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Milena_Matorova\Site\ЕЕОФ - държавни, общински, ежемесечен отчет\"/>
    </mc:Choice>
  </mc:AlternateContent>
  <workbookProtection workbookAlgorithmName="SHA-512" workbookHashValue="nTlkC+EqFWNa5wUSLK6eLTRo7uxYMoFovkSnXel7cCt7Q2VG0xGISYKA0ooVKID/hYUOBlU4H0XKA4HYQKpoGQ==" workbookSaltValue="J2mA4VgAjP+WSJjWCJSqrA==" workbookSpinCount="100000" lockStructure="1"/>
  <bookViews>
    <workbookView xWindow="-120" yWindow="-120" windowWidth="51840" windowHeight="21120"/>
  </bookViews>
  <sheets>
    <sheet name="0" sheetId="9" r:id="rId1"/>
    <sheet name="01" sheetId="24" r:id="rId2"/>
    <sheet name="02" sheetId="25" r:id="rId3"/>
    <sheet name="03" sheetId="26" r:id="rId4"/>
    <sheet name="04" sheetId="27" r:id="rId5"/>
    <sheet name="05" sheetId="28" r:id="rId6"/>
    <sheet name="06" sheetId="29" r:id="rId7"/>
    <sheet name="07" sheetId="30" r:id="rId8"/>
    <sheet name="08" sheetId="31" r:id="rId9"/>
    <sheet name="09" sheetId="32" r:id="rId10"/>
    <sheet name="10" sheetId="5" r:id="rId11"/>
    <sheet name="11" sheetId="13" r:id="rId12"/>
    <sheet name="12" sheetId="33" r:id="rId13"/>
    <sheet name="13" sheetId="12" r:id="rId14"/>
    <sheet name="14" sheetId="4" r:id="rId15"/>
    <sheet name="15" sheetId="11" r:id="rId16"/>
    <sheet name="16" sheetId="34" r:id="rId17"/>
    <sheet name="17" sheetId="35" r:id="rId18"/>
    <sheet name="18" sheetId="37" r:id="rId19"/>
    <sheet name="номенклатури" sheetId="8" state="hidden" r:id="rId20"/>
  </sheets>
  <definedNames>
    <definedName name="_xlnm._FilterDatabase" localSheetId="1" hidden="1">'01'!$A$1:$J$126</definedName>
    <definedName name="_xlnm._FilterDatabase" localSheetId="9" hidden="1">'09'!$A$4:$X$17</definedName>
    <definedName name="_xlnm._FilterDatabase" localSheetId="11" hidden="1">'11'!$A$4:$X$4</definedName>
    <definedName name="_xlnm._FilterDatabase" localSheetId="12" hidden="1">'12'!$A$7:$Y$5002</definedName>
    <definedName name="_xlnm._FilterDatabase" localSheetId="14" hidden="1">'14'!$A$7:$BR$302</definedName>
    <definedName name="_xlnm._FilterDatabase" localSheetId="15" hidden="1">'15'!$A$5:$O$10003</definedName>
    <definedName name="_xlnm._FilterDatabase" localSheetId="18" hidden="1">'18'!$A$8:$U$5004</definedName>
    <definedName name="_xlnm._FilterDatabase" localSheetId="19" hidden="1">номенклатури!$R$1:$U$416</definedName>
    <definedName name="banki">номенклатури!$X$1:$X$25</definedName>
    <definedName name="DATA">номенклатури!$I$1:$I$8</definedName>
    <definedName name="deinosti">номенклатури!$E$1:$E$7</definedName>
    <definedName name="dogovori">номенклатури!$N$1:$N$34</definedName>
    <definedName name="EIK">номенклатури!$J$1:$J$62</definedName>
    <definedName name="eiklz">'0'!$A$4</definedName>
    <definedName name="energy">номенклатури!$AF$1:$AF$3</definedName>
    <definedName name="KZ">'14'!$D$10:$D$113</definedName>
    <definedName name="NHIF">номенклатури!$R$1:$R$416</definedName>
    <definedName name="nivo">номенклатури!$G$1:$G$3</definedName>
    <definedName name="OP">номенклатури!$Z$1:$Z$5</definedName>
    <definedName name="_xlnm.Print_Area" localSheetId="0">'0'!$A$1:$D$48</definedName>
    <definedName name="_xlnm.Print_Area" localSheetId="1">'01'!$D$1:$J$126</definedName>
    <definedName name="_xlnm.Print_Area" localSheetId="2">'02'!$A$1:$J$126</definedName>
    <definedName name="_xlnm.Print_Area" localSheetId="3">'03'!$A$1:$J$40</definedName>
    <definedName name="_xlnm.Print_Area" localSheetId="4">'04'!$A$1:$J$54</definedName>
    <definedName name="_xlnm.Print_Area" localSheetId="5">'05'!$A$1:$J$38</definedName>
    <definedName name="_xlnm.Print_Area" localSheetId="6">'06'!$A$1:$J$77</definedName>
    <definedName name="_xlnm.Print_Area" localSheetId="7">'07'!$A$1:$I$19</definedName>
    <definedName name="_xlnm.Print_Area" localSheetId="8">'08'!$A$1:$I$39</definedName>
    <definedName name="_xlnm.Print_Area" localSheetId="9">'09'!$A$1:$W$36</definedName>
    <definedName name="_xlnm.Print_Area" localSheetId="10">'10'!$A$1:$U$34</definedName>
    <definedName name="_xlnm.Print_Area" localSheetId="11">'11'!$A$1:$W$103</definedName>
    <definedName name="_xlnm.Print_Area" localSheetId="12">'12'!$A$1:$W$5002</definedName>
    <definedName name="_xlnm.Print_Area" localSheetId="13">'13'!$A$1:$R$53</definedName>
    <definedName name="_xlnm.Print_Area" localSheetId="14">'14'!$A$1:$BP$303</definedName>
    <definedName name="_xlnm.Print_Area" localSheetId="15">'15'!$A$1:$O$10003</definedName>
    <definedName name="_xlnm.Print_Area" localSheetId="16">'16'!$A$1:$Y$225</definedName>
    <definedName name="_xlnm.Print_Area" localSheetId="17">'17'!$A$1:$H$52</definedName>
    <definedName name="_xlnm.Print_Area" localSheetId="18">'18'!$A$1:$P$5004</definedName>
    <definedName name="_xlnm.Print_Titles" localSheetId="1">'01'!$1:$1</definedName>
    <definedName name="_xlnm.Print_Titles" localSheetId="6">'06'!$1:$1</definedName>
    <definedName name="_xlnm.Print_Titles" localSheetId="14">'14'!$1:$7</definedName>
    <definedName name="specialnosti">номенклатури!$A$1:$A$77</definedName>
    <definedName name="typelz">номенклатури!$L$1:$L$62</definedName>
    <definedName name="zvena">номенклатури!$C$1:$C$14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5" l="1"/>
  <c r="N9" i="5"/>
  <c r="N8" i="5"/>
  <c r="Y8" i="34"/>
  <c r="N31" i="5"/>
  <c r="N27" i="5"/>
  <c r="N25" i="5"/>
  <c r="N22" i="5"/>
  <c r="S45" i="34" l="1"/>
  <c r="S46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S62" i="34"/>
  <c r="S63" i="34"/>
  <c r="S64" i="34"/>
  <c r="S65" i="34"/>
  <c r="S66" i="34"/>
  <c r="S67" i="34"/>
  <c r="S68" i="34"/>
  <c r="S69" i="34"/>
  <c r="S70" i="34"/>
  <c r="S71" i="34"/>
  <c r="S72" i="34"/>
  <c r="S73" i="34"/>
  <c r="S74" i="34"/>
  <c r="S75" i="34"/>
  <c r="S76" i="34"/>
  <c r="S77" i="34"/>
  <c r="S78" i="34"/>
  <c r="S79" i="34"/>
  <c r="S80" i="34"/>
  <c r="S81" i="34"/>
  <c r="S82" i="34"/>
  <c r="S83" i="34"/>
  <c r="S84" i="34"/>
  <c r="S85" i="34"/>
  <c r="S86" i="34"/>
  <c r="S87" i="34"/>
  <c r="S88" i="34"/>
  <c r="S89" i="34"/>
  <c r="S90" i="34"/>
  <c r="S91" i="34"/>
  <c r="S92" i="34"/>
  <c r="S93" i="34"/>
  <c r="S94" i="34"/>
  <c r="S95" i="34"/>
  <c r="S96" i="34"/>
  <c r="S97" i="34"/>
  <c r="S98" i="34"/>
  <c r="S99" i="34"/>
  <c r="S100" i="34"/>
  <c r="S101" i="34"/>
  <c r="S102" i="34"/>
  <c r="S103" i="34"/>
  <c r="S104" i="34"/>
  <c r="S105" i="34"/>
  <c r="S106" i="34"/>
  <c r="S107" i="34"/>
  <c r="S108" i="34"/>
  <c r="S109" i="34"/>
  <c r="S110" i="34"/>
  <c r="S111" i="34"/>
  <c r="S112" i="34"/>
  <c r="S113" i="34"/>
  <c r="S114" i="34"/>
  <c r="S115" i="34"/>
  <c r="S116" i="34"/>
  <c r="S117" i="34"/>
  <c r="S118" i="34"/>
  <c r="S119" i="34"/>
  <c r="S120" i="34"/>
  <c r="S121" i="34"/>
  <c r="S122" i="34"/>
  <c r="S123" i="34"/>
  <c r="S124" i="34"/>
  <c r="S125" i="34"/>
  <c r="S126" i="34"/>
  <c r="S127" i="34"/>
  <c r="S128" i="34"/>
  <c r="S129" i="34"/>
  <c r="S130" i="34"/>
  <c r="S131" i="34"/>
  <c r="S132" i="34"/>
  <c r="S133" i="34"/>
  <c r="S134" i="34"/>
  <c r="S135" i="34"/>
  <c r="S136" i="34"/>
  <c r="S137" i="34"/>
  <c r="S138" i="34"/>
  <c r="S139" i="34"/>
  <c r="S140" i="34"/>
  <c r="S141" i="34"/>
  <c r="S142" i="34"/>
  <c r="S143" i="34"/>
  <c r="S144" i="34"/>
  <c r="S145" i="34"/>
  <c r="S146" i="34"/>
  <c r="S147" i="34"/>
  <c r="S148" i="34"/>
  <c r="S149" i="34"/>
  <c r="S150" i="34"/>
  <c r="S151" i="34"/>
  <c r="S152" i="34"/>
  <c r="S153" i="34"/>
  <c r="S154" i="34"/>
  <c r="S155" i="34"/>
  <c r="S156" i="34"/>
  <c r="S157" i="34"/>
  <c r="S158" i="34"/>
  <c r="S159" i="34"/>
  <c r="S160" i="34"/>
  <c r="S161" i="34"/>
  <c r="S162" i="34"/>
  <c r="S163" i="34"/>
  <c r="S164" i="34"/>
  <c r="S165" i="34"/>
  <c r="S166" i="34"/>
  <c r="S167" i="34"/>
  <c r="S168" i="34"/>
  <c r="S169" i="34"/>
  <c r="S170" i="34"/>
  <c r="S171" i="34"/>
  <c r="S172" i="34"/>
  <c r="S173" i="34"/>
  <c r="S174" i="34"/>
  <c r="S175" i="34"/>
  <c r="S176" i="34"/>
  <c r="S177" i="34"/>
  <c r="S178" i="34"/>
  <c r="S179" i="34"/>
  <c r="S180" i="34"/>
  <c r="S181" i="34"/>
  <c r="S182" i="34"/>
  <c r="S183" i="34"/>
  <c r="S184" i="34"/>
  <c r="S185" i="34"/>
  <c r="S186" i="34"/>
  <c r="S187" i="34"/>
  <c r="S188" i="34"/>
  <c r="S189" i="34"/>
  <c r="S190" i="34"/>
  <c r="S191" i="34"/>
  <c r="S192" i="34"/>
  <c r="S193" i="34"/>
  <c r="S194" i="34"/>
  <c r="S195" i="34"/>
  <c r="S196" i="34"/>
  <c r="S197" i="34"/>
  <c r="S198" i="34"/>
  <c r="S199" i="34"/>
  <c r="S200" i="34"/>
  <c r="S201" i="34"/>
  <c r="S202" i="34"/>
  <c r="S203" i="34"/>
  <c r="S204" i="34"/>
  <c r="S205" i="34"/>
  <c r="S206" i="34"/>
  <c r="S207" i="34"/>
  <c r="S208" i="34"/>
  <c r="S209" i="34"/>
  <c r="S210" i="34"/>
  <c r="S211" i="34"/>
  <c r="S212" i="34"/>
  <c r="S213" i="34"/>
  <c r="S214" i="34"/>
  <c r="S215" i="34"/>
  <c r="S216" i="34"/>
  <c r="S217" i="34"/>
  <c r="S218" i="34"/>
  <c r="S219" i="34"/>
  <c r="S220" i="34"/>
  <c r="S221" i="34"/>
  <c r="S222" i="34"/>
  <c r="S223" i="34"/>
  <c r="S224" i="34"/>
  <c r="S225" i="34"/>
  <c r="S226" i="34"/>
  <c r="S227" i="34"/>
  <c r="S228" i="34"/>
  <c r="S229" i="34"/>
  <c r="S230" i="34"/>
  <c r="S231" i="34"/>
  <c r="S44" i="34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F303" i="11"/>
  <c r="F304" i="11"/>
  <c r="F305" i="11"/>
  <c r="F306" i="11"/>
  <c r="F307" i="11"/>
  <c r="F308" i="11"/>
  <c r="F309" i="11"/>
  <c r="F310" i="11"/>
  <c r="F311" i="11"/>
  <c r="F312" i="11"/>
  <c r="F313" i="11"/>
  <c r="F314" i="11"/>
  <c r="F315" i="11"/>
  <c r="F316" i="11"/>
  <c r="F317" i="11"/>
  <c r="F318" i="11"/>
  <c r="F319" i="11"/>
  <c r="F320" i="11"/>
  <c r="F321" i="11"/>
  <c r="F322" i="11"/>
  <c r="F323" i="11"/>
  <c r="F324" i="11"/>
  <c r="F325" i="11"/>
  <c r="F326" i="11"/>
  <c r="F327" i="11"/>
  <c r="F328" i="11"/>
  <c r="F329" i="11"/>
  <c r="F330" i="11"/>
  <c r="F331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50" i="11"/>
  <c r="F351" i="11"/>
  <c r="F352" i="11"/>
  <c r="F353" i="11"/>
  <c r="F354" i="11"/>
  <c r="F355" i="11"/>
  <c r="F356" i="11"/>
  <c r="F357" i="11"/>
  <c r="F358" i="11"/>
  <c r="F359" i="11"/>
  <c r="F360" i="11"/>
  <c r="F361" i="11"/>
  <c r="F362" i="11"/>
  <c r="F363" i="11"/>
  <c r="F364" i="11"/>
  <c r="F365" i="11"/>
  <c r="F366" i="11"/>
  <c r="F367" i="11"/>
  <c r="F368" i="11"/>
  <c r="F369" i="11"/>
  <c r="F370" i="11"/>
  <c r="F371" i="11"/>
  <c r="F372" i="11"/>
  <c r="F373" i="11"/>
  <c r="F374" i="11"/>
  <c r="F375" i="11"/>
  <c r="F376" i="11"/>
  <c r="F377" i="11"/>
  <c r="F378" i="11"/>
  <c r="F379" i="11"/>
  <c r="F380" i="11"/>
  <c r="F381" i="11"/>
  <c r="F382" i="11"/>
  <c r="F383" i="11"/>
  <c r="F384" i="11"/>
  <c r="F385" i="11"/>
  <c r="F386" i="11"/>
  <c r="F387" i="11"/>
  <c r="F388" i="11"/>
  <c r="F389" i="11"/>
  <c r="F390" i="11"/>
  <c r="F391" i="11"/>
  <c r="F392" i="11"/>
  <c r="F393" i="11"/>
  <c r="F394" i="11"/>
  <c r="F395" i="11"/>
  <c r="F396" i="11"/>
  <c r="F397" i="11"/>
  <c r="F398" i="11"/>
  <c r="F399" i="11"/>
  <c r="F400" i="11"/>
  <c r="F401" i="11"/>
  <c r="F402" i="11"/>
  <c r="F403" i="11"/>
  <c r="F404" i="11"/>
  <c r="F405" i="11"/>
  <c r="F406" i="11"/>
  <c r="F407" i="11"/>
  <c r="F408" i="11"/>
  <c r="F409" i="11"/>
  <c r="F410" i="11"/>
  <c r="F411" i="11"/>
  <c r="F412" i="11"/>
  <c r="F413" i="11"/>
  <c r="F414" i="11"/>
  <c r="F415" i="11"/>
  <c r="F416" i="11"/>
  <c r="F417" i="11"/>
  <c r="F418" i="11"/>
  <c r="F419" i="11"/>
  <c r="F420" i="11"/>
  <c r="F421" i="11"/>
  <c r="F422" i="11"/>
  <c r="F423" i="11"/>
  <c r="F424" i="11"/>
  <c r="F425" i="11"/>
  <c r="F426" i="11"/>
  <c r="F427" i="11"/>
  <c r="F428" i="11"/>
  <c r="F429" i="11"/>
  <c r="F430" i="11"/>
  <c r="F431" i="11"/>
  <c r="F432" i="11"/>
  <c r="F433" i="11"/>
  <c r="F434" i="11"/>
  <c r="F435" i="11"/>
  <c r="F436" i="11"/>
  <c r="F437" i="11"/>
  <c r="F438" i="11"/>
  <c r="F439" i="11"/>
  <c r="F440" i="11"/>
  <c r="F441" i="11"/>
  <c r="F442" i="11"/>
  <c r="F443" i="11"/>
  <c r="F444" i="11"/>
  <c r="F445" i="11"/>
  <c r="F446" i="11"/>
  <c r="F447" i="11"/>
  <c r="F448" i="11"/>
  <c r="F449" i="11"/>
  <c r="F450" i="11"/>
  <c r="F451" i="11"/>
  <c r="F452" i="11"/>
  <c r="F453" i="11"/>
  <c r="F454" i="11"/>
  <c r="F455" i="11"/>
  <c r="F456" i="11"/>
  <c r="F457" i="11"/>
  <c r="F458" i="11"/>
  <c r="F459" i="11"/>
  <c r="F460" i="11"/>
  <c r="F461" i="11"/>
  <c r="F462" i="11"/>
  <c r="F463" i="11"/>
  <c r="F464" i="11"/>
  <c r="F465" i="11"/>
  <c r="F466" i="11"/>
  <c r="F467" i="11"/>
  <c r="F468" i="11"/>
  <c r="F469" i="11"/>
  <c r="F470" i="11"/>
  <c r="F471" i="11"/>
  <c r="F472" i="11"/>
  <c r="F473" i="11"/>
  <c r="F474" i="11"/>
  <c r="F475" i="11"/>
  <c r="F476" i="11"/>
  <c r="F477" i="11"/>
  <c r="F478" i="11"/>
  <c r="F479" i="11"/>
  <c r="F480" i="11"/>
  <c r="F481" i="11"/>
  <c r="F482" i="11"/>
  <c r="F483" i="11"/>
  <c r="F484" i="11"/>
  <c r="F485" i="11"/>
  <c r="F486" i="11"/>
  <c r="F487" i="11"/>
  <c r="F488" i="11"/>
  <c r="F489" i="11"/>
  <c r="F490" i="11"/>
  <c r="F491" i="11"/>
  <c r="F492" i="11"/>
  <c r="F493" i="11"/>
  <c r="F494" i="11"/>
  <c r="F495" i="11"/>
  <c r="F496" i="11"/>
  <c r="F497" i="11"/>
  <c r="F498" i="11"/>
  <c r="F499" i="11"/>
  <c r="F500" i="11"/>
  <c r="F501" i="11"/>
  <c r="F502" i="11"/>
  <c r="F503" i="11"/>
  <c r="F504" i="11"/>
  <c r="F505" i="11"/>
  <c r="F506" i="11"/>
  <c r="F507" i="11"/>
  <c r="F508" i="11"/>
  <c r="F509" i="11"/>
  <c r="F510" i="11"/>
  <c r="F511" i="11"/>
  <c r="F512" i="11"/>
  <c r="F513" i="11"/>
  <c r="F514" i="11"/>
  <c r="F515" i="11"/>
  <c r="F516" i="11"/>
  <c r="F517" i="11"/>
  <c r="F518" i="11"/>
  <c r="F519" i="11"/>
  <c r="F520" i="11"/>
  <c r="F521" i="11"/>
  <c r="F522" i="11"/>
  <c r="F523" i="11"/>
  <c r="F524" i="11"/>
  <c r="F525" i="11"/>
  <c r="F526" i="11"/>
  <c r="F527" i="11"/>
  <c r="F528" i="11"/>
  <c r="F529" i="11"/>
  <c r="F530" i="11"/>
  <c r="F531" i="11"/>
  <c r="F532" i="11"/>
  <c r="F533" i="11"/>
  <c r="F534" i="11"/>
  <c r="F535" i="11"/>
  <c r="F536" i="11"/>
  <c r="F537" i="11"/>
  <c r="F538" i="11"/>
  <c r="F539" i="11"/>
  <c r="F540" i="11"/>
  <c r="F541" i="11"/>
  <c r="F542" i="11"/>
  <c r="F543" i="11"/>
  <c r="F544" i="11"/>
  <c r="F545" i="11"/>
  <c r="F546" i="11"/>
  <c r="F547" i="11"/>
  <c r="F548" i="11"/>
  <c r="F549" i="11"/>
  <c r="F550" i="11"/>
  <c r="F551" i="11"/>
  <c r="F552" i="11"/>
  <c r="F553" i="11"/>
  <c r="F554" i="11"/>
  <c r="F555" i="11"/>
  <c r="F556" i="11"/>
  <c r="F557" i="11"/>
  <c r="F558" i="11"/>
  <c r="F559" i="11"/>
  <c r="F560" i="11"/>
  <c r="F561" i="11"/>
  <c r="F562" i="11"/>
  <c r="F563" i="11"/>
  <c r="F564" i="11"/>
  <c r="F565" i="11"/>
  <c r="F566" i="11"/>
  <c r="F567" i="11"/>
  <c r="F568" i="11"/>
  <c r="F569" i="11"/>
  <c r="F570" i="11"/>
  <c r="F571" i="11"/>
  <c r="F572" i="11"/>
  <c r="F573" i="11"/>
  <c r="F574" i="11"/>
  <c r="F575" i="11"/>
  <c r="F576" i="11"/>
  <c r="F577" i="11"/>
  <c r="F578" i="11"/>
  <c r="F579" i="11"/>
  <c r="F580" i="11"/>
  <c r="F581" i="11"/>
  <c r="F582" i="11"/>
  <c r="F583" i="11"/>
  <c r="F584" i="11"/>
  <c r="F585" i="11"/>
  <c r="F586" i="11"/>
  <c r="F587" i="11"/>
  <c r="F588" i="11"/>
  <c r="F589" i="11"/>
  <c r="F590" i="11"/>
  <c r="F591" i="11"/>
  <c r="F592" i="11"/>
  <c r="F593" i="11"/>
  <c r="F594" i="11"/>
  <c r="F595" i="11"/>
  <c r="F596" i="11"/>
  <c r="F597" i="11"/>
  <c r="F598" i="11"/>
  <c r="F599" i="11"/>
  <c r="F600" i="11"/>
  <c r="F601" i="11"/>
  <c r="F602" i="11"/>
  <c r="F603" i="11"/>
  <c r="F604" i="11"/>
  <c r="F605" i="11"/>
  <c r="F606" i="11"/>
  <c r="F607" i="11"/>
  <c r="F608" i="11"/>
  <c r="F609" i="11"/>
  <c r="F610" i="11"/>
  <c r="F611" i="11"/>
  <c r="F612" i="11"/>
  <c r="F613" i="11"/>
  <c r="F614" i="11"/>
  <c r="F615" i="11"/>
  <c r="F616" i="11"/>
  <c r="F617" i="11"/>
  <c r="F618" i="11"/>
  <c r="F619" i="11"/>
  <c r="F620" i="11"/>
  <c r="F621" i="11"/>
  <c r="F622" i="11"/>
  <c r="F623" i="11"/>
  <c r="F624" i="11"/>
  <c r="F625" i="11"/>
  <c r="F626" i="11"/>
  <c r="F627" i="11"/>
  <c r="F628" i="11"/>
  <c r="F629" i="11"/>
  <c r="F630" i="11"/>
  <c r="F631" i="11"/>
  <c r="F632" i="11"/>
  <c r="F633" i="11"/>
  <c r="F634" i="11"/>
  <c r="F635" i="11"/>
  <c r="F636" i="11"/>
  <c r="F637" i="11"/>
  <c r="F638" i="11"/>
  <c r="F639" i="11"/>
  <c r="F640" i="11"/>
  <c r="F641" i="11"/>
  <c r="F642" i="11"/>
  <c r="F643" i="11"/>
  <c r="F644" i="11"/>
  <c r="F645" i="11"/>
  <c r="F646" i="11"/>
  <c r="F647" i="11"/>
  <c r="F648" i="11"/>
  <c r="F649" i="11"/>
  <c r="F650" i="11"/>
  <c r="F651" i="11"/>
  <c r="F652" i="11"/>
  <c r="F653" i="11"/>
  <c r="F654" i="11"/>
  <c r="F655" i="11"/>
  <c r="F656" i="11"/>
  <c r="F657" i="11"/>
  <c r="F658" i="11"/>
  <c r="F659" i="11"/>
  <c r="F660" i="11"/>
  <c r="F661" i="11"/>
  <c r="F662" i="11"/>
  <c r="F663" i="11"/>
  <c r="F664" i="11"/>
  <c r="F665" i="11"/>
  <c r="F666" i="11"/>
  <c r="F667" i="11"/>
  <c r="F668" i="11"/>
  <c r="F669" i="11"/>
  <c r="F670" i="11"/>
  <c r="F671" i="11"/>
  <c r="F672" i="11"/>
  <c r="F673" i="11"/>
  <c r="F674" i="11"/>
  <c r="F675" i="11"/>
  <c r="F676" i="11"/>
  <c r="F677" i="11"/>
  <c r="F678" i="11"/>
  <c r="F679" i="11"/>
  <c r="F680" i="11"/>
  <c r="F681" i="11"/>
  <c r="F682" i="11"/>
  <c r="F683" i="11"/>
  <c r="F684" i="11"/>
  <c r="F685" i="11"/>
  <c r="F686" i="11"/>
  <c r="F687" i="11"/>
  <c r="F688" i="11"/>
  <c r="F689" i="11"/>
  <c r="F690" i="11"/>
  <c r="F691" i="11"/>
  <c r="F692" i="11"/>
  <c r="F693" i="11"/>
  <c r="F694" i="11"/>
  <c r="F695" i="11"/>
  <c r="F696" i="11"/>
  <c r="F697" i="11"/>
  <c r="F698" i="11"/>
  <c r="F699" i="11"/>
  <c r="F700" i="11"/>
  <c r="F701" i="11"/>
  <c r="F702" i="11"/>
  <c r="F703" i="11"/>
  <c r="F704" i="11"/>
  <c r="F705" i="11"/>
  <c r="F706" i="11"/>
  <c r="F707" i="11"/>
  <c r="F708" i="11"/>
  <c r="F709" i="11"/>
  <c r="F710" i="11"/>
  <c r="F711" i="11"/>
  <c r="F712" i="11"/>
  <c r="F713" i="11"/>
  <c r="F714" i="11"/>
  <c r="F715" i="11"/>
  <c r="F716" i="11"/>
  <c r="F717" i="11"/>
  <c r="F718" i="11"/>
  <c r="F719" i="11"/>
  <c r="F720" i="11"/>
  <c r="F721" i="11"/>
  <c r="F722" i="11"/>
  <c r="F723" i="11"/>
  <c r="F724" i="11"/>
  <c r="F725" i="11"/>
  <c r="F726" i="11"/>
  <c r="F727" i="11"/>
  <c r="F728" i="11"/>
  <c r="F729" i="11"/>
  <c r="F730" i="11"/>
  <c r="F731" i="11"/>
  <c r="F732" i="11"/>
  <c r="F733" i="11"/>
  <c r="F734" i="11"/>
  <c r="F735" i="11"/>
  <c r="F736" i="11"/>
  <c r="F737" i="11"/>
  <c r="F738" i="11"/>
  <c r="F739" i="11"/>
  <c r="F740" i="11"/>
  <c r="F741" i="11"/>
  <c r="F742" i="11"/>
  <c r="F743" i="11"/>
  <c r="F744" i="11"/>
  <c r="F745" i="11"/>
  <c r="F746" i="11"/>
  <c r="F747" i="11"/>
  <c r="F748" i="11"/>
  <c r="F749" i="11"/>
  <c r="F750" i="11"/>
  <c r="F751" i="11"/>
  <c r="F752" i="11"/>
  <c r="F753" i="11"/>
  <c r="F754" i="11"/>
  <c r="F755" i="11"/>
  <c r="F756" i="11"/>
  <c r="F757" i="11"/>
  <c r="F758" i="11"/>
  <c r="F759" i="11"/>
  <c r="F760" i="11"/>
  <c r="F761" i="11"/>
  <c r="F762" i="11"/>
  <c r="F763" i="11"/>
  <c r="F764" i="11"/>
  <c r="F765" i="11"/>
  <c r="F766" i="11"/>
  <c r="F767" i="11"/>
  <c r="F768" i="11"/>
  <c r="F769" i="11"/>
  <c r="F770" i="11"/>
  <c r="F771" i="11"/>
  <c r="F772" i="11"/>
  <c r="F773" i="11"/>
  <c r="F774" i="11"/>
  <c r="F775" i="11"/>
  <c r="F776" i="11"/>
  <c r="F777" i="11"/>
  <c r="F778" i="11"/>
  <c r="F779" i="11"/>
  <c r="F780" i="11"/>
  <c r="F781" i="11"/>
  <c r="F782" i="11"/>
  <c r="F783" i="11"/>
  <c r="F784" i="11"/>
  <c r="F785" i="11"/>
  <c r="F786" i="11"/>
  <c r="F787" i="11"/>
  <c r="F788" i="11"/>
  <c r="F789" i="11"/>
  <c r="F790" i="11"/>
  <c r="F791" i="11"/>
  <c r="F792" i="11"/>
  <c r="F793" i="11"/>
  <c r="F794" i="11"/>
  <c r="F795" i="11"/>
  <c r="F796" i="11"/>
  <c r="F797" i="11"/>
  <c r="F798" i="11"/>
  <c r="F799" i="11"/>
  <c r="F800" i="11"/>
  <c r="F801" i="11"/>
  <c r="F802" i="11"/>
  <c r="F803" i="11"/>
  <c r="F804" i="11"/>
  <c r="F805" i="11"/>
  <c r="F806" i="11"/>
  <c r="F807" i="11"/>
  <c r="F808" i="11"/>
  <c r="F809" i="11"/>
  <c r="F810" i="11"/>
  <c r="F811" i="11"/>
  <c r="F812" i="11"/>
  <c r="F813" i="11"/>
  <c r="F814" i="11"/>
  <c r="F815" i="11"/>
  <c r="F816" i="11"/>
  <c r="F817" i="11"/>
  <c r="F818" i="11"/>
  <c r="F819" i="11"/>
  <c r="F820" i="11"/>
  <c r="F821" i="11"/>
  <c r="F822" i="11"/>
  <c r="F823" i="11"/>
  <c r="F824" i="11"/>
  <c r="F825" i="11"/>
  <c r="F826" i="11"/>
  <c r="F827" i="11"/>
  <c r="F828" i="11"/>
  <c r="F829" i="11"/>
  <c r="F830" i="11"/>
  <c r="F831" i="11"/>
  <c r="F832" i="11"/>
  <c r="F833" i="11"/>
  <c r="F834" i="11"/>
  <c r="F835" i="11"/>
  <c r="F836" i="11"/>
  <c r="F837" i="11"/>
  <c r="F838" i="11"/>
  <c r="F839" i="11"/>
  <c r="F840" i="11"/>
  <c r="F841" i="11"/>
  <c r="F842" i="11"/>
  <c r="F843" i="11"/>
  <c r="F844" i="11"/>
  <c r="F845" i="11"/>
  <c r="F846" i="11"/>
  <c r="F847" i="11"/>
  <c r="F848" i="11"/>
  <c r="F849" i="11"/>
  <c r="F850" i="11"/>
  <c r="F851" i="11"/>
  <c r="F852" i="11"/>
  <c r="F853" i="11"/>
  <c r="F854" i="11"/>
  <c r="F855" i="11"/>
  <c r="F856" i="11"/>
  <c r="F857" i="11"/>
  <c r="F858" i="11"/>
  <c r="F859" i="11"/>
  <c r="F860" i="11"/>
  <c r="F861" i="11"/>
  <c r="F862" i="11"/>
  <c r="F863" i="11"/>
  <c r="F864" i="11"/>
  <c r="F865" i="11"/>
  <c r="F866" i="11"/>
  <c r="F867" i="11"/>
  <c r="F868" i="11"/>
  <c r="F869" i="11"/>
  <c r="F870" i="11"/>
  <c r="F871" i="11"/>
  <c r="F872" i="11"/>
  <c r="F873" i="11"/>
  <c r="F874" i="11"/>
  <c r="F875" i="11"/>
  <c r="F876" i="11"/>
  <c r="F877" i="11"/>
  <c r="F878" i="11"/>
  <c r="F879" i="11"/>
  <c r="F880" i="11"/>
  <c r="F881" i="11"/>
  <c r="F882" i="11"/>
  <c r="F883" i="11"/>
  <c r="F884" i="11"/>
  <c r="F885" i="11"/>
  <c r="F886" i="11"/>
  <c r="F887" i="11"/>
  <c r="F888" i="11"/>
  <c r="F889" i="11"/>
  <c r="F890" i="11"/>
  <c r="F891" i="11"/>
  <c r="F892" i="11"/>
  <c r="F893" i="11"/>
  <c r="F894" i="11"/>
  <c r="F895" i="11"/>
  <c r="F896" i="11"/>
  <c r="F897" i="11"/>
  <c r="F898" i="11"/>
  <c r="F899" i="11"/>
  <c r="F900" i="11"/>
  <c r="F901" i="11"/>
  <c r="F902" i="11"/>
  <c r="F903" i="11"/>
  <c r="F904" i="11"/>
  <c r="F905" i="11"/>
  <c r="F906" i="11"/>
  <c r="F907" i="11"/>
  <c r="F908" i="11"/>
  <c r="F909" i="11"/>
  <c r="F910" i="11"/>
  <c r="F911" i="11"/>
  <c r="F912" i="11"/>
  <c r="F913" i="11"/>
  <c r="F914" i="11"/>
  <c r="F915" i="11"/>
  <c r="F916" i="11"/>
  <c r="F917" i="11"/>
  <c r="F918" i="11"/>
  <c r="F919" i="11"/>
  <c r="F920" i="11"/>
  <c r="F921" i="11"/>
  <c r="F922" i="11"/>
  <c r="F923" i="11"/>
  <c r="F924" i="11"/>
  <c r="F925" i="11"/>
  <c r="F926" i="11"/>
  <c r="F927" i="11"/>
  <c r="F928" i="11"/>
  <c r="F929" i="11"/>
  <c r="F930" i="11"/>
  <c r="F931" i="11"/>
  <c r="F932" i="11"/>
  <c r="F933" i="11"/>
  <c r="F934" i="11"/>
  <c r="F935" i="11"/>
  <c r="F936" i="11"/>
  <c r="F937" i="11"/>
  <c r="F938" i="11"/>
  <c r="F939" i="11"/>
  <c r="F940" i="11"/>
  <c r="F941" i="11"/>
  <c r="F942" i="11"/>
  <c r="F943" i="11"/>
  <c r="F944" i="11"/>
  <c r="F945" i="11"/>
  <c r="F946" i="11"/>
  <c r="F947" i="11"/>
  <c r="F948" i="11"/>
  <c r="F949" i="11"/>
  <c r="F950" i="11"/>
  <c r="F951" i="11"/>
  <c r="F952" i="11"/>
  <c r="F953" i="11"/>
  <c r="F954" i="11"/>
  <c r="F955" i="11"/>
  <c r="F956" i="11"/>
  <c r="F957" i="11"/>
  <c r="F958" i="11"/>
  <c r="F959" i="11"/>
  <c r="F960" i="11"/>
  <c r="F961" i="11"/>
  <c r="F962" i="11"/>
  <c r="F963" i="11"/>
  <c r="F964" i="11"/>
  <c r="F965" i="11"/>
  <c r="F966" i="11"/>
  <c r="F967" i="11"/>
  <c r="F968" i="11"/>
  <c r="F969" i="11"/>
  <c r="F970" i="11"/>
  <c r="F971" i="11"/>
  <c r="F972" i="11"/>
  <c r="F973" i="11"/>
  <c r="F974" i="11"/>
  <c r="F975" i="11"/>
  <c r="F976" i="11"/>
  <c r="F977" i="11"/>
  <c r="F978" i="11"/>
  <c r="F979" i="11"/>
  <c r="F980" i="11"/>
  <c r="F981" i="11"/>
  <c r="F982" i="11"/>
  <c r="F983" i="11"/>
  <c r="F984" i="11"/>
  <c r="F985" i="11"/>
  <c r="F986" i="11"/>
  <c r="F987" i="11"/>
  <c r="F988" i="11"/>
  <c r="F989" i="11"/>
  <c r="F990" i="11"/>
  <c r="F991" i="11"/>
  <c r="F992" i="11"/>
  <c r="F993" i="11"/>
  <c r="F994" i="11"/>
  <c r="F995" i="11"/>
  <c r="F996" i="11"/>
  <c r="F997" i="11"/>
  <c r="F998" i="11"/>
  <c r="F999" i="11"/>
  <c r="F1000" i="11"/>
  <c r="F1001" i="11"/>
  <c r="F1002" i="11"/>
  <c r="F1003" i="11"/>
  <c r="F1004" i="11"/>
  <c r="F1005" i="11"/>
  <c r="F1006" i="11"/>
  <c r="F1007" i="11"/>
  <c r="F1008" i="11"/>
  <c r="F1009" i="11"/>
  <c r="F1010" i="11"/>
  <c r="F1011" i="11"/>
  <c r="F1012" i="11"/>
  <c r="F1013" i="11"/>
  <c r="F1014" i="11"/>
  <c r="F1015" i="11"/>
  <c r="F1016" i="11"/>
  <c r="F1017" i="11"/>
  <c r="F1018" i="11"/>
  <c r="F1019" i="11"/>
  <c r="F1020" i="11"/>
  <c r="F1021" i="11"/>
  <c r="F1022" i="11"/>
  <c r="F1023" i="11"/>
  <c r="F1024" i="11"/>
  <c r="F1025" i="11"/>
  <c r="F1026" i="11"/>
  <c r="F1027" i="11"/>
  <c r="F1028" i="11"/>
  <c r="F1029" i="11"/>
  <c r="F1030" i="11"/>
  <c r="F1031" i="11"/>
  <c r="F1032" i="11"/>
  <c r="F1033" i="11"/>
  <c r="F1034" i="11"/>
  <c r="F1035" i="11"/>
  <c r="F1036" i="11"/>
  <c r="F1037" i="11"/>
  <c r="F1038" i="11"/>
  <c r="F1039" i="11"/>
  <c r="F1040" i="11"/>
  <c r="F1041" i="11"/>
  <c r="F1042" i="11"/>
  <c r="F1043" i="11"/>
  <c r="F1044" i="11"/>
  <c r="F1045" i="11"/>
  <c r="F1046" i="11"/>
  <c r="F1047" i="11"/>
  <c r="F1048" i="11"/>
  <c r="F1049" i="11"/>
  <c r="F1050" i="11"/>
  <c r="F1051" i="11"/>
  <c r="F1052" i="11"/>
  <c r="F1053" i="11"/>
  <c r="F1054" i="11"/>
  <c r="F1055" i="11"/>
  <c r="F1056" i="11"/>
  <c r="F1057" i="11"/>
  <c r="F1058" i="11"/>
  <c r="F1059" i="11"/>
  <c r="F1060" i="11"/>
  <c r="F1061" i="11"/>
  <c r="F1062" i="11"/>
  <c r="F1063" i="11"/>
  <c r="F1064" i="11"/>
  <c r="F1065" i="11"/>
  <c r="F1066" i="11"/>
  <c r="F1067" i="11"/>
  <c r="F1068" i="11"/>
  <c r="F1069" i="11"/>
  <c r="F1070" i="11"/>
  <c r="F1071" i="11"/>
  <c r="F1072" i="11"/>
  <c r="F1073" i="11"/>
  <c r="F1074" i="11"/>
  <c r="F1075" i="11"/>
  <c r="F1076" i="11"/>
  <c r="F1077" i="11"/>
  <c r="F1078" i="11"/>
  <c r="F1079" i="11"/>
  <c r="F1080" i="11"/>
  <c r="F1081" i="11"/>
  <c r="F1082" i="11"/>
  <c r="F1083" i="11"/>
  <c r="F1084" i="11"/>
  <c r="F1085" i="11"/>
  <c r="F1086" i="11"/>
  <c r="F1087" i="11"/>
  <c r="F1088" i="11"/>
  <c r="F1089" i="11"/>
  <c r="F1090" i="11"/>
  <c r="F1091" i="11"/>
  <c r="F1092" i="11"/>
  <c r="F1093" i="11"/>
  <c r="F1094" i="11"/>
  <c r="F1095" i="11"/>
  <c r="F1096" i="11"/>
  <c r="F1097" i="11"/>
  <c r="F1098" i="11"/>
  <c r="F1099" i="11"/>
  <c r="F1100" i="11"/>
  <c r="F1101" i="11"/>
  <c r="F1102" i="11"/>
  <c r="F1103" i="11"/>
  <c r="F1104" i="11"/>
  <c r="F1105" i="11"/>
  <c r="F1106" i="11"/>
  <c r="F1107" i="11"/>
  <c r="F1108" i="11"/>
  <c r="F1109" i="11"/>
  <c r="F1110" i="11"/>
  <c r="F1111" i="11"/>
  <c r="F1112" i="11"/>
  <c r="F1113" i="11"/>
  <c r="F1114" i="11"/>
  <c r="F1115" i="11"/>
  <c r="F1116" i="11"/>
  <c r="F1117" i="11"/>
  <c r="F1118" i="11"/>
  <c r="F1119" i="11"/>
  <c r="F1120" i="11"/>
  <c r="F1121" i="11"/>
  <c r="F1122" i="11"/>
  <c r="F1123" i="11"/>
  <c r="F1124" i="11"/>
  <c r="F1125" i="11"/>
  <c r="F1126" i="11"/>
  <c r="F1127" i="11"/>
  <c r="F1128" i="11"/>
  <c r="F1129" i="11"/>
  <c r="F1130" i="11"/>
  <c r="F1131" i="11"/>
  <c r="F1132" i="11"/>
  <c r="F1133" i="11"/>
  <c r="F1134" i="11"/>
  <c r="F1135" i="11"/>
  <c r="F1136" i="11"/>
  <c r="F1137" i="11"/>
  <c r="F1138" i="11"/>
  <c r="F1139" i="11"/>
  <c r="F1140" i="11"/>
  <c r="F1141" i="11"/>
  <c r="F1142" i="11"/>
  <c r="F1143" i="11"/>
  <c r="F1144" i="11"/>
  <c r="F1145" i="11"/>
  <c r="F1146" i="11"/>
  <c r="F1147" i="11"/>
  <c r="F1148" i="11"/>
  <c r="F1149" i="11"/>
  <c r="F1150" i="11"/>
  <c r="F1151" i="11"/>
  <c r="F1152" i="11"/>
  <c r="F1153" i="11"/>
  <c r="F1154" i="11"/>
  <c r="F1155" i="11"/>
  <c r="F1156" i="11"/>
  <c r="F1157" i="11"/>
  <c r="F1158" i="11"/>
  <c r="F1159" i="11"/>
  <c r="F1160" i="11"/>
  <c r="F1161" i="11"/>
  <c r="F1162" i="11"/>
  <c r="F1163" i="11"/>
  <c r="F1164" i="11"/>
  <c r="F1165" i="11"/>
  <c r="F1166" i="11"/>
  <c r="F1167" i="11"/>
  <c r="F1168" i="11"/>
  <c r="F1169" i="11"/>
  <c r="F1170" i="11"/>
  <c r="F1171" i="11"/>
  <c r="F1172" i="11"/>
  <c r="F1173" i="11"/>
  <c r="F1174" i="11"/>
  <c r="F1175" i="11"/>
  <c r="F1176" i="11"/>
  <c r="F1177" i="11"/>
  <c r="F1178" i="11"/>
  <c r="F1179" i="11"/>
  <c r="F1180" i="11"/>
  <c r="F1181" i="11"/>
  <c r="F1182" i="11"/>
  <c r="F1183" i="11"/>
  <c r="F1184" i="11"/>
  <c r="F1185" i="11"/>
  <c r="F1186" i="11"/>
  <c r="F1187" i="11"/>
  <c r="F1188" i="11"/>
  <c r="F1189" i="11"/>
  <c r="F1190" i="11"/>
  <c r="F1191" i="11"/>
  <c r="F1192" i="11"/>
  <c r="F1193" i="11"/>
  <c r="F1194" i="11"/>
  <c r="F1195" i="11"/>
  <c r="F1196" i="11"/>
  <c r="F1197" i="11"/>
  <c r="F1198" i="11"/>
  <c r="F1199" i="11"/>
  <c r="F1200" i="11"/>
  <c r="F1201" i="11"/>
  <c r="F1202" i="11"/>
  <c r="F1203" i="11"/>
  <c r="F1204" i="11"/>
  <c r="F1205" i="11"/>
  <c r="F1206" i="11"/>
  <c r="F1207" i="11"/>
  <c r="F1208" i="11"/>
  <c r="F1209" i="11"/>
  <c r="F1210" i="11"/>
  <c r="F1211" i="11"/>
  <c r="F1212" i="11"/>
  <c r="F1213" i="11"/>
  <c r="F1214" i="11"/>
  <c r="F1215" i="11"/>
  <c r="F1216" i="11"/>
  <c r="F1217" i="11"/>
  <c r="F1218" i="11"/>
  <c r="F1219" i="11"/>
  <c r="F1220" i="11"/>
  <c r="F1221" i="11"/>
  <c r="F1222" i="11"/>
  <c r="F1223" i="11"/>
  <c r="F1224" i="11"/>
  <c r="F1225" i="11"/>
  <c r="F1226" i="11"/>
  <c r="F1227" i="11"/>
  <c r="F1228" i="11"/>
  <c r="F1229" i="11"/>
  <c r="F1230" i="11"/>
  <c r="F1231" i="11"/>
  <c r="F1232" i="11"/>
  <c r="F1233" i="11"/>
  <c r="F1234" i="11"/>
  <c r="F1235" i="11"/>
  <c r="F1236" i="11"/>
  <c r="F1237" i="11"/>
  <c r="F1238" i="11"/>
  <c r="F1239" i="11"/>
  <c r="F1240" i="11"/>
  <c r="F1241" i="11"/>
  <c r="F1242" i="11"/>
  <c r="F1243" i="11"/>
  <c r="F1244" i="11"/>
  <c r="F1245" i="11"/>
  <c r="F1246" i="11"/>
  <c r="F1247" i="11"/>
  <c r="F1248" i="11"/>
  <c r="F1249" i="11"/>
  <c r="F1250" i="11"/>
  <c r="F1251" i="11"/>
  <c r="F1252" i="11"/>
  <c r="F1253" i="11"/>
  <c r="F1254" i="11"/>
  <c r="F1255" i="11"/>
  <c r="F1256" i="11"/>
  <c r="F1257" i="11"/>
  <c r="F1258" i="11"/>
  <c r="F1259" i="11"/>
  <c r="F1260" i="11"/>
  <c r="F1261" i="11"/>
  <c r="F1262" i="11"/>
  <c r="F1263" i="11"/>
  <c r="F1264" i="11"/>
  <c r="F1265" i="11"/>
  <c r="F1266" i="11"/>
  <c r="F1267" i="11"/>
  <c r="F1268" i="11"/>
  <c r="F1269" i="11"/>
  <c r="F1270" i="11"/>
  <c r="F1271" i="11"/>
  <c r="F1272" i="11"/>
  <c r="F1273" i="11"/>
  <c r="F1274" i="11"/>
  <c r="F1275" i="11"/>
  <c r="F1276" i="11"/>
  <c r="F1277" i="11"/>
  <c r="F1278" i="11"/>
  <c r="F1279" i="11"/>
  <c r="F1280" i="11"/>
  <c r="F1281" i="11"/>
  <c r="F1282" i="11"/>
  <c r="F1283" i="11"/>
  <c r="F1284" i="11"/>
  <c r="F1285" i="11"/>
  <c r="F1286" i="11"/>
  <c r="F1287" i="11"/>
  <c r="F1288" i="11"/>
  <c r="F1289" i="11"/>
  <c r="F1290" i="11"/>
  <c r="F1291" i="11"/>
  <c r="F1292" i="11"/>
  <c r="F1293" i="11"/>
  <c r="F1294" i="11"/>
  <c r="F1295" i="11"/>
  <c r="F1296" i="11"/>
  <c r="F1297" i="11"/>
  <c r="F1298" i="11"/>
  <c r="F1299" i="11"/>
  <c r="F1300" i="11"/>
  <c r="F1301" i="11"/>
  <c r="F1302" i="11"/>
  <c r="F1303" i="11"/>
  <c r="F1304" i="11"/>
  <c r="F1305" i="11"/>
  <c r="F1306" i="11"/>
  <c r="F1307" i="11"/>
  <c r="F1308" i="11"/>
  <c r="F1309" i="11"/>
  <c r="F1310" i="11"/>
  <c r="F1311" i="11"/>
  <c r="F1312" i="11"/>
  <c r="F1313" i="11"/>
  <c r="F1314" i="11"/>
  <c r="F1315" i="11"/>
  <c r="F1316" i="11"/>
  <c r="F1317" i="11"/>
  <c r="F1318" i="11"/>
  <c r="F1319" i="11"/>
  <c r="F1320" i="11"/>
  <c r="F1321" i="11"/>
  <c r="F1322" i="11"/>
  <c r="F1323" i="11"/>
  <c r="F1324" i="11"/>
  <c r="F1325" i="11"/>
  <c r="F1326" i="11"/>
  <c r="F1327" i="11"/>
  <c r="F1328" i="11"/>
  <c r="F1329" i="11"/>
  <c r="F1330" i="11"/>
  <c r="F1331" i="11"/>
  <c r="F1332" i="11"/>
  <c r="F1333" i="11"/>
  <c r="F1334" i="11"/>
  <c r="F1335" i="11"/>
  <c r="F1336" i="11"/>
  <c r="F1337" i="11"/>
  <c r="F1338" i="11"/>
  <c r="F1339" i="11"/>
  <c r="F1340" i="11"/>
  <c r="F1341" i="11"/>
  <c r="F1342" i="11"/>
  <c r="F1343" i="11"/>
  <c r="F1344" i="11"/>
  <c r="F1345" i="11"/>
  <c r="F1346" i="11"/>
  <c r="F1347" i="11"/>
  <c r="F1348" i="11"/>
  <c r="F1349" i="11"/>
  <c r="F1350" i="11"/>
  <c r="F1351" i="11"/>
  <c r="F1352" i="11"/>
  <c r="F1353" i="11"/>
  <c r="F1354" i="11"/>
  <c r="F1355" i="11"/>
  <c r="F1356" i="11"/>
  <c r="F1357" i="11"/>
  <c r="F1358" i="11"/>
  <c r="F1359" i="11"/>
  <c r="F1360" i="11"/>
  <c r="F1361" i="11"/>
  <c r="F1362" i="11"/>
  <c r="F1363" i="11"/>
  <c r="F1364" i="11"/>
  <c r="F1365" i="11"/>
  <c r="F1366" i="11"/>
  <c r="F1367" i="11"/>
  <c r="F1368" i="11"/>
  <c r="F1369" i="11"/>
  <c r="F1370" i="11"/>
  <c r="F1371" i="11"/>
  <c r="F1372" i="11"/>
  <c r="F1373" i="11"/>
  <c r="F1374" i="11"/>
  <c r="F1375" i="11"/>
  <c r="F1376" i="11"/>
  <c r="F1377" i="11"/>
  <c r="F1378" i="11"/>
  <c r="F1379" i="11"/>
  <c r="F1380" i="11"/>
  <c r="F1381" i="11"/>
  <c r="F1382" i="11"/>
  <c r="F1383" i="11"/>
  <c r="F1384" i="11"/>
  <c r="F1385" i="11"/>
  <c r="F1386" i="11"/>
  <c r="F1387" i="11"/>
  <c r="F1388" i="11"/>
  <c r="F1389" i="11"/>
  <c r="F1390" i="11"/>
  <c r="F1391" i="11"/>
  <c r="F1392" i="11"/>
  <c r="F1393" i="11"/>
  <c r="F1394" i="11"/>
  <c r="F1395" i="11"/>
  <c r="F1396" i="11"/>
  <c r="F1397" i="11"/>
  <c r="F1398" i="11"/>
  <c r="F1399" i="11"/>
  <c r="F1400" i="11"/>
  <c r="F1401" i="11"/>
  <c r="F1402" i="11"/>
  <c r="F1403" i="11"/>
  <c r="F1404" i="11"/>
  <c r="F1405" i="11"/>
  <c r="F1406" i="11"/>
  <c r="F1407" i="11"/>
  <c r="F1408" i="11"/>
  <c r="F1409" i="11"/>
  <c r="F1410" i="11"/>
  <c r="F1411" i="11"/>
  <c r="F1412" i="11"/>
  <c r="F1413" i="11"/>
  <c r="F1414" i="11"/>
  <c r="F1415" i="11"/>
  <c r="F1416" i="11"/>
  <c r="F1417" i="11"/>
  <c r="F1418" i="11"/>
  <c r="F1419" i="11"/>
  <c r="F1420" i="11"/>
  <c r="F1421" i="11"/>
  <c r="F1422" i="11"/>
  <c r="F1423" i="11"/>
  <c r="F1424" i="11"/>
  <c r="F1425" i="11"/>
  <c r="F1426" i="11"/>
  <c r="F1427" i="11"/>
  <c r="F1428" i="11"/>
  <c r="F1429" i="11"/>
  <c r="F1430" i="11"/>
  <c r="F1431" i="11"/>
  <c r="F1432" i="11"/>
  <c r="F1433" i="11"/>
  <c r="F1434" i="11"/>
  <c r="F1435" i="11"/>
  <c r="F1436" i="11"/>
  <c r="F1437" i="11"/>
  <c r="F1438" i="11"/>
  <c r="F1439" i="11"/>
  <c r="F1440" i="11"/>
  <c r="F1441" i="11"/>
  <c r="F1442" i="11"/>
  <c r="F1443" i="11"/>
  <c r="F1444" i="11"/>
  <c r="F1445" i="11"/>
  <c r="F1446" i="11"/>
  <c r="F1447" i="11"/>
  <c r="F1448" i="11"/>
  <c r="F1449" i="11"/>
  <c r="F1450" i="11"/>
  <c r="F1451" i="11"/>
  <c r="F1452" i="11"/>
  <c r="F1453" i="11"/>
  <c r="F1454" i="11"/>
  <c r="F1455" i="11"/>
  <c r="F1456" i="11"/>
  <c r="F1457" i="11"/>
  <c r="F1458" i="11"/>
  <c r="F1459" i="11"/>
  <c r="F1460" i="11"/>
  <c r="F1461" i="11"/>
  <c r="F1462" i="11"/>
  <c r="F1463" i="11"/>
  <c r="F1464" i="11"/>
  <c r="F1465" i="11"/>
  <c r="F1466" i="11"/>
  <c r="F1467" i="11"/>
  <c r="F1468" i="11"/>
  <c r="F1469" i="11"/>
  <c r="F1470" i="11"/>
  <c r="F1471" i="11"/>
  <c r="F1472" i="11"/>
  <c r="F1473" i="11"/>
  <c r="F1474" i="11"/>
  <c r="F1475" i="11"/>
  <c r="F1476" i="11"/>
  <c r="F1477" i="11"/>
  <c r="F1478" i="11"/>
  <c r="F1479" i="11"/>
  <c r="F1480" i="11"/>
  <c r="F1481" i="11"/>
  <c r="F1482" i="11"/>
  <c r="F1483" i="11"/>
  <c r="F1484" i="11"/>
  <c r="F1485" i="11"/>
  <c r="F1486" i="11"/>
  <c r="F1487" i="11"/>
  <c r="F1488" i="11"/>
  <c r="F1489" i="11"/>
  <c r="F1490" i="11"/>
  <c r="F1491" i="11"/>
  <c r="F1492" i="11"/>
  <c r="F1493" i="11"/>
  <c r="F1494" i="11"/>
  <c r="F1495" i="11"/>
  <c r="F1496" i="11"/>
  <c r="F1497" i="11"/>
  <c r="F1498" i="11"/>
  <c r="F1499" i="11"/>
  <c r="F1500" i="11"/>
  <c r="F1501" i="11"/>
  <c r="F1502" i="11"/>
  <c r="F1503" i="11"/>
  <c r="F1504" i="11"/>
  <c r="F1505" i="11"/>
  <c r="F1506" i="11"/>
  <c r="F1507" i="11"/>
  <c r="F1508" i="11"/>
  <c r="F1509" i="11"/>
  <c r="F1510" i="11"/>
  <c r="F1511" i="11"/>
  <c r="F1512" i="11"/>
  <c r="F1513" i="11"/>
  <c r="F1514" i="11"/>
  <c r="F1515" i="11"/>
  <c r="F1516" i="11"/>
  <c r="F1517" i="11"/>
  <c r="F1518" i="11"/>
  <c r="F1519" i="11"/>
  <c r="F1520" i="11"/>
  <c r="F1521" i="11"/>
  <c r="F1522" i="11"/>
  <c r="F1523" i="11"/>
  <c r="F1524" i="11"/>
  <c r="F1525" i="11"/>
  <c r="F1526" i="11"/>
  <c r="F1527" i="11"/>
  <c r="F1528" i="11"/>
  <c r="F1529" i="11"/>
  <c r="F1530" i="11"/>
  <c r="F1531" i="11"/>
  <c r="F1532" i="11"/>
  <c r="F1533" i="11"/>
  <c r="F1534" i="11"/>
  <c r="F1535" i="11"/>
  <c r="F1536" i="11"/>
  <c r="F1537" i="11"/>
  <c r="F1538" i="11"/>
  <c r="F1539" i="11"/>
  <c r="F1540" i="11"/>
  <c r="F1541" i="11"/>
  <c r="F1542" i="11"/>
  <c r="F1543" i="11"/>
  <c r="F1544" i="11"/>
  <c r="F1545" i="11"/>
  <c r="F1546" i="11"/>
  <c r="F1547" i="11"/>
  <c r="F1548" i="11"/>
  <c r="F1549" i="11"/>
  <c r="F1550" i="11"/>
  <c r="F1551" i="11"/>
  <c r="F1552" i="11"/>
  <c r="F1553" i="11"/>
  <c r="F1554" i="11"/>
  <c r="F1555" i="11"/>
  <c r="F1556" i="11"/>
  <c r="F1557" i="11"/>
  <c r="F1558" i="11"/>
  <c r="F1559" i="11"/>
  <c r="F1560" i="11"/>
  <c r="F1561" i="11"/>
  <c r="F1562" i="11"/>
  <c r="F1563" i="11"/>
  <c r="F1564" i="11"/>
  <c r="F1565" i="11"/>
  <c r="F1566" i="11"/>
  <c r="F1567" i="11"/>
  <c r="F1568" i="11"/>
  <c r="F1569" i="11"/>
  <c r="F1570" i="11"/>
  <c r="F1571" i="11"/>
  <c r="F1572" i="11"/>
  <c r="F1573" i="11"/>
  <c r="F1574" i="11"/>
  <c r="F1575" i="11"/>
  <c r="F1576" i="11"/>
  <c r="F1577" i="11"/>
  <c r="F1578" i="11"/>
  <c r="F1579" i="11"/>
  <c r="F1580" i="11"/>
  <c r="F1581" i="11"/>
  <c r="F1582" i="11"/>
  <c r="F1583" i="11"/>
  <c r="F1584" i="11"/>
  <c r="F1585" i="11"/>
  <c r="F1586" i="11"/>
  <c r="F1587" i="11"/>
  <c r="F1588" i="11"/>
  <c r="F1589" i="11"/>
  <c r="F1590" i="11"/>
  <c r="F1591" i="11"/>
  <c r="F1592" i="11"/>
  <c r="F1593" i="11"/>
  <c r="F1594" i="11"/>
  <c r="F1595" i="11"/>
  <c r="F1596" i="11"/>
  <c r="F1597" i="11"/>
  <c r="F1598" i="11"/>
  <c r="F1599" i="11"/>
  <c r="F1600" i="11"/>
  <c r="F1601" i="11"/>
  <c r="F1602" i="11"/>
  <c r="F1603" i="11"/>
  <c r="F1604" i="11"/>
  <c r="F1605" i="11"/>
  <c r="F1606" i="11"/>
  <c r="F1607" i="11"/>
  <c r="F1608" i="11"/>
  <c r="F1609" i="11"/>
  <c r="F1610" i="11"/>
  <c r="F1611" i="11"/>
  <c r="F1612" i="11"/>
  <c r="F1613" i="11"/>
  <c r="F1614" i="11"/>
  <c r="F1615" i="11"/>
  <c r="F1616" i="11"/>
  <c r="F1617" i="11"/>
  <c r="F1618" i="11"/>
  <c r="F1619" i="11"/>
  <c r="F1620" i="11"/>
  <c r="F1621" i="11"/>
  <c r="F1622" i="11"/>
  <c r="F1623" i="11"/>
  <c r="F1624" i="11"/>
  <c r="F1625" i="11"/>
  <c r="F1626" i="11"/>
  <c r="F1627" i="11"/>
  <c r="F1628" i="11"/>
  <c r="F1629" i="11"/>
  <c r="F1630" i="11"/>
  <c r="F1631" i="11"/>
  <c r="F1632" i="11"/>
  <c r="F1633" i="11"/>
  <c r="F1634" i="11"/>
  <c r="F1635" i="11"/>
  <c r="F1636" i="11"/>
  <c r="F1637" i="11"/>
  <c r="F1638" i="11"/>
  <c r="F1639" i="11"/>
  <c r="F1640" i="11"/>
  <c r="F1641" i="11"/>
  <c r="F1642" i="11"/>
  <c r="F1643" i="11"/>
  <c r="F1644" i="11"/>
  <c r="F1645" i="11"/>
  <c r="F1646" i="11"/>
  <c r="F1647" i="11"/>
  <c r="F1648" i="11"/>
  <c r="F1649" i="11"/>
  <c r="F1650" i="11"/>
  <c r="F1651" i="11"/>
  <c r="F1652" i="11"/>
  <c r="F1653" i="11"/>
  <c r="F1654" i="11"/>
  <c r="F1655" i="11"/>
  <c r="F1656" i="11"/>
  <c r="F1657" i="11"/>
  <c r="F1658" i="11"/>
  <c r="F1659" i="11"/>
  <c r="F1660" i="11"/>
  <c r="F1661" i="11"/>
  <c r="F1662" i="11"/>
  <c r="F1663" i="11"/>
  <c r="F1664" i="11"/>
  <c r="F1665" i="11"/>
  <c r="F1666" i="11"/>
  <c r="F1667" i="11"/>
  <c r="F1668" i="11"/>
  <c r="F1669" i="11"/>
  <c r="F1670" i="11"/>
  <c r="F1671" i="11"/>
  <c r="F1672" i="11"/>
  <c r="F1673" i="11"/>
  <c r="F1674" i="11"/>
  <c r="F1675" i="11"/>
  <c r="F1676" i="11"/>
  <c r="F1677" i="11"/>
  <c r="F1678" i="11"/>
  <c r="F1679" i="11"/>
  <c r="F1680" i="11"/>
  <c r="F1681" i="11"/>
  <c r="F1682" i="11"/>
  <c r="F1683" i="11"/>
  <c r="F1684" i="11"/>
  <c r="F1685" i="11"/>
  <c r="F1686" i="11"/>
  <c r="F1687" i="11"/>
  <c r="F1688" i="11"/>
  <c r="F1689" i="11"/>
  <c r="F1690" i="11"/>
  <c r="F1691" i="11"/>
  <c r="F1692" i="11"/>
  <c r="F1693" i="11"/>
  <c r="F1694" i="11"/>
  <c r="F1695" i="11"/>
  <c r="F1696" i="11"/>
  <c r="F1697" i="11"/>
  <c r="F1698" i="11"/>
  <c r="F1699" i="11"/>
  <c r="F1700" i="11"/>
  <c r="F1701" i="11"/>
  <c r="F1702" i="11"/>
  <c r="F1703" i="11"/>
  <c r="F1704" i="11"/>
  <c r="F1705" i="11"/>
  <c r="F1706" i="11"/>
  <c r="F1707" i="11"/>
  <c r="F1708" i="11"/>
  <c r="F1709" i="11"/>
  <c r="F1710" i="11"/>
  <c r="F1711" i="11"/>
  <c r="F1712" i="11"/>
  <c r="F1713" i="11"/>
  <c r="F1714" i="11"/>
  <c r="F1715" i="11"/>
  <c r="F1716" i="11"/>
  <c r="F1717" i="11"/>
  <c r="F1718" i="11"/>
  <c r="F1719" i="11"/>
  <c r="F1720" i="11"/>
  <c r="F1721" i="11"/>
  <c r="F1722" i="11"/>
  <c r="F1723" i="11"/>
  <c r="F1724" i="11"/>
  <c r="F1725" i="11"/>
  <c r="F1726" i="11"/>
  <c r="F1727" i="11"/>
  <c r="F1728" i="11"/>
  <c r="F1729" i="11"/>
  <c r="F1730" i="11"/>
  <c r="F1731" i="11"/>
  <c r="F1732" i="11"/>
  <c r="F1733" i="11"/>
  <c r="F1734" i="11"/>
  <c r="F1735" i="11"/>
  <c r="F1736" i="11"/>
  <c r="F1737" i="11"/>
  <c r="F1738" i="11"/>
  <c r="F1739" i="11"/>
  <c r="F1740" i="11"/>
  <c r="F1741" i="11"/>
  <c r="F1742" i="11"/>
  <c r="F1743" i="11"/>
  <c r="F1744" i="11"/>
  <c r="F1745" i="11"/>
  <c r="F1746" i="11"/>
  <c r="F1747" i="11"/>
  <c r="F1748" i="11"/>
  <c r="F1749" i="11"/>
  <c r="F1750" i="11"/>
  <c r="F1751" i="11"/>
  <c r="F1752" i="11"/>
  <c r="F1753" i="11"/>
  <c r="F1754" i="11"/>
  <c r="F1755" i="11"/>
  <c r="F1756" i="11"/>
  <c r="F1757" i="11"/>
  <c r="F1758" i="11"/>
  <c r="F1759" i="11"/>
  <c r="F1760" i="11"/>
  <c r="F1761" i="11"/>
  <c r="F1762" i="11"/>
  <c r="F1763" i="11"/>
  <c r="F1764" i="11"/>
  <c r="F1765" i="11"/>
  <c r="F1766" i="11"/>
  <c r="F1767" i="11"/>
  <c r="F1768" i="11"/>
  <c r="F1769" i="11"/>
  <c r="F1770" i="11"/>
  <c r="F1771" i="11"/>
  <c r="F1772" i="11"/>
  <c r="F1773" i="11"/>
  <c r="F1774" i="11"/>
  <c r="F1775" i="11"/>
  <c r="F1776" i="11"/>
  <c r="F1777" i="11"/>
  <c r="F1778" i="11"/>
  <c r="F1779" i="11"/>
  <c r="F1780" i="11"/>
  <c r="F1781" i="11"/>
  <c r="F1782" i="11"/>
  <c r="F1783" i="11"/>
  <c r="F1784" i="11"/>
  <c r="F1785" i="11"/>
  <c r="F1786" i="11"/>
  <c r="F1787" i="11"/>
  <c r="F1788" i="11"/>
  <c r="F1789" i="11"/>
  <c r="F1790" i="11"/>
  <c r="F1791" i="11"/>
  <c r="F1792" i="11"/>
  <c r="F1793" i="11"/>
  <c r="F1794" i="11"/>
  <c r="F1795" i="11"/>
  <c r="F1796" i="11"/>
  <c r="F1797" i="11"/>
  <c r="F1798" i="11"/>
  <c r="F1799" i="11"/>
  <c r="F1800" i="11"/>
  <c r="F1801" i="11"/>
  <c r="F1802" i="11"/>
  <c r="F1803" i="11"/>
  <c r="F1804" i="11"/>
  <c r="F1805" i="11"/>
  <c r="F1806" i="11"/>
  <c r="F1807" i="11"/>
  <c r="F1808" i="11"/>
  <c r="F1809" i="11"/>
  <c r="F1810" i="11"/>
  <c r="F1811" i="11"/>
  <c r="F1812" i="11"/>
  <c r="F1813" i="11"/>
  <c r="F1814" i="11"/>
  <c r="F1815" i="11"/>
  <c r="F1816" i="11"/>
  <c r="F1817" i="11"/>
  <c r="F1818" i="11"/>
  <c r="F1819" i="11"/>
  <c r="F1820" i="11"/>
  <c r="F1821" i="11"/>
  <c r="F1822" i="11"/>
  <c r="F1823" i="11"/>
  <c r="F1824" i="11"/>
  <c r="F1825" i="11"/>
  <c r="F1826" i="11"/>
  <c r="F1827" i="11"/>
  <c r="F1828" i="11"/>
  <c r="F1829" i="11"/>
  <c r="F1830" i="11"/>
  <c r="F1831" i="11"/>
  <c r="F1832" i="11"/>
  <c r="F1833" i="11"/>
  <c r="F1834" i="11"/>
  <c r="F1835" i="11"/>
  <c r="F1836" i="11"/>
  <c r="F1837" i="11"/>
  <c r="F1838" i="11"/>
  <c r="F1839" i="11"/>
  <c r="F1840" i="11"/>
  <c r="F1841" i="11"/>
  <c r="F1842" i="11"/>
  <c r="F1843" i="11"/>
  <c r="F1844" i="11"/>
  <c r="F1845" i="11"/>
  <c r="F1846" i="11"/>
  <c r="F1847" i="11"/>
  <c r="F1848" i="11"/>
  <c r="F1849" i="11"/>
  <c r="F1850" i="11"/>
  <c r="F1851" i="11"/>
  <c r="F1852" i="11"/>
  <c r="F1853" i="11"/>
  <c r="F1854" i="11"/>
  <c r="F1855" i="11"/>
  <c r="F1856" i="11"/>
  <c r="F1857" i="11"/>
  <c r="F1858" i="11"/>
  <c r="F1859" i="11"/>
  <c r="F1860" i="11"/>
  <c r="F1861" i="11"/>
  <c r="F1862" i="11"/>
  <c r="F1863" i="11"/>
  <c r="F1864" i="11"/>
  <c r="F1865" i="11"/>
  <c r="F1866" i="11"/>
  <c r="F1867" i="11"/>
  <c r="F1868" i="11"/>
  <c r="F1869" i="11"/>
  <c r="F1870" i="11"/>
  <c r="F1871" i="11"/>
  <c r="F1872" i="11"/>
  <c r="F1873" i="11"/>
  <c r="F1874" i="11"/>
  <c r="F1875" i="11"/>
  <c r="F1876" i="11"/>
  <c r="F1877" i="11"/>
  <c r="F1878" i="11"/>
  <c r="F1879" i="11"/>
  <c r="F1880" i="11"/>
  <c r="F1881" i="11"/>
  <c r="F1882" i="11"/>
  <c r="F1883" i="11"/>
  <c r="F1884" i="11"/>
  <c r="F1885" i="11"/>
  <c r="F1886" i="11"/>
  <c r="F1887" i="11"/>
  <c r="F1888" i="11"/>
  <c r="F1889" i="11"/>
  <c r="F1890" i="11"/>
  <c r="F1891" i="11"/>
  <c r="F1892" i="11"/>
  <c r="F1893" i="11"/>
  <c r="F1894" i="11"/>
  <c r="F1895" i="11"/>
  <c r="F1896" i="11"/>
  <c r="F1897" i="11"/>
  <c r="F1898" i="11"/>
  <c r="F1899" i="11"/>
  <c r="F1900" i="11"/>
  <c r="F1901" i="11"/>
  <c r="F1902" i="11"/>
  <c r="F1903" i="11"/>
  <c r="F1904" i="11"/>
  <c r="F1905" i="11"/>
  <c r="F1906" i="11"/>
  <c r="F1907" i="11"/>
  <c r="F1908" i="11"/>
  <c r="F1909" i="11"/>
  <c r="F1910" i="11"/>
  <c r="F1911" i="11"/>
  <c r="F1912" i="11"/>
  <c r="F1913" i="11"/>
  <c r="F1914" i="11"/>
  <c r="F1915" i="11"/>
  <c r="F1916" i="11"/>
  <c r="F1917" i="11"/>
  <c r="F1918" i="11"/>
  <c r="F1919" i="11"/>
  <c r="F1920" i="11"/>
  <c r="F1921" i="11"/>
  <c r="F1922" i="11"/>
  <c r="F1923" i="11"/>
  <c r="F1924" i="11"/>
  <c r="F1925" i="11"/>
  <c r="F1926" i="11"/>
  <c r="F1927" i="11"/>
  <c r="F1928" i="11"/>
  <c r="F1929" i="11"/>
  <c r="F1930" i="11"/>
  <c r="F1931" i="11"/>
  <c r="F1932" i="11"/>
  <c r="F1933" i="11"/>
  <c r="F1934" i="11"/>
  <c r="F1935" i="11"/>
  <c r="F1936" i="11"/>
  <c r="F1937" i="11"/>
  <c r="F1938" i="11"/>
  <c r="F1939" i="11"/>
  <c r="F1940" i="11"/>
  <c r="F1941" i="11"/>
  <c r="F1942" i="11"/>
  <c r="F1943" i="11"/>
  <c r="F1944" i="11"/>
  <c r="F1945" i="11"/>
  <c r="F1946" i="11"/>
  <c r="F1947" i="11"/>
  <c r="F1948" i="11"/>
  <c r="F1949" i="11"/>
  <c r="F1950" i="11"/>
  <c r="F1951" i="11"/>
  <c r="F1952" i="11"/>
  <c r="F1953" i="11"/>
  <c r="F1954" i="11"/>
  <c r="F1955" i="11"/>
  <c r="F1956" i="11"/>
  <c r="F1957" i="11"/>
  <c r="F1958" i="11"/>
  <c r="F1959" i="11"/>
  <c r="F1960" i="11"/>
  <c r="F1961" i="11"/>
  <c r="F1962" i="11"/>
  <c r="F1963" i="11"/>
  <c r="F1964" i="11"/>
  <c r="F1965" i="11"/>
  <c r="F1966" i="11"/>
  <c r="F1967" i="11"/>
  <c r="F1968" i="11"/>
  <c r="F1969" i="11"/>
  <c r="F1970" i="11"/>
  <c r="F1971" i="11"/>
  <c r="F1972" i="11"/>
  <c r="F1973" i="11"/>
  <c r="F1974" i="11"/>
  <c r="F1975" i="11"/>
  <c r="F1976" i="11"/>
  <c r="F1977" i="11"/>
  <c r="F1978" i="11"/>
  <c r="F1979" i="11"/>
  <c r="F1980" i="11"/>
  <c r="F1981" i="11"/>
  <c r="F1982" i="11"/>
  <c r="F1983" i="11"/>
  <c r="F1984" i="11"/>
  <c r="F1985" i="11"/>
  <c r="F1986" i="11"/>
  <c r="F1987" i="11"/>
  <c r="F1988" i="11"/>
  <c r="F1989" i="11"/>
  <c r="F1990" i="11"/>
  <c r="F1991" i="11"/>
  <c r="F1992" i="11"/>
  <c r="F1993" i="11"/>
  <c r="F1994" i="11"/>
  <c r="F1995" i="11"/>
  <c r="F1996" i="11"/>
  <c r="F1997" i="11"/>
  <c r="F1998" i="11"/>
  <c r="F1999" i="11"/>
  <c r="F2000" i="11"/>
  <c r="F2001" i="11"/>
  <c r="F2002" i="11"/>
  <c r="F2003" i="11"/>
  <c r="F2004" i="11"/>
  <c r="F2005" i="11"/>
  <c r="F2006" i="11"/>
  <c r="F2007" i="11"/>
  <c r="F2008" i="11"/>
  <c r="F2009" i="11"/>
  <c r="F2010" i="11"/>
  <c r="F2011" i="11"/>
  <c r="F2012" i="11"/>
  <c r="F2013" i="11"/>
  <c r="F2014" i="11"/>
  <c r="F2015" i="11"/>
  <c r="F2016" i="11"/>
  <c r="F2017" i="11"/>
  <c r="F2018" i="11"/>
  <c r="F2019" i="11"/>
  <c r="F2020" i="11"/>
  <c r="F2021" i="11"/>
  <c r="F2022" i="11"/>
  <c r="F2023" i="11"/>
  <c r="F2024" i="11"/>
  <c r="F2025" i="11"/>
  <c r="F2026" i="11"/>
  <c r="F2027" i="11"/>
  <c r="F2028" i="11"/>
  <c r="F2029" i="11"/>
  <c r="F2030" i="11"/>
  <c r="F2031" i="11"/>
  <c r="F2032" i="11"/>
  <c r="F2033" i="11"/>
  <c r="F2034" i="11"/>
  <c r="F2035" i="11"/>
  <c r="F2036" i="11"/>
  <c r="F2037" i="11"/>
  <c r="F2038" i="11"/>
  <c r="F2039" i="11"/>
  <c r="F2040" i="11"/>
  <c r="F2041" i="11"/>
  <c r="F2042" i="11"/>
  <c r="F2043" i="11"/>
  <c r="F2044" i="11"/>
  <c r="F2045" i="11"/>
  <c r="F2046" i="11"/>
  <c r="F2047" i="11"/>
  <c r="F2048" i="11"/>
  <c r="F2049" i="11"/>
  <c r="F2050" i="11"/>
  <c r="F2051" i="11"/>
  <c r="F2052" i="11"/>
  <c r="F2053" i="11"/>
  <c r="F2054" i="11"/>
  <c r="F2055" i="11"/>
  <c r="F2056" i="11"/>
  <c r="F2057" i="11"/>
  <c r="F2058" i="11"/>
  <c r="F2059" i="11"/>
  <c r="F2060" i="11"/>
  <c r="F2061" i="11"/>
  <c r="F2062" i="11"/>
  <c r="F2063" i="11"/>
  <c r="F2064" i="11"/>
  <c r="F2065" i="11"/>
  <c r="F2066" i="11"/>
  <c r="F2067" i="11"/>
  <c r="F2068" i="11"/>
  <c r="F2069" i="11"/>
  <c r="F2070" i="11"/>
  <c r="F2071" i="11"/>
  <c r="F2072" i="11"/>
  <c r="F2073" i="11"/>
  <c r="F2074" i="11"/>
  <c r="F2075" i="11"/>
  <c r="F2076" i="11"/>
  <c r="F2077" i="11"/>
  <c r="F2078" i="11"/>
  <c r="F2079" i="11"/>
  <c r="F2080" i="11"/>
  <c r="F2081" i="11"/>
  <c r="F2082" i="11"/>
  <c r="F2083" i="11"/>
  <c r="F2084" i="11"/>
  <c r="F2085" i="11"/>
  <c r="F2086" i="11"/>
  <c r="F2087" i="11"/>
  <c r="F2088" i="11"/>
  <c r="F2089" i="11"/>
  <c r="F2090" i="11"/>
  <c r="F2091" i="11"/>
  <c r="F2092" i="11"/>
  <c r="F2093" i="11"/>
  <c r="F2094" i="11"/>
  <c r="F2095" i="11"/>
  <c r="F2096" i="11"/>
  <c r="F2097" i="11"/>
  <c r="F2098" i="11"/>
  <c r="F2099" i="11"/>
  <c r="F2100" i="11"/>
  <c r="F2101" i="11"/>
  <c r="F2102" i="11"/>
  <c r="F2103" i="11"/>
  <c r="F2104" i="11"/>
  <c r="F2105" i="11"/>
  <c r="F2106" i="11"/>
  <c r="F2107" i="11"/>
  <c r="F2108" i="11"/>
  <c r="F2109" i="11"/>
  <c r="F2110" i="11"/>
  <c r="F2111" i="11"/>
  <c r="F2112" i="11"/>
  <c r="F2113" i="11"/>
  <c r="F2114" i="11"/>
  <c r="F2115" i="11"/>
  <c r="F2116" i="11"/>
  <c r="F2117" i="11"/>
  <c r="F2118" i="11"/>
  <c r="F2119" i="11"/>
  <c r="F2120" i="11"/>
  <c r="F2121" i="11"/>
  <c r="F2122" i="11"/>
  <c r="F2123" i="11"/>
  <c r="F2124" i="11"/>
  <c r="F2125" i="11"/>
  <c r="F2126" i="11"/>
  <c r="F2127" i="11"/>
  <c r="F2128" i="11"/>
  <c r="F2129" i="11"/>
  <c r="F2130" i="11"/>
  <c r="F2131" i="11"/>
  <c r="F2132" i="11"/>
  <c r="F2133" i="11"/>
  <c r="F2134" i="11"/>
  <c r="F2135" i="11"/>
  <c r="F2136" i="11"/>
  <c r="F2137" i="11"/>
  <c r="F2138" i="11"/>
  <c r="F2139" i="11"/>
  <c r="F2140" i="11"/>
  <c r="F2141" i="11"/>
  <c r="F2142" i="11"/>
  <c r="F2143" i="11"/>
  <c r="F2144" i="11"/>
  <c r="F2145" i="11"/>
  <c r="F2146" i="11"/>
  <c r="F2147" i="11"/>
  <c r="F2148" i="11"/>
  <c r="F2149" i="11"/>
  <c r="F2150" i="11"/>
  <c r="F2151" i="11"/>
  <c r="F2152" i="11"/>
  <c r="F2153" i="11"/>
  <c r="F2154" i="11"/>
  <c r="F2155" i="11"/>
  <c r="F2156" i="11"/>
  <c r="F2157" i="11"/>
  <c r="F2158" i="11"/>
  <c r="F2159" i="11"/>
  <c r="F2160" i="11"/>
  <c r="F2161" i="11"/>
  <c r="F2162" i="11"/>
  <c r="F2163" i="11"/>
  <c r="F2164" i="11"/>
  <c r="F2165" i="11"/>
  <c r="F2166" i="11"/>
  <c r="F2167" i="11"/>
  <c r="F2168" i="11"/>
  <c r="F2169" i="11"/>
  <c r="F2170" i="11"/>
  <c r="F2171" i="11"/>
  <c r="F2172" i="11"/>
  <c r="F2173" i="11"/>
  <c r="F2174" i="11"/>
  <c r="F2175" i="11"/>
  <c r="F2176" i="11"/>
  <c r="F2177" i="11"/>
  <c r="F2178" i="11"/>
  <c r="F2179" i="11"/>
  <c r="F2180" i="11"/>
  <c r="F2181" i="11"/>
  <c r="F2182" i="11"/>
  <c r="F2183" i="11"/>
  <c r="F2184" i="11"/>
  <c r="F2185" i="11"/>
  <c r="F2186" i="11"/>
  <c r="F2187" i="11"/>
  <c r="F2188" i="11"/>
  <c r="F2189" i="11"/>
  <c r="F2190" i="11"/>
  <c r="F2191" i="11"/>
  <c r="F2192" i="11"/>
  <c r="F2193" i="11"/>
  <c r="F2194" i="11"/>
  <c r="F2195" i="11"/>
  <c r="F2196" i="11"/>
  <c r="F2197" i="11"/>
  <c r="F2198" i="11"/>
  <c r="F2199" i="11"/>
  <c r="F2200" i="11"/>
  <c r="F2201" i="11"/>
  <c r="F2202" i="11"/>
  <c r="F2203" i="11"/>
  <c r="F2204" i="11"/>
  <c r="F2205" i="11"/>
  <c r="F2206" i="11"/>
  <c r="F2207" i="11"/>
  <c r="F2208" i="11"/>
  <c r="F2209" i="11"/>
  <c r="F2210" i="11"/>
  <c r="F2211" i="11"/>
  <c r="F2212" i="11"/>
  <c r="F2213" i="11"/>
  <c r="F2214" i="11"/>
  <c r="F2215" i="11"/>
  <c r="F2216" i="11"/>
  <c r="F2217" i="11"/>
  <c r="F2218" i="11"/>
  <c r="F2219" i="11"/>
  <c r="F2220" i="11"/>
  <c r="F2221" i="11"/>
  <c r="F2222" i="11"/>
  <c r="F2223" i="11"/>
  <c r="F2224" i="11"/>
  <c r="F2225" i="11"/>
  <c r="F2226" i="11"/>
  <c r="F2227" i="11"/>
  <c r="F2228" i="11"/>
  <c r="F2229" i="11"/>
  <c r="F2230" i="11"/>
  <c r="F2231" i="11"/>
  <c r="F2232" i="11"/>
  <c r="F2233" i="11"/>
  <c r="F2234" i="11"/>
  <c r="F2235" i="11"/>
  <c r="F2236" i="11"/>
  <c r="F2237" i="11"/>
  <c r="F2238" i="11"/>
  <c r="F2239" i="11"/>
  <c r="F2240" i="11"/>
  <c r="F2241" i="11"/>
  <c r="F2242" i="11"/>
  <c r="F2243" i="11"/>
  <c r="F2244" i="11"/>
  <c r="F2245" i="11"/>
  <c r="F2246" i="11"/>
  <c r="F2247" i="11"/>
  <c r="F2248" i="11"/>
  <c r="F2249" i="11"/>
  <c r="F2250" i="11"/>
  <c r="F2251" i="11"/>
  <c r="F2252" i="11"/>
  <c r="F2253" i="11"/>
  <c r="F2254" i="11"/>
  <c r="F2255" i="11"/>
  <c r="F2256" i="11"/>
  <c r="F2257" i="11"/>
  <c r="F2258" i="11"/>
  <c r="F2259" i="11"/>
  <c r="F2260" i="11"/>
  <c r="F2261" i="11"/>
  <c r="F2262" i="11"/>
  <c r="F2263" i="11"/>
  <c r="F2264" i="11"/>
  <c r="F2265" i="11"/>
  <c r="F2266" i="11"/>
  <c r="F2267" i="11"/>
  <c r="F2268" i="11"/>
  <c r="F2269" i="11"/>
  <c r="F2270" i="11"/>
  <c r="F2271" i="11"/>
  <c r="F2272" i="11"/>
  <c r="F2273" i="11"/>
  <c r="F2274" i="11"/>
  <c r="F2275" i="11"/>
  <c r="F2276" i="11"/>
  <c r="F2277" i="11"/>
  <c r="F2278" i="11"/>
  <c r="F2279" i="11"/>
  <c r="F2280" i="11"/>
  <c r="F2281" i="11"/>
  <c r="F2282" i="11"/>
  <c r="F2283" i="11"/>
  <c r="F2284" i="11"/>
  <c r="F2285" i="11"/>
  <c r="F2286" i="11"/>
  <c r="F2287" i="11"/>
  <c r="F2288" i="11"/>
  <c r="F2289" i="11"/>
  <c r="F2290" i="11"/>
  <c r="F2291" i="11"/>
  <c r="F2292" i="11"/>
  <c r="F2293" i="11"/>
  <c r="F2294" i="11"/>
  <c r="F2295" i="11"/>
  <c r="F2296" i="11"/>
  <c r="F2297" i="11"/>
  <c r="F2298" i="11"/>
  <c r="F2299" i="11"/>
  <c r="F2300" i="11"/>
  <c r="F2301" i="11"/>
  <c r="F2302" i="11"/>
  <c r="F2303" i="11"/>
  <c r="F2304" i="11"/>
  <c r="F2305" i="11"/>
  <c r="F2306" i="11"/>
  <c r="F2307" i="11"/>
  <c r="F2308" i="11"/>
  <c r="F2309" i="11"/>
  <c r="F2310" i="11"/>
  <c r="F2311" i="11"/>
  <c r="F2312" i="11"/>
  <c r="F2313" i="11"/>
  <c r="F2314" i="11"/>
  <c r="F2315" i="11"/>
  <c r="F2316" i="11"/>
  <c r="F2317" i="11"/>
  <c r="F2318" i="11"/>
  <c r="F2319" i="11"/>
  <c r="F2320" i="11"/>
  <c r="F2321" i="11"/>
  <c r="F2322" i="11"/>
  <c r="F2323" i="11"/>
  <c r="F2324" i="11"/>
  <c r="F2325" i="11"/>
  <c r="F2326" i="11"/>
  <c r="F2327" i="11"/>
  <c r="F2328" i="11"/>
  <c r="F2329" i="11"/>
  <c r="F2330" i="11"/>
  <c r="F2331" i="11"/>
  <c r="F2332" i="11"/>
  <c r="F2333" i="11"/>
  <c r="F2334" i="11"/>
  <c r="F2335" i="11"/>
  <c r="F2336" i="11"/>
  <c r="F2337" i="11"/>
  <c r="F2338" i="11"/>
  <c r="F2339" i="11"/>
  <c r="F2340" i="11"/>
  <c r="F2341" i="11"/>
  <c r="F2342" i="11"/>
  <c r="F2343" i="11"/>
  <c r="F2344" i="11"/>
  <c r="F2345" i="11"/>
  <c r="F2346" i="11"/>
  <c r="F2347" i="11"/>
  <c r="F2348" i="11"/>
  <c r="F2349" i="11"/>
  <c r="F2350" i="11"/>
  <c r="F2351" i="11"/>
  <c r="F2352" i="11"/>
  <c r="F2353" i="11"/>
  <c r="F2354" i="11"/>
  <c r="F2355" i="11"/>
  <c r="F2356" i="11"/>
  <c r="F2357" i="11"/>
  <c r="F2358" i="11"/>
  <c r="F2359" i="11"/>
  <c r="F2360" i="11"/>
  <c r="F2361" i="11"/>
  <c r="F2362" i="11"/>
  <c r="F2363" i="11"/>
  <c r="F2364" i="11"/>
  <c r="F2365" i="11"/>
  <c r="F2366" i="11"/>
  <c r="F2367" i="11"/>
  <c r="F2368" i="11"/>
  <c r="F2369" i="11"/>
  <c r="F2370" i="11"/>
  <c r="F2371" i="11"/>
  <c r="F2372" i="11"/>
  <c r="F2373" i="11"/>
  <c r="F2374" i="11"/>
  <c r="F2375" i="11"/>
  <c r="F2376" i="11"/>
  <c r="F2377" i="11"/>
  <c r="F2378" i="11"/>
  <c r="F2379" i="11"/>
  <c r="F2380" i="11"/>
  <c r="F2381" i="11"/>
  <c r="F2382" i="11"/>
  <c r="F2383" i="11"/>
  <c r="F2384" i="11"/>
  <c r="F2385" i="11"/>
  <c r="F2386" i="11"/>
  <c r="F2387" i="11"/>
  <c r="F2388" i="11"/>
  <c r="F2389" i="11"/>
  <c r="F2390" i="11"/>
  <c r="F2391" i="11"/>
  <c r="F2392" i="11"/>
  <c r="F2393" i="11"/>
  <c r="F2394" i="11"/>
  <c r="F2395" i="11"/>
  <c r="F2396" i="11"/>
  <c r="F2397" i="11"/>
  <c r="F2398" i="11"/>
  <c r="F2399" i="11"/>
  <c r="F2400" i="11"/>
  <c r="F2401" i="11"/>
  <c r="F2402" i="11"/>
  <c r="F2403" i="11"/>
  <c r="F2404" i="11"/>
  <c r="F2405" i="11"/>
  <c r="F2406" i="11"/>
  <c r="F2407" i="11"/>
  <c r="F2408" i="11"/>
  <c r="F2409" i="11"/>
  <c r="F2410" i="11"/>
  <c r="F2411" i="11"/>
  <c r="F2412" i="11"/>
  <c r="F2413" i="11"/>
  <c r="F2414" i="11"/>
  <c r="F2415" i="11"/>
  <c r="F2416" i="11"/>
  <c r="F2417" i="11"/>
  <c r="F2418" i="11"/>
  <c r="F2419" i="11"/>
  <c r="F2420" i="11"/>
  <c r="F2421" i="11"/>
  <c r="F2422" i="11"/>
  <c r="F2423" i="11"/>
  <c r="F2424" i="11"/>
  <c r="F2425" i="11"/>
  <c r="F2426" i="11"/>
  <c r="F2427" i="11"/>
  <c r="F2428" i="11"/>
  <c r="F2429" i="11"/>
  <c r="F2430" i="11"/>
  <c r="F2431" i="11"/>
  <c r="F2432" i="11"/>
  <c r="F2433" i="11"/>
  <c r="F2434" i="11"/>
  <c r="F2435" i="11"/>
  <c r="F2436" i="11"/>
  <c r="F2437" i="11"/>
  <c r="F2438" i="11"/>
  <c r="F2439" i="11"/>
  <c r="F2440" i="11"/>
  <c r="F2441" i="11"/>
  <c r="F2442" i="11"/>
  <c r="F2443" i="11"/>
  <c r="F2444" i="11"/>
  <c r="F2445" i="11"/>
  <c r="F2446" i="11"/>
  <c r="F2447" i="11"/>
  <c r="F2448" i="11"/>
  <c r="F2449" i="11"/>
  <c r="F2450" i="11"/>
  <c r="F2451" i="11"/>
  <c r="F2452" i="11"/>
  <c r="F2453" i="11"/>
  <c r="F2454" i="11"/>
  <c r="F2455" i="11"/>
  <c r="F2456" i="11"/>
  <c r="F2457" i="11"/>
  <c r="F2458" i="11"/>
  <c r="F2459" i="11"/>
  <c r="F2460" i="11"/>
  <c r="F2461" i="11"/>
  <c r="F2462" i="11"/>
  <c r="F2463" i="11"/>
  <c r="F2464" i="11"/>
  <c r="F2465" i="11"/>
  <c r="F2466" i="11"/>
  <c r="F2467" i="11"/>
  <c r="F2468" i="11"/>
  <c r="F2469" i="11"/>
  <c r="F2470" i="11"/>
  <c r="F2471" i="11"/>
  <c r="F2472" i="11"/>
  <c r="F2473" i="11"/>
  <c r="F2474" i="11"/>
  <c r="F2475" i="11"/>
  <c r="F2476" i="11"/>
  <c r="F2477" i="11"/>
  <c r="F2478" i="11"/>
  <c r="F2479" i="11"/>
  <c r="F2480" i="11"/>
  <c r="F2481" i="11"/>
  <c r="F2482" i="11"/>
  <c r="F2483" i="11"/>
  <c r="F2484" i="11"/>
  <c r="F2485" i="11"/>
  <c r="F2486" i="11"/>
  <c r="F2487" i="11"/>
  <c r="F2488" i="11"/>
  <c r="F2489" i="11"/>
  <c r="F2490" i="11"/>
  <c r="F2491" i="11"/>
  <c r="F2492" i="11"/>
  <c r="F2493" i="11"/>
  <c r="F2494" i="11"/>
  <c r="F2495" i="11"/>
  <c r="F2496" i="11"/>
  <c r="F2497" i="11"/>
  <c r="F2498" i="11"/>
  <c r="F2499" i="11"/>
  <c r="F2500" i="11"/>
  <c r="F2501" i="11"/>
  <c r="F2502" i="11"/>
  <c r="F2503" i="11"/>
  <c r="F2504" i="11"/>
  <c r="F2505" i="11"/>
  <c r="F2506" i="11"/>
  <c r="F2507" i="11"/>
  <c r="F2508" i="11"/>
  <c r="F2509" i="11"/>
  <c r="F2510" i="11"/>
  <c r="F2511" i="11"/>
  <c r="F2512" i="11"/>
  <c r="F2513" i="11"/>
  <c r="F2514" i="11"/>
  <c r="F2515" i="11"/>
  <c r="F2516" i="11"/>
  <c r="F2517" i="11"/>
  <c r="F2518" i="11"/>
  <c r="F2519" i="11"/>
  <c r="F2520" i="11"/>
  <c r="F2521" i="11"/>
  <c r="F2522" i="11"/>
  <c r="F2523" i="11"/>
  <c r="F2524" i="11"/>
  <c r="F2525" i="11"/>
  <c r="F2526" i="11"/>
  <c r="F2527" i="11"/>
  <c r="F2528" i="11"/>
  <c r="F2529" i="11"/>
  <c r="F2530" i="11"/>
  <c r="F2531" i="11"/>
  <c r="F2532" i="11"/>
  <c r="F2533" i="11"/>
  <c r="F2534" i="11"/>
  <c r="F2535" i="11"/>
  <c r="F2536" i="11"/>
  <c r="F2537" i="11"/>
  <c r="F2538" i="11"/>
  <c r="F2539" i="11"/>
  <c r="F2540" i="11"/>
  <c r="F2541" i="11"/>
  <c r="F2542" i="11"/>
  <c r="F2543" i="11"/>
  <c r="F2544" i="11"/>
  <c r="F2545" i="11"/>
  <c r="F2546" i="11"/>
  <c r="F2547" i="11"/>
  <c r="F2548" i="11"/>
  <c r="F2549" i="11"/>
  <c r="F2550" i="11"/>
  <c r="F2551" i="11"/>
  <c r="F2552" i="11"/>
  <c r="F2553" i="11"/>
  <c r="F2554" i="11"/>
  <c r="F2555" i="11"/>
  <c r="F2556" i="11"/>
  <c r="F2557" i="11"/>
  <c r="F2558" i="11"/>
  <c r="F2559" i="11"/>
  <c r="F2560" i="11"/>
  <c r="F2561" i="11"/>
  <c r="F2562" i="11"/>
  <c r="F2563" i="11"/>
  <c r="F2564" i="11"/>
  <c r="F2565" i="11"/>
  <c r="F2566" i="11"/>
  <c r="F2567" i="11"/>
  <c r="F2568" i="11"/>
  <c r="F2569" i="11"/>
  <c r="F2570" i="11"/>
  <c r="F2571" i="11"/>
  <c r="F2572" i="11"/>
  <c r="F2573" i="11"/>
  <c r="F2574" i="11"/>
  <c r="F2575" i="11"/>
  <c r="F2576" i="11"/>
  <c r="F2577" i="11"/>
  <c r="F2578" i="11"/>
  <c r="F2579" i="11"/>
  <c r="F2580" i="11"/>
  <c r="F2581" i="11"/>
  <c r="F2582" i="11"/>
  <c r="F2583" i="11"/>
  <c r="F2584" i="11"/>
  <c r="F2585" i="11"/>
  <c r="F2586" i="11"/>
  <c r="F2587" i="11"/>
  <c r="F2588" i="11"/>
  <c r="F2589" i="11"/>
  <c r="F2590" i="11"/>
  <c r="F2591" i="11"/>
  <c r="F2592" i="11"/>
  <c r="F2593" i="11"/>
  <c r="F2594" i="11"/>
  <c r="F2595" i="11"/>
  <c r="F2596" i="11"/>
  <c r="F2597" i="11"/>
  <c r="F2598" i="11"/>
  <c r="F2599" i="11"/>
  <c r="F2600" i="11"/>
  <c r="F2601" i="11"/>
  <c r="F2602" i="11"/>
  <c r="F2603" i="11"/>
  <c r="F2604" i="11"/>
  <c r="F2605" i="11"/>
  <c r="F2606" i="11"/>
  <c r="F2607" i="11"/>
  <c r="F2608" i="11"/>
  <c r="F2609" i="11"/>
  <c r="F2610" i="11"/>
  <c r="F2611" i="11"/>
  <c r="F2612" i="11"/>
  <c r="F2613" i="11"/>
  <c r="F2614" i="11"/>
  <c r="F2615" i="11"/>
  <c r="F2616" i="11"/>
  <c r="F2617" i="11"/>
  <c r="F2618" i="11"/>
  <c r="F2619" i="11"/>
  <c r="F2620" i="11"/>
  <c r="F2621" i="11"/>
  <c r="F2622" i="11"/>
  <c r="F2623" i="11"/>
  <c r="F2624" i="11"/>
  <c r="F2625" i="11"/>
  <c r="F2626" i="11"/>
  <c r="F2627" i="11"/>
  <c r="F2628" i="11"/>
  <c r="F2629" i="11"/>
  <c r="F2630" i="11"/>
  <c r="F2631" i="11"/>
  <c r="F2632" i="11"/>
  <c r="F2633" i="11"/>
  <c r="F2634" i="11"/>
  <c r="F2635" i="11"/>
  <c r="F2636" i="11"/>
  <c r="F2637" i="11"/>
  <c r="F2638" i="11"/>
  <c r="F2639" i="11"/>
  <c r="F2640" i="11"/>
  <c r="F2641" i="11"/>
  <c r="F2642" i="11"/>
  <c r="F2643" i="11"/>
  <c r="F2644" i="11"/>
  <c r="F2645" i="11"/>
  <c r="F2646" i="11"/>
  <c r="F2647" i="11"/>
  <c r="F2648" i="11"/>
  <c r="F2649" i="11"/>
  <c r="F2650" i="11"/>
  <c r="F2651" i="11"/>
  <c r="F2652" i="11"/>
  <c r="F2653" i="11"/>
  <c r="F2654" i="11"/>
  <c r="F2655" i="11"/>
  <c r="F2656" i="11"/>
  <c r="F2657" i="11"/>
  <c r="F2658" i="11"/>
  <c r="F2659" i="11"/>
  <c r="F2660" i="11"/>
  <c r="F2661" i="11"/>
  <c r="F2662" i="11"/>
  <c r="F2663" i="11"/>
  <c r="F2664" i="11"/>
  <c r="F2665" i="11"/>
  <c r="F2666" i="11"/>
  <c r="F2667" i="11"/>
  <c r="F2668" i="11"/>
  <c r="F2669" i="11"/>
  <c r="F2670" i="11"/>
  <c r="F2671" i="11"/>
  <c r="F2672" i="11"/>
  <c r="F2673" i="11"/>
  <c r="F2674" i="11"/>
  <c r="F2675" i="11"/>
  <c r="F2676" i="11"/>
  <c r="F2677" i="11"/>
  <c r="F2678" i="11"/>
  <c r="F2679" i="11"/>
  <c r="F2680" i="11"/>
  <c r="F2681" i="11"/>
  <c r="F2682" i="11"/>
  <c r="F2683" i="11"/>
  <c r="F2684" i="11"/>
  <c r="F2685" i="11"/>
  <c r="F2686" i="11"/>
  <c r="F2687" i="11"/>
  <c r="F2688" i="11"/>
  <c r="F2689" i="11"/>
  <c r="F2690" i="11"/>
  <c r="F2691" i="11"/>
  <c r="F2692" i="11"/>
  <c r="F2693" i="11"/>
  <c r="F2694" i="11"/>
  <c r="F2695" i="11"/>
  <c r="F2696" i="11"/>
  <c r="F2697" i="11"/>
  <c r="F2698" i="11"/>
  <c r="F2699" i="11"/>
  <c r="F2700" i="11"/>
  <c r="F2701" i="11"/>
  <c r="F2702" i="11"/>
  <c r="F2703" i="11"/>
  <c r="F2704" i="11"/>
  <c r="F2705" i="11"/>
  <c r="F2706" i="11"/>
  <c r="F2707" i="11"/>
  <c r="F2708" i="11"/>
  <c r="F2709" i="11"/>
  <c r="F2710" i="11"/>
  <c r="F2711" i="11"/>
  <c r="F2712" i="11"/>
  <c r="F2713" i="11"/>
  <c r="F2714" i="11"/>
  <c r="F2715" i="11"/>
  <c r="F2716" i="11"/>
  <c r="F2717" i="11"/>
  <c r="F2718" i="11"/>
  <c r="F2719" i="11"/>
  <c r="F2720" i="11"/>
  <c r="F2721" i="11"/>
  <c r="F2722" i="11"/>
  <c r="F2723" i="11"/>
  <c r="F2724" i="11"/>
  <c r="F2725" i="11"/>
  <c r="F2726" i="11"/>
  <c r="F2727" i="11"/>
  <c r="F2728" i="11"/>
  <c r="F2729" i="11"/>
  <c r="F2730" i="11"/>
  <c r="F2731" i="11"/>
  <c r="F2732" i="11"/>
  <c r="F2733" i="11"/>
  <c r="F2734" i="11"/>
  <c r="F2735" i="11"/>
  <c r="F2736" i="11"/>
  <c r="F2737" i="11"/>
  <c r="F2738" i="11"/>
  <c r="F2739" i="11"/>
  <c r="F2740" i="11"/>
  <c r="F2741" i="11"/>
  <c r="F2742" i="11"/>
  <c r="F2743" i="11"/>
  <c r="F2744" i="11"/>
  <c r="F2745" i="11"/>
  <c r="F2746" i="11"/>
  <c r="F2747" i="11"/>
  <c r="F2748" i="11"/>
  <c r="F2749" i="11"/>
  <c r="F2750" i="11"/>
  <c r="F2751" i="11"/>
  <c r="F2752" i="11"/>
  <c r="F2753" i="11"/>
  <c r="F2754" i="11"/>
  <c r="F2755" i="11"/>
  <c r="F2756" i="11"/>
  <c r="F2757" i="11"/>
  <c r="F2758" i="11"/>
  <c r="F2759" i="11"/>
  <c r="F2760" i="11"/>
  <c r="F2761" i="11"/>
  <c r="F2762" i="11"/>
  <c r="F2763" i="11"/>
  <c r="F2764" i="11"/>
  <c r="F2765" i="11"/>
  <c r="F2766" i="11"/>
  <c r="F2767" i="11"/>
  <c r="F2768" i="11"/>
  <c r="F2769" i="11"/>
  <c r="F2770" i="11"/>
  <c r="F2771" i="11"/>
  <c r="F2772" i="11"/>
  <c r="F2773" i="11"/>
  <c r="F2774" i="11"/>
  <c r="F2775" i="11"/>
  <c r="F2776" i="11"/>
  <c r="F2777" i="11"/>
  <c r="F2778" i="11"/>
  <c r="F2779" i="11"/>
  <c r="F2780" i="11"/>
  <c r="F2781" i="11"/>
  <c r="F2782" i="11"/>
  <c r="F2783" i="11"/>
  <c r="F2784" i="11"/>
  <c r="F2785" i="11"/>
  <c r="F2786" i="11"/>
  <c r="F2787" i="11"/>
  <c r="F2788" i="11"/>
  <c r="F2789" i="11"/>
  <c r="F2790" i="11"/>
  <c r="F2791" i="11"/>
  <c r="F2792" i="11"/>
  <c r="F2793" i="11"/>
  <c r="F2794" i="11"/>
  <c r="F2795" i="11"/>
  <c r="F2796" i="11"/>
  <c r="F2797" i="11"/>
  <c r="F2798" i="11"/>
  <c r="F2799" i="11"/>
  <c r="F2800" i="11"/>
  <c r="F2801" i="11"/>
  <c r="F2802" i="11"/>
  <c r="F2803" i="11"/>
  <c r="F2804" i="11"/>
  <c r="F2805" i="11"/>
  <c r="F2806" i="11"/>
  <c r="F2807" i="11"/>
  <c r="F2808" i="11"/>
  <c r="F2809" i="11"/>
  <c r="F2810" i="11"/>
  <c r="F2811" i="11"/>
  <c r="F2812" i="11"/>
  <c r="F2813" i="11"/>
  <c r="F2814" i="11"/>
  <c r="F2815" i="11"/>
  <c r="F2816" i="11"/>
  <c r="F2817" i="11"/>
  <c r="F2818" i="11"/>
  <c r="F2819" i="11"/>
  <c r="F2820" i="11"/>
  <c r="F2821" i="11"/>
  <c r="F2822" i="11"/>
  <c r="F2823" i="11"/>
  <c r="F2824" i="11"/>
  <c r="F2825" i="11"/>
  <c r="F2826" i="11"/>
  <c r="F2827" i="11"/>
  <c r="F2828" i="11"/>
  <c r="F2829" i="11"/>
  <c r="F2830" i="11"/>
  <c r="F2831" i="11"/>
  <c r="F2832" i="11"/>
  <c r="F2833" i="11"/>
  <c r="F2834" i="11"/>
  <c r="F2835" i="11"/>
  <c r="F2836" i="11"/>
  <c r="F2837" i="11"/>
  <c r="F2838" i="11"/>
  <c r="F2839" i="11"/>
  <c r="F2840" i="11"/>
  <c r="F2841" i="11"/>
  <c r="F2842" i="11"/>
  <c r="F2843" i="11"/>
  <c r="F2844" i="11"/>
  <c r="F2845" i="11"/>
  <c r="F2846" i="11"/>
  <c r="F2847" i="11"/>
  <c r="F2848" i="11"/>
  <c r="F2849" i="11"/>
  <c r="F2850" i="11"/>
  <c r="F2851" i="11"/>
  <c r="F2852" i="11"/>
  <c r="F2853" i="11"/>
  <c r="F2854" i="11"/>
  <c r="F2855" i="11"/>
  <c r="F2856" i="11"/>
  <c r="F2857" i="11"/>
  <c r="F2858" i="11"/>
  <c r="F2859" i="11"/>
  <c r="F2860" i="11"/>
  <c r="F2861" i="11"/>
  <c r="F2862" i="11"/>
  <c r="F2863" i="11"/>
  <c r="F2864" i="11"/>
  <c r="F2865" i="11"/>
  <c r="F2866" i="11"/>
  <c r="F2867" i="11"/>
  <c r="F2868" i="11"/>
  <c r="F2869" i="11"/>
  <c r="F2870" i="11"/>
  <c r="F2871" i="11"/>
  <c r="F2872" i="11"/>
  <c r="F2873" i="11"/>
  <c r="F2874" i="11"/>
  <c r="F2875" i="11"/>
  <c r="F2876" i="11"/>
  <c r="F2877" i="11"/>
  <c r="F2878" i="11"/>
  <c r="F2879" i="11"/>
  <c r="F2880" i="11"/>
  <c r="F2881" i="11"/>
  <c r="F2882" i="11"/>
  <c r="F2883" i="11"/>
  <c r="F2884" i="11"/>
  <c r="F2885" i="11"/>
  <c r="F2886" i="11"/>
  <c r="F2887" i="11"/>
  <c r="F2888" i="11"/>
  <c r="F2889" i="11"/>
  <c r="F2890" i="11"/>
  <c r="F2891" i="11"/>
  <c r="F2892" i="11"/>
  <c r="F2893" i="11"/>
  <c r="F2894" i="11"/>
  <c r="F2895" i="11"/>
  <c r="F2896" i="11"/>
  <c r="F2897" i="11"/>
  <c r="F2898" i="11"/>
  <c r="F2899" i="11"/>
  <c r="F2900" i="11"/>
  <c r="F2901" i="11"/>
  <c r="F2902" i="11"/>
  <c r="F2903" i="11"/>
  <c r="F2904" i="11"/>
  <c r="F2905" i="11"/>
  <c r="F2906" i="11"/>
  <c r="F2907" i="11"/>
  <c r="F2908" i="11"/>
  <c r="F2909" i="11"/>
  <c r="F2910" i="11"/>
  <c r="F2911" i="11"/>
  <c r="F2912" i="11"/>
  <c r="F2913" i="11"/>
  <c r="F2914" i="11"/>
  <c r="F2915" i="11"/>
  <c r="F2916" i="11"/>
  <c r="F2917" i="11"/>
  <c r="F2918" i="11"/>
  <c r="F2919" i="11"/>
  <c r="F2920" i="11"/>
  <c r="F2921" i="11"/>
  <c r="F2922" i="11"/>
  <c r="F2923" i="11"/>
  <c r="F2924" i="11"/>
  <c r="F2925" i="11"/>
  <c r="F2926" i="11"/>
  <c r="F2927" i="11"/>
  <c r="F2928" i="11"/>
  <c r="F2929" i="11"/>
  <c r="F2930" i="11"/>
  <c r="F2931" i="11"/>
  <c r="F2932" i="11"/>
  <c r="F2933" i="11"/>
  <c r="F2934" i="11"/>
  <c r="F2935" i="11"/>
  <c r="F2936" i="11"/>
  <c r="F2937" i="11"/>
  <c r="F2938" i="11"/>
  <c r="F2939" i="11"/>
  <c r="F2940" i="11"/>
  <c r="F2941" i="11"/>
  <c r="F2942" i="11"/>
  <c r="F2943" i="11"/>
  <c r="F2944" i="11"/>
  <c r="F2945" i="11"/>
  <c r="F2946" i="11"/>
  <c r="F2947" i="11"/>
  <c r="F2948" i="11"/>
  <c r="F2949" i="11"/>
  <c r="F2950" i="11"/>
  <c r="F2951" i="11"/>
  <c r="F2952" i="11"/>
  <c r="F2953" i="11"/>
  <c r="F2954" i="11"/>
  <c r="F2955" i="11"/>
  <c r="F2956" i="11"/>
  <c r="F2957" i="11"/>
  <c r="F2958" i="11"/>
  <c r="F2959" i="11"/>
  <c r="F2960" i="11"/>
  <c r="F2961" i="11"/>
  <c r="F2962" i="11"/>
  <c r="F2963" i="11"/>
  <c r="F2964" i="11"/>
  <c r="F2965" i="11"/>
  <c r="F2966" i="11"/>
  <c r="F2967" i="11"/>
  <c r="F2968" i="11"/>
  <c r="F2969" i="11"/>
  <c r="F2970" i="11"/>
  <c r="F2971" i="11"/>
  <c r="F2972" i="11"/>
  <c r="F2973" i="11"/>
  <c r="F2974" i="11"/>
  <c r="F2975" i="11"/>
  <c r="F2976" i="11"/>
  <c r="F2977" i="11"/>
  <c r="F2978" i="11"/>
  <c r="F2979" i="11"/>
  <c r="F2980" i="11"/>
  <c r="F2981" i="11"/>
  <c r="F2982" i="11"/>
  <c r="F2983" i="11"/>
  <c r="F2984" i="11"/>
  <c r="F2985" i="11"/>
  <c r="F2986" i="11"/>
  <c r="F2987" i="11"/>
  <c r="F2988" i="11"/>
  <c r="F2989" i="11"/>
  <c r="F2990" i="11"/>
  <c r="F2991" i="11"/>
  <c r="F2992" i="11"/>
  <c r="F2993" i="11"/>
  <c r="F2994" i="11"/>
  <c r="F2995" i="11"/>
  <c r="F2996" i="11"/>
  <c r="F2997" i="11"/>
  <c r="F2998" i="11"/>
  <c r="F2999" i="11"/>
  <c r="F3000" i="11"/>
  <c r="F3001" i="11"/>
  <c r="F3002" i="11"/>
  <c r="F3003" i="11"/>
  <c r="F3004" i="11"/>
  <c r="F3005" i="11"/>
  <c r="F3006" i="11"/>
  <c r="F3007" i="11"/>
  <c r="F3008" i="11"/>
  <c r="F3009" i="11"/>
  <c r="F3010" i="11"/>
  <c r="F3011" i="11"/>
  <c r="F3012" i="11"/>
  <c r="F3013" i="11"/>
  <c r="F3014" i="11"/>
  <c r="F3015" i="11"/>
  <c r="F3016" i="11"/>
  <c r="F3017" i="11"/>
  <c r="F3018" i="11"/>
  <c r="F3019" i="11"/>
  <c r="F3020" i="11"/>
  <c r="F3021" i="11"/>
  <c r="F3022" i="11"/>
  <c r="F3023" i="11"/>
  <c r="F3024" i="11"/>
  <c r="F3025" i="11"/>
  <c r="F3026" i="11"/>
  <c r="F3027" i="11"/>
  <c r="F3028" i="11"/>
  <c r="F3029" i="11"/>
  <c r="F3030" i="11"/>
  <c r="F3031" i="11"/>
  <c r="F3032" i="11"/>
  <c r="F3033" i="11"/>
  <c r="F3034" i="11"/>
  <c r="F3035" i="11"/>
  <c r="F3036" i="11"/>
  <c r="F3037" i="11"/>
  <c r="F3038" i="11"/>
  <c r="F3039" i="11"/>
  <c r="F3040" i="11"/>
  <c r="F3041" i="11"/>
  <c r="F3042" i="11"/>
  <c r="F3043" i="11"/>
  <c r="F3044" i="11"/>
  <c r="F3045" i="11"/>
  <c r="F3046" i="11"/>
  <c r="F3047" i="11"/>
  <c r="F3048" i="11"/>
  <c r="F3049" i="11"/>
  <c r="F3050" i="11"/>
  <c r="F3051" i="11"/>
  <c r="F3052" i="11"/>
  <c r="F3053" i="11"/>
  <c r="F3054" i="11"/>
  <c r="F3055" i="11"/>
  <c r="F3056" i="11"/>
  <c r="F3057" i="11"/>
  <c r="F3058" i="11"/>
  <c r="F3059" i="11"/>
  <c r="F3060" i="11"/>
  <c r="F3061" i="11"/>
  <c r="F3062" i="11"/>
  <c r="F3063" i="11"/>
  <c r="F3064" i="11"/>
  <c r="F3065" i="11"/>
  <c r="F3066" i="11"/>
  <c r="F3067" i="11"/>
  <c r="F3068" i="11"/>
  <c r="F3069" i="11"/>
  <c r="F3070" i="11"/>
  <c r="F3071" i="11"/>
  <c r="F3072" i="11"/>
  <c r="F3073" i="11"/>
  <c r="F3074" i="11"/>
  <c r="F3075" i="11"/>
  <c r="F3076" i="11"/>
  <c r="F3077" i="11"/>
  <c r="F3078" i="11"/>
  <c r="F3079" i="11"/>
  <c r="F3080" i="11"/>
  <c r="F3081" i="11"/>
  <c r="F3082" i="11"/>
  <c r="F3083" i="11"/>
  <c r="F3084" i="11"/>
  <c r="F3085" i="11"/>
  <c r="F3086" i="11"/>
  <c r="F3087" i="11"/>
  <c r="F3088" i="11"/>
  <c r="F3089" i="11"/>
  <c r="F3090" i="11"/>
  <c r="F3091" i="11"/>
  <c r="F3092" i="11"/>
  <c r="F3093" i="11"/>
  <c r="F3094" i="11"/>
  <c r="F3095" i="11"/>
  <c r="F3096" i="11"/>
  <c r="F3097" i="11"/>
  <c r="F3098" i="11"/>
  <c r="F3099" i="11"/>
  <c r="F3100" i="11"/>
  <c r="F3101" i="11"/>
  <c r="F3102" i="11"/>
  <c r="F3103" i="11"/>
  <c r="F3104" i="11"/>
  <c r="F3105" i="11"/>
  <c r="F3106" i="11"/>
  <c r="F3107" i="11"/>
  <c r="F3108" i="11"/>
  <c r="F3109" i="11"/>
  <c r="F3110" i="11"/>
  <c r="F3111" i="11"/>
  <c r="F3112" i="11"/>
  <c r="F3113" i="11"/>
  <c r="F3114" i="11"/>
  <c r="F3115" i="11"/>
  <c r="F3116" i="11"/>
  <c r="F3117" i="11"/>
  <c r="F3118" i="11"/>
  <c r="F3119" i="11"/>
  <c r="F3120" i="11"/>
  <c r="F3121" i="11"/>
  <c r="F3122" i="11"/>
  <c r="F3123" i="11"/>
  <c r="F3124" i="11"/>
  <c r="F3125" i="11"/>
  <c r="F3126" i="11"/>
  <c r="F3127" i="11"/>
  <c r="F3128" i="11"/>
  <c r="F3129" i="11"/>
  <c r="F3130" i="11"/>
  <c r="F3131" i="11"/>
  <c r="F3132" i="11"/>
  <c r="F3133" i="11"/>
  <c r="F3134" i="11"/>
  <c r="F3135" i="11"/>
  <c r="F3136" i="11"/>
  <c r="F3137" i="11"/>
  <c r="F3138" i="11"/>
  <c r="F3139" i="11"/>
  <c r="F3140" i="11"/>
  <c r="F3141" i="11"/>
  <c r="F3142" i="11"/>
  <c r="F3143" i="11"/>
  <c r="F3144" i="11"/>
  <c r="F3145" i="11"/>
  <c r="F3146" i="11"/>
  <c r="F3147" i="11"/>
  <c r="F3148" i="11"/>
  <c r="F3149" i="11"/>
  <c r="F3150" i="11"/>
  <c r="F3151" i="11"/>
  <c r="F3152" i="11"/>
  <c r="F3153" i="11"/>
  <c r="F3154" i="11"/>
  <c r="F3155" i="11"/>
  <c r="F3156" i="11"/>
  <c r="F3157" i="11"/>
  <c r="F3158" i="11"/>
  <c r="F3159" i="11"/>
  <c r="F3160" i="11"/>
  <c r="F3161" i="11"/>
  <c r="F3162" i="11"/>
  <c r="F3163" i="11"/>
  <c r="F3164" i="11"/>
  <c r="F3165" i="11"/>
  <c r="F3166" i="11"/>
  <c r="F3167" i="11"/>
  <c r="F3168" i="11"/>
  <c r="F3169" i="11"/>
  <c r="F3170" i="11"/>
  <c r="F3171" i="11"/>
  <c r="F3172" i="11"/>
  <c r="F3173" i="11"/>
  <c r="F3174" i="11"/>
  <c r="F3175" i="11"/>
  <c r="F3176" i="11"/>
  <c r="F3177" i="11"/>
  <c r="F3178" i="11"/>
  <c r="F3179" i="11"/>
  <c r="F3180" i="11"/>
  <c r="F3181" i="11"/>
  <c r="F3182" i="11"/>
  <c r="F3183" i="11"/>
  <c r="F3184" i="11"/>
  <c r="F3185" i="11"/>
  <c r="F3186" i="11"/>
  <c r="F3187" i="11"/>
  <c r="F3188" i="11"/>
  <c r="F3189" i="11"/>
  <c r="F3190" i="11"/>
  <c r="F3191" i="11"/>
  <c r="F3192" i="11"/>
  <c r="F3193" i="11"/>
  <c r="F3194" i="11"/>
  <c r="F3195" i="11"/>
  <c r="F3196" i="11"/>
  <c r="F3197" i="11"/>
  <c r="F3198" i="11"/>
  <c r="F3199" i="11"/>
  <c r="F3200" i="11"/>
  <c r="F3201" i="11"/>
  <c r="F3202" i="11"/>
  <c r="F3203" i="11"/>
  <c r="F3204" i="11"/>
  <c r="F3205" i="11"/>
  <c r="F3206" i="11"/>
  <c r="F3207" i="11"/>
  <c r="F3208" i="11"/>
  <c r="F3209" i="11"/>
  <c r="F3210" i="11"/>
  <c r="F3211" i="11"/>
  <c r="F3212" i="11"/>
  <c r="F3213" i="11"/>
  <c r="F3214" i="11"/>
  <c r="F3215" i="11"/>
  <c r="F3216" i="11"/>
  <c r="F3217" i="11"/>
  <c r="F3218" i="11"/>
  <c r="F3219" i="11"/>
  <c r="F3220" i="11"/>
  <c r="F3221" i="11"/>
  <c r="F3222" i="11"/>
  <c r="F3223" i="11"/>
  <c r="F3224" i="11"/>
  <c r="F3225" i="11"/>
  <c r="F3226" i="11"/>
  <c r="F3227" i="11"/>
  <c r="F3228" i="11"/>
  <c r="F3229" i="11"/>
  <c r="F3230" i="11"/>
  <c r="F3231" i="11"/>
  <c r="F3232" i="11"/>
  <c r="F3233" i="11"/>
  <c r="F3234" i="11"/>
  <c r="F3235" i="11"/>
  <c r="F3236" i="11"/>
  <c r="F3237" i="11"/>
  <c r="F3238" i="11"/>
  <c r="F3239" i="11"/>
  <c r="F3240" i="11"/>
  <c r="F3241" i="11"/>
  <c r="F3242" i="11"/>
  <c r="F3243" i="11"/>
  <c r="F3244" i="11"/>
  <c r="F3245" i="11"/>
  <c r="F3246" i="11"/>
  <c r="F3247" i="11"/>
  <c r="F3248" i="11"/>
  <c r="F3249" i="11"/>
  <c r="F3250" i="11"/>
  <c r="F3251" i="11"/>
  <c r="F3252" i="11"/>
  <c r="F3253" i="11"/>
  <c r="F3254" i="11"/>
  <c r="F3255" i="11"/>
  <c r="F3256" i="11"/>
  <c r="F3257" i="11"/>
  <c r="F3258" i="11"/>
  <c r="F3259" i="11"/>
  <c r="F3260" i="11"/>
  <c r="F3261" i="11"/>
  <c r="F3262" i="11"/>
  <c r="F3263" i="11"/>
  <c r="F3264" i="11"/>
  <c r="F3265" i="11"/>
  <c r="F3266" i="11"/>
  <c r="F3267" i="11"/>
  <c r="F3268" i="11"/>
  <c r="F3269" i="11"/>
  <c r="F3270" i="11"/>
  <c r="F3271" i="11"/>
  <c r="F3272" i="11"/>
  <c r="F3273" i="11"/>
  <c r="F3274" i="11"/>
  <c r="F3275" i="11"/>
  <c r="F3276" i="11"/>
  <c r="F3277" i="11"/>
  <c r="F3278" i="11"/>
  <c r="F3279" i="11"/>
  <c r="F3280" i="11"/>
  <c r="F3281" i="11"/>
  <c r="F3282" i="11"/>
  <c r="F3283" i="11"/>
  <c r="F3284" i="11"/>
  <c r="F3285" i="11"/>
  <c r="F3286" i="11"/>
  <c r="F3287" i="11"/>
  <c r="F3288" i="11"/>
  <c r="F3289" i="11"/>
  <c r="F3290" i="11"/>
  <c r="F3291" i="11"/>
  <c r="F3292" i="11"/>
  <c r="F3293" i="11"/>
  <c r="F3294" i="11"/>
  <c r="F3295" i="11"/>
  <c r="F3296" i="11"/>
  <c r="F3297" i="11"/>
  <c r="F3298" i="11"/>
  <c r="F3299" i="11"/>
  <c r="F3300" i="11"/>
  <c r="F3301" i="11"/>
  <c r="F3302" i="11"/>
  <c r="F3303" i="11"/>
  <c r="F3304" i="11"/>
  <c r="F3305" i="11"/>
  <c r="F3306" i="11"/>
  <c r="F3307" i="11"/>
  <c r="F3308" i="11"/>
  <c r="F3309" i="11"/>
  <c r="F3310" i="11"/>
  <c r="F3311" i="11"/>
  <c r="F3312" i="11"/>
  <c r="F3313" i="11"/>
  <c r="F3314" i="11"/>
  <c r="F3315" i="11"/>
  <c r="F3316" i="11"/>
  <c r="F3317" i="11"/>
  <c r="F3318" i="11"/>
  <c r="F3319" i="11"/>
  <c r="F3320" i="11"/>
  <c r="F3321" i="11"/>
  <c r="F3322" i="11"/>
  <c r="F3323" i="11"/>
  <c r="F3324" i="11"/>
  <c r="F3325" i="11"/>
  <c r="F3326" i="11"/>
  <c r="F3327" i="11"/>
  <c r="F3328" i="11"/>
  <c r="F3329" i="11"/>
  <c r="F3330" i="11"/>
  <c r="F3331" i="11"/>
  <c r="F3332" i="11"/>
  <c r="F3333" i="11"/>
  <c r="F3334" i="11"/>
  <c r="F3335" i="11"/>
  <c r="F3336" i="11"/>
  <c r="F3337" i="11"/>
  <c r="F3338" i="11"/>
  <c r="F3339" i="11"/>
  <c r="F3340" i="11"/>
  <c r="F3341" i="11"/>
  <c r="F3342" i="11"/>
  <c r="F3343" i="11"/>
  <c r="F3344" i="11"/>
  <c r="F3345" i="11"/>
  <c r="F3346" i="11"/>
  <c r="F3347" i="11"/>
  <c r="F3348" i="11"/>
  <c r="F3349" i="11"/>
  <c r="F3350" i="11"/>
  <c r="F3351" i="11"/>
  <c r="F3352" i="11"/>
  <c r="F3353" i="11"/>
  <c r="F3354" i="11"/>
  <c r="F3355" i="11"/>
  <c r="F3356" i="11"/>
  <c r="F3357" i="11"/>
  <c r="F3358" i="11"/>
  <c r="F3359" i="11"/>
  <c r="F3360" i="11"/>
  <c r="F3361" i="11"/>
  <c r="F3362" i="11"/>
  <c r="F3363" i="11"/>
  <c r="F3364" i="11"/>
  <c r="F3365" i="11"/>
  <c r="F3366" i="11"/>
  <c r="F3367" i="11"/>
  <c r="F3368" i="11"/>
  <c r="F3369" i="11"/>
  <c r="F3370" i="11"/>
  <c r="F3371" i="11"/>
  <c r="F3372" i="11"/>
  <c r="F3373" i="11"/>
  <c r="F3374" i="11"/>
  <c r="F3375" i="11"/>
  <c r="F3376" i="11"/>
  <c r="F3377" i="11"/>
  <c r="F3378" i="11"/>
  <c r="F3379" i="11"/>
  <c r="F3380" i="11"/>
  <c r="F3381" i="11"/>
  <c r="F3382" i="11"/>
  <c r="F3383" i="11"/>
  <c r="F3384" i="11"/>
  <c r="F3385" i="11"/>
  <c r="F3386" i="11"/>
  <c r="F3387" i="11"/>
  <c r="F3388" i="11"/>
  <c r="F3389" i="11"/>
  <c r="F3390" i="11"/>
  <c r="F3391" i="11"/>
  <c r="F3392" i="11"/>
  <c r="F3393" i="11"/>
  <c r="F3394" i="11"/>
  <c r="F3395" i="11"/>
  <c r="F3396" i="11"/>
  <c r="F3397" i="11"/>
  <c r="F3398" i="11"/>
  <c r="F3399" i="11"/>
  <c r="F3400" i="11"/>
  <c r="F3401" i="11"/>
  <c r="F3402" i="11"/>
  <c r="F3403" i="11"/>
  <c r="F3404" i="11"/>
  <c r="F3405" i="11"/>
  <c r="F3406" i="11"/>
  <c r="F3407" i="11"/>
  <c r="F3408" i="11"/>
  <c r="F3409" i="11"/>
  <c r="F3410" i="11"/>
  <c r="F3411" i="11"/>
  <c r="F3412" i="11"/>
  <c r="F3413" i="11"/>
  <c r="F3414" i="11"/>
  <c r="F3415" i="11"/>
  <c r="F3416" i="11"/>
  <c r="F3417" i="11"/>
  <c r="F3418" i="11"/>
  <c r="F3419" i="11"/>
  <c r="F3420" i="11"/>
  <c r="F3421" i="11"/>
  <c r="F3422" i="11"/>
  <c r="F3423" i="11"/>
  <c r="F3424" i="11"/>
  <c r="F3425" i="11"/>
  <c r="F3426" i="11"/>
  <c r="F3427" i="11"/>
  <c r="F3428" i="11"/>
  <c r="F3429" i="11"/>
  <c r="F3430" i="11"/>
  <c r="F3431" i="11"/>
  <c r="F3432" i="11"/>
  <c r="F3433" i="11"/>
  <c r="F3434" i="11"/>
  <c r="F3435" i="11"/>
  <c r="F3436" i="11"/>
  <c r="F3437" i="11"/>
  <c r="F3438" i="11"/>
  <c r="F3439" i="11"/>
  <c r="F3440" i="11"/>
  <c r="F3441" i="11"/>
  <c r="F3442" i="11"/>
  <c r="F3443" i="11"/>
  <c r="F3444" i="11"/>
  <c r="F3445" i="11"/>
  <c r="F3446" i="11"/>
  <c r="F3447" i="11"/>
  <c r="F3448" i="11"/>
  <c r="F3449" i="11"/>
  <c r="F3450" i="11"/>
  <c r="F3451" i="11"/>
  <c r="F3452" i="11"/>
  <c r="F3453" i="11"/>
  <c r="F3454" i="11"/>
  <c r="F3455" i="11"/>
  <c r="F3456" i="11"/>
  <c r="F3457" i="11"/>
  <c r="F3458" i="11"/>
  <c r="F3459" i="11"/>
  <c r="F3460" i="11"/>
  <c r="F3461" i="11"/>
  <c r="F3462" i="11"/>
  <c r="F3463" i="11"/>
  <c r="F3464" i="11"/>
  <c r="F3465" i="11"/>
  <c r="F3466" i="11"/>
  <c r="F3467" i="11"/>
  <c r="F3468" i="11"/>
  <c r="F3469" i="11"/>
  <c r="F3470" i="11"/>
  <c r="F3471" i="11"/>
  <c r="F3472" i="11"/>
  <c r="F3473" i="11"/>
  <c r="F3474" i="11"/>
  <c r="F3475" i="11"/>
  <c r="F3476" i="11"/>
  <c r="F3477" i="11"/>
  <c r="F3478" i="11"/>
  <c r="F3479" i="11"/>
  <c r="F3480" i="11"/>
  <c r="F3481" i="11"/>
  <c r="F3482" i="11"/>
  <c r="F3483" i="11"/>
  <c r="F3484" i="11"/>
  <c r="F3485" i="11"/>
  <c r="F3486" i="11"/>
  <c r="F3487" i="11"/>
  <c r="F3488" i="11"/>
  <c r="F3489" i="11"/>
  <c r="F3490" i="11"/>
  <c r="F3491" i="11"/>
  <c r="F3492" i="11"/>
  <c r="F3493" i="11"/>
  <c r="F3494" i="11"/>
  <c r="F3495" i="11"/>
  <c r="F3496" i="11"/>
  <c r="F3497" i="11"/>
  <c r="F3498" i="11"/>
  <c r="F3499" i="11"/>
  <c r="F3500" i="11"/>
  <c r="F3501" i="11"/>
  <c r="F3502" i="11"/>
  <c r="F3503" i="11"/>
  <c r="F3504" i="11"/>
  <c r="F3505" i="11"/>
  <c r="F3506" i="11"/>
  <c r="F3507" i="11"/>
  <c r="F3508" i="11"/>
  <c r="F3509" i="11"/>
  <c r="F3510" i="11"/>
  <c r="F3511" i="11"/>
  <c r="F3512" i="11"/>
  <c r="F3513" i="11"/>
  <c r="F3514" i="11"/>
  <c r="F3515" i="11"/>
  <c r="F3516" i="11"/>
  <c r="F3517" i="11"/>
  <c r="F3518" i="11"/>
  <c r="F3519" i="11"/>
  <c r="F3520" i="11"/>
  <c r="F3521" i="11"/>
  <c r="F3522" i="11"/>
  <c r="F3523" i="11"/>
  <c r="F3524" i="11"/>
  <c r="F3525" i="11"/>
  <c r="F3526" i="11"/>
  <c r="F3527" i="11"/>
  <c r="F3528" i="11"/>
  <c r="F3529" i="11"/>
  <c r="F3530" i="11"/>
  <c r="F3531" i="11"/>
  <c r="F3532" i="11"/>
  <c r="F3533" i="11"/>
  <c r="F3534" i="11"/>
  <c r="F3535" i="11"/>
  <c r="F3536" i="11"/>
  <c r="F3537" i="11"/>
  <c r="F3538" i="11"/>
  <c r="F3539" i="11"/>
  <c r="F3540" i="11"/>
  <c r="F3541" i="11"/>
  <c r="F3542" i="11"/>
  <c r="F3543" i="11"/>
  <c r="F3544" i="11"/>
  <c r="F3545" i="11"/>
  <c r="F3546" i="11"/>
  <c r="F3547" i="11"/>
  <c r="F3548" i="11"/>
  <c r="F3549" i="11"/>
  <c r="F3550" i="11"/>
  <c r="F3551" i="11"/>
  <c r="F3552" i="11"/>
  <c r="F3553" i="11"/>
  <c r="F3554" i="11"/>
  <c r="F3555" i="11"/>
  <c r="F3556" i="11"/>
  <c r="F3557" i="11"/>
  <c r="F3558" i="11"/>
  <c r="F3559" i="11"/>
  <c r="F3560" i="11"/>
  <c r="F3561" i="11"/>
  <c r="F3562" i="11"/>
  <c r="F3563" i="11"/>
  <c r="F3564" i="11"/>
  <c r="F3565" i="11"/>
  <c r="F3566" i="11"/>
  <c r="F3567" i="11"/>
  <c r="F3568" i="11"/>
  <c r="F3569" i="11"/>
  <c r="F3570" i="11"/>
  <c r="F3571" i="11"/>
  <c r="F3572" i="11"/>
  <c r="F3573" i="11"/>
  <c r="F3574" i="11"/>
  <c r="F3575" i="11"/>
  <c r="F3576" i="11"/>
  <c r="F3577" i="11"/>
  <c r="F3578" i="11"/>
  <c r="F3579" i="11"/>
  <c r="F3580" i="11"/>
  <c r="F3581" i="11"/>
  <c r="F3582" i="11"/>
  <c r="F3583" i="11"/>
  <c r="F3584" i="11"/>
  <c r="F3585" i="11"/>
  <c r="F3586" i="11"/>
  <c r="F3587" i="11"/>
  <c r="F3588" i="11"/>
  <c r="F3589" i="11"/>
  <c r="F3590" i="11"/>
  <c r="F3591" i="11"/>
  <c r="F3592" i="11"/>
  <c r="F3593" i="11"/>
  <c r="F3594" i="11"/>
  <c r="F3595" i="11"/>
  <c r="F3596" i="11"/>
  <c r="F3597" i="11"/>
  <c r="F3598" i="11"/>
  <c r="F3599" i="11"/>
  <c r="F3600" i="11"/>
  <c r="F3601" i="11"/>
  <c r="F3602" i="11"/>
  <c r="F3603" i="11"/>
  <c r="F3604" i="11"/>
  <c r="F3605" i="11"/>
  <c r="F3606" i="11"/>
  <c r="F3607" i="11"/>
  <c r="F3608" i="11"/>
  <c r="F3609" i="11"/>
  <c r="F3610" i="11"/>
  <c r="F3611" i="11"/>
  <c r="F3612" i="11"/>
  <c r="F3613" i="11"/>
  <c r="F3614" i="11"/>
  <c r="F3615" i="11"/>
  <c r="F3616" i="11"/>
  <c r="F3617" i="11"/>
  <c r="F3618" i="11"/>
  <c r="F3619" i="11"/>
  <c r="F3620" i="11"/>
  <c r="F3621" i="11"/>
  <c r="F3622" i="11"/>
  <c r="F3623" i="11"/>
  <c r="F3624" i="11"/>
  <c r="F3625" i="11"/>
  <c r="F3626" i="11"/>
  <c r="F3627" i="11"/>
  <c r="F3628" i="11"/>
  <c r="F3629" i="11"/>
  <c r="F3630" i="11"/>
  <c r="F3631" i="11"/>
  <c r="F3632" i="11"/>
  <c r="F3633" i="11"/>
  <c r="F3634" i="11"/>
  <c r="F3635" i="11"/>
  <c r="F3636" i="11"/>
  <c r="F3637" i="11"/>
  <c r="F3638" i="11"/>
  <c r="F3639" i="11"/>
  <c r="F3640" i="11"/>
  <c r="F3641" i="11"/>
  <c r="F3642" i="11"/>
  <c r="F3643" i="11"/>
  <c r="F3644" i="11"/>
  <c r="F3645" i="11"/>
  <c r="F3646" i="11"/>
  <c r="F3647" i="11"/>
  <c r="F3648" i="11"/>
  <c r="F3649" i="11"/>
  <c r="F3650" i="11"/>
  <c r="F3651" i="11"/>
  <c r="F3652" i="11"/>
  <c r="F3653" i="11"/>
  <c r="F3654" i="11"/>
  <c r="F3655" i="11"/>
  <c r="F3656" i="11"/>
  <c r="F3657" i="11"/>
  <c r="F3658" i="11"/>
  <c r="F3659" i="11"/>
  <c r="F3660" i="11"/>
  <c r="F3661" i="11"/>
  <c r="F3662" i="11"/>
  <c r="F3663" i="11"/>
  <c r="F3664" i="11"/>
  <c r="F3665" i="11"/>
  <c r="F3666" i="11"/>
  <c r="F3667" i="11"/>
  <c r="F3668" i="11"/>
  <c r="F3669" i="11"/>
  <c r="F3670" i="11"/>
  <c r="F3671" i="11"/>
  <c r="F3672" i="11"/>
  <c r="F3673" i="11"/>
  <c r="F3674" i="11"/>
  <c r="F3675" i="11"/>
  <c r="F3676" i="11"/>
  <c r="F3677" i="11"/>
  <c r="F3678" i="11"/>
  <c r="F3679" i="11"/>
  <c r="F3680" i="11"/>
  <c r="F3681" i="11"/>
  <c r="F3682" i="11"/>
  <c r="F3683" i="11"/>
  <c r="F3684" i="11"/>
  <c r="F3685" i="11"/>
  <c r="F3686" i="11"/>
  <c r="F3687" i="11"/>
  <c r="F3688" i="11"/>
  <c r="F3689" i="11"/>
  <c r="F3690" i="11"/>
  <c r="F3691" i="11"/>
  <c r="F3692" i="11"/>
  <c r="F3693" i="11"/>
  <c r="F3694" i="11"/>
  <c r="F3695" i="11"/>
  <c r="F3696" i="11"/>
  <c r="F3697" i="11"/>
  <c r="F3698" i="11"/>
  <c r="F3699" i="11"/>
  <c r="F3700" i="11"/>
  <c r="F3701" i="11"/>
  <c r="F3702" i="11"/>
  <c r="F3703" i="11"/>
  <c r="F3704" i="11"/>
  <c r="F3705" i="11"/>
  <c r="F3706" i="11"/>
  <c r="F3707" i="11"/>
  <c r="F3708" i="11"/>
  <c r="F3709" i="11"/>
  <c r="F3710" i="11"/>
  <c r="F3711" i="11"/>
  <c r="F3712" i="11"/>
  <c r="F3713" i="11"/>
  <c r="F3714" i="11"/>
  <c r="F3715" i="11"/>
  <c r="F3716" i="11"/>
  <c r="F3717" i="11"/>
  <c r="F3718" i="11"/>
  <c r="F3719" i="11"/>
  <c r="F3720" i="11"/>
  <c r="F3721" i="11"/>
  <c r="F3722" i="11"/>
  <c r="F3723" i="11"/>
  <c r="F3724" i="11"/>
  <c r="F3725" i="11"/>
  <c r="F3726" i="11"/>
  <c r="F3727" i="11"/>
  <c r="F3728" i="11"/>
  <c r="F3729" i="11"/>
  <c r="F3730" i="11"/>
  <c r="F3731" i="11"/>
  <c r="F3732" i="11"/>
  <c r="F3733" i="11"/>
  <c r="F3734" i="11"/>
  <c r="F3735" i="11"/>
  <c r="F3736" i="11"/>
  <c r="F3737" i="11"/>
  <c r="F3738" i="11"/>
  <c r="F3739" i="11"/>
  <c r="F3740" i="11"/>
  <c r="F3741" i="11"/>
  <c r="F3742" i="11"/>
  <c r="F3743" i="11"/>
  <c r="F3744" i="11"/>
  <c r="F3745" i="11"/>
  <c r="F3746" i="11"/>
  <c r="F3747" i="11"/>
  <c r="F3748" i="11"/>
  <c r="F3749" i="11"/>
  <c r="F3750" i="11"/>
  <c r="F3751" i="11"/>
  <c r="F3752" i="11"/>
  <c r="F3753" i="11"/>
  <c r="F3754" i="11"/>
  <c r="F3755" i="11"/>
  <c r="F3756" i="11"/>
  <c r="F3757" i="11"/>
  <c r="F3758" i="11"/>
  <c r="F3759" i="11"/>
  <c r="F3760" i="11"/>
  <c r="F3761" i="11"/>
  <c r="F3762" i="11"/>
  <c r="F3763" i="11"/>
  <c r="F3764" i="11"/>
  <c r="F3765" i="11"/>
  <c r="F3766" i="11"/>
  <c r="F3767" i="11"/>
  <c r="F3768" i="11"/>
  <c r="F3769" i="11"/>
  <c r="F3770" i="11"/>
  <c r="F3771" i="11"/>
  <c r="F3772" i="11"/>
  <c r="F3773" i="11"/>
  <c r="F3774" i="11"/>
  <c r="F3775" i="11"/>
  <c r="F3776" i="11"/>
  <c r="F3777" i="11"/>
  <c r="F3778" i="11"/>
  <c r="F3779" i="11"/>
  <c r="F3780" i="11"/>
  <c r="F3781" i="11"/>
  <c r="F3782" i="11"/>
  <c r="F3783" i="11"/>
  <c r="F3784" i="11"/>
  <c r="F3785" i="11"/>
  <c r="F3786" i="11"/>
  <c r="F3787" i="11"/>
  <c r="F3788" i="11"/>
  <c r="F3789" i="11"/>
  <c r="F3790" i="11"/>
  <c r="F3791" i="11"/>
  <c r="F3792" i="11"/>
  <c r="F3793" i="11"/>
  <c r="F3794" i="11"/>
  <c r="F3795" i="11"/>
  <c r="F3796" i="11"/>
  <c r="F3797" i="11"/>
  <c r="F3798" i="11"/>
  <c r="F3799" i="11"/>
  <c r="F3800" i="11"/>
  <c r="F3801" i="11"/>
  <c r="F3802" i="11"/>
  <c r="F3803" i="11"/>
  <c r="F3804" i="11"/>
  <c r="F3805" i="11"/>
  <c r="F3806" i="11"/>
  <c r="F3807" i="11"/>
  <c r="F3808" i="11"/>
  <c r="F3809" i="11"/>
  <c r="F3810" i="11"/>
  <c r="F3811" i="11"/>
  <c r="F3812" i="11"/>
  <c r="F3813" i="11"/>
  <c r="F3814" i="11"/>
  <c r="F3815" i="11"/>
  <c r="F3816" i="11"/>
  <c r="F3817" i="11"/>
  <c r="F3818" i="11"/>
  <c r="F3819" i="11"/>
  <c r="F3820" i="11"/>
  <c r="F3821" i="11"/>
  <c r="F3822" i="11"/>
  <c r="F3823" i="11"/>
  <c r="F3824" i="11"/>
  <c r="F3825" i="11"/>
  <c r="F3826" i="11"/>
  <c r="F3827" i="11"/>
  <c r="F3828" i="11"/>
  <c r="F3829" i="11"/>
  <c r="F3830" i="11"/>
  <c r="F3831" i="11"/>
  <c r="F3832" i="11"/>
  <c r="F3833" i="11"/>
  <c r="F3834" i="11"/>
  <c r="F3835" i="11"/>
  <c r="F3836" i="11"/>
  <c r="F3837" i="11"/>
  <c r="F3838" i="11"/>
  <c r="F3839" i="11"/>
  <c r="F3840" i="11"/>
  <c r="F3841" i="11"/>
  <c r="F3842" i="11"/>
  <c r="F3843" i="11"/>
  <c r="F3844" i="11"/>
  <c r="F3845" i="11"/>
  <c r="F3846" i="11"/>
  <c r="F3847" i="11"/>
  <c r="F3848" i="11"/>
  <c r="F3849" i="11"/>
  <c r="F3850" i="11"/>
  <c r="F3851" i="11"/>
  <c r="F3852" i="11"/>
  <c r="F3853" i="11"/>
  <c r="F3854" i="11"/>
  <c r="F3855" i="11"/>
  <c r="F3856" i="11"/>
  <c r="F3857" i="11"/>
  <c r="F3858" i="11"/>
  <c r="F3859" i="11"/>
  <c r="F3860" i="11"/>
  <c r="F3861" i="11"/>
  <c r="F3862" i="11"/>
  <c r="F3863" i="11"/>
  <c r="F3864" i="11"/>
  <c r="F3865" i="11"/>
  <c r="F3866" i="11"/>
  <c r="F3867" i="11"/>
  <c r="F3868" i="11"/>
  <c r="F3869" i="11"/>
  <c r="F3870" i="11"/>
  <c r="F3871" i="11"/>
  <c r="F3872" i="11"/>
  <c r="F3873" i="11"/>
  <c r="F3874" i="11"/>
  <c r="F3875" i="11"/>
  <c r="F3876" i="11"/>
  <c r="F3877" i="11"/>
  <c r="F3878" i="11"/>
  <c r="F3879" i="11"/>
  <c r="F3880" i="11"/>
  <c r="F3881" i="11"/>
  <c r="F3882" i="11"/>
  <c r="F3883" i="11"/>
  <c r="F3884" i="11"/>
  <c r="F3885" i="11"/>
  <c r="F3886" i="11"/>
  <c r="F3887" i="11"/>
  <c r="F3888" i="11"/>
  <c r="F3889" i="11"/>
  <c r="F3890" i="11"/>
  <c r="F3891" i="11"/>
  <c r="F3892" i="11"/>
  <c r="F3893" i="11"/>
  <c r="F3894" i="11"/>
  <c r="F3895" i="11"/>
  <c r="F3896" i="11"/>
  <c r="F3897" i="11"/>
  <c r="F3898" i="11"/>
  <c r="F3899" i="11"/>
  <c r="F3900" i="11"/>
  <c r="F3901" i="11"/>
  <c r="F3902" i="11"/>
  <c r="F3903" i="11"/>
  <c r="F3904" i="11"/>
  <c r="F3905" i="11"/>
  <c r="F3906" i="11"/>
  <c r="F3907" i="11"/>
  <c r="F3908" i="11"/>
  <c r="F3909" i="11"/>
  <c r="F3910" i="11"/>
  <c r="F3911" i="11"/>
  <c r="F3912" i="11"/>
  <c r="F3913" i="11"/>
  <c r="F3914" i="11"/>
  <c r="F3915" i="11"/>
  <c r="F3916" i="11"/>
  <c r="F3917" i="11"/>
  <c r="F3918" i="11"/>
  <c r="F3919" i="11"/>
  <c r="F3920" i="11"/>
  <c r="F3921" i="11"/>
  <c r="F3922" i="11"/>
  <c r="F3923" i="11"/>
  <c r="F3924" i="11"/>
  <c r="F3925" i="11"/>
  <c r="F3926" i="11"/>
  <c r="F3927" i="11"/>
  <c r="F3928" i="11"/>
  <c r="F3929" i="11"/>
  <c r="F3930" i="11"/>
  <c r="F3931" i="11"/>
  <c r="F3932" i="11"/>
  <c r="F3933" i="11"/>
  <c r="F3934" i="11"/>
  <c r="F3935" i="11"/>
  <c r="F3936" i="11"/>
  <c r="F3937" i="11"/>
  <c r="F3938" i="11"/>
  <c r="F3939" i="11"/>
  <c r="F3940" i="11"/>
  <c r="F3941" i="11"/>
  <c r="F3942" i="11"/>
  <c r="F3943" i="11"/>
  <c r="F3944" i="11"/>
  <c r="F3945" i="11"/>
  <c r="F3946" i="11"/>
  <c r="F3947" i="11"/>
  <c r="F3948" i="11"/>
  <c r="F3949" i="11"/>
  <c r="F3950" i="11"/>
  <c r="F3951" i="11"/>
  <c r="F3952" i="11"/>
  <c r="F3953" i="11"/>
  <c r="F3954" i="11"/>
  <c r="F3955" i="11"/>
  <c r="F3956" i="11"/>
  <c r="F3957" i="11"/>
  <c r="F3958" i="11"/>
  <c r="F3959" i="11"/>
  <c r="F3960" i="11"/>
  <c r="F3961" i="11"/>
  <c r="F3962" i="11"/>
  <c r="F3963" i="11"/>
  <c r="F3964" i="11"/>
  <c r="F3965" i="11"/>
  <c r="F3966" i="11"/>
  <c r="F3967" i="11"/>
  <c r="F3968" i="11"/>
  <c r="F3969" i="11"/>
  <c r="F3970" i="11"/>
  <c r="F3971" i="11"/>
  <c r="F3972" i="11"/>
  <c r="F3973" i="11"/>
  <c r="F3974" i="11"/>
  <c r="F3975" i="11"/>
  <c r="F3976" i="11"/>
  <c r="F3977" i="11"/>
  <c r="F3978" i="11"/>
  <c r="F3979" i="11"/>
  <c r="F3980" i="11"/>
  <c r="F3981" i="11"/>
  <c r="F3982" i="11"/>
  <c r="F3983" i="11"/>
  <c r="F3984" i="11"/>
  <c r="F3985" i="11"/>
  <c r="F3986" i="11"/>
  <c r="F3987" i="11"/>
  <c r="F3988" i="11"/>
  <c r="F3989" i="11"/>
  <c r="F3990" i="11"/>
  <c r="F3991" i="11"/>
  <c r="F3992" i="11"/>
  <c r="F3993" i="11"/>
  <c r="F3994" i="11"/>
  <c r="F3995" i="11"/>
  <c r="F3996" i="11"/>
  <c r="F3997" i="11"/>
  <c r="F3998" i="11"/>
  <c r="F3999" i="11"/>
  <c r="F4000" i="11"/>
  <c r="F4001" i="11"/>
  <c r="F4002" i="11"/>
  <c r="F4003" i="11"/>
  <c r="F4004" i="11"/>
  <c r="F4005" i="11"/>
  <c r="F4006" i="11"/>
  <c r="F4007" i="11"/>
  <c r="F4008" i="11"/>
  <c r="F4009" i="11"/>
  <c r="F4010" i="11"/>
  <c r="F4011" i="11"/>
  <c r="F4012" i="11"/>
  <c r="F4013" i="11"/>
  <c r="F4014" i="11"/>
  <c r="F4015" i="11"/>
  <c r="F4016" i="11"/>
  <c r="F4017" i="11"/>
  <c r="F4018" i="11"/>
  <c r="F4019" i="11"/>
  <c r="F4020" i="11"/>
  <c r="F4021" i="11"/>
  <c r="F4022" i="11"/>
  <c r="F4023" i="11"/>
  <c r="F4024" i="11"/>
  <c r="F4025" i="11"/>
  <c r="F4026" i="11"/>
  <c r="F4027" i="11"/>
  <c r="F4028" i="11"/>
  <c r="F4029" i="11"/>
  <c r="F4030" i="11"/>
  <c r="F4031" i="11"/>
  <c r="F4032" i="11"/>
  <c r="F4033" i="11"/>
  <c r="F4034" i="11"/>
  <c r="F4035" i="11"/>
  <c r="F4036" i="11"/>
  <c r="F4037" i="11"/>
  <c r="F4038" i="11"/>
  <c r="F4039" i="11"/>
  <c r="F4040" i="11"/>
  <c r="F4041" i="11"/>
  <c r="F4042" i="11"/>
  <c r="F4043" i="11"/>
  <c r="F4044" i="11"/>
  <c r="F4045" i="11"/>
  <c r="F4046" i="11"/>
  <c r="F4047" i="11"/>
  <c r="F4048" i="11"/>
  <c r="F4049" i="11"/>
  <c r="F4050" i="11"/>
  <c r="F4051" i="11"/>
  <c r="F4052" i="11"/>
  <c r="F4053" i="11"/>
  <c r="F4054" i="11"/>
  <c r="F4055" i="11"/>
  <c r="F4056" i="11"/>
  <c r="F4057" i="11"/>
  <c r="F4058" i="11"/>
  <c r="F4059" i="11"/>
  <c r="F4060" i="11"/>
  <c r="F4061" i="11"/>
  <c r="F4062" i="11"/>
  <c r="F4063" i="11"/>
  <c r="F4064" i="11"/>
  <c r="F4065" i="11"/>
  <c r="F4066" i="11"/>
  <c r="F4067" i="11"/>
  <c r="F4068" i="11"/>
  <c r="F4069" i="11"/>
  <c r="F4070" i="11"/>
  <c r="F4071" i="11"/>
  <c r="F4072" i="11"/>
  <c r="F4073" i="11"/>
  <c r="F4074" i="11"/>
  <c r="F4075" i="11"/>
  <c r="F4076" i="11"/>
  <c r="F4077" i="11"/>
  <c r="F4078" i="11"/>
  <c r="F4079" i="11"/>
  <c r="F4080" i="11"/>
  <c r="F4081" i="11"/>
  <c r="F4082" i="11"/>
  <c r="F4083" i="11"/>
  <c r="F4084" i="11"/>
  <c r="F4085" i="11"/>
  <c r="F4086" i="11"/>
  <c r="F4087" i="11"/>
  <c r="F4088" i="11"/>
  <c r="F4089" i="11"/>
  <c r="F4090" i="11"/>
  <c r="F4091" i="11"/>
  <c r="F4092" i="11"/>
  <c r="F4093" i="11"/>
  <c r="F4094" i="11"/>
  <c r="F4095" i="11"/>
  <c r="F4096" i="11"/>
  <c r="F4097" i="11"/>
  <c r="F4098" i="11"/>
  <c r="F4099" i="11"/>
  <c r="F4100" i="11"/>
  <c r="F4101" i="11"/>
  <c r="F4102" i="11"/>
  <c r="F4103" i="11"/>
  <c r="F4104" i="11"/>
  <c r="F4105" i="11"/>
  <c r="F4106" i="11"/>
  <c r="F4107" i="11"/>
  <c r="F4108" i="11"/>
  <c r="F4109" i="11"/>
  <c r="F4110" i="11"/>
  <c r="F4111" i="11"/>
  <c r="F4112" i="11"/>
  <c r="F4113" i="11"/>
  <c r="F4114" i="11"/>
  <c r="F4115" i="11"/>
  <c r="F4116" i="11"/>
  <c r="F4117" i="11"/>
  <c r="F4118" i="11"/>
  <c r="F4119" i="11"/>
  <c r="F4120" i="11"/>
  <c r="F4121" i="11"/>
  <c r="F4122" i="11"/>
  <c r="F4123" i="11"/>
  <c r="F4124" i="11"/>
  <c r="F4125" i="11"/>
  <c r="F4126" i="11"/>
  <c r="F4127" i="11"/>
  <c r="F4128" i="11"/>
  <c r="F4129" i="11"/>
  <c r="F4130" i="11"/>
  <c r="F4131" i="11"/>
  <c r="F4132" i="11"/>
  <c r="F4133" i="11"/>
  <c r="F4134" i="11"/>
  <c r="F4135" i="11"/>
  <c r="F4136" i="11"/>
  <c r="F4137" i="11"/>
  <c r="F4138" i="11"/>
  <c r="F4139" i="11"/>
  <c r="F4140" i="11"/>
  <c r="F4141" i="11"/>
  <c r="F4142" i="11"/>
  <c r="F4143" i="11"/>
  <c r="F4144" i="11"/>
  <c r="F4145" i="11"/>
  <c r="F4146" i="11"/>
  <c r="F4147" i="11"/>
  <c r="F4148" i="11"/>
  <c r="F4149" i="11"/>
  <c r="F4150" i="11"/>
  <c r="F4151" i="11"/>
  <c r="F4152" i="11"/>
  <c r="F4153" i="11"/>
  <c r="F4154" i="11"/>
  <c r="F4155" i="11"/>
  <c r="F4156" i="11"/>
  <c r="F4157" i="11"/>
  <c r="F4158" i="11"/>
  <c r="F4159" i="11"/>
  <c r="F4160" i="11"/>
  <c r="F4161" i="11"/>
  <c r="F4162" i="11"/>
  <c r="F4163" i="11"/>
  <c r="F4164" i="11"/>
  <c r="F4165" i="11"/>
  <c r="F4166" i="11"/>
  <c r="F4167" i="11"/>
  <c r="F4168" i="11"/>
  <c r="F4169" i="11"/>
  <c r="F4170" i="11"/>
  <c r="F4171" i="11"/>
  <c r="F4172" i="11"/>
  <c r="F4173" i="11"/>
  <c r="F4174" i="11"/>
  <c r="F4175" i="11"/>
  <c r="F4176" i="11"/>
  <c r="F4177" i="11"/>
  <c r="F4178" i="11"/>
  <c r="F4179" i="11"/>
  <c r="F4180" i="11"/>
  <c r="F4181" i="11"/>
  <c r="F4182" i="11"/>
  <c r="F4183" i="11"/>
  <c r="F4184" i="11"/>
  <c r="F4185" i="11"/>
  <c r="F4186" i="11"/>
  <c r="F4187" i="11"/>
  <c r="F4188" i="11"/>
  <c r="F4189" i="11"/>
  <c r="F4190" i="11"/>
  <c r="F4191" i="11"/>
  <c r="F4192" i="11"/>
  <c r="F4193" i="11"/>
  <c r="F4194" i="11"/>
  <c r="F4195" i="11"/>
  <c r="F4196" i="11"/>
  <c r="F4197" i="11"/>
  <c r="F4198" i="11"/>
  <c r="F4199" i="11"/>
  <c r="F4200" i="11"/>
  <c r="F4201" i="11"/>
  <c r="F4202" i="11"/>
  <c r="F4203" i="11"/>
  <c r="F4204" i="11"/>
  <c r="F4205" i="11"/>
  <c r="F4206" i="11"/>
  <c r="F4207" i="11"/>
  <c r="F4208" i="11"/>
  <c r="F4209" i="11"/>
  <c r="F4210" i="11"/>
  <c r="F4211" i="11"/>
  <c r="F4212" i="11"/>
  <c r="F4213" i="11"/>
  <c r="F4214" i="11"/>
  <c r="F4215" i="11"/>
  <c r="F4216" i="11"/>
  <c r="F4217" i="11"/>
  <c r="F4218" i="11"/>
  <c r="F4219" i="11"/>
  <c r="F4220" i="11"/>
  <c r="F4221" i="11"/>
  <c r="F4222" i="11"/>
  <c r="F4223" i="11"/>
  <c r="F4224" i="11"/>
  <c r="F4225" i="11"/>
  <c r="F4226" i="11"/>
  <c r="F4227" i="11"/>
  <c r="F4228" i="11"/>
  <c r="F4229" i="11"/>
  <c r="F4230" i="11"/>
  <c r="F4231" i="11"/>
  <c r="F4232" i="11"/>
  <c r="F4233" i="11"/>
  <c r="F4234" i="11"/>
  <c r="F4235" i="11"/>
  <c r="F4236" i="11"/>
  <c r="F4237" i="11"/>
  <c r="F4238" i="11"/>
  <c r="F4239" i="11"/>
  <c r="F4240" i="11"/>
  <c r="F4241" i="11"/>
  <c r="F4242" i="11"/>
  <c r="F4243" i="11"/>
  <c r="F4244" i="11"/>
  <c r="F4245" i="11"/>
  <c r="F4246" i="11"/>
  <c r="F4247" i="11"/>
  <c r="F4248" i="11"/>
  <c r="F4249" i="11"/>
  <c r="F4250" i="11"/>
  <c r="F4251" i="11"/>
  <c r="F4252" i="11"/>
  <c r="F4253" i="11"/>
  <c r="F4254" i="11"/>
  <c r="F4255" i="11"/>
  <c r="F4256" i="11"/>
  <c r="F4257" i="11"/>
  <c r="F4258" i="11"/>
  <c r="F4259" i="11"/>
  <c r="F4260" i="11"/>
  <c r="F4261" i="11"/>
  <c r="F4262" i="11"/>
  <c r="F4263" i="11"/>
  <c r="F4264" i="11"/>
  <c r="F4265" i="11"/>
  <c r="F4266" i="11"/>
  <c r="F4267" i="11"/>
  <c r="F4268" i="11"/>
  <c r="F4269" i="11"/>
  <c r="F4270" i="11"/>
  <c r="F4271" i="11"/>
  <c r="F4272" i="11"/>
  <c r="F4273" i="11"/>
  <c r="F4274" i="11"/>
  <c r="F4275" i="11"/>
  <c r="F4276" i="11"/>
  <c r="F4277" i="11"/>
  <c r="F4278" i="11"/>
  <c r="F4279" i="11"/>
  <c r="F4280" i="11"/>
  <c r="F4281" i="11"/>
  <c r="F4282" i="11"/>
  <c r="F4283" i="11"/>
  <c r="F4284" i="11"/>
  <c r="F4285" i="11"/>
  <c r="F4286" i="11"/>
  <c r="F4287" i="11"/>
  <c r="F4288" i="11"/>
  <c r="F4289" i="11"/>
  <c r="F4290" i="11"/>
  <c r="F4291" i="11"/>
  <c r="F4292" i="11"/>
  <c r="F4293" i="11"/>
  <c r="F4294" i="11"/>
  <c r="F4295" i="11"/>
  <c r="F4296" i="11"/>
  <c r="F4297" i="11"/>
  <c r="F4298" i="11"/>
  <c r="F4299" i="11"/>
  <c r="F4300" i="11"/>
  <c r="F4301" i="11"/>
  <c r="F4302" i="11"/>
  <c r="F4303" i="11"/>
  <c r="F4304" i="11"/>
  <c r="F4305" i="11"/>
  <c r="F4306" i="11"/>
  <c r="F4307" i="11"/>
  <c r="F4308" i="11"/>
  <c r="F4309" i="11"/>
  <c r="F4310" i="11"/>
  <c r="F4311" i="11"/>
  <c r="F4312" i="11"/>
  <c r="F4313" i="11"/>
  <c r="F4314" i="11"/>
  <c r="F4315" i="11"/>
  <c r="F4316" i="11"/>
  <c r="F4317" i="11"/>
  <c r="F4318" i="11"/>
  <c r="F4319" i="11"/>
  <c r="F4320" i="11"/>
  <c r="F4321" i="11"/>
  <c r="F4322" i="11"/>
  <c r="F4323" i="11"/>
  <c r="F4324" i="11"/>
  <c r="F4325" i="11"/>
  <c r="F4326" i="11"/>
  <c r="F4327" i="11"/>
  <c r="F4328" i="11"/>
  <c r="F4329" i="11"/>
  <c r="F4330" i="11"/>
  <c r="F4331" i="11"/>
  <c r="F4332" i="11"/>
  <c r="F4333" i="11"/>
  <c r="F4334" i="11"/>
  <c r="F4335" i="11"/>
  <c r="F4336" i="11"/>
  <c r="F4337" i="11"/>
  <c r="F4338" i="11"/>
  <c r="F4339" i="11"/>
  <c r="F4340" i="11"/>
  <c r="F4341" i="11"/>
  <c r="F4342" i="11"/>
  <c r="F4343" i="11"/>
  <c r="F4344" i="11"/>
  <c r="F4345" i="11"/>
  <c r="F4346" i="11"/>
  <c r="F4347" i="11"/>
  <c r="F4348" i="11"/>
  <c r="F4349" i="11"/>
  <c r="F4350" i="11"/>
  <c r="F4351" i="11"/>
  <c r="F4352" i="11"/>
  <c r="F4353" i="11"/>
  <c r="F4354" i="11"/>
  <c r="F4355" i="11"/>
  <c r="F4356" i="11"/>
  <c r="F4357" i="11"/>
  <c r="F4358" i="11"/>
  <c r="F4359" i="11"/>
  <c r="F4360" i="11"/>
  <c r="F4361" i="11"/>
  <c r="F4362" i="11"/>
  <c r="F4363" i="11"/>
  <c r="F4364" i="11"/>
  <c r="F4365" i="11"/>
  <c r="F4366" i="11"/>
  <c r="F4367" i="11"/>
  <c r="F4368" i="11"/>
  <c r="F4369" i="11"/>
  <c r="F4370" i="11"/>
  <c r="F4371" i="11"/>
  <c r="F4372" i="11"/>
  <c r="F4373" i="11"/>
  <c r="F4374" i="11"/>
  <c r="F4375" i="11"/>
  <c r="F4376" i="11"/>
  <c r="F4377" i="11"/>
  <c r="F4378" i="11"/>
  <c r="F4379" i="11"/>
  <c r="F4380" i="11"/>
  <c r="F4381" i="11"/>
  <c r="F4382" i="11"/>
  <c r="F4383" i="11"/>
  <c r="F4384" i="11"/>
  <c r="F4385" i="11"/>
  <c r="F4386" i="11"/>
  <c r="F4387" i="11"/>
  <c r="F4388" i="11"/>
  <c r="F4389" i="11"/>
  <c r="F4390" i="11"/>
  <c r="F4391" i="11"/>
  <c r="F4392" i="11"/>
  <c r="F4393" i="11"/>
  <c r="F4394" i="11"/>
  <c r="F4395" i="11"/>
  <c r="F4396" i="11"/>
  <c r="F4397" i="11"/>
  <c r="F4398" i="11"/>
  <c r="F4399" i="11"/>
  <c r="F4400" i="11"/>
  <c r="F4401" i="11"/>
  <c r="F4402" i="11"/>
  <c r="F4403" i="11"/>
  <c r="F4404" i="11"/>
  <c r="F4405" i="11"/>
  <c r="F4406" i="11"/>
  <c r="F4407" i="11"/>
  <c r="F4408" i="11"/>
  <c r="F4409" i="11"/>
  <c r="F4410" i="11"/>
  <c r="F4411" i="11"/>
  <c r="F4412" i="11"/>
  <c r="F4413" i="11"/>
  <c r="F4414" i="11"/>
  <c r="F4415" i="11"/>
  <c r="F4416" i="11"/>
  <c r="F4417" i="11"/>
  <c r="F4418" i="11"/>
  <c r="F4419" i="11"/>
  <c r="F4420" i="11"/>
  <c r="F4421" i="11"/>
  <c r="F4422" i="11"/>
  <c r="F4423" i="11"/>
  <c r="F4424" i="11"/>
  <c r="F4425" i="11"/>
  <c r="F4426" i="11"/>
  <c r="F4427" i="11"/>
  <c r="F4428" i="11"/>
  <c r="F4429" i="11"/>
  <c r="F4430" i="11"/>
  <c r="F4431" i="11"/>
  <c r="F4432" i="11"/>
  <c r="F4433" i="11"/>
  <c r="F4434" i="11"/>
  <c r="F4435" i="11"/>
  <c r="F4436" i="11"/>
  <c r="F4437" i="11"/>
  <c r="F4438" i="11"/>
  <c r="F4439" i="11"/>
  <c r="F4440" i="11"/>
  <c r="F4441" i="11"/>
  <c r="F4442" i="11"/>
  <c r="F4443" i="11"/>
  <c r="F4444" i="11"/>
  <c r="F4445" i="11"/>
  <c r="F4446" i="11"/>
  <c r="F4447" i="11"/>
  <c r="F4448" i="11"/>
  <c r="F4449" i="11"/>
  <c r="F4450" i="11"/>
  <c r="F4451" i="11"/>
  <c r="F4452" i="11"/>
  <c r="F4453" i="11"/>
  <c r="F4454" i="11"/>
  <c r="F4455" i="11"/>
  <c r="F4456" i="11"/>
  <c r="F4457" i="11"/>
  <c r="F4458" i="11"/>
  <c r="F4459" i="11"/>
  <c r="F4460" i="11"/>
  <c r="F4461" i="11"/>
  <c r="F4462" i="11"/>
  <c r="F4463" i="11"/>
  <c r="F4464" i="11"/>
  <c r="F4465" i="11"/>
  <c r="F4466" i="11"/>
  <c r="F4467" i="11"/>
  <c r="F4468" i="11"/>
  <c r="F4469" i="11"/>
  <c r="F4470" i="11"/>
  <c r="F4471" i="11"/>
  <c r="F4472" i="11"/>
  <c r="F4473" i="11"/>
  <c r="F4474" i="11"/>
  <c r="F4475" i="11"/>
  <c r="F4476" i="11"/>
  <c r="F4477" i="11"/>
  <c r="F4478" i="11"/>
  <c r="F4479" i="11"/>
  <c r="F4480" i="11"/>
  <c r="F4481" i="11"/>
  <c r="F4482" i="11"/>
  <c r="F4483" i="11"/>
  <c r="F4484" i="11"/>
  <c r="F4485" i="11"/>
  <c r="F4486" i="11"/>
  <c r="F4487" i="11"/>
  <c r="F4488" i="11"/>
  <c r="F4489" i="11"/>
  <c r="F4490" i="11"/>
  <c r="F4491" i="11"/>
  <c r="F4492" i="11"/>
  <c r="F4493" i="11"/>
  <c r="F4494" i="11"/>
  <c r="F4495" i="11"/>
  <c r="F4496" i="11"/>
  <c r="F4497" i="11"/>
  <c r="F4498" i="11"/>
  <c r="F4499" i="11"/>
  <c r="F4500" i="11"/>
  <c r="F4501" i="11"/>
  <c r="F4502" i="11"/>
  <c r="F4503" i="11"/>
  <c r="F4504" i="11"/>
  <c r="F4505" i="11"/>
  <c r="F4506" i="11"/>
  <c r="F4507" i="11"/>
  <c r="F4508" i="11"/>
  <c r="F4509" i="11"/>
  <c r="F4510" i="11"/>
  <c r="F4511" i="11"/>
  <c r="F4512" i="11"/>
  <c r="F4513" i="11"/>
  <c r="F4514" i="11"/>
  <c r="F4515" i="11"/>
  <c r="F4516" i="11"/>
  <c r="F4517" i="11"/>
  <c r="F4518" i="11"/>
  <c r="F4519" i="11"/>
  <c r="F4520" i="11"/>
  <c r="F4521" i="11"/>
  <c r="F4522" i="11"/>
  <c r="F4523" i="11"/>
  <c r="F4524" i="11"/>
  <c r="F4525" i="11"/>
  <c r="F4526" i="11"/>
  <c r="F4527" i="11"/>
  <c r="F4528" i="11"/>
  <c r="F4529" i="11"/>
  <c r="F4530" i="11"/>
  <c r="F4531" i="11"/>
  <c r="F4532" i="11"/>
  <c r="F4533" i="11"/>
  <c r="F4534" i="11"/>
  <c r="F4535" i="11"/>
  <c r="F4536" i="11"/>
  <c r="F4537" i="11"/>
  <c r="F4538" i="11"/>
  <c r="F4539" i="11"/>
  <c r="F4540" i="11"/>
  <c r="F4541" i="11"/>
  <c r="F4542" i="11"/>
  <c r="F4543" i="11"/>
  <c r="F4544" i="11"/>
  <c r="F4545" i="11"/>
  <c r="F4546" i="11"/>
  <c r="F4547" i="11"/>
  <c r="F4548" i="11"/>
  <c r="F4549" i="11"/>
  <c r="F4550" i="11"/>
  <c r="F4551" i="11"/>
  <c r="F4552" i="11"/>
  <c r="F4553" i="11"/>
  <c r="F4554" i="11"/>
  <c r="F4555" i="11"/>
  <c r="F4556" i="11"/>
  <c r="F4557" i="11"/>
  <c r="F4558" i="11"/>
  <c r="F4559" i="11"/>
  <c r="F4560" i="11"/>
  <c r="F4561" i="11"/>
  <c r="F4562" i="11"/>
  <c r="F4563" i="11"/>
  <c r="F4564" i="11"/>
  <c r="F4565" i="11"/>
  <c r="F4566" i="11"/>
  <c r="F4567" i="11"/>
  <c r="F4568" i="11"/>
  <c r="F4569" i="11"/>
  <c r="F4570" i="11"/>
  <c r="F4571" i="11"/>
  <c r="F4572" i="11"/>
  <c r="F4573" i="11"/>
  <c r="F4574" i="11"/>
  <c r="F4575" i="11"/>
  <c r="F4576" i="11"/>
  <c r="F4577" i="11"/>
  <c r="F4578" i="11"/>
  <c r="F4579" i="11"/>
  <c r="F4580" i="11"/>
  <c r="F4581" i="11"/>
  <c r="F4582" i="11"/>
  <c r="F4583" i="11"/>
  <c r="F4584" i="11"/>
  <c r="F4585" i="11"/>
  <c r="F4586" i="11"/>
  <c r="F4587" i="11"/>
  <c r="F4588" i="11"/>
  <c r="F4589" i="11"/>
  <c r="F4590" i="11"/>
  <c r="F4591" i="11"/>
  <c r="F4592" i="11"/>
  <c r="F4593" i="11"/>
  <c r="F4594" i="11"/>
  <c r="F4595" i="11"/>
  <c r="F4596" i="11"/>
  <c r="F4597" i="11"/>
  <c r="F4598" i="11"/>
  <c r="F4599" i="11"/>
  <c r="F4600" i="11"/>
  <c r="F4601" i="11"/>
  <c r="F4602" i="11"/>
  <c r="F4603" i="11"/>
  <c r="F4604" i="11"/>
  <c r="F4605" i="11"/>
  <c r="F4606" i="11"/>
  <c r="F4607" i="11"/>
  <c r="F4608" i="11"/>
  <c r="F4609" i="11"/>
  <c r="F4610" i="11"/>
  <c r="F4611" i="11"/>
  <c r="F4612" i="11"/>
  <c r="F4613" i="11"/>
  <c r="F4614" i="11"/>
  <c r="F4615" i="11"/>
  <c r="F4616" i="11"/>
  <c r="F4617" i="11"/>
  <c r="F4618" i="11"/>
  <c r="F4619" i="11"/>
  <c r="F4620" i="11"/>
  <c r="F4621" i="11"/>
  <c r="F4622" i="11"/>
  <c r="F4623" i="11"/>
  <c r="F4624" i="11"/>
  <c r="F4625" i="11"/>
  <c r="F4626" i="11"/>
  <c r="F4627" i="11"/>
  <c r="F4628" i="11"/>
  <c r="F4629" i="11"/>
  <c r="F4630" i="11"/>
  <c r="F4631" i="11"/>
  <c r="F4632" i="11"/>
  <c r="F4633" i="11"/>
  <c r="F4634" i="11"/>
  <c r="F4635" i="11"/>
  <c r="F4636" i="11"/>
  <c r="F4637" i="11"/>
  <c r="F4638" i="11"/>
  <c r="F4639" i="11"/>
  <c r="F4640" i="11"/>
  <c r="F4641" i="11"/>
  <c r="F4642" i="11"/>
  <c r="F4643" i="11"/>
  <c r="F4644" i="11"/>
  <c r="F4645" i="11"/>
  <c r="F4646" i="11"/>
  <c r="F4647" i="11"/>
  <c r="F4648" i="11"/>
  <c r="F4649" i="11"/>
  <c r="F4650" i="11"/>
  <c r="F4651" i="11"/>
  <c r="F4652" i="11"/>
  <c r="F4653" i="11"/>
  <c r="F4654" i="11"/>
  <c r="F4655" i="11"/>
  <c r="F4656" i="11"/>
  <c r="F4657" i="11"/>
  <c r="F4658" i="11"/>
  <c r="F4659" i="11"/>
  <c r="F4660" i="11"/>
  <c r="F4661" i="11"/>
  <c r="F4662" i="11"/>
  <c r="F4663" i="11"/>
  <c r="F4664" i="11"/>
  <c r="F4665" i="11"/>
  <c r="F4666" i="11"/>
  <c r="F4667" i="11"/>
  <c r="F4668" i="11"/>
  <c r="F4669" i="11"/>
  <c r="F4670" i="11"/>
  <c r="F4671" i="11"/>
  <c r="F4672" i="11"/>
  <c r="F4673" i="11"/>
  <c r="F4674" i="11"/>
  <c r="F4675" i="11"/>
  <c r="F4676" i="11"/>
  <c r="F4677" i="11"/>
  <c r="F4678" i="11"/>
  <c r="F4679" i="11"/>
  <c r="F4680" i="11"/>
  <c r="F4681" i="11"/>
  <c r="F4682" i="11"/>
  <c r="F4683" i="11"/>
  <c r="F4684" i="11"/>
  <c r="F4685" i="11"/>
  <c r="F4686" i="11"/>
  <c r="F4687" i="11"/>
  <c r="F4688" i="11"/>
  <c r="F4689" i="11"/>
  <c r="F4690" i="11"/>
  <c r="F4691" i="11"/>
  <c r="F4692" i="11"/>
  <c r="F4693" i="11"/>
  <c r="F4694" i="11"/>
  <c r="F4695" i="11"/>
  <c r="F4696" i="11"/>
  <c r="F4697" i="11"/>
  <c r="F4698" i="11"/>
  <c r="F4699" i="11"/>
  <c r="F4700" i="11"/>
  <c r="F4701" i="11"/>
  <c r="F4702" i="11"/>
  <c r="F4703" i="11"/>
  <c r="F4704" i="11"/>
  <c r="F4705" i="11"/>
  <c r="F4706" i="11"/>
  <c r="F4707" i="11"/>
  <c r="F4708" i="11"/>
  <c r="F4709" i="11"/>
  <c r="F4710" i="11"/>
  <c r="F4711" i="11"/>
  <c r="F4712" i="11"/>
  <c r="F4713" i="11"/>
  <c r="F4714" i="11"/>
  <c r="F4715" i="11"/>
  <c r="F4716" i="11"/>
  <c r="F4717" i="11"/>
  <c r="F4718" i="11"/>
  <c r="F4719" i="11"/>
  <c r="F4720" i="11"/>
  <c r="F4721" i="11"/>
  <c r="F4722" i="11"/>
  <c r="F4723" i="11"/>
  <c r="F4724" i="11"/>
  <c r="F4725" i="11"/>
  <c r="F4726" i="11"/>
  <c r="F4727" i="11"/>
  <c r="F4728" i="11"/>
  <c r="F4729" i="11"/>
  <c r="F4730" i="11"/>
  <c r="F4731" i="11"/>
  <c r="F4732" i="11"/>
  <c r="F4733" i="11"/>
  <c r="F4734" i="11"/>
  <c r="F4735" i="11"/>
  <c r="F4736" i="11"/>
  <c r="F4737" i="11"/>
  <c r="F4738" i="11"/>
  <c r="F4739" i="11"/>
  <c r="F4740" i="11"/>
  <c r="F4741" i="11"/>
  <c r="F4742" i="11"/>
  <c r="F4743" i="11"/>
  <c r="F4744" i="11"/>
  <c r="F4745" i="11"/>
  <c r="F4746" i="11"/>
  <c r="F4747" i="11"/>
  <c r="F4748" i="11"/>
  <c r="F4749" i="11"/>
  <c r="F4750" i="11"/>
  <c r="F4751" i="11"/>
  <c r="F4752" i="11"/>
  <c r="F4753" i="11"/>
  <c r="F4754" i="11"/>
  <c r="F4755" i="11"/>
  <c r="F4756" i="11"/>
  <c r="F4757" i="11"/>
  <c r="F4758" i="11"/>
  <c r="F4759" i="11"/>
  <c r="F4760" i="11"/>
  <c r="F4761" i="11"/>
  <c r="F4762" i="11"/>
  <c r="F4763" i="11"/>
  <c r="F4764" i="11"/>
  <c r="F4765" i="11"/>
  <c r="F4766" i="11"/>
  <c r="F4767" i="11"/>
  <c r="F4768" i="11"/>
  <c r="F4769" i="11"/>
  <c r="F4770" i="11"/>
  <c r="F4771" i="11"/>
  <c r="F4772" i="11"/>
  <c r="F4773" i="11"/>
  <c r="F4774" i="11"/>
  <c r="F4775" i="11"/>
  <c r="F4776" i="11"/>
  <c r="F4777" i="11"/>
  <c r="F4778" i="11"/>
  <c r="F4779" i="11"/>
  <c r="F4780" i="11"/>
  <c r="F4781" i="11"/>
  <c r="F4782" i="11"/>
  <c r="F4783" i="11"/>
  <c r="F4784" i="11"/>
  <c r="F4785" i="11"/>
  <c r="F4786" i="11"/>
  <c r="F4787" i="11"/>
  <c r="F4788" i="11"/>
  <c r="F4789" i="11"/>
  <c r="F4790" i="11"/>
  <c r="F4791" i="11"/>
  <c r="F4792" i="11"/>
  <c r="F4793" i="11"/>
  <c r="F4794" i="11"/>
  <c r="F4795" i="11"/>
  <c r="F4796" i="11"/>
  <c r="F4797" i="11"/>
  <c r="F4798" i="11"/>
  <c r="F4799" i="11"/>
  <c r="F4800" i="11"/>
  <c r="F4801" i="11"/>
  <c r="F4802" i="11"/>
  <c r="F4803" i="11"/>
  <c r="F4804" i="11"/>
  <c r="F4805" i="11"/>
  <c r="F4806" i="11"/>
  <c r="F4807" i="11"/>
  <c r="F4808" i="11"/>
  <c r="F4809" i="11"/>
  <c r="F4810" i="11"/>
  <c r="F4811" i="11"/>
  <c r="F4812" i="11"/>
  <c r="F4813" i="11"/>
  <c r="F4814" i="11"/>
  <c r="F4815" i="11"/>
  <c r="F4816" i="11"/>
  <c r="F4817" i="11"/>
  <c r="F4818" i="11"/>
  <c r="F4819" i="11"/>
  <c r="F4820" i="11"/>
  <c r="F4821" i="11"/>
  <c r="F4822" i="11"/>
  <c r="F4823" i="11"/>
  <c r="F4824" i="11"/>
  <c r="F4825" i="11"/>
  <c r="F4826" i="11"/>
  <c r="F4827" i="11"/>
  <c r="F4828" i="11"/>
  <c r="F4829" i="11"/>
  <c r="F4830" i="11"/>
  <c r="F4831" i="11"/>
  <c r="F4832" i="11"/>
  <c r="F4833" i="11"/>
  <c r="F4834" i="11"/>
  <c r="F4835" i="11"/>
  <c r="F4836" i="11"/>
  <c r="F4837" i="11"/>
  <c r="F4838" i="11"/>
  <c r="F4839" i="11"/>
  <c r="F4840" i="11"/>
  <c r="F4841" i="11"/>
  <c r="F4842" i="11"/>
  <c r="F4843" i="11"/>
  <c r="F4844" i="11"/>
  <c r="F4845" i="11"/>
  <c r="F4846" i="11"/>
  <c r="F4847" i="11"/>
  <c r="F4848" i="11"/>
  <c r="F4849" i="11"/>
  <c r="F4850" i="11"/>
  <c r="F4851" i="11"/>
  <c r="F4852" i="11"/>
  <c r="F4853" i="11"/>
  <c r="F4854" i="11"/>
  <c r="F4855" i="11"/>
  <c r="F4856" i="11"/>
  <c r="F4857" i="11"/>
  <c r="F4858" i="11"/>
  <c r="F4859" i="11"/>
  <c r="F4860" i="11"/>
  <c r="F4861" i="11"/>
  <c r="F4862" i="11"/>
  <c r="F4863" i="11"/>
  <c r="F4864" i="11"/>
  <c r="F4865" i="11"/>
  <c r="F4866" i="11"/>
  <c r="F4867" i="11"/>
  <c r="F4868" i="11"/>
  <c r="F4869" i="11"/>
  <c r="F4870" i="11"/>
  <c r="F4871" i="11"/>
  <c r="F4872" i="11"/>
  <c r="F4873" i="11"/>
  <c r="F4874" i="11"/>
  <c r="F4875" i="11"/>
  <c r="F4876" i="11"/>
  <c r="F4877" i="11"/>
  <c r="F4878" i="11"/>
  <c r="F4879" i="11"/>
  <c r="F4880" i="11"/>
  <c r="F4881" i="11"/>
  <c r="F4882" i="11"/>
  <c r="F4883" i="11"/>
  <c r="F4884" i="11"/>
  <c r="F4885" i="11"/>
  <c r="F4886" i="11"/>
  <c r="F4887" i="11"/>
  <c r="F4888" i="11"/>
  <c r="F4889" i="11"/>
  <c r="F4890" i="11"/>
  <c r="F4891" i="11"/>
  <c r="F4892" i="11"/>
  <c r="F4893" i="11"/>
  <c r="F4894" i="11"/>
  <c r="F4895" i="11"/>
  <c r="F4896" i="11"/>
  <c r="F4897" i="11"/>
  <c r="F4898" i="11"/>
  <c r="F4899" i="11"/>
  <c r="F4900" i="11"/>
  <c r="F4901" i="11"/>
  <c r="F4902" i="11"/>
  <c r="F4903" i="11"/>
  <c r="F4904" i="11"/>
  <c r="F4905" i="11"/>
  <c r="F4906" i="11"/>
  <c r="F4907" i="11"/>
  <c r="F4908" i="11"/>
  <c r="F4909" i="11"/>
  <c r="F4910" i="11"/>
  <c r="F4911" i="11"/>
  <c r="F4912" i="11"/>
  <c r="F4913" i="11"/>
  <c r="F4914" i="11"/>
  <c r="F4915" i="11"/>
  <c r="F4916" i="11"/>
  <c r="F4917" i="11"/>
  <c r="F4918" i="11"/>
  <c r="F4919" i="11"/>
  <c r="F4920" i="11"/>
  <c r="F4921" i="11"/>
  <c r="F4922" i="11"/>
  <c r="F4923" i="11"/>
  <c r="F4924" i="11"/>
  <c r="F4925" i="11"/>
  <c r="F4926" i="11"/>
  <c r="F4927" i="11"/>
  <c r="F4928" i="11"/>
  <c r="F4929" i="11"/>
  <c r="F4930" i="11"/>
  <c r="F4931" i="11"/>
  <c r="F4932" i="11"/>
  <c r="F4933" i="11"/>
  <c r="F4934" i="11"/>
  <c r="F4935" i="11"/>
  <c r="F4936" i="11"/>
  <c r="F4937" i="11"/>
  <c r="F4938" i="11"/>
  <c r="F4939" i="11"/>
  <c r="F4940" i="11"/>
  <c r="F4941" i="11"/>
  <c r="F4942" i="11"/>
  <c r="F4943" i="11"/>
  <c r="F4944" i="11"/>
  <c r="F4945" i="11"/>
  <c r="F4946" i="11"/>
  <c r="F4947" i="11"/>
  <c r="F4948" i="11"/>
  <c r="F4949" i="11"/>
  <c r="F4950" i="11"/>
  <c r="F4951" i="11"/>
  <c r="F4952" i="11"/>
  <c r="F4953" i="11"/>
  <c r="F4954" i="11"/>
  <c r="F4955" i="11"/>
  <c r="F4956" i="11"/>
  <c r="F4957" i="11"/>
  <c r="F4958" i="11"/>
  <c r="F4959" i="11"/>
  <c r="F4960" i="11"/>
  <c r="F4961" i="11"/>
  <c r="F4962" i="11"/>
  <c r="F4963" i="11"/>
  <c r="F4964" i="11"/>
  <c r="F4965" i="11"/>
  <c r="F4966" i="11"/>
  <c r="F4967" i="11"/>
  <c r="F4968" i="11"/>
  <c r="F4969" i="11"/>
  <c r="F4970" i="11"/>
  <c r="F4971" i="11"/>
  <c r="F4972" i="11"/>
  <c r="F4973" i="11"/>
  <c r="F4974" i="11"/>
  <c r="F4975" i="11"/>
  <c r="F4976" i="11"/>
  <c r="F4977" i="11"/>
  <c r="F4978" i="11"/>
  <c r="F4979" i="11"/>
  <c r="F4980" i="11"/>
  <c r="F4981" i="11"/>
  <c r="F4982" i="11"/>
  <c r="F4983" i="11"/>
  <c r="F4984" i="11"/>
  <c r="F4985" i="11"/>
  <c r="F4986" i="11"/>
  <c r="F4987" i="11"/>
  <c r="F4988" i="11"/>
  <c r="F4989" i="11"/>
  <c r="F4990" i="11"/>
  <c r="F4991" i="11"/>
  <c r="F4992" i="11"/>
  <c r="F4993" i="11"/>
  <c r="F4994" i="11"/>
  <c r="F4995" i="11"/>
  <c r="F4996" i="11"/>
  <c r="F4997" i="11"/>
  <c r="F4998" i="11"/>
  <c r="F4999" i="11"/>
  <c r="F5000" i="11"/>
  <c r="F5001" i="11"/>
  <c r="F5002" i="11"/>
  <c r="F5003" i="11"/>
  <c r="F5004" i="11"/>
  <c r="F5005" i="11"/>
  <c r="F5006" i="11"/>
  <c r="F5007" i="11"/>
  <c r="F5008" i="11"/>
  <c r="F5009" i="11"/>
  <c r="F5010" i="11"/>
  <c r="F5011" i="11"/>
  <c r="F5012" i="11"/>
  <c r="F5013" i="11"/>
  <c r="F5014" i="11"/>
  <c r="F5015" i="11"/>
  <c r="F5016" i="11"/>
  <c r="F5017" i="11"/>
  <c r="F5018" i="11"/>
  <c r="F5019" i="11"/>
  <c r="F5020" i="11"/>
  <c r="F5021" i="11"/>
  <c r="F5022" i="11"/>
  <c r="F5023" i="11"/>
  <c r="F5024" i="11"/>
  <c r="F5025" i="11"/>
  <c r="F5026" i="11"/>
  <c r="F5027" i="11"/>
  <c r="F5028" i="11"/>
  <c r="F5029" i="11"/>
  <c r="F5030" i="11"/>
  <c r="F5031" i="11"/>
  <c r="F5032" i="11"/>
  <c r="F5033" i="11"/>
  <c r="F5034" i="11"/>
  <c r="F5035" i="11"/>
  <c r="F5036" i="11"/>
  <c r="F5037" i="11"/>
  <c r="F5038" i="11"/>
  <c r="F5039" i="11"/>
  <c r="F5040" i="11"/>
  <c r="F5041" i="11"/>
  <c r="F5042" i="11"/>
  <c r="F5043" i="11"/>
  <c r="F5044" i="11"/>
  <c r="F5045" i="11"/>
  <c r="F5046" i="11"/>
  <c r="F5047" i="11"/>
  <c r="F5048" i="11"/>
  <c r="F5049" i="11"/>
  <c r="F5050" i="11"/>
  <c r="F5051" i="11"/>
  <c r="F5052" i="11"/>
  <c r="F5053" i="11"/>
  <c r="F5054" i="11"/>
  <c r="F5055" i="11"/>
  <c r="F5056" i="11"/>
  <c r="F5057" i="11"/>
  <c r="F5058" i="11"/>
  <c r="F5059" i="11"/>
  <c r="F5060" i="11"/>
  <c r="F5061" i="11"/>
  <c r="F5062" i="11"/>
  <c r="F5063" i="11"/>
  <c r="F5064" i="11"/>
  <c r="F5065" i="11"/>
  <c r="F5066" i="11"/>
  <c r="F5067" i="11"/>
  <c r="F5068" i="11"/>
  <c r="F5069" i="11"/>
  <c r="F5070" i="11"/>
  <c r="F5071" i="11"/>
  <c r="F5072" i="11"/>
  <c r="F5073" i="11"/>
  <c r="F5074" i="11"/>
  <c r="F5075" i="11"/>
  <c r="F5076" i="11"/>
  <c r="F5077" i="11"/>
  <c r="F5078" i="11"/>
  <c r="F5079" i="11"/>
  <c r="F5080" i="11"/>
  <c r="F5081" i="11"/>
  <c r="F5082" i="11"/>
  <c r="F5083" i="11"/>
  <c r="F5084" i="11"/>
  <c r="F5085" i="11"/>
  <c r="F5086" i="11"/>
  <c r="F5087" i="11"/>
  <c r="F5088" i="11"/>
  <c r="F5089" i="11"/>
  <c r="F5090" i="11"/>
  <c r="F5091" i="11"/>
  <c r="F5092" i="11"/>
  <c r="F5093" i="11"/>
  <c r="F5094" i="11"/>
  <c r="F5095" i="11"/>
  <c r="F5096" i="11"/>
  <c r="F5097" i="11"/>
  <c r="F5098" i="11"/>
  <c r="F5099" i="11"/>
  <c r="F5100" i="11"/>
  <c r="F5101" i="11"/>
  <c r="F5102" i="11"/>
  <c r="F5103" i="11"/>
  <c r="F5104" i="11"/>
  <c r="F5105" i="11"/>
  <c r="F5106" i="11"/>
  <c r="F5107" i="11"/>
  <c r="F5108" i="11"/>
  <c r="F5109" i="11"/>
  <c r="F5110" i="11"/>
  <c r="F5111" i="11"/>
  <c r="F5112" i="11"/>
  <c r="F5113" i="11"/>
  <c r="F5114" i="11"/>
  <c r="F5115" i="11"/>
  <c r="F5116" i="11"/>
  <c r="F5117" i="11"/>
  <c r="F5118" i="11"/>
  <c r="F5119" i="11"/>
  <c r="F5120" i="11"/>
  <c r="F5121" i="11"/>
  <c r="F5122" i="11"/>
  <c r="F5123" i="11"/>
  <c r="F5124" i="11"/>
  <c r="F5125" i="11"/>
  <c r="F5126" i="11"/>
  <c r="F5127" i="11"/>
  <c r="F5128" i="11"/>
  <c r="F5129" i="11"/>
  <c r="F5130" i="11"/>
  <c r="F5131" i="11"/>
  <c r="F5132" i="11"/>
  <c r="F5133" i="11"/>
  <c r="F5134" i="11"/>
  <c r="F5135" i="11"/>
  <c r="F5136" i="11"/>
  <c r="F5137" i="11"/>
  <c r="F5138" i="11"/>
  <c r="F5139" i="11"/>
  <c r="F5140" i="11"/>
  <c r="F5141" i="11"/>
  <c r="F5142" i="11"/>
  <c r="F5143" i="11"/>
  <c r="F5144" i="11"/>
  <c r="F5145" i="11"/>
  <c r="F5146" i="11"/>
  <c r="F5147" i="11"/>
  <c r="F5148" i="11"/>
  <c r="F5149" i="11"/>
  <c r="F5150" i="11"/>
  <c r="F5151" i="11"/>
  <c r="F5152" i="11"/>
  <c r="F5153" i="11"/>
  <c r="F5154" i="11"/>
  <c r="F5155" i="11"/>
  <c r="F5156" i="11"/>
  <c r="F5157" i="11"/>
  <c r="F5158" i="11"/>
  <c r="F5159" i="11"/>
  <c r="F5160" i="11"/>
  <c r="F5161" i="11"/>
  <c r="F5162" i="11"/>
  <c r="F5163" i="11"/>
  <c r="F5164" i="11"/>
  <c r="F5165" i="11"/>
  <c r="F5166" i="11"/>
  <c r="F5167" i="11"/>
  <c r="F5168" i="11"/>
  <c r="F5169" i="11"/>
  <c r="F5170" i="11"/>
  <c r="F5171" i="11"/>
  <c r="F5172" i="11"/>
  <c r="F5173" i="11"/>
  <c r="F5174" i="11"/>
  <c r="F5175" i="11"/>
  <c r="F5176" i="11"/>
  <c r="F5177" i="11"/>
  <c r="F5178" i="11"/>
  <c r="F5179" i="11"/>
  <c r="F5180" i="11"/>
  <c r="F5181" i="11"/>
  <c r="F5182" i="11"/>
  <c r="F5183" i="11"/>
  <c r="F5184" i="11"/>
  <c r="F5185" i="11"/>
  <c r="F5186" i="11"/>
  <c r="F5187" i="11"/>
  <c r="F5188" i="11"/>
  <c r="F5189" i="11"/>
  <c r="F5190" i="11"/>
  <c r="F5191" i="11"/>
  <c r="F5192" i="11"/>
  <c r="F5193" i="11"/>
  <c r="F5194" i="11"/>
  <c r="F5195" i="11"/>
  <c r="F5196" i="11"/>
  <c r="F5197" i="11"/>
  <c r="F5198" i="11"/>
  <c r="F5199" i="11"/>
  <c r="F5200" i="11"/>
  <c r="F5201" i="11"/>
  <c r="F5202" i="11"/>
  <c r="F5203" i="11"/>
  <c r="F5204" i="11"/>
  <c r="F5205" i="11"/>
  <c r="F5206" i="11"/>
  <c r="F5207" i="11"/>
  <c r="F5208" i="11"/>
  <c r="F5209" i="11"/>
  <c r="F5210" i="11"/>
  <c r="F5211" i="11"/>
  <c r="F5212" i="11"/>
  <c r="F5213" i="11"/>
  <c r="F5214" i="11"/>
  <c r="F5215" i="11"/>
  <c r="F5216" i="11"/>
  <c r="F5217" i="11"/>
  <c r="F5218" i="11"/>
  <c r="F5219" i="11"/>
  <c r="F5220" i="11"/>
  <c r="F5221" i="11"/>
  <c r="F5222" i="11"/>
  <c r="F5223" i="11"/>
  <c r="F5224" i="11"/>
  <c r="F5225" i="11"/>
  <c r="F5226" i="11"/>
  <c r="F5227" i="11"/>
  <c r="F5228" i="11"/>
  <c r="F5229" i="11"/>
  <c r="F5230" i="11"/>
  <c r="F5231" i="11"/>
  <c r="F5232" i="11"/>
  <c r="F5233" i="11"/>
  <c r="F5234" i="11"/>
  <c r="F5235" i="11"/>
  <c r="F5236" i="11"/>
  <c r="F5237" i="11"/>
  <c r="F5238" i="11"/>
  <c r="F5239" i="11"/>
  <c r="F5240" i="11"/>
  <c r="F5241" i="11"/>
  <c r="F5242" i="11"/>
  <c r="F5243" i="11"/>
  <c r="F5244" i="11"/>
  <c r="F5245" i="11"/>
  <c r="F5246" i="11"/>
  <c r="F5247" i="11"/>
  <c r="F5248" i="11"/>
  <c r="F5249" i="11"/>
  <c r="F5250" i="11"/>
  <c r="F5251" i="11"/>
  <c r="F5252" i="11"/>
  <c r="F5253" i="11"/>
  <c r="F5254" i="11"/>
  <c r="F5255" i="11"/>
  <c r="F5256" i="11"/>
  <c r="F5257" i="11"/>
  <c r="F5258" i="11"/>
  <c r="F5259" i="11"/>
  <c r="F5260" i="11"/>
  <c r="F5261" i="11"/>
  <c r="F5262" i="11"/>
  <c r="F5263" i="11"/>
  <c r="F5264" i="11"/>
  <c r="F5265" i="11"/>
  <c r="F5266" i="11"/>
  <c r="F5267" i="11"/>
  <c r="F5268" i="11"/>
  <c r="F5269" i="11"/>
  <c r="F5270" i="11"/>
  <c r="F5271" i="11"/>
  <c r="F5272" i="11"/>
  <c r="F5273" i="11"/>
  <c r="F5274" i="11"/>
  <c r="F5275" i="11"/>
  <c r="F5276" i="11"/>
  <c r="F5277" i="11"/>
  <c r="F5278" i="11"/>
  <c r="F5279" i="11"/>
  <c r="F5280" i="11"/>
  <c r="F5281" i="11"/>
  <c r="F5282" i="11"/>
  <c r="F5283" i="11"/>
  <c r="F5284" i="11"/>
  <c r="F5285" i="11"/>
  <c r="F5286" i="11"/>
  <c r="F5287" i="11"/>
  <c r="F5288" i="11"/>
  <c r="F5289" i="11"/>
  <c r="F5290" i="11"/>
  <c r="F5291" i="11"/>
  <c r="F5292" i="11"/>
  <c r="F5293" i="11"/>
  <c r="F5294" i="11"/>
  <c r="F5295" i="11"/>
  <c r="F5296" i="11"/>
  <c r="F5297" i="11"/>
  <c r="F5298" i="11"/>
  <c r="F5299" i="11"/>
  <c r="F5300" i="11"/>
  <c r="F5301" i="11"/>
  <c r="F5302" i="11"/>
  <c r="F5303" i="11"/>
  <c r="F5304" i="11"/>
  <c r="F5305" i="11"/>
  <c r="F5306" i="11"/>
  <c r="F5307" i="11"/>
  <c r="F5308" i="11"/>
  <c r="F5309" i="11"/>
  <c r="F5310" i="11"/>
  <c r="F5311" i="11"/>
  <c r="F5312" i="11"/>
  <c r="F5313" i="11"/>
  <c r="F5314" i="11"/>
  <c r="F5315" i="11"/>
  <c r="F5316" i="11"/>
  <c r="F5317" i="11"/>
  <c r="F5318" i="11"/>
  <c r="F5319" i="11"/>
  <c r="F5320" i="11"/>
  <c r="F5321" i="11"/>
  <c r="F5322" i="11"/>
  <c r="F5323" i="11"/>
  <c r="F5324" i="11"/>
  <c r="F5325" i="11"/>
  <c r="F5326" i="11"/>
  <c r="F5327" i="11"/>
  <c r="F5328" i="11"/>
  <c r="F5329" i="11"/>
  <c r="F5330" i="11"/>
  <c r="F5331" i="11"/>
  <c r="F5332" i="11"/>
  <c r="F5333" i="11"/>
  <c r="F5334" i="11"/>
  <c r="F5335" i="11"/>
  <c r="F5336" i="11"/>
  <c r="F5337" i="11"/>
  <c r="F5338" i="11"/>
  <c r="F5339" i="11"/>
  <c r="F5340" i="11"/>
  <c r="F5341" i="11"/>
  <c r="F5342" i="11"/>
  <c r="F5343" i="11"/>
  <c r="F5344" i="11"/>
  <c r="F5345" i="11"/>
  <c r="F5346" i="11"/>
  <c r="F5347" i="11"/>
  <c r="F5348" i="11"/>
  <c r="F5349" i="11"/>
  <c r="F5350" i="11"/>
  <c r="F5351" i="11"/>
  <c r="F5352" i="11"/>
  <c r="F5353" i="11"/>
  <c r="F5354" i="11"/>
  <c r="F5355" i="11"/>
  <c r="F5356" i="11"/>
  <c r="F5357" i="11"/>
  <c r="F5358" i="11"/>
  <c r="F5359" i="11"/>
  <c r="F5360" i="11"/>
  <c r="F5361" i="11"/>
  <c r="F5362" i="11"/>
  <c r="F5363" i="11"/>
  <c r="F5364" i="11"/>
  <c r="F5365" i="11"/>
  <c r="F5366" i="11"/>
  <c r="F5367" i="11"/>
  <c r="F5368" i="11"/>
  <c r="F5369" i="11"/>
  <c r="F5370" i="11"/>
  <c r="F5371" i="11"/>
  <c r="F5372" i="11"/>
  <c r="F5373" i="11"/>
  <c r="F5374" i="11"/>
  <c r="F5375" i="11"/>
  <c r="F5376" i="11"/>
  <c r="F5377" i="11"/>
  <c r="F5378" i="11"/>
  <c r="F5379" i="11"/>
  <c r="F5380" i="11"/>
  <c r="F5381" i="11"/>
  <c r="F5382" i="11"/>
  <c r="F5383" i="11"/>
  <c r="F5384" i="11"/>
  <c r="F5385" i="11"/>
  <c r="F5386" i="11"/>
  <c r="F5387" i="11"/>
  <c r="F5388" i="11"/>
  <c r="F5389" i="11"/>
  <c r="F5390" i="11"/>
  <c r="F5391" i="11"/>
  <c r="F5392" i="11"/>
  <c r="F5393" i="11"/>
  <c r="F5394" i="11"/>
  <c r="F5395" i="11"/>
  <c r="F5396" i="11"/>
  <c r="F5397" i="11"/>
  <c r="F5398" i="11"/>
  <c r="F5399" i="11"/>
  <c r="F5400" i="11"/>
  <c r="F5401" i="11"/>
  <c r="F5402" i="11"/>
  <c r="F5403" i="11"/>
  <c r="F5404" i="11"/>
  <c r="F5405" i="11"/>
  <c r="F5406" i="11"/>
  <c r="F5407" i="11"/>
  <c r="F5408" i="11"/>
  <c r="F5409" i="11"/>
  <c r="F5410" i="11"/>
  <c r="F5411" i="11"/>
  <c r="F5412" i="11"/>
  <c r="F5413" i="11"/>
  <c r="F5414" i="11"/>
  <c r="F5415" i="11"/>
  <c r="F5416" i="11"/>
  <c r="F5417" i="11"/>
  <c r="F5418" i="11"/>
  <c r="F5419" i="11"/>
  <c r="F5420" i="11"/>
  <c r="F5421" i="11"/>
  <c r="F5422" i="11"/>
  <c r="F5423" i="11"/>
  <c r="F5424" i="11"/>
  <c r="F5425" i="11"/>
  <c r="F5426" i="11"/>
  <c r="F5427" i="11"/>
  <c r="F5428" i="11"/>
  <c r="F5429" i="11"/>
  <c r="F5430" i="11"/>
  <c r="F5431" i="11"/>
  <c r="F5432" i="11"/>
  <c r="F5433" i="11"/>
  <c r="F5434" i="11"/>
  <c r="F5435" i="11"/>
  <c r="F5436" i="11"/>
  <c r="F5437" i="11"/>
  <c r="F5438" i="11"/>
  <c r="F5439" i="11"/>
  <c r="F5440" i="11"/>
  <c r="F5441" i="11"/>
  <c r="F5442" i="11"/>
  <c r="F5443" i="11"/>
  <c r="F5444" i="11"/>
  <c r="F5445" i="11"/>
  <c r="F5446" i="11"/>
  <c r="F5447" i="11"/>
  <c r="F5448" i="11"/>
  <c r="F5449" i="11"/>
  <c r="F5450" i="11"/>
  <c r="F5451" i="11"/>
  <c r="F5452" i="11"/>
  <c r="F5453" i="11"/>
  <c r="F5454" i="11"/>
  <c r="F5455" i="11"/>
  <c r="F5456" i="11"/>
  <c r="F5457" i="11"/>
  <c r="F5458" i="11"/>
  <c r="F5459" i="11"/>
  <c r="F5460" i="11"/>
  <c r="F5461" i="11"/>
  <c r="F5462" i="11"/>
  <c r="F5463" i="11"/>
  <c r="F5464" i="11"/>
  <c r="F5465" i="11"/>
  <c r="F5466" i="11"/>
  <c r="F5467" i="11"/>
  <c r="F5468" i="11"/>
  <c r="F5469" i="11"/>
  <c r="F5470" i="11"/>
  <c r="F5471" i="11"/>
  <c r="F5472" i="11"/>
  <c r="F5473" i="11"/>
  <c r="F5474" i="11"/>
  <c r="F5475" i="11"/>
  <c r="F5476" i="11"/>
  <c r="F5477" i="11"/>
  <c r="F5478" i="11"/>
  <c r="F5479" i="11"/>
  <c r="F5480" i="11"/>
  <c r="F5481" i="11"/>
  <c r="F5482" i="11"/>
  <c r="F5483" i="11"/>
  <c r="F5484" i="11"/>
  <c r="F5485" i="11"/>
  <c r="F5486" i="11"/>
  <c r="F5487" i="11"/>
  <c r="F5488" i="11"/>
  <c r="F5489" i="11"/>
  <c r="F5490" i="11"/>
  <c r="F5491" i="11"/>
  <c r="F5492" i="11"/>
  <c r="F5493" i="11"/>
  <c r="F5494" i="11"/>
  <c r="F5495" i="11"/>
  <c r="F5496" i="11"/>
  <c r="F5497" i="11"/>
  <c r="F5498" i="11"/>
  <c r="F5499" i="11"/>
  <c r="F5500" i="11"/>
  <c r="F5501" i="11"/>
  <c r="F5502" i="11"/>
  <c r="F5503" i="11"/>
  <c r="F5504" i="11"/>
  <c r="F5505" i="11"/>
  <c r="F5506" i="11"/>
  <c r="F5507" i="11"/>
  <c r="F5508" i="11"/>
  <c r="F5509" i="11"/>
  <c r="F5510" i="11"/>
  <c r="F5511" i="11"/>
  <c r="F5512" i="11"/>
  <c r="F5513" i="11"/>
  <c r="F5514" i="11"/>
  <c r="F5515" i="11"/>
  <c r="F5516" i="11"/>
  <c r="F5517" i="11"/>
  <c r="F5518" i="11"/>
  <c r="F5519" i="11"/>
  <c r="F5520" i="11"/>
  <c r="F5521" i="11"/>
  <c r="F5522" i="11"/>
  <c r="F5523" i="11"/>
  <c r="F5524" i="11"/>
  <c r="F5525" i="11"/>
  <c r="F5526" i="11"/>
  <c r="F5527" i="11"/>
  <c r="F5528" i="11"/>
  <c r="F5529" i="11"/>
  <c r="F5530" i="11"/>
  <c r="F5531" i="11"/>
  <c r="F5532" i="11"/>
  <c r="F5533" i="11"/>
  <c r="F5534" i="11"/>
  <c r="F5535" i="11"/>
  <c r="F5536" i="11"/>
  <c r="F5537" i="11"/>
  <c r="F5538" i="11"/>
  <c r="F5539" i="11"/>
  <c r="F5540" i="11"/>
  <c r="F5541" i="11"/>
  <c r="F5542" i="11"/>
  <c r="F5543" i="11"/>
  <c r="F5544" i="11"/>
  <c r="F5545" i="11"/>
  <c r="F5546" i="11"/>
  <c r="F5547" i="11"/>
  <c r="F5548" i="11"/>
  <c r="F5549" i="11"/>
  <c r="F5550" i="11"/>
  <c r="F5551" i="11"/>
  <c r="F5552" i="11"/>
  <c r="F5553" i="11"/>
  <c r="F5554" i="11"/>
  <c r="F5555" i="11"/>
  <c r="F5556" i="11"/>
  <c r="F5557" i="11"/>
  <c r="F5558" i="11"/>
  <c r="F5559" i="11"/>
  <c r="F5560" i="11"/>
  <c r="F5561" i="11"/>
  <c r="F5562" i="11"/>
  <c r="F5563" i="11"/>
  <c r="F5564" i="11"/>
  <c r="F5565" i="11"/>
  <c r="F5566" i="11"/>
  <c r="F5567" i="11"/>
  <c r="F5568" i="11"/>
  <c r="F5569" i="11"/>
  <c r="F5570" i="11"/>
  <c r="F5571" i="11"/>
  <c r="F5572" i="11"/>
  <c r="F5573" i="11"/>
  <c r="F5574" i="11"/>
  <c r="F5575" i="11"/>
  <c r="F5576" i="11"/>
  <c r="F5577" i="11"/>
  <c r="F5578" i="11"/>
  <c r="F5579" i="11"/>
  <c r="F5580" i="11"/>
  <c r="F5581" i="11"/>
  <c r="F5582" i="11"/>
  <c r="F5583" i="11"/>
  <c r="F5584" i="11"/>
  <c r="F5585" i="11"/>
  <c r="F5586" i="11"/>
  <c r="F5587" i="11"/>
  <c r="F5588" i="11"/>
  <c r="F5589" i="11"/>
  <c r="F5590" i="11"/>
  <c r="F5591" i="11"/>
  <c r="F5592" i="11"/>
  <c r="F5593" i="11"/>
  <c r="F5594" i="11"/>
  <c r="F5595" i="11"/>
  <c r="F5596" i="11"/>
  <c r="F5597" i="11"/>
  <c r="F5598" i="11"/>
  <c r="F5599" i="11"/>
  <c r="F5600" i="11"/>
  <c r="F5601" i="11"/>
  <c r="F5602" i="11"/>
  <c r="F5603" i="11"/>
  <c r="F5604" i="11"/>
  <c r="F5605" i="11"/>
  <c r="F5606" i="11"/>
  <c r="F5607" i="11"/>
  <c r="F5608" i="11"/>
  <c r="F5609" i="11"/>
  <c r="F5610" i="11"/>
  <c r="F5611" i="11"/>
  <c r="F5612" i="11"/>
  <c r="F5613" i="11"/>
  <c r="F5614" i="11"/>
  <c r="F5615" i="11"/>
  <c r="F5616" i="11"/>
  <c r="F5617" i="11"/>
  <c r="F5618" i="11"/>
  <c r="F5619" i="11"/>
  <c r="F5620" i="11"/>
  <c r="F5621" i="11"/>
  <c r="F5622" i="11"/>
  <c r="F5623" i="11"/>
  <c r="F5624" i="11"/>
  <c r="F5625" i="11"/>
  <c r="F5626" i="11"/>
  <c r="F5627" i="11"/>
  <c r="F5628" i="11"/>
  <c r="F5629" i="11"/>
  <c r="F5630" i="11"/>
  <c r="F5631" i="11"/>
  <c r="F5632" i="11"/>
  <c r="F5633" i="11"/>
  <c r="F5634" i="11"/>
  <c r="F5635" i="11"/>
  <c r="F5636" i="11"/>
  <c r="F5637" i="11"/>
  <c r="F5638" i="11"/>
  <c r="F5639" i="11"/>
  <c r="F5640" i="11"/>
  <c r="F5641" i="11"/>
  <c r="F5642" i="11"/>
  <c r="F5643" i="11"/>
  <c r="F5644" i="11"/>
  <c r="F5645" i="11"/>
  <c r="F5646" i="11"/>
  <c r="F5647" i="11"/>
  <c r="F5648" i="11"/>
  <c r="F5649" i="11"/>
  <c r="F5650" i="11"/>
  <c r="F5651" i="11"/>
  <c r="F5652" i="11"/>
  <c r="F5653" i="11"/>
  <c r="F5654" i="11"/>
  <c r="F5655" i="11"/>
  <c r="F5656" i="11"/>
  <c r="F5657" i="11"/>
  <c r="F5658" i="11"/>
  <c r="F5659" i="11"/>
  <c r="F5660" i="11"/>
  <c r="F5661" i="11"/>
  <c r="F5662" i="11"/>
  <c r="F5663" i="11"/>
  <c r="F5664" i="11"/>
  <c r="F5665" i="11"/>
  <c r="F5666" i="11"/>
  <c r="F5667" i="11"/>
  <c r="F5668" i="11"/>
  <c r="F5669" i="11"/>
  <c r="F5670" i="11"/>
  <c r="F5671" i="11"/>
  <c r="F5672" i="11"/>
  <c r="F5673" i="11"/>
  <c r="F5674" i="11"/>
  <c r="F5675" i="11"/>
  <c r="F5676" i="11"/>
  <c r="F5677" i="11"/>
  <c r="F5678" i="11"/>
  <c r="F5679" i="11"/>
  <c r="F5680" i="11"/>
  <c r="F5681" i="11"/>
  <c r="F5682" i="11"/>
  <c r="F5683" i="11"/>
  <c r="F5684" i="11"/>
  <c r="F5685" i="11"/>
  <c r="F5686" i="11"/>
  <c r="F5687" i="11"/>
  <c r="F5688" i="11"/>
  <c r="F5689" i="11"/>
  <c r="F5690" i="11"/>
  <c r="F5691" i="11"/>
  <c r="F5692" i="11"/>
  <c r="F5693" i="11"/>
  <c r="F5694" i="11"/>
  <c r="F5695" i="11"/>
  <c r="F5696" i="11"/>
  <c r="F5697" i="11"/>
  <c r="F5698" i="11"/>
  <c r="F5699" i="11"/>
  <c r="F5700" i="11"/>
  <c r="F5701" i="11"/>
  <c r="F5702" i="11"/>
  <c r="F5703" i="11"/>
  <c r="F5704" i="11"/>
  <c r="F5705" i="11"/>
  <c r="F5706" i="11"/>
  <c r="F5707" i="11"/>
  <c r="F5708" i="11"/>
  <c r="F5709" i="11"/>
  <c r="F5710" i="11"/>
  <c r="F5711" i="11"/>
  <c r="F5712" i="11"/>
  <c r="F5713" i="11"/>
  <c r="F5714" i="11"/>
  <c r="F5715" i="11"/>
  <c r="F5716" i="11"/>
  <c r="F5717" i="11"/>
  <c r="F5718" i="11"/>
  <c r="F5719" i="11"/>
  <c r="F5720" i="11"/>
  <c r="F5721" i="11"/>
  <c r="F5722" i="11"/>
  <c r="F5723" i="11"/>
  <c r="F5724" i="11"/>
  <c r="F5725" i="11"/>
  <c r="F5726" i="11"/>
  <c r="F5727" i="11"/>
  <c r="F5728" i="11"/>
  <c r="F5729" i="11"/>
  <c r="F5730" i="11"/>
  <c r="F5731" i="11"/>
  <c r="F5732" i="11"/>
  <c r="F5733" i="11"/>
  <c r="F5734" i="11"/>
  <c r="F5735" i="11"/>
  <c r="F5736" i="11"/>
  <c r="F5737" i="11"/>
  <c r="F5738" i="11"/>
  <c r="F5739" i="11"/>
  <c r="F5740" i="11"/>
  <c r="F5741" i="11"/>
  <c r="F5742" i="11"/>
  <c r="F5743" i="11"/>
  <c r="F5744" i="11"/>
  <c r="F5745" i="11"/>
  <c r="F5746" i="11"/>
  <c r="F5747" i="11"/>
  <c r="F5748" i="11"/>
  <c r="F5749" i="11"/>
  <c r="F5750" i="11"/>
  <c r="F5751" i="11"/>
  <c r="F5752" i="11"/>
  <c r="F5753" i="11"/>
  <c r="F5754" i="11"/>
  <c r="F5755" i="11"/>
  <c r="F5756" i="11"/>
  <c r="F5757" i="11"/>
  <c r="F5758" i="11"/>
  <c r="F5759" i="11"/>
  <c r="F5760" i="11"/>
  <c r="F5761" i="11"/>
  <c r="F5762" i="11"/>
  <c r="F5763" i="11"/>
  <c r="F5764" i="11"/>
  <c r="F5765" i="11"/>
  <c r="F5766" i="11"/>
  <c r="F5767" i="11"/>
  <c r="F5768" i="11"/>
  <c r="F5769" i="11"/>
  <c r="F5770" i="11"/>
  <c r="F5771" i="11"/>
  <c r="F5772" i="11"/>
  <c r="F5773" i="11"/>
  <c r="F5774" i="11"/>
  <c r="F5775" i="11"/>
  <c r="F5776" i="11"/>
  <c r="F5777" i="11"/>
  <c r="F5778" i="11"/>
  <c r="F5779" i="11"/>
  <c r="F5780" i="11"/>
  <c r="F5781" i="11"/>
  <c r="F5782" i="11"/>
  <c r="F5783" i="11"/>
  <c r="F5784" i="11"/>
  <c r="F5785" i="11"/>
  <c r="F5786" i="11"/>
  <c r="F5787" i="11"/>
  <c r="F5788" i="11"/>
  <c r="F5789" i="11"/>
  <c r="F5790" i="11"/>
  <c r="F5791" i="11"/>
  <c r="F5792" i="11"/>
  <c r="F5793" i="11"/>
  <c r="F5794" i="11"/>
  <c r="F5795" i="11"/>
  <c r="F5796" i="11"/>
  <c r="F5797" i="11"/>
  <c r="F5798" i="11"/>
  <c r="F5799" i="11"/>
  <c r="F5800" i="11"/>
  <c r="F5801" i="11"/>
  <c r="F5802" i="11"/>
  <c r="F5803" i="11"/>
  <c r="F5804" i="11"/>
  <c r="F5805" i="11"/>
  <c r="F5806" i="11"/>
  <c r="F5807" i="11"/>
  <c r="F5808" i="11"/>
  <c r="F5809" i="11"/>
  <c r="F5810" i="11"/>
  <c r="F5811" i="11"/>
  <c r="F5812" i="11"/>
  <c r="F5813" i="11"/>
  <c r="F5814" i="11"/>
  <c r="F5815" i="11"/>
  <c r="F5816" i="11"/>
  <c r="F5817" i="11"/>
  <c r="F5818" i="11"/>
  <c r="F5819" i="11"/>
  <c r="F5820" i="11"/>
  <c r="F5821" i="11"/>
  <c r="F5822" i="11"/>
  <c r="F5823" i="11"/>
  <c r="F5824" i="11"/>
  <c r="F5825" i="11"/>
  <c r="F5826" i="11"/>
  <c r="F5827" i="11"/>
  <c r="F5828" i="11"/>
  <c r="F5829" i="11"/>
  <c r="F5830" i="11"/>
  <c r="F5831" i="11"/>
  <c r="F5832" i="11"/>
  <c r="F5833" i="11"/>
  <c r="F5834" i="11"/>
  <c r="F5835" i="11"/>
  <c r="F5836" i="11"/>
  <c r="F5837" i="11"/>
  <c r="F5838" i="11"/>
  <c r="F5839" i="11"/>
  <c r="F5840" i="11"/>
  <c r="F5841" i="11"/>
  <c r="F5842" i="11"/>
  <c r="F5843" i="11"/>
  <c r="F5844" i="11"/>
  <c r="F5845" i="11"/>
  <c r="F5846" i="11"/>
  <c r="F5847" i="11"/>
  <c r="F5848" i="11"/>
  <c r="F5849" i="11"/>
  <c r="F5850" i="11"/>
  <c r="F5851" i="11"/>
  <c r="F5852" i="11"/>
  <c r="F5853" i="11"/>
  <c r="F5854" i="11"/>
  <c r="F5855" i="11"/>
  <c r="F5856" i="11"/>
  <c r="F5857" i="11"/>
  <c r="F5858" i="11"/>
  <c r="F5859" i="11"/>
  <c r="F5860" i="11"/>
  <c r="F5861" i="11"/>
  <c r="F5862" i="11"/>
  <c r="F5863" i="11"/>
  <c r="F5864" i="11"/>
  <c r="F5865" i="11"/>
  <c r="F5866" i="11"/>
  <c r="F5867" i="11"/>
  <c r="F5868" i="11"/>
  <c r="F5869" i="11"/>
  <c r="F5870" i="11"/>
  <c r="F5871" i="11"/>
  <c r="F5872" i="11"/>
  <c r="F5873" i="11"/>
  <c r="F5874" i="11"/>
  <c r="F5875" i="11"/>
  <c r="F5876" i="11"/>
  <c r="F5877" i="11"/>
  <c r="F5878" i="11"/>
  <c r="F5879" i="11"/>
  <c r="F5880" i="11"/>
  <c r="F5881" i="11"/>
  <c r="F5882" i="11"/>
  <c r="F5883" i="11"/>
  <c r="F5884" i="11"/>
  <c r="F5885" i="11"/>
  <c r="F5886" i="11"/>
  <c r="F5887" i="11"/>
  <c r="F5888" i="11"/>
  <c r="F5889" i="11"/>
  <c r="F5890" i="11"/>
  <c r="F5891" i="11"/>
  <c r="F5892" i="11"/>
  <c r="F5893" i="11"/>
  <c r="F5894" i="11"/>
  <c r="F5895" i="11"/>
  <c r="F5896" i="11"/>
  <c r="F5897" i="11"/>
  <c r="F5898" i="11"/>
  <c r="F5899" i="11"/>
  <c r="F5900" i="11"/>
  <c r="F5901" i="11"/>
  <c r="F5902" i="11"/>
  <c r="F5903" i="11"/>
  <c r="F5904" i="11"/>
  <c r="F5905" i="11"/>
  <c r="F5906" i="11"/>
  <c r="F5907" i="11"/>
  <c r="F5908" i="11"/>
  <c r="F5909" i="11"/>
  <c r="F5910" i="11"/>
  <c r="F5911" i="11"/>
  <c r="F5912" i="11"/>
  <c r="F5913" i="11"/>
  <c r="F5914" i="11"/>
  <c r="F5915" i="11"/>
  <c r="F5916" i="11"/>
  <c r="F5917" i="11"/>
  <c r="F5918" i="11"/>
  <c r="F5919" i="11"/>
  <c r="F5920" i="11"/>
  <c r="F5921" i="11"/>
  <c r="F5922" i="11"/>
  <c r="F5923" i="11"/>
  <c r="F5924" i="11"/>
  <c r="F5925" i="11"/>
  <c r="F5926" i="11"/>
  <c r="F5927" i="11"/>
  <c r="F5928" i="11"/>
  <c r="F5929" i="11"/>
  <c r="F5930" i="11"/>
  <c r="F5931" i="11"/>
  <c r="F5932" i="11"/>
  <c r="F5933" i="11"/>
  <c r="F5934" i="11"/>
  <c r="F5935" i="11"/>
  <c r="F5936" i="11"/>
  <c r="F5937" i="11"/>
  <c r="F5938" i="11"/>
  <c r="F5939" i="11"/>
  <c r="F5940" i="11"/>
  <c r="F5941" i="11"/>
  <c r="F5942" i="11"/>
  <c r="F5943" i="11"/>
  <c r="F5944" i="11"/>
  <c r="F5945" i="11"/>
  <c r="F5946" i="11"/>
  <c r="F5947" i="11"/>
  <c r="F5948" i="11"/>
  <c r="F5949" i="11"/>
  <c r="F5950" i="11"/>
  <c r="F5951" i="11"/>
  <c r="F5952" i="11"/>
  <c r="F5953" i="11"/>
  <c r="F5954" i="11"/>
  <c r="F5955" i="11"/>
  <c r="F5956" i="11"/>
  <c r="F5957" i="11"/>
  <c r="F5958" i="11"/>
  <c r="F5959" i="11"/>
  <c r="F5960" i="11"/>
  <c r="F5961" i="11"/>
  <c r="F5962" i="11"/>
  <c r="F5963" i="11"/>
  <c r="F5964" i="11"/>
  <c r="F5965" i="11"/>
  <c r="F5966" i="11"/>
  <c r="F5967" i="11"/>
  <c r="F5968" i="11"/>
  <c r="F5969" i="11"/>
  <c r="F5970" i="11"/>
  <c r="F5971" i="11"/>
  <c r="F5972" i="11"/>
  <c r="F5973" i="11"/>
  <c r="F5974" i="11"/>
  <c r="F5975" i="11"/>
  <c r="F5976" i="11"/>
  <c r="F5977" i="11"/>
  <c r="F5978" i="11"/>
  <c r="F5979" i="11"/>
  <c r="F5980" i="11"/>
  <c r="F5981" i="11"/>
  <c r="F5982" i="11"/>
  <c r="F5983" i="11"/>
  <c r="F5984" i="11"/>
  <c r="F5985" i="11"/>
  <c r="F5986" i="11"/>
  <c r="F5987" i="11"/>
  <c r="F5988" i="11"/>
  <c r="F5989" i="11"/>
  <c r="F5990" i="11"/>
  <c r="F5991" i="11"/>
  <c r="F5992" i="11"/>
  <c r="F5993" i="11"/>
  <c r="F5994" i="11"/>
  <c r="F5995" i="11"/>
  <c r="F5996" i="11"/>
  <c r="F5997" i="11"/>
  <c r="F5998" i="11"/>
  <c r="F5999" i="11"/>
  <c r="F6000" i="11"/>
  <c r="F6001" i="11"/>
  <c r="F6002" i="11"/>
  <c r="F6003" i="11"/>
  <c r="F6004" i="11"/>
  <c r="F6005" i="11"/>
  <c r="F6006" i="11"/>
  <c r="F6007" i="11"/>
  <c r="F6008" i="11"/>
  <c r="F6009" i="11"/>
  <c r="F6010" i="11"/>
  <c r="F6011" i="11"/>
  <c r="F6012" i="11"/>
  <c r="F6013" i="11"/>
  <c r="F6014" i="11"/>
  <c r="F6015" i="11"/>
  <c r="F6016" i="11"/>
  <c r="F6017" i="11"/>
  <c r="F6018" i="11"/>
  <c r="F6019" i="11"/>
  <c r="F6020" i="11"/>
  <c r="F6021" i="11"/>
  <c r="F6022" i="11"/>
  <c r="F6023" i="11"/>
  <c r="F6024" i="11"/>
  <c r="F6025" i="11"/>
  <c r="F6026" i="11"/>
  <c r="F6027" i="11"/>
  <c r="F6028" i="11"/>
  <c r="F6029" i="11"/>
  <c r="F6030" i="11"/>
  <c r="F6031" i="11"/>
  <c r="F6032" i="11"/>
  <c r="F6033" i="11"/>
  <c r="F6034" i="11"/>
  <c r="F6035" i="11"/>
  <c r="F6036" i="11"/>
  <c r="F6037" i="11"/>
  <c r="F6038" i="11"/>
  <c r="F6039" i="11"/>
  <c r="F6040" i="11"/>
  <c r="F6041" i="11"/>
  <c r="F6042" i="11"/>
  <c r="F6043" i="11"/>
  <c r="F6044" i="11"/>
  <c r="F6045" i="11"/>
  <c r="F6046" i="11"/>
  <c r="F6047" i="11"/>
  <c r="F6048" i="11"/>
  <c r="F6049" i="11"/>
  <c r="F6050" i="11"/>
  <c r="F6051" i="11"/>
  <c r="F6052" i="11"/>
  <c r="F6053" i="11"/>
  <c r="F6054" i="11"/>
  <c r="F6055" i="11"/>
  <c r="F6056" i="11"/>
  <c r="F6057" i="11"/>
  <c r="F6058" i="11"/>
  <c r="F6059" i="11"/>
  <c r="F6060" i="11"/>
  <c r="F6061" i="11"/>
  <c r="F6062" i="11"/>
  <c r="F6063" i="11"/>
  <c r="F6064" i="11"/>
  <c r="F6065" i="11"/>
  <c r="F6066" i="11"/>
  <c r="F6067" i="11"/>
  <c r="F6068" i="11"/>
  <c r="F6069" i="11"/>
  <c r="F6070" i="11"/>
  <c r="F6071" i="11"/>
  <c r="F6072" i="11"/>
  <c r="F6073" i="11"/>
  <c r="F6074" i="11"/>
  <c r="F6075" i="11"/>
  <c r="F6076" i="11"/>
  <c r="F6077" i="11"/>
  <c r="F6078" i="11"/>
  <c r="F6079" i="11"/>
  <c r="F6080" i="11"/>
  <c r="F6081" i="11"/>
  <c r="F6082" i="11"/>
  <c r="F6083" i="11"/>
  <c r="F6084" i="11"/>
  <c r="F6085" i="11"/>
  <c r="F6086" i="11"/>
  <c r="F6087" i="11"/>
  <c r="F6088" i="11"/>
  <c r="F6089" i="11"/>
  <c r="F6090" i="11"/>
  <c r="F6091" i="11"/>
  <c r="F6092" i="11"/>
  <c r="F6093" i="11"/>
  <c r="F6094" i="11"/>
  <c r="F6095" i="11"/>
  <c r="F6096" i="11"/>
  <c r="F6097" i="11"/>
  <c r="F6098" i="11"/>
  <c r="F6099" i="11"/>
  <c r="F6100" i="11"/>
  <c r="F6101" i="11"/>
  <c r="F6102" i="11"/>
  <c r="F6103" i="11"/>
  <c r="F6104" i="11"/>
  <c r="F6105" i="11"/>
  <c r="F6106" i="11"/>
  <c r="F6107" i="11"/>
  <c r="F6108" i="11"/>
  <c r="F6109" i="11"/>
  <c r="F6110" i="11"/>
  <c r="F6111" i="11"/>
  <c r="F6112" i="11"/>
  <c r="F6113" i="11"/>
  <c r="F6114" i="11"/>
  <c r="F6115" i="11"/>
  <c r="F6116" i="11"/>
  <c r="F6117" i="11"/>
  <c r="F6118" i="11"/>
  <c r="F6119" i="11"/>
  <c r="F6120" i="11"/>
  <c r="F6121" i="11"/>
  <c r="F6122" i="11"/>
  <c r="F6123" i="11"/>
  <c r="F6124" i="11"/>
  <c r="F6125" i="11"/>
  <c r="F6126" i="11"/>
  <c r="F6127" i="11"/>
  <c r="F6128" i="11"/>
  <c r="F6129" i="11"/>
  <c r="F6130" i="11"/>
  <c r="F6131" i="11"/>
  <c r="F6132" i="11"/>
  <c r="F6133" i="11"/>
  <c r="F6134" i="11"/>
  <c r="F6135" i="11"/>
  <c r="F6136" i="11"/>
  <c r="F6137" i="11"/>
  <c r="F6138" i="11"/>
  <c r="F6139" i="11"/>
  <c r="F6140" i="11"/>
  <c r="F6141" i="11"/>
  <c r="F6142" i="11"/>
  <c r="F6143" i="11"/>
  <c r="F6144" i="11"/>
  <c r="F6145" i="11"/>
  <c r="F6146" i="11"/>
  <c r="F6147" i="11"/>
  <c r="F6148" i="11"/>
  <c r="F6149" i="11"/>
  <c r="F6150" i="11"/>
  <c r="F6151" i="11"/>
  <c r="F6152" i="11"/>
  <c r="F6153" i="11"/>
  <c r="F6154" i="11"/>
  <c r="F6155" i="11"/>
  <c r="F6156" i="11"/>
  <c r="F6157" i="11"/>
  <c r="F6158" i="11"/>
  <c r="F6159" i="11"/>
  <c r="F6160" i="11"/>
  <c r="F6161" i="11"/>
  <c r="F6162" i="11"/>
  <c r="F6163" i="11"/>
  <c r="F6164" i="11"/>
  <c r="F6165" i="11"/>
  <c r="F6166" i="11"/>
  <c r="F6167" i="11"/>
  <c r="F6168" i="11"/>
  <c r="F6169" i="11"/>
  <c r="F6170" i="11"/>
  <c r="F6171" i="11"/>
  <c r="F6172" i="11"/>
  <c r="F6173" i="11"/>
  <c r="F6174" i="11"/>
  <c r="F6175" i="11"/>
  <c r="F6176" i="11"/>
  <c r="F6177" i="11"/>
  <c r="F6178" i="11"/>
  <c r="F6179" i="11"/>
  <c r="F6180" i="11"/>
  <c r="F6181" i="11"/>
  <c r="F6182" i="11"/>
  <c r="F6183" i="11"/>
  <c r="F6184" i="11"/>
  <c r="F6185" i="11"/>
  <c r="F6186" i="11"/>
  <c r="F6187" i="11"/>
  <c r="F6188" i="11"/>
  <c r="F6189" i="11"/>
  <c r="F6190" i="11"/>
  <c r="F6191" i="11"/>
  <c r="F6192" i="11"/>
  <c r="F6193" i="11"/>
  <c r="F6194" i="11"/>
  <c r="F6195" i="11"/>
  <c r="F6196" i="11"/>
  <c r="F6197" i="11"/>
  <c r="F6198" i="11"/>
  <c r="F6199" i="11"/>
  <c r="F6200" i="11"/>
  <c r="F6201" i="11"/>
  <c r="F6202" i="11"/>
  <c r="F6203" i="11"/>
  <c r="F6204" i="11"/>
  <c r="F6205" i="11"/>
  <c r="F6206" i="11"/>
  <c r="F6207" i="11"/>
  <c r="F6208" i="11"/>
  <c r="F6209" i="11"/>
  <c r="F6210" i="11"/>
  <c r="F6211" i="11"/>
  <c r="F6212" i="11"/>
  <c r="F6213" i="11"/>
  <c r="F6214" i="11"/>
  <c r="F6215" i="11"/>
  <c r="F6216" i="11"/>
  <c r="F6217" i="11"/>
  <c r="F6218" i="11"/>
  <c r="F6219" i="11"/>
  <c r="F6220" i="11"/>
  <c r="F6221" i="11"/>
  <c r="F6222" i="11"/>
  <c r="F6223" i="11"/>
  <c r="F6224" i="11"/>
  <c r="F6225" i="11"/>
  <c r="F6226" i="11"/>
  <c r="F6227" i="11"/>
  <c r="F6228" i="11"/>
  <c r="F6229" i="11"/>
  <c r="F6230" i="11"/>
  <c r="F6231" i="11"/>
  <c r="F6232" i="11"/>
  <c r="F6233" i="11"/>
  <c r="F6234" i="11"/>
  <c r="F6235" i="11"/>
  <c r="F6236" i="11"/>
  <c r="F6237" i="11"/>
  <c r="F6238" i="11"/>
  <c r="F6239" i="11"/>
  <c r="F6240" i="11"/>
  <c r="F6241" i="11"/>
  <c r="F6242" i="11"/>
  <c r="F6243" i="11"/>
  <c r="F6244" i="11"/>
  <c r="F6245" i="11"/>
  <c r="F6246" i="11"/>
  <c r="F6247" i="11"/>
  <c r="F6248" i="11"/>
  <c r="F6249" i="11"/>
  <c r="F6250" i="11"/>
  <c r="F6251" i="11"/>
  <c r="F6252" i="11"/>
  <c r="F6253" i="11"/>
  <c r="F6254" i="11"/>
  <c r="F6255" i="11"/>
  <c r="F6256" i="11"/>
  <c r="F6257" i="11"/>
  <c r="F6258" i="11"/>
  <c r="F6259" i="11"/>
  <c r="F6260" i="11"/>
  <c r="F6261" i="11"/>
  <c r="F6262" i="11"/>
  <c r="F6263" i="11"/>
  <c r="F6264" i="11"/>
  <c r="F6265" i="11"/>
  <c r="F6266" i="11"/>
  <c r="F6267" i="11"/>
  <c r="F6268" i="11"/>
  <c r="F6269" i="11"/>
  <c r="F6270" i="11"/>
  <c r="F6271" i="11"/>
  <c r="F6272" i="11"/>
  <c r="F6273" i="11"/>
  <c r="F6274" i="11"/>
  <c r="F6275" i="11"/>
  <c r="F6276" i="11"/>
  <c r="F6277" i="11"/>
  <c r="F6278" i="11"/>
  <c r="F6279" i="11"/>
  <c r="F6280" i="11"/>
  <c r="F6281" i="11"/>
  <c r="F6282" i="11"/>
  <c r="F6283" i="11"/>
  <c r="F6284" i="11"/>
  <c r="F6285" i="11"/>
  <c r="F6286" i="11"/>
  <c r="F6287" i="11"/>
  <c r="F6288" i="11"/>
  <c r="F6289" i="11"/>
  <c r="F6290" i="11"/>
  <c r="F6291" i="11"/>
  <c r="F6292" i="11"/>
  <c r="F6293" i="11"/>
  <c r="F6294" i="11"/>
  <c r="F6295" i="11"/>
  <c r="F6296" i="11"/>
  <c r="F6297" i="11"/>
  <c r="F6298" i="11"/>
  <c r="F6299" i="11"/>
  <c r="F6300" i="11"/>
  <c r="F6301" i="11"/>
  <c r="F6302" i="11"/>
  <c r="F6303" i="11"/>
  <c r="F6304" i="11"/>
  <c r="F6305" i="11"/>
  <c r="F6306" i="11"/>
  <c r="F6307" i="11"/>
  <c r="F6308" i="11"/>
  <c r="F6309" i="11"/>
  <c r="F6310" i="11"/>
  <c r="F6311" i="11"/>
  <c r="F6312" i="11"/>
  <c r="F6313" i="11"/>
  <c r="F6314" i="11"/>
  <c r="F6315" i="11"/>
  <c r="F6316" i="11"/>
  <c r="F6317" i="11"/>
  <c r="F6318" i="11"/>
  <c r="F6319" i="11"/>
  <c r="F6320" i="11"/>
  <c r="F6321" i="11"/>
  <c r="F6322" i="11"/>
  <c r="F6323" i="11"/>
  <c r="F6324" i="11"/>
  <c r="F6325" i="11"/>
  <c r="F6326" i="11"/>
  <c r="F6327" i="11"/>
  <c r="F6328" i="11"/>
  <c r="F6329" i="11"/>
  <c r="F6330" i="11"/>
  <c r="F6331" i="11"/>
  <c r="F6332" i="11"/>
  <c r="F6333" i="11"/>
  <c r="F6334" i="11"/>
  <c r="F6335" i="11"/>
  <c r="F6336" i="11"/>
  <c r="F6337" i="11"/>
  <c r="F6338" i="11"/>
  <c r="F6339" i="11"/>
  <c r="F6340" i="11"/>
  <c r="F6341" i="11"/>
  <c r="F6342" i="11"/>
  <c r="F6343" i="11"/>
  <c r="F6344" i="11"/>
  <c r="F6345" i="11"/>
  <c r="F6346" i="11"/>
  <c r="F6347" i="11"/>
  <c r="F6348" i="11"/>
  <c r="F6349" i="11"/>
  <c r="F6350" i="11"/>
  <c r="F6351" i="11"/>
  <c r="F6352" i="11"/>
  <c r="F6353" i="11"/>
  <c r="F6354" i="11"/>
  <c r="F6355" i="11"/>
  <c r="F6356" i="11"/>
  <c r="F6357" i="11"/>
  <c r="F6358" i="11"/>
  <c r="F6359" i="11"/>
  <c r="F6360" i="11"/>
  <c r="F6361" i="11"/>
  <c r="F6362" i="11"/>
  <c r="F6363" i="11"/>
  <c r="F6364" i="11"/>
  <c r="F6365" i="11"/>
  <c r="F6366" i="11"/>
  <c r="F6367" i="11"/>
  <c r="F6368" i="11"/>
  <c r="F6369" i="11"/>
  <c r="F6370" i="11"/>
  <c r="F6371" i="11"/>
  <c r="F6372" i="11"/>
  <c r="F6373" i="11"/>
  <c r="F6374" i="11"/>
  <c r="F6375" i="11"/>
  <c r="F6376" i="11"/>
  <c r="F6377" i="11"/>
  <c r="F6378" i="11"/>
  <c r="F6379" i="11"/>
  <c r="F6380" i="11"/>
  <c r="F6381" i="11"/>
  <c r="F6382" i="11"/>
  <c r="F6383" i="11"/>
  <c r="F6384" i="11"/>
  <c r="F6385" i="11"/>
  <c r="F6386" i="11"/>
  <c r="F6387" i="11"/>
  <c r="F6388" i="11"/>
  <c r="F6389" i="11"/>
  <c r="F6390" i="11"/>
  <c r="F6391" i="11"/>
  <c r="F6392" i="11"/>
  <c r="F6393" i="11"/>
  <c r="F6394" i="11"/>
  <c r="F6395" i="11"/>
  <c r="F6396" i="11"/>
  <c r="F6397" i="11"/>
  <c r="F6398" i="11"/>
  <c r="F6399" i="11"/>
  <c r="F6400" i="11"/>
  <c r="F6401" i="11"/>
  <c r="F6402" i="11"/>
  <c r="F6403" i="11"/>
  <c r="F6404" i="11"/>
  <c r="F6405" i="11"/>
  <c r="F6406" i="11"/>
  <c r="F6407" i="11"/>
  <c r="F6408" i="11"/>
  <c r="F6409" i="11"/>
  <c r="F6410" i="11"/>
  <c r="F6411" i="11"/>
  <c r="F6412" i="11"/>
  <c r="F6413" i="11"/>
  <c r="F6414" i="11"/>
  <c r="F6415" i="11"/>
  <c r="F6416" i="11"/>
  <c r="F6417" i="11"/>
  <c r="F6418" i="11"/>
  <c r="F6419" i="11"/>
  <c r="F6420" i="11"/>
  <c r="F6421" i="11"/>
  <c r="F6422" i="11"/>
  <c r="F6423" i="11"/>
  <c r="F6424" i="11"/>
  <c r="F6425" i="11"/>
  <c r="F6426" i="11"/>
  <c r="F6427" i="11"/>
  <c r="F6428" i="11"/>
  <c r="F6429" i="11"/>
  <c r="F6430" i="11"/>
  <c r="F6431" i="11"/>
  <c r="F6432" i="11"/>
  <c r="F6433" i="11"/>
  <c r="F6434" i="11"/>
  <c r="F6435" i="11"/>
  <c r="F6436" i="11"/>
  <c r="F6437" i="11"/>
  <c r="F6438" i="11"/>
  <c r="F6439" i="11"/>
  <c r="F6440" i="11"/>
  <c r="F6441" i="11"/>
  <c r="F6442" i="11"/>
  <c r="F6443" i="11"/>
  <c r="F6444" i="11"/>
  <c r="F6445" i="11"/>
  <c r="F6446" i="11"/>
  <c r="F6447" i="11"/>
  <c r="F6448" i="11"/>
  <c r="F6449" i="11"/>
  <c r="F6450" i="11"/>
  <c r="F6451" i="11"/>
  <c r="F6452" i="11"/>
  <c r="F6453" i="11"/>
  <c r="F6454" i="11"/>
  <c r="F6455" i="11"/>
  <c r="F6456" i="11"/>
  <c r="F6457" i="11"/>
  <c r="F6458" i="11"/>
  <c r="F6459" i="11"/>
  <c r="F6460" i="11"/>
  <c r="F6461" i="11"/>
  <c r="F6462" i="11"/>
  <c r="F6463" i="11"/>
  <c r="F6464" i="11"/>
  <c r="F6465" i="11"/>
  <c r="F6466" i="11"/>
  <c r="F6467" i="11"/>
  <c r="F6468" i="11"/>
  <c r="F6469" i="11"/>
  <c r="F6470" i="11"/>
  <c r="F6471" i="11"/>
  <c r="F6472" i="11"/>
  <c r="F6473" i="11"/>
  <c r="F6474" i="11"/>
  <c r="F6475" i="11"/>
  <c r="F6476" i="11"/>
  <c r="F6477" i="11"/>
  <c r="F6478" i="11"/>
  <c r="F6479" i="11"/>
  <c r="F6480" i="11"/>
  <c r="F6481" i="11"/>
  <c r="F6482" i="11"/>
  <c r="F6483" i="11"/>
  <c r="F6484" i="11"/>
  <c r="F6485" i="11"/>
  <c r="F6486" i="11"/>
  <c r="F6487" i="11"/>
  <c r="F6488" i="11"/>
  <c r="F6489" i="11"/>
  <c r="F6490" i="11"/>
  <c r="F6491" i="11"/>
  <c r="F6492" i="11"/>
  <c r="F6493" i="11"/>
  <c r="F6494" i="11"/>
  <c r="F6495" i="11"/>
  <c r="F6496" i="11"/>
  <c r="F6497" i="11"/>
  <c r="F6498" i="11"/>
  <c r="F6499" i="11"/>
  <c r="F6500" i="11"/>
  <c r="F6501" i="11"/>
  <c r="F6502" i="11"/>
  <c r="F6503" i="11"/>
  <c r="F6504" i="11"/>
  <c r="F6505" i="11"/>
  <c r="F6506" i="11"/>
  <c r="F6507" i="11"/>
  <c r="F6508" i="11"/>
  <c r="F6509" i="11"/>
  <c r="F6510" i="11"/>
  <c r="F6511" i="11"/>
  <c r="F6512" i="11"/>
  <c r="F6513" i="11"/>
  <c r="F6514" i="11"/>
  <c r="F6515" i="11"/>
  <c r="F6516" i="11"/>
  <c r="F6517" i="11"/>
  <c r="F6518" i="11"/>
  <c r="F6519" i="11"/>
  <c r="F6520" i="11"/>
  <c r="F6521" i="11"/>
  <c r="F6522" i="11"/>
  <c r="F6523" i="11"/>
  <c r="F6524" i="11"/>
  <c r="F6525" i="11"/>
  <c r="F6526" i="11"/>
  <c r="F6527" i="11"/>
  <c r="F6528" i="11"/>
  <c r="F6529" i="11"/>
  <c r="F6530" i="11"/>
  <c r="F6531" i="11"/>
  <c r="F6532" i="11"/>
  <c r="F6533" i="11"/>
  <c r="F6534" i="11"/>
  <c r="F6535" i="11"/>
  <c r="F6536" i="11"/>
  <c r="F6537" i="11"/>
  <c r="F6538" i="11"/>
  <c r="F6539" i="11"/>
  <c r="F6540" i="11"/>
  <c r="F6541" i="11"/>
  <c r="F6542" i="11"/>
  <c r="F6543" i="11"/>
  <c r="F6544" i="11"/>
  <c r="F6545" i="11"/>
  <c r="F6546" i="11"/>
  <c r="F6547" i="11"/>
  <c r="F6548" i="11"/>
  <c r="F6549" i="11"/>
  <c r="F6550" i="11"/>
  <c r="F6551" i="11"/>
  <c r="F6552" i="11"/>
  <c r="F6553" i="11"/>
  <c r="F6554" i="11"/>
  <c r="F6555" i="11"/>
  <c r="F6556" i="11"/>
  <c r="F6557" i="11"/>
  <c r="F6558" i="11"/>
  <c r="F6559" i="11"/>
  <c r="F6560" i="11"/>
  <c r="F6561" i="11"/>
  <c r="F6562" i="11"/>
  <c r="F6563" i="11"/>
  <c r="F6564" i="11"/>
  <c r="F6565" i="11"/>
  <c r="F6566" i="11"/>
  <c r="F6567" i="11"/>
  <c r="F6568" i="11"/>
  <c r="F6569" i="11"/>
  <c r="F6570" i="11"/>
  <c r="F6571" i="11"/>
  <c r="F6572" i="11"/>
  <c r="F6573" i="11"/>
  <c r="F6574" i="11"/>
  <c r="F6575" i="11"/>
  <c r="F6576" i="11"/>
  <c r="F6577" i="11"/>
  <c r="F6578" i="11"/>
  <c r="F6579" i="11"/>
  <c r="F6580" i="11"/>
  <c r="F6581" i="11"/>
  <c r="F6582" i="11"/>
  <c r="F6583" i="11"/>
  <c r="F6584" i="11"/>
  <c r="F6585" i="11"/>
  <c r="F6586" i="11"/>
  <c r="F6587" i="11"/>
  <c r="F6588" i="11"/>
  <c r="F6589" i="11"/>
  <c r="F6590" i="11"/>
  <c r="F6591" i="11"/>
  <c r="F6592" i="11"/>
  <c r="F6593" i="11"/>
  <c r="F6594" i="11"/>
  <c r="F6595" i="11"/>
  <c r="F6596" i="11"/>
  <c r="F6597" i="11"/>
  <c r="F6598" i="11"/>
  <c r="F6599" i="11"/>
  <c r="F6600" i="11"/>
  <c r="F6601" i="11"/>
  <c r="F6602" i="11"/>
  <c r="F6603" i="11"/>
  <c r="F6604" i="11"/>
  <c r="F6605" i="11"/>
  <c r="F6606" i="11"/>
  <c r="F6607" i="11"/>
  <c r="F6608" i="11"/>
  <c r="F6609" i="11"/>
  <c r="F6610" i="11"/>
  <c r="F6611" i="11"/>
  <c r="F6612" i="11"/>
  <c r="F6613" i="11"/>
  <c r="F6614" i="11"/>
  <c r="F6615" i="11"/>
  <c r="F6616" i="11"/>
  <c r="F6617" i="11"/>
  <c r="F6618" i="11"/>
  <c r="F6619" i="11"/>
  <c r="F6620" i="11"/>
  <c r="F6621" i="11"/>
  <c r="F6622" i="11"/>
  <c r="F6623" i="11"/>
  <c r="F6624" i="11"/>
  <c r="F6625" i="11"/>
  <c r="F6626" i="11"/>
  <c r="F6627" i="11"/>
  <c r="F6628" i="11"/>
  <c r="F6629" i="11"/>
  <c r="F6630" i="11"/>
  <c r="F6631" i="11"/>
  <c r="F6632" i="11"/>
  <c r="F6633" i="11"/>
  <c r="F6634" i="11"/>
  <c r="F6635" i="11"/>
  <c r="F6636" i="11"/>
  <c r="F6637" i="11"/>
  <c r="F6638" i="11"/>
  <c r="F6639" i="11"/>
  <c r="F6640" i="11"/>
  <c r="F6641" i="11"/>
  <c r="F6642" i="11"/>
  <c r="F6643" i="11"/>
  <c r="F6644" i="11"/>
  <c r="F6645" i="11"/>
  <c r="F6646" i="11"/>
  <c r="F6647" i="11"/>
  <c r="F6648" i="11"/>
  <c r="F6649" i="11"/>
  <c r="F6650" i="11"/>
  <c r="F6651" i="11"/>
  <c r="F6652" i="11"/>
  <c r="F6653" i="11"/>
  <c r="F6654" i="11"/>
  <c r="F6655" i="11"/>
  <c r="F6656" i="11"/>
  <c r="F6657" i="11"/>
  <c r="F6658" i="11"/>
  <c r="F6659" i="11"/>
  <c r="F6660" i="11"/>
  <c r="F6661" i="11"/>
  <c r="F6662" i="11"/>
  <c r="F6663" i="11"/>
  <c r="F6664" i="11"/>
  <c r="F6665" i="11"/>
  <c r="F6666" i="11"/>
  <c r="F6667" i="11"/>
  <c r="F6668" i="11"/>
  <c r="F6669" i="11"/>
  <c r="F6670" i="11"/>
  <c r="F6671" i="11"/>
  <c r="F6672" i="11"/>
  <c r="F6673" i="11"/>
  <c r="F6674" i="11"/>
  <c r="F6675" i="11"/>
  <c r="F6676" i="11"/>
  <c r="F6677" i="11"/>
  <c r="F6678" i="11"/>
  <c r="F6679" i="11"/>
  <c r="F6680" i="11"/>
  <c r="F6681" i="11"/>
  <c r="F6682" i="11"/>
  <c r="F6683" i="11"/>
  <c r="F6684" i="11"/>
  <c r="F6685" i="11"/>
  <c r="F6686" i="11"/>
  <c r="F6687" i="11"/>
  <c r="F6688" i="11"/>
  <c r="F6689" i="11"/>
  <c r="F6690" i="11"/>
  <c r="F6691" i="11"/>
  <c r="F6692" i="11"/>
  <c r="F6693" i="11"/>
  <c r="F6694" i="11"/>
  <c r="F6695" i="11"/>
  <c r="F6696" i="11"/>
  <c r="F6697" i="11"/>
  <c r="F6698" i="11"/>
  <c r="F6699" i="11"/>
  <c r="F6700" i="11"/>
  <c r="F6701" i="11"/>
  <c r="F6702" i="11"/>
  <c r="F6703" i="11"/>
  <c r="F6704" i="11"/>
  <c r="F6705" i="11"/>
  <c r="F6706" i="11"/>
  <c r="F6707" i="11"/>
  <c r="F6708" i="11"/>
  <c r="F6709" i="11"/>
  <c r="F6710" i="11"/>
  <c r="F6711" i="11"/>
  <c r="F6712" i="11"/>
  <c r="F6713" i="11"/>
  <c r="F6714" i="11"/>
  <c r="F6715" i="11"/>
  <c r="F6716" i="11"/>
  <c r="F6717" i="11"/>
  <c r="F6718" i="11"/>
  <c r="F6719" i="11"/>
  <c r="F6720" i="11"/>
  <c r="F6721" i="11"/>
  <c r="F6722" i="11"/>
  <c r="F6723" i="11"/>
  <c r="F6724" i="11"/>
  <c r="F6725" i="11"/>
  <c r="F6726" i="11"/>
  <c r="F6727" i="11"/>
  <c r="F6728" i="11"/>
  <c r="F6729" i="11"/>
  <c r="F6730" i="11"/>
  <c r="F6731" i="11"/>
  <c r="F6732" i="11"/>
  <c r="F6733" i="11"/>
  <c r="F6734" i="11"/>
  <c r="F6735" i="11"/>
  <c r="F6736" i="11"/>
  <c r="F6737" i="11"/>
  <c r="F6738" i="11"/>
  <c r="F6739" i="11"/>
  <c r="F6740" i="11"/>
  <c r="F6741" i="11"/>
  <c r="F6742" i="11"/>
  <c r="F6743" i="11"/>
  <c r="F6744" i="11"/>
  <c r="F6745" i="11"/>
  <c r="F6746" i="11"/>
  <c r="F6747" i="11"/>
  <c r="F6748" i="11"/>
  <c r="F6749" i="11"/>
  <c r="F6750" i="11"/>
  <c r="F6751" i="11"/>
  <c r="F6752" i="11"/>
  <c r="F6753" i="11"/>
  <c r="F6754" i="11"/>
  <c r="F6755" i="11"/>
  <c r="F6756" i="11"/>
  <c r="F6757" i="11"/>
  <c r="F6758" i="11"/>
  <c r="F6759" i="11"/>
  <c r="F6760" i="11"/>
  <c r="F6761" i="11"/>
  <c r="F6762" i="11"/>
  <c r="F6763" i="11"/>
  <c r="F6764" i="11"/>
  <c r="F6765" i="11"/>
  <c r="F6766" i="11"/>
  <c r="F6767" i="11"/>
  <c r="F6768" i="11"/>
  <c r="F6769" i="11"/>
  <c r="F6770" i="11"/>
  <c r="F6771" i="11"/>
  <c r="F6772" i="11"/>
  <c r="F6773" i="11"/>
  <c r="F6774" i="11"/>
  <c r="F6775" i="11"/>
  <c r="F6776" i="11"/>
  <c r="F6777" i="11"/>
  <c r="F6778" i="11"/>
  <c r="F6779" i="11"/>
  <c r="F6780" i="11"/>
  <c r="F6781" i="11"/>
  <c r="F6782" i="11"/>
  <c r="F6783" i="11"/>
  <c r="F6784" i="11"/>
  <c r="F6785" i="11"/>
  <c r="F6786" i="11"/>
  <c r="F6787" i="11"/>
  <c r="F6788" i="11"/>
  <c r="F6789" i="11"/>
  <c r="F6790" i="11"/>
  <c r="F6791" i="11"/>
  <c r="F6792" i="11"/>
  <c r="F6793" i="11"/>
  <c r="F6794" i="11"/>
  <c r="F6795" i="11"/>
  <c r="F6796" i="11"/>
  <c r="F6797" i="11"/>
  <c r="F6798" i="11"/>
  <c r="F6799" i="11"/>
  <c r="F6800" i="11"/>
  <c r="F6801" i="11"/>
  <c r="F6802" i="11"/>
  <c r="F6803" i="11"/>
  <c r="F6804" i="11"/>
  <c r="F6805" i="11"/>
  <c r="F6806" i="11"/>
  <c r="F6807" i="11"/>
  <c r="F6808" i="11"/>
  <c r="F6809" i="11"/>
  <c r="F6810" i="11"/>
  <c r="F6811" i="11"/>
  <c r="F6812" i="11"/>
  <c r="F6813" i="11"/>
  <c r="F6814" i="11"/>
  <c r="F6815" i="11"/>
  <c r="F6816" i="11"/>
  <c r="F6817" i="11"/>
  <c r="F6818" i="11"/>
  <c r="F6819" i="11"/>
  <c r="F6820" i="11"/>
  <c r="F6821" i="11"/>
  <c r="F6822" i="11"/>
  <c r="F6823" i="11"/>
  <c r="F6824" i="11"/>
  <c r="F6825" i="11"/>
  <c r="F6826" i="11"/>
  <c r="F6827" i="11"/>
  <c r="F6828" i="11"/>
  <c r="F6829" i="11"/>
  <c r="F6830" i="11"/>
  <c r="F6831" i="11"/>
  <c r="F6832" i="11"/>
  <c r="F6833" i="11"/>
  <c r="F6834" i="11"/>
  <c r="F6835" i="11"/>
  <c r="F6836" i="11"/>
  <c r="F6837" i="11"/>
  <c r="F6838" i="11"/>
  <c r="F6839" i="11"/>
  <c r="F6840" i="11"/>
  <c r="F6841" i="11"/>
  <c r="F6842" i="11"/>
  <c r="F6843" i="11"/>
  <c r="F6844" i="11"/>
  <c r="F6845" i="11"/>
  <c r="F6846" i="11"/>
  <c r="F6847" i="11"/>
  <c r="F6848" i="11"/>
  <c r="F6849" i="11"/>
  <c r="F6850" i="11"/>
  <c r="F6851" i="11"/>
  <c r="F6852" i="11"/>
  <c r="F6853" i="11"/>
  <c r="F6854" i="11"/>
  <c r="F6855" i="11"/>
  <c r="F6856" i="11"/>
  <c r="F6857" i="11"/>
  <c r="F6858" i="11"/>
  <c r="F6859" i="11"/>
  <c r="F6860" i="11"/>
  <c r="F6861" i="11"/>
  <c r="F6862" i="11"/>
  <c r="F6863" i="11"/>
  <c r="F6864" i="11"/>
  <c r="F6865" i="11"/>
  <c r="F6866" i="11"/>
  <c r="F6867" i="11"/>
  <c r="F6868" i="11"/>
  <c r="F6869" i="11"/>
  <c r="F6870" i="11"/>
  <c r="F6871" i="11"/>
  <c r="F6872" i="11"/>
  <c r="F6873" i="11"/>
  <c r="F6874" i="11"/>
  <c r="F6875" i="11"/>
  <c r="F6876" i="11"/>
  <c r="F6877" i="11"/>
  <c r="F6878" i="11"/>
  <c r="F6879" i="11"/>
  <c r="F6880" i="11"/>
  <c r="F6881" i="11"/>
  <c r="F6882" i="11"/>
  <c r="F6883" i="11"/>
  <c r="F6884" i="11"/>
  <c r="F6885" i="11"/>
  <c r="F6886" i="11"/>
  <c r="F6887" i="11"/>
  <c r="F6888" i="11"/>
  <c r="F6889" i="11"/>
  <c r="F6890" i="11"/>
  <c r="F6891" i="11"/>
  <c r="F6892" i="11"/>
  <c r="F6893" i="11"/>
  <c r="F6894" i="11"/>
  <c r="F6895" i="11"/>
  <c r="F6896" i="11"/>
  <c r="F6897" i="11"/>
  <c r="F6898" i="11"/>
  <c r="F6899" i="11"/>
  <c r="F6900" i="11"/>
  <c r="F6901" i="11"/>
  <c r="F6902" i="11"/>
  <c r="F6903" i="11"/>
  <c r="F6904" i="11"/>
  <c r="F6905" i="11"/>
  <c r="F6906" i="11"/>
  <c r="F6907" i="11"/>
  <c r="F6908" i="11"/>
  <c r="F6909" i="11"/>
  <c r="F6910" i="11"/>
  <c r="F6911" i="11"/>
  <c r="F6912" i="11"/>
  <c r="F6913" i="11"/>
  <c r="F6914" i="11"/>
  <c r="F6915" i="11"/>
  <c r="F6916" i="11"/>
  <c r="F6917" i="11"/>
  <c r="F6918" i="11"/>
  <c r="F6919" i="11"/>
  <c r="F6920" i="11"/>
  <c r="F6921" i="11"/>
  <c r="F6922" i="11"/>
  <c r="F6923" i="11"/>
  <c r="F6924" i="11"/>
  <c r="F6925" i="11"/>
  <c r="F6926" i="11"/>
  <c r="F6927" i="11"/>
  <c r="F6928" i="11"/>
  <c r="F6929" i="11"/>
  <c r="F6930" i="11"/>
  <c r="F6931" i="11"/>
  <c r="F6932" i="11"/>
  <c r="F6933" i="11"/>
  <c r="F6934" i="11"/>
  <c r="F6935" i="11"/>
  <c r="F6936" i="11"/>
  <c r="F6937" i="11"/>
  <c r="F6938" i="11"/>
  <c r="F6939" i="11"/>
  <c r="F6940" i="11"/>
  <c r="F6941" i="11"/>
  <c r="F6942" i="11"/>
  <c r="F6943" i="11"/>
  <c r="F6944" i="11"/>
  <c r="F6945" i="11"/>
  <c r="F6946" i="11"/>
  <c r="F6947" i="11"/>
  <c r="F6948" i="11"/>
  <c r="F6949" i="11"/>
  <c r="F6950" i="11"/>
  <c r="F6951" i="11"/>
  <c r="F6952" i="11"/>
  <c r="F6953" i="11"/>
  <c r="F6954" i="11"/>
  <c r="F6955" i="11"/>
  <c r="F6956" i="11"/>
  <c r="F6957" i="11"/>
  <c r="F6958" i="11"/>
  <c r="F6959" i="11"/>
  <c r="F6960" i="11"/>
  <c r="F6961" i="11"/>
  <c r="F6962" i="11"/>
  <c r="F6963" i="11"/>
  <c r="F6964" i="11"/>
  <c r="F6965" i="11"/>
  <c r="F6966" i="11"/>
  <c r="F6967" i="11"/>
  <c r="F6968" i="11"/>
  <c r="F6969" i="11"/>
  <c r="F6970" i="11"/>
  <c r="F6971" i="11"/>
  <c r="F6972" i="11"/>
  <c r="F6973" i="11"/>
  <c r="F6974" i="11"/>
  <c r="F6975" i="11"/>
  <c r="F6976" i="11"/>
  <c r="F6977" i="11"/>
  <c r="F6978" i="11"/>
  <c r="F6979" i="11"/>
  <c r="F6980" i="11"/>
  <c r="F6981" i="11"/>
  <c r="F6982" i="11"/>
  <c r="F6983" i="11"/>
  <c r="F6984" i="11"/>
  <c r="F6985" i="11"/>
  <c r="F6986" i="11"/>
  <c r="F6987" i="11"/>
  <c r="F6988" i="11"/>
  <c r="F6989" i="11"/>
  <c r="F6990" i="11"/>
  <c r="F6991" i="11"/>
  <c r="F6992" i="11"/>
  <c r="F6993" i="11"/>
  <c r="F6994" i="11"/>
  <c r="F6995" i="11"/>
  <c r="F6996" i="11"/>
  <c r="F6997" i="11"/>
  <c r="F6998" i="11"/>
  <c r="F6999" i="11"/>
  <c r="F7000" i="11"/>
  <c r="F7001" i="11"/>
  <c r="F7002" i="11"/>
  <c r="F7003" i="11"/>
  <c r="F7004" i="11"/>
  <c r="F7005" i="11"/>
  <c r="F7006" i="11"/>
  <c r="F7007" i="11"/>
  <c r="F7008" i="11"/>
  <c r="F7009" i="11"/>
  <c r="F7010" i="11"/>
  <c r="F7011" i="11"/>
  <c r="F7012" i="11"/>
  <c r="F7013" i="11"/>
  <c r="F7014" i="11"/>
  <c r="F7015" i="11"/>
  <c r="F7016" i="11"/>
  <c r="F7017" i="11"/>
  <c r="F7018" i="11"/>
  <c r="F7019" i="11"/>
  <c r="F7020" i="11"/>
  <c r="F7021" i="11"/>
  <c r="F7022" i="11"/>
  <c r="F7023" i="11"/>
  <c r="F7024" i="11"/>
  <c r="F7025" i="11"/>
  <c r="F7026" i="11"/>
  <c r="F7027" i="11"/>
  <c r="F7028" i="11"/>
  <c r="F7029" i="11"/>
  <c r="F7030" i="11"/>
  <c r="F7031" i="11"/>
  <c r="F7032" i="11"/>
  <c r="F7033" i="11"/>
  <c r="F7034" i="11"/>
  <c r="F7035" i="11"/>
  <c r="F7036" i="11"/>
  <c r="F7037" i="11"/>
  <c r="F7038" i="11"/>
  <c r="F7039" i="11"/>
  <c r="F7040" i="11"/>
  <c r="F7041" i="11"/>
  <c r="F7042" i="11"/>
  <c r="F7043" i="11"/>
  <c r="F7044" i="11"/>
  <c r="F7045" i="11"/>
  <c r="F7046" i="11"/>
  <c r="F7047" i="11"/>
  <c r="F7048" i="11"/>
  <c r="F7049" i="11"/>
  <c r="F7050" i="11"/>
  <c r="F7051" i="11"/>
  <c r="F7052" i="11"/>
  <c r="F7053" i="11"/>
  <c r="F7054" i="11"/>
  <c r="F7055" i="11"/>
  <c r="F7056" i="11"/>
  <c r="F7057" i="11"/>
  <c r="F7058" i="11"/>
  <c r="F7059" i="11"/>
  <c r="F7060" i="11"/>
  <c r="F7061" i="11"/>
  <c r="F7062" i="11"/>
  <c r="F7063" i="11"/>
  <c r="F7064" i="11"/>
  <c r="F7065" i="11"/>
  <c r="F7066" i="11"/>
  <c r="F7067" i="11"/>
  <c r="F7068" i="11"/>
  <c r="F7069" i="11"/>
  <c r="F7070" i="11"/>
  <c r="F7071" i="11"/>
  <c r="F7072" i="11"/>
  <c r="F7073" i="11"/>
  <c r="F7074" i="11"/>
  <c r="F7075" i="11"/>
  <c r="F7076" i="11"/>
  <c r="F7077" i="11"/>
  <c r="F7078" i="11"/>
  <c r="F7079" i="11"/>
  <c r="F7080" i="11"/>
  <c r="F7081" i="11"/>
  <c r="F7082" i="11"/>
  <c r="F7083" i="11"/>
  <c r="F7084" i="11"/>
  <c r="F7085" i="11"/>
  <c r="F7086" i="11"/>
  <c r="F7087" i="11"/>
  <c r="F7088" i="11"/>
  <c r="F7089" i="11"/>
  <c r="F7090" i="11"/>
  <c r="F7091" i="11"/>
  <c r="F7092" i="11"/>
  <c r="F7093" i="11"/>
  <c r="F7094" i="11"/>
  <c r="F7095" i="11"/>
  <c r="F7096" i="11"/>
  <c r="F7097" i="11"/>
  <c r="F7098" i="11"/>
  <c r="F7099" i="11"/>
  <c r="F7100" i="11"/>
  <c r="F7101" i="11"/>
  <c r="F7102" i="11"/>
  <c r="F7103" i="11"/>
  <c r="F7104" i="11"/>
  <c r="F7105" i="11"/>
  <c r="F7106" i="11"/>
  <c r="F7107" i="11"/>
  <c r="F7108" i="11"/>
  <c r="F7109" i="11"/>
  <c r="F7110" i="11"/>
  <c r="F7111" i="11"/>
  <c r="F7112" i="11"/>
  <c r="F7113" i="11"/>
  <c r="F7114" i="11"/>
  <c r="F7115" i="11"/>
  <c r="F7116" i="11"/>
  <c r="F7117" i="11"/>
  <c r="F7118" i="11"/>
  <c r="F7119" i="11"/>
  <c r="F7120" i="11"/>
  <c r="F7121" i="11"/>
  <c r="F7122" i="11"/>
  <c r="F7123" i="11"/>
  <c r="F7124" i="11"/>
  <c r="F7125" i="11"/>
  <c r="F7126" i="11"/>
  <c r="F7127" i="11"/>
  <c r="F7128" i="11"/>
  <c r="F7129" i="11"/>
  <c r="F7130" i="11"/>
  <c r="F7131" i="11"/>
  <c r="F7132" i="11"/>
  <c r="F7133" i="11"/>
  <c r="F7134" i="11"/>
  <c r="F7135" i="11"/>
  <c r="F7136" i="11"/>
  <c r="F7137" i="11"/>
  <c r="F7138" i="11"/>
  <c r="F7139" i="11"/>
  <c r="F7140" i="11"/>
  <c r="F7141" i="11"/>
  <c r="F7142" i="11"/>
  <c r="F7143" i="11"/>
  <c r="F7144" i="11"/>
  <c r="F7145" i="11"/>
  <c r="F7146" i="11"/>
  <c r="F7147" i="11"/>
  <c r="F7148" i="11"/>
  <c r="F7149" i="11"/>
  <c r="F7150" i="11"/>
  <c r="F7151" i="11"/>
  <c r="F7152" i="11"/>
  <c r="F7153" i="11"/>
  <c r="F7154" i="11"/>
  <c r="F7155" i="11"/>
  <c r="F7156" i="11"/>
  <c r="F7157" i="11"/>
  <c r="F7158" i="11"/>
  <c r="F7159" i="11"/>
  <c r="F7160" i="11"/>
  <c r="F7161" i="11"/>
  <c r="F7162" i="11"/>
  <c r="F7163" i="11"/>
  <c r="F7164" i="11"/>
  <c r="F7165" i="11"/>
  <c r="F7166" i="11"/>
  <c r="F7167" i="11"/>
  <c r="F7168" i="11"/>
  <c r="F7169" i="11"/>
  <c r="F7170" i="11"/>
  <c r="F7171" i="11"/>
  <c r="F7172" i="11"/>
  <c r="F7173" i="11"/>
  <c r="F7174" i="11"/>
  <c r="F7175" i="11"/>
  <c r="F7176" i="11"/>
  <c r="F7177" i="11"/>
  <c r="F7178" i="11"/>
  <c r="F7179" i="11"/>
  <c r="F7180" i="11"/>
  <c r="F7181" i="11"/>
  <c r="F7182" i="11"/>
  <c r="F7183" i="11"/>
  <c r="F7184" i="11"/>
  <c r="F7185" i="11"/>
  <c r="F7186" i="11"/>
  <c r="F7187" i="11"/>
  <c r="F7188" i="11"/>
  <c r="F7189" i="11"/>
  <c r="F7190" i="11"/>
  <c r="F7191" i="11"/>
  <c r="F7192" i="11"/>
  <c r="F7193" i="11"/>
  <c r="F7194" i="11"/>
  <c r="F7195" i="11"/>
  <c r="F7196" i="11"/>
  <c r="F7197" i="11"/>
  <c r="F7198" i="11"/>
  <c r="F7199" i="11"/>
  <c r="F7200" i="11"/>
  <c r="F7201" i="11"/>
  <c r="F7202" i="11"/>
  <c r="F7203" i="11"/>
  <c r="F7204" i="11"/>
  <c r="F7205" i="11"/>
  <c r="F7206" i="11"/>
  <c r="F7207" i="11"/>
  <c r="F7208" i="11"/>
  <c r="F7209" i="11"/>
  <c r="F7210" i="11"/>
  <c r="F7211" i="11"/>
  <c r="F7212" i="11"/>
  <c r="F7213" i="11"/>
  <c r="F7214" i="11"/>
  <c r="F7215" i="11"/>
  <c r="F7216" i="11"/>
  <c r="F7217" i="11"/>
  <c r="F7218" i="11"/>
  <c r="F7219" i="11"/>
  <c r="F7220" i="11"/>
  <c r="F7221" i="11"/>
  <c r="F7222" i="11"/>
  <c r="F7223" i="11"/>
  <c r="F7224" i="11"/>
  <c r="F7225" i="11"/>
  <c r="F7226" i="11"/>
  <c r="F7227" i="11"/>
  <c r="F7228" i="11"/>
  <c r="F7229" i="11"/>
  <c r="F7230" i="11"/>
  <c r="F7231" i="11"/>
  <c r="F7232" i="11"/>
  <c r="F7233" i="11"/>
  <c r="F7234" i="11"/>
  <c r="F7235" i="11"/>
  <c r="F7236" i="11"/>
  <c r="F7237" i="11"/>
  <c r="F7238" i="11"/>
  <c r="F7239" i="11"/>
  <c r="F7240" i="11"/>
  <c r="F7241" i="11"/>
  <c r="F7242" i="11"/>
  <c r="F7243" i="11"/>
  <c r="F7244" i="11"/>
  <c r="F7245" i="11"/>
  <c r="F7246" i="11"/>
  <c r="F7247" i="11"/>
  <c r="F7248" i="11"/>
  <c r="F7249" i="11"/>
  <c r="F7250" i="11"/>
  <c r="F7251" i="11"/>
  <c r="F7252" i="11"/>
  <c r="F7253" i="11"/>
  <c r="F7254" i="11"/>
  <c r="F7255" i="11"/>
  <c r="F7256" i="11"/>
  <c r="F7257" i="11"/>
  <c r="F7258" i="11"/>
  <c r="F7259" i="11"/>
  <c r="F7260" i="11"/>
  <c r="F7261" i="11"/>
  <c r="F7262" i="11"/>
  <c r="F7263" i="11"/>
  <c r="F7264" i="11"/>
  <c r="F7265" i="11"/>
  <c r="F7266" i="11"/>
  <c r="F7267" i="11"/>
  <c r="F7268" i="11"/>
  <c r="F7269" i="11"/>
  <c r="F7270" i="11"/>
  <c r="F7271" i="11"/>
  <c r="F7272" i="11"/>
  <c r="F7273" i="11"/>
  <c r="F7274" i="11"/>
  <c r="F7275" i="11"/>
  <c r="F7276" i="11"/>
  <c r="F7277" i="11"/>
  <c r="F7278" i="11"/>
  <c r="F7279" i="11"/>
  <c r="F7280" i="11"/>
  <c r="F7281" i="11"/>
  <c r="F7282" i="11"/>
  <c r="F7283" i="11"/>
  <c r="F7284" i="11"/>
  <c r="F7285" i="11"/>
  <c r="F7286" i="11"/>
  <c r="F7287" i="11"/>
  <c r="F7288" i="11"/>
  <c r="F7289" i="11"/>
  <c r="F7290" i="11"/>
  <c r="F7291" i="11"/>
  <c r="F7292" i="11"/>
  <c r="F7293" i="11"/>
  <c r="F7294" i="11"/>
  <c r="F7295" i="11"/>
  <c r="F7296" i="11"/>
  <c r="F7297" i="11"/>
  <c r="F7298" i="11"/>
  <c r="F7299" i="11"/>
  <c r="F7300" i="11"/>
  <c r="F7301" i="11"/>
  <c r="F7302" i="11"/>
  <c r="F7303" i="11"/>
  <c r="F7304" i="11"/>
  <c r="F7305" i="11"/>
  <c r="F7306" i="11"/>
  <c r="F7307" i="11"/>
  <c r="F7308" i="11"/>
  <c r="F7309" i="11"/>
  <c r="F7310" i="11"/>
  <c r="F7311" i="11"/>
  <c r="F7312" i="11"/>
  <c r="F7313" i="11"/>
  <c r="F7314" i="11"/>
  <c r="F7315" i="11"/>
  <c r="F7316" i="11"/>
  <c r="F7317" i="11"/>
  <c r="F7318" i="11"/>
  <c r="F7319" i="11"/>
  <c r="F7320" i="11"/>
  <c r="F7321" i="11"/>
  <c r="F7322" i="11"/>
  <c r="F7323" i="11"/>
  <c r="F7324" i="11"/>
  <c r="F7325" i="11"/>
  <c r="F7326" i="11"/>
  <c r="F7327" i="11"/>
  <c r="F7328" i="11"/>
  <c r="F7329" i="11"/>
  <c r="F7330" i="11"/>
  <c r="F7331" i="11"/>
  <c r="F7332" i="11"/>
  <c r="F7333" i="11"/>
  <c r="F7334" i="11"/>
  <c r="F7335" i="11"/>
  <c r="F7336" i="11"/>
  <c r="F7337" i="11"/>
  <c r="F7338" i="11"/>
  <c r="F7339" i="11"/>
  <c r="F7340" i="11"/>
  <c r="F7341" i="11"/>
  <c r="F7342" i="11"/>
  <c r="F7343" i="11"/>
  <c r="F7344" i="11"/>
  <c r="F7345" i="11"/>
  <c r="F7346" i="11"/>
  <c r="F7347" i="11"/>
  <c r="F7348" i="11"/>
  <c r="F7349" i="11"/>
  <c r="F7350" i="11"/>
  <c r="F7351" i="11"/>
  <c r="F7352" i="11"/>
  <c r="F7353" i="11"/>
  <c r="F7354" i="11"/>
  <c r="F7355" i="11"/>
  <c r="F7356" i="11"/>
  <c r="F7357" i="11"/>
  <c r="F7358" i="11"/>
  <c r="F7359" i="11"/>
  <c r="F7360" i="11"/>
  <c r="F7361" i="11"/>
  <c r="F7362" i="11"/>
  <c r="F7363" i="11"/>
  <c r="F7364" i="11"/>
  <c r="F7365" i="11"/>
  <c r="F7366" i="11"/>
  <c r="F7367" i="11"/>
  <c r="F7368" i="11"/>
  <c r="F7369" i="11"/>
  <c r="F7370" i="11"/>
  <c r="F7371" i="11"/>
  <c r="F7372" i="11"/>
  <c r="F7373" i="11"/>
  <c r="F7374" i="11"/>
  <c r="F7375" i="11"/>
  <c r="F7376" i="11"/>
  <c r="F7377" i="11"/>
  <c r="F7378" i="11"/>
  <c r="F7379" i="11"/>
  <c r="F7380" i="11"/>
  <c r="F7381" i="11"/>
  <c r="F7382" i="11"/>
  <c r="F7383" i="11"/>
  <c r="F7384" i="11"/>
  <c r="F7385" i="11"/>
  <c r="F7386" i="11"/>
  <c r="F7387" i="11"/>
  <c r="F7388" i="11"/>
  <c r="F7389" i="11"/>
  <c r="F7390" i="11"/>
  <c r="F7391" i="11"/>
  <c r="F7392" i="11"/>
  <c r="F7393" i="11"/>
  <c r="F7394" i="11"/>
  <c r="F7395" i="11"/>
  <c r="F7396" i="11"/>
  <c r="F7397" i="11"/>
  <c r="F7398" i="11"/>
  <c r="F7399" i="11"/>
  <c r="F7400" i="11"/>
  <c r="F7401" i="11"/>
  <c r="F7402" i="11"/>
  <c r="F7403" i="11"/>
  <c r="F7404" i="11"/>
  <c r="F7405" i="11"/>
  <c r="F7406" i="11"/>
  <c r="F7407" i="11"/>
  <c r="F7408" i="11"/>
  <c r="F7409" i="11"/>
  <c r="F7410" i="11"/>
  <c r="F7411" i="11"/>
  <c r="F7412" i="11"/>
  <c r="F7413" i="11"/>
  <c r="F7414" i="11"/>
  <c r="F7415" i="11"/>
  <c r="F7416" i="11"/>
  <c r="F7417" i="11"/>
  <c r="F7418" i="11"/>
  <c r="F7419" i="11"/>
  <c r="F7420" i="11"/>
  <c r="F7421" i="11"/>
  <c r="F7422" i="11"/>
  <c r="F7423" i="11"/>
  <c r="F7424" i="11"/>
  <c r="F7425" i="11"/>
  <c r="F7426" i="11"/>
  <c r="F7427" i="11"/>
  <c r="F7428" i="11"/>
  <c r="F7429" i="11"/>
  <c r="F7430" i="11"/>
  <c r="F7431" i="11"/>
  <c r="F7432" i="11"/>
  <c r="F7433" i="11"/>
  <c r="F7434" i="11"/>
  <c r="F7435" i="11"/>
  <c r="F7436" i="11"/>
  <c r="F7437" i="11"/>
  <c r="F7438" i="11"/>
  <c r="F7439" i="11"/>
  <c r="F7440" i="11"/>
  <c r="F7441" i="11"/>
  <c r="F7442" i="11"/>
  <c r="F7443" i="11"/>
  <c r="F7444" i="11"/>
  <c r="F7445" i="11"/>
  <c r="F7446" i="11"/>
  <c r="F7447" i="11"/>
  <c r="F7448" i="11"/>
  <c r="F7449" i="11"/>
  <c r="F7450" i="11"/>
  <c r="F7451" i="11"/>
  <c r="F7452" i="11"/>
  <c r="F7453" i="11"/>
  <c r="F7454" i="11"/>
  <c r="F7455" i="11"/>
  <c r="F7456" i="11"/>
  <c r="F7457" i="11"/>
  <c r="F7458" i="11"/>
  <c r="F7459" i="11"/>
  <c r="F7460" i="11"/>
  <c r="F7461" i="11"/>
  <c r="F7462" i="11"/>
  <c r="F7463" i="11"/>
  <c r="F7464" i="11"/>
  <c r="F7465" i="11"/>
  <c r="F7466" i="11"/>
  <c r="F7467" i="11"/>
  <c r="F7468" i="11"/>
  <c r="F7469" i="11"/>
  <c r="F7470" i="11"/>
  <c r="F7471" i="11"/>
  <c r="F7472" i="11"/>
  <c r="F7473" i="11"/>
  <c r="F7474" i="11"/>
  <c r="F7475" i="11"/>
  <c r="F7476" i="11"/>
  <c r="F7477" i="11"/>
  <c r="F7478" i="11"/>
  <c r="F7479" i="11"/>
  <c r="F7480" i="11"/>
  <c r="F7481" i="11"/>
  <c r="F7482" i="11"/>
  <c r="F7483" i="11"/>
  <c r="F7484" i="11"/>
  <c r="F7485" i="11"/>
  <c r="F7486" i="11"/>
  <c r="F7487" i="11"/>
  <c r="F7488" i="11"/>
  <c r="F7489" i="11"/>
  <c r="F7490" i="11"/>
  <c r="F7491" i="11"/>
  <c r="F7492" i="11"/>
  <c r="F7493" i="11"/>
  <c r="F7494" i="11"/>
  <c r="F7495" i="11"/>
  <c r="F7496" i="11"/>
  <c r="F7497" i="11"/>
  <c r="F7498" i="11"/>
  <c r="F7499" i="11"/>
  <c r="F7500" i="11"/>
  <c r="F7501" i="11"/>
  <c r="F7502" i="11"/>
  <c r="F7503" i="11"/>
  <c r="F7504" i="11"/>
  <c r="F7505" i="11"/>
  <c r="F7506" i="11"/>
  <c r="F7507" i="11"/>
  <c r="F7508" i="11"/>
  <c r="F7509" i="11"/>
  <c r="F7510" i="11"/>
  <c r="F7511" i="11"/>
  <c r="F7512" i="11"/>
  <c r="F7513" i="11"/>
  <c r="F7514" i="11"/>
  <c r="F7515" i="11"/>
  <c r="F7516" i="11"/>
  <c r="F7517" i="11"/>
  <c r="F7518" i="11"/>
  <c r="F7519" i="11"/>
  <c r="F7520" i="11"/>
  <c r="F7521" i="11"/>
  <c r="F7522" i="11"/>
  <c r="F7523" i="11"/>
  <c r="F7524" i="11"/>
  <c r="F7525" i="11"/>
  <c r="F7526" i="11"/>
  <c r="F7527" i="11"/>
  <c r="F7528" i="11"/>
  <c r="F7529" i="11"/>
  <c r="F7530" i="11"/>
  <c r="F7531" i="11"/>
  <c r="F7532" i="11"/>
  <c r="F7533" i="11"/>
  <c r="F7534" i="11"/>
  <c r="F7535" i="11"/>
  <c r="F7536" i="11"/>
  <c r="F7537" i="11"/>
  <c r="F7538" i="11"/>
  <c r="F7539" i="11"/>
  <c r="F7540" i="11"/>
  <c r="F7541" i="11"/>
  <c r="F7542" i="11"/>
  <c r="F7543" i="11"/>
  <c r="F7544" i="11"/>
  <c r="F7545" i="11"/>
  <c r="F7546" i="11"/>
  <c r="F7547" i="11"/>
  <c r="F7548" i="11"/>
  <c r="F7549" i="11"/>
  <c r="F7550" i="11"/>
  <c r="F7551" i="11"/>
  <c r="F7552" i="11"/>
  <c r="F7553" i="11"/>
  <c r="F7554" i="11"/>
  <c r="F7555" i="11"/>
  <c r="F7556" i="11"/>
  <c r="F7557" i="11"/>
  <c r="F7558" i="11"/>
  <c r="F7559" i="11"/>
  <c r="F7560" i="11"/>
  <c r="F7561" i="11"/>
  <c r="F7562" i="11"/>
  <c r="F7563" i="11"/>
  <c r="F7564" i="11"/>
  <c r="F7565" i="11"/>
  <c r="F7566" i="11"/>
  <c r="F7567" i="11"/>
  <c r="F7568" i="11"/>
  <c r="F7569" i="11"/>
  <c r="F7570" i="11"/>
  <c r="F7571" i="11"/>
  <c r="F7572" i="11"/>
  <c r="F7573" i="11"/>
  <c r="F7574" i="11"/>
  <c r="F7575" i="11"/>
  <c r="F7576" i="11"/>
  <c r="F7577" i="11"/>
  <c r="F7578" i="11"/>
  <c r="F7579" i="11"/>
  <c r="F7580" i="11"/>
  <c r="F7581" i="11"/>
  <c r="F7582" i="11"/>
  <c r="F7583" i="11"/>
  <c r="F7584" i="11"/>
  <c r="F7585" i="11"/>
  <c r="F7586" i="11"/>
  <c r="F7587" i="11"/>
  <c r="F7588" i="11"/>
  <c r="F7589" i="11"/>
  <c r="F7590" i="11"/>
  <c r="F7591" i="11"/>
  <c r="F7592" i="11"/>
  <c r="F7593" i="11"/>
  <c r="F7594" i="11"/>
  <c r="F7595" i="11"/>
  <c r="F7596" i="11"/>
  <c r="F7597" i="11"/>
  <c r="F7598" i="11"/>
  <c r="F7599" i="11"/>
  <c r="F7600" i="11"/>
  <c r="F7601" i="11"/>
  <c r="F7602" i="11"/>
  <c r="F7603" i="11"/>
  <c r="F7604" i="11"/>
  <c r="F7605" i="11"/>
  <c r="F7606" i="11"/>
  <c r="F7607" i="11"/>
  <c r="F7608" i="11"/>
  <c r="F7609" i="11"/>
  <c r="F7610" i="11"/>
  <c r="F7611" i="11"/>
  <c r="F7612" i="11"/>
  <c r="F7613" i="11"/>
  <c r="F7614" i="11"/>
  <c r="F7615" i="11"/>
  <c r="F7616" i="11"/>
  <c r="F7617" i="11"/>
  <c r="F7618" i="11"/>
  <c r="F7619" i="11"/>
  <c r="F7620" i="11"/>
  <c r="F7621" i="11"/>
  <c r="F7622" i="11"/>
  <c r="F7623" i="11"/>
  <c r="F7624" i="11"/>
  <c r="F7625" i="11"/>
  <c r="F7626" i="11"/>
  <c r="F7627" i="11"/>
  <c r="F7628" i="11"/>
  <c r="F7629" i="11"/>
  <c r="F7630" i="11"/>
  <c r="F7631" i="11"/>
  <c r="F7632" i="11"/>
  <c r="F7633" i="11"/>
  <c r="F7634" i="11"/>
  <c r="F7635" i="11"/>
  <c r="F7636" i="11"/>
  <c r="F7637" i="11"/>
  <c r="F7638" i="11"/>
  <c r="F7639" i="11"/>
  <c r="F7640" i="11"/>
  <c r="F7641" i="11"/>
  <c r="F7642" i="11"/>
  <c r="F7643" i="11"/>
  <c r="F7644" i="11"/>
  <c r="F7645" i="11"/>
  <c r="F7646" i="11"/>
  <c r="F7647" i="11"/>
  <c r="F7648" i="11"/>
  <c r="F7649" i="11"/>
  <c r="F7650" i="11"/>
  <c r="F7651" i="11"/>
  <c r="F7652" i="11"/>
  <c r="F7653" i="11"/>
  <c r="F7654" i="11"/>
  <c r="F7655" i="11"/>
  <c r="F7656" i="11"/>
  <c r="F7657" i="11"/>
  <c r="F7658" i="11"/>
  <c r="F7659" i="11"/>
  <c r="F7660" i="11"/>
  <c r="F7661" i="11"/>
  <c r="F7662" i="11"/>
  <c r="F7663" i="11"/>
  <c r="F7664" i="11"/>
  <c r="F7665" i="11"/>
  <c r="F7666" i="11"/>
  <c r="F7667" i="11"/>
  <c r="F7668" i="11"/>
  <c r="F7669" i="11"/>
  <c r="F7670" i="11"/>
  <c r="F7671" i="11"/>
  <c r="F7672" i="11"/>
  <c r="F7673" i="11"/>
  <c r="F7674" i="11"/>
  <c r="F7675" i="11"/>
  <c r="F7676" i="11"/>
  <c r="F7677" i="11"/>
  <c r="F7678" i="11"/>
  <c r="F7679" i="11"/>
  <c r="F7680" i="11"/>
  <c r="F7681" i="11"/>
  <c r="F7682" i="11"/>
  <c r="F7683" i="11"/>
  <c r="F7684" i="11"/>
  <c r="F7685" i="11"/>
  <c r="F7686" i="11"/>
  <c r="F7687" i="11"/>
  <c r="F7688" i="11"/>
  <c r="F7689" i="11"/>
  <c r="F7690" i="11"/>
  <c r="F7691" i="11"/>
  <c r="F7692" i="11"/>
  <c r="F7693" i="11"/>
  <c r="F7694" i="11"/>
  <c r="F7695" i="11"/>
  <c r="F7696" i="11"/>
  <c r="F7697" i="11"/>
  <c r="F7698" i="11"/>
  <c r="F7699" i="11"/>
  <c r="F7700" i="11"/>
  <c r="F7701" i="11"/>
  <c r="F7702" i="11"/>
  <c r="F7703" i="11"/>
  <c r="F7704" i="11"/>
  <c r="F7705" i="11"/>
  <c r="F7706" i="11"/>
  <c r="F7707" i="11"/>
  <c r="F7708" i="11"/>
  <c r="F7709" i="11"/>
  <c r="F7710" i="11"/>
  <c r="F7711" i="11"/>
  <c r="F7712" i="11"/>
  <c r="F7713" i="11"/>
  <c r="F7714" i="11"/>
  <c r="F7715" i="11"/>
  <c r="F7716" i="11"/>
  <c r="F7717" i="11"/>
  <c r="F7718" i="11"/>
  <c r="F7719" i="11"/>
  <c r="F7720" i="11"/>
  <c r="F7721" i="11"/>
  <c r="F7722" i="11"/>
  <c r="F7723" i="11"/>
  <c r="F7724" i="11"/>
  <c r="F7725" i="11"/>
  <c r="F7726" i="11"/>
  <c r="F7727" i="11"/>
  <c r="F7728" i="11"/>
  <c r="F7729" i="11"/>
  <c r="F7730" i="11"/>
  <c r="F7731" i="11"/>
  <c r="F7732" i="11"/>
  <c r="F7733" i="11"/>
  <c r="F7734" i="11"/>
  <c r="F7735" i="11"/>
  <c r="F7736" i="11"/>
  <c r="F7737" i="11"/>
  <c r="F7738" i="11"/>
  <c r="F7739" i="11"/>
  <c r="F7740" i="11"/>
  <c r="F7741" i="11"/>
  <c r="F7742" i="11"/>
  <c r="F7743" i="11"/>
  <c r="F7744" i="11"/>
  <c r="F7745" i="11"/>
  <c r="F7746" i="11"/>
  <c r="F7747" i="11"/>
  <c r="F7748" i="11"/>
  <c r="F7749" i="11"/>
  <c r="F7750" i="11"/>
  <c r="F7751" i="11"/>
  <c r="F7752" i="11"/>
  <c r="F7753" i="11"/>
  <c r="F7754" i="11"/>
  <c r="F7755" i="11"/>
  <c r="F7756" i="11"/>
  <c r="F7757" i="11"/>
  <c r="F7758" i="11"/>
  <c r="F7759" i="11"/>
  <c r="F7760" i="11"/>
  <c r="F7761" i="11"/>
  <c r="F7762" i="11"/>
  <c r="F7763" i="11"/>
  <c r="F7764" i="11"/>
  <c r="F7765" i="11"/>
  <c r="F7766" i="11"/>
  <c r="F7767" i="11"/>
  <c r="F7768" i="11"/>
  <c r="F7769" i="11"/>
  <c r="F7770" i="11"/>
  <c r="F7771" i="11"/>
  <c r="F7772" i="11"/>
  <c r="F7773" i="11"/>
  <c r="F7774" i="11"/>
  <c r="F7775" i="11"/>
  <c r="F7776" i="11"/>
  <c r="F7777" i="11"/>
  <c r="F7778" i="11"/>
  <c r="F7779" i="11"/>
  <c r="F7780" i="11"/>
  <c r="F7781" i="11"/>
  <c r="F7782" i="11"/>
  <c r="F7783" i="11"/>
  <c r="F7784" i="11"/>
  <c r="F7785" i="11"/>
  <c r="F7786" i="11"/>
  <c r="F7787" i="11"/>
  <c r="F7788" i="11"/>
  <c r="F7789" i="11"/>
  <c r="F7790" i="11"/>
  <c r="F7791" i="11"/>
  <c r="F7792" i="11"/>
  <c r="F7793" i="11"/>
  <c r="F7794" i="11"/>
  <c r="F7795" i="11"/>
  <c r="F7796" i="11"/>
  <c r="F7797" i="11"/>
  <c r="F7798" i="11"/>
  <c r="F7799" i="11"/>
  <c r="F7800" i="11"/>
  <c r="F7801" i="11"/>
  <c r="F7802" i="11"/>
  <c r="F7803" i="11"/>
  <c r="F7804" i="11"/>
  <c r="F7805" i="11"/>
  <c r="F7806" i="11"/>
  <c r="F7807" i="11"/>
  <c r="F7808" i="11"/>
  <c r="F7809" i="11"/>
  <c r="F7810" i="11"/>
  <c r="F7811" i="11"/>
  <c r="F7812" i="11"/>
  <c r="F7813" i="11"/>
  <c r="F7814" i="11"/>
  <c r="F7815" i="11"/>
  <c r="F7816" i="11"/>
  <c r="F7817" i="11"/>
  <c r="F7818" i="11"/>
  <c r="F7819" i="11"/>
  <c r="F7820" i="11"/>
  <c r="F7821" i="11"/>
  <c r="F7822" i="11"/>
  <c r="F7823" i="11"/>
  <c r="F7824" i="11"/>
  <c r="F7825" i="11"/>
  <c r="F7826" i="11"/>
  <c r="F7827" i="11"/>
  <c r="F7828" i="11"/>
  <c r="F7829" i="11"/>
  <c r="F7830" i="11"/>
  <c r="F7831" i="11"/>
  <c r="F7832" i="11"/>
  <c r="F7833" i="11"/>
  <c r="F7834" i="11"/>
  <c r="F7835" i="11"/>
  <c r="F7836" i="11"/>
  <c r="F7837" i="11"/>
  <c r="F7838" i="11"/>
  <c r="F7839" i="11"/>
  <c r="F7840" i="11"/>
  <c r="F7841" i="11"/>
  <c r="F7842" i="11"/>
  <c r="F7843" i="11"/>
  <c r="F7844" i="11"/>
  <c r="F7845" i="11"/>
  <c r="F7846" i="11"/>
  <c r="F7847" i="11"/>
  <c r="F7848" i="11"/>
  <c r="F7849" i="11"/>
  <c r="F7850" i="11"/>
  <c r="F7851" i="11"/>
  <c r="F7852" i="11"/>
  <c r="F7853" i="11"/>
  <c r="F7854" i="11"/>
  <c r="F7855" i="11"/>
  <c r="F7856" i="11"/>
  <c r="F7857" i="11"/>
  <c r="F7858" i="11"/>
  <c r="F7859" i="11"/>
  <c r="F7860" i="11"/>
  <c r="F7861" i="11"/>
  <c r="F7862" i="11"/>
  <c r="F7863" i="11"/>
  <c r="F7864" i="11"/>
  <c r="F7865" i="11"/>
  <c r="F7866" i="11"/>
  <c r="F7867" i="11"/>
  <c r="F7868" i="11"/>
  <c r="F7869" i="11"/>
  <c r="F7870" i="11"/>
  <c r="F7871" i="11"/>
  <c r="F7872" i="11"/>
  <c r="F7873" i="11"/>
  <c r="F7874" i="11"/>
  <c r="F7875" i="11"/>
  <c r="F7876" i="11"/>
  <c r="F7877" i="11"/>
  <c r="F7878" i="11"/>
  <c r="F7879" i="11"/>
  <c r="F7880" i="11"/>
  <c r="F7881" i="11"/>
  <c r="F7882" i="11"/>
  <c r="F7883" i="11"/>
  <c r="F7884" i="11"/>
  <c r="F7885" i="11"/>
  <c r="F7886" i="11"/>
  <c r="F7887" i="11"/>
  <c r="F7888" i="11"/>
  <c r="F7889" i="11"/>
  <c r="F7890" i="11"/>
  <c r="F7891" i="11"/>
  <c r="F7892" i="11"/>
  <c r="F7893" i="11"/>
  <c r="F7894" i="11"/>
  <c r="F7895" i="11"/>
  <c r="F7896" i="11"/>
  <c r="F7897" i="11"/>
  <c r="F7898" i="11"/>
  <c r="F7899" i="11"/>
  <c r="F7900" i="11"/>
  <c r="F7901" i="11"/>
  <c r="F7902" i="11"/>
  <c r="F7903" i="11"/>
  <c r="F7904" i="11"/>
  <c r="F7905" i="11"/>
  <c r="F7906" i="11"/>
  <c r="F7907" i="11"/>
  <c r="F7908" i="11"/>
  <c r="F7909" i="11"/>
  <c r="F7910" i="11"/>
  <c r="F7911" i="11"/>
  <c r="F7912" i="11"/>
  <c r="F7913" i="11"/>
  <c r="F7914" i="11"/>
  <c r="F7915" i="11"/>
  <c r="F7916" i="11"/>
  <c r="F7917" i="11"/>
  <c r="F7918" i="11"/>
  <c r="F7919" i="11"/>
  <c r="F7920" i="11"/>
  <c r="F7921" i="11"/>
  <c r="F7922" i="11"/>
  <c r="F7923" i="11"/>
  <c r="F7924" i="11"/>
  <c r="F7925" i="11"/>
  <c r="F7926" i="11"/>
  <c r="F7927" i="11"/>
  <c r="F7928" i="11"/>
  <c r="F7929" i="11"/>
  <c r="F7930" i="11"/>
  <c r="F7931" i="11"/>
  <c r="F7932" i="11"/>
  <c r="F7933" i="11"/>
  <c r="F7934" i="11"/>
  <c r="F7935" i="11"/>
  <c r="F7936" i="11"/>
  <c r="F7937" i="11"/>
  <c r="F7938" i="11"/>
  <c r="F7939" i="11"/>
  <c r="F7940" i="11"/>
  <c r="F7941" i="11"/>
  <c r="F7942" i="11"/>
  <c r="F7943" i="11"/>
  <c r="F7944" i="11"/>
  <c r="F7945" i="11"/>
  <c r="F7946" i="11"/>
  <c r="F7947" i="11"/>
  <c r="F7948" i="11"/>
  <c r="F7949" i="11"/>
  <c r="F7950" i="11"/>
  <c r="F7951" i="11"/>
  <c r="F7952" i="11"/>
  <c r="F7953" i="11"/>
  <c r="F7954" i="11"/>
  <c r="F7955" i="11"/>
  <c r="F7956" i="11"/>
  <c r="F7957" i="11"/>
  <c r="F7958" i="11"/>
  <c r="F7959" i="11"/>
  <c r="F7960" i="11"/>
  <c r="F7961" i="11"/>
  <c r="F7962" i="11"/>
  <c r="F7963" i="11"/>
  <c r="F7964" i="11"/>
  <c r="F7965" i="11"/>
  <c r="F7966" i="11"/>
  <c r="F7967" i="11"/>
  <c r="F7968" i="11"/>
  <c r="F7969" i="11"/>
  <c r="F7970" i="11"/>
  <c r="F7971" i="11"/>
  <c r="F7972" i="11"/>
  <c r="F7973" i="11"/>
  <c r="F7974" i="11"/>
  <c r="F7975" i="11"/>
  <c r="F7976" i="11"/>
  <c r="F7977" i="11"/>
  <c r="F7978" i="11"/>
  <c r="F7979" i="11"/>
  <c r="F7980" i="11"/>
  <c r="F7981" i="11"/>
  <c r="F7982" i="11"/>
  <c r="F7983" i="11"/>
  <c r="F7984" i="11"/>
  <c r="F7985" i="11"/>
  <c r="F7986" i="11"/>
  <c r="F7987" i="11"/>
  <c r="F7988" i="11"/>
  <c r="F7989" i="11"/>
  <c r="F7990" i="11"/>
  <c r="F7991" i="11"/>
  <c r="F7992" i="11"/>
  <c r="F7993" i="11"/>
  <c r="F7994" i="11"/>
  <c r="F7995" i="11"/>
  <c r="F7996" i="11"/>
  <c r="F7997" i="11"/>
  <c r="F7998" i="11"/>
  <c r="F7999" i="11"/>
  <c r="F8000" i="11"/>
  <c r="F8001" i="11"/>
  <c r="F8002" i="11"/>
  <c r="F8003" i="11"/>
  <c r="F8004" i="11"/>
  <c r="F8005" i="11"/>
  <c r="F8006" i="11"/>
  <c r="F8007" i="11"/>
  <c r="F8008" i="11"/>
  <c r="F8009" i="11"/>
  <c r="F8010" i="11"/>
  <c r="F8011" i="11"/>
  <c r="F8012" i="11"/>
  <c r="F8013" i="11"/>
  <c r="F8014" i="11"/>
  <c r="F8015" i="11"/>
  <c r="F8016" i="11"/>
  <c r="F8017" i="11"/>
  <c r="F8018" i="11"/>
  <c r="F8019" i="11"/>
  <c r="F8020" i="11"/>
  <c r="F8021" i="11"/>
  <c r="F8022" i="11"/>
  <c r="F8023" i="11"/>
  <c r="F8024" i="11"/>
  <c r="F8025" i="11"/>
  <c r="F8026" i="11"/>
  <c r="F8027" i="11"/>
  <c r="F8028" i="11"/>
  <c r="F8029" i="11"/>
  <c r="F8030" i="11"/>
  <c r="F8031" i="11"/>
  <c r="F8032" i="11"/>
  <c r="F8033" i="11"/>
  <c r="F8034" i="11"/>
  <c r="F8035" i="11"/>
  <c r="F8036" i="11"/>
  <c r="F8037" i="11"/>
  <c r="F8038" i="11"/>
  <c r="F8039" i="11"/>
  <c r="F8040" i="11"/>
  <c r="F8041" i="11"/>
  <c r="F8042" i="11"/>
  <c r="F8043" i="11"/>
  <c r="F8044" i="11"/>
  <c r="F8045" i="11"/>
  <c r="F8046" i="11"/>
  <c r="F8047" i="11"/>
  <c r="F8048" i="11"/>
  <c r="F8049" i="11"/>
  <c r="F8050" i="11"/>
  <c r="F8051" i="11"/>
  <c r="F8052" i="11"/>
  <c r="F8053" i="11"/>
  <c r="F8054" i="11"/>
  <c r="F8055" i="11"/>
  <c r="F8056" i="11"/>
  <c r="F8057" i="11"/>
  <c r="F8058" i="11"/>
  <c r="F8059" i="11"/>
  <c r="F8060" i="11"/>
  <c r="F8061" i="11"/>
  <c r="F8062" i="11"/>
  <c r="F8063" i="11"/>
  <c r="F8064" i="11"/>
  <c r="F8065" i="11"/>
  <c r="F8066" i="11"/>
  <c r="F8067" i="11"/>
  <c r="F8068" i="11"/>
  <c r="F8069" i="11"/>
  <c r="F8070" i="11"/>
  <c r="F8071" i="11"/>
  <c r="F8072" i="11"/>
  <c r="F8073" i="11"/>
  <c r="F8074" i="11"/>
  <c r="F8075" i="11"/>
  <c r="F8076" i="11"/>
  <c r="F8077" i="11"/>
  <c r="F8078" i="11"/>
  <c r="F8079" i="11"/>
  <c r="F8080" i="11"/>
  <c r="F8081" i="11"/>
  <c r="F8082" i="11"/>
  <c r="F8083" i="11"/>
  <c r="F8084" i="11"/>
  <c r="F8085" i="11"/>
  <c r="F8086" i="11"/>
  <c r="F8087" i="11"/>
  <c r="F8088" i="11"/>
  <c r="F8089" i="11"/>
  <c r="F8090" i="11"/>
  <c r="F8091" i="11"/>
  <c r="F8092" i="11"/>
  <c r="F8093" i="11"/>
  <c r="F8094" i="11"/>
  <c r="F8095" i="11"/>
  <c r="F8096" i="11"/>
  <c r="F8097" i="11"/>
  <c r="F8098" i="11"/>
  <c r="F8099" i="11"/>
  <c r="F8100" i="11"/>
  <c r="F8101" i="11"/>
  <c r="F8102" i="11"/>
  <c r="F8103" i="11"/>
  <c r="F8104" i="11"/>
  <c r="F8105" i="11"/>
  <c r="F8106" i="11"/>
  <c r="F8107" i="11"/>
  <c r="F8108" i="11"/>
  <c r="F8109" i="11"/>
  <c r="F8110" i="11"/>
  <c r="F8111" i="11"/>
  <c r="F8112" i="11"/>
  <c r="F8113" i="11"/>
  <c r="F8114" i="11"/>
  <c r="F8115" i="11"/>
  <c r="F8116" i="11"/>
  <c r="F8117" i="11"/>
  <c r="F8118" i="11"/>
  <c r="F8119" i="11"/>
  <c r="F8120" i="11"/>
  <c r="F8121" i="11"/>
  <c r="F8122" i="11"/>
  <c r="F8123" i="11"/>
  <c r="F8124" i="11"/>
  <c r="F8125" i="11"/>
  <c r="F8126" i="11"/>
  <c r="F8127" i="11"/>
  <c r="F8128" i="11"/>
  <c r="F8129" i="11"/>
  <c r="F8130" i="11"/>
  <c r="F8131" i="11"/>
  <c r="F8132" i="11"/>
  <c r="F8133" i="11"/>
  <c r="F8134" i="11"/>
  <c r="F8135" i="11"/>
  <c r="F8136" i="11"/>
  <c r="F8137" i="11"/>
  <c r="F8138" i="11"/>
  <c r="F8139" i="11"/>
  <c r="F8140" i="11"/>
  <c r="F8141" i="11"/>
  <c r="F8142" i="11"/>
  <c r="F8143" i="11"/>
  <c r="F8144" i="11"/>
  <c r="F8145" i="11"/>
  <c r="F8146" i="11"/>
  <c r="F8147" i="11"/>
  <c r="F8148" i="11"/>
  <c r="F8149" i="11"/>
  <c r="F8150" i="11"/>
  <c r="F8151" i="11"/>
  <c r="F8152" i="11"/>
  <c r="F8153" i="11"/>
  <c r="F8154" i="11"/>
  <c r="F8155" i="11"/>
  <c r="F8156" i="11"/>
  <c r="F8157" i="11"/>
  <c r="F8158" i="11"/>
  <c r="F8159" i="11"/>
  <c r="F8160" i="11"/>
  <c r="F8161" i="11"/>
  <c r="F8162" i="11"/>
  <c r="F8163" i="11"/>
  <c r="F8164" i="11"/>
  <c r="F8165" i="11"/>
  <c r="F8166" i="11"/>
  <c r="F8167" i="11"/>
  <c r="F8168" i="11"/>
  <c r="F8169" i="11"/>
  <c r="F8170" i="11"/>
  <c r="F8171" i="11"/>
  <c r="F8172" i="11"/>
  <c r="F8173" i="11"/>
  <c r="F8174" i="11"/>
  <c r="F8175" i="11"/>
  <c r="F8176" i="11"/>
  <c r="F8177" i="11"/>
  <c r="F8178" i="11"/>
  <c r="F8179" i="11"/>
  <c r="F8180" i="11"/>
  <c r="F8181" i="11"/>
  <c r="F8182" i="11"/>
  <c r="F8183" i="11"/>
  <c r="F8184" i="11"/>
  <c r="F8185" i="11"/>
  <c r="F8186" i="11"/>
  <c r="F8187" i="11"/>
  <c r="F8188" i="11"/>
  <c r="F8189" i="11"/>
  <c r="F8190" i="11"/>
  <c r="F8191" i="11"/>
  <c r="F8192" i="11"/>
  <c r="F8193" i="11"/>
  <c r="F8194" i="11"/>
  <c r="F8195" i="11"/>
  <c r="F8196" i="11"/>
  <c r="F8197" i="11"/>
  <c r="F8198" i="11"/>
  <c r="F8199" i="11"/>
  <c r="F8200" i="11"/>
  <c r="F8201" i="11"/>
  <c r="F8202" i="11"/>
  <c r="F8203" i="11"/>
  <c r="F8204" i="11"/>
  <c r="F8205" i="11"/>
  <c r="F8206" i="11"/>
  <c r="F8207" i="11"/>
  <c r="F8208" i="11"/>
  <c r="F8209" i="11"/>
  <c r="F8210" i="11"/>
  <c r="F8211" i="11"/>
  <c r="F8212" i="11"/>
  <c r="F8213" i="11"/>
  <c r="F8214" i="11"/>
  <c r="F8215" i="11"/>
  <c r="F8216" i="11"/>
  <c r="F8217" i="11"/>
  <c r="F8218" i="11"/>
  <c r="F8219" i="11"/>
  <c r="F8220" i="11"/>
  <c r="F8221" i="11"/>
  <c r="F8222" i="11"/>
  <c r="F8223" i="11"/>
  <c r="F8224" i="11"/>
  <c r="F8225" i="11"/>
  <c r="F8226" i="11"/>
  <c r="F8227" i="11"/>
  <c r="F8228" i="11"/>
  <c r="F8229" i="11"/>
  <c r="F8230" i="11"/>
  <c r="F8231" i="11"/>
  <c r="F8232" i="11"/>
  <c r="F8233" i="11"/>
  <c r="F8234" i="11"/>
  <c r="F8235" i="11"/>
  <c r="F8236" i="11"/>
  <c r="F8237" i="11"/>
  <c r="F8238" i="11"/>
  <c r="F8239" i="11"/>
  <c r="F8240" i="11"/>
  <c r="F8241" i="11"/>
  <c r="F8242" i="11"/>
  <c r="F8243" i="11"/>
  <c r="F8244" i="11"/>
  <c r="F8245" i="11"/>
  <c r="F8246" i="11"/>
  <c r="F8247" i="11"/>
  <c r="F8248" i="11"/>
  <c r="F8249" i="11"/>
  <c r="F8250" i="11"/>
  <c r="F8251" i="11"/>
  <c r="F8252" i="11"/>
  <c r="F8253" i="11"/>
  <c r="F8254" i="11"/>
  <c r="F8255" i="11"/>
  <c r="F8256" i="11"/>
  <c r="F8257" i="11"/>
  <c r="F8258" i="11"/>
  <c r="F8259" i="11"/>
  <c r="F8260" i="11"/>
  <c r="F8261" i="11"/>
  <c r="F8262" i="11"/>
  <c r="F8263" i="11"/>
  <c r="F8264" i="11"/>
  <c r="F8265" i="11"/>
  <c r="F8266" i="11"/>
  <c r="F8267" i="11"/>
  <c r="F8268" i="11"/>
  <c r="F8269" i="11"/>
  <c r="F8270" i="11"/>
  <c r="F8271" i="11"/>
  <c r="F8272" i="11"/>
  <c r="F8273" i="11"/>
  <c r="F8274" i="11"/>
  <c r="F8275" i="11"/>
  <c r="F8276" i="11"/>
  <c r="F8277" i="11"/>
  <c r="F8278" i="11"/>
  <c r="F8279" i="11"/>
  <c r="F8280" i="11"/>
  <c r="F8281" i="11"/>
  <c r="F8282" i="11"/>
  <c r="F8283" i="11"/>
  <c r="F8284" i="11"/>
  <c r="F8285" i="11"/>
  <c r="F8286" i="11"/>
  <c r="F8287" i="11"/>
  <c r="F8288" i="11"/>
  <c r="F8289" i="11"/>
  <c r="F8290" i="11"/>
  <c r="F8291" i="11"/>
  <c r="F8292" i="11"/>
  <c r="F8293" i="11"/>
  <c r="F8294" i="11"/>
  <c r="F8295" i="11"/>
  <c r="F8296" i="11"/>
  <c r="F8297" i="11"/>
  <c r="F8298" i="11"/>
  <c r="F8299" i="11"/>
  <c r="F8300" i="11"/>
  <c r="F8301" i="11"/>
  <c r="F8302" i="11"/>
  <c r="F8303" i="11"/>
  <c r="F8304" i="11"/>
  <c r="F8305" i="11"/>
  <c r="F8306" i="11"/>
  <c r="F8307" i="11"/>
  <c r="F8308" i="11"/>
  <c r="F8309" i="11"/>
  <c r="F8310" i="11"/>
  <c r="F8311" i="11"/>
  <c r="F8312" i="11"/>
  <c r="F8313" i="11"/>
  <c r="F8314" i="11"/>
  <c r="F8315" i="11"/>
  <c r="F8316" i="11"/>
  <c r="F8317" i="11"/>
  <c r="F8318" i="11"/>
  <c r="F8319" i="11"/>
  <c r="F8320" i="11"/>
  <c r="F8321" i="11"/>
  <c r="F8322" i="11"/>
  <c r="F8323" i="11"/>
  <c r="F8324" i="11"/>
  <c r="F8325" i="11"/>
  <c r="F8326" i="11"/>
  <c r="F8327" i="11"/>
  <c r="F8328" i="11"/>
  <c r="F8329" i="11"/>
  <c r="F8330" i="11"/>
  <c r="F8331" i="11"/>
  <c r="F8332" i="11"/>
  <c r="F8333" i="11"/>
  <c r="F8334" i="11"/>
  <c r="F8335" i="11"/>
  <c r="F8336" i="11"/>
  <c r="F8337" i="11"/>
  <c r="F8338" i="11"/>
  <c r="F8339" i="11"/>
  <c r="F8340" i="11"/>
  <c r="F8341" i="11"/>
  <c r="F8342" i="11"/>
  <c r="F8343" i="11"/>
  <c r="F8344" i="11"/>
  <c r="F8345" i="11"/>
  <c r="F8346" i="11"/>
  <c r="F8347" i="11"/>
  <c r="F8348" i="11"/>
  <c r="F8349" i="11"/>
  <c r="F8350" i="11"/>
  <c r="F8351" i="11"/>
  <c r="F8352" i="11"/>
  <c r="F8353" i="11"/>
  <c r="F8354" i="11"/>
  <c r="F8355" i="11"/>
  <c r="F8356" i="11"/>
  <c r="F8357" i="11"/>
  <c r="F8358" i="11"/>
  <c r="F8359" i="11"/>
  <c r="F8360" i="11"/>
  <c r="F8361" i="11"/>
  <c r="F8362" i="11"/>
  <c r="F8363" i="11"/>
  <c r="F8364" i="11"/>
  <c r="F8365" i="11"/>
  <c r="F8366" i="11"/>
  <c r="F8367" i="11"/>
  <c r="F8368" i="11"/>
  <c r="F8369" i="11"/>
  <c r="F8370" i="11"/>
  <c r="F8371" i="11"/>
  <c r="F8372" i="11"/>
  <c r="F8373" i="11"/>
  <c r="F8374" i="11"/>
  <c r="F8375" i="11"/>
  <c r="F8376" i="11"/>
  <c r="F8377" i="11"/>
  <c r="F8378" i="11"/>
  <c r="F8379" i="11"/>
  <c r="F8380" i="11"/>
  <c r="F8381" i="11"/>
  <c r="F8382" i="11"/>
  <c r="F8383" i="11"/>
  <c r="F8384" i="11"/>
  <c r="F8385" i="11"/>
  <c r="F8386" i="11"/>
  <c r="F8387" i="11"/>
  <c r="F8388" i="11"/>
  <c r="F8389" i="11"/>
  <c r="F8390" i="11"/>
  <c r="F8391" i="11"/>
  <c r="F8392" i="11"/>
  <c r="F8393" i="11"/>
  <c r="F8394" i="11"/>
  <c r="F8395" i="11"/>
  <c r="F8396" i="11"/>
  <c r="F8397" i="11"/>
  <c r="F8398" i="11"/>
  <c r="F8399" i="11"/>
  <c r="F8400" i="11"/>
  <c r="F8401" i="11"/>
  <c r="F8402" i="11"/>
  <c r="F8403" i="11"/>
  <c r="F8404" i="11"/>
  <c r="F8405" i="11"/>
  <c r="F8406" i="11"/>
  <c r="F8407" i="11"/>
  <c r="F8408" i="11"/>
  <c r="F8409" i="11"/>
  <c r="F8410" i="11"/>
  <c r="F8411" i="11"/>
  <c r="F8412" i="11"/>
  <c r="F8413" i="11"/>
  <c r="F8414" i="11"/>
  <c r="F8415" i="11"/>
  <c r="F8416" i="11"/>
  <c r="F8417" i="11"/>
  <c r="F8418" i="11"/>
  <c r="F8419" i="11"/>
  <c r="F8420" i="11"/>
  <c r="F8421" i="11"/>
  <c r="F8422" i="11"/>
  <c r="F8423" i="11"/>
  <c r="F8424" i="11"/>
  <c r="F8425" i="11"/>
  <c r="F8426" i="11"/>
  <c r="F8427" i="11"/>
  <c r="F8428" i="11"/>
  <c r="F8429" i="11"/>
  <c r="F8430" i="11"/>
  <c r="F8431" i="11"/>
  <c r="F8432" i="11"/>
  <c r="F8433" i="11"/>
  <c r="F8434" i="11"/>
  <c r="F8435" i="11"/>
  <c r="F8436" i="11"/>
  <c r="F8437" i="11"/>
  <c r="F8438" i="11"/>
  <c r="F8439" i="11"/>
  <c r="F8440" i="11"/>
  <c r="F8441" i="11"/>
  <c r="F8442" i="11"/>
  <c r="F8443" i="11"/>
  <c r="F8444" i="11"/>
  <c r="F8445" i="11"/>
  <c r="F8446" i="11"/>
  <c r="F8447" i="11"/>
  <c r="F8448" i="11"/>
  <c r="F8449" i="11"/>
  <c r="F8450" i="11"/>
  <c r="F8451" i="11"/>
  <c r="F8452" i="11"/>
  <c r="F8453" i="11"/>
  <c r="F8454" i="11"/>
  <c r="F8455" i="11"/>
  <c r="F8456" i="11"/>
  <c r="F8457" i="11"/>
  <c r="F8458" i="11"/>
  <c r="F8459" i="11"/>
  <c r="F8460" i="11"/>
  <c r="F8461" i="11"/>
  <c r="F8462" i="11"/>
  <c r="F8463" i="11"/>
  <c r="F8464" i="11"/>
  <c r="F8465" i="11"/>
  <c r="F8466" i="11"/>
  <c r="F8467" i="11"/>
  <c r="F8468" i="11"/>
  <c r="F8469" i="11"/>
  <c r="F8470" i="11"/>
  <c r="F8471" i="11"/>
  <c r="F8472" i="11"/>
  <c r="F8473" i="11"/>
  <c r="F8474" i="11"/>
  <c r="F8475" i="11"/>
  <c r="F8476" i="11"/>
  <c r="F8477" i="11"/>
  <c r="F8478" i="11"/>
  <c r="F8479" i="11"/>
  <c r="F8480" i="11"/>
  <c r="F8481" i="11"/>
  <c r="F8482" i="11"/>
  <c r="F8483" i="11"/>
  <c r="F8484" i="11"/>
  <c r="F8485" i="11"/>
  <c r="F8486" i="11"/>
  <c r="F8487" i="11"/>
  <c r="F8488" i="11"/>
  <c r="F8489" i="11"/>
  <c r="F8490" i="11"/>
  <c r="F8491" i="11"/>
  <c r="F8492" i="11"/>
  <c r="F8493" i="11"/>
  <c r="F8494" i="11"/>
  <c r="F8495" i="11"/>
  <c r="F8496" i="11"/>
  <c r="F8497" i="11"/>
  <c r="F8498" i="11"/>
  <c r="F8499" i="11"/>
  <c r="F8500" i="11"/>
  <c r="F8501" i="11"/>
  <c r="F8502" i="11"/>
  <c r="F8503" i="11"/>
  <c r="F8504" i="11"/>
  <c r="F8505" i="11"/>
  <c r="F8506" i="11"/>
  <c r="F8507" i="11"/>
  <c r="F8508" i="11"/>
  <c r="F8509" i="11"/>
  <c r="F8510" i="11"/>
  <c r="F8511" i="11"/>
  <c r="F8512" i="11"/>
  <c r="F8513" i="11"/>
  <c r="F8514" i="11"/>
  <c r="F8515" i="11"/>
  <c r="F8516" i="11"/>
  <c r="F8517" i="11"/>
  <c r="F8518" i="11"/>
  <c r="F8519" i="11"/>
  <c r="F8520" i="11"/>
  <c r="F8521" i="11"/>
  <c r="F8522" i="11"/>
  <c r="F8523" i="11"/>
  <c r="F8524" i="11"/>
  <c r="F8525" i="11"/>
  <c r="F8526" i="11"/>
  <c r="F8527" i="11"/>
  <c r="F8528" i="11"/>
  <c r="F8529" i="11"/>
  <c r="F8530" i="11"/>
  <c r="F8531" i="11"/>
  <c r="F8532" i="11"/>
  <c r="F8533" i="11"/>
  <c r="F8534" i="11"/>
  <c r="F8535" i="11"/>
  <c r="F8536" i="11"/>
  <c r="F8537" i="11"/>
  <c r="F8538" i="11"/>
  <c r="F8539" i="11"/>
  <c r="F8540" i="11"/>
  <c r="F8541" i="11"/>
  <c r="F8542" i="11"/>
  <c r="F8543" i="11"/>
  <c r="F8544" i="11"/>
  <c r="F8545" i="11"/>
  <c r="F8546" i="11"/>
  <c r="F8547" i="11"/>
  <c r="F8548" i="11"/>
  <c r="F8549" i="11"/>
  <c r="F8550" i="11"/>
  <c r="F8551" i="11"/>
  <c r="F8552" i="11"/>
  <c r="F8553" i="11"/>
  <c r="F8554" i="11"/>
  <c r="F8555" i="11"/>
  <c r="F8556" i="11"/>
  <c r="F8557" i="11"/>
  <c r="F8558" i="11"/>
  <c r="F8559" i="11"/>
  <c r="F8560" i="11"/>
  <c r="F8561" i="11"/>
  <c r="F8562" i="11"/>
  <c r="F8563" i="11"/>
  <c r="F8564" i="11"/>
  <c r="F8565" i="11"/>
  <c r="F8566" i="11"/>
  <c r="F8567" i="11"/>
  <c r="F8568" i="11"/>
  <c r="F8569" i="11"/>
  <c r="F8570" i="11"/>
  <c r="F8571" i="11"/>
  <c r="F8572" i="11"/>
  <c r="F8573" i="11"/>
  <c r="F8574" i="11"/>
  <c r="F8575" i="11"/>
  <c r="F8576" i="11"/>
  <c r="F8577" i="11"/>
  <c r="F8578" i="11"/>
  <c r="F8579" i="11"/>
  <c r="F8580" i="11"/>
  <c r="F8581" i="11"/>
  <c r="F8582" i="11"/>
  <c r="F8583" i="11"/>
  <c r="F8584" i="11"/>
  <c r="F8585" i="11"/>
  <c r="F8586" i="11"/>
  <c r="F8587" i="11"/>
  <c r="F8588" i="11"/>
  <c r="F8589" i="11"/>
  <c r="F8590" i="11"/>
  <c r="F8591" i="11"/>
  <c r="F8592" i="11"/>
  <c r="F8593" i="11"/>
  <c r="F8594" i="11"/>
  <c r="F8595" i="11"/>
  <c r="F8596" i="11"/>
  <c r="F8597" i="11"/>
  <c r="F8598" i="11"/>
  <c r="F8599" i="11"/>
  <c r="F8600" i="11"/>
  <c r="F8601" i="11"/>
  <c r="F8602" i="11"/>
  <c r="F8603" i="11"/>
  <c r="F8604" i="11"/>
  <c r="F8605" i="11"/>
  <c r="F8606" i="11"/>
  <c r="F8607" i="11"/>
  <c r="F8608" i="11"/>
  <c r="F8609" i="11"/>
  <c r="F8610" i="11"/>
  <c r="F8611" i="11"/>
  <c r="F8612" i="11"/>
  <c r="F8613" i="11"/>
  <c r="F8614" i="11"/>
  <c r="F8615" i="11"/>
  <c r="F8616" i="11"/>
  <c r="F8617" i="11"/>
  <c r="F8618" i="11"/>
  <c r="F8619" i="11"/>
  <c r="F8620" i="11"/>
  <c r="F8621" i="11"/>
  <c r="F8622" i="11"/>
  <c r="F8623" i="11"/>
  <c r="F8624" i="11"/>
  <c r="F8625" i="11"/>
  <c r="F8626" i="11"/>
  <c r="F8627" i="11"/>
  <c r="F8628" i="11"/>
  <c r="F8629" i="11"/>
  <c r="F8630" i="11"/>
  <c r="F8631" i="11"/>
  <c r="F8632" i="11"/>
  <c r="F8633" i="11"/>
  <c r="F8634" i="11"/>
  <c r="F8635" i="11"/>
  <c r="F8636" i="11"/>
  <c r="F8637" i="11"/>
  <c r="F8638" i="11"/>
  <c r="F8639" i="11"/>
  <c r="F8640" i="11"/>
  <c r="F8641" i="11"/>
  <c r="F8642" i="11"/>
  <c r="F8643" i="11"/>
  <c r="F8644" i="11"/>
  <c r="F8645" i="11"/>
  <c r="F8646" i="11"/>
  <c r="F8647" i="11"/>
  <c r="F8648" i="11"/>
  <c r="F8649" i="11"/>
  <c r="F8650" i="11"/>
  <c r="F8651" i="11"/>
  <c r="F8652" i="11"/>
  <c r="F8653" i="11"/>
  <c r="F8654" i="11"/>
  <c r="F8655" i="11"/>
  <c r="F8656" i="11"/>
  <c r="F8657" i="11"/>
  <c r="F8658" i="11"/>
  <c r="F8659" i="11"/>
  <c r="F8660" i="11"/>
  <c r="F8661" i="11"/>
  <c r="F8662" i="11"/>
  <c r="F8663" i="11"/>
  <c r="F8664" i="11"/>
  <c r="F8665" i="11"/>
  <c r="F8666" i="11"/>
  <c r="F8667" i="11"/>
  <c r="F8668" i="11"/>
  <c r="F8669" i="11"/>
  <c r="F8670" i="11"/>
  <c r="F8671" i="11"/>
  <c r="F8672" i="11"/>
  <c r="F8673" i="11"/>
  <c r="F8674" i="11"/>
  <c r="F8675" i="11"/>
  <c r="F8676" i="11"/>
  <c r="F8677" i="11"/>
  <c r="F8678" i="11"/>
  <c r="F8679" i="11"/>
  <c r="F8680" i="11"/>
  <c r="F8681" i="11"/>
  <c r="F8682" i="11"/>
  <c r="F8683" i="11"/>
  <c r="F8684" i="11"/>
  <c r="F8685" i="11"/>
  <c r="F8686" i="11"/>
  <c r="F8687" i="11"/>
  <c r="F8688" i="11"/>
  <c r="F8689" i="11"/>
  <c r="F8690" i="11"/>
  <c r="F8691" i="11"/>
  <c r="F8692" i="11"/>
  <c r="F8693" i="11"/>
  <c r="F8694" i="11"/>
  <c r="F8695" i="11"/>
  <c r="F8696" i="11"/>
  <c r="F8697" i="11"/>
  <c r="F8698" i="11"/>
  <c r="F8699" i="11"/>
  <c r="F8700" i="11"/>
  <c r="F8701" i="11"/>
  <c r="F8702" i="11"/>
  <c r="F8703" i="11"/>
  <c r="F8704" i="11"/>
  <c r="F8705" i="11"/>
  <c r="F8706" i="11"/>
  <c r="F8707" i="11"/>
  <c r="F8708" i="11"/>
  <c r="F8709" i="11"/>
  <c r="F8710" i="11"/>
  <c r="F8711" i="11"/>
  <c r="F8712" i="11"/>
  <c r="F8713" i="11"/>
  <c r="F8714" i="11"/>
  <c r="F8715" i="11"/>
  <c r="F8716" i="11"/>
  <c r="F8717" i="11"/>
  <c r="F8718" i="11"/>
  <c r="F8719" i="11"/>
  <c r="F8720" i="11"/>
  <c r="F8721" i="11"/>
  <c r="F8722" i="11"/>
  <c r="F8723" i="11"/>
  <c r="F8724" i="11"/>
  <c r="F8725" i="11"/>
  <c r="F8726" i="11"/>
  <c r="F8727" i="11"/>
  <c r="F8728" i="11"/>
  <c r="F8729" i="11"/>
  <c r="F8730" i="11"/>
  <c r="F8731" i="11"/>
  <c r="F8732" i="11"/>
  <c r="F8733" i="11"/>
  <c r="F8734" i="11"/>
  <c r="F8735" i="11"/>
  <c r="F8736" i="11"/>
  <c r="F8737" i="11"/>
  <c r="F8738" i="11"/>
  <c r="F8739" i="11"/>
  <c r="F8740" i="11"/>
  <c r="F8741" i="11"/>
  <c r="F8742" i="11"/>
  <c r="F8743" i="11"/>
  <c r="F8744" i="11"/>
  <c r="F8745" i="11"/>
  <c r="F8746" i="11"/>
  <c r="F8747" i="11"/>
  <c r="F8748" i="11"/>
  <c r="F8749" i="11"/>
  <c r="F8750" i="11"/>
  <c r="F8751" i="11"/>
  <c r="F8752" i="11"/>
  <c r="F8753" i="11"/>
  <c r="F8754" i="11"/>
  <c r="F8755" i="11"/>
  <c r="F8756" i="11"/>
  <c r="F8757" i="11"/>
  <c r="F8758" i="11"/>
  <c r="F8759" i="11"/>
  <c r="F8760" i="11"/>
  <c r="F8761" i="11"/>
  <c r="F8762" i="11"/>
  <c r="F8763" i="11"/>
  <c r="F8764" i="11"/>
  <c r="F8765" i="11"/>
  <c r="F8766" i="11"/>
  <c r="F8767" i="11"/>
  <c r="F8768" i="11"/>
  <c r="F8769" i="11"/>
  <c r="F8770" i="11"/>
  <c r="F8771" i="11"/>
  <c r="F8772" i="11"/>
  <c r="F8773" i="11"/>
  <c r="F8774" i="11"/>
  <c r="F8775" i="11"/>
  <c r="F8776" i="11"/>
  <c r="F8777" i="11"/>
  <c r="F8778" i="11"/>
  <c r="F8779" i="11"/>
  <c r="F8780" i="11"/>
  <c r="F8781" i="11"/>
  <c r="F8782" i="11"/>
  <c r="F8783" i="11"/>
  <c r="F8784" i="11"/>
  <c r="F8785" i="11"/>
  <c r="F8786" i="11"/>
  <c r="F8787" i="11"/>
  <c r="F8788" i="11"/>
  <c r="F8789" i="11"/>
  <c r="F8790" i="11"/>
  <c r="F8791" i="11"/>
  <c r="F8792" i="11"/>
  <c r="F8793" i="11"/>
  <c r="F8794" i="11"/>
  <c r="F8795" i="11"/>
  <c r="F8796" i="11"/>
  <c r="F8797" i="11"/>
  <c r="F8798" i="11"/>
  <c r="F8799" i="11"/>
  <c r="F8800" i="11"/>
  <c r="F8801" i="11"/>
  <c r="F8802" i="11"/>
  <c r="F8803" i="11"/>
  <c r="F8804" i="11"/>
  <c r="F8805" i="11"/>
  <c r="F8806" i="11"/>
  <c r="F8807" i="11"/>
  <c r="F8808" i="11"/>
  <c r="F8809" i="11"/>
  <c r="F8810" i="11"/>
  <c r="F8811" i="11"/>
  <c r="F8812" i="11"/>
  <c r="F8813" i="11"/>
  <c r="F8814" i="11"/>
  <c r="F8815" i="11"/>
  <c r="F8816" i="11"/>
  <c r="F8817" i="11"/>
  <c r="F8818" i="11"/>
  <c r="F8819" i="11"/>
  <c r="F8820" i="11"/>
  <c r="F8821" i="11"/>
  <c r="F8822" i="11"/>
  <c r="F8823" i="11"/>
  <c r="F8824" i="11"/>
  <c r="F8825" i="11"/>
  <c r="F8826" i="11"/>
  <c r="F8827" i="11"/>
  <c r="F8828" i="11"/>
  <c r="F8829" i="11"/>
  <c r="F8830" i="11"/>
  <c r="F8831" i="11"/>
  <c r="F8832" i="11"/>
  <c r="F8833" i="11"/>
  <c r="F8834" i="11"/>
  <c r="F8835" i="11"/>
  <c r="F8836" i="11"/>
  <c r="F8837" i="11"/>
  <c r="F8838" i="11"/>
  <c r="F8839" i="11"/>
  <c r="F8840" i="11"/>
  <c r="F8841" i="11"/>
  <c r="F8842" i="11"/>
  <c r="F8843" i="11"/>
  <c r="F8844" i="11"/>
  <c r="F8845" i="11"/>
  <c r="F8846" i="11"/>
  <c r="F8847" i="11"/>
  <c r="F8848" i="11"/>
  <c r="F8849" i="11"/>
  <c r="F8850" i="11"/>
  <c r="F8851" i="11"/>
  <c r="F8852" i="11"/>
  <c r="F8853" i="11"/>
  <c r="F8854" i="11"/>
  <c r="F8855" i="11"/>
  <c r="F8856" i="11"/>
  <c r="F8857" i="11"/>
  <c r="F8858" i="11"/>
  <c r="F8859" i="11"/>
  <c r="F8860" i="11"/>
  <c r="F8861" i="11"/>
  <c r="F8862" i="11"/>
  <c r="F8863" i="11"/>
  <c r="F8864" i="11"/>
  <c r="F8865" i="11"/>
  <c r="F8866" i="11"/>
  <c r="F8867" i="11"/>
  <c r="F8868" i="11"/>
  <c r="F8869" i="11"/>
  <c r="F8870" i="11"/>
  <c r="F8871" i="11"/>
  <c r="F8872" i="11"/>
  <c r="F8873" i="11"/>
  <c r="F8874" i="11"/>
  <c r="F8875" i="11"/>
  <c r="F8876" i="11"/>
  <c r="F8877" i="11"/>
  <c r="F8878" i="11"/>
  <c r="F8879" i="11"/>
  <c r="F8880" i="11"/>
  <c r="F8881" i="11"/>
  <c r="F8882" i="11"/>
  <c r="F8883" i="11"/>
  <c r="F8884" i="11"/>
  <c r="F8885" i="11"/>
  <c r="F8886" i="11"/>
  <c r="F8887" i="11"/>
  <c r="F8888" i="11"/>
  <c r="F8889" i="11"/>
  <c r="F8890" i="11"/>
  <c r="F8891" i="11"/>
  <c r="F8892" i="11"/>
  <c r="F8893" i="11"/>
  <c r="F8894" i="11"/>
  <c r="F8895" i="11"/>
  <c r="F8896" i="11"/>
  <c r="F8897" i="11"/>
  <c r="F8898" i="11"/>
  <c r="F8899" i="11"/>
  <c r="F8900" i="11"/>
  <c r="F8901" i="11"/>
  <c r="F8902" i="11"/>
  <c r="F8903" i="11"/>
  <c r="F8904" i="11"/>
  <c r="F8905" i="11"/>
  <c r="F8906" i="11"/>
  <c r="F8907" i="11"/>
  <c r="F8908" i="11"/>
  <c r="F8909" i="11"/>
  <c r="F8910" i="11"/>
  <c r="F8911" i="11"/>
  <c r="F8912" i="11"/>
  <c r="F8913" i="11"/>
  <c r="F8914" i="11"/>
  <c r="F8915" i="11"/>
  <c r="F8916" i="11"/>
  <c r="F8917" i="11"/>
  <c r="F8918" i="11"/>
  <c r="F8919" i="11"/>
  <c r="F8920" i="11"/>
  <c r="F8921" i="11"/>
  <c r="F8922" i="11"/>
  <c r="F8923" i="11"/>
  <c r="F8924" i="11"/>
  <c r="F8925" i="11"/>
  <c r="F8926" i="11"/>
  <c r="F8927" i="11"/>
  <c r="F8928" i="11"/>
  <c r="F8929" i="11"/>
  <c r="F8930" i="11"/>
  <c r="F8931" i="11"/>
  <c r="F8932" i="11"/>
  <c r="F8933" i="11"/>
  <c r="F8934" i="11"/>
  <c r="F8935" i="11"/>
  <c r="F8936" i="11"/>
  <c r="F8937" i="11"/>
  <c r="F8938" i="11"/>
  <c r="F8939" i="11"/>
  <c r="F8940" i="11"/>
  <c r="F8941" i="11"/>
  <c r="F8942" i="11"/>
  <c r="F8943" i="11"/>
  <c r="F8944" i="11"/>
  <c r="F8945" i="11"/>
  <c r="F8946" i="11"/>
  <c r="F8947" i="11"/>
  <c r="F8948" i="11"/>
  <c r="F8949" i="11"/>
  <c r="F8950" i="11"/>
  <c r="F8951" i="11"/>
  <c r="F8952" i="11"/>
  <c r="F8953" i="11"/>
  <c r="F8954" i="11"/>
  <c r="F8955" i="11"/>
  <c r="F8956" i="11"/>
  <c r="F8957" i="11"/>
  <c r="F8958" i="11"/>
  <c r="F8959" i="11"/>
  <c r="F8960" i="11"/>
  <c r="F8961" i="11"/>
  <c r="F8962" i="11"/>
  <c r="F8963" i="11"/>
  <c r="F8964" i="11"/>
  <c r="F8965" i="11"/>
  <c r="F8966" i="11"/>
  <c r="F8967" i="11"/>
  <c r="F8968" i="11"/>
  <c r="F8969" i="11"/>
  <c r="F8970" i="11"/>
  <c r="F8971" i="11"/>
  <c r="F8972" i="11"/>
  <c r="F8973" i="11"/>
  <c r="F8974" i="11"/>
  <c r="F8975" i="11"/>
  <c r="F8976" i="11"/>
  <c r="F8977" i="11"/>
  <c r="F8978" i="11"/>
  <c r="F8979" i="11"/>
  <c r="F8980" i="11"/>
  <c r="F8981" i="11"/>
  <c r="F8982" i="11"/>
  <c r="F8983" i="11"/>
  <c r="F8984" i="11"/>
  <c r="F8985" i="11"/>
  <c r="F8986" i="11"/>
  <c r="F8987" i="11"/>
  <c r="F8988" i="11"/>
  <c r="F8989" i="11"/>
  <c r="F8990" i="11"/>
  <c r="F8991" i="11"/>
  <c r="F8992" i="11"/>
  <c r="F8993" i="11"/>
  <c r="F8994" i="11"/>
  <c r="F8995" i="11"/>
  <c r="F8996" i="11"/>
  <c r="F8997" i="11"/>
  <c r="F8998" i="11"/>
  <c r="F8999" i="11"/>
  <c r="F9000" i="11"/>
  <c r="F9001" i="11"/>
  <c r="F9002" i="11"/>
  <c r="F9003" i="11"/>
  <c r="F9004" i="11"/>
  <c r="F9005" i="11"/>
  <c r="F9006" i="11"/>
  <c r="F9007" i="11"/>
  <c r="F9008" i="11"/>
  <c r="F9009" i="11"/>
  <c r="F9010" i="11"/>
  <c r="F9011" i="11"/>
  <c r="F9012" i="11"/>
  <c r="F9013" i="11"/>
  <c r="F9014" i="11"/>
  <c r="F9015" i="11"/>
  <c r="F9016" i="11"/>
  <c r="F9017" i="11"/>
  <c r="F9018" i="11"/>
  <c r="F9019" i="11"/>
  <c r="F9020" i="11"/>
  <c r="F9021" i="11"/>
  <c r="F9022" i="11"/>
  <c r="F9023" i="11"/>
  <c r="F9024" i="11"/>
  <c r="F9025" i="11"/>
  <c r="F9026" i="11"/>
  <c r="F9027" i="11"/>
  <c r="F9028" i="11"/>
  <c r="F9029" i="11"/>
  <c r="F9030" i="11"/>
  <c r="F9031" i="11"/>
  <c r="F9032" i="11"/>
  <c r="F9033" i="11"/>
  <c r="F9034" i="11"/>
  <c r="F9035" i="11"/>
  <c r="F9036" i="11"/>
  <c r="F9037" i="11"/>
  <c r="F9038" i="11"/>
  <c r="F9039" i="11"/>
  <c r="F9040" i="11"/>
  <c r="F9041" i="11"/>
  <c r="F9042" i="11"/>
  <c r="F9043" i="11"/>
  <c r="F9044" i="11"/>
  <c r="F9045" i="11"/>
  <c r="F9046" i="11"/>
  <c r="F9047" i="11"/>
  <c r="F9048" i="11"/>
  <c r="F9049" i="11"/>
  <c r="F9050" i="11"/>
  <c r="F9051" i="11"/>
  <c r="F9052" i="11"/>
  <c r="F9053" i="11"/>
  <c r="F9054" i="11"/>
  <c r="F9055" i="11"/>
  <c r="F9056" i="11"/>
  <c r="F9057" i="11"/>
  <c r="F9058" i="11"/>
  <c r="F9059" i="11"/>
  <c r="F9060" i="11"/>
  <c r="F9061" i="11"/>
  <c r="F9062" i="11"/>
  <c r="F9063" i="11"/>
  <c r="F9064" i="11"/>
  <c r="F9065" i="11"/>
  <c r="F9066" i="11"/>
  <c r="F9067" i="11"/>
  <c r="F9068" i="11"/>
  <c r="F9069" i="11"/>
  <c r="F9070" i="11"/>
  <c r="F9071" i="11"/>
  <c r="F9072" i="11"/>
  <c r="F9073" i="11"/>
  <c r="F9074" i="11"/>
  <c r="F9075" i="11"/>
  <c r="F9076" i="11"/>
  <c r="F9077" i="11"/>
  <c r="F9078" i="11"/>
  <c r="F9079" i="11"/>
  <c r="F9080" i="11"/>
  <c r="F9081" i="11"/>
  <c r="F9082" i="11"/>
  <c r="F9083" i="11"/>
  <c r="F9084" i="11"/>
  <c r="F9085" i="11"/>
  <c r="F9086" i="11"/>
  <c r="F9087" i="11"/>
  <c r="F9088" i="11"/>
  <c r="F9089" i="11"/>
  <c r="F9090" i="11"/>
  <c r="F9091" i="11"/>
  <c r="F9092" i="11"/>
  <c r="F9093" i="11"/>
  <c r="F9094" i="11"/>
  <c r="F9095" i="11"/>
  <c r="F9096" i="11"/>
  <c r="F9097" i="11"/>
  <c r="F9098" i="11"/>
  <c r="F9099" i="11"/>
  <c r="F9100" i="11"/>
  <c r="F9101" i="11"/>
  <c r="F9102" i="11"/>
  <c r="F9103" i="11"/>
  <c r="F9104" i="11"/>
  <c r="F9105" i="11"/>
  <c r="F9106" i="11"/>
  <c r="F9107" i="11"/>
  <c r="F9108" i="11"/>
  <c r="F9109" i="11"/>
  <c r="F9110" i="11"/>
  <c r="F9111" i="11"/>
  <c r="F9112" i="11"/>
  <c r="F9113" i="11"/>
  <c r="F9114" i="11"/>
  <c r="F9115" i="11"/>
  <c r="F9116" i="11"/>
  <c r="F9117" i="11"/>
  <c r="F9118" i="11"/>
  <c r="F9119" i="11"/>
  <c r="F9120" i="11"/>
  <c r="F9121" i="11"/>
  <c r="F9122" i="11"/>
  <c r="F9123" i="11"/>
  <c r="F9124" i="11"/>
  <c r="F9125" i="11"/>
  <c r="F9126" i="11"/>
  <c r="F9127" i="11"/>
  <c r="F9128" i="11"/>
  <c r="F9129" i="11"/>
  <c r="F9130" i="11"/>
  <c r="F9131" i="11"/>
  <c r="F9132" i="11"/>
  <c r="F9133" i="11"/>
  <c r="F9134" i="11"/>
  <c r="F9135" i="11"/>
  <c r="F9136" i="11"/>
  <c r="F9137" i="11"/>
  <c r="F9138" i="11"/>
  <c r="F9139" i="11"/>
  <c r="F9140" i="11"/>
  <c r="F9141" i="11"/>
  <c r="F9142" i="11"/>
  <c r="F9143" i="11"/>
  <c r="F9144" i="11"/>
  <c r="F9145" i="11"/>
  <c r="F9146" i="11"/>
  <c r="F9147" i="11"/>
  <c r="F9148" i="11"/>
  <c r="F9149" i="11"/>
  <c r="F9150" i="11"/>
  <c r="F9151" i="11"/>
  <c r="F9152" i="11"/>
  <c r="F9153" i="11"/>
  <c r="F9154" i="11"/>
  <c r="F9155" i="11"/>
  <c r="F9156" i="11"/>
  <c r="F9157" i="11"/>
  <c r="F9158" i="11"/>
  <c r="F9159" i="11"/>
  <c r="F9160" i="11"/>
  <c r="F9161" i="11"/>
  <c r="F9162" i="11"/>
  <c r="F9163" i="11"/>
  <c r="F9164" i="11"/>
  <c r="F9165" i="11"/>
  <c r="F9166" i="11"/>
  <c r="F9167" i="11"/>
  <c r="F9168" i="11"/>
  <c r="F9169" i="11"/>
  <c r="F9170" i="11"/>
  <c r="F9171" i="11"/>
  <c r="F9172" i="11"/>
  <c r="F9173" i="11"/>
  <c r="F9174" i="11"/>
  <c r="F9175" i="11"/>
  <c r="F9176" i="11"/>
  <c r="F9177" i="11"/>
  <c r="F9178" i="11"/>
  <c r="F9179" i="11"/>
  <c r="F9180" i="11"/>
  <c r="F9181" i="11"/>
  <c r="F9182" i="11"/>
  <c r="F9183" i="11"/>
  <c r="F9184" i="11"/>
  <c r="F9185" i="11"/>
  <c r="F9186" i="11"/>
  <c r="F9187" i="11"/>
  <c r="F9188" i="11"/>
  <c r="F9189" i="11"/>
  <c r="F9190" i="11"/>
  <c r="F9191" i="11"/>
  <c r="F9192" i="11"/>
  <c r="F9193" i="11"/>
  <c r="F9194" i="11"/>
  <c r="F9195" i="11"/>
  <c r="F9196" i="11"/>
  <c r="F9197" i="11"/>
  <c r="F9198" i="11"/>
  <c r="F9199" i="11"/>
  <c r="F9200" i="11"/>
  <c r="F9201" i="11"/>
  <c r="F9202" i="11"/>
  <c r="F9203" i="11"/>
  <c r="F9204" i="11"/>
  <c r="F9205" i="11"/>
  <c r="F9206" i="11"/>
  <c r="F9207" i="11"/>
  <c r="F9208" i="11"/>
  <c r="F9209" i="11"/>
  <c r="F9210" i="11"/>
  <c r="F9211" i="11"/>
  <c r="F9212" i="11"/>
  <c r="F9213" i="11"/>
  <c r="F9214" i="11"/>
  <c r="F9215" i="11"/>
  <c r="F9216" i="11"/>
  <c r="F9217" i="11"/>
  <c r="F9218" i="11"/>
  <c r="F9219" i="11"/>
  <c r="F9220" i="11"/>
  <c r="F9221" i="11"/>
  <c r="F9222" i="11"/>
  <c r="F9223" i="11"/>
  <c r="F9224" i="11"/>
  <c r="F9225" i="11"/>
  <c r="F9226" i="11"/>
  <c r="F9227" i="11"/>
  <c r="F9228" i="11"/>
  <c r="F9229" i="11"/>
  <c r="F9230" i="11"/>
  <c r="F9231" i="11"/>
  <c r="F9232" i="11"/>
  <c r="F9233" i="11"/>
  <c r="F9234" i="11"/>
  <c r="F9235" i="11"/>
  <c r="F9236" i="11"/>
  <c r="F9237" i="11"/>
  <c r="F9238" i="11"/>
  <c r="F9239" i="11"/>
  <c r="F9240" i="11"/>
  <c r="F9241" i="11"/>
  <c r="F9242" i="11"/>
  <c r="F9243" i="11"/>
  <c r="F9244" i="11"/>
  <c r="F9245" i="11"/>
  <c r="F9246" i="11"/>
  <c r="F9247" i="11"/>
  <c r="F9248" i="11"/>
  <c r="F9249" i="11"/>
  <c r="F9250" i="11"/>
  <c r="F9251" i="11"/>
  <c r="F9252" i="11"/>
  <c r="F9253" i="11"/>
  <c r="F9254" i="11"/>
  <c r="F9255" i="11"/>
  <c r="F9256" i="11"/>
  <c r="F9257" i="11"/>
  <c r="F9258" i="11"/>
  <c r="F9259" i="11"/>
  <c r="F9260" i="11"/>
  <c r="F9261" i="11"/>
  <c r="F9262" i="11"/>
  <c r="F9263" i="11"/>
  <c r="F9264" i="11"/>
  <c r="F9265" i="11"/>
  <c r="F9266" i="11"/>
  <c r="F9267" i="11"/>
  <c r="F9268" i="11"/>
  <c r="F9269" i="11"/>
  <c r="F9270" i="11"/>
  <c r="F9271" i="11"/>
  <c r="F9272" i="11"/>
  <c r="F9273" i="11"/>
  <c r="F9274" i="11"/>
  <c r="F9275" i="11"/>
  <c r="F9276" i="11"/>
  <c r="F9277" i="11"/>
  <c r="F9278" i="11"/>
  <c r="F9279" i="11"/>
  <c r="F9280" i="11"/>
  <c r="F9281" i="11"/>
  <c r="F9282" i="11"/>
  <c r="F9283" i="11"/>
  <c r="F9284" i="11"/>
  <c r="F9285" i="11"/>
  <c r="F9286" i="11"/>
  <c r="F9287" i="11"/>
  <c r="F9288" i="11"/>
  <c r="F9289" i="11"/>
  <c r="F9290" i="11"/>
  <c r="F9291" i="11"/>
  <c r="F9292" i="11"/>
  <c r="F9293" i="11"/>
  <c r="F9294" i="11"/>
  <c r="F9295" i="11"/>
  <c r="F9296" i="11"/>
  <c r="F9297" i="11"/>
  <c r="F9298" i="11"/>
  <c r="F9299" i="11"/>
  <c r="F9300" i="11"/>
  <c r="F9301" i="11"/>
  <c r="F9302" i="11"/>
  <c r="F9303" i="11"/>
  <c r="F9304" i="11"/>
  <c r="F9305" i="11"/>
  <c r="F9306" i="11"/>
  <c r="F9307" i="11"/>
  <c r="F9308" i="11"/>
  <c r="F9309" i="11"/>
  <c r="F9310" i="11"/>
  <c r="F9311" i="11"/>
  <c r="F9312" i="11"/>
  <c r="F9313" i="11"/>
  <c r="F9314" i="11"/>
  <c r="F9315" i="11"/>
  <c r="F9316" i="11"/>
  <c r="F9317" i="11"/>
  <c r="F9318" i="11"/>
  <c r="F9319" i="11"/>
  <c r="F9320" i="11"/>
  <c r="F9321" i="11"/>
  <c r="F9322" i="11"/>
  <c r="F9323" i="11"/>
  <c r="F9324" i="11"/>
  <c r="F9325" i="11"/>
  <c r="F9326" i="11"/>
  <c r="F9327" i="11"/>
  <c r="F9328" i="11"/>
  <c r="F9329" i="11"/>
  <c r="F9330" i="11"/>
  <c r="F9331" i="11"/>
  <c r="F9332" i="11"/>
  <c r="F9333" i="11"/>
  <c r="F9334" i="11"/>
  <c r="F9335" i="11"/>
  <c r="F9336" i="11"/>
  <c r="F9337" i="11"/>
  <c r="F9338" i="11"/>
  <c r="F9339" i="11"/>
  <c r="F9340" i="11"/>
  <c r="F9341" i="11"/>
  <c r="F9342" i="11"/>
  <c r="F9343" i="11"/>
  <c r="F9344" i="11"/>
  <c r="F9345" i="11"/>
  <c r="F9346" i="11"/>
  <c r="F9347" i="11"/>
  <c r="F9348" i="11"/>
  <c r="F9349" i="11"/>
  <c r="F9350" i="11"/>
  <c r="F9351" i="11"/>
  <c r="F9352" i="11"/>
  <c r="F9353" i="11"/>
  <c r="F9354" i="11"/>
  <c r="F9355" i="11"/>
  <c r="F9356" i="11"/>
  <c r="F9357" i="11"/>
  <c r="F9358" i="11"/>
  <c r="F9359" i="11"/>
  <c r="F9360" i="11"/>
  <c r="F9361" i="11"/>
  <c r="F9362" i="11"/>
  <c r="F9363" i="11"/>
  <c r="F9364" i="11"/>
  <c r="F9365" i="11"/>
  <c r="F9366" i="11"/>
  <c r="F9367" i="11"/>
  <c r="F9368" i="11"/>
  <c r="F9369" i="11"/>
  <c r="F9370" i="11"/>
  <c r="F9371" i="11"/>
  <c r="F9372" i="11"/>
  <c r="F9373" i="11"/>
  <c r="F9374" i="11"/>
  <c r="F9375" i="11"/>
  <c r="F9376" i="11"/>
  <c r="F9377" i="11"/>
  <c r="F9378" i="11"/>
  <c r="F9379" i="11"/>
  <c r="F9380" i="11"/>
  <c r="F9381" i="11"/>
  <c r="F9382" i="11"/>
  <c r="F9383" i="11"/>
  <c r="F9384" i="11"/>
  <c r="F9385" i="11"/>
  <c r="F9386" i="11"/>
  <c r="F9387" i="11"/>
  <c r="F9388" i="11"/>
  <c r="F9389" i="11"/>
  <c r="F9390" i="11"/>
  <c r="F9391" i="11"/>
  <c r="F9392" i="11"/>
  <c r="F9393" i="11"/>
  <c r="F9394" i="11"/>
  <c r="F9395" i="11"/>
  <c r="F9396" i="11"/>
  <c r="F9397" i="11"/>
  <c r="F9398" i="11"/>
  <c r="F9399" i="11"/>
  <c r="F9400" i="11"/>
  <c r="F9401" i="11"/>
  <c r="F9402" i="11"/>
  <c r="F9403" i="11"/>
  <c r="F9404" i="11"/>
  <c r="F9405" i="11"/>
  <c r="F9406" i="11"/>
  <c r="F9407" i="11"/>
  <c r="F9408" i="11"/>
  <c r="F9409" i="11"/>
  <c r="F9410" i="11"/>
  <c r="F9411" i="11"/>
  <c r="F9412" i="11"/>
  <c r="F9413" i="11"/>
  <c r="F9414" i="11"/>
  <c r="F9415" i="11"/>
  <c r="F9416" i="11"/>
  <c r="F9417" i="11"/>
  <c r="F9418" i="11"/>
  <c r="F9419" i="11"/>
  <c r="F9420" i="11"/>
  <c r="F9421" i="11"/>
  <c r="F9422" i="11"/>
  <c r="F9423" i="11"/>
  <c r="F9424" i="11"/>
  <c r="F9425" i="11"/>
  <c r="F9426" i="11"/>
  <c r="F9427" i="11"/>
  <c r="F9428" i="11"/>
  <c r="F9429" i="11"/>
  <c r="F9430" i="11"/>
  <c r="F9431" i="11"/>
  <c r="F9432" i="11"/>
  <c r="F9433" i="11"/>
  <c r="F9434" i="11"/>
  <c r="F9435" i="11"/>
  <c r="F9436" i="11"/>
  <c r="F9437" i="11"/>
  <c r="F9438" i="11"/>
  <c r="F9439" i="11"/>
  <c r="F9440" i="11"/>
  <c r="F9441" i="11"/>
  <c r="F9442" i="11"/>
  <c r="F9443" i="11"/>
  <c r="F9444" i="11"/>
  <c r="F9445" i="11"/>
  <c r="F9446" i="11"/>
  <c r="F9447" i="11"/>
  <c r="F9448" i="11"/>
  <c r="F9449" i="11"/>
  <c r="F9450" i="11"/>
  <c r="F9451" i="11"/>
  <c r="F9452" i="11"/>
  <c r="F9453" i="11"/>
  <c r="F9454" i="11"/>
  <c r="F9455" i="11"/>
  <c r="F9456" i="11"/>
  <c r="F9457" i="11"/>
  <c r="F9458" i="11"/>
  <c r="F9459" i="11"/>
  <c r="F9460" i="11"/>
  <c r="F9461" i="11"/>
  <c r="F9462" i="11"/>
  <c r="F9463" i="11"/>
  <c r="F9464" i="11"/>
  <c r="F9465" i="11"/>
  <c r="F9466" i="11"/>
  <c r="F9467" i="11"/>
  <c r="F9468" i="11"/>
  <c r="F9469" i="11"/>
  <c r="F9470" i="11"/>
  <c r="F9471" i="11"/>
  <c r="F9472" i="11"/>
  <c r="F9473" i="11"/>
  <c r="F9474" i="11"/>
  <c r="F9475" i="11"/>
  <c r="F9476" i="11"/>
  <c r="F9477" i="11"/>
  <c r="F9478" i="11"/>
  <c r="F9479" i="11"/>
  <c r="F9480" i="11"/>
  <c r="F9481" i="11"/>
  <c r="F9482" i="11"/>
  <c r="F9483" i="11"/>
  <c r="F9484" i="11"/>
  <c r="F9485" i="11"/>
  <c r="F9486" i="11"/>
  <c r="F9487" i="11"/>
  <c r="F9488" i="11"/>
  <c r="F9489" i="11"/>
  <c r="F9490" i="11"/>
  <c r="F9491" i="11"/>
  <c r="F9492" i="11"/>
  <c r="F9493" i="11"/>
  <c r="F9494" i="11"/>
  <c r="F9495" i="11"/>
  <c r="F9496" i="11"/>
  <c r="F9497" i="11"/>
  <c r="F9498" i="11"/>
  <c r="F9499" i="11"/>
  <c r="F9500" i="11"/>
  <c r="F9501" i="11"/>
  <c r="F9502" i="11"/>
  <c r="F9503" i="11"/>
  <c r="F9504" i="11"/>
  <c r="F9505" i="11"/>
  <c r="F9506" i="11"/>
  <c r="F9507" i="11"/>
  <c r="F9508" i="11"/>
  <c r="F9509" i="11"/>
  <c r="F9510" i="11"/>
  <c r="F9511" i="11"/>
  <c r="F9512" i="11"/>
  <c r="F9513" i="11"/>
  <c r="F9514" i="11"/>
  <c r="F9515" i="11"/>
  <c r="F9516" i="11"/>
  <c r="F9517" i="11"/>
  <c r="F9518" i="11"/>
  <c r="F9519" i="11"/>
  <c r="F9520" i="11"/>
  <c r="F9521" i="11"/>
  <c r="F9522" i="11"/>
  <c r="F9523" i="11"/>
  <c r="F9524" i="11"/>
  <c r="F9525" i="11"/>
  <c r="F9526" i="11"/>
  <c r="F9527" i="11"/>
  <c r="F9528" i="11"/>
  <c r="F9529" i="11"/>
  <c r="F9530" i="11"/>
  <c r="F9531" i="11"/>
  <c r="F9532" i="11"/>
  <c r="F9533" i="11"/>
  <c r="F9534" i="11"/>
  <c r="F9535" i="11"/>
  <c r="F9536" i="11"/>
  <c r="F9537" i="11"/>
  <c r="F9538" i="11"/>
  <c r="F9539" i="11"/>
  <c r="F9540" i="11"/>
  <c r="F9541" i="11"/>
  <c r="F9542" i="11"/>
  <c r="F9543" i="11"/>
  <c r="F9544" i="11"/>
  <c r="F9545" i="11"/>
  <c r="F9546" i="11"/>
  <c r="F9547" i="11"/>
  <c r="F9548" i="11"/>
  <c r="F9549" i="11"/>
  <c r="F9550" i="11"/>
  <c r="F9551" i="11"/>
  <c r="F9552" i="11"/>
  <c r="F9553" i="11"/>
  <c r="F9554" i="11"/>
  <c r="F9555" i="11"/>
  <c r="F9556" i="11"/>
  <c r="F9557" i="11"/>
  <c r="F9558" i="11"/>
  <c r="F9559" i="11"/>
  <c r="F9560" i="11"/>
  <c r="F9561" i="11"/>
  <c r="F9562" i="11"/>
  <c r="F9563" i="11"/>
  <c r="F9564" i="11"/>
  <c r="F9565" i="11"/>
  <c r="F9566" i="11"/>
  <c r="F9567" i="11"/>
  <c r="F9568" i="11"/>
  <c r="F9569" i="11"/>
  <c r="F9570" i="11"/>
  <c r="F9571" i="11"/>
  <c r="F9572" i="11"/>
  <c r="F9573" i="11"/>
  <c r="F9574" i="11"/>
  <c r="F9575" i="11"/>
  <c r="F9576" i="11"/>
  <c r="F9577" i="11"/>
  <c r="F9578" i="11"/>
  <c r="F9579" i="11"/>
  <c r="F9580" i="11"/>
  <c r="F9581" i="11"/>
  <c r="F9582" i="11"/>
  <c r="F9583" i="11"/>
  <c r="F9584" i="11"/>
  <c r="F9585" i="11"/>
  <c r="F9586" i="11"/>
  <c r="F9587" i="11"/>
  <c r="F9588" i="11"/>
  <c r="F9589" i="11"/>
  <c r="F9590" i="11"/>
  <c r="F9591" i="11"/>
  <c r="F9592" i="11"/>
  <c r="F9593" i="11"/>
  <c r="F9594" i="11"/>
  <c r="F9595" i="11"/>
  <c r="F9596" i="11"/>
  <c r="F9597" i="11"/>
  <c r="F9598" i="11"/>
  <c r="F9599" i="11"/>
  <c r="F9600" i="11"/>
  <c r="F9601" i="11"/>
  <c r="F9602" i="11"/>
  <c r="F9603" i="11"/>
  <c r="F9604" i="11"/>
  <c r="F9605" i="11"/>
  <c r="F9606" i="11"/>
  <c r="F9607" i="11"/>
  <c r="F9608" i="11"/>
  <c r="F9609" i="11"/>
  <c r="F9610" i="11"/>
  <c r="F9611" i="11"/>
  <c r="F9612" i="11"/>
  <c r="F9613" i="11"/>
  <c r="F9614" i="11"/>
  <c r="F9615" i="11"/>
  <c r="F9616" i="11"/>
  <c r="F9617" i="11"/>
  <c r="F9618" i="11"/>
  <c r="F9619" i="11"/>
  <c r="F9620" i="11"/>
  <c r="F9621" i="11"/>
  <c r="F9622" i="11"/>
  <c r="F9623" i="11"/>
  <c r="F9624" i="11"/>
  <c r="F9625" i="11"/>
  <c r="F9626" i="11"/>
  <c r="F9627" i="11"/>
  <c r="F9628" i="11"/>
  <c r="F9629" i="11"/>
  <c r="F9630" i="11"/>
  <c r="F9631" i="11"/>
  <c r="F9632" i="11"/>
  <c r="F9633" i="11"/>
  <c r="F9634" i="11"/>
  <c r="F9635" i="11"/>
  <c r="F9636" i="11"/>
  <c r="F9637" i="11"/>
  <c r="F9638" i="11"/>
  <c r="F9639" i="11"/>
  <c r="F9640" i="11"/>
  <c r="F9641" i="11"/>
  <c r="F9642" i="11"/>
  <c r="F9643" i="11"/>
  <c r="F9644" i="11"/>
  <c r="F9645" i="11"/>
  <c r="F9646" i="11"/>
  <c r="F9647" i="11"/>
  <c r="F9648" i="11"/>
  <c r="F9649" i="11"/>
  <c r="F9650" i="11"/>
  <c r="F9651" i="11"/>
  <c r="F9652" i="11"/>
  <c r="F9653" i="11"/>
  <c r="F9654" i="11"/>
  <c r="F9655" i="11"/>
  <c r="F9656" i="11"/>
  <c r="F9657" i="11"/>
  <c r="F9658" i="11"/>
  <c r="F9659" i="11"/>
  <c r="F9660" i="11"/>
  <c r="F9661" i="11"/>
  <c r="F9662" i="11"/>
  <c r="F9663" i="11"/>
  <c r="F9664" i="11"/>
  <c r="F9665" i="11"/>
  <c r="F9666" i="11"/>
  <c r="F9667" i="11"/>
  <c r="F9668" i="11"/>
  <c r="F9669" i="11"/>
  <c r="F9670" i="11"/>
  <c r="F9671" i="11"/>
  <c r="F9672" i="11"/>
  <c r="F9673" i="11"/>
  <c r="F9674" i="11"/>
  <c r="F9675" i="11"/>
  <c r="F9676" i="11"/>
  <c r="F9677" i="11"/>
  <c r="F9678" i="11"/>
  <c r="F9679" i="11"/>
  <c r="F9680" i="11"/>
  <c r="F9681" i="11"/>
  <c r="F9682" i="11"/>
  <c r="F9683" i="11"/>
  <c r="F9684" i="11"/>
  <c r="F9685" i="11"/>
  <c r="F9686" i="11"/>
  <c r="F9687" i="11"/>
  <c r="F9688" i="11"/>
  <c r="F9689" i="11"/>
  <c r="F9690" i="11"/>
  <c r="F9691" i="11"/>
  <c r="F9692" i="11"/>
  <c r="F9693" i="11"/>
  <c r="F9694" i="11"/>
  <c r="F9695" i="11"/>
  <c r="F9696" i="11"/>
  <c r="F9697" i="11"/>
  <c r="F9698" i="11"/>
  <c r="F9699" i="11"/>
  <c r="F9700" i="11"/>
  <c r="F9701" i="11"/>
  <c r="F9702" i="11"/>
  <c r="F9703" i="11"/>
  <c r="F9704" i="11"/>
  <c r="F9705" i="11"/>
  <c r="F9706" i="11"/>
  <c r="F9707" i="11"/>
  <c r="F9708" i="11"/>
  <c r="F9709" i="11"/>
  <c r="F9710" i="11"/>
  <c r="F9711" i="11"/>
  <c r="F9712" i="11"/>
  <c r="F9713" i="11"/>
  <c r="F9714" i="11"/>
  <c r="F9715" i="11"/>
  <c r="F9716" i="11"/>
  <c r="F9717" i="11"/>
  <c r="F9718" i="11"/>
  <c r="F9719" i="11"/>
  <c r="F9720" i="11"/>
  <c r="F9721" i="11"/>
  <c r="F9722" i="11"/>
  <c r="F9723" i="11"/>
  <c r="F9724" i="11"/>
  <c r="F9725" i="11"/>
  <c r="F9726" i="11"/>
  <c r="F9727" i="11"/>
  <c r="F9728" i="11"/>
  <c r="F9729" i="11"/>
  <c r="F9730" i="11"/>
  <c r="F9731" i="11"/>
  <c r="F9732" i="11"/>
  <c r="F9733" i="11"/>
  <c r="F9734" i="11"/>
  <c r="F9735" i="11"/>
  <c r="F9736" i="11"/>
  <c r="F9737" i="11"/>
  <c r="F9738" i="11"/>
  <c r="F9739" i="11"/>
  <c r="F9740" i="11"/>
  <c r="F9741" i="11"/>
  <c r="F9742" i="11"/>
  <c r="F9743" i="11"/>
  <c r="F9744" i="11"/>
  <c r="F9745" i="11"/>
  <c r="F9746" i="11"/>
  <c r="F9747" i="11"/>
  <c r="F9748" i="11"/>
  <c r="F9749" i="11"/>
  <c r="F9750" i="11"/>
  <c r="F9751" i="11"/>
  <c r="F9752" i="11"/>
  <c r="F9753" i="11"/>
  <c r="F9754" i="11"/>
  <c r="F9755" i="11"/>
  <c r="F9756" i="11"/>
  <c r="F9757" i="11"/>
  <c r="F9758" i="11"/>
  <c r="F9759" i="11"/>
  <c r="F9760" i="11"/>
  <c r="F9761" i="11"/>
  <c r="F9762" i="11"/>
  <c r="F9763" i="11"/>
  <c r="F9764" i="11"/>
  <c r="F9765" i="11"/>
  <c r="F9766" i="11"/>
  <c r="F9767" i="11"/>
  <c r="F9768" i="11"/>
  <c r="F9769" i="11"/>
  <c r="F9770" i="11"/>
  <c r="F9771" i="11"/>
  <c r="F9772" i="11"/>
  <c r="F9773" i="11"/>
  <c r="F9774" i="11"/>
  <c r="F9775" i="11"/>
  <c r="F9776" i="11"/>
  <c r="F9777" i="11"/>
  <c r="F9778" i="11"/>
  <c r="F9779" i="11"/>
  <c r="F9780" i="11"/>
  <c r="F9781" i="11"/>
  <c r="F9782" i="11"/>
  <c r="F9783" i="11"/>
  <c r="F9784" i="11"/>
  <c r="F9785" i="11"/>
  <c r="F9786" i="11"/>
  <c r="F9787" i="11"/>
  <c r="F9788" i="11"/>
  <c r="F9789" i="11"/>
  <c r="F9790" i="11"/>
  <c r="F9791" i="11"/>
  <c r="F9792" i="11"/>
  <c r="F9793" i="11"/>
  <c r="F9794" i="11"/>
  <c r="F9795" i="11"/>
  <c r="F9796" i="11"/>
  <c r="F9797" i="11"/>
  <c r="F9798" i="11"/>
  <c r="F9799" i="11"/>
  <c r="F9800" i="11"/>
  <c r="F9801" i="11"/>
  <c r="F9802" i="11"/>
  <c r="F9803" i="11"/>
  <c r="F9804" i="11"/>
  <c r="F9805" i="11"/>
  <c r="F9806" i="11"/>
  <c r="F9807" i="11"/>
  <c r="F9808" i="11"/>
  <c r="F9809" i="11"/>
  <c r="F9810" i="11"/>
  <c r="F9811" i="11"/>
  <c r="F9812" i="11"/>
  <c r="F9813" i="11"/>
  <c r="F9814" i="11"/>
  <c r="F9815" i="11"/>
  <c r="F9816" i="11"/>
  <c r="F9817" i="11"/>
  <c r="F9818" i="11"/>
  <c r="F9819" i="11"/>
  <c r="F9820" i="11"/>
  <c r="F9821" i="11"/>
  <c r="F9822" i="11"/>
  <c r="F9823" i="11"/>
  <c r="F9824" i="11"/>
  <c r="F9825" i="11"/>
  <c r="F9826" i="11"/>
  <c r="F9827" i="11"/>
  <c r="F9828" i="11"/>
  <c r="F9829" i="11"/>
  <c r="F9830" i="11"/>
  <c r="F9831" i="11"/>
  <c r="F9832" i="11"/>
  <c r="F9833" i="11"/>
  <c r="F9834" i="11"/>
  <c r="F9835" i="11"/>
  <c r="F9836" i="11"/>
  <c r="F9837" i="11"/>
  <c r="F9838" i="11"/>
  <c r="F9839" i="11"/>
  <c r="F9840" i="11"/>
  <c r="F9841" i="11"/>
  <c r="F9842" i="11"/>
  <c r="F9843" i="11"/>
  <c r="F9844" i="11"/>
  <c r="F9845" i="11"/>
  <c r="F9846" i="11"/>
  <c r="F9847" i="11"/>
  <c r="F9848" i="11"/>
  <c r="F9849" i="11"/>
  <c r="F9850" i="11"/>
  <c r="F9851" i="11"/>
  <c r="F9852" i="11"/>
  <c r="F9853" i="11"/>
  <c r="F9854" i="11"/>
  <c r="F9855" i="11"/>
  <c r="F9856" i="11"/>
  <c r="F9857" i="11"/>
  <c r="F9858" i="11"/>
  <c r="F9859" i="11"/>
  <c r="F9860" i="11"/>
  <c r="F9861" i="11"/>
  <c r="F9862" i="11"/>
  <c r="F9863" i="11"/>
  <c r="F9864" i="11"/>
  <c r="F9865" i="11"/>
  <c r="F9866" i="11"/>
  <c r="F9867" i="11"/>
  <c r="F9868" i="11"/>
  <c r="F9869" i="11"/>
  <c r="F9870" i="11"/>
  <c r="F9871" i="11"/>
  <c r="F9872" i="11"/>
  <c r="F9873" i="11"/>
  <c r="F9874" i="11"/>
  <c r="F9875" i="11"/>
  <c r="F9876" i="11"/>
  <c r="F9877" i="11"/>
  <c r="F9878" i="11"/>
  <c r="F9879" i="11"/>
  <c r="F9880" i="11"/>
  <c r="F9881" i="11"/>
  <c r="F9882" i="11"/>
  <c r="F9883" i="11"/>
  <c r="F9884" i="11"/>
  <c r="F9885" i="11"/>
  <c r="F9886" i="11"/>
  <c r="F9887" i="11"/>
  <c r="F9888" i="11"/>
  <c r="F9889" i="11"/>
  <c r="F9890" i="11"/>
  <c r="F9891" i="11"/>
  <c r="F9892" i="11"/>
  <c r="F9893" i="11"/>
  <c r="F9894" i="11"/>
  <c r="F9895" i="11"/>
  <c r="F9896" i="11"/>
  <c r="F9897" i="11"/>
  <c r="F9898" i="11"/>
  <c r="F9899" i="11"/>
  <c r="F9900" i="11"/>
  <c r="F9901" i="11"/>
  <c r="F9902" i="11"/>
  <c r="F9903" i="11"/>
  <c r="F9904" i="11"/>
  <c r="F9905" i="11"/>
  <c r="F9906" i="11"/>
  <c r="F9907" i="11"/>
  <c r="F9908" i="11"/>
  <c r="F9909" i="11"/>
  <c r="F9910" i="11"/>
  <c r="F9911" i="11"/>
  <c r="F9912" i="11"/>
  <c r="F9913" i="11"/>
  <c r="F9914" i="11"/>
  <c r="F9915" i="11"/>
  <c r="F9916" i="11"/>
  <c r="F9917" i="11"/>
  <c r="F9918" i="11"/>
  <c r="F9919" i="11"/>
  <c r="F9920" i="11"/>
  <c r="F9921" i="11"/>
  <c r="F9922" i="11"/>
  <c r="F9923" i="11"/>
  <c r="F9924" i="11"/>
  <c r="F9925" i="11"/>
  <c r="F9926" i="11"/>
  <c r="F9927" i="11"/>
  <c r="F9928" i="11"/>
  <c r="F9929" i="11"/>
  <c r="F9930" i="11"/>
  <c r="F9931" i="11"/>
  <c r="F9932" i="11"/>
  <c r="F9933" i="11"/>
  <c r="F9934" i="11"/>
  <c r="F9935" i="11"/>
  <c r="F9936" i="11"/>
  <c r="F9937" i="11"/>
  <c r="F9938" i="11"/>
  <c r="F9939" i="11"/>
  <c r="F9940" i="11"/>
  <c r="F9941" i="11"/>
  <c r="F9942" i="11"/>
  <c r="F9943" i="11"/>
  <c r="F9944" i="11"/>
  <c r="F9945" i="11"/>
  <c r="F9946" i="11"/>
  <c r="F9947" i="11"/>
  <c r="F9948" i="11"/>
  <c r="F9949" i="11"/>
  <c r="F9950" i="11"/>
  <c r="F9951" i="11"/>
  <c r="F9952" i="11"/>
  <c r="F9953" i="11"/>
  <c r="F9954" i="11"/>
  <c r="F9955" i="11"/>
  <c r="F9956" i="11"/>
  <c r="F9957" i="11"/>
  <c r="F9958" i="11"/>
  <c r="F9959" i="11"/>
  <c r="F9960" i="11"/>
  <c r="F9961" i="11"/>
  <c r="F9962" i="11"/>
  <c r="F9963" i="11"/>
  <c r="F9964" i="11"/>
  <c r="F9965" i="11"/>
  <c r="F9966" i="11"/>
  <c r="F9967" i="11"/>
  <c r="F9968" i="11"/>
  <c r="F9969" i="11"/>
  <c r="F9970" i="11"/>
  <c r="F9971" i="11"/>
  <c r="F9972" i="11"/>
  <c r="F9973" i="11"/>
  <c r="F9974" i="11"/>
  <c r="F9975" i="11"/>
  <c r="F9976" i="11"/>
  <c r="F9977" i="11"/>
  <c r="F9978" i="11"/>
  <c r="F9979" i="11"/>
  <c r="F9980" i="11"/>
  <c r="F9981" i="11"/>
  <c r="F9982" i="11"/>
  <c r="F9983" i="11"/>
  <c r="F9984" i="11"/>
  <c r="F9985" i="11"/>
  <c r="F9986" i="11"/>
  <c r="F9987" i="11"/>
  <c r="F9988" i="11"/>
  <c r="F9989" i="11"/>
  <c r="F9990" i="11"/>
  <c r="F9991" i="11"/>
  <c r="F9992" i="11"/>
  <c r="F9993" i="11"/>
  <c r="F9994" i="11"/>
  <c r="F9995" i="11"/>
  <c r="F9996" i="11"/>
  <c r="F9997" i="11"/>
  <c r="F9998" i="11"/>
  <c r="F9999" i="11"/>
  <c r="F10000" i="11"/>
  <c r="F10001" i="11"/>
  <c r="F10002" i="11"/>
  <c r="F10003" i="11"/>
  <c r="J33" i="28" l="1"/>
  <c r="J32" i="28"/>
  <c r="I33" i="28"/>
  <c r="I32" i="28"/>
  <c r="J31" i="28"/>
  <c r="J30" i="28"/>
  <c r="J29" i="28"/>
  <c r="I31" i="28"/>
  <c r="I29" i="28"/>
  <c r="I67" i="25" l="1" a="1"/>
  <c r="I67" i="25" s="1"/>
  <c r="Y37" i="34" l="1"/>
  <c r="W37" i="34"/>
  <c r="V37" i="34"/>
  <c r="U37" i="34"/>
  <c r="T37" i="34"/>
  <c r="S37" i="34"/>
  <c r="R37" i="34"/>
  <c r="Q37" i="34"/>
  <c r="O37" i="34"/>
  <c r="N37" i="34"/>
  <c r="M37" i="34"/>
  <c r="L37" i="34"/>
  <c r="X37" i="34" s="1"/>
  <c r="Y36" i="34"/>
  <c r="W36" i="34"/>
  <c r="V36" i="34"/>
  <c r="U36" i="34"/>
  <c r="T36" i="34"/>
  <c r="S36" i="34"/>
  <c r="R36" i="34"/>
  <c r="Q36" i="34"/>
  <c r="O36" i="34"/>
  <c r="N36" i="34"/>
  <c r="M36" i="34"/>
  <c r="L36" i="34"/>
  <c r="X36" i="34" s="1"/>
  <c r="Y35" i="34"/>
  <c r="W35" i="34"/>
  <c r="V35" i="34"/>
  <c r="U35" i="34"/>
  <c r="T35" i="34"/>
  <c r="S35" i="34"/>
  <c r="R35" i="34"/>
  <c r="Q35" i="34"/>
  <c r="O35" i="34"/>
  <c r="N35" i="34"/>
  <c r="M35" i="34"/>
  <c r="L35" i="34"/>
  <c r="X35" i="34" s="1"/>
  <c r="Y34" i="34"/>
  <c r="W34" i="34"/>
  <c r="V34" i="34"/>
  <c r="U34" i="34"/>
  <c r="T34" i="34"/>
  <c r="S34" i="34"/>
  <c r="R34" i="34"/>
  <c r="Q34" i="34"/>
  <c r="O34" i="34"/>
  <c r="N34" i="34"/>
  <c r="M34" i="34"/>
  <c r="L34" i="34"/>
  <c r="X34" i="34" s="1"/>
  <c r="Y33" i="34"/>
  <c r="W33" i="34"/>
  <c r="V33" i="34"/>
  <c r="U33" i="34"/>
  <c r="T33" i="34"/>
  <c r="S33" i="34"/>
  <c r="R33" i="34"/>
  <c r="Q33" i="34"/>
  <c r="O33" i="34"/>
  <c r="N33" i="34"/>
  <c r="M33" i="34"/>
  <c r="L33" i="34"/>
  <c r="X33" i="34" s="1"/>
  <c r="Y32" i="34"/>
  <c r="W32" i="34"/>
  <c r="V32" i="34"/>
  <c r="U32" i="34"/>
  <c r="T32" i="34"/>
  <c r="S32" i="34"/>
  <c r="R32" i="34"/>
  <c r="Q32" i="34"/>
  <c r="O32" i="34"/>
  <c r="N32" i="34"/>
  <c r="M32" i="34"/>
  <c r="L32" i="34"/>
  <c r="X32" i="34" s="1"/>
  <c r="Y31" i="34"/>
  <c r="W31" i="34"/>
  <c r="V31" i="34"/>
  <c r="U31" i="34"/>
  <c r="T31" i="34"/>
  <c r="S31" i="34"/>
  <c r="R31" i="34"/>
  <c r="Q31" i="34"/>
  <c r="O31" i="34"/>
  <c r="N31" i="34"/>
  <c r="M31" i="34"/>
  <c r="L31" i="34"/>
  <c r="X31" i="34" s="1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Y29" i="34"/>
  <c r="W29" i="34"/>
  <c r="V29" i="34"/>
  <c r="U29" i="34"/>
  <c r="T29" i="34"/>
  <c r="S29" i="34"/>
  <c r="R29" i="34"/>
  <c r="Q29" i="34"/>
  <c r="O29" i="34"/>
  <c r="N29" i="34"/>
  <c r="M29" i="34"/>
  <c r="L29" i="34"/>
  <c r="X29" i="34" s="1"/>
  <c r="Y28" i="34"/>
  <c r="W28" i="34"/>
  <c r="V28" i="34"/>
  <c r="U28" i="34"/>
  <c r="T28" i="34"/>
  <c r="S28" i="34"/>
  <c r="R28" i="34"/>
  <c r="Q28" i="34"/>
  <c r="O28" i="34"/>
  <c r="N28" i="34"/>
  <c r="M28" i="34"/>
  <c r="L28" i="34"/>
  <c r="X28" i="34" s="1"/>
  <c r="Y27" i="34"/>
  <c r="W27" i="34"/>
  <c r="V27" i="34"/>
  <c r="U27" i="34"/>
  <c r="T27" i="34"/>
  <c r="S27" i="34"/>
  <c r="R27" i="34"/>
  <c r="Q27" i="34"/>
  <c r="O27" i="34"/>
  <c r="N27" i="34"/>
  <c r="M27" i="34"/>
  <c r="L27" i="34"/>
  <c r="X27" i="34" s="1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Y25" i="34"/>
  <c r="W25" i="34"/>
  <c r="V25" i="34"/>
  <c r="U25" i="34"/>
  <c r="T25" i="34"/>
  <c r="S25" i="34"/>
  <c r="R25" i="34"/>
  <c r="Q25" i="34"/>
  <c r="O25" i="34"/>
  <c r="N25" i="34"/>
  <c r="M25" i="34"/>
  <c r="L25" i="34"/>
  <c r="X25" i="34" s="1"/>
  <c r="Y24" i="34"/>
  <c r="W24" i="34"/>
  <c r="V24" i="34"/>
  <c r="U24" i="34"/>
  <c r="T24" i="34"/>
  <c r="S24" i="34"/>
  <c r="R24" i="34"/>
  <c r="Q24" i="34"/>
  <c r="O24" i="34"/>
  <c r="N24" i="34"/>
  <c r="M24" i="34"/>
  <c r="L24" i="34"/>
  <c r="X24" i="34" s="1"/>
  <c r="Y23" i="34"/>
  <c r="W23" i="34"/>
  <c r="V23" i="34"/>
  <c r="U23" i="34"/>
  <c r="T23" i="34"/>
  <c r="S23" i="34"/>
  <c r="R23" i="34"/>
  <c r="Q23" i="34"/>
  <c r="O23" i="34"/>
  <c r="N23" i="34"/>
  <c r="M23" i="34"/>
  <c r="L23" i="34"/>
  <c r="X23" i="34" s="1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Y21" i="34"/>
  <c r="W21" i="34"/>
  <c r="V21" i="34"/>
  <c r="U21" i="34"/>
  <c r="T21" i="34"/>
  <c r="S21" i="34"/>
  <c r="R21" i="34"/>
  <c r="Q21" i="34"/>
  <c r="O21" i="34"/>
  <c r="N21" i="34"/>
  <c r="M21" i="34"/>
  <c r="L21" i="34"/>
  <c r="X21" i="34" s="1"/>
  <c r="Y20" i="34"/>
  <c r="W20" i="34"/>
  <c r="V20" i="34"/>
  <c r="U20" i="34"/>
  <c r="T20" i="34"/>
  <c r="S20" i="34"/>
  <c r="R20" i="34"/>
  <c r="Q20" i="34"/>
  <c r="O20" i="34"/>
  <c r="N20" i="34"/>
  <c r="M20" i="34"/>
  <c r="L20" i="34"/>
  <c r="X20" i="34" s="1"/>
  <c r="Y19" i="34"/>
  <c r="W19" i="34"/>
  <c r="V19" i="34"/>
  <c r="U19" i="34"/>
  <c r="T19" i="34"/>
  <c r="S19" i="34"/>
  <c r="R19" i="34"/>
  <c r="Q19" i="34"/>
  <c r="O19" i="34"/>
  <c r="N19" i="34"/>
  <c r="M19" i="34"/>
  <c r="L19" i="34"/>
  <c r="X19" i="34" s="1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Y17" i="34"/>
  <c r="W17" i="34"/>
  <c r="V17" i="34"/>
  <c r="U17" i="34"/>
  <c r="T17" i="34"/>
  <c r="S17" i="34"/>
  <c r="R17" i="34"/>
  <c r="Q17" i="34"/>
  <c r="O17" i="34"/>
  <c r="N17" i="34"/>
  <c r="M17" i="34"/>
  <c r="L17" i="34"/>
  <c r="X17" i="34" s="1"/>
  <c r="Y16" i="34"/>
  <c r="W16" i="34"/>
  <c r="V16" i="34"/>
  <c r="U16" i="34"/>
  <c r="T16" i="34"/>
  <c r="S16" i="34"/>
  <c r="R16" i="34"/>
  <c r="Q16" i="34"/>
  <c r="O16" i="34"/>
  <c r="N16" i="34"/>
  <c r="M16" i="34"/>
  <c r="L16" i="34"/>
  <c r="X16" i="34" s="1"/>
  <c r="Y15" i="34"/>
  <c r="W15" i="34"/>
  <c r="V15" i="34"/>
  <c r="U15" i="34"/>
  <c r="T15" i="34"/>
  <c r="S15" i="34"/>
  <c r="R15" i="34"/>
  <c r="Q15" i="34"/>
  <c r="O15" i="34"/>
  <c r="N15" i="34"/>
  <c r="M15" i="34"/>
  <c r="L15" i="34"/>
  <c r="X15" i="34" s="1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Y13" i="34"/>
  <c r="W13" i="34"/>
  <c r="V13" i="34"/>
  <c r="U13" i="34"/>
  <c r="T13" i="34"/>
  <c r="S13" i="34"/>
  <c r="R13" i="34"/>
  <c r="Q13" i="34"/>
  <c r="O13" i="34"/>
  <c r="N13" i="34"/>
  <c r="M13" i="34"/>
  <c r="L13" i="34"/>
  <c r="X13" i="34" s="1"/>
  <c r="Y12" i="34"/>
  <c r="W12" i="34"/>
  <c r="V12" i="34"/>
  <c r="U12" i="34"/>
  <c r="T12" i="34"/>
  <c r="S12" i="34"/>
  <c r="R12" i="34"/>
  <c r="Q12" i="34"/>
  <c r="O12" i="34"/>
  <c r="N12" i="34"/>
  <c r="M12" i="34"/>
  <c r="L12" i="34"/>
  <c r="X12" i="34" s="1"/>
  <c r="Y11" i="34"/>
  <c r="W11" i="34"/>
  <c r="V11" i="34"/>
  <c r="U11" i="34"/>
  <c r="T11" i="34"/>
  <c r="S11" i="34"/>
  <c r="R11" i="34"/>
  <c r="Q11" i="34"/>
  <c r="O11" i="34"/>
  <c r="N11" i="34"/>
  <c r="M11" i="34"/>
  <c r="L11" i="34"/>
  <c r="X11" i="34" s="1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Y9" i="34"/>
  <c r="W9" i="34"/>
  <c r="V9" i="34"/>
  <c r="U9" i="34"/>
  <c r="T9" i="34"/>
  <c r="S9" i="34"/>
  <c r="R9" i="34"/>
  <c r="Q9" i="34"/>
  <c r="O9" i="34"/>
  <c r="N9" i="34"/>
  <c r="M9" i="34"/>
  <c r="L9" i="34"/>
  <c r="X9" i="34" s="1"/>
  <c r="B19" i="34"/>
  <c r="A19" i="34"/>
  <c r="B18" i="34"/>
  <c r="A18" i="34"/>
  <c r="B17" i="34"/>
  <c r="A17" i="34"/>
  <c r="B16" i="34"/>
  <c r="A16" i="34"/>
  <c r="B25" i="34"/>
  <c r="A25" i="34"/>
  <c r="B24" i="34"/>
  <c r="A24" i="34"/>
  <c r="B23" i="34"/>
  <c r="A23" i="34"/>
  <c r="B22" i="34"/>
  <c r="A22" i="34"/>
  <c r="B21" i="34"/>
  <c r="A21" i="34"/>
  <c r="B20" i="34"/>
  <c r="A20" i="34"/>
  <c r="B15" i="34"/>
  <c r="A15" i="34"/>
  <c r="B14" i="34"/>
  <c r="A14" i="34"/>
  <c r="B13" i="34"/>
  <c r="A13" i="34"/>
  <c r="B12" i="34"/>
  <c r="A12" i="34"/>
  <c r="B11" i="34"/>
  <c r="A11" i="34"/>
  <c r="B10" i="34"/>
  <c r="A10" i="34"/>
  <c r="P12" i="34" l="1"/>
  <c r="P16" i="34"/>
  <c r="P20" i="34"/>
  <c r="P24" i="34"/>
  <c r="P28" i="34"/>
  <c r="P32" i="34"/>
  <c r="P36" i="34"/>
  <c r="P11" i="34"/>
  <c r="P15" i="34"/>
  <c r="P19" i="34"/>
  <c r="P23" i="34"/>
  <c r="P27" i="34"/>
  <c r="P31" i="34"/>
  <c r="P35" i="34"/>
  <c r="P34" i="34"/>
  <c r="P9" i="34"/>
  <c r="P13" i="34"/>
  <c r="P17" i="34"/>
  <c r="P21" i="34"/>
  <c r="P25" i="34"/>
  <c r="P29" i="34"/>
  <c r="P33" i="34"/>
  <c r="P37" i="34"/>
  <c r="R8" i="12" l="1"/>
  <c r="R7" i="12"/>
  <c r="F13" i="9" l="1"/>
  <c r="F14" i="9"/>
  <c r="F15" i="9"/>
  <c r="F16" i="9"/>
  <c r="F12" i="9"/>
  <c r="U11" i="37"/>
  <c r="U12" i="37"/>
  <c r="U13" i="37"/>
  <c r="U14" i="37"/>
  <c r="U15" i="37"/>
  <c r="U16" i="37"/>
  <c r="U17" i="37"/>
  <c r="U18" i="37"/>
  <c r="U19" i="37"/>
  <c r="U20" i="37"/>
  <c r="U21" i="37"/>
  <c r="U22" i="37"/>
  <c r="U23" i="37"/>
  <c r="U24" i="37"/>
  <c r="U25" i="37"/>
  <c r="U26" i="37"/>
  <c r="U27" i="37"/>
  <c r="U28" i="37"/>
  <c r="U29" i="37"/>
  <c r="U30" i="37"/>
  <c r="U31" i="37"/>
  <c r="U32" i="37"/>
  <c r="U33" i="37"/>
  <c r="U34" i="37"/>
  <c r="U35" i="37"/>
  <c r="U36" i="37"/>
  <c r="U37" i="37"/>
  <c r="U38" i="37"/>
  <c r="U39" i="37"/>
  <c r="U40" i="37"/>
  <c r="U41" i="37"/>
  <c r="U42" i="37"/>
  <c r="U43" i="37"/>
  <c r="U44" i="37"/>
  <c r="U45" i="37"/>
  <c r="U46" i="37"/>
  <c r="U47" i="37"/>
  <c r="U48" i="37"/>
  <c r="U49" i="37"/>
  <c r="U50" i="37"/>
  <c r="U51" i="37"/>
  <c r="U52" i="37"/>
  <c r="U53" i="37"/>
  <c r="U54" i="37"/>
  <c r="U55" i="37"/>
  <c r="U56" i="37"/>
  <c r="U57" i="37"/>
  <c r="U58" i="37"/>
  <c r="U59" i="37"/>
  <c r="U60" i="37"/>
  <c r="U61" i="37"/>
  <c r="U62" i="37"/>
  <c r="U63" i="37"/>
  <c r="U64" i="37"/>
  <c r="U65" i="37"/>
  <c r="U66" i="37"/>
  <c r="U67" i="37"/>
  <c r="U68" i="37"/>
  <c r="U69" i="37"/>
  <c r="U70" i="37"/>
  <c r="U71" i="37"/>
  <c r="U72" i="37"/>
  <c r="U73" i="37"/>
  <c r="U74" i="37"/>
  <c r="U75" i="37"/>
  <c r="U76" i="37"/>
  <c r="U77" i="37"/>
  <c r="U78" i="37"/>
  <c r="U79" i="37"/>
  <c r="U80" i="37"/>
  <c r="U81" i="37"/>
  <c r="U82" i="37"/>
  <c r="U83" i="37"/>
  <c r="U84" i="37"/>
  <c r="U85" i="37"/>
  <c r="U86" i="37"/>
  <c r="U87" i="37"/>
  <c r="U88" i="37"/>
  <c r="U89" i="37"/>
  <c r="U90" i="37"/>
  <c r="U91" i="37"/>
  <c r="U92" i="37"/>
  <c r="U93" i="37"/>
  <c r="U94" i="37"/>
  <c r="U95" i="37"/>
  <c r="U96" i="37"/>
  <c r="U97" i="37"/>
  <c r="U98" i="37"/>
  <c r="U99" i="37"/>
  <c r="U100" i="37"/>
  <c r="U101" i="37"/>
  <c r="U102" i="37"/>
  <c r="U103" i="37"/>
  <c r="U104" i="37"/>
  <c r="U105" i="37"/>
  <c r="U106" i="37"/>
  <c r="U107" i="37"/>
  <c r="U108" i="37"/>
  <c r="U109" i="37"/>
  <c r="U110" i="37"/>
  <c r="U111" i="37"/>
  <c r="U112" i="37"/>
  <c r="U113" i="37"/>
  <c r="U114" i="37"/>
  <c r="U115" i="37"/>
  <c r="U116" i="37"/>
  <c r="U117" i="37"/>
  <c r="U118" i="37"/>
  <c r="U119" i="37"/>
  <c r="U120" i="37"/>
  <c r="U121" i="37"/>
  <c r="U122" i="37"/>
  <c r="U123" i="37"/>
  <c r="U124" i="37"/>
  <c r="U125" i="37"/>
  <c r="U126" i="37"/>
  <c r="U127" i="37"/>
  <c r="U128" i="37"/>
  <c r="U129" i="37"/>
  <c r="U130" i="37"/>
  <c r="U131" i="37"/>
  <c r="U132" i="37"/>
  <c r="U133" i="37"/>
  <c r="U134" i="37"/>
  <c r="U135" i="37"/>
  <c r="U136" i="37"/>
  <c r="U137" i="37"/>
  <c r="U138" i="37"/>
  <c r="U139" i="37"/>
  <c r="U140" i="37"/>
  <c r="U141" i="37"/>
  <c r="U142" i="37"/>
  <c r="U143" i="37"/>
  <c r="U144" i="37"/>
  <c r="U145" i="37"/>
  <c r="U146" i="37"/>
  <c r="U147" i="37"/>
  <c r="U148" i="37"/>
  <c r="U149" i="37"/>
  <c r="U150" i="37"/>
  <c r="U151" i="37"/>
  <c r="U152" i="37"/>
  <c r="U153" i="37"/>
  <c r="U154" i="37"/>
  <c r="U155" i="37"/>
  <c r="U156" i="37"/>
  <c r="U157" i="37"/>
  <c r="U158" i="37"/>
  <c r="U159" i="37"/>
  <c r="U160" i="37"/>
  <c r="U161" i="37"/>
  <c r="U162" i="37"/>
  <c r="U163" i="37"/>
  <c r="U164" i="37"/>
  <c r="U165" i="37"/>
  <c r="U166" i="37"/>
  <c r="U167" i="37"/>
  <c r="U168" i="37"/>
  <c r="U169" i="37"/>
  <c r="U170" i="37"/>
  <c r="U171" i="37"/>
  <c r="U172" i="37"/>
  <c r="U173" i="37"/>
  <c r="U174" i="37"/>
  <c r="U175" i="37"/>
  <c r="U176" i="37"/>
  <c r="U177" i="37"/>
  <c r="U178" i="37"/>
  <c r="U179" i="37"/>
  <c r="U180" i="37"/>
  <c r="U181" i="37"/>
  <c r="U182" i="37"/>
  <c r="U183" i="37"/>
  <c r="U184" i="37"/>
  <c r="U185" i="37"/>
  <c r="U186" i="37"/>
  <c r="U187" i="37"/>
  <c r="U188" i="37"/>
  <c r="U189" i="37"/>
  <c r="U190" i="37"/>
  <c r="U191" i="37"/>
  <c r="U192" i="37"/>
  <c r="U193" i="37"/>
  <c r="U194" i="37"/>
  <c r="U195" i="37"/>
  <c r="U196" i="37"/>
  <c r="U197" i="37"/>
  <c r="U198" i="37"/>
  <c r="U199" i="37"/>
  <c r="U200" i="37"/>
  <c r="U201" i="37"/>
  <c r="U202" i="37"/>
  <c r="U203" i="37"/>
  <c r="U204" i="37"/>
  <c r="U205" i="37"/>
  <c r="U206" i="37"/>
  <c r="U207" i="37"/>
  <c r="U208" i="37"/>
  <c r="U209" i="37"/>
  <c r="U210" i="37"/>
  <c r="U211" i="37"/>
  <c r="U212" i="37"/>
  <c r="U213" i="37"/>
  <c r="U214" i="37"/>
  <c r="U215" i="37"/>
  <c r="U216" i="37"/>
  <c r="U217" i="37"/>
  <c r="U218" i="37"/>
  <c r="U219" i="37"/>
  <c r="U220" i="37"/>
  <c r="U221" i="37"/>
  <c r="U222" i="37"/>
  <c r="U223" i="37"/>
  <c r="U224" i="37"/>
  <c r="U225" i="37"/>
  <c r="U226" i="37"/>
  <c r="U227" i="37"/>
  <c r="U228" i="37"/>
  <c r="U229" i="37"/>
  <c r="U230" i="37"/>
  <c r="U231" i="37"/>
  <c r="U232" i="37"/>
  <c r="U233" i="37"/>
  <c r="U234" i="37"/>
  <c r="U235" i="37"/>
  <c r="U236" i="37"/>
  <c r="U237" i="37"/>
  <c r="U238" i="37"/>
  <c r="U239" i="37"/>
  <c r="U240" i="37"/>
  <c r="U241" i="37"/>
  <c r="U242" i="37"/>
  <c r="U243" i="37"/>
  <c r="U244" i="37"/>
  <c r="U245" i="37"/>
  <c r="U246" i="37"/>
  <c r="U247" i="37"/>
  <c r="U248" i="37"/>
  <c r="U249" i="37"/>
  <c r="U250" i="37"/>
  <c r="U251" i="37"/>
  <c r="U252" i="37"/>
  <c r="U253" i="37"/>
  <c r="U254" i="37"/>
  <c r="U255" i="37"/>
  <c r="U256" i="37"/>
  <c r="U257" i="37"/>
  <c r="U258" i="37"/>
  <c r="U259" i="37"/>
  <c r="U260" i="37"/>
  <c r="U261" i="37"/>
  <c r="U262" i="37"/>
  <c r="U263" i="37"/>
  <c r="U264" i="37"/>
  <c r="U265" i="37"/>
  <c r="U266" i="37"/>
  <c r="U267" i="37"/>
  <c r="U268" i="37"/>
  <c r="U269" i="37"/>
  <c r="U270" i="37"/>
  <c r="U271" i="37"/>
  <c r="U272" i="37"/>
  <c r="U273" i="37"/>
  <c r="U274" i="37"/>
  <c r="U275" i="37"/>
  <c r="U276" i="37"/>
  <c r="U277" i="37"/>
  <c r="U278" i="37"/>
  <c r="U279" i="37"/>
  <c r="U280" i="37"/>
  <c r="U281" i="37"/>
  <c r="U282" i="37"/>
  <c r="U283" i="37"/>
  <c r="U284" i="37"/>
  <c r="U285" i="37"/>
  <c r="U286" i="37"/>
  <c r="U287" i="37"/>
  <c r="U288" i="37"/>
  <c r="U289" i="37"/>
  <c r="U290" i="37"/>
  <c r="U291" i="37"/>
  <c r="U292" i="37"/>
  <c r="U293" i="37"/>
  <c r="U294" i="37"/>
  <c r="U295" i="37"/>
  <c r="U296" i="37"/>
  <c r="U297" i="37"/>
  <c r="U298" i="37"/>
  <c r="U299" i="37"/>
  <c r="U300" i="37"/>
  <c r="U301" i="37"/>
  <c r="U302" i="37"/>
  <c r="U303" i="37"/>
  <c r="U304" i="37"/>
  <c r="U305" i="37"/>
  <c r="U306" i="37"/>
  <c r="U307" i="37"/>
  <c r="U308" i="37"/>
  <c r="U309" i="37"/>
  <c r="U310" i="37"/>
  <c r="U311" i="37"/>
  <c r="U312" i="37"/>
  <c r="U313" i="37"/>
  <c r="U314" i="37"/>
  <c r="U315" i="37"/>
  <c r="U316" i="37"/>
  <c r="U317" i="37"/>
  <c r="U318" i="37"/>
  <c r="U319" i="37"/>
  <c r="U320" i="37"/>
  <c r="U321" i="37"/>
  <c r="U322" i="37"/>
  <c r="U323" i="37"/>
  <c r="U324" i="37"/>
  <c r="U325" i="37"/>
  <c r="U326" i="37"/>
  <c r="U327" i="37"/>
  <c r="U328" i="37"/>
  <c r="U329" i="37"/>
  <c r="U330" i="37"/>
  <c r="U331" i="37"/>
  <c r="U332" i="37"/>
  <c r="U333" i="37"/>
  <c r="U334" i="37"/>
  <c r="U335" i="37"/>
  <c r="U336" i="37"/>
  <c r="U337" i="37"/>
  <c r="U338" i="37"/>
  <c r="U339" i="37"/>
  <c r="U340" i="37"/>
  <c r="U341" i="37"/>
  <c r="U342" i="37"/>
  <c r="U343" i="37"/>
  <c r="U344" i="37"/>
  <c r="U345" i="37"/>
  <c r="U346" i="37"/>
  <c r="U347" i="37"/>
  <c r="U348" i="37"/>
  <c r="U349" i="37"/>
  <c r="U350" i="37"/>
  <c r="U351" i="37"/>
  <c r="U352" i="37"/>
  <c r="U353" i="37"/>
  <c r="U354" i="37"/>
  <c r="U355" i="37"/>
  <c r="U356" i="37"/>
  <c r="U357" i="37"/>
  <c r="U358" i="37"/>
  <c r="U359" i="37"/>
  <c r="U360" i="37"/>
  <c r="U361" i="37"/>
  <c r="U362" i="37"/>
  <c r="U363" i="37"/>
  <c r="U364" i="37"/>
  <c r="U365" i="37"/>
  <c r="U366" i="37"/>
  <c r="U367" i="37"/>
  <c r="U368" i="37"/>
  <c r="U369" i="37"/>
  <c r="U370" i="37"/>
  <c r="U371" i="37"/>
  <c r="U372" i="37"/>
  <c r="U373" i="37"/>
  <c r="U374" i="37"/>
  <c r="U375" i="37"/>
  <c r="U376" i="37"/>
  <c r="U377" i="37"/>
  <c r="U378" i="37"/>
  <c r="U379" i="37"/>
  <c r="U380" i="37"/>
  <c r="U381" i="37"/>
  <c r="U382" i="37"/>
  <c r="U383" i="37"/>
  <c r="U384" i="37"/>
  <c r="U385" i="37"/>
  <c r="U386" i="37"/>
  <c r="U387" i="37"/>
  <c r="U388" i="37"/>
  <c r="U389" i="37"/>
  <c r="U390" i="37"/>
  <c r="U391" i="37"/>
  <c r="U392" i="37"/>
  <c r="U393" i="37"/>
  <c r="U394" i="37"/>
  <c r="U395" i="37"/>
  <c r="U396" i="37"/>
  <c r="U397" i="37"/>
  <c r="U398" i="37"/>
  <c r="U399" i="37"/>
  <c r="U400" i="37"/>
  <c r="U401" i="37"/>
  <c r="U402" i="37"/>
  <c r="U403" i="37"/>
  <c r="U404" i="37"/>
  <c r="U405" i="37"/>
  <c r="U406" i="37"/>
  <c r="U407" i="37"/>
  <c r="U408" i="37"/>
  <c r="U409" i="37"/>
  <c r="U410" i="37"/>
  <c r="U411" i="37"/>
  <c r="U412" i="37"/>
  <c r="U413" i="37"/>
  <c r="U414" i="37"/>
  <c r="U415" i="37"/>
  <c r="U416" i="37"/>
  <c r="U417" i="37"/>
  <c r="U418" i="37"/>
  <c r="U419" i="37"/>
  <c r="U420" i="37"/>
  <c r="U421" i="37"/>
  <c r="U422" i="37"/>
  <c r="U423" i="37"/>
  <c r="U424" i="37"/>
  <c r="U425" i="37"/>
  <c r="U426" i="37"/>
  <c r="U427" i="37"/>
  <c r="U428" i="37"/>
  <c r="U429" i="37"/>
  <c r="U430" i="37"/>
  <c r="U431" i="37"/>
  <c r="U432" i="37"/>
  <c r="U433" i="37"/>
  <c r="U434" i="37"/>
  <c r="U435" i="37"/>
  <c r="U436" i="37"/>
  <c r="U437" i="37"/>
  <c r="U438" i="37"/>
  <c r="U439" i="37"/>
  <c r="U440" i="37"/>
  <c r="U441" i="37"/>
  <c r="U442" i="37"/>
  <c r="U443" i="37"/>
  <c r="U444" i="37"/>
  <c r="U445" i="37"/>
  <c r="U446" i="37"/>
  <c r="U447" i="37"/>
  <c r="U448" i="37"/>
  <c r="U449" i="37"/>
  <c r="U450" i="37"/>
  <c r="U451" i="37"/>
  <c r="U452" i="37"/>
  <c r="U453" i="37"/>
  <c r="U454" i="37"/>
  <c r="U455" i="37"/>
  <c r="U456" i="37"/>
  <c r="U457" i="37"/>
  <c r="U458" i="37"/>
  <c r="U459" i="37"/>
  <c r="U460" i="37"/>
  <c r="U461" i="37"/>
  <c r="U462" i="37"/>
  <c r="U463" i="37"/>
  <c r="U464" i="37"/>
  <c r="U465" i="37"/>
  <c r="U466" i="37"/>
  <c r="U467" i="37"/>
  <c r="U468" i="37"/>
  <c r="U469" i="37"/>
  <c r="U470" i="37"/>
  <c r="U471" i="37"/>
  <c r="U472" i="37"/>
  <c r="U473" i="37"/>
  <c r="U474" i="37"/>
  <c r="U475" i="37"/>
  <c r="U476" i="37"/>
  <c r="U477" i="37"/>
  <c r="U478" i="37"/>
  <c r="U479" i="37"/>
  <c r="U480" i="37"/>
  <c r="U481" i="37"/>
  <c r="U482" i="37"/>
  <c r="U483" i="37"/>
  <c r="U484" i="37"/>
  <c r="U485" i="37"/>
  <c r="U486" i="37"/>
  <c r="U487" i="37"/>
  <c r="U488" i="37"/>
  <c r="U489" i="37"/>
  <c r="U490" i="37"/>
  <c r="U491" i="37"/>
  <c r="U492" i="37"/>
  <c r="U493" i="37"/>
  <c r="U494" i="37"/>
  <c r="U495" i="37"/>
  <c r="U496" i="37"/>
  <c r="U497" i="37"/>
  <c r="U498" i="37"/>
  <c r="U499" i="37"/>
  <c r="U500" i="37"/>
  <c r="U501" i="37"/>
  <c r="U502" i="37"/>
  <c r="U503" i="37"/>
  <c r="U504" i="37"/>
  <c r="U505" i="37"/>
  <c r="U506" i="37"/>
  <c r="U507" i="37"/>
  <c r="U508" i="37"/>
  <c r="U509" i="37"/>
  <c r="U510" i="37"/>
  <c r="U511" i="37"/>
  <c r="U512" i="37"/>
  <c r="U513" i="37"/>
  <c r="U514" i="37"/>
  <c r="U515" i="37"/>
  <c r="U516" i="37"/>
  <c r="U517" i="37"/>
  <c r="U518" i="37"/>
  <c r="U519" i="37"/>
  <c r="U520" i="37"/>
  <c r="U521" i="37"/>
  <c r="U522" i="37"/>
  <c r="U523" i="37"/>
  <c r="U524" i="37"/>
  <c r="U525" i="37"/>
  <c r="U526" i="37"/>
  <c r="U527" i="37"/>
  <c r="U528" i="37"/>
  <c r="U529" i="37"/>
  <c r="U530" i="37"/>
  <c r="U531" i="37"/>
  <c r="U532" i="37"/>
  <c r="U533" i="37"/>
  <c r="U534" i="37"/>
  <c r="U535" i="37"/>
  <c r="U536" i="37"/>
  <c r="U537" i="37"/>
  <c r="U538" i="37"/>
  <c r="U539" i="37"/>
  <c r="U540" i="37"/>
  <c r="U541" i="37"/>
  <c r="U542" i="37"/>
  <c r="U543" i="37"/>
  <c r="U544" i="37"/>
  <c r="U545" i="37"/>
  <c r="U546" i="37"/>
  <c r="U547" i="37"/>
  <c r="U548" i="37"/>
  <c r="U549" i="37"/>
  <c r="U550" i="37"/>
  <c r="U551" i="37"/>
  <c r="U552" i="37"/>
  <c r="U553" i="37"/>
  <c r="U554" i="37"/>
  <c r="U555" i="37"/>
  <c r="U556" i="37"/>
  <c r="U557" i="37"/>
  <c r="U558" i="37"/>
  <c r="U559" i="37"/>
  <c r="U560" i="37"/>
  <c r="U561" i="37"/>
  <c r="U562" i="37"/>
  <c r="U563" i="37"/>
  <c r="U564" i="37"/>
  <c r="U565" i="37"/>
  <c r="U566" i="37"/>
  <c r="U567" i="37"/>
  <c r="U568" i="37"/>
  <c r="U569" i="37"/>
  <c r="U570" i="37"/>
  <c r="U571" i="37"/>
  <c r="U572" i="37"/>
  <c r="U573" i="37"/>
  <c r="U574" i="37"/>
  <c r="U575" i="37"/>
  <c r="U576" i="37"/>
  <c r="U577" i="37"/>
  <c r="U578" i="37"/>
  <c r="U579" i="37"/>
  <c r="U580" i="37"/>
  <c r="U581" i="37"/>
  <c r="U582" i="37"/>
  <c r="U583" i="37"/>
  <c r="U584" i="37"/>
  <c r="U585" i="37"/>
  <c r="U586" i="37"/>
  <c r="U587" i="37"/>
  <c r="U588" i="37"/>
  <c r="U589" i="37"/>
  <c r="U590" i="37"/>
  <c r="U591" i="37"/>
  <c r="U592" i="37"/>
  <c r="U593" i="37"/>
  <c r="U594" i="37"/>
  <c r="U595" i="37"/>
  <c r="U596" i="37"/>
  <c r="U597" i="37"/>
  <c r="U598" i="37"/>
  <c r="U599" i="37"/>
  <c r="U600" i="37"/>
  <c r="U601" i="37"/>
  <c r="U602" i="37"/>
  <c r="U603" i="37"/>
  <c r="U604" i="37"/>
  <c r="U605" i="37"/>
  <c r="U606" i="37"/>
  <c r="U607" i="37"/>
  <c r="U608" i="37"/>
  <c r="U609" i="37"/>
  <c r="U610" i="37"/>
  <c r="U611" i="37"/>
  <c r="U612" i="37"/>
  <c r="U613" i="37"/>
  <c r="U614" i="37"/>
  <c r="U615" i="37"/>
  <c r="U616" i="37"/>
  <c r="U617" i="37"/>
  <c r="U618" i="37"/>
  <c r="U619" i="37"/>
  <c r="U620" i="37"/>
  <c r="U621" i="37"/>
  <c r="U622" i="37"/>
  <c r="U623" i="37"/>
  <c r="U624" i="37"/>
  <c r="U625" i="37"/>
  <c r="U626" i="37"/>
  <c r="U627" i="37"/>
  <c r="U628" i="37"/>
  <c r="U629" i="37"/>
  <c r="U630" i="37"/>
  <c r="U631" i="37"/>
  <c r="U632" i="37"/>
  <c r="U633" i="37"/>
  <c r="U634" i="37"/>
  <c r="U635" i="37"/>
  <c r="U636" i="37"/>
  <c r="U637" i="37"/>
  <c r="U638" i="37"/>
  <c r="U639" i="37"/>
  <c r="U640" i="37"/>
  <c r="U641" i="37"/>
  <c r="U642" i="37"/>
  <c r="U643" i="37"/>
  <c r="U644" i="37"/>
  <c r="U645" i="37"/>
  <c r="U646" i="37"/>
  <c r="U647" i="37"/>
  <c r="U648" i="37"/>
  <c r="U649" i="37"/>
  <c r="U650" i="37"/>
  <c r="U651" i="37"/>
  <c r="U652" i="37"/>
  <c r="U653" i="37"/>
  <c r="U654" i="37"/>
  <c r="U655" i="37"/>
  <c r="U656" i="37"/>
  <c r="U657" i="37"/>
  <c r="U658" i="37"/>
  <c r="U659" i="37"/>
  <c r="U660" i="37"/>
  <c r="U661" i="37"/>
  <c r="U662" i="37"/>
  <c r="U663" i="37"/>
  <c r="U664" i="37"/>
  <c r="U665" i="37"/>
  <c r="U666" i="37"/>
  <c r="U667" i="37"/>
  <c r="U668" i="37"/>
  <c r="U669" i="37"/>
  <c r="U670" i="37"/>
  <c r="U671" i="37"/>
  <c r="U672" i="37"/>
  <c r="U673" i="37"/>
  <c r="U674" i="37"/>
  <c r="U675" i="37"/>
  <c r="U676" i="37"/>
  <c r="U677" i="37"/>
  <c r="U678" i="37"/>
  <c r="U679" i="37"/>
  <c r="U680" i="37"/>
  <c r="U681" i="37"/>
  <c r="U682" i="37"/>
  <c r="U683" i="37"/>
  <c r="U684" i="37"/>
  <c r="U685" i="37"/>
  <c r="U686" i="37"/>
  <c r="U687" i="37"/>
  <c r="U688" i="37"/>
  <c r="U689" i="37"/>
  <c r="U690" i="37"/>
  <c r="U691" i="37"/>
  <c r="U692" i="37"/>
  <c r="U693" i="37"/>
  <c r="U694" i="37"/>
  <c r="U695" i="37"/>
  <c r="U696" i="37"/>
  <c r="U697" i="37"/>
  <c r="U698" i="37"/>
  <c r="U699" i="37"/>
  <c r="U700" i="37"/>
  <c r="U701" i="37"/>
  <c r="U702" i="37"/>
  <c r="U703" i="37"/>
  <c r="U704" i="37"/>
  <c r="U705" i="37"/>
  <c r="U706" i="37"/>
  <c r="U707" i="37"/>
  <c r="U708" i="37"/>
  <c r="U709" i="37"/>
  <c r="U710" i="37"/>
  <c r="U711" i="37"/>
  <c r="U712" i="37"/>
  <c r="U713" i="37"/>
  <c r="U714" i="37"/>
  <c r="U715" i="37"/>
  <c r="U716" i="37"/>
  <c r="U717" i="37"/>
  <c r="U718" i="37"/>
  <c r="U719" i="37"/>
  <c r="U720" i="37"/>
  <c r="U721" i="37"/>
  <c r="U722" i="37"/>
  <c r="U723" i="37"/>
  <c r="U724" i="37"/>
  <c r="U725" i="37"/>
  <c r="U726" i="37"/>
  <c r="U727" i="37"/>
  <c r="U728" i="37"/>
  <c r="U729" i="37"/>
  <c r="U730" i="37"/>
  <c r="U731" i="37"/>
  <c r="U732" i="37"/>
  <c r="U733" i="37"/>
  <c r="U734" i="37"/>
  <c r="U735" i="37"/>
  <c r="U736" i="37"/>
  <c r="U737" i="37"/>
  <c r="U738" i="37"/>
  <c r="U739" i="37"/>
  <c r="U740" i="37"/>
  <c r="U741" i="37"/>
  <c r="U742" i="37"/>
  <c r="U743" i="37"/>
  <c r="U744" i="37"/>
  <c r="U745" i="37"/>
  <c r="U746" i="37"/>
  <c r="U747" i="37"/>
  <c r="U748" i="37"/>
  <c r="U749" i="37"/>
  <c r="U750" i="37"/>
  <c r="U751" i="37"/>
  <c r="U752" i="37"/>
  <c r="U753" i="37"/>
  <c r="U754" i="37"/>
  <c r="U755" i="37"/>
  <c r="U756" i="37"/>
  <c r="U757" i="37"/>
  <c r="U758" i="37"/>
  <c r="U759" i="37"/>
  <c r="U760" i="37"/>
  <c r="U761" i="37"/>
  <c r="U762" i="37"/>
  <c r="U763" i="37"/>
  <c r="U764" i="37"/>
  <c r="U765" i="37"/>
  <c r="U766" i="37"/>
  <c r="U767" i="37"/>
  <c r="U768" i="37"/>
  <c r="U769" i="37"/>
  <c r="U770" i="37"/>
  <c r="U771" i="37"/>
  <c r="U772" i="37"/>
  <c r="U773" i="37"/>
  <c r="U774" i="37"/>
  <c r="U775" i="37"/>
  <c r="U776" i="37"/>
  <c r="U777" i="37"/>
  <c r="U778" i="37"/>
  <c r="U779" i="37"/>
  <c r="U780" i="37"/>
  <c r="U781" i="37"/>
  <c r="U782" i="37"/>
  <c r="U783" i="37"/>
  <c r="U784" i="37"/>
  <c r="U785" i="37"/>
  <c r="U786" i="37"/>
  <c r="U787" i="37"/>
  <c r="U788" i="37"/>
  <c r="U789" i="37"/>
  <c r="U790" i="37"/>
  <c r="U791" i="37"/>
  <c r="U792" i="37"/>
  <c r="U793" i="37"/>
  <c r="U794" i="37"/>
  <c r="U795" i="37"/>
  <c r="U796" i="37"/>
  <c r="U797" i="37"/>
  <c r="U798" i="37"/>
  <c r="U799" i="37"/>
  <c r="U800" i="37"/>
  <c r="U801" i="37"/>
  <c r="U802" i="37"/>
  <c r="U803" i="37"/>
  <c r="U804" i="37"/>
  <c r="U805" i="37"/>
  <c r="U806" i="37"/>
  <c r="U807" i="37"/>
  <c r="U808" i="37"/>
  <c r="U809" i="37"/>
  <c r="U810" i="37"/>
  <c r="U811" i="37"/>
  <c r="U812" i="37"/>
  <c r="U813" i="37"/>
  <c r="U814" i="37"/>
  <c r="U815" i="37"/>
  <c r="U816" i="37"/>
  <c r="U817" i="37"/>
  <c r="U818" i="37"/>
  <c r="U819" i="37"/>
  <c r="U820" i="37"/>
  <c r="U821" i="37"/>
  <c r="U822" i="37"/>
  <c r="U823" i="37"/>
  <c r="U824" i="37"/>
  <c r="U825" i="37"/>
  <c r="U826" i="37"/>
  <c r="U827" i="37"/>
  <c r="U828" i="37"/>
  <c r="U829" i="37"/>
  <c r="U830" i="37"/>
  <c r="U831" i="37"/>
  <c r="U832" i="37"/>
  <c r="U833" i="37"/>
  <c r="U834" i="37"/>
  <c r="U835" i="37"/>
  <c r="U836" i="37"/>
  <c r="U837" i="37"/>
  <c r="U838" i="37"/>
  <c r="U839" i="37"/>
  <c r="U840" i="37"/>
  <c r="U841" i="37"/>
  <c r="U842" i="37"/>
  <c r="U843" i="37"/>
  <c r="U844" i="37"/>
  <c r="U845" i="37"/>
  <c r="U846" i="37"/>
  <c r="U847" i="37"/>
  <c r="U848" i="37"/>
  <c r="U849" i="37"/>
  <c r="U850" i="37"/>
  <c r="U851" i="37"/>
  <c r="U852" i="37"/>
  <c r="U853" i="37"/>
  <c r="U854" i="37"/>
  <c r="U855" i="37"/>
  <c r="U856" i="37"/>
  <c r="U857" i="37"/>
  <c r="U858" i="37"/>
  <c r="U859" i="37"/>
  <c r="U860" i="37"/>
  <c r="U861" i="37"/>
  <c r="U862" i="37"/>
  <c r="U863" i="37"/>
  <c r="U864" i="37"/>
  <c r="U865" i="37"/>
  <c r="U866" i="37"/>
  <c r="U867" i="37"/>
  <c r="U868" i="37"/>
  <c r="U869" i="37"/>
  <c r="U870" i="37"/>
  <c r="U871" i="37"/>
  <c r="U872" i="37"/>
  <c r="U873" i="37"/>
  <c r="U874" i="37"/>
  <c r="U875" i="37"/>
  <c r="U876" i="37"/>
  <c r="U877" i="37"/>
  <c r="U878" i="37"/>
  <c r="U879" i="37"/>
  <c r="U880" i="37"/>
  <c r="U881" i="37"/>
  <c r="U882" i="37"/>
  <c r="U883" i="37"/>
  <c r="U884" i="37"/>
  <c r="U885" i="37"/>
  <c r="U886" i="37"/>
  <c r="U887" i="37"/>
  <c r="U888" i="37"/>
  <c r="U889" i="37"/>
  <c r="U890" i="37"/>
  <c r="U891" i="37"/>
  <c r="U892" i="37"/>
  <c r="U893" i="37"/>
  <c r="U894" i="37"/>
  <c r="U895" i="37"/>
  <c r="U896" i="37"/>
  <c r="U897" i="37"/>
  <c r="U898" i="37"/>
  <c r="U899" i="37"/>
  <c r="U900" i="37"/>
  <c r="U901" i="37"/>
  <c r="U902" i="37"/>
  <c r="U903" i="37"/>
  <c r="U904" i="37"/>
  <c r="U905" i="37"/>
  <c r="U906" i="37"/>
  <c r="U907" i="37"/>
  <c r="U908" i="37"/>
  <c r="U909" i="37"/>
  <c r="U910" i="37"/>
  <c r="U911" i="37"/>
  <c r="U912" i="37"/>
  <c r="U913" i="37"/>
  <c r="U914" i="37"/>
  <c r="U915" i="37"/>
  <c r="U916" i="37"/>
  <c r="U917" i="37"/>
  <c r="U918" i="37"/>
  <c r="U919" i="37"/>
  <c r="U920" i="37"/>
  <c r="U921" i="37"/>
  <c r="U922" i="37"/>
  <c r="U923" i="37"/>
  <c r="U924" i="37"/>
  <c r="U925" i="37"/>
  <c r="U926" i="37"/>
  <c r="U927" i="37"/>
  <c r="U928" i="37"/>
  <c r="U929" i="37"/>
  <c r="U930" i="37"/>
  <c r="U931" i="37"/>
  <c r="U932" i="37"/>
  <c r="U933" i="37"/>
  <c r="U934" i="37"/>
  <c r="U935" i="37"/>
  <c r="U936" i="37"/>
  <c r="U937" i="37"/>
  <c r="U938" i="37"/>
  <c r="U939" i="37"/>
  <c r="U940" i="37"/>
  <c r="U941" i="37"/>
  <c r="U942" i="37"/>
  <c r="U943" i="37"/>
  <c r="U944" i="37"/>
  <c r="U945" i="37"/>
  <c r="U946" i="37"/>
  <c r="U947" i="37"/>
  <c r="U948" i="37"/>
  <c r="U949" i="37"/>
  <c r="U950" i="37"/>
  <c r="U951" i="37"/>
  <c r="U952" i="37"/>
  <c r="U953" i="37"/>
  <c r="U954" i="37"/>
  <c r="U955" i="37"/>
  <c r="U956" i="37"/>
  <c r="U957" i="37"/>
  <c r="U958" i="37"/>
  <c r="U959" i="37"/>
  <c r="U960" i="37"/>
  <c r="U961" i="37"/>
  <c r="U962" i="37"/>
  <c r="U963" i="37"/>
  <c r="U964" i="37"/>
  <c r="U965" i="37"/>
  <c r="U966" i="37"/>
  <c r="U967" i="37"/>
  <c r="U968" i="37"/>
  <c r="U969" i="37"/>
  <c r="U970" i="37"/>
  <c r="U971" i="37"/>
  <c r="U972" i="37"/>
  <c r="U973" i="37"/>
  <c r="U974" i="37"/>
  <c r="U975" i="37"/>
  <c r="U976" i="37"/>
  <c r="U977" i="37"/>
  <c r="U978" i="37"/>
  <c r="U979" i="37"/>
  <c r="U980" i="37"/>
  <c r="U981" i="37"/>
  <c r="U982" i="37"/>
  <c r="U983" i="37"/>
  <c r="U984" i="37"/>
  <c r="U985" i="37"/>
  <c r="U986" i="37"/>
  <c r="U987" i="37"/>
  <c r="U988" i="37"/>
  <c r="U989" i="37"/>
  <c r="U990" i="37"/>
  <c r="U991" i="37"/>
  <c r="U992" i="37"/>
  <c r="U993" i="37"/>
  <c r="U994" i="37"/>
  <c r="U995" i="37"/>
  <c r="U996" i="37"/>
  <c r="U997" i="37"/>
  <c r="U998" i="37"/>
  <c r="U999" i="37"/>
  <c r="U1000" i="37"/>
  <c r="U1001" i="37"/>
  <c r="U1002" i="37"/>
  <c r="U1003" i="37"/>
  <c r="U1004" i="37"/>
  <c r="U1005" i="37"/>
  <c r="U1006" i="37"/>
  <c r="U1007" i="37"/>
  <c r="U1008" i="37"/>
  <c r="U1009" i="37"/>
  <c r="U1010" i="37"/>
  <c r="U1011" i="37"/>
  <c r="U1012" i="37"/>
  <c r="U1013" i="37"/>
  <c r="U1014" i="37"/>
  <c r="U1015" i="37"/>
  <c r="U1016" i="37"/>
  <c r="U1017" i="37"/>
  <c r="U1018" i="37"/>
  <c r="U1019" i="37"/>
  <c r="U1020" i="37"/>
  <c r="U1021" i="37"/>
  <c r="U1022" i="37"/>
  <c r="U1023" i="37"/>
  <c r="U1024" i="37"/>
  <c r="U1025" i="37"/>
  <c r="U1026" i="37"/>
  <c r="U1027" i="37"/>
  <c r="U1028" i="37"/>
  <c r="U1029" i="37"/>
  <c r="U1030" i="37"/>
  <c r="U1031" i="37"/>
  <c r="U1032" i="37"/>
  <c r="U1033" i="37"/>
  <c r="U1034" i="37"/>
  <c r="U1035" i="37"/>
  <c r="U1036" i="37"/>
  <c r="U1037" i="37"/>
  <c r="U1038" i="37"/>
  <c r="U1039" i="37"/>
  <c r="U1040" i="37"/>
  <c r="U1041" i="37"/>
  <c r="U1042" i="37"/>
  <c r="U1043" i="37"/>
  <c r="U1044" i="37"/>
  <c r="U1045" i="37"/>
  <c r="U1046" i="37"/>
  <c r="U1047" i="37"/>
  <c r="U1048" i="37"/>
  <c r="U1049" i="37"/>
  <c r="U1050" i="37"/>
  <c r="U1051" i="37"/>
  <c r="U1052" i="37"/>
  <c r="U1053" i="37"/>
  <c r="U1054" i="37"/>
  <c r="U1055" i="37"/>
  <c r="U1056" i="37"/>
  <c r="U1057" i="37"/>
  <c r="U1058" i="37"/>
  <c r="U1059" i="37"/>
  <c r="U1060" i="37"/>
  <c r="U1061" i="37"/>
  <c r="U1062" i="37"/>
  <c r="U1063" i="37"/>
  <c r="U1064" i="37"/>
  <c r="U1065" i="37"/>
  <c r="U1066" i="37"/>
  <c r="U1067" i="37"/>
  <c r="U1068" i="37"/>
  <c r="U1069" i="37"/>
  <c r="U1070" i="37"/>
  <c r="U1071" i="37"/>
  <c r="U1072" i="37"/>
  <c r="U1073" i="37"/>
  <c r="U1074" i="37"/>
  <c r="U1075" i="37"/>
  <c r="U1076" i="37"/>
  <c r="U1077" i="37"/>
  <c r="U1078" i="37"/>
  <c r="U1079" i="37"/>
  <c r="U1080" i="37"/>
  <c r="U1081" i="37"/>
  <c r="U1082" i="37"/>
  <c r="U1083" i="37"/>
  <c r="U1084" i="37"/>
  <c r="U1085" i="37"/>
  <c r="U1086" i="37"/>
  <c r="U1087" i="37"/>
  <c r="U1088" i="37"/>
  <c r="U1089" i="37"/>
  <c r="U1090" i="37"/>
  <c r="U1091" i="37"/>
  <c r="U1092" i="37"/>
  <c r="U1093" i="37"/>
  <c r="U1094" i="37"/>
  <c r="U1095" i="37"/>
  <c r="U1096" i="37"/>
  <c r="U1097" i="37"/>
  <c r="U1098" i="37"/>
  <c r="U1099" i="37"/>
  <c r="U1100" i="37"/>
  <c r="U1101" i="37"/>
  <c r="U1102" i="37"/>
  <c r="U1103" i="37"/>
  <c r="U1104" i="37"/>
  <c r="U1105" i="37"/>
  <c r="U1106" i="37"/>
  <c r="U1107" i="37"/>
  <c r="U1108" i="37"/>
  <c r="U1109" i="37"/>
  <c r="U1110" i="37"/>
  <c r="U1111" i="37"/>
  <c r="U1112" i="37"/>
  <c r="U1113" i="37"/>
  <c r="U1114" i="37"/>
  <c r="U1115" i="37"/>
  <c r="U1116" i="37"/>
  <c r="U1117" i="37"/>
  <c r="U1118" i="37"/>
  <c r="U1119" i="37"/>
  <c r="U1120" i="37"/>
  <c r="U1121" i="37"/>
  <c r="U1122" i="37"/>
  <c r="U1123" i="37"/>
  <c r="U1124" i="37"/>
  <c r="U1125" i="37"/>
  <c r="U1126" i="37"/>
  <c r="U1127" i="37"/>
  <c r="U1128" i="37"/>
  <c r="U1129" i="37"/>
  <c r="U1130" i="37"/>
  <c r="U1131" i="37"/>
  <c r="U1132" i="37"/>
  <c r="U1133" i="37"/>
  <c r="U1134" i="37"/>
  <c r="U1135" i="37"/>
  <c r="U1136" i="37"/>
  <c r="U1137" i="37"/>
  <c r="U1138" i="37"/>
  <c r="U1139" i="37"/>
  <c r="U1140" i="37"/>
  <c r="U1141" i="37"/>
  <c r="U1142" i="37"/>
  <c r="U1143" i="37"/>
  <c r="U1144" i="37"/>
  <c r="U1145" i="37"/>
  <c r="U1146" i="37"/>
  <c r="U1147" i="37"/>
  <c r="U1148" i="37"/>
  <c r="U1149" i="37"/>
  <c r="U1150" i="37"/>
  <c r="U1151" i="37"/>
  <c r="U1152" i="37"/>
  <c r="U1153" i="37"/>
  <c r="U1154" i="37"/>
  <c r="U1155" i="37"/>
  <c r="U1156" i="37"/>
  <c r="U1157" i="37"/>
  <c r="U1158" i="37"/>
  <c r="U1159" i="37"/>
  <c r="U1160" i="37"/>
  <c r="U1161" i="37"/>
  <c r="U1162" i="37"/>
  <c r="U1163" i="37"/>
  <c r="U1164" i="37"/>
  <c r="U1165" i="37"/>
  <c r="U1166" i="37"/>
  <c r="U1167" i="37"/>
  <c r="U1168" i="37"/>
  <c r="U1169" i="37"/>
  <c r="U1170" i="37"/>
  <c r="U1171" i="37"/>
  <c r="U1172" i="37"/>
  <c r="U1173" i="37"/>
  <c r="U1174" i="37"/>
  <c r="U1175" i="37"/>
  <c r="U1176" i="37"/>
  <c r="U1177" i="37"/>
  <c r="U1178" i="37"/>
  <c r="U1179" i="37"/>
  <c r="U1180" i="37"/>
  <c r="U1181" i="37"/>
  <c r="U1182" i="37"/>
  <c r="U1183" i="37"/>
  <c r="U1184" i="37"/>
  <c r="U1185" i="37"/>
  <c r="U1186" i="37"/>
  <c r="U1187" i="37"/>
  <c r="U1188" i="37"/>
  <c r="U1189" i="37"/>
  <c r="U1190" i="37"/>
  <c r="U1191" i="37"/>
  <c r="U1192" i="37"/>
  <c r="U1193" i="37"/>
  <c r="U1194" i="37"/>
  <c r="U1195" i="37"/>
  <c r="U1196" i="37"/>
  <c r="U1197" i="37"/>
  <c r="U1198" i="37"/>
  <c r="U1199" i="37"/>
  <c r="U1200" i="37"/>
  <c r="U1201" i="37"/>
  <c r="U1202" i="37"/>
  <c r="U1203" i="37"/>
  <c r="U1204" i="37"/>
  <c r="U1205" i="37"/>
  <c r="U1206" i="37"/>
  <c r="U1207" i="37"/>
  <c r="U1208" i="37"/>
  <c r="U1209" i="37"/>
  <c r="U1210" i="37"/>
  <c r="U1211" i="37"/>
  <c r="U1212" i="37"/>
  <c r="U1213" i="37"/>
  <c r="U1214" i="37"/>
  <c r="U1215" i="37"/>
  <c r="U1216" i="37"/>
  <c r="U1217" i="37"/>
  <c r="U1218" i="37"/>
  <c r="U1219" i="37"/>
  <c r="U1220" i="37"/>
  <c r="U1221" i="37"/>
  <c r="U1222" i="37"/>
  <c r="U1223" i="37"/>
  <c r="U1224" i="37"/>
  <c r="U1225" i="37"/>
  <c r="U1226" i="37"/>
  <c r="U1227" i="37"/>
  <c r="U1228" i="37"/>
  <c r="U1229" i="37"/>
  <c r="U1230" i="37"/>
  <c r="U1231" i="37"/>
  <c r="U1232" i="37"/>
  <c r="U1233" i="37"/>
  <c r="U1234" i="37"/>
  <c r="U1235" i="37"/>
  <c r="U1236" i="37"/>
  <c r="U1237" i="37"/>
  <c r="U1238" i="37"/>
  <c r="U1239" i="37"/>
  <c r="U1240" i="37"/>
  <c r="U1241" i="37"/>
  <c r="U1242" i="37"/>
  <c r="U1243" i="37"/>
  <c r="U1244" i="37"/>
  <c r="U1245" i="37"/>
  <c r="U1246" i="37"/>
  <c r="U1247" i="37"/>
  <c r="U1248" i="37"/>
  <c r="U1249" i="37"/>
  <c r="U1250" i="37"/>
  <c r="U1251" i="37"/>
  <c r="U1252" i="37"/>
  <c r="U1253" i="37"/>
  <c r="U1254" i="37"/>
  <c r="U1255" i="37"/>
  <c r="U1256" i="37"/>
  <c r="U1257" i="37"/>
  <c r="U1258" i="37"/>
  <c r="U1259" i="37"/>
  <c r="U1260" i="37"/>
  <c r="U1261" i="37"/>
  <c r="U1262" i="37"/>
  <c r="U1263" i="37"/>
  <c r="U1264" i="37"/>
  <c r="U1265" i="37"/>
  <c r="U1266" i="37"/>
  <c r="U1267" i="37"/>
  <c r="U1268" i="37"/>
  <c r="U1269" i="37"/>
  <c r="U1270" i="37"/>
  <c r="U1271" i="37"/>
  <c r="U1272" i="37"/>
  <c r="U1273" i="37"/>
  <c r="U1274" i="37"/>
  <c r="U1275" i="37"/>
  <c r="U1276" i="37"/>
  <c r="U1277" i="37"/>
  <c r="U1278" i="37"/>
  <c r="U1279" i="37"/>
  <c r="U1280" i="37"/>
  <c r="U1281" i="37"/>
  <c r="U1282" i="37"/>
  <c r="U1283" i="37"/>
  <c r="U1284" i="37"/>
  <c r="U1285" i="37"/>
  <c r="U1286" i="37"/>
  <c r="U1287" i="37"/>
  <c r="U1288" i="37"/>
  <c r="U1289" i="37"/>
  <c r="U1290" i="37"/>
  <c r="U1291" i="37"/>
  <c r="U1292" i="37"/>
  <c r="U1293" i="37"/>
  <c r="U1294" i="37"/>
  <c r="U1295" i="37"/>
  <c r="U1296" i="37"/>
  <c r="U1297" i="37"/>
  <c r="U1298" i="37"/>
  <c r="U1299" i="37"/>
  <c r="U1300" i="37"/>
  <c r="U1301" i="37"/>
  <c r="U1302" i="37"/>
  <c r="U1303" i="37"/>
  <c r="U1304" i="37"/>
  <c r="U1305" i="37"/>
  <c r="U1306" i="37"/>
  <c r="U1307" i="37"/>
  <c r="U1308" i="37"/>
  <c r="U1309" i="37"/>
  <c r="U1310" i="37"/>
  <c r="U1311" i="37"/>
  <c r="U1312" i="37"/>
  <c r="U1313" i="37"/>
  <c r="U1314" i="37"/>
  <c r="U1315" i="37"/>
  <c r="U1316" i="37"/>
  <c r="U1317" i="37"/>
  <c r="U1318" i="37"/>
  <c r="U1319" i="37"/>
  <c r="U1320" i="37"/>
  <c r="U1321" i="37"/>
  <c r="U1322" i="37"/>
  <c r="U1323" i="37"/>
  <c r="U1324" i="37"/>
  <c r="U1325" i="37"/>
  <c r="U1326" i="37"/>
  <c r="U1327" i="37"/>
  <c r="U1328" i="37"/>
  <c r="U1329" i="37"/>
  <c r="U1330" i="37"/>
  <c r="U1331" i="37"/>
  <c r="U1332" i="37"/>
  <c r="U1333" i="37"/>
  <c r="U1334" i="37"/>
  <c r="U1335" i="37"/>
  <c r="U1336" i="37"/>
  <c r="U1337" i="37"/>
  <c r="U1338" i="37"/>
  <c r="U1339" i="37"/>
  <c r="U1340" i="37"/>
  <c r="U1341" i="37"/>
  <c r="U1342" i="37"/>
  <c r="U1343" i="37"/>
  <c r="U1344" i="37"/>
  <c r="U1345" i="37"/>
  <c r="U1346" i="37"/>
  <c r="U1347" i="37"/>
  <c r="U1348" i="37"/>
  <c r="U1349" i="37"/>
  <c r="U1350" i="37"/>
  <c r="U1351" i="37"/>
  <c r="U1352" i="37"/>
  <c r="U1353" i="37"/>
  <c r="U1354" i="37"/>
  <c r="U1355" i="37"/>
  <c r="U1356" i="37"/>
  <c r="U1357" i="37"/>
  <c r="U1358" i="37"/>
  <c r="U1359" i="37"/>
  <c r="U1360" i="37"/>
  <c r="U1361" i="37"/>
  <c r="U1362" i="37"/>
  <c r="U1363" i="37"/>
  <c r="U1364" i="37"/>
  <c r="U1365" i="37"/>
  <c r="U1366" i="37"/>
  <c r="U1367" i="37"/>
  <c r="U1368" i="37"/>
  <c r="U1369" i="37"/>
  <c r="U1370" i="37"/>
  <c r="U1371" i="37"/>
  <c r="U1372" i="37"/>
  <c r="U1373" i="37"/>
  <c r="U1374" i="37"/>
  <c r="U1375" i="37"/>
  <c r="U1376" i="37"/>
  <c r="U1377" i="37"/>
  <c r="U1378" i="37"/>
  <c r="U1379" i="37"/>
  <c r="U1380" i="37"/>
  <c r="U1381" i="37"/>
  <c r="U1382" i="37"/>
  <c r="U1383" i="37"/>
  <c r="U1384" i="37"/>
  <c r="U1385" i="37"/>
  <c r="U1386" i="37"/>
  <c r="U1387" i="37"/>
  <c r="U1388" i="37"/>
  <c r="U1389" i="37"/>
  <c r="U1390" i="37"/>
  <c r="U1391" i="37"/>
  <c r="U1392" i="37"/>
  <c r="U1393" i="37"/>
  <c r="U1394" i="37"/>
  <c r="U1395" i="37"/>
  <c r="U1396" i="37"/>
  <c r="U1397" i="37"/>
  <c r="U1398" i="37"/>
  <c r="U1399" i="37"/>
  <c r="U1400" i="37"/>
  <c r="U1401" i="37"/>
  <c r="U1402" i="37"/>
  <c r="U1403" i="37"/>
  <c r="U1404" i="37"/>
  <c r="U1405" i="37"/>
  <c r="U1406" i="37"/>
  <c r="U1407" i="37"/>
  <c r="U1408" i="37"/>
  <c r="U1409" i="37"/>
  <c r="U1410" i="37"/>
  <c r="U1411" i="37"/>
  <c r="U1412" i="37"/>
  <c r="U1413" i="37"/>
  <c r="U1414" i="37"/>
  <c r="U1415" i="37"/>
  <c r="U1416" i="37"/>
  <c r="U1417" i="37"/>
  <c r="U1418" i="37"/>
  <c r="U1419" i="37"/>
  <c r="U1420" i="37"/>
  <c r="U1421" i="37"/>
  <c r="U1422" i="37"/>
  <c r="U1423" i="37"/>
  <c r="U1424" i="37"/>
  <c r="U1425" i="37"/>
  <c r="U1426" i="37"/>
  <c r="U1427" i="37"/>
  <c r="U1428" i="37"/>
  <c r="U1429" i="37"/>
  <c r="U1430" i="37"/>
  <c r="U1431" i="37"/>
  <c r="U1432" i="37"/>
  <c r="U1433" i="37"/>
  <c r="U1434" i="37"/>
  <c r="U1435" i="37"/>
  <c r="U1436" i="37"/>
  <c r="U1437" i="37"/>
  <c r="U1438" i="37"/>
  <c r="U1439" i="37"/>
  <c r="U1440" i="37"/>
  <c r="U1441" i="37"/>
  <c r="U1442" i="37"/>
  <c r="U1443" i="37"/>
  <c r="U1444" i="37"/>
  <c r="U1445" i="37"/>
  <c r="U1446" i="37"/>
  <c r="U1447" i="37"/>
  <c r="U1448" i="37"/>
  <c r="U1449" i="37"/>
  <c r="U1450" i="37"/>
  <c r="U1451" i="37"/>
  <c r="U1452" i="37"/>
  <c r="U1453" i="37"/>
  <c r="U1454" i="37"/>
  <c r="U1455" i="37"/>
  <c r="U1456" i="37"/>
  <c r="U1457" i="37"/>
  <c r="U1458" i="37"/>
  <c r="U1459" i="37"/>
  <c r="U1460" i="37"/>
  <c r="U1461" i="37"/>
  <c r="U1462" i="37"/>
  <c r="U1463" i="37"/>
  <c r="U1464" i="37"/>
  <c r="U1465" i="37"/>
  <c r="U1466" i="37"/>
  <c r="U1467" i="37"/>
  <c r="U1468" i="37"/>
  <c r="U1469" i="37"/>
  <c r="U1470" i="37"/>
  <c r="U1471" i="37"/>
  <c r="U1472" i="37"/>
  <c r="U1473" i="37"/>
  <c r="U1474" i="37"/>
  <c r="U1475" i="37"/>
  <c r="U1476" i="37"/>
  <c r="U1477" i="37"/>
  <c r="U1478" i="37"/>
  <c r="U1479" i="37"/>
  <c r="U1480" i="37"/>
  <c r="U1481" i="37"/>
  <c r="U1482" i="37"/>
  <c r="U1483" i="37"/>
  <c r="U1484" i="37"/>
  <c r="U1485" i="37"/>
  <c r="U1486" i="37"/>
  <c r="U1487" i="37"/>
  <c r="U1488" i="37"/>
  <c r="U1489" i="37"/>
  <c r="U1490" i="37"/>
  <c r="U1491" i="37"/>
  <c r="U1492" i="37"/>
  <c r="U1493" i="37"/>
  <c r="U1494" i="37"/>
  <c r="U1495" i="37"/>
  <c r="U1496" i="37"/>
  <c r="U1497" i="37"/>
  <c r="U1498" i="37"/>
  <c r="U1499" i="37"/>
  <c r="U1500" i="37"/>
  <c r="U1501" i="37"/>
  <c r="U1502" i="37"/>
  <c r="U1503" i="37"/>
  <c r="U1504" i="37"/>
  <c r="U1505" i="37"/>
  <c r="U1506" i="37"/>
  <c r="U1507" i="37"/>
  <c r="U1508" i="37"/>
  <c r="U1509" i="37"/>
  <c r="U1510" i="37"/>
  <c r="U1511" i="37"/>
  <c r="U1512" i="37"/>
  <c r="U1513" i="37"/>
  <c r="U1514" i="37"/>
  <c r="U1515" i="37"/>
  <c r="U1516" i="37"/>
  <c r="U1517" i="37"/>
  <c r="U1518" i="37"/>
  <c r="U1519" i="37"/>
  <c r="U1520" i="37"/>
  <c r="U1521" i="37"/>
  <c r="U1522" i="37"/>
  <c r="U1523" i="37"/>
  <c r="U1524" i="37"/>
  <c r="U1525" i="37"/>
  <c r="U1526" i="37"/>
  <c r="U1527" i="37"/>
  <c r="U1528" i="37"/>
  <c r="U1529" i="37"/>
  <c r="U1530" i="37"/>
  <c r="U1531" i="37"/>
  <c r="U1532" i="37"/>
  <c r="U1533" i="37"/>
  <c r="U1534" i="37"/>
  <c r="U1535" i="37"/>
  <c r="U1536" i="37"/>
  <c r="U1537" i="37"/>
  <c r="U1538" i="37"/>
  <c r="U1539" i="37"/>
  <c r="U1540" i="37"/>
  <c r="U1541" i="37"/>
  <c r="U1542" i="37"/>
  <c r="U1543" i="37"/>
  <c r="U1544" i="37"/>
  <c r="U1545" i="37"/>
  <c r="U1546" i="37"/>
  <c r="U1547" i="37"/>
  <c r="U1548" i="37"/>
  <c r="U1549" i="37"/>
  <c r="U1550" i="37"/>
  <c r="U1551" i="37"/>
  <c r="U1552" i="37"/>
  <c r="U1553" i="37"/>
  <c r="U1554" i="37"/>
  <c r="U1555" i="37"/>
  <c r="U1556" i="37"/>
  <c r="U1557" i="37"/>
  <c r="U1558" i="37"/>
  <c r="U1559" i="37"/>
  <c r="U1560" i="37"/>
  <c r="U1561" i="37"/>
  <c r="U1562" i="37"/>
  <c r="U1563" i="37"/>
  <c r="U1564" i="37"/>
  <c r="U1565" i="37"/>
  <c r="U1566" i="37"/>
  <c r="U1567" i="37"/>
  <c r="U1568" i="37"/>
  <c r="U1569" i="37"/>
  <c r="U1570" i="37"/>
  <c r="U1571" i="37"/>
  <c r="U1572" i="37"/>
  <c r="U1573" i="37"/>
  <c r="U1574" i="37"/>
  <c r="U1575" i="37"/>
  <c r="U1576" i="37"/>
  <c r="U1577" i="37"/>
  <c r="U1578" i="37"/>
  <c r="U1579" i="37"/>
  <c r="U1580" i="37"/>
  <c r="U1581" i="37"/>
  <c r="U1582" i="37"/>
  <c r="U1583" i="37"/>
  <c r="U1584" i="37"/>
  <c r="U1585" i="37"/>
  <c r="U1586" i="37"/>
  <c r="U1587" i="37"/>
  <c r="U1588" i="37"/>
  <c r="U1589" i="37"/>
  <c r="U1590" i="37"/>
  <c r="U1591" i="37"/>
  <c r="U1592" i="37"/>
  <c r="U1593" i="37"/>
  <c r="U1594" i="37"/>
  <c r="U1595" i="37"/>
  <c r="U1596" i="37"/>
  <c r="U1597" i="37"/>
  <c r="U1598" i="37"/>
  <c r="U1599" i="37"/>
  <c r="U1600" i="37"/>
  <c r="U1601" i="37"/>
  <c r="U1602" i="37"/>
  <c r="U1603" i="37"/>
  <c r="U1604" i="37"/>
  <c r="U1605" i="37"/>
  <c r="U1606" i="37"/>
  <c r="U1607" i="37"/>
  <c r="U1608" i="37"/>
  <c r="U1609" i="37"/>
  <c r="U1610" i="37"/>
  <c r="U1611" i="37"/>
  <c r="U1612" i="37"/>
  <c r="U1613" i="37"/>
  <c r="U1614" i="37"/>
  <c r="U1615" i="37"/>
  <c r="U1616" i="37"/>
  <c r="U1617" i="37"/>
  <c r="U1618" i="37"/>
  <c r="U1619" i="37"/>
  <c r="U1620" i="37"/>
  <c r="U1621" i="37"/>
  <c r="U1622" i="37"/>
  <c r="U1623" i="37"/>
  <c r="U1624" i="37"/>
  <c r="U1625" i="37"/>
  <c r="U1626" i="37"/>
  <c r="U1627" i="37"/>
  <c r="U1628" i="37"/>
  <c r="U1629" i="37"/>
  <c r="U1630" i="37"/>
  <c r="U1631" i="37"/>
  <c r="U1632" i="37"/>
  <c r="U1633" i="37"/>
  <c r="U1634" i="37"/>
  <c r="U1635" i="37"/>
  <c r="U1636" i="37"/>
  <c r="U1637" i="37"/>
  <c r="U1638" i="37"/>
  <c r="U1639" i="37"/>
  <c r="U1640" i="37"/>
  <c r="U1641" i="37"/>
  <c r="U1642" i="37"/>
  <c r="U1643" i="37"/>
  <c r="U1644" i="37"/>
  <c r="U1645" i="37"/>
  <c r="U1646" i="37"/>
  <c r="U1647" i="37"/>
  <c r="U1648" i="37"/>
  <c r="U1649" i="37"/>
  <c r="U1650" i="37"/>
  <c r="U1651" i="37"/>
  <c r="U1652" i="37"/>
  <c r="U1653" i="37"/>
  <c r="U1654" i="37"/>
  <c r="U1655" i="37"/>
  <c r="U1656" i="37"/>
  <c r="U1657" i="37"/>
  <c r="U1658" i="37"/>
  <c r="U1659" i="37"/>
  <c r="U1660" i="37"/>
  <c r="U1661" i="37"/>
  <c r="U1662" i="37"/>
  <c r="U1663" i="37"/>
  <c r="U1664" i="37"/>
  <c r="U1665" i="37"/>
  <c r="U1666" i="37"/>
  <c r="U1667" i="37"/>
  <c r="U1668" i="37"/>
  <c r="U1669" i="37"/>
  <c r="U1670" i="37"/>
  <c r="U1671" i="37"/>
  <c r="U1672" i="37"/>
  <c r="U1673" i="37"/>
  <c r="U1674" i="37"/>
  <c r="U1675" i="37"/>
  <c r="U1676" i="37"/>
  <c r="U1677" i="37"/>
  <c r="U1678" i="37"/>
  <c r="U1679" i="37"/>
  <c r="U1680" i="37"/>
  <c r="U1681" i="37"/>
  <c r="U1682" i="37"/>
  <c r="U1683" i="37"/>
  <c r="U1684" i="37"/>
  <c r="U1685" i="37"/>
  <c r="U1686" i="37"/>
  <c r="U1687" i="37"/>
  <c r="U1688" i="37"/>
  <c r="U1689" i="37"/>
  <c r="U1690" i="37"/>
  <c r="U1691" i="37"/>
  <c r="U1692" i="37"/>
  <c r="U1693" i="37"/>
  <c r="U1694" i="37"/>
  <c r="U1695" i="37"/>
  <c r="U1696" i="37"/>
  <c r="U1697" i="37"/>
  <c r="U1698" i="37"/>
  <c r="U1699" i="37"/>
  <c r="U1700" i="37"/>
  <c r="U1701" i="37"/>
  <c r="U1702" i="37"/>
  <c r="U1703" i="37"/>
  <c r="U1704" i="37"/>
  <c r="U1705" i="37"/>
  <c r="U1706" i="37"/>
  <c r="U1707" i="37"/>
  <c r="U1708" i="37"/>
  <c r="U1709" i="37"/>
  <c r="U1710" i="37"/>
  <c r="U1711" i="37"/>
  <c r="U1712" i="37"/>
  <c r="U1713" i="37"/>
  <c r="U1714" i="37"/>
  <c r="U1715" i="37"/>
  <c r="U1716" i="37"/>
  <c r="U1717" i="37"/>
  <c r="U1718" i="37"/>
  <c r="U1719" i="37"/>
  <c r="U1720" i="37"/>
  <c r="U1721" i="37"/>
  <c r="U1722" i="37"/>
  <c r="U1723" i="37"/>
  <c r="U1724" i="37"/>
  <c r="U1725" i="37"/>
  <c r="U1726" i="37"/>
  <c r="U1727" i="37"/>
  <c r="U1728" i="37"/>
  <c r="U1729" i="37"/>
  <c r="U1730" i="37"/>
  <c r="U1731" i="37"/>
  <c r="U1732" i="37"/>
  <c r="U1733" i="37"/>
  <c r="U1734" i="37"/>
  <c r="U1735" i="37"/>
  <c r="U1736" i="37"/>
  <c r="U1737" i="37"/>
  <c r="U1738" i="37"/>
  <c r="U1739" i="37"/>
  <c r="U1740" i="37"/>
  <c r="U1741" i="37"/>
  <c r="U1742" i="37"/>
  <c r="U1743" i="37"/>
  <c r="U1744" i="37"/>
  <c r="U1745" i="37"/>
  <c r="U1746" i="37"/>
  <c r="U1747" i="37"/>
  <c r="U1748" i="37"/>
  <c r="U1749" i="37"/>
  <c r="U1750" i="37"/>
  <c r="U1751" i="37"/>
  <c r="U1752" i="37"/>
  <c r="U1753" i="37"/>
  <c r="U1754" i="37"/>
  <c r="U1755" i="37"/>
  <c r="U1756" i="37"/>
  <c r="U1757" i="37"/>
  <c r="U1758" i="37"/>
  <c r="U1759" i="37"/>
  <c r="U1760" i="37"/>
  <c r="U1761" i="37"/>
  <c r="U1762" i="37"/>
  <c r="U1763" i="37"/>
  <c r="U1764" i="37"/>
  <c r="U1765" i="37"/>
  <c r="U1766" i="37"/>
  <c r="U1767" i="37"/>
  <c r="U1768" i="37"/>
  <c r="U1769" i="37"/>
  <c r="U1770" i="37"/>
  <c r="U1771" i="37"/>
  <c r="U1772" i="37"/>
  <c r="U1773" i="37"/>
  <c r="U1774" i="37"/>
  <c r="U1775" i="37"/>
  <c r="U1776" i="37"/>
  <c r="U1777" i="37"/>
  <c r="U1778" i="37"/>
  <c r="U1779" i="37"/>
  <c r="U1780" i="37"/>
  <c r="U1781" i="37"/>
  <c r="U1782" i="37"/>
  <c r="U1783" i="37"/>
  <c r="U1784" i="37"/>
  <c r="U1785" i="37"/>
  <c r="U1786" i="37"/>
  <c r="U1787" i="37"/>
  <c r="U1788" i="37"/>
  <c r="U1789" i="37"/>
  <c r="U1790" i="37"/>
  <c r="U1791" i="37"/>
  <c r="U1792" i="37"/>
  <c r="U1793" i="37"/>
  <c r="U1794" i="37"/>
  <c r="U1795" i="37"/>
  <c r="U1796" i="37"/>
  <c r="U1797" i="37"/>
  <c r="U1798" i="37"/>
  <c r="U1799" i="37"/>
  <c r="U1800" i="37"/>
  <c r="U1801" i="37"/>
  <c r="U1802" i="37"/>
  <c r="U1803" i="37"/>
  <c r="U1804" i="37"/>
  <c r="U1805" i="37"/>
  <c r="U1806" i="37"/>
  <c r="U1807" i="37"/>
  <c r="U1808" i="37"/>
  <c r="U1809" i="37"/>
  <c r="U1810" i="37"/>
  <c r="U1811" i="37"/>
  <c r="U1812" i="37"/>
  <c r="U1813" i="37"/>
  <c r="U1814" i="37"/>
  <c r="U1815" i="37"/>
  <c r="U1816" i="37"/>
  <c r="U1817" i="37"/>
  <c r="U1818" i="37"/>
  <c r="U1819" i="37"/>
  <c r="U1820" i="37"/>
  <c r="U1821" i="37"/>
  <c r="U1822" i="37"/>
  <c r="U1823" i="37"/>
  <c r="U1824" i="37"/>
  <c r="U1825" i="37"/>
  <c r="U1826" i="37"/>
  <c r="U1827" i="37"/>
  <c r="U1828" i="37"/>
  <c r="U1829" i="37"/>
  <c r="U1830" i="37"/>
  <c r="U1831" i="37"/>
  <c r="U1832" i="37"/>
  <c r="U1833" i="37"/>
  <c r="U1834" i="37"/>
  <c r="U1835" i="37"/>
  <c r="U1836" i="37"/>
  <c r="U1837" i="37"/>
  <c r="U1838" i="37"/>
  <c r="U1839" i="37"/>
  <c r="U1840" i="37"/>
  <c r="U1841" i="37"/>
  <c r="U1842" i="37"/>
  <c r="U1843" i="37"/>
  <c r="U1844" i="37"/>
  <c r="U1845" i="37"/>
  <c r="U1846" i="37"/>
  <c r="U1847" i="37"/>
  <c r="U1848" i="37"/>
  <c r="U1849" i="37"/>
  <c r="U1850" i="37"/>
  <c r="U1851" i="37"/>
  <c r="U1852" i="37"/>
  <c r="U1853" i="37"/>
  <c r="U1854" i="37"/>
  <c r="U1855" i="37"/>
  <c r="U1856" i="37"/>
  <c r="U1857" i="37"/>
  <c r="U1858" i="37"/>
  <c r="U1859" i="37"/>
  <c r="U1860" i="37"/>
  <c r="U1861" i="37"/>
  <c r="U1862" i="37"/>
  <c r="U1863" i="37"/>
  <c r="U1864" i="37"/>
  <c r="U1865" i="37"/>
  <c r="U1866" i="37"/>
  <c r="U1867" i="37"/>
  <c r="U1868" i="37"/>
  <c r="U1869" i="37"/>
  <c r="U1870" i="37"/>
  <c r="U1871" i="37"/>
  <c r="U1872" i="37"/>
  <c r="U1873" i="37"/>
  <c r="U1874" i="37"/>
  <c r="U1875" i="37"/>
  <c r="U1876" i="37"/>
  <c r="U1877" i="37"/>
  <c r="U1878" i="37"/>
  <c r="U1879" i="37"/>
  <c r="U1880" i="37"/>
  <c r="U1881" i="37"/>
  <c r="U1882" i="37"/>
  <c r="U1883" i="37"/>
  <c r="U1884" i="37"/>
  <c r="U1885" i="37"/>
  <c r="U1886" i="37"/>
  <c r="U1887" i="37"/>
  <c r="U1888" i="37"/>
  <c r="U1889" i="37"/>
  <c r="U1890" i="37"/>
  <c r="U1891" i="37"/>
  <c r="U1892" i="37"/>
  <c r="U1893" i="37"/>
  <c r="U1894" i="37"/>
  <c r="U1895" i="37"/>
  <c r="U1896" i="37"/>
  <c r="U1897" i="37"/>
  <c r="U1898" i="37"/>
  <c r="U1899" i="37"/>
  <c r="U1900" i="37"/>
  <c r="U1901" i="37"/>
  <c r="U1902" i="37"/>
  <c r="U1903" i="37"/>
  <c r="U1904" i="37"/>
  <c r="U1905" i="37"/>
  <c r="U1906" i="37"/>
  <c r="U1907" i="37"/>
  <c r="U1908" i="37"/>
  <c r="U1909" i="37"/>
  <c r="U1910" i="37"/>
  <c r="U1911" i="37"/>
  <c r="U1912" i="37"/>
  <c r="U1913" i="37"/>
  <c r="U1914" i="37"/>
  <c r="U1915" i="37"/>
  <c r="U1916" i="37"/>
  <c r="U1917" i="37"/>
  <c r="U1918" i="37"/>
  <c r="U1919" i="37"/>
  <c r="U1920" i="37"/>
  <c r="U1921" i="37"/>
  <c r="U1922" i="37"/>
  <c r="U1923" i="37"/>
  <c r="U1924" i="37"/>
  <c r="U1925" i="37"/>
  <c r="U1926" i="37"/>
  <c r="U1927" i="37"/>
  <c r="U1928" i="37"/>
  <c r="U1929" i="37"/>
  <c r="U1930" i="37"/>
  <c r="U1931" i="37"/>
  <c r="U1932" i="37"/>
  <c r="U1933" i="37"/>
  <c r="U1934" i="37"/>
  <c r="U1935" i="37"/>
  <c r="U1936" i="37"/>
  <c r="U1937" i="37"/>
  <c r="U1938" i="37"/>
  <c r="U1939" i="37"/>
  <c r="U1940" i="37"/>
  <c r="U1941" i="37"/>
  <c r="U1942" i="37"/>
  <c r="U1943" i="37"/>
  <c r="U1944" i="37"/>
  <c r="U1945" i="37"/>
  <c r="U1946" i="37"/>
  <c r="U1947" i="37"/>
  <c r="U1948" i="37"/>
  <c r="U1949" i="37"/>
  <c r="U1950" i="37"/>
  <c r="U1951" i="37"/>
  <c r="U1952" i="37"/>
  <c r="U1953" i="37"/>
  <c r="U1954" i="37"/>
  <c r="U1955" i="37"/>
  <c r="U1956" i="37"/>
  <c r="U1957" i="37"/>
  <c r="U1958" i="37"/>
  <c r="U1959" i="37"/>
  <c r="U1960" i="37"/>
  <c r="U1961" i="37"/>
  <c r="U1962" i="37"/>
  <c r="U1963" i="37"/>
  <c r="U1964" i="37"/>
  <c r="U1965" i="37"/>
  <c r="U1966" i="37"/>
  <c r="U1967" i="37"/>
  <c r="U1968" i="37"/>
  <c r="U1969" i="37"/>
  <c r="U1970" i="37"/>
  <c r="U1971" i="37"/>
  <c r="U1972" i="37"/>
  <c r="U1973" i="37"/>
  <c r="U1974" i="37"/>
  <c r="U1975" i="37"/>
  <c r="U1976" i="37"/>
  <c r="U1977" i="37"/>
  <c r="U1978" i="37"/>
  <c r="U1979" i="37"/>
  <c r="U1980" i="37"/>
  <c r="U1981" i="37"/>
  <c r="U1982" i="37"/>
  <c r="U1983" i="37"/>
  <c r="U1984" i="37"/>
  <c r="U1985" i="37"/>
  <c r="U1986" i="37"/>
  <c r="U1987" i="37"/>
  <c r="U1988" i="37"/>
  <c r="U1989" i="37"/>
  <c r="U1990" i="37"/>
  <c r="U1991" i="37"/>
  <c r="U1992" i="37"/>
  <c r="U1993" i="37"/>
  <c r="U1994" i="37"/>
  <c r="U1995" i="37"/>
  <c r="U1996" i="37"/>
  <c r="U1997" i="37"/>
  <c r="U1998" i="37"/>
  <c r="U1999" i="37"/>
  <c r="U2000" i="37"/>
  <c r="U2001" i="37"/>
  <c r="U2002" i="37"/>
  <c r="U2003" i="37"/>
  <c r="U2004" i="37"/>
  <c r="U2005" i="37"/>
  <c r="U2006" i="37"/>
  <c r="U2007" i="37"/>
  <c r="U2008" i="37"/>
  <c r="U2009" i="37"/>
  <c r="U2010" i="37"/>
  <c r="U2011" i="37"/>
  <c r="U2012" i="37"/>
  <c r="U2013" i="37"/>
  <c r="U2014" i="37"/>
  <c r="U2015" i="37"/>
  <c r="U2016" i="37"/>
  <c r="U2017" i="37"/>
  <c r="U2018" i="37"/>
  <c r="U2019" i="37"/>
  <c r="U2020" i="37"/>
  <c r="U2021" i="37"/>
  <c r="U2022" i="37"/>
  <c r="U2023" i="37"/>
  <c r="U2024" i="37"/>
  <c r="U2025" i="37"/>
  <c r="U2026" i="37"/>
  <c r="U2027" i="37"/>
  <c r="U2028" i="37"/>
  <c r="U2029" i="37"/>
  <c r="U2030" i="37"/>
  <c r="U2031" i="37"/>
  <c r="U2032" i="37"/>
  <c r="U2033" i="37"/>
  <c r="U2034" i="37"/>
  <c r="U2035" i="37"/>
  <c r="U2036" i="37"/>
  <c r="U2037" i="37"/>
  <c r="U2038" i="37"/>
  <c r="U2039" i="37"/>
  <c r="U2040" i="37"/>
  <c r="U2041" i="37"/>
  <c r="U2042" i="37"/>
  <c r="U2043" i="37"/>
  <c r="U2044" i="37"/>
  <c r="U2045" i="37"/>
  <c r="U2046" i="37"/>
  <c r="U2047" i="37"/>
  <c r="U2048" i="37"/>
  <c r="U2049" i="37"/>
  <c r="U2050" i="37"/>
  <c r="U2051" i="37"/>
  <c r="U2052" i="37"/>
  <c r="U2053" i="37"/>
  <c r="U2054" i="37"/>
  <c r="U2055" i="37"/>
  <c r="U2056" i="37"/>
  <c r="U2057" i="37"/>
  <c r="U2058" i="37"/>
  <c r="U2059" i="37"/>
  <c r="U2060" i="37"/>
  <c r="U2061" i="37"/>
  <c r="U2062" i="37"/>
  <c r="U2063" i="37"/>
  <c r="U2064" i="37"/>
  <c r="U2065" i="37"/>
  <c r="U2066" i="37"/>
  <c r="U2067" i="37"/>
  <c r="U2068" i="37"/>
  <c r="U2069" i="37"/>
  <c r="U2070" i="37"/>
  <c r="U2071" i="37"/>
  <c r="U2072" i="37"/>
  <c r="U2073" i="37"/>
  <c r="U2074" i="37"/>
  <c r="U2075" i="37"/>
  <c r="U2076" i="37"/>
  <c r="U2077" i="37"/>
  <c r="U2078" i="37"/>
  <c r="U2079" i="37"/>
  <c r="U2080" i="37"/>
  <c r="U2081" i="37"/>
  <c r="U2082" i="37"/>
  <c r="U2083" i="37"/>
  <c r="U2084" i="37"/>
  <c r="U2085" i="37"/>
  <c r="U2086" i="37"/>
  <c r="U2087" i="37"/>
  <c r="U2088" i="37"/>
  <c r="U2089" i="37"/>
  <c r="U2090" i="37"/>
  <c r="U2091" i="37"/>
  <c r="U2092" i="37"/>
  <c r="U2093" i="37"/>
  <c r="U2094" i="37"/>
  <c r="U2095" i="37"/>
  <c r="U2096" i="37"/>
  <c r="U2097" i="37"/>
  <c r="U2098" i="37"/>
  <c r="U2099" i="37"/>
  <c r="U2100" i="37"/>
  <c r="U2101" i="37"/>
  <c r="U2102" i="37"/>
  <c r="U2103" i="37"/>
  <c r="U2104" i="37"/>
  <c r="U2105" i="37"/>
  <c r="U2106" i="37"/>
  <c r="U2107" i="37"/>
  <c r="U2108" i="37"/>
  <c r="U2109" i="37"/>
  <c r="U2110" i="37"/>
  <c r="U2111" i="37"/>
  <c r="U2112" i="37"/>
  <c r="U2113" i="37"/>
  <c r="U2114" i="37"/>
  <c r="U2115" i="37"/>
  <c r="U2116" i="37"/>
  <c r="U2117" i="37"/>
  <c r="U2118" i="37"/>
  <c r="U2119" i="37"/>
  <c r="U2120" i="37"/>
  <c r="U2121" i="37"/>
  <c r="U2122" i="37"/>
  <c r="U2123" i="37"/>
  <c r="U2124" i="37"/>
  <c r="U2125" i="37"/>
  <c r="U2126" i="37"/>
  <c r="U2127" i="37"/>
  <c r="U2128" i="37"/>
  <c r="U2129" i="37"/>
  <c r="U2130" i="37"/>
  <c r="U2131" i="37"/>
  <c r="U2132" i="37"/>
  <c r="U2133" i="37"/>
  <c r="U2134" i="37"/>
  <c r="U2135" i="37"/>
  <c r="U2136" i="37"/>
  <c r="U2137" i="37"/>
  <c r="U2138" i="37"/>
  <c r="U2139" i="37"/>
  <c r="U2140" i="37"/>
  <c r="U2141" i="37"/>
  <c r="U2142" i="37"/>
  <c r="U2143" i="37"/>
  <c r="U2144" i="37"/>
  <c r="U2145" i="37"/>
  <c r="U2146" i="37"/>
  <c r="U2147" i="37"/>
  <c r="U2148" i="37"/>
  <c r="U2149" i="37"/>
  <c r="U2150" i="37"/>
  <c r="U2151" i="37"/>
  <c r="U2152" i="37"/>
  <c r="U2153" i="37"/>
  <c r="U2154" i="37"/>
  <c r="U2155" i="37"/>
  <c r="U2156" i="37"/>
  <c r="U2157" i="37"/>
  <c r="U2158" i="37"/>
  <c r="U2159" i="37"/>
  <c r="U2160" i="37"/>
  <c r="U2161" i="37"/>
  <c r="U2162" i="37"/>
  <c r="U2163" i="37"/>
  <c r="U2164" i="37"/>
  <c r="U2165" i="37"/>
  <c r="U2166" i="37"/>
  <c r="U2167" i="37"/>
  <c r="U2168" i="37"/>
  <c r="U2169" i="37"/>
  <c r="U2170" i="37"/>
  <c r="U2171" i="37"/>
  <c r="U2172" i="37"/>
  <c r="U2173" i="37"/>
  <c r="U2174" i="37"/>
  <c r="U2175" i="37"/>
  <c r="U2176" i="37"/>
  <c r="U2177" i="37"/>
  <c r="U2178" i="37"/>
  <c r="U2179" i="37"/>
  <c r="U2180" i="37"/>
  <c r="U2181" i="37"/>
  <c r="U2182" i="37"/>
  <c r="U2183" i="37"/>
  <c r="U2184" i="37"/>
  <c r="U2185" i="37"/>
  <c r="U2186" i="37"/>
  <c r="U2187" i="37"/>
  <c r="U2188" i="37"/>
  <c r="U2189" i="37"/>
  <c r="U2190" i="37"/>
  <c r="U2191" i="37"/>
  <c r="U2192" i="37"/>
  <c r="U2193" i="37"/>
  <c r="U2194" i="37"/>
  <c r="U2195" i="37"/>
  <c r="U2196" i="37"/>
  <c r="U2197" i="37"/>
  <c r="U2198" i="37"/>
  <c r="U2199" i="37"/>
  <c r="U2200" i="37"/>
  <c r="U2201" i="37"/>
  <c r="U2202" i="37"/>
  <c r="U2203" i="37"/>
  <c r="U2204" i="37"/>
  <c r="U2205" i="37"/>
  <c r="U2206" i="37"/>
  <c r="U2207" i="37"/>
  <c r="U2208" i="37"/>
  <c r="U2209" i="37"/>
  <c r="U2210" i="37"/>
  <c r="U2211" i="37"/>
  <c r="U2212" i="37"/>
  <c r="U2213" i="37"/>
  <c r="U2214" i="37"/>
  <c r="U2215" i="37"/>
  <c r="U2216" i="37"/>
  <c r="U2217" i="37"/>
  <c r="U2218" i="37"/>
  <c r="U2219" i="37"/>
  <c r="U2220" i="37"/>
  <c r="U2221" i="37"/>
  <c r="U2222" i="37"/>
  <c r="U2223" i="37"/>
  <c r="U2224" i="37"/>
  <c r="U2225" i="37"/>
  <c r="U2226" i="37"/>
  <c r="U2227" i="37"/>
  <c r="U2228" i="37"/>
  <c r="U2229" i="37"/>
  <c r="U2230" i="37"/>
  <c r="U2231" i="37"/>
  <c r="U2232" i="37"/>
  <c r="U2233" i="37"/>
  <c r="U2234" i="37"/>
  <c r="U2235" i="37"/>
  <c r="U2236" i="37"/>
  <c r="U2237" i="37"/>
  <c r="U2238" i="37"/>
  <c r="U2239" i="37"/>
  <c r="U2240" i="37"/>
  <c r="U2241" i="37"/>
  <c r="U2242" i="37"/>
  <c r="U2243" i="37"/>
  <c r="U2244" i="37"/>
  <c r="U2245" i="37"/>
  <c r="U2246" i="37"/>
  <c r="U2247" i="37"/>
  <c r="U2248" i="37"/>
  <c r="U2249" i="37"/>
  <c r="U2250" i="37"/>
  <c r="U2251" i="37"/>
  <c r="U2252" i="37"/>
  <c r="U2253" i="37"/>
  <c r="U2254" i="37"/>
  <c r="U2255" i="37"/>
  <c r="U2256" i="37"/>
  <c r="U2257" i="37"/>
  <c r="U2258" i="37"/>
  <c r="U2259" i="37"/>
  <c r="U2260" i="37"/>
  <c r="U2261" i="37"/>
  <c r="U2262" i="37"/>
  <c r="U2263" i="37"/>
  <c r="U2264" i="37"/>
  <c r="U2265" i="37"/>
  <c r="U2266" i="37"/>
  <c r="U2267" i="37"/>
  <c r="U2268" i="37"/>
  <c r="U2269" i="37"/>
  <c r="U2270" i="37"/>
  <c r="U2271" i="37"/>
  <c r="U2272" i="37"/>
  <c r="U2273" i="37"/>
  <c r="U2274" i="37"/>
  <c r="U2275" i="37"/>
  <c r="U2276" i="37"/>
  <c r="U2277" i="37"/>
  <c r="U2278" i="37"/>
  <c r="U2279" i="37"/>
  <c r="U2280" i="37"/>
  <c r="U2281" i="37"/>
  <c r="U2282" i="37"/>
  <c r="U2283" i="37"/>
  <c r="U2284" i="37"/>
  <c r="U2285" i="37"/>
  <c r="U2286" i="37"/>
  <c r="U2287" i="37"/>
  <c r="U2288" i="37"/>
  <c r="U2289" i="37"/>
  <c r="U2290" i="37"/>
  <c r="U2291" i="37"/>
  <c r="U2292" i="37"/>
  <c r="U2293" i="37"/>
  <c r="U2294" i="37"/>
  <c r="U2295" i="37"/>
  <c r="U2296" i="37"/>
  <c r="U2297" i="37"/>
  <c r="U2298" i="37"/>
  <c r="U2299" i="37"/>
  <c r="U2300" i="37"/>
  <c r="U2301" i="37"/>
  <c r="U2302" i="37"/>
  <c r="U2303" i="37"/>
  <c r="U2304" i="37"/>
  <c r="U2305" i="37"/>
  <c r="U2306" i="37"/>
  <c r="U2307" i="37"/>
  <c r="U2308" i="37"/>
  <c r="U2309" i="37"/>
  <c r="U2310" i="37"/>
  <c r="U2311" i="37"/>
  <c r="U2312" i="37"/>
  <c r="U2313" i="37"/>
  <c r="U2314" i="37"/>
  <c r="U2315" i="37"/>
  <c r="U2316" i="37"/>
  <c r="U2317" i="37"/>
  <c r="U2318" i="37"/>
  <c r="U2319" i="37"/>
  <c r="U2320" i="37"/>
  <c r="U2321" i="37"/>
  <c r="U2322" i="37"/>
  <c r="U2323" i="37"/>
  <c r="U2324" i="37"/>
  <c r="U2325" i="37"/>
  <c r="U2326" i="37"/>
  <c r="U2327" i="37"/>
  <c r="U2328" i="37"/>
  <c r="U2329" i="37"/>
  <c r="U2330" i="37"/>
  <c r="U2331" i="37"/>
  <c r="U2332" i="37"/>
  <c r="U2333" i="37"/>
  <c r="U2334" i="37"/>
  <c r="U2335" i="37"/>
  <c r="U2336" i="37"/>
  <c r="U2337" i="37"/>
  <c r="U2338" i="37"/>
  <c r="U2339" i="37"/>
  <c r="U2340" i="37"/>
  <c r="U2341" i="37"/>
  <c r="U2342" i="37"/>
  <c r="U2343" i="37"/>
  <c r="U2344" i="37"/>
  <c r="U2345" i="37"/>
  <c r="U2346" i="37"/>
  <c r="U2347" i="37"/>
  <c r="U2348" i="37"/>
  <c r="U2349" i="37"/>
  <c r="U2350" i="37"/>
  <c r="U2351" i="37"/>
  <c r="U2352" i="37"/>
  <c r="U2353" i="37"/>
  <c r="U2354" i="37"/>
  <c r="U2355" i="37"/>
  <c r="U2356" i="37"/>
  <c r="U2357" i="37"/>
  <c r="U2358" i="37"/>
  <c r="U2359" i="37"/>
  <c r="U2360" i="37"/>
  <c r="U2361" i="37"/>
  <c r="U2362" i="37"/>
  <c r="U2363" i="37"/>
  <c r="U2364" i="37"/>
  <c r="U2365" i="37"/>
  <c r="U2366" i="37"/>
  <c r="U2367" i="37"/>
  <c r="U2368" i="37"/>
  <c r="U2369" i="37"/>
  <c r="U2370" i="37"/>
  <c r="U2371" i="37"/>
  <c r="U2372" i="37"/>
  <c r="U2373" i="37"/>
  <c r="U2374" i="37"/>
  <c r="U2375" i="37"/>
  <c r="U2376" i="37"/>
  <c r="U2377" i="37"/>
  <c r="U2378" i="37"/>
  <c r="U2379" i="37"/>
  <c r="U2380" i="37"/>
  <c r="U2381" i="37"/>
  <c r="U2382" i="37"/>
  <c r="U2383" i="37"/>
  <c r="U2384" i="37"/>
  <c r="U2385" i="37"/>
  <c r="U2386" i="37"/>
  <c r="U2387" i="37"/>
  <c r="U2388" i="37"/>
  <c r="U2389" i="37"/>
  <c r="U2390" i="37"/>
  <c r="U2391" i="37"/>
  <c r="U2392" i="37"/>
  <c r="U2393" i="37"/>
  <c r="U2394" i="37"/>
  <c r="U2395" i="37"/>
  <c r="U2396" i="37"/>
  <c r="U2397" i="37"/>
  <c r="U2398" i="37"/>
  <c r="U2399" i="37"/>
  <c r="U2400" i="37"/>
  <c r="U2401" i="37"/>
  <c r="U2402" i="37"/>
  <c r="U2403" i="37"/>
  <c r="U2404" i="37"/>
  <c r="U2405" i="37"/>
  <c r="U2406" i="37"/>
  <c r="U2407" i="37"/>
  <c r="U2408" i="37"/>
  <c r="U2409" i="37"/>
  <c r="U2410" i="37"/>
  <c r="U2411" i="37"/>
  <c r="U2412" i="37"/>
  <c r="U2413" i="37"/>
  <c r="U2414" i="37"/>
  <c r="U2415" i="37"/>
  <c r="U2416" i="37"/>
  <c r="U2417" i="37"/>
  <c r="U2418" i="37"/>
  <c r="U2419" i="37"/>
  <c r="U2420" i="37"/>
  <c r="U2421" i="37"/>
  <c r="U2422" i="37"/>
  <c r="U2423" i="37"/>
  <c r="U2424" i="37"/>
  <c r="U2425" i="37"/>
  <c r="U2426" i="37"/>
  <c r="U2427" i="37"/>
  <c r="U2428" i="37"/>
  <c r="U2429" i="37"/>
  <c r="U2430" i="37"/>
  <c r="U2431" i="37"/>
  <c r="U2432" i="37"/>
  <c r="U2433" i="37"/>
  <c r="U2434" i="37"/>
  <c r="U2435" i="37"/>
  <c r="U2436" i="37"/>
  <c r="U2437" i="37"/>
  <c r="U2438" i="37"/>
  <c r="U2439" i="37"/>
  <c r="U2440" i="37"/>
  <c r="U2441" i="37"/>
  <c r="U2442" i="37"/>
  <c r="U2443" i="37"/>
  <c r="U2444" i="37"/>
  <c r="U2445" i="37"/>
  <c r="U2446" i="37"/>
  <c r="U2447" i="37"/>
  <c r="U2448" i="37"/>
  <c r="U2449" i="37"/>
  <c r="U2450" i="37"/>
  <c r="U2451" i="37"/>
  <c r="U2452" i="37"/>
  <c r="U2453" i="37"/>
  <c r="U2454" i="37"/>
  <c r="U2455" i="37"/>
  <c r="U2456" i="37"/>
  <c r="U2457" i="37"/>
  <c r="U2458" i="37"/>
  <c r="U2459" i="37"/>
  <c r="U2460" i="37"/>
  <c r="U2461" i="37"/>
  <c r="U2462" i="37"/>
  <c r="U2463" i="37"/>
  <c r="U2464" i="37"/>
  <c r="U2465" i="37"/>
  <c r="U2466" i="37"/>
  <c r="U2467" i="37"/>
  <c r="U2468" i="37"/>
  <c r="U2469" i="37"/>
  <c r="U2470" i="37"/>
  <c r="U2471" i="37"/>
  <c r="U2472" i="37"/>
  <c r="U2473" i="37"/>
  <c r="U2474" i="37"/>
  <c r="U2475" i="37"/>
  <c r="U2476" i="37"/>
  <c r="U2477" i="37"/>
  <c r="U2478" i="37"/>
  <c r="U2479" i="37"/>
  <c r="U2480" i="37"/>
  <c r="U2481" i="37"/>
  <c r="U2482" i="37"/>
  <c r="U2483" i="37"/>
  <c r="U2484" i="37"/>
  <c r="U2485" i="37"/>
  <c r="U2486" i="37"/>
  <c r="U2487" i="37"/>
  <c r="U2488" i="37"/>
  <c r="U2489" i="37"/>
  <c r="U2490" i="37"/>
  <c r="U2491" i="37"/>
  <c r="U2492" i="37"/>
  <c r="U2493" i="37"/>
  <c r="U2494" i="37"/>
  <c r="U2495" i="37"/>
  <c r="U2496" i="37"/>
  <c r="U2497" i="37"/>
  <c r="U2498" i="37"/>
  <c r="U2499" i="37"/>
  <c r="U2500" i="37"/>
  <c r="U2501" i="37"/>
  <c r="U2502" i="37"/>
  <c r="U2503" i="37"/>
  <c r="U2504" i="37"/>
  <c r="U2505" i="37"/>
  <c r="U2506" i="37"/>
  <c r="U2507" i="37"/>
  <c r="U2508" i="37"/>
  <c r="U2509" i="37"/>
  <c r="U2510" i="37"/>
  <c r="U2511" i="37"/>
  <c r="U2512" i="37"/>
  <c r="U2513" i="37"/>
  <c r="U2514" i="37"/>
  <c r="U2515" i="37"/>
  <c r="U2516" i="37"/>
  <c r="U2517" i="37"/>
  <c r="U2518" i="37"/>
  <c r="U2519" i="37"/>
  <c r="U2520" i="37"/>
  <c r="U2521" i="37"/>
  <c r="U2522" i="37"/>
  <c r="U2523" i="37"/>
  <c r="U2524" i="37"/>
  <c r="U2525" i="37"/>
  <c r="U2526" i="37"/>
  <c r="U2527" i="37"/>
  <c r="U2528" i="37"/>
  <c r="U2529" i="37"/>
  <c r="U2530" i="37"/>
  <c r="U2531" i="37"/>
  <c r="U2532" i="37"/>
  <c r="U2533" i="37"/>
  <c r="U2534" i="37"/>
  <c r="U2535" i="37"/>
  <c r="U2536" i="37"/>
  <c r="U2537" i="37"/>
  <c r="U2538" i="37"/>
  <c r="U2539" i="37"/>
  <c r="U2540" i="37"/>
  <c r="U2541" i="37"/>
  <c r="U2542" i="37"/>
  <c r="U2543" i="37"/>
  <c r="U2544" i="37"/>
  <c r="U2545" i="37"/>
  <c r="U2546" i="37"/>
  <c r="U2547" i="37"/>
  <c r="U2548" i="37"/>
  <c r="U2549" i="37"/>
  <c r="U2550" i="37"/>
  <c r="U2551" i="37"/>
  <c r="U2552" i="37"/>
  <c r="U2553" i="37"/>
  <c r="U2554" i="37"/>
  <c r="U2555" i="37"/>
  <c r="U2556" i="37"/>
  <c r="U2557" i="37"/>
  <c r="U2558" i="37"/>
  <c r="U2559" i="37"/>
  <c r="U2560" i="37"/>
  <c r="U2561" i="37"/>
  <c r="U2562" i="37"/>
  <c r="U2563" i="37"/>
  <c r="U2564" i="37"/>
  <c r="U2565" i="37"/>
  <c r="U2566" i="37"/>
  <c r="U2567" i="37"/>
  <c r="U2568" i="37"/>
  <c r="U2569" i="37"/>
  <c r="U2570" i="37"/>
  <c r="U2571" i="37"/>
  <c r="U2572" i="37"/>
  <c r="U2573" i="37"/>
  <c r="U2574" i="37"/>
  <c r="U2575" i="37"/>
  <c r="U2576" i="37"/>
  <c r="U2577" i="37"/>
  <c r="U2578" i="37"/>
  <c r="U2579" i="37"/>
  <c r="U2580" i="37"/>
  <c r="U2581" i="37"/>
  <c r="U2582" i="37"/>
  <c r="U2583" i="37"/>
  <c r="U2584" i="37"/>
  <c r="U2585" i="37"/>
  <c r="U2586" i="37"/>
  <c r="U2587" i="37"/>
  <c r="U2588" i="37"/>
  <c r="U2589" i="37"/>
  <c r="U2590" i="37"/>
  <c r="U2591" i="37"/>
  <c r="U2592" i="37"/>
  <c r="U2593" i="37"/>
  <c r="U2594" i="37"/>
  <c r="U2595" i="37"/>
  <c r="U2596" i="37"/>
  <c r="U2597" i="37"/>
  <c r="U2598" i="37"/>
  <c r="U2599" i="37"/>
  <c r="U2600" i="37"/>
  <c r="U2601" i="37"/>
  <c r="U2602" i="37"/>
  <c r="U2603" i="37"/>
  <c r="U2604" i="37"/>
  <c r="U2605" i="37"/>
  <c r="U2606" i="37"/>
  <c r="U2607" i="37"/>
  <c r="U2608" i="37"/>
  <c r="U2609" i="37"/>
  <c r="U2610" i="37"/>
  <c r="U2611" i="37"/>
  <c r="U2612" i="37"/>
  <c r="U2613" i="37"/>
  <c r="U2614" i="37"/>
  <c r="U2615" i="37"/>
  <c r="U2616" i="37"/>
  <c r="U2617" i="37"/>
  <c r="U2618" i="37"/>
  <c r="U2619" i="37"/>
  <c r="U2620" i="37"/>
  <c r="U2621" i="37"/>
  <c r="U2622" i="37"/>
  <c r="U2623" i="37"/>
  <c r="U2624" i="37"/>
  <c r="U2625" i="37"/>
  <c r="U2626" i="37"/>
  <c r="U2627" i="37"/>
  <c r="U2628" i="37"/>
  <c r="U2629" i="37"/>
  <c r="U2630" i="37"/>
  <c r="U2631" i="37"/>
  <c r="U2632" i="37"/>
  <c r="U2633" i="37"/>
  <c r="U2634" i="37"/>
  <c r="U2635" i="37"/>
  <c r="U2636" i="37"/>
  <c r="U2637" i="37"/>
  <c r="U2638" i="37"/>
  <c r="U2639" i="37"/>
  <c r="U2640" i="37"/>
  <c r="U2641" i="37"/>
  <c r="U2642" i="37"/>
  <c r="U2643" i="37"/>
  <c r="U2644" i="37"/>
  <c r="U2645" i="37"/>
  <c r="U2646" i="37"/>
  <c r="U2647" i="37"/>
  <c r="U2648" i="37"/>
  <c r="U2649" i="37"/>
  <c r="U2650" i="37"/>
  <c r="U2651" i="37"/>
  <c r="U2652" i="37"/>
  <c r="U2653" i="37"/>
  <c r="U2654" i="37"/>
  <c r="U2655" i="37"/>
  <c r="U2656" i="37"/>
  <c r="U2657" i="37"/>
  <c r="U2658" i="37"/>
  <c r="U2659" i="37"/>
  <c r="U2660" i="37"/>
  <c r="U2661" i="37"/>
  <c r="U2662" i="37"/>
  <c r="U2663" i="37"/>
  <c r="U2664" i="37"/>
  <c r="U2665" i="37"/>
  <c r="U2666" i="37"/>
  <c r="U2667" i="37"/>
  <c r="U2668" i="37"/>
  <c r="U2669" i="37"/>
  <c r="U2670" i="37"/>
  <c r="U2671" i="37"/>
  <c r="U2672" i="37"/>
  <c r="U2673" i="37"/>
  <c r="U2674" i="37"/>
  <c r="U2675" i="37"/>
  <c r="U2676" i="37"/>
  <c r="U2677" i="37"/>
  <c r="U2678" i="37"/>
  <c r="U2679" i="37"/>
  <c r="U2680" i="37"/>
  <c r="U2681" i="37"/>
  <c r="U2682" i="37"/>
  <c r="U2683" i="37"/>
  <c r="U2684" i="37"/>
  <c r="U2685" i="37"/>
  <c r="U2686" i="37"/>
  <c r="U2687" i="37"/>
  <c r="U2688" i="37"/>
  <c r="U2689" i="37"/>
  <c r="U2690" i="37"/>
  <c r="U2691" i="37"/>
  <c r="U2692" i="37"/>
  <c r="U2693" i="37"/>
  <c r="U2694" i="37"/>
  <c r="U2695" i="37"/>
  <c r="U2696" i="37"/>
  <c r="U2697" i="37"/>
  <c r="U2698" i="37"/>
  <c r="U2699" i="37"/>
  <c r="U2700" i="37"/>
  <c r="U2701" i="37"/>
  <c r="U2702" i="37"/>
  <c r="U2703" i="37"/>
  <c r="U2704" i="37"/>
  <c r="U2705" i="37"/>
  <c r="U2706" i="37"/>
  <c r="U2707" i="37"/>
  <c r="U2708" i="37"/>
  <c r="U2709" i="37"/>
  <c r="U2710" i="37"/>
  <c r="U2711" i="37"/>
  <c r="U2712" i="37"/>
  <c r="U2713" i="37"/>
  <c r="U2714" i="37"/>
  <c r="U2715" i="37"/>
  <c r="U2716" i="37"/>
  <c r="U2717" i="37"/>
  <c r="U2718" i="37"/>
  <c r="U2719" i="37"/>
  <c r="U2720" i="37"/>
  <c r="U2721" i="37"/>
  <c r="U2722" i="37"/>
  <c r="U2723" i="37"/>
  <c r="U2724" i="37"/>
  <c r="U2725" i="37"/>
  <c r="U2726" i="37"/>
  <c r="U2727" i="37"/>
  <c r="U2728" i="37"/>
  <c r="U2729" i="37"/>
  <c r="U2730" i="37"/>
  <c r="U2731" i="37"/>
  <c r="U2732" i="37"/>
  <c r="U2733" i="37"/>
  <c r="U2734" i="37"/>
  <c r="U2735" i="37"/>
  <c r="U2736" i="37"/>
  <c r="U2737" i="37"/>
  <c r="U2738" i="37"/>
  <c r="U2739" i="37"/>
  <c r="U2740" i="37"/>
  <c r="U2741" i="37"/>
  <c r="U2742" i="37"/>
  <c r="U2743" i="37"/>
  <c r="U2744" i="37"/>
  <c r="U2745" i="37"/>
  <c r="U2746" i="37"/>
  <c r="U2747" i="37"/>
  <c r="U2748" i="37"/>
  <c r="U2749" i="37"/>
  <c r="U2750" i="37"/>
  <c r="U2751" i="37"/>
  <c r="U2752" i="37"/>
  <c r="U2753" i="37"/>
  <c r="U2754" i="37"/>
  <c r="U2755" i="37"/>
  <c r="U2756" i="37"/>
  <c r="U2757" i="37"/>
  <c r="U2758" i="37"/>
  <c r="U2759" i="37"/>
  <c r="U2760" i="37"/>
  <c r="U2761" i="37"/>
  <c r="U2762" i="37"/>
  <c r="U2763" i="37"/>
  <c r="U2764" i="37"/>
  <c r="U2765" i="37"/>
  <c r="U2766" i="37"/>
  <c r="U2767" i="37"/>
  <c r="U2768" i="37"/>
  <c r="U2769" i="37"/>
  <c r="U2770" i="37"/>
  <c r="U2771" i="37"/>
  <c r="U2772" i="37"/>
  <c r="U2773" i="37"/>
  <c r="U2774" i="37"/>
  <c r="U2775" i="37"/>
  <c r="U2776" i="37"/>
  <c r="U2777" i="37"/>
  <c r="U2778" i="37"/>
  <c r="U2779" i="37"/>
  <c r="U2780" i="37"/>
  <c r="U2781" i="37"/>
  <c r="U2782" i="37"/>
  <c r="U2783" i="37"/>
  <c r="U2784" i="37"/>
  <c r="U2785" i="37"/>
  <c r="U2786" i="37"/>
  <c r="U2787" i="37"/>
  <c r="U2788" i="37"/>
  <c r="U2789" i="37"/>
  <c r="U2790" i="37"/>
  <c r="U2791" i="37"/>
  <c r="U2792" i="37"/>
  <c r="U2793" i="37"/>
  <c r="U2794" i="37"/>
  <c r="U2795" i="37"/>
  <c r="U2796" i="37"/>
  <c r="U2797" i="37"/>
  <c r="U2798" i="37"/>
  <c r="U2799" i="37"/>
  <c r="U2800" i="37"/>
  <c r="U2801" i="37"/>
  <c r="U2802" i="37"/>
  <c r="U2803" i="37"/>
  <c r="U2804" i="37"/>
  <c r="U2805" i="37"/>
  <c r="U2806" i="37"/>
  <c r="U2807" i="37"/>
  <c r="U2808" i="37"/>
  <c r="U2809" i="37"/>
  <c r="U2810" i="37"/>
  <c r="U2811" i="37"/>
  <c r="U2812" i="37"/>
  <c r="U2813" i="37"/>
  <c r="U2814" i="37"/>
  <c r="U2815" i="37"/>
  <c r="U2816" i="37"/>
  <c r="U2817" i="37"/>
  <c r="U2818" i="37"/>
  <c r="U2819" i="37"/>
  <c r="U2820" i="37"/>
  <c r="U2821" i="37"/>
  <c r="U2822" i="37"/>
  <c r="U2823" i="37"/>
  <c r="U2824" i="37"/>
  <c r="U2825" i="37"/>
  <c r="U2826" i="37"/>
  <c r="U2827" i="37"/>
  <c r="U2828" i="37"/>
  <c r="U2829" i="37"/>
  <c r="U2830" i="37"/>
  <c r="U2831" i="37"/>
  <c r="U2832" i="37"/>
  <c r="U2833" i="37"/>
  <c r="U2834" i="37"/>
  <c r="U2835" i="37"/>
  <c r="U2836" i="37"/>
  <c r="U2837" i="37"/>
  <c r="U2838" i="37"/>
  <c r="U2839" i="37"/>
  <c r="U2840" i="37"/>
  <c r="U2841" i="37"/>
  <c r="U2842" i="37"/>
  <c r="U2843" i="37"/>
  <c r="U2844" i="37"/>
  <c r="U2845" i="37"/>
  <c r="U2846" i="37"/>
  <c r="U2847" i="37"/>
  <c r="U2848" i="37"/>
  <c r="U2849" i="37"/>
  <c r="U2850" i="37"/>
  <c r="U2851" i="37"/>
  <c r="U2852" i="37"/>
  <c r="U2853" i="37"/>
  <c r="U2854" i="37"/>
  <c r="U2855" i="37"/>
  <c r="U2856" i="37"/>
  <c r="U2857" i="37"/>
  <c r="U2858" i="37"/>
  <c r="U2859" i="37"/>
  <c r="U2860" i="37"/>
  <c r="U2861" i="37"/>
  <c r="U2862" i="37"/>
  <c r="U2863" i="37"/>
  <c r="U2864" i="37"/>
  <c r="U2865" i="37"/>
  <c r="U2866" i="37"/>
  <c r="U2867" i="37"/>
  <c r="U2868" i="37"/>
  <c r="U2869" i="37"/>
  <c r="U2870" i="37"/>
  <c r="U2871" i="37"/>
  <c r="U2872" i="37"/>
  <c r="U2873" i="37"/>
  <c r="U2874" i="37"/>
  <c r="U2875" i="37"/>
  <c r="U2876" i="37"/>
  <c r="U2877" i="37"/>
  <c r="U2878" i="37"/>
  <c r="U2879" i="37"/>
  <c r="U2880" i="37"/>
  <c r="U2881" i="37"/>
  <c r="U2882" i="37"/>
  <c r="U2883" i="37"/>
  <c r="U2884" i="37"/>
  <c r="U2885" i="37"/>
  <c r="U2886" i="37"/>
  <c r="U2887" i="37"/>
  <c r="U2888" i="37"/>
  <c r="U2889" i="37"/>
  <c r="U2890" i="37"/>
  <c r="U2891" i="37"/>
  <c r="U2892" i="37"/>
  <c r="U2893" i="37"/>
  <c r="U2894" i="37"/>
  <c r="U2895" i="37"/>
  <c r="U2896" i="37"/>
  <c r="U2897" i="37"/>
  <c r="U2898" i="37"/>
  <c r="U2899" i="37"/>
  <c r="U2900" i="37"/>
  <c r="U2901" i="37"/>
  <c r="U2902" i="37"/>
  <c r="U2903" i="37"/>
  <c r="U2904" i="37"/>
  <c r="U2905" i="37"/>
  <c r="U2906" i="37"/>
  <c r="U2907" i="37"/>
  <c r="U2908" i="37"/>
  <c r="U2909" i="37"/>
  <c r="U2910" i="37"/>
  <c r="U2911" i="37"/>
  <c r="U2912" i="37"/>
  <c r="U2913" i="37"/>
  <c r="U2914" i="37"/>
  <c r="U2915" i="37"/>
  <c r="U2916" i="37"/>
  <c r="U2917" i="37"/>
  <c r="U2918" i="37"/>
  <c r="U2919" i="37"/>
  <c r="U2920" i="37"/>
  <c r="U2921" i="37"/>
  <c r="U2922" i="37"/>
  <c r="U2923" i="37"/>
  <c r="U2924" i="37"/>
  <c r="U2925" i="37"/>
  <c r="U2926" i="37"/>
  <c r="U2927" i="37"/>
  <c r="U2928" i="37"/>
  <c r="U2929" i="37"/>
  <c r="U2930" i="37"/>
  <c r="U2931" i="37"/>
  <c r="U2932" i="37"/>
  <c r="U2933" i="37"/>
  <c r="U2934" i="37"/>
  <c r="U2935" i="37"/>
  <c r="U2936" i="37"/>
  <c r="U2937" i="37"/>
  <c r="U2938" i="37"/>
  <c r="U2939" i="37"/>
  <c r="U2940" i="37"/>
  <c r="U2941" i="37"/>
  <c r="U2942" i="37"/>
  <c r="U2943" i="37"/>
  <c r="U2944" i="37"/>
  <c r="U2945" i="37"/>
  <c r="U2946" i="37"/>
  <c r="U2947" i="37"/>
  <c r="U2948" i="37"/>
  <c r="U2949" i="37"/>
  <c r="U2950" i="37"/>
  <c r="U2951" i="37"/>
  <c r="U2952" i="37"/>
  <c r="U2953" i="37"/>
  <c r="U2954" i="37"/>
  <c r="U2955" i="37"/>
  <c r="U2956" i="37"/>
  <c r="U2957" i="37"/>
  <c r="U2958" i="37"/>
  <c r="U2959" i="37"/>
  <c r="U2960" i="37"/>
  <c r="U2961" i="37"/>
  <c r="U2962" i="37"/>
  <c r="U2963" i="37"/>
  <c r="U2964" i="37"/>
  <c r="U2965" i="37"/>
  <c r="U2966" i="37"/>
  <c r="U2967" i="37"/>
  <c r="U2968" i="37"/>
  <c r="U2969" i="37"/>
  <c r="U2970" i="37"/>
  <c r="U2971" i="37"/>
  <c r="U2972" i="37"/>
  <c r="U2973" i="37"/>
  <c r="U2974" i="37"/>
  <c r="U2975" i="37"/>
  <c r="U2976" i="37"/>
  <c r="U2977" i="37"/>
  <c r="U2978" i="37"/>
  <c r="U2979" i="37"/>
  <c r="U2980" i="37"/>
  <c r="U2981" i="37"/>
  <c r="U2982" i="37"/>
  <c r="U2983" i="37"/>
  <c r="U2984" i="37"/>
  <c r="U2985" i="37"/>
  <c r="U2986" i="37"/>
  <c r="U2987" i="37"/>
  <c r="U2988" i="37"/>
  <c r="U2989" i="37"/>
  <c r="U2990" i="37"/>
  <c r="U2991" i="37"/>
  <c r="U2992" i="37"/>
  <c r="U2993" i="37"/>
  <c r="U2994" i="37"/>
  <c r="U2995" i="37"/>
  <c r="U2996" i="37"/>
  <c r="U2997" i="37"/>
  <c r="U2998" i="37"/>
  <c r="U2999" i="37"/>
  <c r="U3000" i="37"/>
  <c r="U3001" i="37"/>
  <c r="U3002" i="37"/>
  <c r="U3003" i="37"/>
  <c r="U3004" i="37"/>
  <c r="U3005" i="37"/>
  <c r="U3006" i="37"/>
  <c r="U3007" i="37"/>
  <c r="U3008" i="37"/>
  <c r="U3009" i="37"/>
  <c r="U3010" i="37"/>
  <c r="U3011" i="37"/>
  <c r="U3012" i="37"/>
  <c r="U3013" i="37"/>
  <c r="U3014" i="37"/>
  <c r="U3015" i="37"/>
  <c r="U3016" i="37"/>
  <c r="U3017" i="37"/>
  <c r="U3018" i="37"/>
  <c r="U3019" i="37"/>
  <c r="U3020" i="37"/>
  <c r="U3021" i="37"/>
  <c r="U3022" i="37"/>
  <c r="U3023" i="37"/>
  <c r="U3024" i="37"/>
  <c r="U3025" i="37"/>
  <c r="U3026" i="37"/>
  <c r="U3027" i="37"/>
  <c r="U3028" i="37"/>
  <c r="U3029" i="37"/>
  <c r="U3030" i="37"/>
  <c r="U3031" i="37"/>
  <c r="U3032" i="37"/>
  <c r="U3033" i="37"/>
  <c r="U3034" i="37"/>
  <c r="U3035" i="37"/>
  <c r="U3036" i="37"/>
  <c r="U3037" i="37"/>
  <c r="U3038" i="37"/>
  <c r="U3039" i="37"/>
  <c r="U3040" i="37"/>
  <c r="U3041" i="37"/>
  <c r="U3042" i="37"/>
  <c r="U3043" i="37"/>
  <c r="U3044" i="37"/>
  <c r="U3045" i="37"/>
  <c r="U3046" i="37"/>
  <c r="U3047" i="37"/>
  <c r="U3048" i="37"/>
  <c r="U3049" i="37"/>
  <c r="U3050" i="37"/>
  <c r="U3051" i="37"/>
  <c r="U3052" i="37"/>
  <c r="U3053" i="37"/>
  <c r="U3054" i="37"/>
  <c r="U3055" i="37"/>
  <c r="U3056" i="37"/>
  <c r="U3057" i="37"/>
  <c r="U3058" i="37"/>
  <c r="U3059" i="37"/>
  <c r="U3060" i="37"/>
  <c r="U3061" i="37"/>
  <c r="U3062" i="37"/>
  <c r="U3063" i="37"/>
  <c r="U3064" i="37"/>
  <c r="U3065" i="37"/>
  <c r="U3066" i="37"/>
  <c r="U3067" i="37"/>
  <c r="U3068" i="37"/>
  <c r="U3069" i="37"/>
  <c r="U3070" i="37"/>
  <c r="U3071" i="37"/>
  <c r="U3072" i="37"/>
  <c r="U3073" i="37"/>
  <c r="U3074" i="37"/>
  <c r="U3075" i="37"/>
  <c r="U3076" i="37"/>
  <c r="U3077" i="37"/>
  <c r="U3078" i="37"/>
  <c r="U3079" i="37"/>
  <c r="U3080" i="37"/>
  <c r="U3081" i="37"/>
  <c r="U3082" i="37"/>
  <c r="U3083" i="37"/>
  <c r="U3084" i="37"/>
  <c r="U3085" i="37"/>
  <c r="U3086" i="37"/>
  <c r="U3087" i="37"/>
  <c r="U3088" i="37"/>
  <c r="U3089" i="37"/>
  <c r="U3090" i="37"/>
  <c r="U3091" i="37"/>
  <c r="U3092" i="37"/>
  <c r="U3093" i="37"/>
  <c r="U3094" i="37"/>
  <c r="U3095" i="37"/>
  <c r="U3096" i="37"/>
  <c r="U3097" i="37"/>
  <c r="U3098" i="37"/>
  <c r="U3099" i="37"/>
  <c r="U3100" i="37"/>
  <c r="U3101" i="37"/>
  <c r="U3102" i="37"/>
  <c r="U3103" i="37"/>
  <c r="U3104" i="37"/>
  <c r="U3105" i="37"/>
  <c r="U3106" i="37"/>
  <c r="U3107" i="37"/>
  <c r="U3108" i="37"/>
  <c r="U3109" i="37"/>
  <c r="U3110" i="37"/>
  <c r="U3111" i="37"/>
  <c r="U3112" i="37"/>
  <c r="U3113" i="37"/>
  <c r="U3114" i="37"/>
  <c r="U3115" i="37"/>
  <c r="U3116" i="37"/>
  <c r="U3117" i="37"/>
  <c r="U3118" i="37"/>
  <c r="U3119" i="37"/>
  <c r="U3120" i="37"/>
  <c r="U3121" i="37"/>
  <c r="U3122" i="37"/>
  <c r="U3123" i="37"/>
  <c r="U3124" i="37"/>
  <c r="U3125" i="37"/>
  <c r="U3126" i="37"/>
  <c r="U3127" i="37"/>
  <c r="U3128" i="37"/>
  <c r="U3129" i="37"/>
  <c r="U3130" i="37"/>
  <c r="U3131" i="37"/>
  <c r="U3132" i="37"/>
  <c r="U3133" i="37"/>
  <c r="U3134" i="37"/>
  <c r="U3135" i="37"/>
  <c r="U3136" i="37"/>
  <c r="U3137" i="37"/>
  <c r="U3138" i="37"/>
  <c r="U3139" i="37"/>
  <c r="U3140" i="37"/>
  <c r="U3141" i="37"/>
  <c r="U3142" i="37"/>
  <c r="U3143" i="37"/>
  <c r="U3144" i="37"/>
  <c r="U3145" i="37"/>
  <c r="U3146" i="37"/>
  <c r="U3147" i="37"/>
  <c r="U3148" i="37"/>
  <c r="U3149" i="37"/>
  <c r="U3150" i="37"/>
  <c r="U3151" i="37"/>
  <c r="U3152" i="37"/>
  <c r="U3153" i="37"/>
  <c r="U3154" i="37"/>
  <c r="U3155" i="37"/>
  <c r="U3156" i="37"/>
  <c r="U3157" i="37"/>
  <c r="U3158" i="37"/>
  <c r="U3159" i="37"/>
  <c r="U3160" i="37"/>
  <c r="U3161" i="37"/>
  <c r="U3162" i="37"/>
  <c r="U3163" i="37"/>
  <c r="U3164" i="37"/>
  <c r="U3165" i="37"/>
  <c r="U3166" i="37"/>
  <c r="U3167" i="37"/>
  <c r="U3168" i="37"/>
  <c r="U3169" i="37"/>
  <c r="U3170" i="37"/>
  <c r="U3171" i="37"/>
  <c r="U3172" i="37"/>
  <c r="U3173" i="37"/>
  <c r="U3174" i="37"/>
  <c r="U3175" i="37"/>
  <c r="U3176" i="37"/>
  <c r="U3177" i="37"/>
  <c r="U3178" i="37"/>
  <c r="U3179" i="37"/>
  <c r="U3180" i="37"/>
  <c r="U3181" i="37"/>
  <c r="U3182" i="37"/>
  <c r="U3183" i="37"/>
  <c r="U3184" i="37"/>
  <c r="U3185" i="37"/>
  <c r="U3186" i="37"/>
  <c r="U3187" i="37"/>
  <c r="U3188" i="37"/>
  <c r="U3189" i="37"/>
  <c r="U3190" i="37"/>
  <c r="U3191" i="37"/>
  <c r="U3192" i="37"/>
  <c r="U3193" i="37"/>
  <c r="U3194" i="37"/>
  <c r="U3195" i="37"/>
  <c r="U3196" i="37"/>
  <c r="U3197" i="37"/>
  <c r="U3198" i="37"/>
  <c r="U3199" i="37"/>
  <c r="U3200" i="37"/>
  <c r="U3201" i="37"/>
  <c r="U3202" i="37"/>
  <c r="U3203" i="37"/>
  <c r="U3204" i="37"/>
  <c r="U3205" i="37"/>
  <c r="U3206" i="37"/>
  <c r="U3207" i="37"/>
  <c r="U3208" i="37"/>
  <c r="U3209" i="37"/>
  <c r="U3210" i="37"/>
  <c r="U3211" i="37"/>
  <c r="U3212" i="37"/>
  <c r="U3213" i="37"/>
  <c r="U3214" i="37"/>
  <c r="U3215" i="37"/>
  <c r="U3216" i="37"/>
  <c r="U3217" i="37"/>
  <c r="U3218" i="37"/>
  <c r="U3219" i="37"/>
  <c r="U3220" i="37"/>
  <c r="U3221" i="37"/>
  <c r="U3222" i="37"/>
  <c r="U3223" i="37"/>
  <c r="U3224" i="37"/>
  <c r="U3225" i="37"/>
  <c r="U3226" i="37"/>
  <c r="U3227" i="37"/>
  <c r="U3228" i="37"/>
  <c r="U3229" i="37"/>
  <c r="U3230" i="37"/>
  <c r="U3231" i="37"/>
  <c r="U3232" i="37"/>
  <c r="U3233" i="37"/>
  <c r="U3234" i="37"/>
  <c r="U3235" i="37"/>
  <c r="U3236" i="37"/>
  <c r="U3237" i="37"/>
  <c r="U3238" i="37"/>
  <c r="U3239" i="37"/>
  <c r="U3240" i="37"/>
  <c r="U3241" i="37"/>
  <c r="U3242" i="37"/>
  <c r="U3243" i="37"/>
  <c r="U3244" i="37"/>
  <c r="U3245" i="37"/>
  <c r="U3246" i="37"/>
  <c r="U3247" i="37"/>
  <c r="U3248" i="37"/>
  <c r="U3249" i="37"/>
  <c r="U3250" i="37"/>
  <c r="U3251" i="37"/>
  <c r="U3252" i="37"/>
  <c r="U3253" i="37"/>
  <c r="U3254" i="37"/>
  <c r="U3255" i="37"/>
  <c r="U3256" i="37"/>
  <c r="U3257" i="37"/>
  <c r="U3258" i="37"/>
  <c r="U3259" i="37"/>
  <c r="U3260" i="37"/>
  <c r="U3261" i="37"/>
  <c r="U3262" i="37"/>
  <c r="U3263" i="37"/>
  <c r="U3264" i="37"/>
  <c r="U3265" i="37"/>
  <c r="U3266" i="37"/>
  <c r="U3267" i="37"/>
  <c r="U3268" i="37"/>
  <c r="U3269" i="37"/>
  <c r="U3270" i="37"/>
  <c r="U3271" i="37"/>
  <c r="U3272" i="37"/>
  <c r="U3273" i="37"/>
  <c r="U3274" i="37"/>
  <c r="U3275" i="37"/>
  <c r="U3276" i="37"/>
  <c r="U3277" i="37"/>
  <c r="U3278" i="37"/>
  <c r="U3279" i="37"/>
  <c r="U3280" i="37"/>
  <c r="U3281" i="37"/>
  <c r="U3282" i="37"/>
  <c r="U3283" i="37"/>
  <c r="U3284" i="37"/>
  <c r="U3285" i="37"/>
  <c r="U3286" i="37"/>
  <c r="U3287" i="37"/>
  <c r="U3288" i="37"/>
  <c r="U3289" i="37"/>
  <c r="U3290" i="37"/>
  <c r="U3291" i="37"/>
  <c r="U3292" i="37"/>
  <c r="U3293" i="37"/>
  <c r="U3294" i="37"/>
  <c r="U3295" i="37"/>
  <c r="U3296" i="37"/>
  <c r="U3297" i="37"/>
  <c r="U3298" i="37"/>
  <c r="U3299" i="37"/>
  <c r="U3300" i="37"/>
  <c r="U3301" i="37"/>
  <c r="U3302" i="37"/>
  <c r="U3303" i="37"/>
  <c r="U3304" i="37"/>
  <c r="U3305" i="37"/>
  <c r="U3306" i="37"/>
  <c r="U3307" i="37"/>
  <c r="U3308" i="37"/>
  <c r="U3309" i="37"/>
  <c r="U3310" i="37"/>
  <c r="U3311" i="37"/>
  <c r="U3312" i="37"/>
  <c r="U3313" i="37"/>
  <c r="U3314" i="37"/>
  <c r="U3315" i="37"/>
  <c r="U3316" i="37"/>
  <c r="U3317" i="37"/>
  <c r="U3318" i="37"/>
  <c r="U3319" i="37"/>
  <c r="U3320" i="37"/>
  <c r="U3321" i="37"/>
  <c r="U3322" i="37"/>
  <c r="U3323" i="37"/>
  <c r="U3324" i="37"/>
  <c r="U3325" i="37"/>
  <c r="U3326" i="37"/>
  <c r="U3327" i="37"/>
  <c r="U3328" i="37"/>
  <c r="U3329" i="37"/>
  <c r="U3330" i="37"/>
  <c r="U3331" i="37"/>
  <c r="U3332" i="37"/>
  <c r="U3333" i="37"/>
  <c r="U3334" i="37"/>
  <c r="U3335" i="37"/>
  <c r="U3336" i="37"/>
  <c r="U3337" i="37"/>
  <c r="U3338" i="37"/>
  <c r="U3339" i="37"/>
  <c r="U3340" i="37"/>
  <c r="U3341" i="37"/>
  <c r="U3342" i="37"/>
  <c r="U3343" i="37"/>
  <c r="U3344" i="37"/>
  <c r="U3345" i="37"/>
  <c r="U3346" i="37"/>
  <c r="U3347" i="37"/>
  <c r="U3348" i="37"/>
  <c r="U3349" i="37"/>
  <c r="U3350" i="37"/>
  <c r="U3351" i="37"/>
  <c r="U3352" i="37"/>
  <c r="U3353" i="37"/>
  <c r="U3354" i="37"/>
  <c r="U3355" i="37"/>
  <c r="U3356" i="37"/>
  <c r="U3357" i="37"/>
  <c r="U3358" i="37"/>
  <c r="U3359" i="37"/>
  <c r="U3360" i="37"/>
  <c r="U3361" i="37"/>
  <c r="U3362" i="37"/>
  <c r="U3363" i="37"/>
  <c r="U3364" i="37"/>
  <c r="U3365" i="37"/>
  <c r="U3366" i="37"/>
  <c r="U3367" i="37"/>
  <c r="U3368" i="37"/>
  <c r="U3369" i="37"/>
  <c r="U3370" i="37"/>
  <c r="U3371" i="37"/>
  <c r="U3372" i="37"/>
  <c r="U3373" i="37"/>
  <c r="U3374" i="37"/>
  <c r="U3375" i="37"/>
  <c r="U3376" i="37"/>
  <c r="U3377" i="37"/>
  <c r="U3378" i="37"/>
  <c r="U3379" i="37"/>
  <c r="U3380" i="37"/>
  <c r="U3381" i="37"/>
  <c r="U3382" i="37"/>
  <c r="U3383" i="37"/>
  <c r="U3384" i="37"/>
  <c r="U3385" i="37"/>
  <c r="U3386" i="37"/>
  <c r="U3387" i="37"/>
  <c r="U3388" i="37"/>
  <c r="U3389" i="37"/>
  <c r="U3390" i="37"/>
  <c r="U3391" i="37"/>
  <c r="U3392" i="37"/>
  <c r="U3393" i="37"/>
  <c r="U3394" i="37"/>
  <c r="U3395" i="37"/>
  <c r="U3396" i="37"/>
  <c r="U3397" i="37"/>
  <c r="U3398" i="37"/>
  <c r="U3399" i="37"/>
  <c r="U3400" i="37"/>
  <c r="U3401" i="37"/>
  <c r="U3402" i="37"/>
  <c r="U3403" i="37"/>
  <c r="U3404" i="37"/>
  <c r="U3405" i="37"/>
  <c r="U3406" i="37"/>
  <c r="U3407" i="37"/>
  <c r="U3408" i="37"/>
  <c r="U3409" i="37"/>
  <c r="U3410" i="37"/>
  <c r="U3411" i="37"/>
  <c r="U3412" i="37"/>
  <c r="U3413" i="37"/>
  <c r="U3414" i="37"/>
  <c r="U3415" i="37"/>
  <c r="U3416" i="37"/>
  <c r="U3417" i="37"/>
  <c r="U3418" i="37"/>
  <c r="U3419" i="37"/>
  <c r="U3420" i="37"/>
  <c r="U3421" i="37"/>
  <c r="U3422" i="37"/>
  <c r="U3423" i="37"/>
  <c r="U3424" i="37"/>
  <c r="U3425" i="37"/>
  <c r="U3426" i="37"/>
  <c r="U3427" i="37"/>
  <c r="U3428" i="37"/>
  <c r="U3429" i="37"/>
  <c r="U3430" i="37"/>
  <c r="U3431" i="37"/>
  <c r="U3432" i="37"/>
  <c r="U3433" i="37"/>
  <c r="U3434" i="37"/>
  <c r="U3435" i="37"/>
  <c r="U3436" i="37"/>
  <c r="U3437" i="37"/>
  <c r="U3438" i="37"/>
  <c r="U3439" i="37"/>
  <c r="U3440" i="37"/>
  <c r="U3441" i="37"/>
  <c r="U3442" i="37"/>
  <c r="U3443" i="37"/>
  <c r="U3444" i="37"/>
  <c r="U3445" i="37"/>
  <c r="U3446" i="37"/>
  <c r="U3447" i="37"/>
  <c r="U3448" i="37"/>
  <c r="U3449" i="37"/>
  <c r="U3450" i="37"/>
  <c r="U3451" i="37"/>
  <c r="U3452" i="37"/>
  <c r="U3453" i="37"/>
  <c r="U3454" i="37"/>
  <c r="U3455" i="37"/>
  <c r="U3456" i="37"/>
  <c r="U3457" i="37"/>
  <c r="U3458" i="37"/>
  <c r="U3459" i="37"/>
  <c r="U3460" i="37"/>
  <c r="U3461" i="37"/>
  <c r="U3462" i="37"/>
  <c r="U3463" i="37"/>
  <c r="U3464" i="37"/>
  <c r="U3465" i="37"/>
  <c r="U3466" i="37"/>
  <c r="U3467" i="37"/>
  <c r="U3468" i="37"/>
  <c r="U3469" i="37"/>
  <c r="U3470" i="37"/>
  <c r="U3471" i="37"/>
  <c r="U3472" i="37"/>
  <c r="U3473" i="37"/>
  <c r="U3474" i="37"/>
  <c r="U3475" i="37"/>
  <c r="U3476" i="37"/>
  <c r="U3477" i="37"/>
  <c r="U3478" i="37"/>
  <c r="U3479" i="37"/>
  <c r="U3480" i="37"/>
  <c r="U3481" i="37"/>
  <c r="U3482" i="37"/>
  <c r="U3483" i="37"/>
  <c r="U3484" i="37"/>
  <c r="U3485" i="37"/>
  <c r="U3486" i="37"/>
  <c r="U3487" i="37"/>
  <c r="U3488" i="37"/>
  <c r="U3489" i="37"/>
  <c r="U3490" i="37"/>
  <c r="U3491" i="37"/>
  <c r="U3492" i="37"/>
  <c r="U3493" i="37"/>
  <c r="U3494" i="37"/>
  <c r="U3495" i="37"/>
  <c r="U3496" i="37"/>
  <c r="U3497" i="37"/>
  <c r="U3498" i="37"/>
  <c r="U3499" i="37"/>
  <c r="U3500" i="37"/>
  <c r="U3501" i="37"/>
  <c r="U3502" i="37"/>
  <c r="U3503" i="37"/>
  <c r="U3504" i="37"/>
  <c r="U3505" i="37"/>
  <c r="U3506" i="37"/>
  <c r="U3507" i="37"/>
  <c r="U3508" i="37"/>
  <c r="U3509" i="37"/>
  <c r="U3510" i="37"/>
  <c r="U3511" i="37"/>
  <c r="U3512" i="37"/>
  <c r="U3513" i="37"/>
  <c r="U3514" i="37"/>
  <c r="U3515" i="37"/>
  <c r="U3516" i="37"/>
  <c r="U3517" i="37"/>
  <c r="U3518" i="37"/>
  <c r="U3519" i="37"/>
  <c r="U3520" i="37"/>
  <c r="U3521" i="37"/>
  <c r="U3522" i="37"/>
  <c r="U3523" i="37"/>
  <c r="U3524" i="37"/>
  <c r="U3525" i="37"/>
  <c r="U3526" i="37"/>
  <c r="U3527" i="37"/>
  <c r="U3528" i="37"/>
  <c r="U3529" i="37"/>
  <c r="U3530" i="37"/>
  <c r="U3531" i="37"/>
  <c r="U3532" i="37"/>
  <c r="U3533" i="37"/>
  <c r="U3534" i="37"/>
  <c r="U3535" i="37"/>
  <c r="U3536" i="37"/>
  <c r="U3537" i="37"/>
  <c r="U3538" i="37"/>
  <c r="U3539" i="37"/>
  <c r="U3540" i="37"/>
  <c r="U3541" i="37"/>
  <c r="U3542" i="37"/>
  <c r="U3543" i="37"/>
  <c r="U3544" i="37"/>
  <c r="U3545" i="37"/>
  <c r="U3546" i="37"/>
  <c r="U3547" i="37"/>
  <c r="U3548" i="37"/>
  <c r="U3549" i="37"/>
  <c r="U3550" i="37"/>
  <c r="U3551" i="37"/>
  <c r="U3552" i="37"/>
  <c r="U3553" i="37"/>
  <c r="U3554" i="37"/>
  <c r="U3555" i="37"/>
  <c r="U3556" i="37"/>
  <c r="U3557" i="37"/>
  <c r="U3558" i="37"/>
  <c r="U3559" i="37"/>
  <c r="U3560" i="37"/>
  <c r="U3561" i="37"/>
  <c r="U3562" i="37"/>
  <c r="U3563" i="37"/>
  <c r="U3564" i="37"/>
  <c r="U3565" i="37"/>
  <c r="U3566" i="37"/>
  <c r="U3567" i="37"/>
  <c r="U3568" i="37"/>
  <c r="U3569" i="37"/>
  <c r="U3570" i="37"/>
  <c r="U3571" i="37"/>
  <c r="U3572" i="37"/>
  <c r="U3573" i="37"/>
  <c r="U3574" i="37"/>
  <c r="U3575" i="37"/>
  <c r="U3576" i="37"/>
  <c r="U3577" i="37"/>
  <c r="U3578" i="37"/>
  <c r="U3579" i="37"/>
  <c r="U3580" i="37"/>
  <c r="U3581" i="37"/>
  <c r="U3582" i="37"/>
  <c r="U3583" i="37"/>
  <c r="U3584" i="37"/>
  <c r="U3585" i="37"/>
  <c r="U3586" i="37"/>
  <c r="U3587" i="37"/>
  <c r="U3588" i="37"/>
  <c r="U3589" i="37"/>
  <c r="U3590" i="37"/>
  <c r="U3591" i="37"/>
  <c r="U3592" i="37"/>
  <c r="U3593" i="37"/>
  <c r="U3594" i="37"/>
  <c r="U3595" i="37"/>
  <c r="U3596" i="37"/>
  <c r="U3597" i="37"/>
  <c r="U3598" i="37"/>
  <c r="U3599" i="37"/>
  <c r="U3600" i="37"/>
  <c r="U3601" i="37"/>
  <c r="U3602" i="37"/>
  <c r="U3603" i="37"/>
  <c r="U3604" i="37"/>
  <c r="U3605" i="37"/>
  <c r="U3606" i="37"/>
  <c r="U3607" i="37"/>
  <c r="U3608" i="37"/>
  <c r="U3609" i="37"/>
  <c r="U3610" i="37"/>
  <c r="U3611" i="37"/>
  <c r="U3612" i="37"/>
  <c r="U3613" i="37"/>
  <c r="U3614" i="37"/>
  <c r="U3615" i="37"/>
  <c r="U3616" i="37"/>
  <c r="U3617" i="37"/>
  <c r="U3618" i="37"/>
  <c r="U3619" i="37"/>
  <c r="U3620" i="37"/>
  <c r="U3621" i="37"/>
  <c r="U3622" i="37"/>
  <c r="U3623" i="37"/>
  <c r="U3624" i="37"/>
  <c r="U3625" i="37"/>
  <c r="U3626" i="37"/>
  <c r="U3627" i="37"/>
  <c r="U3628" i="37"/>
  <c r="U3629" i="37"/>
  <c r="U3630" i="37"/>
  <c r="U3631" i="37"/>
  <c r="U3632" i="37"/>
  <c r="U3633" i="37"/>
  <c r="U3634" i="37"/>
  <c r="U3635" i="37"/>
  <c r="U3636" i="37"/>
  <c r="U3637" i="37"/>
  <c r="U3638" i="37"/>
  <c r="U3639" i="37"/>
  <c r="U3640" i="37"/>
  <c r="U3641" i="37"/>
  <c r="U3642" i="37"/>
  <c r="U3643" i="37"/>
  <c r="U3644" i="37"/>
  <c r="U3645" i="37"/>
  <c r="U3646" i="37"/>
  <c r="U3647" i="37"/>
  <c r="U3648" i="37"/>
  <c r="U3649" i="37"/>
  <c r="U3650" i="37"/>
  <c r="U3651" i="37"/>
  <c r="U3652" i="37"/>
  <c r="U3653" i="37"/>
  <c r="U3654" i="37"/>
  <c r="U3655" i="37"/>
  <c r="U3656" i="37"/>
  <c r="U3657" i="37"/>
  <c r="U3658" i="37"/>
  <c r="U3659" i="37"/>
  <c r="U3660" i="37"/>
  <c r="U3661" i="37"/>
  <c r="U3662" i="37"/>
  <c r="U3663" i="37"/>
  <c r="U3664" i="37"/>
  <c r="U3665" i="37"/>
  <c r="U3666" i="37"/>
  <c r="U3667" i="37"/>
  <c r="U3668" i="37"/>
  <c r="U3669" i="37"/>
  <c r="U3670" i="37"/>
  <c r="U3671" i="37"/>
  <c r="U3672" i="37"/>
  <c r="U3673" i="37"/>
  <c r="U3674" i="37"/>
  <c r="U3675" i="37"/>
  <c r="U3676" i="37"/>
  <c r="U3677" i="37"/>
  <c r="U3678" i="37"/>
  <c r="U3679" i="37"/>
  <c r="U3680" i="37"/>
  <c r="U3681" i="37"/>
  <c r="U3682" i="37"/>
  <c r="U3683" i="37"/>
  <c r="U3684" i="37"/>
  <c r="U3685" i="37"/>
  <c r="U3686" i="37"/>
  <c r="U3687" i="37"/>
  <c r="U3688" i="37"/>
  <c r="U3689" i="37"/>
  <c r="U3690" i="37"/>
  <c r="U3691" i="37"/>
  <c r="U3692" i="37"/>
  <c r="U3693" i="37"/>
  <c r="U3694" i="37"/>
  <c r="U3695" i="37"/>
  <c r="U3696" i="37"/>
  <c r="U3697" i="37"/>
  <c r="U3698" i="37"/>
  <c r="U3699" i="37"/>
  <c r="U3700" i="37"/>
  <c r="U3701" i="37"/>
  <c r="U3702" i="37"/>
  <c r="U3703" i="37"/>
  <c r="U3704" i="37"/>
  <c r="U3705" i="37"/>
  <c r="U3706" i="37"/>
  <c r="U3707" i="37"/>
  <c r="U3708" i="37"/>
  <c r="U3709" i="37"/>
  <c r="U3710" i="37"/>
  <c r="U3711" i="37"/>
  <c r="U3712" i="37"/>
  <c r="U3713" i="37"/>
  <c r="U3714" i="37"/>
  <c r="U3715" i="37"/>
  <c r="U3716" i="37"/>
  <c r="U3717" i="37"/>
  <c r="U3718" i="37"/>
  <c r="U3719" i="37"/>
  <c r="U3720" i="37"/>
  <c r="U3721" i="37"/>
  <c r="U3722" i="37"/>
  <c r="U3723" i="37"/>
  <c r="U3724" i="37"/>
  <c r="U3725" i="37"/>
  <c r="U3726" i="37"/>
  <c r="U3727" i="37"/>
  <c r="U3728" i="37"/>
  <c r="U3729" i="37"/>
  <c r="U3730" i="37"/>
  <c r="U3731" i="37"/>
  <c r="U3732" i="37"/>
  <c r="U3733" i="37"/>
  <c r="U3734" i="37"/>
  <c r="U3735" i="37"/>
  <c r="U3736" i="37"/>
  <c r="U3737" i="37"/>
  <c r="U3738" i="37"/>
  <c r="U3739" i="37"/>
  <c r="U3740" i="37"/>
  <c r="U3741" i="37"/>
  <c r="U3742" i="37"/>
  <c r="U3743" i="37"/>
  <c r="U3744" i="37"/>
  <c r="U3745" i="37"/>
  <c r="U3746" i="37"/>
  <c r="U3747" i="37"/>
  <c r="U3748" i="37"/>
  <c r="U3749" i="37"/>
  <c r="U3750" i="37"/>
  <c r="U3751" i="37"/>
  <c r="U3752" i="37"/>
  <c r="U3753" i="37"/>
  <c r="U3754" i="37"/>
  <c r="U3755" i="37"/>
  <c r="U3756" i="37"/>
  <c r="U3757" i="37"/>
  <c r="U3758" i="37"/>
  <c r="U3759" i="37"/>
  <c r="U3760" i="37"/>
  <c r="U3761" i="37"/>
  <c r="U3762" i="37"/>
  <c r="U3763" i="37"/>
  <c r="U3764" i="37"/>
  <c r="U3765" i="37"/>
  <c r="U3766" i="37"/>
  <c r="U3767" i="37"/>
  <c r="U3768" i="37"/>
  <c r="U3769" i="37"/>
  <c r="U3770" i="37"/>
  <c r="U3771" i="37"/>
  <c r="U3772" i="37"/>
  <c r="U3773" i="37"/>
  <c r="U3774" i="37"/>
  <c r="U3775" i="37"/>
  <c r="U3776" i="37"/>
  <c r="U3777" i="37"/>
  <c r="U3778" i="37"/>
  <c r="U3779" i="37"/>
  <c r="U3780" i="37"/>
  <c r="U3781" i="37"/>
  <c r="U3782" i="37"/>
  <c r="U3783" i="37"/>
  <c r="U3784" i="37"/>
  <c r="U3785" i="37"/>
  <c r="U3786" i="37"/>
  <c r="U3787" i="37"/>
  <c r="U3788" i="37"/>
  <c r="U3789" i="37"/>
  <c r="U3790" i="37"/>
  <c r="U3791" i="37"/>
  <c r="U3792" i="37"/>
  <c r="U3793" i="37"/>
  <c r="U3794" i="37"/>
  <c r="U3795" i="37"/>
  <c r="U3796" i="37"/>
  <c r="U3797" i="37"/>
  <c r="U3798" i="37"/>
  <c r="U3799" i="37"/>
  <c r="U3800" i="37"/>
  <c r="U3801" i="37"/>
  <c r="U3802" i="37"/>
  <c r="U3803" i="37"/>
  <c r="U3804" i="37"/>
  <c r="U3805" i="37"/>
  <c r="U3806" i="37"/>
  <c r="U3807" i="37"/>
  <c r="U3808" i="37"/>
  <c r="U3809" i="37"/>
  <c r="U3810" i="37"/>
  <c r="U3811" i="37"/>
  <c r="U3812" i="37"/>
  <c r="U3813" i="37"/>
  <c r="U3814" i="37"/>
  <c r="U3815" i="37"/>
  <c r="U3816" i="37"/>
  <c r="U3817" i="37"/>
  <c r="U3818" i="37"/>
  <c r="U3819" i="37"/>
  <c r="U3820" i="37"/>
  <c r="U3821" i="37"/>
  <c r="U3822" i="37"/>
  <c r="U3823" i="37"/>
  <c r="U3824" i="37"/>
  <c r="U3825" i="37"/>
  <c r="U3826" i="37"/>
  <c r="U3827" i="37"/>
  <c r="U3828" i="37"/>
  <c r="U3829" i="37"/>
  <c r="U3830" i="37"/>
  <c r="U3831" i="37"/>
  <c r="U3832" i="37"/>
  <c r="U3833" i="37"/>
  <c r="U3834" i="37"/>
  <c r="U3835" i="37"/>
  <c r="U3836" i="37"/>
  <c r="U3837" i="37"/>
  <c r="U3838" i="37"/>
  <c r="U3839" i="37"/>
  <c r="U3840" i="37"/>
  <c r="U3841" i="37"/>
  <c r="U3842" i="37"/>
  <c r="U3843" i="37"/>
  <c r="U3844" i="37"/>
  <c r="U3845" i="37"/>
  <c r="U3846" i="37"/>
  <c r="U3847" i="37"/>
  <c r="U3848" i="37"/>
  <c r="U3849" i="37"/>
  <c r="U3850" i="37"/>
  <c r="U3851" i="37"/>
  <c r="U3852" i="37"/>
  <c r="U3853" i="37"/>
  <c r="U3854" i="37"/>
  <c r="U3855" i="37"/>
  <c r="U3856" i="37"/>
  <c r="U3857" i="37"/>
  <c r="U3858" i="37"/>
  <c r="U3859" i="37"/>
  <c r="U3860" i="37"/>
  <c r="U3861" i="37"/>
  <c r="U3862" i="37"/>
  <c r="U3863" i="37"/>
  <c r="U3864" i="37"/>
  <c r="U3865" i="37"/>
  <c r="U3866" i="37"/>
  <c r="U3867" i="37"/>
  <c r="U3868" i="37"/>
  <c r="U3869" i="37"/>
  <c r="U3870" i="37"/>
  <c r="U3871" i="37"/>
  <c r="U3872" i="37"/>
  <c r="U3873" i="37"/>
  <c r="U3874" i="37"/>
  <c r="U3875" i="37"/>
  <c r="U3876" i="37"/>
  <c r="U3877" i="37"/>
  <c r="U3878" i="37"/>
  <c r="U3879" i="37"/>
  <c r="U3880" i="37"/>
  <c r="U3881" i="37"/>
  <c r="U3882" i="37"/>
  <c r="U3883" i="37"/>
  <c r="U3884" i="37"/>
  <c r="U3885" i="37"/>
  <c r="U3886" i="37"/>
  <c r="U3887" i="37"/>
  <c r="U3888" i="37"/>
  <c r="U3889" i="37"/>
  <c r="U3890" i="37"/>
  <c r="U3891" i="37"/>
  <c r="U3892" i="37"/>
  <c r="U3893" i="37"/>
  <c r="U3894" i="37"/>
  <c r="U3895" i="37"/>
  <c r="U3896" i="37"/>
  <c r="U3897" i="37"/>
  <c r="U3898" i="37"/>
  <c r="U3899" i="37"/>
  <c r="U3900" i="37"/>
  <c r="U3901" i="37"/>
  <c r="U3902" i="37"/>
  <c r="U3903" i="37"/>
  <c r="U3904" i="37"/>
  <c r="U3905" i="37"/>
  <c r="U3906" i="37"/>
  <c r="U3907" i="37"/>
  <c r="U3908" i="37"/>
  <c r="U3909" i="37"/>
  <c r="U3910" i="37"/>
  <c r="U3911" i="37"/>
  <c r="U3912" i="37"/>
  <c r="U3913" i="37"/>
  <c r="U3914" i="37"/>
  <c r="U3915" i="37"/>
  <c r="U3916" i="37"/>
  <c r="U3917" i="37"/>
  <c r="U3918" i="37"/>
  <c r="U3919" i="37"/>
  <c r="U3920" i="37"/>
  <c r="U3921" i="37"/>
  <c r="U3922" i="37"/>
  <c r="U3923" i="37"/>
  <c r="U3924" i="37"/>
  <c r="U3925" i="37"/>
  <c r="U3926" i="37"/>
  <c r="U3927" i="37"/>
  <c r="U3928" i="37"/>
  <c r="U3929" i="37"/>
  <c r="U3930" i="37"/>
  <c r="U3931" i="37"/>
  <c r="U3932" i="37"/>
  <c r="U3933" i="37"/>
  <c r="U3934" i="37"/>
  <c r="U3935" i="37"/>
  <c r="U3936" i="37"/>
  <c r="U3937" i="37"/>
  <c r="U3938" i="37"/>
  <c r="U3939" i="37"/>
  <c r="U3940" i="37"/>
  <c r="U3941" i="37"/>
  <c r="U3942" i="37"/>
  <c r="U3943" i="37"/>
  <c r="U3944" i="37"/>
  <c r="U3945" i="37"/>
  <c r="U3946" i="37"/>
  <c r="U3947" i="37"/>
  <c r="U3948" i="37"/>
  <c r="U3949" i="37"/>
  <c r="U3950" i="37"/>
  <c r="U3951" i="37"/>
  <c r="U3952" i="37"/>
  <c r="U3953" i="37"/>
  <c r="U3954" i="37"/>
  <c r="U3955" i="37"/>
  <c r="U3956" i="37"/>
  <c r="U3957" i="37"/>
  <c r="U3958" i="37"/>
  <c r="U3959" i="37"/>
  <c r="U3960" i="37"/>
  <c r="U3961" i="37"/>
  <c r="U3962" i="37"/>
  <c r="U3963" i="37"/>
  <c r="U3964" i="37"/>
  <c r="U3965" i="37"/>
  <c r="U3966" i="37"/>
  <c r="U3967" i="37"/>
  <c r="U3968" i="37"/>
  <c r="U3969" i="37"/>
  <c r="U3970" i="37"/>
  <c r="U3971" i="37"/>
  <c r="U3972" i="37"/>
  <c r="U3973" i="37"/>
  <c r="U3974" i="37"/>
  <c r="U3975" i="37"/>
  <c r="U3976" i="37"/>
  <c r="U3977" i="37"/>
  <c r="U3978" i="37"/>
  <c r="U3979" i="37"/>
  <c r="U3980" i="37"/>
  <c r="U3981" i="37"/>
  <c r="U3982" i="37"/>
  <c r="U3983" i="37"/>
  <c r="U3984" i="37"/>
  <c r="U3985" i="37"/>
  <c r="U3986" i="37"/>
  <c r="U3987" i="37"/>
  <c r="U3988" i="37"/>
  <c r="U3989" i="37"/>
  <c r="U3990" i="37"/>
  <c r="U3991" i="37"/>
  <c r="U3992" i="37"/>
  <c r="U3993" i="37"/>
  <c r="U3994" i="37"/>
  <c r="U3995" i="37"/>
  <c r="U3996" i="37"/>
  <c r="U3997" i="37"/>
  <c r="U3998" i="37"/>
  <c r="U3999" i="37"/>
  <c r="U4000" i="37"/>
  <c r="U4001" i="37"/>
  <c r="U4002" i="37"/>
  <c r="U4003" i="37"/>
  <c r="U4004" i="37"/>
  <c r="U4005" i="37"/>
  <c r="U4006" i="37"/>
  <c r="U4007" i="37"/>
  <c r="U4008" i="37"/>
  <c r="U4009" i="37"/>
  <c r="U4010" i="37"/>
  <c r="U4011" i="37"/>
  <c r="U4012" i="37"/>
  <c r="U4013" i="37"/>
  <c r="U4014" i="37"/>
  <c r="U4015" i="37"/>
  <c r="U4016" i="37"/>
  <c r="U4017" i="37"/>
  <c r="U4018" i="37"/>
  <c r="U4019" i="37"/>
  <c r="U4020" i="37"/>
  <c r="U4021" i="37"/>
  <c r="U4022" i="37"/>
  <c r="U4023" i="37"/>
  <c r="U4024" i="37"/>
  <c r="U4025" i="37"/>
  <c r="U4026" i="37"/>
  <c r="U4027" i="37"/>
  <c r="U4028" i="37"/>
  <c r="U4029" i="37"/>
  <c r="U4030" i="37"/>
  <c r="U4031" i="37"/>
  <c r="U4032" i="37"/>
  <c r="U4033" i="37"/>
  <c r="U4034" i="37"/>
  <c r="U4035" i="37"/>
  <c r="U4036" i="37"/>
  <c r="U4037" i="37"/>
  <c r="U4038" i="37"/>
  <c r="U4039" i="37"/>
  <c r="U4040" i="37"/>
  <c r="U4041" i="37"/>
  <c r="U4042" i="37"/>
  <c r="U4043" i="37"/>
  <c r="U4044" i="37"/>
  <c r="U4045" i="37"/>
  <c r="U4046" i="37"/>
  <c r="U4047" i="37"/>
  <c r="U4048" i="37"/>
  <c r="U4049" i="37"/>
  <c r="U4050" i="37"/>
  <c r="U4051" i="37"/>
  <c r="U4052" i="37"/>
  <c r="U4053" i="37"/>
  <c r="U4054" i="37"/>
  <c r="U4055" i="37"/>
  <c r="U4056" i="37"/>
  <c r="U4057" i="37"/>
  <c r="U4058" i="37"/>
  <c r="U4059" i="37"/>
  <c r="U4060" i="37"/>
  <c r="U4061" i="37"/>
  <c r="U4062" i="37"/>
  <c r="U4063" i="37"/>
  <c r="U4064" i="37"/>
  <c r="U4065" i="37"/>
  <c r="U4066" i="37"/>
  <c r="U4067" i="37"/>
  <c r="U4068" i="37"/>
  <c r="U4069" i="37"/>
  <c r="U4070" i="37"/>
  <c r="U4071" i="37"/>
  <c r="U4072" i="37"/>
  <c r="U4073" i="37"/>
  <c r="U4074" i="37"/>
  <c r="U4075" i="37"/>
  <c r="U4076" i="37"/>
  <c r="U4077" i="37"/>
  <c r="U4078" i="37"/>
  <c r="U4079" i="37"/>
  <c r="U4080" i="37"/>
  <c r="U4081" i="37"/>
  <c r="U4082" i="37"/>
  <c r="U4083" i="37"/>
  <c r="U4084" i="37"/>
  <c r="U4085" i="37"/>
  <c r="U4086" i="37"/>
  <c r="U4087" i="37"/>
  <c r="U4088" i="37"/>
  <c r="U4089" i="37"/>
  <c r="U4090" i="37"/>
  <c r="U4091" i="37"/>
  <c r="U4092" i="37"/>
  <c r="U4093" i="37"/>
  <c r="U4094" i="37"/>
  <c r="U4095" i="37"/>
  <c r="U4096" i="37"/>
  <c r="U4097" i="37"/>
  <c r="U4098" i="37"/>
  <c r="U4099" i="37"/>
  <c r="U4100" i="37"/>
  <c r="U4101" i="37"/>
  <c r="U4102" i="37"/>
  <c r="U4103" i="37"/>
  <c r="U4104" i="37"/>
  <c r="U4105" i="37"/>
  <c r="U4106" i="37"/>
  <c r="U4107" i="37"/>
  <c r="U4108" i="37"/>
  <c r="U4109" i="37"/>
  <c r="U4110" i="37"/>
  <c r="U4111" i="37"/>
  <c r="U4112" i="37"/>
  <c r="U4113" i="37"/>
  <c r="U4114" i="37"/>
  <c r="U4115" i="37"/>
  <c r="U4116" i="37"/>
  <c r="U4117" i="37"/>
  <c r="U4118" i="37"/>
  <c r="U4119" i="37"/>
  <c r="U4120" i="37"/>
  <c r="U4121" i="37"/>
  <c r="U4122" i="37"/>
  <c r="U4123" i="37"/>
  <c r="U4124" i="37"/>
  <c r="U4125" i="37"/>
  <c r="U4126" i="37"/>
  <c r="U4127" i="37"/>
  <c r="U4128" i="37"/>
  <c r="U4129" i="37"/>
  <c r="U4130" i="37"/>
  <c r="U4131" i="37"/>
  <c r="U4132" i="37"/>
  <c r="U4133" i="37"/>
  <c r="U4134" i="37"/>
  <c r="U4135" i="37"/>
  <c r="U4136" i="37"/>
  <c r="U4137" i="37"/>
  <c r="U4138" i="37"/>
  <c r="U4139" i="37"/>
  <c r="U4140" i="37"/>
  <c r="U4141" i="37"/>
  <c r="U4142" i="37"/>
  <c r="U4143" i="37"/>
  <c r="U4144" i="37"/>
  <c r="U4145" i="37"/>
  <c r="U4146" i="37"/>
  <c r="U4147" i="37"/>
  <c r="U4148" i="37"/>
  <c r="U4149" i="37"/>
  <c r="U4150" i="37"/>
  <c r="U4151" i="37"/>
  <c r="U4152" i="37"/>
  <c r="U4153" i="37"/>
  <c r="U4154" i="37"/>
  <c r="U4155" i="37"/>
  <c r="U4156" i="37"/>
  <c r="U4157" i="37"/>
  <c r="U4158" i="37"/>
  <c r="U4159" i="37"/>
  <c r="U4160" i="37"/>
  <c r="U4161" i="37"/>
  <c r="U4162" i="37"/>
  <c r="U4163" i="37"/>
  <c r="U4164" i="37"/>
  <c r="U4165" i="37"/>
  <c r="U4166" i="37"/>
  <c r="U4167" i="37"/>
  <c r="U4168" i="37"/>
  <c r="U4169" i="37"/>
  <c r="U4170" i="37"/>
  <c r="U4171" i="37"/>
  <c r="U4172" i="37"/>
  <c r="U4173" i="37"/>
  <c r="U4174" i="37"/>
  <c r="U4175" i="37"/>
  <c r="U4176" i="37"/>
  <c r="U4177" i="37"/>
  <c r="U4178" i="37"/>
  <c r="U4179" i="37"/>
  <c r="U4180" i="37"/>
  <c r="U4181" i="37"/>
  <c r="U4182" i="37"/>
  <c r="U4183" i="37"/>
  <c r="U4184" i="37"/>
  <c r="U4185" i="37"/>
  <c r="U4186" i="37"/>
  <c r="U4187" i="37"/>
  <c r="U4188" i="37"/>
  <c r="U4189" i="37"/>
  <c r="U4190" i="37"/>
  <c r="U4191" i="37"/>
  <c r="U4192" i="37"/>
  <c r="U4193" i="37"/>
  <c r="U4194" i="37"/>
  <c r="U4195" i="37"/>
  <c r="U4196" i="37"/>
  <c r="U4197" i="37"/>
  <c r="U4198" i="37"/>
  <c r="U4199" i="37"/>
  <c r="U4200" i="37"/>
  <c r="U4201" i="37"/>
  <c r="U4202" i="37"/>
  <c r="U4203" i="37"/>
  <c r="U4204" i="37"/>
  <c r="U4205" i="37"/>
  <c r="U4206" i="37"/>
  <c r="U4207" i="37"/>
  <c r="U4208" i="37"/>
  <c r="U4209" i="37"/>
  <c r="U4210" i="37"/>
  <c r="U4211" i="37"/>
  <c r="U4212" i="37"/>
  <c r="U4213" i="37"/>
  <c r="U4214" i="37"/>
  <c r="U4215" i="37"/>
  <c r="U4216" i="37"/>
  <c r="U4217" i="37"/>
  <c r="U4218" i="37"/>
  <c r="U4219" i="37"/>
  <c r="U4220" i="37"/>
  <c r="U4221" i="37"/>
  <c r="U4222" i="37"/>
  <c r="U4223" i="37"/>
  <c r="U4224" i="37"/>
  <c r="U4225" i="37"/>
  <c r="U4226" i="37"/>
  <c r="U4227" i="37"/>
  <c r="U4228" i="37"/>
  <c r="U4229" i="37"/>
  <c r="U4230" i="37"/>
  <c r="U4231" i="37"/>
  <c r="U4232" i="37"/>
  <c r="U4233" i="37"/>
  <c r="U4234" i="37"/>
  <c r="U4235" i="37"/>
  <c r="U4236" i="37"/>
  <c r="U4237" i="37"/>
  <c r="U4238" i="37"/>
  <c r="U4239" i="37"/>
  <c r="U4240" i="37"/>
  <c r="U4241" i="37"/>
  <c r="U4242" i="37"/>
  <c r="U4243" i="37"/>
  <c r="U4244" i="37"/>
  <c r="U4245" i="37"/>
  <c r="U4246" i="37"/>
  <c r="U4247" i="37"/>
  <c r="U4248" i="37"/>
  <c r="U4249" i="37"/>
  <c r="U4250" i="37"/>
  <c r="U4251" i="37"/>
  <c r="U4252" i="37"/>
  <c r="U4253" i="37"/>
  <c r="U4254" i="37"/>
  <c r="U4255" i="37"/>
  <c r="U4256" i="37"/>
  <c r="U4257" i="37"/>
  <c r="U4258" i="37"/>
  <c r="U4259" i="37"/>
  <c r="U4260" i="37"/>
  <c r="U4261" i="37"/>
  <c r="U4262" i="37"/>
  <c r="U4263" i="37"/>
  <c r="U4264" i="37"/>
  <c r="U4265" i="37"/>
  <c r="U4266" i="37"/>
  <c r="U4267" i="37"/>
  <c r="U4268" i="37"/>
  <c r="U4269" i="37"/>
  <c r="U4270" i="37"/>
  <c r="U4271" i="37"/>
  <c r="U4272" i="37"/>
  <c r="U4273" i="37"/>
  <c r="U4274" i="37"/>
  <c r="U4275" i="37"/>
  <c r="U4276" i="37"/>
  <c r="U4277" i="37"/>
  <c r="U4278" i="37"/>
  <c r="U4279" i="37"/>
  <c r="U4280" i="37"/>
  <c r="U4281" i="37"/>
  <c r="U4282" i="37"/>
  <c r="U4283" i="37"/>
  <c r="U4284" i="37"/>
  <c r="U4285" i="37"/>
  <c r="U4286" i="37"/>
  <c r="U4287" i="37"/>
  <c r="U4288" i="37"/>
  <c r="U4289" i="37"/>
  <c r="U4290" i="37"/>
  <c r="U4291" i="37"/>
  <c r="U4292" i="37"/>
  <c r="U4293" i="37"/>
  <c r="U4294" i="37"/>
  <c r="U4295" i="37"/>
  <c r="U4296" i="37"/>
  <c r="U4297" i="37"/>
  <c r="U4298" i="37"/>
  <c r="U4299" i="37"/>
  <c r="U4300" i="37"/>
  <c r="U4301" i="37"/>
  <c r="U4302" i="37"/>
  <c r="U4303" i="37"/>
  <c r="U4304" i="37"/>
  <c r="U4305" i="37"/>
  <c r="U4306" i="37"/>
  <c r="U4307" i="37"/>
  <c r="U4308" i="37"/>
  <c r="U4309" i="37"/>
  <c r="U4310" i="37"/>
  <c r="U4311" i="37"/>
  <c r="U4312" i="37"/>
  <c r="U4313" i="37"/>
  <c r="U4314" i="37"/>
  <c r="U4315" i="37"/>
  <c r="U4316" i="37"/>
  <c r="U4317" i="37"/>
  <c r="U4318" i="37"/>
  <c r="U4319" i="37"/>
  <c r="U4320" i="37"/>
  <c r="U4321" i="37"/>
  <c r="U4322" i="37"/>
  <c r="U4323" i="37"/>
  <c r="U4324" i="37"/>
  <c r="U4325" i="37"/>
  <c r="U4326" i="37"/>
  <c r="U4327" i="37"/>
  <c r="U4328" i="37"/>
  <c r="U4329" i="37"/>
  <c r="U4330" i="37"/>
  <c r="U4331" i="37"/>
  <c r="U4332" i="37"/>
  <c r="U4333" i="37"/>
  <c r="U4334" i="37"/>
  <c r="U4335" i="37"/>
  <c r="U4336" i="37"/>
  <c r="U4337" i="37"/>
  <c r="U4338" i="37"/>
  <c r="U4339" i="37"/>
  <c r="U4340" i="37"/>
  <c r="U4341" i="37"/>
  <c r="U4342" i="37"/>
  <c r="U4343" i="37"/>
  <c r="U4344" i="37"/>
  <c r="U4345" i="37"/>
  <c r="U4346" i="37"/>
  <c r="U4347" i="37"/>
  <c r="U4348" i="37"/>
  <c r="U4349" i="37"/>
  <c r="U4350" i="37"/>
  <c r="U4351" i="37"/>
  <c r="U4352" i="37"/>
  <c r="U4353" i="37"/>
  <c r="U4354" i="37"/>
  <c r="U4355" i="37"/>
  <c r="U4356" i="37"/>
  <c r="U4357" i="37"/>
  <c r="U4358" i="37"/>
  <c r="U4359" i="37"/>
  <c r="U4360" i="37"/>
  <c r="U4361" i="37"/>
  <c r="U4362" i="37"/>
  <c r="U4363" i="37"/>
  <c r="U4364" i="37"/>
  <c r="U4365" i="37"/>
  <c r="U4366" i="37"/>
  <c r="U4367" i="37"/>
  <c r="U4368" i="37"/>
  <c r="U4369" i="37"/>
  <c r="U4370" i="37"/>
  <c r="U4371" i="37"/>
  <c r="U4372" i="37"/>
  <c r="U4373" i="37"/>
  <c r="U4374" i="37"/>
  <c r="U4375" i="37"/>
  <c r="U4376" i="37"/>
  <c r="U4377" i="37"/>
  <c r="U4378" i="37"/>
  <c r="U4379" i="37"/>
  <c r="U4380" i="37"/>
  <c r="U4381" i="37"/>
  <c r="U4382" i="37"/>
  <c r="U4383" i="37"/>
  <c r="U4384" i="37"/>
  <c r="U4385" i="37"/>
  <c r="U4386" i="37"/>
  <c r="U4387" i="37"/>
  <c r="U4388" i="37"/>
  <c r="U4389" i="37"/>
  <c r="U4390" i="37"/>
  <c r="U4391" i="37"/>
  <c r="U4392" i="37"/>
  <c r="U4393" i="37"/>
  <c r="U4394" i="37"/>
  <c r="U4395" i="37"/>
  <c r="U4396" i="37"/>
  <c r="U4397" i="37"/>
  <c r="U4398" i="37"/>
  <c r="U4399" i="37"/>
  <c r="U4400" i="37"/>
  <c r="U4401" i="37"/>
  <c r="U4402" i="37"/>
  <c r="U4403" i="37"/>
  <c r="U4404" i="37"/>
  <c r="U4405" i="37"/>
  <c r="U4406" i="37"/>
  <c r="U4407" i="37"/>
  <c r="U4408" i="37"/>
  <c r="U4409" i="37"/>
  <c r="U4410" i="37"/>
  <c r="U4411" i="37"/>
  <c r="U4412" i="37"/>
  <c r="U4413" i="37"/>
  <c r="U4414" i="37"/>
  <c r="U4415" i="37"/>
  <c r="U4416" i="37"/>
  <c r="U4417" i="37"/>
  <c r="U4418" i="37"/>
  <c r="U4419" i="37"/>
  <c r="U4420" i="37"/>
  <c r="U4421" i="37"/>
  <c r="U4422" i="37"/>
  <c r="U4423" i="37"/>
  <c r="U4424" i="37"/>
  <c r="U4425" i="37"/>
  <c r="U4426" i="37"/>
  <c r="U4427" i="37"/>
  <c r="U4428" i="37"/>
  <c r="U4429" i="37"/>
  <c r="U4430" i="37"/>
  <c r="U4431" i="37"/>
  <c r="U4432" i="37"/>
  <c r="U4433" i="37"/>
  <c r="U4434" i="37"/>
  <c r="U4435" i="37"/>
  <c r="U4436" i="37"/>
  <c r="U4437" i="37"/>
  <c r="U4438" i="37"/>
  <c r="U4439" i="37"/>
  <c r="U4440" i="37"/>
  <c r="U4441" i="37"/>
  <c r="U4442" i="37"/>
  <c r="U4443" i="37"/>
  <c r="U4444" i="37"/>
  <c r="U4445" i="37"/>
  <c r="U4446" i="37"/>
  <c r="U4447" i="37"/>
  <c r="U4448" i="37"/>
  <c r="U4449" i="37"/>
  <c r="U4450" i="37"/>
  <c r="U4451" i="37"/>
  <c r="U4452" i="37"/>
  <c r="U4453" i="37"/>
  <c r="U4454" i="37"/>
  <c r="U4455" i="37"/>
  <c r="U4456" i="37"/>
  <c r="U4457" i="37"/>
  <c r="U4458" i="37"/>
  <c r="U4459" i="37"/>
  <c r="U4460" i="37"/>
  <c r="U4461" i="37"/>
  <c r="U4462" i="37"/>
  <c r="U4463" i="37"/>
  <c r="U4464" i="37"/>
  <c r="U4465" i="37"/>
  <c r="U4466" i="37"/>
  <c r="U4467" i="37"/>
  <c r="U4468" i="37"/>
  <c r="U4469" i="37"/>
  <c r="U4470" i="37"/>
  <c r="U4471" i="37"/>
  <c r="U4472" i="37"/>
  <c r="U4473" i="37"/>
  <c r="U4474" i="37"/>
  <c r="U4475" i="37"/>
  <c r="U4476" i="37"/>
  <c r="U4477" i="37"/>
  <c r="U4478" i="37"/>
  <c r="U4479" i="37"/>
  <c r="U4480" i="37"/>
  <c r="U4481" i="37"/>
  <c r="U4482" i="37"/>
  <c r="U4483" i="37"/>
  <c r="U4484" i="37"/>
  <c r="U4485" i="37"/>
  <c r="U4486" i="37"/>
  <c r="U4487" i="37"/>
  <c r="U4488" i="37"/>
  <c r="U4489" i="37"/>
  <c r="U4490" i="37"/>
  <c r="U4491" i="37"/>
  <c r="U4492" i="37"/>
  <c r="U4493" i="37"/>
  <c r="U4494" i="37"/>
  <c r="U4495" i="37"/>
  <c r="U4496" i="37"/>
  <c r="U4497" i="37"/>
  <c r="U4498" i="37"/>
  <c r="U4499" i="37"/>
  <c r="U4500" i="37"/>
  <c r="U4501" i="37"/>
  <c r="U4502" i="37"/>
  <c r="U4503" i="37"/>
  <c r="U4504" i="37"/>
  <c r="U4505" i="37"/>
  <c r="U4506" i="37"/>
  <c r="U4507" i="37"/>
  <c r="U4508" i="37"/>
  <c r="U4509" i="37"/>
  <c r="U4510" i="37"/>
  <c r="U4511" i="37"/>
  <c r="U4512" i="37"/>
  <c r="U4513" i="37"/>
  <c r="U4514" i="37"/>
  <c r="U4515" i="37"/>
  <c r="U4516" i="37"/>
  <c r="U4517" i="37"/>
  <c r="U4518" i="37"/>
  <c r="U4519" i="37"/>
  <c r="U4520" i="37"/>
  <c r="U4521" i="37"/>
  <c r="U4522" i="37"/>
  <c r="U4523" i="37"/>
  <c r="U4524" i="37"/>
  <c r="U4525" i="37"/>
  <c r="U4526" i="37"/>
  <c r="U4527" i="37"/>
  <c r="U4528" i="37"/>
  <c r="U4529" i="37"/>
  <c r="U4530" i="37"/>
  <c r="U4531" i="37"/>
  <c r="U4532" i="37"/>
  <c r="U4533" i="37"/>
  <c r="U4534" i="37"/>
  <c r="U4535" i="37"/>
  <c r="U4536" i="37"/>
  <c r="U4537" i="37"/>
  <c r="U4538" i="37"/>
  <c r="U4539" i="37"/>
  <c r="U4540" i="37"/>
  <c r="U4541" i="37"/>
  <c r="U4542" i="37"/>
  <c r="U4543" i="37"/>
  <c r="U4544" i="37"/>
  <c r="U4545" i="37"/>
  <c r="U4546" i="37"/>
  <c r="U4547" i="37"/>
  <c r="U4548" i="37"/>
  <c r="U4549" i="37"/>
  <c r="U4550" i="37"/>
  <c r="U4551" i="37"/>
  <c r="U4552" i="37"/>
  <c r="U4553" i="37"/>
  <c r="U4554" i="37"/>
  <c r="U4555" i="37"/>
  <c r="U4556" i="37"/>
  <c r="U4557" i="37"/>
  <c r="U4558" i="37"/>
  <c r="U4559" i="37"/>
  <c r="U4560" i="37"/>
  <c r="U4561" i="37"/>
  <c r="U4562" i="37"/>
  <c r="U4563" i="37"/>
  <c r="U4564" i="37"/>
  <c r="U4565" i="37"/>
  <c r="U4566" i="37"/>
  <c r="U4567" i="37"/>
  <c r="U4568" i="37"/>
  <c r="U4569" i="37"/>
  <c r="U4570" i="37"/>
  <c r="U4571" i="37"/>
  <c r="U4572" i="37"/>
  <c r="U4573" i="37"/>
  <c r="U4574" i="37"/>
  <c r="U4575" i="37"/>
  <c r="U4576" i="37"/>
  <c r="U4577" i="37"/>
  <c r="U4578" i="37"/>
  <c r="U4579" i="37"/>
  <c r="U4580" i="37"/>
  <c r="U4581" i="37"/>
  <c r="U4582" i="37"/>
  <c r="U4583" i="37"/>
  <c r="U4584" i="37"/>
  <c r="U4585" i="37"/>
  <c r="U4586" i="37"/>
  <c r="U4587" i="37"/>
  <c r="U4588" i="37"/>
  <c r="U4589" i="37"/>
  <c r="U4590" i="37"/>
  <c r="U4591" i="37"/>
  <c r="U4592" i="37"/>
  <c r="U4593" i="37"/>
  <c r="U4594" i="37"/>
  <c r="U4595" i="37"/>
  <c r="U4596" i="37"/>
  <c r="U4597" i="37"/>
  <c r="U4598" i="37"/>
  <c r="U4599" i="37"/>
  <c r="U4600" i="37"/>
  <c r="U4601" i="37"/>
  <c r="U4602" i="37"/>
  <c r="U4603" i="37"/>
  <c r="U4604" i="37"/>
  <c r="U4605" i="37"/>
  <c r="U4606" i="37"/>
  <c r="U4607" i="37"/>
  <c r="U4608" i="37"/>
  <c r="U4609" i="37"/>
  <c r="U4610" i="37"/>
  <c r="U4611" i="37"/>
  <c r="U4612" i="37"/>
  <c r="U4613" i="37"/>
  <c r="U4614" i="37"/>
  <c r="U4615" i="37"/>
  <c r="U4616" i="37"/>
  <c r="U4617" i="37"/>
  <c r="U4618" i="37"/>
  <c r="U4619" i="37"/>
  <c r="U4620" i="37"/>
  <c r="U4621" i="37"/>
  <c r="U4622" i="37"/>
  <c r="U4623" i="37"/>
  <c r="U4624" i="37"/>
  <c r="U4625" i="37"/>
  <c r="U4626" i="37"/>
  <c r="U4627" i="37"/>
  <c r="U4628" i="37"/>
  <c r="U4629" i="37"/>
  <c r="U4630" i="37"/>
  <c r="U4631" i="37"/>
  <c r="U4632" i="37"/>
  <c r="U4633" i="37"/>
  <c r="U4634" i="37"/>
  <c r="U4635" i="37"/>
  <c r="U4636" i="37"/>
  <c r="U4637" i="37"/>
  <c r="U4638" i="37"/>
  <c r="U4639" i="37"/>
  <c r="U4640" i="37"/>
  <c r="U4641" i="37"/>
  <c r="U4642" i="37"/>
  <c r="U4643" i="37"/>
  <c r="U4644" i="37"/>
  <c r="U4645" i="37"/>
  <c r="U4646" i="37"/>
  <c r="U4647" i="37"/>
  <c r="U4648" i="37"/>
  <c r="U4649" i="37"/>
  <c r="U4650" i="37"/>
  <c r="U4651" i="37"/>
  <c r="U4652" i="37"/>
  <c r="U4653" i="37"/>
  <c r="U4654" i="37"/>
  <c r="U4655" i="37"/>
  <c r="U4656" i="37"/>
  <c r="U4657" i="37"/>
  <c r="U4658" i="37"/>
  <c r="U4659" i="37"/>
  <c r="U4660" i="37"/>
  <c r="U4661" i="37"/>
  <c r="U4662" i="37"/>
  <c r="U4663" i="37"/>
  <c r="U4664" i="37"/>
  <c r="U4665" i="37"/>
  <c r="U4666" i="37"/>
  <c r="U4667" i="37"/>
  <c r="U4668" i="37"/>
  <c r="U4669" i="37"/>
  <c r="U4670" i="37"/>
  <c r="U4671" i="37"/>
  <c r="U4672" i="37"/>
  <c r="U4673" i="37"/>
  <c r="U4674" i="37"/>
  <c r="U4675" i="37"/>
  <c r="U4676" i="37"/>
  <c r="U4677" i="37"/>
  <c r="U4678" i="37"/>
  <c r="U4679" i="37"/>
  <c r="U4680" i="37"/>
  <c r="U4681" i="37"/>
  <c r="U4682" i="37"/>
  <c r="U4683" i="37"/>
  <c r="U4684" i="37"/>
  <c r="U4685" i="37"/>
  <c r="U4686" i="37"/>
  <c r="U4687" i="37"/>
  <c r="U4688" i="37"/>
  <c r="U4689" i="37"/>
  <c r="U4690" i="37"/>
  <c r="U4691" i="37"/>
  <c r="U4692" i="37"/>
  <c r="U4693" i="37"/>
  <c r="U4694" i="37"/>
  <c r="U4695" i="37"/>
  <c r="U4696" i="37"/>
  <c r="U4697" i="37"/>
  <c r="U4698" i="37"/>
  <c r="U4699" i="37"/>
  <c r="U4700" i="37"/>
  <c r="U4701" i="37"/>
  <c r="U4702" i="37"/>
  <c r="U4703" i="37"/>
  <c r="U4704" i="37"/>
  <c r="U4705" i="37"/>
  <c r="U4706" i="37"/>
  <c r="U4707" i="37"/>
  <c r="U4708" i="37"/>
  <c r="U4709" i="37"/>
  <c r="U4710" i="37"/>
  <c r="U4711" i="37"/>
  <c r="U4712" i="37"/>
  <c r="U4713" i="37"/>
  <c r="U4714" i="37"/>
  <c r="U4715" i="37"/>
  <c r="U4716" i="37"/>
  <c r="U4717" i="37"/>
  <c r="U4718" i="37"/>
  <c r="U4719" i="37"/>
  <c r="U4720" i="37"/>
  <c r="U4721" i="37"/>
  <c r="U4722" i="37"/>
  <c r="U4723" i="37"/>
  <c r="U4724" i="37"/>
  <c r="U4725" i="37"/>
  <c r="U4726" i="37"/>
  <c r="U4727" i="37"/>
  <c r="U4728" i="37"/>
  <c r="U4729" i="37"/>
  <c r="U4730" i="37"/>
  <c r="U4731" i="37"/>
  <c r="U4732" i="37"/>
  <c r="U4733" i="37"/>
  <c r="U4734" i="37"/>
  <c r="U4735" i="37"/>
  <c r="U4736" i="37"/>
  <c r="U4737" i="37"/>
  <c r="U4738" i="37"/>
  <c r="U4739" i="37"/>
  <c r="U4740" i="37"/>
  <c r="U4741" i="37"/>
  <c r="U4742" i="37"/>
  <c r="U4743" i="37"/>
  <c r="U4744" i="37"/>
  <c r="U4745" i="37"/>
  <c r="U4746" i="37"/>
  <c r="U4747" i="37"/>
  <c r="U4748" i="37"/>
  <c r="U4749" i="37"/>
  <c r="U4750" i="37"/>
  <c r="U4751" i="37"/>
  <c r="U4752" i="37"/>
  <c r="U4753" i="37"/>
  <c r="U4754" i="37"/>
  <c r="U4755" i="37"/>
  <c r="U4756" i="37"/>
  <c r="U4757" i="37"/>
  <c r="U4758" i="37"/>
  <c r="U4759" i="37"/>
  <c r="U4760" i="37"/>
  <c r="U4761" i="37"/>
  <c r="U4762" i="37"/>
  <c r="U4763" i="37"/>
  <c r="U4764" i="37"/>
  <c r="U4765" i="37"/>
  <c r="U4766" i="37"/>
  <c r="U4767" i="37"/>
  <c r="U4768" i="37"/>
  <c r="U4769" i="37"/>
  <c r="U4770" i="37"/>
  <c r="U4771" i="37"/>
  <c r="U4772" i="37"/>
  <c r="U4773" i="37"/>
  <c r="U4774" i="37"/>
  <c r="U4775" i="37"/>
  <c r="U4776" i="37"/>
  <c r="U4777" i="37"/>
  <c r="U4778" i="37"/>
  <c r="U4779" i="37"/>
  <c r="U4780" i="37"/>
  <c r="U4781" i="37"/>
  <c r="U4782" i="37"/>
  <c r="U4783" i="37"/>
  <c r="U4784" i="37"/>
  <c r="U4785" i="37"/>
  <c r="U4786" i="37"/>
  <c r="U4787" i="37"/>
  <c r="U4788" i="37"/>
  <c r="U4789" i="37"/>
  <c r="U4790" i="37"/>
  <c r="U4791" i="37"/>
  <c r="U4792" i="37"/>
  <c r="U4793" i="37"/>
  <c r="U4794" i="37"/>
  <c r="U4795" i="37"/>
  <c r="U4796" i="37"/>
  <c r="U4797" i="37"/>
  <c r="U4798" i="37"/>
  <c r="U4799" i="37"/>
  <c r="U4800" i="37"/>
  <c r="U4801" i="37"/>
  <c r="U4802" i="37"/>
  <c r="U4803" i="37"/>
  <c r="U4804" i="37"/>
  <c r="U4805" i="37"/>
  <c r="U4806" i="37"/>
  <c r="U4807" i="37"/>
  <c r="U4808" i="37"/>
  <c r="U4809" i="37"/>
  <c r="U4810" i="37"/>
  <c r="U4811" i="37"/>
  <c r="U4812" i="37"/>
  <c r="U4813" i="37"/>
  <c r="U4814" i="37"/>
  <c r="U4815" i="37"/>
  <c r="U4816" i="37"/>
  <c r="U4817" i="37"/>
  <c r="U4818" i="37"/>
  <c r="U4819" i="37"/>
  <c r="U4820" i="37"/>
  <c r="U4821" i="37"/>
  <c r="U4822" i="37"/>
  <c r="U4823" i="37"/>
  <c r="U4824" i="37"/>
  <c r="U4825" i="37"/>
  <c r="U4826" i="37"/>
  <c r="U4827" i="37"/>
  <c r="U4828" i="37"/>
  <c r="U4829" i="37"/>
  <c r="U4830" i="37"/>
  <c r="U4831" i="37"/>
  <c r="U4832" i="37"/>
  <c r="U4833" i="37"/>
  <c r="U4834" i="37"/>
  <c r="U4835" i="37"/>
  <c r="U4836" i="37"/>
  <c r="U4837" i="37"/>
  <c r="U4838" i="37"/>
  <c r="U4839" i="37"/>
  <c r="U4840" i="37"/>
  <c r="U4841" i="37"/>
  <c r="U4842" i="37"/>
  <c r="U4843" i="37"/>
  <c r="U4844" i="37"/>
  <c r="U4845" i="37"/>
  <c r="U4846" i="37"/>
  <c r="U4847" i="37"/>
  <c r="U4848" i="37"/>
  <c r="U4849" i="37"/>
  <c r="U4850" i="37"/>
  <c r="U4851" i="37"/>
  <c r="U4852" i="37"/>
  <c r="U4853" i="37"/>
  <c r="U4854" i="37"/>
  <c r="U4855" i="37"/>
  <c r="U4856" i="37"/>
  <c r="U4857" i="37"/>
  <c r="U4858" i="37"/>
  <c r="U4859" i="37"/>
  <c r="U4860" i="37"/>
  <c r="U4861" i="37"/>
  <c r="U4862" i="37"/>
  <c r="U4863" i="37"/>
  <c r="U4864" i="37"/>
  <c r="U4865" i="37"/>
  <c r="U4866" i="37"/>
  <c r="U4867" i="37"/>
  <c r="U4868" i="37"/>
  <c r="U4869" i="37"/>
  <c r="U4870" i="37"/>
  <c r="U4871" i="37"/>
  <c r="U4872" i="37"/>
  <c r="U4873" i="37"/>
  <c r="U4874" i="37"/>
  <c r="U4875" i="37"/>
  <c r="U4876" i="37"/>
  <c r="U4877" i="37"/>
  <c r="U4878" i="37"/>
  <c r="U4879" i="37"/>
  <c r="U4880" i="37"/>
  <c r="U4881" i="37"/>
  <c r="U4882" i="37"/>
  <c r="U4883" i="37"/>
  <c r="U4884" i="37"/>
  <c r="U4885" i="37"/>
  <c r="U4886" i="37"/>
  <c r="U4887" i="37"/>
  <c r="U4888" i="37"/>
  <c r="U4889" i="37"/>
  <c r="U4890" i="37"/>
  <c r="U4891" i="37"/>
  <c r="U4892" i="37"/>
  <c r="U4893" i="37"/>
  <c r="U4894" i="37"/>
  <c r="U4895" i="37"/>
  <c r="U4896" i="37"/>
  <c r="U4897" i="37"/>
  <c r="U4898" i="37"/>
  <c r="U4899" i="37"/>
  <c r="U4900" i="37"/>
  <c r="U4901" i="37"/>
  <c r="U4902" i="37"/>
  <c r="U4903" i="37"/>
  <c r="U4904" i="37"/>
  <c r="U4905" i="37"/>
  <c r="U4906" i="37"/>
  <c r="U4907" i="37"/>
  <c r="U4908" i="37"/>
  <c r="U4909" i="37"/>
  <c r="U4910" i="37"/>
  <c r="U4911" i="37"/>
  <c r="U4912" i="37"/>
  <c r="U4913" i="37"/>
  <c r="U4914" i="37"/>
  <c r="U4915" i="37"/>
  <c r="U4916" i="37"/>
  <c r="U4917" i="37"/>
  <c r="U4918" i="37"/>
  <c r="U4919" i="37"/>
  <c r="U4920" i="37"/>
  <c r="U4921" i="37"/>
  <c r="U4922" i="37"/>
  <c r="U4923" i="37"/>
  <c r="U4924" i="37"/>
  <c r="U4925" i="37"/>
  <c r="U4926" i="37"/>
  <c r="U4927" i="37"/>
  <c r="U4928" i="37"/>
  <c r="U4929" i="37"/>
  <c r="U4930" i="37"/>
  <c r="U4931" i="37"/>
  <c r="U4932" i="37"/>
  <c r="U4933" i="37"/>
  <c r="U4934" i="37"/>
  <c r="U4935" i="37"/>
  <c r="U4936" i="37"/>
  <c r="U4937" i="37"/>
  <c r="U4938" i="37"/>
  <c r="U4939" i="37"/>
  <c r="U4940" i="37"/>
  <c r="U4941" i="37"/>
  <c r="U4942" i="37"/>
  <c r="U4943" i="37"/>
  <c r="U4944" i="37"/>
  <c r="U4945" i="37"/>
  <c r="U4946" i="37"/>
  <c r="U4947" i="37"/>
  <c r="U4948" i="37"/>
  <c r="U4949" i="37"/>
  <c r="U4950" i="37"/>
  <c r="U4951" i="37"/>
  <c r="U4952" i="37"/>
  <c r="U4953" i="37"/>
  <c r="U4954" i="37"/>
  <c r="U4955" i="37"/>
  <c r="U4956" i="37"/>
  <c r="U4957" i="37"/>
  <c r="U4958" i="37"/>
  <c r="U4959" i="37"/>
  <c r="U4960" i="37"/>
  <c r="U4961" i="37"/>
  <c r="U4962" i="37"/>
  <c r="U4963" i="37"/>
  <c r="U4964" i="37"/>
  <c r="U4965" i="37"/>
  <c r="U4966" i="37"/>
  <c r="U4967" i="37"/>
  <c r="U4968" i="37"/>
  <c r="U4969" i="37"/>
  <c r="U4970" i="37"/>
  <c r="U4971" i="37"/>
  <c r="U4972" i="37"/>
  <c r="U4973" i="37"/>
  <c r="U4974" i="37"/>
  <c r="U4975" i="37"/>
  <c r="U4976" i="37"/>
  <c r="U4977" i="37"/>
  <c r="U4978" i="37"/>
  <c r="U4979" i="37"/>
  <c r="U4980" i="37"/>
  <c r="U4981" i="37"/>
  <c r="U4982" i="37"/>
  <c r="U4983" i="37"/>
  <c r="U4984" i="37"/>
  <c r="U4985" i="37"/>
  <c r="U4986" i="37"/>
  <c r="U4987" i="37"/>
  <c r="U4988" i="37"/>
  <c r="U4989" i="37"/>
  <c r="U4990" i="37"/>
  <c r="U4991" i="37"/>
  <c r="U4992" i="37"/>
  <c r="U4993" i="37"/>
  <c r="U4994" i="37"/>
  <c r="U4995" i="37"/>
  <c r="U4996" i="37"/>
  <c r="U4997" i="37"/>
  <c r="U4998" i="37"/>
  <c r="U4999" i="37"/>
  <c r="U5000" i="37"/>
  <c r="U5001" i="37"/>
  <c r="U5002" i="37"/>
  <c r="U5003" i="37"/>
  <c r="U5004" i="37"/>
  <c r="U10" i="37"/>
  <c r="J81" i="24"/>
  <c r="I81" i="24"/>
  <c r="K8" i="13" l="1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7" i="13"/>
  <c r="V6" i="13"/>
  <c r="S6" i="13" l="1"/>
  <c r="T6" i="13"/>
  <c r="U6" i="13"/>
  <c r="H24" i="29" l="1"/>
  <c r="BQ18" i="4"/>
  <c r="B9" i="37"/>
  <c r="A9" i="37"/>
  <c r="B8" i="37"/>
  <c r="A8" i="37"/>
  <c r="B7" i="37"/>
  <c r="A7" i="37"/>
  <c r="B6" i="37"/>
  <c r="A6" i="37"/>
  <c r="K8" i="35"/>
  <c r="K9" i="37" l="1"/>
  <c r="S9" i="37"/>
  <c r="R9" i="37"/>
  <c r="Q9" i="37"/>
  <c r="P9" i="37"/>
  <c r="O9" i="37"/>
  <c r="N9" i="37"/>
  <c r="M9" i="37"/>
  <c r="L9" i="37"/>
  <c r="B4" i="32"/>
  <c r="A4" i="32"/>
  <c r="B5" i="32"/>
  <c r="A5" i="32"/>
  <c r="T8" i="4" l="1"/>
  <c r="AX9" i="4"/>
  <c r="I8" i="29" s="1"/>
  <c r="AW9" i="4"/>
  <c r="I7" i="29" s="1"/>
  <c r="B1" i="31"/>
  <c r="A1" i="31"/>
  <c r="B1" i="30"/>
  <c r="A1" i="30"/>
  <c r="B1" i="29"/>
  <c r="A1" i="29"/>
  <c r="B1" i="28"/>
  <c r="A1" i="28"/>
  <c r="B1" i="27"/>
  <c r="A1" i="27"/>
  <c r="B1" i="26"/>
  <c r="A1" i="26"/>
  <c r="B1" i="25"/>
  <c r="A1" i="25"/>
  <c r="B1" i="24"/>
  <c r="A1" i="24"/>
  <c r="S8" i="37"/>
  <c r="R8" i="37"/>
  <c r="Q8" i="37"/>
  <c r="P8" i="37"/>
  <c r="O8" i="37"/>
  <c r="N8" i="37"/>
  <c r="M8" i="37"/>
  <c r="L8" i="37"/>
  <c r="K8" i="37"/>
  <c r="S7" i="37"/>
  <c r="R7" i="37"/>
  <c r="Q7" i="37"/>
  <c r="P7" i="37"/>
  <c r="O7" i="37"/>
  <c r="N7" i="37"/>
  <c r="M7" i="37"/>
  <c r="L7" i="37"/>
  <c r="K7" i="37"/>
  <c r="S6" i="37"/>
  <c r="R6" i="37"/>
  <c r="Q6" i="37"/>
  <c r="P6" i="37"/>
  <c r="O6" i="37"/>
  <c r="N6" i="37"/>
  <c r="M6" i="37"/>
  <c r="L6" i="37"/>
  <c r="K6" i="37"/>
  <c r="U6" i="37" l="1"/>
  <c r="C36" i="9" s="1"/>
  <c r="D15" i="11" l="1"/>
  <c r="B5004" i="37" l="1"/>
  <c r="A5004" i="37"/>
  <c r="B5003" i="37"/>
  <c r="A5003" i="37"/>
  <c r="B5002" i="37"/>
  <c r="A5002" i="37"/>
  <c r="B5001" i="37"/>
  <c r="A5001" i="37"/>
  <c r="B5000" i="37"/>
  <c r="A5000" i="37"/>
  <c r="B4999" i="37"/>
  <c r="A4999" i="37"/>
  <c r="B4998" i="37"/>
  <c r="A4998" i="37"/>
  <c r="B4997" i="37"/>
  <c r="A4997" i="37"/>
  <c r="B4996" i="37"/>
  <c r="A4996" i="37"/>
  <c r="B4995" i="37"/>
  <c r="A4995" i="37"/>
  <c r="B4994" i="37"/>
  <c r="A4994" i="37"/>
  <c r="B4993" i="37"/>
  <c r="A4993" i="37"/>
  <c r="B4992" i="37"/>
  <c r="A4992" i="37"/>
  <c r="B4991" i="37"/>
  <c r="A4991" i="37"/>
  <c r="B4990" i="37"/>
  <c r="A4990" i="37"/>
  <c r="B4989" i="37"/>
  <c r="A4989" i="37"/>
  <c r="B4988" i="37"/>
  <c r="A4988" i="37"/>
  <c r="B4987" i="37"/>
  <c r="A4987" i="37"/>
  <c r="B4986" i="37"/>
  <c r="A4986" i="37"/>
  <c r="B4985" i="37"/>
  <c r="A4985" i="37"/>
  <c r="B4984" i="37"/>
  <c r="A4984" i="37"/>
  <c r="B4983" i="37"/>
  <c r="A4983" i="37"/>
  <c r="B4982" i="37"/>
  <c r="A4982" i="37"/>
  <c r="B4981" i="37"/>
  <c r="A4981" i="37"/>
  <c r="B4980" i="37"/>
  <c r="A4980" i="37"/>
  <c r="B4979" i="37"/>
  <c r="A4979" i="37"/>
  <c r="B4978" i="37"/>
  <c r="A4978" i="37"/>
  <c r="B4977" i="37"/>
  <c r="A4977" i="37"/>
  <c r="B4976" i="37"/>
  <c r="A4976" i="37"/>
  <c r="B4975" i="37"/>
  <c r="A4975" i="37"/>
  <c r="B4974" i="37"/>
  <c r="A4974" i="37"/>
  <c r="B4973" i="37"/>
  <c r="A4973" i="37"/>
  <c r="B4972" i="37"/>
  <c r="A4972" i="37"/>
  <c r="B4971" i="37"/>
  <c r="A4971" i="37"/>
  <c r="B4970" i="37"/>
  <c r="A4970" i="37"/>
  <c r="B4969" i="37"/>
  <c r="A4969" i="37"/>
  <c r="B4968" i="37"/>
  <c r="A4968" i="37"/>
  <c r="B4967" i="37"/>
  <c r="A4967" i="37"/>
  <c r="B4966" i="37"/>
  <c r="A4966" i="37"/>
  <c r="B4965" i="37"/>
  <c r="A4965" i="37"/>
  <c r="B4964" i="37"/>
  <c r="A4964" i="37"/>
  <c r="B4963" i="37"/>
  <c r="A4963" i="37"/>
  <c r="B4962" i="37"/>
  <c r="A4962" i="37"/>
  <c r="B4961" i="37"/>
  <c r="A4961" i="37"/>
  <c r="B4960" i="37"/>
  <c r="A4960" i="37"/>
  <c r="B4959" i="37"/>
  <c r="A4959" i="37"/>
  <c r="B4958" i="37"/>
  <c r="A4958" i="37"/>
  <c r="B4957" i="37"/>
  <c r="A4957" i="37"/>
  <c r="B4956" i="37"/>
  <c r="A4956" i="37"/>
  <c r="B4955" i="37"/>
  <c r="A4955" i="37"/>
  <c r="B4954" i="37"/>
  <c r="A4954" i="37"/>
  <c r="B4953" i="37"/>
  <c r="A4953" i="37"/>
  <c r="B4952" i="37"/>
  <c r="A4952" i="37"/>
  <c r="B4951" i="37"/>
  <c r="A4951" i="37"/>
  <c r="B4950" i="37"/>
  <c r="A4950" i="37"/>
  <c r="B4949" i="37"/>
  <c r="A4949" i="37"/>
  <c r="B4948" i="37"/>
  <c r="A4948" i="37"/>
  <c r="B4947" i="37"/>
  <c r="A4947" i="37"/>
  <c r="B4946" i="37"/>
  <c r="A4946" i="37"/>
  <c r="B4945" i="37"/>
  <c r="A4945" i="37"/>
  <c r="B4944" i="37"/>
  <c r="A4944" i="37"/>
  <c r="B4943" i="37"/>
  <c r="A4943" i="37"/>
  <c r="B4942" i="37"/>
  <c r="A4942" i="37"/>
  <c r="B4941" i="37"/>
  <c r="A4941" i="37"/>
  <c r="B4940" i="37"/>
  <c r="A4940" i="37"/>
  <c r="B4939" i="37"/>
  <c r="A4939" i="37"/>
  <c r="B4938" i="37"/>
  <c r="A4938" i="37"/>
  <c r="B4937" i="37"/>
  <c r="A4937" i="37"/>
  <c r="B4936" i="37"/>
  <c r="A4936" i="37"/>
  <c r="B4935" i="37"/>
  <c r="A4935" i="37"/>
  <c r="B4934" i="37"/>
  <c r="A4934" i="37"/>
  <c r="B4933" i="37"/>
  <c r="A4933" i="37"/>
  <c r="B4932" i="37"/>
  <c r="A4932" i="37"/>
  <c r="B4931" i="37"/>
  <c r="A4931" i="37"/>
  <c r="B4930" i="37"/>
  <c r="A4930" i="37"/>
  <c r="B4929" i="37"/>
  <c r="A4929" i="37"/>
  <c r="B4928" i="37"/>
  <c r="A4928" i="37"/>
  <c r="B4927" i="37"/>
  <c r="A4927" i="37"/>
  <c r="B4926" i="37"/>
  <c r="A4926" i="37"/>
  <c r="B4925" i="37"/>
  <c r="A4925" i="37"/>
  <c r="B4924" i="37"/>
  <c r="A4924" i="37"/>
  <c r="B4923" i="37"/>
  <c r="A4923" i="37"/>
  <c r="B4922" i="37"/>
  <c r="A4922" i="37"/>
  <c r="B4921" i="37"/>
  <c r="A4921" i="37"/>
  <c r="B4920" i="37"/>
  <c r="A4920" i="37"/>
  <c r="B4919" i="37"/>
  <c r="A4919" i="37"/>
  <c r="B4918" i="37"/>
  <c r="A4918" i="37"/>
  <c r="B4917" i="37"/>
  <c r="A4917" i="37"/>
  <c r="B4916" i="37"/>
  <c r="A4916" i="37"/>
  <c r="B4915" i="37"/>
  <c r="A4915" i="37"/>
  <c r="B4914" i="37"/>
  <c r="A4914" i="37"/>
  <c r="B4913" i="37"/>
  <c r="A4913" i="37"/>
  <c r="B4912" i="37"/>
  <c r="A4912" i="37"/>
  <c r="B4911" i="37"/>
  <c r="A4911" i="37"/>
  <c r="B4910" i="37"/>
  <c r="A4910" i="37"/>
  <c r="B4909" i="37"/>
  <c r="A4909" i="37"/>
  <c r="B4908" i="37"/>
  <c r="A4908" i="37"/>
  <c r="B4907" i="37"/>
  <c r="A4907" i="37"/>
  <c r="B4906" i="37"/>
  <c r="A4906" i="37"/>
  <c r="B4905" i="37"/>
  <c r="A4905" i="37"/>
  <c r="B4904" i="37"/>
  <c r="A4904" i="37"/>
  <c r="B4903" i="37"/>
  <c r="A4903" i="37"/>
  <c r="B4902" i="37"/>
  <c r="A4902" i="37"/>
  <c r="B4901" i="37"/>
  <c r="A4901" i="37"/>
  <c r="B4900" i="37"/>
  <c r="A4900" i="37"/>
  <c r="B4899" i="37"/>
  <c r="A4899" i="37"/>
  <c r="B4898" i="37"/>
  <c r="A4898" i="37"/>
  <c r="B4897" i="37"/>
  <c r="A4897" i="37"/>
  <c r="B4896" i="37"/>
  <c r="A4896" i="37"/>
  <c r="B4895" i="37"/>
  <c r="A4895" i="37"/>
  <c r="B4894" i="37"/>
  <c r="A4894" i="37"/>
  <c r="B4893" i="37"/>
  <c r="A4893" i="37"/>
  <c r="B4892" i="37"/>
  <c r="A4892" i="37"/>
  <c r="B4891" i="37"/>
  <c r="A4891" i="37"/>
  <c r="B4890" i="37"/>
  <c r="A4890" i="37"/>
  <c r="B4889" i="37"/>
  <c r="A4889" i="37"/>
  <c r="B4888" i="37"/>
  <c r="A4888" i="37"/>
  <c r="B4887" i="37"/>
  <c r="A4887" i="37"/>
  <c r="B4886" i="37"/>
  <c r="A4886" i="37"/>
  <c r="B4885" i="37"/>
  <c r="A4885" i="37"/>
  <c r="B4884" i="37"/>
  <c r="A4884" i="37"/>
  <c r="B4883" i="37"/>
  <c r="A4883" i="37"/>
  <c r="B4882" i="37"/>
  <c r="A4882" i="37"/>
  <c r="B4881" i="37"/>
  <c r="A4881" i="37"/>
  <c r="B4880" i="37"/>
  <c r="A4880" i="37"/>
  <c r="B4879" i="37"/>
  <c r="A4879" i="37"/>
  <c r="B4878" i="37"/>
  <c r="A4878" i="37"/>
  <c r="B4877" i="37"/>
  <c r="A4877" i="37"/>
  <c r="B4876" i="37"/>
  <c r="A4876" i="37"/>
  <c r="B4875" i="37"/>
  <c r="A4875" i="37"/>
  <c r="B4874" i="37"/>
  <c r="A4874" i="37"/>
  <c r="B4873" i="37"/>
  <c r="A4873" i="37"/>
  <c r="B4872" i="37"/>
  <c r="A4872" i="37"/>
  <c r="B4871" i="37"/>
  <c r="A4871" i="37"/>
  <c r="B4870" i="37"/>
  <c r="A4870" i="37"/>
  <c r="B4869" i="37"/>
  <c r="A4869" i="37"/>
  <c r="B4868" i="37"/>
  <c r="A4868" i="37"/>
  <c r="B4867" i="37"/>
  <c r="A4867" i="37"/>
  <c r="B4866" i="37"/>
  <c r="A4866" i="37"/>
  <c r="B4865" i="37"/>
  <c r="A4865" i="37"/>
  <c r="B4864" i="37"/>
  <c r="A4864" i="37"/>
  <c r="B4863" i="37"/>
  <c r="A4863" i="37"/>
  <c r="B4862" i="37"/>
  <c r="A4862" i="37"/>
  <c r="B4861" i="37"/>
  <c r="A4861" i="37"/>
  <c r="B4860" i="37"/>
  <c r="A4860" i="37"/>
  <c r="B4859" i="37"/>
  <c r="A4859" i="37"/>
  <c r="B4858" i="37"/>
  <c r="A4858" i="37"/>
  <c r="B4857" i="37"/>
  <c r="A4857" i="37"/>
  <c r="B4856" i="37"/>
  <c r="A4856" i="37"/>
  <c r="B4855" i="37"/>
  <c r="A4855" i="37"/>
  <c r="B4854" i="37"/>
  <c r="A4854" i="37"/>
  <c r="B4853" i="37"/>
  <c r="A4853" i="37"/>
  <c r="B4852" i="37"/>
  <c r="A4852" i="37"/>
  <c r="B4851" i="37"/>
  <c r="A4851" i="37"/>
  <c r="B4850" i="37"/>
  <c r="A4850" i="37"/>
  <c r="B4849" i="37"/>
  <c r="A4849" i="37"/>
  <c r="B4848" i="37"/>
  <c r="A4848" i="37"/>
  <c r="B4847" i="37"/>
  <c r="A4847" i="37"/>
  <c r="B4846" i="37"/>
  <c r="A4846" i="37"/>
  <c r="B4845" i="37"/>
  <c r="A4845" i="37"/>
  <c r="B4844" i="37"/>
  <c r="A4844" i="37"/>
  <c r="B4843" i="37"/>
  <c r="A4843" i="37"/>
  <c r="B4842" i="37"/>
  <c r="A4842" i="37"/>
  <c r="B4841" i="37"/>
  <c r="A4841" i="37"/>
  <c r="B4840" i="37"/>
  <c r="A4840" i="37"/>
  <c r="B4839" i="37"/>
  <c r="A4839" i="37"/>
  <c r="B4838" i="37"/>
  <c r="A4838" i="37"/>
  <c r="B4837" i="37"/>
  <c r="A4837" i="37"/>
  <c r="B4836" i="37"/>
  <c r="A4836" i="37"/>
  <c r="B4835" i="37"/>
  <c r="A4835" i="37"/>
  <c r="B4834" i="37"/>
  <c r="A4834" i="37"/>
  <c r="B4833" i="37"/>
  <c r="A4833" i="37"/>
  <c r="B4832" i="37"/>
  <c r="A4832" i="37"/>
  <c r="B4831" i="37"/>
  <c r="A4831" i="37"/>
  <c r="B4830" i="37"/>
  <c r="A4830" i="37"/>
  <c r="B4829" i="37"/>
  <c r="A4829" i="37"/>
  <c r="B4828" i="37"/>
  <c r="A4828" i="37"/>
  <c r="B4827" i="37"/>
  <c r="A4827" i="37"/>
  <c r="B4826" i="37"/>
  <c r="A4826" i="37"/>
  <c r="B4825" i="37"/>
  <c r="A4825" i="37"/>
  <c r="B4824" i="37"/>
  <c r="A4824" i="37"/>
  <c r="B4823" i="37"/>
  <c r="A4823" i="37"/>
  <c r="B4822" i="37"/>
  <c r="A4822" i="37"/>
  <c r="B4821" i="37"/>
  <c r="A4821" i="37"/>
  <c r="B4820" i="37"/>
  <c r="A4820" i="37"/>
  <c r="B4819" i="37"/>
  <c r="A4819" i="37"/>
  <c r="B4818" i="37"/>
  <c r="A4818" i="37"/>
  <c r="B4817" i="37"/>
  <c r="A4817" i="37"/>
  <c r="B4816" i="37"/>
  <c r="A4816" i="37"/>
  <c r="B4815" i="37"/>
  <c r="A4815" i="37"/>
  <c r="B4814" i="37"/>
  <c r="A4814" i="37"/>
  <c r="B4813" i="37"/>
  <c r="A4813" i="37"/>
  <c r="B4812" i="37"/>
  <c r="A4812" i="37"/>
  <c r="B4811" i="37"/>
  <c r="A4811" i="37"/>
  <c r="B4810" i="37"/>
  <c r="A4810" i="37"/>
  <c r="B4809" i="37"/>
  <c r="A4809" i="37"/>
  <c r="B4808" i="37"/>
  <c r="A4808" i="37"/>
  <c r="B4807" i="37"/>
  <c r="A4807" i="37"/>
  <c r="B4806" i="37"/>
  <c r="A4806" i="37"/>
  <c r="B4805" i="37"/>
  <c r="A4805" i="37"/>
  <c r="B4804" i="37"/>
  <c r="A4804" i="37"/>
  <c r="B4803" i="37"/>
  <c r="A4803" i="37"/>
  <c r="B4802" i="37"/>
  <c r="A4802" i="37"/>
  <c r="B4801" i="37"/>
  <c r="A4801" i="37"/>
  <c r="B4800" i="37"/>
  <c r="A4800" i="37"/>
  <c r="B4799" i="37"/>
  <c r="A4799" i="37"/>
  <c r="B4798" i="37"/>
  <c r="A4798" i="37"/>
  <c r="B4797" i="37"/>
  <c r="A4797" i="37"/>
  <c r="B4796" i="37"/>
  <c r="A4796" i="37"/>
  <c r="B4795" i="37"/>
  <c r="A4795" i="37"/>
  <c r="B4794" i="37"/>
  <c r="A4794" i="37"/>
  <c r="B4793" i="37"/>
  <c r="A4793" i="37"/>
  <c r="B4792" i="37"/>
  <c r="A4792" i="37"/>
  <c r="B4791" i="37"/>
  <c r="A4791" i="37"/>
  <c r="B4790" i="37"/>
  <c r="A4790" i="37"/>
  <c r="B4789" i="37"/>
  <c r="A4789" i="37"/>
  <c r="B4788" i="37"/>
  <c r="A4788" i="37"/>
  <c r="B4787" i="37"/>
  <c r="A4787" i="37"/>
  <c r="B4786" i="37"/>
  <c r="A4786" i="37"/>
  <c r="B4785" i="37"/>
  <c r="A4785" i="37"/>
  <c r="B4784" i="37"/>
  <c r="A4784" i="37"/>
  <c r="B4783" i="37"/>
  <c r="A4783" i="37"/>
  <c r="B4782" i="37"/>
  <c r="A4782" i="37"/>
  <c r="B4781" i="37"/>
  <c r="A4781" i="37"/>
  <c r="B4780" i="37"/>
  <c r="A4780" i="37"/>
  <c r="B4779" i="37"/>
  <c r="A4779" i="37"/>
  <c r="B4778" i="37"/>
  <c r="A4778" i="37"/>
  <c r="B4777" i="37"/>
  <c r="A4777" i="37"/>
  <c r="B4776" i="37"/>
  <c r="A4776" i="37"/>
  <c r="B4775" i="37"/>
  <c r="A4775" i="37"/>
  <c r="B4774" i="37"/>
  <c r="A4774" i="37"/>
  <c r="B4773" i="37"/>
  <c r="A4773" i="37"/>
  <c r="B4772" i="37"/>
  <c r="A4772" i="37"/>
  <c r="B4771" i="37"/>
  <c r="A4771" i="37"/>
  <c r="B4770" i="37"/>
  <c r="A4770" i="37"/>
  <c r="B4769" i="37"/>
  <c r="A4769" i="37"/>
  <c r="B4768" i="37"/>
  <c r="A4768" i="37"/>
  <c r="B4767" i="37"/>
  <c r="A4767" i="37"/>
  <c r="B4766" i="37"/>
  <c r="A4766" i="37"/>
  <c r="B4765" i="37"/>
  <c r="A4765" i="37"/>
  <c r="B4764" i="37"/>
  <c r="A4764" i="37"/>
  <c r="B4763" i="37"/>
  <c r="A4763" i="37"/>
  <c r="B4762" i="37"/>
  <c r="A4762" i="37"/>
  <c r="B4761" i="37"/>
  <c r="A4761" i="37"/>
  <c r="B4760" i="37"/>
  <c r="A4760" i="37"/>
  <c r="B4759" i="37"/>
  <c r="A4759" i="37"/>
  <c r="B4758" i="37"/>
  <c r="A4758" i="37"/>
  <c r="B4757" i="37"/>
  <c r="A4757" i="37"/>
  <c r="B4756" i="37"/>
  <c r="A4756" i="37"/>
  <c r="B4755" i="37"/>
  <c r="A4755" i="37"/>
  <c r="B4754" i="37"/>
  <c r="A4754" i="37"/>
  <c r="B4753" i="37"/>
  <c r="A4753" i="37"/>
  <c r="B4752" i="37"/>
  <c r="A4752" i="37"/>
  <c r="B4751" i="37"/>
  <c r="A4751" i="37"/>
  <c r="B4750" i="37"/>
  <c r="A4750" i="37"/>
  <c r="B4749" i="37"/>
  <c r="A4749" i="37"/>
  <c r="B4748" i="37"/>
  <c r="A4748" i="37"/>
  <c r="B4747" i="37"/>
  <c r="A4747" i="37"/>
  <c r="B4746" i="37"/>
  <c r="A4746" i="37"/>
  <c r="B4745" i="37"/>
  <c r="A4745" i="37"/>
  <c r="B4744" i="37"/>
  <c r="A4744" i="37"/>
  <c r="B4743" i="37"/>
  <c r="A4743" i="37"/>
  <c r="B4742" i="37"/>
  <c r="A4742" i="37"/>
  <c r="B4741" i="37"/>
  <c r="A4741" i="37"/>
  <c r="B4740" i="37"/>
  <c r="A4740" i="37"/>
  <c r="B4739" i="37"/>
  <c r="A4739" i="37"/>
  <c r="B4738" i="37"/>
  <c r="A4738" i="37"/>
  <c r="B4737" i="37"/>
  <c r="A4737" i="37"/>
  <c r="B4736" i="37"/>
  <c r="A4736" i="37"/>
  <c r="B4735" i="37"/>
  <c r="A4735" i="37"/>
  <c r="B4734" i="37"/>
  <c r="A4734" i="37"/>
  <c r="B4733" i="37"/>
  <c r="A4733" i="37"/>
  <c r="B4732" i="37"/>
  <c r="A4732" i="37"/>
  <c r="B4731" i="37"/>
  <c r="A4731" i="37"/>
  <c r="B4730" i="37"/>
  <c r="A4730" i="37"/>
  <c r="B4729" i="37"/>
  <c r="A4729" i="37"/>
  <c r="B4728" i="37"/>
  <c r="A4728" i="37"/>
  <c r="B4727" i="37"/>
  <c r="A4727" i="37"/>
  <c r="B4726" i="37"/>
  <c r="A4726" i="37"/>
  <c r="B4725" i="37"/>
  <c r="A4725" i="37"/>
  <c r="B4724" i="37"/>
  <c r="A4724" i="37"/>
  <c r="B4723" i="37"/>
  <c r="A4723" i="37"/>
  <c r="B4722" i="37"/>
  <c r="A4722" i="37"/>
  <c r="B4721" i="37"/>
  <c r="A4721" i="37"/>
  <c r="B4720" i="37"/>
  <c r="A4720" i="37"/>
  <c r="B4719" i="37"/>
  <c r="A4719" i="37"/>
  <c r="B4718" i="37"/>
  <c r="A4718" i="37"/>
  <c r="B4717" i="37"/>
  <c r="A4717" i="37"/>
  <c r="B4716" i="37"/>
  <c r="A4716" i="37"/>
  <c r="B4715" i="37"/>
  <c r="A4715" i="37"/>
  <c r="B4714" i="37"/>
  <c r="A4714" i="37"/>
  <c r="B4713" i="37"/>
  <c r="A4713" i="37"/>
  <c r="B4712" i="37"/>
  <c r="A4712" i="37"/>
  <c r="B4711" i="37"/>
  <c r="A4711" i="37"/>
  <c r="B4710" i="37"/>
  <c r="A4710" i="37"/>
  <c r="B4709" i="37"/>
  <c r="A4709" i="37"/>
  <c r="B4708" i="37"/>
  <c r="A4708" i="37"/>
  <c r="B4707" i="37"/>
  <c r="A4707" i="37"/>
  <c r="B4706" i="37"/>
  <c r="A4706" i="37"/>
  <c r="B4705" i="37"/>
  <c r="A4705" i="37"/>
  <c r="B4704" i="37"/>
  <c r="A4704" i="37"/>
  <c r="B4703" i="37"/>
  <c r="A4703" i="37"/>
  <c r="B4702" i="37"/>
  <c r="A4702" i="37"/>
  <c r="B4701" i="37"/>
  <c r="A4701" i="37"/>
  <c r="B4700" i="37"/>
  <c r="A4700" i="37"/>
  <c r="B4699" i="37"/>
  <c r="A4699" i="37"/>
  <c r="B4698" i="37"/>
  <c r="A4698" i="37"/>
  <c r="B4697" i="37"/>
  <c r="A4697" i="37"/>
  <c r="B4696" i="37"/>
  <c r="A4696" i="37"/>
  <c r="B4695" i="37"/>
  <c r="A4695" i="37"/>
  <c r="B4694" i="37"/>
  <c r="A4694" i="37"/>
  <c r="B4693" i="37"/>
  <c r="A4693" i="37"/>
  <c r="B4692" i="37"/>
  <c r="A4692" i="37"/>
  <c r="B4691" i="37"/>
  <c r="A4691" i="37"/>
  <c r="B4690" i="37"/>
  <c r="A4690" i="37"/>
  <c r="B4689" i="37"/>
  <c r="A4689" i="37"/>
  <c r="B4688" i="37"/>
  <c r="A4688" i="37"/>
  <c r="B4687" i="37"/>
  <c r="A4687" i="37"/>
  <c r="B4686" i="37"/>
  <c r="A4686" i="37"/>
  <c r="B4685" i="37"/>
  <c r="A4685" i="37"/>
  <c r="B4684" i="37"/>
  <c r="A4684" i="37"/>
  <c r="B4683" i="37"/>
  <c r="A4683" i="37"/>
  <c r="B4682" i="37"/>
  <c r="A4682" i="37"/>
  <c r="B4681" i="37"/>
  <c r="A4681" i="37"/>
  <c r="B4680" i="37"/>
  <c r="A4680" i="37"/>
  <c r="B4679" i="37"/>
  <c r="A4679" i="37"/>
  <c r="B4678" i="37"/>
  <c r="A4678" i="37"/>
  <c r="B4677" i="37"/>
  <c r="A4677" i="37"/>
  <c r="B4676" i="37"/>
  <c r="A4676" i="37"/>
  <c r="B4675" i="37"/>
  <c r="A4675" i="37"/>
  <c r="B4674" i="37"/>
  <c r="A4674" i="37"/>
  <c r="B4673" i="37"/>
  <c r="A4673" i="37"/>
  <c r="B4672" i="37"/>
  <c r="A4672" i="37"/>
  <c r="B4671" i="37"/>
  <c r="A4671" i="37"/>
  <c r="B4670" i="37"/>
  <c r="A4670" i="37"/>
  <c r="B4669" i="37"/>
  <c r="A4669" i="37"/>
  <c r="B4668" i="37"/>
  <c r="A4668" i="37"/>
  <c r="B4667" i="37"/>
  <c r="A4667" i="37"/>
  <c r="B4666" i="37"/>
  <c r="A4666" i="37"/>
  <c r="B4665" i="37"/>
  <c r="A4665" i="37"/>
  <c r="B4664" i="37"/>
  <c r="A4664" i="37"/>
  <c r="B4663" i="37"/>
  <c r="A4663" i="37"/>
  <c r="B4662" i="37"/>
  <c r="A4662" i="37"/>
  <c r="B4661" i="37"/>
  <c r="A4661" i="37"/>
  <c r="B4660" i="37"/>
  <c r="A4660" i="37"/>
  <c r="B4659" i="37"/>
  <c r="A4659" i="37"/>
  <c r="B4658" i="37"/>
  <c r="A4658" i="37"/>
  <c r="B4657" i="37"/>
  <c r="A4657" i="37"/>
  <c r="B4656" i="37"/>
  <c r="A4656" i="37"/>
  <c r="B4655" i="37"/>
  <c r="A4655" i="37"/>
  <c r="B4654" i="37"/>
  <c r="A4654" i="37"/>
  <c r="B4653" i="37"/>
  <c r="A4653" i="37"/>
  <c r="B4652" i="37"/>
  <c r="A4652" i="37"/>
  <c r="B4651" i="37"/>
  <c r="A4651" i="37"/>
  <c r="B4650" i="37"/>
  <c r="A4650" i="37"/>
  <c r="B4649" i="37"/>
  <c r="A4649" i="37"/>
  <c r="B4648" i="37"/>
  <c r="A4648" i="37"/>
  <c r="B4647" i="37"/>
  <c r="A4647" i="37"/>
  <c r="B4646" i="37"/>
  <c r="A4646" i="37"/>
  <c r="B4645" i="37"/>
  <c r="A4645" i="37"/>
  <c r="B4644" i="37"/>
  <c r="A4644" i="37"/>
  <c r="B4643" i="37"/>
  <c r="A4643" i="37"/>
  <c r="B4642" i="37"/>
  <c r="A4642" i="37"/>
  <c r="B4641" i="37"/>
  <c r="A4641" i="37"/>
  <c r="B4640" i="37"/>
  <c r="A4640" i="37"/>
  <c r="B4639" i="37"/>
  <c r="A4639" i="37"/>
  <c r="B4638" i="37"/>
  <c r="A4638" i="37"/>
  <c r="B4637" i="37"/>
  <c r="A4637" i="37"/>
  <c r="B4636" i="37"/>
  <c r="A4636" i="37"/>
  <c r="B4635" i="37"/>
  <c r="A4635" i="37"/>
  <c r="B4634" i="37"/>
  <c r="A4634" i="37"/>
  <c r="B4633" i="37"/>
  <c r="A4633" i="37"/>
  <c r="B4632" i="37"/>
  <c r="A4632" i="37"/>
  <c r="B4631" i="37"/>
  <c r="A4631" i="37"/>
  <c r="B4630" i="37"/>
  <c r="A4630" i="37"/>
  <c r="B4629" i="37"/>
  <c r="A4629" i="37"/>
  <c r="B4628" i="37"/>
  <c r="A4628" i="37"/>
  <c r="B4627" i="37"/>
  <c r="A4627" i="37"/>
  <c r="B4626" i="37"/>
  <c r="A4626" i="37"/>
  <c r="B4625" i="37"/>
  <c r="A4625" i="37"/>
  <c r="B4624" i="37"/>
  <c r="A4624" i="37"/>
  <c r="B4623" i="37"/>
  <c r="A4623" i="37"/>
  <c r="B4622" i="37"/>
  <c r="A4622" i="37"/>
  <c r="B4621" i="37"/>
  <c r="A4621" i="37"/>
  <c r="B4620" i="37"/>
  <c r="A4620" i="37"/>
  <c r="B4619" i="37"/>
  <c r="A4619" i="37"/>
  <c r="B4618" i="37"/>
  <c r="A4618" i="37"/>
  <c r="B4617" i="37"/>
  <c r="A4617" i="37"/>
  <c r="B4616" i="37"/>
  <c r="A4616" i="37"/>
  <c r="B4615" i="37"/>
  <c r="A4615" i="37"/>
  <c r="B4614" i="37"/>
  <c r="A4614" i="37"/>
  <c r="B4613" i="37"/>
  <c r="A4613" i="37"/>
  <c r="B4612" i="37"/>
  <c r="A4612" i="37"/>
  <c r="B4611" i="37"/>
  <c r="A4611" i="37"/>
  <c r="B4610" i="37"/>
  <c r="A4610" i="37"/>
  <c r="B4609" i="37"/>
  <c r="A4609" i="37"/>
  <c r="B4608" i="37"/>
  <c r="A4608" i="37"/>
  <c r="B4607" i="37"/>
  <c r="A4607" i="37"/>
  <c r="B4606" i="37"/>
  <c r="A4606" i="37"/>
  <c r="B4605" i="37"/>
  <c r="A4605" i="37"/>
  <c r="B4604" i="37"/>
  <c r="A4604" i="37"/>
  <c r="B4603" i="37"/>
  <c r="A4603" i="37"/>
  <c r="B4602" i="37"/>
  <c r="A4602" i="37"/>
  <c r="B4601" i="37"/>
  <c r="A4601" i="37"/>
  <c r="B4600" i="37"/>
  <c r="A4600" i="37"/>
  <c r="B4599" i="37"/>
  <c r="A4599" i="37"/>
  <c r="B4598" i="37"/>
  <c r="A4598" i="37"/>
  <c r="B4597" i="37"/>
  <c r="A4597" i="37"/>
  <c r="B4596" i="37"/>
  <c r="A4596" i="37"/>
  <c r="B4595" i="37"/>
  <c r="A4595" i="37"/>
  <c r="B4594" i="37"/>
  <c r="A4594" i="37"/>
  <c r="B4593" i="37"/>
  <c r="A4593" i="37"/>
  <c r="B4592" i="37"/>
  <c r="A4592" i="37"/>
  <c r="B4591" i="37"/>
  <c r="A4591" i="37"/>
  <c r="B4590" i="37"/>
  <c r="A4590" i="37"/>
  <c r="B4589" i="37"/>
  <c r="A4589" i="37"/>
  <c r="B4588" i="37"/>
  <c r="A4588" i="37"/>
  <c r="B4587" i="37"/>
  <c r="A4587" i="37"/>
  <c r="B4586" i="37"/>
  <c r="A4586" i="37"/>
  <c r="B4585" i="37"/>
  <c r="A4585" i="37"/>
  <c r="B4584" i="37"/>
  <c r="A4584" i="37"/>
  <c r="B4583" i="37"/>
  <c r="A4583" i="37"/>
  <c r="B4582" i="37"/>
  <c r="A4582" i="37"/>
  <c r="B4581" i="37"/>
  <c r="A4581" i="37"/>
  <c r="B4580" i="37"/>
  <c r="A4580" i="37"/>
  <c r="B4579" i="37"/>
  <c r="A4579" i="37"/>
  <c r="B4578" i="37"/>
  <c r="A4578" i="37"/>
  <c r="B4577" i="37"/>
  <c r="A4577" i="37"/>
  <c r="B4576" i="37"/>
  <c r="A4576" i="37"/>
  <c r="B4575" i="37"/>
  <c r="A4575" i="37"/>
  <c r="B4574" i="37"/>
  <c r="A4574" i="37"/>
  <c r="B4573" i="37"/>
  <c r="A4573" i="37"/>
  <c r="B4572" i="37"/>
  <c r="A4572" i="37"/>
  <c r="B4571" i="37"/>
  <c r="A4571" i="37"/>
  <c r="B4570" i="37"/>
  <c r="A4570" i="37"/>
  <c r="B4569" i="37"/>
  <c r="A4569" i="37"/>
  <c r="B4568" i="37"/>
  <c r="A4568" i="37"/>
  <c r="B4567" i="37"/>
  <c r="A4567" i="37"/>
  <c r="B4566" i="37"/>
  <c r="A4566" i="37"/>
  <c r="B4565" i="37"/>
  <c r="A4565" i="37"/>
  <c r="B4564" i="37"/>
  <c r="A4564" i="37"/>
  <c r="B4563" i="37"/>
  <c r="A4563" i="37"/>
  <c r="B4562" i="37"/>
  <c r="A4562" i="37"/>
  <c r="B4561" i="37"/>
  <c r="A4561" i="37"/>
  <c r="B4560" i="37"/>
  <c r="A4560" i="37"/>
  <c r="B4559" i="37"/>
  <c r="A4559" i="37"/>
  <c r="B4558" i="37"/>
  <c r="A4558" i="37"/>
  <c r="B4557" i="37"/>
  <c r="A4557" i="37"/>
  <c r="B4556" i="37"/>
  <c r="A4556" i="37"/>
  <c r="B4555" i="37"/>
  <c r="A4555" i="37"/>
  <c r="B4554" i="37"/>
  <c r="A4554" i="37"/>
  <c r="B4553" i="37"/>
  <c r="A4553" i="37"/>
  <c r="B4552" i="37"/>
  <c r="A4552" i="37"/>
  <c r="B4551" i="37"/>
  <c r="A4551" i="37"/>
  <c r="B4550" i="37"/>
  <c r="A4550" i="37"/>
  <c r="B4549" i="37"/>
  <c r="A4549" i="37"/>
  <c r="B4548" i="37"/>
  <c r="A4548" i="37"/>
  <c r="B4547" i="37"/>
  <c r="A4547" i="37"/>
  <c r="B4546" i="37"/>
  <c r="A4546" i="37"/>
  <c r="B4545" i="37"/>
  <c r="A4545" i="37"/>
  <c r="B4544" i="37"/>
  <c r="A4544" i="37"/>
  <c r="B4543" i="37"/>
  <c r="A4543" i="37"/>
  <c r="B4542" i="37"/>
  <c r="A4542" i="37"/>
  <c r="B4541" i="37"/>
  <c r="A4541" i="37"/>
  <c r="B4540" i="37"/>
  <c r="A4540" i="37"/>
  <c r="B4539" i="37"/>
  <c r="A4539" i="37"/>
  <c r="B4538" i="37"/>
  <c r="A4538" i="37"/>
  <c r="B4537" i="37"/>
  <c r="A4537" i="37"/>
  <c r="B4536" i="37"/>
  <c r="A4536" i="37"/>
  <c r="B4535" i="37"/>
  <c r="A4535" i="37"/>
  <c r="B4534" i="37"/>
  <c r="A4534" i="37"/>
  <c r="B4533" i="37"/>
  <c r="A4533" i="37"/>
  <c r="B4532" i="37"/>
  <c r="A4532" i="37"/>
  <c r="B4531" i="37"/>
  <c r="A4531" i="37"/>
  <c r="B4530" i="37"/>
  <c r="A4530" i="37"/>
  <c r="B4529" i="37"/>
  <c r="A4529" i="37"/>
  <c r="B4528" i="37"/>
  <c r="A4528" i="37"/>
  <c r="B4527" i="37"/>
  <c r="A4527" i="37"/>
  <c r="B4526" i="37"/>
  <c r="A4526" i="37"/>
  <c r="B4525" i="37"/>
  <c r="A4525" i="37"/>
  <c r="B4524" i="37"/>
  <c r="A4524" i="37"/>
  <c r="B4523" i="37"/>
  <c r="A4523" i="37"/>
  <c r="B4522" i="37"/>
  <c r="A4522" i="37"/>
  <c r="B4521" i="37"/>
  <c r="A4521" i="37"/>
  <c r="B4520" i="37"/>
  <c r="A4520" i="37"/>
  <c r="B4519" i="37"/>
  <c r="A4519" i="37"/>
  <c r="B4518" i="37"/>
  <c r="A4518" i="37"/>
  <c r="B4517" i="37"/>
  <c r="A4517" i="37"/>
  <c r="B4516" i="37"/>
  <c r="A4516" i="37"/>
  <c r="B4515" i="37"/>
  <c r="A4515" i="37"/>
  <c r="B4514" i="37"/>
  <c r="A4514" i="37"/>
  <c r="B4513" i="37"/>
  <c r="A4513" i="37"/>
  <c r="B4512" i="37"/>
  <c r="A4512" i="37"/>
  <c r="B4511" i="37"/>
  <c r="A4511" i="37"/>
  <c r="B4510" i="37"/>
  <c r="A4510" i="37"/>
  <c r="B4509" i="37"/>
  <c r="A4509" i="37"/>
  <c r="B4508" i="37"/>
  <c r="A4508" i="37"/>
  <c r="B4507" i="37"/>
  <c r="A4507" i="37"/>
  <c r="B4506" i="37"/>
  <c r="A4506" i="37"/>
  <c r="B4505" i="37"/>
  <c r="A4505" i="37"/>
  <c r="B4504" i="37"/>
  <c r="A4504" i="37"/>
  <c r="B4503" i="37"/>
  <c r="A4503" i="37"/>
  <c r="B4502" i="37"/>
  <c r="A4502" i="37"/>
  <c r="B4501" i="37"/>
  <c r="A4501" i="37"/>
  <c r="B4500" i="37"/>
  <c r="A4500" i="37"/>
  <c r="B4499" i="37"/>
  <c r="A4499" i="37"/>
  <c r="B4498" i="37"/>
  <c r="A4498" i="37"/>
  <c r="B4497" i="37"/>
  <c r="A4497" i="37"/>
  <c r="B4496" i="37"/>
  <c r="A4496" i="37"/>
  <c r="B4495" i="37"/>
  <c r="A4495" i="37"/>
  <c r="B4494" i="37"/>
  <c r="A4494" i="37"/>
  <c r="B4493" i="37"/>
  <c r="A4493" i="37"/>
  <c r="B4492" i="37"/>
  <c r="A4492" i="37"/>
  <c r="B4491" i="37"/>
  <c r="A4491" i="37"/>
  <c r="B4490" i="37"/>
  <c r="A4490" i="37"/>
  <c r="B4489" i="37"/>
  <c r="A4489" i="37"/>
  <c r="B4488" i="37"/>
  <c r="A4488" i="37"/>
  <c r="B4487" i="37"/>
  <c r="A4487" i="37"/>
  <c r="B4486" i="37"/>
  <c r="A4486" i="37"/>
  <c r="B4485" i="37"/>
  <c r="A4485" i="37"/>
  <c r="B4484" i="37"/>
  <c r="A4484" i="37"/>
  <c r="B4483" i="37"/>
  <c r="A4483" i="37"/>
  <c r="B4482" i="37"/>
  <c r="A4482" i="37"/>
  <c r="B4481" i="37"/>
  <c r="A4481" i="37"/>
  <c r="B4480" i="37"/>
  <c r="A4480" i="37"/>
  <c r="B4479" i="37"/>
  <c r="A4479" i="37"/>
  <c r="B4478" i="37"/>
  <c r="A4478" i="37"/>
  <c r="B4477" i="37"/>
  <c r="A4477" i="37"/>
  <c r="B4476" i="37"/>
  <c r="A4476" i="37"/>
  <c r="B4475" i="37"/>
  <c r="A4475" i="37"/>
  <c r="B4474" i="37"/>
  <c r="A4474" i="37"/>
  <c r="B4473" i="37"/>
  <c r="A4473" i="37"/>
  <c r="B4472" i="37"/>
  <c r="A4472" i="37"/>
  <c r="B4471" i="37"/>
  <c r="A4471" i="37"/>
  <c r="B4470" i="37"/>
  <c r="A4470" i="37"/>
  <c r="B4469" i="37"/>
  <c r="A4469" i="37"/>
  <c r="B4468" i="37"/>
  <c r="A4468" i="37"/>
  <c r="B4467" i="37"/>
  <c r="A4467" i="37"/>
  <c r="B4466" i="37"/>
  <c r="A4466" i="37"/>
  <c r="B4465" i="37"/>
  <c r="A4465" i="37"/>
  <c r="B4464" i="37"/>
  <c r="A4464" i="37"/>
  <c r="B4463" i="37"/>
  <c r="A4463" i="37"/>
  <c r="B4462" i="37"/>
  <c r="A4462" i="37"/>
  <c r="B4461" i="37"/>
  <c r="A4461" i="37"/>
  <c r="B4460" i="37"/>
  <c r="A4460" i="37"/>
  <c r="B4459" i="37"/>
  <c r="A4459" i="37"/>
  <c r="B4458" i="37"/>
  <c r="A4458" i="37"/>
  <c r="B4457" i="37"/>
  <c r="A4457" i="37"/>
  <c r="B4456" i="37"/>
  <c r="A4456" i="37"/>
  <c r="B4455" i="37"/>
  <c r="A4455" i="37"/>
  <c r="B4454" i="37"/>
  <c r="A4454" i="37"/>
  <c r="B4453" i="37"/>
  <c r="A4453" i="37"/>
  <c r="B4452" i="37"/>
  <c r="A4452" i="37"/>
  <c r="B4451" i="37"/>
  <c r="A4451" i="37"/>
  <c r="B4450" i="37"/>
  <c r="A4450" i="37"/>
  <c r="B4449" i="37"/>
  <c r="A4449" i="37"/>
  <c r="B4448" i="37"/>
  <c r="A4448" i="37"/>
  <c r="B4447" i="37"/>
  <c r="A4447" i="37"/>
  <c r="B4446" i="37"/>
  <c r="A4446" i="37"/>
  <c r="B4445" i="37"/>
  <c r="A4445" i="37"/>
  <c r="B4444" i="37"/>
  <c r="A4444" i="37"/>
  <c r="B4443" i="37"/>
  <c r="A4443" i="37"/>
  <c r="B4442" i="37"/>
  <c r="A4442" i="37"/>
  <c r="B4441" i="37"/>
  <c r="A4441" i="37"/>
  <c r="B4440" i="37"/>
  <c r="A4440" i="37"/>
  <c r="B4439" i="37"/>
  <c r="A4439" i="37"/>
  <c r="B4438" i="37"/>
  <c r="A4438" i="37"/>
  <c r="B4437" i="37"/>
  <c r="A4437" i="37"/>
  <c r="B4436" i="37"/>
  <c r="A4436" i="37"/>
  <c r="B4435" i="37"/>
  <c r="A4435" i="37"/>
  <c r="B4434" i="37"/>
  <c r="A4434" i="37"/>
  <c r="B4433" i="37"/>
  <c r="A4433" i="37"/>
  <c r="B4432" i="37"/>
  <c r="A4432" i="37"/>
  <c r="B4431" i="37"/>
  <c r="A4431" i="37"/>
  <c r="B4430" i="37"/>
  <c r="A4430" i="37"/>
  <c r="B4429" i="37"/>
  <c r="A4429" i="37"/>
  <c r="B4428" i="37"/>
  <c r="A4428" i="37"/>
  <c r="B4427" i="37"/>
  <c r="A4427" i="37"/>
  <c r="B4426" i="37"/>
  <c r="A4426" i="37"/>
  <c r="B4425" i="37"/>
  <c r="A4425" i="37"/>
  <c r="B4424" i="37"/>
  <c r="A4424" i="37"/>
  <c r="B4423" i="37"/>
  <c r="A4423" i="37"/>
  <c r="B4422" i="37"/>
  <c r="A4422" i="37"/>
  <c r="B4421" i="37"/>
  <c r="A4421" i="37"/>
  <c r="B4420" i="37"/>
  <c r="A4420" i="37"/>
  <c r="B4419" i="37"/>
  <c r="A4419" i="37"/>
  <c r="B4418" i="37"/>
  <c r="A4418" i="37"/>
  <c r="B4417" i="37"/>
  <c r="A4417" i="37"/>
  <c r="B4416" i="37"/>
  <c r="A4416" i="37"/>
  <c r="B4415" i="37"/>
  <c r="A4415" i="37"/>
  <c r="B4414" i="37"/>
  <c r="A4414" i="37"/>
  <c r="B4413" i="37"/>
  <c r="A4413" i="37"/>
  <c r="B4412" i="37"/>
  <c r="A4412" i="37"/>
  <c r="B4411" i="37"/>
  <c r="A4411" i="37"/>
  <c r="B4410" i="37"/>
  <c r="A4410" i="37"/>
  <c r="B4409" i="37"/>
  <c r="A4409" i="37"/>
  <c r="B4408" i="37"/>
  <c r="A4408" i="37"/>
  <c r="B4407" i="37"/>
  <c r="A4407" i="37"/>
  <c r="B4406" i="37"/>
  <c r="A4406" i="37"/>
  <c r="B4405" i="37"/>
  <c r="A4405" i="37"/>
  <c r="B4404" i="37"/>
  <c r="A4404" i="37"/>
  <c r="B4403" i="37"/>
  <c r="A4403" i="37"/>
  <c r="B4402" i="37"/>
  <c r="A4402" i="37"/>
  <c r="B4401" i="37"/>
  <c r="A4401" i="37"/>
  <c r="B4400" i="37"/>
  <c r="A4400" i="37"/>
  <c r="B4399" i="37"/>
  <c r="A4399" i="37"/>
  <c r="B4398" i="37"/>
  <c r="A4398" i="37"/>
  <c r="B4397" i="37"/>
  <c r="A4397" i="37"/>
  <c r="B4396" i="37"/>
  <c r="A4396" i="37"/>
  <c r="B4395" i="37"/>
  <c r="A4395" i="37"/>
  <c r="B4394" i="37"/>
  <c r="A4394" i="37"/>
  <c r="B4393" i="37"/>
  <c r="A4393" i="37"/>
  <c r="B4392" i="37"/>
  <c r="A4392" i="37"/>
  <c r="B4391" i="37"/>
  <c r="A4391" i="37"/>
  <c r="B4390" i="37"/>
  <c r="A4390" i="37"/>
  <c r="B4389" i="37"/>
  <c r="A4389" i="37"/>
  <c r="B4388" i="37"/>
  <c r="A4388" i="37"/>
  <c r="B4387" i="37"/>
  <c r="A4387" i="37"/>
  <c r="B4386" i="37"/>
  <c r="A4386" i="37"/>
  <c r="B4385" i="37"/>
  <c r="A4385" i="37"/>
  <c r="B4384" i="37"/>
  <c r="A4384" i="37"/>
  <c r="B4383" i="37"/>
  <c r="A4383" i="37"/>
  <c r="B4382" i="37"/>
  <c r="A4382" i="37"/>
  <c r="B4381" i="37"/>
  <c r="A4381" i="37"/>
  <c r="B4380" i="37"/>
  <c r="A4380" i="37"/>
  <c r="B4379" i="37"/>
  <c r="A4379" i="37"/>
  <c r="B4378" i="37"/>
  <c r="A4378" i="37"/>
  <c r="B4377" i="37"/>
  <c r="A4377" i="37"/>
  <c r="B4376" i="37"/>
  <c r="A4376" i="37"/>
  <c r="B4375" i="37"/>
  <c r="A4375" i="37"/>
  <c r="B4374" i="37"/>
  <c r="A4374" i="37"/>
  <c r="B4373" i="37"/>
  <c r="A4373" i="37"/>
  <c r="B4372" i="37"/>
  <c r="A4372" i="37"/>
  <c r="B4371" i="37"/>
  <c r="A4371" i="37"/>
  <c r="B4370" i="37"/>
  <c r="A4370" i="37"/>
  <c r="B4369" i="37"/>
  <c r="A4369" i="37"/>
  <c r="B4368" i="37"/>
  <c r="A4368" i="37"/>
  <c r="B4367" i="37"/>
  <c r="A4367" i="37"/>
  <c r="B4366" i="37"/>
  <c r="A4366" i="37"/>
  <c r="B4365" i="37"/>
  <c r="A4365" i="37"/>
  <c r="B4364" i="37"/>
  <c r="A4364" i="37"/>
  <c r="B4363" i="37"/>
  <c r="A4363" i="37"/>
  <c r="B4362" i="37"/>
  <c r="A4362" i="37"/>
  <c r="B4361" i="37"/>
  <c r="A4361" i="37"/>
  <c r="B4360" i="37"/>
  <c r="A4360" i="37"/>
  <c r="B4359" i="37"/>
  <c r="A4359" i="37"/>
  <c r="B4358" i="37"/>
  <c r="A4358" i="37"/>
  <c r="B4357" i="37"/>
  <c r="A4357" i="37"/>
  <c r="B4356" i="37"/>
  <c r="A4356" i="37"/>
  <c r="B4355" i="37"/>
  <c r="A4355" i="37"/>
  <c r="B4354" i="37"/>
  <c r="A4354" i="37"/>
  <c r="B4353" i="37"/>
  <c r="A4353" i="37"/>
  <c r="B4352" i="37"/>
  <c r="A4352" i="37"/>
  <c r="B4351" i="37"/>
  <c r="A4351" i="37"/>
  <c r="B4350" i="37"/>
  <c r="A4350" i="37"/>
  <c r="B4349" i="37"/>
  <c r="A4349" i="37"/>
  <c r="B4348" i="37"/>
  <c r="A4348" i="37"/>
  <c r="B4347" i="37"/>
  <c r="A4347" i="37"/>
  <c r="B4346" i="37"/>
  <c r="A4346" i="37"/>
  <c r="B4345" i="37"/>
  <c r="A4345" i="37"/>
  <c r="B4344" i="37"/>
  <c r="A4344" i="37"/>
  <c r="B4343" i="37"/>
  <c r="A4343" i="37"/>
  <c r="B4342" i="37"/>
  <c r="A4342" i="37"/>
  <c r="B4341" i="37"/>
  <c r="A4341" i="37"/>
  <c r="B4340" i="37"/>
  <c r="A4340" i="37"/>
  <c r="B4339" i="37"/>
  <c r="A4339" i="37"/>
  <c r="B4338" i="37"/>
  <c r="A4338" i="37"/>
  <c r="B4337" i="37"/>
  <c r="A4337" i="37"/>
  <c r="B4336" i="37"/>
  <c r="A4336" i="37"/>
  <c r="B4335" i="37"/>
  <c r="A4335" i="37"/>
  <c r="B4334" i="37"/>
  <c r="A4334" i="37"/>
  <c r="B4333" i="37"/>
  <c r="A4333" i="37"/>
  <c r="B4332" i="37"/>
  <c r="A4332" i="37"/>
  <c r="B4331" i="37"/>
  <c r="A4331" i="37"/>
  <c r="B4330" i="37"/>
  <c r="A4330" i="37"/>
  <c r="B4329" i="37"/>
  <c r="A4329" i="37"/>
  <c r="B4328" i="37"/>
  <c r="A4328" i="37"/>
  <c r="B4327" i="37"/>
  <c r="A4327" i="37"/>
  <c r="B4326" i="37"/>
  <c r="A4326" i="37"/>
  <c r="B4325" i="37"/>
  <c r="A4325" i="37"/>
  <c r="B4324" i="37"/>
  <c r="A4324" i="37"/>
  <c r="B4323" i="37"/>
  <c r="A4323" i="37"/>
  <c r="B4322" i="37"/>
  <c r="A4322" i="37"/>
  <c r="B4321" i="37"/>
  <c r="A4321" i="37"/>
  <c r="B4320" i="37"/>
  <c r="A4320" i="37"/>
  <c r="B4319" i="37"/>
  <c r="A4319" i="37"/>
  <c r="B4318" i="37"/>
  <c r="A4318" i="37"/>
  <c r="B4317" i="37"/>
  <c r="A4317" i="37"/>
  <c r="B4316" i="37"/>
  <c r="A4316" i="37"/>
  <c r="B4315" i="37"/>
  <c r="A4315" i="37"/>
  <c r="B4314" i="37"/>
  <c r="A4314" i="37"/>
  <c r="B4313" i="37"/>
  <c r="A4313" i="37"/>
  <c r="B4312" i="37"/>
  <c r="A4312" i="37"/>
  <c r="B4311" i="37"/>
  <c r="A4311" i="37"/>
  <c r="B4310" i="37"/>
  <c r="A4310" i="37"/>
  <c r="B4309" i="37"/>
  <c r="A4309" i="37"/>
  <c r="B4308" i="37"/>
  <c r="A4308" i="37"/>
  <c r="B4307" i="37"/>
  <c r="A4307" i="37"/>
  <c r="B4306" i="37"/>
  <c r="A4306" i="37"/>
  <c r="B4305" i="37"/>
  <c r="A4305" i="37"/>
  <c r="B4304" i="37"/>
  <c r="A4304" i="37"/>
  <c r="B4303" i="37"/>
  <c r="A4303" i="37"/>
  <c r="B4302" i="37"/>
  <c r="A4302" i="37"/>
  <c r="B4301" i="37"/>
  <c r="A4301" i="37"/>
  <c r="B4300" i="37"/>
  <c r="A4300" i="37"/>
  <c r="B4299" i="37"/>
  <c r="A4299" i="37"/>
  <c r="B4298" i="37"/>
  <c r="A4298" i="37"/>
  <c r="B4297" i="37"/>
  <c r="A4297" i="37"/>
  <c r="B4296" i="37"/>
  <c r="A4296" i="37"/>
  <c r="B4295" i="37"/>
  <c r="A4295" i="37"/>
  <c r="B4294" i="37"/>
  <c r="A4294" i="37"/>
  <c r="B4293" i="37"/>
  <c r="A4293" i="37"/>
  <c r="B4292" i="37"/>
  <c r="A4292" i="37"/>
  <c r="B4291" i="37"/>
  <c r="A4291" i="37"/>
  <c r="B4290" i="37"/>
  <c r="A4290" i="37"/>
  <c r="B4289" i="37"/>
  <c r="A4289" i="37"/>
  <c r="B4288" i="37"/>
  <c r="A4288" i="37"/>
  <c r="B4287" i="37"/>
  <c r="A4287" i="37"/>
  <c r="B4286" i="37"/>
  <c r="A4286" i="37"/>
  <c r="B4285" i="37"/>
  <c r="A4285" i="37"/>
  <c r="B4284" i="37"/>
  <c r="A4284" i="37"/>
  <c r="B4283" i="37"/>
  <c r="A4283" i="37"/>
  <c r="B4282" i="37"/>
  <c r="A4282" i="37"/>
  <c r="B4281" i="37"/>
  <c r="A4281" i="37"/>
  <c r="B4280" i="37"/>
  <c r="A4280" i="37"/>
  <c r="B4279" i="37"/>
  <c r="A4279" i="37"/>
  <c r="B4278" i="37"/>
  <c r="A4278" i="37"/>
  <c r="B4277" i="37"/>
  <c r="A4277" i="37"/>
  <c r="B4276" i="37"/>
  <c r="A4276" i="37"/>
  <c r="B4275" i="37"/>
  <c r="A4275" i="37"/>
  <c r="B4274" i="37"/>
  <c r="A4274" i="37"/>
  <c r="B4273" i="37"/>
  <c r="A4273" i="37"/>
  <c r="B4272" i="37"/>
  <c r="A4272" i="37"/>
  <c r="B4271" i="37"/>
  <c r="A4271" i="37"/>
  <c r="B4270" i="37"/>
  <c r="A4270" i="37"/>
  <c r="B4269" i="37"/>
  <c r="A4269" i="37"/>
  <c r="B4268" i="37"/>
  <c r="A4268" i="37"/>
  <c r="B4267" i="37"/>
  <c r="A4267" i="37"/>
  <c r="B4266" i="37"/>
  <c r="A4266" i="37"/>
  <c r="B4265" i="37"/>
  <c r="A4265" i="37"/>
  <c r="B4264" i="37"/>
  <c r="A4264" i="37"/>
  <c r="B4263" i="37"/>
  <c r="A4263" i="37"/>
  <c r="B4262" i="37"/>
  <c r="A4262" i="37"/>
  <c r="B4261" i="37"/>
  <c r="A4261" i="37"/>
  <c r="B4260" i="37"/>
  <c r="A4260" i="37"/>
  <c r="B4259" i="37"/>
  <c r="A4259" i="37"/>
  <c r="B4258" i="37"/>
  <c r="A4258" i="37"/>
  <c r="B4257" i="37"/>
  <c r="A4257" i="37"/>
  <c r="B4256" i="37"/>
  <c r="A4256" i="37"/>
  <c r="B4255" i="37"/>
  <c r="A4255" i="37"/>
  <c r="B4254" i="37"/>
  <c r="A4254" i="37"/>
  <c r="B4253" i="37"/>
  <c r="A4253" i="37"/>
  <c r="B4252" i="37"/>
  <c r="A4252" i="37"/>
  <c r="B4251" i="37"/>
  <c r="A4251" i="37"/>
  <c r="B4250" i="37"/>
  <c r="A4250" i="37"/>
  <c r="B4249" i="37"/>
  <c r="A4249" i="37"/>
  <c r="B4248" i="37"/>
  <c r="A4248" i="37"/>
  <c r="B4247" i="37"/>
  <c r="A4247" i="37"/>
  <c r="B4246" i="37"/>
  <c r="A4246" i="37"/>
  <c r="B4245" i="37"/>
  <c r="A4245" i="37"/>
  <c r="B4244" i="37"/>
  <c r="A4244" i="37"/>
  <c r="B4243" i="37"/>
  <c r="A4243" i="37"/>
  <c r="B4242" i="37"/>
  <c r="A4242" i="37"/>
  <c r="B4241" i="37"/>
  <c r="A4241" i="37"/>
  <c r="B4240" i="37"/>
  <c r="A4240" i="37"/>
  <c r="B4239" i="37"/>
  <c r="A4239" i="37"/>
  <c r="B4238" i="37"/>
  <c r="A4238" i="37"/>
  <c r="B4237" i="37"/>
  <c r="A4237" i="37"/>
  <c r="B4236" i="37"/>
  <c r="A4236" i="37"/>
  <c r="B4235" i="37"/>
  <c r="A4235" i="37"/>
  <c r="B4234" i="37"/>
  <c r="A4234" i="37"/>
  <c r="B4233" i="37"/>
  <c r="A4233" i="37"/>
  <c r="B4232" i="37"/>
  <c r="A4232" i="37"/>
  <c r="B4231" i="37"/>
  <c r="A4231" i="37"/>
  <c r="B4230" i="37"/>
  <c r="A4230" i="37"/>
  <c r="B4229" i="37"/>
  <c r="A4229" i="37"/>
  <c r="B4228" i="37"/>
  <c r="A4228" i="37"/>
  <c r="B4227" i="37"/>
  <c r="A4227" i="37"/>
  <c r="B4226" i="37"/>
  <c r="A4226" i="37"/>
  <c r="B4225" i="37"/>
  <c r="A4225" i="37"/>
  <c r="B4224" i="37"/>
  <c r="A4224" i="37"/>
  <c r="B4223" i="37"/>
  <c r="A4223" i="37"/>
  <c r="B4222" i="37"/>
  <c r="A4222" i="37"/>
  <c r="B4221" i="37"/>
  <c r="A4221" i="37"/>
  <c r="B4220" i="37"/>
  <c r="A4220" i="37"/>
  <c r="B4219" i="37"/>
  <c r="A4219" i="37"/>
  <c r="B4218" i="37"/>
  <c r="A4218" i="37"/>
  <c r="B4217" i="37"/>
  <c r="A4217" i="37"/>
  <c r="B4216" i="37"/>
  <c r="A4216" i="37"/>
  <c r="B4215" i="37"/>
  <c r="A4215" i="37"/>
  <c r="B4214" i="37"/>
  <c r="A4214" i="37"/>
  <c r="B4213" i="37"/>
  <c r="A4213" i="37"/>
  <c r="B4212" i="37"/>
  <c r="A4212" i="37"/>
  <c r="B4211" i="37"/>
  <c r="A4211" i="37"/>
  <c r="B4210" i="37"/>
  <c r="A4210" i="37"/>
  <c r="B4209" i="37"/>
  <c r="A4209" i="37"/>
  <c r="B4208" i="37"/>
  <c r="A4208" i="37"/>
  <c r="B4207" i="37"/>
  <c r="A4207" i="37"/>
  <c r="B4206" i="37"/>
  <c r="A4206" i="37"/>
  <c r="B4205" i="37"/>
  <c r="A4205" i="37"/>
  <c r="B4204" i="37"/>
  <c r="A4204" i="37"/>
  <c r="B4203" i="37"/>
  <c r="A4203" i="37"/>
  <c r="B4202" i="37"/>
  <c r="A4202" i="37"/>
  <c r="B4201" i="37"/>
  <c r="A4201" i="37"/>
  <c r="B4200" i="37"/>
  <c r="A4200" i="37"/>
  <c r="B4199" i="37"/>
  <c r="A4199" i="37"/>
  <c r="B4198" i="37"/>
  <c r="A4198" i="37"/>
  <c r="B4197" i="37"/>
  <c r="A4197" i="37"/>
  <c r="B4196" i="37"/>
  <c r="A4196" i="37"/>
  <c r="B4195" i="37"/>
  <c r="A4195" i="37"/>
  <c r="B4194" i="37"/>
  <c r="A4194" i="37"/>
  <c r="B4193" i="37"/>
  <c r="A4193" i="37"/>
  <c r="B4192" i="37"/>
  <c r="A4192" i="37"/>
  <c r="B4191" i="37"/>
  <c r="A4191" i="37"/>
  <c r="B4190" i="37"/>
  <c r="A4190" i="37"/>
  <c r="B4189" i="37"/>
  <c r="A4189" i="37"/>
  <c r="B4188" i="37"/>
  <c r="A4188" i="37"/>
  <c r="B4187" i="37"/>
  <c r="A4187" i="37"/>
  <c r="B4186" i="37"/>
  <c r="A4186" i="37"/>
  <c r="B4185" i="37"/>
  <c r="A4185" i="37"/>
  <c r="B4184" i="37"/>
  <c r="A4184" i="37"/>
  <c r="B4183" i="37"/>
  <c r="A4183" i="37"/>
  <c r="B4182" i="37"/>
  <c r="A4182" i="37"/>
  <c r="B4181" i="37"/>
  <c r="A4181" i="37"/>
  <c r="B4180" i="37"/>
  <c r="A4180" i="37"/>
  <c r="B4179" i="37"/>
  <c r="A4179" i="37"/>
  <c r="B4178" i="37"/>
  <c r="A4178" i="37"/>
  <c r="B4177" i="37"/>
  <c r="A4177" i="37"/>
  <c r="B4176" i="37"/>
  <c r="A4176" i="37"/>
  <c r="B4175" i="37"/>
  <c r="A4175" i="37"/>
  <c r="B4174" i="37"/>
  <c r="A4174" i="37"/>
  <c r="B4173" i="37"/>
  <c r="A4173" i="37"/>
  <c r="B4172" i="37"/>
  <c r="A4172" i="37"/>
  <c r="B4171" i="37"/>
  <c r="A4171" i="37"/>
  <c r="B4170" i="37"/>
  <c r="A4170" i="37"/>
  <c r="B4169" i="37"/>
  <c r="A4169" i="37"/>
  <c r="B4168" i="37"/>
  <c r="A4168" i="37"/>
  <c r="B4167" i="37"/>
  <c r="A4167" i="37"/>
  <c r="B4166" i="37"/>
  <c r="A4166" i="37"/>
  <c r="B4165" i="37"/>
  <c r="A4165" i="37"/>
  <c r="B4164" i="37"/>
  <c r="A4164" i="37"/>
  <c r="B4163" i="37"/>
  <c r="A4163" i="37"/>
  <c r="B4162" i="37"/>
  <c r="A4162" i="37"/>
  <c r="B4161" i="37"/>
  <c r="A4161" i="37"/>
  <c r="B4160" i="37"/>
  <c r="A4160" i="37"/>
  <c r="B4159" i="37"/>
  <c r="A4159" i="37"/>
  <c r="B4158" i="37"/>
  <c r="A4158" i="37"/>
  <c r="B4157" i="37"/>
  <c r="A4157" i="37"/>
  <c r="B4156" i="37"/>
  <c r="A4156" i="37"/>
  <c r="B4155" i="37"/>
  <c r="A4155" i="37"/>
  <c r="B4154" i="37"/>
  <c r="A4154" i="37"/>
  <c r="B4153" i="37"/>
  <c r="A4153" i="37"/>
  <c r="B4152" i="37"/>
  <c r="A4152" i="37"/>
  <c r="B4151" i="37"/>
  <c r="A4151" i="37"/>
  <c r="B4150" i="37"/>
  <c r="A4150" i="37"/>
  <c r="B4149" i="37"/>
  <c r="A4149" i="37"/>
  <c r="B4148" i="37"/>
  <c r="A4148" i="37"/>
  <c r="B4147" i="37"/>
  <c r="A4147" i="37"/>
  <c r="B4146" i="37"/>
  <c r="A4146" i="37"/>
  <c r="B4145" i="37"/>
  <c r="A4145" i="37"/>
  <c r="B4144" i="37"/>
  <c r="A4144" i="37"/>
  <c r="B4143" i="37"/>
  <c r="A4143" i="37"/>
  <c r="B4142" i="37"/>
  <c r="A4142" i="37"/>
  <c r="B4141" i="37"/>
  <c r="A4141" i="37"/>
  <c r="B4140" i="37"/>
  <c r="A4140" i="37"/>
  <c r="B4139" i="37"/>
  <c r="A4139" i="37"/>
  <c r="B4138" i="37"/>
  <c r="A4138" i="37"/>
  <c r="B4137" i="37"/>
  <c r="A4137" i="37"/>
  <c r="B4136" i="37"/>
  <c r="A4136" i="37"/>
  <c r="B4135" i="37"/>
  <c r="A4135" i="37"/>
  <c r="B4134" i="37"/>
  <c r="A4134" i="37"/>
  <c r="B4133" i="37"/>
  <c r="A4133" i="37"/>
  <c r="B4132" i="37"/>
  <c r="A4132" i="37"/>
  <c r="B4131" i="37"/>
  <c r="A4131" i="37"/>
  <c r="B4130" i="37"/>
  <c r="A4130" i="37"/>
  <c r="B4129" i="37"/>
  <c r="A4129" i="37"/>
  <c r="B4128" i="37"/>
  <c r="A4128" i="37"/>
  <c r="B4127" i="37"/>
  <c r="A4127" i="37"/>
  <c r="B4126" i="37"/>
  <c r="A4126" i="37"/>
  <c r="B4125" i="37"/>
  <c r="A4125" i="37"/>
  <c r="B4124" i="37"/>
  <c r="A4124" i="37"/>
  <c r="B4123" i="37"/>
  <c r="A4123" i="37"/>
  <c r="B4122" i="37"/>
  <c r="A4122" i="37"/>
  <c r="B4121" i="37"/>
  <c r="A4121" i="37"/>
  <c r="B4120" i="37"/>
  <c r="A4120" i="37"/>
  <c r="B4119" i="37"/>
  <c r="A4119" i="37"/>
  <c r="B4118" i="37"/>
  <c r="A4118" i="37"/>
  <c r="B4117" i="37"/>
  <c r="A4117" i="37"/>
  <c r="B4116" i="37"/>
  <c r="A4116" i="37"/>
  <c r="B4115" i="37"/>
  <c r="A4115" i="37"/>
  <c r="B4114" i="37"/>
  <c r="A4114" i="37"/>
  <c r="B4113" i="37"/>
  <c r="A4113" i="37"/>
  <c r="B4112" i="37"/>
  <c r="A4112" i="37"/>
  <c r="B4111" i="37"/>
  <c r="A4111" i="37"/>
  <c r="B4110" i="37"/>
  <c r="A4110" i="37"/>
  <c r="B4109" i="37"/>
  <c r="A4109" i="37"/>
  <c r="B4108" i="37"/>
  <c r="A4108" i="37"/>
  <c r="B4107" i="37"/>
  <c r="A4107" i="37"/>
  <c r="B4106" i="37"/>
  <c r="A4106" i="37"/>
  <c r="B4105" i="37"/>
  <c r="A4105" i="37"/>
  <c r="B4104" i="37"/>
  <c r="A4104" i="37"/>
  <c r="B4103" i="37"/>
  <c r="A4103" i="37"/>
  <c r="B4102" i="37"/>
  <c r="A4102" i="37"/>
  <c r="B4101" i="37"/>
  <c r="A4101" i="37"/>
  <c r="B4100" i="37"/>
  <c r="A4100" i="37"/>
  <c r="B4099" i="37"/>
  <c r="A4099" i="37"/>
  <c r="B4098" i="37"/>
  <c r="A4098" i="37"/>
  <c r="B4097" i="37"/>
  <c r="A4097" i="37"/>
  <c r="B4096" i="37"/>
  <c r="A4096" i="37"/>
  <c r="B4095" i="37"/>
  <c r="A4095" i="37"/>
  <c r="B4094" i="37"/>
  <c r="A4094" i="37"/>
  <c r="B4093" i="37"/>
  <c r="A4093" i="37"/>
  <c r="B4092" i="37"/>
  <c r="A4092" i="37"/>
  <c r="B4091" i="37"/>
  <c r="A4091" i="37"/>
  <c r="B4090" i="37"/>
  <c r="A4090" i="37"/>
  <c r="B4089" i="37"/>
  <c r="A4089" i="37"/>
  <c r="B4088" i="37"/>
  <c r="A4088" i="37"/>
  <c r="B4087" i="37"/>
  <c r="A4087" i="37"/>
  <c r="B4086" i="37"/>
  <c r="A4086" i="37"/>
  <c r="B4085" i="37"/>
  <c r="A4085" i="37"/>
  <c r="B4084" i="37"/>
  <c r="A4084" i="37"/>
  <c r="B4083" i="37"/>
  <c r="A4083" i="37"/>
  <c r="B4082" i="37"/>
  <c r="A4082" i="37"/>
  <c r="B4081" i="37"/>
  <c r="A4081" i="37"/>
  <c r="B4080" i="37"/>
  <c r="A4080" i="37"/>
  <c r="B4079" i="37"/>
  <c r="A4079" i="37"/>
  <c r="B4078" i="37"/>
  <c r="A4078" i="37"/>
  <c r="B4077" i="37"/>
  <c r="A4077" i="37"/>
  <c r="B4076" i="37"/>
  <c r="A4076" i="37"/>
  <c r="B4075" i="37"/>
  <c r="A4075" i="37"/>
  <c r="B4074" i="37"/>
  <c r="A4074" i="37"/>
  <c r="B4073" i="37"/>
  <c r="A4073" i="37"/>
  <c r="B4072" i="37"/>
  <c r="A4072" i="37"/>
  <c r="B4071" i="37"/>
  <c r="A4071" i="37"/>
  <c r="B4070" i="37"/>
  <c r="A4070" i="37"/>
  <c r="B4069" i="37"/>
  <c r="A4069" i="37"/>
  <c r="B4068" i="37"/>
  <c r="A4068" i="37"/>
  <c r="B4067" i="37"/>
  <c r="A4067" i="37"/>
  <c r="B4066" i="37"/>
  <c r="A4066" i="37"/>
  <c r="B4065" i="37"/>
  <c r="A4065" i="37"/>
  <c r="B4064" i="37"/>
  <c r="A4064" i="37"/>
  <c r="B4063" i="37"/>
  <c r="A4063" i="37"/>
  <c r="B4062" i="37"/>
  <c r="A4062" i="37"/>
  <c r="B4061" i="37"/>
  <c r="A4061" i="37"/>
  <c r="B4060" i="37"/>
  <c r="A4060" i="37"/>
  <c r="B4059" i="37"/>
  <c r="A4059" i="37"/>
  <c r="B4058" i="37"/>
  <c r="A4058" i="37"/>
  <c r="B4057" i="37"/>
  <c r="A4057" i="37"/>
  <c r="B4056" i="37"/>
  <c r="A4056" i="37"/>
  <c r="B4055" i="37"/>
  <c r="A4055" i="37"/>
  <c r="B4054" i="37"/>
  <c r="A4054" i="37"/>
  <c r="B4053" i="37"/>
  <c r="A4053" i="37"/>
  <c r="B4052" i="37"/>
  <c r="A4052" i="37"/>
  <c r="B4051" i="37"/>
  <c r="A4051" i="37"/>
  <c r="B4050" i="37"/>
  <c r="A4050" i="37"/>
  <c r="B4049" i="37"/>
  <c r="A4049" i="37"/>
  <c r="B4048" i="37"/>
  <c r="A4048" i="37"/>
  <c r="B4047" i="37"/>
  <c r="A4047" i="37"/>
  <c r="B4046" i="37"/>
  <c r="A4046" i="37"/>
  <c r="B4045" i="37"/>
  <c r="A4045" i="37"/>
  <c r="B4044" i="37"/>
  <c r="A4044" i="37"/>
  <c r="B4043" i="37"/>
  <c r="A4043" i="37"/>
  <c r="B4042" i="37"/>
  <c r="A4042" i="37"/>
  <c r="B4041" i="37"/>
  <c r="A4041" i="37"/>
  <c r="B4040" i="37"/>
  <c r="A4040" i="37"/>
  <c r="B4039" i="37"/>
  <c r="A4039" i="37"/>
  <c r="B4038" i="37"/>
  <c r="A4038" i="37"/>
  <c r="B4037" i="37"/>
  <c r="A4037" i="37"/>
  <c r="B4036" i="37"/>
  <c r="A4036" i="37"/>
  <c r="B4035" i="37"/>
  <c r="A4035" i="37"/>
  <c r="B4034" i="37"/>
  <c r="A4034" i="37"/>
  <c r="B4033" i="37"/>
  <c r="A4033" i="37"/>
  <c r="B4032" i="37"/>
  <c r="A4032" i="37"/>
  <c r="B4031" i="37"/>
  <c r="A4031" i="37"/>
  <c r="B4030" i="37"/>
  <c r="A4030" i="37"/>
  <c r="B4029" i="37"/>
  <c r="A4029" i="37"/>
  <c r="B4028" i="37"/>
  <c r="A4028" i="37"/>
  <c r="B4027" i="37"/>
  <c r="A4027" i="37"/>
  <c r="B4026" i="37"/>
  <c r="A4026" i="37"/>
  <c r="B4025" i="37"/>
  <c r="A4025" i="37"/>
  <c r="B4024" i="37"/>
  <c r="A4024" i="37"/>
  <c r="B4023" i="37"/>
  <c r="A4023" i="37"/>
  <c r="B4022" i="37"/>
  <c r="A4022" i="37"/>
  <c r="B4021" i="37"/>
  <c r="A4021" i="37"/>
  <c r="B4020" i="37"/>
  <c r="A4020" i="37"/>
  <c r="B4019" i="37"/>
  <c r="A4019" i="37"/>
  <c r="B4018" i="37"/>
  <c r="A4018" i="37"/>
  <c r="B4017" i="37"/>
  <c r="A4017" i="37"/>
  <c r="B4016" i="37"/>
  <c r="A4016" i="37"/>
  <c r="B4015" i="37"/>
  <c r="A4015" i="37"/>
  <c r="B4014" i="37"/>
  <c r="A4014" i="37"/>
  <c r="B4013" i="37"/>
  <c r="A4013" i="37"/>
  <c r="B4012" i="37"/>
  <c r="A4012" i="37"/>
  <c r="B4011" i="37"/>
  <c r="A4011" i="37"/>
  <c r="B4010" i="37"/>
  <c r="A4010" i="37"/>
  <c r="B4009" i="37"/>
  <c r="A4009" i="37"/>
  <c r="B4008" i="37"/>
  <c r="A4008" i="37"/>
  <c r="B4007" i="37"/>
  <c r="A4007" i="37"/>
  <c r="B4006" i="37"/>
  <c r="A4006" i="37"/>
  <c r="B4005" i="37"/>
  <c r="A4005" i="37"/>
  <c r="B4004" i="37"/>
  <c r="A4004" i="37"/>
  <c r="B4003" i="37"/>
  <c r="A4003" i="37"/>
  <c r="B4002" i="37"/>
  <c r="A4002" i="37"/>
  <c r="B4001" i="37"/>
  <c r="A4001" i="37"/>
  <c r="B4000" i="37"/>
  <c r="A4000" i="37"/>
  <c r="B3999" i="37"/>
  <c r="A3999" i="37"/>
  <c r="B3998" i="37"/>
  <c r="A3998" i="37"/>
  <c r="B3997" i="37"/>
  <c r="A3997" i="37"/>
  <c r="B3996" i="37"/>
  <c r="A3996" i="37"/>
  <c r="B3995" i="37"/>
  <c r="A3995" i="37"/>
  <c r="B3994" i="37"/>
  <c r="A3994" i="37"/>
  <c r="B3993" i="37"/>
  <c r="A3993" i="37"/>
  <c r="B3992" i="37"/>
  <c r="A3992" i="37"/>
  <c r="B3991" i="37"/>
  <c r="A3991" i="37"/>
  <c r="B3990" i="37"/>
  <c r="A3990" i="37"/>
  <c r="B3989" i="37"/>
  <c r="A3989" i="37"/>
  <c r="B3988" i="37"/>
  <c r="A3988" i="37"/>
  <c r="B3987" i="37"/>
  <c r="A3987" i="37"/>
  <c r="B3986" i="37"/>
  <c r="A3986" i="37"/>
  <c r="B3985" i="37"/>
  <c r="A3985" i="37"/>
  <c r="B3984" i="37"/>
  <c r="A3984" i="37"/>
  <c r="B3983" i="37"/>
  <c r="A3983" i="37"/>
  <c r="B3982" i="37"/>
  <c r="A3982" i="37"/>
  <c r="B3981" i="37"/>
  <c r="A3981" i="37"/>
  <c r="B3980" i="37"/>
  <c r="A3980" i="37"/>
  <c r="B3979" i="37"/>
  <c r="A3979" i="37"/>
  <c r="B3978" i="37"/>
  <c r="A3978" i="37"/>
  <c r="B3977" i="37"/>
  <c r="A3977" i="37"/>
  <c r="B3976" i="37"/>
  <c r="A3976" i="37"/>
  <c r="B3975" i="37"/>
  <c r="A3975" i="37"/>
  <c r="B3974" i="37"/>
  <c r="A3974" i="37"/>
  <c r="B3973" i="37"/>
  <c r="A3973" i="37"/>
  <c r="B3972" i="37"/>
  <c r="A3972" i="37"/>
  <c r="B3971" i="37"/>
  <c r="A3971" i="37"/>
  <c r="B3970" i="37"/>
  <c r="A3970" i="37"/>
  <c r="B3969" i="37"/>
  <c r="A3969" i="37"/>
  <c r="B3968" i="37"/>
  <c r="A3968" i="37"/>
  <c r="B3967" i="37"/>
  <c r="A3967" i="37"/>
  <c r="B3966" i="37"/>
  <c r="A3966" i="37"/>
  <c r="B3965" i="37"/>
  <c r="A3965" i="37"/>
  <c r="B3964" i="37"/>
  <c r="A3964" i="37"/>
  <c r="B3963" i="37"/>
  <c r="A3963" i="37"/>
  <c r="B3962" i="37"/>
  <c r="A3962" i="37"/>
  <c r="B3961" i="37"/>
  <c r="A3961" i="37"/>
  <c r="B3960" i="37"/>
  <c r="A3960" i="37"/>
  <c r="B3959" i="37"/>
  <c r="A3959" i="37"/>
  <c r="B3958" i="37"/>
  <c r="A3958" i="37"/>
  <c r="B3957" i="37"/>
  <c r="A3957" i="37"/>
  <c r="B3956" i="37"/>
  <c r="A3956" i="37"/>
  <c r="B3955" i="37"/>
  <c r="A3955" i="37"/>
  <c r="B3954" i="37"/>
  <c r="A3954" i="37"/>
  <c r="B3953" i="37"/>
  <c r="A3953" i="37"/>
  <c r="B3952" i="37"/>
  <c r="A3952" i="37"/>
  <c r="B3951" i="37"/>
  <c r="A3951" i="37"/>
  <c r="B3950" i="37"/>
  <c r="A3950" i="37"/>
  <c r="B3949" i="37"/>
  <c r="A3949" i="37"/>
  <c r="B3948" i="37"/>
  <c r="A3948" i="37"/>
  <c r="B3947" i="37"/>
  <c r="A3947" i="37"/>
  <c r="B3946" i="37"/>
  <c r="A3946" i="37"/>
  <c r="B3945" i="37"/>
  <c r="A3945" i="37"/>
  <c r="B3944" i="37"/>
  <c r="A3944" i="37"/>
  <c r="B3943" i="37"/>
  <c r="A3943" i="37"/>
  <c r="B3942" i="37"/>
  <c r="A3942" i="37"/>
  <c r="B3941" i="37"/>
  <c r="A3941" i="37"/>
  <c r="B3940" i="37"/>
  <c r="A3940" i="37"/>
  <c r="B3939" i="37"/>
  <c r="A3939" i="37"/>
  <c r="B3938" i="37"/>
  <c r="A3938" i="37"/>
  <c r="B3937" i="37"/>
  <c r="A3937" i="37"/>
  <c r="B3936" i="37"/>
  <c r="A3936" i="37"/>
  <c r="B3935" i="37"/>
  <c r="A3935" i="37"/>
  <c r="B3934" i="37"/>
  <c r="A3934" i="37"/>
  <c r="B3933" i="37"/>
  <c r="A3933" i="37"/>
  <c r="B3932" i="37"/>
  <c r="A3932" i="37"/>
  <c r="B3931" i="37"/>
  <c r="A3931" i="37"/>
  <c r="B3930" i="37"/>
  <c r="A3930" i="37"/>
  <c r="B3929" i="37"/>
  <c r="A3929" i="37"/>
  <c r="B3928" i="37"/>
  <c r="A3928" i="37"/>
  <c r="B3927" i="37"/>
  <c r="A3927" i="37"/>
  <c r="B3926" i="37"/>
  <c r="A3926" i="37"/>
  <c r="B3925" i="37"/>
  <c r="A3925" i="37"/>
  <c r="B3924" i="37"/>
  <c r="A3924" i="37"/>
  <c r="B3923" i="37"/>
  <c r="A3923" i="37"/>
  <c r="B3922" i="37"/>
  <c r="A3922" i="37"/>
  <c r="B3921" i="37"/>
  <c r="A3921" i="37"/>
  <c r="B3920" i="37"/>
  <c r="A3920" i="37"/>
  <c r="B3919" i="37"/>
  <c r="A3919" i="37"/>
  <c r="B3918" i="37"/>
  <c r="A3918" i="37"/>
  <c r="B3917" i="37"/>
  <c r="A3917" i="37"/>
  <c r="B3916" i="37"/>
  <c r="A3916" i="37"/>
  <c r="B3915" i="37"/>
  <c r="A3915" i="37"/>
  <c r="B3914" i="37"/>
  <c r="A3914" i="37"/>
  <c r="B3913" i="37"/>
  <c r="A3913" i="37"/>
  <c r="B3912" i="37"/>
  <c r="A3912" i="37"/>
  <c r="B3911" i="37"/>
  <c r="A3911" i="37"/>
  <c r="B3910" i="37"/>
  <c r="A3910" i="37"/>
  <c r="B3909" i="37"/>
  <c r="A3909" i="37"/>
  <c r="B3908" i="37"/>
  <c r="A3908" i="37"/>
  <c r="B3907" i="37"/>
  <c r="A3907" i="37"/>
  <c r="B3906" i="37"/>
  <c r="A3906" i="37"/>
  <c r="B3905" i="37"/>
  <c r="A3905" i="37"/>
  <c r="B3904" i="37"/>
  <c r="A3904" i="37"/>
  <c r="B3903" i="37"/>
  <c r="A3903" i="37"/>
  <c r="B3902" i="37"/>
  <c r="A3902" i="37"/>
  <c r="B3901" i="37"/>
  <c r="A3901" i="37"/>
  <c r="B3900" i="37"/>
  <c r="A3900" i="37"/>
  <c r="B3899" i="37"/>
  <c r="A3899" i="37"/>
  <c r="B3898" i="37"/>
  <c r="A3898" i="37"/>
  <c r="B3897" i="37"/>
  <c r="A3897" i="37"/>
  <c r="B3896" i="37"/>
  <c r="A3896" i="37"/>
  <c r="B3895" i="37"/>
  <c r="A3895" i="37"/>
  <c r="B3894" i="37"/>
  <c r="A3894" i="37"/>
  <c r="B3893" i="37"/>
  <c r="A3893" i="37"/>
  <c r="B3892" i="37"/>
  <c r="A3892" i="37"/>
  <c r="B3891" i="37"/>
  <c r="A3891" i="37"/>
  <c r="B3890" i="37"/>
  <c r="A3890" i="37"/>
  <c r="B3889" i="37"/>
  <c r="A3889" i="37"/>
  <c r="B3888" i="37"/>
  <c r="A3888" i="37"/>
  <c r="B3887" i="37"/>
  <c r="A3887" i="37"/>
  <c r="B3886" i="37"/>
  <c r="A3886" i="37"/>
  <c r="B3885" i="37"/>
  <c r="A3885" i="37"/>
  <c r="B3884" i="37"/>
  <c r="A3884" i="37"/>
  <c r="B3883" i="37"/>
  <c r="A3883" i="37"/>
  <c r="B3882" i="37"/>
  <c r="A3882" i="37"/>
  <c r="B3881" i="37"/>
  <c r="A3881" i="37"/>
  <c r="B3880" i="37"/>
  <c r="A3880" i="37"/>
  <c r="B3879" i="37"/>
  <c r="A3879" i="37"/>
  <c r="B3878" i="37"/>
  <c r="A3878" i="37"/>
  <c r="B3877" i="37"/>
  <c r="A3877" i="37"/>
  <c r="B3876" i="37"/>
  <c r="A3876" i="37"/>
  <c r="B3875" i="37"/>
  <c r="A3875" i="37"/>
  <c r="B3874" i="37"/>
  <c r="A3874" i="37"/>
  <c r="B3873" i="37"/>
  <c r="A3873" i="37"/>
  <c r="B3872" i="37"/>
  <c r="A3872" i="37"/>
  <c r="B3871" i="37"/>
  <c r="A3871" i="37"/>
  <c r="B3870" i="37"/>
  <c r="A3870" i="37"/>
  <c r="B3869" i="37"/>
  <c r="A3869" i="37"/>
  <c r="B3868" i="37"/>
  <c r="A3868" i="37"/>
  <c r="B3867" i="37"/>
  <c r="A3867" i="37"/>
  <c r="B3866" i="37"/>
  <c r="A3866" i="37"/>
  <c r="B3865" i="37"/>
  <c r="A3865" i="37"/>
  <c r="B3864" i="37"/>
  <c r="A3864" i="37"/>
  <c r="B3863" i="37"/>
  <c r="A3863" i="37"/>
  <c r="B3862" i="37"/>
  <c r="A3862" i="37"/>
  <c r="B3861" i="37"/>
  <c r="A3861" i="37"/>
  <c r="B3860" i="37"/>
  <c r="A3860" i="37"/>
  <c r="B3859" i="37"/>
  <c r="A3859" i="37"/>
  <c r="B3858" i="37"/>
  <c r="A3858" i="37"/>
  <c r="B3857" i="37"/>
  <c r="A3857" i="37"/>
  <c r="B3856" i="37"/>
  <c r="A3856" i="37"/>
  <c r="B3855" i="37"/>
  <c r="A3855" i="37"/>
  <c r="B3854" i="37"/>
  <c r="A3854" i="37"/>
  <c r="B3853" i="37"/>
  <c r="A3853" i="37"/>
  <c r="B3852" i="37"/>
  <c r="A3852" i="37"/>
  <c r="B3851" i="37"/>
  <c r="A3851" i="37"/>
  <c r="B3850" i="37"/>
  <c r="A3850" i="37"/>
  <c r="B3849" i="37"/>
  <c r="A3849" i="37"/>
  <c r="B3848" i="37"/>
  <c r="A3848" i="37"/>
  <c r="B3847" i="37"/>
  <c r="A3847" i="37"/>
  <c r="B3846" i="37"/>
  <c r="A3846" i="37"/>
  <c r="B3845" i="37"/>
  <c r="A3845" i="37"/>
  <c r="B3844" i="37"/>
  <c r="A3844" i="37"/>
  <c r="B3843" i="37"/>
  <c r="A3843" i="37"/>
  <c r="B3842" i="37"/>
  <c r="A3842" i="37"/>
  <c r="B3841" i="37"/>
  <c r="A3841" i="37"/>
  <c r="B3840" i="37"/>
  <c r="A3840" i="37"/>
  <c r="B3839" i="37"/>
  <c r="A3839" i="37"/>
  <c r="B3838" i="37"/>
  <c r="A3838" i="37"/>
  <c r="B3837" i="37"/>
  <c r="A3837" i="37"/>
  <c r="B3836" i="37"/>
  <c r="A3836" i="37"/>
  <c r="B3835" i="37"/>
  <c r="A3835" i="37"/>
  <c r="B3834" i="37"/>
  <c r="A3834" i="37"/>
  <c r="B3833" i="37"/>
  <c r="A3833" i="37"/>
  <c r="B3832" i="37"/>
  <c r="A3832" i="37"/>
  <c r="B3831" i="37"/>
  <c r="A3831" i="37"/>
  <c r="B3830" i="37"/>
  <c r="A3830" i="37"/>
  <c r="B3829" i="37"/>
  <c r="A3829" i="37"/>
  <c r="B3828" i="37"/>
  <c r="A3828" i="37"/>
  <c r="B3827" i="37"/>
  <c r="A3827" i="37"/>
  <c r="B3826" i="37"/>
  <c r="A3826" i="37"/>
  <c r="B3825" i="37"/>
  <c r="A3825" i="37"/>
  <c r="B3824" i="37"/>
  <c r="A3824" i="37"/>
  <c r="B3823" i="37"/>
  <c r="A3823" i="37"/>
  <c r="B3822" i="37"/>
  <c r="A3822" i="37"/>
  <c r="B3821" i="37"/>
  <c r="A3821" i="37"/>
  <c r="B3820" i="37"/>
  <c r="A3820" i="37"/>
  <c r="B3819" i="37"/>
  <c r="A3819" i="37"/>
  <c r="B3818" i="37"/>
  <c r="A3818" i="37"/>
  <c r="B3817" i="37"/>
  <c r="A3817" i="37"/>
  <c r="B3816" i="37"/>
  <c r="A3816" i="37"/>
  <c r="B3815" i="37"/>
  <c r="A3815" i="37"/>
  <c r="B3814" i="37"/>
  <c r="A3814" i="37"/>
  <c r="B3813" i="37"/>
  <c r="A3813" i="37"/>
  <c r="B3812" i="37"/>
  <c r="A3812" i="37"/>
  <c r="B3811" i="37"/>
  <c r="A3811" i="37"/>
  <c r="B3810" i="37"/>
  <c r="A3810" i="37"/>
  <c r="B3809" i="37"/>
  <c r="A3809" i="37"/>
  <c r="B3808" i="37"/>
  <c r="A3808" i="37"/>
  <c r="B3807" i="37"/>
  <c r="A3807" i="37"/>
  <c r="B3806" i="37"/>
  <c r="A3806" i="37"/>
  <c r="B3805" i="37"/>
  <c r="A3805" i="37"/>
  <c r="B3804" i="37"/>
  <c r="A3804" i="37"/>
  <c r="B3803" i="37"/>
  <c r="A3803" i="37"/>
  <c r="B3802" i="37"/>
  <c r="A3802" i="37"/>
  <c r="B3801" i="37"/>
  <c r="A3801" i="37"/>
  <c r="B3800" i="37"/>
  <c r="A3800" i="37"/>
  <c r="B3799" i="37"/>
  <c r="A3799" i="37"/>
  <c r="B3798" i="37"/>
  <c r="A3798" i="37"/>
  <c r="B3797" i="37"/>
  <c r="A3797" i="37"/>
  <c r="B3796" i="37"/>
  <c r="A3796" i="37"/>
  <c r="B3795" i="37"/>
  <c r="A3795" i="37"/>
  <c r="B3794" i="37"/>
  <c r="A3794" i="37"/>
  <c r="B3793" i="37"/>
  <c r="A3793" i="37"/>
  <c r="B3792" i="37"/>
  <c r="A3792" i="37"/>
  <c r="B3791" i="37"/>
  <c r="A3791" i="37"/>
  <c r="B3790" i="37"/>
  <c r="A3790" i="37"/>
  <c r="B3789" i="37"/>
  <c r="A3789" i="37"/>
  <c r="B3788" i="37"/>
  <c r="A3788" i="37"/>
  <c r="B3787" i="37"/>
  <c r="A3787" i="37"/>
  <c r="B3786" i="37"/>
  <c r="A3786" i="37"/>
  <c r="B3785" i="37"/>
  <c r="A3785" i="37"/>
  <c r="B3784" i="37"/>
  <c r="A3784" i="37"/>
  <c r="B3783" i="37"/>
  <c r="A3783" i="37"/>
  <c r="B3782" i="37"/>
  <c r="A3782" i="37"/>
  <c r="B3781" i="37"/>
  <c r="A3781" i="37"/>
  <c r="B3780" i="37"/>
  <c r="A3780" i="37"/>
  <c r="B3779" i="37"/>
  <c r="A3779" i="37"/>
  <c r="B3778" i="37"/>
  <c r="A3778" i="37"/>
  <c r="B3777" i="37"/>
  <c r="A3777" i="37"/>
  <c r="B3776" i="37"/>
  <c r="A3776" i="37"/>
  <c r="B3775" i="37"/>
  <c r="A3775" i="37"/>
  <c r="B3774" i="37"/>
  <c r="A3774" i="37"/>
  <c r="B3773" i="37"/>
  <c r="A3773" i="37"/>
  <c r="B3772" i="37"/>
  <c r="A3772" i="37"/>
  <c r="B3771" i="37"/>
  <c r="A3771" i="37"/>
  <c r="B3770" i="37"/>
  <c r="A3770" i="37"/>
  <c r="B3769" i="37"/>
  <c r="A3769" i="37"/>
  <c r="B3768" i="37"/>
  <c r="A3768" i="37"/>
  <c r="B3767" i="37"/>
  <c r="A3767" i="37"/>
  <c r="B3766" i="37"/>
  <c r="A3766" i="37"/>
  <c r="B3765" i="37"/>
  <c r="A3765" i="37"/>
  <c r="B3764" i="37"/>
  <c r="A3764" i="37"/>
  <c r="B3763" i="37"/>
  <c r="A3763" i="37"/>
  <c r="B3762" i="37"/>
  <c r="A3762" i="37"/>
  <c r="B3761" i="37"/>
  <c r="A3761" i="37"/>
  <c r="B3760" i="37"/>
  <c r="A3760" i="37"/>
  <c r="B3759" i="37"/>
  <c r="A3759" i="37"/>
  <c r="B3758" i="37"/>
  <c r="A3758" i="37"/>
  <c r="B3757" i="37"/>
  <c r="A3757" i="37"/>
  <c r="B3756" i="37"/>
  <c r="A3756" i="37"/>
  <c r="B3755" i="37"/>
  <c r="A3755" i="37"/>
  <c r="B3754" i="37"/>
  <c r="A3754" i="37"/>
  <c r="B3753" i="37"/>
  <c r="A3753" i="37"/>
  <c r="B3752" i="37"/>
  <c r="A3752" i="37"/>
  <c r="B3751" i="37"/>
  <c r="A3751" i="37"/>
  <c r="B3750" i="37"/>
  <c r="A3750" i="37"/>
  <c r="B3749" i="37"/>
  <c r="A3749" i="37"/>
  <c r="B3748" i="37"/>
  <c r="A3748" i="37"/>
  <c r="B3747" i="37"/>
  <c r="A3747" i="37"/>
  <c r="B3746" i="37"/>
  <c r="A3746" i="37"/>
  <c r="B3745" i="37"/>
  <c r="A3745" i="37"/>
  <c r="B3744" i="37"/>
  <c r="A3744" i="37"/>
  <c r="B3743" i="37"/>
  <c r="A3743" i="37"/>
  <c r="B3742" i="37"/>
  <c r="A3742" i="37"/>
  <c r="B3741" i="37"/>
  <c r="A3741" i="37"/>
  <c r="B3740" i="37"/>
  <c r="A3740" i="37"/>
  <c r="B3739" i="37"/>
  <c r="A3739" i="37"/>
  <c r="B3738" i="37"/>
  <c r="A3738" i="37"/>
  <c r="B3737" i="37"/>
  <c r="A3737" i="37"/>
  <c r="B3736" i="37"/>
  <c r="A3736" i="37"/>
  <c r="B3735" i="37"/>
  <c r="A3735" i="37"/>
  <c r="B3734" i="37"/>
  <c r="A3734" i="37"/>
  <c r="B3733" i="37"/>
  <c r="A3733" i="37"/>
  <c r="B3732" i="37"/>
  <c r="A3732" i="37"/>
  <c r="B3731" i="37"/>
  <c r="A3731" i="37"/>
  <c r="B3730" i="37"/>
  <c r="A3730" i="37"/>
  <c r="B3729" i="37"/>
  <c r="A3729" i="37"/>
  <c r="B3728" i="37"/>
  <c r="A3728" i="37"/>
  <c r="B3727" i="37"/>
  <c r="A3727" i="37"/>
  <c r="B3726" i="37"/>
  <c r="A3726" i="37"/>
  <c r="B3725" i="37"/>
  <c r="A3725" i="37"/>
  <c r="B3724" i="37"/>
  <c r="A3724" i="37"/>
  <c r="B3723" i="37"/>
  <c r="A3723" i="37"/>
  <c r="B3722" i="37"/>
  <c r="A3722" i="37"/>
  <c r="B3721" i="37"/>
  <c r="A3721" i="37"/>
  <c r="B3720" i="37"/>
  <c r="A3720" i="37"/>
  <c r="B3719" i="37"/>
  <c r="A3719" i="37"/>
  <c r="B3718" i="37"/>
  <c r="A3718" i="37"/>
  <c r="B3717" i="37"/>
  <c r="A3717" i="37"/>
  <c r="B3716" i="37"/>
  <c r="A3716" i="37"/>
  <c r="B3715" i="37"/>
  <c r="A3715" i="37"/>
  <c r="B3714" i="37"/>
  <c r="A3714" i="37"/>
  <c r="B3713" i="37"/>
  <c r="A3713" i="37"/>
  <c r="B3712" i="37"/>
  <c r="A3712" i="37"/>
  <c r="B3711" i="37"/>
  <c r="A3711" i="37"/>
  <c r="B3710" i="37"/>
  <c r="A3710" i="37"/>
  <c r="B3709" i="37"/>
  <c r="A3709" i="37"/>
  <c r="B3708" i="37"/>
  <c r="A3708" i="37"/>
  <c r="B3707" i="37"/>
  <c r="A3707" i="37"/>
  <c r="B3706" i="37"/>
  <c r="A3706" i="37"/>
  <c r="B3705" i="37"/>
  <c r="A3705" i="37"/>
  <c r="B3704" i="37"/>
  <c r="A3704" i="37"/>
  <c r="B3703" i="37"/>
  <c r="A3703" i="37"/>
  <c r="B3702" i="37"/>
  <c r="A3702" i="37"/>
  <c r="B3701" i="37"/>
  <c r="A3701" i="37"/>
  <c r="B3700" i="37"/>
  <c r="A3700" i="37"/>
  <c r="B3699" i="37"/>
  <c r="A3699" i="37"/>
  <c r="B3698" i="37"/>
  <c r="A3698" i="37"/>
  <c r="B3697" i="37"/>
  <c r="A3697" i="37"/>
  <c r="B3696" i="37"/>
  <c r="A3696" i="37"/>
  <c r="B3695" i="37"/>
  <c r="A3695" i="37"/>
  <c r="B3694" i="37"/>
  <c r="A3694" i="37"/>
  <c r="B3693" i="37"/>
  <c r="A3693" i="37"/>
  <c r="B3692" i="37"/>
  <c r="A3692" i="37"/>
  <c r="B3691" i="37"/>
  <c r="A3691" i="37"/>
  <c r="B3690" i="37"/>
  <c r="A3690" i="37"/>
  <c r="B3689" i="37"/>
  <c r="A3689" i="37"/>
  <c r="B3688" i="37"/>
  <c r="A3688" i="37"/>
  <c r="B3687" i="37"/>
  <c r="A3687" i="37"/>
  <c r="B3686" i="37"/>
  <c r="A3686" i="37"/>
  <c r="B3685" i="37"/>
  <c r="A3685" i="37"/>
  <c r="B3684" i="37"/>
  <c r="A3684" i="37"/>
  <c r="B3683" i="37"/>
  <c r="A3683" i="37"/>
  <c r="B3682" i="37"/>
  <c r="A3682" i="37"/>
  <c r="B3681" i="37"/>
  <c r="A3681" i="37"/>
  <c r="B3680" i="37"/>
  <c r="A3680" i="37"/>
  <c r="B3679" i="37"/>
  <c r="A3679" i="37"/>
  <c r="B3678" i="37"/>
  <c r="A3678" i="37"/>
  <c r="B3677" i="37"/>
  <c r="A3677" i="37"/>
  <c r="B3676" i="37"/>
  <c r="A3676" i="37"/>
  <c r="B3675" i="37"/>
  <c r="A3675" i="37"/>
  <c r="B3674" i="37"/>
  <c r="A3674" i="37"/>
  <c r="B3673" i="37"/>
  <c r="A3673" i="37"/>
  <c r="B3672" i="37"/>
  <c r="A3672" i="37"/>
  <c r="B3671" i="37"/>
  <c r="A3671" i="37"/>
  <c r="B3670" i="37"/>
  <c r="A3670" i="37"/>
  <c r="B3669" i="37"/>
  <c r="A3669" i="37"/>
  <c r="B3668" i="37"/>
  <c r="A3668" i="37"/>
  <c r="B3667" i="37"/>
  <c r="A3667" i="37"/>
  <c r="B3666" i="37"/>
  <c r="A3666" i="37"/>
  <c r="B3665" i="37"/>
  <c r="A3665" i="37"/>
  <c r="B3664" i="37"/>
  <c r="A3664" i="37"/>
  <c r="B3663" i="37"/>
  <c r="A3663" i="37"/>
  <c r="B3662" i="37"/>
  <c r="A3662" i="37"/>
  <c r="B3661" i="37"/>
  <c r="A3661" i="37"/>
  <c r="B3660" i="37"/>
  <c r="A3660" i="37"/>
  <c r="B3659" i="37"/>
  <c r="A3659" i="37"/>
  <c r="B3658" i="37"/>
  <c r="A3658" i="37"/>
  <c r="B3657" i="37"/>
  <c r="A3657" i="37"/>
  <c r="B3656" i="37"/>
  <c r="A3656" i="37"/>
  <c r="B3655" i="37"/>
  <c r="A3655" i="37"/>
  <c r="B3654" i="37"/>
  <c r="A3654" i="37"/>
  <c r="B3653" i="37"/>
  <c r="A3653" i="37"/>
  <c r="B3652" i="37"/>
  <c r="A3652" i="37"/>
  <c r="B3651" i="37"/>
  <c r="A3651" i="37"/>
  <c r="B3650" i="37"/>
  <c r="A3650" i="37"/>
  <c r="B3649" i="37"/>
  <c r="A3649" i="37"/>
  <c r="B3648" i="37"/>
  <c r="A3648" i="37"/>
  <c r="B3647" i="37"/>
  <c r="A3647" i="37"/>
  <c r="B3646" i="37"/>
  <c r="A3646" i="37"/>
  <c r="B3645" i="37"/>
  <c r="A3645" i="37"/>
  <c r="B3644" i="37"/>
  <c r="A3644" i="37"/>
  <c r="B3643" i="37"/>
  <c r="A3643" i="37"/>
  <c r="B3642" i="37"/>
  <c r="A3642" i="37"/>
  <c r="B3641" i="37"/>
  <c r="A3641" i="37"/>
  <c r="B3640" i="37"/>
  <c r="A3640" i="37"/>
  <c r="B3639" i="37"/>
  <c r="A3639" i="37"/>
  <c r="B3638" i="37"/>
  <c r="A3638" i="37"/>
  <c r="B3637" i="37"/>
  <c r="A3637" i="37"/>
  <c r="B3636" i="37"/>
  <c r="A3636" i="37"/>
  <c r="B3635" i="37"/>
  <c r="A3635" i="37"/>
  <c r="B3634" i="37"/>
  <c r="A3634" i="37"/>
  <c r="B3633" i="37"/>
  <c r="A3633" i="37"/>
  <c r="B3632" i="37"/>
  <c r="A3632" i="37"/>
  <c r="B3631" i="37"/>
  <c r="A3631" i="37"/>
  <c r="B3630" i="37"/>
  <c r="A3630" i="37"/>
  <c r="B3629" i="37"/>
  <c r="A3629" i="37"/>
  <c r="B3628" i="37"/>
  <c r="A3628" i="37"/>
  <c r="B3627" i="37"/>
  <c r="A3627" i="37"/>
  <c r="B3626" i="37"/>
  <c r="A3626" i="37"/>
  <c r="B3625" i="37"/>
  <c r="A3625" i="37"/>
  <c r="B3624" i="37"/>
  <c r="A3624" i="37"/>
  <c r="B3623" i="37"/>
  <c r="A3623" i="37"/>
  <c r="B3622" i="37"/>
  <c r="A3622" i="37"/>
  <c r="B3621" i="37"/>
  <c r="A3621" i="37"/>
  <c r="B3620" i="37"/>
  <c r="A3620" i="37"/>
  <c r="B3619" i="37"/>
  <c r="A3619" i="37"/>
  <c r="B3618" i="37"/>
  <c r="A3618" i="37"/>
  <c r="B3617" i="37"/>
  <c r="A3617" i="37"/>
  <c r="B3616" i="37"/>
  <c r="A3616" i="37"/>
  <c r="B3615" i="37"/>
  <c r="A3615" i="37"/>
  <c r="B3614" i="37"/>
  <c r="A3614" i="37"/>
  <c r="B3613" i="37"/>
  <c r="A3613" i="37"/>
  <c r="B3612" i="37"/>
  <c r="A3612" i="37"/>
  <c r="B3611" i="37"/>
  <c r="A3611" i="37"/>
  <c r="B3610" i="37"/>
  <c r="A3610" i="37"/>
  <c r="B3609" i="37"/>
  <c r="A3609" i="37"/>
  <c r="B3608" i="37"/>
  <c r="A3608" i="37"/>
  <c r="B3607" i="37"/>
  <c r="A3607" i="37"/>
  <c r="B3606" i="37"/>
  <c r="A3606" i="37"/>
  <c r="B3605" i="37"/>
  <c r="A3605" i="37"/>
  <c r="B3604" i="37"/>
  <c r="A3604" i="37"/>
  <c r="B3603" i="37"/>
  <c r="A3603" i="37"/>
  <c r="B3602" i="37"/>
  <c r="A3602" i="37"/>
  <c r="B3601" i="37"/>
  <c r="A3601" i="37"/>
  <c r="B3600" i="37"/>
  <c r="A3600" i="37"/>
  <c r="B3599" i="37"/>
  <c r="A3599" i="37"/>
  <c r="B3598" i="37"/>
  <c r="A3598" i="37"/>
  <c r="B3597" i="37"/>
  <c r="A3597" i="37"/>
  <c r="B3596" i="37"/>
  <c r="A3596" i="37"/>
  <c r="B3595" i="37"/>
  <c r="A3595" i="37"/>
  <c r="B3594" i="37"/>
  <c r="A3594" i="37"/>
  <c r="B3593" i="37"/>
  <c r="A3593" i="37"/>
  <c r="B3592" i="37"/>
  <c r="A3592" i="37"/>
  <c r="B3591" i="37"/>
  <c r="A3591" i="37"/>
  <c r="B3590" i="37"/>
  <c r="A3590" i="37"/>
  <c r="B3589" i="37"/>
  <c r="A3589" i="37"/>
  <c r="B3588" i="37"/>
  <c r="A3588" i="37"/>
  <c r="B3587" i="37"/>
  <c r="A3587" i="37"/>
  <c r="B3586" i="37"/>
  <c r="A3586" i="37"/>
  <c r="B3585" i="37"/>
  <c r="A3585" i="37"/>
  <c r="B3584" i="37"/>
  <c r="A3584" i="37"/>
  <c r="B3583" i="37"/>
  <c r="A3583" i="37"/>
  <c r="B3582" i="37"/>
  <c r="A3582" i="37"/>
  <c r="B3581" i="37"/>
  <c r="A3581" i="37"/>
  <c r="B3580" i="37"/>
  <c r="A3580" i="37"/>
  <c r="B3579" i="37"/>
  <c r="A3579" i="37"/>
  <c r="B3578" i="37"/>
  <c r="A3578" i="37"/>
  <c r="B3577" i="37"/>
  <c r="A3577" i="37"/>
  <c r="B3576" i="37"/>
  <c r="A3576" i="37"/>
  <c r="B3575" i="37"/>
  <c r="A3575" i="37"/>
  <c r="B3574" i="37"/>
  <c r="A3574" i="37"/>
  <c r="B3573" i="37"/>
  <c r="A3573" i="37"/>
  <c r="B3572" i="37"/>
  <c r="A3572" i="37"/>
  <c r="B3571" i="37"/>
  <c r="A3571" i="37"/>
  <c r="B3570" i="37"/>
  <c r="A3570" i="37"/>
  <c r="B3569" i="37"/>
  <c r="A3569" i="37"/>
  <c r="B3568" i="37"/>
  <c r="A3568" i="37"/>
  <c r="B3567" i="37"/>
  <c r="A3567" i="37"/>
  <c r="B3566" i="37"/>
  <c r="A3566" i="37"/>
  <c r="B3565" i="37"/>
  <c r="A3565" i="37"/>
  <c r="B3564" i="37"/>
  <c r="A3564" i="37"/>
  <c r="B3563" i="37"/>
  <c r="A3563" i="37"/>
  <c r="B3562" i="37"/>
  <c r="A3562" i="37"/>
  <c r="B3561" i="37"/>
  <c r="A3561" i="37"/>
  <c r="B3560" i="37"/>
  <c r="A3560" i="37"/>
  <c r="B3559" i="37"/>
  <c r="A3559" i="37"/>
  <c r="B3558" i="37"/>
  <c r="A3558" i="37"/>
  <c r="B3557" i="37"/>
  <c r="A3557" i="37"/>
  <c r="B3556" i="37"/>
  <c r="A3556" i="37"/>
  <c r="B3555" i="37"/>
  <c r="A3555" i="37"/>
  <c r="B3554" i="37"/>
  <c r="A3554" i="37"/>
  <c r="B3553" i="37"/>
  <c r="A3553" i="37"/>
  <c r="B3552" i="37"/>
  <c r="A3552" i="37"/>
  <c r="B3551" i="37"/>
  <c r="A3551" i="37"/>
  <c r="B3550" i="37"/>
  <c r="A3550" i="37"/>
  <c r="B3549" i="37"/>
  <c r="A3549" i="37"/>
  <c r="B3548" i="37"/>
  <c r="A3548" i="37"/>
  <c r="B3547" i="37"/>
  <c r="A3547" i="37"/>
  <c r="B3546" i="37"/>
  <c r="A3546" i="37"/>
  <c r="B3545" i="37"/>
  <c r="A3545" i="37"/>
  <c r="B3544" i="37"/>
  <c r="A3544" i="37"/>
  <c r="B3543" i="37"/>
  <c r="A3543" i="37"/>
  <c r="B3542" i="37"/>
  <c r="A3542" i="37"/>
  <c r="B3541" i="37"/>
  <c r="A3541" i="37"/>
  <c r="B3540" i="37"/>
  <c r="A3540" i="37"/>
  <c r="B3539" i="37"/>
  <c r="A3539" i="37"/>
  <c r="B3538" i="37"/>
  <c r="A3538" i="37"/>
  <c r="B3537" i="37"/>
  <c r="A3537" i="37"/>
  <c r="B3536" i="37"/>
  <c r="A3536" i="37"/>
  <c r="B3535" i="37"/>
  <c r="A3535" i="37"/>
  <c r="B3534" i="37"/>
  <c r="A3534" i="37"/>
  <c r="B3533" i="37"/>
  <c r="A3533" i="37"/>
  <c r="B3532" i="37"/>
  <c r="A3532" i="37"/>
  <c r="B3531" i="37"/>
  <c r="A3531" i="37"/>
  <c r="B3530" i="37"/>
  <c r="A3530" i="37"/>
  <c r="B3529" i="37"/>
  <c r="A3529" i="37"/>
  <c r="B3528" i="37"/>
  <c r="A3528" i="37"/>
  <c r="B3527" i="37"/>
  <c r="A3527" i="37"/>
  <c r="B3526" i="37"/>
  <c r="A3526" i="37"/>
  <c r="B3525" i="37"/>
  <c r="A3525" i="37"/>
  <c r="B3524" i="37"/>
  <c r="A3524" i="37"/>
  <c r="B3523" i="37"/>
  <c r="A3523" i="37"/>
  <c r="B3522" i="37"/>
  <c r="A3522" i="37"/>
  <c r="B3521" i="37"/>
  <c r="A3521" i="37"/>
  <c r="B3520" i="37"/>
  <c r="A3520" i="37"/>
  <c r="B3519" i="37"/>
  <c r="A3519" i="37"/>
  <c r="B3518" i="37"/>
  <c r="A3518" i="37"/>
  <c r="B3517" i="37"/>
  <c r="A3517" i="37"/>
  <c r="B3516" i="37"/>
  <c r="A3516" i="37"/>
  <c r="B3515" i="37"/>
  <c r="A3515" i="37"/>
  <c r="B3514" i="37"/>
  <c r="A3514" i="37"/>
  <c r="B3513" i="37"/>
  <c r="A3513" i="37"/>
  <c r="B3512" i="37"/>
  <c r="A3512" i="37"/>
  <c r="B3511" i="37"/>
  <c r="A3511" i="37"/>
  <c r="B3510" i="37"/>
  <c r="A3510" i="37"/>
  <c r="B3509" i="37"/>
  <c r="A3509" i="37"/>
  <c r="B3508" i="37"/>
  <c r="A3508" i="37"/>
  <c r="B3507" i="37"/>
  <c r="A3507" i="37"/>
  <c r="B3506" i="37"/>
  <c r="A3506" i="37"/>
  <c r="B3505" i="37"/>
  <c r="A3505" i="37"/>
  <c r="B3504" i="37"/>
  <c r="A3504" i="37"/>
  <c r="B3503" i="37"/>
  <c r="A3503" i="37"/>
  <c r="B3502" i="37"/>
  <c r="A3502" i="37"/>
  <c r="B3501" i="37"/>
  <c r="A3501" i="37"/>
  <c r="B3500" i="37"/>
  <c r="A3500" i="37"/>
  <c r="B3499" i="37"/>
  <c r="A3499" i="37"/>
  <c r="B3498" i="37"/>
  <c r="A3498" i="37"/>
  <c r="B3497" i="37"/>
  <c r="A3497" i="37"/>
  <c r="B3496" i="37"/>
  <c r="A3496" i="37"/>
  <c r="B3495" i="37"/>
  <c r="A3495" i="37"/>
  <c r="B3494" i="37"/>
  <c r="A3494" i="37"/>
  <c r="B3493" i="37"/>
  <c r="A3493" i="37"/>
  <c r="B3492" i="37"/>
  <c r="A3492" i="37"/>
  <c r="B3491" i="37"/>
  <c r="A3491" i="37"/>
  <c r="B3490" i="37"/>
  <c r="A3490" i="37"/>
  <c r="B3489" i="37"/>
  <c r="A3489" i="37"/>
  <c r="B3488" i="37"/>
  <c r="A3488" i="37"/>
  <c r="B3487" i="37"/>
  <c r="A3487" i="37"/>
  <c r="B3486" i="37"/>
  <c r="A3486" i="37"/>
  <c r="B3485" i="37"/>
  <c r="A3485" i="37"/>
  <c r="B3484" i="37"/>
  <c r="A3484" i="37"/>
  <c r="B3483" i="37"/>
  <c r="A3483" i="37"/>
  <c r="B3482" i="37"/>
  <c r="A3482" i="37"/>
  <c r="B3481" i="37"/>
  <c r="A3481" i="37"/>
  <c r="B3480" i="37"/>
  <c r="A3480" i="37"/>
  <c r="B3479" i="37"/>
  <c r="A3479" i="37"/>
  <c r="B3478" i="37"/>
  <c r="A3478" i="37"/>
  <c r="B3477" i="37"/>
  <c r="A3477" i="37"/>
  <c r="B3476" i="37"/>
  <c r="A3476" i="37"/>
  <c r="B3475" i="37"/>
  <c r="A3475" i="37"/>
  <c r="B3474" i="37"/>
  <c r="A3474" i="37"/>
  <c r="B3473" i="37"/>
  <c r="A3473" i="37"/>
  <c r="B3472" i="37"/>
  <c r="A3472" i="37"/>
  <c r="B3471" i="37"/>
  <c r="A3471" i="37"/>
  <c r="B3470" i="37"/>
  <c r="A3470" i="37"/>
  <c r="B3469" i="37"/>
  <c r="A3469" i="37"/>
  <c r="B3468" i="37"/>
  <c r="A3468" i="37"/>
  <c r="B3467" i="37"/>
  <c r="A3467" i="37"/>
  <c r="B3466" i="37"/>
  <c r="A3466" i="37"/>
  <c r="B3465" i="37"/>
  <c r="A3465" i="37"/>
  <c r="B3464" i="37"/>
  <c r="A3464" i="37"/>
  <c r="B3463" i="37"/>
  <c r="A3463" i="37"/>
  <c r="B3462" i="37"/>
  <c r="A3462" i="37"/>
  <c r="B3461" i="37"/>
  <c r="A3461" i="37"/>
  <c r="B3460" i="37"/>
  <c r="A3460" i="37"/>
  <c r="B3459" i="37"/>
  <c r="A3459" i="37"/>
  <c r="B3458" i="37"/>
  <c r="A3458" i="37"/>
  <c r="B3457" i="37"/>
  <c r="A3457" i="37"/>
  <c r="B3456" i="37"/>
  <c r="A3456" i="37"/>
  <c r="B3455" i="37"/>
  <c r="A3455" i="37"/>
  <c r="B3454" i="37"/>
  <c r="A3454" i="37"/>
  <c r="B3453" i="37"/>
  <c r="A3453" i="37"/>
  <c r="B3452" i="37"/>
  <c r="A3452" i="37"/>
  <c r="B3451" i="37"/>
  <c r="A3451" i="37"/>
  <c r="B3450" i="37"/>
  <c r="A3450" i="37"/>
  <c r="B3449" i="37"/>
  <c r="A3449" i="37"/>
  <c r="B3448" i="37"/>
  <c r="A3448" i="37"/>
  <c r="B3447" i="37"/>
  <c r="A3447" i="37"/>
  <c r="B3446" i="37"/>
  <c r="A3446" i="37"/>
  <c r="B3445" i="37"/>
  <c r="A3445" i="37"/>
  <c r="B3444" i="37"/>
  <c r="A3444" i="37"/>
  <c r="B3443" i="37"/>
  <c r="A3443" i="37"/>
  <c r="B3442" i="37"/>
  <c r="A3442" i="37"/>
  <c r="B3441" i="37"/>
  <c r="A3441" i="37"/>
  <c r="B3440" i="37"/>
  <c r="A3440" i="37"/>
  <c r="B3439" i="37"/>
  <c r="A3439" i="37"/>
  <c r="B3438" i="37"/>
  <c r="A3438" i="37"/>
  <c r="B3437" i="37"/>
  <c r="A3437" i="37"/>
  <c r="B3436" i="37"/>
  <c r="A3436" i="37"/>
  <c r="B3435" i="37"/>
  <c r="A3435" i="37"/>
  <c r="B3434" i="37"/>
  <c r="A3434" i="37"/>
  <c r="B3433" i="37"/>
  <c r="A3433" i="37"/>
  <c r="B3432" i="37"/>
  <c r="A3432" i="37"/>
  <c r="B3431" i="37"/>
  <c r="A3431" i="37"/>
  <c r="B3430" i="37"/>
  <c r="A3430" i="37"/>
  <c r="B3429" i="37"/>
  <c r="A3429" i="37"/>
  <c r="B3428" i="37"/>
  <c r="A3428" i="37"/>
  <c r="B3427" i="37"/>
  <c r="A3427" i="37"/>
  <c r="B3426" i="37"/>
  <c r="A3426" i="37"/>
  <c r="B3425" i="37"/>
  <c r="A3425" i="37"/>
  <c r="B3424" i="37"/>
  <c r="A3424" i="37"/>
  <c r="B3423" i="37"/>
  <c r="A3423" i="37"/>
  <c r="B3422" i="37"/>
  <c r="A3422" i="37"/>
  <c r="B3421" i="37"/>
  <c r="A3421" i="37"/>
  <c r="B3420" i="37"/>
  <c r="A3420" i="37"/>
  <c r="B3419" i="37"/>
  <c r="A3419" i="37"/>
  <c r="B3418" i="37"/>
  <c r="A3418" i="37"/>
  <c r="B3417" i="37"/>
  <c r="A3417" i="37"/>
  <c r="B3416" i="37"/>
  <c r="A3416" i="37"/>
  <c r="B3415" i="37"/>
  <c r="A3415" i="37"/>
  <c r="B3414" i="37"/>
  <c r="A3414" i="37"/>
  <c r="B3413" i="37"/>
  <c r="A3413" i="37"/>
  <c r="B3412" i="37"/>
  <c r="A3412" i="37"/>
  <c r="B3411" i="37"/>
  <c r="A3411" i="37"/>
  <c r="B3410" i="37"/>
  <c r="A3410" i="37"/>
  <c r="B3409" i="37"/>
  <c r="A3409" i="37"/>
  <c r="B3408" i="37"/>
  <c r="A3408" i="37"/>
  <c r="B3407" i="37"/>
  <c r="A3407" i="37"/>
  <c r="B3406" i="37"/>
  <c r="A3406" i="37"/>
  <c r="B3405" i="37"/>
  <c r="A3405" i="37"/>
  <c r="B3404" i="37"/>
  <c r="A3404" i="37"/>
  <c r="B3403" i="37"/>
  <c r="A3403" i="37"/>
  <c r="B3402" i="37"/>
  <c r="A3402" i="37"/>
  <c r="B3401" i="37"/>
  <c r="A3401" i="37"/>
  <c r="B3400" i="37"/>
  <c r="A3400" i="37"/>
  <c r="B3399" i="37"/>
  <c r="A3399" i="37"/>
  <c r="B3398" i="37"/>
  <c r="A3398" i="37"/>
  <c r="B3397" i="37"/>
  <c r="A3397" i="37"/>
  <c r="B3396" i="37"/>
  <c r="A3396" i="37"/>
  <c r="B3395" i="37"/>
  <c r="A3395" i="37"/>
  <c r="B3394" i="37"/>
  <c r="A3394" i="37"/>
  <c r="B3393" i="37"/>
  <c r="A3393" i="37"/>
  <c r="B3392" i="37"/>
  <c r="A3392" i="37"/>
  <c r="B3391" i="37"/>
  <c r="A3391" i="37"/>
  <c r="B3390" i="37"/>
  <c r="A3390" i="37"/>
  <c r="B3389" i="37"/>
  <c r="A3389" i="37"/>
  <c r="B3388" i="37"/>
  <c r="A3388" i="37"/>
  <c r="B3387" i="37"/>
  <c r="A3387" i="37"/>
  <c r="B3386" i="37"/>
  <c r="A3386" i="37"/>
  <c r="B3385" i="37"/>
  <c r="A3385" i="37"/>
  <c r="B3384" i="37"/>
  <c r="A3384" i="37"/>
  <c r="B3383" i="37"/>
  <c r="A3383" i="37"/>
  <c r="B3382" i="37"/>
  <c r="A3382" i="37"/>
  <c r="B3381" i="37"/>
  <c r="A3381" i="37"/>
  <c r="B3380" i="37"/>
  <c r="A3380" i="37"/>
  <c r="B3379" i="37"/>
  <c r="A3379" i="37"/>
  <c r="B3378" i="37"/>
  <c r="A3378" i="37"/>
  <c r="B3377" i="37"/>
  <c r="A3377" i="37"/>
  <c r="B3376" i="37"/>
  <c r="A3376" i="37"/>
  <c r="B3375" i="37"/>
  <c r="A3375" i="37"/>
  <c r="B3374" i="37"/>
  <c r="A3374" i="37"/>
  <c r="B3373" i="37"/>
  <c r="A3373" i="37"/>
  <c r="B3372" i="37"/>
  <c r="A3372" i="37"/>
  <c r="B3371" i="37"/>
  <c r="A3371" i="37"/>
  <c r="B3370" i="37"/>
  <c r="A3370" i="37"/>
  <c r="B3369" i="37"/>
  <c r="A3369" i="37"/>
  <c r="B3368" i="37"/>
  <c r="A3368" i="37"/>
  <c r="B3367" i="37"/>
  <c r="A3367" i="37"/>
  <c r="B3366" i="37"/>
  <c r="A3366" i="37"/>
  <c r="B3365" i="37"/>
  <c r="A3365" i="37"/>
  <c r="B3364" i="37"/>
  <c r="A3364" i="37"/>
  <c r="B3363" i="37"/>
  <c r="A3363" i="37"/>
  <c r="B3362" i="37"/>
  <c r="A3362" i="37"/>
  <c r="B3361" i="37"/>
  <c r="A3361" i="37"/>
  <c r="B3360" i="37"/>
  <c r="A3360" i="37"/>
  <c r="B3359" i="37"/>
  <c r="A3359" i="37"/>
  <c r="B3358" i="37"/>
  <c r="A3358" i="37"/>
  <c r="B3357" i="37"/>
  <c r="A3357" i="37"/>
  <c r="B3356" i="37"/>
  <c r="A3356" i="37"/>
  <c r="B3355" i="37"/>
  <c r="A3355" i="37"/>
  <c r="B3354" i="37"/>
  <c r="A3354" i="37"/>
  <c r="B3353" i="37"/>
  <c r="A3353" i="37"/>
  <c r="B3352" i="37"/>
  <c r="A3352" i="37"/>
  <c r="B3351" i="37"/>
  <c r="A3351" i="37"/>
  <c r="B3350" i="37"/>
  <c r="A3350" i="37"/>
  <c r="B3349" i="37"/>
  <c r="A3349" i="37"/>
  <c r="B3348" i="37"/>
  <c r="A3348" i="37"/>
  <c r="B3347" i="37"/>
  <c r="A3347" i="37"/>
  <c r="B3346" i="37"/>
  <c r="A3346" i="37"/>
  <c r="B3345" i="37"/>
  <c r="A3345" i="37"/>
  <c r="B3344" i="37"/>
  <c r="A3344" i="37"/>
  <c r="B3343" i="37"/>
  <c r="A3343" i="37"/>
  <c r="B3342" i="37"/>
  <c r="A3342" i="37"/>
  <c r="B3341" i="37"/>
  <c r="A3341" i="37"/>
  <c r="B3340" i="37"/>
  <c r="A3340" i="37"/>
  <c r="B3339" i="37"/>
  <c r="A3339" i="37"/>
  <c r="B3338" i="37"/>
  <c r="A3338" i="37"/>
  <c r="B3337" i="37"/>
  <c r="A3337" i="37"/>
  <c r="B3336" i="37"/>
  <c r="A3336" i="37"/>
  <c r="B3335" i="37"/>
  <c r="A3335" i="37"/>
  <c r="B3334" i="37"/>
  <c r="A3334" i="37"/>
  <c r="B3333" i="37"/>
  <c r="A3333" i="37"/>
  <c r="B3332" i="37"/>
  <c r="A3332" i="37"/>
  <c r="B3331" i="37"/>
  <c r="A3331" i="37"/>
  <c r="B3330" i="37"/>
  <c r="A3330" i="37"/>
  <c r="B3329" i="37"/>
  <c r="A3329" i="37"/>
  <c r="B3328" i="37"/>
  <c r="A3328" i="37"/>
  <c r="B3327" i="37"/>
  <c r="A3327" i="37"/>
  <c r="B3326" i="37"/>
  <c r="A3326" i="37"/>
  <c r="B3325" i="37"/>
  <c r="A3325" i="37"/>
  <c r="B3324" i="37"/>
  <c r="A3324" i="37"/>
  <c r="B3323" i="37"/>
  <c r="A3323" i="37"/>
  <c r="B3322" i="37"/>
  <c r="A3322" i="37"/>
  <c r="B3321" i="37"/>
  <c r="A3321" i="37"/>
  <c r="B3320" i="37"/>
  <c r="A3320" i="37"/>
  <c r="B3319" i="37"/>
  <c r="A3319" i="37"/>
  <c r="B3318" i="37"/>
  <c r="A3318" i="37"/>
  <c r="B3317" i="37"/>
  <c r="A3317" i="37"/>
  <c r="B3316" i="37"/>
  <c r="A3316" i="37"/>
  <c r="B3315" i="37"/>
  <c r="A3315" i="37"/>
  <c r="B3314" i="37"/>
  <c r="A3314" i="37"/>
  <c r="B3313" i="37"/>
  <c r="A3313" i="37"/>
  <c r="B3312" i="37"/>
  <c r="A3312" i="37"/>
  <c r="B3311" i="37"/>
  <c r="A3311" i="37"/>
  <c r="B3310" i="37"/>
  <c r="A3310" i="37"/>
  <c r="B3309" i="37"/>
  <c r="A3309" i="37"/>
  <c r="B3308" i="37"/>
  <c r="A3308" i="37"/>
  <c r="B3307" i="37"/>
  <c r="A3307" i="37"/>
  <c r="B3306" i="37"/>
  <c r="A3306" i="37"/>
  <c r="B3305" i="37"/>
  <c r="A3305" i="37"/>
  <c r="B3304" i="37"/>
  <c r="A3304" i="37"/>
  <c r="B3303" i="37"/>
  <c r="A3303" i="37"/>
  <c r="B3302" i="37"/>
  <c r="A3302" i="37"/>
  <c r="B3301" i="37"/>
  <c r="A3301" i="37"/>
  <c r="B3300" i="37"/>
  <c r="A3300" i="37"/>
  <c r="B3299" i="37"/>
  <c r="A3299" i="37"/>
  <c r="B3298" i="37"/>
  <c r="A3298" i="37"/>
  <c r="B3297" i="37"/>
  <c r="A3297" i="37"/>
  <c r="B3296" i="37"/>
  <c r="A3296" i="37"/>
  <c r="B3295" i="37"/>
  <c r="A3295" i="37"/>
  <c r="B3294" i="37"/>
  <c r="A3294" i="37"/>
  <c r="B3293" i="37"/>
  <c r="A3293" i="37"/>
  <c r="B3292" i="37"/>
  <c r="A3292" i="37"/>
  <c r="B3291" i="37"/>
  <c r="A3291" i="37"/>
  <c r="B3290" i="37"/>
  <c r="A3290" i="37"/>
  <c r="B3289" i="37"/>
  <c r="A3289" i="37"/>
  <c r="B3288" i="37"/>
  <c r="A3288" i="37"/>
  <c r="B3287" i="37"/>
  <c r="A3287" i="37"/>
  <c r="B3286" i="37"/>
  <c r="A3286" i="37"/>
  <c r="B3285" i="37"/>
  <c r="A3285" i="37"/>
  <c r="B3284" i="37"/>
  <c r="A3284" i="37"/>
  <c r="B3283" i="37"/>
  <c r="A3283" i="37"/>
  <c r="B3282" i="37"/>
  <c r="A3282" i="37"/>
  <c r="B3281" i="37"/>
  <c r="A3281" i="37"/>
  <c r="B3280" i="37"/>
  <c r="A3280" i="37"/>
  <c r="B3279" i="37"/>
  <c r="A3279" i="37"/>
  <c r="B3278" i="37"/>
  <c r="A3278" i="37"/>
  <c r="B3277" i="37"/>
  <c r="A3277" i="37"/>
  <c r="B3276" i="37"/>
  <c r="A3276" i="37"/>
  <c r="B3275" i="37"/>
  <c r="A3275" i="37"/>
  <c r="B3274" i="37"/>
  <c r="A3274" i="37"/>
  <c r="B3273" i="37"/>
  <c r="A3273" i="37"/>
  <c r="B3272" i="37"/>
  <c r="A3272" i="37"/>
  <c r="B3271" i="37"/>
  <c r="A3271" i="37"/>
  <c r="B3270" i="37"/>
  <c r="A3270" i="37"/>
  <c r="B3269" i="37"/>
  <c r="A3269" i="37"/>
  <c r="B3268" i="37"/>
  <c r="A3268" i="37"/>
  <c r="B3267" i="37"/>
  <c r="A3267" i="37"/>
  <c r="B3266" i="37"/>
  <c r="A3266" i="37"/>
  <c r="B3265" i="37"/>
  <c r="A3265" i="37"/>
  <c r="B3264" i="37"/>
  <c r="A3264" i="37"/>
  <c r="B3263" i="37"/>
  <c r="A3263" i="37"/>
  <c r="B3262" i="37"/>
  <c r="A3262" i="37"/>
  <c r="B3261" i="37"/>
  <c r="A3261" i="37"/>
  <c r="B3260" i="37"/>
  <c r="A3260" i="37"/>
  <c r="B3259" i="37"/>
  <c r="A3259" i="37"/>
  <c r="B3258" i="37"/>
  <c r="A3258" i="37"/>
  <c r="B3257" i="37"/>
  <c r="A3257" i="37"/>
  <c r="B3256" i="37"/>
  <c r="A3256" i="37"/>
  <c r="B3255" i="37"/>
  <c r="A3255" i="37"/>
  <c r="B3254" i="37"/>
  <c r="A3254" i="37"/>
  <c r="B3253" i="37"/>
  <c r="A3253" i="37"/>
  <c r="B3252" i="37"/>
  <c r="A3252" i="37"/>
  <c r="B3251" i="37"/>
  <c r="A3251" i="37"/>
  <c r="B3250" i="37"/>
  <c r="A3250" i="37"/>
  <c r="B3249" i="37"/>
  <c r="A3249" i="37"/>
  <c r="B3248" i="37"/>
  <c r="A3248" i="37"/>
  <c r="B3247" i="37"/>
  <c r="A3247" i="37"/>
  <c r="B3246" i="37"/>
  <c r="A3246" i="37"/>
  <c r="B3245" i="37"/>
  <c r="A3245" i="37"/>
  <c r="B3244" i="37"/>
  <c r="A3244" i="37"/>
  <c r="B3243" i="37"/>
  <c r="A3243" i="37"/>
  <c r="B3242" i="37"/>
  <c r="A3242" i="37"/>
  <c r="B3241" i="37"/>
  <c r="A3241" i="37"/>
  <c r="B3240" i="37"/>
  <c r="A3240" i="37"/>
  <c r="B3239" i="37"/>
  <c r="A3239" i="37"/>
  <c r="B3238" i="37"/>
  <c r="A3238" i="37"/>
  <c r="B3237" i="37"/>
  <c r="A3237" i="37"/>
  <c r="B3236" i="37"/>
  <c r="A3236" i="37"/>
  <c r="B3235" i="37"/>
  <c r="A3235" i="37"/>
  <c r="B3234" i="37"/>
  <c r="A3234" i="37"/>
  <c r="B3233" i="37"/>
  <c r="A3233" i="37"/>
  <c r="B3232" i="37"/>
  <c r="A3232" i="37"/>
  <c r="B3231" i="37"/>
  <c r="A3231" i="37"/>
  <c r="B3230" i="37"/>
  <c r="A3230" i="37"/>
  <c r="B3229" i="37"/>
  <c r="A3229" i="37"/>
  <c r="B3228" i="37"/>
  <c r="A3228" i="37"/>
  <c r="B3227" i="37"/>
  <c r="A3227" i="37"/>
  <c r="B3226" i="37"/>
  <c r="A3226" i="37"/>
  <c r="B3225" i="37"/>
  <c r="A3225" i="37"/>
  <c r="B3224" i="37"/>
  <c r="A3224" i="37"/>
  <c r="B3223" i="37"/>
  <c r="A3223" i="37"/>
  <c r="B3222" i="37"/>
  <c r="A3222" i="37"/>
  <c r="B3221" i="37"/>
  <c r="A3221" i="37"/>
  <c r="B3220" i="37"/>
  <c r="A3220" i="37"/>
  <c r="B3219" i="37"/>
  <c r="A3219" i="37"/>
  <c r="B3218" i="37"/>
  <c r="A3218" i="37"/>
  <c r="B3217" i="37"/>
  <c r="A3217" i="37"/>
  <c r="B3216" i="37"/>
  <c r="A3216" i="37"/>
  <c r="B3215" i="37"/>
  <c r="A3215" i="37"/>
  <c r="B3214" i="37"/>
  <c r="A3214" i="37"/>
  <c r="B3213" i="37"/>
  <c r="A3213" i="37"/>
  <c r="B3212" i="37"/>
  <c r="A3212" i="37"/>
  <c r="B3211" i="37"/>
  <c r="A3211" i="37"/>
  <c r="B3210" i="37"/>
  <c r="A3210" i="37"/>
  <c r="B3209" i="37"/>
  <c r="A3209" i="37"/>
  <c r="B3208" i="37"/>
  <c r="A3208" i="37"/>
  <c r="B3207" i="37"/>
  <c r="A3207" i="37"/>
  <c r="B3206" i="37"/>
  <c r="A3206" i="37"/>
  <c r="B3205" i="37"/>
  <c r="A3205" i="37"/>
  <c r="B3204" i="37"/>
  <c r="A3204" i="37"/>
  <c r="B3203" i="37"/>
  <c r="A3203" i="37"/>
  <c r="B3202" i="37"/>
  <c r="A3202" i="37"/>
  <c r="B3201" i="37"/>
  <c r="A3201" i="37"/>
  <c r="B3200" i="37"/>
  <c r="A3200" i="37"/>
  <c r="B3199" i="37"/>
  <c r="A3199" i="37"/>
  <c r="B3198" i="37"/>
  <c r="A3198" i="37"/>
  <c r="B3197" i="37"/>
  <c r="A3197" i="37"/>
  <c r="B3196" i="37"/>
  <c r="A3196" i="37"/>
  <c r="B3195" i="37"/>
  <c r="A3195" i="37"/>
  <c r="B3194" i="37"/>
  <c r="A3194" i="37"/>
  <c r="B3193" i="37"/>
  <c r="A3193" i="37"/>
  <c r="B3192" i="37"/>
  <c r="A3192" i="37"/>
  <c r="B3191" i="37"/>
  <c r="A3191" i="37"/>
  <c r="B3190" i="37"/>
  <c r="A3190" i="37"/>
  <c r="B3189" i="37"/>
  <c r="A3189" i="37"/>
  <c r="B3188" i="37"/>
  <c r="A3188" i="37"/>
  <c r="B3187" i="37"/>
  <c r="A3187" i="37"/>
  <c r="B3186" i="37"/>
  <c r="A3186" i="37"/>
  <c r="B3185" i="37"/>
  <c r="A3185" i="37"/>
  <c r="B3184" i="37"/>
  <c r="A3184" i="37"/>
  <c r="B3183" i="37"/>
  <c r="A3183" i="37"/>
  <c r="B3182" i="37"/>
  <c r="A3182" i="37"/>
  <c r="B3181" i="37"/>
  <c r="A3181" i="37"/>
  <c r="B3180" i="37"/>
  <c r="A3180" i="37"/>
  <c r="B3179" i="37"/>
  <c r="A3179" i="37"/>
  <c r="B3178" i="37"/>
  <c r="A3178" i="37"/>
  <c r="B3177" i="37"/>
  <c r="A3177" i="37"/>
  <c r="B3176" i="37"/>
  <c r="A3176" i="37"/>
  <c r="B3175" i="37"/>
  <c r="A3175" i="37"/>
  <c r="B3174" i="37"/>
  <c r="A3174" i="37"/>
  <c r="B3173" i="37"/>
  <c r="A3173" i="37"/>
  <c r="B3172" i="37"/>
  <c r="A3172" i="37"/>
  <c r="B3171" i="37"/>
  <c r="A3171" i="37"/>
  <c r="B3170" i="37"/>
  <c r="A3170" i="37"/>
  <c r="B3169" i="37"/>
  <c r="A3169" i="37"/>
  <c r="B3168" i="37"/>
  <c r="A3168" i="37"/>
  <c r="B3167" i="37"/>
  <c r="A3167" i="37"/>
  <c r="B3166" i="37"/>
  <c r="A3166" i="37"/>
  <c r="B3165" i="37"/>
  <c r="A3165" i="37"/>
  <c r="B3164" i="37"/>
  <c r="A3164" i="37"/>
  <c r="B3163" i="37"/>
  <c r="A3163" i="37"/>
  <c r="B3162" i="37"/>
  <c r="A3162" i="37"/>
  <c r="B3161" i="37"/>
  <c r="A3161" i="37"/>
  <c r="B3160" i="37"/>
  <c r="A3160" i="37"/>
  <c r="B3159" i="37"/>
  <c r="A3159" i="37"/>
  <c r="B3158" i="37"/>
  <c r="A3158" i="37"/>
  <c r="B3157" i="37"/>
  <c r="A3157" i="37"/>
  <c r="B3156" i="37"/>
  <c r="A3156" i="37"/>
  <c r="B3155" i="37"/>
  <c r="A3155" i="37"/>
  <c r="B3154" i="37"/>
  <c r="A3154" i="37"/>
  <c r="B3153" i="37"/>
  <c r="A3153" i="37"/>
  <c r="B3152" i="37"/>
  <c r="A3152" i="37"/>
  <c r="B3151" i="37"/>
  <c r="A3151" i="37"/>
  <c r="B3150" i="37"/>
  <c r="A3150" i="37"/>
  <c r="B3149" i="37"/>
  <c r="A3149" i="37"/>
  <c r="B3148" i="37"/>
  <c r="A3148" i="37"/>
  <c r="B3147" i="37"/>
  <c r="A3147" i="37"/>
  <c r="B3146" i="37"/>
  <c r="A3146" i="37"/>
  <c r="B3145" i="37"/>
  <c r="A3145" i="37"/>
  <c r="B3144" i="37"/>
  <c r="A3144" i="37"/>
  <c r="B3143" i="37"/>
  <c r="A3143" i="37"/>
  <c r="B3142" i="37"/>
  <c r="A3142" i="37"/>
  <c r="B3141" i="37"/>
  <c r="A3141" i="37"/>
  <c r="B3140" i="37"/>
  <c r="A3140" i="37"/>
  <c r="B3139" i="37"/>
  <c r="A3139" i="37"/>
  <c r="B3138" i="37"/>
  <c r="A3138" i="37"/>
  <c r="B3137" i="37"/>
  <c r="A3137" i="37"/>
  <c r="B3136" i="37"/>
  <c r="A3136" i="37"/>
  <c r="B3135" i="37"/>
  <c r="A3135" i="37"/>
  <c r="B3134" i="37"/>
  <c r="A3134" i="37"/>
  <c r="B3133" i="37"/>
  <c r="A3133" i="37"/>
  <c r="B3132" i="37"/>
  <c r="A3132" i="37"/>
  <c r="B3131" i="37"/>
  <c r="A3131" i="37"/>
  <c r="B3130" i="37"/>
  <c r="A3130" i="37"/>
  <c r="B3129" i="37"/>
  <c r="A3129" i="37"/>
  <c r="B3128" i="37"/>
  <c r="A3128" i="37"/>
  <c r="B3127" i="37"/>
  <c r="A3127" i="37"/>
  <c r="B3126" i="37"/>
  <c r="A3126" i="37"/>
  <c r="B3125" i="37"/>
  <c r="A3125" i="37"/>
  <c r="B3124" i="37"/>
  <c r="A3124" i="37"/>
  <c r="B3123" i="37"/>
  <c r="A3123" i="37"/>
  <c r="B3122" i="37"/>
  <c r="A3122" i="37"/>
  <c r="B3121" i="37"/>
  <c r="A3121" i="37"/>
  <c r="B3120" i="37"/>
  <c r="A3120" i="37"/>
  <c r="B3119" i="37"/>
  <c r="A3119" i="37"/>
  <c r="B3118" i="37"/>
  <c r="A3118" i="37"/>
  <c r="B3117" i="37"/>
  <c r="A3117" i="37"/>
  <c r="B3116" i="37"/>
  <c r="A3116" i="37"/>
  <c r="B3115" i="37"/>
  <c r="A3115" i="37"/>
  <c r="B3114" i="37"/>
  <c r="A3114" i="37"/>
  <c r="B3113" i="37"/>
  <c r="A3113" i="37"/>
  <c r="B3112" i="37"/>
  <c r="A3112" i="37"/>
  <c r="B3111" i="37"/>
  <c r="A3111" i="37"/>
  <c r="B3110" i="37"/>
  <c r="A3110" i="37"/>
  <c r="B3109" i="37"/>
  <c r="A3109" i="37"/>
  <c r="B3108" i="37"/>
  <c r="A3108" i="37"/>
  <c r="B3107" i="37"/>
  <c r="A3107" i="37"/>
  <c r="B3106" i="37"/>
  <c r="A3106" i="37"/>
  <c r="B3105" i="37"/>
  <c r="A3105" i="37"/>
  <c r="B3104" i="37"/>
  <c r="A3104" i="37"/>
  <c r="B3103" i="37"/>
  <c r="A3103" i="37"/>
  <c r="B3102" i="37"/>
  <c r="A3102" i="37"/>
  <c r="B3101" i="37"/>
  <c r="A3101" i="37"/>
  <c r="B3100" i="37"/>
  <c r="A3100" i="37"/>
  <c r="B3099" i="37"/>
  <c r="A3099" i="37"/>
  <c r="B3098" i="37"/>
  <c r="A3098" i="37"/>
  <c r="B3097" i="37"/>
  <c r="A3097" i="37"/>
  <c r="B3096" i="37"/>
  <c r="A3096" i="37"/>
  <c r="B3095" i="37"/>
  <c r="A3095" i="37"/>
  <c r="B3094" i="37"/>
  <c r="A3094" i="37"/>
  <c r="B3093" i="37"/>
  <c r="A3093" i="37"/>
  <c r="B3092" i="37"/>
  <c r="A3092" i="37"/>
  <c r="B3091" i="37"/>
  <c r="A3091" i="37"/>
  <c r="B3090" i="37"/>
  <c r="A3090" i="37"/>
  <c r="B3089" i="37"/>
  <c r="A3089" i="37"/>
  <c r="B3088" i="37"/>
  <c r="A3088" i="37"/>
  <c r="B3087" i="37"/>
  <c r="A3087" i="37"/>
  <c r="B3086" i="37"/>
  <c r="A3086" i="37"/>
  <c r="B3085" i="37"/>
  <c r="A3085" i="37"/>
  <c r="B3084" i="37"/>
  <c r="A3084" i="37"/>
  <c r="B3083" i="37"/>
  <c r="A3083" i="37"/>
  <c r="B3082" i="37"/>
  <c r="A3082" i="37"/>
  <c r="B3081" i="37"/>
  <c r="A3081" i="37"/>
  <c r="B3080" i="37"/>
  <c r="A3080" i="37"/>
  <c r="B3079" i="37"/>
  <c r="A3079" i="37"/>
  <c r="B3078" i="37"/>
  <c r="A3078" i="37"/>
  <c r="B3077" i="37"/>
  <c r="A3077" i="37"/>
  <c r="B3076" i="37"/>
  <c r="A3076" i="37"/>
  <c r="B3075" i="37"/>
  <c r="A3075" i="37"/>
  <c r="B3074" i="37"/>
  <c r="A3074" i="37"/>
  <c r="B3073" i="37"/>
  <c r="A3073" i="37"/>
  <c r="B3072" i="37"/>
  <c r="A3072" i="37"/>
  <c r="B3071" i="37"/>
  <c r="A3071" i="37"/>
  <c r="B3070" i="37"/>
  <c r="A3070" i="37"/>
  <c r="B3069" i="37"/>
  <c r="A3069" i="37"/>
  <c r="B3068" i="37"/>
  <c r="A3068" i="37"/>
  <c r="B3067" i="37"/>
  <c r="A3067" i="37"/>
  <c r="B3066" i="37"/>
  <c r="A3066" i="37"/>
  <c r="B3065" i="37"/>
  <c r="A3065" i="37"/>
  <c r="B3064" i="37"/>
  <c r="A3064" i="37"/>
  <c r="B3063" i="37"/>
  <c r="A3063" i="37"/>
  <c r="B3062" i="37"/>
  <c r="A3062" i="37"/>
  <c r="B3061" i="37"/>
  <c r="A3061" i="37"/>
  <c r="B3060" i="37"/>
  <c r="A3060" i="37"/>
  <c r="B3059" i="37"/>
  <c r="A3059" i="37"/>
  <c r="B3058" i="37"/>
  <c r="A3058" i="37"/>
  <c r="B3057" i="37"/>
  <c r="A3057" i="37"/>
  <c r="B3056" i="37"/>
  <c r="A3056" i="37"/>
  <c r="B3055" i="37"/>
  <c r="A3055" i="37"/>
  <c r="B3054" i="37"/>
  <c r="A3054" i="37"/>
  <c r="B3053" i="37"/>
  <c r="A3053" i="37"/>
  <c r="B3052" i="37"/>
  <c r="A3052" i="37"/>
  <c r="B3051" i="37"/>
  <c r="A3051" i="37"/>
  <c r="B3050" i="37"/>
  <c r="A3050" i="37"/>
  <c r="B3049" i="37"/>
  <c r="A3049" i="37"/>
  <c r="B3048" i="37"/>
  <c r="A3048" i="37"/>
  <c r="B3047" i="37"/>
  <c r="A3047" i="37"/>
  <c r="B3046" i="37"/>
  <c r="A3046" i="37"/>
  <c r="B3045" i="37"/>
  <c r="A3045" i="37"/>
  <c r="B3044" i="37"/>
  <c r="A3044" i="37"/>
  <c r="B3043" i="37"/>
  <c r="A3043" i="37"/>
  <c r="B3042" i="37"/>
  <c r="A3042" i="37"/>
  <c r="B3041" i="37"/>
  <c r="A3041" i="37"/>
  <c r="B3040" i="37"/>
  <c r="A3040" i="37"/>
  <c r="B3039" i="37"/>
  <c r="A3039" i="37"/>
  <c r="B3038" i="37"/>
  <c r="A3038" i="37"/>
  <c r="B3037" i="37"/>
  <c r="A3037" i="37"/>
  <c r="B3036" i="37"/>
  <c r="A3036" i="37"/>
  <c r="B3035" i="37"/>
  <c r="A3035" i="37"/>
  <c r="B3034" i="37"/>
  <c r="A3034" i="37"/>
  <c r="B3033" i="37"/>
  <c r="A3033" i="37"/>
  <c r="B3032" i="37"/>
  <c r="A3032" i="37"/>
  <c r="B3031" i="37"/>
  <c r="A3031" i="37"/>
  <c r="B3030" i="37"/>
  <c r="A3030" i="37"/>
  <c r="B3029" i="37"/>
  <c r="A3029" i="37"/>
  <c r="B3028" i="37"/>
  <c r="A3028" i="37"/>
  <c r="B3027" i="37"/>
  <c r="A3027" i="37"/>
  <c r="B3026" i="37"/>
  <c r="A3026" i="37"/>
  <c r="B3025" i="37"/>
  <c r="A3025" i="37"/>
  <c r="B3024" i="37"/>
  <c r="A3024" i="37"/>
  <c r="B3023" i="37"/>
  <c r="A3023" i="37"/>
  <c r="B3022" i="37"/>
  <c r="A3022" i="37"/>
  <c r="B3021" i="37"/>
  <c r="A3021" i="37"/>
  <c r="B3020" i="37"/>
  <c r="A3020" i="37"/>
  <c r="B3019" i="37"/>
  <c r="A3019" i="37"/>
  <c r="B3018" i="37"/>
  <c r="A3018" i="37"/>
  <c r="B3017" i="37"/>
  <c r="A3017" i="37"/>
  <c r="B3016" i="37"/>
  <c r="A3016" i="37"/>
  <c r="B3015" i="37"/>
  <c r="A3015" i="37"/>
  <c r="B3014" i="37"/>
  <c r="A3014" i="37"/>
  <c r="B3013" i="37"/>
  <c r="A3013" i="37"/>
  <c r="B3012" i="37"/>
  <c r="A3012" i="37"/>
  <c r="B3011" i="37"/>
  <c r="A3011" i="37"/>
  <c r="B3010" i="37"/>
  <c r="A3010" i="37"/>
  <c r="B3009" i="37"/>
  <c r="A3009" i="37"/>
  <c r="B3008" i="37"/>
  <c r="A3008" i="37"/>
  <c r="B3007" i="37"/>
  <c r="A3007" i="37"/>
  <c r="B3006" i="37"/>
  <c r="A3006" i="37"/>
  <c r="B3005" i="37"/>
  <c r="A3005" i="37"/>
  <c r="B3004" i="37"/>
  <c r="A3004" i="37"/>
  <c r="B3003" i="37"/>
  <c r="A3003" i="37"/>
  <c r="B3002" i="37"/>
  <c r="A3002" i="37"/>
  <c r="B3001" i="37"/>
  <c r="A3001" i="37"/>
  <c r="B3000" i="37"/>
  <c r="A3000" i="37"/>
  <c r="B2999" i="37"/>
  <c r="A2999" i="37"/>
  <c r="B2998" i="37"/>
  <c r="A2998" i="37"/>
  <c r="B2997" i="37"/>
  <c r="A2997" i="37"/>
  <c r="B2996" i="37"/>
  <c r="A2996" i="37"/>
  <c r="B2995" i="37"/>
  <c r="A2995" i="37"/>
  <c r="B2994" i="37"/>
  <c r="A2994" i="37"/>
  <c r="B2993" i="37"/>
  <c r="A2993" i="37"/>
  <c r="B2992" i="37"/>
  <c r="A2992" i="37"/>
  <c r="B2991" i="37"/>
  <c r="A2991" i="37"/>
  <c r="B2990" i="37"/>
  <c r="A2990" i="37"/>
  <c r="B2989" i="37"/>
  <c r="A2989" i="37"/>
  <c r="B2988" i="37"/>
  <c r="A2988" i="37"/>
  <c r="B2987" i="37"/>
  <c r="A2987" i="37"/>
  <c r="B2986" i="37"/>
  <c r="A2986" i="37"/>
  <c r="B2985" i="37"/>
  <c r="A2985" i="37"/>
  <c r="B2984" i="37"/>
  <c r="A2984" i="37"/>
  <c r="B2983" i="37"/>
  <c r="A2983" i="37"/>
  <c r="B2982" i="37"/>
  <c r="A2982" i="37"/>
  <c r="B2981" i="37"/>
  <c r="A2981" i="37"/>
  <c r="B2980" i="37"/>
  <c r="A2980" i="37"/>
  <c r="B2979" i="37"/>
  <c r="A2979" i="37"/>
  <c r="B2978" i="37"/>
  <c r="A2978" i="37"/>
  <c r="B2977" i="37"/>
  <c r="A2977" i="37"/>
  <c r="B2976" i="37"/>
  <c r="A2976" i="37"/>
  <c r="B2975" i="37"/>
  <c r="A2975" i="37"/>
  <c r="B2974" i="37"/>
  <c r="A2974" i="37"/>
  <c r="B2973" i="37"/>
  <c r="A2973" i="37"/>
  <c r="B2972" i="37"/>
  <c r="A2972" i="37"/>
  <c r="B2971" i="37"/>
  <c r="A2971" i="37"/>
  <c r="B2970" i="37"/>
  <c r="A2970" i="37"/>
  <c r="B2969" i="37"/>
  <c r="A2969" i="37"/>
  <c r="B2968" i="37"/>
  <c r="A2968" i="37"/>
  <c r="B2967" i="37"/>
  <c r="A2967" i="37"/>
  <c r="B2966" i="37"/>
  <c r="A2966" i="37"/>
  <c r="B2965" i="37"/>
  <c r="A2965" i="37"/>
  <c r="B2964" i="37"/>
  <c r="A2964" i="37"/>
  <c r="B2963" i="37"/>
  <c r="A2963" i="37"/>
  <c r="B2962" i="37"/>
  <c r="A2962" i="37"/>
  <c r="B2961" i="37"/>
  <c r="A2961" i="37"/>
  <c r="B2960" i="37"/>
  <c r="A2960" i="37"/>
  <c r="B2959" i="37"/>
  <c r="A2959" i="37"/>
  <c r="B2958" i="37"/>
  <c r="A2958" i="37"/>
  <c r="B2957" i="37"/>
  <c r="A2957" i="37"/>
  <c r="B2956" i="37"/>
  <c r="A2956" i="37"/>
  <c r="B2955" i="37"/>
  <c r="A2955" i="37"/>
  <c r="B2954" i="37"/>
  <c r="A2954" i="37"/>
  <c r="B2953" i="37"/>
  <c r="A2953" i="37"/>
  <c r="B2952" i="37"/>
  <c r="A2952" i="37"/>
  <c r="B2951" i="37"/>
  <c r="A2951" i="37"/>
  <c r="B2950" i="37"/>
  <c r="A2950" i="37"/>
  <c r="B2949" i="37"/>
  <c r="A2949" i="37"/>
  <c r="B2948" i="37"/>
  <c r="A2948" i="37"/>
  <c r="B2947" i="37"/>
  <c r="A2947" i="37"/>
  <c r="B2946" i="37"/>
  <c r="A2946" i="37"/>
  <c r="B2945" i="37"/>
  <c r="A2945" i="37"/>
  <c r="B2944" i="37"/>
  <c r="A2944" i="37"/>
  <c r="B2943" i="37"/>
  <c r="A2943" i="37"/>
  <c r="B2942" i="37"/>
  <c r="A2942" i="37"/>
  <c r="B2941" i="37"/>
  <c r="A2941" i="37"/>
  <c r="B2940" i="37"/>
  <c r="A2940" i="37"/>
  <c r="B2939" i="37"/>
  <c r="A2939" i="37"/>
  <c r="B2938" i="37"/>
  <c r="A2938" i="37"/>
  <c r="B2937" i="37"/>
  <c r="A2937" i="37"/>
  <c r="B2936" i="37"/>
  <c r="A2936" i="37"/>
  <c r="B2935" i="37"/>
  <c r="A2935" i="37"/>
  <c r="B2934" i="37"/>
  <c r="A2934" i="37"/>
  <c r="B2933" i="37"/>
  <c r="A2933" i="37"/>
  <c r="B2932" i="37"/>
  <c r="A2932" i="37"/>
  <c r="B2931" i="37"/>
  <c r="A2931" i="37"/>
  <c r="B2930" i="37"/>
  <c r="A2930" i="37"/>
  <c r="B2929" i="37"/>
  <c r="A2929" i="37"/>
  <c r="B2928" i="37"/>
  <c r="A2928" i="37"/>
  <c r="B2927" i="37"/>
  <c r="A2927" i="37"/>
  <c r="B2926" i="37"/>
  <c r="A2926" i="37"/>
  <c r="B2925" i="37"/>
  <c r="A2925" i="37"/>
  <c r="B2924" i="37"/>
  <c r="A2924" i="37"/>
  <c r="B2923" i="37"/>
  <c r="A2923" i="37"/>
  <c r="B2922" i="37"/>
  <c r="A2922" i="37"/>
  <c r="B2921" i="37"/>
  <c r="A2921" i="37"/>
  <c r="B2920" i="37"/>
  <c r="A2920" i="37"/>
  <c r="B2919" i="37"/>
  <c r="A2919" i="37"/>
  <c r="B2918" i="37"/>
  <c r="A2918" i="37"/>
  <c r="B2917" i="37"/>
  <c r="A2917" i="37"/>
  <c r="B2916" i="37"/>
  <c r="A2916" i="37"/>
  <c r="B2915" i="37"/>
  <c r="A2915" i="37"/>
  <c r="B2914" i="37"/>
  <c r="A2914" i="37"/>
  <c r="B2913" i="37"/>
  <c r="A2913" i="37"/>
  <c r="B2912" i="37"/>
  <c r="A2912" i="37"/>
  <c r="B2911" i="37"/>
  <c r="A2911" i="37"/>
  <c r="B2910" i="37"/>
  <c r="A2910" i="37"/>
  <c r="B2909" i="37"/>
  <c r="A2909" i="37"/>
  <c r="B2908" i="37"/>
  <c r="A2908" i="37"/>
  <c r="B2907" i="37"/>
  <c r="A2907" i="37"/>
  <c r="B2906" i="37"/>
  <c r="A2906" i="37"/>
  <c r="B2905" i="37"/>
  <c r="A2905" i="37"/>
  <c r="B2904" i="37"/>
  <c r="A2904" i="37"/>
  <c r="B2903" i="37"/>
  <c r="A2903" i="37"/>
  <c r="B2902" i="37"/>
  <c r="A2902" i="37"/>
  <c r="B2901" i="37"/>
  <c r="A2901" i="37"/>
  <c r="B2900" i="37"/>
  <c r="A2900" i="37"/>
  <c r="B2899" i="37"/>
  <c r="A2899" i="37"/>
  <c r="B2898" i="37"/>
  <c r="A2898" i="37"/>
  <c r="B2897" i="37"/>
  <c r="A2897" i="37"/>
  <c r="B2896" i="37"/>
  <c r="A2896" i="37"/>
  <c r="B2895" i="37"/>
  <c r="A2895" i="37"/>
  <c r="B2894" i="37"/>
  <c r="A2894" i="37"/>
  <c r="B2893" i="37"/>
  <c r="A2893" i="37"/>
  <c r="B2892" i="37"/>
  <c r="A2892" i="37"/>
  <c r="B2891" i="37"/>
  <c r="A2891" i="37"/>
  <c r="B2890" i="37"/>
  <c r="A2890" i="37"/>
  <c r="B2889" i="37"/>
  <c r="A2889" i="37"/>
  <c r="B2888" i="37"/>
  <c r="A2888" i="37"/>
  <c r="B2887" i="37"/>
  <c r="A2887" i="37"/>
  <c r="B2886" i="37"/>
  <c r="A2886" i="37"/>
  <c r="B2885" i="37"/>
  <c r="A2885" i="37"/>
  <c r="B2884" i="37"/>
  <c r="A2884" i="37"/>
  <c r="B2883" i="37"/>
  <c r="A2883" i="37"/>
  <c r="B2882" i="37"/>
  <c r="A2882" i="37"/>
  <c r="B2881" i="37"/>
  <c r="A2881" i="37"/>
  <c r="B2880" i="37"/>
  <c r="A2880" i="37"/>
  <c r="B2879" i="37"/>
  <c r="A2879" i="37"/>
  <c r="B2878" i="37"/>
  <c r="A2878" i="37"/>
  <c r="B2877" i="37"/>
  <c r="A2877" i="37"/>
  <c r="B2876" i="37"/>
  <c r="A2876" i="37"/>
  <c r="B2875" i="37"/>
  <c r="A2875" i="37"/>
  <c r="B2874" i="37"/>
  <c r="A2874" i="37"/>
  <c r="B2873" i="37"/>
  <c r="A2873" i="37"/>
  <c r="B2872" i="37"/>
  <c r="A2872" i="37"/>
  <c r="B2871" i="37"/>
  <c r="A2871" i="37"/>
  <c r="B2870" i="37"/>
  <c r="A2870" i="37"/>
  <c r="B2869" i="37"/>
  <c r="A2869" i="37"/>
  <c r="B2868" i="37"/>
  <c r="A2868" i="37"/>
  <c r="B2867" i="37"/>
  <c r="A2867" i="37"/>
  <c r="B2866" i="37"/>
  <c r="A2866" i="37"/>
  <c r="B2865" i="37"/>
  <c r="A2865" i="37"/>
  <c r="B2864" i="37"/>
  <c r="A2864" i="37"/>
  <c r="B2863" i="37"/>
  <c r="A2863" i="37"/>
  <c r="B2862" i="37"/>
  <c r="A2862" i="37"/>
  <c r="B2861" i="37"/>
  <c r="A2861" i="37"/>
  <c r="B2860" i="37"/>
  <c r="A2860" i="37"/>
  <c r="B2859" i="37"/>
  <c r="A2859" i="37"/>
  <c r="B2858" i="37"/>
  <c r="A2858" i="37"/>
  <c r="B2857" i="37"/>
  <c r="A2857" i="37"/>
  <c r="B2856" i="37"/>
  <c r="A2856" i="37"/>
  <c r="B2855" i="37"/>
  <c r="A2855" i="37"/>
  <c r="B2854" i="37"/>
  <c r="A2854" i="37"/>
  <c r="B2853" i="37"/>
  <c r="A2853" i="37"/>
  <c r="B2852" i="37"/>
  <c r="A2852" i="37"/>
  <c r="B2851" i="37"/>
  <c r="A2851" i="37"/>
  <c r="B2850" i="37"/>
  <c r="A2850" i="37"/>
  <c r="B2849" i="37"/>
  <c r="A2849" i="37"/>
  <c r="B2848" i="37"/>
  <c r="A2848" i="37"/>
  <c r="B2847" i="37"/>
  <c r="A2847" i="37"/>
  <c r="B2846" i="37"/>
  <c r="A2846" i="37"/>
  <c r="B2845" i="37"/>
  <c r="A2845" i="37"/>
  <c r="B2844" i="37"/>
  <c r="A2844" i="37"/>
  <c r="B2843" i="37"/>
  <c r="A2843" i="37"/>
  <c r="B2842" i="37"/>
  <c r="A2842" i="37"/>
  <c r="B2841" i="37"/>
  <c r="A2841" i="37"/>
  <c r="B2840" i="37"/>
  <c r="A2840" i="37"/>
  <c r="B2839" i="37"/>
  <c r="A2839" i="37"/>
  <c r="B2838" i="37"/>
  <c r="A2838" i="37"/>
  <c r="B2837" i="37"/>
  <c r="A2837" i="37"/>
  <c r="B2836" i="37"/>
  <c r="A2836" i="37"/>
  <c r="B2835" i="37"/>
  <c r="A2835" i="37"/>
  <c r="B2834" i="37"/>
  <c r="A2834" i="37"/>
  <c r="B2833" i="37"/>
  <c r="A2833" i="37"/>
  <c r="B2832" i="37"/>
  <c r="A2832" i="37"/>
  <c r="B2831" i="37"/>
  <c r="A2831" i="37"/>
  <c r="B2830" i="37"/>
  <c r="A2830" i="37"/>
  <c r="B2829" i="37"/>
  <c r="A2829" i="37"/>
  <c r="B2828" i="37"/>
  <c r="A2828" i="37"/>
  <c r="B2827" i="37"/>
  <c r="A2827" i="37"/>
  <c r="B2826" i="37"/>
  <c r="A2826" i="37"/>
  <c r="B2825" i="37"/>
  <c r="A2825" i="37"/>
  <c r="B2824" i="37"/>
  <c r="A2824" i="37"/>
  <c r="B2823" i="37"/>
  <c r="A2823" i="37"/>
  <c r="B2822" i="37"/>
  <c r="A2822" i="37"/>
  <c r="B2821" i="37"/>
  <c r="A2821" i="37"/>
  <c r="B2820" i="37"/>
  <c r="A2820" i="37"/>
  <c r="B2819" i="37"/>
  <c r="A2819" i="37"/>
  <c r="B2818" i="37"/>
  <c r="A2818" i="37"/>
  <c r="B2817" i="37"/>
  <c r="A2817" i="37"/>
  <c r="B2816" i="37"/>
  <c r="A2816" i="37"/>
  <c r="B2815" i="37"/>
  <c r="A2815" i="37"/>
  <c r="B2814" i="37"/>
  <c r="A2814" i="37"/>
  <c r="B2813" i="37"/>
  <c r="A2813" i="37"/>
  <c r="B2812" i="37"/>
  <c r="A2812" i="37"/>
  <c r="B2811" i="37"/>
  <c r="A2811" i="37"/>
  <c r="B2810" i="37"/>
  <c r="A2810" i="37"/>
  <c r="B2809" i="37"/>
  <c r="A2809" i="37"/>
  <c r="B2808" i="37"/>
  <c r="A2808" i="37"/>
  <c r="B2807" i="37"/>
  <c r="A2807" i="37"/>
  <c r="B2806" i="37"/>
  <c r="A2806" i="37"/>
  <c r="B2805" i="37"/>
  <c r="A2805" i="37"/>
  <c r="B2804" i="37"/>
  <c r="A2804" i="37"/>
  <c r="B2803" i="37"/>
  <c r="A2803" i="37"/>
  <c r="B2802" i="37"/>
  <c r="A2802" i="37"/>
  <c r="B2801" i="37"/>
  <c r="A2801" i="37"/>
  <c r="B2800" i="37"/>
  <c r="A2800" i="37"/>
  <c r="B2799" i="37"/>
  <c r="A2799" i="37"/>
  <c r="B2798" i="37"/>
  <c r="A2798" i="37"/>
  <c r="B2797" i="37"/>
  <c r="A2797" i="37"/>
  <c r="B2796" i="37"/>
  <c r="A2796" i="37"/>
  <c r="B2795" i="37"/>
  <c r="A2795" i="37"/>
  <c r="B2794" i="37"/>
  <c r="A2794" i="37"/>
  <c r="B2793" i="37"/>
  <c r="A2793" i="37"/>
  <c r="B2792" i="37"/>
  <c r="A2792" i="37"/>
  <c r="B2791" i="37"/>
  <c r="A2791" i="37"/>
  <c r="B2790" i="37"/>
  <c r="A2790" i="37"/>
  <c r="B2789" i="37"/>
  <c r="A2789" i="37"/>
  <c r="B2788" i="37"/>
  <c r="A2788" i="37"/>
  <c r="B2787" i="37"/>
  <c r="A2787" i="37"/>
  <c r="B2786" i="37"/>
  <c r="A2786" i="37"/>
  <c r="B2785" i="37"/>
  <c r="A2785" i="37"/>
  <c r="B2784" i="37"/>
  <c r="A2784" i="37"/>
  <c r="B2783" i="37"/>
  <c r="A2783" i="37"/>
  <c r="B2782" i="37"/>
  <c r="A2782" i="37"/>
  <c r="B2781" i="37"/>
  <c r="A2781" i="37"/>
  <c r="B2780" i="37"/>
  <c r="A2780" i="37"/>
  <c r="B2779" i="37"/>
  <c r="A2779" i="37"/>
  <c r="B2778" i="37"/>
  <c r="A2778" i="37"/>
  <c r="B2777" i="37"/>
  <c r="A2777" i="37"/>
  <c r="B2776" i="37"/>
  <c r="A2776" i="37"/>
  <c r="B2775" i="37"/>
  <c r="A2775" i="37"/>
  <c r="B2774" i="37"/>
  <c r="A2774" i="37"/>
  <c r="B2773" i="37"/>
  <c r="A2773" i="37"/>
  <c r="B2772" i="37"/>
  <c r="A2772" i="37"/>
  <c r="B2771" i="37"/>
  <c r="A2771" i="37"/>
  <c r="B2770" i="37"/>
  <c r="A2770" i="37"/>
  <c r="B2769" i="37"/>
  <c r="A2769" i="37"/>
  <c r="B2768" i="37"/>
  <c r="A2768" i="37"/>
  <c r="B2767" i="37"/>
  <c r="A2767" i="37"/>
  <c r="B2766" i="37"/>
  <c r="A2766" i="37"/>
  <c r="B2765" i="37"/>
  <c r="A2765" i="37"/>
  <c r="B2764" i="37"/>
  <c r="A2764" i="37"/>
  <c r="B2763" i="37"/>
  <c r="A2763" i="37"/>
  <c r="B2762" i="37"/>
  <c r="A2762" i="37"/>
  <c r="B2761" i="37"/>
  <c r="A2761" i="37"/>
  <c r="B2760" i="37"/>
  <c r="A2760" i="37"/>
  <c r="B2759" i="37"/>
  <c r="A2759" i="37"/>
  <c r="B2758" i="37"/>
  <c r="A2758" i="37"/>
  <c r="B2757" i="37"/>
  <c r="A2757" i="37"/>
  <c r="B2756" i="37"/>
  <c r="A2756" i="37"/>
  <c r="B2755" i="37"/>
  <c r="A2755" i="37"/>
  <c r="B2754" i="37"/>
  <c r="A2754" i="37"/>
  <c r="B2753" i="37"/>
  <c r="A2753" i="37"/>
  <c r="B2752" i="37"/>
  <c r="A2752" i="37"/>
  <c r="B2751" i="37"/>
  <c r="A2751" i="37"/>
  <c r="B2750" i="37"/>
  <c r="A2750" i="37"/>
  <c r="B2749" i="37"/>
  <c r="A2749" i="37"/>
  <c r="B2748" i="37"/>
  <c r="A2748" i="37"/>
  <c r="B2747" i="37"/>
  <c r="A2747" i="37"/>
  <c r="B2746" i="37"/>
  <c r="A2746" i="37"/>
  <c r="B2745" i="37"/>
  <c r="A2745" i="37"/>
  <c r="B2744" i="37"/>
  <c r="A2744" i="37"/>
  <c r="B2743" i="37"/>
  <c r="A2743" i="37"/>
  <c r="B2742" i="37"/>
  <c r="A2742" i="37"/>
  <c r="B2741" i="37"/>
  <c r="A2741" i="37"/>
  <c r="B2740" i="37"/>
  <c r="A2740" i="37"/>
  <c r="B2739" i="37"/>
  <c r="A2739" i="37"/>
  <c r="B2738" i="37"/>
  <c r="A2738" i="37"/>
  <c r="B2737" i="37"/>
  <c r="A2737" i="37"/>
  <c r="B2736" i="37"/>
  <c r="A2736" i="37"/>
  <c r="B2735" i="37"/>
  <c r="A2735" i="37"/>
  <c r="B2734" i="37"/>
  <c r="A2734" i="37"/>
  <c r="B2733" i="37"/>
  <c r="A2733" i="37"/>
  <c r="B2732" i="37"/>
  <c r="A2732" i="37"/>
  <c r="B2731" i="37"/>
  <c r="A2731" i="37"/>
  <c r="B2730" i="37"/>
  <c r="A2730" i="37"/>
  <c r="B2729" i="37"/>
  <c r="A2729" i="37"/>
  <c r="B2728" i="37"/>
  <c r="A2728" i="37"/>
  <c r="B2727" i="37"/>
  <c r="A2727" i="37"/>
  <c r="B2726" i="37"/>
  <c r="A2726" i="37"/>
  <c r="B2725" i="37"/>
  <c r="A2725" i="37"/>
  <c r="B2724" i="37"/>
  <c r="A2724" i="37"/>
  <c r="B2723" i="37"/>
  <c r="A2723" i="37"/>
  <c r="B2722" i="37"/>
  <c r="A2722" i="37"/>
  <c r="B2721" i="37"/>
  <c r="A2721" i="37"/>
  <c r="B2720" i="37"/>
  <c r="A2720" i="37"/>
  <c r="B2719" i="37"/>
  <c r="A2719" i="37"/>
  <c r="B2718" i="37"/>
  <c r="A2718" i="37"/>
  <c r="B2717" i="37"/>
  <c r="A2717" i="37"/>
  <c r="B2716" i="37"/>
  <c r="A2716" i="37"/>
  <c r="B2715" i="37"/>
  <c r="A2715" i="37"/>
  <c r="B2714" i="37"/>
  <c r="A2714" i="37"/>
  <c r="B2713" i="37"/>
  <c r="A2713" i="37"/>
  <c r="B2712" i="37"/>
  <c r="A2712" i="37"/>
  <c r="B2711" i="37"/>
  <c r="A2711" i="37"/>
  <c r="B2710" i="37"/>
  <c r="A2710" i="37"/>
  <c r="B2709" i="37"/>
  <c r="A2709" i="37"/>
  <c r="B2708" i="37"/>
  <c r="A2708" i="37"/>
  <c r="B2707" i="37"/>
  <c r="A2707" i="37"/>
  <c r="B2706" i="37"/>
  <c r="A2706" i="37"/>
  <c r="B2705" i="37"/>
  <c r="A2705" i="37"/>
  <c r="B2704" i="37"/>
  <c r="A2704" i="37"/>
  <c r="B2703" i="37"/>
  <c r="A2703" i="37"/>
  <c r="B2702" i="37"/>
  <c r="A2702" i="37"/>
  <c r="B2701" i="37"/>
  <c r="A2701" i="37"/>
  <c r="B2700" i="37"/>
  <c r="A2700" i="37"/>
  <c r="B2699" i="37"/>
  <c r="A2699" i="37"/>
  <c r="B2698" i="37"/>
  <c r="A2698" i="37"/>
  <c r="B2697" i="37"/>
  <c r="A2697" i="37"/>
  <c r="B2696" i="37"/>
  <c r="A2696" i="37"/>
  <c r="B2695" i="37"/>
  <c r="A2695" i="37"/>
  <c r="B2694" i="37"/>
  <c r="A2694" i="37"/>
  <c r="B2693" i="37"/>
  <c r="A2693" i="37"/>
  <c r="B2692" i="37"/>
  <c r="A2692" i="37"/>
  <c r="B2691" i="37"/>
  <c r="A2691" i="37"/>
  <c r="B2690" i="37"/>
  <c r="A2690" i="37"/>
  <c r="B2689" i="37"/>
  <c r="A2689" i="37"/>
  <c r="B2688" i="37"/>
  <c r="A2688" i="37"/>
  <c r="B2687" i="37"/>
  <c r="A2687" i="37"/>
  <c r="B2686" i="37"/>
  <c r="A2686" i="37"/>
  <c r="B2685" i="37"/>
  <c r="A2685" i="37"/>
  <c r="B2684" i="37"/>
  <c r="A2684" i="37"/>
  <c r="B2683" i="37"/>
  <c r="A2683" i="37"/>
  <c r="B2682" i="37"/>
  <c r="A2682" i="37"/>
  <c r="B2681" i="37"/>
  <c r="A2681" i="37"/>
  <c r="B2680" i="37"/>
  <c r="A2680" i="37"/>
  <c r="B2679" i="37"/>
  <c r="A2679" i="37"/>
  <c r="B2678" i="37"/>
  <c r="A2678" i="37"/>
  <c r="B2677" i="37"/>
  <c r="A2677" i="37"/>
  <c r="B2676" i="37"/>
  <c r="A2676" i="37"/>
  <c r="B2675" i="37"/>
  <c r="A2675" i="37"/>
  <c r="B2674" i="37"/>
  <c r="A2674" i="37"/>
  <c r="B2673" i="37"/>
  <c r="A2673" i="37"/>
  <c r="B2672" i="37"/>
  <c r="A2672" i="37"/>
  <c r="B2671" i="37"/>
  <c r="A2671" i="37"/>
  <c r="B2670" i="37"/>
  <c r="A2670" i="37"/>
  <c r="B2669" i="37"/>
  <c r="A2669" i="37"/>
  <c r="B2668" i="37"/>
  <c r="A2668" i="37"/>
  <c r="B2667" i="37"/>
  <c r="A2667" i="37"/>
  <c r="B2666" i="37"/>
  <c r="A2666" i="37"/>
  <c r="B2665" i="37"/>
  <c r="A2665" i="37"/>
  <c r="B2664" i="37"/>
  <c r="A2664" i="37"/>
  <c r="B2663" i="37"/>
  <c r="A2663" i="37"/>
  <c r="B2662" i="37"/>
  <c r="A2662" i="37"/>
  <c r="B2661" i="37"/>
  <c r="A2661" i="37"/>
  <c r="B2660" i="37"/>
  <c r="A2660" i="37"/>
  <c r="B2659" i="37"/>
  <c r="A2659" i="37"/>
  <c r="B2658" i="37"/>
  <c r="A2658" i="37"/>
  <c r="B2657" i="37"/>
  <c r="A2657" i="37"/>
  <c r="B2656" i="37"/>
  <c r="A2656" i="37"/>
  <c r="B2655" i="37"/>
  <c r="A2655" i="37"/>
  <c r="B2654" i="37"/>
  <c r="A2654" i="37"/>
  <c r="B2653" i="37"/>
  <c r="A2653" i="37"/>
  <c r="B2652" i="37"/>
  <c r="A2652" i="37"/>
  <c r="B2651" i="37"/>
  <c r="A2651" i="37"/>
  <c r="B2650" i="37"/>
  <c r="A2650" i="37"/>
  <c r="B2649" i="37"/>
  <c r="A2649" i="37"/>
  <c r="B2648" i="37"/>
  <c r="A2648" i="37"/>
  <c r="B2647" i="37"/>
  <c r="A2647" i="37"/>
  <c r="B2646" i="37"/>
  <c r="A2646" i="37"/>
  <c r="B2645" i="37"/>
  <c r="A2645" i="37"/>
  <c r="B2644" i="37"/>
  <c r="A2644" i="37"/>
  <c r="B2643" i="37"/>
  <c r="A2643" i="37"/>
  <c r="B2642" i="37"/>
  <c r="A2642" i="37"/>
  <c r="B2641" i="37"/>
  <c r="A2641" i="37"/>
  <c r="B2640" i="37"/>
  <c r="A2640" i="37"/>
  <c r="B2639" i="37"/>
  <c r="A2639" i="37"/>
  <c r="B2638" i="37"/>
  <c r="A2638" i="37"/>
  <c r="B2637" i="37"/>
  <c r="A2637" i="37"/>
  <c r="B2636" i="37"/>
  <c r="A2636" i="37"/>
  <c r="B2635" i="37"/>
  <c r="A2635" i="37"/>
  <c r="B2634" i="37"/>
  <c r="A2634" i="37"/>
  <c r="B2633" i="37"/>
  <c r="A2633" i="37"/>
  <c r="B2632" i="37"/>
  <c r="A2632" i="37"/>
  <c r="B2631" i="37"/>
  <c r="A2631" i="37"/>
  <c r="B2630" i="37"/>
  <c r="A2630" i="37"/>
  <c r="B2629" i="37"/>
  <c r="A2629" i="37"/>
  <c r="B2628" i="37"/>
  <c r="A2628" i="37"/>
  <c r="B2627" i="37"/>
  <c r="A2627" i="37"/>
  <c r="B2626" i="37"/>
  <c r="A2626" i="37"/>
  <c r="B2625" i="37"/>
  <c r="A2625" i="37"/>
  <c r="B2624" i="37"/>
  <c r="A2624" i="37"/>
  <c r="B2623" i="37"/>
  <c r="A2623" i="37"/>
  <c r="B2622" i="37"/>
  <c r="A2622" i="37"/>
  <c r="B2621" i="37"/>
  <c r="A2621" i="37"/>
  <c r="B2620" i="37"/>
  <c r="A2620" i="37"/>
  <c r="B2619" i="37"/>
  <c r="A2619" i="37"/>
  <c r="B2618" i="37"/>
  <c r="A2618" i="37"/>
  <c r="B2617" i="37"/>
  <c r="A2617" i="37"/>
  <c r="B2616" i="37"/>
  <c r="A2616" i="37"/>
  <c r="B2615" i="37"/>
  <c r="A2615" i="37"/>
  <c r="B2614" i="37"/>
  <c r="A2614" i="37"/>
  <c r="B2613" i="37"/>
  <c r="A2613" i="37"/>
  <c r="B2612" i="37"/>
  <c r="A2612" i="37"/>
  <c r="B2611" i="37"/>
  <c r="A2611" i="37"/>
  <c r="B2610" i="37"/>
  <c r="A2610" i="37"/>
  <c r="B2609" i="37"/>
  <c r="A2609" i="37"/>
  <c r="B2608" i="37"/>
  <c r="A2608" i="37"/>
  <c r="B2607" i="37"/>
  <c r="A2607" i="37"/>
  <c r="B2606" i="37"/>
  <c r="A2606" i="37"/>
  <c r="B2605" i="37"/>
  <c r="A2605" i="37"/>
  <c r="B2604" i="37"/>
  <c r="A2604" i="37"/>
  <c r="B2603" i="37"/>
  <c r="A2603" i="37"/>
  <c r="B2602" i="37"/>
  <c r="A2602" i="37"/>
  <c r="B2601" i="37"/>
  <c r="A2601" i="37"/>
  <c r="B2600" i="37"/>
  <c r="A2600" i="37"/>
  <c r="B2599" i="37"/>
  <c r="A2599" i="37"/>
  <c r="B2598" i="37"/>
  <c r="A2598" i="37"/>
  <c r="B2597" i="37"/>
  <c r="A2597" i="37"/>
  <c r="B2596" i="37"/>
  <c r="A2596" i="37"/>
  <c r="B2595" i="37"/>
  <c r="A2595" i="37"/>
  <c r="B2594" i="37"/>
  <c r="A2594" i="37"/>
  <c r="B2593" i="37"/>
  <c r="A2593" i="37"/>
  <c r="B2592" i="37"/>
  <c r="A2592" i="37"/>
  <c r="B2591" i="37"/>
  <c r="A2591" i="37"/>
  <c r="B2590" i="37"/>
  <c r="A2590" i="37"/>
  <c r="B2589" i="37"/>
  <c r="A2589" i="37"/>
  <c r="B2588" i="37"/>
  <c r="A2588" i="37"/>
  <c r="B2587" i="37"/>
  <c r="A2587" i="37"/>
  <c r="B2586" i="37"/>
  <c r="A2586" i="37"/>
  <c r="B2585" i="37"/>
  <c r="A2585" i="37"/>
  <c r="B2584" i="37"/>
  <c r="A2584" i="37"/>
  <c r="B2583" i="37"/>
  <c r="A2583" i="37"/>
  <c r="B2582" i="37"/>
  <c r="A2582" i="37"/>
  <c r="B2581" i="37"/>
  <c r="A2581" i="37"/>
  <c r="B2580" i="37"/>
  <c r="A2580" i="37"/>
  <c r="B2579" i="37"/>
  <c r="A2579" i="37"/>
  <c r="B2578" i="37"/>
  <c r="A2578" i="37"/>
  <c r="B2577" i="37"/>
  <c r="A2577" i="37"/>
  <c r="B2576" i="37"/>
  <c r="A2576" i="37"/>
  <c r="B2575" i="37"/>
  <c r="A2575" i="37"/>
  <c r="B2574" i="37"/>
  <c r="A2574" i="37"/>
  <c r="B2573" i="37"/>
  <c r="A2573" i="37"/>
  <c r="B2572" i="37"/>
  <c r="A2572" i="37"/>
  <c r="B2571" i="37"/>
  <c r="A2571" i="37"/>
  <c r="B2570" i="37"/>
  <c r="A2570" i="37"/>
  <c r="B2569" i="37"/>
  <c r="A2569" i="37"/>
  <c r="B2568" i="37"/>
  <c r="A2568" i="37"/>
  <c r="B2567" i="37"/>
  <c r="A2567" i="37"/>
  <c r="B2566" i="37"/>
  <c r="A2566" i="37"/>
  <c r="B2565" i="37"/>
  <c r="A2565" i="37"/>
  <c r="B2564" i="37"/>
  <c r="A2564" i="37"/>
  <c r="B2563" i="37"/>
  <c r="A2563" i="37"/>
  <c r="B2562" i="37"/>
  <c r="A2562" i="37"/>
  <c r="B2561" i="37"/>
  <c r="A2561" i="37"/>
  <c r="B2560" i="37"/>
  <c r="A2560" i="37"/>
  <c r="B2559" i="37"/>
  <c r="A2559" i="37"/>
  <c r="B2558" i="37"/>
  <c r="A2558" i="37"/>
  <c r="B2557" i="37"/>
  <c r="A2557" i="37"/>
  <c r="B2556" i="37"/>
  <c r="A2556" i="37"/>
  <c r="B2555" i="37"/>
  <c r="A2555" i="37"/>
  <c r="B2554" i="37"/>
  <c r="A2554" i="37"/>
  <c r="B2553" i="37"/>
  <c r="A2553" i="37"/>
  <c r="B2552" i="37"/>
  <c r="A2552" i="37"/>
  <c r="B2551" i="37"/>
  <c r="A2551" i="37"/>
  <c r="B2550" i="37"/>
  <c r="A2550" i="37"/>
  <c r="B2549" i="37"/>
  <c r="A2549" i="37"/>
  <c r="B2548" i="37"/>
  <c r="A2548" i="37"/>
  <c r="B2547" i="37"/>
  <c r="A2547" i="37"/>
  <c r="B2546" i="37"/>
  <c r="A2546" i="37"/>
  <c r="B2545" i="37"/>
  <c r="A2545" i="37"/>
  <c r="B2544" i="37"/>
  <c r="A2544" i="37"/>
  <c r="B2543" i="37"/>
  <c r="A2543" i="37"/>
  <c r="B2542" i="37"/>
  <c r="A2542" i="37"/>
  <c r="B2541" i="37"/>
  <c r="A2541" i="37"/>
  <c r="B2540" i="37"/>
  <c r="A2540" i="37"/>
  <c r="B2539" i="37"/>
  <c r="A2539" i="37"/>
  <c r="B2538" i="37"/>
  <c r="A2538" i="37"/>
  <c r="B2537" i="37"/>
  <c r="A2537" i="37"/>
  <c r="B2536" i="37"/>
  <c r="A2536" i="37"/>
  <c r="B2535" i="37"/>
  <c r="A2535" i="37"/>
  <c r="B2534" i="37"/>
  <c r="A2534" i="37"/>
  <c r="B2533" i="37"/>
  <c r="A2533" i="37"/>
  <c r="B2532" i="37"/>
  <c r="A2532" i="37"/>
  <c r="B2531" i="37"/>
  <c r="A2531" i="37"/>
  <c r="B2530" i="37"/>
  <c r="A2530" i="37"/>
  <c r="B2529" i="37"/>
  <c r="A2529" i="37"/>
  <c r="B2528" i="37"/>
  <c r="A2528" i="37"/>
  <c r="B2527" i="37"/>
  <c r="A2527" i="37"/>
  <c r="B2526" i="37"/>
  <c r="A2526" i="37"/>
  <c r="B2525" i="37"/>
  <c r="A2525" i="37"/>
  <c r="B2524" i="37"/>
  <c r="A2524" i="37"/>
  <c r="B2523" i="37"/>
  <c r="A2523" i="37"/>
  <c r="B2522" i="37"/>
  <c r="A2522" i="37"/>
  <c r="B2521" i="37"/>
  <c r="A2521" i="37"/>
  <c r="B2520" i="37"/>
  <c r="A2520" i="37"/>
  <c r="B2519" i="37"/>
  <c r="A2519" i="37"/>
  <c r="B2518" i="37"/>
  <c r="A2518" i="37"/>
  <c r="B2517" i="37"/>
  <c r="A2517" i="37"/>
  <c r="B2516" i="37"/>
  <c r="A2516" i="37"/>
  <c r="B2515" i="37"/>
  <c r="A2515" i="37"/>
  <c r="B2514" i="37"/>
  <c r="A2514" i="37"/>
  <c r="B2513" i="37"/>
  <c r="A2513" i="37"/>
  <c r="B2512" i="37"/>
  <c r="A2512" i="37"/>
  <c r="B2511" i="37"/>
  <c r="A2511" i="37"/>
  <c r="B2510" i="37"/>
  <c r="A2510" i="37"/>
  <c r="B2509" i="37"/>
  <c r="A2509" i="37"/>
  <c r="B2508" i="37"/>
  <c r="A2508" i="37"/>
  <c r="B2507" i="37"/>
  <c r="A2507" i="37"/>
  <c r="B2506" i="37"/>
  <c r="A2506" i="37"/>
  <c r="B2505" i="37"/>
  <c r="A2505" i="37"/>
  <c r="B2504" i="37"/>
  <c r="A2504" i="37"/>
  <c r="B2503" i="37"/>
  <c r="A2503" i="37"/>
  <c r="B2502" i="37"/>
  <c r="A2502" i="37"/>
  <c r="B2501" i="37"/>
  <c r="A2501" i="37"/>
  <c r="B2500" i="37"/>
  <c r="A2500" i="37"/>
  <c r="B2499" i="37"/>
  <c r="A2499" i="37"/>
  <c r="B2498" i="37"/>
  <c r="A2498" i="37"/>
  <c r="B2497" i="37"/>
  <c r="A2497" i="37"/>
  <c r="B2496" i="37"/>
  <c r="A2496" i="37"/>
  <c r="B2495" i="37"/>
  <c r="A2495" i="37"/>
  <c r="B2494" i="37"/>
  <c r="A2494" i="37"/>
  <c r="B2493" i="37"/>
  <c r="A2493" i="37"/>
  <c r="B2492" i="37"/>
  <c r="A2492" i="37"/>
  <c r="B2491" i="37"/>
  <c r="A2491" i="37"/>
  <c r="B2490" i="37"/>
  <c r="A2490" i="37"/>
  <c r="B2489" i="37"/>
  <c r="A2489" i="37"/>
  <c r="B2488" i="37"/>
  <c r="A2488" i="37"/>
  <c r="B2487" i="37"/>
  <c r="A2487" i="37"/>
  <c r="B2486" i="37"/>
  <c r="A2486" i="37"/>
  <c r="B2485" i="37"/>
  <c r="A2485" i="37"/>
  <c r="B2484" i="37"/>
  <c r="A2484" i="37"/>
  <c r="B2483" i="37"/>
  <c r="A2483" i="37"/>
  <c r="B2482" i="37"/>
  <c r="A2482" i="37"/>
  <c r="B2481" i="37"/>
  <c r="A2481" i="37"/>
  <c r="B2480" i="37"/>
  <c r="A2480" i="37"/>
  <c r="B2479" i="37"/>
  <c r="A2479" i="37"/>
  <c r="B2478" i="37"/>
  <c r="A2478" i="37"/>
  <c r="B2477" i="37"/>
  <c r="A2477" i="37"/>
  <c r="B2476" i="37"/>
  <c r="A2476" i="37"/>
  <c r="B2475" i="37"/>
  <c r="A2475" i="37"/>
  <c r="B2474" i="37"/>
  <c r="A2474" i="37"/>
  <c r="B2473" i="37"/>
  <c r="A2473" i="37"/>
  <c r="B2472" i="37"/>
  <c r="A2472" i="37"/>
  <c r="B2471" i="37"/>
  <c r="A2471" i="37"/>
  <c r="B2470" i="37"/>
  <c r="A2470" i="37"/>
  <c r="B2469" i="37"/>
  <c r="A2469" i="37"/>
  <c r="B2468" i="37"/>
  <c r="A2468" i="37"/>
  <c r="B2467" i="37"/>
  <c r="A2467" i="37"/>
  <c r="B2466" i="37"/>
  <c r="A2466" i="37"/>
  <c r="B2465" i="37"/>
  <c r="A2465" i="37"/>
  <c r="B2464" i="37"/>
  <c r="A2464" i="37"/>
  <c r="B2463" i="37"/>
  <c r="A2463" i="37"/>
  <c r="B2462" i="37"/>
  <c r="A2462" i="37"/>
  <c r="B2461" i="37"/>
  <c r="A2461" i="37"/>
  <c r="B2460" i="37"/>
  <c r="A2460" i="37"/>
  <c r="B2459" i="37"/>
  <c r="A2459" i="37"/>
  <c r="B2458" i="37"/>
  <c r="A2458" i="37"/>
  <c r="B2457" i="37"/>
  <c r="A2457" i="37"/>
  <c r="B2456" i="37"/>
  <c r="A2456" i="37"/>
  <c r="B2455" i="37"/>
  <c r="A2455" i="37"/>
  <c r="B2454" i="37"/>
  <c r="A2454" i="37"/>
  <c r="B2453" i="37"/>
  <c r="A2453" i="37"/>
  <c r="B2452" i="37"/>
  <c r="A2452" i="37"/>
  <c r="B2451" i="37"/>
  <c r="A2451" i="37"/>
  <c r="B2450" i="37"/>
  <c r="A2450" i="37"/>
  <c r="B2449" i="37"/>
  <c r="A2449" i="37"/>
  <c r="B2448" i="37"/>
  <c r="A2448" i="37"/>
  <c r="B2447" i="37"/>
  <c r="A2447" i="37"/>
  <c r="B2446" i="37"/>
  <c r="A2446" i="37"/>
  <c r="B2445" i="37"/>
  <c r="A2445" i="37"/>
  <c r="B2444" i="37"/>
  <c r="A2444" i="37"/>
  <c r="B2443" i="37"/>
  <c r="A2443" i="37"/>
  <c r="B2442" i="37"/>
  <c r="A2442" i="37"/>
  <c r="B2441" i="37"/>
  <c r="A2441" i="37"/>
  <c r="B2440" i="37"/>
  <c r="A2440" i="37"/>
  <c r="B2439" i="37"/>
  <c r="A2439" i="37"/>
  <c r="B2438" i="37"/>
  <c r="A2438" i="37"/>
  <c r="B2437" i="37"/>
  <c r="A2437" i="37"/>
  <c r="B2436" i="37"/>
  <c r="A2436" i="37"/>
  <c r="B2435" i="37"/>
  <c r="A2435" i="37"/>
  <c r="B2434" i="37"/>
  <c r="A2434" i="37"/>
  <c r="B2433" i="37"/>
  <c r="A2433" i="37"/>
  <c r="B2432" i="37"/>
  <c r="A2432" i="37"/>
  <c r="B2431" i="37"/>
  <c r="A2431" i="37"/>
  <c r="B2430" i="37"/>
  <c r="A2430" i="37"/>
  <c r="B2429" i="37"/>
  <c r="A2429" i="37"/>
  <c r="B2428" i="37"/>
  <c r="A2428" i="37"/>
  <c r="B2427" i="37"/>
  <c r="A2427" i="37"/>
  <c r="B2426" i="37"/>
  <c r="A2426" i="37"/>
  <c r="B2425" i="37"/>
  <c r="A2425" i="37"/>
  <c r="B2424" i="37"/>
  <c r="A2424" i="37"/>
  <c r="B2423" i="37"/>
  <c r="A2423" i="37"/>
  <c r="B2422" i="37"/>
  <c r="A2422" i="37"/>
  <c r="B2421" i="37"/>
  <c r="A2421" i="37"/>
  <c r="B2420" i="37"/>
  <c r="A2420" i="37"/>
  <c r="B2419" i="37"/>
  <c r="A2419" i="37"/>
  <c r="B2418" i="37"/>
  <c r="A2418" i="37"/>
  <c r="B2417" i="37"/>
  <c r="A2417" i="37"/>
  <c r="B2416" i="37"/>
  <c r="A2416" i="37"/>
  <c r="B2415" i="37"/>
  <c r="A2415" i="37"/>
  <c r="B2414" i="37"/>
  <c r="A2414" i="37"/>
  <c r="B2413" i="37"/>
  <c r="A2413" i="37"/>
  <c r="B2412" i="37"/>
  <c r="A2412" i="37"/>
  <c r="B2411" i="37"/>
  <c r="A2411" i="37"/>
  <c r="B2410" i="37"/>
  <c r="A2410" i="37"/>
  <c r="B2409" i="37"/>
  <c r="A2409" i="37"/>
  <c r="B2408" i="37"/>
  <c r="A2408" i="37"/>
  <c r="B2407" i="37"/>
  <c r="A2407" i="37"/>
  <c r="B2406" i="37"/>
  <c r="A2406" i="37"/>
  <c r="B2405" i="37"/>
  <c r="A2405" i="37"/>
  <c r="B2404" i="37"/>
  <c r="A2404" i="37"/>
  <c r="B2403" i="37"/>
  <c r="A2403" i="37"/>
  <c r="B2402" i="37"/>
  <c r="A2402" i="37"/>
  <c r="B2401" i="37"/>
  <c r="A2401" i="37"/>
  <c r="B2400" i="37"/>
  <c r="A2400" i="37"/>
  <c r="B2399" i="37"/>
  <c r="A2399" i="37"/>
  <c r="B2398" i="37"/>
  <c r="A2398" i="37"/>
  <c r="B2397" i="37"/>
  <c r="A2397" i="37"/>
  <c r="B2396" i="37"/>
  <c r="A2396" i="37"/>
  <c r="B2395" i="37"/>
  <c r="A2395" i="37"/>
  <c r="B2394" i="37"/>
  <c r="A2394" i="37"/>
  <c r="B2393" i="37"/>
  <c r="A2393" i="37"/>
  <c r="B2392" i="37"/>
  <c r="A2392" i="37"/>
  <c r="B2391" i="37"/>
  <c r="A2391" i="37"/>
  <c r="B2390" i="37"/>
  <c r="A2390" i="37"/>
  <c r="B2389" i="37"/>
  <c r="A2389" i="37"/>
  <c r="B2388" i="37"/>
  <c r="A2388" i="37"/>
  <c r="B2387" i="37"/>
  <c r="A2387" i="37"/>
  <c r="B2386" i="37"/>
  <c r="A2386" i="37"/>
  <c r="B2385" i="37"/>
  <c r="A2385" i="37"/>
  <c r="B2384" i="37"/>
  <c r="A2384" i="37"/>
  <c r="B2383" i="37"/>
  <c r="A2383" i="37"/>
  <c r="B2382" i="37"/>
  <c r="A2382" i="37"/>
  <c r="B2381" i="37"/>
  <c r="A2381" i="37"/>
  <c r="B2380" i="37"/>
  <c r="A2380" i="37"/>
  <c r="B2379" i="37"/>
  <c r="A2379" i="37"/>
  <c r="B2378" i="37"/>
  <c r="A2378" i="37"/>
  <c r="B2377" i="37"/>
  <c r="A2377" i="37"/>
  <c r="B2376" i="37"/>
  <c r="A2376" i="37"/>
  <c r="B2375" i="37"/>
  <c r="A2375" i="37"/>
  <c r="B2374" i="37"/>
  <c r="A2374" i="37"/>
  <c r="B2373" i="37"/>
  <c r="A2373" i="37"/>
  <c r="B2372" i="37"/>
  <c r="A2372" i="37"/>
  <c r="B2371" i="37"/>
  <c r="A2371" i="37"/>
  <c r="B2370" i="37"/>
  <c r="A2370" i="37"/>
  <c r="B2369" i="37"/>
  <c r="A2369" i="37"/>
  <c r="B2368" i="37"/>
  <c r="A2368" i="37"/>
  <c r="B2367" i="37"/>
  <c r="A2367" i="37"/>
  <c r="B2366" i="37"/>
  <c r="A2366" i="37"/>
  <c r="B2365" i="37"/>
  <c r="A2365" i="37"/>
  <c r="B2364" i="37"/>
  <c r="A2364" i="37"/>
  <c r="B2363" i="37"/>
  <c r="A2363" i="37"/>
  <c r="B2362" i="37"/>
  <c r="A2362" i="37"/>
  <c r="B2361" i="37"/>
  <c r="A2361" i="37"/>
  <c r="B2360" i="37"/>
  <c r="A2360" i="37"/>
  <c r="B2359" i="37"/>
  <c r="A2359" i="37"/>
  <c r="B2358" i="37"/>
  <c r="A2358" i="37"/>
  <c r="B2357" i="37"/>
  <c r="A2357" i="37"/>
  <c r="B2356" i="37"/>
  <c r="A2356" i="37"/>
  <c r="B2355" i="37"/>
  <c r="A2355" i="37"/>
  <c r="B2354" i="37"/>
  <c r="A2354" i="37"/>
  <c r="B2353" i="37"/>
  <c r="A2353" i="37"/>
  <c r="B2352" i="37"/>
  <c r="A2352" i="37"/>
  <c r="B2351" i="37"/>
  <c r="A2351" i="37"/>
  <c r="B2350" i="37"/>
  <c r="A2350" i="37"/>
  <c r="B2349" i="37"/>
  <c r="A2349" i="37"/>
  <c r="B2348" i="37"/>
  <c r="A2348" i="37"/>
  <c r="B2347" i="37"/>
  <c r="A2347" i="37"/>
  <c r="B2346" i="37"/>
  <c r="A2346" i="37"/>
  <c r="B2345" i="37"/>
  <c r="A2345" i="37"/>
  <c r="B2344" i="37"/>
  <c r="A2344" i="37"/>
  <c r="B2343" i="37"/>
  <c r="A2343" i="37"/>
  <c r="B2342" i="37"/>
  <c r="A2342" i="37"/>
  <c r="B2341" i="37"/>
  <c r="A2341" i="37"/>
  <c r="B2340" i="37"/>
  <c r="A2340" i="37"/>
  <c r="B2339" i="37"/>
  <c r="A2339" i="37"/>
  <c r="B2338" i="37"/>
  <c r="A2338" i="37"/>
  <c r="B2337" i="37"/>
  <c r="A2337" i="37"/>
  <c r="B2336" i="37"/>
  <c r="A2336" i="37"/>
  <c r="B2335" i="37"/>
  <c r="A2335" i="37"/>
  <c r="B2334" i="37"/>
  <c r="A2334" i="37"/>
  <c r="B2333" i="37"/>
  <c r="A2333" i="37"/>
  <c r="B2332" i="37"/>
  <c r="A2332" i="37"/>
  <c r="B2331" i="37"/>
  <c r="A2331" i="37"/>
  <c r="B2330" i="37"/>
  <c r="A2330" i="37"/>
  <c r="B2329" i="37"/>
  <c r="A2329" i="37"/>
  <c r="B2328" i="37"/>
  <c r="A2328" i="37"/>
  <c r="B2327" i="37"/>
  <c r="A2327" i="37"/>
  <c r="B2326" i="37"/>
  <c r="A2326" i="37"/>
  <c r="B2325" i="37"/>
  <c r="A2325" i="37"/>
  <c r="B2324" i="37"/>
  <c r="A2324" i="37"/>
  <c r="B2323" i="37"/>
  <c r="A2323" i="37"/>
  <c r="B2322" i="37"/>
  <c r="A2322" i="37"/>
  <c r="B2321" i="37"/>
  <c r="A2321" i="37"/>
  <c r="B2320" i="37"/>
  <c r="A2320" i="37"/>
  <c r="B2319" i="37"/>
  <c r="A2319" i="37"/>
  <c r="B2318" i="37"/>
  <c r="A2318" i="37"/>
  <c r="B2317" i="37"/>
  <c r="A2317" i="37"/>
  <c r="B2316" i="37"/>
  <c r="A2316" i="37"/>
  <c r="B2315" i="37"/>
  <c r="A2315" i="37"/>
  <c r="B2314" i="37"/>
  <c r="A2314" i="37"/>
  <c r="B2313" i="37"/>
  <c r="A2313" i="37"/>
  <c r="B2312" i="37"/>
  <c r="A2312" i="37"/>
  <c r="B2311" i="37"/>
  <c r="A2311" i="37"/>
  <c r="B2310" i="37"/>
  <c r="A2310" i="37"/>
  <c r="B2309" i="37"/>
  <c r="A2309" i="37"/>
  <c r="B2308" i="37"/>
  <c r="A2308" i="37"/>
  <c r="B2307" i="37"/>
  <c r="A2307" i="37"/>
  <c r="B2306" i="37"/>
  <c r="A2306" i="37"/>
  <c r="B2305" i="37"/>
  <c r="A2305" i="37"/>
  <c r="B2304" i="37"/>
  <c r="A2304" i="37"/>
  <c r="B2303" i="37"/>
  <c r="A2303" i="37"/>
  <c r="B2302" i="37"/>
  <c r="A2302" i="37"/>
  <c r="B2301" i="37"/>
  <c r="A2301" i="37"/>
  <c r="B2300" i="37"/>
  <c r="A2300" i="37"/>
  <c r="B2299" i="37"/>
  <c r="A2299" i="37"/>
  <c r="B2298" i="37"/>
  <c r="A2298" i="37"/>
  <c r="B2297" i="37"/>
  <c r="A2297" i="37"/>
  <c r="B2296" i="37"/>
  <c r="A2296" i="37"/>
  <c r="B2295" i="37"/>
  <c r="A2295" i="37"/>
  <c r="B2294" i="37"/>
  <c r="A2294" i="37"/>
  <c r="B2293" i="37"/>
  <c r="A2293" i="37"/>
  <c r="B2292" i="37"/>
  <c r="A2292" i="37"/>
  <c r="B2291" i="37"/>
  <c r="A2291" i="37"/>
  <c r="B2290" i="37"/>
  <c r="A2290" i="37"/>
  <c r="B2289" i="37"/>
  <c r="A2289" i="37"/>
  <c r="B2288" i="37"/>
  <c r="A2288" i="37"/>
  <c r="B2287" i="37"/>
  <c r="A2287" i="37"/>
  <c r="B2286" i="37"/>
  <c r="A2286" i="37"/>
  <c r="B2285" i="37"/>
  <c r="A2285" i="37"/>
  <c r="B2284" i="37"/>
  <c r="A2284" i="37"/>
  <c r="B2283" i="37"/>
  <c r="A2283" i="37"/>
  <c r="B2282" i="37"/>
  <c r="A2282" i="37"/>
  <c r="B2281" i="37"/>
  <c r="A2281" i="37"/>
  <c r="B2280" i="37"/>
  <c r="A2280" i="37"/>
  <c r="B2279" i="37"/>
  <c r="A2279" i="37"/>
  <c r="B2278" i="37"/>
  <c r="A2278" i="37"/>
  <c r="B2277" i="37"/>
  <c r="A2277" i="37"/>
  <c r="B2276" i="37"/>
  <c r="A2276" i="37"/>
  <c r="B2275" i="37"/>
  <c r="A2275" i="37"/>
  <c r="B2274" i="37"/>
  <c r="A2274" i="37"/>
  <c r="B2273" i="37"/>
  <c r="A2273" i="37"/>
  <c r="B2272" i="37"/>
  <c r="A2272" i="37"/>
  <c r="B2271" i="37"/>
  <c r="A2271" i="37"/>
  <c r="B2270" i="37"/>
  <c r="A2270" i="37"/>
  <c r="B2269" i="37"/>
  <c r="A2269" i="37"/>
  <c r="B2268" i="37"/>
  <c r="A2268" i="37"/>
  <c r="B2267" i="37"/>
  <c r="A2267" i="37"/>
  <c r="B2266" i="37"/>
  <c r="A2266" i="37"/>
  <c r="B2265" i="37"/>
  <c r="A2265" i="37"/>
  <c r="B2264" i="37"/>
  <c r="A2264" i="37"/>
  <c r="B2263" i="37"/>
  <c r="A2263" i="37"/>
  <c r="B2262" i="37"/>
  <c r="A2262" i="37"/>
  <c r="B2261" i="37"/>
  <c r="A2261" i="37"/>
  <c r="B2260" i="37"/>
  <c r="A2260" i="37"/>
  <c r="B2259" i="37"/>
  <c r="A2259" i="37"/>
  <c r="B2258" i="37"/>
  <c r="A2258" i="37"/>
  <c r="B2257" i="37"/>
  <c r="A2257" i="37"/>
  <c r="B2256" i="37"/>
  <c r="A2256" i="37"/>
  <c r="B2255" i="37"/>
  <c r="A2255" i="37"/>
  <c r="B2254" i="37"/>
  <c r="A2254" i="37"/>
  <c r="B2253" i="37"/>
  <c r="A2253" i="37"/>
  <c r="B2252" i="37"/>
  <c r="A2252" i="37"/>
  <c r="B2251" i="37"/>
  <c r="A2251" i="37"/>
  <c r="B2250" i="37"/>
  <c r="A2250" i="37"/>
  <c r="B2249" i="37"/>
  <c r="A2249" i="37"/>
  <c r="B2248" i="37"/>
  <c r="A2248" i="37"/>
  <c r="B2247" i="37"/>
  <c r="A2247" i="37"/>
  <c r="B2246" i="37"/>
  <c r="A2246" i="37"/>
  <c r="B2245" i="37"/>
  <c r="A2245" i="37"/>
  <c r="B2244" i="37"/>
  <c r="A2244" i="37"/>
  <c r="B2243" i="37"/>
  <c r="A2243" i="37"/>
  <c r="B2242" i="37"/>
  <c r="A2242" i="37"/>
  <c r="B2241" i="37"/>
  <c r="A2241" i="37"/>
  <c r="B2240" i="37"/>
  <c r="A2240" i="37"/>
  <c r="B2239" i="37"/>
  <c r="A2239" i="37"/>
  <c r="B2238" i="37"/>
  <c r="A2238" i="37"/>
  <c r="B2237" i="37"/>
  <c r="A2237" i="37"/>
  <c r="B2236" i="37"/>
  <c r="A2236" i="37"/>
  <c r="B2235" i="37"/>
  <c r="A2235" i="37"/>
  <c r="B2234" i="37"/>
  <c r="A2234" i="37"/>
  <c r="B2233" i="37"/>
  <c r="A2233" i="37"/>
  <c r="B2232" i="37"/>
  <c r="A2232" i="37"/>
  <c r="B2231" i="37"/>
  <c r="A2231" i="37"/>
  <c r="B2230" i="37"/>
  <c r="A2230" i="37"/>
  <c r="B2229" i="37"/>
  <c r="A2229" i="37"/>
  <c r="B2228" i="37"/>
  <c r="A2228" i="37"/>
  <c r="B2227" i="37"/>
  <c r="A2227" i="37"/>
  <c r="B2226" i="37"/>
  <c r="A2226" i="37"/>
  <c r="B2225" i="37"/>
  <c r="A2225" i="37"/>
  <c r="B2224" i="37"/>
  <c r="A2224" i="37"/>
  <c r="B2223" i="37"/>
  <c r="A2223" i="37"/>
  <c r="B2222" i="37"/>
  <c r="A2222" i="37"/>
  <c r="B2221" i="37"/>
  <c r="A2221" i="37"/>
  <c r="B2220" i="37"/>
  <c r="A2220" i="37"/>
  <c r="B2219" i="37"/>
  <c r="A2219" i="37"/>
  <c r="B2218" i="37"/>
  <c r="A2218" i="37"/>
  <c r="B2217" i="37"/>
  <c r="A2217" i="37"/>
  <c r="B2216" i="37"/>
  <c r="A2216" i="37"/>
  <c r="B2215" i="37"/>
  <c r="A2215" i="37"/>
  <c r="B2214" i="37"/>
  <c r="A2214" i="37"/>
  <c r="B2213" i="37"/>
  <c r="A2213" i="37"/>
  <c r="B2212" i="37"/>
  <c r="A2212" i="37"/>
  <c r="B2211" i="37"/>
  <c r="A2211" i="37"/>
  <c r="B2210" i="37"/>
  <c r="A2210" i="37"/>
  <c r="B2209" i="37"/>
  <c r="A2209" i="37"/>
  <c r="B2208" i="37"/>
  <c r="A2208" i="37"/>
  <c r="B2207" i="37"/>
  <c r="A2207" i="37"/>
  <c r="B2206" i="37"/>
  <c r="A2206" i="37"/>
  <c r="B2205" i="37"/>
  <c r="A2205" i="37"/>
  <c r="B2204" i="37"/>
  <c r="A2204" i="37"/>
  <c r="B2203" i="37"/>
  <c r="A2203" i="37"/>
  <c r="B2202" i="37"/>
  <c r="A2202" i="37"/>
  <c r="B2201" i="37"/>
  <c r="A2201" i="37"/>
  <c r="B2200" i="37"/>
  <c r="A2200" i="37"/>
  <c r="B2199" i="37"/>
  <c r="A2199" i="37"/>
  <c r="B2198" i="37"/>
  <c r="A2198" i="37"/>
  <c r="B2197" i="37"/>
  <c r="A2197" i="37"/>
  <c r="B2196" i="37"/>
  <c r="A2196" i="37"/>
  <c r="B2195" i="37"/>
  <c r="A2195" i="37"/>
  <c r="B2194" i="37"/>
  <c r="A2194" i="37"/>
  <c r="B2193" i="37"/>
  <c r="A2193" i="37"/>
  <c r="B2192" i="37"/>
  <c r="A2192" i="37"/>
  <c r="B2191" i="37"/>
  <c r="A2191" i="37"/>
  <c r="B2190" i="37"/>
  <c r="A2190" i="37"/>
  <c r="B2189" i="37"/>
  <c r="A2189" i="37"/>
  <c r="B2188" i="37"/>
  <c r="A2188" i="37"/>
  <c r="B2187" i="37"/>
  <c r="A2187" i="37"/>
  <c r="B2186" i="37"/>
  <c r="A2186" i="37"/>
  <c r="B2185" i="37"/>
  <c r="A2185" i="37"/>
  <c r="B2184" i="37"/>
  <c r="A2184" i="37"/>
  <c r="B2183" i="37"/>
  <c r="A2183" i="37"/>
  <c r="B2182" i="37"/>
  <c r="A2182" i="37"/>
  <c r="B2181" i="37"/>
  <c r="A2181" i="37"/>
  <c r="B2180" i="37"/>
  <c r="A2180" i="37"/>
  <c r="B2179" i="37"/>
  <c r="A2179" i="37"/>
  <c r="B2178" i="37"/>
  <c r="A2178" i="37"/>
  <c r="B2177" i="37"/>
  <c r="A2177" i="37"/>
  <c r="B2176" i="37"/>
  <c r="A2176" i="37"/>
  <c r="B2175" i="37"/>
  <c r="A2175" i="37"/>
  <c r="B2174" i="37"/>
  <c r="A2174" i="37"/>
  <c r="B2173" i="37"/>
  <c r="A2173" i="37"/>
  <c r="B2172" i="37"/>
  <c r="A2172" i="37"/>
  <c r="B2171" i="37"/>
  <c r="A2171" i="37"/>
  <c r="B2170" i="37"/>
  <c r="A2170" i="37"/>
  <c r="B2169" i="37"/>
  <c r="A2169" i="37"/>
  <c r="B2168" i="37"/>
  <c r="A2168" i="37"/>
  <c r="B2167" i="37"/>
  <c r="A2167" i="37"/>
  <c r="B2166" i="37"/>
  <c r="A2166" i="37"/>
  <c r="B2165" i="37"/>
  <c r="A2165" i="37"/>
  <c r="B2164" i="37"/>
  <c r="A2164" i="37"/>
  <c r="B2163" i="37"/>
  <c r="A2163" i="37"/>
  <c r="B2162" i="37"/>
  <c r="A2162" i="37"/>
  <c r="B2161" i="37"/>
  <c r="A2161" i="37"/>
  <c r="B2160" i="37"/>
  <c r="A2160" i="37"/>
  <c r="B2159" i="37"/>
  <c r="A2159" i="37"/>
  <c r="B2158" i="37"/>
  <c r="A2158" i="37"/>
  <c r="B2157" i="37"/>
  <c r="A2157" i="37"/>
  <c r="B2156" i="37"/>
  <c r="A2156" i="37"/>
  <c r="B2155" i="37"/>
  <c r="A2155" i="37"/>
  <c r="B2154" i="37"/>
  <c r="A2154" i="37"/>
  <c r="B2153" i="37"/>
  <c r="A2153" i="37"/>
  <c r="B2152" i="37"/>
  <c r="A2152" i="37"/>
  <c r="B2151" i="37"/>
  <c r="A2151" i="37"/>
  <c r="B2150" i="37"/>
  <c r="A2150" i="37"/>
  <c r="B2149" i="37"/>
  <c r="A2149" i="37"/>
  <c r="B2148" i="37"/>
  <c r="A2148" i="37"/>
  <c r="B2147" i="37"/>
  <c r="A2147" i="37"/>
  <c r="B2146" i="37"/>
  <c r="A2146" i="37"/>
  <c r="B2145" i="37"/>
  <c r="A2145" i="37"/>
  <c r="B2144" i="37"/>
  <c r="A2144" i="37"/>
  <c r="B2143" i="37"/>
  <c r="A2143" i="37"/>
  <c r="B2142" i="37"/>
  <c r="A2142" i="37"/>
  <c r="B2141" i="37"/>
  <c r="A2141" i="37"/>
  <c r="B2140" i="37"/>
  <c r="A2140" i="37"/>
  <c r="B2139" i="37"/>
  <c r="A2139" i="37"/>
  <c r="B2138" i="37"/>
  <c r="A2138" i="37"/>
  <c r="B2137" i="37"/>
  <c r="A2137" i="37"/>
  <c r="B2136" i="37"/>
  <c r="A2136" i="37"/>
  <c r="B2135" i="37"/>
  <c r="A2135" i="37"/>
  <c r="B2134" i="37"/>
  <c r="A2134" i="37"/>
  <c r="B2133" i="37"/>
  <c r="A2133" i="37"/>
  <c r="B2132" i="37"/>
  <c r="A2132" i="37"/>
  <c r="B2131" i="37"/>
  <c r="A2131" i="37"/>
  <c r="B2130" i="37"/>
  <c r="A2130" i="37"/>
  <c r="B2129" i="37"/>
  <c r="A2129" i="37"/>
  <c r="B2128" i="37"/>
  <c r="A2128" i="37"/>
  <c r="B2127" i="37"/>
  <c r="A2127" i="37"/>
  <c r="B2126" i="37"/>
  <c r="A2126" i="37"/>
  <c r="B2125" i="37"/>
  <c r="A2125" i="37"/>
  <c r="B2124" i="37"/>
  <c r="A2124" i="37"/>
  <c r="B2123" i="37"/>
  <c r="A2123" i="37"/>
  <c r="B2122" i="37"/>
  <c r="A2122" i="37"/>
  <c r="B2121" i="37"/>
  <c r="A2121" i="37"/>
  <c r="B2120" i="37"/>
  <c r="A2120" i="37"/>
  <c r="B2119" i="37"/>
  <c r="A2119" i="37"/>
  <c r="B2118" i="37"/>
  <c r="A2118" i="37"/>
  <c r="B2117" i="37"/>
  <c r="A2117" i="37"/>
  <c r="B2116" i="37"/>
  <c r="A2116" i="37"/>
  <c r="B2115" i="37"/>
  <c r="A2115" i="37"/>
  <c r="B2114" i="37"/>
  <c r="A2114" i="37"/>
  <c r="B2113" i="37"/>
  <c r="A2113" i="37"/>
  <c r="B2112" i="37"/>
  <c r="A2112" i="37"/>
  <c r="B2111" i="37"/>
  <c r="A2111" i="37"/>
  <c r="B2110" i="37"/>
  <c r="A2110" i="37"/>
  <c r="B2109" i="37"/>
  <c r="A2109" i="37"/>
  <c r="B2108" i="37"/>
  <c r="A2108" i="37"/>
  <c r="B2107" i="37"/>
  <c r="A2107" i="37"/>
  <c r="B2106" i="37"/>
  <c r="A2106" i="37"/>
  <c r="B2105" i="37"/>
  <c r="A2105" i="37"/>
  <c r="B2104" i="37"/>
  <c r="A2104" i="37"/>
  <c r="B2103" i="37"/>
  <c r="A2103" i="37"/>
  <c r="B2102" i="37"/>
  <c r="A2102" i="37"/>
  <c r="B2101" i="37"/>
  <c r="A2101" i="37"/>
  <c r="B2100" i="37"/>
  <c r="A2100" i="37"/>
  <c r="B2099" i="37"/>
  <c r="A2099" i="37"/>
  <c r="B2098" i="37"/>
  <c r="A2098" i="37"/>
  <c r="B2097" i="37"/>
  <c r="A2097" i="37"/>
  <c r="B2096" i="37"/>
  <c r="A2096" i="37"/>
  <c r="B2095" i="37"/>
  <c r="A2095" i="37"/>
  <c r="B2094" i="37"/>
  <c r="A2094" i="37"/>
  <c r="B2093" i="37"/>
  <c r="A2093" i="37"/>
  <c r="B2092" i="37"/>
  <c r="A2092" i="37"/>
  <c r="B2091" i="37"/>
  <c r="A2091" i="37"/>
  <c r="B2090" i="37"/>
  <c r="A2090" i="37"/>
  <c r="B2089" i="37"/>
  <c r="A2089" i="37"/>
  <c r="B2088" i="37"/>
  <c r="A2088" i="37"/>
  <c r="B2087" i="37"/>
  <c r="A2087" i="37"/>
  <c r="B2086" i="37"/>
  <c r="A2086" i="37"/>
  <c r="B2085" i="37"/>
  <c r="A2085" i="37"/>
  <c r="B2084" i="37"/>
  <c r="A2084" i="37"/>
  <c r="B2083" i="37"/>
  <c r="A2083" i="37"/>
  <c r="B2082" i="37"/>
  <c r="A2082" i="37"/>
  <c r="B2081" i="37"/>
  <c r="A2081" i="37"/>
  <c r="B2080" i="37"/>
  <c r="A2080" i="37"/>
  <c r="B2079" i="37"/>
  <c r="A2079" i="37"/>
  <c r="B2078" i="37"/>
  <c r="A2078" i="37"/>
  <c r="B2077" i="37"/>
  <c r="A2077" i="37"/>
  <c r="B2076" i="37"/>
  <c r="A2076" i="37"/>
  <c r="B2075" i="37"/>
  <c r="A2075" i="37"/>
  <c r="B2074" i="37"/>
  <c r="A2074" i="37"/>
  <c r="B2073" i="37"/>
  <c r="A2073" i="37"/>
  <c r="B2072" i="37"/>
  <c r="A2072" i="37"/>
  <c r="B2071" i="37"/>
  <c r="A2071" i="37"/>
  <c r="B2070" i="37"/>
  <c r="A2070" i="37"/>
  <c r="B2069" i="37"/>
  <c r="A2069" i="37"/>
  <c r="B2068" i="37"/>
  <c r="A2068" i="37"/>
  <c r="B2067" i="37"/>
  <c r="A2067" i="37"/>
  <c r="B2066" i="37"/>
  <c r="A2066" i="37"/>
  <c r="B2065" i="37"/>
  <c r="A2065" i="37"/>
  <c r="B2064" i="37"/>
  <c r="A2064" i="37"/>
  <c r="B2063" i="37"/>
  <c r="A2063" i="37"/>
  <c r="B2062" i="37"/>
  <c r="A2062" i="37"/>
  <c r="B2061" i="37"/>
  <c r="A2061" i="37"/>
  <c r="B2060" i="37"/>
  <c r="A2060" i="37"/>
  <c r="B2059" i="37"/>
  <c r="A2059" i="37"/>
  <c r="B2058" i="37"/>
  <c r="A2058" i="37"/>
  <c r="B2057" i="37"/>
  <c r="A2057" i="37"/>
  <c r="B2056" i="37"/>
  <c r="A2056" i="37"/>
  <c r="B2055" i="37"/>
  <c r="A2055" i="37"/>
  <c r="B2054" i="37"/>
  <c r="A2054" i="37"/>
  <c r="B2053" i="37"/>
  <c r="A2053" i="37"/>
  <c r="B2052" i="37"/>
  <c r="A2052" i="37"/>
  <c r="B2051" i="37"/>
  <c r="A2051" i="37"/>
  <c r="B2050" i="37"/>
  <c r="A2050" i="37"/>
  <c r="B2049" i="37"/>
  <c r="A2049" i="37"/>
  <c r="B2048" i="37"/>
  <c r="A2048" i="37"/>
  <c r="B2047" i="37"/>
  <c r="A2047" i="37"/>
  <c r="B2046" i="37"/>
  <c r="A2046" i="37"/>
  <c r="B2045" i="37"/>
  <c r="A2045" i="37"/>
  <c r="B2044" i="37"/>
  <c r="A2044" i="37"/>
  <c r="B2043" i="37"/>
  <c r="A2043" i="37"/>
  <c r="B2042" i="37"/>
  <c r="A2042" i="37"/>
  <c r="B2041" i="37"/>
  <c r="A2041" i="37"/>
  <c r="B2040" i="37"/>
  <c r="A2040" i="37"/>
  <c r="B2039" i="37"/>
  <c r="A2039" i="37"/>
  <c r="B2038" i="37"/>
  <c r="A2038" i="37"/>
  <c r="B2037" i="37"/>
  <c r="A2037" i="37"/>
  <c r="B2036" i="37"/>
  <c r="A2036" i="37"/>
  <c r="B2035" i="37"/>
  <c r="A2035" i="37"/>
  <c r="B2034" i="37"/>
  <c r="A2034" i="37"/>
  <c r="B2033" i="37"/>
  <c r="A2033" i="37"/>
  <c r="B2032" i="37"/>
  <c r="A2032" i="37"/>
  <c r="B2031" i="37"/>
  <c r="A2031" i="37"/>
  <c r="B2030" i="37"/>
  <c r="A2030" i="37"/>
  <c r="B2029" i="37"/>
  <c r="A2029" i="37"/>
  <c r="B2028" i="37"/>
  <c r="A2028" i="37"/>
  <c r="B2027" i="37"/>
  <c r="A2027" i="37"/>
  <c r="B2026" i="37"/>
  <c r="A2026" i="37"/>
  <c r="B2025" i="37"/>
  <c r="A2025" i="37"/>
  <c r="B2024" i="37"/>
  <c r="A2024" i="37"/>
  <c r="B2023" i="37"/>
  <c r="A2023" i="37"/>
  <c r="B2022" i="37"/>
  <c r="A2022" i="37"/>
  <c r="B2021" i="37"/>
  <c r="A2021" i="37"/>
  <c r="B2020" i="37"/>
  <c r="A2020" i="37"/>
  <c r="B2019" i="37"/>
  <c r="A2019" i="37"/>
  <c r="B2018" i="37"/>
  <c r="A2018" i="37"/>
  <c r="B2017" i="37"/>
  <c r="A2017" i="37"/>
  <c r="B2016" i="37"/>
  <c r="A2016" i="37"/>
  <c r="B2015" i="37"/>
  <c r="A2015" i="37"/>
  <c r="B2014" i="37"/>
  <c r="A2014" i="37"/>
  <c r="B2013" i="37"/>
  <c r="A2013" i="37"/>
  <c r="B2012" i="37"/>
  <c r="A2012" i="37"/>
  <c r="B2011" i="37"/>
  <c r="A2011" i="37"/>
  <c r="B2010" i="37"/>
  <c r="A2010" i="37"/>
  <c r="B2009" i="37"/>
  <c r="A2009" i="37"/>
  <c r="B2008" i="37"/>
  <c r="A2008" i="37"/>
  <c r="B2007" i="37"/>
  <c r="A2007" i="37"/>
  <c r="B2006" i="37"/>
  <c r="A2006" i="37"/>
  <c r="B2005" i="37"/>
  <c r="A2005" i="37"/>
  <c r="B2004" i="37"/>
  <c r="A2004" i="37"/>
  <c r="B2003" i="37"/>
  <c r="A2003" i="37"/>
  <c r="B2002" i="37"/>
  <c r="A2002" i="37"/>
  <c r="B2001" i="37"/>
  <c r="A2001" i="37"/>
  <c r="B2000" i="37"/>
  <c r="A2000" i="37"/>
  <c r="B1999" i="37"/>
  <c r="A1999" i="37"/>
  <c r="B1998" i="37"/>
  <c r="A1998" i="37"/>
  <c r="B1997" i="37"/>
  <c r="A1997" i="37"/>
  <c r="B1996" i="37"/>
  <c r="A1996" i="37"/>
  <c r="B1995" i="37"/>
  <c r="A1995" i="37"/>
  <c r="B1994" i="37"/>
  <c r="A1994" i="37"/>
  <c r="B1993" i="37"/>
  <c r="A1993" i="37"/>
  <c r="B1992" i="37"/>
  <c r="A1992" i="37"/>
  <c r="B1991" i="37"/>
  <c r="A1991" i="37"/>
  <c r="B1990" i="37"/>
  <c r="A1990" i="37"/>
  <c r="B1989" i="37"/>
  <c r="A1989" i="37"/>
  <c r="B1988" i="37"/>
  <c r="A1988" i="37"/>
  <c r="B1987" i="37"/>
  <c r="A1987" i="37"/>
  <c r="B1986" i="37"/>
  <c r="A1986" i="37"/>
  <c r="B1985" i="37"/>
  <c r="A1985" i="37"/>
  <c r="B1984" i="37"/>
  <c r="A1984" i="37"/>
  <c r="B1983" i="37"/>
  <c r="A1983" i="37"/>
  <c r="B1982" i="37"/>
  <c r="A1982" i="37"/>
  <c r="B1981" i="37"/>
  <c r="A1981" i="37"/>
  <c r="B1980" i="37"/>
  <c r="A1980" i="37"/>
  <c r="B1979" i="37"/>
  <c r="A1979" i="37"/>
  <c r="B1978" i="37"/>
  <c r="A1978" i="37"/>
  <c r="B1977" i="37"/>
  <c r="A1977" i="37"/>
  <c r="B1976" i="37"/>
  <c r="A1976" i="37"/>
  <c r="B1975" i="37"/>
  <c r="A1975" i="37"/>
  <c r="B1974" i="37"/>
  <c r="A1974" i="37"/>
  <c r="B1973" i="37"/>
  <c r="A1973" i="37"/>
  <c r="B1972" i="37"/>
  <c r="A1972" i="37"/>
  <c r="B1971" i="37"/>
  <c r="A1971" i="37"/>
  <c r="B1970" i="37"/>
  <c r="A1970" i="37"/>
  <c r="B1969" i="37"/>
  <c r="A1969" i="37"/>
  <c r="B1968" i="37"/>
  <c r="A1968" i="37"/>
  <c r="B1967" i="37"/>
  <c r="A1967" i="37"/>
  <c r="B1966" i="37"/>
  <c r="A1966" i="37"/>
  <c r="B1965" i="37"/>
  <c r="A1965" i="37"/>
  <c r="B1964" i="37"/>
  <c r="A1964" i="37"/>
  <c r="B1963" i="37"/>
  <c r="A1963" i="37"/>
  <c r="B1962" i="37"/>
  <c r="A1962" i="37"/>
  <c r="B1961" i="37"/>
  <c r="A1961" i="37"/>
  <c r="B1960" i="37"/>
  <c r="A1960" i="37"/>
  <c r="B1959" i="37"/>
  <c r="A1959" i="37"/>
  <c r="B1958" i="37"/>
  <c r="A1958" i="37"/>
  <c r="B1957" i="37"/>
  <c r="A1957" i="37"/>
  <c r="B1956" i="37"/>
  <c r="A1956" i="37"/>
  <c r="B1955" i="37"/>
  <c r="A1955" i="37"/>
  <c r="B1954" i="37"/>
  <c r="A1954" i="37"/>
  <c r="B1953" i="37"/>
  <c r="A1953" i="37"/>
  <c r="B1952" i="37"/>
  <c r="A1952" i="37"/>
  <c r="B1951" i="37"/>
  <c r="A1951" i="37"/>
  <c r="B1950" i="37"/>
  <c r="A1950" i="37"/>
  <c r="B1949" i="37"/>
  <c r="A1949" i="37"/>
  <c r="B1948" i="37"/>
  <c r="A1948" i="37"/>
  <c r="B1947" i="37"/>
  <c r="A1947" i="37"/>
  <c r="B1946" i="37"/>
  <c r="A1946" i="37"/>
  <c r="B1945" i="37"/>
  <c r="A1945" i="37"/>
  <c r="B1944" i="37"/>
  <c r="A1944" i="37"/>
  <c r="B1943" i="37"/>
  <c r="A1943" i="37"/>
  <c r="B1942" i="37"/>
  <c r="A1942" i="37"/>
  <c r="B1941" i="37"/>
  <c r="A1941" i="37"/>
  <c r="B1940" i="37"/>
  <c r="A1940" i="37"/>
  <c r="B1939" i="37"/>
  <c r="A1939" i="37"/>
  <c r="B1938" i="37"/>
  <c r="A1938" i="37"/>
  <c r="B1937" i="37"/>
  <c r="A1937" i="37"/>
  <c r="B1936" i="37"/>
  <c r="A1936" i="37"/>
  <c r="B1935" i="37"/>
  <c r="A1935" i="37"/>
  <c r="B1934" i="37"/>
  <c r="A1934" i="37"/>
  <c r="B1933" i="37"/>
  <c r="A1933" i="37"/>
  <c r="B1932" i="37"/>
  <c r="A1932" i="37"/>
  <c r="B1931" i="37"/>
  <c r="A1931" i="37"/>
  <c r="B1930" i="37"/>
  <c r="A1930" i="37"/>
  <c r="B1929" i="37"/>
  <c r="A1929" i="37"/>
  <c r="B1928" i="37"/>
  <c r="A1928" i="37"/>
  <c r="B1927" i="37"/>
  <c r="A1927" i="37"/>
  <c r="B1926" i="37"/>
  <c r="A1926" i="37"/>
  <c r="B1925" i="37"/>
  <c r="A1925" i="37"/>
  <c r="B1924" i="37"/>
  <c r="A1924" i="37"/>
  <c r="B1923" i="37"/>
  <c r="A1923" i="37"/>
  <c r="B1922" i="37"/>
  <c r="A1922" i="37"/>
  <c r="B1921" i="37"/>
  <c r="A1921" i="37"/>
  <c r="B1920" i="37"/>
  <c r="A1920" i="37"/>
  <c r="B1919" i="37"/>
  <c r="A1919" i="37"/>
  <c r="B1918" i="37"/>
  <c r="A1918" i="37"/>
  <c r="B1917" i="37"/>
  <c r="A1917" i="37"/>
  <c r="B1916" i="37"/>
  <c r="A1916" i="37"/>
  <c r="B1915" i="37"/>
  <c r="A1915" i="37"/>
  <c r="B1914" i="37"/>
  <c r="A1914" i="37"/>
  <c r="B1913" i="37"/>
  <c r="A1913" i="37"/>
  <c r="B1912" i="37"/>
  <c r="A1912" i="37"/>
  <c r="B1911" i="37"/>
  <c r="A1911" i="37"/>
  <c r="B1910" i="37"/>
  <c r="A1910" i="37"/>
  <c r="B1909" i="37"/>
  <c r="A1909" i="37"/>
  <c r="B1908" i="37"/>
  <c r="A1908" i="37"/>
  <c r="B1907" i="37"/>
  <c r="A1907" i="37"/>
  <c r="B1906" i="37"/>
  <c r="A1906" i="37"/>
  <c r="B1905" i="37"/>
  <c r="A1905" i="37"/>
  <c r="B1904" i="37"/>
  <c r="A1904" i="37"/>
  <c r="B1903" i="37"/>
  <c r="A1903" i="37"/>
  <c r="B1902" i="37"/>
  <c r="A1902" i="37"/>
  <c r="B1901" i="37"/>
  <c r="A1901" i="37"/>
  <c r="B1900" i="37"/>
  <c r="A1900" i="37"/>
  <c r="B1899" i="37"/>
  <c r="A1899" i="37"/>
  <c r="B1898" i="37"/>
  <c r="A1898" i="37"/>
  <c r="B1897" i="37"/>
  <c r="A1897" i="37"/>
  <c r="B1896" i="37"/>
  <c r="A1896" i="37"/>
  <c r="B1895" i="37"/>
  <c r="A1895" i="37"/>
  <c r="B1894" i="37"/>
  <c r="A1894" i="37"/>
  <c r="B1893" i="37"/>
  <c r="A1893" i="37"/>
  <c r="B1892" i="37"/>
  <c r="A1892" i="37"/>
  <c r="B1891" i="37"/>
  <c r="A1891" i="37"/>
  <c r="B1890" i="37"/>
  <c r="A1890" i="37"/>
  <c r="B1889" i="37"/>
  <c r="A1889" i="37"/>
  <c r="B1888" i="37"/>
  <c r="A1888" i="37"/>
  <c r="B1887" i="37"/>
  <c r="A1887" i="37"/>
  <c r="B1886" i="37"/>
  <c r="A1886" i="37"/>
  <c r="B1885" i="37"/>
  <c r="A1885" i="37"/>
  <c r="B1884" i="37"/>
  <c r="A1884" i="37"/>
  <c r="B1883" i="37"/>
  <c r="A1883" i="37"/>
  <c r="B1882" i="37"/>
  <c r="A1882" i="37"/>
  <c r="B1881" i="37"/>
  <c r="A1881" i="37"/>
  <c r="B1880" i="37"/>
  <c r="A1880" i="37"/>
  <c r="B1879" i="37"/>
  <c r="A1879" i="37"/>
  <c r="B1878" i="37"/>
  <c r="A1878" i="37"/>
  <c r="B1877" i="37"/>
  <c r="A1877" i="37"/>
  <c r="B1876" i="37"/>
  <c r="A1876" i="37"/>
  <c r="B1875" i="37"/>
  <c r="A1875" i="37"/>
  <c r="B1874" i="37"/>
  <c r="A1874" i="37"/>
  <c r="B1873" i="37"/>
  <c r="A1873" i="37"/>
  <c r="B1872" i="37"/>
  <c r="A1872" i="37"/>
  <c r="B1871" i="37"/>
  <c r="A1871" i="37"/>
  <c r="B1870" i="37"/>
  <c r="A1870" i="37"/>
  <c r="B1869" i="37"/>
  <c r="A1869" i="37"/>
  <c r="B1868" i="37"/>
  <c r="A1868" i="37"/>
  <c r="B1867" i="37"/>
  <c r="A1867" i="37"/>
  <c r="B1866" i="37"/>
  <c r="A1866" i="37"/>
  <c r="B1865" i="37"/>
  <c r="A1865" i="37"/>
  <c r="B1864" i="37"/>
  <c r="A1864" i="37"/>
  <c r="B1863" i="37"/>
  <c r="A1863" i="37"/>
  <c r="B1862" i="37"/>
  <c r="A1862" i="37"/>
  <c r="B1861" i="37"/>
  <c r="A1861" i="37"/>
  <c r="B1860" i="37"/>
  <c r="A1860" i="37"/>
  <c r="B1859" i="37"/>
  <c r="A1859" i="37"/>
  <c r="B1858" i="37"/>
  <c r="A1858" i="37"/>
  <c r="B1857" i="37"/>
  <c r="A1857" i="37"/>
  <c r="B1856" i="37"/>
  <c r="A1856" i="37"/>
  <c r="B1855" i="37"/>
  <c r="A1855" i="37"/>
  <c r="B1854" i="37"/>
  <c r="A1854" i="37"/>
  <c r="B1853" i="37"/>
  <c r="A1853" i="37"/>
  <c r="B1852" i="37"/>
  <c r="A1852" i="37"/>
  <c r="B1851" i="37"/>
  <c r="A1851" i="37"/>
  <c r="B1850" i="37"/>
  <c r="A1850" i="37"/>
  <c r="B1849" i="37"/>
  <c r="A1849" i="37"/>
  <c r="B1848" i="37"/>
  <c r="A1848" i="37"/>
  <c r="B1847" i="37"/>
  <c r="A1847" i="37"/>
  <c r="B1846" i="37"/>
  <c r="A1846" i="37"/>
  <c r="B1845" i="37"/>
  <c r="A1845" i="37"/>
  <c r="B1844" i="37"/>
  <c r="A1844" i="37"/>
  <c r="B1843" i="37"/>
  <c r="A1843" i="37"/>
  <c r="B1842" i="37"/>
  <c r="A1842" i="37"/>
  <c r="B1841" i="37"/>
  <c r="A1841" i="37"/>
  <c r="B1840" i="37"/>
  <c r="A1840" i="37"/>
  <c r="B1839" i="37"/>
  <c r="A1839" i="37"/>
  <c r="B1838" i="37"/>
  <c r="A1838" i="37"/>
  <c r="B1837" i="37"/>
  <c r="A1837" i="37"/>
  <c r="B1836" i="37"/>
  <c r="A1836" i="37"/>
  <c r="B1835" i="37"/>
  <c r="A1835" i="37"/>
  <c r="B1834" i="37"/>
  <c r="A1834" i="37"/>
  <c r="B1833" i="37"/>
  <c r="A1833" i="37"/>
  <c r="B1832" i="37"/>
  <c r="A1832" i="37"/>
  <c r="B1831" i="37"/>
  <c r="A1831" i="37"/>
  <c r="B1830" i="37"/>
  <c r="A1830" i="37"/>
  <c r="B1829" i="37"/>
  <c r="A1829" i="37"/>
  <c r="B1828" i="37"/>
  <c r="A1828" i="37"/>
  <c r="B1827" i="37"/>
  <c r="A1827" i="37"/>
  <c r="B1826" i="37"/>
  <c r="A1826" i="37"/>
  <c r="B1825" i="37"/>
  <c r="A1825" i="37"/>
  <c r="B1824" i="37"/>
  <c r="A1824" i="37"/>
  <c r="B1823" i="37"/>
  <c r="A1823" i="37"/>
  <c r="B1822" i="37"/>
  <c r="A1822" i="37"/>
  <c r="B1821" i="37"/>
  <c r="A1821" i="37"/>
  <c r="B1820" i="37"/>
  <c r="A1820" i="37"/>
  <c r="B1819" i="37"/>
  <c r="A1819" i="37"/>
  <c r="B1818" i="37"/>
  <c r="A1818" i="37"/>
  <c r="B1817" i="37"/>
  <c r="A1817" i="37"/>
  <c r="B1816" i="37"/>
  <c r="A1816" i="37"/>
  <c r="B1815" i="37"/>
  <c r="A1815" i="37"/>
  <c r="B1814" i="37"/>
  <c r="A1814" i="37"/>
  <c r="B1813" i="37"/>
  <c r="A1813" i="37"/>
  <c r="B1812" i="37"/>
  <c r="A1812" i="37"/>
  <c r="B1811" i="37"/>
  <c r="A1811" i="37"/>
  <c r="B1810" i="37"/>
  <c r="A1810" i="37"/>
  <c r="B1809" i="37"/>
  <c r="A1809" i="37"/>
  <c r="B1808" i="37"/>
  <c r="A1808" i="37"/>
  <c r="B1807" i="37"/>
  <c r="A1807" i="37"/>
  <c r="B1806" i="37"/>
  <c r="A1806" i="37"/>
  <c r="B1805" i="37"/>
  <c r="A1805" i="37"/>
  <c r="B1804" i="37"/>
  <c r="A1804" i="37"/>
  <c r="B1803" i="37"/>
  <c r="A1803" i="37"/>
  <c r="B1802" i="37"/>
  <c r="A1802" i="37"/>
  <c r="B1801" i="37"/>
  <c r="A1801" i="37"/>
  <c r="B1800" i="37"/>
  <c r="A1800" i="37"/>
  <c r="B1799" i="37"/>
  <c r="A1799" i="37"/>
  <c r="B1798" i="37"/>
  <c r="A1798" i="37"/>
  <c r="B1797" i="37"/>
  <c r="A1797" i="37"/>
  <c r="B1796" i="37"/>
  <c r="A1796" i="37"/>
  <c r="B1795" i="37"/>
  <c r="A1795" i="37"/>
  <c r="B1794" i="37"/>
  <c r="A1794" i="37"/>
  <c r="B1793" i="37"/>
  <c r="A1793" i="37"/>
  <c r="B1792" i="37"/>
  <c r="A1792" i="37"/>
  <c r="B1791" i="37"/>
  <c r="A1791" i="37"/>
  <c r="B1790" i="37"/>
  <c r="A1790" i="37"/>
  <c r="B1789" i="37"/>
  <c r="A1789" i="37"/>
  <c r="B1788" i="37"/>
  <c r="A1788" i="37"/>
  <c r="B1787" i="37"/>
  <c r="A1787" i="37"/>
  <c r="B1786" i="37"/>
  <c r="A1786" i="37"/>
  <c r="B1785" i="37"/>
  <c r="A1785" i="37"/>
  <c r="B1784" i="37"/>
  <c r="A1784" i="37"/>
  <c r="B1783" i="37"/>
  <c r="A1783" i="37"/>
  <c r="B1782" i="37"/>
  <c r="A1782" i="37"/>
  <c r="B1781" i="37"/>
  <c r="A1781" i="37"/>
  <c r="B1780" i="37"/>
  <c r="A1780" i="37"/>
  <c r="B1779" i="37"/>
  <c r="A1779" i="37"/>
  <c r="B1778" i="37"/>
  <c r="A1778" i="37"/>
  <c r="B1777" i="37"/>
  <c r="A1777" i="37"/>
  <c r="B1776" i="37"/>
  <c r="A1776" i="37"/>
  <c r="B1775" i="37"/>
  <c r="A1775" i="37"/>
  <c r="B1774" i="37"/>
  <c r="A1774" i="37"/>
  <c r="B1773" i="37"/>
  <c r="A1773" i="37"/>
  <c r="B1772" i="37"/>
  <c r="A1772" i="37"/>
  <c r="B1771" i="37"/>
  <c r="A1771" i="37"/>
  <c r="B1770" i="37"/>
  <c r="A1770" i="37"/>
  <c r="B1769" i="37"/>
  <c r="A1769" i="37"/>
  <c r="B1768" i="37"/>
  <c r="A1768" i="37"/>
  <c r="B1767" i="37"/>
  <c r="A1767" i="37"/>
  <c r="B1766" i="37"/>
  <c r="A1766" i="37"/>
  <c r="B1765" i="37"/>
  <c r="A1765" i="37"/>
  <c r="B1764" i="37"/>
  <c r="A1764" i="37"/>
  <c r="B1763" i="37"/>
  <c r="A1763" i="37"/>
  <c r="B1762" i="37"/>
  <c r="A1762" i="37"/>
  <c r="B1761" i="37"/>
  <c r="A1761" i="37"/>
  <c r="B1760" i="37"/>
  <c r="A1760" i="37"/>
  <c r="B1759" i="37"/>
  <c r="A1759" i="37"/>
  <c r="B1758" i="37"/>
  <c r="A1758" i="37"/>
  <c r="B1757" i="37"/>
  <c r="A1757" i="37"/>
  <c r="B1756" i="37"/>
  <c r="A1756" i="37"/>
  <c r="B1755" i="37"/>
  <c r="A1755" i="37"/>
  <c r="B1754" i="37"/>
  <c r="A1754" i="37"/>
  <c r="B1753" i="37"/>
  <c r="A1753" i="37"/>
  <c r="B1752" i="37"/>
  <c r="A1752" i="37"/>
  <c r="B1751" i="37"/>
  <c r="A1751" i="37"/>
  <c r="B1750" i="37"/>
  <c r="A1750" i="37"/>
  <c r="B1749" i="37"/>
  <c r="A1749" i="37"/>
  <c r="B1748" i="37"/>
  <c r="A1748" i="37"/>
  <c r="B1747" i="37"/>
  <c r="A1747" i="37"/>
  <c r="B1746" i="37"/>
  <c r="A1746" i="37"/>
  <c r="B1745" i="37"/>
  <c r="A1745" i="37"/>
  <c r="B1744" i="37"/>
  <c r="A1744" i="37"/>
  <c r="B1743" i="37"/>
  <c r="A1743" i="37"/>
  <c r="B1742" i="37"/>
  <c r="A1742" i="37"/>
  <c r="B1741" i="37"/>
  <c r="A1741" i="37"/>
  <c r="B1740" i="37"/>
  <c r="A1740" i="37"/>
  <c r="B1739" i="37"/>
  <c r="A1739" i="37"/>
  <c r="B1738" i="37"/>
  <c r="A1738" i="37"/>
  <c r="B1737" i="37"/>
  <c r="A1737" i="37"/>
  <c r="B1736" i="37"/>
  <c r="A1736" i="37"/>
  <c r="B1735" i="37"/>
  <c r="A1735" i="37"/>
  <c r="B1734" i="37"/>
  <c r="A1734" i="37"/>
  <c r="B1733" i="37"/>
  <c r="A1733" i="37"/>
  <c r="B1732" i="37"/>
  <c r="A1732" i="37"/>
  <c r="B1731" i="37"/>
  <c r="A1731" i="37"/>
  <c r="B1730" i="37"/>
  <c r="A1730" i="37"/>
  <c r="B1729" i="37"/>
  <c r="A1729" i="37"/>
  <c r="B1728" i="37"/>
  <c r="A1728" i="37"/>
  <c r="B1727" i="37"/>
  <c r="A1727" i="37"/>
  <c r="B1726" i="37"/>
  <c r="A1726" i="37"/>
  <c r="B1725" i="37"/>
  <c r="A1725" i="37"/>
  <c r="B1724" i="37"/>
  <c r="A1724" i="37"/>
  <c r="B1723" i="37"/>
  <c r="A1723" i="37"/>
  <c r="B1722" i="37"/>
  <c r="A1722" i="37"/>
  <c r="B1721" i="37"/>
  <c r="A1721" i="37"/>
  <c r="B1720" i="37"/>
  <c r="A1720" i="37"/>
  <c r="B1719" i="37"/>
  <c r="A1719" i="37"/>
  <c r="B1718" i="37"/>
  <c r="A1718" i="37"/>
  <c r="B1717" i="37"/>
  <c r="A1717" i="37"/>
  <c r="B1716" i="37"/>
  <c r="A1716" i="37"/>
  <c r="B1715" i="37"/>
  <c r="A1715" i="37"/>
  <c r="B1714" i="37"/>
  <c r="A1714" i="37"/>
  <c r="B1713" i="37"/>
  <c r="A1713" i="37"/>
  <c r="B1712" i="37"/>
  <c r="A1712" i="37"/>
  <c r="B1711" i="37"/>
  <c r="A1711" i="37"/>
  <c r="B1710" i="37"/>
  <c r="A1710" i="37"/>
  <c r="B1709" i="37"/>
  <c r="A1709" i="37"/>
  <c r="B1708" i="37"/>
  <c r="A1708" i="37"/>
  <c r="B1707" i="37"/>
  <c r="A1707" i="37"/>
  <c r="B1706" i="37"/>
  <c r="A1706" i="37"/>
  <c r="B1705" i="37"/>
  <c r="A1705" i="37"/>
  <c r="B1704" i="37"/>
  <c r="A1704" i="37"/>
  <c r="B1703" i="37"/>
  <c r="A1703" i="37"/>
  <c r="B1702" i="37"/>
  <c r="A1702" i="37"/>
  <c r="B1701" i="37"/>
  <c r="A1701" i="37"/>
  <c r="B1700" i="37"/>
  <c r="A1700" i="37"/>
  <c r="B1699" i="37"/>
  <c r="A1699" i="37"/>
  <c r="B1698" i="37"/>
  <c r="A1698" i="37"/>
  <c r="B1697" i="37"/>
  <c r="A1697" i="37"/>
  <c r="B1696" i="37"/>
  <c r="A1696" i="37"/>
  <c r="B1695" i="37"/>
  <c r="A1695" i="37"/>
  <c r="B1694" i="37"/>
  <c r="A1694" i="37"/>
  <c r="B1693" i="37"/>
  <c r="A1693" i="37"/>
  <c r="B1692" i="37"/>
  <c r="A1692" i="37"/>
  <c r="B1691" i="37"/>
  <c r="A1691" i="37"/>
  <c r="B1690" i="37"/>
  <c r="A1690" i="37"/>
  <c r="B1689" i="37"/>
  <c r="A1689" i="37"/>
  <c r="B1688" i="37"/>
  <c r="A1688" i="37"/>
  <c r="B1687" i="37"/>
  <c r="A1687" i="37"/>
  <c r="B1686" i="37"/>
  <c r="A1686" i="37"/>
  <c r="B1685" i="37"/>
  <c r="A1685" i="37"/>
  <c r="B1684" i="37"/>
  <c r="A1684" i="37"/>
  <c r="B1683" i="37"/>
  <c r="A1683" i="37"/>
  <c r="B1682" i="37"/>
  <c r="A1682" i="37"/>
  <c r="B1681" i="37"/>
  <c r="A1681" i="37"/>
  <c r="B1680" i="37"/>
  <c r="A1680" i="37"/>
  <c r="B1679" i="37"/>
  <c r="A1679" i="37"/>
  <c r="B1678" i="37"/>
  <c r="A1678" i="37"/>
  <c r="B1677" i="37"/>
  <c r="A1677" i="37"/>
  <c r="B1676" i="37"/>
  <c r="A1676" i="37"/>
  <c r="B1675" i="37"/>
  <c r="A1675" i="37"/>
  <c r="B1674" i="37"/>
  <c r="A1674" i="37"/>
  <c r="B1673" i="37"/>
  <c r="A1673" i="37"/>
  <c r="B1672" i="37"/>
  <c r="A1672" i="37"/>
  <c r="B1671" i="37"/>
  <c r="A1671" i="37"/>
  <c r="B1670" i="37"/>
  <c r="A1670" i="37"/>
  <c r="B1669" i="37"/>
  <c r="A1669" i="37"/>
  <c r="B1668" i="37"/>
  <c r="A1668" i="37"/>
  <c r="B1667" i="37"/>
  <c r="A1667" i="37"/>
  <c r="B1666" i="37"/>
  <c r="A1666" i="37"/>
  <c r="B1665" i="37"/>
  <c r="A1665" i="37"/>
  <c r="B1664" i="37"/>
  <c r="A1664" i="37"/>
  <c r="B1663" i="37"/>
  <c r="A1663" i="37"/>
  <c r="B1662" i="37"/>
  <c r="A1662" i="37"/>
  <c r="B1661" i="37"/>
  <c r="A1661" i="37"/>
  <c r="B1660" i="37"/>
  <c r="A1660" i="37"/>
  <c r="B1659" i="37"/>
  <c r="A1659" i="37"/>
  <c r="B1658" i="37"/>
  <c r="A1658" i="37"/>
  <c r="B1657" i="37"/>
  <c r="A1657" i="37"/>
  <c r="B1656" i="37"/>
  <c r="A1656" i="37"/>
  <c r="B1655" i="37"/>
  <c r="A1655" i="37"/>
  <c r="B1654" i="37"/>
  <c r="A1654" i="37"/>
  <c r="B1653" i="37"/>
  <c r="A1653" i="37"/>
  <c r="B1652" i="37"/>
  <c r="A1652" i="37"/>
  <c r="B1651" i="37"/>
  <c r="A1651" i="37"/>
  <c r="B1650" i="37"/>
  <c r="A1650" i="37"/>
  <c r="B1649" i="37"/>
  <c r="A1649" i="37"/>
  <c r="B1648" i="37"/>
  <c r="A1648" i="37"/>
  <c r="B1647" i="37"/>
  <c r="A1647" i="37"/>
  <c r="B1646" i="37"/>
  <c r="A1646" i="37"/>
  <c r="B1645" i="37"/>
  <c r="A1645" i="37"/>
  <c r="B1644" i="37"/>
  <c r="A1644" i="37"/>
  <c r="B1643" i="37"/>
  <c r="A1643" i="37"/>
  <c r="B1642" i="37"/>
  <c r="A1642" i="37"/>
  <c r="B1641" i="37"/>
  <c r="A1641" i="37"/>
  <c r="B1640" i="37"/>
  <c r="A1640" i="37"/>
  <c r="B1639" i="37"/>
  <c r="A1639" i="37"/>
  <c r="B1638" i="37"/>
  <c r="A1638" i="37"/>
  <c r="B1637" i="37"/>
  <c r="A1637" i="37"/>
  <c r="B1636" i="37"/>
  <c r="A1636" i="37"/>
  <c r="B1635" i="37"/>
  <c r="A1635" i="37"/>
  <c r="B1634" i="37"/>
  <c r="A1634" i="37"/>
  <c r="B1633" i="37"/>
  <c r="A1633" i="37"/>
  <c r="B1632" i="37"/>
  <c r="A1632" i="37"/>
  <c r="B1631" i="37"/>
  <c r="A1631" i="37"/>
  <c r="B1630" i="37"/>
  <c r="A1630" i="37"/>
  <c r="B1629" i="37"/>
  <c r="A1629" i="37"/>
  <c r="B1628" i="37"/>
  <c r="A1628" i="37"/>
  <c r="B1627" i="37"/>
  <c r="A1627" i="37"/>
  <c r="B1626" i="37"/>
  <c r="A1626" i="37"/>
  <c r="B1625" i="37"/>
  <c r="A1625" i="37"/>
  <c r="B1624" i="37"/>
  <c r="A1624" i="37"/>
  <c r="B1623" i="37"/>
  <c r="A1623" i="37"/>
  <c r="B1622" i="37"/>
  <c r="A1622" i="37"/>
  <c r="B1621" i="37"/>
  <c r="A1621" i="37"/>
  <c r="B1620" i="37"/>
  <c r="A1620" i="37"/>
  <c r="B1619" i="37"/>
  <c r="A1619" i="37"/>
  <c r="B1618" i="37"/>
  <c r="A1618" i="37"/>
  <c r="B1617" i="37"/>
  <c r="A1617" i="37"/>
  <c r="B1616" i="37"/>
  <c r="A1616" i="37"/>
  <c r="B1615" i="37"/>
  <c r="A1615" i="37"/>
  <c r="B1614" i="37"/>
  <c r="A1614" i="37"/>
  <c r="B1613" i="37"/>
  <c r="A1613" i="37"/>
  <c r="B1612" i="37"/>
  <c r="A1612" i="37"/>
  <c r="B1611" i="37"/>
  <c r="A1611" i="37"/>
  <c r="B1610" i="37"/>
  <c r="A1610" i="37"/>
  <c r="B1609" i="37"/>
  <c r="A1609" i="37"/>
  <c r="B1608" i="37"/>
  <c r="A1608" i="37"/>
  <c r="B1607" i="37"/>
  <c r="A1607" i="37"/>
  <c r="B1606" i="37"/>
  <c r="A1606" i="37"/>
  <c r="B1605" i="37"/>
  <c r="A1605" i="37"/>
  <c r="B1604" i="37"/>
  <c r="A1604" i="37"/>
  <c r="B1603" i="37"/>
  <c r="A1603" i="37"/>
  <c r="B1602" i="37"/>
  <c r="A1602" i="37"/>
  <c r="B1601" i="37"/>
  <c r="A1601" i="37"/>
  <c r="B1600" i="37"/>
  <c r="A1600" i="37"/>
  <c r="B1599" i="37"/>
  <c r="A1599" i="37"/>
  <c r="B1598" i="37"/>
  <c r="A1598" i="37"/>
  <c r="B1597" i="37"/>
  <c r="A1597" i="37"/>
  <c r="B1596" i="37"/>
  <c r="A1596" i="37"/>
  <c r="B1595" i="37"/>
  <c r="A1595" i="37"/>
  <c r="B1594" i="37"/>
  <c r="A1594" i="37"/>
  <c r="B1593" i="37"/>
  <c r="A1593" i="37"/>
  <c r="B1592" i="37"/>
  <c r="A1592" i="37"/>
  <c r="B1591" i="37"/>
  <c r="A1591" i="37"/>
  <c r="B1590" i="37"/>
  <c r="A1590" i="37"/>
  <c r="B1589" i="37"/>
  <c r="A1589" i="37"/>
  <c r="B1588" i="37"/>
  <c r="A1588" i="37"/>
  <c r="B1587" i="37"/>
  <c r="A1587" i="37"/>
  <c r="B1586" i="37"/>
  <c r="A1586" i="37"/>
  <c r="B1585" i="37"/>
  <c r="A1585" i="37"/>
  <c r="B1584" i="37"/>
  <c r="A1584" i="37"/>
  <c r="B1583" i="37"/>
  <c r="A1583" i="37"/>
  <c r="B1582" i="37"/>
  <c r="A1582" i="37"/>
  <c r="B1581" i="37"/>
  <c r="A1581" i="37"/>
  <c r="B1580" i="37"/>
  <c r="A1580" i="37"/>
  <c r="B1579" i="37"/>
  <c r="A1579" i="37"/>
  <c r="B1578" i="37"/>
  <c r="A1578" i="37"/>
  <c r="B1577" i="37"/>
  <c r="A1577" i="37"/>
  <c r="B1576" i="37"/>
  <c r="A1576" i="37"/>
  <c r="B1575" i="37"/>
  <c r="A1575" i="37"/>
  <c r="B1574" i="37"/>
  <c r="A1574" i="37"/>
  <c r="B1573" i="37"/>
  <c r="A1573" i="37"/>
  <c r="B1572" i="37"/>
  <c r="A1572" i="37"/>
  <c r="B1571" i="37"/>
  <c r="A1571" i="37"/>
  <c r="B1570" i="37"/>
  <c r="A1570" i="37"/>
  <c r="B1569" i="37"/>
  <c r="A1569" i="37"/>
  <c r="B1568" i="37"/>
  <c r="A1568" i="37"/>
  <c r="B1567" i="37"/>
  <c r="A1567" i="37"/>
  <c r="B1566" i="37"/>
  <c r="A1566" i="37"/>
  <c r="B1565" i="37"/>
  <c r="A1565" i="37"/>
  <c r="B1564" i="37"/>
  <c r="A1564" i="37"/>
  <c r="B1563" i="37"/>
  <c r="A1563" i="37"/>
  <c r="B1562" i="37"/>
  <c r="A1562" i="37"/>
  <c r="B1561" i="37"/>
  <c r="A1561" i="37"/>
  <c r="B1560" i="37"/>
  <c r="A1560" i="37"/>
  <c r="B1559" i="37"/>
  <c r="A1559" i="37"/>
  <c r="B1558" i="37"/>
  <c r="A1558" i="37"/>
  <c r="B1557" i="37"/>
  <c r="A1557" i="37"/>
  <c r="B1556" i="37"/>
  <c r="A1556" i="37"/>
  <c r="B1555" i="37"/>
  <c r="A1555" i="37"/>
  <c r="B1554" i="37"/>
  <c r="A1554" i="37"/>
  <c r="B1553" i="37"/>
  <c r="A1553" i="37"/>
  <c r="B1552" i="37"/>
  <c r="A1552" i="37"/>
  <c r="B1551" i="37"/>
  <c r="A1551" i="37"/>
  <c r="B1550" i="37"/>
  <c r="A1550" i="37"/>
  <c r="B1549" i="37"/>
  <c r="A1549" i="37"/>
  <c r="B1548" i="37"/>
  <c r="A1548" i="37"/>
  <c r="B1547" i="37"/>
  <c r="A1547" i="37"/>
  <c r="B1546" i="37"/>
  <c r="A1546" i="37"/>
  <c r="B1545" i="37"/>
  <c r="A1545" i="37"/>
  <c r="B1544" i="37"/>
  <c r="A1544" i="37"/>
  <c r="B1543" i="37"/>
  <c r="A1543" i="37"/>
  <c r="B1542" i="37"/>
  <c r="A1542" i="37"/>
  <c r="B1541" i="37"/>
  <c r="A1541" i="37"/>
  <c r="B1540" i="37"/>
  <c r="A1540" i="37"/>
  <c r="B1539" i="37"/>
  <c r="A1539" i="37"/>
  <c r="B1538" i="37"/>
  <c r="A1538" i="37"/>
  <c r="B1537" i="37"/>
  <c r="A1537" i="37"/>
  <c r="B1536" i="37"/>
  <c r="A1536" i="37"/>
  <c r="B1535" i="37"/>
  <c r="A1535" i="37"/>
  <c r="B1534" i="37"/>
  <c r="A1534" i="37"/>
  <c r="B1533" i="37"/>
  <c r="A1533" i="37"/>
  <c r="B1532" i="37"/>
  <c r="A1532" i="37"/>
  <c r="B1531" i="37"/>
  <c r="A1531" i="37"/>
  <c r="B1530" i="37"/>
  <c r="A1530" i="37"/>
  <c r="B1529" i="37"/>
  <c r="A1529" i="37"/>
  <c r="B1528" i="37"/>
  <c r="A1528" i="37"/>
  <c r="B1527" i="37"/>
  <c r="A1527" i="37"/>
  <c r="B1526" i="37"/>
  <c r="A1526" i="37"/>
  <c r="B1525" i="37"/>
  <c r="A1525" i="37"/>
  <c r="B1524" i="37"/>
  <c r="A1524" i="37"/>
  <c r="B1523" i="37"/>
  <c r="A1523" i="37"/>
  <c r="B1522" i="37"/>
  <c r="A1522" i="37"/>
  <c r="B1521" i="37"/>
  <c r="A1521" i="37"/>
  <c r="B1520" i="37"/>
  <c r="A1520" i="37"/>
  <c r="B1519" i="37"/>
  <c r="A1519" i="37"/>
  <c r="B1518" i="37"/>
  <c r="A1518" i="37"/>
  <c r="B1517" i="37"/>
  <c r="A1517" i="37"/>
  <c r="B1516" i="37"/>
  <c r="A1516" i="37"/>
  <c r="B1515" i="37"/>
  <c r="A1515" i="37"/>
  <c r="B1514" i="37"/>
  <c r="A1514" i="37"/>
  <c r="B1513" i="37"/>
  <c r="A1513" i="37"/>
  <c r="B1512" i="37"/>
  <c r="A1512" i="37"/>
  <c r="B1511" i="37"/>
  <c r="A1511" i="37"/>
  <c r="B1510" i="37"/>
  <c r="A1510" i="37"/>
  <c r="B1509" i="37"/>
  <c r="A1509" i="37"/>
  <c r="B1508" i="37"/>
  <c r="A1508" i="37"/>
  <c r="B1507" i="37"/>
  <c r="A1507" i="37"/>
  <c r="B1506" i="37"/>
  <c r="A1506" i="37"/>
  <c r="B1505" i="37"/>
  <c r="A1505" i="37"/>
  <c r="B1504" i="37"/>
  <c r="A1504" i="37"/>
  <c r="B1503" i="37"/>
  <c r="A1503" i="37"/>
  <c r="B1502" i="37"/>
  <c r="A1502" i="37"/>
  <c r="B1501" i="37"/>
  <c r="A1501" i="37"/>
  <c r="B1500" i="37"/>
  <c r="A1500" i="37"/>
  <c r="B1499" i="37"/>
  <c r="A1499" i="37"/>
  <c r="B1498" i="37"/>
  <c r="A1498" i="37"/>
  <c r="B1497" i="37"/>
  <c r="A1497" i="37"/>
  <c r="B1496" i="37"/>
  <c r="A1496" i="37"/>
  <c r="B1495" i="37"/>
  <c r="A1495" i="37"/>
  <c r="B1494" i="37"/>
  <c r="A1494" i="37"/>
  <c r="B1493" i="37"/>
  <c r="A1493" i="37"/>
  <c r="B1492" i="37"/>
  <c r="A1492" i="37"/>
  <c r="B1491" i="37"/>
  <c r="A1491" i="37"/>
  <c r="B1490" i="37"/>
  <c r="A1490" i="37"/>
  <c r="B1489" i="37"/>
  <c r="A1489" i="37"/>
  <c r="B1488" i="37"/>
  <c r="A1488" i="37"/>
  <c r="B1487" i="37"/>
  <c r="A1487" i="37"/>
  <c r="B1486" i="37"/>
  <c r="A1486" i="37"/>
  <c r="B1485" i="37"/>
  <c r="A1485" i="37"/>
  <c r="B1484" i="37"/>
  <c r="A1484" i="37"/>
  <c r="B1483" i="37"/>
  <c r="A1483" i="37"/>
  <c r="B1482" i="37"/>
  <c r="A1482" i="37"/>
  <c r="B1481" i="37"/>
  <c r="A1481" i="37"/>
  <c r="B1480" i="37"/>
  <c r="A1480" i="37"/>
  <c r="B1479" i="37"/>
  <c r="A1479" i="37"/>
  <c r="B1478" i="37"/>
  <c r="A1478" i="37"/>
  <c r="B1477" i="37"/>
  <c r="A1477" i="37"/>
  <c r="B1476" i="37"/>
  <c r="A1476" i="37"/>
  <c r="B1475" i="37"/>
  <c r="A1475" i="37"/>
  <c r="B1474" i="37"/>
  <c r="A1474" i="37"/>
  <c r="B1473" i="37"/>
  <c r="A1473" i="37"/>
  <c r="B1472" i="37"/>
  <c r="A1472" i="37"/>
  <c r="B1471" i="37"/>
  <c r="A1471" i="37"/>
  <c r="B1470" i="37"/>
  <c r="A1470" i="37"/>
  <c r="B1469" i="37"/>
  <c r="A1469" i="37"/>
  <c r="B1468" i="37"/>
  <c r="A1468" i="37"/>
  <c r="B1467" i="37"/>
  <c r="A1467" i="37"/>
  <c r="B1466" i="37"/>
  <c r="A1466" i="37"/>
  <c r="B1465" i="37"/>
  <c r="A1465" i="37"/>
  <c r="B1464" i="37"/>
  <c r="A1464" i="37"/>
  <c r="B1463" i="37"/>
  <c r="A1463" i="37"/>
  <c r="B1462" i="37"/>
  <c r="A1462" i="37"/>
  <c r="B1461" i="37"/>
  <c r="A1461" i="37"/>
  <c r="B1460" i="37"/>
  <c r="A1460" i="37"/>
  <c r="B1459" i="37"/>
  <c r="A1459" i="37"/>
  <c r="B1458" i="37"/>
  <c r="A1458" i="37"/>
  <c r="B1457" i="37"/>
  <c r="A1457" i="37"/>
  <c r="B1456" i="37"/>
  <c r="A1456" i="37"/>
  <c r="B1455" i="37"/>
  <c r="A1455" i="37"/>
  <c r="B1454" i="37"/>
  <c r="A1454" i="37"/>
  <c r="B1453" i="37"/>
  <c r="A1453" i="37"/>
  <c r="B1452" i="37"/>
  <c r="A1452" i="37"/>
  <c r="B1451" i="37"/>
  <c r="A1451" i="37"/>
  <c r="B1450" i="37"/>
  <c r="A1450" i="37"/>
  <c r="B1449" i="37"/>
  <c r="A1449" i="37"/>
  <c r="B1448" i="37"/>
  <c r="A1448" i="37"/>
  <c r="B1447" i="37"/>
  <c r="A1447" i="37"/>
  <c r="B1446" i="37"/>
  <c r="A1446" i="37"/>
  <c r="B1445" i="37"/>
  <c r="A1445" i="37"/>
  <c r="B1444" i="37"/>
  <c r="A1444" i="37"/>
  <c r="B1443" i="37"/>
  <c r="A1443" i="37"/>
  <c r="B1442" i="37"/>
  <c r="A1442" i="37"/>
  <c r="B1441" i="37"/>
  <c r="A1441" i="37"/>
  <c r="B1440" i="37"/>
  <c r="A1440" i="37"/>
  <c r="B1439" i="37"/>
  <c r="A1439" i="37"/>
  <c r="B1438" i="37"/>
  <c r="A1438" i="37"/>
  <c r="B1437" i="37"/>
  <c r="A1437" i="37"/>
  <c r="B1436" i="37"/>
  <c r="A1436" i="37"/>
  <c r="B1435" i="37"/>
  <c r="A1435" i="37"/>
  <c r="B1434" i="37"/>
  <c r="A1434" i="37"/>
  <c r="B1433" i="37"/>
  <c r="A1433" i="37"/>
  <c r="B1432" i="37"/>
  <c r="A1432" i="37"/>
  <c r="B1431" i="37"/>
  <c r="A1431" i="37"/>
  <c r="B1430" i="37"/>
  <c r="A1430" i="37"/>
  <c r="B1429" i="37"/>
  <c r="A1429" i="37"/>
  <c r="B1428" i="37"/>
  <c r="A1428" i="37"/>
  <c r="B1427" i="37"/>
  <c r="A1427" i="37"/>
  <c r="B1426" i="37"/>
  <c r="A1426" i="37"/>
  <c r="B1425" i="37"/>
  <c r="A1425" i="37"/>
  <c r="B1424" i="37"/>
  <c r="A1424" i="37"/>
  <c r="B1423" i="37"/>
  <c r="A1423" i="37"/>
  <c r="B1422" i="37"/>
  <c r="A1422" i="37"/>
  <c r="B1421" i="37"/>
  <c r="A1421" i="37"/>
  <c r="B1420" i="37"/>
  <c r="A1420" i="37"/>
  <c r="B1419" i="37"/>
  <c r="A1419" i="37"/>
  <c r="B1418" i="37"/>
  <c r="A1418" i="37"/>
  <c r="B1417" i="37"/>
  <c r="A1417" i="37"/>
  <c r="B1416" i="37"/>
  <c r="A1416" i="37"/>
  <c r="B1415" i="37"/>
  <c r="A1415" i="37"/>
  <c r="B1414" i="37"/>
  <c r="A1414" i="37"/>
  <c r="B1413" i="37"/>
  <c r="A1413" i="37"/>
  <c r="B1412" i="37"/>
  <c r="A1412" i="37"/>
  <c r="B1411" i="37"/>
  <c r="A1411" i="37"/>
  <c r="B1410" i="37"/>
  <c r="A1410" i="37"/>
  <c r="B1409" i="37"/>
  <c r="A1409" i="37"/>
  <c r="B1408" i="37"/>
  <c r="A1408" i="37"/>
  <c r="B1407" i="37"/>
  <c r="A1407" i="37"/>
  <c r="B1406" i="37"/>
  <c r="A1406" i="37"/>
  <c r="B1405" i="37"/>
  <c r="A1405" i="37"/>
  <c r="B1404" i="37"/>
  <c r="A1404" i="37"/>
  <c r="B1403" i="37"/>
  <c r="A1403" i="37"/>
  <c r="B1402" i="37"/>
  <c r="A1402" i="37"/>
  <c r="B1401" i="37"/>
  <c r="A1401" i="37"/>
  <c r="B1400" i="37"/>
  <c r="A1400" i="37"/>
  <c r="B1399" i="37"/>
  <c r="A1399" i="37"/>
  <c r="B1398" i="37"/>
  <c r="A1398" i="37"/>
  <c r="B1397" i="37"/>
  <c r="A1397" i="37"/>
  <c r="B1396" i="37"/>
  <c r="A1396" i="37"/>
  <c r="B1395" i="37"/>
  <c r="A1395" i="37"/>
  <c r="B1394" i="37"/>
  <c r="A1394" i="37"/>
  <c r="B1393" i="37"/>
  <c r="A1393" i="37"/>
  <c r="B1392" i="37"/>
  <c r="A1392" i="37"/>
  <c r="B1391" i="37"/>
  <c r="A1391" i="37"/>
  <c r="B1390" i="37"/>
  <c r="A1390" i="37"/>
  <c r="B1389" i="37"/>
  <c r="A1389" i="37"/>
  <c r="B1388" i="37"/>
  <c r="A1388" i="37"/>
  <c r="B1387" i="37"/>
  <c r="A1387" i="37"/>
  <c r="B1386" i="37"/>
  <c r="A1386" i="37"/>
  <c r="B1385" i="37"/>
  <c r="A1385" i="37"/>
  <c r="B1384" i="37"/>
  <c r="A1384" i="37"/>
  <c r="B1383" i="37"/>
  <c r="A1383" i="37"/>
  <c r="B1382" i="37"/>
  <c r="A1382" i="37"/>
  <c r="B1381" i="37"/>
  <c r="A1381" i="37"/>
  <c r="B1380" i="37"/>
  <c r="A1380" i="37"/>
  <c r="B1379" i="37"/>
  <c r="A1379" i="37"/>
  <c r="B1378" i="37"/>
  <c r="A1378" i="37"/>
  <c r="B1377" i="37"/>
  <c r="A1377" i="37"/>
  <c r="B1376" i="37"/>
  <c r="A1376" i="37"/>
  <c r="B1375" i="37"/>
  <c r="A1375" i="37"/>
  <c r="B1374" i="37"/>
  <c r="A1374" i="37"/>
  <c r="B1373" i="37"/>
  <c r="A1373" i="37"/>
  <c r="B1372" i="37"/>
  <c r="A1372" i="37"/>
  <c r="B1371" i="37"/>
  <c r="A1371" i="37"/>
  <c r="B1370" i="37"/>
  <c r="A1370" i="37"/>
  <c r="B1369" i="37"/>
  <c r="A1369" i="37"/>
  <c r="B1368" i="37"/>
  <c r="A1368" i="37"/>
  <c r="B1367" i="37"/>
  <c r="A1367" i="37"/>
  <c r="B1366" i="37"/>
  <c r="A1366" i="37"/>
  <c r="B1365" i="37"/>
  <c r="A1365" i="37"/>
  <c r="B1364" i="37"/>
  <c r="A1364" i="37"/>
  <c r="B1363" i="37"/>
  <c r="A1363" i="37"/>
  <c r="B1362" i="37"/>
  <c r="A1362" i="37"/>
  <c r="B1361" i="37"/>
  <c r="A1361" i="37"/>
  <c r="B1360" i="37"/>
  <c r="A1360" i="37"/>
  <c r="B1359" i="37"/>
  <c r="A1359" i="37"/>
  <c r="B1358" i="37"/>
  <c r="A1358" i="37"/>
  <c r="B1357" i="37"/>
  <c r="A1357" i="37"/>
  <c r="B1356" i="37"/>
  <c r="A1356" i="37"/>
  <c r="B1355" i="37"/>
  <c r="A1355" i="37"/>
  <c r="B1354" i="37"/>
  <c r="A1354" i="37"/>
  <c r="B1353" i="37"/>
  <c r="A1353" i="37"/>
  <c r="B1352" i="37"/>
  <c r="A1352" i="37"/>
  <c r="B1351" i="37"/>
  <c r="A1351" i="37"/>
  <c r="B1350" i="37"/>
  <c r="A1350" i="37"/>
  <c r="B1349" i="37"/>
  <c r="A1349" i="37"/>
  <c r="B1348" i="37"/>
  <c r="A1348" i="37"/>
  <c r="B1347" i="37"/>
  <c r="A1347" i="37"/>
  <c r="B1346" i="37"/>
  <c r="A1346" i="37"/>
  <c r="B1345" i="37"/>
  <c r="A1345" i="37"/>
  <c r="B1344" i="37"/>
  <c r="A1344" i="37"/>
  <c r="B1343" i="37"/>
  <c r="A1343" i="37"/>
  <c r="B1342" i="37"/>
  <c r="A1342" i="37"/>
  <c r="B1341" i="37"/>
  <c r="A1341" i="37"/>
  <c r="B1340" i="37"/>
  <c r="A1340" i="37"/>
  <c r="B1339" i="37"/>
  <c r="A1339" i="37"/>
  <c r="B1338" i="37"/>
  <c r="A1338" i="37"/>
  <c r="B1337" i="37"/>
  <c r="A1337" i="37"/>
  <c r="B1336" i="37"/>
  <c r="A1336" i="37"/>
  <c r="B1335" i="37"/>
  <c r="A1335" i="37"/>
  <c r="B1334" i="37"/>
  <c r="A1334" i="37"/>
  <c r="B1333" i="37"/>
  <c r="A1333" i="37"/>
  <c r="B1332" i="37"/>
  <c r="A1332" i="37"/>
  <c r="B1331" i="37"/>
  <c r="A1331" i="37"/>
  <c r="B1330" i="37"/>
  <c r="A1330" i="37"/>
  <c r="B1329" i="37"/>
  <c r="A1329" i="37"/>
  <c r="B1328" i="37"/>
  <c r="A1328" i="37"/>
  <c r="B1327" i="37"/>
  <c r="A1327" i="37"/>
  <c r="B1326" i="37"/>
  <c r="A1326" i="37"/>
  <c r="B1325" i="37"/>
  <c r="A1325" i="37"/>
  <c r="B1324" i="37"/>
  <c r="A1324" i="37"/>
  <c r="B1323" i="37"/>
  <c r="A1323" i="37"/>
  <c r="B1322" i="37"/>
  <c r="A1322" i="37"/>
  <c r="B1321" i="37"/>
  <c r="A1321" i="37"/>
  <c r="B1320" i="37"/>
  <c r="A1320" i="37"/>
  <c r="B1319" i="37"/>
  <c r="A1319" i="37"/>
  <c r="B1318" i="37"/>
  <c r="A1318" i="37"/>
  <c r="B1317" i="37"/>
  <c r="A1317" i="37"/>
  <c r="B1316" i="37"/>
  <c r="A1316" i="37"/>
  <c r="B1315" i="37"/>
  <c r="A1315" i="37"/>
  <c r="B1314" i="37"/>
  <c r="A1314" i="37"/>
  <c r="B1313" i="37"/>
  <c r="A1313" i="37"/>
  <c r="B1312" i="37"/>
  <c r="A1312" i="37"/>
  <c r="B1311" i="37"/>
  <c r="A1311" i="37"/>
  <c r="B1310" i="37"/>
  <c r="A1310" i="37"/>
  <c r="B1309" i="37"/>
  <c r="A1309" i="37"/>
  <c r="B1308" i="37"/>
  <c r="A1308" i="37"/>
  <c r="B1307" i="37"/>
  <c r="A1307" i="37"/>
  <c r="B1306" i="37"/>
  <c r="A1306" i="37"/>
  <c r="B1305" i="37"/>
  <c r="A1305" i="37"/>
  <c r="B1304" i="37"/>
  <c r="A1304" i="37"/>
  <c r="B1303" i="37"/>
  <c r="A1303" i="37"/>
  <c r="B1302" i="37"/>
  <c r="A1302" i="37"/>
  <c r="B1301" i="37"/>
  <c r="A1301" i="37"/>
  <c r="B1300" i="37"/>
  <c r="A1300" i="37"/>
  <c r="B1299" i="37"/>
  <c r="A1299" i="37"/>
  <c r="B1298" i="37"/>
  <c r="A1298" i="37"/>
  <c r="B1297" i="37"/>
  <c r="A1297" i="37"/>
  <c r="B1296" i="37"/>
  <c r="A1296" i="37"/>
  <c r="B1295" i="37"/>
  <c r="A1295" i="37"/>
  <c r="B1294" i="37"/>
  <c r="A1294" i="37"/>
  <c r="B1293" i="37"/>
  <c r="A1293" i="37"/>
  <c r="B1292" i="37"/>
  <c r="A1292" i="37"/>
  <c r="B1291" i="37"/>
  <c r="A1291" i="37"/>
  <c r="B1290" i="37"/>
  <c r="A1290" i="37"/>
  <c r="B1289" i="37"/>
  <c r="A1289" i="37"/>
  <c r="B1288" i="37"/>
  <c r="A1288" i="37"/>
  <c r="B1287" i="37"/>
  <c r="A1287" i="37"/>
  <c r="B1286" i="37"/>
  <c r="A1286" i="37"/>
  <c r="B1285" i="37"/>
  <c r="A1285" i="37"/>
  <c r="B1284" i="37"/>
  <c r="A1284" i="37"/>
  <c r="B1283" i="37"/>
  <c r="A1283" i="37"/>
  <c r="B1282" i="37"/>
  <c r="A1282" i="37"/>
  <c r="B1281" i="37"/>
  <c r="A1281" i="37"/>
  <c r="B1280" i="37"/>
  <c r="A1280" i="37"/>
  <c r="B1279" i="37"/>
  <c r="A1279" i="37"/>
  <c r="B1278" i="37"/>
  <c r="A1278" i="37"/>
  <c r="B1277" i="37"/>
  <c r="A1277" i="37"/>
  <c r="B1276" i="37"/>
  <c r="A1276" i="37"/>
  <c r="B1275" i="37"/>
  <c r="A1275" i="37"/>
  <c r="B1274" i="37"/>
  <c r="A1274" i="37"/>
  <c r="B1273" i="37"/>
  <c r="A1273" i="37"/>
  <c r="B1272" i="37"/>
  <c r="A1272" i="37"/>
  <c r="B1271" i="37"/>
  <c r="A1271" i="37"/>
  <c r="B1270" i="37"/>
  <c r="A1270" i="37"/>
  <c r="B1269" i="37"/>
  <c r="A1269" i="37"/>
  <c r="B1268" i="37"/>
  <c r="A1268" i="37"/>
  <c r="B1267" i="37"/>
  <c r="A1267" i="37"/>
  <c r="B1266" i="37"/>
  <c r="A1266" i="37"/>
  <c r="B1265" i="37"/>
  <c r="A1265" i="37"/>
  <c r="B1264" i="37"/>
  <c r="A1264" i="37"/>
  <c r="B1263" i="37"/>
  <c r="A1263" i="37"/>
  <c r="B1262" i="37"/>
  <c r="A1262" i="37"/>
  <c r="B1261" i="37"/>
  <c r="A1261" i="37"/>
  <c r="B1260" i="37"/>
  <c r="A1260" i="37"/>
  <c r="B1259" i="37"/>
  <c r="A1259" i="37"/>
  <c r="B1258" i="37"/>
  <c r="A1258" i="37"/>
  <c r="B1257" i="37"/>
  <c r="A1257" i="37"/>
  <c r="B1256" i="37"/>
  <c r="A1256" i="37"/>
  <c r="B1255" i="37"/>
  <c r="A1255" i="37"/>
  <c r="B1254" i="37"/>
  <c r="A1254" i="37"/>
  <c r="B1253" i="37"/>
  <c r="A1253" i="37"/>
  <c r="B1252" i="37"/>
  <c r="A1252" i="37"/>
  <c r="B1251" i="37"/>
  <c r="A1251" i="37"/>
  <c r="B1250" i="37"/>
  <c r="A1250" i="37"/>
  <c r="B1249" i="37"/>
  <c r="A1249" i="37"/>
  <c r="B1248" i="37"/>
  <c r="A1248" i="37"/>
  <c r="B1247" i="37"/>
  <c r="A1247" i="37"/>
  <c r="B1246" i="37"/>
  <c r="A1246" i="37"/>
  <c r="B1245" i="37"/>
  <c r="A1245" i="37"/>
  <c r="B1244" i="37"/>
  <c r="A1244" i="37"/>
  <c r="B1243" i="37"/>
  <c r="A1243" i="37"/>
  <c r="B1242" i="37"/>
  <c r="A1242" i="37"/>
  <c r="B1241" i="37"/>
  <c r="A1241" i="37"/>
  <c r="B1240" i="37"/>
  <c r="A1240" i="37"/>
  <c r="B1239" i="37"/>
  <c r="A1239" i="37"/>
  <c r="B1238" i="37"/>
  <c r="A1238" i="37"/>
  <c r="B1237" i="37"/>
  <c r="A1237" i="37"/>
  <c r="B1236" i="37"/>
  <c r="A1236" i="37"/>
  <c r="B1235" i="37"/>
  <c r="A1235" i="37"/>
  <c r="B1234" i="37"/>
  <c r="A1234" i="37"/>
  <c r="B1233" i="37"/>
  <c r="A1233" i="37"/>
  <c r="B1232" i="37"/>
  <c r="A1232" i="37"/>
  <c r="B1231" i="37"/>
  <c r="A1231" i="37"/>
  <c r="B1230" i="37"/>
  <c r="A1230" i="37"/>
  <c r="B1229" i="37"/>
  <c r="A1229" i="37"/>
  <c r="B1228" i="37"/>
  <c r="A1228" i="37"/>
  <c r="B1227" i="37"/>
  <c r="A1227" i="37"/>
  <c r="B1226" i="37"/>
  <c r="A1226" i="37"/>
  <c r="B1225" i="37"/>
  <c r="A1225" i="37"/>
  <c r="B1224" i="37"/>
  <c r="A1224" i="37"/>
  <c r="B1223" i="37"/>
  <c r="A1223" i="37"/>
  <c r="B1222" i="37"/>
  <c r="A1222" i="37"/>
  <c r="B1221" i="37"/>
  <c r="A1221" i="37"/>
  <c r="B1220" i="37"/>
  <c r="A1220" i="37"/>
  <c r="B1219" i="37"/>
  <c r="A1219" i="37"/>
  <c r="B1218" i="37"/>
  <c r="A1218" i="37"/>
  <c r="B1217" i="37"/>
  <c r="A1217" i="37"/>
  <c r="B1216" i="37"/>
  <c r="A1216" i="37"/>
  <c r="B1215" i="37"/>
  <c r="A1215" i="37"/>
  <c r="B1214" i="37"/>
  <c r="A1214" i="37"/>
  <c r="B1213" i="37"/>
  <c r="A1213" i="37"/>
  <c r="B1212" i="37"/>
  <c r="A1212" i="37"/>
  <c r="B1211" i="37"/>
  <c r="A1211" i="37"/>
  <c r="B1210" i="37"/>
  <c r="A1210" i="37"/>
  <c r="B1209" i="37"/>
  <c r="A1209" i="37"/>
  <c r="B1208" i="37"/>
  <c r="A1208" i="37"/>
  <c r="B1207" i="37"/>
  <c r="A1207" i="37"/>
  <c r="B1206" i="37"/>
  <c r="A1206" i="37"/>
  <c r="B1205" i="37"/>
  <c r="A1205" i="37"/>
  <c r="B1204" i="37"/>
  <c r="A1204" i="37"/>
  <c r="B1203" i="37"/>
  <c r="A1203" i="37"/>
  <c r="B1202" i="37"/>
  <c r="A1202" i="37"/>
  <c r="B1201" i="37"/>
  <c r="A1201" i="37"/>
  <c r="B1200" i="37"/>
  <c r="A1200" i="37"/>
  <c r="B1199" i="37"/>
  <c r="A1199" i="37"/>
  <c r="B1198" i="37"/>
  <c r="A1198" i="37"/>
  <c r="B1197" i="37"/>
  <c r="A1197" i="37"/>
  <c r="B1196" i="37"/>
  <c r="A1196" i="37"/>
  <c r="B1195" i="37"/>
  <c r="A1195" i="37"/>
  <c r="B1194" i="37"/>
  <c r="A1194" i="37"/>
  <c r="B1193" i="37"/>
  <c r="A1193" i="37"/>
  <c r="B1192" i="37"/>
  <c r="A1192" i="37"/>
  <c r="B1191" i="37"/>
  <c r="A1191" i="37"/>
  <c r="B1190" i="37"/>
  <c r="A1190" i="37"/>
  <c r="B1189" i="37"/>
  <c r="A1189" i="37"/>
  <c r="B1188" i="37"/>
  <c r="A1188" i="37"/>
  <c r="B1187" i="37"/>
  <c r="A1187" i="37"/>
  <c r="B1186" i="37"/>
  <c r="A1186" i="37"/>
  <c r="B1185" i="37"/>
  <c r="A1185" i="37"/>
  <c r="B1184" i="37"/>
  <c r="A1184" i="37"/>
  <c r="B1183" i="37"/>
  <c r="A1183" i="37"/>
  <c r="B1182" i="37"/>
  <c r="A1182" i="37"/>
  <c r="B1181" i="37"/>
  <c r="A1181" i="37"/>
  <c r="B1180" i="37"/>
  <c r="A1180" i="37"/>
  <c r="B1179" i="37"/>
  <c r="A1179" i="37"/>
  <c r="B1178" i="37"/>
  <c r="A1178" i="37"/>
  <c r="B1177" i="37"/>
  <c r="A1177" i="37"/>
  <c r="B1176" i="37"/>
  <c r="A1176" i="37"/>
  <c r="B1175" i="37"/>
  <c r="A1175" i="37"/>
  <c r="B1174" i="37"/>
  <c r="A1174" i="37"/>
  <c r="B1173" i="37"/>
  <c r="A1173" i="37"/>
  <c r="B1172" i="37"/>
  <c r="A1172" i="37"/>
  <c r="B1171" i="37"/>
  <c r="A1171" i="37"/>
  <c r="B1170" i="37"/>
  <c r="A1170" i="37"/>
  <c r="B1169" i="37"/>
  <c r="A1169" i="37"/>
  <c r="B1168" i="37"/>
  <c r="A1168" i="37"/>
  <c r="B1167" i="37"/>
  <c r="A1167" i="37"/>
  <c r="B1166" i="37"/>
  <c r="A1166" i="37"/>
  <c r="B1165" i="37"/>
  <c r="A1165" i="37"/>
  <c r="B1164" i="37"/>
  <c r="A1164" i="37"/>
  <c r="B1163" i="37"/>
  <c r="A1163" i="37"/>
  <c r="B1162" i="37"/>
  <c r="A1162" i="37"/>
  <c r="B1161" i="37"/>
  <c r="A1161" i="37"/>
  <c r="B1160" i="37"/>
  <c r="A1160" i="37"/>
  <c r="B1159" i="37"/>
  <c r="A1159" i="37"/>
  <c r="B1158" i="37"/>
  <c r="A1158" i="37"/>
  <c r="B1157" i="37"/>
  <c r="A1157" i="37"/>
  <c r="B1156" i="37"/>
  <c r="A1156" i="37"/>
  <c r="B1155" i="37"/>
  <c r="A1155" i="37"/>
  <c r="B1154" i="37"/>
  <c r="A1154" i="37"/>
  <c r="B1153" i="37"/>
  <c r="A1153" i="37"/>
  <c r="B1152" i="37"/>
  <c r="A1152" i="37"/>
  <c r="B1151" i="37"/>
  <c r="A1151" i="37"/>
  <c r="B1150" i="37"/>
  <c r="A1150" i="37"/>
  <c r="B1149" i="37"/>
  <c r="A1149" i="37"/>
  <c r="B1148" i="37"/>
  <c r="A1148" i="37"/>
  <c r="B1147" i="37"/>
  <c r="A1147" i="37"/>
  <c r="B1146" i="37"/>
  <c r="A1146" i="37"/>
  <c r="B1145" i="37"/>
  <c r="A1145" i="37"/>
  <c r="B1144" i="37"/>
  <c r="A1144" i="37"/>
  <c r="B1143" i="37"/>
  <c r="A1143" i="37"/>
  <c r="B1142" i="37"/>
  <c r="A1142" i="37"/>
  <c r="B1141" i="37"/>
  <c r="A1141" i="37"/>
  <c r="B1140" i="37"/>
  <c r="A1140" i="37"/>
  <c r="B1139" i="37"/>
  <c r="A1139" i="37"/>
  <c r="B1138" i="37"/>
  <c r="A1138" i="37"/>
  <c r="B1137" i="37"/>
  <c r="A1137" i="37"/>
  <c r="B1136" i="37"/>
  <c r="A1136" i="37"/>
  <c r="B1135" i="37"/>
  <c r="A1135" i="37"/>
  <c r="B1134" i="37"/>
  <c r="A1134" i="37"/>
  <c r="B1133" i="37"/>
  <c r="A1133" i="37"/>
  <c r="B1132" i="37"/>
  <c r="A1132" i="37"/>
  <c r="B1131" i="37"/>
  <c r="A1131" i="37"/>
  <c r="B1130" i="37"/>
  <c r="A1130" i="37"/>
  <c r="B1129" i="37"/>
  <c r="A1129" i="37"/>
  <c r="B1128" i="37"/>
  <c r="A1128" i="37"/>
  <c r="B1127" i="37"/>
  <c r="A1127" i="37"/>
  <c r="B1126" i="37"/>
  <c r="A1126" i="37"/>
  <c r="B1125" i="37"/>
  <c r="A1125" i="37"/>
  <c r="B1124" i="37"/>
  <c r="A1124" i="37"/>
  <c r="B1123" i="37"/>
  <c r="A1123" i="37"/>
  <c r="B1122" i="37"/>
  <c r="A1122" i="37"/>
  <c r="B1121" i="37"/>
  <c r="A1121" i="37"/>
  <c r="B1120" i="37"/>
  <c r="A1120" i="37"/>
  <c r="B1119" i="37"/>
  <c r="A1119" i="37"/>
  <c r="B1118" i="37"/>
  <c r="A1118" i="37"/>
  <c r="B1117" i="37"/>
  <c r="A1117" i="37"/>
  <c r="B1116" i="37"/>
  <c r="A1116" i="37"/>
  <c r="B1115" i="37"/>
  <c r="A1115" i="37"/>
  <c r="B1114" i="37"/>
  <c r="A1114" i="37"/>
  <c r="B1113" i="37"/>
  <c r="A1113" i="37"/>
  <c r="B1112" i="37"/>
  <c r="A1112" i="37"/>
  <c r="B1111" i="37"/>
  <c r="A1111" i="37"/>
  <c r="B1110" i="37"/>
  <c r="A1110" i="37"/>
  <c r="B1109" i="37"/>
  <c r="A1109" i="37"/>
  <c r="B1108" i="37"/>
  <c r="A1108" i="37"/>
  <c r="B1107" i="37"/>
  <c r="A1107" i="37"/>
  <c r="B1106" i="37"/>
  <c r="A1106" i="37"/>
  <c r="B1105" i="37"/>
  <c r="A1105" i="37"/>
  <c r="B1104" i="37"/>
  <c r="A1104" i="37"/>
  <c r="B1103" i="37"/>
  <c r="A1103" i="37"/>
  <c r="B1102" i="37"/>
  <c r="A1102" i="37"/>
  <c r="B1101" i="37"/>
  <c r="A1101" i="37"/>
  <c r="B1100" i="37"/>
  <c r="A1100" i="37"/>
  <c r="B1099" i="37"/>
  <c r="A1099" i="37"/>
  <c r="B1098" i="37"/>
  <c r="A1098" i="37"/>
  <c r="B1097" i="37"/>
  <c r="A1097" i="37"/>
  <c r="B1096" i="37"/>
  <c r="A1096" i="37"/>
  <c r="B1095" i="37"/>
  <c r="A1095" i="37"/>
  <c r="B1094" i="37"/>
  <c r="A1094" i="37"/>
  <c r="B1093" i="37"/>
  <c r="A1093" i="37"/>
  <c r="B1092" i="37"/>
  <c r="A1092" i="37"/>
  <c r="B1091" i="37"/>
  <c r="A1091" i="37"/>
  <c r="B1090" i="37"/>
  <c r="A1090" i="37"/>
  <c r="B1089" i="37"/>
  <c r="A1089" i="37"/>
  <c r="B1088" i="37"/>
  <c r="A1088" i="37"/>
  <c r="B1087" i="37"/>
  <c r="A1087" i="37"/>
  <c r="B1086" i="37"/>
  <c r="A1086" i="37"/>
  <c r="B1085" i="37"/>
  <c r="A1085" i="37"/>
  <c r="B1084" i="37"/>
  <c r="A1084" i="37"/>
  <c r="B1083" i="37"/>
  <c r="A1083" i="37"/>
  <c r="B1082" i="37"/>
  <c r="A1082" i="37"/>
  <c r="B1081" i="37"/>
  <c r="A1081" i="37"/>
  <c r="B1080" i="37"/>
  <c r="A1080" i="37"/>
  <c r="B1079" i="37"/>
  <c r="A1079" i="37"/>
  <c r="B1078" i="37"/>
  <c r="A1078" i="37"/>
  <c r="B1077" i="37"/>
  <c r="A1077" i="37"/>
  <c r="B1076" i="37"/>
  <c r="A1076" i="37"/>
  <c r="B1075" i="37"/>
  <c r="A1075" i="37"/>
  <c r="B1074" i="37"/>
  <c r="A1074" i="37"/>
  <c r="B1073" i="37"/>
  <c r="A1073" i="37"/>
  <c r="B1072" i="37"/>
  <c r="A1072" i="37"/>
  <c r="B1071" i="37"/>
  <c r="A1071" i="37"/>
  <c r="B1070" i="37"/>
  <c r="A1070" i="37"/>
  <c r="B1069" i="37"/>
  <c r="A1069" i="37"/>
  <c r="B1068" i="37"/>
  <c r="A1068" i="37"/>
  <c r="B1067" i="37"/>
  <c r="A1067" i="37"/>
  <c r="B1066" i="37"/>
  <c r="A1066" i="37"/>
  <c r="B1065" i="37"/>
  <c r="A1065" i="37"/>
  <c r="B1064" i="37"/>
  <c r="A1064" i="37"/>
  <c r="B1063" i="37"/>
  <c r="A1063" i="37"/>
  <c r="B1062" i="37"/>
  <c r="A1062" i="37"/>
  <c r="B1061" i="37"/>
  <c r="A1061" i="37"/>
  <c r="B1060" i="37"/>
  <c r="A1060" i="37"/>
  <c r="B1059" i="37"/>
  <c r="A1059" i="37"/>
  <c r="B1058" i="37"/>
  <c r="A1058" i="37"/>
  <c r="B1057" i="37"/>
  <c r="A1057" i="37"/>
  <c r="B1056" i="37"/>
  <c r="A1056" i="37"/>
  <c r="B1055" i="37"/>
  <c r="A1055" i="37"/>
  <c r="B1054" i="37"/>
  <c r="A1054" i="37"/>
  <c r="B1053" i="37"/>
  <c r="A1053" i="37"/>
  <c r="B1052" i="37"/>
  <c r="A1052" i="37"/>
  <c r="B1051" i="37"/>
  <c r="A1051" i="37"/>
  <c r="B1050" i="37"/>
  <c r="A1050" i="37"/>
  <c r="B1049" i="37"/>
  <c r="A1049" i="37"/>
  <c r="B1048" i="37"/>
  <c r="A1048" i="37"/>
  <c r="B1047" i="37"/>
  <c r="A1047" i="37"/>
  <c r="B1046" i="37"/>
  <c r="A1046" i="37"/>
  <c r="B1045" i="37"/>
  <c r="A1045" i="37"/>
  <c r="B1044" i="37"/>
  <c r="A1044" i="37"/>
  <c r="B1043" i="37"/>
  <c r="A1043" i="37"/>
  <c r="B1042" i="37"/>
  <c r="A1042" i="37"/>
  <c r="B1041" i="37"/>
  <c r="A1041" i="37"/>
  <c r="B1040" i="37"/>
  <c r="A1040" i="37"/>
  <c r="B1039" i="37"/>
  <c r="A1039" i="37"/>
  <c r="B1038" i="37"/>
  <c r="A1038" i="37"/>
  <c r="B1037" i="37"/>
  <c r="A1037" i="37"/>
  <c r="B1036" i="37"/>
  <c r="A1036" i="37"/>
  <c r="B1035" i="37"/>
  <c r="A1035" i="37"/>
  <c r="B1034" i="37"/>
  <c r="A1034" i="37"/>
  <c r="B1033" i="37"/>
  <c r="A1033" i="37"/>
  <c r="B1032" i="37"/>
  <c r="A1032" i="37"/>
  <c r="B1031" i="37"/>
  <c r="A1031" i="37"/>
  <c r="B1030" i="37"/>
  <c r="A1030" i="37"/>
  <c r="B1029" i="37"/>
  <c r="A1029" i="37"/>
  <c r="B1028" i="37"/>
  <c r="A1028" i="37"/>
  <c r="B1027" i="37"/>
  <c r="A1027" i="37"/>
  <c r="B1026" i="37"/>
  <c r="A1026" i="37"/>
  <c r="B1025" i="37"/>
  <c r="A1025" i="37"/>
  <c r="B1024" i="37"/>
  <c r="A1024" i="37"/>
  <c r="B1023" i="37"/>
  <c r="A1023" i="37"/>
  <c r="B1022" i="37"/>
  <c r="A1022" i="37"/>
  <c r="B1021" i="37"/>
  <c r="A1021" i="37"/>
  <c r="B1020" i="37"/>
  <c r="A1020" i="37"/>
  <c r="B1019" i="37"/>
  <c r="A1019" i="37"/>
  <c r="B1018" i="37"/>
  <c r="A1018" i="37"/>
  <c r="B1017" i="37"/>
  <c r="A1017" i="37"/>
  <c r="B1016" i="37"/>
  <c r="A1016" i="37"/>
  <c r="B1015" i="37"/>
  <c r="A1015" i="37"/>
  <c r="B1014" i="37"/>
  <c r="A1014" i="37"/>
  <c r="B1013" i="37"/>
  <c r="A1013" i="37"/>
  <c r="B1012" i="37"/>
  <c r="A1012" i="37"/>
  <c r="B1011" i="37"/>
  <c r="A1011" i="37"/>
  <c r="B1010" i="37"/>
  <c r="A1010" i="37"/>
  <c r="B1009" i="37"/>
  <c r="A1009" i="37"/>
  <c r="B1008" i="37"/>
  <c r="A1008" i="37"/>
  <c r="B1007" i="37"/>
  <c r="A1007" i="37"/>
  <c r="B1006" i="37"/>
  <c r="A1006" i="37"/>
  <c r="B1005" i="37"/>
  <c r="A1005" i="37"/>
  <c r="B1004" i="37"/>
  <c r="A1004" i="37"/>
  <c r="B1003" i="37"/>
  <c r="A1003" i="37"/>
  <c r="B1002" i="37"/>
  <c r="A1002" i="37"/>
  <c r="B1001" i="37"/>
  <c r="A1001" i="37"/>
  <c r="B1000" i="37"/>
  <c r="A1000" i="37"/>
  <c r="B999" i="37"/>
  <c r="A999" i="37"/>
  <c r="B998" i="37"/>
  <c r="A998" i="37"/>
  <c r="B997" i="37"/>
  <c r="A997" i="37"/>
  <c r="B996" i="37"/>
  <c r="A996" i="37"/>
  <c r="B995" i="37"/>
  <c r="A995" i="37"/>
  <c r="B994" i="37"/>
  <c r="A994" i="37"/>
  <c r="B993" i="37"/>
  <c r="A993" i="37"/>
  <c r="B992" i="37"/>
  <c r="A992" i="37"/>
  <c r="B991" i="37"/>
  <c r="A991" i="37"/>
  <c r="B990" i="37"/>
  <c r="A990" i="37"/>
  <c r="B989" i="37"/>
  <c r="A989" i="37"/>
  <c r="B988" i="37"/>
  <c r="A988" i="37"/>
  <c r="B987" i="37"/>
  <c r="A987" i="37"/>
  <c r="B986" i="37"/>
  <c r="A986" i="37"/>
  <c r="B985" i="37"/>
  <c r="A985" i="37"/>
  <c r="B984" i="37"/>
  <c r="A984" i="37"/>
  <c r="B983" i="37"/>
  <c r="A983" i="37"/>
  <c r="B982" i="37"/>
  <c r="A982" i="37"/>
  <c r="B981" i="37"/>
  <c r="A981" i="37"/>
  <c r="B980" i="37"/>
  <c r="A980" i="37"/>
  <c r="B979" i="37"/>
  <c r="A979" i="37"/>
  <c r="B978" i="37"/>
  <c r="A978" i="37"/>
  <c r="B977" i="37"/>
  <c r="A977" i="37"/>
  <c r="B976" i="37"/>
  <c r="A976" i="37"/>
  <c r="B975" i="37"/>
  <c r="A975" i="37"/>
  <c r="B974" i="37"/>
  <c r="A974" i="37"/>
  <c r="B973" i="37"/>
  <c r="A973" i="37"/>
  <c r="B972" i="37"/>
  <c r="A972" i="37"/>
  <c r="B971" i="37"/>
  <c r="A971" i="37"/>
  <c r="B970" i="37"/>
  <c r="A970" i="37"/>
  <c r="B969" i="37"/>
  <c r="A969" i="37"/>
  <c r="B968" i="37"/>
  <c r="A968" i="37"/>
  <c r="B967" i="37"/>
  <c r="A967" i="37"/>
  <c r="B966" i="37"/>
  <c r="A966" i="37"/>
  <c r="B965" i="37"/>
  <c r="A965" i="37"/>
  <c r="B964" i="37"/>
  <c r="A964" i="37"/>
  <c r="B963" i="37"/>
  <c r="A963" i="37"/>
  <c r="B962" i="37"/>
  <c r="A962" i="37"/>
  <c r="B961" i="37"/>
  <c r="A961" i="37"/>
  <c r="B960" i="37"/>
  <c r="A960" i="37"/>
  <c r="B959" i="37"/>
  <c r="A959" i="37"/>
  <c r="B958" i="37"/>
  <c r="A958" i="37"/>
  <c r="B957" i="37"/>
  <c r="A957" i="37"/>
  <c r="B956" i="37"/>
  <c r="A956" i="37"/>
  <c r="B955" i="37"/>
  <c r="A955" i="37"/>
  <c r="B954" i="37"/>
  <c r="A954" i="37"/>
  <c r="B953" i="37"/>
  <c r="A953" i="37"/>
  <c r="B952" i="37"/>
  <c r="A952" i="37"/>
  <c r="B951" i="37"/>
  <c r="A951" i="37"/>
  <c r="B950" i="37"/>
  <c r="A950" i="37"/>
  <c r="B949" i="37"/>
  <c r="A949" i="37"/>
  <c r="B948" i="37"/>
  <c r="A948" i="37"/>
  <c r="B947" i="37"/>
  <c r="A947" i="37"/>
  <c r="B946" i="37"/>
  <c r="A946" i="37"/>
  <c r="B945" i="37"/>
  <c r="A945" i="37"/>
  <c r="B944" i="37"/>
  <c r="A944" i="37"/>
  <c r="B943" i="37"/>
  <c r="A943" i="37"/>
  <c r="B942" i="37"/>
  <c r="A942" i="37"/>
  <c r="B941" i="37"/>
  <c r="A941" i="37"/>
  <c r="B940" i="37"/>
  <c r="A940" i="37"/>
  <c r="B939" i="37"/>
  <c r="A939" i="37"/>
  <c r="B938" i="37"/>
  <c r="A938" i="37"/>
  <c r="B937" i="37"/>
  <c r="A937" i="37"/>
  <c r="B936" i="37"/>
  <c r="A936" i="37"/>
  <c r="B935" i="37"/>
  <c r="A935" i="37"/>
  <c r="B934" i="37"/>
  <c r="A934" i="37"/>
  <c r="B933" i="37"/>
  <c r="A933" i="37"/>
  <c r="B932" i="37"/>
  <c r="A932" i="37"/>
  <c r="B931" i="37"/>
  <c r="A931" i="37"/>
  <c r="B930" i="37"/>
  <c r="A930" i="37"/>
  <c r="B929" i="37"/>
  <c r="A929" i="37"/>
  <c r="B928" i="37"/>
  <c r="A928" i="37"/>
  <c r="B927" i="37"/>
  <c r="A927" i="37"/>
  <c r="B926" i="37"/>
  <c r="A926" i="37"/>
  <c r="B925" i="37"/>
  <c r="A925" i="37"/>
  <c r="B924" i="37"/>
  <c r="A924" i="37"/>
  <c r="B923" i="37"/>
  <c r="A923" i="37"/>
  <c r="B922" i="37"/>
  <c r="A922" i="37"/>
  <c r="B921" i="37"/>
  <c r="A921" i="37"/>
  <c r="B920" i="37"/>
  <c r="A920" i="37"/>
  <c r="B919" i="37"/>
  <c r="A919" i="37"/>
  <c r="B918" i="37"/>
  <c r="A918" i="37"/>
  <c r="B917" i="37"/>
  <c r="A917" i="37"/>
  <c r="B916" i="37"/>
  <c r="A916" i="37"/>
  <c r="B915" i="37"/>
  <c r="A915" i="37"/>
  <c r="B914" i="37"/>
  <c r="A914" i="37"/>
  <c r="B913" i="37"/>
  <c r="A913" i="37"/>
  <c r="B912" i="37"/>
  <c r="A912" i="37"/>
  <c r="B911" i="37"/>
  <c r="A911" i="37"/>
  <c r="B910" i="37"/>
  <c r="A910" i="37"/>
  <c r="B909" i="37"/>
  <c r="A909" i="37"/>
  <c r="B908" i="37"/>
  <c r="A908" i="37"/>
  <c r="B907" i="37"/>
  <c r="A907" i="37"/>
  <c r="B906" i="37"/>
  <c r="A906" i="37"/>
  <c r="B905" i="37"/>
  <c r="A905" i="37"/>
  <c r="B904" i="37"/>
  <c r="A904" i="37"/>
  <c r="B903" i="37"/>
  <c r="A903" i="37"/>
  <c r="B902" i="37"/>
  <c r="A902" i="37"/>
  <c r="B901" i="37"/>
  <c r="A901" i="37"/>
  <c r="B900" i="37"/>
  <c r="A900" i="37"/>
  <c r="B899" i="37"/>
  <c r="A899" i="37"/>
  <c r="B898" i="37"/>
  <c r="A898" i="37"/>
  <c r="B897" i="37"/>
  <c r="A897" i="37"/>
  <c r="B896" i="37"/>
  <c r="A896" i="37"/>
  <c r="B895" i="37"/>
  <c r="A895" i="37"/>
  <c r="B894" i="37"/>
  <c r="A894" i="37"/>
  <c r="B893" i="37"/>
  <c r="A893" i="37"/>
  <c r="B892" i="37"/>
  <c r="A892" i="37"/>
  <c r="B891" i="37"/>
  <c r="A891" i="37"/>
  <c r="B890" i="37"/>
  <c r="A890" i="37"/>
  <c r="B889" i="37"/>
  <c r="A889" i="37"/>
  <c r="B888" i="37"/>
  <c r="A888" i="37"/>
  <c r="B887" i="37"/>
  <c r="A887" i="37"/>
  <c r="B886" i="37"/>
  <c r="A886" i="37"/>
  <c r="B885" i="37"/>
  <c r="A885" i="37"/>
  <c r="B884" i="37"/>
  <c r="A884" i="37"/>
  <c r="B883" i="37"/>
  <c r="A883" i="37"/>
  <c r="B882" i="37"/>
  <c r="A882" i="37"/>
  <c r="B881" i="37"/>
  <c r="A881" i="37"/>
  <c r="B880" i="37"/>
  <c r="A880" i="37"/>
  <c r="B879" i="37"/>
  <c r="A879" i="37"/>
  <c r="B878" i="37"/>
  <c r="A878" i="37"/>
  <c r="B877" i="37"/>
  <c r="A877" i="37"/>
  <c r="B876" i="37"/>
  <c r="A876" i="37"/>
  <c r="B875" i="37"/>
  <c r="A875" i="37"/>
  <c r="B874" i="37"/>
  <c r="A874" i="37"/>
  <c r="B873" i="37"/>
  <c r="A873" i="37"/>
  <c r="B872" i="37"/>
  <c r="A872" i="37"/>
  <c r="B871" i="37"/>
  <c r="A871" i="37"/>
  <c r="B870" i="37"/>
  <c r="A870" i="37"/>
  <c r="B869" i="37"/>
  <c r="A869" i="37"/>
  <c r="B868" i="37"/>
  <c r="A868" i="37"/>
  <c r="B867" i="37"/>
  <c r="A867" i="37"/>
  <c r="B866" i="37"/>
  <c r="A866" i="37"/>
  <c r="B865" i="37"/>
  <c r="A865" i="37"/>
  <c r="B864" i="37"/>
  <c r="A864" i="37"/>
  <c r="B863" i="37"/>
  <c r="A863" i="37"/>
  <c r="B862" i="37"/>
  <c r="A862" i="37"/>
  <c r="B861" i="37"/>
  <c r="A861" i="37"/>
  <c r="B860" i="37"/>
  <c r="A860" i="37"/>
  <c r="B859" i="37"/>
  <c r="A859" i="37"/>
  <c r="B858" i="37"/>
  <c r="A858" i="37"/>
  <c r="B857" i="37"/>
  <c r="A857" i="37"/>
  <c r="B856" i="37"/>
  <c r="A856" i="37"/>
  <c r="B855" i="37"/>
  <c r="A855" i="37"/>
  <c r="B854" i="37"/>
  <c r="A854" i="37"/>
  <c r="B853" i="37"/>
  <c r="A853" i="37"/>
  <c r="B852" i="37"/>
  <c r="A852" i="37"/>
  <c r="B851" i="37"/>
  <c r="A851" i="37"/>
  <c r="B850" i="37"/>
  <c r="A850" i="37"/>
  <c r="B849" i="37"/>
  <c r="A849" i="37"/>
  <c r="B848" i="37"/>
  <c r="A848" i="37"/>
  <c r="B847" i="37"/>
  <c r="A847" i="37"/>
  <c r="B846" i="37"/>
  <c r="A846" i="37"/>
  <c r="B845" i="37"/>
  <c r="A845" i="37"/>
  <c r="B844" i="37"/>
  <c r="A844" i="37"/>
  <c r="B843" i="37"/>
  <c r="A843" i="37"/>
  <c r="B842" i="37"/>
  <c r="A842" i="37"/>
  <c r="B841" i="37"/>
  <c r="A841" i="37"/>
  <c r="B840" i="37"/>
  <c r="A840" i="37"/>
  <c r="B839" i="37"/>
  <c r="A839" i="37"/>
  <c r="B838" i="37"/>
  <c r="A838" i="37"/>
  <c r="B837" i="37"/>
  <c r="A837" i="37"/>
  <c r="B836" i="37"/>
  <c r="A836" i="37"/>
  <c r="B835" i="37"/>
  <c r="A835" i="37"/>
  <c r="B834" i="37"/>
  <c r="A834" i="37"/>
  <c r="B833" i="37"/>
  <c r="A833" i="37"/>
  <c r="B832" i="37"/>
  <c r="A832" i="37"/>
  <c r="B831" i="37"/>
  <c r="A831" i="37"/>
  <c r="B830" i="37"/>
  <c r="A830" i="37"/>
  <c r="B829" i="37"/>
  <c r="A829" i="37"/>
  <c r="B828" i="37"/>
  <c r="A828" i="37"/>
  <c r="B827" i="37"/>
  <c r="A827" i="37"/>
  <c r="B826" i="37"/>
  <c r="A826" i="37"/>
  <c r="B825" i="37"/>
  <c r="A825" i="37"/>
  <c r="B824" i="37"/>
  <c r="A824" i="37"/>
  <c r="B823" i="37"/>
  <c r="A823" i="37"/>
  <c r="B822" i="37"/>
  <c r="A822" i="37"/>
  <c r="B821" i="37"/>
  <c r="A821" i="37"/>
  <c r="B820" i="37"/>
  <c r="A820" i="37"/>
  <c r="B819" i="37"/>
  <c r="A819" i="37"/>
  <c r="B818" i="37"/>
  <c r="A818" i="37"/>
  <c r="B817" i="37"/>
  <c r="A817" i="37"/>
  <c r="B816" i="37"/>
  <c r="A816" i="37"/>
  <c r="B815" i="37"/>
  <c r="A815" i="37"/>
  <c r="B814" i="37"/>
  <c r="A814" i="37"/>
  <c r="B813" i="37"/>
  <c r="A813" i="37"/>
  <c r="B812" i="37"/>
  <c r="A812" i="37"/>
  <c r="B811" i="37"/>
  <c r="A811" i="37"/>
  <c r="B810" i="37"/>
  <c r="A810" i="37"/>
  <c r="B809" i="37"/>
  <c r="A809" i="37"/>
  <c r="B808" i="37"/>
  <c r="A808" i="37"/>
  <c r="B807" i="37"/>
  <c r="A807" i="37"/>
  <c r="B806" i="37"/>
  <c r="A806" i="37"/>
  <c r="B805" i="37"/>
  <c r="A805" i="37"/>
  <c r="B804" i="37"/>
  <c r="A804" i="37"/>
  <c r="B803" i="37"/>
  <c r="A803" i="37"/>
  <c r="B802" i="37"/>
  <c r="A802" i="37"/>
  <c r="B801" i="37"/>
  <c r="A801" i="37"/>
  <c r="B800" i="37"/>
  <c r="A800" i="37"/>
  <c r="B799" i="37"/>
  <c r="A799" i="37"/>
  <c r="B798" i="37"/>
  <c r="A798" i="37"/>
  <c r="B797" i="37"/>
  <c r="A797" i="37"/>
  <c r="B796" i="37"/>
  <c r="A796" i="37"/>
  <c r="B795" i="37"/>
  <c r="A795" i="37"/>
  <c r="B794" i="37"/>
  <c r="A794" i="37"/>
  <c r="B793" i="37"/>
  <c r="A793" i="37"/>
  <c r="B792" i="37"/>
  <c r="A792" i="37"/>
  <c r="B791" i="37"/>
  <c r="A791" i="37"/>
  <c r="B790" i="37"/>
  <c r="A790" i="37"/>
  <c r="B789" i="37"/>
  <c r="A789" i="37"/>
  <c r="B788" i="37"/>
  <c r="A788" i="37"/>
  <c r="B787" i="37"/>
  <c r="A787" i="37"/>
  <c r="B786" i="37"/>
  <c r="A786" i="37"/>
  <c r="B785" i="37"/>
  <c r="A785" i="37"/>
  <c r="B784" i="37"/>
  <c r="A784" i="37"/>
  <c r="B783" i="37"/>
  <c r="A783" i="37"/>
  <c r="B782" i="37"/>
  <c r="A782" i="37"/>
  <c r="B781" i="37"/>
  <c r="A781" i="37"/>
  <c r="B780" i="37"/>
  <c r="A780" i="37"/>
  <c r="B779" i="37"/>
  <c r="A779" i="37"/>
  <c r="B778" i="37"/>
  <c r="A778" i="37"/>
  <c r="B777" i="37"/>
  <c r="A777" i="37"/>
  <c r="B776" i="37"/>
  <c r="A776" i="37"/>
  <c r="B775" i="37"/>
  <c r="A775" i="37"/>
  <c r="B774" i="37"/>
  <c r="A774" i="37"/>
  <c r="B773" i="37"/>
  <c r="A773" i="37"/>
  <c r="B772" i="37"/>
  <c r="A772" i="37"/>
  <c r="B771" i="37"/>
  <c r="A771" i="37"/>
  <c r="B770" i="37"/>
  <c r="A770" i="37"/>
  <c r="B769" i="37"/>
  <c r="A769" i="37"/>
  <c r="B768" i="37"/>
  <c r="A768" i="37"/>
  <c r="B767" i="37"/>
  <c r="A767" i="37"/>
  <c r="B766" i="37"/>
  <c r="A766" i="37"/>
  <c r="B765" i="37"/>
  <c r="A765" i="37"/>
  <c r="B764" i="37"/>
  <c r="A764" i="37"/>
  <c r="B763" i="37"/>
  <c r="A763" i="37"/>
  <c r="B762" i="37"/>
  <c r="A762" i="37"/>
  <c r="B761" i="37"/>
  <c r="A761" i="37"/>
  <c r="B760" i="37"/>
  <c r="A760" i="37"/>
  <c r="B759" i="37"/>
  <c r="A759" i="37"/>
  <c r="B758" i="37"/>
  <c r="A758" i="37"/>
  <c r="B757" i="37"/>
  <c r="A757" i="37"/>
  <c r="B756" i="37"/>
  <c r="A756" i="37"/>
  <c r="B755" i="37"/>
  <c r="A755" i="37"/>
  <c r="B754" i="37"/>
  <c r="A754" i="37"/>
  <c r="B753" i="37"/>
  <c r="A753" i="37"/>
  <c r="B752" i="37"/>
  <c r="A752" i="37"/>
  <c r="B751" i="37"/>
  <c r="A751" i="37"/>
  <c r="B750" i="37"/>
  <c r="A750" i="37"/>
  <c r="B749" i="37"/>
  <c r="A749" i="37"/>
  <c r="B748" i="37"/>
  <c r="A748" i="37"/>
  <c r="B747" i="37"/>
  <c r="A747" i="37"/>
  <c r="B746" i="37"/>
  <c r="A746" i="37"/>
  <c r="B745" i="37"/>
  <c r="A745" i="37"/>
  <c r="B744" i="37"/>
  <c r="A744" i="37"/>
  <c r="B743" i="37"/>
  <c r="A743" i="37"/>
  <c r="B742" i="37"/>
  <c r="A742" i="37"/>
  <c r="B741" i="37"/>
  <c r="A741" i="37"/>
  <c r="B740" i="37"/>
  <c r="A740" i="37"/>
  <c r="B739" i="37"/>
  <c r="A739" i="37"/>
  <c r="B738" i="37"/>
  <c r="A738" i="37"/>
  <c r="B737" i="37"/>
  <c r="A737" i="37"/>
  <c r="B736" i="37"/>
  <c r="A736" i="37"/>
  <c r="B735" i="37"/>
  <c r="A735" i="37"/>
  <c r="B734" i="37"/>
  <c r="A734" i="37"/>
  <c r="B733" i="37"/>
  <c r="A733" i="37"/>
  <c r="B732" i="37"/>
  <c r="A732" i="37"/>
  <c r="B731" i="37"/>
  <c r="A731" i="37"/>
  <c r="B730" i="37"/>
  <c r="A730" i="37"/>
  <c r="B729" i="37"/>
  <c r="A729" i="37"/>
  <c r="B728" i="37"/>
  <c r="A728" i="37"/>
  <c r="B727" i="37"/>
  <c r="A727" i="37"/>
  <c r="B726" i="37"/>
  <c r="A726" i="37"/>
  <c r="B725" i="37"/>
  <c r="A725" i="37"/>
  <c r="B724" i="37"/>
  <c r="A724" i="37"/>
  <c r="B723" i="37"/>
  <c r="A723" i="37"/>
  <c r="B722" i="37"/>
  <c r="A722" i="37"/>
  <c r="B721" i="37"/>
  <c r="A721" i="37"/>
  <c r="B720" i="37"/>
  <c r="A720" i="37"/>
  <c r="B719" i="37"/>
  <c r="A719" i="37"/>
  <c r="B718" i="37"/>
  <c r="A718" i="37"/>
  <c r="B717" i="37"/>
  <c r="A717" i="37"/>
  <c r="B716" i="37"/>
  <c r="A716" i="37"/>
  <c r="B715" i="37"/>
  <c r="A715" i="37"/>
  <c r="B714" i="37"/>
  <c r="A714" i="37"/>
  <c r="B713" i="37"/>
  <c r="A713" i="37"/>
  <c r="B712" i="37"/>
  <c r="A712" i="37"/>
  <c r="B711" i="37"/>
  <c r="A711" i="37"/>
  <c r="B710" i="37"/>
  <c r="A710" i="37"/>
  <c r="B709" i="37"/>
  <c r="A709" i="37"/>
  <c r="B708" i="37"/>
  <c r="A708" i="37"/>
  <c r="B707" i="37"/>
  <c r="A707" i="37"/>
  <c r="B706" i="37"/>
  <c r="A706" i="37"/>
  <c r="B705" i="37"/>
  <c r="A705" i="37"/>
  <c r="B704" i="37"/>
  <c r="A704" i="37"/>
  <c r="B703" i="37"/>
  <c r="A703" i="37"/>
  <c r="B702" i="37"/>
  <c r="A702" i="37"/>
  <c r="B701" i="37"/>
  <c r="A701" i="37"/>
  <c r="B700" i="37"/>
  <c r="A700" i="37"/>
  <c r="B699" i="37"/>
  <c r="A699" i="37"/>
  <c r="B698" i="37"/>
  <c r="A698" i="37"/>
  <c r="B697" i="37"/>
  <c r="A697" i="37"/>
  <c r="B696" i="37"/>
  <c r="A696" i="37"/>
  <c r="B695" i="37"/>
  <c r="A695" i="37"/>
  <c r="B694" i="37"/>
  <c r="A694" i="37"/>
  <c r="B693" i="37"/>
  <c r="A693" i="37"/>
  <c r="B692" i="37"/>
  <c r="A692" i="37"/>
  <c r="B691" i="37"/>
  <c r="A691" i="37"/>
  <c r="B690" i="37"/>
  <c r="A690" i="37"/>
  <c r="B689" i="37"/>
  <c r="A689" i="37"/>
  <c r="B688" i="37"/>
  <c r="A688" i="37"/>
  <c r="B687" i="37"/>
  <c r="A687" i="37"/>
  <c r="B686" i="37"/>
  <c r="A686" i="37"/>
  <c r="B685" i="37"/>
  <c r="A685" i="37"/>
  <c r="B684" i="37"/>
  <c r="A684" i="37"/>
  <c r="B683" i="37"/>
  <c r="A683" i="37"/>
  <c r="B682" i="37"/>
  <c r="A682" i="37"/>
  <c r="B681" i="37"/>
  <c r="A681" i="37"/>
  <c r="B680" i="37"/>
  <c r="A680" i="37"/>
  <c r="B679" i="37"/>
  <c r="A679" i="37"/>
  <c r="B678" i="37"/>
  <c r="A678" i="37"/>
  <c r="B677" i="37"/>
  <c r="A677" i="37"/>
  <c r="B676" i="37"/>
  <c r="A676" i="37"/>
  <c r="B675" i="37"/>
  <c r="A675" i="37"/>
  <c r="B674" i="37"/>
  <c r="A674" i="37"/>
  <c r="B673" i="37"/>
  <c r="A673" i="37"/>
  <c r="B672" i="37"/>
  <c r="A672" i="37"/>
  <c r="B671" i="37"/>
  <c r="A671" i="37"/>
  <c r="B670" i="37"/>
  <c r="A670" i="37"/>
  <c r="B669" i="37"/>
  <c r="A669" i="37"/>
  <c r="B668" i="37"/>
  <c r="A668" i="37"/>
  <c r="B667" i="37"/>
  <c r="A667" i="37"/>
  <c r="B666" i="37"/>
  <c r="A666" i="37"/>
  <c r="B665" i="37"/>
  <c r="A665" i="37"/>
  <c r="B664" i="37"/>
  <c r="A664" i="37"/>
  <c r="B663" i="37"/>
  <c r="A663" i="37"/>
  <c r="B662" i="37"/>
  <c r="A662" i="37"/>
  <c r="B661" i="37"/>
  <c r="A661" i="37"/>
  <c r="B660" i="37"/>
  <c r="A660" i="37"/>
  <c r="B659" i="37"/>
  <c r="A659" i="37"/>
  <c r="B658" i="37"/>
  <c r="A658" i="37"/>
  <c r="B657" i="37"/>
  <c r="A657" i="37"/>
  <c r="B656" i="37"/>
  <c r="A656" i="37"/>
  <c r="B655" i="37"/>
  <c r="A655" i="37"/>
  <c r="B654" i="37"/>
  <c r="A654" i="37"/>
  <c r="B653" i="37"/>
  <c r="A653" i="37"/>
  <c r="B652" i="37"/>
  <c r="A652" i="37"/>
  <c r="B651" i="37"/>
  <c r="A651" i="37"/>
  <c r="B650" i="37"/>
  <c r="A650" i="37"/>
  <c r="B649" i="37"/>
  <c r="A649" i="37"/>
  <c r="B648" i="37"/>
  <c r="A648" i="37"/>
  <c r="B647" i="37"/>
  <c r="A647" i="37"/>
  <c r="B646" i="37"/>
  <c r="A646" i="37"/>
  <c r="B645" i="37"/>
  <c r="A645" i="37"/>
  <c r="B644" i="37"/>
  <c r="A644" i="37"/>
  <c r="B643" i="37"/>
  <c r="A643" i="37"/>
  <c r="B642" i="37"/>
  <c r="A642" i="37"/>
  <c r="B641" i="37"/>
  <c r="A641" i="37"/>
  <c r="B640" i="37"/>
  <c r="A640" i="37"/>
  <c r="B639" i="37"/>
  <c r="A639" i="37"/>
  <c r="B638" i="37"/>
  <c r="A638" i="37"/>
  <c r="B637" i="37"/>
  <c r="A637" i="37"/>
  <c r="B636" i="37"/>
  <c r="A636" i="37"/>
  <c r="B635" i="37"/>
  <c r="A635" i="37"/>
  <c r="B634" i="37"/>
  <c r="A634" i="37"/>
  <c r="B633" i="37"/>
  <c r="A633" i="37"/>
  <c r="B632" i="37"/>
  <c r="A632" i="37"/>
  <c r="B631" i="37"/>
  <c r="A631" i="37"/>
  <c r="B630" i="37"/>
  <c r="A630" i="37"/>
  <c r="B629" i="37"/>
  <c r="A629" i="37"/>
  <c r="B628" i="37"/>
  <c r="A628" i="37"/>
  <c r="B627" i="37"/>
  <c r="A627" i="37"/>
  <c r="B626" i="37"/>
  <c r="A626" i="37"/>
  <c r="B625" i="37"/>
  <c r="A625" i="37"/>
  <c r="B624" i="37"/>
  <c r="A624" i="37"/>
  <c r="B623" i="37"/>
  <c r="A623" i="37"/>
  <c r="B622" i="37"/>
  <c r="A622" i="37"/>
  <c r="B621" i="37"/>
  <c r="A621" i="37"/>
  <c r="B620" i="37"/>
  <c r="A620" i="37"/>
  <c r="B619" i="37"/>
  <c r="A619" i="37"/>
  <c r="B618" i="37"/>
  <c r="A618" i="37"/>
  <c r="B617" i="37"/>
  <c r="A617" i="37"/>
  <c r="B616" i="37"/>
  <c r="A616" i="37"/>
  <c r="B615" i="37"/>
  <c r="A615" i="37"/>
  <c r="B614" i="37"/>
  <c r="A614" i="37"/>
  <c r="B613" i="37"/>
  <c r="A613" i="37"/>
  <c r="B612" i="37"/>
  <c r="A612" i="37"/>
  <c r="B611" i="37"/>
  <c r="A611" i="37"/>
  <c r="B610" i="37"/>
  <c r="A610" i="37"/>
  <c r="B609" i="37"/>
  <c r="A609" i="37"/>
  <c r="B608" i="37"/>
  <c r="A608" i="37"/>
  <c r="B607" i="37"/>
  <c r="A607" i="37"/>
  <c r="B606" i="37"/>
  <c r="A606" i="37"/>
  <c r="B605" i="37"/>
  <c r="A605" i="37"/>
  <c r="B604" i="37"/>
  <c r="A604" i="37"/>
  <c r="B603" i="37"/>
  <c r="A603" i="37"/>
  <c r="B602" i="37"/>
  <c r="A602" i="37"/>
  <c r="B601" i="37"/>
  <c r="A601" i="37"/>
  <c r="B600" i="37"/>
  <c r="A600" i="37"/>
  <c r="B599" i="37"/>
  <c r="A599" i="37"/>
  <c r="B598" i="37"/>
  <c r="A598" i="37"/>
  <c r="B597" i="37"/>
  <c r="A597" i="37"/>
  <c r="B596" i="37"/>
  <c r="A596" i="37"/>
  <c r="B595" i="37"/>
  <c r="A595" i="37"/>
  <c r="B594" i="37"/>
  <c r="A594" i="37"/>
  <c r="B593" i="37"/>
  <c r="A593" i="37"/>
  <c r="B592" i="37"/>
  <c r="A592" i="37"/>
  <c r="B591" i="37"/>
  <c r="A591" i="37"/>
  <c r="B590" i="37"/>
  <c r="A590" i="37"/>
  <c r="B589" i="37"/>
  <c r="A589" i="37"/>
  <c r="B588" i="37"/>
  <c r="A588" i="37"/>
  <c r="B587" i="37"/>
  <c r="A587" i="37"/>
  <c r="B586" i="37"/>
  <c r="A586" i="37"/>
  <c r="B585" i="37"/>
  <c r="A585" i="37"/>
  <c r="B584" i="37"/>
  <c r="A584" i="37"/>
  <c r="B583" i="37"/>
  <c r="A583" i="37"/>
  <c r="B582" i="37"/>
  <c r="A582" i="37"/>
  <c r="B581" i="37"/>
  <c r="A581" i="37"/>
  <c r="B580" i="37"/>
  <c r="A580" i="37"/>
  <c r="B579" i="37"/>
  <c r="A579" i="37"/>
  <c r="B578" i="37"/>
  <c r="A578" i="37"/>
  <c r="B577" i="37"/>
  <c r="A577" i="37"/>
  <c r="B576" i="37"/>
  <c r="A576" i="37"/>
  <c r="B575" i="37"/>
  <c r="A575" i="37"/>
  <c r="B574" i="37"/>
  <c r="A574" i="37"/>
  <c r="B573" i="37"/>
  <c r="A573" i="37"/>
  <c r="B572" i="37"/>
  <c r="A572" i="37"/>
  <c r="B571" i="37"/>
  <c r="A571" i="37"/>
  <c r="B570" i="37"/>
  <c r="A570" i="37"/>
  <c r="B569" i="37"/>
  <c r="A569" i="37"/>
  <c r="B568" i="37"/>
  <c r="A568" i="37"/>
  <c r="B567" i="37"/>
  <c r="A567" i="37"/>
  <c r="B566" i="37"/>
  <c r="A566" i="37"/>
  <c r="B565" i="37"/>
  <c r="A565" i="37"/>
  <c r="B564" i="37"/>
  <c r="A564" i="37"/>
  <c r="B563" i="37"/>
  <c r="A563" i="37"/>
  <c r="B562" i="37"/>
  <c r="A562" i="37"/>
  <c r="B561" i="37"/>
  <c r="A561" i="37"/>
  <c r="B560" i="37"/>
  <c r="A560" i="37"/>
  <c r="B559" i="37"/>
  <c r="A559" i="37"/>
  <c r="B558" i="37"/>
  <c r="A558" i="37"/>
  <c r="B557" i="37"/>
  <c r="A557" i="37"/>
  <c r="B556" i="37"/>
  <c r="A556" i="37"/>
  <c r="B555" i="37"/>
  <c r="A555" i="37"/>
  <c r="B554" i="37"/>
  <c r="A554" i="37"/>
  <c r="B553" i="37"/>
  <c r="A553" i="37"/>
  <c r="B552" i="37"/>
  <c r="A552" i="37"/>
  <c r="B551" i="37"/>
  <c r="A551" i="37"/>
  <c r="B550" i="37"/>
  <c r="A550" i="37"/>
  <c r="B549" i="37"/>
  <c r="A549" i="37"/>
  <c r="B548" i="37"/>
  <c r="A548" i="37"/>
  <c r="B547" i="37"/>
  <c r="A547" i="37"/>
  <c r="B546" i="37"/>
  <c r="A546" i="37"/>
  <c r="B545" i="37"/>
  <c r="A545" i="37"/>
  <c r="B544" i="37"/>
  <c r="A544" i="37"/>
  <c r="B543" i="37"/>
  <c r="A543" i="37"/>
  <c r="B542" i="37"/>
  <c r="A542" i="37"/>
  <c r="B541" i="37"/>
  <c r="A541" i="37"/>
  <c r="B540" i="37"/>
  <c r="A540" i="37"/>
  <c r="B539" i="37"/>
  <c r="A539" i="37"/>
  <c r="B538" i="37"/>
  <c r="A538" i="37"/>
  <c r="B537" i="37"/>
  <c r="A537" i="37"/>
  <c r="B536" i="37"/>
  <c r="A536" i="37"/>
  <c r="B535" i="37"/>
  <c r="A535" i="37"/>
  <c r="B534" i="37"/>
  <c r="A534" i="37"/>
  <c r="B533" i="37"/>
  <c r="A533" i="37"/>
  <c r="B532" i="37"/>
  <c r="A532" i="37"/>
  <c r="B531" i="37"/>
  <c r="A531" i="37"/>
  <c r="B530" i="37"/>
  <c r="A530" i="37"/>
  <c r="B529" i="37"/>
  <c r="A529" i="37"/>
  <c r="B528" i="37"/>
  <c r="A528" i="37"/>
  <c r="B527" i="37"/>
  <c r="A527" i="37"/>
  <c r="B526" i="37"/>
  <c r="A526" i="37"/>
  <c r="B525" i="37"/>
  <c r="A525" i="37"/>
  <c r="B524" i="37"/>
  <c r="A524" i="37"/>
  <c r="B523" i="37"/>
  <c r="A523" i="37"/>
  <c r="B522" i="37"/>
  <c r="A522" i="37"/>
  <c r="B521" i="37"/>
  <c r="A521" i="37"/>
  <c r="B520" i="37"/>
  <c r="A520" i="37"/>
  <c r="B519" i="37"/>
  <c r="A519" i="37"/>
  <c r="B518" i="37"/>
  <c r="A518" i="37"/>
  <c r="B517" i="37"/>
  <c r="A517" i="37"/>
  <c r="B516" i="37"/>
  <c r="A516" i="37"/>
  <c r="B515" i="37"/>
  <c r="A515" i="37"/>
  <c r="B514" i="37"/>
  <c r="A514" i="37"/>
  <c r="B513" i="37"/>
  <c r="A513" i="37"/>
  <c r="B512" i="37"/>
  <c r="A512" i="37"/>
  <c r="B511" i="37"/>
  <c r="A511" i="37"/>
  <c r="B510" i="37"/>
  <c r="A510" i="37"/>
  <c r="B509" i="37"/>
  <c r="A509" i="37"/>
  <c r="B508" i="37"/>
  <c r="A508" i="37"/>
  <c r="B507" i="37"/>
  <c r="A507" i="37"/>
  <c r="B506" i="37"/>
  <c r="A506" i="37"/>
  <c r="B505" i="37"/>
  <c r="A505" i="37"/>
  <c r="B504" i="37"/>
  <c r="A504" i="37"/>
  <c r="B503" i="37"/>
  <c r="A503" i="37"/>
  <c r="B502" i="37"/>
  <c r="A502" i="37"/>
  <c r="B501" i="37"/>
  <c r="A501" i="37"/>
  <c r="B500" i="37"/>
  <c r="A500" i="37"/>
  <c r="B499" i="37"/>
  <c r="A499" i="37"/>
  <c r="B498" i="37"/>
  <c r="A498" i="37"/>
  <c r="B497" i="37"/>
  <c r="A497" i="37"/>
  <c r="B496" i="37"/>
  <c r="A496" i="37"/>
  <c r="B495" i="37"/>
  <c r="A495" i="37"/>
  <c r="B494" i="37"/>
  <c r="A494" i="37"/>
  <c r="B493" i="37"/>
  <c r="A493" i="37"/>
  <c r="B492" i="37"/>
  <c r="A492" i="37"/>
  <c r="B491" i="37"/>
  <c r="A491" i="37"/>
  <c r="B490" i="37"/>
  <c r="A490" i="37"/>
  <c r="B489" i="37"/>
  <c r="A489" i="37"/>
  <c r="B488" i="37"/>
  <c r="A488" i="37"/>
  <c r="B487" i="37"/>
  <c r="A487" i="37"/>
  <c r="B486" i="37"/>
  <c r="A486" i="37"/>
  <c r="B485" i="37"/>
  <c r="A485" i="37"/>
  <c r="B484" i="37"/>
  <c r="A484" i="37"/>
  <c r="B483" i="37"/>
  <c r="A483" i="37"/>
  <c r="B482" i="37"/>
  <c r="A482" i="37"/>
  <c r="B481" i="37"/>
  <c r="A481" i="37"/>
  <c r="B480" i="37"/>
  <c r="A480" i="37"/>
  <c r="B479" i="37"/>
  <c r="A479" i="37"/>
  <c r="B478" i="37"/>
  <c r="A478" i="37"/>
  <c r="B477" i="37"/>
  <c r="A477" i="37"/>
  <c r="B476" i="37"/>
  <c r="A476" i="37"/>
  <c r="B475" i="37"/>
  <c r="A475" i="37"/>
  <c r="B474" i="37"/>
  <c r="A474" i="37"/>
  <c r="B473" i="37"/>
  <c r="A473" i="37"/>
  <c r="B472" i="37"/>
  <c r="A472" i="37"/>
  <c r="B471" i="37"/>
  <c r="A471" i="37"/>
  <c r="B470" i="37"/>
  <c r="A470" i="37"/>
  <c r="B469" i="37"/>
  <c r="A469" i="37"/>
  <c r="B468" i="37"/>
  <c r="A468" i="37"/>
  <c r="B467" i="37"/>
  <c r="A467" i="37"/>
  <c r="B466" i="37"/>
  <c r="A466" i="37"/>
  <c r="B465" i="37"/>
  <c r="A465" i="37"/>
  <c r="B464" i="37"/>
  <c r="A464" i="37"/>
  <c r="B463" i="37"/>
  <c r="A463" i="37"/>
  <c r="B462" i="37"/>
  <c r="A462" i="37"/>
  <c r="B461" i="37"/>
  <c r="A461" i="37"/>
  <c r="B460" i="37"/>
  <c r="A460" i="37"/>
  <c r="B459" i="37"/>
  <c r="A459" i="37"/>
  <c r="B458" i="37"/>
  <c r="A458" i="37"/>
  <c r="B457" i="37"/>
  <c r="A457" i="37"/>
  <c r="B456" i="37"/>
  <c r="A456" i="37"/>
  <c r="B455" i="37"/>
  <c r="A455" i="37"/>
  <c r="B454" i="37"/>
  <c r="A454" i="37"/>
  <c r="B453" i="37"/>
  <c r="A453" i="37"/>
  <c r="B452" i="37"/>
  <c r="A452" i="37"/>
  <c r="B451" i="37"/>
  <c r="A451" i="37"/>
  <c r="B450" i="37"/>
  <c r="A450" i="37"/>
  <c r="B449" i="37"/>
  <c r="A449" i="37"/>
  <c r="B448" i="37"/>
  <c r="A448" i="37"/>
  <c r="B447" i="37"/>
  <c r="A447" i="37"/>
  <c r="B446" i="37"/>
  <c r="A446" i="37"/>
  <c r="B445" i="37"/>
  <c r="A445" i="37"/>
  <c r="B444" i="37"/>
  <c r="A444" i="37"/>
  <c r="B443" i="37"/>
  <c r="A443" i="37"/>
  <c r="B442" i="37"/>
  <c r="A442" i="37"/>
  <c r="B441" i="37"/>
  <c r="A441" i="37"/>
  <c r="B440" i="37"/>
  <c r="A440" i="37"/>
  <c r="B439" i="37"/>
  <c r="A439" i="37"/>
  <c r="B438" i="37"/>
  <c r="A438" i="37"/>
  <c r="B437" i="37"/>
  <c r="A437" i="37"/>
  <c r="B436" i="37"/>
  <c r="A436" i="37"/>
  <c r="B435" i="37"/>
  <c r="A435" i="37"/>
  <c r="B434" i="37"/>
  <c r="A434" i="37"/>
  <c r="B433" i="37"/>
  <c r="A433" i="37"/>
  <c r="B432" i="37"/>
  <c r="A432" i="37"/>
  <c r="B431" i="37"/>
  <c r="A431" i="37"/>
  <c r="B430" i="37"/>
  <c r="A430" i="37"/>
  <c r="B429" i="37"/>
  <c r="A429" i="37"/>
  <c r="B428" i="37"/>
  <c r="A428" i="37"/>
  <c r="B427" i="37"/>
  <c r="A427" i="37"/>
  <c r="B426" i="37"/>
  <c r="A426" i="37"/>
  <c r="B425" i="37"/>
  <c r="A425" i="37"/>
  <c r="B424" i="37"/>
  <c r="A424" i="37"/>
  <c r="B423" i="37"/>
  <c r="A423" i="37"/>
  <c r="B422" i="37"/>
  <c r="A422" i="37"/>
  <c r="B421" i="37"/>
  <c r="A421" i="37"/>
  <c r="B420" i="37"/>
  <c r="A420" i="37"/>
  <c r="B419" i="37"/>
  <c r="A419" i="37"/>
  <c r="B418" i="37"/>
  <c r="A418" i="37"/>
  <c r="B417" i="37"/>
  <c r="A417" i="37"/>
  <c r="B416" i="37"/>
  <c r="A416" i="37"/>
  <c r="B415" i="37"/>
  <c r="A415" i="37"/>
  <c r="B414" i="37"/>
  <c r="A414" i="37"/>
  <c r="B413" i="37"/>
  <c r="A413" i="37"/>
  <c r="B412" i="37"/>
  <c r="A412" i="37"/>
  <c r="B411" i="37"/>
  <c r="A411" i="37"/>
  <c r="B410" i="37"/>
  <c r="A410" i="37"/>
  <c r="B409" i="37"/>
  <c r="A409" i="37"/>
  <c r="B408" i="37"/>
  <c r="A408" i="37"/>
  <c r="B407" i="37"/>
  <c r="A407" i="37"/>
  <c r="B406" i="37"/>
  <c r="A406" i="37"/>
  <c r="B405" i="37"/>
  <c r="A405" i="37"/>
  <c r="B404" i="37"/>
  <c r="A404" i="37"/>
  <c r="B403" i="37"/>
  <c r="A403" i="37"/>
  <c r="B402" i="37"/>
  <c r="A402" i="37"/>
  <c r="B401" i="37"/>
  <c r="A401" i="37"/>
  <c r="B400" i="37"/>
  <c r="A400" i="37"/>
  <c r="B399" i="37"/>
  <c r="A399" i="37"/>
  <c r="B398" i="37"/>
  <c r="A398" i="37"/>
  <c r="B397" i="37"/>
  <c r="A397" i="37"/>
  <c r="B396" i="37"/>
  <c r="A396" i="37"/>
  <c r="B395" i="37"/>
  <c r="A395" i="37"/>
  <c r="B394" i="37"/>
  <c r="A394" i="37"/>
  <c r="B393" i="37"/>
  <c r="A393" i="37"/>
  <c r="B392" i="37"/>
  <c r="A392" i="37"/>
  <c r="B391" i="37"/>
  <c r="A391" i="37"/>
  <c r="B390" i="37"/>
  <c r="A390" i="37"/>
  <c r="B389" i="37"/>
  <c r="A389" i="37"/>
  <c r="B388" i="37"/>
  <c r="A388" i="37"/>
  <c r="B387" i="37"/>
  <c r="A387" i="37"/>
  <c r="B386" i="37"/>
  <c r="A386" i="37"/>
  <c r="B385" i="37"/>
  <c r="A385" i="37"/>
  <c r="B384" i="37"/>
  <c r="A384" i="37"/>
  <c r="B383" i="37"/>
  <c r="A383" i="37"/>
  <c r="B382" i="37"/>
  <c r="A382" i="37"/>
  <c r="B381" i="37"/>
  <c r="A381" i="37"/>
  <c r="B380" i="37"/>
  <c r="A380" i="37"/>
  <c r="B379" i="37"/>
  <c r="A379" i="37"/>
  <c r="B378" i="37"/>
  <c r="A378" i="37"/>
  <c r="B377" i="37"/>
  <c r="A377" i="37"/>
  <c r="B376" i="37"/>
  <c r="A376" i="37"/>
  <c r="B375" i="37"/>
  <c r="A375" i="37"/>
  <c r="B374" i="37"/>
  <c r="A374" i="37"/>
  <c r="B373" i="37"/>
  <c r="A373" i="37"/>
  <c r="B372" i="37"/>
  <c r="A372" i="37"/>
  <c r="B371" i="37"/>
  <c r="A371" i="37"/>
  <c r="B370" i="37"/>
  <c r="A370" i="37"/>
  <c r="B369" i="37"/>
  <c r="A369" i="37"/>
  <c r="B368" i="37"/>
  <c r="A368" i="37"/>
  <c r="B367" i="37"/>
  <c r="A367" i="37"/>
  <c r="B366" i="37"/>
  <c r="A366" i="37"/>
  <c r="B365" i="37"/>
  <c r="A365" i="37"/>
  <c r="B364" i="37"/>
  <c r="A364" i="37"/>
  <c r="B363" i="37"/>
  <c r="A363" i="37"/>
  <c r="B362" i="37"/>
  <c r="A362" i="37"/>
  <c r="B361" i="37"/>
  <c r="A361" i="37"/>
  <c r="B360" i="37"/>
  <c r="A360" i="37"/>
  <c r="B359" i="37"/>
  <c r="A359" i="37"/>
  <c r="B358" i="37"/>
  <c r="A358" i="37"/>
  <c r="B357" i="37"/>
  <c r="A357" i="37"/>
  <c r="B356" i="37"/>
  <c r="A356" i="37"/>
  <c r="B355" i="37"/>
  <c r="A355" i="37"/>
  <c r="B354" i="37"/>
  <c r="A354" i="37"/>
  <c r="B353" i="37"/>
  <c r="A353" i="37"/>
  <c r="B352" i="37"/>
  <c r="A352" i="37"/>
  <c r="B351" i="37"/>
  <c r="A351" i="37"/>
  <c r="B350" i="37"/>
  <c r="A350" i="37"/>
  <c r="B349" i="37"/>
  <c r="A349" i="37"/>
  <c r="B348" i="37"/>
  <c r="A348" i="37"/>
  <c r="B347" i="37"/>
  <c r="A347" i="37"/>
  <c r="B346" i="37"/>
  <c r="A346" i="37"/>
  <c r="B345" i="37"/>
  <c r="A345" i="37"/>
  <c r="B344" i="37"/>
  <c r="A344" i="37"/>
  <c r="B343" i="37"/>
  <c r="A343" i="37"/>
  <c r="B342" i="37"/>
  <c r="A342" i="37"/>
  <c r="B341" i="37"/>
  <c r="A341" i="37"/>
  <c r="B340" i="37"/>
  <c r="A340" i="37"/>
  <c r="B339" i="37"/>
  <c r="A339" i="37"/>
  <c r="B338" i="37"/>
  <c r="A338" i="37"/>
  <c r="B337" i="37"/>
  <c r="A337" i="37"/>
  <c r="B336" i="37"/>
  <c r="A336" i="37"/>
  <c r="B335" i="37"/>
  <c r="A335" i="37"/>
  <c r="B334" i="37"/>
  <c r="A334" i="37"/>
  <c r="B333" i="37"/>
  <c r="A333" i="37"/>
  <c r="B332" i="37"/>
  <c r="A332" i="37"/>
  <c r="B331" i="37"/>
  <c r="A331" i="37"/>
  <c r="B330" i="37"/>
  <c r="A330" i="37"/>
  <c r="B329" i="37"/>
  <c r="A329" i="37"/>
  <c r="B328" i="37"/>
  <c r="A328" i="37"/>
  <c r="B327" i="37"/>
  <c r="A327" i="37"/>
  <c r="B326" i="37"/>
  <c r="A326" i="37"/>
  <c r="B325" i="37"/>
  <c r="A325" i="37"/>
  <c r="B324" i="37"/>
  <c r="A324" i="37"/>
  <c r="B323" i="37"/>
  <c r="A323" i="37"/>
  <c r="B322" i="37"/>
  <c r="A322" i="37"/>
  <c r="B321" i="37"/>
  <c r="A321" i="37"/>
  <c r="B320" i="37"/>
  <c r="A320" i="37"/>
  <c r="B319" i="37"/>
  <c r="A319" i="37"/>
  <c r="B318" i="37"/>
  <c r="A318" i="37"/>
  <c r="B317" i="37"/>
  <c r="A317" i="37"/>
  <c r="B316" i="37"/>
  <c r="A316" i="37"/>
  <c r="B315" i="37"/>
  <c r="A315" i="37"/>
  <c r="B314" i="37"/>
  <c r="A314" i="37"/>
  <c r="B313" i="37"/>
  <c r="A313" i="37"/>
  <c r="B312" i="37"/>
  <c r="A312" i="37"/>
  <c r="B311" i="37"/>
  <c r="A311" i="37"/>
  <c r="B310" i="37"/>
  <c r="A310" i="37"/>
  <c r="B309" i="37"/>
  <c r="A309" i="37"/>
  <c r="B308" i="37"/>
  <c r="A308" i="37"/>
  <c r="B307" i="37"/>
  <c r="A307" i="37"/>
  <c r="B306" i="37"/>
  <c r="A306" i="37"/>
  <c r="B305" i="37"/>
  <c r="A305" i="37"/>
  <c r="B304" i="37"/>
  <c r="A304" i="37"/>
  <c r="B303" i="37"/>
  <c r="A303" i="37"/>
  <c r="B302" i="37"/>
  <c r="A302" i="37"/>
  <c r="B301" i="37"/>
  <c r="A301" i="37"/>
  <c r="B300" i="37"/>
  <c r="A300" i="37"/>
  <c r="B299" i="37"/>
  <c r="A299" i="37"/>
  <c r="B298" i="37"/>
  <c r="A298" i="37"/>
  <c r="B297" i="37"/>
  <c r="A297" i="37"/>
  <c r="B296" i="37"/>
  <c r="A296" i="37"/>
  <c r="B295" i="37"/>
  <c r="A295" i="37"/>
  <c r="B294" i="37"/>
  <c r="A294" i="37"/>
  <c r="B293" i="37"/>
  <c r="A293" i="37"/>
  <c r="B292" i="37"/>
  <c r="A292" i="37"/>
  <c r="B291" i="37"/>
  <c r="A291" i="37"/>
  <c r="B290" i="37"/>
  <c r="A290" i="37"/>
  <c r="B289" i="37"/>
  <c r="A289" i="37"/>
  <c r="B288" i="37"/>
  <c r="A288" i="37"/>
  <c r="B287" i="37"/>
  <c r="A287" i="37"/>
  <c r="B286" i="37"/>
  <c r="A286" i="37"/>
  <c r="B285" i="37"/>
  <c r="A285" i="37"/>
  <c r="B284" i="37"/>
  <c r="A284" i="37"/>
  <c r="B283" i="37"/>
  <c r="A283" i="37"/>
  <c r="B282" i="37"/>
  <c r="A282" i="37"/>
  <c r="B281" i="37"/>
  <c r="A281" i="37"/>
  <c r="B280" i="37"/>
  <c r="A280" i="37"/>
  <c r="B279" i="37"/>
  <c r="A279" i="37"/>
  <c r="B278" i="37"/>
  <c r="A278" i="37"/>
  <c r="B277" i="37"/>
  <c r="A277" i="37"/>
  <c r="B276" i="37"/>
  <c r="A276" i="37"/>
  <c r="B275" i="37"/>
  <c r="A275" i="37"/>
  <c r="B274" i="37"/>
  <c r="A274" i="37"/>
  <c r="B273" i="37"/>
  <c r="A273" i="37"/>
  <c r="B272" i="37"/>
  <c r="A272" i="37"/>
  <c r="B271" i="37"/>
  <c r="A271" i="37"/>
  <c r="B270" i="37"/>
  <c r="A270" i="37"/>
  <c r="B269" i="37"/>
  <c r="A269" i="37"/>
  <c r="B268" i="37"/>
  <c r="A268" i="37"/>
  <c r="B267" i="37"/>
  <c r="A267" i="37"/>
  <c r="B266" i="37"/>
  <c r="A266" i="37"/>
  <c r="B265" i="37"/>
  <c r="A265" i="37"/>
  <c r="B264" i="37"/>
  <c r="A264" i="37"/>
  <c r="B263" i="37"/>
  <c r="A263" i="37"/>
  <c r="B262" i="37"/>
  <c r="A262" i="37"/>
  <c r="B261" i="37"/>
  <c r="A261" i="37"/>
  <c r="B260" i="37"/>
  <c r="A260" i="37"/>
  <c r="B259" i="37"/>
  <c r="A259" i="37"/>
  <c r="B258" i="37"/>
  <c r="A258" i="37"/>
  <c r="B257" i="37"/>
  <c r="A257" i="37"/>
  <c r="B256" i="37"/>
  <c r="A256" i="37"/>
  <c r="B255" i="37"/>
  <c r="A255" i="37"/>
  <c r="B254" i="37"/>
  <c r="A254" i="37"/>
  <c r="B253" i="37"/>
  <c r="A253" i="37"/>
  <c r="B252" i="37"/>
  <c r="A252" i="37"/>
  <c r="B251" i="37"/>
  <c r="A251" i="37"/>
  <c r="B250" i="37"/>
  <c r="A250" i="37"/>
  <c r="B249" i="37"/>
  <c r="A249" i="37"/>
  <c r="B248" i="37"/>
  <c r="A248" i="37"/>
  <c r="B247" i="37"/>
  <c r="A247" i="37"/>
  <c r="B246" i="37"/>
  <c r="A246" i="37"/>
  <c r="B245" i="37"/>
  <c r="A245" i="37"/>
  <c r="B244" i="37"/>
  <c r="A244" i="37"/>
  <c r="B243" i="37"/>
  <c r="A243" i="37"/>
  <c r="B242" i="37"/>
  <c r="A242" i="37"/>
  <c r="B241" i="37"/>
  <c r="A241" i="37"/>
  <c r="B240" i="37"/>
  <c r="A240" i="37"/>
  <c r="B239" i="37"/>
  <c r="A239" i="37"/>
  <c r="B238" i="37"/>
  <c r="A238" i="37"/>
  <c r="B237" i="37"/>
  <c r="A237" i="37"/>
  <c r="B236" i="37"/>
  <c r="A236" i="37"/>
  <c r="B235" i="37"/>
  <c r="A235" i="37"/>
  <c r="B234" i="37"/>
  <c r="A234" i="37"/>
  <c r="B233" i="37"/>
  <c r="A233" i="37"/>
  <c r="B232" i="37"/>
  <c r="A232" i="37"/>
  <c r="B231" i="37"/>
  <c r="A231" i="37"/>
  <c r="B230" i="37"/>
  <c r="A230" i="37"/>
  <c r="B229" i="37"/>
  <c r="A229" i="37"/>
  <c r="B228" i="37"/>
  <c r="A228" i="37"/>
  <c r="B227" i="37"/>
  <c r="A227" i="37"/>
  <c r="B226" i="37"/>
  <c r="A226" i="37"/>
  <c r="B225" i="37"/>
  <c r="A225" i="37"/>
  <c r="B224" i="37"/>
  <c r="A224" i="37"/>
  <c r="B223" i="37"/>
  <c r="A223" i="37"/>
  <c r="B222" i="37"/>
  <c r="A222" i="37"/>
  <c r="B221" i="37"/>
  <c r="A221" i="37"/>
  <c r="B220" i="37"/>
  <c r="A220" i="37"/>
  <c r="B219" i="37"/>
  <c r="A219" i="37"/>
  <c r="B218" i="37"/>
  <c r="A218" i="37"/>
  <c r="B217" i="37"/>
  <c r="A217" i="37"/>
  <c r="B216" i="37"/>
  <c r="A216" i="37"/>
  <c r="B215" i="37"/>
  <c r="A215" i="37"/>
  <c r="B214" i="37"/>
  <c r="A214" i="37"/>
  <c r="B213" i="37"/>
  <c r="A213" i="37"/>
  <c r="B212" i="37"/>
  <c r="A212" i="37"/>
  <c r="B211" i="37"/>
  <c r="A211" i="37"/>
  <c r="B210" i="37"/>
  <c r="A210" i="37"/>
  <c r="B209" i="37"/>
  <c r="A209" i="37"/>
  <c r="B208" i="37"/>
  <c r="A208" i="37"/>
  <c r="B207" i="37"/>
  <c r="A207" i="37"/>
  <c r="B206" i="37"/>
  <c r="A206" i="37"/>
  <c r="B205" i="37"/>
  <c r="A205" i="37"/>
  <c r="B204" i="37"/>
  <c r="A204" i="37"/>
  <c r="B203" i="37"/>
  <c r="A203" i="37"/>
  <c r="B202" i="37"/>
  <c r="A202" i="37"/>
  <c r="B201" i="37"/>
  <c r="A201" i="37"/>
  <c r="B200" i="37"/>
  <c r="A200" i="37"/>
  <c r="B199" i="37"/>
  <c r="A199" i="37"/>
  <c r="B198" i="37"/>
  <c r="A198" i="37"/>
  <c r="B197" i="37"/>
  <c r="A197" i="37"/>
  <c r="B196" i="37"/>
  <c r="A196" i="37"/>
  <c r="B195" i="37"/>
  <c r="A195" i="37"/>
  <c r="B194" i="37"/>
  <c r="A194" i="37"/>
  <c r="B193" i="37"/>
  <c r="A193" i="37"/>
  <c r="B192" i="37"/>
  <c r="A192" i="37"/>
  <c r="B191" i="37"/>
  <c r="A191" i="37"/>
  <c r="B190" i="37"/>
  <c r="A190" i="37"/>
  <c r="B189" i="37"/>
  <c r="A189" i="37"/>
  <c r="B188" i="37"/>
  <c r="A188" i="37"/>
  <c r="B187" i="37"/>
  <c r="A187" i="37"/>
  <c r="B186" i="37"/>
  <c r="A186" i="37"/>
  <c r="B185" i="37"/>
  <c r="A185" i="37"/>
  <c r="B184" i="37"/>
  <c r="A184" i="37"/>
  <c r="B183" i="37"/>
  <c r="A183" i="37"/>
  <c r="B182" i="37"/>
  <c r="A182" i="37"/>
  <c r="B181" i="37"/>
  <c r="A181" i="37"/>
  <c r="B180" i="37"/>
  <c r="A180" i="37"/>
  <c r="B179" i="37"/>
  <c r="A179" i="37"/>
  <c r="B178" i="37"/>
  <c r="A178" i="37"/>
  <c r="B177" i="37"/>
  <c r="A177" i="37"/>
  <c r="B176" i="37"/>
  <c r="A176" i="37"/>
  <c r="B175" i="37"/>
  <c r="A175" i="37"/>
  <c r="B174" i="37"/>
  <c r="A174" i="37"/>
  <c r="B173" i="37"/>
  <c r="A173" i="37"/>
  <c r="B172" i="37"/>
  <c r="A172" i="37"/>
  <c r="B171" i="37"/>
  <c r="A171" i="37"/>
  <c r="B170" i="37"/>
  <c r="A170" i="37"/>
  <c r="B169" i="37"/>
  <c r="A169" i="37"/>
  <c r="B168" i="37"/>
  <c r="A168" i="37"/>
  <c r="B167" i="37"/>
  <c r="A167" i="37"/>
  <c r="B166" i="37"/>
  <c r="A166" i="37"/>
  <c r="B165" i="37"/>
  <c r="A165" i="37"/>
  <c r="B164" i="37"/>
  <c r="A164" i="37"/>
  <c r="B163" i="37"/>
  <c r="A163" i="37"/>
  <c r="B162" i="37"/>
  <c r="A162" i="37"/>
  <c r="B161" i="37"/>
  <c r="A161" i="37"/>
  <c r="B160" i="37"/>
  <c r="A160" i="37"/>
  <c r="B159" i="37"/>
  <c r="A159" i="37"/>
  <c r="B158" i="37"/>
  <c r="A158" i="37"/>
  <c r="B157" i="37"/>
  <c r="A157" i="37"/>
  <c r="B156" i="37"/>
  <c r="A156" i="37"/>
  <c r="B155" i="37"/>
  <c r="A155" i="37"/>
  <c r="B154" i="37"/>
  <c r="A154" i="37"/>
  <c r="B153" i="37"/>
  <c r="A153" i="37"/>
  <c r="B152" i="37"/>
  <c r="A152" i="37"/>
  <c r="B151" i="37"/>
  <c r="A151" i="37"/>
  <c r="B150" i="37"/>
  <c r="A150" i="37"/>
  <c r="B149" i="37"/>
  <c r="A149" i="37"/>
  <c r="B148" i="37"/>
  <c r="A148" i="37"/>
  <c r="B147" i="37"/>
  <c r="A147" i="37"/>
  <c r="B146" i="37"/>
  <c r="A146" i="37"/>
  <c r="B145" i="37"/>
  <c r="A145" i="37"/>
  <c r="B144" i="37"/>
  <c r="A144" i="37"/>
  <c r="B143" i="37"/>
  <c r="A143" i="37"/>
  <c r="B142" i="37"/>
  <c r="A142" i="37"/>
  <c r="B141" i="37"/>
  <c r="A141" i="37"/>
  <c r="B140" i="37"/>
  <c r="A140" i="37"/>
  <c r="B139" i="37"/>
  <c r="A139" i="37"/>
  <c r="B138" i="37"/>
  <c r="A138" i="37"/>
  <c r="B137" i="37"/>
  <c r="A137" i="37"/>
  <c r="B136" i="37"/>
  <c r="A136" i="37"/>
  <c r="B135" i="37"/>
  <c r="A135" i="37"/>
  <c r="B134" i="37"/>
  <c r="A134" i="37"/>
  <c r="B133" i="37"/>
  <c r="A133" i="37"/>
  <c r="B132" i="37"/>
  <c r="A132" i="37"/>
  <c r="B131" i="37"/>
  <c r="A131" i="37"/>
  <c r="B130" i="37"/>
  <c r="A130" i="37"/>
  <c r="B129" i="37"/>
  <c r="A129" i="37"/>
  <c r="B128" i="37"/>
  <c r="A128" i="37"/>
  <c r="B127" i="37"/>
  <c r="A127" i="37"/>
  <c r="B126" i="37"/>
  <c r="A126" i="37"/>
  <c r="B125" i="37"/>
  <c r="A125" i="37"/>
  <c r="B124" i="37"/>
  <c r="A124" i="37"/>
  <c r="B123" i="37"/>
  <c r="A123" i="37"/>
  <c r="B122" i="37"/>
  <c r="A122" i="37"/>
  <c r="B121" i="37"/>
  <c r="A121" i="37"/>
  <c r="B120" i="37"/>
  <c r="A120" i="37"/>
  <c r="B119" i="37"/>
  <c r="A119" i="37"/>
  <c r="B118" i="37"/>
  <c r="A118" i="37"/>
  <c r="B117" i="37"/>
  <c r="A117" i="37"/>
  <c r="B116" i="37"/>
  <c r="A116" i="37"/>
  <c r="B115" i="37"/>
  <c r="A115" i="37"/>
  <c r="B114" i="37"/>
  <c r="A114" i="37"/>
  <c r="B113" i="37"/>
  <c r="A113" i="37"/>
  <c r="B112" i="37"/>
  <c r="A112" i="37"/>
  <c r="B111" i="37"/>
  <c r="A111" i="37"/>
  <c r="B110" i="37"/>
  <c r="A110" i="37"/>
  <c r="B109" i="37"/>
  <c r="A109" i="37"/>
  <c r="B108" i="37"/>
  <c r="A108" i="37"/>
  <c r="B107" i="37"/>
  <c r="A107" i="37"/>
  <c r="B106" i="37"/>
  <c r="A106" i="37"/>
  <c r="B105" i="37"/>
  <c r="A105" i="37"/>
  <c r="B104" i="37"/>
  <c r="A104" i="37"/>
  <c r="B103" i="37"/>
  <c r="A103" i="37"/>
  <c r="B102" i="37"/>
  <c r="A102" i="37"/>
  <c r="B101" i="37"/>
  <c r="A101" i="37"/>
  <c r="B100" i="37"/>
  <c r="A100" i="37"/>
  <c r="B99" i="37"/>
  <c r="A99" i="37"/>
  <c r="B98" i="37"/>
  <c r="A98" i="37"/>
  <c r="B97" i="37"/>
  <c r="A97" i="37"/>
  <c r="B96" i="37"/>
  <c r="A96" i="37"/>
  <c r="B95" i="37"/>
  <c r="A95" i="37"/>
  <c r="B94" i="37"/>
  <c r="A94" i="37"/>
  <c r="B93" i="37"/>
  <c r="A93" i="37"/>
  <c r="B92" i="37"/>
  <c r="A92" i="37"/>
  <c r="B91" i="37"/>
  <c r="A91" i="37"/>
  <c r="B90" i="37"/>
  <c r="A90" i="37"/>
  <c r="B89" i="37"/>
  <c r="A89" i="37"/>
  <c r="B88" i="37"/>
  <c r="A88" i="37"/>
  <c r="B87" i="37"/>
  <c r="A87" i="37"/>
  <c r="B86" i="37"/>
  <c r="A86" i="37"/>
  <c r="B85" i="37"/>
  <c r="A85" i="37"/>
  <c r="B84" i="37"/>
  <c r="A84" i="37"/>
  <c r="B83" i="37"/>
  <c r="A83" i="37"/>
  <c r="B82" i="37"/>
  <c r="A82" i="37"/>
  <c r="B81" i="37"/>
  <c r="A81" i="37"/>
  <c r="B80" i="37"/>
  <c r="A80" i="37"/>
  <c r="B79" i="37"/>
  <c r="A79" i="37"/>
  <c r="B78" i="37"/>
  <c r="A78" i="37"/>
  <c r="B77" i="37"/>
  <c r="A77" i="37"/>
  <c r="B76" i="37"/>
  <c r="A76" i="37"/>
  <c r="B75" i="37"/>
  <c r="A75" i="37"/>
  <c r="B74" i="37"/>
  <c r="A74" i="37"/>
  <c r="B73" i="37"/>
  <c r="A73" i="37"/>
  <c r="B72" i="37"/>
  <c r="A72" i="37"/>
  <c r="B71" i="37"/>
  <c r="A71" i="37"/>
  <c r="B70" i="37"/>
  <c r="A70" i="37"/>
  <c r="B69" i="37"/>
  <c r="A69" i="37"/>
  <c r="B68" i="37"/>
  <c r="A68" i="37"/>
  <c r="B67" i="37"/>
  <c r="A67" i="37"/>
  <c r="B66" i="37"/>
  <c r="A66" i="37"/>
  <c r="B65" i="37"/>
  <c r="A65" i="37"/>
  <c r="B64" i="37"/>
  <c r="A64" i="37"/>
  <c r="B63" i="37"/>
  <c r="A63" i="37"/>
  <c r="B62" i="37"/>
  <c r="A62" i="37"/>
  <c r="B61" i="37"/>
  <c r="A61" i="37"/>
  <c r="B60" i="37"/>
  <c r="A60" i="37"/>
  <c r="B59" i="37"/>
  <c r="A59" i="37"/>
  <c r="B58" i="37"/>
  <c r="A58" i="37"/>
  <c r="B57" i="37"/>
  <c r="A57" i="37"/>
  <c r="B56" i="37"/>
  <c r="A56" i="37"/>
  <c r="B55" i="37"/>
  <c r="A55" i="37"/>
  <c r="B54" i="37"/>
  <c r="A54" i="37"/>
  <c r="B53" i="37"/>
  <c r="A53" i="37"/>
  <c r="B52" i="37"/>
  <c r="A52" i="37"/>
  <c r="B51" i="37"/>
  <c r="A51" i="37"/>
  <c r="B50" i="37"/>
  <c r="A50" i="37"/>
  <c r="B49" i="37"/>
  <c r="A49" i="37"/>
  <c r="B48" i="37"/>
  <c r="A48" i="37"/>
  <c r="B47" i="37"/>
  <c r="A47" i="37"/>
  <c r="B46" i="37"/>
  <c r="A46" i="37"/>
  <c r="B45" i="37"/>
  <c r="A45" i="37"/>
  <c r="B44" i="37"/>
  <c r="A44" i="37"/>
  <c r="B43" i="37"/>
  <c r="A43" i="37"/>
  <c r="B42" i="37"/>
  <c r="A42" i="37"/>
  <c r="B41" i="37"/>
  <c r="A41" i="37"/>
  <c r="B40" i="37"/>
  <c r="A40" i="37"/>
  <c r="B39" i="37"/>
  <c r="A39" i="37"/>
  <c r="B38" i="37"/>
  <c r="A38" i="37"/>
  <c r="B37" i="37"/>
  <c r="A37" i="37"/>
  <c r="B36" i="37"/>
  <c r="A36" i="37"/>
  <c r="B35" i="37"/>
  <c r="A35" i="37"/>
  <c r="B34" i="37"/>
  <c r="A34" i="37"/>
  <c r="B33" i="37"/>
  <c r="A33" i="37"/>
  <c r="B32" i="37"/>
  <c r="A32" i="37"/>
  <c r="B31" i="37"/>
  <c r="A31" i="37"/>
  <c r="B30" i="37"/>
  <c r="A30" i="37"/>
  <c r="B29" i="37"/>
  <c r="A29" i="37"/>
  <c r="B28" i="37"/>
  <c r="A28" i="37"/>
  <c r="B27" i="37"/>
  <c r="A27" i="37"/>
  <c r="B26" i="37"/>
  <c r="A26" i="37"/>
  <c r="B25" i="37"/>
  <c r="A25" i="37"/>
  <c r="B24" i="37"/>
  <c r="A24" i="37"/>
  <c r="B23" i="37"/>
  <c r="A23" i="37"/>
  <c r="B22" i="37"/>
  <c r="A22" i="37"/>
  <c r="B21" i="37"/>
  <c r="A21" i="37"/>
  <c r="B20" i="37"/>
  <c r="A20" i="37"/>
  <c r="B19" i="37"/>
  <c r="A19" i="37"/>
  <c r="B18" i="37"/>
  <c r="A18" i="37"/>
  <c r="B17" i="37"/>
  <c r="A17" i="37"/>
  <c r="B16" i="37"/>
  <c r="A16" i="37"/>
  <c r="B15" i="37"/>
  <c r="A15" i="37"/>
  <c r="B14" i="37"/>
  <c r="A14" i="37"/>
  <c r="B13" i="37"/>
  <c r="A13" i="37"/>
  <c r="B12" i="37"/>
  <c r="A12" i="37"/>
  <c r="B11" i="37"/>
  <c r="A11" i="37"/>
  <c r="B10" i="37"/>
  <c r="A10" i="37"/>
  <c r="X8" i="13" l="1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7" i="13"/>
  <c r="J72" i="29" l="1"/>
  <c r="B97" i="24"/>
  <c r="A97" i="24"/>
  <c r="H97" i="24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3" i="29"/>
  <c r="A24" i="29"/>
  <c r="A25" i="29"/>
  <c r="A26" i="29"/>
  <c r="A27" i="29"/>
  <c r="A28" i="29"/>
  <c r="A29" i="29"/>
  <c r="A54" i="29"/>
  <c r="A55" i="29"/>
  <c r="A56" i="29"/>
  <c r="A57" i="29"/>
  <c r="B8" i="29" l="1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A49" i="29" l="1"/>
  <c r="A33" i="29"/>
  <c r="B21" i="30" l="1"/>
  <c r="A21" i="30"/>
  <c r="B20" i="30"/>
  <c r="A20" i="30"/>
  <c r="B57" i="27"/>
  <c r="A57" i="27"/>
  <c r="B56" i="27"/>
  <c r="A56" i="27"/>
  <c r="B55" i="27"/>
  <c r="A55" i="27"/>
  <c r="I46" i="24" l="1"/>
  <c r="I42" i="24"/>
  <c r="I34" i="24"/>
  <c r="I25" i="24"/>
  <c r="J6" i="24" l="1"/>
  <c r="BD10" i="4" l="1"/>
  <c r="BE10" i="4"/>
  <c r="BD11" i="4"/>
  <c r="BE11" i="4"/>
  <c r="BD12" i="4"/>
  <c r="BE12" i="4"/>
  <c r="BD13" i="4"/>
  <c r="BE13" i="4"/>
  <c r="BD14" i="4"/>
  <c r="BE14" i="4"/>
  <c r="BD15" i="4"/>
  <c r="BE15" i="4"/>
  <c r="BD16" i="4"/>
  <c r="BE16" i="4"/>
  <c r="BD17" i="4"/>
  <c r="BE17" i="4"/>
  <c r="BD18" i="4"/>
  <c r="BE18" i="4"/>
  <c r="BD19" i="4"/>
  <c r="BE19" i="4"/>
  <c r="BD20" i="4"/>
  <c r="BE20" i="4"/>
  <c r="BD21" i="4"/>
  <c r="BE21" i="4"/>
  <c r="BD22" i="4"/>
  <c r="BE22" i="4"/>
  <c r="BD23" i="4"/>
  <c r="BE23" i="4"/>
  <c r="BD24" i="4"/>
  <c r="BE24" i="4"/>
  <c r="BD25" i="4"/>
  <c r="BE25" i="4"/>
  <c r="BD26" i="4"/>
  <c r="BE26" i="4"/>
  <c r="BD27" i="4"/>
  <c r="BE27" i="4"/>
  <c r="BD28" i="4"/>
  <c r="BE28" i="4"/>
  <c r="BD29" i="4"/>
  <c r="BE29" i="4"/>
  <c r="BD30" i="4"/>
  <c r="BE30" i="4"/>
  <c r="BD31" i="4"/>
  <c r="BE31" i="4"/>
  <c r="BD32" i="4"/>
  <c r="BE32" i="4"/>
  <c r="BD33" i="4"/>
  <c r="BE33" i="4"/>
  <c r="BD34" i="4"/>
  <c r="BE34" i="4"/>
  <c r="BD35" i="4"/>
  <c r="BE35" i="4"/>
  <c r="BD36" i="4"/>
  <c r="BE36" i="4"/>
  <c r="BD37" i="4"/>
  <c r="BE37" i="4"/>
  <c r="BD38" i="4"/>
  <c r="BE38" i="4"/>
  <c r="BD39" i="4"/>
  <c r="BE39" i="4"/>
  <c r="BD40" i="4"/>
  <c r="BE40" i="4"/>
  <c r="BD41" i="4"/>
  <c r="BE41" i="4"/>
  <c r="BD42" i="4"/>
  <c r="BE42" i="4"/>
  <c r="BD43" i="4"/>
  <c r="BE43" i="4"/>
  <c r="BD44" i="4"/>
  <c r="BE44" i="4"/>
  <c r="BD45" i="4"/>
  <c r="BE45" i="4"/>
  <c r="BD46" i="4"/>
  <c r="BE46" i="4"/>
  <c r="BD47" i="4"/>
  <c r="BE47" i="4"/>
  <c r="BD48" i="4"/>
  <c r="BE48" i="4"/>
  <c r="BD49" i="4"/>
  <c r="BE49" i="4"/>
  <c r="BD50" i="4"/>
  <c r="BE50" i="4"/>
  <c r="BD51" i="4"/>
  <c r="BE51" i="4"/>
  <c r="BD52" i="4"/>
  <c r="BE52" i="4"/>
  <c r="BD53" i="4"/>
  <c r="BE53" i="4"/>
  <c r="BD54" i="4"/>
  <c r="BE54" i="4"/>
  <c r="BD55" i="4"/>
  <c r="BE55" i="4"/>
  <c r="BD56" i="4"/>
  <c r="BE56" i="4"/>
  <c r="BD57" i="4"/>
  <c r="BE57" i="4"/>
  <c r="BD58" i="4"/>
  <c r="BE58" i="4"/>
  <c r="BD59" i="4"/>
  <c r="BE59" i="4"/>
  <c r="BD60" i="4"/>
  <c r="BE60" i="4"/>
  <c r="BD61" i="4"/>
  <c r="BE61" i="4"/>
  <c r="BD62" i="4"/>
  <c r="BE62" i="4"/>
  <c r="BD63" i="4"/>
  <c r="BE63" i="4"/>
  <c r="BD64" i="4"/>
  <c r="BE64" i="4"/>
  <c r="BD65" i="4"/>
  <c r="BE65" i="4"/>
  <c r="BD66" i="4"/>
  <c r="BE66" i="4"/>
  <c r="BD67" i="4"/>
  <c r="BE67" i="4"/>
  <c r="BD68" i="4"/>
  <c r="BE68" i="4"/>
  <c r="BD69" i="4"/>
  <c r="BE69" i="4"/>
  <c r="BD70" i="4"/>
  <c r="BE70" i="4"/>
  <c r="BD71" i="4"/>
  <c r="BE71" i="4"/>
  <c r="BD72" i="4"/>
  <c r="BE72" i="4"/>
  <c r="BD73" i="4"/>
  <c r="BE73" i="4"/>
  <c r="BD74" i="4"/>
  <c r="BE74" i="4"/>
  <c r="BD75" i="4"/>
  <c r="BE75" i="4"/>
  <c r="BD76" i="4"/>
  <c r="BE76" i="4"/>
  <c r="BD77" i="4"/>
  <c r="BE77" i="4"/>
  <c r="BD78" i="4"/>
  <c r="BE78" i="4"/>
  <c r="BD79" i="4"/>
  <c r="BE79" i="4"/>
  <c r="BD80" i="4"/>
  <c r="BE80" i="4"/>
  <c r="BD81" i="4"/>
  <c r="BE81" i="4"/>
  <c r="BD82" i="4"/>
  <c r="BE82" i="4"/>
  <c r="BD83" i="4"/>
  <c r="BE83" i="4"/>
  <c r="BD84" i="4"/>
  <c r="BE84" i="4"/>
  <c r="BD85" i="4"/>
  <c r="BE85" i="4"/>
  <c r="BD86" i="4"/>
  <c r="BE86" i="4"/>
  <c r="BD87" i="4"/>
  <c r="BE87" i="4"/>
  <c r="BD88" i="4"/>
  <c r="BE88" i="4"/>
  <c r="BD89" i="4"/>
  <c r="BE89" i="4"/>
  <c r="BD90" i="4"/>
  <c r="BE90" i="4"/>
  <c r="BD91" i="4"/>
  <c r="BE91" i="4"/>
  <c r="BD92" i="4"/>
  <c r="BE92" i="4"/>
  <c r="BD93" i="4"/>
  <c r="BE93" i="4"/>
  <c r="BD94" i="4"/>
  <c r="BE94" i="4"/>
  <c r="BD95" i="4"/>
  <c r="BE95" i="4"/>
  <c r="BD96" i="4"/>
  <c r="BE96" i="4"/>
  <c r="BD97" i="4"/>
  <c r="BE97" i="4"/>
  <c r="BD98" i="4"/>
  <c r="BE98" i="4"/>
  <c r="BD99" i="4"/>
  <c r="BE99" i="4"/>
  <c r="BD100" i="4"/>
  <c r="BE100" i="4"/>
  <c r="BD101" i="4"/>
  <c r="BE101" i="4"/>
  <c r="BD102" i="4"/>
  <c r="BE102" i="4"/>
  <c r="BD103" i="4"/>
  <c r="BE103" i="4"/>
  <c r="BD104" i="4"/>
  <c r="BE104" i="4"/>
  <c r="BD105" i="4"/>
  <c r="BE105" i="4"/>
  <c r="BD106" i="4"/>
  <c r="BE106" i="4"/>
  <c r="BD107" i="4"/>
  <c r="BE107" i="4"/>
  <c r="BD108" i="4"/>
  <c r="BE108" i="4"/>
  <c r="BD109" i="4"/>
  <c r="BE109" i="4"/>
  <c r="BD110" i="4"/>
  <c r="BE110" i="4"/>
  <c r="BD111" i="4"/>
  <c r="BE111" i="4"/>
  <c r="BD112" i="4"/>
  <c r="BE112" i="4"/>
  <c r="BD113" i="4"/>
  <c r="BE113" i="4"/>
  <c r="BD114" i="4"/>
  <c r="BE114" i="4"/>
  <c r="BD115" i="4"/>
  <c r="BE115" i="4"/>
  <c r="BD116" i="4"/>
  <c r="BE116" i="4"/>
  <c r="BD117" i="4"/>
  <c r="BE117" i="4"/>
  <c r="BD118" i="4"/>
  <c r="BE118" i="4"/>
  <c r="BD119" i="4"/>
  <c r="BE119" i="4"/>
  <c r="BD120" i="4"/>
  <c r="BE120" i="4"/>
  <c r="BD121" i="4"/>
  <c r="BE121" i="4"/>
  <c r="BD122" i="4"/>
  <c r="BE122" i="4"/>
  <c r="BD123" i="4"/>
  <c r="BE123" i="4"/>
  <c r="BD124" i="4"/>
  <c r="BE124" i="4"/>
  <c r="BD125" i="4"/>
  <c r="BE125" i="4"/>
  <c r="BD126" i="4"/>
  <c r="BE126" i="4"/>
  <c r="BD127" i="4"/>
  <c r="BE127" i="4"/>
  <c r="BD128" i="4"/>
  <c r="BE128" i="4"/>
  <c r="BD129" i="4"/>
  <c r="BE129" i="4"/>
  <c r="BD130" i="4"/>
  <c r="BE130" i="4"/>
  <c r="BD131" i="4"/>
  <c r="BE131" i="4"/>
  <c r="BD132" i="4"/>
  <c r="BE132" i="4"/>
  <c r="BD133" i="4"/>
  <c r="BE133" i="4"/>
  <c r="BD134" i="4"/>
  <c r="BE134" i="4"/>
  <c r="BD135" i="4"/>
  <c r="BE135" i="4"/>
  <c r="BD136" i="4"/>
  <c r="BE136" i="4"/>
  <c r="BD137" i="4"/>
  <c r="BE137" i="4"/>
  <c r="BD138" i="4"/>
  <c r="BE138" i="4"/>
  <c r="BD139" i="4"/>
  <c r="BE139" i="4"/>
  <c r="BD140" i="4"/>
  <c r="BE140" i="4"/>
  <c r="BD141" i="4"/>
  <c r="BE141" i="4"/>
  <c r="BD142" i="4"/>
  <c r="BE142" i="4"/>
  <c r="BD143" i="4"/>
  <c r="BE143" i="4"/>
  <c r="BD144" i="4"/>
  <c r="BE144" i="4"/>
  <c r="BD145" i="4"/>
  <c r="BE145" i="4"/>
  <c r="BD146" i="4"/>
  <c r="BE146" i="4"/>
  <c r="BD147" i="4"/>
  <c r="BE147" i="4"/>
  <c r="BD148" i="4"/>
  <c r="BE148" i="4"/>
  <c r="BD149" i="4"/>
  <c r="BE149" i="4"/>
  <c r="BD150" i="4"/>
  <c r="BE150" i="4"/>
  <c r="BD151" i="4"/>
  <c r="BE151" i="4"/>
  <c r="BD152" i="4"/>
  <c r="BE152" i="4"/>
  <c r="BD153" i="4"/>
  <c r="BE153" i="4"/>
  <c r="BD154" i="4"/>
  <c r="BE154" i="4"/>
  <c r="BD155" i="4"/>
  <c r="BE155" i="4"/>
  <c r="BD156" i="4"/>
  <c r="BE156" i="4"/>
  <c r="BD157" i="4"/>
  <c r="BE157" i="4"/>
  <c r="BD158" i="4"/>
  <c r="BE158" i="4"/>
  <c r="BD159" i="4"/>
  <c r="BE159" i="4"/>
  <c r="BD160" i="4"/>
  <c r="BE160" i="4"/>
  <c r="BD161" i="4"/>
  <c r="BE161" i="4"/>
  <c r="BD162" i="4"/>
  <c r="BE162" i="4"/>
  <c r="BD163" i="4"/>
  <c r="BE163" i="4"/>
  <c r="BD164" i="4"/>
  <c r="BE164" i="4"/>
  <c r="BD165" i="4"/>
  <c r="BE165" i="4"/>
  <c r="BD166" i="4"/>
  <c r="BE166" i="4"/>
  <c r="BD167" i="4"/>
  <c r="BE167" i="4"/>
  <c r="BD168" i="4"/>
  <c r="BE168" i="4"/>
  <c r="BD169" i="4"/>
  <c r="BE169" i="4"/>
  <c r="BD170" i="4"/>
  <c r="BE170" i="4"/>
  <c r="BD171" i="4"/>
  <c r="BE171" i="4"/>
  <c r="BD172" i="4"/>
  <c r="BE172" i="4"/>
  <c r="BD173" i="4"/>
  <c r="BE173" i="4"/>
  <c r="BD174" i="4"/>
  <c r="BE174" i="4"/>
  <c r="BD175" i="4"/>
  <c r="BE175" i="4"/>
  <c r="BD176" i="4"/>
  <c r="BE176" i="4"/>
  <c r="BD177" i="4"/>
  <c r="BE177" i="4"/>
  <c r="BD178" i="4"/>
  <c r="BE178" i="4"/>
  <c r="BD179" i="4"/>
  <c r="BE179" i="4"/>
  <c r="BD180" i="4"/>
  <c r="BE180" i="4"/>
  <c r="BD181" i="4"/>
  <c r="BE181" i="4"/>
  <c r="BD182" i="4"/>
  <c r="BE182" i="4"/>
  <c r="BD183" i="4"/>
  <c r="BE183" i="4"/>
  <c r="BD184" i="4"/>
  <c r="BE184" i="4"/>
  <c r="BD185" i="4"/>
  <c r="BE185" i="4"/>
  <c r="BD186" i="4"/>
  <c r="BE186" i="4"/>
  <c r="BD187" i="4"/>
  <c r="BE187" i="4"/>
  <c r="BD188" i="4"/>
  <c r="BE188" i="4"/>
  <c r="BD189" i="4"/>
  <c r="BE189" i="4"/>
  <c r="BD190" i="4"/>
  <c r="BE190" i="4"/>
  <c r="BD191" i="4"/>
  <c r="BE191" i="4"/>
  <c r="BD192" i="4"/>
  <c r="BE192" i="4"/>
  <c r="BD193" i="4"/>
  <c r="BE193" i="4"/>
  <c r="BD194" i="4"/>
  <c r="BE194" i="4"/>
  <c r="BD195" i="4"/>
  <c r="BE195" i="4"/>
  <c r="BD196" i="4"/>
  <c r="BE196" i="4"/>
  <c r="BD197" i="4"/>
  <c r="BE197" i="4"/>
  <c r="BD198" i="4"/>
  <c r="BE198" i="4"/>
  <c r="BD199" i="4"/>
  <c r="BE199" i="4"/>
  <c r="BD200" i="4"/>
  <c r="BE200" i="4"/>
  <c r="BD201" i="4"/>
  <c r="BE201" i="4"/>
  <c r="BD202" i="4"/>
  <c r="BE202" i="4"/>
  <c r="BD203" i="4"/>
  <c r="BE203" i="4"/>
  <c r="BD204" i="4"/>
  <c r="BE204" i="4"/>
  <c r="BD205" i="4"/>
  <c r="BE205" i="4"/>
  <c r="BD206" i="4"/>
  <c r="BE206" i="4"/>
  <c r="BD207" i="4"/>
  <c r="BE207" i="4"/>
  <c r="BD208" i="4"/>
  <c r="BE208" i="4"/>
  <c r="BD209" i="4"/>
  <c r="BE209" i="4"/>
  <c r="BD210" i="4"/>
  <c r="BE210" i="4"/>
  <c r="BD211" i="4"/>
  <c r="BE211" i="4"/>
  <c r="BD212" i="4"/>
  <c r="BE212" i="4"/>
  <c r="BD213" i="4"/>
  <c r="BE213" i="4"/>
  <c r="BD214" i="4"/>
  <c r="BE214" i="4"/>
  <c r="BD215" i="4"/>
  <c r="BE215" i="4"/>
  <c r="BD216" i="4"/>
  <c r="BE216" i="4"/>
  <c r="BD217" i="4"/>
  <c r="BE217" i="4"/>
  <c r="BD218" i="4"/>
  <c r="BE218" i="4"/>
  <c r="BD219" i="4"/>
  <c r="BE219" i="4"/>
  <c r="BD220" i="4"/>
  <c r="BE220" i="4"/>
  <c r="BD221" i="4"/>
  <c r="BE221" i="4"/>
  <c r="BD222" i="4"/>
  <c r="BE222" i="4"/>
  <c r="BD223" i="4"/>
  <c r="BE223" i="4"/>
  <c r="BD224" i="4"/>
  <c r="BE224" i="4"/>
  <c r="BD225" i="4"/>
  <c r="BE225" i="4"/>
  <c r="BD226" i="4"/>
  <c r="BE226" i="4"/>
  <c r="BD227" i="4"/>
  <c r="BE227" i="4"/>
  <c r="BD228" i="4"/>
  <c r="BE228" i="4"/>
  <c r="BD229" i="4"/>
  <c r="BE229" i="4"/>
  <c r="BD230" i="4"/>
  <c r="BE230" i="4"/>
  <c r="BD231" i="4"/>
  <c r="BE231" i="4"/>
  <c r="BD232" i="4"/>
  <c r="BE232" i="4"/>
  <c r="BD233" i="4"/>
  <c r="BE233" i="4"/>
  <c r="BD234" i="4"/>
  <c r="BE234" i="4"/>
  <c r="BD235" i="4"/>
  <c r="BE235" i="4"/>
  <c r="BD236" i="4"/>
  <c r="BE236" i="4"/>
  <c r="BD237" i="4"/>
  <c r="BE237" i="4"/>
  <c r="BD238" i="4"/>
  <c r="BE238" i="4"/>
  <c r="BD239" i="4"/>
  <c r="BE239" i="4"/>
  <c r="BD240" i="4"/>
  <c r="BE240" i="4"/>
  <c r="BD241" i="4"/>
  <c r="BE241" i="4"/>
  <c r="BD242" i="4"/>
  <c r="BE242" i="4"/>
  <c r="BD243" i="4"/>
  <c r="BE243" i="4"/>
  <c r="BD244" i="4"/>
  <c r="BE244" i="4"/>
  <c r="BD245" i="4"/>
  <c r="BE245" i="4"/>
  <c r="BD246" i="4"/>
  <c r="BE246" i="4"/>
  <c r="BD247" i="4"/>
  <c r="BE247" i="4"/>
  <c r="BD248" i="4"/>
  <c r="BE248" i="4"/>
  <c r="BD249" i="4"/>
  <c r="BE249" i="4"/>
  <c r="BD250" i="4"/>
  <c r="BE250" i="4"/>
  <c r="BD251" i="4"/>
  <c r="BE251" i="4"/>
  <c r="BD252" i="4"/>
  <c r="BE252" i="4"/>
  <c r="BD253" i="4"/>
  <c r="BE253" i="4"/>
  <c r="BD254" i="4"/>
  <c r="BE254" i="4"/>
  <c r="BD255" i="4"/>
  <c r="BE255" i="4"/>
  <c r="BD256" i="4"/>
  <c r="BE256" i="4"/>
  <c r="BD257" i="4"/>
  <c r="BE257" i="4"/>
  <c r="BD258" i="4"/>
  <c r="BE258" i="4"/>
  <c r="BD259" i="4"/>
  <c r="BE259" i="4"/>
  <c r="BD260" i="4"/>
  <c r="BE260" i="4"/>
  <c r="BD261" i="4"/>
  <c r="BE261" i="4"/>
  <c r="BD262" i="4"/>
  <c r="BE262" i="4"/>
  <c r="BD263" i="4"/>
  <c r="BE263" i="4"/>
  <c r="BD264" i="4"/>
  <c r="BE264" i="4"/>
  <c r="BD265" i="4"/>
  <c r="BE265" i="4"/>
  <c r="BD266" i="4"/>
  <c r="BE266" i="4"/>
  <c r="BD267" i="4"/>
  <c r="BE267" i="4"/>
  <c r="BD268" i="4"/>
  <c r="BE268" i="4"/>
  <c r="BD269" i="4"/>
  <c r="BE269" i="4"/>
  <c r="BD270" i="4"/>
  <c r="BE270" i="4"/>
  <c r="BD271" i="4"/>
  <c r="BE271" i="4"/>
  <c r="BD272" i="4"/>
  <c r="BE272" i="4"/>
  <c r="BD273" i="4"/>
  <c r="BE273" i="4"/>
  <c r="BD274" i="4"/>
  <c r="BE274" i="4"/>
  <c r="BD275" i="4"/>
  <c r="BE275" i="4"/>
  <c r="BD276" i="4"/>
  <c r="BE276" i="4"/>
  <c r="BD277" i="4"/>
  <c r="BE277" i="4"/>
  <c r="BD278" i="4"/>
  <c r="BE278" i="4"/>
  <c r="BD279" i="4"/>
  <c r="BE279" i="4"/>
  <c r="BD280" i="4"/>
  <c r="BE280" i="4"/>
  <c r="BD281" i="4"/>
  <c r="BE281" i="4"/>
  <c r="BD282" i="4"/>
  <c r="BE282" i="4"/>
  <c r="BD283" i="4"/>
  <c r="BE283" i="4"/>
  <c r="BD284" i="4"/>
  <c r="BE284" i="4"/>
  <c r="BD285" i="4"/>
  <c r="BE285" i="4"/>
  <c r="BD286" i="4"/>
  <c r="BE286" i="4"/>
  <c r="BD287" i="4"/>
  <c r="BE287" i="4"/>
  <c r="BD288" i="4"/>
  <c r="BE288" i="4"/>
  <c r="BD289" i="4"/>
  <c r="BE289" i="4"/>
  <c r="BD290" i="4"/>
  <c r="BE290" i="4"/>
  <c r="BD291" i="4"/>
  <c r="BE291" i="4"/>
  <c r="BD292" i="4"/>
  <c r="BE292" i="4"/>
  <c r="BD293" i="4"/>
  <c r="BE293" i="4"/>
  <c r="BD294" i="4"/>
  <c r="BE294" i="4"/>
  <c r="BD295" i="4"/>
  <c r="BE295" i="4"/>
  <c r="BD296" i="4"/>
  <c r="BE296" i="4"/>
  <c r="BD297" i="4"/>
  <c r="BE297" i="4"/>
  <c r="BD298" i="4"/>
  <c r="BE298" i="4"/>
  <c r="BD299" i="4"/>
  <c r="BE299" i="4"/>
  <c r="BD300" i="4"/>
  <c r="BE300" i="4"/>
  <c r="BD301" i="4"/>
  <c r="BE301" i="4"/>
  <c r="BD302" i="4"/>
  <c r="BE302" i="4"/>
  <c r="BD9" i="4" l="1"/>
  <c r="BE9" i="4"/>
  <c r="H57" i="27" l="1"/>
  <c r="H56" i="27"/>
  <c r="H55" i="27"/>
  <c r="H20" i="30"/>
  <c r="H21" i="30"/>
  <c r="I49" i="29" l="1"/>
  <c r="J49" i="29"/>
  <c r="H49" i="29" l="1"/>
  <c r="I27" i="29"/>
  <c r="I20" i="30" s="1"/>
  <c r="H33" i="29"/>
  <c r="I9" i="29"/>
  <c r="H15" i="29"/>
  <c r="J44" i="29" l="1"/>
  <c r="J45" i="29"/>
  <c r="J46" i="29"/>
  <c r="J47" i="29"/>
  <c r="J48" i="29"/>
  <c r="J51" i="29"/>
  <c r="J52" i="29"/>
  <c r="J53" i="29"/>
  <c r="J54" i="29"/>
  <c r="J55" i="29"/>
  <c r="J56" i="29"/>
  <c r="J57" i="29"/>
  <c r="I55" i="29"/>
  <c r="I56" i="29"/>
  <c r="I54" i="29"/>
  <c r="I53" i="29"/>
  <c r="I52" i="29"/>
  <c r="I51" i="29"/>
  <c r="I48" i="29"/>
  <c r="I46" i="29"/>
  <c r="I45" i="29"/>
  <c r="I47" i="29"/>
  <c r="I57" i="29"/>
  <c r="I44" i="29"/>
  <c r="H57" i="29"/>
  <c r="H56" i="29"/>
  <c r="H55" i="29"/>
  <c r="H54" i="29"/>
  <c r="H41" i="29"/>
  <c r="H40" i="29"/>
  <c r="H39" i="29"/>
  <c r="H38" i="29"/>
  <c r="A41" i="29"/>
  <c r="A40" i="29"/>
  <c r="A39" i="29"/>
  <c r="A38" i="29"/>
  <c r="J34" i="29"/>
  <c r="I34" i="29"/>
  <c r="I21" i="30" s="1"/>
  <c r="J27" i="29"/>
  <c r="J43" i="29" s="1"/>
  <c r="I16" i="29"/>
  <c r="I5" i="29" s="1"/>
  <c r="J9" i="29"/>
  <c r="J16" i="29"/>
  <c r="J5" i="29" s="1"/>
  <c r="I24" i="29" l="1"/>
  <c r="I42" i="29" s="1"/>
  <c r="J24" i="29"/>
  <c r="J42" i="29" s="1"/>
  <c r="J50" i="29"/>
  <c r="I50" i="29"/>
  <c r="I43" i="29"/>
  <c r="H27" i="29" l="1"/>
  <c r="H28" i="29"/>
  <c r="H29" i="29"/>
  <c r="A30" i="29"/>
  <c r="H30" i="29"/>
  <c r="A31" i="29"/>
  <c r="H31" i="29"/>
  <c r="A32" i="29"/>
  <c r="H32" i="29"/>
  <c r="A34" i="29"/>
  <c r="H34" i="29"/>
  <c r="A35" i="29"/>
  <c r="H35" i="29"/>
  <c r="A36" i="29"/>
  <c r="H36" i="29"/>
  <c r="A37" i="29"/>
  <c r="H37" i="29"/>
  <c r="H14" i="29" l="1"/>
  <c r="H20" i="29"/>
  <c r="H16" i="29"/>
  <c r="H17" i="29"/>
  <c r="H18" i="29"/>
  <c r="H19" i="29"/>
  <c r="H21" i="29"/>
  <c r="H22" i="29"/>
  <c r="H23" i="29"/>
  <c r="H25" i="29"/>
  <c r="H26" i="29"/>
  <c r="H8" i="29" l="1"/>
  <c r="H16" i="24"/>
  <c r="A16" i="24"/>
  <c r="B16" i="24"/>
  <c r="H15" i="24" l="1"/>
  <c r="B15" i="24"/>
  <c r="A15" i="24"/>
  <c r="B14" i="24" l="1"/>
  <c r="A14" i="24"/>
  <c r="H14" i="24" l="1"/>
  <c r="J34" i="24" l="1"/>
  <c r="J42" i="24"/>
  <c r="I101" i="24" l="1"/>
  <c r="K52" i="35" l="1"/>
  <c r="E52" i="35"/>
  <c r="I52" i="35" s="1"/>
  <c r="B52" i="35"/>
  <c r="A52" i="35"/>
  <c r="K51" i="35"/>
  <c r="E51" i="35"/>
  <c r="I51" i="35" s="1"/>
  <c r="B51" i="35"/>
  <c r="A51" i="35"/>
  <c r="K50" i="35"/>
  <c r="E50" i="35"/>
  <c r="I50" i="35" s="1"/>
  <c r="B50" i="35"/>
  <c r="A50" i="35"/>
  <c r="K49" i="35"/>
  <c r="E49" i="35"/>
  <c r="I49" i="35" s="1"/>
  <c r="B49" i="35"/>
  <c r="A49" i="35"/>
  <c r="K48" i="35"/>
  <c r="E48" i="35"/>
  <c r="I48" i="35" s="1"/>
  <c r="B48" i="35"/>
  <c r="A48" i="35"/>
  <c r="K47" i="35"/>
  <c r="E47" i="35"/>
  <c r="I47" i="35" s="1"/>
  <c r="B47" i="35"/>
  <c r="A47" i="35"/>
  <c r="K46" i="35"/>
  <c r="E46" i="35"/>
  <c r="I46" i="35" s="1"/>
  <c r="B46" i="35"/>
  <c r="A46" i="35"/>
  <c r="K45" i="35"/>
  <c r="E45" i="35"/>
  <c r="I45" i="35" s="1"/>
  <c r="B45" i="35"/>
  <c r="A45" i="35"/>
  <c r="K44" i="35"/>
  <c r="E44" i="35"/>
  <c r="I44" i="35" s="1"/>
  <c r="B44" i="35"/>
  <c r="A44" i="35"/>
  <c r="K43" i="35"/>
  <c r="E43" i="35"/>
  <c r="I43" i="35" s="1"/>
  <c r="B43" i="35"/>
  <c r="A43" i="35"/>
  <c r="K42" i="35"/>
  <c r="E42" i="35"/>
  <c r="I42" i="35" s="1"/>
  <c r="B42" i="35"/>
  <c r="A42" i="35"/>
  <c r="K41" i="35"/>
  <c r="E41" i="35"/>
  <c r="I41" i="35" s="1"/>
  <c r="B41" i="35"/>
  <c r="A41" i="35"/>
  <c r="K40" i="35"/>
  <c r="E40" i="35"/>
  <c r="I40" i="35" s="1"/>
  <c r="B40" i="35"/>
  <c r="A40" i="35"/>
  <c r="K39" i="35"/>
  <c r="E39" i="35"/>
  <c r="I39" i="35" s="1"/>
  <c r="B39" i="35"/>
  <c r="A39" i="35"/>
  <c r="K38" i="35"/>
  <c r="E38" i="35"/>
  <c r="I38" i="35" s="1"/>
  <c r="B38" i="35"/>
  <c r="A38" i="35"/>
  <c r="K37" i="35"/>
  <c r="E37" i="35"/>
  <c r="I37" i="35" s="1"/>
  <c r="B37" i="35"/>
  <c r="A37" i="35"/>
  <c r="K36" i="35"/>
  <c r="E36" i="35"/>
  <c r="I36" i="35" s="1"/>
  <c r="B36" i="35"/>
  <c r="A36" i="35"/>
  <c r="K35" i="35"/>
  <c r="E35" i="35"/>
  <c r="I35" i="35" s="1"/>
  <c r="B35" i="35"/>
  <c r="A35" i="35"/>
  <c r="K34" i="35"/>
  <c r="E34" i="35"/>
  <c r="I34" i="35" s="1"/>
  <c r="B34" i="35"/>
  <c r="A34" i="35"/>
  <c r="K33" i="35"/>
  <c r="E33" i="35"/>
  <c r="I33" i="35" s="1"/>
  <c r="B33" i="35"/>
  <c r="A33" i="35"/>
  <c r="K32" i="35"/>
  <c r="E32" i="35"/>
  <c r="I32" i="35" s="1"/>
  <c r="B32" i="35"/>
  <c r="A32" i="35"/>
  <c r="K31" i="35"/>
  <c r="E31" i="35"/>
  <c r="I31" i="35" s="1"/>
  <c r="B31" i="35"/>
  <c r="A31" i="35"/>
  <c r="K30" i="35"/>
  <c r="E30" i="35"/>
  <c r="I30" i="35" s="1"/>
  <c r="B30" i="35"/>
  <c r="A30" i="35"/>
  <c r="K29" i="35"/>
  <c r="E29" i="35"/>
  <c r="I29" i="35" s="1"/>
  <c r="B29" i="35"/>
  <c r="A29" i="35"/>
  <c r="K28" i="35"/>
  <c r="E28" i="35"/>
  <c r="I28" i="35" s="1"/>
  <c r="B28" i="35"/>
  <c r="A28" i="35"/>
  <c r="K27" i="35"/>
  <c r="E27" i="35"/>
  <c r="I27" i="35" s="1"/>
  <c r="B27" i="35"/>
  <c r="A27" i="35"/>
  <c r="K26" i="35"/>
  <c r="E26" i="35"/>
  <c r="I26" i="35" s="1"/>
  <c r="B26" i="35"/>
  <c r="A26" i="35"/>
  <c r="K25" i="35"/>
  <c r="E25" i="35"/>
  <c r="I25" i="35" s="1"/>
  <c r="B25" i="35"/>
  <c r="A25" i="35"/>
  <c r="K24" i="35"/>
  <c r="E24" i="35"/>
  <c r="I24" i="35" s="1"/>
  <c r="B24" i="35"/>
  <c r="A24" i="35"/>
  <c r="K23" i="35"/>
  <c r="E23" i="35"/>
  <c r="I23" i="35" s="1"/>
  <c r="B23" i="35"/>
  <c r="A23" i="35"/>
  <c r="K22" i="35"/>
  <c r="E22" i="35"/>
  <c r="I22" i="35" s="1"/>
  <c r="B22" i="35"/>
  <c r="A22" i="35"/>
  <c r="K21" i="35"/>
  <c r="E21" i="35"/>
  <c r="I21" i="35" s="1"/>
  <c r="B21" i="35"/>
  <c r="A21" i="35"/>
  <c r="K20" i="35"/>
  <c r="E20" i="35"/>
  <c r="I20" i="35" s="1"/>
  <c r="B20" i="35"/>
  <c r="A20" i="35"/>
  <c r="K19" i="35"/>
  <c r="E19" i="35"/>
  <c r="I19" i="35" s="1"/>
  <c r="B19" i="35"/>
  <c r="A19" i="35"/>
  <c r="K18" i="35"/>
  <c r="E18" i="35"/>
  <c r="I18" i="35" s="1"/>
  <c r="B18" i="35"/>
  <c r="A18" i="35"/>
  <c r="K17" i="35"/>
  <c r="E17" i="35"/>
  <c r="I17" i="35" s="1"/>
  <c r="B17" i="35"/>
  <c r="A17" i="35"/>
  <c r="K16" i="35"/>
  <c r="E16" i="35"/>
  <c r="I16" i="35" s="1"/>
  <c r="B16" i="35"/>
  <c r="A16" i="35"/>
  <c r="K15" i="35"/>
  <c r="E15" i="35"/>
  <c r="I15" i="35" s="1"/>
  <c r="B15" i="35"/>
  <c r="A15" i="35"/>
  <c r="K14" i="35"/>
  <c r="E14" i="35"/>
  <c r="I14" i="35" s="1"/>
  <c r="B14" i="35"/>
  <c r="A14" i="35"/>
  <c r="K13" i="35"/>
  <c r="E13" i="35"/>
  <c r="I13" i="35" s="1"/>
  <c r="B13" i="35"/>
  <c r="A13" i="35"/>
  <c r="K12" i="35"/>
  <c r="E12" i="35"/>
  <c r="I12" i="35" s="1"/>
  <c r="B12" i="35"/>
  <c r="A12" i="35"/>
  <c r="K11" i="35"/>
  <c r="E11" i="35"/>
  <c r="I11" i="35" s="1"/>
  <c r="B11" i="35"/>
  <c r="A11" i="35"/>
  <c r="K10" i="35"/>
  <c r="E10" i="35"/>
  <c r="I10" i="35" s="1"/>
  <c r="B10" i="35"/>
  <c r="A10" i="35"/>
  <c r="K9" i="35"/>
  <c r="E9" i="35"/>
  <c r="I9" i="35" s="1"/>
  <c r="B9" i="35"/>
  <c r="A9" i="35"/>
  <c r="E8" i="35"/>
  <c r="I8" i="35" s="1"/>
  <c r="B8" i="35"/>
  <c r="A8" i="35"/>
  <c r="K7" i="35"/>
  <c r="E7" i="35"/>
  <c r="I7" i="35" s="1"/>
  <c r="B7" i="35"/>
  <c r="A7" i="35"/>
  <c r="K6" i="35"/>
  <c r="E6" i="35"/>
  <c r="I6" i="35" s="1"/>
  <c r="B6" i="35"/>
  <c r="A6" i="35"/>
  <c r="T231" i="34"/>
  <c r="R231" i="34"/>
  <c r="Q231" i="34"/>
  <c r="B231" i="34"/>
  <c r="A231" i="34"/>
  <c r="T230" i="34"/>
  <c r="R230" i="34"/>
  <c r="Q230" i="34"/>
  <c r="B230" i="34"/>
  <c r="A230" i="34"/>
  <c r="T229" i="34"/>
  <c r="R229" i="34"/>
  <c r="Q229" i="34"/>
  <c r="B229" i="34"/>
  <c r="A229" i="34"/>
  <c r="T228" i="34"/>
  <c r="R228" i="34"/>
  <c r="Q228" i="34"/>
  <c r="B228" i="34"/>
  <c r="A228" i="34"/>
  <c r="T227" i="34"/>
  <c r="R227" i="34"/>
  <c r="Q227" i="34"/>
  <c r="B227" i="34"/>
  <c r="A227" i="34"/>
  <c r="T226" i="34"/>
  <c r="R226" i="34"/>
  <c r="Q226" i="34"/>
  <c r="B226" i="34"/>
  <c r="A226" i="34"/>
  <c r="T225" i="34"/>
  <c r="R225" i="34"/>
  <c r="Q225" i="34"/>
  <c r="B225" i="34"/>
  <c r="A225" i="34"/>
  <c r="T224" i="34"/>
  <c r="R224" i="34"/>
  <c r="Q224" i="34"/>
  <c r="B224" i="34"/>
  <c r="A224" i="34"/>
  <c r="T223" i="34"/>
  <c r="R223" i="34"/>
  <c r="Q223" i="34"/>
  <c r="B223" i="34"/>
  <c r="A223" i="34"/>
  <c r="T222" i="34"/>
  <c r="R222" i="34"/>
  <c r="Q222" i="34"/>
  <c r="B222" i="34"/>
  <c r="A222" i="34"/>
  <c r="T221" i="34"/>
  <c r="R221" i="34"/>
  <c r="Q221" i="34"/>
  <c r="B221" i="34"/>
  <c r="A221" i="34"/>
  <c r="T220" i="34"/>
  <c r="R220" i="34"/>
  <c r="Q220" i="34"/>
  <c r="B220" i="34"/>
  <c r="A220" i="34"/>
  <c r="T219" i="34"/>
  <c r="R219" i="34"/>
  <c r="Q219" i="34"/>
  <c r="B219" i="34"/>
  <c r="A219" i="34"/>
  <c r="T218" i="34"/>
  <c r="R218" i="34"/>
  <c r="Q218" i="34"/>
  <c r="B218" i="34"/>
  <c r="A218" i="34"/>
  <c r="T217" i="34"/>
  <c r="R217" i="34"/>
  <c r="Q217" i="34"/>
  <c r="B217" i="34"/>
  <c r="A217" i="34"/>
  <c r="T216" i="34"/>
  <c r="R216" i="34"/>
  <c r="Q216" i="34"/>
  <c r="B216" i="34"/>
  <c r="A216" i="34"/>
  <c r="T215" i="34"/>
  <c r="R215" i="34"/>
  <c r="Q215" i="34"/>
  <c r="B215" i="34"/>
  <c r="A215" i="34"/>
  <c r="T214" i="34"/>
  <c r="R214" i="34"/>
  <c r="Q214" i="34"/>
  <c r="B214" i="34"/>
  <c r="A214" i="34"/>
  <c r="T213" i="34"/>
  <c r="R213" i="34"/>
  <c r="Q213" i="34"/>
  <c r="B213" i="34"/>
  <c r="A213" i="34"/>
  <c r="T212" i="34"/>
  <c r="R212" i="34"/>
  <c r="Q212" i="34"/>
  <c r="B212" i="34"/>
  <c r="A212" i="34"/>
  <c r="T211" i="34"/>
  <c r="R211" i="34"/>
  <c r="Q211" i="34"/>
  <c r="B211" i="34"/>
  <c r="A211" i="34"/>
  <c r="T210" i="34"/>
  <c r="R210" i="34"/>
  <c r="Q210" i="34"/>
  <c r="B210" i="34"/>
  <c r="A210" i="34"/>
  <c r="T209" i="34"/>
  <c r="R209" i="34"/>
  <c r="Q209" i="34"/>
  <c r="B209" i="34"/>
  <c r="A209" i="34"/>
  <c r="T208" i="34"/>
  <c r="R208" i="34"/>
  <c r="Q208" i="34"/>
  <c r="B208" i="34"/>
  <c r="A208" i="34"/>
  <c r="T207" i="34"/>
  <c r="R207" i="34"/>
  <c r="Q207" i="34"/>
  <c r="B207" i="34"/>
  <c r="A207" i="34"/>
  <c r="T206" i="34"/>
  <c r="R206" i="34"/>
  <c r="Q206" i="34"/>
  <c r="B206" i="34"/>
  <c r="A206" i="34"/>
  <c r="T205" i="34"/>
  <c r="R205" i="34"/>
  <c r="Q205" i="34"/>
  <c r="B205" i="34"/>
  <c r="A205" i="34"/>
  <c r="T204" i="34"/>
  <c r="R204" i="34"/>
  <c r="Q204" i="34"/>
  <c r="B204" i="34"/>
  <c r="A204" i="34"/>
  <c r="T203" i="34"/>
  <c r="R203" i="34"/>
  <c r="Q203" i="34"/>
  <c r="B203" i="34"/>
  <c r="A203" i="34"/>
  <c r="T202" i="34"/>
  <c r="R202" i="34"/>
  <c r="Q202" i="34"/>
  <c r="B202" i="34"/>
  <c r="A202" i="34"/>
  <c r="T201" i="34"/>
  <c r="R201" i="34"/>
  <c r="Q201" i="34"/>
  <c r="B201" i="34"/>
  <c r="A201" i="34"/>
  <c r="T200" i="34"/>
  <c r="R200" i="34"/>
  <c r="Q200" i="34"/>
  <c r="B200" i="34"/>
  <c r="A200" i="34"/>
  <c r="T199" i="34"/>
  <c r="R199" i="34"/>
  <c r="Q199" i="34"/>
  <c r="B199" i="34"/>
  <c r="A199" i="34"/>
  <c r="T198" i="34"/>
  <c r="R198" i="34"/>
  <c r="Q198" i="34"/>
  <c r="B198" i="34"/>
  <c r="A198" i="34"/>
  <c r="T197" i="34"/>
  <c r="R197" i="34"/>
  <c r="Q197" i="34"/>
  <c r="B197" i="34"/>
  <c r="A197" i="34"/>
  <c r="T196" i="34"/>
  <c r="R196" i="34"/>
  <c r="Q196" i="34"/>
  <c r="B196" i="34"/>
  <c r="A196" i="34"/>
  <c r="T195" i="34"/>
  <c r="R195" i="34"/>
  <c r="Q195" i="34"/>
  <c r="B195" i="34"/>
  <c r="A195" i="34"/>
  <c r="T194" i="34"/>
  <c r="R194" i="34"/>
  <c r="Q194" i="34"/>
  <c r="B194" i="34"/>
  <c r="A194" i="34"/>
  <c r="T193" i="34"/>
  <c r="R193" i="34"/>
  <c r="Q193" i="34"/>
  <c r="B193" i="34"/>
  <c r="A193" i="34"/>
  <c r="T192" i="34"/>
  <c r="R192" i="34"/>
  <c r="Q192" i="34"/>
  <c r="B192" i="34"/>
  <c r="A192" i="34"/>
  <c r="T191" i="34"/>
  <c r="R191" i="34"/>
  <c r="Q191" i="34"/>
  <c r="B191" i="34"/>
  <c r="A191" i="34"/>
  <c r="T190" i="34"/>
  <c r="R190" i="34"/>
  <c r="Q190" i="34"/>
  <c r="B190" i="34"/>
  <c r="A190" i="34"/>
  <c r="T189" i="34"/>
  <c r="R189" i="34"/>
  <c r="Q189" i="34"/>
  <c r="B189" i="34"/>
  <c r="A189" i="34"/>
  <c r="T188" i="34"/>
  <c r="R188" i="34"/>
  <c r="Q188" i="34"/>
  <c r="B188" i="34"/>
  <c r="A188" i="34"/>
  <c r="T187" i="34"/>
  <c r="R187" i="34"/>
  <c r="Q187" i="34"/>
  <c r="B187" i="34"/>
  <c r="A187" i="34"/>
  <c r="T186" i="34"/>
  <c r="R186" i="34"/>
  <c r="Q186" i="34"/>
  <c r="B186" i="34"/>
  <c r="A186" i="34"/>
  <c r="T185" i="34"/>
  <c r="R185" i="34"/>
  <c r="Q185" i="34"/>
  <c r="B185" i="34"/>
  <c r="A185" i="34"/>
  <c r="T184" i="34"/>
  <c r="R184" i="34"/>
  <c r="Q184" i="34"/>
  <c r="B184" i="34"/>
  <c r="A184" i="34"/>
  <c r="T183" i="34"/>
  <c r="R183" i="34"/>
  <c r="Q183" i="34"/>
  <c r="B183" i="34"/>
  <c r="A183" i="34"/>
  <c r="T182" i="34"/>
  <c r="R182" i="34"/>
  <c r="Q182" i="34"/>
  <c r="B182" i="34"/>
  <c r="A182" i="34"/>
  <c r="T181" i="34"/>
  <c r="R181" i="34"/>
  <c r="Q181" i="34"/>
  <c r="B181" i="34"/>
  <c r="A181" i="34"/>
  <c r="T180" i="34"/>
  <c r="R180" i="34"/>
  <c r="Q180" i="34"/>
  <c r="B180" i="34"/>
  <c r="A180" i="34"/>
  <c r="T179" i="34"/>
  <c r="R179" i="34"/>
  <c r="Q179" i="34"/>
  <c r="B179" i="34"/>
  <c r="A179" i="34"/>
  <c r="T178" i="34"/>
  <c r="R178" i="34"/>
  <c r="Q178" i="34"/>
  <c r="B178" i="34"/>
  <c r="A178" i="34"/>
  <c r="T177" i="34"/>
  <c r="R177" i="34"/>
  <c r="Q177" i="34"/>
  <c r="B177" i="34"/>
  <c r="A177" i="34"/>
  <c r="T176" i="34"/>
  <c r="R176" i="34"/>
  <c r="Q176" i="34"/>
  <c r="B176" i="34"/>
  <c r="A176" i="34"/>
  <c r="T175" i="34"/>
  <c r="R175" i="34"/>
  <c r="Q175" i="34"/>
  <c r="B175" i="34"/>
  <c r="A175" i="34"/>
  <c r="T174" i="34"/>
  <c r="R174" i="34"/>
  <c r="Q174" i="34"/>
  <c r="B174" i="34"/>
  <c r="A174" i="34"/>
  <c r="T173" i="34"/>
  <c r="R173" i="34"/>
  <c r="Q173" i="34"/>
  <c r="B173" i="34"/>
  <c r="A173" i="34"/>
  <c r="T172" i="34"/>
  <c r="R172" i="34"/>
  <c r="Q172" i="34"/>
  <c r="B172" i="34"/>
  <c r="A172" i="34"/>
  <c r="T171" i="34"/>
  <c r="R171" i="34"/>
  <c r="Q171" i="34"/>
  <c r="B171" i="34"/>
  <c r="A171" i="34"/>
  <c r="T170" i="34"/>
  <c r="R170" i="34"/>
  <c r="Q170" i="34"/>
  <c r="B170" i="34"/>
  <c r="A170" i="34"/>
  <c r="T169" i="34"/>
  <c r="R169" i="34"/>
  <c r="Q169" i="34"/>
  <c r="B169" i="34"/>
  <c r="A169" i="34"/>
  <c r="T168" i="34"/>
  <c r="R168" i="34"/>
  <c r="Q168" i="34"/>
  <c r="B168" i="34"/>
  <c r="A168" i="34"/>
  <c r="T167" i="34"/>
  <c r="R167" i="34"/>
  <c r="Q167" i="34"/>
  <c r="B167" i="34"/>
  <c r="A167" i="34"/>
  <c r="T166" i="34"/>
  <c r="R166" i="34"/>
  <c r="Q166" i="34"/>
  <c r="B166" i="34"/>
  <c r="A166" i="34"/>
  <c r="T165" i="34"/>
  <c r="R165" i="34"/>
  <c r="Q165" i="34"/>
  <c r="B165" i="34"/>
  <c r="A165" i="34"/>
  <c r="T164" i="34"/>
  <c r="R164" i="34"/>
  <c r="Q164" i="34"/>
  <c r="B164" i="34"/>
  <c r="A164" i="34"/>
  <c r="T163" i="34"/>
  <c r="R163" i="34"/>
  <c r="Q163" i="34"/>
  <c r="B163" i="34"/>
  <c r="A163" i="34"/>
  <c r="T162" i="34"/>
  <c r="R162" i="34"/>
  <c r="Q162" i="34"/>
  <c r="B162" i="34"/>
  <c r="A162" i="34"/>
  <c r="T161" i="34"/>
  <c r="R161" i="34"/>
  <c r="Q161" i="34"/>
  <c r="B161" i="34"/>
  <c r="A161" i="34"/>
  <c r="T160" i="34"/>
  <c r="R160" i="34"/>
  <c r="Q160" i="34"/>
  <c r="B160" i="34"/>
  <c r="A160" i="34"/>
  <c r="T159" i="34"/>
  <c r="R159" i="34"/>
  <c r="Q159" i="34"/>
  <c r="B159" i="34"/>
  <c r="A159" i="34"/>
  <c r="T158" i="34"/>
  <c r="R158" i="34"/>
  <c r="Q158" i="34"/>
  <c r="B158" i="34"/>
  <c r="A158" i="34"/>
  <c r="T157" i="34"/>
  <c r="R157" i="34"/>
  <c r="Q157" i="34"/>
  <c r="B157" i="34"/>
  <c r="A157" i="34"/>
  <c r="T156" i="34"/>
  <c r="R156" i="34"/>
  <c r="Q156" i="34"/>
  <c r="B156" i="34"/>
  <c r="A156" i="34"/>
  <c r="T155" i="34"/>
  <c r="R155" i="34"/>
  <c r="Q155" i="34"/>
  <c r="B155" i="34"/>
  <c r="A155" i="34"/>
  <c r="T154" i="34"/>
  <c r="R154" i="34"/>
  <c r="Q154" i="34"/>
  <c r="B154" i="34"/>
  <c r="A154" i="34"/>
  <c r="T153" i="34"/>
  <c r="R153" i="34"/>
  <c r="Q153" i="34"/>
  <c r="B153" i="34"/>
  <c r="A153" i="34"/>
  <c r="T152" i="34"/>
  <c r="R152" i="34"/>
  <c r="Q152" i="34"/>
  <c r="B152" i="34"/>
  <c r="A152" i="34"/>
  <c r="T151" i="34"/>
  <c r="R151" i="34"/>
  <c r="Q151" i="34"/>
  <c r="B151" i="34"/>
  <c r="A151" i="34"/>
  <c r="T150" i="34"/>
  <c r="R150" i="34"/>
  <c r="Q150" i="34"/>
  <c r="B150" i="34"/>
  <c r="A150" i="34"/>
  <c r="T149" i="34"/>
  <c r="R149" i="34"/>
  <c r="Q149" i="34"/>
  <c r="B149" i="34"/>
  <c r="A149" i="34"/>
  <c r="T148" i="34"/>
  <c r="R148" i="34"/>
  <c r="Q148" i="34"/>
  <c r="B148" i="34"/>
  <c r="A148" i="34"/>
  <c r="T147" i="34"/>
  <c r="R147" i="34"/>
  <c r="Q147" i="34"/>
  <c r="B147" i="34"/>
  <c r="A147" i="34"/>
  <c r="T146" i="34"/>
  <c r="R146" i="34"/>
  <c r="Q146" i="34"/>
  <c r="B146" i="34"/>
  <c r="A146" i="34"/>
  <c r="T145" i="34"/>
  <c r="R145" i="34"/>
  <c r="Q145" i="34"/>
  <c r="B145" i="34"/>
  <c r="A145" i="34"/>
  <c r="T144" i="34"/>
  <c r="R144" i="34"/>
  <c r="Q144" i="34"/>
  <c r="B144" i="34"/>
  <c r="A144" i="34"/>
  <c r="T143" i="34"/>
  <c r="R143" i="34"/>
  <c r="Q143" i="34"/>
  <c r="B143" i="34"/>
  <c r="A143" i="34"/>
  <c r="T142" i="34"/>
  <c r="R142" i="34"/>
  <c r="Q142" i="34"/>
  <c r="B142" i="34"/>
  <c r="A142" i="34"/>
  <c r="T141" i="34"/>
  <c r="R141" i="34"/>
  <c r="Q141" i="34"/>
  <c r="B141" i="34"/>
  <c r="A141" i="34"/>
  <c r="T140" i="34"/>
  <c r="R140" i="34"/>
  <c r="Q140" i="34"/>
  <c r="B140" i="34"/>
  <c r="A140" i="34"/>
  <c r="T139" i="34"/>
  <c r="R139" i="34"/>
  <c r="Q139" i="34"/>
  <c r="B139" i="34"/>
  <c r="A139" i="34"/>
  <c r="T138" i="34"/>
  <c r="R138" i="34"/>
  <c r="Q138" i="34"/>
  <c r="B138" i="34"/>
  <c r="A138" i="34"/>
  <c r="T137" i="34"/>
  <c r="R137" i="34"/>
  <c r="Q137" i="34"/>
  <c r="B137" i="34"/>
  <c r="A137" i="34"/>
  <c r="T136" i="34"/>
  <c r="R136" i="34"/>
  <c r="Q136" i="34"/>
  <c r="B136" i="34"/>
  <c r="A136" i="34"/>
  <c r="T135" i="34"/>
  <c r="R135" i="34"/>
  <c r="Q135" i="34"/>
  <c r="B135" i="34"/>
  <c r="A135" i="34"/>
  <c r="T134" i="34"/>
  <c r="R134" i="34"/>
  <c r="Q134" i="34"/>
  <c r="B134" i="34"/>
  <c r="A134" i="34"/>
  <c r="T133" i="34"/>
  <c r="R133" i="34"/>
  <c r="Q133" i="34"/>
  <c r="B133" i="34"/>
  <c r="A133" i="34"/>
  <c r="T132" i="34"/>
  <c r="R132" i="34"/>
  <c r="Q132" i="34"/>
  <c r="B132" i="34"/>
  <c r="A132" i="34"/>
  <c r="T131" i="34"/>
  <c r="R131" i="34"/>
  <c r="Q131" i="34"/>
  <c r="B131" i="34"/>
  <c r="A131" i="34"/>
  <c r="T130" i="34"/>
  <c r="R130" i="34"/>
  <c r="Q130" i="34"/>
  <c r="B130" i="34"/>
  <c r="A130" i="34"/>
  <c r="T129" i="34"/>
  <c r="R129" i="34"/>
  <c r="Q129" i="34"/>
  <c r="B129" i="34"/>
  <c r="A129" i="34"/>
  <c r="T128" i="34"/>
  <c r="R128" i="34"/>
  <c r="Q128" i="34"/>
  <c r="B128" i="34"/>
  <c r="A128" i="34"/>
  <c r="T127" i="34"/>
  <c r="R127" i="34"/>
  <c r="Q127" i="34"/>
  <c r="B127" i="34"/>
  <c r="A127" i="34"/>
  <c r="T126" i="34"/>
  <c r="R126" i="34"/>
  <c r="Q126" i="34"/>
  <c r="B126" i="34"/>
  <c r="A126" i="34"/>
  <c r="T125" i="34"/>
  <c r="R125" i="34"/>
  <c r="Q125" i="34"/>
  <c r="B125" i="34"/>
  <c r="A125" i="34"/>
  <c r="T124" i="34"/>
  <c r="R124" i="34"/>
  <c r="Q124" i="34"/>
  <c r="B124" i="34"/>
  <c r="A124" i="34"/>
  <c r="T123" i="34"/>
  <c r="R123" i="34"/>
  <c r="Q123" i="34"/>
  <c r="B123" i="34"/>
  <c r="A123" i="34"/>
  <c r="T122" i="34"/>
  <c r="R122" i="34"/>
  <c r="Q122" i="34"/>
  <c r="B122" i="34"/>
  <c r="A122" i="34"/>
  <c r="T121" i="34"/>
  <c r="R121" i="34"/>
  <c r="Q121" i="34"/>
  <c r="B121" i="34"/>
  <c r="A121" i="34"/>
  <c r="T120" i="34"/>
  <c r="R120" i="34"/>
  <c r="Q120" i="34"/>
  <c r="B120" i="34"/>
  <c r="A120" i="34"/>
  <c r="T119" i="34"/>
  <c r="R119" i="34"/>
  <c r="Q119" i="34"/>
  <c r="B119" i="34"/>
  <c r="A119" i="34"/>
  <c r="T118" i="34"/>
  <c r="R118" i="34"/>
  <c r="Q118" i="34"/>
  <c r="B118" i="34"/>
  <c r="A118" i="34"/>
  <c r="T117" i="34"/>
  <c r="R117" i="34"/>
  <c r="Q117" i="34"/>
  <c r="B117" i="34"/>
  <c r="A117" i="34"/>
  <c r="T116" i="34"/>
  <c r="R116" i="34"/>
  <c r="Q116" i="34"/>
  <c r="B116" i="34"/>
  <c r="A116" i="34"/>
  <c r="T115" i="34"/>
  <c r="R115" i="34"/>
  <c r="Q115" i="34"/>
  <c r="B115" i="34"/>
  <c r="A115" i="34"/>
  <c r="T114" i="34"/>
  <c r="R114" i="34"/>
  <c r="Q114" i="34"/>
  <c r="B114" i="34"/>
  <c r="A114" i="34"/>
  <c r="T113" i="34"/>
  <c r="R113" i="34"/>
  <c r="Q113" i="34"/>
  <c r="B113" i="34"/>
  <c r="A113" i="34"/>
  <c r="T112" i="34"/>
  <c r="R112" i="34"/>
  <c r="Q112" i="34"/>
  <c r="B112" i="34"/>
  <c r="A112" i="34"/>
  <c r="T111" i="34"/>
  <c r="R111" i="34"/>
  <c r="Q111" i="34"/>
  <c r="B111" i="34"/>
  <c r="A111" i="34"/>
  <c r="T110" i="34"/>
  <c r="R110" i="34"/>
  <c r="Q110" i="34"/>
  <c r="B110" i="34"/>
  <c r="A110" i="34"/>
  <c r="T109" i="34"/>
  <c r="R109" i="34"/>
  <c r="Q109" i="34"/>
  <c r="B109" i="34"/>
  <c r="A109" i="34"/>
  <c r="T108" i="34"/>
  <c r="R108" i="34"/>
  <c r="Q108" i="34"/>
  <c r="B108" i="34"/>
  <c r="A108" i="34"/>
  <c r="T107" i="34"/>
  <c r="R107" i="34"/>
  <c r="Q107" i="34"/>
  <c r="B107" i="34"/>
  <c r="A107" i="34"/>
  <c r="T106" i="34"/>
  <c r="R106" i="34"/>
  <c r="Q106" i="34"/>
  <c r="B106" i="34"/>
  <c r="A106" i="34"/>
  <c r="T105" i="34"/>
  <c r="R105" i="34"/>
  <c r="Q105" i="34"/>
  <c r="B105" i="34"/>
  <c r="A105" i="34"/>
  <c r="T104" i="34"/>
  <c r="R104" i="34"/>
  <c r="Q104" i="34"/>
  <c r="B104" i="34"/>
  <c r="A104" i="34"/>
  <c r="T103" i="34"/>
  <c r="R103" i="34"/>
  <c r="Q103" i="34"/>
  <c r="B103" i="34"/>
  <c r="A103" i="34"/>
  <c r="T102" i="34"/>
  <c r="R102" i="34"/>
  <c r="Q102" i="34"/>
  <c r="B102" i="34"/>
  <c r="A102" i="34"/>
  <c r="T101" i="34"/>
  <c r="R101" i="34"/>
  <c r="Q101" i="34"/>
  <c r="B101" i="34"/>
  <c r="A101" i="34"/>
  <c r="T100" i="34"/>
  <c r="R100" i="34"/>
  <c r="Q100" i="34"/>
  <c r="B100" i="34"/>
  <c r="A100" i="34"/>
  <c r="T99" i="34"/>
  <c r="R99" i="34"/>
  <c r="Q99" i="34"/>
  <c r="B99" i="34"/>
  <c r="A99" i="34"/>
  <c r="T98" i="34"/>
  <c r="R98" i="34"/>
  <c r="Q98" i="34"/>
  <c r="B98" i="34"/>
  <c r="A98" i="34"/>
  <c r="T97" i="34"/>
  <c r="R97" i="34"/>
  <c r="Q97" i="34"/>
  <c r="B97" i="34"/>
  <c r="A97" i="34"/>
  <c r="T96" i="34"/>
  <c r="R96" i="34"/>
  <c r="Q96" i="34"/>
  <c r="B96" i="34"/>
  <c r="A96" i="34"/>
  <c r="T95" i="34"/>
  <c r="R95" i="34"/>
  <c r="Q95" i="34"/>
  <c r="B95" i="34"/>
  <c r="A95" i="34"/>
  <c r="T94" i="34"/>
  <c r="R94" i="34"/>
  <c r="Q94" i="34"/>
  <c r="B94" i="34"/>
  <c r="A94" i="34"/>
  <c r="T93" i="34"/>
  <c r="R93" i="34"/>
  <c r="Q93" i="34"/>
  <c r="B93" i="34"/>
  <c r="A93" i="34"/>
  <c r="T92" i="34"/>
  <c r="R92" i="34"/>
  <c r="Q92" i="34"/>
  <c r="B92" i="34"/>
  <c r="A92" i="34"/>
  <c r="T91" i="34"/>
  <c r="R91" i="34"/>
  <c r="Q91" i="34"/>
  <c r="B91" i="34"/>
  <c r="A91" i="34"/>
  <c r="T90" i="34"/>
  <c r="R90" i="34"/>
  <c r="Q90" i="34"/>
  <c r="B90" i="34"/>
  <c r="A90" i="34"/>
  <c r="T89" i="34"/>
  <c r="R89" i="34"/>
  <c r="Q89" i="34"/>
  <c r="B89" i="34"/>
  <c r="A89" i="34"/>
  <c r="T88" i="34"/>
  <c r="R88" i="34"/>
  <c r="Q88" i="34"/>
  <c r="B88" i="34"/>
  <c r="A88" i="34"/>
  <c r="T87" i="34"/>
  <c r="R87" i="34"/>
  <c r="Q87" i="34"/>
  <c r="B87" i="34"/>
  <c r="A87" i="34"/>
  <c r="T86" i="34"/>
  <c r="R86" i="34"/>
  <c r="Q86" i="34"/>
  <c r="B86" i="34"/>
  <c r="A86" i="34"/>
  <c r="T85" i="34"/>
  <c r="R85" i="34"/>
  <c r="Q85" i="34"/>
  <c r="B85" i="34"/>
  <c r="A85" i="34"/>
  <c r="T84" i="34"/>
  <c r="R84" i="34"/>
  <c r="Q84" i="34"/>
  <c r="B84" i="34"/>
  <c r="A84" i="34"/>
  <c r="T83" i="34"/>
  <c r="R83" i="34"/>
  <c r="Q83" i="34"/>
  <c r="B83" i="34"/>
  <c r="A83" i="34"/>
  <c r="T82" i="34"/>
  <c r="R82" i="34"/>
  <c r="Q82" i="34"/>
  <c r="B82" i="34"/>
  <c r="A82" i="34"/>
  <c r="T81" i="34"/>
  <c r="R81" i="34"/>
  <c r="Q81" i="34"/>
  <c r="B81" i="34"/>
  <c r="A81" i="34"/>
  <c r="T80" i="34"/>
  <c r="R80" i="34"/>
  <c r="Q80" i="34"/>
  <c r="B80" i="34"/>
  <c r="A80" i="34"/>
  <c r="T79" i="34"/>
  <c r="R79" i="34"/>
  <c r="Q79" i="34"/>
  <c r="B79" i="34"/>
  <c r="A79" i="34"/>
  <c r="T78" i="34"/>
  <c r="R78" i="34"/>
  <c r="Q78" i="34"/>
  <c r="B78" i="34"/>
  <c r="A78" i="34"/>
  <c r="T77" i="34"/>
  <c r="R77" i="34"/>
  <c r="Q77" i="34"/>
  <c r="B77" i="34"/>
  <c r="A77" i="34"/>
  <c r="T76" i="34"/>
  <c r="R76" i="34"/>
  <c r="Q76" i="34"/>
  <c r="B76" i="34"/>
  <c r="A76" i="34"/>
  <c r="T75" i="34"/>
  <c r="R75" i="34"/>
  <c r="Q75" i="34"/>
  <c r="B75" i="34"/>
  <c r="A75" i="34"/>
  <c r="T74" i="34"/>
  <c r="R74" i="34"/>
  <c r="Q74" i="34"/>
  <c r="B74" i="34"/>
  <c r="A74" i="34"/>
  <c r="T73" i="34"/>
  <c r="R73" i="34"/>
  <c r="Q73" i="34"/>
  <c r="B73" i="34"/>
  <c r="A73" i="34"/>
  <c r="T72" i="34"/>
  <c r="R72" i="34"/>
  <c r="Q72" i="34"/>
  <c r="B72" i="34"/>
  <c r="A72" i="34"/>
  <c r="T71" i="34"/>
  <c r="R71" i="34"/>
  <c r="Q71" i="34"/>
  <c r="B71" i="34"/>
  <c r="A71" i="34"/>
  <c r="T70" i="34"/>
  <c r="R70" i="34"/>
  <c r="Q70" i="34"/>
  <c r="B70" i="34"/>
  <c r="A70" i="34"/>
  <c r="T69" i="34"/>
  <c r="R69" i="34"/>
  <c r="Q69" i="34"/>
  <c r="B69" i="34"/>
  <c r="A69" i="34"/>
  <c r="T68" i="34"/>
  <c r="R68" i="34"/>
  <c r="Q68" i="34"/>
  <c r="B68" i="34"/>
  <c r="A68" i="34"/>
  <c r="T67" i="34"/>
  <c r="R67" i="34"/>
  <c r="Q67" i="34"/>
  <c r="B67" i="34"/>
  <c r="A67" i="34"/>
  <c r="T66" i="34"/>
  <c r="R66" i="34"/>
  <c r="Q66" i="34"/>
  <c r="B66" i="34"/>
  <c r="A66" i="34"/>
  <c r="T65" i="34"/>
  <c r="R65" i="34"/>
  <c r="Q65" i="34"/>
  <c r="B65" i="34"/>
  <c r="A65" i="34"/>
  <c r="T64" i="34"/>
  <c r="R64" i="34"/>
  <c r="Q64" i="34"/>
  <c r="B64" i="34"/>
  <c r="A64" i="34"/>
  <c r="T63" i="34"/>
  <c r="R63" i="34"/>
  <c r="Q63" i="34"/>
  <c r="B63" i="34"/>
  <c r="A63" i="34"/>
  <c r="T62" i="34"/>
  <c r="R62" i="34"/>
  <c r="Q62" i="34"/>
  <c r="B62" i="34"/>
  <c r="A62" i="34"/>
  <c r="T61" i="34"/>
  <c r="R61" i="34"/>
  <c r="Q61" i="34"/>
  <c r="B61" i="34"/>
  <c r="A61" i="34"/>
  <c r="T60" i="34"/>
  <c r="R60" i="34"/>
  <c r="Q60" i="34"/>
  <c r="B60" i="34"/>
  <c r="A60" i="34"/>
  <c r="T59" i="34"/>
  <c r="R59" i="34"/>
  <c r="Q59" i="34"/>
  <c r="B59" i="34"/>
  <c r="A59" i="34"/>
  <c r="T58" i="34"/>
  <c r="R58" i="34"/>
  <c r="Q58" i="34"/>
  <c r="B58" i="34"/>
  <c r="A58" i="34"/>
  <c r="T57" i="34"/>
  <c r="R57" i="34"/>
  <c r="Q57" i="34"/>
  <c r="B57" i="34"/>
  <c r="A57" i="34"/>
  <c r="T56" i="34"/>
  <c r="R56" i="34"/>
  <c r="Q56" i="34"/>
  <c r="B56" i="34"/>
  <c r="A56" i="34"/>
  <c r="T55" i="34"/>
  <c r="R55" i="34"/>
  <c r="Q55" i="34"/>
  <c r="B55" i="34"/>
  <c r="A55" i="34"/>
  <c r="T54" i="34"/>
  <c r="R54" i="34"/>
  <c r="Q54" i="34"/>
  <c r="B54" i="34"/>
  <c r="A54" i="34"/>
  <c r="T53" i="34"/>
  <c r="R53" i="34"/>
  <c r="Q53" i="34"/>
  <c r="B53" i="34"/>
  <c r="A53" i="34"/>
  <c r="T52" i="34"/>
  <c r="R52" i="34"/>
  <c r="Q52" i="34"/>
  <c r="B52" i="34"/>
  <c r="A52" i="34"/>
  <c r="T51" i="34"/>
  <c r="R51" i="34"/>
  <c r="Q51" i="34"/>
  <c r="B51" i="34"/>
  <c r="A51" i="34"/>
  <c r="T50" i="34"/>
  <c r="R50" i="34"/>
  <c r="Q50" i="34"/>
  <c r="B50" i="34"/>
  <c r="A50" i="34"/>
  <c r="T49" i="34"/>
  <c r="R49" i="34"/>
  <c r="Q49" i="34"/>
  <c r="B49" i="34"/>
  <c r="A49" i="34"/>
  <c r="T48" i="34"/>
  <c r="R48" i="34"/>
  <c r="Q48" i="34"/>
  <c r="B48" i="34"/>
  <c r="A48" i="34"/>
  <c r="T47" i="34"/>
  <c r="R47" i="34"/>
  <c r="Q47" i="34"/>
  <c r="B47" i="34"/>
  <c r="A47" i="34"/>
  <c r="T46" i="34"/>
  <c r="R46" i="34"/>
  <c r="Q46" i="34"/>
  <c r="B46" i="34"/>
  <c r="A46" i="34"/>
  <c r="T45" i="34"/>
  <c r="R45" i="34"/>
  <c r="Q45" i="34"/>
  <c r="B45" i="34"/>
  <c r="A45" i="34"/>
  <c r="T44" i="34"/>
  <c r="R44" i="34"/>
  <c r="Q44" i="34"/>
  <c r="B44" i="34"/>
  <c r="A44" i="34"/>
  <c r="B43" i="34"/>
  <c r="A43" i="34"/>
  <c r="B42" i="34"/>
  <c r="A42" i="34"/>
  <c r="B41" i="34"/>
  <c r="A41" i="34"/>
  <c r="B38" i="34"/>
  <c r="A38" i="34"/>
  <c r="B37" i="34"/>
  <c r="A37" i="34"/>
  <c r="B36" i="34"/>
  <c r="A36" i="34"/>
  <c r="B35" i="34"/>
  <c r="A35" i="34"/>
  <c r="B34" i="34"/>
  <c r="A34" i="34"/>
  <c r="B33" i="34"/>
  <c r="A33" i="34"/>
  <c r="B32" i="34"/>
  <c r="A32" i="34"/>
  <c r="B31" i="34"/>
  <c r="A31" i="34"/>
  <c r="B30" i="34"/>
  <c r="A30" i="34"/>
  <c r="B29" i="34"/>
  <c r="A29" i="34"/>
  <c r="B28" i="34"/>
  <c r="A28" i="34"/>
  <c r="B27" i="34"/>
  <c r="A27" i="34"/>
  <c r="B26" i="34"/>
  <c r="A26" i="34"/>
  <c r="B9" i="34"/>
  <c r="A9" i="34"/>
  <c r="W8" i="34"/>
  <c r="V8" i="34"/>
  <c r="U8" i="34"/>
  <c r="T8" i="34"/>
  <c r="S8" i="34"/>
  <c r="R8" i="34"/>
  <c r="Q8" i="34"/>
  <c r="O8" i="34"/>
  <c r="N8" i="34"/>
  <c r="M8" i="34"/>
  <c r="L8" i="34"/>
  <c r="X8" i="34" s="1"/>
  <c r="B8" i="34"/>
  <c r="A8" i="34"/>
  <c r="K7" i="34"/>
  <c r="J7" i="34"/>
  <c r="I7" i="34"/>
  <c r="B7" i="34"/>
  <c r="A7" i="34"/>
  <c r="B6" i="34"/>
  <c r="A6" i="34"/>
  <c r="B5" i="34"/>
  <c r="A5" i="34"/>
  <c r="O10003" i="11"/>
  <c r="N10003" i="11"/>
  <c r="E10003" i="11"/>
  <c r="D10003" i="11"/>
  <c r="B10003" i="11"/>
  <c r="A10003" i="11"/>
  <c r="O10002" i="11"/>
  <c r="N10002" i="11"/>
  <c r="E10002" i="11"/>
  <c r="D10002" i="11"/>
  <c r="B10002" i="11"/>
  <c r="A10002" i="11"/>
  <c r="O10001" i="11"/>
  <c r="N10001" i="11"/>
  <c r="E10001" i="11"/>
  <c r="D10001" i="11"/>
  <c r="B10001" i="11"/>
  <c r="A10001" i="11"/>
  <c r="O10000" i="11"/>
  <c r="N10000" i="11"/>
  <c r="E10000" i="11"/>
  <c r="D10000" i="11"/>
  <c r="B10000" i="11"/>
  <c r="A10000" i="11"/>
  <c r="O9999" i="11"/>
  <c r="N9999" i="11"/>
  <c r="E9999" i="11"/>
  <c r="D9999" i="11"/>
  <c r="B9999" i="11"/>
  <c r="A9999" i="11"/>
  <c r="O9998" i="11"/>
  <c r="N9998" i="11"/>
  <c r="E9998" i="11"/>
  <c r="D9998" i="11"/>
  <c r="B9998" i="11"/>
  <c r="A9998" i="11"/>
  <c r="O9997" i="11"/>
  <c r="N9997" i="11"/>
  <c r="E9997" i="11"/>
  <c r="D9997" i="11"/>
  <c r="B9997" i="11"/>
  <c r="A9997" i="11"/>
  <c r="O9996" i="11"/>
  <c r="N9996" i="11"/>
  <c r="E9996" i="11"/>
  <c r="D9996" i="11"/>
  <c r="B9996" i="11"/>
  <c r="A9996" i="11"/>
  <c r="O9995" i="11"/>
  <c r="N9995" i="11"/>
  <c r="E9995" i="11"/>
  <c r="D9995" i="11"/>
  <c r="B9995" i="11"/>
  <c r="A9995" i="11"/>
  <c r="O9994" i="11"/>
  <c r="N9994" i="11"/>
  <c r="E9994" i="11"/>
  <c r="D9994" i="11"/>
  <c r="B9994" i="11"/>
  <c r="A9994" i="11"/>
  <c r="O9993" i="11"/>
  <c r="N9993" i="11"/>
  <c r="E9993" i="11"/>
  <c r="D9993" i="11"/>
  <c r="B9993" i="11"/>
  <c r="A9993" i="11"/>
  <c r="O9992" i="11"/>
  <c r="N9992" i="11"/>
  <c r="E9992" i="11"/>
  <c r="D9992" i="11"/>
  <c r="B9992" i="11"/>
  <c r="A9992" i="11"/>
  <c r="O9991" i="11"/>
  <c r="N9991" i="11"/>
  <c r="E9991" i="11"/>
  <c r="D9991" i="11"/>
  <c r="B9991" i="11"/>
  <c r="A9991" i="11"/>
  <c r="O9990" i="11"/>
  <c r="N9990" i="11"/>
  <c r="E9990" i="11"/>
  <c r="D9990" i="11"/>
  <c r="B9990" i="11"/>
  <c r="A9990" i="11"/>
  <c r="O9989" i="11"/>
  <c r="N9989" i="11"/>
  <c r="E9989" i="11"/>
  <c r="D9989" i="11"/>
  <c r="B9989" i="11"/>
  <c r="A9989" i="11"/>
  <c r="O9988" i="11"/>
  <c r="N9988" i="11"/>
  <c r="E9988" i="11"/>
  <c r="D9988" i="11"/>
  <c r="B9988" i="11"/>
  <c r="A9988" i="11"/>
  <c r="O9987" i="11"/>
  <c r="N9987" i="11"/>
  <c r="E9987" i="11"/>
  <c r="D9987" i="11"/>
  <c r="B9987" i="11"/>
  <c r="A9987" i="11"/>
  <c r="O9986" i="11"/>
  <c r="N9986" i="11"/>
  <c r="E9986" i="11"/>
  <c r="D9986" i="11"/>
  <c r="B9986" i="11"/>
  <c r="A9986" i="11"/>
  <c r="O9985" i="11"/>
  <c r="N9985" i="11"/>
  <c r="E9985" i="11"/>
  <c r="D9985" i="11"/>
  <c r="B9985" i="11"/>
  <c r="A9985" i="11"/>
  <c r="O9984" i="11"/>
  <c r="N9984" i="11"/>
  <c r="E9984" i="11"/>
  <c r="D9984" i="11"/>
  <c r="B9984" i="11"/>
  <c r="A9984" i="11"/>
  <c r="O9983" i="11"/>
  <c r="N9983" i="11"/>
  <c r="E9983" i="11"/>
  <c r="D9983" i="11"/>
  <c r="B9983" i="11"/>
  <c r="A9983" i="11"/>
  <c r="O9982" i="11"/>
  <c r="N9982" i="11"/>
  <c r="E9982" i="11"/>
  <c r="D9982" i="11"/>
  <c r="B9982" i="11"/>
  <c r="A9982" i="11"/>
  <c r="O9981" i="11"/>
  <c r="N9981" i="11"/>
  <c r="E9981" i="11"/>
  <c r="D9981" i="11"/>
  <c r="B9981" i="11"/>
  <c r="A9981" i="11"/>
  <c r="O9980" i="11"/>
  <c r="N9980" i="11"/>
  <c r="E9980" i="11"/>
  <c r="D9980" i="11"/>
  <c r="B9980" i="11"/>
  <c r="A9980" i="11"/>
  <c r="O9979" i="11"/>
  <c r="N9979" i="11"/>
  <c r="E9979" i="11"/>
  <c r="D9979" i="11"/>
  <c r="B9979" i="11"/>
  <c r="A9979" i="11"/>
  <c r="O9978" i="11"/>
  <c r="N9978" i="11"/>
  <c r="E9978" i="11"/>
  <c r="D9978" i="11"/>
  <c r="B9978" i="11"/>
  <c r="A9978" i="11"/>
  <c r="O9977" i="11"/>
  <c r="N9977" i="11"/>
  <c r="E9977" i="11"/>
  <c r="D9977" i="11"/>
  <c r="B9977" i="11"/>
  <c r="A9977" i="11"/>
  <c r="O9976" i="11"/>
  <c r="N9976" i="11"/>
  <c r="E9976" i="11"/>
  <c r="D9976" i="11"/>
  <c r="B9976" i="11"/>
  <c r="A9976" i="11"/>
  <c r="O9975" i="11"/>
  <c r="N9975" i="11"/>
  <c r="E9975" i="11"/>
  <c r="D9975" i="11"/>
  <c r="B9975" i="11"/>
  <c r="A9975" i="11"/>
  <c r="O9974" i="11"/>
  <c r="N9974" i="11"/>
  <c r="E9974" i="11"/>
  <c r="D9974" i="11"/>
  <c r="B9974" i="11"/>
  <c r="A9974" i="11"/>
  <c r="O9973" i="11"/>
  <c r="N9973" i="11"/>
  <c r="E9973" i="11"/>
  <c r="D9973" i="11"/>
  <c r="B9973" i="11"/>
  <c r="A9973" i="11"/>
  <c r="O9972" i="11"/>
  <c r="N9972" i="11"/>
  <c r="E9972" i="11"/>
  <c r="D9972" i="11"/>
  <c r="B9972" i="11"/>
  <c r="A9972" i="11"/>
  <c r="O9971" i="11"/>
  <c r="N9971" i="11"/>
  <c r="E9971" i="11"/>
  <c r="D9971" i="11"/>
  <c r="B9971" i="11"/>
  <c r="A9971" i="11"/>
  <c r="O9970" i="11"/>
  <c r="N9970" i="11"/>
  <c r="E9970" i="11"/>
  <c r="D9970" i="11"/>
  <c r="B9970" i="11"/>
  <c r="A9970" i="11"/>
  <c r="O9969" i="11"/>
  <c r="N9969" i="11"/>
  <c r="E9969" i="11"/>
  <c r="D9969" i="11"/>
  <c r="B9969" i="11"/>
  <c r="A9969" i="11"/>
  <c r="O9968" i="11"/>
  <c r="N9968" i="11"/>
  <c r="E9968" i="11"/>
  <c r="D9968" i="11"/>
  <c r="B9968" i="11"/>
  <c r="A9968" i="11"/>
  <c r="O9967" i="11"/>
  <c r="N9967" i="11"/>
  <c r="E9967" i="11"/>
  <c r="D9967" i="11"/>
  <c r="B9967" i="11"/>
  <c r="A9967" i="11"/>
  <c r="O9966" i="11"/>
  <c r="N9966" i="11"/>
  <c r="E9966" i="11"/>
  <c r="D9966" i="11"/>
  <c r="B9966" i="11"/>
  <c r="A9966" i="11"/>
  <c r="O9965" i="11"/>
  <c r="N9965" i="11"/>
  <c r="E9965" i="11"/>
  <c r="D9965" i="11"/>
  <c r="B9965" i="11"/>
  <c r="A9965" i="11"/>
  <c r="O9964" i="11"/>
  <c r="N9964" i="11"/>
  <c r="E9964" i="11"/>
  <c r="D9964" i="11"/>
  <c r="B9964" i="11"/>
  <c r="A9964" i="11"/>
  <c r="O9963" i="11"/>
  <c r="N9963" i="11"/>
  <c r="E9963" i="11"/>
  <c r="D9963" i="11"/>
  <c r="B9963" i="11"/>
  <c r="A9963" i="11"/>
  <c r="O9962" i="11"/>
  <c r="N9962" i="11"/>
  <c r="E9962" i="11"/>
  <c r="D9962" i="11"/>
  <c r="B9962" i="11"/>
  <c r="A9962" i="11"/>
  <c r="O9961" i="11"/>
  <c r="N9961" i="11"/>
  <c r="E9961" i="11"/>
  <c r="D9961" i="11"/>
  <c r="B9961" i="11"/>
  <c r="A9961" i="11"/>
  <c r="O9960" i="11"/>
  <c r="N9960" i="11"/>
  <c r="E9960" i="11"/>
  <c r="D9960" i="11"/>
  <c r="B9960" i="11"/>
  <c r="A9960" i="11"/>
  <c r="O9959" i="11"/>
  <c r="N9959" i="11"/>
  <c r="E9959" i="11"/>
  <c r="D9959" i="11"/>
  <c r="B9959" i="11"/>
  <c r="A9959" i="11"/>
  <c r="O9958" i="11"/>
  <c r="N9958" i="11"/>
  <c r="E9958" i="11"/>
  <c r="D9958" i="11"/>
  <c r="B9958" i="11"/>
  <c r="A9958" i="11"/>
  <c r="O9957" i="11"/>
  <c r="N9957" i="11"/>
  <c r="E9957" i="11"/>
  <c r="D9957" i="11"/>
  <c r="B9957" i="11"/>
  <c r="A9957" i="11"/>
  <c r="O9956" i="11"/>
  <c r="N9956" i="11"/>
  <c r="E9956" i="11"/>
  <c r="D9956" i="11"/>
  <c r="B9956" i="11"/>
  <c r="A9956" i="11"/>
  <c r="O9955" i="11"/>
  <c r="N9955" i="11"/>
  <c r="E9955" i="11"/>
  <c r="D9955" i="11"/>
  <c r="B9955" i="11"/>
  <c r="A9955" i="11"/>
  <c r="O9954" i="11"/>
  <c r="N9954" i="11"/>
  <c r="E9954" i="11"/>
  <c r="D9954" i="11"/>
  <c r="B9954" i="11"/>
  <c r="A9954" i="11"/>
  <c r="O9953" i="11"/>
  <c r="N9953" i="11"/>
  <c r="E9953" i="11"/>
  <c r="D9953" i="11"/>
  <c r="B9953" i="11"/>
  <c r="A9953" i="11"/>
  <c r="O9952" i="11"/>
  <c r="N9952" i="11"/>
  <c r="E9952" i="11"/>
  <c r="D9952" i="11"/>
  <c r="B9952" i="11"/>
  <c r="A9952" i="11"/>
  <c r="O9951" i="11"/>
  <c r="N9951" i="11"/>
  <c r="E9951" i="11"/>
  <c r="D9951" i="11"/>
  <c r="B9951" i="11"/>
  <c r="A9951" i="11"/>
  <c r="O9950" i="11"/>
  <c r="N9950" i="11"/>
  <c r="E9950" i="11"/>
  <c r="D9950" i="11"/>
  <c r="B9950" i="11"/>
  <c r="A9950" i="11"/>
  <c r="O9949" i="11"/>
  <c r="N9949" i="11"/>
  <c r="E9949" i="11"/>
  <c r="D9949" i="11"/>
  <c r="B9949" i="11"/>
  <c r="A9949" i="11"/>
  <c r="O9948" i="11"/>
  <c r="N9948" i="11"/>
  <c r="E9948" i="11"/>
  <c r="D9948" i="11"/>
  <c r="B9948" i="11"/>
  <c r="A9948" i="11"/>
  <c r="O9947" i="11"/>
  <c r="N9947" i="11"/>
  <c r="E9947" i="11"/>
  <c r="D9947" i="11"/>
  <c r="B9947" i="11"/>
  <c r="A9947" i="11"/>
  <c r="O9946" i="11"/>
  <c r="N9946" i="11"/>
  <c r="E9946" i="11"/>
  <c r="D9946" i="11"/>
  <c r="B9946" i="11"/>
  <c r="A9946" i="11"/>
  <c r="O9945" i="11"/>
  <c r="N9945" i="11"/>
  <c r="E9945" i="11"/>
  <c r="D9945" i="11"/>
  <c r="B9945" i="11"/>
  <c r="A9945" i="11"/>
  <c r="O9944" i="11"/>
  <c r="N9944" i="11"/>
  <c r="E9944" i="11"/>
  <c r="D9944" i="11"/>
  <c r="B9944" i="11"/>
  <c r="A9944" i="11"/>
  <c r="O9943" i="11"/>
  <c r="N9943" i="11"/>
  <c r="E9943" i="11"/>
  <c r="D9943" i="11"/>
  <c r="B9943" i="11"/>
  <c r="A9943" i="11"/>
  <c r="O9942" i="11"/>
  <c r="N9942" i="11"/>
  <c r="E9942" i="11"/>
  <c r="D9942" i="11"/>
  <c r="B9942" i="11"/>
  <c r="A9942" i="11"/>
  <c r="O9941" i="11"/>
  <c r="N9941" i="11"/>
  <c r="E9941" i="11"/>
  <c r="D9941" i="11"/>
  <c r="B9941" i="11"/>
  <c r="A9941" i="11"/>
  <c r="O9940" i="11"/>
  <c r="N9940" i="11"/>
  <c r="E9940" i="11"/>
  <c r="D9940" i="11"/>
  <c r="B9940" i="11"/>
  <c r="A9940" i="11"/>
  <c r="O9939" i="11"/>
  <c r="N9939" i="11"/>
  <c r="E9939" i="11"/>
  <c r="D9939" i="11"/>
  <c r="B9939" i="11"/>
  <c r="A9939" i="11"/>
  <c r="O9938" i="11"/>
  <c r="N9938" i="11"/>
  <c r="E9938" i="11"/>
  <c r="D9938" i="11"/>
  <c r="B9938" i="11"/>
  <c r="A9938" i="11"/>
  <c r="O9937" i="11"/>
  <c r="N9937" i="11"/>
  <c r="E9937" i="11"/>
  <c r="D9937" i="11"/>
  <c r="B9937" i="11"/>
  <c r="A9937" i="11"/>
  <c r="O9936" i="11"/>
  <c r="N9936" i="11"/>
  <c r="E9936" i="11"/>
  <c r="D9936" i="11"/>
  <c r="B9936" i="11"/>
  <c r="A9936" i="11"/>
  <c r="O9935" i="11"/>
  <c r="N9935" i="11"/>
  <c r="E9935" i="11"/>
  <c r="D9935" i="11"/>
  <c r="B9935" i="11"/>
  <c r="A9935" i="11"/>
  <c r="O9934" i="11"/>
  <c r="N9934" i="11"/>
  <c r="E9934" i="11"/>
  <c r="D9934" i="11"/>
  <c r="B9934" i="11"/>
  <c r="A9934" i="11"/>
  <c r="O9933" i="11"/>
  <c r="N9933" i="11"/>
  <c r="E9933" i="11"/>
  <c r="D9933" i="11"/>
  <c r="B9933" i="11"/>
  <c r="A9933" i="11"/>
  <c r="O9932" i="11"/>
  <c r="N9932" i="11"/>
  <c r="E9932" i="11"/>
  <c r="D9932" i="11"/>
  <c r="B9932" i="11"/>
  <c r="A9932" i="11"/>
  <c r="O9931" i="11"/>
  <c r="N9931" i="11"/>
  <c r="E9931" i="11"/>
  <c r="D9931" i="11"/>
  <c r="B9931" i="11"/>
  <c r="A9931" i="11"/>
  <c r="O9930" i="11"/>
  <c r="N9930" i="11"/>
  <c r="E9930" i="11"/>
  <c r="D9930" i="11"/>
  <c r="B9930" i="11"/>
  <c r="A9930" i="11"/>
  <c r="O9929" i="11"/>
  <c r="N9929" i="11"/>
  <c r="E9929" i="11"/>
  <c r="D9929" i="11"/>
  <c r="B9929" i="11"/>
  <c r="A9929" i="11"/>
  <c r="O9928" i="11"/>
  <c r="N9928" i="11"/>
  <c r="E9928" i="11"/>
  <c r="D9928" i="11"/>
  <c r="B9928" i="11"/>
  <c r="A9928" i="11"/>
  <c r="O9927" i="11"/>
  <c r="N9927" i="11"/>
  <c r="E9927" i="11"/>
  <c r="D9927" i="11"/>
  <c r="B9927" i="11"/>
  <c r="A9927" i="11"/>
  <c r="O9926" i="11"/>
  <c r="N9926" i="11"/>
  <c r="E9926" i="11"/>
  <c r="D9926" i="11"/>
  <c r="B9926" i="11"/>
  <c r="A9926" i="11"/>
  <c r="O9925" i="11"/>
  <c r="N9925" i="11"/>
  <c r="E9925" i="11"/>
  <c r="D9925" i="11"/>
  <c r="B9925" i="11"/>
  <c r="A9925" i="11"/>
  <c r="O9924" i="11"/>
  <c r="N9924" i="11"/>
  <c r="E9924" i="11"/>
  <c r="D9924" i="11"/>
  <c r="B9924" i="11"/>
  <c r="A9924" i="11"/>
  <c r="O9923" i="11"/>
  <c r="N9923" i="11"/>
  <c r="E9923" i="11"/>
  <c r="D9923" i="11"/>
  <c r="B9923" i="11"/>
  <c r="A9923" i="11"/>
  <c r="O9922" i="11"/>
  <c r="N9922" i="11"/>
  <c r="E9922" i="11"/>
  <c r="D9922" i="11"/>
  <c r="B9922" i="11"/>
  <c r="A9922" i="11"/>
  <c r="O9921" i="11"/>
  <c r="N9921" i="11"/>
  <c r="E9921" i="11"/>
  <c r="D9921" i="11"/>
  <c r="B9921" i="11"/>
  <c r="A9921" i="11"/>
  <c r="O9920" i="11"/>
  <c r="N9920" i="11"/>
  <c r="E9920" i="11"/>
  <c r="D9920" i="11"/>
  <c r="B9920" i="11"/>
  <c r="A9920" i="11"/>
  <c r="O9919" i="11"/>
  <c r="N9919" i="11"/>
  <c r="E9919" i="11"/>
  <c r="D9919" i="11"/>
  <c r="B9919" i="11"/>
  <c r="A9919" i="11"/>
  <c r="O9918" i="11"/>
  <c r="N9918" i="11"/>
  <c r="E9918" i="11"/>
  <c r="D9918" i="11"/>
  <c r="B9918" i="11"/>
  <c r="A9918" i="11"/>
  <c r="O9917" i="11"/>
  <c r="N9917" i="11"/>
  <c r="E9917" i="11"/>
  <c r="D9917" i="11"/>
  <c r="B9917" i="11"/>
  <c r="A9917" i="11"/>
  <c r="O9916" i="11"/>
  <c r="N9916" i="11"/>
  <c r="E9916" i="11"/>
  <c r="D9916" i="11"/>
  <c r="B9916" i="11"/>
  <c r="A9916" i="11"/>
  <c r="O9915" i="11"/>
  <c r="N9915" i="11"/>
  <c r="E9915" i="11"/>
  <c r="D9915" i="11"/>
  <c r="B9915" i="11"/>
  <c r="A9915" i="11"/>
  <c r="O9914" i="11"/>
  <c r="N9914" i="11"/>
  <c r="E9914" i="11"/>
  <c r="D9914" i="11"/>
  <c r="B9914" i="11"/>
  <c r="A9914" i="11"/>
  <c r="O9913" i="11"/>
  <c r="N9913" i="11"/>
  <c r="E9913" i="11"/>
  <c r="D9913" i="11"/>
  <c r="B9913" i="11"/>
  <c r="A9913" i="11"/>
  <c r="O9912" i="11"/>
  <c r="N9912" i="11"/>
  <c r="E9912" i="11"/>
  <c r="D9912" i="11"/>
  <c r="B9912" i="11"/>
  <c r="A9912" i="11"/>
  <c r="O9911" i="11"/>
  <c r="N9911" i="11"/>
  <c r="E9911" i="11"/>
  <c r="D9911" i="11"/>
  <c r="B9911" i="11"/>
  <c r="A9911" i="11"/>
  <c r="O9910" i="11"/>
  <c r="N9910" i="11"/>
  <c r="E9910" i="11"/>
  <c r="D9910" i="11"/>
  <c r="B9910" i="11"/>
  <c r="A9910" i="11"/>
  <c r="O9909" i="11"/>
  <c r="N9909" i="11"/>
  <c r="E9909" i="11"/>
  <c r="D9909" i="11"/>
  <c r="B9909" i="11"/>
  <c r="A9909" i="11"/>
  <c r="O9908" i="11"/>
  <c r="N9908" i="11"/>
  <c r="E9908" i="11"/>
  <c r="D9908" i="11"/>
  <c r="B9908" i="11"/>
  <c r="A9908" i="11"/>
  <c r="O9907" i="11"/>
  <c r="N9907" i="11"/>
  <c r="E9907" i="11"/>
  <c r="D9907" i="11"/>
  <c r="B9907" i="11"/>
  <c r="A9907" i="11"/>
  <c r="O9906" i="11"/>
  <c r="N9906" i="11"/>
  <c r="E9906" i="11"/>
  <c r="D9906" i="11"/>
  <c r="B9906" i="11"/>
  <c r="A9906" i="11"/>
  <c r="O9905" i="11"/>
  <c r="N9905" i="11"/>
  <c r="E9905" i="11"/>
  <c r="D9905" i="11"/>
  <c r="B9905" i="11"/>
  <c r="A9905" i="11"/>
  <c r="O9904" i="11"/>
  <c r="N9904" i="11"/>
  <c r="E9904" i="11"/>
  <c r="D9904" i="11"/>
  <c r="B9904" i="11"/>
  <c r="A9904" i="11"/>
  <c r="O9903" i="11"/>
  <c r="N9903" i="11"/>
  <c r="E9903" i="11"/>
  <c r="D9903" i="11"/>
  <c r="B9903" i="11"/>
  <c r="A9903" i="11"/>
  <c r="O9902" i="11"/>
  <c r="N9902" i="11"/>
  <c r="E9902" i="11"/>
  <c r="D9902" i="11"/>
  <c r="B9902" i="11"/>
  <c r="A9902" i="11"/>
  <c r="O9901" i="11"/>
  <c r="N9901" i="11"/>
  <c r="E9901" i="11"/>
  <c r="D9901" i="11"/>
  <c r="B9901" i="11"/>
  <c r="A9901" i="11"/>
  <c r="O9900" i="11"/>
  <c r="N9900" i="11"/>
  <c r="E9900" i="11"/>
  <c r="D9900" i="11"/>
  <c r="B9900" i="11"/>
  <c r="A9900" i="11"/>
  <c r="O9899" i="11"/>
  <c r="N9899" i="11"/>
  <c r="E9899" i="11"/>
  <c r="D9899" i="11"/>
  <c r="B9899" i="11"/>
  <c r="A9899" i="11"/>
  <c r="O9898" i="11"/>
  <c r="N9898" i="11"/>
  <c r="E9898" i="11"/>
  <c r="D9898" i="11"/>
  <c r="B9898" i="11"/>
  <c r="A9898" i="11"/>
  <c r="O9897" i="11"/>
  <c r="N9897" i="11"/>
  <c r="E9897" i="11"/>
  <c r="D9897" i="11"/>
  <c r="B9897" i="11"/>
  <c r="A9897" i="11"/>
  <c r="O9896" i="11"/>
  <c r="N9896" i="11"/>
  <c r="E9896" i="11"/>
  <c r="D9896" i="11"/>
  <c r="B9896" i="11"/>
  <c r="A9896" i="11"/>
  <c r="O9895" i="11"/>
  <c r="N9895" i="11"/>
  <c r="E9895" i="11"/>
  <c r="D9895" i="11"/>
  <c r="B9895" i="11"/>
  <c r="A9895" i="11"/>
  <c r="O9894" i="11"/>
  <c r="N9894" i="11"/>
  <c r="E9894" i="11"/>
  <c r="D9894" i="11"/>
  <c r="B9894" i="11"/>
  <c r="A9894" i="11"/>
  <c r="O9893" i="11"/>
  <c r="N9893" i="11"/>
  <c r="E9893" i="11"/>
  <c r="D9893" i="11"/>
  <c r="B9893" i="11"/>
  <c r="A9893" i="11"/>
  <c r="O9892" i="11"/>
  <c r="N9892" i="11"/>
  <c r="E9892" i="11"/>
  <c r="D9892" i="11"/>
  <c r="B9892" i="11"/>
  <c r="A9892" i="11"/>
  <c r="O9891" i="11"/>
  <c r="N9891" i="11"/>
  <c r="E9891" i="11"/>
  <c r="D9891" i="11"/>
  <c r="B9891" i="11"/>
  <c r="A9891" i="11"/>
  <c r="O9890" i="11"/>
  <c r="N9890" i="11"/>
  <c r="E9890" i="11"/>
  <c r="D9890" i="11"/>
  <c r="B9890" i="11"/>
  <c r="A9890" i="11"/>
  <c r="O9889" i="11"/>
  <c r="N9889" i="11"/>
  <c r="E9889" i="11"/>
  <c r="D9889" i="11"/>
  <c r="B9889" i="11"/>
  <c r="A9889" i="11"/>
  <c r="O9888" i="11"/>
  <c r="N9888" i="11"/>
  <c r="E9888" i="11"/>
  <c r="D9888" i="11"/>
  <c r="B9888" i="11"/>
  <c r="A9888" i="11"/>
  <c r="O9887" i="11"/>
  <c r="N9887" i="11"/>
  <c r="E9887" i="11"/>
  <c r="D9887" i="11"/>
  <c r="B9887" i="11"/>
  <c r="A9887" i="11"/>
  <c r="O9886" i="11"/>
  <c r="N9886" i="11"/>
  <c r="E9886" i="11"/>
  <c r="D9886" i="11"/>
  <c r="B9886" i="11"/>
  <c r="A9886" i="11"/>
  <c r="O9885" i="11"/>
  <c r="N9885" i="11"/>
  <c r="E9885" i="11"/>
  <c r="D9885" i="11"/>
  <c r="B9885" i="11"/>
  <c r="A9885" i="11"/>
  <c r="O9884" i="11"/>
  <c r="N9884" i="11"/>
  <c r="E9884" i="11"/>
  <c r="D9884" i="11"/>
  <c r="B9884" i="11"/>
  <c r="A9884" i="11"/>
  <c r="O9883" i="11"/>
  <c r="N9883" i="11"/>
  <c r="E9883" i="11"/>
  <c r="D9883" i="11"/>
  <c r="B9883" i="11"/>
  <c r="A9883" i="11"/>
  <c r="O9882" i="11"/>
  <c r="N9882" i="11"/>
  <c r="E9882" i="11"/>
  <c r="D9882" i="11"/>
  <c r="B9882" i="11"/>
  <c r="A9882" i="11"/>
  <c r="O9881" i="11"/>
  <c r="N9881" i="11"/>
  <c r="E9881" i="11"/>
  <c r="D9881" i="11"/>
  <c r="B9881" i="11"/>
  <c r="A9881" i="11"/>
  <c r="O9880" i="11"/>
  <c r="N9880" i="11"/>
  <c r="E9880" i="11"/>
  <c r="D9880" i="11"/>
  <c r="B9880" i="11"/>
  <c r="A9880" i="11"/>
  <c r="O9879" i="11"/>
  <c r="N9879" i="11"/>
  <c r="E9879" i="11"/>
  <c r="D9879" i="11"/>
  <c r="B9879" i="11"/>
  <c r="A9879" i="11"/>
  <c r="O9878" i="11"/>
  <c r="N9878" i="11"/>
  <c r="E9878" i="11"/>
  <c r="D9878" i="11"/>
  <c r="B9878" i="11"/>
  <c r="A9878" i="11"/>
  <c r="O9877" i="11"/>
  <c r="N9877" i="11"/>
  <c r="E9877" i="11"/>
  <c r="D9877" i="11"/>
  <c r="B9877" i="11"/>
  <c r="A9877" i="11"/>
  <c r="O9876" i="11"/>
  <c r="N9876" i="11"/>
  <c r="E9876" i="11"/>
  <c r="D9876" i="11"/>
  <c r="B9876" i="11"/>
  <c r="A9876" i="11"/>
  <c r="O9875" i="11"/>
  <c r="N9875" i="11"/>
  <c r="E9875" i="11"/>
  <c r="D9875" i="11"/>
  <c r="B9875" i="11"/>
  <c r="A9875" i="11"/>
  <c r="O9874" i="11"/>
  <c r="N9874" i="11"/>
  <c r="E9874" i="11"/>
  <c r="D9874" i="11"/>
  <c r="B9874" i="11"/>
  <c r="A9874" i="11"/>
  <c r="O9873" i="11"/>
  <c r="N9873" i="11"/>
  <c r="E9873" i="11"/>
  <c r="D9873" i="11"/>
  <c r="B9873" i="11"/>
  <c r="A9873" i="11"/>
  <c r="O9872" i="11"/>
  <c r="N9872" i="11"/>
  <c r="E9872" i="11"/>
  <c r="D9872" i="11"/>
  <c r="B9872" i="11"/>
  <c r="A9872" i="11"/>
  <c r="O9871" i="11"/>
  <c r="N9871" i="11"/>
  <c r="E9871" i="11"/>
  <c r="D9871" i="11"/>
  <c r="B9871" i="11"/>
  <c r="A9871" i="11"/>
  <c r="O9870" i="11"/>
  <c r="N9870" i="11"/>
  <c r="E9870" i="11"/>
  <c r="D9870" i="11"/>
  <c r="B9870" i="11"/>
  <c r="A9870" i="11"/>
  <c r="O9869" i="11"/>
  <c r="N9869" i="11"/>
  <c r="E9869" i="11"/>
  <c r="D9869" i="11"/>
  <c r="B9869" i="11"/>
  <c r="A9869" i="11"/>
  <c r="O9868" i="11"/>
  <c r="N9868" i="11"/>
  <c r="E9868" i="11"/>
  <c r="D9868" i="11"/>
  <c r="B9868" i="11"/>
  <c r="A9868" i="11"/>
  <c r="O9867" i="11"/>
  <c r="N9867" i="11"/>
  <c r="E9867" i="11"/>
  <c r="D9867" i="11"/>
  <c r="B9867" i="11"/>
  <c r="A9867" i="11"/>
  <c r="O9866" i="11"/>
  <c r="N9866" i="11"/>
  <c r="E9866" i="11"/>
  <c r="D9866" i="11"/>
  <c r="B9866" i="11"/>
  <c r="A9866" i="11"/>
  <c r="O9865" i="11"/>
  <c r="N9865" i="11"/>
  <c r="E9865" i="11"/>
  <c r="D9865" i="11"/>
  <c r="B9865" i="11"/>
  <c r="A9865" i="11"/>
  <c r="O9864" i="11"/>
  <c r="N9864" i="11"/>
  <c r="E9864" i="11"/>
  <c r="D9864" i="11"/>
  <c r="B9864" i="11"/>
  <c r="A9864" i="11"/>
  <c r="O9863" i="11"/>
  <c r="N9863" i="11"/>
  <c r="E9863" i="11"/>
  <c r="D9863" i="11"/>
  <c r="B9863" i="11"/>
  <c r="A9863" i="11"/>
  <c r="O9862" i="11"/>
  <c r="N9862" i="11"/>
  <c r="E9862" i="11"/>
  <c r="D9862" i="11"/>
  <c r="B9862" i="11"/>
  <c r="A9862" i="11"/>
  <c r="O9861" i="11"/>
  <c r="N9861" i="11"/>
  <c r="E9861" i="11"/>
  <c r="D9861" i="11"/>
  <c r="B9861" i="11"/>
  <c r="A9861" i="11"/>
  <c r="O9860" i="11"/>
  <c r="N9860" i="11"/>
  <c r="E9860" i="11"/>
  <c r="D9860" i="11"/>
  <c r="B9860" i="11"/>
  <c r="A9860" i="11"/>
  <c r="O9859" i="11"/>
  <c r="N9859" i="11"/>
  <c r="E9859" i="11"/>
  <c r="D9859" i="11"/>
  <c r="B9859" i="11"/>
  <c r="A9859" i="11"/>
  <c r="O9858" i="11"/>
  <c r="N9858" i="11"/>
  <c r="E9858" i="11"/>
  <c r="D9858" i="11"/>
  <c r="B9858" i="11"/>
  <c r="A9858" i="11"/>
  <c r="O9857" i="11"/>
  <c r="N9857" i="11"/>
  <c r="E9857" i="11"/>
  <c r="D9857" i="11"/>
  <c r="B9857" i="11"/>
  <c r="A9857" i="11"/>
  <c r="O9856" i="11"/>
  <c r="N9856" i="11"/>
  <c r="E9856" i="11"/>
  <c r="D9856" i="11"/>
  <c r="B9856" i="11"/>
  <c r="A9856" i="11"/>
  <c r="O9855" i="11"/>
  <c r="N9855" i="11"/>
  <c r="E9855" i="11"/>
  <c r="D9855" i="11"/>
  <c r="B9855" i="11"/>
  <c r="A9855" i="11"/>
  <c r="O9854" i="11"/>
  <c r="N9854" i="11"/>
  <c r="E9854" i="11"/>
  <c r="D9854" i="11"/>
  <c r="B9854" i="11"/>
  <c r="A9854" i="11"/>
  <c r="O9853" i="11"/>
  <c r="N9853" i="11"/>
  <c r="E9853" i="11"/>
  <c r="D9853" i="11"/>
  <c r="B9853" i="11"/>
  <c r="A9853" i="11"/>
  <c r="O9852" i="11"/>
  <c r="N9852" i="11"/>
  <c r="E9852" i="11"/>
  <c r="D9852" i="11"/>
  <c r="B9852" i="11"/>
  <c r="A9852" i="11"/>
  <c r="O9851" i="11"/>
  <c r="N9851" i="11"/>
  <c r="E9851" i="11"/>
  <c r="D9851" i="11"/>
  <c r="B9851" i="11"/>
  <c r="A9851" i="11"/>
  <c r="O9850" i="11"/>
  <c r="N9850" i="11"/>
  <c r="E9850" i="11"/>
  <c r="D9850" i="11"/>
  <c r="B9850" i="11"/>
  <c r="A9850" i="11"/>
  <c r="O9849" i="11"/>
  <c r="N9849" i="11"/>
  <c r="E9849" i="11"/>
  <c r="D9849" i="11"/>
  <c r="B9849" i="11"/>
  <c r="A9849" i="11"/>
  <c r="O9848" i="11"/>
  <c r="N9848" i="11"/>
  <c r="E9848" i="11"/>
  <c r="D9848" i="11"/>
  <c r="B9848" i="11"/>
  <c r="A9848" i="11"/>
  <c r="O9847" i="11"/>
  <c r="N9847" i="11"/>
  <c r="E9847" i="11"/>
  <c r="D9847" i="11"/>
  <c r="B9847" i="11"/>
  <c r="A9847" i="11"/>
  <c r="O9846" i="11"/>
  <c r="N9846" i="11"/>
  <c r="E9846" i="11"/>
  <c r="D9846" i="11"/>
  <c r="B9846" i="11"/>
  <c r="A9846" i="11"/>
  <c r="O9845" i="11"/>
  <c r="N9845" i="11"/>
  <c r="E9845" i="11"/>
  <c r="D9845" i="11"/>
  <c r="B9845" i="11"/>
  <c r="A9845" i="11"/>
  <c r="O9844" i="11"/>
  <c r="N9844" i="11"/>
  <c r="E9844" i="11"/>
  <c r="D9844" i="11"/>
  <c r="B9844" i="11"/>
  <c r="A9844" i="11"/>
  <c r="O9843" i="11"/>
  <c r="N9843" i="11"/>
  <c r="E9843" i="11"/>
  <c r="D9843" i="11"/>
  <c r="B9843" i="11"/>
  <c r="A9843" i="11"/>
  <c r="O9842" i="11"/>
  <c r="N9842" i="11"/>
  <c r="E9842" i="11"/>
  <c r="D9842" i="11"/>
  <c r="B9842" i="11"/>
  <c r="A9842" i="11"/>
  <c r="O9841" i="11"/>
  <c r="N9841" i="11"/>
  <c r="E9841" i="11"/>
  <c r="D9841" i="11"/>
  <c r="B9841" i="11"/>
  <c r="A9841" i="11"/>
  <c r="O9840" i="11"/>
  <c r="N9840" i="11"/>
  <c r="E9840" i="11"/>
  <c r="D9840" i="11"/>
  <c r="B9840" i="11"/>
  <c r="A9840" i="11"/>
  <c r="O9839" i="11"/>
  <c r="N9839" i="11"/>
  <c r="E9839" i="11"/>
  <c r="D9839" i="11"/>
  <c r="B9839" i="11"/>
  <c r="A9839" i="11"/>
  <c r="O9838" i="11"/>
  <c r="N9838" i="11"/>
  <c r="E9838" i="11"/>
  <c r="D9838" i="11"/>
  <c r="B9838" i="11"/>
  <c r="A9838" i="11"/>
  <c r="O9837" i="11"/>
  <c r="N9837" i="11"/>
  <c r="E9837" i="11"/>
  <c r="D9837" i="11"/>
  <c r="B9837" i="11"/>
  <c r="A9837" i="11"/>
  <c r="O9836" i="11"/>
  <c r="N9836" i="11"/>
  <c r="E9836" i="11"/>
  <c r="D9836" i="11"/>
  <c r="B9836" i="11"/>
  <c r="A9836" i="11"/>
  <c r="O9835" i="11"/>
  <c r="N9835" i="11"/>
  <c r="E9835" i="11"/>
  <c r="D9835" i="11"/>
  <c r="B9835" i="11"/>
  <c r="A9835" i="11"/>
  <c r="O9834" i="11"/>
  <c r="N9834" i="11"/>
  <c r="E9834" i="11"/>
  <c r="D9834" i="11"/>
  <c r="B9834" i="11"/>
  <c r="A9834" i="11"/>
  <c r="O9833" i="11"/>
  <c r="N9833" i="11"/>
  <c r="E9833" i="11"/>
  <c r="D9833" i="11"/>
  <c r="B9833" i="11"/>
  <c r="A9833" i="11"/>
  <c r="O9832" i="11"/>
  <c r="N9832" i="11"/>
  <c r="E9832" i="11"/>
  <c r="D9832" i="11"/>
  <c r="B9832" i="11"/>
  <c r="A9832" i="11"/>
  <c r="O9831" i="11"/>
  <c r="N9831" i="11"/>
  <c r="E9831" i="11"/>
  <c r="D9831" i="11"/>
  <c r="B9831" i="11"/>
  <c r="A9831" i="11"/>
  <c r="O9830" i="11"/>
  <c r="N9830" i="11"/>
  <c r="E9830" i="11"/>
  <c r="D9830" i="11"/>
  <c r="B9830" i="11"/>
  <c r="A9830" i="11"/>
  <c r="O9829" i="11"/>
  <c r="N9829" i="11"/>
  <c r="E9829" i="11"/>
  <c r="D9829" i="11"/>
  <c r="B9829" i="11"/>
  <c r="A9829" i="11"/>
  <c r="O9828" i="11"/>
  <c r="N9828" i="11"/>
  <c r="E9828" i="11"/>
  <c r="D9828" i="11"/>
  <c r="B9828" i="11"/>
  <c r="A9828" i="11"/>
  <c r="O9827" i="11"/>
  <c r="N9827" i="11"/>
  <c r="E9827" i="11"/>
  <c r="D9827" i="11"/>
  <c r="B9827" i="11"/>
  <c r="A9827" i="11"/>
  <c r="O9826" i="11"/>
  <c r="N9826" i="11"/>
  <c r="E9826" i="11"/>
  <c r="D9826" i="11"/>
  <c r="B9826" i="11"/>
  <c r="A9826" i="11"/>
  <c r="O9825" i="11"/>
  <c r="N9825" i="11"/>
  <c r="E9825" i="11"/>
  <c r="D9825" i="11"/>
  <c r="B9825" i="11"/>
  <c r="A9825" i="11"/>
  <c r="O9824" i="11"/>
  <c r="N9824" i="11"/>
  <c r="E9824" i="11"/>
  <c r="D9824" i="11"/>
  <c r="B9824" i="11"/>
  <c r="A9824" i="11"/>
  <c r="O9823" i="11"/>
  <c r="N9823" i="11"/>
  <c r="E9823" i="11"/>
  <c r="D9823" i="11"/>
  <c r="B9823" i="11"/>
  <c r="A9823" i="11"/>
  <c r="O9822" i="11"/>
  <c r="N9822" i="11"/>
  <c r="E9822" i="11"/>
  <c r="D9822" i="11"/>
  <c r="B9822" i="11"/>
  <c r="A9822" i="11"/>
  <c r="O9821" i="11"/>
  <c r="N9821" i="11"/>
  <c r="E9821" i="11"/>
  <c r="D9821" i="11"/>
  <c r="B9821" i="11"/>
  <c r="A9821" i="11"/>
  <c r="O9820" i="11"/>
  <c r="N9820" i="11"/>
  <c r="E9820" i="11"/>
  <c r="D9820" i="11"/>
  <c r="B9820" i="11"/>
  <c r="A9820" i="11"/>
  <c r="O9819" i="11"/>
  <c r="N9819" i="11"/>
  <c r="E9819" i="11"/>
  <c r="D9819" i="11"/>
  <c r="B9819" i="11"/>
  <c r="A9819" i="11"/>
  <c r="O9818" i="11"/>
  <c r="N9818" i="11"/>
  <c r="E9818" i="11"/>
  <c r="D9818" i="11"/>
  <c r="B9818" i="11"/>
  <c r="A9818" i="11"/>
  <c r="O9817" i="11"/>
  <c r="N9817" i="11"/>
  <c r="E9817" i="11"/>
  <c r="D9817" i="11"/>
  <c r="B9817" i="11"/>
  <c r="A9817" i="11"/>
  <c r="O9816" i="11"/>
  <c r="N9816" i="11"/>
  <c r="E9816" i="11"/>
  <c r="D9816" i="11"/>
  <c r="B9816" i="11"/>
  <c r="A9816" i="11"/>
  <c r="O9815" i="11"/>
  <c r="N9815" i="11"/>
  <c r="E9815" i="11"/>
  <c r="D9815" i="11"/>
  <c r="B9815" i="11"/>
  <c r="A9815" i="11"/>
  <c r="O9814" i="11"/>
  <c r="N9814" i="11"/>
  <c r="E9814" i="11"/>
  <c r="D9814" i="11"/>
  <c r="B9814" i="11"/>
  <c r="A9814" i="11"/>
  <c r="O9813" i="11"/>
  <c r="N9813" i="11"/>
  <c r="E9813" i="11"/>
  <c r="D9813" i="11"/>
  <c r="B9813" i="11"/>
  <c r="A9813" i="11"/>
  <c r="O9812" i="11"/>
  <c r="N9812" i="11"/>
  <c r="E9812" i="11"/>
  <c r="D9812" i="11"/>
  <c r="B9812" i="11"/>
  <c r="A9812" i="11"/>
  <c r="O9811" i="11"/>
  <c r="N9811" i="11"/>
  <c r="E9811" i="11"/>
  <c r="D9811" i="11"/>
  <c r="B9811" i="11"/>
  <c r="A9811" i="11"/>
  <c r="O9810" i="11"/>
  <c r="N9810" i="11"/>
  <c r="E9810" i="11"/>
  <c r="D9810" i="11"/>
  <c r="B9810" i="11"/>
  <c r="A9810" i="11"/>
  <c r="O9809" i="11"/>
  <c r="N9809" i="11"/>
  <c r="E9809" i="11"/>
  <c r="D9809" i="11"/>
  <c r="B9809" i="11"/>
  <c r="A9809" i="11"/>
  <c r="O9808" i="11"/>
  <c r="N9808" i="11"/>
  <c r="E9808" i="11"/>
  <c r="D9808" i="11"/>
  <c r="B9808" i="11"/>
  <c r="A9808" i="11"/>
  <c r="O9807" i="11"/>
  <c r="N9807" i="11"/>
  <c r="E9807" i="11"/>
  <c r="D9807" i="11"/>
  <c r="B9807" i="11"/>
  <c r="A9807" i="11"/>
  <c r="O9806" i="11"/>
  <c r="N9806" i="11"/>
  <c r="E9806" i="11"/>
  <c r="D9806" i="11"/>
  <c r="B9806" i="11"/>
  <c r="A9806" i="11"/>
  <c r="O9805" i="11"/>
  <c r="N9805" i="11"/>
  <c r="E9805" i="11"/>
  <c r="D9805" i="11"/>
  <c r="B9805" i="11"/>
  <c r="A9805" i="11"/>
  <c r="O9804" i="11"/>
  <c r="N9804" i="11"/>
  <c r="E9804" i="11"/>
  <c r="D9804" i="11"/>
  <c r="B9804" i="11"/>
  <c r="A9804" i="11"/>
  <c r="O9803" i="11"/>
  <c r="N9803" i="11"/>
  <c r="E9803" i="11"/>
  <c r="D9803" i="11"/>
  <c r="B9803" i="11"/>
  <c r="A9803" i="11"/>
  <c r="O9802" i="11"/>
  <c r="N9802" i="11"/>
  <c r="E9802" i="11"/>
  <c r="D9802" i="11"/>
  <c r="B9802" i="11"/>
  <c r="A9802" i="11"/>
  <c r="O9801" i="11"/>
  <c r="N9801" i="11"/>
  <c r="E9801" i="11"/>
  <c r="D9801" i="11"/>
  <c r="B9801" i="11"/>
  <c r="A9801" i="11"/>
  <c r="O9800" i="11"/>
  <c r="N9800" i="11"/>
  <c r="E9800" i="11"/>
  <c r="D9800" i="11"/>
  <c r="B9800" i="11"/>
  <c r="A9800" i="11"/>
  <c r="O9799" i="11"/>
  <c r="N9799" i="11"/>
  <c r="E9799" i="11"/>
  <c r="D9799" i="11"/>
  <c r="B9799" i="11"/>
  <c r="A9799" i="11"/>
  <c r="O9798" i="11"/>
  <c r="N9798" i="11"/>
  <c r="E9798" i="11"/>
  <c r="D9798" i="11"/>
  <c r="B9798" i="11"/>
  <c r="A9798" i="11"/>
  <c r="O9797" i="11"/>
  <c r="N9797" i="11"/>
  <c r="E9797" i="11"/>
  <c r="D9797" i="11"/>
  <c r="B9797" i="11"/>
  <c r="A9797" i="11"/>
  <c r="O9796" i="11"/>
  <c r="N9796" i="11"/>
  <c r="E9796" i="11"/>
  <c r="D9796" i="11"/>
  <c r="B9796" i="11"/>
  <c r="A9796" i="11"/>
  <c r="O9795" i="11"/>
  <c r="N9795" i="11"/>
  <c r="E9795" i="11"/>
  <c r="D9795" i="11"/>
  <c r="B9795" i="11"/>
  <c r="A9795" i="11"/>
  <c r="O9794" i="11"/>
  <c r="N9794" i="11"/>
  <c r="E9794" i="11"/>
  <c r="D9794" i="11"/>
  <c r="B9794" i="11"/>
  <c r="A9794" i="11"/>
  <c r="O9793" i="11"/>
  <c r="N9793" i="11"/>
  <c r="E9793" i="11"/>
  <c r="D9793" i="11"/>
  <c r="B9793" i="11"/>
  <c r="A9793" i="11"/>
  <c r="O9792" i="11"/>
  <c r="N9792" i="11"/>
  <c r="E9792" i="11"/>
  <c r="D9792" i="11"/>
  <c r="B9792" i="11"/>
  <c r="A9792" i="11"/>
  <c r="O9791" i="11"/>
  <c r="N9791" i="11"/>
  <c r="E9791" i="11"/>
  <c r="D9791" i="11"/>
  <c r="B9791" i="11"/>
  <c r="A9791" i="11"/>
  <c r="O9790" i="11"/>
  <c r="N9790" i="11"/>
  <c r="E9790" i="11"/>
  <c r="D9790" i="11"/>
  <c r="B9790" i="11"/>
  <c r="A9790" i="11"/>
  <c r="O9789" i="11"/>
  <c r="N9789" i="11"/>
  <c r="E9789" i="11"/>
  <c r="D9789" i="11"/>
  <c r="B9789" i="11"/>
  <c r="A9789" i="11"/>
  <c r="O9788" i="11"/>
  <c r="N9788" i="11"/>
  <c r="E9788" i="11"/>
  <c r="D9788" i="11"/>
  <c r="B9788" i="11"/>
  <c r="A9788" i="11"/>
  <c r="O9787" i="11"/>
  <c r="N9787" i="11"/>
  <c r="E9787" i="11"/>
  <c r="D9787" i="11"/>
  <c r="B9787" i="11"/>
  <c r="A9787" i="11"/>
  <c r="O9786" i="11"/>
  <c r="N9786" i="11"/>
  <c r="E9786" i="11"/>
  <c r="D9786" i="11"/>
  <c r="B9786" i="11"/>
  <c r="A9786" i="11"/>
  <c r="O9785" i="11"/>
  <c r="N9785" i="11"/>
  <c r="E9785" i="11"/>
  <c r="D9785" i="11"/>
  <c r="B9785" i="11"/>
  <c r="A9785" i="11"/>
  <c r="O9784" i="11"/>
  <c r="N9784" i="11"/>
  <c r="E9784" i="11"/>
  <c r="D9784" i="11"/>
  <c r="B9784" i="11"/>
  <c r="A9784" i="11"/>
  <c r="O9783" i="11"/>
  <c r="N9783" i="11"/>
  <c r="E9783" i="11"/>
  <c r="D9783" i="11"/>
  <c r="B9783" i="11"/>
  <c r="A9783" i="11"/>
  <c r="O9782" i="11"/>
  <c r="N9782" i="11"/>
  <c r="E9782" i="11"/>
  <c r="D9782" i="11"/>
  <c r="B9782" i="11"/>
  <c r="A9782" i="11"/>
  <c r="O9781" i="11"/>
  <c r="N9781" i="11"/>
  <c r="E9781" i="11"/>
  <c r="D9781" i="11"/>
  <c r="B9781" i="11"/>
  <c r="A9781" i="11"/>
  <c r="O9780" i="11"/>
  <c r="N9780" i="11"/>
  <c r="E9780" i="11"/>
  <c r="D9780" i="11"/>
  <c r="B9780" i="11"/>
  <c r="A9780" i="11"/>
  <c r="O9779" i="11"/>
  <c r="N9779" i="11"/>
  <c r="E9779" i="11"/>
  <c r="D9779" i="11"/>
  <c r="B9779" i="11"/>
  <c r="A9779" i="11"/>
  <c r="O9778" i="11"/>
  <c r="N9778" i="11"/>
  <c r="E9778" i="11"/>
  <c r="D9778" i="11"/>
  <c r="B9778" i="11"/>
  <c r="A9778" i="11"/>
  <c r="O9777" i="11"/>
  <c r="N9777" i="11"/>
  <c r="E9777" i="11"/>
  <c r="D9777" i="11"/>
  <c r="B9777" i="11"/>
  <c r="A9777" i="11"/>
  <c r="O9776" i="11"/>
  <c r="N9776" i="11"/>
  <c r="E9776" i="11"/>
  <c r="D9776" i="11"/>
  <c r="B9776" i="11"/>
  <c r="A9776" i="11"/>
  <c r="O9775" i="11"/>
  <c r="N9775" i="11"/>
  <c r="E9775" i="11"/>
  <c r="D9775" i="11"/>
  <c r="B9775" i="11"/>
  <c r="A9775" i="11"/>
  <c r="O9774" i="11"/>
  <c r="N9774" i="11"/>
  <c r="E9774" i="11"/>
  <c r="D9774" i="11"/>
  <c r="B9774" i="11"/>
  <c r="A9774" i="11"/>
  <c r="O9773" i="11"/>
  <c r="N9773" i="11"/>
  <c r="E9773" i="11"/>
  <c r="D9773" i="11"/>
  <c r="B9773" i="11"/>
  <c r="A9773" i="11"/>
  <c r="O9772" i="11"/>
  <c r="N9772" i="11"/>
  <c r="E9772" i="11"/>
  <c r="D9772" i="11"/>
  <c r="B9772" i="11"/>
  <c r="A9772" i="11"/>
  <c r="O9771" i="11"/>
  <c r="N9771" i="11"/>
  <c r="E9771" i="11"/>
  <c r="D9771" i="11"/>
  <c r="B9771" i="11"/>
  <c r="A9771" i="11"/>
  <c r="O9770" i="11"/>
  <c r="N9770" i="11"/>
  <c r="E9770" i="11"/>
  <c r="D9770" i="11"/>
  <c r="B9770" i="11"/>
  <c r="A9770" i="11"/>
  <c r="O9769" i="11"/>
  <c r="N9769" i="11"/>
  <c r="E9769" i="11"/>
  <c r="D9769" i="11"/>
  <c r="B9769" i="11"/>
  <c r="A9769" i="11"/>
  <c r="O9768" i="11"/>
  <c r="N9768" i="11"/>
  <c r="E9768" i="11"/>
  <c r="D9768" i="11"/>
  <c r="B9768" i="11"/>
  <c r="A9768" i="11"/>
  <c r="O9767" i="11"/>
  <c r="N9767" i="11"/>
  <c r="E9767" i="11"/>
  <c r="D9767" i="11"/>
  <c r="B9767" i="11"/>
  <c r="A9767" i="11"/>
  <c r="O9766" i="11"/>
  <c r="N9766" i="11"/>
  <c r="E9766" i="11"/>
  <c r="D9766" i="11"/>
  <c r="B9766" i="11"/>
  <c r="A9766" i="11"/>
  <c r="O9765" i="11"/>
  <c r="N9765" i="11"/>
  <c r="E9765" i="11"/>
  <c r="D9765" i="11"/>
  <c r="B9765" i="11"/>
  <c r="A9765" i="11"/>
  <c r="O9764" i="11"/>
  <c r="N9764" i="11"/>
  <c r="E9764" i="11"/>
  <c r="D9764" i="11"/>
  <c r="B9764" i="11"/>
  <c r="A9764" i="11"/>
  <c r="O9763" i="11"/>
  <c r="N9763" i="11"/>
  <c r="E9763" i="11"/>
  <c r="D9763" i="11"/>
  <c r="B9763" i="11"/>
  <c r="A9763" i="11"/>
  <c r="O9762" i="11"/>
  <c r="N9762" i="11"/>
  <c r="E9762" i="11"/>
  <c r="D9762" i="11"/>
  <c r="B9762" i="11"/>
  <c r="A9762" i="11"/>
  <c r="O9761" i="11"/>
  <c r="N9761" i="11"/>
  <c r="E9761" i="11"/>
  <c r="D9761" i="11"/>
  <c r="B9761" i="11"/>
  <c r="A9761" i="11"/>
  <c r="O9760" i="11"/>
  <c r="N9760" i="11"/>
  <c r="E9760" i="11"/>
  <c r="D9760" i="11"/>
  <c r="B9760" i="11"/>
  <c r="A9760" i="11"/>
  <c r="O9759" i="11"/>
  <c r="N9759" i="11"/>
  <c r="E9759" i="11"/>
  <c r="D9759" i="11"/>
  <c r="B9759" i="11"/>
  <c r="A9759" i="11"/>
  <c r="O9758" i="11"/>
  <c r="N9758" i="11"/>
  <c r="E9758" i="11"/>
  <c r="D9758" i="11"/>
  <c r="B9758" i="11"/>
  <c r="A9758" i="11"/>
  <c r="O9757" i="11"/>
  <c r="N9757" i="11"/>
  <c r="E9757" i="11"/>
  <c r="D9757" i="11"/>
  <c r="B9757" i="11"/>
  <c r="A9757" i="11"/>
  <c r="O9756" i="11"/>
  <c r="N9756" i="11"/>
  <c r="E9756" i="11"/>
  <c r="D9756" i="11"/>
  <c r="B9756" i="11"/>
  <c r="A9756" i="11"/>
  <c r="O9755" i="11"/>
  <c r="N9755" i="11"/>
  <c r="E9755" i="11"/>
  <c r="D9755" i="11"/>
  <c r="B9755" i="11"/>
  <c r="A9755" i="11"/>
  <c r="O9754" i="11"/>
  <c r="N9754" i="11"/>
  <c r="E9754" i="11"/>
  <c r="D9754" i="11"/>
  <c r="B9754" i="11"/>
  <c r="A9754" i="11"/>
  <c r="O9753" i="11"/>
  <c r="N9753" i="11"/>
  <c r="E9753" i="11"/>
  <c r="D9753" i="11"/>
  <c r="B9753" i="11"/>
  <c r="A9753" i="11"/>
  <c r="O9752" i="11"/>
  <c r="N9752" i="11"/>
  <c r="E9752" i="11"/>
  <c r="D9752" i="11"/>
  <c r="B9752" i="11"/>
  <c r="A9752" i="11"/>
  <c r="O9751" i="11"/>
  <c r="N9751" i="11"/>
  <c r="E9751" i="11"/>
  <c r="D9751" i="11"/>
  <c r="B9751" i="11"/>
  <c r="A9751" i="11"/>
  <c r="O9750" i="11"/>
  <c r="N9750" i="11"/>
  <c r="E9750" i="11"/>
  <c r="D9750" i="11"/>
  <c r="B9750" i="11"/>
  <c r="A9750" i="11"/>
  <c r="O9749" i="11"/>
  <c r="N9749" i="11"/>
  <c r="E9749" i="11"/>
  <c r="D9749" i="11"/>
  <c r="B9749" i="11"/>
  <c r="A9749" i="11"/>
  <c r="O9748" i="11"/>
  <c r="N9748" i="11"/>
  <c r="E9748" i="11"/>
  <c r="D9748" i="11"/>
  <c r="B9748" i="11"/>
  <c r="A9748" i="11"/>
  <c r="O9747" i="11"/>
  <c r="N9747" i="11"/>
  <c r="E9747" i="11"/>
  <c r="D9747" i="11"/>
  <c r="B9747" i="11"/>
  <c r="A9747" i="11"/>
  <c r="O9746" i="11"/>
  <c r="N9746" i="11"/>
  <c r="E9746" i="11"/>
  <c r="D9746" i="11"/>
  <c r="B9746" i="11"/>
  <c r="A9746" i="11"/>
  <c r="O9745" i="11"/>
  <c r="N9745" i="11"/>
  <c r="E9745" i="11"/>
  <c r="D9745" i="11"/>
  <c r="B9745" i="11"/>
  <c r="A9745" i="11"/>
  <c r="O9744" i="11"/>
  <c r="N9744" i="11"/>
  <c r="E9744" i="11"/>
  <c r="D9744" i="11"/>
  <c r="B9744" i="11"/>
  <c r="A9744" i="11"/>
  <c r="O9743" i="11"/>
  <c r="N9743" i="11"/>
  <c r="E9743" i="11"/>
  <c r="D9743" i="11"/>
  <c r="B9743" i="11"/>
  <c r="A9743" i="11"/>
  <c r="O9742" i="11"/>
  <c r="N9742" i="11"/>
  <c r="E9742" i="11"/>
  <c r="D9742" i="11"/>
  <c r="B9742" i="11"/>
  <c r="A9742" i="11"/>
  <c r="O9741" i="11"/>
  <c r="N9741" i="11"/>
  <c r="E9741" i="11"/>
  <c r="D9741" i="11"/>
  <c r="B9741" i="11"/>
  <c r="A9741" i="11"/>
  <c r="O9740" i="11"/>
  <c r="N9740" i="11"/>
  <c r="E9740" i="11"/>
  <c r="D9740" i="11"/>
  <c r="B9740" i="11"/>
  <c r="A9740" i="11"/>
  <c r="O9739" i="11"/>
  <c r="N9739" i="11"/>
  <c r="E9739" i="11"/>
  <c r="D9739" i="11"/>
  <c r="B9739" i="11"/>
  <c r="A9739" i="11"/>
  <c r="O9738" i="11"/>
  <c r="N9738" i="11"/>
  <c r="E9738" i="11"/>
  <c r="D9738" i="11"/>
  <c r="B9738" i="11"/>
  <c r="A9738" i="11"/>
  <c r="O9737" i="11"/>
  <c r="N9737" i="11"/>
  <c r="E9737" i="11"/>
  <c r="D9737" i="11"/>
  <c r="B9737" i="11"/>
  <c r="A9737" i="11"/>
  <c r="O9736" i="11"/>
  <c r="N9736" i="11"/>
  <c r="E9736" i="11"/>
  <c r="D9736" i="11"/>
  <c r="B9736" i="11"/>
  <c r="A9736" i="11"/>
  <c r="O9735" i="11"/>
  <c r="N9735" i="11"/>
  <c r="E9735" i="11"/>
  <c r="D9735" i="11"/>
  <c r="B9735" i="11"/>
  <c r="A9735" i="11"/>
  <c r="O9734" i="11"/>
  <c r="N9734" i="11"/>
  <c r="E9734" i="11"/>
  <c r="D9734" i="11"/>
  <c r="B9734" i="11"/>
  <c r="A9734" i="11"/>
  <c r="O9733" i="11"/>
  <c r="N9733" i="11"/>
  <c r="E9733" i="11"/>
  <c r="D9733" i="11"/>
  <c r="B9733" i="11"/>
  <c r="A9733" i="11"/>
  <c r="O9732" i="11"/>
  <c r="N9732" i="11"/>
  <c r="E9732" i="11"/>
  <c r="D9732" i="11"/>
  <c r="B9732" i="11"/>
  <c r="A9732" i="11"/>
  <c r="O9731" i="11"/>
  <c r="N9731" i="11"/>
  <c r="E9731" i="11"/>
  <c r="D9731" i="11"/>
  <c r="B9731" i="11"/>
  <c r="A9731" i="11"/>
  <c r="O9730" i="11"/>
  <c r="N9730" i="11"/>
  <c r="E9730" i="11"/>
  <c r="D9730" i="11"/>
  <c r="B9730" i="11"/>
  <c r="A9730" i="11"/>
  <c r="O9729" i="11"/>
  <c r="N9729" i="11"/>
  <c r="E9729" i="11"/>
  <c r="D9729" i="11"/>
  <c r="B9729" i="11"/>
  <c r="A9729" i="11"/>
  <c r="O9728" i="11"/>
  <c r="N9728" i="11"/>
  <c r="E9728" i="11"/>
  <c r="D9728" i="11"/>
  <c r="B9728" i="11"/>
  <c r="A9728" i="11"/>
  <c r="O9727" i="11"/>
  <c r="N9727" i="11"/>
  <c r="E9727" i="11"/>
  <c r="D9727" i="11"/>
  <c r="B9727" i="11"/>
  <c r="A9727" i="11"/>
  <c r="O9726" i="11"/>
  <c r="N9726" i="11"/>
  <c r="E9726" i="11"/>
  <c r="D9726" i="11"/>
  <c r="B9726" i="11"/>
  <c r="A9726" i="11"/>
  <c r="O9725" i="11"/>
  <c r="N9725" i="11"/>
  <c r="E9725" i="11"/>
  <c r="D9725" i="11"/>
  <c r="B9725" i="11"/>
  <c r="A9725" i="11"/>
  <c r="O9724" i="11"/>
  <c r="N9724" i="11"/>
  <c r="E9724" i="11"/>
  <c r="D9724" i="11"/>
  <c r="B9724" i="11"/>
  <c r="A9724" i="11"/>
  <c r="O9723" i="11"/>
  <c r="N9723" i="11"/>
  <c r="E9723" i="11"/>
  <c r="D9723" i="11"/>
  <c r="B9723" i="11"/>
  <c r="A9723" i="11"/>
  <c r="O9722" i="11"/>
  <c r="N9722" i="11"/>
  <c r="E9722" i="11"/>
  <c r="D9722" i="11"/>
  <c r="B9722" i="11"/>
  <c r="A9722" i="11"/>
  <c r="O9721" i="11"/>
  <c r="N9721" i="11"/>
  <c r="E9721" i="11"/>
  <c r="D9721" i="11"/>
  <c r="B9721" i="11"/>
  <c r="A9721" i="11"/>
  <c r="O9720" i="11"/>
  <c r="N9720" i="11"/>
  <c r="E9720" i="11"/>
  <c r="D9720" i="11"/>
  <c r="B9720" i="11"/>
  <c r="A9720" i="11"/>
  <c r="O9719" i="11"/>
  <c r="N9719" i="11"/>
  <c r="E9719" i="11"/>
  <c r="D9719" i="11"/>
  <c r="B9719" i="11"/>
  <c r="A9719" i="11"/>
  <c r="O9718" i="11"/>
  <c r="N9718" i="11"/>
  <c r="E9718" i="11"/>
  <c r="D9718" i="11"/>
  <c r="B9718" i="11"/>
  <c r="A9718" i="11"/>
  <c r="O9717" i="11"/>
  <c r="N9717" i="11"/>
  <c r="E9717" i="11"/>
  <c r="D9717" i="11"/>
  <c r="B9717" i="11"/>
  <c r="A9717" i="11"/>
  <c r="O9716" i="11"/>
  <c r="N9716" i="11"/>
  <c r="E9716" i="11"/>
  <c r="D9716" i="11"/>
  <c r="B9716" i="11"/>
  <c r="A9716" i="11"/>
  <c r="O9715" i="11"/>
  <c r="N9715" i="11"/>
  <c r="E9715" i="11"/>
  <c r="D9715" i="11"/>
  <c r="B9715" i="11"/>
  <c r="A9715" i="11"/>
  <c r="O9714" i="11"/>
  <c r="N9714" i="11"/>
  <c r="E9714" i="11"/>
  <c r="D9714" i="11"/>
  <c r="B9714" i="11"/>
  <c r="A9714" i="11"/>
  <c r="O9713" i="11"/>
  <c r="N9713" i="11"/>
  <c r="E9713" i="11"/>
  <c r="D9713" i="11"/>
  <c r="B9713" i="11"/>
  <c r="A9713" i="11"/>
  <c r="O9712" i="11"/>
  <c r="N9712" i="11"/>
  <c r="E9712" i="11"/>
  <c r="D9712" i="11"/>
  <c r="B9712" i="11"/>
  <c r="A9712" i="11"/>
  <c r="O9711" i="11"/>
  <c r="N9711" i="11"/>
  <c r="E9711" i="11"/>
  <c r="D9711" i="11"/>
  <c r="B9711" i="11"/>
  <c r="A9711" i="11"/>
  <c r="O9710" i="11"/>
  <c r="N9710" i="11"/>
  <c r="E9710" i="11"/>
  <c r="D9710" i="11"/>
  <c r="B9710" i="11"/>
  <c r="A9710" i="11"/>
  <c r="O9709" i="11"/>
  <c r="N9709" i="11"/>
  <c r="E9709" i="11"/>
  <c r="D9709" i="11"/>
  <c r="B9709" i="11"/>
  <c r="A9709" i="11"/>
  <c r="O9708" i="11"/>
  <c r="N9708" i="11"/>
  <c r="E9708" i="11"/>
  <c r="D9708" i="11"/>
  <c r="B9708" i="11"/>
  <c r="A9708" i="11"/>
  <c r="O9707" i="11"/>
  <c r="N9707" i="11"/>
  <c r="E9707" i="11"/>
  <c r="D9707" i="11"/>
  <c r="B9707" i="11"/>
  <c r="A9707" i="11"/>
  <c r="O9706" i="11"/>
  <c r="N9706" i="11"/>
  <c r="E9706" i="11"/>
  <c r="D9706" i="11"/>
  <c r="B9706" i="11"/>
  <c r="A9706" i="11"/>
  <c r="O9705" i="11"/>
  <c r="N9705" i="11"/>
  <c r="E9705" i="11"/>
  <c r="D9705" i="11"/>
  <c r="B9705" i="11"/>
  <c r="A9705" i="11"/>
  <c r="O9704" i="11"/>
  <c r="N9704" i="11"/>
  <c r="E9704" i="11"/>
  <c r="D9704" i="11"/>
  <c r="B9704" i="11"/>
  <c r="A9704" i="11"/>
  <c r="O9703" i="11"/>
  <c r="N9703" i="11"/>
  <c r="E9703" i="11"/>
  <c r="D9703" i="11"/>
  <c r="B9703" i="11"/>
  <c r="A9703" i="11"/>
  <c r="O9702" i="11"/>
  <c r="N9702" i="11"/>
  <c r="E9702" i="11"/>
  <c r="D9702" i="11"/>
  <c r="B9702" i="11"/>
  <c r="A9702" i="11"/>
  <c r="O9701" i="11"/>
  <c r="N9701" i="11"/>
  <c r="E9701" i="11"/>
  <c r="D9701" i="11"/>
  <c r="B9701" i="11"/>
  <c r="A9701" i="11"/>
  <c r="O9700" i="11"/>
  <c r="N9700" i="11"/>
  <c r="E9700" i="11"/>
  <c r="D9700" i="11"/>
  <c r="B9700" i="11"/>
  <c r="A9700" i="11"/>
  <c r="O9699" i="11"/>
  <c r="N9699" i="11"/>
  <c r="E9699" i="11"/>
  <c r="D9699" i="11"/>
  <c r="B9699" i="11"/>
  <c r="A9699" i="11"/>
  <c r="O9698" i="11"/>
  <c r="N9698" i="11"/>
  <c r="E9698" i="11"/>
  <c r="D9698" i="11"/>
  <c r="B9698" i="11"/>
  <c r="A9698" i="11"/>
  <c r="O9697" i="11"/>
  <c r="N9697" i="11"/>
  <c r="E9697" i="11"/>
  <c r="D9697" i="11"/>
  <c r="B9697" i="11"/>
  <c r="A9697" i="11"/>
  <c r="O9696" i="11"/>
  <c r="N9696" i="11"/>
  <c r="E9696" i="11"/>
  <c r="D9696" i="11"/>
  <c r="B9696" i="11"/>
  <c r="A9696" i="11"/>
  <c r="O9695" i="11"/>
  <c r="N9695" i="11"/>
  <c r="E9695" i="11"/>
  <c r="D9695" i="11"/>
  <c r="B9695" i="11"/>
  <c r="A9695" i="11"/>
  <c r="O9694" i="11"/>
  <c r="N9694" i="11"/>
  <c r="E9694" i="11"/>
  <c r="D9694" i="11"/>
  <c r="B9694" i="11"/>
  <c r="A9694" i="11"/>
  <c r="O9693" i="11"/>
  <c r="N9693" i="11"/>
  <c r="E9693" i="11"/>
  <c r="D9693" i="11"/>
  <c r="B9693" i="11"/>
  <c r="A9693" i="11"/>
  <c r="O9692" i="11"/>
  <c r="N9692" i="11"/>
  <c r="E9692" i="11"/>
  <c r="D9692" i="11"/>
  <c r="B9692" i="11"/>
  <c r="A9692" i="11"/>
  <c r="O9691" i="11"/>
  <c r="N9691" i="11"/>
  <c r="E9691" i="11"/>
  <c r="D9691" i="11"/>
  <c r="B9691" i="11"/>
  <c r="A9691" i="11"/>
  <c r="O9690" i="11"/>
  <c r="N9690" i="11"/>
  <c r="E9690" i="11"/>
  <c r="D9690" i="11"/>
  <c r="B9690" i="11"/>
  <c r="A9690" i="11"/>
  <c r="O9689" i="11"/>
  <c r="N9689" i="11"/>
  <c r="E9689" i="11"/>
  <c r="D9689" i="11"/>
  <c r="B9689" i="11"/>
  <c r="A9689" i="11"/>
  <c r="O9688" i="11"/>
  <c r="N9688" i="11"/>
  <c r="E9688" i="11"/>
  <c r="D9688" i="11"/>
  <c r="B9688" i="11"/>
  <c r="A9688" i="11"/>
  <c r="O9687" i="11"/>
  <c r="N9687" i="11"/>
  <c r="E9687" i="11"/>
  <c r="D9687" i="11"/>
  <c r="B9687" i="11"/>
  <c r="A9687" i="11"/>
  <c r="O9686" i="11"/>
  <c r="N9686" i="11"/>
  <c r="E9686" i="11"/>
  <c r="D9686" i="11"/>
  <c r="B9686" i="11"/>
  <c r="A9686" i="11"/>
  <c r="O9685" i="11"/>
  <c r="N9685" i="11"/>
  <c r="E9685" i="11"/>
  <c r="D9685" i="11"/>
  <c r="B9685" i="11"/>
  <c r="A9685" i="11"/>
  <c r="O9684" i="11"/>
  <c r="N9684" i="11"/>
  <c r="E9684" i="11"/>
  <c r="D9684" i="11"/>
  <c r="B9684" i="11"/>
  <c r="A9684" i="11"/>
  <c r="O9683" i="11"/>
  <c r="N9683" i="11"/>
  <c r="E9683" i="11"/>
  <c r="D9683" i="11"/>
  <c r="B9683" i="11"/>
  <c r="A9683" i="11"/>
  <c r="O9682" i="11"/>
  <c r="N9682" i="11"/>
  <c r="E9682" i="11"/>
  <c r="D9682" i="11"/>
  <c r="B9682" i="11"/>
  <c r="A9682" i="11"/>
  <c r="O9681" i="11"/>
  <c r="N9681" i="11"/>
  <c r="E9681" i="11"/>
  <c r="D9681" i="11"/>
  <c r="B9681" i="11"/>
  <c r="A9681" i="11"/>
  <c r="O9680" i="11"/>
  <c r="N9680" i="11"/>
  <c r="E9680" i="11"/>
  <c r="D9680" i="11"/>
  <c r="B9680" i="11"/>
  <c r="A9680" i="11"/>
  <c r="O9679" i="11"/>
  <c r="N9679" i="11"/>
  <c r="E9679" i="11"/>
  <c r="D9679" i="11"/>
  <c r="B9679" i="11"/>
  <c r="A9679" i="11"/>
  <c r="O9678" i="11"/>
  <c r="N9678" i="11"/>
  <c r="E9678" i="11"/>
  <c r="D9678" i="11"/>
  <c r="B9678" i="11"/>
  <c r="A9678" i="11"/>
  <c r="O9677" i="11"/>
  <c r="N9677" i="11"/>
  <c r="E9677" i="11"/>
  <c r="D9677" i="11"/>
  <c r="B9677" i="11"/>
  <c r="A9677" i="11"/>
  <c r="O9676" i="11"/>
  <c r="N9676" i="11"/>
  <c r="E9676" i="11"/>
  <c r="D9676" i="11"/>
  <c r="B9676" i="11"/>
  <c r="A9676" i="11"/>
  <c r="O9675" i="11"/>
  <c r="N9675" i="11"/>
  <c r="E9675" i="11"/>
  <c r="D9675" i="11"/>
  <c r="B9675" i="11"/>
  <c r="A9675" i="11"/>
  <c r="O9674" i="11"/>
  <c r="N9674" i="11"/>
  <c r="E9674" i="11"/>
  <c r="D9674" i="11"/>
  <c r="B9674" i="11"/>
  <c r="A9674" i="11"/>
  <c r="O9673" i="11"/>
  <c r="N9673" i="11"/>
  <c r="E9673" i="11"/>
  <c r="D9673" i="11"/>
  <c r="B9673" i="11"/>
  <c r="A9673" i="11"/>
  <c r="O9672" i="11"/>
  <c r="N9672" i="11"/>
  <c r="E9672" i="11"/>
  <c r="D9672" i="11"/>
  <c r="B9672" i="11"/>
  <c r="A9672" i="11"/>
  <c r="O9671" i="11"/>
  <c r="N9671" i="11"/>
  <c r="E9671" i="11"/>
  <c r="D9671" i="11"/>
  <c r="B9671" i="11"/>
  <c r="A9671" i="11"/>
  <c r="O9670" i="11"/>
  <c r="N9670" i="11"/>
  <c r="E9670" i="11"/>
  <c r="D9670" i="11"/>
  <c r="B9670" i="11"/>
  <c r="A9670" i="11"/>
  <c r="O9669" i="11"/>
  <c r="N9669" i="11"/>
  <c r="E9669" i="11"/>
  <c r="D9669" i="11"/>
  <c r="B9669" i="11"/>
  <c r="A9669" i="11"/>
  <c r="O9668" i="11"/>
  <c r="N9668" i="11"/>
  <c r="E9668" i="11"/>
  <c r="D9668" i="11"/>
  <c r="B9668" i="11"/>
  <c r="A9668" i="11"/>
  <c r="O9667" i="11"/>
  <c r="N9667" i="11"/>
  <c r="E9667" i="11"/>
  <c r="D9667" i="11"/>
  <c r="B9667" i="11"/>
  <c r="A9667" i="11"/>
  <c r="O9666" i="11"/>
  <c r="N9666" i="11"/>
  <c r="E9666" i="11"/>
  <c r="D9666" i="11"/>
  <c r="B9666" i="11"/>
  <c r="A9666" i="11"/>
  <c r="O9665" i="11"/>
  <c r="N9665" i="11"/>
  <c r="E9665" i="11"/>
  <c r="D9665" i="11"/>
  <c r="B9665" i="11"/>
  <c r="A9665" i="11"/>
  <c r="O9664" i="11"/>
  <c r="N9664" i="11"/>
  <c r="E9664" i="11"/>
  <c r="D9664" i="11"/>
  <c r="B9664" i="11"/>
  <c r="A9664" i="11"/>
  <c r="O9663" i="11"/>
  <c r="N9663" i="11"/>
  <c r="E9663" i="11"/>
  <c r="D9663" i="11"/>
  <c r="B9663" i="11"/>
  <c r="A9663" i="11"/>
  <c r="O9662" i="11"/>
  <c r="N9662" i="11"/>
  <c r="E9662" i="11"/>
  <c r="D9662" i="11"/>
  <c r="B9662" i="11"/>
  <c r="A9662" i="11"/>
  <c r="O9661" i="11"/>
  <c r="N9661" i="11"/>
  <c r="E9661" i="11"/>
  <c r="D9661" i="11"/>
  <c r="B9661" i="11"/>
  <c r="A9661" i="11"/>
  <c r="O9660" i="11"/>
  <c r="N9660" i="11"/>
  <c r="E9660" i="11"/>
  <c r="D9660" i="11"/>
  <c r="B9660" i="11"/>
  <c r="A9660" i="11"/>
  <c r="O9659" i="11"/>
  <c r="N9659" i="11"/>
  <c r="E9659" i="11"/>
  <c r="D9659" i="11"/>
  <c r="B9659" i="11"/>
  <c r="A9659" i="11"/>
  <c r="O9658" i="11"/>
  <c r="N9658" i="11"/>
  <c r="E9658" i="11"/>
  <c r="D9658" i="11"/>
  <c r="B9658" i="11"/>
  <c r="A9658" i="11"/>
  <c r="O9657" i="11"/>
  <c r="N9657" i="11"/>
  <c r="E9657" i="11"/>
  <c r="D9657" i="11"/>
  <c r="B9657" i="11"/>
  <c r="A9657" i="11"/>
  <c r="O9656" i="11"/>
  <c r="N9656" i="11"/>
  <c r="E9656" i="11"/>
  <c r="D9656" i="11"/>
  <c r="B9656" i="11"/>
  <c r="A9656" i="11"/>
  <c r="O9655" i="11"/>
  <c r="N9655" i="11"/>
  <c r="E9655" i="11"/>
  <c r="D9655" i="11"/>
  <c r="B9655" i="11"/>
  <c r="A9655" i="11"/>
  <c r="O9654" i="11"/>
  <c r="N9654" i="11"/>
  <c r="E9654" i="11"/>
  <c r="D9654" i="11"/>
  <c r="B9654" i="11"/>
  <c r="A9654" i="11"/>
  <c r="O9653" i="11"/>
  <c r="N9653" i="11"/>
  <c r="E9653" i="11"/>
  <c r="D9653" i="11"/>
  <c r="B9653" i="11"/>
  <c r="A9653" i="11"/>
  <c r="O9652" i="11"/>
  <c r="N9652" i="11"/>
  <c r="E9652" i="11"/>
  <c r="D9652" i="11"/>
  <c r="B9652" i="11"/>
  <c r="A9652" i="11"/>
  <c r="O9651" i="11"/>
  <c r="N9651" i="11"/>
  <c r="E9651" i="11"/>
  <c r="D9651" i="11"/>
  <c r="B9651" i="11"/>
  <c r="A9651" i="11"/>
  <c r="O9650" i="11"/>
  <c r="N9650" i="11"/>
  <c r="E9650" i="11"/>
  <c r="D9650" i="11"/>
  <c r="B9650" i="11"/>
  <c r="A9650" i="11"/>
  <c r="O9649" i="11"/>
  <c r="N9649" i="11"/>
  <c r="E9649" i="11"/>
  <c r="D9649" i="11"/>
  <c r="B9649" i="11"/>
  <c r="A9649" i="11"/>
  <c r="O9648" i="11"/>
  <c r="N9648" i="11"/>
  <c r="E9648" i="11"/>
  <c r="D9648" i="11"/>
  <c r="B9648" i="11"/>
  <c r="A9648" i="11"/>
  <c r="O9647" i="11"/>
  <c r="N9647" i="11"/>
  <c r="E9647" i="11"/>
  <c r="D9647" i="11"/>
  <c r="B9647" i="11"/>
  <c r="A9647" i="11"/>
  <c r="O9646" i="11"/>
  <c r="N9646" i="11"/>
  <c r="E9646" i="11"/>
  <c r="D9646" i="11"/>
  <c r="B9646" i="11"/>
  <c r="A9646" i="11"/>
  <c r="O9645" i="11"/>
  <c r="N9645" i="11"/>
  <c r="E9645" i="11"/>
  <c r="D9645" i="11"/>
  <c r="B9645" i="11"/>
  <c r="A9645" i="11"/>
  <c r="O9644" i="11"/>
  <c r="N9644" i="11"/>
  <c r="E9644" i="11"/>
  <c r="D9644" i="11"/>
  <c r="B9644" i="11"/>
  <c r="A9644" i="11"/>
  <c r="O9643" i="11"/>
  <c r="N9643" i="11"/>
  <c r="E9643" i="11"/>
  <c r="D9643" i="11"/>
  <c r="B9643" i="11"/>
  <c r="A9643" i="11"/>
  <c r="O9642" i="11"/>
  <c r="N9642" i="11"/>
  <c r="E9642" i="11"/>
  <c r="D9642" i="11"/>
  <c r="B9642" i="11"/>
  <c r="A9642" i="11"/>
  <c r="O9641" i="11"/>
  <c r="N9641" i="11"/>
  <c r="E9641" i="11"/>
  <c r="D9641" i="11"/>
  <c r="B9641" i="11"/>
  <c r="A9641" i="11"/>
  <c r="O9640" i="11"/>
  <c r="N9640" i="11"/>
  <c r="E9640" i="11"/>
  <c r="D9640" i="11"/>
  <c r="B9640" i="11"/>
  <c r="A9640" i="11"/>
  <c r="O9639" i="11"/>
  <c r="N9639" i="11"/>
  <c r="E9639" i="11"/>
  <c r="D9639" i="11"/>
  <c r="B9639" i="11"/>
  <c r="A9639" i="11"/>
  <c r="O9638" i="11"/>
  <c r="N9638" i="11"/>
  <c r="E9638" i="11"/>
  <c r="D9638" i="11"/>
  <c r="B9638" i="11"/>
  <c r="A9638" i="11"/>
  <c r="O9637" i="11"/>
  <c r="N9637" i="11"/>
  <c r="E9637" i="11"/>
  <c r="D9637" i="11"/>
  <c r="B9637" i="11"/>
  <c r="A9637" i="11"/>
  <c r="O9636" i="11"/>
  <c r="N9636" i="11"/>
  <c r="E9636" i="11"/>
  <c r="D9636" i="11"/>
  <c r="B9636" i="11"/>
  <c r="A9636" i="11"/>
  <c r="O9635" i="11"/>
  <c r="N9635" i="11"/>
  <c r="E9635" i="11"/>
  <c r="D9635" i="11"/>
  <c r="B9635" i="11"/>
  <c r="A9635" i="11"/>
  <c r="O9634" i="11"/>
  <c r="N9634" i="11"/>
  <c r="E9634" i="11"/>
  <c r="D9634" i="11"/>
  <c r="B9634" i="11"/>
  <c r="A9634" i="11"/>
  <c r="O9633" i="11"/>
  <c r="N9633" i="11"/>
  <c r="E9633" i="11"/>
  <c r="D9633" i="11"/>
  <c r="B9633" i="11"/>
  <c r="A9633" i="11"/>
  <c r="O9632" i="11"/>
  <c r="N9632" i="11"/>
  <c r="E9632" i="11"/>
  <c r="D9632" i="11"/>
  <c r="B9632" i="11"/>
  <c r="A9632" i="11"/>
  <c r="O9631" i="11"/>
  <c r="N9631" i="11"/>
  <c r="E9631" i="11"/>
  <c r="D9631" i="11"/>
  <c r="B9631" i="11"/>
  <c r="A9631" i="11"/>
  <c r="O9630" i="11"/>
  <c r="N9630" i="11"/>
  <c r="E9630" i="11"/>
  <c r="D9630" i="11"/>
  <c r="B9630" i="11"/>
  <c r="A9630" i="11"/>
  <c r="O9629" i="11"/>
  <c r="N9629" i="11"/>
  <c r="E9629" i="11"/>
  <c r="D9629" i="11"/>
  <c r="B9629" i="11"/>
  <c r="A9629" i="11"/>
  <c r="O9628" i="11"/>
  <c r="N9628" i="11"/>
  <c r="E9628" i="11"/>
  <c r="D9628" i="11"/>
  <c r="B9628" i="11"/>
  <c r="A9628" i="11"/>
  <c r="O9627" i="11"/>
  <c r="N9627" i="11"/>
  <c r="E9627" i="11"/>
  <c r="D9627" i="11"/>
  <c r="B9627" i="11"/>
  <c r="A9627" i="11"/>
  <c r="O9626" i="11"/>
  <c r="N9626" i="11"/>
  <c r="E9626" i="11"/>
  <c r="D9626" i="11"/>
  <c r="B9626" i="11"/>
  <c r="A9626" i="11"/>
  <c r="O9625" i="11"/>
  <c r="N9625" i="11"/>
  <c r="E9625" i="11"/>
  <c r="D9625" i="11"/>
  <c r="B9625" i="11"/>
  <c r="A9625" i="11"/>
  <c r="O9624" i="11"/>
  <c r="N9624" i="11"/>
  <c r="E9624" i="11"/>
  <c r="D9624" i="11"/>
  <c r="B9624" i="11"/>
  <c r="A9624" i="11"/>
  <c r="O9623" i="11"/>
  <c r="N9623" i="11"/>
  <c r="E9623" i="11"/>
  <c r="D9623" i="11"/>
  <c r="B9623" i="11"/>
  <c r="A9623" i="11"/>
  <c r="O9622" i="11"/>
  <c r="N9622" i="11"/>
  <c r="E9622" i="11"/>
  <c r="D9622" i="11"/>
  <c r="B9622" i="11"/>
  <c r="A9622" i="11"/>
  <c r="O9621" i="11"/>
  <c r="N9621" i="11"/>
  <c r="E9621" i="11"/>
  <c r="D9621" i="11"/>
  <c r="B9621" i="11"/>
  <c r="A9621" i="11"/>
  <c r="O9620" i="11"/>
  <c r="N9620" i="11"/>
  <c r="E9620" i="11"/>
  <c r="D9620" i="11"/>
  <c r="B9620" i="11"/>
  <c r="A9620" i="11"/>
  <c r="O9619" i="11"/>
  <c r="N9619" i="11"/>
  <c r="E9619" i="11"/>
  <c r="D9619" i="11"/>
  <c r="B9619" i="11"/>
  <c r="A9619" i="11"/>
  <c r="O9618" i="11"/>
  <c r="N9618" i="11"/>
  <c r="E9618" i="11"/>
  <c r="D9618" i="11"/>
  <c r="B9618" i="11"/>
  <c r="A9618" i="11"/>
  <c r="O9617" i="11"/>
  <c r="N9617" i="11"/>
  <c r="E9617" i="11"/>
  <c r="D9617" i="11"/>
  <c r="B9617" i="11"/>
  <c r="A9617" i="11"/>
  <c r="O9616" i="11"/>
  <c r="N9616" i="11"/>
  <c r="E9616" i="11"/>
  <c r="D9616" i="11"/>
  <c r="B9616" i="11"/>
  <c r="A9616" i="11"/>
  <c r="O9615" i="11"/>
  <c r="N9615" i="11"/>
  <c r="E9615" i="11"/>
  <c r="D9615" i="11"/>
  <c r="B9615" i="11"/>
  <c r="A9615" i="11"/>
  <c r="O9614" i="11"/>
  <c r="N9614" i="11"/>
  <c r="E9614" i="11"/>
  <c r="D9614" i="11"/>
  <c r="B9614" i="11"/>
  <c r="A9614" i="11"/>
  <c r="O9613" i="11"/>
  <c r="N9613" i="11"/>
  <c r="E9613" i="11"/>
  <c r="D9613" i="11"/>
  <c r="B9613" i="11"/>
  <c r="A9613" i="11"/>
  <c r="O9612" i="11"/>
  <c r="N9612" i="11"/>
  <c r="E9612" i="11"/>
  <c r="D9612" i="11"/>
  <c r="B9612" i="11"/>
  <c r="A9612" i="11"/>
  <c r="O9611" i="11"/>
  <c r="N9611" i="11"/>
  <c r="E9611" i="11"/>
  <c r="D9611" i="11"/>
  <c r="B9611" i="11"/>
  <c r="A9611" i="11"/>
  <c r="O9610" i="11"/>
  <c r="N9610" i="11"/>
  <c r="E9610" i="11"/>
  <c r="D9610" i="11"/>
  <c r="B9610" i="11"/>
  <c r="A9610" i="11"/>
  <c r="O9609" i="11"/>
  <c r="N9609" i="11"/>
  <c r="E9609" i="11"/>
  <c r="D9609" i="11"/>
  <c r="B9609" i="11"/>
  <c r="A9609" i="11"/>
  <c r="O9608" i="11"/>
  <c r="N9608" i="11"/>
  <c r="E9608" i="11"/>
  <c r="D9608" i="11"/>
  <c r="B9608" i="11"/>
  <c r="A9608" i="11"/>
  <c r="O9607" i="11"/>
  <c r="N9607" i="11"/>
  <c r="E9607" i="11"/>
  <c r="D9607" i="11"/>
  <c r="B9607" i="11"/>
  <c r="A9607" i="11"/>
  <c r="O9606" i="11"/>
  <c r="N9606" i="11"/>
  <c r="E9606" i="11"/>
  <c r="D9606" i="11"/>
  <c r="B9606" i="11"/>
  <c r="A9606" i="11"/>
  <c r="O9605" i="11"/>
  <c r="N9605" i="11"/>
  <c r="E9605" i="11"/>
  <c r="D9605" i="11"/>
  <c r="B9605" i="11"/>
  <c r="A9605" i="11"/>
  <c r="O9604" i="11"/>
  <c r="N9604" i="11"/>
  <c r="E9604" i="11"/>
  <c r="D9604" i="11"/>
  <c r="B9604" i="11"/>
  <c r="A9604" i="11"/>
  <c r="O9603" i="11"/>
  <c r="N9603" i="11"/>
  <c r="E9603" i="11"/>
  <c r="D9603" i="11"/>
  <c r="B9603" i="11"/>
  <c r="A9603" i="11"/>
  <c r="O9602" i="11"/>
  <c r="N9602" i="11"/>
  <c r="E9602" i="11"/>
  <c r="D9602" i="11"/>
  <c r="B9602" i="11"/>
  <c r="A9602" i="11"/>
  <c r="O9601" i="11"/>
  <c r="N9601" i="11"/>
  <c r="E9601" i="11"/>
  <c r="D9601" i="11"/>
  <c r="B9601" i="11"/>
  <c r="A9601" i="11"/>
  <c r="O9600" i="11"/>
  <c r="N9600" i="11"/>
  <c r="E9600" i="11"/>
  <c r="D9600" i="11"/>
  <c r="B9600" i="11"/>
  <c r="A9600" i="11"/>
  <c r="O9599" i="11"/>
  <c r="N9599" i="11"/>
  <c r="E9599" i="11"/>
  <c r="D9599" i="11"/>
  <c r="B9599" i="11"/>
  <c r="A9599" i="11"/>
  <c r="O9598" i="11"/>
  <c r="N9598" i="11"/>
  <c r="E9598" i="11"/>
  <c r="D9598" i="11"/>
  <c r="B9598" i="11"/>
  <c r="A9598" i="11"/>
  <c r="O9597" i="11"/>
  <c r="N9597" i="11"/>
  <c r="E9597" i="11"/>
  <c r="D9597" i="11"/>
  <c r="B9597" i="11"/>
  <c r="A9597" i="11"/>
  <c r="O9596" i="11"/>
  <c r="N9596" i="11"/>
  <c r="E9596" i="11"/>
  <c r="D9596" i="11"/>
  <c r="B9596" i="11"/>
  <c r="A9596" i="11"/>
  <c r="O9595" i="11"/>
  <c r="N9595" i="11"/>
  <c r="E9595" i="11"/>
  <c r="D9595" i="11"/>
  <c r="B9595" i="11"/>
  <c r="A9595" i="11"/>
  <c r="O9594" i="11"/>
  <c r="N9594" i="11"/>
  <c r="E9594" i="11"/>
  <c r="D9594" i="11"/>
  <c r="B9594" i="11"/>
  <c r="A9594" i="11"/>
  <c r="O9593" i="11"/>
  <c r="N9593" i="11"/>
  <c r="E9593" i="11"/>
  <c r="D9593" i="11"/>
  <c r="B9593" i="11"/>
  <c r="A9593" i="11"/>
  <c r="O9592" i="11"/>
  <c r="N9592" i="11"/>
  <c r="E9592" i="11"/>
  <c r="D9592" i="11"/>
  <c r="B9592" i="11"/>
  <c r="A9592" i="11"/>
  <c r="O9591" i="11"/>
  <c r="N9591" i="11"/>
  <c r="E9591" i="11"/>
  <c r="D9591" i="11"/>
  <c r="B9591" i="11"/>
  <c r="A9591" i="11"/>
  <c r="O9590" i="11"/>
  <c r="N9590" i="11"/>
  <c r="E9590" i="11"/>
  <c r="D9590" i="11"/>
  <c r="B9590" i="11"/>
  <c r="A9590" i="11"/>
  <c r="O9589" i="11"/>
  <c r="N9589" i="11"/>
  <c r="E9589" i="11"/>
  <c r="D9589" i="11"/>
  <c r="B9589" i="11"/>
  <c r="A9589" i="11"/>
  <c r="O9588" i="11"/>
  <c r="N9588" i="11"/>
  <c r="E9588" i="11"/>
  <c r="D9588" i="11"/>
  <c r="B9588" i="11"/>
  <c r="A9588" i="11"/>
  <c r="O9587" i="11"/>
  <c r="N9587" i="11"/>
  <c r="E9587" i="11"/>
  <c r="D9587" i="11"/>
  <c r="B9587" i="11"/>
  <c r="A9587" i="11"/>
  <c r="O9586" i="11"/>
  <c r="N9586" i="11"/>
  <c r="E9586" i="11"/>
  <c r="D9586" i="11"/>
  <c r="B9586" i="11"/>
  <c r="A9586" i="11"/>
  <c r="O9585" i="11"/>
  <c r="N9585" i="11"/>
  <c r="E9585" i="11"/>
  <c r="D9585" i="11"/>
  <c r="B9585" i="11"/>
  <c r="A9585" i="11"/>
  <c r="O9584" i="11"/>
  <c r="N9584" i="11"/>
  <c r="E9584" i="11"/>
  <c r="D9584" i="11"/>
  <c r="B9584" i="11"/>
  <c r="A9584" i="11"/>
  <c r="O9583" i="11"/>
  <c r="N9583" i="11"/>
  <c r="E9583" i="11"/>
  <c r="D9583" i="11"/>
  <c r="B9583" i="11"/>
  <c r="A9583" i="11"/>
  <c r="O9582" i="11"/>
  <c r="N9582" i="11"/>
  <c r="E9582" i="11"/>
  <c r="D9582" i="11"/>
  <c r="B9582" i="11"/>
  <c r="A9582" i="11"/>
  <c r="O9581" i="11"/>
  <c r="N9581" i="11"/>
  <c r="E9581" i="11"/>
  <c r="D9581" i="11"/>
  <c r="B9581" i="11"/>
  <c r="A9581" i="11"/>
  <c r="O9580" i="11"/>
  <c r="N9580" i="11"/>
  <c r="E9580" i="11"/>
  <c r="D9580" i="11"/>
  <c r="B9580" i="11"/>
  <c r="A9580" i="11"/>
  <c r="O9579" i="11"/>
  <c r="N9579" i="11"/>
  <c r="E9579" i="11"/>
  <c r="D9579" i="11"/>
  <c r="B9579" i="11"/>
  <c r="A9579" i="11"/>
  <c r="O9578" i="11"/>
  <c r="N9578" i="11"/>
  <c r="E9578" i="11"/>
  <c r="D9578" i="11"/>
  <c r="B9578" i="11"/>
  <c r="A9578" i="11"/>
  <c r="O9577" i="11"/>
  <c r="N9577" i="11"/>
  <c r="E9577" i="11"/>
  <c r="D9577" i="11"/>
  <c r="B9577" i="11"/>
  <c r="A9577" i="11"/>
  <c r="O9576" i="11"/>
  <c r="N9576" i="11"/>
  <c r="E9576" i="11"/>
  <c r="D9576" i="11"/>
  <c r="B9576" i="11"/>
  <c r="A9576" i="11"/>
  <c r="O9575" i="11"/>
  <c r="N9575" i="11"/>
  <c r="E9575" i="11"/>
  <c r="D9575" i="11"/>
  <c r="B9575" i="11"/>
  <c r="A9575" i="11"/>
  <c r="O9574" i="11"/>
  <c r="N9574" i="11"/>
  <c r="E9574" i="11"/>
  <c r="D9574" i="11"/>
  <c r="B9574" i="11"/>
  <c r="A9574" i="11"/>
  <c r="O9573" i="11"/>
  <c r="N9573" i="11"/>
  <c r="E9573" i="11"/>
  <c r="D9573" i="11"/>
  <c r="B9573" i="11"/>
  <c r="A9573" i="11"/>
  <c r="O9572" i="11"/>
  <c r="N9572" i="11"/>
  <c r="E9572" i="11"/>
  <c r="D9572" i="11"/>
  <c r="B9572" i="11"/>
  <c r="A9572" i="11"/>
  <c r="O9571" i="11"/>
  <c r="N9571" i="11"/>
  <c r="E9571" i="11"/>
  <c r="D9571" i="11"/>
  <c r="B9571" i="11"/>
  <c r="A9571" i="11"/>
  <c r="O9570" i="11"/>
  <c r="N9570" i="11"/>
  <c r="E9570" i="11"/>
  <c r="D9570" i="11"/>
  <c r="B9570" i="11"/>
  <c r="A9570" i="11"/>
  <c r="O9569" i="11"/>
  <c r="N9569" i="11"/>
  <c r="E9569" i="11"/>
  <c r="D9569" i="11"/>
  <c r="B9569" i="11"/>
  <c r="A9569" i="11"/>
  <c r="O9568" i="11"/>
  <c r="N9568" i="11"/>
  <c r="E9568" i="11"/>
  <c r="D9568" i="11"/>
  <c r="B9568" i="11"/>
  <c r="A9568" i="11"/>
  <c r="O9567" i="11"/>
  <c r="N9567" i="11"/>
  <c r="E9567" i="11"/>
  <c r="D9567" i="11"/>
  <c r="B9567" i="11"/>
  <c r="A9567" i="11"/>
  <c r="O9566" i="11"/>
  <c r="N9566" i="11"/>
  <c r="E9566" i="11"/>
  <c r="D9566" i="11"/>
  <c r="B9566" i="11"/>
  <c r="A9566" i="11"/>
  <c r="O9565" i="11"/>
  <c r="N9565" i="11"/>
  <c r="E9565" i="11"/>
  <c r="D9565" i="11"/>
  <c r="B9565" i="11"/>
  <c r="A9565" i="11"/>
  <c r="O9564" i="11"/>
  <c r="N9564" i="11"/>
  <c r="E9564" i="11"/>
  <c r="D9564" i="11"/>
  <c r="B9564" i="11"/>
  <c r="A9564" i="11"/>
  <c r="O9563" i="11"/>
  <c r="N9563" i="11"/>
  <c r="E9563" i="11"/>
  <c r="D9563" i="11"/>
  <c r="B9563" i="11"/>
  <c r="A9563" i="11"/>
  <c r="O9562" i="11"/>
  <c r="N9562" i="11"/>
  <c r="E9562" i="11"/>
  <c r="D9562" i="11"/>
  <c r="B9562" i="11"/>
  <c r="A9562" i="11"/>
  <c r="O9561" i="11"/>
  <c r="N9561" i="11"/>
  <c r="E9561" i="11"/>
  <c r="D9561" i="11"/>
  <c r="B9561" i="11"/>
  <c r="A9561" i="11"/>
  <c r="O9560" i="11"/>
  <c r="N9560" i="11"/>
  <c r="E9560" i="11"/>
  <c r="D9560" i="11"/>
  <c r="B9560" i="11"/>
  <c r="A9560" i="11"/>
  <c r="O9559" i="11"/>
  <c r="N9559" i="11"/>
  <c r="E9559" i="11"/>
  <c r="D9559" i="11"/>
  <c r="B9559" i="11"/>
  <c r="A9559" i="11"/>
  <c r="O9558" i="11"/>
  <c r="N9558" i="11"/>
  <c r="E9558" i="11"/>
  <c r="D9558" i="11"/>
  <c r="B9558" i="11"/>
  <c r="A9558" i="11"/>
  <c r="O9557" i="11"/>
  <c r="N9557" i="11"/>
  <c r="E9557" i="11"/>
  <c r="D9557" i="11"/>
  <c r="B9557" i="11"/>
  <c r="A9557" i="11"/>
  <c r="O9556" i="11"/>
  <c r="N9556" i="11"/>
  <c r="E9556" i="11"/>
  <c r="D9556" i="11"/>
  <c r="B9556" i="11"/>
  <c r="A9556" i="11"/>
  <c r="O9555" i="11"/>
  <c r="N9555" i="11"/>
  <c r="E9555" i="11"/>
  <c r="D9555" i="11"/>
  <c r="B9555" i="11"/>
  <c r="A9555" i="11"/>
  <c r="O9554" i="11"/>
  <c r="N9554" i="11"/>
  <c r="E9554" i="11"/>
  <c r="D9554" i="11"/>
  <c r="B9554" i="11"/>
  <c r="A9554" i="11"/>
  <c r="O9553" i="11"/>
  <c r="N9553" i="11"/>
  <c r="E9553" i="11"/>
  <c r="D9553" i="11"/>
  <c r="B9553" i="11"/>
  <c r="A9553" i="11"/>
  <c r="O9552" i="11"/>
  <c r="N9552" i="11"/>
  <c r="E9552" i="11"/>
  <c r="D9552" i="11"/>
  <c r="B9552" i="11"/>
  <c r="A9552" i="11"/>
  <c r="O9551" i="11"/>
  <c r="N9551" i="11"/>
  <c r="E9551" i="11"/>
  <c r="D9551" i="11"/>
  <c r="B9551" i="11"/>
  <c r="A9551" i="11"/>
  <c r="O9550" i="11"/>
  <c r="N9550" i="11"/>
  <c r="E9550" i="11"/>
  <c r="D9550" i="11"/>
  <c r="B9550" i="11"/>
  <c r="A9550" i="11"/>
  <c r="O9549" i="11"/>
  <c r="N9549" i="11"/>
  <c r="E9549" i="11"/>
  <c r="D9549" i="11"/>
  <c r="B9549" i="11"/>
  <c r="A9549" i="11"/>
  <c r="O9548" i="11"/>
  <c r="N9548" i="11"/>
  <c r="E9548" i="11"/>
  <c r="D9548" i="11"/>
  <c r="B9548" i="11"/>
  <c r="A9548" i="11"/>
  <c r="O9547" i="11"/>
  <c r="N9547" i="11"/>
  <c r="E9547" i="11"/>
  <c r="D9547" i="11"/>
  <c r="B9547" i="11"/>
  <c r="A9547" i="11"/>
  <c r="O9546" i="11"/>
  <c r="N9546" i="11"/>
  <c r="E9546" i="11"/>
  <c r="D9546" i="11"/>
  <c r="B9546" i="11"/>
  <c r="A9546" i="11"/>
  <c r="O9545" i="11"/>
  <c r="N9545" i="11"/>
  <c r="E9545" i="11"/>
  <c r="D9545" i="11"/>
  <c r="B9545" i="11"/>
  <c r="A9545" i="11"/>
  <c r="O9544" i="11"/>
  <c r="N9544" i="11"/>
  <c r="E9544" i="11"/>
  <c r="D9544" i="11"/>
  <c r="B9544" i="11"/>
  <c r="A9544" i="11"/>
  <c r="O9543" i="11"/>
  <c r="N9543" i="11"/>
  <c r="E9543" i="11"/>
  <c r="D9543" i="11"/>
  <c r="B9543" i="11"/>
  <c r="A9543" i="11"/>
  <c r="O9542" i="11"/>
  <c r="N9542" i="11"/>
  <c r="E9542" i="11"/>
  <c r="D9542" i="11"/>
  <c r="B9542" i="11"/>
  <c r="A9542" i="11"/>
  <c r="O9541" i="11"/>
  <c r="N9541" i="11"/>
  <c r="E9541" i="11"/>
  <c r="D9541" i="11"/>
  <c r="B9541" i="11"/>
  <c r="A9541" i="11"/>
  <c r="O9540" i="11"/>
  <c r="N9540" i="11"/>
  <c r="E9540" i="11"/>
  <c r="D9540" i="11"/>
  <c r="B9540" i="11"/>
  <c r="A9540" i="11"/>
  <c r="O9539" i="11"/>
  <c r="N9539" i="11"/>
  <c r="E9539" i="11"/>
  <c r="D9539" i="11"/>
  <c r="B9539" i="11"/>
  <c r="A9539" i="11"/>
  <c r="O9538" i="11"/>
  <c r="N9538" i="11"/>
  <c r="E9538" i="11"/>
  <c r="D9538" i="11"/>
  <c r="B9538" i="11"/>
  <c r="A9538" i="11"/>
  <c r="O9537" i="11"/>
  <c r="N9537" i="11"/>
  <c r="E9537" i="11"/>
  <c r="D9537" i="11"/>
  <c r="B9537" i="11"/>
  <c r="A9537" i="11"/>
  <c r="O9536" i="11"/>
  <c r="N9536" i="11"/>
  <c r="E9536" i="11"/>
  <c r="D9536" i="11"/>
  <c r="B9536" i="11"/>
  <c r="A9536" i="11"/>
  <c r="O9535" i="11"/>
  <c r="N9535" i="11"/>
  <c r="E9535" i="11"/>
  <c r="D9535" i="11"/>
  <c r="B9535" i="11"/>
  <c r="A9535" i="11"/>
  <c r="O9534" i="11"/>
  <c r="N9534" i="11"/>
  <c r="E9534" i="11"/>
  <c r="D9534" i="11"/>
  <c r="B9534" i="11"/>
  <c r="A9534" i="11"/>
  <c r="O9533" i="11"/>
  <c r="N9533" i="11"/>
  <c r="E9533" i="11"/>
  <c r="D9533" i="11"/>
  <c r="B9533" i="11"/>
  <c r="A9533" i="11"/>
  <c r="O9532" i="11"/>
  <c r="N9532" i="11"/>
  <c r="E9532" i="11"/>
  <c r="D9532" i="11"/>
  <c r="B9532" i="11"/>
  <c r="A9532" i="11"/>
  <c r="O9531" i="11"/>
  <c r="N9531" i="11"/>
  <c r="E9531" i="11"/>
  <c r="D9531" i="11"/>
  <c r="B9531" i="11"/>
  <c r="A9531" i="11"/>
  <c r="O9530" i="11"/>
  <c r="N9530" i="11"/>
  <c r="E9530" i="11"/>
  <c r="D9530" i="11"/>
  <c r="B9530" i="11"/>
  <c r="A9530" i="11"/>
  <c r="O9529" i="11"/>
  <c r="N9529" i="11"/>
  <c r="E9529" i="11"/>
  <c r="D9529" i="11"/>
  <c r="B9529" i="11"/>
  <c r="A9529" i="11"/>
  <c r="O9528" i="11"/>
  <c r="N9528" i="11"/>
  <c r="E9528" i="11"/>
  <c r="D9528" i="11"/>
  <c r="B9528" i="11"/>
  <c r="A9528" i="11"/>
  <c r="O9527" i="11"/>
  <c r="N9527" i="11"/>
  <c r="E9527" i="11"/>
  <c r="D9527" i="11"/>
  <c r="B9527" i="11"/>
  <c r="A9527" i="11"/>
  <c r="O9526" i="11"/>
  <c r="N9526" i="11"/>
  <c r="E9526" i="11"/>
  <c r="D9526" i="11"/>
  <c r="B9526" i="11"/>
  <c r="A9526" i="11"/>
  <c r="O9525" i="11"/>
  <c r="N9525" i="11"/>
  <c r="E9525" i="11"/>
  <c r="D9525" i="11"/>
  <c r="B9525" i="11"/>
  <c r="A9525" i="11"/>
  <c r="O9524" i="11"/>
  <c r="N9524" i="11"/>
  <c r="E9524" i="11"/>
  <c r="D9524" i="11"/>
  <c r="B9524" i="11"/>
  <c r="A9524" i="11"/>
  <c r="O9523" i="11"/>
  <c r="N9523" i="11"/>
  <c r="E9523" i="11"/>
  <c r="D9523" i="11"/>
  <c r="B9523" i="11"/>
  <c r="A9523" i="11"/>
  <c r="O9522" i="11"/>
  <c r="N9522" i="11"/>
  <c r="E9522" i="11"/>
  <c r="D9522" i="11"/>
  <c r="B9522" i="11"/>
  <c r="A9522" i="11"/>
  <c r="O9521" i="11"/>
  <c r="N9521" i="11"/>
  <c r="E9521" i="11"/>
  <c r="D9521" i="11"/>
  <c r="B9521" i="11"/>
  <c r="A9521" i="11"/>
  <c r="O9520" i="11"/>
  <c r="N9520" i="11"/>
  <c r="E9520" i="11"/>
  <c r="D9520" i="11"/>
  <c r="B9520" i="11"/>
  <c r="A9520" i="11"/>
  <c r="O9519" i="11"/>
  <c r="N9519" i="11"/>
  <c r="E9519" i="11"/>
  <c r="D9519" i="11"/>
  <c r="B9519" i="11"/>
  <c r="A9519" i="11"/>
  <c r="O9518" i="11"/>
  <c r="N9518" i="11"/>
  <c r="E9518" i="11"/>
  <c r="D9518" i="11"/>
  <c r="B9518" i="11"/>
  <c r="A9518" i="11"/>
  <c r="O9517" i="11"/>
  <c r="N9517" i="11"/>
  <c r="E9517" i="11"/>
  <c r="D9517" i="11"/>
  <c r="B9517" i="11"/>
  <c r="A9517" i="11"/>
  <c r="O9516" i="11"/>
  <c r="N9516" i="11"/>
  <c r="E9516" i="11"/>
  <c r="D9516" i="11"/>
  <c r="B9516" i="11"/>
  <c r="A9516" i="11"/>
  <c r="O9515" i="11"/>
  <c r="N9515" i="11"/>
  <c r="E9515" i="11"/>
  <c r="D9515" i="11"/>
  <c r="B9515" i="11"/>
  <c r="A9515" i="11"/>
  <c r="O9514" i="11"/>
  <c r="N9514" i="11"/>
  <c r="E9514" i="11"/>
  <c r="D9514" i="11"/>
  <c r="B9514" i="11"/>
  <c r="A9514" i="11"/>
  <c r="O9513" i="11"/>
  <c r="N9513" i="11"/>
  <c r="E9513" i="11"/>
  <c r="D9513" i="11"/>
  <c r="B9513" i="11"/>
  <c r="A9513" i="11"/>
  <c r="O9512" i="11"/>
  <c r="N9512" i="11"/>
  <c r="E9512" i="11"/>
  <c r="D9512" i="11"/>
  <c r="B9512" i="11"/>
  <c r="A9512" i="11"/>
  <c r="O9511" i="11"/>
  <c r="N9511" i="11"/>
  <c r="E9511" i="11"/>
  <c r="D9511" i="11"/>
  <c r="B9511" i="11"/>
  <c r="A9511" i="11"/>
  <c r="O9510" i="11"/>
  <c r="N9510" i="11"/>
  <c r="E9510" i="11"/>
  <c r="D9510" i="11"/>
  <c r="B9510" i="11"/>
  <c r="A9510" i="11"/>
  <c r="O9509" i="11"/>
  <c r="N9509" i="11"/>
  <c r="E9509" i="11"/>
  <c r="D9509" i="11"/>
  <c r="B9509" i="11"/>
  <c r="A9509" i="11"/>
  <c r="O9508" i="11"/>
  <c r="N9508" i="11"/>
  <c r="E9508" i="11"/>
  <c r="D9508" i="11"/>
  <c r="B9508" i="11"/>
  <c r="A9508" i="11"/>
  <c r="O9507" i="11"/>
  <c r="N9507" i="11"/>
  <c r="E9507" i="11"/>
  <c r="D9507" i="11"/>
  <c r="B9507" i="11"/>
  <c r="A9507" i="11"/>
  <c r="O9506" i="11"/>
  <c r="N9506" i="11"/>
  <c r="E9506" i="11"/>
  <c r="D9506" i="11"/>
  <c r="B9506" i="11"/>
  <c r="A9506" i="11"/>
  <c r="O9505" i="11"/>
  <c r="N9505" i="11"/>
  <c r="E9505" i="11"/>
  <c r="D9505" i="11"/>
  <c r="B9505" i="11"/>
  <c r="A9505" i="11"/>
  <c r="O9504" i="11"/>
  <c r="N9504" i="11"/>
  <c r="E9504" i="11"/>
  <c r="D9504" i="11"/>
  <c r="B9504" i="11"/>
  <c r="A9504" i="11"/>
  <c r="O9503" i="11"/>
  <c r="N9503" i="11"/>
  <c r="E9503" i="11"/>
  <c r="D9503" i="11"/>
  <c r="B9503" i="11"/>
  <c r="A9503" i="11"/>
  <c r="O9502" i="11"/>
  <c r="N9502" i="11"/>
  <c r="E9502" i="11"/>
  <c r="D9502" i="11"/>
  <c r="B9502" i="11"/>
  <c r="A9502" i="11"/>
  <c r="O9501" i="11"/>
  <c r="N9501" i="11"/>
  <c r="E9501" i="11"/>
  <c r="D9501" i="11"/>
  <c r="B9501" i="11"/>
  <c r="A9501" i="11"/>
  <c r="O9500" i="11"/>
  <c r="N9500" i="11"/>
  <c r="E9500" i="11"/>
  <c r="D9500" i="11"/>
  <c r="B9500" i="11"/>
  <c r="A9500" i="11"/>
  <c r="O9499" i="11"/>
  <c r="N9499" i="11"/>
  <c r="E9499" i="11"/>
  <c r="D9499" i="11"/>
  <c r="B9499" i="11"/>
  <c r="A9499" i="11"/>
  <c r="O9498" i="11"/>
  <c r="N9498" i="11"/>
  <c r="E9498" i="11"/>
  <c r="D9498" i="11"/>
  <c r="B9498" i="11"/>
  <c r="A9498" i="11"/>
  <c r="O9497" i="11"/>
  <c r="N9497" i="11"/>
  <c r="E9497" i="11"/>
  <c r="D9497" i="11"/>
  <c r="B9497" i="11"/>
  <c r="A9497" i="11"/>
  <c r="O9496" i="11"/>
  <c r="N9496" i="11"/>
  <c r="E9496" i="11"/>
  <c r="D9496" i="11"/>
  <c r="B9496" i="11"/>
  <c r="A9496" i="11"/>
  <c r="O9495" i="11"/>
  <c r="N9495" i="11"/>
  <c r="E9495" i="11"/>
  <c r="D9495" i="11"/>
  <c r="B9495" i="11"/>
  <c r="A9495" i="11"/>
  <c r="O9494" i="11"/>
  <c r="N9494" i="11"/>
  <c r="E9494" i="11"/>
  <c r="D9494" i="11"/>
  <c r="B9494" i="11"/>
  <c r="A9494" i="11"/>
  <c r="O9493" i="11"/>
  <c r="N9493" i="11"/>
  <c r="E9493" i="11"/>
  <c r="D9493" i="11"/>
  <c r="B9493" i="11"/>
  <c r="A9493" i="11"/>
  <c r="O9492" i="11"/>
  <c r="N9492" i="11"/>
  <c r="E9492" i="11"/>
  <c r="D9492" i="11"/>
  <c r="B9492" i="11"/>
  <c r="A9492" i="11"/>
  <c r="O9491" i="11"/>
  <c r="N9491" i="11"/>
  <c r="E9491" i="11"/>
  <c r="D9491" i="11"/>
  <c r="B9491" i="11"/>
  <c r="A9491" i="11"/>
  <c r="O9490" i="11"/>
  <c r="N9490" i="11"/>
  <c r="E9490" i="11"/>
  <c r="D9490" i="11"/>
  <c r="B9490" i="11"/>
  <c r="A9490" i="11"/>
  <c r="O9489" i="11"/>
  <c r="N9489" i="11"/>
  <c r="E9489" i="11"/>
  <c r="D9489" i="11"/>
  <c r="B9489" i="11"/>
  <c r="A9489" i="11"/>
  <c r="O9488" i="11"/>
  <c r="N9488" i="11"/>
  <c r="E9488" i="11"/>
  <c r="D9488" i="11"/>
  <c r="B9488" i="11"/>
  <c r="A9488" i="11"/>
  <c r="O9487" i="11"/>
  <c r="N9487" i="11"/>
  <c r="E9487" i="11"/>
  <c r="D9487" i="11"/>
  <c r="B9487" i="11"/>
  <c r="A9487" i="11"/>
  <c r="O9486" i="11"/>
  <c r="N9486" i="11"/>
  <c r="E9486" i="11"/>
  <c r="D9486" i="11"/>
  <c r="B9486" i="11"/>
  <c r="A9486" i="11"/>
  <c r="O9485" i="11"/>
  <c r="N9485" i="11"/>
  <c r="E9485" i="11"/>
  <c r="D9485" i="11"/>
  <c r="B9485" i="11"/>
  <c r="A9485" i="11"/>
  <c r="O9484" i="11"/>
  <c r="N9484" i="11"/>
  <c r="E9484" i="11"/>
  <c r="D9484" i="11"/>
  <c r="B9484" i="11"/>
  <c r="A9484" i="11"/>
  <c r="O9483" i="11"/>
  <c r="N9483" i="11"/>
  <c r="E9483" i="11"/>
  <c r="D9483" i="11"/>
  <c r="B9483" i="11"/>
  <c r="A9483" i="11"/>
  <c r="O9482" i="11"/>
  <c r="N9482" i="11"/>
  <c r="E9482" i="11"/>
  <c r="D9482" i="11"/>
  <c r="B9482" i="11"/>
  <c r="A9482" i="11"/>
  <c r="O9481" i="11"/>
  <c r="N9481" i="11"/>
  <c r="E9481" i="11"/>
  <c r="D9481" i="11"/>
  <c r="B9481" i="11"/>
  <c r="A9481" i="11"/>
  <c r="O9480" i="11"/>
  <c r="N9480" i="11"/>
  <c r="E9480" i="11"/>
  <c r="D9480" i="11"/>
  <c r="B9480" i="11"/>
  <c r="A9480" i="11"/>
  <c r="O9479" i="11"/>
  <c r="N9479" i="11"/>
  <c r="E9479" i="11"/>
  <c r="D9479" i="11"/>
  <c r="B9479" i="11"/>
  <c r="A9479" i="11"/>
  <c r="O9478" i="11"/>
  <c r="N9478" i="11"/>
  <c r="E9478" i="11"/>
  <c r="D9478" i="11"/>
  <c r="B9478" i="11"/>
  <c r="A9478" i="11"/>
  <c r="O9477" i="11"/>
  <c r="N9477" i="11"/>
  <c r="E9477" i="11"/>
  <c r="D9477" i="11"/>
  <c r="B9477" i="11"/>
  <c r="A9477" i="11"/>
  <c r="O9476" i="11"/>
  <c r="N9476" i="11"/>
  <c r="E9476" i="11"/>
  <c r="D9476" i="11"/>
  <c r="B9476" i="11"/>
  <c r="A9476" i="11"/>
  <c r="O9475" i="11"/>
  <c r="N9475" i="11"/>
  <c r="E9475" i="11"/>
  <c r="D9475" i="11"/>
  <c r="B9475" i="11"/>
  <c r="A9475" i="11"/>
  <c r="O9474" i="11"/>
  <c r="N9474" i="11"/>
  <c r="E9474" i="11"/>
  <c r="D9474" i="11"/>
  <c r="B9474" i="11"/>
  <c r="A9474" i="11"/>
  <c r="O9473" i="11"/>
  <c r="N9473" i="11"/>
  <c r="E9473" i="11"/>
  <c r="D9473" i="11"/>
  <c r="B9473" i="11"/>
  <c r="A9473" i="11"/>
  <c r="O9472" i="11"/>
  <c r="N9472" i="11"/>
  <c r="E9472" i="11"/>
  <c r="D9472" i="11"/>
  <c r="B9472" i="11"/>
  <c r="A9472" i="11"/>
  <c r="O9471" i="11"/>
  <c r="N9471" i="11"/>
  <c r="E9471" i="11"/>
  <c r="D9471" i="11"/>
  <c r="B9471" i="11"/>
  <c r="A9471" i="11"/>
  <c r="O9470" i="11"/>
  <c r="N9470" i="11"/>
  <c r="E9470" i="11"/>
  <c r="D9470" i="11"/>
  <c r="B9470" i="11"/>
  <c r="A9470" i="11"/>
  <c r="O9469" i="11"/>
  <c r="N9469" i="11"/>
  <c r="E9469" i="11"/>
  <c r="D9469" i="11"/>
  <c r="B9469" i="11"/>
  <c r="A9469" i="11"/>
  <c r="O9468" i="11"/>
  <c r="N9468" i="11"/>
  <c r="E9468" i="11"/>
  <c r="D9468" i="11"/>
  <c r="B9468" i="11"/>
  <c r="A9468" i="11"/>
  <c r="O9467" i="11"/>
  <c r="N9467" i="11"/>
  <c r="E9467" i="11"/>
  <c r="D9467" i="11"/>
  <c r="B9467" i="11"/>
  <c r="A9467" i="11"/>
  <c r="O9466" i="11"/>
  <c r="N9466" i="11"/>
  <c r="E9466" i="11"/>
  <c r="D9466" i="11"/>
  <c r="B9466" i="11"/>
  <c r="A9466" i="11"/>
  <c r="O9465" i="11"/>
  <c r="N9465" i="11"/>
  <c r="E9465" i="11"/>
  <c r="D9465" i="11"/>
  <c r="B9465" i="11"/>
  <c r="A9465" i="11"/>
  <c r="O9464" i="11"/>
  <c r="N9464" i="11"/>
  <c r="E9464" i="11"/>
  <c r="D9464" i="11"/>
  <c r="B9464" i="11"/>
  <c r="A9464" i="11"/>
  <c r="O9463" i="11"/>
  <c r="N9463" i="11"/>
  <c r="E9463" i="11"/>
  <c r="D9463" i="11"/>
  <c r="B9463" i="11"/>
  <c r="A9463" i="11"/>
  <c r="O9462" i="11"/>
  <c r="N9462" i="11"/>
  <c r="E9462" i="11"/>
  <c r="D9462" i="11"/>
  <c r="B9462" i="11"/>
  <c r="A9462" i="11"/>
  <c r="O9461" i="11"/>
  <c r="N9461" i="11"/>
  <c r="E9461" i="11"/>
  <c r="D9461" i="11"/>
  <c r="B9461" i="11"/>
  <c r="A9461" i="11"/>
  <c r="O9460" i="11"/>
  <c r="N9460" i="11"/>
  <c r="E9460" i="11"/>
  <c r="D9460" i="11"/>
  <c r="B9460" i="11"/>
  <c r="A9460" i="11"/>
  <c r="O9459" i="11"/>
  <c r="N9459" i="11"/>
  <c r="E9459" i="11"/>
  <c r="D9459" i="11"/>
  <c r="B9459" i="11"/>
  <c r="A9459" i="11"/>
  <c r="O9458" i="11"/>
  <c r="N9458" i="11"/>
  <c r="E9458" i="11"/>
  <c r="D9458" i="11"/>
  <c r="B9458" i="11"/>
  <c r="A9458" i="11"/>
  <c r="O9457" i="11"/>
  <c r="N9457" i="11"/>
  <c r="E9457" i="11"/>
  <c r="D9457" i="11"/>
  <c r="B9457" i="11"/>
  <c r="A9457" i="11"/>
  <c r="O9456" i="11"/>
  <c r="N9456" i="11"/>
  <c r="E9456" i="11"/>
  <c r="D9456" i="11"/>
  <c r="B9456" i="11"/>
  <c r="A9456" i="11"/>
  <c r="O9455" i="11"/>
  <c r="N9455" i="11"/>
  <c r="E9455" i="11"/>
  <c r="D9455" i="11"/>
  <c r="B9455" i="11"/>
  <c r="A9455" i="11"/>
  <c r="O9454" i="11"/>
  <c r="N9454" i="11"/>
  <c r="E9454" i="11"/>
  <c r="D9454" i="11"/>
  <c r="B9454" i="11"/>
  <c r="A9454" i="11"/>
  <c r="O9453" i="11"/>
  <c r="N9453" i="11"/>
  <c r="E9453" i="11"/>
  <c r="D9453" i="11"/>
  <c r="B9453" i="11"/>
  <c r="A9453" i="11"/>
  <c r="O9452" i="11"/>
  <c r="N9452" i="11"/>
  <c r="E9452" i="11"/>
  <c r="D9452" i="11"/>
  <c r="B9452" i="11"/>
  <c r="A9452" i="11"/>
  <c r="O9451" i="11"/>
  <c r="N9451" i="11"/>
  <c r="E9451" i="11"/>
  <c r="D9451" i="11"/>
  <c r="B9451" i="11"/>
  <c r="A9451" i="11"/>
  <c r="O9450" i="11"/>
  <c r="N9450" i="11"/>
  <c r="E9450" i="11"/>
  <c r="D9450" i="11"/>
  <c r="B9450" i="11"/>
  <c r="A9450" i="11"/>
  <c r="O9449" i="11"/>
  <c r="N9449" i="11"/>
  <c r="E9449" i="11"/>
  <c r="D9449" i="11"/>
  <c r="B9449" i="11"/>
  <c r="A9449" i="11"/>
  <c r="O9448" i="11"/>
  <c r="N9448" i="11"/>
  <c r="E9448" i="11"/>
  <c r="D9448" i="11"/>
  <c r="B9448" i="11"/>
  <c r="A9448" i="11"/>
  <c r="O9447" i="11"/>
  <c r="N9447" i="11"/>
  <c r="E9447" i="11"/>
  <c r="D9447" i="11"/>
  <c r="B9447" i="11"/>
  <c r="A9447" i="11"/>
  <c r="O9446" i="11"/>
  <c r="N9446" i="11"/>
  <c r="E9446" i="11"/>
  <c r="D9446" i="11"/>
  <c r="B9446" i="11"/>
  <c r="A9446" i="11"/>
  <c r="O9445" i="11"/>
  <c r="N9445" i="11"/>
  <c r="E9445" i="11"/>
  <c r="D9445" i="11"/>
  <c r="B9445" i="11"/>
  <c r="A9445" i="11"/>
  <c r="O9444" i="11"/>
  <c r="N9444" i="11"/>
  <c r="E9444" i="11"/>
  <c r="D9444" i="11"/>
  <c r="B9444" i="11"/>
  <c r="A9444" i="11"/>
  <c r="O9443" i="11"/>
  <c r="N9443" i="11"/>
  <c r="E9443" i="11"/>
  <c r="D9443" i="11"/>
  <c r="B9443" i="11"/>
  <c r="A9443" i="11"/>
  <c r="O9442" i="11"/>
  <c r="N9442" i="11"/>
  <c r="E9442" i="11"/>
  <c r="D9442" i="11"/>
  <c r="B9442" i="11"/>
  <c r="A9442" i="11"/>
  <c r="O9441" i="11"/>
  <c r="N9441" i="11"/>
  <c r="E9441" i="11"/>
  <c r="D9441" i="11"/>
  <c r="B9441" i="11"/>
  <c r="A9441" i="11"/>
  <c r="O9440" i="11"/>
  <c r="N9440" i="11"/>
  <c r="E9440" i="11"/>
  <c r="D9440" i="11"/>
  <c r="B9440" i="11"/>
  <c r="A9440" i="11"/>
  <c r="O9439" i="11"/>
  <c r="N9439" i="11"/>
  <c r="E9439" i="11"/>
  <c r="D9439" i="11"/>
  <c r="B9439" i="11"/>
  <c r="A9439" i="11"/>
  <c r="O9438" i="11"/>
  <c r="N9438" i="11"/>
  <c r="E9438" i="11"/>
  <c r="D9438" i="11"/>
  <c r="B9438" i="11"/>
  <c r="A9438" i="11"/>
  <c r="O9437" i="11"/>
  <c r="N9437" i="11"/>
  <c r="E9437" i="11"/>
  <c r="D9437" i="11"/>
  <c r="B9437" i="11"/>
  <c r="A9437" i="11"/>
  <c r="O9436" i="11"/>
  <c r="N9436" i="11"/>
  <c r="E9436" i="11"/>
  <c r="D9436" i="11"/>
  <c r="B9436" i="11"/>
  <c r="A9436" i="11"/>
  <c r="O9435" i="11"/>
  <c r="N9435" i="11"/>
  <c r="E9435" i="11"/>
  <c r="D9435" i="11"/>
  <c r="B9435" i="11"/>
  <c r="A9435" i="11"/>
  <c r="O9434" i="11"/>
  <c r="N9434" i="11"/>
  <c r="E9434" i="11"/>
  <c r="D9434" i="11"/>
  <c r="B9434" i="11"/>
  <c r="A9434" i="11"/>
  <c r="O9433" i="11"/>
  <c r="N9433" i="11"/>
  <c r="E9433" i="11"/>
  <c r="D9433" i="11"/>
  <c r="B9433" i="11"/>
  <c r="A9433" i="11"/>
  <c r="O9432" i="11"/>
  <c r="N9432" i="11"/>
  <c r="E9432" i="11"/>
  <c r="D9432" i="11"/>
  <c r="B9432" i="11"/>
  <c r="A9432" i="11"/>
  <c r="O9431" i="11"/>
  <c r="N9431" i="11"/>
  <c r="E9431" i="11"/>
  <c r="D9431" i="11"/>
  <c r="B9431" i="11"/>
  <c r="A9431" i="11"/>
  <c r="O9430" i="11"/>
  <c r="N9430" i="11"/>
  <c r="E9430" i="11"/>
  <c r="D9430" i="11"/>
  <c r="B9430" i="11"/>
  <c r="A9430" i="11"/>
  <c r="O9429" i="11"/>
  <c r="N9429" i="11"/>
  <c r="E9429" i="11"/>
  <c r="D9429" i="11"/>
  <c r="B9429" i="11"/>
  <c r="A9429" i="11"/>
  <c r="O9428" i="11"/>
  <c r="N9428" i="11"/>
  <c r="E9428" i="11"/>
  <c r="D9428" i="11"/>
  <c r="B9428" i="11"/>
  <c r="A9428" i="11"/>
  <c r="O9427" i="11"/>
  <c r="N9427" i="11"/>
  <c r="E9427" i="11"/>
  <c r="D9427" i="11"/>
  <c r="B9427" i="11"/>
  <c r="A9427" i="11"/>
  <c r="O9426" i="11"/>
  <c r="N9426" i="11"/>
  <c r="E9426" i="11"/>
  <c r="D9426" i="11"/>
  <c r="B9426" i="11"/>
  <c r="A9426" i="11"/>
  <c r="O9425" i="11"/>
  <c r="N9425" i="11"/>
  <c r="E9425" i="11"/>
  <c r="D9425" i="11"/>
  <c r="B9425" i="11"/>
  <c r="A9425" i="11"/>
  <c r="O9424" i="11"/>
  <c r="N9424" i="11"/>
  <c r="E9424" i="11"/>
  <c r="D9424" i="11"/>
  <c r="B9424" i="11"/>
  <c r="A9424" i="11"/>
  <c r="O9423" i="11"/>
  <c r="N9423" i="11"/>
  <c r="E9423" i="11"/>
  <c r="D9423" i="11"/>
  <c r="B9423" i="11"/>
  <c r="A9423" i="11"/>
  <c r="O9422" i="11"/>
  <c r="N9422" i="11"/>
  <c r="E9422" i="11"/>
  <c r="D9422" i="11"/>
  <c r="B9422" i="11"/>
  <c r="A9422" i="11"/>
  <c r="O9421" i="11"/>
  <c r="N9421" i="11"/>
  <c r="E9421" i="11"/>
  <c r="D9421" i="11"/>
  <c r="B9421" i="11"/>
  <c r="A9421" i="11"/>
  <c r="O9420" i="11"/>
  <c r="N9420" i="11"/>
  <c r="E9420" i="11"/>
  <c r="D9420" i="11"/>
  <c r="B9420" i="11"/>
  <c r="A9420" i="11"/>
  <c r="O9419" i="11"/>
  <c r="N9419" i="11"/>
  <c r="E9419" i="11"/>
  <c r="D9419" i="11"/>
  <c r="B9419" i="11"/>
  <c r="A9419" i="11"/>
  <c r="O9418" i="11"/>
  <c r="N9418" i="11"/>
  <c r="E9418" i="11"/>
  <c r="D9418" i="11"/>
  <c r="B9418" i="11"/>
  <c r="A9418" i="11"/>
  <c r="O9417" i="11"/>
  <c r="N9417" i="11"/>
  <c r="E9417" i="11"/>
  <c r="D9417" i="11"/>
  <c r="B9417" i="11"/>
  <c r="A9417" i="11"/>
  <c r="O9416" i="11"/>
  <c r="N9416" i="11"/>
  <c r="E9416" i="11"/>
  <c r="D9416" i="11"/>
  <c r="B9416" i="11"/>
  <c r="A9416" i="11"/>
  <c r="O9415" i="11"/>
  <c r="N9415" i="11"/>
  <c r="E9415" i="11"/>
  <c r="D9415" i="11"/>
  <c r="B9415" i="11"/>
  <c r="A9415" i="11"/>
  <c r="O9414" i="11"/>
  <c r="N9414" i="11"/>
  <c r="E9414" i="11"/>
  <c r="D9414" i="11"/>
  <c r="B9414" i="11"/>
  <c r="A9414" i="11"/>
  <c r="O9413" i="11"/>
  <c r="N9413" i="11"/>
  <c r="E9413" i="11"/>
  <c r="D9413" i="11"/>
  <c r="B9413" i="11"/>
  <c r="A9413" i="11"/>
  <c r="O9412" i="11"/>
  <c r="N9412" i="11"/>
  <c r="E9412" i="11"/>
  <c r="D9412" i="11"/>
  <c r="B9412" i="11"/>
  <c r="A9412" i="11"/>
  <c r="O9411" i="11"/>
  <c r="N9411" i="11"/>
  <c r="E9411" i="11"/>
  <c r="D9411" i="11"/>
  <c r="B9411" i="11"/>
  <c r="A9411" i="11"/>
  <c r="O9410" i="11"/>
  <c r="N9410" i="11"/>
  <c r="E9410" i="11"/>
  <c r="D9410" i="11"/>
  <c r="B9410" i="11"/>
  <c r="A9410" i="11"/>
  <c r="O9409" i="11"/>
  <c r="N9409" i="11"/>
  <c r="E9409" i="11"/>
  <c r="D9409" i="11"/>
  <c r="B9409" i="11"/>
  <c r="A9409" i="11"/>
  <c r="O9408" i="11"/>
  <c r="N9408" i="11"/>
  <c r="E9408" i="11"/>
  <c r="D9408" i="11"/>
  <c r="B9408" i="11"/>
  <c r="A9408" i="11"/>
  <c r="O9407" i="11"/>
  <c r="N9407" i="11"/>
  <c r="E9407" i="11"/>
  <c r="D9407" i="11"/>
  <c r="B9407" i="11"/>
  <c r="A9407" i="11"/>
  <c r="O9406" i="11"/>
  <c r="N9406" i="11"/>
  <c r="E9406" i="11"/>
  <c r="D9406" i="11"/>
  <c r="B9406" i="11"/>
  <c r="A9406" i="11"/>
  <c r="O9405" i="11"/>
  <c r="N9405" i="11"/>
  <c r="E9405" i="11"/>
  <c r="D9405" i="11"/>
  <c r="B9405" i="11"/>
  <c r="A9405" i="11"/>
  <c r="O9404" i="11"/>
  <c r="N9404" i="11"/>
  <c r="E9404" i="11"/>
  <c r="D9404" i="11"/>
  <c r="B9404" i="11"/>
  <c r="A9404" i="11"/>
  <c r="O9403" i="11"/>
  <c r="N9403" i="11"/>
  <c r="E9403" i="11"/>
  <c r="D9403" i="11"/>
  <c r="B9403" i="11"/>
  <c r="A9403" i="11"/>
  <c r="O9402" i="11"/>
  <c r="N9402" i="11"/>
  <c r="E9402" i="11"/>
  <c r="D9402" i="11"/>
  <c r="B9402" i="11"/>
  <c r="A9402" i="11"/>
  <c r="O9401" i="11"/>
  <c r="N9401" i="11"/>
  <c r="E9401" i="11"/>
  <c r="D9401" i="11"/>
  <c r="B9401" i="11"/>
  <c r="A9401" i="11"/>
  <c r="O9400" i="11"/>
  <c r="N9400" i="11"/>
  <c r="E9400" i="11"/>
  <c r="D9400" i="11"/>
  <c r="B9400" i="11"/>
  <c r="A9400" i="11"/>
  <c r="O9399" i="11"/>
  <c r="N9399" i="11"/>
  <c r="E9399" i="11"/>
  <c r="D9399" i="11"/>
  <c r="B9399" i="11"/>
  <c r="A9399" i="11"/>
  <c r="O9398" i="11"/>
  <c r="N9398" i="11"/>
  <c r="E9398" i="11"/>
  <c r="D9398" i="11"/>
  <c r="B9398" i="11"/>
  <c r="A9398" i="11"/>
  <c r="O9397" i="11"/>
  <c r="N9397" i="11"/>
  <c r="E9397" i="11"/>
  <c r="D9397" i="11"/>
  <c r="B9397" i="11"/>
  <c r="A9397" i="11"/>
  <c r="O9396" i="11"/>
  <c r="N9396" i="11"/>
  <c r="E9396" i="11"/>
  <c r="D9396" i="11"/>
  <c r="B9396" i="11"/>
  <c r="A9396" i="11"/>
  <c r="O9395" i="11"/>
  <c r="N9395" i="11"/>
  <c r="E9395" i="11"/>
  <c r="D9395" i="11"/>
  <c r="B9395" i="11"/>
  <c r="A9395" i="11"/>
  <c r="O9394" i="11"/>
  <c r="N9394" i="11"/>
  <c r="E9394" i="11"/>
  <c r="D9394" i="11"/>
  <c r="B9394" i="11"/>
  <c r="A9394" i="11"/>
  <c r="O9393" i="11"/>
  <c r="N9393" i="11"/>
  <c r="E9393" i="11"/>
  <c r="D9393" i="11"/>
  <c r="B9393" i="11"/>
  <c r="A9393" i="11"/>
  <c r="O9392" i="11"/>
  <c r="N9392" i="11"/>
  <c r="E9392" i="11"/>
  <c r="D9392" i="11"/>
  <c r="B9392" i="11"/>
  <c r="A9392" i="11"/>
  <c r="O9391" i="11"/>
  <c r="N9391" i="11"/>
  <c r="E9391" i="11"/>
  <c r="D9391" i="11"/>
  <c r="B9391" i="11"/>
  <c r="A9391" i="11"/>
  <c r="O9390" i="11"/>
  <c r="N9390" i="11"/>
  <c r="E9390" i="11"/>
  <c r="D9390" i="11"/>
  <c r="B9390" i="11"/>
  <c r="A9390" i="11"/>
  <c r="O9389" i="11"/>
  <c r="N9389" i="11"/>
  <c r="E9389" i="11"/>
  <c r="D9389" i="11"/>
  <c r="B9389" i="11"/>
  <c r="A9389" i="11"/>
  <c r="O9388" i="11"/>
  <c r="N9388" i="11"/>
  <c r="E9388" i="11"/>
  <c r="D9388" i="11"/>
  <c r="B9388" i="11"/>
  <c r="A9388" i="11"/>
  <c r="O9387" i="11"/>
  <c r="N9387" i="11"/>
  <c r="E9387" i="11"/>
  <c r="D9387" i="11"/>
  <c r="B9387" i="11"/>
  <c r="A9387" i="11"/>
  <c r="O9386" i="11"/>
  <c r="N9386" i="11"/>
  <c r="E9386" i="11"/>
  <c r="D9386" i="11"/>
  <c r="B9386" i="11"/>
  <c r="A9386" i="11"/>
  <c r="O9385" i="11"/>
  <c r="N9385" i="11"/>
  <c r="E9385" i="11"/>
  <c r="D9385" i="11"/>
  <c r="B9385" i="11"/>
  <c r="A9385" i="11"/>
  <c r="O9384" i="11"/>
  <c r="N9384" i="11"/>
  <c r="E9384" i="11"/>
  <c r="D9384" i="11"/>
  <c r="B9384" i="11"/>
  <c r="A9384" i="11"/>
  <c r="O9383" i="11"/>
  <c r="N9383" i="11"/>
  <c r="E9383" i="11"/>
  <c r="D9383" i="11"/>
  <c r="B9383" i="11"/>
  <c r="A9383" i="11"/>
  <c r="O9382" i="11"/>
  <c r="N9382" i="11"/>
  <c r="E9382" i="11"/>
  <c r="D9382" i="11"/>
  <c r="B9382" i="11"/>
  <c r="A9382" i="11"/>
  <c r="O9381" i="11"/>
  <c r="N9381" i="11"/>
  <c r="E9381" i="11"/>
  <c r="D9381" i="11"/>
  <c r="B9381" i="11"/>
  <c r="A9381" i="11"/>
  <c r="O9380" i="11"/>
  <c r="N9380" i="11"/>
  <c r="E9380" i="11"/>
  <c r="D9380" i="11"/>
  <c r="B9380" i="11"/>
  <c r="A9380" i="11"/>
  <c r="O9379" i="11"/>
  <c r="N9379" i="11"/>
  <c r="E9379" i="11"/>
  <c r="D9379" i="11"/>
  <c r="B9379" i="11"/>
  <c r="A9379" i="11"/>
  <c r="O9378" i="11"/>
  <c r="N9378" i="11"/>
  <c r="E9378" i="11"/>
  <c r="D9378" i="11"/>
  <c r="B9378" i="11"/>
  <c r="A9378" i="11"/>
  <c r="O9377" i="11"/>
  <c r="N9377" i="11"/>
  <c r="E9377" i="11"/>
  <c r="D9377" i="11"/>
  <c r="B9377" i="11"/>
  <c r="A9377" i="11"/>
  <c r="O9376" i="11"/>
  <c r="N9376" i="11"/>
  <c r="E9376" i="11"/>
  <c r="D9376" i="11"/>
  <c r="B9376" i="11"/>
  <c r="A9376" i="11"/>
  <c r="O9375" i="11"/>
  <c r="N9375" i="11"/>
  <c r="E9375" i="11"/>
  <c r="D9375" i="11"/>
  <c r="B9375" i="11"/>
  <c r="A9375" i="11"/>
  <c r="O9374" i="11"/>
  <c r="N9374" i="11"/>
  <c r="E9374" i="11"/>
  <c r="D9374" i="11"/>
  <c r="B9374" i="11"/>
  <c r="A9374" i="11"/>
  <c r="O9373" i="11"/>
  <c r="N9373" i="11"/>
  <c r="E9373" i="11"/>
  <c r="D9373" i="11"/>
  <c r="B9373" i="11"/>
  <c r="A9373" i="11"/>
  <c r="O9372" i="11"/>
  <c r="N9372" i="11"/>
  <c r="E9372" i="11"/>
  <c r="D9372" i="11"/>
  <c r="B9372" i="11"/>
  <c r="A9372" i="11"/>
  <c r="O9371" i="11"/>
  <c r="N9371" i="11"/>
  <c r="E9371" i="11"/>
  <c r="D9371" i="11"/>
  <c r="B9371" i="11"/>
  <c r="A9371" i="11"/>
  <c r="O9370" i="11"/>
  <c r="N9370" i="11"/>
  <c r="E9370" i="11"/>
  <c r="D9370" i="11"/>
  <c r="B9370" i="11"/>
  <c r="A9370" i="11"/>
  <c r="O9369" i="11"/>
  <c r="N9369" i="11"/>
  <c r="E9369" i="11"/>
  <c r="D9369" i="11"/>
  <c r="B9369" i="11"/>
  <c r="A9369" i="11"/>
  <c r="O9368" i="11"/>
  <c r="N9368" i="11"/>
  <c r="E9368" i="11"/>
  <c r="D9368" i="11"/>
  <c r="B9368" i="11"/>
  <c r="A9368" i="11"/>
  <c r="O9367" i="11"/>
  <c r="N9367" i="11"/>
  <c r="E9367" i="11"/>
  <c r="D9367" i="11"/>
  <c r="B9367" i="11"/>
  <c r="A9367" i="11"/>
  <c r="O9366" i="11"/>
  <c r="N9366" i="11"/>
  <c r="E9366" i="11"/>
  <c r="D9366" i="11"/>
  <c r="B9366" i="11"/>
  <c r="A9366" i="11"/>
  <c r="O9365" i="11"/>
  <c r="N9365" i="11"/>
  <c r="E9365" i="11"/>
  <c r="D9365" i="11"/>
  <c r="B9365" i="11"/>
  <c r="A9365" i="11"/>
  <c r="O9364" i="11"/>
  <c r="N9364" i="11"/>
  <c r="E9364" i="11"/>
  <c r="D9364" i="11"/>
  <c r="B9364" i="11"/>
  <c r="A9364" i="11"/>
  <c r="O9363" i="11"/>
  <c r="N9363" i="11"/>
  <c r="E9363" i="11"/>
  <c r="D9363" i="11"/>
  <c r="B9363" i="11"/>
  <c r="A9363" i="11"/>
  <c r="O9362" i="11"/>
  <c r="N9362" i="11"/>
  <c r="E9362" i="11"/>
  <c r="D9362" i="11"/>
  <c r="B9362" i="11"/>
  <c r="A9362" i="11"/>
  <c r="O9361" i="11"/>
  <c r="N9361" i="11"/>
  <c r="E9361" i="11"/>
  <c r="D9361" i="11"/>
  <c r="B9361" i="11"/>
  <c r="A9361" i="11"/>
  <c r="O9360" i="11"/>
  <c r="N9360" i="11"/>
  <c r="E9360" i="11"/>
  <c r="D9360" i="11"/>
  <c r="B9360" i="11"/>
  <c r="A9360" i="11"/>
  <c r="O9359" i="11"/>
  <c r="N9359" i="11"/>
  <c r="E9359" i="11"/>
  <c r="D9359" i="11"/>
  <c r="B9359" i="11"/>
  <c r="A9359" i="11"/>
  <c r="O9358" i="11"/>
  <c r="N9358" i="11"/>
  <c r="E9358" i="11"/>
  <c r="D9358" i="11"/>
  <c r="B9358" i="11"/>
  <c r="A9358" i="11"/>
  <c r="O9357" i="11"/>
  <c r="N9357" i="11"/>
  <c r="E9357" i="11"/>
  <c r="D9357" i="11"/>
  <c r="B9357" i="11"/>
  <c r="A9357" i="11"/>
  <c r="O9356" i="11"/>
  <c r="N9356" i="11"/>
  <c r="E9356" i="11"/>
  <c r="D9356" i="11"/>
  <c r="B9356" i="11"/>
  <c r="A9356" i="11"/>
  <c r="O9355" i="11"/>
  <c r="N9355" i="11"/>
  <c r="E9355" i="11"/>
  <c r="D9355" i="11"/>
  <c r="B9355" i="11"/>
  <c r="A9355" i="11"/>
  <c r="O9354" i="11"/>
  <c r="N9354" i="11"/>
  <c r="E9354" i="11"/>
  <c r="D9354" i="11"/>
  <c r="B9354" i="11"/>
  <c r="A9354" i="11"/>
  <c r="O9353" i="11"/>
  <c r="N9353" i="11"/>
  <c r="E9353" i="11"/>
  <c r="D9353" i="11"/>
  <c r="B9353" i="11"/>
  <c r="A9353" i="11"/>
  <c r="O9352" i="11"/>
  <c r="N9352" i="11"/>
  <c r="E9352" i="11"/>
  <c r="D9352" i="11"/>
  <c r="B9352" i="11"/>
  <c r="A9352" i="11"/>
  <c r="O9351" i="11"/>
  <c r="N9351" i="11"/>
  <c r="E9351" i="11"/>
  <c r="D9351" i="11"/>
  <c r="B9351" i="11"/>
  <c r="A9351" i="11"/>
  <c r="O9350" i="11"/>
  <c r="N9350" i="11"/>
  <c r="E9350" i="11"/>
  <c r="D9350" i="11"/>
  <c r="B9350" i="11"/>
  <c r="A9350" i="11"/>
  <c r="O9349" i="11"/>
  <c r="N9349" i="11"/>
  <c r="E9349" i="11"/>
  <c r="D9349" i="11"/>
  <c r="B9349" i="11"/>
  <c r="A9349" i="11"/>
  <c r="O9348" i="11"/>
  <c r="N9348" i="11"/>
  <c r="E9348" i="11"/>
  <c r="D9348" i="11"/>
  <c r="B9348" i="11"/>
  <c r="A9348" i="11"/>
  <c r="O9347" i="11"/>
  <c r="N9347" i="11"/>
  <c r="E9347" i="11"/>
  <c r="D9347" i="11"/>
  <c r="B9347" i="11"/>
  <c r="A9347" i="11"/>
  <c r="O9346" i="11"/>
  <c r="N9346" i="11"/>
  <c r="E9346" i="11"/>
  <c r="D9346" i="11"/>
  <c r="B9346" i="11"/>
  <c r="A9346" i="11"/>
  <c r="O9345" i="11"/>
  <c r="N9345" i="11"/>
  <c r="E9345" i="11"/>
  <c r="D9345" i="11"/>
  <c r="B9345" i="11"/>
  <c r="A9345" i="11"/>
  <c r="O9344" i="11"/>
  <c r="N9344" i="11"/>
  <c r="E9344" i="11"/>
  <c r="D9344" i="11"/>
  <c r="B9344" i="11"/>
  <c r="A9344" i="11"/>
  <c r="O9343" i="11"/>
  <c r="N9343" i="11"/>
  <c r="E9343" i="11"/>
  <c r="D9343" i="11"/>
  <c r="B9343" i="11"/>
  <c r="A9343" i="11"/>
  <c r="O9342" i="11"/>
  <c r="N9342" i="11"/>
  <c r="E9342" i="11"/>
  <c r="D9342" i="11"/>
  <c r="B9342" i="11"/>
  <c r="A9342" i="11"/>
  <c r="O9341" i="11"/>
  <c r="N9341" i="11"/>
  <c r="E9341" i="11"/>
  <c r="D9341" i="11"/>
  <c r="B9341" i="11"/>
  <c r="A9341" i="11"/>
  <c r="O9340" i="11"/>
  <c r="N9340" i="11"/>
  <c r="E9340" i="11"/>
  <c r="D9340" i="11"/>
  <c r="B9340" i="11"/>
  <c r="A9340" i="11"/>
  <c r="O9339" i="11"/>
  <c r="N9339" i="11"/>
  <c r="E9339" i="11"/>
  <c r="D9339" i="11"/>
  <c r="B9339" i="11"/>
  <c r="A9339" i="11"/>
  <c r="O9338" i="11"/>
  <c r="N9338" i="11"/>
  <c r="E9338" i="11"/>
  <c r="D9338" i="11"/>
  <c r="B9338" i="11"/>
  <c r="A9338" i="11"/>
  <c r="O9337" i="11"/>
  <c r="N9337" i="11"/>
  <c r="E9337" i="11"/>
  <c r="D9337" i="11"/>
  <c r="B9337" i="11"/>
  <c r="A9337" i="11"/>
  <c r="O9336" i="11"/>
  <c r="N9336" i="11"/>
  <c r="E9336" i="11"/>
  <c r="D9336" i="11"/>
  <c r="B9336" i="11"/>
  <c r="A9336" i="11"/>
  <c r="O9335" i="11"/>
  <c r="N9335" i="11"/>
  <c r="E9335" i="11"/>
  <c r="D9335" i="11"/>
  <c r="B9335" i="11"/>
  <c r="A9335" i="11"/>
  <c r="O9334" i="11"/>
  <c r="N9334" i="11"/>
  <c r="E9334" i="11"/>
  <c r="D9334" i="11"/>
  <c r="B9334" i="11"/>
  <c r="A9334" i="11"/>
  <c r="O9333" i="11"/>
  <c r="N9333" i="11"/>
  <c r="E9333" i="11"/>
  <c r="D9333" i="11"/>
  <c r="B9333" i="11"/>
  <c r="A9333" i="11"/>
  <c r="O9332" i="11"/>
  <c r="N9332" i="11"/>
  <c r="E9332" i="11"/>
  <c r="D9332" i="11"/>
  <c r="B9332" i="11"/>
  <c r="A9332" i="11"/>
  <c r="O9331" i="11"/>
  <c r="N9331" i="11"/>
  <c r="E9331" i="11"/>
  <c r="D9331" i="11"/>
  <c r="B9331" i="11"/>
  <c r="A9331" i="11"/>
  <c r="O9330" i="11"/>
  <c r="N9330" i="11"/>
  <c r="E9330" i="11"/>
  <c r="D9330" i="11"/>
  <c r="B9330" i="11"/>
  <c r="A9330" i="11"/>
  <c r="O9329" i="11"/>
  <c r="N9329" i="11"/>
  <c r="E9329" i="11"/>
  <c r="D9329" i="11"/>
  <c r="B9329" i="11"/>
  <c r="A9329" i="11"/>
  <c r="O9328" i="11"/>
  <c r="N9328" i="11"/>
  <c r="E9328" i="11"/>
  <c r="D9328" i="11"/>
  <c r="B9328" i="11"/>
  <c r="A9328" i="11"/>
  <c r="O9327" i="11"/>
  <c r="N9327" i="11"/>
  <c r="E9327" i="11"/>
  <c r="D9327" i="11"/>
  <c r="B9327" i="11"/>
  <c r="A9327" i="11"/>
  <c r="O9326" i="11"/>
  <c r="N9326" i="11"/>
  <c r="E9326" i="11"/>
  <c r="D9326" i="11"/>
  <c r="B9326" i="11"/>
  <c r="A9326" i="11"/>
  <c r="O9325" i="11"/>
  <c r="N9325" i="11"/>
  <c r="E9325" i="11"/>
  <c r="D9325" i="11"/>
  <c r="B9325" i="11"/>
  <c r="A9325" i="11"/>
  <c r="O9324" i="11"/>
  <c r="N9324" i="11"/>
  <c r="E9324" i="11"/>
  <c r="D9324" i="11"/>
  <c r="B9324" i="11"/>
  <c r="A9324" i="11"/>
  <c r="O9323" i="11"/>
  <c r="N9323" i="11"/>
  <c r="E9323" i="11"/>
  <c r="D9323" i="11"/>
  <c r="B9323" i="11"/>
  <c r="A9323" i="11"/>
  <c r="O9322" i="11"/>
  <c r="N9322" i="11"/>
  <c r="E9322" i="11"/>
  <c r="D9322" i="11"/>
  <c r="B9322" i="11"/>
  <c r="A9322" i="11"/>
  <c r="O9321" i="11"/>
  <c r="N9321" i="11"/>
  <c r="E9321" i="11"/>
  <c r="D9321" i="11"/>
  <c r="B9321" i="11"/>
  <c r="A9321" i="11"/>
  <c r="O9320" i="11"/>
  <c r="N9320" i="11"/>
  <c r="E9320" i="11"/>
  <c r="D9320" i="11"/>
  <c r="B9320" i="11"/>
  <c r="A9320" i="11"/>
  <c r="O9319" i="11"/>
  <c r="N9319" i="11"/>
  <c r="E9319" i="11"/>
  <c r="D9319" i="11"/>
  <c r="B9319" i="11"/>
  <c r="A9319" i="11"/>
  <c r="O9318" i="11"/>
  <c r="N9318" i="11"/>
  <c r="E9318" i="11"/>
  <c r="D9318" i="11"/>
  <c r="B9318" i="11"/>
  <c r="A9318" i="11"/>
  <c r="O9317" i="11"/>
  <c r="N9317" i="11"/>
  <c r="E9317" i="11"/>
  <c r="D9317" i="11"/>
  <c r="B9317" i="11"/>
  <c r="A9317" i="11"/>
  <c r="O9316" i="11"/>
  <c r="N9316" i="11"/>
  <c r="E9316" i="11"/>
  <c r="D9316" i="11"/>
  <c r="B9316" i="11"/>
  <c r="A9316" i="11"/>
  <c r="O9315" i="11"/>
  <c r="N9315" i="11"/>
  <c r="E9315" i="11"/>
  <c r="D9315" i="11"/>
  <c r="B9315" i="11"/>
  <c r="A9315" i="11"/>
  <c r="O9314" i="11"/>
  <c r="N9314" i="11"/>
  <c r="E9314" i="11"/>
  <c r="D9314" i="11"/>
  <c r="B9314" i="11"/>
  <c r="A9314" i="11"/>
  <c r="O9313" i="11"/>
  <c r="N9313" i="11"/>
  <c r="E9313" i="11"/>
  <c r="D9313" i="11"/>
  <c r="B9313" i="11"/>
  <c r="A9313" i="11"/>
  <c r="O9312" i="11"/>
  <c r="N9312" i="11"/>
  <c r="E9312" i="11"/>
  <c r="D9312" i="11"/>
  <c r="B9312" i="11"/>
  <c r="A9312" i="11"/>
  <c r="O9311" i="11"/>
  <c r="N9311" i="11"/>
  <c r="E9311" i="11"/>
  <c r="D9311" i="11"/>
  <c r="B9311" i="11"/>
  <c r="A9311" i="11"/>
  <c r="O9310" i="11"/>
  <c r="N9310" i="11"/>
  <c r="E9310" i="11"/>
  <c r="D9310" i="11"/>
  <c r="B9310" i="11"/>
  <c r="A9310" i="11"/>
  <c r="O9309" i="11"/>
  <c r="N9309" i="11"/>
  <c r="E9309" i="11"/>
  <c r="D9309" i="11"/>
  <c r="B9309" i="11"/>
  <c r="A9309" i="11"/>
  <c r="O9308" i="11"/>
  <c r="N9308" i="11"/>
  <c r="E9308" i="11"/>
  <c r="D9308" i="11"/>
  <c r="B9308" i="11"/>
  <c r="A9308" i="11"/>
  <c r="O9307" i="11"/>
  <c r="N9307" i="11"/>
  <c r="E9307" i="11"/>
  <c r="D9307" i="11"/>
  <c r="B9307" i="11"/>
  <c r="A9307" i="11"/>
  <c r="O9306" i="11"/>
  <c r="N9306" i="11"/>
  <c r="E9306" i="11"/>
  <c r="D9306" i="11"/>
  <c r="B9306" i="11"/>
  <c r="A9306" i="11"/>
  <c r="O9305" i="11"/>
  <c r="N9305" i="11"/>
  <c r="E9305" i="11"/>
  <c r="D9305" i="11"/>
  <c r="B9305" i="11"/>
  <c r="A9305" i="11"/>
  <c r="O9304" i="11"/>
  <c r="N9304" i="11"/>
  <c r="E9304" i="11"/>
  <c r="D9304" i="11"/>
  <c r="B9304" i="11"/>
  <c r="A9304" i="11"/>
  <c r="O9303" i="11"/>
  <c r="N9303" i="11"/>
  <c r="E9303" i="11"/>
  <c r="D9303" i="11"/>
  <c r="B9303" i="11"/>
  <c r="A9303" i="11"/>
  <c r="O9302" i="11"/>
  <c r="N9302" i="11"/>
  <c r="E9302" i="11"/>
  <c r="D9302" i="11"/>
  <c r="B9302" i="11"/>
  <c r="A9302" i="11"/>
  <c r="O9301" i="11"/>
  <c r="N9301" i="11"/>
  <c r="E9301" i="11"/>
  <c r="D9301" i="11"/>
  <c r="B9301" i="11"/>
  <c r="A9301" i="11"/>
  <c r="O9300" i="11"/>
  <c r="N9300" i="11"/>
  <c r="E9300" i="11"/>
  <c r="D9300" i="11"/>
  <c r="B9300" i="11"/>
  <c r="A9300" i="11"/>
  <c r="O9299" i="11"/>
  <c r="N9299" i="11"/>
  <c r="E9299" i="11"/>
  <c r="D9299" i="11"/>
  <c r="B9299" i="11"/>
  <c r="A9299" i="11"/>
  <c r="O9298" i="11"/>
  <c r="N9298" i="11"/>
  <c r="E9298" i="11"/>
  <c r="D9298" i="11"/>
  <c r="B9298" i="11"/>
  <c r="A9298" i="11"/>
  <c r="O9297" i="11"/>
  <c r="N9297" i="11"/>
  <c r="E9297" i="11"/>
  <c r="D9297" i="11"/>
  <c r="B9297" i="11"/>
  <c r="A9297" i="11"/>
  <c r="O9296" i="11"/>
  <c r="N9296" i="11"/>
  <c r="E9296" i="11"/>
  <c r="D9296" i="11"/>
  <c r="B9296" i="11"/>
  <c r="A9296" i="11"/>
  <c r="O9295" i="11"/>
  <c r="N9295" i="11"/>
  <c r="E9295" i="11"/>
  <c r="D9295" i="11"/>
  <c r="B9295" i="11"/>
  <c r="A9295" i="11"/>
  <c r="O9294" i="11"/>
  <c r="N9294" i="11"/>
  <c r="E9294" i="11"/>
  <c r="D9294" i="11"/>
  <c r="B9294" i="11"/>
  <c r="A9294" i="11"/>
  <c r="O9293" i="11"/>
  <c r="N9293" i="11"/>
  <c r="E9293" i="11"/>
  <c r="D9293" i="11"/>
  <c r="B9293" i="11"/>
  <c r="A9293" i="11"/>
  <c r="O9292" i="11"/>
  <c r="N9292" i="11"/>
  <c r="E9292" i="11"/>
  <c r="D9292" i="11"/>
  <c r="B9292" i="11"/>
  <c r="A9292" i="11"/>
  <c r="O9291" i="11"/>
  <c r="N9291" i="11"/>
  <c r="E9291" i="11"/>
  <c r="D9291" i="11"/>
  <c r="B9291" i="11"/>
  <c r="A9291" i="11"/>
  <c r="O9290" i="11"/>
  <c r="N9290" i="11"/>
  <c r="E9290" i="11"/>
  <c r="D9290" i="11"/>
  <c r="B9290" i="11"/>
  <c r="A9290" i="11"/>
  <c r="O9289" i="11"/>
  <c r="N9289" i="11"/>
  <c r="E9289" i="11"/>
  <c r="D9289" i="11"/>
  <c r="B9289" i="11"/>
  <c r="A9289" i="11"/>
  <c r="O9288" i="11"/>
  <c r="N9288" i="11"/>
  <c r="E9288" i="11"/>
  <c r="D9288" i="11"/>
  <c r="B9288" i="11"/>
  <c r="A9288" i="11"/>
  <c r="O9287" i="11"/>
  <c r="N9287" i="11"/>
  <c r="E9287" i="11"/>
  <c r="D9287" i="11"/>
  <c r="B9287" i="11"/>
  <c r="A9287" i="11"/>
  <c r="O9286" i="11"/>
  <c r="N9286" i="11"/>
  <c r="E9286" i="11"/>
  <c r="D9286" i="11"/>
  <c r="B9286" i="11"/>
  <c r="A9286" i="11"/>
  <c r="O9285" i="11"/>
  <c r="N9285" i="11"/>
  <c r="E9285" i="11"/>
  <c r="D9285" i="11"/>
  <c r="B9285" i="11"/>
  <c r="A9285" i="11"/>
  <c r="O9284" i="11"/>
  <c r="N9284" i="11"/>
  <c r="E9284" i="11"/>
  <c r="D9284" i="11"/>
  <c r="B9284" i="11"/>
  <c r="A9284" i="11"/>
  <c r="O9283" i="11"/>
  <c r="N9283" i="11"/>
  <c r="E9283" i="11"/>
  <c r="D9283" i="11"/>
  <c r="B9283" i="11"/>
  <c r="A9283" i="11"/>
  <c r="O9282" i="11"/>
  <c r="N9282" i="11"/>
  <c r="E9282" i="11"/>
  <c r="D9282" i="11"/>
  <c r="B9282" i="11"/>
  <c r="A9282" i="11"/>
  <c r="O9281" i="11"/>
  <c r="N9281" i="11"/>
  <c r="E9281" i="11"/>
  <c r="D9281" i="11"/>
  <c r="B9281" i="11"/>
  <c r="A9281" i="11"/>
  <c r="O9280" i="11"/>
  <c r="N9280" i="11"/>
  <c r="E9280" i="11"/>
  <c r="D9280" i="11"/>
  <c r="B9280" i="11"/>
  <c r="A9280" i="11"/>
  <c r="O9279" i="11"/>
  <c r="N9279" i="11"/>
  <c r="E9279" i="11"/>
  <c r="D9279" i="11"/>
  <c r="B9279" i="11"/>
  <c r="A9279" i="11"/>
  <c r="O9278" i="11"/>
  <c r="N9278" i="11"/>
  <c r="E9278" i="11"/>
  <c r="D9278" i="11"/>
  <c r="B9278" i="11"/>
  <c r="A9278" i="11"/>
  <c r="O9277" i="11"/>
  <c r="N9277" i="11"/>
  <c r="E9277" i="11"/>
  <c r="D9277" i="11"/>
  <c r="B9277" i="11"/>
  <c r="A9277" i="11"/>
  <c r="O9276" i="11"/>
  <c r="N9276" i="11"/>
  <c r="E9276" i="11"/>
  <c r="D9276" i="11"/>
  <c r="B9276" i="11"/>
  <c r="A9276" i="11"/>
  <c r="O9275" i="11"/>
  <c r="N9275" i="11"/>
  <c r="E9275" i="11"/>
  <c r="D9275" i="11"/>
  <c r="B9275" i="11"/>
  <c r="A9275" i="11"/>
  <c r="O9274" i="11"/>
  <c r="N9274" i="11"/>
  <c r="E9274" i="11"/>
  <c r="D9274" i="11"/>
  <c r="B9274" i="11"/>
  <c r="A9274" i="11"/>
  <c r="O9273" i="11"/>
  <c r="N9273" i="11"/>
  <c r="E9273" i="11"/>
  <c r="D9273" i="11"/>
  <c r="B9273" i="11"/>
  <c r="A9273" i="11"/>
  <c r="O9272" i="11"/>
  <c r="N9272" i="11"/>
  <c r="E9272" i="11"/>
  <c r="D9272" i="11"/>
  <c r="B9272" i="11"/>
  <c r="A9272" i="11"/>
  <c r="O9271" i="11"/>
  <c r="N9271" i="11"/>
  <c r="E9271" i="11"/>
  <c r="D9271" i="11"/>
  <c r="B9271" i="11"/>
  <c r="A9271" i="11"/>
  <c r="O9270" i="11"/>
  <c r="N9270" i="11"/>
  <c r="E9270" i="11"/>
  <c r="D9270" i="11"/>
  <c r="B9270" i="11"/>
  <c r="A9270" i="11"/>
  <c r="O9269" i="11"/>
  <c r="N9269" i="11"/>
  <c r="E9269" i="11"/>
  <c r="D9269" i="11"/>
  <c r="B9269" i="11"/>
  <c r="A9269" i="11"/>
  <c r="O9268" i="11"/>
  <c r="N9268" i="11"/>
  <c r="E9268" i="11"/>
  <c r="D9268" i="11"/>
  <c r="B9268" i="11"/>
  <c r="A9268" i="11"/>
  <c r="O9267" i="11"/>
  <c r="N9267" i="11"/>
  <c r="E9267" i="11"/>
  <c r="D9267" i="11"/>
  <c r="B9267" i="11"/>
  <c r="A9267" i="11"/>
  <c r="O9266" i="11"/>
  <c r="N9266" i="11"/>
  <c r="E9266" i="11"/>
  <c r="D9266" i="11"/>
  <c r="B9266" i="11"/>
  <c r="A9266" i="11"/>
  <c r="O9265" i="11"/>
  <c r="N9265" i="11"/>
  <c r="E9265" i="11"/>
  <c r="D9265" i="11"/>
  <c r="B9265" i="11"/>
  <c r="A9265" i="11"/>
  <c r="O9264" i="11"/>
  <c r="N9264" i="11"/>
  <c r="E9264" i="11"/>
  <c r="D9264" i="11"/>
  <c r="B9264" i="11"/>
  <c r="A9264" i="11"/>
  <c r="O9263" i="11"/>
  <c r="N9263" i="11"/>
  <c r="E9263" i="11"/>
  <c r="D9263" i="11"/>
  <c r="B9263" i="11"/>
  <c r="A9263" i="11"/>
  <c r="O9262" i="11"/>
  <c r="N9262" i="11"/>
  <c r="E9262" i="11"/>
  <c r="D9262" i="11"/>
  <c r="B9262" i="11"/>
  <c r="A9262" i="11"/>
  <c r="O9261" i="11"/>
  <c r="N9261" i="11"/>
  <c r="E9261" i="11"/>
  <c r="D9261" i="11"/>
  <c r="B9261" i="11"/>
  <c r="A9261" i="11"/>
  <c r="O9260" i="11"/>
  <c r="N9260" i="11"/>
  <c r="E9260" i="11"/>
  <c r="D9260" i="11"/>
  <c r="B9260" i="11"/>
  <c r="A9260" i="11"/>
  <c r="O9259" i="11"/>
  <c r="N9259" i="11"/>
  <c r="E9259" i="11"/>
  <c r="D9259" i="11"/>
  <c r="B9259" i="11"/>
  <c r="A9259" i="11"/>
  <c r="O9258" i="11"/>
  <c r="N9258" i="11"/>
  <c r="E9258" i="11"/>
  <c r="D9258" i="11"/>
  <c r="B9258" i="11"/>
  <c r="A9258" i="11"/>
  <c r="O9257" i="11"/>
  <c r="N9257" i="11"/>
  <c r="E9257" i="11"/>
  <c r="D9257" i="11"/>
  <c r="B9257" i="11"/>
  <c r="A9257" i="11"/>
  <c r="O9256" i="11"/>
  <c r="N9256" i="11"/>
  <c r="E9256" i="11"/>
  <c r="D9256" i="11"/>
  <c r="B9256" i="11"/>
  <c r="A9256" i="11"/>
  <c r="O9255" i="11"/>
  <c r="N9255" i="11"/>
  <c r="E9255" i="11"/>
  <c r="D9255" i="11"/>
  <c r="B9255" i="11"/>
  <c r="A9255" i="11"/>
  <c r="O9254" i="11"/>
  <c r="N9254" i="11"/>
  <c r="E9254" i="11"/>
  <c r="D9254" i="11"/>
  <c r="B9254" i="11"/>
  <c r="A9254" i="11"/>
  <c r="O9253" i="11"/>
  <c r="N9253" i="11"/>
  <c r="E9253" i="11"/>
  <c r="D9253" i="11"/>
  <c r="B9253" i="11"/>
  <c r="A9253" i="11"/>
  <c r="O9252" i="11"/>
  <c r="N9252" i="11"/>
  <c r="E9252" i="11"/>
  <c r="D9252" i="11"/>
  <c r="B9252" i="11"/>
  <c r="A9252" i="11"/>
  <c r="O9251" i="11"/>
  <c r="N9251" i="11"/>
  <c r="E9251" i="11"/>
  <c r="D9251" i="11"/>
  <c r="B9251" i="11"/>
  <c r="A9251" i="11"/>
  <c r="O9250" i="11"/>
  <c r="N9250" i="11"/>
  <c r="E9250" i="11"/>
  <c r="D9250" i="11"/>
  <c r="B9250" i="11"/>
  <c r="A9250" i="11"/>
  <c r="O9249" i="11"/>
  <c r="N9249" i="11"/>
  <c r="E9249" i="11"/>
  <c r="D9249" i="11"/>
  <c r="B9249" i="11"/>
  <c r="A9249" i="11"/>
  <c r="O9248" i="11"/>
  <c r="N9248" i="11"/>
  <c r="E9248" i="11"/>
  <c r="D9248" i="11"/>
  <c r="B9248" i="11"/>
  <c r="A9248" i="11"/>
  <c r="O9247" i="11"/>
  <c r="N9247" i="11"/>
  <c r="E9247" i="11"/>
  <c r="D9247" i="11"/>
  <c r="B9247" i="11"/>
  <c r="A9247" i="11"/>
  <c r="O9246" i="11"/>
  <c r="N9246" i="11"/>
  <c r="E9246" i="11"/>
  <c r="D9246" i="11"/>
  <c r="B9246" i="11"/>
  <c r="A9246" i="11"/>
  <c r="O9245" i="11"/>
  <c r="N9245" i="11"/>
  <c r="E9245" i="11"/>
  <c r="D9245" i="11"/>
  <c r="B9245" i="11"/>
  <c r="A9245" i="11"/>
  <c r="O9244" i="11"/>
  <c r="N9244" i="11"/>
  <c r="E9244" i="11"/>
  <c r="D9244" i="11"/>
  <c r="B9244" i="11"/>
  <c r="A9244" i="11"/>
  <c r="O9243" i="11"/>
  <c r="N9243" i="11"/>
  <c r="E9243" i="11"/>
  <c r="D9243" i="11"/>
  <c r="B9243" i="11"/>
  <c r="A9243" i="11"/>
  <c r="O9242" i="11"/>
  <c r="N9242" i="11"/>
  <c r="E9242" i="11"/>
  <c r="D9242" i="11"/>
  <c r="B9242" i="11"/>
  <c r="A9242" i="11"/>
  <c r="O9241" i="11"/>
  <c r="N9241" i="11"/>
  <c r="E9241" i="11"/>
  <c r="D9241" i="11"/>
  <c r="B9241" i="11"/>
  <c r="A9241" i="11"/>
  <c r="O9240" i="11"/>
  <c r="N9240" i="11"/>
  <c r="E9240" i="11"/>
  <c r="D9240" i="11"/>
  <c r="B9240" i="11"/>
  <c r="A9240" i="11"/>
  <c r="O9239" i="11"/>
  <c r="N9239" i="11"/>
  <c r="E9239" i="11"/>
  <c r="D9239" i="11"/>
  <c r="B9239" i="11"/>
  <c r="A9239" i="11"/>
  <c r="O9238" i="11"/>
  <c r="N9238" i="11"/>
  <c r="E9238" i="11"/>
  <c r="D9238" i="11"/>
  <c r="B9238" i="11"/>
  <c r="A9238" i="11"/>
  <c r="O9237" i="11"/>
  <c r="N9237" i="11"/>
  <c r="E9237" i="11"/>
  <c r="D9237" i="11"/>
  <c r="B9237" i="11"/>
  <c r="A9237" i="11"/>
  <c r="O9236" i="11"/>
  <c r="N9236" i="11"/>
  <c r="E9236" i="11"/>
  <c r="D9236" i="11"/>
  <c r="B9236" i="11"/>
  <c r="A9236" i="11"/>
  <c r="O9235" i="11"/>
  <c r="N9235" i="11"/>
  <c r="E9235" i="11"/>
  <c r="D9235" i="11"/>
  <c r="B9235" i="11"/>
  <c r="A9235" i="11"/>
  <c r="O9234" i="11"/>
  <c r="N9234" i="11"/>
  <c r="E9234" i="11"/>
  <c r="D9234" i="11"/>
  <c r="B9234" i="11"/>
  <c r="A9234" i="11"/>
  <c r="O9233" i="11"/>
  <c r="N9233" i="11"/>
  <c r="E9233" i="11"/>
  <c r="D9233" i="11"/>
  <c r="B9233" i="11"/>
  <c r="A9233" i="11"/>
  <c r="O9232" i="11"/>
  <c r="N9232" i="11"/>
  <c r="E9232" i="11"/>
  <c r="D9232" i="11"/>
  <c r="B9232" i="11"/>
  <c r="A9232" i="11"/>
  <c r="O9231" i="11"/>
  <c r="N9231" i="11"/>
  <c r="E9231" i="11"/>
  <c r="D9231" i="11"/>
  <c r="B9231" i="11"/>
  <c r="A9231" i="11"/>
  <c r="O9230" i="11"/>
  <c r="N9230" i="11"/>
  <c r="E9230" i="11"/>
  <c r="D9230" i="11"/>
  <c r="B9230" i="11"/>
  <c r="A9230" i="11"/>
  <c r="O9229" i="11"/>
  <c r="N9229" i="11"/>
  <c r="E9229" i="11"/>
  <c r="D9229" i="11"/>
  <c r="B9229" i="11"/>
  <c r="A9229" i="11"/>
  <c r="O9228" i="11"/>
  <c r="N9228" i="11"/>
  <c r="E9228" i="11"/>
  <c r="D9228" i="11"/>
  <c r="B9228" i="11"/>
  <c r="A9228" i="11"/>
  <c r="O9227" i="11"/>
  <c r="N9227" i="11"/>
  <c r="E9227" i="11"/>
  <c r="D9227" i="11"/>
  <c r="B9227" i="11"/>
  <c r="A9227" i="11"/>
  <c r="O9226" i="11"/>
  <c r="N9226" i="11"/>
  <c r="E9226" i="11"/>
  <c r="D9226" i="11"/>
  <c r="B9226" i="11"/>
  <c r="A9226" i="11"/>
  <c r="O9225" i="11"/>
  <c r="N9225" i="11"/>
  <c r="E9225" i="11"/>
  <c r="D9225" i="11"/>
  <c r="B9225" i="11"/>
  <c r="A9225" i="11"/>
  <c r="O9224" i="11"/>
  <c r="N9224" i="11"/>
  <c r="E9224" i="11"/>
  <c r="D9224" i="11"/>
  <c r="B9224" i="11"/>
  <c r="A9224" i="11"/>
  <c r="O9223" i="11"/>
  <c r="N9223" i="11"/>
  <c r="E9223" i="11"/>
  <c r="D9223" i="11"/>
  <c r="B9223" i="11"/>
  <c r="A9223" i="11"/>
  <c r="O9222" i="11"/>
  <c r="N9222" i="11"/>
  <c r="E9222" i="11"/>
  <c r="D9222" i="11"/>
  <c r="B9222" i="11"/>
  <c r="A9222" i="11"/>
  <c r="O9221" i="11"/>
  <c r="N9221" i="11"/>
  <c r="E9221" i="11"/>
  <c r="D9221" i="11"/>
  <c r="B9221" i="11"/>
  <c r="A9221" i="11"/>
  <c r="O9220" i="11"/>
  <c r="N9220" i="11"/>
  <c r="E9220" i="11"/>
  <c r="D9220" i="11"/>
  <c r="B9220" i="11"/>
  <c r="A9220" i="11"/>
  <c r="O9219" i="11"/>
  <c r="N9219" i="11"/>
  <c r="E9219" i="11"/>
  <c r="D9219" i="11"/>
  <c r="B9219" i="11"/>
  <c r="A9219" i="11"/>
  <c r="O9218" i="11"/>
  <c r="N9218" i="11"/>
  <c r="E9218" i="11"/>
  <c r="D9218" i="11"/>
  <c r="B9218" i="11"/>
  <c r="A9218" i="11"/>
  <c r="O9217" i="11"/>
  <c r="N9217" i="11"/>
  <c r="E9217" i="11"/>
  <c r="D9217" i="11"/>
  <c r="B9217" i="11"/>
  <c r="A9217" i="11"/>
  <c r="O9216" i="11"/>
  <c r="N9216" i="11"/>
  <c r="E9216" i="11"/>
  <c r="D9216" i="11"/>
  <c r="B9216" i="11"/>
  <c r="A9216" i="11"/>
  <c r="O9215" i="11"/>
  <c r="N9215" i="11"/>
  <c r="E9215" i="11"/>
  <c r="D9215" i="11"/>
  <c r="B9215" i="11"/>
  <c r="A9215" i="11"/>
  <c r="O9214" i="11"/>
  <c r="N9214" i="11"/>
  <c r="E9214" i="11"/>
  <c r="D9214" i="11"/>
  <c r="B9214" i="11"/>
  <c r="A9214" i="11"/>
  <c r="O9213" i="11"/>
  <c r="N9213" i="11"/>
  <c r="E9213" i="11"/>
  <c r="D9213" i="11"/>
  <c r="B9213" i="11"/>
  <c r="A9213" i="11"/>
  <c r="O9212" i="11"/>
  <c r="N9212" i="11"/>
  <c r="E9212" i="11"/>
  <c r="D9212" i="11"/>
  <c r="B9212" i="11"/>
  <c r="A9212" i="11"/>
  <c r="O9211" i="11"/>
  <c r="N9211" i="11"/>
  <c r="E9211" i="11"/>
  <c r="D9211" i="11"/>
  <c r="B9211" i="11"/>
  <c r="A9211" i="11"/>
  <c r="O9210" i="11"/>
  <c r="N9210" i="11"/>
  <c r="E9210" i="11"/>
  <c r="D9210" i="11"/>
  <c r="B9210" i="11"/>
  <c r="A9210" i="11"/>
  <c r="O9209" i="11"/>
  <c r="N9209" i="11"/>
  <c r="E9209" i="11"/>
  <c r="D9209" i="11"/>
  <c r="B9209" i="11"/>
  <c r="A9209" i="11"/>
  <c r="O9208" i="11"/>
  <c r="N9208" i="11"/>
  <c r="E9208" i="11"/>
  <c r="D9208" i="11"/>
  <c r="B9208" i="11"/>
  <c r="A9208" i="11"/>
  <c r="O9207" i="11"/>
  <c r="N9207" i="11"/>
  <c r="E9207" i="11"/>
  <c r="D9207" i="11"/>
  <c r="B9207" i="11"/>
  <c r="A9207" i="11"/>
  <c r="O9206" i="11"/>
  <c r="N9206" i="11"/>
  <c r="E9206" i="11"/>
  <c r="D9206" i="11"/>
  <c r="B9206" i="11"/>
  <c r="A9206" i="11"/>
  <c r="O9205" i="11"/>
  <c r="N9205" i="11"/>
  <c r="E9205" i="11"/>
  <c r="D9205" i="11"/>
  <c r="B9205" i="11"/>
  <c r="A9205" i="11"/>
  <c r="O9204" i="11"/>
  <c r="N9204" i="11"/>
  <c r="E9204" i="11"/>
  <c r="D9204" i="11"/>
  <c r="B9204" i="11"/>
  <c r="A9204" i="11"/>
  <c r="O9203" i="11"/>
  <c r="N9203" i="11"/>
  <c r="E9203" i="11"/>
  <c r="D9203" i="11"/>
  <c r="B9203" i="11"/>
  <c r="A9203" i="11"/>
  <c r="O9202" i="11"/>
  <c r="N9202" i="11"/>
  <c r="E9202" i="11"/>
  <c r="D9202" i="11"/>
  <c r="B9202" i="11"/>
  <c r="A9202" i="11"/>
  <c r="O9201" i="11"/>
  <c r="N9201" i="11"/>
  <c r="E9201" i="11"/>
  <c r="D9201" i="11"/>
  <c r="B9201" i="11"/>
  <c r="A9201" i="11"/>
  <c r="O9200" i="11"/>
  <c r="N9200" i="11"/>
  <c r="E9200" i="11"/>
  <c r="D9200" i="11"/>
  <c r="B9200" i="11"/>
  <c r="A9200" i="11"/>
  <c r="O9199" i="11"/>
  <c r="N9199" i="11"/>
  <c r="E9199" i="11"/>
  <c r="D9199" i="11"/>
  <c r="B9199" i="11"/>
  <c r="A9199" i="11"/>
  <c r="O9198" i="11"/>
  <c r="N9198" i="11"/>
  <c r="E9198" i="11"/>
  <c r="D9198" i="11"/>
  <c r="B9198" i="11"/>
  <c r="A9198" i="11"/>
  <c r="O9197" i="11"/>
  <c r="N9197" i="11"/>
  <c r="E9197" i="11"/>
  <c r="D9197" i="11"/>
  <c r="B9197" i="11"/>
  <c r="A9197" i="11"/>
  <c r="O9196" i="11"/>
  <c r="N9196" i="11"/>
  <c r="E9196" i="11"/>
  <c r="D9196" i="11"/>
  <c r="B9196" i="11"/>
  <c r="A9196" i="11"/>
  <c r="O9195" i="11"/>
  <c r="N9195" i="11"/>
  <c r="E9195" i="11"/>
  <c r="D9195" i="11"/>
  <c r="B9195" i="11"/>
  <c r="A9195" i="11"/>
  <c r="O9194" i="11"/>
  <c r="N9194" i="11"/>
  <c r="E9194" i="11"/>
  <c r="D9194" i="11"/>
  <c r="B9194" i="11"/>
  <c r="A9194" i="11"/>
  <c r="O9193" i="11"/>
  <c r="N9193" i="11"/>
  <c r="E9193" i="11"/>
  <c r="D9193" i="11"/>
  <c r="B9193" i="11"/>
  <c r="A9193" i="11"/>
  <c r="O9192" i="11"/>
  <c r="N9192" i="11"/>
  <c r="E9192" i="11"/>
  <c r="D9192" i="11"/>
  <c r="B9192" i="11"/>
  <c r="A9192" i="11"/>
  <c r="O9191" i="11"/>
  <c r="N9191" i="11"/>
  <c r="E9191" i="11"/>
  <c r="D9191" i="11"/>
  <c r="B9191" i="11"/>
  <c r="A9191" i="11"/>
  <c r="O9190" i="11"/>
  <c r="N9190" i="11"/>
  <c r="E9190" i="11"/>
  <c r="D9190" i="11"/>
  <c r="B9190" i="11"/>
  <c r="A9190" i="11"/>
  <c r="O9189" i="11"/>
  <c r="N9189" i="11"/>
  <c r="E9189" i="11"/>
  <c r="D9189" i="11"/>
  <c r="B9189" i="11"/>
  <c r="A9189" i="11"/>
  <c r="O9188" i="11"/>
  <c r="N9188" i="11"/>
  <c r="E9188" i="11"/>
  <c r="D9188" i="11"/>
  <c r="B9188" i="11"/>
  <c r="A9188" i="11"/>
  <c r="O9187" i="11"/>
  <c r="N9187" i="11"/>
  <c r="E9187" i="11"/>
  <c r="D9187" i="11"/>
  <c r="B9187" i="11"/>
  <c r="A9187" i="11"/>
  <c r="O9186" i="11"/>
  <c r="N9186" i="11"/>
  <c r="E9186" i="11"/>
  <c r="D9186" i="11"/>
  <c r="B9186" i="11"/>
  <c r="A9186" i="11"/>
  <c r="O9185" i="11"/>
  <c r="N9185" i="11"/>
  <c r="E9185" i="11"/>
  <c r="D9185" i="11"/>
  <c r="B9185" i="11"/>
  <c r="A9185" i="11"/>
  <c r="O9184" i="11"/>
  <c r="N9184" i="11"/>
  <c r="E9184" i="11"/>
  <c r="D9184" i="11"/>
  <c r="B9184" i="11"/>
  <c r="A9184" i="11"/>
  <c r="O9183" i="11"/>
  <c r="N9183" i="11"/>
  <c r="E9183" i="11"/>
  <c r="D9183" i="11"/>
  <c r="B9183" i="11"/>
  <c r="A9183" i="11"/>
  <c r="O9182" i="11"/>
  <c r="N9182" i="11"/>
  <c r="E9182" i="11"/>
  <c r="D9182" i="11"/>
  <c r="B9182" i="11"/>
  <c r="A9182" i="11"/>
  <c r="O9181" i="11"/>
  <c r="N9181" i="11"/>
  <c r="E9181" i="11"/>
  <c r="D9181" i="11"/>
  <c r="B9181" i="11"/>
  <c r="A9181" i="11"/>
  <c r="O9180" i="11"/>
  <c r="N9180" i="11"/>
  <c r="E9180" i="11"/>
  <c r="D9180" i="11"/>
  <c r="B9180" i="11"/>
  <c r="A9180" i="11"/>
  <c r="O9179" i="11"/>
  <c r="N9179" i="11"/>
  <c r="E9179" i="11"/>
  <c r="D9179" i="11"/>
  <c r="B9179" i="11"/>
  <c r="A9179" i="11"/>
  <c r="O9178" i="11"/>
  <c r="N9178" i="11"/>
  <c r="E9178" i="11"/>
  <c r="D9178" i="11"/>
  <c r="B9178" i="11"/>
  <c r="A9178" i="11"/>
  <c r="O9177" i="11"/>
  <c r="N9177" i="11"/>
  <c r="E9177" i="11"/>
  <c r="D9177" i="11"/>
  <c r="B9177" i="11"/>
  <c r="A9177" i="11"/>
  <c r="O9176" i="11"/>
  <c r="N9176" i="11"/>
  <c r="E9176" i="11"/>
  <c r="D9176" i="11"/>
  <c r="B9176" i="11"/>
  <c r="A9176" i="11"/>
  <c r="O9175" i="11"/>
  <c r="N9175" i="11"/>
  <c r="E9175" i="11"/>
  <c r="D9175" i="11"/>
  <c r="B9175" i="11"/>
  <c r="A9175" i="11"/>
  <c r="O9174" i="11"/>
  <c r="N9174" i="11"/>
  <c r="E9174" i="11"/>
  <c r="D9174" i="11"/>
  <c r="B9174" i="11"/>
  <c r="A9174" i="11"/>
  <c r="O9173" i="11"/>
  <c r="N9173" i="11"/>
  <c r="E9173" i="11"/>
  <c r="D9173" i="11"/>
  <c r="B9173" i="11"/>
  <c r="A9173" i="11"/>
  <c r="O9172" i="11"/>
  <c r="N9172" i="11"/>
  <c r="E9172" i="11"/>
  <c r="D9172" i="11"/>
  <c r="B9172" i="11"/>
  <c r="A9172" i="11"/>
  <c r="O9171" i="11"/>
  <c r="N9171" i="11"/>
  <c r="E9171" i="11"/>
  <c r="D9171" i="11"/>
  <c r="B9171" i="11"/>
  <c r="A9171" i="11"/>
  <c r="O9170" i="11"/>
  <c r="N9170" i="11"/>
  <c r="E9170" i="11"/>
  <c r="D9170" i="11"/>
  <c r="B9170" i="11"/>
  <c r="A9170" i="11"/>
  <c r="O9169" i="11"/>
  <c r="N9169" i="11"/>
  <c r="E9169" i="11"/>
  <c r="D9169" i="11"/>
  <c r="B9169" i="11"/>
  <c r="A9169" i="11"/>
  <c r="O9168" i="11"/>
  <c r="N9168" i="11"/>
  <c r="E9168" i="11"/>
  <c r="D9168" i="11"/>
  <c r="B9168" i="11"/>
  <c r="A9168" i="11"/>
  <c r="O9167" i="11"/>
  <c r="N9167" i="11"/>
  <c r="E9167" i="11"/>
  <c r="D9167" i="11"/>
  <c r="B9167" i="11"/>
  <c r="A9167" i="11"/>
  <c r="O9166" i="11"/>
  <c r="N9166" i="11"/>
  <c r="E9166" i="11"/>
  <c r="D9166" i="11"/>
  <c r="B9166" i="11"/>
  <c r="A9166" i="11"/>
  <c r="O9165" i="11"/>
  <c r="N9165" i="11"/>
  <c r="E9165" i="11"/>
  <c r="D9165" i="11"/>
  <c r="B9165" i="11"/>
  <c r="A9165" i="11"/>
  <c r="O9164" i="11"/>
  <c r="N9164" i="11"/>
  <c r="E9164" i="11"/>
  <c r="D9164" i="11"/>
  <c r="B9164" i="11"/>
  <c r="A9164" i="11"/>
  <c r="O9163" i="11"/>
  <c r="N9163" i="11"/>
  <c r="E9163" i="11"/>
  <c r="D9163" i="11"/>
  <c r="B9163" i="11"/>
  <c r="A9163" i="11"/>
  <c r="O9162" i="11"/>
  <c r="N9162" i="11"/>
  <c r="E9162" i="11"/>
  <c r="D9162" i="11"/>
  <c r="B9162" i="11"/>
  <c r="A9162" i="11"/>
  <c r="O9161" i="11"/>
  <c r="N9161" i="11"/>
  <c r="E9161" i="11"/>
  <c r="D9161" i="11"/>
  <c r="B9161" i="11"/>
  <c r="A9161" i="11"/>
  <c r="O9160" i="11"/>
  <c r="N9160" i="11"/>
  <c r="E9160" i="11"/>
  <c r="D9160" i="11"/>
  <c r="B9160" i="11"/>
  <c r="A9160" i="11"/>
  <c r="O9159" i="11"/>
  <c r="N9159" i="11"/>
  <c r="E9159" i="11"/>
  <c r="D9159" i="11"/>
  <c r="B9159" i="11"/>
  <c r="A9159" i="11"/>
  <c r="O9158" i="11"/>
  <c r="N9158" i="11"/>
  <c r="E9158" i="11"/>
  <c r="D9158" i="11"/>
  <c r="B9158" i="11"/>
  <c r="A9158" i="11"/>
  <c r="O9157" i="11"/>
  <c r="N9157" i="11"/>
  <c r="E9157" i="11"/>
  <c r="D9157" i="11"/>
  <c r="B9157" i="11"/>
  <c r="A9157" i="11"/>
  <c r="O9156" i="11"/>
  <c r="N9156" i="11"/>
  <c r="E9156" i="11"/>
  <c r="D9156" i="11"/>
  <c r="B9156" i="11"/>
  <c r="A9156" i="11"/>
  <c r="O9155" i="11"/>
  <c r="N9155" i="11"/>
  <c r="E9155" i="11"/>
  <c r="D9155" i="11"/>
  <c r="B9155" i="11"/>
  <c r="A9155" i="11"/>
  <c r="O9154" i="11"/>
  <c r="N9154" i="11"/>
  <c r="E9154" i="11"/>
  <c r="D9154" i="11"/>
  <c r="B9154" i="11"/>
  <c r="A9154" i="11"/>
  <c r="O9153" i="11"/>
  <c r="N9153" i="11"/>
  <c r="E9153" i="11"/>
  <c r="D9153" i="11"/>
  <c r="B9153" i="11"/>
  <c r="A9153" i="11"/>
  <c r="O9152" i="11"/>
  <c r="N9152" i="11"/>
  <c r="E9152" i="11"/>
  <c r="D9152" i="11"/>
  <c r="B9152" i="11"/>
  <c r="A9152" i="11"/>
  <c r="O9151" i="11"/>
  <c r="N9151" i="11"/>
  <c r="E9151" i="11"/>
  <c r="D9151" i="11"/>
  <c r="B9151" i="11"/>
  <c r="A9151" i="11"/>
  <c r="O9150" i="11"/>
  <c r="N9150" i="11"/>
  <c r="E9150" i="11"/>
  <c r="D9150" i="11"/>
  <c r="B9150" i="11"/>
  <c r="A9150" i="11"/>
  <c r="O9149" i="11"/>
  <c r="N9149" i="11"/>
  <c r="E9149" i="11"/>
  <c r="D9149" i="11"/>
  <c r="B9149" i="11"/>
  <c r="A9149" i="11"/>
  <c r="O9148" i="11"/>
  <c r="N9148" i="11"/>
  <c r="E9148" i="11"/>
  <c r="D9148" i="11"/>
  <c r="B9148" i="11"/>
  <c r="A9148" i="11"/>
  <c r="O9147" i="11"/>
  <c r="N9147" i="11"/>
  <c r="E9147" i="11"/>
  <c r="D9147" i="11"/>
  <c r="B9147" i="11"/>
  <c r="A9147" i="11"/>
  <c r="O9146" i="11"/>
  <c r="N9146" i="11"/>
  <c r="E9146" i="11"/>
  <c r="D9146" i="11"/>
  <c r="B9146" i="11"/>
  <c r="A9146" i="11"/>
  <c r="O9145" i="11"/>
  <c r="N9145" i="11"/>
  <c r="E9145" i="11"/>
  <c r="D9145" i="11"/>
  <c r="B9145" i="11"/>
  <c r="A9145" i="11"/>
  <c r="O9144" i="11"/>
  <c r="N9144" i="11"/>
  <c r="E9144" i="11"/>
  <c r="D9144" i="11"/>
  <c r="B9144" i="11"/>
  <c r="A9144" i="11"/>
  <c r="O9143" i="11"/>
  <c r="N9143" i="11"/>
  <c r="E9143" i="11"/>
  <c r="D9143" i="11"/>
  <c r="B9143" i="11"/>
  <c r="A9143" i="11"/>
  <c r="O9142" i="11"/>
  <c r="N9142" i="11"/>
  <c r="E9142" i="11"/>
  <c r="D9142" i="11"/>
  <c r="B9142" i="11"/>
  <c r="A9142" i="11"/>
  <c r="O9141" i="11"/>
  <c r="N9141" i="11"/>
  <c r="E9141" i="11"/>
  <c r="D9141" i="11"/>
  <c r="B9141" i="11"/>
  <c r="A9141" i="11"/>
  <c r="O9140" i="11"/>
  <c r="N9140" i="11"/>
  <c r="E9140" i="11"/>
  <c r="D9140" i="11"/>
  <c r="B9140" i="11"/>
  <c r="A9140" i="11"/>
  <c r="O9139" i="11"/>
  <c r="N9139" i="11"/>
  <c r="E9139" i="11"/>
  <c r="D9139" i="11"/>
  <c r="B9139" i="11"/>
  <c r="A9139" i="11"/>
  <c r="O9138" i="11"/>
  <c r="N9138" i="11"/>
  <c r="E9138" i="11"/>
  <c r="D9138" i="11"/>
  <c r="B9138" i="11"/>
  <c r="A9138" i="11"/>
  <c r="O9137" i="11"/>
  <c r="N9137" i="11"/>
  <c r="E9137" i="11"/>
  <c r="D9137" i="11"/>
  <c r="B9137" i="11"/>
  <c r="A9137" i="11"/>
  <c r="O9136" i="11"/>
  <c r="N9136" i="11"/>
  <c r="E9136" i="11"/>
  <c r="D9136" i="11"/>
  <c r="B9136" i="11"/>
  <c r="A9136" i="11"/>
  <c r="O9135" i="11"/>
  <c r="N9135" i="11"/>
  <c r="E9135" i="11"/>
  <c r="D9135" i="11"/>
  <c r="B9135" i="11"/>
  <c r="A9135" i="11"/>
  <c r="O9134" i="11"/>
  <c r="N9134" i="11"/>
  <c r="E9134" i="11"/>
  <c r="D9134" i="11"/>
  <c r="B9134" i="11"/>
  <c r="A9134" i="11"/>
  <c r="O9133" i="11"/>
  <c r="N9133" i="11"/>
  <c r="E9133" i="11"/>
  <c r="D9133" i="11"/>
  <c r="B9133" i="11"/>
  <c r="A9133" i="11"/>
  <c r="O9132" i="11"/>
  <c r="N9132" i="11"/>
  <c r="E9132" i="11"/>
  <c r="D9132" i="11"/>
  <c r="B9132" i="11"/>
  <c r="A9132" i="11"/>
  <c r="O9131" i="11"/>
  <c r="N9131" i="11"/>
  <c r="E9131" i="11"/>
  <c r="D9131" i="11"/>
  <c r="B9131" i="11"/>
  <c r="A9131" i="11"/>
  <c r="O9130" i="11"/>
  <c r="N9130" i="11"/>
  <c r="E9130" i="11"/>
  <c r="D9130" i="11"/>
  <c r="B9130" i="11"/>
  <c r="A9130" i="11"/>
  <c r="O9129" i="11"/>
  <c r="N9129" i="11"/>
  <c r="E9129" i="11"/>
  <c r="D9129" i="11"/>
  <c r="B9129" i="11"/>
  <c r="A9129" i="11"/>
  <c r="O9128" i="11"/>
  <c r="N9128" i="11"/>
  <c r="E9128" i="11"/>
  <c r="D9128" i="11"/>
  <c r="B9128" i="11"/>
  <c r="A9128" i="11"/>
  <c r="O9127" i="11"/>
  <c r="N9127" i="11"/>
  <c r="E9127" i="11"/>
  <c r="D9127" i="11"/>
  <c r="B9127" i="11"/>
  <c r="A9127" i="11"/>
  <c r="O9126" i="11"/>
  <c r="N9126" i="11"/>
  <c r="E9126" i="11"/>
  <c r="D9126" i="11"/>
  <c r="B9126" i="11"/>
  <c r="A9126" i="11"/>
  <c r="O9125" i="11"/>
  <c r="N9125" i="11"/>
  <c r="E9125" i="11"/>
  <c r="D9125" i="11"/>
  <c r="B9125" i="11"/>
  <c r="A9125" i="11"/>
  <c r="O9124" i="11"/>
  <c r="N9124" i="11"/>
  <c r="E9124" i="11"/>
  <c r="D9124" i="11"/>
  <c r="B9124" i="11"/>
  <c r="A9124" i="11"/>
  <c r="O9123" i="11"/>
  <c r="N9123" i="11"/>
  <c r="E9123" i="11"/>
  <c r="D9123" i="11"/>
  <c r="B9123" i="11"/>
  <c r="A9123" i="11"/>
  <c r="O9122" i="11"/>
  <c r="N9122" i="11"/>
  <c r="E9122" i="11"/>
  <c r="D9122" i="11"/>
  <c r="B9122" i="11"/>
  <c r="A9122" i="11"/>
  <c r="O9121" i="11"/>
  <c r="N9121" i="11"/>
  <c r="E9121" i="11"/>
  <c r="D9121" i="11"/>
  <c r="B9121" i="11"/>
  <c r="A9121" i="11"/>
  <c r="O9120" i="11"/>
  <c r="N9120" i="11"/>
  <c r="E9120" i="11"/>
  <c r="D9120" i="11"/>
  <c r="B9120" i="11"/>
  <c r="A9120" i="11"/>
  <c r="O9119" i="11"/>
  <c r="N9119" i="11"/>
  <c r="E9119" i="11"/>
  <c r="D9119" i="11"/>
  <c r="B9119" i="11"/>
  <c r="A9119" i="11"/>
  <c r="O9118" i="11"/>
  <c r="N9118" i="11"/>
  <c r="E9118" i="11"/>
  <c r="D9118" i="11"/>
  <c r="B9118" i="11"/>
  <c r="A9118" i="11"/>
  <c r="O9117" i="11"/>
  <c r="N9117" i="11"/>
  <c r="E9117" i="11"/>
  <c r="D9117" i="11"/>
  <c r="B9117" i="11"/>
  <c r="A9117" i="11"/>
  <c r="O9116" i="11"/>
  <c r="N9116" i="11"/>
  <c r="E9116" i="11"/>
  <c r="D9116" i="11"/>
  <c r="B9116" i="11"/>
  <c r="A9116" i="11"/>
  <c r="O9115" i="11"/>
  <c r="N9115" i="11"/>
  <c r="E9115" i="11"/>
  <c r="D9115" i="11"/>
  <c r="B9115" i="11"/>
  <c r="A9115" i="11"/>
  <c r="O9114" i="11"/>
  <c r="N9114" i="11"/>
  <c r="E9114" i="11"/>
  <c r="D9114" i="11"/>
  <c r="B9114" i="11"/>
  <c r="A9114" i="11"/>
  <c r="O9113" i="11"/>
  <c r="N9113" i="11"/>
  <c r="E9113" i="11"/>
  <c r="D9113" i="11"/>
  <c r="B9113" i="11"/>
  <c r="A9113" i="11"/>
  <c r="O9112" i="11"/>
  <c r="N9112" i="11"/>
  <c r="E9112" i="11"/>
  <c r="D9112" i="11"/>
  <c r="B9112" i="11"/>
  <c r="A9112" i="11"/>
  <c r="O9111" i="11"/>
  <c r="N9111" i="11"/>
  <c r="E9111" i="11"/>
  <c r="D9111" i="11"/>
  <c r="B9111" i="11"/>
  <c r="A9111" i="11"/>
  <c r="O9110" i="11"/>
  <c r="N9110" i="11"/>
  <c r="E9110" i="11"/>
  <c r="D9110" i="11"/>
  <c r="B9110" i="11"/>
  <c r="A9110" i="11"/>
  <c r="O9109" i="11"/>
  <c r="N9109" i="11"/>
  <c r="E9109" i="11"/>
  <c r="D9109" i="11"/>
  <c r="B9109" i="11"/>
  <c r="A9109" i="11"/>
  <c r="O9108" i="11"/>
  <c r="N9108" i="11"/>
  <c r="E9108" i="11"/>
  <c r="D9108" i="11"/>
  <c r="B9108" i="11"/>
  <c r="A9108" i="11"/>
  <c r="O9107" i="11"/>
  <c r="N9107" i="11"/>
  <c r="E9107" i="11"/>
  <c r="D9107" i="11"/>
  <c r="B9107" i="11"/>
  <c r="A9107" i="11"/>
  <c r="O9106" i="11"/>
  <c r="N9106" i="11"/>
  <c r="E9106" i="11"/>
  <c r="D9106" i="11"/>
  <c r="B9106" i="11"/>
  <c r="A9106" i="11"/>
  <c r="O9105" i="11"/>
  <c r="N9105" i="11"/>
  <c r="E9105" i="11"/>
  <c r="D9105" i="11"/>
  <c r="B9105" i="11"/>
  <c r="A9105" i="11"/>
  <c r="O9104" i="11"/>
  <c r="N9104" i="11"/>
  <c r="E9104" i="11"/>
  <c r="D9104" i="11"/>
  <c r="B9104" i="11"/>
  <c r="A9104" i="11"/>
  <c r="O9103" i="11"/>
  <c r="N9103" i="11"/>
  <c r="E9103" i="11"/>
  <c r="D9103" i="11"/>
  <c r="B9103" i="11"/>
  <c r="A9103" i="11"/>
  <c r="O9102" i="11"/>
  <c r="N9102" i="11"/>
  <c r="E9102" i="11"/>
  <c r="D9102" i="11"/>
  <c r="B9102" i="11"/>
  <c r="A9102" i="11"/>
  <c r="O9101" i="11"/>
  <c r="N9101" i="11"/>
  <c r="E9101" i="11"/>
  <c r="D9101" i="11"/>
  <c r="B9101" i="11"/>
  <c r="A9101" i="11"/>
  <c r="O9100" i="11"/>
  <c r="N9100" i="11"/>
  <c r="E9100" i="11"/>
  <c r="D9100" i="11"/>
  <c r="B9100" i="11"/>
  <c r="A9100" i="11"/>
  <c r="O9099" i="11"/>
  <c r="N9099" i="11"/>
  <c r="E9099" i="11"/>
  <c r="D9099" i="11"/>
  <c r="B9099" i="11"/>
  <c r="A9099" i="11"/>
  <c r="O9098" i="11"/>
  <c r="N9098" i="11"/>
  <c r="E9098" i="11"/>
  <c r="D9098" i="11"/>
  <c r="B9098" i="11"/>
  <c r="A9098" i="11"/>
  <c r="O9097" i="11"/>
  <c r="N9097" i="11"/>
  <c r="E9097" i="11"/>
  <c r="D9097" i="11"/>
  <c r="B9097" i="11"/>
  <c r="A9097" i="11"/>
  <c r="O9096" i="11"/>
  <c r="N9096" i="11"/>
  <c r="E9096" i="11"/>
  <c r="D9096" i="11"/>
  <c r="B9096" i="11"/>
  <c r="A9096" i="11"/>
  <c r="O9095" i="11"/>
  <c r="N9095" i="11"/>
  <c r="E9095" i="11"/>
  <c r="D9095" i="11"/>
  <c r="B9095" i="11"/>
  <c r="A9095" i="11"/>
  <c r="O9094" i="11"/>
  <c r="N9094" i="11"/>
  <c r="E9094" i="11"/>
  <c r="D9094" i="11"/>
  <c r="B9094" i="11"/>
  <c r="A9094" i="11"/>
  <c r="O9093" i="11"/>
  <c r="N9093" i="11"/>
  <c r="E9093" i="11"/>
  <c r="D9093" i="11"/>
  <c r="B9093" i="11"/>
  <c r="A9093" i="11"/>
  <c r="O9092" i="11"/>
  <c r="N9092" i="11"/>
  <c r="E9092" i="11"/>
  <c r="D9092" i="11"/>
  <c r="B9092" i="11"/>
  <c r="A9092" i="11"/>
  <c r="O9091" i="11"/>
  <c r="N9091" i="11"/>
  <c r="E9091" i="11"/>
  <c r="D9091" i="11"/>
  <c r="B9091" i="11"/>
  <c r="A9091" i="11"/>
  <c r="O9090" i="11"/>
  <c r="N9090" i="11"/>
  <c r="E9090" i="11"/>
  <c r="D9090" i="11"/>
  <c r="B9090" i="11"/>
  <c r="A9090" i="11"/>
  <c r="O9089" i="11"/>
  <c r="N9089" i="11"/>
  <c r="E9089" i="11"/>
  <c r="D9089" i="11"/>
  <c r="B9089" i="11"/>
  <c r="A9089" i="11"/>
  <c r="O9088" i="11"/>
  <c r="N9088" i="11"/>
  <c r="E9088" i="11"/>
  <c r="D9088" i="11"/>
  <c r="B9088" i="11"/>
  <c r="A9088" i="11"/>
  <c r="O9087" i="11"/>
  <c r="N9087" i="11"/>
  <c r="E9087" i="11"/>
  <c r="D9087" i="11"/>
  <c r="B9087" i="11"/>
  <c r="A9087" i="11"/>
  <c r="O9086" i="11"/>
  <c r="N9086" i="11"/>
  <c r="E9086" i="11"/>
  <c r="D9086" i="11"/>
  <c r="B9086" i="11"/>
  <c r="A9086" i="11"/>
  <c r="O9085" i="11"/>
  <c r="N9085" i="11"/>
  <c r="E9085" i="11"/>
  <c r="D9085" i="11"/>
  <c r="B9085" i="11"/>
  <c r="A9085" i="11"/>
  <c r="O9084" i="11"/>
  <c r="N9084" i="11"/>
  <c r="E9084" i="11"/>
  <c r="D9084" i="11"/>
  <c r="B9084" i="11"/>
  <c r="A9084" i="11"/>
  <c r="O9083" i="11"/>
  <c r="N9083" i="11"/>
  <c r="E9083" i="11"/>
  <c r="D9083" i="11"/>
  <c r="B9083" i="11"/>
  <c r="A9083" i="11"/>
  <c r="O9082" i="11"/>
  <c r="N9082" i="11"/>
  <c r="E9082" i="11"/>
  <c r="D9082" i="11"/>
  <c r="B9082" i="11"/>
  <c r="A9082" i="11"/>
  <c r="O9081" i="11"/>
  <c r="N9081" i="11"/>
  <c r="E9081" i="11"/>
  <c r="D9081" i="11"/>
  <c r="B9081" i="11"/>
  <c r="A9081" i="11"/>
  <c r="O9080" i="11"/>
  <c r="N9080" i="11"/>
  <c r="E9080" i="11"/>
  <c r="D9080" i="11"/>
  <c r="B9080" i="11"/>
  <c r="A9080" i="11"/>
  <c r="O9079" i="11"/>
  <c r="N9079" i="11"/>
  <c r="E9079" i="11"/>
  <c r="D9079" i="11"/>
  <c r="B9079" i="11"/>
  <c r="A9079" i="11"/>
  <c r="O9078" i="11"/>
  <c r="N9078" i="11"/>
  <c r="E9078" i="11"/>
  <c r="D9078" i="11"/>
  <c r="B9078" i="11"/>
  <c r="A9078" i="11"/>
  <c r="O9077" i="11"/>
  <c r="N9077" i="11"/>
  <c r="E9077" i="11"/>
  <c r="D9077" i="11"/>
  <c r="B9077" i="11"/>
  <c r="A9077" i="11"/>
  <c r="O9076" i="11"/>
  <c r="N9076" i="11"/>
  <c r="E9076" i="11"/>
  <c r="D9076" i="11"/>
  <c r="B9076" i="11"/>
  <c r="A9076" i="11"/>
  <c r="O9075" i="11"/>
  <c r="N9075" i="11"/>
  <c r="E9075" i="11"/>
  <c r="D9075" i="11"/>
  <c r="B9075" i="11"/>
  <c r="A9075" i="11"/>
  <c r="O9074" i="11"/>
  <c r="N9074" i="11"/>
  <c r="E9074" i="11"/>
  <c r="D9074" i="11"/>
  <c r="B9074" i="11"/>
  <c r="A9074" i="11"/>
  <c r="O9073" i="11"/>
  <c r="N9073" i="11"/>
  <c r="E9073" i="11"/>
  <c r="D9073" i="11"/>
  <c r="B9073" i="11"/>
  <c r="A9073" i="11"/>
  <c r="O9072" i="11"/>
  <c r="N9072" i="11"/>
  <c r="E9072" i="11"/>
  <c r="D9072" i="11"/>
  <c r="B9072" i="11"/>
  <c r="A9072" i="11"/>
  <c r="O9071" i="11"/>
  <c r="N9071" i="11"/>
  <c r="E9071" i="11"/>
  <c r="D9071" i="11"/>
  <c r="B9071" i="11"/>
  <c r="A9071" i="11"/>
  <c r="O9070" i="11"/>
  <c r="N9070" i="11"/>
  <c r="E9070" i="11"/>
  <c r="D9070" i="11"/>
  <c r="B9070" i="11"/>
  <c r="A9070" i="11"/>
  <c r="O9069" i="11"/>
  <c r="N9069" i="11"/>
  <c r="E9069" i="11"/>
  <c r="D9069" i="11"/>
  <c r="B9069" i="11"/>
  <c r="A9069" i="11"/>
  <c r="O9068" i="11"/>
  <c r="N9068" i="11"/>
  <c r="E9068" i="11"/>
  <c r="D9068" i="11"/>
  <c r="B9068" i="11"/>
  <c r="A9068" i="11"/>
  <c r="O9067" i="11"/>
  <c r="N9067" i="11"/>
  <c r="E9067" i="11"/>
  <c r="D9067" i="11"/>
  <c r="B9067" i="11"/>
  <c r="A9067" i="11"/>
  <c r="O9066" i="11"/>
  <c r="N9066" i="11"/>
  <c r="E9066" i="11"/>
  <c r="D9066" i="11"/>
  <c r="B9066" i="11"/>
  <c r="A9066" i="11"/>
  <c r="O9065" i="11"/>
  <c r="N9065" i="11"/>
  <c r="E9065" i="11"/>
  <c r="D9065" i="11"/>
  <c r="B9065" i="11"/>
  <c r="A9065" i="11"/>
  <c r="O9064" i="11"/>
  <c r="N9064" i="11"/>
  <c r="E9064" i="11"/>
  <c r="D9064" i="11"/>
  <c r="B9064" i="11"/>
  <c r="A9064" i="11"/>
  <c r="O9063" i="11"/>
  <c r="N9063" i="11"/>
  <c r="E9063" i="11"/>
  <c r="D9063" i="11"/>
  <c r="B9063" i="11"/>
  <c r="A9063" i="11"/>
  <c r="O9062" i="11"/>
  <c r="N9062" i="11"/>
  <c r="E9062" i="11"/>
  <c r="D9062" i="11"/>
  <c r="B9062" i="11"/>
  <c r="A9062" i="11"/>
  <c r="O9061" i="11"/>
  <c r="N9061" i="11"/>
  <c r="E9061" i="11"/>
  <c r="D9061" i="11"/>
  <c r="B9061" i="11"/>
  <c r="A9061" i="11"/>
  <c r="O9060" i="11"/>
  <c r="N9060" i="11"/>
  <c r="E9060" i="11"/>
  <c r="D9060" i="11"/>
  <c r="B9060" i="11"/>
  <c r="A9060" i="11"/>
  <c r="O9059" i="11"/>
  <c r="N9059" i="11"/>
  <c r="E9059" i="11"/>
  <c r="D9059" i="11"/>
  <c r="B9059" i="11"/>
  <c r="A9059" i="11"/>
  <c r="O9058" i="11"/>
  <c r="N9058" i="11"/>
  <c r="E9058" i="11"/>
  <c r="D9058" i="11"/>
  <c r="B9058" i="11"/>
  <c r="A9058" i="11"/>
  <c r="O9057" i="11"/>
  <c r="N9057" i="11"/>
  <c r="E9057" i="11"/>
  <c r="D9057" i="11"/>
  <c r="B9057" i="11"/>
  <c r="A9057" i="11"/>
  <c r="O9056" i="11"/>
  <c r="N9056" i="11"/>
  <c r="E9056" i="11"/>
  <c r="D9056" i="11"/>
  <c r="B9056" i="11"/>
  <c r="A9056" i="11"/>
  <c r="O9055" i="11"/>
  <c r="N9055" i="11"/>
  <c r="E9055" i="11"/>
  <c r="D9055" i="11"/>
  <c r="B9055" i="11"/>
  <c r="A9055" i="11"/>
  <c r="O9054" i="11"/>
  <c r="N9054" i="11"/>
  <c r="E9054" i="11"/>
  <c r="D9054" i="11"/>
  <c r="B9054" i="11"/>
  <c r="A9054" i="11"/>
  <c r="O9053" i="11"/>
  <c r="N9053" i="11"/>
  <c r="E9053" i="11"/>
  <c r="D9053" i="11"/>
  <c r="B9053" i="11"/>
  <c r="A9053" i="11"/>
  <c r="O9052" i="11"/>
  <c r="N9052" i="11"/>
  <c r="E9052" i="11"/>
  <c r="D9052" i="11"/>
  <c r="B9052" i="11"/>
  <c r="A9052" i="11"/>
  <c r="O9051" i="11"/>
  <c r="N9051" i="11"/>
  <c r="E9051" i="11"/>
  <c r="D9051" i="11"/>
  <c r="B9051" i="11"/>
  <c r="A9051" i="11"/>
  <c r="O9050" i="11"/>
  <c r="N9050" i="11"/>
  <c r="E9050" i="11"/>
  <c r="D9050" i="11"/>
  <c r="B9050" i="11"/>
  <c r="A9050" i="11"/>
  <c r="O9049" i="11"/>
  <c r="N9049" i="11"/>
  <c r="E9049" i="11"/>
  <c r="D9049" i="11"/>
  <c r="B9049" i="11"/>
  <c r="A9049" i="11"/>
  <c r="O9048" i="11"/>
  <c r="N9048" i="11"/>
  <c r="E9048" i="11"/>
  <c r="D9048" i="11"/>
  <c r="B9048" i="11"/>
  <c r="A9048" i="11"/>
  <c r="O9047" i="11"/>
  <c r="N9047" i="11"/>
  <c r="E9047" i="11"/>
  <c r="D9047" i="11"/>
  <c r="B9047" i="11"/>
  <c r="A9047" i="11"/>
  <c r="O9046" i="11"/>
  <c r="N9046" i="11"/>
  <c r="E9046" i="11"/>
  <c r="D9046" i="11"/>
  <c r="B9046" i="11"/>
  <c r="A9046" i="11"/>
  <c r="O9045" i="11"/>
  <c r="N9045" i="11"/>
  <c r="E9045" i="11"/>
  <c r="D9045" i="11"/>
  <c r="B9045" i="11"/>
  <c r="A9045" i="11"/>
  <c r="O9044" i="11"/>
  <c r="N9044" i="11"/>
  <c r="E9044" i="11"/>
  <c r="D9044" i="11"/>
  <c r="B9044" i="11"/>
  <c r="A9044" i="11"/>
  <c r="O9043" i="11"/>
  <c r="N9043" i="11"/>
  <c r="E9043" i="11"/>
  <c r="D9043" i="11"/>
  <c r="B9043" i="11"/>
  <c r="A9043" i="11"/>
  <c r="O9042" i="11"/>
  <c r="N9042" i="11"/>
  <c r="E9042" i="11"/>
  <c r="D9042" i="11"/>
  <c r="B9042" i="11"/>
  <c r="A9042" i="11"/>
  <c r="O9041" i="11"/>
  <c r="N9041" i="11"/>
  <c r="E9041" i="11"/>
  <c r="D9041" i="11"/>
  <c r="B9041" i="11"/>
  <c r="A9041" i="11"/>
  <c r="O9040" i="11"/>
  <c r="N9040" i="11"/>
  <c r="E9040" i="11"/>
  <c r="D9040" i="11"/>
  <c r="B9040" i="11"/>
  <c r="A9040" i="11"/>
  <c r="O9039" i="11"/>
  <c r="N9039" i="11"/>
  <c r="E9039" i="11"/>
  <c r="D9039" i="11"/>
  <c r="B9039" i="11"/>
  <c r="A9039" i="11"/>
  <c r="O9038" i="11"/>
  <c r="N9038" i="11"/>
  <c r="E9038" i="11"/>
  <c r="D9038" i="11"/>
  <c r="B9038" i="11"/>
  <c r="A9038" i="11"/>
  <c r="O9037" i="11"/>
  <c r="N9037" i="11"/>
  <c r="E9037" i="11"/>
  <c r="D9037" i="11"/>
  <c r="B9037" i="11"/>
  <c r="A9037" i="11"/>
  <c r="O9036" i="11"/>
  <c r="N9036" i="11"/>
  <c r="E9036" i="11"/>
  <c r="D9036" i="11"/>
  <c r="B9036" i="11"/>
  <c r="A9036" i="11"/>
  <c r="O9035" i="11"/>
  <c r="N9035" i="11"/>
  <c r="E9035" i="11"/>
  <c r="D9035" i="11"/>
  <c r="B9035" i="11"/>
  <c r="A9035" i="11"/>
  <c r="O9034" i="11"/>
  <c r="N9034" i="11"/>
  <c r="E9034" i="11"/>
  <c r="D9034" i="11"/>
  <c r="B9034" i="11"/>
  <c r="A9034" i="11"/>
  <c r="O9033" i="11"/>
  <c r="N9033" i="11"/>
  <c r="E9033" i="11"/>
  <c r="D9033" i="11"/>
  <c r="B9033" i="11"/>
  <c r="A9033" i="11"/>
  <c r="O9032" i="11"/>
  <c r="N9032" i="11"/>
  <c r="E9032" i="11"/>
  <c r="D9032" i="11"/>
  <c r="B9032" i="11"/>
  <c r="A9032" i="11"/>
  <c r="O9031" i="11"/>
  <c r="N9031" i="11"/>
  <c r="E9031" i="11"/>
  <c r="D9031" i="11"/>
  <c r="B9031" i="11"/>
  <c r="A9031" i="11"/>
  <c r="O9030" i="11"/>
  <c r="N9030" i="11"/>
  <c r="E9030" i="11"/>
  <c r="D9030" i="11"/>
  <c r="B9030" i="11"/>
  <c r="A9030" i="11"/>
  <c r="O9029" i="11"/>
  <c r="N9029" i="11"/>
  <c r="E9029" i="11"/>
  <c r="D9029" i="11"/>
  <c r="B9029" i="11"/>
  <c r="A9029" i="11"/>
  <c r="O9028" i="11"/>
  <c r="N9028" i="11"/>
  <c r="E9028" i="11"/>
  <c r="D9028" i="11"/>
  <c r="B9028" i="11"/>
  <c r="A9028" i="11"/>
  <c r="O9027" i="11"/>
  <c r="N9027" i="11"/>
  <c r="E9027" i="11"/>
  <c r="D9027" i="11"/>
  <c r="B9027" i="11"/>
  <c r="A9027" i="11"/>
  <c r="O9026" i="11"/>
  <c r="N9026" i="11"/>
  <c r="E9026" i="11"/>
  <c r="D9026" i="11"/>
  <c r="B9026" i="11"/>
  <c r="A9026" i="11"/>
  <c r="O9025" i="11"/>
  <c r="N9025" i="11"/>
  <c r="E9025" i="11"/>
  <c r="D9025" i="11"/>
  <c r="B9025" i="11"/>
  <c r="A9025" i="11"/>
  <c r="O9024" i="11"/>
  <c r="N9024" i="11"/>
  <c r="E9024" i="11"/>
  <c r="D9024" i="11"/>
  <c r="B9024" i="11"/>
  <c r="A9024" i="11"/>
  <c r="O9023" i="11"/>
  <c r="N9023" i="11"/>
  <c r="E9023" i="11"/>
  <c r="D9023" i="11"/>
  <c r="B9023" i="11"/>
  <c r="A9023" i="11"/>
  <c r="O9022" i="11"/>
  <c r="N9022" i="11"/>
  <c r="E9022" i="11"/>
  <c r="D9022" i="11"/>
  <c r="B9022" i="11"/>
  <c r="A9022" i="11"/>
  <c r="O9021" i="11"/>
  <c r="N9021" i="11"/>
  <c r="E9021" i="11"/>
  <c r="D9021" i="11"/>
  <c r="B9021" i="11"/>
  <c r="A9021" i="11"/>
  <c r="O9020" i="11"/>
  <c r="N9020" i="11"/>
  <c r="E9020" i="11"/>
  <c r="D9020" i="11"/>
  <c r="B9020" i="11"/>
  <c r="A9020" i="11"/>
  <c r="O9019" i="11"/>
  <c r="N9019" i="11"/>
  <c r="E9019" i="11"/>
  <c r="D9019" i="11"/>
  <c r="B9019" i="11"/>
  <c r="A9019" i="11"/>
  <c r="O9018" i="11"/>
  <c r="N9018" i="11"/>
  <c r="E9018" i="11"/>
  <c r="D9018" i="11"/>
  <c r="B9018" i="11"/>
  <c r="A9018" i="11"/>
  <c r="O9017" i="11"/>
  <c r="N9017" i="11"/>
  <c r="E9017" i="11"/>
  <c r="D9017" i="11"/>
  <c r="B9017" i="11"/>
  <c r="A9017" i="11"/>
  <c r="O9016" i="11"/>
  <c r="N9016" i="11"/>
  <c r="E9016" i="11"/>
  <c r="D9016" i="11"/>
  <c r="B9016" i="11"/>
  <c r="A9016" i="11"/>
  <c r="O9015" i="11"/>
  <c r="N9015" i="11"/>
  <c r="E9015" i="11"/>
  <c r="D9015" i="11"/>
  <c r="B9015" i="11"/>
  <c r="A9015" i="11"/>
  <c r="O9014" i="11"/>
  <c r="N9014" i="11"/>
  <c r="E9014" i="11"/>
  <c r="D9014" i="11"/>
  <c r="B9014" i="11"/>
  <c r="A9014" i="11"/>
  <c r="O9013" i="11"/>
  <c r="N9013" i="11"/>
  <c r="E9013" i="11"/>
  <c r="D9013" i="11"/>
  <c r="B9013" i="11"/>
  <c r="A9013" i="11"/>
  <c r="O9012" i="11"/>
  <c r="N9012" i="11"/>
  <c r="E9012" i="11"/>
  <c r="D9012" i="11"/>
  <c r="B9012" i="11"/>
  <c r="A9012" i="11"/>
  <c r="O9011" i="11"/>
  <c r="N9011" i="11"/>
  <c r="E9011" i="11"/>
  <c r="D9011" i="11"/>
  <c r="B9011" i="11"/>
  <c r="A9011" i="11"/>
  <c r="O9010" i="11"/>
  <c r="N9010" i="11"/>
  <c r="E9010" i="11"/>
  <c r="D9010" i="11"/>
  <c r="B9010" i="11"/>
  <c r="A9010" i="11"/>
  <c r="O9009" i="11"/>
  <c r="N9009" i="11"/>
  <c r="E9009" i="11"/>
  <c r="D9009" i="11"/>
  <c r="B9009" i="11"/>
  <c r="A9009" i="11"/>
  <c r="O9008" i="11"/>
  <c r="N9008" i="11"/>
  <c r="E9008" i="11"/>
  <c r="D9008" i="11"/>
  <c r="B9008" i="11"/>
  <c r="A9008" i="11"/>
  <c r="O9007" i="11"/>
  <c r="N9007" i="11"/>
  <c r="E9007" i="11"/>
  <c r="D9007" i="11"/>
  <c r="B9007" i="11"/>
  <c r="A9007" i="11"/>
  <c r="O9006" i="11"/>
  <c r="N9006" i="11"/>
  <c r="E9006" i="11"/>
  <c r="D9006" i="11"/>
  <c r="B9006" i="11"/>
  <c r="A9006" i="11"/>
  <c r="O9005" i="11"/>
  <c r="N9005" i="11"/>
  <c r="E9005" i="11"/>
  <c r="D9005" i="11"/>
  <c r="B9005" i="11"/>
  <c r="A9005" i="11"/>
  <c r="O9004" i="11"/>
  <c r="N9004" i="11"/>
  <c r="E9004" i="11"/>
  <c r="D9004" i="11"/>
  <c r="B9004" i="11"/>
  <c r="A9004" i="11"/>
  <c r="O9003" i="11"/>
  <c r="N9003" i="11"/>
  <c r="E9003" i="11"/>
  <c r="D9003" i="11"/>
  <c r="B9003" i="11"/>
  <c r="A9003" i="11"/>
  <c r="O9002" i="11"/>
  <c r="N9002" i="11"/>
  <c r="E9002" i="11"/>
  <c r="D9002" i="11"/>
  <c r="B9002" i="11"/>
  <c r="A9002" i="11"/>
  <c r="O9001" i="11"/>
  <c r="N9001" i="11"/>
  <c r="E9001" i="11"/>
  <c r="D9001" i="11"/>
  <c r="B9001" i="11"/>
  <c r="A9001" i="11"/>
  <c r="O9000" i="11"/>
  <c r="N9000" i="11"/>
  <c r="E9000" i="11"/>
  <c r="D9000" i="11"/>
  <c r="B9000" i="11"/>
  <c r="A9000" i="11"/>
  <c r="O8999" i="11"/>
  <c r="N8999" i="11"/>
  <c r="E8999" i="11"/>
  <c r="D8999" i="11"/>
  <c r="B8999" i="11"/>
  <c r="A8999" i="11"/>
  <c r="O8998" i="11"/>
  <c r="N8998" i="11"/>
  <c r="E8998" i="11"/>
  <c r="D8998" i="11"/>
  <c r="B8998" i="11"/>
  <c r="A8998" i="11"/>
  <c r="O8997" i="11"/>
  <c r="N8997" i="11"/>
  <c r="E8997" i="11"/>
  <c r="D8997" i="11"/>
  <c r="B8997" i="11"/>
  <c r="A8997" i="11"/>
  <c r="O8996" i="11"/>
  <c r="N8996" i="11"/>
  <c r="E8996" i="11"/>
  <c r="D8996" i="11"/>
  <c r="B8996" i="11"/>
  <c r="A8996" i="11"/>
  <c r="O8995" i="11"/>
  <c r="N8995" i="11"/>
  <c r="E8995" i="11"/>
  <c r="D8995" i="11"/>
  <c r="B8995" i="11"/>
  <c r="A8995" i="11"/>
  <c r="O8994" i="11"/>
  <c r="N8994" i="11"/>
  <c r="E8994" i="11"/>
  <c r="D8994" i="11"/>
  <c r="B8994" i="11"/>
  <c r="A8994" i="11"/>
  <c r="O8993" i="11"/>
  <c r="N8993" i="11"/>
  <c r="E8993" i="11"/>
  <c r="D8993" i="11"/>
  <c r="B8993" i="11"/>
  <c r="A8993" i="11"/>
  <c r="O8992" i="11"/>
  <c r="N8992" i="11"/>
  <c r="E8992" i="11"/>
  <c r="D8992" i="11"/>
  <c r="B8992" i="11"/>
  <c r="A8992" i="11"/>
  <c r="O8991" i="11"/>
  <c r="N8991" i="11"/>
  <c r="E8991" i="11"/>
  <c r="D8991" i="11"/>
  <c r="B8991" i="11"/>
  <c r="A8991" i="11"/>
  <c r="O8990" i="11"/>
  <c r="N8990" i="11"/>
  <c r="E8990" i="11"/>
  <c r="D8990" i="11"/>
  <c r="B8990" i="11"/>
  <c r="A8990" i="11"/>
  <c r="O8989" i="11"/>
  <c r="N8989" i="11"/>
  <c r="E8989" i="11"/>
  <c r="D8989" i="11"/>
  <c r="B8989" i="11"/>
  <c r="A8989" i="11"/>
  <c r="O8988" i="11"/>
  <c r="N8988" i="11"/>
  <c r="E8988" i="11"/>
  <c r="D8988" i="11"/>
  <c r="B8988" i="11"/>
  <c r="A8988" i="11"/>
  <c r="O8987" i="11"/>
  <c r="N8987" i="11"/>
  <c r="E8987" i="11"/>
  <c r="D8987" i="11"/>
  <c r="B8987" i="11"/>
  <c r="A8987" i="11"/>
  <c r="O8986" i="11"/>
  <c r="N8986" i="11"/>
  <c r="E8986" i="11"/>
  <c r="D8986" i="11"/>
  <c r="B8986" i="11"/>
  <c r="A8986" i="11"/>
  <c r="O8985" i="11"/>
  <c r="N8985" i="11"/>
  <c r="E8985" i="11"/>
  <c r="D8985" i="11"/>
  <c r="B8985" i="11"/>
  <c r="A8985" i="11"/>
  <c r="O8984" i="11"/>
  <c r="N8984" i="11"/>
  <c r="E8984" i="11"/>
  <c r="D8984" i="11"/>
  <c r="B8984" i="11"/>
  <c r="A8984" i="11"/>
  <c r="O8983" i="11"/>
  <c r="N8983" i="11"/>
  <c r="E8983" i="11"/>
  <c r="D8983" i="11"/>
  <c r="B8983" i="11"/>
  <c r="A8983" i="11"/>
  <c r="O8982" i="11"/>
  <c r="N8982" i="11"/>
  <c r="E8982" i="11"/>
  <c r="D8982" i="11"/>
  <c r="B8982" i="11"/>
  <c r="A8982" i="11"/>
  <c r="O8981" i="11"/>
  <c r="N8981" i="11"/>
  <c r="E8981" i="11"/>
  <c r="D8981" i="11"/>
  <c r="B8981" i="11"/>
  <c r="A8981" i="11"/>
  <c r="O8980" i="11"/>
  <c r="N8980" i="11"/>
  <c r="E8980" i="11"/>
  <c r="D8980" i="11"/>
  <c r="B8980" i="11"/>
  <c r="A8980" i="11"/>
  <c r="O8979" i="11"/>
  <c r="N8979" i="11"/>
  <c r="E8979" i="11"/>
  <c r="D8979" i="11"/>
  <c r="B8979" i="11"/>
  <c r="A8979" i="11"/>
  <c r="O8978" i="11"/>
  <c r="N8978" i="11"/>
  <c r="E8978" i="11"/>
  <c r="D8978" i="11"/>
  <c r="B8978" i="11"/>
  <c r="A8978" i="11"/>
  <c r="O8977" i="11"/>
  <c r="N8977" i="11"/>
  <c r="E8977" i="11"/>
  <c r="D8977" i="11"/>
  <c r="B8977" i="11"/>
  <c r="A8977" i="11"/>
  <c r="O8976" i="11"/>
  <c r="N8976" i="11"/>
  <c r="E8976" i="11"/>
  <c r="D8976" i="11"/>
  <c r="B8976" i="11"/>
  <c r="A8976" i="11"/>
  <c r="O8975" i="11"/>
  <c r="N8975" i="11"/>
  <c r="E8975" i="11"/>
  <c r="D8975" i="11"/>
  <c r="B8975" i="11"/>
  <c r="A8975" i="11"/>
  <c r="O8974" i="11"/>
  <c r="N8974" i="11"/>
  <c r="E8974" i="11"/>
  <c r="D8974" i="11"/>
  <c r="B8974" i="11"/>
  <c r="A8974" i="11"/>
  <c r="O8973" i="11"/>
  <c r="N8973" i="11"/>
  <c r="E8973" i="11"/>
  <c r="D8973" i="11"/>
  <c r="B8973" i="11"/>
  <c r="A8973" i="11"/>
  <c r="O8972" i="11"/>
  <c r="N8972" i="11"/>
  <c r="E8972" i="11"/>
  <c r="D8972" i="11"/>
  <c r="B8972" i="11"/>
  <c r="A8972" i="11"/>
  <c r="O8971" i="11"/>
  <c r="N8971" i="11"/>
  <c r="E8971" i="11"/>
  <c r="D8971" i="11"/>
  <c r="B8971" i="11"/>
  <c r="A8971" i="11"/>
  <c r="O8970" i="11"/>
  <c r="N8970" i="11"/>
  <c r="E8970" i="11"/>
  <c r="D8970" i="11"/>
  <c r="B8970" i="11"/>
  <c r="A8970" i="11"/>
  <c r="O8969" i="11"/>
  <c r="N8969" i="11"/>
  <c r="E8969" i="11"/>
  <c r="D8969" i="11"/>
  <c r="B8969" i="11"/>
  <c r="A8969" i="11"/>
  <c r="O8968" i="11"/>
  <c r="N8968" i="11"/>
  <c r="E8968" i="11"/>
  <c r="D8968" i="11"/>
  <c r="B8968" i="11"/>
  <c r="A8968" i="11"/>
  <c r="O8967" i="11"/>
  <c r="N8967" i="11"/>
  <c r="E8967" i="11"/>
  <c r="D8967" i="11"/>
  <c r="B8967" i="11"/>
  <c r="A8967" i="11"/>
  <c r="O8966" i="11"/>
  <c r="N8966" i="11"/>
  <c r="E8966" i="11"/>
  <c r="D8966" i="11"/>
  <c r="B8966" i="11"/>
  <c r="A8966" i="11"/>
  <c r="O8965" i="11"/>
  <c r="N8965" i="11"/>
  <c r="E8965" i="11"/>
  <c r="D8965" i="11"/>
  <c r="B8965" i="11"/>
  <c r="A8965" i="11"/>
  <c r="O8964" i="11"/>
  <c r="N8964" i="11"/>
  <c r="E8964" i="11"/>
  <c r="D8964" i="11"/>
  <c r="B8964" i="11"/>
  <c r="A8964" i="11"/>
  <c r="O8963" i="11"/>
  <c r="N8963" i="11"/>
  <c r="E8963" i="11"/>
  <c r="D8963" i="11"/>
  <c r="B8963" i="11"/>
  <c r="A8963" i="11"/>
  <c r="O8962" i="11"/>
  <c r="N8962" i="11"/>
  <c r="E8962" i="11"/>
  <c r="D8962" i="11"/>
  <c r="B8962" i="11"/>
  <c r="A8962" i="11"/>
  <c r="O8961" i="11"/>
  <c r="N8961" i="11"/>
  <c r="E8961" i="11"/>
  <c r="D8961" i="11"/>
  <c r="B8961" i="11"/>
  <c r="A8961" i="11"/>
  <c r="O8960" i="11"/>
  <c r="N8960" i="11"/>
  <c r="E8960" i="11"/>
  <c r="D8960" i="11"/>
  <c r="B8960" i="11"/>
  <c r="A8960" i="11"/>
  <c r="O8959" i="11"/>
  <c r="N8959" i="11"/>
  <c r="E8959" i="11"/>
  <c r="D8959" i="11"/>
  <c r="B8959" i="11"/>
  <c r="A8959" i="11"/>
  <c r="O8958" i="11"/>
  <c r="N8958" i="11"/>
  <c r="E8958" i="11"/>
  <c r="D8958" i="11"/>
  <c r="B8958" i="11"/>
  <c r="A8958" i="11"/>
  <c r="O8957" i="11"/>
  <c r="N8957" i="11"/>
  <c r="E8957" i="11"/>
  <c r="D8957" i="11"/>
  <c r="B8957" i="11"/>
  <c r="A8957" i="11"/>
  <c r="O8956" i="11"/>
  <c r="N8956" i="11"/>
  <c r="E8956" i="11"/>
  <c r="D8956" i="11"/>
  <c r="B8956" i="11"/>
  <c r="A8956" i="11"/>
  <c r="O8955" i="11"/>
  <c r="N8955" i="11"/>
  <c r="E8955" i="11"/>
  <c r="D8955" i="11"/>
  <c r="B8955" i="11"/>
  <c r="A8955" i="11"/>
  <c r="O8954" i="11"/>
  <c r="N8954" i="11"/>
  <c r="E8954" i="11"/>
  <c r="D8954" i="11"/>
  <c r="B8954" i="11"/>
  <c r="A8954" i="11"/>
  <c r="O8953" i="11"/>
  <c r="N8953" i="11"/>
  <c r="E8953" i="11"/>
  <c r="D8953" i="11"/>
  <c r="B8953" i="11"/>
  <c r="A8953" i="11"/>
  <c r="O8952" i="11"/>
  <c r="N8952" i="11"/>
  <c r="E8952" i="11"/>
  <c r="D8952" i="11"/>
  <c r="B8952" i="11"/>
  <c r="A8952" i="11"/>
  <c r="O8951" i="11"/>
  <c r="N8951" i="11"/>
  <c r="E8951" i="11"/>
  <c r="D8951" i="11"/>
  <c r="B8951" i="11"/>
  <c r="A8951" i="11"/>
  <c r="O8950" i="11"/>
  <c r="N8950" i="11"/>
  <c r="E8950" i="11"/>
  <c r="D8950" i="11"/>
  <c r="B8950" i="11"/>
  <c r="A8950" i="11"/>
  <c r="O8949" i="11"/>
  <c r="N8949" i="11"/>
  <c r="E8949" i="11"/>
  <c r="D8949" i="11"/>
  <c r="B8949" i="11"/>
  <c r="A8949" i="11"/>
  <c r="O8948" i="11"/>
  <c r="N8948" i="11"/>
  <c r="E8948" i="11"/>
  <c r="D8948" i="11"/>
  <c r="B8948" i="11"/>
  <c r="A8948" i="11"/>
  <c r="O8947" i="11"/>
  <c r="N8947" i="11"/>
  <c r="E8947" i="11"/>
  <c r="D8947" i="11"/>
  <c r="B8947" i="11"/>
  <c r="A8947" i="11"/>
  <c r="O8946" i="11"/>
  <c r="N8946" i="11"/>
  <c r="E8946" i="11"/>
  <c r="D8946" i="11"/>
  <c r="B8946" i="11"/>
  <c r="A8946" i="11"/>
  <c r="O8945" i="11"/>
  <c r="N8945" i="11"/>
  <c r="E8945" i="11"/>
  <c r="D8945" i="11"/>
  <c r="B8945" i="11"/>
  <c r="A8945" i="11"/>
  <c r="O8944" i="11"/>
  <c r="N8944" i="11"/>
  <c r="E8944" i="11"/>
  <c r="D8944" i="11"/>
  <c r="B8944" i="11"/>
  <c r="A8944" i="11"/>
  <c r="O8943" i="11"/>
  <c r="N8943" i="11"/>
  <c r="E8943" i="11"/>
  <c r="D8943" i="11"/>
  <c r="B8943" i="11"/>
  <c r="A8943" i="11"/>
  <c r="O8942" i="11"/>
  <c r="N8942" i="11"/>
  <c r="E8942" i="11"/>
  <c r="D8942" i="11"/>
  <c r="B8942" i="11"/>
  <c r="A8942" i="11"/>
  <c r="O8941" i="11"/>
  <c r="N8941" i="11"/>
  <c r="E8941" i="11"/>
  <c r="D8941" i="11"/>
  <c r="B8941" i="11"/>
  <c r="A8941" i="11"/>
  <c r="O8940" i="11"/>
  <c r="N8940" i="11"/>
  <c r="E8940" i="11"/>
  <c r="D8940" i="11"/>
  <c r="B8940" i="11"/>
  <c r="A8940" i="11"/>
  <c r="O8939" i="11"/>
  <c r="N8939" i="11"/>
  <c r="E8939" i="11"/>
  <c r="D8939" i="11"/>
  <c r="B8939" i="11"/>
  <c r="A8939" i="11"/>
  <c r="O8938" i="11"/>
  <c r="N8938" i="11"/>
  <c r="E8938" i="11"/>
  <c r="D8938" i="11"/>
  <c r="B8938" i="11"/>
  <c r="A8938" i="11"/>
  <c r="O8937" i="11"/>
  <c r="N8937" i="11"/>
  <c r="E8937" i="11"/>
  <c r="D8937" i="11"/>
  <c r="B8937" i="11"/>
  <c r="A8937" i="11"/>
  <c r="O8936" i="11"/>
  <c r="N8936" i="11"/>
  <c r="E8936" i="11"/>
  <c r="D8936" i="11"/>
  <c r="B8936" i="11"/>
  <c r="A8936" i="11"/>
  <c r="O8935" i="11"/>
  <c r="N8935" i="11"/>
  <c r="E8935" i="11"/>
  <c r="D8935" i="11"/>
  <c r="B8935" i="11"/>
  <c r="A8935" i="11"/>
  <c r="O8934" i="11"/>
  <c r="N8934" i="11"/>
  <c r="E8934" i="11"/>
  <c r="D8934" i="11"/>
  <c r="B8934" i="11"/>
  <c r="A8934" i="11"/>
  <c r="O8933" i="11"/>
  <c r="N8933" i="11"/>
  <c r="E8933" i="11"/>
  <c r="D8933" i="11"/>
  <c r="B8933" i="11"/>
  <c r="A8933" i="11"/>
  <c r="O8932" i="11"/>
  <c r="N8932" i="11"/>
  <c r="E8932" i="11"/>
  <c r="D8932" i="11"/>
  <c r="B8932" i="11"/>
  <c r="A8932" i="11"/>
  <c r="O8931" i="11"/>
  <c r="N8931" i="11"/>
  <c r="E8931" i="11"/>
  <c r="D8931" i="11"/>
  <c r="B8931" i="11"/>
  <c r="A8931" i="11"/>
  <c r="O8930" i="11"/>
  <c r="N8930" i="11"/>
  <c r="E8930" i="11"/>
  <c r="D8930" i="11"/>
  <c r="B8930" i="11"/>
  <c r="A8930" i="11"/>
  <c r="O8929" i="11"/>
  <c r="N8929" i="11"/>
  <c r="E8929" i="11"/>
  <c r="D8929" i="11"/>
  <c r="B8929" i="11"/>
  <c r="A8929" i="11"/>
  <c r="O8928" i="11"/>
  <c r="N8928" i="11"/>
  <c r="E8928" i="11"/>
  <c r="D8928" i="11"/>
  <c r="B8928" i="11"/>
  <c r="A8928" i="11"/>
  <c r="O8927" i="11"/>
  <c r="N8927" i="11"/>
  <c r="E8927" i="11"/>
  <c r="D8927" i="11"/>
  <c r="B8927" i="11"/>
  <c r="A8927" i="11"/>
  <c r="O8926" i="11"/>
  <c r="N8926" i="11"/>
  <c r="E8926" i="11"/>
  <c r="D8926" i="11"/>
  <c r="B8926" i="11"/>
  <c r="A8926" i="11"/>
  <c r="O8925" i="11"/>
  <c r="N8925" i="11"/>
  <c r="E8925" i="11"/>
  <c r="D8925" i="11"/>
  <c r="B8925" i="11"/>
  <c r="A8925" i="11"/>
  <c r="O8924" i="11"/>
  <c r="N8924" i="11"/>
  <c r="E8924" i="11"/>
  <c r="D8924" i="11"/>
  <c r="B8924" i="11"/>
  <c r="A8924" i="11"/>
  <c r="O8923" i="11"/>
  <c r="N8923" i="11"/>
  <c r="E8923" i="11"/>
  <c r="D8923" i="11"/>
  <c r="B8923" i="11"/>
  <c r="A8923" i="11"/>
  <c r="O8922" i="11"/>
  <c r="N8922" i="11"/>
  <c r="E8922" i="11"/>
  <c r="D8922" i="11"/>
  <c r="B8922" i="11"/>
  <c r="A8922" i="11"/>
  <c r="O8921" i="11"/>
  <c r="N8921" i="11"/>
  <c r="E8921" i="11"/>
  <c r="D8921" i="11"/>
  <c r="B8921" i="11"/>
  <c r="A8921" i="11"/>
  <c r="O8920" i="11"/>
  <c r="N8920" i="11"/>
  <c r="E8920" i="11"/>
  <c r="D8920" i="11"/>
  <c r="B8920" i="11"/>
  <c r="A8920" i="11"/>
  <c r="O8919" i="11"/>
  <c r="N8919" i="11"/>
  <c r="E8919" i="11"/>
  <c r="D8919" i="11"/>
  <c r="B8919" i="11"/>
  <c r="A8919" i="11"/>
  <c r="O8918" i="11"/>
  <c r="N8918" i="11"/>
  <c r="E8918" i="11"/>
  <c r="D8918" i="11"/>
  <c r="B8918" i="11"/>
  <c r="A8918" i="11"/>
  <c r="O8917" i="11"/>
  <c r="N8917" i="11"/>
  <c r="E8917" i="11"/>
  <c r="D8917" i="11"/>
  <c r="B8917" i="11"/>
  <c r="A8917" i="11"/>
  <c r="O8916" i="11"/>
  <c r="N8916" i="11"/>
  <c r="E8916" i="11"/>
  <c r="D8916" i="11"/>
  <c r="B8916" i="11"/>
  <c r="A8916" i="11"/>
  <c r="O8915" i="11"/>
  <c r="N8915" i="11"/>
  <c r="E8915" i="11"/>
  <c r="D8915" i="11"/>
  <c r="B8915" i="11"/>
  <c r="A8915" i="11"/>
  <c r="O8914" i="11"/>
  <c r="N8914" i="11"/>
  <c r="E8914" i="11"/>
  <c r="D8914" i="11"/>
  <c r="B8914" i="11"/>
  <c r="A8914" i="11"/>
  <c r="O8913" i="11"/>
  <c r="N8913" i="11"/>
  <c r="E8913" i="11"/>
  <c r="D8913" i="11"/>
  <c r="B8913" i="11"/>
  <c r="A8913" i="11"/>
  <c r="O8912" i="11"/>
  <c r="N8912" i="11"/>
  <c r="E8912" i="11"/>
  <c r="D8912" i="11"/>
  <c r="B8912" i="11"/>
  <c r="A8912" i="11"/>
  <c r="O8911" i="11"/>
  <c r="N8911" i="11"/>
  <c r="E8911" i="11"/>
  <c r="D8911" i="11"/>
  <c r="B8911" i="11"/>
  <c r="A8911" i="11"/>
  <c r="O8910" i="11"/>
  <c r="N8910" i="11"/>
  <c r="E8910" i="11"/>
  <c r="D8910" i="11"/>
  <c r="B8910" i="11"/>
  <c r="A8910" i="11"/>
  <c r="O8909" i="11"/>
  <c r="N8909" i="11"/>
  <c r="E8909" i="11"/>
  <c r="D8909" i="11"/>
  <c r="B8909" i="11"/>
  <c r="A8909" i="11"/>
  <c r="O8908" i="11"/>
  <c r="N8908" i="11"/>
  <c r="E8908" i="11"/>
  <c r="D8908" i="11"/>
  <c r="B8908" i="11"/>
  <c r="A8908" i="11"/>
  <c r="O8907" i="11"/>
  <c r="N8907" i="11"/>
  <c r="E8907" i="11"/>
  <c r="D8907" i="11"/>
  <c r="B8907" i="11"/>
  <c r="A8907" i="11"/>
  <c r="O8906" i="11"/>
  <c r="N8906" i="11"/>
  <c r="E8906" i="11"/>
  <c r="D8906" i="11"/>
  <c r="B8906" i="11"/>
  <c r="A8906" i="11"/>
  <c r="O8905" i="11"/>
  <c r="N8905" i="11"/>
  <c r="E8905" i="11"/>
  <c r="D8905" i="11"/>
  <c r="B8905" i="11"/>
  <c r="A8905" i="11"/>
  <c r="O8904" i="11"/>
  <c r="N8904" i="11"/>
  <c r="E8904" i="11"/>
  <c r="D8904" i="11"/>
  <c r="B8904" i="11"/>
  <c r="A8904" i="11"/>
  <c r="O8903" i="11"/>
  <c r="N8903" i="11"/>
  <c r="E8903" i="11"/>
  <c r="D8903" i="11"/>
  <c r="B8903" i="11"/>
  <c r="A8903" i="11"/>
  <c r="O8902" i="11"/>
  <c r="N8902" i="11"/>
  <c r="E8902" i="11"/>
  <c r="D8902" i="11"/>
  <c r="B8902" i="11"/>
  <c r="A8902" i="11"/>
  <c r="O8901" i="11"/>
  <c r="N8901" i="11"/>
  <c r="E8901" i="11"/>
  <c r="D8901" i="11"/>
  <c r="B8901" i="11"/>
  <c r="A8901" i="11"/>
  <c r="O8900" i="11"/>
  <c r="N8900" i="11"/>
  <c r="E8900" i="11"/>
  <c r="D8900" i="11"/>
  <c r="B8900" i="11"/>
  <c r="A8900" i="11"/>
  <c r="O8899" i="11"/>
  <c r="N8899" i="11"/>
  <c r="E8899" i="11"/>
  <c r="D8899" i="11"/>
  <c r="B8899" i="11"/>
  <c r="A8899" i="11"/>
  <c r="O8898" i="11"/>
  <c r="N8898" i="11"/>
  <c r="E8898" i="11"/>
  <c r="D8898" i="11"/>
  <c r="B8898" i="11"/>
  <c r="A8898" i="11"/>
  <c r="O8897" i="11"/>
  <c r="N8897" i="11"/>
  <c r="E8897" i="11"/>
  <c r="D8897" i="11"/>
  <c r="B8897" i="11"/>
  <c r="A8897" i="11"/>
  <c r="O8896" i="11"/>
  <c r="N8896" i="11"/>
  <c r="E8896" i="11"/>
  <c r="D8896" i="11"/>
  <c r="B8896" i="11"/>
  <c r="A8896" i="11"/>
  <c r="O8895" i="11"/>
  <c r="N8895" i="11"/>
  <c r="E8895" i="11"/>
  <c r="D8895" i="11"/>
  <c r="B8895" i="11"/>
  <c r="A8895" i="11"/>
  <c r="O8894" i="11"/>
  <c r="N8894" i="11"/>
  <c r="E8894" i="11"/>
  <c r="D8894" i="11"/>
  <c r="B8894" i="11"/>
  <c r="A8894" i="11"/>
  <c r="O8893" i="11"/>
  <c r="N8893" i="11"/>
  <c r="E8893" i="11"/>
  <c r="D8893" i="11"/>
  <c r="B8893" i="11"/>
  <c r="A8893" i="11"/>
  <c r="O8892" i="11"/>
  <c r="N8892" i="11"/>
  <c r="E8892" i="11"/>
  <c r="D8892" i="11"/>
  <c r="B8892" i="11"/>
  <c r="A8892" i="11"/>
  <c r="O8891" i="11"/>
  <c r="N8891" i="11"/>
  <c r="E8891" i="11"/>
  <c r="D8891" i="11"/>
  <c r="B8891" i="11"/>
  <c r="A8891" i="11"/>
  <c r="O8890" i="11"/>
  <c r="N8890" i="11"/>
  <c r="E8890" i="11"/>
  <c r="D8890" i="11"/>
  <c r="B8890" i="11"/>
  <c r="A8890" i="11"/>
  <c r="O8889" i="11"/>
  <c r="N8889" i="11"/>
  <c r="E8889" i="11"/>
  <c r="D8889" i="11"/>
  <c r="B8889" i="11"/>
  <c r="A8889" i="11"/>
  <c r="O8888" i="11"/>
  <c r="N8888" i="11"/>
  <c r="E8888" i="11"/>
  <c r="D8888" i="11"/>
  <c r="B8888" i="11"/>
  <c r="A8888" i="11"/>
  <c r="O8887" i="11"/>
  <c r="N8887" i="11"/>
  <c r="E8887" i="11"/>
  <c r="D8887" i="11"/>
  <c r="B8887" i="11"/>
  <c r="A8887" i="11"/>
  <c r="O8886" i="11"/>
  <c r="N8886" i="11"/>
  <c r="E8886" i="11"/>
  <c r="D8886" i="11"/>
  <c r="B8886" i="11"/>
  <c r="A8886" i="11"/>
  <c r="O8885" i="11"/>
  <c r="N8885" i="11"/>
  <c r="E8885" i="11"/>
  <c r="D8885" i="11"/>
  <c r="B8885" i="11"/>
  <c r="A8885" i="11"/>
  <c r="O8884" i="11"/>
  <c r="N8884" i="11"/>
  <c r="E8884" i="11"/>
  <c r="D8884" i="11"/>
  <c r="B8884" i="11"/>
  <c r="A8884" i="11"/>
  <c r="O8883" i="11"/>
  <c r="N8883" i="11"/>
  <c r="E8883" i="11"/>
  <c r="D8883" i="11"/>
  <c r="B8883" i="11"/>
  <c r="A8883" i="11"/>
  <c r="O8882" i="11"/>
  <c r="N8882" i="11"/>
  <c r="E8882" i="11"/>
  <c r="D8882" i="11"/>
  <c r="B8882" i="11"/>
  <c r="A8882" i="11"/>
  <c r="O8881" i="11"/>
  <c r="N8881" i="11"/>
  <c r="E8881" i="11"/>
  <c r="D8881" i="11"/>
  <c r="B8881" i="11"/>
  <c r="A8881" i="11"/>
  <c r="O8880" i="11"/>
  <c r="N8880" i="11"/>
  <c r="E8880" i="11"/>
  <c r="D8880" i="11"/>
  <c r="B8880" i="11"/>
  <c r="A8880" i="11"/>
  <c r="O8879" i="11"/>
  <c r="N8879" i="11"/>
  <c r="E8879" i="11"/>
  <c r="D8879" i="11"/>
  <c r="B8879" i="11"/>
  <c r="A8879" i="11"/>
  <c r="O8878" i="11"/>
  <c r="N8878" i="11"/>
  <c r="E8878" i="11"/>
  <c r="D8878" i="11"/>
  <c r="B8878" i="11"/>
  <c r="A8878" i="11"/>
  <c r="O8877" i="11"/>
  <c r="N8877" i="11"/>
  <c r="E8877" i="11"/>
  <c r="D8877" i="11"/>
  <c r="B8877" i="11"/>
  <c r="A8877" i="11"/>
  <c r="O8876" i="11"/>
  <c r="N8876" i="11"/>
  <c r="E8876" i="11"/>
  <c r="D8876" i="11"/>
  <c r="B8876" i="11"/>
  <c r="A8876" i="11"/>
  <c r="O8875" i="11"/>
  <c r="N8875" i="11"/>
  <c r="E8875" i="11"/>
  <c r="D8875" i="11"/>
  <c r="B8875" i="11"/>
  <c r="A8875" i="11"/>
  <c r="O8874" i="11"/>
  <c r="N8874" i="11"/>
  <c r="E8874" i="11"/>
  <c r="D8874" i="11"/>
  <c r="B8874" i="11"/>
  <c r="A8874" i="11"/>
  <c r="O8873" i="11"/>
  <c r="N8873" i="11"/>
  <c r="E8873" i="11"/>
  <c r="D8873" i="11"/>
  <c r="B8873" i="11"/>
  <c r="A8873" i="11"/>
  <c r="O8872" i="11"/>
  <c r="N8872" i="11"/>
  <c r="E8872" i="11"/>
  <c r="D8872" i="11"/>
  <c r="B8872" i="11"/>
  <c r="A8872" i="11"/>
  <c r="O8871" i="11"/>
  <c r="N8871" i="11"/>
  <c r="E8871" i="11"/>
  <c r="D8871" i="11"/>
  <c r="B8871" i="11"/>
  <c r="A8871" i="11"/>
  <c r="O8870" i="11"/>
  <c r="N8870" i="11"/>
  <c r="E8870" i="11"/>
  <c r="D8870" i="11"/>
  <c r="B8870" i="11"/>
  <c r="A8870" i="11"/>
  <c r="O8869" i="11"/>
  <c r="N8869" i="11"/>
  <c r="E8869" i="11"/>
  <c r="D8869" i="11"/>
  <c r="B8869" i="11"/>
  <c r="A8869" i="11"/>
  <c r="O8868" i="11"/>
  <c r="N8868" i="11"/>
  <c r="E8868" i="11"/>
  <c r="D8868" i="11"/>
  <c r="B8868" i="11"/>
  <c r="A8868" i="11"/>
  <c r="O8867" i="11"/>
  <c r="N8867" i="11"/>
  <c r="E8867" i="11"/>
  <c r="D8867" i="11"/>
  <c r="B8867" i="11"/>
  <c r="A8867" i="11"/>
  <c r="O8866" i="11"/>
  <c r="N8866" i="11"/>
  <c r="E8866" i="11"/>
  <c r="D8866" i="11"/>
  <c r="B8866" i="11"/>
  <c r="A8866" i="11"/>
  <c r="O8865" i="11"/>
  <c r="N8865" i="11"/>
  <c r="E8865" i="11"/>
  <c r="D8865" i="11"/>
  <c r="B8865" i="11"/>
  <c r="A8865" i="11"/>
  <c r="O8864" i="11"/>
  <c r="N8864" i="11"/>
  <c r="E8864" i="11"/>
  <c r="D8864" i="11"/>
  <c r="B8864" i="11"/>
  <c r="A8864" i="11"/>
  <c r="O8863" i="11"/>
  <c r="N8863" i="11"/>
  <c r="E8863" i="11"/>
  <c r="D8863" i="11"/>
  <c r="B8863" i="11"/>
  <c r="A8863" i="11"/>
  <c r="O8862" i="11"/>
  <c r="N8862" i="11"/>
  <c r="E8862" i="11"/>
  <c r="D8862" i="11"/>
  <c r="B8862" i="11"/>
  <c r="A8862" i="11"/>
  <c r="O8861" i="11"/>
  <c r="N8861" i="11"/>
  <c r="E8861" i="11"/>
  <c r="D8861" i="11"/>
  <c r="B8861" i="11"/>
  <c r="A8861" i="11"/>
  <c r="O8860" i="11"/>
  <c r="N8860" i="11"/>
  <c r="E8860" i="11"/>
  <c r="D8860" i="11"/>
  <c r="B8860" i="11"/>
  <c r="A8860" i="11"/>
  <c r="O8859" i="11"/>
  <c r="N8859" i="11"/>
  <c r="E8859" i="11"/>
  <c r="D8859" i="11"/>
  <c r="B8859" i="11"/>
  <c r="A8859" i="11"/>
  <c r="O8858" i="11"/>
  <c r="N8858" i="11"/>
  <c r="E8858" i="11"/>
  <c r="D8858" i="11"/>
  <c r="B8858" i="11"/>
  <c r="A8858" i="11"/>
  <c r="O8857" i="11"/>
  <c r="N8857" i="11"/>
  <c r="E8857" i="11"/>
  <c r="D8857" i="11"/>
  <c r="B8857" i="11"/>
  <c r="A8857" i="11"/>
  <c r="O8856" i="11"/>
  <c r="N8856" i="11"/>
  <c r="E8856" i="11"/>
  <c r="D8856" i="11"/>
  <c r="B8856" i="11"/>
  <c r="A8856" i="11"/>
  <c r="O8855" i="11"/>
  <c r="N8855" i="11"/>
  <c r="E8855" i="11"/>
  <c r="D8855" i="11"/>
  <c r="B8855" i="11"/>
  <c r="A8855" i="11"/>
  <c r="O8854" i="11"/>
  <c r="N8854" i="11"/>
  <c r="E8854" i="11"/>
  <c r="D8854" i="11"/>
  <c r="B8854" i="11"/>
  <c r="A8854" i="11"/>
  <c r="O8853" i="11"/>
  <c r="N8853" i="11"/>
  <c r="E8853" i="11"/>
  <c r="D8853" i="11"/>
  <c r="B8853" i="11"/>
  <c r="A8853" i="11"/>
  <c r="O8852" i="11"/>
  <c r="N8852" i="11"/>
  <c r="E8852" i="11"/>
  <c r="D8852" i="11"/>
  <c r="B8852" i="11"/>
  <c r="A8852" i="11"/>
  <c r="O8851" i="11"/>
  <c r="N8851" i="11"/>
  <c r="E8851" i="11"/>
  <c r="D8851" i="11"/>
  <c r="B8851" i="11"/>
  <c r="A8851" i="11"/>
  <c r="O8850" i="11"/>
  <c r="N8850" i="11"/>
  <c r="E8850" i="11"/>
  <c r="D8850" i="11"/>
  <c r="B8850" i="11"/>
  <c r="A8850" i="11"/>
  <c r="O8849" i="11"/>
  <c r="N8849" i="11"/>
  <c r="E8849" i="11"/>
  <c r="D8849" i="11"/>
  <c r="B8849" i="11"/>
  <c r="A8849" i="11"/>
  <c r="O8848" i="11"/>
  <c r="N8848" i="11"/>
  <c r="E8848" i="11"/>
  <c r="D8848" i="11"/>
  <c r="B8848" i="11"/>
  <c r="A8848" i="11"/>
  <c r="O8847" i="11"/>
  <c r="N8847" i="11"/>
  <c r="E8847" i="11"/>
  <c r="D8847" i="11"/>
  <c r="B8847" i="11"/>
  <c r="A8847" i="11"/>
  <c r="O8846" i="11"/>
  <c r="N8846" i="11"/>
  <c r="E8846" i="11"/>
  <c r="D8846" i="11"/>
  <c r="B8846" i="11"/>
  <c r="A8846" i="11"/>
  <c r="O8845" i="11"/>
  <c r="N8845" i="11"/>
  <c r="E8845" i="11"/>
  <c r="D8845" i="11"/>
  <c r="B8845" i="11"/>
  <c r="A8845" i="11"/>
  <c r="O8844" i="11"/>
  <c r="N8844" i="11"/>
  <c r="E8844" i="11"/>
  <c r="D8844" i="11"/>
  <c r="B8844" i="11"/>
  <c r="A8844" i="11"/>
  <c r="O8843" i="11"/>
  <c r="N8843" i="11"/>
  <c r="E8843" i="11"/>
  <c r="D8843" i="11"/>
  <c r="B8843" i="11"/>
  <c r="A8843" i="11"/>
  <c r="O8842" i="11"/>
  <c r="N8842" i="11"/>
  <c r="E8842" i="11"/>
  <c r="D8842" i="11"/>
  <c r="B8842" i="11"/>
  <c r="A8842" i="11"/>
  <c r="O8841" i="11"/>
  <c r="N8841" i="11"/>
  <c r="E8841" i="11"/>
  <c r="D8841" i="11"/>
  <c r="B8841" i="11"/>
  <c r="A8841" i="11"/>
  <c r="O8840" i="11"/>
  <c r="N8840" i="11"/>
  <c r="E8840" i="11"/>
  <c r="D8840" i="11"/>
  <c r="B8840" i="11"/>
  <c r="A8840" i="11"/>
  <c r="O8839" i="11"/>
  <c r="N8839" i="11"/>
  <c r="E8839" i="11"/>
  <c r="D8839" i="11"/>
  <c r="B8839" i="11"/>
  <c r="A8839" i="11"/>
  <c r="O8838" i="11"/>
  <c r="N8838" i="11"/>
  <c r="E8838" i="11"/>
  <c r="D8838" i="11"/>
  <c r="B8838" i="11"/>
  <c r="A8838" i="11"/>
  <c r="O8837" i="11"/>
  <c r="N8837" i="11"/>
  <c r="E8837" i="11"/>
  <c r="D8837" i="11"/>
  <c r="B8837" i="11"/>
  <c r="A8837" i="11"/>
  <c r="O8836" i="11"/>
  <c r="N8836" i="11"/>
  <c r="E8836" i="11"/>
  <c r="D8836" i="11"/>
  <c r="B8836" i="11"/>
  <c r="A8836" i="11"/>
  <c r="O8835" i="11"/>
  <c r="N8835" i="11"/>
  <c r="E8835" i="11"/>
  <c r="D8835" i="11"/>
  <c r="B8835" i="11"/>
  <c r="A8835" i="11"/>
  <c r="O8834" i="11"/>
  <c r="N8834" i="11"/>
  <c r="E8834" i="11"/>
  <c r="D8834" i="11"/>
  <c r="B8834" i="11"/>
  <c r="A8834" i="11"/>
  <c r="O8833" i="11"/>
  <c r="N8833" i="11"/>
  <c r="E8833" i="11"/>
  <c r="D8833" i="11"/>
  <c r="B8833" i="11"/>
  <c r="A8833" i="11"/>
  <c r="O8832" i="11"/>
  <c r="N8832" i="11"/>
  <c r="E8832" i="11"/>
  <c r="D8832" i="11"/>
  <c r="B8832" i="11"/>
  <c r="A8832" i="11"/>
  <c r="O8831" i="11"/>
  <c r="N8831" i="11"/>
  <c r="E8831" i="11"/>
  <c r="D8831" i="11"/>
  <c r="B8831" i="11"/>
  <c r="A8831" i="11"/>
  <c r="O8830" i="11"/>
  <c r="N8830" i="11"/>
  <c r="E8830" i="11"/>
  <c r="D8830" i="11"/>
  <c r="B8830" i="11"/>
  <c r="A8830" i="11"/>
  <c r="O8829" i="11"/>
  <c r="N8829" i="11"/>
  <c r="E8829" i="11"/>
  <c r="D8829" i="11"/>
  <c r="B8829" i="11"/>
  <c r="A8829" i="11"/>
  <c r="O8828" i="11"/>
  <c r="N8828" i="11"/>
  <c r="E8828" i="11"/>
  <c r="D8828" i="11"/>
  <c r="B8828" i="11"/>
  <c r="A8828" i="11"/>
  <c r="O8827" i="11"/>
  <c r="N8827" i="11"/>
  <c r="E8827" i="11"/>
  <c r="D8827" i="11"/>
  <c r="B8827" i="11"/>
  <c r="A8827" i="11"/>
  <c r="O8826" i="11"/>
  <c r="N8826" i="11"/>
  <c r="E8826" i="11"/>
  <c r="D8826" i="11"/>
  <c r="B8826" i="11"/>
  <c r="A8826" i="11"/>
  <c r="O8825" i="11"/>
  <c r="N8825" i="11"/>
  <c r="E8825" i="11"/>
  <c r="D8825" i="11"/>
  <c r="B8825" i="11"/>
  <c r="A8825" i="11"/>
  <c r="O8824" i="11"/>
  <c r="N8824" i="11"/>
  <c r="E8824" i="11"/>
  <c r="D8824" i="11"/>
  <c r="B8824" i="11"/>
  <c r="A8824" i="11"/>
  <c r="O8823" i="11"/>
  <c r="N8823" i="11"/>
  <c r="E8823" i="11"/>
  <c r="D8823" i="11"/>
  <c r="B8823" i="11"/>
  <c r="A8823" i="11"/>
  <c r="O8822" i="11"/>
  <c r="N8822" i="11"/>
  <c r="E8822" i="11"/>
  <c r="D8822" i="11"/>
  <c r="B8822" i="11"/>
  <c r="A8822" i="11"/>
  <c r="O8821" i="11"/>
  <c r="N8821" i="11"/>
  <c r="E8821" i="11"/>
  <c r="D8821" i="11"/>
  <c r="B8821" i="11"/>
  <c r="A8821" i="11"/>
  <c r="O8820" i="11"/>
  <c r="N8820" i="11"/>
  <c r="E8820" i="11"/>
  <c r="D8820" i="11"/>
  <c r="B8820" i="11"/>
  <c r="A8820" i="11"/>
  <c r="O8819" i="11"/>
  <c r="N8819" i="11"/>
  <c r="E8819" i="11"/>
  <c r="D8819" i="11"/>
  <c r="B8819" i="11"/>
  <c r="A8819" i="11"/>
  <c r="O8818" i="11"/>
  <c r="N8818" i="11"/>
  <c r="E8818" i="11"/>
  <c r="D8818" i="11"/>
  <c r="B8818" i="11"/>
  <c r="A8818" i="11"/>
  <c r="O8817" i="11"/>
  <c r="N8817" i="11"/>
  <c r="E8817" i="11"/>
  <c r="D8817" i="11"/>
  <c r="B8817" i="11"/>
  <c r="A8817" i="11"/>
  <c r="O8816" i="11"/>
  <c r="N8816" i="11"/>
  <c r="E8816" i="11"/>
  <c r="D8816" i="11"/>
  <c r="B8816" i="11"/>
  <c r="A8816" i="11"/>
  <c r="O8815" i="11"/>
  <c r="N8815" i="11"/>
  <c r="E8815" i="11"/>
  <c r="D8815" i="11"/>
  <c r="B8815" i="11"/>
  <c r="A8815" i="11"/>
  <c r="O8814" i="11"/>
  <c r="N8814" i="11"/>
  <c r="E8814" i="11"/>
  <c r="D8814" i="11"/>
  <c r="B8814" i="11"/>
  <c r="A8814" i="11"/>
  <c r="O8813" i="11"/>
  <c r="N8813" i="11"/>
  <c r="E8813" i="11"/>
  <c r="D8813" i="11"/>
  <c r="B8813" i="11"/>
  <c r="A8813" i="11"/>
  <c r="O8812" i="11"/>
  <c r="N8812" i="11"/>
  <c r="E8812" i="11"/>
  <c r="D8812" i="11"/>
  <c r="B8812" i="11"/>
  <c r="A8812" i="11"/>
  <c r="O8811" i="11"/>
  <c r="N8811" i="11"/>
  <c r="E8811" i="11"/>
  <c r="D8811" i="11"/>
  <c r="B8811" i="11"/>
  <c r="A8811" i="11"/>
  <c r="O8810" i="11"/>
  <c r="N8810" i="11"/>
  <c r="E8810" i="11"/>
  <c r="D8810" i="11"/>
  <c r="B8810" i="11"/>
  <c r="A8810" i="11"/>
  <c r="O8809" i="11"/>
  <c r="N8809" i="11"/>
  <c r="E8809" i="11"/>
  <c r="D8809" i="11"/>
  <c r="B8809" i="11"/>
  <c r="A8809" i="11"/>
  <c r="O8808" i="11"/>
  <c r="N8808" i="11"/>
  <c r="E8808" i="11"/>
  <c r="D8808" i="11"/>
  <c r="B8808" i="11"/>
  <c r="A8808" i="11"/>
  <c r="O8807" i="11"/>
  <c r="N8807" i="11"/>
  <c r="E8807" i="11"/>
  <c r="D8807" i="11"/>
  <c r="B8807" i="11"/>
  <c r="A8807" i="11"/>
  <c r="O8806" i="11"/>
  <c r="N8806" i="11"/>
  <c r="E8806" i="11"/>
  <c r="D8806" i="11"/>
  <c r="B8806" i="11"/>
  <c r="A8806" i="11"/>
  <c r="O8805" i="11"/>
  <c r="N8805" i="11"/>
  <c r="E8805" i="11"/>
  <c r="D8805" i="11"/>
  <c r="B8805" i="11"/>
  <c r="A8805" i="11"/>
  <c r="O8804" i="11"/>
  <c r="N8804" i="11"/>
  <c r="E8804" i="11"/>
  <c r="D8804" i="11"/>
  <c r="B8804" i="11"/>
  <c r="A8804" i="11"/>
  <c r="O8803" i="11"/>
  <c r="N8803" i="11"/>
  <c r="E8803" i="11"/>
  <c r="D8803" i="11"/>
  <c r="B8803" i="11"/>
  <c r="A8803" i="11"/>
  <c r="O8802" i="11"/>
  <c r="N8802" i="11"/>
  <c r="E8802" i="11"/>
  <c r="D8802" i="11"/>
  <c r="B8802" i="11"/>
  <c r="A8802" i="11"/>
  <c r="O8801" i="11"/>
  <c r="N8801" i="11"/>
  <c r="E8801" i="11"/>
  <c r="D8801" i="11"/>
  <c r="B8801" i="11"/>
  <c r="A8801" i="11"/>
  <c r="O8800" i="11"/>
  <c r="N8800" i="11"/>
  <c r="E8800" i="11"/>
  <c r="D8800" i="11"/>
  <c r="B8800" i="11"/>
  <c r="A8800" i="11"/>
  <c r="O8799" i="11"/>
  <c r="N8799" i="11"/>
  <c r="E8799" i="11"/>
  <c r="D8799" i="11"/>
  <c r="B8799" i="11"/>
  <c r="A8799" i="11"/>
  <c r="O8798" i="11"/>
  <c r="N8798" i="11"/>
  <c r="E8798" i="11"/>
  <c r="D8798" i="11"/>
  <c r="B8798" i="11"/>
  <c r="A8798" i="11"/>
  <c r="O8797" i="11"/>
  <c r="N8797" i="11"/>
  <c r="E8797" i="11"/>
  <c r="D8797" i="11"/>
  <c r="B8797" i="11"/>
  <c r="A8797" i="11"/>
  <c r="O8796" i="11"/>
  <c r="N8796" i="11"/>
  <c r="E8796" i="11"/>
  <c r="D8796" i="11"/>
  <c r="B8796" i="11"/>
  <c r="A8796" i="11"/>
  <c r="O8795" i="11"/>
  <c r="N8795" i="11"/>
  <c r="E8795" i="11"/>
  <c r="D8795" i="11"/>
  <c r="B8795" i="11"/>
  <c r="A8795" i="11"/>
  <c r="O8794" i="11"/>
  <c r="N8794" i="11"/>
  <c r="E8794" i="11"/>
  <c r="D8794" i="11"/>
  <c r="B8794" i="11"/>
  <c r="A8794" i="11"/>
  <c r="O8793" i="11"/>
  <c r="N8793" i="11"/>
  <c r="E8793" i="11"/>
  <c r="D8793" i="11"/>
  <c r="B8793" i="11"/>
  <c r="A8793" i="11"/>
  <c r="O8792" i="11"/>
  <c r="N8792" i="11"/>
  <c r="E8792" i="11"/>
  <c r="D8792" i="11"/>
  <c r="B8792" i="11"/>
  <c r="A8792" i="11"/>
  <c r="O8791" i="11"/>
  <c r="N8791" i="11"/>
  <c r="E8791" i="11"/>
  <c r="D8791" i="11"/>
  <c r="B8791" i="11"/>
  <c r="A8791" i="11"/>
  <c r="O8790" i="11"/>
  <c r="N8790" i="11"/>
  <c r="E8790" i="11"/>
  <c r="D8790" i="11"/>
  <c r="B8790" i="11"/>
  <c r="A8790" i="11"/>
  <c r="O8789" i="11"/>
  <c r="N8789" i="11"/>
  <c r="E8789" i="11"/>
  <c r="D8789" i="11"/>
  <c r="B8789" i="11"/>
  <c r="A8789" i="11"/>
  <c r="O8788" i="11"/>
  <c r="N8788" i="11"/>
  <c r="E8788" i="11"/>
  <c r="D8788" i="11"/>
  <c r="B8788" i="11"/>
  <c r="A8788" i="11"/>
  <c r="O8787" i="11"/>
  <c r="N8787" i="11"/>
  <c r="E8787" i="11"/>
  <c r="D8787" i="11"/>
  <c r="B8787" i="11"/>
  <c r="A8787" i="11"/>
  <c r="O8786" i="11"/>
  <c r="N8786" i="11"/>
  <c r="E8786" i="11"/>
  <c r="D8786" i="11"/>
  <c r="B8786" i="11"/>
  <c r="A8786" i="11"/>
  <c r="O8785" i="11"/>
  <c r="N8785" i="11"/>
  <c r="E8785" i="11"/>
  <c r="D8785" i="11"/>
  <c r="B8785" i="11"/>
  <c r="A8785" i="11"/>
  <c r="O8784" i="11"/>
  <c r="N8784" i="11"/>
  <c r="E8784" i="11"/>
  <c r="D8784" i="11"/>
  <c r="B8784" i="11"/>
  <c r="A8784" i="11"/>
  <c r="O8783" i="11"/>
  <c r="N8783" i="11"/>
  <c r="E8783" i="11"/>
  <c r="D8783" i="11"/>
  <c r="B8783" i="11"/>
  <c r="A8783" i="11"/>
  <c r="O8782" i="11"/>
  <c r="N8782" i="11"/>
  <c r="E8782" i="11"/>
  <c r="D8782" i="11"/>
  <c r="B8782" i="11"/>
  <c r="A8782" i="11"/>
  <c r="O8781" i="11"/>
  <c r="N8781" i="11"/>
  <c r="E8781" i="11"/>
  <c r="D8781" i="11"/>
  <c r="B8781" i="11"/>
  <c r="A8781" i="11"/>
  <c r="O8780" i="11"/>
  <c r="N8780" i="11"/>
  <c r="E8780" i="11"/>
  <c r="D8780" i="11"/>
  <c r="B8780" i="11"/>
  <c r="A8780" i="11"/>
  <c r="O8779" i="11"/>
  <c r="N8779" i="11"/>
  <c r="E8779" i="11"/>
  <c r="D8779" i="11"/>
  <c r="B8779" i="11"/>
  <c r="A8779" i="11"/>
  <c r="O8778" i="11"/>
  <c r="N8778" i="11"/>
  <c r="E8778" i="11"/>
  <c r="D8778" i="11"/>
  <c r="B8778" i="11"/>
  <c r="A8778" i="11"/>
  <c r="O8777" i="11"/>
  <c r="N8777" i="11"/>
  <c r="E8777" i="11"/>
  <c r="D8777" i="11"/>
  <c r="B8777" i="11"/>
  <c r="A8777" i="11"/>
  <c r="O8776" i="11"/>
  <c r="N8776" i="11"/>
  <c r="E8776" i="11"/>
  <c r="D8776" i="11"/>
  <c r="B8776" i="11"/>
  <c r="A8776" i="11"/>
  <c r="O8775" i="11"/>
  <c r="N8775" i="11"/>
  <c r="E8775" i="11"/>
  <c r="D8775" i="11"/>
  <c r="B8775" i="11"/>
  <c r="A8775" i="11"/>
  <c r="O8774" i="11"/>
  <c r="N8774" i="11"/>
  <c r="E8774" i="11"/>
  <c r="D8774" i="11"/>
  <c r="B8774" i="11"/>
  <c r="A8774" i="11"/>
  <c r="O8773" i="11"/>
  <c r="N8773" i="11"/>
  <c r="E8773" i="11"/>
  <c r="D8773" i="11"/>
  <c r="B8773" i="11"/>
  <c r="A8773" i="11"/>
  <c r="O8772" i="11"/>
  <c r="N8772" i="11"/>
  <c r="E8772" i="11"/>
  <c r="D8772" i="11"/>
  <c r="B8772" i="11"/>
  <c r="A8772" i="11"/>
  <c r="O8771" i="11"/>
  <c r="N8771" i="11"/>
  <c r="E8771" i="11"/>
  <c r="D8771" i="11"/>
  <c r="B8771" i="11"/>
  <c r="A8771" i="11"/>
  <c r="O8770" i="11"/>
  <c r="N8770" i="11"/>
  <c r="E8770" i="11"/>
  <c r="D8770" i="11"/>
  <c r="B8770" i="11"/>
  <c r="A8770" i="11"/>
  <c r="O8769" i="11"/>
  <c r="N8769" i="11"/>
  <c r="E8769" i="11"/>
  <c r="D8769" i="11"/>
  <c r="B8769" i="11"/>
  <c r="A8769" i="11"/>
  <c r="O8768" i="11"/>
  <c r="N8768" i="11"/>
  <c r="E8768" i="11"/>
  <c r="D8768" i="11"/>
  <c r="B8768" i="11"/>
  <c r="A8768" i="11"/>
  <c r="O8767" i="11"/>
  <c r="N8767" i="11"/>
  <c r="E8767" i="11"/>
  <c r="D8767" i="11"/>
  <c r="B8767" i="11"/>
  <c r="A8767" i="11"/>
  <c r="O8766" i="11"/>
  <c r="N8766" i="11"/>
  <c r="E8766" i="11"/>
  <c r="D8766" i="11"/>
  <c r="B8766" i="11"/>
  <c r="A8766" i="11"/>
  <c r="O8765" i="11"/>
  <c r="N8765" i="11"/>
  <c r="E8765" i="11"/>
  <c r="D8765" i="11"/>
  <c r="B8765" i="11"/>
  <c r="A8765" i="11"/>
  <c r="O8764" i="11"/>
  <c r="N8764" i="11"/>
  <c r="E8764" i="11"/>
  <c r="D8764" i="11"/>
  <c r="B8764" i="11"/>
  <c r="A8764" i="11"/>
  <c r="O8763" i="11"/>
  <c r="N8763" i="11"/>
  <c r="E8763" i="11"/>
  <c r="D8763" i="11"/>
  <c r="B8763" i="11"/>
  <c r="A8763" i="11"/>
  <c r="O8762" i="11"/>
  <c r="N8762" i="11"/>
  <c r="E8762" i="11"/>
  <c r="D8762" i="11"/>
  <c r="B8762" i="11"/>
  <c r="A8762" i="11"/>
  <c r="O8761" i="11"/>
  <c r="N8761" i="11"/>
  <c r="E8761" i="11"/>
  <c r="D8761" i="11"/>
  <c r="B8761" i="11"/>
  <c r="A8761" i="11"/>
  <c r="O8760" i="11"/>
  <c r="N8760" i="11"/>
  <c r="E8760" i="11"/>
  <c r="D8760" i="11"/>
  <c r="B8760" i="11"/>
  <c r="A8760" i="11"/>
  <c r="O8759" i="11"/>
  <c r="N8759" i="11"/>
  <c r="E8759" i="11"/>
  <c r="D8759" i="11"/>
  <c r="B8759" i="11"/>
  <c r="A8759" i="11"/>
  <c r="O8758" i="11"/>
  <c r="N8758" i="11"/>
  <c r="E8758" i="11"/>
  <c r="D8758" i="11"/>
  <c r="B8758" i="11"/>
  <c r="A8758" i="11"/>
  <c r="O8757" i="11"/>
  <c r="N8757" i="11"/>
  <c r="E8757" i="11"/>
  <c r="D8757" i="11"/>
  <c r="B8757" i="11"/>
  <c r="A8757" i="11"/>
  <c r="O8756" i="11"/>
  <c r="N8756" i="11"/>
  <c r="E8756" i="11"/>
  <c r="D8756" i="11"/>
  <c r="B8756" i="11"/>
  <c r="A8756" i="11"/>
  <c r="O8755" i="11"/>
  <c r="N8755" i="11"/>
  <c r="E8755" i="11"/>
  <c r="D8755" i="11"/>
  <c r="B8755" i="11"/>
  <c r="A8755" i="11"/>
  <c r="O8754" i="11"/>
  <c r="N8754" i="11"/>
  <c r="E8754" i="11"/>
  <c r="D8754" i="11"/>
  <c r="B8754" i="11"/>
  <c r="A8754" i="11"/>
  <c r="O8753" i="11"/>
  <c r="N8753" i="11"/>
  <c r="E8753" i="11"/>
  <c r="D8753" i="11"/>
  <c r="B8753" i="11"/>
  <c r="A8753" i="11"/>
  <c r="O8752" i="11"/>
  <c r="N8752" i="11"/>
  <c r="E8752" i="11"/>
  <c r="D8752" i="11"/>
  <c r="B8752" i="11"/>
  <c r="A8752" i="11"/>
  <c r="O8751" i="11"/>
  <c r="N8751" i="11"/>
  <c r="E8751" i="11"/>
  <c r="D8751" i="11"/>
  <c r="B8751" i="11"/>
  <c r="A8751" i="11"/>
  <c r="O8750" i="11"/>
  <c r="N8750" i="11"/>
  <c r="E8750" i="11"/>
  <c r="D8750" i="11"/>
  <c r="B8750" i="11"/>
  <c r="A8750" i="11"/>
  <c r="O8749" i="11"/>
  <c r="N8749" i="11"/>
  <c r="E8749" i="11"/>
  <c r="D8749" i="11"/>
  <c r="B8749" i="11"/>
  <c r="A8749" i="11"/>
  <c r="O8748" i="11"/>
  <c r="N8748" i="11"/>
  <c r="E8748" i="11"/>
  <c r="D8748" i="11"/>
  <c r="B8748" i="11"/>
  <c r="A8748" i="11"/>
  <c r="O8747" i="11"/>
  <c r="N8747" i="11"/>
  <c r="E8747" i="11"/>
  <c r="D8747" i="11"/>
  <c r="B8747" i="11"/>
  <c r="A8747" i="11"/>
  <c r="O8746" i="11"/>
  <c r="N8746" i="11"/>
  <c r="E8746" i="11"/>
  <c r="D8746" i="11"/>
  <c r="B8746" i="11"/>
  <c r="A8746" i="11"/>
  <c r="O8745" i="11"/>
  <c r="N8745" i="11"/>
  <c r="E8745" i="11"/>
  <c r="D8745" i="11"/>
  <c r="B8745" i="11"/>
  <c r="A8745" i="11"/>
  <c r="O8744" i="11"/>
  <c r="N8744" i="11"/>
  <c r="E8744" i="11"/>
  <c r="D8744" i="11"/>
  <c r="B8744" i="11"/>
  <c r="A8744" i="11"/>
  <c r="O8743" i="11"/>
  <c r="N8743" i="11"/>
  <c r="E8743" i="11"/>
  <c r="D8743" i="11"/>
  <c r="B8743" i="11"/>
  <c r="A8743" i="11"/>
  <c r="O8742" i="11"/>
  <c r="N8742" i="11"/>
  <c r="E8742" i="11"/>
  <c r="D8742" i="11"/>
  <c r="B8742" i="11"/>
  <c r="A8742" i="11"/>
  <c r="O8741" i="11"/>
  <c r="N8741" i="11"/>
  <c r="E8741" i="11"/>
  <c r="D8741" i="11"/>
  <c r="B8741" i="11"/>
  <c r="A8741" i="11"/>
  <c r="O8740" i="11"/>
  <c r="N8740" i="11"/>
  <c r="E8740" i="11"/>
  <c r="D8740" i="11"/>
  <c r="B8740" i="11"/>
  <c r="A8740" i="11"/>
  <c r="O8739" i="11"/>
  <c r="N8739" i="11"/>
  <c r="E8739" i="11"/>
  <c r="D8739" i="11"/>
  <c r="B8739" i="11"/>
  <c r="A8739" i="11"/>
  <c r="O8738" i="11"/>
  <c r="N8738" i="11"/>
  <c r="E8738" i="11"/>
  <c r="D8738" i="11"/>
  <c r="B8738" i="11"/>
  <c r="A8738" i="11"/>
  <c r="O8737" i="11"/>
  <c r="N8737" i="11"/>
  <c r="E8737" i="11"/>
  <c r="D8737" i="11"/>
  <c r="B8737" i="11"/>
  <c r="A8737" i="11"/>
  <c r="O8736" i="11"/>
  <c r="N8736" i="11"/>
  <c r="E8736" i="11"/>
  <c r="D8736" i="11"/>
  <c r="B8736" i="11"/>
  <c r="A8736" i="11"/>
  <c r="O8735" i="11"/>
  <c r="N8735" i="11"/>
  <c r="E8735" i="11"/>
  <c r="D8735" i="11"/>
  <c r="B8735" i="11"/>
  <c r="A8735" i="11"/>
  <c r="O8734" i="11"/>
  <c r="N8734" i="11"/>
  <c r="E8734" i="11"/>
  <c r="D8734" i="11"/>
  <c r="B8734" i="11"/>
  <c r="A8734" i="11"/>
  <c r="O8733" i="11"/>
  <c r="N8733" i="11"/>
  <c r="E8733" i="11"/>
  <c r="D8733" i="11"/>
  <c r="B8733" i="11"/>
  <c r="A8733" i="11"/>
  <c r="O8732" i="11"/>
  <c r="N8732" i="11"/>
  <c r="E8732" i="11"/>
  <c r="D8732" i="11"/>
  <c r="B8732" i="11"/>
  <c r="A8732" i="11"/>
  <c r="O8731" i="11"/>
  <c r="N8731" i="11"/>
  <c r="E8731" i="11"/>
  <c r="D8731" i="11"/>
  <c r="B8731" i="11"/>
  <c r="A8731" i="11"/>
  <c r="O8730" i="11"/>
  <c r="N8730" i="11"/>
  <c r="E8730" i="11"/>
  <c r="D8730" i="11"/>
  <c r="B8730" i="11"/>
  <c r="A8730" i="11"/>
  <c r="O8729" i="11"/>
  <c r="N8729" i="11"/>
  <c r="E8729" i="11"/>
  <c r="D8729" i="11"/>
  <c r="B8729" i="11"/>
  <c r="A8729" i="11"/>
  <c r="O8728" i="11"/>
  <c r="N8728" i="11"/>
  <c r="E8728" i="11"/>
  <c r="D8728" i="11"/>
  <c r="B8728" i="11"/>
  <c r="A8728" i="11"/>
  <c r="O8727" i="11"/>
  <c r="N8727" i="11"/>
  <c r="E8727" i="11"/>
  <c r="D8727" i="11"/>
  <c r="B8727" i="11"/>
  <c r="A8727" i="11"/>
  <c r="O8726" i="11"/>
  <c r="N8726" i="11"/>
  <c r="E8726" i="11"/>
  <c r="D8726" i="11"/>
  <c r="B8726" i="11"/>
  <c r="A8726" i="11"/>
  <c r="O8725" i="11"/>
  <c r="N8725" i="11"/>
  <c r="E8725" i="11"/>
  <c r="D8725" i="11"/>
  <c r="B8725" i="11"/>
  <c r="A8725" i="11"/>
  <c r="O8724" i="11"/>
  <c r="N8724" i="11"/>
  <c r="E8724" i="11"/>
  <c r="D8724" i="11"/>
  <c r="B8724" i="11"/>
  <c r="A8724" i="11"/>
  <c r="O8723" i="11"/>
  <c r="N8723" i="11"/>
  <c r="E8723" i="11"/>
  <c r="D8723" i="11"/>
  <c r="B8723" i="11"/>
  <c r="A8723" i="11"/>
  <c r="O8722" i="11"/>
  <c r="N8722" i="11"/>
  <c r="E8722" i="11"/>
  <c r="D8722" i="11"/>
  <c r="B8722" i="11"/>
  <c r="A8722" i="11"/>
  <c r="O8721" i="11"/>
  <c r="N8721" i="11"/>
  <c r="E8721" i="11"/>
  <c r="D8721" i="11"/>
  <c r="B8721" i="11"/>
  <c r="A8721" i="11"/>
  <c r="O8720" i="11"/>
  <c r="N8720" i="11"/>
  <c r="E8720" i="11"/>
  <c r="D8720" i="11"/>
  <c r="B8720" i="11"/>
  <c r="A8720" i="11"/>
  <c r="O8719" i="11"/>
  <c r="N8719" i="11"/>
  <c r="E8719" i="11"/>
  <c r="D8719" i="11"/>
  <c r="B8719" i="11"/>
  <c r="A8719" i="11"/>
  <c r="O8718" i="11"/>
  <c r="N8718" i="11"/>
  <c r="E8718" i="11"/>
  <c r="D8718" i="11"/>
  <c r="B8718" i="11"/>
  <c r="A8718" i="11"/>
  <c r="O8717" i="11"/>
  <c r="N8717" i="11"/>
  <c r="E8717" i="11"/>
  <c r="D8717" i="11"/>
  <c r="B8717" i="11"/>
  <c r="A8717" i="11"/>
  <c r="O8716" i="11"/>
  <c r="N8716" i="11"/>
  <c r="E8716" i="11"/>
  <c r="D8716" i="11"/>
  <c r="B8716" i="11"/>
  <c r="A8716" i="11"/>
  <c r="O8715" i="11"/>
  <c r="N8715" i="11"/>
  <c r="E8715" i="11"/>
  <c r="D8715" i="11"/>
  <c r="B8715" i="11"/>
  <c r="A8715" i="11"/>
  <c r="O8714" i="11"/>
  <c r="N8714" i="11"/>
  <c r="E8714" i="11"/>
  <c r="D8714" i="11"/>
  <c r="B8714" i="11"/>
  <c r="A8714" i="11"/>
  <c r="O8713" i="11"/>
  <c r="N8713" i="11"/>
  <c r="E8713" i="11"/>
  <c r="D8713" i="11"/>
  <c r="B8713" i="11"/>
  <c r="A8713" i="11"/>
  <c r="O8712" i="11"/>
  <c r="N8712" i="11"/>
  <c r="E8712" i="11"/>
  <c r="D8712" i="11"/>
  <c r="B8712" i="11"/>
  <c r="A8712" i="11"/>
  <c r="O8711" i="11"/>
  <c r="N8711" i="11"/>
  <c r="E8711" i="11"/>
  <c r="D8711" i="11"/>
  <c r="B8711" i="11"/>
  <c r="A8711" i="11"/>
  <c r="O8710" i="11"/>
  <c r="N8710" i="11"/>
  <c r="E8710" i="11"/>
  <c r="D8710" i="11"/>
  <c r="B8710" i="11"/>
  <c r="A8710" i="11"/>
  <c r="O8709" i="11"/>
  <c r="N8709" i="11"/>
  <c r="E8709" i="11"/>
  <c r="D8709" i="11"/>
  <c r="B8709" i="11"/>
  <c r="A8709" i="11"/>
  <c r="O8708" i="11"/>
  <c r="N8708" i="11"/>
  <c r="E8708" i="11"/>
  <c r="D8708" i="11"/>
  <c r="B8708" i="11"/>
  <c r="A8708" i="11"/>
  <c r="O8707" i="11"/>
  <c r="N8707" i="11"/>
  <c r="E8707" i="11"/>
  <c r="D8707" i="11"/>
  <c r="B8707" i="11"/>
  <c r="A8707" i="11"/>
  <c r="O8706" i="11"/>
  <c r="N8706" i="11"/>
  <c r="E8706" i="11"/>
  <c r="D8706" i="11"/>
  <c r="B8706" i="11"/>
  <c r="A8706" i="11"/>
  <c r="O8705" i="11"/>
  <c r="N8705" i="11"/>
  <c r="E8705" i="11"/>
  <c r="D8705" i="11"/>
  <c r="B8705" i="11"/>
  <c r="A8705" i="11"/>
  <c r="O8704" i="11"/>
  <c r="N8704" i="11"/>
  <c r="E8704" i="11"/>
  <c r="D8704" i="11"/>
  <c r="B8704" i="11"/>
  <c r="A8704" i="11"/>
  <c r="O8703" i="11"/>
  <c r="N8703" i="11"/>
  <c r="E8703" i="11"/>
  <c r="D8703" i="11"/>
  <c r="B8703" i="11"/>
  <c r="A8703" i="11"/>
  <c r="O8702" i="11"/>
  <c r="N8702" i="11"/>
  <c r="E8702" i="11"/>
  <c r="D8702" i="11"/>
  <c r="B8702" i="11"/>
  <c r="A8702" i="11"/>
  <c r="O8701" i="11"/>
  <c r="N8701" i="11"/>
  <c r="E8701" i="11"/>
  <c r="D8701" i="11"/>
  <c r="B8701" i="11"/>
  <c r="A8701" i="11"/>
  <c r="O8700" i="11"/>
  <c r="N8700" i="11"/>
  <c r="E8700" i="11"/>
  <c r="D8700" i="11"/>
  <c r="B8700" i="11"/>
  <c r="A8700" i="11"/>
  <c r="O8699" i="11"/>
  <c r="N8699" i="11"/>
  <c r="E8699" i="11"/>
  <c r="D8699" i="11"/>
  <c r="B8699" i="11"/>
  <c r="A8699" i="11"/>
  <c r="O8698" i="11"/>
  <c r="N8698" i="11"/>
  <c r="E8698" i="11"/>
  <c r="D8698" i="11"/>
  <c r="B8698" i="11"/>
  <c r="A8698" i="11"/>
  <c r="O8697" i="11"/>
  <c r="N8697" i="11"/>
  <c r="E8697" i="11"/>
  <c r="D8697" i="11"/>
  <c r="B8697" i="11"/>
  <c r="A8697" i="11"/>
  <c r="O8696" i="11"/>
  <c r="N8696" i="11"/>
  <c r="E8696" i="11"/>
  <c r="D8696" i="11"/>
  <c r="B8696" i="11"/>
  <c r="A8696" i="11"/>
  <c r="O8695" i="11"/>
  <c r="N8695" i="11"/>
  <c r="E8695" i="11"/>
  <c r="D8695" i="11"/>
  <c r="B8695" i="11"/>
  <c r="A8695" i="11"/>
  <c r="O8694" i="11"/>
  <c r="N8694" i="11"/>
  <c r="E8694" i="11"/>
  <c r="D8694" i="11"/>
  <c r="B8694" i="11"/>
  <c r="A8694" i="11"/>
  <c r="O8693" i="11"/>
  <c r="N8693" i="11"/>
  <c r="E8693" i="11"/>
  <c r="D8693" i="11"/>
  <c r="B8693" i="11"/>
  <c r="A8693" i="11"/>
  <c r="O8692" i="11"/>
  <c r="N8692" i="11"/>
  <c r="E8692" i="11"/>
  <c r="D8692" i="11"/>
  <c r="B8692" i="11"/>
  <c r="A8692" i="11"/>
  <c r="O8691" i="11"/>
  <c r="N8691" i="11"/>
  <c r="E8691" i="11"/>
  <c r="D8691" i="11"/>
  <c r="B8691" i="11"/>
  <c r="A8691" i="11"/>
  <c r="O8690" i="11"/>
  <c r="N8690" i="11"/>
  <c r="E8690" i="11"/>
  <c r="D8690" i="11"/>
  <c r="B8690" i="11"/>
  <c r="A8690" i="11"/>
  <c r="O8689" i="11"/>
  <c r="N8689" i="11"/>
  <c r="E8689" i="11"/>
  <c r="D8689" i="11"/>
  <c r="B8689" i="11"/>
  <c r="A8689" i="11"/>
  <c r="O8688" i="11"/>
  <c r="N8688" i="11"/>
  <c r="E8688" i="11"/>
  <c r="D8688" i="11"/>
  <c r="B8688" i="11"/>
  <c r="A8688" i="11"/>
  <c r="O8687" i="11"/>
  <c r="N8687" i="11"/>
  <c r="E8687" i="11"/>
  <c r="D8687" i="11"/>
  <c r="B8687" i="11"/>
  <c r="A8687" i="11"/>
  <c r="O8686" i="11"/>
  <c r="N8686" i="11"/>
  <c r="E8686" i="11"/>
  <c r="D8686" i="11"/>
  <c r="B8686" i="11"/>
  <c r="A8686" i="11"/>
  <c r="O8685" i="11"/>
  <c r="N8685" i="11"/>
  <c r="E8685" i="11"/>
  <c r="D8685" i="11"/>
  <c r="B8685" i="11"/>
  <c r="A8685" i="11"/>
  <c r="O8684" i="11"/>
  <c r="N8684" i="11"/>
  <c r="E8684" i="11"/>
  <c r="D8684" i="11"/>
  <c r="B8684" i="11"/>
  <c r="A8684" i="11"/>
  <c r="O8683" i="11"/>
  <c r="N8683" i="11"/>
  <c r="E8683" i="11"/>
  <c r="D8683" i="11"/>
  <c r="B8683" i="11"/>
  <c r="A8683" i="11"/>
  <c r="O8682" i="11"/>
  <c r="N8682" i="11"/>
  <c r="E8682" i="11"/>
  <c r="D8682" i="11"/>
  <c r="B8682" i="11"/>
  <c r="A8682" i="11"/>
  <c r="O8681" i="11"/>
  <c r="N8681" i="11"/>
  <c r="E8681" i="11"/>
  <c r="D8681" i="11"/>
  <c r="B8681" i="11"/>
  <c r="A8681" i="11"/>
  <c r="O8680" i="11"/>
  <c r="N8680" i="11"/>
  <c r="E8680" i="11"/>
  <c r="D8680" i="11"/>
  <c r="B8680" i="11"/>
  <c r="A8680" i="11"/>
  <c r="O8679" i="11"/>
  <c r="N8679" i="11"/>
  <c r="E8679" i="11"/>
  <c r="D8679" i="11"/>
  <c r="B8679" i="11"/>
  <c r="A8679" i="11"/>
  <c r="O8678" i="11"/>
  <c r="N8678" i="11"/>
  <c r="E8678" i="11"/>
  <c r="D8678" i="11"/>
  <c r="B8678" i="11"/>
  <c r="A8678" i="11"/>
  <c r="O8677" i="11"/>
  <c r="N8677" i="11"/>
  <c r="E8677" i="11"/>
  <c r="D8677" i="11"/>
  <c r="B8677" i="11"/>
  <c r="A8677" i="11"/>
  <c r="O8676" i="11"/>
  <c r="N8676" i="11"/>
  <c r="E8676" i="11"/>
  <c r="D8676" i="11"/>
  <c r="B8676" i="11"/>
  <c r="A8676" i="11"/>
  <c r="O8675" i="11"/>
  <c r="N8675" i="11"/>
  <c r="E8675" i="11"/>
  <c r="D8675" i="11"/>
  <c r="B8675" i="11"/>
  <c r="A8675" i="11"/>
  <c r="O8674" i="11"/>
  <c r="N8674" i="11"/>
  <c r="E8674" i="11"/>
  <c r="D8674" i="11"/>
  <c r="B8674" i="11"/>
  <c r="A8674" i="11"/>
  <c r="O8673" i="11"/>
  <c r="N8673" i="11"/>
  <c r="E8673" i="11"/>
  <c r="D8673" i="11"/>
  <c r="B8673" i="11"/>
  <c r="A8673" i="11"/>
  <c r="O8672" i="11"/>
  <c r="N8672" i="11"/>
  <c r="E8672" i="11"/>
  <c r="D8672" i="11"/>
  <c r="B8672" i="11"/>
  <c r="A8672" i="11"/>
  <c r="O8671" i="11"/>
  <c r="N8671" i="11"/>
  <c r="E8671" i="11"/>
  <c r="D8671" i="11"/>
  <c r="B8671" i="11"/>
  <c r="A8671" i="11"/>
  <c r="O8670" i="11"/>
  <c r="N8670" i="11"/>
  <c r="E8670" i="11"/>
  <c r="D8670" i="11"/>
  <c r="B8670" i="11"/>
  <c r="A8670" i="11"/>
  <c r="O8669" i="11"/>
  <c r="N8669" i="11"/>
  <c r="E8669" i="11"/>
  <c r="D8669" i="11"/>
  <c r="B8669" i="11"/>
  <c r="A8669" i="11"/>
  <c r="O8668" i="11"/>
  <c r="N8668" i="11"/>
  <c r="E8668" i="11"/>
  <c r="D8668" i="11"/>
  <c r="B8668" i="11"/>
  <c r="A8668" i="11"/>
  <c r="O8667" i="11"/>
  <c r="N8667" i="11"/>
  <c r="E8667" i="11"/>
  <c r="D8667" i="11"/>
  <c r="B8667" i="11"/>
  <c r="A8667" i="11"/>
  <c r="O8666" i="11"/>
  <c r="N8666" i="11"/>
  <c r="E8666" i="11"/>
  <c r="D8666" i="11"/>
  <c r="B8666" i="11"/>
  <c r="A8666" i="11"/>
  <c r="O8665" i="11"/>
  <c r="N8665" i="11"/>
  <c r="E8665" i="11"/>
  <c r="D8665" i="11"/>
  <c r="B8665" i="11"/>
  <c r="A8665" i="11"/>
  <c r="O8664" i="11"/>
  <c r="N8664" i="11"/>
  <c r="E8664" i="11"/>
  <c r="D8664" i="11"/>
  <c r="B8664" i="11"/>
  <c r="A8664" i="11"/>
  <c r="O8663" i="11"/>
  <c r="N8663" i="11"/>
  <c r="E8663" i="11"/>
  <c r="D8663" i="11"/>
  <c r="B8663" i="11"/>
  <c r="A8663" i="11"/>
  <c r="O8662" i="11"/>
  <c r="N8662" i="11"/>
  <c r="E8662" i="11"/>
  <c r="D8662" i="11"/>
  <c r="B8662" i="11"/>
  <c r="A8662" i="11"/>
  <c r="O8661" i="11"/>
  <c r="N8661" i="11"/>
  <c r="E8661" i="11"/>
  <c r="D8661" i="11"/>
  <c r="B8661" i="11"/>
  <c r="A8661" i="11"/>
  <c r="O8660" i="11"/>
  <c r="N8660" i="11"/>
  <c r="E8660" i="11"/>
  <c r="D8660" i="11"/>
  <c r="B8660" i="11"/>
  <c r="A8660" i="11"/>
  <c r="O8659" i="11"/>
  <c r="N8659" i="11"/>
  <c r="E8659" i="11"/>
  <c r="D8659" i="11"/>
  <c r="B8659" i="11"/>
  <c r="A8659" i="11"/>
  <c r="O8658" i="11"/>
  <c r="N8658" i="11"/>
  <c r="E8658" i="11"/>
  <c r="D8658" i="11"/>
  <c r="B8658" i="11"/>
  <c r="A8658" i="11"/>
  <c r="O8657" i="11"/>
  <c r="N8657" i="11"/>
  <c r="E8657" i="11"/>
  <c r="D8657" i="11"/>
  <c r="B8657" i="11"/>
  <c r="A8657" i="11"/>
  <c r="O8656" i="11"/>
  <c r="N8656" i="11"/>
  <c r="E8656" i="11"/>
  <c r="D8656" i="11"/>
  <c r="B8656" i="11"/>
  <c r="A8656" i="11"/>
  <c r="O8655" i="11"/>
  <c r="N8655" i="11"/>
  <c r="E8655" i="11"/>
  <c r="D8655" i="11"/>
  <c r="B8655" i="11"/>
  <c r="A8655" i="11"/>
  <c r="O8654" i="11"/>
  <c r="N8654" i="11"/>
  <c r="E8654" i="11"/>
  <c r="D8654" i="11"/>
  <c r="B8654" i="11"/>
  <c r="A8654" i="11"/>
  <c r="O8653" i="11"/>
  <c r="N8653" i="11"/>
  <c r="E8653" i="11"/>
  <c r="D8653" i="11"/>
  <c r="B8653" i="11"/>
  <c r="A8653" i="11"/>
  <c r="O8652" i="11"/>
  <c r="N8652" i="11"/>
  <c r="E8652" i="11"/>
  <c r="D8652" i="11"/>
  <c r="B8652" i="11"/>
  <c r="A8652" i="11"/>
  <c r="O8651" i="11"/>
  <c r="N8651" i="11"/>
  <c r="E8651" i="11"/>
  <c r="D8651" i="11"/>
  <c r="B8651" i="11"/>
  <c r="A8651" i="11"/>
  <c r="O8650" i="11"/>
  <c r="N8650" i="11"/>
  <c r="E8650" i="11"/>
  <c r="D8650" i="11"/>
  <c r="B8650" i="11"/>
  <c r="A8650" i="11"/>
  <c r="O8649" i="11"/>
  <c r="N8649" i="11"/>
  <c r="E8649" i="11"/>
  <c r="D8649" i="11"/>
  <c r="B8649" i="11"/>
  <c r="A8649" i="11"/>
  <c r="O8648" i="11"/>
  <c r="N8648" i="11"/>
  <c r="E8648" i="11"/>
  <c r="D8648" i="11"/>
  <c r="B8648" i="11"/>
  <c r="A8648" i="11"/>
  <c r="O8647" i="11"/>
  <c r="N8647" i="11"/>
  <c r="E8647" i="11"/>
  <c r="D8647" i="11"/>
  <c r="B8647" i="11"/>
  <c r="A8647" i="11"/>
  <c r="O8646" i="11"/>
  <c r="N8646" i="11"/>
  <c r="E8646" i="11"/>
  <c r="D8646" i="11"/>
  <c r="B8646" i="11"/>
  <c r="A8646" i="11"/>
  <c r="O8645" i="11"/>
  <c r="N8645" i="11"/>
  <c r="E8645" i="11"/>
  <c r="D8645" i="11"/>
  <c r="B8645" i="11"/>
  <c r="A8645" i="11"/>
  <c r="O8644" i="11"/>
  <c r="N8644" i="11"/>
  <c r="E8644" i="11"/>
  <c r="D8644" i="11"/>
  <c r="B8644" i="11"/>
  <c r="A8644" i="11"/>
  <c r="O8643" i="11"/>
  <c r="N8643" i="11"/>
  <c r="E8643" i="11"/>
  <c r="D8643" i="11"/>
  <c r="B8643" i="11"/>
  <c r="A8643" i="11"/>
  <c r="O8642" i="11"/>
  <c r="N8642" i="11"/>
  <c r="E8642" i="11"/>
  <c r="D8642" i="11"/>
  <c r="B8642" i="11"/>
  <c r="A8642" i="11"/>
  <c r="O8641" i="11"/>
  <c r="N8641" i="11"/>
  <c r="E8641" i="11"/>
  <c r="D8641" i="11"/>
  <c r="B8641" i="11"/>
  <c r="A8641" i="11"/>
  <c r="O8640" i="11"/>
  <c r="N8640" i="11"/>
  <c r="E8640" i="11"/>
  <c r="D8640" i="11"/>
  <c r="B8640" i="11"/>
  <c r="A8640" i="11"/>
  <c r="O8639" i="11"/>
  <c r="N8639" i="11"/>
  <c r="E8639" i="11"/>
  <c r="D8639" i="11"/>
  <c r="B8639" i="11"/>
  <c r="A8639" i="11"/>
  <c r="O8638" i="11"/>
  <c r="N8638" i="11"/>
  <c r="E8638" i="11"/>
  <c r="D8638" i="11"/>
  <c r="B8638" i="11"/>
  <c r="A8638" i="11"/>
  <c r="O8637" i="11"/>
  <c r="N8637" i="11"/>
  <c r="E8637" i="11"/>
  <c r="D8637" i="11"/>
  <c r="B8637" i="11"/>
  <c r="A8637" i="11"/>
  <c r="O8636" i="11"/>
  <c r="N8636" i="11"/>
  <c r="E8636" i="11"/>
  <c r="D8636" i="11"/>
  <c r="B8636" i="11"/>
  <c r="A8636" i="11"/>
  <c r="O8635" i="11"/>
  <c r="N8635" i="11"/>
  <c r="E8635" i="11"/>
  <c r="D8635" i="11"/>
  <c r="B8635" i="11"/>
  <c r="A8635" i="11"/>
  <c r="O8634" i="11"/>
  <c r="N8634" i="11"/>
  <c r="E8634" i="11"/>
  <c r="D8634" i="11"/>
  <c r="B8634" i="11"/>
  <c r="A8634" i="11"/>
  <c r="O8633" i="11"/>
  <c r="N8633" i="11"/>
  <c r="E8633" i="11"/>
  <c r="D8633" i="11"/>
  <c r="B8633" i="11"/>
  <c r="A8633" i="11"/>
  <c r="O8632" i="11"/>
  <c r="N8632" i="11"/>
  <c r="E8632" i="11"/>
  <c r="D8632" i="11"/>
  <c r="B8632" i="11"/>
  <c r="A8632" i="11"/>
  <c r="O8631" i="11"/>
  <c r="N8631" i="11"/>
  <c r="E8631" i="11"/>
  <c r="D8631" i="11"/>
  <c r="B8631" i="11"/>
  <c r="A8631" i="11"/>
  <c r="O8630" i="11"/>
  <c r="N8630" i="11"/>
  <c r="E8630" i="11"/>
  <c r="D8630" i="11"/>
  <c r="B8630" i="11"/>
  <c r="A8630" i="11"/>
  <c r="O8629" i="11"/>
  <c r="N8629" i="11"/>
  <c r="E8629" i="11"/>
  <c r="D8629" i="11"/>
  <c r="B8629" i="11"/>
  <c r="A8629" i="11"/>
  <c r="O8628" i="11"/>
  <c r="N8628" i="11"/>
  <c r="E8628" i="11"/>
  <c r="D8628" i="11"/>
  <c r="B8628" i="11"/>
  <c r="A8628" i="11"/>
  <c r="O8627" i="11"/>
  <c r="N8627" i="11"/>
  <c r="E8627" i="11"/>
  <c r="D8627" i="11"/>
  <c r="B8627" i="11"/>
  <c r="A8627" i="11"/>
  <c r="O8626" i="11"/>
  <c r="N8626" i="11"/>
  <c r="E8626" i="11"/>
  <c r="D8626" i="11"/>
  <c r="B8626" i="11"/>
  <c r="A8626" i="11"/>
  <c r="O8625" i="11"/>
  <c r="N8625" i="11"/>
  <c r="E8625" i="11"/>
  <c r="D8625" i="11"/>
  <c r="B8625" i="11"/>
  <c r="A8625" i="11"/>
  <c r="O8624" i="11"/>
  <c r="N8624" i="11"/>
  <c r="E8624" i="11"/>
  <c r="D8624" i="11"/>
  <c r="B8624" i="11"/>
  <c r="A8624" i="11"/>
  <c r="O8623" i="11"/>
  <c r="N8623" i="11"/>
  <c r="E8623" i="11"/>
  <c r="D8623" i="11"/>
  <c r="B8623" i="11"/>
  <c r="A8623" i="11"/>
  <c r="O8622" i="11"/>
  <c r="N8622" i="11"/>
  <c r="E8622" i="11"/>
  <c r="D8622" i="11"/>
  <c r="B8622" i="11"/>
  <c r="A8622" i="11"/>
  <c r="O8621" i="11"/>
  <c r="N8621" i="11"/>
  <c r="E8621" i="11"/>
  <c r="D8621" i="11"/>
  <c r="B8621" i="11"/>
  <c r="A8621" i="11"/>
  <c r="O8620" i="11"/>
  <c r="N8620" i="11"/>
  <c r="E8620" i="11"/>
  <c r="D8620" i="11"/>
  <c r="B8620" i="11"/>
  <c r="A8620" i="11"/>
  <c r="O8619" i="11"/>
  <c r="N8619" i="11"/>
  <c r="E8619" i="11"/>
  <c r="D8619" i="11"/>
  <c r="B8619" i="11"/>
  <c r="A8619" i="11"/>
  <c r="O8618" i="11"/>
  <c r="N8618" i="11"/>
  <c r="E8618" i="11"/>
  <c r="D8618" i="11"/>
  <c r="B8618" i="11"/>
  <c r="A8618" i="11"/>
  <c r="O8617" i="11"/>
  <c r="N8617" i="11"/>
  <c r="E8617" i="11"/>
  <c r="D8617" i="11"/>
  <c r="B8617" i="11"/>
  <c r="A8617" i="11"/>
  <c r="O8616" i="11"/>
  <c r="N8616" i="11"/>
  <c r="E8616" i="11"/>
  <c r="D8616" i="11"/>
  <c r="B8616" i="11"/>
  <c r="A8616" i="11"/>
  <c r="O8615" i="11"/>
  <c r="N8615" i="11"/>
  <c r="E8615" i="11"/>
  <c r="D8615" i="11"/>
  <c r="B8615" i="11"/>
  <c r="A8615" i="11"/>
  <c r="O8614" i="11"/>
  <c r="N8614" i="11"/>
  <c r="E8614" i="11"/>
  <c r="D8614" i="11"/>
  <c r="B8614" i="11"/>
  <c r="A8614" i="11"/>
  <c r="O8613" i="11"/>
  <c r="N8613" i="11"/>
  <c r="E8613" i="11"/>
  <c r="D8613" i="11"/>
  <c r="B8613" i="11"/>
  <c r="A8613" i="11"/>
  <c r="O8612" i="11"/>
  <c r="N8612" i="11"/>
  <c r="E8612" i="11"/>
  <c r="D8612" i="11"/>
  <c r="B8612" i="11"/>
  <c r="A8612" i="11"/>
  <c r="O8611" i="11"/>
  <c r="N8611" i="11"/>
  <c r="E8611" i="11"/>
  <c r="D8611" i="11"/>
  <c r="B8611" i="11"/>
  <c r="A8611" i="11"/>
  <c r="O8610" i="11"/>
  <c r="N8610" i="11"/>
  <c r="E8610" i="11"/>
  <c r="D8610" i="11"/>
  <c r="B8610" i="11"/>
  <c r="A8610" i="11"/>
  <c r="O8609" i="11"/>
  <c r="N8609" i="11"/>
  <c r="E8609" i="11"/>
  <c r="D8609" i="11"/>
  <c r="B8609" i="11"/>
  <c r="A8609" i="11"/>
  <c r="O8608" i="11"/>
  <c r="N8608" i="11"/>
  <c r="E8608" i="11"/>
  <c r="D8608" i="11"/>
  <c r="B8608" i="11"/>
  <c r="A8608" i="11"/>
  <c r="O8607" i="11"/>
  <c r="N8607" i="11"/>
  <c r="E8607" i="11"/>
  <c r="D8607" i="11"/>
  <c r="B8607" i="11"/>
  <c r="A8607" i="11"/>
  <c r="O8606" i="11"/>
  <c r="N8606" i="11"/>
  <c r="E8606" i="11"/>
  <c r="D8606" i="11"/>
  <c r="B8606" i="11"/>
  <c r="A8606" i="11"/>
  <c r="O8605" i="11"/>
  <c r="N8605" i="11"/>
  <c r="E8605" i="11"/>
  <c r="D8605" i="11"/>
  <c r="B8605" i="11"/>
  <c r="A8605" i="11"/>
  <c r="O8604" i="11"/>
  <c r="N8604" i="11"/>
  <c r="E8604" i="11"/>
  <c r="D8604" i="11"/>
  <c r="B8604" i="11"/>
  <c r="A8604" i="11"/>
  <c r="O8603" i="11"/>
  <c r="N8603" i="11"/>
  <c r="E8603" i="11"/>
  <c r="D8603" i="11"/>
  <c r="B8603" i="11"/>
  <c r="A8603" i="11"/>
  <c r="O8602" i="11"/>
  <c r="N8602" i="11"/>
  <c r="E8602" i="11"/>
  <c r="D8602" i="11"/>
  <c r="B8602" i="11"/>
  <c r="A8602" i="11"/>
  <c r="O8601" i="11"/>
  <c r="N8601" i="11"/>
  <c r="E8601" i="11"/>
  <c r="D8601" i="11"/>
  <c r="B8601" i="11"/>
  <c r="A8601" i="11"/>
  <c r="O8600" i="11"/>
  <c r="N8600" i="11"/>
  <c r="E8600" i="11"/>
  <c r="D8600" i="11"/>
  <c r="B8600" i="11"/>
  <c r="A8600" i="11"/>
  <c r="O8599" i="11"/>
  <c r="N8599" i="11"/>
  <c r="E8599" i="11"/>
  <c r="D8599" i="11"/>
  <c r="B8599" i="11"/>
  <c r="A8599" i="11"/>
  <c r="O8598" i="11"/>
  <c r="N8598" i="11"/>
  <c r="E8598" i="11"/>
  <c r="D8598" i="11"/>
  <c r="B8598" i="11"/>
  <c r="A8598" i="11"/>
  <c r="O8597" i="11"/>
  <c r="N8597" i="11"/>
  <c r="E8597" i="11"/>
  <c r="D8597" i="11"/>
  <c r="B8597" i="11"/>
  <c r="A8597" i="11"/>
  <c r="O8596" i="11"/>
  <c r="N8596" i="11"/>
  <c r="E8596" i="11"/>
  <c r="D8596" i="11"/>
  <c r="B8596" i="11"/>
  <c r="A8596" i="11"/>
  <c r="O8595" i="11"/>
  <c r="N8595" i="11"/>
  <c r="E8595" i="11"/>
  <c r="D8595" i="11"/>
  <c r="B8595" i="11"/>
  <c r="A8595" i="11"/>
  <c r="O8594" i="11"/>
  <c r="N8594" i="11"/>
  <c r="E8594" i="11"/>
  <c r="D8594" i="11"/>
  <c r="B8594" i="11"/>
  <c r="A8594" i="11"/>
  <c r="O8593" i="11"/>
  <c r="N8593" i="11"/>
  <c r="E8593" i="11"/>
  <c r="D8593" i="11"/>
  <c r="B8593" i="11"/>
  <c r="A8593" i="11"/>
  <c r="O8592" i="11"/>
  <c r="N8592" i="11"/>
  <c r="E8592" i="11"/>
  <c r="D8592" i="11"/>
  <c r="B8592" i="11"/>
  <c r="A8592" i="11"/>
  <c r="O8591" i="11"/>
  <c r="N8591" i="11"/>
  <c r="E8591" i="11"/>
  <c r="D8591" i="11"/>
  <c r="B8591" i="11"/>
  <c r="A8591" i="11"/>
  <c r="O8590" i="11"/>
  <c r="N8590" i="11"/>
  <c r="E8590" i="11"/>
  <c r="D8590" i="11"/>
  <c r="B8590" i="11"/>
  <c r="A8590" i="11"/>
  <c r="O8589" i="11"/>
  <c r="N8589" i="11"/>
  <c r="E8589" i="11"/>
  <c r="D8589" i="11"/>
  <c r="B8589" i="11"/>
  <c r="A8589" i="11"/>
  <c r="O8588" i="11"/>
  <c r="N8588" i="11"/>
  <c r="E8588" i="11"/>
  <c r="D8588" i="11"/>
  <c r="B8588" i="11"/>
  <c r="A8588" i="11"/>
  <c r="O8587" i="11"/>
  <c r="N8587" i="11"/>
  <c r="E8587" i="11"/>
  <c r="D8587" i="11"/>
  <c r="B8587" i="11"/>
  <c r="A8587" i="11"/>
  <c r="O8586" i="11"/>
  <c r="N8586" i="11"/>
  <c r="E8586" i="11"/>
  <c r="D8586" i="11"/>
  <c r="B8586" i="11"/>
  <c r="A8586" i="11"/>
  <c r="O8585" i="11"/>
  <c r="N8585" i="11"/>
  <c r="E8585" i="11"/>
  <c r="D8585" i="11"/>
  <c r="B8585" i="11"/>
  <c r="A8585" i="11"/>
  <c r="O8584" i="11"/>
  <c r="N8584" i="11"/>
  <c r="E8584" i="11"/>
  <c r="D8584" i="11"/>
  <c r="B8584" i="11"/>
  <c r="A8584" i="11"/>
  <c r="O8583" i="11"/>
  <c r="N8583" i="11"/>
  <c r="E8583" i="11"/>
  <c r="D8583" i="11"/>
  <c r="B8583" i="11"/>
  <c r="A8583" i="11"/>
  <c r="O8582" i="11"/>
  <c r="N8582" i="11"/>
  <c r="E8582" i="11"/>
  <c r="D8582" i="11"/>
  <c r="B8582" i="11"/>
  <c r="A8582" i="11"/>
  <c r="O8581" i="11"/>
  <c r="N8581" i="11"/>
  <c r="E8581" i="11"/>
  <c r="D8581" i="11"/>
  <c r="B8581" i="11"/>
  <c r="A8581" i="11"/>
  <c r="O8580" i="11"/>
  <c r="N8580" i="11"/>
  <c r="E8580" i="11"/>
  <c r="D8580" i="11"/>
  <c r="B8580" i="11"/>
  <c r="A8580" i="11"/>
  <c r="O8579" i="11"/>
  <c r="N8579" i="11"/>
  <c r="E8579" i="11"/>
  <c r="D8579" i="11"/>
  <c r="B8579" i="11"/>
  <c r="A8579" i="11"/>
  <c r="O8578" i="11"/>
  <c r="N8578" i="11"/>
  <c r="E8578" i="11"/>
  <c r="D8578" i="11"/>
  <c r="B8578" i="11"/>
  <c r="A8578" i="11"/>
  <c r="O8577" i="11"/>
  <c r="N8577" i="11"/>
  <c r="E8577" i="11"/>
  <c r="D8577" i="11"/>
  <c r="B8577" i="11"/>
  <c r="A8577" i="11"/>
  <c r="O8576" i="11"/>
  <c r="N8576" i="11"/>
  <c r="E8576" i="11"/>
  <c r="D8576" i="11"/>
  <c r="B8576" i="11"/>
  <c r="A8576" i="11"/>
  <c r="O8575" i="11"/>
  <c r="N8575" i="11"/>
  <c r="E8575" i="11"/>
  <c r="D8575" i="11"/>
  <c r="B8575" i="11"/>
  <c r="A8575" i="11"/>
  <c r="O8574" i="11"/>
  <c r="N8574" i="11"/>
  <c r="E8574" i="11"/>
  <c r="D8574" i="11"/>
  <c r="B8574" i="11"/>
  <c r="A8574" i="11"/>
  <c r="O8573" i="11"/>
  <c r="N8573" i="11"/>
  <c r="E8573" i="11"/>
  <c r="D8573" i="11"/>
  <c r="B8573" i="11"/>
  <c r="A8573" i="11"/>
  <c r="O8572" i="11"/>
  <c r="N8572" i="11"/>
  <c r="E8572" i="11"/>
  <c r="D8572" i="11"/>
  <c r="B8572" i="11"/>
  <c r="A8572" i="11"/>
  <c r="O8571" i="11"/>
  <c r="N8571" i="11"/>
  <c r="E8571" i="11"/>
  <c r="D8571" i="11"/>
  <c r="B8571" i="11"/>
  <c r="A8571" i="11"/>
  <c r="O8570" i="11"/>
  <c r="N8570" i="11"/>
  <c r="E8570" i="11"/>
  <c r="D8570" i="11"/>
  <c r="B8570" i="11"/>
  <c r="A8570" i="11"/>
  <c r="O8569" i="11"/>
  <c r="N8569" i="11"/>
  <c r="E8569" i="11"/>
  <c r="D8569" i="11"/>
  <c r="B8569" i="11"/>
  <c r="A8569" i="11"/>
  <c r="O8568" i="11"/>
  <c r="N8568" i="11"/>
  <c r="E8568" i="11"/>
  <c r="D8568" i="11"/>
  <c r="B8568" i="11"/>
  <c r="A8568" i="11"/>
  <c r="O8567" i="11"/>
  <c r="N8567" i="11"/>
  <c r="E8567" i="11"/>
  <c r="D8567" i="11"/>
  <c r="B8567" i="11"/>
  <c r="A8567" i="11"/>
  <c r="O8566" i="11"/>
  <c r="N8566" i="11"/>
  <c r="E8566" i="11"/>
  <c r="D8566" i="11"/>
  <c r="B8566" i="11"/>
  <c r="A8566" i="11"/>
  <c r="O8565" i="11"/>
  <c r="N8565" i="11"/>
  <c r="E8565" i="11"/>
  <c r="D8565" i="11"/>
  <c r="B8565" i="11"/>
  <c r="A8565" i="11"/>
  <c r="O8564" i="11"/>
  <c r="N8564" i="11"/>
  <c r="E8564" i="11"/>
  <c r="D8564" i="11"/>
  <c r="B8564" i="11"/>
  <c r="A8564" i="11"/>
  <c r="O8563" i="11"/>
  <c r="N8563" i="11"/>
  <c r="E8563" i="11"/>
  <c r="D8563" i="11"/>
  <c r="B8563" i="11"/>
  <c r="A8563" i="11"/>
  <c r="O8562" i="11"/>
  <c r="N8562" i="11"/>
  <c r="E8562" i="11"/>
  <c r="D8562" i="11"/>
  <c r="B8562" i="11"/>
  <c r="A8562" i="11"/>
  <c r="O8561" i="11"/>
  <c r="N8561" i="11"/>
  <c r="E8561" i="11"/>
  <c r="D8561" i="11"/>
  <c r="B8561" i="11"/>
  <c r="A8561" i="11"/>
  <c r="O8560" i="11"/>
  <c r="N8560" i="11"/>
  <c r="E8560" i="11"/>
  <c r="D8560" i="11"/>
  <c r="B8560" i="11"/>
  <c r="A8560" i="11"/>
  <c r="O8559" i="11"/>
  <c r="N8559" i="11"/>
  <c r="E8559" i="11"/>
  <c r="D8559" i="11"/>
  <c r="B8559" i="11"/>
  <c r="A8559" i="11"/>
  <c r="O8558" i="11"/>
  <c r="N8558" i="11"/>
  <c r="E8558" i="11"/>
  <c r="D8558" i="11"/>
  <c r="B8558" i="11"/>
  <c r="A8558" i="11"/>
  <c r="O8557" i="11"/>
  <c r="N8557" i="11"/>
  <c r="E8557" i="11"/>
  <c r="D8557" i="11"/>
  <c r="B8557" i="11"/>
  <c r="A8557" i="11"/>
  <c r="O8556" i="11"/>
  <c r="N8556" i="11"/>
  <c r="E8556" i="11"/>
  <c r="D8556" i="11"/>
  <c r="B8556" i="11"/>
  <c r="A8556" i="11"/>
  <c r="O8555" i="11"/>
  <c r="N8555" i="11"/>
  <c r="E8555" i="11"/>
  <c r="D8555" i="11"/>
  <c r="B8555" i="11"/>
  <c r="A8555" i="11"/>
  <c r="O8554" i="11"/>
  <c r="N8554" i="11"/>
  <c r="E8554" i="11"/>
  <c r="D8554" i="11"/>
  <c r="B8554" i="11"/>
  <c r="A8554" i="11"/>
  <c r="O8553" i="11"/>
  <c r="N8553" i="11"/>
  <c r="E8553" i="11"/>
  <c r="D8553" i="11"/>
  <c r="B8553" i="11"/>
  <c r="A8553" i="11"/>
  <c r="O8552" i="11"/>
  <c r="N8552" i="11"/>
  <c r="E8552" i="11"/>
  <c r="D8552" i="11"/>
  <c r="B8552" i="11"/>
  <c r="A8552" i="11"/>
  <c r="O8551" i="11"/>
  <c r="N8551" i="11"/>
  <c r="E8551" i="11"/>
  <c r="D8551" i="11"/>
  <c r="B8551" i="11"/>
  <c r="A8551" i="11"/>
  <c r="O8550" i="11"/>
  <c r="N8550" i="11"/>
  <c r="E8550" i="11"/>
  <c r="D8550" i="11"/>
  <c r="B8550" i="11"/>
  <c r="A8550" i="11"/>
  <c r="O8549" i="11"/>
  <c r="N8549" i="11"/>
  <c r="E8549" i="11"/>
  <c r="D8549" i="11"/>
  <c r="B8549" i="11"/>
  <c r="A8549" i="11"/>
  <c r="O8548" i="11"/>
  <c r="N8548" i="11"/>
  <c r="E8548" i="11"/>
  <c r="D8548" i="11"/>
  <c r="B8548" i="11"/>
  <c r="A8548" i="11"/>
  <c r="O8547" i="11"/>
  <c r="N8547" i="11"/>
  <c r="E8547" i="11"/>
  <c r="D8547" i="11"/>
  <c r="B8547" i="11"/>
  <c r="A8547" i="11"/>
  <c r="O8546" i="11"/>
  <c r="N8546" i="11"/>
  <c r="E8546" i="11"/>
  <c r="D8546" i="11"/>
  <c r="B8546" i="11"/>
  <c r="A8546" i="11"/>
  <c r="O8545" i="11"/>
  <c r="N8545" i="11"/>
  <c r="E8545" i="11"/>
  <c r="D8545" i="11"/>
  <c r="B8545" i="11"/>
  <c r="A8545" i="11"/>
  <c r="O8544" i="11"/>
  <c r="N8544" i="11"/>
  <c r="E8544" i="11"/>
  <c r="D8544" i="11"/>
  <c r="B8544" i="11"/>
  <c r="A8544" i="11"/>
  <c r="O8543" i="11"/>
  <c r="N8543" i="11"/>
  <c r="E8543" i="11"/>
  <c r="D8543" i="11"/>
  <c r="B8543" i="11"/>
  <c r="A8543" i="11"/>
  <c r="O8542" i="11"/>
  <c r="N8542" i="11"/>
  <c r="E8542" i="11"/>
  <c r="D8542" i="11"/>
  <c r="B8542" i="11"/>
  <c r="A8542" i="11"/>
  <c r="O8541" i="11"/>
  <c r="N8541" i="11"/>
  <c r="E8541" i="11"/>
  <c r="D8541" i="11"/>
  <c r="B8541" i="11"/>
  <c r="A8541" i="11"/>
  <c r="O8540" i="11"/>
  <c r="N8540" i="11"/>
  <c r="E8540" i="11"/>
  <c r="D8540" i="11"/>
  <c r="B8540" i="11"/>
  <c r="A8540" i="11"/>
  <c r="O8539" i="11"/>
  <c r="N8539" i="11"/>
  <c r="E8539" i="11"/>
  <c r="D8539" i="11"/>
  <c r="B8539" i="11"/>
  <c r="A8539" i="11"/>
  <c r="O8538" i="11"/>
  <c r="N8538" i="11"/>
  <c r="E8538" i="11"/>
  <c r="D8538" i="11"/>
  <c r="B8538" i="11"/>
  <c r="A8538" i="11"/>
  <c r="O8537" i="11"/>
  <c r="N8537" i="11"/>
  <c r="E8537" i="11"/>
  <c r="D8537" i="11"/>
  <c r="B8537" i="11"/>
  <c r="A8537" i="11"/>
  <c r="O8536" i="11"/>
  <c r="N8536" i="11"/>
  <c r="E8536" i="11"/>
  <c r="D8536" i="11"/>
  <c r="B8536" i="11"/>
  <c r="A8536" i="11"/>
  <c r="O8535" i="11"/>
  <c r="N8535" i="11"/>
  <c r="E8535" i="11"/>
  <c r="D8535" i="11"/>
  <c r="B8535" i="11"/>
  <c r="A8535" i="11"/>
  <c r="O8534" i="11"/>
  <c r="N8534" i="11"/>
  <c r="E8534" i="11"/>
  <c r="D8534" i="11"/>
  <c r="B8534" i="11"/>
  <c r="A8534" i="11"/>
  <c r="O8533" i="11"/>
  <c r="N8533" i="11"/>
  <c r="E8533" i="11"/>
  <c r="D8533" i="11"/>
  <c r="B8533" i="11"/>
  <c r="A8533" i="11"/>
  <c r="O8532" i="11"/>
  <c r="N8532" i="11"/>
  <c r="E8532" i="11"/>
  <c r="D8532" i="11"/>
  <c r="B8532" i="11"/>
  <c r="A8532" i="11"/>
  <c r="O8531" i="11"/>
  <c r="N8531" i="11"/>
  <c r="E8531" i="11"/>
  <c r="D8531" i="11"/>
  <c r="B8531" i="11"/>
  <c r="A8531" i="11"/>
  <c r="O8530" i="11"/>
  <c r="N8530" i="11"/>
  <c r="E8530" i="11"/>
  <c r="D8530" i="11"/>
  <c r="B8530" i="11"/>
  <c r="A8530" i="11"/>
  <c r="O8529" i="11"/>
  <c r="N8529" i="11"/>
  <c r="E8529" i="11"/>
  <c r="D8529" i="11"/>
  <c r="B8529" i="11"/>
  <c r="A8529" i="11"/>
  <c r="O8528" i="11"/>
  <c r="N8528" i="11"/>
  <c r="E8528" i="11"/>
  <c r="D8528" i="11"/>
  <c r="B8528" i="11"/>
  <c r="A8528" i="11"/>
  <c r="O8527" i="11"/>
  <c r="N8527" i="11"/>
  <c r="E8527" i="11"/>
  <c r="D8527" i="11"/>
  <c r="B8527" i="11"/>
  <c r="A8527" i="11"/>
  <c r="O8526" i="11"/>
  <c r="N8526" i="11"/>
  <c r="E8526" i="11"/>
  <c r="D8526" i="11"/>
  <c r="B8526" i="11"/>
  <c r="A8526" i="11"/>
  <c r="O8525" i="11"/>
  <c r="N8525" i="11"/>
  <c r="E8525" i="11"/>
  <c r="D8525" i="11"/>
  <c r="B8525" i="11"/>
  <c r="A8525" i="11"/>
  <c r="O8524" i="11"/>
  <c r="N8524" i="11"/>
  <c r="E8524" i="11"/>
  <c r="D8524" i="11"/>
  <c r="B8524" i="11"/>
  <c r="A8524" i="11"/>
  <c r="O8523" i="11"/>
  <c r="N8523" i="11"/>
  <c r="E8523" i="11"/>
  <c r="D8523" i="11"/>
  <c r="B8523" i="11"/>
  <c r="A8523" i="11"/>
  <c r="O8522" i="11"/>
  <c r="N8522" i="11"/>
  <c r="E8522" i="11"/>
  <c r="D8522" i="11"/>
  <c r="B8522" i="11"/>
  <c r="A8522" i="11"/>
  <c r="O8521" i="11"/>
  <c r="N8521" i="11"/>
  <c r="E8521" i="11"/>
  <c r="D8521" i="11"/>
  <c r="B8521" i="11"/>
  <c r="A8521" i="11"/>
  <c r="O8520" i="11"/>
  <c r="N8520" i="11"/>
  <c r="E8520" i="11"/>
  <c r="D8520" i="11"/>
  <c r="B8520" i="11"/>
  <c r="A8520" i="11"/>
  <c r="O8519" i="11"/>
  <c r="N8519" i="11"/>
  <c r="E8519" i="11"/>
  <c r="D8519" i="11"/>
  <c r="B8519" i="11"/>
  <c r="A8519" i="11"/>
  <c r="O8518" i="11"/>
  <c r="N8518" i="11"/>
  <c r="E8518" i="11"/>
  <c r="D8518" i="11"/>
  <c r="B8518" i="11"/>
  <c r="A8518" i="11"/>
  <c r="O8517" i="11"/>
  <c r="N8517" i="11"/>
  <c r="E8517" i="11"/>
  <c r="D8517" i="11"/>
  <c r="B8517" i="11"/>
  <c r="A8517" i="11"/>
  <c r="O8516" i="11"/>
  <c r="N8516" i="11"/>
  <c r="E8516" i="11"/>
  <c r="D8516" i="11"/>
  <c r="B8516" i="11"/>
  <c r="A8516" i="11"/>
  <c r="O8515" i="11"/>
  <c r="N8515" i="11"/>
  <c r="E8515" i="11"/>
  <c r="D8515" i="11"/>
  <c r="B8515" i="11"/>
  <c r="A8515" i="11"/>
  <c r="O8514" i="11"/>
  <c r="N8514" i="11"/>
  <c r="E8514" i="11"/>
  <c r="D8514" i="11"/>
  <c r="B8514" i="11"/>
  <c r="A8514" i="11"/>
  <c r="O8513" i="11"/>
  <c r="N8513" i="11"/>
  <c r="E8513" i="11"/>
  <c r="D8513" i="11"/>
  <c r="B8513" i="11"/>
  <c r="A8513" i="11"/>
  <c r="O8512" i="11"/>
  <c r="N8512" i="11"/>
  <c r="E8512" i="11"/>
  <c r="D8512" i="11"/>
  <c r="B8512" i="11"/>
  <c r="A8512" i="11"/>
  <c r="O8511" i="11"/>
  <c r="N8511" i="11"/>
  <c r="E8511" i="11"/>
  <c r="D8511" i="11"/>
  <c r="B8511" i="11"/>
  <c r="A8511" i="11"/>
  <c r="O8510" i="11"/>
  <c r="N8510" i="11"/>
  <c r="E8510" i="11"/>
  <c r="D8510" i="11"/>
  <c r="B8510" i="11"/>
  <c r="A8510" i="11"/>
  <c r="O8509" i="11"/>
  <c r="N8509" i="11"/>
  <c r="E8509" i="11"/>
  <c r="D8509" i="11"/>
  <c r="B8509" i="11"/>
  <c r="A8509" i="11"/>
  <c r="O8508" i="11"/>
  <c r="N8508" i="11"/>
  <c r="E8508" i="11"/>
  <c r="D8508" i="11"/>
  <c r="B8508" i="11"/>
  <c r="A8508" i="11"/>
  <c r="O8507" i="11"/>
  <c r="N8507" i="11"/>
  <c r="E8507" i="11"/>
  <c r="D8507" i="11"/>
  <c r="B8507" i="11"/>
  <c r="A8507" i="11"/>
  <c r="O8506" i="11"/>
  <c r="N8506" i="11"/>
  <c r="E8506" i="11"/>
  <c r="D8506" i="11"/>
  <c r="B8506" i="11"/>
  <c r="A8506" i="11"/>
  <c r="O8505" i="11"/>
  <c r="N8505" i="11"/>
  <c r="E8505" i="11"/>
  <c r="D8505" i="11"/>
  <c r="B8505" i="11"/>
  <c r="A8505" i="11"/>
  <c r="O8504" i="11"/>
  <c r="N8504" i="11"/>
  <c r="E8504" i="11"/>
  <c r="D8504" i="11"/>
  <c r="B8504" i="11"/>
  <c r="A8504" i="11"/>
  <c r="O8503" i="11"/>
  <c r="N8503" i="11"/>
  <c r="E8503" i="11"/>
  <c r="D8503" i="11"/>
  <c r="B8503" i="11"/>
  <c r="A8503" i="11"/>
  <c r="O8502" i="11"/>
  <c r="N8502" i="11"/>
  <c r="E8502" i="11"/>
  <c r="D8502" i="11"/>
  <c r="B8502" i="11"/>
  <c r="A8502" i="11"/>
  <c r="O8501" i="11"/>
  <c r="N8501" i="11"/>
  <c r="E8501" i="11"/>
  <c r="D8501" i="11"/>
  <c r="B8501" i="11"/>
  <c r="A8501" i="11"/>
  <c r="O8500" i="11"/>
  <c r="N8500" i="11"/>
  <c r="E8500" i="11"/>
  <c r="D8500" i="11"/>
  <c r="B8500" i="11"/>
  <c r="A8500" i="11"/>
  <c r="O8499" i="11"/>
  <c r="N8499" i="11"/>
  <c r="E8499" i="11"/>
  <c r="D8499" i="11"/>
  <c r="B8499" i="11"/>
  <c r="A8499" i="11"/>
  <c r="O8498" i="11"/>
  <c r="N8498" i="11"/>
  <c r="E8498" i="11"/>
  <c r="D8498" i="11"/>
  <c r="B8498" i="11"/>
  <c r="A8498" i="11"/>
  <c r="O8497" i="11"/>
  <c r="N8497" i="11"/>
  <c r="E8497" i="11"/>
  <c r="D8497" i="11"/>
  <c r="B8497" i="11"/>
  <c r="A8497" i="11"/>
  <c r="O8496" i="11"/>
  <c r="N8496" i="11"/>
  <c r="E8496" i="11"/>
  <c r="D8496" i="11"/>
  <c r="B8496" i="11"/>
  <c r="A8496" i="11"/>
  <c r="O8495" i="11"/>
  <c r="N8495" i="11"/>
  <c r="E8495" i="11"/>
  <c r="D8495" i="11"/>
  <c r="B8495" i="11"/>
  <c r="A8495" i="11"/>
  <c r="O8494" i="11"/>
  <c r="N8494" i="11"/>
  <c r="E8494" i="11"/>
  <c r="D8494" i="11"/>
  <c r="B8494" i="11"/>
  <c r="A8494" i="11"/>
  <c r="O8493" i="11"/>
  <c r="N8493" i="11"/>
  <c r="E8493" i="11"/>
  <c r="D8493" i="11"/>
  <c r="B8493" i="11"/>
  <c r="A8493" i="11"/>
  <c r="O8492" i="11"/>
  <c r="N8492" i="11"/>
  <c r="E8492" i="11"/>
  <c r="D8492" i="11"/>
  <c r="B8492" i="11"/>
  <c r="A8492" i="11"/>
  <c r="O8491" i="11"/>
  <c r="N8491" i="11"/>
  <c r="E8491" i="11"/>
  <c r="D8491" i="11"/>
  <c r="B8491" i="11"/>
  <c r="A8491" i="11"/>
  <c r="O8490" i="11"/>
  <c r="N8490" i="11"/>
  <c r="E8490" i="11"/>
  <c r="D8490" i="11"/>
  <c r="B8490" i="11"/>
  <c r="A8490" i="11"/>
  <c r="O8489" i="11"/>
  <c r="N8489" i="11"/>
  <c r="E8489" i="11"/>
  <c r="D8489" i="11"/>
  <c r="B8489" i="11"/>
  <c r="A8489" i="11"/>
  <c r="O8488" i="11"/>
  <c r="N8488" i="11"/>
  <c r="E8488" i="11"/>
  <c r="D8488" i="11"/>
  <c r="B8488" i="11"/>
  <c r="A8488" i="11"/>
  <c r="O8487" i="11"/>
  <c r="N8487" i="11"/>
  <c r="E8487" i="11"/>
  <c r="D8487" i="11"/>
  <c r="B8487" i="11"/>
  <c r="A8487" i="11"/>
  <c r="O8486" i="11"/>
  <c r="N8486" i="11"/>
  <c r="E8486" i="11"/>
  <c r="D8486" i="11"/>
  <c r="B8486" i="11"/>
  <c r="A8486" i="11"/>
  <c r="O8485" i="11"/>
  <c r="N8485" i="11"/>
  <c r="E8485" i="11"/>
  <c r="D8485" i="11"/>
  <c r="B8485" i="11"/>
  <c r="A8485" i="11"/>
  <c r="O8484" i="11"/>
  <c r="N8484" i="11"/>
  <c r="E8484" i="11"/>
  <c r="D8484" i="11"/>
  <c r="B8484" i="11"/>
  <c r="A8484" i="11"/>
  <c r="O8483" i="11"/>
  <c r="N8483" i="11"/>
  <c r="E8483" i="11"/>
  <c r="D8483" i="11"/>
  <c r="B8483" i="11"/>
  <c r="A8483" i="11"/>
  <c r="O8482" i="11"/>
  <c r="N8482" i="11"/>
  <c r="E8482" i="11"/>
  <c r="D8482" i="11"/>
  <c r="B8482" i="11"/>
  <c r="A8482" i="11"/>
  <c r="O8481" i="11"/>
  <c r="N8481" i="11"/>
  <c r="E8481" i="11"/>
  <c r="D8481" i="11"/>
  <c r="B8481" i="11"/>
  <c r="A8481" i="11"/>
  <c r="O8480" i="11"/>
  <c r="N8480" i="11"/>
  <c r="E8480" i="11"/>
  <c r="D8480" i="11"/>
  <c r="B8480" i="11"/>
  <c r="A8480" i="11"/>
  <c r="O8479" i="11"/>
  <c r="N8479" i="11"/>
  <c r="E8479" i="11"/>
  <c r="D8479" i="11"/>
  <c r="B8479" i="11"/>
  <c r="A8479" i="11"/>
  <c r="O8478" i="11"/>
  <c r="N8478" i="11"/>
  <c r="E8478" i="11"/>
  <c r="D8478" i="11"/>
  <c r="B8478" i="11"/>
  <c r="A8478" i="11"/>
  <c r="O8477" i="11"/>
  <c r="N8477" i="11"/>
  <c r="E8477" i="11"/>
  <c r="D8477" i="11"/>
  <c r="B8477" i="11"/>
  <c r="A8477" i="11"/>
  <c r="O8476" i="11"/>
  <c r="N8476" i="11"/>
  <c r="E8476" i="11"/>
  <c r="D8476" i="11"/>
  <c r="B8476" i="11"/>
  <c r="A8476" i="11"/>
  <c r="O8475" i="11"/>
  <c r="N8475" i="11"/>
  <c r="E8475" i="11"/>
  <c r="D8475" i="11"/>
  <c r="B8475" i="11"/>
  <c r="A8475" i="11"/>
  <c r="O8474" i="11"/>
  <c r="N8474" i="11"/>
  <c r="E8474" i="11"/>
  <c r="D8474" i="11"/>
  <c r="B8474" i="11"/>
  <c r="A8474" i="11"/>
  <c r="O8473" i="11"/>
  <c r="N8473" i="11"/>
  <c r="E8473" i="11"/>
  <c r="D8473" i="11"/>
  <c r="B8473" i="11"/>
  <c r="A8473" i="11"/>
  <c r="O8472" i="11"/>
  <c r="N8472" i="11"/>
  <c r="E8472" i="11"/>
  <c r="D8472" i="11"/>
  <c r="B8472" i="11"/>
  <c r="A8472" i="11"/>
  <c r="O8471" i="11"/>
  <c r="N8471" i="11"/>
  <c r="E8471" i="11"/>
  <c r="D8471" i="11"/>
  <c r="B8471" i="11"/>
  <c r="A8471" i="11"/>
  <c r="O8470" i="11"/>
  <c r="N8470" i="11"/>
  <c r="E8470" i="11"/>
  <c r="D8470" i="11"/>
  <c r="B8470" i="11"/>
  <c r="A8470" i="11"/>
  <c r="O8469" i="11"/>
  <c r="N8469" i="11"/>
  <c r="E8469" i="11"/>
  <c r="D8469" i="11"/>
  <c r="B8469" i="11"/>
  <c r="A8469" i="11"/>
  <c r="O8468" i="11"/>
  <c r="N8468" i="11"/>
  <c r="E8468" i="11"/>
  <c r="D8468" i="11"/>
  <c r="B8468" i="11"/>
  <c r="A8468" i="11"/>
  <c r="O8467" i="11"/>
  <c r="N8467" i="11"/>
  <c r="E8467" i="11"/>
  <c r="D8467" i="11"/>
  <c r="B8467" i="11"/>
  <c r="A8467" i="11"/>
  <c r="O8466" i="11"/>
  <c r="N8466" i="11"/>
  <c r="E8466" i="11"/>
  <c r="D8466" i="11"/>
  <c r="B8466" i="11"/>
  <c r="A8466" i="11"/>
  <c r="O8465" i="11"/>
  <c r="N8465" i="11"/>
  <c r="E8465" i="11"/>
  <c r="D8465" i="11"/>
  <c r="B8465" i="11"/>
  <c r="A8465" i="11"/>
  <c r="O8464" i="11"/>
  <c r="N8464" i="11"/>
  <c r="E8464" i="11"/>
  <c r="D8464" i="11"/>
  <c r="B8464" i="11"/>
  <c r="A8464" i="11"/>
  <c r="O8463" i="11"/>
  <c r="N8463" i="11"/>
  <c r="E8463" i="11"/>
  <c r="D8463" i="11"/>
  <c r="B8463" i="11"/>
  <c r="A8463" i="11"/>
  <c r="O8462" i="11"/>
  <c r="N8462" i="11"/>
  <c r="E8462" i="11"/>
  <c r="D8462" i="11"/>
  <c r="B8462" i="11"/>
  <c r="A8462" i="11"/>
  <c r="O8461" i="11"/>
  <c r="N8461" i="11"/>
  <c r="E8461" i="11"/>
  <c r="D8461" i="11"/>
  <c r="B8461" i="11"/>
  <c r="A8461" i="11"/>
  <c r="O8460" i="11"/>
  <c r="N8460" i="11"/>
  <c r="E8460" i="11"/>
  <c r="D8460" i="11"/>
  <c r="B8460" i="11"/>
  <c r="A8460" i="11"/>
  <c r="O8459" i="11"/>
  <c r="N8459" i="11"/>
  <c r="E8459" i="11"/>
  <c r="D8459" i="11"/>
  <c r="B8459" i="11"/>
  <c r="A8459" i="11"/>
  <c r="O8458" i="11"/>
  <c r="N8458" i="11"/>
  <c r="E8458" i="11"/>
  <c r="D8458" i="11"/>
  <c r="B8458" i="11"/>
  <c r="A8458" i="11"/>
  <c r="O8457" i="11"/>
  <c r="N8457" i="11"/>
  <c r="E8457" i="11"/>
  <c r="D8457" i="11"/>
  <c r="B8457" i="11"/>
  <c r="A8457" i="11"/>
  <c r="O8456" i="11"/>
  <c r="N8456" i="11"/>
  <c r="E8456" i="11"/>
  <c r="D8456" i="11"/>
  <c r="B8456" i="11"/>
  <c r="A8456" i="11"/>
  <c r="O8455" i="11"/>
  <c r="N8455" i="11"/>
  <c r="E8455" i="11"/>
  <c r="D8455" i="11"/>
  <c r="B8455" i="11"/>
  <c r="A8455" i="11"/>
  <c r="O8454" i="11"/>
  <c r="N8454" i="11"/>
  <c r="E8454" i="11"/>
  <c r="D8454" i="11"/>
  <c r="B8454" i="11"/>
  <c r="A8454" i="11"/>
  <c r="O8453" i="11"/>
  <c r="N8453" i="11"/>
  <c r="E8453" i="11"/>
  <c r="D8453" i="11"/>
  <c r="B8453" i="11"/>
  <c r="A8453" i="11"/>
  <c r="O8452" i="11"/>
  <c r="N8452" i="11"/>
  <c r="E8452" i="11"/>
  <c r="D8452" i="11"/>
  <c r="B8452" i="11"/>
  <c r="A8452" i="11"/>
  <c r="O8451" i="11"/>
  <c r="N8451" i="11"/>
  <c r="E8451" i="11"/>
  <c r="D8451" i="11"/>
  <c r="B8451" i="11"/>
  <c r="A8451" i="11"/>
  <c r="O8450" i="11"/>
  <c r="N8450" i="11"/>
  <c r="E8450" i="11"/>
  <c r="D8450" i="11"/>
  <c r="B8450" i="11"/>
  <c r="A8450" i="11"/>
  <c r="O8449" i="11"/>
  <c r="N8449" i="11"/>
  <c r="E8449" i="11"/>
  <c r="D8449" i="11"/>
  <c r="B8449" i="11"/>
  <c r="A8449" i="11"/>
  <c r="O8448" i="11"/>
  <c r="N8448" i="11"/>
  <c r="E8448" i="11"/>
  <c r="D8448" i="11"/>
  <c r="B8448" i="11"/>
  <c r="A8448" i="11"/>
  <c r="O8447" i="11"/>
  <c r="N8447" i="11"/>
  <c r="E8447" i="11"/>
  <c r="D8447" i="11"/>
  <c r="B8447" i="11"/>
  <c r="A8447" i="11"/>
  <c r="O8446" i="11"/>
  <c r="N8446" i="11"/>
  <c r="E8446" i="11"/>
  <c r="D8446" i="11"/>
  <c r="B8446" i="11"/>
  <c r="A8446" i="11"/>
  <c r="O8445" i="11"/>
  <c r="N8445" i="11"/>
  <c r="E8445" i="11"/>
  <c r="D8445" i="11"/>
  <c r="B8445" i="11"/>
  <c r="A8445" i="11"/>
  <c r="O8444" i="11"/>
  <c r="N8444" i="11"/>
  <c r="E8444" i="11"/>
  <c r="D8444" i="11"/>
  <c r="B8444" i="11"/>
  <c r="A8444" i="11"/>
  <c r="O8443" i="11"/>
  <c r="N8443" i="11"/>
  <c r="E8443" i="11"/>
  <c r="D8443" i="11"/>
  <c r="B8443" i="11"/>
  <c r="A8443" i="11"/>
  <c r="O8442" i="11"/>
  <c r="N8442" i="11"/>
  <c r="E8442" i="11"/>
  <c r="D8442" i="11"/>
  <c r="B8442" i="11"/>
  <c r="A8442" i="11"/>
  <c r="O8441" i="11"/>
  <c r="N8441" i="11"/>
  <c r="E8441" i="11"/>
  <c r="D8441" i="11"/>
  <c r="B8441" i="11"/>
  <c r="A8441" i="11"/>
  <c r="O8440" i="11"/>
  <c r="N8440" i="11"/>
  <c r="E8440" i="11"/>
  <c r="D8440" i="11"/>
  <c r="B8440" i="11"/>
  <c r="A8440" i="11"/>
  <c r="O8439" i="11"/>
  <c r="N8439" i="11"/>
  <c r="E8439" i="11"/>
  <c r="D8439" i="11"/>
  <c r="B8439" i="11"/>
  <c r="A8439" i="11"/>
  <c r="O8438" i="11"/>
  <c r="N8438" i="11"/>
  <c r="E8438" i="11"/>
  <c r="D8438" i="11"/>
  <c r="B8438" i="11"/>
  <c r="A8438" i="11"/>
  <c r="O8437" i="11"/>
  <c r="N8437" i="11"/>
  <c r="E8437" i="11"/>
  <c r="D8437" i="11"/>
  <c r="B8437" i="11"/>
  <c r="A8437" i="11"/>
  <c r="O8436" i="11"/>
  <c r="N8436" i="11"/>
  <c r="E8436" i="11"/>
  <c r="D8436" i="11"/>
  <c r="B8436" i="11"/>
  <c r="A8436" i="11"/>
  <c r="O8435" i="11"/>
  <c r="N8435" i="11"/>
  <c r="E8435" i="11"/>
  <c r="D8435" i="11"/>
  <c r="B8435" i="11"/>
  <c r="A8435" i="11"/>
  <c r="O8434" i="11"/>
  <c r="N8434" i="11"/>
  <c r="E8434" i="11"/>
  <c r="D8434" i="11"/>
  <c r="B8434" i="11"/>
  <c r="A8434" i="11"/>
  <c r="O8433" i="11"/>
  <c r="N8433" i="11"/>
  <c r="E8433" i="11"/>
  <c r="D8433" i="11"/>
  <c r="B8433" i="11"/>
  <c r="A8433" i="11"/>
  <c r="O8432" i="11"/>
  <c r="N8432" i="11"/>
  <c r="E8432" i="11"/>
  <c r="D8432" i="11"/>
  <c r="B8432" i="11"/>
  <c r="A8432" i="11"/>
  <c r="O8431" i="11"/>
  <c r="N8431" i="11"/>
  <c r="E8431" i="11"/>
  <c r="D8431" i="11"/>
  <c r="B8431" i="11"/>
  <c r="A8431" i="11"/>
  <c r="O8430" i="11"/>
  <c r="N8430" i="11"/>
  <c r="E8430" i="11"/>
  <c r="D8430" i="11"/>
  <c r="B8430" i="11"/>
  <c r="A8430" i="11"/>
  <c r="O8429" i="11"/>
  <c r="N8429" i="11"/>
  <c r="E8429" i="11"/>
  <c r="D8429" i="11"/>
  <c r="B8429" i="11"/>
  <c r="A8429" i="11"/>
  <c r="O8428" i="11"/>
  <c r="N8428" i="11"/>
  <c r="E8428" i="11"/>
  <c r="D8428" i="11"/>
  <c r="B8428" i="11"/>
  <c r="A8428" i="11"/>
  <c r="O8427" i="11"/>
  <c r="N8427" i="11"/>
  <c r="E8427" i="11"/>
  <c r="D8427" i="11"/>
  <c r="B8427" i="11"/>
  <c r="A8427" i="11"/>
  <c r="O8426" i="11"/>
  <c r="N8426" i="11"/>
  <c r="E8426" i="11"/>
  <c r="D8426" i="11"/>
  <c r="B8426" i="11"/>
  <c r="A8426" i="11"/>
  <c r="O8425" i="11"/>
  <c r="N8425" i="11"/>
  <c r="E8425" i="11"/>
  <c r="D8425" i="11"/>
  <c r="B8425" i="11"/>
  <c r="A8425" i="11"/>
  <c r="O8424" i="11"/>
  <c r="N8424" i="11"/>
  <c r="E8424" i="11"/>
  <c r="D8424" i="11"/>
  <c r="B8424" i="11"/>
  <c r="A8424" i="11"/>
  <c r="O8423" i="11"/>
  <c r="N8423" i="11"/>
  <c r="E8423" i="11"/>
  <c r="D8423" i="11"/>
  <c r="B8423" i="11"/>
  <c r="A8423" i="11"/>
  <c r="O8422" i="11"/>
  <c r="N8422" i="11"/>
  <c r="E8422" i="11"/>
  <c r="D8422" i="11"/>
  <c r="B8422" i="11"/>
  <c r="A8422" i="11"/>
  <c r="O8421" i="11"/>
  <c r="N8421" i="11"/>
  <c r="E8421" i="11"/>
  <c r="D8421" i="11"/>
  <c r="B8421" i="11"/>
  <c r="A8421" i="11"/>
  <c r="O8420" i="11"/>
  <c r="N8420" i="11"/>
  <c r="E8420" i="11"/>
  <c r="D8420" i="11"/>
  <c r="B8420" i="11"/>
  <c r="A8420" i="11"/>
  <c r="O8419" i="11"/>
  <c r="N8419" i="11"/>
  <c r="E8419" i="11"/>
  <c r="D8419" i="11"/>
  <c r="B8419" i="11"/>
  <c r="A8419" i="11"/>
  <c r="O8418" i="11"/>
  <c r="N8418" i="11"/>
  <c r="E8418" i="11"/>
  <c r="D8418" i="11"/>
  <c r="B8418" i="11"/>
  <c r="A8418" i="11"/>
  <c r="O8417" i="11"/>
  <c r="N8417" i="11"/>
  <c r="E8417" i="11"/>
  <c r="D8417" i="11"/>
  <c r="B8417" i="11"/>
  <c r="A8417" i="11"/>
  <c r="O8416" i="11"/>
  <c r="N8416" i="11"/>
  <c r="E8416" i="11"/>
  <c r="D8416" i="11"/>
  <c r="B8416" i="11"/>
  <c r="A8416" i="11"/>
  <c r="O8415" i="11"/>
  <c r="N8415" i="11"/>
  <c r="E8415" i="11"/>
  <c r="D8415" i="11"/>
  <c r="B8415" i="11"/>
  <c r="A8415" i="11"/>
  <c r="O8414" i="11"/>
  <c r="N8414" i="11"/>
  <c r="E8414" i="11"/>
  <c r="D8414" i="11"/>
  <c r="B8414" i="11"/>
  <c r="A8414" i="11"/>
  <c r="O8413" i="11"/>
  <c r="N8413" i="11"/>
  <c r="E8413" i="11"/>
  <c r="D8413" i="11"/>
  <c r="B8413" i="11"/>
  <c r="A8413" i="11"/>
  <c r="O8412" i="11"/>
  <c r="N8412" i="11"/>
  <c r="E8412" i="11"/>
  <c r="D8412" i="11"/>
  <c r="B8412" i="11"/>
  <c r="A8412" i="11"/>
  <c r="O8411" i="11"/>
  <c r="N8411" i="11"/>
  <c r="E8411" i="11"/>
  <c r="D8411" i="11"/>
  <c r="B8411" i="11"/>
  <c r="A8411" i="11"/>
  <c r="O8410" i="11"/>
  <c r="N8410" i="11"/>
  <c r="E8410" i="11"/>
  <c r="D8410" i="11"/>
  <c r="B8410" i="11"/>
  <c r="A8410" i="11"/>
  <c r="O8409" i="11"/>
  <c r="N8409" i="11"/>
  <c r="E8409" i="11"/>
  <c r="D8409" i="11"/>
  <c r="B8409" i="11"/>
  <c r="A8409" i="11"/>
  <c r="O8408" i="11"/>
  <c r="N8408" i="11"/>
  <c r="E8408" i="11"/>
  <c r="D8408" i="11"/>
  <c r="B8408" i="11"/>
  <c r="A8408" i="11"/>
  <c r="O8407" i="11"/>
  <c r="N8407" i="11"/>
  <c r="E8407" i="11"/>
  <c r="D8407" i="11"/>
  <c r="B8407" i="11"/>
  <c r="A8407" i="11"/>
  <c r="O8406" i="11"/>
  <c r="N8406" i="11"/>
  <c r="E8406" i="11"/>
  <c r="D8406" i="11"/>
  <c r="B8406" i="11"/>
  <c r="A8406" i="11"/>
  <c r="O8405" i="11"/>
  <c r="N8405" i="11"/>
  <c r="E8405" i="11"/>
  <c r="D8405" i="11"/>
  <c r="B8405" i="11"/>
  <c r="A8405" i="11"/>
  <c r="O8404" i="11"/>
  <c r="N8404" i="11"/>
  <c r="E8404" i="11"/>
  <c r="D8404" i="11"/>
  <c r="B8404" i="11"/>
  <c r="A8404" i="11"/>
  <c r="O8403" i="11"/>
  <c r="N8403" i="11"/>
  <c r="E8403" i="11"/>
  <c r="D8403" i="11"/>
  <c r="B8403" i="11"/>
  <c r="A8403" i="11"/>
  <c r="O8402" i="11"/>
  <c r="N8402" i="11"/>
  <c r="E8402" i="11"/>
  <c r="D8402" i="11"/>
  <c r="B8402" i="11"/>
  <c r="A8402" i="11"/>
  <c r="O8401" i="11"/>
  <c r="N8401" i="11"/>
  <c r="E8401" i="11"/>
  <c r="D8401" i="11"/>
  <c r="B8401" i="11"/>
  <c r="A8401" i="11"/>
  <c r="O8400" i="11"/>
  <c r="N8400" i="11"/>
  <c r="E8400" i="11"/>
  <c r="D8400" i="11"/>
  <c r="B8400" i="11"/>
  <c r="A8400" i="11"/>
  <c r="O8399" i="11"/>
  <c r="N8399" i="11"/>
  <c r="E8399" i="11"/>
  <c r="D8399" i="11"/>
  <c r="B8399" i="11"/>
  <c r="A8399" i="11"/>
  <c r="O8398" i="11"/>
  <c r="N8398" i="11"/>
  <c r="E8398" i="11"/>
  <c r="D8398" i="11"/>
  <c r="B8398" i="11"/>
  <c r="A8398" i="11"/>
  <c r="O8397" i="11"/>
  <c r="N8397" i="11"/>
  <c r="E8397" i="11"/>
  <c r="D8397" i="11"/>
  <c r="B8397" i="11"/>
  <c r="A8397" i="11"/>
  <c r="O8396" i="11"/>
  <c r="N8396" i="11"/>
  <c r="E8396" i="11"/>
  <c r="D8396" i="11"/>
  <c r="B8396" i="11"/>
  <c r="A8396" i="11"/>
  <c r="O8395" i="11"/>
  <c r="N8395" i="11"/>
  <c r="E8395" i="11"/>
  <c r="D8395" i="11"/>
  <c r="B8395" i="11"/>
  <c r="A8395" i="11"/>
  <c r="O8394" i="11"/>
  <c r="N8394" i="11"/>
  <c r="E8394" i="11"/>
  <c r="D8394" i="11"/>
  <c r="B8394" i="11"/>
  <c r="A8394" i="11"/>
  <c r="O8393" i="11"/>
  <c r="N8393" i="11"/>
  <c r="E8393" i="11"/>
  <c r="D8393" i="11"/>
  <c r="B8393" i="11"/>
  <c r="A8393" i="11"/>
  <c r="O8392" i="11"/>
  <c r="N8392" i="11"/>
  <c r="E8392" i="11"/>
  <c r="D8392" i="11"/>
  <c r="B8392" i="11"/>
  <c r="A8392" i="11"/>
  <c r="O8391" i="11"/>
  <c r="N8391" i="11"/>
  <c r="E8391" i="11"/>
  <c r="D8391" i="11"/>
  <c r="B8391" i="11"/>
  <c r="A8391" i="11"/>
  <c r="O8390" i="11"/>
  <c r="N8390" i="11"/>
  <c r="E8390" i="11"/>
  <c r="D8390" i="11"/>
  <c r="B8390" i="11"/>
  <c r="A8390" i="11"/>
  <c r="O8389" i="11"/>
  <c r="N8389" i="11"/>
  <c r="E8389" i="11"/>
  <c r="D8389" i="11"/>
  <c r="B8389" i="11"/>
  <c r="A8389" i="11"/>
  <c r="O8388" i="11"/>
  <c r="N8388" i="11"/>
  <c r="E8388" i="11"/>
  <c r="D8388" i="11"/>
  <c r="B8388" i="11"/>
  <c r="A8388" i="11"/>
  <c r="O8387" i="11"/>
  <c r="N8387" i="11"/>
  <c r="E8387" i="11"/>
  <c r="D8387" i="11"/>
  <c r="B8387" i="11"/>
  <c r="A8387" i="11"/>
  <c r="O8386" i="11"/>
  <c r="N8386" i="11"/>
  <c r="E8386" i="11"/>
  <c r="D8386" i="11"/>
  <c r="B8386" i="11"/>
  <c r="A8386" i="11"/>
  <c r="O8385" i="11"/>
  <c r="N8385" i="11"/>
  <c r="E8385" i="11"/>
  <c r="D8385" i="11"/>
  <c r="B8385" i="11"/>
  <c r="A8385" i="11"/>
  <c r="O8384" i="11"/>
  <c r="N8384" i="11"/>
  <c r="E8384" i="11"/>
  <c r="D8384" i="11"/>
  <c r="B8384" i="11"/>
  <c r="A8384" i="11"/>
  <c r="O8383" i="11"/>
  <c r="N8383" i="11"/>
  <c r="E8383" i="11"/>
  <c r="D8383" i="11"/>
  <c r="B8383" i="11"/>
  <c r="A8383" i="11"/>
  <c r="O8382" i="11"/>
  <c r="N8382" i="11"/>
  <c r="E8382" i="11"/>
  <c r="D8382" i="11"/>
  <c r="B8382" i="11"/>
  <c r="A8382" i="11"/>
  <c r="O8381" i="11"/>
  <c r="N8381" i="11"/>
  <c r="E8381" i="11"/>
  <c r="D8381" i="11"/>
  <c r="B8381" i="11"/>
  <c r="A8381" i="11"/>
  <c r="O8380" i="11"/>
  <c r="N8380" i="11"/>
  <c r="E8380" i="11"/>
  <c r="D8380" i="11"/>
  <c r="B8380" i="11"/>
  <c r="A8380" i="11"/>
  <c r="O8379" i="11"/>
  <c r="N8379" i="11"/>
  <c r="E8379" i="11"/>
  <c r="D8379" i="11"/>
  <c r="B8379" i="11"/>
  <c r="A8379" i="11"/>
  <c r="O8378" i="11"/>
  <c r="N8378" i="11"/>
  <c r="E8378" i="11"/>
  <c r="D8378" i="11"/>
  <c r="B8378" i="11"/>
  <c r="A8378" i="11"/>
  <c r="O8377" i="11"/>
  <c r="N8377" i="11"/>
  <c r="E8377" i="11"/>
  <c r="D8377" i="11"/>
  <c r="B8377" i="11"/>
  <c r="A8377" i="11"/>
  <c r="O8376" i="11"/>
  <c r="N8376" i="11"/>
  <c r="E8376" i="11"/>
  <c r="D8376" i="11"/>
  <c r="B8376" i="11"/>
  <c r="A8376" i="11"/>
  <c r="O8375" i="11"/>
  <c r="N8375" i="11"/>
  <c r="E8375" i="11"/>
  <c r="D8375" i="11"/>
  <c r="B8375" i="11"/>
  <c r="A8375" i="11"/>
  <c r="O8374" i="11"/>
  <c r="N8374" i="11"/>
  <c r="E8374" i="11"/>
  <c r="D8374" i="11"/>
  <c r="B8374" i="11"/>
  <c r="A8374" i="11"/>
  <c r="O8373" i="11"/>
  <c r="N8373" i="11"/>
  <c r="E8373" i="11"/>
  <c r="D8373" i="11"/>
  <c r="B8373" i="11"/>
  <c r="A8373" i="11"/>
  <c r="O8372" i="11"/>
  <c r="N8372" i="11"/>
  <c r="E8372" i="11"/>
  <c r="D8372" i="11"/>
  <c r="B8372" i="11"/>
  <c r="A8372" i="11"/>
  <c r="O8371" i="11"/>
  <c r="N8371" i="11"/>
  <c r="E8371" i="11"/>
  <c r="D8371" i="11"/>
  <c r="B8371" i="11"/>
  <c r="A8371" i="11"/>
  <c r="O8370" i="11"/>
  <c r="N8370" i="11"/>
  <c r="E8370" i="11"/>
  <c r="D8370" i="11"/>
  <c r="B8370" i="11"/>
  <c r="A8370" i="11"/>
  <c r="O8369" i="11"/>
  <c r="N8369" i="11"/>
  <c r="E8369" i="11"/>
  <c r="D8369" i="11"/>
  <c r="B8369" i="11"/>
  <c r="A8369" i="11"/>
  <c r="O8368" i="11"/>
  <c r="N8368" i="11"/>
  <c r="E8368" i="11"/>
  <c r="D8368" i="11"/>
  <c r="B8368" i="11"/>
  <c r="A8368" i="11"/>
  <c r="O8367" i="11"/>
  <c r="N8367" i="11"/>
  <c r="E8367" i="11"/>
  <c r="D8367" i="11"/>
  <c r="B8367" i="11"/>
  <c r="A8367" i="11"/>
  <c r="O8366" i="11"/>
  <c r="N8366" i="11"/>
  <c r="E8366" i="11"/>
  <c r="D8366" i="11"/>
  <c r="B8366" i="11"/>
  <c r="A8366" i="11"/>
  <c r="O8365" i="11"/>
  <c r="N8365" i="11"/>
  <c r="E8365" i="11"/>
  <c r="D8365" i="11"/>
  <c r="B8365" i="11"/>
  <c r="A8365" i="11"/>
  <c r="O8364" i="11"/>
  <c r="N8364" i="11"/>
  <c r="E8364" i="11"/>
  <c r="D8364" i="11"/>
  <c r="B8364" i="11"/>
  <c r="A8364" i="11"/>
  <c r="O8363" i="11"/>
  <c r="N8363" i="11"/>
  <c r="E8363" i="11"/>
  <c r="D8363" i="11"/>
  <c r="B8363" i="11"/>
  <c r="A8363" i="11"/>
  <c r="O8362" i="11"/>
  <c r="N8362" i="11"/>
  <c r="E8362" i="11"/>
  <c r="D8362" i="11"/>
  <c r="B8362" i="11"/>
  <c r="A8362" i="11"/>
  <c r="O8361" i="11"/>
  <c r="N8361" i="11"/>
  <c r="E8361" i="11"/>
  <c r="D8361" i="11"/>
  <c r="B8361" i="11"/>
  <c r="A8361" i="11"/>
  <c r="O8360" i="11"/>
  <c r="N8360" i="11"/>
  <c r="E8360" i="11"/>
  <c r="D8360" i="11"/>
  <c r="B8360" i="11"/>
  <c r="A8360" i="11"/>
  <c r="O8359" i="11"/>
  <c r="N8359" i="11"/>
  <c r="E8359" i="11"/>
  <c r="D8359" i="11"/>
  <c r="B8359" i="11"/>
  <c r="A8359" i="11"/>
  <c r="O8358" i="11"/>
  <c r="N8358" i="11"/>
  <c r="E8358" i="11"/>
  <c r="D8358" i="11"/>
  <c r="B8358" i="11"/>
  <c r="A8358" i="11"/>
  <c r="O8357" i="11"/>
  <c r="N8357" i="11"/>
  <c r="E8357" i="11"/>
  <c r="D8357" i="11"/>
  <c r="B8357" i="11"/>
  <c r="A8357" i="11"/>
  <c r="O8356" i="11"/>
  <c r="N8356" i="11"/>
  <c r="E8356" i="11"/>
  <c r="D8356" i="11"/>
  <c r="B8356" i="11"/>
  <c r="A8356" i="11"/>
  <c r="O8355" i="11"/>
  <c r="N8355" i="11"/>
  <c r="E8355" i="11"/>
  <c r="D8355" i="11"/>
  <c r="B8355" i="11"/>
  <c r="A8355" i="11"/>
  <c r="O8354" i="11"/>
  <c r="N8354" i="11"/>
  <c r="E8354" i="11"/>
  <c r="D8354" i="11"/>
  <c r="B8354" i="11"/>
  <c r="A8354" i="11"/>
  <c r="O8353" i="11"/>
  <c r="N8353" i="11"/>
  <c r="E8353" i="11"/>
  <c r="D8353" i="11"/>
  <c r="B8353" i="11"/>
  <c r="A8353" i="11"/>
  <c r="O8352" i="11"/>
  <c r="N8352" i="11"/>
  <c r="E8352" i="11"/>
  <c r="D8352" i="11"/>
  <c r="B8352" i="11"/>
  <c r="A8352" i="11"/>
  <c r="O8351" i="11"/>
  <c r="N8351" i="11"/>
  <c r="E8351" i="11"/>
  <c r="D8351" i="11"/>
  <c r="B8351" i="11"/>
  <c r="A8351" i="11"/>
  <c r="O8350" i="11"/>
  <c r="N8350" i="11"/>
  <c r="E8350" i="11"/>
  <c r="D8350" i="11"/>
  <c r="B8350" i="11"/>
  <c r="A8350" i="11"/>
  <c r="O8349" i="11"/>
  <c r="N8349" i="11"/>
  <c r="E8349" i="11"/>
  <c r="D8349" i="11"/>
  <c r="B8349" i="11"/>
  <c r="A8349" i="11"/>
  <c r="O8348" i="11"/>
  <c r="N8348" i="11"/>
  <c r="E8348" i="11"/>
  <c r="D8348" i="11"/>
  <c r="B8348" i="11"/>
  <c r="A8348" i="11"/>
  <c r="O8347" i="11"/>
  <c r="N8347" i="11"/>
  <c r="E8347" i="11"/>
  <c r="D8347" i="11"/>
  <c r="B8347" i="11"/>
  <c r="A8347" i="11"/>
  <c r="O8346" i="11"/>
  <c r="N8346" i="11"/>
  <c r="E8346" i="11"/>
  <c r="D8346" i="11"/>
  <c r="B8346" i="11"/>
  <c r="A8346" i="11"/>
  <c r="O8345" i="11"/>
  <c r="N8345" i="11"/>
  <c r="E8345" i="11"/>
  <c r="D8345" i="11"/>
  <c r="B8345" i="11"/>
  <c r="A8345" i="11"/>
  <c r="O8344" i="11"/>
  <c r="N8344" i="11"/>
  <c r="E8344" i="11"/>
  <c r="D8344" i="11"/>
  <c r="B8344" i="11"/>
  <c r="A8344" i="11"/>
  <c r="O8343" i="11"/>
  <c r="N8343" i="11"/>
  <c r="E8343" i="11"/>
  <c r="D8343" i="11"/>
  <c r="B8343" i="11"/>
  <c r="A8343" i="11"/>
  <c r="O8342" i="11"/>
  <c r="N8342" i="11"/>
  <c r="E8342" i="11"/>
  <c r="D8342" i="11"/>
  <c r="B8342" i="11"/>
  <c r="A8342" i="11"/>
  <c r="O8341" i="11"/>
  <c r="N8341" i="11"/>
  <c r="E8341" i="11"/>
  <c r="D8341" i="11"/>
  <c r="B8341" i="11"/>
  <c r="A8341" i="11"/>
  <c r="O8340" i="11"/>
  <c r="N8340" i="11"/>
  <c r="E8340" i="11"/>
  <c r="D8340" i="11"/>
  <c r="B8340" i="11"/>
  <c r="A8340" i="11"/>
  <c r="O8339" i="11"/>
  <c r="N8339" i="11"/>
  <c r="E8339" i="11"/>
  <c r="D8339" i="11"/>
  <c r="B8339" i="11"/>
  <c r="A8339" i="11"/>
  <c r="O8338" i="11"/>
  <c r="N8338" i="11"/>
  <c r="E8338" i="11"/>
  <c r="D8338" i="11"/>
  <c r="B8338" i="11"/>
  <c r="A8338" i="11"/>
  <c r="O8337" i="11"/>
  <c r="N8337" i="11"/>
  <c r="E8337" i="11"/>
  <c r="D8337" i="11"/>
  <c r="B8337" i="11"/>
  <c r="A8337" i="11"/>
  <c r="O8336" i="11"/>
  <c r="N8336" i="11"/>
  <c r="E8336" i="11"/>
  <c r="D8336" i="11"/>
  <c r="B8336" i="11"/>
  <c r="A8336" i="11"/>
  <c r="O8335" i="11"/>
  <c r="N8335" i="11"/>
  <c r="E8335" i="11"/>
  <c r="D8335" i="11"/>
  <c r="B8335" i="11"/>
  <c r="A8335" i="11"/>
  <c r="O8334" i="11"/>
  <c r="N8334" i="11"/>
  <c r="E8334" i="11"/>
  <c r="D8334" i="11"/>
  <c r="B8334" i="11"/>
  <c r="A8334" i="11"/>
  <c r="O8333" i="11"/>
  <c r="N8333" i="11"/>
  <c r="E8333" i="11"/>
  <c r="D8333" i="11"/>
  <c r="B8333" i="11"/>
  <c r="A8333" i="11"/>
  <c r="O8332" i="11"/>
  <c r="N8332" i="11"/>
  <c r="E8332" i="11"/>
  <c r="D8332" i="11"/>
  <c r="B8332" i="11"/>
  <c r="A8332" i="11"/>
  <c r="O8331" i="11"/>
  <c r="N8331" i="11"/>
  <c r="E8331" i="11"/>
  <c r="D8331" i="11"/>
  <c r="B8331" i="11"/>
  <c r="A8331" i="11"/>
  <c r="O8330" i="11"/>
  <c r="N8330" i="11"/>
  <c r="E8330" i="11"/>
  <c r="D8330" i="11"/>
  <c r="B8330" i="11"/>
  <c r="A8330" i="11"/>
  <c r="O8329" i="11"/>
  <c r="N8329" i="11"/>
  <c r="E8329" i="11"/>
  <c r="D8329" i="11"/>
  <c r="B8329" i="11"/>
  <c r="A8329" i="11"/>
  <c r="O8328" i="11"/>
  <c r="N8328" i="11"/>
  <c r="E8328" i="11"/>
  <c r="D8328" i="11"/>
  <c r="B8328" i="11"/>
  <c r="A8328" i="11"/>
  <c r="O8327" i="11"/>
  <c r="N8327" i="11"/>
  <c r="E8327" i="11"/>
  <c r="D8327" i="11"/>
  <c r="B8327" i="11"/>
  <c r="A8327" i="11"/>
  <c r="O8326" i="11"/>
  <c r="N8326" i="11"/>
  <c r="E8326" i="11"/>
  <c r="D8326" i="11"/>
  <c r="B8326" i="11"/>
  <c r="A8326" i="11"/>
  <c r="O8325" i="11"/>
  <c r="N8325" i="11"/>
  <c r="E8325" i="11"/>
  <c r="D8325" i="11"/>
  <c r="B8325" i="11"/>
  <c r="A8325" i="11"/>
  <c r="O8324" i="11"/>
  <c r="N8324" i="11"/>
  <c r="E8324" i="11"/>
  <c r="D8324" i="11"/>
  <c r="B8324" i="11"/>
  <c r="A8324" i="11"/>
  <c r="O8323" i="11"/>
  <c r="N8323" i="11"/>
  <c r="E8323" i="11"/>
  <c r="D8323" i="11"/>
  <c r="B8323" i="11"/>
  <c r="A8323" i="11"/>
  <c r="O8322" i="11"/>
  <c r="N8322" i="11"/>
  <c r="E8322" i="11"/>
  <c r="D8322" i="11"/>
  <c r="B8322" i="11"/>
  <c r="A8322" i="11"/>
  <c r="O8321" i="11"/>
  <c r="N8321" i="11"/>
  <c r="E8321" i="11"/>
  <c r="D8321" i="11"/>
  <c r="B8321" i="11"/>
  <c r="A8321" i="11"/>
  <c r="O8320" i="11"/>
  <c r="N8320" i="11"/>
  <c r="E8320" i="11"/>
  <c r="D8320" i="11"/>
  <c r="B8320" i="11"/>
  <c r="A8320" i="11"/>
  <c r="O8319" i="11"/>
  <c r="N8319" i="11"/>
  <c r="E8319" i="11"/>
  <c r="D8319" i="11"/>
  <c r="B8319" i="11"/>
  <c r="A8319" i="11"/>
  <c r="O8318" i="11"/>
  <c r="N8318" i="11"/>
  <c r="E8318" i="11"/>
  <c r="D8318" i="11"/>
  <c r="B8318" i="11"/>
  <c r="A8318" i="11"/>
  <c r="O8317" i="11"/>
  <c r="N8317" i="11"/>
  <c r="E8317" i="11"/>
  <c r="D8317" i="11"/>
  <c r="B8317" i="11"/>
  <c r="A8317" i="11"/>
  <c r="O8316" i="11"/>
  <c r="N8316" i="11"/>
  <c r="E8316" i="11"/>
  <c r="D8316" i="11"/>
  <c r="B8316" i="11"/>
  <c r="A8316" i="11"/>
  <c r="O8315" i="11"/>
  <c r="N8315" i="11"/>
  <c r="E8315" i="11"/>
  <c r="D8315" i="11"/>
  <c r="B8315" i="11"/>
  <c r="A8315" i="11"/>
  <c r="O8314" i="11"/>
  <c r="N8314" i="11"/>
  <c r="E8314" i="11"/>
  <c r="D8314" i="11"/>
  <c r="B8314" i="11"/>
  <c r="A8314" i="11"/>
  <c r="O8313" i="11"/>
  <c r="N8313" i="11"/>
  <c r="E8313" i="11"/>
  <c r="D8313" i="11"/>
  <c r="B8313" i="11"/>
  <c r="A8313" i="11"/>
  <c r="O8312" i="11"/>
  <c r="N8312" i="11"/>
  <c r="E8312" i="11"/>
  <c r="D8312" i="11"/>
  <c r="B8312" i="11"/>
  <c r="A8312" i="11"/>
  <c r="O8311" i="11"/>
  <c r="N8311" i="11"/>
  <c r="E8311" i="11"/>
  <c r="D8311" i="11"/>
  <c r="B8311" i="11"/>
  <c r="A8311" i="11"/>
  <c r="O8310" i="11"/>
  <c r="N8310" i="11"/>
  <c r="E8310" i="11"/>
  <c r="D8310" i="11"/>
  <c r="B8310" i="11"/>
  <c r="A8310" i="11"/>
  <c r="O8309" i="11"/>
  <c r="N8309" i="11"/>
  <c r="E8309" i="11"/>
  <c r="D8309" i="11"/>
  <c r="B8309" i="11"/>
  <c r="A8309" i="11"/>
  <c r="O8308" i="11"/>
  <c r="N8308" i="11"/>
  <c r="E8308" i="11"/>
  <c r="D8308" i="11"/>
  <c r="B8308" i="11"/>
  <c r="A8308" i="11"/>
  <c r="O8307" i="11"/>
  <c r="N8307" i="11"/>
  <c r="E8307" i="11"/>
  <c r="D8307" i="11"/>
  <c r="B8307" i="11"/>
  <c r="A8307" i="11"/>
  <c r="O8306" i="11"/>
  <c r="N8306" i="11"/>
  <c r="E8306" i="11"/>
  <c r="D8306" i="11"/>
  <c r="B8306" i="11"/>
  <c r="A8306" i="11"/>
  <c r="O8305" i="11"/>
  <c r="N8305" i="11"/>
  <c r="E8305" i="11"/>
  <c r="D8305" i="11"/>
  <c r="B8305" i="11"/>
  <c r="A8305" i="11"/>
  <c r="O8304" i="11"/>
  <c r="N8304" i="11"/>
  <c r="E8304" i="11"/>
  <c r="D8304" i="11"/>
  <c r="B8304" i="11"/>
  <c r="A8304" i="11"/>
  <c r="O8303" i="11"/>
  <c r="N8303" i="11"/>
  <c r="E8303" i="11"/>
  <c r="D8303" i="11"/>
  <c r="B8303" i="11"/>
  <c r="A8303" i="11"/>
  <c r="O8302" i="11"/>
  <c r="N8302" i="11"/>
  <c r="E8302" i="11"/>
  <c r="D8302" i="11"/>
  <c r="B8302" i="11"/>
  <c r="A8302" i="11"/>
  <c r="O8301" i="11"/>
  <c r="N8301" i="11"/>
  <c r="E8301" i="11"/>
  <c r="D8301" i="11"/>
  <c r="B8301" i="11"/>
  <c r="A8301" i="11"/>
  <c r="O8300" i="11"/>
  <c r="N8300" i="11"/>
  <c r="E8300" i="11"/>
  <c r="D8300" i="11"/>
  <c r="B8300" i="11"/>
  <c r="A8300" i="11"/>
  <c r="O8299" i="11"/>
  <c r="N8299" i="11"/>
  <c r="E8299" i="11"/>
  <c r="D8299" i="11"/>
  <c r="B8299" i="11"/>
  <c r="A8299" i="11"/>
  <c r="O8298" i="11"/>
  <c r="N8298" i="11"/>
  <c r="E8298" i="11"/>
  <c r="D8298" i="11"/>
  <c r="B8298" i="11"/>
  <c r="A8298" i="11"/>
  <c r="O8297" i="11"/>
  <c r="N8297" i="11"/>
  <c r="E8297" i="11"/>
  <c r="D8297" i="11"/>
  <c r="B8297" i="11"/>
  <c r="A8297" i="11"/>
  <c r="O8296" i="11"/>
  <c r="N8296" i="11"/>
  <c r="E8296" i="11"/>
  <c r="D8296" i="11"/>
  <c r="B8296" i="11"/>
  <c r="A8296" i="11"/>
  <c r="O8295" i="11"/>
  <c r="N8295" i="11"/>
  <c r="E8295" i="11"/>
  <c r="D8295" i="11"/>
  <c r="B8295" i="11"/>
  <c r="A8295" i="11"/>
  <c r="O8294" i="11"/>
  <c r="N8294" i="11"/>
  <c r="E8294" i="11"/>
  <c r="D8294" i="11"/>
  <c r="B8294" i="11"/>
  <c r="A8294" i="11"/>
  <c r="O8293" i="11"/>
  <c r="N8293" i="11"/>
  <c r="E8293" i="11"/>
  <c r="D8293" i="11"/>
  <c r="B8293" i="11"/>
  <c r="A8293" i="11"/>
  <c r="O8292" i="11"/>
  <c r="N8292" i="11"/>
  <c r="E8292" i="11"/>
  <c r="D8292" i="11"/>
  <c r="B8292" i="11"/>
  <c r="A8292" i="11"/>
  <c r="O8291" i="11"/>
  <c r="N8291" i="11"/>
  <c r="E8291" i="11"/>
  <c r="D8291" i="11"/>
  <c r="B8291" i="11"/>
  <c r="A8291" i="11"/>
  <c r="O8290" i="11"/>
  <c r="N8290" i="11"/>
  <c r="E8290" i="11"/>
  <c r="D8290" i="11"/>
  <c r="B8290" i="11"/>
  <c r="A8290" i="11"/>
  <c r="O8289" i="11"/>
  <c r="N8289" i="11"/>
  <c r="E8289" i="11"/>
  <c r="D8289" i="11"/>
  <c r="B8289" i="11"/>
  <c r="A8289" i="11"/>
  <c r="O8288" i="11"/>
  <c r="N8288" i="11"/>
  <c r="E8288" i="11"/>
  <c r="D8288" i="11"/>
  <c r="B8288" i="11"/>
  <c r="A8288" i="11"/>
  <c r="O8287" i="11"/>
  <c r="N8287" i="11"/>
  <c r="E8287" i="11"/>
  <c r="D8287" i="11"/>
  <c r="B8287" i="11"/>
  <c r="A8287" i="11"/>
  <c r="O8286" i="11"/>
  <c r="N8286" i="11"/>
  <c r="E8286" i="11"/>
  <c r="D8286" i="11"/>
  <c r="B8286" i="11"/>
  <c r="A8286" i="11"/>
  <c r="O8285" i="11"/>
  <c r="N8285" i="11"/>
  <c r="E8285" i="11"/>
  <c r="D8285" i="11"/>
  <c r="B8285" i="11"/>
  <c r="A8285" i="11"/>
  <c r="O8284" i="11"/>
  <c r="N8284" i="11"/>
  <c r="E8284" i="11"/>
  <c r="D8284" i="11"/>
  <c r="B8284" i="11"/>
  <c r="A8284" i="11"/>
  <c r="O8283" i="11"/>
  <c r="N8283" i="11"/>
  <c r="E8283" i="11"/>
  <c r="D8283" i="11"/>
  <c r="B8283" i="11"/>
  <c r="A8283" i="11"/>
  <c r="O8282" i="11"/>
  <c r="N8282" i="11"/>
  <c r="E8282" i="11"/>
  <c r="D8282" i="11"/>
  <c r="B8282" i="11"/>
  <c r="A8282" i="11"/>
  <c r="O8281" i="11"/>
  <c r="N8281" i="11"/>
  <c r="E8281" i="11"/>
  <c r="D8281" i="11"/>
  <c r="B8281" i="11"/>
  <c r="A8281" i="11"/>
  <c r="O8280" i="11"/>
  <c r="N8280" i="11"/>
  <c r="E8280" i="11"/>
  <c r="D8280" i="11"/>
  <c r="B8280" i="11"/>
  <c r="A8280" i="11"/>
  <c r="O8279" i="11"/>
  <c r="N8279" i="11"/>
  <c r="E8279" i="11"/>
  <c r="D8279" i="11"/>
  <c r="B8279" i="11"/>
  <c r="A8279" i="11"/>
  <c r="O8278" i="11"/>
  <c r="N8278" i="11"/>
  <c r="E8278" i="11"/>
  <c r="D8278" i="11"/>
  <c r="B8278" i="11"/>
  <c r="A8278" i="11"/>
  <c r="O8277" i="11"/>
  <c r="N8277" i="11"/>
  <c r="E8277" i="11"/>
  <c r="D8277" i="11"/>
  <c r="B8277" i="11"/>
  <c r="A8277" i="11"/>
  <c r="O8276" i="11"/>
  <c r="N8276" i="11"/>
  <c r="E8276" i="11"/>
  <c r="D8276" i="11"/>
  <c r="B8276" i="11"/>
  <c r="A8276" i="11"/>
  <c r="O8275" i="11"/>
  <c r="N8275" i="11"/>
  <c r="E8275" i="11"/>
  <c r="D8275" i="11"/>
  <c r="B8275" i="11"/>
  <c r="A8275" i="11"/>
  <c r="O8274" i="11"/>
  <c r="N8274" i="11"/>
  <c r="E8274" i="11"/>
  <c r="D8274" i="11"/>
  <c r="B8274" i="11"/>
  <c r="A8274" i="11"/>
  <c r="O8273" i="11"/>
  <c r="N8273" i="11"/>
  <c r="E8273" i="11"/>
  <c r="D8273" i="11"/>
  <c r="B8273" i="11"/>
  <c r="A8273" i="11"/>
  <c r="O8272" i="11"/>
  <c r="N8272" i="11"/>
  <c r="E8272" i="11"/>
  <c r="D8272" i="11"/>
  <c r="B8272" i="11"/>
  <c r="A8272" i="11"/>
  <c r="O8271" i="11"/>
  <c r="N8271" i="11"/>
  <c r="E8271" i="11"/>
  <c r="D8271" i="11"/>
  <c r="B8271" i="11"/>
  <c r="A8271" i="11"/>
  <c r="O8270" i="11"/>
  <c r="N8270" i="11"/>
  <c r="E8270" i="11"/>
  <c r="D8270" i="11"/>
  <c r="B8270" i="11"/>
  <c r="A8270" i="11"/>
  <c r="O8269" i="11"/>
  <c r="N8269" i="11"/>
  <c r="E8269" i="11"/>
  <c r="D8269" i="11"/>
  <c r="B8269" i="11"/>
  <c r="A8269" i="11"/>
  <c r="O8268" i="11"/>
  <c r="N8268" i="11"/>
  <c r="E8268" i="11"/>
  <c r="D8268" i="11"/>
  <c r="B8268" i="11"/>
  <c r="A8268" i="11"/>
  <c r="O8267" i="11"/>
  <c r="N8267" i="11"/>
  <c r="E8267" i="11"/>
  <c r="D8267" i="11"/>
  <c r="B8267" i="11"/>
  <c r="A8267" i="11"/>
  <c r="O8266" i="11"/>
  <c r="N8266" i="11"/>
  <c r="E8266" i="11"/>
  <c r="D8266" i="11"/>
  <c r="B8266" i="11"/>
  <c r="A8266" i="11"/>
  <c r="O8265" i="11"/>
  <c r="N8265" i="11"/>
  <c r="E8265" i="11"/>
  <c r="D8265" i="11"/>
  <c r="B8265" i="11"/>
  <c r="A8265" i="11"/>
  <c r="O8264" i="11"/>
  <c r="N8264" i="11"/>
  <c r="E8264" i="11"/>
  <c r="D8264" i="11"/>
  <c r="B8264" i="11"/>
  <c r="A8264" i="11"/>
  <c r="O8263" i="11"/>
  <c r="N8263" i="11"/>
  <c r="E8263" i="11"/>
  <c r="D8263" i="11"/>
  <c r="B8263" i="11"/>
  <c r="A8263" i="11"/>
  <c r="O8262" i="11"/>
  <c r="N8262" i="11"/>
  <c r="E8262" i="11"/>
  <c r="D8262" i="11"/>
  <c r="B8262" i="11"/>
  <c r="A8262" i="11"/>
  <c r="O8261" i="11"/>
  <c r="N8261" i="11"/>
  <c r="E8261" i="11"/>
  <c r="D8261" i="11"/>
  <c r="B8261" i="11"/>
  <c r="A8261" i="11"/>
  <c r="O8260" i="11"/>
  <c r="N8260" i="11"/>
  <c r="E8260" i="11"/>
  <c r="D8260" i="11"/>
  <c r="B8260" i="11"/>
  <c r="A8260" i="11"/>
  <c r="O8259" i="11"/>
  <c r="N8259" i="11"/>
  <c r="E8259" i="11"/>
  <c r="D8259" i="11"/>
  <c r="B8259" i="11"/>
  <c r="A8259" i="11"/>
  <c r="O8258" i="11"/>
  <c r="N8258" i="11"/>
  <c r="E8258" i="11"/>
  <c r="D8258" i="11"/>
  <c r="B8258" i="11"/>
  <c r="A8258" i="11"/>
  <c r="O8257" i="11"/>
  <c r="N8257" i="11"/>
  <c r="E8257" i="11"/>
  <c r="D8257" i="11"/>
  <c r="B8257" i="11"/>
  <c r="A8257" i="11"/>
  <c r="O8256" i="11"/>
  <c r="N8256" i="11"/>
  <c r="E8256" i="11"/>
  <c r="D8256" i="11"/>
  <c r="B8256" i="11"/>
  <c r="A8256" i="11"/>
  <c r="O8255" i="11"/>
  <c r="N8255" i="11"/>
  <c r="E8255" i="11"/>
  <c r="D8255" i="11"/>
  <c r="B8255" i="11"/>
  <c r="A8255" i="11"/>
  <c r="O8254" i="11"/>
  <c r="N8254" i="11"/>
  <c r="E8254" i="11"/>
  <c r="D8254" i="11"/>
  <c r="B8254" i="11"/>
  <c r="A8254" i="11"/>
  <c r="O8253" i="11"/>
  <c r="N8253" i="11"/>
  <c r="E8253" i="11"/>
  <c r="D8253" i="11"/>
  <c r="B8253" i="11"/>
  <c r="A8253" i="11"/>
  <c r="O8252" i="11"/>
  <c r="N8252" i="11"/>
  <c r="E8252" i="11"/>
  <c r="D8252" i="11"/>
  <c r="B8252" i="11"/>
  <c r="A8252" i="11"/>
  <c r="O8251" i="11"/>
  <c r="N8251" i="11"/>
  <c r="E8251" i="11"/>
  <c r="D8251" i="11"/>
  <c r="B8251" i="11"/>
  <c r="A8251" i="11"/>
  <c r="O8250" i="11"/>
  <c r="N8250" i="11"/>
  <c r="E8250" i="11"/>
  <c r="D8250" i="11"/>
  <c r="B8250" i="11"/>
  <c r="A8250" i="11"/>
  <c r="O8249" i="11"/>
  <c r="N8249" i="11"/>
  <c r="E8249" i="11"/>
  <c r="D8249" i="11"/>
  <c r="B8249" i="11"/>
  <c r="A8249" i="11"/>
  <c r="O8248" i="11"/>
  <c r="N8248" i="11"/>
  <c r="E8248" i="11"/>
  <c r="D8248" i="11"/>
  <c r="B8248" i="11"/>
  <c r="A8248" i="11"/>
  <c r="O8247" i="11"/>
  <c r="N8247" i="11"/>
  <c r="E8247" i="11"/>
  <c r="D8247" i="11"/>
  <c r="B8247" i="11"/>
  <c r="A8247" i="11"/>
  <c r="O8246" i="11"/>
  <c r="N8246" i="11"/>
  <c r="E8246" i="11"/>
  <c r="D8246" i="11"/>
  <c r="B8246" i="11"/>
  <c r="A8246" i="11"/>
  <c r="O8245" i="11"/>
  <c r="N8245" i="11"/>
  <c r="E8245" i="11"/>
  <c r="D8245" i="11"/>
  <c r="B8245" i="11"/>
  <c r="A8245" i="11"/>
  <c r="O8244" i="11"/>
  <c r="N8244" i="11"/>
  <c r="E8244" i="11"/>
  <c r="D8244" i="11"/>
  <c r="B8244" i="11"/>
  <c r="A8244" i="11"/>
  <c r="O8243" i="11"/>
  <c r="N8243" i="11"/>
  <c r="E8243" i="11"/>
  <c r="D8243" i="11"/>
  <c r="B8243" i="11"/>
  <c r="A8243" i="11"/>
  <c r="O8242" i="11"/>
  <c r="N8242" i="11"/>
  <c r="E8242" i="11"/>
  <c r="D8242" i="11"/>
  <c r="B8242" i="11"/>
  <c r="A8242" i="11"/>
  <c r="O8241" i="11"/>
  <c r="N8241" i="11"/>
  <c r="E8241" i="11"/>
  <c r="D8241" i="11"/>
  <c r="B8241" i="11"/>
  <c r="A8241" i="11"/>
  <c r="O8240" i="11"/>
  <c r="N8240" i="11"/>
  <c r="E8240" i="11"/>
  <c r="D8240" i="11"/>
  <c r="B8240" i="11"/>
  <c r="A8240" i="11"/>
  <c r="O8239" i="11"/>
  <c r="N8239" i="11"/>
  <c r="E8239" i="11"/>
  <c r="D8239" i="11"/>
  <c r="B8239" i="11"/>
  <c r="A8239" i="11"/>
  <c r="O8238" i="11"/>
  <c r="N8238" i="11"/>
  <c r="E8238" i="11"/>
  <c r="D8238" i="11"/>
  <c r="B8238" i="11"/>
  <c r="A8238" i="11"/>
  <c r="O8237" i="11"/>
  <c r="N8237" i="11"/>
  <c r="E8237" i="11"/>
  <c r="D8237" i="11"/>
  <c r="B8237" i="11"/>
  <c r="A8237" i="11"/>
  <c r="O8236" i="11"/>
  <c r="N8236" i="11"/>
  <c r="E8236" i="11"/>
  <c r="D8236" i="11"/>
  <c r="B8236" i="11"/>
  <c r="A8236" i="11"/>
  <c r="O8235" i="11"/>
  <c r="N8235" i="11"/>
  <c r="E8235" i="11"/>
  <c r="D8235" i="11"/>
  <c r="B8235" i="11"/>
  <c r="A8235" i="11"/>
  <c r="O8234" i="11"/>
  <c r="N8234" i="11"/>
  <c r="E8234" i="11"/>
  <c r="D8234" i="11"/>
  <c r="B8234" i="11"/>
  <c r="A8234" i="11"/>
  <c r="O8233" i="11"/>
  <c r="N8233" i="11"/>
  <c r="E8233" i="11"/>
  <c r="D8233" i="11"/>
  <c r="B8233" i="11"/>
  <c r="A8233" i="11"/>
  <c r="O8232" i="11"/>
  <c r="N8232" i="11"/>
  <c r="E8232" i="11"/>
  <c r="D8232" i="11"/>
  <c r="B8232" i="11"/>
  <c r="A8232" i="11"/>
  <c r="O8231" i="11"/>
  <c r="N8231" i="11"/>
  <c r="E8231" i="11"/>
  <c r="D8231" i="11"/>
  <c r="B8231" i="11"/>
  <c r="A8231" i="11"/>
  <c r="O8230" i="11"/>
  <c r="N8230" i="11"/>
  <c r="E8230" i="11"/>
  <c r="D8230" i="11"/>
  <c r="B8230" i="11"/>
  <c r="A8230" i="11"/>
  <c r="O8229" i="11"/>
  <c r="N8229" i="11"/>
  <c r="E8229" i="11"/>
  <c r="D8229" i="11"/>
  <c r="B8229" i="11"/>
  <c r="A8229" i="11"/>
  <c r="O8228" i="11"/>
  <c r="N8228" i="11"/>
  <c r="E8228" i="11"/>
  <c r="D8228" i="11"/>
  <c r="B8228" i="11"/>
  <c r="A8228" i="11"/>
  <c r="O8227" i="11"/>
  <c r="N8227" i="11"/>
  <c r="E8227" i="11"/>
  <c r="D8227" i="11"/>
  <c r="B8227" i="11"/>
  <c r="A8227" i="11"/>
  <c r="O8226" i="11"/>
  <c r="N8226" i="11"/>
  <c r="E8226" i="11"/>
  <c r="D8226" i="11"/>
  <c r="B8226" i="11"/>
  <c r="A8226" i="11"/>
  <c r="O8225" i="11"/>
  <c r="N8225" i="11"/>
  <c r="E8225" i="11"/>
  <c r="D8225" i="11"/>
  <c r="B8225" i="11"/>
  <c r="A8225" i="11"/>
  <c r="O8224" i="11"/>
  <c r="N8224" i="11"/>
  <c r="E8224" i="11"/>
  <c r="D8224" i="11"/>
  <c r="B8224" i="11"/>
  <c r="A8224" i="11"/>
  <c r="O8223" i="11"/>
  <c r="N8223" i="11"/>
  <c r="E8223" i="11"/>
  <c r="D8223" i="11"/>
  <c r="B8223" i="11"/>
  <c r="A8223" i="11"/>
  <c r="O8222" i="11"/>
  <c r="N8222" i="11"/>
  <c r="E8222" i="11"/>
  <c r="D8222" i="11"/>
  <c r="B8222" i="11"/>
  <c r="A8222" i="11"/>
  <c r="O8221" i="11"/>
  <c r="N8221" i="11"/>
  <c r="E8221" i="11"/>
  <c r="D8221" i="11"/>
  <c r="B8221" i="11"/>
  <c r="A8221" i="11"/>
  <c r="O8220" i="11"/>
  <c r="N8220" i="11"/>
  <c r="E8220" i="11"/>
  <c r="D8220" i="11"/>
  <c r="B8220" i="11"/>
  <c r="A8220" i="11"/>
  <c r="O8219" i="11"/>
  <c r="N8219" i="11"/>
  <c r="E8219" i="11"/>
  <c r="D8219" i="11"/>
  <c r="B8219" i="11"/>
  <c r="A8219" i="11"/>
  <c r="O8218" i="11"/>
  <c r="N8218" i="11"/>
  <c r="E8218" i="11"/>
  <c r="D8218" i="11"/>
  <c r="B8218" i="11"/>
  <c r="A8218" i="11"/>
  <c r="O8217" i="11"/>
  <c r="N8217" i="11"/>
  <c r="E8217" i="11"/>
  <c r="D8217" i="11"/>
  <c r="B8217" i="11"/>
  <c r="A8217" i="11"/>
  <c r="O8216" i="11"/>
  <c r="N8216" i="11"/>
  <c r="E8216" i="11"/>
  <c r="D8216" i="11"/>
  <c r="B8216" i="11"/>
  <c r="A8216" i="11"/>
  <c r="O8215" i="11"/>
  <c r="N8215" i="11"/>
  <c r="E8215" i="11"/>
  <c r="D8215" i="11"/>
  <c r="B8215" i="11"/>
  <c r="A8215" i="11"/>
  <c r="O8214" i="11"/>
  <c r="N8214" i="11"/>
  <c r="E8214" i="11"/>
  <c r="D8214" i="11"/>
  <c r="B8214" i="11"/>
  <c r="A8214" i="11"/>
  <c r="O8213" i="11"/>
  <c r="N8213" i="11"/>
  <c r="E8213" i="11"/>
  <c r="D8213" i="11"/>
  <c r="B8213" i="11"/>
  <c r="A8213" i="11"/>
  <c r="O8212" i="11"/>
  <c r="N8212" i="11"/>
  <c r="E8212" i="11"/>
  <c r="D8212" i="11"/>
  <c r="B8212" i="11"/>
  <c r="A8212" i="11"/>
  <c r="O8211" i="11"/>
  <c r="N8211" i="11"/>
  <c r="E8211" i="11"/>
  <c r="D8211" i="11"/>
  <c r="B8211" i="11"/>
  <c r="A8211" i="11"/>
  <c r="O8210" i="11"/>
  <c r="N8210" i="11"/>
  <c r="E8210" i="11"/>
  <c r="D8210" i="11"/>
  <c r="B8210" i="11"/>
  <c r="A8210" i="11"/>
  <c r="O8209" i="11"/>
  <c r="N8209" i="11"/>
  <c r="E8209" i="11"/>
  <c r="D8209" i="11"/>
  <c r="B8209" i="11"/>
  <c r="A8209" i="11"/>
  <c r="O8208" i="11"/>
  <c r="N8208" i="11"/>
  <c r="E8208" i="11"/>
  <c r="D8208" i="11"/>
  <c r="B8208" i="11"/>
  <c r="A8208" i="11"/>
  <c r="O8207" i="11"/>
  <c r="N8207" i="11"/>
  <c r="E8207" i="11"/>
  <c r="D8207" i="11"/>
  <c r="B8207" i="11"/>
  <c r="A8207" i="11"/>
  <c r="O8206" i="11"/>
  <c r="N8206" i="11"/>
  <c r="E8206" i="11"/>
  <c r="D8206" i="11"/>
  <c r="B8206" i="11"/>
  <c r="A8206" i="11"/>
  <c r="O8205" i="11"/>
  <c r="N8205" i="11"/>
  <c r="E8205" i="11"/>
  <c r="D8205" i="11"/>
  <c r="B8205" i="11"/>
  <c r="A8205" i="11"/>
  <c r="O8204" i="11"/>
  <c r="N8204" i="11"/>
  <c r="E8204" i="11"/>
  <c r="D8204" i="11"/>
  <c r="B8204" i="11"/>
  <c r="A8204" i="11"/>
  <c r="O8203" i="11"/>
  <c r="N8203" i="11"/>
  <c r="E8203" i="11"/>
  <c r="D8203" i="11"/>
  <c r="B8203" i="11"/>
  <c r="A8203" i="11"/>
  <c r="O8202" i="11"/>
  <c r="N8202" i="11"/>
  <c r="E8202" i="11"/>
  <c r="D8202" i="11"/>
  <c r="B8202" i="11"/>
  <c r="A8202" i="11"/>
  <c r="O8201" i="11"/>
  <c r="N8201" i="11"/>
  <c r="E8201" i="11"/>
  <c r="D8201" i="11"/>
  <c r="B8201" i="11"/>
  <c r="A8201" i="11"/>
  <c r="O8200" i="11"/>
  <c r="N8200" i="11"/>
  <c r="E8200" i="11"/>
  <c r="D8200" i="11"/>
  <c r="B8200" i="11"/>
  <c r="A8200" i="11"/>
  <c r="O8199" i="11"/>
  <c r="N8199" i="11"/>
  <c r="E8199" i="11"/>
  <c r="D8199" i="11"/>
  <c r="B8199" i="11"/>
  <c r="A8199" i="11"/>
  <c r="O8198" i="11"/>
  <c r="N8198" i="11"/>
  <c r="E8198" i="11"/>
  <c r="D8198" i="11"/>
  <c r="B8198" i="11"/>
  <c r="A8198" i="11"/>
  <c r="O8197" i="11"/>
  <c r="N8197" i="11"/>
  <c r="E8197" i="11"/>
  <c r="D8197" i="11"/>
  <c r="B8197" i="11"/>
  <c r="A8197" i="11"/>
  <c r="O8196" i="11"/>
  <c r="N8196" i="11"/>
  <c r="E8196" i="11"/>
  <c r="D8196" i="11"/>
  <c r="B8196" i="11"/>
  <c r="A8196" i="11"/>
  <c r="O8195" i="11"/>
  <c r="N8195" i="11"/>
  <c r="E8195" i="11"/>
  <c r="D8195" i="11"/>
  <c r="B8195" i="11"/>
  <c r="A8195" i="11"/>
  <c r="O8194" i="11"/>
  <c r="N8194" i="11"/>
  <c r="E8194" i="11"/>
  <c r="D8194" i="11"/>
  <c r="B8194" i="11"/>
  <c r="A8194" i="11"/>
  <c r="O8193" i="11"/>
  <c r="N8193" i="11"/>
  <c r="E8193" i="11"/>
  <c r="D8193" i="11"/>
  <c r="B8193" i="11"/>
  <c r="A8193" i="11"/>
  <c r="O8192" i="11"/>
  <c r="N8192" i="11"/>
  <c r="E8192" i="11"/>
  <c r="D8192" i="11"/>
  <c r="B8192" i="11"/>
  <c r="A8192" i="11"/>
  <c r="O8191" i="11"/>
  <c r="N8191" i="11"/>
  <c r="E8191" i="11"/>
  <c r="D8191" i="11"/>
  <c r="B8191" i="11"/>
  <c r="A8191" i="11"/>
  <c r="O8190" i="11"/>
  <c r="N8190" i="11"/>
  <c r="E8190" i="11"/>
  <c r="D8190" i="11"/>
  <c r="B8190" i="11"/>
  <c r="A8190" i="11"/>
  <c r="O8189" i="11"/>
  <c r="N8189" i="11"/>
  <c r="E8189" i="11"/>
  <c r="D8189" i="11"/>
  <c r="B8189" i="11"/>
  <c r="A8189" i="11"/>
  <c r="O8188" i="11"/>
  <c r="N8188" i="11"/>
  <c r="E8188" i="11"/>
  <c r="D8188" i="11"/>
  <c r="B8188" i="11"/>
  <c r="A8188" i="11"/>
  <c r="O8187" i="11"/>
  <c r="N8187" i="11"/>
  <c r="E8187" i="11"/>
  <c r="D8187" i="11"/>
  <c r="B8187" i="11"/>
  <c r="A8187" i="11"/>
  <c r="O8186" i="11"/>
  <c r="N8186" i="11"/>
  <c r="E8186" i="11"/>
  <c r="D8186" i="11"/>
  <c r="B8186" i="11"/>
  <c r="A8186" i="11"/>
  <c r="O8185" i="11"/>
  <c r="N8185" i="11"/>
  <c r="E8185" i="11"/>
  <c r="D8185" i="11"/>
  <c r="B8185" i="11"/>
  <c r="A8185" i="11"/>
  <c r="O8184" i="11"/>
  <c r="N8184" i="11"/>
  <c r="E8184" i="11"/>
  <c r="D8184" i="11"/>
  <c r="B8184" i="11"/>
  <c r="A8184" i="11"/>
  <c r="O8183" i="11"/>
  <c r="N8183" i="11"/>
  <c r="E8183" i="11"/>
  <c r="D8183" i="11"/>
  <c r="B8183" i="11"/>
  <c r="A8183" i="11"/>
  <c r="O8182" i="11"/>
  <c r="N8182" i="11"/>
  <c r="E8182" i="11"/>
  <c r="D8182" i="11"/>
  <c r="B8182" i="11"/>
  <c r="A8182" i="11"/>
  <c r="O8181" i="11"/>
  <c r="N8181" i="11"/>
  <c r="E8181" i="11"/>
  <c r="D8181" i="11"/>
  <c r="B8181" i="11"/>
  <c r="A8181" i="11"/>
  <c r="O8180" i="11"/>
  <c r="N8180" i="11"/>
  <c r="E8180" i="11"/>
  <c r="D8180" i="11"/>
  <c r="B8180" i="11"/>
  <c r="A8180" i="11"/>
  <c r="O8179" i="11"/>
  <c r="N8179" i="11"/>
  <c r="E8179" i="11"/>
  <c r="D8179" i="11"/>
  <c r="B8179" i="11"/>
  <c r="A8179" i="11"/>
  <c r="O8178" i="11"/>
  <c r="N8178" i="11"/>
  <c r="E8178" i="11"/>
  <c r="D8178" i="11"/>
  <c r="B8178" i="11"/>
  <c r="A8178" i="11"/>
  <c r="O8177" i="11"/>
  <c r="N8177" i="11"/>
  <c r="E8177" i="11"/>
  <c r="D8177" i="11"/>
  <c r="B8177" i="11"/>
  <c r="A8177" i="11"/>
  <c r="O8176" i="11"/>
  <c r="N8176" i="11"/>
  <c r="E8176" i="11"/>
  <c r="D8176" i="11"/>
  <c r="B8176" i="11"/>
  <c r="A8176" i="11"/>
  <c r="O8175" i="11"/>
  <c r="N8175" i="11"/>
  <c r="E8175" i="11"/>
  <c r="D8175" i="11"/>
  <c r="B8175" i="11"/>
  <c r="A8175" i="11"/>
  <c r="O8174" i="11"/>
  <c r="N8174" i="11"/>
  <c r="E8174" i="11"/>
  <c r="D8174" i="11"/>
  <c r="B8174" i="11"/>
  <c r="A8174" i="11"/>
  <c r="O8173" i="11"/>
  <c r="N8173" i="11"/>
  <c r="E8173" i="11"/>
  <c r="D8173" i="11"/>
  <c r="B8173" i="11"/>
  <c r="A8173" i="11"/>
  <c r="O8172" i="11"/>
  <c r="N8172" i="11"/>
  <c r="E8172" i="11"/>
  <c r="D8172" i="11"/>
  <c r="B8172" i="11"/>
  <c r="A8172" i="11"/>
  <c r="O8171" i="11"/>
  <c r="N8171" i="11"/>
  <c r="E8171" i="11"/>
  <c r="D8171" i="11"/>
  <c r="B8171" i="11"/>
  <c r="A8171" i="11"/>
  <c r="O8170" i="11"/>
  <c r="N8170" i="11"/>
  <c r="E8170" i="11"/>
  <c r="D8170" i="11"/>
  <c r="B8170" i="11"/>
  <c r="A8170" i="11"/>
  <c r="O8169" i="11"/>
  <c r="N8169" i="11"/>
  <c r="E8169" i="11"/>
  <c r="D8169" i="11"/>
  <c r="B8169" i="11"/>
  <c r="A8169" i="11"/>
  <c r="O8168" i="11"/>
  <c r="N8168" i="11"/>
  <c r="E8168" i="11"/>
  <c r="D8168" i="11"/>
  <c r="B8168" i="11"/>
  <c r="A8168" i="11"/>
  <c r="O8167" i="11"/>
  <c r="N8167" i="11"/>
  <c r="E8167" i="11"/>
  <c r="D8167" i="11"/>
  <c r="B8167" i="11"/>
  <c r="A8167" i="11"/>
  <c r="O8166" i="11"/>
  <c r="N8166" i="11"/>
  <c r="E8166" i="11"/>
  <c r="D8166" i="11"/>
  <c r="B8166" i="11"/>
  <c r="A8166" i="11"/>
  <c r="O8165" i="11"/>
  <c r="N8165" i="11"/>
  <c r="E8165" i="11"/>
  <c r="D8165" i="11"/>
  <c r="B8165" i="11"/>
  <c r="A8165" i="11"/>
  <c r="O8164" i="11"/>
  <c r="N8164" i="11"/>
  <c r="E8164" i="11"/>
  <c r="D8164" i="11"/>
  <c r="B8164" i="11"/>
  <c r="A8164" i="11"/>
  <c r="O8163" i="11"/>
  <c r="N8163" i="11"/>
  <c r="E8163" i="11"/>
  <c r="D8163" i="11"/>
  <c r="B8163" i="11"/>
  <c r="A8163" i="11"/>
  <c r="O8162" i="11"/>
  <c r="N8162" i="11"/>
  <c r="E8162" i="11"/>
  <c r="D8162" i="11"/>
  <c r="B8162" i="11"/>
  <c r="A8162" i="11"/>
  <c r="O8161" i="11"/>
  <c r="N8161" i="11"/>
  <c r="E8161" i="11"/>
  <c r="D8161" i="11"/>
  <c r="B8161" i="11"/>
  <c r="A8161" i="11"/>
  <c r="O8160" i="11"/>
  <c r="N8160" i="11"/>
  <c r="E8160" i="11"/>
  <c r="D8160" i="11"/>
  <c r="B8160" i="11"/>
  <c r="A8160" i="11"/>
  <c r="O8159" i="11"/>
  <c r="N8159" i="11"/>
  <c r="E8159" i="11"/>
  <c r="D8159" i="11"/>
  <c r="B8159" i="11"/>
  <c r="A8159" i="11"/>
  <c r="O8158" i="11"/>
  <c r="N8158" i="11"/>
  <c r="E8158" i="11"/>
  <c r="D8158" i="11"/>
  <c r="B8158" i="11"/>
  <c r="A8158" i="11"/>
  <c r="O8157" i="11"/>
  <c r="N8157" i="11"/>
  <c r="E8157" i="11"/>
  <c r="D8157" i="11"/>
  <c r="B8157" i="11"/>
  <c r="A8157" i="11"/>
  <c r="O8156" i="11"/>
  <c r="N8156" i="11"/>
  <c r="E8156" i="11"/>
  <c r="D8156" i="11"/>
  <c r="B8156" i="11"/>
  <c r="A8156" i="11"/>
  <c r="O8155" i="11"/>
  <c r="N8155" i="11"/>
  <c r="E8155" i="11"/>
  <c r="D8155" i="11"/>
  <c r="B8155" i="11"/>
  <c r="A8155" i="11"/>
  <c r="O8154" i="11"/>
  <c r="N8154" i="11"/>
  <c r="E8154" i="11"/>
  <c r="D8154" i="11"/>
  <c r="B8154" i="11"/>
  <c r="A8154" i="11"/>
  <c r="O8153" i="11"/>
  <c r="N8153" i="11"/>
  <c r="E8153" i="11"/>
  <c r="D8153" i="11"/>
  <c r="B8153" i="11"/>
  <c r="A8153" i="11"/>
  <c r="O8152" i="11"/>
  <c r="N8152" i="11"/>
  <c r="E8152" i="11"/>
  <c r="D8152" i="11"/>
  <c r="B8152" i="11"/>
  <c r="A8152" i="11"/>
  <c r="O8151" i="11"/>
  <c r="N8151" i="11"/>
  <c r="E8151" i="11"/>
  <c r="D8151" i="11"/>
  <c r="B8151" i="11"/>
  <c r="A8151" i="11"/>
  <c r="O8150" i="11"/>
  <c r="N8150" i="11"/>
  <c r="E8150" i="11"/>
  <c r="D8150" i="11"/>
  <c r="B8150" i="11"/>
  <c r="A8150" i="11"/>
  <c r="O8149" i="11"/>
  <c r="N8149" i="11"/>
  <c r="E8149" i="11"/>
  <c r="D8149" i="11"/>
  <c r="B8149" i="11"/>
  <c r="A8149" i="11"/>
  <c r="O8148" i="11"/>
  <c r="N8148" i="11"/>
  <c r="E8148" i="11"/>
  <c r="D8148" i="11"/>
  <c r="B8148" i="11"/>
  <c r="A8148" i="11"/>
  <c r="O8147" i="11"/>
  <c r="N8147" i="11"/>
  <c r="E8147" i="11"/>
  <c r="D8147" i="11"/>
  <c r="B8147" i="11"/>
  <c r="A8147" i="11"/>
  <c r="O8146" i="11"/>
  <c r="N8146" i="11"/>
  <c r="E8146" i="11"/>
  <c r="D8146" i="11"/>
  <c r="B8146" i="11"/>
  <c r="A8146" i="11"/>
  <c r="O8145" i="11"/>
  <c r="N8145" i="11"/>
  <c r="E8145" i="11"/>
  <c r="D8145" i="11"/>
  <c r="B8145" i="11"/>
  <c r="A8145" i="11"/>
  <c r="O8144" i="11"/>
  <c r="N8144" i="11"/>
  <c r="E8144" i="11"/>
  <c r="D8144" i="11"/>
  <c r="B8144" i="11"/>
  <c r="A8144" i="11"/>
  <c r="O8143" i="11"/>
  <c r="N8143" i="11"/>
  <c r="E8143" i="11"/>
  <c r="D8143" i="11"/>
  <c r="B8143" i="11"/>
  <c r="A8143" i="11"/>
  <c r="O8142" i="11"/>
  <c r="N8142" i="11"/>
  <c r="E8142" i="11"/>
  <c r="D8142" i="11"/>
  <c r="B8142" i="11"/>
  <c r="A8142" i="11"/>
  <c r="O8141" i="11"/>
  <c r="N8141" i="11"/>
  <c r="E8141" i="11"/>
  <c r="D8141" i="11"/>
  <c r="B8141" i="11"/>
  <c r="A8141" i="11"/>
  <c r="O8140" i="11"/>
  <c r="N8140" i="11"/>
  <c r="E8140" i="11"/>
  <c r="D8140" i="11"/>
  <c r="B8140" i="11"/>
  <c r="A8140" i="11"/>
  <c r="O8139" i="11"/>
  <c r="N8139" i="11"/>
  <c r="E8139" i="11"/>
  <c r="D8139" i="11"/>
  <c r="B8139" i="11"/>
  <c r="A8139" i="11"/>
  <c r="O8138" i="11"/>
  <c r="N8138" i="11"/>
  <c r="E8138" i="11"/>
  <c r="D8138" i="11"/>
  <c r="B8138" i="11"/>
  <c r="A8138" i="11"/>
  <c r="O8137" i="11"/>
  <c r="N8137" i="11"/>
  <c r="E8137" i="11"/>
  <c r="D8137" i="11"/>
  <c r="B8137" i="11"/>
  <c r="A8137" i="11"/>
  <c r="O8136" i="11"/>
  <c r="N8136" i="11"/>
  <c r="E8136" i="11"/>
  <c r="D8136" i="11"/>
  <c r="B8136" i="11"/>
  <c r="A8136" i="11"/>
  <c r="O8135" i="11"/>
  <c r="N8135" i="11"/>
  <c r="E8135" i="11"/>
  <c r="D8135" i="11"/>
  <c r="B8135" i="11"/>
  <c r="A8135" i="11"/>
  <c r="O8134" i="11"/>
  <c r="N8134" i="11"/>
  <c r="E8134" i="11"/>
  <c r="D8134" i="11"/>
  <c r="B8134" i="11"/>
  <c r="A8134" i="11"/>
  <c r="O8133" i="11"/>
  <c r="N8133" i="11"/>
  <c r="E8133" i="11"/>
  <c r="D8133" i="11"/>
  <c r="B8133" i="11"/>
  <c r="A8133" i="11"/>
  <c r="O8132" i="11"/>
  <c r="N8132" i="11"/>
  <c r="E8132" i="11"/>
  <c r="D8132" i="11"/>
  <c r="B8132" i="11"/>
  <c r="A8132" i="11"/>
  <c r="O8131" i="11"/>
  <c r="N8131" i="11"/>
  <c r="E8131" i="11"/>
  <c r="D8131" i="11"/>
  <c r="B8131" i="11"/>
  <c r="A8131" i="11"/>
  <c r="O8130" i="11"/>
  <c r="N8130" i="11"/>
  <c r="E8130" i="11"/>
  <c r="D8130" i="11"/>
  <c r="B8130" i="11"/>
  <c r="A8130" i="11"/>
  <c r="O8129" i="11"/>
  <c r="N8129" i="11"/>
  <c r="E8129" i="11"/>
  <c r="D8129" i="11"/>
  <c r="B8129" i="11"/>
  <c r="A8129" i="11"/>
  <c r="O8128" i="11"/>
  <c r="N8128" i="11"/>
  <c r="E8128" i="11"/>
  <c r="D8128" i="11"/>
  <c r="B8128" i="11"/>
  <c r="A8128" i="11"/>
  <c r="O8127" i="11"/>
  <c r="N8127" i="11"/>
  <c r="E8127" i="11"/>
  <c r="D8127" i="11"/>
  <c r="B8127" i="11"/>
  <c r="A8127" i="11"/>
  <c r="O8126" i="11"/>
  <c r="N8126" i="11"/>
  <c r="E8126" i="11"/>
  <c r="D8126" i="11"/>
  <c r="B8126" i="11"/>
  <c r="A8126" i="11"/>
  <c r="O8125" i="11"/>
  <c r="N8125" i="11"/>
  <c r="E8125" i="11"/>
  <c r="D8125" i="11"/>
  <c r="B8125" i="11"/>
  <c r="A8125" i="11"/>
  <c r="O8124" i="11"/>
  <c r="N8124" i="11"/>
  <c r="E8124" i="11"/>
  <c r="D8124" i="11"/>
  <c r="B8124" i="11"/>
  <c r="A8124" i="11"/>
  <c r="O8123" i="11"/>
  <c r="N8123" i="11"/>
  <c r="E8123" i="11"/>
  <c r="D8123" i="11"/>
  <c r="B8123" i="11"/>
  <c r="A8123" i="11"/>
  <c r="O8122" i="11"/>
  <c r="N8122" i="11"/>
  <c r="E8122" i="11"/>
  <c r="D8122" i="11"/>
  <c r="B8122" i="11"/>
  <c r="A8122" i="11"/>
  <c r="O8121" i="11"/>
  <c r="N8121" i="11"/>
  <c r="E8121" i="11"/>
  <c r="D8121" i="11"/>
  <c r="B8121" i="11"/>
  <c r="A8121" i="11"/>
  <c r="O8120" i="11"/>
  <c r="N8120" i="11"/>
  <c r="E8120" i="11"/>
  <c r="D8120" i="11"/>
  <c r="B8120" i="11"/>
  <c r="A8120" i="11"/>
  <c r="O8119" i="11"/>
  <c r="N8119" i="11"/>
  <c r="E8119" i="11"/>
  <c r="D8119" i="11"/>
  <c r="B8119" i="11"/>
  <c r="A8119" i="11"/>
  <c r="O8118" i="11"/>
  <c r="N8118" i="11"/>
  <c r="E8118" i="11"/>
  <c r="D8118" i="11"/>
  <c r="B8118" i="11"/>
  <c r="A8118" i="11"/>
  <c r="O8117" i="11"/>
  <c r="N8117" i="11"/>
  <c r="E8117" i="11"/>
  <c r="D8117" i="11"/>
  <c r="B8117" i="11"/>
  <c r="A8117" i="11"/>
  <c r="O8116" i="11"/>
  <c r="N8116" i="11"/>
  <c r="E8116" i="11"/>
  <c r="D8116" i="11"/>
  <c r="B8116" i="11"/>
  <c r="A8116" i="11"/>
  <c r="O8115" i="11"/>
  <c r="N8115" i="11"/>
  <c r="E8115" i="11"/>
  <c r="D8115" i="11"/>
  <c r="B8115" i="11"/>
  <c r="A8115" i="11"/>
  <c r="O8114" i="11"/>
  <c r="N8114" i="11"/>
  <c r="E8114" i="11"/>
  <c r="D8114" i="11"/>
  <c r="B8114" i="11"/>
  <c r="A8114" i="11"/>
  <c r="O8113" i="11"/>
  <c r="N8113" i="11"/>
  <c r="E8113" i="11"/>
  <c r="D8113" i="11"/>
  <c r="B8113" i="11"/>
  <c r="A8113" i="11"/>
  <c r="O8112" i="11"/>
  <c r="N8112" i="11"/>
  <c r="E8112" i="11"/>
  <c r="D8112" i="11"/>
  <c r="B8112" i="11"/>
  <c r="A8112" i="11"/>
  <c r="O8111" i="11"/>
  <c r="N8111" i="11"/>
  <c r="E8111" i="11"/>
  <c r="D8111" i="11"/>
  <c r="B8111" i="11"/>
  <c r="A8111" i="11"/>
  <c r="O8110" i="11"/>
  <c r="N8110" i="11"/>
  <c r="E8110" i="11"/>
  <c r="D8110" i="11"/>
  <c r="B8110" i="11"/>
  <c r="A8110" i="11"/>
  <c r="O8109" i="11"/>
  <c r="N8109" i="11"/>
  <c r="E8109" i="11"/>
  <c r="D8109" i="11"/>
  <c r="B8109" i="11"/>
  <c r="A8109" i="11"/>
  <c r="O8108" i="11"/>
  <c r="N8108" i="11"/>
  <c r="E8108" i="11"/>
  <c r="D8108" i="11"/>
  <c r="B8108" i="11"/>
  <c r="A8108" i="11"/>
  <c r="O8107" i="11"/>
  <c r="N8107" i="11"/>
  <c r="E8107" i="11"/>
  <c r="D8107" i="11"/>
  <c r="B8107" i="11"/>
  <c r="A8107" i="11"/>
  <c r="O8106" i="11"/>
  <c r="N8106" i="11"/>
  <c r="E8106" i="11"/>
  <c r="D8106" i="11"/>
  <c r="B8106" i="11"/>
  <c r="A8106" i="11"/>
  <c r="O8105" i="11"/>
  <c r="N8105" i="11"/>
  <c r="E8105" i="11"/>
  <c r="D8105" i="11"/>
  <c r="B8105" i="11"/>
  <c r="A8105" i="11"/>
  <c r="O8104" i="11"/>
  <c r="N8104" i="11"/>
  <c r="E8104" i="11"/>
  <c r="D8104" i="11"/>
  <c r="B8104" i="11"/>
  <c r="A8104" i="11"/>
  <c r="O8103" i="11"/>
  <c r="N8103" i="11"/>
  <c r="E8103" i="11"/>
  <c r="D8103" i="11"/>
  <c r="B8103" i="11"/>
  <c r="A8103" i="11"/>
  <c r="O8102" i="11"/>
  <c r="N8102" i="11"/>
  <c r="E8102" i="11"/>
  <c r="D8102" i="11"/>
  <c r="B8102" i="11"/>
  <c r="A8102" i="11"/>
  <c r="O8101" i="11"/>
  <c r="N8101" i="11"/>
  <c r="E8101" i="11"/>
  <c r="D8101" i="11"/>
  <c r="B8101" i="11"/>
  <c r="A8101" i="11"/>
  <c r="O8100" i="11"/>
  <c r="N8100" i="11"/>
  <c r="E8100" i="11"/>
  <c r="D8100" i="11"/>
  <c r="B8100" i="11"/>
  <c r="A8100" i="11"/>
  <c r="O8099" i="11"/>
  <c r="N8099" i="11"/>
  <c r="E8099" i="11"/>
  <c r="D8099" i="11"/>
  <c r="B8099" i="11"/>
  <c r="A8099" i="11"/>
  <c r="O8098" i="11"/>
  <c r="N8098" i="11"/>
  <c r="E8098" i="11"/>
  <c r="D8098" i="11"/>
  <c r="B8098" i="11"/>
  <c r="A8098" i="11"/>
  <c r="O8097" i="11"/>
  <c r="N8097" i="11"/>
  <c r="E8097" i="11"/>
  <c r="D8097" i="11"/>
  <c r="B8097" i="11"/>
  <c r="A8097" i="11"/>
  <c r="O8096" i="11"/>
  <c r="N8096" i="11"/>
  <c r="E8096" i="11"/>
  <c r="D8096" i="11"/>
  <c r="B8096" i="11"/>
  <c r="A8096" i="11"/>
  <c r="O8095" i="11"/>
  <c r="N8095" i="11"/>
  <c r="E8095" i="11"/>
  <c r="D8095" i="11"/>
  <c r="B8095" i="11"/>
  <c r="A8095" i="11"/>
  <c r="O8094" i="11"/>
  <c r="N8094" i="11"/>
  <c r="E8094" i="11"/>
  <c r="D8094" i="11"/>
  <c r="B8094" i="11"/>
  <c r="A8094" i="11"/>
  <c r="O8093" i="11"/>
  <c r="N8093" i="11"/>
  <c r="E8093" i="11"/>
  <c r="D8093" i="11"/>
  <c r="B8093" i="11"/>
  <c r="A8093" i="11"/>
  <c r="O8092" i="11"/>
  <c r="N8092" i="11"/>
  <c r="E8092" i="11"/>
  <c r="D8092" i="11"/>
  <c r="B8092" i="11"/>
  <c r="A8092" i="11"/>
  <c r="O8091" i="11"/>
  <c r="N8091" i="11"/>
  <c r="E8091" i="11"/>
  <c r="D8091" i="11"/>
  <c r="B8091" i="11"/>
  <c r="A8091" i="11"/>
  <c r="O8090" i="11"/>
  <c r="N8090" i="11"/>
  <c r="E8090" i="11"/>
  <c r="D8090" i="11"/>
  <c r="B8090" i="11"/>
  <c r="A8090" i="11"/>
  <c r="O8089" i="11"/>
  <c r="N8089" i="11"/>
  <c r="E8089" i="11"/>
  <c r="D8089" i="11"/>
  <c r="B8089" i="11"/>
  <c r="A8089" i="11"/>
  <c r="O8088" i="11"/>
  <c r="N8088" i="11"/>
  <c r="E8088" i="11"/>
  <c r="D8088" i="11"/>
  <c r="B8088" i="11"/>
  <c r="A8088" i="11"/>
  <c r="O8087" i="11"/>
  <c r="N8087" i="11"/>
  <c r="E8087" i="11"/>
  <c r="D8087" i="11"/>
  <c r="B8087" i="11"/>
  <c r="A8087" i="11"/>
  <c r="O8086" i="11"/>
  <c r="N8086" i="11"/>
  <c r="E8086" i="11"/>
  <c r="D8086" i="11"/>
  <c r="B8086" i="11"/>
  <c r="A8086" i="11"/>
  <c r="O8085" i="11"/>
  <c r="N8085" i="11"/>
  <c r="E8085" i="11"/>
  <c r="D8085" i="11"/>
  <c r="B8085" i="11"/>
  <c r="A8085" i="11"/>
  <c r="O8084" i="11"/>
  <c r="N8084" i="11"/>
  <c r="E8084" i="11"/>
  <c r="D8084" i="11"/>
  <c r="B8084" i="11"/>
  <c r="A8084" i="11"/>
  <c r="O8083" i="11"/>
  <c r="N8083" i="11"/>
  <c r="E8083" i="11"/>
  <c r="D8083" i="11"/>
  <c r="B8083" i="11"/>
  <c r="A8083" i="11"/>
  <c r="O8082" i="11"/>
  <c r="N8082" i="11"/>
  <c r="E8082" i="11"/>
  <c r="D8082" i="11"/>
  <c r="B8082" i="11"/>
  <c r="A8082" i="11"/>
  <c r="O8081" i="11"/>
  <c r="N8081" i="11"/>
  <c r="E8081" i="11"/>
  <c r="D8081" i="11"/>
  <c r="B8081" i="11"/>
  <c r="A8081" i="11"/>
  <c r="O8080" i="11"/>
  <c r="N8080" i="11"/>
  <c r="E8080" i="11"/>
  <c r="D8080" i="11"/>
  <c r="B8080" i="11"/>
  <c r="A8080" i="11"/>
  <c r="O8079" i="11"/>
  <c r="N8079" i="11"/>
  <c r="E8079" i="11"/>
  <c r="D8079" i="11"/>
  <c r="B8079" i="11"/>
  <c r="A8079" i="11"/>
  <c r="O8078" i="11"/>
  <c r="N8078" i="11"/>
  <c r="E8078" i="11"/>
  <c r="D8078" i="11"/>
  <c r="B8078" i="11"/>
  <c r="A8078" i="11"/>
  <c r="O8077" i="11"/>
  <c r="N8077" i="11"/>
  <c r="E8077" i="11"/>
  <c r="D8077" i="11"/>
  <c r="B8077" i="11"/>
  <c r="A8077" i="11"/>
  <c r="O8076" i="11"/>
  <c r="N8076" i="11"/>
  <c r="E8076" i="11"/>
  <c r="D8076" i="11"/>
  <c r="B8076" i="11"/>
  <c r="A8076" i="11"/>
  <c r="O8075" i="11"/>
  <c r="N8075" i="11"/>
  <c r="E8075" i="11"/>
  <c r="D8075" i="11"/>
  <c r="B8075" i="11"/>
  <c r="A8075" i="11"/>
  <c r="O8074" i="11"/>
  <c r="N8074" i="11"/>
  <c r="E8074" i="11"/>
  <c r="D8074" i="11"/>
  <c r="B8074" i="11"/>
  <c r="A8074" i="11"/>
  <c r="O8073" i="11"/>
  <c r="N8073" i="11"/>
  <c r="E8073" i="11"/>
  <c r="D8073" i="11"/>
  <c r="B8073" i="11"/>
  <c r="A8073" i="11"/>
  <c r="O8072" i="11"/>
  <c r="N8072" i="11"/>
  <c r="E8072" i="11"/>
  <c r="D8072" i="11"/>
  <c r="B8072" i="11"/>
  <c r="A8072" i="11"/>
  <c r="O8071" i="11"/>
  <c r="N8071" i="11"/>
  <c r="E8071" i="11"/>
  <c r="D8071" i="11"/>
  <c r="B8071" i="11"/>
  <c r="A8071" i="11"/>
  <c r="O8070" i="11"/>
  <c r="N8070" i="11"/>
  <c r="E8070" i="11"/>
  <c r="D8070" i="11"/>
  <c r="B8070" i="11"/>
  <c r="A8070" i="11"/>
  <c r="O8069" i="11"/>
  <c r="N8069" i="11"/>
  <c r="E8069" i="11"/>
  <c r="D8069" i="11"/>
  <c r="B8069" i="11"/>
  <c r="A8069" i="11"/>
  <c r="O8068" i="11"/>
  <c r="N8068" i="11"/>
  <c r="E8068" i="11"/>
  <c r="D8068" i="11"/>
  <c r="B8068" i="11"/>
  <c r="A8068" i="11"/>
  <c r="O8067" i="11"/>
  <c r="N8067" i="11"/>
  <c r="E8067" i="11"/>
  <c r="D8067" i="11"/>
  <c r="B8067" i="11"/>
  <c r="A8067" i="11"/>
  <c r="O8066" i="11"/>
  <c r="N8066" i="11"/>
  <c r="E8066" i="11"/>
  <c r="D8066" i="11"/>
  <c r="B8066" i="11"/>
  <c r="A8066" i="11"/>
  <c r="O8065" i="11"/>
  <c r="N8065" i="11"/>
  <c r="E8065" i="11"/>
  <c r="D8065" i="11"/>
  <c r="B8065" i="11"/>
  <c r="A8065" i="11"/>
  <c r="O8064" i="11"/>
  <c r="N8064" i="11"/>
  <c r="E8064" i="11"/>
  <c r="D8064" i="11"/>
  <c r="B8064" i="11"/>
  <c r="A8064" i="11"/>
  <c r="O8063" i="11"/>
  <c r="N8063" i="11"/>
  <c r="E8063" i="11"/>
  <c r="D8063" i="11"/>
  <c r="B8063" i="11"/>
  <c r="A8063" i="11"/>
  <c r="O8062" i="11"/>
  <c r="N8062" i="11"/>
  <c r="E8062" i="11"/>
  <c r="D8062" i="11"/>
  <c r="B8062" i="11"/>
  <c r="A8062" i="11"/>
  <c r="O8061" i="11"/>
  <c r="N8061" i="11"/>
  <c r="E8061" i="11"/>
  <c r="D8061" i="11"/>
  <c r="B8061" i="11"/>
  <c r="A8061" i="11"/>
  <c r="O8060" i="11"/>
  <c r="N8060" i="11"/>
  <c r="E8060" i="11"/>
  <c r="D8060" i="11"/>
  <c r="B8060" i="11"/>
  <c r="A8060" i="11"/>
  <c r="O8059" i="11"/>
  <c r="N8059" i="11"/>
  <c r="E8059" i="11"/>
  <c r="D8059" i="11"/>
  <c r="B8059" i="11"/>
  <c r="A8059" i="11"/>
  <c r="O8058" i="11"/>
  <c r="N8058" i="11"/>
  <c r="E8058" i="11"/>
  <c r="D8058" i="11"/>
  <c r="B8058" i="11"/>
  <c r="A8058" i="11"/>
  <c r="O8057" i="11"/>
  <c r="N8057" i="11"/>
  <c r="E8057" i="11"/>
  <c r="D8057" i="11"/>
  <c r="B8057" i="11"/>
  <c r="A8057" i="11"/>
  <c r="O8056" i="11"/>
  <c r="N8056" i="11"/>
  <c r="E8056" i="11"/>
  <c r="D8056" i="11"/>
  <c r="B8056" i="11"/>
  <c r="A8056" i="11"/>
  <c r="O8055" i="11"/>
  <c r="N8055" i="11"/>
  <c r="E8055" i="11"/>
  <c r="D8055" i="11"/>
  <c r="B8055" i="11"/>
  <c r="A8055" i="11"/>
  <c r="O8054" i="11"/>
  <c r="N8054" i="11"/>
  <c r="E8054" i="11"/>
  <c r="D8054" i="11"/>
  <c r="B8054" i="11"/>
  <c r="A8054" i="11"/>
  <c r="O8053" i="11"/>
  <c r="N8053" i="11"/>
  <c r="E8053" i="11"/>
  <c r="D8053" i="11"/>
  <c r="B8053" i="11"/>
  <c r="A8053" i="11"/>
  <c r="O8052" i="11"/>
  <c r="N8052" i="11"/>
  <c r="E8052" i="11"/>
  <c r="D8052" i="11"/>
  <c r="B8052" i="11"/>
  <c r="A8052" i="11"/>
  <c r="O8051" i="11"/>
  <c r="N8051" i="11"/>
  <c r="E8051" i="11"/>
  <c r="D8051" i="11"/>
  <c r="B8051" i="11"/>
  <c r="A8051" i="11"/>
  <c r="O8050" i="11"/>
  <c r="N8050" i="11"/>
  <c r="E8050" i="11"/>
  <c r="D8050" i="11"/>
  <c r="B8050" i="11"/>
  <c r="A8050" i="11"/>
  <c r="O8049" i="11"/>
  <c r="N8049" i="11"/>
  <c r="E8049" i="11"/>
  <c r="D8049" i="11"/>
  <c r="B8049" i="11"/>
  <c r="A8049" i="11"/>
  <c r="O8048" i="11"/>
  <c r="N8048" i="11"/>
  <c r="E8048" i="11"/>
  <c r="D8048" i="11"/>
  <c r="B8048" i="11"/>
  <c r="A8048" i="11"/>
  <c r="O8047" i="11"/>
  <c r="N8047" i="11"/>
  <c r="E8047" i="11"/>
  <c r="D8047" i="11"/>
  <c r="B8047" i="11"/>
  <c r="A8047" i="11"/>
  <c r="O8046" i="11"/>
  <c r="N8046" i="11"/>
  <c r="E8046" i="11"/>
  <c r="D8046" i="11"/>
  <c r="B8046" i="11"/>
  <c r="A8046" i="11"/>
  <c r="O8045" i="11"/>
  <c r="N8045" i="11"/>
  <c r="E8045" i="11"/>
  <c r="D8045" i="11"/>
  <c r="B8045" i="11"/>
  <c r="A8045" i="11"/>
  <c r="O8044" i="11"/>
  <c r="N8044" i="11"/>
  <c r="E8044" i="11"/>
  <c r="D8044" i="11"/>
  <c r="B8044" i="11"/>
  <c r="A8044" i="11"/>
  <c r="O8043" i="11"/>
  <c r="N8043" i="11"/>
  <c r="E8043" i="11"/>
  <c r="D8043" i="11"/>
  <c r="B8043" i="11"/>
  <c r="A8043" i="11"/>
  <c r="O8042" i="11"/>
  <c r="N8042" i="11"/>
  <c r="E8042" i="11"/>
  <c r="D8042" i="11"/>
  <c r="B8042" i="11"/>
  <c r="A8042" i="11"/>
  <c r="O8041" i="11"/>
  <c r="N8041" i="11"/>
  <c r="E8041" i="11"/>
  <c r="D8041" i="11"/>
  <c r="B8041" i="11"/>
  <c r="A8041" i="11"/>
  <c r="O8040" i="11"/>
  <c r="N8040" i="11"/>
  <c r="E8040" i="11"/>
  <c r="D8040" i="11"/>
  <c r="B8040" i="11"/>
  <c r="A8040" i="11"/>
  <c r="O8039" i="11"/>
  <c r="N8039" i="11"/>
  <c r="E8039" i="11"/>
  <c r="D8039" i="11"/>
  <c r="B8039" i="11"/>
  <c r="A8039" i="11"/>
  <c r="O8038" i="11"/>
  <c r="N8038" i="11"/>
  <c r="E8038" i="11"/>
  <c r="D8038" i="11"/>
  <c r="B8038" i="11"/>
  <c r="A8038" i="11"/>
  <c r="O8037" i="11"/>
  <c r="N8037" i="11"/>
  <c r="E8037" i="11"/>
  <c r="D8037" i="11"/>
  <c r="B8037" i="11"/>
  <c r="A8037" i="11"/>
  <c r="O8036" i="11"/>
  <c r="N8036" i="11"/>
  <c r="E8036" i="11"/>
  <c r="D8036" i="11"/>
  <c r="B8036" i="11"/>
  <c r="A8036" i="11"/>
  <c r="O8035" i="11"/>
  <c r="N8035" i="11"/>
  <c r="E8035" i="11"/>
  <c r="D8035" i="11"/>
  <c r="B8035" i="11"/>
  <c r="A8035" i="11"/>
  <c r="O8034" i="11"/>
  <c r="N8034" i="11"/>
  <c r="E8034" i="11"/>
  <c r="D8034" i="11"/>
  <c r="B8034" i="11"/>
  <c r="A8034" i="11"/>
  <c r="O8033" i="11"/>
  <c r="N8033" i="11"/>
  <c r="E8033" i="11"/>
  <c r="D8033" i="11"/>
  <c r="B8033" i="11"/>
  <c r="A8033" i="11"/>
  <c r="O8032" i="11"/>
  <c r="N8032" i="11"/>
  <c r="E8032" i="11"/>
  <c r="D8032" i="11"/>
  <c r="B8032" i="11"/>
  <c r="A8032" i="11"/>
  <c r="O8031" i="11"/>
  <c r="N8031" i="11"/>
  <c r="E8031" i="11"/>
  <c r="D8031" i="11"/>
  <c r="B8031" i="11"/>
  <c r="A8031" i="11"/>
  <c r="O8030" i="11"/>
  <c r="N8030" i="11"/>
  <c r="E8030" i="11"/>
  <c r="D8030" i="11"/>
  <c r="B8030" i="11"/>
  <c r="A8030" i="11"/>
  <c r="O8029" i="11"/>
  <c r="N8029" i="11"/>
  <c r="E8029" i="11"/>
  <c r="D8029" i="11"/>
  <c r="B8029" i="11"/>
  <c r="A8029" i="11"/>
  <c r="O8028" i="11"/>
  <c r="N8028" i="11"/>
  <c r="E8028" i="11"/>
  <c r="D8028" i="11"/>
  <c r="B8028" i="11"/>
  <c r="A8028" i="11"/>
  <c r="O8027" i="11"/>
  <c r="N8027" i="11"/>
  <c r="E8027" i="11"/>
  <c r="D8027" i="11"/>
  <c r="B8027" i="11"/>
  <c r="A8027" i="11"/>
  <c r="O8026" i="11"/>
  <c r="N8026" i="11"/>
  <c r="E8026" i="11"/>
  <c r="D8026" i="11"/>
  <c r="B8026" i="11"/>
  <c r="A8026" i="11"/>
  <c r="O8025" i="11"/>
  <c r="N8025" i="11"/>
  <c r="E8025" i="11"/>
  <c r="D8025" i="11"/>
  <c r="B8025" i="11"/>
  <c r="A8025" i="11"/>
  <c r="O8024" i="11"/>
  <c r="N8024" i="11"/>
  <c r="E8024" i="11"/>
  <c r="D8024" i="11"/>
  <c r="B8024" i="11"/>
  <c r="A8024" i="11"/>
  <c r="O8023" i="11"/>
  <c r="N8023" i="11"/>
  <c r="E8023" i="11"/>
  <c r="D8023" i="11"/>
  <c r="B8023" i="11"/>
  <c r="A8023" i="11"/>
  <c r="O8022" i="11"/>
  <c r="N8022" i="11"/>
  <c r="E8022" i="11"/>
  <c r="D8022" i="11"/>
  <c r="B8022" i="11"/>
  <c r="A8022" i="11"/>
  <c r="O8021" i="11"/>
  <c r="N8021" i="11"/>
  <c r="E8021" i="11"/>
  <c r="D8021" i="11"/>
  <c r="B8021" i="11"/>
  <c r="A8021" i="11"/>
  <c r="O8020" i="11"/>
  <c r="N8020" i="11"/>
  <c r="E8020" i="11"/>
  <c r="D8020" i="11"/>
  <c r="B8020" i="11"/>
  <c r="A8020" i="11"/>
  <c r="O8019" i="11"/>
  <c r="N8019" i="11"/>
  <c r="E8019" i="11"/>
  <c r="D8019" i="11"/>
  <c r="B8019" i="11"/>
  <c r="A8019" i="11"/>
  <c r="O8018" i="11"/>
  <c r="N8018" i="11"/>
  <c r="E8018" i="11"/>
  <c r="D8018" i="11"/>
  <c r="B8018" i="11"/>
  <c r="A8018" i="11"/>
  <c r="O8017" i="11"/>
  <c r="N8017" i="11"/>
  <c r="E8017" i="11"/>
  <c r="D8017" i="11"/>
  <c r="B8017" i="11"/>
  <c r="A8017" i="11"/>
  <c r="O8016" i="11"/>
  <c r="N8016" i="11"/>
  <c r="E8016" i="11"/>
  <c r="D8016" i="11"/>
  <c r="B8016" i="11"/>
  <c r="A8016" i="11"/>
  <c r="O8015" i="11"/>
  <c r="N8015" i="11"/>
  <c r="E8015" i="11"/>
  <c r="D8015" i="11"/>
  <c r="B8015" i="11"/>
  <c r="A8015" i="11"/>
  <c r="O8014" i="11"/>
  <c r="N8014" i="11"/>
  <c r="E8014" i="11"/>
  <c r="D8014" i="11"/>
  <c r="B8014" i="11"/>
  <c r="A8014" i="11"/>
  <c r="O8013" i="11"/>
  <c r="N8013" i="11"/>
  <c r="E8013" i="11"/>
  <c r="D8013" i="11"/>
  <c r="B8013" i="11"/>
  <c r="A8013" i="11"/>
  <c r="O8012" i="11"/>
  <c r="N8012" i="11"/>
  <c r="E8012" i="11"/>
  <c r="D8012" i="11"/>
  <c r="B8012" i="11"/>
  <c r="A8012" i="11"/>
  <c r="O8011" i="11"/>
  <c r="N8011" i="11"/>
  <c r="E8011" i="11"/>
  <c r="D8011" i="11"/>
  <c r="B8011" i="11"/>
  <c r="A8011" i="11"/>
  <c r="O8010" i="11"/>
  <c r="N8010" i="11"/>
  <c r="E8010" i="11"/>
  <c r="D8010" i="11"/>
  <c r="B8010" i="11"/>
  <c r="A8010" i="11"/>
  <c r="O8009" i="11"/>
  <c r="N8009" i="11"/>
  <c r="E8009" i="11"/>
  <c r="D8009" i="11"/>
  <c r="B8009" i="11"/>
  <c r="A8009" i="11"/>
  <c r="O8008" i="11"/>
  <c r="N8008" i="11"/>
  <c r="E8008" i="11"/>
  <c r="D8008" i="11"/>
  <c r="B8008" i="11"/>
  <c r="A8008" i="11"/>
  <c r="O8007" i="11"/>
  <c r="N8007" i="11"/>
  <c r="E8007" i="11"/>
  <c r="D8007" i="11"/>
  <c r="B8007" i="11"/>
  <c r="A8007" i="11"/>
  <c r="O8006" i="11"/>
  <c r="N8006" i="11"/>
  <c r="E8006" i="11"/>
  <c r="D8006" i="11"/>
  <c r="B8006" i="11"/>
  <c r="A8006" i="11"/>
  <c r="O8005" i="11"/>
  <c r="N8005" i="11"/>
  <c r="E8005" i="11"/>
  <c r="D8005" i="11"/>
  <c r="B8005" i="11"/>
  <c r="A8005" i="11"/>
  <c r="O8004" i="11"/>
  <c r="N8004" i="11"/>
  <c r="E8004" i="11"/>
  <c r="D8004" i="11"/>
  <c r="B8004" i="11"/>
  <c r="A8004" i="11"/>
  <c r="O8003" i="11"/>
  <c r="N8003" i="11"/>
  <c r="E8003" i="11"/>
  <c r="D8003" i="11"/>
  <c r="B8003" i="11"/>
  <c r="A8003" i="11"/>
  <c r="O8002" i="11"/>
  <c r="N8002" i="11"/>
  <c r="E8002" i="11"/>
  <c r="D8002" i="11"/>
  <c r="B8002" i="11"/>
  <c r="A8002" i="11"/>
  <c r="O8001" i="11"/>
  <c r="N8001" i="11"/>
  <c r="E8001" i="11"/>
  <c r="D8001" i="11"/>
  <c r="B8001" i="11"/>
  <c r="A8001" i="11"/>
  <c r="O8000" i="11"/>
  <c r="N8000" i="11"/>
  <c r="E8000" i="11"/>
  <c r="D8000" i="11"/>
  <c r="B8000" i="11"/>
  <c r="A8000" i="11"/>
  <c r="O7999" i="11"/>
  <c r="N7999" i="11"/>
  <c r="E7999" i="11"/>
  <c r="D7999" i="11"/>
  <c r="B7999" i="11"/>
  <c r="A7999" i="11"/>
  <c r="O7998" i="11"/>
  <c r="N7998" i="11"/>
  <c r="E7998" i="11"/>
  <c r="D7998" i="11"/>
  <c r="B7998" i="11"/>
  <c r="A7998" i="11"/>
  <c r="O7997" i="11"/>
  <c r="N7997" i="11"/>
  <c r="E7997" i="11"/>
  <c r="D7997" i="11"/>
  <c r="B7997" i="11"/>
  <c r="A7997" i="11"/>
  <c r="O7996" i="11"/>
  <c r="N7996" i="11"/>
  <c r="E7996" i="11"/>
  <c r="D7996" i="11"/>
  <c r="B7996" i="11"/>
  <c r="A7996" i="11"/>
  <c r="O7995" i="11"/>
  <c r="N7995" i="11"/>
  <c r="E7995" i="11"/>
  <c r="D7995" i="11"/>
  <c r="B7995" i="11"/>
  <c r="A7995" i="11"/>
  <c r="O7994" i="11"/>
  <c r="N7994" i="11"/>
  <c r="E7994" i="11"/>
  <c r="D7994" i="11"/>
  <c r="B7994" i="11"/>
  <c r="A7994" i="11"/>
  <c r="O7993" i="11"/>
  <c r="N7993" i="11"/>
  <c r="E7993" i="11"/>
  <c r="D7993" i="11"/>
  <c r="B7993" i="11"/>
  <c r="A7993" i="11"/>
  <c r="O7992" i="11"/>
  <c r="N7992" i="11"/>
  <c r="E7992" i="11"/>
  <c r="D7992" i="11"/>
  <c r="B7992" i="11"/>
  <c r="A7992" i="11"/>
  <c r="O7991" i="11"/>
  <c r="N7991" i="11"/>
  <c r="E7991" i="11"/>
  <c r="D7991" i="11"/>
  <c r="B7991" i="11"/>
  <c r="A7991" i="11"/>
  <c r="O7990" i="11"/>
  <c r="N7990" i="11"/>
  <c r="E7990" i="11"/>
  <c r="D7990" i="11"/>
  <c r="B7990" i="11"/>
  <c r="A7990" i="11"/>
  <c r="O7989" i="11"/>
  <c r="N7989" i="11"/>
  <c r="E7989" i="11"/>
  <c r="D7989" i="11"/>
  <c r="B7989" i="11"/>
  <c r="A7989" i="11"/>
  <c r="O7988" i="11"/>
  <c r="N7988" i="11"/>
  <c r="E7988" i="11"/>
  <c r="D7988" i="11"/>
  <c r="B7988" i="11"/>
  <c r="A7988" i="11"/>
  <c r="O7987" i="11"/>
  <c r="N7987" i="11"/>
  <c r="E7987" i="11"/>
  <c r="D7987" i="11"/>
  <c r="B7987" i="11"/>
  <c r="A7987" i="11"/>
  <c r="O7986" i="11"/>
  <c r="N7986" i="11"/>
  <c r="E7986" i="11"/>
  <c r="D7986" i="11"/>
  <c r="B7986" i="11"/>
  <c r="A7986" i="11"/>
  <c r="O7985" i="11"/>
  <c r="N7985" i="11"/>
  <c r="E7985" i="11"/>
  <c r="D7985" i="11"/>
  <c r="B7985" i="11"/>
  <c r="A7985" i="11"/>
  <c r="O7984" i="11"/>
  <c r="N7984" i="11"/>
  <c r="E7984" i="11"/>
  <c r="D7984" i="11"/>
  <c r="B7984" i="11"/>
  <c r="A7984" i="11"/>
  <c r="O7983" i="11"/>
  <c r="N7983" i="11"/>
  <c r="E7983" i="11"/>
  <c r="D7983" i="11"/>
  <c r="B7983" i="11"/>
  <c r="A7983" i="11"/>
  <c r="O7982" i="11"/>
  <c r="N7982" i="11"/>
  <c r="E7982" i="11"/>
  <c r="D7982" i="11"/>
  <c r="B7982" i="11"/>
  <c r="A7982" i="11"/>
  <c r="O7981" i="11"/>
  <c r="N7981" i="11"/>
  <c r="E7981" i="11"/>
  <c r="D7981" i="11"/>
  <c r="B7981" i="11"/>
  <c r="A7981" i="11"/>
  <c r="O7980" i="11"/>
  <c r="N7980" i="11"/>
  <c r="E7980" i="11"/>
  <c r="D7980" i="11"/>
  <c r="B7980" i="11"/>
  <c r="A7980" i="11"/>
  <c r="O7979" i="11"/>
  <c r="N7979" i="11"/>
  <c r="E7979" i="11"/>
  <c r="D7979" i="11"/>
  <c r="B7979" i="11"/>
  <c r="A7979" i="11"/>
  <c r="O7978" i="11"/>
  <c r="N7978" i="11"/>
  <c r="E7978" i="11"/>
  <c r="D7978" i="11"/>
  <c r="B7978" i="11"/>
  <c r="A7978" i="11"/>
  <c r="O7977" i="11"/>
  <c r="N7977" i="11"/>
  <c r="E7977" i="11"/>
  <c r="D7977" i="11"/>
  <c r="B7977" i="11"/>
  <c r="A7977" i="11"/>
  <c r="O7976" i="11"/>
  <c r="N7976" i="11"/>
  <c r="E7976" i="11"/>
  <c r="D7976" i="11"/>
  <c r="B7976" i="11"/>
  <c r="A7976" i="11"/>
  <c r="O7975" i="11"/>
  <c r="N7975" i="11"/>
  <c r="E7975" i="11"/>
  <c r="D7975" i="11"/>
  <c r="B7975" i="11"/>
  <c r="A7975" i="11"/>
  <c r="O7974" i="11"/>
  <c r="N7974" i="11"/>
  <c r="E7974" i="11"/>
  <c r="D7974" i="11"/>
  <c r="B7974" i="11"/>
  <c r="A7974" i="11"/>
  <c r="O7973" i="11"/>
  <c r="N7973" i="11"/>
  <c r="E7973" i="11"/>
  <c r="D7973" i="11"/>
  <c r="B7973" i="11"/>
  <c r="A7973" i="11"/>
  <c r="O7972" i="11"/>
  <c r="N7972" i="11"/>
  <c r="E7972" i="11"/>
  <c r="D7972" i="11"/>
  <c r="B7972" i="11"/>
  <c r="A7972" i="11"/>
  <c r="O7971" i="11"/>
  <c r="N7971" i="11"/>
  <c r="E7971" i="11"/>
  <c r="D7971" i="11"/>
  <c r="B7971" i="11"/>
  <c r="A7971" i="11"/>
  <c r="O7970" i="11"/>
  <c r="N7970" i="11"/>
  <c r="E7970" i="11"/>
  <c r="D7970" i="11"/>
  <c r="B7970" i="11"/>
  <c r="A7970" i="11"/>
  <c r="O7969" i="11"/>
  <c r="N7969" i="11"/>
  <c r="E7969" i="11"/>
  <c r="D7969" i="11"/>
  <c r="B7969" i="11"/>
  <c r="A7969" i="11"/>
  <c r="O7968" i="11"/>
  <c r="N7968" i="11"/>
  <c r="E7968" i="11"/>
  <c r="D7968" i="11"/>
  <c r="B7968" i="11"/>
  <c r="A7968" i="11"/>
  <c r="O7967" i="11"/>
  <c r="N7967" i="11"/>
  <c r="E7967" i="11"/>
  <c r="D7967" i="11"/>
  <c r="B7967" i="11"/>
  <c r="A7967" i="11"/>
  <c r="O7966" i="11"/>
  <c r="N7966" i="11"/>
  <c r="E7966" i="11"/>
  <c r="D7966" i="11"/>
  <c r="B7966" i="11"/>
  <c r="A7966" i="11"/>
  <c r="O7965" i="11"/>
  <c r="N7965" i="11"/>
  <c r="E7965" i="11"/>
  <c r="D7965" i="11"/>
  <c r="B7965" i="11"/>
  <c r="A7965" i="11"/>
  <c r="O7964" i="11"/>
  <c r="N7964" i="11"/>
  <c r="E7964" i="11"/>
  <c r="D7964" i="11"/>
  <c r="B7964" i="11"/>
  <c r="A7964" i="11"/>
  <c r="O7963" i="11"/>
  <c r="N7963" i="11"/>
  <c r="E7963" i="11"/>
  <c r="D7963" i="11"/>
  <c r="B7963" i="11"/>
  <c r="A7963" i="11"/>
  <c r="O7962" i="11"/>
  <c r="N7962" i="11"/>
  <c r="E7962" i="11"/>
  <c r="D7962" i="11"/>
  <c r="B7962" i="11"/>
  <c r="A7962" i="11"/>
  <c r="O7961" i="11"/>
  <c r="N7961" i="11"/>
  <c r="E7961" i="11"/>
  <c r="D7961" i="11"/>
  <c r="B7961" i="11"/>
  <c r="A7961" i="11"/>
  <c r="O7960" i="11"/>
  <c r="N7960" i="11"/>
  <c r="E7960" i="11"/>
  <c r="D7960" i="11"/>
  <c r="B7960" i="11"/>
  <c r="A7960" i="11"/>
  <c r="O7959" i="11"/>
  <c r="N7959" i="11"/>
  <c r="E7959" i="11"/>
  <c r="D7959" i="11"/>
  <c r="B7959" i="11"/>
  <c r="A7959" i="11"/>
  <c r="O7958" i="11"/>
  <c r="N7958" i="11"/>
  <c r="E7958" i="11"/>
  <c r="D7958" i="11"/>
  <c r="B7958" i="11"/>
  <c r="A7958" i="11"/>
  <c r="O7957" i="11"/>
  <c r="N7957" i="11"/>
  <c r="E7957" i="11"/>
  <c r="D7957" i="11"/>
  <c r="B7957" i="11"/>
  <c r="A7957" i="11"/>
  <c r="O7956" i="11"/>
  <c r="N7956" i="11"/>
  <c r="E7956" i="11"/>
  <c r="D7956" i="11"/>
  <c r="B7956" i="11"/>
  <c r="A7956" i="11"/>
  <c r="O7955" i="11"/>
  <c r="N7955" i="11"/>
  <c r="E7955" i="11"/>
  <c r="D7955" i="11"/>
  <c r="B7955" i="11"/>
  <c r="A7955" i="11"/>
  <c r="O7954" i="11"/>
  <c r="N7954" i="11"/>
  <c r="E7954" i="11"/>
  <c r="D7954" i="11"/>
  <c r="B7954" i="11"/>
  <c r="A7954" i="11"/>
  <c r="O7953" i="11"/>
  <c r="N7953" i="11"/>
  <c r="E7953" i="11"/>
  <c r="D7953" i="11"/>
  <c r="B7953" i="11"/>
  <c r="A7953" i="11"/>
  <c r="O7952" i="11"/>
  <c r="N7952" i="11"/>
  <c r="E7952" i="11"/>
  <c r="D7952" i="11"/>
  <c r="B7952" i="11"/>
  <c r="A7952" i="11"/>
  <c r="O7951" i="11"/>
  <c r="N7951" i="11"/>
  <c r="E7951" i="11"/>
  <c r="D7951" i="11"/>
  <c r="B7951" i="11"/>
  <c r="A7951" i="11"/>
  <c r="O7950" i="11"/>
  <c r="N7950" i="11"/>
  <c r="E7950" i="11"/>
  <c r="D7950" i="11"/>
  <c r="B7950" i="11"/>
  <c r="A7950" i="11"/>
  <c r="O7949" i="11"/>
  <c r="N7949" i="11"/>
  <c r="E7949" i="11"/>
  <c r="D7949" i="11"/>
  <c r="B7949" i="11"/>
  <c r="A7949" i="11"/>
  <c r="O7948" i="11"/>
  <c r="N7948" i="11"/>
  <c r="E7948" i="11"/>
  <c r="D7948" i="11"/>
  <c r="B7948" i="11"/>
  <c r="A7948" i="11"/>
  <c r="O7947" i="11"/>
  <c r="N7947" i="11"/>
  <c r="E7947" i="11"/>
  <c r="D7947" i="11"/>
  <c r="B7947" i="11"/>
  <c r="A7947" i="11"/>
  <c r="O7946" i="11"/>
  <c r="N7946" i="11"/>
  <c r="E7946" i="11"/>
  <c r="D7946" i="11"/>
  <c r="B7946" i="11"/>
  <c r="A7946" i="11"/>
  <c r="O7945" i="11"/>
  <c r="N7945" i="11"/>
  <c r="E7945" i="11"/>
  <c r="D7945" i="11"/>
  <c r="B7945" i="11"/>
  <c r="A7945" i="11"/>
  <c r="O7944" i="11"/>
  <c r="N7944" i="11"/>
  <c r="E7944" i="11"/>
  <c r="D7944" i="11"/>
  <c r="B7944" i="11"/>
  <c r="A7944" i="11"/>
  <c r="O7943" i="11"/>
  <c r="N7943" i="11"/>
  <c r="E7943" i="11"/>
  <c r="D7943" i="11"/>
  <c r="B7943" i="11"/>
  <c r="A7943" i="11"/>
  <c r="O7942" i="11"/>
  <c r="N7942" i="11"/>
  <c r="E7942" i="11"/>
  <c r="D7942" i="11"/>
  <c r="B7942" i="11"/>
  <c r="A7942" i="11"/>
  <c r="O7941" i="11"/>
  <c r="N7941" i="11"/>
  <c r="E7941" i="11"/>
  <c r="D7941" i="11"/>
  <c r="B7941" i="11"/>
  <c r="A7941" i="11"/>
  <c r="O7940" i="11"/>
  <c r="N7940" i="11"/>
  <c r="E7940" i="11"/>
  <c r="D7940" i="11"/>
  <c r="B7940" i="11"/>
  <c r="A7940" i="11"/>
  <c r="O7939" i="11"/>
  <c r="N7939" i="11"/>
  <c r="E7939" i="11"/>
  <c r="D7939" i="11"/>
  <c r="B7939" i="11"/>
  <c r="A7939" i="11"/>
  <c r="O7938" i="11"/>
  <c r="N7938" i="11"/>
  <c r="E7938" i="11"/>
  <c r="D7938" i="11"/>
  <c r="B7938" i="11"/>
  <c r="A7938" i="11"/>
  <c r="O7937" i="11"/>
  <c r="N7937" i="11"/>
  <c r="E7937" i="11"/>
  <c r="D7937" i="11"/>
  <c r="B7937" i="11"/>
  <c r="A7937" i="11"/>
  <c r="O7936" i="11"/>
  <c r="N7936" i="11"/>
  <c r="E7936" i="11"/>
  <c r="D7936" i="11"/>
  <c r="B7936" i="11"/>
  <c r="A7936" i="11"/>
  <c r="O7935" i="11"/>
  <c r="N7935" i="11"/>
  <c r="E7935" i="11"/>
  <c r="D7935" i="11"/>
  <c r="B7935" i="11"/>
  <c r="A7935" i="11"/>
  <c r="O7934" i="11"/>
  <c r="N7934" i="11"/>
  <c r="E7934" i="11"/>
  <c r="D7934" i="11"/>
  <c r="B7934" i="11"/>
  <c r="A7934" i="11"/>
  <c r="O7933" i="11"/>
  <c r="N7933" i="11"/>
  <c r="E7933" i="11"/>
  <c r="D7933" i="11"/>
  <c r="B7933" i="11"/>
  <c r="A7933" i="11"/>
  <c r="O7932" i="11"/>
  <c r="N7932" i="11"/>
  <c r="E7932" i="11"/>
  <c r="D7932" i="11"/>
  <c r="B7932" i="11"/>
  <c r="A7932" i="11"/>
  <c r="O7931" i="11"/>
  <c r="N7931" i="11"/>
  <c r="E7931" i="11"/>
  <c r="D7931" i="11"/>
  <c r="B7931" i="11"/>
  <c r="A7931" i="11"/>
  <c r="O7930" i="11"/>
  <c r="N7930" i="11"/>
  <c r="E7930" i="11"/>
  <c r="D7930" i="11"/>
  <c r="B7930" i="11"/>
  <c r="A7930" i="11"/>
  <c r="O7929" i="11"/>
  <c r="N7929" i="11"/>
  <c r="E7929" i="11"/>
  <c r="D7929" i="11"/>
  <c r="B7929" i="11"/>
  <c r="A7929" i="11"/>
  <c r="O7928" i="11"/>
  <c r="N7928" i="11"/>
  <c r="E7928" i="11"/>
  <c r="D7928" i="11"/>
  <c r="B7928" i="11"/>
  <c r="A7928" i="11"/>
  <c r="O7927" i="11"/>
  <c r="N7927" i="11"/>
  <c r="E7927" i="11"/>
  <c r="D7927" i="11"/>
  <c r="B7927" i="11"/>
  <c r="A7927" i="11"/>
  <c r="O7926" i="11"/>
  <c r="N7926" i="11"/>
  <c r="E7926" i="11"/>
  <c r="D7926" i="11"/>
  <c r="B7926" i="11"/>
  <c r="A7926" i="11"/>
  <c r="O7925" i="11"/>
  <c r="N7925" i="11"/>
  <c r="E7925" i="11"/>
  <c r="D7925" i="11"/>
  <c r="B7925" i="11"/>
  <c r="A7925" i="11"/>
  <c r="O7924" i="11"/>
  <c r="N7924" i="11"/>
  <c r="E7924" i="11"/>
  <c r="D7924" i="11"/>
  <c r="B7924" i="11"/>
  <c r="A7924" i="11"/>
  <c r="O7923" i="11"/>
  <c r="N7923" i="11"/>
  <c r="E7923" i="11"/>
  <c r="D7923" i="11"/>
  <c r="B7923" i="11"/>
  <c r="A7923" i="11"/>
  <c r="O7922" i="11"/>
  <c r="N7922" i="11"/>
  <c r="E7922" i="11"/>
  <c r="D7922" i="11"/>
  <c r="B7922" i="11"/>
  <c r="A7922" i="11"/>
  <c r="O7921" i="11"/>
  <c r="N7921" i="11"/>
  <c r="E7921" i="11"/>
  <c r="D7921" i="11"/>
  <c r="B7921" i="11"/>
  <c r="A7921" i="11"/>
  <c r="O7920" i="11"/>
  <c r="N7920" i="11"/>
  <c r="E7920" i="11"/>
  <c r="D7920" i="11"/>
  <c r="B7920" i="11"/>
  <c r="A7920" i="11"/>
  <c r="O7919" i="11"/>
  <c r="N7919" i="11"/>
  <c r="E7919" i="11"/>
  <c r="D7919" i="11"/>
  <c r="B7919" i="11"/>
  <c r="A7919" i="11"/>
  <c r="O7918" i="11"/>
  <c r="N7918" i="11"/>
  <c r="E7918" i="11"/>
  <c r="D7918" i="11"/>
  <c r="B7918" i="11"/>
  <c r="A7918" i="11"/>
  <c r="O7917" i="11"/>
  <c r="N7917" i="11"/>
  <c r="E7917" i="11"/>
  <c r="D7917" i="11"/>
  <c r="B7917" i="11"/>
  <c r="A7917" i="11"/>
  <c r="O7916" i="11"/>
  <c r="N7916" i="11"/>
  <c r="E7916" i="11"/>
  <c r="D7916" i="11"/>
  <c r="B7916" i="11"/>
  <c r="A7916" i="11"/>
  <c r="O7915" i="11"/>
  <c r="N7915" i="11"/>
  <c r="E7915" i="11"/>
  <c r="D7915" i="11"/>
  <c r="B7915" i="11"/>
  <c r="A7915" i="11"/>
  <c r="O7914" i="11"/>
  <c r="N7914" i="11"/>
  <c r="E7914" i="11"/>
  <c r="D7914" i="11"/>
  <c r="B7914" i="11"/>
  <c r="A7914" i="11"/>
  <c r="O7913" i="11"/>
  <c r="N7913" i="11"/>
  <c r="E7913" i="11"/>
  <c r="D7913" i="11"/>
  <c r="B7913" i="11"/>
  <c r="A7913" i="11"/>
  <c r="O7912" i="11"/>
  <c r="N7912" i="11"/>
  <c r="E7912" i="11"/>
  <c r="D7912" i="11"/>
  <c r="B7912" i="11"/>
  <c r="A7912" i="11"/>
  <c r="O7911" i="11"/>
  <c r="N7911" i="11"/>
  <c r="E7911" i="11"/>
  <c r="D7911" i="11"/>
  <c r="B7911" i="11"/>
  <c r="A7911" i="11"/>
  <c r="O7910" i="11"/>
  <c r="N7910" i="11"/>
  <c r="E7910" i="11"/>
  <c r="D7910" i="11"/>
  <c r="B7910" i="11"/>
  <c r="A7910" i="11"/>
  <c r="O7909" i="11"/>
  <c r="N7909" i="11"/>
  <c r="E7909" i="11"/>
  <c r="D7909" i="11"/>
  <c r="B7909" i="11"/>
  <c r="A7909" i="11"/>
  <c r="O7908" i="11"/>
  <c r="N7908" i="11"/>
  <c r="E7908" i="11"/>
  <c r="D7908" i="11"/>
  <c r="B7908" i="11"/>
  <c r="A7908" i="11"/>
  <c r="O7907" i="11"/>
  <c r="N7907" i="11"/>
  <c r="E7907" i="11"/>
  <c r="D7907" i="11"/>
  <c r="B7907" i="11"/>
  <c r="A7907" i="11"/>
  <c r="O7906" i="11"/>
  <c r="N7906" i="11"/>
  <c r="E7906" i="11"/>
  <c r="D7906" i="11"/>
  <c r="B7906" i="11"/>
  <c r="A7906" i="11"/>
  <c r="O7905" i="11"/>
  <c r="N7905" i="11"/>
  <c r="E7905" i="11"/>
  <c r="D7905" i="11"/>
  <c r="B7905" i="11"/>
  <c r="A7905" i="11"/>
  <c r="O7904" i="11"/>
  <c r="N7904" i="11"/>
  <c r="E7904" i="11"/>
  <c r="D7904" i="11"/>
  <c r="B7904" i="11"/>
  <c r="A7904" i="11"/>
  <c r="O7903" i="11"/>
  <c r="N7903" i="11"/>
  <c r="E7903" i="11"/>
  <c r="D7903" i="11"/>
  <c r="B7903" i="11"/>
  <c r="A7903" i="11"/>
  <c r="O7902" i="11"/>
  <c r="N7902" i="11"/>
  <c r="E7902" i="11"/>
  <c r="D7902" i="11"/>
  <c r="B7902" i="11"/>
  <c r="A7902" i="11"/>
  <c r="O7901" i="11"/>
  <c r="N7901" i="11"/>
  <c r="E7901" i="11"/>
  <c r="D7901" i="11"/>
  <c r="B7901" i="11"/>
  <c r="A7901" i="11"/>
  <c r="O7900" i="11"/>
  <c r="N7900" i="11"/>
  <c r="E7900" i="11"/>
  <c r="D7900" i="11"/>
  <c r="B7900" i="11"/>
  <c r="A7900" i="11"/>
  <c r="O7899" i="11"/>
  <c r="N7899" i="11"/>
  <c r="E7899" i="11"/>
  <c r="D7899" i="11"/>
  <c r="B7899" i="11"/>
  <c r="A7899" i="11"/>
  <c r="O7898" i="11"/>
  <c r="N7898" i="11"/>
  <c r="E7898" i="11"/>
  <c r="D7898" i="11"/>
  <c r="B7898" i="11"/>
  <c r="A7898" i="11"/>
  <c r="O7897" i="11"/>
  <c r="N7897" i="11"/>
  <c r="E7897" i="11"/>
  <c r="D7897" i="11"/>
  <c r="B7897" i="11"/>
  <c r="A7897" i="11"/>
  <c r="O7896" i="11"/>
  <c r="N7896" i="11"/>
  <c r="E7896" i="11"/>
  <c r="D7896" i="11"/>
  <c r="B7896" i="11"/>
  <c r="A7896" i="11"/>
  <c r="O7895" i="11"/>
  <c r="N7895" i="11"/>
  <c r="E7895" i="11"/>
  <c r="D7895" i="11"/>
  <c r="B7895" i="11"/>
  <c r="A7895" i="11"/>
  <c r="O7894" i="11"/>
  <c r="N7894" i="11"/>
  <c r="E7894" i="11"/>
  <c r="D7894" i="11"/>
  <c r="B7894" i="11"/>
  <c r="A7894" i="11"/>
  <c r="O7893" i="11"/>
  <c r="N7893" i="11"/>
  <c r="E7893" i="11"/>
  <c r="D7893" i="11"/>
  <c r="B7893" i="11"/>
  <c r="A7893" i="11"/>
  <c r="O7892" i="11"/>
  <c r="N7892" i="11"/>
  <c r="E7892" i="11"/>
  <c r="D7892" i="11"/>
  <c r="B7892" i="11"/>
  <c r="A7892" i="11"/>
  <c r="O7891" i="11"/>
  <c r="N7891" i="11"/>
  <c r="E7891" i="11"/>
  <c r="D7891" i="11"/>
  <c r="B7891" i="11"/>
  <c r="A7891" i="11"/>
  <c r="O7890" i="11"/>
  <c r="N7890" i="11"/>
  <c r="E7890" i="11"/>
  <c r="D7890" i="11"/>
  <c r="B7890" i="11"/>
  <c r="A7890" i="11"/>
  <c r="O7889" i="11"/>
  <c r="N7889" i="11"/>
  <c r="E7889" i="11"/>
  <c r="D7889" i="11"/>
  <c r="B7889" i="11"/>
  <c r="A7889" i="11"/>
  <c r="O7888" i="11"/>
  <c r="N7888" i="11"/>
  <c r="E7888" i="11"/>
  <c r="D7888" i="11"/>
  <c r="B7888" i="11"/>
  <c r="A7888" i="11"/>
  <c r="O7887" i="11"/>
  <c r="N7887" i="11"/>
  <c r="E7887" i="11"/>
  <c r="D7887" i="11"/>
  <c r="B7887" i="11"/>
  <c r="A7887" i="11"/>
  <c r="O7886" i="11"/>
  <c r="N7886" i="11"/>
  <c r="E7886" i="11"/>
  <c r="D7886" i="11"/>
  <c r="B7886" i="11"/>
  <c r="A7886" i="11"/>
  <c r="O7885" i="11"/>
  <c r="N7885" i="11"/>
  <c r="E7885" i="11"/>
  <c r="D7885" i="11"/>
  <c r="B7885" i="11"/>
  <c r="A7885" i="11"/>
  <c r="O7884" i="11"/>
  <c r="N7884" i="11"/>
  <c r="E7884" i="11"/>
  <c r="D7884" i="11"/>
  <c r="B7884" i="11"/>
  <c r="A7884" i="11"/>
  <c r="O7883" i="11"/>
  <c r="N7883" i="11"/>
  <c r="E7883" i="11"/>
  <c r="D7883" i="11"/>
  <c r="B7883" i="11"/>
  <c r="A7883" i="11"/>
  <c r="O7882" i="11"/>
  <c r="N7882" i="11"/>
  <c r="E7882" i="11"/>
  <c r="D7882" i="11"/>
  <c r="B7882" i="11"/>
  <c r="A7882" i="11"/>
  <c r="O7881" i="11"/>
  <c r="N7881" i="11"/>
  <c r="E7881" i="11"/>
  <c r="D7881" i="11"/>
  <c r="B7881" i="11"/>
  <c r="A7881" i="11"/>
  <c r="O7880" i="11"/>
  <c r="N7880" i="11"/>
  <c r="E7880" i="11"/>
  <c r="D7880" i="11"/>
  <c r="B7880" i="11"/>
  <c r="A7880" i="11"/>
  <c r="O7879" i="11"/>
  <c r="N7879" i="11"/>
  <c r="E7879" i="11"/>
  <c r="D7879" i="11"/>
  <c r="B7879" i="11"/>
  <c r="A7879" i="11"/>
  <c r="O7878" i="11"/>
  <c r="N7878" i="11"/>
  <c r="E7878" i="11"/>
  <c r="D7878" i="11"/>
  <c r="B7878" i="11"/>
  <c r="A7878" i="11"/>
  <c r="O7877" i="11"/>
  <c r="N7877" i="11"/>
  <c r="E7877" i="11"/>
  <c r="D7877" i="11"/>
  <c r="B7877" i="11"/>
  <c r="A7877" i="11"/>
  <c r="O7876" i="11"/>
  <c r="N7876" i="11"/>
  <c r="E7876" i="11"/>
  <c r="D7876" i="11"/>
  <c r="B7876" i="11"/>
  <c r="A7876" i="11"/>
  <c r="O7875" i="11"/>
  <c r="N7875" i="11"/>
  <c r="E7875" i="11"/>
  <c r="D7875" i="11"/>
  <c r="B7875" i="11"/>
  <c r="A7875" i="11"/>
  <c r="O7874" i="11"/>
  <c r="N7874" i="11"/>
  <c r="E7874" i="11"/>
  <c r="D7874" i="11"/>
  <c r="B7874" i="11"/>
  <c r="A7874" i="11"/>
  <c r="O7873" i="11"/>
  <c r="N7873" i="11"/>
  <c r="E7873" i="11"/>
  <c r="D7873" i="11"/>
  <c r="B7873" i="11"/>
  <c r="A7873" i="11"/>
  <c r="O7872" i="11"/>
  <c r="N7872" i="11"/>
  <c r="E7872" i="11"/>
  <c r="D7872" i="11"/>
  <c r="B7872" i="11"/>
  <c r="A7872" i="11"/>
  <c r="O7871" i="11"/>
  <c r="N7871" i="11"/>
  <c r="E7871" i="11"/>
  <c r="D7871" i="11"/>
  <c r="B7871" i="11"/>
  <c r="A7871" i="11"/>
  <c r="O7870" i="11"/>
  <c r="N7870" i="11"/>
  <c r="E7870" i="11"/>
  <c r="D7870" i="11"/>
  <c r="B7870" i="11"/>
  <c r="A7870" i="11"/>
  <c r="O7869" i="11"/>
  <c r="N7869" i="11"/>
  <c r="E7869" i="11"/>
  <c r="D7869" i="11"/>
  <c r="B7869" i="11"/>
  <c r="A7869" i="11"/>
  <c r="O7868" i="11"/>
  <c r="N7868" i="11"/>
  <c r="E7868" i="11"/>
  <c r="D7868" i="11"/>
  <c r="B7868" i="11"/>
  <c r="A7868" i="11"/>
  <c r="O7867" i="11"/>
  <c r="N7867" i="11"/>
  <c r="E7867" i="11"/>
  <c r="D7867" i="11"/>
  <c r="B7867" i="11"/>
  <c r="A7867" i="11"/>
  <c r="O7866" i="11"/>
  <c r="N7866" i="11"/>
  <c r="E7866" i="11"/>
  <c r="D7866" i="11"/>
  <c r="B7866" i="11"/>
  <c r="A7866" i="11"/>
  <c r="O7865" i="11"/>
  <c r="N7865" i="11"/>
  <c r="E7865" i="11"/>
  <c r="D7865" i="11"/>
  <c r="B7865" i="11"/>
  <c r="A7865" i="11"/>
  <c r="O7864" i="11"/>
  <c r="N7864" i="11"/>
  <c r="E7864" i="11"/>
  <c r="D7864" i="11"/>
  <c r="B7864" i="11"/>
  <c r="A7864" i="11"/>
  <c r="O7863" i="11"/>
  <c r="N7863" i="11"/>
  <c r="E7863" i="11"/>
  <c r="D7863" i="11"/>
  <c r="B7863" i="11"/>
  <c r="A7863" i="11"/>
  <c r="O7862" i="11"/>
  <c r="N7862" i="11"/>
  <c r="E7862" i="11"/>
  <c r="D7862" i="11"/>
  <c r="B7862" i="11"/>
  <c r="A7862" i="11"/>
  <c r="O7861" i="11"/>
  <c r="N7861" i="11"/>
  <c r="E7861" i="11"/>
  <c r="D7861" i="11"/>
  <c r="B7861" i="11"/>
  <c r="A7861" i="11"/>
  <c r="O7860" i="11"/>
  <c r="N7860" i="11"/>
  <c r="E7860" i="11"/>
  <c r="D7860" i="11"/>
  <c r="B7860" i="11"/>
  <c r="A7860" i="11"/>
  <c r="O7859" i="11"/>
  <c r="N7859" i="11"/>
  <c r="E7859" i="11"/>
  <c r="D7859" i="11"/>
  <c r="B7859" i="11"/>
  <c r="A7859" i="11"/>
  <c r="O7858" i="11"/>
  <c r="N7858" i="11"/>
  <c r="E7858" i="11"/>
  <c r="D7858" i="11"/>
  <c r="B7858" i="11"/>
  <c r="A7858" i="11"/>
  <c r="O7857" i="11"/>
  <c r="N7857" i="11"/>
  <c r="E7857" i="11"/>
  <c r="D7857" i="11"/>
  <c r="B7857" i="11"/>
  <c r="A7857" i="11"/>
  <c r="O7856" i="11"/>
  <c r="N7856" i="11"/>
  <c r="E7856" i="11"/>
  <c r="D7856" i="11"/>
  <c r="B7856" i="11"/>
  <c r="A7856" i="11"/>
  <c r="O7855" i="11"/>
  <c r="N7855" i="11"/>
  <c r="E7855" i="11"/>
  <c r="D7855" i="11"/>
  <c r="B7855" i="11"/>
  <c r="A7855" i="11"/>
  <c r="O7854" i="11"/>
  <c r="N7854" i="11"/>
  <c r="E7854" i="11"/>
  <c r="D7854" i="11"/>
  <c r="B7854" i="11"/>
  <c r="A7854" i="11"/>
  <c r="O7853" i="11"/>
  <c r="N7853" i="11"/>
  <c r="E7853" i="11"/>
  <c r="D7853" i="11"/>
  <c r="B7853" i="11"/>
  <c r="A7853" i="11"/>
  <c r="O7852" i="11"/>
  <c r="N7852" i="11"/>
  <c r="E7852" i="11"/>
  <c r="D7852" i="11"/>
  <c r="B7852" i="11"/>
  <c r="A7852" i="11"/>
  <c r="O7851" i="11"/>
  <c r="N7851" i="11"/>
  <c r="E7851" i="11"/>
  <c r="D7851" i="11"/>
  <c r="B7851" i="11"/>
  <c r="A7851" i="11"/>
  <c r="O7850" i="11"/>
  <c r="N7850" i="11"/>
  <c r="E7850" i="11"/>
  <c r="D7850" i="11"/>
  <c r="B7850" i="11"/>
  <c r="A7850" i="11"/>
  <c r="O7849" i="11"/>
  <c r="N7849" i="11"/>
  <c r="E7849" i="11"/>
  <c r="D7849" i="11"/>
  <c r="B7849" i="11"/>
  <c r="A7849" i="11"/>
  <c r="O7848" i="11"/>
  <c r="N7848" i="11"/>
  <c r="E7848" i="11"/>
  <c r="D7848" i="11"/>
  <c r="B7848" i="11"/>
  <c r="A7848" i="11"/>
  <c r="O7847" i="11"/>
  <c r="N7847" i="11"/>
  <c r="E7847" i="11"/>
  <c r="D7847" i="11"/>
  <c r="B7847" i="11"/>
  <c r="A7847" i="11"/>
  <c r="O7846" i="11"/>
  <c r="N7846" i="11"/>
  <c r="E7846" i="11"/>
  <c r="D7846" i="11"/>
  <c r="B7846" i="11"/>
  <c r="A7846" i="11"/>
  <c r="O7845" i="11"/>
  <c r="N7845" i="11"/>
  <c r="E7845" i="11"/>
  <c r="D7845" i="11"/>
  <c r="B7845" i="11"/>
  <c r="A7845" i="11"/>
  <c r="O7844" i="11"/>
  <c r="N7844" i="11"/>
  <c r="E7844" i="11"/>
  <c r="D7844" i="11"/>
  <c r="B7844" i="11"/>
  <c r="A7844" i="11"/>
  <c r="O7843" i="11"/>
  <c r="N7843" i="11"/>
  <c r="E7843" i="11"/>
  <c r="D7843" i="11"/>
  <c r="B7843" i="11"/>
  <c r="A7843" i="11"/>
  <c r="O7842" i="11"/>
  <c r="N7842" i="11"/>
  <c r="E7842" i="11"/>
  <c r="D7842" i="11"/>
  <c r="B7842" i="11"/>
  <c r="A7842" i="11"/>
  <c r="O7841" i="11"/>
  <c r="N7841" i="11"/>
  <c r="E7841" i="11"/>
  <c r="D7841" i="11"/>
  <c r="B7841" i="11"/>
  <c r="A7841" i="11"/>
  <c r="O7840" i="11"/>
  <c r="N7840" i="11"/>
  <c r="E7840" i="11"/>
  <c r="D7840" i="11"/>
  <c r="B7840" i="11"/>
  <c r="A7840" i="11"/>
  <c r="O7839" i="11"/>
  <c r="N7839" i="11"/>
  <c r="E7839" i="11"/>
  <c r="D7839" i="11"/>
  <c r="B7839" i="11"/>
  <c r="A7839" i="11"/>
  <c r="O7838" i="11"/>
  <c r="N7838" i="11"/>
  <c r="E7838" i="11"/>
  <c r="D7838" i="11"/>
  <c r="B7838" i="11"/>
  <c r="A7838" i="11"/>
  <c r="O7837" i="11"/>
  <c r="N7837" i="11"/>
  <c r="E7837" i="11"/>
  <c r="D7837" i="11"/>
  <c r="B7837" i="11"/>
  <c r="A7837" i="11"/>
  <c r="O7836" i="11"/>
  <c r="N7836" i="11"/>
  <c r="E7836" i="11"/>
  <c r="D7836" i="11"/>
  <c r="B7836" i="11"/>
  <c r="A7836" i="11"/>
  <c r="O7835" i="11"/>
  <c r="N7835" i="11"/>
  <c r="E7835" i="11"/>
  <c r="D7835" i="11"/>
  <c r="B7835" i="11"/>
  <c r="A7835" i="11"/>
  <c r="O7834" i="11"/>
  <c r="N7834" i="11"/>
  <c r="E7834" i="11"/>
  <c r="D7834" i="11"/>
  <c r="B7834" i="11"/>
  <c r="A7834" i="11"/>
  <c r="O7833" i="11"/>
  <c r="N7833" i="11"/>
  <c r="E7833" i="11"/>
  <c r="D7833" i="11"/>
  <c r="B7833" i="11"/>
  <c r="A7833" i="11"/>
  <c r="O7832" i="11"/>
  <c r="N7832" i="11"/>
  <c r="E7832" i="11"/>
  <c r="D7832" i="11"/>
  <c r="B7832" i="11"/>
  <c r="A7832" i="11"/>
  <c r="O7831" i="11"/>
  <c r="N7831" i="11"/>
  <c r="E7831" i="11"/>
  <c r="D7831" i="11"/>
  <c r="B7831" i="11"/>
  <c r="A7831" i="11"/>
  <c r="O7830" i="11"/>
  <c r="N7830" i="11"/>
  <c r="E7830" i="11"/>
  <c r="D7830" i="11"/>
  <c r="B7830" i="11"/>
  <c r="A7830" i="11"/>
  <c r="O7829" i="11"/>
  <c r="N7829" i="11"/>
  <c r="E7829" i="11"/>
  <c r="D7829" i="11"/>
  <c r="B7829" i="11"/>
  <c r="A7829" i="11"/>
  <c r="O7828" i="11"/>
  <c r="N7828" i="11"/>
  <c r="E7828" i="11"/>
  <c r="D7828" i="11"/>
  <c r="B7828" i="11"/>
  <c r="A7828" i="11"/>
  <c r="O7827" i="11"/>
  <c r="N7827" i="11"/>
  <c r="E7827" i="11"/>
  <c r="D7827" i="11"/>
  <c r="B7827" i="11"/>
  <c r="A7827" i="11"/>
  <c r="O7826" i="11"/>
  <c r="N7826" i="11"/>
  <c r="E7826" i="11"/>
  <c r="D7826" i="11"/>
  <c r="B7826" i="11"/>
  <c r="A7826" i="11"/>
  <c r="O7825" i="11"/>
  <c r="N7825" i="11"/>
  <c r="E7825" i="11"/>
  <c r="D7825" i="11"/>
  <c r="B7825" i="11"/>
  <c r="A7825" i="11"/>
  <c r="O7824" i="11"/>
  <c r="N7824" i="11"/>
  <c r="E7824" i="11"/>
  <c r="D7824" i="11"/>
  <c r="B7824" i="11"/>
  <c r="A7824" i="11"/>
  <c r="O7823" i="11"/>
  <c r="N7823" i="11"/>
  <c r="E7823" i="11"/>
  <c r="D7823" i="11"/>
  <c r="B7823" i="11"/>
  <c r="A7823" i="11"/>
  <c r="O7822" i="11"/>
  <c r="N7822" i="11"/>
  <c r="E7822" i="11"/>
  <c r="D7822" i="11"/>
  <c r="B7822" i="11"/>
  <c r="A7822" i="11"/>
  <c r="O7821" i="11"/>
  <c r="N7821" i="11"/>
  <c r="E7821" i="11"/>
  <c r="D7821" i="11"/>
  <c r="B7821" i="11"/>
  <c r="A7821" i="11"/>
  <c r="O7820" i="11"/>
  <c r="N7820" i="11"/>
  <c r="E7820" i="11"/>
  <c r="D7820" i="11"/>
  <c r="B7820" i="11"/>
  <c r="A7820" i="11"/>
  <c r="O7819" i="11"/>
  <c r="N7819" i="11"/>
  <c r="E7819" i="11"/>
  <c r="D7819" i="11"/>
  <c r="B7819" i="11"/>
  <c r="A7819" i="11"/>
  <c r="O7818" i="11"/>
  <c r="N7818" i="11"/>
  <c r="E7818" i="11"/>
  <c r="D7818" i="11"/>
  <c r="B7818" i="11"/>
  <c r="A7818" i="11"/>
  <c r="O7817" i="11"/>
  <c r="N7817" i="11"/>
  <c r="E7817" i="11"/>
  <c r="D7817" i="11"/>
  <c r="B7817" i="11"/>
  <c r="A7817" i="11"/>
  <c r="O7816" i="11"/>
  <c r="N7816" i="11"/>
  <c r="E7816" i="11"/>
  <c r="D7816" i="11"/>
  <c r="B7816" i="11"/>
  <c r="A7816" i="11"/>
  <c r="O7815" i="11"/>
  <c r="N7815" i="11"/>
  <c r="E7815" i="11"/>
  <c r="D7815" i="11"/>
  <c r="B7815" i="11"/>
  <c r="A7815" i="11"/>
  <c r="O7814" i="11"/>
  <c r="N7814" i="11"/>
  <c r="E7814" i="11"/>
  <c r="D7814" i="11"/>
  <c r="B7814" i="11"/>
  <c r="A7814" i="11"/>
  <c r="O7813" i="11"/>
  <c r="N7813" i="11"/>
  <c r="E7813" i="11"/>
  <c r="D7813" i="11"/>
  <c r="B7813" i="11"/>
  <c r="A7813" i="11"/>
  <c r="O7812" i="11"/>
  <c r="N7812" i="11"/>
  <c r="E7812" i="11"/>
  <c r="D7812" i="11"/>
  <c r="B7812" i="11"/>
  <c r="A7812" i="11"/>
  <c r="O7811" i="11"/>
  <c r="N7811" i="11"/>
  <c r="E7811" i="11"/>
  <c r="D7811" i="11"/>
  <c r="B7811" i="11"/>
  <c r="A7811" i="11"/>
  <c r="O7810" i="11"/>
  <c r="N7810" i="11"/>
  <c r="E7810" i="11"/>
  <c r="D7810" i="11"/>
  <c r="B7810" i="11"/>
  <c r="A7810" i="11"/>
  <c r="O7809" i="11"/>
  <c r="N7809" i="11"/>
  <c r="E7809" i="11"/>
  <c r="D7809" i="11"/>
  <c r="B7809" i="11"/>
  <c r="A7809" i="11"/>
  <c r="O7808" i="11"/>
  <c r="N7808" i="11"/>
  <c r="E7808" i="11"/>
  <c r="D7808" i="11"/>
  <c r="B7808" i="11"/>
  <c r="A7808" i="11"/>
  <c r="O7807" i="11"/>
  <c r="N7807" i="11"/>
  <c r="E7807" i="11"/>
  <c r="D7807" i="11"/>
  <c r="B7807" i="11"/>
  <c r="A7807" i="11"/>
  <c r="O7806" i="11"/>
  <c r="N7806" i="11"/>
  <c r="E7806" i="11"/>
  <c r="D7806" i="11"/>
  <c r="B7806" i="11"/>
  <c r="A7806" i="11"/>
  <c r="O7805" i="11"/>
  <c r="N7805" i="11"/>
  <c r="E7805" i="11"/>
  <c r="D7805" i="11"/>
  <c r="B7805" i="11"/>
  <c r="A7805" i="11"/>
  <c r="O7804" i="11"/>
  <c r="N7804" i="11"/>
  <c r="E7804" i="11"/>
  <c r="D7804" i="11"/>
  <c r="B7804" i="11"/>
  <c r="A7804" i="11"/>
  <c r="O7803" i="11"/>
  <c r="N7803" i="11"/>
  <c r="E7803" i="11"/>
  <c r="D7803" i="11"/>
  <c r="B7803" i="11"/>
  <c r="A7803" i="11"/>
  <c r="O7802" i="11"/>
  <c r="N7802" i="11"/>
  <c r="E7802" i="11"/>
  <c r="D7802" i="11"/>
  <c r="B7802" i="11"/>
  <c r="A7802" i="11"/>
  <c r="O7801" i="11"/>
  <c r="N7801" i="11"/>
  <c r="E7801" i="11"/>
  <c r="D7801" i="11"/>
  <c r="B7801" i="11"/>
  <c r="A7801" i="11"/>
  <c r="O7800" i="11"/>
  <c r="N7800" i="11"/>
  <c r="E7800" i="11"/>
  <c r="D7800" i="11"/>
  <c r="B7800" i="11"/>
  <c r="A7800" i="11"/>
  <c r="O7799" i="11"/>
  <c r="N7799" i="11"/>
  <c r="E7799" i="11"/>
  <c r="D7799" i="11"/>
  <c r="B7799" i="11"/>
  <c r="A7799" i="11"/>
  <c r="O7798" i="11"/>
  <c r="N7798" i="11"/>
  <c r="E7798" i="11"/>
  <c r="D7798" i="11"/>
  <c r="B7798" i="11"/>
  <c r="A7798" i="11"/>
  <c r="O7797" i="11"/>
  <c r="N7797" i="11"/>
  <c r="E7797" i="11"/>
  <c r="D7797" i="11"/>
  <c r="B7797" i="11"/>
  <c r="A7797" i="11"/>
  <c r="O7796" i="11"/>
  <c r="N7796" i="11"/>
  <c r="E7796" i="11"/>
  <c r="D7796" i="11"/>
  <c r="B7796" i="11"/>
  <c r="A7796" i="11"/>
  <c r="O7795" i="11"/>
  <c r="N7795" i="11"/>
  <c r="E7795" i="11"/>
  <c r="D7795" i="11"/>
  <c r="B7795" i="11"/>
  <c r="A7795" i="11"/>
  <c r="O7794" i="11"/>
  <c r="N7794" i="11"/>
  <c r="E7794" i="11"/>
  <c r="D7794" i="11"/>
  <c r="B7794" i="11"/>
  <c r="A7794" i="11"/>
  <c r="O7793" i="11"/>
  <c r="N7793" i="11"/>
  <c r="E7793" i="11"/>
  <c r="D7793" i="11"/>
  <c r="B7793" i="11"/>
  <c r="A7793" i="11"/>
  <c r="O7792" i="11"/>
  <c r="N7792" i="11"/>
  <c r="E7792" i="11"/>
  <c r="D7792" i="11"/>
  <c r="B7792" i="11"/>
  <c r="A7792" i="11"/>
  <c r="O7791" i="11"/>
  <c r="N7791" i="11"/>
  <c r="E7791" i="11"/>
  <c r="D7791" i="11"/>
  <c r="B7791" i="11"/>
  <c r="A7791" i="11"/>
  <c r="O7790" i="11"/>
  <c r="N7790" i="11"/>
  <c r="E7790" i="11"/>
  <c r="D7790" i="11"/>
  <c r="B7790" i="11"/>
  <c r="A7790" i="11"/>
  <c r="O7789" i="11"/>
  <c r="N7789" i="11"/>
  <c r="E7789" i="11"/>
  <c r="D7789" i="11"/>
  <c r="B7789" i="11"/>
  <c r="A7789" i="11"/>
  <c r="O7788" i="11"/>
  <c r="N7788" i="11"/>
  <c r="E7788" i="11"/>
  <c r="D7788" i="11"/>
  <c r="B7788" i="11"/>
  <c r="A7788" i="11"/>
  <c r="O7787" i="11"/>
  <c r="N7787" i="11"/>
  <c r="E7787" i="11"/>
  <c r="D7787" i="11"/>
  <c r="B7787" i="11"/>
  <c r="A7787" i="11"/>
  <c r="O7786" i="11"/>
  <c r="N7786" i="11"/>
  <c r="E7786" i="11"/>
  <c r="D7786" i="11"/>
  <c r="B7786" i="11"/>
  <c r="A7786" i="11"/>
  <c r="O7785" i="11"/>
  <c r="N7785" i="11"/>
  <c r="E7785" i="11"/>
  <c r="D7785" i="11"/>
  <c r="B7785" i="11"/>
  <c r="A7785" i="11"/>
  <c r="O7784" i="11"/>
  <c r="N7784" i="11"/>
  <c r="E7784" i="11"/>
  <c r="D7784" i="11"/>
  <c r="B7784" i="11"/>
  <c r="A7784" i="11"/>
  <c r="O7783" i="11"/>
  <c r="N7783" i="11"/>
  <c r="E7783" i="11"/>
  <c r="D7783" i="11"/>
  <c r="B7783" i="11"/>
  <c r="A7783" i="11"/>
  <c r="O7782" i="11"/>
  <c r="N7782" i="11"/>
  <c r="E7782" i="11"/>
  <c r="D7782" i="11"/>
  <c r="B7782" i="11"/>
  <c r="A7782" i="11"/>
  <c r="O7781" i="11"/>
  <c r="N7781" i="11"/>
  <c r="E7781" i="11"/>
  <c r="D7781" i="11"/>
  <c r="B7781" i="11"/>
  <c r="A7781" i="11"/>
  <c r="O7780" i="11"/>
  <c r="N7780" i="11"/>
  <c r="E7780" i="11"/>
  <c r="D7780" i="11"/>
  <c r="B7780" i="11"/>
  <c r="A7780" i="11"/>
  <c r="O7779" i="11"/>
  <c r="N7779" i="11"/>
  <c r="E7779" i="11"/>
  <c r="D7779" i="11"/>
  <c r="B7779" i="11"/>
  <c r="A7779" i="11"/>
  <c r="O7778" i="11"/>
  <c r="N7778" i="11"/>
  <c r="E7778" i="11"/>
  <c r="D7778" i="11"/>
  <c r="B7778" i="11"/>
  <c r="A7778" i="11"/>
  <c r="O7777" i="11"/>
  <c r="N7777" i="11"/>
  <c r="E7777" i="11"/>
  <c r="D7777" i="11"/>
  <c r="B7777" i="11"/>
  <c r="A7777" i="11"/>
  <c r="O7776" i="11"/>
  <c r="N7776" i="11"/>
  <c r="E7776" i="11"/>
  <c r="D7776" i="11"/>
  <c r="B7776" i="11"/>
  <c r="A7776" i="11"/>
  <c r="O7775" i="11"/>
  <c r="N7775" i="11"/>
  <c r="E7775" i="11"/>
  <c r="D7775" i="11"/>
  <c r="B7775" i="11"/>
  <c r="A7775" i="11"/>
  <c r="O7774" i="11"/>
  <c r="N7774" i="11"/>
  <c r="E7774" i="11"/>
  <c r="D7774" i="11"/>
  <c r="B7774" i="11"/>
  <c r="A7774" i="11"/>
  <c r="O7773" i="11"/>
  <c r="N7773" i="11"/>
  <c r="E7773" i="11"/>
  <c r="D7773" i="11"/>
  <c r="B7773" i="11"/>
  <c r="A7773" i="11"/>
  <c r="O7772" i="11"/>
  <c r="N7772" i="11"/>
  <c r="E7772" i="11"/>
  <c r="D7772" i="11"/>
  <c r="B7772" i="11"/>
  <c r="A7772" i="11"/>
  <c r="O7771" i="11"/>
  <c r="N7771" i="11"/>
  <c r="E7771" i="11"/>
  <c r="D7771" i="11"/>
  <c r="B7771" i="11"/>
  <c r="A7771" i="11"/>
  <c r="O7770" i="11"/>
  <c r="N7770" i="11"/>
  <c r="E7770" i="11"/>
  <c r="D7770" i="11"/>
  <c r="B7770" i="11"/>
  <c r="A7770" i="11"/>
  <c r="O7769" i="11"/>
  <c r="N7769" i="11"/>
  <c r="E7769" i="11"/>
  <c r="D7769" i="11"/>
  <c r="B7769" i="11"/>
  <c r="A7769" i="11"/>
  <c r="O7768" i="11"/>
  <c r="N7768" i="11"/>
  <c r="E7768" i="11"/>
  <c r="D7768" i="11"/>
  <c r="B7768" i="11"/>
  <c r="A7768" i="11"/>
  <c r="O7767" i="11"/>
  <c r="N7767" i="11"/>
  <c r="E7767" i="11"/>
  <c r="D7767" i="11"/>
  <c r="B7767" i="11"/>
  <c r="A7767" i="11"/>
  <c r="O7766" i="11"/>
  <c r="N7766" i="11"/>
  <c r="E7766" i="11"/>
  <c r="D7766" i="11"/>
  <c r="B7766" i="11"/>
  <c r="A7766" i="11"/>
  <c r="O7765" i="11"/>
  <c r="N7765" i="11"/>
  <c r="E7765" i="11"/>
  <c r="D7765" i="11"/>
  <c r="B7765" i="11"/>
  <c r="A7765" i="11"/>
  <c r="O7764" i="11"/>
  <c r="N7764" i="11"/>
  <c r="E7764" i="11"/>
  <c r="D7764" i="11"/>
  <c r="B7764" i="11"/>
  <c r="A7764" i="11"/>
  <c r="O7763" i="11"/>
  <c r="N7763" i="11"/>
  <c r="E7763" i="11"/>
  <c r="D7763" i="11"/>
  <c r="B7763" i="11"/>
  <c r="A7763" i="11"/>
  <c r="O7762" i="11"/>
  <c r="N7762" i="11"/>
  <c r="E7762" i="11"/>
  <c r="D7762" i="11"/>
  <c r="B7762" i="11"/>
  <c r="A7762" i="11"/>
  <c r="O7761" i="11"/>
  <c r="N7761" i="11"/>
  <c r="E7761" i="11"/>
  <c r="D7761" i="11"/>
  <c r="B7761" i="11"/>
  <c r="A7761" i="11"/>
  <c r="O7760" i="11"/>
  <c r="N7760" i="11"/>
  <c r="E7760" i="11"/>
  <c r="D7760" i="11"/>
  <c r="B7760" i="11"/>
  <c r="A7760" i="11"/>
  <c r="O7759" i="11"/>
  <c r="N7759" i="11"/>
  <c r="E7759" i="11"/>
  <c r="D7759" i="11"/>
  <c r="B7759" i="11"/>
  <c r="A7759" i="11"/>
  <c r="O7758" i="11"/>
  <c r="N7758" i="11"/>
  <c r="E7758" i="11"/>
  <c r="D7758" i="11"/>
  <c r="B7758" i="11"/>
  <c r="A7758" i="11"/>
  <c r="O7757" i="11"/>
  <c r="N7757" i="11"/>
  <c r="E7757" i="11"/>
  <c r="D7757" i="11"/>
  <c r="B7757" i="11"/>
  <c r="A7757" i="11"/>
  <c r="O7756" i="11"/>
  <c r="N7756" i="11"/>
  <c r="E7756" i="11"/>
  <c r="D7756" i="11"/>
  <c r="B7756" i="11"/>
  <c r="A7756" i="11"/>
  <c r="O7755" i="11"/>
  <c r="N7755" i="11"/>
  <c r="E7755" i="11"/>
  <c r="D7755" i="11"/>
  <c r="B7755" i="11"/>
  <c r="A7755" i="11"/>
  <c r="O7754" i="11"/>
  <c r="N7754" i="11"/>
  <c r="E7754" i="11"/>
  <c r="D7754" i="11"/>
  <c r="B7754" i="11"/>
  <c r="A7754" i="11"/>
  <c r="O7753" i="11"/>
  <c r="N7753" i="11"/>
  <c r="E7753" i="11"/>
  <c r="D7753" i="11"/>
  <c r="B7753" i="11"/>
  <c r="A7753" i="11"/>
  <c r="O7752" i="11"/>
  <c r="N7752" i="11"/>
  <c r="E7752" i="11"/>
  <c r="D7752" i="11"/>
  <c r="B7752" i="11"/>
  <c r="A7752" i="11"/>
  <c r="O7751" i="11"/>
  <c r="N7751" i="11"/>
  <c r="E7751" i="11"/>
  <c r="D7751" i="11"/>
  <c r="B7751" i="11"/>
  <c r="A7751" i="11"/>
  <c r="O7750" i="11"/>
  <c r="N7750" i="11"/>
  <c r="E7750" i="11"/>
  <c r="D7750" i="11"/>
  <c r="B7750" i="11"/>
  <c r="A7750" i="11"/>
  <c r="O7749" i="11"/>
  <c r="N7749" i="11"/>
  <c r="E7749" i="11"/>
  <c r="D7749" i="11"/>
  <c r="B7749" i="11"/>
  <c r="A7749" i="11"/>
  <c r="O7748" i="11"/>
  <c r="N7748" i="11"/>
  <c r="E7748" i="11"/>
  <c r="D7748" i="11"/>
  <c r="B7748" i="11"/>
  <c r="A7748" i="11"/>
  <c r="O7747" i="11"/>
  <c r="N7747" i="11"/>
  <c r="E7747" i="11"/>
  <c r="D7747" i="11"/>
  <c r="B7747" i="11"/>
  <c r="A7747" i="11"/>
  <c r="O7746" i="11"/>
  <c r="N7746" i="11"/>
  <c r="E7746" i="11"/>
  <c r="D7746" i="11"/>
  <c r="B7746" i="11"/>
  <c r="A7746" i="11"/>
  <c r="O7745" i="11"/>
  <c r="N7745" i="11"/>
  <c r="E7745" i="11"/>
  <c r="D7745" i="11"/>
  <c r="B7745" i="11"/>
  <c r="A7745" i="11"/>
  <c r="O7744" i="11"/>
  <c r="N7744" i="11"/>
  <c r="E7744" i="11"/>
  <c r="D7744" i="11"/>
  <c r="B7744" i="11"/>
  <c r="A7744" i="11"/>
  <c r="O7743" i="11"/>
  <c r="N7743" i="11"/>
  <c r="E7743" i="11"/>
  <c r="D7743" i="11"/>
  <c r="B7743" i="11"/>
  <c r="A7743" i="11"/>
  <c r="O7742" i="11"/>
  <c r="N7742" i="11"/>
  <c r="E7742" i="11"/>
  <c r="D7742" i="11"/>
  <c r="B7742" i="11"/>
  <c r="A7742" i="11"/>
  <c r="O7741" i="11"/>
  <c r="N7741" i="11"/>
  <c r="E7741" i="11"/>
  <c r="D7741" i="11"/>
  <c r="B7741" i="11"/>
  <c r="A7741" i="11"/>
  <c r="O7740" i="11"/>
  <c r="N7740" i="11"/>
  <c r="E7740" i="11"/>
  <c r="D7740" i="11"/>
  <c r="B7740" i="11"/>
  <c r="A7740" i="11"/>
  <c r="O7739" i="11"/>
  <c r="N7739" i="11"/>
  <c r="E7739" i="11"/>
  <c r="D7739" i="11"/>
  <c r="B7739" i="11"/>
  <c r="A7739" i="11"/>
  <c r="O7738" i="11"/>
  <c r="N7738" i="11"/>
  <c r="E7738" i="11"/>
  <c r="D7738" i="11"/>
  <c r="B7738" i="11"/>
  <c r="A7738" i="11"/>
  <c r="O7737" i="11"/>
  <c r="N7737" i="11"/>
  <c r="E7737" i="11"/>
  <c r="D7737" i="11"/>
  <c r="B7737" i="11"/>
  <c r="A7737" i="11"/>
  <c r="O7736" i="11"/>
  <c r="N7736" i="11"/>
  <c r="E7736" i="11"/>
  <c r="D7736" i="11"/>
  <c r="B7736" i="11"/>
  <c r="A7736" i="11"/>
  <c r="O7735" i="11"/>
  <c r="N7735" i="11"/>
  <c r="E7735" i="11"/>
  <c r="D7735" i="11"/>
  <c r="B7735" i="11"/>
  <c r="A7735" i="11"/>
  <c r="O7734" i="11"/>
  <c r="N7734" i="11"/>
  <c r="E7734" i="11"/>
  <c r="D7734" i="11"/>
  <c r="B7734" i="11"/>
  <c r="A7734" i="11"/>
  <c r="O7733" i="11"/>
  <c r="N7733" i="11"/>
  <c r="E7733" i="11"/>
  <c r="D7733" i="11"/>
  <c r="B7733" i="11"/>
  <c r="A7733" i="11"/>
  <c r="O7732" i="11"/>
  <c r="N7732" i="11"/>
  <c r="E7732" i="11"/>
  <c r="D7732" i="11"/>
  <c r="B7732" i="11"/>
  <c r="A7732" i="11"/>
  <c r="O7731" i="11"/>
  <c r="N7731" i="11"/>
  <c r="E7731" i="11"/>
  <c r="D7731" i="11"/>
  <c r="B7731" i="11"/>
  <c r="A7731" i="11"/>
  <c r="O7730" i="11"/>
  <c r="N7730" i="11"/>
  <c r="E7730" i="11"/>
  <c r="D7730" i="11"/>
  <c r="B7730" i="11"/>
  <c r="A7730" i="11"/>
  <c r="O7729" i="11"/>
  <c r="N7729" i="11"/>
  <c r="E7729" i="11"/>
  <c r="D7729" i="11"/>
  <c r="B7729" i="11"/>
  <c r="A7729" i="11"/>
  <c r="O7728" i="11"/>
  <c r="N7728" i="11"/>
  <c r="E7728" i="11"/>
  <c r="D7728" i="11"/>
  <c r="B7728" i="11"/>
  <c r="A7728" i="11"/>
  <c r="O7727" i="11"/>
  <c r="N7727" i="11"/>
  <c r="E7727" i="11"/>
  <c r="D7727" i="11"/>
  <c r="B7727" i="11"/>
  <c r="A7727" i="11"/>
  <c r="O7726" i="11"/>
  <c r="N7726" i="11"/>
  <c r="E7726" i="11"/>
  <c r="D7726" i="11"/>
  <c r="B7726" i="11"/>
  <c r="A7726" i="11"/>
  <c r="O7725" i="11"/>
  <c r="N7725" i="11"/>
  <c r="E7725" i="11"/>
  <c r="D7725" i="11"/>
  <c r="B7725" i="11"/>
  <c r="A7725" i="11"/>
  <c r="O7724" i="11"/>
  <c r="N7724" i="11"/>
  <c r="E7724" i="11"/>
  <c r="D7724" i="11"/>
  <c r="B7724" i="11"/>
  <c r="A7724" i="11"/>
  <c r="O7723" i="11"/>
  <c r="N7723" i="11"/>
  <c r="E7723" i="11"/>
  <c r="D7723" i="11"/>
  <c r="B7723" i="11"/>
  <c r="A7723" i="11"/>
  <c r="O7722" i="11"/>
  <c r="N7722" i="11"/>
  <c r="E7722" i="11"/>
  <c r="D7722" i="11"/>
  <c r="B7722" i="11"/>
  <c r="A7722" i="11"/>
  <c r="O7721" i="11"/>
  <c r="N7721" i="11"/>
  <c r="E7721" i="11"/>
  <c r="D7721" i="11"/>
  <c r="B7721" i="11"/>
  <c r="A7721" i="11"/>
  <c r="O7720" i="11"/>
  <c r="N7720" i="11"/>
  <c r="E7720" i="11"/>
  <c r="D7720" i="11"/>
  <c r="B7720" i="11"/>
  <c r="A7720" i="11"/>
  <c r="O7719" i="11"/>
  <c r="N7719" i="11"/>
  <c r="E7719" i="11"/>
  <c r="D7719" i="11"/>
  <c r="B7719" i="11"/>
  <c r="A7719" i="11"/>
  <c r="O7718" i="11"/>
  <c r="N7718" i="11"/>
  <c r="E7718" i="11"/>
  <c r="D7718" i="11"/>
  <c r="B7718" i="11"/>
  <c r="A7718" i="11"/>
  <c r="O7717" i="11"/>
  <c r="N7717" i="11"/>
  <c r="E7717" i="11"/>
  <c r="D7717" i="11"/>
  <c r="B7717" i="11"/>
  <c r="A7717" i="11"/>
  <c r="O7716" i="11"/>
  <c r="N7716" i="11"/>
  <c r="E7716" i="11"/>
  <c r="D7716" i="11"/>
  <c r="B7716" i="11"/>
  <c r="A7716" i="11"/>
  <c r="O7715" i="11"/>
  <c r="N7715" i="11"/>
  <c r="E7715" i="11"/>
  <c r="D7715" i="11"/>
  <c r="B7715" i="11"/>
  <c r="A7715" i="11"/>
  <c r="O7714" i="11"/>
  <c r="N7714" i="11"/>
  <c r="E7714" i="11"/>
  <c r="D7714" i="11"/>
  <c r="B7714" i="11"/>
  <c r="A7714" i="11"/>
  <c r="O7713" i="11"/>
  <c r="N7713" i="11"/>
  <c r="E7713" i="11"/>
  <c r="D7713" i="11"/>
  <c r="B7713" i="11"/>
  <c r="A7713" i="11"/>
  <c r="O7712" i="11"/>
  <c r="N7712" i="11"/>
  <c r="E7712" i="11"/>
  <c r="D7712" i="11"/>
  <c r="B7712" i="11"/>
  <c r="A7712" i="11"/>
  <c r="O7711" i="11"/>
  <c r="N7711" i="11"/>
  <c r="E7711" i="11"/>
  <c r="D7711" i="11"/>
  <c r="B7711" i="11"/>
  <c r="A7711" i="11"/>
  <c r="O7710" i="11"/>
  <c r="N7710" i="11"/>
  <c r="E7710" i="11"/>
  <c r="D7710" i="11"/>
  <c r="B7710" i="11"/>
  <c r="A7710" i="11"/>
  <c r="O7709" i="11"/>
  <c r="N7709" i="11"/>
  <c r="E7709" i="11"/>
  <c r="D7709" i="11"/>
  <c r="B7709" i="11"/>
  <c r="A7709" i="11"/>
  <c r="O7708" i="11"/>
  <c r="N7708" i="11"/>
  <c r="E7708" i="11"/>
  <c r="D7708" i="11"/>
  <c r="B7708" i="11"/>
  <c r="A7708" i="11"/>
  <c r="O7707" i="11"/>
  <c r="N7707" i="11"/>
  <c r="E7707" i="11"/>
  <c r="D7707" i="11"/>
  <c r="B7707" i="11"/>
  <c r="A7707" i="11"/>
  <c r="O7706" i="11"/>
  <c r="N7706" i="11"/>
  <c r="E7706" i="11"/>
  <c r="D7706" i="11"/>
  <c r="B7706" i="11"/>
  <c r="A7706" i="11"/>
  <c r="O7705" i="11"/>
  <c r="N7705" i="11"/>
  <c r="E7705" i="11"/>
  <c r="D7705" i="11"/>
  <c r="B7705" i="11"/>
  <c r="A7705" i="11"/>
  <c r="O7704" i="11"/>
  <c r="N7704" i="11"/>
  <c r="E7704" i="11"/>
  <c r="D7704" i="11"/>
  <c r="B7704" i="11"/>
  <c r="A7704" i="11"/>
  <c r="O7703" i="11"/>
  <c r="N7703" i="11"/>
  <c r="E7703" i="11"/>
  <c r="D7703" i="11"/>
  <c r="B7703" i="11"/>
  <c r="A7703" i="11"/>
  <c r="O7702" i="11"/>
  <c r="N7702" i="11"/>
  <c r="E7702" i="11"/>
  <c r="D7702" i="11"/>
  <c r="B7702" i="11"/>
  <c r="A7702" i="11"/>
  <c r="O7701" i="11"/>
  <c r="N7701" i="11"/>
  <c r="E7701" i="11"/>
  <c r="D7701" i="11"/>
  <c r="B7701" i="11"/>
  <c r="A7701" i="11"/>
  <c r="O7700" i="11"/>
  <c r="N7700" i="11"/>
  <c r="E7700" i="11"/>
  <c r="D7700" i="11"/>
  <c r="B7700" i="11"/>
  <c r="A7700" i="11"/>
  <c r="O7699" i="11"/>
  <c r="N7699" i="11"/>
  <c r="E7699" i="11"/>
  <c r="D7699" i="11"/>
  <c r="B7699" i="11"/>
  <c r="A7699" i="11"/>
  <c r="O7698" i="11"/>
  <c r="N7698" i="11"/>
  <c r="E7698" i="11"/>
  <c r="D7698" i="11"/>
  <c r="B7698" i="11"/>
  <c r="A7698" i="11"/>
  <c r="O7697" i="11"/>
  <c r="N7697" i="11"/>
  <c r="E7697" i="11"/>
  <c r="D7697" i="11"/>
  <c r="B7697" i="11"/>
  <c r="A7697" i="11"/>
  <c r="O7696" i="11"/>
  <c r="N7696" i="11"/>
  <c r="E7696" i="11"/>
  <c r="D7696" i="11"/>
  <c r="B7696" i="11"/>
  <c r="A7696" i="11"/>
  <c r="O7695" i="11"/>
  <c r="N7695" i="11"/>
  <c r="E7695" i="11"/>
  <c r="D7695" i="11"/>
  <c r="B7695" i="11"/>
  <c r="A7695" i="11"/>
  <c r="O7694" i="11"/>
  <c r="N7694" i="11"/>
  <c r="E7694" i="11"/>
  <c r="D7694" i="11"/>
  <c r="B7694" i="11"/>
  <c r="A7694" i="11"/>
  <c r="O7693" i="11"/>
  <c r="N7693" i="11"/>
  <c r="E7693" i="11"/>
  <c r="D7693" i="11"/>
  <c r="B7693" i="11"/>
  <c r="A7693" i="11"/>
  <c r="O7692" i="11"/>
  <c r="N7692" i="11"/>
  <c r="E7692" i="11"/>
  <c r="D7692" i="11"/>
  <c r="B7692" i="11"/>
  <c r="A7692" i="11"/>
  <c r="O7691" i="11"/>
  <c r="N7691" i="11"/>
  <c r="E7691" i="11"/>
  <c r="D7691" i="11"/>
  <c r="B7691" i="11"/>
  <c r="A7691" i="11"/>
  <c r="O7690" i="11"/>
  <c r="N7690" i="11"/>
  <c r="E7690" i="11"/>
  <c r="D7690" i="11"/>
  <c r="B7690" i="11"/>
  <c r="A7690" i="11"/>
  <c r="O7689" i="11"/>
  <c r="N7689" i="11"/>
  <c r="E7689" i="11"/>
  <c r="D7689" i="11"/>
  <c r="B7689" i="11"/>
  <c r="A7689" i="11"/>
  <c r="O7688" i="11"/>
  <c r="N7688" i="11"/>
  <c r="E7688" i="11"/>
  <c r="D7688" i="11"/>
  <c r="B7688" i="11"/>
  <c r="A7688" i="11"/>
  <c r="O7687" i="11"/>
  <c r="N7687" i="11"/>
  <c r="E7687" i="11"/>
  <c r="D7687" i="11"/>
  <c r="B7687" i="11"/>
  <c r="A7687" i="11"/>
  <c r="O7686" i="11"/>
  <c r="N7686" i="11"/>
  <c r="E7686" i="11"/>
  <c r="D7686" i="11"/>
  <c r="B7686" i="11"/>
  <c r="A7686" i="11"/>
  <c r="O7685" i="11"/>
  <c r="N7685" i="11"/>
  <c r="E7685" i="11"/>
  <c r="D7685" i="11"/>
  <c r="B7685" i="11"/>
  <c r="A7685" i="11"/>
  <c r="O7684" i="11"/>
  <c r="N7684" i="11"/>
  <c r="E7684" i="11"/>
  <c r="D7684" i="11"/>
  <c r="B7684" i="11"/>
  <c r="A7684" i="11"/>
  <c r="O7683" i="11"/>
  <c r="N7683" i="11"/>
  <c r="E7683" i="11"/>
  <c r="D7683" i="11"/>
  <c r="B7683" i="11"/>
  <c r="A7683" i="11"/>
  <c r="O7682" i="11"/>
  <c r="N7682" i="11"/>
  <c r="E7682" i="11"/>
  <c r="D7682" i="11"/>
  <c r="B7682" i="11"/>
  <c r="A7682" i="11"/>
  <c r="O7681" i="11"/>
  <c r="N7681" i="11"/>
  <c r="E7681" i="11"/>
  <c r="D7681" i="11"/>
  <c r="B7681" i="11"/>
  <c r="A7681" i="11"/>
  <c r="O7680" i="11"/>
  <c r="N7680" i="11"/>
  <c r="E7680" i="11"/>
  <c r="D7680" i="11"/>
  <c r="B7680" i="11"/>
  <c r="A7680" i="11"/>
  <c r="O7679" i="11"/>
  <c r="N7679" i="11"/>
  <c r="E7679" i="11"/>
  <c r="D7679" i="11"/>
  <c r="B7679" i="11"/>
  <c r="A7679" i="11"/>
  <c r="O7678" i="11"/>
  <c r="N7678" i="11"/>
  <c r="E7678" i="11"/>
  <c r="D7678" i="11"/>
  <c r="B7678" i="11"/>
  <c r="A7678" i="11"/>
  <c r="O7677" i="11"/>
  <c r="N7677" i="11"/>
  <c r="E7677" i="11"/>
  <c r="D7677" i="11"/>
  <c r="B7677" i="11"/>
  <c r="A7677" i="11"/>
  <c r="O7676" i="11"/>
  <c r="N7676" i="11"/>
  <c r="E7676" i="11"/>
  <c r="D7676" i="11"/>
  <c r="B7676" i="11"/>
  <c r="A7676" i="11"/>
  <c r="O7675" i="11"/>
  <c r="N7675" i="11"/>
  <c r="E7675" i="11"/>
  <c r="D7675" i="11"/>
  <c r="B7675" i="11"/>
  <c r="A7675" i="11"/>
  <c r="O7674" i="11"/>
  <c r="N7674" i="11"/>
  <c r="E7674" i="11"/>
  <c r="D7674" i="11"/>
  <c r="B7674" i="11"/>
  <c r="A7674" i="11"/>
  <c r="O7673" i="11"/>
  <c r="N7673" i="11"/>
  <c r="E7673" i="11"/>
  <c r="D7673" i="11"/>
  <c r="B7673" i="11"/>
  <c r="A7673" i="11"/>
  <c r="O7672" i="11"/>
  <c r="N7672" i="11"/>
  <c r="E7672" i="11"/>
  <c r="D7672" i="11"/>
  <c r="B7672" i="11"/>
  <c r="A7672" i="11"/>
  <c r="O7671" i="11"/>
  <c r="N7671" i="11"/>
  <c r="E7671" i="11"/>
  <c r="D7671" i="11"/>
  <c r="B7671" i="11"/>
  <c r="A7671" i="11"/>
  <c r="O7670" i="11"/>
  <c r="N7670" i="11"/>
  <c r="E7670" i="11"/>
  <c r="D7670" i="11"/>
  <c r="B7670" i="11"/>
  <c r="A7670" i="11"/>
  <c r="O7669" i="11"/>
  <c r="N7669" i="11"/>
  <c r="E7669" i="11"/>
  <c r="D7669" i="11"/>
  <c r="B7669" i="11"/>
  <c r="A7669" i="11"/>
  <c r="O7668" i="11"/>
  <c r="N7668" i="11"/>
  <c r="E7668" i="11"/>
  <c r="D7668" i="11"/>
  <c r="B7668" i="11"/>
  <c r="A7668" i="11"/>
  <c r="O7667" i="11"/>
  <c r="N7667" i="11"/>
  <c r="E7667" i="11"/>
  <c r="D7667" i="11"/>
  <c r="B7667" i="11"/>
  <c r="A7667" i="11"/>
  <c r="O7666" i="11"/>
  <c r="N7666" i="11"/>
  <c r="E7666" i="11"/>
  <c r="D7666" i="11"/>
  <c r="B7666" i="11"/>
  <c r="A7666" i="11"/>
  <c r="O7665" i="11"/>
  <c r="N7665" i="11"/>
  <c r="E7665" i="11"/>
  <c r="D7665" i="11"/>
  <c r="B7665" i="11"/>
  <c r="A7665" i="11"/>
  <c r="O7664" i="11"/>
  <c r="N7664" i="11"/>
  <c r="E7664" i="11"/>
  <c r="D7664" i="11"/>
  <c r="B7664" i="11"/>
  <c r="A7664" i="11"/>
  <c r="O7663" i="11"/>
  <c r="N7663" i="11"/>
  <c r="E7663" i="11"/>
  <c r="D7663" i="11"/>
  <c r="B7663" i="11"/>
  <c r="A7663" i="11"/>
  <c r="O7662" i="11"/>
  <c r="N7662" i="11"/>
  <c r="E7662" i="11"/>
  <c r="D7662" i="11"/>
  <c r="B7662" i="11"/>
  <c r="A7662" i="11"/>
  <c r="O7661" i="11"/>
  <c r="N7661" i="11"/>
  <c r="E7661" i="11"/>
  <c r="D7661" i="11"/>
  <c r="B7661" i="11"/>
  <c r="A7661" i="11"/>
  <c r="O7660" i="11"/>
  <c r="N7660" i="11"/>
  <c r="E7660" i="11"/>
  <c r="D7660" i="11"/>
  <c r="B7660" i="11"/>
  <c r="A7660" i="11"/>
  <c r="O7659" i="11"/>
  <c r="N7659" i="11"/>
  <c r="E7659" i="11"/>
  <c r="D7659" i="11"/>
  <c r="B7659" i="11"/>
  <c r="A7659" i="11"/>
  <c r="O7658" i="11"/>
  <c r="N7658" i="11"/>
  <c r="E7658" i="11"/>
  <c r="D7658" i="11"/>
  <c r="B7658" i="11"/>
  <c r="A7658" i="11"/>
  <c r="O7657" i="11"/>
  <c r="N7657" i="11"/>
  <c r="E7657" i="11"/>
  <c r="D7657" i="11"/>
  <c r="B7657" i="11"/>
  <c r="A7657" i="11"/>
  <c r="O7656" i="11"/>
  <c r="N7656" i="11"/>
  <c r="E7656" i="11"/>
  <c r="D7656" i="11"/>
  <c r="B7656" i="11"/>
  <c r="A7656" i="11"/>
  <c r="O7655" i="11"/>
  <c r="N7655" i="11"/>
  <c r="E7655" i="11"/>
  <c r="D7655" i="11"/>
  <c r="B7655" i="11"/>
  <c r="A7655" i="11"/>
  <c r="O7654" i="11"/>
  <c r="N7654" i="11"/>
  <c r="E7654" i="11"/>
  <c r="D7654" i="11"/>
  <c r="B7654" i="11"/>
  <c r="A7654" i="11"/>
  <c r="O7653" i="11"/>
  <c r="N7653" i="11"/>
  <c r="E7653" i="11"/>
  <c r="D7653" i="11"/>
  <c r="B7653" i="11"/>
  <c r="A7653" i="11"/>
  <c r="O7652" i="11"/>
  <c r="N7652" i="11"/>
  <c r="E7652" i="11"/>
  <c r="D7652" i="11"/>
  <c r="B7652" i="11"/>
  <c r="A7652" i="11"/>
  <c r="O7651" i="11"/>
  <c r="N7651" i="11"/>
  <c r="E7651" i="11"/>
  <c r="D7651" i="11"/>
  <c r="B7651" i="11"/>
  <c r="A7651" i="11"/>
  <c r="O7650" i="11"/>
  <c r="N7650" i="11"/>
  <c r="E7650" i="11"/>
  <c r="D7650" i="11"/>
  <c r="B7650" i="11"/>
  <c r="A7650" i="11"/>
  <c r="O7649" i="11"/>
  <c r="N7649" i="11"/>
  <c r="E7649" i="11"/>
  <c r="D7649" i="11"/>
  <c r="B7649" i="11"/>
  <c r="A7649" i="11"/>
  <c r="O7648" i="11"/>
  <c r="N7648" i="11"/>
  <c r="E7648" i="11"/>
  <c r="D7648" i="11"/>
  <c r="B7648" i="11"/>
  <c r="A7648" i="11"/>
  <c r="O7647" i="11"/>
  <c r="N7647" i="11"/>
  <c r="E7647" i="11"/>
  <c r="D7647" i="11"/>
  <c r="B7647" i="11"/>
  <c r="A7647" i="11"/>
  <c r="O7646" i="11"/>
  <c r="N7646" i="11"/>
  <c r="E7646" i="11"/>
  <c r="D7646" i="11"/>
  <c r="B7646" i="11"/>
  <c r="A7646" i="11"/>
  <c r="O7645" i="11"/>
  <c r="N7645" i="11"/>
  <c r="E7645" i="11"/>
  <c r="D7645" i="11"/>
  <c r="B7645" i="11"/>
  <c r="A7645" i="11"/>
  <c r="O7644" i="11"/>
  <c r="N7644" i="11"/>
  <c r="E7644" i="11"/>
  <c r="D7644" i="11"/>
  <c r="B7644" i="11"/>
  <c r="A7644" i="11"/>
  <c r="O7643" i="11"/>
  <c r="N7643" i="11"/>
  <c r="E7643" i="11"/>
  <c r="D7643" i="11"/>
  <c r="B7643" i="11"/>
  <c r="A7643" i="11"/>
  <c r="O7642" i="11"/>
  <c r="N7642" i="11"/>
  <c r="E7642" i="11"/>
  <c r="D7642" i="11"/>
  <c r="B7642" i="11"/>
  <c r="A7642" i="11"/>
  <c r="O7641" i="11"/>
  <c r="N7641" i="11"/>
  <c r="E7641" i="11"/>
  <c r="D7641" i="11"/>
  <c r="B7641" i="11"/>
  <c r="A7641" i="11"/>
  <c r="O7640" i="11"/>
  <c r="N7640" i="11"/>
  <c r="E7640" i="11"/>
  <c r="D7640" i="11"/>
  <c r="B7640" i="11"/>
  <c r="A7640" i="11"/>
  <c r="O7639" i="11"/>
  <c r="N7639" i="11"/>
  <c r="E7639" i="11"/>
  <c r="D7639" i="11"/>
  <c r="B7639" i="11"/>
  <c r="A7639" i="11"/>
  <c r="O7638" i="11"/>
  <c r="N7638" i="11"/>
  <c r="E7638" i="11"/>
  <c r="D7638" i="11"/>
  <c r="B7638" i="11"/>
  <c r="A7638" i="11"/>
  <c r="O7637" i="11"/>
  <c r="N7637" i="11"/>
  <c r="E7637" i="11"/>
  <c r="D7637" i="11"/>
  <c r="B7637" i="11"/>
  <c r="A7637" i="11"/>
  <c r="O7636" i="11"/>
  <c r="N7636" i="11"/>
  <c r="E7636" i="11"/>
  <c r="D7636" i="11"/>
  <c r="B7636" i="11"/>
  <c r="A7636" i="11"/>
  <c r="O7635" i="11"/>
  <c r="N7635" i="11"/>
  <c r="E7635" i="11"/>
  <c r="D7635" i="11"/>
  <c r="B7635" i="11"/>
  <c r="A7635" i="11"/>
  <c r="O7634" i="11"/>
  <c r="N7634" i="11"/>
  <c r="E7634" i="11"/>
  <c r="D7634" i="11"/>
  <c r="B7634" i="11"/>
  <c r="A7634" i="11"/>
  <c r="O7633" i="11"/>
  <c r="N7633" i="11"/>
  <c r="E7633" i="11"/>
  <c r="D7633" i="11"/>
  <c r="B7633" i="11"/>
  <c r="A7633" i="11"/>
  <c r="O7632" i="11"/>
  <c r="N7632" i="11"/>
  <c r="E7632" i="11"/>
  <c r="D7632" i="11"/>
  <c r="B7632" i="11"/>
  <c r="A7632" i="11"/>
  <c r="O7631" i="11"/>
  <c r="N7631" i="11"/>
  <c r="E7631" i="11"/>
  <c r="D7631" i="11"/>
  <c r="B7631" i="11"/>
  <c r="A7631" i="11"/>
  <c r="O7630" i="11"/>
  <c r="N7630" i="11"/>
  <c r="E7630" i="11"/>
  <c r="D7630" i="11"/>
  <c r="B7630" i="11"/>
  <c r="A7630" i="11"/>
  <c r="O7629" i="11"/>
  <c r="N7629" i="11"/>
  <c r="E7629" i="11"/>
  <c r="D7629" i="11"/>
  <c r="B7629" i="11"/>
  <c r="A7629" i="11"/>
  <c r="O7628" i="11"/>
  <c r="N7628" i="11"/>
  <c r="E7628" i="11"/>
  <c r="D7628" i="11"/>
  <c r="B7628" i="11"/>
  <c r="A7628" i="11"/>
  <c r="O7627" i="11"/>
  <c r="N7627" i="11"/>
  <c r="E7627" i="11"/>
  <c r="D7627" i="11"/>
  <c r="B7627" i="11"/>
  <c r="A7627" i="11"/>
  <c r="O7626" i="11"/>
  <c r="N7626" i="11"/>
  <c r="E7626" i="11"/>
  <c r="D7626" i="11"/>
  <c r="B7626" i="11"/>
  <c r="A7626" i="11"/>
  <c r="O7625" i="11"/>
  <c r="N7625" i="11"/>
  <c r="E7625" i="11"/>
  <c r="D7625" i="11"/>
  <c r="B7625" i="11"/>
  <c r="A7625" i="11"/>
  <c r="O7624" i="11"/>
  <c r="N7624" i="11"/>
  <c r="E7624" i="11"/>
  <c r="D7624" i="11"/>
  <c r="B7624" i="11"/>
  <c r="A7624" i="11"/>
  <c r="O7623" i="11"/>
  <c r="N7623" i="11"/>
  <c r="E7623" i="11"/>
  <c r="D7623" i="11"/>
  <c r="B7623" i="11"/>
  <c r="A7623" i="11"/>
  <c r="O7622" i="11"/>
  <c r="N7622" i="11"/>
  <c r="E7622" i="11"/>
  <c r="D7622" i="11"/>
  <c r="B7622" i="11"/>
  <c r="A7622" i="11"/>
  <c r="O7621" i="11"/>
  <c r="N7621" i="11"/>
  <c r="E7621" i="11"/>
  <c r="D7621" i="11"/>
  <c r="B7621" i="11"/>
  <c r="A7621" i="11"/>
  <c r="O7620" i="11"/>
  <c r="N7620" i="11"/>
  <c r="E7620" i="11"/>
  <c r="D7620" i="11"/>
  <c r="B7620" i="11"/>
  <c r="A7620" i="11"/>
  <c r="O7619" i="11"/>
  <c r="N7619" i="11"/>
  <c r="E7619" i="11"/>
  <c r="D7619" i="11"/>
  <c r="B7619" i="11"/>
  <c r="A7619" i="11"/>
  <c r="O7618" i="11"/>
  <c r="N7618" i="11"/>
  <c r="E7618" i="11"/>
  <c r="D7618" i="11"/>
  <c r="B7618" i="11"/>
  <c r="A7618" i="11"/>
  <c r="O7617" i="11"/>
  <c r="N7617" i="11"/>
  <c r="E7617" i="11"/>
  <c r="D7617" i="11"/>
  <c r="B7617" i="11"/>
  <c r="A7617" i="11"/>
  <c r="O7616" i="11"/>
  <c r="N7616" i="11"/>
  <c r="E7616" i="11"/>
  <c r="D7616" i="11"/>
  <c r="B7616" i="11"/>
  <c r="A7616" i="11"/>
  <c r="O7615" i="11"/>
  <c r="N7615" i="11"/>
  <c r="E7615" i="11"/>
  <c r="D7615" i="11"/>
  <c r="B7615" i="11"/>
  <c r="A7615" i="11"/>
  <c r="O7614" i="11"/>
  <c r="N7614" i="11"/>
  <c r="E7614" i="11"/>
  <c r="D7614" i="11"/>
  <c r="B7614" i="11"/>
  <c r="A7614" i="11"/>
  <c r="O7613" i="11"/>
  <c r="N7613" i="11"/>
  <c r="E7613" i="11"/>
  <c r="D7613" i="11"/>
  <c r="B7613" i="11"/>
  <c r="A7613" i="11"/>
  <c r="O7612" i="11"/>
  <c r="N7612" i="11"/>
  <c r="E7612" i="11"/>
  <c r="D7612" i="11"/>
  <c r="B7612" i="11"/>
  <c r="A7612" i="11"/>
  <c r="O7611" i="11"/>
  <c r="N7611" i="11"/>
  <c r="E7611" i="11"/>
  <c r="D7611" i="11"/>
  <c r="B7611" i="11"/>
  <c r="A7611" i="11"/>
  <c r="O7610" i="11"/>
  <c r="N7610" i="11"/>
  <c r="E7610" i="11"/>
  <c r="D7610" i="11"/>
  <c r="B7610" i="11"/>
  <c r="A7610" i="11"/>
  <c r="O7609" i="11"/>
  <c r="N7609" i="11"/>
  <c r="E7609" i="11"/>
  <c r="D7609" i="11"/>
  <c r="B7609" i="11"/>
  <c r="A7609" i="11"/>
  <c r="O7608" i="11"/>
  <c r="N7608" i="11"/>
  <c r="E7608" i="11"/>
  <c r="D7608" i="11"/>
  <c r="B7608" i="11"/>
  <c r="A7608" i="11"/>
  <c r="O7607" i="11"/>
  <c r="N7607" i="11"/>
  <c r="E7607" i="11"/>
  <c r="D7607" i="11"/>
  <c r="B7607" i="11"/>
  <c r="A7607" i="11"/>
  <c r="O7606" i="11"/>
  <c r="N7606" i="11"/>
  <c r="E7606" i="11"/>
  <c r="D7606" i="11"/>
  <c r="B7606" i="11"/>
  <c r="A7606" i="11"/>
  <c r="O7605" i="11"/>
  <c r="N7605" i="11"/>
  <c r="E7605" i="11"/>
  <c r="D7605" i="11"/>
  <c r="B7605" i="11"/>
  <c r="A7605" i="11"/>
  <c r="O7604" i="11"/>
  <c r="N7604" i="11"/>
  <c r="E7604" i="11"/>
  <c r="D7604" i="11"/>
  <c r="B7604" i="11"/>
  <c r="A7604" i="11"/>
  <c r="O7603" i="11"/>
  <c r="N7603" i="11"/>
  <c r="E7603" i="11"/>
  <c r="D7603" i="11"/>
  <c r="B7603" i="11"/>
  <c r="A7603" i="11"/>
  <c r="O7602" i="11"/>
  <c r="N7602" i="11"/>
  <c r="E7602" i="11"/>
  <c r="D7602" i="11"/>
  <c r="B7602" i="11"/>
  <c r="A7602" i="11"/>
  <c r="O7601" i="11"/>
  <c r="N7601" i="11"/>
  <c r="E7601" i="11"/>
  <c r="D7601" i="11"/>
  <c r="B7601" i="11"/>
  <c r="A7601" i="11"/>
  <c r="O7600" i="11"/>
  <c r="N7600" i="11"/>
  <c r="E7600" i="11"/>
  <c r="D7600" i="11"/>
  <c r="B7600" i="11"/>
  <c r="A7600" i="11"/>
  <c r="O7599" i="11"/>
  <c r="N7599" i="11"/>
  <c r="E7599" i="11"/>
  <c r="D7599" i="11"/>
  <c r="B7599" i="11"/>
  <c r="A7599" i="11"/>
  <c r="O7598" i="11"/>
  <c r="N7598" i="11"/>
  <c r="E7598" i="11"/>
  <c r="D7598" i="11"/>
  <c r="B7598" i="11"/>
  <c r="A7598" i="11"/>
  <c r="O7597" i="11"/>
  <c r="N7597" i="11"/>
  <c r="E7597" i="11"/>
  <c r="D7597" i="11"/>
  <c r="B7597" i="11"/>
  <c r="A7597" i="11"/>
  <c r="O7596" i="11"/>
  <c r="N7596" i="11"/>
  <c r="E7596" i="11"/>
  <c r="D7596" i="11"/>
  <c r="B7596" i="11"/>
  <c r="A7596" i="11"/>
  <c r="O7595" i="11"/>
  <c r="N7595" i="11"/>
  <c r="E7595" i="11"/>
  <c r="D7595" i="11"/>
  <c r="B7595" i="11"/>
  <c r="A7595" i="11"/>
  <c r="O7594" i="11"/>
  <c r="N7594" i="11"/>
  <c r="E7594" i="11"/>
  <c r="D7594" i="11"/>
  <c r="B7594" i="11"/>
  <c r="A7594" i="11"/>
  <c r="O7593" i="11"/>
  <c r="N7593" i="11"/>
  <c r="E7593" i="11"/>
  <c r="D7593" i="11"/>
  <c r="B7593" i="11"/>
  <c r="A7593" i="11"/>
  <c r="O7592" i="11"/>
  <c r="N7592" i="11"/>
  <c r="E7592" i="11"/>
  <c r="D7592" i="11"/>
  <c r="B7592" i="11"/>
  <c r="A7592" i="11"/>
  <c r="O7591" i="11"/>
  <c r="N7591" i="11"/>
  <c r="E7591" i="11"/>
  <c r="D7591" i="11"/>
  <c r="B7591" i="11"/>
  <c r="A7591" i="11"/>
  <c r="O7590" i="11"/>
  <c r="N7590" i="11"/>
  <c r="E7590" i="11"/>
  <c r="D7590" i="11"/>
  <c r="B7590" i="11"/>
  <c r="A7590" i="11"/>
  <c r="O7589" i="11"/>
  <c r="N7589" i="11"/>
  <c r="E7589" i="11"/>
  <c r="D7589" i="11"/>
  <c r="B7589" i="11"/>
  <c r="A7589" i="11"/>
  <c r="O7588" i="11"/>
  <c r="N7588" i="11"/>
  <c r="E7588" i="11"/>
  <c r="D7588" i="11"/>
  <c r="B7588" i="11"/>
  <c r="A7588" i="11"/>
  <c r="O7587" i="11"/>
  <c r="N7587" i="11"/>
  <c r="E7587" i="11"/>
  <c r="D7587" i="11"/>
  <c r="B7587" i="11"/>
  <c r="A7587" i="11"/>
  <c r="O7586" i="11"/>
  <c r="N7586" i="11"/>
  <c r="E7586" i="11"/>
  <c r="D7586" i="11"/>
  <c r="B7586" i="11"/>
  <c r="A7586" i="11"/>
  <c r="O7585" i="11"/>
  <c r="N7585" i="11"/>
  <c r="E7585" i="11"/>
  <c r="D7585" i="11"/>
  <c r="B7585" i="11"/>
  <c r="A7585" i="11"/>
  <c r="O7584" i="11"/>
  <c r="N7584" i="11"/>
  <c r="E7584" i="11"/>
  <c r="D7584" i="11"/>
  <c r="B7584" i="11"/>
  <c r="A7584" i="11"/>
  <c r="O7583" i="11"/>
  <c r="N7583" i="11"/>
  <c r="E7583" i="11"/>
  <c r="D7583" i="11"/>
  <c r="B7583" i="11"/>
  <c r="A7583" i="11"/>
  <c r="O7582" i="11"/>
  <c r="N7582" i="11"/>
  <c r="E7582" i="11"/>
  <c r="D7582" i="11"/>
  <c r="B7582" i="11"/>
  <c r="A7582" i="11"/>
  <c r="O7581" i="11"/>
  <c r="N7581" i="11"/>
  <c r="E7581" i="11"/>
  <c r="D7581" i="11"/>
  <c r="B7581" i="11"/>
  <c r="A7581" i="11"/>
  <c r="O7580" i="11"/>
  <c r="N7580" i="11"/>
  <c r="E7580" i="11"/>
  <c r="D7580" i="11"/>
  <c r="B7580" i="11"/>
  <c r="A7580" i="11"/>
  <c r="O7579" i="11"/>
  <c r="N7579" i="11"/>
  <c r="E7579" i="11"/>
  <c r="D7579" i="11"/>
  <c r="B7579" i="11"/>
  <c r="A7579" i="11"/>
  <c r="O7578" i="11"/>
  <c r="N7578" i="11"/>
  <c r="E7578" i="11"/>
  <c r="D7578" i="11"/>
  <c r="B7578" i="11"/>
  <c r="A7578" i="11"/>
  <c r="O7577" i="11"/>
  <c r="N7577" i="11"/>
  <c r="E7577" i="11"/>
  <c r="D7577" i="11"/>
  <c r="B7577" i="11"/>
  <c r="A7577" i="11"/>
  <c r="O7576" i="11"/>
  <c r="N7576" i="11"/>
  <c r="E7576" i="11"/>
  <c r="D7576" i="11"/>
  <c r="B7576" i="11"/>
  <c r="A7576" i="11"/>
  <c r="O7575" i="11"/>
  <c r="N7575" i="11"/>
  <c r="E7575" i="11"/>
  <c r="D7575" i="11"/>
  <c r="B7575" i="11"/>
  <c r="A7575" i="11"/>
  <c r="O7574" i="11"/>
  <c r="N7574" i="11"/>
  <c r="E7574" i="11"/>
  <c r="D7574" i="11"/>
  <c r="B7574" i="11"/>
  <c r="A7574" i="11"/>
  <c r="O7573" i="11"/>
  <c r="N7573" i="11"/>
  <c r="E7573" i="11"/>
  <c r="D7573" i="11"/>
  <c r="B7573" i="11"/>
  <c r="A7573" i="11"/>
  <c r="O7572" i="11"/>
  <c r="N7572" i="11"/>
  <c r="E7572" i="11"/>
  <c r="D7572" i="11"/>
  <c r="B7572" i="11"/>
  <c r="A7572" i="11"/>
  <c r="O7571" i="11"/>
  <c r="N7571" i="11"/>
  <c r="E7571" i="11"/>
  <c r="D7571" i="11"/>
  <c r="B7571" i="11"/>
  <c r="A7571" i="11"/>
  <c r="O7570" i="11"/>
  <c r="N7570" i="11"/>
  <c r="E7570" i="11"/>
  <c r="D7570" i="11"/>
  <c r="B7570" i="11"/>
  <c r="A7570" i="11"/>
  <c r="O7569" i="11"/>
  <c r="N7569" i="11"/>
  <c r="E7569" i="11"/>
  <c r="D7569" i="11"/>
  <c r="B7569" i="11"/>
  <c r="A7569" i="11"/>
  <c r="O7568" i="11"/>
  <c r="N7568" i="11"/>
  <c r="E7568" i="11"/>
  <c r="D7568" i="11"/>
  <c r="B7568" i="11"/>
  <c r="A7568" i="11"/>
  <c r="O7567" i="11"/>
  <c r="N7567" i="11"/>
  <c r="E7567" i="11"/>
  <c r="D7567" i="11"/>
  <c r="B7567" i="11"/>
  <c r="A7567" i="11"/>
  <c r="O7566" i="11"/>
  <c r="N7566" i="11"/>
  <c r="E7566" i="11"/>
  <c r="D7566" i="11"/>
  <c r="B7566" i="11"/>
  <c r="A7566" i="11"/>
  <c r="O7565" i="11"/>
  <c r="N7565" i="11"/>
  <c r="E7565" i="11"/>
  <c r="D7565" i="11"/>
  <c r="B7565" i="11"/>
  <c r="A7565" i="11"/>
  <c r="O7564" i="11"/>
  <c r="N7564" i="11"/>
  <c r="E7564" i="11"/>
  <c r="D7564" i="11"/>
  <c r="B7564" i="11"/>
  <c r="A7564" i="11"/>
  <c r="O7563" i="11"/>
  <c r="N7563" i="11"/>
  <c r="E7563" i="11"/>
  <c r="D7563" i="11"/>
  <c r="B7563" i="11"/>
  <c r="A7563" i="11"/>
  <c r="O7562" i="11"/>
  <c r="N7562" i="11"/>
  <c r="E7562" i="11"/>
  <c r="D7562" i="11"/>
  <c r="B7562" i="11"/>
  <c r="A7562" i="11"/>
  <c r="O7561" i="11"/>
  <c r="N7561" i="11"/>
  <c r="E7561" i="11"/>
  <c r="D7561" i="11"/>
  <c r="B7561" i="11"/>
  <c r="A7561" i="11"/>
  <c r="O7560" i="11"/>
  <c r="N7560" i="11"/>
  <c r="E7560" i="11"/>
  <c r="D7560" i="11"/>
  <c r="B7560" i="11"/>
  <c r="A7560" i="11"/>
  <c r="O7559" i="11"/>
  <c r="N7559" i="11"/>
  <c r="E7559" i="11"/>
  <c r="D7559" i="11"/>
  <c r="B7559" i="11"/>
  <c r="A7559" i="11"/>
  <c r="O7558" i="11"/>
  <c r="N7558" i="11"/>
  <c r="E7558" i="11"/>
  <c r="D7558" i="11"/>
  <c r="B7558" i="11"/>
  <c r="A7558" i="11"/>
  <c r="O7557" i="11"/>
  <c r="N7557" i="11"/>
  <c r="E7557" i="11"/>
  <c r="D7557" i="11"/>
  <c r="B7557" i="11"/>
  <c r="A7557" i="11"/>
  <c r="O7556" i="11"/>
  <c r="N7556" i="11"/>
  <c r="E7556" i="11"/>
  <c r="D7556" i="11"/>
  <c r="B7556" i="11"/>
  <c r="A7556" i="11"/>
  <c r="O7555" i="11"/>
  <c r="N7555" i="11"/>
  <c r="E7555" i="11"/>
  <c r="D7555" i="11"/>
  <c r="B7555" i="11"/>
  <c r="A7555" i="11"/>
  <c r="O7554" i="11"/>
  <c r="N7554" i="11"/>
  <c r="E7554" i="11"/>
  <c r="D7554" i="11"/>
  <c r="B7554" i="11"/>
  <c r="A7554" i="11"/>
  <c r="O7553" i="11"/>
  <c r="N7553" i="11"/>
  <c r="E7553" i="11"/>
  <c r="D7553" i="11"/>
  <c r="B7553" i="11"/>
  <c r="A7553" i="11"/>
  <c r="O7552" i="11"/>
  <c r="N7552" i="11"/>
  <c r="E7552" i="11"/>
  <c r="D7552" i="11"/>
  <c r="B7552" i="11"/>
  <c r="A7552" i="11"/>
  <c r="O7551" i="11"/>
  <c r="N7551" i="11"/>
  <c r="E7551" i="11"/>
  <c r="D7551" i="11"/>
  <c r="B7551" i="11"/>
  <c r="A7551" i="11"/>
  <c r="O7550" i="11"/>
  <c r="N7550" i="11"/>
  <c r="E7550" i="11"/>
  <c r="D7550" i="11"/>
  <c r="B7550" i="11"/>
  <c r="A7550" i="11"/>
  <c r="O7549" i="11"/>
  <c r="N7549" i="11"/>
  <c r="E7549" i="11"/>
  <c r="D7549" i="11"/>
  <c r="B7549" i="11"/>
  <c r="A7549" i="11"/>
  <c r="O7548" i="11"/>
  <c r="N7548" i="11"/>
  <c r="E7548" i="11"/>
  <c r="D7548" i="11"/>
  <c r="B7548" i="11"/>
  <c r="A7548" i="11"/>
  <c r="O7547" i="11"/>
  <c r="N7547" i="11"/>
  <c r="E7547" i="11"/>
  <c r="D7547" i="11"/>
  <c r="B7547" i="11"/>
  <c r="A7547" i="11"/>
  <c r="O7546" i="11"/>
  <c r="N7546" i="11"/>
  <c r="E7546" i="11"/>
  <c r="D7546" i="11"/>
  <c r="B7546" i="11"/>
  <c r="A7546" i="11"/>
  <c r="O7545" i="11"/>
  <c r="N7545" i="11"/>
  <c r="E7545" i="11"/>
  <c r="D7545" i="11"/>
  <c r="B7545" i="11"/>
  <c r="A7545" i="11"/>
  <c r="O7544" i="11"/>
  <c r="N7544" i="11"/>
  <c r="E7544" i="11"/>
  <c r="D7544" i="11"/>
  <c r="B7544" i="11"/>
  <c r="A7544" i="11"/>
  <c r="O7543" i="11"/>
  <c r="N7543" i="11"/>
  <c r="E7543" i="11"/>
  <c r="D7543" i="11"/>
  <c r="B7543" i="11"/>
  <c r="A7543" i="11"/>
  <c r="O7542" i="11"/>
  <c r="N7542" i="11"/>
  <c r="E7542" i="11"/>
  <c r="D7542" i="11"/>
  <c r="B7542" i="11"/>
  <c r="A7542" i="11"/>
  <c r="O7541" i="11"/>
  <c r="N7541" i="11"/>
  <c r="E7541" i="11"/>
  <c r="D7541" i="11"/>
  <c r="B7541" i="11"/>
  <c r="A7541" i="11"/>
  <c r="O7540" i="11"/>
  <c r="N7540" i="11"/>
  <c r="E7540" i="11"/>
  <c r="D7540" i="11"/>
  <c r="B7540" i="11"/>
  <c r="A7540" i="11"/>
  <c r="O7539" i="11"/>
  <c r="N7539" i="11"/>
  <c r="E7539" i="11"/>
  <c r="D7539" i="11"/>
  <c r="B7539" i="11"/>
  <c r="A7539" i="11"/>
  <c r="O7538" i="11"/>
  <c r="N7538" i="11"/>
  <c r="E7538" i="11"/>
  <c r="D7538" i="11"/>
  <c r="B7538" i="11"/>
  <c r="A7538" i="11"/>
  <c r="O7537" i="11"/>
  <c r="N7537" i="11"/>
  <c r="E7537" i="11"/>
  <c r="D7537" i="11"/>
  <c r="B7537" i="11"/>
  <c r="A7537" i="11"/>
  <c r="O7536" i="11"/>
  <c r="N7536" i="11"/>
  <c r="E7536" i="11"/>
  <c r="D7536" i="11"/>
  <c r="B7536" i="11"/>
  <c r="A7536" i="11"/>
  <c r="O7535" i="11"/>
  <c r="N7535" i="11"/>
  <c r="E7535" i="11"/>
  <c r="D7535" i="11"/>
  <c r="B7535" i="11"/>
  <c r="A7535" i="11"/>
  <c r="O7534" i="11"/>
  <c r="N7534" i="11"/>
  <c r="E7534" i="11"/>
  <c r="D7534" i="11"/>
  <c r="B7534" i="11"/>
  <c r="A7534" i="11"/>
  <c r="O7533" i="11"/>
  <c r="N7533" i="11"/>
  <c r="E7533" i="11"/>
  <c r="D7533" i="11"/>
  <c r="B7533" i="11"/>
  <c r="A7533" i="11"/>
  <c r="O7532" i="11"/>
  <c r="N7532" i="11"/>
  <c r="E7532" i="11"/>
  <c r="D7532" i="11"/>
  <c r="B7532" i="11"/>
  <c r="A7532" i="11"/>
  <c r="O7531" i="11"/>
  <c r="N7531" i="11"/>
  <c r="E7531" i="11"/>
  <c r="D7531" i="11"/>
  <c r="B7531" i="11"/>
  <c r="A7531" i="11"/>
  <c r="O7530" i="11"/>
  <c r="N7530" i="11"/>
  <c r="E7530" i="11"/>
  <c r="D7530" i="11"/>
  <c r="B7530" i="11"/>
  <c r="A7530" i="11"/>
  <c r="O7529" i="11"/>
  <c r="N7529" i="11"/>
  <c r="E7529" i="11"/>
  <c r="D7529" i="11"/>
  <c r="B7529" i="11"/>
  <c r="A7529" i="11"/>
  <c r="O7528" i="11"/>
  <c r="N7528" i="11"/>
  <c r="E7528" i="11"/>
  <c r="D7528" i="11"/>
  <c r="B7528" i="11"/>
  <c r="A7528" i="11"/>
  <c r="O7527" i="11"/>
  <c r="N7527" i="11"/>
  <c r="E7527" i="11"/>
  <c r="D7527" i="11"/>
  <c r="B7527" i="11"/>
  <c r="A7527" i="11"/>
  <c r="O7526" i="11"/>
  <c r="N7526" i="11"/>
  <c r="E7526" i="11"/>
  <c r="D7526" i="11"/>
  <c r="B7526" i="11"/>
  <c r="A7526" i="11"/>
  <c r="O7525" i="11"/>
  <c r="N7525" i="11"/>
  <c r="E7525" i="11"/>
  <c r="D7525" i="11"/>
  <c r="B7525" i="11"/>
  <c r="A7525" i="11"/>
  <c r="O7524" i="11"/>
  <c r="N7524" i="11"/>
  <c r="E7524" i="11"/>
  <c r="D7524" i="11"/>
  <c r="B7524" i="11"/>
  <c r="A7524" i="11"/>
  <c r="O7523" i="11"/>
  <c r="N7523" i="11"/>
  <c r="E7523" i="11"/>
  <c r="D7523" i="11"/>
  <c r="B7523" i="11"/>
  <c r="A7523" i="11"/>
  <c r="O7522" i="11"/>
  <c r="N7522" i="11"/>
  <c r="E7522" i="11"/>
  <c r="D7522" i="11"/>
  <c r="B7522" i="11"/>
  <c r="A7522" i="11"/>
  <c r="O7521" i="11"/>
  <c r="N7521" i="11"/>
  <c r="E7521" i="11"/>
  <c r="D7521" i="11"/>
  <c r="B7521" i="11"/>
  <c r="A7521" i="11"/>
  <c r="O7520" i="11"/>
  <c r="N7520" i="11"/>
  <c r="E7520" i="11"/>
  <c r="D7520" i="11"/>
  <c r="B7520" i="11"/>
  <c r="A7520" i="11"/>
  <c r="O7519" i="11"/>
  <c r="N7519" i="11"/>
  <c r="E7519" i="11"/>
  <c r="D7519" i="11"/>
  <c r="B7519" i="11"/>
  <c r="A7519" i="11"/>
  <c r="O7518" i="11"/>
  <c r="N7518" i="11"/>
  <c r="E7518" i="11"/>
  <c r="D7518" i="11"/>
  <c r="B7518" i="11"/>
  <c r="A7518" i="11"/>
  <c r="O7517" i="11"/>
  <c r="N7517" i="11"/>
  <c r="E7517" i="11"/>
  <c r="D7517" i="11"/>
  <c r="B7517" i="11"/>
  <c r="A7517" i="11"/>
  <c r="O7516" i="11"/>
  <c r="N7516" i="11"/>
  <c r="E7516" i="11"/>
  <c r="D7516" i="11"/>
  <c r="B7516" i="11"/>
  <c r="A7516" i="11"/>
  <c r="O7515" i="11"/>
  <c r="N7515" i="11"/>
  <c r="E7515" i="11"/>
  <c r="D7515" i="11"/>
  <c r="B7515" i="11"/>
  <c r="A7515" i="11"/>
  <c r="O7514" i="11"/>
  <c r="N7514" i="11"/>
  <c r="E7514" i="11"/>
  <c r="D7514" i="11"/>
  <c r="B7514" i="11"/>
  <c r="A7514" i="11"/>
  <c r="O7513" i="11"/>
  <c r="N7513" i="11"/>
  <c r="E7513" i="11"/>
  <c r="D7513" i="11"/>
  <c r="B7513" i="11"/>
  <c r="A7513" i="11"/>
  <c r="O7512" i="11"/>
  <c r="N7512" i="11"/>
  <c r="E7512" i="11"/>
  <c r="D7512" i="11"/>
  <c r="B7512" i="11"/>
  <c r="A7512" i="11"/>
  <c r="O7511" i="11"/>
  <c r="N7511" i="11"/>
  <c r="E7511" i="11"/>
  <c r="D7511" i="11"/>
  <c r="B7511" i="11"/>
  <c r="A7511" i="11"/>
  <c r="O7510" i="11"/>
  <c r="N7510" i="11"/>
  <c r="E7510" i="11"/>
  <c r="D7510" i="11"/>
  <c r="B7510" i="11"/>
  <c r="A7510" i="11"/>
  <c r="O7509" i="11"/>
  <c r="N7509" i="11"/>
  <c r="E7509" i="11"/>
  <c r="D7509" i="11"/>
  <c r="B7509" i="11"/>
  <c r="A7509" i="11"/>
  <c r="O7508" i="11"/>
  <c r="N7508" i="11"/>
  <c r="E7508" i="11"/>
  <c r="D7508" i="11"/>
  <c r="B7508" i="11"/>
  <c r="A7508" i="11"/>
  <c r="O7507" i="11"/>
  <c r="N7507" i="11"/>
  <c r="E7507" i="11"/>
  <c r="D7507" i="11"/>
  <c r="B7507" i="11"/>
  <c r="A7507" i="11"/>
  <c r="O7506" i="11"/>
  <c r="N7506" i="11"/>
  <c r="E7506" i="11"/>
  <c r="D7506" i="11"/>
  <c r="B7506" i="11"/>
  <c r="A7506" i="11"/>
  <c r="O7505" i="11"/>
  <c r="N7505" i="11"/>
  <c r="E7505" i="11"/>
  <c r="D7505" i="11"/>
  <c r="B7505" i="11"/>
  <c r="A7505" i="11"/>
  <c r="O7504" i="11"/>
  <c r="N7504" i="11"/>
  <c r="E7504" i="11"/>
  <c r="D7504" i="11"/>
  <c r="B7504" i="11"/>
  <c r="A7504" i="11"/>
  <c r="O7503" i="11"/>
  <c r="N7503" i="11"/>
  <c r="E7503" i="11"/>
  <c r="D7503" i="11"/>
  <c r="B7503" i="11"/>
  <c r="A7503" i="11"/>
  <c r="O7502" i="11"/>
  <c r="N7502" i="11"/>
  <c r="E7502" i="11"/>
  <c r="D7502" i="11"/>
  <c r="B7502" i="11"/>
  <c r="A7502" i="11"/>
  <c r="O7501" i="11"/>
  <c r="N7501" i="11"/>
  <c r="E7501" i="11"/>
  <c r="D7501" i="11"/>
  <c r="B7501" i="11"/>
  <c r="A7501" i="11"/>
  <c r="O7500" i="11"/>
  <c r="N7500" i="11"/>
  <c r="E7500" i="11"/>
  <c r="D7500" i="11"/>
  <c r="B7500" i="11"/>
  <c r="A7500" i="11"/>
  <c r="O7499" i="11"/>
  <c r="N7499" i="11"/>
  <c r="E7499" i="11"/>
  <c r="D7499" i="11"/>
  <c r="B7499" i="11"/>
  <c r="A7499" i="11"/>
  <c r="O7498" i="11"/>
  <c r="N7498" i="11"/>
  <c r="E7498" i="11"/>
  <c r="D7498" i="11"/>
  <c r="B7498" i="11"/>
  <c r="A7498" i="11"/>
  <c r="O7497" i="11"/>
  <c r="N7497" i="11"/>
  <c r="E7497" i="11"/>
  <c r="D7497" i="11"/>
  <c r="B7497" i="11"/>
  <c r="A7497" i="11"/>
  <c r="O7496" i="11"/>
  <c r="N7496" i="11"/>
  <c r="E7496" i="11"/>
  <c r="D7496" i="11"/>
  <c r="B7496" i="11"/>
  <c r="A7496" i="11"/>
  <c r="O7495" i="11"/>
  <c r="N7495" i="11"/>
  <c r="E7495" i="11"/>
  <c r="D7495" i="11"/>
  <c r="B7495" i="11"/>
  <c r="A7495" i="11"/>
  <c r="O7494" i="11"/>
  <c r="N7494" i="11"/>
  <c r="E7494" i="11"/>
  <c r="D7494" i="11"/>
  <c r="B7494" i="11"/>
  <c r="A7494" i="11"/>
  <c r="O7493" i="11"/>
  <c r="N7493" i="11"/>
  <c r="E7493" i="11"/>
  <c r="D7493" i="11"/>
  <c r="B7493" i="11"/>
  <c r="A7493" i="11"/>
  <c r="O7492" i="11"/>
  <c r="N7492" i="11"/>
  <c r="E7492" i="11"/>
  <c r="D7492" i="11"/>
  <c r="B7492" i="11"/>
  <c r="A7492" i="11"/>
  <c r="O7491" i="11"/>
  <c r="N7491" i="11"/>
  <c r="E7491" i="11"/>
  <c r="D7491" i="11"/>
  <c r="B7491" i="11"/>
  <c r="A7491" i="11"/>
  <c r="O7490" i="11"/>
  <c r="N7490" i="11"/>
  <c r="E7490" i="11"/>
  <c r="D7490" i="11"/>
  <c r="B7490" i="11"/>
  <c r="A7490" i="11"/>
  <c r="O7489" i="11"/>
  <c r="N7489" i="11"/>
  <c r="E7489" i="11"/>
  <c r="D7489" i="11"/>
  <c r="B7489" i="11"/>
  <c r="A7489" i="11"/>
  <c r="O7488" i="11"/>
  <c r="N7488" i="11"/>
  <c r="E7488" i="11"/>
  <c r="D7488" i="11"/>
  <c r="B7488" i="11"/>
  <c r="A7488" i="11"/>
  <c r="O7487" i="11"/>
  <c r="N7487" i="11"/>
  <c r="E7487" i="11"/>
  <c r="D7487" i="11"/>
  <c r="B7487" i="11"/>
  <c r="A7487" i="11"/>
  <c r="O7486" i="11"/>
  <c r="N7486" i="11"/>
  <c r="E7486" i="11"/>
  <c r="D7486" i="11"/>
  <c r="B7486" i="11"/>
  <c r="A7486" i="11"/>
  <c r="O7485" i="11"/>
  <c r="N7485" i="11"/>
  <c r="E7485" i="11"/>
  <c r="D7485" i="11"/>
  <c r="B7485" i="11"/>
  <c r="A7485" i="11"/>
  <c r="O7484" i="11"/>
  <c r="N7484" i="11"/>
  <c r="E7484" i="11"/>
  <c r="D7484" i="11"/>
  <c r="B7484" i="11"/>
  <c r="A7484" i="11"/>
  <c r="O7483" i="11"/>
  <c r="N7483" i="11"/>
  <c r="E7483" i="11"/>
  <c r="D7483" i="11"/>
  <c r="B7483" i="11"/>
  <c r="A7483" i="11"/>
  <c r="O7482" i="11"/>
  <c r="N7482" i="11"/>
  <c r="E7482" i="11"/>
  <c r="D7482" i="11"/>
  <c r="B7482" i="11"/>
  <c r="A7482" i="11"/>
  <c r="O7481" i="11"/>
  <c r="N7481" i="11"/>
  <c r="E7481" i="11"/>
  <c r="D7481" i="11"/>
  <c r="B7481" i="11"/>
  <c r="A7481" i="11"/>
  <c r="O7480" i="11"/>
  <c r="N7480" i="11"/>
  <c r="E7480" i="11"/>
  <c r="D7480" i="11"/>
  <c r="B7480" i="11"/>
  <c r="A7480" i="11"/>
  <c r="O7479" i="11"/>
  <c r="N7479" i="11"/>
  <c r="E7479" i="11"/>
  <c r="D7479" i="11"/>
  <c r="B7479" i="11"/>
  <c r="A7479" i="11"/>
  <c r="O7478" i="11"/>
  <c r="N7478" i="11"/>
  <c r="E7478" i="11"/>
  <c r="D7478" i="11"/>
  <c r="B7478" i="11"/>
  <c r="A7478" i="11"/>
  <c r="O7477" i="11"/>
  <c r="N7477" i="11"/>
  <c r="E7477" i="11"/>
  <c r="D7477" i="11"/>
  <c r="B7477" i="11"/>
  <c r="A7477" i="11"/>
  <c r="O7476" i="11"/>
  <c r="N7476" i="11"/>
  <c r="E7476" i="11"/>
  <c r="D7476" i="11"/>
  <c r="B7476" i="11"/>
  <c r="A7476" i="11"/>
  <c r="O7475" i="11"/>
  <c r="N7475" i="11"/>
  <c r="E7475" i="11"/>
  <c r="D7475" i="11"/>
  <c r="B7475" i="11"/>
  <c r="A7475" i="11"/>
  <c r="O7474" i="11"/>
  <c r="N7474" i="11"/>
  <c r="E7474" i="11"/>
  <c r="D7474" i="11"/>
  <c r="B7474" i="11"/>
  <c r="A7474" i="11"/>
  <c r="O7473" i="11"/>
  <c r="N7473" i="11"/>
  <c r="E7473" i="11"/>
  <c r="D7473" i="11"/>
  <c r="B7473" i="11"/>
  <c r="A7473" i="11"/>
  <c r="O7472" i="11"/>
  <c r="N7472" i="11"/>
  <c r="E7472" i="11"/>
  <c r="D7472" i="11"/>
  <c r="B7472" i="11"/>
  <c r="A7472" i="11"/>
  <c r="O7471" i="11"/>
  <c r="N7471" i="11"/>
  <c r="E7471" i="11"/>
  <c r="D7471" i="11"/>
  <c r="B7471" i="11"/>
  <c r="A7471" i="11"/>
  <c r="O7470" i="11"/>
  <c r="N7470" i="11"/>
  <c r="E7470" i="11"/>
  <c r="D7470" i="11"/>
  <c r="B7470" i="11"/>
  <c r="A7470" i="11"/>
  <c r="O7469" i="11"/>
  <c r="N7469" i="11"/>
  <c r="E7469" i="11"/>
  <c r="D7469" i="11"/>
  <c r="B7469" i="11"/>
  <c r="A7469" i="11"/>
  <c r="O7468" i="11"/>
  <c r="N7468" i="11"/>
  <c r="E7468" i="11"/>
  <c r="D7468" i="11"/>
  <c r="B7468" i="11"/>
  <c r="A7468" i="11"/>
  <c r="O7467" i="11"/>
  <c r="N7467" i="11"/>
  <c r="E7467" i="11"/>
  <c r="D7467" i="11"/>
  <c r="B7467" i="11"/>
  <c r="A7467" i="11"/>
  <c r="O7466" i="11"/>
  <c r="N7466" i="11"/>
  <c r="E7466" i="11"/>
  <c r="D7466" i="11"/>
  <c r="B7466" i="11"/>
  <c r="A7466" i="11"/>
  <c r="O7465" i="11"/>
  <c r="N7465" i="11"/>
  <c r="E7465" i="11"/>
  <c r="D7465" i="11"/>
  <c r="B7465" i="11"/>
  <c r="A7465" i="11"/>
  <c r="O7464" i="11"/>
  <c r="N7464" i="11"/>
  <c r="E7464" i="11"/>
  <c r="D7464" i="11"/>
  <c r="B7464" i="11"/>
  <c r="A7464" i="11"/>
  <c r="O7463" i="11"/>
  <c r="N7463" i="11"/>
  <c r="E7463" i="11"/>
  <c r="D7463" i="11"/>
  <c r="B7463" i="11"/>
  <c r="A7463" i="11"/>
  <c r="O7462" i="11"/>
  <c r="N7462" i="11"/>
  <c r="E7462" i="11"/>
  <c r="D7462" i="11"/>
  <c r="B7462" i="11"/>
  <c r="A7462" i="11"/>
  <c r="O7461" i="11"/>
  <c r="N7461" i="11"/>
  <c r="E7461" i="11"/>
  <c r="D7461" i="11"/>
  <c r="B7461" i="11"/>
  <c r="A7461" i="11"/>
  <c r="O7460" i="11"/>
  <c r="N7460" i="11"/>
  <c r="E7460" i="11"/>
  <c r="D7460" i="11"/>
  <c r="B7460" i="11"/>
  <c r="A7460" i="11"/>
  <c r="O7459" i="11"/>
  <c r="N7459" i="11"/>
  <c r="E7459" i="11"/>
  <c r="D7459" i="11"/>
  <c r="B7459" i="11"/>
  <c r="A7459" i="11"/>
  <c r="O7458" i="11"/>
  <c r="N7458" i="11"/>
  <c r="E7458" i="11"/>
  <c r="D7458" i="11"/>
  <c r="B7458" i="11"/>
  <c r="A7458" i="11"/>
  <c r="O7457" i="11"/>
  <c r="N7457" i="11"/>
  <c r="E7457" i="11"/>
  <c r="D7457" i="11"/>
  <c r="B7457" i="11"/>
  <c r="A7457" i="11"/>
  <c r="O7456" i="11"/>
  <c r="N7456" i="11"/>
  <c r="E7456" i="11"/>
  <c r="D7456" i="11"/>
  <c r="B7456" i="11"/>
  <c r="A7456" i="11"/>
  <c r="O7455" i="11"/>
  <c r="N7455" i="11"/>
  <c r="E7455" i="11"/>
  <c r="D7455" i="11"/>
  <c r="B7455" i="11"/>
  <c r="A7455" i="11"/>
  <c r="O7454" i="11"/>
  <c r="N7454" i="11"/>
  <c r="E7454" i="11"/>
  <c r="D7454" i="11"/>
  <c r="B7454" i="11"/>
  <c r="A7454" i="11"/>
  <c r="O7453" i="11"/>
  <c r="N7453" i="11"/>
  <c r="E7453" i="11"/>
  <c r="D7453" i="11"/>
  <c r="B7453" i="11"/>
  <c r="A7453" i="11"/>
  <c r="O7452" i="11"/>
  <c r="N7452" i="11"/>
  <c r="E7452" i="11"/>
  <c r="D7452" i="11"/>
  <c r="B7452" i="11"/>
  <c r="A7452" i="11"/>
  <c r="O7451" i="11"/>
  <c r="N7451" i="11"/>
  <c r="E7451" i="11"/>
  <c r="D7451" i="11"/>
  <c r="B7451" i="11"/>
  <c r="A7451" i="11"/>
  <c r="O7450" i="11"/>
  <c r="N7450" i="11"/>
  <c r="E7450" i="11"/>
  <c r="D7450" i="11"/>
  <c r="B7450" i="11"/>
  <c r="A7450" i="11"/>
  <c r="O7449" i="11"/>
  <c r="N7449" i="11"/>
  <c r="E7449" i="11"/>
  <c r="D7449" i="11"/>
  <c r="B7449" i="11"/>
  <c r="A7449" i="11"/>
  <c r="O7448" i="11"/>
  <c r="N7448" i="11"/>
  <c r="E7448" i="11"/>
  <c r="D7448" i="11"/>
  <c r="B7448" i="11"/>
  <c r="A7448" i="11"/>
  <c r="O7447" i="11"/>
  <c r="N7447" i="11"/>
  <c r="E7447" i="11"/>
  <c r="D7447" i="11"/>
  <c r="B7447" i="11"/>
  <c r="A7447" i="11"/>
  <c r="O7446" i="11"/>
  <c r="N7446" i="11"/>
  <c r="E7446" i="11"/>
  <c r="D7446" i="11"/>
  <c r="B7446" i="11"/>
  <c r="A7446" i="11"/>
  <c r="O7445" i="11"/>
  <c r="N7445" i="11"/>
  <c r="E7445" i="11"/>
  <c r="D7445" i="11"/>
  <c r="B7445" i="11"/>
  <c r="A7445" i="11"/>
  <c r="O7444" i="11"/>
  <c r="N7444" i="11"/>
  <c r="E7444" i="11"/>
  <c r="D7444" i="11"/>
  <c r="B7444" i="11"/>
  <c r="A7444" i="11"/>
  <c r="O7443" i="11"/>
  <c r="N7443" i="11"/>
  <c r="E7443" i="11"/>
  <c r="D7443" i="11"/>
  <c r="B7443" i="11"/>
  <c r="A7443" i="11"/>
  <c r="O7442" i="11"/>
  <c r="N7442" i="11"/>
  <c r="E7442" i="11"/>
  <c r="D7442" i="11"/>
  <c r="B7442" i="11"/>
  <c r="A7442" i="11"/>
  <c r="O7441" i="11"/>
  <c r="N7441" i="11"/>
  <c r="E7441" i="11"/>
  <c r="D7441" i="11"/>
  <c r="B7441" i="11"/>
  <c r="A7441" i="11"/>
  <c r="O7440" i="11"/>
  <c r="N7440" i="11"/>
  <c r="E7440" i="11"/>
  <c r="D7440" i="11"/>
  <c r="B7440" i="11"/>
  <c r="A7440" i="11"/>
  <c r="O7439" i="11"/>
  <c r="N7439" i="11"/>
  <c r="E7439" i="11"/>
  <c r="D7439" i="11"/>
  <c r="B7439" i="11"/>
  <c r="A7439" i="11"/>
  <c r="O7438" i="11"/>
  <c r="N7438" i="11"/>
  <c r="E7438" i="11"/>
  <c r="D7438" i="11"/>
  <c r="B7438" i="11"/>
  <c r="A7438" i="11"/>
  <c r="O7437" i="11"/>
  <c r="N7437" i="11"/>
  <c r="E7437" i="11"/>
  <c r="D7437" i="11"/>
  <c r="B7437" i="11"/>
  <c r="A7437" i="11"/>
  <c r="O7436" i="11"/>
  <c r="N7436" i="11"/>
  <c r="E7436" i="11"/>
  <c r="D7436" i="11"/>
  <c r="B7436" i="11"/>
  <c r="A7436" i="11"/>
  <c r="O7435" i="11"/>
  <c r="N7435" i="11"/>
  <c r="E7435" i="11"/>
  <c r="D7435" i="11"/>
  <c r="B7435" i="11"/>
  <c r="A7435" i="11"/>
  <c r="O7434" i="11"/>
  <c r="N7434" i="11"/>
  <c r="E7434" i="11"/>
  <c r="D7434" i="11"/>
  <c r="B7434" i="11"/>
  <c r="A7434" i="11"/>
  <c r="O7433" i="11"/>
  <c r="N7433" i="11"/>
  <c r="E7433" i="11"/>
  <c r="D7433" i="11"/>
  <c r="B7433" i="11"/>
  <c r="A7433" i="11"/>
  <c r="O7432" i="11"/>
  <c r="N7432" i="11"/>
  <c r="E7432" i="11"/>
  <c r="D7432" i="11"/>
  <c r="B7432" i="11"/>
  <c r="A7432" i="11"/>
  <c r="O7431" i="11"/>
  <c r="N7431" i="11"/>
  <c r="E7431" i="11"/>
  <c r="D7431" i="11"/>
  <c r="B7431" i="11"/>
  <c r="A7431" i="11"/>
  <c r="O7430" i="11"/>
  <c r="N7430" i="11"/>
  <c r="E7430" i="11"/>
  <c r="D7430" i="11"/>
  <c r="B7430" i="11"/>
  <c r="A7430" i="11"/>
  <c r="O7429" i="11"/>
  <c r="N7429" i="11"/>
  <c r="E7429" i="11"/>
  <c r="D7429" i="11"/>
  <c r="B7429" i="11"/>
  <c r="A7429" i="11"/>
  <c r="O7428" i="11"/>
  <c r="N7428" i="11"/>
  <c r="E7428" i="11"/>
  <c r="D7428" i="11"/>
  <c r="B7428" i="11"/>
  <c r="A7428" i="11"/>
  <c r="O7427" i="11"/>
  <c r="N7427" i="11"/>
  <c r="E7427" i="11"/>
  <c r="D7427" i="11"/>
  <c r="B7427" i="11"/>
  <c r="A7427" i="11"/>
  <c r="O7426" i="11"/>
  <c r="N7426" i="11"/>
  <c r="E7426" i="11"/>
  <c r="D7426" i="11"/>
  <c r="B7426" i="11"/>
  <c r="A7426" i="11"/>
  <c r="O7425" i="11"/>
  <c r="N7425" i="11"/>
  <c r="E7425" i="11"/>
  <c r="D7425" i="11"/>
  <c r="B7425" i="11"/>
  <c r="A7425" i="11"/>
  <c r="O7424" i="11"/>
  <c r="N7424" i="11"/>
  <c r="E7424" i="11"/>
  <c r="D7424" i="11"/>
  <c r="B7424" i="11"/>
  <c r="A7424" i="11"/>
  <c r="O7423" i="11"/>
  <c r="N7423" i="11"/>
  <c r="E7423" i="11"/>
  <c r="D7423" i="11"/>
  <c r="B7423" i="11"/>
  <c r="A7423" i="11"/>
  <c r="O7422" i="11"/>
  <c r="N7422" i="11"/>
  <c r="E7422" i="11"/>
  <c r="D7422" i="11"/>
  <c r="B7422" i="11"/>
  <c r="A7422" i="11"/>
  <c r="O7421" i="11"/>
  <c r="N7421" i="11"/>
  <c r="E7421" i="11"/>
  <c r="D7421" i="11"/>
  <c r="B7421" i="11"/>
  <c r="A7421" i="11"/>
  <c r="O7420" i="11"/>
  <c r="N7420" i="11"/>
  <c r="E7420" i="11"/>
  <c r="D7420" i="11"/>
  <c r="B7420" i="11"/>
  <c r="A7420" i="11"/>
  <c r="O7419" i="11"/>
  <c r="N7419" i="11"/>
  <c r="E7419" i="11"/>
  <c r="D7419" i="11"/>
  <c r="B7419" i="11"/>
  <c r="A7419" i="11"/>
  <c r="O7418" i="11"/>
  <c r="N7418" i="11"/>
  <c r="E7418" i="11"/>
  <c r="D7418" i="11"/>
  <c r="B7418" i="11"/>
  <c r="A7418" i="11"/>
  <c r="O7417" i="11"/>
  <c r="N7417" i="11"/>
  <c r="E7417" i="11"/>
  <c r="D7417" i="11"/>
  <c r="B7417" i="11"/>
  <c r="A7417" i="11"/>
  <c r="O7416" i="11"/>
  <c r="N7416" i="11"/>
  <c r="E7416" i="11"/>
  <c r="D7416" i="11"/>
  <c r="B7416" i="11"/>
  <c r="A7416" i="11"/>
  <c r="O7415" i="11"/>
  <c r="N7415" i="11"/>
  <c r="E7415" i="11"/>
  <c r="D7415" i="11"/>
  <c r="B7415" i="11"/>
  <c r="A7415" i="11"/>
  <c r="O7414" i="11"/>
  <c r="N7414" i="11"/>
  <c r="E7414" i="11"/>
  <c r="D7414" i="11"/>
  <c r="B7414" i="11"/>
  <c r="A7414" i="11"/>
  <c r="O7413" i="11"/>
  <c r="N7413" i="11"/>
  <c r="E7413" i="11"/>
  <c r="D7413" i="11"/>
  <c r="B7413" i="11"/>
  <c r="A7413" i="11"/>
  <c r="O7412" i="11"/>
  <c r="N7412" i="11"/>
  <c r="E7412" i="11"/>
  <c r="D7412" i="11"/>
  <c r="B7412" i="11"/>
  <c r="A7412" i="11"/>
  <c r="O7411" i="11"/>
  <c r="N7411" i="11"/>
  <c r="E7411" i="11"/>
  <c r="D7411" i="11"/>
  <c r="B7411" i="11"/>
  <c r="A7411" i="11"/>
  <c r="O7410" i="11"/>
  <c r="N7410" i="11"/>
  <c r="E7410" i="11"/>
  <c r="D7410" i="11"/>
  <c r="B7410" i="11"/>
  <c r="A7410" i="11"/>
  <c r="O7409" i="11"/>
  <c r="N7409" i="11"/>
  <c r="E7409" i="11"/>
  <c r="D7409" i="11"/>
  <c r="B7409" i="11"/>
  <c r="A7409" i="11"/>
  <c r="O7408" i="11"/>
  <c r="N7408" i="11"/>
  <c r="E7408" i="11"/>
  <c r="D7408" i="11"/>
  <c r="B7408" i="11"/>
  <c r="A7408" i="11"/>
  <c r="O7407" i="11"/>
  <c r="N7407" i="11"/>
  <c r="E7407" i="11"/>
  <c r="D7407" i="11"/>
  <c r="B7407" i="11"/>
  <c r="A7407" i="11"/>
  <c r="O7406" i="11"/>
  <c r="N7406" i="11"/>
  <c r="E7406" i="11"/>
  <c r="D7406" i="11"/>
  <c r="B7406" i="11"/>
  <c r="A7406" i="11"/>
  <c r="O7405" i="11"/>
  <c r="N7405" i="11"/>
  <c r="E7405" i="11"/>
  <c r="D7405" i="11"/>
  <c r="B7405" i="11"/>
  <c r="A7405" i="11"/>
  <c r="O7404" i="11"/>
  <c r="N7404" i="11"/>
  <c r="E7404" i="11"/>
  <c r="D7404" i="11"/>
  <c r="B7404" i="11"/>
  <c r="A7404" i="11"/>
  <c r="O7403" i="11"/>
  <c r="N7403" i="11"/>
  <c r="E7403" i="11"/>
  <c r="D7403" i="11"/>
  <c r="B7403" i="11"/>
  <c r="A7403" i="11"/>
  <c r="O7402" i="11"/>
  <c r="N7402" i="11"/>
  <c r="E7402" i="11"/>
  <c r="D7402" i="11"/>
  <c r="B7402" i="11"/>
  <c r="A7402" i="11"/>
  <c r="O7401" i="11"/>
  <c r="N7401" i="11"/>
  <c r="E7401" i="11"/>
  <c r="D7401" i="11"/>
  <c r="B7401" i="11"/>
  <c r="A7401" i="11"/>
  <c r="O7400" i="11"/>
  <c r="N7400" i="11"/>
  <c r="E7400" i="11"/>
  <c r="D7400" i="11"/>
  <c r="B7400" i="11"/>
  <c r="A7400" i="11"/>
  <c r="O7399" i="11"/>
  <c r="N7399" i="11"/>
  <c r="E7399" i="11"/>
  <c r="D7399" i="11"/>
  <c r="B7399" i="11"/>
  <c r="A7399" i="11"/>
  <c r="O7398" i="11"/>
  <c r="N7398" i="11"/>
  <c r="E7398" i="11"/>
  <c r="D7398" i="11"/>
  <c r="B7398" i="11"/>
  <c r="A7398" i="11"/>
  <c r="O7397" i="11"/>
  <c r="N7397" i="11"/>
  <c r="E7397" i="11"/>
  <c r="D7397" i="11"/>
  <c r="B7397" i="11"/>
  <c r="A7397" i="11"/>
  <c r="O7396" i="11"/>
  <c r="N7396" i="11"/>
  <c r="E7396" i="11"/>
  <c r="D7396" i="11"/>
  <c r="B7396" i="11"/>
  <c r="A7396" i="11"/>
  <c r="O7395" i="11"/>
  <c r="N7395" i="11"/>
  <c r="E7395" i="11"/>
  <c r="D7395" i="11"/>
  <c r="B7395" i="11"/>
  <c r="A7395" i="11"/>
  <c r="O7394" i="11"/>
  <c r="N7394" i="11"/>
  <c r="E7394" i="11"/>
  <c r="D7394" i="11"/>
  <c r="B7394" i="11"/>
  <c r="A7394" i="11"/>
  <c r="O7393" i="11"/>
  <c r="N7393" i="11"/>
  <c r="E7393" i="11"/>
  <c r="D7393" i="11"/>
  <c r="B7393" i="11"/>
  <c r="A7393" i="11"/>
  <c r="O7392" i="11"/>
  <c r="N7392" i="11"/>
  <c r="E7392" i="11"/>
  <c r="D7392" i="11"/>
  <c r="B7392" i="11"/>
  <c r="A7392" i="11"/>
  <c r="O7391" i="11"/>
  <c r="N7391" i="11"/>
  <c r="E7391" i="11"/>
  <c r="D7391" i="11"/>
  <c r="B7391" i="11"/>
  <c r="A7391" i="11"/>
  <c r="O7390" i="11"/>
  <c r="N7390" i="11"/>
  <c r="E7390" i="11"/>
  <c r="D7390" i="11"/>
  <c r="B7390" i="11"/>
  <c r="A7390" i="11"/>
  <c r="O7389" i="11"/>
  <c r="N7389" i="11"/>
  <c r="E7389" i="11"/>
  <c r="D7389" i="11"/>
  <c r="B7389" i="11"/>
  <c r="A7389" i="11"/>
  <c r="O7388" i="11"/>
  <c r="N7388" i="11"/>
  <c r="E7388" i="11"/>
  <c r="D7388" i="11"/>
  <c r="B7388" i="11"/>
  <c r="A7388" i="11"/>
  <c r="O7387" i="11"/>
  <c r="N7387" i="11"/>
  <c r="E7387" i="11"/>
  <c r="D7387" i="11"/>
  <c r="B7387" i="11"/>
  <c r="A7387" i="11"/>
  <c r="O7386" i="11"/>
  <c r="N7386" i="11"/>
  <c r="E7386" i="11"/>
  <c r="D7386" i="11"/>
  <c r="B7386" i="11"/>
  <c r="A7386" i="11"/>
  <c r="O7385" i="11"/>
  <c r="N7385" i="11"/>
  <c r="E7385" i="11"/>
  <c r="D7385" i="11"/>
  <c r="B7385" i="11"/>
  <c r="A7385" i="11"/>
  <c r="O7384" i="11"/>
  <c r="N7384" i="11"/>
  <c r="E7384" i="11"/>
  <c r="D7384" i="11"/>
  <c r="B7384" i="11"/>
  <c r="A7384" i="11"/>
  <c r="O7383" i="11"/>
  <c r="N7383" i="11"/>
  <c r="E7383" i="11"/>
  <c r="D7383" i="11"/>
  <c r="B7383" i="11"/>
  <c r="A7383" i="11"/>
  <c r="O7382" i="11"/>
  <c r="N7382" i="11"/>
  <c r="E7382" i="11"/>
  <c r="D7382" i="11"/>
  <c r="B7382" i="11"/>
  <c r="A7382" i="11"/>
  <c r="O7381" i="11"/>
  <c r="N7381" i="11"/>
  <c r="E7381" i="11"/>
  <c r="D7381" i="11"/>
  <c r="B7381" i="11"/>
  <c r="A7381" i="11"/>
  <c r="O7380" i="11"/>
  <c r="N7380" i="11"/>
  <c r="E7380" i="11"/>
  <c r="D7380" i="11"/>
  <c r="B7380" i="11"/>
  <c r="A7380" i="11"/>
  <c r="O7379" i="11"/>
  <c r="N7379" i="11"/>
  <c r="E7379" i="11"/>
  <c r="D7379" i="11"/>
  <c r="B7379" i="11"/>
  <c r="A7379" i="11"/>
  <c r="O7378" i="11"/>
  <c r="N7378" i="11"/>
  <c r="E7378" i="11"/>
  <c r="D7378" i="11"/>
  <c r="B7378" i="11"/>
  <c r="A7378" i="11"/>
  <c r="O7377" i="11"/>
  <c r="N7377" i="11"/>
  <c r="E7377" i="11"/>
  <c r="D7377" i="11"/>
  <c r="B7377" i="11"/>
  <c r="A7377" i="11"/>
  <c r="O7376" i="11"/>
  <c r="N7376" i="11"/>
  <c r="E7376" i="11"/>
  <c r="D7376" i="11"/>
  <c r="B7376" i="11"/>
  <c r="A7376" i="11"/>
  <c r="O7375" i="11"/>
  <c r="N7375" i="11"/>
  <c r="E7375" i="11"/>
  <c r="D7375" i="11"/>
  <c r="B7375" i="11"/>
  <c r="A7375" i="11"/>
  <c r="O7374" i="11"/>
  <c r="N7374" i="11"/>
  <c r="E7374" i="11"/>
  <c r="D7374" i="11"/>
  <c r="B7374" i="11"/>
  <c r="A7374" i="11"/>
  <c r="O7373" i="11"/>
  <c r="N7373" i="11"/>
  <c r="E7373" i="11"/>
  <c r="D7373" i="11"/>
  <c r="B7373" i="11"/>
  <c r="A7373" i="11"/>
  <c r="O7372" i="11"/>
  <c r="N7372" i="11"/>
  <c r="E7372" i="11"/>
  <c r="D7372" i="11"/>
  <c r="B7372" i="11"/>
  <c r="A7372" i="11"/>
  <c r="O7371" i="11"/>
  <c r="N7371" i="11"/>
  <c r="E7371" i="11"/>
  <c r="D7371" i="11"/>
  <c r="B7371" i="11"/>
  <c r="A7371" i="11"/>
  <c r="O7370" i="11"/>
  <c r="N7370" i="11"/>
  <c r="E7370" i="11"/>
  <c r="D7370" i="11"/>
  <c r="B7370" i="11"/>
  <c r="A7370" i="11"/>
  <c r="O7369" i="11"/>
  <c r="N7369" i="11"/>
  <c r="E7369" i="11"/>
  <c r="D7369" i="11"/>
  <c r="B7369" i="11"/>
  <c r="A7369" i="11"/>
  <c r="O7368" i="11"/>
  <c r="N7368" i="11"/>
  <c r="E7368" i="11"/>
  <c r="D7368" i="11"/>
  <c r="B7368" i="11"/>
  <c r="A7368" i="11"/>
  <c r="O7367" i="11"/>
  <c r="N7367" i="11"/>
  <c r="E7367" i="11"/>
  <c r="D7367" i="11"/>
  <c r="B7367" i="11"/>
  <c r="A7367" i="11"/>
  <c r="O7366" i="11"/>
  <c r="N7366" i="11"/>
  <c r="E7366" i="11"/>
  <c r="D7366" i="11"/>
  <c r="B7366" i="11"/>
  <c r="A7366" i="11"/>
  <c r="O7365" i="11"/>
  <c r="N7365" i="11"/>
  <c r="E7365" i="11"/>
  <c r="D7365" i="11"/>
  <c r="B7365" i="11"/>
  <c r="A7365" i="11"/>
  <c r="O7364" i="11"/>
  <c r="N7364" i="11"/>
  <c r="E7364" i="11"/>
  <c r="D7364" i="11"/>
  <c r="B7364" i="11"/>
  <c r="A7364" i="11"/>
  <c r="O7363" i="11"/>
  <c r="N7363" i="11"/>
  <c r="E7363" i="11"/>
  <c r="D7363" i="11"/>
  <c r="B7363" i="11"/>
  <c r="A7363" i="11"/>
  <c r="O7362" i="11"/>
  <c r="N7362" i="11"/>
  <c r="E7362" i="11"/>
  <c r="D7362" i="11"/>
  <c r="B7362" i="11"/>
  <c r="A7362" i="11"/>
  <c r="O7361" i="11"/>
  <c r="N7361" i="11"/>
  <c r="E7361" i="11"/>
  <c r="D7361" i="11"/>
  <c r="B7361" i="11"/>
  <c r="A7361" i="11"/>
  <c r="O7360" i="11"/>
  <c r="N7360" i="11"/>
  <c r="E7360" i="11"/>
  <c r="D7360" i="11"/>
  <c r="B7360" i="11"/>
  <c r="A7360" i="11"/>
  <c r="O7359" i="11"/>
  <c r="N7359" i="11"/>
  <c r="E7359" i="11"/>
  <c r="D7359" i="11"/>
  <c r="B7359" i="11"/>
  <c r="A7359" i="11"/>
  <c r="O7358" i="11"/>
  <c r="N7358" i="11"/>
  <c r="E7358" i="11"/>
  <c r="D7358" i="11"/>
  <c r="B7358" i="11"/>
  <c r="A7358" i="11"/>
  <c r="O7357" i="11"/>
  <c r="N7357" i="11"/>
  <c r="E7357" i="11"/>
  <c r="D7357" i="11"/>
  <c r="B7357" i="11"/>
  <c r="A7357" i="11"/>
  <c r="O7356" i="11"/>
  <c r="N7356" i="11"/>
  <c r="E7356" i="11"/>
  <c r="D7356" i="11"/>
  <c r="B7356" i="11"/>
  <c r="A7356" i="11"/>
  <c r="O7355" i="11"/>
  <c r="N7355" i="11"/>
  <c r="E7355" i="11"/>
  <c r="D7355" i="11"/>
  <c r="B7355" i="11"/>
  <c r="A7355" i="11"/>
  <c r="O7354" i="11"/>
  <c r="N7354" i="11"/>
  <c r="E7354" i="11"/>
  <c r="D7354" i="11"/>
  <c r="B7354" i="11"/>
  <c r="A7354" i="11"/>
  <c r="O7353" i="11"/>
  <c r="N7353" i="11"/>
  <c r="E7353" i="11"/>
  <c r="D7353" i="11"/>
  <c r="B7353" i="11"/>
  <c r="A7353" i="11"/>
  <c r="O7352" i="11"/>
  <c r="N7352" i="11"/>
  <c r="E7352" i="11"/>
  <c r="D7352" i="11"/>
  <c r="B7352" i="11"/>
  <c r="A7352" i="11"/>
  <c r="O7351" i="11"/>
  <c r="N7351" i="11"/>
  <c r="E7351" i="11"/>
  <c r="D7351" i="11"/>
  <c r="B7351" i="11"/>
  <c r="A7351" i="11"/>
  <c r="O7350" i="11"/>
  <c r="N7350" i="11"/>
  <c r="E7350" i="11"/>
  <c r="D7350" i="11"/>
  <c r="B7350" i="11"/>
  <c r="A7350" i="11"/>
  <c r="O7349" i="11"/>
  <c r="N7349" i="11"/>
  <c r="E7349" i="11"/>
  <c r="D7349" i="11"/>
  <c r="B7349" i="11"/>
  <c r="A7349" i="11"/>
  <c r="O7348" i="11"/>
  <c r="N7348" i="11"/>
  <c r="E7348" i="11"/>
  <c r="D7348" i="11"/>
  <c r="B7348" i="11"/>
  <c r="A7348" i="11"/>
  <c r="O7347" i="11"/>
  <c r="N7347" i="11"/>
  <c r="E7347" i="11"/>
  <c r="D7347" i="11"/>
  <c r="B7347" i="11"/>
  <c r="A7347" i="11"/>
  <c r="O7346" i="11"/>
  <c r="N7346" i="11"/>
  <c r="E7346" i="11"/>
  <c r="D7346" i="11"/>
  <c r="B7346" i="11"/>
  <c r="A7346" i="11"/>
  <c r="O7345" i="11"/>
  <c r="N7345" i="11"/>
  <c r="E7345" i="11"/>
  <c r="D7345" i="11"/>
  <c r="B7345" i="11"/>
  <c r="A7345" i="11"/>
  <c r="O7344" i="11"/>
  <c r="N7344" i="11"/>
  <c r="E7344" i="11"/>
  <c r="D7344" i="11"/>
  <c r="B7344" i="11"/>
  <c r="A7344" i="11"/>
  <c r="O7343" i="11"/>
  <c r="N7343" i="11"/>
  <c r="E7343" i="11"/>
  <c r="D7343" i="11"/>
  <c r="B7343" i="11"/>
  <c r="A7343" i="11"/>
  <c r="O7342" i="11"/>
  <c r="N7342" i="11"/>
  <c r="E7342" i="11"/>
  <c r="D7342" i="11"/>
  <c r="B7342" i="11"/>
  <c r="A7342" i="11"/>
  <c r="O7341" i="11"/>
  <c r="N7341" i="11"/>
  <c r="E7341" i="11"/>
  <c r="D7341" i="11"/>
  <c r="B7341" i="11"/>
  <c r="A7341" i="11"/>
  <c r="O7340" i="11"/>
  <c r="N7340" i="11"/>
  <c r="E7340" i="11"/>
  <c r="D7340" i="11"/>
  <c r="B7340" i="11"/>
  <c r="A7340" i="11"/>
  <c r="O7339" i="11"/>
  <c r="N7339" i="11"/>
  <c r="E7339" i="11"/>
  <c r="D7339" i="11"/>
  <c r="B7339" i="11"/>
  <c r="A7339" i="11"/>
  <c r="O7338" i="11"/>
  <c r="N7338" i="11"/>
  <c r="E7338" i="11"/>
  <c r="D7338" i="11"/>
  <c r="B7338" i="11"/>
  <c r="A7338" i="11"/>
  <c r="O7337" i="11"/>
  <c r="N7337" i="11"/>
  <c r="E7337" i="11"/>
  <c r="D7337" i="11"/>
  <c r="B7337" i="11"/>
  <c r="A7337" i="11"/>
  <c r="O7336" i="11"/>
  <c r="N7336" i="11"/>
  <c r="E7336" i="11"/>
  <c r="D7336" i="11"/>
  <c r="B7336" i="11"/>
  <c r="A7336" i="11"/>
  <c r="O7335" i="11"/>
  <c r="N7335" i="11"/>
  <c r="E7335" i="11"/>
  <c r="D7335" i="11"/>
  <c r="B7335" i="11"/>
  <c r="A7335" i="11"/>
  <c r="O7334" i="11"/>
  <c r="N7334" i="11"/>
  <c r="E7334" i="11"/>
  <c r="D7334" i="11"/>
  <c r="B7334" i="11"/>
  <c r="A7334" i="11"/>
  <c r="O7333" i="11"/>
  <c r="N7333" i="11"/>
  <c r="E7333" i="11"/>
  <c r="D7333" i="11"/>
  <c r="B7333" i="11"/>
  <c r="A7333" i="11"/>
  <c r="O7332" i="11"/>
  <c r="N7332" i="11"/>
  <c r="E7332" i="11"/>
  <c r="D7332" i="11"/>
  <c r="B7332" i="11"/>
  <c r="A7332" i="11"/>
  <c r="O7331" i="11"/>
  <c r="N7331" i="11"/>
  <c r="E7331" i="11"/>
  <c r="D7331" i="11"/>
  <c r="B7331" i="11"/>
  <c r="A7331" i="11"/>
  <c r="O7330" i="11"/>
  <c r="N7330" i="11"/>
  <c r="E7330" i="11"/>
  <c r="D7330" i="11"/>
  <c r="B7330" i="11"/>
  <c r="A7330" i="11"/>
  <c r="O7329" i="11"/>
  <c r="N7329" i="11"/>
  <c r="E7329" i="11"/>
  <c r="D7329" i="11"/>
  <c r="B7329" i="11"/>
  <c r="A7329" i="11"/>
  <c r="O7328" i="11"/>
  <c r="N7328" i="11"/>
  <c r="E7328" i="11"/>
  <c r="D7328" i="11"/>
  <c r="B7328" i="11"/>
  <c r="A7328" i="11"/>
  <c r="O7327" i="11"/>
  <c r="N7327" i="11"/>
  <c r="E7327" i="11"/>
  <c r="D7327" i="11"/>
  <c r="B7327" i="11"/>
  <c r="A7327" i="11"/>
  <c r="O7326" i="11"/>
  <c r="N7326" i="11"/>
  <c r="E7326" i="11"/>
  <c r="D7326" i="11"/>
  <c r="B7326" i="11"/>
  <c r="A7326" i="11"/>
  <c r="O7325" i="11"/>
  <c r="N7325" i="11"/>
  <c r="E7325" i="11"/>
  <c r="D7325" i="11"/>
  <c r="B7325" i="11"/>
  <c r="A7325" i="11"/>
  <c r="O7324" i="11"/>
  <c r="N7324" i="11"/>
  <c r="E7324" i="11"/>
  <c r="D7324" i="11"/>
  <c r="B7324" i="11"/>
  <c r="A7324" i="11"/>
  <c r="O7323" i="11"/>
  <c r="N7323" i="11"/>
  <c r="E7323" i="11"/>
  <c r="D7323" i="11"/>
  <c r="B7323" i="11"/>
  <c r="A7323" i="11"/>
  <c r="O7322" i="11"/>
  <c r="N7322" i="11"/>
  <c r="E7322" i="11"/>
  <c r="D7322" i="11"/>
  <c r="B7322" i="11"/>
  <c r="A7322" i="11"/>
  <c r="O7321" i="11"/>
  <c r="N7321" i="11"/>
  <c r="E7321" i="11"/>
  <c r="D7321" i="11"/>
  <c r="B7321" i="11"/>
  <c r="A7321" i="11"/>
  <c r="O7320" i="11"/>
  <c r="N7320" i="11"/>
  <c r="E7320" i="11"/>
  <c r="D7320" i="11"/>
  <c r="B7320" i="11"/>
  <c r="A7320" i="11"/>
  <c r="O7319" i="11"/>
  <c r="N7319" i="11"/>
  <c r="E7319" i="11"/>
  <c r="D7319" i="11"/>
  <c r="B7319" i="11"/>
  <c r="A7319" i="11"/>
  <c r="O7318" i="11"/>
  <c r="N7318" i="11"/>
  <c r="E7318" i="11"/>
  <c r="D7318" i="11"/>
  <c r="B7318" i="11"/>
  <c r="A7318" i="11"/>
  <c r="O7317" i="11"/>
  <c r="N7317" i="11"/>
  <c r="E7317" i="11"/>
  <c r="D7317" i="11"/>
  <c r="B7317" i="11"/>
  <c r="A7317" i="11"/>
  <c r="O7316" i="11"/>
  <c r="N7316" i="11"/>
  <c r="E7316" i="11"/>
  <c r="D7316" i="11"/>
  <c r="B7316" i="11"/>
  <c r="A7316" i="11"/>
  <c r="O7315" i="11"/>
  <c r="N7315" i="11"/>
  <c r="E7315" i="11"/>
  <c r="D7315" i="11"/>
  <c r="B7315" i="11"/>
  <c r="A7315" i="11"/>
  <c r="O7314" i="11"/>
  <c r="N7314" i="11"/>
  <c r="E7314" i="11"/>
  <c r="D7314" i="11"/>
  <c r="B7314" i="11"/>
  <c r="A7314" i="11"/>
  <c r="O7313" i="11"/>
  <c r="N7313" i="11"/>
  <c r="E7313" i="11"/>
  <c r="D7313" i="11"/>
  <c r="B7313" i="11"/>
  <c r="A7313" i="11"/>
  <c r="O7312" i="11"/>
  <c r="N7312" i="11"/>
  <c r="E7312" i="11"/>
  <c r="D7312" i="11"/>
  <c r="B7312" i="11"/>
  <c r="A7312" i="11"/>
  <c r="O7311" i="11"/>
  <c r="N7311" i="11"/>
  <c r="E7311" i="11"/>
  <c r="D7311" i="11"/>
  <c r="B7311" i="11"/>
  <c r="A7311" i="11"/>
  <c r="O7310" i="11"/>
  <c r="N7310" i="11"/>
  <c r="E7310" i="11"/>
  <c r="D7310" i="11"/>
  <c r="B7310" i="11"/>
  <c r="A7310" i="11"/>
  <c r="O7309" i="11"/>
  <c r="N7309" i="11"/>
  <c r="E7309" i="11"/>
  <c r="D7309" i="11"/>
  <c r="B7309" i="11"/>
  <c r="A7309" i="11"/>
  <c r="O7308" i="11"/>
  <c r="N7308" i="11"/>
  <c r="E7308" i="11"/>
  <c r="D7308" i="11"/>
  <c r="B7308" i="11"/>
  <c r="A7308" i="11"/>
  <c r="O7307" i="11"/>
  <c r="N7307" i="11"/>
  <c r="E7307" i="11"/>
  <c r="D7307" i="11"/>
  <c r="B7307" i="11"/>
  <c r="A7307" i="11"/>
  <c r="O7306" i="11"/>
  <c r="N7306" i="11"/>
  <c r="E7306" i="11"/>
  <c r="D7306" i="11"/>
  <c r="B7306" i="11"/>
  <c r="A7306" i="11"/>
  <c r="O7305" i="11"/>
  <c r="N7305" i="11"/>
  <c r="E7305" i="11"/>
  <c r="D7305" i="11"/>
  <c r="B7305" i="11"/>
  <c r="A7305" i="11"/>
  <c r="O7304" i="11"/>
  <c r="N7304" i="11"/>
  <c r="E7304" i="11"/>
  <c r="D7304" i="11"/>
  <c r="B7304" i="11"/>
  <c r="A7304" i="11"/>
  <c r="O7303" i="11"/>
  <c r="N7303" i="11"/>
  <c r="E7303" i="11"/>
  <c r="D7303" i="11"/>
  <c r="B7303" i="11"/>
  <c r="A7303" i="11"/>
  <c r="O7302" i="11"/>
  <c r="N7302" i="11"/>
  <c r="E7302" i="11"/>
  <c r="D7302" i="11"/>
  <c r="B7302" i="11"/>
  <c r="A7302" i="11"/>
  <c r="O7301" i="11"/>
  <c r="N7301" i="11"/>
  <c r="E7301" i="11"/>
  <c r="D7301" i="11"/>
  <c r="B7301" i="11"/>
  <c r="A7301" i="11"/>
  <c r="O7300" i="11"/>
  <c r="N7300" i="11"/>
  <c r="E7300" i="11"/>
  <c r="D7300" i="11"/>
  <c r="B7300" i="11"/>
  <c r="A7300" i="11"/>
  <c r="O7299" i="11"/>
  <c r="N7299" i="11"/>
  <c r="E7299" i="11"/>
  <c r="D7299" i="11"/>
  <c r="B7299" i="11"/>
  <c r="A7299" i="11"/>
  <c r="O7298" i="11"/>
  <c r="N7298" i="11"/>
  <c r="E7298" i="11"/>
  <c r="D7298" i="11"/>
  <c r="B7298" i="11"/>
  <c r="A7298" i="11"/>
  <c r="O7297" i="11"/>
  <c r="N7297" i="11"/>
  <c r="E7297" i="11"/>
  <c r="D7297" i="11"/>
  <c r="B7297" i="11"/>
  <c r="A7297" i="11"/>
  <c r="O7296" i="11"/>
  <c r="N7296" i="11"/>
  <c r="E7296" i="11"/>
  <c r="D7296" i="11"/>
  <c r="B7296" i="11"/>
  <c r="A7296" i="11"/>
  <c r="O7295" i="11"/>
  <c r="N7295" i="11"/>
  <c r="E7295" i="11"/>
  <c r="D7295" i="11"/>
  <c r="B7295" i="11"/>
  <c r="A7295" i="11"/>
  <c r="O7294" i="11"/>
  <c r="N7294" i="11"/>
  <c r="E7294" i="11"/>
  <c r="D7294" i="11"/>
  <c r="B7294" i="11"/>
  <c r="A7294" i="11"/>
  <c r="O7293" i="11"/>
  <c r="N7293" i="11"/>
  <c r="E7293" i="11"/>
  <c r="D7293" i="11"/>
  <c r="B7293" i="11"/>
  <c r="A7293" i="11"/>
  <c r="O7292" i="11"/>
  <c r="N7292" i="11"/>
  <c r="E7292" i="11"/>
  <c r="D7292" i="11"/>
  <c r="B7292" i="11"/>
  <c r="A7292" i="11"/>
  <c r="O7291" i="11"/>
  <c r="N7291" i="11"/>
  <c r="E7291" i="11"/>
  <c r="D7291" i="11"/>
  <c r="B7291" i="11"/>
  <c r="A7291" i="11"/>
  <c r="O7290" i="11"/>
  <c r="N7290" i="11"/>
  <c r="E7290" i="11"/>
  <c r="D7290" i="11"/>
  <c r="B7290" i="11"/>
  <c r="A7290" i="11"/>
  <c r="O7289" i="11"/>
  <c r="N7289" i="11"/>
  <c r="E7289" i="11"/>
  <c r="D7289" i="11"/>
  <c r="B7289" i="11"/>
  <c r="A7289" i="11"/>
  <c r="O7288" i="11"/>
  <c r="N7288" i="11"/>
  <c r="E7288" i="11"/>
  <c r="D7288" i="11"/>
  <c r="B7288" i="11"/>
  <c r="A7288" i="11"/>
  <c r="O7287" i="11"/>
  <c r="N7287" i="11"/>
  <c r="E7287" i="11"/>
  <c r="D7287" i="11"/>
  <c r="B7287" i="11"/>
  <c r="A7287" i="11"/>
  <c r="O7286" i="11"/>
  <c r="N7286" i="11"/>
  <c r="E7286" i="11"/>
  <c r="D7286" i="11"/>
  <c r="B7286" i="11"/>
  <c r="A7286" i="11"/>
  <c r="O7285" i="11"/>
  <c r="N7285" i="11"/>
  <c r="E7285" i="11"/>
  <c r="D7285" i="11"/>
  <c r="B7285" i="11"/>
  <c r="A7285" i="11"/>
  <c r="O7284" i="11"/>
  <c r="N7284" i="11"/>
  <c r="E7284" i="11"/>
  <c r="D7284" i="11"/>
  <c r="B7284" i="11"/>
  <c r="A7284" i="11"/>
  <c r="O7283" i="11"/>
  <c r="N7283" i="11"/>
  <c r="E7283" i="11"/>
  <c r="D7283" i="11"/>
  <c r="B7283" i="11"/>
  <c r="A7283" i="11"/>
  <c r="O7282" i="11"/>
  <c r="N7282" i="11"/>
  <c r="E7282" i="11"/>
  <c r="D7282" i="11"/>
  <c r="B7282" i="11"/>
  <c r="A7282" i="11"/>
  <c r="O7281" i="11"/>
  <c r="N7281" i="11"/>
  <c r="E7281" i="11"/>
  <c r="D7281" i="11"/>
  <c r="B7281" i="11"/>
  <c r="A7281" i="11"/>
  <c r="O7280" i="11"/>
  <c r="N7280" i="11"/>
  <c r="E7280" i="11"/>
  <c r="D7280" i="11"/>
  <c r="B7280" i="11"/>
  <c r="A7280" i="11"/>
  <c r="O7279" i="11"/>
  <c r="N7279" i="11"/>
  <c r="E7279" i="11"/>
  <c r="D7279" i="11"/>
  <c r="B7279" i="11"/>
  <c r="A7279" i="11"/>
  <c r="O7278" i="11"/>
  <c r="N7278" i="11"/>
  <c r="E7278" i="11"/>
  <c r="D7278" i="11"/>
  <c r="B7278" i="11"/>
  <c r="A7278" i="11"/>
  <c r="O7277" i="11"/>
  <c r="N7277" i="11"/>
  <c r="E7277" i="11"/>
  <c r="D7277" i="11"/>
  <c r="B7277" i="11"/>
  <c r="A7277" i="11"/>
  <c r="O7276" i="11"/>
  <c r="N7276" i="11"/>
  <c r="E7276" i="11"/>
  <c r="D7276" i="11"/>
  <c r="B7276" i="11"/>
  <c r="A7276" i="11"/>
  <c r="O7275" i="11"/>
  <c r="N7275" i="11"/>
  <c r="E7275" i="11"/>
  <c r="D7275" i="11"/>
  <c r="B7275" i="11"/>
  <c r="A7275" i="11"/>
  <c r="O7274" i="11"/>
  <c r="N7274" i="11"/>
  <c r="E7274" i="11"/>
  <c r="D7274" i="11"/>
  <c r="B7274" i="11"/>
  <c r="A7274" i="11"/>
  <c r="O7273" i="11"/>
  <c r="N7273" i="11"/>
  <c r="E7273" i="11"/>
  <c r="D7273" i="11"/>
  <c r="B7273" i="11"/>
  <c r="A7273" i="11"/>
  <c r="O7272" i="11"/>
  <c r="N7272" i="11"/>
  <c r="E7272" i="11"/>
  <c r="D7272" i="11"/>
  <c r="B7272" i="11"/>
  <c r="A7272" i="11"/>
  <c r="O7271" i="11"/>
  <c r="N7271" i="11"/>
  <c r="E7271" i="11"/>
  <c r="D7271" i="11"/>
  <c r="B7271" i="11"/>
  <c r="A7271" i="11"/>
  <c r="O7270" i="11"/>
  <c r="N7270" i="11"/>
  <c r="E7270" i="11"/>
  <c r="D7270" i="11"/>
  <c r="B7270" i="11"/>
  <c r="A7270" i="11"/>
  <c r="O7269" i="11"/>
  <c r="N7269" i="11"/>
  <c r="E7269" i="11"/>
  <c r="D7269" i="11"/>
  <c r="B7269" i="11"/>
  <c r="A7269" i="11"/>
  <c r="O7268" i="11"/>
  <c r="N7268" i="11"/>
  <c r="E7268" i="11"/>
  <c r="D7268" i="11"/>
  <c r="B7268" i="11"/>
  <c r="A7268" i="11"/>
  <c r="O7267" i="11"/>
  <c r="N7267" i="11"/>
  <c r="E7267" i="11"/>
  <c r="D7267" i="11"/>
  <c r="B7267" i="11"/>
  <c r="A7267" i="11"/>
  <c r="O7266" i="11"/>
  <c r="N7266" i="11"/>
  <c r="E7266" i="11"/>
  <c r="D7266" i="11"/>
  <c r="B7266" i="11"/>
  <c r="A7266" i="11"/>
  <c r="O7265" i="11"/>
  <c r="N7265" i="11"/>
  <c r="E7265" i="11"/>
  <c r="D7265" i="11"/>
  <c r="B7265" i="11"/>
  <c r="A7265" i="11"/>
  <c r="O7264" i="11"/>
  <c r="N7264" i="11"/>
  <c r="E7264" i="11"/>
  <c r="D7264" i="11"/>
  <c r="B7264" i="11"/>
  <c r="A7264" i="11"/>
  <c r="O7263" i="11"/>
  <c r="N7263" i="11"/>
  <c r="E7263" i="11"/>
  <c r="D7263" i="11"/>
  <c r="B7263" i="11"/>
  <c r="A7263" i="11"/>
  <c r="O7262" i="11"/>
  <c r="N7262" i="11"/>
  <c r="E7262" i="11"/>
  <c r="D7262" i="11"/>
  <c r="B7262" i="11"/>
  <c r="A7262" i="11"/>
  <c r="O7261" i="11"/>
  <c r="N7261" i="11"/>
  <c r="E7261" i="11"/>
  <c r="D7261" i="11"/>
  <c r="B7261" i="11"/>
  <c r="A7261" i="11"/>
  <c r="O7260" i="11"/>
  <c r="N7260" i="11"/>
  <c r="E7260" i="11"/>
  <c r="D7260" i="11"/>
  <c r="B7260" i="11"/>
  <c r="A7260" i="11"/>
  <c r="O7259" i="11"/>
  <c r="N7259" i="11"/>
  <c r="E7259" i="11"/>
  <c r="D7259" i="11"/>
  <c r="B7259" i="11"/>
  <c r="A7259" i="11"/>
  <c r="O7258" i="11"/>
  <c r="N7258" i="11"/>
  <c r="E7258" i="11"/>
  <c r="D7258" i="11"/>
  <c r="B7258" i="11"/>
  <c r="A7258" i="11"/>
  <c r="O7257" i="11"/>
  <c r="N7257" i="11"/>
  <c r="E7257" i="11"/>
  <c r="D7257" i="11"/>
  <c r="B7257" i="11"/>
  <c r="A7257" i="11"/>
  <c r="O7256" i="11"/>
  <c r="N7256" i="11"/>
  <c r="E7256" i="11"/>
  <c r="D7256" i="11"/>
  <c r="B7256" i="11"/>
  <c r="A7256" i="11"/>
  <c r="O7255" i="11"/>
  <c r="N7255" i="11"/>
  <c r="E7255" i="11"/>
  <c r="D7255" i="11"/>
  <c r="B7255" i="11"/>
  <c r="A7255" i="11"/>
  <c r="O7254" i="11"/>
  <c r="N7254" i="11"/>
  <c r="E7254" i="11"/>
  <c r="D7254" i="11"/>
  <c r="B7254" i="11"/>
  <c r="A7254" i="11"/>
  <c r="O7253" i="11"/>
  <c r="N7253" i="11"/>
  <c r="E7253" i="11"/>
  <c r="D7253" i="11"/>
  <c r="B7253" i="11"/>
  <c r="A7253" i="11"/>
  <c r="O7252" i="11"/>
  <c r="N7252" i="11"/>
  <c r="E7252" i="11"/>
  <c r="D7252" i="11"/>
  <c r="B7252" i="11"/>
  <c r="A7252" i="11"/>
  <c r="O7251" i="11"/>
  <c r="N7251" i="11"/>
  <c r="E7251" i="11"/>
  <c r="D7251" i="11"/>
  <c r="B7251" i="11"/>
  <c r="A7251" i="11"/>
  <c r="O7250" i="11"/>
  <c r="N7250" i="11"/>
  <c r="E7250" i="11"/>
  <c r="D7250" i="11"/>
  <c r="B7250" i="11"/>
  <c r="A7250" i="11"/>
  <c r="O7249" i="11"/>
  <c r="N7249" i="11"/>
  <c r="E7249" i="11"/>
  <c r="D7249" i="11"/>
  <c r="B7249" i="11"/>
  <c r="A7249" i="11"/>
  <c r="O7248" i="11"/>
  <c r="N7248" i="11"/>
  <c r="E7248" i="11"/>
  <c r="D7248" i="11"/>
  <c r="B7248" i="11"/>
  <c r="A7248" i="11"/>
  <c r="O7247" i="11"/>
  <c r="N7247" i="11"/>
  <c r="E7247" i="11"/>
  <c r="D7247" i="11"/>
  <c r="B7247" i="11"/>
  <c r="A7247" i="11"/>
  <c r="O7246" i="11"/>
  <c r="N7246" i="11"/>
  <c r="E7246" i="11"/>
  <c r="D7246" i="11"/>
  <c r="B7246" i="11"/>
  <c r="A7246" i="11"/>
  <c r="O7245" i="11"/>
  <c r="N7245" i="11"/>
  <c r="E7245" i="11"/>
  <c r="D7245" i="11"/>
  <c r="B7245" i="11"/>
  <c r="A7245" i="11"/>
  <c r="O7244" i="11"/>
  <c r="N7244" i="11"/>
  <c r="E7244" i="11"/>
  <c r="D7244" i="11"/>
  <c r="B7244" i="11"/>
  <c r="A7244" i="11"/>
  <c r="O7243" i="11"/>
  <c r="N7243" i="11"/>
  <c r="E7243" i="11"/>
  <c r="D7243" i="11"/>
  <c r="B7243" i="11"/>
  <c r="A7243" i="11"/>
  <c r="O7242" i="11"/>
  <c r="N7242" i="11"/>
  <c r="E7242" i="11"/>
  <c r="D7242" i="11"/>
  <c r="B7242" i="11"/>
  <c r="A7242" i="11"/>
  <c r="O7241" i="11"/>
  <c r="N7241" i="11"/>
  <c r="E7241" i="11"/>
  <c r="D7241" i="11"/>
  <c r="B7241" i="11"/>
  <c r="A7241" i="11"/>
  <c r="O7240" i="11"/>
  <c r="N7240" i="11"/>
  <c r="E7240" i="11"/>
  <c r="D7240" i="11"/>
  <c r="B7240" i="11"/>
  <c r="A7240" i="11"/>
  <c r="O7239" i="11"/>
  <c r="N7239" i="11"/>
  <c r="E7239" i="11"/>
  <c r="D7239" i="11"/>
  <c r="B7239" i="11"/>
  <c r="A7239" i="11"/>
  <c r="O7238" i="11"/>
  <c r="N7238" i="11"/>
  <c r="E7238" i="11"/>
  <c r="D7238" i="11"/>
  <c r="B7238" i="11"/>
  <c r="A7238" i="11"/>
  <c r="O7237" i="11"/>
  <c r="N7237" i="11"/>
  <c r="E7237" i="11"/>
  <c r="D7237" i="11"/>
  <c r="B7237" i="11"/>
  <c r="A7237" i="11"/>
  <c r="O7236" i="11"/>
  <c r="N7236" i="11"/>
  <c r="E7236" i="11"/>
  <c r="D7236" i="11"/>
  <c r="B7236" i="11"/>
  <c r="A7236" i="11"/>
  <c r="O7235" i="11"/>
  <c r="N7235" i="11"/>
  <c r="E7235" i="11"/>
  <c r="D7235" i="11"/>
  <c r="B7235" i="11"/>
  <c r="A7235" i="11"/>
  <c r="O7234" i="11"/>
  <c r="N7234" i="11"/>
  <c r="E7234" i="11"/>
  <c r="D7234" i="11"/>
  <c r="B7234" i="11"/>
  <c r="A7234" i="11"/>
  <c r="O7233" i="11"/>
  <c r="N7233" i="11"/>
  <c r="E7233" i="11"/>
  <c r="D7233" i="11"/>
  <c r="B7233" i="11"/>
  <c r="A7233" i="11"/>
  <c r="O7232" i="11"/>
  <c r="N7232" i="11"/>
  <c r="E7232" i="11"/>
  <c r="D7232" i="11"/>
  <c r="B7232" i="11"/>
  <c r="A7232" i="11"/>
  <c r="O7231" i="11"/>
  <c r="N7231" i="11"/>
  <c r="E7231" i="11"/>
  <c r="D7231" i="11"/>
  <c r="B7231" i="11"/>
  <c r="A7231" i="11"/>
  <c r="O7230" i="11"/>
  <c r="N7230" i="11"/>
  <c r="E7230" i="11"/>
  <c r="D7230" i="11"/>
  <c r="B7230" i="11"/>
  <c r="A7230" i="11"/>
  <c r="O7229" i="11"/>
  <c r="N7229" i="11"/>
  <c r="E7229" i="11"/>
  <c r="D7229" i="11"/>
  <c r="B7229" i="11"/>
  <c r="A7229" i="11"/>
  <c r="O7228" i="11"/>
  <c r="N7228" i="11"/>
  <c r="E7228" i="11"/>
  <c r="D7228" i="11"/>
  <c r="B7228" i="11"/>
  <c r="A7228" i="11"/>
  <c r="O7227" i="11"/>
  <c r="N7227" i="11"/>
  <c r="E7227" i="11"/>
  <c r="D7227" i="11"/>
  <c r="B7227" i="11"/>
  <c r="A7227" i="11"/>
  <c r="O7226" i="11"/>
  <c r="N7226" i="11"/>
  <c r="E7226" i="11"/>
  <c r="D7226" i="11"/>
  <c r="B7226" i="11"/>
  <c r="A7226" i="11"/>
  <c r="O7225" i="11"/>
  <c r="N7225" i="11"/>
  <c r="E7225" i="11"/>
  <c r="D7225" i="11"/>
  <c r="B7225" i="11"/>
  <c r="A7225" i="11"/>
  <c r="O7224" i="11"/>
  <c r="N7224" i="11"/>
  <c r="E7224" i="11"/>
  <c r="D7224" i="11"/>
  <c r="B7224" i="11"/>
  <c r="A7224" i="11"/>
  <c r="O7223" i="11"/>
  <c r="N7223" i="11"/>
  <c r="E7223" i="11"/>
  <c r="D7223" i="11"/>
  <c r="B7223" i="11"/>
  <c r="A7223" i="11"/>
  <c r="O7222" i="11"/>
  <c r="N7222" i="11"/>
  <c r="E7222" i="11"/>
  <c r="D7222" i="11"/>
  <c r="B7222" i="11"/>
  <c r="A7222" i="11"/>
  <c r="O7221" i="11"/>
  <c r="N7221" i="11"/>
  <c r="E7221" i="11"/>
  <c r="D7221" i="11"/>
  <c r="B7221" i="11"/>
  <c r="A7221" i="11"/>
  <c r="O7220" i="11"/>
  <c r="N7220" i="11"/>
  <c r="E7220" i="11"/>
  <c r="D7220" i="11"/>
  <c r="B7220" i="11"/>
  <c r="A7220" i="11"/>
  <c r="O7219" i="11"/>
  <c r="N7219" i="11"/>
  <c r="E7219" i="11"/>
  <c r="D7219" i="11"/>
  <c r="B7219" i="11"/>
  <c r="A7219" i="11"/>
  <c r="O7218" i="11"/>
  <c r="N7218" i="11"/>
  <c r="E7218" i="11"/>
  <c r="D7218" i="11"/>
  <c r="B7218" i="11"/>
  <c r="A7218" i="11"/>
  <c r="O7217" i="11"/>
  <c r="N7217" i="11"/>
  <c r="E7217" i="11"/>
  <c r="D7217" i="11"/>
  <c r="B7217" i="11"/>
  <c r="A7217" i="11"/>
  <c r="O7216" i="11"/>
  <c r="N7216" i="11"/>
  <c r="E7216" i="11"/>
  <c r="D7216" i="11"/>
  <c r="B7216" i="11"/>
  <c r="A7216" i="11"/>
  <c r="O7215" i="11"/>
  <c r="N7215" i="11"/>
  <c r="E7215" i="11"/>
  <c r="D7215" i="11"/>
  <c r="B7215" i="11"/>
  <c r="A7215" i="11"/>
  <c r="O7214" i="11"/>
  <c r="N7214" i="11"/>
  <c r="E7214" i="11"/>
  <c r="D7214" i="11"/>
  <c r="B7214" i="11"/>
  <c r="A7214" i="11"/>
  <c r="O7213" i="11"/>
  <c r="N7213" i="11"/>
  <c r="E7213" i="11"/>
  <c r="D7213" i="11"/>
  <c r="B7213" i="11"/>
  <c r="A7213" i="11"/>
  <c r="O7212" i="11"/>
  <c r="N7212" i="11"/>
  <c r="E7212" i="11"/>
  <c r="D7212" i="11"/>
  <c r="B7212" i="11"/>
  <c r="A7212" i="11"/>
  <c r="O7211" i="11"/>
  <c r="N7211" i="11"/>
  <c r="E7211" i="11"/>
  <c r="D7211" i="11"/>
  <c r="B7211" i="11"/>
  <c r="A7211" i="11"/>
  <c r="O7210" i="11"/>
  <c r="N7210" i="11"/>
  <c r="E7210" i="11"/>
  <c r="D7210" i="11"/>
  <c r="B7210" i="11"/>
  <c r="A7210" i="11"/>
  <c r="O7209" i="11"/>
  <c r="N7209" i="11"/>
  <c r="E7209" i="11"/>
  <c r="D7209" i="11"/>
  <c r="B7209" i="11"/>
  <c r="A7209" i="11"/>
  <c r="O7208" i="11"/>
  <c r="N7208" i="11"/>
  <c r="E7208" i="11"/>
  <c r="D7208" i="11"/>
  <c r="B7208" i="11"/>
  <c r="A7208" i="11"/>
  <c r="O7207" i="11"/>
  <c r="N7207" i="11"/>
  <c r="E7207" i="11"/>
  <c r="D7207" i="11"/>
  <c r="B7207" i="11"/>
  <c r="A7207" i="11"/>
  <c r="O7206" i="11"/>
  <c r="N7206" i="11"/>
  <c r="E7206" i="11"/>
  <c r="D7206" i="11"/>
  <c r="B7206" i="11"/>
  <c r="A7206" i="11"/>
  <c r="O7205" i="11"/>
  <c r="N7205" i="11"/>
  <c r="E7205" i="11"/>
  <c r="D7205" i="11"/>
  <c r="B7205" i="11"/>
  <c r="A7205" i="11"/>
  <c r="O7204" i="11"/>
  <c r="N7204" i="11"/>
  <c r="E7204" i="11"/>
  <c r="D7204" i="11"/>
  <c r="B7204" i="11"/>
  <c r="A7204" i="11"/>
  <c r="O7203" i="11"/>
  <c r="N7203" i="11"/>
  <c r="E7203" i="11"/>
  <c r="D7203" i="11"/>
  <c r="B7203" i="11"/>
  <c r="A7203" i="11"/>
  <c r="O7202" i="11"/>
  <c r="N7202" i="11"/>
  <c r="E7202" i="11"/>
  <c r="D7202" i="11"/>
  <c r="B7202" i="11"/>
  <c r="A7202" i="11"/>
  <c r="O7201" i="11"/>
  <c r="N7201" i="11"/>
  <c r="E7201" i="11"/>
  <c r="D7201" i="11"/>
  <c r="B7201" i="11"/>
  <c r="A7201" i="11"/>
  <c r="O7200" i="11"/>
  <c r="N7200" i="11"/>
  <c r="E7200" i="11"/>
  <c r="D7200" i="11"/>
  <c r="B7200" i="11"/>
  <c r="A7200" i="11"/>
  <c r="O7199" i="11"/>
  <c r="N7199" i="11"/>
  <c r="E7199" i="11"/>
  <c r="D7199" i="11"/>
  <c r="B7199" i="11"/>
  <c r="A7199" i="11"/>
  <c r="O7198" i="11"/>
  <c r="N7198" i="11"/>
  <c r="E7198" i="11"/>
  <c r="D7198" i="11"/>
  <c r="B7198" i="11"/>
  <c r="A7198" i="11"/>
  <c r="O7197" i="11"/>
  <c r="N7197" i="11"/>
  <c r="E7197" i="11"/>
  <c r="D7197" i="11"/>
  <c r="B7197" i="11"/>
  <c r="A7197" i="11"/>
  <c r="O7196" i="11"/>
  <c r="N7196" i="11"/>
  <c r="E7196" i="11"/>
  <c r="D7196" i="11"/>
  <c r="B7196" i="11"/>
  <c r="A7196" i="11"/>
  <c r="O7195" i="11"/>
  <c r="N7195" i="11"/>
  <c r="E7195" i="11"/>
  <c r="D7195" i="11"/>
  <c r="B7195" i="11"/>
  <c r="A7195" i="11"/>
  <c r="O7194" i="11"/>
  <c r="N7194" i="11"/>
  <c r="E7194" i="11"/>
  <c r="D7194" i="11"/>
  <c r="B7194" i="11"/>
  <c r="A7194" i="11"/>
  <c r="O7193" i="11"/>
  <c r="N7193" i="11"/>
  <c r="E7193" i="11"/>
  <c r="D7193" i="11"/>
  <c r="B7193" i="11"/>
  <c r="A7193" i="11"/>
  <c r="O7192" i="11"/>
  <c r="N7192" i="11"/>
  <c r="E7192" i="11"/>
  <c r="D7192" i="11"/>
  <c r="B7192" i="11"/>
  <c r="A7192" i="11"/>
  <c r="O7191" i="11"/>
  <c r="N7191" i="11"/>
  <c r="E7191" i="11"/>
  <c r="D7191" i="11"/>
  <c r="B7191" i="11"/>
  <c r="A7191" i="11"/>
  <c r="O7190" i="11"/>
  <c r="N7190" i="11"/>
  <c r="E7190" i="11"/>
  <c r="D7190" i="11"/>
  <c r="B7190" i="11"/>
  <c r="A7190" i="11"/>
  <c r="O7189" i="11"/>
  <c r="N7189" i="11"/>
  <c r="E7189" i="11"/>
  <c r="D7189" i="11"/>
  <c r="B7189" i="11"/>
  <c r="A7189" i="11"/>
  <c r="O7188" i="11"/>
  <c r="N7188" i="11"/>
  <c r="E7188" i="11"/>
  <c r="D7188" i="11"/>
  <c r="B7188" i="11"/>
  <c r="A7188" i="11"/>
  <c r="O7187" i="11"/>
  <c r="N7187" i="11"/>
  <c r="E7187" i="11"/>
  <c r="D7187" i="11"/>
  <c r="B7187" i="11"/>
  <c r="A7187" i="11"/>
  <c r="O7186" i="11"/>
  <c r="N7186" i="11"/>
  <c r="E7186" i="11"/>
  <c r="D7186" i="11"/>
  <c r="B7186" i="11"/>
  <c r="A7186" i="11"/>
  <c r="O7185" i="11"/>
  <c r="N7185" i="11"/>
  <c r="E7185" i="11"/>
  <c r="D7185" i="11"/>
  <c r="B7185" i="11"/>
  <c r="A7185" i="11"/>
  <c r="O7184" i="11"/>
  <c r="N7184" i="11"/>
  <c r="E7184" i="11"/>
  <c r="D7184" i="11"/>
  <c r="B7184" i="11"/>
  <c r="A7184" i="11"/>
  <c r="O7183" i="11"/>
  <c r="N7183" i="11"/>
  <c r="E7183" i="11"/>
  <c r="D7183" i="11"/>
  <c r="B7183" i="11"/>
  <c r="A7183" i="11"/>
  <c r="O7182" i="11"/>
  <c r="N7182" i="11"/>
  <c r="E7182" i="11"/>
  <c r="D7182" i="11"/>
  <c r="B7182" i="11"/>
  <c r="A7182" i="11"/>
  <c r="O7181" i="11"/>
  <c r="N7181" i="11"/>
  <c r="E7181" i="11"/>
  <c r="D7181" i="11"/>
  <c r="B7181" i="11"/>
  <c r="A7181" i="11"/>
  <c r="O7180" i="11"/>
  <c r="N7180" i="11"/>
  <c r="E7180" i="11"/>
  <c r="D7180" i="11"/>
  <c r="B7180" i="11"/>
  <c r="A7180" i="11"/>
  <c r="O7179" i="11"/>
  <c r="N7179" i="11"/>
  <c r="E7179" i="11"/>
  <c r="D7179" i="11"/>
  <c r="B7179" i="11"/>
  <c r="A7179" i="11"/>
  <c r="O7178" i="11"/>
  <c r="N7178" i="11"/>
  <c r="E7178" i="11"/>
  <c r="D7178" i="11"/>
  <c r="B7178" i="11"/>
  <c r="A7178" i="11"/>
  <c r="O7177" i="11"/>
  <c r="N7177" i="11"/>
  <c r="E7177" i="11"/>
  <c r="D7177" i="11"/>
  <c r="B7177" i="11"/>
  <c r="A7177" i="11"/>
  <c r="O7176" i="11"/>
  <c r="N7176" i="11"/>
  <c r="E7176" i="11"/>
  <c r="D7176" i="11"/>
  <c r="B7176" i="11"/>
  <c r="A7176" i="11"/>
  <c r="O7175" i="11"/>
  <c r="N7175" i="11"/>
  <c r="E7175" i="11"/>
  <c r="D7175" i="11"/>
  <c r="B7175" i="11"/>
  <c r="A7175" i="11"/>
  <c r="O7174" i="11"/>
  <c r="N7174" i="11"/>
  <c r="E7174" i="11"/>
  <c r="D7174" i="11"/>
  <c r="B7174" i="11"/>
  <c r="A7174" i="11"/>
  <c r="O7173" i="11"/>
  <c r="N7173" i="11"/>
  <c r="E7173" i="11"/>
  <c r="D7173" i="11"/>
  <c r="B7173" i="11"/>
  <c r="A7173" i="11"/>
  <c r="O7172" i="11"/>
  <c r="N7172" i="11"/>
  <c r="E7172" i="11"/>
  <c r="D7172" i="11"/>
  <c r="B7172" i="11"/>
  <c r="A7172" i="11"/>
  <c r="O7171" i="11"/>
  <c r="N7171" i="11"/>
  <c r="E7171" i="11"/>
  <c r="D7171" i="11"/>
  <c r="B7171" i="11"/>
  <c r="A7171" i="11"/>
  <c r="O7170" i="11"/>
  <c r="N7170" i="11"/>
  <c r="E7170" i="11"/>
  <c r="D7170" i="11"/>
  <c r="B7170" i="11"/>
  <c r="A7170" i="11"/>
  <c r="O7169" i="11"/>
  <c r="N7169" i="11"/>
  <c r="E7169" i="11"/>
  <c r="D7169" i="11"/>
  <c r="B7169" i="11"/>
  <c r="A7169" i="11"/>
  <c r="O7168" i="11"/>
  <c r="N7168" i="11"/>
  <c r="E7168" i="11"/>
  <c r="D7168" i="11"/>
  <c r="B7168" i="11"/>
  <c r="A7168" i="11"/>
  <c r="O7167" i="11"/>
  <c r="N7167" i="11"/>
  <c r="E7167" i="11"/>
  <c r="D7167" i="11"/>
  <c r="B7167" i="11"/>
  <c r="A7167" i="11"/>
  <c r="O7166" i="11"/>
  <c r="N7166" i="11"/>
  <c r="E7166" i="11"/>
  <c r="D7166" i="11"/>
  <c r="B7166" i="11"/>
  <c r="A7166" i="11"/>
  <c r="O7165" i="11"/>
  <c r="N7165" i="11"/>
  <c r="E7165" i="11"/>
  <c r="D7165" i="11"/>
  <c r="B7165" i="11"/>
  <c r="A7165" i="11"/>
  <c r="O7164" i="11"/>
  <c r="N7164" i="11"/>
  <c r="E7164" i="11"/>
  <c r="D7164" i="11"/>
  <c r="B7164" i="11"/>
  <c r="A7164" i="11"/>
  <c r="O7163" i="11"/>
  <c r="N7163" i="11"/>
  <c r="E7163" i="11"/>
  <c r="D7163" i="11"/>
  <c r="B7163" i="11"/>
  <c r="A7163" i="11"/>
  <c r="O7162" i="11"/>
  <c r="N7162" i="11"/>
  <c r="E7162" i="11"/>
  <c r="D7162" i="11"/>
  <c r="B7162" i="11"/>
  <c r="A7162" i="11"/>
  <c r="O7161" i="11"/>
  <c r="N7161" i="11"/>
  <c r="E7161" i="11"/>
  <c r="D7161" i="11"/>
  <c r="B7161" i="11"/>
  <c r="A7161" i="11"/>
  <c r="O7160" i="11"/>
  <c r="N7160" i="11"/>
  <c r="E7160" i="11"/>
  <c r="D7160" i="11"/>
  <c r="B7160" i="11"/>
  <c r="A7160" i="11"/>
  <c r="O7159" i="11"/>
  <c r="N7159" i="11"/>
  <c r="E7159" i="11"/>
  <c r="D7159" i="11"/>
  <c r="B7159" i="11"/>
  <c r="A7159" i="11"/>
  <c r="O7158" i="11"/>
  <c r="N7158" i="11"/>
  <c r="E7158" i="11"/>
  <c r="D7158" i="11"/>
  <c r="B7158" i="11"/>
  <c r="A7158" i="11"/>
  <c r="O7157" i="11"/>
  <c r="N7157" i="11"/>
  <c r="E7157" i="11"/>
  <c r="D7157" i="11"/>
  <c r="B7157" i="11"/>
  <c r="A7157" i="11"/>
  <c r="O7156" i="11"/>
  <c r="N7156" i="11"/>
  <c r="E7156" i="11"/>
  <c r="D7156" i="11"/>
  <c r="B7156" i="11"/>
  <c r="A7156" i="11"/>
  <c r="O7155" i="11"/>
  <c r="N7155" i="11"/>
  <c r="E7155" i="11"/>
  <c r="D7155" i="11"/>
  <c r="B7155" i="11"/>
  <c r="A7155" i="11"/>
  <c r="O7154" i="11"/>
  <c r="N7154" i="11"/>
  <c r="E7154" i="11"/>
  <c r="D7154" i="11"/>
  <c r="B7154" i="11"/>
  <c r="A7154" i="11"/>
  <c r="O7153" i="11"/>
  <c r="N7153" i="11"/>
  <c r="E7153" i="11"/>
  <c r="D7153" i="11"/>
  <c r="B7153" i="11"/>
  <c r="A7153" i="11"/>
  <c r="O7152" i="11"/>
  <c r="N7152" i="11"/>
  <c r="E7152" i="11"/>
  <c r="D7152" i="11"/>
  <c r="B7152" i="11"/>
  <c r="A7152" i="11"/>
  <c r="O7151" i="11"/>
  <c r="N7151" i="11"/>
  <c r="E7151" i="11"/>
  <c r="D7151" i="11"/>
  <c r="B7151" i="11"/>
  <c r="A7151" i="11"/>
  <c r="O7150" i="11"/>
  <c r="N7150" i="11"/>
  <c r="E7150" i="11"/>
  <c r="D7150" i="11"/>
  <c r="B7150" i="11"/>
  <c r="A7150" i="11"/>
  <c r="O7149" i="11"/>
  <c r="N7149" i="11"/>
  <c r="E7149" i="11"/>
  <c r="D7149" i="11"/>
  <c r="B7149" i="11"/>
  <c r="A7149" i="11"/>
  <c r="O7148" i="11"/>
  <c r="N7148" i="11"/>
  <c r="E7148" i="11"/>
  <c r="D7148" i="11"/>
  <c r="B7148" i="11"/>
  <c r="A7148" i="11"/>
  <c r="O7147" i="11"/>
  <c r="N7147" i="11"/>
  <c r="E7147" i="11"/>
  <c r="D7147" i="11"/>
  <c r="B7147" i="11"/>
  <c r="A7147" i="11"/>
  <c r="O7146" i="11"/>
  <c r="N7146" i="11"/>
  <c r="E7146" i="11"/>
  <c r="D7146" i="11"/>
  <c r="B7146" i="11"/>
  <c r="A7146" i="11"/>
  <c r="O7145" i="11"/>
  <c r="N7145" i="11"/>
  <c r="E7145" i="11"/>
  <c r="D7145" i="11"/>
  <c r="B7145" i="11"/>
  <c r="A7145" i="11"/>
  <c r="O7144" i="11"/>
  <c r="N7144" i="11"/>
  <c r="E7144" i="11"/>
  <c r="D7144" i="11"/>
  <c r="B7144" i="11"/>
  <c r="A7144" i="11"/>
  <c r="O7143" i="11"/>
  <c r="N7143" i="11"/>
  <c r="E7143" i="11"/>
  <c r="D7143" i="11"/>
  <c r="B7143" i="11"/>
  <c r="A7143" i="11"/>
  <c r="O7142" i="11"/>
  <c r="N7142" i="11"/>
  <c r="E7142" i="11"/>
  <c r="D7142" i="11"/>
  <c r="B7142" i="11"/>
  <c r="A7142" i="11"/>
  <c r="O7141" i="11"/>
  <c r="N7141" i="11"/>
  <c r="E7141" i="11"/>
  <c r="D7141" i="11"/>
  <c r="B7141" i="11"/>
  <c r="A7141" i="11"/>
  <c r="O7140" i="11"/>
  <c r="N7140" i="11"/>
  <c r="E7140" i="11"/>
  <c r="D7140" i="11"/>
  <c r="B7140" i="11"/>
  <c r="A7140" i="11"/>
  <c r="O7139" i="11"/>
  <c r="N7139" i="11"/>
  <c r="E7139" i="11"/>
  <c r="D7139" i="11"/>
  <c r="B7139" i="11"/>
  <c r="A7139" i="11"/>
  <c r="O7138" i="11"/>
  <c r="N7138" i="11"/>
  <c r="E7138" i="11"/>
  <c r="D7138" i="11"/>
  <c r="B7138" i="11"/>
  <c r="A7138" i="11"/>
  <c r="O7137" i="11"/>
  <c r="N7137" i="11"/>
  <c r="E7137" i="11"/>
  <c r="D7137" i="11"/>
  <c r="B7137" i="11"/>
  <c r="A7137" i="11"/>
  <c r="O7136" i="11"/>
  <c r="N7136" i="11"/>
  <c r="E7136" i="11"/>
  <c r="D7136" i="11"/>
  <c r="B7136" i="11"/>
  <c r="A7136" i="11"/>
  <c r="O7135" i="11"/>
  <c r="N7135" i="11"/>
  <c r="E7135" i="11"/>
  <c r="D7135" i="11"/>
  <c r="B7135" i="11"/>
  <c r="A7135" i="11"/>
  <c r="O7134" i="11"/>
  <c r="N7134" i="11"/>
  <c r="E7134" i="11"/>
  <c r="D7134" i="11"/>
  <c r="B7134" i="11"/>
  <c r="A7134" i="11"/>
  <c r="O7133" i="11"/>
  <c r="N7133" i="11"/>
  <c r="E7133" i="11"/>
  <c r="D7133" i="11"/>
  <c r="B7133" i="11"/>
  <c r="A7133" i="11"/>
  <c r="O7132" i="11"/>
  <c r="N7132" i="11"/>
  <c r="E7132" i="11"/>
  <c r="D7132" i="11"/>
  <c r="B7132" i="11"/>
  <c r="A7132" i="11"/>
  <c r="O7131" i="11"/>
  <c r="N7131" i="11"/>
  <c r="E7131" i="11"/>
  <c r="D7131" i="11"/>
  <c r="B7131" i="11"/>
  <c r="A7131" i="11"/>
  <c r="O7130" i="11"/>
  <c r="N7130" i="11"/>
  <c r="E7130" i="11"/>
  <c r="D7130" i="11"/>
  <c r="B7130" i="11"/>
  <c r="A7130" i="11"/>
  <c r="O7129" i="11"/>
  <c r="N7129" i="11"/>
  <c r="E7129" i="11"/>
  <c r="D7129" i="11"/>
  <c r="B7129" i="11"/>
  <c r="A7129" i="11"/>
  <c r="O7128" i="11"/>
  <c r="N7128" i="11"/>
  <c r="E7128" i="11"/>
  <c r="D7128" i="11"/>
  <c r="B7128" i="11"/>
  <c r="A7128" i="11"/>
  <c r="O7127" i="11"/>
  <c r="N7127" i="11"/>
  <c r="E7127" i="11"/>
  <c r="D7127" i="11"/>
  <c r="B7127" i="11"/>
  <c r="A7127" i="11"/>
  <c r="O7126" i="11"/>
  <c r="N7126" i="11"/>
  <c r="E7126" i="11"/>
  <c r="D7126" i="11"/>
  <c r="B7126" i="11"/>
  <c r="A7126" i="11"/>
  <c r="O7125" i="11"/>
  <c r="N7125" i="11"/>
  <c r="E7125" i="11"/>
  <c r="D7125" i="11"/>
  <c r="B7125" i="11"/>
  <c r="A7125" i="11"/>
  <c r="O7124" i="11"/>
  <c r="N7124" i="11"/>
  <c r="E7124" i="11"/>
  <c r="D7124" i="11"/>
  <c r="B7124" i="11"/>
  <c r="A7124" i="11"/>
  <c r="O7123" i="11"/>
  <c r="N7123" i="11"/>
  <c r="E7123" i="11"/>
  <c r="D7123" i="11"/>
  <c r="B7123" i="11"/>
  <c r="A7123" i="11"/>
  <c r="O7122" i="11"/>
  <c r="N7122" i="11"/>
  <c r="E7122" i="11"/>
  <c r="D7122" i="11"/>
  <c r="B7122" i="11"/>
  <c r="A7122" i="11"/>
  <c r="O7121" i="11"/>
  <c r="N7121" i="11"/>
  <c r="E7121" i="11"/>
  <c r="D7121" i="11"/>
  <c r="B7121" i="11"/>
  <c r="A7121" i="11"/>
  <c r="O7120" i="11"/>
  <c r="N7120" i="11"/>
  <c r="E7120" i="11"/>
  <c r="D7120" i="11"/>
  <c r="B7120" i="11"/>
  <c r="A7120" i="11"/>
  <c r="O7119" i="11"/>
  <c r="N7119" i="11"/>
  <c r="E7119" i="11"/>
  <c r="D7119" i="11"/>
  <c r="B7119" i="11"/>
  <c r="A7119" i="11"/>
  <c r="O7118" i="11"/>
  <c r="N7118" i="11"/>
  <c r="E7118" i="11"/>
  <c r="D7118" i="11"/>
  <c r="B7118" i="11"/>
  <c r="A7118" i="11"/>
  <c r="O7117" i="11"/>
  <c r="N7117" i="11"/>
  <c r="E7117" i="11"/>
  <c r="D7117" i="11"/>
  <c r="B7117" i="11"/>
  <c r="A7117" i="11"/>
  <c r="O7116" i="11"/>
  <c r="N7116" i="11"/>
  <c r="E7116" i="11"/>
  <c r="D7116" i="11"/>
  <c r="B7116" i="11"/>
  <c r="A7116" i="11"/>
  <c r="O7115" i="11"/>
  <c r="N7115" i="11"/>
  <c r="E7115" i="11"/>
  <c r="D7115" i="11"/>
  <c r="B7115" i="11"/>
  <c r="A7115" i="11"/>
  <c r="O7114" i="11"/>
  <c r="N7114" i="11"/>
  <c r="E7114" i="11"/>
  <c r="D7114" i="11"/>
  <c r="B7114" i="11"/>
  <c r="A7114" i="11"/>
  <c r="O7113" i="11"/>
  <c r="N7113" i="11"/>
  <c r="E7113" i="11"/>
  <c r="D7113" i="11"/>
  <c r="B7113" i="11"/>
  <c r="A7113" i="11"/>
  <c r="O7112" i="11"/>
  <c r="N7112" i="11"/>
  <c r="E7112" i="11"/>
  <c r="D7112" i="11"/>
  <c r="B7112" i="11"/>
  <c r="A7112" i="11"/>
  <c r="O7111" i="11"/>
  <c r="N7111" i="11"/>
  <c r="E7111" i="11"/>
  <c r="D7111" i="11"/>
  <c r="B7111" i="11"/>
  <c r="A7111" i="11"/>
  <c r="O7110" i="11"/>
  <c r="N7110" i="11"/>
  <c r="E7110" i="11"/>
  <c r="D7110" i="11"/>
  <c r="B7110" i="11"/>
  <c r="A7110" i="11"/>
  <c r="O7109" i="11"/>
  <c r="N7109" i="11"/>
  <c r="E7109" i="11"/>
  <c r="D7109" i="11"/>
  <c r="B7109" i="11"/>
  <c r="A7109" i="11"/>
  <c r="O7108" i="11"/>
  <c r="N7108" i="11"/>
  <c r="E7108" i="11"/>
  <c r="D7108" i="11"/>
  <c r="B7108" i="11"/>
  <c r="A7108" i="11"/>
  <c r="O7107" i="11"/>
  <c r="N7107" i="11"/>
  <c r="E7107" i="11"/>
  <c r="D7107" i="11"/>
  <c r="B7107" i="11"/>
  <c r="A7107" i="11"/>
  <c r="O7106" i="11"/>
  <c r="N7106" i="11"/>
  <c r="E7106" i="11"/>
  <c r="D7106" i="11"/>
  <c r="B7106" i="11"/>
  <c r="A7106" i="11"/>
  <c r="O7105" i="11"/>
  <c r="N7105" i="11"/>
  <c r="E7105" i="11"/>
  <c r="D7105" i="11"/>
  <c r="B7105" i="11"/>
  <c r="A7105" i="11"/>
  <c r="O7104" i="11"/>
  <c r="N7104" i="11"/>
  <c r="E7104" i="11"/>
  <c r="D7104" i="11"/>
  <c r="B7104" i="11"/>
  <c r="A7104" i="11"/>
  <c r="O7103" i="11"/>
  <c r="N7103" i="11"/>
  <c r="E7103" i="11"/>
  <c r="D7103" i="11"/>
  <c r="B7103" i="11"/>
  <c r="A7103" i="11"/>
  <c r="O7102" i="11"/>
  <c r="N7102" i="11"/>
  <c r="E7102" i="11"/>
  <c r="D7102" i="11"/>
  <c r="B7102" i="11"/>
  <c r="A7102" i="11"/>
  <c r="O7101" i="11"/>
  <c r="N7101" i="11"/>
  <c r="E7101" i="11"/>
  <c r="D7101" i="11"/>
  <c r="B7101" i="11"/>
  <c r="A7101" i="11"/>
  <c r="O7100" i="11"/>
  <c r="N7100" i="11"/>
  <c r="E7100" i="11"/>
  <c r="D7100" i="11"/>
  <c r="B7100" i="11"/>
  <c r="A7100" i="11"/>
  <c r="O7099" i="11"/>
  <c r="N7099" i="11"/>
  <c r="E7099" i="11"/>
  <c r="D7099" i="11"/>
  <c r="B7099" i="11"/>
  <c r="A7099" i="11"/>
  <c r="O7098" i="11"/>
  <c r="N7098" i="11"/>
  <c r="E7098" i="11"/>
  <c r="D7098" i="11"/>
  <c r="B7098" i="11"/>
  <c r="A7098" i="11"/>
  <c r="O7097" i="11"/>
  <c r="N7097" i="11"/>
  <c r="E7097" i="11"/>
  <c r="D7097" i="11"/>
  <c r="B7097" i="11"/>
  <c r="A7097" i="11"/>
  <c r="O7096" i="11"/>
  <c r="N7096" i="11"/>
  <c r="E7096" i="11"/>
  <c r="D7096" i="11"/>
  <c r="B7096" i="11"/>
  <c r="A7096" i="11"/>
  <c r="O7095" i="11"/>
  <c r="N7095" i="11"/>
  <c r="E7095" i="11"/>
  <c r="D7095" i="11"/>
  <c r="B7095" i="11"/>
  <c r="A7095" i="11"/>
  <c r="O7094" i="11"/>
  <c r="N7094" i="11"/>
  <c r="E7094" i="11"/>
  <c r="D7094" i="11"/>
  <c r="B7094" i="11"/>
  <c r="A7094" i="11"/>
  <c r="O7093" i="11"/>
  <c r="N7093" i="11"/>
  <c r="E7093" i="11"/>
  <c r="D7093" i="11"/>
  <c r="B7093" i="11"/>
  <c r="A7093" i="11"/>
  <c r="O7092" i="11"/>
  <c r="N7092" i="11"/>
  <c r="E7092" i="11"/>
  <c r="D7092" i="11"/>
  <c r="B7092" i="11"/>
  <c r="A7092" i="11"/>
  <c r="O7091" i="11"/>
  <c r="N7091" i="11"/>
  <c r="E7091" i="11"/>
  <c r="D7091" i="11"/>
  <c r="B7091" i="11"/>
  <c r="A7091" i="11"/>
  <c r="O7090" i="11"/>
  <c r="N7090" i="11"/>
  <c r="E7090" i="11"/>
  <c r="D7090" i="11"/>
  <c r="B7090" i="11"/>
  <c r="A7090" i="11"/>
  <c r="O7089" i="11"/>
  <c r="N7089" i="11"/>
  <c r="E7089" i="11"/>
  <c r="D7089" i="11"/>
  <c r="B7089" i="11"/>
  <c r="A7089" i="11"/>
  <c r="O7088" i="11"/>
  <c r="N7088" i="11"/>
  <c r="E7088" i="11"/>
  <c r="D7088" i="11"/>
  <c r="B7088" i="11"/>
  <c r="A7088" i="11"/>
  <c r="O7087" i="11"/>
  <c r="N7087" i="11"/>
  <c r="E7087" i="11"/>
  <c r="D7087" i="11"/>
  <c r="B7087" i="11"/>
  <c r="A7087" i="11"/>
  <c r="O7086" i="11"/>
  <c r="N7086" i="11"/>
  <c r="E7086" i="11"/>
  <c r="D7086" i="11"/>
  <c r="B7086" i="11"/>
  <c r="A7086" i="11"/>
  <c r="O7085" i="11"/>
  <c r="N7085" i="11"/>
  <c r="E7085" i="11"/>
  <c r="D7085" i="11"/>
  <c r="B7085" i="11"/>
  <c r="A7085" i="11"/>
  <c r="O7084" i="11"/>
  <c r="N7084" i="11"/>
  <c r="E7084" i="11"/>
  <c r="D7084" i="11"/>
  <c r="B7084" i="11"/>
  <c r="A7084" i="11"/>
  <c r="O7083" i="11"/>
  <c r="N7083" i="11"/>
  <c r="E7083" i="11"/>
  <c r="D7083" i="11"/>
  <c r="B7083" i="11"/>
  <c r="A7083" i="11"/>
  <c r="O7082" i="11"/>
  <c r="N7082" i="11"/>
  <c r="E7082" i="11"/>
  <c r="D7082" i="11"/>
  <c r="B7082" i="11"/>
  <c r="A7082" i="11"/>
  <c r="O7081" i="11"/>
  <c r="N7081" i="11"/>
  <c r="E7081" i="11"/>
  <c r="D7081" i="11"/>
  <c r="B7081" i="11"/>
  <c r="A7081" i="11"/>
  <c r="O7080" i="11"/>
  <c r="N7080" i="11"/>
  <c r="E7080" i="11"/>
  <c r="D7080" i="11"/>
  <c r="B7080" i="11"/>
  <c r="A7080" i="11"/>
  <c r="O7079" i="11"/>
  <c r="N7079" i="11"/>
  <c r="E7079" i="11"/>
  <c r="D7079" i="11"/>
  <c r="B7079" i="11"/>
  <c r="A7079" i="11"/>
  <c r="O7078" i="11"/>
  <c r="N7078" i="11"/>
  <c r="E7078" i="11"/>
  <c r="D7078" i="11"/>
  <c r="B7078" i="11"/>
  <c r="A7078" i="11"/>
  <c r="O7077" i="11"/>
  <c r="N7077" i="11"/>
  <c r="E7077" i="11"/>
  <c r="D7077" i="11"/>
  <c r="B7077" i="11"/>
  <c r="A7077" i="11"/>
  <c r="O7076" i="11"/>
  <c r="N7076" i="11"/>
  <c r="E7076" i="11"/>
  <c r="D7076" i="11"/>
  <c r="B7076" i="11"/>
  <c r="A7076" i="11"/>
  <c r="O7075" i="11"/>
  <c r="N7075" i="11"/>
  <c r="E7075" i="11"/>
  <c r="D7075" i="11"/>
  <c r="B7075" i="11"/>
  <c r="A7075" i="11"/>
  <c r="O7074" i="11"/>
  <c r="N7074" i="11"/>
  <c r="E7074" i="11"/>
  <c r="D7074" i="11"/>
  <c r="B7074" i="11"/>
  <c r="A7074" i="11"/>
  <c r="O7073" i="11"/>
  <c r="N7073" i="11"/>
  <c r="E7073" i="11"/>
  <c r="D7073" i="11"/>
  <c r="B7073" i="11"/>
  <c r="A7073" i="11"/>
  <c r="O7072" i="11"/>
  <c r="N7072" i="11"/>
  <c r="E7072" i="11"/>
  <c r="D7072" i="11"/>
  <c r="B7072" i="11"/>
  <c r="A7072" i="11"/>
  <c r="O7071" i="11"/>
  <c r="N7071" i="11"/>
  <c r="E7071" i="11"/>
  <c r="D7071" i="11"/>
  <c r="B7071" i="11"/>
  <c r="A7071" i="11"/>
  <c r="O7070" i="11"/>
  <c r="N7070" i="11"/>
  <c r="E7070" i="11"/>
  <c r="D7070" i="11"/>
  <c r="B7070" i="11"/>
  <c r="A7070" i="11"/>
  <c r="O7069" i="11"/>
  <c r="N7069" i="11"/>
  <c r="E7069" i="11"/>
  <c r="D7069" i="11"/>
  <c r="B7069" i="11"/>
  <c r="A7069" i="11"/>
  <c r="O7068" i="11"/>
  <c r="N7068" i="11"/>
  <c r="E7068" i="11"/>
  <c r="D7068" i="11"/>
  <c r="B7068" i="11"/>
  <c r="A7068" i="11"/>
  <c r="O7067" i="11"/>
  <c r="N7067" i="11"/>
  <c r="E7067" i="11"/>
  <c r="D7067" i="11"/>
  <c r="B7067" i="11"/>
  <c r="A7067" i="11"/>
  <c r="O7066" i="11"/>
  <c r="N7066" i="11"/>
  <c r="E7066" i="11"/>
  <c r="D7066" i="11"/>
  <c r="B7066" i="11"/>
  <c r="A7066" i="11"/>
  <c r="O7065" i="11"/>
  <c r="N7065" i="11"/>
  <c r="E7065" i="11"/>
  <c r="D7065" i="11"/>
  <c r="B7065" i="11"/>
  <c r="A7065" i="11"/>
  <c r="O7064" i="11"/>
  <c r="N7064" i="11"/>
  <c r="E7064" i="11"/>
  <c r="D7064" i="11"/>
  <c r="B7064" i="11"/>
  <c r="A7064" i="11"/>
  <c r="O7063" i="11"/>
  <c r="N7063" i="11"/>
  <c r="E7063" i="11"/>
  <c r="D7063" i="11"/>
  <c r="B7063" i="11"/>
  <c r="A7063" i="11"/>
  <c r="O7062" i="11"/>
  <c r="N7062" i="11"/>
  <c r="E7062" i="11"/>
  <c r="D7062" i="11"/>
  <c r="B7062" i="11"/>
  <c r="A7062" i="11"/>
  <c r="O7061" i="11"/>
  <c r="N7061" i="11"/>
  <c r="E7061" i="11"/>
  <c r="D7061" i="11"/>
  <c r="B7061" i="11"/>
  <c r="A7061" i="11"/>
  <c r="O7060" i="11"/>
  <c r="N7060" i="11"/>
  <c r="E7060" i="11"/>
  <c r="D7060" i="11"/>
  <c r="B7060" i="11"/>
  <c r="A7060" i="11"/>
  <c r="O7059" i="11"/>
  <c r="N7059" i="11"/>
  <c r="E7059" i="11"/>
  <c r="D7059" i="11"/>
  <c r="B7059" i="11"/>
  <c r="A7059" i="11"/>
  <c r="O7058" i="11"/>
  <c r="N7058" i="11"/>
  <c r="E7058" i="11"/>
  <c r="D7058" i="11"/>
  <c r="B7058" i="11"/>
  <c r="A7058" i="11"/>
  <c r="O7057" i="11"/>
  <c r="N7057" i="11"/>
  <c r="E7057" i="11"/>
  <c r="D7057" i="11"/>
  <c r="B7057" i="11"/>
  <c r="A7057" i="11"/>
  <c r="O7056" i="11"/>
  <c r="N7056" i="11"/>
  <c r="E7056" i="11"/>
  <c r="D7056" i="11"/>
  <c r="B7056" i="11"/>
  <c r="A7056" i="11"/>
  <c r="O7055" i="11"/>
  <c r="N7055" i="11"/>
  <c r="E7055" i="11"/>
  <c r="D7055" i="11"/>
  <c r="B7055" i="11"/>
  <c r="A7055" i="11"/>
  <c r="O7054" i="11"/>
  <c r="N7054" i="11"/>
  <c r="E7054" i="11"/>
  <c r="D7054" i="11"/>
  <c r="B7054" i="11"/>
  <c r="A7054" i="11"/>
  <c r="O7053" i="11"/>
  <c r="N7053" i="11"/>
  <c r="E7053" i="11"/>
  <c r="D7053" i="11"/>
  <c r="B7053" i="11"/>
  <c r="A7053" i="11"/>
  <c r="O7052" i="11"/>
  <c r="N7052" i="11"/>
  <c r="E7052" i="11"/>
  <c r="D7052" i="11"/>
  <c r="B7052" i="11"/>
  <c r="A7052" i="11"/>
  <c r="O7051" i="11"/>
  <c r="N7051" i="11"/>
  <c r="E7051" i="11"/>
  <c r="D7051" i="11"/>
  <c r="B7051" i="11"/>
  <c r="A7051" i="11"/>
  <c r="O7050" i="11"/>
  <c r="N7050" i="11"/>
  <c r="E7050" i="11"/>
  <c r="D7050" i="11"/>
  <c r="B7050" i="11"/>
  <c r="A7050" i="11"/>
  <c r="O7049" i="11"/>
  <c r="N7049" i="11"/>
  <c r="E7049" i="11"/>
  <c r="D7049" i="11"/>
  <c r="B7049" i="11"/>
  <c r="A7049" i="11"/>
  <c r="O7048" i="11"/>
  <c r="N7048" i="11"/>
  <c r="E7048" i="11"/>
  <c r="D7048" i="11"/>
  <c r="B7048" i="11"/>
  <c r="A7048" i="11"/>
  <c r="O7047" i="11"/>
  <c r="N7047" i="11"/>
  <c r="E7047" i="11"/>
  <c r="D7047" i="11"/>
  <c r="B7047" i="11"/>
  <c r="A7047" i="11"/>
  <c r="O7046" i="11"/>
  <c r="N7046" i="11"/>
  <c r="E7046" i="11"/>
  <c r="D7046" i="11"/>
  <c r="B7046" i="11"/>
  <c r="A7046" i="11"/>
  <c r="O7045" i="11"/>
  <c r="N7045" i="11"/>
  <c r="E7045" i="11"/>
  <c r="D7045" i="11"/>
  <c r="B7045" i="11"/>
  <c r="A7045" i="11"/>
  <c r="O7044" i="11"/>
  <c r="N7044" i="11"/>
  <c r="E7044" i="11"/>
  <c r="D7044" i="11"/>
  <c r="B7044" i="11"/>
  <c r="A7044" i="11"/>
  <c r="O7043" i="11"/>
  <c r="N7043" i="11"/>
  <c r="E7043" i="11"/>
  <c r="D7043" i="11"/>
  <c r="B7043" i="11"/>
  <c r="A7043" i="11"/>
  <c r="O7042" i="11"/>
  <c r="N7042" i="11"/>
  <c r="E7042" i="11"/>
  <c r="D7042" i="11"/>
  <c r="B7042" i="11"/>
  <c r="A7042" i="11"/>
  <c r="O7041" i="11"/>
  <c r="N7041" i="11"/>
  <c r="E7041" i="11"/>
  <c r="D7041" i="11"/>
  <c r="B7041" i="11"/>
  <c r="A7041" i="11"/>
  <c r="O7040" i="11"/>
  <c r="N7040" i="11"/>
  <c r="E7040" i="11"/>
  <c r="D7040" i="11"/>
  <c r="B7040" i="11"/>
  <c r="A7040" i="11"/>
  <c r="O7039" i="11"/>
  <c r="N7039" i="11"/>
  <c r="E7039" i="11"/>
  <c r="D7039" i="11"/>
  <c r="B7039" i="11"/>
  <c r="A7039" i="11"/>
  <c r="O7038" i="11"/>
  <c r="N7038" i="11"/>
  <c r="E7038" i="11"/>
  <c r="D7038" i="11"/>
  <c r="B7038" i="11"/>
  <c r="A7038" i="11"/>
  <c r="O7037" i="11"/>
  <c r="N7037" i="11"/>
  <c r="E7037" i="11"/>
  <c r="D7037" i="11"/>
  <c r="B7037" i="11"/>
  <c r="A7037" i="11"/>
  <c r="O7036" i="11"/>
  <c r="N7036" i="11"/>
  <c r="E7036" i="11"/>
  <c r="D7036" i="11"/>
  <c r="B7036" i="11"/>
  <c r="A7036" i="11"/>
  <c r="O7035" i="11"/>
  <c r="N7035" i="11"/>
  <c r="E7035" i="11"/>
  <c r="D7035" i="11"/>
  <c r="B7035" i="11"/>
  <c r="A7035" i="11"/>
  <c r="O7034" i="11"/>
  <c r="N7034" i="11"/>
  <c r="E7034" i="11"/>
  <c r="D7034" i="11"/>
  <c r="B7034" i="11"/>
  <c r="A7034" i="11"/>
  <c r="O7033" i="11"/>
  <c r="N7033" i="11"/>
  <c r="E7033" i="11"/>
  <c r="D7033" i="11"/>
  <c r="B7033" i="11"/>
  <c r="A7033" i="11"/>
  <c r="O7032" i="11"/>
  <c r="N7032" i="11"/>
  <c r="E7032" i="11"/>
  <c r="D7032" i="11"/>
  <c r="B7032" i="11"/>
  <c r="A7032" i="11"/>
  <c r="O7031" i="11"/>
  <c r="N7031" i="11"/>
  <c r="E7031" i="11"/>
  <c r="D7031" i="11"/>
  <c r="B7031" i="11"/>
  <c r="A7031" i="11"/>
  <c r="O7030" i="11"/>
  <c r="N7030" i="11"/>
  <c r="E7030" i="11"/>
  <c r="D7030" i="11"/>
  <c r="B7030" i="11"/>
  <c r="A7030" i="11"/>
  <c r="O7029" i="11"/>
  <c r="N7029" i="11"/>
  <c r="E7029" i="11"/>
  <c r="D7029" i="11"/>
  <c r="B7029" i="11"/>
  <c r="A7029" i="11"/>
  <c r="O7028" i="11"/>
  <c r="N7028" i="11"/>
  <c r="E7028" i="11"/>
  <c r="D7028" i="11"/>
  <c r="B7028" i="11"/>
  <c r="A7028" i="11"/>
  <c r="O7027" i="11"/>
  <c r="N7027" i="11"/>
  <c r="E7027" i="11"/>
  <c r="D7027" i="11"/>
  <c r="B7027" i="11"/>
  <c r="A7027" i="11"/>
  <c r="O7026" i="11"/>
  <c r="N7026" i="11"/>
  <c r="E7026" i="11"/>
  <c r="D7026" i="11"/>
  <c r="B7026" i="11"/>
  <c r="A7026" i="11"/>
  <c r="O7025" i="11"/>
  <c r="N7025" i="11"/>
  <c r="E7025" i="11"/>
  <c r="D7025" i="11"/>
  <c r="B7025" i="11"/>
  <c r="A7025" i="11"/>
  <c r="O7024" i="11"/>
  <c r="N7024" i="11"/>
  <c r="E7024" i="11"/>
  <c r="D7024" i="11"/>
  <c r="B7024" i="11"/>
  <c r="A7024" i="11"/>
  <c r="O7023" i="11"/>
  <c r="N7023" i="11"/>
  <c r="E7023" i="11"/>
  <c r="D7023" i="11"/>
  <c r="B7023" i="11"/>
  <c r="A7023" i="11"/>
  <c r="O7022" i="11"/>
  <c r="N7022" i="11"/>
  <c r="E7022" i="11"/>
  <c r="D7022" i="11"/>
  <c r="B7022" i="11"/>
  <c r="A7022" i="11"/>
  <c r="O7021" i="11"/>
  <c r="N7021" i="11"/>
  <c r="E7021" i="11"/>
  <c r="D7021" i="11"/>
  <c r="B7021" i="11"/>
  <c r="A7021" i="11"/>
  <c r="O7020" i="11"/>
  <c r="N7020" i="11"/>
  <c r="E7020" i="11"/>
  <c r="D7020" i="11"/>
  <c r="B7020" i="11"/>
  <c r="A7020" i="11"/>
  <c r="O7019" i="11"/>
  <c r="N7019" i="11"/>
  <c r="E7019" i="11"/>
  <c r="D7019" i="11"/>
  <c r="B7019" i="11"/>
  <c r="A7019" i="11"/>
  <c r="O7018" i="11"/>
  <c r="N7018" i="11"/>
  <c r="E7018" i="11"/>
  <c r="D7018" i="11"/>
  <c r="B7018" i="11"/>
  <c r="A7018" i="11"/>
  <c r="O7017" i="11"/>
  <c r="N7017" i="11"/>
  <c r="E7017" i="11"/>
  <c r="D7017" i="11"/>
  <c r="B7017" i="11"/>
  <c r="A7017" i="11"/>
  <c r="O7016" i="11"/>
  <c r="N7016" i="11"/>
  <c r="E7016" i="11"/>
  <c r="D7016" i="11"/>
  <c r="B7016" i="11"/>
  <c r="A7016" i="11"/>
  <c r="O7015" i="11"/>
  <c r="N7015" i="11"/>
  <c r="E7015" i="11"/>
  <c r="D7015" i="11"/>
  <c r="B7015" i="11"/>
  <c r="A7015" i="11"/>
  <c r="O7014" i="11"/>
  <c r="N7014" i="11"/>
  <c r="E7014" i="11"/>
  <c r="D7014" i="11"/>
  <c r="B7014" i="11"/>
  <c r="A7014" i="11"/>
  <c r="O7013" i="11"/>
  <c r="N7013" i="11"/>
  <c r="E7013" i="11"/>
  <c r="D7013" i="11"/>
  <c r="B7013" i="11"/>
  <c r="A7013" i="11"/>
  <c r="O7012" i="11"/>
  <c r="N7012" i="11"/>
  <c r="E7012" i="11"/>
  <c r="D7012" i="11"/>
  <c r="B7012" i="11"/>
  <c r="A7012" i="11"/>
  <c r="O7011" i="11"/>
  <c r="N7011" i="11"/>
  <c r="E7011" i="11"/>
  <c r="D7011" i="11"/>
  <c r="B7011" i="11"/>
  <c r="A7011" i="11"/>
  <c r="O7010" i="11"/>
  <c r="N7010" i="11"/>
  <c r="E7010" i="11"/>
  <c r="D7010" i="11"/>
  <c r="B7010" i="11"/>
  <c r="A7010" i="11"/>
  <c r="O7009" i="11"/>
  <c r="N7009" i="11"/>
  <c r="E7009" i="11"/>
  <c r="D7009" i="11"/>
  <c r="B7009" i="11"/>
  <c r="A7009" i="11"/>
  <c r="O7008" i="11"/>
  <c r="N7008" i="11"/>
  <c r="E7008" i="11"/>
  <c r="D7008" i="11"/>
  <c r="B7008" i="11"/>
  <c r="A7008" i="11"/>
  <c r="O7007" i="11"/>
  <c r="N7007" i="11"/>
  <c r="E7007" i="11"/>
  <c r="D7007" i="11"/>
  <c r="B7007" i="11"/>
  <c r="A7007" i="11"/>
  <c r="O7006" i="11"/>
  <c r="N7006" i="11"/>
  <c r="E7006" i="11"/>
  <c r="D7006" i="11"/>
  <c r="B7006" i="11"/>
  <c r="A7006" i="11"/>
  <c r="O7005" i="11"/>
  <c r="N7005" i="11"/>
  <c r="E7005" i="11"/>
  <c r="D7005" i="11"/>
  <c r="B7005" i="11"/>
  <c r="A7005" i="11"/>
  <c r="O7004" i="11"/>
  <c r="N7004" i="11"/>
  <c r="E7004" i="11"/>
  <c r="D7004" i="11"/>
  <c r="B7004" i="11"/>
  <c r="A7004" i="11"/>
  <c r="O7003" i="11"/>
  <c r="N7003" i="11"/>
  <c r="E7003" i="11"/>
  <c r="D7003" i="11"/>
  <c r="B7003" i="11"/>
  <c r="A7003" i="11"/>
  <c r="O7002" i="11"/>
  <c r="N7002" i="11"/>
  <c r="E7002" i="11"/>
  <c r="D7002" i="11"/>
  <c r="B7002" i="11"/>
  <c r="A7002" i="11"/>
  <c r="O7001" i="11"/>
  <c r="N7001" i="11"/>
  <c r="E7001" i="11"/>
  <c r="D7001" i="11"/>
  <c r="B7001" i="11"/>
  <c r="A7001" i="11"/>
  <c r="O7000" i="11"/>
  <c r="N7000" i="11"/>
  <c r="E7000" i="11"/>
  <c r="D7000" i="11"/>
  <c r="B7000" i="11"/>
  <c r="A7000" i="11"/>
  <c r="O6999" i="11"/>
  <c r="N6999" i="11"/>
  <c r="E6999" i="11"/>
  <c r="D6999" i="11"/>
  <c r="B6999" i="11"/>
  <c r="A6999" i="11"/>
  <c r="O6998" i="11"/>
  <c r="N6998" i="11"/>
  <c r="E6998" i="11"/>
  <c r="D6998" i="11"/>
  <c r="B6998" i="11"/>
  <c r="A6998" i="11"/>
  <c r="O6997" i="11"/>
  <c r="N6997" i="11"/>
  <c r="E6997" i="11"/>
  <c r="D6997" i="11"/>
  <c r="B6997" i="11"/>
  <c r="A6997" i="11"/>
  <c r="O6996" i="11"/>
  <c r="N6996" i="11"/>
  <c r="E6996" i="11"/>
  <c r="D6996" i="11"/>
  <c r="B6996" i="11"/>
  <c r="A6996" i="11"/>
  <c r="O6995" i="11"/>
  <c r="N6995" i="11"/>
  <c r="E6995" i="11"/>
  <c r="D6995" i="11"/>
  <c r="B6995" i="11"/>
  <c r="A6995" i="11"/>
  <c r="O6994" i="11"/>
  <c r="N6994" i="11"/>
  <c r="E6994" i="11"/>
  <c r="D6994" i="11"/>
  <c r="B6994" i="11"/>
  <c r="A6994" i="11"/>
  <c r="O6993" i="11"/>
  <c r="N6993" i="11"/>
  <c r="E6993" i="11"/>
  <c r="D6993" i="11"/>
  <c r="B6993" i="11"/>
  <c r="A6993" i="11"/>
  <c r="O6992" i="11"/>
  <c r="N6992" i="11"/>
  <c r="E6992" i="11"/>
  <c r="D6992" i="11"/>
  <c r="B6992" i="11"/>
  <c r="A6992" i="11"/>
  <c r="O6991" i="11"/>
  <c r="N6991" i="11"/>
  <c r="E6991" i="11"/>
  <c r="D6991" i="11"/>
  <c r="B6991" i="11"/>
  <c r="A6991" i="11"/>
  <c r="O6990" i="11"/>
  <c r="N6990" i="11"/>
  <c r="E6990" i="11"/>
  <c r="D6990" i="11"/>
  <c r="B6990" i="11"/>
  <c r="A6990" i="11"/>
  <c r="O6989" i="11"/>
  <c r="N6989" i="11"/>
  <c r="E6989" i="11"/>
  <c r="D6989" i="11"/>
  <c r="B6989" i="11"/>
  <c r="A6989" i="11"/>
  <c r="O6988" i="11"/>
  <c r="N6988" i="11"/>
  <c r="E6988" i="11"/>
  <c r="D6988" i="11"/>
  <c r="B6988" i="11"/>
  <c r="A6988" i="11"/>
  <c r="O6987" i="11"/>
  <c r="N6987" i="11"/>
  <c r="E6987" i="11"/>
  <c r="D6987" i="11"/>
  <c r="B6987" i="11"/>
  <c r="A6987" i="11"/>
  <c r="O6986" i="11"/>
  <c r="N6986" i="11"/>
  <c r="E6986" i="11"/>
  <c r="D6986" i="11"/>
  <c r="B6986" i="11"/>
  <c r="A6986" i="11"/>
  <c r="O6985" i="11"/>
  <c r="N6985" i="11"/>
  <c r="E6985" i="11"/>
  <c r="D6985" i="11"/>
  <c r="B6985" i="11"/>
  <c r="A6985" i="11"/>
  <c r="O6984" i="11"/>
  <c r="N6984" i="11"/>
  <c r="E6984" i="11"/>
  <c r="D6984" i="11"/>
  <c r="B6984" i="11"/>
  <c r="A6984" i="11"/>
  <c r="O6983" i="11"/>
  <c r="N6983" i="11"/>
  <c r="E6983" i="11"/>
  <c r="D6983" i="11"/>
  <c r="B6983" i="11"/>
  <c r="A6983" i="11"/>
  <c r="O6982" i="11"/>
  <c r="N6982" i="11"/>
  <c r="E6982" i="11"/>
  <c r="D6982" i="11"/>
  <c r="B6982" i="11"/>
  <c r="A6982" i="11"/>
  <c r="O6981" i="11"/>
  <c r="N6981" i="11"/>
  <c r="E6981" i="11"/>
  <c r="D6981" i="11"/>
  <c r="B6981" i="11"/>
  <c r="A6981" i="11"/>
  <c r="O6980" i="11"/>
  <c r="N6980" i="11"/>
  <c r="E6980" i="11"/>
  <c r="D6980" i="11"/>
  <c r="B6980" i="11"/>
  <c r="A6980" i="11"/>
  <c r="O6979" i="11"/>
  <c r="N6979" i="11"/>
  <c r="E6979" i="11"/>
  <c r="D6979" i="11"/>
  <c r="B6979" i="11"/>
  <c r="A6979" i="11"/>
  <c r="O6978" i="11"/>
  <c r="N6978" i="11"/>
  <c r="E6978" i="11"/>
  <c r="D6978" i="11"/>
  <c r="B6978" i="11"/>
  <c r="A6978" i="11"/>
  <c r="O6977" i="11"/>
  <c r="N6977" i="11"/>
  <c r="E6977" i="11"/>
  <c r="D6977" i="11"/>
  <c r="B6977" i="11"/>
  <c r="A6977" i="11"/>
  <c r="O6976" i="11"/>
  <c r="N6976" i="11"/>
  <c r="E6976" i="11"/>
  <c r="D6976" i="11"/>
  <c r="B6976" i="11"/>
  <c r="A6976" i="11"/>
  <c r="O6975" i="11"/>
  <c r="N6975" i="11"/>
  <c r="E6975" i="11"/>
  <c r="D6975" i="11"/>
  <c r="B6975" i="11"/>
  <c r="A6975" i="11"/>
  <c r="O6974" i="11"/>
  <c r="N6974" i="11"/>
  <c r="E6974" i="11"/>
  <c r="D6974" i="11"/>
  <c r="B6974" i="11"/>
  <c r="A6974" i="11"/>
  <c r="O6973" i="11"/>
  <c r="N6973" i="11"/>
  <c r="E6973" i="11"/>
  <c r="D6973" i="11"/>
  <c r="B6973" i="11"/>
  <c r="A6973" i="11"/>
  <c r="O6972" i="11"/>
  <c r="N6972" i="11"/>
  <c r="E6972" i="11"/>
  <c r="D6972" i="11"/>
  <c r="B6972" i="11"/>
  <c r="A6972" i="11"/>
  <c r="O6971" i="11"/>
  <c r="N6971" i="11"/>
  <c r="E6971" i="11"/>
  <c r="D6971" i="11"/>
  <c r="B6971" i="11"/>
  <c r="A6971" i="11"/>
  <c r="O6970" i="11"/>
  <c r="N6970" i="11"/>
  <c r="E6970" i="11"/>
  <c r="D6970" i="11"/>
  <c r="B6970" i="11"/>
  <c r="A6970" i="11"/>
  <c r="O6969" i="11"/>
  <c r="N6969" i="11"/>
  <c r="E6969" i="11"/>
  <c r="D6969" i="11"/>
  <c r="B6969" i="11"/>
  <c r="A6969" i="11"/>
  <c r="O6968" i="11"/>
  <c r="N6968" i="11"/>
  <c r="E6968" i="11"/>
  <c r="D6968" i="11"/>
  <c r="B6968" i="11"/>
  <c r="A6968" i="11"/>
  <c r="O6967" i="11"/>
  <c r="N6967" i="11"/>
  <c r="E6967" i="11"/>
  <c r="D6967" i="11"/>
  <c r="B6967" i="11"/>
  <c r="A6967" i="11"/>
  <c r="O6966" i="11"/>
  <c r="N6966" i="11"/>
  <c r="E6966" i="11"/>
  <c r="D6966" i="11"/>
  <c r="B6966" i="11"/>
  <c r="A6966" i="11"/>
  <c r="O6965" i="11"/>
  <c r="N6965" i="11"/>
  <c r="E6965" i="11"/>
  <c r="D6965" i="11"/>
  <c r="B6965" i="11"/>
  <c r="A6965" i="11"/>
  <c r="O6964" i="11"/>
  <c r="N6964" i="11"/>
  <c r="E6964" i="11"/>
  <c r="D6964" i="11"/>
  <c r="B6964" i="11"/>
  <c r="A6964" i="11"/>
  <c r="O6963" i="11"/>
  <c r="N6963" i="11"/>
  <c r="E6963" i="11"/>
  <c r="D6963" i="11"/>
  <c r="B6963" i="11"/>
  <c r="A6963" i="11"/>
  <c r="O6962" i="11"/>
  <c r="N6962" i="11"/>
  <c r="E6962" i="11"/>
  <c r="D6962" i="11"/>
  <c r="B6962" i="11"/>
  <c r="A6962" i="11"/>
  <c r="O6961" i="11"/>
  <c r="N6961" i="11"/>
  <c r="E6961" i="11"/>
  <c r="D6961" i="11"/>
  <c r="B6961" i="11"/>
  <c r="A6961" i="11"/>
  <c r="O6960" i="11"/>
  <c r="N6960" i="11"/>
  <c r="E6960" i="11"/>
  <c r="D6960" i="11"/>
  <c r="B6960" i="11"/>
  <c r="A6960" i="11"/>
  <c r="O6959" i="11"/>
  <c r="N6959" i="11"/>
  <c r="E6959" i="11"/>
  <c r="D6959" i="11"/>
  <c r="B6959" i="11"/>
  <c r="A6959" i="11"/>
  <c r="O6958" i="11"/>
  <c r="N6958" i="11"/>
  <c r="E6958" i="11"/>
  <c r="D6958" i="11"/>
  <c r="B6958" i="11"/>
  <c r="A6958" i="11"/>
  <c r="O6957" i="11"/>
  <c r="N6957" i="11"/>
  <c r="E6957" i="11"/>
  <c r="D6957" i="11"/>
  <c r="B6957" i="11"/>
  <c r="A6957" i="11"/>
  <c r="O6956" i="11"/>
  <c r="N6956" i="11"/>
  <c r="E6956" i="11"/>
  <c r="D6956" i="11"/>
  <c r="B6956" i="11"/>
  <c r="A6956" i="11"/>
  <c r="O6955" i="11"/>
  <c r="N6955" i="11"/>
  <c r="E6955" i="11"/>
  <c r="D6955" i="11"/>
  <c r="B6955" i="11"/>
  <c r="A6955" i="11"/>
  <c r="O6954" i="11"/>
  <c r="N6954" i="11"/>
  <c r="E6954" i="11"/>
  <c r="D6954" i="11"/>
  <c r="B6954" i="11"/>
  <c r="A6954" i="11"/>
  <c r="O6953" i="11"/>
  <c r="N6953" i="11"/>
  <c r="E6953" i="11"/>
  <c r="D6953" i="11"/>
  <c r="B6953" i="11"/>
  <c r="A6953" i="11"/>
  <c r="O6952" i="11"/>
  <c r="N6952" i="11"/>
  <c r="E6952" i="11"/>
  <c r="D6952" i="11"/>
  <c r="B6952" i="11"/>
  <c r="A6952" i="11"/>
  <c r="O6951" i="11"/>
  <c r="N6951" i="11"/>
  <c r="E6951" i="11"/>
  <c r="D6951" i="11"/>
  <c r="B6951" i="11"/>
  <c r="A6951" i="11"/>
  <c r="O6950" i="11"/>
  <c r="N6950" i="11"/>
  <c r="E6950" i="11"/>
  <c r="D6950" i="11"/>
  <c r="B6950" i="11"/>
  <c r="A6950" i="11"/>
  <c r="O6949" i="11"/>
  <c r="N6949" i="11"/>
  <c r="E6949" i="11"/>
  <c r="D6949" i="11"/>
  <c r="B6949" i="11"/>
  <c r="A6949" i="11"/>
  <c r="O6948" i="11"/>
  <c r="N6948" i="11"/>
  <c r="E6948" i="11"/>
  <c r="D6948" i="11"/>
  <c r="B6948" i="11"/>
  <c r="A6948" i="11"/>
  <c r="O6947" i="11"/>
  <c r="N6947" i="11"/>
  <c r="E6947" i="11"/>
  <c r="D6947" i="11"/>
  <c r="B6947" i="11"/>
  <c r="A6947" i="11"/>
  <c r="O6946" i="11"/>
  <c r="N6946" i="11"/>
  <c r="E6946" i="11"/>
  <c r="D6946" i="11"/>
  <c r="B6946" i="11"/>
  <c r="A6946" i="11"/>
  <c r="O6945" i="11"/>
  <c r="N6945" i="11"/>
  <c r="E6945" i="11"/>
  <c r="D6945" i="11"/>
  <c r="B6945" i="11"/>
  <c r="A6945" i="11"/>
  <c r="O6944" i="11"/>
  <c r="N6944" i="11"/>
  <c r="E6944" i="11"/>
  <c r="D6944" i="11"/>
  <c r="B6944" i="11"/>
  <c r="A6944" i="11"/>
  <c r="O6943" i="11"/>
  <c r="N6943" i="11"/>
  <c r="E6943" i="11"/>
  <c r="D6943" i="11"/>
  <c r="B6943" i="11"/>
  <c r="A6943" i="11"/>
  <c r="O6942" i="11"/>
  <c r="N6942" i="11"/>
  <c r="E6942" i="11"/>
  <c r="D6942" i="11"/>
  <c r="B6942" i="11"/>
  <c r="A6942" i="11"/>
  <c r="O6941" i="11"/>
  <c r="N6941" i="11"/>
  <c r="E6941" i="11"/>
  <c r="D6941" i="11"/>
  <c r="B6941" i="11"/>
  <c r="A6941" i="11"/>
  <c r="O6940" i="11"/>
  <c r="N6940" i="11"/>
  <c r="E6940" i="11"/>
  <c r="D6940" i="11"/>
  <c r="B6940" i="11"/>
  <c r="A6940" i="11"/>
  <c r="O6939" i="11"/>
  <c r="N6939" i="11"/>
  <c r="E6939" i="11"/>
  <c r="D6939" i="11"/>
  <c r="B6939" i="11"/>
  <c r="A6939" i="11"/>
  <c r="O6938" i="11"/>
  <c r="N6938" i="11"/>
  <c r="E6938" i="11"/>
  <c r="D6938" i="11"/>
  <c r="B6938" i="11"/>
  <c r="A6938" i="11"/>
  <c r="O6937" i="11"/>
  <c r="N6937" i="11"/>
  <c r="E6937" i="11"/>
  <c r="D6937" i="11"/>
  <c r="B6937" i="11"/>
  <c r="A6937" i="11"/>
  <c r="O6936" i="11"/>
  <c r="N6936" i="11"/>
  <c r="E6936" i="11"/>
  <c r="D6936" i="11"/>
  <c r="B6936" i="11"/>
  <c r="A6936" i="11"/>
  <c r="O6935" i="11"/>
  <c r="N6935" i="11"/>
  <c r="E6935" i="11"/>
  <c r="D6935" i="11"/>
  <c r="B6935" i="11"/>
  <c r="A6935" i="11"/>
  <c r="O6934" i="11"/>
  <c r="N6934" i="11"/>
  <c r="E6934" i="11"/>
  <c r="D6934" i="11"/>
  <c r="B6934" i="11"/>
  <c r="A6934" i="11"/>
  <c r="O6933" i="11"/>
  <c r="N6933" i="11"/>
  <c r="E6933" i="11"/>
  <c r="D6933" i="11"/>
  <c r="B6933" i="11"/>
  <c r="A6933" i="11"/>
  <c r="O6932" i="11"/>
  <c r="N6932" i="11"/>
  <c r="E6932" i="11"/>
  <c r="D6932" i="11"/>
  <c r="B6932" i="11"/>
  <c r="A6932" i="11"/>
  <c r="O6931" i="11"/>
  <c r="N6931" i="11"/>
  <c r="E6931" i="11"/>
  <c r="D6931" i="11"/>
  <c r="B6931" i="11"/>
  <c r="A6931" i="11"/>
  <c r="O6930" i="11"/>
  <c r="N6930" i="11"/>
  <c r="E6930" i="11"/>
  <c r="D6930" i="11"/>
  <c r="B6930" i="11"/>
  <c r="A6930" i="11"/>
  <c r="O6929" i="11"/>
  <c r="N6929" i="11"/>
  <c r="E6929" i="11"/>
  <c r="D6929" i="11"/>
  <c r="B6929" i="11"/>
  <c r="A6929" i="11"/>
  <c r="O6928" i="11"/>
  <c r="N6928" i="11"/>
  <c r="E6928" i="11"/>
  <c r="D6928" i="11"/>
  <c r="B6928" i="11"/>
  <c r="A6928" i="11"/>
  <c r="O6927" i="11"/>
  <c r="N6927" i="11"/>
  <c r="E6927" i="11"/>
  <c r="D6927" i="11"/>
  <c r="B6927" i="11"/>
  <c r="A6927" i="11"/>
  <c r="O6926" i="11"/>
  <c r="N6926" i="11"/>
  <c r="E6926" i="11"/>
  <c r="D6926" i="11"/>
  <c r="B6926" i="11"/>
  <c r="A6926" i="11"/>
  <c r="O6925" i="11"/>
  <c r="N6925" i="11"/>
  <c r="E6925" i="11"/>
  <c r="D6925" i="11"/>
  <c r="B6925" i="11"/>
  <c r="A6925" i="11"/>
  <c r="O6924" i="11"/>
  <c r="N6924" i="11"/>
  <c r="E6924" i="11"/>
  <c r="D6924" i="11"/>
  <c r="B6924" i="11"/>
  <c r="A6924" i="11"/>
  <c r="O6923" i="11"/>
  <c r="N6923" i="11"/>
  <c r="E6923" i="11"/>
  <c r="D6923" i="11"/>
  <c r="B6923" i="11"/>
  <c r="A6923" i="11"/>
  <c r="O6922" i="11"/>
  <c r="N6922" i="11"/>
  <c r="E6922" i="11"/>
  <c r="D6922" i="11"/>
  <c r="B6922" i="11"/>
  <c r="A6922" i="11"/>
  <c r="O6921" i="11"/>
  <c r="N6921" i="11"/>
  <c r="E6921" i="11"/>
  <c r="D6921" i="11"/>
  <c r="B6921" i="11"/>
  <c r="A6921" i="11"/>
  <c r="O6920" i="11"/>
  <c r="N6920" i="11"/>
  <c r="E6920" i="11"/>
  <c r="D6920" i="11"/>
  <c r="B6920" i="11"/>
  <c r="A6920" i="11"/>
  <c r="O6919" i="11"/>
  <c r="N6919" i="11"/>
  <c r="E6919" i="11"/>
  <c r="D6919" i="11"/>
  <c r="B6919" i="11"/>
  <c r="A6919" i="11"/>
  <c r="O6918" i="11"/>
  <c r="N6918" i="11"/>
  <c r="E6918" i="11"/>
  <c r="D6918" i="11"/>
  <c r="B6918" i="11"/>
  <c r="A6918" i="11"/>
  <c r="O6917" i="11"/>
  <c r="N6917" i="11"/>
  <c r="E6917" i="11"/>
  <c r="D6917" i="11"/>
  <c r="B6917" i="11"/>
  <c r="A6917" i="11"/>
  <c r="O6916" i="11"/>
  <c r="N6916" i="11"/>
  <c r="E6916" i="11"/>
  <c r="D6916" i="11"/>
  <c r="B6916" i="11"/>
  <c r="A6916" i="11"/>
  <c r="O6915" i="11"/>
  <c r="N6915" i="11"/>
  <c r="E6915" i="11"/>
  <c r="D6915" i="11"/>
  <c r="B6915" i="11"/>
  <c r="A6915" i="11"/>
  <c r="O6914" i="11"/>
  <c r="N6914" i="11"/>
  <c r="E6914" i="11"/>
  <c r="D6914" i="11"/>
  <c r="B6914" i="11"/>
  <c r="A6914" i="11"/>
  <c r="O6913" i="11"/>
  <c r="N6913" i="11"/>
  <c r="E6913" i="11"/>
  <c r="D6913" i="11"/>
  <c r="B6913" i="11"/>
  <c r="A6913" i="11"/>
  <c r="O6912" i="11"/>
  <c r="N6912" i="11"/>
  <c r="E6912" i="11"/>
  <c r="D6912" i="11"/>
  <c r="B6912" i="11"/>
  <c r="A6912" i="11"/>
  <c r="O6911" i="11"/>
  <c r="N6911" i="11"/>
  <c r="E6911" i="11"/>
  <c r="D6911" i="11"/>
  <c r="B6911" i="11"/>
  <c r="A6911" i="11"/>
  <c r="O6910" i="11"/>
  <c r="N6910" i="11"/>
  <c r="E6910" i="11"/>
  <c r="D6910" i="11"/>
  <c r="B6910" i="11"/>
  <c r="A6910" i="11"/>
  <c r="O6909" i="11"/>
  <c r="N6909" i="11"/>
  <c r="E6909" i="11"/>
  <c r="D6909" i="11"/>
  <c r="B6909" i="11"/>
  <c r="A6909" i="11"/>
  <c r="O6908" i="11"/>
  <c r="N6908" i="11"/>
  <c r="E6908" i="11"/>
  <c r="D6908" i="11"/>
  <c r="B6908" i="11"/>
  <c r="A6908" i="11"/>
  <c r="O6907" i="11"/>
  <c r="N6907" i="11"/>
  <c r="E6907" i="11"/>
  <c r="D6907" i="11"/>
  <c r="B6907" i="11"/>
  <c r="A6907" i="11"/>
  <c r="O6906" i="11"/>
  <c r="N6906" i="11"/>
  <c r="E6906" i="11"/>
  <c r="D6906" i="11"/>
  <c r="B6906" i="11"/>
  <c r="A6906" i="11"/>
  <c r="O6905" i="11"/>
  <c r="N6905" i="11"/>
  <c r="E6905" i="11"/>
  <c r="D6905" i="11"/>
  <c r="B6905" i="11"/>
  <c r="A6905" i="11"/>
  <c r="O6904" i="11"/>
  <c r="N6904" i="11"/>
  <c r="E6904" i="11"/>
  <c r="D6904" i="11"/>
  <c r="B6904" i="11"/>
  <c r="A6904" i="11"/>
  <c r="O6903" i="11"/>
  <c r="N6903" i="11"/>
  <c r="E6903" i="11"/>
  <c r="D6903" i="11"/>
  <c r="B6903" i="11"/>
  <c r="A6903" i="11"/>
  <c r="O6902" i="11"/>
  <c r="N6902" i="11"/>
  <c r="E6902" i="11"/>
  <c r="D6902" i="11"/>
  <c r="B6902" i="11"/>
  <c r="A6902" i="11"/>
  <c r="O6901" i="11"/>
  <c r="N6901" i="11"/>
  <c r="E6901" i="11"/>
  <c r="D6901" i="11"/>
  <c r="B6901" i="11"/>
  <c r="A6901" i="11"/>
  <c r="O6900" i="11"/>
  <c r="N6900" i="11"/>
  <c r="E6900" i="11"/>
  <c r="D6900" i="11"/>
  <c r="B6900" i="11"/>
  <c r="A6900" i="11"/>
  <c r="O6899" i="11"/>
  <c r="N6899" i="11"/>
  <c r="E6899" i="11"/>
  <c r="D6899" i="11"/>
  <c r="B6899" i="11"/>
  <c r="A6899" i="11"/>
  <c r="O6898" i="11"/>
  <c r="N6898" i="11"/>
  <c r="E6898" i="11"/>
  <c r="D6898" i="11"/>
  <c r="B6898" i="11"/>
  <c r="A6898" i="11"/>
  <c r="O6897" i="11"/>
  <c r="N6897" i="11"/>
  <c r="E6897" i="11"/>
  <c r="D6897" i="11"/>
  <c r="B6897" i="11"/>
  <c r="A6897" i="11"/>
  <c r="O6896" i="11"/>
  <c r="N6896" i="11"/>
  <c r="E6896" i="11"/>
  <c r="D6896" i="11"/>
  <c r="B6896" i="11"/>
  <c r="A6896" i="11"/>
  <c r="O6895" i="11"/>
  <c r="N6895" i="11"/>
  <c r="E6895" i="11"/>
  <c r="D6895" i="11"/>
  <c r="B6895" i="11"/>
  <c r="A6895" i="11"/>
  <c r="O6894" i="11"/>
  <c r="N6894" i="11"/>
  <c r="E6894" i="11"/>
  <c r="D6894" i="11"/>
  <c r="B6894" i="11"/>
  <c r="A6894" i="11"/>
  <c r="O6893" i="11"/>
  <c r="N6893" i="11"/>
  <c r="E6893" i="11"/>
  <c r="D6893" i="11"/>
  <c r="B6893" i="11"/>
  <c r="A6893" i="11"/>
  <c r="O6892" i="11"/>
  <c r="N6892" i="11"/>
  <c r="E6892" i="11"/>
  <c r="D6892" i="11"/>
  <c r="B6892" i="11"/>
  <c r="A6892" i="11"/>
  <c r="O6891" i="11"/>
  <c r="N6891" i="11"/>
  <c r="E6891" i="11"/>
  <c r="D6891" i="11"/>
  <c r="B6891" i="11"/>
  <c r="A6891" i="11"/>
  <c r="O6890" i="11"/>
  <c r="N6890" i="11"/>
  <c r="E6890" i="11"/>
  <c r="D6890" i="11"/>
  <c r="B6890" i="11"/>
  <c r="A6890" i="11"/>
  <c r="O6889" i="11"/>
  <c r="N6889" i="11"/>
  <c r="E6889" i="11"/>
  <c r="D6889" i="11"/>
  <c r="B6889" i="11"/>
  <c r="A6889" i="11"/>
  <c r="O6888" i="11"/>
  <c r="N6888" i="11"/>
  <c r="E6888" i="11"/>
  <c r="D6888" i="11"/>
  <c r="B6888" i="11"/>
  <c r="A6888" i="11"/>
  <c r="O6887" i="11"/>
  <c r="N6887" i="11"/>
  <c r="E6887" i="11"/>
  <c r="D6887" i="11"/>
  <c r="B6887" i="11"/>
  <c r="A6887" i="11"/>
  <c r="O6886" i="11"/>
  <c r="N6886" i="11"/>
  <c r="E6886" i="11"/>
  <c r="D6886" i="11"/>
  <c r="B6886" i="11"/>
  <c r="A6886" i="11"/>
  <c r="O6885" i="11"/>
  <c r="N6885" i="11"/>
  <c r="E6885" i="11"/>
  <c r="D6885" i="11"/>
  <c r="B6885" i="11"/>
  <c r="A6885" i="11"/>
  <c r="O6884" i="11"/>
  <c r="N6884" i="11"/>
  <c r="E6884" i="11"/>
  <c r="D6884" i="11"/>
  <c r="B6884" i="11"/>
  <c r="A6884" i="11"/>
  <c r="O6883" i="11"/>
  <c r="N6883" i="11"/>
  <c r="E6883" i="11"/>
  <c r="D6883" i="11"/>
  <c r="B6883" i="11"/>
  <c r="A6883" i="11"/>
  <c r="O6882" i="11"/>
  <c r="N6882" i="11"/>
  <c r="E6882" i="11"/>
  <c r="D6882" i="11"/>
  <c r="B6882" i="11"/>
  <c r="A6882" i="11"/>
  <c r="O6881" i="11"/>
  <c r="N6881" i="11"/>
  <c r="E6881" i="11"/>
  <c r="D6881" i="11"/>
  <c r="B6881" i="11"/>
  <c r="A6881" i="11"/>
  <c r="O6880" i="11"/>
  <c r="N6880" i="11"/>
  <c r="E6880" i="11"/>
  <c r="D6880" i="11"/>
  <c r="B6880" i="11"/>
  <c r="A6880" i="11"/>
  <c r="O6879" i="11"/>
  <c r="N6879" i="11"/>
  <c r="E6879" i="11"/>
  <c r="D6879" i="11"/>
  <c r="B6879" i="11"/>
  <c r="A6879" i="11"/>
  <c r="O6878" i="11"/>
  <c r="N6878" i="11"/>
  <c r="E6878" i="11"/>
  <c r="D6878" i="11"/>
  <c r="B6878" i="11"/>
  <c r="A6878" i="11"/>
  <c r="O6877" i="11"/>
  <c r="N6877" i="11"/>
  <c r="E6877" i="11"/>
  <c r="D6877" i="11"/>
  <c r="B6877" i="11"/>
  <c r="A6877" i="11"/>
  <c r="O6876" i="11"/>
  <c r="N6876" i="11"/>
  <c r="E6876" i="11"/>
  <c r="D6876" i="11"/>
  <c r="B6876" i="11"/>
  <c r="A6876" i="11"/>
  <c r="O6875" i="11"/>
  <c r="N6875" i="11"/>
  <c r="E6875" i="11"/>
  <c r="D6875" i="11"/>
  <c r="B6875" i="11"/>
  <c r="A6875" i="11"/>
  <c r="O6874" i="11"/>
  <c r="N6874" i="11"/>
  <c r="E6874" i="11"/>
  <c r="D6874" i="11"/>
  <c r="B6874" i="11"/>
  <c r="A6874" i="11"/>
  <c r="O6873" i="11"/>
  <c r="N6873" i="11"/>
  <c r="E6873" i="11"/>
  <c r="D6873" i="11"/>
  <c r="B6873" i="11"/>
  <c r="A6873" i="11"/>
  <c r="O6872" i="11"/>
  <c r="N6872" i="11"/>
  <c r="E6872" i="11"/>
  <c r="D6872" i="11"/>
  <c r="B6872" i="11"/>
  <c r="A6872" i="11"/>
  <c r="O6871" i="11"/>
  <c r="N6871" i="11"/>
  <c r="E6871" i="11"/>
  <c r="D6871" i="11"/>
  <c r="B6871" i="11"/>
  <c r="A6871" i="11"/>
  <c r="O6870" i="11"/>
  <c r="N6870" i="11"/>
  <c r="E6870" i="11"/>
  <c r="D6870" i="11"/>
  <c r="B6870" i="11"/>
  <c r="A6870" i="11"/>
  <c r="O6869" i="11"/>
  <c r="N6869" i="11"/>
  <c r="E6869" i="11"/>
  <c r="D6869" i="11"/>
  <c r="B6869" i="11"/>
  <c r="A6869" i="11"/>
  <c r="O6868" i="11"/>
  <c r="N6868" i="11"/>
  <c r="E6868" i="11"/>
  <c r="D6868" i="11"/>
  <c r="B6868" i="11"/>
  <c r="A6868" i="11"/>
  <c r="O6867" i="11"/>
  <c r="N6867" i="11"/>
  <c r="E6867" i="11"/>
  <c r="D6867" i="11"/>
  <c r="B6867" i="11"/>
  <c r="A6867" i="11"/>
  <c r="O6866" i="11"/>
  <c r="N6866" i="11"/>
  <c r="E6866" i="11"/>
  <c r="D6866" i="11"/>
  <c r="B6866" i="11"/>
  <c r="A6866" i="11"/>
  <c r="O6865" i="11"/>
  <c r="N6865" i="11"/>
  <c r="E6865" i="11"/>
  <c r="D6865" i="11"/>
  <c r="B6865" i="11"/>
  <c r="A6865" i="11"/>
  <c r="O6864" i="11"/>
  <c r="N6864" i="11"/>
  <c r="E6864" i="11"/>
  <c r="D6864" i="11"/>
  <c r="B6864" i="11"/>
  <c r="A6864" i="11"/>
  <c r="O6863" i="11"/>
  <c r="N6863" i="11"/>
  <c r="E6863" i="11"/>
  <c r="D6863" i="11"/>
  <c r="B6863" i="11"/>
  <c r="A6863" i="11"/>
  <c r="O6862" i="11"/>
  <c r="N6862" i="11"/>
  <c r="E6862" i="11"/>
  <c r="D6862" i="11"/>
  <c r="B6862" i="11"/>
  <c r="A6862" i="11"/>
  <c r="O6861" i="11"/>
  <c r="N6861" i="11"/>
  <c r="E6861" i="11"/>
  <c r="D6861" i="11"/>
  <c r="B6861" i="11"/>
  <c r="A6861" i="11"/>
  <c r="O6860" i="11"/>
  <c r="N6860" i="11"/>
  <c r="E6860" i="11"/>
  <c r="D6860" i="11"/>
  <c r="B6860" i="11"/>
  <c r="A6860" i="11"/>
  <c r="O6859" i="11"/>
  <c r="N6859" i="11"/>
  <c r="E6859" i="11"/>
  <c r="D6859" i="11"/>
  <c r="B6859" i="11"/>
  <c r="A6859" i="11"/>
  <c r="O6858" i="11"/>
  <c r="N6858" i="11"/>
  <c r="E6858" i="11"/>
  <c r="D6858" i="11"/>
  <c r="B6858" i="11"/>
  <c r="A6858" i="11"/>
  <c r="O6857" i="11"/>
  <c r="N6857" i="11"/>
  <c r="E6857" i="11"/>
  <c r="D6857" i="11"/>
  <c r="B6857" i="11"/>
  <c r="A6857" i="11"/>
  <c r="O6856" i="11"/>
  <c r="N6856" i="11"/>
  <c r="E6856" i="11"/>
  <c r="D6856" i="11"/>
  <c r="B6856" i="11"/>
  <c r="A6856" i="11"/>
  <c r="O6855" i="11"/>
  <c r="N6855" i="11"/>
  <c r="E6855" i="11"/>
  <c r="D6855" i="11"/>
  <c r="B6855" i="11"/>
  <c r="A6855" i="11"/>
  <c r="O6854" i="11"/>
  <c r="N6854" i="11"/>
  <c r="E6854" i="11"/>
  <c r="D6854" i="11"/>
  <c r="B6854" i="11"/>
  <c r="A6854" i="11"/>
  <c r="O6853" i="11"/>
  <c r="N6853" i="11"/>
  <c r="E6853" i="11"/>
  <c r="D6853" i="11"/>
  <c r="B6853" i="11"/>
  <c r="A6853" i="11"/>
  <c r="O6852" i="11"/>
  <c r="N6852" i="11"/>
  <c r="E6852" i="11"/>
  <c r="D6852" i="11"/>
  <c r="B6852" i="11"/>
  <c r="A6852" i="11"/>
  <c r="O6851" i="11"/>
  <c r="N6851" i="11"/>
  <c r="E6851" i="11"/>
  <c r="D6851" i="11"/>
  <c r="B6851" i="11"/>
  <c r="A6851" i="11"/>
  <c r="O6850" i="11"/>
  <c r="N6850" i="11"/>
  <c r="E6850" i="11"/>
  <c r="D6850" i="11"/>
  <c r="B6850" i="11"/>
  <c r="A6850" i="11"/>
  <c r="O6849" i="11"/>
  <c r="N6849" i="11"/>
  <c r="E6849" i="11"/>
  <c r="D6849" i="11"/>
  <c r="B6849" i="11"/>
  <c r="A6849" i="11"/>
  <c r="O6848" i="11"/>
  <c r="N6848" i="11"/>
  <c r="E6848" i="11"/>
  <c r="D6848" i="11"/>
  <c r="B6848" i="11"/>
  <c r="A6848" i="11"/>
  <c r="O6847" i="11"/>
  <c r="N6847" i="11"/>
  <c r="E6847" i="11"/>
  <c r="D6847" i="11"/>
  <c r="B6847" i="11"/>
  <c r="A6847" i="11"/>
  <c r="O6846" i="11"/>
  <c r="N6846" i="11"/>
  <c r="E6846" i="11"/>
  <c r="D6846" i="11"/>
  <c r="B6846" i="11"/>
  <c r="A6846" i="11"/>
  <c r="O6845" i="11"/>
  <c r="N6845" i="11"/>
  <c r="E6845" i="11"/>
  <c r="D6845" i="11"/>
  <c r="B6845" i="11"/>
  <c r="A6845" i="11"/>
  <c r="O6844" i="11"/>
  <c r="N6844" i="11"/>
  <c r="E6844" i="11"/>
  <c r="D6844" i="11"/>
  <c r="B6844" i="11"/>
  <c r="A6844" i="11"/>
  <c r="O6843" i="11"/>
  <c r="N6843" i="11"/>
  <c r="E6843" i="11"/>
  <c r="D6843" i="11"/>
  <c r="B6843" i="11"/>
  <c r="A6843" i="11"/>
  <c r="O6842" i="11"/>
  <c r="N6842" i="11"/>
  <c r="E6842" i="11"/>
  <c r="D6842" i="11"/>
  <c r="B6842" i="11"/>
  <c r="A6842" i="11"/>
  <c r="O6841" i="11"/>
  <c r="N6841" i="11"/>
  <c r="E6841" i="11"/>
  <c r="D6841" i="11"/>
  <c r="B6841" i="11"/>
  <c r="A6841" i="11"/>
  <c r="O6840" i="11"/>
  <c r="N6840" i="11"/>
  <c r="E6840" i="11"/>
  <c r="D6840" i="11"/>
  <c r="B6840" i="11"/>
  <c r="A6840" i="11"/>
  <c r="O6839" i="11"/>
  <c r="N6839" i="11"/>
  <c r="E6839" i="11"/>
  <c r="D6839" i="11"/>
  <c r="B6839" i="11"/>
  <c r="A6839" i="11"/>
  <c r="O6838" i="11"/>
  <c r="N6838" i="11"/>
  <c r="E6838" i="11"/>
  <c r="D6838" i="11"/>
  <c r="B6838" i="11"/>
  <c r="A6838" i="11"/>
  <c r="O6837" i="11"/>
  <c r="N6837" i="11"/>
  <c r="E6837" i="11"/>
  <c r="D6837" i="11"/>
  <c r="B6837" i="11"/>
  <c r="A6837" i="11"/>
  <c r="O6836" i="11"/>
  <c r="N6836" i="11"/>
  <c r="E6836" i="11"/>
  <c r="D6836" i="11"/>
  <c r="B6836" i="11"/>
  <c r="A6836" i="11"/>
  <c r="O6835" i="11"/>
  <c r="N6835" i="11"/>
  <c r="E6835" i="11"/>
  <c r="D6835" i="11"/>
  <c r="B6835" i="11"/>
  <c r="A6835" i="11"/>
  <c r="O6834" i="11"/>
  <c r="N6834" i="11"/>
  <c r="E6834" i="11"/>
  <c r="D6834" i="11"/>
  <c r="B6834" i="11"/>
  <c r="A6834" i="11"/>
  <c r="O6833" i="11"/>
  <c r="N6833" i="11"/>
  <c r="E6833" i="11"/>
  <c r="D6833" i="11"/>
  <c r="B6833" i="11"/>
  <c r="A6833" i="11"/>
  <c r="O6832" i="11"/>
  <c r="N6832" i="11"/>
  <c r="E6832" i="11"/>
  <c r="D6832" i="11"/>
  <c r="B6832" i="11"/>
  <c r="A6832" i="11"/>
  <c r="O6831" i="11"/>
  <c r="N6831" i="11"/>
  <c r="E6831" i="11"/>
  <c r="D6831" i="11"/>
  <c r="B6831" i="11"/>
  <c r="A6831" i="11"/>
  <c r="O6830" i="11"/>
  <c r="N6830" i="11"/>
  <c r="E6830" i="11"/>
  <c r="D6830" i="11"/>
  <c r="B6830" i="11"/>
  <c r="A6830" i="11"/>
  <c r="O6829" i="11"/>
  <c r="N6829" i="11"/>
  <c r="E6829" i="11"/>
  <c r="D6829" i="11"/>
  <c r="B6829" i="11"/>
  <c r="A6829" i="11"/>
  <c r="O6828" i="11"/>
  <c r="N6828" i="11"/>
  <c r="E6828" i="11"/>
  <c r="D6828" i="11"/>
  <c r="B6828" i="11"/>
  <c r="A6828" i="11"/>
  <c r="O6827" i="11"/>
  <c r="N6827" i="11"/>
  <c r="E6827" i="11"/>
  <c r="D6827" i="11"/>
  <c r="B6827" i="11"/>
  <c r="A6827" i="11"/>
  <c r="O6826" i="11"/>
  <c r="N6826" i="11"/>
  <c r="E6826" i="11"/>
  <c r="D6826" i="11"/>
  <c r="B6826" i="11"/>
  <c r="A6826" i="11"/>
  <c r="O6825" i="11"/>
  <c r="N6825" i="11"/>
  <c r="E6825" i="11"/>
  <c r="D6825" i="11"/>
  <c r="B6825" i="11"/>
  <c r="A6825" i="11"/>
  <c r="O6824" i="11"/>
  <c r="N6824" i="11"/>
  <c r="E6824" i="11"/>
  <c r="D6824" i="11"/>
  <c r="B6824" i="11"/>
  <c r="A6824" i="11"/>
  <c r="O6823" i="11"/>
  <c r="N6823" i="11"/>
  <c r="E6823" i="11"/>
  <c r="D6823" i="11"/>
  <c r="B6823" i="11"/>
  <c r="A6823" i="11"/>
  <c r="O6822" i="11"/>
  <c r="N6822" i="11"/>
  <c r="E6822" i="11"/>
  <c r="D6822" i="11"/>
  <c r="B6822" i="11"/>
  <c r="A6822" i="11"/>
  <c r="O6821" i="11"/>
  <c r="N6821" i="11"/>
  <c r="E6821" i="11"/>
  <c r="D6821" i="11"/>
  <c r="B6821" i="11"/>
  <c r="A6821" i="11"/>
  <c r="O6820" i="11"/>
  <c r="N6820" i="11"/>
  <c r="E6820" i="11"/>
  <c r="D6820" i="11"/>
  <c r="B6820" i="11"/>
  <c r="A6820" i="11"/>
  <c r="O6819" i="11"/>
  <c r="N6819" i="11"/>
  <c r="E6819" i="11"/>
  <c r="D6819" i="11"/>
  <c r="B6819" i="11"/>
  <c r="A6819" i="11"/>
  <c r="O6818" i="11"/>
  <c r="N6818" i="11"/>
  <c r="E6818" i="11"/>
  <c r="D6818" i="11"/>
  <c r="B6818" i="11"/>
  <c r="A6818" i="11"/>
  <c r="O6817" i="11"/>
  <c r="N6817" i="11"/>
  <c r="E6817" i="11"/>
  <c r="D6817" i="11"/>
  <c r="B6817" i="11"/>
  <c r="A6817" i="11"/>
  <c r="O6816" i="11"/>
  <c r="N6816" i="11"/>
  <c r="E6816" i="11"/>
  <c r="D6816" i="11"/>
  <c r="B6816" i="11"/>
  <c r="A6816" i="11"/>
  <c r="O6815" i="11"/>
  <c r="N6815" i="11"/>
  <c r="E6815" i="11"/>
  <c r="D6815" i="11"/>
  <c r="B6815" i="11"/>
  <c r="A6815" i="11"/>
  <c r="O6814" i="11"/>
  <c r="N6814" i="11"/>
  <c r="E6814" i="11"/>
  <c r="D6814" i="11"/>
  <c r="B6814" i="11"/>
  <c r="A6814" i="11"/>
  <c r="O6813" i="11"/>
  <c r="N6813" i="11"/>
  <c r="E6813" i="11"/>
  <c r="D6813" i="11"/>
  <c r="B6813" i="11"/>
  <c r="A6813" i="11"/>
  <c r="O6812" i="11"/>
  <c r="N6812" i="11"/>
  <c r="E6812" i="11"/>
  <c r="D6812" i="11"/>
  <c r="B6812" i="11"/>
  <c r="A6812" i="11"/>
  <c r="O6811" i="11"/>
  <c r="N6811" i="11"/>
  <c r="E6811" i="11"/>
  <c r="D6811" i="11"/>
  <c r="B6811" i="11"/>
  <c r="A6811" i="11"/>
  <c r="O6810" i="11"/>
  <c r="N6810" i="11"/>
  <c r="E6810" i="11"/>
  <c r="D6810" i="11"/>
  <c r="B6810" i="11"/>
  <c r="A6810" i="11"/>
  <c r="O6809" i="11"/>
  <c r="N6809" i="11"/>
  <c r="E6809" i="11"/>
  <c r="D6809" i="11"/>
  <c r="B6809" i="11"/>
  <c r="A6809" i="11"/>
  <c r="O6808" i="11"/>
  <c r="N6808" i="11"/>
  <c r="E6808" i="11"/>
  <c r="D6808" i="11"/>
  <c r="B6808" i="11"/>
  <c r="A6808" i="11"/>
  <c r="O6807" i="11"/>
  <c r="N6807" i="11"/>
  <c r="E6807" i="11"/>
  <c r="D6807" i="11"/>
  <c r="B6807" i="11"/>
  <c r="A6807" i="11"/>
  <c r="O6806" i="11"/>
  <c r="N6806" i="11"/>
  <c r="E6806" i="11"/>
  <c r="D6806" i="11"/>
  <c r="B6806" i="11"/>
  <c r="A6806" i="11"/>
  <c r="O6805" i="11"/>
  <c r="N6805" i="11"/>
  <c r="E6805" i="11"/>
  <c r="D6805" i="11"/>
  <c r="B6805" i="11"/>
  <c r="A6805" i="11"/>
  <c r="O6804" i="11"/>
  <c r="N6804" i="11"/>
  <c r="E6804" i="11"/>
  <c r="D6804" i="11"/>
  <c r="B6804" i="11"/>
  <c r="A6804" i="11"/>
  <c r="O6803" i="11"/>
  <c r="N6803" i="11"/>
  <c r="E6803" i="11"/>
  <c r="D6803" i="11"/>
  <c r="B6803" i="11"/>
  <c r="A6803" i="11"/>
  <c r="O6802" i="11"/>
  <c r="N6802" i="11"/>
  <c r="E6802" i="11"/>
  <c r="D6802" i="11"/>
  <c r="B6802" i="11"/>
  <c r="A6802" i="11"/>
  <c r="O6801" i="11"/>
  <c r="N6801" i="11"/>
  <c r="E6801" i="11"/>
  <c r="D6801" i="11"/>
  <c r="B6801" i="11"/>
  <c r="A6801" i="11"/>
  <c r="O6800" i="11"/>
  <c r="N6800" i="11"/>
  <c r="E6800" i="11"/>
  <c r="D6800" i="11"/>
  <c r="B6800" i="11"/>
  <c r="A6800" i="11"/>
  <c r="O6799" i="11"/>
  <c r="N6799" i="11"/>
  <c r="E6799" i="11"/>
  <c r="D6799" i="11"/>
  <c r="B6799" i="11"/>
  <c r="A6799" i="11"/>
  <c r="O6798" i="11"/>
  <c r="N6798" i="11"/>
  <c r="E6798" i="11"/>
  <c r="D6798" i="11"/>
  <c r="B6798" i="11"/>
  <c r="A6798" i="11"/>
  <c r="O6797" i="11"/>
  <c r="N6797" i="11"/>
  <c r="E6797" i="11"/>
  <c r="D6797" i="11"/>
  <c r="B6797" i="11"/>
  <c r="A6797" i="11"/>
  <c r="O6796" i="11"/>
  <c r="N6796" i="11"/>
  <c r="E6796" i="11"/>
  <c r="D6796" i="11"/>
  <c r="B6796" i="11"/>
  <c r="A6796" i="11"/>
  <c r="O6795" i="11"/>
  <c r="N6795" i="11"/>
  <c r="E6795" i="11"/>
  <c r="D6795" i="11"/>
  <c r="B6795" i="11"/>
  <c r="A6795" i="11"/>
  <c r="O6794" i="11"/>
  <c r="N6794" i="11"/>
  <c r="E6794" i="11"/>
  <c r="D6794" i="11"/>
  <c r="B6794" i="11"/>
  <c r="A6794" i="11"/>
  <c r="O6793" i="11"/>
  <c r="N6793" i="11"/>
  <c r="E6793" i="11"/>
  <c r="D6793" i="11"/>
  <c r="B6793" i="11"/>
  <c r="A6793" i="11"/>
  <c r="O6792" i="11"/>
  <c r="N6792" i="11"/>
  <c r="E6792" i="11"/>
  <c r="D6792" i="11"/>
  <c r="B6792" i="11"/>
  <c r="A6792" i="11"/>
  <c r="O6791" i="11"/>
  <c r="N6791" i="11"/>
  <c r="E6791" i="11"/>
  <c r="D6791" i="11"/>
  <c r="B6791" i="11"/>
  <c r="A6791" i="11"/>
  <c r="O6790" i="11"/>
  <c r="N6790" i="11"/>
  <c r="E6790" i="11"/>
  <c r="D6790" i="11"/>
  <c r="B6790" i="11"/>
  <c r="A6790" i="11"/>
  <c r="O6789" i="11"/>
  <c r="N6789" i="11"/>
  <c r="E6789" i="11"/>
  <c r="D6789" i="11"/>
  <c r="B6789" i="11"/>
  <c r="A6789" i="11"/>
  <c r="O6788" i="11"/>
  <c r="N6788" i="11"/>
  <c r="E6788" i="11"/>
  <c r="D6788" i="11"/>
  <c r="B6788" i="11"/>
  <c r="A6788" i="11"/>
  <c r="O6787" i="11"/>
  <c r="N6787" i="11"/>
  <c r="E6787" i="11"/>
  <c r="D6787" i="11"/>
  <c r="B6787" i="11"/>
  <c r="A6787" i="11"/>
  <c r="O6786" i="11"/>
  <c r="N6786" i="11"/>
  <c r="E6786" i="11"/>
  <c r="D6786" i="11"/>
  <c r="B6786" i="11"/>
  <c r="A6786" i="11"/>
  <c r="O6785" i="11"/>
  <c r="N6785" i="11"/>
  <c r="E6785" i="11"/>
  <c r="D6785" i="11"/>
  <c r="B6785" i="11"/>
  <c r="A6785" i="11"/>
  <c r="O6784" i="11"/>
  <c r="N6784" i="11"/>
  <c r="E6784" i="11"/>
  <c r="D6784" i="11"/>
  <c r="B6784" i="11"/>
  <c r="A6784" i="11"/>
  <c r="O6783" i="11"/>
  <c r="N6783" i="11"/>
  <c r="E6783" i="11"/>
  <c r="D6783" i="11"/>
  <c r="B6783" i="11"/>
  <c r="A6783" i="11"/>
  <c r="O6782" i="11"/>
  <c r="N6782" i="11"/>
  <c r="E6782" i="11"/>
  <c r="D6782" i="11"/>
  <c r="B6782" i="11"/>
  <c r="A6782" i="11"/>
  <c r="O6781" i="11"/>
  <c r="N6781" i="11"/>
  <c r="E6781" i="11"/>
  <c r="D6781" i="11"/>
  <c r="B6781" i="11"/>
  <c r="A6781" i="11"/>
  <c r="O6780" i="11"/>
  <c r="N6780" i="11"/>
  <c r="E6780" i="11"/>
  <c r="D6780" i="11"/>
  <c r="B6780" i="11"/>
  <c r="A6780" i="11"/>
  <c r="O6779" i="11"/>
  <c r="N6779" i="11"/>
  <c r="E6779" i="11"/>
  <c r="D6779" i="11"/>
  <c r="B6779" i="11"/>
  <c r="A6779" i="11"/>
  <c r="O6778" i="11"/>
  <c r="N6778" i="11"/>
  <c r="E6778" i="11"/>
  <c r="D6778" i="11"/>
  <c r="B6778" i="11"/>
  <c r="A6778" i="11"/>
  <c r="O6777" i="11"/>
  <c r="N6777" i="11"/>
  <c r="E6777" i="11"/>
  <c r="D6777" i="11"/>
  <c r="B6777" i="11"/>
  <c r="A6777" i="11"/>
  <c r="O6776" i="11"/>
  <c r="N6776" i="11"/>
  <c r="E6776" i="11"/>
  <c r="D6776" i="11"/>
  <c r="B6776" i="11"/>
  <c r="A6776" i="11"/>
  <c r="O6775" i="11"/>
  <c r="N6775" i="11"/>
  <c r="E6775" i="11"/>
  <c r="D6775" i="11"/>
  <c r="B6775" i="11"/>
  <c r="A6775" i="11"/>
  <c r="O6774" i="11"/>
  <c r="N6774" i="11"/>
  <c r="E6774" i="11"/>
  <c r="D6774" i="11"/>
  <c r="B6774" i="11"/>
  <c r="A6774" i="11"/>
  <c r="O6773" i="11"/>
  <c r="N6773" i="11"/>
  <c r="E6773" i="11"/>
  <c r="D6773" i="11"/>
  <c r="B6773" i="11"/>
  <c r="A6773" i="11"/>
  <c r="O6772" i="11"/>
  <c r="N6772" i="11"/>
  <c r="E6772" i="11"/>
  <c r="D6772" i="11"/>
  <c r="B6772" i="11"/>
  <c r="A6772" i="11"/>
  <c r="O6771" i="11"/>
  <c r="N6771" i="11"/>
  <c r="E6771" i="11"/>
  <c r="D6771" i="11"/>
  <c r="B6771" i="11"/>
  <c r="A6771" i="11"/>
  <c r="O6770" i="11"/>
  <c r="N6770" i="11"/>
  <c r="E6770" i="11"/>
  <c r="D6770" i="11"/>
  <c r="B6770" i="11"/>
  <c r="A6770" i="11"/>
  <c r="O6769" i="11"/>
  <c r="N6769" i="11"/>
  <c r="E6769" i="11"/>
  <c r="D6769" i="11"/>
  <c r="B6769" i="11"/>
  <c r="A6769" i="11"/>
  <c r="O6768" i="11"/>
  <c r="N6768" i="11"/>
  <c r="E6768" i="11"/>
  <c r="D6768" i="11"/>
  <c r="B6768" i="11"/>
  <c r="A6768" i="11"/>
  <c r="O6767" i="11"/>
  <c r="N6767" i="11"/>
  <c r="E6767" i="11"/>
  <c r="D6767" i="11"/>
  <c r="B6767" i="11"/>
  <c r="A6767" i="11"/>
  <c r="O6766" i="11"/>
  <c r="N6766" i="11"/>
  <c r="E6766" i="11"/>
  <c r="D6766" i="11"/>
  <c r="B6766" i="11"/>
  <c r="A6766" i="11"/>
  <c r="O6765" i="11"/>
  <c r="N6765" i="11"/>
  <c r="E6765" i="11"/>
  <c r="D6765" i="11"/>
  <c r="B6765" i="11"/>
  <c r="A6765" i="11"/>
  <c r="O6764" i="11"/>
  <c r="N6764" i="11"/>
  <c r="E6764" i="11"/>
  <c r="D6764" i="11"/>
  <c r="B6764" i="11"/>
  <c r="A6764" i="11"/>
  <c r="O6763" i="11"/>
  <c r="N6763" i="11"/>
  <c r="E6763" i="11"/>
  <c r="D6763" i="11"/>
  <c r="B6763" i="11"/>
  <c r="A6763" i="11"/>
  <c r="O6762" i="11"/>
  <c r="N6762" i="11"/>
  <c r="E6762" i="11"/>
  <c r="D6762" i="11"/>
  <c r="B6762" i="11"/>
  <c r="A6762" i="11"/>
  <c r="O6761" i="11"/>
  <c r="N6761" i="11"/>
  <c r="E6761" i="11"/>
  <c r="D6761" i="11"/>
  <c r="B6761" i="11"/>
  <c r="A6761" i="11"/>
  <c r="O6760" i="11"/>
  <c r="N6760" i="11"/>
  <c r="E6760" i="11"/>
  <c r="D6760" i="11"/>
  <c r="B6760" i="11"/>
  <c r="A6760" i="11"/>
  <c r="O6759" i="11"/>
  <c r="N6759" i="11"/>
  <c r="E6759" i="11"/>
  <c r="D6759" i="11"/>
  <c r="B6759" i="11"/>
  <c r="A6759" i="11"/>
  <c r="O6758" i="11"/>
  <c r="N6758" i="11"/>
  <c r="E6758" i="11"/>
  <c r="D6758" i="11"/>
  <c r="B6758" i="11"/>
  <c r="A6758" i="11"/>
  <c r="O6757" i="11"/>
  <c r="N6757" i="11"/>
  <c r="E6757" i="11"/>
  <c r="D6757" i="11"/>
  <c r="B6757" i="11"/>
  <c r="A6757" i="11"/>
  <c r="O6756" i="11"/>
  <c r="N6756" i="11"/>
  <c r="E6756" i="11"/>
  <c r="D6756" i="11"/>
  <c r="B6756" i="11"/>
  <c r="A6756" i="11"/>
  <c r="O6755" i="11"/>
  <c r="N6755" i="11"/>
  <c r="E6755" i="11"/>
  <c r="D6755" i="11"/>
  <c r="B6755" i="11"/>
  <c r="A6755" i="11"/>
  <c r="O6754" i="11"/>
  <c r="N6754" i="11"/>
  <c r="E6754" i="11"/>
  <c r="D6754" i="11"/>
  <c r="B6754" i="11"/>
  <c r="A6754" i="11"/>
  <c r="O6753" i="11"/>
  <c r="N6753" i="11"/>
  <c r="E6753" i="11"/>
  <c r="D6753" i="11"/>
  <c r="B6753" i="11"/>
  <c r="A6753" i="11"/>
  <c r="O6752" i="11"/>
  <c r="N6752" i="11"/>
  <c r="E6752" i="11"/>
  <c r="D6752" i="11"/>
  <c r="B6752" i="11"/>
  <c r="A6752" i="11"/>
  <c r="O6751" i="11"/>
  <c r="N6751" i="11"/>
  <c r="E6751" i="11"/>
  <c r="D6751" i="11"/>
  <c r="B6751" i="11"/>
  <c r="A6751" i="11"/>
  <c r="O6750" i="11"/>
  <c r="N6750" i="11"/>
  <c r="E6750" i="11"/>
  <c r="D6750" i="11"/>
  <c r="B6750" i="11"/>
  <c r="A6750" i="11"/>
  <c r="O6749" i="11"/>
  <c r="N6749" i="11"/>
  <c r="E6749" i="11"/>
  <c r="D6749" i="11"/>
  <c r="B6749" i="11"/>
  <c r="A6749" i="11"/>
  <c r="O6748" i="11"/>
  <c r="N6748" i="11"/>
  <c r="E6748" i="11"/>
  <c r="D6748" i="11"/>
  <c r="B6748" i="11"/>
  <c r="A6748" i="11"/>
  <c r="O6747" i="11"/>
  <c r="N6747" i="11"/>
  <c r="E6747" i="11"/>
  <c r="D6747" i="11"/>
  <c r="B6747" i="11"/>
  <c r="A6747" i="11"/>
  <c r="O6746" i="11"/>
  <c r="N6746" i="11"/>
  <c r="E6746" i="11"/>
  <c r="D6746" i="11"/>
  <c r="B6746" i="11"/>
  <c r="A6746" i="11"/>
  <c r="O6745" i="11"/>
  <c r="N6745" i="11"/>
  <c r="E6745" i="11"/>
  <c r="D6745" i="11"/>
  <c r="B6745" i="11"/>
  <c r="A6745" i="11"/>
  <c r="O6744" i="11"/>
  <c r="N6744" i="11"/>
  <c r="E6744" i="11"/>
  <c r="D6744" i="11"/>
  <c r="B6744" i="11"/>
  <c r="A6744" i="11"/>
  <c r="O6743" i="11"/>
  <c r="N6743" i="11"/>
  <c r="E6743" i="11"/>
  <c r="D6743" i="11"/>
  <c r="B6743" i="11"/>
  <c r="A6743" i="11"/>
  <c r="O6742" i="11"/>
  <c r="N6742" i="11"/>
  <c r="E6742" i="11"/>
  <c r="D6742" i="11"/>
  <c r="B6742" i="11"/>
  <c r="A6742" i="11"/>
  <c r="O6741" i="11"/>
  <c r="N6741" i="11"/>
  <c r="E6741" i="11"/>
  <c r="D6741" i="11"/>
  <c r="B6741" i="11"/>
  <c r="A6741" i="11"/>
  <c r="O6740" i="11"/>
  <c r="N6740" i="11"/>
  <c r="E6740" i="11"/>
  <c r="D6740" i="11"/>
  <c r="B6740" i="11"/>
  <c r="A6740" i="11"/>
  <c r="O6739" i="11"/>
  <c r="N6739" i="11"/>
  <c r="E6739" i="11"/>
  <c r="D6739" i="11"/>
  <c r="B6739" i="11"/>
  <c r="A6739" i="11"/>
  <c r="O6738" i="11"/>
  <c r="N6738" i="11"/>
  <c r="E6738" i="11"/>
  <c r="D6738" i="11"/>
  <c r="B6738" i="11"/>
  <c r="A6738" i="11"/>
  <c r="O6737" i="11"/>
  <c r="N6737" i="11"/>
  <c r="E6737" i="11"/>
  <c r="D6737" i="11"/>
  <c r="B6737" i="11"/>
  <c r="A6737" i="11"/>
  <c r="O6736" i="11"/>
  <c r="N6736" i="11"/>
  <c r="E6736" i="11"/>
  <c r="D6736" i="11"/>
  <c r="B6736" i="11"/>
  <c r="A6736" i="11"/>
  <c r="O6735" i="11"/>
  <c r="N6735" i="11"/>
  <c r="E6735" i="11"/>
  <c r="D6735" i="11"/>
  <c r="B6735" i="11"/>
  <c r="A6735" i="11"/>
  <c r="O6734" i="11"/>
  <c r="N6734" i="11"/>
  <c r="E6734" i="11"/>
  <c r="D6734" i="11"/>
  <c r="B6734" i="11"/>
  <c r="A6734" i="11"/>
  <c r="O6733" i="11"/>
  <c r="N6733" i="11"/>
  <c r="E6733" i="11"/>
  <c r="D6733" i="11"/>
  <c r="B6733" i="11"/>
  <c r="A6733" i="11"/>
  <c r="O6732" i="11"/>
  <c r="N6732" i="11"/>
  <c r="E6732" i="11"/>
  <c r="D6732" i="11"/>
  <c r="B6732" i="11"/>
  <c r="A6732" i="11"/>
  <c r="O6731" i="11"/>
  <c r="N6731" i="11"/>
  <c r="E6731" i="11"/>
  <c r="D6731" i="11"/>
  <c r="B6731" i="11"/>
  <c r="A6731" i="11"/>
  <c r="O6730" i="11"/>
  <c r="N6730" i="11"/>
  <c r="E6730" i="11"/>
  <c r="D6730" i="11"/>
  <c r="B6730" i="11"/>
  <c r="A6730" i="11"/>
  <c r="O6729" i="11"/>
  <c r="N6729" i="11"/>
  <c r="E6729" i="11"/>
  <c r="D6729" i="11"/>
  <c r="B6729" i="11"/>
  <c r="A6729" i="11"/>
  <c r="O6728" i="11"/>
  <c r="N6728" i="11"/>
  <c r="E6728" i="11"/>
  <c r="D6728" i="11"/>
  <c r="B6728" i="11"/>
  <c r="A6728" i="11"/>
  <c r="O6727" i="11"/>
  <c r="N6727" i="11"/>
  <c r="E6727" i="11"/>
  <c r="D6727" i="11"/>
  <c r="B6727" i="11"/>
  <c r="A6727" i="11"/>
  <c r="O6726" i="11"/>
  <c r="N6726" i="11"/>
  <c r="E6726" i="11"/>
  <c r="D6726" i="11"/>
  <c r="B6726" i="11"/>
  <c r="A6726" i="11"/>
  <c r="O6725" i="11"/>
  <c r="N6725" i="11"/>
  <c r="E6725" i="11"/>
  <c r="D6725" i="11"/>
  <c r="B6725" i="11"/>
  <c r="A6725" i="11"/>
  <c r="O6724" i="11"/>
  <c r="N6724" i="11"/>
  <c r="E6724" i="11"/>
  <c r="D6724" i="11"/>
  <c r="B6724" i="11"/>
  <c r="A6724" i="11"/>
  <c r="O6723" i="11"/>
  <c r="N6723" i="11"/>
  <c r="E6723" i="11"/>
  <c r="D6723" i="11"/>
  <c r="B6723" i="11"/>
  <c r="A6723" i="11"/>
  <c r="O6722" i="11"/>
  <c r="N6722" i="11"/>
  <c r="E6722" i="11"/>
  <c r="D6722" i="11"/>
  <c r="B6722" i="11"/>
  <c r="A6722" i="11"/>
  <c r="O6721" i="11"/>
  <c r="N6721" i="11"/>
  <c r="E6721" i="11"/>
  <c r="D6721" i="11"/>
  <c r="B6721" i="11"/>
  <c r="A6721" i="11"/>
  <c r="O6720" i="11"/>
  <c r="N6720" i="11"/>
  <c r="E6720" i="11"/>
  <c r="D6720" i="11"/>
  <c r="B6720" i="11"/>
  <c r="A6720" i="11"/>
  <c r="O6719" i="11"/>
  <c r="N6719" i="11"/>
  <c r="E6719" i="11"/>
  <c r="D6719" i="11"/>
  <c r="B6719" i="11"/>
  <c r="A6719" i="11"/>
  <c r="O6718" i="11"/>
  <c r="N6718" i="11"/>
  <c r="E6718" i="11"/>
  <c r="D6718" i="11"/>
  <c r="B6718" i="11"/>
  <c r="A6718" i="11"/>
  <c r="O6717" i="11"/>
  <c r="N6717" i="11"/>
  <c r="E6717" i="11"/>
  <c r="D6717" i="11"/>
  <c r="B6717" i="11"/>
  <c r="A6717" i="11"/>
  <c r="O6716" i="11"/>
  <c r="N6716" i="11"/>
  <c r="E6716" i="11"/>
  <c r="D6716" i="11"/>
  <c r="B6716" i="11"/>
  <c r="A6716" i="11"/>
  <c r="O6715" i="11"/>
  <c r="N6715" i="11"/>
  <c r="E6715" i="11"/>
  <c r="D6715" i="11"/>
  <c r="B6715" i="11"/>
  <c r="A6715" i="11"/>
  <c r="O6714" i="11"/>
  <c r="N6714" i="11"/>
  <c r="E6714" i="11"/>
  <c r="D6714" i="11"/>
  <c r="B6714" i="11"/>
  <c r="A6714" i="11"/>
  <c r="O6713" i="11"/>
  <c r="N6713" i="11"/>
  <c r="E6713" i="11"/>
  <c r="D6713" i="11"/>
  <c r="B6713" i="11"/>
  <c r="A6713" i="11"/>
  <c r="O6712" i="11"/>
  <c r="N6712" i="11"/>
  <c r="E6712" i="11"/>
  <c r="D6712" i="11"/>
  <c r="B6712" i="11"/>
  <c r="A6712" i="11"/>
  <c r="O6711" i="11"/>
  <c r="N6711" i="11"/>
  <c r="E6711" i="11"/>
  <c r="D6711" i="11"/>
  <c r="B6711" i="11"/>
  <c r="A6711" i="11"/>
  <c r="O6710" i="11"/>
  <c r="N6710" i="11"/>
  <c r="E6710" i="11"/>
  <c r="D6710" i="11"/>
  <c r="B6710" i="11"/>
  <c r="A6710" i="11"/>
  <c r="O6709" i="11"/>
  <c r="N6709" i="11"/>
  <c r="E6709" i="11"/>
  <c r="D6709" i="11"/>
  <c r="B6709" i="11"/>
  <c r="A6709" i="11"/>
  <c r="O6708" i="11"/>
  <c r="N6708" i="11"/>
  <c r="E6708" i="11"/>
  <c r="D6708" i="11"/>
  <c r="B6708" i="11"/>
  <c r="A6708" i="11"/>
  <c r="O6707" i="11"/>
  <c r="N6707" i="11"/>
  <c r="E6707" i="11"/>
  <c r="D6707" i="11"/>
  <c r="B6707" i="11"/>
  <c r="A6707" i="11"/>
  <c r="O6706" i="11"/>
  <c r="N6706" i="11"/>
  <c r="E6706" i="11"/>
  <c r="D6706" i="11"/>
  <c r="B6706" i="11"/>
  <c r="A6706" i="11"/>
  <c r="O6705" i="11"/>
  <c r="N6705" i="11"/>
  <c r="E6705" i="11"/>
  <c r="D6705" i="11"/>
  <c r="B6705" i="11"/>
  <c r="A6705" i="11"/>
  <c r="O6704" i="11"/>
  <c r="N6704" i="11"/>
  <c r="E6704" i="11"/>
  <c r="D6704" i="11"/>
  <c r="B6704" i="11"/>
  <c r="A6704" i="11"/>
  <c r="O6703" i="11"/>
  <c r="N6703" i="11"/>
  <c r="E6703" i="11"/>
  <c r="D6703" i="11"/>
  <c r="B6703" i="11"/>
  <c r="A6703" i="11"/>
  <c r="O6702" i="11"/>
  <c r="N6702" i="11"/>
  <c r="E6702" i="11"/>
  <c r="D6702" i="11"/>
  <c r="B6702" i="11"/>
  <c r="A6702" i="11"/>
  <c r="O6701" i="11"/>
  <c r="N6701" i="11"/>
  <c r="E6701" i="11"/>
  <c r="D6701" i="11"/>
  <c r="B6701" i="11"/>
  <c r="A6701" i="11"/>
  <c r="O6700" i="11"/>
  <c r="N6700" i="11"/>
  <c r="E6700" i="11"/>
  <c r="D6700" i="11"/>
  <c r="B6700" i="11"/>
  <c r="A6700" i="11"/>
  <c r="O6699" i="11"/>
  <c r="N6699" i="11"/>
  <c r="E6699" i="11"/>
  <c r="D6699" i="11"/>
  <c r="B6699" i="11"/>
  <c r="A6699" i="11"/>
  <c r="O6698" i="11"/>
  <c r="N6698" i="11"/>
  <c r="E6698" i="11"/>
  <c r="D6698" i="11"/>
  <c r="B6698" i="11"/>
  <c r="A6698" i="11"/>
  <c r="O6697" i="11"/>
  <c r="N6697" i="11"/>
  <c r="E6697" i="11"/>
  <c r="D6697" i="11"/>
  <c r="B6697" i="11"/>
  <c r="A6697" i="11"/>
  <c r="O6696" i="11"/>
  <c r="N6696" i="11"/>
  <c r="E6696" i="11"/>
  <c r="D6696" i="11"/>
  <c r="B6696" i="11"/>
  <c r="A6696" i="11"/>
  <c r="O6695" i="11"/>
  <c r="N6695" i="11"/>
  <c r="E6695" i="11"/>
  <c r="D6695" i="11"/>
  <c r="B6695" i="11"/>
  <c r="A6695" i="11"/>
  <c r="O6694" i="11"/>
  <c r="N6694" i="11"/>
  <c r="E6694" i="11"/>
  <c r="D6694" i="11"/>
  <c r="B6694" i="11"/>
  <c r="A6694" i="11"/>
  <c r="O6693" i="11"/>
  <c r="N6693" i="11"/>
  <c r="E6693" i="11"/>
  <c r="D6693" i="11"/>
  <c r="B6693" i="11"/>
  <c r="A6693" i="11"/>
  <c r="O6692" i="11"/>
  <c r="N6692" i="11"/>
  <c r="E6692" i="11"/>
  <c r="D6692" i="11"/>
  <c r="B6692" i="11"/>
  <c r="A6692" i="11"/>
  <c r="O6691" i="11"/>
  <c r="N6691" i="11"/>
  <c r="E6691" i="11"/>
  <c r="D6691" i="11"/>
  <c r="B6691" i="11"/>
  <c r="A6691" i="11"/>
  <c r="O6690" i="11"/>
  <c r="N6690" i="11"/>
  <c r="E6690" i="11"/>
  <c r="D6690" i="11"/>
  <c r="B6690" i="11"/>
  <c r="A6690" i="11"/>
  <c r="O6689" i="11"/>
  <c r="N6689" i="11"/>
  <c r="E6689" i="11"/>
  <c r="D6689" i="11"/>
  <c r="B6689" i="11"/>
  <c r="A6689" i="11"/>
  <c r="O6688" i="11"/>
  <c r="N6688" i="11"/>
  <c r="E6688" i="11"/>
  <c r="D6688" i="11"/>
  <c r="B6688" i="11"/>
  <c r="A6688" i="11"/>
  <c r="O6687" i="11"/>
  <c r="N6687" i="11"/>
  <c r="E6687" i="11"/>
  <c r="D6687" i="11"/>
  <c r="B6687" i="11"/>
  <c r="A6687" i="11"/>
  <c r="O6686" i="11"/>
  <c r="N6686" i="11"/>
  <c r="E6686" i="11"/>
  <c r="D6686" i="11"/>
  <c r="B6686" i="11"/>
  <c r="A6686" i="11"/>
  <c r="O6685" i="11"/>
  <c r="N6685" i="11"/>
  <c r="E6685" i="11"/>
  <c r="D6685" i="11"/>
  <c r="B6685" i="11"/>
  <c r="A6685" i="11"/>
  <c r="O6684" i="11"/>
  <c r="N6684" i="11"/>
  <c r="E6684" i="11"/>
  <c r="D6684" i="11"/>
  <c r="B6684" i="11"/>
  <c r="A6684" i="11"/>
  <c r="O6683" i="11"/>
  <c r="N6683" i="11"/>
  <c r="E6683" i="11"/>
  <c r="D6683" i="11"/>
  <c r="B6683" i="11"/>
  <c r="A6683" i="11"/>
  <c r="O6682" i="11"/>
  <c r="N6682" i="11"/>
  <c r="E6682" i="11"/>
  <c r="D6682" i="11"/>
  <c r="B6682" i="11"/>
  <c r="A6682" i="11"/>
  <c r="O6681" i="11"/>
  <c r="N6681" i="11"/>
  <c r="E6681" i="11"/>
  <c r="D6681" i="11"/>
  <c r="B6681" i="11"/>
  <c r="A6681" i="11"/>
  <c r="O6680" i="11"/>
  <c r="N6680" i="11"/>
  <c r="E6680" i="11"/>
  <c r="D6680" i="11"/>
  <c r="B6680" i="11"/>
  <c r="A6680" i="11"/>
  <c r="O6679" i="11"/>
  <c r="N6679" i="11"/>
  <c r="E6679" i="11"/>
  <c r="D6679" i="11"/>
  <c r="B6679" i="11"/>
  <c r="A6679" i="11"/>
  <c r="O6678" i="11"/>
  <c r="N6678" i="11"/>
  <c r="E6678" i="11"/>
  <c r="D6678" i="11"/>
  <c r="B6678" i="11"/>
  <c r="A6678" i="11"/>
  <c r="O6677" i="11"/>
  <c r="N6677" i="11"/>
  <c r="E6677" i="11"/>
  <c r="D6677" i="11"/>
  <c r="B6677" i="11"/>
  <c r="A6677" i="11"/>
  <c r="O6676" i="11"/>
  <c r="N6676" i="11"/>
  <c r="E6676" i="11"/>
  <c r="D6676" i="11"/>
  <c r="B6676" i="11"/>
  <c r="A6676" i="11"/>
  <c r="O6675" i="11"/>
  <c r="N6675" i="11"/>
  <c r="E6675" i="11"/>
  <c r="D6675" i="11"/>
  <c r="B6675" i="11"/>
  <c r="A6675" i="11"/>
  <c r="O6674" i="11"/>
  <c r="N6674" i="11"/>
  <c r="E6674" i="11"/>
  <c r="D6674" i="11"/>
  <c r="B6674" i="11"/>
  <c r="A6674" i="11"/>
  <c r="O6673" i="11"/>
  <c r="N6673" i="11"/>
  <c r="E6673" i="11"/>
  <c r="D6673" i="11"/>
  <c r="B6673" i="11"/>
  <c r="A6673" i="11"/>
  <c r="O6672" i="11"/>
  <c r="N6672" i="11"/>
  <c r="E6672" i="11"/>
  <c r="D6672" i="11"/>
  <c r="B6672" i="11"/>
  <c r="A6672" i="11"/>
  <c r="O6671" i="11"/>
  <c r="N6671" i="11"/>
  <c r="E6671" i="11"/>
  <c r="D6671" i="11"/>
  <c r="B6671" i="11"/>
  <c r="A6671" i="11"/>
  <c r="O6670" i="11"/>
  <c r="N6670" i="11"/>
  <c r="E6670" i="11"/>
  <c r="D6670" i="11"/>
  <c r="B6670" i="11"/>
  <c r="A6670" i="11"/>
  <c r="O6669" i="11"/>
  <c r="N6669" i="11"/>
  <c r="E6669" i="11"/>
  <c r="D6669" i="11"/>
  <c r="B6669" i="11"/>
  <c r="A6669" i="11"/>
  <c r="O6668" i="11"/>
  <c r="N6668" i="11"/>
  <c r="E6668" i="11"/>
  <c r="D6668" i="11"/>
  <c r="B6668" i="11"/>
  <c r="A6668" i="11"/>
  <c r="O6667" i="11"/>
  <c r="N6667" i="11"/>
  <c r="E6667" i="11"/>
  <c r="D6667" i="11"/>
  <c r="B6667" i="11"/>
  <c r="A6667" i="11"/>
  <c r="O6666" i="11"/>
  <c r="N6666" i="11"/>
  <c r="E6666" i="11"/>
  <c r="D6666" i="11"/>
  <c r="B6666" i="11"/>
  <c r="A6666" i="11"/>
  <c r="O6665" i="11"/>
  <c r="N6665" i="11"/>
  <c r="E6665" i="11"/>
  <c r="D6665" i="11"/>
  <c r="B6665" i="11"/>
  <c r="A6665" i="11"/>
  <c r="O6664" i="11"/>
  <c r="N6664" i="11"/>
  <c r="E6664" i="11"/>
  <c r="D6664" i="11"/>
  <c r="B6664" i="11"/>
  <c r="A6664" i="11"/>
  <c r="O6663" i="11"/>
  <c r="N6663" i="11"/>
  <c r="E6663" i="11"/>
  <c r="D6663" i="11"/>
  <c r="B6663" i="11"/>
  <c r="A6663" i="11"/>
  <c r="O6662" i="11"/>
  <c r="N6662" i="11"/>
  <c r="E6662" i="11"/>
  <c r="D6662" i="11"/>
  <c r="B6662" i="11"/>
  <c r="A6662" i="11"/>
  <c r="O6661" i="11"/>
  <c r="N6661" i="11"/>
  <c r="E6661" i="11"/>
  <c r="D6661" i="11"/>
  <c r="B6661" i="11"/>
  <c r="A6661" i="11"/>
  <c r="O6660" i="11"/>
  <c r="N6660" i="11"/>
  <c r="E6660" i="11"/>
  <c r="D6660" i="11"/>
  <c r="B6660" i="11"/>
  <c r="A6660" i="11"/>
  <c r="O6659" i="11"/>
  <c r="N6659" i="11"/>
  <c r="E6659" i="11"/>
  <c r="D6659" i="11"/>
  <c r="B6659" i="11"/>
  <c r="A6659" i="11"/>
  <c r="O6658" i="11"/>
  <c r="N6658" i="11"/>
  <c r="E6658" i="11"/>
  <c r="D6658" i="11"/>
  <c r="B6658" i="11"/>
  <c r="A6658" i="11"/>
  <c r="O6657" i="11"/>
  <c r="N6657" i="11"/>
  <c r="E6657" i="11"/>
  <c r="D6657" i="11"/>
  <c r="B6657" i="11"/>
  <c r="A6657" i="11"/>
  <c r="O6656" i="11"/>
  <c r="N6656" i="11"/>
  <c r="E6656" i="11"/>
  <c r="D6656" i="11"/>
  <c r="B6656" i="11"/>
  <c r="A6656" i="11"/>
  <c r="O6655" i="11"/>
  <c r="N6655" i="11"/>
  <c r="E6655" i="11"/>
  <c r="D6655" i="11"/>
  <c r="B6655" i="11"/>
  <c r="A6655" i="11"/>
  <c r="O6654" i="11"/>
  <c r="N6654" i="11"/>
  <c r="E6654" i="11"/>
  <c r="D6654" i="11"/>
  <c r="B6654" i="11"/>
  <c r="A6654" i="11"/>
  <c r="O6653" i="11"/>
  <c r="N6653" i="11"/>
  <c r="E6653" i="11"/>
  <c r="D6653" i="11"/>
  <c r="B6653" i="11"/>
  <c r="A6653" i="11"/>
  <c r="O6652" i="11"/>
  <c r="N6652" i="11"/>
  <c r="E6652" i="11"/>
  <c r="D6652" i="11"/>
  <c r="B6652" i="11"/>
  <c r="A6652" i="11"/>
  <c r="O6651" i="11"/>
  <c r="N6651" i="11"/>
  <c r="E6651" i="11"/>
  <c r="D6651" i="11"/>
  <c r="B6651" i="11"/>
  <c r="A6651" i="11"/>
  <c r="O6650" i="11"/>
  <c r="N6650" i="11"/>
  <c r="E6650" i="11"/>
  <c r="D6650" i="11"/>
  <c r="B6650" i="11"/>
  <c r="A6650" i="11"/>
  <c r="O6649" i="11"/>
  <c r="N6649" i="11"/>
  <c r="E6649" i="11"/>
  <c r="D6649" i="11"/>
  <c r="B6649" i="11"/>
  <c r="A6649" i="11"/>
  <c r="O6648" i="11"/>
  <c r="N6648" i="11"/>
  <c r="E6648" i="11"/>
  <c r="D6648" i="11"/>
  <c r="B6648" i="11"/>
  <c r="A6648" i="11"/>
  <c r="O6647" i="11"/>
  <c r="N6647" i="11"/>
  <c r="E6647" i="11"/>
  <c r="D6647" i="11"/>
  <c r="B6647" i="11"/>
  <c r="A6647" i="11"/>
  <c r="O6646" i="11"/>
  <c r="N6646" i="11"/>
  <c r="E6646" i="11"/>
  <c r="D6646" i="11"/>
  <c r="B6646" i="11"/>
  <c r="A6646" i="11"/>
  <c r="O6645" i="11"/>
  <c r="N6645" i="11"/>
  <c r="E6645" i="11"/>
  <c r="D6645" i="11"/>
  <c r="B6645" i="11"/>
  <c r="A6645" i="11"/>
  <c r="O6644" i="11"/>
  <c r="N6644" i="11"/>
  <c r="E6644" i="11"/>
  <c r="D6644" i="11"/>
  <c r="B6644" i="11"/>
  <c r="A6644" i="11"/>
  <c r="O6643" i="11"/>
  <c r="N6643" i="11"/>
  <c r="E6643" i="11"/>
  <c r="D6643" i="11"/>
  <c r="B6643" i="11"/>
  <c r="A6643" i="11"/>
  <c r="O6642" i="11"/>
  <c r="N6642" i="11"/>
  <c r="E6642" i="11"/>
  <c r="D6642" i="11"/>
  <c r="B6642" i="11"/>
  <c r="A6642" i="11"/>
  <c r="O6641" i="11"/>
  <c r="N6641" i="11"/>
  <c r="E6641" i="11"/>
  <c r="D6641" i="11"/>
  <c r="B6641" i="11"/>
  <c r="A6641" i="11"/>
  <c r="O6640" i="11"/>
  <c r="N6640" i="11"/>
  <c r="E6640" i="11"/>
  <c r="D6640" i="11"/>
  <c r="B6640" i="11"/>
  <c r="A6640" i="11"/>
  <c r="O6639" i="11"/>
  <c r="N6639" i="11"/>
  <c r="E6639" i="11"/>
  <c r="D6639" i="11"/>
  <c r="B6639" i="11"/>
  <c r="A6639" i="11"/>
  <c r="O6638" i="11"/>
  <c r="N6638" i="11"/>
  <c r="E6638" i="11"/>
  <c r="D6638" i="11"/>
  <c r="B6638" i="11"/>
  <c r="A6638" i="11"/>
  <c r="O6637" i="11"/>
  <c r="N6637" i="11"/>
  <c r="E6637" i="11"/>
  <c r="D6637" i="11"/>
  <c r="B6637" i="11"/>
  <c r="A6637" i="11"/>
  <c r="O6636" i="11"/>
  <c r="N6636" i="11"/>
  <c r="E6636" i="11"/>
  <c r="D6636" i="11"/>
  <c r="B6636" i="11"/>
  <c r="A6636" i="11"/>
  <c r="O6635" i="11"/>
  <c r="N6635" i="11"/>
  <c r="E6635" i="11"/>
  <c r="D6635" i="11"/>
  <c r="B6635" i="11"/>
  <c r="A6635" i="11"/>
  <c r="O6634" i="11"/>
  <c r="N6634" i="11"/>
  <c r="E6634" i="11"/>
  <c r="D6634" i="11"/>
  <c r="B6634" i="11"/>
  <c r="A6634" i="11"/>
  <c r="O6633" i="11"/>
  <c r="N6633" i="11"/>
  <c r="E6633" i="11"/>
  <c r="D6633" i="11"/>
  <c r="B6633" i="11"/>
  <c r="A6633" i="11"/>
  <c r="O6632" i="11"/>
  <c r="N6632" i="11"/>
  <c r="E6632" i="11"/>
  <c r="D6632" i="11"/>
  <c r="B6632" i="11"/>
  <c r="A6632" i="11"/>
  <c r="O6631" i="11"/>
  <c r="N6631" i="11"/>
  <c r="E6631" i="11"/>
  <c r="D6631" i="11"/>
  <c r="B6631" i="11"/>
  <c r="A6631" i="11"/>
  <c r="O6630" i="11"/>
  <c r="N6630" i="11"/>
  <c r="E6630" i="11"/>
  <c r="D6630" i="11"/>
  <c r="B6630" i="11"/>
  <c r="A6630" i="11"/>
  <c r="O6629" i="11"/>
  <c r="N6629" i="11"/>
  <c r="E6629" i="11"/>
  <c r="D6629" i="11"/>
  <c r="B6629" i="11"/>
  <c r="A6629" i="11"/>
  <c r="O6628" i="11"/>
  <c r="N6628" i="11"/>
  <c r="E6628" i="11"/>
  <c r="D6628" i="11"/>
  <c r="B6628" i="11"/>
  <c r="A6628" i="11"/>
  <c r="O6627" i="11"/>
  <c r="N6627" i="11"/>
  <c r="E6627" i="11"/>
  <c r="D6627" i="11"/>
  <c r="B6627" i="11"/>
  <c r="A6627" i="11"/>
  <c r="O6626" i="11"/>
  <c r="N6626" i="11"/>
  <c r="E6626" i="11"/>
  <c r="D6626" i="11"/>
  <c r="B6626" i="11"/>
  <c r="A6626" i="11"/>
  <c r="O6625" i="11"/>
  <c r="N6625" i="11"/>
  <c r="E6625" i="11"/>
  <c r="D6625" i="11"/>
  <c r="B6625" i="11"/>
  <c r="A6625" i="11"/>
  <c r="O6624" i="11"/>
  <c r="N6624" i="11"/>
  <c r="E6624" i="11"/>
  <c r="D6624" i="11"/>
  <c r="B6624" i="11"/>
  <c r="A6624" i="11"/>
  <c r="O6623" i="11"/>
  <c r="N6623" i="11"/>
  <c r="E6623" i="11"/>
  <c r="D6623" i="11"/>
  <c r="B6623" i="11"/>
  <c r="A6623" i="11"/>
  <c r="O6622" i="11"/>
  <c r="N6622" i="11"/>
  <c r="E6622" i="11"/>
  <c r="D6622" i="11"/>
  <c r="B6622" i="11"/>
  <c r="A6622" i="11"/>
  <c r="O6621" i="11"/>
  <c r="N6621" i="11"/>
  <c r="E6621" i="11"/>
  <c r="D6621" i="11"/>
  <c r="B6621" i="11"/>
  <c r="A6621" i="11"/>
  <c r="O6620" i="11"/>
  <c r="N6620" i="11"/>
  <c r="E6620" i="11"/>
  <c r="D6620" i="11"/>
  <c r="B6620" i="11"/>
  <c r="A6620" i="11"/>
  <c r="O6619" i="11"/>
  <c r="N6619" i="11"/>
  <c r="E6619" i="11"/>
  <c r="D6619" i="11"/>
  <c r="B6619" i="11"/>
  <c r="A6619" i="11"/>
  <c r="O6618" i="11"/>
  <c r="N6618" i="11"/>
  <c r="E6618" i="11"/>
  <c r="D6618" i="11"/>
  <c r="B6618" i="11"/>
  <c r="A6618" i="11"/>
  <c r="O6617" i="11"/>
  <c r="N6617" i="11"/>
  <c r="E6617" i="11"/>
  <c r="D6617" i="11"/>
  <c r="B6617" i="11"/>
  <c r="A6617" i="11"/>
  <c r="O6616" i="11"/>
  <c r="N6616" i="11"/>
  <c r="E6616" i="11"/>
  <c r="D6616" i="11"/>
  <c r="B6616" i="11"/>
  <c r="A6616" i="11"/>
  <c r="O6615" i="11"/>
  <c r="N6615" i="11"/>
  <c r="E6615" i="11"/>
  <c r="D6615" i="11"/>
  <c r="B6615" i="11"/>
  <c r="A6615" i="11"/>
  <c r="O6614" i="11"/>
  <c r="N6614" i="11"/>
  <c r="E6614" i="11"/>
  <c r="D6614" i="11"/>
  <c r="B6614" i="11"/>
  <c r="A6614" i="11"/>
  <c r="O6613" i="11"/>
  <c r="N6613" i="11"/>
  <c r="E6613" i="11"/>
  <c r="D6613" i="11"/>
  <c r="B6613" i="11"/>
  <c r="A6613" i="11"/>
  <c r="O6612" i="11"/>
  <c r="N6612" i="11"/>
  <c r="E6612" i="11"/>
  <c r="D6612" i="11"/>
  <c r="B6612" i="11"/>
  <c r="A6612" i="11"/>
  <c r="O6611" i="11"/>
  <c r="N6611" i="11"/>
  <c r="E6611" i="11"/>
  <c r="D6611" i="11"/>
  <c r="B6611" i="11"/>
  <c r="A6611" i="11"/>
  <c r="O6610" i="11"/>
  <c r="N6610" i="11"/>
  <c r="E6610" i="11"/>
  <c r="D6610" i="11"/>
  <c r="B6610" i="11"/>
  <c r="A6610" i="11"/>
  <c r="O6609" i="11"/>
  <c r="N6609" i="11"/>
  <c r="E6609" i="11"/>
  <c r="D6609" i="11"/>
  <c r="B6609" i="11"/>
  <c r="A6609" i="11"/>
  <c r="O6608" i="11"/>
  <c r="N6608" i="11"/>
  <c r="E6608" i="11"/>
  <c r="D6608" i="11"/>
  <c r="B6608" i="11"/>
  <c r="A6608" i="11"/>
  <c r="O6607" i="11"/>
  <c r="N6607" i="11"/>
  <c r="E6607" i="11"/>
  <c r="D6607" i="11"/>
  <c r="B6607" i="11"/>
  <c r="A6607" i="11"/>
  <c r="O6606" i="11"/>
  <c r="N6606" i="11"/>
  <c r="E6606" i="11"/>
  <c r="D6606" i="11"/>
  <c r="B6606" i="11"/>
  <c r="A6606" i="11"/>
  <c r="O6605" i="11"/>
  <c r="N6605" i="11"/>
  <c r="E6605" i="11"/>
  <c r="D6605" i="11"/>
  <c r="B6605" i="11"/>
  <c r="A6605" i="11"/>
  <c r="O6604" i="11"/>
  <c r="N6604" i="11"/>
  <c r="E6604" i="11"/>
  <c r="D6604" i="11"/>
  <c r="B6604" i="11"/>
  <c r="A6604" i="11"/>
  <c r="O6603" i="11"/>
  <c r="N6603" i="11"/>
  <c r="E6603" i="11"/>
  <c r="D6603" i="11"/>
  <c r="B6603" i="11"/>
  <c r="A6603" i="11"/>
  <c r="O6602" i="11"/>
  <c r="N6602" i="11"/>
  <c r="E6602" i="11"/>
  <c r="D6602" i="11"/>
  <c r="B6602" i="11"/>
  <c r="A6602" i="11"/>
  <c r="O6601" i="11"/>
  <c r="N6601" i="11"/>
  <c r="E6601" i="11"/>
  <c r="D6601" i="11"/>
  <c r="B6601" i="11"/>
  <c r="A6601" i="11"/>
  <c r="O6600" i="11"/>
  <c r="N6600" i="11"/>
  <c r="E6600" i="11"/>
  <c r="D6600" i="11"/>
  <c r="B6600" i="11"/>
  <c r="A6600" i="11"/>
  <c r="O6599" i="11"/>
  <c r="N6599" i="11"/>
  <c r="E6599" i="11"/>
  <c r="D6599" i="11"/>
  <c r="B6599" i="11"/>
  <c r="A6599" i="11"/>
  <c r="O6598" i="11"/>
  <c r="N6598" i="11"/>
  <c r="E6598" i="11"/>
  <c r="D6598" i="11"/>
  <c r="B6598" i="11"/>
  <c r="A6598" i="11"/>
  <c r="O6597" i="11"/>
  <c r="N6597" i="11"/>
  <c r="E6597" i="11"/>
  <c r="D6597" i="11"/>
  <c r="B6597" i="11"/>
  <c r="A6597" i="11"/>
  <c r="O6596" i="11"/>
  <c r="N6596" i="11"/>
  <c r="E6596" i="11"/>
  <c r="D6596" i="11"/>
  <c r="B6596" i="11"/>
  <c r="A6596" i="11"/>
  <c r="O6595" i="11"/>
  <c r="N6595" i="11"/>
  <c r="E6595" i="11"/>
  <c r="D6595" i="11"/>
  <c r="B6595" i="11"/>
  <c r="A6595" i="11"/>
  <c r="O6594" i="11"/>
  <c r="N6594" i="11"/>
  <c r="E6594" i="11"/>
  <c r="D6594" i="11"/>
  <c r="B6594" i="11"/>
  <c r="A6594" i="11"/>
  <c r="O6593" i="11"/>
  <c r="N6593" i="11"/>
  <c r="E6593" i="11"/>
  <c r="D6593" i="11"/>
  <c r="B6593" i="11"/>
  <c r="A6593" i="11"/>
  <c r="O6592" i="11"/>
  <c r="N6592" i="11"/>
  <c r="E6592" i="11"/>
  <c r="D6592" i="11"/>
  <c r="B6592" i="11"/>
  <c r="A6592" i="11"/>
  <c r="O6591" i="11"/>
  <c r="N6591" i="11"/>
  <c r="E6591" i="11"/>
  <c r="D6591" i="11"/>
  <c r="B6591" i="11"/>
  <c r="A6591" i="11"/>
  <c r="O6590" i="11"/>
  <c r="N6590" i="11"/>
  <c r="E6590" i="11"/>
  <c r="D6590" i="11"/>
  <c r="B6590" i="11"/>
  <c r="A6590" i="11"/>
  <c r="O6589" i="11"/>
  <c r="N6589" i="11"/>
  <c r="E6589" i="11"/>
  <c r="D6589" i="11"/>
  <c r="B6589" i="11"/>
  <c r="A6589" i="11"/>
  <c r="O6588" i="11"/>
  <c r="N6588" i="11"/>
  <c r="E6588" i="11"/>
  <c r="D6588" i="11"/>
  <c r="B6588" i="11"/>
  <c r="A6588" i="11"/>
  <c r="O6587" i="11"/>
  <c r="N6587" i="11"/>
  <c r="E6587" i="11"/>
  <c r="D6587" i="11"/>
  <c r="B6587" i="11"/>
  <c r="A6587" i="11"/>
  <c r="O6586" i="11"/>
  <c r="N6586" i="11"/>
  <c r="E6586" i="11"/>
  <c r="D6586" i="11"/>
  <c r="B6586" i="11"/>
  <c r="A6586" i="11"/>
  <c r="O6585" i="11"/>
  <c r="N6585" i="11"/>
  <c r="E6585" i="11"/>
  <c r="D6585" i="11"/>
  <c r="B6585" i="11"/>
  <c r="A6585" i="11"/>
  <c r="O6584" i="11"/>
  <c r="N6584" i="11"/>
  <c r="E6584" i="11"/>
  <c r="D6584" i="11"/>
  <c r="B6584" i="11"/>
  <c r="A6584" i="11"/>
  <c r="O6583" i="11"/>
  <c r="N6583" i="11"/>
  <c r="E6583" i="11"/>
  <c r="D6583" i="11"/>
  <c r="B6583" i="11"/>
  <c r="A6583" i="11"/>
  <c r="O6582" i="11"/>
  <c r="N6582" i="11"/>
  <c r="E6582" i="11"/>
  <c r="D6582" i="11"/>
  <c r="B6582" i="11"/>
  <c r="A6582" i="11"/>
  <c r="O6581" i="11"/>
  <c r="N6581" i="11"/>
  <c r="E6581" i="11"/>
  <c r="D6581" i="11"/>
  <c r="B6581" i="11"/>
  <c r="A6581" i="11"/>
  <c r="O6580" i="11"/>
  <c r="N6580" i="11"/>
  <c r="E6580" i="11"/>
  <c r="D6580" i="11"/>
  <c r="B6580" i="11"/>
  <c r="A6580" i="11"/>
  <c r="O6579" i="11"/>
  <c r="N6579" i="11"/>
  <c r="E6579" i="11"/>
  <c r="D6579" i="11"/>
  <c r="B6579" i="11"/>
  <c r="A6579" i="11"/>
  <c r="O6578" i="11"/>
  <c r="N6578" i="11"/>
  <c r="E6578" i="11"/>
  <c r="D6578" i="11"/>
  <c r="B6578" i="11"/>
  <c r="A6578" i="11"/>
  <c r="O6577" i="11"/>
  <c r="N6577" i="11"/>
  <c r="E6577" i="11"/>
  <c r="D6577" i="11"/>
  <c r="B6577" i="11"/>
  <c r="A6577" i="11"/>
  <c r="O6576" i="11"/>
  <c r="N6576" i="11"/>
  <c r="E6576" i="11"/>
  <c r="D6576" i="11"/>
  <c r="B6576" i="11"/>
  <c r="A6576" i="11"/>
  <c r="O6575" i="11"/>
  <c r="N6575" i="11"/>
  <c r="E6575" i="11"/>
  <c r="D6575" i="11"/>
  <c r="B6575" i="11"/>
  <c r="A6575" i="11"/>
  <c r="O6574" i="11"/>
  <c r="N6574" i="11"/>
  <c r="E6574" i="11"/>
  <c r="D6574" i="11"/>
  <c r="B6574" i="11"/>
  <c r="A6574" i="11"/>
  <c r="O6573" i="11"/>
  <c r="N6573" i="11"/>
  <c r="E6573" i="11"/>
  <c r="D6573" i="11"/>
  <c r="B6573" i="11"/>
  <c r="A6573" i="11"/>
  <c r="O6572" i="11"/>
  <c r="N6572" i="11"/>
  <c r="E6572" i="11"/>
  <c r="D6572" i="11"/>
  <c r="B6572" i="11"/>
  <c r="A6572" i="11"/>
  <c r="O6571" i="11"/>
  <c r="N6571" i="11"/>
  <c r="E6571" i="11"/>
  <c r="D6571" i="11"/>
  <c r="B6571" i="11"/>
  <c r="A6571" i="11"/>
  <c r="O6570" i="11"/>
  <c r="N6570" i="11"/>
  <c r="E6570" i="11"/>
  <c r="D6570" i="11"/>
  <c r="B6570" i="11"/>
  <c r="A6570" i="11"/>
  <c r="O6569" i="11"/>
  <c r="N6569" i="11"/>
  <c r="E6569" i="11"/>
  <c r="D6569" i="11"/>
  <c r="B6569" i="11"/>
  <c r="A6569" i="11"/>
  <c r="O6568" i="11"/>
  <c r="N6568" i="11"/>
  <c r="E6568" i="11"/>
  <c r="D6568" i="11"/>
  <c r="B6568" i="11"/>
  <c r="A6568" i="11"/>
  <c r="O6567" i="11"/>
  <c r="N6567" i="11"/>
  <c r="E6567" i="11"/>
  <c r="D6567" i="11"/>
  <c r="B6567" i="11"/>
  <c r="A6567" i="11"/>
  <c r="O6566" i="11"/>
  <c r="N6566" i="11"/>
  <c r="E6566" i="11"/>
  <c r="D6566" i="11"/>
  <c r="B6566" i="11"/>
  <c r="A6566" i="11"/>
  <c r="O6565" i="11"/>
  <c r="N6565" i="11"/>
  <c r="E6565" i="11"/>
  <c r="D6565" i="11"/>
  <c r="B6565" i="11"/>
  <c r="A6565" i="11"/>
  <c r="O6564" i="11"/>
  <c r="N6564" i="11"/>
  <c r="E6564" i="11"/>
  <c r="D6564" i="11"/>
  <c r="B6564" i="11"/>
  <c r="A6564" i="11"/>
  <c r="O6563" i="11"/>
  <c r="N6563" i="11"/>
  <c r="E6563" i="11"/>
  <c r="D6563" i="11"/>
  <c r="B6563" i="11"/>
  <c r="A6563" i="11"/>
  <c r="O6562" i="11"/>
  <c r="N6562" i="11"/>
  <c r="E6562" i="11"/>
  <c r="D6562" i="11"/>
  <c r="B6562" i="11"/>
  <c r="A6562" i="11"/>
  <c r="O6561" i="11"/>
  <c r="N6561" i="11"/>
  <c r="E6561" i="11"/>
  <c r="D6561" i="11"/>
  <c r="B6561" i="11"/>
  <c r="A6561" i="11"/>
  <c r="O6560" i="11"/>
  <c r="N6560" i="11"/>
  <c r="E6560" i="11"/>
  <c r="D6560" i="11"/>
  <c r="B6560" i="11"/>
  <c r="A6560" i="11"/>
  <c r="O6559" i="11"/>
  <c r="N6559" i="11"/>
  <c r="E6559" i="11"/>
  <c r="D6559" i="11"/>
  <c r="B6559" i="11"/>
  <c r="A6559" i="11"/>
  <c r="O6558" i="11"/>
  <c r="N6558" i="11"/>
  <c r="E6558" i="11"/>
  <c r="D6558" i="11"/>
  <c r="B6558" i="11"/>
  <c r="A6558" i="11"/>
  <c r="O6557" i="11"/>
  <c r="N6557" i="11"/>
  <c r="E6557" i="11"/>
  <c r="D6557" i="11"/>
  <c r="B6557" i="11"/>
  <c r="A6557" i="11"/>
  <c r="O6556" i="11"/>
  <c r="N6556" i="11"/>
  <c r="E6556" i="11"/>
  <c r="D6556" i="11"/>
  <c r="B6556" i="11"/>
  <c r="A6556" i="11"/>
  <c r="O6555" i="11"/>
  <c r="N6555" i="11"/>
  <c r="E6555" i="11"/>
  <c r="D6555" i="11"/>
  <c r="B6555" i="11"/>
  <c r="A6555" i="11"/>
  <c r="O6554" i="11"/>
  <c r="N6554" i="11"/>
  <c r="E6554" i="11"/>
  <c r="D6554" i="11"/>
  <c r="B6554" i="11"/>
  <c r="A6554" i="11"/>
  <c r="O6553" i="11"/>
  <c r="N6553" i="11"/>
  <c r="E6553" i="11"/>
  <c r="D6553" i="11"/>
  <c r="B6553" i="11"/>
  <c r="A6553" i="11"/>
  <c r="O6552" i="11"/>
  <c r="N6552" i="11"/>
  <c r="E6552" i="11"/>
  <c r="D6552" i="11"/>
  <c r="B6552" i="11"/>
  <c r="A6552" i="11"/>
  <c r="O6551" i="11"/>
  <c r="N6551" i="11"/>
  <c r="E6551" i="11"/>
  <c r="D6551" i="11"/>
  <c r="B6551" i="11"/>
  <c r="A6551" i="11"/>
  <c r="O6550" i="11"/>
  <c r="N6550" i="11"/>
  <c r="E6550" i="11"/>
  <c r="D6550" i="11"/>
  <c r="B6550" i="11"/>
  <c r="A6550" i="11"/>
  <c r="O6549" i="11"/>
  <c r="N6549" i="11"/>
  <c r="E6549" i="11"/>
  <c r="D6549" i="11"/>
  <c r="B6549" i="11"/>
  <c r="A6549" i="11"/>
  <c r="O6548" i="11"/>
  <c r="N6548" i="11"/>
  <c r="E6548" i="11"/>
  <c r="D6548" i="11"/>
  <c r="B6548" i="11"/>
  <c r="A6548" i="11"/>
  <c r="O6547" i="11"/>
  <c r="N6547" i="11"/>
  <c r="E6547" i="11"/>
  <c r="D6547" i="11"/>
  <c r="B6547" i="11"/>
  <c r="A6547" i="11"/>
  <c r="O6546" i="11"/>
  <c r="N6546" i="11"/>
  <c r="E6546" i="11"/>
  <c r="D6546" i="11"/>
  <c r="B6546" i="11"/>
  <c r="A6546" i="11"/>
  <c r="O6545" i="11"/>
  <c r="N6545" i="11"/>
  <c r="E6545" i="11"/>
  <c r="D6545" i="11"/>
  <c r="B6545" i="11"/>
  <c r="A6545" i="11"/>
  <c r="O6544" i="11"/>
  <c r="N6544" i="11"/>
  <c r="E6544" i="11"/>
  <c r="D6544" i="11"/>
  <c r="B6544" i="11"/>
  <c r="A6544" i="11"/>
  <c r="O6543" i="11"/>
  <c r="N6543" i="11"/>
  <c r="E6543" i="11"/>
  <c r="D6543" i="11"/>
  <c r="B6543" i="11"/>
  <c r="A6543" i="11"/>
  <c r="O6542" i="11"/>
  <c r="N6542" i="11"/>
  <c r="E6542" i="11"/>
  <c r="D6542" i="11"/>
  <c r="B6542" i="11"/>
  <c r="A6542" i="11"/>
  <c r="O6541" i="11"/>
  <c r="N6541" i="11"/>
  <c r="E6541" i="11"/>
  <c r="D6541" i="11"/>
  <c r="B6541" i="11"/>
  <c r="A6541" i="11"/>
  <c r="O6540" i="11"/>
  <c r="N6540" i="11"/>
  <c r="E6540" i="11"/>
  <c r="D6540" i="11"/>
  <c r="B6540" i="11"/>
  <c r="A6540" i="11"/>
  <c r="O6539" i="11"/>
  <c r="N6539" i="11"/>
  <c r="E6539" i="11"/>
  <c r="D6539" i="11"/>
  <c r="B6539" i="11"/>
  <c r="A6539" i="11"/>
  <c r="O6538" i="11"/>
  <c r="N6538" i="11"/>
  <c r="E6538" i="11"/>
  <c r="D6538" i="11"/>
  <c r="B6538" i="11"/>
  <c r="A6538" i="11"/>
  <c r="O6537" i="11"/>
  <c r="N6537" i="11"/>
  <c r="E6537" i="11"/>
  <c r="D6537" i="11"/>
  <c r="B6537" i="11"/>
  <c r="A6537" i="11"/>
  <c r="O6536" i="11"/>
  <c r="N6536" i="11"/>
  <c r="E6536" i="11"/>
  <c r="D6536" i="11"/>
  <c r="B6536" i="11"/>
  <c r="A6536" i="11"/>
  <c r="O6535" i="11"/>
  <c r="N6535" i="11"/>
  <c r="E6535" i="11"/>
  <c r="D6535" i="11"/>
  <c r="B6535" i="11"/>
  <c r="A6535" i="11"/>
  <c r="O6534" i="11"/>
  <c r="N6534" i="11"/>
  <c r="E6534" i="11"/>
  <c r="D6534" i="11"/>
  <c r="B6534" i="11"/>
  <c r="A6534" i="11"/>
  <c r="O6533" i="11"/>
  <c r="N6533" i="11"/>
  <c r="E6533" i="11"/>
  <c r="D6533" i="11"/>
  <c r="B6533" i="11"/>
  <c r="A6533" i="11"/>
  <c r="O6532" i="11"/>
  <c r="N6532" i="11"/>
  <c r="E6532" i="11"/>
  <c r="D6532" i="11"/>
  <c r="B6532" i="11"/>
  <c r="A6532" i="11"/>
  <c r="O6531" i="11"/>
  <c r="N6531" i="11"/>
  <c r="E6531" i="11"/>
  <c r="D6531" i="11"/>
  <c r="B6531" i="11"/>
  <c r="A6531" i="11"/>
  <c r="O6530" i="11"/>
  <c r="N6530" i="11"/>
  <c r="E6530" i="11"/>
  <c r="D6530" i="11"/>
  <c r="B6530" i="11"/>
  <c r="A6530" i="11"/>
  <c r="O6529" i="11"/>
  <c r="N6529" i="11"/>
  <c r="E6529" i="11"/>
  <c r="D6529" i="11"/>
  <c r="B6529" i="11"/>
  <c r="A6529" i="11"/>
  <c r="O6528" i="11"/>
  <c r="N6528" i="11"/>
  <c r="E6528" i="11"/>
  <c r="D6528" i="11"/>
  <c r="B6528" i="11"/>
  <c r="A6528" i="11"/>
  <c r="O6527" i="11"/>
  <c r="N6527" i="11"/>
  <c r="E6527" i="11"/>
  <c r="D6527" i="11"/>
  <c r="B6527" i="11"/>
  <c r="A6527" i="11"/>
  <c r="O6526" i="11"/>
  <c r="N6526" i="11"/>
  <c r="E6526" i="11"/>
  <c r="D6526" i="11"/>
  <c r="B6526" i="11"/>
  <c r="A6526" i="11"/>
  <c r="O6525" i="11"/>
  <c r="N6525" i="11"/>
  <c r="E6525" i="11"/>
  <c r="D6525" i="11"/>
  <c r="B6525" i="11"/>
  <c r="A6525" i="11"/>
  <c r="O6524" i="11"/>
  <c r="N6524" i="11"/>
  <c r="E6524" i="11"/>
  <c r="D6524" i="11"/>
  <c r="B6524" i="11"/>
  <c r="A6524" i="11"/>
  <c r="O6523" i="11"/>
  <c r="N6523" i="11"/>
  <c r="E6523" i="11"/>
  <c r="D6523" i="11"/>
  <c r="B6523" i="11"/>
  <c r="A6523" i="11"/>
  <c r="O6522" i="11"/>
  <c r="N6522" i="11"/>
  <c r="E6522" i="11"/>
  <c r="D6522" i="11"/>
  <c r="B6522" i="11"/>
  <c r="A6522" i="11"/>
  <c r="O6521" i="11"/>
  <c r="N6521" i="11"/>
  <c r="E6521" i="11"/>
  <c r="D6521" i="11"/>
  <c r="B6521" i="11"/>
  <c r="A6521" i="11"/>
  <c r="O6520" i="11"/>
  <c r="N6520" i="11"/>
  <c r="E6520" i="11"/>
  <c r="D6520" i="11"/>
  <c r="B6520" i="11"/>
  <c r="A6520" i="11"/>
  <c r="O6519" i="11"/>
  <c r="N6519" i="11"/>
  <c r="E6519" i="11"/>
  <c r="D6519" i="11"/>
  <c r="B6519" i="11"/>
  <c r="A6519" i="11"/>
  <c r="O6518" i="11"/>
  <c r="N6518" i="11"/>
  <c r="E6518" i="11"/>
  <c r="D6518" i="11"/>
  <c r="B6518" i="11"/>
  <c r="A6518" i="11"/>
  <c r="O6517" i="11"/>
  <c r="N6517" i="11"/>
  <c r="E6517" i="11"/>
  <c r="D6517" i="11"/>
  <c r="B6517" i="11"/>
  <c r="A6517" i="11"/>
  <c r="O6516" i="11"/>
  <c r="N6516" i="11"/>
  <c r="E6516" i="11"/>
  <c r="D6516" i="11"/>
  <c r="B6516" i="11"/>
  <c r="A6516" i="11"/>
  <c r="O6515" i="11"/>
  <c r="N6515" i="11"/>
  <c r="E6515" i="11"/>
  <c r="D6515" i="11"/>
  <c r="B6515" i="11"/>
  <c r="A6515" i="11"/>
  <c r="O6514" i="11"/>
  <c r="N6514" i="11"/>
  <c r="E6514" i="11"/>
  <c r="D6514" i="11"/>
  <c r="B6514" i="11"/>
  <c r="A6514" i="11"/>
  <c r="O6513" i="11"/>
  <c r="N6513" i="11"/>
  <c r="E6513" i="11"/>
  <c r="D6513" i="11"/>
  <c r="B6513" i="11"/>
  <c r="A6513" i="11"/>
  <c r="O6512" i="11"/>
  <c r="N6512" i="11"/>
  <c r="E6512" i="11"/>
  <c r="D6512" i="11"/>
  <c r="B6512" i="11"/>
  <c r="A6512" i="11"/>
  <c r="O6511" i="11"/>
  <c r="N6511" i="11"/>
  <c r="E6511" i="11"/>
  <c r="D6511" i="11"/>
  <c r="B6511" i="11"/>
  <c r="A6511" i="11"/>
  <c r="O6510" i="11"/>
  <c r="N6510" i="11"/>
  <c r="E6510" i="11"/>
  <c r="D6510" i="11"/>
  <c r="B6510" i="11"/>
  <c r="A6510" i="11"/>
  <c r="O6509" i="11"/>
  <c r="N6509" i="11"/>
  <c r="E6509" i="11"/>
  <c r="D6509" i="11"/>
  <c r="B6509" i="11"/>
  <c r="A6509" i="11"/>
  <c r="O6508" i="11"/>
  <c r="N6508" i="11"/>
  <c r="E6508" i="11"/>
  <c r="D6508" i="11"/>
  <c r="B6508" i="11"/>
  <c r="A6508" i="11"/>
  <c r="O6507" i="11"/>
  <c r="N6507" i="11"/>
  <c r="E6507" i="11"/>
  <c r="D6507" i="11"/>
  <c r="B6507" i="11"/>
  <c r="A6507" i="11"/>
  <c r="O6506" i="11"/>
  <c r="N6506" i="11"/>
  <c r="E6506" i="11"/>
  <c r="D6506" i="11"/>
  <c r="B6506" i="11"/>
  <c r="A6506" i="11"/>
  <c r="O6505" i="11"/>
  <c r="N6505" i="11"/>
  <c r="E6505" i="11"/>
  <c r="D6505" i="11"/>
  <c r="B6505" i="11"/>
  <c r="A6505" i="11"/>
  <c r="O6504" i="11"/>
  <c r="N6504" i="11"/>
  <c r="E6504" i="11"/>
  <c r="D6504" i="11"/>
  <c r="B6504" i="11"/>
  <c r="A6504" i="11"/>
  <c r="O6503" i="11"/>
  <c r="N6503" i="11"/>
  <c r="E6503" i="11"/>
  <c r="D6503" i="11"/>
  <c r="B6503" i="11"/>
  <c r="A6503" i="11"/>
  <c r="O6502" i="11"/>
  <c r="N6502" i="11"/>
  <c r="E6502" i="11"/>
  <c r="D6502" i="11"/>
  <c r="B6502" i="11"/>
  <c r="A6502" i="11"/>
  <c r="O6501" i="11"/>
  <c r="N6501" i="11"/>
  <c r="E6501" i="11"/>
  <c r="D6501" i="11"/>
  <c r="B6501" i="11"/>
  <c r="A6501" i="11"/>
  <c r="O6500" i="11"/>
  <c r="N6500" i="11"/>
  <c r="E6500" i="11"/>
  <c r="D6500" i="11"/>
  <c r="B6500" i="11"/>
  <c r="A6500" i="11"/>
  <c r="O6499" i="11"/>
  <c r="N6499" i="11"/>
  <c r="E6499" i="11"/>
  <c r="D6499" i="11"/>
  <c r="B6499" i="11"/>
  <c r="A6499" i="11"/>
  <c r="O6498" i="11"/>
  <c r="N6498" i="11"/>
  <c r="E6498" i="11"/>
  <c r="D6498" i="11"/>
  <c r="B6498" i="11"/>
  <c r="A6498" i="11"/>
  <c r="O6497" i="11"/>
  <c r="N6497" i="11"/>
  <c r="E6497" i="11"/>
  <c r="D6497" i="11"/>
  <c r="B6497" i="11"/>
  <c r="A6497" i="11"/>
  <c r="O6496" i="11"/>
  <c r="N6496" i="11"/>
  <c r="E6496" i="11"/>
  <c r="D6496" i="11"/>
  <c r="B6496" i="11"/>
  <c r="A6496" i="11"/>
  <c r="O6495" i="11"/>
  <c r="N6495" i="11"/>
  <c r="E6495" i="11"/>
  <c r="D6495" i="11"/>
  <c r="B6495" i="11"/>
  <c r="A6495" i="11"/>
  <c r="O6494" i="11"/>
  <c r="N6494" i="11"/>
  <c r="E6494" i="11"/>
  <c r="D6494" i="11"/>
  <c r="B6494" i="11"/>
  <c r="A6494" i="11"/>
  <c r="O6493" i="11"/>
  <c r="N6493" i="11"/>
  <c r="E6493" i="11"/>
  <c r="D6493" i="11"/>
  <c r="B6493" i="11"/>
  <c r="A6493" i="11"/>
  <c r="O6492" i="11"/>
  <c r="N6492" i="11"/>
  <c r="E6492" i="11"/>
  <c r="D6492" i="11"/>
  <c r="B6492" i="11"/>
  <c r="A6492" i="11"/>
  <c r="O6491" i="11"/>
  <c r="N6491" i="11"/>
  <c r="E6491" i="11"/>
  <c r="D6491" i="11"/>
  <c r="B6491" i="11"/>
  <c r="A6491" i="11"/>
  <c r="O6490" i="11"/>
  <c r="N6490" i="11"/>
  <c r="E6490" i="11"/>
  <c r="D6490" i="11"/>
  <c r="B6490" i="11"/>
  <c r="A6490" i="11"/>
  <c r="O6489" i="11"/>
  <c r="N6489" i="11"/>
  <c r="E6489" i="11"/>
  <c r="D6489" i="11"/>
  <c r="B6489" i="11"/>
  <c r="A6489" i="11"/>
  <c r="O6488" i="11"/>
  <c r="N6488" i="11"/>
  <c r="E6488" i="11"/>
  <c r="D6488" i="11"/>
  <c r="B6488" i="11"/>
  <c r="A6488" i="11"/>
  <c r="O6487" i="11"/>
  <c r="N6487" i="11"/>
  <c r="E6487" i="11"/>
  <c r="D6487" i="11"/>
  <c r="B6487" i="11"/>
  <c r="A6487" i="11"/>
  <c r="O6486" i="11"/>
  <c r="N6486" i="11"/>
  <c r="E6486" i="11"/>
  <c r="D6486" i="11"/>
  <c r="B6486" i="11"/>
  <c r="A6486" i="11"/>
  <c r="O6485" i="11"/>
  <c r="N6485" i="11"/>
  <c r="E6485" i="11"/>
  <c r="D6485" i="11"/>
  <c r="B6485" i="11"/>
  <c r="A6485" i="11"/>
  <c r="O6484" i="11"/>
  <c r="N6484" i="11"/>
  <c r="E6484" i="11"/>
  <c r="D6484" i="11"/>
  <c r="B6484" i="11"/>
  <c r="A6484" i="11"/>
  <c r="O6483" i="11"/>
  <c r="N6483" i="11"/>
  <c r="E6483" i="11"/>
  <c r="D6483" i="11"/>
  <c r="B6483" i="11"/>
  <c r="A6483" i="11"/>
  <c r="O6482" i="11"/>
  <c r="N6482" i="11"/>
  <c r="E6482" i="11"/>
  <c r="D6482" i="11"/>
  <c r="B6482" i="11"/>
  <c r="A6482" i="11"/>
  <c r="O6481" i="11"/>
  <c r="N6481" i="11"/>
  <c r="E6481" i="11"/>
  <c r="D6481" i="11"/>
  <c r="B6481" i="11"/>
  <c r="A6481" i="11"/>
  <c r="O6480" i="11"/>
  <c r="N6480" i="11"/>
  <c r="E6480" i="11"/>
  <c r="D6480" i="11"/>
  <c r="B6480" i="11"/>
  <c r="A6480" i="11"/>
  <c r="O6479" i="11"/>
  <c r="N6479" i="11"/>
  <c r="E6479" i="11"/>
  <c r="D6479" i="11"/>
  <c r="B6479" i="11"/>
  <c r="A6479" i="11"/>
  <c r="O6478" i="11"/>
  <c r="N6478" i="11"/>
  <c r="E6478" i="11"/>
  <c r="D6478" i="11"/>
  <c r="B6478" i="11"/>
  <c r="A6478" i="11"/>
  <c r="O6477" i="11"/>
  <c r="N6477" i="11"/>
  <c r="E6477" i="11"/>
  <c r="D6477" i="11"/>
  <c r="B6477" i="11"/>
  <c r="A6477" i="11"/>
  <c r="O6476" i="11"/>
  <c r="N6476" i="11"/>
  <c r="E6476" i="11"/>
  <c r="D6476" i="11"/>
  <c r="B6476" i="11"/>
  <c r="A6476" i="11"/>
  <c r="O6475" i="11"/>
  <c r="N6475" i="11"/>
  <c r="E6475" i="11"/>
  <c r="D6475" i="11"/>
  <c r="B6475" i="11"/>
  <c r="A6475" i="11"/>
  <c r="O6474" i="11"/>
  <c r="N6474" i="11"/>
  <c r="E6474" i="11"/>
  <c r="D6474" i="11"/>
  <c r="B6474" i="11"/>
  <c r="A6474" i="11"/>
  <c r="O6473" i="11"/>
  <c r="N6473" i="11"/>
  <c r="E6473" i="11"/>
  <c r="D6473" i="11"/>
  <c r="B6473" i="11"/>
  <c r="A6473" i="11"/>
  <c r="O6472" i="11"/>
  <c r="N6472" i="11"/>
  <c r="E6472" i="11"/>
  <c r="D6472" i="11"/>
  <c r="B6472" i="11"/>
  <c r="A6472" i="11"/>
  <c r="O6471" i="11"/>
  <c r="N6471" i="11"/>
  <c r="E6471" i="11"/>
  <c r="D6471" i="11"/>
  <c r="B6471" i="11"/>
  <c r="A6471" i="11"/>
  <c r="O6470" i="11"/>
  <c r="N6470" i="11"/>
  <c r="E6470" i="11"/>
  <c r="D6470" i="11"/>
  <c r="B6470" i="11"/>
  <c r="A6470" i="11"/>
  <c r="O6469" i="11"/>
  <c r="N6469" i="11"/>
  <c r="E6469" i="11"/>
  <c r="D6469" i="11"/>
  <c r="B6469" i="11"/>
  <c r="A6469" i="11"/>
  <c r="O6468" i="11"/>
  <c r="N6468" i="11"/>
  <c r="E6468" i="11"/>
  <c r="D6468" i="11"/>
  <c r="B6468" i="11"/>
  <c r="A6468" i="11"/>
  <c r="O6467" i="11"/>
  <c r="N6467" i="11"/>
  <c r="E6467" i="11"/>
  <c r="D6467" i="11"/>
  <c r="B6467" i="11"/>
  <c r="A6467" i="11"/>
  <c r="O6466" i="11"/>
  <c r="N6466" i="11"/>
  <c r="E6466" i="11"/>
  <c r="D6466" i="11"/>
  <c r="B6466" i="11"/>
  <c r="A6466" i="11"/>
  <c r="O6465" i="11"/>
  <c r="N6465" i="11"/>
  <c r="E6465" i="11"/>
  <c r="D6465" i="11"/>
  <c r="B6465" i="11"/>
  <c r="A6465" i="11"/>
  <c r="O6464" i="11"/>
  <c r="N6464" i="11"/>
  <c r="E6464" i="11"/>
  <c r="D6464" i="11"/>
  <c r="B6464" i="11"/>
  <c r="A6464" i="11"/>
  <c r="O6463" i="11"/>
  <c r="N6463" i="11"/>
  <c r="E6463" i="11"/>
  <c r="D6463" i="11"/>
  <c r="B6463" i="11"/>
  <c r="A6463" i="11"/>
  <c r="O6462" i="11"/>
  <c r="N6462" i="11"/>
  <c r="E6462" i="11"/>
  <c r="D6462" i="11"/>
  <c r="B6462" i="11"/>
  <c r="A6462" i="11"/>
  <c r="O6461" i="11"/>
  <c r="N6461" i="11"/>
  <c r="E6461" i="11"/>
  <c r="D6461" i="11"/>
  <c r="B6461" i="11"/>
  <c r="A6461" i="11"/>
  <c r="O6460" i="11"/>
  <c r="N6460" i="11"/>
  <c r="E6460" i="11"/>
  <c r="D6460" i="11"/>
  <c r="B6460" i="11"/>
  <c r="A6460" i="11"/>
  <c r="O6459" i="11"/>
  <c r="N6459" i="11"/>
  <c r="E6459" i="11"/>
  <c r="D6459" i="11"/>
  <c r="B6459" i="11"/>
  <c r="A6459" i="11"/>
  <c r="O6458" i="11"/>
  <c r="N6458" i="11"/>
  <c r="E6458" i="11"/>
  <c r="D6458" i="11"/>
  <c r="B6458" i="11"/>
  <c r="A6458" i="11"/>
  <c r="O6457" i="11"/>
  <c r="N6457" i="11"/>
  <c r="E6457" i="11"/>
  <c r="D6457" i="11"/>
  <c r="B6457" i="11"/>
  <c r="A6457" i="11"/>
  <c r="O6456" i="11"/>
  <c r="N6456" i="11"/>
  <c r="E6456" i="11"/>
  <c r="D6456" i="11"/>
  <c r="B6456" i="11"/>
  <c r="A6456" i="11"/>
  <c r="O6455" i="11"/>
  <c r="N6455" i="11"/>
  <c r="E6455" i="11"/>
  <c r="D6455" i="11"/>
  <c r="B6455" i="11"/>
  <c r="A6455" i="11"/>
  <c r="O6454" i="11"/>
  <c r="N6454" i="11"/>
  <c r="E6454" i="11"/>
  <c r="D6454" i="11"/>
  <c r="B6454" i="11"/>
  <c r="A6454" i="11"/>
  <c r="O6453" i="11"/>
  <c r="N6453" i="11"/>
  <c r="E6453" i="11"/>
  <c r="D6453" i="11"/>
  <c r="B6453" i="11"/>
  <c r="A6453" i="11"/>
  <c r="O6452" i="11"/>
  <c r="N6452" i="11"/>
  <c r="E6452" i="11"/>
  <c r="D6452" i="11"/>
  <c r="B6452" i="11"/>
  <c r="A6452" i="11"/>
  <c r="O6451" i="11"/>
  <c r="N6451" i="11"/>
  <c r="E6451" i="11"/>
  <c r="D6451" i="11"/>
  <c r="B6451" i="11"/>
  <c r="A6451" i="11"/>
  <c r="O6450" i="11"/>
  <c r="N6450" i="11"/>
  <c r="E6450" i="11"/>
  <c r="D6450" i="11"/>
  <c r="B6450" i="11"/>
  <c r="A6450" i="11"/>
  <c r="O6449" i="11"/>
  <c r="N6449" i="11"/>
  <c r="E6449" i="11"/>
  <c r="D6449" i="11"/>
  <c r="B6449" i="11"/>
  <c r="A6449" i="11"/>
  <c r="O6448" i="11"/>
  <c r="N6448" i="11"/>
  <c r="E6448" i="11"/>
  <c r="D6448" i="11"/>
  <c r="B6448" i="11"/>
  <c r="A6448" i="11"/>
  <c r="O6447" i="11"/>
  <c r="N6447" i="11"/>
  <c r="E6447" i="11"/>
  <c r="D6447" i="11"/>
  <c r="B6447" i="11"/>
  <c r="A6447" i="11"/>
  <c r="O6446" i="11"/>
  <c r="N6446" i="11"/>
  <c r="E6446" i="11"/>
  <c r="D6446" i="11"/>
  <c r="B6446" i="11"/>
  <c r="A6446" i="11"/>
  <c r="O6445" i="11"/>
  <c r="N6445" i="11"/>
  <c r="E6445" i="11"/>
  <c r="D6445" i="11"/>
  <c r="B6445" i="11"/>
  <c r="A6445" i="11"/>
  <c r="O6444" i="11"/>
  <c r="N6444" i="11"/>
  <c r="E6444" i="11"/>
  <c r="D6444" i="11"/>
  <c r="B6444" i="11"/>
  <c r="A6444" i="11"/>
  <c r="O6443" i="11"/>
  <c r="N6443" i="11"/>
  <c r="E6443" i="11"/>
  <c r="D6443" i="11"/>
  <c r="B6443" i="11"/>
  <c r="A6443" i="11"/>
  <c r="O6442" i="11"/>
  <c r="N6442" i="11"/>
  <c r="E6442" i="11"/>
  <c r="D6442" i="11"/>
  <c r="B6442" i="11"/>
  <c r="A6442" i="11"/>
  <c r="O6441" i="11"/>
  <c r="N6441" i="11"/>
  <c r="E6441" i="11"/>
  <c r="D6441" i="11"/>
  <c r="B6441" i="11"/>
  <c r="A6441" i="11"/>
  <c r="O6440" i="11"/>
  <c r="N6440" i="11"/>
  <c r="E6440" i="11"/>
  <c r="D6440" i="11"/>
  <c r="B6440" i="11"/>
  <c r="A6440" i="11"/>
  <c r="O6439" i="11"/>
  <c r="N6439" i="11"/>
  <c r="E6439" i="11"/>
  <c r="D6439" i="11"/>
  <c r="B6439" i="11"/>
  <c r="A6439" i="11"/>
  <c r="O6438" i="11"/>
  <c r="N6438" i="11"/>
  <c r="E6438" i="11"/>
  <c r="D6438" i="11"/>
  <c r="B6438" i="11"/>
  <c r="A6438" i="11"/>
  <c r="O6437" i="11"/>
  <c r="N6437" i="11"/>
  <c r="E6437" i="11"/>
  <c r="D6437" i="11"/>
  <c r="B6437" i="11"/>
  <c r="A6437" i="11"/>
  <c r="O6436" i="11"/>
  <c r="N6436" i="11"/>
  <c r="E6436" i="11"/>
  <c r="D6436" i="11"/>
  <c r="B6436" i="11"/>
  <c r="A6436" i="11"/>
  <c r="O6435" i="11"/>
  <c r="N6435" i="11"/>
  <c r="E6435" i="11"/>
  <c r="D6435" i="11"/>
  <c r="B6435" i="11"/>
  <c r="A6435" i="11"/>
  <c r="O6434" i="11"/>
  <c r="N6434" i="11"/>
  <c r="E6434" i="11"/>
  <c r="D6434" i="11"/>
  <c r="B6434" i="11"/>
  <c r="A6434" i="11"/>
  <c r="O6433" i="11"/>
  <c r="N6433" i="11"/>
  <c r="E6433" i="11"/>
  <c r="D6433" i="11"/>
  <c r="B6433" i="11"/>
  <c r="A6433" i="11"/>
  <c r="O6432" i="11"/>
  <c r="N6432" i="11"/>
  <c r="E6432" i="11"/>
  <c r="D6432" i="11"/>
  <c r="B6432" i="11"/>
  <c r="A6432" i="11"/>
  <c r="O6431" i="11"/>
  <c r="N6431" i="11"/>
  <c r="E6431" i="11"/>
  <c r="D6431" i="11"/>
  <c r="B6431" i="11"/>
  <c r="A6431" i="11"/>
  <c r="O6430" i="11"/>
  <c r="N6430" i="11"/>
  <c r="E6430" i="11"/>
  <c r="D6430" i="11"/>
  <c r="B6430" i="11"/>
  <c r="A6430" i="11"/>
  <c r="O6429" i="11"/>
  <c r="N6429" i="11"/>
  <c r="E6429" i="11"/>
  <c r="D6429" i="11"/>
  <c r="B6429" i="11"/>
  <c r="A6429" i="11"/>
  <c r="O6428" i="11"/>
  <c r="N6428" i="11"/>
  <c r="E6428" i="11"/>
  <c r="D6428" i="11"/>
  <c r="B6428" i="11"/>
  <c r="A6428" i="11"/>
  <c r="O6427" i="11"/>
  <c r="N6427" i="11"/>
  <c r="E6427" i="11"/>
  <c r="D6427" i="11"/>
  <c r="B6427" i="11"/>
  <c r="A6427" i="11"/>
  <c r="O6426" i="11"/>
  <c r="N6426" i="11"/>
  <c r="E6426" i="11"/>
  <c r="D6426" i="11"/>
  <c r="B6426" i="11"/>
  <c r="A6426" i="11"/>
  <c r="O6425" i="11"/>
  <c r="N6425" i="11"/>
  <c r="E6425" i="11"/>
  <c r="D6425" i="11"/>
  <c r="B6425" i="11"/>
  <c r="A6425" i="11"/>
  <c r="O6424" i="11"/>
  <c r="N6424" i="11"/>
  <c r="E6424" i="11"/>
  <c r="D6424" i="11"/>
  <c r="B6424" i="11"/>
  <c r="A6424" i="11"/>
  <c r="O6423" i="11"/>
  <c r="N6423" i="11"/>
  <c r="E6423" i="11"/>
  <c r="D6423" i="11"/>
  <c r="B6423" i="11"/>
  <c r="A6423" i="11"/>
  <c r="O6422" i="11"/>
  <c r="N6422" i="11"/>
  <c r="E6422" i="11"/>
  <c r="D6422" i="11"/>
  <c r="B6422" i="11"/>
  <c r="A6422" i="11"/>
  <c r="O6421" i="11"/>
  <c r="N6421" i="11"/>
  <c r="E6421" i="11"/>
  <c r="D6421" i="11"/>
  <c r="B6421" i="11"/>
  <c r="A6421" i="11"/>
  <c r="O6420" i="11"/>
  <c r="N6420" i="11"/>
  <c r="E6420" i="11"/>
  <c r="D6420" i="11"/>
  <c r="B6420" i="11"/>
  <c r="A6420" i="11"/>
  <c r="O6419" i="11"/>
  <c r="N6419" i="11"/>
  <c r="E6419" i="11"/>
  <c r="D6419" i="11"/>
  <c r="B6419" i="11"/>
  <c r="A6419" i="11"/>
  <c r="O6418" i="11"/>
  <c r="N6418" i="11"/>
  <c r="E6418" i="11"/>
  <c r="D6418" i="11"/>
  <c r="B6418" i="11"/>
  <c r="A6418" i="11"/>
  <c r="O6417" i="11"/>
  <c r="N6417" i="11"/>
  <c r="E6417" i="11"/>
  <c r="D6417" i="11"/>
  <c r="B6417" i="11"/>
  <c r="A6417" i="11"/>
  <c r="O6416" i="11"/>
  <c r="N6416" i="11"/>
  <c r="E6416" i="11"/>
  <c r="D6416" i="11"/>
  <c r="B6416" i="11"/>
  <c r="A6416" i="11"/>
  <c r="O6415" i="11"/>
  <c r="N6415" i="11"/>
  <c r="E6415" i="11"/>
  <c r="D6415" i="11"/>
  <c r="B6415" i="11"/>
  <c r="A6415" i="11"/>
  <c r="O6414" i="11"/>
  <c r="N6414" i="11"/>
  <c r="E6414" i="11"/>
  <c r="D6414" i="11"/>
  <c r="B6414" i="11"/>
  <c r="A6414" i="11"/>
  <c r="O6413" i="11"/>
  <c r="N6413" i="11"/>
  <c r="E6413" i="11"/>
  <c r="D6413" i="11"/>
  <c r="B6413" i="11"/>
  <c r="A6413" i="11"/>
  <c r="O6412" i="11"/>
  <c r="N6412" i="11"/>
  <c r="E6412" i="11"/>
  <c r="D6412" i="11"/>
  <c r="B6412" i="11"/>
  <c r="A6412" i="11"/>
  <c r="O6411" i="11"/>
  <c r="N6411" i="11"/>
  <c r="E6411" i="11"/>
  <c r="D6411" i="11"/>
  <c r="B6411" i="11"/>
  <c r="A6411" i="11"/>
  <c r="O6410" i="11"/>
  <c r="N6410" i="11"/>
  <c r="E6410" i="11"/>
  <c r="D6410" i="11"/>
  <c r="B6410" i="11"/>
  <c r="A6410" i="11"/>
  <c r="O6409" i="11"/>
  <c r="N6409" i="11"/>
  <c r="E6409" i="11"/>
  <c r="D6409" i="11"/>
  <c r="B6409" i="11"/>
  <c r="A6409" i="11"/>
  <c r="O6408" i="11"/>
  <c r="N6408" i="11"/>
  <c r="E6408" i="11"/>
  <c r="D6408" i="11"/>
  <c r="B6408" i="11"/>
  <c r="A6408" i="11"/>
  <c r="O6407" i="11"/>
  <c r="N6407" i="11"/>
  <c r="E6407" i="11"/>
  <c r="D6407" i="11"/>
  <c r="B6407" i="11"/>
  <c r="A6407" i="11"/>
  <c r="O6406" i="11"/>
  <c r="N6406" i="11"/>
  <c r="E6406" i="11"/>
  <c r="D6406" i="11"/>
  <c r="B6406" i="11"/>
  <c r="A6406" i="11"/>
  <c r="O6405" i="11"/>
  <c r="N6405" i="11"/>
  <c r="E6405" i="11"/>
  <c r="D6405" i="11"/>
  <c r="B6405" i="11"/>
  <c r="A6405" i="11"/>
  <c r="O6404" i="11"/>
  <c r="N6404" i="11"/>
  <c r="E6404" i="11"/>
  <c r="D6404" i="11"/>
  <c r="B6404" i="11"/>
  <c r="A6404" i="11"/>
  <c r="O6403" i="11"/>
  <c r="N6403" i="11"/>
  <c r="E6403" i="11"/>
  <c r="D6403" i="11"/>
  <c r="B6403" i="11"/>
  <c r="A6403" i="11"/>
  <c r="O6402" i="11"/>
  <c r="N6402" i="11"/>
  <c r="E6402" i="11"/>
  <c r="D6402" i="11"/>
  <c r="B6402" i="11"/>
  <c r="A6402" i="11"/>
  <c r="O6401" i="11"/>
  <c r="N6401" i="11"/>
  <c r="E6401" i="11"/>
  <c r="D6401" i="11"/>
  <c r="B6401" i="11"/>
  <c r="A6401" i="11"/>
  <c r="O6400" i="11"/>
  <c r="N6400" i="11"/>
  <c r="E6400" i="11"/>
  <c r="D6400" i="11"/>
  <c r="B6400" i="11"/>
  <c r="A6400" i="11"/>
  <c r="O6399" i="11"/>
  <c r="N6399" i="11"/>
  <c r="E6399" i="11"/>
  <c r="D6399" i="11"/>
  <c r="B6399" i="11"/>
  <c r="A6399" i="11"/>
  <c r="O6398" i="11"/>
  <c r="N6398" i="11"/>
  <c r="E6398" i="11"/>
  <c r="D6398" i="11"/>
  <c r="B6398" i="11"/>
  <c r="A6398" i="11"/>
  <c r="O6397" i="11"/>
  <c r="N6397" i="11"/>
  <c r="E6397" i="11"/>
  <c r="D6397" i="11"/>
  <c r="B6397" i="11"/>
  <c r="A6397" i="11"/>
  <c r="O6396" i="11"/>
  <c r="N6396" i="11"/>
  <c r="E6396" i="11"/>
  <c r="D6396" i="11"/>
  <c r="B6396" i="11"/>
  <c r="A6396" i="11"/>
  <c r="O6395" i="11"/>
  <c r="N6395" i="11"/>
  <c r="E6395" i="11"/>
  <c r="D6395" i="11"/>
  <c r="B6395" i="11"/>
  <c r="A6395" i="11"/>
  <c r="O6394" i="11"/>
  <c r="N6394" i="11"/>
  <c r="E6394" i="11"/>
  <c r="D6394" i="11"/>
  <c r="B6394" i="11"/>
  <c r="A6394" i="11"/>
  <c r="O6393" i="11"/>
  <c r="N6393" i="11"/>
  <c r="E6393" i="11"/>
  <c r="D6393" i="11"/>
  <c r="B6393" i="11"/>
  <c r="A6393" i="11"/>
  <c r="O6392" i="11"/>
  <c r="N6392" i="11"/>
  <c r="E6392" i="11"/>
  <c r="D6392" i="11"/>
  <c r="B6392" i="11"/>
  <c r="A6392" i="11"/>
  <c r="O6391" i="11"/>
  <c r="N6391" i="11"/>
  <c r="E6391" i="11"/>
  <c r="D6391" i="11"/>
  <c r="B6391" i="11"/>
  <c r="A6391" i="11"/>
  <c r="O6390" i="11"/>
  <c r="N6390" i="11"/>
  <c r="E6390" i="11"/>
  <c r="D6390" i="11"/>
  <c r="B6390" i="11"/>
  <c r="A6390" i="11"/>
  <c r="O6389" i="11"/>
  <c r="N6389" i="11"/>
  <c r="E6389" i="11"/>
  <c r="D6389" i="11"/>
  <c r="B6389" i="11"/>
  <c r="A6389" i="11"/>
  <c r="O6388" i="11"/>
  <c r="N6388" i="11"/>
  <c r="E6388" i="11"/>
  <c r="D6388" i="11"/>
  <c r="B6388" i="11"/>
  <c r="A6388" i="11"/>
  <c r="O6387" i="11"/>
  <c r="N6387" i="11"/>
  <c r="E6387" i="11"/>
  <c r="D6387" i="11"/>
  <c r="B6387" i="11"/>
  <c r="A6387" i="11"/>
  <c r="O6386" i="11"/>
  <c r="N6386" i="11"/>
  <c r="E6386" i="11"/>
  <c r="D6386" i="11"/>
  <c r="B6386" i="11"/>
  <c r="A6386" i="11"/>
  <c r="O6385" i="11"/>
  <c r="N6385" i="11"/>
  <c r="E6385" i="11"/>
  <c r="D6385" i="11"/>
  <c r="B6385" i="11"/>
  <c r="A6385" i="11"/>
  <c r="O6384" i="11"/>
  <c r="N6384" i="11"/>
  <c r="E6384" i="11"/>
  <c r="D6384" i="11"/>
  <c r="B6384" i="11"/>
  <c r="A6384" i="11"/>
  <c r="O6383" i="11"/>
  <c r="N6383" i="11"/>
  <c r="E6383" i="11"/>
  <c r="D6383" i="11"/>
  <c r="B6383" i="11"/>
  <c r="A6383" i="11"/>
  <c r="O6382" i="11"/>
  <c r="N6382" i="11"/>
  <c r="E6382" i="11"/>
  <c r="D6382" i="11"/>
  <c r="B6382" i="11"/>
  <c r="A6382" i="11"/>
  <c r="O6381" i="11"/>
  <c r="N6381" i="11"/>
  <c r="E6381" i="11"/>
  <c r="D6381" i="11"/>
  <c r="B6381" i="11"/>
  <c r="A6381" i="11"/>
  <c r="O6380" i="11"/>
  <c r="N6380" i="11"/>
  <c r="E6380" i="11"/>
  <c r="D6380" i="11"/>
  <c r="B6380" i="11"/>
  <c r="A6380" i="11"/>
  <c r="O6379" i="11"/>
  <c r="N6379" i="11"/>
  <c r="E6379" i="11"/>
  <c r="D6379" i="11"/>
  <c r="B6379" i="11"/>
  <c r="A6379" i="11"/>
  <c r="O6378" i="11"/>
  <c r="N6378" i="11"/>
  <c r="E6378" i="11"/>
  <c r="D6378" i="11"/>
  <c r="B6378" i="11"/>
  <c r="A6378" i="11"/>
  <c r="O6377" i="11"/>
  <c r="N6377" i="11"/>
  <c r="E6377" i="11"/>
  <c r="D6377" i="11"/>
  <c r="B6377" i="11"/>
  <c r="A6377" i="11"/>
  <c r="O6376" i="11"/>
  <c r="N6376" i="11"/>
  <c r="E6376" i="11"/>
  <c r="D6376" i="11"/>
  <c r="B6376" i="11"/>
  <c r="A6376" i="11"/>
  <c r="O6375" i="11"/>
  <c r="N6375" i="11"/>
  <c r="E6375" i="11"/>
  <c r="D6375" i="11"/>
  <c r="B6375" i="11"/>
  <c r="A6375" i="11"/>
  <c r="O6374" i="11"/>
  <c r="N6374" i="11"/>
  <c r="E6374" i="11"/>
  <c r="D6374" i="11"/>
  <c r="B6374" i="11"/>
  <c r="A6374" i="11"/>
  <c r="O6373" i="11"/>
  <c r="N6373" i="11"/>
  <c r="E6373" i="11"/>
  <c r="D6373" i="11"/>
  <c r="B6373" i="11"/>
  <c r="A6373" i="11"/>
  <c r="O6372" i="11"/>
  <c r="N6372" i="11"/>
  <c r="E6372" i="11"/>
  <c r="D6372" i="11"/>
  <c r="B6372" i="11"/>
  <c r="A6372" i="11"/>
  <c r="O6371" i="11"/>
  <c r="N6371" i="11"/>
  <c r="E6371" i="11"/>
  <c r="D6371" i="11"/>
  <c r="B6371" i="11"/>
  <c r="A6371" i="11"/>
  <c r="O6370" i="11"/>
  <c r="N6370" i="11"/>
  <c r="E6370" i="11"/>
  <c r="D6370" i="11"/>
  <c r="B6370" i="11"/>
  <c r="A6370" i="11"/>
  <c r="O6369" i="11"/>
  <c r="N6369" i="11"/>
  <c r="E6369" i="11"/>
  <c r="D6369" i="11"/>
  <c r="B6369" i="11"/>
  <c r="A6369" i="11"/>
  <c r="O6368" i="11"/>
  <c r="N6368" i="11"/>
  <c r="E6368" i="11"/>
  <c r="D6368" i="11"/>
  <c r="B6368" i="11"/>
  <c r="A6368" i="11"/>
  <c r="O6367" i="11"/>
  <c r="N6367" i="11"/>
  <c r="E6367" i="11"/>
  <c r="D6367" i="11"/>
  <c r="B6367" i="11"/>
  <c r="A6367" i="11"/>
  <c r="O6366" i="11"/>
  <c r="N6366" i="11"/>
  <c r="E6366" i="11"/>
  <c r="D6366" i="11"/>
  <c r="B6366" i="11"/>
  <c r="A6366" i="11"/>
  <c r="O6365" i="11"/>
  <c r="N6365" i="11"/>
  <c r="E6365" i="11"/>
  <c r="D6365" i="11"/>
  <c r="B6365" i="11"/>
  <c r="A6365" i="11"/>
  <c r="O6364" i="11"/>
  <c r="N6364" i="11"/>
  <c r="E6364" i="11"/>
  <c r="D6364" i="11"/>
  <c r="B6364" i="11"/>
  <c r="A6364" i="11"/>
  <c r="O6363" i="11"/>
  <c r="N6363" i="11"/>
  <c r="E6363" i="11"/>
  <c r="D6363" i="11"/>
  <c r="B6363" i="11"/>
  <c r="A6363" i="11"/>
  <c r="O6362" i="11"/>
  <c r="N6362" i="11"/>
  <c r="E6362" i="11"/>
  <c r="D6362" i="11"/>
  <c r="B6362" i="11"/>
  <c r="A6362" i="11"/>
  <c r="O6361" i="11"/>
  <c r="N6361" i="11"/>
  <c r="E6361" i="11"/>
  <c r="D6361" i="11"/>
  <c r="B6361" i="11"/>
  <c r="A6361" i="11"/>
  <c r="O6360" i="11"/>
  <c r="N6360" i="11"/>
  <c r="E6360" i="11"/>
  <c r="D6360" i="11"/>
  <c r="B6360" i="11"/>
  <c r="A6360" i="11"/>
  <c r="O6359" i="11"/>
  <c r="N6359" i="11"/>
  <c r="E6359" i="11"/>
  <c r="D6359" i="11"/>
  <c r="B6359" i="11"/>
  <c r="A6359" i="11"/>
  <c r="O6358" i="11"/>
  <c r="N6358" i="11"/>
  <c r="E6358" i="11"/>
  <c r="D6358" i="11"/>
  <c r="B6358" i="11"/>
  <c r="A6358" i="11"/>
  <c r="O6357" i="11"/>
  <c r="N6357" i="11"/>
  <c r="E6357" i="11"/>
  <c r="D6357" i="11"/>
  <c r="B6357" i="11"/>
  <c r="A6357" i="11"/>
  <c r="O6356" i="11"/>
  <c r="N6356" i="11"/>
  <c r="E6356" i="11"/>
  <c r="D6356" i="11"/>
  <c r="B6356" i="11"/>
  <c r="A6356" i="11"/>
  <c r="O6355" i="11"/>
  <c r="N6355" i="11"/>
  <c r="E6355" i="11"/>
  <c r="D6355" i="11"/>
  <c r="B6355" i="11"/>
  <c r="A6355" i="11"/>
  <c r="O6354" i="11"/>
  <c r="N6354" i="11"/>
  <c r="E6354" i="11"/>
  <c r="D6354" i="11"/>
  <c r="B6354" i="11"/>
  <c r="A6354" i="11"/>
  <c r="O6353" i="11"/>
  <c r="N6353" i="11"/>
  <c r="E6353" i="11"/>
  <c r="D6353" i="11"/>
  <c r="B6353" i="11"/>
  <c r="A6353" i="11"/>
  <c r="O6352" i="11"/>
  <c r="N6352" i="11"/>
  <c r="E6352" i="11"/>
  <c r="D6352" i="11"/>
  <c r="B6352" i="11"/>
  <c r="A6352" i="11"/>
  <c r="O6351" i="11"/>
  <c r="N6351" i="11"/>
  <c r="E6351" i="11"/>
  <c r="D6351" i="11"/>
  <c r="B6351" i="11"/>
  <c r="A6351" i="11"/>
  <c r="O6350" i="11"/>
  <c r="N6350" i="11"/>
  <c r="E6350" i="11"/>
  <c r="D6350" i="11"/>
  <c r="B6350" i="11"/>
  <c r="A6350" i="11"/>
  <c r="O6349" i="11"/>
  <c r="N6349" i="11"/>
  <c r="E6349" i="11"/>
  <c r="D6349" i="11"/>
  <c r="B6349" i="11"/>
  <c r="A6349" i="11"/>
  <c r="O6348" i="11"/>
  <c r="N6348" i="11"/>
  <c r="E6348" i="11"/>
  <c r="D6348" i="11"/>
  <c r="B6348" i="11"/>
  <c r="A6348" i="11"/>
  <c r="O6347" i="11"/>
  <c r="N6347" i="11"/>
  <c r="E6347" i="11"/>
  <c r="D6347" i="11"/>
  <c r="B6347" i="11"/>
  <c r="A6347" i="11"/>
  <c r="O6346" i="11"/>
  <c r="N6346" i="11"/>
  <c r="E6346" i="11"/>
  <c r="D6346" i="11"/>
  <c r="B6346" i="11"/>
  <c r="A6346" i="11"/>
  <c r="O6345" i="11"/>
  <c r="N6345" i="11"/>
  <c r="E6345" i="11"/>
  <c r="D6345" i="11"/>
  <c r="B6345" i="11"/>
  <c r="A6345" i="11"/>
  <c r="O6344" i="11"/>
  <c r="N6344" i="11"/>
  <c r="E6344" i="11"/>
  <c r="D6344" i="11"/>
  <c r="B6344" i="11"/>
  <c r="A6344" i="11"/>
  <c r="O6343" i="11"/>
  <c r="N6343" i="11"/>
  <c r="E6343" i="11"/>
  <c r="D6343" i="11"/>
  <c r="B6343" i="11"/>
  <c r="A6343" i="11"/>
  <c r="O6342" i="11"/>
  <c r="N6342" i="11"/>
  <c r="E6342" i="11"/>
  <c r="D6342" i="11"/>
  <c r="B6342" i="11"/>
  <c r="A6342" i="11"/>
  <c r="O6341" i="11"/>
  <c r="N6341" i="11"/>
  <c r="E6341" i="11"/>
  <c r="D6341" i="11"/>
  <c r="B6341" i="11"/>
  <c r="A6341" i="11"/>
  <c r="O6340" i="11"/>
  <c r="N6340" i="11"/>
  <c r="E6340" i="11"/>
  <c r="D6340" i="11"/>
  <c r="B6340" i="11"/>
  <c r="A6340" i="11"/>
  <c r="O6339" i="11"/>
  <c r="N6339" i="11"/>
  <c r="E6339" i="11"/>
  <c r="D6339" i="11"/>
  <c r="B6339" i="11"/>
  <c r="A6339" i="11"/>
  <c r="O6338" i="11"/>
  <c r="N6338" i="11"/>
  <c r="E6338" i="11"/>
  <c r="D6338" i="11"/>
  <c r="B6338" i="11"/>
  <c r="A6338" i="11"/>
  <c r="O6337" i="11"/>
  <c r="N6337" i="11"/>
  <c r="E6337" i="11"/>
  <c r="D6337" i="11"/>
  <c r="B6337" i="11"/>
  <c r="A6337" i="11"/>
  <c r="O6336" i="11"/>
  <c r="N6336" i="11"/>
  <c r="E6336" i="11"/>
  <c r="D6336" i="11"/>
  <c r="B6336" i="11"/>
  <c r="A6336" i="11"/>
  <c r="O6335" i="11"/>
  <c r="N6335" i="11"/>
  <c r="E6335" i="11"/>
  <c r="D6335" i="11"/>
  <c r="B6335" i="11"/>
  <c r="A6335" i="11"/>
  <c r="O6334" i="11"/>
  <c r="N6334" i="11"/>
  <c r="E6334" i="11"/>
  <c r="D6334" i="11"/>
  <c r="B6334" i="11"/>
  <c r="A6334" i="11"/>
  <c r="O6333" i="11"/>
  <c r="N6333" i="11"/>
  <c r="E6333" i="11"/>
  <c r="D6333" i="11"/>
  <c r="B6333" i="11"/>
  <c r="A6333" i="11"/>
  <c r="O6332" i="11"/>
  <c r="N6332" i="11"/>
  <c r="E6332" i="11"/>
  <c r="D6332" i="11"/>
  <c r="B6332" i="11"/>
  <c r="A6332" i="11"/>
  <c r="O6331" i="11"/>
  <c r="N6331" i="11"/>
  <c r="E6331" i="11"/>
  <c r="D6331" i="11"/>
  <c r="B6331" i="11"/>
  <c r="A6331" i="11"/>
  <c r="O6330" i="11"/>
  <c r="N6330" i="11"/>
  <c r="E6330" i="11"/>
  <c r="D6330" i="11"/>
  <c r="B6330" i="11"/>
  <c r="A6330" i="11"/>
  <c r="O6329" i="11"/>
  <c r="N6329" i="11"/>
  <c r="E6329" i="11"/>
  <c r="D6329" i="11"/>
  <c r="B6329" i="11"/>
  <c r="A6329" i="11"/>
  <c r="O6328" i="11"/>
  <c r="N6328" i="11"/>
  <c r="E6328" i="11"/>
  <c r="D6328" i="11"/>
  <c r="B6328" i="11"/>
  <c r="A6328" i="11"/>
  <c r="O6327" i="11"/>
  <c r="N6327" i="11"/>
  <c r="E6327" i="11"/>
  <c r="D6327" i="11"/>
  <c r="B6327" i="11"/>
  <c r="A6327" i="11"/>
  <c r="O6326" i="11"/>
  <c r="N6326" i="11"/>
  <c r="E6326" i="11"/>
  <c r="D6326" i="11"/>
  <c r="B6326" i="11"/>
  <c r="A6326" i="11"/>
  <c r="O6325" i="11"/>
  <c r="N6325" i="11"/>
  <c r="E6325" i="11"/>
  <c r="D6325" i="11"/>
  <c r="B6325" i="11"/>
  <c r="A6325" i="11"/>
  <c r="O6324" i="11"/>
  <c r="N6324" i="11"/>
  <c r="E6324" i="11"/>
  <c r="D6324" i="11"/>
  <c r="B6324" i="11"/>
  <c r="A6324" i="11"/>
  <c r="O6323" i="11"/>
  <c r="N6323" i="11"/>
  <c r="E6323" i="11"/>
  <c r="D6323" i="11"/>
  <c r="B6323" i="11"/>
  <c r="A6323" i="11"/>
  <c r="O6322" i="11"/>
  <c r="N6322" i="11"/>
  <c r="E6322" i="11"/>
  <c r="D6322" i="11"/>
  <c r="B6322" i="11"/>
  <c r="A6322" i="11"/>
  <c r="O6321" i="11"/>
  <c r="N6321" i="11"/>
  <c r="E6321" i="11"/>
  <c r="D6321" i="11"/>
  <c r="B6321" i="11"/>
  <c r="A6321" i="11"/>
  <c r="O6320" i="11"/>
  <c r="N6320" i="11"/>
  <c r="E6320" i="11"/>
  <c r="D6320" i="11"/>
  <c r="B6320" i="11"/>
  <c r="A6320" i="11"/>
  <c r="O6319" i="11"/>
  <c r="N6319" i="11"/>
  <c r="E6319" i="11"/>
  <c r="D6319" i="11"/>
  <c r="B6319" i="11"/>
  <c r="A6319" i="11"/>
  <c r="O6318" i="11"/>
  <c r="N6318" i="11"/>
  <c r="E6318" i="11"/>
  <c r="D6318" i="11"/>
  <c r="B6318" i="11"/>
  <c r="A6318" i="11"/>
  <c r="O6317" i="11"/>
  <c r="N6317" i="11"/>
  <c r="E6317" i="11"/>
  <c r="D6317" i="11"/>
  <c r="B6317" i="11"/>
  <c r="A6317" i="11"/>
  <c r="O6316" i="11"/>
  <c r="N6316" i="11"/>
  <c r="E6316" i="11"/>
  <c r="D6316" i="11"/>
  <c r="B6316" i="11"/>
  <c r="A6316" i="11"/>
  <c r="O6315" i="11"/>
  <c r="N6315" i="11"/>
  <c r="E6315" i="11"/>
  <c r="D6315" i="11"/>
  <c r="B6315" i="11"/>
  <c r="A6315" i="11"/>
  <c r="O6314" i="11"/>
  <c r="N6314" i="11"/>
  <c r="E6314" i="11"/>
  <c r="D6314" i="11"/>
  <c r="B6314" i="11"/>
  <c r="A6314" i="11"/>
  <c r="O6313" i="11"/>
  <c r="N6313" i="11"/>
  <c r="E6313" i="11"/>
  <c r="D6313" i="11"/>
  <c r="B6313" i="11"/>
  <c r="A6313" i="11"/>
  <c r="O6312" i="11"/>
  <c r="N6312" i="11"/>
  <c r="E6312" i="11"/>
  <c r="D6312" i="11"/>
  <c r="B6312" i="11"/>
  <c r="A6312" i="11"/>
  <c r="O6311" i="11"/>
  <c r="N6311" i="11"/>
  <c r="E6311" i="11"/>
  <c r="D6311" i="11"/>
  <c r="B6311" i="11"/>
  <c r="A6311" i="11"/>
  <c r="O6310" i="11"/>
  <c r="N6310" i="11"/>
  <c r="E6310" i="11"/>
  <c r="D6310" i="11"/>
  <c r="B6310" i="11"/>
  <c r="A6310" i="11"/>
  <c r="O6309" i="11"/>
  <c r="N6309" i="11"/>
  <c r="E6309" i="11"/>
  <c r="D6309" i="11"/>
  <c r="B6309" i="11"/>
  <c r="A6309" i="11"/>
  <c r="O6308" i="11"/>
  <c r="N6308" i="11"/>
  <c r="E6308" i="11"/>
  <c r="D6308" i="11"/>
  <c r="B6308" i="11"/>
  <c r="A6308" i="11"/>
  <c r="O6307" i="11"/>
  <c r="N6307" i="11"/>
  <c r="E6307" i="11"/>
  <c r="D6307" i="11"/>
  <c r="B6307" i="11"/>
  <c r="A6307" i="11"/>
  <c r="O6306" i="11"/>
  <c r="N6306" i="11"/>
  <c r="E6306" i="11"/>
  <c r="D6306" i="11"/>
  <c r="B6306" i="11"/>
  <c r="A6306" i="11"/>
  <c r="O6305" i="11"/>
  <c r="N6305" i="11"/>
  <c r="E6305" i="11"/>
  <c r="D6305" i="11"/>
  <c r="B6305" i="11"/>
  <c r="A6305" i="11"/>
  <c r="O6304" i="11"/>
  <c r="N6304" i="11"/>
  <c r="E6304" i="11"/>
  <c r="D6304" i="11"/>
  <c r="B6304" i="11"/>
  <c r="A6304" i="11"/>
  <c r="O6303" i="11"/>
  <c r="N6303" i="11"/>
  <c r="E6303" i="11"/>
  <c r="D6303" i="11"/>
  <c r="B6303" i="11"/>
  <c r="A6303" i="11"/>
  <c r="O6302" i="11"/>
  <c r="N6302" i="11"/>
  <c r="E6302" i="11"/>
  <c r="D6302" i="11"/>
  <c r="B6302" i="11"/>
  <c r="A6302" i="11"/>
  <c r="O6301" i="11"/>
  <c r="N6301" i="11"/>
  <c r="E6301" i="11"/>
  <c r="D6301" i="11"/>
  <c r="B6301" i="11"/>
  <c r="A6301" i="11"/>
  <c r="O6300" i="11"/>
  <c r="N6300" i="11"/>
  <c r="E6300" i="11"/>
  <c r="D6300" i="11"/>
  <c r="B6300" i="11"/>
  <c r="A6300" i="11"/>
  <c r="O6299" i="11"/>
  <c r="N6299" i="11"/>
  <c r="E6299" i="11"/>
  <c r="D6299" i="11"/>
  <c r="B6299" i="11"/>
  <c r="A6299" i="11"/>
  <c r="O6298" i="11"/>
  <c r="N6298" i="11"/>
  <c r="E6298" i="11"/>
  <c r="D6298" i="11"/>
  <c r="B6298" i="11"/>
  <c r="A6298" i="11"/>
  <c r="O6297" i="11"/>
  <c r="N6297" i="11"/>
  <c r="E6297" i="11"/>
  <c r="D6297" i="11"/>
  <c r="B6297" i="11"/>
  <c r="A6297" i="11"/>
  <c r="O6296" i="11"/>
  <c r="N6296" i="11"/>
  <c r="E6296" i="11"/>
  <c r="D6296" i="11"/>
  <c r="B6296" i="11"/>
  <c r="A6296" i="11"/>
  <c r="O6295" i="11"/>
  <c r="N6295" i="11"/>
  <c r="E6295" i="11"/>
  <c r="D6295" i="11"/>
  <c r="B6295" i="11"/>
  <c r="A6295" i="11"/>
  <c r="O6294" i="11"/>
  <c r="N6294" i="11"/>
  <c r="E6294" i="11"/>
  <c r="D6294" i="11"/>
  <c r="B6294" i="11"/>
  <c r="A6294" i="11"/>
  <c r="O6293" i="11"/>
  <c r="N6293" i="11"/>
  <c r="E6293" i="11"/>
  <c r="D6293" i="11"/>
  <c r="B6293" i="11"/>
  <c r="A6293" i="11"/>
  <c r="O6292" i="11"/>
  <c r="N6292" i="11"/>
  <c r="E6292" i="11"/>
  <c r="D6292" i="11"/>
  <c r="B6292" i="11"/>
  <c r="A6292" i="11"/>
  <c r="O6291" i="11"/>
  <c r="N6291" i="11"/>
  <c r="E6291" i="11"/>
  <c r="D6291" i="11"/>
  <c r="B6291" i="11"/>
  <c r="A6291" i="11"/>
  <c r="O6290" i="11"/>
  <c r="N6290" i="11"/>
  <c r="E6290" i="11"/>
  <c r="D6290" i="11"/>
  <c r="B6290" i="11"/>
  <c r="A6290" i="11"/>
  <c r="O6289" i="11"/>
  <c r="N6289" i="11"/>
  <c r="E6289" i="11"/>
  <c r="D6289" i="11"/>
  <c r="B6289" i="11"/>
  <c r="A6289" i="11"/>
  <c r="O6288" i="11"/>
  <c r="N6288" i="11"/>
  <c r="E6288" i="11"/>
  <c r="D6288" i="11"/>
  <c r="B6288" i="11"/>
  <c r="A6288" i="11"/>
  <c r="O6287" i="11"/>
  <c r="N6287" i="11"/>
  <c r="E6287" i="11"/>
  <c r="D6287" i="11"/>
  <c r="B6287" i="11"/>
  <c r="A6287" i="11"/>
  <c r="O6286" i="11"/>
  <c r="N6286" i="11"/>
  <c r="E6286" i="11"/>
  <c r="D6286" i="11"/>
  <c r="B6286" i="11"/>
  <c r="A6286" i="11"/>
  <c r="O6285" i="11"/>
  <c r="N6285" i="11"/>
  <c r="E6285" i="11"/>
  <c r="D6285" i="11"/>
  <c r="B6285" i="11"/>
  <c r="A6285" i="11"/>
  <c r="O6284" i="11"/>
  <c r="N6284" i="11"/>
  <c r="E6284" i="11"/>
  <c r="D6284" i="11"/>
  <c r="B6284" i="11"/>
  <c r="A6284" i="11"/>
  <c r="O6283" i="11"/>
  <c r="N6283" i="11"/>
  <c r="E6283" i="11"/>
  <c r="D6283" i="11"/>
  <c r="B6283" i="11"/>
  <c r="A6283" i="11"/>
  <c r="O6282" i="11"/>
  <c r="N6282" i="11"/>
  <c r="E6282" i="11"/>
  <c r="D6282" i="11"/>
  <c r="B6282" i="11"/>
  <c r="A6282" i="11"/>
  <c r="O6281" i="11"/>
  <c r="N6281" i="11"/>
  <c r="E6281" i="11"/>
  <c r="D6281" i="11"/>
  <c r="B6281" i="11"/>
  <c r="A6281" i="11"/>
  <c r="O6280" i="11"/>
  <c r="N6280" i="11"/>
  <c r="E6280" i="11"/>
  <c r="D6280" i="11"/>
  <c r="B6280" i="11"/>
  <c r="A6280" i="11"/>
  <c r="O6279" i="11"/>
  <c r="N6279" i="11"/>
  <c r="E6279" i="11"/>
  <c r="D6279" i="11"/>
  <c r="B6279" i="11"/>
  <c r="A6279" i="11"/>
  <c r="O6278" i="11"/>
  <c r="N6278" i="11"/>
  <c r="E6278" i="11"/>
  <c r="D6278" i="11"/>
  <c r="B6278" i="11"/>
  <c r="A6278" i="11"/>
  <c r="O6277" i="11"/>
  <c r="N6277" i="11"/>
  <c r="E6277" i="11"/>
  <c r="D6277" i="11"/>
  <c r="B6277" i="11"/>
  <c r="A6277" i="11"/>
  <c r="O6276" i="11"/>
  <c r="N6276" i="11"/>
  <c r="E6276" i="11"/>
  <c r="D6276" i="11"/>
  <c r="B6276" i="11"/>
  <c r="A6276" i="11"/>
  <c r="O6275" i="11"/>
  <c r="N6275" i="11"/>
  <c r="E6275" i="11"/>
  <c r="D6275" i="11"/>
  <c r="B6275" i="11"/>
  <c r="A6275" i="11"/>
  <c r="O6274" i="11"/>
  <c r="N6274" i="11"/>
  <c r="E6274" i="11"/>
  <c r="D6274" i="11"/>
  <c r="B6274" i="11"/>
  <c r="A6274" i="11"/>
  <c r="O6273" i="11"/>
  <c r="N6273" i="11"/>
  <c r="E6273" i="11"/>
  <c r="D6273" i="11"/>
  <c r="B6273" i="11"/>
  <c r="A6273" i="11"/>
  <c r="O6272" i="11"/>
  <c r="N6272" i="11"/>
  <c r="E6272" i="11"/>
  <c r="D6272" i="11"/>
  <c r="B6272" i="11"/>
  <c r="A6272" i="11"/>
  <c r="O6271" i="11"/>
  <c r="N6271" i="11"/>
  <c r="E6271" i="11"/>
  <c r="D6271" i="11"/>
  <c r="B6271" i="11"/>
  <c r="A6271" i="11"/>
  <c r="O6270" i="11"/>
  <c r="N6270" i="11"/>
  <c r="E6270" i="11"/>
  <c r="D6270" i="11"/>
  <c r="B6270" i="11"/>
  <c r="A6270" i="11"/>
  <c r="O6269" i="11"/>
  <c r="N6269" i="11"/>
  <c r="E6269" i="11"/>
  <c r="D6269" i="11"/>
  <c r="B6269" i="11"/>
  <c r="A6269" i="11"/>
  <c r="O6268" i="11"/>
  <c r="N6268" i="11"/>
  <c r="E6268" i="11"/>
  <c r="D6268" i="11"/>
  <c r="B6268" i="11"/>
  <c r="A6268" i="11"/>
  <c r="O6267" i="11"/>
  <c r="N6267" i="11"/>
  <c r="E6267" i="11"/>
  <c r="D6267" i="11"/>
  <c r="B6267" i="11"/>
  <c r="A6267" i="11"/>
  <c r="O6266" i="11"/>
  <c r="N6266" i="11"/>
  <c r="E6266" i="11"/>
  <c r="D6266" i="11"/>
  <c r="B6266" i="11"/>
  <c r="A6266" i="11"/>
  <c r="O6265" i="11"/>
  <c r="N6265" i="11"/>
  <c r="E6265" i="11"/>
  <c r="D6265" i="11"/>
  <c r="B6265" i="11"/>
  <c r="A6265" i="11"/>
  <c r="O6264" i="11"/>
  <c r="N6264" i="11"/>
  <c r="E6264" i="11"/>
  <c r="D6264" i="11"/>
  <c r="B6264" i="11"/>
  <c r="A6264" i="11"/>
  <c r="O6263" i="11"/>
  <c r="N6263" i="11"/>
  <c r="E6263" i="11"/>
  <c r="D6263" i="11"/>
  <c r="B6263" i="11"/>
  <c r="A6263" i="11"/>
  <c r="O6262" i="11"/>
  <c r="N6262" i="11"/>
  <c r="E6262" i="11"/>
  <c r="D6262" i="11"/>
  <c r="B6262" i="11"/>
  <c r="A6262" i="11"/>
  <c r="O6261" i="11"/>
  <c r="N6261" i="11"/>
  <c r="E6261" i="11"/>
  <c r="D6261" i="11"/>
  <c r="B6261" i="11"/>
  <c r="A6261" i="11"/>
  <c r="O6260" i="11"/>
  <c r="N6260" i="11"/>
  <c r="E6260" i="11"/>
  <c r="D6260" i="11"/>
  <c r="B6260" i="11"/>
  <c r="A6260" i="11"/>
  <c r="O6259" i="11"/>
  <c r="N6259" i="11"/>
  <c r="E6259" i="11"/>
  <c r="D6259" i="11"/>
  <c r="B6259" i="11"/>
  <c r="A6259" i="11"/>
  <c r="O6258" i="11"/>
  <c r="N6258" i="11"/>
  <c r="E6258" i="11"/>
  <c r="D6258" i="11"/>
  <c r="B6258" i="11"/>
  <c r="A6258" i="11"/>
  <c r="O6257" i="11"/>
  <c r="N6257" i="11"/>
  <c r="E6257" i="11"/>
  <c r="D6257" i="11"/>
  <c r="B6257" i="11"/>
  <c r="A6257" i="11"/>
  <c r="O6256" i="11"/>
  <c r="N6256" i="11"/>
  <c r="E6256" i="11"/>
  <c r="D6256" i="11"/>
  <c r="B6256" i="11"/>
  <c r="A6256" i="11"/>
  <c r="O6255" i="11"/>
  <c r="N6255" i="11"/>
  <c r="E6255" i="11"/>
  <c r="D6255" i="11"/>
  <c r="B6255" i="11"/>
  <c r="A6255" i="11"/>
  <c r="O6254" i="11"/>
  <c r="N6254" i="11"/>
  <c r="E6254" i="11"/>
  <c r="D6254" i="11"/>
  <c r="B6254" i="11"/>
  <c r="A6254" i="11"/>
  <c r="O6253" i="11"/>
  <c r="N6253" i="11"/>
  <c r="E6253" i="11"/>
  <c r="D6253" i="11"/>
  <c r="B6253" i="11"/>
  <c r="A6253" i="11"/>
  <c r="O6252" i="11"/>
  <c r="N6252" i="11"/>
  <c r="E6252" i="11"/>
  <c r="D6252" i="11"/>
  <c r="B6252" i="11"/>
  <c r="A6252" i="11"/>
  <c r="O6251" i="11"/>
  <c r="N6251" i="11"/>
  <c r="E6251" i="11"/>
  <c r="D6251" i="11"/>
  <c r="B6251" i="11"/>
  <c r="A6251" i="11"/>
  <c r="O6250" i="11"/>
  <c r="N6250" i="11"/>
  <c r="E6250" i="11"/>
  <c r="D6250" i="11"/>
  <c r="B6250" i="11"/>
  <c r="A6250" i="11"/>
  <c r="O6249" i="11"/>
  <c r="N6249" i="11"/>
  <c r="E6249" i="11"/>
  <c r="D6249" i="11"/>
  <c r="B6249" i="11"/>
  <c r="A6249" i="11"/>
  <c r="O6248" i="11"/>
  <c r="N6248" i="11"/>
  <c r="E6248" i="11"/>
  <c r="D6248" i="11"/>
  <c r="B6248" i="11"/>
  <c r="A6248" i="11"/>
  <c r="O6247" i="11"/>
  <c r="N6247" i="11"/>
  <c r="E6247" i="11"/>
  <c r="D6247" i="11"/>
  <c r="B6247" i="11"/>
  <c r="A6247" i="11"/>
  <c r="O6246" i="11"/>
  <c r="N6246" i="11"/>
  <c r="E6246" i="11"/>
  <c r="D6246" i="11"/>
  <c r="B6246" i="11"/>
  <c r="A6246" i="11"/>
  <c r="O6245" i="11"/>
  <c r="N6245" i="11"/>
  <c r="E6245" i="11"/>
  <c r="D6245" i="11"/>
  <c r="B6245" i="11"/>
  <c r="A6245" i="11"/>
  <c r="O6244" i="11"/>
  <c r="N6244" i="11"/>
  <c r="E6244" i="11"/>
  <c r="D6244" i="11"/>
  <c r="B6244" i="11"/>
  <c r="A6244" i="11"/>
  <c r="O6243" i="11"/>
  <c r="N6243" i="11"/>
  <c r="E6243" i="11"/>
  <c r="D6243" i="11"/>
  <c r="B6243" i="11"/>
  <c r="A6243" i="11"/>
  <c r="O6242" i="11"/>
  <c r="N6242" i="11"/>
  <c r="E6242" i="11"/>
  <c r="D6242" i="11"/>
  <c r="B6242" i="11"/>
  <c r="A6242" i="11"/>
  <c r="O6241" i="11"/>
  <c r="N6241" i="11"/>
  <c r="E6241" i="11"/>
  <c r="D6241" i="11"/>
  <c r="B6241" i="11"/>
  <c r="A6241" i="11"/>
  <c r="O6240" i="11"/>
  <c r="N6240" i="11"/>
  <c r="E6240" i="11"/>
  <c r="D6240" i="11"/>
  <c r="B6240" i="11"/>
  <c r="A6240" i="11"/>
  <c r="O6239" i="11"/>
  <c r="N6239" i="11"/>
  <c r="E6239" i="11"/>
  <c r="D6239" i="11"/>
  <c r="B6239" i="11"/>
  <c r="A6239" i="11"/>
  <c r="O6238" i="11"/>
  <c r="N6238" i="11"/>
  <c r="E6238" i="11"/>
  <c r="D6238" i="11"/>
  <c r="B6238" i="11"/>
  <c r="A6238" i="11"/>
  <c r="O6237" i="11"/>
  <c r="N6237" i="11"/>
  <c r="E6237" i="11"/>
  <c r="D6237" i="11"/>
  <c r="B6237" i="11"/>
  <c r="A6237" i="11"/>
  <c r="O6236" i="11"/>
  <c r="N6236" i="11"/>
  <c r="E6236" i="11"/>
  <c r="D6236" i="11"/>
  <c r="B6236" i="11"/>
  <c r="A6236" i="11"/>
  <c r="O6235" i="11"/>
  <c r="N6235" i="11"/>
  <c r="E6235" i="11"/>
  <c r="D6235" i="11"/>
  <c r="B6235" i="11"/>
  <c r="A6235" i="11"/>
  <c r="O6234" i="11"/>
  <c r="N6234" i="11"/>
  <c r="E6234" i="11"/>
  <c r="D6234" i="11"/>
  <c r="B6234" i="11"/>
  <c r="A6234" i="11"/>
  <c r="O6233" i="11"/>
  <c r="N6233" i="11"/>
  <c r="E6233" i="11"/>
  <c r="D6233" i="11"/>
  <c r="B6233" i="11"/>
  <c r="A6233" i="11"/>
  <c r="O6232" i="11"/>
  <c r="N6232" i="11"/>
  <c r="E6232" i="11"/>
  <c r="D6232" i="11"/>
  <c r="B6232" i="11"/>
  <c r="A6232" i="11"/>
  <c r="O6231" i="11"/>
  <c r="N6231" i="11"/>
  <c r="E6231" i="11"/>
  <c r="D6231" i="11"/>
  <c r="B6231" i="11"/>
  <c r="A6231" i="11"/>
  <c r="O6230" i="11"/>
  <c r="N6230" i="11"/>
  <c r="E6230" i="11"/>
  <c r="D6230" i="11"/>
  <c r="B6230" i="11"/>
  <c r="A6230" i="11"/>
  <c r="O6229" i="11"/>
  <c r="N6229" i="11"/>
  <c r="E6229" i="11"/>
  <c r="D6229" i="11"/>
  <c r="B6229" i="11"/>
  <c r="A6229" i="11"/>
  <c r="O6228" i="11"/>
  <c r="N6228" i="11"/>
  <c r="E6228" i="11"/>
  <c r="D6228" i="11"/>
  <c r="B6228" i="11"/>
  <c r="A6228" i="11"/>
  <c r="O6227" i="11"/>
  <c r="N6227" i="11"/>
  <c r="E6227" i="11"/>
  <c r="D6227" i="11"/>
  <c r="B6227" i="11"/>
  <c r="A6227" i="11"/>
  <c r="O6226" i="11"/>
  <c r="N6226" i="11"/>
  <c r="E6226" i="11"/>
  <c r="D6226" i="11"/>
  <c r="B6226" i="11"/>
  <c r="A6226" i="11"/>
  <c r="O6225" i="11"/>
  <c r="N6225" i="11"/>
  <c r="E6225" i="11"/>
  <c r="D6225" i="11"/>
  <c r="B6225" i="11"/>
  <c r="A6225" i="11"/>
  <c r="O6224" i="11"/>
  <c r="N6224" i="11"/>
  <c r="E6224" i="11"/>
  <c r="D6224" i="11"/>
  <c r="B6224" i="11"/>
  <c r="A6224" i="11"/>
  <c r="O6223" i="11"/>
  <c r="N6223" i="11"/>
  <c r="E6223" i="11"/>
  <c r="D6223" i="11"/>
  <c r="B6223" i="11"/>
  <c r="A6223" i="11"/>
  <c r="O6222" i="11"/>
  <c r="N6222" i="11"/>
  <c r="E6222" i="11"/>
  <c r="D6222" i="11"/>
  <c r="B6222" i="11"/>
  <c r="A6222" i="11"/>
  <c r="O6221" i="11"/>
  <c r="N6221" i="11"/>
  <c r="E6221" i="11"/>
  <c r="D6221" i="11"/>
  <c r="B6221" i="11"/>
  <c r="A6221" i="11"/>
  <c r="O6220" i="11"/>
  <c r="N6220" i="11"/>
  <c r="E6220" i="11"/>
  <c r="D6220" i="11"/>
  <c r="B6220" i="11"/>
  <c r="A6220" i="11"/>
  <c r="O6219" i="11"/>
  <c r="N6219" i="11"/>
  <c r="E6219" i="11"/>
  <c r="D6219" i="11"/>
  <c r="B6219" i="11"/>
  <c r="A6219" i="11"/>
  <c r="O6218" i="11"/>
  <c r="N6218" i="11"/>
  <c r="E6218" i="11"/>
  <c r="D6218" i="11"/>
  <c r="B6218" i="11"/>
  <c r="A6218" i="11"/>
  <c r="O6217" i="11"/>
  <c r="N6217" i="11"/>
  <c r="E6217" i="11"/>
  <c r="D6217" i="11"/>
  <c r="B6217" i="11"/>
  <c r="A6217" i="11"/>
  <c r="O6216" i="11"/>
  <c r="N6216" i="11"/>
  <c r="E6216" i="11"/>
  <c r="D6216" i="11"/>
  <c r="B6216" i="11"/>
  <c r="A6216" i="11"/>
  <c r="O6215" i="11"/>
  <c r="N6215" i="11"/>
  <c r="E6215" i="11"/>
  <c r="D6215" i="11"/>
  <c r="B6215" i="11"/>
  <c r="A6215" i="11"/>
  <c r="O6214" i="11"/>
  <c r="N6214" i="11"/>
  <c r="E6214" i="11"/>
  <c r="D6214" i="11"/>
  <c r="B6214" i="11"/>
  <c r="A6214" i="11"/>
  <c r="O6213" i="11"/>
  <c r="N6213" i="11"/>
  <c r="E6213" i="11"/>
  <c r="D6213" i="11"/>
  <c r="B6213" i="11"/>
  <c r="A6213" i="11"/>
  <c r="O6212" i="11"/>
  <c r="N6212" i="11"/>
  <c r="E6212" i="11"/>
  <c r="D6212" i="11"/>
  <c r="B6212" i="11"/>
  <c r="A6212" i="11"/>
  <c r="O6211" i="11"/>
  <c r="N6211" i="11"/>
  <c r="E6211" i="11"/>
  <c r="D6211" i="11"/>
  <c r="B6211" i="11"/>
  <c r="A6211" i="11"/>
  <c r="O6210" i="11"/>
  <c r="N6210" i="11"/>
  <c r="E6210" i="11"/>
  <c r="D6210" i="11"/>
  <c r="B6210" i="11"/>
  <c r="A6210" i="11"/>
  <c r="O6209" i="11"/>
  <c r="N6209" i="11"/>
  <c r="E6209" i="11"/>
  <c r="D6209" i="11"/>
  <c r="B6209" i="11"/>
  <c r="A6209" i="11"/>
  <c r="O6208" i="11"/>
  <c r="N6208" i="11"/>
  <c r="E6208" i="11"/>
  <c r="D6208" i="11"/>
  <c r="B6208" i="11"/>
  <c r="A6208" i="11"/>
  <c r="O6207" i="11"/>
  <c r="N6207" i="11"/>
  <c r="E6207" i="11"/>
  <c r="D6207" i="11"/>
  <c r="B6207" i="11"/>
  <c r="A6207" i="11"/>
  <c r="O6206" i="11"/>
  <c r="N6206" i="11"/>
  <c r="E6206" i="11"/>
  <c r="D6206" i="11"/>
  <c r="B6206" i="11"/>
  <c r="A6206" i="11"/>
  <c r="O6205" i="11"/>
  <c r="N6205" i="11"/>
  <c r="E6205" i="11"/>
  <c r="D6205" i="11"/>
  <c r="B6205" i="11"/>
  <c r="A6205" i="11"/>
  <c r="O6204" i="11"/>
  <c r="N6204" i="11"/>
  <c r="E6204" i="11"/>
  <c r="D6204" i="11"/>
  <c r="B6204" i="11"/>
  <c r="A6204" i="11"/>
  <c r="O6203" i="11"/>
  <c r="N6203" i="11"/>
  <c r="E6203" i="11"/>
  <c r="D6203" i="11"/>
  <c r="B6203" i="11"/>
  <c r="A6203" i="11"/>
  <c r="O6202" i="11"/>
  <c r="N6202" i="11"/>
  <c r="E6202" i="11"/>
  <c r="D6202" i="11"/>
  <c r="B6202" i="11"/>
  <c r="A6202" i="11"/>
  <c r="O6201" i="11"/>
  <c r="N6201" i="11"/>
  <c r="E6201" i="11"/>
  <c r="D6201" i="11"/>
  <c r="B6201" i="11"/>
  <c r="A6201" i="11"/>
  <c r="O6200" i="11"/>
  <c r="N6200" i="11"/>
  <c r="E6200" i="11"/>
  <c r="D6200" i="11"/>
  <c r="B6200" i="11"/>
  <c r="A6200" i="11"/>
  <c r="O6199" i="11"/>
  <c r="N6199" i="11"/>
  <c r="E6199" i="11"/>
  <c r="D6199" i="11"/>
  <c r="B6199" i="11"/>
  <c r="A6199" i="11"/>
  <c r="O6198" i="11"/>
  <c r="N6198" i="11"/>
  <c r="E6198" i="11"/>
  <c r="D6198" i="11"/>
  <c r="B6198" i="11"/>
  <c r="A6198" i="11"/>
  <c r="O6197" i="11"/>
  <c r="N6197" i="11"/>
  <c r="E6197" i="11"/>
  <c r="D6197" i="11"/>
  <c r="B6197" i="11"/>
  <c r="A6197" i="11"/>
  <c r="O6196" i="11"/>
  <c r="N6196" i="11"/>
  <c r="E6196" i="11"/>
  <c r="D6196" i="11"/>
  <c r="B6196" i="11"/>
  <c r="A6196" i="11"/>
  <c r="O6195" i="11"/>
  <c r="N6195" i="11"/>
  <c r="E6195" i="11"/>
  <c r="D6195" i="11"/>
  <c r="B6195" i="11"/>
  <c r="A6195" i="11"/>
  <c r="O6194" i="11"/>
  <c r="N6194" i="11"/>
  <c r="E6194" i="11"/>
  <c r="D6194" i="11"/>
  <c r="B6194" i="11"/>
  <c r="A6194" i="11"/>
  <c r="O6193" i="11"/>
  <c r="N6193" i="11"/>
  <c r="E6193" i="11"/>
  <c r="D6193" i="11"/>
  <c r="B6193" i="11"/>
  <c r="A6193" i="11"/>
  <c r="O6192" i="11"/>
  <c r="N6192" i="11"/>
  <c r="E6192" i="11"/>
  <c r="D6192" i="11"/>
  <c r="B6192" i="11"/>
  <c r="A6192" i="11"/>
  <c r="O6191" i="11"/>
  <c r="N6191" i="11"/>
  <c r="E6191" i="11"/>
  <c r="D6191" i="11"/>
  <c r="B6191" i="11"/>
  <c r="A6191" i="11"/>
  <c r="O6190" i="11"/>
  <c r="N6190" i="11"/>
  <c r="E6190" i="11"/>
  <c r="D6190" i="11"/>
  <c r="B6190" i="11"/>
  <c r="A6190" i="11"/>
  <c r="O6189" i="11"/>
  <c r="N6189" i="11"/>
  <c r="E6189" i="11"/>
  <c r="D6189" i="11"/>
  <c r="B6189" i="11"/>
  <c r="A6189" i="11"/>
  <c r="O6188" i="11"/>
  <c r="N6188" i="11"/>
  <c r="E6188" i="11"/>
  <c r="D6188" i="11"/>
  <c r="B6188" i="11"/>
  <c r="A6188" i="11"/>
  <c r="O6187" i="11"/>
  <c r="N6187" i="11"/>
  <c r="E6187" i="11"/>
  <c r="D6187" i="11"/>
  <c r="B6187" i="11"/>
  <c r="A6187" i="11"/>
  <c r="O6186" i="11"/>
  <c r="N6186" i="11"/>
  <c r="E6186" i="11"/>
  <c r="D6186" i="11"/>
  <c r="B6186" i="11"/>
  <c r="A6186" i="11"/>
  <c r="O6185" i="11"/>
  <c r="N6185" i="11"/>
  <c r="E6185" i="11"/>
  <c r="D6185" i="11"/>
  <c r="B6185" i="11"/>
  <c r="A6185" i="11"/>
  <c r="O6184" i="11"/>
  <c r="N6184" i="11"/>
  <c r="E6184" i="11"/>
  <c r="D6184" i="11"/>
  <c r="B6184" i="11"/>
  <c r="A6184" i="11"/>
  <c r="O6183" i="11"/>
  <c r="N6183" i="11"/>
  <c r="E6183" i="11"/>
  <c r="D6183" i="11"/>
  <c r="B6183" i="11"/>
  <c r="A6183" i="11"/>
  <c r="O6182" i="11"/>
  <c r="N6182" i="11"/>
  <c r="E6182" i="11"/>
  <c r="D6182" i="11"/>
  <c r="B6182" i="11"/>
  <c r="A6182" i="11"/>
  <c r="O6181" i="11"/>
  <c r="N6181" i="11"/>
  <c r="E6181" i="11"/>
  <c r="D6181" i="11"/>
  <c r="B6181" i="11"/>
  <c r="A6181" i="11"/>
  <c r="O6180" i="11"/>
  <c r="N6180" i="11"/>
  <c r="E6180" i="11"/>
  <c r="D6180" i="11"/>
  <c r="B6180" i="11"/>
  <c r="A6180" i="11"/>
  <c r="O6179" i="11"/>
  <c r="N6179" i="11"/>
  <c r="E6179" i="11"/>
  <c r="D6179" i="11"/>
  <c r="B6179" i="11"/>
  <c r="A6179" i="11"/>
  <c r="O6178" i="11"/>
  <c r="N6178" i="11"/>
  <c r="E6178" i="11"/>
  <c r="D6178" i="11"/>
  <c r="B6178" i="11"/>
  <c r="A6178" i="11"/>
  <c r="O6177" i="11"/>
  <c r="N6177" i="11"/>
  <c r="E6177" i="11"/>
  <c r="D6177" i="11"/>
  <c r="B6177" i="11"/>
  <c r="A6177" i="11"/>
  <c r="O6176" i="11"/>
  <c r="N6176" i="11"/>
  <c r="E6176" i="11"/>
  <c r="D6176" i="11"/>
  <c r="B6176" i="11"/>
  <c r="A6176" i="11"/>
  <c r="O6175" i="11"/>
  <c r="N6175" i="11"/>
  <c r="E6175" i="11"/>
  <c r="D6175" i="11"/>
  <c r="B6175" i="11"/>
  <c r="A6175" i="11"/>
  <c r="O6174" i="11"/>
  <c r="N6174" i="11"/>
  <c r="E6174" i="11"/>
  <c r="D6174" i="11"/>
  <c r="B6174" i="11"/>
  <c r="A6174" i="11"/>
  <c r="O6173" i="11"/>
  <c r="N6173" i="11"/>
  <c r="E6173" i="11"/>
  <c r="D6173" i="11"/>
  <c r="B6173" i="11"/>
  <c r="A6173" i="11"/>
  <c r="O6172" i="11"/>
  <c r="N6172" i="11"/>
  <c r="E6172" i="11"/>
  <c r="D6172" i="11"/>
  <c r="B6172" i="11"/>
  <c r="A6172" i="11"/>
  <c r="O6171" i="11"/>
  <c r="N6171" i="11"/>
  <c r="E6171" i="11"/>
  <c r="D6171" i="11"/>
  <c r="B6171" i="11"/>
  <c r="A6171" i="11"/>
  <c r="O6170" i="11"/>
  <c r="N6170" i="11"/>
  <c r="E6170" i="11"/>
  <c r="D6170" i="11"/>
  <c r="B6170" i="11"/>
  <c r="A6170" i="11"/>
  <c r="O6169" i="11"/>
  <c r="N6169" i="11"/>
  <c r="E6169" i="11"/>
  <c r="D6169" i="11"/>
  <c r="B6169" i="11"/>
  <c r="A6169" i="11"/>
  <c r="O6168" i="11"/>
  <c r="N6168" i="11"/>
  <c r="E6168" i="11"/>
  <c r="D6168" i="11"/>
  <c r="B6168" i="11"/>
  <c r="A6168" i="11"/>
  <c r="O6167" i="11"/>
  <c r="N6167" i="11"/>
  <c r="E6167" i="11"/>
  <c r="D6167" i="11"/>
  <c r="B6167" i="11"/>
  <c r="A6167" i="11"/>
  <c r="O6166" i="11"/>
  <c r="N6166" i="11"/>
  <c r="E6166" i="11"/>
  <c r="D6166" i="11"/>
  <c r="B6166" i="11"/>
  <c r="A6166" i="11"/>
  <c r="O6165" i="11"/>
  <c r="N6165" i="11"/>
  <c r="E6165" i="11"/>
  <c r="D6165" i="11"/>
  <c r="B6165" i="11"/>
  <c r="A6165" i="11"/>
  <c r="O6164" i="11"/>
  <c r="N6164" i="11"/>
  <c r="E6164" i="11"/>
  <c r="D6164" i="11"/>
  <c r="B6164" i="11"/>
  <c r="A6164" i="11"/>
  <c r="O6163" i="11"/>
  <c r="N6163" i="11"/>
  <c r="E6163" i="11"/>
  <c r="D6163" i="11"/>
  <c r="B6163" i="11"/>
  <c r="A6163" i="11"/>
  <c r="O6162" i="11"/>
  <c r="N6162" i="11"/>
  <c r="E6162" i="11"/>
  <c r="D6162" i="11"/>
  <c r="B6162" i="11"/>
  <c r="A6162" i="11"/>
  <c r="O6161" i="11"/>
  <c r="N6161" i="11"/>
  <c r="E6161" i="11"/>
  <c r="D6161" i="11"/>
  <c r="B6161" i="11"/>
  <c r="A6161" i="11"/>
  <c r="O6160" i="11"/>
  <c r="N6160" i="11"/>
  <c r="E6160" i="11"/>
  <c r="D6160" i="11"/>
  <c r="B6160" i="11"/>
  <c r="A6160" i="11"/>
  <c r="O6159" i="11"/>
  <c r="N6159" i="11"/>
  <c r="E6159" i="11"/>
  <c r="D6159" i="11"/>
  <c r="B6159" i="11"/>
  <c r="A6159" i="11"/>
  <c r="O6158" i="11"/>
  <c r="N6158" i="11"/>
  <c r="E6158" i="11"/>
  <c r="D6158" i="11"/>
  <c r="B6158" i="11"/>
  <c r="A6158" i="11"/>
  <c r="O6157" i="11"/>
  <c r="N6157" i="11"/>
  <c r="E6157" i="11"/>
  <c r="D6157" i="11"/>
  <c r="B6157" i="11"/>
  <c r="A6157" i="11"/>
  <c r="O6156" i="11"/>
  <c r="N6156" i="11"/>
  <c r="E6156" i="11"/>
  <c r="D6156" i="11"/>
  <c r="B6156" i="11"/>
  <c r="A6156" i="11"/>
  <c r="O6155" i="11"/>
  <c r="N6155" i="11"/>
  <c r="E6155" i="11"/>
  <c r="D6155" i="11"/>
  <c r="B6155" i="11"/>
  <c r="A6155" i="11"/>
  <c r="O6154" i="11"/>
  <c r="N6154" i="11"/>
  <c r="E6154" i="11"/>
  <c r="D6154" i="11"/>
  <c r="B6154" i="11"/>
  <c r="A6154" i="11"/>
  <c r="O6153" i="11"/>
  <c r="N6153" i="11"/>
  <c r="E6153" i="11"/>
  <c r="D6153" i="11"/>
  <c r="B6153" i="11"/>
  <c r="A6153" i="11"/>
  <c r="O6152" i="11"/>
  <c r="N6152" i="11"/>
  <c r="E6152" i="11"/>
  <c r="D6152" i="11"/>
  <c r="B6152" i="11"/>
  <c r="A6152" i="11"/>
  <c r="O6151" i="11"/>
  <c r="N6151" i="11"/>
  <c r="E6151" i="11"/>
  <c r="D6151" i="11"/>
  <c r="B6151" i="11"/>
  <c r="A6151" i="11"/>
  <c r="O6150" i="11"/>
  <c r="N6150" i="11"/>
  <c r="E6150" i="11"/>
  <c r="D6150" i="11"/>
  <c r="B6150" i="11"/>
  <c r="A6150" i="11"/>
  <c r="O6149" i="11"/>
  <c r="N6149" i="11"/>
  <c r="E6149" i="11"/>
  <c r="D6149" i="11"/>
  <c r="B6149" i="11"/>
  <c r="A6149" i="11"/>
  <c r="O6148" i="11"/>
  <c r="N6148" i="11"/>
  <c r="E6148" i="11"/>
  <c r="D6148" i="11"/>
  <c r="B6148" i="11"/>
  <c r="A6148" i="11"/>
  <c r="O6147" i="11"/>
  <c r="N6147" i="11"/>
  <c r="E6147" i="11"/>
  <c r="D6147" i="11"/>
  <c r="B6147" i="11"/>
  <c r="A6147" i="11"/>
  <c r="O6146" i="11"/>
  <c r="N6146" i="11"/>
  <c r="E6146" i="11"/>
  <c r="D6146" i="11"/>
  <c r="B6146" i="11"/>
  <c r="A6146" i="11"/>
  <c r="O6145" i="11"/>
  <c r="N6145" i="11"/>
  <c r="E6145" i="11"/>
  <c r="D6145" i="11"/>
  <c r="B6145" i="11"/>
  <c r="A6145" i="11"/>
  <c r="O6144" i="11"/>
  <c r="N6144" i="11"/>
  <c r="E6144" i="11"/>
  <c r="D6144" i="11"/>
  <c r="B6144" i="11"/>
  <c r="A6144" i="11"/>
  <c r="O6143" i="11"/>
  <c r="N6143" i="11"/>
  <c r="E6143" i="11"/>
  <c r="D6143" i="11"/>
  <c r="B6143" i="11"/>
  <c r="A6143" i="11"/>
  <c r="O6142" i="11"/>
  <c r="N6142" i="11"/>
  <c r="E6142" i="11"/>
  <c r="D6142" i="11"/>
  <c r="B6142" i="11"/>
  <c r="A6142" i="11"/>
  <c r="O6141" i="11"/>
  <c r="N6141" i="11"/>
  <c r="E6141" i="11"/>
  <c r="D6141" i="11"/>
  <c r="B6141" i="11"/>
  <c r="A6141" i="11"/>
  <c r="O6140" i="11"/>
  <c r="N6140" i="11"/>
  <c r="E6140" i="11"/>
  <c r="D6140" i="11"/>
  <c r="B6140" i="11"/>
  <c r="A6140" i="11"/>
  <c r="O6139" i="11"/>
  <c r="N6139" i="11"/>
  <c r="E6139" i="11"/>
  <c r="D6139" i="11"/>
  <c r="B6139" i="11"/>
  <c r="A6139" i="11"/>
  <c r="O6138" i="11"/>
  <c r="N6138" i="11"/>
  <c r="E6138" i="11"/>
  <c r="D6138" i="11"/>
  <c r="B6138" i="11"/>
  <c r="A6138" i="11"/>
  <c r="O6137" i="11"/>
  <c r="N6137" i="11"/>
  <c r="E6137" i="11"/>
  <c r="D6137" i="11"/>
  <c r="B6137" i="11"/>
  <c r="A6137" i="11"/>
  <c r="O6136" i="11"/>
  <c r="N6136" i="11"/>
  <c r="E6136" i="11"/>
  <c r="D6136" i="11"/>
  <c r="B6136" i="11"/>
  <c r="A6136" i="11"/>
  <c r="O6135" i="11"/>
  <c r="N6135" i="11"/>
  <c r="E6135" i="11"/>
  <c r="D6135" i="11"/>
  <c r="B6135" i="11"/>
  <c r="A6135" i="11"/>
  <c r="O6134" i="11"/>
  <c r="N6134" i="11"/>
  <c r="E6134" i="11"/>
  <c r="D6134" i="11"/>
  <c r="B6134" i="11"/>
  <c r="A6134" i="11"/>
  <c r="O6133" i="11"/>
  <c r="N6133" i="11"/>
  <c r="E6133" i="11"/>
  <c r="D6133" i="11"/>
  <c r="B6133" i="11"/>
  <c r="A6133" i="11"/>
  <c r="O6132" i="11"/>
  <c r="N6132" i="11"/>
  <c r="E6132" i="11"/>
  <c r="D6132" i="11"/>
  <c r="B6132" i="11"/>
  <c r="A6132" i="11"/>
  <c r="O6131" i="11"/>
  <c r="N6131" i="11"/>
  <c r="E6131" i="11"/>
  <c r="D6131" i="11"/>
  <c r="B6131" i="11"/>
  <c r="A6131" i="11"/>
  <c r="O6130" i="11"/>
  <c r="N6130" i="11"/>
  <c r="E6130" i="11"/>
  <c r="D6130" i="11"/>
  <c r="B6130" i="11"/>
  <c r="A6130" i="11"/>
  <c r="O6129" i="11"/>
  <c r="N6129" i="11"/>
  <c r="E6129" i="11"/>
  <c r="D6129" i="11"/>
  <c r="B6129" i="11"/>
  <c r="A6129" i="11"/>
  <c r="O6128" i="11"/>
  <c r="N6128" i="11"/>
  <c r="E6128" i="11"/>
  <c r="D6128" i="11"/>
  <c r="B6128" i="11"/>
  <c r="A6128" i="11"/>
  <c r="O6127" i="11"/>
  <c r="N6127" i="11"/>
  <c r="E6127" i="11"/>
  <c r="D6127" i="11"/>
  <c r="B6127" i="11"/>
  <c r="A6127" i="11"/>
  <c r="O6126" i="11"/>
  <c r="N6126" i="11"/>
  <c r="E6126" i="11"/>
  <c r="D6126" i="11"/>
  <c r="B6126" i="11"/>
  <c r="A6126" i="11"/>
  <c r="O6125" i="11"/>
  <c r="N6125" i="11"/>
  <c r="E6125" i="11"/>
  <c r="D6125" i="11"/>
  <c r="B6125" i="11"/>
  <c r="A6125" i="11"/>
  <c r="O6124" i="11"/>
  <c r="N6124" i="11"/>
  <c r="E6124" i="11"/>
  <c r="D6124" i="11"/>
  <c r="B6124" i="11"/>
  <c r="A6124" i="11"/>
  <c r="O6123" i="11"/>
  <c r="N6123" i="11"/>
  <c r="E6123" i="11"/>
  <c r="D6123" i="11"/>
  <c r="B6123" i="11"/>
  <c r="A6123" i="11"/>
  <c r="O6122" i="11"/>
  <c r="N6122" i="11"/>
  <c r="E6122" i="11"/>
  <c r="D6122" i="11"/>
  <c r="B6122" i="11"/>
  <c r="A6122" i="11"/>
  <c r="O6121" i="11"/>
  <c r="N6121" i="11"/>
  <c r="E6121" i="11"/>
  <c r="D6121" i="11"/>
  <c r="B6121" i="11"/>
  <c r="A6121" i="11"/>
  <c r="O6120" i="11"/>
  <c r="N6120" i="11"/>
  <c r="E6120" i="11"/>
  <c r="D6120" i="11"/>
  <c r="B6120" i="11"/>
  <c r="A6120" i="11"/>
  <c r="O6119" i="11"/>
  <c r="N6119" i="11"/>
  <c r="E6119" i="11"/>
  <c r="D6119" i="11"/>
  <c r="B6119" i="11"/>
  <c r="A6119" i="11"/>
  <c r="O6118" i="11"/>
  <c r="N6118" i="11"/>
  <c r="E6118" i="11"/>
  <c r="D6118" i="11"/>
  <c r="B6118" i="11"/>
  <c r="A6118" i="11"/>
  <c r="O6117" i="11"/>
  <c r="N6117" i="11"/>
  <c r="E6117" i="11"/>
  <c r="D6117" i="11"/>
  <c r="B6117" i="11"/>
  <c r="A6117" i="11"/>
  <c r="O6116" i="11"/>
  <c r="N6116" i="11"/>
  <c r="E6116" i="11"/>
  <c r="D6116" i="11"/>
  <c r="B6116" i="11"/>
  <c r="A6116" i="11"/>
  <c r="O6115" i="11"/>
  <c r="N6115" i="11"/>
  <c r="E6115" i="11"/>
  <c r="D6115" i="11"/>
  <c r="B6115" i="11"/>
  <c r="A6115" i="11"/>
  <c r="O6114" i="11"/>
  <c r="N6114" i="11"/>
  <c r="E6114" i="11"/>
  <c r="D6114" i="11"/>
  <c r="B6114" i="11"/>
  <c r="A6114" i="11"/>
  <c r="O6113" i="11"/>
  <c r="N6113" i="11"/>
  <c r="E6113" i="11"/>
  <c r="D6113" i="11"/>
  <c r="B6113" i="11"/>
  <c r="A6113" i="11"/>
  <c r="O6112" i="11"/>
  <c r="N6112" i="11"/>
  <c r="E6112" i="11"/>
  <c r="D6112" i="11"/>
  <c r="B6112" i="11"/>
  <c r="A6112" i="11"/>
  <c r="O6111" i="11"/>
  <c r="N6111" i="11"/>
  <c r="E6111" i="11"/>
  <c r="D6111" i="11"/>
  <c r="B6111" i="11"/>
  <c r="A6111" i="11"/>
  <c r="O6110" i="11"/>
  <c r="N6110" i="11"/>
  <c r="E6110" i="11"/>
  <c r="D6110" i="11"/>
  <c r="B6110" i="11"/>
  <c r="A6110" i="11"/>
  <c r="O6109" i="11"/>
  <c r="N6109" i="11"/>
  <c r="E6109" i="11"/>
  <c r="D6109" i="11"/>
  <c r="B6109" i="11"/>
  <c r="A6109" i="11"/>
  <c r="O6108" i="11"/>
  <c r="N6108" i="11"/>
  <c r="E6108" i="11"/>
  <c r="D6108" i="11"/>
  <c r="B6108" i="11"/>
  <c r="A6108" i="11"/>
  <c r="O6107" i="11"/>
  <c r="N6107" i="11"/>
  <c r="E6107" i="11"/>
  <c r="D6107" i="11"/>
  <c r="B6107" i="11"/>
  <c r="A6107" i="11"/>
  <c r="O6106" i="11"/>
  <c r="N6106" i="11"/>
  <c r="E6106" i="11"/>
  <c r="D6106" i="11"/>
  <c r="B6106" i="11"/>
  <c r="A6106" i="11"/>
  <c r="O6105" i="11"/>
  <c r="N6105" i="11"/>
  <c r="E6105" i="11"/>
  <c r="D6105" i="11"/>
  <c r="B6105" i="11"/>
  <c r="A6105" i="11"/>
  <c r="O6104" i="11"/>
  <c r="N6104" i="11"/>
  <c r="E6104" i="11"/>
  <c r="D6104" i="11"/>
  <c r="B6104" i="11"/>
  <c r="A6104" i="11"/>
  <c r="O6103" i="11"/>
  <c r="N6103" i="11"/>
  <c r="E6103" i="11"/>
  <c r="D6103" i="11"/>
  <c r="B6103" i="11"/>
  <c r="A6103" i="11"/>
  <c r="O6102" i="11"/>
  <c r="N6102" i="11"/>
  <c r="E6102" i="11"/>
  <c r="D6102" i="11"/>
  <c r="B6102" i="11"/>
  <c r="A6102" i="11"/>
  <c r="O6101" i="11"/>
  <c r="N6101" i="11"/>
  <c r="E6101" i="11"/>
  <c r="D6101" i="11"/>
  <c r="B6101" i="11"/>
  <c r="A6101" i="11"/>
  <c r="O6100" i="11"/>
  <c r="N6100" i="11"/>
  <c r="E6100" i="11"/>
  <c r="D6100" i="11"/>
  <c r="B6100" i="11"/>
  <c r="A6100" i="11"/>
  <c r="O6099" i="11"/>
  <c r="N6099" i="11"/>
  <c r="E6099" i="11"/>
  <c r="D6099" i="11"/>
  <c r="B6099" i="11"/>
  <c r="A6099" i="11"/>
  <c r="O6098" i="11"/>
  <c r="N6098" i="11"/>
  <c r="E6098" i="11"/>
  <c r="D6098" i="11"/>
  <c r="B6098" i="11"/>
  <c r="A6098" i="11"/>
  <c r="O6097" i="11"/>
  <c r="N6097" i="11"/>
  <c r="E6097" i="11"/>
  <c r="D6097" i="11"/>
  <c r="B6097" i="11"/>
  <c r="A6097" i="11"/>
  <c r="O6096" i="11"/>
  <c r="N6096" i="11"/>
  <c r="E6096" i="11"/>
  <c r="D6096" i="11"/>
  <c r="B6096" i="11"/>
  <c r="A6096" i="11"/>
  <c r="O6095" i="11"/>
  <c r="N6095" i="11"/>
  <c r="E6095" i="11"/>
  <c r="D6095" i="11"/>
  <c r="B6095" i="11"/>
  <c r="A6095" i="11"/>
  <c r="O6094" i="11"/>
  <c r="N6094" i="11"/>
  <c r="E6094" i="11"/>
  <c r="D6094" i="11"/>
  <c r="B6094" i="11"/>
  <c r="A6094" i="11"/>
  <c r="O6093" i="11"/>
  <c r="N6093" i="11"/>
  <c r="E6093" i="11"/>
  <c r="D6093" i="11"/>
  <c r="B6093" i="11"/>
  <c r="A6093" i="11"/>
  <c r="O6092" i="11"/>
  <c r="N6092" i="11"/>
  <c r="E6092" i="11"/>
  <c r="D6092" i="11"/>
  <c r="B6092" i="11"/>
  <c r="A6092" i="11"/>
  <c r="O6091" i="11"/>
  <c r="N6091" i="11"/>
  <c r="E6091" i="11"/>
  <c r="D6091" i="11"/>
  <c r="B6091" i="11"/>
  <c r="A6091" i="11"/>
  <c r="O6090" i="11"/>
  <c r="N6090" i="11"/>
  <c r="E6090" i="11"/>
  <c r="D6090" i="11"/>
  <c r="B6090" i="11"/>
  <c r="A6090" i="11"/>
  <c r="O6089" i="11"/>
  <c r="N6089" i="11"/>
  <c r="E6089" i="11"/>
  <c r="D6089" i="11"/>
  <c r="B6089" i="11"/>
  <c r="A6089" i="11"/>
  <c r="O6088" i="11"/>
  <c r="N6088" i="11"/>
  <c r="E6088" i="11"/>
  <c r="D6088" i="11"/>
  <c r="B6088" i="11"/>
  <c r="A6088" i="11"/>
  <c r="O6087" i="11"/>
  <c r="N6087" i="11"/>
  <c r="E6087" i="11"/>
  <c r="D6087" i="11"/>
  <c r="B6087" i="11"/>
  <c r="A6087" i="11"/>
  <c r="O6086" i="11"/>
  <c r="N6086" i="11"/>
  <c r="E6086" i="11"/>
  <c r="D6086" i="11"/>
  <c r="B6086" i="11"/>
  <c r="A6086" i="11"/>
  <c r="O6085" i="11"/>
  <c r="N6085" i="11"/>
  <c r="E6085" i="11"/>
  <c r="D6085" i="11"/>
  <c r="B6085" i="11"/>
  <c r="A6085" i="11"/>
  <c r="O6084" i="11"/>
  <c r="N6084" i="11"/>
  <c r="E6084" i="11"/>
  <c r="D6084" i="11"/>
  <c r="B6084" i="11"/>
  <c r="A6084" i="11"/>
  <c r="O6083" i="11"/>
  <c r="N6083" i="11"/>
  <c r="E6083" i="11"/>
  <c r="D6083" i="11"/>
  <c r="B6083" i="11"/>
  <c r="A6083" i="11"/>
  <c r="O6082" i="11"/>
  <c r="N6082" i="11"/>
  <c r="E6082" i="11"/>
  <c r="D6082" i="11"/>
  <c r="B6082" i="11"/>
  <c r="A6082" i="11"/>
  <c r="O6081" i="11"/>
  <c r="N6081" i="11"/>
  <c r="E6081" i="11"/>
  <c r="D6081" i="11"/>
  <c r="B6081" i="11"/>
  <c r="A6081" i="11"/>
  <c r="O6080" i="11"/>
  <c r="N6080" i="11"/>
  <c r="E6080" i="11"/>
  <c r="D6080" i="11"/>
  <c r="B6080" i="11"/>
  <c r="A6080" i="11"/>
  <c r="O6079" i="11"/>
  <c r="N6079" i="11"/>
  <c r="E6079" i="11"/>
  <c r="D6079" i="11"/>
  <c r="B6079" i="11"/>
  <c r="A6079" i="11"/>
  <c r="O6078" i="11"/>
  <c r="N6078" i="11"/>
  <c r="E6078" i="11"/>
  <c r="D6078" i="11"/>
  <c r="B6078" i="11"/>
  <c r="A6078" i="11"/>
  <c r="O6077" i="11"/>
  <c r="N6077" i="11"/>
  <c r="E6077" i="11"/>
  <c r="D6077" i="11"/>
  <c r="B6077" i="11"/>
  <c r="A6077" i="11"/>
  <c r="O6076" i="11"/>
  <c r="N6076" i="11"/>
  <c r="E6076" i="11"/>
  <c r="D6076" i="11"/>
  <c r="B6076" i="11"/>
  <c r="A6076" i="11"/>
  <c r="O6075" i="11"/>
  <c r="N6075" i="11"/>
  <c r="E6075" i="11"/>
  <c r="D6075" i="11"/>
  <c r="B6075" i="11"/>
  <c r="A6075" i="11"/>
  <c r="O6074" i="11"/>
  <c r="N6074" i="11"/>
  <c r="E6074" i="11"/>
  <c r="D6074" i="11"/>
  <c r="B6074" i="11"/>
  <c r="A6074" i="11"/>
  <c r="O6073" i="11"/>
  <c r="N6073" i="11"/>
  <c r="E6073" i="11"/>
  <c r="D6073" i="11"/>
  <c r="B6073" i="11"/>
  <c r="A6073" i="11"/>
  <c r="O6072" i="11"/>
  <c r="N6072" i="11"/>
  <c r="E6072" i="11"/>
  <c r="D6072" i="11"/>
  <c r="B6072" i="11"/>
  <c r="A6072" i="11"/>
  <c r="O6071" i="11"/>
  <c r="N6071" i="11"/>
  <c r="E6071" i="11"/>
  <c r="D6071" i="11"/>
  <c r="B6071" i="11"/>
  <c r="A6071" i="11"/>
  <c r="O6070" i="11"/>
  <c r="N6070" i="11"/>
  <c r="E6070" i="11"/>
  <c r="D6070" i="11"/>
  <c r="B6070" i="11"/>
  <c r="A6070" i="11"/>
  <c r="O6069" i="11"/>
  <c r="N6069" i="11"/>
  <c r="E6069" i="11"/>
  <c r="D6069" i="11"/>
  <c r="B6069" i="11"/>
  <c r="A6069" i="11"/>
  <c r="O6068" i="11"/>
  <c r="N6068" i="11"/>
  <c r="E6068" i="11"/>
  <c r="D6068" i="11"/>
  <c r="B6068" i="11"/>
  <c r="A6068" i="11"/>
  <c r="O6067" i="11"/>
  <c r="N6067" i="11"/>
  <c r="E6067" i="11"/>
  <c r="D6067" i="11"/>
  <c r="B6067" i="11"/>
  <c r="A6067" i="11"/>
  <c r="O6066" i="11"/>
  <c r="N6066" i="11"/>
  <c r="E6066" i="11"/>
  <c r="D6066" i="11"/>
  <c r="B6066" i="11"/>
  <c r="A6066" i="11"/>
  <c r="O6065" i="11"/>
  <c r="N6065" i="11"/>
  <c r="E6065" i="11"/>
  <c r="D6065" i="11"/>
  <c r="B6065" i="11"/>
  <c r="A6065" i="11"/>
  <c r="O6064" i="11"/>
  <c r="N6064" i="11"/>
  <c r="E6064" i="11"/>
  <c r="D6064" i="11"/>
  <c r="B6064" i="11"/>
  <c r="A6064" i="11"/>
  <c r="O6063" i="11"/>
  <c r="N6063" i="11"/>
  <c r="E6063" i="11"/>
  <c r="D6063" i="11"/>
  <c r="B6063" i="11"/>
  <c r="A6063" i="11"/>
  <c r="O6062" i="11"/>
  <c r="N6062" i="11"/>
  <c r="E6062" i="11"/>
  <c r="D6062" i="11"/>
  <c r="B6062" i="11"/>
  <c r="A6062" i="11"/>
  <c r="O6061" i="11"/>
  <c r="N6061" i="11"/>
  <c r="E6061" i="11"/>
  <c r="D6061" i="11"/>
  <c r="B6061" i="11"/>
  <c r="A6061" i="11"/>
  <c r="O6060" i="11"/>
  <c r="N6060" i="11"/>
  <c r="E6060" i="11"/>
  <c r="D6060" i="11"/>
  <c r="B6060" i="11"/>
  <c r="A6060" i="11"/>
  <c r="O6059" i="11"/>
  <c r="N6059" i="11"/>
  <c r="E6059" i="11"/>
  <c r="D6059" i="11"/>
  <c r="B6059" i="11"/>
  <c r="A6059" i="11"/>
  <c r="O6058" i="11"/>
  <c r="N6058" i="11"/>
  <c r="E6058" i="11"/>
  <c r="D6058" i="11"/>
  <c r="B6058" i="11"/>
  <c r="A6058" i="11"/>
  <c r="O6057" i="11"/>
  <c r="N6057" i="11"/>
  <c r="E6057" i="11"/>
  <c r="D6057" i="11"/>
  <c r="B6057" i="11"/>
  <c r="A6057" i="11"/>
  <c r="O6056" i="11"/>
  <c r="N6056" i="11"/>
  <c r="E6056" i="11"/>
  <c r="D6056" i="11"/>
  <c r="B6056" i="11"/>
  <c r="A6056" i="11"/>
  <c r="O6055" i="11"/>
  <c r="N6055" i="11"/>
  <c r="E6055" i="11"/>
  <c r="D6055" i="11"/>
  <c r="B6055" i="11"/>
  <c r="A6055" i="11"/>
  <c r="O6054" i="11"/>
  <c r="N6054" i="11"/>
  <c r="E6054" i="11"/>
  <c r="D6054" i="11"/>
  <c r="B6054" i="11"/>
  <c r="A6054" i="11"/>
  <c r="O6053" i="11"/>
  <c r="N6053" i="11"/>
  <c r="E6053" i="11"/>
  <c r="D6053" i="11"/>
  <c r="B6053" i="11"/>
  <c r="A6053" i="11"/>
  <c r="O6052" i="11"/>
  <c r="N6052" i="11"/>
  <c r="E6052" i="11"/>
  <c r="D6052" i="11"/>
  <c r="B6052" i="11"/>
  <c r="A6052" i="11"/>
  <c r="O6051" i="11"/>
  <c r="N6051" i="11"/>
  <c r="E6051" i="11"/>
  <c r="D6051" i="11"/>
  <c r="B6051" i="11"/>
  <c r="A6051" i="11"/>
  <c r="O6050" i="11"/>
  <c r="N6050" i="11"/>
  <c r="E6050" i="11"/>
  <c r="D6050" i="11"/>
  <c r="B6050" i="11"/>
  <c r="A6050" i="11"/>
  <c r="O6049" i="11"/>
  <c r="N6049" i="11"/>
  <c r="E6049" i="11"/>
  <c r="D6049" i="11"/>
  <c r="B6049" i="11"/>
  <c r="A6049" i="11"/>
  <c r="O6048" i="11"/>
  <c r="N6048" i="11"/>
  <c r="E6048" i="11"/>
  <c r="D6048" i="11"/>
  <c r="B6048" i="11"/>
  <c r="A6048" i="11"/>
  <c r="O6047" i="11"/>
  <c r="N6047" i="11"/>
  <c r="E6047" i="11"/>
  <c r="D6047" i="11"/>
  <c r="B6047" i="11"/>
  <c r="A6047" i="11"/>
  <c r="O6046" i="11"/>
  <c r="N6046" i="11"/>
  <c r="E6046" i="11"/>
  <c r="D6046" i="11"/>
  <c r="B6046" i="11"/>
  <c r="A6046" i="11"/>
  <c r="O6045" i="11"/>
  <c r="N6045" i="11"/>
  <c r="E6045" i="11"/>
  <c r="D6045" i="11"/>
  <c r="B6045" i="11"/>
  <c r="A6045" i="11"/>
  <c r="O6044" i="11"/>
  <c r="N6044" i="11"/>
  <c r="E6044" i="11"/>
  <c r="D6044" i="11"/>
  <c r="B6044" i="11"/>
  <c r="A6044" i="11"/>
  <c r="O6043" i="11"/>
  <c r="N6043" i="11"/>
  <c r="E6043" i="11"/>
  <c r="D6043" i="11"/>
  <c r="B6043" i="11"/>
  <c r="A6043" i="11"/>
  <c r="O6042" i="11"/>
  <c r="N6042" i="11"/>
  <c r="E6042" i="11"/>
  <c r="D6042" i="11"/>
  <c r="B6042" i="11"/>
  <c r="A6042" i="11"/>
  <c r="O6041" i="11"/>
  <c r="N6041" i="11"/>
  <c r="E6041" i="11"/>
  <c r="D6041" i="11"/>
  <c r="B6041" i="11"/>
  <c r="A6041" i="11"/>
  <c r="O6040" i="11"/>
  <c r="N6040" i="11"/>
  <c r="E6040" i="11"/>
  <c r="D6040" i="11"/>
  <c r="B6040" i="11"/>
  <c r="A6040" i="11"/>
  <c r="O6039" i="11"/>
  <c r="N6039" i="11"/>
  <c r="E6039" i="11"/>
  <c r="D6039" i="11"/>
  <c r="B6039" i="11"/>
  <c r="A6039" i="11"/>
  <c r="O6038" i="11"/>
  <c r="N6038" i="11"/>
  <c r="E6038" i="11"/>
  <c r="D6038" i="11"/>
  <c r="B6038" i="11"/>
  <c r="A6038" i="11"/>
  <c r="O6037" i="11"/>
  <c r="N6037" i="11"/>
  <c r="E6037" i="11"/>
  <c r="D6037" i="11"/>
  <c r="B6037" i="11"/>
  <c r="A6037" i="11"/>
  <c r="O6036" i="11"/>
  <c r="N6036" i="11"/>
  <c r="E6036" i="11"/>
  <c r="D6036" i="11"/>
  <c r="B6036" i="11"/>
  <c r="A6036" i="11"/>
  <c r="O6035" i="11"/>
  <c r="N6035" i="11"/>
  <c r="E6035" i="11"/>
  <c r="D6035" i="11"/>
  <c r="B6035" i="11"/>
  <c r="A6035" i="11"/>
  <c r="O6034" i="11"/>
  <c r="N6034" i="11"/>
  <c r="E6034" i="11"/>
  <c r="D6034" i="11"/>
  <c r="B6034" i="11"/>
  <c r="A6034" i="11"/>
  <c r="O6033" i="11"/>
  <c r="N6033" i="11"/>
  <c r="E6033" i="11"/>
  <c r="D6033" i="11"/>
  <c r="B6033" i="11"/>
  <c r="A6033" i="11"/>
  <c r="O6032" i="11"/>
  <c r="N6032" i="11"/>
  <c r="E6032" i="11"/>
  <c r="D6032" i="11"/>
  <c r="B6032" i="11"/>
  <c r="A6032" i="11"/>
  <c r="O6031" i="11"/>
  <c r="N6031" i="11"/>
  <c r="E6031" i="11"/>
  <c r="D6031" i="11"/>
  <c r="B6031" i="11"/>
  <c r="A6031" i="11"/>
  <c r="O6030" i="11"/>
  <c r="N6030" i="11"/>
  <c r="E6030" i="11"/>
  <c r="D6030" i="11"/>
  <c r="B6030" i="11"/>
  <c r="A6030" i="11"/>
  <c r="O6029" i="11"/>
  <c r="N6029" i="11"/>
  <c r="E6029" i="11"/>
  <c r="D6029" i="11"/>
  <c r="B6029" i="11"/>
  <c r="A6029" i="11"/>
  <c r="O6028" i="11"/>
  <c r="N6028" i="11"/>
  <c r="E6028" i="11"/>
  <c r="D6028" i="11"/>
  <c r="B6028" i="11"/>
  <c r="A6028" i="11"/>
  <c r="O6027" i="11"/>
  <c r="N6027" i="11"/>
  <c r="E6027" i="11"/>
  <c r="D6027" i="11"/>
  <c r="B6027" i="11"/>
  <c r="A6027" i="11"/>
  <c r="O6026" i="11"/>
  <c r="N6026" i="11"/>
  <c r="E6026" i="11"/>
  <c r="D6026" i="11"/>
  <c r="B6026" i="11"/>
  <c r="A6026" i="11"/>
  <c r="O6025" i="11"/>
  <c r="N6025" i="11"/>
  <c r="E6025" i="11"/>
  <c r="D6025" i="11"/>
  <c r="B6025" i="11"/>
  <c r="A6025" i="11"/>
  <c r="O6024" i="11"/>
  <c r="N6024" i="11"/>
  <c r="E6024" i="11"/>
  <c r="D6024" i="11"/>
  <c r="B6024" i="11"/>
  <c r="A6024" i="11"/>
  <c r="O6023" i="11"/>
  <c r="N6023" i="11"/>
  <c r="E6023" i="11"/>
  <c r="D6023" i="11"/>
  <c r="B6023" i="11"/>
  <c r="A6023" i="11"/>
  <c r="O6022" i="11"/>
  <c r="N6022" i="11"/>
  <c r="E6022" i="11"/>
  <c r="D6022" i="11"/>
  <c r="B6022" i="11"/>
  <c r="A6022" i="11"/>
  <c r="O6021" i="11"/>
  <c r="N6021" i="11"/>
  <c r="E6021" i="11"/>
  <c r="D6021" i="11"/>
  <c r="B6021" i="11"/>
  <c r="A6021" i="11"/>
  <c r="O6020" i="11"/>
  <c r="N6020" i="11"/>
  <c r="E6020" i="11"/>
  <c r="D6020" i="11"/>
  <c r="B6020" i="11"/>
  <c r="A6020" i="11"/>
  <c r="O6019" i="11"/>
  <c r="N6019" i="11"/>
  <c r="E6019" i="11"/>
  <c r="D6019" i="11"/>
  <c r="B6019" i="11"/>
  <c r="A6019" i="11"/>
  <c r="O6018" i="11"/>
  <c r="N6018" i="11"/>
  <c r="E6018" i="11"/>
  <c r="D6018" i="11"/>
  <c r="B6018" i="11"/>
  <c r="A6018" i="11"/>
  <c r="O6017" i="11"/>
  <c r="N6017" i="11"/>
  <c r="E6017" i="11"/>
  <c r="D6017" i="11"/>
  <c r="B6017" i="11"/>
  <c r="A6017" i="11"/>
  <c r="O6016" i="11"/>
  <c r="N6016" i="11"/>
  <c r="E6016" i="11"/>
  <c r="D6016" i="11"/>
  <c r="B6016" i="11"/>
  <c r="A6016" i="11"/>
  <c r="O6015" i="11"/>
  <c r="N6015" i="11"/>
  <c r="E6015" i="11"/>
  <c r="D6015" i="11"/>
  <c r="B6015" i="11"/>
  <c r="A6015" i="11"/>
  <c r="O6014" i="11"/>
  <c r="N6014" i="11"/>
  <c r="E6014" i="11"/>
  <c r="D6014" i="11"/>
  <c r="B6014" i="11"/>
  <c r="A6014" i="11"/>
  <c r="O6013" i="11"/>
  <c r="N6013" i="11"/>
  <c r="E6013" i="11"/>
  <c r="D6013" i="11"/>
  <c r="B6013" i="11"/>
  <c r="A6013" i="11"/>
  <c r="O6012" i="11"/>
  <c r="N6012" i="11"/>
  <c r="E6012" i="11"/>
  <c r="D6012" i="11"/>
  <c r="B6012" i="11"/>
  <c r="A6012" i="11"/>
  <c r="O6011" i="11"/>
  <c r="N6011" i="11"/>
  <c r="E6011" i="11"/>
  <c r="D6011" i="11"/>
  <c r="B6011" i="11"/>
  <c r="A6011" i="11"/>
  <c r="O6010" i="11"/>
  <c r="N6010" i="11"/>
  <c r="E6010" i="11"/>
  <c r="D6010" i="11"/>
  <c r="B6010" i="11"/>
  <c r="A6010" i="11"/>
  <c r="O6009" i="11"/>
  <c r="N6009" i="11"/>
  <c r="E6009" i="11"/>
  <c r="D6009" i="11"/>
  <c r="B6009" i="11"/>
  <c r="A6009" i="11"/>
  <c r="O6008" i="11"/>
  <c r="N6008" i="11"/>
  <c r="E6008" i="11"/>
  <c r="D6008" i="11"/>
  <c r="B6008" i="11"/>
  <c r="A6008" i="11"/>
  <c r="O6007" i="11"/>
  <c r="N6007" i="11"/>
  <c r="E6007" i="11"/>
  <c r="D6007" i="11"/>
  <c r="B6007" i="11"/>
  <c r="A6007" i="11"/>
  <c r="O6006" i="11"/>
  <c r="N6006" i="11"/>
  <c r="E6006" i="11"/>
  <c r="D6006" i="11"/>
  <c r="B6006" i="11"/>
  <c r="A6006" i="11"/>
  <c r="O6005" i="11"/>
  <c r="N6005" i="11"/>
  <c r="E6005" i="11"/>
  <c r="D6005" i="11"/>
  <c r="B6005" i="11"/>
  <c r="A6005" i="11"/>
  <c r="O6004" i="11"/>
  <c r="N6004" i="11"/>
  <c r="E6004" i="11"/>
  <c r="D6004" i="11"/>
  <c r="B6004" i="11"/>
  <c r="A6004" i="11"/>
  <c r="O6003" i="11"/>
  <c r="N6003" i="11"/>
  <c r="E6003" i="11"/>
  <c r="D6003" i="11"/>
  <c r="B6003" i="11"/>
  <c r="A6003" i="11"/>
  <c r="O6002" i="11"/>
  <c r="N6002" i="11"/>
  <c r="E6002" i="11"/>
  <c r="D6002" i="11"/>
  <c r="B6002" i="11"/>
  <c r="A6002" i="11"/>
  <c r="O6001" i="11"/>
  <c r="N6001" i="11"/>
  <c r="E6001" i="11"/>
  <c r="D6001" i="11"/>
  <c r="B6001" i="11"/>
  <c r="A6001" i="11"/>
  <c r="O6000" i="11"/>
  <c r="N6000" i="11"/>
  <c r="E6000" i="11"/>
  <c r="D6000" i="11"/>
  <c r="B6000" i="11"/>
  <c r="A6000" i="11"/>
  <c r="O5999" i="11"/>
  <c r="N5999" i="11"/>
  <c r="E5999" i="11"/>
  <c r="D5999" i="11"/>
  <c r="B5999" i="11"/>
  <c r="A5999" i="11"/>
  <c r="O5998" i="11"/>
  <c r="N5998" i="11"/>
  <c r="E5998" i="11"/>
  <c r="D5998" i="11"/>
  <c r="B5998" i="11"/>
  <c r="A5998" i="11"/>
  <c r="O5997" i="11"/>
  <c r="N5997" i="11"/>
  <c r="E5997" i="11"/>
  <c r="D5997" i="11"/>
  <c r="B5997" i="11"/>
  <c r="A5997" i="11"/>
  <c r="O5996" i="11"/>
  <c r="N5996" i="11"/>
  <c r="E5996" i="11"/>
  <c r="D5996" i="11"/>
  <c r="B5996" i="11"/>
  <c r="A5996" i="11"/>
  <c r="O5995" i="11"/>
  <c r="N5995" i="11"/>
  <c r="E5995" i="11"/>
  <c r="D5995" i="11"/>
  <c r="B5995" i="11"/>
  <c r="A5995" i="11"/>
  <c r="O5994" i="11"/>
  <c r="N5994" i="11"/>
  <c r="E5994" i="11"/>
  <c r="D5994" i="11"/>
  <c r="B5994" i="11"/>
  <c r="A5994" i="11"/>
  <c r="O5993" i="11"/>
  <c r="N5993" i="11"/>
  <c r="E5993" i="11"/>
  <c r="D5993" i="11"/>
  <c r="B5993" i="11"/>
  <c r="A5993" i="11"/>
  <c r="O5992" i="11"/>
  <c r="N5992" i="11"/>
  <c r="E5992" i="11"/>
  <c r="D5992" i="11"/>
  <c r="B5992" i="11"/>
  <c r="A5992" i="11"/>
  <c r="O5991" i="11"/>
  <c r="N5991" i="11"/>
  <c r="E5991" i="11"/>
  <c r="D5991" i="11"/>
  <c r="B5991" i="11"/>
  <c r="A5991" i="11"/>
  <c r="O5990" i="11"/>
  <c r="N5990" i="11"/>
  <c r="E5990" i="11"/>
  <c r="D5990" i="11"/>
  <c r="B5990" i="11"/>
  <c r="A5990" i="11"/>
  <c r="O5989" i="11"/>
  <c r="N5989" i="11"/>
  <c r="E5989" i="11"/>
  <c r="D5989" i="11"/>
  <c r="B5989" i="11"/>
  <c r="A5989" i="11"/>
  <c r="O5988" i="11"/>
  <c r="N5988" i="11"/>
  <c r="E5988" i="11"/>
  <c r="D5988" i="11"/>
  <c r="B5988" i="11"/>
  <c r="A5988" i="11"/>
  <c r="O5987" i="11"/>
  <c r="N5987" i="11"/>
  <c r="E5987" i="11"/>
  <c r="D5987" i="11"/>
  <c r="B5987" i="11"/>
  <c r="A5987" i="11"/>
  <c r="O5986" i="11"/>
  <c r="N5986" i="11"/>
  <c r="E5986" i="11"/>
  <c r="D5986" i="11"/>
  <c r="B5986" i="11"/>
  <c r="A5986" i="11"/>
  <c r="O5985" i="11"/>
  <c r="N5985" i="11"/>
  <c r="E5985" i="11"/>
  <c r="D5985" i="11"/>
  <c r="B5985" i="11"/>
  <c r="A5985" i="11"/>
  <c r="O5984" i="11"/>
  <c r="N5984" i="11"/>
  <c r="E5984" i="11"/>
  <c r="D5984" i="11"/>
  <c r="B5984" i="11"/>
  <c r="A5984" i="11"/>
  <c r="O5983" i="11"/>
  <c r="N5983" i="11"/>
  <c r="E5983" i="11"/>
  <c r="D5983" i="11"/>
  <c r="B5983" i="11"/>
  <c r="A5983" i="11"/>
  <c r="O5982" i="11"/>
  <c r="N5982" i="11"/>
  <c r="E5982" i="11"/>
  <c r="D5982" i="11"/>
  <c r="B5982" i="11"/>
  <c r="A5982" i="11"/>
  <c r="O5981" i="11"/>
  <c r="N5981" i="11"/>
  <c r="E5981" i="11"/>
  <c r="D5981" i="11"/>
  <c r="B5981" i="11"/>
  <c r="A5981" i="11"/>
  <c r="O5980" i="11"/>
  <c r="N5980" i="11"/>
  <c r="E5980" i="11"/>
  <c r="D5980" i="11"/>
  <c r="B5980" i="11"/>
  <c r="A5980" i="11"/>
  <c r="O5979" i="11"/>
  <c r="N5979" i="11"/>
  <c r="E5979" i="11"/>
  <c r="D5979" i="11"/>
  <c r="B5979" i="11"/>
  <c r="A5979" i="11"/>
  <c r="O5978" i="11"/>
  <c r="N5978" i="11"/>
  <c r="E5978" i="11"/>
  <c r="D5978" i="11"/>
  <c r="B5978" i="11"/>
  <c r="A5978" i="11"/>
  <c r="O5977" i="11"/>
  <c r="N5977" i="11"/>
  <c r="E5977" i="11"/>
  <c r="D5977" i="11"/>
  <c r="B5977" i="11"/>
  <c r="A5977" i="11"/>
  <c r="O5976" i="11"/>
  <c r="N5976" i="11"/>
  <c r="E5976" i="11"/>
  <c r="D5976" i="11"/>
  <c r="B5976" i="11"/>
  <c r="A5976" i="11"/>
  <c r="O5975" i="11"/>
  <c r="N5975" i="11"/>
  <c r="E5975" i="11"/>
  <c r="D5975" i="11"/>
  <c r="B5975" i="11"/>
  <c r="A5975" i="11"/>
  <c r="O5974" i="11"/>
  <c r="N5974" i="11"/>
  <c r="E5974" i="11"/>
  <c r="D5974" i="11"/>
  <c r="B5974" i="11"/>
  <c r="A5974" i="11"/>
  <c r="O5973" i="11"/>
  <c r="N5973" i="11"/>
  <c r="E5973" i="11"/>
  <c r="D5973" i="11"/>
  <c r="B5973" i="11"/>
  <c r="A5973" i="11"/>
  <c r="O5972" i="11"/>
  <c r="N5972" i="11"/>
  <c r="E5972" i="11"/>
  <c r="D5972" i="11"/>
  <c r="B5972" i="11"/>
  <c r="A5972" i="11"/>
  <c r="O5971" i="11"/>
  <c r="N5971" i="11"/>
  <c r="E5971" i="11"/>
  <c r="D5971" i="11"/>
  <c r="B5971" i="11"/>
  <c r="A5971" i="11"/>
  <c r="O5970" i="11"/>
  <c r="N5970" i="11"/>
  <c r="E5970" i="11"/>
  <c r="D5970" i="11"/>
  <c r="B5970" i="11"/>
  <c r="A5970" i="11"/>
  <c r="O5969" i="11"/>
  <c r="N5969" i="11"/>
  <c r="E5969" i="11"/>
  <c r="D5969" i="11"/>
  <c r="B5969" i="11"/>
  <c r="A5969" i="11"/>
  <c r="O5968" i="11"/>
  <c r="N5968" i="11"/>
  <c r="E5968" i="11"/>
  <c r="D5968" i="11"/>
  <c r="B5968" i="11"/>
  <c r="A5968" i="11"/>
  <c r="O5967" i="11"/>
  <c r="N5967" i="11"/>
  <c r="E5967" i="11"/>
  <c r="D5967" i="11"/>
  <c r="B5967" i="11"/>
  <c r="A5967" i="11"/>
  <c r="O5966" i="11"/>
  <c r="N5966" i="11"/>
  <c r="E5966" i="11"/>
  <c r="D5966" i="11"/>
  <c r="B5966" i="11"/>
  <c r="A5966" i="11"/>
  <c r="O5965" i="11"/>
  <c r="N5965" i="11"/>
  <c r="E5965" i="11"/>
  <c r="D5965" i="11"/>
  <c r="B5965" i="11"/>
  <c r="A5965" i="11"/>
  <c r="O5964" i="11"/>
  <c r="N5964" i="11"/>
  <c r="E5964" i="11"/>
  <c r="D5964" i="11"/>
  <c r="B5964" i="11"/>
  <c r="A5964" i="11"/>
  <c r="O5963" i="11"/>
  <c r="N5963" i="11"/>
  <c r="E5963" i="11"/>
  <c r="D5963" i="11"/>
  <c r="B5963" i="11"/>
  <c r="A5963" i="11"/>
  <c r="O5962" i="11"/>
  <c r="N5962" i="11"/>
  <c r="E5962" i="11"/>
  <c r="D5962" i="11"/>
  <c r="B5962" i="11"/>
  <c r="A5962" i="11"/>
  <c r="O5961" i="11"/>
  <c r="N5961" i="11"/>
  <c r="E5961" i="11"/>
  <c r="D5961" i="11"/>
  <c r="B5961" i="11"/>
  <c r="A5961" i="11"/>
  <c r="O5960" i="11"/>
  <c r="N5960" i="11"/>
  <c r="E5960" i="11"/>
  <c r="D5960" i="11"/>
  <c r="B5960" i="11"/>
  <c r="A5960" i="11"/>
  <c r="O5959" i="11"/>
  <c r="N5959" i="11"/>
  <c r="E5959" i="11"/>
  <c r="D5959" i="11"/>
  <c r="B5959" i="11"/>
  <c r="A5959" i="11"/>
  <c r="O5958" i="11"/>
  <c r="N5958" i="11"/>
  <c r="E5958" i="11"/>
  <c r="D5958" i="11"/>
  <c r="B5958" i="11"/>
  <c r="A5958" i="11"/>
  <c r="O5957" i="11"/>
  <c r="N5957" i="11"/>
  <c r="E5957" i="11"/>
  <c r="D5957" i="11"/>
  <c r="B5957" i="11"/>
  <c r="A5957" i="11"/>
  <c r="O5956" i="11"/>
  <c r="N5956" i="11"/>
  <c r="E5956" i="11"/>
  <c r="D5956" i="11"/>
  <c r="B5956" i="11"/>
  <c r="A5956" i="11"/>
  <c r="O5955" i="11"/>
  <c r="N5955" i="11"/>
  <c r="E5955" i="11"/>
  <c r="D5955" i="11"/>
  <c r="B5955" i="11"/>
  <c r="A5955" i="11"/>
  <c r="O5954" i="11"/>
  <c r="N5954" i="11"/>
  <c r="E5954" i="11"/>
  <c r="D5954" i="11"/>
  <c r="B5954" i="11"/>
  <c r="A5954" i="11"/>
  <c r="O5953" i="11"/>
  <c r="N5953" i="11"/>
  <c r="E5953" i="11"/>
  <c r="D5953" i="11"/>
  <c r="B5953" i="11"/>
  <c r="A5953" i="11"/>
  <c r="O5952" i="11"/>
  <c r="N5952" i="11"/>
  <c r="E5952" i="11"/>
  <c r="D5952" i="11"/>
  <c r="B5952" i="11"/>
  <c r="A5952" i="11"/>
  <c r="O5951" i="11"/>
  <c r="N5951" i="11"/>
  <c r="E5951" i="11"/>
  <c r="D5951" i="11"/>
  <c r="B5951" i="11"/>
  <c r="A5951" i="11"/>
  <c r="O5950" i="11"/>
  <c r="N5950" i="11"/>
  <c r="E5950" i="11"/>
  <c r="D5950" i="11"/>
  <c r="B5950" i="11"/>
  <c r="A5950" i="11"/>
  <c r="O5949" i="11"/>
  <c r="N5949" i="11"/>
  <c r="E5949" i="11"/>
  <c r="D5949" i="11"/>
  <c r="B5949" i="11"/>
  <c r="A5949" i="11"/>
  <c r="O5948" i="11"/>
  <c r="N5948" i="11"/>
  <c r="E5948" i="11"/>
  <c r="D5948" i="11"/>
  <c r="B5948" i="11"/>
  <c r="A5948" i="11"/>
  <c r="O5947" i="11"/>
  <c r="N5947" i="11"/>
  <c r="E5947" i="11"/>
  <c r="D5947" i="11"/>
  <c r="B5947" i="11"/>
  <c r="A5947" i="11"/>
  <c r="O5946" i="11"/>
  <c r="N5946" i="11"/>
  <c r="E5946" i="11"/>
  <c r="D5946" i="11"/>
  <c r="B5946" i="11"/>
  <c r="A5946" i="11"/>
  <c r="O5945" i="11"/>
  <c r="N5945" i="11"/>
  <c r="E5945" i="11"/>
  <c r="D5945" i="11"/>
  <c r="B5945" i="11"/>
  <c r="A5945" i="11"/>
  <c r="O5944" i="11"/>
  <c r="N5944" i="11"/>
  <c r="E5944" i="11"/>
  <c r="D5944" i="11"/>
  <c r="B5944" i="11"/>
  <c r="A5944" i="11"/>
  <c r="O5943" i="11"/>
  <c r="N5943" i="11"/>
  <c r="E5943" i="11"/>
  <c r="D5943" i="11"/>
  <c r="B5943" i="11"/>
  <c r="A5943" i="11"/>
  <c r="O5942" i="11"/>
  <c r="N5942" i="11"/>
  <c r="E5942" i="11"/>
  <c r="D5942" i="11"/>
  <c r="B5942" i="11"/>
  <c r="A5942" i="11"/>
  <c r="O5941" i="11"/>
  <c r="N5941" i="11"/>
  <c r="E5941" i="11"/>
  <c r="D5941" i="11"/>
  <c r="B5941" i="11"/>
  <c r="A5941" i="11"/>
  <c r="O5940" i="11"/>
  <c r="N5940" i="11"/>
  <c r="E5940" i="11"/>
  <c r="D5940" i="11"/>
  <c r="B5940" i="11"/>
  <c r="A5940" i="11"/>
  <c r="O5939" i="11"/>
  <c r="N5939" i="11"/>
  <c r="E5939" i="11"/>
  <c r="D5939" i="11"/>
  <c r="B5939" i="11"/>
  <c r="A5939" i="11"/>
  <c r="O5938" i="11"/>
  <c r="N5938" i="11"/>
  <c r="E5938" i="11"/>
  <c r="D5938" i="11"/>
  <c r="B5938" i="11"/>
  <c r="A5938" i="11"/>
  <c r="O5937" i="11"/>
  <c r="N5937" i="11"/>
  <c r="E5937" i="11"/>
  <c r="D5937" i="11"/>
  <c r="B5937" i="11"/>
  <c r="A5937" i="11"/>
  <c r="O5936" i="11"/>
  <c r="N5936" i="11"/>
  <c r="E5936" i="11"/>
  <c r="D5936" i="11"/>
  <c r="B5936" i="11"/>
  <c r="A5936" i="11"/>
  <c r="O5935" i="11"/>
  <c r="N5935" i="11"/>
  <c r="E5935" i="11"/>
  <c r="D5935" i="11"/>
  <c r="B5935" i="11"/>
  <c r="A5935" i="11"/>
  <c r="O5934" i="11"/>
  <c r="N5934" i="11"/>
  <c r="E5934" i="11"/>
  <c r="D5934" i="11"/>
  <c r="B5934" i="11"/>
  <c r="A5934" i="11"/>
  <c r="O5933" i="11"/>
  <c r="N5933" i="11"/>
  <c r="E5933" i="11"/>
  <c r="D5933" i="11"/>
  <c r="B5933" i="11"/>
  <c r="A5933" i="11"/>
  <c r="O5932" i="11"/>
  <c r="N5932" i="11"/>
  <c r="E5932" i="11"/>
  <c r="D5932" i="11"/>
  <c r="B5932" i="11"/>
  <c r="A5932" i="11"/>
  <c r="O5931" i="11"/>
  <c r="N5931" i="11"/>
  <c r="E5931" i="11"/>
  <c r="D5931" i="11"/>
  <c r="B5931" i="11"/>
  <c r="A5931" i="11"/>
  <c r="O5930" i="11"/>
  <c r="N5930" i="11"/>
  <c r="E5930" i="11"/>
  <c r="D5930" i="11"/>
  <c r="B5930" i="11"/>
  <c r="A5930" i="11"/>
  <c r="O5929" i="11"/>
  <c r="N5929" i="11"/>
  <c r="E5929" i="11"/>
  <c r="D5929" i="11"/>
  <c r="B5929" i="11"/>
  <c r="A5929" i="11"/>
  <c r="O5928" i="11"/>
  <c r="N5928" i="11"/>
  <c r="E5928" i="11"/>
  <c r="D5928" i="11"/>
  <c r="B5928" i="11"/>
  <c r="A5928" i="11"/>
  <c r="O5927" i="11"/>
  <c r="N5927" i="11"/>
  <c r="E5927" i="11"/>
  <c r="D5927" i="11"/>
  <c r="B5927" i="11"/>
  <c r="A5927" i="11"/>
  <c r="O5926" i="11"/>
  <c r="N5926" i="11"/>
  <c r="E5926" i="11"/>
  <c r="D5926" i="11"/>
  <c r="B5926" i="11"/>
  <c r="A5926" i="11"/>
  <c r="O5925" i="11"/>
  <c r="N5925" i="11"/>
  <c r="E5925" i="11"/>
  <c r="D5925" i="11"/>
  <c r="B5925" i="11"/>
  <c r="A5925" i="11"/>
  <c r="O5924" i="11"/>
  <c r="N5924" i="11"/>
  <c r="E5924" i="11"/>
  <c r="D5924" i="11"/>
  <c r="B5924" i="11"/>
  <c r="A5924" i="11"/>
  <c r="O5923" i="11"/>
  <c r="N5923" i="11"/>
  <c r="E5923" i="11"/>
  <c r="D5923" i="11"/>
  <c r="B5923" i="11"/>
  <c r="A5923" i="11"/>
  <c r="O5922" i="11"/>
  <c r="N5922" i="11"/>
  <c r="E5922" i="11"/>
  <c r="D5922" i="11"/>
  <c r="B5922" i="11"/>
  <c r="A5922" i="11"/>
  <c r="O5921" i="11"/>
  <c r="N5921" i="11"/>
  <c r="E5921" i="11"/>
  <c r="D5921" i="11"/>
  <c r="B5921" i="11"/>
  <c r="A5921" i="11"/>
  <c r="O5920" i="11"/>
  <c r="N5920" i="11"/>
  <c r="E5920" i="11"/>
  <c r="D5920" i="11"/>
  <c r="B5920" i="11"/>
  <c r="A5920" i="11"/>
  <c r="O5919" i="11"/>
  <c r="N5919" i="11"/>
  <c r="E5919" i="11"/>
  <c r="D5919" i="11"/>
  <c r="B5919" i="11"/>
  <c r="A5919" i="11"/>
  <c r="O5918" i="11"/>
  <c r="N5918" i="11"/>
  <c r="E5918" i="11"/>
  <c r="D5918" i="11"/>
  <c r="B5918" i="11"/>
  <c r="A5918" i="11"/>
  <c r="O5917" i="11"/>
  <c r="N5917" i="11"/>
  <c r="E5917" i="11"/>
  <c r="D5917" i="11"/>
  <c r="B5917" i="11"/>
  <c r="A5917" i="11"/>
  <c r="O5916" i="11"/>
  <c r="N5916" i="11"/>
  <c r="E5916" i="11"/>
  <c r="D5916" i="11"/>
  <c r="B5916" i="11"/>
  <c r="A5916" i="11"/>
  <c r="O5915" i="11"/>
  <c r="N5915" i="11"/>
  <c r="E5915" i="11"/>
  <c r="D5915" i="11"/>
  <c r="B5915" i="11"/>
  <c r="A5915" i="11"/>
  <c r="O5914" i="11"/>
  <c r="N5914" i="11"/>
  <c r="E5914" i="11"/>
  <c r="D5914" i="11"/>
  <c r="B5914" i="11"/>
  <c r="A5914" i="11"/>
  <c r="O5913" i="11"/>
  <c r="N5913" i="11"/>
  <c r="E5913" i="11"/>
  <c r="D5913" i="11"/>
  <c r="B5913" i="11"/>
  <c r="A5913" i="11"/>
  <c r="O5912" i="11"/>
  <c r="N5912" i="11"/>
  <c r="E5912" i="11"/>
  <c r="D5912" i="11"/>
  <c r="B5912" i="11"/>
  <c r="A5912" i="11"/>
  <c r="O5911" i="11"/>
  <c r="N5911" i="11"/>
  <c r="E5911" i="11"/>
  <c r="D5911" i="11"/>
  <c r="B5911" i="11"/>
  <c r="A5911" i="11"/>
  <c r="O5910" i="11"/>
  <c r="N5910" i="11"/>
  <c r="E5910" i="11"/>
  <c r="D5910" i="11"/>
  <c r="B5910" i="11"/>
  <c r="A5910" i="11"/>
  <c r="O5909" i="11"/>
  <c r="N5909" i="11"/>
  <c r="E5909" i="11"/>
  <c r="D5909" i="11"/>
  <c r="B5909" i="11"/>
  <c r="A5909" i="11"/>
  <c r="O5908" i="11"/>
  <c r="N5908" i="11"/>
  <c r="E5908" i="11"/>
  <c r="D5908" i="11"/>
  <c r="B5908" i="11"/>
  <c r="A5908" i="11"/>
  <c r="O5907" i="11"/>
  <c r="N5907" i="11"/>
  <c r="E5907" i="11"/>
  <c r="D5907" i="11"/>
  <c r="B5907" i="11"/>
  <c r="A5907" i="11"/>
  <c r="O5906" i="11"/>
  <c r="N5906" i="11"/>
  <c r="E5906" i="11"/>
  <c r="D5906" i="11"/>
  <c r="B5906" i="11"/>
  <c r="A5906" i="11"/>
  <c r="O5905" i="11"/>
  <c r="N5905" i="11"/>
  <c r="E5905" i="11"/>
  <c r="D5905" i="11"/>
  <c r="B5905" i="11"/>
  <c r="A5905" i="11"/>
  <c r="O5904" i="11"/>
  <c r="N5904" i="11"/>
  <c r="E5904" i="11"/>
  <c r="D5904" i="11"/>
  <c r="B5904" i="11"/>
  <c r="A5904" i="11"/>
  <c r="O5903" i="11"/>
  <c r="N5903" i="11"/>
  <c r="E5903" i="11"/>
  <c r="D5903" i="11"/>
  <c r="B5903" i="11"/>
  <c r="A5903" i="11"/>
  <c r="O5902" i="11"/>
  <c r="N5902" i="11"/>
  <c r="E5902" i="11"/>
  <c r="D5902" i="11"/>
  <c r="B5902" i="11"/>
  <c r="A5902" i="11"/>
  <c r="O5901" i="11"/>
  <c r="N5901" i="11"/>
  <c r="E5901" i="11"/>
  <c r="D5901" i="11"/>
  <c r="B5901" i="11"/>
  <c r="A5901" i="11"/>
  <c r="O5900" i="11"/>
  <c r="N5900" i="11"/>
  <c r="E5900" i="11"/>
  <c r="D5900" i="11"/>
  <c r="B5900" i="11"/>
  <c r="A5900" i="11"/>
  <c r="O5899" i="11"/>
  <c r="N5899" i="11"/>
  <c r="E5899" i="11"/>
  <c r="D5899" i="11"/>
  <c r="B5899" i="11"/>
  <c r="A5899" i="11"/>
  <c r="O5898" i="11"/>
  <c r="N5898" i="11"/>
  <c r="E5898" i="11"/>
  <c r="D5898" i="11"/>
  <c r="B5898" i="11"/>
  <c r="A5898" i="11"/>
  <c r="O5897" i="11"/>
  <c r="N5897" i="11"/>
  <c r="E5897" i="11"/>
  <c r="D5897" i="11"/>
  <c r="B5897" i="11"/>
  <c r="A5897" i="11"/>
  <c r="O5896" i="11"/>
  <c r="N5896" i="11"/>
  <c r="E5896" i="11"/>
  <c r="D5896" i="11"/>
  <c r="B5896" i="11"/>
  <c r="A5896" i="11"/>
  <c r="O5895" i="11"/>
  <c r="N5895" i="11"/>
  <c r="E5895" i="11"/>
  <c r="D5895" i="11"/>
  <c r="B5895" i="11"/>
  <c r="A5895" i="11"/>
  <c r="O5894" i="11"/>
  <c r="N5894" i="11"/>
  <c r="E5894" i="11"/>
  <c r="D5894" i="11"/>
  <c r="B5894" i="11"/>
  <c r="A5894" i="11"/>
  <c r="O5893" i="11"/>
  <c r="N5893" i="11"/>
  <c r="E5893" i="11"/>
  <c r="D5893" i="11"/>
  <c r="B5893" i="11"/>
  <c r="A5893" i="11"/>
  <c r="O5892" i="11"/>
  <c r="N5892" i="11"/>
  <c r="E5892" i="11"/>
  <c r="D5892" i="11"/>
  <c r="B5892" i="11"/>
  <c r="A5892" i="11"/>
  <c r="O5891" i="11"/>
  <c r="N5891" i="11"/>
  <c r="E5891" i="11"/>
  <c r="D5891" i="11"/>
  <c r="B5891" i="11"/>
  <c r="A5891" i="11"/>
  <c r="O5890" i="11"/>
  <c r="N5890" i="11"/>
  <c r="E5890" i="11"/>
  <c r="D5890" i="11"/>
  <c r="B5890" i="11"/>
  <c r="A5890" i="11"/>
  <c r="O5889" i="11"/>
  <c r="N5889" i="11"/>
  <c r="E5889" i="11"/>
  <c r="D5889" i="11"/>
  <c r="B5889" i="11"/>
  <c r="A5889" i="11"/>
  <c r="O5888" i="11"/>
  <c r="N5888" i="11"/>
  <c r="E5888" i="11"/>
  <c r="D5888" i="11"/>
  <c r="B5888" i="11"/>
  <c r="A5888" i="11"/>
  <c r="O5887" i="11"/>
  <c r="N5887" i="11"/>
  <c r="E5887" i="11"/>
  <c r="D5887" i="11"/>
  <c r="B5887" i="11"/>
  <c r="A5887" i="11"/>
  <c r="O5886" i="11"/>
  <c r="N5886" i="11"/>
  <c r="E5886" i="11"/>
  <c r="D5886" i="11"/>
  <c r="B5886" i="11"/>
  <c r="A5886" i="11"/>
  <c r="O5885" i="11"/>
  <c r="N5885" i="11"/>
  <c r="E5885" i="11"/>
  <c r="D5885" i="11"/>
  <c r="B5885" i="11"/>
  <c r="A5885" i="11"/>
  <c r="O5884" i="11"/>
  <c r="N5884" i="11"/>
  <c r="E5884" i="11"/>
  <c r="D5884" i="11"/>
  <c r="B5884" i="11"/>
  <c r="A5884" i="11"/>
  <c r="O5883" i="11"/>
  <c r="N5883" i="11"/>
  <c r="E5883" i="11"/>
  <c r="D5883" i="11"/>
  <c r="B5883" i="11"/>
  <c r="A5883" i="11"/>
  <c r="O5882" i="11"/>
  <c r="N5882" i="11"/>
  <c r="E5882" i="11"/>
  <c r="D5882" i="11"/>
  <c r="B5882" i="11"/>
  <c r="A5882" i="11"/>
  <c r="O5881" i="11"/>
  <c r="N5881" i="11"/>
  <c r="E5881" i="11"/>
  <c r="D5881" i="11"/>
  <c r="B5881" i="11"/>
  <c r="A5881" i="11"/>
  <c r="O5880" i="11"/>
  <c r="N5880" i="11"/>
  <c r="E5880" i="11"/>
  <c r="D5880" i="11"/>
  <c r="B5880" i="11"/>
  <c r="A5880" i="11"/>
  <c r="O5879" i="11"/>
  <c r="N5879" i="11"/>
  <c r="E5879" i="11"/>
  <c r="D5879" i="11"/>
  <c r="B5879" i="11"/>
  <c r="A5879" i="11"/>
  <c r="O5878" i="11"/>
  <c r="N5878" i="11"/>
  <c r="E5878" i="11"/>
  <c r="D5878" i="11"/>
  <c r="B5878" i="11"/>
  <c r="A5878" i="11"/>
  <c r="O5877" i="11"/>
  <c r="N5877" i="11"/>
  <c r="E5877" i="11"/>
  <c r="D5877" i="11"/>
  <c r="B5877" i="11"/>
  <c r="A5877" i="11"/>
  <c r="O5876" i="11"/>
  <c r="N5876" i="11"/>
  <c r="E5876" i="11"/>
  <c r="D5876" i="11"/>
  <c r="B5876" i="11"/>
  <c r="A5876" i="11"/>
  <c r="O5875" i="11"/>
  <c r="N5875" i="11"/>
  <c r="E5875" i="11"/>
  <c r="D5875" i="11"/>
  <c r="B5875" i="11"/>
  <c r="A5875" i="11"/>
  <c r="O5874" i="11"/>
  <c r="N5874" i="11"/>
  <c r="E5874" i="11"/>
  <c r="D5874" i="11"/>
  <c r="B5874" i="11"/>
  <c r="A5874" i="11"/>
  <c r="O5873" i="11"/>
  <c r="N5873" i="11"/>
  <c r="E5873" i="11"/>
  <c r="D5873" i="11"/>
  <c r="B5873" i="11"/>
  <c r="A5873" i="11"/>
  <c r="O5872" i="11"/>
  <c r="N5872" i="11"/>
  <c r="E5872" i="11"/>
  <c r="D5872" i="11"/>
  <c r="B5872" i="11"/>
  <c r="A5872" i="11"/>
  <c r="O5871" i="11"/>
  <c r="N5871" i="11"/>
  <c r="E5871" i="11"/>
  <c r="D5871" i="11"/>
  <c r="B5871" i="11"/>
  <c r="A5871" i="11"/>
  <c r="O5870" i="11"/>
  <c r="N5870" i="11"/>
  <c r="E5870" i="11"/>
  <c r="D5870" i="11"/>
  <c r="B5870" i="11"/>
  <c r="A5870" i="11"/>
  <c r="O5869" i="11"/>
  <c r="N5869" i="11"/>
  <c r="E5869" i="11"/>
  <c r="D5869" i="11"/>
  <c r="B5869" i="11"/>
  <c r="A5869" i="11"/>
  <c r="O5868" i="11"/>
  <c r="N5868" i="11"/>
  <c r="E5868" i="11"/>
  <c r="D5868" i="11"/>
  <c r="B5868" i="11"/>
  <c r="A5868" i="11"/>
  <c r="O5867" i="11"/>
  <c r="N5867" i="11"/>
  <c r="E5867" i="11"/>
  <c r="D5867" i="11"/>
  <c r="B5867" i="11"/>
  <c r="A5867" i="11"/>
  <c r="O5866" i="11"/>
  <c r="N5866" i="11"/>
  <c r="E5866" i="11"/>
  <c r="D5866" i="11"/>
  <c r="B5866" i="11"/>
  <c r="A5866" i="11"/>
  <c r="O5865" i="11"/>
  <c r="N5865" i="11"/>
  <c r="E5865" i="11"/>
  <c r="D5865" i="11"/>
  <c r="B5865" i="11"/>
  <c r="A5865" i="11"/>
  <c r="O5864" i="11"/>
  <c r="N5864" i="11"/>
  <c r="E5864" i="11"/>
  <c r="D5864" i="11"/>
  <c r="B5864" i="11"/>
  <c r="A5864" i="11"/>
  <c r="O5863" i="11"/>
  <c r="N5863" i="11"/>
  <c r="E5863" i="11"/>
  <c r="D5863" i="11"/>
  <c r="B5863" i="11"/>
  <c r="A5863" i="11"/>
  <c r="O5862" i="11"/>
  <c r="N5862" i="11"/>
  <c r="E5862" i="11"/>
  <c r="D5862" i="11"/>
  <c r="B5862" i="11"/>
  <c r="A5862" i="11"/>
  <c r="O5861" i="11"/>
  <c r="N5861" i="11"/>
  <c r="E5861" i="11"/>
  <c r="D5861" i="11"/>
  <c r="B5861" i="11"/>
  <c r="A5861" i="11"/>
  <c r="O5860" i="11"/>
  <c r="N5860" i="11"/>
  <c r="E5860" i="11"/>
  <c r="D5860" i="11"/>
  <c r="B5860" i="11"/>
  <c r="A5860" i="11"/>
  <c r="O5859" i="11"/>
  <c r="N5859" i="11"/>
  <c r="E5859" i="11"/>
  <c r="D5859" i="11"/>
  <c r="B5859" i="11"/>
  <c r="A5859" i="11"/>
  <c r="O5858" i="11"/>
  <c r="N5858" i="11"/>
  <c r="E5858" i="11"/>
  <c r="D5858" i="11"/>
  <c r="B5858" i="11"/>
  <c r="A5858" i="11"/>
  <c r="O5857" i="11"/>
  <c r="N5857" i="11"/>
  <c r="E5857" i="11"/>
  <c r="D5857" i="11"/>
  <c r="B5857" i="11"/>
  <c r="A5857" i="11"/>
  <c r="O5856" i="11"/>
  <c r="N5856" i="11"/>
  <c r="E5856" i="11"/>
  <c r="D5856" i="11"/>
  <c r="B5856" i="11"/>
  <c r="A5856" i="11"/>
  <c r="O5855" i="11"/>
  <c r="N5855" i="11"/>
  <c r="E5855" i="11"/>
  <c r="D5855" i="11"/>
  <c r="B5855" i="11"/>
  <c r="A5855" i="11"/>
  <c r="O5854" i="11"/>
  <c r="N5854" i="11"/>
  <c r="E5854" i="11"/>
  <c r="D5854" i="11"/>
  <c r="B5854" i="11"/>
  <c r="A5854" i="11"/>
  <c r="O5853" i="11"/>
  <c r="N5853" i="11"/>
  <c r="E5853" i="11"/>
  <c r="D5853" i="11"/>
  <c r="B5853" i="11"/>
  <c r="A5853" i="11"/>
  <c r="O5852" i="11"/>
  <c r="N5852" i="11"/>
  <c r="E5852" i="11"/>
  <c r="D5852" i="11"/>
  <c r="B5852" i="11"/>
  <c r="A5852" i="11"/>
  <c r="O5851" i="11"/>
  <c r="N5851" i="11"/>
  <c r="E5851" i="11"/>
  <c r="D5851" i="11"/>
  <c r="B5851" i="11"/>
  <c r="A5851" i="11"/>
  <c r="O5850" i="11"/>
  <c r="N5850" i="11"/>
  <c r="E5850" i="11"/>
  <c r="D5850" i="11"/>
  <c r="B5850" i="11"/>
  <c r="A5850" i="11"/>
  <c r="O5849" i="11"/>
  <c r="N5849" i="11"/>
  <c r="E5849" i="11"/>
  <c r="D5849" i="11"/>
  <c r="B5849" i="11"/>
  <c r="A5849" i="11"/>
  <c r="O5848" i="11"/>
  <c r="N5848" i="11"/>
  <c r="E5848" i="11"/>
  <c r="D5848" i="11"/>
  <c r="B5848" i="11"/>
  <c r="A5848" i="11"/>
  <c r="O5847" i="11"/>
  <c r="N5847" i="11"/>
  <c r="E5847" i="11"/>
  <c r="D5847" i="11"/>
  <c r="B5847" i="11"/>
  <c r="A5847" i="11"/>
  <c r="O5846" i="11"/>
  <c r="N5846" i="11"/>
  <c r="E5846" i="11"/>
  <c r="D5846" i="11"/>
  <c r="B5846" i="11"/>
  <c r="A5846" i="11"/>
  <c r="O5845" i="11"/>
  <c r="N5845" i="11"/>
  <c r="E5845" i="11"/>
  <c r="D5845" i="11"/>
  <c r="B5845" i="11"/>
  <c r="A5845" i="11"/>
  <c r="O5844" i="11"/>
  <c r="N5844" i="11"/>
  <c r="E5844" i="11"/>
  <c r="D5844" i="11"/>
  <c r="B5844" i="11"/>
  <c r="A5844" i="11"/>
  <c r="O5843" i="11"/>
  <c r="N5843" i="11"/>
  <c r="E5843" i="11"/>
  <c r="D5843" i="11"/>
  <c r="B5843" i="11"/>
  <c r="A5843" i="11"/>
  <c r="O5842" i="11"/>
  <c r="N5842" i="11"/>
  <c r="E5842" i="11"/>
  <c r="D5842" i="11"/>
  <c r="B5842" i="11"/>
  <c r="A5842" i="11"/>
  <c r="O5841" i="11"/>
  <c r="N5841" i="11"/>
  <c r="E5841" i="11"/>
  <c r="D5841" i="11"/>
  <c r="B5841" i="11"/>
  <c r="A5841" i="11"/>
  <c r="O5840" i="11"/>
  <c r="N5840" i="11"/>
  <c r="E5840" i="11"/>
  <c r="D5840" i="11"/>
  <c r="B5840" i="11"/>
  <c r="A5840" i="11"/>
  <c r="O5839" i="11"/>
  <c r="N5839" i="11"/>
  <c r="E5839" i="11"/>
  <c r="D5839" i="11"/>
  <c r="B5839" i="11"/>
  <c r="A5839" i="11"/>
  <c r="O5838" i="11"/>
  <c r="N5838" i="11"/>
  <c r="E5838" i="11"/>
  <c r="D5838" i="11"/>
  <c r="B5838" i="11"/>
  <c r="A5838" i="11"/>
  <c r="O5837" i="11"/>
  <c r="N5837" i="11"/>
  <c r="E5837" i="11"/>
  <c r="D5837" i="11"/>
  <c r="B5837" i="11"/>
  <c r="A5837" i="11"/>
  <c r="O5836" i="11"/>
  <c r="N5836" i="11"/>
  <c r="E5836" i="11"/>
  <c r="D5836" i="11"/>
  <c r="B5836" i="11"/>
  <c r="A5836" i="11"/>
  <c r="O5835" i="11"/>
  <c r="N5835" i="11"/>
  <c r="E5835" i="11"/>
  <c r="D5835" i="11"/>
  <c r="B5835" i="11"/>
  <c r="A5835" i="11"/>
  <c r="O5834" i="11"/>
  <c r="N5834" i="11"/>
  <c r="E5834" i="11"/>
  <c r="D5834" i="11"/>
  <c r="B5834" i="11"/>
  <c r="A5834" i="11"/>
  <c r="O5833" i="11"/>
  <c r="N5833" i="11"/>
  <c r="E5833" i="11"/>
  <c r="D5833" i="11"/>
  <c r="B5833" i="11"/>
  <c r="A5833" i="11"/>
  <c r="O5832" i="11"/>
  <c r="N5832" i="11"/>
  <c r="E5832" i="11"/>
  <c r="D5832" i="11"/>
  <c r="B5832" i="11"/>
  <c r="A5832" i="11"/>
  <c r="O5831" i="11"/>
  <c r="N5831" i="11"/>
  <c r="E5831" i="11"/>
  <c r="D5831" i="11"/>
  <c r="B5831" i="11"/>
  <c r="A5831" i="11"/>
  <c r="O5830" i="11"/>
  <c r="N5830" i="11"/>
  <c r="E5830" i="11"/>
  <c r="D5830" i="11"/>
  <c r="B5830" i="11"/>
  <c r="A5830" i="11"/>
  <c r="O5829" i="11"/>
  <c r="N5829" i="11"/>
  <c r="E5829" i="11"/>
  <c r="D5829" i="11"/>
  <c r="B5829" i="11"/>
  <c r="A5829" i="11"/>
  <c r="O5828" i="11"/>
  <c r="N5828" i="11"/>
  <c r="E5828" i="11"/>
  <c r="D5828" i="11"/>
  <c r="B5828" i="11"/>
  <c r="A5828" i="11"/>
  <c r="O5827" i="11"/>
  <c r="N5827" i="11"/>
  <c r="E5827" i="11"/>
  <c r="D5827" i="11"/>
  <c r="B5827" i="11"/>
  <c r="A5827" i="11"/>
  <c r="O5826" i="11"/>
  <c r="N5826" i="11"/>
  <c r="E5826" i="11"/>
  <c r="D5826" i="11"/>
  <c r="B5826" i="11"/>
  <c r="A5826" i="11"/>
  <c r="O5825" i="11"/>
  <c r="N5825" i="11"/>
  <c r="E5825" i="11"/>
  <c r="D5825" i="11"/>
  <c r="B5825" i="11"/>
  <c r="A5825" i="11"/>
  <c r="O5824" i="11"/>
  <c r="N5824" i="11"/>
  <c r="E5824" i="11"/>
  <c r="D5824" i="11"/>
  <c r="B5824" i="11"/>
  <c r="A5824" i="11"/>
  <c r="O5823" i="11"/>
  <c r="N5823" i="11"/>
  <c r="E5823" i="11"/>
  <c r="D5823" i="11"/>
  <c r="B5823" i="11"/>
  <c r="A5823" i="11"/>
  <c r="O5822" i="11"/>
  <c r="N5822" i="11"/>
  <c r="E5822" i="11"/>
  <c r="D5822" i="11"/>
  <c r="B5822" i="11"/>
  <c r="A5822" i="11"/>
  <c r="O5821" i="11"/>
  <c r="N5821" i="11"/>
  <c r="E5821" i="11"/>
  <c r="D5821" i="11"/>
  <c r="B5821" i="11"/>
  <c r="A5821" i="11"/>
  <c r="O5820" i="11"/>
  <c r="N5820" i="11"/>
  <c r="E5820" i="11"/>
  <c r="D5820" i="11"/>
  <c r="B5820" i="11"/>
  <c r="A5820" i="11"/>
  <c r="O5819" i="11"/>
  <c r="N5819" i="11"/>
  <c r="E5819" i="11"/>
  <c r="D5819" i="11"/>
  <c r="B5819" i="11"/>
  <c r="A5819" i="11"/>
  <c r="O5818" i="11"/>
  <c r="N5818" i="11"/>
  <c r="E5818" i="11"/>
  <c r="D5818" i="11"/>
  <c r="B5818" i="11"/>
  <c r="A5818" i="11"/>
  <c r="O5817" i="11"/>
  <c r="N5817" i="11"/>
  <c r="E5817" i="11"/>
  <c r="D5817" i="11"/>
  <c r="B5817" i="11"/>
  <c r="A5817" i="11"/>
  <c r="O5816" i="11"/>
  <c r="N5816" i="11"/>
  <c r="E5816" i="11"/>
  <c r="D5816" i="11"/>
  <c r="B5816" i="11"/>
  <c r="A5816" i="11"/>
  <c r="O5815" i="11"/>
  <c r="N5815" i="11"/>
  <c r="E5815" i="11"/>
  <c r="D5815" i="11"/>
  <c r="B5815" i="11"/>
  <c r="A5815" i="11"/>
  <c r="O5814" i="11"/>
  <c r="N5814" i="11"/>
  <c r="E5814" i="11"/>
  <c r="D5814" i="11"/>
  <c r="B5814" i="11"/>
  <c r="A5814" i="11"/>
  <c r="O5813" i="11"/>
  <c r="N5813" i="11"/>
  <c r="E5813" i="11"/>
  <c r="D5813" i="11"/>
  <c r="B5813" i="11"/>
  <c r="A5813" i="11"/>
  <c r="O5812" i="11"/>
  <c r="N5812" i="11"/>
  <c r="E5812" i="11"/>
  <c r="D5812" i="11"/>
  <c r="B5812" i="11"/>
  <c r="A5812" i="11"/>
  <c r="O5811" i="11"/>
  <c r="N5811" i="11"/>
  <c r="E5811" i="11"/>
  <c r="D5811" i="11"/>
  <c r="B5811" i="11"/>
  <c r="A5811" i="11"/>
  <c r="O5810" i="11"/>
  <c r="N5810" i="11"/>
  <c r="E5810" i="11"/>
  <c r="D5810" i="11"/>
  <c r="B5810" i="11"/>
  <c r="A5810" i="11"/>
  <c r="O5809" i="11"/>
  <c r="N5809" i="11"/>
  <c r="E5809" i="11"/>
  <c r="D5809" i="11"/>
  <c r="B5809" i="11"/>
  <c r="A5809" i="11"/>
  <c r="O5808" i="11"/>
  <c r="N5808" i="11"/>
  <c r="E5808" i="11"/>
  <c r="D5808" i="11"/>
  <c r="B5808" i="11"/>
  <c r="A5808" i="11"/>
  <c r="O5807" i="11"/>
  <c r="N5807" i="11"/>
  <c r="E5807" i="11"/>
  <c r="D5807" i="11"/>
  <c r="B5807" i="11"/>
  <c r="A5807" i="11"/>
  <c r="O5806" i="11"/>
  <c r="N5806" i="11"/>
  <c r="E5806" i="11"/>
  <c r="D5806" i="11"/>
  <c r="B5806" i="11"/>
  <c r="A5806" i="11"/>
  <c r="O5805" i="11"/>
  <c r="N5805" i="11"/>
  <c r="E5805" i="11"/>
  <c r="D5805" i="11"/>
  <c r="B5805" i="11"/>
  <c r="A5805" i="11"/>
  <c r="O5804" i="11"/>
  <c r="N5804" i="11"/>
  <c r="E5804" i="11"/>
  <c r="D5804" i="11"/>
  <c r="B5804" i="11"/>
  <c r="A5804" i="11"/>
  <c r="O5803" i="11"/>
  <c r="N5803" i="11"/>
  <c r="E5803" i="11"/>
  <c r="D5803" i="11"/>
  <c r="B5803" i="11"/>
  <c r="A5803" i="11"/>
  <c r="O5802" i="11"/>
  <c r="N5802" i="11"/>
  <c r="E5802" i="11"/>
  <c r="D5802" i="11"/>
  <c r="B5802" i="11"/>
  <c r="A5802" i="11"/>
  <c r="O5801" i="11"/>
  <c r="N5801" i="11"/>
  <c r="E5801" i="11"/>
  <c r="D5801" i="11"/>
  <c r="B5801" i="11"/>
  <c r="A5801" i="11"/>
  <c r="O5800" i="11"/>
  <c r="N5800" i="11"/>
  <c r="E5800" i="11"/>
  <c r="D5800" i="11"/>
  <c r="B5800" i="11"/>
  <c r="A5800" i="11"/>
  <c r="O5799" i="11"/>
  <c r="N5799" i="11"/>
  <c r="E5799" i="11"/>
  <c r="D5799" i="11"/>
  <c r="B5799" i="11"/>
  <c r="A5799" i="11"/>
  <c r="O5798" i="11"/>
  <c r="N5798" i="11"/>
  <c r="E5798" i="11"/>
  <c r="D5798" i="11"/>
  <c r="B5798" i="11"/>
  <c r="A5798" i="11"/>
  <c r="O5797" i="11"/>
  <c r="N5797" i="11"/>
  <c r="E5797" i="11"/>
  <c r="D5797" i="11"/>
  <c r="B5797" i="11"/>
  <c r="A5797" i="11"/>
  <c r="O5796" i="11"/>
  <c r="N5796" i="11"/>
  <c r="E5796" i="11"/>
  <c r="D5796" i="11"/>
  <c r="B5796" i="11"/>
  <c r="A5796" i="11"/>
  <c r="O5795" i="11"/>
  <c r="N5795" i="11"/>
  <c r="E5795" i="11"/>
  <c r="D5795" i="11"/>
  <c r="B5795" i="11"/>
  <c r="A5795" i="11"/>
  <c r="O5794" i="11"/>
  <c r="N5794" i="11"/>
  <c r="E5794" i="11"/>
  <c r="D5794" i="11"/>
  <c r="B5794" i="11"/>
  <c r="A5794" i="11"/>
  <c r="O5793" i="11"/>
  <c r="N5793" i="11"/>
  <c r="E5793" i="11"/>
  <c r="D5793" i="11"/>
  <c r="B5793" i="11"/>
  <c r="A5793" i="11"/>
  <c r="O5792" i="11"/>
  <c r="N5792" i="11"/>
  <c r="E5792" i="11"/>
  <c r="D5792" i="11"/>
  <c r="B5792" i="11"/>
  <c r="A5792" i="11"/>
  <c r="O5791" i="11"/>
  <c r="N5791" i="11"/>
  <c r="E5791" i="11"/>
  <c r="D5791" i="11"/>
  <c r="B5791" i="11"/>
  <c r="A5791" i="11"/>
  <c r="O5790" i="11"/>
  <c r="N5790" i="11"/>
  <c r="E5790" i="11"/>
  <c r="D5790" i="11"/>
  <c r="B5790" i="11"/>
  <c r="A5790" i="11"/>
  <c r="O5789" i="11"/>
  <c r="N5789" i="11"/>
  <c r="E5789" i="11"/>
  <c r="D5789" i="11"/>
  <c r="B5789" i="11"/>
  <c r="A5789" i="11"/>
  <c r="O5788" i="11"/>
  <c r="N5788" i="11"/>
  <c r="E5788" i="11"/>
  <c r="D5788" i="11"/>
  <c r="B5788" i="11"/>
  <c r="A5788" i="11"/>
  <c r="O5787" i="11"/>
  <c r="N5787" i="11"/>
  <c r="E5787" i="11"/>
  <c r="D5787" i="11"/>
  <c r="B5787" i="11"/>
  <c r="A5787" i="11"/>
  <c r="O5786" i="11"/>
  <c r="N5786" i="11"/>
  <c r="E5786" i="11"/>
  <c r="D5786" i="11"/>
  <c r="B5786" i="11"/>
  <c r="A5786" i="11"/>
  <c r="O5785" i="11"/>
  <c r="N5785" i="11"/>
  <c r="E5785" i="11"/>
  <c r="D5785" i="11"/>
  <c r="B5785" i="11"/>
  <c r="A5785" i="11"/>
  <c r="O5784" i="11"/>
  <c r="N5784" i="11"/>
  <c r="E5784" i="11"/>
  <c r="D5784" i="11"/>
  <c r="B5784" i="11"/>
  <c r="A5784" i="11"/>
  <c r="O5783" i="11"/>
  <c r="N5783" i="11"/>
  <c r="E5783" i="11"/>
  <c r="D5783" i="11"/>
  <c r="B5783" i="11"/>
  <c r="A5783" i="11"/>
  <c r="O5782" i="11"/>
  <c r="N5782" i="11"/>
  <c r="E5782" i="11"/>
  <c r="D5782" i="11"/>
  <c r="B5782" i="11"/>
  <c r="A5782" i="11"/>
  <c r="O5781" i="11"/>
  <c r="N5781" i="11"/>
  <c r="E5781" i="11"/>
  <c r="D5781" i="11"/>
  <c r="B5781" i="11"/>
  <c r="A5781" i="11"/>
  <c r="O5780" i="11"/>
  <c r="N5780" i="11"/>
  <c r="E5780" i="11"/>
  <c r="D5780" i="11"/>
  <c r="B5780" i="11"/>
  <c r="A5780" i="11"/>
  <c r="O5779" i="11"/>
  <c r="N5779" i="11"/>
  <c r="E5779" i="11"/>
  <c r="D5779" i="11"/>
  <c r="B5779" i="11"/>
  <c r="A5779" i="11"/>
  <c r="O5778" i="11"/>
  <c r="N5778" i="11"/>
  <c r="E5778" i="11"/>
  <c r="D5778" i="11"/>
  <c r="B5778" i="11"/>
  <c r="A5778" i="11"/>
  <c r="O5777" i="11"/>
  <c r="N5777" i="11"/>
  <c r="E5777" i="11"/>
  <c r="D5777" i="11"/>
  <c r="B5777" i="11"/>
  <c r="A5777" i="11"/>
  <c r="O5776" i="11"/>
  <c r="N5776" i="11"/>
  <c r="E5776" i="11"/>
  <c r="D5776" i="11"/>
  <c r="B5776" i="11"/>
  <c r="A5776" i="11"/>
  <c r="O5775" i="11"/>
  <c r="N5775" i="11"/>
  <c r="E5775" i="11"/>
  <c r="D5775" i="11"/>
  <c r="B5775" i="11"/>
  <c r="A5775" i="11"/>
  <c r="O5774" i="11"/>
  <c r="N5774" i="11"/>
  <c r="E5774" i="11"/>
  <c r="D5774" i="11"/>
  <c r="B5774" i="11"/>
  <c r="A5774" i="11"/>
  <c r="O5773" i="11"/>
  <c r="N5773" i="11"/>
  <c r="E5773" i="11"/>
  <c r="D5773" i="11"/>
  <c r="B5773" i="11"/>
  <c r="A5773" i="11"/>
  <c r="O5772" i="11"/>
  <c r="N5772" i="11"/>
  <c r="E5772" i="11"/>
  <c r="D5772" i="11"/>
  <c r="B5772" i="11"/>
  <c r="A5772" i="11"/>
  <c r="O5771" i="11"/>
  <c r="N5771" i="11"/>
  <c r="E5771" i="11"/>
  <c r="D5771" i="11"/>
  <c r="B5771" i="11"/>
  <c r="A5771" i="11"/>
  <c r="O5770" i="11"/>
  <c r="N5770" i="11"/>
  <c r="E5770" i="11"/>
  <c r="D5770" i="11"/>
  <c r="B5770" i="11"/>
  <c r="A5770" i="11"/>
  <c r="O5769" i="11"/>
  <c r="N5769" i="11"/>
  <c r="E5769" i="11"/>
  <c r="D5769" i="11"/>
  <c r="B5769" i="11"/>
  <c r="A5769" i="11"/>
  <c r="O5768" i="11"/>
  <c r="N5768" i="11"/>
  <c r="E5768" i="11"/>
  <c r="D5768" i="11"/>
  <c r="B5768" i="11"/>
  <c r="A5768" i="11"/>
  <c r="O5767" i="11"/>
  <c r="N5767" i="11"/>
  <c r="E5767" i="11"/>
  <c r="D5767" i="11"/>
  <c r="B5767" i="11"/>
  <c r="A5767" i="11"/>
  <c r="O5766" i="11"/>
  <c r="N5766" i="11"/>
  <c r="E5766" i="11"/>
  <c r="D5766" i="11"/>
  <c r="B5766" i="11"/>
  <c r="A5766" i="11"/>
  <c r="O5765" i="11"/>
  <c r="N5765" i="11"/>
  <c r="E5765" i="11"/>
  <c r="D5765" i="11"/>
  <c r="B5765" i="11"/>
  <c r="A5765" i="11"/>
  <c r="O5764" i="11"/>
  <c r="N5764" i="11"/>
  <c r="E5764" i="11"/>
  <c r="D5764" i="11"/>
  <c r="B5764" i="11"/>
  <c r="A5764" i="11"/>
  <c r="O5763" i="11"/>
  <c r="N5763" i="11"/>
  <c r="E5763" i="11"/>
  <c r="D5763" i="11"/>
  <c r="B5763" i="11"/>
  <c r="A5763" i="11"/>
  <c r="O5762" i="11"/>
  <c r="N5762" i="11"/>
  <c r="E5762" i="11"/>
  <c r="D5762" i="11"/>
  <c r="B5762" i="11"/>
  <c r="A5762" i="11"/>
  <c r="O5761" i="11"/>
  <c r="N5761" i="11"/>
  <c r="E5761" i="11"/>
  <c r="D5761" i="11"/>
  <c r="B5761" i="11"/>
  <c r="A5761" i="11"/>
  <c r="O5760" i="11"/>
  <c r="N5760" i="11"/>
  <c r="E5760" i="11"/>
  <c r="D5760" i="11"/>
  <c r="B5760" i="11"/>
  <c r="A5760" i="11"/>
  <c r="O5759" i="11"/>
  <c r="N5759" i="11"/>
  <c r="E5759" i="11"/>
  <c r="D5759" i="11"/>
  <c r="B5759" i="11"/>
  <c r="A5759" i="11"/>
  <c r="O5758" i="11"/>
  <c r="N5758" i="11"/>
  <c r="E5758" i="11"/>
  <c r="D5758" i="11"/>
  <c r="B5758" i="11"/>
  <c r="A5758" i="11"/>
  <c r="O5757" i="11"/>
  <c r="N5757" i="11"/>
  <c r="E5757" i="11"/>
  <c r="D5757" i="11"/>
  <c r="B5757" i="11"/>
  <c r="A5757" i="11"/>
  <c r="O5756" i="11"/>
  <c r="N5756" i="11"/>
  <c r="E5756" i="11"/>
  <c r="D5756" i="11"/>
  <c r="B5756" i="11"/>
  <c r="A5756" i="11"/>
  <c r="O5755" i="11"/>
  <c r="N5755" i="11"/>
  <c r="E5755" i="11"/>
  <c r="D5755" i="11"/>
  <c r="B5755" i="11"/>
  <c r="A5755" i="11"/>
  <c r="O5754" i="11"/>
  <c r="N5754" i="11"/>
  <c r="E5754" i="11"/>
  <c r="D5754" i="11"/>
  <c r="B5754" i="11"/>
  <c r="A5754" i="11"/>
  <c r="O5753" i="11"/>
  <c r="N5753" i="11"/>
  <c r="E5753" i="11"/>
  <c r="D5753" i="11"/>
  <c r="B5753" i="11"/>
  <c r="A5753" i="11"/>
  <c r="O5752" i="11"/>
  <c r="N5752" i="11"/>
  <c r="E5752" i="11"/>
  <c r="D5752" i="11"/>
  <c r="B5752" i="11"/>
  <c r="A5752" i="11"/>
  <c r="O5751" i="11"/>
  <c r="N5751" i="11"/>
  <c r="E5751" i="11"/>
  <c r="D5751" i="11"/>
  <c r="B5751" i="11"/>
  <c r="A5751" i="11"/>
  <c r="O5750" i="11"/>
  <c r="N5750" i="11"/>
  <c r="E5750" i="11"/>
  <c r="D5750" i="11"/>
  <c r="B5750" i="11"/>
  <c r="A5750" i="11"/>
  <c r="O5749" i="11"/>
  <c r="N5749" i="11"/>
  <c r="E5749" i="11"/>
  <c r="D5749" i="11"/>
  <c r="B5749" i="11"/>
  <c r="A5749" i="11"/>
  <c r="O5748" i="11"/>
  <c r="N5748" i="11"/>
  <c r="E5748" i="11"/>
  <c r="D5748" i="11"/>
  <c r="B5748" i="11"/>
  <c r="A5748" i="11"/>
  <c r="O5747" i="11"/>
  <c r="N5747" i="11"/>
  <c r="E5747" i="11"/>
  <c r="D5747" i="11"/>
  <c r="B5747" i="11"/>
  <c r="A5747" i="11"/>
  <c r="O5746" i="11"/>
  <c r="N5746" i="11"/>
  <c r="E5746" i="11"/>
  <c r="D5746" i="11"/>
  <c r="B5746" i="11"/>
  <c r="A5746" i="11"/>
  <c r="O5745" i="11"/>
  <c r="N5745" i="11"/>
  <c r="E5745" i="11"/>
  <c r="D5745" i="11"/>
  <c r="B5745" i="11"/>
  <c r="A5745" i="11"/>
  <c r="O5744" i="11"/>
  <c r="N5744" i="11"/>
  <c r="E5744" i="11"/>
  <c r="D5744" i="11"/>
  <c r="B5744" i="11"/>
  <c r="A5744" i="11"/>
  <c r="O5743" i="11"/>
  <c r="N5743" i="11"/>
  <c r="E5743" i="11"/>
  <c r="D5743" i="11"/>
  <c r="B5743" i="11"/>
  <c r="A5743" i="11"/>
  <c r="O5742" i="11"/>
  <c r="N5742" i="11"/>
  <c r="E5742" i="11"/>
  <c r="D5742" i="11"/>
  <c r="B5742" i="11"/>
  <c r="A5742" i="11"/>
  <c r="O5741" i="11"/>
  <c r="N5741" i="11"/>
  <c r="E5741" i="11"/>
  <c r="D5741" i="11"/>
  <c r="B5741" i="11"/>
  <c r="A5741" i="11"/>
  <c r="O5740" i="11"/>
  <c r="N5740" i="11"/>
  <c r="E5740" i="11"/>
  <c r="D5740" i="11"/>
  <c r="B5740" i="11"/>
  <c r="A5740" i="11"/>
  <c r="O5739" i="11"/>
  <c r="N5739" i="11"/>
  <c r="E5739" i="11"/>
  <c r="D5739" i="11"/>
  <c r="B5739" i="11"/>
  <c r="A5739" i="11"/>
  <c r="O5738" i="11"/>
  <c r="N5738" i="11"/>
  <c r="E5738" i="11"/>
  <c r="D5738" i="11"/>
  <c r="B5738" i="11"/>
  <c r="A5738" i="11"/>
  <c r="O5737" i="11"/>
  <c r="N5737" i="11"/>
  <c r="E5737" i="11"/>
  <c r="D5737" i="11"/>
  <c r="B5737" i="11"/>
  <c r="A5737" i="11"/>
  <c r="O5736" i="11"/>
  <c r="N5736" i="11"/>
  <c r="E5736" i="11"/>
  <c r="D5736" i="11"/>
  <c r="B5736" i="11"/>
  <c r="A5736" i="11"/>
  <c r="O5735" i="11"/>
  <c r="N5735" i="11"/>
  <c r="E5735" i="11"/>
  <c r="D5735" i="11"/>
  <c r="B5735" i="11"/>
  <c r="A5735" i="11"/>
  <c r="O5734" i="11"/>
  <c r="N5734" i="11"/>
  <c r="E5734" i="11"/>
  <c r="D5734" i="11"/>
  <c r="B5734" i="11"/>
  <c r="A5734" i="11"/>
  <c r="O5733" i="11"/>
  <c r="N5733" i="11"/>
  <c r="E5733" i="11"/>
  <c r="D5733" i="11"/>
  <c r="B5733" i="11"/>
  <c r="A5733" i="11"/>
  <c r="O5732" i="11"/>
  <c r="N5732" i="11"/>
  <c r="E5732" i="11"/>
  <c r="D5732" i="11"/>
  <c r="B5732" i="11"/>
  <c r="A5732" i="11"/>
  <c r="O5731" i="11"/>
  <c r="N5731" i="11"/>
  <c r="E5731" i="11"/>
  <c r="D5731" i="11"/>
  <c r="B5731" i="11"/>
  <c r="A5731" i="11"/>
  <c r="O5730" i="11"/>
  <c r="N5730" i="11"/>
  <c r="E5730" i="11"/>
  <c r="D5730" i="11"/>
  <c r="B5730" i="11"/>
  <c r="A5730" i="11"/>
  <c r="O5729" i="11"/>
  <c r="N5729" i="11"/>
  <c r="E5729" i="11"/>
  <c r="D5729" i="11"/>
  <c r="B5729" i="11"/>
  <c r="A5729" i="11"/>
  <c r="O5728" i="11"/>
  <c r="N5728" i="11"/>
  <c r="E5728" i="11"/>
  <c r="D5728" i="11"/>
  <c r="B5728" i="11"/>
  <c r="A5728" i="11"/>
  <c r="O5727" i="11"/>
  <c r="N5727" i="11"/>
  <c r="E5727" i="11"/>
  <c r="D5727" i="11"/>
  <c r="B5727" i="11"/>
  <c r="A5727" i="11"/>
  <c r="O5726" i="11"/>
  <c r="N5726" i="11"/>
  <c r="E5726" i="11"/>
  <c r="D5726" i="11"/>
  <c r="B5726" i="11"/>
  <c r="A5726" i="11"/>
  <c r="O5725" i="11"/>
  <c r="N5725" i="11"/>
  <c r="E5725" i="11"/>
  <c r="D5725" i="11"/>
  <c r="B5725" i="11"/>
  <c r="A5725" i="11"/>
  <c r="O5724" i="11"/>
  <c r="N5724" i="11"/>
  <c r="E5724" i="11"/>
  <c r="D5724" i="11"/>
  <c r="B5724" i="11"/>
  <c r="A5724" i="11"/>
  <c r="O5723" i="11"/>
  <c r="N5723" i="11"/>
  <c r="E5723" i="11"/>
  <c r="D5723" i="11"/>
  <c r="B5723" i="11"/>
  <c r="A5723" i="11"/>
  <c r="O5722" i="11"/>
  <c r="N5722" i="11"/>
  <c r="E5722" i="11"/>
  <c r="D5722" i="11"/>
  <c r="B5722" i="11"/>
  <c r="A5722" i="11"/>
  <c r="O5721" i="11"/>
  <c r="N5721" i="11"/>
  <c r="E5721" i="11"/>
  <c r="D5721" i="11"/>
  <c r="B5721" i="11"/>
  <c r="A5721" i="11"/>
  <c r="O5720" i="11"/>
  <c r="N5720" i="11"/>
  <c r="E5720" i="11"/>
  <c r="D5720" i="11"/>
  <c r="B5720" i="11"/>
  <c r="A5720" i="11"/>
  <c r="O5719" i="11"/>
  <c r="N5719" i="11"/>
  <c r="E5719" i="11"/>
  <c r="D5719" i="11"/>
  <c r="B5719" i="11"/>
  <c r="A5719" i="11"/>
  <c r="O5718" i="11"/>
  <c r="N5718" i="11"/>
  <c r="E5718" i="11"/>
  <c r="D5718" i="11"/>
  <c r="B5718" i="11"/>
  <c r="A5718" i="11"/>
  <c r="O5717" i="11"/>
  <c r="N5717" i="11"/>
  <c r="E5717" i="11"/>
  <c r="D5717" i="11"/>
  <c r="B5717" i="11"/>
  <c r="A5717" i="11"/>
  <c r="O5716" i="11"/>
  <c r="N5716" i="11"/>
  <c r="E5716" i="11"/>
  <c r="D5716" i="11"/>
  <c r="B5716" i="11"/>
  <c r="A5716" i="11"/>
  <c r="O5715" i="11"/>
  <c r="N5715" i="11"/>
  <c r="E5715" i="11"/>
  <c r="D5715" i="11"/>
  <c r="B5715" i="11"/>
  <c r="A5715" i="11"/>
  <c r="O5714" i="11"/>
  <c r="N5714" i="11"/>
  <c r="E5714" i="11"/>
  <c r="D5714" i="11"/>
  <c r="B5714" i="11"/>
  <c r="A5714" i="11"/>
  <c r="O5713" i="11"/>
  <c r="N5713" i="11"/>
  <c r="E5713" i="11"/>
  <c r="D5713" i="11"/>
  <c r="B5713" i="11"/>
  <c r="A5713" i="11"/>
  <c r="O5712" i="11"/>
  <c r="N5712" i="11"/>
  <c r="E5712" i="11"/>
  <c r="D5712" i="11"/>
  <c r="B5712" i="11"/>
  <c r="A5712" i="11"/>
  <c r="O5711" i="11"/>
  <c r="N5711" i="11"/>
  <c r="E5711" i="11"/>
  <c r="D5711" i="11"/>
  <c r="B5711" i="11"/>
  <c r="A5711" i="11"/>
  <c r="O5710" i="11"/>
  <c r="N5710" i="11"/>
  <c r="E5710" i="11"/>
  <c r="D5710" i="11"/>
  <c r="B5710" i="11"/>
  <c r="A5710" i="11"/>
  <c r="O5709" i="11"/>
  <c r="N5709" i="11"/>
  <c r="E5709" i="11"/>
  <c r="D5709" i="11"/>
  <c r="B5709" i="11"/>
  <c r="A5709" i="11"/>
  <c r="O5708" i="11"/>
  <c r="N5708" i="11"/>
  <c r="E5708" i="11"/>
  <c r="D5708" i="11"/>
  <c r="B5708" i="11"/>
  <c r="A5708" i="11"/>
  <c r="O5707" i="11"/>
  <c r="N5707" i="11"/>
  <c r="E5707" i="11"/>
  <c r="D5707" i="11"/>
  <c r="B5707" i="11"/>
  <c r="A5707" i="11"/>
  <c r="O5706" i="11"/>
  <c r="N5706" i="11"/>
  <c r="E5706" i="11"/>
  <c r="D5706" i="11"/>
  <c r="B5706" i="11"/>
  <c r="A5706" i="11"/>
  <c r="O5705" i="11"/>
  <c r="N5705" i="11"/>
  <c r="E5705" i="11"/>
  <c r="D5705" i="11"/>
  <c r="B5705" i="11"/>
  <c r="A5705" i="11"/>
  <c r="O5704" i="11"/>
  <c r="N5704" i="11"/>
  <c r="E5704" i="11"/>
  <c r="D5704" i="11"/>
  <c r="B5704" i="11"/>
  <c r="A5704" i="11"/>
  <c r="O5703" i="11"/>
  <c r="N5703" i="11"/>
  <c r="E5703" i="11"/>
  <c r="D5703" i="11"/>
  <c r="B5703" i="11"/>
  <c r="A5703" i="11"/>
  <c r="O5702" i="11"/>
  <c r="N5702" i="11"/>
  <c r="E5702" i="11"/>
  <c r="D5702" i="11"/>
  <c r="B5702" i="11"/>
  <c r="A5702" i="11"/>
  <c r="O5701" i="11"/>
  <c r="N5701" i="11"/>
  <c r="E5701" i="11"/>
  <c r="D5701" i="11"/>
  <c r="B5701" i="11"/>
  <c r="A5701" i="11"/>
  <c r="O5700" i="11"/>
  <c r="N5700" i="11"/>
  <c r="E5700" i="11"/>
  <c r="D5700" i="11"/>
  <c r="B5700" i="11"/>
  <c r="A5700" i="11"/>
  <c r="O5699" i="11"/>
  <c r="N5699" i="11"/>
  <c r="E5699" i="11"/>
  <c r="D5699" i="11"/>
  <c r="B5699" i="11"/>
  <c r="A5699" i="11"/>
  <c r="O5698" i="11"/>
  <c r="N5698" i="11"/>
  <c r="E5698" i="11"/>
  <c r="D5698" i="11"/>
  <c r="B5698" i="11"/>
  <c r="A5698" i="11"/>
  <c r="O5697" i="11"/>
  <c r="N5697" i="11"/>
  <c r="E5697" i="11"/>
  <c r="D5697" i="11"/>
  <c r="B5697" i="11"/>
  <c r="A5697" i="11"/>
  <c r="O5696" i="11"/>
  <c r="N5696" i="11"/>
  <c r="E5696" i="11"/>
  <c r="D5696" i="11"/>
  <c r="B5696" i="11"/>
  <c r="A5696" i="11"/>
  <c r="O5695" i="11"/>
  <c r="N5695" i="11"/>
  <c r="E5695" i="11"/>
  <c r="D5695" i="11"/>
  <c r="B5695" i="11"/>
  <c r="A5695" i="11"/>
  <c r="O5694" i="11"/>
  <c r="N5694" i="11"/>
  <c r="E5694" i="11"/>
  <c r="D5694" i="11"/>
  <c r="B5694" i="11"/>
  <c r="A5694" i="11"/>
  <c r="O5693" i="11"/>
  <c r="N5693" i="11"/>
  <c r="E5693" i="11"/>
  <c r="D5693" i="11"/>
  <c r="B5693" i="11"/>
  <c r="A5693" i="11"/>
  <c r="O5692" i="11"/>
  <c r="N5692" i="11"/>
  <c r="E5692" i="11"/>
  <c r="D5692" i="11"/>
  <c r="B5692" i="11"/>
  <c r="A5692" i="11"/>
  <c r="O5691" i="11"/>
  <c r="N5691" i="11"/>
  <c r="E5691" i="11"/>
  <c r="D5691" i="11"/>
  <c r="B5691" i="11"/>
  <c r="A5691" i="11"/>
  <c r="O5690" i="11"/>
  <c r="N5690" i="11"/>
  <c r="E5690" i="11"/>
  <c r="D5690" i="11"/>
  <c r="B5690" i="11"/>
  <c r="A5690" i="11"/>
  <c r="O5689" i="11"/>
  <c r="N5689" i="11"/>
  <c r="E5689" i="11"/>
  <c r="D5689" i="11"/>
  <c r="B5689" i="11"/>
  <c r="A5689" i="11"/>
  <c r="O5688" i="11"/>
  <c r="N5688" i="11"/>
  <c r="E5688" i="11"/>
  <c r="D5688" i="11"/>
  <c r="B5688" i="11"/>
  <c r="A5688" i="11"/>
  <c r="O5687" i="11"/>
  <c r="N5687" i="11"/>
  <c r="E5687" i="11"/>
  <c r="D5687" i="11"/>
  <c r="B5687" i="11"/>
  <c r="A5687" i="11"/>
  <c r="O5686" i="11"/>
  <c r="N5686" i="11"/>
  <c r="E5686" i="11"/>
  <c r="D5686" i="11"/>
  <c r="B5686" i="11"/>
  <c r="A5686" i="11"/>
  <c r="O5685" i="11"/>
  <c r="N5685" i="11"/>
  <c r="E5685" i="11"/>
  <c r="D5685" i="11"/>
  <c r="B5685" i="11"/>
  <c r="A5685" i="11"/>
  <c r="O5684" i="11"/>
  <c r="N5684" i="11"/>
  <c r="E5684" i="11"/>
  <c r="D5684" i="11"/>
  <c r="B5684" i="11"/>
  <c r="A5684" i="11"/>
  <c r="O5683" i="11"/>
  <c r="N5683" i="11"/>
  <c r="E5683" i="11"/>
  <c r="D5683" i="11"/>
  <c r="B5683" i="11"/>
  <c r="A5683" i="11"/>
  <c r="O5682" i="11"/>
  <c r="N5682" i="11"/>
  <c r="E5682" i="11"/>
  <c r="D5682" i="11"/>
  <c r="B5682" i="11"/>
  <c r="A5682" i="11"/>
  <c r="O5681" i="11"/>
  <c r="N5681" i="11"/>
  <c r="E5681" i="11"/>
  <c r="D5681" i="11"/>
  <c r="B5681" i="11"/>
  <c r="A5681" i="11"/>
  <c r="O5680" i="11"/>
  <c r="N5680" i="11"/>
  <c r="E5680" i="11"/>
  <c r="D5680" i="11"/>
  <c r="B5680" i="11"/>
  <c r="A5680" i="11"/>
  <c r="O5679" i="11"/>
  <c r="N5679" i="11"/>
  <c r="E5679" i="11"/>
  <c r="D5679" i="11"/>
  <c r="B5679" i="11"/>
  <c r="A5679" i="11"/>
  <c r="O5678" i="11"/>
  <c r="N5678" i="11"/>
  <c r="E5678" i="11"/>
  <c r="D5678" i="11"/>
  <c r="B5678" i="11"/>
  <c r="A5678" i="11"/>
  <c r="O5677" i="11"/>
  <c r="N5677" i="11"/>
  <c r="E5677" i="11"/>
  <c r="D5677" i="11"/>
  <c r="B5677" i="11"/>
  <c r="A5677" i="11"/>
  <c r="O5676" i="11"/>
  <c r="N5676" i="11"/>
  <c r="E5676" i="11"/>
  <c r="D5676" i="11"/>
  <c r="B5676" i="11"/>
  <c r="A5676" i="11"/>
  <c r="O5675" i="11"/>
  <c r="N5675" i="11"/>
  <c r="E5675" i="11"/>
  <c r="D5675" i="11"/>
  <c r="B5675" i="11"/>
  <c r="A5675" i="11"/>
  <c r="O5674" i="11"/>
  <c r="N5674" i="11"/>
  <c r="E5674" i="11"/>
  <c r="D5674" i="11"/>
  <c r="B5674" i="11"/>
  <c r="A5674" i="11"/>
  <c r="O5673" i="11"/>
  <c r="N5673" i="11"/>
  <c r="E5673" i="11"/>
  <c r="D5673" i="11"/>
  <c r="B5673" i="11"/>
  <c r="A5673" i="11"/>
  <c r="O5672" i="11"/>
  <c r="N5672" i="11"/>
  <c r="E5672" i="11"/>
  <c r="D5672" i="11"/>
  <c r="B5672" i="11"/>
  <c r="A5672" i="11"/>
  <c r="O5671" i="11"/>
  <c r="N5671" i="11"/>
  <c r="E5671" i="11"/>
  <c r="D5671" i="11"/>
  <c r="B5671" i="11"/>
  <c r="A5671" i="11"/>
  <c r="O5670" i="11"/>
  <c r="N5670" i="11"/>
  <c r="E5670" i="11"/>
  <c r="D5670" i="11"/>
  <c r="B5670" i="11"/>
  <c r="A5670" i="11"/>
  <c r="O5669" i="11"/>
  <c r="N5669" i="11"/>
  <c r="E5669" i="11"/>
  <c r="D5669" i="11"/>
  <c r="B5669" i="11"/>
  <c r="A5669" i="11"/>
  <c r="O5668" i="11"/>
  <c r="N5668" i="11"/>
  <c r="E5668" i="11"/>
  <c r="D5668" i="11"/>
  <c r="B5668" i="11"/>
  <c r="A5668" i="11"/>
  <c r="O5667" i="11"/>
  <c r="N5667" i="11"/>
  <c r="E5667" i="11"/>
  <c r="D5667" i="11"/>
  <c r="B5667" i="11"/>
  <c r="A5667" i="11"/>
  <c r="O5666" i="11"/>
  <c r="N5666" i="11"/>
  <c r="E5666" i="11"/>
  <c r="D5666" i="11"/>
  <c r="B5666" i="11"/>
  <c r="A5666" i="11"/>
  <c r="O5665" i="11"/>
  <c r="N5665" i="11"/>
  <c r="E5665" i="11"/>
  <c r="D5665" i="11"/>
  <c r="B5665" i="11"/>
  <c r="A5665" i="11"/>
  <c r="O5664" i="11"/>
  <c r="N5664" i="11"/>
  <c r="E5664" i="11"/>
  <c r="D5664" i="11"/>
  <c r="B5664" i="11"/>
  <c r="A5664" i="11"/>
  <c r="O5663" i="11"/>
  <c r="N5663" i="11"/>
  <c r="E5663" i="11"/>
  <c r="D5663" i="11"/>
  <c r="B5663" i="11"/>
  <c r="A5663" i="11"/>
  <c r="O5662" i="11"/>
  <c r="N5662" i="11"/>
  <c r="E5662" i="11"/>
  <c r="D5662" i="11"/>
  <c r="B5662" i="11"/>
  <c r="A5662" i="11"/>
  <c r="O5661" i="11"/>
  <c r="N5661" i="11"/>
  <c r="E5661" i="11"/>
  <c r="D5661" i="11"/>
  <c r="B5661" i="11"/>
  <c r="A5661" i="11"/>
  <c r="O5660" i="11"/>
  <c r="N5660" i="11"/>
  <c r="E5660" i="11"/>
  <c r="D5660" i="11"/>
  <c r="B5660" i="11"/>
  <c r="A5660" i="11"/>
  <c r="O5659" i="11"/>
  <c r="N5659" i="11"/>
  <c r="E5659" i="11"/>
  <c r="D5659" i="11"/>
  <c r="B5659" i="11"/>
  <c r="A5659" i="11"/>
  <c r="O5658" i="11"/>
  <c r="N5658" i="11"/>
  <c r="E5658" i="11"/>
  <c r="D5658" i="11"/>
  <c r="B5658" i="11"/>
  <c r="A5658" i="11"/>
  <c r="O5657" i="11"/>
  <c r="N5657" i="11"/>
  <c r="E5657" i="11"/>
  <c r="D5657" i="11"/>
  <c r="B5657" i="11"/>
  <c r="A5657" i="11"/>
  <c r="O5656" i="11"/>
  <c r="N5656" i="11"/>
  <c r="E5656" i="11"/>
  <c r="D5656" i="11"/>
  <c r="B5656" i="11"/>
  <c r="A5656" i="11"/>
  <c r="O5655" i="11"/>
  <c r="N5655" i="11"/>
  <c r="E5655" i="11"/>
  <c r="D5655" i="11"/>
  <c r="B5655" i="11"/>
  <c r="A5655" i="11"/>
  <c r="O5654" i="11"/>
  <c r="N5654" i="11"/>
  <c r="E5654" i="11"/>
  <c r="D5654" i="11"/>
  <c r="B5654" i="11"/>
  <c r="A5654" i="11"/>
  <c r="O5653" i="11"/>
  <c r="N5653" i="11"/>
  <c r="E5653" i="11"/>
  <c r="D5653" i="11"/>
  <c r="B5653" i="11"/>
  <c r="A5653" i="11"/>
  <c r="O5652" i="11"/>
  <c r="N5652" i="11"/>
  <c r="E5652" i="11"/>
  <c r="D5652" i="11"/>
  <c r="B5652" i="11"/>
  <c r="A5652" i="11"/>
  <c r="O5651" i="11"/>
  <c r="N5651" i="11"/>
  <c r="E5651" i="11"/>
  <c r="D5651" i="11"/>
  <c r="B5651" i="11"/>
  <c r="A5651" i="11"/>
  <c r="O5650" i="11"/>
  <c r="N5650" i="11"/>
  <c r="E5650" i="11"/>
  <c r="D5650" i="11"/>
  <c r="B5650" i="11"/>
  <c r="A5650" i="11"/>
  <c r="O5649" i="11"/>
  <c r="N5649" i="11"/>
  <c r="E5649" i="11"/>
  <c r="D5649" i="11"/>
  <c r="B5649" i="11"/>
  <c r="A5649" i="11"/>
  <c r="O5648" i="11"/>
  <c r="N5648" i="11"/>
  <c r="E5648" i="11"/>
  <c r="D5648" i="11"/>
  <c r="B5648" i="11"/>
  <c r="A5648" i="11"/>
  <c r="O5647" i="11"/>
  <c r="N5647" i="11"/>
  <c r="E5647" i="11"/>
  <c r="D5647" i="11"/>
  <c r="B5647" i="11"/>
  <c r="A5647" i="11"/>
  <c r="O5646" i="11"/>
  <c r="N5646" i="11"/>
  <c r="E5646" i="11"/>
  <c r="D5646" i="11"/>
  <c r="B5646" i="11"/>
  <c r="A5646" i="11"/>
  <c r="O5645" i="11"/>
  <c r="N5645" i="11"/>
  <c r="E5645" i="11"/>
  <c r="D5645" i="11"/>
  <c r="B5645" i="11"/>
  <c r="A5645" i="11"/>
  <c r="O5644" i="11"/>
  <c r="N5644" i="11"/>
  <c r="E5644" i="11"/>
  <c r="D5644" i="11"/>
  <c r="B5644" i="11"/>
  <c r="A5644" i="11"/>
  <c r="O5643" i="11"/>
  <c r="N5643" i="11"/>
  <c r="E5643" i="11"/>
  <c r="D5643" i="11"/>
  <c r="B5643" i="11"/>
  <c r="A5643" i="11"/>
  <c r="O5642" i="11"/>
  <c r="N5642" i="11"/>
  <c r="E5642" i="11"/>
  <c r="D5642" i="11"/>
  <c r="B5642" i="11"/>
  <c r="A5642" i="11"/>
  <c r="O5641" i="11"/>
  <c r="N5641" i="11"/>
  <c r="E5641" i="11"/>
  <c r="D5641" i="11"/>
  <c r="B5641" i="11"/>
  <c r="A5641" i="11"/>
  <c r="O5640" i="11"/>
  <c r="N5640" i="11"/>
  <c r="E5640" i="11"/>
  <c r="D5640" i="11"/>
  <c r="B5640" i="11"/>
  <c r="A5640" i="11"/>
  <c r="O5639" i="11"/>
  <c r="N5639" i="11"/>
  <c r="E5639" i="11"/>
  <c r="D5639" i="11"/>
  <c r="B5639" i="11"/>
  <c r="A5639" i="11"/>
  <c r="O5638" i="11"/>
  <c r="N5638" i="11"/>
  <c r="E5638" i="11"/>
  <c r="D5638" i="11"/>
  <c r="B5638" i="11"/>
  <c r="A5638" i="11"/>
  <c r="O5637" i="11"/>
  <c r="N5637" i="11"/>
  <c r="E5637" i="11"/>
  <c r="D5637" i="11"/>
  <c r="B5637" i="11"/>
  <c r="A5637" i="11"/>
  <c r="O5636" i="11"/>
  <c r="N5636" i="11"/>
  <c r="E5636" i="11"/>
  <c r="D5636" i="11"/>
  <c r="B5636" i="11"/>
  <c r="A5636" i="11"/>
  <c r="O5635" i="11"/>
  <c r="N5635" i="11"/>
  <c r="E5635" i="11"/>
  <c r="D5635" i="11"/>
  <c r="B5635" i="11"/>
  <c r="A5635" i="11"/>
  <c r="O5634" i="11"/>
  <c r="N5634" i="11"/>
  <c r="E5634" i="11"/>
  <c r="D5634" i="11"/>
  <c r="B5634" i="11"/>
  <c r="A5634" i="11"/>
  <c r="O5633" i="11"/>
  <c r="N5633" i="11"/>
  <c r="E5633" i="11"/>
  <c r="D5633" i="11"/>
  <c r="B5633" i="11"/>
  <c r="A5633" i="11"/>
  <c r="O5632" i="11"/>
  <c r="N5632" i="11"/>
  <c r="E5632" i="11"/>
  <c r="D5632" i="11"/>
  <c r="B5632" i="11"/>
  <c r="A5632" i="11"/>
  <c r="O5631" i="11"/>
  <c r="N5631" i="11"/>
  <c r="E5631" i="11"/>
  <c r="D5631" i="11"/>
  <c r="B5631" i="11"/>
  <c r="A5631" i="11"/>
  <c r="O5630" i="11"/>
  <c r="N5630" i="11"/>
  <c r="E5630" i="11"/>
  <c r="D5630" i="11"/>
  <c r="B5630" i="11"/>
  <c r="A5630" i="11"/>
  <c r="O5629" i="11"/>
  <c r="N5629" i="11"/>
  <c r="E5629" i="11"/>
  <c r="D5629" i="11"/>
  <c r="B5629" i="11"/>
  <c r="A5629" i="11"/>
  <c r="O5628" i="11"/>
  <c r="N5628" i="11"/>
  <c r="E5628" i="11"/>
  <c r="D5628" i="11"/>
  <c r="B5628" i="11"/>
  <c r="A5628" i="11"/>
  <c r="O5627" i="11"/>
  <c r="N5627" i="11"/>
  <c r="E5627" i="11"/>
  <c r="D5627" i="11"/>
  <c r="B5627" i="11"/>
  <c r="A5627" i="11"/>
  <c r="O5626" i="11"/>
  <c r="N5626" i="11"/>
  <c r="E5626" i="11"/>
  <c r="D5626" i="11"/>
  <c r="B5626" i="11"/>
  <c r="A5626" i="11"/>
  <c r="O5625" i="11"/>
  <c r="N5625" i="11"/>
  <c r="E5625" i="11"/>
  <c r="D5625" i="11"/>
  <c r="B5625" i="11"/>
  <c r="A5625" i="11"/>
  <c r="O5624" i="11"/>
  <c r="N5624" i="11"/>
  <c r="E5624" i="11"/>
  <c r="D5624" i="11"/>
  <c r="B5624" i="11"/>
  <c r="A5624" i="11"/>
  <c r="O5623" i="11"/>
  <c r="N5623" i="11"/>
  <c r="E5623" i="11"/>
  <c r="D5623" i="11"/>
  <c r="B5623" i="11"/>
  <c r="A5623" i="11"/>
  <c r="O5622" i="11"/>
  <c r="N5622" i="11"/>
  <c r="E5622" i="11"/>
  <c r="D5622" i="11"/>
  <c r="B5622" i="11"/>
  <c r="A5622" i="11"/>
  <c r="O5621" i="11"/>
  <c r="N5621" i="11"/>
  <c r="E5621" i="11"/>
  <c r="D5621" i="11"/>
  <c r="B5621" i="11"/>
  <c r="A5621" i="11"/>
  <c r="O5620" i="11"/>
  <c r="N5620" i="11"/>
  <c r="E5620" i="11"/>
  <c r="D5620" i="11"/>
  <c r="B5620" i="11"/>
  <c r="A5620" i="11"/>
  <c r="O5619" i="11"/>
  <c r="N5619" i="11"/>
  <c r="E5619" i="11"/>
  <c r="D5619" i="11"/>
  <c r="B5619" i="11"/>
  <c r="A5619" i="11"/>
  <c r="O5618" i="11"/>
  <c r="N5618" i="11"/>
  <c r="E5618" i="11"/>
  <c r="D5618" i="11"/>
  <c r="B5618" i="11"/>
  <c r="A5618" i="11"/>
  <c r="O5617" i="11"/>
  <c r="N5617" i="11"/>
  <c r="E5617" i="11"/>
  <c r="D5617" i="11"/>
  <c r="B5617" i="11"/>
  <c r="A5617" i="11"/>
  <c r="O5616" i="11"/>
  <c r="N5616" i="11"/>
  <c r="E5616" i="11"/>
  <c r="D5616" i="11"/>
  <c r="B5616" i="11"/>
  <c r="A5616" i="11"/>
  <c r="O5615" i="11"/>
  <c r="N5615" i="11"/>
  <c r="E5615" i="11"/>
  <c r="D5615" i="11"/>
  <c r="B5615" i="11"/>
  <c r="A5615" i="11"/>
  <c r="O5614" i="11"/>
  <c r="N5614" i="11"/>
  <c r="E5614" i="11"/>
  <c r="D5614" i="11"/>
  <c r="B5614" i="11"/>
  <c r="A5614" i="11"/>
  <c r="O5613" i="11"/>
  <c r="N5613" i="11"/>
  <c r="E5613" i="11"/>
  <c r="D5613" i="11"/>
  <c r="B5613" i="11"/>
  <c r="A5613" i="11"/>
  <c r="O5612" i="11"/>
  <c r="N5612" i="11"/>
  <c r="E5612" i="11"/>
  <c r="D5612" i="11"/>
  <c r="B5612" i="11"/>
  <c r="A5612" i="11"/>
  <c r="O5611" i="11"/>
  <c r="N5611" i="11"/>
  <c r="E5611" i="11"/>
  <c r="D5611" i="11"/>
  <c r="B5611" i="11"/>
  <c r="A5611" i="11"/>
  <c r="O5610" i="11"/>
  <c r="N5610" i="11"/>
  <c r="E5610" i="11"/>
  <c r="D5610" i="11"/>
  <c r="B5610" i="11"/>
  <c r="A5610" i="11"/>
  <c r="O5609" i="11"/>
  <c r="N5609" i="11"/>
  <c r="E5609" i="11"/>
  <c r="D5609" i="11"/>
  <c r="B5609" i="11"/>
  <c r="A5609" i="11"/>
  <c r="O5608" i="11"/>
  <c r="N5608" i="11"/>
  <c r="E5608" i="11"/>
  <c r="D5608" i="11"/>
  <c r="B5608" i="11"/>
  <c r="A5608" i="11"/>
  <c r="O5607" i="11"/>
  <c r="N5607" i="11"/>
  <c r="E5607" i="11"/>
  <c r="D5607" i="11"/>
  <c r="B5607" i="11"/>
  <c r="A5607" i="11"/>
  <c r="O5606" i="11"/>
  <c r="N5606" i="11"/>
  <c r="E5606" i="11"/>
  <c r="D5606" i="11"/>
  <c r="B5606" i="11"/>
  <c r="A5606" i="11"/>
  <c r="O5605" i="11"/>
  <c r="N5605" i="11"/>
  <c r="E5605" i="11"/>
  <c r="D5605" i="11"/>
  <c r="B5605" i="11"/>
  <c r="A5605" i="11"/>
  <c r="O5604" i="11"/>
  <c r="N5604" i="11"/>
  <c r="E5604" i="11"/>
  <c r="D5604" i="11"/>
  <c r="B5604" i="11"/>
  <c r="A5604" i="11"/>
  <c r="O5603" i="11"/>
  <c r="N5603" i="11"/>
  <c r="E5603" i="11"/>
  <c r="D5603" i="11"/>
  <c r="B5603" i="11"/>
  <c r="A5603" i="11"/>
  <c r="O5602" i="11"/>
  <c r="N5602" i="11"/>
  <c r="E5602" i="11"/>
  <c r="D5602" i="11"/>
  <c r="B5602" i="11"/>
  <c r="A5602" i="11"/>
  <c r="O5601" i="11"/>
  <c r="N5601" i="11"/>
  <c r="E5601" i="11"/>
  <c r="D5601" i="11"/>
  <c r="B5601" i="11"/>
  <c r="A5601" i="11"/>
  <c r="O5600" i="11"/>
  <c r="N5600" i="11"/>
  <c r="E5600" i="11"/>
  <c r="D5600" i="11"/>
  <c r="B5600" i="11"/>
  <c r="A5600" i="11"/>
  <c r="O5599" i="11"/>
  <c r="N5599" i="11"/>
  <c r="E5599" i="11"/>
  <c r="D5599" i="11"/>
  <c r="B5599" i="11"/>
  <c r="A5599" i="11"/>
  <c r="O5598" i="11"/>
  <c r="N5598" i="11"/>
  <c r="E5598" i="11"/>
  <c r="D5598" i="11"/>
  <c r="B5598" i="11"/>
  <c r="A5598" i="11"/>
  <c r="O5597" i="11"/>
  <c r="N5597" i="11"/>
  <c r="E5597" i="11"/>
  <c r="D5597" i="11"/>
  <c r="B5597" i="11"/>
  <c r="A5597" i="11"/>
  <c r="O5596" i="11"/>
  <c r="N5596" i="11"/>
  <c r="E5596" i="11"/>
  <c r="D5596" i="11"/>
  <c r="B5596" i="11"/>
  <c r="A5596" i="11"/>
  <c r="O5595" i="11"/>
  <c r="N5595" i="11"/>
  <c r="E5595" i="11"/>
  <c r="D5595" i="11"/>
  <c r="B5595" i="11"/>
  <c r="A5595" i="11"/>
  <c r="O5594" i="11"/>
  <c r="N5594" i="11"/>
  <c r="E5594" i="11"/>
  <c r="D5594" i="11"/>
  <c r="B5594" i="11"/>
  <c r="A5594" i="11"/>
  <c r="O5593" i="11"/>
  <c r="N5593" i="11"/>
  <c r="E5593" i="11"/>
  <c r="D5593" i="11"/>
  <c r="B5593" i="11"/>
  <c r="A5593" i="11"/>
  <c r="O5592" i="11"/>
  <c r="N5592" i="11"/>
  <c r="E5592" i="11"/>
  <c r="D5592" i="11"/>
  <c r="B5592" i="11"/>
  <c r="A5592" i="11"/>
  <c r="O5591" i="11"/>
  <c r="N5591" i="11"/>
  <c r="E5591" i="11"/>
  <c r="D5591" i="11"/>
  <c r="B5591" i="11"/>
  <c r="A5591" i="11"/>
  <c r="O5590" i="11"/>
  <c r="N5590" i="11"/>
  <c r="E5590" i="11"/>
  <c r="D5590" i="11"/>
  <c r="B5590" i="11"/>
  <c r="A5590" i="11"/>
  <c r="O5589" i="11"/>
  <c r="N5589" i="11"/>
  <c r="E5589" i="11"/>
  <c r="D5589" i="11"/>
  <c r="B5589" i="11"/>
  <c r="A5589" i="11"/>
  <c r="O5588" i="11"/>
  <c r="N5588" i="11"/>
  <c r="E5588" i="11"/>
  <c r="D5588" i="11"/>
  <c r="B5588" i="11"/>
  <c r="A5588" i="11"/>
  <c r="O5587" i="11"/>
  <c r="N5587" i="11"/>
  <c r="E5587" i="11"/>
  <c r="D5587" i="11"/>
  <c r="B5587" i="11"/>
  <c r="A5587" i="11"/>
  <c r="O5586" i="11"/>
  <c r="N5586" i="11"/>
  <c r="E5586" i="11"/>
  <c r="D5586" i="11"/>
  <c r="B5586" i="11"/>
  <c r="A5586" i="11"/>
  <c r="O5585" i="11"/>
  <c r="N5585" i="11"/>
  <c r="E5585" i="11"/>
  <c r="D5585" i="11"/>
  <c r="B5585" i="11"/>
  <c r="A5585" i="11"/>
  <c r="O5584" i="11"/>
  <c r="N5584" i="11"/>
  <c r="E5584" i="11"/>
  <c r="D5584" i="11"/>
  <c r="B5584" i="11"/>
  <c r="A5584" i="11"/>
  <c r="O5583" i="11"/>
  <c r="N5583" i="11"/>
  <c r="E5583" i="11"/>
  <c r="D5583" i="11"/>
  <c r="B5583" i="11"/>
  <c r="A5583" i="11"/>
  <c r="O5582" i="11"/>
  <c r="N5582" i="11"/>
  <c r="E5582" i="11"/>
  <c r="D5582" i="11"/>
  <c r="B5582" i="11"/>
  <c r="A5582" i="11"/>
  <c r="O5581" i="11"/>
  <c r="N5581" i="11"/>
  <c r="E5581" i="11"/>
  <c r="D5581" i="11"/>
  <c r="B5581" i="11"/>
  <c r="A5581" i="11"/>
  <c r="O5580" i="11"/>
  <c r="N5580" i="11"/>
  <c r="E5580" i="11"/>
  <c r="D5580" i="11"/>
  <c r="B5580" i="11"/>
  <c r="A5580" i="11"/>
  <c r="O5579" i="11"/>
  <c r="N5579" i="11"/>
  <c r="E5579" i="11"/>
  <c r="D5579" i="11"/>
  <c r="B5579" i="11"/>
  <c r="A5579" i="11"/>
  <c r="O5578" i="11"/>
  <c r="N5578" i="11"/>
  <c r="E5578" i="11"/>
  <c r="D5578" i="11"/>
  <c r="B5578" i="11"/>
  <c r="A5578" i="11"/>
  <c r="O5577" i="11"/>
  <c r="N5577" i="11"/>
  <c r="E5577" i="11"/>
  <c r="D5577" i="11"/>
  <c r="B5577" i="11"/>
  <c r="A5577" i="11"/>
  <c r="O5576" i="11"/>
  <c r="N5576" i="11"/>
  <c r="E5576" i="11"/>
  <c r="D5576" i="11"/>
  <c r="B5576" i="11"/>
  <c r="A5576" i="11"/>
  <c r="O5575" i="11"/>
  <c r="N5575" i="11"/>
  <c r="E5575" i="11"/>
  <c r="D5575" i="11"/>
  <c r="B5575" i="11"/>
  <c r="A5575" i="11"/>
  <c r="O5574" i="11"/>
  <c r="N5574" i="11"/>
  <c r="E5574" i="11"/>
  <c r="D5574" i="11"/>
  <c r="B5574" i="11"/>
  <c r="A5574" i="11"/>
  <c r="O5573" i="11"/>
  <c r="N5573" i="11"/>
  <c r="E5573" i="11"/>
  <c r="D5573" i="11"/>
  <c r="B5573" i="11"/>
  <c r="A5573" i="11"/>
  <c r="O5572" i="11"/>
  <c r="N5572" i="11"/>
  <c r="E5572" i="11"/>
  <c r="D5572" i="11"/>
  <c r="B5572" i="11"/>
  <c r="A5572" i="11"/>
  <c r="O5571" i="11"/>
  <c r="N5571" i="11"/>
  <c r="E5571" i="11"/>
  <c r="D5571" i="11"/>
  <c r="B5571" i="11"/>
  <c r="A5571" i="11"/>
  <c r="O5570" i="11"/>
  <c r="N5570" i="11"/>
  <c r="E5570" i="11"/>
  <c r="D5570" i="11"/>
  <c r="B5570" i="11"/>
  <c r="A5570" i="11"/>
  <c r="O5569" i="11"/>
  <c r="N5569" i="11"/>
  <c r="E5569" i="11"/>
  <c r="D5569" i="11"/>
  <c r="B5569" i="11"/>
  <c r="A5569" i="11"/>
  <c r="O5568" i="11"/>
  <c r="N5568" i="11"/>
  <c r="E5568" i="11"/>
  <c r="D5568" i="11"/>
  <c r="B5568" i="11"/>
  <c r="A5568" i="11"/>
  <c r="O5567" i="11"/>
  <c r="N5567" i="11"/>
  <c r="E5567" i="11"/>
  <c r="D5567" i="11"/>
  <c r="B5567" i="11"/>
  <c r="A5567" i="11"/>
  <c r="O5566" i="11"/>
  <c r="N5566" i="11"/>
  <c r="E5566" i="11"/>
  <c r="D5566" i="11"/>
  <c r="B5566" i="11"/>
  <c r="A5566" i="11"/>
  <c r="O5565" i="11"/>
  <c r="N5565" i="11"/>
  <c r="E5565" i="11"/>
  <c r="D5565" i="11"/>
  <c r="B5565" i="11"/>
  <c r="A5565" i="11"/>
  <c r="O5564" i="11"/>
  <c r="N5564" i="11"/>
  <c r="E5564" i="11"/>
  <c r="D5564" i="11"/>
  <c r="B5564" i="11"/>
  <c r="A5564" i="11"/>
  <c r="O5563" i="11"/>
  <c r="N5563" i="11"/>
  <c r="E5563" i="11"/>
  <c r="D5563" i="11"/>
  <c r="B5563" i="11"/>
  <c r="A5563" i="11"/>
  <c r="O5562" i="11"/>
  <c r="N5562" i="11"/>
  <c r="E5562" i="11"/>
  <c r="D5562" i="11"/>
  <c r="B5562" i="11"/>
  <c r="A5562" i="11"/>
  <c r="O5561" i="11"/>
  <c r="N5561" i="11"/>
  <c r="E5561" i="11"/>
  <c r="D5561" i="11"/>
  <c r="B5561" i="11"/>
  <c r="A5561" i="11"/>
  <c r="O5560" i="11"/>
  <c r="N5560" i="11"/>
  <c r="E5560" i="11"/>
  <c r="D5560" i="11"/>
  <c r="B5560" i="11"/>
  <c r="A5560" i="11"/>
  <c r="O5559" i="11"/>
  <c r="N5559" i="11"/>
  <c r="E5559" i="11"/>
  <c r="D5559" i="11"/>
  <c r="B5559" i="11"/>
  <c r="A5559" i="11"/>
  <c r="O5558" i="11"/>
  <c r="N5558" i="11"/>
  <c r="E5558" i="11"/>
  <c r="D5558" i="11"/>
  <c r="B5558" i="11"/>
  <c r="A5558" i="11"/>
  <c r="O5557" i="11"/>
  <c r="N5557" i="11"/>
  <c r="E5557" i="11"/>
  <c r="D5557" i="11"/>
  <c r="B5557" i="11"/>
  <c r="A5557" i="11"/>
  <c r="O5556" i="11"/>
  <c r="N5556" i="11"/>
  <c r="E5556" i="11"/>
  <c r="D5556" i="11"/>
  <c r="B5556" i="11"/>
  <c r="A5556" i="11"/>
  <c r="O5555" i="11"/>
  <c r="N5555" i="11"/>
  <c r="E5555" i="11"/>
  <c r="D5555" i="11"/>
  <c r="B5555" i="11"/>
  <c r="A5555" i="11"/>
  <c r="O5554" i="11"/>
  <c r="N5554" i="11"/>
  <c r="E5554" i="11"/>
  <c r="D5554" i="11"/>
  <c r="B5554" i="11"/>
  <c r="A5554" i="11"/>
  <c r="O5553" i="11"/>
  <c r="N5553" i="11"/>
  <c r="E5553" i="11"/>
  <c r="D5553" i="11"/>
  <c r="B5553" i="11"/>
  <c r="A5553" i="11"/>
  <c r="O5552" i="11"/>
  <c r="N5552" i="11"/>
  <c r="E5552" i="11"/>
  <c r="D5552" i="11"/>
  <c r="B5552" i="11"/>
  <c r="A5552" i="11"/>
  <c r="O5551" i="11"/>
  <c r="N5551" i="11"/>
  <c r="E5551" i="11"/>
  <c r="D5551" i="11"/>
  <c r="B5551" i="11"/>
  <c r="A5551" i="11"/>
  <c r="O5550" i="11"/>
  <c r="N5550" i="11"/>
  <c r="E5550" i="11"/>
  <c r="D5550" i="11"/>
  <c r="B5550" i="11"/>
  <c r="A5550" i="11"/>
  <c r="O5549" i="11"/>
  <c r="N5549" i="11"/>
  <c r="E5549" i="11"/>
  <c r="D5549" i="11"/>
  <c r="B5549" i="11"/>
  <c r="A5549" i="11"/>
  <c r="O5548" i="11"/>
  <c r="N5548" i="11"/>
  <c r="E5548" i="11"/>
  <c r="D5548" i="11"/>
  <c r="B5548" i="11"/>
  <c r="A5548" i="11"/>
  <c r="O5547" i="11"/>
  <c r="N5547" i="11"/>
  <c r="E5547" i="11"/>
  <c r="D5547" i="11"/>
  <c r="B5547" i="11"/>
  <c r="A5547" i="11"/>
  <c r="O5546" i="11"/>
  <c r="N5546" i="11"/>
  <c r="E5546" i="11"/>
  <c r="D5546" i="11"/>
  <c r="B5546" i="11"/>
  <c r="A5546" i="11"/>
  <c r="O5545" i="11"/>
  <c r="N5545" i="11"/>
  <c r="E5545" i="11"/>
  <c r="D5545" i="11"/>
  <c r="B5545" i="11"/>
  <c r="A5545" i="11"/>
  <c r="O5544" i="11"/>
  <c r="N5544" i="11"/>
  <c r="E5544" i="11"/>
  <c r="D5544" i="11"/>
  <c r="B5544" i="11"/>
  <c r="A5544" i="11"/>
  <c r="O5543" i="11"/>
  <c r="N5543" i="11"/>
  <c r="E5543" i="11"/>
  <c r="D5543" i="11"/>
  <c r="B5543" i="11"/>
  <c r="A5543" i="11"/>
  <c r="O5542" i="11"/>
  <c r="N5542" i="11"/>
  <c r="E5542" i="11"/>
  <c r="D5542" i="11"/>
  <c r="B5542" i="11"/>
  <c r="A5542" i="11"/>
  <c r="O5541" i="11"/>
  <c r="N5541" i="11"/>
  <c r="E5541" i="11"/>
  <c r="D5541" i="11"/>
  <c r="B5541" i="11"/>
  <c r="A5541" i="11"/>
  <c r="O5540" i="11"/>
  <c r="N5540" i="11"/>
  <c r="E5540" i="11"/>
  <c r="D5540" i="11"/>
  <c r="B5540" i="11"/>
  <c r="A5540" i="11"/>
  <c r="O5539" i="11"/>
  <c r="N5539" i="11"/>
  <c r="E5539" i="11"/>
  <c r="D5539" i="11"/>
  <c r="B5539" i="11"/>
  <c r="A5539" i="11"/>
  <c r="O5538" i="11"/>
  <c r="N5538" i="11"/>
  <c r="E5538" i="11"/>
  <c r="D5538" i="11"/>
  <c r="B5538" i="11"/>
  <c r="A5538" i="11"/>
  <c r="O5537" i="11"/>
  <c r="N5537" i="11"/>
  <c r="E5537" i="11"/>
  <c r="D5537" i="11"/>
  <c r="B5537" i="11"/>
  <c r="A5537" i="11"/>
  <c r="O5536" i="11"/>
  <c r="N5536" i="11"/>
  <c r="E5536" i="11"/>
  <c r="D5536" i="11"/>
  <c r="B5536" i="11"/>
  <c r="A5536" i="11"/>
  <c r="O5535" i="11"/>
  <c r="N5535" i="11"/>
  <c r="E5535" i="11"/>
  <c r="D5535" i="11"/>
  <c r="B5535" i="11"/>
  <c r="A5535" i="11"/>
  <c r="O5534" i="11"/>
  <c r="N5534" i="11"/>
  <c r="E5534" i="11"/>
  <c r="D5534" i="11"/>
  <c r="B5534" i="11"/>
  <c r="A5534" i="11"/>
  <c r="O5533" i="11"/>
  <c r="N5533" i="11"/>
  <c r="E5533" i="11"/>
  <c r="D5533" i="11"/>
  <c r="B5533" i="11"/>
  <c r="A5533" i="11"/>
  <c r="O5532" i="11"/>
  <c r="N5532" i="11"/>
  <c r="E5532" i="11"/>
  <c r="D5532" i="11"/>
  <c r="B5532" i="11"/>
  <c r="A5532" i="11"/>
  <c r="O5531" i="11"/>
  <c r="N5531" i="11"/>
  <c r="E5531" i="11"/>
  <c r="D5531" i="11"/>
  <c r="B5531" i="11"/>
  <c r="A5531" i="11"/>
  <c r="O5530" i="11"/>
  <c r="N5530" i="11"/>
  <c r="E5530" i="11"/>
  <c r="D5530" i="11"/>
  <c r="B5530" i="11"/>
  <c r="A5530" i="11"/>
  <c r="O5529" i="11"/>
  <c r="N5529" i="11"/>
  <c r="E5529" i="11"/>
  <c r="D5529" i="11"/>
  <c r="B5529" i="11"/>
  <c r="A5529" i="11"/>
  <c r="O5528" i="11"/>
  <c r="N5528" i="11"/>
  <c r="E5528" i="11"/>
  <c r="D5528" i="11"/>
  <c r="B5528" i="11"/>
  <c r="A5528" i="11"/>
  <c r="O5527" i="11"/>
  <c r="N5527" i="11"/>
  <c r="E5527" i="11"/>
  <c r="D5527" i="11"/>
  <c r="B5527" i="11"/>
  <c r="A5527" i="11"/>
  <c r="O5526" i="11"/>
  <c r="N5526" i="11"/>
  <c r="E5526" i="11"/>
  <c r="D5526" i="11"/>
  <c r="B5526" i="11"/>
  <c r="A5526" i="11"/>
  <c r="O5525" i="11"/>
  <c r="N5525" i="11"/>
  <c r="E5525" i="11"/>
  <c r="D5525" i="11"/>
  <c r="B5525" i="11"/>
  <c r="A5525" i="11"/>
  <c r="O5524" i="11"/>
  <c r="N5524" i="11"/>
  <c r="E5524" i="11"/>
  <c r="D5524" i="11"/>
  <c r="B5524" i="11"/>
  <c r="A5524" i="11"/>
  <c r="O5523" i="11"/>
  <c r="N5523" i="11"/>
  <c r="E5523" i="11"/>
  <c r="D5523" i="11"/>
  <c r="B5523" i="11"/>
  <c r="A5523" i="11"/>
  <c r="O5522" i="11"/>
  <c r="N5522" i="11"/>
  <c r="E5522" i="11"/>
  <c r="D5522" i="11"/>
  <c r="B5522" i="11"/>
  <c r="A5522" i="11"/>
  <c r="O5521" i="11"/>
  <c r="N5521" i="11"/>
  <c r="E5521" i="11"/>
  <c r="D5521" i="11"/>
  <c r="B5521" i="11"/>
  <c r="A5521" i="11"/>
  <c r="O5520" i="11"/>
  <c r="N5520" i="11"/>
  <c r="E5520" i="11"/>
  <c r="D5520" i="11"/>
  <c r="B5520" i="11"/>
  <c r="A5520" i="11"/>
  <c r="O5519" i="11"/>
  <c r="N5519" i="11"/>
  <c r="E5519" i="11"/>
  <c r="D5519" i="11"/>
  <c r="B5519" i="11"/>
  <c r="A5519" i="11"/>
  <c r="O5518" i="11"/>
  <c r="N5518" i="11"/>
  <c r="E5518" i="11"/>
  <c r="D5518" i="11"/>
  <c r="B5518" i="11"/>
  <c r="A5518" i="11"/>
  <c r="O5517" i="11"/>
  <c r="N5517" i="11"/>
  <c r="E5517" i="11"/>
  <c r="D5517" i="11"/>
  <c r="B5517" i="11"/>
  <c r="A5517" i="11"/>
  <c r="O5516" i="11"/>
  <c r="N5516" i="11"/>
  <c r="E5516" i="11"/>
  <c r="D5516" i="11"/>
  <c r="B5516" i="11"/>
  <c r="A5516" i="11"/>
  <c r="O5515" i="11"/>
  <c r="N5515" i="11"/>
  <c r="E5515" i="11"/>
  <c r="D5515" i="11"/>
  <c r="B5515" i="11"/>
  <c r="A5515" i="11"/>
  <c r="O5514" i="11"/>
  <c r="N5514" i="11"/>
  <c r="E5514" i="11"/>
  <c r="D5514" i="11"/>
  <c r="B5514" i="11"/>
  <c r="A5514" i="11"/>
  <c r="O5513" i="11"/>
  <c r="N5513" i="11"/>
  <c r="E5513" i="11"/>
  <c r="D5513" i="11"/>
  <c r="B5513" i="11"/>
  <c r="A5513" i="11"/>
  <c r="O5512" i="11"/>
  <c r="N5512" i="11"/>
  <c r="E5512" i="11"/>
  <c r="D5512" i="11"/>
  <c r="B5512" i="11"/>
  <c r="A5512" i="11"/>
  <c r="O5511" i="11"/>
  <c r="N5511" i="11"/>
  <c r="E5511" i="11"/>
  <c r="D5511" i="11"/>
  <c r="B5511" i="11"/>
  <c r="A5511" i="11"/>
  <c r="O5510" i="11"/>
  <c r="N5510" i="11"/>
  <c r="E5510" i="11"/>
  <c r="D5510" i="11"/>
  <c r="B5510" i="11"/>
  <c r="A5510" i="11"/>
  <c r="O5509" i="11"/>
  <c r="N5509" i="11"/>
  <c r="E5509" i="11"/>
  <c r="D5509" i="11"/>
  <c r="B5509" i="11"/>
  <c r="A5509" i="11"/>
  <c r="O5508" i="11"/>
  <c r="N5508" i="11"/>
  <c r="E5508" i="11"/>
  <c r="D5508" i="11"/>
  <c r="B5508" i="11"/>
  <c r="A5508" i="11"/>
  <c r="O5507" i="11"/>
  <c r="N5507" i="11"/>
  <c r="E5507" i="11"/>
  <c r="D5507" i="11"/>
  <c r="B5507" i="11"/>
  <c r="A5507" i="11"/>
  <c r="O5506" i="11"/>
  <c r="N5506" i="11"/>
  <c r="E5506" i="11"/>
  <c r="D5506" i="11"/>
  <c r="B5506" i="11"/>
  <c r="A5506" i="11"/>
  <c r="O5505" i="11"/>
  <c r="N5505" i="11"/>
  <c r="E5505" i="11"/>
  <c r="D5505" i="11"/>
  <c r="B5505" i="11"/>
  <c r="A5505" i="11"/>
  <c r="O5504" i="11"/>
  <c r="N5504" i="11"/>
  <c r="E5504" i="11"/>
  <c r="D5504" i="11"/>
  <c r="B5504" i="11"/>
  <c r="A5504" i="11"/>
  <c r="O5503" i="11"/>
  <c r="N5503" i="11"/>
  <c r="E5503" i="11"/>
  <c r="D5503" i="11"/>
  <c r="B5503" i="11"/>
  <c r="A5503" i="11"/>
  <c r="O5502" i="11"/>
  <c r="N5502" i="11"/>
  <c r="E5502" i="11"/>
  <c r="D5502" i="11"/>
  <c r="B5502" i="11"/>
  <c r="A5502" i="11"/>
  <c r="O5501" i="11"/>
  <c r="N5501" i="11"/>
  <c r="E5501" i="11"/>
  <c r="D5501" i="11"/>
  <c r="B5501" i="11"/>
  <c r="A5501" i="11"/>
  <c r="O5500" i="11"/>
  <c r="N5500" i="11"/>
  <c r="E5500" i="11"/>
  <c r="D5500" i="11"/>
  <c r="B5500" i="11"/>
  <c r="A5500" i="11"/>
  <c r="O5499" i="11"/>
  <c r="N5499" i="11"/>
  <c r="E5499" i="11"/>
  <c r="D5499" i="11"/>
  <c r="B5499" i="11"/>
  <c r="A5499" i="11"/>
  <c r="O5498" i="11"/>
  <c r="N5498" i="11"/>
  <c r="E5498" i="11"/>
  <c r="D5498" i="11"/>
  <c r="B5498" i="11"/>
  <c r="A5498" i="11"/>
  <c r="O5497" i="11"/>
  <c r="N5497" i="11"/>
  <c r="E5497" i="11"/>
  <c r="D5497" i="11"/>
  <c r="B5497" i="11"/>
  <c r="A5497" i="11"/>
  <c r="O5496" i="11"/>
  <c r="N5496" i="11"/>
  <c r="E5496" i="11"/>
  <c r="D5496" i="11"/>
  <c r="B5496" i="11"/>
  <c r="A5496" i="11"/>
  <c r="O5495" i="11"/>
  <c r="N5495" i="11"/>
  <c r="E5495" i="11"/>
  <c r="D5495" i="11"/>
  <c r="B5495" i="11"/>
  <c r="A5495" i="11"/>
  <c r="O5494" i="11"/>
  <c r="N5494" i="11"/>
  <c r="E5494" i="11"/>
  <c r="D5494" i="11"/>
  <c r="B5494" i="11"/>
  <c r="A5494" i="11"/>
  <c r="O5493" i="11"/>
  <c r="N5493" i="11"/>
  <c r="E5493" i="11"/>
  <c r="D5493" i="11"/>
  <c r="B5493" i="11"/>
  <c r="A5493" i="11"/>
  <c r="O5492" i="11"/>
  <c r="N5492" i="11"/>
  <c r="E5492" i="11"/>
  <c r="D5492" i="11"/>
  <c r="B5492" i="11"/>
  <c r="A5492" i="11"/>
  <c r="O5491" i="11"/>
  <c r="N5491" i="11"/>
  <c r="E5491" i="11"/>
  <c r="D5491" i="11"/>
  <c r="B5491" i="11"/>
  <c r="A5491" i="11"/>
  <c r="O5490" i="11"/>
  <c r="N5490" i="11"/>
  <c r="E5490" i="11"/>
  <c r="D5490" i="11"/>
  <c r="B5490" i="11"/>
  <c r="A5490" i="11"/>
  <c r="O5489" i="11"/>
  <c r="N5489" i="11"/>
  <c r="E5489" i="11"/>
  <c r="D5489" i="11"/>
  <c r="B5489" i="11"/>
  <c r="A5489" i="11"/>
  <c r="O5488" i="11"/>
  <c r="N5488" i="11"/>
  <c r="E5488" i="11"/>
  <c r="D5488" i="11"/>
  <c r="B5488" i="11"/>
  <c r="A5488" i="11"/>
  <c r="O5487" i="11"/>
  <c r="N5487" i="11"/>
  <c r="E5487" i="11"/>
  <c r="D5487" i="11"/>
  <c r="B5487" i="11"/>
  <c r="A5487" i="11"/>
  <c r="O5486" i="11"/>
  <c r="N5486" i="11"/>
  <c r="E5486" i="11"/>
  <c r="D5486" i="11"/>
  <c r="B5486" i="11"/>
  <c r="A5486" i="11"/>
  <c r="O5485" i="11"/>
  <c r="N5485" i="11"/>
  <c r="E5485" i="11"/>
  <c r="D5485" i="11"/>
  <c r="B5485" i="11"/>
  <c r="A5485" i="11"/>
  <c r="O5484" i="11"/>
  <c r="N5484" i="11"/>
  <c r="E5484" i="11"/>
  <c r="D5484" i="11"/>
  <c r="B5484" i="11"/>
  <c r="A5484" i="11"/>
  <c r="O5483" i="11"/>
  <c r="N5483" i="11"/>
  <c r="E5483" i="11"/>
  <c r="D5483" i="11"/>
  <c r="B5483" i="11"/>
  <c r="A5483" i="11"/>
  <c r="O5482" i="11"/>
  <c r="N5482" i="11"/>
  <c r="E5482" i="11"/>
  <c r="D5482" i="11"/>
  <c r="B5482" i="11"/>
  <c r="A5482" i="11"/>
  <c r="O5481" i="11"/>
  <c r="N5481" i="11"/>
  <c r="E5481" i="11"/>
  <c r="D5481" i="11"/>
  <c r="B5481" i="11"/>
  <c r="A5481" i="11"/>
  <c r="O5480" i="11"/>
  <c r="N5480" i="11"/>
  <c r="E5480" i="11"/>
  <c r="D5480" i="11"/>
  <c r="B5480" i="11"/>
  <c r="A5480" i="11"/>
  <c r="O5479" i="11"/>
  <c r="N5479" i="11"/>
  <c r="E5479" i="11"/>
  <c r="D5479" i="11"/>
  <c r="B5479" i="11"/>
  <c r="A5479" i="11"/>
  <c r="O5478" i="11"/>
  <c r="N5478" i="11"/>
  <c r="E5478" i="11"/>
  <c r="D5478" i="11"/>
  <c r="B5478" i="11"/>
  <c r="A5478" i="11"/>
  <c r="O5477" i="11"/>
  <c r="N5477" i="11"/>
  <c r="E5477" i="11"/>
  <c r="D5477" i="11"/>
  <c r="B5477" i="11"/>
  <c r="A5477" i="11"/>
  <c r="O5476" i="11"/>
  <c r="N5476" i="11"/>
  <c r="E5476" i="11"/>
  <c r="D5476" i="11"/>
  <c r="B5476" i="11"/>
  <c r="A5476" i="11"/>
  <c r="O5475" i="11"/>
  <c r="N5475" i="11"/>
  <c r="E5475" i="11"/>
  <c r="D5475" i="11"/>
  <c r="B5475" i="11"/>
  <c r="A5475" i="11"/>
  <c r="O5474" i="11"/>
  <c r="N5474" i="11"/>
  <c r="E5474" i="11"/>
  <c r="D5474" i="11"/>
  <c r="B5474" i="11"/>
  <c r="A5474" i="11"/>
  <c r="O5473" i="11"/>
  <c r="N5473" i="11"/>
  <c r="E5473" i="11"/>
  <c r="D5473" i="11"/>
  <c r="B5473" i="11"/>
  <c r="A5473" i="11"/>
  <c r="O5472" i="11"/>
  <c r="N5472" i="11"/>
  <c r="E5472" i="11"/>
  <c r="D5472" i="11"/>
  <c r="B5472" i="11"/>
  <c r="A5472" i="11"/>
  <c r="O5471" i="11"/>
  <c r="N5471" i="11"/>
  <c r="E5471" i="11"/>
  <c r="D5471" i="11"/>
  <c r="B5471" i="11"/>
  <c r="A5471" i="11"/>
  <c r="O5470" i="11"/>
  <c r="N5470" i="11"/>
  <c r="E5470" i="11"/>
  <c r="D5470" i="11"/>
  <c r="B5470" i="11"/>
  <c r="A5470" i="11"/>
  <c r="O5469" i="11"/>
  <c r="N5469" i="11"/>
  <c r="E5469" i="11"/>
  <c r="D5469" i="11"/>
  <c r="B5469" i="11"/>
  <c r="A5469" i="11"/>
  <c r="O5468" i="11"/>
  <c r="N5468" i="11"/>
  <c r="E5468" i="11"/>
  <c r="D5468" i="11"/>
  <c r="B5468" i="11"/>
  <c r="A5468" i="11"/>
  <c r="O5467" i="11"/>
  <c r="N5467" i="11"/>
  <c r="E5467" i="11"/>
  <c r="D5467" i="11"/>
  <c r="B5467" i="11"/>
  <c r="A5467" i="11"/>
  <c r="O5466" i="11"/>
  <c r="N5466" i="11"/>
  <c r="E5466" i="11"/>
  <c r="D5466" i="11"/>
  <c r="B5466" i="11"/>
  <c r="A5466" i="11"/>
  <c r="O5465" i="11"/>
  <c r="N5465" i="11"/>
  <c r="E5465" i="11"/>
  <c r="D5465" i="11"/>
  <c r="B5465" i="11"/>
  <c r="A5465" i="11"/>
  <c r="O5464" i="11"/>
  <c r="N5464" i="11"/>
  <c r="E5464" i="11"/>
  <c r="D5464" i="11"/>
  <c r="B5464" i="11"/>
  <c r="A5464" i="11"/>
  <c r="O5463" i="11"/>
  <c r="N5463" i="11"/>
  <c r="E5463" i="11"/>
  <c r="D5463" i="11"/>
  <c r="B5463" i="11"/>
  <c r="A5463" i="11"/>
  <c r="O5462" i="11"/>
  <c r="N5462" i="11"/>
  <c r="E5462" i="11"/>
  <c r="D5462" i="11"/>
  <c r="B5462" i="11"/>
  <c r="A5462" i="11"/>
  <c r="O5461" i="11"/>
  <c r="N5461" i="11"/>
  <c r="E5461" i="11"/>
  <c r="D5461" i="11"/>
  <c r="B5461" i="11"/>
  <c r="A5461" i="11"/>
  <c r="O5460" i="11"/>
  <c r="N5460" i="11"/>
  <c r="E5460" i="11"/>
  <c r="D5460" i="11"/>
  <c r="B5460" i="11"/>
  <c r="A5460" i="11"/>
  <c r="O5459" i="11"/>
  <c r="N5459" i="11"/>
  <c r="E5459" i="11"/>
  <c r="D5459" i="11"/>
  <c r="B5459" i="11"/>
  <c r="A5459" i="11"/>
  <c r="O5458" i="11"/>
  <c r="N5458" i="11"/>
  <c r="E5458" i="11"/>
  <c r="D5458" i="11"/>
  <c r="B5458" i="11"/>
  <c r="A5458" i="11"/>
  <c r="O5457" i="11"/>
  <c r="N5457" i="11"/>
  <c r="E5457" i="11"/>
  <c r="D5457" i="11"/>
  <c r="B5457" i="11"/>
  <c r="A5457" i="11"/>
  <c r="O5456" i="11"/>
  <c r="N5456" i="11"/>
  <c r="E5456" i="11"/>
  <c r="D5456" i="11"/>
  <c r="B5456" i="11"/>
  <c r="A5456" i="11"/>
  <c r="O5455" i="11"/>
  <c r="N5455" i="11"/>
  <c r="E5455" i="11"/>
  <c r="D5455" i="11"/>
  <c r="B5455" i="11"/>
  <c r="A5455" i="11"/>
  <c r="O5454" i="11"/>
  <c r="N5454" i="11"/>
  <c r="E5454" i="11"/>
  <c r="D5454" i="11"/>
  <c r="B5454" i="11"/>
  <c r="A5454" i="11"/>
  <c r="O5453" i="11"/>
  <c r="N5453" i="11"/>
  <c r="E5453" i="11"/>
  <c r="D5453" i="11"/>
  <c r="B5453" i="11"/>
  <c r="A5453" i="11"/>
  <c r="O5452" i="11"/>
  <c r="N5452" i="11"/>
  <c r="E5452" i="11"/>
  <c r="D5452" i="11"/>
  <c r="B5452" i="11"/>
  <c r="A5452" i="11"/>
  <c r="O5451" i="11"/>
  <c r="N5451" i="11"/>
  <c r="E5451" i="11"/>
  <c r="D5451" i="11"/>
  <c r="B5451" i="11"/>
  <c r="A5451" i="11"/>
  <c r="O5450" i="11"/>
  <c r="N5450" i="11"/>
  <c r="E5450" i="11"/>
  <c r="D5450" i="11"/>
  <c r="B5450" i="11"/>
  <c r="A5450" i="11"/>
  <c r="O5449" i="11"/>
  <c r="N5449" i="11"/>
  <c r="E5449" i="11"/>
  <c r="D5449" i="11"/>
  <c r="B5449" i="11"/>
  <c r="A5449" i="11"/>
  <c r="O5448" i="11"/>
  <c r="N5448" i="11"/>
  <c r="E5448" i="11"/>
  <c r="D5448" i="11"/>
  <c r="B5448" i="11"/>
  <c r="A5448" i="11"/>
  <c r="O5447" i="11"/>
  <c r="N5447" i="11"/>
  <c r="E5447" i="11"/>
  <c r="D5447" i="11"/>
  <c r="B5447" i="11"/>
  <c r="A5447" i="11"/>
  <c r="O5446" i="11"/>
  <c r="N5446" i="11"/>
  <c r="E5446" i="11"/>
  <c r="D5446" i="11"/>
  <c r="B5446" i="11"/>
  <c r="A5446" i="11"/>
  <c r="O5445" i="11"/>
  <c r="N5445" i="11"/>
  <c r="E5445" i="11"/>
  <c r="D5445" i="11"/>
  <c r="B5445" i="11"/>
  <c r="A5445" i="11"/>
  <c r="O5444" i="11"/>
  <c r="N5444" i="11"/>
  <c r="E5444" i="11"/>
  <c r="D5444" i="11"/>
  <c r="B5444" i="11"/>
  <c r="A5444" i="11"/>
  <c r="O5443" i="11"/>
  <c r="N5443" i="11"/>
  <c r="E5443" i="11"/>
  <c r="D5443" i="11"/>
  <c r="B5443" i="11"/>
  <c r="A5443" i="11"/>
  <c r="O5442" i="11"/>
  <c r="N5442" i="11"/>
  <c r="E5442" i="11"/>
  <c r="D5442" i="11"/>
  <c r="B5442" i="11"/>
  <c r="A5442" i="11"/>
  <c r="O5441" i="11"/>
  <c r="N5441" i="11"/>
  <c r="E5441" i="11"/>
  <c r="D5441" i="11"/>
  <c r="B5441" i="11"/>
  <c r="A5441" i="11"/>
  <c r="O5440" i="11"/>
  <c r="N5440" i="11"/>
  <c r="E5440" i="11"/>
  <c r="D5440" i="11"/>
  <c r="B5440" i="11"/>
  <c r="A5440" i="11"/>
  <c r="O5439" i="11"/>
  <c r="N5439" i="11"/>
  <c r="E5439" i="11"/>
  <c r="D5439" i="11"/>
  <c r="B5439" i="11"/>
  <c r="A5439" i="11"/>
  <c r="O5438" i="11"/>
  <c r="N5438" i="11"/>
  <c r="E5438" i="11"/>
  <c r="D5438" i="11"/>
  <c r="B5438" i="11"/>
  <c r="A5438" i="11"/>
  <c r="O5437" i="11"/>
  <c r="N5437" i="11"/>
  <c r="E5437" i="11"/>
  <c r="D5437" i="11"/>
  <c r="B5437" i="11"/>
  <c r="A5437" i="11"/>
  <c r="O5436" i="11"/>
  <c r="N5436" i="11"/>
  <c r="E5436" i="11"/>
  <c r="D5436" i="11"/>
  <c r="B5436" i="11"/>
  <c r="A5436" i="11"/>
  <c r="O5435" i="11"/>
  <c r="N5435" i="11"/>
  <c r="E5435" i="11"/>
  <c r="D5435" i="11"/>
  <c r="B5435" i="11"/>
  <c r="A5435" i="11"/>
  <c r="O5434" i="11"/>
  <c r="N5434" i="11"/>
  <c r="E5434" i="11"/>
  <c r="D5434" i="11"/>
  <c r="B5434" i="11"/>
  <c r="A5434" i="11"/>
  <c r="O5433" i="11"/>
  <c r="N5433" i="11"/>
  <c r="E5433" i="11"/>
  <c r="D5433" i="11"/>
  <c r="B5433" i="11"/>
  <c r="A5433" i="11"/>
  <c r="O5432" i="11"/>
  <c r="N5432" i="11"/>
  <c r="E5432" i="11"/>
  <c r="D5432" i="11"/>
  <c r="B5432" i="11"/>
  <c r="A5432" i="11"/>
  <c r="O5431" i="11"/>
  <c r="N5431" i="11"/>
  <c r="E5431" i="11"/>
  <c r="D5431" i="11"/>
  <c r="B5431" i="11"/>
  <c r="A5431" i="11"/>
  <c r="O5430" i="11"/>
  <c r="N5430" i="11"/>
  <c r="E5430" i="11"/>
  <c r="D5430" i="11"/>
  <c r="B5430" i="11"/>
  <c r="A5430" i="11"/>
  <c r="O5429" i="11"/>
  <c r="N5429" i="11"/>
  <c r="E5429" i="11"/>
  <c r="D5429" i="11"/>
  <c r="B5429" i="11"/>
  <c r="A5429" i="11"/>
  <c r="O5428" i="11"/>
  <c r="N5428" i="11"/>
  <c r="E5428" i="11"/>
  <c r="D5428" i="11"/>
  <c r="B5428" i="11"/>
  <c r="A5428" i="11"/>
  <c r="O5427" i="11"/>
  <c r="N5427" i="11"/>
  <c r="E5427" i="11"/>
  <c r="D5427" i="11"/>
  <c r="B5427" i="11"/>
  <c r="A5427" i="11"/>
  <c r="O5426" i="11"/>
  <c r="N5426" i="11"/>
  <c r="E5426" i="11"/>
  <c r="D5426" i="11"/>
  <c r="B5426" i="11"/>
  <c r="A5426" i="11"/>
  <c r="O5425" i="11"/>
  <c r="N5425" i="11"/>
  <c r="E5425" i="11"/>
  <c r="D5425" i="11"/>
  <c r="B5425" i="11"/>
  <c r="A5425" i="11"/>
  <c r="O5424" i="11"/>
  <c r="N5424" i="11"/>
  <c r="E5424" i="11"/>
  <c r="D5424" i="11"/>
  <c r="B5424" i="11"/>
  <c r="A5424" i="11"/>
  <c r="O5423" i="11"/>
  <c r="N5423" i="11"/>
  <c r="E5423" i="11"/>
  <c r="D5423" i="11"/>
  <c r="B5423" i="11"/>
  <c r="A5423" i="11"/>
  <c r="O5422" i="11"/>
  <c r="N5422" i="11"/>
  <c r="E5422" i="11"/>
  <c r="D5422" i="11"/>
  <c r="B5422" i="11"/>
  <c r="A5422" i="11"/>
  <c r="O5421" i="11"/>
  <c r="N5421" i="11"/>
  <c r="E5421" i="11"/>
  <c r="D5421" i="11"/>
  <c r="B5421" i="11"/>
  <c r="A5421" i="11"/>
  <c r="O5420" i="11"/>
  <c r="N5420" i="11"/>
  <c r="E5420" i="11"/>
  <c r="D5420" i="11"/>
  <c r="B5420" i="11"/>
  <c r="A5420" i="11"/>
  <c r="O5419" i="11"/>
  <c r="N5419" i="11"/>
  <c r="E5419" i="11"/>
  <c r="D5419" i="11"/>
  <c r="B5419" i="11"/>
  <c r="A5419" i="11"/>
  <c r="O5418" i="11"/>
  <c r="N5418" i="11"/>
  <c r="E5418" i="11"/>
  <c r="D5418" i="11"/>
  <c r="B5418" i="11"/>
  <c r="A5418" i="11"/>
  <c r="O5417" i="11"/>
  <c r="N5417" i="11"/>
  <c r="E5417" i="11"/>
  <c r="D5417" i="11"/>
  <c r="B5417" i="11"/>
  <c r="A5417" i="11"/>
  <c r="O5416" i="11"/>
  <c r="N5416" i="11"/>
  <c r="E5416" i="11"/>
  <c r="D5416" i="11"/>
  <c r="B5416" i="11"/>
  <c r="A5416" i="11"/>
  <c r="O5415" i="11"/>
  <c r="N5415" i="11"/>
  <c r="E5415" i="11"/>
  <c r="D5415" i="11"/>
  <c r="B5415" i="11"/>
  <c r="A5415" i="11"/>
  <c r="O5414" i="11"/>
  <c r="N5414" i="11"/>
  <c r="E5414" i="11"/>
  <c r="D5414" i="11"/>
  <c r="B5414" i="11"/>
  <c r="A5414" i="11"/>
  <c r="O5413" i="11"/>
  <c r="N5413" i="11"/>
  <c r="E5413" i="11"/>
  <c r="D5413" i="11"/>
  <c r="B5413" i="11"/>
  <c r="A5413" i="11"/>
  <c r="O5412" i="11"/>
  <c r="N5412" i="11"/>
  <c r="E5412" i="11"/>
  <c r="D5412" i="11"/>
  <c r="B5412" i="11"/>
  <c r="A5412" i="11"/>
  <c r="O5411" i="11"/>
  <c r="N5411" i="11"/>
  <c r="E5411" i="11"/>
  <c r="D5411" i="11"/>
  <c r="B5411" i="11"/>
  <c r="A5411" i="11"/>
  <c r="O5410" i="11"/>
  <c r="N5410" i="11"/>
  <c r="E5410" i="11"/>
  <c r="D5410" i="11"/>
  <c r="B5410" i="11"/>
  <c r="A5410" i="11"/>
  <c r="O5409" i="11"/>
  <c r="N5409" i="11"/>
  <c r="E5409" i="11"/>
  <c r="D5409" i="11"/>
  <c r="B5409" i="11"/>
  <c r="A5409" i="11"/>
  <c r="O5408" i="11"/>
  <c r="N5408" i="11"/>
  <c r="E5408" i="11"/>
  <c r="D5408" i="11"/>
  <c r="B5408" i="11"/>
  <c r="A5408" i="11"/>
  <c r="O5407" i="11"/>
  <c r="N5407" i="11"/>
  <c r="E5407" i="11"/>
  <c r="D5407" i="11"/>
  <c r="B5407" i="11"/>
  <c r="A5407" i="11"/>
  <c r="O5406" i="11"/>
  <c r="N5406" i="11"/>
  <c r="E5406" i="11"/>
  <c r="D5406" i="11"/>
  <c r="B5406" i="11"/>
  <c r="A5406" i="11"/>
  <c r="O5405" i="11"/>
  <c r="N5405" i="11"/>
  <c r="E5405" i="11"/>
  <c r="D5405" i="11"/>
  <c r="B5405" i="11"/>
  <c r="A5405" i="11"/>
  <c r="O5404" i="11"/>
  <c r="N5404" i="11"/>
  <c r="E5404" i="11"/>
  <c r="D5404" i="11"/>
  <c r="B5404" i="11"/>
  <c r="A5404" i="11"/>
  <c r="O5403" i="11"/>
  <c r="N5403" i="11"/>
  <c r="E5403" i="11"/>
  <c r="D5403" i="11"/>
  <c r="B5403" i="11"/>
  <c r="A5403" i="11"/>
  <c r="O5402" i="11"/>
  <c r="N5402" i="11"/>
  <c r="E5402" i="11"/>
  <c r="D5402" i="11"/>
  <c r="B5402" i="11"/>
  <c r="A5402" i="11"/>
  <c r="O5401" i="11"/>
  <c r="N5401" i="11"/>
  <c r="E5401" i="11"/>
  <c r="D5401" i="11"/>
  <c r="B5401" i="11"/>
  <c r="A5401" i="11"/>
  <c r="O5400" i="11"/>
  <c r="N5400" i="11"/>
  <c r="E5400" i="11"/>
  <c r="D5400" i="11"/>
  <c r="B5400" i="11"/>
  <c r="A5400" i="11"/>
  <c r="O5399" i="11"/>
  <c r="N5399" i="11"/>
  <c r="E5399" i="11"/>
  <c r="D5399" i="11"/>
  <c r="B5399" i="11"/>
  <c r="A5399" i="11"/>
  <c r="O5398" i="11"/>
  <c r="N5398" i="11"/>
  <c r="E5398" i="11"/>
  <c r="D5398" i="11"/>
  <c r="B5398" i="11"/>
  <c r="A5398" i="11"/>
  <c r="O5397" i="11"/>
  <c r="N5397" i="11"/>
  <c r="E5397" i="11"/>
  <c r="D5397" i="11"/>
  <c r="B5397" i="11"/>
  <c r="A5397" i="11"/>
  <c r="O5396" i="11"/>
  <c r="N5396" i="11"/>
  <c r="E5396" i="11"/>
  <c r="D5396" i="11"/>
  <c r="B5396" i="11"/>
  <c r="A5396" i="11"/>
  <c r="O5395" i="11"/>
  <c r="N5395" i="11"/>
  <c r="E5395" i="11"/>
  <c r="D5395" i="11"/>
  <c r="B5395" i="11"/>
  <c r="A5395" i="11"/>
  <c r="O5394" i="11"/>
  <c r="N5394" i="11"/>
  <c r="E5394" i="11"/>
  <c r="D5394" i="11"/>
  <c r="B5394" i="11"/>
  <c r="A5394" i="11"/>
  <c r="O5393" i="11"/>
  <c r="N5393" i="11"/>
  <c r="E5393" i="11"/>
  <c r="D5393" i="11"/>
  <c r="B5393" i="11"/>
  <c r="A5393" i="11"/>
  <c r="O5392" i="11"/>
  <c r="N5392" i="11"/>
  <c r="E5392" i="11"/>
  <c r="D5392" i="11"/>
  <c r="B5392" i="11"/>
  <c r="A5392" i="11"/>
  <c r="O5391" i="11"/>
  <c r="N5391" i="11"/>
  <c r="E5391" i="11"/>
  <c r="D5391" i="11"/>
  <c r="B5391" i="11"/>
  <c r="A5391" i="11"/>
  <c r="O5390" i="11"/>
  <c r="N5390" i="11"/>
  <c r="E5390" i="11"/>
  <c r="D5390" i="11"/>
  <c r="B5390" i="11"/>
  <c r="A5390" i="11"/>
  <c r="O5389" i="11"/>
  <c r="N5389" i="11"/>
  <c r="E5389" i="11"/>
  <c r="D5389" i="11"/>
  <c r="B5389" i="11"/>
  <c r="A5389" i="11"/>
  <c r="O5388" i="11"/>
  <c r="N5388" i="11"/>
  <c r="E5388" i="11"/>
  <c r="D5388" i="11"/>
  <c r="B5388" i="11"/>
  <c r="A5388" i="11"/>
  <c r="O5387" i="11"/>
  <c r="N5387" i="11"/>
  <c r="E5387" i="11"/>
  <c r="D5387" i="11"/>
  <c r="B5387" i="11"/>
  <c r="A5387" i="11"/>
  <c r="O5386" i="11"/>
  <c r="N5386" i="11"/>
  <c r="E5386" i="11"/>
  <c r="D5386" i="11"/>
  <c r="B5386" i="11"/>
  <c r="A5386" i="11"/>
  <c r="O5385" i="11"/>
  <c r="N5385" i="11"/>
  <c r="E5385" i="11"/>
  <c r="D5385" i="11"/>
  <c r="B5385" i="11"/>
  <c r="A5385" i="11"/>
  <c r="O5384" i="11"/>
  <c r="N5384" i="11"/>
  <c r="E5384" i="11"/>
  <c r="D5384" i="11"/>
  <c r="B5384" i="11"/>
  <c r="A5384" i="11"/>
  <c r="O5383" i="11"/>
  <c r="N5383" i="11"/>
  <c r="E5383" i="11"/>
  <c r="D5383" i="11"/>
  <c r="B5383" i="11"/>
  <c r="A5383" i="11"/>
  <c r="O5382" i="11"/>
  <c r="N5382" i="11"/>
  <c r="E5382" i="11"/>
  <c r="D5382" i="11"/>
  <c r="B5382" i="11"/>
  <c r="A5382" i="11"/>
  <c r="O5381" i="11"/>
  <c r="N5381" i="11"/>
  <c r="E5381" i="11"/>
  <c r="D5381" i="11"/>
  <c r="B5381" i="11"/>
  <c r="A5381" i="11"/>
  <c r="O5380" i="11"/>
  <c r="N5380" i="11"/>
  <c r="E5380" i="11"/>
  <c r="D5380" i="11"/>
  <c r="B5380" i="11"/>
  <c r="A5380" i="11"/>
  <c r="O5379" i="11"/>
  <c r="N5379" i="11"/>
  <c r="E5379" i="11"/>
  <c r="D5379" i="11"/>
  <c r="B5379" i="11"/>
  <c r="A5379" i="11"/>
  <c r="O5378" i="11"/>
  <c r="N5378" i="11"/>
  <c r="E5378" i="11"/>
  <c r="D5378" i="11"/>
  <c r="B5378" i="11"/>
  <c r="A5378" i="11"/>
  <c r="O5377" i="11"/>
  <c r="N5377" i="11"/>
  <c r="E5377" i="11"/>
  <c r="D5377" i="11"/>
  <c r="B5377" i="11"/>
  <c r="A5377" i="11"/>
  <c r="O5376" i="11"/>
  <c r="N5376" i="11"/>
  <c r="E5376" i="11"/>
  <c r="D5376" i="11"/>
  <c r="B5376" i="11"/>
  <c r="A5376" i="11"/>
  <c r="O5375" i="11"/>
  <c r="N5375" i="11"/>
  <c r="E5375" i="11"/>
  <c r="D5375" i="11"/>
  <c r="B5375" i="11"/>
  <c r="A5375" i="11"/>
  <c r="O5374" i="11"/>
  <c r="N5374" i="11"/>
  <c r="E5374" i="11"/>
  <c r="D5374" i="11"/>
  <c r="B5374" i="11"/>
  <c r="A5374" i="11"/>
  <c r="O5373" i="11"/>
  <c r="N5373" i="11"/>
  <c r="E5373" i="11"/>
  <c r="D5373" i="11"/>
  <c r="B5373" i="11"/>
  <c r="A5373" i="11"/>
  <c r="O5372" i="11"/>
  <c r="N5372" i="11"/>
  <c r="E5372" i="11"/>
  <c r="D5372" i="11"/>
  <c r="B5372" i="11"/>
  <c r="A5372" i="11"/>
  <c r="O5371" i="11"/>
  <c r="N5371" i="11"/>
  <c r="E5371" i="11"/>
  <c r="D5371" i="11"/>
  <c r="B5371" i="11"/>
  <c r="A5371" i="11"/>
  <c r="O5370" i="11"/>
  <c r="N5370" i="11"/>
  <c r="E5370" i="11"/>
  <c r="D5370" i="11"/>
  <c r="B5370" i="11"/>
  <c r="A5370" i="11"/>
  <c r="O5369" i="11"/>
  <c r="N5369" i="11"/>
  <c r="E5369" i="11"/>
  <c r="D5369" i="11"/>
  <c r="B5369" i="11"/>
  <c r="A5369" i="11"/>
  <c r="O5368" i="11"/>
  <c r="N5368" i="11"/>
  <c r="E5368" i="11"/>
  <c r="D5368" i="11"/>
  <c r="B5368" i="11"/>
  <c r="A5368" i="11"/>
  <c r="O5367" i="11"/>
  <c r="N5367" i="11"/>
  <c r="E5367" i="11"/>
  <c r="D5367" i="11"/>
  <c r="B5367" i="11"/>
  <c r="A5367" i="11"/>
  <c r="O5366" i="11"/>
  <c r="N5366" i="11"/>
  <c r="E5366" i="11"/>
  <c r="D5366" i="11"/>
  <c r="B5366" i="11"/>
  <c r="A5366" i="11"/>
  <c r="O5365" i="11"/>
  <c r="N5365" i="11"/>
  <c r="E5365" i="11"/>
  <c r="D5365" i="11"/>
  <c r="B5365" i="11"/>
  <c r="A5365" i="11"/>
  <c r="O5364" i="11"/>
  <c r="N5364" i="11"/>
  <c r="E5364" i="11"/>
  <c r="D5364" i="11"/>
  <c r="B5364" i="11"/>
  <c r="A5364" i="11"/>
  <c r="O5363" i="11"/>
  <c r="N5363" i="11"/>
  <c r="E5363" i="11"/>
  <c r="D5363" i="11"/>
  <c r="B5363" i="11"/>
  <c r="A5363" i="11"/>
  <c r="O5362" i="11"/>
  <c r="N5362" i="11"/>
  <c r="E5362" i="11"/>
  <c r="D5362" i="11"/>
  <c r="B5362" i="11"/>
  <c r="A5362" i="11"/>
  <c r="O5361" i="11"/>
  <c r="N5361" i="11"/>
  <c r="E5361" i="11"/>
  <c r="D5361" i="11"/>
  <c r="B5361" i="11"/>
  <c r="A5361" i="11"/>
  <c r="O5360" i="11"/>
  <c r="N5360" i="11"/>
  <c r="E5360" i="11"/>
  <c r="D5360" i="11"/>
  <c r="B5360" i="11"/>
  <c r="A5360" i="11"/>
  <c r="O5359" i="11"/>
  <c r="N5359" i="11"/>
  <c r="E5359" i="11"/>
  <c r="D5359" i="11"/>
  <c r="B5359" i="11"/>
  <c r="A5359" i="11"/>
  <c r="O5358" i="11"/>
  <c r="N5358" i="11"/>
  <c r="E5358" i="11"/>
  <c r="D5358" i="11"/>
  <c r="B5358" i="11"/>
  <c r="A5358" i="11"/>
  <c r="O5357" i="11"/>
  <c r="N5357" i="11"/>
  <c r="E5357" i="11"/>
  <c r="D5357" i="11"/>
  <c r="B5357" i="11"/>
  <c r="A5357" i="11"/>
  <c r="O5356" i="11"/>
  <c r="N5356" i="11"/>
  <c r="E5356" i="11"/>
  <c r="D5356" i="11"/>
  <c r="B5356" i="11"/>
  <c r="A5356" i="11"/>
  <c r="O5355" i="11"/>
  <c r="N5355" i="11"/>
  <c r="E5355" i="11"/>
  <c r="D5355" i="11"/>
  <c r="B5355" i="11"/>
  <c r="A5355" i="11"/>
  <c r="O5354" i="11"/>
  <c r="N5354" i="11"/>
  <c r="E5354" i="11"/>
  <c r="D5354" i="11"/>
  <c r="B5354" i="11"/>
  <c r="A5354" i="11"/>
  <c r="O5353" i="11"/>
  <c r="N5353" i="11"/>
  <c r="E5353" i="11"/>
  <c r="D5353" i="11"/>
  <c r="B5353" i="11"/>
  <c r="A5353" i="11"/>
  <c r="O5352" i="11"/>
  <c r="N5352" i="11"/>
  <c r="E5352" i="11"/>
  <c r="D5352" i="11"/>
  <c r="B5352" i="11"/>
  <c r="A5352" i="11"/>
  <c r="O5351" i="11"/>
  <c r="N5351" i="11"/>
  <c r="E5351" i="11"/>
  <c r="D5351" i="11"/>
  <c r="B5351" i="11"/>
  <c r="A5351" i="11"/>
  <c r="O5350" i="11"/>
  <c r="N5350" i="11"/>
  <c r="E5350" i="11"/>
  <c r="D5350" i="11"/>
  <c r="B5350" i="11"/>
  <c r="A5350" i="11"/>
  <c r="O5349" i="11"/>
  <c r="N5349" i="11"/>
  <c r="E5349" i="11"/>
  <c r="D5349" i="11"/>
  <c r="B5349" i="11"/>
  <c r="A5349" i="11"/>
  <c r="O5348" i="11"/>
  <c r="N5348" i="11"/>
  <c r="E5348" i="11"/>
  <c r="D5348" i="11"/>
  <c r="B5348" i="11"/>
  <c r="A5348" i="11"/>
  <c r="O5347" i="11"/>
  <c r="N5347" i="11"/>
  <c r="E5347" i="11"/>
  <c r="D5347" i="11"/>
  <c r="B5347" i="11"/>
  <c r="A5347" i="11"/>
  <c r="O5346" i="11"/>
  <c r="N5346" i="11"/>
  <c r="E5346" i="11"/>
  <c r="D5346" i="11"/>
  <c r="B5346" i="11"/>
  <c r="A5346" i="11"/>
  <c r="O5345" i="11"/>
  <c r="N5345" i="11"/>
  <c r="E5345" i="11"/>
  <c r="D5345" i="11"/>
  <c r="B5345" i="11"/>
  <c r="A5345" i="11"/>
  <c r="O5344" i="11"/>
  <c r="N5344" i="11"/>
  <c r="E5344" i="11"/>
  <c r="D5344" i="11"/>
  <c r="B5344" i="11"/>
  <c r="A5344" i="11"/>
  <c r="O5343" i="11"/>
  <c r="N5343" i="11"/>
  <c r="E5343" i="11"/>
  <c r="D5343" i="11"/>
  <c r="B5343" i="11"/>
  <c r="A5343" i="11"/>
  <c r="O5342" i="11"/>
  <c r="N5342" i="11"/>
  <c r="E5342" i="11"/>
  <c r="D5342" i="11"/>
  <c r="B5342" i="11"/>
  <c r="A5342" i="11"/>
  <c r="O5341" i="11"/>
  <c r="N5341" i="11"/>
  <c r="E5341" i="11"/>
  <c r="D5341" i="11"/>
  <c r="B5341" i="11"/>
  <c r="A5341" i="11"/>
  <c r="O5340" i="11"/>
  <c r="N5340" i="11"/>
  <c r="E5340" i="11"/>
  <c r="D5340" i="11"/>
  <c r="B5340" i="11"/>
  <c r="A5340" i="11"/>
  <c r="O5339" i="11"/>
  <c r="N5339" i="11"/>
  <c r="E5339" i="11"/>
  <c r="D5339" i="11"/>
  <c r="B5339" i="11"/>
  <c r="A5339" i="11"/>
  <c r="O5338" i="11"/>
  <c r="N5338" i="11"/>
  <c r="E5338" i="11"/>
  <c r="D5338" i="11"/>
  <c r="B5338" i="11"/>
  <c r="A5338" i="11"/>
  <c r="O5337" i="11"/>
  <c r="N5337" i="11"/>
  <c r="E5337" i="11"/>
  <c r="D5337" i="11"/>
  <c r="B5337" i="11"/>
  <c r="A5337" i="11"/>
  <c r="O5336" i="11"/>
  <c r="N5336" i="11"/>
  <c r="E5336" i="11"/>
  <c r="D5336" i="11"/>
  <c r="B5336" i="11"/>
  <c r="A5336" i="11"/>
  <c r="O5335" i="11"/>
  <c r="N5335" i="11"/>
  <c r="E5335" i="11"/>
  <c r="D5335" i="11"/>
  <c r="B5335" i="11"/>
  <c r="A5335" i="11"/>
  <c r="O5334" i="11"/>
  <c r="N5334" i="11"/>
  <c r="E5334" i="11"/>
  <c r="D5334" i="11"/>
  <c r="B5334" i="11"/>
  <c r="A5334" i="11"/>
  <c r="O5333" i="11"/>
  <c r="N5333" i="11"/>
  <c r="E5333" i="11"/>
  <c r="D5333" i="11"/>
  <c r="B5333" i="11"/>
  <c r="A5333" i="11"/>
  <c r="O5332" i="11"/>
  <c r="N5332" i="11"/>
  <c r="E5332" i="11"/>
  <c r="D5332" i="11"/>
  <c r="B5332" i="11"/>
  <c r="A5332" i="11"/>
  <c r="O5331" i="11"/>
  <c r="N5331" i="11"/>
  <c r="E5331" i="11"/>
  <c r="D5331" i="11"/>
  <c r="B5331" i="11"/>
  <c r="A5331" i="11"/>
  <c r="O5330" i="11"/>
  <c r="N5330" i="11"/>
  <c r="E5330" i="11"/>
  <c r="D5330" i="11"/>
  <c r="B5330" i="11"/>
  <c r="A5330" i="11"/>
  <c r="O5329" i="11"/>
  <c r="N5329" i="11"/>
  <c r="E5329" i="11"/>
  <c r="D5329" i="11"/>
  <c r="B5329" i="11"/>
  <c r="A5329" i="11"/>
  <c r="O5328" i="11"/>
  <c r="N5328" i="11"/>
  <c r="E5328" i="11"/>
  <c r="D5328" i="11"/>
  <c r="B5328" i="11"/>
  <c r="A5328" i="11"/>
  <c r="O5327" i="11"/>
  <c r="N5327" i="11"/>
  <c r="E5327" i="11"/>
  <c r="D5327" i="11"/>
  <c r="B5327" i="11"/>
  <c r="A5327" i="11"/>
  <c r="O5326" i="11"/>
  <c r="N5326" i="11"/>
  <c r="E5326" i="11"/>
  <c r="D5326" i="11"/>
  <c r="B5326" i="11"/>
  <c r="A5326" i="11"/>
  <c r="O5325" i="11"/>
  <c r="N5325" i="11"/>
  <c r="E5325" i="11"/>
  <c r="D5325" i="11"/>
  <c r="B5325" i="11"/>
  <c r="A5325" i="11"/>
  <c r="O5324" i="11"/>
  <c r="N5324" i="11"/>
  <c r="E5324" i="11"/>
  <c r="D5324" i="11"/>
  <c r="B5324" i="11"/>
  <c r="A5324" i="11"/>
  <c r="O5323" i="11"/>
  <c r="N5323" i="11"/>
  <c r="E5323" i="11"/>
  <c r="D5323" i="11"/>
  <c r="B5323" i="11"/>
  <c r="A5323" i="11"/>
  <c r="O5322" i="11"/>
  <c r="N5322" i="11"/>
  <c r="E5322" i="11"/>
  <c r="D5322" i="11"/>
  <c r="B5322" i="11"/>
  <c r="A5322" i="11"/>
  <c r="O5321" i="11"/>
  <c r="N5321" i="11"/>
  <c r="E5321" i="11"/>
  <c r="D5321" i="11"/>
  <c r="B5321" i="11"/>
  <c r="A5321" i="11"/>
  <c r="O5320" i="11"/>
  <c r="N5320" i="11"/>
  <c r="E5320" i="11"/>
  <c r="D5320" i="11"/>
  <c r="B5320" i="11"/>
  <c r="A5320" i="11"/>
  <c r="O5319" i="11"/>
  <c r="N5319" i="11"/>
  <c r="E5319" i="11"/>
  <c r="D5319" i="11"/>
  <c r="B5319" i="11"/>
  <c r="A5319" i="11"/>
  <c r="O5318" i="11"/>
  <c r="N5318" i="11"/>
  <c r="E5318" i="11"/>
  <c r="D5318" i="11"/>
  <c r="B5318" i="11"/>
  <c r="A5318" i="11"/>
  <c r="O5317" i="11"/>
  <c r="N5317" i="11"/>
  <c r="E5317" i="11"/>
  <c r="D5317" i="11"/>
  <c r="B5317" i="11"/>
  <c r="A5317" i="11"/>
  <c r="O5316" i="11"/>
  <c r="N5316" i="11"/>
  <c r="E5316" i="11"/>
  <c r="D5316" i="11"/>
  <c r="B5316" i="11"/>
  <c r="A5316" i="11"/>
  <c r="O5315" i="11"/>
  <c r="N5315" i="11"/>
  <c r="E5315" i="11"/>
  <c r="D5315" i="11"/>
  <c r="B5315" i="11"/>
  <c r="A5315" i="11"/>
  <c r="O5314" i="11"/>
  <c r="N5314" i="11"/>
  <c r="E5314" i="11"/>
  <c r="D5314" i="11"/>
  <c r="B5314" i="11"/>
  <c r="A5314" i="11"/>
  <c r="O5313" i="11"/>
  <c r="N5313" i="11"/>
  <c r="E5313" i="11"/>
  <c r="D5313" i="11"/>
  <c r="B5313" i="11"/>
  <c r="A5313" i="11"/>
  <c r="O5312" i="11"/>
  <c r="N5312" i="11"/>
  <c r="E5312" i="11"/>
  <c r="D5312" i="11"/>
  <c r="B5312" i="11"/>
  <c r="A5312" i="11"/>
  <c r="O5311" i="11"/>
  <c r="N5311" i="11"/>
  <c r="E5311" i="11"/>
  <c r="D5311" i="11"/>
  <c r="B5311" i="11"/>
  <c r="A5311" i="11"/>
  <c r="O5310" i="11"/>
  <c r="N5310" i="11"/>
  <c r="E5310" i="11"/>
  <c r="D5310" i="11"/>
  <c r="B5310" i="11"/>
  <c r="A5310" i="11"/>
  <c r="O5309" i="11"/>
  <c r="N5309" i="11"/>
  <c r="E5309" i="11"/>
  <c r="D5309" i="11"/>
  <c r="B5309" i="11"/>
  <c r="A5309" i="11"/>
  <c r="O5308" i="11"/>
  <c r="N5308" i="11"/>
  <c r="E5308" i="11"/>
  <c r="D5308" i="11"/>
  <c r="B5308" i="11"/>
  <c r="A5308" i="11"/>
  <c r="O5307" i="11"/>
  <c r="N5307" i="11"/>
  <c r="E5307" i="11"/>
  <c r="D5307" i="11"/>
  <c r="B5307" i="11"/>
  <c r="A5307" i="11"/>
  <c r="O5306" i="11"/>
  <c r="N5306" i="11"/>
  <c r="E5306" i="11"/>
  <c r="D5306" i="11"/>
  <c r="B5306" i="11"/>
  <c r="A5306" i="11"/>
  <c r="O5305" i="11"/>
  <c r="N5305" i="11"/>
  <c r="E5305" i="11"/>
  <c r="D5305" i="11"/>
  <c r="B5305" i="11"/>
  <c r="A5305" i="11"/>
  <c r="O5304" i="11"/>
  <c r="N5304" i="11"/>
  <c r="E5304" i="11"/>
  <c r="D5304" i="11"/>
  <c r="B5304" i="11"/>
  <c r="A5304" i="11"/>
  <c r="O5303" i="11"/>
  <c r="N5303" i="11"/>
  <c r="E5303" i="11"/>
  <c r="D5303" i="11"/>
  <c r="B5303" i="11"/>
  <c r="A5303" i="11"/>
  <c r="O5302" i="11"/>
  <c r="N5302" i="11"/>
  <c r="E5302" i="11"/>
  <c r="D5302" i="11"/>
  <c r="B5302" i="11"/>
  <c r="A5302" i="11"/>
  <c r="O5301" i="11"/>
  <c r="N5301" i="11"/>
  <c r="E5301" i="11"/>
  <c r="D5301" i="11"/>
  <c r="B5301" i="11"/>
  <c r="A5301" i="11"/>
  <c r="O5300" i="11"/>
  <c r="N5300" i="11"/>
  <c r="E5300" i="11"/>
  <c r="D5300" i="11"/>
  <c r="B5300" i="11"/>
  <c r="A5300" i="11"/>
  <c r="O5299" i="11"/>
  <c r="N5299" i="11"/>
  <c r="E5299" i="11"/>
  <c r="D5299" i="11"/>
  <c r="B5299" i="11"/>
  <c r="A5299" i="11"/>
  <c r="O5298" i="11"/>
  <c r="N5298" i="11"/>
  <c r="E5298" i="11"/>
  <c r="D5298" i="11"/>
  <c r="B5298" i="11"/>
  <c r="A5298" i="11"/>
  <c r="O5297" i="11"/>
  <c r="N5297" i="11"/>
  <c r="E5297" i="11"/>
  <c r="D5297" i="11"/>
  <c r="B5297" i="11"/>
  <c r="A5297" i="11"/>
  <c r="O5296" i="11"/>
  <c r="N5296" i="11"/>
  <c r="E5296" i="11"/>
  <c r="D5296" i="11"/>
  <c r="B5296" i="11"/>
  <c r="A5296" i="11"/>
  <c r="O5295" i="11"/>
  <c r="N5295" i="11"/>
  <c r="E5295" i="11"/>
  <c r="D5295" i="11"/>
  <c r="B5295" i="11"/>
  <c r="A5295" i="11"/>
  <c r="O5294" i="11"/>
  <c r="N5294" i="11"/>
  <c r="E5294" i="11"/>
  <c r="D5294" i="11"/>
  <c r="B5294" i="11"/>
  <c r="A5294" i="11"/>
  <c r="O5293" i="11"/>
  <c r="N5293" i="11"/>
  <c r="E5293" i="11"/>
  <c r="D5293" i="11"/>
  <c r="B5293" i="11"/>
  <c r="A5293" i="11"/>
  <c r="O5292" i="11"/>
  <c r="N5292" i="11"/>
  <c r="E5292" i="11"/>
  <c r="D5292" i="11"/>
  <c r="B5292" i="11"/>
  <c r="A5292" i="11"/>
  <c r="O5291" i="11"/>
  <c r="N5291" i="11"/>
  <c r="E5291" i="11"/>
  <c r="D5291" i="11"/>
  <c r="B5291" i="11"/>
  <c r="A5291" i="11"/>
  <c r="O5290" i="11"/>
  <c r="N5290" i="11"/>
  <c r="E5290" i="11"/>
  <c r="D5290" i="11"/>
  <c r="B5290" i="11"/>
  <c r="A5290" i="11"/>
  <c r="O5289" i="11"/>
  <c r="N5289" i="11"/>
  <c r="E5289" i="11"/>
  <c r="D5289" i="11"/>
  <c r="B5289" i="11"/>
  <c r="A5289" i="11"/>
  <c r="O5288" i="11"/>
  <c r="N5288" i="11"/>
  <c r="E5288" i="11"/>
  <c r="D5288" i="11"/>
  <c r="B5288" i="11"/>
  <c r="A5288" i="11"/>
  <c r="O5287" i="11"/>
  <c r="N5287" i="11"/>
  <c r="E5287" i="11"/>
  <c r="D5287" i="11"/>
  <c r="B5287" i="11"/>
  <c r="A5287" i="11"/>
  <c r="O5286" i="11"/>
  <c r="N5286" i="11"/>
  <c r="E5286" i="11"/>
  <c r="D5286" i="11"/>
  <c r="B5286" i="11"/>
  <c r="A5286" i="11"/>
  <c r="O5285" i="11"/>
  <c r="N5285" i="11"/>
  <c r="E5285" i="11"/>
  <c r="D5285" i="11"/>
  <c r="B5285" i="11"/>
  <c r="A5285" i="11"/>
  <c r="O5284" i="11"/>
  <c r="N5284" i="11"/>
  <c r="E5284" i="11"/>
  <c r="D5284" i="11"/>
  <c r="B5284" i="11"/>
  <c r="A5284" i="11"/>
  <c r="O5283" i="11"/>
  <c r="N5283" i="11"/>
  <c r="E5283" i="11"/>
  <c r="D5283" i="11"/>
  <c r="B5283" i="11"/>
  <c r="A5283" i="11"/>
  <c r="O5282" i="11"/>
  <c r="N5282" i="11"/>
  <c r="E5282" i="11"/>
  <c r="D5282" i="11"/>
  <c r="B5282" i="11"/>
  <c r="A5282" i="11"/>
  <c r="O5281" i="11"/>
  <c r="N5281" i="11"/>
  <c r="E5281" i="11"/>
  <c r="D5281" i="11"/>
  <c r="B5281" i="11"/>
  <c r="A5281" i="11"/>
  <c r="O5280" i="11"/>
  <c r="N5280" i="11"/>
  <c r="E5280" i="11"/>
  <c r="D5280" i="11"/>
  <c r="B5280" i="11"/>
  <c r="A5280" i="11"/>
  <c r="O5279" i="11"/>
  <c r="N5279" i="11"/>
  <c r="E5279" i="11"/>
  <c r="D5279" i="11"/>
  <c r="B5279" i="11"/>
  <c r="A5279" i="11"/>
  <c r="O5278" i="11"/>
  <c r="N5278" i="11"/>
  <c r="E5278" i="11"/>
  <c r="D5278" i="11"/>
  <c r="B5278" i="11"/>
  <c r="A5278" i="11"/>
  <c r="O5277" i="11"/>
  <c r="N5277" i="11"/>
  <c r="E5277" i="11"/>
  <c r="D5277" i="11"/>
  <c r="B5277" i="11"/>
  <c r="A5277" i="11"/>
  <c r="O5276" i="11"/>
  <c r="N5276" i="11"/>
  <c r="E5276" i="11"/>
  <c r="D5276" i="11"/>
  <c r="B5276" i="11"/>
  <c r="A5276" i="11"/>
  <c r="O5275" i="11"/>
  <c r="N5275" i="11"/>
  <c r="E5275" i="11"/>
  <c r="D5275" i="11"/>
  <c r="B5275" i="11"/>
  <c r="A5275" i="11"/>
  <c r="O5274" i="11"/>
  <c r="N5274" i="11"/>
  <c r="E5274" i="11"/>
  <c r="D5274" i="11"/>
  <c r="B5274" i="11"/>
  <c r="A5274" i="11"/>
  <c r="O5273" i="11"/>
  <c r="N5273" i="11"/>
  <c r="E5273" i="11"/>
  <c r="D5273" i="11"/>
  <c r="B5273" i="11"/>
  <c r="A5273" i="11"/>
  <c r="O5272" i="11"/>
  <c r="N5272" i="11"/>
  <c r="E5272" i="11"/>
  <c r="D5272" i="11"/>
  <c r="B5272" i="11"/>
  <c r="A5272" i="11"/>
  <c r="O5271" i="11"/>
  <c r="N5271" i="11"/>
  <c r="E5271" i="11"/>
  <c r="D5271" i="11"/>
  <c r="B5271" i="11"/>
  <c r="A5271" i="11"/>
  <c r="O5270" i="11"/>
  <c r="N5270" i="11"/>
  <c r="E5270" i="11"/>
  <c r="D5270" i="11"/>
  <c r="B5270" i="11"/>
  <c r="A5270" i="11"/>
  <c r="O5269" i="11"/>
  <c r="N5269" i="11"/>
  <c r="E5269" i="11"/>
  <c r="D5269" i="11"/>
  <c r="B5269" i="11"/>
  <c r="A5269" i="11"/>
  <c r="O5268" i="11"/>
  <c r="N5268" i="11"/>
  <c r="E5268" i="11"/>
  <c r="D5268" i="11"/>
  <c r="B5268" i="11"/>
  <c r="A5268" i="11"/>
  <c r="O5267" i="11"/>
  <c r="N5267" i="11"/>
  <c r="E5267" i="11"/>
  <c r="D5267" i="11"/>
  <c r="B5267" i="11"/>
  <c r="A5267" i="11"/>
  <c r="O5266" i="11"/>
  <c r="N5266" i="11"/>
  <c r="E5266" i="11"/>
  <c r="D5266" i="11"/>
  <c r="B5266" i="11"/>
  <c r="A5266" i="11"/>
  <c r="O5265" i="11"/>
  <c r="N5265" i="11"/>
  <c r="E5265" i="11"/>
  <c r="D5265" i="11"/>
  <c r="B5265" i="11"/>
  <c r="A5265" i="11"/>
  <c r="O5264" i="11"/>
  <c r="N5264" i="11"/>
  <c r="E5264" i="11"/>
  <c r="D5264" i="11"/>
  <c r="B5264" i="11"/>
  <c r="A5264" i="11"/>
  <c r="O5263" i="11"/>
  <c r="N5263" i="11"/>
  <c r="E5263" i="11"/>
  <c r="D5263" i="11"/>
  <c r="B5263" i="11"/>
  <c r="A5263" i="11"/>
  <c r="O5262" i="11"/>
  <c r="N5262" i="11"/>
  <c r="E5262" i="11"/>
  <c r="D5262" i="11"/>
  <c r="B5262" i="11"/>
  <c r="A5262" i="11"/>
  <c r="O5261" i="11"/>
  <c r="N5261" i="11"/>
  <c r="E5261" i="11"/>
  <c r="D5261" i="11"/>
  <c r="B5261" i="11"/>
  <c r="A5261" i="11"/>
  <c r="O5260" i="11"/>
  <c r="N5260" i="11"/>
  <c r="E5260" i="11"/>
  <c r="D5260" i="11"/>
  <c r="B5260" i="11"/>
  <c r="A5260" i="11"/>
  <c r="O5259" i="11"/>
  <c r="N5259" i="11"/>
  <c r="E5259" i="11"/>
  <c r="D5259" i="11"/>
  <c r="B5259" i="11"/>
  <c r="A5259" i="11"/>
  <c r="O5258" i="11"/>
  <c r="N5258" i="11"/>
  <c r="E5258" i="11"/>
  <c r="D5258" i="11"/>
  <c r="B5258" i="11"/>
  <c r="A5258" i="11"/>
  <c r="O5257" i="11"/>
  <c r="N5257" i="11"/>
  <c r="E5257" i="11"/>
  <c r="D5257" i="11"/>
  <c r="B5257" i="11"/>
  <c r="A5257" i="11"/>
  <c r="O5256" i="11"/>
  <c r="N5256" i="11"/>
  <c r="E5256" i="11"/>
  <c r="D5256" i="11"/>
  <c r="B5256" i="11"/>
  <c r="A5256" i="11"/>
  <c r="O5255" i="11"/>
  <c r="N5255" i="11"/>
  <c r="E5255" i="11"/>
  <c r="D5255" i="11"/>
  <c r="B5255" i="11"/>
  <c r="A5255" i="11"/>
  <c r="O5254" i="11"/>
  <c r="N5254" i="11"/>
  <c r="E5254" i="11"/>
  <c r="D5254" i="11"/>
  <c r="B5254" i="11"/>
  <c r="A5254" i="11"/>
  <c r="O5253" i="11"/>
  <c r="N5253" i="11"/>
  <c r="E5253" i="11"/>
  <c r="D5253" i="11"/>
  <c r="B5253" i="11"/>
  <c r="A5253" i="11"/>
  <c r="O5252" i="11"/>
  <c r="N5252" i="11"/>
  <c r="E5252" i="11"/>
  <c r="D5252" i="11"/>
  <c r="B5252" i="11"/>
  <c r="A5252" i="11"/>
  <c r="O5251" i="11"/>
  <c r="N5251" i="11"/>
  <c r="E5251" i="11"/>
  <c r="D5251" i="11"/>
  <c r="B5251" i="11"/>
  <c r="A5251" i="11"/>
  <c r="O5250" i="11"/>
  <c r="N5250" i="11"/>
  <c r="E5250" i="11"/>
  <c r="D5250" i="11"/>
  <c r="B5250" i="11"/>
  <c r="A5250" i="11"/>
  <c r="O5249" i="11"/>
  <c r="N5249" i="11"/>
  <c r="E5249" i="11"/>
  <c r="D5249" i="11"/>
  <c r="B5249" i="11"/>
  <c r="A5249" i="11"/>
  <c r="O5248" i="11"/>
  <c r="N5248" i="11"/>
  <c r="E5248" i="11"/>
  <c r="D5248" i="11"/>
  <c r="B5248" i="11"/>
  <c r="A5248" i="11"/>
  <c r="O5247" i="11"/>
  <c r="N5247" i="11"/>
  <c r="E5247" i="11"/>
  <c r="D5247" i="11"/>
  <c r="B5247" i="11"/>
  <c r="A5247" i="11"/>
  <c r="O5246" i="11"/>
  <c r="N5246" i="11"/>
  <c r="E5246" i="11"/>
  <c r="D5246" i="11"/>
  <c r="B5246" i="11"/>
  <c r="A5246" i="11"/>
  <c r="O5245" i="11"/>
  <c r="N5245" i="11"/>
  <c r="E5245" i="11"/>
  <c r="D5245" i="11"/>
  <c r="B5245" i="11"/>
  <c r="A5245" i="11"/>
  <c r="O5244" i="11"/>
  <c r="N5244" i="11"/>
  <c r="E5244" i="11"/>
  <c r="D5244" i="11"/>
  <c r="B5244" i="11"/>
  <c r="A5244" i="11"/>
  <c r="O5243" i="11"/>
  <c r="N5243" i="11"/>
  <c r="E5243" i="11"/>
  <c r="D5243" i="11"/>
  <c r="B5243" i="11"/>
  <c r="A5243" i="11"/>
  <c r="O5242" i="11"/>
  <c r="N5242" i="11"/>
  <c r="E5242" i="11"/>
  <c r="D5242" i="11"/>
  <c r="B5242" i="11"/>
  <c r="A5242" i="11"/>
  <c r="O5241" i="11"/>
  <c r="N5241" i="11"/>
  <c r="E5241" i="11"/>
  <c r="D5241" i="11"/>
  <c r="B5241" i="11"/>
  <c r="A5241" i="11"/>
  <c r="O5240" i="11"/>
  <c r="N5240" i="11"/>
  <c r="E5240" i="11"/>
  <c r="D5240" i="11"/>
  <c r="B5240" i="11"/>
  <c r="A5240" i="11"/>
  <c r="O5239" i="11"/>
  <c r="N5239" i="11"/>
  <c r="E5239" i="11"/>
  <c r="D5239" i="11"/>
  <c r="B5239" i="11"/>
  <c r="A5239" i="11"/>
  <c r="O5238" i="11"/>
  <c r="N5238" i="11"/>
  <c r="E5238" i="11"/>
  <c r="D5238" i="11"/>
  <c r="B5238" i="11"/>
  <c r="A5238" i="11"/>
  <c r="O5237" i="11"/>
  <c r="N5237" i="11"/>
  <c r="E5237" i="11"/>
  <c r="D5237" i="11"/>
  <c r="B5237" i="11"/>
  <c r="A5237" i="11"/>
  <c r="O5236" i="11"/>
  <c r="N5236" i="11"/>
  <c r="E5236" i="11"/>
  <c r="D5236" i="11"/>
  <c r="B5236" i="11"/>
  <c r="A5236" i="11"/>
  <c r="O5235" i="11"/>
  <c r="N5235" i="11"/>
  <c r="E5235" i="11"/>
  <c r="D5235" i="11"/>
  <c r="B5235" i="11"/>
  <c r="A5235" i="11"/>
  <c r="O5234" i="11"/>
  <c r="N5234" i="11"/>
  <c r="E5234" i="11"/>
  <c r="D5234" i="11"/>
  <c r="B5234" i="11"/>
  <c r="A5234" i="11"/>
  <c r="O5233" i="11"/>
  <c r="N5233" i="11"/>
  <c r="E5233" i="11"/>
  <c r="D5233" i="11"/>
  <c r="B5233" i="11"/>
  <c r="A5233" i="11"/>
  <c r="O5232" i="11"/>
  <c r="N5232" i="11"/>
  <c r="E5232" i="11"/>
  <c r="D5232" i="11"/>
  <c r="B5232" i="11"/>
  <c r="A5232" i="11"/>
  <c r="O5231" i="11"/>
  <c r="N5231" i="11"/>
  <c r="E5231" i="11"/>
  <c r="D5231" i="11"/>
  <c r="B5231" i="11"/>
  <c r="A5231" i="11"/>
  <c r="O5230" i="11"/>
  <c r="N5230" i="11"/>
  <c r="E5230" i="11"/>
  <c r="D5230" i="11"/>
  <c r="B5230" i="11"/>
  <c r="A5230" i="11"/>
  <c r="O5229" i="11"/>
  <c r="N5229" i="11"/>
  <c r="E5229" i="11"/>
  <c r="D5229" i="11"/>
  <c r="B5229" i="11"/>
  <c r="A5229" i="11"/>
  <c r="O5228" i="11"/>
  <c r="N5228" i="11"/>
  <c r="E5228" i="11"/>
  <c r="D5228" i="11"/>
  <c r="B5228" i="11"/>
  <c r="A5228" i="11"/>
  <c r="O5227" i="11"/>
  <c r="N5227" i="11"/>
  <c r="E5227" i="11"/>
  <c r="D5227" i="11"/>
  <c r="B5227" i="11"/>
  <c r="A5227" i="11"/>
  <c r="O5226" i="11"/>
  <c r="N5226" i="11"/>
  <c r="E5226" i="11"/>
  <c r="D5226" i="11"/>
  <c r="B5226" i="11"/>
  <c r="A5226" i="11"/>
  <c r="O5225" i="11"/>
  <c r="N5225" i="11"/>
  <c r="E5225" i="11"/>
  <c r="D5225" i="11"/>
  <c r="B5225" i="11"/>
  <c r="A5225" i="11"/>
  <c r="O5224" i="11"/>
  <c r="N5224" i="11"/>
  <c r="E5224" i="11"/>
  <c r="D5224" i="11"/>
  <c r="B5224" i="11"/>
  <c r="A5224" i="11"/>
  <c r="O5223" i="11"/>
  <c r="N5223" i="11"/>
  <c r="E5223" i="11"/>
  <c r="D5223" i="11"/>
  <c r="B5223" i="11"/>
  <c r="A5223" i="11"/>
  <c r="O5222" i="11"/>
  <c r="N5222" i="11"/>
  <c r="E5222" i="11"/>
  <c r="D5222" i="11"/>
  <c r="B5222" i="11"/>
  <c r="A5222" i="11"/>
  <c r="O5221" i="11"/>
  <c r="N5221" i="11"/>
  <c r="E5221" i="11"/>
  <c r="D5221" i="11"/>
  <c r="B5221" i="11"/>
  <c r="A5221" i="11"/>
  <c r="O5220" i="11"/>
  <c r="N5220" i="11"/>
  <c r="E5220" i="11"/>
  <c r="D5220" i="11"/>
  <c r="B5220" i="11"/>
  <c r="A5220" i="11"/>
  <c r="O5219" i="11"/>
  <c r="N5219" i="11"/>
  <c r="E5219" i="11"/>
  <c r="D5219" i="11"/>
  <c r="B5219" i="11"/>
  <c r="A5219" i="11"/>
  <c r="O5218" i="11"/>
  <c r="N5218" i="11"/>
  <c r="E5218" i="11"/>
  <c r="D5218" i="11"/>
  <c r="B5218" i="11"/>
  <c r="A5218" i="11"/>
  <c r="O5217" i="11"/>
  <c r="N5217" i="11"/>
  <c r="E5217" i="11"/>
  <c r="D5217" i="11"/>
  <c r="B5217" i="11"/>
  <c r="A5217" i="11"/>
  <c r="O5216" i="11"/>
  <c r="N5216" i="11"/>
  <c r="E5216" i="11"/>
  <c r="D5216" i="11"/>
  <c r="B5216" i="11"/>
  <c r="A5216" i="11"/>
  <c r="O5215" i="11"/>
  <c r="N5215" i="11"/>
  <c r="E5215" i="11"/>
  <c r="D5215" i="11"/>
  <c r="B5215" i="11"/>
  <c r="A5215" i="11"/>
  <c r="O5214" i="11"/>
  <c r="N5214" i="11"/>
  <c r="E5214" i="11"/>
  <c r="D5214" i="11"/>
  <c r="B5214" i="11"/>
  <c r="A5214" i="11"/>
  <c r="O5213" i="11"/>
  <c r="N5213" i="11"/>
  <c r="E5213" i="11"/>
  <c r="D5213" i="11"/>
  <c r="B5213" i="11"/>
  <c r="A5213" i="11"/>
  <c r="O5212" i="11"/>
  <c r="N5212" i="11"/>
  <c r="E5212" i="11"/>
  <c r="D5212" i="11"/>
  <c r="B5212" i="11"/>
  <c r="A5212" i="11"/>
  <c r="O5211" i="11"/>
  <c r="N5211" i="11"/>
  <c r="E5211" i="11"/>
  <c r="D5211" i="11"/>
  <c r="B5211" i="11"/>
  <c r="A5211" i="11"/>
  <c r="O5210" i="11"/>
  <c r="N5210" i="11"/>
  <c r="E5210" i="11"/>
  <c r="D5210" i="11"/>
  <c r="B5210" i="11"/>
  <c r="A5210" i="11"/>
  <c r="O5209" i="11"/>
  <c r="N5209" i="11"/>
  <c r="E5209" i="11"/>
  <c r="D5209" i="11"/>
  <c r="B5209" i="11"/>
  <c r="A5209" i="11"/>
  <c r="O5208" i="11"/>
  <c r="N5208" i="11"/>
  <c r="E5208" i="11"/>
  <c r="D5208" i="11"/>
  <c r="B5208" i="11"/>
  <c r="A5208" i="11"/>
  <c r="O5207" i="11"/>
  <c r="N5207" i="11"/>
  <c r="E5207" i="11"/>
  <c r="D5207" i="11"/>
  <c r="B5207" i="11"/>
  <c r="A5207" i="11"/>
  <c r="O5206" i="11"/>
  <c r="N5206" i="11"/>
  <c r="E5206" i="11"/>
  <c r="D5206" i="11"/>
  <c r="B5206" i="11"/>
  <c r="A5206" i="11"/>
  <c r="O5205" i="11"/>
  <c r="N5205" i="11"/>
  <c r="E5205" i="11"/>
  <c r="D5205" i="11"/>
  <c r="B5205" i="11"/>
  <c r="A5205" i="11"/>
  <c r="O5204" i="11"/>
  <c r="N5204" i="11"/>
  <c r="E5204" i="11"/>
  <c r="D5204" i="11"/>
  <c r="B5204" i="11"/>
  <c r="A5204" i="11"/>
  <c r="O5203" i="11"/>
  <c r="N5203" i="11"/>
  <c r="E5203" i="11"/>
  <c r="D5203" i="11"/>
  <c r="B5203" i="11"/>
  <c r="A5203" i="11"/>
  <c r="O5202" i="11"/>
  <c r="N5202" i="11"/>
  <c r="E5202" i="11"/>
  <c r="D5202" i="11"/>
  <c r="B5202" i="11"/>
  <c r="A5202" i="11"/>
  <c r="O5201" i="11"/>
  <c r="N5201" i="11"/>
  <c r="E5201" i="11"/>
  <c r="D5201" i="11"/>
  <c r="B5201" i="11"/>
  <c r="A5201" i="11"/>
  <c r="O5200" i="11"/>
  <c r="N5200" i="11"/>
  <c r="E5200" i="11"/>
  <c r="D5200" i="11"/>
  <c r="B5200" i="11"/>
  <c r="A5200" i="11"/>
  <c r="O5199" i="11"/>
  <c r="N5199" i="11"/>
  <c r="E5199" i="11"/>
  <c r="D5199" i="11"/>
  <c r="B5199" i="11"/>
  <c r="A5199" i="11"/>
  <c r="O5198" i="11"/>
  <c r="N5198" i="11"/>
  <c r="E5198" i="11"/>
  <c r="D5198" i="11"/>
  <c r="B5198" i="11"/>
  <c r="A5198" i="11"/>
  <c r="O5197" i="11"/>
  <c r="N5197" i="11"/>
  <c r="E5197" i="11"/>
  <c r="D5197" i="11"/>
  <c r="B5197" i="11"/>
  <c r="A5197" i="11"/>
  <c r="O5196" i="11"/>
  <c r="N5196" i="11"/>
  <c r="E5196" i="11"/>
  <c r="D5196" i="11"/>
  <c r="B5196" i="11"/>
  <c r="A5196" i="11"/>
  <c r="O5195" i="11"/>
  <c r="N5195" i="11"/>
  <c r="E5195" i="11"/>
  <c r="D5195" i="11"/>
  <c r="B5195" i="11"/>
  <c r="A5195" i="11"/>
  <c r="O5194" i="11"/>
  <c r="N5194" i="11"/>
  <c r="E5194" i="11"/>
  <c r="D5194" i="11"/>
  <c r="B5194" i="11"/>
  <c r="A5194" i="11"/>
  <c r="O5193" i="11"/>
  <c r="N5193" i="11"/>
  <c r="E5193" i="11"/>
  <c r="D5193" i="11"/>
  <c r="B5193" i="11"/>
  <c r="A5193" i="11"/>
  <c r="O5192" i="11"/>
  <c r="N5192" i="11"/>
  <c r="E5192" i="11"/>
  <c r="D5192" i="11"/>
  <c r="B5192" i="11"/>
  <c r="A5192" i="11"/>
  <c r="O5191" i="11"/>
  <c r="N5191" i="11"/>
  <c r="E5191" i="11"/>
  <c r="D5191" i="11"/>
  <c r="B5191" i="11"/>
  <c r="A5191" i="11"/>
  <c r="O5190" i="11"/>
  <c r="N5190" i="11"/>
  <c r="E5190" i="11"/>
  <c r="D5190" i="11"/>
  <c r="B5190" i="11"/>
  <c r="A5190" i="11"/>
  <c r="O5189" i="11"/>
  <c r="N5189" i="11"/>
  <c r="E5189" i="11"/>
  <c r="D5189" i="11"/>
  <c r="B5189" i="11"/>
  <c r="A5189" i="11"/>
  <c r="O5188" i="11"/>
  <c r="N5188" i="11"/>
  <c r="E5188" i="11"/>
  <c r="D5188" i="11"/>
  <c r="B5188" i="11"/>
  <c r="A5188" i="11"/>
  <c r="O5187" i="11"/>
  <c r="N5187" i="11"/>
  <c r="E5187" i="11"/>
  <c r="D5187" i="11"/>
  <c r="B5187" i="11"/>
  <c r="A5187" i="11"/>
  <c r="O5186" i="11"/>
  <c r="N5186" i="11"/>
  <c r="E5186" i="11"/>
  <c r="D5186" i="11"/>
  <c r="B5186" i="11"/>
  <c r="A5186" i="11"/>
  <c r="O5185" i="11"/>
  <c r="N5185" i="11"/>
  <c r="E5185" i="11"/>
  <c r="D5185" i="11"/>
  <c r="B5185" i="11"/>
  <c r="A5185" i="11"/>
  <c r="O5184" i="11"/>
  <c r="N5184" i="11"/>
  <c r="E5184" i="11"/>
  <c r="D5184" i="11"/>
  <c r="B5184" i="11"/>
  <c r="A5184" i="11"/>
  <c r="O5183" i="11"/>
  <c r="N5183" i="11"/>
  <c r="E5183" i="11"/>
  <c r="D5183" i="11"/>
  <c r="B5183" i="11"/>
  <c r="A5183" i="11"/>
  <c r="O5182" i="11"/>
  <c r="N5182" i="11"/>
  <c r="E5182" i="11"/>
  <c r="D5182" i="11"/>
  <c r="B5182" i="11"/>
  <c r="A5182" i="11"/>
  <c r="O5181" i="11"/>
  <c r="N5181" i="11"/>
  <c r="E5181" i="11"/>
  <c r="D5181" i="11"/>
  <c r="B5181" i="11"/>
  <c r="A5181" i="11"/>
  <c r="O5180" i="11"/>
  <c r="N5180" i="11"/>
  <c r="E5180" i="11"/>
  <c r="D5180" i="11"/>
  <c r="B5180" i="11"/>
  <c r="A5180" i="11"/>
  <c r="O5179" i="11"/>
  <c r="N5179" i="11"/>
  <c r="E5179" i="11"/>
  <c r="D5179" i="11"/>
  <c r="B5179" i="11"/>
  <c r="A5179" i="11"/>
  <c r="O5178" i="11"/>
  <c r="N5178" i="11"/>
  <c r="E5178" i="11"/>
  <c r="D5178" i="11"/>
  <c r="B5178" i="11"/>
  <c r="A5178" i="11"/>
  <c r="O5177" i="11"/>
  <c r="N5177" i="11"/>
  <c r="E5177" i="11"/>
  <c r="D5177" i="11"/>
  <c r="B5177" i="11"/>
  <c r="A5177" i="11"/>
  <c r="O5176" i="11"/>
  <c r="N5176" i="11"/>
  <c r="E5176" i="11"/>
  <c r="D5176" i="11"/>
  <c r="B5176" i="11"/>
  <c r="A5176" i="11"/>
  <c r="O5175" i="11"/>
  <c r="N5175" i="11"/>
  <c r="E5175" i="11"/>
  <c r="D5175" i="11"/>
  <c r="B5175" i="11"/>
  <c r="A5175" i="11"/>
  <c r="O5174" i="11"/>
  <c r="N5174" i="11"/>
  <c r="E5174" i="11"/>
  <c r="D5174" i="11"/>
  <c r="B5174" i="11"/>
  <c r="A5174" i="11"/>
  <c r="O5173" i="11"/>
  <c r="N5173" i="11"/>
  <c r="E5173" i="11"/>
  <c r="D5173" i="11"/>
  <c r="B5173" i="11"/>
  <c r="A5173" i="11"/>
  <c r="O5172" i="11"/>
  <c r="N5172" i="11"/>
  <c r="E5172" i="11"/>
  <c r="D5172" i="11"/>
  <c r="B5172" i="11"/>
  <c r="A5172" i="11"/>
  <c r="O5171" i="11"/>
  <c r="N5171" i="11"/>
  <c r="E5171" i="11"/>
  <c r="D5171" i="11"/>
  <c r="B5171" i="11"/>
  <c r="A5171" i="11"/>
  <c r="O5170" i="11"/>
  <c r="N5170" i="11"/>
  <c r="E5170" i="11"/>
  <c r="D5170" i="11"/>
  <c r="B5170" i="11"/>
  <c r="A5170" i="11"/>
  <c r="O5169" i="11"/>
  <c r="N5169" i="11"/>
  <c r="E5169" i="11"/>
  <c r="D5169" i="11"/>
  <c r="B5169" i="11"/>
  <c r="A5169" i="11"/>
  <c r="O5168" i="11"/>
  <c r="N5168" i="11"/>
  <c r="E5168" i="11"/>
  <c r="D5168" i="11"/>
  <c r="B5168" i="11"/>
  <c r="A5168" i="11"/>
  <c r="O5167" i="11"/>
  <c r="N5167" i="11"/>
  <c r="E5167" i="11"/>
  <c r="D5167" i="11"/>
  <c r="B5167" i="11"/>
  <c r="A5167" i="11"/>
  <c r="O5166" i="11"/>
  <c r="N5166" i="11"/>
  <c r="E5166" i="11"/>
  <c r="D5166" i="11"/>
  <c r="B5166" i="11"/>
  <c r="A5166" i="11"/>
  <c r="O5165" i="11"/>
  <c r="N5165" i="11"/>
  <c r="E5165" i="11"/>
  <c r="D5165" i="11"/>
  <c r="B5165" i="11"/>
  <c r="A5165" i="11"/>
  <c r="O5164" i="11"/>
  <c r="N5164" i="11"/>
  <c r="E5164" i="11"/>
  <c r="D5164" i="11"/>
  <c r="B5164" i="11"/>
  <c r="A5164" i="11"/>
  <c r="O5163" i="11"/>
  <c r="N5163" i="11"/>
  <c r="E5163" i="11"/>
  <c r="D5163" i="11"/>
  <c r="B5163" i="11"/>
  <c r="A5163" i="11"/>
  <c r="O5162" i="11"/>
  <c r="N5162" i="11"/>
  <c r="E5162" i="11"/>
  <c r="D5162" i="11"/>
  <c r="B5162" i="11"/>
  <c r="A5162" i="11"/>
  <c r="O5161" i="11"/>
  <c r="N5161" i="11"/>
  <c r="E5161" i="11"/>
  <c r="D5161" i="11"/>
  <c r="B5161" i="11"/>
  <c r="A5161" i="11"/>
  <c r="O5160" i="11"/>
  <c r="N5160" i="11"/>
  <c r="E5160" i="11"/>
  <c r="D5160" i="11"/>
  <c r="B5160" i="11"/>
  <c r="A5160" i="11"/>
  <c r="O5159" i="11"/>
  <c r="N5159" i="11"/>
  <c r="E5159" i="11"/>
  <c r="D5159" i="11"/>
  <c r="B5159" i="11"/>
  <c r="A5159" i="11"/>
  <c r="O5158" i="11"/>
  <c r="N5158" i="11"/>
  <c r="E5158" i="11"/>
  <c r="D5158" i="11"/>
  <c r="B5158" i="11"/>
  <c r="A5158" i="11"/>
  <c r="O5157" i="11"/>
  <c r="N5157" i="11"/>
  <c r="E5157" i="11"/>
  <c r="D5157" i="11"/>
  <c r="B5157" i="11"/>
  <c r="A5157" i="11"/>
  <c r="O5156" i="11"/>
  <c r="N5156" i="11"/>
  <c r="E5156" i="11"/>
  <c r="D5156" i="11"/>
  <c r="B5156" i="11"/>
  <c r="A5156" i="11"/>
  <c r="O5155" i="11"/>
  <c r="N5155" i="11"/>
  <c r="E5155" i="11"/>
  <c r="D5155" i="11"/>
  <c r="B5155" i="11"/>
  <c r="A5155" i="11"/>
  <c r="O5154" i="11"/>
  <c r="N5154" i="11"/>
  <c r="E5154" i="11"/>
  <c r="D5154" i="11"/>
  <c r="B5154" i="11"/>
  <c r="A5154" i="11"/>
  <c r="O5153" i="11"/>
  <c r="N5153" i="11"/>
  <c r="E5153" i="11"/>
  <c r="D5153" i="11"/>
  <c r="B5153" i="11"/>
  <c r="A5153" i="11"/>
  <c r="O5152" i="11"/>
  <c r="N5152" i="11"/>
  <c r="E5152" i="11"/>
  <c r="D5152" i="11"/>
  <c r="B5152" i="11"/>
  <c r="A5152" i="11"/>
  <c r="O5151" i="11"/>
  <c r="N5151" i="11"/>
  <c r="E5151" i="11"/>
  <c r="D5151" i="11"/>
  <c r="B5151" i="11"/>
  <c r="A5151" i="11"/>
  <c r="O5150" i="11"/>
  <c r="N5150" i="11"/>
  <c r="E5150" i="11"/>
  <c r="D5150" i="11"/>
  <c r="B5150" i="11"/>
  <c r="A5150" i="11"/>
  <c r="O5149" i="11"/>
  <c r="N5149" i="11"/>
  <c r="E5149" i="11"/>
  <c r="D5149" i="11"/>
  <c r="B5149" i="11"/>
  <c r="A5149" i="11"/>
  <c r="O5148" i="11"/>
  <c r="N5148" i="11"/>
  <c r="E5148" i="11"/>
  <c r="D5148" i="11"/>
  <c r="B5148" i="11"/>
  <c r="A5148" i="11"/>
  <c r="O5147" i="11"/>
  <c r="N5147" i="11"/>
  <c r="E5147" i="11"/>
  <c r="D5147" i="11"/>
  <c r="B5147" i="11"/>
  <c r="A5147" i="11"/>
  <c r="O5146" i="11"/>
  <c r="N5146" i="11"/>
  <c r="E5146" i="11"/>
  <c r="D5146" i="11"/>
  <c r="B5146" i="11"/>
  <c r="A5146" i="11"/>
  <c r="O5145" i="11"/>
  <c r="N5145" i="11"/>
  <c r="E5145" i="11"/>
  <c r="D5145" i="11"/>
  <c r="B5145" i="11"/>
  <c r="A5145" i="11"/>
  <c r="O5144" i="11"/>
  <c r="N5144" i="11"/>
  <c r="E5144" i="11"/>
  <c r="D5144" i="11"/>
  <c r="B5144" i="11"/>
  <c r="A5144" i="11"/>
  <c r="O5143" i="11"/>
  <c r="N5143" i="11"/>
  <c r="E5143" i="11"/>
  <c r="D5143" i="11"/>
  <c r="B5143" i="11"/>
  <c r="A5143" i="11"/>
  <c r="O5142" i="11"/>
  <c r="N5142" i="11"/>
  <c r="E5142" i="11"/>
  <c r="D5142" i="11"/>
  <c r="B5142" i="11"/>
  <c r="A5142" i="11"/>
  <c r="O5141" i="11"/>
  <c r="N5141" i="11"/>
  <c r="E5141" i="11"/>
  <c r="D5141" i="11"/>
  <c r="B5141" i="11"/>
  <c r="A5141" i="11"/>
  <c r="O5140" i="11"/>
  <c r="N5140" i="11"/>
  <c r="E5140" i="11"/>
  <c r="D5140" i="11"/>
  <c r="B5140" i="11"/>
  <c r="A5140" i="11"/>
  <c r="O5139" i="11"/>
  <c r="N5139" i="11"/>
  <c r="E5139" i="11"/>
  <c r="D5139" i="11"/>
  <c r="B5139" i="11"/>
  <c r="A5139" i="11"/>
  <c r="O5138" i="11"/>
  <c r="N5138" i="11"/>
  <c r="E5138" i="11"/>
  <c r="D5138" i="11"/>
  <c r="B5138" i="11"/>
  <c r="A5138" i="11"/>
  <c r="O5137" i="11"/>
  <c r="N5137" i="11"/>
  <c r="E5137" i="11"/>
  <c r="D5137" i="11"/>
  <c r="B5137" i="11"/>
  <c r="A5137" i="11"/>
  <c r="O5136" i="11"/>
  <c r="N5136" i="11"/>
  <c r="E5136" i="11"/>
  <c r="D5136" i="11"/>
  <c r="B5136" i="11"/>
  <c r="A5136" i="11"/>
  <c r="O5135" i="11"/>
  <c r="N5135" i="11"/>
  <c r="E5135" i="11"/>
  <c r="D5135" i="11"/>
  <c r="B5135" i="11"/>
  <c r="A5135" i="11"/>
  <c r="O5134" i="11"/>
  <c r="N5134" i="11"/>
  <c r="E5134" i="11"/>
  <c r="D5134" i="11"/>
  <c r="B5134" i="11"/>
  <c r="A5134" i="11"/>
  <c r="O5133" i="11"/>
  <c r="N5133" i="11"/>
  <c r="E5133" i="11"/>
  <c r="D5133" i="11"/>
  <c r="B5133" i="11"/>
  <c r="A5133" i="11"/>
  <c r="O5132" i="11"/>
  <c r="N5132" i="11"/>
  <c r="E5132" i="11"/>
  <c r="D5132" i="11"/>
  <c r="B5132" i="11"/>
  <c r="A5132" i="11"/>
  <c r="O5131" i="11"/>
  <c r="N5131" i="11"/>
  <c r="E5131" i="11"/>
  <c r="D5131" i="11"/>
  <c r="B5131" i="11"/>
  <c r="A5131" i="11"/>
  <c r="O5130" i="11"/>
  <c r="N5130" i="11"/>
  <c r="E5130" i="11"/>
  <c r="D5130" i="11"/>
  <c r="B5130" i="11"/>
  <c r="A5130" i="11"/>
  <c r="O5129" i="11"/>
  <c r="N5129" i="11"/>
  <c r="E5129" i="11"/>
  <c r="D5129" i="11"/>
  <c r="B5129" i="11"/>
  <c r="A5129" i="11"/>
  <c r="O5128" i="11"/>
  <c r="N5128" i="11"/>
  <c r="E5128" i="11"/>
  <c r="D5128" i="11"/>
  <c r="B5128" i="11"/>
  <c r="A5128" i="11"/>
  <c r="O5127" i="11"/>
  <c r="N5127" i="11"/>
  <c r="E5127" i="11"/>
  <c r="D5127" i="11"/>
  <c r="B5127" i="11"/>
  <c r="A5127" i="11"/>
  <c r="O5126" i="11"/>
  <c r="N5126" i="11"/>
  <c r="E5126" i="11"/>
  <c r="D5126" i="11"/>
  <c r="B5126" i="11"/>
  <c r="A5126" i="11"/>
  <c r="O5125" i="11"/>
  <c r="N5125" i="11"/>
  <c r="E5125" i="11"/>
  <c r="D5125" i="11"/>
  <c r="B5125" i="11"/>
  <c r="A5125" i="11"/>
  <c r="O5124" i="11"/>
  <c r="N5124" i="11"/>
  <c r="E5124" i="11"/>
  <c r="D5124" i="11"/>
  <c r="B5124" i="11"/>
  <c r="A5124" i="11"/>
  <c r="O5123" i="11"/>
  <c r="N5123" i="11"/>
  <c r="E5123" i="11"/>
  <c r="D5123" i="11"/>
  <c r="B5123" i="11"/>
  <c r="A5123" i="11"/>
  <c r="O5122" i="11"/>
  <c r="N5122" i="11"/>
  <c r="E5122" i="11"/>
  <c r="D5122" i="11"/>
  <c r="B5122" i="11"/>
  <c r="A5122" i="11"/>
  <c r="O5121" i="11"/>
  <c r="N5121" i="11"/>
  <c r="E5121" i="11"/>
  <c r="D5121" i="11"/>
  <c r="B5121" i="11"/>
  <c r="A5121" i="11"/>
  <c r="O5120" i="11"/>
  <c r="N5120" i="11"/>
  <c r="E5120" i="11"/>
  <c r="D5120" i="11"/>
  <c r="B5120" i="11"/>
  <c r="A5120" i="11"/>
  <c r="O5119" i="11"/>
  <c r="N5119" i="11"/>
  <c r="E5119" i="11"/>
  <c r="D5119" i="11"/>
  <c r="B5119" i="11"/>
  <c r="A5119" i="11"/>
  <c r="O5118" i="11"/>
  <c r="N5118" i="11"/>
  <c r="E5118" i="11"/>
  <c r="D5118" i="11"/>
  <c r="B5118" i="11"/>
  <c r="A5118" i="11"/>
  <c r="O5117" i="11"/>
  <c r="N5117" i="11"/>
  <c r="E5117" i="11"/>
  <c r="D5117" i="11"/>
  <c r="B5117" i="11"/>
  <c r="A5117" i="11"/>
  <c r="O5116" i="11"/>
  <c r="N5116" i="11"/>
  <c r="E5116" i="11"/>
  <c r="D5116" i="11"/>
  <c r="B5116" i="11"/>
  <c r="A5116" i="11"/>
  <c r="O5115" i="11"/>
  <c r="N5115" i="11"/>
  <c r="E5115" i="11"/>
  <c r="D5115" i="11"/>
  <c r="B5115" i="11"/>
  <c r="A5115" i="11"/>
  <c r="O5114" i="11"/>
  <c r="N5114" i="11"/>
  <c r="E5114" i="11"/>
  <c r="D5114" i="11"/>
  <c r="B5114" i="11"/>
  <c r="A5114" i="11"/>
  <c r="O5113" i="11"/>
  <c r="N5113" i="11"/>
  <c r="E5113" i="11"/>
  <c r="D5113" i="11"/>
  <c r="B5113" i="11"/>
  <c r="A5113" i="11"/>
  <c r="O5112" i="11"/>
  <c r="N5112" i="11"/>
  <c r="E5112" i="11"/>
  <c r="D5112" i="11"/>
  <c r="B5112" i="11"/>
  <c r="A5112" i="11"/>
  <c r="O5111" i="11"/>
  <c r="N5111" i="11"/>
  <c r="E5111" i="11"/>
  <c r="D5111" i="11"/>
  <c r="B5111" i="11"/>
  <c r="A5111" i="11"/>
  <c r="O5110" i="11"/>
  <c r="N5110" i="11"/>
  <c r="E5110" i="11"/>
  <c r="D5110" i="11"/>
  <c r="B5110" i="11"/>
  <c r="A5110" i="11"/>
  <c r="O5109" i="11"/>
  <c r="N5109" i="11"/>
  <c r="E5109" i="11"/>
  <c r="D5109" i="11"/>
  <c r="B5109" i="11"/>
  <c r="A5109" i="11"/>
  <c r="O5108" i="11"/>
  <c r="N5108" i="11"/>
  <c r="E5108" i="11"/>
  <c r="D5108" i="11"/>
  <c r="B5108" i="11"/>
  <c r="A5108" i="11"/>
  <c r="O5107" i="11"/>
  <c r="N5107" i="11"/>
  <c r="E5107" i="11"/>
  <c r="D5107" i="11"/>
  <c r="B5107" i="11"/>
  <c r="A5107" i="11"/>
  <c r="O5106" i="11"/>
  <c r="N5106" i="11"/>
  <c r="E5106" i="11"/>
  <c r="D5106" i="11"/>
  <c r="B5106" i="11"/>
  <c r="A5106" i="11"/>
  <c r="O5105" i="11"/>
  <c r="N5105" i="11"/>
  <c r="E5105" i="11"/>
  <c r="D5105" i="11"/>
  <c r="B5105" i="11"/>
  <c r="A5105" i="11"/>
  <c r="O5104" i="11"/>
  <c r="N5104" i="11"/>
  <c r="E5104" i="11"/>
  <c r="D5104" i="11"/>
  <c r="B5104" i="11"/>
  <c r="A5104" i="11"/>
  <c r="O5103" i="11"/>
  <c r="N5103" i="11"/>
  <c r="E5103" i="11"/>
  <c r="D5103" i="11"/>
  <c r="B5103" i="11"/>
  <c r="A5103" i="11"/>
  <c r="O5102" i="11"/>
  <c r="N5102" i="11"/>
  <c r="E5102" i="11"/>
  <c r="D5102" i="11"/>
  <c r="B5102" i="11"/>
  <c r="A5102" i="11"/>
  <c r="O5101" i="11"/>
  <c r="N5101" i="11"/>
  <c r="E5101" i="11"/>
  <c r="D5101" i="11"/>
  <c r="B5101" i="11"/>
  <c r="A5101" i="11"/>
  <c r="O5100" i="11"/>
  <c r="N5100" i="11"/>
  <c r="E5100" i="11"/>
  <c r="D5100" i="11"/>
  <c r="B5100" i="11"/>
  <c r="A5100" i="11"/>
  <c r="O5099" i="11"/>
  <c r="N5099" i="11"/>
  <c r="E5099" i="11"/>
  <c r="D5099" i="11"/>
  <c r="B5099" i="11"/>
  <c r="A5099" i="11"/>
  <c r="O5098" i="11"/>
  <c r="N5098" i="11"/>
  <c r="E5098" i="11"/>
  <c r="D5098" i="11"/>
  <c r="B5098" i="11"/>
  <c r="A5098" i="11"/>
  <c r="O5097" i="11"/>
  <c r="N5097" i="11"/>
  <c r="E5097" i="11"/>
  <c r="D5097" i="11"/>
  <c r="B5097" i="11"/>
  <c r="A5097" i="11"/>
  <c r="O5096" i="11"/>
  <c r="N5096" i="11"/>
  <c r="E5096" i="11"/>
  <c r="D5096" i="11"/>
  <c r="B5096" i="11"/>
  <c r="A5096" i="11"/>
  <c r="O5095" i="11"/>
  <c r="N5095" i="11"/>
  <c r="E5095" i="11"/>
  <c r="D5095" i="11"/>
  <c r="B5095" i="11"/>
  <c r="A5095" i="11"/>
  <c r="O5094" i="11"/>
  <c r="N5094" i="11"/>
  <c r="E5094" i="11"/>
  <c r="D5094" i="11"/>
  <c r="B5094" i="11"/>
  <c r="A5094" i="11"/>
  <c r="O5093" i="11"/>
  <c r="N5093" i="11"/>
  <c r="E5093" i="11"/>
  <c r="D5093" i="11"/>
  <c r="B5093" i="11"/>
  <c r="A5093" i="11"/>
  <c r="O5092" i="11"/>
  <c r="N5092" i="11"/>
  <c r="E5092" i="11"/>
  <c r="D5092" i="11"/>
  <c r="B5092" i="11"/>
  <c r="A5092" i="11"/>
  <c r="O5091" i="11"/>
  <c r="N5091" i="11"/>
  <c r="E5091" i="11"/>
  <c r="D5091" i="11"/>
  <c r="B5091" i="11"/>
  <c r="A5091" i="11"/>
  <c r="O5090" i="11"/>
  <c r="N5090" i="11"/>
  <c r="E5090" i="11"/>
  <c r="D5090" i="11"/>
  <c r="B5090" i="11"/>
  <c r="A5090" i="11"/>
  <c r="O5089" i="11"/>
  <c r="N5089" i="11"/>
  <c r="E5089" i="11"/>
  <c r="D5089" i="11"/>
  <c r="B5089" i="11"/>
  <c r="A5089" i="11"/>
  <c r="O5088" i="11"/>
  <c r="N5088" i="11"/>
  <c r="E5088" i="11"/>
  <c r="D5088" i="11"/>
  <c r="B5088" i="11"/>
  <c r="A5088" i="11"/>
  <c r="O5087" i="11"/>
  <c r="N5087" i="11"/>
  <c r="E5087" i="11"/>
  <c r="D5087" i="11"/>
  <c r="B5087" i="11"/>
  <c r="A5087" i="11"/>
  <c r="O5086" i="11"/>
  <c r="N5086" i="11"/>
  <c r="E5086" i="11"/>
  <c r="D5086" i="11"/>
  <c r="B5086" i="11"/>
  <c r="A5086" i="11"/>
  <c r="O5085" i="11"/>
  <c r="N5085" i="11"/>
  <c r="E5085" i="11"/>
  <c r="D5085" i="11"/>
  <c r="B5085" i="11"/>
  <c r="A5085" i="11"/>
  <c r="O5084" i="11"/>
  <c r="N5084" i="11"/>
  <c r="E5084" i="11"/>
  <c r="D5084" i="11"/>
  <c r="B5084" i="11"/>
  <c r="A5084" i="11"/>
  <c r="O5083" i="11"/>
  <c r="N5083" i="11"/>
  <c r="E5083" i="11"/>
  <c r="D5083" i="11"/>
  <c r="B5083" i="11"/>
  <c r="A5083" i="11"/>
  <c r="O5082" i="11"/>
  <c r="N5082" i="11"/>
  <c r="E5082" i="11"/>
  <c r="D5082" i="11"/>
  <c r="B5082" i="11"/>
  <c r="A5082" i="11"/>
  <c r="O5081" i="11"/>
  <c r="N5081" i="11"/>
  <c r="E5081" i="11"/>
  <c r="D5081" i="11"/>
  <c r="B5081" i="11"/>
  <c r="A5081" i="11"/>
  <c r="O5080" i="11"/>
  <c r="N5080" i="11"/>
  <c r="E5080" i="11"/>
  <c r="D5080" i="11"/>
  <c r="B5080" i="11"/>
  <c r="A5080" i="11"/>
  <c r="O5079" i="11"/>
  <c r="N5079" i="11"/>
  <c r="E5079" i="11"/>
  <c r="D5079" i="11"/>
  <c r="B5079" i="11"/>
  <c r="A5079" i="11"/>
  <c r="O5078" i="11"/>
  <c r="N5078" i="11"/>
  <c r="E5078" i="11"/>
  <c r="D5078" i="11"/>
  <c r="B5078" i="11"/>
  <c r="A5078" i="11"/>
  <c r="O5077" i="11"/>
  <c r="N5077" i="11"/>
  <c r="E5077" i="11"/>
  <c r="D5077" i="11"/>
  <c r="B5077" i="11"/>
  <c r="A5077" i="11"/>
  <c r="O5076" i="11"/>
  <c r="N5076" i="11"/>
  <c r="E5076" i="11"/>
  <c r="D5076" i="11"/>
  <c r="B5076" i="11"/>
  <c r="A5076" i="11"/>
  <c r="O5075" i="11"/>
  <c r="N5075" i="11"/>
  <c r="E5075" i="11"/>
  <c r="D5075" i="11"/>
  <c r="B5075" i="11"/>
  <c r="A5075" i="11"/>
  <c r="O5074" i="11"/>
  <c r="N5074" i="11"/>
  <c r="E5074" i="11"/>
  <c r="D5074" i="11"/>
  <c r="B5074" i="11"/>
  <c r="A5074" i="11"/>
  <c r="O5073" i="11"/>
  <c r="N5073" i="11"/>
  <c r="E5073" i="11"/>
  <c r="D5073" i="11"/>
  <c r="B5073" i="11"/>
  <c r="A5073" i="11"/>
  <c r="O5072" i="11"/>
  <c r="N5072" i="11"/>
  <c r="E5072" i="11"/>
  <c r="D5072" i="11"/>
  <c r="B5072" i="11"/>
  <c r="A5072" i="11"/>
  <c r="O5071" i="11"/>
  <c r="N5071" i="11"/>
  <c r="E5071" i="11"/>
  <c r="D5071" i="11"/>
  <c r="B5071" i="11"/>
  <c r="A5071" i="11"/>
  <c r="O5070" i="11"/>
  <c r="N5070" i="11"/>
  <c r="E5070" i="11"/>
  <c r="D5070" i="11"/>
  <c r="B5070" i="11"/>
  <c r="A5070" i="11"/>
  <c r="O5069" i="11"/>
  <c r="N5069" i="11"/>
  <c r="E5069" i="11"/>
  <c r="D5069" i="11"/>
  <c r="B5069" i="11"/>
  <c r="A5069" i="11"/>
  <c r="O5068" i="11"/>
  <c r="N5068" i="11"/>
  <c r="E5068" i="11"/>
  <c r="D5068" i="11"/>
  <c r="B5068" i="11"/>
  <c r="A5068" i="11"/>
  <c r="O5067" i="11"/>
  <c r="N5067" i="11"/>
  <c r="E5067" i="11"/>
  <c r="D5067" i="11"/>
  <c r="B5067" i="11"/>
  <c r="A5067" i="11"/>
  <c r="O5066" i="11"/>
  <c r="N5066" i="11"/>
  <c r="E5066" i="11"/>
  <c r="D5066" i="11"/>
  <c r="B5066" i="11"/>
  <c r="A5066" i="11"/>
  <c r="O5065" i="11"/>
  <c r="N5065" i="11"/>
  <c r="E5065" i="11"/>
  <c r="D5065" i="11"/>
  <c r="B5065" i="11"/>
  <c r="A5065" i="11"/>
  <c r="O5064" i="11"/>
  <c r="N5064" i="11"/>
  <c r="E5064" i="11"/>
  <c r="D5064" i="11"/>
  <c r="B5064" i="11"/>
  <c r="A5064" i="11"/>
  <c r="O5063" i="11"/>
  <c r="N5063" i="11"/>
  <c r="E5063" i="11"/>
  <c r="D5063" i="11"/>
  <c r="B5063" i="11"/>
  <c r="A5063" i="11"/>
  <c r="O5062" i="11"/>
  <c r="N5062" i="11"/>
  <c r="E5062" i="11"/>
  <c r="D5062" i="11"/>
  <c r="B5062" i="11"/>
  <c r="A5062" i="11"/>
  <c r="O5061" i="11"/>
  <c r="N5061" i="11"/>
  <c r="E5061" i="11"/>
  <c r="D5061" i="11"/>
  <c r="B5061" i="11"/>
  <c r="A5061" i="11"/>
  <c r="O5060" i="11"/>
  <c r="N5060" i="11"/>
  <c r="E5060" i="11"/>
  <c r="D5060" i="11"/>
  <c r="B5060" i="11"/>
  <c r="A5060" i="11"/>
  <c r="O5059" i="11"/>
  <c r="N5059" i="11"/>
  <c r="E5059" i="11"/>
  <c r="D5059" i="11"/>
  <c r="B5059" i="11"/>
  <c r="A5059" i="11"/>
  <c r="O5058" i="11"/>
  <c r="N5058" i="11"/>
  <c r="E5058" i="11"/>
  <c r="D5058" i="11"/>
  <c r="B5058" i="11"/>
  <c r="A5058" i="11"/>
  <c r="O5057" i="11"/>
  <c r="N5057" i="11"/>
  <c r="E5057" i="11"/>
  <c r="D5057" i="11"/>
  <c r="B5057" i="11"/>
  <c r="A5057" i="11"/>
  <c r="O5056" i="11"/>
  <c r="N5056" i="11"/>
  <c r="E5056" i="11"/>
  <c r="D5056" i="11"/>
  <c r="B5056" i="11"/>
  <c r="A5056" i="11"/>
  <c r="O5055" i="11"/>
  <c r="N5055" i="11"/>
  <c r="E5055" i="11"/>
  <c r="D5055" i="11"/>
  <c r="B5055" i="11"/>
  <c r="A5055" i="11"/>
  <c r="O5054" i="11"/>
  <c r="N5054" i="11"/>
  <c r="E5054" i="11"/>
  <c r="D5054" i="11"/>
  <c r="B5054" i="11"/>
  <c r="A5054" i="11"/>
  <c r="O5053" i="11"/>
  <c r="N5053" i="11"/>
  <c r="E5053" i="11"/>
  <c r="D5053" i="11"/>
  <c r="B5053" i="11"/>
  <c r="A5053" i="11"/>
  <c r="O5052" i="11"/>
  <c r="N5052" i="11"/>
  <c r="E5052" i="11"/>
  <c r="D5052" i="11"/>
  <c r="B5052" i="11"/>
  <c r="A5052" i="11"/>
  <c r="O5051" i="11"/>
  <c r="N5051" i="11"/>
  <c r="E5051" i="11"/>
  <c r="D5051" i="11"/>
  <c r="B5051" i="11"/>
  <c r="A5051" i="11"/>
  <c r="O5050" i="11"/>
  <c r="N5050" i="11"/>
  <c r="E5050" i="11"/>
  <c r="D5050" i="11"/>
  <c r="B5050" i="11"/>
  <c r="A5050" i="11"/>
  <c r="O5049" i="11"/>
  <c r="N5049" i="11"/>
  <c r="E5049" i="11"/>
  <c r="D5049" i="11"/>
  <c r="B5049" i="11"/>
  <c r="A5049" i="11"/>
  <c r="O5048" i="11"/>
  <c r="N5048" i="11"/>
  <c r="E5048" i="11"/>
  <c r="D5048" i="11"/>
  <c r="B5048" i="11"/>
  <c r="A5048" i="11"/>
  <c r="O5047" i="11"/>
  <c r="N5047" i="11"/>
  <c r="E5047" i="11"/>
  <c r="D5047" i="11"/>
  <c r="B5047" i="11"/>
  <c r="A5047" i="11"/>
  <c r="O5046" i="11"/>
  <c r="N5046" i="11"/>
  <c r="E5046" i="11"/>
  <c r="D5046" i="11"/>
  <c r="B5046" i="11"/>
  <c r="A5046" i="11"/>
  <c r="O5045" i="11"/>
  <c r="N5045" i="11"/>
  <c r="E5045" i="11"/>
  <c r="D5045" i="11"/>
  <c r="B5045" i="11"/>
  <c r="A5045" i="11"/>
  <c r="O5044" i="11"/>
  <c r="N5044" i="11"/>
  <c r="E5044" i="11"/>
  <c r="D5044" i="11"/>
  <c r="B5044" i="11"/>
  <c r="A5044" i="11"/>
  <c r="O5043" i="11"/>
  <c r="N5043" i="11"/>
  <c r="E5043" i="11"/>
  <c r="D5043" i="11"/>
  <c r="B5043" i="11"/>
  <c r="A5043" i="11"/>
  <c r="O5042" i="11"/>
  <c r="N5042" i="11"/>
  <c r="E5042" i="11"/>
  <c r="D5042" i="11"/>
  <c r="B5042" i="11"/>
  <c r="A5042" i="11"/>
  <c r="O5041" i="11"/>
  <c r="N5041" i="11"/>
  <c r="E5041" i="11"/>
  <c r="D5041" i="11"/>
  <c r="B5041" i="11"/>
  <c r="A5041" i="11"/>
  <c r="O5040" i="11"/>
  <c r="N5040" i="11"/>
  <c r="E5040" i="11"/>
  <c r="D5040" i="11"/>
  <c r="B5040" i="11"/>
  <c r="A5040" i="11"/>
  <c r="O5039" i="11"/>
  <c r="N5039" i="11"/>
  <c r="E5039" i="11"/>
  <c r="D5039" i="11"/>
  <c r="B5039" i="11"/>
  <c r="A5039" i="11"/>
  <c r="O5038" i="11"/>
  <c r="N5038" i="11"/>
  <c r="E5038" i="11"/>
  <c r="D5038" i="11"/>
  <c r="B5038" i="11"/>
  <c r="A5038" i="11"/>
  <c r="O5037" i="11"/>
  <c r="N5037" i="11"/>
  <c r="E5037" i="11"/>
  <c r="D5037" i="11"/>
  <c r="B5037" i="11"/>
  <c r="A5037" i="11"/>
  <c r="O5036" i="11"/>
  <c r="N5036" i="11"/>
  <c r="E5036" i="11"/>
  <c r="D5036" i="11"/>
  <c r="B5036" i="11"/>
  <c r="A5036" i="11"/>
  <c r="O5035" i="11"/>
  <c r="N5035" i="11"/>
  <c r="E5035" i="11"/>
  <c r="D5035" i="11"/>
  <c r="B5035" i="11"/>
  <c r="A5035" i="11"/>
  <c r="O5034" i="11"/>
  <c r="N5034" i="11"/>
  <c r="E5034" i="11"/>
  <c r="D5034" i="11"/>
  <c r="B5034" i="11"/>
  <c r="A5034" i="11"/>
  <c r="O5033" i="11"/>
  <c r="N5033" i="11"/>
  <c r="E5033" i="11"/>
  <c r="D5033" i="11"/>
  <c r="B5033" i="11"/>
  <c r="A5033" i="11"/>
  <c r="O5032" i="11"/>
  <c r="N5032" i="11"/>
  <c r="E5032" i="11"/>
  <c r="D5032" i="11"/>
  <c r="B5032" i="11"/>
  <c r="A5032" i="11"/>
  <c r="O5031" i="11"/>
  <c r="N5031" i="11"/>
  <c r="E5031" i="11"/>
  <c r="D5031" i="11"/>
  <c r="B5031" i="11"/>
  <c r="A5031" i="11"/>
  <c r="O5030" i="11"/>
  <c r="N5030" i="11"/>
  <c r="E5030" i="11"/>
  <c r="D5030" i="11"/>
  <c r="B5030" i="11"/>
  <c r="A5030" i="11"/>
  <c r="O5029" i="11"/>
  <c r="N5029" i="11"/>
  <c r="E5029" i="11"/>
  <c r="D5029" i="11"/>
  <c r="B5029" i="11"/>
  <c r="A5029" i="11"/>
  <c r="O5028" i="11"/>
  <c r="N5028" i="11"/>
  <c r="E5028" i="11"/>
  <c r="D5028" i="11"/>
  <c r="B5028" i="11"/>
  <c r="A5028" i="11"/>
  <c r="O5027" i="11"/>
  <c r="N5027" i="11"/>
  <c r="E5027" i="11"/>
  <c r="D5027" i="11"/>
  <c r="B5027" i="11"/>
  <c r="A5027" i="11"/>
  <c r="O5026" i="11"/>
  <c r="N5026" i="11"/>
  <c r="E5026" i="11"/>
  <c r="D5026" i="11"/>
  <c r="B5026" i="11"/>
  <c r="A5026" i="11"/>
  <c r="O5025" i="11"/>
  <c r="N5025" i="11"/>
  <c r="E5025" i="11"/>
  <c r="D5025" i="11"/>
  <c r="B5025" i="11"/>
  <c r="A5025" i="11"/>
  <c r="O5024" i="11"/>
  <c r="N5024" i="11"/>
  <c r="E5024" i="11"/>
  <c r="D5024" i="11"/>
  <c r="B5024" i="11"/>
  <c r="A5024" i="11"/>
  <c r="O5023" i="11"/>
  <c r="N5023" i="11"/>
  <c r="E5023" i="11"/>
  <c r="D5023" i="11"/>
  <c r="B5023" i="11"/>
  <c r="A5023" i="11"/>
  <c r="O5022" i="11"/>
  <c r="N5022" i="11"/>
  <c r="E5022" i="11"/>
  <c r="D5022" i="11"/>
  <c r="B5022" i="11"/>
  <c r="A5022" i="11"/>
  <c r="O5021" i="11"/>
  <c r="N5021" i="11"/>
  <c r="E5021" i="11"/>
  <c r="D5021" i="11"/>
  <c r="B5021" i="11"/>
  <c r="A5021" i="11"/>
  <c r="O5020" i="11"/>
  <c r="N5020" i="11"/>
  <c r="E5020" i="11"/>
  <c r="D5020" i="11"/>
  <c r="B5020" i="11"/>
  <c r="A5020" i="11"/>
  <c r="O5019" i="11"/>
  <c r="N5019" i="11"/>
  <c r="E5019" i="11"/>
  <c r="D5019" i="11"/>
  <c r="B5019" i="11"/>
  <c r="A5019" i="11"/>
  <c r="O5018" i="11"/>
  <c r="N5018" i="11"/>
  <c r="E5018" i="11"/>
  <c r="D5018" i="11"/>
  <c r="B5018" i="11"/>
  <c r="A5018" i="11"/>
  <c r="O5017" i="11"/>
  <c r="N5017" i="11"/>
  <c r="E5017" i="11"/>
  <c r="D5017" i="11"/>
  <c r="B5017" i="11"/>
  <c r="A5017" i="11"/>
  <c r="O5016" i="11"/>
  <c r="N5016" i="11"/>
  <c r="E5016" i="11"/>
  <c r="D5016" i="11"/>
  <c r="B5016" i="11"/>
  <c r="A5016" i="11"/>
  <c r="O5015" i="11"/>
  <c r="N5015" i="11"/>
  <c r="E5015" i="11"/>
  <c r="D5015" i="11"/>
  <c r="B5015" i="11"/>
  <c r="A5015" i="11"/>
  <c r="O5014" i="11"/>
  <c r="N5014" i="11"/>
  <c r="E5014" i="11"/>
  <c r="D5014" i="11"/>
  <c r="B5014" i="11"/>
  <c r="A5014" i="11"/>
  <c r="O5013" i="11"/>
  <c r="N5013" i="11"/>
  <c r="E5013" i="11"/>
  <c r="D5013" i="11"/>
  <c r="B5013" i="11"/>
  <c r="A5013" i="11"/>
  <c r="O5012" i="11"/>
  <c r="N5012" i="11"/>
  <c r="E5012" i="11"/>
  <c r="D5012" i="11"/>
  <c r="B5012" i="11"/>
  <c r="A5012" i="11"/>
  <c r="O5011" i="11"/>
  <c r="N5011" i="11"/>
  <c r="E5011" i="11"/>
  <c r="D5011" i="11"/>
  <c r="B5011" i="11"/>
  <c r="A5011" i="11"/>
  <c r="O5010" i="11"/>
  <c r="N5010" i="11"/>
  <c r="E5010" i="11"/>
  <c r="D5010" i="11"/>
  <c r="B5010" i="11"/>
  <c r="A5010" i="11"/>
  <c r="O5009" i="11"/>
  <c r="N5009" i="11"/>
  <c r="E5009" i="11"/>
  <c r="D5009" i="11"/>
  <c r="B5009" i="11"/>
  <c r="A5009" i="11"/>
  <c r="O5008" i="11"/>
  <c r="N5008" i="11"/>
  <c r="E5008" i="11"/>
  <c r="D5008" i="11"/>
  <c r="B5008" i="11"/>
  <c r="A5008" i="11"/>
  <c r="O5007" i="11"/>
  <c r="N5007" i="11"/>
  <c r="E5007" i="11"/>
  <c r="D5007" i="11"/>
  <c r="B5007" i="11"/>
  <c r="A5007" i="11"/>
  <c r="O5006" i="11"/>
  <c r="N5006" i="11"/>
  <c r="E5006" i="11"/>
  <c r="D5006" i="11"/>
  <c r="B5006" i="11"/>
  <c r="A5006" i="11"/>
  <c r="O5005" i="11"/>
  <c r="N5005" i="11"/>
  <c r="E5005" i="11"/>
  <c r="D5005" i="11"/>
  <c r="B5005" i="11"/>
  <c r="A5005" i="11"/>
  <c r="O5004" i="11"/>
  <c r="N5004" i="11"/>
  <c r="E5004" i="11"/>
  <c r="D5004" i="11"/>
  <c r="B5004" i="11"/>
  <c r="A5004" i="11"/>
  <c r="O5003" i="11"/>
  <c r="N5003" i="11"/>
  <c r="E5003" i="11"/>
  <c r="D5003" i="11"/>
  <c r="B5003" i="11"/>
  <c r="A5003" i="11"/>
  <c r="O5002" i="11"/>
  <c r="N5002" i="11"/>
  <c r="E5002" i="11"/>
  <c r="D5002" i="11"/>
  <c r="B5002" i="11"/>
  <c r="A5002" i="11"/>
  <c r="O5001" i="11"/>
  <c r="N5001" i="11"/>
  <c r="E5001" i="11"/>
  <c r="D5001" i="11"/>
  <c r="B5001" i="11"/>
  <c r="A5001" i="11"/>
  <c r="O5000" i="11"/>
  <c r="N5000" i="11"/>
  <c r="E5000" i="11"/>
  <c r="D5000" i="11"/>
  <c r="B5000" i="11"/>
  <c r="A5000" i="11"/>
  <c r="O4999" i="11"/>
  <c r="N4999" i="11"/>
  <c r="E4999" i="11"/>
  <c r="D4999" i="11"/>
  <c r="B4999" i="11"/>
  <c r="A4999" i="11"/>
  <c r="O4998" i="11"/>
  <c r="N4998" i="11"/>
  <c r="E4998" i="11"/>
  <c r="D4998" i="11"/>
  <c r="B4998" i="11"/>
  <c r="A4998" i="11"/>
  <c r="O4997" i="11"/>
  <c r="N4997" i="11"/>
  <c r="E4997" i="11"/>
  <c r="D4997" i="11"/>
  <c r="B4997" i="11"/>
  <c r="A4997" i="11"/>
  <c r="O4996" i="11"/>
  <c r="N4996" i="11"/>
  <c r="E4996" i="11"/>
  <c r="D4996" i="11"/>
  <c r="B4996" i="11"/>
  <c r="A4996" i="11"/>
  <c r="O4995" i="11"/>
  <c r="N4995" i="11"/>
  <c r="E4995" i="11"/>
  <c r="D4995" i="11"/>
  <c r="B4995" i="11"/>
  <c r="A4995" i="11"/>
  <c r="O4994" i="11"/>
  <c r="N4994" i="11"/>
  <c r="E4994" i="11"/>
  <c r="D4994" i="11"/>
  <c r="B4994" i="11"/>
  <c r="A4994" i="11"/>
  <c r="O4993" i="11"/>
  <c r="N4993" i="11"/>
  <c r="E4993" i="11"/>
  <c r="D4993" i="11"/>
  <c r="B4993" i="11"/>
  <c r="A4993" i="11"/>
  <c r="O4992" i="11"/>
  <c r="N4992" i="11"/>
  <c r="E4992" i="11"/>
  <c r="D4992" i="11"/>
  <c r="B4992" i="11"/>
  <c r="A4992" i="11"/>
  <c r="O4991" i="11"/>
  <c r="N4991" i="11"/>
  <c r="E4991" i="11"/>
  <c r="D4991" i="11"/>
  <c r="B4991" i="11"/>
  <c r="A4991" i="11"/>
  <c r="O4990" i="11"/>
  <c r="N4990" i="11"/>
  <c r="E4990" i="11"/>
  <c r="D4990" i="11"/>
  <c r="B4990" i="11"/>
  <c r="A4990" i="11"/>
  <c r="O4989" i="11"/>
  <c r="N4989" i="11"/>
  <c r="E4989" i="11"/>
  <c r="D4989" i="11"/>
  <c r="B4989" i="11"/>
  <c r="A4989" i="11"/>
  <c r="O4988" i="11"/>
  <c r="N4988" i="11"/>
  <c r="E4988" i="11"/>
  <c r="D4988" i="11"/>
  <c r="B4988" i="11"/>
  <c r="A4988" i="11"/>
  <c r="O4987" i="11"/>
  <c r="N4987" i="11"/>
  <c r="E4987" i="11"/>
  <c r="D4987" i="11"/>
  <c r="B4987" i="11"/>
  <c r="A4987" i="11"/>
  <c r="O4986" i="11"/>
  <c r="N4986" i="11"/>
  <c r="E4986" i="11"/>
  <c r="D4986" i="11"/>
  <c r="B4986" i="11"/>
  <c r="A4986" i="11"/>
  <c r="O4985" i="11"/>
  <c r="N4985" i="11"/>
  <c r="E4985" i="11"/>
  <c r="D4985" i="11"/>
  <c r="B4985" i="11"/>
  <c r="A4985" i="11"/>
  <c r="O4984" i="11"/>
  <c r="N4984" i="11"/>
  <c r="E4984" i="11"/>
  <c r="D4984" i="11"/>
  <c r="B4984" i="11"/>
  <c r="A4984" i="11"/>
  <c r="O4983" i="11"/>
  <c r="N4983" i="11"/>
  <c r="E4983" i="11"/>
  <c r="D4983" i="11"/>
  <c r="B4983" i="11"/>
  <c r="A4983" i="11"/>
  <c r="O4982" i="11"/>
  <c r="N4982" i="11"/>
  <c r="E4982" i="11"/>
  <c r="D4982" i="11"/>
  <c r="B4982" i="11"/>
  <c r="A4982" i="11"/>
  <c r="O4981" i="11"/>
  <c r="N4981" i="11"/>
  <c r="E4981" i="11"/>
  <c r="D4981" i="11"/>
  <c r="B4981" i="11"/>
  <c r="A4981" i="11"/>
  <c r="O4980" i="11"/>
  <c r="N4980" i="11"/>
  <c r="E4980" i="11"/>
  <c r="D4980" i="11"/>
  <c r="B4980" i="11"/>
  <c r="A4980" i="11"/>
  <c r="O4979" i="11"/>
  <c r="N4979" i="11"/>
  <c r="E4979" i="11"/>
  <c r="D4979" i="11"/>
  <c r="B4979" i="11"/>
  <c r="A4979" i="11"/>
  <c r="O4978" i="11"/>
  <c r="N4978" i="11"/>
  <c r="E4978" i="11"/>
  <c r="D4978" i="11"/>
  <c r="B4978" i="11"/>
  <c r="A4978" i="11"/>
  <c r="O4977" i="11"/>
  <c r="N4977" i="11"/>
  <c r="E4977" i="11"/>
  <c r="D4977" i="11"/>
  <c r="B4977" i="11"/>
  <c r="A4977" i="11"/>
  <c r="O4976" i="11"/>
  <c r="N4976" i="11"/>
  <c r="E4976" i="11"/>
  <c r="D4976" i="11"/>
  <c r="B4976" i="11"/>
  <c r="A4976" i="11"/>
  <c r="O4975" i="11"/>
  <c r="N4975" i="11"/>
  <c r="E4975" i="11"/>
  <c r="D4975" i="11"/>
  <c r="B4975" i="11"/>
  <c r="A4975" i="11"/>
  <c r="O4974" i="11"/>
  <c r="N4974" i="11"/>
  <c r="E4974" i="11"/>
  <c r="D4974" i="11"/>
  <c r="B4974" i="11"/>
  <c r="A4974" i="11"/>
  <c r="O4973" i="11"/>
  <c r="N4973" i="11"/>
  <c r="E4973" i="11"/>
  <c r="D4973" i="11"/>
  <c r="B4973" i="11"/>
  <c r="A4973" i="11"/>
  <c r="O4972" i="11"/>
  <c r="N4972" i="11"/>
  <c r="E4972" i="11"/>
  <c r="D4972" i="11"/>
  <c r="B4972" i="11"/>
  <c r="A4972" i="11"/>
  <c r="O4971" i="11"/>
  <c r="N4971" i="11"/>
  <c r="E4971" i="11"/>
  <c r="D4971" i="11"/>
  <c r="B4971" i="11"/>
  <c r="A4971" i="11"/>
  <c r="O4970" i="11"/>
  <c r="N4970" i="11"/>
  <c r="E4970" i="11"/>
  <c r="D4970" i="11"/>
  <c r="B4970" i="11"/>
  <c r="A4970" i="11"/>
  <c r="O4969" i="11"/>
  <c r="N4969" i="11"/>
  <c r="E4969" i="11"/>
  <c r="D4969" i="11"/>
  <c r="B4969" i="11"/>
  <c r="A4969" i="11"/>
  <c r="O4968" i="11"/>
  <c r="N4968" i="11"/>
  <c r="E4968" i="11"/>
  <c r="D4968" i="11"/>
  <c r="B4968" i="11"/>
  <c r="A4968" i="11"/>
  <c r="O4967" i="11"/>
  <c r="N4967" i="11"/>
  <c r="E4967" i="11"/>
  <c r="D4967" i="11"/>
  <c r="B4967" i="11"/>
  <c r="A4967" i="11"/>
  <c r="O4966" i="11"/>
  <c r="N4966" i="11"/>
  <c r="E4966" i="11"/>
  <c r="D4966" i="11"/>
  <c r="B4966" i="11"/>
  <c r="A4966" i="11"/>
  <c r="O4965" i="11"/>
  <c r="N4965" i="11"/>
  <c r="E4965" i="11"/>
  <c r="D4965" i="11"/>
  <c r="B4965" i="11"/>
  <c r="A4965" i="11"/>
  <c r="O4964" i="11"/>
  <c r="N4964" i="11"/>
  <c r="E4964" i="11"/>
  <c r="D4964" i="11"/>
  <c r="B4964" i="11"/>
  <c r="A4964" i="11"/>
  <c r="O4963" i="11"/>
  <c r="N4963" i="11"/>
  <c r="E4963" i="11"/>
  <c r="D4963" i="11"/>
  <c r="B4963" i="11"/>
  <c r="A4963" i="11"/>
  <c r="O4962" i="11"/>
  <c r="N4962" i="11"/>
  <c r="E4962" i="11"/>
  <c r="D4962" i="11"/>
  <c r="B4962" i="11"/>
  <c r="A4962" i="11"/>
  <c r="O4961" i="11"/>
  <c r="N4961" i="11"/>
  <c r="E4961" i="11"/>
  <c r="D4961" i="11"/>
  <c r="B4961" i="11"/>
  <c r="A4961" i="11"/>
  <c r="O4960" i="11"/>
  <c r="N4960" i="11"/>
  <c r="E4960" i="11"/>
  <c r="D4960" i="11"/>
  <c r="B4960" i="11"/>
  <c r="A4960" i="11"/>
  <c r="O4959" i="11"/>
  <c r="N4959" i="11"/>
  <c r="E4959" i="11"/>
  <c r="D4959" i="11"/>
  <c r="B4959" i="11"/>
  <c r="A4959" i="11"/>
  <c r="O4958" i="11"/>
  <c r="N4958" i="11"/>
  <c r="E4958" i="11"/>
  <c r="D4958" i="11"/>
  <c r="B4958" i="11"/>
  <c r="A4958" i="11"/>
  <c r="O4957" i="11"/>
  <c r="N4957" i="11"/>
  <c r="E4957" i="11"/>
  <c r="D4957" i="11"/>
  <c r="B4957" i="11"/>
  <c r="A4957" i="11"/>
  <c r="O4956" i="11"/>
  <c r="N4956" i="11"/>
  <c r="E4956" i="11"/>
  <c r="D4956" i="11"/>
  <c r="B4956" i="11"/>
  <c r="A4956" i="11"/>
  <c r="O4955" i="11"/>
  <c r="N4955" i="11"/>
  <c r="E4955" i="11"/>
  <c r="D4955" i="11"/>
  <c r="B4955" i="11"/>
  <c r="A4955" i="11"/>
  <c r="O4954" i="11"/>
  <c r="N4954" i="11"/>
  <c r="E4954" i="11"/>
  <c r="D4954" i="11"/>
  <c r="B4954" i="11"/>
  <c r="A4954" i="11"/>
  <c r="O4953" i="11"/>
  <c r="N4953" i="11"/>
  <c r="E4953" i="11"/>
  <c r="D4953" i="11"/>
  <c r="B4953" i="11"/>
  <c r="A4953" i="11"/>
  <c r="O4952" i="11"/>
  <c r="N4952" i="11"/>
  <c r="E4952" i="11"/>
  <c r="D4952" i="11"/>
  <c r="B4952" i="11"/>
  <c r="A4952" i="11"/>
  <c r="O4951" i="11"/>
  <c r="N4951" i="11"/>
  <c r="E4951" i="11"/>
  <c r="D4951" i="11"/>
  <c r="B4951" i="11"/>
  <c r="A4951" i="11"/>
  <c r="O4950" i="11"/>
  <c r="N4950" i="11"/>
  <c r="E4950" i="11"/>
  <c r="D4950" i="11"/>
  <c r="B4950" i="11"/>
  <c r="A4950" i="11"/>
  <c r="O4949" i="11"/>
  <c r="N4949" i="11"/>
  <c r="E4949" i="11"/>
  <c r="D4949" i="11"/>
  <c r="B4949" i="11"/>
  <c r="A4949" i="11"/>
  <c r="O4948" i="11"/>
  <c r="N4948" i="11"/>
  <c r="E4948" i="11"/>
  <c r="D4948" i="11"/>
  <c r="B4948" i="11"/>
  <c r="A4948" i="11"/>
  <c r="O4947" i="11"/>
  <c r="N4947" i="11"/>
  <c r="E4947" i="11"/>
  <c r="D4947" i="11"/>
  <c r="B4947" i="11"/>
  <c r="A4947" i="11"/>
  <c r="O4946" i="11"/>
  <c r="N4946" i="11"/>
  <c r="E4946" i="11"/>
  <c r="D4946" i="11"/>
  <c r="B4946" i="11"/>
  <c r="A4946" i="11"/>
  <c r="O4945" i="11"/>
  <c r="N4945" i="11"/>
  <c r="E4945" i="11"/>
  <c r="D4945" i="11"/>
  <c r="B4945" i="11"/>
  <c r="A4945" i="11"/>
  <c r="O4944" i="11"/>
  <c r="N4944" i="11"/>
  <c r="E4944" i="11"/>
  <c r="D4944" i="11"/>
  <c r="B4944" i="11"/>
  <c r="A4944" i="11"/>
  <c r="O4943" i="11"/>
  <c r="N4943" i="11"/>
  <c r="E4943" i="11"/>
  <c r="D4943" i="11"/>
  <c r="B4943" i="11"/>
  <c r="A4943" i="11"/>
  <c r="O4942" i="11"/>
  <c r="N4942" i="11"/>
  <c r="E4942" i="11"/>
  <c r="D4942" i="11"/>
  <c r="B4942" i="11"/>
  <c r="A4942" i="11"/>
  <c r="O4941" i="11"/>
  <c r="N4941" i="11"/>
  <c r="E4941" i="11"/>
  <c r="D4941" i="11"/>
  <c r="B4941" i="11"/>
  <c r="A4941" i="11"/>
  <c r="O4940" i="11"/>
  <c r="N4940" i="11"/>
  <c r="E4940" i="11"/>
  <c r="D4940" i="11"/>
  <c r="B4940" i="11"/>
  <c r="A4940" i="11"/>
  <c r="O4939" i="11"/>
  <c r="N4939" i="11"/>
  <c r="E4939" i="11"/>
  <c r="D4939" i="11"/>
  <c r="B4939" i="11"/>
  <c r="A4939" i="11"/>
  <c r="O4938" i="11"/>
  <c r="N4938" i="11"/>
  <c r="E4938" i="11"/>
  <c r="D4938" i="11"/>
  <c r="B4938" i="11"/>
  <c r="A4938" i="11"/>
  <c r="O4937" i="11"/>
  <c r="N4937" i="11"/>
  <c r="E4937" i="11"/>
  <c r="D4937" i="11"/>
  <c r="B4937" i="11"/>
  <c r="A4937" i="11"/>
  <c r="O4936" i="11"/>
  <c r="N4936" i="11"/>
  <c r="E4936" i="11"/>
  <c r="D4936" i="11"/>
  <c r="B4936" i="11"/>
  <c r="A4936" i="11"/>
  <c r="O4935" i="11"/>
  <c r="N4935" i="11"/>
  <c r="E4935" i="11"/>
  <c r="D4935" i="11"/>
  <c r="B4935" i="11"/>
  <c r="A4935" i="11"/>
  <c r="O4934" i="11"/>
  <c r="N4934" i="11"/>
  <c r="E4934" i="11"/>
  <c r="D4934" i="11"/>
  <c r="B4934" i="11"/>
  <c r="A4934" i="11"/>
  <c r="O4933" i="11"/>
  <c r="N4933" i="11"/>
  <c r="E4933" i="11"/>
  <c r="D4933" i="11"/>
  <c r="B4933" i="11"/>
  <c r="A4933" i="11"/>
  <c r="O4932" i="11"/>
  <c r="N4932" i="11"/>
  <c r="E4932" i="11"/>
  <c r="D4932" i="11"/>
  <c r="B4932" i="11"/>
  <c r="A4932" i="11"/>
  <c r="O4931" i="11"/>
  <c r="N4931" i="11"/>
  <c r="E4931" i="11"/>
  <c r="D4931" i="11"/>
  <c r="B4931" i="11"/>
  <c r="A4931" i="11"/>
  <c r="O4930" i="11"/>
  <c r="N4930" i="11"/>
  <c r="E4930" i="11"/>
  <c r="D4930" i="11"/>
  <c r="B4930" i="11"/>
  <c r="A4930" i="11"/>
  <c r="O4929" i="11"/>
  <c r="N4929" i="11"/>
  <c r="E4929" i="11"/>
  <c r="D4929" i="11"/>
  <c r="B4929" i="11"/>
  <c r="A4929" i="11"/>
  <c r="O4928" i="11"/>
  <c r="N4928" i="11"/>
  <c r="E4928" i="11"/>
  <c r="D4928" i="11"/>
  <c r="B4928" i="11"/>
  <c r="A4928" i="11"/>
  <c r="O4927" i="11"/>
  <c r="N4927" i="11"/>
  <c r="E4927" i="11"/>
  <c r="D4927" i="11"/>
  <c r="B4927" i="11"/>
  <c r="A4927" i="11"/>
  <c r="O4926" i="11"/>
  <c r="N4926" i="11"/>
  <c r="E4926" i="11"/>
  <c r="D4926" i="11"/>
  <c r="B4926" i="11"/>
  <c r="A4926" i="11"/>
  <c r="O4925" i="11"/>
  <c r="N4925" i="11"/>
  <c r="E4925" i="11"/>
  <c r="D4925" i="11"/>
  <c r="B4925" i="11"/>
  <c r="A4925" i="11"/>
  <c r="O4924" i="11"/>
  <c r="N4924" i="11"/>
  <c r="E4924" i="11"/>
  <c r="D4924" i="11"/>
  <c r="B4924" i="11"/>
  <c r="A4924" i="11"/>
  <c r="O4923" i="11"/>
  <c r="N4923" i="11"/>
  <c r="E4923" i="11"/>
  <c r="D4923" i="11"/>
  <c r="B4923" i="11"/>
  <c r="A4923" i="11"/>
  <c r="O4922" i="11"/>
  <c r="N4922" i="11"/>
  <c r="E4922" i="11"/>
  <c r="D4922" i="11"/>
  <c r="B4922" i="11"/>
  <c r="A4922" i="11"/>
  <c r="O4921" i="11"/>
  <c r="N4921" i="11"/>
  <c r="E4921" i="11"/>
  <c r="D4921" i="11"/>
  <c r="B4921" i="11"/>
  <c r="A4921" i="11"/>
  <c r="O4920" i="11"/>
  <c r="N4920" i="11"/>
  <c r="E4920" i="11"/>
  <c r="D4920" i="11"/>
  <c r="B4920" i="11"/>
  <c r="A4920" i="11"/>
  <c r="O4919" i="11"/>
  <c r="N4919" i="11"/>
  <c r="E4919" i="11"/>
  <c r="D4919" i="11"/>
  <c r="B4919" i="11"/>
  <c r="A4919" i="11"/>
  <c r="O4918" i="11"/>
  <c r="N4918" i="11"/>
  <c r="E4918" i="11"/>
  <c r="D4918" i="11"/>
  <c r="B4918" i="11"/>
  <c r="A4918" i="11"/>
  <c r="O4917" i="11"/>
  <c r="N4917" i="11"/>
  <c r="E4917" i="11"/>
  <c r="D4917" i="11"/>
  <c r="B4917" i="11"/>
  <c r="A4917" i="11"/>
  <c r="O4916" i="11"/>
  <c r="N4916" i="11"/>
  <c r="E4916" i="11"/>
  <c r="D4916" i="11"/>
  <c r="B4916" i="11"/>
  <c r="A4916" i="11"/>
  <c r="O4915" i="11"/>
  <c r="N4915" i="11"/>
  <c r="E4915" i="11"/>
  <c r="D4915" i="11"/>
  <c r="B4915" i="11"/>
  <c r="A4915" i="11"/>
  <c r="O4914" i="11"/>
  <c r="N4914" i="11"/>
  <c r="E4914" i="11"/>
  <c r="D4914" i="11"/>
  <c r="B4914" i="11"/>
  <c r="A4914" i="11"/>
  <c r="O4913" i="11"/>
  <c r="N4913" i="11"/>
  <c r="E4913" i="11"/>
  <c r="D4913" i="11"/>
  <c r="B4913" i="11"/>
  <c r="A4913" i="11"/>
  <c r="O4912" i="11"/>
  <c r="N4912" i="11"/>
  <c r="E4912" i="11"/>
  <c r="D4912" i="11"/>
  <c r="B4912" i="11"/>
  <c r="A4912" i="11"/>
  <c r="O4911" i="11"/>
  <c r="N4911" i="11"/>
  <c r="E4911" i="11"/>
  <c r="D4911" i="11"/>
  <c r="B4911" i="11"/>
  <c r="A4911" i="11"/>
  <c r="O4910" i="11"/>
  <c r="N4910" i="11"/>
  <c r="E4910" i="11"/>
  <c r="D4910" i="11"/>
  <c r="B4910" i="11"/>
  <c r="A4910" i="11"/>
  <c r="O4909" i="11"/>
  <c r="N4909" i="11"/>
  <c r="E4909" i="11"/>
  <c r="D4909" i="11"/>
  <c r="B4909" i="11"/>
  <c r="A4909" i="11"/>
  <c r="O4908" i="11"/>
  <c r="N4908" i="11"/>
  <c r="E4908" i="11"/>
  <c r="D4908" i="11"/>
  <c r="B4908" i="11"/>
  <c r="A4908" i="11"/>
  <c r="O4907" i="11"/>
  <c r="N4907" i="11"/>
  <c r="E4907" i="11"/>
  <c r="D4907" i="11"/>
  <c r="B4907" i="11"/>
  <c r="A4907" i="11"/>
  <c r="O4906" i="11"/>
  <c r="N4906" i="11"/>
  <c r="E4906" i="11"/>
  <c r="D4906" i="11"/>
  <c r="B4906" i="11"/>
  <c r="A4906" i="11"/>
  <c r="O4905" i="11"/>
  <c r="N4905" i="11"/>
  <c r="E4905" i="11"/>
  <c r="D4905" i="11"/>
  <c r="B4905" i="11"/>
  <c r="A4905" i="11"/>
  <c r="O4904" i="11"/>
  <c r="N4904" i="11"/>
  <c r="E4904" i="11"/>
  <c r="D4904" i="11"/>
  <c r="B4904" i="11"/>
  <c r="A4904" i="11"/>
  <c r="O4903" i="11"/>
  <c r="N4903" i="11"/>
  <c r="E4903" i="11"/>
  <c r="D4903" i="11"/>
  <c r="B4903" i="11"/>
  <c r="A4903" i="11"/>
  <c r="O4902" i="11"/>
  <c r="N4902" i="11"/>
  <c r="E4902" i="11"/>
  <c r="D4902" i="11"/>
  <c r="B4902" i="11"/>
  <c r="A4902" i="11"/>
  <c r="O4901" i="11"/>
  <c r="N4901" i="11"/>
  <c r="E4901" i="11"/>
  <c r="D4901" i="11"/>
  <c r="B4901" i="11"/>
  <c r="A4901" i="11"/>
  <c r="O4900" i="11"/>
  <c r="N4900" i="11"/>
  <c r="E4900" i="11"/>
  <c r="D4900" i="11"/>
  <c r="B4900" i="11"/>
  <c r="A4900" i="11"/>
  <c r="O4899" i="11"/>
  <c r="N4899" i="11"/>
  <c r="E4899" i="11"/>
  <c r="D4899" i="11"/>
  <c r="B4899" i="11"/>
  <c r="A4899" i="11"/>
  <c r="O4898" i="11"/>
  <c r="N4898" i="11"/>
  <c r="E4898" i="11"/>
  <c r="D4898" i="11"/>
  <c r="B4898" i="11"/>
  <c r="A4898" i="11"/>
  <c r="O4897" i="11"/>
  <c r="N4897" i="11"/>
  <c r="E4897" i="11"/>
  <c r="D4897" i="11"/>
  <c r="B4897" i="11"/>
  <c r="A4897" i="11"/>
  <c r="O4896" i="11"/>
  <c r="N4896" i="11"/>
  <c r="E4896" i="11"/>
  <c r="D4896" i="11"/>
  <c r="B4896" i="11"/>
  <c r="A4896" i="11"/>
  <c r="O4895" i="11"/>
  <c r="N4895" i="11"/>
  <c r="E4895" i="11"/>
  <c r="D4895" i="11"/>
  <c r="B4895" i="11"/>
  <c r="A4895" i="11"/>
  <c r="O4894" i="11"/>
  <c r="N4894" i="11"/>
  <c r="E4894" i="11"/>
  <c r="D4894" i="11"/>
  <c r="B4894" i="11"/>
  <c r="A4894" i="11"/>
  <c r="O4893" i="11"/>
  <c r="N4893" i="11"/>
  <c r="E4893" i="11"/>
  <c r="D4893" i="11"/>
  <c r="B4893" i="11"/>
  <c r="A4893" i="11"/>
  <c r="O4892" i="11"/>
  <c r="N4892" i="11"/>
  <c r="E4892" i="11"/>
  <c r="D4892" i="11"/>
  <c r="B4892" i="11"/>
  <c r="A4892" i="11"/>
  <c r="O4891" i="11"/>
  <c r="N4891" i="11"/>
  <c r="E4891" i="11"/>
  <c r="D4891" i="11"/>
  <c r="B4891" i="11"/>
  <c r="A4891" i="11"/>
  <c r="O4890" i="11"/>
  <c r="N4890" i="11"/>
  <c r="E4890" i="11"/>
  <c r="D4890" i="11"/>
  <c r="B4890" i="11"/>
  <c r="A4890" i="11"/>
  <c r="O4889" i="11"/>
  <c r="N4889" i="11"/>
  <c r="E4889" i="11"/>
  <c r="D4889" i="11"/>
  <c r="B4889" i="11"/>
  <c r="A4889" i="11"/>
  <c r="O4888" i="11"/>
  <c r="N4888" i="11"/>
  <c r="E4888" i="11"/>
  <c r="D4888" i="11"/>
  <c r="B4888" i="11"/>
  <c r="A4888" i="11"/>
  <c r="O4887" i="11"/>
  <c r="N4887" i="11"/>
  <c r="E4887" i="11"/>
  <c r="D4887" i="11"/>
  <c r="B4887" i="11"/>
  <c r="A4887" i="11"/>
  <c r="O4886" i="11"/>
  <c r="N4886" i="11"/>
  <c r="E4886" i="11"/>
  <c r="D4886" i="11"/>
  <c r="B4886" i="11"/>
  <c r="A4886" i="11"/>
  <c r="O4885" i="11"/>
  <c r="N4885" i="11"/>
  <c r="E4885" i="11"/>
  <c r="D4885" i="11"/>
  <c r="B4885" i="11"/>
  <c r="A4885" i="11"/>
  <c r="O4884" i="11"/>
  <c r="N4884" i="11"/>
  <c r="E4884" i="11"/>
  <c r="D4884" i="11"/>
  <c r="B4884" i="11"/>
  <c r="A4884" i="11"/>
  <c r="O4883" i="11"/>
  <c r="N4883" i="11"/>
  <c r="E4883" i="11"/>
  <c r="D4883" i="11"/>
  <c r="B4883" i="11"/>
  <c r="A4883" i="11"/>
  <c r="O4882" i="11"/>
  <c r="N4882" i="11"/>
  <c r="E4882" i="11"/>
  <c r="D4882" i="11"/>
  <c r="B4882" i="11"/>
  <c r="A4882" i="11"/>
  <c r="O4881" i="11"/>
  <c r="N4881" i="11"/>
  <c r="E4881" i="11"/>
  <c r="D4881" i="11"/>
  <c r="B4881" i="11"/>
  <c r="A4881" i="11"/>
  <c r="O4880" i="11"/>
  <c r="N4880" i="11"/>
  <c r="E4880" i="11"/>
  <c r="D4880" i="11"/>
  <c r="B4880" i="11"/>
  <c r="A4880" i="11"/>
  <c r="O4879" i="11"/>
  <c r="N4879" i="11"/>
  <c r="E4879" i="11"/>
  <c r="D4879" i="11"/>
  <c r="B4879" i="11"/>
  <c r="A4879" i="11"/>
  <c r="O4878" i="11"/>
  <c r="N4878" i="11"/>
  <c r="E4878" i="11"/>
  <c r="D4878" i="11"/>
  <c r="B4878" i="11"/>
  <c r="A4878" i="11"/>
  <c r="O4877" i="11"/>
  <c r="N4877" i="11"/>
  <c r="E4877" i="11"/>
  <c r="D4877" i="11"/>
  <c r="B4877" i="11"/>
  <c r="A4877" i="11"/>
  <c r="O4876" i="11"/>
  <c r="N4876" i="11"/>
  <c r="E4876" i="11"/>
  <c r="D4876" i="11"/>
  <c r="B4876" i="11"/>
  <c r="A4876" i="11"/>
  <c r="O4875" i="11"/>
  <c r="N4875" i="11"/>
  <c r="E4875" i="11"/>
  <c r="D4875" i="11"/>
  <c r="B4875" i="11"/>
  <c r="A4875" i="11"/>
  <c r="O4874" i="11"/>
  <c r="N4874" i="11"/>
  <c r="E4874" i="11"/>
  <c r="D4874" i="11"/>
  <c r="B4874" i="11"/>
  <c r="A4874" i="11"/>
  <c r="O4873" i="11"/>
  <c r="N4873" i="11"/>
  <c r="E4873" i="11"/>
  <c r="D4873" i="11"/>
  <c r="B4873" i="11"/>
  <c r="A4873" i="11"/>
  <c r="O4872" i="11"/>
  <c r="N4872" i="11"/>
  <c r="E4872" i="11"/>
  <c r="D4872" i="11"/>
  <c r="B4872" i="11"/>
  <c r="A4872" i="11"/>
  <c r="O4871" i="11"/>
  <c r="N4871" i="11"/>
  <c r="E4871" i="11"/>
  <c r="D4871" i="11"/>
  <c r="B4871" i="11"/>
  <c r="A4871" i="11"/>
  <c r="O4870" i="11"/>
  <c r="N4870" i="11"/>
  <c r="E4870" i="11"/>
  <c r="D4870" i="11"/>
  <c r="B4870" i="11"/>
  <c r="A4870" i="11"/>
  <c r="O4869" i="11"/>
  <c r="N4869" i="11"/>
  <c r="E4869" i="11"/>
  <c r="D4869" i="11"/>
  <c r="B4869" i="11"/>
  <c r="A4869" i="11"/>
  <c r="O4868" i="11"/>
  <c r="N4868" i="11"/>
  <c r="E4868" i="11"/>
  <c r="D4868" i="11"/>
  <c r="B4868" i="11"/>
  <c r="A4868" i="11"/>
  <c r="O4867" i="11"/>
  <c r="N4867" i="11"/>
  <c r="E4867" i="11"/>
  <c r="D4867" i="11"/>
  <c r="B4867" i="11"/>
  <c r="A4867" i="11"/>
  <c r="O4866" i="11"/>
  <c r="N4866" i="11"/>
  <c r="E4866" i="11"/>
  <c r="D4866" i="11"/>
  <c r="B4866" i="11"/>
  <c r="A4866" i="11"/>
  <c r="O4865" i="11"/>
  <c r="N4865" i="11"/>
  <c r="E4865" i="11"/>
  <c r="D4865" i="11"/>
  <c r="B4865" i="11"/>
  <c r="A4865" i="11"/>
  <c r="O4864" i="11"/>
  <c r="N4864" i="11"/>
  <c r="E4864" i="11"/>
  <c r="D4864" i="11"/>
  <c r="B4864" i="11"/>
  <c r="A4864" i="11"/>
  <c r="O4863" i="11"/>
  <c r="N4863" i="11"/>
  <c r="E4863" i="11"/>
  <c r="D4863" i="11"/>
  <c r="B4863" i="11"/>
  <c r="A4863" i="11"/>
  <c r="O4862" i="11"/>
  <c r="N4862" i="11"/>
  <c r="E4862" i="11"/>
  <c r="D4862" i="11"/>
  <c r="B4862" i="11"/>
  <c r="A4862" i="11"/>
  <c r="O4861" i="11"/>
  <c r="N4861" i="11"/>
  <c r="E4861" i="11"/>
  <c r="D4861" i="11"/>
  <c r="B4861" i="11"/>
  <c r="A4861" i="11"/>
  <c r="O4860" i="11"/>
  <c r="N4860" i="11"/>
  <c r="E4860" i="11"/>
  <c r="D4860" i="11"/>
  <c r="B4860" i="11"/>
  <c r="A4860" i="11"/>
  <c r="O4859" i="11"/>
  <c r="N4859" i="11"/>
  <c r="E4859" i="11"/>
  <c r="D4859" i="11"/>
  <c r="B4859" i="11"/>
  <c r="A4859" i="11"/>
  <c r="O4858" i="11"/>
  <c r="N4858" i="11"/>
  <c r="E4858" i="11"/>
  <c r="D4858" i="11"/>
  <c r="B4858" i="11"/>
  <c r="A4858" i="11"/>
  <c r="O4857" i="11"/>
  <c r="N4857" i="11"/>
  <c r="E4857" i="11"/>
  <c r="D4857" i="11"/>
  <c r="B4857" i="11"/>
  <c r="A4857" i="11"/>
  <c r="O4856" i="11"/>
  <c r="N4856" i="11"/>
  <c r="E4856" i="11"/>
  <c r="D4856" i="11"/>
  <c r="B4856" i="11"/>
  <c r="A4856" i="11"/>
  <c r="O4855" i="11"/>
  <c r="N4855" i="11"/>
  <c r="E4855" i="11"/>
  <c r="D4855" i="11"/>
  <c r="B4855" i="11"/>
  <c r="A4855" i="11"/>
  <c r="O4854" i="11"/>
  <c r="N4854" i="11"/>
  <c r="E4854" i="11"/>
  <c r="D4854" i="11"/>
  <c r="B4854" i="11"/>
  <c r="A4854" i="11"/>
  <c r="O4853" i="11"/>
  <c r="N4853" i="11"/>
  <c r="E4853" i="11"/>
  <c r="D4853" i="11"/>
  <c r="B4853" i="11"/>
  <c r="A4853" i="11"/>
  <c r="O4852" i="11"/>
  <c r="N4852" i="11"/>
  <c r="E4852" i="11"/>
  <c r="D4852" i="11"/>
  <c r="B4852" i="11"/>
  <c r="A4852" i="11"/>
  <c r="O4851" i="11"/>
  <c r="N4851" i="11"/>
  <c r="E4851" i="11"/>
  <c r="D4851" i="11"/>
  <c r="B4851" i="11"/>
  <c r="A4851" i="11"/>
  <c r="O4850" i="11"/>
  <c r="N4850" i="11"/>
  <c r="E4850" i="11"/>
  <c r="D4850" i="11"/>
  <c r="B4850" i="11"/>
  <c r="A4850" i="11"/>
  <c r="O4849" i="11"/>
  <c r="N4849" i="11"/>
  <c r="E4849" i="11"/>
  <c r="D4849" i="11"/>
  <c r="B4849" i="11"/>
  <c r="A4849" i="11"/>
  <c r="O4848" i="11"/>
  <c r="N4848" i="11"/>
  <c r="E4848" i="11"/>
  <c r="D4848" i="11"/>
  <c r="B4848" i="11"/>
  <c r="A4848" i="11"/>
  <c r="O4847" i="11"/>
  <c r="N4847" i="11"/>
  <c r="E4847" i="11"/>
  <c r="D4847" i="11"/>
  <c r="B4847" i="11"/>
  <c r="A4847" i="11"/>
  <c r="O4846" i="11"/>
  <c r="N4846" i="11"/>
  <c r="E4846" i="11"/>
  <c r="D4846" i="11"/>
  <c r="B4846" i="11"/>
  <c r="A4846" i="11"/>
  <c r="O4845" i="11"/>
  <c r="N4845" i="11"/>
  <c r="E4845" i="11"/>
  <c r="D4845" i="11"/>
  <c r="B4845" i="11"/>
  <c r="A4845" i="11"/>
  <c r="O4844" i="11"/>
  <c r="N4844" i="11"/>
  <c r="E4844" i="11"/>
  <c r="D4844" i="11"/>
  <c r="B4844" i="11"/>
  <c r="A4844" i="11"/>
  <c r="O4843" i="11"/>
  <c r="N4843" i="11"/>
  <c r="E4843" i="11"/>
  <c r="D4843" i="11"/>
  <c r="B4843" i="11"/>
  <c r="A4843" i="11"/>
  <c r="O4842" i="11"/>
  <c r="N4842" i="11"/>
  <c r="E4842" i="11"/>
  <c r="D4842" i="11"/>
  <c r="B4842" i="11"/>
  <c r="A4842" i="11"/>
  <c r="O4841" i="11"/>
  <c r="N4841" i="11"/>
  <c r="E4841" i="11"/>
  <c r="D4841" i="11"/>
  <c r="B4841" i="11"/>
  <c r="A4841" i="11"/>
  <c r="O4840" i="11"/>
  <c r="N4840" i="11"/>
  <c r="E4840" i="11"/>
  <c r="D4840" i="11"/>
  <c r="B4840" i="11"/>
  <c r="A4840" i="11"/>
  <c r="O4839" i="11"/>
  <c r="N4839" i="11"/>
  <c r="E4839" i="11"/>
  <c r="D4839" i="11"/>
  <c r="B4839" i="11"/>
  <c r="A4839" i="11"/>
  <c r="O4838" i="11"/>
  <c r="N4838" i="11"/>
  <c r="E4838" i="11"/>
  <c r="D4838" i="11"/>
  <c r="B4838" i="11"/>
  <c r="A4838" i="11"/>
  <c r="O4837" i="11"/>
  <c r="N4837" i="11"/>
  <c r="E4837" i="11"/>
  <c r="D4837" i="11"/>
  <c r="B4837" i="11"/>
  <c r="A4837" i="11"/>
  <c r="O4836" i="11"/>
  <c r="N4836" i="11"/>
  <c r="E4836" i="11"/>
  <c r="D4836" i="11"/>
  <c r="B4836" i="11"/>
  <c r="A4836" i="11"/>
  <c r="O4835" i="11"/>
  <c r="N4835" i="11"/>
  <c r="E4835" i="11"/>
  <c r="D4835" i="11"/>
  <c r="B4835" i="11"/>
  <c r="A4835" i="11"/>
  <c r="O4834" i="11"/>
  <c r="N4834" i="11"/>
  <c r="E4834" i="11"/>
  <c r="D4834" i="11"/>
  <c r="B4834" i="11"/>
  <c r="A4834" i="11"/>
  <c r="O4833" i="11"/>
  <c r="N4833" i="11"/>
  <c r="E4833" i="11"/>
  <c r="D4833" i="11"/>
  <c r="B4833" i="11"/>
  <c r="A4833" i="11"/>
  <c r="O4832" i="11"/>
  <c r="N4832" i="11"/>
  <c r="E4832" i="11"/>
  <c r="D4832" i="11"/>
  <c r="B4832" i="11"/>
  <c r="A4832" i="11"/>
  <c r="O4831" i="11"/>
  <c r="N4831" i="11"/>
  <c r="E4831" i="11"/>
  <c r="D4831" i="11"/>
  <c r="B4831" i="11"/>
  <c r="A4831" i="11"/>
  <c r="O4830" i="11"/>
  <c r="N4830" i="11"/>
  <c r="E4830" i="11"/>
  <c r="D4830" i="11"/>
  <c r="B4830" i="11"/>
  <c r="A4830" i="11"/>
  <c r="O4829" i="11"/>
  <c r="N4829" i="11"/>
  <c r="E4829" i="11"/>
  <c r="D4829" i="11"/>
  <c r="B4829" i="11"/>
  <c r="A4829" i="11"/>
  <c r="O4828" i="11"/>
  <c r="N4828" i="11"/>
  <c r="E4828" i="11"/>
  <c r="D4828" i="11"/>
  <c r="B4828" i="11"/>
  <c r="A4828" i="11"/>
  <c r="O4827" i="11"/>
  <c r="N4827" i="11"/>
  <c r="E4827" i="11"/>
  <c r="D4827" i="11"/>
  <c r="B4827" i="11"/>
  <c r="A4827" i="11"/>
  <c r="O4826" i="11"/>
  <c r="N4826" i="11"/>
  <c r="E4826" i="11"/>
  <c r="D4826" i="11"/>
  <c r="B4826" i="11"/>
  <c r="A4826" i="11"/>
  <c r="O4825" i="11"/>
  <c r="N4825" i="11"/>
  <c r="E4825" i="11"/>
  <c r="D4825" i="11"/>
  <c r="B4825" i="11"/>
  <c r="A4825" i="11"/>
  <c r="O4824" i="11"/>
  <c r="N4824" i="11"/>
  <c r="E4824" i="11"/>
  <c r="D4824" i="11"/>
  <c r="B4824" i="11"/>
  <c r="A4824" i="11"/>
  <c r="O4823" i="11"/>
  <c r="N4823" i="11"/>
  <c r="E4823" i="11"/>
  <c r="D4823" i="11"/>
  <c r="B4823" i="11"/>
  <c r="A4823" i="11"/>
  <c r="O4822" i="11"/>
  <c r="N4822" i="11"/>
  <c r="E4822" i="11"/>
  <c r="D4822" i="11"/>
  <c r="B4822" i="11"/>
  <c r="A4822" i="11"/>
  <c r="O4821" i="11"/>
  <c r="N4821" i="11"/>
  <c r="E4821" i="11"/>
  <c r="D4821" i="11"/>
  <c r="B4821" i="11"/>
  <c r="A4821" i="11"/>
  <c r="O4820" i="11"/>
  <c r="N4820" i="11"/>
  <c r="E4820" i="11"/>
  <c r="D4820" i="11"/>
  <c r="B4820" i="11"/>
  <c r="A4820" i="11"/>
  <c r="O4819" i="11"/>
  <c r="N4819" i="11"/>
  <c r="E4819" i="11"/>
  <c r="D4819" i="11"/>
  <c r="B4819" i="11"/>
  <c r="A4819" i="11"/>
  <c r="O4818" i="11"/>
  <c r="N4818" i="11"/>
  <c r="E4818" i="11"/>
  <c r="D4818" i="11"/>
  <c r="B4818" i="11"/>
  <c r="A4818" i="11"/>
  <c r="O4817" i="11"/>
  <c r="N4817" i="11"/>
  <c r="E4817" i="11"/>
  <c r="D4817" i="11"/>
  <c r="B4817" i="11"/>
  <c r="A4817" i="11"/>
  <c r="O4816" i="11"/>
  <c r="N4816" i="11"/>
  <c r="E4816" i="11"/>
  <c r="D4816" i="11"/>
  <c r="B4816" i="11"/>
  <c r="A4816" i="11"/>
  <c r="O4815" i="11"/>
  <c r="N4815" i="11"/>
  <c r="E4815" i="11"/>
  <c r="D4815" i="11"/>
  <c r="B4815" i="11"/>
  <c r="A4815" i="11"/>
  <c r="O4814" i="11"/>
  <c r="N4814" i="11"/>
  <c r="E4814" i="11"/>
  <c r="D4814" i="11"/>
  <c r="B4814" i="11"/>
  <c r="A4814" i="11"/>
  <c r="O4813" i="11"/>
  <c r="N4813" i="11"/>
  <c r="E4813" i="11"/>
  <c r="D4813" i="11"/>
  <c r="B4813" i="11"/>
  <c r="A4813" i="11"/>
  <c r="O4812" i="11"/>
  <c r="N4812" i="11"/>
  <c r="E4812" i="11"/>
  <c r="D4812" i="11"/>
  <c r="B4812" i="11"/>
  <c r="A4812" i="11"/>
  <c r="O4811" i="11"/>
  <c r="N4811" i="11"/>
  <c r="E4811" i="11"/>
  <c r="D4811" i="11"/>
  <c r="B4811" i="11"/>
  <c r="A4811" i="11"/>
  <c r="O4810" i="11"/>
  <c r="N4810" i="11"/>
  <c r="E4810" i="11"/>
  <c r="D4810" i="11"/>
  <c r="B4810" i="11"/>
  <c r="A4810" i="11"/>
  <c r="O4809" i="11"/>
  <c r="N4809" i="11"/>
  <c r="E4809" i="11"/>
  <c r="D4809" i="11"/>
  <c r="B4809" i="11"/>
  <c r="A4809" i="11"/>
  <c r="O4808" i="11"/>
  <c r="N4808" i="11"/>
  <c r="E4808" i="11"/>
  <c r="D4808" i="11"/>
  <c r="B4808" i="11"/>
  <c r="A4808" i="11"/>
  <c r="O4807" i="11"/>
  <c r="N4807" i="11"/>
  <c r="E4807" i="11"/>
  <c r="D4807" i="11"/>
  <c r="B4807" i="11"/>
  <c r="A4807" i="11"/>
  <c r="O4806" i="11"/>
  <c r="N4806" i="11"/>
  <c r="E4806" i="11"/>
  <c r="D4806" i="11"/>
  <c r="B4806" i="11"/>
  <c r="A4806" i="11"/>
  <c r="O4805" i="11"/>
  <c r="N4805" i="11"/>
  <c r="E4805" i="11"/>
  <c r="D4805" i="11"/>
  <c r="B4805" i="11"/>
  <c r="A4805" i="11"/>
  <c r="O4804" i="11"/>
  <c r="N4804" i="11"/>
  <c r="E4804" i="11"/>
  <c r="D4804" i="11"/>
  <c r="B4804" i="11"/>
  <c r="A4804" i="11"/>
  <c r="O4803" i="11"/>
  <c r="N4803" i="11"/>
  <c r="E4803" i="11"/>
  <c r="D4803" i="11"/>
  <c r="B4803" i="11"/>
  <c r="A4803" i="11"/>
  <c r="O4802" i="11"/>
  <c r="N4802" i="11"/>
  <c r="E4802" i="11"/>
  <c r="D4802" i="11"/>
  <c r="B4802" i="11"/>
  <c r="A4802" i="11"/>
  <c r="O4801" i="11"/>
  <c r="N4801" i="11"/>
  <c r="E4801" i="11"/>
  <c r="D4801" i="11"/>
  <c r="B4801" i="11"/>
  <c r="A4801" i="11"/>
  <c r="O4800" i="11"/>
  <c r="N4800" i="11"/>
  <c r="E4800" i="11"/>
  <c r="D4800" i="11"/>
  <c r="B4800" i="11"/>
  <c r="A4800" i="11"/>
  <c r="O4799" i="11"/>
  <c r="N4799" i="11"/>
  <c r="E4799" i="11"/>
  <c r="D4799" i="11"/>
  <c r="B4799" i="11"/>
  <c r="A4799" i="11"/>
  <c r="O4798" i="11"/>
  <c r="N4798" i="11"/>
  <c r="E4798" i="11"/>
  <c r="D4798" i="11"/>
  <c r="B4798" i="11"/>
  <c r="A4798" i="11"/>
  <c r="O4797" i="11"/>
  <c r="N4797" i="11"/>
  <c r="E4797" i="11"/>
  <c r="D4797" i="11"/>
  <c r="B4797" i="11"/>
  <c r="A4797" i="11"/>
  <c r="O4796" i="11"/>
  <c r="N4796" i="11"/>
  <c r="E4796" i="11"/>
  <c r="D4796" i="11"/>
  <c r="B4796" i="11"/>
  <c r="A4796" i="11"/>
  <c r="O4795" i="11"/>
  <c r="N4795" i="11"/>
  <c r="E4795" i="11"/>
  <c r="D4795" i="11"/>
  <c r="B4795" i="11"/>
  <c r="A4795" i="11"/>
  <c r="O4794" i="11"/>
  <c r="N4794" i="11"/>
  <c r="E4794" i="11"/>
  <c r="D4794" i="11"/>
  <c r="B4794" i="11"/>
  <c r="A4794" i="11"/>
  <c r="O4793" i="11"/>
  <c r="N4793" i="11"/>
  <c r="E4793" i="11"/>
  <c r="D4793" i="11"/>
  <c r="B4793" i="11"/>
  <c r="A4793" i="11"/>
  <c r="O4792" i="11"/>
  <c r="N4792" i="11"/>
  <c r="E4792" i="11"/>
  <c r="D4792" i="11"/>
  <c r="B4792" i="11"/>
  <c r="A4792" i="11"/>
  <c r="O4791" i="11"/>
  <c r="N4791" i="11"/>
  <c r="E4791" i="11"/>
  <c r="D4791" i="11"/>
  <c r="B4791" i="11"/>
  <c r="A4791" i="11"/>
  <c r="O4790" i="11"/>
  <c r="N4790" i="11"/>
  <c r="E4790" i="11"/>
  <c r="D4790" i="11"/>
  <c r="B4790" i="11"/>
  <c r="A4790" i="11"/>
  <c r="O4789" i="11"/>
  <c r="N4789" i="11"/>
  <c r="E4789" i="11"/>
  <c r="D4789" i="11"/>
  <c r="B4789" i="11"/>
  <c r="A4789" i="11"/>
  <c r="O4788" i="11"/>
  <c r="N4788" i="11"/>
  <c r="E4788" i="11"/>
  <c r="D4788" i="11"/>
  <c r="B4788" i="11"/>
  <c r="A4788" i="11"/>
  <c r="O4787" i="11"/>
  <c r="N4787" i="11"/>
  <c r="E4787" i="11"/>
  <c r="D4787" i="11"/>
  <c r="B4787" i="11"/>
  <c r="A4787" i="11"/>
  <c r="O4786" i="11"/>
  <c r="N4786" i="11"/>
  <c r="E4786" i="11"/>
  <c r="D4786" i="11"/>
  <c r="B4786" i="11"/>
  <c r="A4786" i="11"/>
  <c r="O4785" i="11"/>
  <c r="N4785" i="11"/>
  <c r="E4785" i="11"/>
  <c r="D4785" i="11"/>
  <c r="B4785" i="11"/>
  <c r="A4785" i="11"/>
  <c r="O4784" i="11"/>
  <c r="N4784" i="11"/>
  <c r="E4784" i="11"/>
  <c r="D4784" i="11"/>
  <c r="B4784" i="11"/>
  <c r="A4784" i="11"/>
  <c r="O4783" i="11"/>
  <c r="N4783" i="11"/>
  <c r="E4783" i="11"/>
  <c r="D4783" i="11"/>
  <c r="B4783" i="11"/>
  <c r="A4783" i="11"/>
  <c r="O4782" i="11"/>
  <c r="N4782" i="11"/>
  <c r="E4782" i="11"/>
  <c r="D4782" i="11"/>
  <c r="B4782" i="11"/>
  <c r="A4782" i="11"/>
  <c r="O4781" i="11"/>
  <c r="N4781" i="11"/>
  <c r="E4781" i="11"/>
  <c r="D4781" i="11"/>
  <c r="B4781" i="11"/>
  <c r="A4781" i="11"/>
  <c r="O4780" i="11"/>
  <c r="N4780" i="11"/>
  <c r="E4780" i="11"/>
  <c r="D4780" i="11"/>
  <c r="B4780" i="11"/>
  <c r="A4780" i="11"/>
  <c r="O4779" i="11"/>
  <c r="N4779" i="11"/>
  <c r="E4779" i="11"/>
  <c r="D4779" i="11"/>
  <c r="B4779" i="11"/>
  <c r="A4779" i="11"/>
  <c r="O4778" i="11"/>
  <c r="N4778" i="11"/>
  <c r="E4778" i="11"/>
  <c r="D4778" i="11"/>
  <c r="B4778" i="11"/>
  <c r="A4778" i="11"/>
  <c r="O4777" i="11"/>
  <c r="N4777" i="11"/>
  <c r="E4777" i="11"/>
  <c r="D4777" i="11"/>
  <c r="B4777" i="11"/>
  <c r="A4777" i="11"/>
  <c r="O4776" i="11"/>
  <c r="N4776" i="11"/>
  <c r="E4776" i="11"/>
  <c r="D4776" i="11"/>
  <c r="B4776" i="11"/>
  <c r="A4776" i="11"/>
  <c r="O4775" i="11"/>
  <c r="N4775" i="11"/>
  <c r="E4775" i="11"/>
  <c r="D4775" i="11"/>
  <c r="B4775" i="11"/>
  <c r="A4775" i="11"/>
  <c r="O4774" i="11"/>
  <c r="N4774" i="11"/>
  <c r="E4774" i="11"/>
  <c r="D4774" i="11"/>
  <c r="B4774" i="11"/>
  <c r="A4774" i="11"/>
  <c r="O4773" i="11"/>
  <c r="N4773" i="11"/>
  <c r="E4773" i="11"/>
  <c r="D4773" i="11"/>
  <c r="B4773" i="11"/>
  <c r="A4773" i="11"/>
  <c r="O4772" i="11"/>
  <c r="N4772" i="11"/>
  <c r="E4772" i="11"/>
  <c r="D4772" i="11"/>
  <c r="B4772" i="11"/>
  <c r="A4772" i="11"/>
  <c r="O4771" i="11"/>
  <c r="N4771" i="11"/>
  <c r="E4771" i="11"/>
  <c r="D4771" i="11"/>
  <c r="B4771" i="11"/>
  <c r="A4771" i="11"/>
  <c r="O4770" i="11"/>
  <c r="N4770" i="11"/>
  <c r="E4770" i="11"/>
  <c r="D4770" i="11"/>
  <c r="B4770" i="11"/>
  <c r="A4770" i="11"/>
  <c r="O4769" i="11"/>
  <c r="N4769" i="11"/>
  <c r="E4769" i="11"/>
  <c r="D4769" i="11"/>
  <c r="B4769" i="11"/>
  <c r="A4769" i="11"/>
  <c r="O4768" i="11"/>
  <c r="N4768" i="11"/>
  <c r="E4768" i="11"/>
  <c r="D4768" i="11"/>
  <c r="B4768" i="11"/>
  <c r="A4768" i="11"/>
  <c r="O4767" i="11"/>
  <c r="N4767" i="11"/>
  <c r="E4767" i="11"/>
  <c r="D4767" i="11"/>
  <c r="B4767" i="11"/>
  <c r="A4767" i="11"/>
  <c r="O4766" i="11"/>
  <c r="N4766" i="11"/>
  <c r="E4766" i="11"/>
  <c r="D4766" i="11"/>
  <c r="B4766" i="11"/>
  <c r="A4766" i="11"/>
  <c r="O4765" i="11"/>
  <c r="N4765" i="11"/>
  <c r="E4765" i="11"/>
  <c r="D4765" i="11"/>
  <c r="B4765" i="11"/>
  <c r="A4765" i="11"/>
  <c r="O4764" i="11"/>
  <c r="N4764" i="11"/>
  <c r="E4764" i="11"/>
  <c r="D4764" i="11"/>
  <c r="B4764" i="11"/>
  <c r="A4764" i="11"/>
  <c r="O4763" i="11"/>
  <c r="N4763" i="11"/>
  <c r="E4763" i="11"/>
  <c r="D4763" i="11"/>
  <c r="B4763" i="11"/>
  <c r="A4763" i="11"/>
  <c r="O4762" i="11"/>
  <c r="N4762" i="11"/>
  <c r="E4762" i="11"/>
  <c r="D4762" i="11"/>
  <c r="B4762" i="11"/>
  <c r="A4762" i="11"/>
  <c r="O4761" i="11"/>
  <c r="N4761" i="11"/>
  <c r="E4761" i="11"/>
  <c r="D4761" i="11"/>
  <c r="B4761" i="11"/>
  <c r="A4761" i="11"/>
  <c r="O4760" i="11"/>
  <c r="N4760" i="11"/>
  <c r="E4760" i="11"/>
  <c r="D4760" i="11"/>
  <c r="B4760" i="11"/>
  <c r="A4760" i="11"/>
  <c r="O4759" i="11"/>
  <c r="N4759" i="11"/>
  <c r="E4759" i="11"/>
  <c r="D4759" i="11"/>
  <c r="B4759" i="11"/>
  <c r="A4759" i="11"/>
  <c r="O4758" i="11"/>
  <c r="N4758" i="11"/>
  <c r="E4758" i="11"/>
  <c r="D4758" i="11"/>
  <c r="B4758" i="11"/>
  <c r="A4758" i="11"/>
  <c r="O4757" i="11"/>
  <c r="N4757" i="11"/>
  <c r="E4757" i="11"/>
  <c r="D4757" i="11"/>
  <c r="B4757" i="11"/>
  <c r="A4757" i="11"/>
  <c r="O4756" i="11"/>
  <c r="N4756" i="11"/>
  <c r="E4756" i="11"/>
  <c r="D4756" i="11"/>
  <c r="B4756" i="11"/>
  <c r="A4756" i="11"/>
  <c r="O4755" i="11"/>
  <c r="N4755" i="11"/>
  <c r="E4755" i="11"/>
  <c r="D4755" i="11"/>
  <c r="B4755" i="11"/>
  <c r="A4755" i="11"/>
  <c r="O4754" i="11"/>
  <c r="N4754" i="11"/>
  <c r="E4754" i="11"/>
  <c r="D4754" i="11"/>
  <c r="B4754" i="11"/>
  <c r="A4754" i="11"/>
  <c r="O4753" i="11"/>
  <c r="N4753" i="11"/>
  <c r="E4753" i="11"/>
  <c r="D4753" i="11"/>
  <c r="B4753" i="11"/>
  <c r="A4753" i="11"/>
  <c r="O4752" i="11"/>
  <c r="N4752" i="11"/>
  <c r="E4752" i="11"/>
  <c r="D4752" i="11"/>
  <c r="B4752" i="11"/>
  <c r="A4752" i="11"/>
  <c r="O4751" i="11"/>
  <c r="N4751" i="11"/>
  <c r="E4751" i="11"/>
  <c r="D4751" i="11"/>
  <c r="B4751" i="11"/>
  <c r="A4751" i="11"/>
  <c r="O4750" i="11"/>
  <c r="N4750" i="11"/>
  <c r="E4750" i="11"/>
  <c r="D4750" i="11"/>
  <c r="B4750" i="11"/>
  <c r="A4750" i="11"/>
  <c r="O4749" i="11"/>
  <c r="N4749" i="11"/>
  <c r="E4749" i="11"/>
  <c r="D4749" i="11"/>
  <c r="B4749" i="11"/>
  <c r="A4749" i="11"/>
  <c r="O4748" i="11"/>
  <c r="N4748" i="11"/>
  <c r="E4748" i="11"/>
  <c r="D4748" i="11"/>
  <c r="B4748" i="11"/>
  <c r="A4748" i="11"/>
  <c r="O4747" i="11"/>
  <c r="N4747" i="11"/>
  <c r="E4747" i="11"/>
  <c r="D4747" i="11"/>
  <c r="B4747" i="11"/>
  <c r="A4747" i="11"/>
  <c r="O4746" i="11"/>
  <c r="N4746" i="11"/>
  <c r="E4746" i="11"/>
  <c r="D4746" i="11"/>
  <c r="B4746" i="11"/>
  <c r="A4746" i="11"/>
  <c r="O4745" i="11"/>
  <c r="N4745" i="11"/>
  <c r="E4745" i="11"/>
  <c r="D4745" i="11"/>
  <c r="B4745" i="11"/>
  <c r="A4745" i="11"/>
  <c r="O4744" i="11"/>
  <c r="N4744" i="11"/>
  <c r="E4744" i="11"/>
  <c r="D4744" i="11"/>
  <c r="B4744" i="11"/>
  <c r="A4744" i="11"/>
  <c r="O4743" i="11"/>
  <c r="N4743" i="11"/>
  <c r="E4743" i="11"/>
  <c r="D4743" i="11"/>
  <c r="B4743" i="11"/>
  <c r="A4743" i="11"/>
  <c r="O4742" i="11"/>
  <c r="N4742" i="11"/>
  <c r="E4742" i="11"/>
  <c r="D4742" i="11"/>
  <c r="B4742" i="11"/>
  <c r="A4742" i="11"/>
  <c r="O4741" i="11"/>
  <c r="N4741" i="11"/>
  <c r="E4741" i="11"/>
  <c r="D4741" i="11"/>
  <c r="B4741" i="11"/>
  <c r="A4741" i="11"/>
  <c r="O4740" i="11"/>
  <c r="N4740" i="11"/>
  <c r="E4740" i="11"/>
  <c r="D4740" i="11"/>
  <c r="B4740" i="11"/>
  <c r="A4740" i="11"/>
  <c r="O4739" i="11"/>
  <c r="N4739" i="11"/>
  <c r="E4739" i="11"/>
  <c r="D4739" i="11"/>
  <c r="B4739" i="11"/>
  <c r="A4739" i="11"/>
  <c r="O4738" i="11"/>
  <c r="N4738" i="11"/>
  <c r="E4738" i="11"/>
  <c r="D4738" i="11"/>
  <c r="B4738" i="11"/>
  <c r="A4738" i="11"/>
  <c r="O4737" i="11"/>
  <c r="N4737" i="11"/>
  <c r="E4737" i="11"/>
  <c r="D4737" i="11"/>
  <c r="B4737" i="11"/>
  <c r="A4737" i="11"/>
  <c r="O4736" i="11"/>
  <c r="N4736" i="11"/>
  <c r="E4736" i="11"/>
  <c r="D4736" i="11"/>
  <c r="B4736" i="11"/>
  <c r="A4736" i="11"/>
  <c r="O4735" i="11"/>
  <c r="N4735" i="11"/>
  <c r="E4735" i="11"/>
  <c r="D4735" i="11"/>
  <c r="B4735" i="11"/>
  <c r="A4735" i="11"/>
  <c r="O4734" i="11"/>
  <c r="N4734" i="11"/>
  <c r="E4734" i="11"/>
  <c r="D4734" i="11"/>
  <c r="B4734" i="11"/>
  <c r="A4734" i="11"/>
  <c r="O4733" i="11"/>
  <c r="N4733" i="11"/>
  <c r="E4733" i="11"/>
  <c r="D4733" i="11"/>
  <c r="B4733" i="11"/>
  <c r="A4733" i="11"/>
  <c r="O4732" i="11"/>
  <c r="N4732" i="11"/>
  <c r="E4732" i="11"/>
  <c r="D4732" i="11"/>
  <c r="B4732" i="11"/>
  <c r="A4732" i="11"/>
  <c r="O4731" i="11"/>
  <c r="N4731" i="11"/>
  <c r="E4731" i="11"/>
  <c r="D4731" i="11"/>
  <c r="B4731" i="11"/>
  <c r="A4731" i="11"/>
  <c r="O4730" i="11"/>
  <c r="N4730" i="11"/>
  <c r="E4730" i="11"/>
  <c r="D4730" i="11"/>
  <c r="B4730" i="11"/>
  <c r="A4730" i="11"/>
  <c r="O4729" i="11"/>
  <c r="N4729" i="11"/>
  <c r="E4729" i="11"/>
  <c r="D4729" i="11"/>
  <c r="B4729" i="11"/>
  <c r="A4729" i="11"/>
  <c r="O4728" i="11"/>
  <c r="N4728" i="11"/>
  <c r="E4728" i="11"/>
  <c r="D4728" i="11"/>
  <c r="B4728" i="11"/>
  <c r="A4728" i="11"/>
  <c r="O4727" i="11"/>
  <c r="N4727" i="11"/>
  <c r="E4727" i="11"/>
  <c r="D4727" i="11"/>
  <c r="B4727" i="11"/>
  <c r="A4727" i="11"/>
  <c r="O4726" i="11"/>
  <c r="N4726" i="11"/>
  <c r="E4726" i="11"/>
  <c r="D4726" i="11"/>
  <c r="B4726" i="11"/>
  <c r="A4726" i="11"/>
  <c r="O4725" i="11"/>
  <c r="N4725" i="11"/>
  <c r="E4725" i="11"/>
  <c r="D4725" i="11"/>
  <c r="B4725" i="11"/>
  <c r="A4725" i="11"/>
  <c r="O4724" i="11"/>
  <c r="N4724" i="11"/>
  <c r="E4724" i="11"/>
  <c r="D4724" i="11"/>
  <c r="B4724" i="11"/>
  <c r="A4724" i="11"/>
  <c r="O4723" i="11"/>
  <c r="N4723" i="11"/>
  <c r="E4723" i="11"/>
  <c r="D4723" i="11"/>
  <c r="B4723" i="11"/>
  <c r="A4723" i="11"/>
  <c r="O4722" i="11"/>
  <c r="N4722" i="11"/>
  <c r="E4722" i="11"/>
  <c r="D4722" i="11"/>
  <c r="B4722" i="11"/>
  <c r="A4722" i="11"/>
  <c r="O4721" i="11"/>
  <c r="N4721" i="11"/>
  <c r="E4721" i="11"/>
  <c r="D4721" i="11"/>
  <c r="B4721" i="11"/>
  <c r="A4721" i="11"/>
  <c r="O4720" i="11"/>
  <c r="N4720" i="11"/>
  <c r="E4720" i="11"/>
  <c r="D4720" i="11"/>
  <c r="B4720" i="11"/>
  <c r="A4720" i="11"/>
  <c r="O4719" i="11"/>
  <c r="N4719" i="11"/>
  <c r="E4719" i="11"/>
  <c r="D4719" i="11"/>
  <c r="B4719" i="11"/>
  <c r="A4719" i="11"/>
  <c r="O4718" i="11"/>
  <c r="N4718" i="11"/>
  <c r="E4718" i="11"/>
  <c r="D4718" i="11"/>
  <c r="B4718" i="11"/>
  <c r="A4718" i="11"/>
  <c r="O4717" i="11"/>
  <c r="N4717" i="11"/>
  <c r="E4717" i="11"/>
  <c r="D4717" i="11"/>
  <c r="B4717" i="11"/>
  <c r="A4717" i="11"/>
  <c r="O4716" i="11"/>
  <c r="N4716" i="11"/>
  <c r="E4716" i="11"/>
  <c r="D4716" i="11"/>
  <c r="B4716" i="11"/>
  <c r="A4716" i="11"/>
  <c r="O4715" i="11"/>
  <c r="N4715" i="11"/>
  <c r="E4715" i="11"/>
  <c r="D4715" i="11"/>
  <c r="B4715" i="11"/>
  <c r="A4715" i="11"/>
  <c r="O4714" i="11"/>
  <c r="N4714" i="11"/>
  <c r="E4714" i="11"/>
  <c r="D4714" i="11"/>
  <c r="B4714" i="11"/>
  <c r="A4714" i="11"/>
  <c r="O4713" i="11"/>
  <c r="N4713" i="11"/>
  <c r="E4713" i="11"/>
  <c r="D4713" i="11"/>
  <c r="B4713" i="11"/>
  <c r="A4713" i="11"/>
  <c r="O4712" i="11"/>
  <c r="N4712" i="11"/>
  <c r="E4712" i="11"/>
  <c r="D4712" i="11"/>
  <c r="B4712" i="11"/>
  <c r="A4712" i="11"/>
  <c r="O4711" i="11"/>
  <c r="N4711" i="11"/>
  <c r="E4711" i="11"/>
  <c r="D4711" i="11"/>
  <c r="B4711" i="11"/>
  <c r="A4711" i="11"/>
  <c r="O4710" i="11"/>
  <c r="N4710" i="11"/>
  <c r="E4710" i="11"/>
  <c r="D4710" i="11"/>
  <c r="B4710" i="11"/>
  <c r="A4710" i="11"/>
  <c r="O4709" i="11"/>
  <c r="N4709" i="11"/>
  <c r="E4709" i="11"/>
  <c r="D4709" i="11"/>
  <c r="B4709" i="11"/>
  <c r="A4709" i="11"/>
  <c r="O4708" i="11"/>
  <c r="N4708" i="11"/>
  <c r="E4708" i="11"/>
  <c r="D4708" i="11"/>
  <c r="B4708" i="11"/>
  <c r="A4708" i="11"/>
  <c r="O4707" i="11"/>
  <c r="N4707" i="11"/>
  <c r="E4707" i="11"/>
  <c r="D4707" i="11"/>
  <c r="B4707" i="11"/>
  <c r="A4707" i="11"/>
  <c r="O4706" i="11"/>
  <c r="N4706" i="11"/>
  <c r="E4706" i="11"/>
  <c r="D4706" i="11"/>
  <c r="B4706" i="11"/>
  <c r="A4706" i="11"/>
  <c r="O4705" i="11"/>
  <c r="N4705" i="11"/>
  <c r="E4705" i="11"/>
  <c r="D4705" i="11"/>
  <c r="B4705" i="11"/>
  <c r="A4705" i="11"/>
  <c r="O4704" i="11"/>
  <c r="N4704" i="11"/>
  <c r="E4704" i="11"/>
  <c r="D4704" i="11"/>
  <c r="B4704" i="11"/>
  <c r="A4704" i="11"/>
  <c r="O4703" i="11"/>
  <c r="N4703" i="11"/>
  <c r="E4703" i="11"/>
  <c r="D4703" i="11"/>
  <c r="B4703" i="11"/>
  <c r="A4703" i="11"/>
  <c r="O4702" i="11"/>
  <c r="N4702" i="11"/>
  <c r="E4702" i="11"/>
  <c r="D4702" i="11"/>
  <c r="B4702" i="11"/>
  <c r="A4702" i="11"/>
  <c r="O4701" i="11"/>
  <c r="N4701" i="11"/>
  <c r="E4701" i="11"/>
  <c r="D4701" i="11"/>
  <c r="B4701" i="11"/>
  <c r="A4701" i="11"/>
  <c r="O4700" i="11"/>
  <c r="N4700" i="11"/>
  <c r="E4700" i="11"/>
  <c r="D4700" i="11"/>
  <c r="B4700" i="11"/>
  <c r="A4700" i="11"/>
  <c r="O4699" i="11"/>
  <c r="N4699" i="11"/>
  <c r="E4699" i="11"/>
  <c r="D4699" i="11"/>
  <c r="B4699" i="11"/>
  <c r="A4699" i="11"/>
  <c r="O4698" i="11"/>
  <c r="N4698" i="11"/>
  <c r="E4698" i="11"/>
  <c r="D4698" i="11"/>
  <c r="B4698" i="11"/>
  <c r="A4698" i="11"/>
  <c r="O4697" i="11"/>
  <c r="N4697" i="11"/>
  <c r="E4697" i="11"/>
  <c r="D4697" i="11"/>
  <c r="B4697" i="11"/>
  <c r="A4697" i="11"/>
  <c r="O4696" i="11"/>
  <c r="N4696" i="11"/>
  <c r="E4696" i="11"/>
  <c r="D4696" i="11"/>
  <c r="B4696" i="11"/>
  <c r="A4696" i="11"/>
  <c r="O4695" i="11"/>
  <c r="N4695" i="11"/>
  <c r="E4695" i="11"/>
  <c r="D4695" i="11"/>
  <c r="B4695" i="11"/>
  <c r="A4695" i="11"/>
  <c r="O4694" i="11"/>
  <c r="N4694" i="11"/>
  <c r="E4694" i="11"/>
  <c r="D4694" i="11"/>
  <c r="B4694" i="11"/>
  <c r="A4694" i="11"/>
  <c r="O4693" i="11"/>
  <c r="N4693" i="11"/>
  <c r="E4693" i="11"/>
  <c r="D4693" i="11"/>
  <c r="B4693" i="11"/>
  <c r="A4693" i="11"/>
  <c r="O4692" i="11"/>
  <c r="N4692" i="11"/>
  <c r="E4692" i="11"/>
  <c r="D4692" i="11"/>
  <c r="B4692" i="11"/>
  <c r="A4692" i="11"/>
  <c r="O4691" i="11"/>
  <c r="N4691" i="11"/>
  <c r="E4691" i="11"/>
  <c r="D4691" i="11"/>
  <c r="B4691" i="11"/>
  <c r="A4691" i="11"/>
  <c r="O4690" i="11"/>
  <c r="N4690" i="11"/>
  <c r="E4690" i="11"/>
  <c r="D4690" i="11"/>
  <c r="B4690" i="11"/>
  <c r="A4690" i="11"/>
  <c r="O4689" i="11"/>
  <c r="N4689" i="11"/>
  <c r="E4689" i="11"/>
  <c r="D4689" i="11"/>
  <c r="B4689" i="11"/>
  <c r="A4689" i="11"/>
  <c r="O4688" i="11"/>
  <c r="N4688" i="11"/>
  <c r="E4688" i="11"/>
  <c r="D4688" i="11"/>
  <c r="B4688" i="11"/>
  <c r="A4688" i="11"/>
  <c r="O4687" i="11"/>
  <c r="N4687" i="11"/>
  <c r="E4687" i="11"/>
  <c r="D4687" i="11"/>
  <c r="B4687" i="11"/>
  <c r="A4687" i="11"/>
  <c r="O4686" i="11"/>
  <c r="N4686" i="11"/>
  <c r="E4686" i="11"/>
  <c r="D4686" i="11"/>
  <c r="B4686" i="11"/>
  <c r="A4686" i="11"/>
  <c r="O4685" i="11"/>
  <c r="N4685" i="11"/>
  <c r="E4685" i="11"/>
  <c r="D4685" i="11"/>
  <c r="B4685" i="11"/>
  <c r="A4685" i="11"/>
  <c r="O4684" i="11"/>
  <c r="N4684" i="11"/>
  <c r="E4684" i="11"/>
  <c r="D4684" i="11"/>
  <c r="B4684" i="11"/>
  <c r="A4684" i="11"/>
  <c r="O4683" i="11"/>
  <c r="N4683" i="11"/>
  <c r="E4683" i="11"/>
  <c r="D4683" i="11"/>
  <c r="B4683" i="11"/>
  <c r="A4683" i="11"/>
  <c r="O4682" i="11"/>
  <c r="N4682" i="11"/>
  <c r="E4682" i="11"/>
  <c r="D4682" i="11"/>
  <c r="B4682" i="11"/>
  <c r="A4682" i="11"/>
  <c r="O4681" i="11"/>
  <c r="N4681" i="11"/>
  <c r="E4681" i="11"/>
  <c r="D4681" i="11"/>
  <c r="B4681" i="11"/>
  <c r="A4681" i="11"/>
  <c r="O4680" i="11"/>
  <c r="N4680" i="11"/>
  <c r="E4680" i="11"/>
  <c r="D4680" i="11"/>
  <c r="B4680" i="11"/>
  <c r="A4680" i="11"/>
  <c r="O4679" i="11"/>
  <c r="N4679" i="11"/>
  <c r="E4679" i="11"/>
  <c r="D4679" i="11"/>
  <c r="B4679" i="11"/>
  <c r="A4679" i="11"/>
  <c r="O4678" i="11"/>
  <c r="N4678" i="11"/>
  <c r="E4678" i="11"/>
  <c r="D4678" i="11"/>
  <c r="B4678" i="11"/>
  <c r="A4678" i="11"/>
  <c r="O4677" i="11"/>
  <c r="N4677" i="11"/>
  <c r="E4677" i="11"/>
  <c r="D4677" i="11"/>
  <c r="B4677" i="11"/>
  <c r="A4677" i="11"/>
  <c r="O4676" i="11"/>
  <c r="N4676" i="11"/>
  <c r="E4676" i="11"/>
  <c r="D4676" i="11"/>
  <c r="B4676" i="11"/>
  <c r="A4676" i="11"/>
  <c r="O4675" i="11"/>
  <c r="N4675" i="11"/>
  <c r="E4675" i="11"/>
  <c r="D4675" i="11"/>
  <c r="B4675" i="11"/>
  <c r="A4675" i="11"/>
  <c r="O4674" i="11"/>
  <c r="N4674" i="11"/>
  <c r="E4674" i="11"/>
  <c r="D4674" i="11"/>
  <c r="B4674" i="11"/>
  <c r="A4674" i="11"/>
  <c r="O4673" i="11"/>
  <c r="N4673" i="11"/>
  <c r="E4673" i="11"/>
  <c r="D4673" i="11"/>
  <c r="B4673" i="11"/>
  <c r="A4673" i="11"/>
  <c r="O4672" i="11"/>
  <c r="N4672" i="11"/>
  <c r="E4672" i="11"/>
  <c r="D4672" i="11"/>
  <c r="B4672" i="11"/>
  <c r="A4672" i="11"/>
  <c r="O4671" i="11"/>
  <c r="N4671" i="11"/>
  <c r="E4671" i="11"/>
  <c r="D4671" i="11"/>
  <c r="B4671" i="11"/>
  <c r="A4671" i="11"/>
  <c r="O4670" i="11"/>
  <c r="N4670" i="11"/>
  <c r="E4670" i="11"/>
  <c r="D4670" i="11"/>
  <c r="B4670" i="11"/>
  <c r="A4670" i="11"/>
  <c r="O4669" i="11"/>
  <c r="N4669" i="11"/>
  <c r="E4669" i="11"/>
  <c r="D4669" i="11"/>
  <c r="B4669" i="11"/>
  <c r="A4669" i="11"/>
  <c r="O4668" i="11"/>
  <c r="N4668" i="11"/>
  <c r="E4668" i="11"/>
  <c r="D4668" i="11"/>
  <c r="B4668" i="11"/>
  <c r="A4668" i="11"/>
  <c r="O4667" i="11"/>
  <c r="N4667" i="11"/>
  <c r="E4667" i="11"/>
  <c r="D4667" i="11"/>
  <c r="B4667" i="11"/>
  <c r="A4667" i="11"/>
  <c r="O4666" i="11"/>
  <c r="N4666" i="11"/>
  <c r="E4666" i="11"/>
  <c r="D4666" i="11"/>
  <c r="B4666" i="11"/>
  <c r="A4666" i="11"/>
  <c r="O4665" i="11"/>
  <c r="N4665" i="11"/>
  <c r="E4665" i="11"/>
  <c r="D4665" i="11"/>
  <c r="B4665" i="11"/>
  <c r="A4665" i="11"/>
  <c r="O4664" i="11"/>
  <c r="N4664" i="11"/>
  <c r="E4664" i="11"/>
  <c r="D4664" i="11"/>
  <c r="B4664" i="11"/>
  <c r="A4664" i="11"/>
  <c r="O4663" i="11"/>
  <c r="N4663" i="11"/>
  <c r="E4663" i="11"/>
  <c r="D4663" i="11"/>
  <c r="B4663" i="11"/>
  <c r="A4663" i="11"/>
  <c r="O4662" i="11"/>
  <c r="N4662" i="11"/>
  <c r="E4662" i="11"/>
  <c r="D4662" i="11"/>
  <c r="B4662" i="11"/>
  <c r="A4662" i="11"/>
  <c r="O4661" i="11"/>
  <c r="N4661" i="11"/>
  <c r="E4661" i="11"/>
  <c r="D4661" i="11"/>
  <c r="B4661" i="11"/>
  <c r="A4661" i="11"/>
  <c r="O4660" i="11"/>
  <c r="N4660" i="11"/>
  <c r="E4660" i="11"/>
  <c r="D4660" i="11"/>
  <c r="B4660" i="11"/>
  <c r="A4660" i="11"/>
  <c r="O4659" i="11"/>
  <c r="N4659" i="11"/>
  <c r="E4659" i="11"/>
  <c r="D4659" i="11"/>
  <c r="B4659" i="11"/>
  <c r="A4659" i="11"/>
  <c r="O4658" i="11"/>
  <c r="N4658" i="11"/>
  <c r="E4658" i="11"/>
  <c r="D4658" i="11"/>
  <c r="B4658" i="11"/>
  <c r="A4658" i="11"/>
  <c r="O4657" i="11"/>
  <c r="N4657" i="11"/>
  <c r="E4657" i="11"/>
  <c r="D4657" i="11"/>
  <c r="B4657" i="11"/>
  <c r="A4657" i="11"/>
  <c r="O4656" i="11"/>
  <c r="N4656" i="11"/>
  <c r="E4656" i="11"/>
  <c r="D4656" i="11"/>
  <c r="B4656" i="11"/>
  <c r="A4656" i="11"/>
  <c r="O4655" i="11"/>
  <c r="N4655" i="11"/>
  <c r="E4655" i="11"/>
  <c r="D4655" i="11"/>
  <c r="B4655" i="11"/>
  <c r="A4655" i="11"/>
  <c r="O4654" i="11"/>
  <c r="N4654" i="11"/>
  <c r="E4654" i="11"/>
  <c r="D4654" i="11"/>
  <c r="B4654" i="11"/>
  <c r="A4654" i="11"/>
  <c r="O4653" i="11"/>
  <c r="N4653" i="11"/>
  <c r="E4653" i="11"/>
  <c r="D4653" i="11"/>
  <c r="B4653" i="11"/>
  <c r="A4653" i="11"/>
  <c r="O4652" i="11"/>
  <c r="N4652" i="11"/>
  <c r="E4652" i="11"/>
  <c r="D4652" i="11"/>
  <c r="B4652" i="11"/>
  <c r="A4652" i="11"/>
  <c r="O4651" i="11"/>
  <c r="N4651" i="11"/>
  <c r="E4651" i="11"/>
  <c r="D4651" i="11"/>
  <c r="B4651" i="11"/>
  <c r="A4651" i="11"/>
  <c r="O4650" i="11"/>
  <c r="N4650" i="11"/>
  <c r="E4650" i="11"/>
  <c r="D4650" i="11"/>
  <c r="B4650" i="11"/>
  <c r="A4650" i="11"/>
  <c r="O4649" i="11"/>
  <c r="N4649" i="11"/>
  <c r="E4649" i="11"/>
  <c r="D4649" i="11"/>
  <c r="B4649" i="11"/>
  <c r="A4649" i="11"/>
  <c r="O4648" i="11"/>
  <c r="N4648" i="11"/>
  <c r="E4648" i="11"/>
  <c r="D4648" i="11"/>
  <c r="B4648" i="11"/>
  <c r="A4648" i="11"/>
  <c r="O4647" i="11"/>
  <c r="N4647" i="11"/>
  <c r="E4647" i="11"/>
  <c r="D4647" i="11"/>
  <c r="B4647" i="11"/>
  <c r="A4647" i="11"/>
  <c r="O4646" i="11"/>
  <c r="N4646" i="11"/>
  <c r="E4646" i="11"/>
  <c r="D4646" i="11"/>
  <c r="B4646" i="11"/>
  <c r="A4646" i="11"/>
  <c r="O4645" i="11"/>
  <c r="N4645" i="11"/>
  <c r="E4645" i="11"/>
  <c r="D4645" i="11"/>
  <c r="B4645" i="11"/>
  <c r="A4645" i="11"/>
  <c r="O4644" i="11"/>
  <c r="N4644" i="11"/>
  <c r="E4644" i="11"/>
  <c r="D4644" i="11"/>
  <c r="B4644" i="11"/>
  <c r="A4644" i="11"/>
  <c r="O4643" i="11"/>
  <c r="N4643" i="11"/>
  <c r="E4643" i="11"/>
  <c r="D4643" i="11"/>
  <c r="B4643" i="11"/>
  <c r="A4643" i="11"/>
  <c r="O4642" i="11"/>
  <c r="N4642" i="11"/>
  <c r="E4642" i="11"/>
  <c r="D4642" i="11"/>
  <c r="B4642" i="11"/>
  <c r="A4642" i="11"/>
  <c r="O4641" i="11"/>
  <c r="N4641" i="11"/>
  <c r="E4641" i="11"/>
  <c r="D4641" i="11"/>
  <c r="B4641" i="11"/>
  <c r="A4641" i="11"/>
  <c r="O4640" i="11"/>
  <c r="N4640" i="11"/>
  <c r="E4640" i="11"/>
  <c r="D4640" i="11"/>
  <c r="B4640" i="11"/>
  <c r="A4640" i="11"/>
  <c r="O4639" i="11"/>
  <c r="N4639" i="11"/>
  <c r="E4639" i="11"/>
  <c r="D4639" i="11"/>
  <c r="B4639" i="11"/>
  <c r="A4639" i="11"/>
  <c r="O4638" i="11"/>
  <c r="N4638" i="11"/>
  <c r="E4638" i="11"/>
  <c r="D4638" i="11"/>
  <c r="B4638" i="11"/>
  <c r="A4638" i="11"/>
  <c r="O4637" i="11"/>
  <c r="N4637" i="11"/>
  <c r="E4637" i="11"/>
  <c r="D4637" i="11"/>
  <c r="B4637" i="11"/>
  <c r="A4637" i="11"/>
  <c r="O4636" i="11"/>
  <c r="N4636" i="11"/>
  <c r="E4636" i="11"/>
  <c r="D4636" i="11"/>
  <c r="B4636" i="11"/>
  <c r="A4636" i="11"/>
  <c r="O4635" i="11"/>
  <c r="N4635" i="11"/>
  <c r="E4635" i="11"/>
  <c r="D4635" i="11"/>
  <c r="B4635" i="11"/>
  <c r="A4635" i="11"/>
  <c r="O4634" i="11"/>
  <c r="N4634" i="11"/>
  <c r="E4634" i="11"/>
  <c r="D4634" i="11"/>
  <c r="B4634" i="11"/>
  <c r="A4634" i="11"/>
  <c r="O4633" i="11"/>
  <c r="N4633" i="11"/>
  <c r="E4633" i="11"/>
  <c r="D4633" i="11"/>
  <c r="B4633" i="11"/>
  <c r="A4633" i="11"/>
  <c r="O4632" i="11"/>
  <c r="N4632" i="11"/>
  <c r="E4632" i="11"/>
  <c r="D4632" i="11"/>
  <c r="B4632" i="11"/>
  <c r="A4632" i="11"/>
  <c r="O4631" i="11"/>
  <c r="N4631" i="11"/>
  <c r="E4631" i="11"/>
  <c r="D4631" i="11"/>
  <c r="B4631" i="11"/>
  <c r="A4631" i="11"/>
  <c r="O4630" i="11"/>
  <c r="N4630" i="11"/>
  <c r="E4630" i="11"/>
  <c r="D4630" i="11"/>
  <c r="B4630" i="11"/>
  <c r="A4630" i="11"/>
  <c r="O4629" i="11"/>
  <c r="N4629" i="11"/>
  <c r="E4629" i="11"/>
  <c r="D4629" i="11"/>
  <c r="B4629" i="11"/>
  <c r="A4629" i="11"/>
  <c r="O4628" i="11"/>
  <c r="N4628" i="11"/>
  <c r="E4628" i="11"/>
  <c r="D4628" i="11"/>
  <c r="B4628" i="11"/>
  <c r="A4628" i="11"/>
  <c r="O4627" i="11"/>
  <c r="N4627" i="11"/>
  <c r="E4627" i="11"/>
  <c r="D4627" i="11"/>
  <c r="B4627" i="11"/>
  <c r="A4627" i="11"/>
  <c r="O4626" i="11"/>
  <c r="N4626" i="11"/>
  <c r="E4626" i="11"/>
  <c r="D4626" i="11"/>
  <c r="B4626" i="11"/>
  <c r="A4626" i="11"/>
  <c r="O4625" i="11"/>
  <c r="N4625" i="11"/>
  <c r="E4625" i="11"/>
  <c r="D4625" i="11"/>
  <c r="B4625" i="11"/>
  <c r="A4625" i="11"/>
  <c r="O4624" i="11"/>
  <c r="N4624" i="11"/>
  <c r="E4624" i="11"/>
  <c r="D4624" i="11"/>
  <c r="B4624" i="11"/>
  <c r="A4624" i="11"/>
  <c r="O4623" i="11"/>
  <c r="N4623" i="11"/>
  <c r="E4623" i="11"/>
  <c r="D4623" i="11"/>
  <c r="B4623" i="11"/>
  <c r="A4623" i="11"/>
  <c r="O4622" i="11"/>
  <c r="N4622" i="11"/>
  <c r="E4622" i="11"/>
  <c r="D4622" i="11"/>
  <c r="B4622" i="11"/>
  <c r="A4622" i="11"/>
  <c r="O4621" i="11"/>
  <c r="N4621" i="11"/>
  <c r="E4621" i="11"/>
  <c r="D4621" i="11"/>
  <c r="B4621" i="11"/>
  <c r="A4621" i="11"/>
  <c r="O4620" i="11"/>
  <c r="N4620" i="11"/>
  <c r="E4620" i="11"/>
  <c r="D4620" i="11"/>
  <c r="B4620" i="11"/>
  <c r="A4620" i="11"/>
  <c r="O4619" i="11"/>
  <c r="N4619" i="11"/>
  <c r="E4619" i="11"/>
  <c r="D4619" i="11"/>
  <c r="B4619" i="11"/>
  <c r="A4619" i="11"/>
  <c r="O4618" i="11"/>
  <c r="N4618" i="11"/>
  <c r="E4618" i="11"/>
  <c r="D4618" i="11"/>
  <c r="B4618" i="11"/>
  <c r="A4618" i="11"/>
  <c r="O4617" i="11"/>
  <c r="N4617" i="11"/>
  <c r="E4617" i="11"/>
  <c r="D4617" i="11"/>
  <c r="B4617" i="11"/>
  <c r="A4617" i="11"/>
  <c r="O4616" i="11"/>
  <c r="N4616" i="11"/>
  <c r="E4616" i="11"/>
  <c r="D4616" i="11"/>
  <c r="B4616" i="11"/>
  <c r="A4616" i="11"/>
  <c r="O4615" i="11"/>
  <c r="N4615" i="11"/>
  <c r="E4615" i="11"/>
  <c r="D4615" i="11"/>
  <c r="B4615" i="11"/>
  <c r="A4615" i="11"/>
  <c r="O4614" i="11"/>
  <c r="N4614" i="11"/>
  <c r="E4614" i="11"/>
  <c r="D4614" i="11"/>
  <c r="B4614" i="11"/>
  <c r="A4614" i="11"/>
  <c r="O4613" i="11"/>
  <c r="N4613" i="11"/>
  <c r="E4613" i="11"/>
  <c r="D4613" i="11"/>
  <c r="B4613" i="11"/>
  <c r="A4613" i="11"/>
  <c r="O4612" i="11"/>
  <c r="N4612" i="11"/>
  <c r="E4612" i="11"/>
  <c r="D4612" i="11"/>
  <c r="B4612" i="11"/>
  <c r="A4612" i="11"/>
  <c r="O4611" i="11"/>
  <c r="N4611" i="11"/>
  <c r="E4611" i="11"/>
  <c r="D4611" i="11"/>
  <c r="B4611" i="11"/>
  <c r="A4611" i="11"/>
  <c r="O4610" i="11"/>
  <c r="N4610" i="11"/>
  <c r="E4610" i="11"/>
  <c r="D4610" i="11"/>
  <c r="B4610" i="11"/>
  <c r="A4610" i="11"/>
  <c r="O4609" i="11"/>
  <c r="N4609" i="11"/>
  <c r="E4609" i="11"/>
  <c r="D4609" i="11"/>
  <c r="B4609" i="11"/>
  <c r="A4609" i="11"/>
  <c r="O4608" i="11"/>
  <c r="N4608" i="11"/>
  <c r="E4608" i="11"/>
  <c r="D4608" i="11"/>
  <c r="B4608" i="11"/>
  <c r="A4608" i="11"/>
  <c r="O4607" i="11"/>
  <c r="N4607" i="11"/>
  <c r="E4607" i="11"/>
  <c r="D4607" i="11"/>
  <c r="B4607" i="11"/>
  <c r="A4607" i="11"/>
  <c r="O4606" i="11"/>
  <c r="N4606" i="11"/>
  <c r="E4606" i="11"/>
  <c r="D4606" i="11"/>
  <c r="B4606" i="11"/>
  <c r="A4606" i="11"/>
  <c r="O4605" i="11"/>
  <c r="N4605" i="11"/>
  <c r="E4605" i="11"/>
  <c r="D4605" i="11"/>
  <c r="B4605" i="11"/>
  <c r="A4605" i="11"/>
  <c r="O4604" i="11"/>
  <c r="N4604" i="11"/>
  <c r="E4604" i="11"/>
  <c r="D4604" i="11"/>
  <c r="B4604" i="11"/>
  <c r="A4604" i="11"/>
  <c r="O4603" i="11"/>
  <c r="N4603" i="11"/>
  <c r="E4603" i="11"/>
  <c r="D4603" i="11"/>
  <c r="B4603" i="11"/>
  <c r="A4603" i="11"/>
  <c r="O4602" i="11"/>
  <c r="N4602" i="11"/>
  <c r="E4602" i="11"/>
  <c r="D4602" i="11"/>
  <c r="B4602" i="11"/>
  <c r="A4602" i="11"/>
  <c r="O4601" i="11"/>
  <c r="N4601" i="11"/>
  <c r="E4601" i="11"/>
  <c r="D4601" i="11"/>
  <c r="B4601" i="11"/>
  <c r="A4601" i="11"/>
  <c r="O4600" i="11"/>
  <c r="N4600" i="11"/>
  <c r="E4600" i="11"/>
  <c r="D4600" i="11"/>
  <c r="B4600" i="11"/>
  <c r="A4600" i="11"/>
  <c r="O4599" i="11"/>
  <c r="N4599" i="11"/>
  <c r="E4599" i="11"/>
  <c r="D4599" i="11"/>
  <c r="B4599" i="11"/>
  <c r="A4599" i="11"/>
  <c r="O4598" i="11"/>
  <c r="N4598" i="11"/>
  <c r="E4598" i="11"/>
  <c r="D4598" i="11"/>
  <c r="B4598" i="11"/>
  <c r="A4598" i="11"/>
  <c r="O4597" i="11"/>
  <c r="N4597" i="11"/>
  <c r="E4597" i="11"/>
  <c r="D4597" i="11"/>
  <c r="B4597" i="11"/>
  <c r="A4597" i="11"/>
  <c r="O4596" i="11"/>
  <c r="N4596" i="11"/>
  <c r="E4596" i="11"/>
  <c r="D4596" i="11"/>
  <c r="B4596" i="11"/>
  <c r="A4596" i="11"/>
  <c r="O4595" i="11"/>
  <c r="N4595" i="11"/>
  <c r="E4595" i="11"/>
  <c r="D4595" i="11"/>
  <c r="B4595" i="11"/>
  <c r="A4595" i="11"/>
  <c r="O4594" i="11"/>
  <c r="N4594" i="11"/>
  <c r="E4594" i="11"/>
  <c r="D4594" i="11"/>
  <c r="B4594" i="11"/>
  <c r="A4594" i="11"/>
  <c r="O4593" i="11"/>
  <c r="N4593" i="11"/>
  <c r="E4593" i="11"/>
  <c r="D4593" i="11"/>
  <c r="B4593" i="11"/>
  <c r="A4593" i="11"/>
  <c r="O4592" i="11"/>
  <c r="N4592" i="11"/>
  <c r="E4592" i="11"/>
  <c r="D4592" i="11"/>
  <c r="B4592" i="11"/>
  <c r="A4592" i="11"/>
  <c r="O4591" i="11"/>
  <c r="N4591" i="11"/>
  <c r="E4591" i="11"/>
  <c r="D4591" i="11"/>
  <c r="B4591" i="11"/>
  <c r="A4591" i="11"/>
  <c r="O4590" i="11"/>
  <c r="N4590" i="11"/>
  <c r="E4590" i="11"/>
  <c r="D4590" i="11"/>
  <c r="B4590" i="11"/>
  <c r="A4590" i="11"/>
  <c r="O4589" i="11"/>
  <c r="N4589" i="11"/>
  <c r="E4589" i="11"/>
  <c r="D4589" i="11"/>
  <c r="B4589" i="11"/>
  <c r="A4589" i="11"/>
  <c r="O4588" i="11"/>
  <c r="N4588" i="11"/>
  <c r="E4588" i="11"/>
  <c r="D4588" i="11"/>
  <c r="B4588" i="11"/>
  <c r="A4588" i="11"/>
  <c r="O4587" i="11"/>
  <c r="N4587" i="11"/>
  <c r="E4587" i="11"/>
  <c r="D4587" i="11"/>
  <c r="B4587" i="11"/>
  <c r="A4587" i="11"/>
  <c r="O4586" i="11"/>
  <c r="N4586" i="11"/>
  <c r="E4586" i="11"/>
  <c r="D4586" i="11"/>
  <c r="B4586" i="11"/>
  <c r="A4586" i="11"/>
  <c r="O4585" i="11"/>
  <c r="N4585" i="11"/>
  <c r="E4585" i="11"/>
  <c r="D4585" i="11"/>
  <c r="B4585" i="11"/>
  <c r="A4585" i="11"/>
  <c r="O4584" i="11"/>
  <c r="N4584" i="11"/>
  <c r="E4584" i="11"/>
  <c r="D4584" i="11"/>
  <c r="B4584" i="11"/>
  <c r="A4584" i="11"/>
  <c r="O4583" i="11"/>
  <c r="N4583" i="11"/>
  <c r="E4583" i="11"/>
  <c r="D4583" i="11"/>
  <c r="B4583" i="11"/>
  <c r="A4583" i="11"/>
  <c r="O4582" i="11"/>
  <c r="N4582" i="11"/>
  <c r="E4582" i="11"/>
  <c r="D4582" i="11"/>
  <c r="B4582" i="11"/>
  <c r="A4582" i="11"/>
  <c r="O4581" i="11"/>
  <c r="N4581" i="11"/>
  <c r="E4581" i="11"/>
  <c r="D4581" i="11"/>
  <c r="B4581" i="11"/>
  <c r="A4581" i="11"/>
  <c r="O4580" i="11"/>
  <c r="N4580" i="11"/>
  <c r="E4580" i="11"/>
  <c r="D4580" i="11"/>
  <c r="B4580" i="11"/>
  <c r="A4580" i="11"/>
  <c r="O4579" i="11"/>
  <c r="N4579" i="11"/>
  <c r="E4579" i="11"/>
  <c r="D4579" i="11"/>
  <c r="B4579" i="11"/>
  <c r="A4579" i="11"/>
  <c r="O4578" i="11"/>
  <c r="N4578" i="11"/>
  <c r="E4578" i="11"/>
  <c r="D4578" i="11"/>
  <c r="B4578" i="11"/>
  <c r="A4578" i="11"/>
  <c r="O4577" i="11"/>
  <c r="N4577" i="11"/>
  <c r="E4577" i="11"/>
  <c r="D4577" i="11"/>
  <c r="B4577" i="11"/>
  <c r="A4577" i="11"/>
  <c r="O4576" i="11"/>
  <c r="N4576" i="11"/>
  <c r="E4576" i="11"/>
  <c r="D4576" i="11"/>
  <c r="B4576" i="11"/>
  <c r="A4576" i="11"/>
  <c r="O4575" i="11"/>
  <c r="N4575" i="11"/>
  <c r="E4575" i="11"/>
  <c r="D4575" i="11"/>
  <c r="B4575" i="11"/>
  <c r="A4575" i="11"/>
  <c r="O4574" i="11"/>
  <c r="N4574" i="11"/>
  <c r="E4574" i="11"/>
  <c r="D4574" i="11"/>
  <c r="B4574" i="11"/>
  <c r="A4574" i="11"/>
  <c r="O4573" i="11"/>
  <c r="N4573" i="11"/>
  <c r="E4573" i="11"/>
  <c r="D4573" i="11"/>
  <c r="B4573" i="11"/>
  <c r="A4573" i="11"/>
  <c r="O4572" i="11"/>
  <c r="N4572" i="11"/>
  <c r="E4572" i="11"/>
  <c r="D4572" i="11"/>
  <c r="B4572" i="11"/>
  <c r="A4572" i="11"/>
  <c r="O4571" i="11"/>
  <c r="N4571" i="11"/>
  <c r="E4571" i="11"/>
  <c r="D4571" i="11"/>
  <c r="B4571" i="11"/>
  <c r="A4571" i="11"/>
  <c r="O4570" i="11"/>
  <c r="N4570" i="11"/>
  <c r="E4570" i="11"/>
  <c r="D4570" i="11"/>
  <c r="B4570" i="11"/>
  <c r="A4570" i="11"/>
  <c r="O4569" i="11"/>
  <c r="N4569" i="11"/>
  <c r="E4569" i="11"/>
  <c r="D4569" i="11"/>
  <c r="B4569" i="11"/>
  <c r="A4569" i="11"/>
  <c r="O4568" i="11"/>
  <c r="N4568" i="11"/>
  <c r="E4568" i="11"/>
  <c r="D4568" i="11"/>
  <c r="B4568" i="11"/>
  <c r="A4568" i="11"/>
  <c r="O4567" i="11"/>
  <c r="N4567" i="11"/>
  <c r="E4567" i="11"/>
  <c r="D4567" i="11"/>
  <c r="B4567" i="11"/>
  <c r="A4567" i="11"/>
  <c r="O4566" i="11"/>
  <c r="N4566" i="11"/>
  <c r="E4566" i="11"/>
  <c r="D4566" i="11"/>
  <c r="B4566" i="11"/>
  <c r="A4566" i="11"/>
  <c r="O4565" i="11"/>
  <c r="N4565" i="11"/>
  <c r="E4565" i="11"/>
  <c r="D4565" i="11"/>
  <c r="B4565" i="11"/>
  <c r="A4565" i="11"/>
  <c r="O4564" i="11"/>
  <c r="N4564" i="11"/>
  <c r="E4564" i="11"/>
  <c r="D4564" i="11"/>
  <c r="B4564" i="11"/>
  <c r="A4564" i="11"/>
  <c r="O4563" i="11"/>
  <c r="N4563" i="11"/>
  <c r="E4563" i="11"/>
  <c r="D4563" i="11"/>
  <c r="B4563" i="11"/>
  <c r="A4563" i="11"/>
  <c r="O4562" i="11"/>
  <c r="N4562" i="11"/>
  <c r="E4562" i="11"/>
  <c r="D4562" i="11"/>
  <c r="B4562" i="11"/>
  <c r="A4562" i="11"/>
  <c r="O4561" i="11"/>
  <c r="N4561" i="11"/>
  <c r="E4561" i="11"/>
  <c r="D4561" i="11"/>
  <c r="B4561" i="11"/>
  <c r="A4561" i="11"/>
  <c r="O4560" i="11"/>
  <c r="N4560" i="11"/>
  <c r="E4560" i="11"/>
  <c r="D4560" i="11"/>
  <c r="B4560" i="11"/>
  <c r="A4560" i="11"/>
  <c r="O4559" i="11"/>
  <c r="N4559" i="11"/>
  <c r="E4559" i="11"/>
  <c r="D4559" i="11"/>
  <c r="B4559" i="11"/>
  <c r="A4559" i="11"/>
  <c r="O4558" i="11"/>
  <c r="N4558" i="11"/>
  <c r="E4558" i="11"/>
  <c r="D4558" i="11"/>
  <c r="B4558" i="11"/>
  <c r="A4558" i="11"/>
  <c r="O4557" i="11"/>
  <c r="N4557" i="11"/>
  <c r="E4557" i="11"/>
  <c r="D4557" i="11"/>
  <c r="B4557" i="11"/>
  <c r="A4557" i="11"/>
  <c r="O4556" i="11"/>
  <c r="N4556" i="11"/>
  <c r="E4556" i="11"/>
  <c r="D4556" i="11"/>
  <c r="B4556" i="11"/>
  <c r="A4556" i="11"/>
  <c r="O4555" i="11"/>
  <c r="N4555" i="11"/>
  <c r="E4555" i="11"/>
  <c r="D4555" i="11"/>
  <c r="B4555" i="11"/>
  <c r="A4555" i="11"/>
  <c r="O4554" i="11"/>
  <c r="N4554" i="11"/>
  <c r="E4554" i="11"/>
  <c r="D4554" i="11"/>
  <c r="B4554" i="11"/>
  <c r="A4554" i="11"/>
  <c r="O4553" i="11"/>
  <c r="N4553" i="11"/>
  <c r="E4553" i="11"/>
  <c r="D4553" i="11"/>
  <c r="B4553" i="11"/>
  <c r="A4553" i="11"/>
  <c r="O4552" i="11"/>
  <c r="N4552" i="11"/>
  <c r="E4552" i="11"/>
  <c r="D4552" i="11"/>
  <c r="B4552" i="11"/>
  <c r="A4552" i="11"/>
  <c r="O4551" i="11"/>
  <c r="N4551" i="11"/>
  <c r="E4551" i="11"/>
  <c r="D4551" i="11"/>
  <c r="B4551" i="11"/>
  <c r="A4551" i="11"/>
  <c r="O4550" i="11"/>
  <c r="N4550" i="11"/>
  <c r="E4550" i="11"/>
  <c r="D4550" i="11"/>
  <c r="B4550" i="11"/>
  <c r="A4550" i="11"/>
  <c r="O4549" i="11"/>
  <c r="N4549" i="11"/>
  <c r="E4549" i="11"/>
  <c r="D4549" i="11"/>
  <c r="B4549" i="11"/>
  <c r="A4549" i="11"/>
  <c r="O4548" i="11"/>
  <c r="N4548" i="11"/>
  <c r="E4548" i="11"/>
  <c r="D4548" i="11"/>
  <c r="B4548" i="11"/>
  <c r="A4548" i="11"/>
  <c r="O4547" i="11"/>
  <c r="N4547" i="11"/>
  <c r="E4547" i="11"/>
  <c r="D4547" i="11"/>
  <c r="B4547" i="11"/>
  <c r="A4547" i="11"/>
  <c r="O4546" i="11"/>
  <c r="N4546" i="11"/>
  <c r="E4546" i="11"/>
  <c r="D4546" i="11"/>
  <c r="B4546" i="11"/>
  <c r="A4546" i="11"/>
  <c r="O4545" i="11"/>
  <c r="N4545" i="11"/>
  <c r="E4545" i="11"/>
  <c r="D4545" i="11"/>
  <c r="B4545" i="11"/>
  <c r="A4545" i="11"/>
  <c r="O4544" i="11"/>
  <c r="N4544" i="11"/>
  <c r="E4544" i="11"/>
  <c r="D4544" i="11"/>
  <c r="B4544" i="11"/>
  <c r="A4544" i="11"/>
  <c r="O4543" i="11"/>
  <c r="N4543" i="11"/>
  <c r="E4543" i="11"/>
  <c r="D4543" i="11"/>
  <c r="B4543" i="11"/>
  <c r="A4543" i="11"/>
  <c r="O4542" i="11"/>
  <c r="N4542" i="11"/>
  <c r="E4542" i="11"/>
  <c r="D4542" i="11"/>
  <c r="B4542" i="11"/>
  <c r="A4542" i="11"/>
  <c r="O4541" i="11"/>
  <c r="N4541" i="11"/>
  <c r="E4541" i="11"/>
  <c r="D4541" i="11"/>
  <c r="B4541" i="11"/>
  <c r="A4541" i="11"/>
  <c r="O4540" i="11"/>
  <c r="N4540" i="11"/>
  <c r="E4540" i="11"/>
  <c r="D4540" i="11"/>
  <c r="B4540" i="11"/>
  <c r="A4540" i="11"/>
  <c r="O4539" i="11"/>
  <c r="N4539" i="11"/>
  <c r="E4539" i="11"/>
  <c r="D4539" i="11"/>
  <c r="B4539" i="11"/>
  <c r="A4539" i="11"/>
  <c r="O4538" i="11"/>
  <c r="N4538" i="11"/>
  <c r="E4538" i="11"/>
  <c r="D4538" i="11"/>
  <c r="B4538" i="11"/>
  <c r="A4538" i="11"/>
  <c r="O4537" i="11"/>
  <c r="N4537" i="11"/>
  <c r="E4537" i="11"/>
  <c r="D4537" i="11"/>
  <c r="B4537" i="11"/>
  <c r="A4537" i="11"/>
  <c r="O4536" i="11"/>
  <c r="N4536" i="11"/>
  <c r="E4536" i="11"/>
  <c r="D4536" i="11"/>
  <c r="B4536" i="11"/>
  <c r="A4536" i="11"/>
  <c r="O4535" i="11"/>
  <c r="N4535" i="11"/>
  <c r="E4535" i="11"/>
  <c r="D4535" i="11"/>
  <c r="B4535" i="11"/>
  <c r="A4535" i="11"/>
  <c r="O4534" i="11"/>
  <c r="N4534" i="11"/>
  <c r="E4534" i="11"/>
  <c r="D4534" i="11"/>
  <c r="B4534" i="11"/>
  <c r="A4534" i="11"/>
  <c r="O4533" i="11"/>
  <c r="N4533" i="11"/>
  <c r="E4533" i="11"/>
  <c r="D4533" i="11"/>
  <c r="B4533" i="11"/>
  <c r="A4533" i="11"/>
  <c r="O4532" i="11"/>
  <c r="N4532" i="11"/>
  <c r="E4532" i="11"/>
  <c r="D4532" i="11"/>
  <c r="B4532" i="11"/>
  <c r="A4532" i="11"/>
  <c r="O4531" i="11"/>
  <c r="N4531" i="11"/>
  <c r="E4531" i="11"/>
  <c r="D4531" i="11"/>
  <c r="B4531" i="11"/>
  <c r="A4531" i="11"/>
  <c r="O4530" i="11"/>
  <c r="N4530" i="11"/>
  <c r="E4530" i="11"/>
  <c r="D4530" i="11"/>
  <c r="B4530" i="11"/>
  <c r="A4530" i="11"/>
  <c r="O4529" i="11"/>
  <c r="N4529" i="11"/>
  <c r="E4529" i="11"/>
  <c r="D4529" i="11"/>
  <c r="B4529" i="11"/>
  <c r="A4529" i="11"/>
  <c r="O4528" i="11"/>
  <c r="N4528" i="11"/>
  <c r="E4528" i="11"/>
  <c r="D4528" i="11"/>
  <c r="B4528" i="11"/>
  <c r="A4528" i="11"/>
  <c r="O4527" i="11"/>
  <c r="N4527" i="11"/>
  <c r="E4527" i="11"/>
  <c r="D4527" i="11"/>
  <c r="B4527" i="11"/>
  <c r="A4527" i="11"/>
  <c r="O4526" i="11"/>
  <c r="N4526" i="11"/>
  <c r="E4526" i="11"/>
  <c r="D4526" i="11"/>
  <c r="B4526" i="11"/>
  <c r="A4526" i="11"/>
  <c r="O4525" i="11"/>
  <c r="N4525" i="11"/>
  <c r="E4525" i="11"/>
  <c r="D4525" i="11"/>
  <c r="B4525" i="11"/>
  <c r="A4525" i="11"/>
  <c r="O4524" i="11"/>
  <c r="N4524" i="11"/>
  <c r="E4524" i="11"/>
  <c r="D4524" i="11"/>
  <c r="B4524" i="11"/>
  <c r="A4524" i="11"/>
  <c r="O4523" i="11"/>
  <c r="N4523" i="11"/>
  <c r="E4523" i="11"/>
  <c r="D4523" i="11"/>
  <c r="B4523" i="11"/>
  <c r="A4523" i="11"/>
  <c r="O4522" i="11"/>
  <c r="N4522" i="11"/>
  <c r="E4522" i="11"/>
  <c r="D4522" i="11"/>
  <c r="B4522" i="11"/>
  <c r="A4522" i="11"/>
  <c r="O4521" i="11"/>
  <c r="N4521" i="11"/>
  <c r="E4521" i="11"/>
  <c r="D4521" i="11"/>
  <c r="B4521" i="11"/>
  <c r="A4521" i="11"/>
  <c r="O4520" i="11"/>
  <c r="N4520" i="11"/>
  <c r="E4520" i="11"/>
  <c r="D4520" i="11"/>
  <c r="B4520" i="11"/>
  <c r="A4520" i="11"/>
  <c r="O4519" i="11"/>
  <c r="N4519" i="11"/>
  <c r="E4519" i="11"/>
  <c r="D4519" i="11"/>
  <c r="B4519" i="11"/>
  <c r="A4519" i="11"/>
  <c r="O4518" i="11"/>
  <c r="N4518" i="11"/>
  <c r="E4518" i="11"/>
  <c r="D4518" i="11"/>
  <c r="B4518" i="11"/>
  <c r="A4518" i="11"/>
  <c r="O4517" i="11"/>
  <c r="N4517" i="11"/>
  <c r="E4517" i="11"/>
  <c r="D4517" i="11"/>
  <c r="B4517" i="11"/>
  <c r="A4517" i="11"/>
  <c r="O4516" i="11"/>
  <c r="N4516" i="11"/>
  <c r="E4516" i="11"/>
  <c r="D4516" i="11"/>
  <c r="B4516" i="11"/>
  <c r="A4516" i="11"/>
  <c r="O4515" i="11"/>
  <c r="N4515" i="11"/>
  <c r="E4515" i="11"/>
  <c r="D4515" i="11"/>
  <c r="B4515" i="11"/>
  <c r="A4515" i="11"/>
  <c r="O4514" i="11"/>
  <c r="N4514" i="11"/>
  <c r="E4514" i="11"/>
  <c r="D4514" i="11"/>
  <c r="B4514" i="11"/>
  <c r="A4514" i="11"/>
  <c r="O4513" i="11"/>
  <c r="N4513" i="11"/>
  <c r="E4513" i="11"/>
  <c r="D4513" i="11"/>
  <c r="B4513" i="11"/>
  <c r="A4513" i="11"/>
  <c r="O4512" i="11"/>
  <c r="N4512" i="11"/>
  <c r="E4512" i="11"/>
  <c r="D4512" i="11"/>
  <c r="B4512" i="11"/>
  <c r="A4512" i="11"/>
  <c r="O4511" i="11"/>
  <c r="N4511" i="11"/>
  <c r="E4511" i="11"/>
  <c r="D4511" i="11"/>
  <c r="B4511" i="11"/>
  <c r="A4511" i="11"/>
  <c r="O4510" i="11"/>
  <c r="N4510" i="11"/>
  <c r="E4510" i="11"/>
  <c r="D4510" i="11"/>
  <c r="B4510" i="11"/>
  <c r="A4510" i="11"/>
  <c r="O4509" i="11"/>
  <c r="N4509" i="11"/>
  <c r="E4509" i="11"/>
  <c r="D4509" i="11"/>
  <c r="B4509" i="11"/>
  <c r="A4509" i="11"/>
  <c r="O4508" i="11"/>
  <c r="N4508" i="11"/>
  <c r="E4508" i="11"/>
  <c r="D4508" i="11"/>
  <c r="B4508" i="11"/>
  <c r="A4508" i="11"/>
  <c r="O4507" i="11"/>
  <c r="N4507" i="11"/>
  <c r="E4507" i="11"/>
  <c r="D4507" i="11"/>
  <c r="B4507" i="11"/>
  <c r="A4507" i="11"/>
  <c r="O4506" i="11"/>
  <c r="N4506" i="11"/>
  <c r="E4506" i="11"/>
  <c r="D4506" i="11"/>
  <c r="B4506" i="11"/>
  <c r="A4506" i="11"/>
  <c r="O4505" i="11"/>
  <c r="N4505" i="11"/>
  <c r="E4505" i="11"/>
  <c r="D4505" i="11"/>
  <c r="B4505" i="11"/>
  <c r="A4505" i="11"/>
  <c r="O4504" i="11"/>
  <c r="N4504" i="11"/>
  <c r="E4504" i="11"/>
  <c r="D4504" i="11"/>
  <c r="B4504" i="11"/>
  <c r="A4504" i="11"/>
  <c r="O4503" i="11"/>
  <c r="N4503" i="11"/>
  <c r="E4503" i="11"/>
  <c r="D4503" i="11"/>
  <c r="B4503" i="11"/>
  <c r="A4503" i="11"/>
  <c r="O4502" i="11"/>
  <c r="N4502" i="11"/>
  <c r="E4502" i="11"/>
  <c r="D4502" i="11"/>
  <c r="B4502" i="11"/>
  <c r="A4502" i="11"/>
  <c r="O4501" i="11"/>
  <c r="N4501" i="11"/>
  <c r="E4501" i="11"/>
  <c r="D4501" i="11"/>
  <c r="B4501" i="11"/>
  <c r="A4501" i="11"/>
  <c r="O4500" i="11"/>
  <c r="N4500" i="11"/>
  <c r="E4500" i="11"/>
  <c r="D4500" i="11"/>
  <c r="B4500" i="11"/>
  <c r="A4500" i="11"/>
  <c r="O4499" i="11"/>
  <c r="N4499" i="11"/>
  <c r="E4499" i="11"/>
  <c r="D4499" i="11"/>
  <c r="B4499" i="11"/>
  <c r="A4499" i="11"/>
  <c r="O4498" i="11"/>
  <c r="N4498" i="11"/>
  <c r="E4498" i="11"/>
  <c r="D4498" i="11"/>
  <c r="B4498" i="11"/>
  <c r="A4498" i="11"/>
  <c r="O4497" i="11"/>
  <c r="N4497" i="11"/>
  <c r="E4497" i="11"/>
  <c r="D4497" i="11"/>
  <c r="B4497" i="11"/>
  <c r="A4497" i="11"/>
  <c r="O4496" i="11"/>
  <c r="N4496" i="11"/>
  <c r="E4496" i="11"/>
  <c r="D4496" i="11"/>
  <c r="B4496" i="11"/>
  <c r="A4496" i="11"/>
  <c r="O4495" i="11"/>
  <c r="N4495" i="11"/>
  <c r="E4495" i="11"/>
  <c r="D4495" i="11"/>
  <c r="B4495" i="11"/>
  <c r="A4495" i="11"/>
  <c r="O4494" i="11"/>
  <c r="N4494" i="11"/>
  <c r="E4494" i="11"/>
  <c r="D4494" i="11"/>
  <c r="B4494" i="11"/>
  <c r="A4494" i="11"/>
  <c r="O4493" i="11"/>
  <c r="N4493" i="11"/>
  <c r="E4493" i="11"/>
  <c r="D4493" i="11"/>
  <c r="B4493" i="11"/>
  <c r="A4493" i="11"/>
  <c r="O4492" i="11"/>
  <c r="N4492" i="11"/>
  <c r="E4492" i="11"/>
  <c r="D4492" i="11"/>
  <c r="B4492" i="11"/>
  <c r="A4492" i="11"/>
  <c r="O4491" i="11"/>
  <c r="N4491" i="11"/>
  <c r="E4491" i="11"/>
  <c r="D4491" i="11"/>
  <c r="B4491" i="11"/>
  <c r="A4491" i="11"/>
  <c r="O4490" i="11"/>
  <c r="N4490" i="11"/>
  <c r="E4490" i="11"/>
  <c r="D4490" i="11"/>
  <c r="B4490" i="11"/>
  <c r="A4490" i="11"/>
  <c r="O4489" i="11"/>
  <c r="N4489" i="11"/>
  <c r="E4489" i="11"/>
  <c r="D4489" i="11"/>
  <c r="B4489" i="11"/>
  <c r="A4489" i="11"/>
  <c r="O4488" i="11"/>
  <c r="N4488" i="11"/>
  <c r="E4488" i="11"/>
  <c r="D4488" i="11"/>
  <c r="B4488" i="11"/>
  <c r="A4488" i="11"/>
  <c r="O4487" i="11"/>
  <c r="N4487" i="11"/>
  <c r="E4487" i="11"/>
  <c r="D4487" i="11"/>
  <c r="B4487" i="11"/>
  <c r="A4487" i="11"/>
  <c r="O4486" i="11"/>
  <c r="N4486" i="11"/>
  <c r="E4486" i="11"/>
  <c r="D4486" i="11"/>
  <c r="B4486" i="11"/>
  <c r="A4486" i="11"/>
  <c r="O4485" i="11"/>
  <c r="N4485" i="11"/>
  <c r="E4485" i="11"/>
  <c r="D4485" i="11"/>
  <c r="B4485" i="11"/>
  <c r="A4485" i="11"/>
  <c r="O4484" i="11"/>
  <c r="N4484" i="11"/>
  <c r="E4484" i="11"/>
  <c r="D4484" i="11"/>
  <c r="B4484" i="11"/>
  <c r="A4484" i="11"/>
  <c r="O4483" i="11"/>
  <c r="N4483" i="11"/>
  <c r="E4483" i="11"/>
  <c r="D4483" i="11"/>
  <c r="B4483" i="11"/>
  <c r="A4483" i="11"/>
  <c r="O4482" i="11"/>
  <c r="N4482" i="11"/>
  <c r="E4482" i="11"/>
  <c r="D4482" i="11"/>
  <c r="B4482" i="11"/>
  <c r="A4482" i="11"/>
  <c r="O4481" i="11"/>
  <c r="N4481" i="11"/>
  <c r="E4481" i="11"/>
  <c r="D4481" i="11"/>
  <c r="B4481" i="11"/>
  <c r="A4481" i="11"/>
  <c r="O4480" i="11"/>
  <c r="N4480" i="11"/>
  <c r="E4480" i="11"/>
  <c r="D4480" i="11"/>
  <c r="B4480" i="11"/>
  <c r="A4480" i="11"/>
  <c r="O4479" i="11"/>
  <c r="N4479" i="11"/>
  <c r="E4479" i="11"/>
  <c r="D4479" i="11"/>
  <c r="B4479" i="11"/>
  <c r="A4479" i="11"/>
  <c r="O4478" i="11"/>
  <c r="N4478" i="11"/>
  <c r="E4478" i="11"/>
  <c r="D4478" i="11"/>
  <c r="B4478" i="11"/>
  <c r="A4478" i="11"/>
  <c r="O4477" i="11"/>
  <c r="N4477" i="11"/>
  <c r="E4477" i="11"/>
  <c r="D4477" i="11"/>
  <c r="B4477" i="11"/>
  <c r="A4477" i="11"/>
  <c r="O4476" i="11"/>
  <c r="N4476" i="11"/>
  <c r="E4476" i="11"/>
  <c r="D4476" i="11"/>
  <c r="B4476" i="11"/>
  <c r="A4476" i="11"/>
  <c r="O4475" i="11"/>
  <c r="N4475" i="11"/>
  <c r="E4475" i="11"/>
  <c r="D4475" i="11"/>
  <c r="B4475" i="11"/>
  <c r="A4475" i="11"/>
  <c r="O4474" i="11"/>
  <c r="N4474" i="11"/>
  <c r="E4474" i="11"/>
  <c r="D4474" i="11"/>
  <c r="B4474" i="11"/>
  <c r="A4474" i="11"/>
  <c r="O4473" i="11"/>
  <c r="N4473" i="11"/>
  <c r="E4473" i="11"/>
  <c r="D4473" i="11"/>
  <c r="B4473" i="11"/>
  <c r="A4473" i="11"/>
  <c r="O4472" i="11"/>
  <c r="N4472" i="11"/>
  <c r="E4472" i="11"/>
  <c r="D4472" i="11"/>
  <c r="B4472" i="11"/>
  <c r="A4472" i="11"/>
  <c r="O4471" i="11"/>
  <c r="N4471" i="11"/>
  <c r="E4471" i="11"/>
  <c r="D4471" i="11"/>
  <c r="B4471" i="11"/>
  <c r="A4471" i="11"/>
  <c r="O4470" i="11"/>
  <c r="N4470" i="11"/>
  <c r="E4470" i="11"/>
  <c r="D4470" i="11"/>
  <c r="B4470" i="11"/>
  <c r="A4470" i="11"/>
  <c r="O4469" i="11"/>
  <c r="N4469" i="11"/>
  <c r="E4469" i="11"/>
  <c r="D4469" i="11"/>
  <c r="B4469" i="11"/>
  <c r="A4469" i="11"/>
  <c r="O4468" i="11"/>
  <c r="N4468" i="11"/>
  <c r="E4468" i="11"/>
  <c r="D4468" i="11"/>
  <c r="B4468" i="11"/>
  <c r="A4468" i="11"/>
  <c r="O4467" i="11"/>
  <c r="N4467" i="11"/>
  <c r="E4467" i="11"/>
  <c r="D4467" i="11"/>
  <c r="B4467" i="11"/>
  <c r="A4467" i="11"/>
  <c r="O4466" i="11"/>
  <c r="N4466" i="11"/>
  <c r="E4466" i="11"/>
  <c r="D4466" i="11"/>
  <c r="B4466" i="11"/>
  <c r="A4466" i="11"/>
  <c r="O4465" i="11"/>
  <c r="N4465" i="11"/>
  <c r="E4465" i="11"/>
  <c r="D4465" i="11"/>
  <c r="B4465" i="11"/>
  <c r="A4465" i="11"/>
  <c r="O4464" i="11"/>
  <c r="N4464" i="11"/>
  <c r="E4464" i="11"/>
  <c r="D4464" i="11"/>
  <c r="B4464" i="11"/>
  <c r="A4464" i="11"/>
  <c r="O4463" i="11"/>
  <c r="N4463" i="11"/>
  <c r="E4463" i="11"/>
  <c r="D4463" i="11"/>
  <c r="B4463" i="11"/>
  <c r="A4463" i="11"/>
  <c r="O4462" i="11"/>
  <c r="N4462" i="11"/>
  <c r="E4462" i="11"/>
  <c r="D4462" i="11"/>
  <c r="B4462" i="11"/>
  <c r="A4462" i="11"/>
  <c r="O4461" i="11"/>
  <c r="N4461" i="11"/>
  <c r="E4461" i="11"/>
  <c r="D4461" i="11"/>
  <c r="B4461" i="11"/>
  <c r="A4461" i="11"/>
  <c r="O4460" i="11"/>
  <c r="N4460" i="11"/>
  <c r="E4460" i="11"/>
  <c r="D4460" i="11"/>
  <c r="B4460" i="11"/>
  <c r="A4460" i="11"/>
  <c r="O4459" i="11"/>
  <c r="N4459" i="11"/>
  <c r="E4459" i="11"/>
  <c r="D4459" i="11"/>
  <c r="B4459" i="11"/>
  <c r="A4459" i="11"/>
  <c r="O4458" i="11"/>
  <c r="N4458" i="11"/>
  <c r="E4458" i="11"/>
  <c r="D4458" i="11"/>
  <c r="B4458" i="11"/>
  <c r="A4458" i="11"/>
  <c r="O4457" i="11"/>
  <c r="N4457" i="11"/>
  <c r="E4457" i="11"/>
  <c r="D4457" i="11"/>
  <c r="B4457" i="11"/>
  <c r="A4457" i="11"/>
  <c r="O4456" i="11"/>
  <c r="N4456" i="11"/>
  <c r="E4456" i="11"/>
  <c r="D4456" i="11"/>
  <c r="B4456" i="11"/>
  <c r="A4456" i="11"/>
  <c r="O4455" i="11"/>
  <c r="N4455" i="11"/>
  <c r="E4455" i="11"/>
  <c r="D4455" i="11"/>
  <c r="B4455" i="11"/>
  <c r="A4455" i="11"/>
  <c r="O4454" i="11"/>
  <c r="N4454" i="11"/>
  <c r="E4454" i="11"/>
  <c r="D4454" i="11"/>
  <c r="B4454" i="11"/>
  <c r="A4454" i="11"/>
  <c r="O4453" i="11"/>
  <c r="N4453" i="11"/>
  <c r="E4453" i="11"/>
  <c r="D4453" i="11"/>
  <c r="B4453" i="11"/>
  <c r="A4453" i="11"/>
  <c r="O4452" i="11"/>
  <c r="N4452" i="11"/>
  <c r="E4452" i="11"/>
  <c r="D4452" i="11"/>
  <c r="B4452" i="11"/>
  <c r="A4452" i="11"/>
  <c r="O4451" i="11"/>
  <c r="N4451" i="11"/>
  <c r="E4451" i="11"/>
  <c r="D4451" i="11"/>
  <c r="B4451" i="11"/>
  <c r="A4451" i="11"/>
  <c r="O4450" i="11"/>
  <c r="N4450" i="11"/>
  <c r="E4450" i="11"/>
  <c r="D4450" i="11"/>
  <c r="B4450" i="11"/>
  <c r="A4450" i="11"/>
  <c r="O4449" i="11"/>
  <c r="N4449" i="11"/>
  <c r="E4449" i="11"/>
  <c r="D4449" i="11"/>
  <c r="B4449" i="11"/>
  <c r="A4449" i="11"/>
  <c r="O4448" i="11"/>
  <c r="N4448" i="11"/>
  <c r="E4448" i="11"/>
  <c r="D4448" i="11"/>
  <c r="B4448" i="11"/>
  <c r="A4448" i="11"/>
  <c r="O4447" i="11"/>
  <c r="N4447" i="11"/>
  <c r="E4447" i="11"/>
  <c r="D4447" i="11"/>
  <c r="B4447" i="11"/>
  <c r="A4447" i="11"/>
  <c r="O4446" i="11"/>
  <c r="N4446" i="11"/>
  <c r="E4446" i="11"/>
  <c r="D4446" i="11"/>
  <c r="B4446" i="11"/>
  <c r="A4446" i="11"/>
  <c r="O4445" i="11"/>
  <c r="N4445" i="11"/>
  <c r="E4445" i="11"/>
  <c r="D4445" i="11"/>
  <c r="B4445" i="11"/>
  <c r="A4445" i="11"/>
  <c r="O4444" i="11"/>
  <c r="N4444" i="11"/>
  <c r="E4444" i="11"/>
  <c r="D4444" i="11"/>
  <c r="B4444" i="11"/>
  <c r="A4444" i="11"/>
  <c r="O4443" i="11"/>
  <c r="N4443" i="11"/>
  <c r="E4443" i="11"/>
  <c r="D4443" i="11"/>
  <c r="B4443" i="11"/>
  <c r="A4443" i="11"/>
  <c r="O4442" i="11"/>
  <c r="N4442" i="11"/>
  <c r="E4442" i="11"/>
  <c r="D4442" i="11"/>
  <c r="B4442" i="11"/>
  <c r="A4442" i="11"/>
  <c r="O4441" i="11"/>
  <c r="N4441" i="11"/>
  <c r="E4441" i="11"/>
  <c r="D4441" i="11"/>
  <c r="B4441" i="11"/>
  <c r="A4441" i="11"/>
  <c r="O4440" i="11"/>
  <c r="N4440" i="11"/>
  <c r="E4440" i="11"/>
  <c r="D4440" i="11"/>
  <c r="B4440" i="11"/>
  <c r="A4440" i="11"/>
  <c r="O4439" i="11"/>
  <c r="N4439" i="11"/>
  <c r="E4439" i="11"/>
  <c r="D4439" i="11"/>
  <c r="B4439" i="11"/>
  <c r="A4439" i="11"/>
  <c r="O4438" i="11"/>
  <c r="N4438" i="11"/>
  <c r="E4438" i="11"/>
  <c r="D4438" i="11"/>
  <c r="B4438" i="11"/>
  <c r="A4438" i="11"/>
  <c r="O4437" i="11"/>
  <c r="N4437" i="11"/>
  <c r="E4437" i="11"/>
  <c r="D4437" i="11"/>
  <c r="B4437" i="11"/>
  <c r="A4437" i="11"/>
  <c r="O4436" i="11"/>
  <c r="N4436" i="11"/>
  <c r="E4436" i="11"/>
  <c r="D4436" i="11"/>
  <c r="B4436" i="11"/>
  <c r="A4436" i="11"/>
  <c r="O4435" i="11"/>
  <c r="N4435" i="11"/>
  <c r="E4435" i="11"/>
  <c r="D4435" i="11"/>
  <c r="B4435" i="11"/>
  <c r="A4435" i="11"/>
  <c r="O4434" i="11"/>
  <c r="N4434" i="11"/>
  <c r="E4434" i="11"/>
  <c r="D4434" i="11"/>
  <c r="B4434" i="11"/>
  <c r="A4434" i="11"/>
  <c r="O4433" i="11"/>
  <c r="N4433" i="11"/>
  <c r="E4433" i="11"/>
  <c r="D4433" i="11"/>
  <c r="B4433" i="11"/>
  <c r="A4433" i="11"/>
  <c r="O4432" i="11"/>
  <c r="N4432" i="11"/>
  <c r="E4432" i="11"/>
  <c r="D4432" i="11"/>
  <c r="B4432" i="11"/>
  <c r="A4432" i="11"/>
  <c r="O4431" i="11"/>
  <c r="N4431" i="11"/>
  <c r="E4431" i="11"/>
  <c r="D4431" i="11"/>
  <c r="B4431" i="11"/>
  <c r="A4431" i="11"/>
  <c r="O4430" i="11"/>
  <c r="N4430" i="11"/>
  <c r="E4430" i="11"/>
  <c r="D4430" i="11"/>
  <c r="B4430" i="11"/>
  <c r="A4430" i="11"/>
  <c r="O4429" i="11"/>
  <c r="N4429" i="11"/>
  <c r="E4429" i="11"/>
  <c r="D4429" i="11"/>
  <c r="B4429" i="11"/>
  <c r="A4429" i="11"/>
  <c r="O4428" i="11"/>
  <c r="N4428" i="11"/>
  <c r="E4428" i="11"/>
  <c r="D4428" i="11"/>
  <c r="B4428" i="11"/>
  <c r="A4428" i="11"/>
  <c r="O4427" i="11"/>
  <c r="N4427" i="11"/>
  <c r="E4427" i="11"/>
  <c r="D4427" i="11"/>
  <c r="B4427" i="11"/>
  <c r="A4427" i="11"/>
  <c r="O4426" i="11"/>
  <c r="N4426" i="11"/>
  <c r="E4426" i="11"/>
  <c r="D4426" i="11"/>
  <c r="B4426" i="11"/>
  <c r="A4426" i="11"/>
  <c r="O4425" i="11"/>
  <c r="N4425" i="11"/>
  <c r="E4425" i="11"/>
  <c r="D4425" i="11"/>
  <c r="B4425" i="11"/>
  <c r="A4425" i="11"/>
  <c r="O4424" i="11"/>
  <c r="N4424" i="11"/>
  <c r="E4424" i="11"/>
  <c r="D4424" i="11"/>
  <c r="B4424" i="11"/>
  <c r="A4424" i="11"/>
  <c r="O4423" i="11"/>
  <c r="N4423" i="11"/>
  <c r="E4423" i="11"/>
  <c r="D4423" i="11"/>
  <c r="B4423" i="11"/>
  <c r="A4423" i="11"/>
  <c r="O4422" i="11"/>
  <c r="N4422" i="11"/>
  <c r="E4422" i="11"/>
  <c r="D4422" i="11"/>
  <c r="B4422" i="11"/>
  <c r="A4422" i="11"/>
  <c r="O4421" i="11"/>
  <c r="N4421" i="11"/>
  <c r="E4421" i="11"/>
  <c r="D4421" i="11"/>
  <c r="B4421" i="11"/>
  <c r="A4421" i="11"/>
  <c r="O4420" i="11"/>
  <c r="N4420" i="11"/>
  <c r="E4420" i="11"/>
  <c r="D4420" i="11"/>
  <c r="B4420" i="11"/>
  <c r="A4420" i="11"/>
  <c r="O4419" i="11"/>
  <c r="N4419" i="11"/>
  <c r="E4419" i="11"/>
  <c r="D4419" i="11"/>
  <c r="B4419" i="11"/>
  <c r="A4419" i="11"/>
  <c r="O4418" i="11"/>
  <c r="N4418" i="11"/>
  <c r="E4418" i="11"/>
  <c r="D4418" i="11"/>
  <c r="B4418" i="11"/>
  <c r="A4418" i="11"/>
  <c r="O4417" i="11"/>
  <c r="N4417" i="11"/>
  <c r="E4417" i="11"/>
  <c r="D4417" i="11"/>
  <c r="B4417" i="11"/>
  <c r="A4417" i="11"/>
  <c r="O4416" i="11"/>
  <c r="N4416" i="11"/>
  <c r="E4416" i="11"/>
  <c r="D4416" i="11"/>
  <c r="B4416" i="11"/>
  <c r="A4416" i="11"/>
  <c r="O4415" i="11"/>
  <c r="N4415" i="11"/>
  <c r="E4415" i="11"/>
  <c r="D4415" i="11"/>
  <c r="B4415" i="11"/>
  <c r="A4415" i="11"/>
  <c r="O4414" i="11"/>
  <c r="N4414" i="11"/>
  <c r="E4414" i="11"/>
  <c r="D4414" i="11"/>
  <c r="B4414" i="11"/>
  <c r="A4414" i="11"/>
  <c r="O4413" i="11"/>
  <c r="N4413" i="11"/>
  <c r="E4413" i="11"/>
  <c r="D4413" i="11"/>
  <c r="B4413" i="11"/>
  <c r="A4413" i="11"/>
  <c r="O4412" i="11"/>
  <c r="N4412" i="11"/>
  <c r="E4412" i="11"/>
  <c r="D4412" i="11"/>
  <c r="B4412" i="11"/>
  <c r="A4412" i="11"/>
  <c r="O4411" i="11"/>
  <c r="N4411" i="11"/>
  <c r="E4411" i="11"/>
  <c r="D4411" i="11"/>
  <c r="B4411" i="11"/>
  <c r="A4411" i="11"/>
  <c r="O4410" i="11"/>
  <c r="N4410" i="11"/>
  <c r="E4410" i="11"/>
  <c r="D4410" i="11"/>
  <c r="B4410" i="11"/>
  <c r="A4410" i="11"/>
  <c r="O4409" i="11"/>
  <c r="N4409" i="11"/>
  <c r="E4409" i="11"/>
  <c r="D4409" i="11"/>
  <c r="B4409" i="11"/>
  <c r="A4409" i="11"/>
  <c r="O4408" i="11"/>
  <c r="N4408" i="11"/>
  <c r="E4408" i="11"/>
  <c r="D4408" i="11"/>
  <c r="B4408" i="11"/>
  <c r="A4408" i="11"/>
  <c r="O4407" i="11"/>
  <c r="N4407" i="11"/>
  <c r="E4407" i="11"/>
  <c r="D4407" i="11"/>
  <c r="B4407" i="11"/>
  <c r="A4407" i="11"/>
  <c r="O4406" i="11"/>
  <c r="N4406" i="11"/>
  <c r="E4406" i="11"/>
  <c r="D4406" i="11"/>
  <c r="B4406" i="11"/>
  <c r="A4406" i="11"/>
  <c r="O4405" i="11"/>
  <c r="N4405" i="11"/>
  <c r="E4405" i="11"/>
  <c r="D4405" i="11"/>
  <c r="B4405" i="11"/>
  <c r="A4405" i="11"/>
  <c r="O4404" i="11"/>
  <c r="N4404" i="11"/>
  <c r="E4404" i="11"/>
  <c r="D4404" i="11"/>
  <c r="B4404" i="11"/>
  <c r="A4404" i="11"/>
  <c r="O4403" i="11"/>
  <c r="N4403" i="11"/>
  <c r="E4403" i="11"/>
  <c r="D4403" i="11"/>
  <c r="B4403" i="11"/>
  <c r="A4403" i="11"/>
  <c r="O4402" i="11"/>
  <c r="N4402" i="11"/>
  <c r="E4402" i="11"/>
  <c r="D4402" i="11"/>
  <c r="B4402" i="11"/>
  <c r="A4402" i="11"/>
  <c r="O4401" i="11"/>
  <c r="N4401" i="11"/>
  <c r="E4401" i="11"/>
  <c r="D4401" i="11"/>
  <c r="B4401" i="11"/>
  <c r="A4401" i="11"/>
  <c r="O4400" i="11"/>
  <c r="N4400" i="11"/>
  <c r="E4400" i="11"/>
  <c r="D4400" i="11"/>
  <c r="B4400" i="11"/>
  <c r="A4400" i="11"/>
  <c r="O4399" i="11"/>
  <c r="N4399" i="11"/>
  <c r="E4399" i="11"/>
  <c r="D4399" i="11"/>
  <c r="B4399" i="11"/>
  <c r="A4399" i="11"/>
  <c r="O4398" i="11"/>
  <c r="N4398" i="11"/>
  <c r="E4398" i="11"/>
  <c r="D4398" i="11"/>
  <c r="B4398" i="11"/>
  <c r="A4398" i="11"/>
  <c r="O4397" i="11"/>
  <c r="N4397" i="11"/>
  <c r="E4397" i="11"/>
  <c r="D4397" i="11"/>
  <c r="B4397" i="11"/>
  <c r="A4397" i="11"/>
  <c r="O4396" i="11"/>
  <c r="N4396" i="11"/>
  <c r="E4396" i="11"/>
  <c r="D4396" i="11"/>
  <c r="B4396" i="11"/>
  <c r="A4396" i="11"/>
  <c r="O4395" i="11"/>
  <c r="N4395" i="11"/>
  <c r="E4395" i="11"/>
  <c r="D4395" i="11"/>
  <c r="B4395" i="11"/>
  <c r="A4395" i="11"/>
  <c r="O4394" i="11"/>
  <c r="N4394" i="11"/>
  <c r="E4394" i="11"/>
  <c r="D4394" i="11"/>
  <c r="B4394" i="11"/>
  <c r="A4394" i="11"/>
  <c r="O4393" i="11"/>
  <c r="N4393" i="11"/>
  <c r="E4393" i="11"/>
  <c r="D4393" i="11"/>
  <c r="B4393" i="11"/>
  <c r="A4393" i="11"/>
  <c r="O4392" i="11"/>
  <c r="N4392" i="11"/>
  <c r="E4392" i="11"/>
  <c r="D4392" i="11"/>
  <c r="B4392" i="11"/>
  <c r="A4392" i="11"/>
  <c r="O4391" i="11"/>
  <c r="N4391" i="11"/>
  <c r="E4391" i="11"/>
  <c r="D4391" i="11"/>
  <c r="B4391" i="11"/>
  <c r="A4391" i="11"/>
  <c r="O4390" i="11"/>
  <c r="N4390" i="11"/>
  <c r="E4390" i="11"/>
  <c r="D4390" i="11"/>
  <c r="B4390" i="11"/>
  <c r="A4390" i="11"/>
  <c r="O4389" i="11"/>
  <c r="N4389" i="11"/>
  <c r="E4389" i="11"/>
  <c r="D4389" i="11"/>
  <c r="B4389" i="11"/>
  <c r="A4389" i="11"/>
  <c r="O4388" i="11"/>
  <c r="N4388" i="11"/>
  <c r="E4388" i="11"/>
  <c r="D4388" i="11"/>
  <c r="B4388" i="11"/>
  <c r="A4388" i="11"/>
  <c r="O4387" i="11"/>
  <c r="N4387" i="11"/>
  <c r="E4387" i="11"/>
  <c r="D4387" i="11"/>
  <c r="B4387" i="11"/>
  <c r="A4387" i="11"/>
  <c r="O4386" i="11"/>
  <c r="N4386" i="11"/>
  <c r="E4386" i="11"/>
  <c r="D4386" i="11"/>
  <c r="B4386" i="11"/>
  <c r="A4386" i="11"/>
  <c r="O4385" i="11"/>
  <c r="N4385" i="11"/>
  <c r="E4385" i="11"/>
  <c r="D4385" i="11"/>
  <c r="B4385" i="11"/>
  <c r="A4385" i="11"/>
  <c r="O4384" i="11"/>
  <c r="N4384" i="11"/>
  <c r="E4384" i="11"/>
  <c r="D4384" i="11"/>
  <c r="B4384" i="11"/>
  <c r="A4384" i="11"/>
  <c r="O4383" i="11"/>
  <c r="N4383" i="11"/>
  <c r="E4383" i="11"/>
  <c r="D4383" i="11"/>
  <c r="B4383" i="11"/>
  <c r="A4383" i="11"/>
  <c r="O4382" i="11"/>
  <c r="N4382" i="11"/>
  <c r="E4382" i="11"/>
  <c r="D4382" i="11"/>
  <c r="B4382" i="11"/>
  <c r="A4382" i="11"/>
  <c r="O4381" i="11"/>
  <c r="N4381" i="11"/>
  <c r="E4381" i="11"/>
  <c r="D4381" i="11"/>
  <c r="B4381" i="11"/>
  <c r="A4381" i="11"/>
  <c r="O4380" i="11"/>
  <c r="N4380" i="11"/>
  <c r="E4380" i="11"/>
  <c r="D4380" i="11"/>
  <c r="B4380" i="11"/>
  <c r="A4380" i="11"/>
  <c r="O4379" i="11"/>
  <c r="N4379" i="11"/>
  <c r="E4379" i="11"/>
  <c r="D4379" i="11"/>
  <c r="B4379" i="11"/>
  <c r="A4379" i="11"/>
  <c r="O4378" i="11"/>
  <c r="N4378" i="11"/>
  <c r="E4378" i="11"/>
  <c r="D4378" i="11"/>
  <c r="B4378" i="11"/>
  <c r="A4378" i="11"/>
  <c r="O4377" i="11"/>
  <c r="N4377" i="11"/>
  <c r="E4377" i="11"/>
  <c r="D4377" i="11"/>
  <c r="B4377" i="11"/>
  <c r="A4377" i="11"/>
  <c r="O4376" i="11"/>
  <c r="N4376" i="11"/>
  <c r="E4376" i="11"/>
  <c r="D4376" i="11"/>
  <c r="B4376" i="11"/>
  <c r="A4376" i="11"/>
  <c r="O4375" i="11"/>
  <c r="N4375" i="11"/>
  <c r="E4375" i="11"/>
  <c r="D4375" i="11"/>
  <c r="B4375" i="11"/>
  <c r="A4375" i="11"/>
  <c r="O4374" i="11"/>
  <c r="N4374" i="11"/>
  <c r="E4374" i="11"/>
  <c r="D4374" i="11"/>
  <c r="B4374" i="11"/>
  <c r="A4374" i="11"/>
  <c r="O4373" i="11"/>
  <c r="N4373" i="11"/>
  <c r="E4373" i="11"/>
  <c r="D4373" i="11"/>
  <c r="B4373" i="11"/>
  <c r="A4373" i="11"/>
  <c r="O4372" i="11"/>
  <c r="N4372" i="11"/>
  <c r="E4372" i="11"/>
  <c r="D4372" i="11"/>
  <c r="B4372" i="11"/>
  <c r="A4372" i="11"/>
  <c r="O4371" i="11"/>
  <c r="N4371" i="11"/>
  <c r="E4371" i="11"/>
  <c r="D4371" i="11"/>
  <c r="B4371" i="11"/>
  <c r="A4371" i="11"/>
  <c r="O4370" i="11"/>
  <c r="N4370" i="11"/>
  <c r="E4370" i="11"/>
  <c r="D4370" i="11"/>
  <c r="B4370" i="11"/>
  <c r="A4370" i="11"/>
  <c r="O4369" i="11"/>
  <c r="N4369" i="11"/>
  <c r="E4369" i="11"/>
  <c r="D4369" i="11"/>
  <c r="B4369" i="11"/>
  <c r="A4369" i="11"/>
  <c r="O4368" i="11"/>
  <c r="N4368" i="11"/>
  <c r="E4368" i="11"/>
  <c r="D4368" i="11"/>
  <c r="B4368" i="11"/>
  <c r="A4368" i="11"/>
  <c r="O4367" i="11"/>
  <c r="N4367" i="11"/>
  <c r="E4367" i="11"/>
  <c r="D4367" i="11"/>
  <c r="B4367" i="11"/>
  <c r="A4367" i="11"/>
  <c r="O4366" i="11"/>
  <c r="N4366" i="11"/>
  <c r="E4366" i="11"/>
  <c r="D4366" i="11"/>
  <c r="B4366" i="11"/>
  <c r="A4366" i="11"/>
  <c r="O4365" i="11"/>
  <c r="N4365" i="11"/>
  <c r="E4365" i="11"/>
  <c r="D4365" i="11"/>
  <c r="B4365" i="11"/>
  <c r="A4365" i="11"/>
  <c r="O4364" i="11"/>
  <c r="N4364" i="11"/>
  <c r="E4364" i="11"/>
  <c r="D4364" i="11"/>
  <c r="B4364" i="11"/>
  <c r="A4364" i="11"/>
  <c r="O4363" i="11"/>
  <c r="N4363" i="11"/>
  <c r="E4363" i="11"/>
  <c r="D4363" i="11"/>
  <c r="B4363" i="11"/>
  <c r="A4363" i="11"/>
  <c r="O4362" i="11"/>
  <c r="N4362" i="11"/>
  <c r="E4362" i="11"/>
  <c r="D4362" i="11"/>
  <c r="B4362" i="11"/>
  <c r="A4362" i="11"/>
  <c r="O4361" i="11"/>
  <c r="N4361" i="11"/>
  <c r="E4361" i="11"/>
  <c r="D4361" i="11"/>
  <c r="B4361" i="11"/>
  <c r="A4361" i="11"/>
  <c r="O4360" i="11"/>
  <c r="N4360" i="11"/>
  <c r="E4360" i="11"/>
  <c r="D4360" i="11"/>
  <c r="B4360" i="11"/>
  <c r="A4360" i="11"/>
  <c r="O4359" i="11"/>
  <c r="N4359" i="11"/>
  <c r="E4359" i="11"/>
  <c r="D4359" i="11"/>
  <c r="B4359" i="11"/>
  <c r="A4359" i="11"/>
  <c r="O4358" i="11"/>
  <c r="N4358" i="11"/>
  <c r="E4358" i="11"/>
  <c r="D4358" i="11"/>
  <c r="B4358" i="11"/>
  <c r="A4358" i="11"/>
  <c r="O4357" i="11"/>
  <c r="N4357" i="11"/>
  <c r="E4357" i="11"/>
  <c r="D4357" i="11"/>
  <c r="B4357" i="11"/>
  <c r="A4357" i="11"/>
  <c r="O4356" i="11"/>
  <c r="N4356" i="11"/>
  <c r="E4356" i="11"/>
  <c r="D4356" i="11"/>
  <c r="B4356" i="11"/>
  <c r="A4356" i="11"/>
  <c r="O4355" i="11"/>
  <c r="N4355" i="11"/>
  <c r="E4355" i="11"/>
  <c r="D4355" i="11"/>
  <c r="B4355" i="11"/>
  <c r="A4355" i="11"/>
  <c r="O4354" i="11"/>
  <c r="N4354" i="11"/>
  <c r="E4354" i="11"/>
  <c r="D4354" i="11"/>
  <c r="B4354" i="11"/>
  <c r="A4354" i="11"/>
  <c r="O4353" i="11"/>
  <c r="N4353" i="11"/>
  <c r="E4353" i="11"/>
  <c r="D4353" i="11"/>
  <c r="B4353" i="11"/>
  <c r="A4353" i="11"/>
  <c r="O4352" i="11"/>
  <c r="N4352" i="11"/>
  <c r="E4352" i="11"/>
  <c r="D4352" i="11"/>
  <c r="B4352" i="11"/>
  <c r="A4352" i="11"/>
  <c r="O4351" i="11"/>
  <c r="N4351" i="11"/>
  <c r="E4351" i="11"/>
  <c r="D4351" i="11"/>
  <c r="B4351" i="11"/>
  <c r="A4351" i="11"/>
  <c r="O4350" i="11"/>
  <c r="N4350" i="11"/>
  <c r="E4350" i="11"/>
  <c r="D4350" i="11"/>
  <c r="B4350" i="11"/>
  <c r="A4350" i="11"/>
  <c r="O4349" i="11"/>
  <c r="N4349" i="11"/>
  <c r="E4349" i="11"/>
  <c r="D4349" i="11"/>
  <c r="B4349" i="11"/>
  <c r="A4349" i="11"/>
  <c r="O4348" i="11"/>
  <c r="N4348" i="11"/>
  <c r="E4348" i="11"/>
  <c r="D4348" i="11"/>
  <c r="B4348" i="11"/>
  <c r="A4348" i="11"/>
  <c r="O4347" i="11"/>
  <c r="N4347" i="11"/>
  <c r="E4347" i="11"/>
  <c r="D4347" i="11"/>
  <c r="B4347" i="11"/>
  <c r="A4347" i="11"/>
  <c r="O4346" i="11"/>
  <c r="N4346" i="11"/>
  <c r="E4346" i="11"/>
  <c r="D4346" i="11"/>
  <c r="B4346" i="11"/>
  <c r="A4346" i="11"/>
  <c r="O4345" i="11"/>
  <c r="N4345" i="11"/>
  <c r="E4345" i="11"/>
  <c r="D4345" i="11"/>
  <c r="B4345" i="11"/>
  <c r="A4345" i="11"/>
  <c r="O4344" i="11"/>
  <c r="N4344" i="11"/>
  <c r="E4344" i="11"/>
  <c r="D4344" i="11"/>
  <c r="B4344" i="11"/>
  <c r="A4344" i="11"/>
  <c r="O4343" i="11"/>
  <c r="N4343" i="11"/>
  <c r="E4343" i="11"/>
  <c r="D4343" i="11"/>
  <c r="B4343" i="11"/>
  <c r="A4343" i="11"/>
  <c r="O4342" i="11"/>
  <c r="N4342" i="11"/>
  <c r="E4342" i="11"/>
  <c r="D4342" i="11"/>
  <c r="B4342" i="11"/>
  <c r="A4342" i="11"/>
  <c r="O4341" i="11"/>
  <c r="N4341" i="11"/>
  <c r="E4341" i="11"/>
  <c r="D4341" i="11"/>
  <c r="B4341" i="11"/>
  <c r="A4341" i="11"/>
  <c r="O4340" i="11"/>
  <c r="N4340" i="11"/>
  <c r="E4340" i="11"/>
  <c r="D4340" i="11"/>
  <c r="B4340" i="11"/>
  <c r="A4340" i="11"/>
  <c r="O4339" i="11"/>
  <c r="N4339" i="11"/>
  <c r="E4339" i="11"/>
  <c r="D4339" i="11"/>
  <c r="B4339" i="11"/>
  <c r="A4339" i="11"/>
  <c r="O4338" i="11"/>
  <c r="N4338" i="11"/>
  <c r="E4338" i="11"/>
  <c r="D4338" i="11"/>
  <c r="B4338" i="11"/>
  <c r="A4338" i="11"/>
  <c r="O4337" i="11"/>
  <c r="N4337" i="11"/>
  <c r="E4337" i="11"/>
  <c r="D4337" i="11"/>
  <c r="B4337" i="11"/>
  <c r="A4337" i="11"/>
  <c r="O4336" i="11"/>
  <c r="N4336" i="11"/>
  <c r="E4336" i="11"/>
  <c r="D4336" i="11"/>
  <c r="B4336" i="11"/>
  <c r="A4336" i="11"/>
  <c r="O4335" i="11"/>
  <c r="N4335" i="11"/>
  <c r="E4335" i="11"/>
  <c r="D4335" i="11"/>
  <c r="B4335" i="11"/>
  <c r="A4335" i="11"/>
  <c r="O4334" i="11"/>
  <c r="N4334" i="11"/>
  <c r="E4334" i="11"/>
  <c r="D4334" i="11"/>
  <c r="B4334" i="11"/>
  <c r="A4334" i="11"/>
  <c r="O4333" i="11"/>
  <c r="N4333" i="11"/>
  <c r="E4333" i="11"/>
  <c r="D4333" i="11"/>
  <c r="B4333" i="11"/>
  <c r="A4333" i="11"/>
  <c r="O4332" i="11"/>
  <c r="N4332" i="11"/>
  <c r="E4332" i="11"/>
  <c r="D4332" i="11"/>
  <c r="B4332" i="11"/>
  <c r="A4332" i="11"/>
  <c r="O4331" i="11"/>
  <c r="N4331" i="11"/>
  <c r="E4331" i="11"/>
  <c r="D4331" i="11"/>
  <c r="B4331" i="11"/>
  <c r="A4331" i="11"/>
  <c r="O4330" i="11"/>
  <c r="N4330" i="11"/>
  <c r="E4330" i="11"/>
  <c r="D4330" i="11"/>
  <c r="B4330" i="11"/>
  <c r="A4330" i="11"/>
  <c r="O4329" i="11"/>
  <c r="N4329" i="11"/>
  <c r="E4329" i="11"/>
  <c r="D4329" i="11"/>
  <c r="B4329" i="11"/>
  <c r="A4329" i="11"/>
  <c r="O4328" i="11"/>
  <c r="N4328" i="11"/>
  <c r="E4328" i="11"/>
  <c r="D4328" i="11"/>
  <c r="B4328" i="11"/>
  <c r="A4328" i="11"/>
  <c r="O4327" i="11"/>
  <c r="N4327" i="11"/>
  <c r="E4327" i="11"/>
  <c r="D4327" i="11"/>
  <c r="B4327" i="11"/>
  <c r="A4327" i="11"/>
  <c r="O4326" i="11"/>
  <c r="N4326" i="11"/>
  <c r="E4326" i="11"/>
  <c r="D4326" i="11"/>
  <c r="B4326" i="11"/>
  <c r="A4326" i="11"/>
  <c r="O4325" i="11"/>
  <c r="N4325" i="11"/>
  <c r="E4325" i="11"/>
  <c r="D4325" i="11"/>
  <c r="B4325" i="11"/>
  <c r="A4325" i="11"/>
  <c r="O4324" i="11"/>
  <c r="N4324" i="11"/>
  <c r="E4324" i="11"/>
  <c r="D4324" i="11"/>
  <c r="B4324" i="11"/>
  <c r="A4324" i="11"/>
  <c r="O4323" i="11"/>
  <c r="N4323" i="11"/>
  <c r="E4323" i="11"/>
  <c r="D4323" i="11"/>
  <c r="B4323" i="11"/>
  <c r="A4323" i="11"/>
  <c r="O4322" i="11"/>
  <c r="N4322" i="11"/>
  <c r="E4322" i="11"/>
  <c r="D4322" i="11"/>
  <c r="B4322" i="11"/>
  <c r="A4322" i="11"/>
  <c r="O4321" i="11"/>
  <c r="N4321" i="11"/>
  <c r="E4321" i="11"/>
  <c r="D4321" i="11"/>
  <c r="B4321" i="11"/>
  <c r="A4321" i="11"/>
  <c r="O4320" i="11"/>
  <c r="N4320" i="11"/>
  <c r="E4320" i="11"/>
  <c r="D4320" i="11"/>
  <c r="B4320" i="11"/>
  <c r="A4320" i="11"/>
  <c r="O4319" i="11"/>
  <c r="N4319" i="11"/>
  <c r="E4319" i="11"/>
  <c r="D4319" i="11"/>
  <c r="B4319" i="11"/>
  <c r="A4319" i="11"/>
  <c r="O4318" i="11"/>
  <c r="N4318" i="11"/>
  <c r="E4318" i="11"/>
  <c r="D4318" i="11"/>
  <c r="B4318" i="11"/>
  <c r="A4318" i="11"/>
  <c r="O4317" i="11"/>
  <c r="N4317" i="11"/>
  <c r="E4317" i="11"/>
  <c r="D4317" i="11"/>
  <c r="B4317" i="11"/>
  <c r="A4317" i="11"/>
  <c r="O4316" i="11"/>
  <c r="N4316" i="11"/>
  <c r="E4316" i="11"/>
  <c r="D4316" i="11"/>
  <c r="B4316" i="11"/>
  <c r="A4316" i="11"/>
  <c r="O4315" i="11"/>
  <c r="N4315" i="11"/>
  <c r="E4315" i="11"/>
  <c r="D4315" i="11"/>
  <c r="B4315" i="11"/>
  <c r="A4315" i="11"/>
  <c r="O4314" i="11"/>
  <c r="N4314" i="11"/>
  <c r="E4314" i="11"/>
  <c r="D4314" i="11"/>
  <c r="B4314" i="11"/>
  <c r="A4314" i="11"/>
  <c r="O4313" i="11"/>
  <c r="N4313" i="11"/>
  <c r="E4313" i="11"/>
  <c r="D4313" i="11"/>
  <c r="B4313" i="11"/>
  <c r="A4313" i="11"/>
  <c r="O4312" i="11"/>
  <c r="N4312" i="11"/>
  <c r="E4312" i="11"/>
  <c r="D4312" i="11"/>
  <c r="B4312" i="11"/>
  <c r="A4312" i="11"/>
  <c r="O4311" i="11"/>
  <c r="N4311" i="11"/>
  <c r="E4311" i="11"/>
  <c r="D4311" i="11"/>
  <c r="B4311" i="11"/>
  <c r="A4311" i="11"/>
  <c r="O4310" i="11"/>
  <c r="N4310" i="11"/>
  <c r="E4310" i="11"/>
  <c r="D4310" i="11"/>
  <c r="B4310" i="11"/>
  <c r="A4310" i="11"/>
  <c r="O4309" i="11"/>
  <c r="N4309" i="11"/>
  <c r="E4309" i="11"/>
  <c r="D4309" i="11"/>
  <c r="B4309" i="11"/>
  <c r="A4309" i="11"/>
  <c r="O4308" i="11"/>
  <c r="N4308" i="11"/>
  <c r="E4308" i="11"/>
  <c r="D4308" i="11"/>
  <c r="B4308" i="11"/>
  <c r="A4308" i="11"/>
  <c r="O4307" i="11"/>
  <c r="N4307" i="11"/>
  <c r="E4307" i="11"/>
  <c r="D4307" i="11"/>
  <c r="B4307" i="11"/>
  <c r="A4307" i="11"/>
  <c r="O4306" i="11"/>
  <c r="N4306" i="11"/>
  <c r="E4306" i="11"/>
  <c r="D4306" i="11"/>
  <c r="B4306" i="11"/>
  <c r="A4306" i="11"/>
  <c r="O4305" i="11"/>
  <c r="N4305" i="11"/>
  <c r="E4305" i="11"/>
  <c r="D4305" i="11"/>
  <c r="B4305" i="11"/>
  <c r="A4305" i="11"/>
  <c r="O4304" i="11"/>
  <c r="N4304" i="11"/>
  <c r="E4304" i="11"/>
  <c r="D4304" i="11"/>
  <c r="B4304" i="11"/>
  <c r="A4304" i="11"/>
  <c r="O4303" i="11"/>
  <c r="N4303" i="11"/>
  <c r="E4303" i="11"/>
  <c r="D4303" i="11"/>
  <c r="B4303" i="11"/>
  <c r="A4303" i="11"/>
  <c r="O4302" i="11"/>
  <c r="N4302" i="11"/>
  <c r="E4302" i="11"/>
  <c r="D4302" i="11"/>
  <c r="B4302" i="11"/>
  <c r="A4302" i="11"/>
  <c r="O4301" i="11"/>
  <c r="N4301" i="11"/>
  <c r="E4301" i="11"/>
  <c r="D4301" i="11"/>
  <c r="B4301" i="11"/>
  <c r="A4301" i="11"/>
  <c r="O4300" i="11"/>
  <c r="N4300" i="11"/>
  <c r="E4300" i="11"/>
  <c r="D4300" i="11"/>
  <c r="B4300" i="11"/>
  <c r="A4300" i="11"/>
  <c r="O4299" i="11"/>
  <c r="N4299" i="11"/>
  <c r="E4299" i="11"/>
  <c r="D4299" i="11"/>
  <c r="B4299" i="11"/>
  <c r="A4299" i="11"/>
  <c r="O4298" i="11"/>
  <c r="N4298" i="11"/>
  <c r="E4298" i="11"/>
  <c r="D4298" i="11"/>
  <c r="B4298" i="11"/>
  <c r="A4298" i="11"/>
  <c r="O4297" i="11"/>
  <c r="N4297" i="11"/>
  <c r="E4297" i="11"/>
  <c r="D4297" i="11"/>
  <c r="B4297" i="11"/>
  <c r="A4297" i="11"/>
  <c r="O4296" i="11"/>
  <c r="N4296" i="11"/>
  <c r="E4296" i="11"/>
  <c r="D4296" i="11"/>
  <c r="B4296" i="11"/>
  <c r="A4296" i="11"/>
  <c r="O4295" i="11"/>
  <c r="N4295" i="11"/>
  <c r="E4295" i="11"/>
  <c r="D4295" i="11"/>
  <c r="B4295" i="11"/>
  <c r="A4295" i="11"/>
  <c r="O4294" i="11"/>
  <c r="N4294" i="11"/>
  <c r="E4294" i="11"/>
  <c r="D4294" i="11"/>
  <c r="B4294" i="11"/>
  <c r="A4294" i="11"/>
  <c r="O4293" i="11"/>
  <c r="N4293" i="11"/>
  <c r="E4293" i="11"/>
  <c r="D4293" i="11"/>
  <c r="B4293" i="11"/>
  <c r="A4293" i="11"/>
  <c r="O4292" i="11"/>
  <c r="N4292" i="11"/>
  <c r="E4292" i="11"/>
  <c r="D4292" i="11"/>
  <c r="B4292" i="11"/>
  <c r="A4292" i="11"/>
  <c r="O4291" i="11"/>
  <c r="N4291" i="11"/>
  <c r="E4291" i="11"/>
  <c r="D4291" i="11"/>
  <c r="B4291" i="11"/>
  <c r="A4291" i="11"/>
  <c r="O4290" i="11"/>
  <c r="N4290" i="11"/>
  <c r="E4290" i="11"/>
  <c r="D4290" i="11"/>
  <c r="B4290" i="11"/>
  <c r="A4290" i="11"/>
  <c r="O4289" i="11"/>
  <c r="N4289" i="11"/>
  <c r="E4289" i="11"/>
  <c r="D4289" i="11"/>
  <c r="B4289" i="11"/>
  <c r="A4289" i="11"/>
  <c r="O4288" i="11"/>
  <c r="N4288" i="11"/>
  <c r="E4288" i="11"/>
  <c r="D4288" i="11"/>
  <c r="B4288" i="11"/>
  <c r="A4288" i="11"/>
  <c r="O4287" i="11"/>
  <c r="N4287" i="11"/>
  <c r="E4287" i="11"/>
  <c r="D4287" i="11"/>
  <c r="B4287" i="11"/>
  <c r="A4287" i="11"/>
  <c r="O4286" i="11"/>
  <c r="N4286" i="11"/>
  <c r="E4286" i="11"/>
  <c r="D4286" i="11"/>
  <c r="B4286" i="11"/>
  <c r="A4286" i="11"/>
  <c r="O4285" i="11"/>
  <c r="N4285" i="11"/>
  <c r="E4285" i="11"/>
  <c r="D4285" i="11"/>
  <c r="B4285" i="11"/>
  <c r="A4285" i="11"/>
  <c r="O4284" i="11"/>
  <c r="N4284" i="11"/>
  <c r="E4284" i="11"/>
  <c r="D4284" i="11"/>
  <c r="B4284" i="11"/>
  <c r="A4284" i="11"/>
  <c r="O4283" i="11"/>
  <c r="N4283" i="11"/>
  <c r="E4283" i="11"/>
  <c r="D4283" i="11"/>
  <c r="B4283" i="11"/>
  <c r="A4283" i="11"/>
  <c r="O4282" i="11"/>
  <c r="N4282" i="11"/>
  <c r="E4282" i="11"/>
  <c r="D4282" i="11"/>
  <c r="B4282" i="11"/>
  <c r="A4282" i="11"/>
  <c r="O4281" i="11"/>
  <c r="N4281" i="11"/>
  <c r="E4281" i="11"/>
  <c r="D4281" i="11"/>
  <c r="B4281" i="11"/>
  <c r="A4281" i="11"/>
  <c r="O4280" i="11"/>
  <c r="N4280" i="11"/>
  <c r="E4280" i="11"/>
  <c r="D4280" i="11"/>
  <c r="B4280" i="11"/>
  <c r="A4280" i="11"/>
  <c r="O4279" i="11"/>
  <c r="N4279" i="11"/>
  <c r="E4279" i="11"/>
  <c r="D4279" i="11"/>
  <c r="B4279" i="11"/>
  <c r="A4279" i="11"/>
  <c r="O4278" i="11"/>
  <c r="N4278" i="11"/>
  <c r="E4278" i="11"/>
  <c r="D4278" i="11"/>
  <c r="B4278" i="11"/>
  <c r="A4278" i="11"/>
  <c r="O4277" i="11"/>
  <c r="N4277" i="11"/>
  <c r="E4277" i="11"/>
  <c r="D4277" i="11"/>
  <c r="B4277" i="11"/>
  <c r="A4277" i="11"/>
  <c r="O4276" i="11"/>
  <c r="N4276" i="11"/>
  <c r="E4276" i="11"/>
  <c r="D4276" i="11"/>
  <c r="B4276" i="11"/>
  <c r="A4276" i="11"/>
  <c r="O4275" i="11"/>
  <c r="N4275" i="11"/>
  <c r="E4275" i="11"/>
  <c r="D4275" i="11"/>
  <c r="B4275" i="11"/>
  <c r="A4275" i="11"/>
  <c r="O4274" i="11"/>
  <c r="N4274" i="11"/>
  <c r="E4274" i="11"/>
  <c r="D4274" i="11"/>
  <c r="B4274" i="11"/>
  <c r="A4274" i="11"/>
  <c r="O4273" i="11"/>
  <c r="N4273" i="11"/>
  <c r="E4273" i="11"/>
  <c r="D4273" i="11"/>
  <c r="B4273" i="11"/>
  <c r="A4273" i="11"/>
  <c r="O4272" i="11"/>
  <c r="N4272" i="11"/>
  <c r="E4272" i="11"/>
  <c r="D4272" i="11"/>
  <c r="B4272" i="11"/>
  <c r="A4272" i="11"/>
  <c r="O4271" i="11"/>
  <c r="N4271" i="11"/>
  <c r="E4271" i="11"/>
  <c r="D4271" i="11"/>
  <c r="B4271" i="11"/>
  <c r="A4271" i="11"/>
  <c r="O4270" i="11"/>
  <c r="N4270" i="11"/>
  <c r="E4270" i="11"/>
  <c r="D4270" i="11"/>
  <c r="B4270" i="11"/>
  <c r="A4270" i="11"/>
  <c r="O4269" i="11"/>
  <c r="N4269" i="11"/>
  <c r="E4269" i="11"/>
  <c r="D4269" i="11"/>
  <c r="B4269" i="11"/>
  <c r="A4269" i="11"/>
  <c r="O4268" i="11"/>
  <c r="N4268" i="11"/>
  <c r="E4268" i="11"/>
  <c r="D4268" i="11"/>
  <c r="B4268" i="11"/>
  <c r="A4268" i="11"/>
  <c r="O4267" i="11"/>
  <c r="N4267" i="11"/>
  <c r="E4267" i="11"/>
  <c r="D4267" i="11"/>
  <c r="B4267" i="11"/>
  <c r="A4267" i="11"/>
  <c r="O4266" i="11"/>
  <c r="N4266" i="11"/>
  <c r="E4266" i="11"/>
  <c r="D4266" i="11"/>
  <c r="B4266" i="11"/>
  <c r="A4266" i="11"/>
  <c r="O4265" i="11"/>
  <c r="N4265" i="11"/>
  <c r="E4265" i="11"/>
  <c r="D4265" i="11"/>
  <c r="B4265" i="11"/>
  <c r="A4265" i="11"/>
  <c r="O4264" i="11"/>
  <c r="N4264" i="11"/>
  <c r="E4264" i="11"/>
  <c r="D4264" i="11"/>
  <c r="B4264" i="11"/>
  <c r="A4264" i="11"/>
  <c r="O4263" i="11"/>
  <c r="N4263" i="11"/>
  <c r="E4263" i="11"/>
  <c r="D4263" i="11"/>
  <c r="B4263" i="11"/>
  <c r="A4263" i="11"/>
  <c r="O4262" i="11"/>
  <c r="N4262" i="11"/>
  <c r="E4262" i="11"/>
  <c r="D4262" i="11"/>
  <c r="B4262" i="11"/>
  <c r="A4262" i="11"/>
  <c r="O4261" i="11"/>
  <c r="N4261" i="11"/>
  <c r="E4261" i="11"/>
  <c r="D4261" i="11"/>
  <c r="B4261" i="11"/>
  <c r="A4261" i="11"/>
  <c r="O4260" i="11"/>
  <c r="N4260" i="11"/>
  <c r="E4260" i="11"/>
  <c r="D4260" i="11"/>
  <c r="B4260" i="11"/>
  <c r="A4260" i="11"/>
  <c r="O4259" i="11"/>
  <c r="N4259" i="11"/>
  <c r="E4259" i="11"/>
  <c r="D4259" i="11"/>
  <c r="B4259" i="11"/>
  <c r="A4259" i="11"/>
  <c r="O4258" i="11"/>
  <c r="N4258" i="11"/>
  <c r="E4258" i="11"/>
  <c r="D4258" i="11"/>
  <c r="B4258" i="11"/>
  <c r="A4258" i="11"/>
  <c r="O4257" i="11"/>
  <c r="N4257" i="11"/>
  <c r="E4257" i="11"/>
  <c r="D4257" i="11"/>
  <c r="B4257" i="11"/>
  <c r="A4257" i="11"/>
  <c r="O4256" i="11"/>
  <c r="N4256" i="11"/>
  <c r="E4256" i="11"/>
  <c r="D4256" i="11"/>
  <c r="B4256" i="11"/>
  <c r="A4256" i="11"/>
  <c r="O4255" i="11"/>
  <c r="N4255" i="11"/>
  <c r="E4255" i="11"/>
  <c r="D4255" i="11"/>
  <c r="B4255" i="11"/>
  <c r="A4255" i="11"/>
  <c r="O4254" i="11"/>
  <c r="N4254" i="11"/>
  <c r="E4254" i="11"/>
  <c r="D4254" i="11"/>
  <c r="B4254" i="11"/>
  <c r="A4254" i="11"/>
  <c r="O4253" i="11"/>
  <c r="N4253" i="11"/>
  <c r="E4253" i="11"/>
  <c r="D4253" i="11"/>
  <c r="B4253" i="11"/>
  <c r="A4253" i="11"/>
  <c r="O4252" i="11"/>
  <c r="N4252" i="11"/>
  <c r="E4252" i="11"/>
  <c r="D4252" i="11"/>
  <c r="B4252" i="11"/>
  <c r="A4252" i="11"/>
  <c r="O4251" i="11"/>
  <c r="N4251" i="11"/>
  <c r="E4251" i="11"/>
  <c r="D4251" i="11"/>
  <c r="B4251" i="11"/>
  <c r="A4251" i="11"/>
  <c r="O4250" i="11"/>
  <c r="N4250" i="11"/>
  <c r="E4250" i="11"/>
  <c r="D4250" i="11"/>
  <c r="B4250" i="11"/>
  <c r="A4250" i="11"/>
  <c r="O4249" i="11"/>
  <c r="N4249" i="11"/>
  <c r="E4249" i="11"/>
  <c r="D4249" i="11"/>
  <c r="B4249" i="11"/>
  <c r="A4249" i="11"/>
  <c r="O4248" i="11"/>
  <c r="N4248" i="11"/>
  <c r="E4248" i="11"/>
  <c r="D4248" i="11"/>
  <c r="B4248" i="11"/>
  <c r="A4248" i="11"/>
  <c r="O4247" i="11"/>
  <c r="N4247" i="11"/>
  <c r="E4247" i="11"/>
  <c r="D4247" i="11"/>
  <c r="B4247" i="11"/>
  <c r="A4247" i="11"/>
  <c r="O4246" i="11"/>
  <c r="N4246" i="11"/>
  <c r="E4246" i="11"/>
  <c r="D4246" i="11"/>
  <c r="B4246" i="11"/>
  <c r="A4246" i="11"/>
  <c r="O4245" i="11"/>
  <c r="N4245" i="11"/>
  <c r="E4245" i="11"/>
  <c r="D4245" i="11"/>
  <c r="B4245" i="11"/>
  <c r="A4245" i="11"/>
  <c r="O4244" i="11"/>
  <c r="N4244" i="11"/>
  <c r="E4244" i="11"/>
  <c r="D4244" i="11"/>
  <c r="B4244" i="11"/>
  <c r="A4244" i="11"/>
  <c r="O4243" i="11"/>
  <c r="N4243" i="11"/>
  <c r="E4243" i="11"/>
  <c r="D4243" i="11"/>
  <c r="B4243" i="11"/>
  <c r="A4243" i="11"/>
  <c r="O4242" i="11"/>
  <c r="N4242" i="11"/>
  <c r="E4242" i="11"/>
  <c r="D4242" i="11"/>
  <c r="B4242" i="11"/>
  <c r="A4242" i="11"/>
  <c r="O4241" i="11"/>
  <c r="N4241" i="11"/>
  <c r="E4241" i="11"/>
  <c r="D4241" i="11"/>
  <c r="B4241" i="11"/>
  <c r="A4241" i="11"/>
  <c r="O4240" i="11"/>
  <c r="N4240" i="11"/>
  <c r="E4240" i="11"/>
  <c r="D4240" i="11"/>
  <c r="B4240" i="11"/>
  <c r="A4240" i="11"/>
  <c r="O4239" i="11"/>
  <c r="N4239" i="11"/>
  <c r="E4239" i="11"/>
  <c r="D4239" i="11"/>
  <c r="B4239" i="11"/>
  <c r="A4239" i="11"/>
  <c r="O4238" i="11"/>
  <c r="N4238" i="11"/>
  <c r="E4238" i="11"/>
  <c r="D4238" i="11"/>
  <c r="B4238" i="11"/>
  <c r="A4238" i="11"/>
  <c r="O4237" i="11"/>
  <c r="N4237" i="11"/>
  <c r="E4237" i="11"/>
  <c r="D4237" i="11"/>
  <c r="B4237" i="11"/>
  <c r="A4237" i="11"/>
  <c r="O4236" i="11"/>
  <c r="N4236" i="11"/>
  <c r="E4236" i="11"/>
  <c r="D4236" i="11"/>
  <c r="B4236" i="11"/>
  <c r="A4236" i="11"/>
  <c r="O4235" i="11"/>
  <c r="N4235" i="11"/>
  <c r="E4235" i="11"/>
  <c r="D4235" i="11"/>
  <c r="B4235" i="11"/>
  <c r="A4235" i="11"/>
  <c r="O4234" i="11"/>
  <c r="N4234" i="11"/>
  <c r="E4234" i="11"/>
  <c r="D4234" i="11"/>
  <c r="B4234" i="11"/>
  <c r="A4234" i="11"/>
  <c r="O4233" i="11"/>
  <c r="N4233" i="11"/>
  <c r="E4233" i="11"/>
  <c r="D4233" i="11"/>
  <c r="B4233" i="11"/>
  <c r="A4233" i="11"/>
  <c r="O4232" i="11"/>
  <c r="N4232" i="11"/>
  <c r="E4232" i="11"/>
  <c r="D4232" i="11"/>
  <c r="B4232" i="11"/>
  <c r="A4232" i="11"/>
  <c r="O4231" i="11"/>
  <c r="N4231" i="11"/>
  <c r="E4231" i="11"/>
  <c r="D4231" i="11"/>
  <c r="B4231" i="11"/>
  <c r="A4231" i="11"/>
  <c r="O4230" i="11"/>
  <c r="N4230" i="11"/>
  <c r="E4230" i="11"/>
  <c r="D4230" i="11"/>
  <c r="B4230" i="11"/>
  <c r="A4230" i="11"/>
  <c r="O4229" i="11"/>
  <c r="N4229" i="11"/>
  <c r="E4229" i="11"/>
  <c r="D4229" i="11"/>
  <c r="B4229" i="11"/>
  <c r="A4229" i="11"/>
  <c r="O4228" i="11"/>
  <c r="N4228" i="11"/>
  <c r="E4228" i="11"/>
  <c r="D4228" i="11"/>
  <c r="B4228" i="11"/>
  <c r="A4228" i="11"/>
  <c r="O4227" i="11"/>
  <c r="N4227" i="11"/>
  <c r="E4227" i="11"/>
  <c r="D4227" i="11"/>
  <c r="B4227" i="11"/>
  <c r="A4227" i="11"/>
  <c r="O4226" i="11"/>
  <c r="N4226" i="11"/>
  <c r="E4226" i="11"/>
  <c r="D4226" i="11"/>
  <c r="B4226" i="11"/>
  <c r="A4226" i="11"/>
  <c r="O4225" i="11"/>
  <c r="N4225" i="11"/>
  <c r="E4225" i="11"/>
  <c r="D4225" i="11"/>
  <c r="B4225" i="11"/>
  <c r="A4225" i="11"/>
  <c r="O4224" i="11"/>
  <c r="N4224" i="11"/>
  <c r="E4224" i="11"/>
  <c r="D4224" i="11"/>
  <c r="B4224" i="11"/>
  <c r="A4224" i="11"/>
  <c r="O4223" i="11"/>
  <c r="N4223" i="11"/>
  <c r="E4223" i="11"/>
  <c r="D4223" i="11"/>
  <c r="B4223" i="11"/>
  <c r="A4223" i="11"/>
  <c r="O4222" i="11"/>
  <c r="N4222" i="11"/>
  <c r="E4222" i="11"/>
  <c r="D4222" i="11"/>
  <c r="B4222" i="11"/>
  <c r="A4222" i="11"/>
  <c r="O4221" i="11"/>
  <c r="N4221" i="11"/>
  <c r="E4221" i="11"/>
  <c r="D4221" i="11"/>
  <c r="B4221" i="11"/>
  <c r="A4221" i="11"/>
  <c r="O4220" i="11"/>
  <c r="N4220" i="11"/>
  <c r="E4220" i="11"/>
  <c r="D4220" i="11"/>
  <c r="B4220" i="11"/>
  <c r="A4220" i="11"/>
  <c r="O4219" i="11"/>
  <c r="N4219" i="11"/>
  <c r="E4219" i="11"/>
  <c r="D4219" i="11"/>
  <c r="B4219" i="11"/>
  <c r="A4219" i="11"/>
  <c r="O4218" i="11"/>
  <c r="N4218" i="11"/>
  <c r="E4218" i="11"/>
  <c r="D4218" i="11"/>
  <c r="B4218" i="11"/>
  <c r="A4218" i="11"/>
  <c r="O4217" i="11"/>
  <c r="N4217" i="11"/>
  <c r="E4217" i="11"/>
  <c r="D4217" i="11"/>
  <c r="B4217" i="11"/>
  <c r="A4217" i="11"/>
  <c r="O4216" i="11"/>
  <c r="N4216" i="11"/>
  <c r="E4216" i="11"/>
  <c r="D4216" i="11"/>
  <c r="B4216" i="11"/>
  <c r="A4216" i="11"/>
  <c r="O4215" i="11"/>
  <c r="N4215" i="11"/>
  <c r="E4215" i="11"/>
  <c r="D4215" i="11"/>
  <c r="B4215" i="11"/>
  <c r="A4215" i="11"/>
  <c r="O4214" i="11"/>
  <c r="N4214" i="11"/>
  <c r="E4214" i="11"/>
  <c r="D4214" i="11"/>
  <c r="B4214" i="11"/>
  <c r="A4214" i="11"/>
  <c r="O4213" i="11"/>
  <c r="N4213" i="11"/>
  <c r="E4213" i="11"/>
  <c r="D4213" i="11"/>
  <c r="B4213" i="11"/>
  <c r="A4213" i="11"/>
  <c r="O4212" i="11"/>
  <c r="N4212" i="11"/>
  <c r="E4212" i="11"/>
  <c r="D4212" i="11"/>
  <c r="B4212" i="11"/>
  <c r="A4212" i="11"/>
  <c r="O4211" i="11"/>
  <c r="N4211" i="11"/>
  <c r="E4211" i="11"/>
  <c r="D4211" i="11"/>
  <c r="B4211" i="11"/>
  <c r="A4211" i="11"/>
  <c r="O4210" i="11"/>
  <c r="N4210" i="11"/>
  <c r="E4210" i="11"/>
  <c r="D4210" i="11"/>
  <c r="B4210" i="11"/>
  <c r="A4210" i="11"/>
  <c r="O4209" i="11"/>
  <c r="N4209" i="11"/>
  <c r="E4209" i="11"/>
  <c r="D4209" i="11"/>
  <c r="B4209" i="11"/>
  <c r="A4209" i="11"/>
  <c r="O4208" i="11"/>
  <c r="N4208" i="11"/>
  <c r="E4208" i="11"/>
  <c r="D4208" i="11"/>
  <c r="B4208" i="11"/>
  <c r="A4208" i="11"/>
  <c r="O4207" i="11"/>
  <c r="N4207" i="11"/>
  <c r="E4207" i="11"/>
  <c r="D4207" i="11"/>
  <c r="B4207" i="11"/>
  <c r="A4207" i="11"/>
  <c r="O4206" i="11"/>
  <c r="N4206" i="11"/>
  <c r="E4206" i="11"/>
  <c r="D4206" i="11"/>
  <c r="B4206" i="11"/>
  <c r="A4206" i="11"/>
  <c r="O4205" i="11"/>
  <c r="N4205" i="11"/>
  <c r="E4205" i="11"/>
  <c r="D4205" i="11"/>
  <c r="B4205" i="11"/>
  <c r="A4205" i="11"/>
  <c r="O4204" i="11"/>
  <c r="N4204" i="11"/>
  <c r="E4204" i="11"/>
  <c r="D4204" i="11"/>
  <c r="B4204" i="11"/>
  <c r="A4204" i="11"/>
  <c r="O4203" i="11"/>
  <c r="N4203" i="11"/>
  <c r="E4203" i="11"/>
  <c r="D4203" i="11"/>
  <c r="B4203" i="11"/>
  <c r="A4203" i="11"/>
  <c r="O4202" i="11"/>
  <c r="N4202" i="11"/>
  <c r="E4202" i="11"/>
  <c r="D4202" i="11"/>
  <c r="B4202" i="11"/>
  <c r="A4202" i="11"/>
  <c r="O4201" i="11"/>
  <c r="N4201" i="11"/>
  <c r="E4201" i="11"/>
  <c r="D4201" i="11"/>
  <c r="B4201" i="11"/>
  <c r="A4201" i="11"/>
  <c r="O4200" i="11"/>
  <c r="N4200" i="11"/>
  <c r="E4200" i="11"/>
  <c r="D4200" i="11"/>
  <c r="B4200" i="11"/>
  <c r="A4200" i="11"/>
  <c r="O4199" i="11"/>
  <c r="N4199" i="11"/>
  <c r="E4199" i="11"/>
  <c r="D4199" i="11"/>
  <c r="B4199" i="11"/>
  <c r="A4199" i="11"/>
  <c r="O4198" i="11"/>
  <c r="N4198" i="11"/>
  <c r="E4198" i="11"/>
  <c r="D4198" i="11"/>
  <c r="B4198" i="11"/>
  <c r="A4198" i="11"/>
  <c r="O4197" i="11"/>
  <c r="N4197" i="11"/>
  <c r="E4197" i="11"/>
  <c r="D4197" i="11"/>
  <c r="B4197" i="11"/>
  <c r="A4197" i="11"/>
  <c r="O4196" i="11"/>
  <c r="N4196" i="11"/>
  <c r="E4196" i="11"/>
  <c r="D4196" i="11"/>
  <c r="B4196" i="11"/>
  <c r="A4196" i="11"/>
  <c r="O4195" i="11"/>
  <c r="N4195" i="11"/>
  <c r="E4195" i="11"/>
  <c r="D4195" i="11"/>
  <c r="B4195" i="11"/>
  <c r="A4195" i="11"/>
  <c r="O4194" i="11"/>
  <c r="N4194" i="11"/>
  <c r="E4194" i="11"/>
  <c r="D4194" i="11"/>
  <c r="B4194" i="11"/>
  <c r="A4194" i="11"/>
  <c r="O4193" i="11"/>
  <c r="N4193" i="11"/>
  <c r="E4193" i="11"/>
  <c r="D4193" i="11"/>
  <c r="B4193" i="11"/>
  <c r="A4193" i="11"/>
  <c r="O4192" i="11"/>
  <c r="N4192" i="11"/>
  <c r="E4192" i="11"/>
  <c r="D4192" i="11"/>
  <c r="B4192" i="11"/>
  <c r="A4192" i="11"/>
  <c r="O4191" i="11"/>
  <c r="N4191" i="11"/>
  <c r="E4191" i="11"/>
  <c r="D4191" i="11"/>
  <c r="B4191" i="11"/>
  <c r="A4191" i="11"/>
  <c r="O4190" i="11"/>
  <c r="N4190" i="11"/>
  <c r="E4190" i="11"/>
  <c r="D4190" i="11"/>
  <c r="B4190" i="11"/>
  <c r="A4190" i="11"/>
  <c r="O4189" i="11"/>
  <c r="N4189" i="11"/>
  <c r="E4189" i="11"/>
  <c r="D4189" i="11"/>
  <c r="B4189" i="11"/>
  <c r="A4189" i="11"/>
  <c r="O4188" i="11"/>
  <c r="N4188" i="11"/>
  <c r="E4188" i="11"/>
  <c r="D4188" i="11"/>
  <c r="B4188" i="11"/>
  <c r="A4188" i="11"/>
  <c r="O4187" i="11"/>
  <c r="N4187" i="11"/>
  <c r="E4187" i="11"/>
  <c r="D4187" i="11"/>
  <c r="B4187" i="11"/>
  <c r="A4187" i="11"/>
  <c r="O4186" i="11"/>
  <c r="N4186" i="11"/>
  <c r="E4186" i="11"/>
  <c r="D4186" i="11"/>
  <c r="B4186" i="11"/>
  <c r="A4186" i="11"/>
  <c r="O4185" i="11"/>
  <c r="N4185" i="11"/>
  <c r="E4185" i="11"/>
  <c r="D4185" i="11"/>
  <c r="B4185" i="11"/>
  <c r="A4185" i="11"/>
  <c r="O4184" i="11"/>
  <c r="N4184" i="11"/>
  <c r="E4184" i="11"/>
  <c r="D4184" i="11"/>
  <c r="B4184" i="11"/>
  <c r="A4184" i="11"/>
  <c r="O4183" i="11"/>
  <c r="N4183" i="11"/>
  <c r="E4183" i="11"/>
  <c r="D4183" i="11"/>
  <c r="B4183" i="11"/>
  <c r="A4183" i="11"/>
  <c r="O4182" i="11"/>
  <c r="N4182" i="11"/>
  <c r="E4182" i="11"/>
  <c r="D4182" i="11"/>
  <c r="B4182" i="11"/>
  <c r="A4182" i="11"/>
  <c r="O4181" i="11"/>
  <c r="N4181" i="11"/>
  <c r="E4181" i="11"/>
  <c r="D4181" i="11"/>
  <c r="B4181" i="11"/>
  <c r="A4181" i="11"/>
  <c r="O4180" i="11"/>
  <c r="N4180" i="11"/>
  <c r="E4180" i="11"/>
  <c r="D4180" i="11"/>
  <c r="B4180" i="11"/>
  <c r="A4180" i="11"/>
  <c r="O4179" i="11"/>
  <c r="N4179" i="11"/>
  <c r="E4179" i="11"/>
  <c r="D4179" i="11"/>
  <c r="B4179" i="11"/>
  <c r="A4179" i="11"/>
  <c r="O4178" i="11"/>
  <c r="N4178" i="11"/>
  <c r="E4178" i="11"/>
  <c r="D4178" i="11"/>
  <c r="B4178" i="11"/>
  <c r="A4178" i="11"/>
  <c r="O4177" i="11"/>
  <c r="N4177" i="11"/>
  <c r="E4177" i="11"/>
  <c r="D4177" i="11"/>
  <c r="B4177" i="11"/>
  <c r="A4177" i="11"/>
  <c r="O4176" i="11"/>
  <c r="N4176" i="11"/>
  <c r="E4176" i="11"/>
  <c r="D4176" i="11"/>
  <c r="B4176" i="11"/>
  <c r="A4176" i="11"/>
  <c r="O4175" i="11"/>
  <c r="N4175" i="11"/>
  <c r="E4175" i="11"/>
  <c r="D4175" i="11"/>
  <c r="B4175" i="11"/>
  <c r="A4175" i="11"/>
  <c r="O4174" i="11"/>
  <c r="N4174" i="11"/>
  <c r="E4174" i="11"/>
  <c r="D4174" i="11"/>
  <c r="B4174" i="11"/>
  <c r="A4174" i="11"/>
  <c r="O4173" i="11"/>
  <c r="N4173" i="11"/>
  <c r="E4173" i="11"/>
  <c r="D4173" i="11"/>
  <c r="B4173" i="11"/>
  <c r="A4173" i="11"/>
  <c r="O4172" i="11"/>
  <c r="N4172" i="11"/>
  <c r="E4172" i="11"/>
  <c r="D4172" i="11"/>
  <c r="B4172" i="11"/>
  <c r="A4172" i="11"/>
  <c r="O4171" i="11"/>
  <c r="N4171" i="11"/>
  <c r="E4171" i="11"/>
  <c r="D4171" i="11"/>
  <c r="B4171" i="11"/>
  <c r="A4171" i="11"/>
  <c r="O4170" i="11"/>
  <c r="N4170" i="11"/>
  <c r="E4170" i="11"/>
  <c r="D4170" i="11"/>
  <c r="B4170" i="11"/>
  <c r="A4170" i="11"/>
  <c r="O4169" i="11"/>
  <c r="N4169" i="11"/>
  <c r="E4169" i="11"/>
  <c r="D4169" i="11"/>
  <c r="B4169" i="11"/>
  <c r="A4169" i="11"/>
  <c r="O4168" i="11"/>
  <c r="N4168" i="11"/>
  <c r="E4168" i="11"/>
  <c r="D4168" i="11"/>
  <c r="B4168" i="11"/>
  <c r="A4168" i="11"/>
  <c r="O4167" i="11"/>
  <c r="N4167" i="11"/>
  <c r="E4167" i="11"/>
  <c r="D4167" i="11"/>
  <c r="B4167" i="11"/>
  <c r="A4167" i="11"/>
  <c r="O4166" i="11"/>
  <c r="N4166" i="11"/>
  <c r="E4166" i="11"/>
  <c r="D4166" i="11"/>
  <c r="B4166" i="11"/>
  <c r="A4166" i="11"/>
  <c r="O4165" i="11"/>
  <c r="N4165" i="11"/>
  <c r="E4165" i="11"/>
  <c r="D4165" i="11"/>
  <c r="B4165" i="11"/>
  <c r="A4165" i="11"/>
  <c r="O4164" i="11"/>
  <c r="N4164" i="11"/>
  <c r="E4164" i="11"/>
  <c r="D4164" i="11"/>
  <c r="B4164" i="11"/>
  <c r="A4164" i="11"/>
  <c r="O4163" i="11"/>
  <c r="N4163" i="11"/>
  <c r="E4163" i="11"/>
  <c r="D4163" i="11"/>
  <c r="B4163" i="11"/>
  <c r="A4163" i="11"/>
  <c r="O4162" i="11"/>
  <c r="N4162" i="11"/>
  <c r="E4162" i="11"/>
  <c r="D4162" i="11"/>
  <c r="B4162" i="11"/>
  <c r="A4162" i="11"/>
  <c r="O4161" i="11"/>
  <c r="N4161" i="11"/>
  <c r="E4161" i="11"/>
  <c r="D4161" i="11"/>
  <c r="B4161" i="11"/>
  <c r="A4161" i="11"/>
  <c r="O4160" i="11"/>
  <c r="N4160" i="11"/>
  <c r="E4160" i="11"/>
  <c r="D4160" i="11"/>
  <c r="B4160" i="11"/>
  <c r="A4160" i="11"/>
  <c r="O4159" i="11"/>
  <c r="N4159" i="11"/>
  <c r="E4159" i="11"/>
  <c r="D4159" i="11"/>
  <c r="B4159" i="11"/>
  <c r="A4159" i="11"/>
  <c r="O4158" i="11"/>
  <c r="N4158" i="11"/>
  <c r="E4158" i="11"/>
  <c r="D4158" i="11"/>
  <c r="B4158" i="11"/>
  <c r="A4158" i="11"/>
  <c r="O4157" i="11"/>
  <c r="N4157" i="11"/>
  <c r="E4157" i="11"/>
  <c r="D4157" i="11"/>
  <c r="B4157" i="11"/>
  <c r="A4157" i="11"/>
  <c r="O4156" i="11"/>
  <c r="N4156" i="11"/>
  <c r="E4156" i="11"/>
  <c r="D4156" i="11"/>
  <c r="B4156" i="11"/>
  <c r="A4156" i="11"/>
  <c r="O4155" i="11"/>
  <c r="N4155" i="11"/>
  <c r="E4155" i="11"/>
  <c r="D4155" i="11"/>
  <c r="B4155" i="11"/>
  <c r="A4155" i="11"/>
  <c r="O4154" i="11"/>
  <c r="N4154" i="11"/>
  <c r="E4154" i="11"/>
  <c r="D4154" i="11"/>
  <c r="B4154" i="11"/>
  <c r="A4154" i="11"/>
  <c r="O4153" i="11"/>
  <c r="N4153" i="11"/>
  <c r="E4153" i="11"/>
  <c r="D4153" i="11"/>
  <c r="B4153" i="11"/>
  <c r="A4153" i="11"/>
  <c r="O4152" i="11"/>
  <c r="N4152" i="11"/>
  <c r="E4152" i="11"/>
  <c r="D4152" i="11"/>
  <c r="B4152" i="11"/>
  <c r="A4152" i="11"/>
  <c r="O4151" i="11"/>
  <c r="N4151" i="11"/>
  <c r="E4151" i="11"/>
  <c r="D4151" i="11"/>
  <c r="B4151" i="11"/>
  <c r="A4151" i="11"/>
  <c r="O4150" i="11"/>
  <c r="N4150" i="11"/>
  <c r="E4150" i="11"/>
  <c r="D4150" i="11"/>
  <c r="B4150" i="11"/>
  <c r="A4150" i="11"/>
  <c r="O4149" i="11"/>
  <c r="N4149" i="11"/>
  <c r="E4149" i="11"/>
  <c r="D4149" i="11"/>
  <c r="B4149" i="11"/>
  <c r="A4149" i="11"/>
  <c r="O4148" i="11"/>
  <c r="N4148" i="11"/>
  <c r="E4148" i="11"/>
  <c r="D4148" i="11"/>
  <c r="B4148" i="11"/>
  <c r="A4148" i="11"/>
  <c r="O4147" i="11"/>
  <c r="N4147" i="11"/>
  <c r="E4147" i="11"/>
  <c r="D4147" i="11"/>
  <c r="B4147" i="11"/>
  <c r="A4147" i="11"/>
  <c r="O4146" i="11"/>
  <c r="N4146" i="11"/>
  <c r="E4146" i="11"/>
  <c r="D4146" i="11"/>
  <c r="B4146" i="11"/>
  <c r="A4146" i="11"/>
  <c r="O4145" i="11"/>
  <c r="N4145" i="11"/>
  <c r="E4145" i="11"/>
  <c r="D4145" i="11"/>
  <c r="B4145" i="11"/>
  <c r="A4145" i="11"/>
  <c r="O4144" i="11"/>
  <c r="N4144" i="11"/>
  <c r="E4144" i="11"/>
  <c r="D4144" i="11"/>
  <c r="B4144" i="11"/>
  <c r="A4144" i="11"/>
  <c r="O4143" i="11"/>
  <c r="N4143" i="11"/>
  <c r="E4143" i="11"/>
  <c r="D4143" i="11"/>
  <c r="B4143" i="11"/>
  <c r="A4143" i="11"/>
  <c r="O4142" i="11"/>
  <c r="N4142" i="11"/>
  <c r="E4142" i="11"/>
  <c r="D4142" i="11"/>
  <c r="B4142" i="11"/>
  <c r="A4142" i="11"/>
  <c r="O4141" i="11"/>
  <c r="N4141" i="11"/>
  <c r="E4141" i="11"/>
  <c r="D4141" i="11"/>
  <c r="B4141" i="11"/>
  <c r="A4141" i="11"/>
  <c r="O4140" i="11"/>
  <c r="N4140" i="11"/>
  <c r="E4140" i="11"/>
  <c r="D4140" i="11"/>
  <c r="B4140" i="11"/>
  <c r="A4140" i="11"/>
  <c r="O4139" i="11"/>
  <c r="N4139" i="11"/>
  <c r="E4139" i="11"/>
  <c r="D4139" i="11"/>
  <c r="B4139" i="11"/>
  <c r="A4139" i="11"/>
  <c r="O4138" i="11"/>
  <c r="N4138" i="11"/>
  <c r="E4138" i="11"/>
  <c r="D4138" i="11"/>
  <c r="B4138" i="11"/>
  <c r="A4138" i="11"/>
  <c r="O4137" i="11"/>
  <c r="N4137" i="11"/>
  <c r="E4137" i="11"/>
  <c r="D4137" i="11"/>
  <c r="B4137" i="11"/>
  <c r="A4137" i="11"/>
  <c r="O4136" i="11"/>
  <c r="N4136" i="11"/>
  <c r="E4136" i="11"/>
  <c r="D4136" i="11"/>
  <c r="B4136" i="11"/>
  <c r="A4136" i="11"/>
  <c r="O4135" i="11"/>
  <c r="N4135" i="11"/>
  <c r="E4135" i="11"/>
  <c r="D4135" i="11"/>
  <c r="B4135" i="11"/>
  <c r="A4135" i="11"/>
  <c r="O4134" i="11"/>
  <c r="N4134" i="11"/>
  <c r="E4134" i="11"/>
  <c r="D4134" i="11"/>
  <c r="B4134" i="11"/>
  <c r="A4134" i="11"/>
  <c r="O4133" i="11"/>
  <c r="N4133" i="11"/>
  <c r="E4133" i="11"/>
  <c r="D4133" i="11"/>
  <c r="B4133" i="11"/>
  <c r="A4133" i="11"/>
  <c r="O4132" i="11"/>
  <c r="N4132" i="11"/>
  <c r="E4132" i="11"/>
  <c r="D4132" i="11"/>
  <c r="B4132" i="11"/>
  <c r="A4132" i="11"/>
  <c r="O4131" i="11"/>
  <c r="N4131" i="11"/>
  <c r="E4131" i="11"/>
  <c r="D4131" i="11"/>
  <c r="B4131" i="11"/>
  <c r="A4131" i="11"/>
  <c r="O4130" i="11"/>
  <c r="N4130" i="11"/>
  <c r="E4130" i="11"/>
  <c r="D4130" i="11"/>
  <c r="B4130" i="11"/>
  <c r="A4130" i="11"/>
  <c r="O4129" i="11"/>
  <c r="N4129" i="11"/>
  <c r="E4129" i="11"/>
  <c r="D4129" i="11"/>
  <c r="B4129" i="11"/>
  <c r="A4129" i="11"/>
  <c r="O4128" i="11"/>
  <c r="N4128" i="11"/>
  <c r="E4128" i="11"/>
  <c r="D4128" i="11"/>
  <c r="B4128" i="11"/>
  <c r="A4128" i="11"/>
  <c r="O4127" i="11"/>
  <c r="N4127" i="11"/>
  <c r="E4127" i="11"/>
  <c r="D4127" i="11"/>
  <c r="B4127" i="11"/>
  <c r="A4127" i="11"/>
  <c r="O4126" i="11"/>
  <c r="N4126" i="11"/>
  <c r="E4126" i="11"/>
  <c r="D4126" i="11"/>
  <c r="B4126" i="11"/>
  <c r="A4126" i="11"/>
  <c r="O4125" i="11"/>
  <c r="N4125" i="11"/>
  <c r="E4125" i="11"/>
  <c r="D4125" i="11"/>
  <c r="B4125" i="11"/>
  <c r="A4125" i="11"/>
  <c r="O4124" i="11"/>
  <c r="N4124" i="11"/>
  <c r="E4124" i="11"/>
  <c r="D4124" i="11"/>
  <c r="B4124" i="11"/>
  <c r="A4124" i="11"/>
  <c r="O4123" i="11"/>
  <c r="N4123" i="11"/>
  <c r="E4123" i="11"/>
  <c r="D4123" i="11"/>
  <c r="B4123" i="11"/>
  <c r="A4123" i="11"/>
  <c r="O4122" i="11"/>
  <c r="N4122" i="11"/>
  <c r="E4122" i="11"/>
  <c r="D4122" i="11"/>
  <c r="B4122" i="11"/>
  <c r="A4122" i="11"/>
  <c r="O4121" i="11"/>
  <c r="N4121" i="11"/>
  <c r="E4121" i="11"/>
  <c r="D4121" i="11"/>
  <c r="B4121" i="11"/>
  <c r="A4121" i="11"/>
  <c r="O4120" i="11"/>
  <c r="N4120" i="11"/>
  <c r="E4120" i="11"/>
  <c r="D4120" i="11"/>
  <c r="B4120" i="11"/>
  <c r="A4120" i="11"/>
  <c r="O4119" i="11"/>
  <c r="N4119" i="11"/>
  <c r="E4119" i="11"/>
  <c r="D4119" i="11"/>
  <c r="B4119" i="11"/>
  <c r="A4119" i="11"/>
  <c r="O4118" i="11"/>
  <c r="N4118" i="11"/>
  <c r="E4118" i="11"/>
  <c r="D4118" i="11"/>
  <c r="B4118" i="11"/>
  <c r="A4118" i="11"/>
  <c r="O4117" i="11"/>
  <c r="N4117" i="11"/>
  <c r="E4117" i="11"/>
  <c r="D4117" i="11"/>
  <c r="B4117" i="11"/>
  <c r="A4117" i="11"/>
  <c r="O4116" i="11"/>
  <c r="N4116" i="11"/>
  <c r="E4116" i="11"/>
  <c r="D4116" i="11"/>
  <c r="B4116" i="11"/>
  <c r="A4116" i="11"/>
  <c r="O4115" i="11"/>
  <c r="N4115" i="11"/>
  <c r="E4115" i="11"/>
  <c r="D4115" i="11"/>
  <c r="B4115" i="11"/>
  <c r="A4115" i="11"/>
  <c r="O4114" i="11"/>
  <c r="N4114" i="11"/>
  <c r="E4114" i="11"/>
  <c r="D4114" i="11"/>
  <c r="B4114" i="11"/>
  <c r="A4114" i="11"/>
  <c r="O4113" i="11"/>
  <c r="N4113" i="11"/>
  <c r="E4113" i="11"/>
  <c r="D4113" i="11"/>
  <c r="B4113" i="11"/>
  <c r="A4113" i="11"/>
  <c r="O4112" i="11"/>
  <c r="N4112" i="11"/>
  <c r="E4112" i="11"/>
  <c r="D4112" i="11"/>
  <c r="B4112" i="11"/>
  <c r="A4112" i="11"/>
  <c r="O4111" i="11"/>
  <c r="N4111" i="11"/>
  <c r="E4111" i="11"/>
  <c r="D4111" i="11"/>
  <c r="B4111" i="11"/>
  <c r="A4111" i="11"/>
  <c r="O4110" i="11"/>
  <c r="N4110" i="11"/>
  <c r="E4110" i="11"/>
  <c r="D4110" i="11"/>
  <c r="B4110" i="11"/>
  <c r="A4110" i="11"/>
  <c r="O4109" i="11"/>
  <c r="N4109" i="11"/>
  <c r="E4109" i="11"/>
  <c r="D4109" i="11"/>
  <c r="B4109" i="11"/>
  <c r="A4109" i="11"/>
  <c r="O4108" i="11"/>
  <c r="N4108" i="11"/>
  <c r="E4108" i="11"/>
  <c r="D4108" i="11"/>
  <c r="B4108" i="11"/>
  <c r="A4108" i="11"/>
  <c r="O4107" i="11"/>
  <c r="N4107" i="11"/>
  <c r="E4107" i="11"/>
  <c r="D4107" i="11"/>
  <c r="B4107" i="11"/>
  <c r="A4107" i="11"/>
  <c r="O4106" i="11"/>
  <c r="N4106" i="11"/>
  <c r="E4106" i="11"/>
  <c r="D4106" i="11"/>
  <c r="B4106" i="11"/>
  <c r="A4106" i="11"/>
  <c r="O4105" i="11"/>
  <c r="N4105" i="11"/>
  <c r="E4105" i="11"/>
  <c r="D4105" i="11"/>
  <c r="B4105" i="11"/>
  <c r="A4105" i="11"/>
  <c r="O4104" i="11"/>
  <c r="N4104" i="11"/>
  <c r="E4104" i="11"/>
  <c r="D4104" i="11"/>
  <c r="B4104" i="11"/>
  <c r="A4104" i="11"/>
  <c r="O4103" i="11"/>
  <c r="N4103" i="11"/>
  <c r="E4103" i="11"/>
  <c r="D4103" i="11"/>
  <c r="B4103" i="11"/>
  <c r="A4103" i="11"/>
  <c r="O4102" i="11"/>
  <c r="N4102" i="11"/>
  <c r="E4102" i="11"/>
  <c r="D4102" i="11"/>
  <c r="B4102" i="11"/>
  <c r="A4102" i="11"/>
  <c r="O4101" i="11"/>
  <c r="N4101" i="11"/>
  <c r="E4101" i="11"/>
  <c r="D4101" i="11"/>
  <c r="B4101" i="11"/>
  <c r="A4101" i="11"/>
  <c r="O4100" i="11"/>
  <c r="N4100" i="11"/>
  <c r="E4100" i="11"/>
  <c r="D4100" i="11"/>
  <c r="B4100" i="11"/>
  <c r="A4100" i="11"/>
  <c r="O4099" i="11"/>
  <c r="N4099" i="11"/>
  <c r="E4099" i="11"/>
  <c r="D4099" i="11"/>
  <c r="B4099" i="11"/>
  <c r="A4099" i="11"/>
  <c r="O4098" i="11"/>
  <c r="N4098" i="11"/>
  <c r="E4098" i="11"/>
  <c r="D4098" i="11"/>
  <c r="B4098" i="11"/>
  <c r="A4098" i="11"/>
  <c r="O4097" i="11"/>
  <c r="N4097" i="11"/>
  <c r="E4097" i="11"/>
  <c r="D4097" i="11"/>
  <c r="B4097" i="11"/>
  <c r="A4097" i="11"/>
  <c r="O4096" i="11"/>
  <c r="N4096" i="11"/>
  <c r="E4096" i="11"/>
  <c r="D4096" i="11"/>
  <c r="B4096" i="11"/>
  <c r="A4096" i="11"/>
  <c r="O4095" i="11"/>
  <c r="N4095" i="11"/>
  <c r="E4095" i="11"/>
  <c r="D4095" i="11"/>
  <c r="B4095" i="11"/>
  <c r="A4095" i="11"/>
  <c r="O4094" i="11"/>
  <c r="N4094" i="11"/>
  <c r="E4094" i="11"/>
  <c r="D4094" i="11"/>
  <c r="B4094" i="11"/>
  <c r="A4094" i="11"/>
  <c r="O4093" i="11"/>
  <c r="N4093" i="11"/>
  <c r="E4093" i="11"/>
  <c r="D4093" i="11"/>
  <c r="B4093" i="11"/>
  <c r="A4093" i="11"/>
  <c r="O4092" i="11"/>
  <c r="N4092" i="11"/>
  <c r="E4092" i="11"/>
  <c r="D4092" i="11"/>
  <c r="B4092" i="11"/>
  <c r="A4092" i="11"/>
  <c r="O4091" i="11"/>
  <c r="N4091" i="11"/>
  <c r="E4091" i="11"/>
  <c r="D4091" i="11"/>
  <c r="B4091" i="11"/>
  <c r="A4091" i="11"/>
  <c r="O4090" i="11"/>
  <c r="N4090" i="11"/>
  <c r="E4090" i="11"/>
  <c r="D4090" i="11"/>
  <c r="B4090" i="11"/>
  <c r="A4090" i="11"/>
  <c r="O4089" i="11"/>
  <c r="N4089" i="11"/>
  <c r="E4089" i="11"/>
  <c r="D4089" i="11"/>
  <c r="B4089" i="11"/>
  <c r="A4089" i="11"/>
  <c r="O4088" i="11"/>
  <c r="N4088" i="11"/>
  <c r="E4088" i="11"/>
  <c r="D4088" i="11"/>
  <c r="B4088" i="11"/>
  <c r="A4088" i="11"/>
  <c r="O4087" i="11"/>
  <c r="N4087" i="11"/>
  <c r="E4087" i="11"/>
  <c r="D4087" i="11"/>
  <c r="B4087" i="11"/>
  <c r="A4087" i="11"/>
  <c r="O4086" i="11"/>
  <c r="N4086" i="11"/>
  <c r="E4086" i="11"/>
  <c r="D4086" i="11"/>
  <c r="B4086" i="11"/>
  <c r="A4086" i="11"/>
  <c r="O4085" i="11"/>
  <c r="N4085" i="11"/>
  <c r="E4085" i="11"/>
  <c r="D4085" i="11"/>
  <c r="B4085" i="11"/>
  <c r="A4085" i="11"/>
  <c r="O4084" i="11"/>
  <c r="N4084" i="11"/>
  <c r="E4084" i="11"/>
  <c r="D4084" i="11"/>
  <c r="B4084" i="11"/>
  <c r="A4084" i="11"/>
  <c r="O4083" i="11"/>
  <c r="N4083" i="11"/>
  <c r="E4083" i="11"/>
  <c r="D4083" i="11"/>
  <c r="B4083" i="11"/>
  <c r="A4083" i="11"/>
  <c r="O4082" i="11"/>
  <c r="N4082" i="11"/>
  <c r="E4082" i="11"/>
  <c r="D4082" i="11"/>
  <c r="B4082" i="11"/>
  <c r="A4082" i="11"/>
  <c r="O4081" i="11"/>
  <c r="N4081" i="11"/>
  <c r="E4081" i="11"/>
  <c r="D4081" i="11"/>
  <c r="B4081" i="11"/>
  <c r="A4081" i="11"/>
  <c r="O4080" i="11"/>
  <c r="N4080" i="11"/>
  <c r="E4080" i="11"/>
  <c r="D4080" i="11"/>
  <c r="B4080" i="11"/>
  <c r="A4080" i="11"/>
  <c r="O4079" i="11"/>
  <c r="N4079" i="11"/>
  <c r="E4079" i="11"/>
  <c r="D4079" i="11"/>
  <c r="B4079" i="11"/>
  <c r="A4079" i="11"/>
  <c r="O4078" i="11"/>
  <c r="N4078" i="11"/>
  <c r="E4078" i="11"/>
  <c r="D4078" i="11"/>
  <c r="B4078" i="11"/>
  <c r="A4078" i="11"/>
  <c r="O4077" i="11"/>
  <c r="N4077" i="11"/>
  <c r="E4077" i="11"/>
  <c r="D4077" i="11"/>
  <c r="B4077" i="11"/>
  <c r="A4077" i="11"/>
  <c r="O4076" i="11"/>
  <c r="N4076" i="11"/>
  <c r="E4076" i="11"/>
  <c r="D4076" i="11"/>
  <c r="B4076" i="11"/>
  <c r="A4076" i="11"/>
  <c r="O4075" i="11"/>
  <c r="N4075" i="11"/>
  <c r="E4075" i="11"/>
  <c r="D4075" i="11"/>
  <c r="B4075" i="11"/>
  <c r="A4075" i="11"/>
  <c r="O4074" i="11"/>
  <c r="N4074" i="11"/>
  <c r="E4074" i="11"/>
  <c r="D4074" i="11"/>
  <c r="B4074" i="11"/>
  <c r="A4074" i="11"/>
  <c r="O4073" i="11"/>
  <c r="N4073" i="11"/>
  <c r="E4073" i="11"/>
  <c r="D4073" i="11"/>
  <c r="B4073" i="11"/>
  <c r="A4073" i="11"/>
  <c r="O4072" i="11"/>
  <c r="N4072" i="11"/>
  <c r="E4072" i="11"/>
  <c r="D4072" i="11"/>
  <c r="B4072" i="11"/>
  <c r="A4072" i="11"/>
  <c r="O4071" i="11"/>
  <c r="N4071" i="11"/>
  <c r="E4071" i="11"/>
  <c r="D4071" i="11"/>
  <c r="B4071" i="11"/>
  <c r="A4071" i="11"/>
  <c r="O4070" i="11"/>
  <c r="N4070" i="11"/>
  <c r="E4070" i="11"/>
  <c r="D4070" i="11"/>
  <c r="B4070" i="11"/>
  <c r="A4070" i="11"/>
  <c r="O4069" i="11"/>
  <c r="N4069" i="11"/>
  <c r="E4069" i="11"/>
  <c r="D4069" i="11"/>
  <c r="B4069" i="11"/>
  <c r="A4069" i="11"/>
  <c r="O4068" i="11"/>
  <c r="N4068" i="11"/>
  <c r="E4068" i="11"/>
  <c r="D4068" i="11"/>
  <c r="B4068" i="11"/>
  <c r="A4068" i="11"/>
  <c r="O4067" i="11"/>
  <c r="N4067" i="11"/>
  <c r="E4067" i="11"/>
  <c r="D4067" i="11"/>
  <c r="B4067" i="11"/>
  <c r="A4067" i="11"/>
  <c r="O4066" i="11"/>
  <c r="N4066" i="11"/>
  <c r="E4066" i="11"/>
  <c r="D4066" i="11"/>
  <c r="B4066" i="11"/>
  <c r="A4066" i="11"/>
  <c r="O4065" i="11"/>
  <c r="N4065" i="11"/>
  <c r="E4065" i="11"/>
  <c r="D4065" i="11"/>
  <c r="B4065" i="11"/>
  <c r="A4065" i="11"/>
  <c r="O4064" i="11"/>
  <c r="N4064" i="11"/>
  <c r="E4064" i="11"/>
  <c r="D4064" i="11"/>
  <c r="B4064" i="11"/>
  <c r="A4064" i="11"/>
  <c r="O4063" i="11"/>
  <c r="N4063" i="11"/>
  <c r="E4063" i="11"/>
  <c r="D4063" i="11"/>
  <c r="B4063" i="11"/>
  <c r="A4063" i="11"/>
  <c r="O4062" i="11"/>
  <c r="N4062" i="11"/>
  <c r="E4062" i="11"/>
  <c r="D4062" i="11"/>
  <c r="B4062" i="11"/>
  <c r="A4062" i="11"/>
  <c r="O4061" i="11"/>
  <c r="N4061" i="11"/>
  <c r="E4061" i="11"/>
  <c r="D4061" i="11"/>
  <c r="B4061" i="11"/>
  <c r="A4061" i="11"/>
  <c r="O4060" i="11"/>
  <c r="N4060" i="11"/>
  <c r="E4060" i="11"/>
  <c r="D4060" i="11"/>
  <c r="B4060" i="11"/>
  <c r="A4060" i="11"/>
  <c r="O4059" i="11"/>
  <c r="N4059" i="11"/>
  <c r="E4059" i="11"/>
  <c r="D4059" i="11"/>
  <c r="B4059" i="11"/>
  <c r="A4059" i="11"/>
  <c r="O4058" i="11"/>
  <c r="N4058" i="11"/>
  <c r="E4058" i="11"/>
  <c r="D4058" i="11"/>
  <c r="B4058" i="11"/>
  <c r="A4058" i="11"/>
  <c r="O4057" i="11"/>
  <c r="N4057" i="11"/>
  <c r="E4057" i="11"/>
  <c r="D4057" i="11"/>
  <c r="B4057" i="11"/>
  <c r="A4057" i="11"/>
  <c r="O4056" i="11"/>
  <c r="N4056" i="11"/>
  <c r="E4056" i="11"/>
  <c r="D4056" i="11"/>
  <c r="B4056" i="11"/>
  <c r="A4056" i="11"/>
  <c r="O4055" i="11"/>
  <c r="N4055" i="11"/>
  <c r="E4055" i="11"/>
  <c r="D4055" i="11"/>
  <c r="B4055" i="11"/>
  <c r="A4055" i="11"/>
  <c r="O4054" i="11"/>
  <c r="N4054" i="11"/>
  <c r="E4054" i="11"/>
  <c r="D4054" i="11"/>
  <c r="B4054" i="11"/>
  <c r="A4054" i="11"/>
  <c r="O4053" i="11"/>
  <c r="N4053" i="11"/>
  <c r="E4053" i="11"/>
  <c r="D4053" i="11"/>
  <c r="B4053" i="11"/>
  <c r="A4053" i="11"/>
  <c r="O4052" i="11"/>
  <c r="N4052" i="11"/>
  <c r="E4052" i="11"/>
  <c r="D4052" i="11"/>
  <c r="B4052" i="11"/>
  <c r="A4052" i="11"/>
  <c r="O4051" i="11"/>
  <c r="N4051" i="11"/>
  <c r="E4051" i="11"/>
  <c r="D4051" i="11"/>
  <c r="B4051" i="11"/>
  <c r="A4051" i="11"/>
  <c r="O4050" i="11"/>
  <c r="N4050" i="11"/>
  <c r="E4050" i="11"/>
  <c r="D4050" i="11"/>
  <c r="B4050" i="11"/>
  <c r="A4050" i="11"/>
  <c r="O4049" i="11"/>
  <c r="N4049" i="11"/>
  <c r="E4049" i="11"/>
  <c r="D4049" i="11"/>
  <c r="B4049" i="11"/>
  <c r="A4049" i="11"/>
  <c r="O4048" i="11"/>
  <c r="N4048" i="11"/>
  <c r="E4048" i="11"/>
  <c r="D4048" i="11"/>
  <c r="B4048" i="11"/>
  <c r="A4048" i="11"/>
  <c r="O4047" i="11"/>
  <c r="N4047" i="11"/>
  <c r="E4047" i="11"/>
  <c r="D4047" i="11"/>
  <c r="B4047" i="11"/>
  <c r="A4047" i="11"/>
  <c r="O4046" i="11"/>
  <c r="N4046" i="11"/>
  <c r="E4046" i="11"/>
  <c r="D4046" i="11"/>
  <c r="B4046" i="11"/>
  <c r="A4046" i="11"/>
  <c r="O4045" i="11"/>
  <c r="N4045" i="11"/>
  <c r="E4045" i="11"/>
  <c r="D4045" i="11"/>
  <c r="B4045" i="11"/>
  <c r="A4045" i="11"/>
  <c r="O4044" i="11"/>
  <c r="N4044" i="11"/>
  <c r="E4044" i="11"/>
  <c r="D4044" i="11"/>
  <c r="B4044" i="11"/>
  <c r="A4044" i="11"/>
  <c r="O4043" i="11"/>
  <c r="N4043" i="11"/>
  <c r="E4043" i="11"/>
  <c r="D4043" i="11"/>
  <c r="B4043" i="11"/>
  <c r="A4043" i="11"/>
  <c r="O4042" i="11"/>
  <c r="N4042" i="11"/>
  <c r="E4042" i="11"/>
  <c r="D4042" i="11"/>
  <c r="B4042" i="11"/>
  <c r="A4042" i="11"/>
  <c r="O4041" i="11"/>
  <c r="N4041" i="11"/>
  <c r="E4041" i="11"/>
  <c r="D4041" i="11"/>
  <c r="B4041" i="11"/>
  <c r="A4041" i="11"/>
  <c r="O4040" i="11"/>
  <c r="N4040" i="11"/>
  <c r="E4040" i="11"/>
  <c r="D4040" i="11"/>
  <c r="B4040" i="11"/>
  <c r="A4040" i="11"/>
  <c r="O4039" i="11"/>
  <c r="N4039" i="11"/>
  <c r="E4039" i="11"/>
  <c r="D4039" i="11"/>
  <c r="B4039" i="11"/>
  <c r="A4039" i="11"/>
  <c r="O4038" i="11"/>
  <c r="N4038" i="11"/>
  <c r="E4038" i="11"/>
  <c r="D4038" i="11"/>
  <c r="B4038" i="11"/>
  <c r="A4038" i="11"/>
  <c r="O4037" i="11"/>
  <c r="N4037" i="11"/>
  <c r="E4037" i="11"/>
  <c r="D4037" i="11"/>
  <c r="B4037" i="11"/>
  <c r="A4037" i="11"/>
  <c r="O4036" i="11"/>
  <c r="N4036" i="11"/>
  <c r="E4036" i="11"/>
  <c r="D4036" i="11"/>
  <c r="B4036" i="11"/>
  <c r="A4036" i="11"/>
  <c r="O4035" i="11"/>
  <c r="N4035" i="11"/>
  <c r="E4035" i="11"/>
  <c r="D4035" i="11"/>
  <c r="B4035" i="11"/>
  <c r="A4035" i="11"/>
  <c r="O4034" i="11"/>
  <c r="N4034" i="11"/>
  <c r="E4034" i="11"/>
  <c r="D4034" i="11"/>
  <c r="B4034" i="11"/>
  <c r="A4034" i="11"/>
  <c r="O4033" i="11"/>
  <c r="N4033" i="11"/>
  <c r="E4033" i="11"/>
  <c r="D4033" i="11"/>
  <c r="B4033" i="11"/>
  <c r="A4033" i="11"/>
  <c r="O4032" i="11"/>
  <c r="N4032" i="11"/>
  <c r="E4032" i="11"/>
  <c r="D4032" i="11"/>
  <c r="B4032" i="11"/>
  <c r="A4032" i="11"/>
  <c r="O4031" i="11"/>
  <c r="N4031" i="11"/>
  <c r="E4031" i="11"/>
  <c r="D4031" i="11"/>
  <c r="B4031" i="11"/>
  <c r="A4031" i="11"/>
  <c r="O4030" i="11"/>
  <c r="N4030" i="11"/>
  <c r="E4030" i="11"/>
  <c r="D4030" i="11"/>
  <c r="B4030" i="11"/>
  <c r="A4030" i="11"/>
  <c r="O4029" i="11"/>
  <c r="N4029" i="11"/>
  <c r="E4029" i="11"/>
  <c r="D4029" i="11"/>
  <c r="B4029" i="11"/>
  <c r="A4029" i="11"/>
  <c r="O4028" i="11"/>
  <c r="N4028" i="11"/>
  <c r="E4028" i="11"/>
  <c r="D4028" i="11"/>
  <c r="B4028" i="11"/>
  <c r="A4028" i="11"/>
  <c r="O4027" i="11"/>
  <c r="N4027" i="11"/>
  <c r="E4027" i="11"/>
  <c r="D4027" i="11"/>
  <c r="B4027" i="11"/>
  <c r="A4027" i="11"/>
  <c r="O4026" i="11"/>
  <c r="N4026" i="11"/>
  <c r="E4026" i="11"/>
  <c r="D4026" i="11"/>
  <c r="B4026" i="11"/>
  <c r="A4026" i="11"/>
  <c r="O4025" i="11"/>
  <c r="N4025" i="11"/>
  <c r="E4025" i="11"/>
  <c r="D4025" i="11"/>
  <c r="B4025" i="11"/>
  <c r="A4025" i="11"/>
  <c r="O4024" i="11"/>
  <c r="N4024" i="11"/>
  <c r="E4024" i="11"/>
  <c r="D4024" i="11"/>
  <c r="B4024" i="11"/>
  <c r="A4024" i="11"/>
  <c r="O4023" i="11"/>
  <c r="N4023" i="11"/>
  <c r="E4023" i="11"/>
  <c r="D4023" i="11"/>
  <c r="B4023" i="11"/>
  <c r="A4023" i="11"/>
  <c r="O4022" i="11"/>
  <c r="N4022" i="11"/>
  <c r="E4022" i="11"/>
  <c r="D4022" i="11"/>
  <c r="B4022" i="11"/>
  <c r="A4022" i="11"/>
  <c r="O4021" i="11"/>
  <c r="N4021" i="11"/>
  <c r="E4021" i="11"/>
  <c r="D4021" i="11"/>
  <c r="B4021" i="11"/>
  <c r="A4021" i="11"/>
  <c r="O4020" i="11"/>
  <c r="N4020" i="11"/>
  <c r="E4020" i="11"/>
  <c r="D4020" i="11"/>
  <c r="B4020" i="11"/>
  <c r="A4020" i="11"/>
  <c r="O4019" i="11"/>
  <c r="N4019" i="11"/>
  <c r="E4019" i="11"/>
  <c r="D4019" i="11"/>
  <c r="B4019" i="11"/>
  <c r="A4019" i="11"/>
  <c r="O4018" i="11"/>
  <c r="N4018" i="11"/>
  <c r="E4018" i="11"/>
  <c r="D4018" i="11"/>
  <c r="B4018" i="11"/>
  <c r="A4018" i="11"/>
  <c r="O4017" i="11"/>
  <c r="N4017" i="11"/>
  <c r="E4017" i="11"/>
  <c r="D4017" i="11"/>
  <c r="B4017" i="11"/>
  <c r="A4017" i="11"/>
  <c r="O4016" i="11"/>
  <c r="N4016" i="11"/>
  <c r="E4016" i="11"/>
  <c r="D4016" i="11"/>
  <c r="B4016" i="11"/>
  <c r="A4016" i="11"/>
  <c r="O4015" i="11"/>
  <c r="N4015" i="11"/>
  <c r="E4015" i="11"/>
  <c r="D4015" i="11"/>
  <c r="B4015" i="11"/>
  <c r="A4015" i="11"/>
  <c r="O4014" i="11"/>
  <c r="N4014" i="11"/>
  <c r="E4014" i="11"/>
  <c r="D4014" i="11"/>
  <c r="B4014" i="11"/>
  <c r="A4014" i="11"/>
  <c r="O4013" i="11"/>
  <c r="N4013" i="11"/>
  <c r="E4013" i="11"/>
  <c r="D4013" i="11"/>
  <c r="B4013" i="11"/>
  <c r="A4013" i="11"/>
  <c r="O4012" i="11"/>
  <c r="N4012" i="11"/>
  <c r="E4012" i="11"/>
  <c r="D4012" i="11"/>
  <c r="B4012" i="11"/>
  <c r="A4012" i="11"/>
  <c r="O4011" i="11"/>
  <c r="N4011" i="11"/>
  <c r="E4011" i="11"/>
  <c r="D4011" i="11"/>
  <c r="B4011" i="11"/>
  <c r="A4011" i="11"/>
  <c r="O4010" i="11"/>
  <c r="N4010" i="11"/>
  <c r="E4010" i="11"/>
  <c r="D4010" i="11"/>
  <c r="B4010" i="11"/>
  <c r="A4010" i="11"/>
  <c r="O4009" i="11"/>
  <c r="N4009" i="11"/>
  <c r="E4009" i="11"/>
  <c r="D4009" i="11"/>
  <c r="B4009" i="11"/>
  <c r="A4009" i="11"/>
  <c r="O4008" i="11"/>
  <c r="N4008" i="11"/>
  <c r="E4008" i="11"/>
  <c r="D4008" i="11"/>
  <c r="B4008" i="11"/>
  <c r="A4008" i="11"/>
  <c r="O4007" i="11"/>
  <c r="N4007" i="11"/>
  <c r="E4007" i="11"/>
  <c r="D4007" i="11"/>
  <c r="B4007" i="11"/>
  <c r="A4007" i="11"/>
  <c r="O4006" i="11"/>
  <c r="N4006" i="11"/>
  <c r="E4006" i="11"/>
  <c r="D4006" i="11"/>
  <c r="B4006" i="11"/>
  <c r="A4006" i="11"/>
  <c r="O4005" i="11"/>
  <c r="N4005" i="11"/>
  <c r="E4005" i="11"/>
  <c r="D4005" i="11"/>
  <c r="B4005" i="11"/>
  <c r="A4005" i="11"/>
  <c r="O4004" i="11"/>
  <c r="N4004" i="11"/>
  <c r="E4004" i="11"/>
  <c r="D4004" i="11"/>
  <c r="B4004" i="11"/>
  <c r="A4004" i="11"/>
  <c r="O4003" i="11"/>
  <c r="N4003" i="11"/>
  <c r="E4003" i="11"/>
  <c r="D4003" i="11"/>
  <c r="B4003" i="11"/>
  <c r="A4003" i="11"/>
  <c r="O4002" i="11"/>
  <c r="N4002" i="11"/>
  <c r="E4002" i="11"/>
  <c r="D4002" i="11"/>
  <c r="B4002" i="11"/>
  <c r="A4002" i="11"/>
  <c r="O4001" i="11"/>
  <c r="N4001" i="11"/>
  <c r="E4001" i="11"/>
  <c r="D4001" i="11"/>
  <c r="B4001" i="11"/>
  <c r="A4001" i="11"/>
  <c r="O4000" i="11"/>
  <c r="N4000" i="11"/>
  <c r="E4000" i="11"/>
  <c r="D4000" i="11"/>
  <c r="B4000" i="11"/>
  <c r="A4000" i="11"/>
  <c r="O3999" i="11"/>
  <c r="N3999" i="11"/>
  <c r="E3999" i="11"/>
  <c r="D3999" i="11"/>
  <c r="B3999" i="11"/>
  <c r="A3999" i="11"/>
  <c r="O3998" i="11"/>
  <c r="N3998" i="11"/>
  <c r="E3998" i="11"/>
  <c r="D3998" i="11"/>
  <c r="B3998" i="11"/>
  <c r="A3998" i="11"/>
  <c r="O3997" i="11"/>
  <c r="N3997" i="11"/>
  <c r="E3997" i="11"/>
  <c r="D3997" i="11"/>
  <c r="B3997" i="11"/>
  <c r="A3997" i="11"/>
  <c r="O3996" i="11"/>
  <c r="N3996" i="11"/>
  <c r="E3996" i="11"/>
  <c r="D3996" i="11"/>
  <c r="B3996" i="11"/>
  <c r="A3996" i="11"/>
  <c r="O3995" i="11"/>
  <c r="N3995" i="11"/>
  <c r="E3995" i="11"/>
  <c r="D3995" i="11"/>
  <c r="B3995" i="11"/>
  <c r="A3995" i="11"/>
  <c r="O3994" i="11"/>
  <c r="N3994" i="11"/>
  <c r="E3994" i="11"/>
  <c r="D3994" i="11"/>
  <c r="B3994" i="11"/>
  <c r="A3994" i="11"/>
  <c r="O3993" i="11"/>
  <c r="N3993" i="11"/>
  <c r="E3993" i="11"/>
  <c r="D3993" i="11"/>
  <c r="B3993" i="11"/>
  <c r="A3993" i="11"/>
  <c r="O3992" i="11"/>
  <c r="N3992" i="11"/>
  <c r="E3992" i="11"/>
  <c r="D3992" i="11"/>
  <c r="B3992" i="11"/>
  <c r="A3992" i="11"/>
  <c r="O3991" i="11"/>
  <c r="N3991" i="11"/>
  <c r="E3991" i="11"/>
  <c r="D3991" i="11"/>
  <c r="B3991" i="11"/>
  <c r="A3991" i="11"/>
  <c r="O3990" i="11"/>
  <c r="N3990" i="11"/>
  <c r="E3990" i="11"/>
  <c r="D3990" i="11"/>
  <c r="B3990" i="11"/>
  <c r="A3990" i="11"/>
  <c r="O3989" i="11"/>
  <c r="N3989" i="11"/>
  <c r="E3989" i="11"/>
  <c r="D3989" i="11"/>
  <c r="B3989" i="11"/>
  <c r="A3989" i="11"/>
  <c r="O3988" i="11"/>
  <c r="N3988" i="11"/>
  <c r="E3988" i="11"/>
  <c r="D3988" i="11"/>
  <c r="B3988" i="11"/>
  <c r="A3988" i="11"/>
  <c r="O3987" i="11"/>
  <c r="N3987" i="11"/>
  <c r="E3987" i="11"/>
  <c r="D3987" i="11"/>
  <c r="B3987" i="11"/>
  <c r="A3987" i="11"/>
  <c r="O3986" i="11"/>
  <c r="N3986" i="11"/>
  <c r="E3986" i="11"/>
  <c r="D3986" i="11"/>
  <c r="B3986" i="11"/>
  <c r="A3986" i="11"/>
  <c r="O3985" i="11"/>
  <c r="N3985" i="11"/>
  <c r="E3985" i="11"/>
  <c r="D3985" i="11"/>
  <c r="B3985" i="11"/>
  <c r="A3985" i="11"/>
  <c r="O3984" i="11"/>
  <c r="N3984" i="11"/>
  <c r="E3984" i="11"/>
  <c r="D3984" i="11"/>
  <c r="B3984" i="11"/>
  <c r="A3984" i="11"/>
  <c r="O3983" i="11"/>
  <c r="N3983" i="11"/>
  <c r="E3983" i="11"/>
  <c r="D3983" i="11"/>
  <c r="B3983" i="11"/>
  <c r="A3983" i="11"/>
  <c r="O3982" i="11"/>
  <c r="N3982" i="11"/>
  <c r="E3982" i="11"/>
  <c r="D3982" i="11"/>
  <c r="B3982" i="11"/>
  <c r="A3982" i="11"/>
  <c r="O3981" i="11"/>
  <c r="N3981" i="11"/>
  <c r="E3981" i="11"/>
  <c r="D3981" i="11"/>
  <c r="B3981" i="11"/>
  <c r="A3981" i="11"/>
  <c r="O3980" i="11"/>
  <c r="N3980" i="11"/>
  <c r="E3980" i="11"/>
  <c r="D3980" i="11"/>
  <c r="B3980" i="11"/>
  <c r="A3980" i="11"/>
  <c r="O3979" i="11"/>
  <c r="N3979" i="11"/>
  <c r="E3979" i="11"/>
  <c r="D3979" i="11"/>
  <c r="B3979" i="11"/>
  <c r="A3979" i="11"/>
  <c r="O3978" i="11"/>
  <c r="N3978" i="11"/>
  <c r="E3978" i="11"/>
  <c r="D3978" i="11"/>
  <c r="B3978" i="11"/>
  <c r="A3978" i="11"/>
  <c r="O3977" i="11"/>
  <c r="N3977" i="11"/>
  <c r="E3977" i="11"/>
  <c r="D3977" i="11"/>
  <c r="B3977" i="11"/>
  <c r="A3977" i="11"/>
  <c r="O3976" i="11"/>
  <c r="N3976" i="11"/>
  <c r="E3976" i="11"/>
  <c r="D3976" i="11"/>
  <c r="B3976" i="11"/>
  <c r="A3976" i="11"/>
  <c r="O3975" i="11"/>
  <c r="N3975" i="11"/>
  <c r="E3975" i="11"/>
  <c r="D3975" i="11"/>
  <c r="B3975" i="11"/>
  <c r="A3975" i="11"/>
  <c r="O3974" i="11"/>
  <c r="N3974" i="11"/>
  <c r="E3974" i="11"/>
  <c r="D3974" i="11"/>
  <c r="B3974" i="11"/>
  <c r="A3974" i="11"/>
  <c r="O3973" i="11"/>
  <c r="N3973" i="11"/>
  <c r="E3973" i="11"/>
  <c r="D3973" i="11"/>
  <c r="B3973" i="11"/>
  <c r="A3973" i="11"/>
  <c r="O3972" i="11"/>
  <c r="N3972" i="11"/>
  <c r="E3972" i="11"/>
  <c r="D3972" i="11"/>
  <c r="B3972" i="11"/>
  <c r="A3972" i="11"/>
  <c r="O3971" i="11"/>
  <c r="N3971" i="11"/>
  <c r="E3971" i="11"/>
  <c r="D3971" i="11"/>
  <c r="B3971" i="11"/>
  <c r="A3971" i="11"/>
  <c r="O3970" i="11"/>
  <c r="N3970" i="11"/>
  <c r="E3970" i="11"/>
  <c r="D3970" i="11"/>
  <c r="B3970" i="11"/>
  <c r="A3970" i="11"/>
  <c r="O3969" i="11"/>
  <c r="N3969" i="11"/>
  <c r="E3969" i="11"/>
  <c r="D3969" i="11"/>
  <c r="B3969" i="11"/>
  <c r="A3969" i="11"/>
  <c r="O3968" i="11"/>
  <c r="N3968" i="11"/>
  <c r="E3968" i="11"/>
  <c r="D3968" i="11"/>
  <c r="B3968" i="11"/>
  <c r="A3968" i="11"/>
  <c r="O3967" i="11"/>
  <c r="N3967" i="11"/>
  <c r="E3967" i="11"/>
  <c r="D3967" i="11"/>
  <c r="B3967" i="11"/>
  <c r="A3967" i="11"/>
  <c r="O3966" i="11"/>
  <c r="N3966" i="11"/>
  <c r="E3966" i="11"/>
  <c r="D3966" i="11"/>
  <c r="B3966" i="11"/>
  <c r="A3966" i="11"/>
  <c r="O3965" i="11"/>
  <c r="N3965" i="11"/>
  <c r="E3965" i="11"/>
  <c r="D3965" i="11"/>
  <c r="B3965" i="11"/>
  <c r="A3965" i="11"/>
  <c r="O3964" i="11"/>
  <c r="N3964" i="11"/>
  <c r="E3964" i="11"/>
  <c r="D3964" i="11"/>
  <c r="B3964" i="11"/>
  <c r="A3964" i="11"/>
  <c r="O3963" i="11"/>
  <c r="N3963" i="11"/>
  <c r="E3963" i="11"/>
  <c r="D3963" i="11"/>
  <c r="B3963" i="11"/>
  <c r="A3963" i="11"/>
  <c r="O3962" i="11"/>
  <c r="N3962" i="11"/>
  <c r="E3962" i="11"/>
  <c r="D3962" i="11"/>
  <c r="B3962" i="11"/>
  <c r="A3962" i="11"/>
  <c r="O3961" i="11"/>
  <c r="N3961" i="11"/>
  <c r="E3961" i="11"/>
  <c r="D3961" i="11"/>
  <c r="B3961" i="11"/>
  <c r="A3961" i="11"/>
  <c r="O3960" i="11"/>
  <c r="N3960" i="11"/>
  <c r="E3960" i="11"/>
  <c r="D3960" i="11"/>
  <c r="B3960" i="11"/>
  <c r="A3960" i="11"/>
  <c r="O3959" i="11"/>
  <c r="N3959" i="11"/>
  <c r="E3959" i="11"/>
  <c r="D3959" i="11"/>
  <c r="B3959" i="11"/>
  <c r="A3959" i="11"/>
  <c r="O3958" i="11"/>
  <c r="N3958" i="11"/>
  <c r="E3958" i="11"/>
  <c r="D3958" i="11"/>
  <c r="B3958" i="11"/>
  <c r="A3958" i="11"/>
  <c r="O3957" i="11"/>
  <c r="N3957" i="11"/>
  <c r="E3957" i="11"/>
  <c r="D3957" i="11"/>
  <c r="B3957" i="11"/>
  <c r="A3957" i="11"/>
  <c r="O3956" i="11"/>
  <c r="N3956" i="11"/>
  <c r="E3956" i="11"/>
  <c r="D3956" i="11"/>
  <c r="B3956" i="11"/>
  <c r="A3956" i="11"/>
  <c r="O3955" i="11"/>
  <c r="N3955" i="11"/>
  <c r="E3955" i="11"/>
  <c r="D3955" i="11"/>
  <c r="B3955" i="11"/>
  <c r="A3955" i="11"/>
  <c r="O3954" i="11"/>
  <c r="N3954" i="11"/>
  <c r="E3954" i="11"/>
  <c r="D3954" i="11"/>
  <c r="B3954" i="11"/>
  <c r="A3954" i="11"/>
  <c r="O3953" i="11"/>
  <c r="N3953" i="11"/>
  <c r="E3953" i="11"/>
  <c r="D3953" i="11"/>
  <c r="B3953" i="11"/>
  <c r="A3953" i="11"/>
  <c r="O3952" i="11"/>
  <c r="N3952" i="11"/>
  <c r="E3952" i="11"/>
  <c r="D3952" i="11"/>
  <c r="B3952" i="11"/>
  <c r="A3952" i="11"/>
  <c r="O3951" i="11"/>
  <c r="N3951" i="11"/>
  <c r="E3951" i="11"/>
  <c r="D3951" i="11"/>
  <c r="B3951" i="11"/>
  <c r="A3951" i="11"/>
  <c r="O3950" i="11"/>
  <c r="N3950" i="11"/>
  <c r="E3950" i="11"/>
  <c r="D3950" i="11"/>
  <c r="B3950" i="11"/>
  <c r="A3950" i="11"/>
  <c r="O3949" i="11"/>
  <c r="N3949" i="11"/>
  <c r="E3949" i="11"/>
  <c r="D3949" i="11"/>
  <c r="B3949" i="11"/>
  <c r="A3949" i="11"/>
  <c r="O3948" i="11"/>
  <c r="N3948" i="11"/>
  <c r="E3948" i="11"/>
  <c r="D3948" i="11"/>
  <c r="B3948" i="11"/>
  <c r="A3948" i="11"/>
  <c r="O3947" i="11"/>
  <c r="N3947" i="11"/>
  <c r="E3947" i="11"/>
  <c r="D3947" i="11"/>
  <c r="B3947" i="11"/>
  <c r="A3947" i="11"/>
  <c r="O3946" i="11"/>
  <c r="N3946" i="11"/>
  <c r="E3946" i="11"/>
  <c r="D3946" i="11"/>
  <c r="B3946" i="11"/>
  <c r="A3946" i="11"/>
  <c r="O3945" i="11"/>
  <c r="N3945" i="11"/>
  <c r="E3945" i="11"/>
  <c r="D3945" i="11"/>
  <c r="B3945" i="11"/>
  <c r="A3945" i="11"/>
  <c r="O3944" i="11"/>
  <c r="N3944" i="11"/>
  <c r="E3944" i="11"/>
  <c r="D3944" i="11"/>
  <c r="B3944" i="11"/>
  <c r="A3944" i="11"/>
  <c r="O3943" i="11"/>
  <c r="N3943" i="11"/>
  <c r="E3943" i="11"/>
  <c r="D3943" i="11"/>
  <c r="B3943" i="11"/>
  <c r="A3943" i="11"/>
  <c r="O3942" i="11"/>
  <c r="N3942" i="11"/>
  <c r="E3942" i="11"/>
  <c r="D3942" i="11"/>
  <c r="B3942" i="11"/>
  <c r="A3942" i="11"/>
  <c r="O3941" i="11"/>
  <c r="N3941" i="11"/>
  <c r="E3941" i="11"/>
  <c r="D3941" i="11"/>
  <c r="B3941" i="11"/>
  <c r="A3941" i="11"/>
  <c r="O3940" i="11"/>
  <c r="N3940" i="11"/>
  <c r="E3940" i="11"/>
  <c r="D3940" i="11"/>
  <c r="B3940" i="11"/>
  <c r="A3940" i="11"/>
  <c r="O3939" i="11"/>
  <c r="N3939" i="11"/>
  <c r="E3939" i="11"/>
  <c r="D3939" i="11"/>
  <c r="B3939" i="11"/>
  <c r="A3939" i="11"/>
  <c r="O3938" i="11"/>
  <c r="N3938" i="11"/>
  <c r="E3938" i="11"/>
  <c r="D3938" i="11"/>
  <c r="B3938" i="11"/>
  <c r="A3938" i="11"/>
  <c r="O3937" i="11"/>
  <c r="N3937" i="11"/>
  <c r="E3937" i="11"/>
  <c r="D3937" i="11"/>
  <c r="B3937" i="11"/>
  <c r="A3937" i="11"/>
  <c r="O3936" i="11"/>
  <c r="N3936" i="11"/>
  <c r="E3936" i="11"/>
  <c r="D3936" i="11"/>
  <c r="B3936" i="11"/>
  <c r="A3936" i="11"/>
  <c r="O3935" i="11"/>
  <c r="N3935" i="11"/>
  <c r="E3935" i="11"/>
  <c r="D3935" i="11"/>
  <c r="B3935" i="11"/>
  <c r="A3935" i="11"/>
  <c r="O3934" i="11"/>
  <c r="N3934" i="11"/>
  <c r="E3934" i="11"/>
  <c r="D3934" i="11"/>
  <c r="B3934" i="11"/>
  <c r="A3934" i="11"/>
  <c r="O3933" i="11"/>
  <c r="N3933" i="11"/>
  <c r="E3933" i="11"/>
  <c r="D3933" i="11"/>
  <c r="B3933" i="11"/>
  <c r="A3933" i="11"/>
  <c r="O3932" i="11"/>
  <c r="N3932" i="11"/>
  <c r="E3932" i="11"/>
  <c r="D3932" i="11"/>
  <c r="B3932" i="11"/>
  <c r="A3932" i="11"/>
  <c r="O3931" i="11"/>
  <c r="N3931" i="11"/>
  <c r="E3931" i="11"/>
  <c r="D3931" i="11"/>
  <c r="B3931" i="11"/>
  <c r="A3931" i="11"/>
  <c r="O3930" i="11"/>
  <c r="N3930" i="11"/>
  <c r="E3930" i="11"/>
  <c r="D3930" i="11"/>
  <c r="B3930" i="11"/>
  <c r="A3930" i="11"/>
  <c r="O3929" i="11"/>
  <c r="N3929" i="11"/>
  <c r="E3929" i="11"/>
  <c r="D3929" i="11"/>
  <c r="B3929" i="11"/>
  <c r="A3929" i="11"/>
  <c r="O3928" i="11"/>
  <c r="N3928" i="11"/>
  <c r="E3928" i="11"/>
  <c r="D3928" i="11"/>
  <c r="B3928" i="11"/>
  <c r="A3928" i="11"/>
  <c r="O3927" i="11"/>
  <c r="N3927" i="11"/>
  <c r="E3927" i="11"/>
  <c r="D3927" i="11"/>
  <c r="B3927" i="11"/>
  <c r="A3927" i="11"/>
  <c r="O3926" i="11"/>
  <c r="N3926" i="11"/>
  <c r="E3926" i="11"/>
  <c r="D3926" i="11"/>
  <c r="B3926" i="11"/>
  <c r="A3926" i="11"/>
  <c r="O3925" i="11"/>
  <c r="N3925" i="11"/>
  <c r="E3925" i="11"/>
  <c r="D3925" i="11"/>
  <c r="B3925" i="11"/>
  <c r="A3925" i="11"/>
  <c r="O3924" i="11"/>
  <c r="N3924" i="11"/>
  <c r="E3924" i="11"/>
  <c r="D3924" i="11"/>
  <c r="B3924" i="11"/>
  <c r="A3924" i="11"/>
  <c r="O3923" i="11"/>
  <c r="N3923" i="11"/>
  <c r="E3923" i="11"/>
  <c r="D3923" i="11"/>
  <c r="B3923" i="11"/>
  <c r="A3923" i="11"/>
  <c r="O3922" i="11"/>
  <c r="N3922" i="11"/>
  <c r="E3922" i="11"/>
  <c r="D3922" i="11"/>
  <c r="B3922" i="11"/>
  <c r="A3922" i="11"/>
  <c r="O3921" i="11"/>
  <c r="N3921" i="11"/>
  <c r="E3921" i="11"/>
  <c r="D3921" i="11"/>
  <c r="B3921" i="11"/>
  <c r="A3921" i="11"/>
  <c r="O3920" i="11"/>
  <c r="N3920" i="11"/>
  <c r="E3920" i="11"/>
  <c r="D3920" i="11"/>
  <c r="B3920" i="11"/>
  <c r="A3920" i="11"/>
  <c r="O3919" i="11"/>
  <c r="N3919" i="11"/>
  <c r="E3919" i="11"/>
  <c r="D3919" i="11"/>
  <c r="B3919" i="11"/>
  <c r="A3919" i="11"/>
  <c r="O3918" i="11"/>
  <c r="N3918" i="11"/>
  <c r="E3918" i="11"/>
  <c r="D3918" i="11"/>
  <c r="B3918" i="11"/>
  <c r="A3918" i="11"/>
  <c r="O3917" i="11"/>
  <c r="N3917" i="11"/>
  <c r="E3917" i="11"/>
  <c r="D3917" i="11"/>
  <c r="B3917" i="11"/>
  <c r="A3917" i="11"/>
  <c r="O3916" i="11"/>
  <c r="N3916" i="11"/>
  <c r="E3916" i="11"/>
  <c r="D3916" i="11"/>
  <c r="B3916" i="11"/>
  <c r="A3916" i="11"/>
  <c r="O3915" i="11"/>
  <c r="N3915" i="11"/>
  <c r="E3915" i="11"/>
  <c r="D3915" i="11"/>
  <c r="B3915" i="11"/>
  <c r="A3915" i="11"/>
  <c r="O3914" i="11"/>
  <c r="N3914" i="11"/>
  <c r="E3914" i="11"/>
  <c r="D3914" i="11"/>
  <c r="B3914" i="11"/>
  <c r="A3914" i="11"/>
  <c r="O3913" i="11"/>
  <c r="N3913" i="11"/>
  <c r="E3913" i="11"/>
  <c r="D3913" i="11"/>
  <c r="B3913" i="11"/>
  <c r="A3913" i="11"/>
  <c r="O3912" i="11"/>
  <c r="N3912" i="11"/>
  <c r="E3912" i="11"/>
  <c r="D3912" i="11"/>
  <c r="B3912" i="11"/>
  <c r="A3912" i="11"/>
  <c r="O3911" i="11"/>
  <c r="N3911" i="11"/>
  <c r="E3911" i="11"/>
  <c r="D3911" i="11"/>
  <c r="B3911" i="11"/>
  <c r="A3911" i="11"/>
  <c r="O3910" i="11"/>
  <c r="N3910" i="11"/>
  <c r="E3910" i="11"/>
  <c r="D3910" i="11"/>
  <c r="B3910" i="11"/>
  <c r="A3910" i="11"/>
  <c r="O3909" i="11"/>
  <c r="N3909" i="11"/>
  <c r="E3909" i="11"/>
  <c r="D3909" i="11"/>
  <c r="B3909" i="11"/>
  <c r="A3909" i="11"/>
  <c r="O3908" i="11"/>
  <c r="N3908" i="11"/>
  <c r="E3908" i="11"/>
  <c r="D3908" i="11"/>
  <c r="B3908" i="11"/>
  <c r="A3908" i="11"/>
  <c r="O3907" i="11"/>
  <c r="N3907" i="11"/>
  <c r="E3907" i="11"/>
  <c r="D3907" i="11"/>
  <c r="B3907" i="11"/>
  <c r="A3907" i="11"/>
  <c r="O3906" i="11"/>
  <c r="N3906" i="11"/>
  <c r="E3906" i="11"/>
  <c r="D3906" i="11"/>
  <c r="B3906" i="11"/>
  <c r="A3906" i="11"/>
  <c r="O3905" i="11"/>
  <c r="N3905" i="11"/>
  <c r="E3905" i="11"/>
  <c r="D3905" i="11"/>
  <c r="B3905" i="11"/>
  <c r="A3905" i="11"/>
  <c r="O3904" i="11"/>
  <c r="N3904" i="11"/>
  <c r="E3904" i="11"/>
  <c r="D3904" i="11"/>
  <c r="B3904" i="11"/>
  <c r="A3904" i="11"/>
  <c r="O3903" i="11"/>
  <c r="N3903" i="11"/>
  <c r="E3903" i="11"/>
  <c r="D3903" i="11"/>
  <c r="B3903" i="11"/>
  <c r="A3903" i="11"/>
  <c r="O3902" i="11"/>
  <c r="N3902" i="11"/>
  <c r="E3902" i="11"/>
  <c r="D3902" i="11"/>
  <c r="B3902" i="11"/>
  <c r="A3902" i="11"/>
  <c r="O3901" i="11"/>
  <c r="N3901" i="11"/>
  <c r="E3901" i="11"/>
  <c r="D3901" i="11"/>
  <c r="B3901" i="11"/>
  <c r="A3901" i="11"/>
  <c r="O3900" i="11"/>
  <c r="N3900" i="11"/>
  <c r="E3900" i="11"/>
  <c r="D3900" i="11"/>
  <c r="B3900" i="11"/>
  <c r="A3900" i="11"/>
  <c r="O3899" i="11"/>
  <c r="N3899" i="11"/>
  <c r="E3899" i="11"/>
  <c r="D3899" i="11"/>
  <c r="B3899" i="11"/>
  <c r="A3899" i="11"/>
  <c r="O3898" i="11"/>
  <c r="N3898" i="11"/>
  <c r="E3898" i="11"/>
  <c r="D3898" i="11"/>
  <c r="B3898" i="11"/>
  <c r="A3898" i="11"/>
  <c r="O3897" i="11"/>
  <c r="N3897" i="11"/>
  <c r="E3897" i="11"/>
  <c r="D3897" i="11"/>
  <c r="B3897" i="11"/>
  <c r="A3897" i="11"/>
  <c r="O3896" i="11"/>
  <c r="N3896" i="11"/>
  <c r="E3896" i="11"/>
  <c r="D3896" i="11"/>
  <c r="B3896" i="11"/>
  <c r="A3896" i="11"/>
  <c r="O3895" i="11"/>
  <c r="N3895" i="11"/>
  <c r="E3895" i="11"/>
  <c r="D3895" i="11"/>
  <c r="B3895" i="11"/>
  <c r="A3895" i="11"/>
  <c r="O3894" i="11"/>
  <c r="N3894" i="11"/>
  <c r="E3894" i="11"/>
  <c r="D3894" i="11"/>
  <c r="B3894" i="11"/>
  <c r="A3894" i="11"/>
  <c r="O3893" i="11"/>
  <c r="N3893" i="11"/>
  <c r="E3893" i="11"/>
  <c r="D3893" i="11"/>
  <c r="B3893" i="11"/>
  <c r="A3893" i="11"/>
  <c r="O3892" i="11"/>
  <c r="N3892" i="11"/>
  <c r="E3892" i="11"/>
  <c r="D3892" i="11"/>
  <c r="B3892" i="11"/>
  <c r="A3892" i="11"/>
  <c r="O3891" i="11"/>
  <c r="N3891" i="11"/>
  <c r="E3891" i="11"/>
  <c r="D3891" i="11"/>
  <c r="B3891" i="11"/>
  <c r="A3891" i="11"/>
  <c r="O3890" i="11"/>
  <c r="N3890" i="11"/>
  <c r="E3890" i="11"/>
  <c r="D3890" i="11"/>
  <c r="B3890" i="11"/>
  <c r="A3890" i="11"/>
  <c r="O3889" i="11"/>
  <c r="N3889" i="11"/>
  <c r="E3889" i="11"/>
  <c r="D3889" i="11"/>
  <c r="B3889" i="11"/>
  <c r="A3889" i="11"/>
  <c r="O3888" i="11"/>
  <c r="N3888" i="11"/>
  <c r="E3888" i="11"/>
  <c r="D3888" i="11"/>
  <c r="B3888" i="11"/>
  <c r="A3888" i="11"/>
  <c r="O3887" i="11"/>
  <c r="N3887" i="11"/>
  <c r="E3887" i="11"/>
  <c r="D3887" i="11"/>
  <c r="B3887" i="11"/>
  <c r="A3887" i="11"/>
  <c r="O3886" i="11"/>
  <c r="N3886" i="11"/>
  <c r="E3886" i="11"/>
  <c r="D3886" i="11"/>
  <c r="B3886" i="11"/>
  <c r="A3886" i="11"/>
  <c r="O3885" i="11"/>
  <c r="N3885" i="11"/>
  <c r="E3885" i="11"/>
  <c r="D3885" i="11"/>
  <c r="B3885" i="11"/>
  <c r="A3885" i="11"/>
  <c r="O3884" i="11"/>
  <c r="N3884" i="11"/>
  <c r="E3884" i="11"/>
  <c r="D3884" i="11"/>
  <c r="B3884" i="11"/>
  <c r="A3884" i="11"/>
  <c r="O3883" i="11"/>
  <c r="N3883" i="11"/>
  <c r="E3883" i="11"/>
  <c r="D3883" i="11"/>
  <c r="B3883" i="11"/>
  <c r="A3883" i="11"/>
  <c r="O3882" i="11"/>
  <c r="N3882" i="11"/>
  <c r="E3882" i="11"/>
  <c r="D3882" i="11"/>
  <c r="B3882" i="11"/>
  <c r="A3882" i="11"/>
  <c r="O3881" i="11"/>
  <c r="N3881" i="11"/>
  <c r="E3881" i="11"/>
  <c r="D3881" i="11"/>
  <c r="B3881" i="11"/>
  <c r="A3881" i="11"/>
  <c r="O3880" i="11"/>
  <c r="N3880" i="11"/>
  <c r="E3880" i="11"/>
  <c r="D3880" i="11"/>
  <c r="B3880" i="11"/>
  <c r="A3880" i="11"/>
  <c r="O3879" i="11"/>
  <c r="N3879" i="11"/>
  <c r="E3879" i="11"/>
  <c r="D3879" i="11"/>
  <c r="B3879" i="11"/>
  <c r="A3879" i="11"/>
  <c r="O3878" i="11"/>
  <c r="N3878" i="11"/>
  <c r="E3878" i="11"/>
  <c r="D3878" i="11"/>
  <c r="B3878" i="11"/>
  <c r="A3878" i="11"/>
  <c r="O3877" i="11"/>
  <c r="N3877" i="11"/>
  <c r="E3877" i="11"/>
  <c r="D3877" i="11"/>
  <c r="B3877" i="11"/>
  <c r="A3877" i="11"/>
  <c r="O3876" i="11"/>
  <c r="N3876" i="11"/>
  <c r="E3876" i="11"/>
  <c r="D3876" i="11"/>
  <c r="B3876" i="11"/>
  <c r="A3876" i="11"/>
  <c r="O3875" i="11"/>
  <c r="N3875" i="11"/>
  <c r="E3875" i="11"/>
  <c r="D3875" i="11"/>
  <c r="B3875" i="11"/>
  <c r="A3875" i="11"/>
  <c r="O3874" i="11"/>
  <c r="N3874" i="11"/>
  <c r="E3874" i="11"/>
  <c r="D3874" i="11"/>
  <c r="B3874" i="11"/>
  <c r="A3874" i="11"/>
  <c r="O3873" i="11"/>
  <c r="N3873" i="11"/>
  <c r="E3873" i="11"/>
  <c r="D3873" i="11"/>
  <c r="B3873" i="11"/>
  <c r="A3873" i="11"/>
  <c r="O3872" i="11"/>
  <c r="N3872" i="11"/>
  <c r="E3872" i="11"/>
  <c r="D3872" i="11"/>
  <c r="B3872" i="11"/>
  <c r="A3872" i="11"/>
  <c r="O3871" i="11"/>
  <c r="N3871" i="11"/>
  <c r="E3871" i="11"/>
  <c r="D3871" i="11"/>
  <c r="B3871" i="11"/>
  <c r="A3871" i="11"/>
  <c r="O3870" i="11"/>
  <c r="N3870" i="11"/>
  <c r="E3870" i="11"/>
  <c r="D3870" i="11"/>
  <c r="B3870" i="11"/>
  <c r="A3870" i="11"/>
  <c r="O3869" i="11"/>
  <c r="N3869" i="11"/>
  <c r="E3869" i="11"/>
  <c r="D3869" i="11"/>
  <c r="B3869" i="11"/>
  <c r="A3869" i="11"/>
  <c r="O3868" i="11"/>
  <c r="N3868" i="11"/>
  <c r="E3868" i="11"/>
  <c r="D3868" i="11"/>
  <c r="B3868" i="11"/>
  <c r="A3868" i="11"/>
  <c r="O3867" i="11"/>
  <c r="N3867" i="11"/>
  <c r="E3867" i="11"/>
  <c r="D3867" i="11"/>
  <c r="B3867" i="11"/>
  <c r="A3867" i="11"/>
  <c r="O3866" i="11"/>
  <c r="N3866" i="11"/>
  <c r="E3866" i="11"/>
  <c r="D3866" i="11"/>
  <c r="B3866" i="11"/>
  <c r="A3866" i="11"/>
  <c r="O3865" i="11"/>
  <c r="N3865" i="11"/>
  <c r="E3865" i="11"/>
  <c r="D3865" i="11"/>
  <c r="B3865" i="11"/>
  <c r="A3865" i="11"/>
  <c r="O3864" i="11"/>
  <c r="N3864" i="11"/>
  <c r="E3864" i="11"/>
  <c r="D3864" i="11"/>
  <c r="B3864" i="11"/>
  <c r="A3864" i="11"/>
  <c r="O3863" i="11"/>
  <c r="N3863" i="11"/>
  <c r="E3863" i="11"/>
  <c r="D3863" i="11"/>
  <c r="B3863" i="11"/>
  <c r="A3863" i="11"/>
  <c r="O3862" i="11"/>
  <c r="N3862" i="11"/>
  <c r="E3862" i="11"/>
  <c r="D3862" i="11"/>
  <c r="B3862" i="11"/>
  <c r="A3862" i="11"/>
  <c r="O3861" i="11"/>
  <c r="N3861" i="11"/>
  <c r="E3861" i="11"/>
  <c r="D3861" i="11"/>
  <c r="B3861" i="11"/>
  <c r="A3861" i="11"/>
  <c r="O3860" i="11"/>
  <c r="N3860" i="11"/>
  <c r="E3860" i="11"/>
  <c r="D3860" i="11"/>
  <c r="B3860" i="11"/>
  <c r="A3860" i="11"/>
  <c r="O3859" i="11"/>
  <c r="N3859" i="11"/>
  <c r="E3859" i="11"/>
  <c r="D3859" i="11"/>
  <c r="B3859" i="11"/>
  <c r="A3859" i="11"/>
  <c r="O3858" i="11"/>
  <c r="N3858" i="11"/>
  <c r="E3858" i="11"/>
  <c r="D3858" i="11"/>
  <c r="B3858" i="11"/>
  <c r="A3858" i="11"/>
  <c r="O3857" i="11"/>
  <c r="N3857" i="11"/>
  <c r="E3857" i="11"/>
  <c r="D3857" i="11"/>
  <c r="B3857" i="11"/>
  <c r="A3857" i="11"/>
  <c r="O3856" i="11"/>
  <c r="N3856" i="11"/>
  <c r="E3856" i="11"/>
  <c r="D3856" i="11"/>
  <c r="B3856" i="11"/>
  <c r="A3856" i="11"/>
  <c r="O3855" i="11"/>
  <c r="N3855" i="11"/>
  <c r="E3855" i="11"/>
  <c r="D3855" i="11"/>
  <c r="B3855" i="11"/>
  <c r="A3855" i="11"/>
  <c r="O3854" i="11"/>
  <c r="N3854" i="11"/>
  <c r="E3854" i="11"/>
  <c r="D3854" i="11"/>
  <c r="B3854" i="11"/>
  <c r="A3854" i="11"/>
  <c r="O3853" i="11"/>
  <c r="N3853" i="11"/>
  <c r="E3853" i="11"/>
  <c r="D3853" i="11"/>
  <c r="B3853" i="11"/>
  <c r="A3853" i="11"/>
  <c r="O3852" i="11"/>
  <c r="N3852" i="11"/>
  <c r="E3852" i="11"/>
  <c r="D3852" i="11"/>
  <c r="B3852" i="11"/>
  <c r="A3852" i="11"/>
  <c r="O3851" i="11"/>
  <c r="N3851" i="11"/>
  <c r="E3851" i="11"/>
  <c r="D3851" i="11"/>
  <c r="B3851" i="11"/>
  <c r="A3851" i="11"/>
  <c r="O3850" i="11"/>
  <c r="N3850" i="11"/>
  <c r="E3850" i="11"/>
  <c r="D3850" i="11"/>
  <c r="B3850" i="11"/>
  <c r="A3850" i="11"/>
  <c r="O3849" i="11"/>
  <c r="N3849" i="11"/>
  <c r="E3849" i="11"/>
  <c r="D3849" i="11"/>
  <c r="B3849" i="11"/>
  <c r="A3849" i="11"/>
  <c r="O3848" i="11"/>
  <c r="N3848" i="11"/>
  <c r="E3848" i="11"/>
  <c r="D3848" i="11"/>
  <c r="B3848" i="11"/>
  <c r="A3848" i="11"/>
  <c r="O3847" i="11"/>
  <c r="N3847" i="11"/>
  <c r="E3847" i="11"/>
  <c r="D3847" i="11"/>
  <c r="B3847" i="11"/>
  <c r="A3847" i="11"/>
  <c r="O3846" i="11"/>
  <c r="N3846" i="11"/>
  <c r="E3846" i="11"/>
  <c r="D3846" i="11"/>
  <c r="B3846" i="11"/>
  <c r="A3846" i="11"/>
  <c r="O3845" i="11"/>
  <c r="N3845" i="11"/>
  <c r="E3845" i="11"/>
  <c r="D3845" i="11"/>
  <c r="B3845" i="11"/>
  <c r="A3845" i="11"/>
  <c r="O3844" i="11"/>
  <c r="N3844" i="11"/>
  <c r="E3844" i="11"/>
  <c r="D3844" i="11"/>
  <c r="B3844" i="11"/>
  <c r="A3844" i="11"/>
  <c r="O3843" i="11"/>
  <c r="N3843" i="11"/>
  <c r="E3843" i="11"/>
  <c r="D3843" i="11"/>
  <c r="B3843" i="11"/>
  <c r="A3843" i="11"/>
  <c r="O3842" i="11"/>
  <c r="N3842" i="11"/>
  <c r="E3842" i="11"/>
  <c r="D3842" i="11"/>
  <c r="B3842" i="11"/>
  <c r="A3842" i="11"/>
  <c r="O3841" i="11"/>
  <c r="N3841" i="11"/>
  <c r="E3841" i="11"/>
  <c r="D3841" i="11"/>
  <c r="B3841" i="11"/>
  <c r="A3841" i="11"/>
  <c r="O3840" i="11"/>
  <c r="N3840" i="11"/>
  <c r="E3840" i="11"/>
  <c r="D3840" i="11"/>
  <c r="B3840" i="11"/>
  <c r="A3840" i="11"/>
  <c r="O3839" i="11"/>
  <c r="N3839" i="11"/>
  <c r="E3839" i="11"/>
  <c r="D3839" i="11"/>
  <c r="B3839" i="11"/>
  <c r="A3839" i="11"/>
  <c r="O3838" i="11"/>
  <c r="N3838" i="11"/>
  <c r="E3838" i="11"/>
  <c r="D3838" i="11"/>
  <c r="B3838" i="11"/>
  <c r="A3838" i="11"/>
  <c r="O3837" i="11"/>
  <c r="N3837" i="11"/>
  <c r="E3837" i="11"/>
  <c r="D3837" i="11"/>
  <c r="B3837" i="11"/>
  <c r="A3837" i="11"/>
  <c r="O3836" i="11"/>
  <c r="N3836" i="11"/>
  <c r="E3836" i="11"/>
  <c r="D3836" i="11"/>
  <c r="B3836" i="11"/>
  <c r="A3836" i="11"/>
  <c r="O3835" i="11"/>
  <c r="N3835" i="11"/>
  <c r="E3835" i="11"/>
  <c r="D3835" i="11"/>
  <c r="B3835" i="11"/>
  <c r="A3835" i="11"/>
  <c r="O3834" i="11"/>
  <c r="N3834" i="11"/>
  <c r="E3834" i="11"/>
  <c r="D3834" i="11"/>
  <c r="B3834" i="11"/>
  <c r="A3834" i="11"/>
  <c r="O3833" i="11"/>
  <c r="N3833" i="11"/>
  <c r="E3833" i="11"/>
  <c r="D3833" i="11"/>
  <c r="B3833" i="11"/>
  <c r="A3833" i="11"/>
  <c r="O3832" i="11"/>
  <c r="N3832" i="11"/>
  <c r="E3832" i="11"/>
  <c r="D3832" i="11"/>
  <c r="B3832" i="11"/>
  <c r="A3832" i="11"/>
  <c r="O3831" i="11"/>
  <c r="N3831" i="11"/>
  <c r="E3831" i="11"/>
  <c r="D3831" i="11"/>
  <c r="B3831" i="11"/>
  <c r="A3831" i="11"/>
  <c r="O3830" i="11"/>
  <c r="N3830" i="11"/>
  <c r="E3830" i="11"/>
  <c r="D3830" i="11"/>
  <c r="B3830" i="11"/>
  <c r="A3830" i="11"/>
  <c r="O3829" i="11"/>
  <c r="N3829" i="11"/>
  <c r="E3829" i="11"/>
  <c r="D3829" i="11"/>
  <c r="B3829" i="11"/>
  <c r="A3829" i="11"/>
  <c r="O3828" i="11"/>
  <c r="N3828" i="11"/>
  <c r="E3828" i="11"/>
  <c r="D3828" i="11"/>
  <c r="B3828" i="11"/>
  <c r="A3828" i="11"/>
  <c r="O3827" i="11"/>
  <c r="N3827" i="11"/>
  <c r="E3827" i="11"/>
  <c r="D3827" i="11"/>
  <c r="B3827" i="11"/>
  <c r="A3827" i="11"/>
  <c r="O3826" i="11"/>
  <c r="N3826" i="11"/>
  <c r="E3826" i="11"/>
  <c r="D3826" i="11"/>
  <c r="B3826" i="11"/>
  <c r="A3826" i="11"/>
  <c r="O3825" i="11"/>
  <c r="N3825" i="11"/>
  <c r="E3825" i="11"/>
  <c r="D3825" i="11"/>
  <c r="B3825" i="11"/>
  <c r="A3825" i="11"/>
  <c r="O3824" i="11"/>
  <c r="N3824" i="11"/>
  <c r="E3824" i="11"/>
  <c r="D3824" i="11"/>
  <c r="B3824" i="11"/>
  <c r="A3824" i="11"/>
  <c r="O3823" i="11"/>
  <c r="N3823" i="11"/>
  <c r="E3823" i="11"/>
  <c r="D3823" i="11"/>
  <c r="B3823" i="11"/>
  <c r="A3823" i="11"/>
  <c r="O3822" i="11"/>
  <c r="N3822" i="11"/>
  <c r="E3822" i="11"/>
  <c r="D3822" i="11"/>
  <c r="B3822" i="11"/>
  <c r="A3822" i="11"/>
  <c r="O3821" i="11"/>
  <c r="N3821" i="11"/>
  <c r="E3821" i="11"/>
  <c r="D3821" i="11"/>
  <c r="B3821" i="11"/>
  <c r="A3821" i="11"/>
  <c r="O3820" i="11"/>
  <c r="N3820" i="11"/>
  <c r="E3820" i="11"/>
  <c r="D3820" i="11"/>
  <c r="B3820" i="11"/>
  <c r="A3820" i="11"/>
  <c r="O3819" i="11"/>
  <c r="N3819" i="11"/>
  <c r="E3819" i="11"/>
  <c r="D3819" i="11"/>
  <c r="B3819" i="11"/>
  <c r="A3819" i="11"/>
  <c r="O3818" i="11"/>
  <c r="N3818" i="11"/>
  <c r="E3818" i="11"/>
  <c r="D3818" i="11"/>
  <c r="B3818" i="11"/>
  <c r="A3818" i="11"/>
  <c r="O3817" i="11"/>
  <c r="N3817" i="11"/>
  <c r="E3817" i="11"/>
  <c r="D3817" i="11"/>
  <c r="B3817" i="11"/>
  <c r="A3817" i="11"/>
  <c r="O3816" i="11"/>
  <c r="N3816" i="11"/>
  <c r="E3816" i="11"/>
  <c r="D3816" i="11"/>
  <c r="B3816" i="11"/>
  <c r="A3816" i="11"/>
  <c r="O3815" i="11"/>
  <c r="N3815" i="11"/>
  <c r="E3815" i="11"/>
  <c r="D3815" i="11"/>
  <c r="B3815" i="11"/>
  <c r="A3815" i="11"/>
  <c r="O3814" i="11"/>
  <c r="N3814" i="11"/>
  <c r="E3814" i="11"/>
  <c r="D3814" i="11"/>
  <c r="B3814" i="11"/>
  <c r="A3814" i="11"/>
  <c r="O3813" i="11"/>
  <c r="N3813" i="11"/>
  <c r="E3813" i="11"/>
  <c r="D3813" i="11"/>
  <c r="B3813" i="11"/>
  <c r="A3813" i="11"/>
  <c r="O3812" i="11"/>
  <c r="N3812" i="11"/>
  <c r="E3812" i="11"/>
  <c r="D3812" i="11"/>
  <c r="B3812" i="11"/>
  <c r="A3812" i="11"/>
  <c r="O3811" i="11"/>
  <c r="N3811" i="11"/>
  <c r="E3811" i="11"/>
  <c r="D3811" i="11"/>
  <c r="B3811" i="11"/>
  <c r="A3811" i="11"/>
  <c r="O3810" i="11"/>
  <c r="N3810" i="11"/>
  <c r="E3810" i="11"/>
  <c r="D3810" i="11"/>
  <c r="B3810" i="11"/>
  <c r="A3810" i="11"/>
  <c r="O3809" i="11"/>
  <c r="N3809" i="11"/>
  <c r="E3809" i="11"/>
  <c r="D3809" i="11"/>
  <c r="B3809" i="11"/>
  <c r="A3809" i="11"/>
  <c r="O3808" i="11"/>
  <c r="N3808" i="11"/>
  <c r="E3808" i="11"/>
  <c r="D3808" i="11"/>
  <c r="B3808" i="11"/>
  <c r="A3808" i="11"/>
  <c r="O3807" i="11"/>
  <c r="N3807" i="11"/>
  <c r="E3807" i="11"/>
  <c r="D3807" i="11"/>
  <c r="B3807" i="11"/>
  <c r="A3807" i="11"/>
  <c r="O3806" i="11"/>
  <c r="N3806" i="11"/>
  <c r="E3806" i="11"/>
  <c r="D3806" i="11"/>
  <c r="B3806" i="11"/>
  <c r="A3806" i="11"/>
  <c r="O3805" i="11"/>
  <c r="N3805" i="11"/>
  <c r="E3805" i="11"/>
  <c r="D3805" i="11"/>
  <c r="B3805" i="11"/>
  <c r="A3805" i="11"/>
  <c r="O3804" i="11"/>
  <c r="N3804" i="11"/>
  <c r="E3804" i="11"/>
  <c r="D3804" i="11"/>
  <c r="B3804" i="11"/>
  <c r="A3804" i="11"/>
  <c r="O3803" i="11"/>
  <c r="N3803" i="11"/>
  <c r="E3803" i="11"/>
  <c r="D3803" i="11"/>
  <c r="B3803" i="11"/>
  <c r="A3803" i="11"/>
  <c r="O3802" i="11"/>
  <c r="N3802" i="11"/>
  <c r="E3802" i="11"/>
  <c r="D3802" i="11"/>
  <c r="B3802" i="11"/>
  <c r="A3802" i="11"/>
  <c r="O3801" i="11"/>
  <c r="N3801" i="11"/>
  <c r="E3801" i="11"/>
  <c r="D3801" i="11"/>
  <c r="B3801" i="11"/>
  <c r="A3801" i="11"/>
  <c r="O3800" i="11"/>
  <c r="N3800" i="11"/>
  <c r="E3800" i="11"/>
  <c r="D3800" i="11"/>
  <c r="B3800" i="11"/>
  <c r="A3800" i="11"/>
  <c r="O3799" i="11"/>
  <c r="N3799" i="11"/>
  <c r="E3799" i="11"/>
  <c r="D3799" i="11"/>
  <c r="B3799" i="11"/>
  <c r="A3799" i="11"/>
  <c r="O3798" i="11"/>
  <c r="N3798" i="11"/>
  <c r="E3798" i="11"/>
  <c r="D3798" i="11"/>
  <c r="B3798" i="11"/>
  <c r="A3798" i="11"/>
  <c r="O3797" i="11"/>
  <c r="N3797" i="11"/>
  <c r="E3797" i="11"/>
  <c r="D3797" i="11"/>
  <c r="B3797" i="11"/>
  <c r="A3797" i="11"/>
  <c r="O3796" i="11"/>
  <c r="N3796" i="11"/>
  <c r="E3796" i="11"/>
  <c r="D3796" i="11"/>
  <c r="B3796" i="11"/>
  <c r="A3796" i="11"/>
  <c r="O3795" i="11"/>
  <c r="N3795" i="11"/>
  <c r="E3795" i="11"/>
  <c r="D3795" i="11"/>
  <c r="B3795" i="11"/>
  <c r="A3795" i="11"/>
  <c r="O3794" i="11"/>
  <c r="N3794" i="11"/>
  <c r="E3794" i="11"/>
  <c r="D3794" i="11"/>
  <c r="B3794" i="11"/>
  <c r="A3794" i="11"/>
  <c r="O3793" i="11"/>
  <c r="N3793" i="11"/>
  <c r="E3793" i="11"/>
  <c r="D3793" i="11"/>
  <c r="B3793" i="11"/>
  <c r="A3793" i="11"/>
  <c r="O3792" i="11"/>
  <c r="N3792" i="11"/>
  <c r="E3792" i="11"/>
  <c r="D3792" i="11"/>
  <c r="B3792" i="11"/>
  <c r="A3792" i="11"/>
  <c r="O3791" i="11"/>
  <c r="N3791" i="11"/>
  <c r="E3791" i="11"/>
  <c r="D3791" i="11"/>
  <c r="B3791" i="11"/>
  <c r="A3791" i="11"/>
  <c r="O3790" i="11"/>
  <c r="N3790" i="11"/>
  <c r="E3790" i="11"/>
  <c r="D3790" i="11"/>
  <c r="B3790" i="11"/>
  <c r="A3790" i="11"/>
  <c r="O3789" i="11"/>
  <c r="N3789" i="11"/>
  <c r="E3789" i="11"/>
  <c r="D3789" i="11"/>
  <c r="B3789" i="11"/>
  <c r="A3789" i="11"/>
  <c r="O3788" i="11"/>
  <c r="N3788" i="11"/>
  <c r="E3788" i="11"/>
  <c r="D3788" i="11"/>
  <c r="B3788" i="11"/>
  <c r="A3788" i="11"/>
  <c r="O3787" i="11"/>
  <c r="N3787" i="11"/>
  <c r="E3787" i="11"/>
  <c r="D3787" i="11"/>
  <c r="B3787" i="11"/>
  <c r="A3787" i="11"/>
  <c r="O3786" i="11"/>
  <c r="N3786" i="11"/>
  <c r="E3786" i="11"/>
  <c r="D3786" i="11"/>
  <c r="B3786" i="11"/>
  <c r="A3786" i="11"/>
  <c r="O3785" i="11"/>
  <c r="N3785" i="11"/>
  <c r="E3785" i="11"/>
  <c r="D3785" i="11"/>
  <c r="B3785" i="11"/>
  <c r="A3785" i="11"/>
  <c r="O3784" i="11"/>
  <c r="N3784" i="11"/>
  <c r="E3784" i="11"/>
  <c r="D3784" i="11"/>
  <c r="B3784" i="11"/>
  <c r="A3784" i="11"/>
  <c r="O3783" i="11"/>
  <c r="N3783" i="11"/>
  <c r="E3783" i="11"/>
  <c r="D3783" i="11"/>
  <c r="B3783" i="11"/>
  <c r="A3783" i="11"/>
  <c r="O3782" i="11"/>
  <c r="N3782" i="11"/>
  <c r="E3782" i="11"/>
  <c r="D3782" i="11"/>
  <c r="B3782" i="11"/>
  <c r="A3782" i="11"/>
  <c r="O3781" i="11"/>
  <c r="N3781" i="11"/>
  <c r="E3781" i="11"/>
  <c r="D3781" i="11"/>
  <c r="B3781" i="11"/>
  <c r="A3781" i="11"/>
  <c r="O3780" i="11"/>
  <c r="N3780" i="11"/>
  <c r="E3780" i="11"/>
  <c r="D3780" i="11"/>
  <c r="B3780" i="11"/>
  <c r="A3780" i="11"/>
  <c r="O3779" i="11"/>
  <c r="N3779" i="11"/>
  <c r="E3779" i="11"/>
  <c r="D3779" i="11"/>
  <c r="B3779" i="11"/>
  <c r="A3779" i="11"/>
  <c r="O3778" i="11"/>
  <c r="N3778" i="11"/>
  <c r="E3778" i="11"/>
  <c r="D3778" i="11"/>
  <c r="B3778" i="11"/>
  <c r="A3778" i="11"/>
  <c r="O3777" i="11"/>
  <c r="N3777" i="11"/>
  <c r="E3777" i="11"/>
  <c r="D3777" i="11"/>
  <c r="B3777" i="11"/>
  <c r="A3777" i="11"/>
  <c r="O3776" i="11"/>
  <c r="N3776" i="11"/>
  <c r="E3776" i="11"/>
  <c r="D3776" i="11"/>
  <c r="B3776" i="11"/>
  <c r="A3776" i="11"/>
  <c r="O3775" i="11"/>
  <c r="N3775" i="11"/>
  <c r="E3775" i="11"/>
  <c r="D3775" i="11"/>
  <c r="B3775" i="11"/>
  <c r="A3775" i="11"/>
  <c r="O3774" i="11"/>
  <c r="N3774" i="11"/>
  <c r="E3774" i="11"/>
  <c r="D3774" i="11"/>
  <c r="B3774" i="11"/>
  <c r="A3774" i="11"/>
  <c r="O3773" i="11"/>
  <c r="N3773" i="11"/>
  <c r="E3773" i="11"/>
  <c r="D3773" i="11"/>
  <c r="B3773" i="11"/>
  <c r="A3773" i="11"/>
  <c r="O3772" i="11"/>
  <c r="N3772" i="11"/>
  <c r="E3772" i="11"/>
  <c r="D3772" i="11"/>
  <c r="B3772" i="11"/>
  <c r="A3772" i="11"/>
  <c r="O3771" i="11"/>
  <c r="N3771" i="11"/>
  <c r="E3771" i="11"/>
  <c r="D3771" i="11"/>
  <c r="B3771" i="11"/>
  <c r="A3771" i="11"/>
  <c r="O3770" i="11"/>
  <c r="N3770" i="11"/>
  <c r="E3770" i="11"/>
  <c r="D3770" i="11"/>
  <c r="B3770" i="11"/>
  <c r="A3770" i="11"/>
  <c r="O3769" i="11"/>
  <c r="N3769" i="11"/>
  <c r="E3769" i="11"/>
  <c r="D3769" i="11"/>
  <c r="B3769" i="11"/>
  <c r="A3769" i="11"/>
  <c r="O3768" i="11"/>
  <c r="N3768" i="11"/>
  <c r="E3768" i="11"/>
  <c r="D3768" i="11"/>
  <c r="B3768" i="11"/>
  <c r="A3768" i="11"/>
  <c r="O3767" i="11"/>
  <c r="N3767" i="11"/>
  <c r="E3767" i="11"/>
  <c r="D3767" i="11"/>
  <c r="B3767" i="11"/>
  <c r="A3767" i="11"/>
  <c r="O3766" i="11"/>
  <c r="N3766" i="11"/>
  <c r="E3766" i="11"/>
  <c r="D3766" i="11"/>
  <c r="B3766" i="11"/>
  <c r="A3766" i="11"/>
  <c r="O3765" i="11"/>
  <c r="N3765" i="11"/>
  <c r="E3765" i="11"/>
  <c r="D3765" i="11"/>
  <c r="B3765" i="11"/>
  <c r="A3765" i="11"/>
  <c r="O3764" i="11"/>
  <c r="N3764" i="11"/>
  <c r="E3764" i="11"/>
  <c r="D3764" i="11"/>
  <c r="B3764" i="11"/>
  <c r="A3764" i="11"/>
  <c r="O3763" i="11"/>
  <c r="N3763" i="11"/>
  <c r="E3763" i="11"/>
  <c r="D3763" i="11"/>
  <c r="B3763" i="11"/>
  <c r="A3763" i="11"/>
  <c r="O3762" i="11"/>
  <c r="N3762" i="11"/>
  <c r="E3762" i="11"/>
  <c r="D3762" i="11"/>
  <c r="B3762" i="11"/>
  <c r="A3762" i="11"/>
  <c r="O3761" i="11"/>
  <c r="N3761" i="11"/>
  <c r="E3761" i="11"/>
  <c r="D3761" i="11"/>
  <c r="B3761" i="11"/>
  <c r="A3761" i="11"/>
  <c r="O3760" i="11"/>
  <c r="N3760" i="11"/>
  <c r="E3760" i="11"/>
  <c r="D3760" i="11"/>
  <c r="B3760" i="11"/>
  <c r="A3760" i="11"/>
  <c r="O3759" i="11"/>
  <c r="N3759" i="11"/>
  <c r="E3759" i="11"/>
  <c r="D3759" i="11"/>
  <c r="B3759" i="11"/>
  <c r="A3759" i="11"/>
  <c r="O3758" i="11"/>
  <c r="N3758" i="11"/>
  <c r="E3758" i="11"/>
  <c r="D3758" i="11"/>
  <c r="B3758" i="11"/>
  <c r="A3758" i="11"/>
  <c r="O3757" i="11"/>
  <c r="N3757" i="11"/>
  <c r="E3757" i="11"/>
  <c r="D3757" i="11"/>
  <c r="B3757" i="11"/>
  <c r="A3757" i="11"/>
  <c r="O3756" i="11"/>
  <c r="N3756" i="11"/>
  <c r="E3756" i="11"/>
  <c r="D3756" i="11"/>
  <c r="B3756" i="11"/>
  <c r="A3756" i="11"/>
  <c r="O3755" i="11"/>
  <c r="N3755" i="11"/>
  <c r="E3755" i="11"/>
  <c r="D3755" i="11"/>
  <c r="B3755" i="11"/>
  <c r="A3755" i="11"/>
  <c r="O3754" i="11"/>
  <c r="N3754" i="11"/>
  <c r="E3754" i="11"/>
  <c r="D3754" i="11"/>
  <c r="B3754" i="11"/>
  <c r="A3754" i="11"/>
  <c r="O3753" i="11"/>
  <c r="N3753" i="11"/>
  <c r="E3753" i="11"/>
  <c r="D3753" i="11"/>
  <c r="B3753" i="11"/>
  <c r="A3753" i="11"/>
  <c r="O3752" i="11"/>
  <c r="N3752" i="11"/>
  <c r="E3752" i="11"/>
  <c r="D3752" i="11"/>
  <c r="B3752" i="11"/>
  <c r="A3752" i="11"/>
  <c r="O3751" i="11"/>
  <c r="N3751" i="11"/>
  <c r="E3751" i="11"/>
  <c r="D3751" i="11"/>
  <c r="B3751" i="11"/>
  <c r="A3751" i="11"/>
  <c r="O3750" i="11"/>
  <c r="N3750" i="11"/>
  <c r="E3750" i="11"/>
  <c r="D3750" i="11"/>
  <c r="B3750" i="11"/>
  <c r="A3750" i="11"/>
  <c r="O3749" i="11"/>
  <c r="N3749" i="11"/>
  <c r="E3749" i="11"/>
  <c r="D3749" i="11"/>
  <c r="B3749" i="11"/>
  <c r="A3749" i="11"/>
  <c r="O3748" i="11"/>
  <c r="N3748" i="11"/>
  <c r="E3748" i="11"/>
  <c r="D3748" i="11"/>
  <c r="B3748" i="11"/>
  <c r="A3748" i="11"/>
  <c r="O3747" i="11"/>
  <c r="N3747" i="11"/>
  <c r="E3747" i="11"/>
  <c r="D3747" i="11"/>
  <c r="B3747" i="11"/>
  <c r="A3747" i="11"/>
  <c r="O3746" i="11"/>
  <c r="N3746" i="11"/>
  <c r="E3746" i="11"/>
  <c r="D3746" i="11"/>
  <c r="B3746" i="11"/>
  <c r="A3746" i="11"/>
  <c r="O3745" i="11"/>
  <c r="N3745" i="11"/>
  <c r="E3745" i="11"/>
  <c r="D3745" i="11"/>
  <c r="B3745" i="11"/>
  <c r="A3745" i="11"/>
  <c r="O3744" i="11"/>
  <c r="N3744" i="11"/>
  <c r="E3744" i="11"/>
  <c r="D3744" i="11"/>
  <c r="B3744" i="11"/>
  <c r="A3744" i="11"/>
  <c r="O3743" i="11"/>
  <c r="N3743" i="11"/>
  <c r="E3743" i="11"/>
  <c r="D3743" i="11"/>
  <c r="B3743" i="11"/>
  <c r="A3743" i="11"/>
  <c r="O3742" i="11"/>
  <c r="N3742" i="11"/>
  <c r="E3742" i="11"/>
  <c r="D3742" i="11"/>
  <c r="B3742" i="11"/>
  <c r="A3742" i="11"/>
  <c r="O3741" i="11"/>
  <c r="N3741" i="11"/>
  <c r="E3741" i="11"/>
  <c r="D3741" i="11"/>
  <c r="B3741" i="11"/>
  <c r="A3741" i="11"/>
  <c r="O3740" i="11"/>
  <c r="N3740" i="11"/>
  <c r="E3740" i="11"/>
  <c r="D3740" i="11"/>
  <c r="B3740" i="11"/>
  <c r="A3740" i="11"/>
  <c r="O3739" i="11"/>
  <c r="N3739" i="11"/>
  <c r="E3739" i="11"/>
  <c r="D3739" i="11"/>
  <c r="B3739" i="11"/>
  <c r="A3739" i="11"/>
  <c r="O3738" i="11"/>
  <c r="N3738" i="11"/>
  <c r="E3738" i="11"/>
  <c r="D3738" i="11"/>
  <c r="B3738" i="11"/>
  <c r="A3738" i="11"/>
  <c r="O3737" i="11"/>
  <c r="N3737" i="11"/>
  <c r="E3737" i="11"/>
  <c r="D3737" i="11"/>
  <c r="B3737" i="11"/>
  <c r="A3737" i="11"/>
  <c r="O3736" i="11"/>
  <c r="N3736" i="11"/>
  <c r="E3736" i="11"/>
  <c r="D3736" i="11"/>
  <c r="B3736" i="11"/>
  <c r="A3736" i="11"/>
  <c r="O3735" i="11"/>
  <c r="N3735" i="11"/>
  <c r="E3735" i="11"/>
  <c r="D3735" i="11"/>
  <c r="B3735" i="11"/>
  <c r="A3735" i="11"/>
  <c r="O3734" i="11"/>
  <c r="N3734" i="11"/>
  <c r="E3734" i="11"/>
  <c r="D3734" i="11"/>
  <c r="B3734" i="11"/>
  <c r="A3734" i="11"/>
  <c r="O3733" i="11"/>
  <c r="N3733" i="11"/>
  <c r="E3733" i="11"/>
  <c r="D3733" i="11"/>
  <c r="B3733" i="11"/>
  <c r="A3733" i="11"/>
  <c r="O3732" i="11"/>
  <c r="N3732" i="11"/>
  <c r="E3732" i="11"/>
  <c r="D3732" i="11"/>
  <c r="B3732" i="11"/>
  <c r="A3732" i="11"/>
  <c r="O3731" i="11"/>
  <c r="N3731" i="11"/>
  <c r="E3731" i="11"/>
  <c r="D3731" i="11"/>
  <c r="B3731" i="11"/>
  <c r="A3731" i="11"/>
  <c r="O3730" i="11"/>
  <c r="N3730" i="11"/>
  <c r="E3730" i="11"/>
  <c r="D3730" i="11"/>
  <c r="B3730" i="11"/>
  <c r="A3730" i="11"/>
  <c r="O3729" i="11"/>
  <c r="N3729" i="11"/>
  <c r="E3729" i="11"/>
  <c r="D3729" i="11"/>
  <c r="B3729" i="11"/>
  <c r="A3729" i="11"/>
  <c r="O3728" i="11"/>
  <c r="N3728" i="11"/>
  <c r="E3728" i="11"/>
  <c r="D3728" i="11"/>
  <c r="B3728" i="11"/>
  <c r="A3728" i="11"/>
  <c r="O3727" i="11"/>
  <c r="N3727" i="11"/>
  <c r="E3727" i="11"/>
  <c r="D3727" i="11"/>
  <c r="B3727" i="11"/>
  <c r="A3727" i="11"/>
  <c r="O3726" i="11"/>
  <c r="N3726" i="11"/>
  <c r="E3726" i="11"/>
  <c r="D3726" i="11"/>
  <c r="B3726" i="11"/>
  <c r="A3726" i="11"/>
  <c r="O3725" i="11"/>
  <c r="N3725" i="11"/>
  <c r="E3725" i="11"/>
  <c r="D3725" i="11"/>
  <c r="B3725" i="11"/>
  <c r="A3725" i="11"/>
  <c r="O3724" i="11"/>
  <c r="N3724" i="11"/>
  <c r="E3724" i="11"/>
  <c r="D3724" i="11"/>
  <c r="B3724" i="11"/>
  <c r="A3724" i="11"/>
  <c r="O3723" i="11"/>
  <c r="N3723" i="11"/>
  <c r="E3723" i="11"/>
  <c r="D3723" i="11"/>
  <c r="B3723" i="11"/>
  <c r="A3723" i="11"/>
  <c r="O3722" i="11"/>
  <c r="N3722" i="11"/>
  <c r="E3722" i="11"/>
  <c r="D3722" i="11"/>
  <c r="B3722" i="11"/>
  <c r="A3722" i="11"/>
  <c r="O3721" i="11"/>
  <c r="N3721" i="11"/>
  <c r="E3721" i="11"/>
  <c r="D3721" i="11"/>
  <c r="B3721" i="11"/>
  <c r="A3721" i="11"/>
  <c r="O3720" i="11"/>
  <c r="N3720" i="11"/>
  <c r="E3720" i="11"/>
  <c r="D3720" i="11"/>
  <c r="B3720" i="11"/>
  <c r="A3720" i="11"/>
  <c r="O3719" i="11"/>
  <c r="N3719" i="11"/>
  <c r="E3719" i="11"/>
  <c r="D3719" i="11"/>
  <c r="B3719" i="11"/>
  <c r="A3719" i="11"/>
  <c r="O3718" i="11"/>
  <c r="N3718" i="11"/>
  <c r="E3718" i="11"/>
  <c r="D3718" i="11"/>
  <c r="B3718" i="11"/>
  <c r="A3718" i="11"/>
  <c r="O3717" i="11"/>
  <c r="N3717" i="11"/>
  <c r="E3717" i="11"/>
  <c r="D3717" i="11"/>
  <c r="B3717" i="11"/>
  <c r="A3717" i="11"/>
  <c r="O3716" i="11"/>
  <c r="N3716" i="11"/>
  <c r="E3716" i="11"/>
  <c r="D3716" i="11"/>
  <c r="B3716" i="11"/>
  <c r="A3716" i="11"/>
  <c r="O3715" i="11"/>
  <c r="N3715" i="11"/>
  <c r="E3715" i="11"/>
  <c r="D3715" i="11"/>
  <c r="B3715" i="11"/>
  <c r="A3715" i="11"/>
  <c r="O3714" i="11"/>
  <c r="N3714" i="11"/>
  <c r="E3714" i="11"/>
  <c r="D3714" i="11"/>
  <c r="B3714" i="11"/>
  <c r="A3714" i="11"/>
  <c r="O3713" i="11"/>
  <c r="N3713" i="11"/>
  <c r="E3713" i="11"/>
  <c r="D3713" i="11"/>
  <c r="B3713" i="11"/>
  <c r="A3713" i="11"/>
  <c r="O3712" i="11"/>
  <c r="N3712" i="11"/>
  <c r="E3712" i="11"/>
  <c r="D3712" i="11"/>
  <c r="B3712" i="11"/>
  <c r="A3712" i="11"/>
  <c r="O3711" i="11"/>
  <c r="N3711" i="11"/>
  <c r="E3711" i="11"/>
  <c r="D3711" i="11"/>
  <c r="B3711" i="11"/>
  <c r="A3711" i="11"/>
  <c r="O3710" i="11"/>
  <c r="N3710" i="11"/>
  <c r="E3710" i="11"/>
  <c r="D3710" i="11"/>
  <c r="B3710" i="11"/>
  <c r="A3710" i="11"/>
  <c r="O3709" i="11"/>
  <c r="N3709" i="11"/>
  <c r="E3709" i="11"/>
  <c r="D3709" i="11"/>
  <c r="B3709" i="11"/>
  <c r="A3709" i="11"/>
  <c r="O3708" i="11"/>
  <c r="N3708" i="11"/>
  <c r="E3708" i="11"/>
  <c r="D3708" i="11"/>
  <c r="B3708" i="11"/>
  <c r="A3708" i="11"/>
  <c r="O3707" i="11"/>
  <c r="N3707" i="11"/>
  <c r="E3707" i="11"/>
  <c r="D3707" i="11"/>
  <c r="B3707" i="11"/>
  <c r="A3707" i="11"/>
  <c r="O3706" i="11"/>
  <c r="N3706" i="11"/>
  <c r="E3706" i="11"/>
  <c r="D3706" i="11"/>
  <c r="B3706" i="11"/>
  <c r="A3706" i="11"/>
  <c r="O3705" i="11"/>
  <c r="N3705" i="11"/>
  <c r="E3705" i="11"/>
  <c r="D3705" i="11"/>
  <c r="B3705" i="11"/>
  <c r="A3705" i="11"/>
  <c r="O3704" i="11"/>
  <c r="N3704" i="11"/>
  <c r="E3704" i="11"/>
  <c r="D3704" i="11"/>
  <c r="B3704" i="11"/>
  <c r="A3704" i="11"/>
  <c r="O3703" i="11"/>
  <c r="N3703" i="11"/>
  <c r="E3703" i="11"/>
  <c r="D3703" i="11"/>
  <c r="B3703" i="11"/>
  <c r="A3703" i="11"/>
  <c r="O3702" i="11"/>
  <c r="N3702" i="11"/>
  <c r="E3702" i="11"/>
  <c r="D3702" i="11"/>
  <c r="B3702" i="11"/>
  <c r="A3702" i="11"/>
  <c r="O3701" i="11"/>
  <c r="N3701" i="11"/>
  <c r="E3701" i="11"/>
  <c r="D3701" i="11"/>
  <c r="B3701" i="11"/>
  <c r="A3701" i="11"/>
  <c r="O3700" i="11"/>
  <c r="N3700" i="11"/>
  <c r="E3700" i="11"/>
  <c r="D3700" i="11"/>
  <c r="B3700" i="11"/>
  <c r="A3700" i="11"/>
  <c r="O3699" i="11"/>
  <c r="N3699" i="11"/>
  <c r="E3699" i="11"/>
  <c r="D3699" i="11"/>
  <c r="B3699" i="11"/>
  <c r="A3699" i="11"/>
  <c r="O3698" i="11"/>
  <c r="N3698" i="11"/>
  <c r="E3698" i="11"/>
  <c r="D3698" i="11"/>
  <c r="B3698" i="11"/>
  <c r="A3698" i="11"/>
  <c r="O3697" i="11"/>
  <c r="N3697" i="11"/>
  <c r="E3697" i="11"/>
  <c r="D3697" i="11"/>
  <c r="B3697" i="11"/>
  <c r="A3697" i="11"/>
  <c r="O3696" i="11"/>
  <c r="N3696" i="11"/>
  <c r="E3696" i="11"/>
  <c r="D3696" i="11"/>
  <c r="B3696" i="11"/>
  <c r="A3696" i="11"/>
  <c r="O3695" i="11"/>
  <c r="N3695" i="11"/>
  <c r="E3695" i="11"/>
  <c r="D3695" i="11"/>
  <c r="B3695" i="11"/>
  <c r="A3695" i="11"/>
  <c r="O3694" i="11"/>
  <c r="N3694" i="11"/>
  <c r="E3694" i="11"/>
  <c r="D3694" i="11"/>
  <c r="B3694" i="11"/>
  <c r="A3694" i="11"/>
  <c r="O3693" i="11"/>
  <c r="N3693" i="11"/>
  <c r="E3693" i="11"/>
  <c r="D3693" i="11"/>
  <c r="B3693" i="11"/>
  <c r="A3693" i="11"/>
  <c r="O3692" i="11"/>
  <c r="N3692" i="11"/>
  <c r="E3692" i="11"/>
  <c r="D3692" i="11"/>
  <c r="B3692" i="11"/>
  <c r="A3692" i="11"/>
  <c r="O3691" i="11"/>
  <c r="N3691" i="11"/>
  <c r="E3691" i="11"/>
  <c r="D3691" i="11"/>
  <c r="B3691" i="11"/>
  <c r="A3691" i="11"/>
  <c r="O3690" i="11"/>
  <c r="N3690" i="11"/>
  <c r="E3690" i="11"/>
  <c r="D3690" i="11"/>
  <c r="B3690" i="11"/>
  <c r="A3690" i="11"/>
  <c r="O3689" i="11"/>
  <c r="N3689" i="11"/>
  <c r="E3689" i="11"/>
  <c r="D3689" i="11"/>
  <c r="B3689" i="11"/>
  <c r="A3689" i="11"/>
  <c r="O3688" i="11"/>
  <c r="N3688" i="11"/>
  <c r="E3688" i="11"/>
  <c r="D3688" i="11"/>
  <c r="B3688" i="11"/>
  <c r="A3688" i="11"/>
  <c r="O3687" i="11"/>
  <c r="N3687" i="11"/>
  <c r="E3687" i="11"/>
  <c r="D3687" i="11"/>
  <c r="B3687" i="11"/>
  <c r="A3687" i="11"/>
  <c r="O3686" i="11"/>
  <c r="N3686" i="11"/>
  <c r="E3686" i="11"/>
  <c r="D3686" i="11"/>
  <c r="B3686" i="11"/>
  <c r="A3686" i="11"/>
  <c r="O3685" i="11"/>
  <c r="N3685" i="11"/>
  <c r="E3685" i="11"/>
  <c r="D3685" i="11"/>
  <c r="B3685" i="11"/>
  <c r="A3685" i="11"/>
  <c r="O3684" i="11"/>
  <c r="N3684" i="11"/>
  <c r="E3684" i="11"/>
  <c r="D3684" i="11"/>
  <c r="B3684" i="11"/>
  <c r="A3684" i="11"/>
  <c r="O3683" i="11"/>
  <c r="N3683" i="11"/>
  <c r="E3683" i="11"/>
  <c r="D3683" i="11"/>
  <c r="B3683" i="11"/>
  <c r="A3683" i="11"/>
  <c r="O3682" i="11"/>
  <c r="N3682" i="11"/>
  <c r="E3682" i="11"/>
  <c r="D3682" i="11"/>
  <c r="B3682" i="11"/>
  <c r="A3682" i="11"/>
  <c r="O3681" i="11"/>
  <c r="N3681" i="11"/>
  <c r="E3681" i="11"/>
  <c r="D3681" i="11"/>
  <c r="B3681" i="11"/>
  <c r="A3681" i="11"/>
  <c r="O3680" i="11"/>
  <c r="N3680" i="11"/>
  <c r="E3680" i="11"/>
  <c r="D3680" i="11"/>
  <c r="B3680" i="11"/>
  <c r="A3680" i="11"/>
  <c r="O3679" i="11"/>
  <c r="N3679" i="11"/>
  <c r="E3679" i="11"/>
  <c r="D3679" i="11"/>
  <c r="B3679" i="11"/>
  <c r="A3679" i="11"/>
  <c r="O3678" i="11"/>
  <c r="N3678" i="11"/>
  <c r="E3678" i="11"/>
  <c r="D3678" i="11"/>
  <c r="B3678" i="11"/>
  <c r="A3678" i="11"/>
  <c r="O3677" i="11"/>
  <c r="N3677" i="11"/>
  <c r="E3677" i="11"/>
  <c r="D3677" i="11"/>
  <c r="B3677" i="11"/>
  <c r="A3677" i="11"/>
  <c r="O3676" i="11"/>
  <c r="N3676" i="11"/>
  <c r="E3676" i="11"/>
  <c r="D3676" i="11"/>
  <c r="B3676" i="11"/>
  <c r="A3676" i="11"/>
  <c r="O3675" i="11"/>
  <c r="N3675" i="11"/>
  <c r="E3675" i="11"/>
  <c r="D3675" i="11"/>
  <c r="B3675" i="11"/>
  <c r="A3675" i="11"/>
  <c r="O3674" i="11"/>
  <c r="N3674" i="11"/>
  <c r="E3674" i="11"/>
  <c r="D3674" i="11"/>
  <c r="B3674" i="11"/>
  <c r="A3674" i="11"/>
  <c r="O3673" i="11"/>
  <c r="N3673" i="11"/>
  <c r="E3673" i="11"/>
  <c r="D3673" i="11"/>
  <c r="B3673" i="11"/>
  <c r="A3673" i="11"/>
  <c r="O3672" i="11"/>
  <c r="N3672" i="11"/>
  <c r="E3672" i="11"/>
  <c r="D3672" i="11"/>
  <c r="B3672" i="11"/>
  <c r="A3672" i="11"/>
  <c r="O3671" i="11"/>
  <c r="N3671" i="11"/>
  <c r="E3671" i="11"/>
  <c r="D3671" i="11"/>
  <c r="B3671" i="11"/>
  <c r="A3671" i="11"/>
  <c r="O3670" i="11"/>
  <c r="N3670" i="11"/>
  <c r="E3670" i="11"/>
  <c r="D3670" i="11"/>
  <c r="B3670" i="11"/>
  <c r="A3670" i="11"/>
  <c r="O3669" i="11"/>
  <c r="N3669" i="11"/>
  <c r="E3669" i="11"/>
  <c r="D3669" i="11"/>
  <c r="B3669" i="11"/>
  <c r="A3669" i="11"/>
  <c r="O3668" i="11"/>
  <c r="N3668" i="11"/>
  <c r="E3668" i="11"/>
  <c r="D3668" i="11"/>
  <c r="B3668" i="11"/>
  <c r="A3668" i="11"/>
  <c r="O3667" i="11"/>
  <c r="N3667" i="11"/>
  <c r="E3667" i="11"/>
  <c r="D3667" i="11"/>
  <c r="B3667" i="11"/>
  <c r="A3667" i="11"/>
  <c r="O3666" i="11"/>
  <c r="N3666" i="11"/>
  <c r="E3666" i="11"/>
  <c r="D3666" i="11"/>
  <c r="B3666" i="11"/>
  <c r="A3666" i="11"/>
  <c r="O3665" i="11"/>
  <c r="N3665" i="11"/>
  <c r="E3665" i="11"/>
  <c r="D3665" i="11"/>
  <c r="B3665" i="11"/>
  <c r="A3665" i="11"/>
  <c r="O3664" i="11"/>
  <c r="N3664" i="11"/>
  <c r="E3664" i="11"/>
  <c r="D3664" i="11"/>
  <c r="B3664" i="11"/>
  <c r="A3664" i="11"/>
  <c r="O3663" i="11"/>
  <c r="N3663" i="11"/>
  <c r="E3663" i="11"/>
  <c r="D3663" i="11"/>
  <c r="B3663" i="11"/>
  <c r="A3663" i="11"/>
  <c r="O3662" i="11"/>
  <c r="N3662" i="11"/>
  <c r="E3662" i="11"/>
  <c r="D3662" i="11"/>
  <c r="B3662" i="11"/>
  <c r="A3662" i="11"/>
  <c r="O3661" i="11"/>
  <c r="N3661" i="11"/>
  <c r="E3661" i="11"/>
  <c r="D3661" i="11"/>
  <c r="B3661" i="11"/>
  <c r="A3661" i="11"/>
  <c r="O3660" i="11"/>
  <c r="N3660" i="11"/>
  <c r="E3660" i="11"/>
  <c r="D3660" i="11"/>
  <c r="B3660" i="11"/>
  <c r="A3660" i="11"/>
  <c r="O3659" i="11"/>
  <c r="N3659" i="11"/>
  <c r="E3659" i="11"/>
  <c r="D3659" i="11"/>
  <c r="B3659" i="11"/>
  <c r="A3659" i="11"/>
  <c r="O3658" i="11"/>
  <c r="N3658" i="11"/>
  <c r="E3658" i="11"/>
  <c r="D3658" i="11"/>
  <c r="B3658" i="11"/>
  <c r="A3658" i="11"/>
  <c r="O3657" i="11"/>
  <c r="N3657" i="11"/>
  <c r="E3657" i="11"/>
  <c r="D3657" i="11"/>
  <c r="B3657" i="11"/>
  <c r="A3657" i="11"/>
  <c r="O3656" i="11"/>
  <c r="N3656" i="11"/>
  <c r="E3656" i="11"/>
  <c r="D3656" i="11"/>
  <c r="B3656" i="11"/>
  <c r="A3656" i="11"/>
  <c r="O3655" i="11"/>
  <c r="N3655" i="11"/>
  <c r="E3655" i="11"/>
  <c r="D3655" i="11"/>
  <c r="B3655" i="11"/>
  <c r="A3655" i="11"/>
  <c r="O3654" i="11"/>
  <c r="N3654" i="11"/>
  <c r="E3654" i="11"/>
  <c r="D3654" i="11"/>
  <c r="B3654" i="11"/>
  <c r="A3654" i="11"/>
  <c r="O3653" i="11"/>
  <c r="N3653" i="11"/>
  <c r="E3653" i="11"/>
  <c r="D3653" i="11"/>
  <c r="B3653" i="11"/>
  <c r="A3653" i="11"/>
  <c r="O3652" i="11"/>
  <c r="N3652" i="11"/>
  <c r="E3652" i="11"/>
  <c r="D3652" i="11"/>
  <c r="B3652" i="11"/>
  <c r="A3652" i="11"/>
  <c r="O3651" i="11"/>
  <c r="N3651" i="11"/>
  <c r="E3651" i="11"/>
  <c r="D3651" i="11"/>
  <c r="B3651" i="11"/>
  <c r="A3651" i="11"/>
  <c r="O3650" i="11"/>
  <c r="N3650" i="11"/>
  <c r="E3650" i="11"/>
  <c r="D3650" i="11"/>
  <c r="B3650" i="11"/>
  <c r="A3650" i="11"/>
  <c r="O3649" i="11"/>
  <c r="N3649" i="11"/>
  <c r="E3649" i="11"/>
  <c r="D3649" i="11"/>
  <c r="B3649" i="11"/>
  <c r="A3649" i="11"/>
  <c r="O3648" i="11"/>
  <c r="N3648" i="11"/>
  <c r="E3648" i="11"/>
  <c r="D3648" i="11"/>
  <c r="B3648" i="11"/>
  <c r="A3648" i="11"/>
  <c r="O3647" i="11"/>
  <c r="N3647" i="11"/>
  <c r="E3647" i="11"/>
  <c r="D3647" i="11"/>
  <c r="B3647" i="11"/>
  <c r="A3647" i="11"/>
  <c r="O3646" i="11"/>
  <c r="N3646" i="11"/>
  <c r="E3646" i="11"/>
  <c r="D3646" i="11"/>
  <c r="B3646" i="11"/>
  <c r="A3646" i="11"/>
  <c r="O3645" i="11"/>
  <c r="N3645" i="11"/>
  <c r="E3645" i="11"/>
  <c r="D3645" i="11"/>
  <c r="B3645" i="11"/>
  <c r="A3645" i="11"/>
  <c r="O3644" i="11"/>
  <c r="N3644" i="11"/>
  <c r="E3644" i="11"/>
  <c r="D3644" i="11"/>
  <c r="B3644" i="11"/>
  <c r="A3644" i="11"/>
  <c r="O3643" i="11"/>
  <c r="N3643" i="11"/>
  <c r="E3643" i="11"/>
  <c r="D3643" i="11"/>
  <c r="B3643" i="11"/>
  <c r="A3643" i="11"/>
  <c r="O3642" i="11"/>
  <c r="N3642" i="11"/>
  <c r="E3642" i="11"/>
  <c r="D3642" i="11"/>
  <c r="B3642" i="11"/>
  <c r="A3642" i="11"/>
  <c r="O3641" i="11"/>
  <c r="N3641" i="11"/>
  <c r="E3641" i="11"/>
  <c r="D3641" i="11"/>
  <c r="B3641" i="11"/>
  <c r="A3641" i="11"/>
  <c r="O3640" i="11"/>
  <c r="N3640" i="11"/>
  <c r="E3640" i="11"/>
  <c r="D3640" i="11"/>
  <c r="B3640" i="11"/>
  <c r="A3640" i="11"/>
  <c r="O3639" i="11"/>
  <c r="N3639" i="11"/>
  <c r="E3639" i="11"/>
  <c r="D3639" i="11"/>
  <c r="B3639" i="11"/>
  <c r="A3639" i="11"/>
  <c r="O3638" i="11"/>
  <c r="N3638" i="11"/>
  <c r="E3638" i="11"/>
  <c r="D3638" i="11"/>
  <c r="B3638" i="11"/>
  <c r="A3638" i="11"/>
  <c r="O3637" i="11"/>
  <c r="N3637" i="11"/>
  <c r="E3637" i="11"/>
  <c r="D3637" i="11"/>
  <c r="B3637" i="11"/>
  <c r="A3637" i="11"/>
  <c r="O3636" i="11"/>
  <c r="N3636" i="11"/>
  <c r="E3636" i="11"/>
  <c r="D3636" i="11"/>
  <c r="B3636" i="11"/>
  <c r="A3636" i="11"/>
  <c r="O3635" i="11"/>
  <c r="N3635" i="11"/>
  <c r="E3635" i="11"/>
  <c r="D3635" i="11"/>
  <c r="B3635" i="11"/>
  <c r="A3635" i="11"/>
  <c r="O3634" i="11"/>
  <c r="N3634" i="11"/>
  <c r="E3634" i="11"/>
  <c r="D3634" i="11"/>
  <c r="B3634" i="11"/>
  <c r="A3634" i="11"/>
  <c r="O3633" i="11"/>
  <c r="N3633" i="11"/>
  <c r="E3633" i="11"/>
  <c r="D3633" i="11"/>
  <c r="B3633" i="11"/>
  <c r="A3633" i="11"/>
  <c r="O3632" i="11"/>
  <c r="N3632" i="11"/>
  <c r="E3632" i="11"/>
  <c r="D3632" i="11"/>
  <c r="B3632" i="11"/>
  <c r="A3632" i="11"/>
  <c r="O3631" i="11"/>
  <c r="N3631" i="11"/>
  <c r="E3631" i="11"/>
  <c r="D3631" i="11"/>
  <c r="B3631" i="11"/>
  <c r="A3631" i="11"/>
  <c r="O3630" i="11"/>
  <c r="N3630" i="11"/>
  <c r="E3630" i="11"/>
  <c r="D3630" i="11"/>
  <c r="B3630" i="11"/>
  <c r="A3630" i="11"/>
  <c r="O3629" i="11"/>
  <c r="N3629" i="11"/>
  <c r="E3629" i="11"/>
  <c r="D3629" i="11"/>
  <c r="B3629" i="11"/>
  <c r="A3629" i="11"/>
  <c r="O3628" i="11"/>
  <c r="N3628" i="11"/>
  <c r="E3628" i="11"/>
  <c r="D3628" i="11"/>
  <c r="B3628" i="11"/>
  <c r="A3628" i="11"/>
  <c r="O3627" i="11"/>
  <c r="N3627" i="11"/>
  <c r="E3627" i="11"/>
  <c r="D3627" i="11"/>
  <c r="B3627" i="11"/>
  <c r="A3627" i="11"/>
  <c r="O3626" i="11"/>
  <c r="N3626" i="11"/>
  <c r="E3626" i="11"/>
  <c r="D3626" i="11"/>
  <c r="B3626" i="11"/>
  <c r="A3626" i="11"/>
  <c r="O3625" i="11"/>
  <c r="N3625" i="11"/>
  <c r="E3625" i="11"/>
  <c r="D3625" i="11"/>
  <c r="B3625" i="11"/>
  <c r="A3625" i="11"/>
  <c r="O3624" i="11"/>
  <c r="N3624" i="11"/>
  <c r="E3624" i="11"/>
  <c r="D3624" i="11"/>
  <c r="B3624" i="11"/>
  <c r="A3624" i="11"/>
  <c r="O3623" i="11"/>
  <c r="N3623" i="11"/>
  <c r="E3623" i="11"/>
  <c r="D3623" i="11"/>
  <c r="B3623" i="11"/>
  <c r="A3623" i="11"/>
  <c r="O3622" i="11"/>
  <c r="N3622" i="11"/>
  <c r="E3622" i="11"/>
  <c r="D3622" i="11"/>
  <c r="B3622" i="11"/>
  <c r="A3622" i="11"/>
  <c r="O3621" i="11"/>
  <c r="N3621" i="11"/>
  <c r="E3621" i="11"/>
  <c r="D3621" i="11"/>
  <c r="B3621" i="11"/>
  <c r="A3621" i="11"/>
  <c r="O3620" i="11"/>
  <c r="N3620" i="11"/>
  <c r="E3620" i="11"/>
  <c r="D3620" i="11"/>
  <c r="B3620" i="11"/>
  <c r="A3620" i="11"/>
  <c r="O3619" i="11"/>
  <c r="N3619" i="11"/>
  <c r="E3619" i="11"/>
  <c r="D3619" i="11"/>
  <c r="B3619" i="11"/>
  <c r="A3619" i="11"/>
  <c r="O3618" i="11"/>
  <c r="N3618" i="11"/>
  <c r="E3618" i="11"/>
  <c r="D3618" i="11"/>
  <c r="B3618" i="11"/>
  <c r="A3618" i="11"/>
  <c r="O3617" i="11"/>
  <c r="N3617" i="11"/>
  <c r="E3617" i="11"/>
  <c r="D3617" i="11"/>
  <c r="B3617" i="11"/>
  <c r="A3617" i="11"/>
  <c r="O3616" i="11"/>
  <c r="N3616" i="11"/>
  <c r="E3616" i="11"/>
  <c r="D3616" i="11"/>
  <c r="B3616" i="11"/>
  <c r="A3616" i="11"/>
  <c r="O3615" i="11"/>
  <c r="N3615" i="11"/>
  <c r="E3615" i="11"/>
  <c r="D3615" i="11"/>
  <c r="B3615" i="11"/>
  <c r="A3615" i="11"/>
  <c r="O3614" i="11"/>
  <c r="N3614" i="11"/>
  <c r="E3614" i="11"/>
  <c r="D3614" i="11"/>
  <c r="B3614" i="11"/>
  <c r="A3614" i="11"/>
  <c r="O3613" i="11"/>
  <c r="N3613" i="11"/>
  <c r="E3613" i="11"/>
  <c r="D3613" i="11"/>
  <c r="B3613" i="11"/>
  <c r="A3613" i="11"/>
  <c r="O3612" i="11"/>
  <c r="N3612" i="11"/>
  <c r="E3612" i="11"/>
  <c r="D3612" i="11"/>
  <c r="B3612" i="11"/>
  <c r="A3612" i="11"/>
  <c r="O3611" i="11"/>
  <c r="N3611" i="11"/>
  <c r="E3611" i="11"/>
  <c r="D3611" i="11"/>
  <c r="B3611" i="11"/>
  <c r="A3611" i="11"/>
  <c r="O3610" i="11"/>
  <c r="N3610" i="11"/>
  <c r="E3610" i="11"/>
  <c r="D3610" i="11"/>
  <c r="B3610" i="11"/>
  <c r="A3610" i="11"/>
  <c r="O3609" i="11"/>
  <c r="N3609" i="11"/>
  <c r="E3609" i="11"/>
  <c r="D3609" i="11"/>
  <c r="B3609" i="11"/>
  <c r="A3609" i="11"/>
  <c r="O3608" i="11"/>
  <c r="N3608" i="11"/>
  <c r="E3608" i="11"/>
  <c r="D3608" i="11"/>
  <c r="B3608" i="11"/>
  <c r="A3608" i="11"/>
  <c r="O3607" i="11"/>
  <c r="N3607" i="11"/>
  <c r="E3607" i="11"/>
  <c r="D3607" i="11"/>
  <c r="B3607" i="11"/>
  <c r="A3607" i="11"/>
  <c r="O3606" i="11"/>
  <c r="N3606" i="11"/>
  <c r="E3606" i="11"/>
  <c r="D3606" i="11"/>
  <c r="B3606" i="11"/>
  <c r="A3606" i="11"/>
  <c r="O3605" i="11"/>
  <c r="N3605" i="11"/>
  <c r="E3605" i="11"/>
  <c r="D3605" i="11"/>
  <c r="B3605" i="11"/>
  <c r="A3605" i="11"/>
  <c r="O3604" i="11"/>
  <c r="N3604" i="11"/>
  <c r="E3604" i="11"/>
  <c r="D3604" i="11"/>
  <c r="B3604" i="11"/>
  <c r="A3604" i="11"/>
  <c r="O3603" i="11"/>
  <c r="N3603" i="11"/>
  <c r="E3603" i="11"/>
  <c r="D3603" i="11"/>
  <c r="B3603" i="11"/>
  <c r="A3603" i="11"/>
  <c r="O3602" i="11"/>
  <c r="N3602" i="11"/>
  <c r="E3602" i="11"/>
  <c r="D3602" i="11"/>
  <c r="B3602" i="11"/>
  <c r="A3602" i="11"/>
  <c r="O3601" i="11"/>
  <c r="N3601" i="11"/>
  <c r="E3601" i="11"/>
  <c r="D3601" i="11"/>
  <c r="B3601" i="11"/>
  <c r="A3601" i="11"/>
  <c r="O3600" i="11"/>
  <c r="N3600" i="11"/>
  <c r="E3600" i="11"/>
  <c r="D3600" i="11"/>
  <c r="B3600" i="11"/>
  <c r="A3600" i="11"/>
  <c r="O3599" i="11"/>
  <c r="N3599" i="11"/>
  <c r="E3599" i="11"/>
  <c r="D3599" i="11"/>
  <c r="B3599" i="11"/>
  <c r="A3599" i="11"/>
  <c r="O3598" i="11"/>
  <c r="N3598" i="11"/>
  <c r="E3598" i="11"/>
  <c r="D3598" i="11"/>
  <c r="B3598" i="11"/>
  <c r="A3598" i="11"/>
  <c r="O3597" i="11"/>
  <c r="N3597" i="11"/>
  <c r="E3597" i="11"/>
  <c r="D3597" i="11"/>
  <c r="B3597" i="11"/>
  <c r="A3597" i="11"/>
  <c r="O3596" i="11"/>
  <c r="N3596" i="11"/>
  <c r="E3596" i="11"/>
  <c r="D3596" i="11"/>
  <c r="B3596" i="11"/>
  <c r="A3596" i="11"/>
  <c r="O3595" i="11"/>
  <c r="N3595" i="11"/>
  <c r="E3595" i="11"/>
  <c r="D3595" i="11"/>
  <c r="B3595" i="11"/>
  <c r="A3595" i="11"/>
  <c r="O3594" i="11"/>
  <c r="N3594" i="11"/>
  <c r="E3594" i="11"/>
  <c r="D3594" i="11"/>
  <c r="B3594" i="11"/>
  <c r="A3594" i="11"/>
  <c r="O3593" i="11"/>
  <c r="N3593" i="11"/>
  <c r="E3593" i="11"/>
  <c r="D3593" i="11"/>
  <c r="B3593" i="11"/>
  <c r="A3593" i="11"/>
  <c r="O3592" i="11"/>
  <c r="N3592" i="11"/>
  <c r="E3592" i="11"/>
  <c r="D3592" i="11"/>
  <c r="B3592" i="11"/>
  <c r="A3592" i="11"/>
  <c r="O3591" i="11"/>
  <c r="N3591" i="11"/>
  <c r="E3591" i="11"/>
  <c r="D3591" i="11"/>
  <c r="B3591" i="11"/>
  <c r="A3591" i="11"/>
  <c r="O3590" i="11"/>
  <c r="N3590" i="11"/>
  <c r="E3590" i="11"/>
  <c r="D3590" i="11"/>
  <c r="B3590" i="11"/>
  <c r="A3590" i="11"/>
  <c r="O3589" i="11"/>
  <c r="N3589" i="11"/>
  <c r="E3589" i="11"/>
  <c r="D3589" i="11"/>
  <c r="B3589" i="11"/>
  <c r="A3589" i="11"/>
  <c r="O3588" i="11"/>
  <c r="N3588" i="11"/>
  <c r="E3588" i="11"/>
  <c r="D3588" i="11"/>
  <c r="B3588" i="11"/>
  <c r="A3588" i="11"/>
  <c r="O3587" i="11"/>
  <c r="N3587" i="11"/>
  <c r="E3587" i="11"/>
  <c r="D3587" i="11"/>
  <c r="B3587" i="11"/>
  <c r="A3587" i="11"/>
  <c r="O3586" i="11"/>
  <c r="N3586" i="11"/>
  <c r="E3586" i="11"/>
  <c r="D3586" i="11"/>
  <c r="B3586" i="11"/>
  <c r="A3586" i="11"/>
  <c r="O3585" i="11"/>
  <c r="N3585" i="11"/>
  <c r="E3585" i="11"/>
  <c r="D3585" i="11"/>
  <c r="B3585" i="11"/>
  <c r="A3585" i="11"/>
  <c r="O3584" i="11"/>
  <c r="N3584" i="11"/>
  <c r="E3584" i="11"/>
  <c r="D3584" i="11"/>
  <c r="B3584" i="11"/>
  <c r="A3584" i="11"/>
  <c r="O3583" i="11"/>
  <c r="N3583" i="11"/>
  <c r="E3583" i="11"/>
  <c r="D3583" i="11"/>
  <c r="B3583" i="11"/>
  <c r="A3583" i="11"/>
  <c r="O3582" i="11"/>
  <c r="N3582" i="11"/>
  <c r="E3582" i="11"/>
  <c r="D3582" i="11"/>
  <c r="B3582" i="11"/>
  <c r="A3582" i="11"/>
  <c r="O3581" i="11"/>
  <c r="N3581" i="11"/>
  <c r="E3581" i="11"/>
  <c r="D3581" i="11"/>
  <c r="B3581" i="11"/>
  <c r="A3581" i="11"/>
  <c r="O3580" i="11"/>
  <c r="N3580" i="11"/>
  <c r="E3580" i="11"/>
  <c r="D3580" i="11"/>
  <c r="B3580" i="11"/>
  <c r="A3580" i="11"/>
  <c r="O3579" i="11"/>
  <c r="N3579" i="11"/>
  <c r="E3579" i="11"/>
  <c r="D3579" i="11"/>
  <c r="B3579" i="11"/>
  <c r="A3579" i="11"/>
  <c r="O3578" i="11"/>
  <c r="N3578" i="11"/>
  <c r="E3578" i="11"/>
  <c r="D3578" i="11"/>
  <c r="B3578" i="11"/>
  <c r="A3578" i="11"/>
  <c r="O3577" i="11"/>
  <c r="N3577" i="11"/>
  <c r="E3577" i="11"/>
  <c r="D3577" i="11"/>
  <c r="B3577" i="11"/>
  <c r="A3577" i="11"/>
  <c r="O3576" i="11"/>
  <c r="N3576" i="11"/>
  <c r="E3576" i="11"/>
  <c r="D3576" i="11"/>
  <c r="B3576" i="11"/>
  <c r="A3576" i="11"/>
  <c r="O3575" i="11"/>
  <c r="N3575" i="11"/>
  <c r="E3575" i="11"/>
  <c r="D3575" i="11"/>
  <c r="B3575" i="11"/>
  <c r="A3575" i="11"/>
  <c r="O3574" i="11"/>
  <c r="N3574" i="11"/>
  <c r="E3574" i="11"/>
  <c r="D3574" i="11"/>
  <c r="B3574" i="11"/>
  <c r="A3574" i="11"/>
  <c r="O3573" i="11"/>
  <c r="N3573" i="11"/>
  <c r="E3573" i="11"/>
  <c r="D3573" i="11"/>
  <c r="B3573" i="11"/>
  <c r="A3573" i="11"/>
  <c r="O3572" i="11"/>
  <c r="N3572" i="11"/>
  <c r="E3572" i="11"/>
  <c r="D3572" i="11"/>
  <c r="B3572" i="11"/>
  <c r="A3572" i="11"/>
  <c r="O3571" i="11"/>
  <c r="N3571" i="11"/>
  <c r="E3571" i="11"/>
  <c r="D3571" i="11"/>
  <c r="B3571" i="11"/>
  <c r="A3571" i="11"/>
  <c r="O3570" i="11"/>
  <c r="N3570" i="11"/>
  <c r="E3570" i="11"/>
  <c r="D3570" i="11"/>
  <c r="B3570" i="11"/>
  <c r="A3570" i="11"/>
  <c r="O3569" i="11"/>
  <c r="N3569" i="11"/>
  <c r="E3569" i="11"/>
  <c r="D3569" i="11"/>
  <c r="B3569" i="11"/>
  <c r="A3569" i="11"/>
  <c r="O3568" i="11"/>
  <c r="N3568" i="11"/>
  <c r="E3568" i="11"/>
  <c r="D3568" i="11"/>
  <c r="B3568" i="11"/>
  <c r="A3568" i="11"/>
  <c r="O3567" i="11"/>
  <c r="N3567" i="11"/>
  <c r="E3567" i="11"/>
  <c r="D3567" i="11"/>
  <c r="B3567" i="11"/>
  <c r="A3567" i="11"/>
  <c r="O3566" i="11"/>
  <c r="N3566" i="11"/>
  <c r="E3566" i="11"/>
  <c r="D3566" i="11"/>
  <c r="B3566" i="11"/>
  <c r="A3566" i="11"/>
  <c r="O3565" i="11"/>
  <c r="N3565" i="11"/>
  <c r="E3565" i="11"/>
  <c r="D3565" i="11"/>
  <c r="B3565" i="11"/>
  <c r="A3565" i="11"/>
  <c r="O3564" i="11"/>
  <c r="N3564" i="11"/>
  <c r="E3564" i="11"/>
  <c r="D3564" i="11"/>
  <c r="B3564" i="11"/>
  <c r="A3564" i="11"/>
  <c r="O3563" i="11"/>
  <c r="N3563" i="11"/>
  <c r="E3563" i="11"/>
  <c r="D3563" i="11"/>
  <c r="B3563" i="11"/>
  <c r="A3563" i="11"/>
  <c r="O3562" i="11"/>
  <c r="N3562" i="11"/>
  <c r="E3562" i="11"/>
  <c r="D3562" i="11"/>
  <c r="B3562" i="11"/>
  <c r="A3562" i="11"/>
  <c r="O3561" i="11"/>
  <c r="N3561" i="11"/>
  <c r="E3561" i="11"/>
  <c r="D3561" i="11"/>
  <c r="B3561" i="11"/>
  <c r="A3561" i="11"/>
  <c r="O3560" i="11"/>
  <c r="N3560" i="11"/>
  <c r="E3560" i="11"/>
  <c r="D3560" i="11"/>
  <c r="B3560" i="11"/>
  <c r="A3560" i="11"/>
  <c r="O3559" i="11"/>
  <c r="N3559" i="11"/>
  <c r="E3559" i="11"/>
  <c r="D3559" i="11"/>
  <c r="B3559" i="11"/>
  <c r="A3559" i="11"/>
  <c r="O3558" i="11"/>
  <c r="N3558" i="11"/>
  <c r="E3558" i="11"/>
  <c r="D3558" i="11"/>
  <c r="B3558" i="11"/>
  <c r="A3558" i="11"/>
  <c r="O3557" i="11"/>
  <c r="N3557" i="11"/>
  <c r="E3557" i="11"/>
  <c r="D3557" i="11"/>
  <c r="B3557" i="11"/>
  <c r="A3557" i="11"/>
  <c r="O3556" i="11"/>
  <c r="N3556" i="11"/>
  <c r="E3556" i="11"/>
  <c r="D3556" i="11"/>
  <c r="B3556" i="11"/>
  <c r="A3556" i="11"/>
  <c r="O3555" i="11"/>
  <c r="N3555" i="11"/>
  <c r="E3555" i="11"/>
  <c r="D3555" i="11"/>
  <c r="B3555" i="11"/>
  <c r="A3555" i="11"/>
  <c r="O3554" i="11"/>
  <c r="N3554" i="11"/>
  <c r="E3554" i="11"/>
  <c r="D3554" i="11"/>
  <c r="B3554" i="11"/>
  <c r="A3554" i="11"/>
  <c r="O3553" i="11"/>
  <c r="N3553" i="11"/>
  <c r="E3553" i="11"/>
  <c r="D3553" i="11"/>
  <c r="B3553" i="11"/>
  <c r="A3553" i="11"/>
  <c r="O3552" i="11"/>
  <c r="N3552" i="11"/>
  <c r="E3552" i="11"/>
  <c r="D3552" i="11"/>
  <c r="B3552" i="11"/>
  <c r="A3552" i="11"/>
  <c r="O3551" i="11"/>
  <c r="N3551" i="11"/>
  <c r="E3551" i="11"/>
  <c r="D3551" i="11"/>
  <c r="B3551" i="11"/>
  <c r="A3551" i="11"/>
  <c r="O3550" i="11"/>
  <c r="N3550" i="11"/>
  <c r="E3550" i="11"/>
  <c r="D3550" i="11"/>
  <c r="B3550" i="11"/>
  <c r="A3550" i="11"/>
  <c r="O3549" i="11"/>
  <c r="N3549" i="11"/>
  <c r="E3549" i="11"/>
  <c r="D3549" i="11"/>
  <c r="B3549" i="11"/>
  <c r="A3549" i="11"/>
  <c r="O3548" i="11"/>
  <c r="N3548" i="11"/>
  <c r="E3548" i="11"/>
  <c r="D3548" i="11"/>
  <c r="B3548" i="11"/>
  <c r="A3548" i="11"/>
  <c r="O3547" i="11"/>
  <c r="N3547" i="11"/>
  <c r="E3547" i="11"/>
  <c r="D3547" i="11"/>
  <c r="B3547" i="11"/>
  <c r="A3547" i="11"/>
  <c r="O3546" i="11"/>
  <c r="N3546" i="11"/>
  <c r="E3546" i="11"/>
  <c r="D3546" i="11"/>
  <c r="B3546" i="11"/>
  <c r="A3546" i="11"/>
  <c r="O3545" i="11"/>
  <c r="N3545" i="11"/>
  <c r="E3545" i="11"/>
  <c r="D3545" i="11"/>
  <c r="B3545" i="11"/>
  <c r="A3545" i="11"/>
  <c r="O3544" i="11"/>
  <c r="N3544" i="11"/>
  <c r="E3544" i="11"/>
  <c r="D3544" i="11"/>
  <c r="B3544" i="11"/>
  <c r="A3544" i="11"/>
  <c r="O3543" i="11"/>
  <c r="N3543" i="11"/>
  <c r="E3543" i="11"/>
  <c r="D3543" i="11"/>
  <c r="B3543" i="11"/>
  <c r="A3543" i="11"/>
  <c r="O3542" i="11"/>
  <c r="N3542" i="11"/>
  <c r="E3542" i="11"/>
  <c r="D3542" i="11"/>
  <c r="B3542" i="11"/>
  <c r="A3542" i="11"/>
  <c r="O3541" i="11"/>
  <c r="N3541" i="11"/>
  <c r="E3541" i="11"/>
  <c r="D3541" i="11"/>
  <c r="B3541" i="11"/>
  <c r="A3541" i="11"/>
  <c r="O3540" i="11"/>
  <c r="N3540" i="11"/>
  <c r="E3540" i="11"/>
  <c r="D3540" i="11"/>
  <c r="B3540" i="11"/>
  <c r="A3540" i="11"/>
  <c r="O3539" i="11"/>
  <c r="N3539" i="11"/>
  <c r="E3539" i="11"/>
  <c r="D3539" i="11"/>
  <c r="B3539" i="11"/>
  <c r="A3539" i="11"/>
  <c r="O3538" i="11"/>
  <c r="N3538" i="11"/>
  <c r="E3538" i="11"/>
  <c r="D3538" i="11"/>
  <c r="B3538" i="11"/>
  <c r="A3538" i="11"/>
  <c r="O3537" i="11"/>
  <c r="N3537" i="11"/>
  <c r="E3537" i="11"/>
  <c r="D3537" i="11"/>
  <c r="B3537" i="11"/>
  <c r="A3537" i="11"/>
  <c r="O3536" i="11"/>
  <c r="N3536" i="11"/>
  <c r="E3536" i="11"/>
  <c r="D3536" i="11"/>
  <c r="B3536" i="11"/>
  <c r="A3536" i="11"/>
  <c r="O3535" i="11"/>
  <c r="N3535" i="11"/>
  <c r="E3535" i="11"/>
  <c r="D3535" i="11"/>
  <c r="B3535" i="11"/>
  <c r="A3535" i="11"/>
  <c r="O3534" i="11"/>
  <c r="N3534" i="11"/>
  <c r="E3534" i="11"/>
  <c r="D3534" i="11"/>
  <c r="B3534" i="11"/>
  <c r="A3534" i="11"/>
  <c r="O3533" i="11"/>
  <c r="N3533" i="11"/>
  <c r="E3533" i="11"/>
  <c r="D3533" i="11"/>
  <c r="B3533" i="11"/>
  <c r="A3533" i="11"/>
  <c r="O3532" i="11"/>
  <c r="N3532" i="11"/>
  <c r="E3532" i="11"/>
  <c r="D3532" i="11"/>
  <c r="B3532" i="11"/>
  <c r="A3532" i="11"/>
  <c r="O3531" i="11"/>
  <c r="N3531" i="11"/>
  <c r="E3531" i="11"/>
  <c r="D3531" i="11"/>
  <c r="B3531" i="11"/>
  <c r="A3531" i="11"/>
  <c r="O3530" i="11"/>
  <c r="N3530" i="11"/>
  <c r="E3530" i="11"/>
  <c r="D3530" i="11"/>
  <c r="B3530" i="11"/>
  <c r="A3530" i="11"/>
  <c r="O3529" i="11"/>
  <c r="N3529" i="11"/>
  <c r="E3529" i="11"/>
  <c r="D3529" i="11"/>
  <c r="B3529" i="11"/>
  <c r="A3529" i="11"/>
  <c r="O3528" i="11"/>
  <c r="N3528" i="11"/>
  <c r="E3528" i="11"/>
  <c r="D3528" i="11"/>
  <c r="B3528" i="11"/>
  <c r="A3528" i="11"/>
  <c r="O3527" i="11"/>
  <c r="N3527" i="11"/>
  <c r="E3527" i="11"/>
  <c r="D3527" i="11"/>
  <c r="B3527" i="11"/>
  <c r="A3527" i="11"/>
  <c r="O3526" i="11"/>
  <c r="N3526" i="11"/>
  <c r="E3526" i="11"/>
  <c r="D3526" i="11"/>
  <c r="B3526" i="11"/>
  <c r="A3526" i="11"/>
  <c r="O3525" i="11"/>
  <c r="N3525" i="11"/>
  <c r="E3525" i="11"/>
  <c r="D3525" i="11"/>
  <c r="B3525" i="11"/>
  <c r="A3525" i="11"/>
  <c r="O3524" i="11"/>
  <c r="N3524" i="11"/>
  <c r="E3524" i="11"/>
  <c r="D3524" i="11"/>
  <c r="B3524" i="11"/>
  <c r="A3524" i="11"/>
  <c r="O3523" i="11"/>
  <c r="N3523" i="11"/>
  <c r="E3523" i="11"/>
  <c r="D3523" i="11"/>
  <c r="B3523" i="11"/>
  <c r="A3523" i="11"/>
  <c r="O3522" i="11"/>
  <c r="N3522" i="11"/>
  <c r="E3522" i="11"/>
  <c r="D3522" i="11"/>
  <c r="B3522" i="11"/>
  <c r="A3522" i="11"/>
  <c r="O3521" i="11"/>
  <c r="N3521" i="11"/>
  <c r="E3521" i="11"/>
  <c r="D3521" i="11"/>
  <c r="B3521" i="11"/>
  <c r="A3521" i="11"/>
  <c r="O3520" i="11"/>
  <c r="N3520" i="11"/>
  <c r="E3520" i="11"/>
  <c r="D3520" i="11"/>
  <c r="B3520" i="11"/>
  <c r="A3520" i="11"/>
  <c r="O3519" i="11"/>
  <c r="N3519" i="11"/>
  <c r="E3519" i="11"/>
  <c r="D3519" i="11"/>
  <c r="B3519" i="11"/>
  <c r="A3519" i="11"/>
  <c r="O3518" i="11"/>
  <c r="N3518" i="11"/>
  <c r="E3518" i="11"/>
  <c r="D3518" i="11"/>
  <c r="B3518" i="11"/>
  <c r="A3518" i="11"/>
  <c r="O3517" i="11"/>
  <c r="N3517" i="11"/>
  <c r="E3517" i="11"/>
  <c r="D3517" i="11"/>
  <c r="B3517" i="11"/>
  <c r="A3517" i="11"/>
  <c r="O3516" i="11"/>
  <c r="N3516" i="11"/>
  <c r="E3516" i="11"/>
  <c r="D3516" i="11"/>
  <c r="B3516" i="11"/>
  <c r="A3516" i="11"/>
  <c r="O3515" i="11"/>
  <c r="N3515" i="11"/>
  <c r="E3515" i="11"/>
  <c r="D3515" i="11"/>
  <c r="B3515" i="11"/>
  <c r="A3515" i="11"/>
  <c r="O3514" i="11"/>
  <c r="N3514" i="11"/>
  <c r="E3514" i="11"/>
  <c r="D3514" i="11"/>
  <c r="B3514" i="11"/>
  <c r="A3514" i="11"/>
  <c r="O3513" i="11"/>
  <c r="N3513" i="11"/>
  <c r="E3513" i="11"/>
  <c r="D3513" i="11"/>
  <c r="B3513" i="11"/>
  <c r="A3513" i="11"/>
  <c r="O3512" i="11"/>
  <c r="N3512" i="11"/>
  <c r="E3512" i="11"/>
  <c r="D3512" i="11"/>
  <c r="B3512" i="11"/>
  <c r="A3512" i="11"/>
  <c r="O3511" i="11"/>
  <c r="N3511" i="11"/>
  <c r="E3511" i="11"/>
  <c r="D3511" i="11"/>
  <c r="B3511" i="11"/>
  <c r="A3511" i="11"/>
  <c r="O3510" i="11"/>
  <c r="N3510" i="11"/>
  <c r="E3510" i="11"/>
  <c r="D3510" i="11"/>
  <c r="B3510" i="11"/>
  <c r="A3510" i="11"/>
  <c r="O3509" i="11"/>
  <c r="N3509" i="11"/>
  <c r="E3509" i="11"/>
  <c r="D3509" i="11"/>
  <c r="B3509" i="11"/>
  <c r="A3509" i="11"/>
  <c r="O3508" i="11"/>
  <c r="N3508" i="11"/>
  <c r="E3508" i="11"/>
  <c r="D3508" i="11"/>
  <c r="B3508" i="11"/>
  <c r="A3508" i="11"/>
  <c r="O3507" i="11"/>
  <c r="N3507" i="11"/>
  <c r="E3507" i="11"/>
  <c r="D3507" i="11"/>
  <c r="B3507" i="11"/>
  <c r="A3507" i="11"/>
  <c r="O3506" i="11"/>
  <c r="N3506" i="11"/>
  <c r="E3506" i="11"/>
  <c r="D3506" i="11"/>
  <c r="B3506" i="11"/>
  <c r="A3506" i="11"/>
  <c r="O3505" i="11"/>
  <c r="N3505" i="11"/>
  <c r="E3505" i="11"/>
  <c r="D3505" i="11"/>
  <c r="B3505" i="11"/>
  <c r="A3505" i="11"/>
  <c r="O3504" i="11"/>
  <c r="N3504" i="11"/>
  <c r="E3504" i="11"/>
  <c r="D3504" i="11"/>
  <c r="B3504" i="11"/>
  <c r="A3504" i="11"/>
  <c r="O3503" i="11"/>
  <c r="N3503" i="11"/>
  <c r="E3503" i="11"/>
  <c r="D3503" i="11"/>
  <c r="B3503" i="11"/>
  <c r="A3503" i="11"/>
  <c r="O3502" i="11"/>
  <c r="N3502" i="11"/>
  <c r="E3502" i="11"/>
  <c r="D3502" i="11"/>
  <c r="B3502" i="11"/>
  <c r="A3502" i="11"/>
  <c r="O3501" i="11"/>
  <c r="N3501" i="11"/>
  <c r="E3501" i="11"/>
  <c r="D3501" i="11"/>
  <c r="B3501" i="11"/>
  <c r="A3501" i="11"/>
  <c r="O3500" i="11"/>
  <c r="N3500" i="11"/>
  <c r="E3500" i="11"/>
  <c r="D3500" i="11"/>
  <c r="B3500" i="11"/>
  <c r="A3500" i="11"/>
  <c r="O3499" i="11"/>
  <c r="N3499" i="11"/>
  <c r="E3499" i="11"/>
  <c r="D3499" i="11"/>
  <c r="B3499" i="11"/>
  <c r="A3499" i="11"/>
  <c r="O3498" i="11"/>
  <c r="N3498" i="11"/>
  <c r="E3498" i="11"/>
  <c r="D3498" i="11"/>
  <c r="B3498" i="11"/>
  <c r="A3498" i="11"/>
  <c r="O3497" i="11"/>
  <c r="N3497" i="11"/>
  <c r="E3497" i="11"/>
  <c r="D3497" i="11"/>
  <c r="B3497" i="11"/>
  <c r="A3497" i="11"/>
  <c r="O3496" i="11"/>
  <c r="N3496" i="11"/>
  <c r="E3496" i="11"/>
  <c r="D3496" i="11"/>
  <c r="B3496" i="11"/>
  <c r="A3496" i="11"/>
  <c r="O3495" i="11"/>
  <c r="N3495" i="11"/>
  <c r="E3495" i="11"/>
  <c r="D3495" i="11"/>
  <c r="B3495" i="11"/>
  <c r="A3495" i="11"/>
  <c r="O3494" i="11"/>
  <c r="N3494" i="11"/>
  <c r="E3494" i="11"/>
  <c r="D3494" i="11"/>
  <c r="B3494" i="11"/>
  <c r="A3494" i="11"/>
  <c r="O3493" i="11"/>
  <c r="N3493" i="11"/>
  <c r="E3493" i="11"/>
  <c r="D3493" i="11"/>
  <c r="B3493" i="11"/>
  <c r="A3493" i="11"/>
  <c r="O3492" i="11"/>
  <c r="N3492" i="11"/>
  <c r="E3492" i="11"/>
  <c r="D3492" i="11"/>
  <c r="B3492" i="11"/>
  <c r="A3492" i="11"/>
  <c r="O3491" i="11"/>
  <c r="N3491" i="11"/>
  <c r="E3491" i="11"/>
  <c r="D3491" i="11"/>
  <c r="B3491" i="11"/>
  <c r="A3491" i="11"/>
  <c r="O3490" i="11"/>
  <c r="N3490" i="11"/>
  <c r="E3490" i="11"/>
  <c r="D3490" i="11"/>
  <c r="B3490" i="11"/>
  <c r="A3490" i="11"/>
  <c r="O3489" i="11"/>
  <c r="N3489" i="11"/>
  <c r="E3489" i="11"/>
  <c r="D3489" i="11"/>
  <c r="B3489" i="11"/>
  <c r="A3489" i="11"/>
  <c r="O3488" i="11"/>
  <c r="N3488" i="11"/>
  <c r="E3488" i="11"/>
  <c r="D3488" i="11"/>
  <c r="B3488" i="11"/>
  <c r="A3488" i="11"/>
  <c r="O3487" i="11"/>
  <c r="N3487" i="11"/>
  <c r="E3487" i="11"/>
  <c r="D3487" i="11"/>
  <c r="B3487" i="11"/>
  <c r="A3487" i="11"/>
  <c r="O3486" i="11"/>
  <c r="N3486" i="11"/>
  <c r="E3486" i="11"/>
  <c r="D3486" i="11"/>
  <c r="B3486" i="11"/>
  <c r="A3486" i="11"/>
  <c r="O3485" i="11"/>
  <c r="N3485" i="11"/>
  <c r="E3485" i="11"/>
  <c r="D3485" i="11"/>
  <c r="B3485" i="11"/>
  <c r="A3485" i="11"/>
  <c r="O3484" i="11"/>
  <c r="N3484" i="11"/>
  <c r="E3484" i="11"/>
  <c r="D3484" i="11"/>
  <c r="B3484" i="11"/>
  <c r="A3484" i="11"/>
  <c r="O3483" i="11"/>
  <c r="N3483" i="11"/>
  <c r="E3483" i="11"/>
  <c r="D3483" i="11"/>
  <c r="B3483" i="11"/>
  <c r="A3483" i="11"/>
  <c r="O3482" i="11"/>
  <c r="N3482" i="11"/>
  <c r="E3482" i="11"/>
  <c r="D3482" i="11"/>
  <c r="B3482" i="11"/>
  <c r="A3482" i="11"/>
  <c r="O3481" i="11"/>
  <c r="N3481" i="11"/>
  <c r="E3481" i="11"/>
  <c r="D3481" i="11"/>
  <c r="B3481" i="11"/>
  <c r="A3481" i="11"/>
  <c r="O3480" i="11"/>
  <c r="N3480" i="11"/>
  <c r="E3480" i="11"/>
  <c r="D3480" i="11"/>
  <c r="B3480" i="11"/>
  <c r="A3480" i="11"/>
  <c r="O3479" i="11"/>
  <c r="N3479" i="11"/>
  <c r="E3479" i="11"/>
  <c r="D3479" i="11"/>
  <c r="B3479" i="11"/>
  <c r="A3479" i="11"/>
  <c r="O3478" i="11"/>
  <c r="N3478" i="11"/>
  <c r="E3478" i="11"/>
  <c r="D3478" i="11"/>
  <c r="B3478" i="11"/>
  <c r="A3478" i="11"/>
  <c r="O3477" i="11"/>
  <c r="N3477" i="11"/>
  <c r="E3477" i="11"/>
  <c r="D3477" i="11"/>
  <c r="B3477" i="11"/>
  <c r="A3477" i="11"/>
  <c r="O3476" i="11"/>
  <c r="N3476" i="11"/>
  <c r="E3476" i="11"/>
  <c r="D3476" i="11"/>
  <c r="B3476" i="11"/>
  <c r="A3476" i="11"/>
  <c r="O3475" i="11"/>
  <c r="N3475" i="11"/>
  <c r="E3475" i="11"/>
  <c r="D3475" i="11"/>
  <c r="B3475" i="11"/>
  <c r="A3475" i="11"/>
  <c r="O3474" i="11"/>
  <c r="N3474" i="11"/>
  <c r="E3474" i="11"/>
  <c r="D3474" i="11"/>
  <c r="B3474" i="11"/>
  <c r="A3474" i="11"/>
  <c r="O3473" i="11"/>
  <c r="N3473" i="11"/>
  <c r="E3473" i="11"/>
  <c r="D3473" i="11"/>
  <c r="B3473" i="11"/>
  <c r="A3473" i="11"/>
  <c r="O3472" i="11"/>
  <c r="N3472" i="11"/>
  <c r="E3472" i="11"/>
  <c r="D3472" i="11"/>
  <c r="B3472" i="11"/>
  <c r="A3472" i="11"/>
  <c r="O3471" i="11"/>
  <c r="N3471" i="11"/>
  <c r="E3471" i="11"/>
  <c r="D3471" i="11"/>
  <c r="B3471" i="11"/>
  <c r="A3471" i="11"/>
  <c r="O3470" i="11"/>
  <c r="N3470" i="11"/>
  <c r="E3470" i="11"/>
  <c r="D3470" i="11"/>
  <c r="B3470" i="11"/>
  <c r="A3470" i="11"/>
  <c r="O3469" i="11"/>
  <c r="N3469" i="11"/>
  <c r="E3469" i="11"/>
  <c r="D3469" i="11"/>
  <c r="B3469" i="11"/>
  <c r="A3469" i="11"/>
  <c r="O3468" i="11"/>
  <c r="N3468" i="11"/>
  <c r="E3468" i="11"/>
  <c r="D3468" i="11"/>
  <c r="B3468" i="11"/>
  <c r="A3468" i="11"/>
  <c r="O3467" i="11"/>
  <c r="N3467" i="11"/>
  <c r="E3467" i="11"/>
  <c r="D3467" i="11"/>
  <c r="B3467" i="11"/>
  <c r="A3467" i="11"/>
  <c r="O3466" i="11"/>
  <c r="N3466" i="11"/>
  <c r="E3466" i="11"/>
  <c r="D3466" i="11"/>
  <c r="B3466" i="11"/>
  <c r="A3466" i="11"/>
  <c r="O3465" i="11"/>
  <c r="N3465" i="11"/>
  <c r="E3465" i="11"/>
  <c r="D3465" i="11"/>
  <c r="B3465" i="11"/>
  <c r="A3465" i="11"/>
  <c r="O3464" i="11"/>
  <c r="N3464" i="11"/>
  <c r="E3464" i="11"/>
  <c r="D3464" i="11"/>
  <c r="B3464" i="11"/>
  <c r="A3464" i="11"/>
  <c r="O3463" i="11"/>
  <c r="N3463" i="11"/>
  <c r="E3463" i="11"/>
  <c r="D3463" i="11"/>
  <c r="B3463" i="11"/>
  <c r="A3463" i="11"/>
  <c r="O3462" i="11"/>
  <c r="N3462" i="11"/>
  <c r="E3462" i="11"/>
  <c r="D3462" i="11"/>
  <c r="B3462" i="11"/>
  <c r="A3462" i="11"/>
  <c r="O3461" i="11"/>
  <c r="N3461" i="11"/>
  <c r="E3461" i="11"/>
  <c r="D3461" i="11"/>
  <c r="B3461" i="11"/>
  <c r="A3461" i="11"/>
  <c r="O3460" i="11"/>
  <c r="N3460" i="11"/>
  <c r="E3460" i="11"/>
  <c r="D3460" i="11"/>
  <c r="B3460" i="11"/>
  <c r="A3460" i="11"/>
  <c r="O3459" i="11"/>
  <c r="N3459" i="11"/>
  <c r="E3459" i="11"/>
  <c r="D3459" i="11"/>
  <c r="B3459" i="11"/>
  <c r="A3459" i="11"/>
  <c r="O3458" i="11"/>
  <c r="N3458" i="11"/>
  <c r="E3458" i="11"/>
  <c r="D3458" i="11"/>
  <c r="B3458" i="11"/>
  <c r="A3458" i="11"/>
  <c r="O3457" i="11"/>
  <c r="N3457" i="11"/>
  <c r="E3457" i="11"/>
  <c r="D3457" i="11"/>
  <c r="B3457" i="11"/>
  <c r="A3457" i="11"/>
  <c r="O3456" i="11"/>
  <c r="N3456" i="11"/>
  <c r="E3456" i="11"/>
  <c r="D3456" i="11"/>
  <c r="B3456" i="11"/>
  <c r="A3456" i="11"/>
  <c r="O3455" i="11"/>
  <c r="N3455" i="11"/>
  <c r="E3455" i="11"/>
  <c r="D3455" i="11"/>
  <c r="B3455" i="11"/>
  <c r="A3455" i="11"/>
  <c r="O3454" i="11"/>
  <c r="N3454" i="11"/>
  <c r="E3454" i="11"/>
  <c r="D3454" i="11"/>
  <c r="B3454" i="11"/>
  <c r="A3454" i="11"/>
  <c r="O3453" i="11"/>
  <c r="N3453" i="11"/>
  <c r="E3453" i="11"/>
  <c r="D3453" i="11"/>
  <c r="B3453" i="11"/>
  <c r="A3453" i="11"/>
  <c r="O3452" i="11"/>
  <c r="N3452" i="11"/>
  <c r="E3452" i="11"/>
  <c r="D3452" i="11"/>
  <c r="B3452" i="11"/>
  <c r="A3452" i="11"/>
  <c r="O3451" i="11"/>
  <c r="N3451" i="11"/>
  <c r="E3451" i="11"/>
  <c r="D3451" i="11"/>
  <c r="B3451" i="11"/>
  <c r="A3451" i="11"/>
  <c r="O3450" i="11"/>
  <c r="N3450" i="11"/>
  <c r="E3450" i="11"/>
  <c r="D3450" i="11"/>
  <c r="B3450" i="11"/>
  <c r="A3450" i="11"/>
  <c r="O3449" i="11"/>
  <c r="N3449" i="11"/>
  <c r="E3449" i="11"/>
  <c r="D3449" i="11"/>
  <c r="B3449" i="11"/>
  <c r="A3449" i="11"/>
  <c r="O3448" i="11"/>
  <c r="N3448" i="11"/>
  <c r="E3448" i="11"/>
  <c r="D3448" i="11"/>
  <c r="B3448" i="11"/>
  <c r="A3448" i="11"/>
  <c r="O3447" i="11"/>
  <c r="N3447" i="11"/>
  <c r="E3447" i="11"/>
  <c r="D3447" i="11"/>
  <c r="B3447" i="11"/>
  <c r="A3447" i="11"/>
  <c r="O3446" i="11"/>
  <c r="N3446" i="11"/>
  <c r="E3446" i="11"/>
  <c r="D3446" i="11"/>
  <c r="B3446" i="11"/>
  <c r="A3446" i="11"/>
  <c r="O3445" i="11"/>
  <c r="N3445" i="11"/>
  <c r="E3445" i="11"/>
  <c r="D3445" i="11"/>
  <c r="B3445" i="11"/>
  <c r="A3445" i="11"/>
  <c r="O3444" i="11"/>
  <c r="N3444" i="11"/>
  <c r="E3444" i="11"/>
  <c r="D3444" i="11"/>
  <c r="B3444" i="11"/>
  <c r="A3444" i="11"/>
  <c r="O3443" i="11"/>
  <c r="N3443" i="11"/>
  <c r="E3443" i="11"/>
  <c r="D3443" i="11"/>
  <c r="B3443" i="11"/>
  <c r="A3443" i="11"/>
  <c r="O3442" i="11"/>
  <c r="N3442" i="11"/>
  <c r="E3442" i="11"/>
  <c r="D3442" i="11"/>
  <c r="B3442" i="11"/>
  <c r="A3442" i="11"/>
  <c r="O3441" i="11"/>
  <c r="N3441" i="11"/>
  <c r="E3441" i="11"/>
  <c r="D3441" i="11"/>
  <c r="B3441" i="11"/>
  <c r="A3441" i="11"/>
  <c r="O3440" i="11"/>
  <c r="N3440" i="11"/>
  <c r="E3440" i="11"/>
  <c r="D3440" i="11"/>
  <c r="B3440" i="11"/>
  <c r="A3440" i="11"/>
  <c r="O3439" i="11"/>
  <c r="N3439" i="11"/>
  <c r="E3439" i="11"/>
  <c r="D3439" i="11"/>
  <c r="B3439" i="11"/>
  <c r="A3439" i="11"/>
  <c r="O3438" i="11"/>
  <c r="N3438" i="11"/>
  <c r="E3438" i="11"/>
  <c r="D3438" i="11"/>
  <c r="B3438" i="11"/>
  <c r="A3438" i="11"/>
  <c r="O3437" i="11"/>
  <c r="N3437" i="11"/>
  <c r="E3437" i="11"/>
  <c r="D3437" i="11"/>
  <c r="B3437" i="11"/>
  <c r="A3437" i="11"/>
  <c r="O3436" i="11"/>
  <c r="N3436" i="11"/>
  <c r="E3436" i="11"/>
  <c r="D3436" i="11"/>
  <c r="B3436" i="11"/>
  <c r="A3436" i="11"/>
  <c r="O3435" i="11"/>
  <c r="N3435" i="11"/>
  <c r="E3435" i="11"/>
  <c r="D3435" i="11"/>
  <c r="B3435" i="11"/>
  <c r="A3435" i="11"/>
  <c r="O3434" i="11"/>
  <c r="N3434" i="11"/>
  <c r="E3434" i="11"/>
  <c r="D3434" i="11"/>
  <c r="B3434" i="11"/>
  <c r="A3434" i="11"/>
  <c r="O3433" i="11"/>
  <c r="N3433" i="11"/>
  <c r="E3433" i="11"/>
  <c r="D3433" i="11"/>
  <c r="B3433" i="11"/>
  <c r="A3433" i="11"/>
  <c r="O3432" i="11"/>
  <c r="N3432" i="11"/>
  <c r="E3432" i="11"/>
  <c r="D3432" i="11"/>
  <c r="B3432" i="11"/>
  <c r="A3432" i="11"/>
  <c r="O3431" i="11"/>
  <c r="N3431" i="11"/>
  <c r="E3431" i="11"/>
  <c r="D3431" i="11"/>
  <c r="B3431" i="11"/>
  <c r="A3431" i="11"/>
  <c r="O3430" i="11"/>
  <c r="N3430" i="11"/>
  <c r="E3430" i="11"/>
  <c r="D3430" i="11"/>
  <c r="B3430" i="11"/>
  <c r="A3430" i="11"/>
  <c r="O3429" i="11"/>
  <c r="N3429" i="11"/>
  <c r="E3429" i="11"/>
  <c r="D3429" i="11"/>
  <c r="B3429" i="11"/>
  <c r="A3429" i="11"/>
  <c r="O3428" i="11"/>
  <c r="N3428" i="11"/>
  <c r="E3428" i="11"/>
  <c r="D3428" i="11"/>
  <c r="B3428" i="11"/>
  <c r="A3428" i="11"/>
  <c r="O3427" i="11"/>
  <c r="N3427" i="11"/>
  <c r="E3427" i="11"/>
  <c r="D3427" i="11"/>
  <c r="B3427" i="11"/>
  <c r="A3427" i="11"/>
  <c r="O3426" i="11"/>
  <c r="N3426" i="11"/>
  <c r="E3426" i="11"/>
  <c r="D3426" i="11"/>
  <c r="B3426" i="11"/>
  <c r="A3426" i="11"/>
  <c r="O3425" i="11"/>
  <c r="N3425" i="11"/>
  <c r="E3425" i="11"/>
  <c r="D3425" i="11"/>
  <c r="B3425" i="11"/>
  <c r="A3425" i="11"/>
  <c r="O3424" i="11"/>
  <c r="N3424" i="11"/>
  <c r="E3424" i="11"/>
  <c r="D3424" i="11"/>
  <c r="B3424" i="11"/>
  <c r="A3424" i="11"/>
  <c r="O3423" i="11"/>
  <c r="N3423" i="11"/>
  <c r="E3423" i="11"/>
  <c r="D3423" i="11"/>
  <c r="B3423" i="11"/>
  <c r="A3423" i="11"/>
  <c r="O3422" i="11"/>
  <c r="N3422" i="11"/>
  <c r="E3422" i="11"/>
  <c r="D3422" i="11"/>
  <c r="B3422" i="11"/>
  <c r="A3422" i="11"/>
  <c r="O3421" i="11"/>
  <c r="N3421" i="11"/>
  <c r="E3421" i="11"/>
  <c r="D3421" i="11"/>
  <c r="B3421" i="11"/>
  <c r="A3421" i="11"/>
  <c r="O3420" i="11"/>
  <c r="N3420" i="11"/>
  <c r="E3420" i="11"/>
  <c r="D3420" i="11"/>
  <c r="B3420" i="11"/>
  <c r="A3420" i="11"/>
  <c r="O3419" i="11"/>
  <c r="N3419" i="11"/>
  <c r="E3419" i="11"/>
  <c r="D3419" i="11"/>
  <c r="B3419" i="11"/>
  <c r="A3419" i="11"/>
  <c r="O3418" i="11"/>
  <c r="N3418" i="11"/>
  <c r="E3418" i="11"/>
  <c r="D3418" i="11"/>
  <c r="B3418" i="11"/>
  <c r="A3418" i="11"/>
  <c r="O3417" i="11"/>
  <c r="N3417" i="11"/>
  <c r="E3417" i="11"/>
  <c r="D3417" i="11"/>
  <c r="B3417" i="11"/>
  <c r="A3417" i="11"/>
  <c r="O3416" i="11"/>
  <c r="N3416" i="11"/>
  <c r="E3416" i="11"/>
  <c r="D3416" i="11"/>
  <c r="B3416" i="11"/>
  <c r="A3416" i="11"/>
  <c r="O3415" i="11"/>
  <c r="N3415" i="11"/>
  <c r="E3415" i="11"/>
  <c r="D3415" i="11"/>
  <c r="B3415" i="11"/>
  <c r="A3415" i="11"/>
  <c r="O3414" i="11"/>
  <c r="N3414" i="11"/>
  <c r="E3414" i="11"/>
  <c r="D3414" i="11"/>
  <c r="B3414" i="11"/>
  <c r="A3414" i="11"/>
  <c r="O3413" i="11"/>
  <c r="N3413" i="11"/>
  <c r="E3413" i="11"/>
  <c r="D3413" i="11"/>
  <c r="B3413" i="11"/>
  <c r="A3413" i="11"/>
  <c r="O3412" i="11"/>
  <c r="N3412" i="11"/>
  <c r="E3412" i="11"/>
  <c r="D3412" i="11"/>
  <c r="B3412" i="11"/>
  <c r="A3412" i="11"/>
  <c r="O3411" i="11"/>
  <c r="N3411" i="11"/>
  <c r="E3411" i="11"/>
  <c r="D3411" i="11"/>
  <c r="B3411" i="11"/>
  <c r="A3411" i="11"/>
  <c r="O3410" i="11"/>
  <c r="N3410" i="11"/>
  <c r="E3410" i="11"/>
  <c r="D3410" i="11"/>
  <c r="B3410" i="11"/>
  <c r="A3410" i="11"/>
  <c r="O3409" i="11"/>
  <c r="N3409" i="11"/>
  <c r="E3409" i="11"/>
  <c r="D3409" i="11"/>
  <c r="B3409" i="11"/>
  <c r="A3409" i="11"/>
  <c r="O3408" i="11"/>
  <c r="N3408" i="11"/>
  <c r="E3408" i="11"/>
  <c r="D3408" i="11"/>
  <c r="B3408" i="11"/>
  <c r="A3408" i="11"/>
  <c r="O3407" i="11"/>
  <c r="N3407" i="11"/>
  <c r="E3407" i="11"/>
  <c r="D3407" i="11"/>
  <c r="B3407" i="11"/>
  <c r="A3407" i="11"/>
  <c r="O3406" i="11"/>
  <c r="N3406" i="11"/>
  <c r="E3406" i="11"/>
  <c r="D3406" i="11"/>
  <c r="B3406" i="11"/>
  <c r="A3406" i="11"/>
  <c r="O3405" i="11"/>
  <c r="N3405" i="11"/>
  <c r="E3405" i="11"/>
  <c r="D3405" i="11"/>
  <c r="B3405" i="11"/>
  <c r="A3405" i="11"/>
  <c r="O3404" i="11"/>
  <c r="N3404" i="11"/>
  <c r="E3404" i="11"/>
  <c r="D3404" i="11"/>
  <c r="B3404" i="11"/>
  <c r="A3404" i="11"/>
  <c r="O3403" i="11"/>
  <c r="N3403" i="11"/>
  <c r="E3403" i="11"/>
  <c r="D3403" i="11"/>
  <c r="B3403" i="11"/>
  <c r="A3403" i="11"/>
  <c r="O3402" i="11"/>
  <c r="N3402" i="11"/>
  <c r="E3402" i="11"/>
  <c r="D3402" i="11"/>
  <c r="B3402" i="11"/>
  <c r="A3402" i="11"/>
  <c r="O3401" i="11"/>
  <c r="N3401" i="11"/>
  <c r="E3401" i="11"/>
  <c r="D3401" i="11"/>
  <c r="B3401" i="11"/>
  <c r="A3401" i="11"/>
  <c r="O3400" i="11"/>
  <c r="N3400" i="11"/>
  <c r="E3400" i="11"/>
  <c r="D3400" i="11"/>
  <c r="B3400" i="11"/>
  <c r="A3400" i="11"/>
  <c r="O3399" i="11"/>
  <c r="N3399" i="11"/>
  <c r="E3399" i="11"/>
  <c r="D3399" i="11"/>
  <c r="B3399" i="11"/>
  <c r="A3399" i="11"/>
  <c r="O3398" i="11"/>
  <c r="N3398" i="11"/>
  <c r="E3398" i="11"/>
  <c r="D3398" i="11"/>
  <c r="B3398" i="11"/>
  <c r="A3398" i="11"/>
  <c r="O3397" i="11"/>
  <c r="N3397" i="11"/>
  <c r="E3397" i="11"/>
  <c r="D3397" i="11"/>
  <c r="B3397" i="11"/>
  <c r="A3397" i="11"/>
  <c r="O3396" i="11"/>
  <c r="N3396" i="11"/>
  <c r="E3396" i="11"/>
  <c r="D3396" i="11"/>
  <c r="B3396" i="11"/>
  <c r="A3396" i="11"/>
  <c r="O3395" i="11"/>
  <c r="N3395" i="11"/>
  <c r="E3395" i="11"/>
  <c r="D3395" i="11"/>
  <c r="B3395" i="11"/>
  <c r="A3395" i="11"/>
  <c r="O3394" i="11"/>
  <c r="N3394" i="11"/>
  <c r="E3394" i="11"/>
  <c r="D3394" i="11"/>
  <c r="B3394" i="11"/>
  <c r="A3394" i="11"/>
  <c r="O3393" i="11"/>
  <c r="N3393" i="11"/>
  <c r="E3393" i="11"/>
  <c r="D3393" i="11"/>
  <c r="B3393" i="11"/>
  <c r="A3393" i="11"/>
  <c r="O3392" i="11"/>
  <c r="N3392" i="11"/>
  <c r="E3392" i="11"/>
  <c r="D3392" i="11"/>
  <c r="B3392" i="11"/>
  <c r="A3392" i="11"/>
  <c r="O3391" i="11"/>
  <c r="N3391" i="11"/>
  <c r="E3391" i="11"/>
  <c r="D3391" i="11"/>
  <c r="B3391" i="11"/>
  <c r="A3391" i="11"/>
  <c r="O3390" i="11"/>
  <c r="N3390" i="11"/>
  <c r="E3390" i="11"/>
  <c r="D3390" i="11"/>
  <c r="B3390" i="11"/>
  <c r="A3390" i="11"/>
  <c r="O3389" i="11"/>
  <c r="N3389" i="11"/>
  <c r="E3389" i="11"/>
  <c r="D3389" i="11"/>
  <c r="B3389" i="11"/>
  <c r="A3389" i="11"/>
  <c r="O3388" i="11"/>
  <c r="N3388" i="11"/>
  <c r="E3388" i="11"/>
  <c r="D3388" i="11"/>
  <c r="B3388" i="11"/>
  <c r="A3388" i="11"/>
  <c r="O3387" i="11"/>
  <c r="N3387" i="11"/>
  <c r="E3387" i="11"/>
  <c r="D3387" i="11"/>
  <c r="B3387" i="11"/>
  <c r="A3387" i="11"/>
  <c r="O3386" i="11"/>
  <c r="N3386" i="11"/>
  <c r="E3386" i="11"/>
  <c r="D3386" i="11"/>
  <c r="B3386" i="11"/>
  <c r="A3386" i="11"/>
  <c r="O3385" i="11"/>
  <c r="N3385" i="11"/>
  <c r="E3385" i="11"/>
  <c r="D3385" i="11"/>
  <c r="B3385" i="11"/>
  <c r="A3385" i="11"/>
  <c r="O3384" i="11"/>
  <c r="N3384" i="11"/>
  <c r="E3384" i="11"/>
  <c r="D3384" i="11"/>
  <c r="B3384" i="11"/>
  <c r="A3384" i="11"/>
  <c r="O3383" i="11"/>
  <c r="N3383" i="11"/>
  <c r="E3383" i="11"/>
  <c r="D3383" i="11"/>
  <c r="B3383" i="11"/>
  <c r="A3383" i="11"/>
  <c r="O3382" i="11"/>
  <c r="N3382" i="11"/>
  <c r="E3382" i="11"/>
  <c r="D3382" i="11"/>
  <c r="B3382" i="11"/>
  <c r="A3382" i="11"/>
  <c r="O3381" i="11"/>
  <c r="N3381" i="11"/>
  <c r="E3381" i="11"/>
  <c r="D3381" i="11"/>
  <c r="B3381" i="11"/>
  <c r="A3381" i="11"/>
  <c r="O3380" i="11"/>
  <c r="N3380" i="11"/>
  <c r="E3380" i="11"/>
  <c r="D3380" i="11"/>
  <c r="B3380" i="11"/>
  <c r="A3380" i="11"/>
  <c r="O3379" i="11"/>
  <c r="N3379" i="11"/>
  <c r="E3379" i="11"/>
  <c r="D3379" i="11"/>
  <c r="B3379" i="11"/>
  <c r="A3379" i="11"/>
  <c r="O3378" i="11"/>
  <c r="N3378" i="11"/>
  <c r="E3378" i="11"/>
  <c r="D3378" i="11"/>
  <c r="B3378" i="11"/>
  <c r="A3378" i="11"/>
  <c r="O3377" i="11"/>
  <c r="N3377" i="11"/>
  <c r="E3377" i="11"/>
  <c r="D3377" i="11"/>
  <c r="B3377" i="11"/>
  <c r="A3377" i="11"/>
  <c r="O3376" i="11"/>
  <c r="N3376" i="11"/>
  <c r="E3376" i="11"/>
  <c r="D3376" i="11"/>
  <c r="B3376" i="11"/>
  <c r="A3376" i="11"/>
  <c r="O3375" i="11"/>
  <c r="N3375" i="11"/>
  <c r="E3375" i="11"/>
  <c r="D3375" i="11"/>
  <c r="B3375" i="11"/>
  <c r="A3375" i="11"/>
  <c r="O3374" i="11"/>
  <c r="N3374" i="11"/>
  <c r="E3374" i="11"/>
  <c r="D3374" i="11"/>
  <c r="B3374" i="11"/>
  <c r="A3374" i="11"/>
  <c r="O3373" i="11"/>
  <c r="N3373" i="11"/>
  <c r="E3373" i="11"/>
  <c r="D3373" i="11"/>
  <c r="B3373" i="11"/>
  <c r="A3373" i="11"/>
  <c r="O3372" i="11"/>
  <c r="N3372" i="11"/>
  <c r="E3372" i="11"/>
  <c r="D3372" i="11"/>
  <c r="B3372" i="11"/>
  <c r="A3372" i="11"/>
  <c r="O3371" i="11"/>
  <c r="N3371" i="11"/>
  <c r="E3371" i="11"/>
  <c r="D3371" i="11"/>
  <c r="B3371" i="11"/>
  <c r="A3371" i="11"/>
  <c r="O3370" i="11"/>
  <c r="N3370" i="11"/>
  <c r="E3370" i="11"/>
  <c r="D3370" i="11"/>
  <c r="B3370" i="11"/>
  <c r="A3370" i="11"/>
  <c r="O3369" i="11"/>
  <c r="N3369" i="11"/>
  <c r="E3369" i="11"/>
  <c r="D3369" i="11"/>
  <c r="B3369" i="11"/>
  <c r="A3369" i="11"/>
  <c r="O3368" i="11"/>
  <c r="N3368" i="11"/>
  <c r="E3368" i="11"/>
  <c r="D3368" i="11"/>
  <c r="B3368" i="11"/>
  <c r="A3368" i="11"/>
  <c r="O3367" i="11"/>
  <c r="N3367" i="11"/>
  <c r="E3367" i="11"/>
  <c r="D3367" i="11"/>
  <c r="B3367" i="11"/>
  <c r="A3367" i="11"/>
  <c r="O3366" i="11"/>
  <c r="N3366" i="11"/>
  <c r="E3366" i="11"/>
  <c r="D3366" i="11"/>
  <c r="B3366" i="11"/>
  <c r="A3366" i="11"/>
  <c r="O3365" i="11"/>
  <c r="N3365" i="11"/>
  <c r="E3365" i="11"/>
  <c r="D3365" i="11"/>
  <c r="B3365" i="11"/>
  <c r="A3365" i="11"/>
  <c r="O3364" i="11"/>
  <c r="N3364" i="11"/>
  <c r="E3364" i="11"/>
  <c r="D3364" i="11"/>
  <c r="B3364" i="11"/>
  <c r="A3364" i="11"/>
  <c r="O3363" i="11"/>
  <c r="N3363" i="11"/>
  <c r="E3363" i="11"/>
  <c r="D3363" i="11"/>
  <c r="B3363" i="11"/>
  <c r="A3363" i="11"/>
  <c r="O3362" i="11"/>
  <c r="N3362" i="11"/>
  <c r="E3362" i="11"/>
  <c r="D3362" i="11"/>
  <c r="B3362" i="11"/>
  <c r="A3362" i="11"/>
  <c r="O3361" i="11"/>
  <c r="N3361" i="11"/>
  <c r="E3361" i="11"/>
  <c r="D3361" i="11"/>
  <c r="B3361" i="11"/>
  <c r="A3361" i="11"/>
  <c r="O3360" i="11"/>
  <c r="N3360" i="11"/>
  <c r="E3360" i="11"/>
  <c r="D3360" i="11"/>
  <c r="B3360" i="11"/>
  <c r="A3360" i="11"/>
  <c r="O3359" i="11"/>
  <c r="N3359" i="11"/>
  <c r="E3359" i="11"/>
  <c r="D3359" i="11"/>
  <c r="B3359" i="11"/>
  <c r="A3359" i="11"/>
  <c r="O3358" i="11"/>
  <c r="N3358" i="11"/>
  <c r="E3358" i="11"/>
  <c r="D3358" i="11"/>
  <c r="B3358" i="11"/>
  <c r="A3358" i="11"/>
  <c r="O3357" i="11"/>
  <c r="N3357" i="11"/>
  <c r="E3357" i="11"/>
  <c r="D3357" i="11"/>
  <c r="B3357" i="11"/>
  <c r="A3357" i="11"/>
  <c r="O3356" i="11"/>
  <c r="N3356" i="11"/>
  <c r="E3356" i="11"/>
  <c r="D3356" i="11"/>
  <c r="B3356" i="11"/>
  <c r="A3356" i="11"/>
  <c r="O3355" i="11"/>
  <c r="N3355" i="11"/>
  <c r="E3355" i="11"/>
  <c r="D3355" i="11"/>
  <c r="B3355" i="11"/>
  <c r="A3355" i="11"/>
  <c r="O3354" i="11"/>
  <c r="N3354" i="11"/>
  <c r="E3354" i="11"/>
  <c r="D3354" i="11"/>
  <c r="B3354" i="11"/>
  <c r="A3354" i="11"/>
  <c r="O3353" i="11"/>
  <c r="N3353" i="11"/>
  <c r="E3353" i="11"/>
  <c r="D3353" i="11"/>
  <c r="B3353" i="11"/>
  <c r="A3353" i="11"/>
  <c r="O3352" i="11"/>
  <c r="N3352" i="11"/>
  <c r="E3352" i="11"/>
  <c r="D3352" i="11"/>
  <c r="B3352" i="11"/>
  <c r="A3352" i="11"/>
  <c r="O3351" i="11"/>
  <c r="N3351" i="11"/>
  <c r="E3351" i="11"/>
  <c r="D3351" i="11"/>
  <c r="B3351" i="11"/>
  <c r="A3351" i="11"/>
  <c r="O3350" i="11"/>
  <c r="N3350" i="11"/>
  <c r="E3350" i="11"/>
  <c r="D3350" i="11"/>
  <c r="B3350" i="11"/>
  <c r="A3350" i="11"/>
  <c r="O3349" i="11"/>
  <c r="N3349" i="11"/>
  <c r="E3349" i="11"/>
  <c r="D3349" i="11"/>
  <c r="B3349" i="11"/>
  <c r="A3349" i="11"/>
  <c r="O3348" i="11"/>
  <c r="N3348" i="11"/>
  <c r="E3348" i="11"/>
  <c r="D3348" i="11"/>
  <c r="B3348" i="11"/>
  <c r="A3348" i="11"/>
  <c r="O3347" i="11"/>
  <c r="N3347" i="11"/>
  <c r="E3347" i="11"/>
  <c r="D3347" i="11"/>
  <c r="B3347" i="11"/>
  <c r="A3347" i="11"/>
  <c r="O3346" i="11"/>
  <c r="N3346" i="11"/>
  <c r="E3346" i="11"/>
  <c r="D3346" i="11"/>
  <c r="B3346" i="11"/>
  <c r="A3346" i="11"/>
  <c r="O3345" i="11"/>
  <c r="N3345" i="11"/>
  <c r="E3345" i="11"/>
  <c r="D3345" i="11"/>
  <c r="B3345" i="11"/>
  <c r="A3345" i="11"/>
  <c r="O3344" i="11"/>
  <c r="N3344" i="11"/>
  <c r="E3344" i="11"/>
  <c r="D3344" i="11"/>
  <c r="B3344" i="11"/>
  <c r="A3344" i="11"/>
  <c r="O3343" i="11"/>
  <c r="N3343" i="11"/>
  <c r="E3343" i="11"/>
  <c r="D3343" i="11"/>
  <c r="B3343" i="11"/>
  <c r="A3343" i="11"/>
  <c r="O3342" i="11"/>
  <c r="N3342" i="11"/>
  <c r="E3342" i="11"/>
  <c r="D3342" i="11"/>
  <c r="B3342" i="11"/>
  <c r="A3342" i="11"/>
  <c r="O3341" i="11"/>
  <c r="N3341" i="11"/>
  <c r="E3341" i="11"/>
  <c r="D3341" i="11"/>
  <c r="B3341" i="11"/>
  <c r="A3341" i="11"/>
  <c r="O3340" i="11"/>
  <c r="N3340" i="11"/>
  <c r="E3340" i="11"/>
  <c r="D3340" i="11"/>
  <c r="B3340" i="11"/>
  <c r="A3340" i="11"/>
  <c r="O3339" i="11"/>
  <c r="N3339" i="11"/>
  <c r="E3339" i="11"/>
  <c r="D3339" i="11"/>
  <c r="B3339" i="11"/>
  <c r="A3339" i="11"/>
  <c r="O3338" i="11"/>
  <c r="N3338" i="11"/>
  <c r="E3338" i="11"/>
  <c r="D3338" i="11"/>
  <c r="B3338" i="11"/>
  <c r="A3338" i="11"/>
  <c r="O3337" i="11"/>
  <c r="N3337" i="11"/>
  <c r="E3337" i="11"/>
  <c r="D3337" i="11"/>
  <c r="B3337" i="11"/>
  <c r="A3337" i="11"/>
  <c r="O3336" i="11"/>
  <c r="N3336" i="11"/>
  <c r="E3336" i="11"/>
  <c r="D3336" i="11"/>
  <c r="B3336" i="11"/>
  <c r="A3336" i="11"/>
  <c r="O3335" i="11"/>
  <c r="N3335" i="11"/>
  <c r="E3335" i="11"/>
  <c r="D3335" i="11"/>
  <c r="B3335" i="11"/>
  <c r="A3335" i="11"/>
  <c r="O3334" i="11"/>
  <c r="N3334" i="11"/>
  <c r="E3334" i="11"/>
  <c r="D3334" i="11"/>
  <c r="B3334" i="11"/>
  <c r="A3334" i="11"/>
  <c r="O3333" i="11"/>
  <c r="N3333" i="11"/>
  <c r="E3333" i="11"/>
  <c r="D3333" i="11"/>
  <c r="B3333" i="11"/>
  <c r="A3333" i="11"/>
  <c r="O3332" i="11"/>
  <c r="N3332" i="11"/>
  <c r="E3332" i="11"/>
  <c r="D3332" i="11"/>
  <c r="B3332" i="11"/>
  <c r="A3332" i="11"/>
  <c r="O3331" i="11"/>
  <c r="N3331" i="11"/>
  <c r="E3331" i="11"/>
  <c r="D3331" i="11"/>
  <c r="B3331" i="11"/>
  <c r="A3331" i="11"/>
  <c r="O3330" i="11"/>
  <c r="N3330" i="11"/>
  <c r="E3330" i="11"/>
  <c r="D3330" i="11"/>
  <c r="B3330" i="11"/>
  <c r="A3330" i="11"/>
  <c r="O3329" i="11"/>
  <c r="N3329" i="11"/>
  <c r="E3329" i="11"/>
  <c r="D3329" i="11"/>
  <c r="B3329" i="11"/>
  <c r="A3329" i="11"/>
  <c r="O3328" i="11"/>
  <c r="N3328" i="11"/>
  <c r="E3328" i="11"/>
  <c r="D3328" i="11"/>
  <c r="B3328" i="11"/>
  <c r="A3328" i="11"/>
  <c r="O3327" i="11"/>
  <c r="N3327" i="11"/>
  <c r="E3327" i="11"/>
  <c r="D3327" i="11"/>
  <c r="B3327" i="11"/>
  <c r="A3327" i="11"/>
  <c r="O3326" i="11"/>
  <c r="N3326" i="11"/>
  <c r="E3326" i="11"/>
  <c r="D3326" i="11"/>
  <c r="B3326" i="11"/>
  <c r="A3326" i="11"/>
  <c r="O3325" i="11"/>
  <c r="N3325" i="11"/>
  <c r="E3325" i="11"/>
  <c r="D3325" i="11"/>
  <c r="B3325" i="11"/>
  <c r="A3325" i="11"/>
  <c r="O3324" i="11"/>
  <c r="N3324" i="11"/>
  <c r="E3324" i="11"/>
  <c r="D3324" i="11"/>
  <c r="B3324" i="11"/>
  <c r="A3324" i="11"/>
  <c r="O3323" i="11"/>
  <c r="N3323" i="11"/>
  <c r="E3323" i="11"/>
  <c r="D3323" i="11"/>
  <c r="B3323" i="11"/>
  <c r="A3323" i="11"/>
  <c r="O3322" i="11"/>
  <c r="N3322" i="11"/>
  <c r="E3322" i="11"/>
  <c r="D3322" i="11"/>
  <c r="B3322" i="11"/>
  <c r="A3322" i="11"/>
  <c r="O3321" i="11"/>
  <c r="N3321" i="11"/>
  <c r="E3321" i="11"/>
  <c r="D3321" i="11"/>
  <c r="B3321" i="11"/>
  <c r="A3321" i="11"/>
  <c r="O3320" i="11"/>
  <c r="N3320" i="11"/>
  <c r="E3320" i="11"/>
  <c r="D3320" i="11"/>
  <c r="B3320" i="11"/>
  <c r="A3320" i="11"/>
  <c r="O3319" i="11"/>
  <c r="N3319" i="11"/>
  <c r="E3319" i="11"/>
  <c r="D3319" i="11"/>
  <c r="B3319" i="11"/>
  <c r="A3319" i="11"/>
  <c r="O3318" i="11"/>
  <c r="N3318" i="11"/>
  <c r="E3318" i="11"/>
  <c r="D3318" i="11"/>
  <c r="B3318" i="11"/>
  <c r="A3318" i="11"/>
  <c r="O3317" i="11"/>
  <c r="N3317" i="11"/>
  <c r="E3317" i="11"/>
  <c r="D3317" i="11"/>
  <c r="B3317" i="11"/>
  <c r="A3317" i="11"/>
  <c r="O3316" i="11"/>
  <c r="N3316" i="11"/>
  <c r="E3316" i="11"/>
  <c r="D3316" i="11"/>
  <c r="B3316" i="11"/>
  <c r="A3316" i="11"/>
  <c r="O3315" i="11"/>
  <c r="N3315" i="11"/>
  <c r="E3315" i="11"/>
  <c r="D3315" i="11"/>
  <c r="B3315" i="11"/>
  <c r="A3315" i="11"/>
  <c r="O3314" i="11"/>
  <c r="N3314" i="11"/>
  <c r="E3314" i="11"/>
  <c r="D3314" i="11"/>
  <c r="B3314" i="11"/>
  <c r="A3314" i="11"/>
  <c r="O3313" i="11"/>
  <c r="N3313" i="11"/>
  <c r="E3313" i="11"/>
  <c r="D3313" i="11"/>
  <c r="B3313" i="11"/>
  <c r="A3313" i="11"/>
  <c r="O3312" i="11"/>
  <c r="N3312" i="11"/>
  <c r="E3312" i="11"/>
  <c r="D3312" i="11"/>
  <c r="B3312" i="11"/>
  <c r="A3312" i="11"/>
  <c r="O3311" i="11"/>
  <c r="N3311" i="11"/>
  <c r="E3311" i="11"/>
  <c r="D3311" i="11"/>
  <c r="B3311" i="11"/>
  <c r="A3311" i="11"/>
  <c r="O3310" i="11"/>
  <c r="N3310" i="11"/>
  <c r="E3310" i="11"/>
  <c r="D3310" i="11"/>
  <c r="B3310" i="11"/>
  <c r="A3310" i="11"/>
  <c r="O3309" i="11"/>
  <c r="N3309" i="11"/>
  <c r="E3309" i="11"/>
  <c r="D3309" i="11"/>
  <c r="B3309" i="11"/>
  <c r="A3309" i="11"/>
  <c r="O3308" i="11"/>
  <c r="N3308" i="11"/>
  <c r="E3308" i="11"/>
  <c r="D3308" i="11"/>
  <c r="B3308" i="11"/>
  <c r="A3308" i="11"/>
  <c r="O3307" i="11"/>
  <c r="N3307" i="11"/>
  <c r="E3307" i="11"/>
  <c r="D3307" i="11"/>
  <c r="B3307" i="11"/>
  <c r="A3307" i="11"/>
  <c r="O3306" i="11"/>
  <c r="N3306" i="11"/>
  <c r="E3306" i="11"/>
  <c r="D3306" i="11"/>
  <c r="B3306" i="11"/>
  <c r="A3306" i="11"/>
  <c r="O3305" i="11"/>
  <c r="N3305" i="11"/>
  <c r="E3305" i="11"/>
  <c r="D3305" i="11"/>
  <c r="B3305" i="11"/>
  <c r="A3305" i="11"/>
  <c r="O3304" i="11"/>
  <c r="N3304" i="11"/>
  <c r="E3304" i="11"/>
  <c r="D3304" i="11"/>
  <c r="B3304" i="11"/>
  <c r="A3304" i="11"/>
  <c r="O3303" i="11"/>
  <c r="N3303" i="11"/>
  <c r="E3303" i="11"/>
  <c r="D3303" i="11"/>
  <c r="B3303" i="11"/>
  <c r="A3303" i="11"/>
  <c r="O3302" i="11"/>
  <c r="N3302" i="11"/>
  <c r="E3302" i="11"/>
  <c r="D3302" i="11"/>
  <c r="B3302" i="11"/>
  <c r="A3302" i="11"/>
  <c r="O3301" i="11"/>
  <c r="N3301" i="11"/>
  <c r="E3301" i="11"/>
  <c r="D3301" i="11"/>
  <c r="B3301" i="11"/>
  <c r="A3301" i="11"/>
  <c r="O3300" i="11"/>
  <c r="N3300" i="11"/>
  <c r="E3300" i="11"/>
  <c r="D3300" i="11"/>
  <c r="B3300" i="11"/>
  <c r="A3300" i="11"/>
  <c r="O3299" i="11"/>
  <c r="N3299" i="11"/>
  <c r="E3299" i="11"/>
  <c r="D3299" i="11"/>
  <c r="B3299" i="11"/>
  <c r="A3299" i="11"/>
  <c r="O3298" i="11"/>
  <c r="N3298" i="11"/>
  <c r="E3298" i="11"/>
  <c r="D3298" i="11"/>
  <c r="B3298" i="11"/>
  <c r="A3298" i="11"/>
  <c r="O3297" i="11"/>
  <c r="N3297" i="11"/>
  <c r="E3297" i="11"/>
  <c r="D3297" i="11"/>
  <c r="B3297" i="11"/>
  <c r="A3297" i="11"/>
  <c r="O3296" i="11"/>
  <c r="N3296" i="11"/>
  <c r="E3296" i="11"/>
  <c r="D3296" i="11"/>
  <c r="B3296" i="11"/>
  <c r="A3296" i="11"/>
  <c r="O3295" i="11"/>
  <c r="N3295" i="11"/>
  <c r="E3295" i="11"/>
  <c r="D3295" i="11"/>
  <c r="B3295" i="11"/>
  <c r="A3295" i="11"/>
  <c r="O3294" i="11"/>
  <c r="N3294" i="11"/>
  <c r="E3294" i="11"/>
  <c r="D3294" i="11"/>
  <c r="B3294" i="11"/>
  <c r="A3294" i="11"/>
  <c r="O3293" i="11"/>
  <c r="N3293" i="11"/>
  <c r="E3293" i="11"/>
  <c r="D3293" i="11"/>
  <c r="B3293" i="11"/>
  <c r="A3293" i="11"/>
  <c r="O3292" i="11"/>
  <c r="N3292" i="11"/>
  <c r="E3292" i="11"/>
  <c r="D3292" i="11"/>
  <c r="B3292" i="11"/>
  <c r="A3292" i="11"/>
  <c r="O3291" i="11"/>
  <c r="N3291" i="11"/>
  <c r="E3291" i="11"/>
  <c r="D3291" i="11"/>
  <c r="B3291" i="11"/>
  <c r="A3291" i="11"/>
  <c r="O3290" i="11"/>
  <c r="N3290" i="11"/>
  <c r="E3290" i="11"/>
  <c r="D3290" i="11"/>
  <c r="B3290" i="11"/>
  <c r="A3290" i="11"/>
  <c r="O3289" i="11"/>
  <c r="N3289" i="11"/>
  <c r="E3289" i="11"/>
  <c r="D3289" i="11"/>
  <c r="B3289" i="11"/>
  <c r="A3289" i="11"/>
  <c r="O3288" i="11"/>
  <c r="N3288" i="11"/>
  <c r="E3288" i="11"/>
  <c r="D3288" i="11"/>
  <c r="B3288" i="11"/>
  <c r="A3288" i="11"/>
  <c r="O3287" i="11"/>
  <c r="N3287" i="11"/>
  <c r="E3287" i="11"/>
  <c r="D3287" i="11"/>
  <c r="B3287" i="11"/>
  <c r="A3287" i="11"/>
  <c r="O3286" i="11"/>
  <c r="N3286" i="11"/>
  <c r="E3286" i="11"/>
  <c r="D3286" i="11"/>
  <c r="B3286" i="11"/>
  <c r="A3286" i="11"/>
  <c r="O3285" i="11"/>
  <c r="N3285" i="11"/>
  <c r="E3285" i="11"/>
  <c r="D3285" i="11"/>
  <c r="B3285" i="11"/>
  <c r="A3285" i="11"/>
  <c r="O3284" i="11"/>
  <c r="N3284" i="11"/>
  <c r="E3284" i="11"/>
  <c r="D3284" i="11"/>
  <c r="B3284" i="11"/>
  <c r="A3284" i="11"/>
  <c r="O3283" i="11"/>
  <c r="N3283" i="11"/>
  <c r="E3283" i="11"/>
  <c r="D3283" i="11"/>
  <c r="B3283" i="11"/>
  <c r="A3283" i="11"/>
  <c r="O3282" i="11"/>
  <c r="N3282" i="11"/>
  <c r="E3282" i="11"/>
  <c r="D3282" i="11"/>
  <c r="B3282" i="11"/>
  <c r="A3282" i="11"/>
  <c r="O3281" i="11"/>
  <c r="N3281" i="11"/>
  <c r="E3281" i="11"/>
  <c r="D3281" i="11"/>
  <c r="B3281" i="11"/>
  <c r="A3281" i="11"/>
  <c r="O3280" i="11"/>
  <c r="N3280" i="11"/>
  <c r="E3280" i="11"/>
  <c r="D3280" i="11"/>
  <c r="B3280" i="11"/>
  <c r="A3280" i="11"/>
  <c r="O3279" i="11"/>
  <c r="N3279" i="11"/>
  <c r="E3279" i="11"/>
  <c r="D3279" i="11"/>
  <c r="B3279" i="11"/>
  <c r="A3279" i="11"/>
  <c r="O3278" i="11"/>
  <c r="N3278" i="11"/>
  <c r="E3278" i="11"/>
  <c r="D3278" i="11"/>
  <c r="B3278" i="11"/>
  <c r="A3278" i="11"/>
  <c r="O3277" i="11"/>
  <c r="N3277" i="11"/>
  <c r="E3277" i="11"/>
  <c r="D3277" i="11"/>
  <c r="B3277" i="11"/>
  <c r="A3277" i="11"/>
  <c r="O3276" i="11"/>
  <c r="N3276" i="11"/>
  <c r="E3276" i="11"/>
  <c r="D3276" i="11"/>
  <c r="B3276" i="11"/>
  <c r="A3276" i="11"/>
  <c r="O3275" i="11"/>
  <c r="N3275" i="11"/>
  <c r="E3275" i="11"/>
  <c r="D3275" i="11"/>
  <c r="B3275" i="11"/>
  <c r="A3275" i="11"/>
  <c r="O3274" i="11"/>
  <c r="N3274" i="11"/>
  <c r="E3274" i="11"/>
  <c r="D3274" i="11"/>
  <c r="B3274" i="11"/>
  <c r="A3274" i="11"/>
  <c r="O3273" i="11"/>
  <c r="N3273" i="11"/>
  <c r="E3273" i="11"/>
  <c r="D3273" i="11"/>
  <c r="B3273" i="11"/>
  <c r="A3273" i="11"/>
  <c r="O3272" i="11"/>
  <c r="N3272" i="11"/>
  <c r="E3272" i="11"/>
  <c r="D3272" i="11"/>
  <c r="B3272" i="11"/>
  <c r="A3272" i="11"/>
  <c r="O3271" i="11"/>
  <c r="N3271" i="11"/>
  <c r="E3271" i="11"/>
  <c r="D3271" i="11"/>
  <c r="B3271" i="11"/>
  <c r="A3271" i="11"/>
  <c r="O3270" i="11"/>
  <c r="N3270" i="11"/>
  <c r="E3270" i="11"/>
  <c r="D3270" i="11"/>
  <c r="B3270" i="11"/>
  <c r="A3270" i="11"/>
  <c r="O3269" i="11"/>
  <c r="N3269" i="11"/>
  <c r="E3269" i="11"/>
  <c r="D3269" i="11"/>
  <c r="B3269" i="11"/>
  <c r="A3269" i="11"/>
  <c r="O3268" i="11"/>
  <c r="N3268" i="11"/>
  <c r="E3268" i="11"/>
  <c r="D3268" i="11"/>
  <c r="B3268" i="11"/>
  <c r="A3268" i="11"/>
  <c r="O3267" i="11"/>
  <c r="N3267" i="11"/>
  <c r="E3267" i="11"/>
  <c r="D3267" i="11"/>
  <c r="B3267" i="11"/>
  <c r="A3267" i="11"/>
  <c r="O3266" i="11"/>
  <c r="N3266" i="11"/>
  <c r="E3266" i="11"/>
  <c r="D3266" i="11"/>
  <c r="B3266" i="11"/>
  <c r="A3266" i="11"/>
  <c r="O3265" i="11"/>
  <c r="N3265" i="11"/>
  <c r="E3265" i="11"/>
  <c r="D3265" i="11"/>
  <c r="B3265" i="11"/>
  <c r="A3265" i="11"/>
  <c r="O3264" i="11"/>
  <c r="N3264" i="11"/>
  <c r="E3264" i="11"/>
  <c r="D3264" i="11"/>
  <c r="B3264" i="11"/>
  <c r="A3264" i="11"/>
  <c r="O3263" i="11"/>
  <c r="N3263" i="11"/>
  <c r="E3263" i="11"/>
  <c r="D3263" i="11"/>
  <c r="B3263" i="11"/>
  <c r="A3263" i="11"/>
  <c r="O3262" i="11"/>
  <c r="N3262" i="11"/>
  <c r="E3262" i="11"/>
  <c r="D3262" i="11"/>
  <c r="B3262" i="11"/>
  <c r="A3262" i="11"/>
  <c r="O3261" i="11"/>
  <c r="N3261" i="11"/>
  <c r="E3261" i="11"/>
  <c r="D3261" i="11"/>
  <c r="B3261" i="11"/>
  <c r="A3261" i="11"/>
  <c r="O3260" i="11"/>
  <c r="N3260" i="11"/>
  <c r="E3260" i="11"/>
  <c r="D3260" i="11"/>
  <c r="B3260" i="11"/>
  <c r="A3260" i="11"/>
  <c r="O3259" i="11"/>
  <c r="N3259" i="11"/>
  <c r="E3259" i="11"/>
  <c r="D3259" i="11"/>
  <c r="B3259" i="11"/>
  <c r="A3259" i="11"/>
  <c r="O3258" i="11"/>
  <c r="N3258" i="11"/>
  <c r="E3258" i="11"/>
  <c r="D3258" i="11"/>
  <c r="B3258" i="11"/>
  <c r="A3258" i="11"/>
  <c r="O3257" i="11"/>
  <c r="N3257" i="11"/>
  <c r="E3257" i="11"/>
  <c r="D3257" i="11"/>
  <c r="B3257" i="11"/>
  <c r="A3257" i="11"/>
  <c r="O3256" i="11"/>
  <c r="N3256" i="11"/>
  <c r="E3256" i="11"/>
  <c r="D3256" i="11"/>
  <c r="B3256" i="11"/>
  <c r="A3256" i="11"/>
  <c r="O3255" i="11"/>
  <c r="N3255" i="11"/>
  <c r="E3255" i="11"/>
  <c r="D3255" i="11"/>
  <c r="B3255" i="11"/>
  <c r="A3255" i="11"/>
  <c r="O3254" i="11"/>
  <c r="N3254" i="11"/>
  <c r="E3254" i="11"/>
  <c r="D3254" i="11"/>
  <c r="B3254" i="11"/>
  <c r="A3254" i="11"/>
  <c r="O3253" i="11"/>
  <c r="N3253" i="11"/>
  <c r="E3253" i="11"/>
  <c r="D3253" i="11"/>
  <c r="B3253" i="11"/>
  <c r="A3253" i="11"/>
  <c r="O3252" i="11"/>
  <c r="N3252" i="11"/>
  <c r="E3252" i="11"/>
  <c r="D3252" i="11"/>
  <c r="B3252" i="11"/>
  <c r="A3252" i="11"/>
  <c r="O3251" i="11"/>
  <c r="N3251" i="11"/>
  <c r="E3251" i="11"/>
  <c r="D3251" i="11"/>
  <c r="B3251" i="11"/>
  <c r="A3251" i="11"/>
  <c r="O3250" i="11"/>
  <c r="N3250" i="11"/>
  <c r="E3250" i="11"/>
  <c r="D3250" i="11"/>
  <c r="B3250" i="11"/>
  <c r="A3250" i="11"/>
  <c r="O3249" i="11"/>
  <c r="N3249" i="11"/>
  <c r="E3249" i="11"/>
  <c r="D3249" i="11"/>
  <c r="B3249" i="11"/>
  <c r="A3249" i="11"/>
  <c r="O3248" i="11"/>
  <c r="N3248" i="11"/>
  <c r="E3248" i="11"/>
  <c r="D3248" i="11"/>
  <c r="B3248" i="11"/>
  <c r="A3248" i="11"/>
  <c r="O3247" i="11"/>
  <c r="N3247" i="11"/>
  <c r="E3247" i="11"/>
  <c r="D3247" i="11"/>
  <c r="B3247" i="11"/>
  <c r="A3247" i="11"/>
  <c r="O3246" i="11"/>
  <c r="N3246" i="11"/>
  <c r="E3246" i="11"/>
  <c r="D3246" i="11"/>
  <c r="B3246" i="11"/>
  <c r="A3246" i="11"/>
  <c r="O3245" i="11"/>
  <c r="N3245" i="11"/>
  <c r="E3245" i="11"/>
  <c r="D3245" i="11"/>
  <c r="B3245" i="11"/>
  <c r="A3245" i="11"/>
  <c r="O3244" i="11"/>
  <c r="N3244" i="11"/>
  <c r="E3244" i="11"/>
  <c r="D3244" i="11"/>
  <c r="B3244" i="11"/>
  <c r="A3244" i="11"/>
  <c r="O3243" i="11"/>
  <c r="N3243" i="11"/>
  <c r="E3243" i="11"/>
  <c r="D3243" i="11"/>
  <c r="B3243" i="11"/>
  <c r="A3243" i="11"/>
  <c r="O3242" i="11"/>
  <c r="N3242" i="11"/>
  <c r="E3242" i="11"/>
  <c r="D3242" i="11"/>
  <c r="B3242" i="11"/>
  <c r="A3242" i="11"/>
  <c r="O3241" i="11"/>
  <c r="N3241" i="11"/>
  <c r="E3241" i="11"/>
  <c r="D3241" i="11"/>
  <c r="B3241" i="11"/>
  <c r="A3241" i="11"/>
  <c r="O3240" i="11"/>
  <c r="N3240" i="11"/>
  <c r="E3240" i="11"/>
  <c r="D3240" i="11"/>
  <c r="B3240" i="11"/>
  <c r="A3240" i="11"/>
  <c r="O3239" i="11"/>
  <c r="N3239" i="11"/>
  <c r="E3239" i="11"/>
  <c r="D3239" i="11"/>
  <c r="B3239" i="11"/>
  <c r="A3239" i="11"/>
  <c r="O3238" i="11"/>
  <c r="N3238" i="11"/>
  <c r="E3238" i="11"/>
  <c r="D3238" i="11"/>
  <c r="B3238" i="11"/>
  <c r="A3238" i="11"/>
  <c r="O3237" i="11"/>
  <c r="N3237" i="11"/>
  <c r="E3237" i="11"/>
  <c r="D3237" i="11"/>
  <c r="B3237" i="11"/>
  <c r="A3237" i="11"/>
  <c r="O3236" i="11"/>
  <c r="N3236" i="11"/>
  <c r="E3236" i="11"/>
  <c r="D3236" i="11"/>
  <c r="B3236" i="11"/>
  <c r="A3236" i="11"/>
  <c r="O3235" i="11"/>
  <c r="N3235" i="11"/>
  <c r="E3235" i="11"/>
  <c r="D3235" i="11"/>
  <c r="B3235" i="11"/>
  <c r="A3235" i="11"/>
  <c r="O3234" i="11"/>
  <c r="N3234" i="11"/>
  <c r="E3234" i="11"/>
  <c r="D3234" i="11"/>
  <c r="B3234" i="11"/>
  <c r="A3234" i="11"/>
  <c r="O3233" i="11"/>
  <c r="N3233" i="11"/>
  <c r="E3233" i="11"/>
  <c r="D3233" i="11"/>
  <c r="B3233" i="11"/>
  <c r="A3233" i="11"/>
  <c r="O3232" i="11"/>
  <c r="N3232" i="11"/>
  <c r="E3232" i="11"/>
  <c r="D3232" i="11"/>
  <c r="B3232" i="11"/>
  <c r="A3232" i="11"/>
  <c r="O3231" i="11"/>
  <c r="N3231" i="11"/>
  <c r="E3231" i="11"/>
  <c r="D3231" i="11"/>
  <c r="B3231" i="11"/>
  <c r="A3231" i="11"/>
  <c r="O3230" i="11"/>
  <c r="N3230" i="11"/>
  <c r="E3230" i="11"/>
  <c r="D3230" i="11"/>
  <c r="B3230" i="11"/>
  <c r="A3230" i="11"/>
  <c r="O3229" i="11"/>
  <c r="N3229" i="11"/>
  <c r="E3229" i="11"/>
  <c r="D3229" i="11"/>
  <c r="B3229" i="11"/>
  <c r="A3229" i="11"/>
  <c r="O3228" i="11"/>
  <c r="N3228" i="11"/>
  <c r="E3228" i="11"/>
  <c r="D3228" i="11"/>
  <c r="B3228" i="11"/>
  <c r="A3228" i="11"/>
  <c r="O3227" i="11"/>
  <c r="N3227" i="11"/>
  <c r="E3227" i="11"/>
  <c r="D3227" i="11"/>
  <c r="B3227" i="11"/>
  <c r="A3227" i="11"/>
  <c r="O3226" i="11"/>
  <c r="N3226" i="11"/>
  <c r="E3226" i="11"/>
  <c r="D3226" i="11"/>
  <c r="B3226" i="11"/>
  <c r="A3226" i="11"/>
  <c r="O3225" i="11"/>
  <c r="N3225" i="11"/>
  <c r="E3225" i="11"/>
  <c r="D3225" i="11"/>
  <c r="B3225" i="11"/>
  <c r="A3225" i="11"/>
  <c r="O3224" i="11"/>
  <c r="N3224" i="11"/>
  <c r="E3224" i="11"/>
  <c r="D3224" i="11"/>
  <c r="B3224" i="11"/>
  <c r="A3224" i="11"/>
  <c r="O3223" i="11"/>
  <c r="N3223" i="11"/>
  <c r="E3223" i="11"/>
  <c r="D3223" i="11"/>
  <c r="B3223" i="11"/>
  <c r="A3223" i="11"/>
  <c r="O3222" i="11"/>
  <c r="N3222" i="11"/>
  <c r="E3222" i="11"/>
  <c r="D3222" i="11"/>
  <c r="B3222" i="11"/>
  <c r="A3222" i="11"/>
  <c r="O3221" i="11"/>
  <c r="N3221" i="11"/>
  <c r="E3221" i="11"/>
  <c r="D3221" i="11"/>
  <c r="B3221" i="11"/>
  <c r="A3221" i="11"/>
  <c r="O3220" i="11"/>
  <c r="N3220" i="11"/>
  <c r="E3220" i="11"/>
  <c r="D3220" i="11"/>
  <c r="B3220" i="11"/>
  <c r="A3220" i="11"/>
  <c r="O3219" i="11"/>
  <c r="N3219" i="11"/>
  <c r="E3219" i="11"/>
  <c r="D3219" i="11"/>
  <c r="B3219" i="11"/>
  <c r="A3219" i="11"/>
  <c r="O3218" i="11"/>
  <c r="N3218" i="11"/>
  <c r="E3218" i="11"/>
  <c r="D3218" i="11"/>
  <c r="B3218" i="11"/>
  <c r="A3218" i="11"/>
  <c r="O3217" i="11"/>
  <c r="N3217" i="11"/>
  <c r="E3217" i="11"/>
  <c r="D3217" i="11"/>
  <c r="B3217" i="11"/>
  <c r="A3217" i="11"/>
  <c r="O3216" i="11"/>
  <c r="N3216" i="11"/>
  <c r="E3216" i="11"/>
  <c r="D3216" i="11"/>
  <c r="B3216" i="11"/>
  <c r="A3216" i="11"/>
  <c r="O3215" i="11"/>
  <c r="N3215" i="11"/>
  <c r="E3215" i="11"/>
  <c r="D3215" i="11"/>
  <c r="B3215" i="11"/>
  <c r="A3215" i="11"/>
  <c r="O3214" i="11"/>
  <c r="N3214" i="11"/>
  <c r="E3214" i="11"/>
  <c r="D3214" i="11"/>
  <c r="B3214" i="11"/>
  <c r="A3214" i="11"/>
  <c r="O3213" i="11"/>
  <c r="N3213" i="11"/>
  <c r="E3213" i="11"/>
  <c r="D3213" i="11"/>
  <c r="B3213" i="11"/>
  <c r="A3213" i="11"/>
  <c r="O3212" i="11"/>
  <c r="N3212" i="11"/>
  <c r="E3212" i="11"/>
  <c r="D3212" i="11"/>
  <c r="B3212" i="11"/>
  <c r="A3212" i="11"/>
  <c r="O3211" i="11"/>
  <c r="N3211" i="11"/>
  <c r="E3211" i="11"/>
  <c r="D3211" i="11"/>
  <c r="B3211" i="11"/>
  <c r="A3211" i="11"/>
  <c r="O3210" i="11"/>
  <c r="N3210" i="11"/>
  <c r="E3210" i="11"/>
  <c r="D3210" i="11"/>
  <c r="B3210" i="11"/>
  <c r="A3210" i="11"/>
  <c r="O3209" i="11"/>
  <c r="N3209" i="11"/>
  <c r="E3209" i="11"/>
  <c r="D3209" i="11"/>
  <c r="B3209" i="11"/>
  <c r="A3209" i="11"/>
  <c r="O3208" i="11"/>
  <c r="N3208" i="11"/>
  <c r="E3208" i="11"/>
  <c r="D3208" i="11"/>
  <c r="B3208" i="11"/>
  <c r="A3208" i="11"/>
  <c r="O3207" i="11"/>
  <c r="N3207" i="11"/>
  <c r="E3207" i="11"/>
  <c r="D3207" i="11"/>
  <c r="B3207" i="11"/>
  <c r="A3207" i="11"/>
  <c r="O3206" i="11"/>
  <c r="N3206" i="11"/>
  <c r="E3206" i="11"/>
  <c r="D3206" i="11"/>
  <c r="B3206" i="11"/>
  <c r="A3206" i="11"/>
  <c r="O3205" i="11"/>
  <c r="N3205" i="11"/>
  <c r="E3205" i="11"/>
  <c r="D3205" i="11"/>
  <c r="B3205" i="11"/>
  <c r="A3205" i="11"/>
  <c r="O3204" i="11"/>
  <c r="N3204" i="11"/>
  <c r="E3204" i="11"/>
  <c r="D3204" i="11"/>
  <c r="B3204" i="11"/>
  <c r="A3204" i="11"/>
  <c r="O3203" i="11"/>
  <c r="N3203" i="11"/>
  <c r="E3203" i="11"/>
  <c r="D3203" i="11"/>
  <c r="B3203" i="11"/>
  <c r="A3203" i="11"/>
  <c r="O3202" i="11"/>
  <c r="N3202" i="11"/>
  <c r="E3202" i="11"/>
  <c r="D3202" i="11"/>
  <c r="B3202" i="11"/>
  <c r="A3202" i="11"/>
  <c r="O3201" i="11"/>
  <c r="N3201" i="11"/>
  <c r="E3201" i="11"/>
  <c r="D3201" i="11"/>
  <c r="B3201" i="11"/>
  <c r="A3201" i="11"/>
  <c r="O3200" i="11"/>
  <c r="N3200" i="11"/>
  <c r="E3200" i="11"/>
  <c r="D3200" i="11"/>
  <c r="B3200" i="11"/>
  <c r="A3200" i="11"/>
  <c r="O3199" i="11"/>
  <c r="N3199" i="11"/>
  <c r="E3199" i="11"/>
  <c r="D3199" i="11"/>
  <c r="B3199" i="11"/>
  <c r="A3199" i="11"/>
  <c r="O3198" i="11"/>
  <c r="N3198" i="11"/>
  <c r="E3198" i="11"/>
  <c r="D3198" i="11"/>
  <c r="B3198" i="11"/>
  <c r="A3198" i="11"/>
  <c r="O3197" i="11"/>
  <c r="N3197" i="11"/>
  <c r="E3197" i="11"/>
  <c r="D3197" i="11"/>
  <c r="B3197" i="11"/>
  <c r="A3197" i="11"/>
  <c r="O3196" i="11"/>
  <c r="N3196" i="11"/>
  <c r="E3196" i="11"/>
  <c r="D3196" i="11"/>
  <c r="B3196" i="11"/>
  <c r="A3196" i="11"/>
  <c r="O3195" i="11"/>
  <c r="N3195" i="11"/>
  <c r="E3195" i="11"/>
  <c r="D3195" i="11"/>
  <c r="B3195" i="11"/>
  <c r="A3195" i="11"/>
  <c r="O3194" i="11"/>
  <c r="N3194" i="11"/>
  <c r="E3194" i="11"/>
  <c r="D3194" i="11"/>
  <c r="B3194" i="11"/>
  <c r="A3194" i="11"/>
  <c r="O3193" i="11"/>
  <c r="N3193" i="11"/>
  <c r="E3193" i="11"/>
  <c r="D3193" i="11"/>
  <c r="B3193" i="11"/>
  <c r="A3193" i="11"/>
  <c r="O3192" i="11"/>
  <c r="N3192" i="11"/>
  <c r="E3192" i="11"/>
  <c r="D3192" i="11"/>
  <c r="B3192" i="11"/>
  <c r="A3192" i="11"/>
  <c r="O3191" i="11"/>
  <c r="N3191" i="11"/>
  <c r="E3191" i="11"/>
  <c r="D3191" i="11"/>
  <c r="B3191" i="11"/>
  <c r="A3191" i="11"/>
  <c r="O3190" i="11"/>
  <c r="N3190" i="11"/>
  <c r="E3190" i="11"/>
  <c r="D3190" i="11"/>
  <c r="B3190" i="11"/>
  <c r="A3190" i="11"/>
  <c r="O3189" i="11"/>
  <c r="N3189" i="11"/>
  <c r="E3189" i="11"/>
  <c r="D3189" i="11"/>
  <c r="B3189" i="11"/>
  <c r="A3189" i="11"/>
  <c r="O3188" i="11"/>
  <c r="N3188" i="11"/>
  <c r="E3188" i="11"/>
  <c r="D3188" i="11"/>
  <c r="B3188" i="11"/>
  <c r="A3188" i="11"/>
  <c r="O3187" i="11"/>
  <c r="N3187" i="11"/>
  <c r="E3187" i="11"/>
  <c r="D3187" i="11"/>
  <c r="B3187" i="11"/>
  <c r="A3187" i="11"/>
  <c r="O3186" i="11"/>
  <c r="N3186" i="11"/>
  <c r="E3186" i="11"/>
  <c r="D3186" i="11"/>
  <c r="B3186" i="11"/>
  <c r="A3186" i="11"/>
  <c r="O3185" i="11"/>
  <c r="N3185" i="11"/>
  <c r="E3185" i="11"/>
  <c r="D3185" i="11"/>
  <c r="B3185" i="11"/>
  <c r="A3185" i="11"/>
  <c r="O3184" i="11"/>
  <c r="N3184" i="11"/>
  <c r="E3184" i="11"/>
  <c r="D3184" i="11"/>
  <c r="B3184" i="11"/>
  <c r="A3184" i="11"/>
  <c r="O3183" i="11"/>
  <c r="N3183" i="11"/>
  <c r="E3183" i="11"/>
  <c r="D3183" i="11"/>
  <c r="B3183" i="11"/>
  <c r="A3183" i="11"/>
  <c r="O3182" i="11"/>
  <c r="N3182" i="11"/>
  <c r="E3182" i="11"/>
  <c r="D3182" i="11"/>
  <c r="B3182" i="11"/>
  <c r="A3182" i="11"/>
  <c r="O3181" i="11"/>
  <c r="N3181" i="11"/>
  <c r="E3181" i="11"/>
  <c r="D3181" i="11"/>
  <c r="B3181" i="11"/>
  <c r="A3181" i="11"/>
  <c r="O3180" i="11"/>
  <c r="N3180" i="11"/>
  <c r="E3180" i="11"/>
  <c r="D3180" i="11"/>
  <c r="B3180" i="11"/>
  <c r="A3180" i="11"/>
  <c r="O3179" i="11"/>
  <c r="N3179" i="11"/>
  <c r="E3179" i="11"/>
  <c r="D3179" i="11"/>
  <c r="B3179" i="11"/>
  <c r="A3179" i="11"/>
  <c r="O3178" i="11"/>
  <c r="N3178" i="11"/>
  <c r="E3178" i="11"/>
  <c r="D3178" i="11"/>
  <c r="B3178" i="11"/>
  <c r="A3178" i="11"/>
  <c r="O3177" i="11"/>
  <c r="N3177" i="11"/>
  <c r="E3177" i="11"/>
  <c r="D3177" i="11"/>
  <c r="B3177" i="11"/>
  <c r="A3177" i="11"/>
  <c r="O3176" i="11"/>
  <c r="N3176" i="11"/>
  <c r="E3176" i="11"/>
  <c r="D3176" i="11"/>
  <c r="B3176" i="11"/>
  <c r="A3176" i="11"/>
  <c r="O3175" i="11"/>
  <c r="N3175" i="11"/>
  <c r="E3175" i="11"/>
  <c r="D3175" i="11"/>
  <c r="B3175" i="11"/>
  <c r="A3175" i="11"/>
  <c r="O3174" i="11"/>
  <c r="N3174" i="11"/>
  <c r="E3174" i="11"/>
  <c r="D3174" i="11"/>
  <c r="B3174" i="11"/>
  <c r="A3174" i="11"/>
  <c r="O3173" i="11"/>
  <c r="N3173" i="11"/>
  <c r="E3173" i="11"/>
  <c r="D3173" i="11"/>
  <c r="B3173" i="11"/>
  <c r="A3173" i="11"/>
  <c r="O3172" i="11"/>
  <c r="N3172" i="11"/>
  <c r="E3172" i="11"/>
  <c r="D3172" i="11"/>
  <c r="B3172" i="11"/>
  <c r="A3172" i="11"/>
  <c r="O3171" i="11"/>
  <c r="N3171" i="11"/>
  <c r="E3171" i="11"/>
  <c r="D3171" i="11"/>
  <c r="B3171" i="11"/>
  <c r="A3171" i="11"/>
  <c r="O3170" i="11"/>
  <c r="N3170" i="11"/>
  <c r="E3170" i="11"/>
  <c r="D3170" i="11"/>
  <c r="B3170" i="11"/>
  <c r="A3170" i="11"/>
  <c r="O3169" i="11"/>
  <c r="N3169" i="11"/>
  <c r="E3169" i="11"/>
  <c r="D3169" i="11"/>
  <c r="B3169" i="11"/>
  <c r="A3169" i="11"/>
  <c r="O3168" i="11"/>
  <c r="N3168" i="11"/>
  <c r="E3168" i="11"/>
  <c r="D3168" i="11"/>
  <c r="B3168" i="11"/>
  <c r="A3168" i="11"/>
  <c r="O3167" i="11"/>
  <c r="N3167" i="11"/>
  <c r="E3167" i="11"/>
  <c r="D3167" i="11"/>
  <c r="B3167" i="11"/>
  <c r="A3167" i="11"/>
  <c r="O3166" i="11"/>
  <c r="N3166" i="11"/>
  <c r="E3166" i="11"/>
  <c r="D3166" i="11"/>
  <c r="B3166" i="11"/>
  <c r="A3166" i="11"/>
  <c r="O3165" i="11"/>
  <c r="N3165" i="11"/>
  <c r="E3165" i="11"/>
  <c r="D3165" i="11"/>
  <c r="B3165" i="11"/>
  <c r="A3165" i="11"/>
  <c r="O3164" i="11"/>
  <c r="N3164" i="11"/>
  <c r="E3164" i="11"/>
  <c r="D3164" i="11"/>
  <c r="B3164" i="11"/>
  <c r="A3164" i="11"/>
  <c r="O3163" i="11"/>
  <c r="N3163" i="11"/>
  <c r="E3163" i="11"/>
  <c r="D3163" i="11"/>
  <c r="B3163" i="11"/>
  <c r="A3163" i="11"/>
  <c r="O3162" i="11"/>
  <c r="N3162" i="11"/>
  <c r="E3162" i="11"/>
  <c r="D3162" i="11"/>
  <c r="B3162" i="11"/>
  <c r="A3162" i="11"/>
  <c r="O3161" i="11"/>
  <c r="N3161" i="11"/>
  <c r="E3161" i="11"/>
  <c r="D3161" i="11"/>
  <c r="B3161" i="11"/>
  <c r="A3161" i="11"/>
  <c r="O3160" i="11"/>
  <c r="N3160" i="11"/>
  <c r="E3160" i="11"/>
  <c r="D3160" i="11"/>
  <c r="B3160" i="11"/>
  <c r="A3160" i="11"/>
  <c r="O3159" i="11"/>
  <c r="N3159" i="11"/>
  <c r="E3159" i="11"/>
  <c r="D3159" i="11"/>
  <c r="B3159" i="11"/>
  <c r="A3159" i="11"/>
  <c r="O3158" i="11"/>
  <c r="N3158" i="11"/>
  <c r="E3158" i="11"/>
  <c r="D3158" i="11"/>
  <c r="B3158" i="11"/>
  <c r="A3158" i="11"/>
  <c r="O3157" i="11"/>
  <c r="N3157" i="11"/>
  <c r="E3157" i="11"/>
  <c r="D3157" i="11"/>
  <c r="B3157" i="11"/>
  <c r="A3157" i="11"/>
  <c r="O3156" i="11"/>
  <c r="N3156" i="11"/>
  <c r="E3156" i="11"/>
  <c r="D3156" i="11"/>
  <c r="B3156" i="11"/>
  <c r="A3156" i="11"/>
  <c r="O3155" i="11"/>
  <c r="N3155" i="11"/>
  <c r="E3155" i="11"/>
  <c r="D3155" i="11"/>
  <c r="B3155" i="11"/>
  <c r="A3155" i="11"/>
  <c r="O3154" i="11"/>
  <c r="N3154" i="11"/>
  <c r="E3154" i="11"/>
  <c r="D3154" i="11"/>
  <c r="B3154" i="11"/>
  <c r="A3154" i="11"/>
  <c r="O3153" i="11"/>
  <c r="N3153" i="11"/>
  <c r="E3153" i="11"/>
  <c r="D3153" i="11"/>
  <c r="B3153" i="11"/>
  <c r="A3153" i="11"/>
  <c r="O3152" i="11"/>
  <c r="N3152" i="11"/>
  <c r="E3152" i="11"/>
  <c r="D3152" i="11"/>
  <c r="B3152" i="11"/>
  <c r="A3152" i="11"/>
  <c r="O3151" i="11"/>
  <c r="N3151" i="11"/>
  <c r="E3151" i="11"/>
  <c r="D3151" i="11"/>
  <c r="B3151" i="11"/>
  <c r="A3151" i="11"/>
  <c r="O3150" i="11"/>
  <c r="N3150" i="11"/>
  <c r="E3150" i="11"/>
  <c r="D3150" i="11"/>
  <c r="B3150" i="11"/>
  <c r="A3150" i="11"/>
  <c r="O3149" i="11"/>
  <c r="N3149" i="11"/>
  <c r="E3149" i="11"/>
  <c r="D3149" i="11"/>
  <c r="B3149" i="11"/>
  <c r="A3149" i="11"/>
  <c r="O3148" i="11"/>
  <c r="N3148" i="11"/>
  <c r="E3148" i="11"/>
  <c r="D3148" i="11"/>
  <c r="B3148" i="11"/>
  <c r="A3148" i="11"/>
  <c r="O3147" i="11"/>
  <c r="N3147" i="11"/>
  <c r="E3147" i="11"/>
  <c r="D3147" i="11"/>
  <c r="B3147" i="11"/>
  <c r="A3147" i="11"/>
  <c r="O3146" i="11"/>
  <c r="N3146" i="11"/>
  <c r="E3146" i="11"/>
  <c r="D3146" i="11"/>
  <c r="B3146" i="11"/>
  <c r="A3146" i="11"/>
  <c r="O3145" i="11"/>
  <c r="N3145" i="11"/>
  <c r="E3145" i="11"/>
  <c r="D3145" i="11"/>
  <c r="B3145" i="11"/>
  <c r="A3145" i="11"/>
  <c r="O3144" i="11"/>
  <c r="N3144" i="11"/>
  <c r="E3144" i="11"/>
  <c r="D3144" i="11"/>
  <c r="B3144" i="11"/>
  <c r="A3144" i="11"/>
  <c r="O3143" i="11"/>
  <c r="N3143" i="11"/>
  <c r="E3143" i="11"/>
  <c r="D3143" i="11"/>
  <c r="B3143" i="11"/>
  <c r="A3143" i="11"/>
  <c r="O3142" i="11"/>
  <c r="N3142" i="11"/>
  <c r="E3142" i="11"/>
  <c r="D3142" i="11"/>
  <c r="B3142" i="11"/>
  <c r="A3142" i="11"/>
  <c r="O3141" i="11"/>
  <c r="N3141" i="11"/>
  <c r="E3141" i="11"/>
  <c r="D3141" i="11"/>
  <c r="B3141" i="11"/>
  <c r="A3141" i="11"/>
  <c r="O3140" i="11"/>
  <c r="N3140" i="11"/>
  <c r="E3140" i="11"/>
  <c r="D3140" i="11"/>
  <c r="B3140" i="11"/>
  <c r="A3140" i="11"/>
  <c r="O3139" i="11"/>
  <c r="N3139" i="11"/>
  <c r="E3139" i="11"/>
  <c r="D3139" i="11"/>
  <c r="B3139" i="11"/>
  <c r="A3139" i="11"/>
  <c r="O3138" i="11"/>
  <c r="N3138" i="11"/>
  <c r="E3138" i="11"/>
  <c r="D3138" i="11"/>
  <c r="B3138" i="11"/>
  <c r="A3138" i="11"/>
  <c r="O3137" i="11"/>
  <c r="N3137" i="11"/>
  <c r="E3137" i="11"/>
  <c r="D3137" i="11"/>
  <c r="B3137" i="11"/>
  <c r="A3137" i="11"/>
  <c r="O3136" i="11"/>
  <c r="N3136" i="11"/>
  <c r="E3136" i="11"/>
  <c r="D3136" i="11"/>
  <c r="B3136" i="11"/>
  <c r="A3136" i="11"/>
  <c r="O3135" i="11"/>
  <c r="N3135" i="11"/>
  <c r="E3135" i="11"/>
  <c r="D3135" i="11"/>
  <c r="B3135" i="11"/>
  <c r="A3135" i="11"/>
  <c r="O3134" i="11"/>
  <c r="N3134" i="11"/>
  <c r="E3134" i="11"/>
  <c r="D3134" i="11"/>
  <c r="B3134" i="11"/>
  <c r="A3134" i="11"/>
  <c r="O3133" i="11"/>
  <c r="N3133" i="11"/>
  <c r="E3133" i="11"/>
  <c r="D3133" i="11"/>
  <c r="B3133" i="11"/>
  <c r="A3133" i="11"/>
  <c r="O3132" i="11"/>
  <c r="N3132" i="11"/>
  <c r="E3132" i="11"/>
  <c r="D3132" i="11"/>
  <c r="B3132" i="11"/>
  <c r="A3132" i="11"/>
  <c r="O3131" i="11"/>
  <c r="N3131" i="11"/>
  <c r="E3131" i="11"/>
  <c r="D3131" i="11"/>
  <c r="B3131" i="11"/>
  <c r="A3131" i="11"/>
  <c r="O3130" i="11"/>
  <c r="N3130" i="11"/>
  <c r="E3130" i="11"/>
  <c r="D3130" i="11"/>
  <c r="B3130" i="11"/>
  <c r="A3130" i="11"/>
  <c r="O3129" i="11"/>
  <c r="N3129" i="11"/>
  <c r="E3129" i="11"/>
  <c r="D3129" i="11"/>
  <c r="B3129" i="11"/>
  <c r="A3129" i="11"/>
  <c r="O3128" i="11"/>
  <c r="N3128" i="11"/>
  <c r="E3128" i="11"/>
  <c r="D3128" i="11"/>
  <c r="B3128" i="11"/>
  <c r="A3128" i="11"/>
  <c r="O3127" i="11"/>
  <c r="N3127" i="11"/>
  <c r="E3127" i="11"/>
  <c r="D3127" i="11"/>
  <c r="B3127" i="11"/>
  <c r="A3127" i="11"/>
  <c r="O3126" i="11"/>
  <c r="N3126" i="11"/>
  <c r="E3126" i="11"/>
  <c r="D3126" i="11"/>
  <c r="B3126" i="11"/>
  <c r="A3126" i="11"/>
  <c r="O3125" i="11"/>
  <c r="N3125" i="11"/>
  <c r="E3125" i="11"/>
  <c r="D3125" i="11"/>
  <c r="B3125" i="11"/>
  <c r="A3125" i="11"/>
  <c r="O3124" i="11"/>
  <c r="N3124" i="11"/>
  <c r="E3124" i="11"/>
  <c r="D3124" i="11"/>
  <c r="B3124" i="11"/>
  <c r="A3124" i="11"/>
  <c r="O3123" i="11"/>
  <c r="N3123" i="11"/>
  <c r="E3123" i="11"/>
  <c r="D3123" i="11"/>
  <c r="B3123" i="11"/>
  <c r="A3123" i="11"/>
  <c r="O3122" i="11"/>
  <c r="N3122" i="11"/>
  <c r="E3122" i="11"/>
  <c r="D3122" i="11"/>
  <c r="B3122" i="11"/>
  <c r="A3122" i="11"/>
  <c r="O3121" i="11"/>
  <c r="N3121" i="11"/>
  <c r="E3121" i="11"/>
  <c r="D3121" i="11"/>
  <c r="B3121" i="11"/>
  <c r="A3121" i="11"/>
  <c r="O3120" i="11"/>
  <c r="N3120" i="11"/>
  <c r="E3120" i="11"/>
  <c r="D3120" i="11"/>
  <c r="B3120" i="11"/>
  <c r="A3120" i="11"/>
  <c r="O3119" i="11"/>
  <c r="N3119" i="11"/>
  <c r="E3119" i="11"/>
  <c r="D3119" i="11"/>
  <c r="B3119" i="11"/>
  <c r="A3119" i="11"/>
  <c r="O3118" i="11"/>
  <c r="N3118" i="11"/>
  <c r="E3118" i="11"/>
  <c r="D3118" i="11"/>
  <c r="B3118" i="11"/>
  <c r="A3118" i="11"/>
  <c r="O3117" i="11"/>
  <c r="N3117" i="11"/>
  <c r="E3117" i="11"/>
  <c r="D3117" i="11"/>
  <c r="B3117" i="11"/>
  <c r="A3117" i="11"/>
  <c r="O3116" i="11"/>
  <c r="N3116" i="11"/>
  <c r="E3116" i="11"/>
  <c r="D3116" i="11"/>
  <c r="B3116" i="11"/>
  <c r="A3116" i="11"/>
  <c r="O3115" i="11"/>
  <c r="N3115" i="11"/>
  <c r="E3115" i="11"/>
  <c r="D3115" i="11"/>
  <c r="B3115" i="11"/>
  <c r="A3115" i="11"/>
  <c r="O3114" i="11"/>
  <c r="N3114" i="11"/>
  <c r="E3114" i="11"/>
  <c r="D3114" i="11"/>
  <c r="B3114" i="11"/>
  <c r="A3114" i="11"/>
  <c r="O3113" i="11"/>
  <c r="N3113" i="11"/>
  <c r="E3113" i="11"/>
  <c r="D3113" i="11"/>
  <c r="B3113" i="11"/>
  <c r="A3113" i="11"/>
  <c r="O3112" i="11"/>
  <c r="N3112" i="11"/>
  <c r="E3112" i="11"/>
  <c r="D3112" i="11"/>
  <c r="B3112" i="11"/>
  <c r="A3112" i="11"/>
  <c r="O3111" i="11"/>
  <c r="N3111" i="11"/>
  <c r="E3111" i="11"/>
  <c r="D3111" i="11"/>
  <c r="B3111" i="11"/>
  <c r="A3111" i="11"/>
  <c r="O3110" i="11"/>
  <c r="N3110" i="11"/>
  <c r="E3110" i="11"/>
  <c r="D3110" i="11"/>
  <c r="B3110" i="11"/>
  <c r="A3110" i="11"/>
  <c r="O3109" i="11"/>
  <c r="N3109" i="11"/>
  <c r="E3109" i="11"/>
  <c r="D3109" i="11"/>
  <c r="B3109" i="11"/>
  <c r="A3109" i="11"/>
  <c r="O3108" i="11"/>
  <c r="N3108" i="11"/>
  <c r="E3108" i="11"/>
  <c r="D3108" i="11"/>
  <c r="B3108" i="11"/>
  <c r="A3108" i="11"/>
  <c r="O3107" i="11"/>
  <c r="N3107" i="11"/>
  <c r="E3107" i="11"/>
  <c r="D3107" i="11"/>
  <c r="B3107" i="11"/>
  <c r="A3107" i="11"/>
  <c r="O3106" i="11"/>
  <c r="N3106" i="11"/>
  <c r="E3106" i="11"/>
  <c r="D3106" i="11"/>
  <c r="B3106" i="11"/>
  <c r="A3106" i="11"/>
  <c r="O3105" i="11"/>
  <c r="N3105" i="11"/>
  <c r="E3105" i="11"/>
  <c r="D3105" i="11"/>
  <c r="B3105" i="11"/>
  <c r="A3105" i="11"/>
  <c r="O3104" i="11"/>
  <c r="N3104" i="11"/>
  <c r="E3104" i="11"/>
  <c r="D3104" i="11"/>
  <c r="B3104" i="11"/>
  <c r="A3104" i="11"/>
  <c r="O3103" i="11"/>
  <c r="N3103" i="11"/>
  <c r="E3103" i="11"/>
  <c r="D3103" i="11"/>
  <c r="B3103" i="11"/>
  <c r="A3103" i="11"/>
  <c r="O3102" i="11"/>
  <c r="N3102" i="11"/>
  <c r="E3102" i="11"/>
  <c r="D3102" i="11"/>
  <c r="B3102" i="11"/>
  <c r="A3102" i="11"/>
  <c r="O3101" i="11"/>
  <c r="N3101" i="11"/>
  <c r="E3101" i="11"/>
  <c r="D3101" i="11"/>
  <c r="B3101" i="11"/>
  <c r="A3101" i="11"/>
  <c r="O3100" i="11"/>
  <c r="N3100" i="11"/>
  <c r="E3100" i="11"/>
  <c r="D3100" i="11"/>
  <c r="B3100" i="11"/>
  <c r="A3100" i="11"/>
  <c r="O3099" i="11"/>
  <c r="N3099" i="11"/>
  <c r="E3099" i="11"/>
  <c r="D3099" i="11"/>
  <c r="B3099" i="11"/>
  <c r="A3099" i="11"/>
  <c r="O3098" i="11"/>
  <c r="N3098" i="11"/>
  <c r="E3098" i="11"/>
  <c r="D3098" i="11"/>
  <c r="B3098" i="11"/>
  <c r="A3098" i="11"/>
  <c r="O3097" i="11"/>
  <c r="N3097" i="11"/>
  <c r="E3097" i="11"/>
  <c r="D3097" i="11"/>
  <c r="B3097" i="11"/>
  <c r="A3097" i="11"/>
  <c r="O3096" i="11"/>
  <c r="N3096" i="11"/>
  <c r="E3096" i="11"/>
  <c r="D3096" i="11"/>
  <c r="B3096" i="11"/>
  <c r="A3096" i="11"/>
  <c r="O3095" i="11"/>
  <c r="N3095" i="11"/>
  <c r="E3095" i="11"/>
  <c r="D3095" i="11"/>
  <c r="B3095" i="11"/>
  <c r="A3095" i="11"/>
  <c r="O3094" i="11"/>
  <c r="N3094" i="11"/>
  <c r="E3094" i="11"/>
  <c r="D3094" i="11"/>
  <c r="B3094" i="11"/>
  <c r="A3094" i="11"/>
  <c r="O3093" i="11"/>
  <c r="N3093" i="11"/>
  <c r="E3093" i="11"/>
  <c r="D3093" i="11"/>
  <c r="B3093" i="11"/>
  <c r="A3093" i="11"/>
  <c r="O3092" i="11"/>
  <c r="N3092" i="11"/>
  <c r="E3092" i="11"/>
  <c r="D3092" i="11"/>
  <c r="B3092" i="11"/>
  <c r="A3092" i="11"/>
  <c r="O3091" i="11"/>
  <c r="N3091" i="11"/>
  <c r="E3091" i="11"/>
  <c r="D3091" i="11"/>
  <c r="B3091" i="11"/>
  <c r="A3091" i="11"/>
  <c r="O3090" i="11"/>
  <c r="N3090" i="11"/>
  <c r="E3090" i="11"/>
  <c r="D3090" i="11"/>
  <c r="B3090" i="11"/>
  <c r="A3090" i="11"/>
  <c r="O3089" i="11"/>
  <c r="N3089" i="11"/>
  <c r="E3089" i="11"/>
  <c r="D3089" i="11"/>
  <c r="B3089" i="11"/>
  <c r="A3089" i="11"/>
  <c r="O3088" i="11"/>
  <c r="N3088" i="11"/>
  <c r="E3088" i="11"/>
  <c r="D3088" i="11"/>
  <c r="B3088" i="11"/>
  <c r="A3088" i="11"/>
  <c r="O3087" i="11"/>
  <c r="N3087" i="11"/>
  <c r="E3087" i="11"/>
  <c r="D3087" i="11"/>
  <c r="B3087" i="11"/>
  <c r="A3087" i="11"/>
  <c r="O3086" i="11"/>
  <c r="N3086" i="11"/>
  <c r="E3086" i="11"/>
  <c r="D3086" i="11"/>
  <c r="B3086" i="11"/>
  <c r="A3086" i="11"/>
  <c r="O3085" i="11"/>
  <c r="N3085" i="11"/>
  <c r="E3085" i="11"/>
  <c r="D3085" i="11"/>
  <c r="B3085" i="11"/>
  <c r="A3085" i="11"/>
  <c r="O3084" i="11"/>
  <c r="N3084" i="11"/>
  <c r="E3084" i="11"/>
  <c r="D3084" i="11"/>
  <c r="B3084" i="11"/>
  <c r="A3084" i="11"/>
  <c r="O3083" i="11"/>
  <c r="N3083" i="11"/>
  <c r="E3083" i="11"/>
  <c r="D3083" i="11"/>
  <c r="B3083" i="11"/>
  <c r="A3083" i="11"/>
  <c r="O3082" i="11"/>
  <c r="N3082" i="11"/>
  <c r="E3082" i="11"/>
  <c r="D3082" i="11"/>
  <c r="B3082" i="11"/>
  <c r="A3082" i="11"/>
  <c r="O3081" i="11"/>
  <c r="N3081" i="11"/>
  <c r="E3081" i="11"/>
  <c r="D3081" i="11"/>
  <c r="B3081" i="11"/>
  <c r="A3081" i="11"/>
  <c r="O3080" i="11"/>
  <c r="N3080" i="11"/>
  <c r="E3080" i="11"/>
  <c r="D3080" i="11"/>
  <c r="B3080" i="11"/>
  <c r="A3080" i="11"/>
  <c r="O3079" i="11"/>
  <c r="N3079" i="11"/>
  <c r="E3079" i="11"/>
  <c r="D3079" i="11"/>
  <c r="B3079" i="11"/>
  <c r="A3079" i="11"/>
  <c r="O3078" i="11"/>
  <c r="N3078" i="11"/>
  <c r="E3078" i="11"/>
  <c r="D3078" i="11"/>
  <c r="B3078" i="11"/>
  <c r="A3078" i="11"/>
  <c r="O3077" i="11"/>
  <c r="N3077" i="11"/>
  <c r="E3077" i="11"/>
  <c r="D3077" i="11"/>
  <c r="B3077" i="11"/>
  <c r="A3077" i="11"/>
  <c r="O3076" i="11"/>
  <c r="N3076" i="11"/>
  <c r="E3076" i="11"/>
  <c r="D3076" i="11"/>
  <c r="B3076" i="11"/>
  <c r="A3076" i="11"/>
  <c r="O3075" i="11"/>
  <c r="N3075" i="11"/>
  <c r="E3075" i="11"/>
  <c r="D3075" i="11"/>
  <c r="B3075" i="11"/>
  <c r="A3075" i="11"/>
  <c r="O3074" i="11"/>
  <c r="N3074" i="11"/>
  <c r="E3074" i="11"/>
  <c r="D3074" i="11"/>
  <c r="B3074" i="11"/>
  <c r="A3074" i="11"/>
  <c r="O3073" i="11"/>
  <c r="N3073" i="11"/>
  <c r="E3073" i="11"/>
  <c r="D3073" i="11"/>
  <c r="B3073" i="11"/>
  <c r="A3073" i="11"/>
  <c r="O3072" i="11"/>
  <c r="N3072" i="11"/>
  <c r="E3072" i="11"/>
  <c r="D3072" i="11"/>
  <c r="B3072" i="11"/>
  <c r="A3072" i="11"/>
  <c r="O3071" i="11"/>
  <c r="N3071" i="11"/>
  <c r="E3071" i="11"/>
  <c r="D3071" i="11"/>
  <c r="B3071" i="11"/>
  <c r="A3071" i="11"/>
  <c r="O3070" i="11"/>
  <c r="N3070" i="11"/>
  <c r="E3070" i="11"/>
  <c r="D3070" i="11"/>
  <c r="B3070" i="11"/>
  <c r="A3070" i="11"/>
  <c r="O3069" i="11"/>
  <c r="N3069" i="11"/>
  <c r="E3069" i="11"/>
  <c r="D3069" i="11"/>
  <c r="B3069" i="11"/>
  <c r="A3069" i="11"/>
  <c r="O3068" i="11"/>
  <c r="N3068" i="11"/>
  <c r="E3068" i="11"/>
  <c r="D3068" i="11"/>
  <c r="B3068" i="11"/>
  <c r="A3068" i="11"/>
  <c r="O3067" i="11"/>
  <c r="N3067" i="11"/>
  <c r="E3067" i="11"/>
  <c r="D3067" i="11"/>
  <c r="B3067" i="11"/>
  <c r="A3067" i="11"/>
  <c r="O3066" i="11"/>
  <c r="N3066" i="11"/>
  <c r="E3066" i="11"/>
  <c r="D3066" i="11"/>
  <c r="B3066" i="11"/>
  <c r="A3066" i="11"/>
  <c r="O3065" i="11"/>
  <c r="N3065" i="11"/>
  <c r="E3065" i="11"/>
  <c r="D3065" i="11"/>
  <c r="B3065" i="11"/>
  <c r="A3065" i="11"/>
  <c r="O3064" i="11"/>
  <c r="N3064" i="11"/>
  <c r="E3064" i="11"/>
  <c r="D3064" i="11"/>
  <c r="B3064" i="11"/>
  <c r="A3064" i="11"/>
  <c r="O3063" i="11"/>
  <c r="N3063" i="11"/>
  <c r="E3063" i="11"/>
  <c r="D3063" i="11"/>
  <c r="B3063" i="11"/>
  <c r="A3063" i="11"/>
  <c r="O3062" i="11"/>
  <c r="N3062" i="11"/>
  <c r="E3062" i="11"/>
  <c r="D3062" i="11"/>
  <c r="B3062" i="11"/>
  <c r="A3062" i="11"/>
  <c r="O3061" i="11"/>
  <c r="N3061" i="11"/>
  <c r="E3061" i="11"/>
  <c r="D3061" i="11"/>
  <c r="B3061" i="11"/>
  <c r="A3061" i="11"/>
  <c r="O3060" i="11"/>
  <c r="N3060" i="11"/>
  <c r="E3060" i="11"/>
  <c r="D3060" i="11"/>
  <c r="B3060" i="11"/>
  <c r="A3060" i="11"/>
  <c r="O3059" i="11"/>
  <c r="N3059" i="11"/>
  <c r="E3059" i="11"/>
  <c r="D3059" i="11"/>
  <c r="B3059" i="11"/>
  <c r="A3059" i="11"/>
  <c r="O3058" i="11"/>
  <c r="N3058" i="11"/>
  <c r="E3058" i="11"/>
  <c r="D3058" i="11"/>
  <c r="B3058" i="11"/>
  <c r="A3058" i="11"/>
  <c r="O3057" i="11"/>
  <c r="N3057" i="11"/>
  <c r="E3057" i="11"/>
  <c r="D3057" i="11"/>
  <c r="B3057" i="11"/>
  <c r="A3057" i="11"/>
  <c r="O3056" i="11"/>
  <c r="N3056" i="11"/>
  <c r="E3056" i="11"/>
  <c r="D3056" i="11"/>
  <c r="B3056" i="11"/>
  <c r="A3056" i="11"/>
  <c r="O3055" i="11"/>
  <c r="N3055" i="11"/>
  <c r="E3055" i="11"/>
  <c r="D3055" i="11"/>
  <c r="B3055" i="11"/>
  <c r="A3055" i="11"/>
  <c r="O3054" i="11"/>
  <c r="N3054" i="11"/>
  <c r="E3054" i="11"/>
  <c r="D3054" i="11"/>
  <c r="B3054" i="11"/>
  <c r="A3054" i="11"/>
  <c r="O3053" i="11"/>
  <c r="N3053" i="11"/>
  <c r="E3053" i="11"/>
  <c r="D3053" i="11"/>
  <c r="B3053" i="11"/>
  <c r="A3053" i="11"/>
  <c r="O3052" i="11"/>
  <c r="N3052" i="11"/>
  <c r="E3052" i="11"/>
  <c r="D3052" i="11"/>
  <c r="B3052" i="11"/>
  <c r="A3052" i="11"/>
  <c r="O3051" i="11"/>
  <c r="N3051" i="11"/>
  <c r="E3051" i="11"/>
  <c r="D3051" i="11"/>
  <c r="B3051" i="11"/>
  <c r="A3051" i="11"/>
  <c r="O3050" i="11"/>
  <c r="N3050" i="11"/>
  <c r="E3050" i="11"/>
  <c r="D3050" i="11"/>
  <c r="B3050" i="11"/>
  <c r="A3050" i="11"/>
  <c r="O3049" i="11"/>
  <c r="N3049" i="11"/>
  <c r="E3049" i="11"/>
  <c r="D3049" i="11"/>
  <c r="B3049" i="11"/>
  <c r="A3049" i="11"/>
  <c r="O3048" i="11"/>
  <c r="N3048" i="11"/>
  <c r="E3048" i="11"/>
  <c r="D3048" i="11"/>
  <c r="B3048" i="11"/>
  <c r="A3048" i="11"/>
  <c r="O3047" i="11"/>
  <c r="N3047" i="11"/>
  <c r="E3047" i="11"/>
  <c r="D3047" i="11"/>
  <c r="B3047" i="11"/>
  <c r="A3047" i="11"/>
  <c r="O3046" i="11"/>
  <c r="N3046" i="11"/>
  <c r="E3046" i="11"/>
  <c r="D3046" i="11"/>
  <c r="B3046" i="11"/>
  <c r="A3046" i="11"/>
  <c r="O3045" i="11"/>
  <c r="N3045" i="11"/>
  <c r="E3045" i="11"/>
  <c r="D3045" i="11"/>
  <c r="B3045" i="11"/>
  <c r="A3045" i="11"/>
  <c r="O3044" i="11"/>
  <c r="N3044" i="11"/>
  <c r="E3044" i="11"/>
  <c r="D3044" i="11"/>
  <c r="B3044" i="11"/>
  <c r="A3044" i="11"/>
  <c r="O3043" i="11"/>
  <c r="N3043" i="11"/>
  <c r="E3043" i="11"/>
  <c r="D3043" i="11"/>
  <c r="B3043" i="11"/>
  <c r="A3043" i="11"/>
  <c r="O3042" i="11"/>
  <c r="N3042" i="11"/>
  <c r="E3042" i="11"/>
  <c r="D3042" i="11"/>
  <c r="B3042" i="11"/>
  <c r="A3042" i="11"/>
  <c r="O3041" i="11"/>
  <c r="N3041" i="11"/>
  <c r="E3041" i="11"/>
  <c r="D3041" i="11"/>
  <c r="B3041" i="11"/>
  <c r="A3041" i="11"/>
  <c r="O3040" i="11"/>
  <c r="N3040" i="11"/>
  <c r="E3040" i="11"/>
  <c r="D3040" i="11"/>
  <c r="B3040" i="11"/>
  <c r="A3040" i="11"/>
  <c r="O3039" i="11"/>
  <c r="N3039" i="11"/>
  <c r="E3039" i="11"/>
  <c r="D3039" i="11"/>
  <c r="B3039" i="11"/>
  <c r="A3039" i="11"/>
  <c r="O3038" i="11"/>
  <c r="N3038" i="11"/>
  <c r="E3038" i="11"/>
  <c r="D3038" i="11"/>
  <c r="B3038" i="11"/>
  <c r="A3038" i="11"/>
  <c r="O3037" i="11"/>
  <c r="N3037" i="11"/>
  <c r="E3037" i="11"/>
  <c r="D3037" i="11"/>
  <c r="B3037" i="11"/>
  <c r="A3037" i="11"/>
  <c r="O3036" i="11"/>
  <c r="N3036" i="11"/>
  <c r="E3036" i="11"/>
  <c r="D3036" i="11"/>
  <c r="B3036" i="11"/>
  <c r="A3036" i="11"/>
  <c r="O3035" i="11"/>
  <c r="N3035" i="11"/>
  <c r="E3035" i="11"/>
  <c r="D3035" i="11"/>
  <c r="B3035" i="11"/>
  <c r="A3035" i="11"/>
  <c r="O3034" i="11"/>
  <c r="N3034" i="11"/>
  <c r="E3034" i="11"/>
  <c r="D3034" i="11"/>
  <c r="B3034" i="11"/>
  <c r="A3034" i="11"/>
  <c r="O3033" i="11"/>
  <c r="N3033" i="11"/>
  <c r="E3033" i="11"/>
  <c r="D3033" i="11"/>
  <c r="B3033" i="11"/>
  <c r="A3033" i="11"/>
  <c r="O3032" i="11"/>
  <c r="N3032" i="11"/>
  <c r="E3032" i="11"/>
  <c r="D3032" i="11"/>
  <c r="B3032" i="11"/>
  <c r="A3032" i="11"/>
  <c r="O3031" i="11"/>
  <c r="N3031" i="11"/>
  <c r="E3031" i="11"/>
  <c r="D3031" i="11"/>
  <c r="B3031" i="11"/>
  <c r="A3031" i="11"/>
  <c r="O3030" i="11"/>
  <c r="N3030" i="11"/>
  <c r="E3030" i="11"/>
  <c r="D3030" i="11"/>
  <c r="B3030" i="11"/>
  <c r="A3030" i="11"/>
  <c r="O3029" i="11"/>
  <c r="N3029" i="11"/>
  <c r="E3029" i="11"/>
  <c r="D3029" i="11"/>
  <c r="B3029" i="11"/>
  <c r="A3029" i="11"/>
  <c r="O3028" i="11"/>
  <c r="N3028" i="11"/>
  <c r="E3028" i="11"/>
  <c r="D3028" i="11"/>
  <c r="B3028" i="11"/>
  <c r="A3028" i="11"/>
  <c r="O3027" i="11"/>
  <c r="N3027" i="11"/>
  <c r="E3027" i="11"/>
  <c r="D3027" i="11"/>
  <c r="B3027" i="11"/>
  <c r="A3027" i="11"/>
  <c r="O3026" i="11"/>
  <c r="N3026" i="11"/>
  <c r="E3026" i="11"/>
  <c r="D3026" i="11"/>
  <c r="B3026" i="11"/>
  <c r="A3026" i="11"/>
  <c r="O3025" i="11"/>
  <c r="N3025" i="11"/>
  <c r="E3025" i="11"/>
  <c r="D3025" i="11"/>
  <c r="B3025" i="11"/>
  <c r="A3025" i="11"/>
  <c r="O3024" i="11"/>
  <c r="N3024" i="11"/>
  <c r="E3024" i="11"/>
  <c r="D3024" i="11"/>
  <c r="B3024" i="11"/>
  <c r="A3024" i="11"/>
  <c r="O3023" i="11"/>
  <c r="N3023" i="11"/>
  <c r="E3023" i="11"/>
  <c r="D3023" i="11"/>
  <c r="B3023" i="11"/>
  <c r="A3023" i="11"/>
  <c r="O3022" i="11"/>
  <c r="N3022" i="11"/>
  <c r="E3022" i="11"/>
  <c r="D3022" i="11"/>
  <c r="B3022" i="11"/>
  <c r="A3022" i="11"/>
  <c r="O3021" i="11"/>
  <c r="N3021" i="11"/>
  <c r="E3021" i="11"/>
  <c r="D3021" i="11"/>
  <c r="B3021" i="11"/>
  <c r="A3021" i="11"/>
  <c r="O3020" i="11"/>
  <c r="N3020" i="11"/>
  <c r="E3020" i="11"/>
  <c r="D3020" i="11"/>
  <c r="B3020" i="11"/>
  <c r="A3020" i="11"/>
  <c r="O3019" i="11"/>
  <c r="N3019" i="11"/>
  <c r="E3019" i="11"/>
  <c r="D3019" i="11"/>
  <c r="B3019" i="11"/>
  <c r="A3019" i="11"/>
  <c r="O3018" i="11"/>
  <c r="N3018" i="11"/>
  <c r="E3018" i="11"/>
  <c r="D3018" i="11"/>
  <c r="B3018" i="11"/>
  <c r="A3018" i="11"/>
  <c r="O3017" i="11"/>
  <c r="N3017" i="11"/>
  <c r="E3017" i="11"/>
  <c r="D3017" i="11"/>
  <c r="B3017" i="11"/>
  <c r="A3017" i="11"/>
  <c r="O3016" i="11"/>
  <c r="N3016" i="11"/>
  <c r="E3016" i="11"/>
  <c r="D3016" i="11"/>
  <c r="B3016" i="11"/>
  <c r="A3016" i="11"/>
  <c r="O3015" i="11"/>
  <c r="N3015" i="11"/>
  <c r="E3015" i="11"/>
  <c r="D3015" i="11"/>
  <c r="B3015" i="11"/>
  <c r="A3015" i="11"/>
  <c r="O3014" i="11"/>
  <c r="N3014" i="11"/>
  <c r="E3014" i="11"/>
  <c r="D3014" i="11"/>
  <c r="B3014" i="11"/>
  <c r="A3014" i="11"/>
  <c r="O3013" i="11"/>
  <c r="N3013" i="11"/>
  <c r="E3013" i="11"/>
  <c r="D3013" i="11"/>
  <c r="B3013" i="11"/>
  <c r="A3013" i="11"/>
  <c r="O3012" i="11"/>
  <c r="N3012" i="11"/>
  <c r="E3012" i="11"/>
  <c r="D3012" i="11"/>
  <c r="B3012" i="11"/>
  <c r="A3012" i="11"/>
  <c r="O3011" i="11"/>
  <c r="N3011" i="11"/>
  <c r="E3011" i="11"/>
  <c r="D3011" i="11"/>
  <c r="B3011" i="11"/>
  <c r="A3011" i="11"/>
  <c r="O3010" i="11"/>
  <c r="N3010" i="11"/>
  <c r="E3010" i="11"/>
  <c r="D3010" i="11"/>
  <c r="B3010" i="11"/>
  <c r="A3010" i="11"/>
  <c r="O3009" i="11"/>
  <c r="N3009" i="11"/>
  <c r="E3009" i="11"/>
  <c r="D3009" i="11"/>
  <c r="B3009" i="11"/>
  <c r="A3009" i="11"/>
  <c r="O3008" i="11"/>
  <c r="N3008" i="11"/>
  <c r="E3008" i="11"/>
  <c r="D3008" i="11"/>
  <c r="B3008" i="11"/>
  <c r="A3008" i="11"/>
  <c r="O3007" i="11"/>
  <c r="N3007" i="11"/>
  <c r="E3007" i="11"/>
  <c r="D3007" i="11"/>
  <c r="B3007" i="11"/>
  <c r="A3007" i="11"/>
  <c r="O3006" i="11"/>
  <c r="N3006" i="11"/>
  <c r="E3006" i="11"/>
  <c r="D3006" i="11"/>
  <c r="B3006" i="11"/>
  <c r="A3006" i="11"/>
  <c r="O3005" i="11"/>
  <c r="N3005" i="11"/>
  <c r="E3005" i="11"/>
  <c r="D3005" i="11"/>
  <c r="B3005" i="11"/>
  <c r="A3005" i="11"/>
  <c r="O3004" i="11"/>
  <c r="N3004" i="11"/>
  <c r="E3004" i="11"/>
  <c r="D3004" i="11"/>
  <c r="B3004" i="11"/>
  <c r="A3004" i="11"/>
  <c r="O3003" i="11"/>
  <c r="N3003" i="11"/>
  <c r="E3003" i="11"/>
  <c r="D3003" i="11"/>
  <c r="B3003" i="11"/>
  <c r="A3003" i="11"/>
  <c r="O3002" i="11"/>
  <c r="N3002" i="11"/>
  <c r="E3002" i="11"/>
  <c r="D3002" i="11"/>
  <c r="B3002" i="11"/>
  <c r="A3002" i="11"/>
  <c r="O3001" i="11"/>
  <c r="N3001" i="11"/>
  <c r="E3001" i="11"/>
  <c r="D3001" i="11"/>
  <c r="B3001" i="11"/>
  <c r="A3001" i="11"/>
  <c r="O3000" i="11"/>
  <c r="N3000" i="11"/>
  <c r="E3000" i="11"/>
  <c r="D3000" i="11"/>
  <c r="B3000" i="11"/>
  <c r="A3000" i="11"/>
  <c r="O2999" i="11"/>
  <c r="N2999" i="11"/>
  <c r="E2999" i="11"/>
  <c r="D2999" i="11"/>
  <c r="B2999" i="11"/>
  <c r="A2999" i="11"/>
  <c r="O2998" i="11"/>
  <c r="N2998" i="11"/>
  <c r="E2998" i="11"/>
  <c r="D2998" i="11"/>
  <c r="B2998" i="11"/>
  <c r="A2998" i="11"/>
  <c r="O2997" i="11"/>
  <c r="N2997" i="11"/>
  <c r="E2997" i="11"/>
  <c r="D2997" i="11"/>
  <c r="B2997" i="11"/>
  <c r="A2997" i="11"/>
  <c r="O2996" i="11"/>
  <c r="N2996" i="11"/>
  <c r="E2996" i="11"/>
  <c r="D2996" i="11"/>
  <c r="B2996" i="11"/>
  <c r="A2996" i="11"/>
  <c r="O2995" i="11"/>
  <c r="N2995" i="11"/>
  <c r="E2995" i="11"/>
  <c r="D2995" i="11"/>
  <c r="B2995" i="11"/>
  <c r="A2995" i="11"/>
  <c r="O2994" i="11"/>
  <c r="N2994" i="11"/>
  <c r="E2994" i="11"/>
  <c r="D2994" i="11"/>
  <c r="B2994" i="11"/>
  <c r="A2994" i="11"/>
  <c r="O2993" i="11"/>
  <c r="N2993" i="11"/>
  <c r="E2993" i="11"/>
  <c r="D2993" i="11"/>
  <c r="B2993" i="11"/>
  <c r="A2993" i="11"/>
  <c r="O2992" i="11"/>
  <c r="N2992" i="11"/>
  <c r="E2992" i="11"/>
  <c r="D2992" i="11"/>
  <c r="B2992" i="11"/>
  <c r="A2992" i="11"/>
  <c r="O2991" i="11"/>
  <c r="N2991" i="11"/>
  <c r="E2991" i="11"/>
  <c r="D2991" i="11"/>
  <c r="B2991" i="11"/>
  <c r="A2991" i="11"/>
  <c r="O2990" i="11"/>
  <c r="N2990" i="11"/>
  <c r="E2990" i="11"/>
  <c r="D2990" i="11"/>
  <c r="B2990" i="11"/>
  <c r="A2990" i="11"/>
  <c r="O2989" i="11"/>
  <c r="N2989" i="11"/>
  <c r="E2989" i="11"/>
  <c r="D2989" i="11"/>
  <c r="B2989" i="11"/>
  <c r="A2989" i="11"/>
  <c r="O2988" i="11"/>
  <c r="N2988" i="11"/>
  <c r="E2988" i="11"/>
  <c r="D2988" i="11"/>
  <c r="B2988" i="11"/>
  <c r="A2988" i="11"/>
  <c r="O2987" i="11"/>
  <c r="N2987" i="11"/>
  <c r="E2987" i="11"/>
  <c r="D2987" i="11"/>
  <c r="B2987" i="11"/>
  <c r="A2987" i="11"/>
  <c r="O2986" i="11"/>
  <c r="N2986" i="11"/>
  <c r="E2986" i="11"/>
  <c r="D2986" i="11"/>
  <c r="B2986" i="11"/>
  <c r="A2986" i="11"/>
  <c r="O2985" i="11"/>
  <c r="N2985" i="11"/>
  <c r="E2985" i="11"/>
  <c r="D2985" i="11"/>
  <c r="B2985" i="11"/>
  <c r="A2985" i="11"/>
  <c r="O2984" i="11"/>
  <c r="N2984" i="11"/>
  <c r="E2984" i="11"/>
  <c r="D2984" i="11"/>
  <c r="B2984" i="11"/>
  <c r="A2984" i="11"/>
  <c r="O2983" i="11"/>
  <c r="N2983" i="11"/>
  <c r="E2983" i="11"/>
  <c r="D2983" i="11"/>
  <c r="B2983" i="11"/>
  <c r="A2983" i="11"/>
  <c r="O2982" i="11"/>
  <c r="N2982" i="11"/>
  <c r="E2982" i="11"/>
  <c r="D2982" i="11"/>
  <c r="B2982" i="11"/>
  <c r="A2982" i="11"/>
  <c r="O2981" i="11"/>
  <c r="N2981" i="11"/>
  <c r="E2981" i="11"/>
  <c r="D2981" i="11"/>
  <c r="B2981" i="11"/>
  <c r="A2981" i="11"/>
  <c r="O2980" i="11"/>
  <c r="N2980" i="11"/>
  <c r="E2980" i="11"/>
  <c r="D2980" i="11"/>
  <c r="B2980" i="11"/>
  <c r="A2980" i="11"/>
  <c r="O2979" i="11"/>
  <c r="N2979" i="11"/>
  <c r="E2979" i="11"/>
  <c r="D2979" i="11"/>
  <c r="B2979" i="11"/>
  <c r="A2979" i="11"/>
  <c r="O2978" i="11"/>
  <c r="N2978" i="11"/>
  <c r="E2978" i="11"/>
  <c r="D2978" i="11"/>
  <c r="B2978" i="11"/>
  <c r="A2978" i="11"/>
  <c r="O2977" i="11"/>
  <c r="N2977" i="11"/>
  <c r="E2977" i="11"/>
  <c r="D2977" i="11"/>
  <c r="B2977" i="11"/>
  <c r="A2977" i="11"/>
  <c r="O2976" i="11"/>
  <c r="N2976" i="11"/>
  <c r="E2976" i="11"/>
  <c r="D2976" i="11"/>
  <c r="B2976" i="11"/>
  <c r="A2976" i="11"/>
  <c r="O2975" i="11"/>
  <c r="N2975" i="11"/>
  <c r="E2975" i="11"/>
  <c r="D2975" i="11"/>
  <c r="B2975" i="11"/>
  <c r="A2975" i="11"/>
  <c r="O2974" i="11"/>
  <c r="N2974" i="11"/>
  <c r="E2974" i="11"/>
  <c r="D2974" i="11"/>
  <c r="B2974" i="11"/>
  <c r="A2974" i="11"/>
  <c r="O2973" i="11"/>
  <c r="N2973" i="11"/>
  <c r="E2973" i="11"/>
  <c r="D2973" i="11"/>
  <c r="B2973" i="11"/>
  <c r="A2973" i="11"/>
  <c r="O2972" i="11"/>
  <c r="N2972" i="11"/>
  <c r="E2972" i="11"/>
  <c r="D2972" i="11"/>
  <c r="B2972" i="11"/>
  <c r="A2972" i="11"/>
  <c r="O2971" i="11"/>
  <c r="N2971" i="11"/>
  <c r="E2971" i="11"/>
  <c r="D2971" i="11"/>
  <c r="B2971" i="11"/>
  <c r="A2971" i="11"/>
  <c r="O2970" i="11"/>
  <c r="N2970" i="11"/>
  <c r="E2970" i="11"/>
  <c r="D2970" i="11"/>
  <c r="B2970" i="11"/>
  <c r="A2970" i="11"/>
  <c r="O2969" i="11"/>
  <c r="N2969" i="11"/>
  <c r="E2969" i="11"/>
  <c r="D2969" i="11"/>
  <c r="B2969" i="11"/>
  <c r="A2969" i="11"/>
  <c r="O2968" i="11"/>
  <c r="N2968" i="11"/>
  <c r="E2968" i="11"/>
  <c r="D2968" i="11"/>
  <c r="B2968" i="11"/>
  <c r="A2968" i="11"/>
  <c r="O2967" i="11"/>
  <c r="N2967" i="11"/>
  <c r="E2967" i="11"/>
  <c r="D2967" i="11"/>
  <c r="B2967" i="11"/>
  <c r="A2967" i="11"/>
  <c r="O2966" i="11"/>
  <c r="N2966" i="11"/>
  <c r="E2966" i="11"/>
  <c r="D2966" i="11"/>
  <c r="B2966" i="11"/>
  <c r="A2966" i="11"/>
  <c r="O2965" i="11"/>
  <c r="N2965" i="11"/>
  <c r="E2965" i="11"/>
  <c r="D2965" i="11"/>
  <c r="B2965" i="11"/>
  <c r="A2965" i="11"/>
  <c r="O2964" i="11"/>
  <c r="N2964" i="11"/>
  <c r="E2964" i="11"/>
  <c r="D2964" i="11"/>
  <c r="B2964" i="11"/>
  <c r="A2964" i="11"/>
  <c r="O2963" i="11"/>
  <c r="N2963" i="11"/>
  <c r="E2963" i="11"/>
  <c r="D2963" i="11"/>
  <c r="B2963" i="11"/>
  <c r="A2963" i="11"/>
  <c r="O2962" i="11"/>
  <c r="N2962" i="11"/>
  <c r="E2962" i="11"/>
  <c r="D2962" i="11"/>
  <c r="B2962" i="11"/>
  <c r="A2962" i="11"/>
  <c r="O2961" i="11"/>
  <c r="N2961" i="11"/>
  <c r="E2961" i="11"/>
  <c r="D2961" i="11"/>
  <c r="B2961" i="11"/>
  <c r="A2961" i="11"/>
  <c r="O2960" i="11"/>
  <c r="N2960" i="11"/>
  <c r="E2960" i="11"/>
  <c r="D2960" i="11"/>
  <c r="B2960" i="11"/>
  <c r="A2960" i="11"/>
  <c r="O2959" i="11"/>
  <c r="N2959" i="11"/>
  <c r="E2959" i="11"/>
  <c r="D2959" i="11"/>
  <c r="B2959" i="11"/>
  <c r="A2959" i="11"/>
  <c r="O2958" i="11"/>
  <c r="N2958" i="11"/>
  <c r="E2958" i="11"/>
  <c r="D2958" i="11"/>
  <c r="B2958" i="11"/>
  <c r="A2958" i="11"/>
  <c r="O2957" i="11"/>
  <c r="N2957" i="11"/>
  <c r="E2957" i="11"/>
  <c r="D2957" i="11"/>
  <c r="B2957" i="11"/>
  <c r="A2957" i="11"/>
  <c r="O2956" i="11"/>
  <c r="N2956" i="11"/>
  <c r="E2956" i="11"/>
  <c r="D2956" i="11"/>
  <c r="B2956" i="11"/>
  <c r="A2956" i="11"/>
  <c r="O2955" i="11"/>
  <c r="N2955" i="11"/>
  <c r="E2955" i="11"/>
  <c r="D2955" i="11"/>
  <c r="B2955" i="11"/>
  <c r="A2955" i="11"/>
  <c r="O2954" i="11"/>
  <c r="N2954" i="11"/>
  <c r="E2954" i="11"/>
  <c r="D2954" i="11"/>
  <c r="B2954" i="11"/>
  <c r="A2954" i="11"/>
  <c r="O2953" i="11"/>
  <c r="N2953" i="11"/>
  <c r="E2953" i="11"/>
  <c r="D2953" i="11"/>
  <c r="B2953" i="11"/>
  <c r="A2953" i="11"/>
  <c r="O2952" i="11"/>
  <c r="N2952" i="11"/>
  <c r="E2952" i="11"/>
  <c r="D2952" i="11"/>
  <c r="B2952" i="11"/>
  <c r="A2952" i="11"/>
  <c r="O2951" i="11"/>
  <c r="N2951" i="11"/>
  <c r="E2951" i="11"/>
  <c r="D2951" i="11"/>
  <c r="B2951" i="11"/>
  <c r="A2951" i="11"/>
  <c r="O2950" i="11"/>
  <c r="N2950" i="11"/>
  <c r="E2950" i="11"/>
  <c r="D2950" i="11"/>
  <c r="B2950" i="11"/>
  <c r="A2950" i="11"/>
  <c r="O2949" i="11"/>
  <c r="N2949" i="11"/>
  <c r="E2949" i="11"/>
  <c r="D2949" i="11"/>
  <c r="B2949" i="11"/>
  <c r="A2949" i="11"/>
  <c r="O2948" i="11"/>
  <c r="N2948" i="11"/>
  <c r="E2948" i="11"/>
  <c r="D2948" i="11"/>
  <c r="B2948" i="11"/>
  <c r="A2948" i="11"/>
  <c r="O2947" i="11"/>
  <c r="N2947" i="11"/>
  <c r="E2947" i="11"/>
  <c r="D2947" i="11"/>
  <c r="B2947" i="11"/>
  <c r="A2947" i="11"/>
  <c r="O2946" i="11"/>
  <c r="N2946" i="11"/>
  <c r="E2946" i="11"/>
  <c r="D2946" i="11"/>
  <c r="B2946" i="11"/>
  <c r="A2946" i="11"/>
  <c r="O2945" i="11"/>
  <c r="N2945" i="11"/>
  <c r="E2945" i="11"/>
  <c r="D2945" i="11"/>
  <c r="B2945" i="11"/>
  <c r="A2945" i="11"/>
  <c r="O2944" i="11"/>
  <c r="N2944" i="11"/>
  <c r="E2944" i="11"/>
  <c r="D2944" i="11"/>
  <c r="B2944" i="11"/>
  <c r="A2944" i="11"/>
  <c r="O2943" i="11"/>
  <c r="N2943" i="11"/>
  <c r="E2943" i="11"/>
  <c r="D2943" i="11"/>
  <c r="B2943" i="11"/>
  <c r="A2943" i="11"/>
  <c r="O2942" i="11"/>
  <c r="N2942" i="11"/>
  <c r="E2942" i="11"/>
  <c r="D2942" i="11"/>
  <c r="B2942" i="11"/>
  <c r="A2942" i="11"/>
  <c r="O2941" i="11"/>
  <c r="N2941" i="11"/>
  <c r="E2941" i="11"/>
  <c r="D2941" i="11"/>
  <c r="B2941" i="11"/>
  <c r="A2941" i="11"/>
  <c r="O2940" i="11"/>
  <c r="N2940" i="11"/>
  <c r="E2940" i="11"/>
  <c r="D2940" i="11"/>
  <c r="B2940" i="11"/>
  <c r="A2940" i="11"/>
  <c r="O2939" i="11"/>
  <c r="N2939" i="11"/>
  <c r="E2939" i="11"/>
  <c r="D2939" i="11"/>
  <c r="B2939" i="11"/>
  <c r="A2939" i="11"/>
  <c r="O2938" i="11"/>
  <c r="N2938" i="11"/>
  <c r="E2938" i="11"/>
  <c r="D2938" i="11"/>
  <c r="B2938" i="11"/>
  <c r="A2938" i="11"/>
  <c r="O2937" i="11"/>
  <c r="N2937" i="11"/>
  <c r="E2937" i="11"/>
  <c r="D2937" i="11"/>
  <c r="B2937" i="11"/>
  <c r="A2937" i="11"/>
  <c r="O2936" i="11"/>
  <c r="N2936" i="11"/>
  <c r="E2936" i="11"/>
  <c r="D2936" i="11"/>
  <c r="B2936" i="11"/>
  <c r="A2936" i="11"/>
  <c r="O2935" i="11"/>
  <c r="N2935" i="11"/>
  <c r="E2935" i="11"/>
  <c r="D2935" i="11"/>
  <c r="B2935" i="11"/>
  <c r="A2935" i="11"/>
  <c r="O2934" i="11"/>
  <c r="N2934" i="11"/>
  <c r="E2934" i="11"/>
  <c r="D2934" i="11"/>
  <c r="B2934" i="11"/>
  <c r="A2934" i="11"/>
  <c r="O2933" i="11"/>
  <c r="N2933" i="11"/>
  <c r="E2933" i="11"/>
  <c r="D2933" i="11"/>
  <c r="B2933" i="11"/>
  <c r="A2933" i="11"/>
  <c r="O2932" i="11"/>
  <c r="N2932" i="11"/>
  <c r="E2932" i="11"/>
  <c r="D2932" i="11"/>
  <c r="B2932" i="11"/>
  <c r="A2932" i="11"/>
  <c r="O2931" i="11"/>
  <c r="N2931" i="11"/>
  <c r="E2931" i="11"/>
  <c r="D2931" i="11"/>
  <c r="B2931" i="11"/>
  <c r="A2931" i="11"/>
  <c r="O2930" i="11"/>
  <c r="N2930" i="11"/>
  <c r="E2930" i="11"/>
  <c r="D2930" i="11"/>
  <c r="B2930" i="11"/>
  <c r="A2930" i="11"/>
  <c r="O2929" i="11"/>
  <c r="N2929" i="11"/>
  <c r="E2929" i="11"/>
  <c r="D2929" i="11"/>
  <c r="B2929" i="11"/>
  <c r="A2929" i="11"/>
  <c r="O2928" i="11"/>
  <c r="N2928" i="11"/>
  <c r="E2928" i="11"/>
  <c r="D2928" i="11"/>
  <c r="B2928" i="11"/>
  <c r="A2928" i="11"/>
  <c r="O2927" i="11"/>
  <c r="N2927" i="11"/>
  <c r="E2927" i="11"/>
  <c r="D2927" i="11"/>
  <c r="B2927" i="11"/>
  <c r="A2927" i="11"/>
  <c r="O2926" i="11"/>
  <c r="N2926" i="11"/>
  <c r="E2926" i="11"/>
  <c r="D2926" i="11"/>
  <c r="B2926" i="11"/>
  <c r="A2926" i="11"/>
  <c r="O2925" i="11"/>
  <c r="N2925" i="11"/>
  <c r="E2925" i="11"/>
  <c r="D2925" i="11"/>
  <c r="B2925" i="11"/>
  <c r="A2925" i="11"/>
  <c r="O2924" i="11"/>
  <c r="N2924" i="11"/>
  <c r="E2924" i="11"/>
  <c r="D2924" i="11"/>
  <c r="B2924" i="11"/>
  <c r="A2924" i="11"/>
  <c r="O2923" i="11"/>
  <c r="N2923" i="11"/>
  <c r="E2923" i="11"/>
  <c r="D2923" i="11"/>
  <c r="B2923" i="11"/>
  <c r="A2923" i="11"/>
  <c r="O2922" i="11"/>
  <c r="N2922" i="11"/>
  <c r="E2922" i="11"/>
  <c r="D2922" i="11"/>
  <c r="B2922" i="11"/>
  <c r="A2922" i="11"/>
  <c r="O2921" i="11"/>
  <c r="N2921" i="11"/>
  <c r="E2921" i="11"/>
  <c r="D2921" i="11"/>
  <c r="B2921" i="11"/>
  <c r="A2921" i="11"/>
  <c r="O2920" i="11"/>
  <c r="N2920" i="11"/>
  <c r="E2920" i="11"/>
  <c r="D2920" i="11"/>
  <c r="B2920" i="11"/>
  <c r="A2920" i="11"/>
  <c r="O2919" i="11"/>
  <c r="N2919" i="11"/>
  <c r="E2919" i="11"/>
  <c r="D2919" i="11"/>
  <c r="B2919" i="11"/>
  <c r="A2919" i="11"/>
  <c r="O2918" i="11"/>
  <c r="N2918" i="11"/>
  <c r="E2918" i="11"/>
  <c r="D2918" i="11"/>
  <c r="B2918" i="11"/>
  <c r="A2918" i="11"/>
  <c r="O2917" i="11"/>
  <c r="N2917" i="11"/>
  <c r="E2917" i="11"/>
  <c r="D2917" i="11"/>
  <c r="B2917" i="11"/>
  <c r="A2917" i="11"/>
  <c r="O2916" i="11"/>
  <c r="N2916" i="11"/>
  <c r="E2916" i="11"/>
  <c r="D2916" i="11"/>
  <c r="B2916" i="11"/>
  <c r="A2916" i="11"/>
  <c r="O2915" i="11"/>
  <c r="N2915" i="11"/>
  <c r="E2915" i="11"/>
  <c r="D2915" i="11"/>
  <c r="B2915" i="11"/>
  <c r="A2915" i="11"/>
  <c r="O2914" i="11"/>
  <c r="N2914" i="11"/>
  <c r="E2914" i="11"/>
  <c r="D2914" i="11"/>
  <c r="B2914" i="11"/>
  <c r="A2914" i="11"/>
  <c r="O2913" i="11"/>
  <c r="N2913" i="11"/>
  <c r="E2913" i="11"/>
  <c r="D2913" i="11"/>
  <c r="B2913" i="11"/>
  <c r="A2913" i="11"/>
  <c r="O2912" i="11"/>
  <c r="N2912" i="11"/>
  <c r="E2912" i="11"/>
  <c r="D2912" i="11"/>
  <c r="B2912" i="11"/>
  <c r="A2912" i="11"/>
  <c r="O2911" i="11"/>
  <c r="N2911" i="11"/>
  <c r="E2911" i="11"/>
  <c r="D2911" i="11"/>
  <c r="B2911" i="11"/>
  <c r="A2911" i="11"/>
  <c r="O2910" i="11"/>
  <c r="N2910" i="11"/>
  <c r="E2910" i="11"/>
  <c r="D2910" i="11"/>
  <c r="B2910" i="11"/>
  <c r="A2910" i="11"/>
  <c r="O2909" i="11"/>
  <c r="N2909" i="11"/>
  <c r="E2909" i="11"/>
  <c r="D2909" i="11"/>
  <c r="B2909" i="11"/>
  <c r="A2909" i="11"/>
  <c r="O2908" i="11"/>
  <c r="N2908" i="11"/>
  <c r="E2908" i="11"/>
  <c r="D2908" i="11"/>
  <c r="B2908" i="11"/>
  <c r="A2908" i="11"/>
  <c r="O2907" i="11"/>
  <c r="N2907" i="11"/>
  <c r="E2907" i="11"/>
  <c r="D2907" i="11"/>
  <c r="B2907" i="11"/>
  <c r="A2907" i="11"/>
  <c r="O2906" i="11"/>
  <c r="N2906" i="11"/>
  <c r="E2906" i="11"/>
  <c r="D2906" i="11"/>
  <c r="B2906" i="11"/>
  <c r="A2906" i="11"/>
  <c r="O2905" i="11"/>
  <c r="N2905" i="11"/>
  <c r="E2905" i="11"/>
  <c r="D2905" i="11"/>
  <c r="B2905" i="11"/>
  <c r="A2905" i="11"/>
  <c r="O2904" i="11"/>
  <c r="N2904" i="11"/>
  <c r="E2904" i="11"/>
  <c r="D2904" i="11"/>
  <c r="B2904" i="11"/>
  <c r="A2904" i="11"/>
  <c r="O2903" i="11"/>
  <c r="N2903" i="11"/>
  <c r="E2903" i="11"/>
  <c r="D2903" i="11"/>
  <c r="B2903" i="11"/>
  <c r="A2903" i="11"/>
  <c r="O2902" i="11"/>
  <c r="N2902" i="11"/>
  <c r="E2902" i="11"/>
  <c r="D2902" i="11"/>
  <c r="B2902" i="11"/>
  <c r="A2902" i="11"/>
  <c r="O2901" i="11"/>
  <c r="N2901" i="11"/>
  <c r="E2901" i="11"/>
  <c r="D2901" i="11"/>
  <c r="B2901" i="11"/>
  <c r="A2901" i="11"/>
  <c r="O2900" i="11"/>
  <c r="N2900" i="11"/>
  <c r="E2900" i="11"/>
  <c r="D2900" i="11"/>
  <c r="B2900" i="11"/>
  <c r="A2900" i="11"/>
  <c r="O2899" i="11"/>
  <c r="N2899" i="11"/>
  <c r="E2899" i="11"/>
  <c r="D2899" i="11"/>
  <c r="B2899" i="11"/>
  <c r="A2899" i="11"/>
  <c r="O2898" i="11"/>
  <c r="N2898" i="11"/>
  <c r="E2898" i="11"/>
  <c r="D2898" i="11"/>
  <c r="B2898" i="11"/>
  <c r="A2898" i="11"/>
  <c r="O2897" i="11"/>
  <c r="N2897" i="11"/>
  <c r="E2897" i="11"/>
  <c r="D2897" i="11"/>
  <c r="B2897" i="11"/>
  <c r="A2897" i="11"/>
  <c r="O2896" i="11"/>
  <c r="N2896" i="11"/>
  <c r="E2896" i="11"/>
  <c r="D2896" i="11"/>
  <c r="B2896" i="11"/>
  <c r="A2896" i="11"/>
  <c r="O2895" i="11"/>
  <c r="N2895" i="11"/>
  <c r="E2895" i="11"/>
  <c r="D2895" i="11"/>
  <c r="B2895" i="11"/>
  <c r="A2895" i="11"/>
  <c r="O2894" i="11"/>
  <c r="N2894" i="11"/>
  <c r="E2894" i="11"/>
  <c r="D2894" i="11"/>
  <c r="B2894" i="11"/>
  <c r="A2894" i="11"/>
  <c r="O2893" i="11"/>
  <c r="N2893" i="11"/>
  <c r="E2893" i="11"/>
  <c r="D2893" i="11"/>
  <c r="B2893" i="11"/>
  <c r="A2893" i="11"/>
  <c r="O2892" i="11"/>
  <c r="N2892" i="11"/>
  <c r="E2892" i="11"/>
  <c r="D2892" i="11"/>
  <c r="B2892" i="11"/>
  <c r="A2892" i="11"/>
  <c r="O2891" i="11"/>
  <c r="N2891" i="11"/>
  <c r="E2891" i="11"/>
  <c r="D2891" i="11"/>
  <c r="B2891" i="11"/>
  <c r="A2891" i="11"/>
  <c r="O2890" i="11"/>
  <c r="N2890" i="11"/>
  <c r="E2890" i="11"/>
  <c r="D2890" i="11"/>
  <c r="B2890" i="11"/>
  <c r="A2890" i="11"/>
  <c r="O2889" i="11"/>
  <c r="N2889" i="11"/>
  <c r="E2889" i="11"/>
  <c r="D2889" i="11"/>
  <c r="B2889" i="11"/>
  <c r="A2889" i="11"/>
  <c r="O2888" i="11"/>
  <c r="N2888" i="11"/>
  <c r="E2888" i="11"/>
  <c r="D2888" i="11"/>
  <c r="B2888" i="11"/>
  <c r="A2888" i="11"/>
  <c r="O2887" i="11"/>
  <c r="N2887" i="11"/>
  <c r="E2887" i="11"/>
  <c r="D2887" i="11"/>
  <c r="B2887" i="11"/>
  <c r="A2887" i="11"/>
  <c r="O2886" i="11"/>
  <c r="N2886" i="11"/>
  <c r="E2886" i="11"/>
  <c r="D2886" i="11"/>
  <c r="B2886" i="11"/>
  <c r="A2886" i="11"/>
  <c r="O2885" i="11"/>
  <c r="N2885" i="11"/>
  <c r="E2885" i="11"/>
  <c r="D2885" i="11"/>
  <c r="B2885" i="11"/>
  <c r="A2885" i="11"/>
  <c r="O2884" i="11"/>
  <c r="N2884" i="11"/>
  <c r="E2884" i="11"/>
  <c r="D2884" i="11"/>
  <c r="B2884" i="11"/>
  <c r="A2884" i="11"/>
  <c r="O2883" i="11"/>
  <c r="N2883" i="11"/>
  <c r="E2883" i="11"/>
  <c r="D2883" i="11"/>
  <c r="B2883" i="11"/>
  <c r="A2883" i="11"/>
  <c r="O2882" i="11"/>
  <c r="N2882" i="11"/>
  <c r="E2882" i="11"/>
  <c r="D2882" i="11"/>
  <c r="B2882" i="11"/>
  <c r="A2882" i="11"/>
  <c r="O2881" i="11"/>
  <c r="N2881" i="11"/>
  <c r="E2881" i="11"/>
  <c r="D2881" i="11"/>
  <c r="B2881" i="11"/>
  <c r="A2881" i="11"/>
  <c r="O2880" i="11"/>
  <c r="N2880" i="11"/>
  <c r="E2880" i="11"/>
  <c r="D2880" i="11"/>
  <c r="B2880" i="11"/>
  <c r="A2880" i="11"/>
  <c r="O2879" i="11"/>
  <c r="N2879" i="11"/>
  <c r="E2879" i="11"/>
  <c r="D2879" i="11"/>
  <c r="B2879" i="11"/>
  <c r="A2879" i="11"/>
  <c r="O2878" i="11"/>
  <c r="N2878" i="11"/>
  <c r="E2878" i="11"/>
  <c r="D2878" i="11"/>
  <c r="B2878" i="11"/>
  <c r="A2878" i="11"/>
  <c r="O2877" i="11"/>
  <c r="N2877" i="11"/>
  <c r="E2877" i="11"/>
  <c r="D2877" i="11"/>
  <c r="B2877" i="11"/>
  <c r="A2877" i="11"/>
  <c r="O2876" i="11"/>
  <c r="N2876" i="11"/>
  <c r="E2876" i="11"/>
  <c r="D2876" i="11"/>
  <c r="B2876" i="11"/>
  <c r="A2876" i="11"/>
  <c r="O2875" i="11"/>
  <c r="N2875" i="11"/>
  <c r="E2875" i="11"/>
  <c r="D2875" i="11"/>
  <c r="B2875" i="11"/>
  <c r="A2875" i="11"/>
  <c r="O2874" i="11"/>
  <c r="N2874" i="11"/>
  <c r="E2874" i="11"/>
  <c r="D2874" i="11"/>
  <c r="B2874" i="11"/>
  <c r="A2874" i="11"/>
  <c r="O2873" i="11"/>
  <c r="N2873" i="11"/>
  <c r="E2873" i="11"/>
  <c r="D2873" i="11"/>
  <c r="B2873" i="11"/>
  <c r="A2873" i="11"/>
  <c r="O2872" i="11"/>
  <c r="N2872" i="11"/>
  <c r="E2872" i="11"/>
  <c r="D2872" i="11"/>
  <c r="B2872" i="11"/>
  <c r="A2872" i="11"/>
  <c r="O2871" i="11"/>
  <c r="N2871" i="11"/>
  <c r="E2871" i="11"/>
  <c r="D2871" i="11"/>
  <c r="B2871" i="11"/>
  <c r="A2871" i="11"/>
  <c r="O2870" i="11"/>
  <c r="N2870" i="11"/>
  <c r="E2870" i="11"/>
  <c r="D2870" i="11"/>
  <c r="B2870" i="11"/>
  <c r="A2870" i="11"/>
  <c r="O2869" i="11"/>
  <c r="N2869" i="11"/>
  <c r="E2869" i="11"/>
  <c r="D2869" i="11"/>
  <c r="B2869" i="11"/>
  <c r="A2869" i="11"/>
  <c r="O2868" i="11"/>
  <c r="N2868" i="11"/>
  <c r="E2868" i="11"/>
  <c r="D2868" i="11"/>
  <c r="B2868" i="11"/>
  <c r="A2868" i="11"/>
  <c r="O2867" i="11"/>
  <c r="N2867" i="11"/>
  <c r="E2867" i="11"/>
  <c r="D2867" i="11"/>
  <c r="B2867" i="11"/>
  <c r="A2867" i="11"/>
  <c r="O2866" i="11"/>
  <c r="N2866" i="11"/>
  <c r="E2866" i="11"/>
  <c r="D2866" i="11"/>
  <c r="B2866" i="11"/>
  <c r="A2866" i="11"/>
  <c r="O2865" i="11"/>
  <c r="N2865" i="11"/>
  <c r="E2865" i="11"/>
  <c r="D2865" i="11"/>
  <c r="B2865" i="11"/>
  <c r="A2865" i="11"/>
  <c r="O2864" i="11"/>
  <c r="N2864" i="11"/>
  <c r="E2864" i="11"/>
  <c r="D2864" i="11"/>
  <c r="B2864" i="11"/>
  <c r="A2864" i="11"/>
  <c r="O2863" i="11"/>
  <c r="N2863" i="11"/>
  <c r="E2863" i="11"/>
  <c r="D2863" i="11"/>
  <c r="B2863" i="11"/>
  <c r="A2863" i="11"/>
  <c r="O2862" i="11"/>
  <c r="N2862" i="11"/>
  <c r="E2862" i="11"/>
  <c r="D2862" i="11"/>
  <c r="B2862" i="11"/>
  <c r="A2862" i="11"/>
  <c r="O2861" i="11"/>
  <c r="N2861" i="11"/>
  <c r="E2861" i="11"/>
  <c r="D2861" i="11"/>
  <c r="B2861" i="11"/>
  <c r="A2861" i="11"/>
  <c r="O2860" i="11"/>
  <c r="N2860" i="11"/>
  <c r="E2860" i="11"/>
  <c r="D2860" i="11"/>
  <c r="B2860" i="11"/>
  <c r="A2860" i="11"/>
  <c r="O2859" i="11"/>
  <c r="N2859" i="11"/>
  <c r="E2859" i="11"/>
  <c r="D2859" i="11"/>
  <c r="B2859" i="11"/>
  <c r="A2859" i="11"/>
  <c r="O2858" i="11"/>
  <c r="N2858" i="11"/>
  <c r="E2858" i="11"/>
  <c r="D2858" i="11"/>
  <c r="B2858" i="11"/>
  <c r="A2858" i="11"/>
  <c r="O2857" i="11"/>
  <c r="N2857" i="11"/>
  <c r="E2857" i="11"/>
  <c r="D2857" i="11"/>
  <c r="B2857" i="11"/>
  <c r="A2857" i="11"/>
  <c r="O2856" i="11"/>
  <c r="N2856" i="11"/>
  <c r="E2856" i="11"/>
  <c r="D2856" i="11"/>
  <c r="B2856" i="11"/>
  <c r="A2856" i="11"/>
  <c r="O2855" i="11"/>
  <c r="N2855" i="11"/>
  <c r="E2855" i="11"/>
  <c r="D2855" i="11"/>
  <c r="B2855" i="11"/>
  <c r="A2855" i="11"/>
  <c r="O2854" i="11"/>
  <c r="N2854" i="11"/>
  <c r="E2854" i="11"/>
  <c r="D2854" i="11"/>
  <c r="B2854" i="11"/>
  <c r="A2854" i="11"/>
  <c r="O2853" i="11"/>
  <c r="N2853" i="11"/>
  <c r="E2853" i="11"/>
  <c r="D2853" i="11"/>
  <c r="B2853" i="11"/>
  <c r="A2853" i="11"/>
  <c r="O2852" i="11"/>
  <c r="N2852" i="11"/>
  <c r="E2852" i="11"/>
  <c r="D2852" i="11"/>
  <c r="B2852" i="11"/>
  <c r="A2852" i="11"/>
  <c r="O2851" i="11"/>
  <c r="N2851" i="11"/>
  <c r="E2851" i="11"/>
  <c r="D2851" i="11"/>
  <c r="B2851" i="11"/>
  <c r="A2851" i="11"/>
  <c r="O2850" i="11"/>
  <c r="N2850" i="11"/>
  <c r="E2850" i="11"/>
  <c r="D2850" i="11"/>
  <c r="B2850" i="11"/>
  <c r="A2850" i="11"/>
  <c r="O2849" i="11"/>
  <c r="N2849" i="11"/>
  <c r="E2849" i="11"/>
  <c r="D2849" i="11"/>
  <c r="B2849" i="11"/>
  <c r="A2849" i="11"/>
  <c r="O2848" i="11"/>
  <c r="N2848" i="11"/>
  <c r="E2848" i="11"/>
  <c r="D2848" i="11"/>
  <c r="B2848" i="11"/>
  <c r="A2848" i="11"/>
  <c r="O2847" i="11"/>
  <c r="N2847" i="11"/>
  <c r="E2847" i="11"/>
  <c r="D2847" i="11"/>
  <c r="B2847" i="11"/>
  <c r="A2847" i="11"/>
  <c r="O2846" i="11"/>
  <c r="N2846" i="11"/>
  <c r="E2846" i="11"/>
  <c r="D2846" i="11"/>
  <c r="B2846" i="11"/>
  <c r="A2846" i="11"/>
  <c r="O2845" i="11"/>
  <c r="N2845" i="11"/>
  <c r="E2845" i="11"/>
  <c r="D2845" i="11"/>
  <c r="B2845" i="11"/>
  <c r="A2845" i="11"/>
  <c r="O2844" i="11"/>
  <c r="N2844" i="11"/>
  <c r="E2844" i="11"/>
  <c r="D2844" i="11"/>
  <c r="B2844" i="11"/>
  <c r="A2844" i="11"/>
  <c r="O2843" i="11"/>
  <c r="N2843" i="11"/>
  <c r="E2843" i="11"/>
  <c r="D2843" i="11"/>
  <c r="B2843" i="11"/>
  <c r="A2843" i="11"/>
  <c r="O2842" i="11"/>
  <c r="N2842" i="11"/>
  <c r="E2842" i="11"/>
  <c r="D2842" i="11"/>
  <c r="B2842" i="11"/>
  <c r="A2842" i="11"/>
  <c r="O2841" i="11"/>
  <c r="N2841" i="11"/>
  <c r="E2841" i="11"/>
  <c r="D2841" i="11"/>
  <c r="B2841" i="11"/>
  <c r="A2841" i="11"/>
  <c r="O2840" i="11"/>
  <c r="N2840" i="11"/>
  <c r="E2840" i="11"/>
  <c r="D2840" i="11"/>
  <c r="B2840" i="11"/>
  <c r="A2840" i="11"/>
  <c r="O2839" i="11"/>
  <c r="N2839" i="11"/>
  <c r="E2839" i="11"/>
  <c r="D2839" i="11"/>
  <c r="B2839" i="11"/>
  <c r="A2839" i="11"/>
  <c r="O2838" i="11"/>
  <c r="N2838" i="11"/>
  <c r="E2838" i="11"/>
  <c r="D2838" i="11"/>
  <c r="B2838" i="11"/>
  <c r="A2838" i="11"/>
  <c r="O2837" i="11"/>
  <c r="N2837" i="11"/>
  <c r="E2837" i="11"/>
  <c r="D2837" i="11"/>
  <c r="B2837" i="11"/>
  <c r="A2837" i="11"/>
  <c r="O2836" i="11"/>
  <c r="N2836" i="11"/>
  <c r="E2836" i="11"/>
  <c r="D2836" i="11"/>
  <c r="B2836" i="11"/>
  <c r="A2836" i="11"/>
  <c r="O2835" i="11"/>
  <c r="N2835" i="11"/>
  <c r="E2835" i="11"/>
  <c r="D2835" i="11"/>
  <c r="B2835" i="11"/>
  <c r="A2835" i="11"/>
  <c r="O2834" i="11"/>
  <c r="N2834" i="11"/>
  <c r="E2834" i="11"/>
  <c r="D2834" i="11"/>
  <c r="B2834" i="11"/>
  <c r="A2834" i="11"/>
  <c r="O2833" i="11"/>
  <c r="N2833" i="11"/>
  <c r="E2833" i="11"/>
  <c r="D2833" i="11"/>
  <c r="B2833" i="11"/>
  <c r="A2833" i="11"/>
  <c r="O2832" i="11"/>
  <c r="N2832" i="11"/>
  <c r="E2832" i="11"/>
  <c r="D2832" i="11"/>
  <c r="B2832" i="11"/>
  <c r="A2832" i="11"/>
  <c r="O2831" i="11"/>
  <c r="N2831" i="11"/>
  <c r="E2831" i="11"/>
  <c r="D2831" i="11"/>
  <c r="B2831" i="11"/>
  <c r="A2831" i="11"/>
  <c r="O2830" i="11"/>
  <c r="N2830" i="11"/>
  <c r="E2830" i="11"/>
  <c r="D2830" i="11"/>
  <c r="B2830" i="11"/>
  <c r="A2830" i="11"/>
  <c r="O2829" i="11"/>
  <c r="N2829" i="11"/>
  <c r="E2829" i="11"/>
  <c r="D2829" i="11"/>
  <c r="B2829" i="11"/>
  <c r="A2829" i="11"/>
  <c r="O2828" i="11"/>
  <c r="N2828" i="11"/>
  <c r="E2828" i="11"/>
  <c r="D2828" i="11"/>
  <c r="B2828" i="11"/>
  <c r="A2828" i="11"/>
  <c r="O2827" i="11"/>
  <c r="N2827" i="11"/>
  <c r="E2827" i="11"/>
  <c r="D2827" i="11"/>
  <c r="B2827" i="11"/>
  <c r="A2827" i="11"/>
  <c r="O2826" i="11"/>
  <c r="N2826" i="11"/>
  <c r="E2826" i="11"/>
  <c r="D2826" i="11"/>
  <c r="B2826" i="11"/>
  <c r="A2826" i="11"/>
  <c r="O2825" i="11"/>
  <c r="N2825" i="11"/>
  <c r="E2825" i="11"/>
  <c r="D2825" i="11"/>
  <c r="B2825" i="11"/>
  <c r="A2825" i="11"/>
  <c r="O2824" i="11"/>
  <c r="N2824" i="11"/>
  <c r="E2824" i="11"/>
  <c r="D2824" i="11"/>
  <c r="B2824" i="11"/>
  <c r="A2824" i="11"/>
  <c r="O2823" i="11"/>
  <c r="N2823" i="11"/>
  <c r="E2823" i="11"/>
  <c r="D2823" i="11"/>
  <c r="B2823" i="11"/>
  <c r="A2823" i="11"/>
  <c r="O2822" i="11"/>
  <c r="N2822" i="11"/>
  <c r="E2822" i="11"/>
  <c r="D2822" i="11"/>
  <c r="B2822" i="11"/>
  <c r="A2822" i="11"/>
  <c r="O2821" i="11"/>
  <c r="N2821" i="11"/>
  <c r="E2821" i="11"/>
  <c r="D2821" i="11"/>
  <c r="B2821" i="11"/>
  <c r="A2821" i="11"/>
  <c r="O2820" i="11"/>
  <c r="N2820" i="11"/>
  <c r="E2820" i="11"/>
  <c r="D2820" i="11"/>
  <c r="B2820" i="11"/>
  <c r="A2820" i="11"/>
  <c r="O2819" i="11"/>
  <c r="N2819" i="11"/>
  <c r="E2819" i="11"/>
  <c r="D2819" i="11"/>
  <c r="B2819" i="11"/>
  <c r="A2819" i="11"/>
  <c r="O2818" i="11"/>
  <c r="N2818" i="11"/>
  <c r="E2818" i="11"/>
  <c r="D2818" i="11"/>
  <c r="B2818" i="11"/>
  <c r="A2818" i="11"/>
  <c r="O2817" i="11"/>
  <c r="N2817" i="11"/>
  <c r="E2817" i="11"/>
  <c r="D2817" i="11"/>
  <c r="B2817" i="11"/>
  <c r="A2817" i="11"/>
  <c r="O2816" i="11"/>
  <c r="N2816" i="11"/>
  <c r="E2816" i="11"/>
  <c r="D2816" i="11"/>
  <c r="B2816" i="11"/>
  <c r="A2816" i="11"/>
  <c r="O2815" i="11"/>
  <c r="N2815" i="11"/>
  <c r="E2815" i="11"/>
  <c r="D2815" i="11"/>
  <c r="B2815" i="11"/>
  <c r="A2815" i="11"/>
  <c r="O2814" i="11"/>
  <c r="N2814" i="11"/>
  <c r="E2814" i="11"/>
  <c r="D2814" i="11"/>
  <c r="B2814" i="11"/>
  <c r="A2814" i="11"/>
  <c r="O2813" i="11"/>
  <c r="N2813" i="11"/>
  <c r="E2813" i="11"/>
  <c r="D2813" i="11"/>
  <c r="B2813" i="11"/>
  <c r="A2813" i="11"/>
  <c r="O2812" i="11"/>
  <c r="N2812" i="11"/>
  <c r="E2812" i="11"/>
  <c r="D2812" i="11"/>
  <c r="B2812" i="11"/>
  <c r="A2812" i="11"/>
  <c r="O2811" i="11"/>
  <c r="N2811" i="11"/>
  <c r="E2811" i="11"/>
  <c r="D2811" i="11"/>
  <c r="B2811" i="11"/>
  <c r="A2811" i="11"/>
  <c r="O2810" i="11"/>
  <c r="N2810" i="11"/>
  <c r="E2810" i="11"/>
  <c r="D2810" i="11"/>
  <c r="B2810" i="11"/>
  <c r="A2810" i="11"/>
  <c r="O2809" i="11"/>
  <c r="N2809" i="11"/>
  <c r="E2809" i="11"/>
  <c r="D2809" i="11"/>
  <c r="B2809" i="11"/>
  <c r="A2809" i="11"/>
  <c r="O2808" i="11"/>
  <c r="N2808" i="11"/>
  <c r="E2808" i="11"/>
  <c r="D2808" i="11"/>
  <c r="B2808" i="11"/>
  <c r="A2808" i="11"/>
  <c r="O2807" i="11"/>
  <c r="N2807" i="11"/>
  <c r="E2807" i="11"/>
  <c r="D2807" i="11"/>
  <c r="B2807" i="11"/>
  <c r="A2807" i="11"/>
  <c r="O2806" i="11"/>
  <c r="N2806" i="11"/>
  <c r="E2806" i="11"/>
  <c r="D2806" i="11"/>
  <c r="B2806" i="11"/>
  <c r="A2806" i="11"/>
  <c r="O2805" i="11"/>
  <c r="N2805" i="11"/>
  <c r="E2805" i="11"/>
  <c r="D2805" i="11"/>
  <c r="B2805" i="11"/>
  <c r="A2805" i="11"/>
  <c r="O2804" i="11"/>
  <c r="N2804" i="11"/>
  <c r="E2804" i="11"/>
  <c r="D2804" i="11"/>
  <c r="B2804" i="11"/>
  <c r="A2804" i="11"/>
  <c r="O2803" i="11"/>
  <c r="N2803" i="11"/>
  <c r="E2803" i="11"/>
  <c r="D2803" i="11"/>
  <c r="B2803" i="11"/>
  <c r="A2803" i="11"/>
  <c r="O2802" i="11"/>
  <c r="N2802" i="11"/>
  <c r="E2802" i="11"/>
  <c r="D2802" i="11"/>
  <c r="B2802" i="11"/>
  <c r="A2802" i="11"/>
  <c r="O2801" i="11"/>
  <c r="N2801" i="11"/>
  <c r="E2801" i="11"/>
  <c r="D2801" i="11"/>
  <c r="B2801" i="11"/>
  <c r="A2801" i="11"/>
  <c r="O2800" i="11"/>
  <c r="N2800" i="11"/>
  <c r="E2800" i="11"/>
  <c r="D2800" i="11"/>
  <c r="B2800" i="11"/>
  <c r="A2800" i="11"/>
  <c r="O2799" i="11"/>
  <c r="N2799" i="11"/>
  <c r="E2799" i="11"/>
  <c r="D2799" i="11"/>
  <c r="B2799" i="11"/>
  <c r="A2799" i="11"/>
  <c r="O2798" i="11"/>
  <c r="N2798" i="11"/>
  <c r="E2798" i="11"/>
  <c r="D2798" i="11"/>
  <c r="B2798" i="11"/>
  <c r="A2798" i="11"/>
  <c r="O2797" i="11"/>
  <c r="N2797" i="11"/>
  <c r="E2797" i="11"/>
  <c r="D2797" i="11"/>
  <c r="B2797" i="11"/>
  <c r="A2797" i="11"/>
  <c r="O2796" i="11"/>
  <c r="N2796" i="11"/>
  <c r="E2796" i="11"/>
  <c r="D2796" i="11"/>
  <c r="B2796" i="11"/>
  <c r="A2796" i="11"/>
  <c r="O2795" i="11"/>
  <c r="N2795" i="11"/>
  <c r="E2795" i="11"/>
  <c r="D2795" i="11"/>
  <c r="B2795" i="11"/>
  <c r="A2795" i="11"/>
  <c r="O2794" i="11"/>
  <c r="N2794" i="11"/>
  <c r="E2794" i="11"/>
  <c r="D2794" i="11"/>
  <c r="B2794" i="11"/>
  <c r="A2794" i="11"/>
  <c r="O2793" i="11"/>
  <c r="N2793" i="11"/>
  <c r="E2793" i="11"/>
  <c r="D2793" i="11"/>
  <c r="B2793" i="11"/>
  <c r="A2793" i="11"/>
  <c r="O2792" i="11"/>
  <c r="N2792" i="11"/>
  <c r="E2792" i="11"/>
  <c r="D2792" i="11"/>
  <c r="B2792" i="11"/>
  <c r="A2792" i="11"/>
  <c r="O2791" i="11"/>
  <c r="N2791" i="11"/>
  <c r="E2791" i="11"/>
  <c r="D2791" i="11"/>
  <c r="B2791" i="11"/>
  <c r="A2791" i="11"/>
  <c r="O2790" i="11"/>
  <c r="N2790" i="11"/>
  <c r="E2790" i="11"/>
  <c r="D2790" i="11"/>
  <c r="B2790" i="11"/>
  <c r="A2790" i="11"/>
  <c r="O2789" i="11"/>
  <c r="N2789" i="11"/>
  <c r="E2789" i="11"/>
  <c r="D2789" i="11"/>
  <c r="B2789" i="11"/>
  <c r="A2789" i="11"/>
  <c r="O2788" i="11"/>
  <c r="N2788" i="11"/>
  <c r="E2788" i="11"/>
  <c r="D2788" i="11"/>
  <c r="B2788" i="11"/>
  <c r="A2788" i="11"/>
  <c r="O2787" i="11"/>
  <c r="N2787" i="11"/>
  <c r="E2787" i="11"/>
  <c r="D2787" i="11"/>
  <c r="B2787" i="11"/>
  <c r="A2787" i="11"/>
  <c r="O2786" i="11"/>
  <c r="N2786" i="11"/>
  <c r="E2786" i="11"/>
  <c r="D2786" i="11"/>
  <c r="B2786" i="11"/>
  <c r="A2786" i="11"/>
  <c r="O2785" i="11"/>
  <c r="N2785" i="11"/>
  <c r="E2785" i="11"/>
  <c r="D2785" i="11"/>
  <c r="B2785" i="11"/>
  <c r="A2785" i="11"/>
  <c r="O2784" i="11"/>
  <c r="N2784" i="11"/>
  <c r="E2784" i="11"/>
  <c r="D2784" i="11"/>
  <c r="B2784" i="11"/>
  <c r="A2784" i="11"/>
  <c r="O2783" i="11"/>
  <c r="N2783" i="11"/>
  <c r="E2783" i="11"/>
  <c r="D2783" i="11"/>
  <c r="B2783" i="11"/>
  <c r="A2783" i="11"/>
  <c r="O2782" i="11"/>
  <c r="N2782" i="11"/>
  <c r="E2782" i="11"/>
  <c r="D2782" i="11"/>
  <c r="B2782" i="11"/>
  <c r="A2782" i="11"/>
  <c r="O2781" i="11"/>
  <c r="N2781" i="11"/>
  <c r="E2781" i="11"/>
  <c r="D2781" i="11"/>
  <c r="B2781" i="11"/>
  <c r="A2781" i="11"/>
  <c r="O2780" i="11"/>
  <c r="N2780" i="11"/>
  <c r="E2780" i="11"/>
  <c r="D2780" i="11"/>
  <c r="B2780" i="11"/>
  <c r="A2780" i="11"/>
  <c r="O2779" i="11"/>
  <c r="N2779" i="11"/>
  <c r="E2779" i="11"/>
  <c r="D2779" i="11"/>
  <c r="B2779" i="11"/>
  <c r="A2779" i="11"/>
  <c r="O2778" i="11"/>
  <c r="N2778" i="11"/>
  <c r="E2778" i="11"/>
  <c r="D2778" i="11"/>
  <c r="B2778" i="11"/>
  <c r="A2778" i="11"/>
  <c r="O2777" i="11"/>
  <c r="N2777" i="11"/>
  <c r="E2777" i="11"/>
  <c r="D2777" i="11"/>
  <c r="B2777" i="11"/>
  <c r="A2777" i="11"/>
  <c r="O2776" i="11"/>
  <c r="N2776" i="11"/>
  <c r="E2776" i="11"/>
  <c r="D2776" i="11"/>
  <c r="B2776" i="11"/>
  <c r="A2776" i="11"/>
  <c r="O2775" i="11"/>
  <c r="N2775" i="11"/>
  <c r="E2775" i="11"/>
  <c r="D2775" i="11"/>
  <c r="B2775" i="11"/>
  <c r="A2775" i="11"/>
  <c r="O2774" i="11"/>
  <c r="N2774" i="11"/>
  <c r="E2774" i="11"/>
  <c r="D2774" i="11"/>
  <c r="B2774" i="11"/>
  <c r="A2774" i="11"/>
  <c r="O2773" i="11"/>
  <c r="N2773" i="11"/>
  <c r="E2773" i="11"/>
  <c r="D2773" i="11"/>
  <c r="B2773" i="11"/>
  <c r="A2773" i="11"/>
  <c r="O2772" i="11"/>
  <c r="N2772" i="11"/>
  <c r="E2772" i="11"/>
  <c r="D2772" i="11"/>
  <c r="B2772" i="11"/>
  <c r="A2772" i="11"/>
  <c r="O2771" i="11"/>
  <c r="N2771" i="11"/>
  <c r="E2771" i="11"/>
  <c r="D2771" i="11"/>
  <c r="B2771" i="11"/>
  <c r="A2771" i="11"/>
  <c r="O2770" i="11"/>
  <c r="N2770" i="11"/>
  <c r="E2770" i="11"/>
  <c r="D2770" i="11"/>
  <c r="B2770" i="11"/>
  <c r="A2770" i="11"/>
  <c r="O2769" i="11"/>
  <c r="N2769" i="11"/>
  <c r="E2769" i="11"/>
  <c r="D2769" i="11"/>
  <c r="B2769" i="11"/>
  <c r="A2769" i="11"/>
  <c r="O2768" i="11"/>
  <c r="N2768" i="11"/>
  <c r="E2768" i="11"/>
  <c r="D2768" i="11"/>
  <c r="B2768" i="11"/>
  <c r="A2768" i="11"/>
  <c r="O2767" i="11"/>
  <c r="N2767" i="11"/>
  <c r="E2767" i="11"/>
  <c r="D2767" i="11"/>
  <c r="B2767" i="11"/>
  <c r="A2767" i="11"/>
  <c r="O2766" i="11"/>
  <c r="N2766" i="11"/>
  <c r="E2766" i="11"/>
  <c r="D2766" i="11"/>
  <c r="B2766" i="11"/>
  <c r="A2766" i="11"/>
  <c r="O2765" i="11"/>
  <c r="N2765" i="11"/>
  <c r="E2765" i="11"/>
  <c r="D2765" i="11"/>
  <c r="B2765" i="11"/>
  <c r="A2765" i="11"/>
  <c r="O2764" i="11"/>
  <c r="N2764" i="11"/>
  <c r="E2764" i="11"/>
  <c r="D2764" i="11"/>
  <c r="B2764" i="11"/>
  <c r="A2764" i="11"/>
  <c r="O2763" i="11"/>
  <c r="N2763" i="11"/>
  <c r="E2763" i="11"/>
  <c r="D2763" i="11"/>
  <c r="B2763" i="11"/>
  <c r="A2763" i="11"/>
  <c r="O2762" i="11"/>
  <c r="N2762" i="11"/>
  <c r="E2762" i="11"/>
  <c r="D2762" i="11"/>
  <c r="B2762" i="11"/>
  <c r="A2762" i="11"/>
  <c r="O2761" i="11"/>
  <c r="N2761" i="11"/>
  <c r="E2761" i="11"/>
  <c r="D2761" i="11"/>
  <c r="B2761" i="11"/>
  <c r="A2761" i="11"/>
  <c r="O2760" i="11"/>
  <c r="N2760" i="11"/>
  <c r="E2760" i="11"/>
  <c r="D2760" i="11"/>
  <c r="B2760" i="11"/>
  <c r="A2760" i="11"/>
  <c r="O2759" i="11"/>
  <c r="N2759" i="11"/>
  <c r="E2759" i="11"/>
  <c r="D2759" i="11"/>
  <c r="B2759" i="11"/>
  <c r="A2759" i="11"/>
  <c r="O2758" i="11"/>
  <c r="N2758" i="11"/>
  <c r="E2758" i="11"/>
  <c r="D2758" i="11"/>
  <c r="B2758" i="11"/>
  <c r="A2758" i="11"/>
  <c r="O2757" i="11"/>
  <c r="N2757" i="11"/>
  <c r="E2757" i="11"/>
  <c r="D2757" i="11"/>
  <c r="B2757" i="11"/>
  <c r="A2757" i="11"/>
  <c r="O2756" i="11"/>
  <c r="N2756" i="11"/>
  <c r="E2756" i="11"/>
  <c r="D2756" i="11"/>
  <c r="B2756" i="11"/>
  <c r="A2756" i="11"/>
  <c r="O2755" i="11"/>
  <c r="N2755" i="11"/>
  <c r="E2755" i="11"/>
  <c r="D2755" i="11"/>
  <c r="B2755" i="11"/>
  <c r="A2755" i="11"/>
  <c r="O2754" i="11"/>
  <c r="N2754" i="11"/>
  <c r="E2754" i="11"/>
  <c r="D2754" i="11"/>
  <c r="B2754" i="11"/>
  <c r="A2754" i="11"/>
  <c r="O2753" i="11"/>
  <c r="N2753" i="11"/>
  <c r="E2753" i="11"/>
  <c r="D2753" i="11"/>
  <c r="B2753" i="11"/>
  <c r="A2753" i="11"/>
  <c r="O2752" i="11"/>
  <c r="N2752" i="11"/>
  <c r="E2752" i="11"/>
  <c r="D2752" i="11"/>
  <c r="B2752" i="11"/>
  <c r="A2752" i="11"/>
  <c r="O2751" i="11"/>
  <c r="N2751" i="11"/>
  <c r="E2751" i="11"/>
  <c r="D2751" i="11"/>
  <c r="B2751" i="11"/>
  <c r="A2751" i="11"/>
  <c r="O2750" i="11"/>
  <c r="N2750" i="11"/>
  <c r="E2750" i="11"/>
  <c r="D2750" i="11"/>
  <c r="B2750" i="11"/>
  <c r="A2750" i="11"/>
  <c r="O2749" i="11"/>
  <c r="N2749" i="11"/>
  <c r="E2749" i="11"/>
  <c r="D2749" i="11"/>
  <c r="B2749" i="11"/>
  <c r="A2749" i="11"/>
  <c r="O2748" i="11"/>
  <c r="N2748" i="11"/>
  <c r="E2748" i="11"/>
  <c r="D2748" i="11"/>
  <c r="B2748" i="11"/>
  <c r="A2748" i="11"/>
  <c r="O2747" i="11"/>
  <c r="N2747" i="11"/>
  <c r="E2747" i="11"/>
  <c r="D2747" i="11"/>
  <c r="B2747" i="11"/>
  <c r="A2747" i="11"/>
  <c r="O2746" i="11"/>
  <c r="N2746" i="11"/>
  <c r="E2746" i="11"/>
  <c r="D2746" i="11"/>
  <c r="B2746" i="11"/>
  <c r="A2746" i="11"/>
  <c r="O2745" i="11"/>
  <c r="N2745" i="11"/>
  <c r="E2745" i="11"/>
  <c r="D2745" i="11"/>
  <c r="B2745" i="11"/>
  <c r="A2745" i="11"/>
  <c r="O2744" i="11"/>
  <c r="N2744" i="11"/>
  <c r="E2744" i="11"/>
  <c r="D2744" i="11"/>
  <c r="B2744" i="11"/>
  <c r="A2744" i="11"/>
  <c r="O2743" i="11"/>
  <c r="N2743" i="11"/>
  <c r="E2743" i="11"/>
  <c r="D2743" i="11"/>
  <c r="B2743" i="11"/>
  <c r="A2743" i="11"/>
  <c r="O2742" i="11"/>
  <c r="N2742" i="11"/>
  <c r="E2742" i="11"/>
  <c r="D2742" i="11"/>
  <c r="B2742" i="11"/>
  <c r="A2742" i="11"/>
  <c r="O2741" i="11"/>
  <c r="N2741" i="11"/>
  <c r="E2741" i="11"/>
  <c r="D2741" i="11"/>
  <c r="B2741" i="11"/>
  <c r="A2741" i="11"/>
  <c r="O2740" i="11"/>
  <c r="N2740" i="11"/>
  <c r="E2740" i="11"/>
  <c r="D2740" i="11"/>
  <c r="B2740" i="11"/>
  <c r="A2740" i="11"/>
  <c r="O2739" i="11"/>
  <c r="N2739" i="11"/>
  <c r="E2739" i="11"/>
  <c r="D2739" i="11"/>
  <c r="B2739" i="11"/>
  <c r="A2739" i="11"/>
  <c r="O2738" i="11"/>
  <c r="N2738" i="11"/>
  <c r="E2738" i="11"/>
  <c r="D2738" i="11"/>
  <c r="B2738" i="11"/>
  <c r="A2738" i="11"/>
  <c r="O2737" i="11"/>
  <c r="N2737" i="11"/>
  <c r="E2737" i="11"/>
  <c r="D2737" i="11"/>
  <c r="B2737" i="11"/>
  <c r="A2737" i="11"/>
  <c r="O2736" i="11"/>
  <c r="N2736" i="11"/>
  <c r="E2736" i="11"/>
  <c r="D2736" i="11"/>
  <c r="B2736" i="11"/>
  <c r="A2736" i="11"/>
  <c r="O2735" i="11"/>
  <c r="N2735" i="11"/>
  <c r="E2735" i="11"/>
  <c r="D2735" i="11"/>
  <c r="B2735" i="11"/>
  <c r="A2735" i="11"/>
  <c r="O2734" i="11"/>
  <c r="N2734" i="11"/>
  <c r="E2734" i="11"/>
  <c r="D2734" i="11"/>
  <c r="B2734" i="11"/>
  <c r="A2734" i="11"/>
  <c r="O2733" i="11"/>
  <c r="N2733" i="11"/>
  <c r="E2733" i="11"/>
  <c r="D2733" i="11"/>
  <c r="B2733" i="11"/>
  <c r="A2733" i="11"/>
  <c r="O2732" i="11"/>
  <c r="N2732" i="11"/>
  <c r="E2732" i="11"/>
  <c r="D2732" i="11"/>
  <c r="B2732" i="11"/>
  <c r="A2732" i="11"/>
  <c r="O2731" i="11"/>
  <c r="N2731" i="11"/>
  <c r="E2731" i="11"/>
  <c r="D2731" i="11"/>
  <c r="B2731" i="11"/>
  <c r="A2731" i="11"/>
  <c r="O2730" i="11"/>
  <c r="N2730" i="11"/>
  <c r="E2730" i="11"/>
  <c r="D2730" i="11"/>
  <c r="B2730" i="11"/>
  <c r="A2730" i="11"/>
  <c r="O2729" i="11"/>
  <c r="N2729" i="11"/>
  <c r="E2729" i="11"/>
  <c r="D2729" i="11"/>
  <c r="B2729" i="11"/>
  <c r="A2729" i="11"/>
  <c r="O2728" i="11"/>
  <c r="N2728" i="11"/>
  <c r="E2728" i="11"/>
  <c r="D2728" i="11"/>
  <c r="B2728" i="11"/>
  <c r="A2728" i="11"/>
  <c r="O2727" i="11"/>
  <c r="N2727" i="11"/>
  <c r="E2727" i="11"/>
  <c r="D2727" i="11"/>
  <c r="B2727" i="11"/>
  <c r="A2727" i="11"/>
  <c r="O2726" i="11"/>
  <c r="N2726" i="11"/>
  <c r="E2726" i="11"/>
  <c r="D2726" i="11"/>
  <c r="B2726" i="11"/>
  <c r="A2726" i="11"/>
  <c r="O2725" i="11"/>
  <c r="N2725" i="11"/>
  <c r="E2725" i="11"/>
  <c r="D2725" i="11"/>
  <c r="B2725" i="11"/>
  <c r="A2725" i="11"/>
  <c r="O2724" i="11"/>
  <c r="N2724" i="11"/>
  <c r="E2724" i="11"/>
  <c r="D2724" i="11"/>
  <c r="B2724" i="11"/>
  <c r="A2724" i="11"/>
  <c r="O2723" i="11"/>
  <c r="N2723" i="11"/>
  <c r="E2723" i="11"/>
  <c r="D2723" i="11"/>
  <c r="B2723" i="11"/>
  <c r="A2723" i="11"/>
  <c r="O2722" i="11"/>
  <c r="N2722" i="11"/>
  <c r="E2722" i="11"/>
  <c r="D2722" i="11"/>
  <c r="B2722" i="11"/>
  <c r="A2722" i="11"/>
  <c r="O2721" i="11"/>
  <c r="N2721" i="11"/>
  <c r="E2721" i="11"/>
  <c r="D2721" i="11"/>
  <c r="B2721" i="11"/>
  <c r="A2721" i="11"/>
  <c r="O2720" i="11"/>
  <c r="N2720" i="11"/>
  <c r="E2720" i="11"/>
  <c r="D2720" i="11"/>
  <c r="B2720" i="11"/>
  <c r="A2720" i="11"/>
  <c r="O2719" i="11"/>
  <c r="N2719" i="11"/>
  <c r="E2719" i="11"/>
  <c r="D2719" i="11"/>
  <c r="B2719" i="11"/>
  <c r="A2719" i="11"/>
  <c r="O2718" i="11"/>
  <c r="N2718" i="11"/>
  <c r="E2718" i="11"/>
  <c r="D2718" i="11"/>
  <c r="B2718" i="11"/>
  <c r="A2718" i="11"/>
  <c r="O2717" i="11"/>
  <c r="N2717" i="11"/>
  <c r="E2717" i="11"/>
  <c r="D2717" i="11"/>
  <c r="B2717" i="11"/>
  <c r="A2717" i="11"/>
  <c r="O2716" i="11"/>
  <c r="N2716" i="11"/>
  <c r="E2716" i="11"/>
  <c r="D2716" i="11"/>
  <c r="B2716" i="11"/>
  <c r="A2716" i="11"/>
  <c r="O2715" i="11"/>
  <c r="N2715" i="11"/>
  <c r="E2715" i="11"/>
  <c r="D2715" i="11"/>
  <c r="B2715" i="11"/>
  <c r="A2715" i="11"/>
  <c r="O2714" i="11"/>
  <c r="N2714" i="11"/>
  <c r="E2714" i="11"/>
  <c r="D2714" i="11"/>
  <c r="B2714" i="11"/>
  <c r="A2714" i="11"/>
  <c r="O2713" i="11"/>
  <c r="N2713" i="11"/>
  <c r="E2713" i="11"/>
  <c r="D2713" i="11"/>
  <c r="B2713" i="11"/>
  <c r="A2713" i="11"/>
  <c r="O2712" i="11"/>
  <c r="N2712" i="11"/>
  <c r="E2712" i="11"/>
  <c r="D2712" i="11"/>
  <c r="B2712" i="11"/>
  <c r="A2712" i="11"/>
  <c r="O2711" i="11"/>
  <c r="N2711" i="11"/>
  <c r="E2711" i="11"/>
  <c r="D2711" i="11"/>
  <c r="B2711" i="11"/>
  <c r="A2711" i="11"/>
  <c r="O2710" i="11"/>
  <c r="N2710" i="11"/>
  <c r="E2710" i="11"/>
  <c r="D2710" i="11"/>
  <c r="B2710" i="11"/>
  <c r="A2710" i="11"/>
  <c r="O2709" i="11"/>
  <c r="N2709" i="11"/>
  <c r="E2709" i="11"/>
  <c r="D2709" i="11"/>
  <c r="B2709" i="11"/>
  <c r="A2709" i="11"/>
  <c r="O2708" i="11"/>
  <c r="N2708" i="11"/>
  <c r="E2708" i="11"/>
  <c r="D2708" i="11"/>
  <c r="B2708" i="11"/>
  <c r="A2708" i="11"/>
  <c r="O2707" i="11"/>
  <c r="N2707" i="11"/>
  <c r="E2707" i="11"/>
  <c r="D2707" i="11"/>
  <c r="B2707" i="11"/>
  <c r="A2707" i="11"/>
  <c r="O2706" i="11"/>
  <c r="N2706" i="11"/>
  <c r="E2706" i="11"/>
  <c r="D2706" i="11"/>
  <c r="B2706" i="11"/>
  <c r="A2706" i="11"/>
  <c r="O2705" i="11"/>
  <c r="N2705" i="11"/>
  <c r="E2705" i="11"/>
  <c r="D2705" i="11"/>
  <c r="B2705" i="11"/>
  <c r="A2705" i="11"/>
  <c r="O2704" i="11"/>
  <c r="N2704" i="11"/>
  <c r="E2704" i="11"/>
  <c r="D2704" i="11"/>
  <c r="B2704" i="11"/>
  <c r="A2704" i="11"/>
  <c r="O2703" i="11"/>
  <c r="N2703" i="11"/>
  <c r="E2703" i="11"/>
  <c r="D2703" i="11"/>
  <c r="B2703" i="11"/>
  <c r="A2703" i="11"/>
  <c r="O2702" i="11"/>
  <c r="N2702" i="11"/>
  <c r="E2702" i="11"/>
  <c r="D2702" i="11"/>
  <c r="B2702" i="11"/>
  <c r="A2702" i="11"/>
  <c r="O2701" i="11"/>
  <c r="N2701" i="11"/>
  <c r="E2701" i="11"/>
  <c r="D2701" i="11"/>
  <c r="B2701" i="11"/>
  <c r="A2701" i="11"/>
  <c r="O2700" i="11"/>
  <c r="N2700" i="11"/>
  <c r="E2700" i="11"/>
  <c r="D2700" i="11"/>
  <c r="B2700" i="11"/>
  <c r="A2700" i="11"/>
  <c r="O2699" i="11"/>
  <c r="N2699" i="11"/>
  <c r="E2699" i="11"/>
  <c r="D2699" i="11"/>
  <c r="B2699" i="11"/>
  <c r="A2699" i="11"/>
  <c r="O2698" i="11"/>
  <c r="N2698" i="11"/>
  <c r="E2698" i="11"/>
  <c r="D2698" i="11"/>
  <c r="B2698" i="11"/>
  <c r="A2698" i="11"/>
  <c r="O2697" i="11"/>
  <c r="N2697" i="11"/>
  <c r="E2697" i="11"/>
  <c r="D2697" i="11"/>
  <c r="B2697" i="11"/>
  <c r="A2697" i="11"/>
  <c r="O2696" i="11"/>
  <c r="N2696" i="11"/>
  <c r="E2696" i="11"/>
  <c r="D2696" i="11"/>
  <c r="B2696" i="11"/>
  <c r="A2696" i="11"/>
  <c r="O2695" i="11"/>
  <c r="N2695" i="11"/>
  <c r="E2695" i="11"/>
  <c r="D2695" i="11"/>
  <c r="B2695" i="11"/>
  <c r="A2695" i="11"/>
  <c r="O2694" i="11"/>
  <c r="N2694" i="11"/>
  <c r="E2694" i="11"/>
  <c r="D2694" i="11"/>
  <c r="B2694" i="11"/>
  <c r="A2694" i="11"/>
  <c r="O2693" i="11"/>
  <c r="N2693" i="11"/>
  <c r="E2693" i="11"/>
  <c r="D2693" i="11"/>
  <c r="B2693" i="11"/>
  <c r="A2693" i="11"/>
  <c r="O2692" i="11"/>
  <c r="N2692" i="11"/>
  <c r="E2692" i="11"/>
  <c r="D2692" i="11"/>
  <c r="B2692" i="11"/>
  <c r="A2692" i="11"/>
  <c r="O2691" i="11"/>
  <c r="N2691" i="11"/>
  <c r="E2691" i="11"/>
  <c r="D2691" i="11"/>
  <c r="B2691" i="11"/>
  <c r="A2691" i="11"/>
  <c r="O2690" i="11"/>
  <c r="N2690" i="11"/>
  <c r="E2690" i="11"/>
  <c r="D2690" i="11"/>
  <c r="B2690" i="11"/>
  <c r="A2690" i="11"/>
  <c r="O2689" i="11"/>
  <c r="N2689" i="11"/>
  <c r="E2689" i="11"/>
  <c r="D2689" i="11"/>
  <c r="B2689" i="11"/>
  <c r="A2689" i="11"/>
  <c r="O2688" i="11"/>
  <c r="N2688" i="11"/>
  <c r="E2688" i="11"/>
  <c r="D2688" i="11"/>
  <c r="B2688" i="11"/>
  <c r="A2688" i="11"/>
  <c r="O2687" i="11"/>
  <c r="N2687" i="11"/>
  <c r="E2687" i="11"/>
  <c r="D2687" i="11"/>
  <c r="B2687" i="11"/>
  <c r="A2687" i="11"/>
  <c r="O2686" i="11"/>
  <c r="N2686" i="11"/>
  <c r="E2686" i="11"/>
  <c r="D2686" i="11"/>
  <c r="B2686" i="11"/>
  <c r="A2686" i="11"/>
  <c r="O2685" i="11"/>
  <c r="N2685" i="11"/>
  <c r="E2685" i="11"/>
  <c r="D2685" i="11"/>
  <c r="B2685" i="11"/>
  <c r="A2685" i="11"/>
  <c r="O2684" i="11"/>
  <c r="N2684" i="11"/>
  <c r="E2684" i="11"/>
  <c r="D2684" i="11"/>
  <c r="B2684" i="11"/>
  <c r="A2684" i="11"/>
  <c r="O2683" i="11"/>
  <c r="N2683" i="11"/>
  <c r="E2683" i="11"/>
  <c r="D2683" i="11"/>
  <c r="B2683" i="11"/>
  <c r="A2683" i="11"/>
  <c r="O2682" i="11"/>
  <c r="N2682" i="11"/>
  <c r="E2682" i="11"/>
  <c r="D2682" i="11"/>
  <c r="B2682" i="11"/>
  <c r="A2682" i="11"/>
  <c r="O2681" i="11"/>
  <c r="N2681" i="11"/>
  <c r="E2681" i="11"/>
  <c r="D2681" i="11"/>
  <c r="B2681" i="11"/>
  <c r="A2681" i="11"/>
  <c r="O2680" i="11"/>
  <c r="N2680" i="11"/>
  <c r="E2680" i="11"/>
  <c r="D2680" i="11"/>
  <c r="B2680" i="11"/>
  <c r="A2680" i="11"/>
  <c r="O2679" i="11"/>
  <c r="N2679" i="11"/>
  <c r="E2679" i="11"/>
  <c r="D2679" i="11"/>
  <c r="B2679" i="11"/>
  <c r="A2679" i="11"/>
  <c r="O2678" i="11"/>
  <c r="N2678" i="11"/>
  <c r="E2678" i="11"/>
  <c r="D2678" i="11"/>
  <c r="B2678" i="11"/>
  <c r="A2678" i="11"/>
  <c r="O2677" i="11"/>
  <c r="N2677" i="11"/>
  <c r="E2677" i="11"/>
  <c r="D2677" i="11"/>
  <c r="B2677" i="11"/>
  <c r="A2677" i="11"/>
  <c r="O2676" i="11"/>
  <c r="N2676" i="11"/>
  <c r="E2676" i="11"/>
  <c r="D2676" i="11"/>
  <c r="B2676" i="11"/>
  <c r="A2676" i="11"/>
  <c r="O2675" i="11"/>
  <c r="N2675" i="11"/>
  <c r="E2675" i="11"/>
  <c r="D2675" i="11"/>
  <c r="B2675" i="11"/>
  <c r="A2675" i="11"/>
  <c r="O2674" i="11"/>
  <c r="N2674" i="11"/>
  <c r="E2674" i="11"/>
  <c r="D2674" i="11"/>
  <c r="B2674" i="11"/>
  <c r="A2674" i="11"/>
  <c r="O2673" i="11"/>
  <c r="N2673" i="11"/>
  <c r="E2673" i="11"/>
  <c r="D2673" i="11"/>
  <c r="B2673" i="11"/>
  <c r="A2673" i="11"/>
  <c r="O2672" i="11"/>
  <c r="N2672" i="11"/>
  <c r="E2672" i="11"/>
  <c r="D2672" i="11"/>
  <c r="B2672" i="11"/>
  <c r="A2672" i="11"/>
  <c r="O2671" i="11"/>
  <c r="N2671" i="11"/>
  <c r="E2671" i="11"/>
  <c r="D2671" i="11"/>
  <c r="B2671" i="11"/>
  <c r="A2671" i="11"/>
  <c r="O2670" i="11"/>
  <c r="N2670" i="11"/>
  <c r="E2670" i="11"/>
  <c r="D2670" i="11"/>
  <c r="B2670" i="11"/>
  <c r="A2670" i="11"/>
  <c r="O2669" i="11"/>
  <c r="N2669" i="11"/>
  <c r="E2669" i="11"/>
  <c r="D2669" i="11"/>
  <c r="B2669" i="11"/>
  <c r="A2669" i="11"/>
  <c r="O2668" i="11"/>
  <c r="N2668" i="11"/>
  <c r="E2668" i="11"/>
  <c r="D2668" i="11"/>
  <c r="B2668" i="11"/>
  <c r="A2668" i="11"/>
  <c r="O2667" i="11"/>
  <c r="N2667" i="11"/>
  <c r="E2667" i="11"/>
  <c r="D2667" i="11"/>
  <c r="B2667" i="11"/>
  <c r="A2667" i="11"/>
  <c r="O2666" i="11"/>
  <c r="N2666" i="11"/>
  <c r="E2666" i="11"/>
  <c r="D2666" i="11"/>
  <c r="B2666" i="11"/>
  <c r="A2666" i="11"/>
  <c r="O2665" i="11"/>
  <c r="N2665" i="11"/>
  <c r="E2665" i="11"/>
  <c r="D2665" i="11"/>
  <c r="B2665" i="11"/>
  <c r="A2665" i="11"/>
  <c r="O2664" i="11"/>
  <c r="N2664" i="11"/>
  <c r="E2664" i="11"/>
  <c r="D2664" i="11"/>
  <c r="B2664" i="11"/>
  <c r="A2664" i="11"/>
  <c r="O2663" i="11"/>
  <c r="N2663" i="11"/>
  <c r="E2663" i="11"/>
  <c r="D2663" i="11"/>
  <c r="B2663" i="11"/>
  <c r="A2663" i="11"/>
  <c r="O2662" i="11"/>
  <c r="N2662" i="11"/>
  <c r="E2662" i="11"/>
  <c r="D2662" i="11"/>
  <c r="B2662" i="11"/>
  <c r="A2662" i="11"/>
  <c r="O2661" i="11"/>
  <c r="N2661" i="11"/>
  <c r="E2661" i="11"/>
  <c r="D2661" i="11"/>
  <c r="B2661" i="11"/>
  <c r="A2661" i="11"/>
  <c r="O2660" i="11"/>
  <c r="N2660" i="11"/>
  <c r="E2660" i="11"/>
  <c r="D2660" i="11"/>
  <c r="B2660" i="11"/>
  <c r="A2660" i="11"/>
  <c r="O2659" i="11"/>
  <c r="N2659" i="11"/>
  <c r="E2659" i="11"/>
  <c r="D2659" i="11"/>
  <c r="B2659" i="11"/>
  <c r="A2659" i="11"/>
  <c r="O2658" i="11"/>
  <c r="N2658" i="11"/>
  <c r="E2658" i="11"/>
  <c r="D2658" i="11"/>
  <c r="B2658" i="11"/>
  <c r="A2658" i="11"/>
  <c r="O2657" i="11"/>
  <c r="N2657" i="11"/>
  <c r="E2657" i="11"/>
  <c r="D2657" i="11"/>
  <c r="B2657" i="11"/>
  <c r="A2657" i="11"/>
  <c r="O2656" i="11"/>
  <c r="N2656" i="11"/>
  <c r="E2656" i="11"/>
  <c r="D2656" i="11"/>
  <c r="B2656" i="11"/>
  <c r="A2656" i="11"/>
  <c r="O2655" i="11"/>
  <c r="N2655" i="11"/>
  <c r="E2655" i="11"/>
  <c r="D2655" i="11"/>
  <c r="B2655" i="11"/>
  <c r="A2655" i="11"/>
  <c r="O2654" i="11"/>
  <c r="N2654" i="11"/>
  <c r="E2654" i="11"/>
  <c r="D2654" i="11"/>
  <c r="B2654" i="11"/>
  <c r="A2654" i="11"/>
  <c r="O2653" i="11"/>
  <c r="N2653" i="11"/>
  <c r="E2653" i="11"/>
  <c r="D2653" i="11"/>
  <c r="B2653" i="11"/>
  <c r="A2653" i="11"/>
  <c r="O2652" i="11"/>
  <c r="N2652" i="11"/>
  <c r="E2652" i="11"/>
  <c r="D2652" i="11"/>
  <c r="B2652" i="11"/>
  <c r="A2652" i="11"/>
  <c r="O2651" i="11"/>
  <c r="N2651" i="11"/>
  <c r="E2651" i="11"/>
  <c r="D2651" i="11"/>
  <c r="B2651" i="11"/>
  <c r="A2651" i="11"/>
  <c r="O2650" i="11"/>
  <c r="N2650" i="11"/>
  <c r="E2650" i="11"/>
  <c r="D2650" i="11"/>
  <c r="B2650" i="11"/>
  <c r="A2650" i="11"/>
  <c r="O2649" i="11"/>
  <c r="N2649" i="11"/>
  <c r="E2649" i="11"/>
  <c r="D2649" i="11"/>
  <c r="B2649" i="11"/>
  <c r="A2649" i="11"/>
  <c r="O2648" i="11"/>
  <c r="N2648" i="11"/>
  <c r="E2648" i="11"/>
  <c r="D2648" i="11"/>
  <c r="B2648" i="11"/>
  <c r="A2648" i="11"/>
  <c r="O2647" i="11"/>
  <c r="N2647" i="11"/>
  <c r="E2647" i="11"/>
  <c r="D2647" i="11"/>
  <c r="B2647" i="11"/>
  <c r="A2647" i="11"/>
  <c r="O2646" i="11"/>
  <c r="N2646" i="11"/>
  <c r="E2646" i="11"/>
  <c r="D2646" i="11"/>
  <c r="B2646" i="11"/>
  <c r="A2646" i="11"/>
  <c r="O2645" i="11"/>
  <c r="N2645" i="11"/>
  <c r="E2645" i="11"/>
  <c r="D2645" i="11"/>
  <c r="B2645" i="11"/>
  <c r="A2645" i="11"/>
  <c r="O2644" i="11"/>
  <c r="N2644" i="11"/>
  <c r="E2644" i="11"/>
  <c r="D2644" i="11"/>
  <c r="B2644" i="11"/>
  <c r="A2644" i="11"/>
  <c r="O2643" i="11"/>
  <c r="N2643" i="11"/>
  <c r="E2643" i="11"/>
  <c r="D2643" i="11"/>
  <c r="B2643" i="11"/>
  <c r="A2643" i="11"/>
  <c r="O2642" i="11"/>
  <c r="N2642" i="11"/>
  <c r="E2642" i="11"/>
  <c r="D2642" i="11"/>
  <c r="B2642" i="11"/>
  <c r="A2642" i="11"/>
  <c r="O2641" i="11"/>
  <c r="N2641" i="11"/>
  <c r="E2641" i="11"/>
  <c r="D2641" i="11"/>
  <c r="B2641" i="11"/>
  <c r="A2641" i="11"/>
  <c r="O2640" i="11"/>
  <c r="N2640" i="11"/>
  <c r="E2640" i="11"/>
  <c r="D2640" i="11"/>
  <c r="B2640" i="11"/>
  <c r="A2640" i="11"/>
  <c r="O2639" i="11"/>
  <c r="N2639" i="11"/>
  <c r="E2639" i="11"/>
  <c r="D2639" i="11"/>
  <c r="B2639" i="11"/>
  <c r="A2639" i="11"/>
  <c r="O2638" i="11"/>
  <c r="N2638" i="11"/>
  <c r="E2638" i="11"/>
  <c r="D2638" i="11"/>
  <c r="B2638" i="11"/>
  <c r="A2638" i="11"/>
  <c r="O2637" i="11"/>
  <c r="N2637" i="11"/>
  <c r="E2637" i="11"/>
  <c r="D2637" i="11"/>
  <c r="B2637" i="11"/>
  <c r="A2637" i="11"/>
  <c r="O2636" i="11"/>
  <c r="N2636" i="11"/>
  <c r="E2636" i="11"/>
  <c r="D2636" i="11"/>
  <c r="B2636" i="11"/>
  <c r="A2636" i="11"/>
  <c r="O2635" i="11"/>
  <c r="N2635" i="11"/>
  <c r="E2635" i="11"/>
  <c r="D2635" i="11"/>
  <c r="B2635" i="11"/>
  <c r="A2635" i="11"/>
  <c r="O2634" i="11"/>
  <c r="N2634" i="11"/>
  <c r="E2634" i="11"/>
  <c r="D2634" i="11"/>
  <c r="B2634" i="11"/>
  <c r="A2634" i="11"/>
  <c r="O2633" i="11"/>
  <c r="N2633" i="11"/>
  <c r="E2633" i="11"/>
  <c r="D2633" i="11"/>
  <c r="B2633" i="11"/>
  <c r="A2633" i="11"/>
  <c r="O2632" i="11"/>
  <c r="N2632" i="11"/>
  <c r="E2632" i="11"/>
  <c r="D2632" i="11"/>
  <c r="B2632" i="11"/>
  <c r="A2632" i="11"/>
  <c r="O2631" i="11"/>
  <c r="N2631" i="11"/>
  <c r="E2631" i="11"/>
  <c r="D2631" i="11"/>
  <c r="B2631" i="11"/>
  <c r="A2631" i="11"/>
  <c r="O2630" i="11"/>
  <c r="N2630" i="11"/>
  <c r="E2630" i="11"/>
  <c r="D2630" i="11"/>
  <c r="B2630" i="11"/>
  <c r="A2630" i="11"/>
  <c r="O2629" i="11"/>
  <c r="N2629" i="11"/>
  <c r="E2629" i="11"/>
  <c r="D2629" i="11"/>
  <c r="B2629" i="11"/>
  <c r="A2629" i="11"/>
  <c r="O2628" i="11"/>
  <c r="N2628" i="11"/>
  <c r="E2628" i="11"/>
  <c r="D2628" i="11"/>
  <c r="B2628" i="11"/>
  <c r="A2628" i="11"/>
  <c r="O2627" i="11"/>
  <c r="N2627" i="11"/>
  <c r="E2627" i="11"/>
  <c r="D2627" i="11"/>
  <c r="B2627" i="11"/>
  <c r="A2627" i="11"/>
  <c r="O2626" i="11"/>
  <c r="N2626" i="11"/>
  <c r="E2626" i="11"/>
  <c r="D2626" i="11"/>
  <c r="B2626" i="11"/>
  <c r="A2626" i="11"/>
  <c r="O2625" i="11"/>
  <c r="N2625" i="11"/>
  <c r="E2625" i="11"/>
  <c r="D2625" i="11"/>
  <c r="B2625" i="11"/>
  <c r="A2625" i="11"/>
  <c r="O2624" i="11"/>
  <c r="N2624" i="11"/>
  <c r="E2624" i="11"/>
  <c r="D2624" i="11"/>
  <c r="B2624" i="11"/>
  <c r="A2624" i="11"/>
  <c r="O2623" i="11"/>
  <c r="N2623" i="11"/>
  <c r="E2623" i="11"/>
  <c r="D2623" i="11"/>
  <c r="B2623" i="11"/>
  <c r="A2623" i="11"/>
  <c r="O2622" i="11"/>
  <c r="N2622" i="11"/>
  <c r="E2622" i="11"/>
  <c r="D2622" i="11"/>
  <c r="B2622" i="11"/>
  <c r="A2622" i="11"/>
  <c r="O2621" i="11"/>
  <c r="N2621" i="11"/>
  <c r="E2621" i="11"/>
  <c r="D2621" i="11"/>
  <c r="B2621" i="11"/>
  <c r="A2621" i="11"/>
  <c r="O2620" i="11"/>
  <c r="N2620" i="11"/>
  <c r="E2620" i="11"/>
  <c r="D2620" i="11"/>
  <c r="B2620" i="11"/>
  <c r="A2620" i="11"/>
  <c r="O2619" i="11"/>
  <c r="N2619" i="11"/>
  <c r="E2619" i="11"/>
  <c r="D2619" i="11"/>
  <c r="B2619" i="11"/>
  <c r="A2619" i="11"/>
  <c r="O2618" i="11"/>
  <c r="N2618" i="11"/>
  <c r="E2618" i="11"/>
  <c r="D2618" i="11"/>
  <c r="B2618" i="11"/>
  <c r="A2618" i="11"/>
  <c r="O2617" i="11"/>
  <c r="N2617" i="11"/>
  <c r="E2617" i="11"/>
  <c r="D2617" i="11"/>
  <c r="B2617" i="11"/>
  <c r="A2617" i="11"/>
  <c r="O2616" i="11"/>
  <c r="N2616" i="11"/>
  <c r="E2616" i="11"/>
  <c r="D2616" i="11"/>
  <c r="B2616" i="11"/>
  <c r="A2616" i="11"/>
  <c r="O2615" i="11"/>
  <c r="N2615" i="11"/>
  <c r="E2615" i="11"/>
  <c r="D2615" i="11"/>
  <c r="B2615" i="11"/>
  <c r="A2615" i="11"/>
  <c r="O2614" i="11"/>
  <c r="N2614" i="11"/>
  <c r="E2614" i="11"/>
  <c r="D2614" i="11"/>
  <c r="B2614" i="11"/>
  <c r="A2614" i="11"/>
  <c r="O2613" i="11"/>
  <c r="N2613" i="11"/>
  <c r="E2613" i="11"/>
  <c r="D2613" i="11"/>
  <c r="B2613" i="11"/>
  <c r="A2613" i="11"/>
  <c r="O2612" i="11"/>
  <c r="N2612" i="11"/>
  <c r="E2612" i="11"/>
  <c r="D2612" i="11"/>
  <c r="B2612" i="11"/>
  <c r="A2612" i="11"/>
  <c r="O2611" i="11"/>
  <c r="N2611" i="11"/>
  <c r="E2611" i="11"/>
  <c r="D2611" i="11"/>
  <c r="B2611" i="11"/>
  <c r="A2611" i="11"/>
  <c r="O2610" i="11"/>
  <c r="N2610" i="11"/>
  <c r="E2610" i="11"/>
  <c r="D2610" i="11"/>
  <c r="B2610" i="11"/>
  <c r="A2610" i="11"/>
  <c r="O2609" i="11"/>
  <c r="N2609" i="11"/>
  <c r="E2609" i="11"/>
  <c r="D2609" i="11"/>
  <c r="B2609" i="11"/>
  <c r="A2609" i="11"/>
  <c r="O2608" i="11"/>
  <c r="N2608" i="11"/>
  <c r="E2608" i="11"/>
  <c r="D2608" i="11"/>
  <c r="B2608" i="11"/>
  <c r="A2608" i="11"/>
  <c r="O2607" i="11"/>
  <c r="N2607" i="11"/>
  <c r="E2607" i="11"/>
  <c r="D2607" i="11"/>
  <c r="B2607" i="11"/>
  <c r="A2607" i="11"/>
  <c r="O2606" i="11"/>
  <c r="N2606" i="11"/>
  <c r="E2606" i="11"/>
  <c r="D2606" i="11"/>
  <c r="B2606" i="11"/>
  <c r="A2606" i="11"/>
  <c r="O2605" i="11"/>
  <c r="N2605" i="11"/>
  <c r="E2605" i="11"/>
  <c r="D2605" i="11"/>
  <c r="B2605" i="11"/>
  <c r="A2605" i="11"/>
  <c r="O2604" i="11"/>
  <c r="N2604" i="11"/>
  <c r="E2604" i="11"/>
  <c r="D2604" i="11"/>
  <c r="B2604" i="11"/>
  <c r="A2604" i="11"/>
  <c r="O2603" i="11"/>
  <c r="N2603" i="11"/>
  <c r="E2603" i="11"/>
  <c r="D2603" i="11"/>
  <c r="B2603" i="11"/>
  <c r="A2603" i="11"/>
  <c r="O2602" i="11"/>
  <c r="N2602" i="11"/>
  <c r="E2602" i="11"/>
  <c r="D2602" i="11"/>
  <c r="B2602" i="11"/>
  <c r="A2602" i="11"/>
  <c r="O2601" i="11"/>
  <c r="N2601" i="11"/>
  <c r="E2601" i="11"/>
  <c r="D2601" i="11"/>
  <c r="B2601" i="11"/>
  <c r="A2601" i="11"/>
  <c r="O2600" i="11"/>
  <c r="N2600" i="11"/>
  <c r="E2600" i="11"/>
  <c r="D2600" i="11"/>
  <c r="B2600" i="11"/>
  <c r="A2600" i="11"/>
  <c r="O2599" i="11"/>
  <c r="N2599" i="11"/>
  <c r="E2599" i="11"/>
  <c r="D2599" i="11"/>
  <c r="B2599" i="11"/>
  <c r="A2599" i="11"/>
  <c r="O2598" i="11"/>
  <c r="N2598" i="11"/>
  <c r="E2598" i="11"/>
  <c r="D2598" i="11"/>
  <c r="B2598" i="11"/>
  <c r="A2598" i="11"/>
  <c r="O2597" i="11"/>
  <c r="N2597" i="11"/>
  <c r="E2597" i="11"/>
  <c r="D2597" i="11"/>
  <c r="B2597" i="11"/>
  <c r="A2597" i="11"/>
  <c r="O2596" i="11"/>
  <c r="N2596" i="11"/>
  <c r="E2596" i="11"/>
  <c r="D2596" i="11"/>
  <c r="B2596" i="11"/>
  <c r="A2596" i="11"/>
  <c r="O2595" i="11"/>
  <c r="N2595" i="11"/>
  <c r="E2595" i="11"/>
  <c r="D2595" i="11"/>
  <c r="B2595" i="11"/>
  <c r="A2595" i="11"/>
  <c r="O2594" i="11"/>
  <c r="N2594" i="11"/>
  <c r="E2594" i="11"/>
  <c r="D2594" i="11"/>
  <c r="B2594" i="11"/>
  <c r="A2594" i="11"/>
  <c r="O2593" i="11"/>
  <c r="N2593" i="11"/>
  <c r="E2593" i="11"/>
  <c r="D2593" i="11"/>
  <c r="B2593" i="11"/>
  <c r="A2593" i="11"/>
  <c r="O2592" i="11"/>
  <c r="N2592" i="11"/>
  <c r="E2592" i="11"/>
  <c r="D2592" i="11"/>
  <c r="B2592" i="11"/>
  <c r="A2592" i="11"/>
  <c r="O2591" i="11"/>
  <c r="N2591" i="11"/>
  <c r="E2591" i="11"/>
  <c r="D2591" i="11"/>
  <c r="B2591" i="11"/>
  <c r="A2591" i="11"/>
  <c r="O2590" i="11"/>
  <c r="N2590" i="11"/>
  <c r="E2590" i="11"/>
  <c r="D2590" i="11"/>
  <c r="B2590" i="11"/>
  <c r="A2590" i="11"/>
  <c r="O2589" i="11"/>
  <c r="N2589" i="11"/>
  <c r="E2589" i="11"/>
  <c r="D2589" i="11"/>
  <c r="B2589" i="11"/>
  <c r="A2589" i="11"/>
  <c r="O2588" i="11"/>
  <c r="N2588" i="11"/>
  <c r="E2588" i="11"/>
  <c r="D2588" i="11"/>
  <c r="B2588" i="11"/>
  <c r="A2588" i="11"/>
  <c r="O2587" i="11"/>
  <c r="N2587" i="11"/>
  <c r="E2587" i="11"/>
  <c r="D2587" i="11"/>
  <c r="B2587" i="11"/>
  <c r="A2587" i="11"/>
  <c r="O2586" i="11"/>
  <c r="N2586" i="11"/>
  <c r="E2586" i="11"/>
  <c r="D2586" i="11"/>
  <c r="B2586" i="11"/>
  <c r="A2586" i="11"/>
  <c r="O2585" i="11"/>
  <c r="N2585" i="11"/>
  <c r="E2585" i="11"/>
  <c r="D2585" i="11"/>
  <c r="B2585" i="11"/>
  <c r="A2585" i="11"/>
  <c r="O2584" i="11"/>
  <c r="N2584" i="11"/>
  <c r="E2584" i="11"/>
  <c r="D2584" i="11"/>
  <c r="B2584" i="11"/>
  <c r="A2584" i="11"/>
  <c r="O2583" i="11"/>
  <c r="N2583" i="11"/>
  <c r="E2583" i="11"/>
  <c r="D2583" i="11"/>
  <c r="B2583" i="11"/>
  <c r="A2583" i="11"/>
  <c r="O2582" i="11"/>
  <c r="N2582" i="11"/>
  <c r="E2582" i="11"/>
  <c r="D2582" i="11"/>
  <c r="B2582" i="11"/>
  <c r="A2582" i="11"/>
  <c r="O2581" i="11"/>
  <c r="N2581" i="11"/>
  <c r="E2581" i="11"/>
  <c r="D2581" i="11"/>
  <c r="B2581" i="11"/>
  <c r="A2581" i="11"/>
  <c r="O2580" i="11"/>
  <c r="N2580" i="11"/>
  <c r="E2580" i="11"/>
  <c r="D2580" i="11"/>
  <c r="B2580" i="11"/>
  <c r="A2580" i="11"/>
  <c r="O2579" i="11"/>
  <c r="N2579" i="11"/>
  <c r="E2579" i="11"/>
  <c r="D2579" i="11"/>
  <c r="B2579" i="11"/>
  <c r="A2579" i="11"/>
  <c r="O2578" i="11"/>
  <c r="N2578" i="11"/>
  <c r="E2578" i="11"/>
  <c r="D2578" i="11"/>
  <c r="B2578" i="11"/>
  <c r="A2578" i="11"/>
  <c r="O2577" i="11"/>
  <c r="N2577" i="11"/>
  <c r="E2577" i="11"/>
  <c r="D2577" i="11"/>
  <c r="B2577" i="11"/>
  <c r="A2577" i="11"/>
  <c r="O2576" i="11"/>
  <c r="N2576" i="11"/>
  <c r="E2576" i="11"/>
  <c r="D2576" i="11"/>
  <c r="B2576" i="11"/>
  <c r="A2576" i="11"/>
  <c r="O2575" i="11"/>
  <c r="N2575" i="11"/>
  <c r="E2575" i="11"/>
  <c r="D2575" i="11"/>
  <c r="B2575" i="11"/>
  <c r="A2575" i="11"/>
  <c r="O2574" i="11"/>
  <c r="N2574" i="11"/>
  <c r="E2574" i="11"/>
  <c r="D2574" i="11"/>
  <c r="B2574" i="11"/>
  <c r="A2574" i="11"/>
  <c r="O2573" i="11"/>
  <c r="N2573" i="11"/>
  <c r="E2573" i="11"/>
  <c r="D2573" i="11"/>
  <c r="B2573" i="11"/>
  <c r="A2573" i="11"/>
  <c r="O2572" i="11"/>
  <c r="N2572" i="11"/>
  <c r="E2572" i="11"/>
  <c r="D2572" i="11"/>
  <c r="B2572" i="11"/>
  <c r="A2572" i="11"/>
  <c r="O2571" i="11"/>
  <c r="N2571" i="11"/>
  <c r="E2571" i="11"/>
  <c r="D2571" i="11"/>
  <c r="B2571" i="11"/>
  <c r="A2571" i="11"/>
  <c r="O2570" i="11"/>
  <c r="N2570" i="11"/>
  <c r="E2570" i="11"/>
  <c r="D2570" i="11"/>
  <c r="B2570" i="11"/>
  <c r="A2570" i="11"/>
  <c r="O2569" i="11"/>
  <c r="N2569" i="11"/>
  <c r="E2569" i="11"/>
  <c r="D2569" i="11"/>
  <c r="B2569" i="11"/>
  <c r="A2569" i="11"/>
  <c r="O2568" i="11"/>
  <c r="N2568" i="11"/>
  <c r="E2568" i="11"/>
  <c r="D2568" i="11"/>
  <c r="B2568" i="11"/>
  <c r="A2568" i="11"/>
  <c r="O2567" i="11"/>
  <c r="N2567" i="11"/>
  <c r="E2567" i="11"/>
  <c r="D2567" i="11"/>
  <c r="B2567" i="11"/>
  <c r="A2567" i="11"/>
  <c r="O2566" i="11"/>
  <c r="N2566" i="11"/>
  <c r="E2566" i="11"/>
  <c r="D2566" i="11"/>
  <c r="B2566" i="11"/>
  <c r="A2566" i="11"/>
  <c r="O2565" i="11"/>
  <c r="N2565" i="11"/>
  <c r="E2565" i="11"/>
  <c r="D2565" i="11"/>
  <c r="B2565" i="11"/>
  <c r="A2565" i="11"/>
  <c r="O2564" i="11"/>
  <c r="N2564" i="11"/>
  <c r="E2564" i="11"/>
  <c r="D2564" i="11"/>
  <c r="B2564" i="11"/>
  <c r="A2564" i="11"/>
  <c r="O2563" i="11"/>
  <c r="N2563" i="11"/>
  <c r="E2563" i="11"/>
  <c r="D2563" i="11"/>
  <c r="B2563" i="11"/>
  <c r="A2563" i="11"/>
  <c r="O2562" i="11"/>
  <c r="N2562" i="11"/>
  <c r="E2562" i="11"/>
  <c r="D2562" i="11"/>
  <c r="B2562" i="11"/>
  <c r="A2562" i="11"/>
  <c r="O2561" i="11"/>
  <c r="N2561" i="11"/>
  <c r="E2561" i="11"/>
  <c r="D2561" i="11"/>
  <c r="B2561" i="11"/>
  <c r="A2561" i="11"/>
  <c r="O2560" i="11"/>
  <c r="N2560" i="11"/>
  <c r="E2560" i="11"/>
  <c r="D2560" i="11"/>
  <c r="B2560" i="11"/>
  <c r="A2560" i="11"/>
  <c r="O2559" i="11"/>
  <c r="N2559" i="11"/>
  <c r="E2559" i="11"/>
  <c r="D2559" i="11"/>
  <c r="B2559" i="11"/>
  <c r="A2559" i="11"/>
  <c r="O2558" i="11"/>
  <c r="N2558" i="11"/>
  <c r="E2558" i="11"/>
  <c r="D2558" i="11"/>
  <c r="B2558" i="11"/>
  <c r="A2558" i="11"/>
  <c r="O2557" i="11"/>
  <c r="N2557" i="11"/>
  <c r="E2557" i="11"/>
  <c r="D2557" i="11"/>
  <c r="B2557" i="11"/>
  <c r="A2557" i="11"/>
  <c r="O2556" i="11"/>
  <c r="N2556" i="11"/>
  <c r="E2556" i="11"/>
  <c r="D2556" i="11"/>
  <c r="B2556" i="11"/>
  <c r="A2556" i="11"/>
  <c r="O2555" i="11"/>
  <c r="N2555" i="11"/>
  <c r="E2555" i="11"/>
  <c r="D2555" i="11"/>
  <c r="B2555" i="11"/>
  <c r="A2555" i="11"/>
  <c r="O2554" i="11"/>
  <c r="N2554" i="11"/>
  <c r="E2554" i="11"/>
  <c r="D2554" i="11"/>
  <c r="B2554" i="11"/>
  <c r="A2554" i="11"/>
  <c r="O2553" i="11"/>
  <c r="N2553" i="11"/>
  <c r="E2553" i="11"/>
  <c r="D2553" i="11"/>
  <c r="B2553" i="11"/>
  <c r="A2553" i="11"/>
  <c r="O2552" i="11"/>
  <c r="N2552" i="11"/>
  <c r="E2552" i="11"/>
  <c r="D2552" i="11"/>
  <c r="B2552" i="11"/>
  <c r="A2552" i="11"/>
  <c r="O2551" i="11"/>
  <c r="N2551" i="11"/>
  <c r="E2551" i="11"/>
  <c r="D2551" i="11"/>
  <c r="B2551" i="11"/>
  <c r="A2551" i="11"/>
  <c r="O2550" i="11"/>
  <c r="N2550" i="11"/>
  <c r="E2550" i="11"/>
  <c r="D2550" i="11"/>
  <c r="B2550" i="11"/>
  <c r="A2550" i="11"/>
  <c r="O2549" i="11"/>
  <c r="N2549" i="11"/>
  <c r="E2549" i="11"/>
  <c r="D2549" i="11"/>
  <c r="B2549" i="11"/>
  <c r="A2549" i="11"/>
  <c r="O2548" i="11"/>
  <c r="N2548" i="11"/>
  <c r="E2548" i="11"/>
  <c r="D2548" i="11"/>
  <c r="B2548" i="11"/>
  <c r="A2548" i="11"/>
  <c r="O2547" i="11"/>
  <c r="N2547" i="11"/>
  <c r="E2547" i="11"/>
  <c r="D2547" i="11"/>
  <c r="B2547" i="11"/>
  <c r="A2547" i="11"/>
  <c r="O2546" i="11"/>
  <c r="N2546" i="11"/>
  <c r="E2546" i="11"/>
  <c r="D2546" i="11"/>
  <c r="B2546" i="11"/>
  <c r="A2546" i="11"/>
  <c r="O2545" i="11"/>
  <c r="N2545" i="11"/>
  <c r="E2545" i="11"/>
  <c r="D2545" i="11"/>
  <c r="B2545" i="11"/>
  <c r="A2545" i="11"/>
  <c r="O2544" i="11"/>
  <c r="N2544" i="11"/>
  <c r="E2544" i="11"/>
  <c r="D2544" i="11"/>
  <c r="B2544" i="11"/>
  <c r="A2544" i="11"/>
  <c r="O2543" i="11"/>
  <c r="N2543" i="11"/>
  <c r="E2543" i="11"/>
  <c r="D2543" i="11"/>
  <c r="B2543" i="11"/>
  <c r="A2543" i="11"/>
  <c r="O2542" i="11"/>
  <c r="N2542" i="11"/>
  <c r="E2542" i="11"/>
  <c r="D2542" i="11"/>
  <c r="B2542" i="11"/>
  <c r="A2542" i="11"/>
  <c r="O2541" i="11"/>
  <c r="N2541" i="11"/>
  <c r="E2541" i="11"/>
  <c r="D2541" i="11"/>
  <c r="B2541" i="11"/>
  <c r="A2541" i="11"/>
  <c r="O2540" i="11"/>
  <c r="N2540" i="11"/>
  <c r="E2540" i="11"/>
  <c r="D2540" i="11"/>
  <c r="B2540" i="11"/>
  <c r="A2540" i="11"/>
  <c r="O2539" i="11"/>
  <c r="N2539" i="11"/>
  <c r="E2539" i="11"/>
  <c r="D2539" i="11"/>
  <c r="B2539" i="11"/>
  <c r="A2539" i="11"/>
  <c r="O2538" i="11"/>
  <c r="N2538" i="11"/>
  <c r="E2538" i="11"/>
  <c r="D2538" i="11"/>
  <c r="B2538" i="11"/>
  <c r="A2538" i="11"/>
  <c r="O2537" i="11"/>
  <c r="N2537" i="11"/>
  <c r="E2537" i="11"/>
  <c r="D2537" i="11"/>
  <c r="B2537" i="11"/>
  <c r="A2537" i="11"/>
  <c r="O2536" i="11"/>
  <c r="N2536" i="11"/>
  <c r="E2536" i="11"/>
  <c r="D2536" i="11"/>
  <c r="B2536" i="11"/>
  <c r="A2536" i="11"/>
  <c r="O2535" i="11"/>
  <c r="N2535" i="11"/>
  <c r="E2535" i="11"/>
  <c r="D2535" i="11"/>
  <c r="B2535" i="11"/>
  <c r="A2535" i="11"/>
  <c r="O2534" i="11"/>
  <c r="N2534" i="11"/>
  <c r="E2534" i="11"/>
  <c r="D2534" i="11"/>
  <c r="B2534" i="11"/>
  <c r="A2534" i="11"/>
  <c r="O2533" i="11"/>
  <c r="N2533" i="11"/>
  <c r="E2533" i="11"/>
  <c r="D2533" i="11"/>
  <c r="B2533" i="11"/>
  <c r="A2533" i="11"/>
  <c r="O2532" i="11"/>
  <c r="N2532" i="11"/>
  <c r="E2532" i="11"/>
  <c r="D2532" i="11"/>
  <c r="B2532" i="11"/>
  <c r="A2532" i="11"/>
  <c r="O2531" i="11"/>
  <c r="N2531" i="11"/>
  <c r="E2531" i="11"/>
  <c r="D2531" i="11"/>
  <c r="B2531" i="11"/>
  <c r="A2531" i="11"/>
  <c r="O2530" i="11"/>
  <c r="N2530" i="11"/>
  <c r="E2530" i="11"/>
  <c r="D2530" i="11"/>
  <c r="B2530" i="11"/>
  <c r="A2530" i="11"/>
  <c r="O2529" i="11"/>
  <c r="N2529" i="11"/>
  <c r="E2529" i="11"/>
  <c r="D2529" i="11"/>
  <c r="B2529" i="11"/>
  <c r="A2529" i="11"/>
  <c r="O2528" i="11"/>
  <c r="N2528" i="11"/>
  <c r="E2528" i="11"/>
  <c r="D2528" i="11"/>
  <c r="B2528" i="11"/>
  <c r="A2528" i="11"/>
  <c r="O2527" i="11"/>
  <c r="N2527" i="11"/>
  <c r="E2527" i="11"/>
  <c r="D2527" i="11"/>
  <c r="B2527" i="11"/>
  <c r="A2527" i="11"/>
  <c r="O2526" i="11"/>
  <c r="N2526" i="11"/>
  <c r="E2526" i="11"/>
  <c r="D2526" i="11"/>
  <c r="B2526" i="11"/>
  <c r="A2526" i="11"/>
  <c r="O2525" i="11"/>
  <c r="N2525" i="11"/>
  <c r="E2525" i="11"/>
  <c r="D2525" i="11"/>
  <c r="B2525" i="11"/>
  <c r="A2525" i="11"/>
  <c r="O2524" i="11"/>
  <c r="N2524" i="11"/>
  <c r="E2524" i="11"/>
  <c r="D2524" i="11"/>
  <c r="B2524" i="11"/>
  <c r="A2524" i="11"/>
  <c r="O2523" i="11"/>
  <c r="N2523" i="11"/>
  <c r="E2523" i="11"/>
  <c r="D2523" i="11"/>
  <c r="B2523" i="11"/>
  <c r="A2523" i="11"/>
  <c r="O2522" i="11"/>
  <c r="N2522" i="11"/>
  <c r="E2522" i="11"/>
  <c r="D2522" i="11"/>
  <c r="B2522" i="11"/>
  <c r="A2522" i="11"/>
  <c r="O2521" i="11"/>
  <c r="N2521" i="11"/>
  <c r="E2521" i="11"/>
  <c r="D2521" i="11"/>
  <c r="B2521" i="11"/>
  <c r="A2521" i="11"/>
  <c r="O2520" i="11"/>
  <c r="N2520" i="11"/>
  <c r="E2520" i="11"/>
  <c r="D2520" i="11"/>
  <c r="B2520" i="11"/>
  <c r="A2520" i="11"/>
  <c r="O2519" i="11"/>
  <c r="N2519" i="11"/>
  <c r="E2519" i="11"/>
  <c r="D2519" i="11"/>
  <c r="B2519" i="11"/>
  <c r="A2519" i="11"/>
  <c r="O2518" i="11"/>
  <c r="N2518" i="11"/>
  <c r="E2518" i="11"/>
  <c r="D2518" i="11"/>
  <c r="B2518" i="11"/>
  <c r="A2518" i="11"/>
  <c r="O2517" i="11"/>
  <c r="N2517" i="11"/>
  <c r="E2517" i="11"/>
  <c r="D2517" i="11"/>
  <c r="B2517" i="11"/>
  <c r="A2517" i="11"/>
  <c r="O2516" i="11"/>
  <c r="N2516" i="11"/>
  <c r="E2516" i="11"/>
  <c r="D2516" i="11"/>
  <c r="B2516" i="11"/>
  <c r="A2516" i="11"/>
  <c r="O2515" i="11"/>
  <c r="N2515" i="11"/>
  <c r="E2515" i="11"/>
  <c r="D2515" i="11"/>
  <c r="B2515" i="11"/>
  <c r="A2515" i="11"/>
  <c r="O2514" i="11"/>
  <c r="N2514" i="11"/>
  <c r="E2514" i="11"/>
  <c r="D2514" i="11"/>
  <c r="B2514" i="11"/>
  <c r="A2514" i="11"/>
  <c r="O2513" i="11"/>
  <c r="N2513" i="11"/>
  <c r="E2513" i="11"/>
  <c r="D2513" i="11"/>
  <c r="B2513" i="11"/>
  <c r="A2513" i="11"/>
  <c r="O2512" i="11"/>
  <c r="N2512" i="11"/>
  <c r="E2512" i="11"/>
  <c r="D2512" i="11"/>
  <c r="B2512" i="11"/>
  <c r="A2512" i="11"/>
  <c r="O2511" i="11"/>
  <c r="N2511" i="11"/>
  <c r="E2511" i="11"/>
  <c r="D2511" i="11"/>
  <c r="B2511" i="11"/>
  <c r="A2511" i="11"/>
  <c r="O2510" i="11"/>
  <c r="N2510" i="11"/>
  <c r="E2510" i="11"/>
  <c r="D2510" i="11"/>
  <c r="B2510" i="11"/>
  <c r="A2510" i="11"/>
  <c r="O2509" i="11"/>
  <c r="N2509" i="11"/>
  <c r="E2509" i="11"/>
  <c r="D2509" i="11"/>
  <c r="B2509" i="11"/>
  <c r="A2509" i="11"/>
  <c r="O2508" i="11"/>
  <c r="N2508" i="11"/>
  <c r="E2508" i="11"/>
  <c r="D2508" i="11"/>
  <c r="B2508" i="11"/>
  <c r="A2508" i="11"/>
  <c r="O2507" i="11"/>
  <c r="N2507" i="11"/>
  <c r="E2507" i="11"/>
  <c r="D2507" i="11"/>
  <c r="B2507" i="11"/>
  <c r="A2507" i="11"/>
  <c r="O2506" i="11"/>
  <c r="N2506" i="11"/>
  <c r="E2506" i="11"/>
  <c r="D2506" i="11"/>
  <c r="B2506" i="11"/>
  <c r="A2506" i="11"/>
  <c r="O2505" i="11"/>
  <c r="N2505" i="11"/>
  <c r="E2505" i="11"/>
  <c r="D2505" i="11"/>
  <c r="B2505" i="11"/>
  <c r="A2505" i="11"/>
  <c r="O2504" i="11"/>
  <c r="N2504" i="11"/>
  <c r="E2504" i="11"/>
  <c r="D2504" i="11"/>
  <c r="B2504" i="11"/>
  <c r="A2504" i="11"/>
  <c r="O2503" i="11"/>
  <c r="N2503" i="11"/>
  <c r="E2503" i="11"/>
  <c r="D2503" i="11"/>
  <c r="B2503" i="11"/>
  <c r="A2503" i="11"/>
  <c r="O2502" i="11"/>
  <c r="N2502" i="11"/>
  <c r="E2502" i="11"/>
  <c r="D2502" i="11"/>
  <c r="B2502" i="11"/>
  <c r="A2502" i="11"/>
  <c r="O2501" i="11"/>
  <c r="N2501" i="11"/>
  <c r="E2501" i="11"/>
  <c r="D2501" i="11"/>
  <c r="B2501" i="11"/>
  <c r="A2501" i="11"/>
  <c r="O2500" i="11"/>
  <c r="N2500" i="11"/>
  <c r="E2500" i="11"/>
  <c r="D2500" i="11"/>
  <c r="B2500" i="11"/>
  <c r="A2500" i="11"/>
  <c r="O2499" i="11"/>
  <c r="N2499" i="11"/>
  <c r="E2499" i="11"/>
  <c r="D2499" i="11"/>
  <c r="B2499" i="11"/>
  <c r="A2499" i="11"/>
  <c r="O2498" i="11"/>
  <c r="N2498" i="11"/>
  <c r="E2498" i="11"/>
  <c r="D2498" i="11"/>
  <c r="B2498" i="11"/>
  <c r="A2498" i="11"/>
  <c r="O2497" i="11"/>
  <c r="N2497" i="11"/>
  <c r="E2497" i="11"/>
  <c r="D2497" i="11"/>
  <c r="B2497" i="11"/>
  <c r="A2497" i="11"/>
  <c r="O2496" i="11"/>
  <c r="N2496" i="11"/>
  <c r="E2496" i="11"/>
  <c r="D2496" i="11"/>
  <c r="B2496" i="11"/>
  <c r="A2496" i="11"/>
  <c r="O2495" i="11"/>
  <c r="N2495" i="11"/>
  <c r="E2495" i="11"/>
  <c r="D2495" i="11"/>
  <c r="B2495" i="11"/>
  <c r="A2495" i="11"/>
  <c r="O2494" i="11"/>
  <c r="N2494" i="11"/>
  <c r="E2494" i="11"/>
  <c r="D2494" i="11"/>
  <c r="B2494" i="11"/>
  <c r="A2494" i="11"/>
  <c r="O2493" i="11"/>
  <c r="N2493" i="11"/>
  <c r="E2493" i="11"/>
  <c r="D2493" i="11"/>
  <c r="B2493" i="11"/>
  <c r="A2493" i="11"/>
  <c r="O2492" i="11"/>
  <c r="N2492" i="11"/>
  <c r="E2492" i="11"/>
  <c r="D2492" i="11"/>
  <c r="B2492" i="11"/>
  <c r="A2492" i="11"/>
  <c r="O2491" i="11"/>
  <c r="N2491" i="11"/>
  <c r="E2491" i="11"/>
  <c r="D2491" i="11"/>
  <c r="B2491" i="11"/>
  <c r="A2491" i="11"/>
  <c r="O2490" i="11"/>
  <c r="N2490" i="11"/>
  <c r="E2490" i="11"/>
  <c r="D2490" i="11"/>
  <c r="B2490" i="11"/>
  <c r="A2490" i="11"/>
  <c r="O2489" i="11"/>
  <c r="N2489" i="11"/>
  <c r="E2489" i="11"/>
  <c r="D2489" i="11"/>
  <c r="B2489" i="11"/>
  <c r="A2489" i="11"/>
  <c r="O2488" i="11"/>
  <c r="N2488" i="11"/>
  <c r="E2488" i="11"/>
  <c r="D2488" i="11"/>
  <c r="B2488" i="11"/>
  <c r="A2488" i="11"/>
  <c r="O2487" i="11"/>
  <c r="N2487" i="11"/>
  <c r="E2487" i="11"/>
  <c r="D2487" i="11"/>
  <c r="B2487" i="11"/>
  <c r="A2487" i="11"/>
  <c r="O2486" i="11"/>
  <c r="N2486" i="11"/>
  <c r="E2486" i="11"/>
  <c r="D2486" i="11"/>
  <c r="B2486" i="11"/>
  <c r="A2486" i="11"/>
  <c r="O2485" i="11"/>
  <c r="N2485" i="11"/>
  <c r="E2485" i="11"/>
  <c r="D2485" i="11"/>
  <c r="B2485" i="11"/>
  <c r="A2485" i="11"/>
  <c r="O2484" i="11"/>
  <c r="N2484" i="11"/>
  <c r="E2484" i="11"/>
  <c r="D2484" i="11"/>
  <c r="B2484" i="11"/>
  <c r="A2484" i="11"/>
  <c r="O2483" i="11"/>
  <c r="N2483" i="11"/>
  <c r="E2483" i="11"/>
  <c r="D2483" i="11"/>
  <c r="B2483" i="11"/>
  <c r="A2483" i="11"/>
  <c r="O2482" i="11"/>
  <c r="N2482" i="11"/>
  <c r="E2482" i="11"/>
  <c r="D2482" i="11"/>
  <c r="B2482" i="11"/>
  <c r="A2482" i="11"/>
  <c r="O2481" i="11"/>
  <c r="N2481" i="11"/>
  <c r="E2481" i="11"/>
  <c r="D2481" i="11"/>
  <c r="B2481" i="11"/>
  <c r="A2481" i="11"/>
  <c r="O2480" i="11"/>
  <c r="N2480" i="11"/>
  <c r="E2480" i="11"/>
  <c r="D2480" i="11"/>
  <c r="B2480" i="11"/>
  <c r="A2480" i="11"/>
  <c r="O2479" i="11"/>
  <c r="N2479" i="11"/>
  <c r="E2479" i="11"/>
  <c r="D2479" i="11"/>
  <c r="B2479" i="11"/>
  <c r="A2479" i="11"/>
  <c r="O2478" i="11"/>
  <c r="N2478" i="11"/>
  <c r="E2478" i="11"/>
  <c r="D2478" i="11"/>
  <c r="B2478" i="11"/>
  <c r="A2478" i="11"/>
  <c r="O2477" i="11"/>
  <c r="N2477" i="11"/>
  <c r="E2477" i="11"/>
  <c r="D2477" i="11"/>
  <c r="B2477" i="11"/>
  <c r="A2477" i="11"/>
  <c r="O2476" i="11"/>
  <c r="N2476" i="11"/>
  <c r="E2476" i="11"/>
  <c r="D2476" i="11"/>
  <c r="B2476" i="11"/>
  <c r="A2476" i="11"/>
  <c r="O2475" i="11"/>
  <c r="N2475" i="11"/>
  <c r="E2475" i="11"/>
  <c r="D2475" i="11"/>
  <c r="B2475" i="11"/>
  <c r="A2475" i="11"/>
  <c r="O2474" i="11"/>
  <c r="N2474" i="11"/>
  <c r="E2474" i="11"/>
  <c r="D2474" i="11"/>
  <c r="B2474" i="11"/>
  <c r="A2474" i="11"/>
  <c r="O2473" i="11"/>
  <c r="N2473" i="11"/>
  <c r="E2473" i="11"/>
  <c r="D2473" i="11"/>
  <c r="B2473" i="11"/>
  <c r="A2473" i="11"/>
  <c r="O2472" i="11"/>
  <c r="N2472" i="11"/>
  <c r="E2472" i="11"/>
  <c r="D2472" i="11"/>
  <c r="B2472" i="11"/>
  <c r="A2472" i="11"/>
  <c r="O2471" i="11"/>
  <c r="N2471" i="11"/>
  <c r="E2471" i="11"/>
  <c r="D2471" i="11"/>
  <c r="B2471" i="11"/>
  <c r="A2471" i="11"/>
  <c r="O2470" i="11"/>
  <c r="N2470" i="11"/>
  <c r="E2470" i="11"/>
  <c r="D2470" i="11"/>
  <c r="B2470" i="11"/>
  <c r="A2470" i="11"/>
  <c r="O2469" i="11"/>
  <c r="N2469" i="11"/>
  <c r="E2469" i="11"/>
  <c r="D2469" i="11"/>
  <c r="B2469" i="11"/>
  <c r="A2469" i="11"/>
  <c r="O2468" i="11"/>
  <c r="N2468" i="11"/>
  <c r="E2468" i="11"/>
  <c r="D2468" i="11"/>
  <c r="B2468" i="11"/>
  <c r="A2468" i="11"/>
  <c r="O2467" i="11"/>
  <c r="N2467" i="11"/>
  <c r="E2467" i="11"/>
  <c r="D2467" i="11"/>
  <c r="B2467" i="11"/>
  <c r="A2467" i="11"/>
  <c r="O2466" i="11"/>
  <c r="N2466" i="11"/>
  <c r="E2466" i="11"/>
  <c r="D2466" i="11"/>
  <c r="B2466" i="11"/>
  <c r="A2466" i="11"/>
  <c r="O2465" i="11"/>
  <c r="N2465" i="11"/>
  <c r="E2465" i="11"/>
  <c r="D2465" i="11"/>
  <c r="B2465" i="11"/>
  <c r="A2465" i="11"/>
  <c r="O2464" i="11"/>
  <c r="N2464" i="11"/>
  <c r="E2464" i="11"/>
  <c r="D2464" i="11"/>
  <c r="B2464" i="11"/>
  <c r="A2464" i="11"/>
  <c r="O2463" i="11"/>
  <c r="N2463" i="11"/>
  <c r="E2463" i="11"/>
  <c r="D2463" i="11"/>
  <c r="B2463" i="11"/>
  <c r="A2463" i="11"/>
  <c r="O2462" i="11"/>
  <c r="N2462" i="11"/>
  <c r="E2462" i="11"/>
  <c r="D2462" i="11"/>
  <c r="B2462" i="11"/>
  <c r="A2462" i="11"/>
  <c r="O2461" i="11"/>
  <c r="N2461" i="11"/>
  <c r="E2461" i="11"/>
  <c r="D2461" i="11"/>
  <c r="B2461" i="11"/>
  <c r="A2461" i="11"/>
  <c r="O2460" i="11"/>
  <c r="N2460" i="11"/>
  <c r="E2460" i="11"/>
  <c r="D2460" i="11"/>
  <c r="B2460" i="11"/>
  <c r="A2460" i="11"/>
  <c r="O2459" i="11"/>
  <c r="N2459" i="11"/>
  <c r="E2459" i="11"/>
  <c r="D2459" i="11"/>
  <c r="B2459" i="11"/>
  <c r="A2459" i="11"/>
  <c r="O2458" i="11"/>
  <c r="N2458" i="11"/>
  <c r="E2458" i="11"/>
  <c r="D2458" i="11"/>
  <c r="B2458" i="11"/>
  <c r="A2458" i="11"/>
  <c r="O2457" i="11"/>
  <c r="N2457" i="11"/>
  <c r="E2457" i="11"/>
  <c r="D2457" i="11"/>
  <c r="B2457" i="11"/>
  <c r="A2457" i="11"/>
  <c r="O2456" i="11"/>
  <c r="N2456" i="11"/>
  <c r="E2456" i="11"/>
  <c r="D2456" i="11"/>
  <c r="B2456" i="11"/>
  <c r="A2456" i="11"/>
  <c r="O2455" i="11"/>
  <c r="N2455" i="11"/>
  <c r="E2455" i="11"/>
  <c r="D2455" i="11"/>
  <c r="B2455" i="11"/>
  <c r="A2455" i="11"/>
  <c r="O2454" i="11"/>
  <c r="N2454" i="11"/>
  <c r="E2454" i="11"/>
  <c r="D2454" i="11"/>
  <c r="B2454" i="11"/>
  <c r="A2454" i="11"/>
  <c r="O2453" i="11"/>
  <c r="N2453" i="11"/>
  <c r="E2453" i="11"/>
  <c r="D2453" i="11"/>
  <c r="B2453" i="11"/>
  <c r="A2453" i="11"/>
  <c r="O2452" i="11"/>
  <c r="N2452" i="11"/>
  <c r="E2452" i="11"/>
  <c r="D2452" i="11"/>
  <c r="B2452" i="11"/>
  <c r="A2452" i="11"/>
  <c r="O2451" i="11"/>
  <c r="N2451" i="11"/>
  <c r="E2451" i="11"/>
  <c r="D2451" i="11"/>
  <c r="B2451" i="11"/>
  <c r="A2451" i="11"/>
  <c r="O2450" i="11"/>
  <c r="N2450" i="11"/>
  <c r="E2450" i="11"/>
  <c r="D2450" i="11"/>
  <c r="B2450" i="11"/>
  <c r="A2450" i="11"/>
  <c r="O2449" i="11"/>
  <c r="N2449" i="11"/>
  <c r="E2449" i="11"/>
  <c r="D2449" i="11"/>
  <c r="B2449" i="11"/>
  <c r="A2449" i="11"/>
  <c r="O2448" i="11"/>
  <c r="N2448" i="11"/>
  <c r="E2448" i="11"/>
  <c r="D2448" i="11"/>
  <c r="B2448" i="11"/>
  <c r="A2448" i="11"/>
  <c r="O2447" i="11"/>
  <c r="N2447" i="11"/>
  <c r="E2447" i="11"/>
  <c r="D2447" i="11"/>
  <c r="B2447" i="11"/>
  <c r="A2447" i="11"/>
  <c r="O2446" i="11"/>
  <c r="N2446" i="11"/>
  <c r="E2446" i="11"/>
  <c r="D2446" i="11"/>
  <c r="B2446" i="11"/>
  <c r="A2446" i="11"/>
  <c r="O2445" i="11"/>
  <c r="N2445" i="11"/>
  <c r="E2445" i="11"/>
  <c r="D2445" i="11"/>
  <c r="B2445" i="11"/>
  <c r="A2445" i="11"/>
  <c r="O2444" i="11"/>
  <c r="N2444" i="11"/>
  <c r="E2444" i="11"/>
  <c r="D2444" i="11"/>
  <c r="B2444" i="11"/>
  <c r="A2444" i="11"/>
  <c r="O2443" i="11"/>
  <c r="N2443" i="11"/>
  <c r="E2443" i="11"/>
  <c r="D2443" i="11"/>
  <c r="B2443" i="11"/>
  <c r="A2443" i="11"/>
  <c r="O2442" i="11"/>
  <c r="N2442" i="11"/>
  <c r="E2442" i="11"/>
  <c r="D2442" i="11"/>
  <c r="B2442" i="11"/>
  <c r="A2442" i="11"/>
  <c r="O2441" i="11"/>
  <c r="N2441" i="11"/>
  <c r="E2441" i="11"/>
  <c r="D2441" i="11"/>
  <c r="B2441" i="11"/>
  <c r="A2441" i="11"/>
  <c r="O2440" i="11"/>
  <c r="N2440" i="11"/>
  <c r="E2440" i="11"/>
  <c r="D2440" i="11"/>
  <c r="B2440" i="11"/>
  <c r="A2440" i="11"/>
  <c r="O2439" i="11"/>
  <c r="N2439" i="11"/>
  <c r="E2439" i="11"/>
  <c r="D2439" i="11"/>
  <c r="B2439" i="11"/>
  <c r="A2439" i="11"/>
  <c r="O2438" i="11"/>
  <c r="N2438" i="11"/>
  <c r="E2438" i="11"/>
  <c r="D2438" i="11"/>
  <c r="B2438" i="11"/>
  <c r="A2438" i="11"/>
  <c r="O2437" i="11"/>
  <c r="N2437" i="11"/>
  <c r="E2437" i="11"/>
  <c r="D2437" i="11"/>
  <c r="B2437" i="11"/>
  <c r="A2437" i="11"/>
  <c r="O2436" i="11"/>
  <c r="N2436" i="11"/>
  <c r="E2436" i="11"/>
  <c r="D2436" i="11"/>
  <c r="B2436" i="11"/>
  <c r="A2436" i="11"/>
  <c r="O2435" i="11"/>
  <c r="N2435" i="11"/>
  <c r="E2435" i="11"/>
  <c r="D2435" i="11"/>
  <c r="B2435" i="11"/>
  <c r="A2435" i="11"/>
  <c r="O2434" i="11"/>
  <c r="N2434" i="11"/>
  <c r="E2434" i="11"/>
  <c r="D2434" i="11"/>
  <c r="B2434" i="11"/>
  <c r="A2434" i="11"/>
  <c r="O2433" i="11"/>
  <c r="N2433" i="11"/>
  <c r="E2433" i="11"/>
  <c r="D2433" i="11"/>
  <c r="B2433" i="11"/>
  <c r="A2433" i="11"/>
  <c r="O2432" i="11"/>
  <c r="N2432" i="11"/>
  <c r="E2432" i="11"/>
  <c r="D2432" i="11"/>
  <c r="B2432" i="11"/>
  <c r="A2432" i="11"/>
  <c r="O2431" i="11"/>
  <c r="N2431" i="11"/>
  <c r="E2431" i="11"/>
  <c r="D2431" i="11"/>
  <c r="B2431" i="11"/>
  <c r="A2431" i="11"/>
  <c r="O2430" i="11"/>
  <c r="N2430" i="11"/>
  <c r="E2430" i="11"/>
  <c r="D2430" i="11"/>
  <c r="B2430" i="11"/>
  <c r="A2430" i="11"/>
  <c r="O2429" i="11"/>
  <c r="N2429" i="11"/>
  <c r="E2429" i="11"/>
  <c r="D2429" i="11"/>
  <c r="B2429" i="11"/>
  <c r="A2429" i="11"/>
  <c r="O2428" i="11"/>
  <c r="N2428" i="11"/>
  <c r="E2428" i="11"/>
  <c r="D2428" i="11"/>
  <c r="B2428" i="11"/>
  <c r="A2428" i="11"/>
  <c r="O2427" i="11"/>
  <c r="N2427" i="11"/>
  <c r="E2427" i="11"/>
  <c r="D2427" i="11"/>
  <c r="B2427" i="11"/>
  <c r="A2427" i="11"/>
  <c r="O2426" i="11"/>
  <c r="N2426" i="11"/>
  <c r="E2426" i="11"/>
  <c r="D2426" i="11"/>
  <c r="B2426" i="11"/>
  <c r="A2426" i="11"/>
  <c r="O2425" i="11"/>
  <c r="N2425" i="11"/>
  <c r="E2425" i="11"/>
  <c r="D2425" i="11"/>
  <c r="B2425" i="11"/>
  <c r="A2425" i="11"/>
  <c r="O2424" i="11"/>
  <c r="N2424" i="11"/>
  <c r="E2424" i="11"/>
  <c r="D2424" i="11"/>
  <c r="B2424" i="11"/>
  <c r="A2424" i="11"/>
  <c r="O2423" i="11"/>
  <c r="N2423" i="11"/>
  <c r="E2423" i="11"/>
  <c r="D2423" i="11"/>
  <c r="B2423" i="11"/>
  <c r="A2423" i="11"/>
  <c r="O2422" i="11"/>
  <c r="N2422" i="11"/>
  <c r="E2422" i="11"/>
  <c r="D2422" i="11"/>
  <c r="B2422" i="11"/>
  <c r="A2422" i="11"/>
  <c r="O2421" i="11"/>
  <c r="N2421" i="11"/>
  <c r="E2421" i="11"/>
  <c r="D2421" i="11"/>
  <c r="B2421" i="11"/>
  <c r="A2421" i="11"/>
  <c r="O2420" i="11"/>
  <c r="N2420" i="11"/>
  <c r="E2420" i="11"/>
  <c r="D2420" i="11"/>
  <c r="B2420" i="11"/>
  <c r="A2420" i="11"/>
  <c r="O2419" i="11"/>
  <c r="N2419" i="11"/>
  <c r="E2419" i="11"/>
  <c r="D2419" i="11"/>
  <c r="B2419" i="11"/>
  <c r="A2419" i="11"/>
  <c r="O2418" i="11"/>
  <c r="N2418" i="11"/>
  <c r="E2418" i="11"/>
  <c r="D2418" i="11"/>
  <c r="B2418" i="11"/>
  <c r="A2418" i="11"/>
  <c r="O2417" i="11"/>
  <c r="N2417" i="11"/>
  <c r="E2417" i="11"/>
  <c r="D2417" i="11"/>
  <c r="B2417" i="11"/>
  <c r="A2417" i="11"/>
  <c r="O2416" i="11"/>
  <c r="N2416" i="11"/>
  <c r="E2416" i="11"/>
  <c r="D2416" i="11"/>
  <c r="B2416" i="11"/>
  <c r="A2416" i="11"/>
  <c r="O2415" i="11"/>
  <c r="N2415" i="11"/>
  <c r="E2415" i="11"/>
  <c r="D2415" i="11"/>
  <c r="B2415" i="11"/>
  <c r="A2415" i="11"/>
  <c r="O2414" i="11"/>
  <c r="N2414" i="11"/>
  <c r="E2414" i="11"/>
  <c r="D2414" i="11"/>
  <c r="B2414" i="11"/>
  <c r="A2414" i="11"/>
  <c r="O2413" i="11"/>
  <c r="N2413" i="11"/>
  <c r="E2413" i="11"/>
  <c r="D2413" i="11"/>
  <c r="B2413" i="11"/>
  <c r="A2413" i="11"/>
  <c r="O2412" i="11"/>
  <c r="N2412" i="11"/>
  <c r="E2412" i="11"/>
  <c r="D2412" i="11"/>
  <c r="B2412" i="11"/>
  <c r="A2412" i="11"/>
  <c r="O2411" i="11"/>
  <c r="N2411" i="11"/>
  <c r="E2411" i="11"/>
  <c r="D2411" i="11"/>
  <c r="B2411" i="11"/>
  <c r="A2411" i="11"/>
  <c r="O2410" i="11"/>
  <c r="N2410" i="11"/>
  <c r="E2410" i="11"/>
  <c r="D2410" i="11"/>
  <c r="B2410" i="11"/>
  <c r="A2410" i="11"/>
  <c r="O2409" i="11"/>
  <c r="N2409" i="11"/>
  <c r="E2409" i="11"/>
  <c r="D2409" i="11"/>
  <c r="B2409" i="11"/>
  <c r="A2409" i="11"/>
  <c r="O2408" i="11"/>
  <c r="N2408" i="11"/>
  <c r="E2408" i="11"/>
  <c r="D2408" i="11"/>
  <c r="B2408" i="11"/>
  <c r="A2408" i="11"/>
  <c r="O2407" i="11"/>
  <c r="N2407" i="11"/>
  <c r="E2407" i="11"/>
  <c r="D2407" i="11"/>
  <c r="B2407" i="11"/>
  <c r="A2407" i="11"/>
  <c r="O2406" i="11"/>
  <c r="N2406" i="11"/>
  <c r="E2406" i="11"/>
  <c r="D2406" i="11"/>
  <c r="B2406" i="11"/>
  <c r="A2406" i="11"/>
  <c r="O2405" i="11"/>
  <c r="N2405" i="11"/>
  <c r="E2405" i="11"/>
  <c r="D2405" i="11"/>
  <c r="B2405" i="11"/>
  <c r="A2405" i="11"/>
  <c r="O2404" i="11"/>
  <c r="N2404" i="11"/>
  <c r="E2404" i="11"/>
  <c r="D2404" i="11"/>
  <c r="B2404" i="11"/>
  <c r="A2404" i="11"/>
  <c r="O2403" i="11"/>
  <c r="N2403" i="11"/>
  <c r="E2403" i="11"/>
  <c r="D2403" i="11"/>
  <c r="B2403" i="11"/>
  <c r="A2403" i="11"/>
  <c r="O2402" i="11"/>
  <c r="N2402" i="11"/>
  <c r="E2402" i="11"/>
  <c r="D2402" i="11"/>
  <c r="B2402" i="11"/>
  <c r="A2402" i="11"/>
  <c r="O2401" i="11"/>
  <c r="N2401" i="11"/>
  <c r="E2401" i="11"/>
  <c r="D2401" i="11"/>
  <c r="B2401" i="11"/>
  <c r="A2401" i="11"/>
  <c r="O2400" i="11"/>
  <c r="N2400" i="11"/>
  <c r="E2400" i="11"/>
  <c r="D2400" i="11"/>
  <c r="B2400" i="11"/>
  <c r="A2400" i="11"/>
  <c r="O2399" i="11"/>
  <c r="N2399" i="11"/>
  <c r="E2399" i="11"/>
  <c r="D2399" i="11"/>
  <c r="B2399" i="11"/>
  <c r="A2399" i="11"/>
  <c r="O2398" i="11"/>
  <c r="N2398" i="11"/>
  <c r="E2398" i="11"/>
  <c r="D2398" i="11"/>
  <c r="B2398" i="11"/>
  <c r="A2398" i="11"/>
  <c r="O2397" i="11"/>
  <c r="N2397" i="11"/>
  <c r="E2397" i="11"/>
  <c r="D2397" i="11"/>
  <c r="B2397" i="11"/>
  <c r="A2397" i="11"/>
  <c r="O2396" i="11"/>
  <c r="N2396" i="11"/>
  <c r="E2396" i="11"/>
  <c r="D2396" i="11"/>
  <c r="B2396" i="11"/>
  <c r="A2396" i="11"/>
  <c r="O2395" i="11"/>
  <c r="N2395" i="11"/>
  <c r="E2395" i="11"/>
  <c r="D2395" i="11"/>
  <c r="B2395" i="11"/>
  <c r="A2395" i="11"/>
  <c r="O2394" i="11"/>
  <c r="N2394" i="11"/>
  <c r="E2394" i="11"/>
  <c r="D2394" i="11"/>
  <c r="B2394" i="11"/>
  <c r="A2394" i="11"/>
  <c r="O2393" i="11"/>
  <c r="N2393" i="11"/>
  <c r="E2393" i="11"/>
  <c r="D2393" i="11"/>
  <c r="B2393" i="11"/>
  <c r="A2393" i="11"/>
  <c r="O2392" i="11"/>
  <c r="N2392" i="11"/>
  <c r="E2392" i="11"/>
  <c r="D2392" i="11"/>
  <c r="B2392" i="11"/>
  <c r="A2392" i="11"/>
  <c r="O2391" i="11"/>
  <c r="N2391" i="11"/>
  <c r="E2391" i="11"/>
  <c r="D2391" i="11"/>
  <c r="B2391" i="11"/>
  <c r="A2391" i="11"/>
  <c r="O2390" i="11"/>
  <c r="N2390" i="11"/>
  <c r="E2390" i="11"/>
  <c r="D2390" i="11"/>
  <c r="B2390" i="11"/>
  <c r="A2390" i="11"/>
  <c r="O2389" i="11"/>
  <c r="N2389" i="11"/>
  <c r="E2389" i="11"/>
  <c r="D2389" i="11"/>
  <c r="B2389" i="11"/>
  <c r="A2389" i="11"/>
  <c r="O2388" i="11"/>
  <c r="N2388" i="11"/>
  <c r="E2388" i="11"/>
  <c r="D2388" i="11"/>
  <c r="B2388" i="11"/>
  <c r="A2388" i="11"/>
  <c r="O2387" i="11"/>
  <c r="N2387" i="11"/>
  <c r="E2387" i="11"/>
  <c r="D2387" i="11"/>
  <c r="B2387" i="11"/>
  <c r="A2387" i="11"/>
  <c r="O2386" i="11"/>
  <c r="N2386" i="11"/>
  <c r="E2386" i="11"/>
  <c r="D2386" i="11"/>
  <c r="B2386" i="11"/>
  <c r="A2386" i="11"/>
  <c r="O2385" i="11"/>
  <c r="N2385" i="11"/>
  <c r="E2385" i="11"/>
  <c r="D2385" i="11"/>
  <c r="B2385" i="11"/>
  <c r="A2385" i="11"/>
  <c r="O2384" i="11"/>
  <c r="N2384" i="11"/>
  <c r="E2384" i="11"/>
  <c r="D2384" i="11"/>
  <c r="B2384" i="11"/>
  <c r="A2384" i="11"/>
  <c r="O2383" i="11"/>
  <c r="N2383" i="11"/>
  <c r="E2383" i="11"/>
  <c r="D2383" i="11"/>
  <c r="B2383" i="11"/>
  <c r="A2383" i="11"/>
  <c r="O2382" i="11"/>
  <c r="N2382" i="11"/>
  <c r="E2382" i="11"/>
  <c r="D2382" i="11"/>
  <c r="B2382" i="11"/>
  <c r="A2382" i="11"/>
  <c r="O2381" i="11"/>
  <c r="N2381" i="11"/>
  <c r="E2381" i="11"/>
  <c r="D2381" i="11"/>
  <c r="B2381" i="11"/>
  <c r="A2381" i="11"/>
  <c r="O2380" i="11"/>
  <c r="N2380" i="11"/>
  <c r="E2380" i="11"/>
  <c r="D2380" i="11"/>
  <c r="B2380" i="11"/>
  <c r="A2380" i="11"/>
  <c r="O2379" i="11"/>
  <c r="N2379" i="11"/>
  <c r="E2379" i="11"/>
  <c r="D2379" i="11"/>
  <c r="B2379" i="11"/>
  <c r="A2379" i="11"/>
  <c r="O2378" i="11"/>
  <c r="N2378" i="11"/>
  <c r="E2378" i="11"/>
  <c r="D2378" i="11"/>
  <c r="B2378" i="11"/>
  <c r="A2378" i="11"/>
  <c r="O2377" i="11"/>
  <c r="N2377" i="11"/>
  <c r="E2377" i="11"/>
  <c r="D2377" i="11"/>
  <c r="B2377" i="11"/>
  <c r="A2377" i="11"/>
  <c r="O2376" i="11"/>
  <c r="N2376" i="11"/>
  <c r="E2376" i="11"/>
  <c r="D2376" i="11"/>
  <c r="B2376" i="11"/>
  <c r="A2376" i="11"/>
  <c r="O2375" i="11"/>
  <c r="N2375" i="11"/>
  <c r="E2375" i="11"/>
  <c r="D2375" i="11"/>
  <c r="B2375" i="11"/>
  <c r="A2375" i="11"/>
  <c r="O2374" i="11"/>
  <c r="N2374" i="11"/>
  <c r="E2374" i="11"/>
  <c r="D2374" i="11"/>
  <c r="B2374" i="11"/>
  <c r="A2374" i="11"/>
  <c r="O2373" i="11"/>
  <c r="N2373" i="11"/>
  <c r="E2373" i="11"/>
  <c r="D2373" i="11"/>
  <c r="B2373" i="11"/>
  <c r="A2373" i="11"/>
  <c r="O2372" i="11"/>
  <c r="N2372" i="11"/>
  <c r="E2372" i="11"/>
  <c r="D2372" i="11"/>
  <c r="B2372" i="11"/>
  <c r="A2372" i="11"/>
  <c r="O2371" i="11"/>
  <c r="N2371" i="11"/>
  <c r="E2371" i="11"/>
  <c r="D2371" i="11"/>
  <c r="B2371" i="11"/>
  <c r="A2371" i="11"/>
  <c r="O2370" i="11"/>
  <c r="N2370" i="11"/>
  <c r="E2370" i="11"/>
  <c r="D2370" i="11"/>
  <c r="B2370" i="11"/>
  <c r="A2370" i="11"/>
  <c r="O2369" i="11"/>
  <c r="N2369" i="11"/>
  <c r="E2369" i="11"/>
  <c r="D2369" i="11"/>
  <c r="B2369" i="11"/>
  <c r="A2369" i="11"/>
  <c r="O2368" i="11"/>
  <c r="N2368" i="11"/>
  <c r="E2368" i="11"/>
  <c r="D2368" i="11"/>
  <c r="B2368" i="11"/>
  <c r="A2368" i="11"/>
  <c r="O2367" i="11"/>
  <c r="N2367" i="11"/>
  <c r="E2367" i="11"/>
  <c r="D2367" i="11"/>
  <c r="B2367" i="11"/>
  <c r="A2367" i="11"/>
  <c r="O2366" i="11"/>
  <c r="N2366" i="11"/>
  <c r="E2366" i="11"/>
  <c r="D2366" i="11"/>
  <c r="B2366" i="11"/>
  <c r="A2366" i="11"/>
  <c r="O2365" i="11"/>
  <c r="N2365" i="11"/>
  <c r="E2365" i="11"/>
  <c r="D2365" i="11"/>
  <c r="B2365" i="11"/>
  <c r="A2365" i="11"/>
  <c r="O2364" i="11"/>
  <c r="N2364" i="11"/>
  <c r="E2364" i="11"/>
  <c r="D2364" i="11"/>
  <c r="B2364" i="11"/>
  <c r="A2364" i="11"/>
  <c r="O2363" i="11"/>
  <c r="N2363" i="11"/>
  <c r="E2363" i="11"/>
  <c r="D2363" i="11"/>
  <c r="B2363" i="11"/>
  <c r="A2363" i="11"/>
  <c r="O2362" i="11"/>
  <c r="N2362" i="11"/>
  <c r="E2362" i="11"/>
  <c r="D2362" i="11"/>
  <c r="B2362" i="11"/>
  <c r="A2362" i="11"/>
  <c r="O2361" i="11"/>
  <c r="N2361" i="11"/>
  <c r="E2361" i="11"/>
  <c r="D2361" i="11"/>
  <c r="B2361" i="11"/>
  <c r="A2361" i="11"/>
  <c r="O2360" i="11"/>
  <c r="N2360" i="11"/>
  <c r="E2360" i="11"/>
  <c r="D2360" i="11"/>
  <c r="B2360" i="11"/>
  <c r="A2360" i="11"/>
  <c r="O2359" i="11"/>
  <c r="N2359" i="11"/>
  <c r="E2359" i="11"/>
  <c r="D2359" i="11"/>
  <c r="B2359" i="11"/>
  <c r="A2359" i="11"/>
  <c r="O2358" i="11"/>
  <c r="N2358" i="11"/>
  <c r="E2358" i="11"/>
  <c r="D2358" i="11"/>
  <c r="B2358" i="11"/>
  <c r="A2358" i="11"/>
  <c r="O2357" i="11"/>
  <c r="N2357" i="11"/>
  <c r="E2357" i="11"/>
  <c r="D2357" i="11"/>
  <c r="B2357" i="11"/>
  <c r="A2357" i="11"/>
  <c r="O2356" i="11"/>
  <c r="N2356" i="11"/>
  <c r="E2356" i="11"/>
  <c r="D2356" i="11"/>
  <c r="B2356" i="11"/>
  <c r="A2356" i="11"/>
  <c r="O2355" i="11"/>
  <c r="N2355" i="11"/>
  <c r="E2355" i="11"/>
  <c r="D2355" i="11"/>
  <c r="B2355" i="11"/>
  <c r="A2355" i="11"/>
  <c r="O2354" i="11"/>
  <c r="N2354" i="11"/>
  <c r="E2354" i="11"/>
  <c r="D2354" i="11"/>
  <c r="B2354" i="11"/>
  <c r="A2354" i="11"/>
  <c r="O2353" i="11"/>
  <c r="N2353" i="11"/>
  <c r="E2353" i="11"/>
  <c r="D2353" i="11"/>
  <c r="B2353" i="11"/>
  <c r="A2353" i="11"/>
  <c r="O2352" i="11"/>
  <c r="N2352" i="11"/>
  <c r="E2352" i="11"/>
  <c r="D2352" i="11"/>
  <c r="B2352" i="11"/>
  <c r="A2352" i="11"/>
  <c r="O2351" i="11"/>
  <c r="N2351" i="11"/>
  <c r="E2351" i="11"/>
  <c r="D2351" i="11"/>
  <c r="B2351" i="11"/>
  <c r="A2351" i="11"/>
  <c r="O2350" i="11"/>
  <c r="N2350" i="11"/>
  <c r="E2350" i="11"/>
  <c r="D2350" i="11"/>
  <c r="B2350" i="11"/>
  <c r="A2350" i="11"/>
  <c r="O2349" i="11"/>
  <c r="N2349" i="11"/>
  <c r="E2349" i="11"/>
  <c r="D2349" i="11"/>
  <c r="B2349" i="11"/>
  <c r="A2349" i="11"/>
  <c r="O2348" i="11"/>
  <c r="N2348" i="11"/>
  <c r="E2348" i="11"/>
  <c r="D2348" i="11"/>
  <c r="B2348" i="11"/>
  <c r="A2348" i="11"/>
  <c r="O2347" i="11"/>
  <c r="N2347" i="11"/>
  <c r="E2347" i="11"/>
  <c r="D2347" i="11"/>
  <c r="B2347" i="11"/>
  <c r="A2347" i="11"/>
  <c r="O2346" i="11"/>
  <c r="N2346" i="11"/>
  <c r="E2346" i="11"/>
  <c r="D2346" i="11"/>
  <c r="B2346" i="11"/>
  <c r="A2346" i="11"/>
  <c r="O2345" i="11"/>
  <c r="N2345" i="11"/>
  <c r="E2345" i="11"/>
  <c r="D2345" i="11"/>
  <c r="B2345" i="11"/>
  <c r="A2345" i="11"/>
  <c r="O2344" i="11"/>
  <c r="N2344" i="11"/>
  <c r="E2344" i="11"/>
  <c r="D2344" i="11"/>
  <c r="B2344" i="11"/>
  <c r="A2344" i="11"/>
  <c r="O2343" i="11"/>
  <c r="N2343" i="11"/>
  <c r="E2343" i="11"/>
  <c r="D2343" i="11"/>
  <c r="B2343" i="11"/>
  <c r="A2343" i="11"/>
  <c r="O2342" i="11"/>
  <c r="N2342" i="11"/>
  <c r="E2342" i="11"/>
  <c r="D2342" i="11"/>
  <c r="B2342" i="11"/>
  <c r="A2342" i="11"/>
  <c r="O2341" i="11"/>
  <c r="N2341" i="11"/>
  <c r="E2341" i="11"/>
  <c r="D2341" i="11"/>
  <c r="B2341" i="11"/>
  <c r="A2341" i="11"/>
  <c r="O2340" i="11"/>
  <c r="N2340" i="11"/>
  <c r="E2340" i="11"/>
  <c r="D2340" i="11"/>
  <c r="B2340" i="11"/>
  <c r="A2340" i="11"/>
  <c r="O2339" i="11"/>
  <c r="N2339" i="11"/>
  <c r="E2339" i="11"/>
  <c r="D2339" i="11"/>
  <c r="B2339" i="11"/>
  <c r="A2339" i="11"/>
  <c r="O2338" i="11"/>
  <c r="N2338" i="11"/>
  <c r="E2338" i="11"/>
  <c r="D2338" i="11"/>
  <c r="B2338" i="11"/>
  <c r="A2338" i="11"/>
  <c r="O2337" i="11"/>
  <c r="N2337" i="11"/>
  <c r="E2337" i="11"/>
  <c r="D2337" i="11"/>
  <c r="B2337" i="11"/>
  <c r="A2337" i="11"/>
  <c r="O2336" i="11"/>
  <c r="N2336" i="11"/>
  <c r="E2336" i="11"/>
  <c r="D2336" i="11"/>
  <c r="B2336" i="11"/>
  <c r="A2336" i="11"/>
  <c r="O2335" i="11"/>
  <c r="N2335" i="11"/>
  <c r="E2335" i="11"/>
  <c r="D2335" i="11"/>
  <c r="B2335" i="11"/>
  <c r="A2335" i="11"/>
  <c r="O2334" i="11"/>
  <c r="N2334" i="11"/>
  <c r="E2334" i="11"/>
  <c r="D2334" i="11"/>
  <c r="B2334" i="11"/>
  <c r="A2334" i="11"/>
  <c r="O2333" i="11"/>
  <c r="N2333" i="11"/>
  <c r="E2333" i="11"/>
  <c r="D2333" i="11"/>
  <c r="B2333" i="11"/>
  <c r="A2333" i="11"/>
  <c r="O2332" i="11"/>
  <c r="N2332" i="11"/>
  <c r="E2332" i="11"/>
  <c r="D2332" i="11"/>
  <c r="B2332" i="11"/>
  <c r="A2332" i="11"/>
  <c r="O2331" i="11"/>
  <c r="N2331" i="11"/>
  <c r="E2331" i="11"/>
  <c r="D2331" i="11"/>
  <c r="B2331" i="11"/>
  <c r="A2331" i="11"/>
  <c r="O2330" i="11"/>
  <c r="N2330" i="11"/>
  <c r="E2330" i="11"/>
  <c r="D2330" i="11"/>
  <c r="B2330" i="11"/>
  <c r="A2330" i="11"/>
  <c r="O2329" i="11"/>
  <c r="N2329" i="11"/>
  <c r="E2329" i="11"/>
  <c r="D2329" i="11"/>
  <c r="B2329" i="11"/>
  <c r="A2329" i="11"/>
  <c r="O2328" i="11"/>
  <c r="N2328" i="11"/>
  <c r="E2328" i="11"/>
  <c r="D2328" i="11"/>
  <c r="B2328" i="11"/>
  <c r="A2328" i="11"/>
  <c r="O2327" i="11"/>
  <c r="N2327" i="11"/>
  <c r="E2327" i="11"/>
  <c r="D2327" i="11"/>
  <c r="B2327" i="11"/>
  <c r="A2327" i="11"/>
  <c r="O2326" i="11"/>
  <c r="N2326" i="11"/>
  <c r="E2326" i="11"/>
  <c r="D2326" i="11"/>
  <c r="B2326" i="11"/>
  <c r="A2326" i="11"/>
  <c r="O2325" i="11"/>
  <c r="N2325" i="11"/>
  <c r="E2325" i="11"/>
  <c r="D2325" i="11"/>
  <c r="B2325" i="11"/>
  <c r="A2325" i="11"/>
  <c r="O2324" i="11"/>
  <c r="N2324" i="11"/>
  <c r="E2324" i="11"/>
  <c r="D2324" i="11"/>
  <c r="B2324" i="11"/>
  <c r="A2324" i="11"/>
  <c r="O2323" i="11"/>
  <c r="N2323" i="11"/>
  <c r="E2323" i="11"/>
  <c r="D2323" i="11"/>
  <c r="B2323" i="11"/>
  <c r="A2323" i="11"/>
  <c r="O2322" i="11"/>
  <c r="N2322" i="11"/>
  <c r="E2322" i="11"/>
  <c r="D2322" i="11"/>
  <c r="B2322" i="11"/>
  <c r="A2322" i="11"/>
  <c r="O2321" i="11"/>
  <c r="N2321" i="11"/>
  <c r="E2321" i="11"/>
  <c r="D2321" i="11"/>
  <c r="B2321" i="11"/>
  <c r="A2321" i="11"/>
  <c r="O2320" i="11"/>
  <c r="N2320" i="11"/>
  <c r="E2320" i="11"/>
  <c r="D2320" i="11"/>
  <c r="B2320" i="11"/>
  <c r="A2320" i="11"/>
  <c r="O2319" i="11"/>
  <c r="N2319" i="11"/>
  <c r="E2319" i="11"/>
  <c r="D2319" i="11"/>
  <c r="B2319" i="11"/>
  <c r="A2319" i="11"/>
  <c r="O2318" i="11"/>
  <c r="N2318" i="11"/>
  <c r="E2318" i="11"/>
  <c r="D2318" i="11"/>
  <c r="B2318" i="11"/>
  <c r="A2318" i="11"/>
  <c r="O2317" i="11"/>
  <c r="N2317" i="11"/>
  <c r="E2317" i="11"/>
  <c r="D2317" i="11"/>
  <c r="B2317" i="11"/>
  <c r="A2317" i="11"/>
  <c r="O2316" i="11"/>
  <c r="N2316" i="11"/>
  <c r="E2316" i="11"/>
  <c r="D2316" i="11"/>
  <c r="B2316" i="11"/>
  <c r="A2316" i="11"/>
  <c r="O2315" i="11"/>
  <c r="N2315" i="11"/>
  <c r="E2315" i="11"/>
  <c r="D2315" i="11"/>
  <c r="B2315" i="11"/>
  <c r="A2315" i="11"/>
  <c r="O2314" i="11"/>
  <c r="N2314" i="11"/>
  <c r="E2314" i="11"/>
  <c r="D2314" i="11"/>
  <c r="B2314" i="11"/>
  <c r="A2314" i="11"/>
  <c r="O2313" i="11"/>
  <c r="N2313" i="11"/>
  <c r="E2313" i="11"/>
  <c r="D2313" i="11"/>
  <c r="B2313" i="11"/>
  <c r="A2313" i="11"/>
  <c r="O2312" i="11"/>
  <c r="N2312" i="11"/>
  <c r="E2312" i="11"/>
  <c r="D2312" i="11"/>
  <c r="B2312" i="11"/>
  <c r="A2312" i="11"/>
  <c r="O2311" i="11"/>
  <c r="N2311" i="11"/>
  <c r="E2311" i="11"/>
  <c r="D2311" i="11"/>
  <c r="B2311" i="11"/>
  <c r="A2311" i="11"/>
  <c r="O2310" i="11"/>
  <c r="N2310" i="11"/>
  <c r="E2310" i="11"/>
  <c r="D2310" i="11"/>
  <c r="B2310" i="11"/>
  <c r="A2310" i="11"/>
  <c r="O2309" i="11"/>
  <c r="N2309" i="11"/>
  <c r="E2309" i="11"/>
  <c r="D2309" i="11"/>
  <c r="B2309" i="11"/>
  <c r="A2309" i="11"/>
  <c r="O2308" i="11"/>
  <c r="N2308" i="11"/>
  <c r="E2308" i="11"/>
  <c r="D2308" i="11"/>
  <c r="B2308" i="11"/>
  <c r="A2308" i="11"/>
  <c r="O2307" i="11"/>
  <c r="N2307" i="11"/>
  <c r="E2307" i="11"/>
  <c r="D2307" i="11"/>
  <c r="B2307" i="11"/>
  <c r="A2307" i="11"/>
  <c r="O2306" i="11"/>
  <c r="N2306" i="11"/>
  <c r="E2306" i="11"/>
  <c r="D2306" i="11"/>
  <c r="B2306" i="11"/>
  <c r="A2306" i="11"/>
  <c r="O2305" i="11"/>
  <c r="N2305" i="11"/>
  <c r="E2305" i="11"/>
  <c r="D2305" i="11"/>
  <c r="B2305" i="11"/>
  <c r="A2305" i="11"/>
  <c r="O2304" i="11"/>
  <c r="N2304" i="11"/>
  <c r="E2304" i="11"/>
  <c r="D2304" i="11"/>
  <c r="B2304" i="11"/>
  <c r="A2304" i="11"/>
  <c r="O2303" i="11"/>
  <c r="N2303" i="11"/>
  <c r="E2303" i="11"/>
  <c r="D2303" i="11"/>
  <c r="B2303" i="11"/>
  <c r="A2303" i="11"/>
  <c r="O2302" i="11"/>
  <c r="N2302" i="11"/>
  <c r="E2302" i="11"/>
  <c r="D2302" i="11"/>
  <c r="B2302" i="11"/>
  <c r="A2302" i="11"/>
  <c r="O2301" i="11"/>
  <c r="N2301" i="11"/>
  <c r="E2301" i="11"/>
  <c r="D2301" i="11"/>
  <c r="B2301" i="11"/>
  <c r="A2301" i="11"/>
  <c r="O2300" i="11"/>
  <c r="N2300" i="11"/>
  <c r="E2300" i="11"/>
  <c r="D2300" i="11"/>
  <c r="B2300" i="11"/>
  <c r="A2300" i="11"/>
  <c r="O2299" i="11"/>
  <c r="N2299" i="11"/>
  <c r="E2299" i="11"/>
  <c r="D2299" i="11"/>
  <c r="B2299" i="11"/>
  <c r="A2299" i="11"/>
  <c r="O2298" i="11"/>
  <c r="N2298" i="11"/>
  <c r="E2298" i="11"/>
  <c r="D2298" i="11"/>
  <c r="B2298" i="11"/>
  <c r="A2298" i="11"/>
  <c r="O2297" i="11"/>
  <c r="N2297" i="11"/>
  <c r="E2297" i="11"/>
  <c r="D2297" i="11"/>
  <c r="B2297" i="11"/>
  <c r="A2297" i="11"/>
  <c r="O2296" i="11"/>
  <c r="N2296" i="11"/>
  <c r="E2296" i="11"/>
  <c r="D2296" i="11"/>
  <c r="B2296" i="11"/>
  <c r="A2296" i="11"/>
  <c r="O2295" i="11"/>
  <c r="N2295" i="11"/>
  <c r="E2295" i="11"/>
  <c r="D2295" i="11"/>
  <c r="B2295" i="11"/>
  <c r="A2295" i="11"/>
  <c r="O2294" i="11"/>
  <c r="N2294" i="11"/>
  <c r="E2294" i="11"/>
  <c r="D2294" i="11"/>
  <c r="B2294" i="11"/>
  <c r="A2294" i="11"/>
  <c r="O2293" i="11"/>
  <c r="N2293" i="11"/>
  <c r="E2293" i="11"/>
  <c r="D2293" i="11"/>
  <c r="B2293" i="11"/>
  <c r="A2293" i="11"/>
  <c r="O2292" i="11"/>
  <c r="N2292" i="11"/>
  <c r="E2292" i="11"/>
  <c r="D2292" i="11"/>
  <c r="B2292" i="11"/>
  <c r="A2292" i="11"/>
  <c r="O2291" i="11"/>
  <c r="N2291" i="11"/>
  <c r="E2291" i="11"/>
  <c r="D2291" i="11"/>
  <c r="B2291" i="11"/>
  <c r="A2291" i="11"/>
  <c r="O2290" i="11"/>
  <c r="N2290" i="11"/>
  <c r="E2290" i="11"/>
  <c r="D2290" i="11"/>
  <c r="B2290" i="11"/>
  <c r="A2290" i="11"/>
  <c r="O2289" i="11"/>
  <c r="N2289" i="11"/>
  <c r="E2289" i="11"/>
  <c r="D2289" i="11"/>
  <c r="B2289" i="11"/>
  <c r="A2289" i="11"/>
  <c r="O2288" i="11"/>
  <c r="N2288" i="11"/>
  <c r="E2288" i="11"/>
  <c r="D2288" i="11"/>
  <c r="B2288" i="11"/>
  <c r="A2288" i="11"/>
  <c r="O2287" i="11"/>
  <c r="N2287" i="11"/>
  <c r="E2287" i="11"/>
  <c r="D2287" i="11"/>
  <c r="B2287" i="11"/>
  <c r="A2287" i="11"/>
  <c r="O2286" i="11"/>
  <c r="N2286" i="11"/>
  <c r="E2286" i="11"/>
  <c r="D2286" i="11"/>
  <c r="B2286" i="11"/>
  <c r="A2286" i="11"/>
  <c r="O2285" i="11"/>
  <c r="N2285" i="11"/>
  <c r="E2285" i="11"/>
  <c r="D2285" i="11"/>
  <c r="B2285" i="11"/>
  <c r="A2285" i="11"/>
  <c r="O2284" i="11"/>
  <c r="N2284" i="11"/>
  <c r="E2284" i="11"/>
  <c r="D2284" i="11"/>
  <c r="B2284" i="11"/>
  <c r="A2284" i="11"/>
  <c r="O2283" i="11"/>
  <c r="N2283" i="11"/>
  <c r="E2283" i="11"/>
  <c r="D2283" i="11"/>
  <c r="B2283" i="11"/>
  <c r="A2283" i="11"/>
  <c r="O2282" i="11"/>
  <c r="N2282" i="11"/>
  <c r="E2282" i="11"/>
  <c r="D2282" i="11"/>
  <c r="B2282" i="11"/>
  <c r="A2282" i="11"/>
  <c r="O2281" i="11"/>
  <c r="N2281" i="11"/>
  <c r="E2281" i="11"/>
  <c r="D2281" i="11"/>
  <c r="B2281" i="11"/>
  <c r="A2281" i="11"/>
  <c r="O2280" i="11"/>
  <c r="N2280" i="11"/>
  <c r="E2280" i="11"/>
  <c r="D2280" i="11"/>
  <c r="B2280" i="11"/>
  <c r="A2280" i="11"/>
  <c r="O2279" i="11"/>
  <c r="N2279" i="11"/>
  <c r="E2279" i="11"/>
  <c r="D2279" i="11"/>
  <c r="B2279" i="11"/>
  <c r="A2279" i="11"/>
  <c r="O2278" i="11"/>
  <c r="N2278" i="11"/>
  <c r="E2278" i="11"/>
  <c r="D2278" i="11"/>
  <c r="B2278" i="11"/>
  <c r="A2278" i="11"/>
  <c r="O2277" i="11"/>
  <c r="N2277" i="11"/>
  <c r="E2277" i="11"/>
  <c r="D2277" i="11"/>
  <c r="B2277" i="11"/>
  <c r="A2277" i="11"/>
  <c r="O2276" i="11"/>
  <c r="N2276" i="11"/>
  <c r="E2276" i="11"/>
  <c r="D2276" i="11"/>
  <c r="B2276" i="11"/>
  <c r="A2276" i="11"/>
  <c r="O2275" i="11"/>
  <c r="N2275" i="11"/>
  <c r="E2275" i="11"/>
  <c r="D2275" i="11"/>
  <c r="B2275" i="11"/>
  <c r="A2275" i="11"/>
  <c r="O2274" i="11"/>
  <c r="N2274" i="11"/>
  <c r="E2274" i="11"/>
  <c r="D2274" i="11"/>
  <c r="B2274" i="11"/>
  <c r="A2274" i="11"/>
  <c r="O2273" i="11"/>
  <c r="N2273" i="11"/>
  <c r="E2273" i="11"/>
  <c r="D2273" i="11"/>
  <c r="B2273" i="11"/>
  <c r="A2273" i="11"/>
  <c r="O2272" i="11"/>
  <c r="N2272" i="11"/>
  <c r="E2272" i="11"/>
  <c r="D2272" i="11"/>
  <c r="B2272" i="11"/>
  <c r="A2272" i="11"/>
  <c r="O2271" i="11"/>
  <c r="N2271" i="11"/>
  <c r="E2271" i="11"/>
  <c r="D2271" i="11"/>
  <c r="B2271" i="11"/>
  <c r="A2271" i="11"/>
  <c r="O2270" i="11"/>
  <c r="N2270" i="11"/>
  <c r="E2270" i="11"/>
  <c r="D2270" i="11"/>
  <c r="B2270" i="11"/>
  <c r="A2270" i="11"/>
  <c r="O2269" i="11"/>
  <c r="N2269" i="11"/>
  <c r="E2269" i="11"/>
  <c r="D2269" i="11"/>
  <c r="B2269" i="11"/>
  <c r="A2269" i="11"/>
  <c r="O2268" i="11"/>
  <c r="N2268" i="11"/>
  <c r="E2268" i="11"/>
  <c r="D2268" i="11"/>
  <c r="B2268" i="11"/>
  <c r="A2268" i="11"/>
  <c r="O2267" i="11"/>
  <c r="N2267" i="11"/>
  <c r="E2267" i="11"/>
  <c r="D2267" i="11"/>
  <c r="B2267" i="11"/>
  <c r="A2267" i="11"/>
  <c r="O2266" i="11"/>
  <c r="N2266" i="11"/>
  <c r="E2266" i="11"/>
  <c r="D2266" i="11"/>
  <c r="B2266" i="11"/>
  <c r="A2266" i="11"/>
  <c r="O2265" i="11"/>
  <c r="N2265" i="11"/>
  <c r="E2265" i="11"/>
  <c r="D2265" i="11"/>
  <c r="B2265" i="11"/>
  <c r="A2265" i="11"/>
  <c r="O2264" i="11"/>
  <c r="N2264" i="11"/>
  <c r="E2264" i="11"/>
  <c r="D2264" i="11"/>
  <c r="B2264" i="11"/>
  <c r="A2264" i="11"/>
  <c r="O2263" i="11"/>
  <c r="N2263" i="11"/>
  <c r="E2263" i="11"/>
  <c r="D2263" i="11"/>
  <c r="B2263" i="11"/>
  <c r="A2263" i="11"/>
  <c r="O2262" i="11"/>
  <c r="N2262" i="11"/>
  <c r="E2262" i="11"/>
  <c r="D2262" i="11"/>
  <c r="B2262" i="11"/>
  <c r="A2262" i="11"/>
  <c r="O2261" i="11"/>
  <c r="N2261" i="11"/>
  <c r="E2261" i="11"/>
  <c r="D2261" i="11"/>
  <c r="B2261" i="11"/>
  <c r="A2261" i="11"/>
  <c r="O2260" i="11"/>
  <c r="N2260" i="11"/>
  <c r="E2260" i="11"/>
  <c r="D2260" i="11"/>
  <c r="B2260" i="11"/>
  <c r="A2260" i="11"/>
  <c r="O2259" i="11"/>
  <c r="N2259" i="11"/>
  <c r="E2259" i="11"/>
  <c r="D2259" i="11"/>
  <c r="B2259" i="11"/>
  <c r="A2259" i="11"/>
  <c r="O2258" i="11"/>
  <c r="N2258" i="11"/>
  <c r="E2258" i="11"/>
  <c r="D2258" i="11"/>
  <c r="B2258" i="11"/>
  <c r="A2258" i="11"/>
  <c r="O2257" i="11"/>
  <c r="N2257" i="11"/>
  <c r="E2257" i="11"/>
  <c r="D2257" i="11"/>
  <c r="B2257" i="11"/>
  <c r="A2257" i="11"/>
  <c r="O2256" i="11"/>
  <c r="N2256" i="11"/>
  <c r="E2256" i="11"/>
  <c r="D2256" i="11"/>
  <c r="B2256" i="11"/>
  <c r="A2256" i="11"/>
  <c r="O2255" i="11"/>
  <c r="N2255" i="11"/>
  <c r="E2255" i="11"/>
  <c r="D2255" i="11"/>
  <c r="B2255" i="11"/>
  <c r="A2255" i="11"/>
  <c r="O2254" i="11"/>
  <c r="N2254" i="11"/>
  <c r="E2254" i="11"/>
  <c r="D2254" i="11"/>
  <c r="B2254" i="11"/>
  <c r="A2254" i="11"/>
  <c r="O2253" i="11"/>
  <c r="N2253" i="11"/>
  <c r="E2253" i="11"/>
  <c r="D2253" i="11"/>
  <c r="B2253" i="11"/>
  <c r="A2253" i="11"/>
  <c r="O2252" i="11"/>
  <c r="N2252" i="11"/>
  <c r="E2252" i="11"/>
  <c r="D2252" i="11"/>
  <c r="B2252" i="11"/>
  <c r="A2252" i="11"/>
  <c r="O2251" i="11"/>
  <c r="N2251" i="11"/>
  <c r="E2251" i="11"/>
  <c r="D2251" i="11"/>
  <c r="B2251" i="11"/>
  <c r="A2251" i="11"/>
  <c r="O2250" i="11"/>
  <c r="N2250" i="11"/>
  <c r="E2250" i="11"/>
  <c r="D2250" i="11"/>
  <c r="B2250" i="11"/>
  <c r="A2250" i="11"/>
  <c r="O2249" i="11"/>
  <c r="N2249" i="11"/>
  <c r="E2249" i="11"/>
  <c r="D2249" i="11"/>
  <c r="B2249" i="11"/>
  <c r="A2249" i="11"/>
  <c r="O2248" i="11"/>
  <c r="N2248" i="11"/>
  <c r="E2248" i="11"/>
  <c r="D2248" i="11"/>
  <c r="B2248" i="11"/>
  <c r="A2248" i="11"/>
  <c r="O2247" i="11"/>
  <c r="N2247" i="11"/>
  <c r="E2247" i="11"/>
  <c r="D2247" i="11"/>
  <c r="B2247" i="11"/>
  <c r="A2247" i="11"/>
  <c r="O2246" i="11"/>
  <c r="N2246" i="11"/>
  <c r="E2246" i="11"/>
  <c r="D2246" i="11"/>
  <c r="B2246" i="11"/>
  <c r="A2246" i="11"/>
  <c r="O2245" i="11"/>
  <c r="N2245" i="11"/>
  <c r="E2245" i="11"/>
  <c r="D2245" i="11"/>
  <c r="B2245" i="11"/>
  <c r="A2245" i="11"/>
  <c r="O2244" i="11"/>
  <c r="N2244" i="11"/>
  <c r="E2244" i="11"/>
  <c r="D2244" i="11"/>
  <c r="B2244" i="11"/>
  <c r="A2244" i="11"/>
  <c r="O2243" i="11"/>
  <c r="N2243" i="11"/>
  <c r="E2243" i="11"/>
  <c r="D2243" i="11"/>
  <c r="B2243" i="11"/>
  <c r="A2243" i="11"/>
  <c r="O2242" i="11"/>
  <c r="N2242" i="11"/>
  <c r="E2242" i="11"/>
  <c r="D2242" i="11"/>
  <c r="B2242" i="11"/>
  <c r="A2242" i="11"/>
  <c r="O2241" i="11"/>
  <c r="N2241" i="11"/>
  <c r="E2241" i="11"/>
  <c r="D2241" i="11"/>
  <c r="B2241" i="11"/>
  <c r="A2241" i="11"/>
  <c r="O2240" i="11"/>
  <c r="N2240" i="11"/>
  <c r="E2240" i="11"/>
  <c r="D2240" i="11"/>
  <c r="B2240" i="11"/>
  <c r="A2240" i="11"/>
  <c r="O2239" i="11"/>
  <c r="N2239" i="11"/>
  <c r="E2239" i="11"/>
  <c r="D2239" i="11"/>
  <c r="B2239" i="11"/>
  <c r="A2239" i="11"/>
  <c r="O2238" i="11"/>
  <c r="N2238" i="11"/>
  <c r="E2238" i="11"/>
  <c r="D2238" i="11"/>
  <c r="B2238" i="11"/>
  <c r="A2238" i="11"/>
  <c r="O2237" i="11"/>
  <c r="N2237" i="11"/>
  <c r="E2237" i="11"/>
  <c r="D2237" i="11"/>
  <c r="B2237" i="11"/>
  <c r="A2237" i="11"/>
  <c r="O2236" i="11"/>
  <c r="N2236" i="11"/>
  <c r="E2236" i="11"/>
  <c r="D2236" i="11"/>
  <c r="B2236" i="11"/>
  <c r="A2236" i="11"/>
  <c r="O2235" i="11"/>
  <c r="N2235" i="11"/>
  <c r="E2235" i="11"/>
  <c r="D2235" i="11"/>
  <c r="B2235" i="11"/>
  <c r="A2235" i="11"/>
  <c r="O2234" i="11"/>
  <c r="N2234" i="11"/>
  <c r="E2234" i="11"/>
  <c r="D2234" i="11"/>
  <c r="B2234" i="11"/>
  <c r="A2234" i="11"/>
  <c r="O2233" i="11"/>
  <c r="N2233" i="11"/>
  <c r="E2233" i="11"/>
  <c r="D2233" i="11"/>
  <c r="B2233" i="11"/>
  <c r="A2233" i="11"/>
  <c r="O2232" i="11"/>
  <c r="N2232" i="11"/>
  <c r="E2232" i="11"/>
  <c r="D2232" i="11"/>
  <c r="B2232" i="11"/>
  <c r="A2232" i="11"/>
  <c r="O2231" i="11"/>
  <c r="N2231" i="11"/>
  <c r="E2231" i="11"/>
  <c r="D2231" i="11"/>
  <c r="B2231" i="11"/>
  <c r="A2231" i="11"/>
  <c r="O2230" i="11"/>
  <c r="N2230" i="11"/>
  <c r="E2230" i="11"/>
  <c r="D2230" i="11"/>
  <c r="B2230" i="11"/>
  <c r="A2230" i="11"/>
  <c r="O2229" i="11"/>
  <c r="N2229" i="11"/>
  <c r="E2229" i="11"/>
  <c r="D2229" i="11"/>
  <c r="B2229" i="11"/>
  <c r="A2229" i="11"/>
  <c r="O2228" i="11"/>
  <c r="N2228" i="11"/>
  <c r="E2228" i="11"/>
  <c r="D2228" i="11"/>
  <c r="B2228" i="11"/>
  <c r="A2228" i="11"/>
  <c r="O2227" i="11"/>
  <c r="N2227" i="11"/>
  <c r="E2227" i="11"/>
  <c r="D2227" i="11"/>
  <c r="B2227" i="11"/>
  <c r="A2227" i="11"/>
  <c r="O2226" i="11"/>
  <c r="N2226" i="11"/>
  <c r="E2226" i="11"/>
  <c r="D2226" i="11"/>
  <c r="B2226" i="11"/>
  <c r="A2226" i="11"/>
  <c r="O2225" i="11"/>
  <c r="N2225" i="11"/>
  <c r="E2225" i="11"/>
  <c r="D2225" i="11"/>
  <c r="B2225" i="11"/>
  <c r="A2225" i="11"/>
  <c r="O2224" i="11"/>
  <c r="N2224" i="11"/>
  <c r="E2224" i="11"/>
  <c r="D2224" i="11"/>
  <c r="B2224" i="11"/>
  <c r="A2224" i="11"/>
  <c r="O2223" i="11"/>
  <c r="N2223" i="11"/>
  <c r="E2223" i="11"/>
  <c r="D2223" i="11"/>
  <c r="B2223" i="11"/>
  <c r="A2223" i="11"/>
  <c r="O2222" i="11"/>
  <c r="N2222" i="11"/>
  <c r="E2222" i="11"/>
  <c r="D2222" i="11"/>
  <c r="B2222" i="11"/>
  <c r="A2222" i="11"/>
  <c r="O2221" i="11"/>
  <c r="N2221" i="11"/>
  <c r="E2221" i="11"/>
  <c r="D2221" i="11"/>
  <c r="B2221" i="11"/>
  <c r="A2221" i="11"/>
  <c r="O2220" i="11"/>
  <c r="N2220" i="11"/>
  <c r="E2220" i="11"/>
  <c r="D2220" i="11"/>
  <c r="B2220" i="11"/>
  <c r="A2220" i="11"/>
  <c r="O2219" i="11"/>
  <c r="N2219" i="11"/>
  <c r="E2219" i="11"/>
  <c r="D2219" i="11"/>
  <c r="B2219" i="11"/>
  <c r="A2219" i="11"/>
  <c r="O2218" i="11"/>
  <c r="N2218" i="11"/>
  <c r="E2218" i="11"/>
  <c r="D2218" i="11"/>
  <c r="B2218" i="11"/>
  <c r="A2218" i="11"/>
  <c r="O2217" i="11"/>
  <c r="N2217" i="11"/>
  <c r="E2217" i="11"/>
  <c r="D2217" i="11"/>
  <c r="B2217" i="11"/>
  <c r="A2217" i="11"/>
  <c r="O2216" i="11"/>
  <c r="N2216" i="11"/>
  <c r="E2216" i="11"/>
  <c r="D2216" i="11"/>
  <c r="B2216" i="11"/>
  <c r="A2216" i="11"/>
  <c r="O2215" i="11"/>
  <c r="N2215" i="11"/>
  <c r="E2215" i="11"/>
  <c r="D2215" i="11"/>
  <c r="B2215" i="11"/>
  <c r="A2215" i="11"/>
  <c r="O2214" i="11"/>
  <c r="N2214" i="11"/>
  <c r="E2214" i="11"/>
  <c r="D2214" i="11"/>
  <c r="B2214" i="11"/>
  <c r="A2214" i="11"/>
  <c r="O2213" i="11"/>
  <c r="N2213" i="11"/>
  <c r="E2213" i="11"/>
  <c r="D2213" i="11"/>
  <c r="B2213" i="11"/>
  <c r="A2213" i="11"/>
  <c r="O2212" i="11"/>
  <c r="N2212" i="11"/>
  <c r="E2212" i="11"/>
  <c r="D2212" i="11"/>
  <c r="B2212" i="11"/>
  <c r="A2212" i="11"/>
  <c r="O2211" i="11"/>
  <c r="N2211" i="11"/>
  <c r="E2211" i="11"/>
  <c r="D2211" i="11"/>
  <c r="B2211" i="11"/>
  <c r="A2211" i="11"/>
  <c r="O2210" i="11"/>
  <c r="N2210" i="11"/>
  <c r="E2210" i="11"/>
  <c r="D2210" i="11"/>
  <c r="B2210" i="11"/>
  <c r="A2210" i="11"/>
  <c r="O2209" i="11"/>
  <c r="N2209" i="11"/>
  <c r="E2209" i="11"/>
  <c r="D2209" i="11"/>
  <c r="B2209" i="11"/>
  <c r="A2209" i="11"/>
  <c r="O2208" i="11"/>
  <c r="N2208" i="11"/>
  <c r="E2208" i="11"/>
  <c r="D2208" i="11"/>
  <c r="B2208" i="11"/>
  <c r="A2208" i="11"/>
  <c r="O2207" i="11"/>
  <c r="N2207" i="11"/>
  <c r="E2207" i="11"/>
  <c r="D2207" i="11"/>
  <c r="B2207" i="11"/>
  <c r="A2207" i="11"/>
  <c r="O2206" i="11"/>
  <c r="N2206" i="11"/>
  <c r="E2206" i="11"/>
  <c r="D2206" i="11"/>
  <c r="B2206" i="11"/>
  <c r="A2206" i="11"/>
  <c r="O2205" i="11"/>
  <c r="N2205" i="11"/>
  <c r="E2205" i="11"/>
  <c r="D2205" i="11"/>
  <c r="B2205" i="11"/>
  <c r="A2205" i="11"/>
  <c r="O2204" i="11"/>
  <c r="N2204" i="11"/>
  <c r="E2204" i="11"/>
  <c r="D2204" i="11"/>
  <c r="B2204" i="11"/>
  <c r="A2204" i="11"/>
  <c r="O2203" i="11"/>
  <c r="N2203" i="11"/>
  <c r="E2203" i="11"/>
  <c r="D2203" i="11"/>
  <c r="B2203" i="11"/>
  <c r="A2203" i="11"/>
  <c r="O2202" i="11"/>
  <c r="N2202" i="11"/>
  <c r="E2202" i="11"/>
  <c r="D2202" i="11"/>
  <c r="B2202" i="11"/>
  <c r="A2202" i="11"/>
  <c r="O2201" i="11"/>
  <c r="N2201" i="11"/>
  <c r="E2201" i="11"/>
  <c r="D2201" i="11"/>
  <c r="B2201" i="11"/>
  <c r="A2201" i="11"/>
  <c r="O2200" i="11"/>
  <c r="N2200" i="11"/>
  <c r="E2200" i="11"/>
  <c r="D2200" i="11"/>
  <c r="B2200" i="11"/>
  <c r="A2200" i="11"/>
  <c r="O2199" i="11"/>
  <c r="N2199" i="11"/>
  <c r="E2199" i="11"/>
  <c r="D2199" i="11"/>
  <c r="B2199" i="11"/>
  <c r="A2199" i="11"/>
  <c r="O2198" i="11"/>
  <c r="N2198" i="11"/>
  <c r="E2198" i="11"/>
  <c r="D2198" i="11"/>
  <c r="B2198" i="11"/>
  <c r="A2198" i="11"/>
  <c r="O2197" i="11"/>
  <c r="N2197" i="11"/>
  <c r="E2197" i="11"/>
  <c r="D2197" i="11"/>
  <c r="B2197" i="11"/>
  <c r="A2197" i="11"/>
  <c r="O2196" i="11"/>
  <c r="N2196" i="11"/>
  <c r="E2196" i="11"/>
  <c r="D2196" i="11"/>
  <c r="B2196" i="11"/>
  <c r="A2196" i="11"/>
  <c r="O2195" i="11"/>
  <c r="N2195" i="11"/>
  <c r="E2195" i="11"/>
  <c r="D2195" i="11"/>
  <c r="B2195" i="11"/>
  <c r="A2195" i="11"/>
  <c r="O2194" i="11"/>
  <c r="N2194" i="11"/>
  <c r="E2194" i="11"/>
  <c r="D2194" i="11"/>
  <c r="B2194" i="11"/>
  <c r="A2194" i="11"/>
  <c r="O2193" i="11"/>
  <c r="N2193" i="11"/>
  <c r="E2193" i="11"/>
  <c r="D2193" i="11"/>
  <c r="B2193" i="11"/>
  <c r="A2193" i="11"/>
  <c r="O2192" i="11"/>
  <c r="N2192" i="11"/>
  <c r="E2192" i="11"/>
  <c r="D2192" i="11"/>
  <c r="B2192" i="11"/>
  <c r="A2192" i="11"/>
  <c r="O2191" i="11"/>
  <c r="N2191" i="11"/>
  <c r="E2191" i="11"/>
  <c r="D2191" i="11"/>
  <c r="B2191" i="11"/>
  <c r="A2191" i="11"/>
  <c r="O2190" i="11"/>
  <c r="N2190" i="11"/>
  <c r="E2190" i="11"/>
  <c r="D2190" i="11"/>
  <c r="B2190" i="11"/>
  <c r="A2190" i="11"/>
  <c r="O2189" i="11"/>
  <c r="N2189" i="11"/>
  <c r="E2189" i="11"/>
  <c r="D2189" i="11"/>
  <c r="B2189" i="11"/>
  <c r="A2189" i="11"/>
  <c r="O2188" i="11"/>
  <c r="N2188" i="11"/>
  <c r="E2188" i="11"/>
  <c r="D2188" i="11"/>
  <c r="B2188" i="11"/>
  <c r="A2188" i="11"/>
  <c r="O2187" i="11"/>
  <c r="N2187" i="11"/>
  <c r="E2187" i="11"/>
  <c r="D2187" i="11"/>
  <c r="B2187" i="11"/>
  <c r="A2187" i="11"/>
  <c r="O2186" i="11"/>
  <c r="N2186" i="11"/>
  <c r="E2186" i="11"/>
  <c r="D2186" i="11"/>
  <c r="B2186" i="11"/>
  <c r="A2186" i="11"/>
  <c r="O2185" i="11"/>
  <c r="N2185" i="11"/>
  <c r="E2185" i="11"/>
  <c r="D2185" i="11"/>
  <c r="B2185" i="11"/>
  <c r="A2185" i="11"/>
  <c r="O2184" i="11"/>
  <c r="N2184" i="11"/>
  <c r="E2184" i="11"/>
  <c r="D2184" i="11"/>
  <c r="B2184" i="11"/>
  <c r="A2184" i="11"/>
  <c r="O2183" i="11"/>
  <c r="N2183" i="11"/>
  <c r="E2183" i="11"/>
  <c r="D2183" i="11"/>
  <c r="B2183" i="11"/>
  <c r="A2183" i="11"/>
  <c r="O2182" i="11"/>
  <c r="N2182" i="11"/>
  <c r="E2182" i="11"/>
  <c r="D2182" i="11"/>
  <c r="B2182" i="11"/>
  <c r="A2182" i="11"/>
  <c r="O2181" i="11"/>
  <c r="N2181" i="11"/>
  <c r="E2181" i="11"/>
  <c r="D2181" i="11"/>
  <c r="B2181" i="11"/>
  <c r="A2181" i="11"/>
  <c r="O2180" i="11"/>
  <c r="N2180" i="11"/>
  <c r="E2180" i="11"/>
  <c r="D2180" i="11"/>
  <c r="B2180" i="11"/>
  <c r="A2180" i="11"/>
  <c r="O2179" i="11"/>
  <c r="N2179" i="11"/>
  <c r="E2179" i="11"/>
  <c r="D2179" i="11"/>
  <c r="B2179" i="11"/>
  <c r="A2179" i="11"/>
  <c r="O2178" i="11"/>
  <c r="N2178" i="11"/>
  <c r="E2178" i="11"/>
  <c r="D2178" i="11"/>
  <c r="B2178" i="11"/>
  <c r="A2178" i="11"/>
  <c r="O2177" i="11"/>
  <c r="N2177" i="11"/>
  <c r="E2177" i="11"/>
  <c r="D2177" i="11"/>
  <c r="B2177" i="11"/>
  <c r="A2177" i="11"/>
  <c r="O2176" i="11"/>
  <c r="N2176" i="11"/>
  <c r="E2176" i="11"/>
  <c r="D2176" i="11"/>
  <c r="B2176" i="11"/>
  <c r="A2176" i="11"/>
  <c r="O2175" i="11"/>
  <c r="N2175" i="11"/>
  <c r="E2175" i="11"/>
  <c r="D2175" i="11"/>
  <c r="B2175" i="11"/>
  <c r="A2175" i="11"/>
  <c r="O2174" i="11"/>
  <c r="N2174" i="11"/>
  <c r="E2174" i="11"/>
  <c r="D2174" i="11"/>
  <c r="B2174" i="11"/>
  <c r="A2174" i="11"/>
  <c r="O2173" i="11"/>
  <c r="N2173" i="11"/>
  <c r="E2173" i="11"/>
  <c r="D2173" i="11"/>
  <c r="B2173" i="11"/>
  <c r="A2173" i="11"/>
  <c r="O2172" i="11"/>
  <c r="N2172" i="11"/>
  <c r="E2172" i="11"/>
  <c r="D2172" i="11"/>
  <c r="B2172" i="11"/>
  <c r="A2172" i="11"/>
  <c r="O2171" i="11"/>
  <c r="N2171" i="11"/>
  <c r="E2171" i="11"/>
  <c r="D2171" i="11"/>
  <c r="B2171" i="11"/>
  <c r="A2171" i="11"/>
  <c r="O2170" i="11"/>
  <c r="N2170" i="11"/>
  <c r="E2170" i="11"/>
  <c r="D2170" i="11"/>
  <c r="B2170" i="11"/>
  <c r="A2170" i="11"/>
  <c r="O2169" i="11"/>
  <c r="N2169" i="11"/>
  <c r="E2169" i="11"/>
  <c r="D2169" i="11"/>
  <c r="B2169" i="11"/>
  <c r="A2169" i="11"/>
  <c r="O2168" i="11"/>
  <c r="N2168" i="11"/>
  <c r="E2168" i="11"/>
  <c r="D2168" i="11"/>
  <c r="B2168" i="11"/>
  <c r="A2168" i="11"/>
  <c r="O2167" i="11"/>
  <c r="N2167" i="11"/>
  <c r="E2167" i="11"/>
  <c r="D2167" i="11"/>
  <c r="B2167" i="11"/>
  <c r="A2167" i="11"/>
  <c r="O2166" i="11"/>
  <c r="N2166" i="11"/>
  <c r="E2166" i="11"/>
  <c r="D2166" i="11"/>
  <c r="B2166" i="11"/>
  <c r="A2166" i="11"/>
  <c r="O2165" i="11"/>
  <c r="N2165" i="11"/>
  <c r="E2165" i="11"/>
  <c r="D2165" i="11"/>
  <c r="B2165" i="11"/>
  <c r="A2165" i="11"/>
  <c r="O2164" i="11"/>
  <c r="N2164" i="11"/>
  <c r="E2164" i="11"/>
  <c r="D2164" i="11"/>
  <c r="B2164" i="11"/>
  <c r="A2164" i="11"/>
  <c r="O2163" i="11"/>
  <c r="N2163" i="11"/>
  <c r="E2163" i="11"/>
  <c r="D2163" i="11"/>
  <c r="B2163" i="11"/>
  <c r="A2163" i="11"/>
  <c r="O2162" i="11"/>
  <c r="N2162" i="11"/>
  <c r="E2162" i="11"/>
  <c r="D2162" i="11"/>
  <c r="B2162" i="11"/>
  <c r="A2162" i="11"/>
  <c r="O2161" i="11"/>
  <c r="N2161" i="11"/>
  <c r="E2161" i="11"/>
  <c r="D2161" i="11"/>
  <c r="B2161" i="11"/>
  <c r="A2161" i="11"/>
  <c r="O2160" i="11"/>
  <c r="N2160" i="11"/>
  <c r="E2160" i="11"/>
  <c r="D2160" i="11"/>
  <c r="B2160" i="11"/>
  <c r="A2160" i="11"/>
  <c r="O2159" i="11"/>
  <c r="N2159" i="11"/>
  <c r="E2159" i="11"/>
  <c r="D2159" i="11"/>
  <c r="B2159" i="11"/>
  <c r="A2159" i="11"/>
  <c r="O2158" i="11"/>
  <c r="N2158" i="11"/>
  <c r="E2158" i="11"/>
  <c r="D2158" i="11"/>
  <c r="B2158" i="11"/>
  <c r="A2158" i="11"/>
  <c r="O2157" i="11"/>
  <c r="N2157" i="11"/>
  <c r="E2157" i="11"/>
  <c r="D2157" i="11"/>
  <c r="B2157" i="11"/>
  <c r="A2157" i="11"/>
  <c r="O2156" i="11"/>
  <c r="N2156" i="11"/>
  <c r="E2156" i="11"/>
  <c r="D2156" i="11"/>
  <c r="B2156" i="11"/>
  <c r="A2156" i="11"/>
  <c r="O2155" i="11"/>
  <c r="N2155" i="11"/>
  <c r="E2155" i="11"/>
  <c r="D2155" i="11"/>
  <c r="B2155" i="11"/>
  <c r="A2155" i="11"/>
  <c r="O2154" i="11"/>
  <c r="N2154" i="11"/>
  <c r="E2154" i="11"/>
  <c r="D2154" i="11"/>
  <c r="B2154" i="11"/>
  <c r="A2154" i="11"/>
  <c r="O2153" i="11"/>
  <c r="N2153" i="11"/>
  <c r="E2153" i="11"/>
  <c r="D2153" i="11"/>
  <c r="B2153" i="11"/>
  <c r="A2153" i="11"/>
  <c r="O2152" i="11"/>
  <c r="N2152" i="11"/>
  <c r="E2152" i="11"/>
  <c r="D2152" i="11"/>
  <c r="B2152" i="11"/>
  <c r="A2152" i="11"/>
  <c r="O2151" i="11"/>
  <c r="N2151" i="11"/>
  <c r="E2151" i="11"/>
  <c r="D2151" i="11"/>
  <c r="B2151" i="11"/>
  <c r="A2151" i="11"/>
  <c r="O2150" i="11"/>
  <c r="N2150" i="11"/>
  <c r="E2150" i="11"/>
  <c r="D2150" i="11"/>
  <c r="B2150" i="11"/>
  <c r="A2150" i="11"/>
  <c r="O2149" i="11"/>
  <c r="N2149" i="11"/>
  <c r="E2149" i="11"/>
  <c r="D2149" i="11"/>
  <c r="B2149" i="11"/>
  <c r="A2149" i="11"/>
  <c r="O2148" i="11"/>
  <c r="N2148" i="11"/>
  <c r="E2148" i="11"/>
  <c r="D2148" i="11"/>
  <c r="B2148" i="11"/>
  <c r="A2148" i="11"/>
  <c r="O2147" i="11"/>
  <c r="N2147" i="11"/>
  <c r="E2147" i="11"/>
  <c r="D2147" i="11"/>
  <c r="B2147" i="11"/>
  <c r="A2147" i="11"/>
  <c r="O2146" i="11"/>
  <c r="N2146" i="11"/>
  <c r="E2146" i="11"/>
  <c r="D2146" i="11"/>
  <c r="B2146" i="11"/>
  <c r="A2146" i="11"/>
  <c r="O2145" i="11"/>
  <c r="N2145" i="11"/>
  <c r="E2145" i="11"/>
  <c r="D2145" i="11"/>
  <c r="B2145" i="11"/>
  <c r="A2145" i="11"/>
  <c r="O2144" i="11"/>
  <c r="N2144" i="11"/>
  <c r="E2144" i="11"/>
  <c r="D2144" i="11"/>
  <c r="B2144" i="11"/>
  <c r="A2144" i="11"/>
  <c r="O2143" i="11"/>
  <c r="N2143" i="11"/>
  <c r="E2143" i="11"/>
  <c r="D2143" i="11"/>
  <c r="B2143" i="11"/>
  <c r="A2143" i="11"/>
  <c r="O2142" i="11"/>
  <c r="N2142" i="11"/>
  <c r="E2142" i="11"/>
  <c r="D2142" i="11"/>
  <c r="B2142" i="11"/>
  <c r="A2142" i="11"/>
  <c r="O2141" i="11"/>
  <c r="N2141" i="11"/>
  <c r="E2141" i="11"/>
  <c r="D2141" i="11"/>
  <c r="B2141" i="11"/>
  <c r="A2141" i="11"/>
  <c r="O2140" i="11"/>
  <c r="N2140" i="11"/>
  <c r="E2140" i="11"/>
  <c r="D2140" i="11"/>
  <c r="B2140" i="11"/>
  <c r="A2140" i="11"/>
  <c r="O2139" i="11"/>
  <c r="N2139" i="11"/>
  <c r="E2139" i="11"/>
  <c r="D2139" i="11"/>
  <c r="B2139" i="11"/>
  <c r="A2139" i="11"/>
  <c r="O2138" i="11"/>
  <c r="N2138" i="11"/>
  <c r="E2138" i="11"/>
  <c r="D2138" i="11"/>
  <c r="B2138" i="11"/>
  <c r="A2138" i="11"/>
  <c r="O2137" i="11"/>
  <c r="N2137" i="11"/>
  <c r="E2137" i="11"/>
  <c r="D2137" i="11"/>
  <c r="B2137" i="11"/>
  <c r="A2137" i="11"/>
  <c r="O2136" i="11"/>
  <c r="N2136" i="11"/>
  <c r="E2136" i="11"/>
  <c r="D2136" i="11"/>
  <c r="B2136" i="11"/>
  <c r="A2136" i="11"/>
  <c r="O2135" i="11"/>
  <c r="N2135" i="11"/>
  <c r="E2135" i="11"/>
  <c r="D2135" i="11"/>
  <c r="B2135" i="11"/>
  <c r="A2135" i="11"/>
  <c r="O2134" i="11"/>
  <c r="N2134" i="11"/>
  <c r="E2134" i="11"/>
  <c r="D2134" i="11"/>
  <c r="B2134" i="11"/>
  <c r="A2134" i="11"/>
  <c r="O2133" i="11"/>
  <c r="N2133" i="11"/>
  <c r="E2133" i="11"/>
  <c r="D2133" i="11"/>
  <c r="B2133" i="11"/>
  <c r="A2133" i="11"/>
  <c r="O2132" i="11"/>
  <c r="N2132" i="11"/>
  <c r="E2132" i="11"/>
  <c r="D2132" i="11"/>
  <c r="B2132" i="11"/>
  <c r="A2132" i="11"/>
  <c r="O2131" i="11"/>
  <c r="N2131" i="11"/>
  <c r="E2131" i="11"/>
  <c r="D2131" i="11"/>
  <c r="B2131" i="11"/>
  <c r="A2131" i="11"/>
  <c r="O2130" i="11"/>
  <c r="N2130" i="11"/>
  <c r="E2130" i="11"/>
  <c r="D2130" i="11"/>
  <c r="B2130" i="11"/>
  <c r="A2130" i="11"/>
  <c r="O2129" i="11"/>
  <c r="N2129" i="11"/>
  <c r="E2129" i="11"/>
  <c r="D2129" i="11"/>
  <c r="B2129" i="11"/>
  <c r="A2129" i="11"/>
  <c r="O2128" i="11"/>
  <c r="N2128" i="11"/>
  <c r="E2128" i="11"/>
  <c r="D2128" i="11"/>
  <c r="B2128" i="11"/>
  <c r="A2128" i="11"/>
  <c r="O2127" i="11"/>
  <c r="N2127" i="11"/>
  <c r="E2127" i="11"/>
  <c r="D2127" i="11"/>
  <c r="B2127" i="11"/>
  <c r="A2127" i="11"/>
  <c r="O2126" i="11"/>
  <c r="N2126" i="11"/>
  <c r="E2126" i="11"/>
  <c r="D2126" i="11"/>
  <c r="B2126" i="11"/>
  <c r="A2126" i="11"/>
  <c r="O2125" i="11"/>
  <c r="N2125" i="11"/>
  <c r="E2125" i="11"/>
  <c r="D2125" i="11"/>
  <c r="B2125" i="11"/>
  <c r="A2125" i="11"/>
  <c r="O2124" i="11"/>
  <c r="N2124" i="11"/>
  <c r="E2124" i="11"/>
  <c r="D2124" i="11"/>
  <c r="B2124" i="11"/>
  <c r="A2124" i="11"/>
  <c r="O2123" i="11"/>
  <c r="N2123" i="11"/>
  <c r="E2123" i="11"/>
  <c r="D2123" i="11"/>
  <c r="B2123" i="11"/>
  <c r="A2123" i="11"/>
  <c r="O2122" i="11"/>
  <c r="N2122" i="11"/>
  <c r="E2122" i="11"/>
  <c r="D2122" i="11"/>
  <c r="B2122" i="11"/>
  <c r="A2122" i="11"/>
  <c r="O2121" i="11"/>
  <c r="N2121" i="11"/>
  <c r="E2121" i="11"/>
  <c r="D2121" i="11"/>
  <c r="B2121" i="11"/>
  <c r="A2121" i="11"/>
  <c r="O2120" i="11"/>
  <c r="N2120" i="11"/>
  <c r="E2120" i="11"/>
  <c r="D2120" i="11"/>
  <c r="B2120" i="11"/>
  <c r="A2120" i="11"/>
  <c r="O2119" i="11"/>
  <c r="N2119" i="11"/>
  <c r="E2119" i="11"/>
  <c r="D2119" i="11"/>
  <c r="B2119" i="11"/>
  <c r="A2119" i="11"/>
  <c r="O2118" i="11"/>
  <c r="N2118" i="11"/>
  <c r="E2118" i="11"/>
  <c r="D2118" i="11"/>
  <c r="B2118" i="11"/>
  <c r="A2118" i="11"/>
  <c r="O2117" i="11"/>
  <c r="N2117" i="11"/>
  <c r="E2117" i="11"/>
  <c r="D2117" i="11"/>
  <c r="B2117" i="11"/>
  <c r="A2117" i="11"/>
  <c r="O2116" i="11"/>
  <c r="N2116" i="11"/>
  <c r="E2116" i="11"/>
  <c r="D2116" i="11"/>
  <c r="B2116" i="11"/>
  <c r="A2116" i="11"/>
  <c r="O2115" i="11"/>
  <c r="N2115" i="11"/>
  <c r="E2115" i="11"/>
  <c r="D2115" i="11"/>
  <c r="B2115" i="11"/>
  <c r="A2115" i="11"/>
  <c r="O2114" i="11"/>
  <c r="N2114" i="11"/>
  <c r="E2114" i="11"/>
  <c r="D2114" i="11"/>
  <c r="B2114" i="11"/>
  <c r="A2114" i="11"/>
  <c r="O2113" i="11"/>
  <c r="N2113" i="11"/>
  <c r="E2113" i="11"/>
  <c r="D2113" i="11"/>
  <c r="B2113" i="11"/>
  <c r="A2113" i="11"/>
  <c r="O2112" i="11"/>
  <c r="N2112" i="11"/>
  <c r="E2112" i="11"/>
  <c r="D2112" i="11"/>
  <c r="B2112" i="11"/>
  <c r="A2112" i="11"/>
  <c r="O2111" i="11"/>
  <c r="N2111" i="11"/>
  <c r="E2111" i="11"/>
  <c r="D2111" i="11"/>
  <c r="B2111" i="11"/>
  <c r="A2111" i="11"/>
  <c r="O2110" i="11"/>
  <c r="N2110" i="11"/>
  <c r="E2110" i="11"/>
  <c r="D2110" i="11"/>
  <c r="B2110" i="11"/>
  <c r="A2110" i="11"/>
  <c r="O2109" i="11"/>
  <c r="N2109" i="11"/>
  <c r="E2109" i="11"/>
  <c r="D2109" i="11"/>
  <c r="B2109" i="11"/>
  <c r="A2109" i="11"/>
  <c r="O2108" i="11"/>
  <c r="N2108" i="11"/>
  <c r="E2108" i="11"/>
  <c r="D2108" i="11"/>
  <c r="B2108" i="11"/>
  <c r="A2108" i="11"/>
  <c r="O2107" i="11"/>
  <c r="N2107" i="11"/>
  <c r="E2107" i="11"/>
  <c r="D2107" i="11"/>
  <c r="B2107" i="11"/>
  <c r="A2107" i="11"/>
  <c r="O2106" i="11"/>
  <c r="N2106" i="11"/>
  <c r="E2106" i="11"/>
  <c r="D2106" i="11"/>
  <c r="B2106" i="11"/>
  <c r="A2106" i="11"/>
  <c r="O2105" i="11"/>
  <c r="N2105" i="11"/>
  <c r="E2105" i="11"/>
  <c r="D2105" i="11"/>
  <c r="B2105" i="11"/>
  <c r="A2105" i="11"/>
  <c r="O2104" i="11"/>
  <c r="N2104" i="11"/>
  <c r="E2104" i="11"/>
  <c r="D2104" i="11"/>
  <c r="B2104" i="11"/>
  <c r="A2104" i="11"/>
  <c r="O2103" i="11"/>
  <c r="N2103" i="11"/>
  <c r="E2103" i="11"/>
  <c r="D2103" i="11"/>
  <c r="B2103" i="11"/>
  <c r="A2103" i="11"/>
  <c r="O2102" i="11"/>
  <c r="N2102" i="11"/>
  <c r="E2102" i="11"/>
  <c r="D2102" i="11"/>
  <c r="B2102" i="11"/>
  <c r="A2102" i="11"/>
  <c r="O2101" i="11"/>
  <c r="N2101" i="11"/>
  <c r="E2101" i="11"/>
  <c r="D2101" i="11"/>
  <c r="B2101" i="11"/>
  <c r="A2101" i="11"/>
  <c r="O2100" i="11"/>
  <c r="N2100" i="11"/>
  <c r="E2100" i="11"/>
  <c r="D2100" i="11"/>
  <c r="B2100" i="11"/>
  <c r="A2100" i="11"/>
  <c r="O2099" i="11"/>
  <c r="N2099" i="11"/>
  <c r="E2099" i="11"/>
  <c r="D2099" i="11"/>
  <c r="B2099" i="11"/>
  <c r="A2099" i="11"/>
  <c r="O2098" i="11"/>
  <c r="N2098" i="11"/>
  <c r="E2098" i="11"/>
  <c r="D2098" i="11"/>
  <c r="B2098" i="11"/>
  <c r="A2098" i="11"/>
  <c r="O2097" i="11"/>
  <c r="N2097" i="11"/>
  <c r="E2097" i="11"/>
  <c r="D2097" i="11"/>
  <c r="B2097" i="11"/>
  <c r="A2097" i="11"/>
  <c r="O2096" i="11"/>
  <c r="N2096" i="11"/>
  <c r="E2096" i="11"/>
  <c r="D2096" i="11"/>
  <c r="B2096" i="11"/>
  <c r="A2096" i="11"/>
  <c r="O2095" i="11"/>
  <c r="N2095" i="11"/>
  <c r="E2095" i="11"/>
  <c r="D2095" i="11"/>
  <c r="B2095" i="11"/>
  <c r="A2095" i="11"/>
  <c r="O2094" i="11"/>
  <c r="N2094" i="11"/>
  <c r="E2094" i="11"/>
  <c r="D2094" i="11"/>
  <c r="B2094" i="11"/>
  <c r="A2094" i="11"/>
  <c r="O2093" i="11"/>
  <c r="N2093" i="11"/>
  <c r="E2093" i="11"/>
  <c r="D2093" i="11"/>
  <c r="B2093" i="11"/>
  <c r="A2093" i="11"/>
  <c r="O2092" i="11"/>
  <c r="N2092" i="11"/>
  <c r="E2092" i="11"/>
  <c r="D2092" i="11"/>
  <c r="B2092" i="11"/>
  <c r="A2092" i="11"/>
  <c r="O2091" i="11"/>
  <c r="N2091" i="11"/>
  <c r="E2091" i="11"/>
  <c r="D2091" i="11"/>
  <c r="B2091" i="11"/>
  <c r="A2091" i="11"/>
  <c r="O2090" i="11"/>
  <c r="N2090" i="11"/>
  <c r="E2090" i="11"/>
  <c r="D2090" i="11"/>
  <c r="B2090" i="11"/>
  <c r="A2090" i="11"/>
  <c r="O2089" i="11"/>
  <c r="N2089" i="11"/>
  <c r="E2089" i="11"/>
  <c r="D2089" i="11"/>
  <c r="B2089" i="11"/>
  <c r="A2089" i="11"/>
  <c r="O2088" i="11"/>
  <c r="N2088" i="11"/>
  <c r="E2088" i="11"/>
  <c r="D2088" i="11"/>
  <c r="B2088" i="11"/>
  <c r="A2088" i="11"/>
  <c r="O2087" i="11"/>
  <c r="N2087" i="11"/>
  <c r="E2087" i="11"/>
  <c r="D2087" i="11"/>
  <c r="B2087" i="11"/>
  <c r="A2087" i="11"/>
  <c r="O2086" i="11"/>
  <c r="N2086" i="11"/>
  <c r="E2086" i="11"/>
  <c r="D2086" i="11"/>
  <c r="B2086" i="11"/>
  <c r="A2086" i="11"/>
  <c r="O2085" i="11"/>
  <c r="N2085" i="11"/>
  <c r="E2085" i="11"/>
  <c r="D2085" i="11"/>
  <c r="B2085" i="11"/>
  <c r="A2085" i="11"/>
  <c r="O2084" i="11"/>
  <c r="N2084" i="11"/>
  <c r="E2084" i="11"/>
  <c r="D2084" i="11"/>
  <c r="B2084" i="11"/>
  <c r="A2084" i="11"/>
  <c r="O2083" i="11"/>
  <c r="N2083" i="11"/>
  <c r="E2083" i="11"/>
  <c r="D2083" i="11"/>
  <c r="B2083" i="11"/>
  <c r="A2083" i="11"/>
  <c r="O2082" i="11"/>
  <c r="N2082" i="11"/>
  <c r="E2082" i="11"/>
  <c r="D2082" i="11"/>
  <c r="B2082" i="11"/>
  <c r="A2082" i="11"/>
  <c r="O2081" i="11"/>
  <c r="N2081" i="11"/>
  <c r="E2081" i="11"/>
  <c r="D2081" i="11"/>
  <c r="B2081" i="11"/>
  <c r="A2081" i="11"/>
  <c r="O2080" i="11"/>
  <c r="N2080" i="11"/>
  <c r="E2080" i="11"/>
  <c r="D2080" i="11"/>
  <c r="B2080" i="11"/>
  <c r="A2080" i="11"/>
  <c r="O2079" i="11"/>
  <c r="N2079" i="11"/>
  <c r="E2079" i="11"/>
  <c r="D2079" i="11"/>
  <c r="B2079" i="11"/>
  <c r="A2079" i="11"/>
  <c r="O2078" i="11"/>
  <c r="N2078" i="11"/>
  <c r="E2078" i="11"/>
  <c r="D2078" i="11"/>
  <c r="B2078" i="11"/>
  <c r="A2078" i="11"/>
  <c r="O2077" i="11"/>
  <c r="N2077" i="11"/>
  <c r="E2077" i="11"/>
  <c r="D2077" i="11"/>
  <c r="B2077" i="11"/>
  <c r="A2077" i="11"/>
  <c r="O2076" i="11"/>
  <c r="N2076" i="11"/>
  <c r="E2076" i="11"/>
  <c r="D2076" i="11"/>
  <c r="B2076" i="11"/>
  <c r="A2076" i="11"/>
  <c r="O2075" i="11"/>
  <c r="N2075" i="11"/>
  <c r="E2075" i="11"/>
  <c r="D2075" i="11"/>
  <c r="B2075" i="11"/>
  <c r="A2075" i="11"/>
  <c r="O2074" i="11"/>
  <c r="N2074" i="11"/>
  <c r="E2074" i="11"/>
  <c r="D2074" i="11"/>
  <c r="B2074" i="11"/>
  <c r="A2074" i="11"/>
  <c r="O2073" i="11"/>
  <c r="N2073" i="11"/>
  <c r="E2073" i="11"/>
  <c r="D2073" i="11"/>
  <c r="B2073" i="11"/>
  <c r="A2073" i="11"/>
  <c r="O2072" i="11"/>
  <c r="N2072" i="11"/>
  <c r="E2072" i="11"/>
  <c r="D2072" i="11"/>
  <c r="B2072" i="11"/>
  <c r="A2072" i="11"/>
  <c r="O2071" i="11"/>
  <c r="N2071" i="11"/>
  <c r="E2071" i="11"/>
  <c r="D2071" i="11"/>
  <c r="B2071" i="11"/>
  <c r="A2071" i="11"/>
  <c r="O2070" i="11"/>
  <c r="N2070" i="11"/>
  <c r="E2070" i="11"/>
  <c r="D2070" i="11"/>
  <c r="B2070" i="11"/>
  <c r="A2070" i="11"/>
  <c r="O2069" i="11"/>
  <c r="N2069" i="11"/>
  <c r="E2069" i="11"/>
  <c r="D2069" i="11"/>
  <c r="B2069" i="11"/>
  <c r="A2069" i="11"/>
  <c r="O2068" i="11"/>
  <c r="N2068" i="11"/>
  <c r="E2068" i="11"/>
  <c r="D2068" i="11"/>
  <c r="B2068" i="11"/>
  <c r="A2068" i="11"/>
  <c r="O2067" i="11"/>
  <c r="N2067" i="11"/>
  <c r="E2067" i="11"/>
  <c r="D2067" i="11"/>
  <c r="B2067" i="11"/>
  <c r="A2067" i="11"/>
  <c r="O2066" i="11"/>
  <c r="N2066" i="11"/>
  <c r="E2066" i="11"/>
  <c r="D2066" i="11"/>
  <c r="B2066" i="11"/>
  <c r="A2066" i="11"/>
  <c r="O2065" i="11"/>
  <c r="N2065" i="11"/>
  <c r="E2065" i="11"/>
  <c r="D2065" i="11"/>
  <c r="B2065" i="11"/>
  <c r="A2065" i="11"/>
  <c r="O2064" i="11"/>
  <c r="N2064" i="11"/>
  <c r="E2064" i="11"/>
  <c r="D2064" i="11"/>
  <c r="B2064" i="11"/>
  <c r="A2064" i="11"/>
  <c r="O2063" i="11"/>
  <c r="N2063" i="11"/>
  <c r="E2063" i="11"/>
  <c r="D2063" i="11"/>
  <c r="B2063" i="11"/>
  <c r="A2063" i="11"/>
  <c r="O2062" i="11"/>
  <c r="N2062" i="11"/>
  <c r="E2062" i="11"/>
  <c r="D2062" i="11"/>
  <c r="B2062" i="11"/>
  <c r="A2062" i="11"/>
  <c r="O2061" i="11"/>
  <c r="N2061" i="11"/>
  <c r="E2061" i="11"/>
  <c r="D2061" i="11"/>
  <c r="B2061" i="11"/>
  <c r="A2061" i="11"/>
  <c r="O2060" i="11"/>
  <c r="N2060" i="11"/>
  <c r="E2060" i="11"/>
  <c r="D2060" i="11"/>
  <c r="B2060" i="11"/>
  <c r="A2060" i="11"/>
  <c r="O2059" i="11"/>
  <c r="N2059" i="11"/>
  <c r="E2059" i="11"/>
  <c r="D2059" i="11"/>
  <c r="B2059" i="11"/>
  <c r="A2059" i="11"/>
  <c r="O2058" i="11"/>
  <c r="N2058" i="11"/>
  <c r="E2058" i="11"/>
  <c r="D2058" i="11"/>
  <c r="B2058" i="11"/>
  <c r="A2058" i="11"/>
  <c r="O2057" i="11"/>
  <c r="N2057" i="11"/>
  <c r="E2057" i="11"/>
  <c r="D2057" i="11"/>
  <c r="B2057" i="11"/>
  <c r="A2057" i="11"/>
  <c r="O2056" i="11"/>
  <c r="N2056" i="11"/>
  <c r="E2056" i="11"/>
  <c r="D2056" i="11"/>
  <c r="B2056" i="11"/>
  <c r="A2056" i="11"/>
  <c r="O2055" i="11"/>
  <c r="N2055" i="11"/>
  <c r="E2055" i="11"/>
  <c r="D2055" i="11"/>
  <c r="B2055" i="11"/>
  <c r="A2055" i="11"/>
  <c r="O2054" i="11"/>
  <c r="N2054" i="11"/>
  <c r="E2054" i="11"/>
  <c r="D2054" i="11"/>
  <c r="B2054" i="11"/>
  <c r="A2054" i="11"/>
  <c r="O2053" i="11"/>
  <c r="N2053" i="11"/>
  <c r="E2053" i="11"/>
  <c r="D2053" i="11"/>
  <c r="B2053" i="11"/>
  <c r="A2053" i="11"/>
  <c r="O2052" i="11"/>
  <c r="N2052" i="11"/>
  <c r="E2052" i="11"/>
  <c r="D2052" i="11"/>
  <c r="B2052" i="11"/>
  <c r="A2052" i="11"/>
  <c r="O2051" i="11"/>
  <c r="N2051" i="11"/>
  <c r="E2051" i="11"/>
  <c r="D2051" i="11"/>
  <c r="B2051" i="11"/>
  <c r="A2051" i="11"/>
  <c r="O2050" i="11"/>
  <c r="N2050" i="11"/>
  <c r="E2050" i="11"/>
  <c r="D2050" i="11"/>
  <c r="B2050" i="11"/>
  <c r="A2050" i="11"/>
  <c r="O2049" i="11"/>
  <c r="N2049" i="11"/>
  <c r="E2049" i="11"/>
  <c r="D2049" i="11"/>
  <c r="B2049" i="11"/>
  <c r="A2049" i="11"/>
  <c r="O2048" i="11"/>
  <c r="N2048" i="11"/>
  <c r="E2048" i="11"/>
  <c r="D2048" i="11"/>
  <c r="B2048" i="11"/>
  <c r="A2048" i="11"/>
  <c r="O2047" i="11"/>
  <c r="N2047" i="11"/>
  <c r="E2047" i="11"/>
  <c r="D2047" i="11"/>
  <c r="B2047" i="11"/>
  <c r="A2047" i="11"/>
  <c r="O2046" i="11"/>
  <c r="N2046" i="11"/>
  <c r="E2046" i="11"/>
  <c r="D2046" i="11"/>
  <c r="B2046" i="11"/>
  <c r="A2046" i="11"/>
  <c r="O2045" i="11"/>
  <c r="N2045" i="11"/>
  <c r="E2045" i="11"/>
  <c r="D2045" i="11"/>
  <c r="B2045" i="11"/>
  <c r="A2045" i="11"/>
  <c r="O2044" i="11"/>
  <c r="N2044" i="11"/>
  <c r="E2044" i="11"/>
  <c r="D2044" i="11"/>
  <c r="B2044" i="11"/>
  <c r="A2044" i="11"/>
  <c r="O2043" i="11"/>
  <c r="N2043" i="11"/>
  <c r="E2043" i="11"/>
  <c r="D2043" i="11"/>
  <c r="B2043" i="11"/>
  <c r="A2043" i="11"/>
  <c r="O2042" i="11"/>
  <c r="N2042" i="11"/>
  <c r="E2042" i="11"/>
  <c r="D2042" i="11"/>
  <c r="B2042" i="11"/>
  <c r="A2042" i="11"/>
  <c r="O2041" i="11"/>
  <c r="N2041" i="11"/>
  <c r="E2041" i="11"/>
  <c r="D2041" i="11"/>
  <c r="B2041" i="11"/>
  <c r="A2041" i="11"/>
  <c r="O2040" i="11"/>
  <c r="N2040" i="11"/>
  <c r="E2040" i="11"/>
  <c r="D2040" i="11"/>
  <c r="B2040" i="11"/>
  <c r="A2040" i="11"/>
  <c r="O2039" i="11"/>
  <c r="N2039" i="11"/>
  <c r="E2039" i="11"/>
  <c r="D2039" i="11"/>
  <c r="B2039" i="11"/>
  <c r="A2039" i="11"/>
  <c r="O2038" i="11"/>
  <c r="N2038" i="11"/>
  <c r="E2038" i="11"/>
  <c r="D2038" i="11"/>
  <c r="B2038" i="11"/>
  <c r="A2038" i="11"/>
  <c r="O2037" i="11"/>
  <c r="N2037" i="11"/>
  <c r="E2037" i="11"/>
  <c r="D2037" i="11"/>
  <c r="B2037" i="11"/>
  <c r="A2037" i="11"/>
  <c r="O2036" i="11"/>
  <c r="N2036" i="11"/>
  <c r="E2036" i="11"/>
  <c r="D2036" i="11"/>
  <c r="B2036" i="11"/>
  <c r="A2036" i="11"/>
  <c r="O2035" i="11"/>
  <c r="N2035" i="11"/>
  <c r="E2035" i="11"/>
  <c r="D2035" i="11"/>
  <c r="B2035" i="11"/>
  <c r="A2035" i="11"/>
  <c r="O2034" i="11"/>
  <c r="N2034" i="11"/>
  <c r="E2034" i="11"/>
  <c r="D2034" i="11"/>
  <c r="B2034" i="11"/>
  <c r="A2034" i="11"/>
  <c r="O2033" i="11"/>
  <c r="N2033" i="11"/>
  <c r="E2033" i="11"/>
  <c r="D2033" i="11"/>
  <c r="B2033" i="11"/>
  <c r="A2033" i="11"/>
  <c r="O2032" i="11"/>
  <c r="N2032" i="11"/>
  <c r="E2032" i="11"/>
  <c r="D2032" i="11"/>
  <c r="B2032" i="11"/>
  <c r="A2032" i="11"/>
  <c r="O2031" i="11"/>
  <c r="N2031" i="11"/>
  <c r="E2031" i="11"/>
  <c r="D2031" i="11"/>
  <c r="B2031" i="11"/>
  <c r="A2031" i="11"/>
  <c r="O2030" i="11"/>
  <c r="N2030" i="11"/>
  <c r="E2030" i="11"/>
  <c r="D2030" i="11"/>
  <c r="B2030" i="11"/>
  <c r="A2030" i="11"/>
  <c r="O2029" i="11"/>
  <c r="N2029" i="11"/>
  <c r="E2029" i="11"/>
  <c r="D2029" i="11"/>
  <c r="B2029" i="11"/>
  <c r="A2029" i="11"/>
  <c r="O2028" i="11"/>
  <c r="N2028" i="11"/>
  <c r="E2028" i="11"/>
  <c r="D2028" i="11"/>
  <c r="B2028" i="11"/>
  <c r="A2028" i="11"/>
  <c r="O2027" i="11"/>
  <c r="N2027" i="11"/>
  <c r="E2027" i="11"/>
  <c r="D2027" i="11"/>
  <c r="B2027" i="11"/>
  <c r="A2027" i="11"/>
  <c r="O2026" i="11"/>
  <c r="N2026" i="11"/>
  <c r="E2026" i="11"/>
  <c r="D2026" i="11"/>
  <c r="B2026" i="11"/>
  <c r="A2026" i="11"/>
  <c r="O2025" i="11"/>
  <c r="N2025" i="11"/>
  <c r="E2025" i="11"/>
  <c r="D2025" i="11"/>
  <c r="B2025" i="11"/>
  <c r="A2025" i="11"/>
  <c r="O2024" i="11"/>
  <c r="N2024" i="11"/>
  <c r="E2024" i="11"/>
  <c r="D2024" i="11"/>
  <c r="B2024" i="11"/>
  <c r="A2024" i="11"/>
  <c r="O2023" i="11"/>
  <c r="N2023" i="11"/>
  <c r="E2023" i="11"/>
  <c r="D2023" i="11"/>
  <c r="B2023" i="11"/>
  <c r="A2023" i="11"/>
  <c r="O2022" i="11"/>
  <c r="N2022" i="11"/>
  <c r="E2022" i="11"/>
  <c r="D2022" i="11"/>
  <c r="B2022" i="11"/>
  <c r="A2022" i="11"/>
  <c r="O2021" i="11"/>
  <c r="N2021" i="11"/>
  <c r="E2021" i="11"/>
  <c r="D2021" i="11"/>
  <c r="B2021" i="11"/>
  <c r="A2021" i="11"/>
  <c r="O2020" i="11"/>
  <c r="N2020" i="11"/>
  <c r="E2020" i="11"/>
  <c r="D2020" i="11"/>
  <c r="B2020" i="11"/>
  <c r="A2020" i="11"/>
  <c r="O2019" i="11"/>
  <c r="N2019" i="11"/>
  <c r="E2019" i="11"/>
  <c r="D2019" i="11"/>
  <c r="B2019" i="11"/>
  <c r="A2019" i="11"/>
  <c r="O2018" i="11"/>
  <c r="N2018" i="11"/>
  <c r="E2018" i="11"/>
  <c r="D2018" i="11"/>
  <c r="B2018" i="11"/>
  <c r="A2018" i="11"/>
  <c r="O2017" i="11"/>
  <c r="N2017" i="11"/>
  <c r="E2017" i="11"/>
  <c r="D2017" i="11"/>
  <c r="B2017" i="11"/>
  <c r="A2017" i="11"/>
  <c r="O2016" i="11"/>
  <c r="N2016" i="11"/>
  <c r="E2016" i="11"/>
  <c r="D2016" i="11"/>
  <c r="B2016" i="11"/>
  <c r="A2016" i="11"/>
  <c r="O2015" i="11"/>
  <c r="N2015" i="11"/>
  <c r="E2015" i="11"/>
  <c r="D2015" i="11"/>
  <c r="B2015" i="11"/>
  <c r="A2015" i="11"/>
  <c r="O2014" i="11"/>
  <c r="N2014" i="11"/>
  <c r="E2014" i="11"/>
  <c r="D2014" i="11"/>
  <c r="B2014" i="11"/>
  <c r="A2014" i="11"/>
  <c r="O2013" i="11"/>
  <c r="N2013" i="11"/>
  <c r="E2013" i="11"/>
  <c r="D2013" i="11"/>
  <c r="B2013" i="11"/>
  <c r="A2013" i="11"/>
  <c r="O2012" i="11"/>
  <c r="N2012" i="11"/>
  <c r="E2012" i="11"/>
  <c r="D2012" i="11"/>
  <c r="B2012" i="11"/>
  <c r="A2012" i="11"/>
  <c r="O2011" i="11"/>
  <c r="N2011" i="11"/>
  <c r="E2011" i="11"/>
  <c r="D2011" i="11"/>
  <c r="B2011" i="11"/>
  <c r="A2011" i="11"/>
  <c r="O2010" i="11"/>
  <c r="N2010" i="11"/>
  <c r="E2010" i="11"/>
  <c r="D2010" i="11"/>
  <c r="B2010" i="11"/>
  <c r="A2010" i="11"/>
  <c r="O2009" i="11"/>
  <c r="N2009" i="11"/>
  <c r="E2009" i="11"/>
  <c r="D2009" i="11"/>
  <c r="B2009" i="11"/>
  <c r="A2009" i="11"/>
  <c r="O2008" i="11"/>
  <c r="N2008" i="11"/>
  <c r="E2008" i="11"/>
  <c r="D2008" i="11"/>
  <c r="B2008" i="11"/>
  <c r="A2008" i="11"/>
  <c r="O2007" i="11"/>
  <c r="N2007" i="11"/>
  <c r="E2007" i="11"/>
  <c r="D2007" i="11"/>
  <c r="B2007" i="11"/>
  <c r="A2007" i="11"/>
  <c r="O2006" i="11"/>
  <c r="N2006" i="11"/>
  <c r="E2006" i="11"/>
  <c r="D2006" i="11"/>
  <c r="B2006" i="11"/>
  <c r="A2006" i="11"/>
  <c r="O2005" i="11"/>
  <c r="N2005" i="11"/>
  <c r="E2005" i="11"/>
  <c r="D2005" i="11"/>
  <c r="B2005" i="11"/>
  <c r="A2005" i="11"/>
  <c r="O2004" i="11"/>
  <c r="N2004" i="11"/>
  <c r="E2004" i="11"/>
  <c r="D2004" i="11"/>
  <c r="B2004" i="11"/>
  <c r="A2004" i="11"/>
  <c r="O2003" i="11"/>
  <c r="N2003" i="11"/>
  <c r="E2003" i="11"/>
  <c r="D2003" i="11"/>
  <c r="B2003" i="11"/>
  <c r="A2003" i="11"/>
  <c r="O2002" i="11"/>
  <c r="N2002" i="11"/>
  <c r="E2002" i="11"/>
  <c r="D2002" i="11"/>
  <c r="B2002" i="11"/>
  <c r="A2002" i="11"/>
  <c r="O2001" i="11"/>
  <c r="N2001" i="11"/>
  <c r="E2001" i="11"/>
  <c r="D2001" i="11"/>
  <c r="B2001" i="11"/>
  <c r="A2001" i="11"/>
  <c r="O2000" i="11"/>
  <c r="N2000" i="11"/>
  <c r="E2000" i="11"/>
  <c r="D2000" i="11"/>
  <c r="B2000" i="11"/>
  <c r="A2000" i="11"/>
  <c r="O1999" i="11"/>
  <c r="N1999" i="11"/>
  <c r="E1999" i="11"/>
  <c r="D1999" i="11"/>
  <c r="B1999" i="11"/>
  <c r="A1999" i="11"/>
  <c r="O1998" i="11"/>
  <c r="N1998" i="11"/>
  <c r="E1998" i="11"/>
  <c r="D1998" i="11"/>
  <c r="B1998" i="11"/>
  <c r="A1998" i="11"/>
  <c r="O1997" i="11"/>
  <c r="N1997" i="11"/>
  <c r="E1997" i="11"/>
  <c r="D1997" i="11"/>
  <c r="B1997" i="11"/>
  <c r="A1997" i="11"/>
  <c r="O1996" i="11"/>
  <c r="N1996" i="11"/>
  <c r="E1996" i="11"/>
  <c r="D1996" i="11"/>
  <c r="B1996" i="11"/>
  <c r="A1996" i="11"/>
  <c r="O1995" i="11"/>
  <c r="N1995" i="11"/>
  <c r="E1995" i="11"/>
  <c r="D1995" i="11"/>
  <c r="B1995" i="11"/>
  <c r="A1995" i="11"/>
  <c r="O1994" i="11"/>
  <c r="N1994" i="11"/>
  <c r="E1994" i="11"/>
  <c r="D1994" i="11"/>
  <c r="B1994" i="11"/>
  <c r="A1994" i="11"/>
  <c r="O1993" i="11"/>
  <c r="N1993" i="11"/>
  <c r="E1993" i="11"/>
  <c r="D1993" i="11"/>
  <c r="B1993" i="11"/>
  <c r="A1993" i="11"/>
  <c r="O1992" i="11"/>
  <c r="N1992" i="11"/>
  <c r="E1992" i="11"/>
  <c r="D1992" i="11"/>
  <c r="B1992" i="11"/>
  <c r="A1992" i="11"/>
  <c r="O1991" i="11"/>
  <c r="N1991" i="11"/>
  <c r="E1991" i="11"/>
  <c r="D1991" i="11"/>
  <c r="B1991" i="11"/>
  <c r="A1991" i="11"/>
  <c r="O1990" i="11"/>
  <c r="N1990" i="11"/>
  <c r="E1990" i="11"/>
  <c r="D1990" i="11"/>
  <c r="B1990" i="11"/>
  <c r="A1990" i="11"/>
  <c r="O1989" i="11"/>
  <c r="N1989" i="11"/>
  <c r="E1989" i="11"/>
  <c r="D1989" i="11"/>
  <c r="B1989" i="11"/>
  <c r="A1989" i="11"/>
  <c r="O1988" i="11"/>
  <c r="N1988" i="11"/>
  <c r="E1988" i="11"/>
  <c r="D1988" i="11"/>
  <c r="B1988" i="11"/>
  <c r="A1988" i="11"/>
  <c r="O1987" i="11"/>
  <c r="N1987" i="11"/>
  <c r="E1987" i="11"/>
  <c r="D1987" i="11"/>
  <c r="B1987" i="11"/>
  <c r="A1987" i="11"/>
  <c r="O1986" i="11"/>
  <c r="N1986" i="11"/>
  <c r="E1986" i="11"/>
  <c r="D1986" i="11"/>
  <c r="B1986" i="11"/>
  <c r="A1986" i="11"/>
  <c r="O1985" i="11"/>
  <c r="N1985" i="11"/>
  <c r="E1985" i="11"/>
  <c r="D1985" i="11"/>
  <c r="B1985" i="11"/>
  <c r="A1985" i="11"/>
  <c r="O1984" i="11"/>
  <c r="N1984" i="11"/>
  <c r="E1984" i="11"/>
  <c r="D1984" i="11"/>
  <c r="B1984" i="11"/>
  <c r="A1984" i="11"/>
  <c r="O1983" i="11"/>
  <c r="N1983" i="11"/>
  <c r="E1983" i="11"/>
  <c r="D1983" i="11"/>
  <c r="B1983" i="11"/>
  <c r="A1983" i="11"/>
  <c r="O1982" i="11"/>
  <c r="N1982" i="11"/>
  <c r="E1982" i="11"/>
  <c r="D1982" i="11"/>
  <c r="B1982" i="11"/>
  <c r="A1982" i="11"/>
  <c r="O1981" i="11"/>
  <c r="N1981" i="11"/>
  <c r="E1981" i="11"/>
  <c r="D1981" i="11"/>
  <c r="B1981" i="11"/>
  <c r="A1981" i="11"/>
  <c r="O1980" i="11"/>
  <c r="N1980" i="11"/>
  <c r="E1980" i="11"/>
  <c r="D1980" i="11"/>
  <c r="B1980" i="11"/>
  <c r="A1980" i="11"/>
  <c r="O1979" i="11"/>
  <c r="N1979" i="11"/>
  <c r="E1979" i="11"/>
  <c r="D1979" i="11"/>
  <c r="B1979" i="11"/>
  <c r="A1979" i="11"/>
  <c r="O1978" i="11"/>
  <c r="N1978" i="11"/>
  <c r="E1978" i="11"/>
  <c r="D1978" i="11"/>
  <c r="B1978" i="11"/>
  <c r="A1978" i="11"/>
  <c r="O1977" i="11"/>
  <c r="N1977" i="11"/>
  <c r="E1977" i="11"/>
  <c r="D1977" i="11"/>
  <c r="B1977" i="11"/>
  <c r="A1977" i="11"/>
  <c r="O1976" i="11"/>
  <c r="N1976" i="11"/>
  <c r="E1976" i="11"/>
  <c r="D1976" i="11"/>
  <c r="B1976" i="11"/>
  <c r="A1976" i="11"/>
  <c r="O1975" i="11"/>
  <c r="N1975" i="11"/>
  <c r="E1975" i="11"/>
  <c r="D1975" i="11"/>
  <c r="B1975" i="11"/>
  <c r="A1975" i="11"/>
  <c r="O1974" i="11"/>
  <c r="N1974" i="11"/>
  <c r="E1974" i="11"/>
  <c r="D1974" i="11"/>
  <c r="B1974" i="11"/>
  <c r="A1974" i="11"/>
  <c r="O1973" i="11"/>
  <c r="N1973" i="11"/>
  <c r="E1973" i="11"/>
  <c r="D1973" i="11"/>
  <c r="B1973" i="11"/>
  <c r="A1973" i="11"/>
  <c r="O1972" i="11"/>
  <c r="N1972" i="11"/>
  <c r="E1972" i="11"/>
  <c r="D1972" i="11"/>
  <c r="B1972" i="11"/>
  <c r="A1972" i="11"/>
  <c r="O1971" i="11"/>
  <c r="N1971" i="11"/>
  <c r="E1971" i="11"/>
  <c r="D1971" i="11"/>
  <c r="B1971" i="11"/>
  <c r="A1971" i="11"/>
  <c r="O1970" i="11"/>
  <c r="N1970" i="11"/>
  <c r="E1970" i="11"/>
  <c r="D1970" i="11"/>
  <c r="B1970" i="11"/>
  <c r="A1970" i="11"/>
  <c r="O1969" i="11"/>
  <c r="N1969" i="11"/>
  <c r="E1969" i="11"/>
  <c r="D1969" i="11"/>
  <c r="B1969" i="11"/>
  <c r="A1969" i="11"/>
  <c r="O1968" i="11"/>
  <c r="N1968" i="11"/>
  <c r="E1968" i="11"/>
  <c r="D1968" i="11"/>
  <c r="B1968" i="11"/>
  <c r="A1968" i="11"/>
  <c r="O1967" i="11"/>
  <c r="N1967" i="11"/>
  <c r="E1967" i="11"/>
  <c r="D1967" i="11"/>
  <c r="B1967" i="11"/>
  <c r="A1967" i="11"/>
  <c r="O1966" i="11"/>
  <c r="N1966" i="11"/>
  <c r="E1966" i="11"/>
  <c r="D1966" i="11"/>
  <c r="B1966" i="11"/>
  <c r="A1966" i="11"/>
  <c r="O1965" i="11"/>
  <c r="N1965" i="11"/>
  <c r="E1965" i="11"/>
  <c r="D1965" i="11"/>
  <c r="B1965" i="11"/>
  <c r="A1965" i="11"/>
  <c r="O1964" i="11"/>
  <c r="N1964" i="11"/>
  <c r="E1964" i="11"/>
  <c r="D1964" i="11"/>
  <c r="B1964" i="11"/>
  <c r="A1964" i="11"/>
  <c r="O1963" i="11"/>
  <c r="N1963" i="11"/>
  <c r="E1963" i="11"/>
  <c r="D1963" i="11"/>
  <c r="B1963" i="11"/>
  <c r="A1963" i="11"/>
  <c r="O1962" i="11"/>
  <c r="N1962" i="11"/>
  <c r="E1962" i="11"/>
  <c r="D1962" i="11"/>
  <c r="B1962" i="11"/>
  <c r="A1962" i="11"/>
  <c r="O1961" i="11"/>
  <c r="N1961" i="11"/>
  <c r="E1961" i="11"/>
  <c r="D1961" i="11"/>
  <c r="B1961" i="11"/>
  <c r="A1961" i="11"/>
  <c r="O1960" i="11"/>
  <c r="N1960" i="11"/>
  <c r="E1960" i="11"/>
  <c r="D1960" i="11"/>
  <c r="B1960" i="11"/>
  <c r="A1960" i="11"/>
  <c r="O1959" i="11"/>
  <c r="N1959" i="11"/>
  <c r="E1959" i="11"/>
  <c r="D1959" i="11"/>
  <c r="B1959" i="11"/>
  <c r="A1959" i="11"/>
  <c r="O1958" i="11"/>
  <c r="N1958" i="11"/>
  <c r="E1958" i="11"/>
  <c r="D1958" i="11"/>
  <c r="B1958" i="11"/>
  <c r="A1958" i="11"/>
  <c r="O1957" i="11"/>
  <c r="N1957" i="11"/>
  <c r="E1957" i="11"/>
  <c r="D1957" i="11"/>
  <c r="B1957" i="11"/>
  <c r="A1957" i="11"/>
  <c r="O1956" i="11"/>
  <c r="N1956" i="11"/>
  <c r="E1956" i="11"/>
  <c r="D1956" i="11"/>
  <c r="B1956" i="11"/>
  <c r="A1956" i="11"/>
  <c r="O1955" i="11"/>
  <c r="N1955" i="11"/>
  <c r="E1955" i="11"/>
  <c r="D1955" i="11"/>
  <c r="B1955" i="11"/>
  <c r="A1955" i="11"/>
  <c r="O1954" i="11"/>
  <c r="N1954" i="11"/>
  <c r="E1954" i="11"/>
  <c r="D1954" i="11"/>
  <c r="B1954" i="11"/>
  <c r="A1954" i="11"/>
  <c r="O1953" i="11"/>
  <c r="N1953" i="11"/>
  <c r="E1953" i="11"/>
  <c r="D1953" i="11"/>
  <c r="B1953" i="11"/>
  <c r="A1953" i="11"/>
  <c r="O1952" i="11"/>
  <c r="N1952" i="11"/>
  <c r="E1952" i="11"/>
  <c r="D1952" i="11"/>
  <c r="B1952" i="11"/>
  <c r="A1952" i="11"/>
  <c r="O1951" i="11"/>
  <c r="N1951" i="11"/>
  <c r="E1951" i="11"/>
  <c r="D1951" i="11"/>
  <c r="B1951" i="11"/>
  <c r="A1951" i="11"/>
  <c r="O1950" i="11"/>
  <c r="N1950" i="11"/>
  <c r="E1950" i="11"/>
  <c r="D1950" i="11"/>
  <c r="B1950" i="11"/>
  <c r="A1950" i="11"/>
  <c r="O1949" i="11"/>
  <c r="N1949" i="11"/>
  <c r="E1949" i="11"/>
  <c r="D1949" i="11"/>
  <c r="B1949" i="11"/>
  <c r="A1949" i="11"/>
  <c r="O1948" i="11"/>
  <c r="N1948" i="11"/>
  <c r="E1948" i="11"/>
  <c r="D1948" i="11"/>
  <c r="B1948" i="11"/>
  <c r="A1948" i="11"/>
  <c r="O1947" i="11"/>
  <c r="N1947" i="11"/>
  <c r="E1947" i="11"/>
  <c r="D1947" i="11"/>
  <c r="B1947" i="11"/>
  <c r="A1947" i="11"/>
  <c r="O1946" i="11"/>
  <c r="N1946" i="11"/>
  <c r="E1946" i="11"/>
  <c r="D1946" i="11"/>
  <c r="B1946" i="11"/>
  <c r="A1946" i="11"/>
  <c r="O1945" i="11"/>
  <c r="N1945" i="11"/>
  <c r="E1945" i="11"/>
  <c r="D1945" i="11"/>
  <c r="B1945" i="11"/>
  <c r="A1945" i="11"/>
  <c r="O1944" i="11"/>
  <c r="N1944" i="11"/>
  <c r="E1944" i="11"/>
  <c r="D1944" i="11"/>
  <c r="B1944" i="11"/>
  <c r="A1944" i="11"/>
  <c r="O1943" i="11"/>
  <c r="N1943" i="11"/>
  <c r="E1943" i="11"/>
  <c r="D1943" i="11"/>
  <c r="B1943" i="11"/>
  <c r="A1943" i="11"/>
  <c r="O1942" i="11"/>
  <c r="N1942" i="11"/>
  <c r="E1942" i="11"/>
  <c r="D1942" i="11"/>
  <c r="B1942" i="11"/>
  <c r="A1942" i="11"/>
  <c r="O1941" i="11"/>
  <c r="N1941" i="11"/>
  <c r="E1941" i="11"/>
  <c r="D1941" i="11"/>
  <c r="B1941" i="11"/>
  <c r="A1941" i="11"/>
  <c r="O1940" i="11"/>
  <c r="N1940" i="11"/>
  <c r="E1940" i="11"/>
  <c r="D1940" i="11"/>
  <c r="B1940" i="11"/>
  <c r="A1940" i="11"/>
  <c r="O1939" i="11"/>
  <c r="N1939" i="11"/>
  <c r="E1939" i="11"/>
  <c r="D1939" i="11"/>
  <c r="B1939" i="11"/>
  <c r="A1939" i="11"/>
  <c r="O1938" i="11"/>
  <c r="N1938" i="11"/>
  <c r="E1938" i="11"/>
  <c r="D1938" i="11"/>
  <c r="B1938" i="11"/>
  <c r="A1938" i="11"/>
  <c r="O1937" i="11"/>
  <c r="N1937" i="11"/>
  <c r="E1937" i="11"/>
  <c r="D1937" i="11"/>
  <c r="B1937" i="11"/>
  <c r="A1937" i="11"/>
  <c r="O1936" i="11"/>
  <c r="N1936" i="11"/>
  <c r="E1936" i="11"/>
  <c r="D1936" i="11"/>
  <c r="B1936" i="11"/>
  <c r="A1936" i="11"/>
  <c r="O1935" i="11"/>
  <c r="N1935" i="11"/>
  <c r="E1935" i="11"/>
  <c r="D1935" i="11"/>
  <c r="B1935" i="11"/>
  <c r="A1935" i="11"/>
  <c r="O1934" i="11"/>
  <c r="N1934" i="11"/>
  <c r="E1934" i="11"/>
  <c r="D1934" i="11"/>
  <c r="B1934" i="11"/>
  <c r="A1934" i="11"/>
  <c r="O1933" i="11"/>
  <c r="N1933" i="11"/>
  <c r="E1933" i="11"/>
  <c r="D1933" i="11"/>
  <c r="B1933" i="11"/>
  <c r="A1933" i="11"/>
  <c r="O1932" i="11"/>
  <c r="N1932" i="11"/>
  <c r="E1932" i="11"/>
  <c r="D1932" i="11"/>
  <c r="B1932" i="11"/>
  <c r="A1932" i="11"/>
  <c r="O1931" i="11"/>
  <c r="N1931" i="11"/>
  <c r="E1931" i="11"/>
  <c r="D1931" i="11"/>
  <c r="B1931" i="11"/>
  <c r="A1931" i="11"/>
  <c r="O1930" i="11"/>
  <c r="N1930" i="11"/>
  <c r="E1930" i="11"/>
  <c r="D1930" i="11"/>
  <c r="B1930" i="11"/>
  <c r="A1930" i="11"/>
  <c r="O1929" i="11"/>
  <c r="N1929" i="11"/>
  <c r="E1929" i="11"/>
  <c r="D1929" i="11"/>
  <c r="B1929" i="11"/>
  <c r="A1929" i="11"/>
  <c r="O1928" i="11"/>
  <c r="N1928" i="11"/>
  <c r="E1928" i="11"/>
  <c r="D1928" i="11"/>
  <c r="B1928" i="11"/>
  <c r="A1928" i="11"/>
  <c r="O1927" i="11"/>
  <c r="N1927" i="11"/>
  <c r="E1927" i="11"/>
  <c r="D1927" i="11"/>
  <c r="B1927" i="11"/>
  <c r="A1927" i="11"/>
  <c r="O1926" i="11"/>
  <c r="N1926" i="11"/>
  <c r="E1926" i="11"/>
  <c r="D1926" i="11"/>
  <c r="B1926" i="11"/>
  <c r="A1926" i="11"/>
  <c r="O1925" i="11"/>
  <c r="N1925" i="11"/>
  <c r="E1925" i="11"/>
  <c r="D1925" i="11"/>
  <c r="B1925" i="11"/>
  <c r="A1925" i="11"/>
  <c r="O1924" i="11"/>
  <c r="N1924" i="11"/>
  <c r="E1924" i="11"/>
  <c r="D1924" i="11"/>
  <c r="B1924" i="11"/>
  <c r="A1924" i="11"/>
  <c r="O1923" i="11"/>
  <c r="N1923" i="11"/>
  <c r="E1923" i="11"/>
  <c r="D1923" i="11"/>
  <c r="B1923" i="11"/>
  <c r="A1923" i="11"/>
  <c r="O1922" i="11"/>
  <c r="N1922" i="11"/>
  <c r="E1922" i="11"/>
  <c r="D1922" i="11"/>
  <c r="B1922" i="11"/>
  <c r="A1922" i="11"/>
  <c r="O1921" i="11"/>
  <c r="N1921" i="11"/>
  <c r="E1921" i="11"/>
  <c r="D1921" i="11"/>
  <c r="B1921" i="11"/>
  <c r="A1921" i="11"/>
  <c r="O1920" i="11"/>
  <c r="N1920" i="11"/>
  <c r="E1920" i="11"/>
  <c r="D1920" i="11"/>
  <c r="B1920" i="11"/>
  <c r="A1920" i="11"/>
  <c r="O1919" i="11"/>
  <c r="N1919" i="11"/>
  <c r="E1919" i="11"/>
  <c r="D1919" i="11"/>
  <c r="B1919" i="11"/>
  <c r="A1919" i="11"/>
  <c r="O1918" i="11"/>
  <c r="N1918" i="11"/>
  <c r="E1918" i="11"/>
  <c r="D1918" i="11"/>
  <c r="B1918" i="11"/>
  <c r="A1918" i="11"/>
  <c r="O1917" i="11"/>
  <c r="N1917" i="11"/>
  <c r="E1917" i="11"/>
  <c r="D1917" i="11"/>
  <c r="B1917" i="11"/>
  <c r="A1917" i="11"/>
  <c r="O1916" i="11"/>
  <c r="N1916" i="11"/>
  <c r="E1916" i="11"/>
  <c r="D1916" i="11"/>
  <c r="B1916" i="11"/>
  <c r="A1916" i="11"/>
  <c r="O1915" i="11"/>
  <c r="N1915" i="11"/>
  <c r="E1915" i="11"/>
  <c r="D1915" i="11"/>
  <c r="B1915" i="11"/>
  <c r="A1915" i="11"/>
  <c r="O1914" i="11"/>
  <c r="N1914" i="11"/>
  <c r="E1914" i="11"/>
  <c r="D1914" i="11"/>
  <c r="B1914" i="11"/>
  <c r="A1914" i="11"/>
  <c r="O1913" i="11"/>
  <c r="N1913" i="11"/>
  <c r="E1913" i="11"/>
  <c r="D1913" i="11"/>
  <c r="B1913" i="11"/>
  <c r="A1913" i="11"/>
  <c r="O1912" i="11"/>
  <c r="N1912" i="11"/>
  <c r="E1912" i="11"/>
  <c r="D1912" i="11"/>
  <c r="B1912" i="11"/>
  <c r="A1912" i="11"/>
  <c r="O1911" i="11"/>
  <c r="N1911" i="11"/>
  <c r="E1911" i="11"/>
  <c r="D1911" i="11"/>
  <c r="B1911" i="11"/>
  <c r="A1911" i="11"/>
  <c r="O1910" i="11"/>
  <c r="N1910" i="11"/>
  <c r="E1910" i="11"/>
  <c r="D1910" i="11"/>
  <c r="B1910" i="11"/>
  <c r="A1910" i="11"/>
  <c r="O1909" i="11"/>
  <c r="N1909" i="11"/>
  <c r="E1909" i="11"/>
  <c r="D1909" i="11"/>
  <c r="B1909" i="11"/>
  <c r="A1909" i="11"/>
  <c r="O1908" i="11"/>
  <c r="N1908" i="11"/>
  <c r="E1908" i="11"/>
  <c r="D1908" i="11"/>
  <c r="B1908" i="11"/>
  <c r="A1908" i="11"/>
  <c r="O1907" i="11"/>
  <c r="N1907" i="11"/>
  <c r="E1907" i="11"/>
  <c r="D1907" i="11"/>
  <c r="B1907" i="11"/>
  <c r="A1907" i="11"/>
  <c r="O1906" i="11"/>
  <c r="N1906" i="11"/>
  <c r="E1906" i="11"/>
  <c r="D1906" i="11"/>
  <c r="B1906" i="11"/>
  <c r="A1906" i="11"/>
  <c r="O1905" i="11"/>
  <c r="N1905" i="11"/>
  <c r="E1905" i="11"/>
  <c r="D1905" i="11"/>
  <c r="B1905" i="11"/>
  <c r="A1905" i="11"/>
  <c r="O1904" i="11"/>
  <c r="N1904" i="11"/>
  <c r="E1904" i="11"/>
  <c r="D1904" i="11"/>
  <c r="B1904" i="11"/>
  <c r="A1904" i="11"/>
  <c r="O1903" i="11"/>
  <c r="N1903" i="11"/>
  <c r="E1903" i="11"/>
  <c r="D1903" i="11"/>
  <c r="B1903" i="11"/>
  <c r="A1903" i="11"/>
  <c r="O1902" i="11"/>
  <c r="N1902" i="11"/>
  <c r="E1902" i="11"/>
  <c r="D1902" i="11"/>
  <c r="B1902" i="11"/>
  <c r="A1902" i="11"/>
  <c r="O1901" i="11"/>
  <c r="N1901" i="11"/>
  <c r="E1901" i="11"/>
  <c r="D1901" i="11"/>
  <c r="B1901" i="11"/>
  <c r="A1901" i="11"/>
  <c r="O1900" i="11"/>
  <c r="N1900" i="11"/>
  <c r="E1900" i="11"/>
  <c r="D1900" i="11"/>
  <c r="B1900" i="11"/>
  <c r="A1900" i="11"/>
  <c r="O1899" i="11"/>
  <c r="N1899" i="11"/>
  <c r="E1899" i="11"/>
  <c r="D1899" i="11"/>
  <c r="B1899" i="11"/>
  <c r="A1899" i="11"/>
  <c r="O1898" i="11"/>
  <c r="N1898" i="11"/>
  <c r="E1898" i="11"/>
  <c r="D1898" i="11"/>
  <c r="B1898" i="11"/>
  <c r="A1898" i="11"/>
  <c r="O1897" i="11"/>
  <c r="N1897" i="11"/>
  <c r="E1897" i="11"/>
  <c r="D1897" i="11"/>
  <c r="B1897" i="11"/>
  <c r="A1897" i="11"/>
  <c r="O1896" i="11"/>
  <c r="N1896" i="11"/>
  <c r="E1896" i="11"/>
  <c r="D1896" i="11"/>
  <c r="B1896" i="11"/>
  <c r="A1896" i="11"/>
  <c r="O1895" i="11"/>
  <c r="N1895" i="11"/>
  <c r="E1895" i="11"/>
  <c r="D1895" i="11"/>
  <c r="B1895" i="11"/>
  <c r="A1895" i="11"/>
  <c r="O1894" i="11"/>
  <c r="N1894" i="11"/>
  <c r="E1894" i="11"/>
  <c r="D1894" i="11"/>
  <c r="B1894" i="11"/>
  <c r="A1894" i="11"/>
  <c r="O1893" i="11"/>
  <c r="N1893" i="11"/>
  <c r="E1893" i="11"/>
  <c r="D1893" i="11"/>
  <c r="B1893" i="11"/>
  <c r="A1893" i="11"/>
  <c r="O1892" i="11"/>
  <c r="N1892" i="11"/>
  <c r="E1892" i="11"/>
  <c r="D1892" i="11"/>
  <c r="B1892" i="11"/>
  <c r="A1892" i="11"/>
  <c r="O1891" i="11"/>
  <c r="N1891" i="11"/>
  <c r="E1891" i="11"/>
  <c r="D1891" i="11"/>
  <c r="B1891" i="11"/>
  <c r="A1891" i="11"/>
  <c r="O1890" i="11"/>
  <c r="N1890" i="11"/>
  <c r="E1890" i="11"/>
  <c r="D1890" i="11"/>
  <c r="B1890" i="11"/>
  <c r="A1890" i="11"/>
  <c r="O1889" i="11"/>
  <c r="N1889" i="11"/>
  <c r="E1889" i="11"/>
  <c r="D1889" i="11"/>
  <c r="B1889" i="11"/>
  <c r="A1889" i="11"/>
  <c r="O1888" i="11"/>
  <c r="N1888" i="11"/>
  <c r="E1888" i="11"/>
  <c r="D1888" i="11"/>
  <c r="B1888" i="11"/>
  <c r="A1888" i="11"/>
  <c r="O1887" i="11"/>
  <c r="N1887" i="11"/>
  <c r="E1887" i="11"/>
  <c r="D1887" i="11"/>
  <c r="B1887" i="11"/>
  <c r="A1887" i="11"/>
  <c r="O1886" i="11"/>
  <c r="N1886" i="11"/>
  <c r="E1886" i="11"/>
  <c r="D1886" i="11"/>
  <c r="B1886" i="11"/>
  <c r="A1886" i="11"/>
  <c r="O1885" i="11"/>
  <c r="N1885" i="11"/>
  <c r="E1885" i="11"/>
  <c r="D1885" i="11"/>
  <c r="B1885" i="11"/>
  <c r="A1885" i="11"/>
  <c r="O1884" i="11"/>
  <c r="N1884" i="11"/>
  <c r="E1884" i="11"/>
  <c r="D1884" i="11"/>
  <c r="B1884" i="11"/>
  <c r="A1884" i="11"/>
  <c r="O1883" i="11"/>
  <c r="N1883" i="11"/>
  <c r="E1883" i="11"/>
  <c r="D1883" i="11"/>
  <c r="B1883" i="11"/>
  <c r="A1883" i="11"/>
  <c r="O1882" i="11"/>
  <c r="N1882" i="11"/>
  <c r="E1882" i="11"/>
  <c r="D1882" i="11"/>
  <c r="B1882" i="11"/>
  <c r="A1882" i="11"/>
  <c r="O1881" i="11"/>
  <c r="N1881" i="11"/>
  <c r="E1881" i="11"/>
  <c r="D1881" i="11"/>
  <c r="B1881" i="11"/>
  <c r="A1881" i="11"/>
  <c r="O1880" i="11"/>
  <c r="N1880" i="11"/>
  <c r="E1880" i="11"/>
  <c r="D1880" i="11"/>
  <c r="B1880" i="11"/>
  <c r="A1880" i="11"/>
  <c r="O1879" i="11"/>
  <c r="N1879" i="11"/>
  <c r="E1879" i="11"/>
  <c r="D1879" i="11"/>
  <c r="B1879" i="11"/>
  <c r="A1879" i="11"/>
  <c r="O1878" i="11"/>
  <c r="N1878" i="11"/>
  <c r="E1878" i="11"/>
  <c r="D1878" i="11"/>
  <c r="B1878" i="11"/>
  <c r="A1878" i="11"/>
  <c r="O1877" i="11"/>
  <c r="N1877" i="11"/>
  <c r="E1877" i="11"/>
  <c r="D1877" i="11"/>
  <c r="B1877" i="11"/>
  <c r="A1877" i="11"/>
  <c r="O1876" i="11"/>
  <c r="N1876" i="11"/>
  <c r="E1876" i="11"/>
  <c r="D1876" i="11"/>
  <c r="B1876" i="11"/>
  <c r="A1876" i="11"/>
  <c r="O1875" i="11"/>
  <c r="N1875" i="11"/>
  <c r="E1875" i="11"/>
  <c r="D1875" i="11"/>
  <c r="B1875" i="11"/>
  <c r="A1875" i="11"/>
  <c r="O1874" i="11"/>
  <c r="N1874" i="11"/>
  <c r="E1874" i="11"/>
  <c r="D1874" i="11"/>
  <c r="B1874" i="11"/>
  <c r="A1874" i="11"/>
  <c r="O1873" i="11"/>
  <c r="N1873" i="11"/>
  <c r="E1873" i="11"/>
  <c r="D1873" i="11"/>
  <c r="B1873" i="11"/>
  <c r="A1873" i="11"/>
  <c r="O1872" i="11"/>
  <c r="N1872" i="11"/>
  <c r="E1872" i="11"/>
  <c r="D1872" i="11"/>
  <c r="B1872" i="11"/>
  <c r="A1872" i="11"/>
  <c r="O1871" i="11"/>
  <c r="N1871" i="11"/>
  <c r="E1871" i="11"/>
  <c r="D1871" i="11"/>
  <c r="B1871" i="11"/>
  <c r="A1871" i="11"/>
  <c r="O1870" i="11"/>
  <c r="N1870" i="11"/>
  <c r="E1870" i="11"/>
  <c r="D1870" i="11"/>
  <c r="B1870" i="11"/>
  <c r="A1870" i="11"/>
  <c r="O1869" i="11"/>
  <c r="N1869" i="11"/>
  <c r="E1869" i="11"/>
  <c r="D1869" i="11"/>
  <c r="B1869" i="11"/>
  <c r="A1869" i="11"/>
  <c r="O1868" i="11"/>
  <c r="N1868" i="11"/>
  <c r="E1868" i="11"/>
  <c r="D1868" i="11"/>
  <c r="B1868" i="11"/>
  <c r="A1868" i="11"/>
  <c r="O1867" i="11"/>
  <c r="N1867" i="11"/>
  <c r="E1867" i="11"/>
  <c r="D1867" i="11"/>
  <c r="B1867" i="11"/>
  <c r="A1867" i="11"/>
  <c r="O1866" i="11"/>
  <c r="N1866" i="11"/>
  <c r="E1866" i="11"/>
  <c r="D1866" i="11"/>
  <c r="B1866" i="11"/>
  <c r="A1866" i="11"/>
  <c r="O1865" i="11"/>
  <c r="N1865" i="11"/>
  <c r="E1865" i="11"/>
  <c r="D1865" i="11"/>
  <c r="B1865" i="11"/>
  <c r="A1865" i="11"/>
  <c r="O1864" i="11"/>
  <c r="N1864" i="11"/>
  <c r="E1864" i="11"/>
  <c r="D1864" i="11"/>
  <c r="B1864" i="11"/>
  <c r="A1864" i="11"/>
  <c r="O1863" i="11"/>
  <c r="N1863" i="11"/>
  <c r="E1863" i="11"/>
  <c r="D1863" i="11"/>
  <c r="B1863" i="11"/>
  <c r="A1863" i="11"/>
  <c r="O1862" i="11"/>
  <c r="N1862" i="11"/>
  <c r="E1862" i="11"/>
  <c r="D1862" i="11"/>
  <c r="B1862" i="11"/>
  <c r="A1862" i="11"/>
  <c r="O1861" i="11"/>
  <c r="N1861" i="11"/>
  <c r="E1861" i="11"/>
  <c r="D1861" i="11"/>
  <c r="B1861" i="11"/>
  <c r="A1861" i="11"/>
  <c r="O1860" i="11"/>
  <c r="N1860" i="11"/>
  <c r="E1860" i="11"/>
  <c r="D1860" i="11"/>
  <c r="B1860" i="11"/>
  <c r="A1860" i="11"/>
  <c r="O1859" i="11"/>
  <c r="N1859" i="11"/>
  <c r="E1859" i="11"/>
  <c r="D1859" i="11"/>
  <c r="B1859" i="11"/>
  <c r="A1859" i="11"/>
  <c r="O1858" i="11"/>
  <c r="N1858" i="11"/>
  <c r="E1858" i="11"/>
  <c r="D1858" i="11"/>
  <c r="B1858" i="11"/>
  <c r="A1858" i="11"/>
  <c r="O1857" i="11"/>
  <c r="N1857" i="11"/>
  <c r="E1857" i="11"/>
  <c r="D1857" i="11"/>
  <c r="B1857" i="11"/>
  <c r="A1857" i="11"/>
  <c r="O1856" i="11"/>
  <c r="N1856" i="11"/>
  <c r="E1856" i="11"/>
  <c r="D1856" i="11"/>
  <c r="B1856" i="11"/>
  <c r="A1856" i="11"/>
  <c r="O1855" i="11"/>
  <c r="N1855" i="11"/>
  <c r="E1855" i="11"/>
  <c r="D1855" i="11"/>
  <c r="B1855" i="11"/>
  <c r="A1855" i="11"/>
  <c r="O1854" i="11"/>
  <c r="N1854" i="11"/>
  <c r="E1854" i="11"/>
  <c r="D1854" i="11"/>
  <c r="B1854" i="11"/>
  <c r="A1854" i="11"/>
  <c r="O1853" i="11"/>
  <c r="N1853" i="11"/>
  <c r="E1853" i="11"/>
  <c r="D1853" i="11"/>
  <c r="B1853" i="11"/>
  <c r="A1853" i="11"/>
  <c r="O1852" i="11"/>
  <c r="N1852" i="11"/>
  <c r="E1852" i="11"/>
  <c r="D1852" i="11"/>
  <c r="B1852" i="11"/>
  <c r="A1852" i="11"/>
  <c r="O1851" i="11"/>
  <c r="N1851" i="11"/>
  <c r="E1851" i="11"/>
  <c r="D1851" i="11"/>
  <c r="B1851" i="11"/>
  <c r="A1851" i="11"/>
  <c r="O1850" i="11"/>
  <c r="N1850" i="11"/>
  <c r="E1850" i="11"/>
  <c r="D1850" i="11"/>
  <c r="B1850" i="11"/>
  <c r="A1850" i="11"/>
  <c r="O1849" i="11"/>
  <c r="N1849" i="11"/>
  <c r="E1849" i="11"/>
  <c r="D1849" i="11"/>
  <c r="B1849" i="11"/>
  <c r="A1849" i="11"/>
  <c r="O1848" i="11"/>
  <c r="N1848" i="11"/>
  <c r="E1848" i="11"/>
  <c r="D1848" i="11"/>
  <c r="B1848" i="11"/>
  <c r="A1848" i="11"/>
  <c r="O1847" i="11"/>
  <c r="N1847" i="11"/>
  <c r="E1847" i="11"/>
  <c r="D1847" i="11"/>
  <c r="B1847" i="11"/>
  <c r="A1847" i="11"/>
  <c r="O1846" i="11"/>
  <c r="N1846" i="11"/>
  <c r="E1846" i="11"/>
  <c r="D1846" i="11"/>
  <c r="B1846" i="11"/>
  <c r="A1846" i="11"/>
  <c r="O1845" i="11"/>
  <c r="N1845" i="11"/>
  <c r="E1845" i="11"/>
  <c r="D1845" i="11"/>
  <c r="B1845" i="11"/>
  <c r="A1845" i="11"/>
  <c r="O1844" i="11"/>
  <c r="N1844" i="11"/>
  <c r="E1844" i="11"/>
  <c r="D1844" i="11"/>
  <c r="B1844" i="11"/>
  <c r="A1844" i="11"/>
  <c r="O1843" i="11"/>
  <c r="N1843" i="11"/>
  <c r="E1843" i="11"/>
  <c r="D1843" i="11"/>
  <c r="B1843" i="11"/>
  <c r="A1843" i="11"/>
  <c r="O1842" i="11"/>
  <c r="N1842" i="11"/>
  <c r="E1842" i="11"/>
  <c r="D1842" i="11"/>
  <c r="B1842" i="11"/>
  <c r="A1842" i="11"/>
  <c r="O1841" i="11"/>
  <c r="N1841" i="11"/>
  <c r="E1841" i="11"/>
  <c r="D1841" i="11"/>
  <c r="B1841" i="11"/>
  <c r="A1841" i="11"/>
  <c r="O1840" i="11"/>
  <c r="N1840" i="11"/>
  <c r="E1840" i="11"/>
  <c r="D1840" i="11"/>
  <c r="B1840" i="11"/>
  <c r="A1840" i="11"/>
  <c r="O1839" i="11"/>
  <c r="N1839" i="11"/>
  <c r="E1839" i="11"/>
  <c r="D1839" i="11"/>
  <c r="B1839" i="11"/>
  <c r="A1839" i="11"/>
  <c r="O1838" i="11"/>
  <c r="N1838" i="11"/>
  <c r="E1838" i="11"/>
  <c r="D1838" i="11"/>
  <c r="B1838" i="11"/>
  <c r="A1838" i="11"/>
  <c r="O1837" i="11"/>
  <c r="N1837" i="11"/>
  <c r="E1837" i="11"/>
  <c r="D1837" i="11"/>
  <c r="B1837" i="11"/>
  <c r="A1837" i="11"/>
  <c r="O1836" i="11"/>
  <c r="N1836" i="11"/>
  <c r="E1836" i="11"/>
  <c r="D1836" i="11"/>
  <c r="B1836" i="11"/>
  <c r="A1836" i="11"/>
  <c r="O1835" i="11"/>
  <c r="N1835" i="11"/>
  <c r="E1835" i="11"/>
  <c r="D1835" i="11"/>
  <c r="B1835" i="11"/>
  <c r="A1835" i="11"/>
  <c r="O1834" i="11"/>
  <c r="N1834" i="11"/>
  <c r="E1834" i="11"/>
  <c r="D1834" i="11"/>
  <c r="B1834" i="11"/>
  <c r="A1834" i="11"/>
  <c r="O1833" i="11"/>
  <c r="N1833" i="11"/>
  <c r="E1833" i="11"/>
  <c r="D1833" i="11"/>
  <c r="B1833" i="11"/>
  <c r="A1833" i="11"/>
  <c r="O1832" i="11"/>
  <c r="N1832" i="11"/>
  <c r="E1832" i="11"/>
  <c r="D1832" i="11"/>
  <c r="B1832" i="11"/>
  <c r="A1832" i="11"/>
  <c r="O1831" i="11"/>
  <c r="N1831" i="11"/>
  <c r="E1831" i="11"/>
  <c r="D1831" i="11"/>
  <c r="B1831" i="11"/>
  <c r="A1831" i="11"/>
  <c r="O1830" i="11"/>
  <c r="N1830" i="11"/>
  <c r="E1830" i="11"/>
  <c r="D1830" i="11"/>
  <c r="B1830" i="11"/>
  <c r="A1830" i="11"/>
  <c r="O1829" i="11"/>
  <c r="N1829" i="11"/>
  <c r="E1829" i="11"/>
  <c r="D1829" i="11"/>
  <c r="B1829" i="11"/>
  <c r="A1829" i="11"/>
  <c r="O1828" i="11"/>
  <c r="N1828" i="11"/>
  <c r="E1828" i="11"/>
  <c r="D1828" i="11"/>
  <c r="B1828" i="11"/>
  <c r="A1828" i="11"/>
  <c r="O1827" i="11"/>
  <c r="N1827" i="11"/>
  <c r="E1827" i="11"/>
  <c r="D1827" i="11"/>
  <c r="B1827" i="11"/>
  <c r="A1827" i="11"/>
  <c r="O1826" i="11"/>
  <c r="N1826" i="11"/>
  <c r="E1826" i="11"/>
  <c r="D1826" i="11"/>
  <c r="B1826" i="11"/>
  <c r="A1826" i="11"/>
  <c r="O1825" i="11"/>
  <c r="N1825" i="11"/>
  <c r="E1825" i="11"/>
  <c r="D1825" i="11"/>
  <c r="B1825" i="11"/>
  <c r="A1825" i="11"/>
  <c r="O1824" i="11"/>
  <c r="N1824" i="11"/>
  <c r="E1824" i="11"/>
  <c r="D1824" i="11"/>
  <c r="B1824" i="11"/>
  <c r="A1824" i="11"/>
  <c r="O1823" i="11"/>
  <c r="N1823" i="11"/>
  <c r="E1823" i="11"/>
  <c r="D1823" i="11"/>
  <c r="B1823" i="11"/>
  <c r="A1823" i="11"/>
  <c r="O1822" i="11"/>
  <c r="N1822" i="11"/>
  <c r="E1822" i="11"/>
  <c r="D1822" i="11"/>
  <c r="B1822" i="11"/>
  <c r="A1822" i="11"/>
  <c r="O1821" i="11"/>
  <c r="N1821" i="11"/>
  <c r="E1821" i="11"/>
  <c r="D1821" i="11"/>
  <c r="B1821" i="11"/>
  <c r="A1821" i="11"/>
  <c r="O1820" i="11"/>
  <c r="N1820" i="11"/>
  <c r="E1820" i="11"/>
  <c r="D1820" i="11"/>
  <c r="B1820" i="11"/>
  <c r="A1820" i="11"/>
  <c r="O1819" i="11"/>
  <c r="N1819" i="11"/>
  <c r="E1819" i="11"/>
  <c r="D1819" i="11"/>
  <c r="B1819" i="11"/>
  <c r="A1819" i="11"/>
  <c r="O1818" i="11"/>
  <c r="N1818" i="11"/>
  <c r="E1818" i="11"/>
  <c r="D1818" i="11"/>
  <c r="B1818" i="11"/>
  <c r="A1818" i="11"/>
  <c r="O1817" i="11"/>
  <c r="N1817" i="11"/>
  <c r="E1817" i="11"/>
  <c r="D1817" i="11"/>
  <c r="B1817" i="11"/>
  <c r="A1817" i="11"/>
  <c r="O1816" i="11"/>
  <c r="N1816" i="11"/>
  <c r="E1816" i="11"/>
  <c r="D1816" i="11"/>
  <c r="B1816" i="11"/>
  <c r="A1816" i="11"/>
  <c r="O1815" i="11"/>
  <c r="N1815" i="11"/>
  <c r="E1815" i="11"/>
  <c r="D1815" i="11"/>
  <c r="B1815" i="11"/>
  <c r="A1815" i="11"/>
  <c r="O1814" i="11"/>
  <c r="N1814" i="11"/>
  <c r="E1814" i="11"/>
  <c r="D1814" i="11"/>
  <c r="B1814" i="11"/>
  <c r="A1814" i="11"/>
  <c r="O1813" i="11"/>
  <c r="N1813" i="11"/>
  <c r="E1813" i="11"/>
  <c r="D1813" i="11"/>
  <c r="B1813" i="11"/>
  <c r="A1813" i="11"/>
  <c r="O1812" i="11"/>
  <c r="N1812" i="11"/>
  <c r="E1812" i="11"/>
  <c r="D1812" i="11"/>
  <c r="B1812" i="11"/>
  <c r="A1812" i="11"/>
  <c r="O1811" i="11"/>
  <c r="N1811" i="11"/>
  <c r="E1811" i="11"/>
  <c r="D1811" i="11"/>
  <c r="B1811" i="11"/>
  <c r="A1811" i="11"/>
  <c r="O1810" i="11"/>
  <c r="N1810" i="11"/>
  <c r="E1810" i="11"/>
  <c r="D1810" i="11"/>
  <c r="B1810" i="11"/>
  <c r="A1810" i="11"/>
  <c r="O1809" i="11"/>
  <c r="N1809" i="11"/>
  <c r="E1809" i="11"/>
  <c r="D1809" i="11"/>
  <c r="B1809" i="11"/>
  <c r="A1809" i="11"/>
  <c r="O1808" i="11"/>
  <c r="N1808" i="11"/>
  <c r="E1808" i="11"/>
  <c r="D1808" i="11"/>
  <c r="B1808" i="11"/>
  <c r="A1808" i="11"/>
  <c r="O1807" i="11"/>
  <c r="N1807" i="11"/>
  <c r="E1807" i="11"/>
  <c r="D1807" i="11"/>
  <c r="B1807" i="11"/>
  <c r="A1807" i="11"/>
  <c r="O1806" i="11"/>
  <c r="N1806" i="11"/>
  <c r="E1806" i="11"/>
  <c r="D1806" i="11"/>
  <c r="B1806" i="11"/>
  <c r="A1806" i="11"/>
  <c r="O1805" i="11"/>
  <c r="N1805" i="11"/>
  <c r="E1805" i="11"/>
  <c r="D1805" i="11"/>
  <c r="B1805" i="11"/>
  <c r="A1805" i="11"/>
  <c r="O1804" i="11"/>
  <c r="N1804" i="11"/>
  <c r="E1804" i="11"/>
  <c r="D1804" i="11"/>
  <c r="B1804" i="11"/>
  <c r="A1804" i="11"/>
  <c r="O1803" i="11"/>
  <c r="N1803" i="11"/>
  <c r="E1803" i="11"/>
  <c r="D1803" i="11"/>
  <c r="B1803" i="11"/>
  <c r="A1803" i="11"/>
  <c r="O1802" i="11"/>
  <c r="N1802" i="11"/>
  <c r="E1802" i="11"/>
  <c r="D1802" i="11"/>
  <c r="B1802" i="11"/>
  <c r="A1802" i="11"/>
  <c r="O1801" i="11"/>
  <c r="N1801" i="11"/>
  <c r="E1801" i="11"/>
  <c r="D1801" i="11"/>
  <c r="B1801" i="11"/>
  <c r="A1801" i="11"/>
  <c r="O1800" i="11"/>
  <c r="N1800" i="11"/>
  <c r="E1800" i="11"/>
  <c r="D1800" i="11"/>
  <c r="B1800" i="11"/>
  <c r="A1800" i="11"/>
  <c r="O1799" i="11"/>
  <c r="N1799" i="11"/>
  <c r="E1799" i="11"/>
  <c r="D1799" i="11"/>
  <c r="B1799" i="11"/>
  <c r="A1799" i="11"/>
  <c r="O1798" i="11"/>
  <c r="N1798" i="11"/>
  <c r="E1798" i="11"/>
  <c r="D1798" i="11"/>
  <c r="B1798" i="11"/>
  <c r="A1798" i="11"/>
  <c r="O1797" i="11"/>
  <c r="N1797" i="11"/>
  <c r="E1797" i="11"/>
  <c r="D1797" i="11"/>
  <c r="B1797" i="11"/>
  <c r="A1797" i="11"/>
  <c r="O1796" i="11"/>
  <c r="N1796" i="11"/>
  <c r="E1796" i="11"/>
  <c r="D1796" i="11"/>
  <c r="B1796" i="11"/>
  <c r="A1796" i="11"/>
  <c r="O1795" i="11"/>
  <c r="N1795" i="11"/>
  <c r="E1795" i="11"/>
  <c r="D1795" i="11"/>
  <c r="B1795" i="11"/>
  <c r="A1795" i="11"/>
  <c r="O1794" i="11"/>
  <c r="N1794" i="11"/>
  <c r="E1794" i="11"/>
  <c r="D1794" i="11"/>
  <c r="B1794" i="11"/>
  <c r="A1794" i="11"/>
  <c r="O1793" i="11"/>
  <c r="N1793" i="11"/>
  <c r="E1793" i="11"/>
  <c r="D1793" i="11"/>
  <c r="B1793" i="11"/>
  <c r="A1793" i="11"/>
  <c r="O1792" i="11"/>
  <c r="N1792" i="11"/>
  <c r="E1792" i="11"/>
  <c r="D1792" i="11"/>
  <c r="B1792" i="11"/>
  <c r="A1792" i="11"/>
  <c r="O1791" i="11"/>
  <c r="N1791" i="11"/>
  <c r="E1791" i="11"/>
  <c r="D1791" i="11"/>
  <c r="B1791" i="11"/>
  <c r="A1791" i="11"/>
  <c r="O1790" i="11"/>
  <c r="N1790" i="11"/>
  <c r="E1790" i="11"/>
  <c r="D1790" i="11"/>
  <c r="B1790" i="11"/>
  <c r="A1790" i="11"/>
  <c r="O1789" i="11"/>
  <c r="N1789" i="11"/>
  <c r="E1789" i="11"/>
  <c r="D1789" i="11"/>
  <c r="B1789" i="11"/>
  <c r="A1789" i="11"/>
  <c r="O1788" i="11"/>
  <c r="N1788" i="11"/>
  <c r="E1788" i="11"/>
  <c r="D1788" i="11"/>
  <c r="B1788" i="11"/>
  <c r="A1788" i="11"/>
  <c r="O1787" i="11"/>
  <c r="N1787" i="11"/>
  <c r="E1787" i="11"/>
  <c r="D1787" i="11"/>
  <c r="B1787" i="11"/>
  <c r="A1787" i="11"/>
  <c r="O1786" i="11"/>
  <c r="N1786" i="11"/>
  <c r="E1786" i="11"/>
  <c r="D1786" i="11"/>
  <c r="B1786" i="11"/>
  <c r="A1786" i="11"/>
  <c r="O1785" i="11"/>
  <c r="N1785" i="11"/>
  <c r="E1785" i="11"/>
  <c r="D1785" i="11"/>
  <c r="B1785" i="11"/>
  <c r="A1785" i="11"/>
  <c r="O1784" i="11"/>
  <c r="N1784" i="11"/>
  <c r="E1784" i="11"/>
  <c r="D1784" i="11"/>
  <c r="B1784" i="11"/>
  <c r="A1784" i="11"/>
  <c r="O1783" i="11"/>
  <c r="N1783" i="11"/>
  <c r="E1783" i="11"/>
  <c r="D1783" i="11"/>
  <c r="B1783" i="11"/>
  <c r="A1783" i="11"/>
  <c r="O1782" i="11"/>
  <c r="N1782" i="11"/>
  <c r="E1782" i="11"/>
  <c r="D1782" i="11"/>
  <c r="B1782" i="11"/>
  <c r="A1782" i="11"/>
  <c r="O1781" i="11"/>
  <c r="N1781" i="11"/>
  <c r="E1781" i="11"/>
  <c r="D1781" i="11"/>
  <c r="B1781" i="11"/>
  <c r="A1781" i="11"/>
  <c r="O1780" i="11"/>
  <c r="N1780" i="11"/>
  <c r="E1780" i="11"/>
  <c r="D1780" i="11"/>
  <c r="B1780" i="11"/>
  <c r="A1780" i="11"/>
  <c r="O1779" i="11"/>
  <c r="N1779" i="11"/>
  <c r="E1779" i="11"/>
  <c r="D1779" i="11"/>
  <c r="B1779" i="11"/>
  <c r="A1779" i="11"/>
  <c r="O1778" i="11"/>
  <c r="N1778" i="11"/>
  <c r="E1778" i="11"/>
  <c r="D1778" i="11"/>
  <c r="B1778" i="11"/>
  <c r="A1778" i="11"/>
  <c r="O1777" i="11"/>
  <c r="N1777" i="11"/>
  <c r="E1777" i="11"/>
  <c r="D1777" i="11"/>
  <c r="B1777" i="11"/>
  <c r="A1777" i="11"/>
  <c r="O1776" i="11"/>
  <c r="N1776" i="11"/>
  <c r="E1776" i="11"/>
  <c r="D1776" i="11"/>
  <c r="B1776" i="11"/>
  <c r="A1776" i="11"/>
  <c r="O1775" i="11"/>
  <c r="N1775" i="11"/>
  <c r="E1775" i="11"/>
  <c r="D1775" i="11"/>
  <c r="B1775" i="11"/>
  <c r="A1775" i="11"/>
  <c r="O1774" i="11"/>
  <c r="N1774" i="11"/>
  <c r="E1774" i="11"/>
  <c r="D1774" i="11"/>
  <c r="B1774" i="11"/>
  <c r="A1774" i="11"/>
  <c r="O1773" i="11"/>
  <c r="N1773" i="11"/>
  <c r="E1773" i="11"/>
  <c r="D1773" i="11"/>
  <c r="B1773" i="11"/>
  <c r="A1773" i="11"/>
  <c r="O1772" i="11"/>
  <c r="N1772" i="11"/>
  <c r="E1772" i="11"/>
  <c r="D1772" i="11"/>
  <c r="B1772" i="11"/>
  <c r="A1772" i="11"/>
  <c r="O1771" i="11"/>
  <c r="N1771" i="11"/>
  <c r="E1771" i="11"/>
  <c r="D1771" i="11"/>
  <c r="B1771" i="11"/>
  <c r="A1771" i="11"/>
  <c r="O1770" i="11"/>
  <c r="N1770" i="11"/>
  <c r="E1770" i="11"/>
  <c r="D1770" i="11"/>
  <c r="B1770" i="11"/>
  <c r="A1770" i="11"/>
  <c r="O1769" i="11"/>
  <c r="N1769" i="11"/>
  <c r="E1769" i="11"/>
  <c r="D1769" i="11"/>
  <c r="B1769" i="11"/>
  <c r="A1769" i="11"/>
  <c r="O1768" i="11"/>
  <c r="N1768" i="11"/>
  <c r="E1768" i="11"/>
  <c r="D1768" i="11"/>
  <c r="B1768" i="11"/>
  <c r="A1768" i="11"/>
  <c r="O1767" i="11"/>
  <c r="N1767" i="11"/>
  <c r="E1767" i="11"/>
  <c r="D1767" i="11"/>
  <c r="B1767" i="11"/>
  <c r="A1767" i="11"/>
  <c r="O1766" i="11"/>
  <c r="N1766" i="11"/>
  <c r="E1766" i="11"/>
  <c r="D1766" i="11"/>
  <c r="B1766" i="11"/>
  <c r="A1766" i="11"/>
  <c r="O1765" i="11"/>
  <c r="N1765" i="11"/>
  <c r="E1765" i="11"/>
  <c r="D1765" i="11"/>
  <c r="B1765" i="11"/>
  <c r="A1765" i="11"/>
  <c r="O1764" i="11"/>
  <c r="N1764" i="11"/>
  <c r="E1764" i="11"/>
  <c r="D1764" i="11"/>
  <c r="B1764" i="11"/>
  <c r="A1764" i="11"/>
  <c r="O1763" i="11"/>
  <c r="N1763" i="11"/>
  <c r="E1763" i="11"/>
  <c r="D1763" i="11"/>
  <c r="B1763" i="11"/>
  <c r="A1763" i="11"/>
  <c r="O1762" i="11"/>
  <c r="N1762" i="11"/>
  <c r="E1762" i="11"/>
  <c r="D1762" i="11"/>
  <c r="B1762" i="11"/>
  <c r="A1762" i="11"/>
  <c r="O1761" i="11"/>
  <c r="N1761" i="11"/>
  <c r="E1761" i="11"/>
  <c r="D1761" i="11"/>
  <c r="B1761" i="11"/>
  <c r="A1761" i="11"/>
  <c r="O1760" i="11"/>
  <c r="N1760" i="11"/>
  <c r="E1760" i="11"/>
  <c r="D1760" i="11"/>
  <c r="B1760" i="11"/>
  <c r="A1760" i="11"/>
  <c r="O1759" i="11"/>
  <c r="N1759" i="11"/>
  <c r="E1759" i="11"/>
  <c r="D1759" i="11"/>
  <c r="B1759" i="11"/>
  <c r="A1759" i="11"/>
  <c r="O1758" i="11"/>
  <c r="N1758" i="11"/>
  <c r="E1758" i="11"/>
  <c r="D1758" i="11"/>
  <c r="B1758" i="11"/>
  <c r="A1758" i="11"/>
  <c r="O1757" i="11"/>
  <c r="N1757" i="11"/>
  <c r="E1757" i="11"/>
  <c r="D1757" i="11"/>
  <c r="B1757" i="11"/>
  <c r="A1757" i="11"/>
  <c r="O1756" i="11"/>
  <c r="N1756" i="11"/>
  <c r="E1756" i="11"/>
  <c r="D1756" i="11"/>
  <c r="B1756" i="11"/>
  <c r="A1756" i="11"/>
  <c r="O1755" i="11"/>
  <c r="N1755" i="11"/>
  <c r="E1755" i="11"/>
  <c r="D1755" i="11"/>
  <c r="B1755" i="11"/>
  <c r="A1755" i="11"/>
  <c r="O1754" i="11"/>
  <c r="N1754" i="11"/>
  <c r="E1754" i="11"/>
  <c r="D1754" i="11"/>
  <c r="B1754" i="11"/>
  <c r="A1754" i="11"/>
  <c r="O1753" i="11"/>
  <c r="N1753" i="11"/>
  <c r="E1753" i="11"/>
  <c r="D1753" i="11"/>
  <c r="B1753" i="11"/>
  <c r="A1753" i="11"/>
  <c r="O1752" i="11"/>
  <c r="N1752" i="11"/>
  <c r="E1752" i="11"/>
  <c r="D1752" i="11"/>
  <c r="B1752" i="11"/>
  <c r="A1752" i="11"/>
  <c r="O1751" i="11"/>
  <c r="N1751" i="11"/>
  <c r="E1751" i="11"/>
  <c r="D1751" i="11"/>
  <c r="B1751" i="11"/>
  <c r="A1751" i="11"/>
  <c r="O1750" i="11"/>
  <c r="N1750" i="11"/>
  <c r="E1750" i="11"/>
  <c r="D1750" i="11"/>
  <c r="B1750" i="11"/>
  <c r="A1750" i="11"/>
  <c r="O1749" i="11"/>
  <c r="N1749" i="11"/>
  <c r="E1749" i="11"/>
  <c r="D1749" i="11"/>
  <c r="B1749" i="11"/>
  <c r="A1749" i="11"/>
  <c r="O1748" i="11"/>
  <c r="N1748" i="11"/>
  <c r="E1748" i="11"/>
  <c r="D1748" i="11"/>
  <c r="B1748" i="11"/>
  <c r="A1748" i="11"/>
  <c r="O1747" i="11"/>
  <c r="N1747" i="11"/>
  <c r="E1747" i="11"/>
  <c r="D1747" i="11"/>
  <c r="B1747" i="11"/>
  <c r="A1747" i="11"/>
  <c r="O1746" i="11"/>
  <c r="N1746" i="11"/>
  <c r="E1746" i="11"/>
  <c r="D1746" i="11"/>
  <c r="B1746" i="11"/>
  <c r="A1746" i="11"/>
  <c r="O1745" i="11"/>
  <c r="N1745" i="11"/>
  <c r="E1745" i="11"/>
  <c r="D1745" i="11"/>
  <c r="B1745" i="11"/>
  <c r="A1745" i="11"/>
  <c r="O1744" i="11"/>
  <c r="N1744" i="11"/>
  <c r="E1744" i="11"/>
  <c r="D1744" i="11"/>
  <c r="B1744" i="11"/>
  <c r="A1744" i="11"/>
  <c r="O1743" i="11"/>
  <c r="N1743" i="11"/>
  <c r="E1743" i="11"/>
  <c r="D1743" i="11"/>
  <c r="B1743" i="11"/>
  <c r="A1743" i="11"/>
  <c r="O1742" i="11"/>
  <c r="N1742" i="11"/>
  <c r="E1742" i="11"/>
  <c r="D1742" i="11"/>
  <c r="B1742" i="11"/>
  <c r="A1742" i="11"/>
  <c r="O1741" i="11"/>
  <c r="N1741" i="11"/>
  <c r="E1741" i="11"/>
  <c r="D1741" i="11"/>
  <c r="B1741" i="11"/>
  <c r="A1741" i="11"/>
  <c r="O1740" i="11"/>
  <c r="N1740" i="11"/>
  <c r="E1740" i="11"/>
  <c r="D1740" i="11"/>
  <c r="B1740" i="11"/>
  <c r="A1740" i="11"/>
  <c r="O1739" i="11"/>
  <c r="N1739" i="11"/>
  <c r="E1739" i="11"/>
  <c r="D1739" i="11"/>
  <c r="B1739" i="11"/>
  <c r="A1739" i="11"/>
  <c r="O1738" i="11"/>
  <c r="N1738" i="11"/>
  <c r="E1738" i="11"/>
  <c r="D1738" i="11"/>
  <c r="B1738" i="11"/>
  <c r="A1738" i="11"/>
  <c r="O1737" i="11"/>
  <c r="N1737" i="11"/>
  <c r="E1737" i="11"/>
  <c r="D1737" i="11"/>
  <c r="B1737" i="11"/>
  <c r="A1737" i="11"/>
  <c r="O1736" i="11"/>
  <c r="N1736" i="11"/>
  <c r="E1736" i="11"/>
  <c r="D1736" i="11"/>
  <c r="B1736" i="11"/>
  <c r="A1736" i="11"/>
  <c r="O1735" i="11"/>
  <c r="N1735" i="11"/>
  <c r="E1735" i="11"/>
  <c r="D1735" i="11"/>
  <c r="B1735" i="11"/>
  <c r="A1735" i="11"/>
  <c r="O1734" i="11"/>
  <c r="N1734" i="11"/>
  <c r="E1734" i="11"/>
  <c r="D1734" i="11"/>
  <c r="B1734" i="11"/>
  <c r="A1734" i="11"/>
  <c r="O1733" i="11"/>
  <c r="N1733" i="11"/>
  <c r="E1733" i="11"/>
  <c r="D1733" i="11"/>
  <c r="B1733" i="11"/>
  <c r="A1733" i="11"/>
  <c r="O1732" i="11"/>
  <c r="N1732" i="11"/>
  <c r="E1732" i="11"/>
  <c r="D1732" i="11"/>
  <c r="B1732" i="11"/>
  <c r="A1732" i="11"/>
  <c r="O1731" i="11"/>
  <c r="N1731" i="11"/>
  <c r="E1731" i="11"/>
  <c r="D1731" i="11"/>
  <c r="B1731" i="11"/>
  <c r="A1731" i="11"/>
  <c r="O1730" i="11"/>
  <c r="N1730" i="11"/>
  <c r="E1730" i="11"/>
  <c r="D1730" i="11"/>
  <c r="B1730" i="11"/>
  <c r="A1730" i="11"/>
  <c r="O1729" i="11"/>
  <c r="N1729" i="11"/>
  <c r="E1729" i="11"/>
  <c r="D1729" i="11"/>
  <c r="B1729" i="11"/>
  <c r="A1729" i="11"/>
  <c r="O1728" i="11"/>
  <c r="N1728" i="11"/>
  <c r="E1728" i="11"/>
  <c r="D1728" i="11"/>
  <c r="B1728" i="11"/>
  <c r="A1728" i="11"/>
  <c r="O1727" i="11"/>
  <c r="N1727" i="11"/>
  <c r="E1727" i="11"/>
  <c r="D1727" i="11"/>
  <c r="B1727" i="11"/>
  <c r="A1727" i="11"/>
  <c r="O1726" i="11"/>
  <c r="N1726" i="11"/>
  <c r="E1726" i="11"/>
  <c r="D1726" i="11"/>
  <c r="B1726" i="11"/>
  <c r="A1726" i="11"/>
  <c r="O1725" i="11"/>
  <c r="N1725" i="11"/>
  <c r="E1725" i="11"/>
  <c r="D1725" i="11"/>
  <c r="B1725" i="11"/>
  <c r="A1725" i="11"/>
  <c r="O1724" i="11"/>
  <c r="N1724" i="11"/>
  <c r="E1724" i="11"/>
  <c r="D1724" i="11"/>
  <c r="B1724" i="11"/>
  <c r="A1724" i="11"/>
  <c r="O1723" i="11"/>
  <c r="N1723" i="11"/>
  <c r="E1723" i="11"/>
  <c r="D1723" i="11"/>
  <c r="B1723" i="11"/>
  <c r="A1723" i="11"/>
  <c r="O1722" i="11"/>
  <c r="N1722" i="11"/>
  <c r="E1722" i="11"/>
  <c r="D1722" i="11"/>
  <c r="B1722" i="11"/>
  <c r="A1722" i="11"/>
  <c r="O1721" i="11"/>
  <c r="N1721" i="11"/>
  <c r="E1721" i="11"/>
  <c r="D1721" i="11"/>
  <c r="B1721" i="11"/>
  <c r="A1721" i="11"/>
  <c r="O1720" i="11"/>
  <c r="N1720" i="11"/>
  <c r="E1720" i="11"/>
  <c r="D1720" i="11"/>
  <c r="B1720" i="11"/>
  <c r="A1720" i="11"/>
  <c r="O1719" i="11"/>
  <c r="N1719" i="11"/>
  <c r="E1719" i="11"/>
  <c r="D1719" i="11"/>
  <c r="B1719" i="11"/>
  <c r="A1719" i="11"/>
  <c r="O1718" i="11"/>
  <c r="N1718" i="11"/>
  <c r="E1718" i="11"/>
  <c r="D1718" i="11"/>
  <c r="B1718" i="11"/>
  <c r="A1718" i="11"/>
  <c r="O1717" i="11"/>
  <c r="N1717" i="11"/>
  <c r="E1717" i="11"/>
  <c r="D1717" i="11"/>
  <c r="B1717" i="11"/>
  <c r="A1717" i="11"/>
  <c r="O1716" i="11"/>
  <c r="N1716" i="11"/>
  <c r="E1716" i="11"/>
  <c r="D1716" i="11"/>
  <c r="B1716" i="11"/>
  <c r="A1716" i="11"/>
  <c r="O1715" i="11"/>
  <c r="N1715" i="11"/>
  <c r="E1715" i="11"/>
  <c r="D1715" i="11"/>
  <c r="B1715" i="11"/>
  <c r="A1715" i="11"/>
  <c r="O1714" i="11"/>
  <c r="N1714" i="11"/>
  <c r="E1714" i="11"/>
  <c r="D1714" i="11"/>
  <c r="B1714" i="11"/>
  <c r="A1714" i="11"/>
  <c r="O1713" i="11"/>
  <c r="N1713" i="11"/>
  <c r="E1713" i="11"/>
  <c r="D1713" i="11"/>
  <c r="B1713" i="11"/>
  <c r="A1713" i="11"/>
  <c r="O1712" i="11"/>
  <c r="N1712" i="11"/>
  <c r="E1712" i="11"/>
  <c r="D1712" i="11"/>
  <c r="B1712" i="11"/>
  <c r="A1712" i="11"/>
  <c r="O1711" i="11"/>
  <c r="N1711" i="11"/>
  <c r="E1711" i="11"/>
  <c r="D1711" i="11"/>
  <c r="B1711" i="11"/>
  <c r="A1711" i="11"/>
  <c r="O1710" i="11"/>
  <c r="N1710" i="11"/>
  <c r="E1710" i="11"/>
  <c r="D1710" i="11"/>
  <c r="B1710" i="11"/>
  <c r="A1710" i="11"/>
  <c r="O1709" i="11"/>
  <c r="N1709" i="11"/>
  <c r="E1709" i="11"/>
  <c r="D1709" i="11"/>
  <c r="B1709" i="11"/>
  <c r="A1709" i="11"/>
  <c r="O1708" i="11"/>
  <c r="N1708" i="11"/>
  <c r="E1708" i="11"/>
  <c r="D1708" i="11"/>
  <c r="B1708" i="11"/>
  <c r="A1708" i="11"/>
  <c r="O1707" i="11"/>
  <c r="N1707" i="11"/>
  <c r="E1707" i="11"/>
  <c r="D1707" i="11"/>
  <c r="B1707" i="11"/>
  <c r="A1707" i="11"/>
  <c r="O1706" i="11"/>
  <c r="N1706" i="11"/>
  <c r="E1706" i="11"/>
  <c r="D1706" i="11"/>
  <c r="B1706" i="11"/>
  <c r="A1706" i="11"/>
  <c r="O1705" i="11"/>
  <c r="N1705" i="11"/>
  <c r="E1705" i="11"/>
  <c r="D1705" i="11"/>
  <c r="B1705" i="11"/>
  <c r="A1705" i="11"/>
  <c r="O1704" i="11"/>
  <c r="N1704" i="11"/>
  <c r="E1704" i="11"/>
  <c r="D1704" i="11"/>
  <c r="B1704" i="11"/>
  <c r="A1704" i="11"/>
  <c r="O1703" i="11"/>
  <c r="N1703" i="11"/>
  <c r="E1703" i="11"/>
  <c r="D1703" i="11"/>
  <c r="B1703" i="11"/>
  <c r="A1703" i="11"/>
  <c r="O1702" i="11"/>
  <c r="N1702" i="11"/>
  <c r="E1702" i="11"/>
  <c r="D1702" i="11"/>
  <c r="B1702" i="11"/>
  <c r="A1702" i="11"/>
  <c r="O1701" i="11"/>
  <c r="N1701" i="11"/>
  <c r="E1701" i="11"/>
  <c r="D1701" i="11"/>
  <c r="B1701" i="11"/>
  <c r="A1701" i="11"/>
  <c r="O1700" i="11"/>
  <c r="N1700" i="11"/>
  <c r="E1700" i="11"/>
  <c r="D1700" i="11"/>
  <c r="B1700" i="11"/>
  <c r="A1700" i="11"/>
  <c r="O1699" i="11"/>
  <c r="N1699" i="11"/>
  <c r="E1699" i="11"/>
  <c r="D1699" i="11"/>
  <c r="B1699" i="11"/>
  <c r="A1699" i="11"/>
  <c r="O1698" i="11"/>
  <c r="N1698" i="11"/>
  <c r="E1698" i="11"/>
  <c r="D1698" i="11"/>
  <c r="B1698" i="11"/>
  <c r="A1698" i="11"/>
  <c r="O1697" i="11"/>
  <c r="N1697" i="11"/>
  <c r="E1697" i="11"/>
  <c r="D1697" i="11"/>
  <c r="B1697" i="11"/>
  <c r="A1697" i="11"/>
  <c r="O1696" i="11"/>
  <c r="N1696" i="11"/>
  <c r="E1696" i="11"/>
  <c r="D1696" i="11"/>
  <c r="B1696" i="11"/>
  <c r="A1696" i="11"/>
  <c r="O1695" i="11"/>
  <c r="N1695" i="11"/>
  <c r="E1695" i="11"/>
  <c r="D1695" i="11"/>
  <c r="B1695" i="11"/>
  <c r="A1695" i="11"/>
  <c r="O1694" i="11"/>
  <c r="N1694" i="11"/>
  <c r="E1694" i="11"/>
  <c r="D1694" i="11"/>
  <c r="B1694" i="11"/>
  <c r="A1694" i="11"/>
  <c r="O1693" i="11"/>
  <c r="N1693" i="11"/>
  <c r="E1693" i="11"/>
  <c r="D1693" i="11"/>
  <c r="B1693" i="11"/>
  <c r="A1693" i="11"/>
  <c r="O1692" i="11"/>
  <c r="N1692" i="11"/>
  <c r="E1692" i="11"/>
  <c r="D1692" i="11"/>
  <c r="B1692" i="11"/>
  <c r="A1692" i="11"/>
  <c r="O1691" i="11"/>
  <c r="N1691" i="11"/>
  <c r="E1691" i="11"/>
  <c r="D1691" i="11"/>
  <c r="B1691" i="11"/>
  <c r="A1691" i="11"/>
  <c r="O1690" i="11"/>
  <c r="N1690" i="11"/>
  <c r="E1690" i="11"/>
  <c r="D1690" i="11"/>
  <c r="B1690" i="11"/>
  <c r="A1690" i="11"/>
  <c r="O1689" i="11"/>
  <c r="N1689" i="11"/>
  <c r="E1689" i="11"/>
  <c r="D1689" i="11"/>
  <c r="B1689" i="11"/>
  <c r="A1689" i="11"/>
  <c r="O1688" i="11"/>
  <c r="N1688" i="11"/>
  <c r="E1688" i="11"/>
  <c r="D1688" i="11"/>
  <c r="B1688" i="11"/>
  <c r="A1688" i="11"/>
  <c r="O1687" i="11"/>
  <c r="N1687" i="11"/>
  <c r="E1687" i="11"/>
  <c r="D1687" i="11"/>
  <c r="B1687" i="11"/>
  <c r="A1687" i="11"/>
  <c r="O1686" i="11"/>
  <c r="N1686" i="11"/>
  <c r="E1686" i="11"/>
  <c r="D1686" i="11"/>
  <c r="B1686" i="11"/>
  <c r="A1686" i="11"/>
  <c r="O1685" i="11"/>
  <c r="N1685" i="11"/>
  <c r="E1685" i="11"/>
  <c r="D1685" i="11"/>
  <c r="B1685" i="11"/>
  <c r="A1685" i="11"/>
  <c r="O1684" i="11"/>
  <c r="N1684" i="11"/>
  <c r="E1684" i="11"/>
  <c r="D1684" i="11"/>
  <c r="B1684" i="11"/>
  <c r="A1684" i="11"/>
  <c r="O1683" i="11"/>
  <c r="N1683" i="11"/>
  <c r="E1683" i="11"/>
  <c r="D1683" i="11"/>
  <c r="B1683" i="11"/>
  <c r="A1683" i="11"/>
  <c r="O1682" i="11"/>
  <c r="N1682" i="11"/>
  <c r="E1682" i="11"/>
  <c r="D1682" i="11"/>
  <c r="B1682" i="11"/>
  <c r="A1682" i="11"/>
  <c r="O1681" i="11"/>
  <c r="N1681" i="11"/>
  <c r="E1681" i="11"/>
  <c r="D1681" i="11"/>
  <c r="B1681" i="11"/>
  <c r="A1681" i="11"/>
  <c r="O1680" i="11"/>
  <c r="N1680" i="11"/>
  <c r="E1680" i="11"/>
  <c r="D1680" i="11"/>
  <c r="B1680" i="11"/>
  <c r="A1680" i="11"/>
  <c r="O1679" i="11"/>
  <c r="N1679" i="11"/>
  <c r="E1679" i="11"/>
  <c r="D1679" i="11"/>
  <c r="B1679" i="11"/>
  <c r="A1679" i="11"/>
  <c r="O1678" i="11"/>
  <c r="N1678" i="11"/>
  <c r="E1678" i="11"/>
  <c r="D1678" i="11"/>
  <c r="B1678" i="11"/>
  <c r="A1678" i="11"/>
  <c r="O1677" i="11"/>
  <c r="N1677" i="11"/>
  <c r="E1677" i="11"/>
  <c r="D1677" i="11"/>
  <c r="B1677" i="11"/>
  <c r="A1677" i="11"/>
  <c r="O1676" i="11"/>
  <c r="N1676" i="11"/>
  <c r="E1676" i="11"/>
  <c r="D1676" i="11"/>
  <c r="B1676" i="11"/>
  <c r="A1676" i="11"/>
  <c r="O1675" i="11"/>
  <c r="N1675" i="11"/>
  <c r="E1675" i="11"/>
  <c r="D1675" i="11"/>
  <c r="B1675" i="11"/>
  <c r="A1675" i="11"/>
  <c r="O1674" i="11"/>
  <c r="N1674" i="11"/>
  <c r="E1674" i="11"/>
  <c r="D1674" i="11"/>
  <c r="B1674" i="11"/>
  <c r="A1674" i="11"/>
  <c r="O1673" i="11"/>
  <c r="N1673" i="11"/>
  <c r="E1673" i="11"/>
  <c r="D1673" i="11"/>
  <c r="B1673" i="11"/>
  <c r="A1673" i="11"/>
  <c r="O1672" i="11"/>
  <c r="N1672" i="11"/>
  <c r="E1672" i="11"/>
  <c r="D1672" i="11"/>
  <c r="B1672" i="11"/>
  <c r="A1672" i="11"/>
  <c r="O1671" i="11"/>
  <c r="N1671" i="11"/>
  <c r="E1671" i="11"/>
  <c r="D1671" i="11"/>
  <c r="B1671" i="11"/>
  <c r="A1671" i="11"/>
  <c r="O1670" i="11"/>
  <c r="N1670" i="11"/>
  <c r="E1670" i="11"/>
  <c r="D1670" i="11"/>
  <c r="B1670" i="11"/>
  <c r="A1670" i="11"/>
  <c r="O1669" i="11"/>
  <c r="N1669" i="11"/>
  <c r="E1669" i="11"/>
  <c r="D1669" i="11"/>
  <c r="B1669" i="11"/>
  <c r="A1669" i="11"/>
  <c r="O1668" i="11"/>
  <c r="N1668" i="11"/>
  <c r="E1668" i="11"/>
  <c r="D1668" i="11"/>
  <c r="B1668" i="11"/>
  <c r="A1668" i="11"/>
  <c r="O1667" i="11"/>
  <c r="N1667" i="11"/>
  <c r="E1667" i="11"/>
  <c r="D1667" i="11"/>
  <c r="B1667" i="11"/>
  <c r="A1667" i="11"/>
  <c r="O1666" i="11"/>
  <c r="N1666" i="11"/>
  <c r="E1666" i="11"/>
  <c r="D1666" i="11"/>
  <c r="B1666" i="11"/>
  <c r="A1666" i="11"/>
  <c r="O1665" i="11"/>
  <c r="N1665" i="11"/>
  <c r="E1665" i="11"/>
  <c r="D1665" i="11"/>
  <c r="B1665" i="11"/>
  <c r="A1665" i="11"/>
  <c r="O1664" i="11"/>
  <c r="N1664" i="11"/>
  <c r="E1664" i="11"/>
  <c r="D1664" i="11"/>
  <c r="B1664" i="11"/>
  <c r="A1664" i="11"/>
  <c r="O1663" i="11"/>
  <c r="N1663" i="11"/>
  <c r="E1663" i="11"/>
  <c r="D1663" i="11"/>
  <c r="B1663" i="11"/>
  <c r="A1663" i="11"/>
  <c r="O1662" i="11"/>
  <c r="N1662" i="11"/>
  <c r="E1662" i="11"/>
  <c r="D1662" i="11"/>
  <c r="B1662" i="11"/>
  <c r="A1662" i="11"/>
  <c r="O1661" i="11"/>
  <c r="N1661" i="11"/>
  <c r="E1661" i="11"/>
  <c r="D1661" i="11"/>
  <c r="B1661" i="11"/>
  <c r="A1661" i="11"/>
  <c r="O1660" i="11"/>
  <c r="N1660" i="11"/>
  <c r="E1660" i="11"/>
  <c r="D1660" i="11"/>
  <c r="B1660" i="11"/>
  <c r="A1660" i="11"/>
  <c r="O1659" i="11"/>
  <c r="N1659" i="11"/>
  <c r="E1659" i="11"/>
  <c r="D1659" i="11"/>
  <c r="B1659" i="11"/>
  <c r="A1659" i="11"/>
  <c r="O1658" i="11"/>
  <c r="N1658" i="11"/>
  <c r="E1658" i="11"/>
  <c r="D1658" i="11"/>
  <c r="B1658" i="11"/>
  <c r="A1658" i="11"/>
  <c r="O1657" i="11"/>
  <c r="N1657" i="11"/>
  <c r="E1657" i="11"/>
  <c r="D1657" i="11"/>
  <c r="B1657" i="11"/>
  <c r="A1657" i="11"/>
  <c r="O1656" i="11"/>
  <c r="N1656" i="11"/>
  <c r="E1656" i="11"/>
  <c r="D1656" i="11"/>
  <c r="B1656" i="11"/>
  <c r="A1656" i="11"/>
  <c r="O1655" i="11"/>
  <c r="N1655" i="11"/>
  <c r="E1655" i="11"/>
  <c r="D1655" i="11"/>
  <c r="B1655" i="11"/>
  <c r="A1655" i="11"/>
  <c r="O1654" i="11"/>
  <c r="N1654" i="11"/>
  <c r="E1654" i="11"/>
  <c r="D1654" i="11"/>
  <c r="B1654" i="11"/>
  <c r="A1654" i="11"/>
  <c r="O1653" i="11"/>
  <c r="N1653" i="11"/>
  <c r="E1653" i="11"/>
  <c r="D1653" i="11"/>
  <c r="B1653" i="11"/>
  <c r="A1653" i="11"/>
  <c r="O1652" i="11"/>
  <c r="N1652" i="11"/>
  <c r="E1652" i="11"/>
  <c r="D1652" i="11"/>
  <c r="B1652" i="11"/>
  <c r="A1652" i="11"/>
  <c r="O1651" i="11"/>
  <c r="N1651" i="11"/>
  <c r="E1651" i="11"/>
  <c r="D1651" i="11"/>
  <c r="B1651" i="11"/>
  <c r="A1651" i="11"/>
  <c r="O1650" i="11"/>
  <c r="N1650" i="11"/>
  <c r="E1650" i="11"/>
  <c r="D1650" i="11"/>
  <c r="B1650" i="11"/>
  <c r="A1650" i="11"/>
  <c r="O1649" i="11"/>
  <c r="N1649" i="11"/>
  <c r="E1649" i="11"/>
  <c r="D1649" i="11"/>
  <c r="B1649" i="11"/>
  <c r="A1649" i="11"/>
  <c r="O1648" i="11"/>
  <c r="N1648" i="11"/>
  <c r="E1648" i="11"/>
  <c r="D1648" i="11"/>
  <c r="B1648" i="11"/>
  <c r="A1648" i="11"/>
  <c r="O1647" i="11"/>
  <c r="N1647" i="11"/>
  <c r="E1647" i="11"/>
  <c r="D1647" i="11"/>
  <c r="B1647" i="11"/>
  <c r="A1647" i="11"/>
  <c r="O1646" i="11"/>
  <c r="N1646" i="11"/>
  <c r="E1646" i="11"/>
  <c r="D1646" i="11"/>
  <c r="B1646" i="11"/>
  <c r="A1646" i="11"/>
  <c r="O1645" i="11"/>
  <c r="N1645" i="11"/>
  <c r="E1645" i="11"/>
  <c r="D1645" i="11"/>
  <c r="B1645" i="11"/>
  <c r="A1645" i="11"/>
  <c r="O1644" i="11"/>
  <c r="N1644" i="11"/>
  <c r="E1644" i="11"/>
  <c r="D1644" i="11"/>
  <c r="B1644" i="11"/>
  <c r="A1644" i="11"/>
  <c r="O1643" i="11"/>
  <c r="N1643" i="11"/>
  <c r="E1643" i="11"/>
  <c r="D1643" i="11"/>
  <c r="B1643" i="11"/>
  <c r="A1643" i="11"/>
  <c r="O1642" i="11"/>
  <c r="N1642" i="11"/>
  <c r="E1642" i="11"/>
  <c r="D1642" i="11"/>
  <c r="B1642" i="11"/>
  <c r="A1642" i="11"/>
  <c r="O1641" i="11"/>
  <c r="N1641" i="11"/>
  <c r="E1641" i="11"/>
  <c r="D1641" i="11"/>
  <c r="B1641" i="11"/>
  <c r="A1641" i="11"/>
  <c r="O1640" i="11"/>
  <c r="N1640" i="11"/>
  <c r="E1640" i="11"/>
  <c r="D1640" i="11"/>
  <c r="B1640" i="11"/>
  <c r="A1640" i="11"/>
  <c r="O1639" i="11"/>
  <c r="N1639" i="11"/>
  <c r="E1639" i="11"/>
  <c r="D1639" i="11"/>
  <c r="B1639" i="11"/>
  <c r="A1639" i="11"/>
  <c r="O1638" i="11"/>
  <c r="N1638" i="11"/>
  <c r="E1638" i="11"/>
  <c r="D1638" i="11"/>
  <c r="B1638" i="11"/>
  <c r="A1638" i="11"/>
  <c r="O1637" i="11"/>
  <c r="N1637" i="11"/>
  <c r="E1637" i="11"/>
  <c r="D1637" i="11"/>
  <c r="B1637" i="11"/>
  <c r="A1637" i="11"/>
  <c r="O1636" i="11"/>
  <c r="N1636" i="11"/>
  <c r="E1636" i="11"/>
  <c r="D1636" i="11"/>
  <c r="B1636" i="11"/>
  <c r="A1636" i="11"/>
  <c r="O1635" i="11"/>
  <c r="N1635" i="11"/>
  <c r="E1635" i="11"/>
  <c r="D1635" i="11"/>
  <c r="B1635" i="11"/>
  <c r="A1635" i="11"/>
  <c r="O1634" i="11"/>
  <c r="N1634" i="11"/>
  <c r="E1634" i="11"/>
  <c r="D1634" i="11"/>
  <c r="B1634" i="11"/>
  <c r="A1634" i="11"/>
  <c r="O1633" i="11"/>
  <c r="N1633" i="11"/>
  <c r="E1633" i="11"/>
  <c r="D1633" i="11"/>
  <c r="B1633" i="11"/>
  <c r="A1633" i="11"/>
  <c r="O1632" i="11"/>
  <c r="N1632" i="11"/>
  <c r="E1632" i="11"/>
  <c r="D1632" i="11"/>
  <c r="B1632" i="11"/>
  <c r="A1632" i="11"/>
  <c r="O1631" i="11"/>
  <c r="N1631" i="11"/>
  <c r="E1631" i="11"/>
  <c r="D1631" i="11"/>
  <c r="B1631" i="11"/>
  <c r="A1631" i="11"/>
  <c r="O1630" i="11"/>
  <c r="N1630" i="11"/>
  <c r="E1630" i="11"/>
  <c r="D1630" i="11"/>
  <c r="B1630" i="11"/>
  <c r="A1630" i="11"/>
  <c r="O1629" i="11"/>
  <c r="N1629" i="11"/>
  <c r="E1629" i="11"/>
  <c r="D1629" i="11"/>
  <c r="B1629" i="11"/>
  <c r="A1629" i="11"/>
  <c r="O1628" i="11"/>
  <c r="N1628" i="11"/>
  <c r="E1628" i="11"/>
  <c r="D1628" i="11"/>
  <c r="B1628" i="11"/>
  <c r="A1628" i="11"/>
  <c r="O1627" i="11"/>
  <c r="N1627" i="11"/>
  <c r="E1627" i="11"/>
  <c r="D1627" i="11"/>
  <c r="B1627" i="11"/>
  <c r="A1627" i="11"/>
  <c r="O1626" i="11"/>
  <c r="N1626" i="11"/>
  <c r="E1626" i="11"/>
  <c r="D1626" i="11"/>
  <c r="B1626" i="11"/>
  <c r="A1626" i="11"/>
  <c r="O1625" i="11"/>
  <c r="N1625" i="11"/>
  <c r="E1625" i="11"/>
  <c r="D1625" i="11"/>
  <c r="B1625" i="11"/>
  <c r="A1625" i="11"/>
  <c r="O1624" i="11"/>
  <c r="N1624" i="11"/>
  <c r="E1624" i="11"/>
  <c r="D1624" i="11"/>
  <c r="B1624" i="11"/>
  <c r="A1624" i="11"/>
  <c r="O1623" i="11"/>
  <c r="N1623" i="11"/>
  <c r="E1623" i="11"/>
  <c r="D1623" i="11"/>
  <c r="B1623" i="11"/>
  <c r="A1623" i="11"/>
  <c r="O1622" i="11"/>
  <c r="N1622" i="11"/>
  <c r="E1622" i="11"/>
  <c r="D1622" i="11"/>
  <c r="B1622" i="11"/>
  <c r="A1622" i="11"/>
  <c r="O1621" i="11"/>
  <c r="N1621" i="11"/>
  <c r="E1621" i="11"/>
  <c r="D1621" i="11"/>
  <c r="B1621" i="11"/>
  <c r="A1621" i="11"/>
  <c r="O1620" i="11"/>
  <c r="N1620" i="11"/>
  <c r="E1620" i="11"/>
  <c r="D1620" i="11"/>
  <c r="B1620" i="11"/>
  <c r="A1620" i="11"/>
  <c r="O1619" i="11"/>
  <c r="N1619" i="11"/>
  <c r="E1619" i="11"/>
  <c r="D1619" i="11"/>
  <c r="B1619" i="11"/>
  <c r="A1619" i="11"/>
  <c r="O1618" i="11"/>
  <c r="N1618" i="11"/>
  <c r="E1618" i="11"/>
  <c r="D1618" i="11"/>
  <c r="B1618" i="11"/>
  <c r="A1618" i="11"/>
  <c r="O1617" i="11"/>
  <c r="N1617" i="11"/>
  <c r="E1617" i="11"/>
  <c r="D1617" i="11"/>
  <c r="B1617" i="11"/>
  <c r="A1617" i="11"/>
  <c r="O1616" i="11"/>
  <c r="N1616" i="11"/>
  <c r="E1616" i="11"/>
  <c r="D1616" i="11"/>
  <c r="B1616" i="11"/>
  <c r="A1616" i="11"/>
  <c r="O1615" i="11"/>
  <c r="N1615" i="11"/>
  <c r="E1615" i="11"/>
  <c r="D1615" i="11"/>
  <c r="B1615" i="11"/>
  <c r="A1615" i="11"/>
  <c r="O1614" i="11"/>
  <c r="N1614" i="11"/>
  <c r="E1614" i="11"/>
  <c r="D1614" i="11"/>
  <c r="B1614" i="11"/>
  <c r="A1614" i="11"/>
  <c r="O1613" i="11"/>
  <c r="N1613" i="11"/>
  <c r="E1613" i="11"/>
  <c r="D1613" i="11"/>
  <c r="B1613" i="11"/>
  <c r="A1613" i="11"/>
  <c r="O1612" i="11"/>
  <c r="N1612" i="11"/>
  <c r="E1612" i="11"/>
  <c r="D1612" i="11"/>
  <c r="B1612" i="11"/>
  <c r="A1612" i="11"/>
  <c r="O1611" i="11"/>
  <c r="N1611" i="11"/>
  <c r="E1611" i="11"/>
  <c r="D1611" i="11"/>
  <c r="B1611" i="11"/>
  <c r="A1611" i="11"/>
  <c r="O1610" i="11"/>
  <c r="N1610" i="11"/>
  <c r="E1610" i="11"/>
  <c r="D1610" i="11"/>
  <c r="B1610" i="11"/>
  <c r="A1610" i="11"/>
  <c r="O1609" i="11"/>
  <c r="N1609" i="11"/>
  <c r="E1609" i="11"/>
  <c r="D1609" i="11"/>
  <c r="B1609" i="11"/>
  <c r="A1609" i="11"/>
  <c r="O1608" i="11"/>
  <c r="N1608" i="11"/>
  <c r="E1608" i="11"/>
  <c r="D1608" i="11"/>
  <c r="B1608" i="11"/>
  <c r="A1608" i="11"/>
  <c r="O1607" i="11"/>
  <c r="N1607" i="11"/>
  <c r="E1607" i="11"/>
  <c r="D1607" i="11"/>
  <c r="B1607" i="11"/>
  <c r="A1607" i="11"/>
  <c r="O1606" i="11"/>
  <c r="N1606" i="11"/>
  <c r="E1606" i="11"/>
  <c r="D1606" i="11"/>
  <c r="B1606" i="11"/>
  <c r="A1606" i="11"/>
  <c r="O1605" i="11"/>
  <c r="N1605" i="11"/>
  <c r="E1605" i="11"/>
  <c r="D1605" i="11"/>
  <c r="B1605" i="11"/>
  <c r="A1605" i="11"/>
  <c r="O1604" i="11"/>
  <c r="N1604" i="11"/>
  <c r="E1604" i="11"/>
  <c r="D1604" i="11"/>
  <c r="B1604" i="11"/>
  <c r="A1604" i="11"/>
  <c r="O1603" i="11"/>
  <c r="N1603" i="11"/>
  <c r="E1603" i="11"/>
  <c r="D1603" i="11"/>
  <c r="B1603" i="11"/>
  <c r="A1603" i="11"/>
  <c r="O1602" i="11"/>
  <c r="N1602" i="11"/>
  <c r="E1602" i="11"/>
  <c r="D1602" i="11"/>
  <c r="B1602" i="11"/>
  <c r="A1602" i="11"/>
  <c r="O1601" i="11"/>
  <c r="N1601" i="11"/>
  <c r="E1601" i="11"/>
  <c r="D1601" i="11"/>
  <c r="B1601" i="11"/>
  <c r="A1601" i="11"/>
  <c r="O1600" i="11"/>
  <c r="N1600" i="11"/>
  <c r="E1600" i="11"/>
  <c r="D1600" i="11"/>
  <c r="B1600" i="11"/>
  <c r="A1600" i="11"/>
  <c r="O1599" i="11"/>
  <c r="N1599" i="11"/>
  <c r="E1599" i="11"/>
  <c r="D1599" i="11"/>
  <c r="B1599" i="11"/>
  <c r="A1599" i="11"/>
  <c r="O1598" i="11"/>
  <c r="N1598" i="11"/>
  <c r="E1598" i="11"/>
  <c r="D1598" i="11"/>
  <c r="B1598" i="11"/>
  <c r="A1598" i="11"/>
  <c r="O1597" i="11"/>
  <c r="N1597" i="11"/>
  <c r="E1597" i="11"/>
  <c r="D1597" i="11"/>
  <c r="B1597" i="11"/>
  <c r="A1597" i="11"/>
  <c r="O1596" i="11"/>
  <c r="N1596" i="11"/>
  <c r="E1596" i="11"/>
  <c r="D1596" i="11"/>
  <c r="B1596" i="11"/>
  <c r="A1596" i="11"/>
  <c r="O1595" i="11"/>
  <c r="N1595" i="11"/>
  <c r="E1595" i="11"/>
  <c r="D1595" i="11"/>
  <c r="B1595" i="11"/>
  <c r="A1595" i="11"/>
  <c r="O1594" i="11"/>
  <c r="N1594" i="11"/>
  <c r="E1594" i="11"/>
  <c r="D1594" i="11"/>
  <c r="B1594" i="11"/>
  <c r="A1594" i="11"/>
  <c r="O1593" i="11"/>
  <c r="N1593" i="11"/>
  <c r="E1593" i="11"/>
  <c r="D1593" i="11"/>
  <c r="B1593" i="11"/>
  <c r="A1593" i="11"/>
  <c r="O1592" i="11"/>
  <c r="N1592" i="11"/>
  <c r="E1592" i="11"/>
  <c r="D1592" i="11"/>
  <c r="B1592" i="11"/>
  <c r="A1592" i="11"/>
  <c r="O1591" i="11"/>
  <c r="N1591" i="11"/>
  <c r="E1591" i="11"/>
  <c r="D1591" i="11"/>
  <c r="B1591" i="11"/>
  <c r="A1591" i="11"/>
  <c r="O1590" i="11"/>
  <c r="N1590" i="11"/>
  <c r="E1590" i="11"/>
  <c r="D1590" i="11"/>
  <c r="B1590" i="11"/>
  <c r="A1590" i="11"/>
  <c r="O1589" i="11"/>
  <c r="N1589" i="11"/>
  <c r="E1589" i="11"/>
  <c r="D1589" i="11"/>
  <c r="B1589" i="11"/>
  <c r="A1589" i="11"/>
  <c r="O1588" i="11"/>
  <c r="N1588" i="11"/>
  <c r="E1588" i="11"/>
  <c r="D1588" i="11"/>
  <c r="B1588" i="11"/>
  <c r="A1588" i="11"/>
  <c r="O1587" i="11"/>
  <c r="N1587" i="11"/>
  <c r="E1587" i="11"/>
  <c r="D1587" i="11"/>
  <c r="B1587" i="11"/>
  <c r="A1587" i="11"/>
  <c r="O1586" i="11"/>
  <c r="N1586" i="11"/>
  <c r="E1586" i="11"/>
  <c r="D1586" i="11"/>
  <c r="B1586" i="11"/>
  <c r="A1586" i="11"/>
  <c r="O1585" i="11"/>
  <c r="N1585" i="11"/>
  <c r="E1585" i="11"/>
  <c r="D1585" i="11"/>
  <c r="B1585" i="11"/>
  <c r="A1585" i="11"/>
  <c r="O1584" i="11"/>
  <c r="N1584" i="11"/>
  <c r="E1584" i="11"/>
  <c r="D1584" i="11"/>
  <c r="B1584" i="11"/>
  <c r="A1584" i="11"/>
  <c r="O1583" i="11"/>
  <c r="N1583" i="11"/>
  <c r="E1583" i="11"/>
  <c r="D1583" i="11"/>
  <c r="B1583" i="11"/>
  <c r="A1583" i="11"/>
  <c r="O1582" i="11"/>
  <c r="N1582" i="11"/>
  <c r="E1582" i="11"/>
  <c r="D1582" i="11"/>
  <c r="B1582" i="11"/>
  <c r="A1582" i="11"/>
  <c r="O1581" i="11"/>
  <c r="N1581" i="11"/>
  <c r="E1581" i="11"/>
  <c r="D1581" i="11"/>
  <c r="B1581" i="11"/>
  <c r="A1581" i="11"/>
  <c r="O1580" i="11"/>
  <c r="N1580" i="11"/>
  <c r="E1580" i="11"/>
  <c r="D1580" i="11"/>
  <c r="B1580" i="11"/>
  <c r="A1580" i="11"/>
  <c r="O1579" i="11"/>
  <c r="N1579" i="11"/>
  <c r="E1579" i="11"/>
  <c r="D1579" i="11"/>
  <c r="B1579" i="11"/>
  <c r="A1579" i="11"/>
  <c r="O1578" i="11"/>
  <c r="N1578" i="11"/>
  <c r="E1578" i="11"/>
  <c r="D1578" i="11"/>
  <c r="B1578" i="11"/>
  <c r="A1578" i="11"/>
  <c r="O1577" i="11"/>
  <c r="N1577" i="11"/>
  <c r="E1577" i="11"/>
  <c r="D1577" i="11"/>
  <c r="B1577" i="11"/>
  <c r="A1577" i="11"/>
  <c r="O1576" i="11"/>
  <c r="N1576" i="11"/>
  <c r="E1576" i="11"/>
  <c r="D1576" i="11"/>
  <c r="B1576" i="11"/>
  <c r="A1576" i="11"/>
  <c r="O1575" i="11"/>
  <c r="N1575" i="11"/>
  <c r="E1575" i="11"/>
  <c r="D1575" i="11"/>
  <c r="B1575" i="11"/>
  <c r="A1575" i="11"/>
  <c r="O1574" i="11"/>
  <c r="N1574" i="11"/>
  <c r="E1574" i="11"/>
  <c r="D1574" i="11"/>
  <c r="B1574" i="11"/>
  <c r="A1574" i="11"/>
  <c r="O1573" i="11"/>
  <c r="N1573" i="11"/>
  <c r="E1573" i="11"/>
  <c r="D1573" i="11"/>
  <c r="B1573" i="11"/>
  <c r="A1573" i="11"/>
  <c r="O1572" i="11"/>
  <c r="N1572" i="11"/>
  <c r="E1572" i="11"/>
  <c r="D1572" i="11"/>
  <c r="B1572" i="11"/>
  <c r="A1572" i="11"/>
  <c r="O1571" i="11"/>
  <c r="N1571" i="11"/>
  <c r="E1571" i="11"/>
  <c r="D1571" i="11"/>
  <c r="B1571" i="11"/>
  <c r="A1571" i="11"/>
  <c r="O1570" i="11"/>
  <c r="N1570" i="11"/>
  <c r="E1570" i="11"/>
  <c r="D1570" i="11"/>
  <c r="B1570" i="11"/>
  <c r="A1570" i="11"/>
  <c r="O1569" i="11"/>
  <c r="N1569" i="11"/>
  <c r="E1569" i="11"/>
  <c r="D1569" i="11"/>
  <c r="B1569" i="11"/>
  <c r="A1569" i="11"/>
  <c r="O1568" i="11"/>
  <c r="N1568" i="11"/>
  <c r="E1568" i="11"/>
  <c r="D1568" i="11"/>
  <c r="B1568" i="11"/>
  <c r="A1568" i="11"/>
  <c r="O1567" i="11"/>
  <c r="N1567" i="11"/>
  <c r="E1567" i="11"/>
  <c r="D1567" i="11"/>
  <c r="B1567" i="11"/>
  <c r="A1567" i="11"/>
  <c r="O1566" i="11"/>
  <c r="N1566" i="11"/>
  <c r="E1566" i="11"/>
  <c r="D1566" i="11"/>
  <c r="B1566" i="11"/>
  <c r="A1566" i="11"/>
  <c r="O1565" i="11"/>
  <c r="N1565" i="11"/>
  <c r="E1565" i="11"/>
  <c r="D1565" i="11"/>
  <c r="B1565" i="11"/>
  <c r="A1565" i="11"/>
  <c r="O1564" i="11"/>
  <c r="N1564" i="11"/>
  <c r="E1564" i="11"/>
  <c r="D1564" i="11"/>
  <c r="B1564" i="11"/>
  <c r="A1564" i="11"/>
  <c r="O1563" i="11"/>
  <c r="N1563" i="11"/>
  <c r="E1563" i="11"/>
  <c r="D1563" i="11"/>
  <c r="B1563" i="11"/>
  <c r="A1563" i="11"/>
  <c r="O1562" i="11"/>
  <c r="N1562" i="11"/>
  <c r="E1562" i="11"/>
  <c r="D1562" i="11"/>
  <c r="B1562" i="11"/>
  <c r="A1562" i="11"/>
  <c r="O1561" i="11"/>
  <c r="N1561" i="11"/>
  <c r="E1561" i="11"/>
  <c r="D1561" i="11"/>
  <c r="B1561" i="11"/>
  <c r="A1561" i="11"/>
  <c r="O1560" i="11"/>
  <c r="N1560" i="11"/>
  <c r="E1560" i="11"/>
  <c r="D1560" i="11"/>
  <c r="B1560" i="11"/>
  <c r="A1560" i="11"/>
  <c r="O1559" i="11"/>
  <c r="N1559" i="11"/>
  <c r="E1559" i="11"/>
  <c r="D1559" i="11"/>
  <c r="B1559" i="11"/>
  <c r="A1559" i="11"/>
  <c r="O1558" i="11"/>
  <c r="N1558" i="11"/>
  <c r="E1558" i="11"/>
  <c r="D1558" i="11"/>
  <c r="B1558" i="11"/>
  <c r="A1558" i="11"/>
  <c r="O1557" i="11"/>
  <c r="N1557" i="11"/>
  <c r="E1557" i="11"/>
  <c r="D1557" i="11"/>
  <c r="B1557" i="11"/>
  <c r="A1557" i="11"/>
  <c r="O1556" i="11"/>
  <c r="N1556" i="11"/>
  <c r="E1556" i="11"/>
  <c r="D1556" i="11"/>
  <c r="B1556" i="11"/>
  <c r="A1556" i="11"/>
  <c r="O1555" i="11"/>
  <c r="N1555" i="11"/>
  <c r="E1555" i="11"/>
  <c r="D1555" i="11"/>
  <c r="B1555" i="11"/>
  <c r="A1555" i="11"/>
  <c r="O1554" i="11"/>
  <c r="N1554" i="11"/>
  <c r="E1554" i="11"/>
  <c r="D1554" i="11"/>
  <c r="B1554" i="11"/>
  <c r="A1554" i="11"/>
  <c r="O1553" i="11"/>
  <c r="N1553" i="11"/>
  <c r="E1553" i="11"/>
  <c r="D1553" i="11"/>
  <c r="B1553" i="11"/>
  <c r="A1553" i="11"/>
  <c r="O1552" i="11"/>
  <c r="N1552" i="11"/>
  <c r="E1552" i="11"/>
  <c r="D1552" i="11"/>
  <c r="B1552" i="11"/>
  <c r="A1552" i="11"/>
  <c r="O1551" i="11"/>
  <c r="N1551" i="11"/>
  <c r="E1551" i="11"/>
  <c r="D1551" i="11"/>
  <c r="B1551" i="11"/>
  <c r="A1551" i="11"/>
  <c r="O1550" i="11"/>
  <c r="N1550" i="11"/>
  <c r="E1550" i="11"/>
  <c r="D1550" i="11"/>
  <c r="B1550" i="11"/>
  <c r="A1550" i="11"/>
  <c r="O1549" i="11"/>
  <c r="N1549" i="11"/>
  <c r="E1549" i="11"/>
  <c r="D1549" i="11"/>
  <c r="B1549" i="11"/>
  <c r="A1549" i="11"/>
  <c r="O1548" i="11"/>
  <c r="N1548" i="11"/>
  <c r="E1548" i="11"/>
  <c r="D1548" i="11"/>
  <c r="B1548" i="11"/>
  <c r="A1548" i="11"/>
  <c r="O1547" i="11"/>
  <c r="N1547" i="11"/>
  <c r="E1547" i="11"/>
  <c r="D1547" i="11"/>
  <c r="B1547" i="11"/>
  <c r="A1547" i="11"/>
  <c r="O1546" i="11"/>
  <c r="N1546" i="11"/>
  <c r="E1546" i="11"/>
  <c r="D1546" i="11"/>
  <c r="B1546" i="11"/>
  <c r="A1546" i="11"/>
  <c r="O1545" i="11"/>
  <c r="N1545" i="11"/>
  <c r="E1545" i="11"/>
  <c r="D1545" i="11"/>
  <c r="B1545" i="11"/>
  <c r="A1545" i="11"/>
  <c r="O1544" i="11"/>
  <c r="N1544" i="11"/>
  <c r="E1544" i="11"/>
  <c r="D1544" i="11"/>
  <c r="B1544" i="11"/>
  <c r="A1544" i="11"/>
  <c r="O1543" i="11"/>
  <c r="N1543" i="11"/>
  <c r="E1543" i="11"/>
  <c r="D1543" i="11"/>
  <c r="B1543" i="11"/>
  <c r="A1543" i="11"/>
  <c r="O1542" i="11"/>
  <c r="N1542" i="11"/>
  <c r="E1542" i="11"/>
  <c r="D1542" i="11"/>
  <c r="B1542" i="11"/>
  <c r="A1542" i="11"/>
  <c r="O1541" i="11"/>
  <c r="N1541" i="11"/>
  <c r="E1541" i="11"/>
  <c r="D1541" i="11"/>
  <c r="B1541" i="11"/>
  <c r="A1541" i="11"/>
  <c r="O1540" i="11"/>
  <c r="N1540" i="11"/>
  <c r="E1540" i="11"/>
  <c r="D1540" i="11"/>
  <c r="B1540" i="11"/>
  <c r="A1540" i="11"/>
  <c r="O1539" i="11"/>
  <c r="N1539" i="11"/>
  <c r="E1539" i="11"/>
  <c r="D1539" i="11"/>
  <c r="B1539" i="11"/>
  <c r="A1539" i="11"/>
  <c r="O1538" i="11"/>
  <c r="N1538" i="11"/>
  <c r="E1538" i="11"/>
  <c r="D1538" i="11"/>
  <c r="B1538" i="11"/>
  <c r="A1538" i="11"/>
  <c r="O1537" i="11"/>
  <c r="N1537" i="11"/>
  <c r="E1537" i="11"/>
  <c r="D1537" i="11"/>
  <c r="B1537" i="11"/>
  <c r="A1537" i="11"/>
  <c r="O1536" i="11"/>
  <c r="N1536" i="11"/>
  <c r="E1536" i="11"/>
  <c r="D1536" i="11"/>
  <c r="B1536" i="11"/>
  <c r="A1536" i="11"/>
  <c r="O1535" i="11"/>
  <c r="N1535" i="11"/>
  <c r="E1535" i="11"/>
  <c r="D1535" i="11"/>
  <c r="B1535" i="11"/>
  <c r="A1535" i="11"/>
  <c r="O1534" i="11"/>
  <c r="N1534" i="11"/>
  <c r="E1534" i="11"/>
  <c r="D1534" i="11"/>
  <c r="B1534" i="11"/>
  <c r="A1534" i="11"/>
  <c r="O1533" i="11"/>
  <c r="N1533" i="11"/>
  <c r="E1533" i="11"/>
  <c r="D1533" i="11"/>
  <c r="B1533" i="11"/>
  <c r="A1533" i="11"/>
  <c r="O1532" i="11"/>
  <c r="N1532" i="11"/>
  <c r="E1532" i="11"/>
  <c r="D1532" i="11"/>
  <c r="B1532" i="11"/>
  <c r="A1532" i="11"/>
  <c r="O1531" i="11"/>
  <c r="N1531" i="11"/>
  <c r="E1531" i="11"/>
  <c r="D1531" i="11"/>
  <c r="B1531" i="11"/>
  <c r="A1531" i="11"/>
  <c r="O1530" i="11"/>
  <c r="N1530" i="11"/>
  <c r="E1530" i="11"/>
  <c r="D1530" i="11"/>
  <c r="B1530" i="11"/>
  <c r="A1530" i="11"/>
  <c r="O1529" i="11"/>
  <c r="N1529" i="11"/>
  <c r="E1529" i="11"/>
  <c r="D1529" i="11"/>
  <c r="B1529" i="11"/>
  <c r="A1529" i="11"/>
  <c r="O1528" i="11"/>
  <c r="N1528" i="11"/>
  <c r="E1528" i="11"/>
  <c r="D1528" i="11"/>
  <c r="B1528" i="11"/>
  <c r="A1528" i="11"/>
  <c r="O1527" i="11"/>
  <c r="N1527" i="11"/>
  <c r="E1527" i="11"/>
  <c r="D1527" i="11"/>
  <c r="B1527" i="11"/>
  <c r="A1527" i="11"/>
  <c r="O1526" i="11"/>
  <c r="N1526" i="11"/>
  <c r="E1526" i="11"/>
  <c r="D1526" i="11"/>
  <c r="B1526" i="11"/>
  <c r="A1526" i="11"/>
  <c r="O1525" i="11"/>
  <c r="N1525" i="11"/>
  <c r="E1525" i="11"/>
  <c r="D1525" i="11"/>
  <c r="B1525" i="11"/>
  <c r="A1525" i="11"/>
  <c r="O1524" i="11"/>
  <c r="N1524" i="11"/>
  <c r="E1524" i="11"/>
  <c r="D1524" i="11"/>
  <c r="B1524" i="11"/>
  <c r="A1524" i="11"/>
  <c r="O1523" i="11"/>
  <c r="N1523" i="11"/>
  <c r="E1523" i="11"/>
  <c r="D1523" i="11"/>
  <c r="B1523" i="11"/>
  <c r="A1523" i="11"/>
  <c r="O1522" i="11"/>
  <c r="N1522" i="11"/>
  <c r="E1522" i="11"/>
  <c r="D1522" i="11"/>
  <c r="B1522" i="11"/>
  <c r="A1522" i="11"/>
  <c r="O1521" i="11"/>
  <c r="N1521" i="11"/>
  <c r="E1521" i="11"/>
  <c r="D1521" i="11"/>
  <c r="B1521" i="11"/>
  <c r="A1521" i="11"/>
  <c r="O1520" i="11"/>
  <c r="N1520" i="11"/>
  <c r="E1520" i="11"/>
  <c r="D1520" i="11"/>
  <c r="B1520" i="11"/>
  <c r="A1520" i="11"/>
  <c r="O1519" i="11"/>
  <c r="N1519" i="11"/>
  <c r="E1519" i="11"/>
  <c r="D1519" i="11"/>
  <c r="B1519" i="11"/>
  <c r="A1519" i="11"/>
  <c r="O1518" i="11"/>
  <c r="N1518" i="11"/>
  <c r="E1518" i="11"/>
  <c r="D1518" i="11"/>
  <c r="B1518" i="11"/>
  <c r="A1518" i="11"/>
  <c r="O1517" i="11"/>
  <c r="N1517" i="11"/>
  <c r="E1517" i="11"/>
  <c r="D1517" i="11"/>
  <c r="B1517" i="11"/>
  <c r="A1517" i="11"/>
  <c r="O1516" i="11"/>
  <c r="N1516" i="11"/>
  <c r="E1516" i="11"/>
  <c r="D1516" i="11"/>
  <c r="B1516" i="11"/>
  <c r="A1516" i="11"/>
  <c r="O1515" i="11"/>
  <c r="N1515" i="11"/>
  <c r="E1515" i="11"/>
  <c r="D1515" i="11"/>
  <c r="B1515" i="11"/>
  <c r="A1515" i="11"/>
  <c r="O1514" i="11"/>
  <c r="N1514" i="11"/>
  <c r="E1514" i="11"/>
  <c r="D1514" i="11"/>
  <c r="B1514" i="11"/>
  <c r="A1514" i="11"/>
  <c r="O1513" i="11"/>
  <c r="N1513" i="11"/>
  <c r="E1513" i="11"/>
  <c r="D1513" i="11"/>
  <c r="B1513" i="11"/>
  <c r="A1513" i="11"/>
  <c r="O1512" i="11"/>
  <c r="N1512" i="11"/>
  <c r="E1512" i="11"/>
  <c r="D1512" i="11"/>
  <c r="B1512" i="11"/>
  <c r="A1512" i="11"/>
  <c r="O1511" i="11"/>
  <c r="N1511" i="11"/>
  <c r="E1511" i="11"/>
  <c r="D1511" i="11"/>
  <c r="B1511" i="11"/>
  <c r="A1511" i="11"/>
  <c r="O1510" i="11"/>
  <c r="N1510" i="11"/>
  <c r="E1510" i="11"/>
  <c r="D1510" i="11"/>
  <c r="B1510" i="11"/>
  <c r="A1510" i="11"/>
  <c r="O1509" i="11"/>
  <c r="N1509" i="11"/>
  <c r="E1509" i="11"/>
  <c r="D1509" i="11"/>
  <c r="B1509" i="11"/>
  <c r="A1509" i="11"/>
  <c r="O1508" i="11"/>
  <c r="N1508" i="11"/>
  <c r="E1508" i="11"/>
  <c r="D1508" i="11"/>
  <c r="B1508" i="11"/>
  <c r="A1508" i="11"/>
  <c r="O1507" i="11"/>
  <c r="N1507" i="11"/>
  <c r="E1507" i="11"/>
  <c r="D1507" i="11"/>
  <c r="B1507" i="11"/>
  <c r="A1507" i="11"/>
  <c r="O1506" i="11"/>
  <c r="N1506" i="11"/>
  <c r="E1506" i="11"/>
  <c r="D1506" i="11"/>
  <c r="B1506" i="11"/>
  <c r="A1506" i="11"/>
  <c r="O1505" i="11"/>
  <c r="N1505" i="11"/>
  <c r="E1505" i="11"/>
  <c r="D1505" i="11"/>
  <c r="B1505" i="11"/>
  <c r="A1505" i="11"/>
  <c r="O1504" i="11"/>
  <c r="N1504" i="11"/>
  <c r="E1504" i="11"/>
  <c r="D1504" i="11"/>
  <c r="B1504" i="11"/>
  <c r="A1504" i="11"/>
  <c r="O1503" i="11"/>
  <c r="N1503" i="11"/>
  <c r="E1503" i="11"/>
  <c r="D1503" i="11"/>
  <c r="B1503" i="11"/>
  <c r="A1503" i="11"/>
  <c r="O1502" i="11"/>
  <c r="N1502" i="11"/>
  <c r="E1502" i="11"/>
  <c r="D1502" i="11"/>
  <c r="B1502" i="11"/>
  <c r="A1502" i="11"/>
  <c r="O1501" i="11"/>
  <c r="N1501" i="11"/>
  <c r="E1501" i="11"/>
  <c r="D1501" i="11"/>
  <c r="B1501" i="11"/>
  <c r="A1501" i="11"/>
  <c r="O1500" i="11"/>
  <c r="N1500" i="11"/>
  <c r="E1500" i="11"/>
  <c r="D1500" i="11"/>
  <c r="B1500" i="11"/>
  <c r="A1500" i="11"/>
  <c r="O1499" i="11"/>
  <c r="N1499" i="11"/>
  <c r="E1499" i="11"/>
  <c r="D1499" i="11"/>
  <c r="B1499" i="11"/>
  <c r="A1499" i="11"/>
  <c r="O1498" i="11"/>
  <c r="N1498" i="11"/>
  <c r="E1498" i="11"/>
  <c r="D1498" i="11"/>
  <c r="B1498" i="11"/>
  <c r="A1498" i="11"/>
  <c r="O1497" i="11"/>
  <c r="N1497" i="11"/>
  <c r="E1497" i="11"/>
  <c r="D1497" i="11"/>
  <c r="B1497" i="11"/>
  <c r="A1497" i="11"/>
  <c r="O1496" i="11"/>
  <c r="N1496" i="11"/>
  <c r="E1496" i="11"/>
  <c r="D1496" i="11"/>
  <c r="B1496" i="11"/>
  <c r="A1496" i="11"/>
  <c r="O1495" i="11"/>
  <c r="N1495" i="11"/>
  <c r="E1495" i="11"/>
  <c r="D1495" i="11"/>
  <c r="B1495" i="11"/>
  <c r="A1495" i="11"/>
  <c r="O1494" i="11"/>
  <c r="N1494" i="11"/>
  <c r="E1494" i="11"/>
  <c r="D1494" i="11"/>
  <c r="B1494" i="11"/>
  <c r="A1494" i="11"/>
  <c r="O1493" i="11"/>
  <c r="N1493" i="11"/>
  <c r="E1493" i="11"/>
  <c r="D1493" i="11"/>
  <c r="B1493" i="11"/>
  <c r="A1493" i="11"/>
  <c r="O1492" i="11"/>
  <c r="N1492" i="11"/>
  <c r="E1492" i="11"/>
  <c r="D1492" i="11"/>
  <c r="B1492" i="11"/>
  <c r="A1492" i="11"/>
  <c r="O1491" i="11"/>
  <c r="N1491" i="11"/>
  <c r="E1491" i="11"/>
  <c r="D1491" i="11"/>
  <c r="B1491" i="11"/>
  <c r="A1491" i="11"/>
  <c r="O1490" i="11"/>
  <c r="N1490" i="11"/>
  <c r="E1490" i="11"/>
  <c r="D1490" i="11"/>
  <c r="B1490" i="11"/>
  <c r="A1490" i="11"/>
  <c r="O1489" i="11"/>
  <c r="N1489" i="11"/>
  <c r="E1489" i="11"/>
  <c r="D1489" i="11"/>
  <c r="B1489" i="11"/>
  <c r="A1489" i="11"/>
  <c r="O1488" i="11"/>
  <c r="N1488" i="11"/>
  <c r="E1488" i="11"/>
  <c r="D1488" i="11"/>
  <c r="B1488" i="11"/>
  <c r="A1488" i="11"/>
  <c r="O1487" i="11"/>
  <c r="N1487" i="11"/>
  <c r="E1487" i="11"/>
  <c r="D1487" i="11"/>
  <c r="B1487" i="11"/>
  <c r="A1487" i="11"/>
  <c r="O1486" i="11"/>
  <c r="N1486" i="11"/>
  <c r="E1486" i="11"/>
  <c r="D1486" i="11"/>
  <c r="B1486" i="11"/>
  <c r="A1486" i="11"/>
  <c r="O1485" i="11"/>
  <c r="N1485" i="11"/>
  <c r="E1485" i="11"/>
  <c r="D1485" i="11"/>
  <c r="B1485" i="11"/>
  <c r="A1485" i="11"/>
  <c r="O1484" i="11"/>
  <c r="N1484" i="11"/>
  <c r="E1484" i="11"/>
  <c r="D1484" i="11"/>
  <c r="B1484" i="11"/>
  <c r="A1484" i="11"/>
  <c r="O1483" i="11"/>
  <c r="N1483" i="11"/>
  <c r="E1483" i="11"/>
  <c r="D1483" i="11"/>
  <c r="B1483" i="11"/>
  <c r="A1483" i="11"/>
  <c r="O1482" i="11"/>
  <c r="N1482" i="11"/>
  <c r="E1482" i="11"/>
  <c r="D1482" i="11"/>
  <c r="B1482" i="11"/>
  <c r="A1482" i="11"/>
  <c r="O1481" i="11"/>
  <c r="N1481" i="11"/>
  <c r="E1481" i="11"/>
  <c r="D1481" i="11"/>
  <c r="B1481" i="11"/>
  <c r="A1481" i="11"/>
  <c r="O1480" i="11"/>
  <c r="N1480" i="11"/>
  <c r="E1480" i="11"/>
  <c r="D1480" i="11"/>
  <c r="B1480" i="11"/>
  <c r="A1480" i="11"/>
  <c r="O1479" i="11"/>
  <c r="N1479" i="11"/>
  <c r="E1479" i="11"/>
  <c r="D1479" i="11"/>
  <c r="B1479" i="11"/>
  <c r="A1479" i="11"/>
  <c r="O1478" i="11"/>
  <c r="N1478" i="11"/>
  <c r="E1478" i="11"/>
  <c r="D1478" i="11"/>
  <c r="B1478" i="11"/>
  <c r="A1478" i="11"/>
  <c r="O1477" i="11"/>
  <c r="N1477" i="11"/>
  <c r="E1477" i="11"/>
  <c r="D1477" i="11"/>
  <c r="B1477" i="11"/>
  <c r="A1477" i="11"/>
  <c r="O1476" i="11"/>
  <c r="N1476" i="11"/>
  <c r="E1476" i="11"/>
  <c r="D1476" i="11"/>
  <c r="B1476" i="11"/>
  <c r="A1476" i="11"/>
  <c r="O1475" i="11"/>
  <c r="N1475" i="11"/>
  <c r="E1475" i="11"/>
  <c r="D1475" i="11"/>
  <c r="B1475" i="11"/>
  <c r="A1475" i="11"/>
  <c r="O1474" i="11"/>
  <c r="N1474" i="11"/>
  <c r="E1474" i="11"/>
  <c r="D1474" i="11"/>
  <c r="B1474" i="11"/>
  <c r="A1474" i="11"/>
  <c r="O1473" i="11"/>
  <c r="N1473" i="11"/>
  <c r="E1473" i="11"/>
  <c r="D1473" i="11"/>
  <c r="B1473" i="11"/>
  <c r="A1473" i="11"/>
  <c r="O1472" i="11"/>
  <c r="N1472" i="11"/>
  <c r="E1472" i="11"/>
  <c r="D1472" i="11"/>
  <c r="B1472" i="11"/>
  <c r="A1472" i="11"/>
  <c r="O1471" i="11"/>
  <c r="N1471" i="11"/>
  <c r="E1471" i="11"/>
  <c r="D1471" i="11"/>
  <c r="B1471" i="11"/>
  <c r="A1471" i="11"/>
  <c r="O1470" i="11"/>
  <c r="N1470" i="11"/>
  <c r="E1470" i="11"/>
  <c r="D1470" i="11"/>
  <c r="B1470" i="11"/>
  <c r="A1470" i="11"/>
  <c r="O1469" i="11"/>
  <c r="N1469" i="11"/>
  <c r="E1469" i="11"/>
  <c r="D1469" i="11"/>
  <c r="B1469" i="11"/>
  <c r="A1469" i="11"/>
  <c r="O1468" i="11"/>
  <c r="N1468" i="11"/>
  <c r="E1468" i="11"/>
  <c r="D1468" i="11"/>
  <c r="B1468" i="11"/>
  <c r="A1468" i="11"/>
  <c r="O1467" i="11"/>
  <c r="N1467" i="11"/>
  <c r="E1467" i="11"/>
  <c r="D1467" i="11"/>
  <c r="B1467" i="11"/>
  <c r="A1467" i="11"/>
  <c r="O1466" i="11"/>
  <c r="N1466" i="11"/>
  <c r="E1466" i="11"/>
  <c r="D1466" i="11"/>
  <c r="B1466" i="11"/>
  <c r="A1466" i="11"/>
  <c r="O1465" i="11"/>
  <c r="N1465" i="11"/>
  <c r="E1465" i="11"/>
  <c r="D1465" i="11"/>
  <c r="B1465" i="11"/>
  <c r="A1465" i="11"/>
  <c r="O1464" i="11"/>
  <c r="N1464" i="11"/>
  <c r="E1464" i="11"/>
  <c r="D1464" i="11"/>
  <c r="B1464" i="11"/>
  <c r="A1464" i="11"/>
  <c r="O1463" i="11"/>
  <c r="N1463" i="11"/>
  <c r="E1463" i="11"/>
  <c r="D1463" i="11"/>
  <c r="B1463" i="11"/>
  <c r="A1463" i="11"/>
  <c r="O1462" i="11"/>
  <c r="N1462" i="11"/>
  <c r="E1462" i="11"/>
  <c r="D1462" i="11"/>
  <c r="B1462" i="11"/>
  <c r="A1462" i="11"/>
  <c r="O1461" i="11"/>
  <c r="N1461" i="11"/>
  <c r="E1461" i="11"/>
  <c r="D1461" i="11"/>
  <c r="B1461" i="11"/>
  <c r="A1461" i="11"/>
  <c r="O1460" i="11"/>
  <c r="N1460" i="11"/>
  <c r="E1460" i="11"/>
  <c r="D1460" i="11"/>
  <c r="B1460" i="11"/>
  <c r="A1460" i="11"/>
  <c r="O1459" i="11"/>
  <c r="N1459" i="11"/>
  <c r="E1459" i="11"/>
  <c r="D1459" i="11"/>
  <c r="B1459" i="11"/>
  <c r="A1459" i="11"/>
  <c r="O1458" i="11"/>
  <c r="N1458" i="11"/>
  <c r="E1458" i="11"/>
  <c r="D1458" i="11"/>
  <c r="B1458" i="11"/>
  <c r="A1458" i="11"/>
  <c r="O1457" i="11"/>
  <c r="N1457" i="11"/>
  <c r="E1457" i="11"/>
  <c r="D1457" i="11"/>
  <c r="B1457" i="11"/>
  <c r="A1457" i="11"/>
  <c r="O1456" i="11"/>
  <c r="N1456" i="11"/>
  <c r="E1456" i="11"/>
  <c r="D1456" i="11"/>
  <c r="B1456" i="11"/>
  <c r="A1456" i="11"/>
  <c r="O1455" i="11"/>
  <c r="N1455" i="11"/>
  <c r="E1455" i="11"/>
  <c r="D1455" i="11"/>
  <c r="B1455" i="11"/>
  <c r="A1455" i="11"/>
  <c r="O1454" i="11"/>
  <c r="N1454" i="11"/>
  <c r="E1454" i="11"/>
  <c r="D1454" i="11"/>
  <c r="B1454" i="11"/>
  <c r="A1454" i="11"/>
  <c r="O1453" i="11"/>
  <c r="N1453" i="11"/>
  <c r="E1453" i="11"/>
  <c r="D1453" i="11"/>
  <c r="B1453" i="11"/>
  <c r="A1453" i="11"/>
  <c r="O1452" i="11"/>
  <c r="N1452" i="11"/>
  <c r="E1452" i="11"/>
  <c r="D1452" i="11"/>
  <c r="B1452" i="11"/>
  <c r="A1452" i="11"/>
  <c r="O1451" i="11"/>
  <c r="N1451" i="11"/>
  <c r="E1451" i="11"/>
  <c r="D1451" i="11"/>
  <c r="B1451" i="11"/>
  <c r="A1451" i="11"/>
  <c r="O1450" i="11"/>
  <c r="N1450" i="11"/>
  <c r="E1450" i="11"/>
  <c r="D1450" i="11"/>
  <c r="B1450" i="11"/>
  <c r="A1450" i="11"/>
  <c r="O1449" i="11"/>
  <c r="N1449" i="11"/>
  <c r="E1449" i="11"/>
  <c r="D1449" i="11"/>
  <c r="B1449" i="11"/>
  <c r="A1449" i="11"/>
  <c r="O1448" i="11"/>
  <c r="N1448" i="11"/>
  <c r="E1448" i="11"/>
  <c r="D1448" i="11"/>
  <c r="B1448" i="11"/>
  <c r="A1448" i="11"/>
  <c r="O1447" i="11"/>
  <c r="N1447" i="11"/>
  <c r="E1447" i="11"/>
  <c r="D1447" i="11"/>
  <c r="B1447" i="11"/>
  <c r="A1447" i="11"/>
  <c r="O1446" i="11"/>
  <c r="N1446" i="11"/>
  <c r="E1446" i="11"/>
  <c r="D1446" i="11"/>
  <c r="B1446" i="11"/>
  <c r="A1446" i="11"/>
  <c r="O1445" i="11"/>
  <c r="N1445" i="11"/>
  <c r="E1445" i="11"/>
  <c r="D1445" i="11"/>
  <c r="B1445" i="11"/>
  <c r="A1445" i="11"/>
  <c r="O1444" i="11"/>
  <c r="N1444" i="11"/>
  <c r="E1444" i="11"/>
  <c r="D1444" i="11"/>
  <c r="B1444" i="11"/>
  <c r="A1444" i="11"/>
  <c r="O1443" i="11"/>
  <c r="N1443" i="11"/>
  <c r="E1443" i="11"/>
  <c r="D1443" i="11"/>
  <c r="B1443" i="11"/>
  <c r="A1443" i="11"/>
  <c r="O1442" i="11"/>
  <c r="N1442" i="11"/>
  <c r="E1442" i="11"/>
  <c r="D1442" i="11"/>
  <c r="B1442" i="11"/>
  <c r="A1442" i="11"/>
  <c r="O1441" i="11"/>
  <c r="N1441" i="11"/>
  <c r="E1441" i="11"/>
  <c r="D1441" i="11"/>
  <c r="B1441" i="11"/>
  <c r="A1441" i="11"/>
  <c r="O1440" i="11"/>
  <c r="N1440" i="11"/>
  <c r="E1440" i="11"/>
  <c r="D1440" i="11"/>
  <c r="B1440" i="11"/>
  <c r="A1440" i="11"/>
  <c r="O1439" i="11"/>
  <c r="N1439" i="11"/>
  <c r="E1439" i="11"/>
  <c r="D1439" i="11"/>
  <c r="B1439" i="11"/>
  <c r="A1439" i="11"/>
  <c r="O1438" i="11"/>
  <c r="N1438" i="11"/>
  <c r="E1438" i="11"/>
  <c r="D1438" i="11"/>
  <c r="B1438" i="11"/>
  <c r="A1438" i="11"/>
  <c r="O1437" i="11"/>
  <c r="N1437" i="11"/>
  <c r="E1437" i="11"/>
  <c r="D1437" i="11"/>
  <c r="B1437" i="11"/>
  <c r="A1437" i="11"/>
  <c r="O1436" i="11"/>
  <c r="N1436" i="11"/>
  <c r="E1436" i="11"/>
  <c r="D1436" i="11"/>
  <c r="B1436" i="11"/>
  <c r="A1436" i="11"/>
  <c r="O1435" i="11"/>
  <c r="N1435" i="11"/>
  <c r="E1435" i="11"/>
  <c r="D1435" i="11"/>
  <c r="B1435" i="11"/>
  <c r="A1435" i="11"/>
  <c r="O1434" i="11"/>
  <c r="N1434" i="11"/>
  <c r="E1434" i="11"/>
  <c r="D1434" i="11"/>
  <c r="B1434" i="11"/>
  <c r="A1434" i="11"/>
  <c r="O1433" i="11"/>
  <c r="N1433" i="11"/>
  <c r="E1433" i="11"/>
  <c r="D1433" i="11"/>
  <c r="B1433" i="11"/>
  <c r="A1433" i="11"/>
  <c r="O1432" i="11"/>
  <c r="N1432" i="11"/>
  <c r="E1432" i="11"/>
  <c r="D1432" i="11"/>
  <c r="B1432" i="11"/>
  <c r="A1432" i="11"/>
  <c r="O1431" i="11"/>
  <c r="N1431" i="11"/>
  <c r="E1431" i="11"/>
  <c r="D1431" i="11"/>
  <c r="B1431" i="11"/>
  <c r="A1431" i="11"/>
  <c r="O1430" i="11"/>
  <c r="N1430" i="11"/>
  <c r="E1430" i="11"/>
  <c r="D1430" i="11"/>
  <c r="B1430" i="11"/>
  <c r="A1430" i="11"/>
  <c r="O1429" i="11"/>
  <c r="N1429" i="11"/>
  <c r="E1429" i="11"/>
  <c r="D1429" i="11"/>
  <c r="B1429" i="11"/>
  <c r="A1429" i="11"/>
  <c r="O1428" i="11"/>
  <c r="N1428" i="11"/>
  <c r="E1428" i="11"/>
  <c r="D1428" i="11"/>
  <c r="B1428" i="11"/>
  <c r="A1428" i="11"/>
  <c r="O1427" i="11"/>
  <c r="N1427" i="11"/>
  <c r="E1427" i="11"/>
  <c r="D1427" i="11"/>
  <c r="B1427" i="11"/>
  <c r="A1427" i="11"/>
  <c r="O1426" i="11"/>
  <c r="N1426" i="11"/>
  <c r="E1426" i="11"/>
  <c r="D1426" i="11"/>
  <c r="B1426" i="11"/>
  <c r="A1426" i="11"/>
  <c r="O1425" i="11"/>
  <c r="N1425" i="11"/>
  <c r="E1425" i="11"/>
  <c r="D1425" i="11"/>
  <c r="B1425" i="11"/>
  <c r="A1425" i="11"/>
  <c r="O1424" i="11"/>
  <c r="N1424" i="11"/>
  <c r="E1424" i="11"/>
  <c r="D1424" i="11"/>
  <c r="B1424" i="11"/>
  <c r="A1424" i="11"/>
  <c r="O1423" i="11"/>
  <c r="N1423" i="11"/>
  <c r="E1423" i="11"/>
  <c r="D1423" i="11"/>
  <c r="B1423" i="11"/>
  <c r="A1423" i="11"/>
  <c r="O1422" i="11"/>
  <c r="N1422" i="11"/>
  <c r="E1422" i="11"/>
  <c r="D1422" i="11"/>
  <c r="B1422" i="11"/>
  <c r="A1422" i="11"/>
  <c r="O1421" i="11"/>
  <c r="N1421" i="11"/>
  <c r="E1421" i="11"/>
  <c r="D1421" i="11"/>
  <c r="B1421" i="11"/>
  <c r="A1421" i="11"/>
  <c r="O1420" i="11"/>
  <c r="N1420" i="11"/>
  <c r="E1420" i="11"/>
  <c r="D1420" i="11"/>
  <c r="B1420" i="11"/>
  <c r="A1420" i="11"/>
  <c r="O1419" i="11"/>
  <c r="N1419" i="11"/>
  <c r="E1419" i="11"/>
  <c r="D1419" i="11"/>
  <c r="B1419" i="11"/>
  <c r="A1419" i="11"/>
  <c r="O1418" i="11"/>
  <c r="N1418" i="11"/>
  <c r="E1418" i="11"/>
  <c r="D1418" i="11"/>
  <c r="B1418" i="11"/>
  <c r="A1418" i="11"/>
  <c r="O1417" i="11"/>
  <c r="N1417" i="11"/>
  <c r="E1417" i="11"/>
  <c r="D1417" i="11"/>
  <c r="B1417" i="11"/>
  <c r="A1417" i="11"/>
  <c r="O1416" i="11"/>
  <c r="N1416" i="11"/>
  <c r="E1416" i="11"/>
  <c r="D1416" i="11"/>
  <c r="B1416" i="11"/>
  <c r="A1416" i="11"/>
  <c r="O1415" i="11"/>
  <c r="N1415" i="11"/>
  <c r="E1415" i="11"/>
  <c r="D1415" i="11"/>
  <c r="B1415" i="11"/>
  <c r="A1415" i="11"/>
  <c r="O1414" i="11"/>
  <c r="N1414" i="11"/>
  <c r="E1414" i="11"/>
  <c r="D1414" i="11"/>
  <c r="B1414" i="11"/>
  <c r="A1414" i="11"/>
  <c r="O1413" i="11"/>
  <c r="N1413" i="11"/>
  <c r="E1413" i="11"/>
  <c r="D1413" i="11"/>
  <c r="B1413" i="11"/>
  <c r="A1413" i="11"/>
  <c r="O1412" i="11"/>
  <c r="N1412" i="11"/>
  <c r="E1412" i="11"/>
  <c r="D1412" i="11"/>
  <c r="B1412" i="11"/>
  <c r="A1412" i="11"/>
  <c r="O1411" i="11"/>
  <c r="N1411" i="11"/>
  <c r="E1411" i="11"/>
  <c r="D1411" i="11"/>
  <c r="B1411" i="11"/>
  <c r="A1411" i="11"/>
  <c r="O1410" i="11"/>
  <c r="N1410" i="11"/>
  <c r="E1410" i="11"/>
  <c r="D1410" i="11"/>
  <c r="B1410" i="11"/>
  <c r="A1410" i="11"/>
  <c r="O1409" i="11"/>
  <c r="N1409" i="11"/>
  <c r="E1409" i="11"/>
  <c r="D1409" i="11"/>
  <c r="B1409" i="11"/>
  <c r="A1409" i="11"/>
  <c r="O1408" i="11"/>
  <c r="N1408" i="11"/>
  <c r="E1408" i="11"/>
  <c r="D1408" i="11"/>
  <c r="B1408" i="11"/>
  <c r="A1408" i="11"/>
  <c r="O1407" i="11"/>
  <c r="N1407" i="11"/>
  <c r="E1407" i="11"/>
  <c r="D1407" i="11"/>
  <c r="B1407" i="11"/>
  <c r="A1407" i="11"/>
  <c r="O1406" i="11"/>
  <c r="N1406" i="11"/>
  <c r="E1406" i="11"/>
  <c r="D1406" i="11"/>
  <c r="B1406" i="11"/>
  <c r="A1406" i="11"/>
  <c r="O1405" i="11"/>
  <c r="N1405" i="11"/>
  <c r="E1405" i="11"/>
  <c r="D1405" i="11"/>
  <c r="B1405" i="11"/>
  <c r="A1405" i="11"/>
  <c r="O1404" i="11"/>
  <c r="N1404" i="11"/>
  <c r="E1404" i="11"/>
  <c r="D1404" i="11"/>
  <c r="B1404" i="11"/>
  <c r="A1404" i="11"/>
  <c r="O1403" i="11"/>
  <c r="N1403" i="11"/>
  <c r="E1403" i="11"/>
  <c r="D1403" i="11"/>
  <c r="B1403" i="11"/>
  <c r="A1403" i="11"/>
  <c r="O1402" i="11"/>
  <c r="N1402" i="11"/>
  <c r="E1402" i="11"/>
  <c r="D1402" i="11"/>
  <c r="B1402" i="11"/>
  <c r="A1402" i="11"/>
  <c r="O1401" i="11"/>
  <c r="N1401" i="11"/>
  <c r="E1401" i="11"/>
  <c r="D1401" i="11"/>
  <c r="B1401" i="11"/>
  <c r="A1401" i="11"/>
  <c r="O1400" i="11"/>
  <c r="N1400" i="11"/>
  <c r="E1400" i="11"/>
  <c r="D1400" i="11"/>
  <c r="B1400" i="11"/>
  <c r="A1400" i="11"/>
  <c r="O1399" i="11"/>
  <c r="N1399" i="11"/>
  <c r="E1399" i="11"/>
  <c r="D1399" i="11"/>
  <c r="B1399" i="11"/>
  <c r="A1399" i="11"/>
  <c r="O1398" i="11"/>
  <c r="N1398" i="11"/>
  <c r="E1398" i="11"/>
  <c r="D1398" i="11"/>
  <c r="B1398" i="11"/>
  <c r="A1398" i="11"/>
  <c r="O1397" i="11"/>
  <c r="N1397" i="11"/>
  <c r="E1397" i="11"/>
  <c r="D1397" i="11"/>
  <c r="B1397" i="11"/>
  <c r="A1397" i="11"/>
  <c r="O1396" i="11"/>
  <c r="N1396" i="11"/>
  <c r="E1396" i="11"/>
  <c r="D1396" i="11"/>
  <c r="B1396" i="11"/>
  <c r="A1396" i="11"/>
  <c r="O1395" i="11"/>
  <c r="N1395" i="11"/>
  <c r="E1395" i="11"/>
  <c r="D1395" i="11"/>
  <c r="B1395" i="11"/>
  <c r="A1395" i="11"/>
  <c r="O1394" i="11"/>
  <c r="N1394" i="11"/>
  <c r="E1394" i="11"/>
  <c r="D1394" i="11"/>
  <c r="B1394" i="11"/>
  <c r="A1394" i="11"/>
  <c r="O1393" i="11"/>
  <c r="N1393" i="11"/>
  <c r="E1393" i="11"/>
  <c r="D1393" i="11"/>
  <c r="B1393" i="11"/>
  <c r="A1393" i="11"/>
  <c r="O1392" i="11"/>
  <c r="N1392" i="11"/>
  <c r="E1392" i="11"/>
  <c r="D1392" i="11"/>
  <c r="B1392" i="11"/>
  <c r="A1392" i="11"/>
  <c r="O1391" i="11"/>
  <c r="N1391" i="11"/>
  <c r="E1391" i="11"/>
  <c r="D1391" i="11"/>
  <c r="B1391" i="11"/>
  <c r="A1391" i="11"/>
  <c r="O1390" i="11"/>
  <c r="N1390" i="11"/>
  <c r="E1390" i="11"/>
  <c r="D1390" i="11"/>
  <c r="B1390" i="11"/>
  <c r="A1390" i="11"/>
  <c r="O1389" i="11"/>
  <c r="N1389" i="11"/>
  <c r="E1389" i="11"/>
  <c r="D1389" i="11"/>
  <c r="B1389" i="11"/>
  <c r="A1389" i="11"/>
  <c r="O1388" i="11"/>
  <c r="N1388" i="11"/>
  <c r="E1388" i="11"/>
  <c r="D1388" i="11"/>
  <c r="B1388" i="11"/>
  <c r="A1388" i="11"/>
  <c r="O1387" i="11"/>
  <c r="N1387" i="11"/>
  <c r="E1387" i="11"/>
  <c r="D1387" i="11"/>
  <c r="B1387" i="11"/>
  <c r="A1387" i="11"/>
  <c r="O1386" i="11"/>
  <c r="N1386" i="11"/>
  <c r="E1386" i="11"/>
  <c r="D1386" i="11"/>
  <c r="B1386" i="11"/>
  <c r="A1386" i="11"/>
  <c r="O1385" i="11"/>
  <c r="N1385" i="11"/>
  <c r="E1385" i="11"/>
  <c r="D1385" i="11"/>
  <c r="B1385" i="11"/>
  <c r="A1385" i="11"/>
  <c r="O1384" i="11"/>
  <c r="N1384" i="11"/>
  <c r="E1384" i="11"/>
  <c r="D1384" i="11"/>
  <c r="B1384" i="11"/>
  <c r="A1384" i="11"/>
  <c r="O1383" i="11"/>
  <c r="N1383" i="11"/>
  <c r="E1383" i="11"/>
  <c r="D1383" i="11"/>
  <c r="B1383" i="11"/>
  <c r="A1383" i="11"/>
  <c r="O1382" i="11"/>
  <c r="N1382" i="11"/>
  <c r="E1382" i="11"/>
  <c r="D1382" i="11"/>
  <c r="B1382" i="11"/>
  <c r="A1382" i="11"/>
  <c r="O1381" i="11"/>
  <c r="N1381" i="11"/>
  <c r="E1381" i="11"/>
  <c r="D1381" i="11"/>
  <c r="B1381" i="11"/>
  <c r="A1381" i="11"/>
  <c r="O1380" i="11"/>
  <c r="N1380" i="11"/>
  <c r="E1380" i="11"/>
  <c r="D1380" i="11"/>
  <c r="B1380" i="11"/>
  <c r="A1380" i="11"/>
  <c r="O1379" i="11"/>
  <c r="N1379" i="11"/>
  <c r="E1379" i="11"/>
  <c r="D1379" i="11"/>
  <c r="B1379" i="11"/>
  <c r="A1379" i="11"/>
  <c r="O1378" i="11"/>
  <c r="N1378" i="11"/>
  <c r="E1378" i="11"/>
  <c r="D1378" i="11"/>
  <c r="B1378" i="11"/>
  <c r="A1378" i="11"/>
  <c r="O1377" i="11"/>
  <c r="N1377" i="11"/>
  <c r="E1377" i="11"/>
  <c r="D1377" i="11"/>
  <c r="B1377" i="11"/>
  <c r="A1377" i="11"/>
  <c r="O1376" i="11"/>
  <c r="N1376" i="11"/>
  <c r="E1376" i="11"/>
  <c r="D1376" i="11"/>
  <c r="B1376" i="11"/>
  <c r="A1376" i="11"/>
  <c r="O1375" i="11"/>
  <c r="N1375" i="11"/>
  <c r="E1375" i="11"/>
  <c r="D1375" i="11"/>
  <c r="B1375" i="11"/>
  <c r="A1375" i="11"/>
  <c r="O1374" i="11"/>
  <c r="N1374" i="11"/>
  <c r="E1374" i="11"/>
  <c r="D1374" i="11"/>
  <c r="B1374" i="11"/>
  <c r="A1374" i="11"/>
  <c r="O1373" i="11"/>
  <c r="N1373" i="11"/>
  <c r="E1373" i="11"/>
  <c r="D1373" i="11"/>
  <c r="B1373" i="11"/>
  <c r="A1373" i="11"/>
  <c r="O1372" i="11"/>
  <c r="N1372" i="11"/>
  <c r="E1372" i="11"/>
  <c r="D1372" i="11"/>
  <c r="B1372" i="11"/>
  <c r="A1372" i="11"/>
  <c r="O1371" i="11"/>
  <c r="N1371" i="11"/>
  <c r="E1371" i="11"/>
  <c r="D1371" i="11"/>
  <c r="B1371" i="11"/>
  <c r="A1371" i="11"/>
  <c r="O1370" i="11"/>
  <c r="N1370" i="11"/>
  <c r="E1370" i="11"/>
  <c r="D1370" i="11"/>
  <c r="B1370" i="11"/>
  <c r="A1370" i="11"/>
  <c r="O1369" i="11"/>
  <c r="N1369" i="11"/>
  <c r="E1369" i="11"/>
  <c r="D1369" i="11"/>
  <c r="B1369" i="11"/>
  <c r="A1369" i="11"/>
  <c r="O1368" i="11"/>
  <c r="N1368" i="11"/>
  <c r="E1368" i="11"/>
  <c r="D1368" i="11"/>
  <c r="B1368" i="11"/>
  <c r="A1368" i="11"/>
  <c r="O1367" i="11"/>
  <c r="N1367" i="11"/>
  <c r="E1367" i="11"/>
  <c r="D1367" i="11"/>
  <c r="B1367" i="11"/>
  <c r="A1367" i="11"/>
  <c r="O1366" i="11"/>
  <c r="N1366" i="11"/>
  <c r="E1366" i="11"/>
  <c r="D1366" i="11"/>
  <c r="B1366" i="11"/>
  <c r="A1366" i="11"/>
  <c r="O1365" i="11"/>
  <c r="N1365" i="11"/>
  <c r="E1365" i="11"/>
  <c r="D1365" i="11"/>
  <c r="B1365" i="11"/>
  <c r="A1365" i="11"/>
  <c r="O1364" i="11"/>
  <c r="N1364" i="11"/>
  <c r="E1364" i="11"/>
  <c r="D1364" i="11"/>
  <c r="B1364" i="11"/>
  <c r="A1364" i="11"/>
  <c r="O1363" i="11"/>
  <c r="N1363" i="11"/>
  <c r="E1363" i="11"/>
  <c r="D1363" i="11"/>
  <c r="B1363" i="11"/>
  <c r="A1363" i="11"/>
  <c r="O1362" i="11"/>
  <c r="N1362" i="11"/>
  <c r="E1362" i="11"/>
  <c r="D1362" i="11"/>
  <c r="B1362" i="11"/>
  <c r="A1362" i="11"/>
  <c r="O1361" i="11"/>
  <c r="N1361" i="11"/>
  <c r="E1361" i="11"/>
  <c r="D1361" i="11"/>
  <c r="B1361" i="11"/>
  <c r="A1361" i="11"/>
  <c r="O1360" i="11"/>
  <c r="N1360" i="11"/>
  <c r="E1360" i="11"/>
  <c r="D1360" i="11"/>
  <c r="B1360" i="11"/>
  <c r="A1360" i="11"/>
  <c r="O1359" i="11"/>
  <c r="N1359" i="11"/>
  <c r="E1359" i="11"/>
  <c r="D1359" i="11"/>
  <c r="B1359" i="11"/>
  <c r="A1359" i="11"/>
  <c r="O1358" i="11"/>
  <c r="N1358" i="11"/>
  <c r="E1358" i="11"/>
  <c r="D1358" i="11"/>
  <c r="B1358" i="11"/>
  <c r="A1358" i="11"/>
  <c r="O1357" i="11"/>
  <c r="N1357" i="11"/>
  <c r="E1357" i="11"/>
  <c r="D1357" i="11"/>
  <c r="B1357" i="11"/>
  <c r="A1357" i="11"/>
  <c r="O1356" i="11"/>
  <c r="N1356" i="11"/>
  <c r="E1356" i="11"/>
  <c r="D1356" i="11"/>
  <c r="B1356" i="11"/>
  <c r="A1356" i="11"/>
  <c r="O1355" i="11"/>
  <c r="N1355" i="11"/>
  <c r="E1355" i="11"/>
  <c r="D1355" i="11"/>
  <c r="B1355" i="11"/>
  <c r="A1355" i="11"/>
  <c r="O1354" i="11"/>
  <c r="N1354" i="11"/>
  <c r="E1354" i="11"/>
  <c r="D1354" i="11"/>
  <c r="B1354" i="11"/>
  <c r="A1354" i="11"/>
  <c r="O1353" i="11"/>
  <c r="N1353" i="11"/>
  <c r="E1353" i="11"/>
  <c r="D1353" i="11"/>
  <c r="B1353" i="11"/>
  <c r="A1353" i="11"/>
  <c r="O1352" i="11"/>
  <c r="N1352" i="11"/>
  <c r="E1352" i="11"/>
  <c r="D1352" i="11"/>
  <c r="B1352" i="11"/>
  <c r="A1352" i="11"/>
  <c r="O1351" i="11"/>
  <c r="N1351" i="11"/>
  <c r="E1351" i="11"/>
  <c r="D1351" i="11"/>
  <c r="B1351" i="11"/>
  <c r="A1351" i="11"/>
  <c r="O1350" i="11"/>
  <c r="N1350" i="11"/>
  <c r="E1350" i="11"/>
  <c r="D1350" i="11"/>
  <c r="B1350" i="11"/>
  <c r="A1350" i="11"/>
  <c r="O1349" i="11"/>
  <c r="N1349" i="11"/>
  <c r="E1349" i="11"/>
  <c r="D1349" i="11"/>
  <c r="B1349" i="11"/>
  <c r="A1349" i="11"/>
  <c r="O1348" i="11"/>
  <c r="N1348" i="11"/>
  <c r="E1348" i="11"/>
  <c r="D1348" i="11"/>
  <c r="B1348" i="11"/>
  <c r="A1348" i="11"/>
  <c r="O1347" i="11"/>
  <c r="N1347" i="11"/>
  <c r="E1347" i="11"/>
  <c r="D1347" i="11"/>
  <c r="B1347" i="11"/>
  <c r="A1347" i="11"/>
  <c r="O1346" i="11"/>
  <c r="N1346" i="11"/>
  <c r="E1346" i="11"/>
  <c r="D1346" i="11"/>
  <c r="B1346" i="11"/>
  <c r="A1346" i="11"/>
  <c r="O1345" i="11"/>
  <c r="N1345" i="11"/>
  <c r="E1345" i="11"/>
  <c r="D1345" i="11"/>
  <c r="B1345" i="11"/>
  <c r="A1345" i="11"/>
  <c r="O1344" i="11"/>
  <c r="N1344" i="11"/>
  <c r="E1344" i="11"/>
  <c r="D1344" i="11"/>
  <c r="B1344" i="11"/>
  <c r="A1344" i="11"/>
  <c r="O1343" i="11"/>
  <c r="N1343" i="11"/>
  <c r="E1343" i="11"/>
  <c r="D1343" i="11"/>
  <c r="B1343" i="11"/>
  <c r="A1343" i="11"/>
  <c r="O1342" i="11"/>
  <c r="N1342" i="11"/>
  <c r="E1342" i="11"/>
  <c r="D1342" i="11"/>
  <c r="B1342" i="11"/>
  <c r="A1342" i="11"/>
  <c r="O1341" i="11"/>
  <c r="N1341" i="11"/>
  <c r="E1341" i="11"/>
  <c r="D1341" i="11"/>
  <c r="B1341" i="11"/>
  <c r="A1341" i="11"/>
  <c r="O1340" i="11"/>
  <c r="N1340" i="11"/>
  <c r="E1340" i="11"/>
  <c r="D1340" i="11"/>
  <c r="B1340" i="11"/>
  <c r="A1340" i="11"/>
  <c r="O1339" i="11"/>
  <c r="N1339" i="11"/>
  <c r="E1339" i="11"/>
  <c r="D1339" i="11"/>
  <c r="B1339" i="11"/>
  <c r="A1339" i="11"/>
  <c r="O1338" i="11"/>
  <c r="N1338" i="11"/>
  <c r="E1338" i="11"/>
  <c r="D1338" i="11"/>
  <c r="B1338" i="11"/>
  <c r="A1338" i="11"/>
  <c r="O1337" i="11"/>
  <c r="N1337" i="11"/>
  <c r="E1337" i="11"/>
  <c r="D1337" i="11"/>
  <c r="B1337" i="11"/>
  <c r="A1337" i="11"/>
  <c r="O1336" i="11"/>
  <c r="N1336" i="11"/>
  <c r="E1336" i="11"/>
  <c r="D1336" i="11"/>
  <c r="B1336" i="11"/>
  <c r="A1336" i="11"/>
  <c r="O1335" i="11"/>
  <c r="N1335" i="11"/>
  <c r="E1335" i="11"/>
  <c r="D1335" i="11"/>
  <c r="B1335" i="11"/>
  <c r="A1335" i="11"/>
  <c r="O1334" i="11"/>
  <c r="N1334" i="11"/>
  <c r="E1334" i="11"/>
  <c r="D1334" i="11"/>
  <c r="B1334" i="11"/>
  <c r="A1334" i="11"/>
  <c r="O1333" i="11"/>
  <c r="N1333" i="11"/>
  <c r="E1333" i="11"/>
  <c r="D1333" i="11"/>
  <c r="B1333" i="11"/>
  <c r="A1333" i="11"/>
  <c r="O1332" i="11"/>
  <c r="N1332" i="11"/>
  <c r="E1332" i="11"/>
  <c r="D1332" i="11"/>
  <c r="B1332" i="11"/>
  <c r="A1332" i="11"/>
  <c r="O1331" i="11"/>
  <c r="N1331" i="11"/>
  <c r="E1331" i="11"/>
  <c r="D1331" i="11"/>
  <c r="B1331" i="11"/>
  <c r="A1331" i="11"/>
  <c r="O1330" i="11"/>
  <c r="N1330" i="11"/>
  <c r="E1330" i="11"/>
  <c r="D1330" i="11"/>
  <c r="B1330" i="11"/>
  <c r="A1330" i="11"/>
  <c r="O1329" i="11"/>
  <c r="N1329" i="11"/>
  <c r="E1329" i="11"/>
  <c r="D1329" i="11"/>
  <c r="B1329" i="11"/>
  <c r="A1329" i="11"/>
  <c r="O1328" i="11"/>
  <c r="N1328" i="11"/>
  <c r="E1328" i="11"/>
  <c r="D1328" i="11"/>
  <c r="B1328" i="11"/>
  <c r="A1328" i="11"/>
  <c r="O1327" i="11"/>
  <c r="N1327" i="11"/>
  <c r="E1327" i="11"/>
  <c r="D1327" i="11"/>
  <c r="B1327" i="11"/>
  <c r="A1327" i="11"/>
  <c r="O1326" i="11"/>
  <c r="N1326" i="11"/>
  <c r="E1326" i="11"/>
  <c r="D1326" i="11"/>
  <c r="B1326" i="11"/>
  <c r="A1326" i="11"/>
  <c r="O1325" i="11"/>
  <c r="N1325" i="11"/>
  <c r="E1325" i="11"/>
  <c r="D1325" i="11"/>
  <c r="B1325" i="11"/>
  <c r="A1325" i="11"/>
  <c r="O1324" i="11"/>
  <c r="N1324" i="11"/>
  <c r="E1324" i="11"/>
  <c r="D1324" i="11"/>
  <c r="B1324" i="11"/>
  <c r="A1324" i="11"/>
  <c r="O1323" i="11"/>
  <c r="N1323" i="11"/>
  <c r="E1323" i="11"/>
  <c r="D1323" i="11"/>
  <c r="B1323" i="11"/>
  <c r="A1323" i="11"/>
  <c r="O1322" i="11"/>
  <c r="N1322" i="11"/>
  <c r="E1322" i="11"/>
  <c r="D1322" i="11"/>
  <c r="B1322" i="11"/>
  <c r="A1322" i="11"/>
  <c r="O1321" i="11"/>
  <c r="N1321" i="11"/>
  <c r="E1321" i="11"/>
  <c r="D1321" i="11"/>
  <c r="B1321" i="11"/>
  <c r="A1321" i="11"/>
  <c r="O1320" i="11"/>
  <c r="N1320" i="11"/>
  <c r="E1320" i="11"/>
  <c r="D1320" i="11"/>
  <c r="B1320" i="11"/>
  <c r="A1320" i="11"/>
  <c r="O1319" i="11"/>
  <c r="N1319" i="11"/>
  <c r="E1319" i="11"/>
  <c r="D1319" i="11"/>
  <c r="B1319" i="11"/>
  <c r="A1319" i="11"/>
  <c r="O1318" i="11"/>
  <c r="N1318" i="11"/>
  <c r="E1318" i="11"/>
  <c r="D1318" i="11"/>
  <c r="B1318" i="11"/>
  <c r="A1318" i="11"/>
  <c r="O1317" i="11"/>
  <c r="N1317" i="11"/>
  <c r="E1317" i="11"/>
  <c r="D1317" i="11"/>
  <c r="B1317" i="11"/>
  <c r="A1317" i="11"/>
  <c r="O1316" i="11"/>
  <c r="N1316" i="11"/>
  <c r="E1316" i="11"/>
  <c r="D1316" i="11"/>
  <c r="B1316" i="11"/>
  <c r="A1316" i="11"/>
  <c r="O1315" i="11"/>
  <c r="N1315" i="11"/>
  <c r="E1315" i="11"/>
  <c r="D1315" i="11"/>
  <c r="B1315" i="11"/>
  <c r="A1315" i="11"/>
  <c r="O1314" i="11"/>
  <c r="N1314" i="11"/>
  <c r="E1314" i="11"/>
  <c r="D1314" i="11"/>
  <c r="B1314" i="11"/>
  <c r="A1314" i="11"/>
  <c r="O1313" i="11"/>
  <c r="N1313" i="11"/>
  <c r="E1313" i="11"/>
  <c r="D1313" i="11"/>
  <c r="B1313" i="11"/>
  <c r="A1313" i="11"/>
  <c r="O1312" i="11"/>
  <c r="N1312" i="11"/>
  <c r="E1312" i="11"/>
  <c r="D1312" i="11"/>
  <c r="B1312" i="11"/>
  <c r="A1312" i="11"/>
  <c r="O1311" i="11"/>
  <c r="N1311" i="11"/>
  <c r="E1311" i="11"/>
  <c r="D1311" i="11"/>
  <c r="B1311" i="11"/>
  <c r="A1311" i="11"/>
  <c r="O1310" i="11"/>
  <c r="N1310" i="11"/>
  <c r="E1310" i="11"/>
  <c r="D1310" i="11"/>
  <c r="B1310" i="11"/>
  <c r="A1310" i="11"/>
  <c r="O1309" i="11"/>
  <c r="N1309" i="11"/>
  <c r="E1309" i="11"/>
  <c r="D1309" i="11"/>
  <c r="B1309" i="11"/>
  <c r="A1309" i="11"/>
  <c r="O1308" i="11"/>
  <c r="N1308" i="11"/>
  <c r="E1308" i="11"/>
  <c r="D1308" i="11"/>
  <c r="B1308" i="11"/>
  <c r="A1308" i="11"/>
  <c r="O1307" i="11"/>
  <c r="N1307" i="11"/>
  <c r="E1307" i="11"/>
  <c r="D1307" i="11"/>
  <c r="B1307" i="11"/>
  <c r="A1307" i="11"/>
  <c r="O1306" i="11"/>
  <c r="N1306" i="11"/>
  <c r="E1306" i="11"/>
  <c r="D1306" i="11"/>
  <c r="B1306" i="11"/>
  <c r="A1306" i="11"/>
  <c r="O1305" i="11"/>
  <c r="N1305" i="11"/>
  <c r="E1305" i="11"/>
  <c r="D1305" i="11"/>
  <c r="B1305" i="11"/>
  <c r="A1305" i="11"/>
  <c r="O1304" i="11"/>
  <c r="N1304" i="11"/>
  <c r="E1304" i="11"/>
  <c r="D1304" i="11"/>
  <c r="B1304" i="11"/>
  <c r="A1304" i="11"/>
  <c r="O1303" i="11"/>
  <c r="N1303" i="11"/>
  <c r="E1303" i="11"/>
  <c r="D1303" i="11"/>
  <c r="B1303" i="11"/>
  <c r="A1303" i="11"/>
  <c r="O1302" i="11"/>
  <c r="N1302" i="11"/>
  <c r="E1302" i="11"/>
  <c r="D1302" i="11"/>
  <c r="B1302" i="11"/>
  <c r="A1302" i="11"/>
  <c r="O1301" i="11"/>
  <c r="N1301" i="11"/>
  <c r="E1301" i="11"/>
  <c r="D1301" i="11"/>
  <c r="B1301" i="11"/>
  <c r="A1301" i="11"/>
  <c r="O1300" i="11"/>
  <c r="N1300" i="11"/>
  <c r="E1300" i="11"/>
  <c r="D1300" i="11"/>
  <c r="B1300" i="11"/>
  <c r="A1300" i="11"/>
  <c r="O1299" i="11"/>
  <c r="N1299" i="11"/>
  <c r="E1299" i="11"/>
  <c r="D1299" i="11"/>
  <c r="B1299" i="11"/>
  <c r="A1299" i="11"/>
  <c r="O1298" i="11"/>
  <c r="N1298" i="11"/>
  <c r="E1298" i="11"/>
  <c r="D1298" i="11"/>
  <c r="B1298" i="11"/>
  <c r="A1298" i="11"/>
  <c r="O1297" i="11"/>
  <c r="N1297" i="11"/>
  <c r="E1297" i="11"/>
  <c r="D1297" i="11"/>
  <c r="B1297" i="11"/>
  <c r="A1297" i="11"/>
  <c r="O1296" i="11"/>
  <c r="N1296" i="11"/>
  <c r="E1296" i="11"/>
  <c r="D1296" i="11"/>
  <c r="B1296" i="11"/>
  <c r="A1296" i="11"/>
  <c r="O1295" i="11"/>
  <c r="N1295" i="11"/>
  <c r="E1295" i="11"/>
  <c r="D1295" i="11"/>
  <c r="B1295" i="11"/>
  <c r="A1295" i="11"/>
  <c r="O1294" i="11"/>
  <c r="N1294" i="11"/>
  <c r="E1294" i="11"/>
  <c r="D1294" i="11"/>
  <c r="B1294" i="11"/>
  <c r="A1294" i="11"/>
  <c r="O1293" i="11"/>
  <c r="N1293" i="11"/>
  <c r="E1293" i="11"/>
  <c r="D1293" i="11"/>
  <c r="B1293" i="11"/>
  <c r="A1293" i="11"/>
  <c r="O1292" i="11"/>
  <c r="N1292" i="11"/>
  <c r="E1292" i="11"/>
  <c r="D1292" i="11"/>
  <c r="B1292" i="11"/>
  <c r="A1292" i="11"/>
  <c r="O1291" i="11"/>
  <c r="N1291" i="11"/>
  <c r="E1291" i="11"/>
  <c r="D1291" i="11"/>
  <c r="B1291" i="11"/>
  <c r="A1291" i="11"/>
  <c r="O1290" i="11"/>
  <c r="N1290" i="11"/>
  <c r="E1290" i="11"/>
  <c r="D1290" i="11"/>
  <c r="B1290" i="11"/>
  <c r="A1290" i="11"/>
  <c r="O1289" i="11"/>
  <c r="N1289" i="11"/>
  <c r="E1289" i="11"/>
  <c r="D1289" i="11"/>
  <c r="B1289" i="11"/>
  <c r="A1289" i="11"/>
  <c r="O1288" i="11"/>
  <c r="N1288" i="11"/>
  <c r="E1288" i="11"/>
  <c r="D1288" i="11"/>
  <c r="B1288" i="11"/>
  <c r="A1288" i="11"/>
  <c r="O1287" i="11"/>
  <c r="N1287" i="11"/>
  <c r="E1287" i="11"/>
  <c r="D1287" i="11"/>
  <c r="B1287" i="11"/>
  <c r="A1287" i="11"/>
  <c r="O1286" i="11"/>
  <c r="N1286" i="11"/>
  <c r="E1286" i="11"/>
  <c r="D1286" i="11"/>
  <c r="B1286" i="11"/>
  <c r="A1286" i="11"/>
  <c r="O1285" i="11"/>
  <c r="N1285" i="11"/>
  <c r="E1285" i="11"/>
  <c r="D1285" i="11"/>
  <c r="B1285" i="11"/>
  <c r="A1285" i="11"/>
  <c r="O1284" i="11"/>
  <c r="N1284" i="11"/>
  <c r="E1284" i="11"/>
  <c r="D1284" i="11"/>
  <c r="B1284" i="11"/>
  <c r="A1284" i="11"/>
  <c r="O1283" i="11"/>
  <c r="N1283" i="11"/>
  <c r="E1283" i="11"/>
  <c r="D1283" i="11"/>
  <c r="B1283" i="11"/>
  <c r="A1283" i="11"/>
  <c r="O1282" i="11"/>
  <c r="N1282" i="11"/>
  <c r="E1282" i="11"/>
  <c r="D1282" i="11"/>
  <c r="B1282" i="11"/>
  <c r="A1282" i="11"/>
  <c r="O1281" i="11"/>
  <c r="N1281" i="11"/>
  <c r="E1281" i="11"/>
  <c r="D1281" i="11"/>
  <c r="B1281" i="11"/>
  <c r="A1281" i="11"/>
  <c r="O1280" i="11"/>
  <c r="N1280" i="11"/>
  <c r="E1280" i="11"/>
  <c r="D1280" i="11"/>
  <c r="B1280" i="11"/>
  <c r="A1280" i="11"/>
  <c r="O1279" i="11"/>
  <c r="N1279" i="11"/>
  <c r="E1279" i="11"/>
  <c r="D1279" i="11"/>
  <c r="B1279" i="11"/>
  <c r="A1279" i="11"/>
  <c r="O1278" i="11"/>
  <c r="N1278" i="11"/>
  <c r="E1278" i="11"/>
  <c r="D1278" i="11"/>
  <c r="B1278" i="11"/>
  <c r="A1278" i="11"/>
  <c r="O1277" i="11"/>
  <c r="N1277" i="11"/>
  <c r="E1277" i="11"/>
  <c r="D1277" i="11"/>
  <c r="B1277" i="11"/>
  <c r="A1277" i="11"/>
  <c r="O1276" i="11"/>
  <c r="N1276" i="11"/>
  <c r="E1276" i="11"/>
  <c r="D1276" i="11"/>
  <c r="B1276" i="11"/>
  <c r="A1276" i="11"/>
  <c r="O1275" i="11"/>
  <c r="N1275" i="11"/>
  <c r="E1275" i="11"/>
  <c r="D1275" i="11"/>
  <c r="B1275" i="11"/>
  <c r="A1275" i="11"/>
  <c r="O1274" i="11"/>
  <c r="N1274" i="11"/>
  <c r="E1274" i="11"/>
  <c r="D1274" i="11"/>
  <c r="B1274" i="11"/>
  <c r="A1274" i="11"/>
  <c r="O1273" i="11"/>
  <c r="N1273" i="11"/>
  <c r="E1273" i="11"/>
  <c r="D1273" i="11"/>
  <c r="B1273" i="11"/>
  <c r="A1273" i="11"/>
  <c r="O1272" i="11"/>
  <c r="N1272" i="11"/>
  <c r="E1272" i="11"/>
  <c r="D1272" i="11"/>
  <c r="B1272" i="11"/>
  <c r="A1272" i="11"/>
  <c r="O1271" i="11"/>
  <c r="N1271" i="11"/>
  <c r="E1271" i="11"/>
  <c r="D1271" i="11"/>
  <c r="B1271" i="11"/>
  <c r="A1271" i="11"/>
  <c r="O1270" i="11"/>
  <c r="N1270" i="11"/>
  <c r="E1270" i="11"/>
  <c r="D1270" i="11"/>
  <c r="B1270" i="11"/>
  <c r="A1270" i="11"/>
  <c r="O1269" i="11"/>
  <c r="N1269" i="11"/>
  <c r="E1269" i="11"/>
  <c r="D1269" i="11"/>
  <c r="B1269" i="11"/>
  <c r="A1269" i="11"/>
  <c r="O1268" i="11"/>
  <c r="N1268" i="11"/>
  <c r="E1268" i="11"/>
  <c r="D1268" i="11"/>
  <c r="B1268" i="11"/>
  <c r="A1268" i="11"/>
  <c r="O1267" i="11"/>
  <c r="N1267" i="11"/>
  <c r="E1267" i="11"/>
  <c r="D1267" i="11"/>
  <c r="B1267" i="11"/>
  <c r="A1267" i="11"/>
  <c r="O1266" i="11"/>
  <c r="N1266" i="11"/>
  <c r="E1266" i="11"/>
  <c r="D1266" i="11"/>
  <c r="B1266" i="11"/>
  <c r="A1266" i="11"/>
  <c r="O1265" i="11"/>
  <c r="N1265" i="11"/>
  <c r="E1265" i="11"/>
  <c r="D1265" i="11"/>
  <c r="B1265" i="11"/>
  <c r="A1265" i="11"/>
  <c r="O1264" i="11"/>
  <c r="N1264" i="11"/>
  <c r="E1264" i="11"/>
  <c r="D1264" i="11"/>
  <c r="B1264" i="11"/>
  <c r="A1264" i="11"/>
  <c r="O1263" i="11"/>
  <c r="N1263" i="11"/>
  <c r="E1263" i="11"/>
  <c r="D1263" i="11"/>
  <c r="B1263" i="11"/>
  <c r="A1263" i="11"/>
  <c r="O1262" i="11"/>
  <c r="N1262" i="11"/>
  <c r="E1262" i="11"/>
  <c r="D1262" i="11"/>
  <c r="B1262" i="11"/>
  <c r="A1262" i="11"/>
  <c r="O1261" i="11"/>
  <c r="N1261" i="11"/>
  <c r="E1261" i="11"/>
  <c r="D1261" i="11"/>
  <c r="B1261" i="11"/>
  <c r="A1261" i="11"/>
  <c r="O1260" i="11"/>
  <c r="N1260" i="11"/>
  <c r="E1260" i="11"/>
  <c r="D1260" i="11"/>
  <c r="B1260" i="11"/>
  <c r="A1260" i="11"/>
  <c r="O1259" i="11"/>
  <c r="N1259" i="11"/>
  <c r="E1259" i="11"/>
  <c r="D1259" i="11"/>
  <c r="B1259" i="11"/>
  <c r="A1259" i="11"/>
  <c r="O1258" i="11"/>
  <c r="N1258" i="11"/>
  <c r="E1258" i="11"/>
  <c r="D1258" i="11"/>
  <c r="B1258" i="11"/>
  <c r="A1258" i="11"/>
  <c r="O1257" i="11"/>
  <c r="N1257" i="11"/>
  <c r="E1257" i="11"/>
  <c r="D1257" i="11"/>
  <c r="B1257" i="11"/>
  <c r="A1257" i="11"/>
  <c r="O1256" i="11"/>
  <c r="N1256" i="11"/>
  <c r="E1256" i="11"/>
  <c r="D1256" i="11"/>
  <c r="B1256" i="11"/>
  <c r="A1256" i="11"/>
  <c r="O1255" i="11"/>
  <c r="N1255" i="11"/>
  <c r="E1255" i="11"/>
  <c r="D1255" i="11"/>
  <c r="B1255" i="11"/>
  <c r="A1255" i="11"/>
  <c r="O1254" i="11"/>
  <c r="N1254" i="11"/>
  <c r="E1254" i="11"/>
  <c r="D1254" i="11"/>
  <c r="B1254" i="11"/>
  <c r="A1254" i="11"/>
  <c r="O1253" i="11"/>
  <c r="N1253" i="11"/>
  <c r="E1253" i="11"/>
  <c r="D1253" i="11"/>
  <c r="B1253" i="11"/>
  <c r="A1253" i="11"/>
  <c r="O1252" i="11"/>
  <c r="N1252" i="11"/>
  <c r="E1252" i="11"/>
  <c r="D1252" i="11"/>
  <c r="B1252" i="11"/>
  <c r="A1252" i="11"/>
  <c r="O1251" i="11"/>
  <c r="N1251" i="11"/>
  <c r="E1251" i="11"/>
  <c r="D1251" i="11"/>
  <c r="B1251" i="11"/>
  <c r="A1251" i="11"/>
  <c r="O1250" i="11"/>
  <c r="N1250" i="11"/>
  <c r="E1250" i="11"/>
  <c r="D1250" i="11"/>
  <c r="B1250" i="11"/>
  <c r="A1250" i="11"/>
  <c r="O1249" i="11"/>
  <c r="N1249" i="11"/>
  <c r="E1249" i="11"/>
  <c r="D1249" i="11"/>
  <c r="B1249" i="11"/>
  <c r="A1249" i="11"/>
  <c r="O1248" i="11"/>
  <c r="N1248" i="11"/>
  <c r="E1248" i="11"/>
  <c r="D1248" i="11"/>
  <c r="B1248" i="11"/>
  <c r="A1248" i="11"/>
  <c r="O1247" i="11"/>
  <c r="N1247" i="11"/>
  <c r="E1247" i="11"/>
  <c r="D1247" i="11"/>
  <c r="B1247" i="11"/>
  <c r="A1247" i="11"/>
  <c r="O1246" i="11"/>
  <c r="N1246" i="11"/>
  <c r="E1246" i="11"/>
  <c r="D1246" i="11"/>
  <c r="B1246" i="11"/>
  <c r="A1246" i="11"/>
  <c r="O1245" i="11"/>
  <c r="N1245" i="11"/>
  <c r="E1245" i="11"/>
  <c r="D1245" i="11"/>
  <c r="B1245" i="11"/>
  <c r="A1245" i="11"/>
  <c r="O1244" i="11"/>
  <c r="N1244" i="11"/>
  <c r="E1244" i="11"/>
  <c r="D1244" i="11"/>
  <c r="B1244" i="11"/>
  <c r="A1244" i="11"/>
  <c r="O1243" i="11"/>
  <c r="N1243" i="11"/>
  <c r="E1243" i="11"/>
  <c r="D1243" i="11"/>
  <c r="B1243" i="11"/>
  <c r="A1243" i="11"/>
  <c r="O1242" i="11"/>
  <c r="N1242" i="11"/>
  <c r="E1242" i="11"/>
  <c r="D1242" i="11"/>
  <c r="B1242" i="11"/>
  <c r="A1242" i="11"/>
  <c r="O1241" i="11"/>
  <c r="N1241" i="11"/>
  <c r="E1241" i="11"/>
  <c r="D1241" i="11"/>
  <c r="B1241" i="11"/>
  <c r="A1241" i="11"/>
  <c r="O1240" i="11"/>
  <c r="N1240" i="11"/>
  <c r="E1240" i="11"/>
  <c r="D1240" i="11"/>
  <c r="B1240" i="11"/>
  <c r="A1240" i="11"/>
  <c r="O1239" i="11"/>
  <c r="N1239" i="11"/>
  <c r="E1239" i="11"/>
  <c r="D1239" i="11"/>
  <c r="B1239" i="11"/>
  <c r="A1239" i="11"/>
  <c r="O1238" i="11"/>
  <c r="N1238" i="11"/>
  <c r="E1238" i="11"/>
  <c r="D1238" i="11"/>
  <c r="B1238" i="11"/>
  <c r="A1238" i="11"/>
  <c r="O1237" i="11"/>
  <c r="N1237" i="11"/>
  <c r="E1237" i="11"/>
  <c r="D1237" i="11"/>
  <c r="B1237" i="11"/>
  <c r="A1237" i="11"/>
  <c r="O1236" i="11"/>
  <c r="N1236" i="11"/>
  <c r="E1236" i="11"/>
  <c r="D1236" i="11"/>
  <c r="B1236" i="11"/>
  <c r="A1236" i="11"/>
  <c r="O1235" i="11"/>
  <c r="N1235" i="11"/>
  <c r="E1235" i="11"/>
  <c r="D1235" i="11"/>
  <c r="B1235" i="11"/>
  <c r="A1235" i="11"/>
  <c r="O1234" i="11"/>
  <c r="N1234" i="11"/>
  <c r="E1234" i="11"/>
  <c r="D1234" i="11"/>
  <c r="B1234" i="11"/>
  <c r="A1234" i="11"/>
  <c r="O1233" i="11"/>
  <c r="N1233" i="11"/>
  <c r="E1233" i="11"/>
  <c r="D1233" i="11"/>
  <c r="B1233" i="11"/>
  <c r="A1233" i="11"/>
  <c r="O1232" i="11"/>
  <c r="N1232" i="11"/>
  <c r="E1232" i="11"/>
  <c r="D1232" i="11"/>
  <c r="B1232" i="11"/>
  <c r="A1232" i="11"/>
  <c r="O1231" i="11"/>
  <c r="N1231" i="11"/>
  <c r="E1231" i="11"/>
  <c r="D1231" i="11"/>
  <c r="B1231" i="11"/>
  <c r="A1231" i="11"/>
  <c r="O1230" i="11"/>
  <c r="N1230" i="11"/>
  <c r="E1230" i="11"/>
  <c r="D1230" i="11"/>
  <c r="B1230" i="11"/>
  <c r="A1230" i="11"/>
  <c r="O1229" i="11"/>
  <c r="N1229" i="11"/>
  <c r="E1229" i="11"/>
  <c r="D1229" i="11"/>
  <c r="B1229" i="11"/>
  <c r="A1229" i="11"/>
  <c r="O1228" i="11"/>
  <c r="N1228" i="11"/>
  <c r="E1228" i="11"/>
  <c r="D1228" i="11"/>
  <c r="B1228" i="11"/>
  <c r="A1228" i="11"/>
  <c r="O1227" i="11"/>
  <c r="N1227" i="11"/>
  <c r="E1227" i="11"/>
  <c r="D1227" i="11"/>
  <c r="B1227" i="11"/>
  <c r="A1227" i="11"/>
  <c r="O1226" i="11"/>
  <c r="N1226" i="11"/>
  <c r="E1226" i="11"/>
  <c r="D1226" i="11"/>
  <c r="B1226" i="11"/>
  <c r="A1226" i="11"/>
  <c r="O1225" i="11"/>
  <c r="N1225" i="11"/>
  <c r="E1225" i="11"/>
  <c r="D1225" i="11"/>
  <c r="B1225" i="11"/>
  <c r="A1225" i="11"/>
  <c r="O1224" i="11"/>
  <c r="N1224" i="11"/>
  <c r="E1224" i="11"/>
  <c r="D1224" i="11"/>
  <c r="B1224" i="11"/>
  <c r="A1224" i="11"/>
  <c r="O1223" i="11"/>
  <c r="N1223" i="11"/>
  <c r="E1223" i="11"/>
  <c r="D1223" i="11"/>
  <c r="B1223" i="11"/>
  <c r="A1223" i="11"/>
  <c r="O1222" i="11"/>
  <c r="N1222" i="11"/>
  <c r="E1222" i="11"/>
  <c r="D1222" i="11"/>
  <c r="B1222" i="11"/>
  <c r="A1222" i="11"/>
  <c r="O1221" i="11"/>
  <c r="N1221" i="11"/>
  <c r="E1221" i="11"/>
  <c r="D1221" i="11"/>
  <c r="B1221" i="11"/>
  <c r="A1221" i="11"/>
  <c r="O1220" i="11"/>
  <c r="N1220" i="11"/>
  <c r="E1220" i="11"/>
  <c r="D1220" i="11"/>
  <c r="B1220" i="11"/>
  <c r="A1220" i="11"/>
  <c r="O1219" i="11"/>
  <c r="N1219" i="11"/>
  <c r="E1219" i="11"/>
  <c r="D1219" i="11"/>
  <c r="B1219" i="11"/>
  <c r="A1219" i="11"/>
  <c r="O1218" i="11"/>
  <c r="N1218" i="11"/>
  <c r="E1218" i="11"/>
  <c r="D1218" i="11"/>
  <c r="B1218" i="11"/>
  <c r="A1218" i="11"/>
  <c r="O1217" i="11"/>
  <c r="N1217" i="11"/>
  <c r="E1217" i="11"/>
  <c r="D1217" i="11"/>
  <c r="B1217" i="11"/>
  <c r="A1217" i="11"/>
  <c r="O1216" i="11"/>
  <c r="N1216" i="11"/>
  <c r="E1216" i="11"/>
  <c r="D1216" i="11"/>
  <c r="B1216" i="11"/>
  <c r="A1216" i="11"/>
  <c r="O1215" i="11"/>
  <c r="N1215" i="11"/>
  <c r="E1215" i="11"/>
  <c r="D1215" i="11"/>
  <c r="B1215" i="11"/>
  <c r="A1215" i="11"/>
  <c r="O1214" i="11"/>
  <c r="N1214" i="11"/>
  <c r="E1214" i="11"/>
  <c r="D1214" i="11"/>
  <c r="B1214" i="11"/>
  <c r="A1214" i="11"/>
  <c r="O1213" i="11"/>
  <c r="N1213" i="11"/>
  <c r="E1213" i="11"/>
  <c r="D1213" i="11"/>
  <c r="B1213" i="11"/>
  <c r="A1213" i="11"/>
  <c r="O1212" i="11"/>
  <c r="N1212" i="11"/>
  <c r="E1212" i="11"/>
  <c r="D1212" i="11"/>
  <c r="B1212" i="11"/>
  <c r="A1212" i="11"/>
  <c r="O1211" i="11"/>
  <c r="N1211" i="11"/>
  <c r="E1211" i="11"/>
  <c r="D1211" i="11"/>
  <c r="B1211" i="11"/>
  <c r="A1211" i="11"/>
  <c r="O1210" i="11"/>
  <c r="N1210" i="11"/>
  <c r="E1210" i="11"/>
  <c r="D1210" i="11"/>
  <c r="B1210" i="11"/>
  <c r="A1210" i="11"/>
  <c r="O1209" i="11"/>
  <c r="N1209" i="11"/>
  <c r="E1209" i="11"/>
  <c r="D1209" i="11"/>
  <c r="B1209" i="11"/>
  <c r="A1209" i="11"/>
  <c r="O1208" i="11"/>
  <c r="N1208" i="11"/>
  <c r="E1208" i="11"/>
  <c r="D1208" i="11"/>
  <c r="B1208" i="11"/>
  <c r="A1208" i="11"/>
  <c r="O1207" i="11"/>
  <c r="N1207" i="11"/>
  <c r="E1207" i="11"/>
  <c r="D1207" i="11"/>
  <c r="B1207" i="11"/>
  <c r="A1207" i="11"/>
  <c r="O1206" i="11"/>
  <c r="N1206" i="11"/>
  <c r="E1206" i="11"/>
  <c r="D1206" i="11"/>
  <c r="B1206" i="11"/>
  <c r="A1206" i="11"/>
  <c r="O1205" i="11"/>
  <c r="N1205" i="11"/>
  <c r="E1205" i="11"/>
  <c r="D1205" i="11"/>
  <c r="B1205" i="11"/>
  <c r="A1205" i="11"/>
  <c r="O1204" i="11"/>
  <c r="N1204" i="11"/>
  <c r="E1204" i="11"/>
  <c r="D1204" i="11"/>
  <c r="B1204" i="11"/>
  <c r="A1204" i="11"/>
  <c r="O1203" i="11"/>
  <c r="N1203" i="11"/>
  <c r="E1203" i="11"/>
  <c r="D1203" i="11"/>
  <c r="B1203" i="11"/>
  <c r="A1203" i="11"/>
  <c r="O1202" i="11"/>
  <c r="N1202" i="11"/>
  <c r="E1202" i="11"/>
  <c r="D1202" i="11"/>
  <c r="B1202" i="11"/>
  <c r="A1202" i="11"/>
  <c r="O1201" i="11"/>
  <c r="N1201" i="11"/>
  <c r="E1201" i="11"/>
  <c r="D1201" i="11"/>
  <c r="B1201" i="11"/>
  <c r="A1201" i="11"/>
  <c r="O1200" i="11"/>
  <c r="N1200" i="11"/>
  <c r="E1200" i="11"/>
  <c r="D1200" i="11"/>
  <c r="B1200" i="11"/>
  <c r="A1200" i="11"/>
  <c r="O1199" i="11"/>
  <c r="N1199" i="11"/>
  <c r="E1199" i="11"/>
  <c r="D1199" i="11"/>
  <c r="B1199" i="11"/>
  <c r="A1199" i="11"/>
  <c r="O1198" i="11"/>
  <c r="N1198" i="11"/>
  <c r="E1198" i="11"/>
  <c r="D1198" i="11"/>
  <c r="B1198" i="11"/>
  <c r="A1198" i="11"/>
  <c r="O1197" i="11"/>
  <c r="N1197" i="11"/>
  <c r="E1197" i="11"/>
  <c r="D1197" i="11"/>
  <c r="B1197" i="11"/>
  <c r="A1197" i="11"/>
  <c r="O1196" i="11"/>
  <c r="N1196" i="11"/>
  <c r="E1196" i="11"/>
  <c r="D1196" i="11"/>
  <c r="B1196" i="11"/>
  <c r="A1196" i="11"/>
  <c r="O1195" i="11"/>
  <c r="N1195" i="11"/>
  <c r="E1195" i="11"/>
  <c r="D1195" i="11"/>
  <c r="B1195" i="11"/>
  <c r="A1195" i="11"/>
  <c r="O1194" i="11"/>
  <c r="N1194" i="11"/>
  <c r="E1194" i="11"/>
  <c r="D1194" i="11"/>
  <c r="B1194" i="11"/>
  <c r="A1194" i="11"/>
  <c r="O1193" i="11"/>
  <c r="N1193" i="11"/>
  <c r="E1193" i="11"/>
  <c r="D1193" i="11"/>
  <c r="B1193" i="11"/>
  <c r="A1193" i="11"/>
  <c r="O1192" i="11"/>
  <c r="N1192" i="11"/>
  <c r="E1192" i="11"/>
  <c r="D1192" i="11"/>
  <c r="B1192" i="11"/>
  <c r="A1192" i="11"/>
  <c r="O1191" i="11"/>
  <c r="N1191" i="11"/>
  <c r="E1191" i="11"/>
  <c r="D1191" i="11"/>
  <c r="B1191" i="11"/>
  <c r="A1191" i="11"/>
  <c r="O1190" i="11"/>
  <c r="N1190" i="11"/>
  <c r="E1190" i="11"/>
  <c r="D1190" i="11"/>
  <c r="B1190" i="11"/>
  <c r="A1190" i="11"/>
  <c r="O1189" i="11"/>
  <c r="N1189" i="11"/>
  <c r="E1189" i="11"/>
  <c r="D1189" i="11"/>
  <c r="B1189" i="11"/>
  <c r="A1189" i="11"/>
  <c r="O1188" i="11"/>
  <c r="N1188" i="11"/>
  <c r="E1188" i="11"/>
  <c r="D1188" i="11"/>
  <c r="B1188" i="11"/>
  <c r="A1188" i="11"/>
  <c r="O1187" i="11"/>
  <c r="N1187" i="11"/>
  <c r="E1187" i="11"/>
  <c r="D1187" i="11"/>
  <c r="B1187" i="11"/>
  <c r="A1187" i="11"/>
  <c r="O1186" i="11"/>
  <c r="N1186" i="11"/>
  <c r="E1186" i="11"/>
  <c r="D1186" i="11"/>
  <c r="B1186" i="11"/>
  <c r="A1186" i="11"/>
  <c r="O1185" i="11"/>
  <c r="N1185" i="11"/>
  <c r="E1185" i="11"/>
  <c r="D1185" i="11"/>
  <c r="B1185" i="11"/>
  <c r="A1185" i="11"/>
  <c r="O1184" i="11"/>
  <c r="N1184" i="11"/>
  <c r="E1184" i="11"/>
  <c r="D1184" i="11"/>
  <c r="B1184" i="11"/>
  <c r="A1184" i="11"/>
  <c r="O1183" i="11"/>
  <c r="N1183" i="11"/>
  <c r="E1183" i="11"/>
  <c r="D1183" i="11"/>
  <c r="B1183" i="11"/>
  <c r="A1183" i="11"/>
  <c r="O1182" i="11"/>
  <c r="N1182" i="11"/>
  <c r="E1182" i="11"/>
  <c r="D1182" i="11"/>
  <c r="B1182" i="11"/>
  <c r="A1182" i="11"/>
  <c r="O1181" i="11"/>
  <c r="N1181" i="11"/>
  <c r="E1181" i="11"/>
  <c r="D1181" i="11"/>
  <c r="B1181" i="11"/>
  <c r="A1181" i="11"/>
  <c r="O1180" i="11"/>
  <c r="N1180" i="11"/>
  <c r="E1180" i="11"/>
  <c r="D1180" i="11"/>
  <c r="B1180" i="11"/>
  <c r="A1180" i="11"/>
  <c r="O1179" i="11"/>
  <c r="N1179" i="11"/>
  <c r="E1179" i="11"/>
  <c r="D1179" i="11"/>
  <c r="B1179" i="11"/>
  <c r="A1179" i="11"/>
  <c r="O1178" i="11"/>
  <c r="N1178" i="11"/>
  <c r="E1178" i="11"/>
  <c r="D1178" i="11"/>
  <c r="B1178" i="11"/>
  <c r="A1178" i="11"/>
  <c r="O1177" i="11"/>
  <c r="N1177" i="11"/>
  <c r="E1177" i="11"/>
  <c r="D1177" i="11"/>
  <c r="B1177" i="11"/>
  <c r="A1177" i="11"/>
  <c r="O1176" i="11"/>
  <c r="N1176" i="11"/>
  <c r="E1176" i="11"/>
  <c r="D1176" i="11"/>
  <c r="B1176" i="11"/>
  <c r="A1176" i="11"/>
  <c r="O1175" i="11"/>
  <c r="N1175" i="11"/>
  <c r="E1175" i="11"/>
  <c r="D1175" i="11"/>
  <c r="B1175" i="11"/>
  <c r="A1175" i="11"/>
  <c r="O1174" i="11"/>
  <c r="N1174" i="11"/>
  <c r="E1174" i="11"/>
  <c r="D1174" i="11"/>
  <c r="B1174" i="11"/>
  <c r="A1174" i="11"/>
  <c r="O1173" i="11"/>
  <c r="N1173" i="11"/>
  <c r="E1173" i="11"/>
  <c r="D1173" i="11"/>
  <c r="B1173" i="11"/>
  <c r="A1173" i="11"/>
  <c r="O1172" i="11"/>
  <c r="N1172" i="11"/>
  <c r="E1172" i="11"/>
  <c r="D1172" i="11"/>
  <c r="B1172" i="11"/>
  <c r="A1172" i="11"/>
  <c r="O1171" i="11"/>
  <c r="N1171" i="11"/>
  <c r="E1171" i="11"/>
  <c r="D1171" i="11"/>
  <c r="B1171" i="11"/>
  <c r="A1171" i="11"/>
  <c r="O1170" i="11"/>
  <c r="N1170" i="11"/>
  <c r="E1170" i="11"/>
  <c r="D1170" i="11"/>
  <c r="B1170" i="11"/>
  <c r="A1170" i="11"/>
  <c r="O1169" i="11"/>
  <c r="N1169" i="11"/>
  <c r="E1169" i="11"/>
  <c r="D1169" i="11"/>
  <c r="B1169" i="11"/>
  <c r="A1169" i="11"/>
  <c r="O1168" i="11"/>
  <c r="N1168" i="11"/>
  <c r="E1168" i="11"/>
  <c r="D1168" i="11"/>
  <c r="B1168" i="11"/>
  <c r="A1168" i="11"/>
  <c r="O1167" i="11"/>
  <c r="N1167" i="11"/>
  <c r="E1167" i="11"/>
  <c r="D1167" i="11"/>
  <c r="B1167" i="11"/>
  <c r="A1167" i="11"/>
  <c r="O1166" i="11"/>
  <c r="N1166" i="11"/>
  <c r="E1166" i="11"/>
  <c r="D1166" i="11"/>
  <c r="B1166" i="11"/>
  <c r="A1166" i="11"/>
  <c r="O1165" i="11"/>
  <c r="N1165" i="11"/>
  <c r="E1165" i="11"/>
  <c r="D1165" i="11"/>
  <c r="B1165" i="11"/>
  <c r="A1165" i="11"/>
  <c r="O1164" i="11"/>
  <c r="N1164" i="11"/>
  <c r="E1164" i="11"/>
  <c r="D1164" i="11"/>
  <c r="B1164" i="11"/>
  <c r="A1164" i="11"/>
  <c r="O1163" i="11"/>
  <c r="N1163" i="11"/>
  <c r="E1163" i="11"/>
  <c r="D1163" i="11"/>
  <c r="B1163" i="11"/>
  <c r="A1163" i="11"/>
  <c r="O1162" i="11"/>
  <c r="N1162" i="11"/>
  <c r="E1162" i="11"/>
  <c r="D1162" i="11"/>
  <c r="B1162" i="11"/>
  <c r="A1162" i="11"/>
  <c r="O1161" i="11"/>
  <c r="N1161" i="11"/>
  <c r="E1161" i="11"/>
  <c r="D1161" i="11"/>
  <c r="B1161" i="11"/>
  <c r="A1161" i="11"/>
  <c r="O1160" i="11"/>
  <c r="N1160" i="11"/>
  <c r="E1160" i="11"/>
  <c r="D1160" i="11"/>
  <c r="B1160" i="11"/>
  <c r="A1160" i="11"/>
  <c r="O1159" i="11"/>
  <c r="N1159" i="11"/>
  <c r="E1159" i="11"/>
  <c r="D1159" i="11"/>
  <c r="B1159" i="11"/>
  <c r="A1159" i="11"/>
  <c r="O1158" i="11"/>
  <c r="N1158" i="11"/>
  <c r="E1158" i="11"/>
  <c r="D1158" i="11"/>
  <c r="B1158" i="11"/>
  <c r="A1158" i="11"/>
  <c r="O1157" i="11"/>
  <c r="N1157" i="11"/>
  <c r="E1157" i="11"/>
  <c r="D1157" i="11"/>
  <c r="B1157" i="11"/>
  <c r="A1157" i="11"/>
  <c r="O1156" i="11"/>
  <c r="N1156" i="11"/>
  <c r="E1156" i="11"/>
  <c r="D1156" i="11"/>
  <c r="B1156" i="11"/>
  <c r="A1156" i="11"/>
  <c r="O1155" i="11"/>
  <c r="N1155" i="11"/>
  <c r="E1155" i="11"/>
  <c r="D1155" i="11"/>
  <c r="B1155" i="11"/>
  <c r="A1155" i="11"/>
  <c r="O1154" i="11"/>
  <c r="N1154" i="11"/>
  <c r="E1154" i="11"/>
  <c r="D1154" i="11"/>
  <c r="B1154" i="11"/>
  <c r="A1154" i="11"/>
  <c r="O1153" i="11"/>
  <c r="N1153" i="11"/>
  <c r="E1153" i="11"/>
  <c r="D1153" i="11"/>
  <c r="B1153" i="11"/>
  <c r="A1153" i="11"/>
  <c r="O1152" i="11"/>
  <c r="N1152" i="11"/>
  <c r="E1152" i="11"/>
  <c r="D1152" i="11"/>
  <c r="B1152" i="11"/>
  <c r="A1152" i="11"/>
  <c r="O1151" i="11"/>
  <c r="N1151" i="11"/>
  <c r="E1151" i="11"/>
  <c r="D1151" i="11"/>
  <c r="B1151" i="11"/>
  <c r="A1151" i="11"/>
  <c r="O1150" i="11"/>
  <c r="N1150" i="11"/>
  <c r="E1150" i="11"/>
  <c r="D1150" i="11"/>
  <c r="B1150" i="11"/>
  <c r="A1150" i="11"/>
  <c r="O1149" i="11"/>
  <c r="N1149" i="11"/>
  <c r="E1149" i="11"/>
  <c r="D1149" i="11"/>
  <c r="B1149" i="11"/>
  <c r="A1149" i="11"/>
  <c r="O1148" i="11"/>
  <c r="N1148" i="11"/>
  <c r="E1148" i="11"/>
  <c r="D1148" i="11"/>
  <c r="B1148" i="11"/>
  <c r="A1148" i="11"/>
  <c r="O1147" i="11"/>
  <c r="N1147" i="11"/>
  <c r="E1147" i="11"/>
  <c r="D1147" i="11"/>
  <c r="B1147" i="11"/>
  <c r="A1147" i="11"/>
  <c r="O1146" i="11"/>
  <c r="N1146" i="11"/>
  <c r="E1146" i="11"/>
  <c r="D1146" i="11"/>
  <c r="B1146" i="11"/>
  <c r="A1146" i="11"/>
  <c r="O1145" i="11"/>
  <c r="N1145" i="11"/>
  <c r="E1145" i="11"/>
  <c r="D1145" i="11"/>
  <c r="B1145" i="11"/>
  <c r="A1145" i="11"/>
  <c r="O1144" i="11"/>
  <c r="N1144" i="11"/>
  <c r="E1144" i="11"/>
  <c r="D1144" i="11"/>
  <c r="B1144" i="11"/>
  <c r="A1144" i="11"/>
  <c r="O1143" i="11"/>
  <c r="N1143" i="11"/>
  <c r="E1143" i="11"/>
  <c r="D1143" i="11"/>
  <c r="B1143" i="11"/>
  <c r="A1143" i="11"/>
  <c r="O1142" i="11"/>
  <c r="N1142" i="11"/>
  <c r="E1142" i="11"/>
  <c r="D1142" i="11"/>
  <c r="B1142" i="11"/>
  <c r="A1142" i="11"/>
  <c r="O1141" i="11"/>
  <c r="N1141" i="11"/>
  <c r="E1141" i="11"/>
  <c r="D1141" i="11"/>
  <c r="B1141" i="11"/>
  <c r="A1141" i="11"/>
  <c r="O1140" i="11"/>
  <c r="N1140" i="11"/>
  <c r="E1140" i="11"/>
  <c r="D1140" i="11"/>
  <c r="B1140" i="11"/>
  <c r="A1140" i="11"/>
  <c r="O1139" i="11"/>
  <c r="N1139" i="11"/>
  <c r="E1139" i="11"/>
  <c r="D1139" i="11"/>
  <c r="B1139" i="11"/>
  <c r="A1139" i="11"/>
  <c r="O1138" i="11"/>
  <c r="N1138" i="11"/>
  <c r="E1138" i="11"/>
  <c r="D1138" i="11"/>
  <c r="B1138" i="11"/>
  <c r="A1138" i="11"/>
  <c r="O1137" i="11"/>
  <c r="N1137" i="11"/>
  <c r="E1137" i="11"/>
  <c r="D1137" i="11"/>
  <c r="B1137" i="11"/>
  <c r="A1137" i="11"/>
  <c r="O1136" i="11"/>
  <c r="N1136" i="11"/>
  <c r="E1136" i="11"/>
  <c r="D1136" i="11"/>
  <c r="B1136" i="11"/>
  <c r="A1136" i="11"/>
  <c r="O1135" i="11"/>
  <c r="N1135" i="11"/>
  <c r="E1135" i="11"/>
  <c r="D1135" i="11"/>
  <c r="B1135" i="11"/>
  <c r="A1135" i="11"/>
  <c r="O1134" i="11"/>
  <c r="N1134" i="11"/>
  <c r="E1134" i="11"/>
  <c r="D1134" i="11"/>
  <c r="B1134" i="11"/>
  <c r="A1134" i="11"/>
  <c r="O1133" i="11"/>
  <c r="N1133" i="11"/>
  <c r="E1133" i="11"/>
  <c r="D1133" i="11"/>
  <c r="B1133" i="11"/>
  <c r="A1133" i="11"/>
  <c r="O1132" i="11"/>
  <c r="N1132" i="11"/>
  <c r="E1132" i="11"/>
  <c r="D1132" i="11"/>
  <c r="B1132" i="11"/>
  <c r="A1132" i="11"/>
  <c r="O1131" i="11"/>
  <c r="N1131" i="11"/>
  <c r="E1131" i="11"/>
  <c r="D1131" i="11"/>
  <c r="B1131" i="11"/>
  <c r="A1131" i="11"/>
  <c r="O1130" i="11"/>
  <c r="N1130" i="11"/>
  <c r="E1130" i="11"/>
  <c r="D1130" i="11"/>
  <c r="B1130" i="11"/>
  <c r="A1130" i="11"/>
  <c r="O1129" i="11"/>
  <c r="N1129" i="11"/>
  <c r="E1129" i="11"/>
  <c r="D1129" i="11"/>
  <c r="B1129" i="11"/>
  <c r="A1129" i="11"/>
  <c r="O1128" i="11"/>
  <c r="N1128" i="11"/>
  <c r="E1128" i="11"/>
  <c r="D1128" i="11"/>
  <c r="B1128" i="11"/>
  <c r="A1128" i="11"/>
  <c r="O1127" i="11"/>
  <c r="N1127" i="11"/>
  <c r="E1127" i="11"/>
  <c r="D1127" i="11"/>
  <c r="B1127" i="11"/>
  <c r="A1127" i="11"/>
  <c r="O1126" i="11"/>
  <c r="N1126" i="11"/>
  <c r="E1126" i="11"/>
  <c r="D1126" i="11"/>
  <c r="B1126" i="11"/>
  <c r="A1126" i="11"/>
  <c r="O1125" i="11"/>
  <c r="N1125" i="11"/>
  <c r="E1125" i="11"/>
  <c r="D1125" i="11"/>
  <c r="B1125" i="11"/>
  <c r="A1125" i="11"/>
  <c r="O1124" i="11"/>
  <c r="N1124" i="11"/>
  <c r="E1124" i="11"/>
  <c r="D1124" i="11"/>
  <c r="B1124" i="11"/>
  <c r="A1124" i="11"/>
  <c r="O1123" i="11"/>
  <c r="N1123" i="11"/>
  <c r="E1123" i="11"/>
  <c r="D1123" i="11"/>
  <c r="B1123" i="11"/>
  <c r="A1123" i="11"/>
  <c r="O1122" i="11"/>
  <c r="N1122" i="11"/>
  <c r="E1122" i="11"/>
  <c r="D1122" i="11"/>
  <c r="B1122" i="11"/>
  <c r="A1122" i="11"/>
  <c r="O1121" i="11"/>
  <c r="N1121" i="11"/>
  <c r="E1121" i="11"/>
  <c r="D1121" i="11"/>
  <c r="B1121" i="11"/>
  <c r="A1121" i="11"/>
  <c r="O1120" i="11"/>
  <c r="N1120" i="11"/>
  <c r="E1120" i="11"/>
  <c r="D1120" i="11"/>
  <c r="B1120" i="11"/>
  <c r="A1120" i="11"/>
  <c r="O1119" i="11"/>
  <c r="N1119" i="11"/>
  <c r="E1119" i="11"/>
  <c r="D1119" i="11"/>
  <c r="B1119" i="11"/>
  <c r="A1119" i="11"/>
  <c r="O1118" i="11"/>
  <c r="N1118" i="11"/>
  <c r="E1118" i="11"/>
  <c r="D1118" i="11"/>
  <c r="B1118" i="11"/>
  <c r="A1118" i="11"/>
  <c r="O1117" i="11"/>
  <c r="N1117" i="11"/>
  <c r="E1117" i="11"/>
  <c r="D1117" i="11"/>
  <c r="B1117" i="11"/>
  <c r="A1117" i="11"/>
  <c r="O1116" i="11"/>
  <c r="N1116" i="11"/>
  <c r="E1116" i="11"/>
  <c r="D1116" i="11"/>
  <c r="B1116" i="11"/>
  <c r="A1116" i="11"/>
  <c r="O1115" i="11"/>
  <c r="N1115" i="11"/>
  <c r="E1115" i="11"/>
  <c r="D1115" i="11"/>
  <c r="B1115" i="11"/>
  <c r="A1115" i="11"/>
  <c r="O1114" i="11"/>
  <c r="N1114" i="11"/>
  <c r="E1114" i="11"/>
  <c r="D1114" i="11"/>
  <c r="B1114" i="11"/>
  <c r="A1114" i="11"/>
  <c r="O1113" i="11"/>
  <c r="N1113" i="11"/>
  <c r="E1113" i="11"/>
  <c r="D1113" i="11"/>
  <c r="B1113" i="11"/>
  <c r="A1113" i="11"/>
  <c r="O1112" i="11"/>
  <c r="N1112" i="11"/>
  <c r="E1112" i="11"/>
  <c r="D1112" i="11"/>
  <c r="B1112" i="11"/>
  <c r="A1112" i="11"/>
  <c r="O1111" i="11"/>
  <c r="N1111" i="11"/>
  <c r="E1111" i="11"/>
  <c r="D1111" i="11"/>
  <c r="B1111" i="11"/>
  <c r="A1111" i="11"/>
  <c r="O1110" i="11"/>
  <c r="N1110" i="11"/>
  <c r="E1110" i="11"/>
  <c r="D1110" i="11"/>
  <c r="B1110" i="11"/>
  <c r="A1110" i="11"/>
  <c r="O1109" i="11"/>
  <c r="N1109" i="11"/>
  <c r="E1109" i="11"/>
  <c r="D1109" i="11"/>
  <c r="B1109" i="11"/>
  <c r="A1109" i="11"/>
  <c r="O1108" i="11"/>
  <c r="N1108" i="11"/>
  <c r="E1108" i="11"/>
  <c r="D1108" i="11"/>
  <c r="B1108" i="11"/>
  <c r="A1108" i="11"/>
  <c r="O1107" i="11"/>
  <c r="N1107" i="11"/>
  <c r="E1107" i="11"/>
  <c r="D1107" i="11"/>
  <c r="B1107" i="11"/>
  <c r="A1107" i="11"/>
  <c r="O1106" i="11"/>
  <c r="N1106" i="11"/>
  <c r="E1106" i="11"/>
  <c r="D1106" i="11"/>
  <c r="B1106" i="11"/>
  <c r="A1106" i="11"/>
  <c r="O1105" i="11"/>
  <c r="N1105" i="11"/>
  <c r="E1105" i="11"/>
  <c r="D1105" i="11"/>
  <c r="B1105" i="11"/>
  <c r="A1105" i="11"/>
  <c r="O1104" i="11"/>
  <c r="N1104" i="11"/>
  <c r="E1104" i="11"/>
  <c r="D1104" i="11"/>
  <c r="B1104" i="11"/>
  <c r="A1104" i="11"/>
  <c r="O1103" i="11"/>
  <c r="N1103" i="11"/>
  <c r="E1103" i="11"/>
  <c r="D1103" i="11"/>
  <c r="B1103" i="11"/>
  <c r="A1103" i="11"/>
  <c r="O1102" i="11"/>
  <c r="N1102" i="11"/>
  <c r="E1102" i="11"/>
  <c r="D1102" i="11"/>
  <c r="B1102" i="11"/>
  <c r="A1102" i="11"/>
  <c r="O1101" i="11"/>
  <c r="N1101" i="11"/>
  <c r="E1101" i="11"/>
  <c r="D1101" i="11"/>
  <c r="B1101" i="11"/>
  <c r="A1101" i="11"/>
  <c r="O1100" i="11"/>
  <c r="N1100" i="11"/>
  <c r="E1100" i="11"/>
  <c r="D1100" i="11"/>
  <c r="B1100" i="11"/>
  <c r="A1100" i="11"/>
  <c r="O1099" i="11"/>
  <c r="N1099" i="11"/>
  <c r="E1099" i="11"/>
  <c r="D1099" i="11"/>
  <c r="B1099" i="11"/>
  <c r="A1099" i="11"/>
  <c r="O1098" i="11"/>
  <c r="N1098" i="11"/>
  <c r="E1098" i="11"/>
  <c r="D1098" i="11"/>
  <c r="B1098" i="11"/>
  <c r="A1098" i="11"/>
  <c r="O1097" i="11"/>
  <c r="N1097" i="11"/>
  <c r="E1097" i="11"/>
  <c r="D1097" i="11"/>
  <c r="B1097" i="11"/>
  <c r="A1097" i="11"/>
  <c r="O1096" i="11"/>
  <c r="N1096" i="11"/>
  <c r="E1096" i="11"/>
  <c r="D1096" i="11"/>
  <c r="B1096" i="11"/>
  <c r="A1096" i="11"/>
  <c r="O1095" i="11"/>
  <c r="N1095" i="11"/>
  <c r="E1095" i="11"/>
  <c r="D1095" i="11"/>
  <c r="B1095" i="11"/>
  <c r="A1095" i="11"/>
  <c r="O1094" i="11"/>
  <c r="N1094" i="11"/>
  <c r="E1094" i="11"/>
  <c r="D1094" i="11"/>
  <c r="B1094" i="11"/>
  <c r="A1094" i="11"/>
  <c r="O1093" i="11"/>
  <c r="N1093" i="11"/>
  <c r="E1093" i="11"/>
  <c r="D1093" i="11"/>
  <c r="B1093" i="11"/>
  <c r="A1093" i="11"/>
  <c r="O1092" i="11"/>
  <c r="N1092" i="11"/>
  <c r="E1092" i="11"/>
  <c r="D1092" i="11"/>
  <c r="B1092" i="11"/>
  <c r="A1092" i="11"/>
  <c r="O1091" i="11"/>
  <c r="N1091" i="11"/>
  <c r="E1091" i="11"/>
  <c r="D1091" i="11"/>
  <c r="B1091" i="11"/>
  <c r="A1091" i="11"/>
  <c r="O1090" i="11"/>
  <c r="N1090" i="11"/>
  <c r="E1090" i="11"/>
  <c r="D1090" i="11"/>
  <c r="B1090" i="11"/>
  <c r="A1090" i="11"/>
  <c r="O1089" i="11"/>
  <c r="N1089" i="11"/>
  <c r="E1089" i="11"/>
  <c r="D1089" i="11"/>
  <c r="B1089" i="11"/>
  <c r="A1089" i="11"/>
  <c r="O1088" i="11"/>
  <c r="N1088" i="11"/>
  <c r="E1088" i="11"/>
  <c r="D1088" i="11"/>
  <c r="B1088" i="11"/>
  <c r="A1088" i="11"/>
  <c r="O1087" i="11"/>
  <c r="N1087" i="11"/>
  <c r="E1087" i="11"/>
  <c r="D1087" i="11"/>
  <c r="B1087" i="11"/>
  <c r="A1087" i="11"/>
  <c r="O1086" i="11"/>
  <c r="N1086" i="11"/>
  <c r="E1086" i="11"/>
  <c r="D1086" i="11"/>
  <c r="B1086" i="11"/>
  <c r="A1086" i="11"/>
  <c r="O1085" i="11"/>
  <c r="N1085" i="11"/>
  <c r="E1085" i="11"/>
  <c r="D1085" i="11"/>
  <c r="B1085" i="11"/>
  <c r="A1085" i="11"/>
  <c r="O1084" i="11"/>
  <c r="N1084" i="11"/>
  <c r="E1084" i="11"/>
  <c r="D1084" i="11"/>
  <c r="B1084" i="11"/>
  <c r="A1084" i="11"/>
  <c r="O1083" i="11"/>
  <c r="N1083" i="11"/>
  <c r="E1083" i="11"/>
  <c r="D1083" i="11"/>
  <c r="B1083" i="11"/>
  <c r="A1083" i="11"/>
  <c r="O1082" i="11"/>
  <c r="N1082" i="11"/>
  <c r="E1082" i="11"/>
  <c r="D1082" i="11"/>
  <c r="B1082" i="11"/>
  <c r="A1082" i="11"/>
  <c r="O1081" i="11"/>
  <c r="N1081" i="11"/>
  <c r="E1081" i="11"/>
  <c r="D1081" i="11"/>
  <c r="B1081" i="11"/>
  <c r="A1081" i="11"/>
  <c r="O1080" i="11"/>
  <c r="N1080" i="11"/>
  <c r="E1080" i="11"/>
  <c r="D1080" i="11"/>
  <c r="B1080" i="11"/>
  <c r="A1080" i="11"/>
  <c r="O1079" i="11"/>
  <c r="N1079" i="11"/>
  <c r="E1079" i="11"/>
  <c r="D1079" i="11"/>
  <c r="B1079" i="11"/>
  <c r="A1079" i="11"/>
  <c r="O1078" i="11"/>
  <c r="N1078" i="11"/>
  <c r="E1078" i="11"/>
  <c r="D1078" i="11"/>
  <c r="B1078" i="11"/>
  <c r="A1078" i="11"/>
  <c r="O1077" i="11"/>
  <c r="N1077" i="11"/>
  <c r="E1077" i="11"/>
  <c r="D1077" i="11"/>
  <c r="B1077" i="11"/>
  <c r="A1077" i="11"/>
  <c r="O1076" i="11"/>
  <c r="N1076" i="11"/>
  <c r="E1076" i="11"/>
  <c r="D1076" i="11"/>
  <c r="B1076" i="11"/>
  <c r="A1076" i="11"/>
  <c r="O1075" i="11"/>
  <c r="N1075" i="11"/>
  <c r="E1075" i="11"/>
  <c r="D1075" i="11"/>
  <c r="B1075" i="11"/>
  <c r="A1075" i="11"/>
  <c r="O1074" i="11"/>
  <c r="N1074" i="11"/>
  <c r="E1074" i="11"/>
  <c r="D1074" i="11"/>
  <c r="B1074" i="11"/>
  <c r="A1074" i="11"/>
  <c r="O1073" i="11"/>
  <c r="N1073" i="11"/>
  <c r="E1073" i="11"/>
  <c r="D1073" i="11"/>
  <c r="B1073" i="11"/>
  <c r="A1073" i="11"/>
  <c r="O1072" i="11"/>
  <c r="N1072" i="11"/>
  <c r="E1072" i="11"/>
  <c r="D1072" i="11"/>
  <c r="B1072" i="11"/>
  <c r="A1072" i="11"/>
  <c r="O1071" i="11"/>
  <c r="N1071" i="11"/>
  <c r="E1071" i="11"/>
  <c r="D1071" i="11"/>
  <c r="B1071" i="11"/>
  <c r="A1071" i="11"/>
  <c r="O1070" i="11"/>
  <c r="N1070" i="11"/>
  <c r="E1070" i="11"/>
  <c r="D1070" i="11"/>
  <c r="B1070" i="11"/>
  <c r="A1070" i="11"/>
  <c r="O1069" i="11"/>
  <c r="N1069" i="11"/>
  <c r="E1069" i="11"/>
  <c r="D1069" i="11"/>
  <c r="B1069" i="11"/>
  <c r="A1069" i="11"/>
  <c r="O1068" i="11"/>
  <c r="N1068" i="11"/>
  <c r="E1068" i="11"/>
  <c r="D1068" i="11"/>
  <c r="B1068" i="11"/>
  <c r="A1068" i="11"/>
  <c r="O1067" i="11"/>
  <c r="N1067" i="11"/>
  <c r="E1067" i="11"/>
  <c r="D1067" i="11"/>
  <c r="B1067" i="11"/>
  <c r="A1067" i="11"/>
  <c r="O1066" i="11"/>
  <c r="N1066" i="11"/>
  <c r="E1066" i="11"/>
  <c r="D1066" i="11"/>
  <c r="B1066" i="11"/>
  <c r="A1066" i="11"/>
  <c r="O1065" i="11"/>
  <c r="N1065" i="11"/>
  <c r="E1065" i="11"/>
  <c r="D1065" i="11"/>
  <c r="B1065" i="11"/>
  <c r="A1065" i="11"/>
  <c r="O1064" i="11"/>
  <c r="N1064" i="11"/>
  <c r="E1064" i="11"/>
  <c r="D1064" i="11"/>
  <c r="B1064" i="11"/>
  <c r="A1064" i="11"/>
  <c r="O1063" i="11"/>
  <c r="N1063" i="11"/>
  <c r="E1063" i="11"/>
  <c r="D1063" i="11"/>
  <c r="B1063" i="11"/>
  <c r="A1063" i="11"/>
  <c r="O1062" i="11"/>
  <c r="N1062" i="11"/>
  <c r="E1062" i="11"/>
  <c r="D1062" i="11"/>
  <c r="B1062" i="11"/>
  <c r="A1062" i="11"/>
  <c r="O1061" i="11"/>
  <c r="N1061" i="11"/>
  <c r="E1061" i="11"/>
  <c r="D1061" i="11"/>
  <c r="B1061" i="11"/>
  <c r="A1061" i="11"/>
  <c r="O1060" i="11"/>
  <c r="N1060" i="11"/>
  <c r="E1060" i="11"/>
  <c r="D1060" i="11"/>
  <c r="B1060" i="11"/>
  <c r="A1060" i="11"/>
  <c r="O1059" i="11"/>
  <c r="N1059" i="11"/>
  <c r="E1059" i="11"/>
  <c r="D1059" i="11"/>
  <c r="B1059" i="11"/>
  <c r="A1059" i="11"/>
  <c r="O1058" i="11"/>
  <c r="N1058" i="11"/>
  <c r="E1058" i="11"/>
  <c r="D1058" i="11"/>
  <c r="B1058" i="11"/>
  <c r="A1058" i="11"/>
  <c r="O1057" i="11"/>
  <c r="N1057" i="11"/>
  <c r="E1057" i="11"/>
  <c r="D1057" i="11"/>
  <c r="B1057" i="11"/>
  <c r="A1057" i="11"/>
  <c r="O1056" i="11"/>
  <c r="N1056" i="11"/>
  <c r="E1056" i="11"/>
  <c r="D1056" i="11"/>
  <c r="B1056" i="11"/>
  <c r="A1056" i="11"/>
  <c r="O1055" i="11"/>
  <c r="N1055" i="11"/>
  <c r="E1055" i="11"/>
  <c r="D1055" i="11"/>
  <c r="B1055" i="11"/>
  <c r="A1055" i="11"/>
  <c r="O1054" i="11"/>
  <c r="N1054" i="11"/>
  <c r="E1054" i="11"/>
  <c r="D1054" i="11"/>
  <c r="B1054" i="11"/>
  <c r="A1054" i="11"/>
  <c r="O1053" i="11"/>
  <c r="N1053" i="11"/>
  <c r="E1053" i="11"/>
  <c r="D1053" i="11"/>
  <c r="B1053" i="11"/>
  <c r="A1053" i="11"/>
  <c r="O1052" i="11"/>
  <c r="N1052" i="11"/>
  <c r="E1052" i="11"/>
  <c r="D1052" i="11"/>
  <c r="B1052" i="11"/>
  <c r="A1052" i="11"/>
  <c r="O1051" i="11"/>
  <c r="N1051" i="11"/>
  <c r="E1051" i="11"/>
  <c r="D1051" i="11"/>
  <c r="B1051" i="11"/>
  <c r="A1051" i="11"/>
  <c r="O1050" i="11"/>
  <c r="N1050" i="11"/>
  <c r="E1050" i="11"/>
  <c r="D1050" i="11"/>
  <c r="B1050" i="11"/>
  <c r="A1050" i="11"/>
  <c r="O1049" i="11"/>
  <c r="N1049" i="11"/>
  <c r="E1049" i="11"/>
  <c r="D1049" i="11"/>
  <c r="B1049" i="11"/>
  <c r="A1049" i="11"/>
  <c r="O1048" i="11"/>
  <c r="N1048" i="11"/>
  <c r="E1048" i="11"/>
  <c r="D1048" i="11"/>
  <c r="B1048" i="11"/>
  <c r="A1048" i="11"/>
  <c r="O1047" i="11"/>
  <c r="N1047" i="11"/>
  <c r="E1047" i="11"/>
  <c r="D1047" i="11"/>
  <c r="B1047" i="11"/>
  <c r="A1047" i="11"/>
  <c r="O1046" i="11"/>
  <c r="N1046" i="11"/>
  <c r="E1046" i="11"/>
  <c r="D1046" i="11"/>
  <c r="B1046" i="11"/>
  <c r="A1046" i="11"/>
  <c r="O1045" i="11"/>
  <c r="N1045" i="11"/>
  <c r="E1045" i="11"/>
  <c r="D1045" i="11"/>
  <c r="B1045" i="11"/>
  <c r="A1045" i="11"/>
  <c r="O1044" i="11"/>
  <c r="N1044" i="11"/>
  <c r="E1044" i="11"/>
  <c r="D1044" i="11"/>
  <c r="B1044" i="11"/>
  <c r="A1044" i="11"/>
  <c r="O1043" i="11"/>
  <c r="N1043" i="11"/>
  <c r="E1043" i="11"/>
  <c r="D1043" i="11"/>
  <c r="B1043" i="11"/>
  <c r="A1043" i="11"/>
  <c r="O1042" i="11"/>
  <c r="N1042" i="11"/>
  <c r="E1042" i="11"/>
  <c r="D1042" i="11"/>
  <c r="B1042" i="11"/>
  <c r="A1042" i="11"/>
  <c r="O1041" i="11"/>
  <c r="N1041" i="11"/>
  <c r="E1041" i="11"/>
  <c r="D1041" i="11"/>
  <c r="B1041" i="11"/>
  <c r="A1041" i="11"/>
  <c r="O1040" i="11"/>
  <c r="N1040" i="11"/>
  <c r="E1040" i="11"/>
  <c r="D1040" i="11"/>
  <c r="B1040" i="11"/>
  <c r="A1040" i="11"/>
  <c r="O1039" i="11"/>
  <c r="N1039" i="11"/>
  <c r="E1039" i="11"/>
  <c r="D1039" i="11"/>
  <c r="B1039" i="11"/>
  <c r="A1039" i="11"/>
  <c r="O1038" i="11"/>
  <c r="N1038" i="11"/>
  <c r="E1038" i="11"/>
  <c r="D1038" i="11"/>
  <c r="B1038" i="11"/>
  <c r="A1038" i="11"/>
  <c r="O1037" i="11"/>
  <c r="N1037" i="11"/>
  <c r="E1037" i="11"/>
  <c r="D1037" i="11"/>
  <c r="B1037" i="11"/>
  <c r="A1037" i="11"/>
  <c r="O1036" i="11"/>
  <c r="N1036" i="11"/>
  <c r="E1036" i="11"/>
  <c r="D1036" i="11"/>
  <c r="B1036" i="11"/>
  <c r="A1036" i="11"/>
  <c r="O1035" i="11"/>
  <c r="N1035" i="11"/>
  <c r="E1035" i="11"/>
  <c r="D1035" i="11"/>
  <c r="B1035" i="11"/>
  <c r="A1035" i="11"/>
  <c r="O1034" i="11"/>
  <c r="N1034" i="11"/>
  <c r="E1034" i="11"/>
  <c r="D1034" i="11"/>
  <c r="B1034" i="11"/>
  <c r="A1034" i="11"/>
  <c r="O1033" i="11"/>
  <c r="N1033" i="11"/>
  <c r="E1033" i="11"/>
  <c r="D1033" i="11"/>
  <c r="B1033" i="11"/>
  <c r="A1033" i="11"/>
  <c r="O1032" i="11"/>
  <c r="N1032" i="11"/>
  <c r="E1032" i="11"/>
  <c r="D1032" i="11"/>
  <c r="B1032" i="11"/>
  <c r="A1032" i="11"/>
  <c r="O1031" i="11"/>
  <c r="N1031" i="11"/>
  <c r="E1031" i="11"/>
  <c r="D1031" i="11"/>
  <c r="B1031" i="11"/>
  <c r="A1031" i="11"/>
  <c r="O1030" i="11"/>
  <c r="N1030" i="11"/>
  <c r="E1030" i="11"/>
  <c r="D1030" i="11"/>
  <c r="B1030" i="11"/>
  <c r="A1030" i="11"/>
  <c r="O1029" i="11"/>
  <c r="N1029" i="11"/>
  <c r="E1029" i="11"/>
  <c r="D1029" i="11"/>
  <c r="B1029" i="11"/>
  <c r="A1029" i="11"/>
  <c r="O1028" i="11"/>
  <c r="N1028" i="11"/>
  <c r="E1028" i="11"/>
  <c r="D1028" i="11"/>
  <c r="B1028" i="11"/>
  <c r="A1028" i="11"/>
  <c r="O1027" i="11"/>
  <c r="N1027" i="11"/>
  <c r="E1027" i="11"/>
  <c r="D1027" i="11"/>
  <c r="B1027" i="11"/>
  <c r="A1027" i="11"/>
  <c r="O1026" i="11"/>
  <c r="N1026" i="11"/>
  <c r="E1026" i="11"/>
  <c r="D1026" i="11"/>
  <c r="B1026" i="11"/>
  <c r="A1026" i="11"/>
  <c r="O1025" i="11"/>
  <c r="N1025" i="11"/>
  <c r="E1025" i="11"/>
  <c r="D1025" i="11"/>
  <c r="B1025" i="11"/>
  <c r="A1025" i="11"/>
  <c r="O1024" i="11"/>
  <c r="N1024" i="11"/>
  <c r="E1024" i="11"/>
  <c r="D1024" i="11"/>
  <c r="B1024" i="11"/>
  <c r="A1024" i="11"/>
  <c r="O1023" i="11"/>
  <c r="N1023" i="11"/>
  <c r="E1023" i="11"/>
  <c r="D1023" i="11"/>
  <c r="B1023" i="11"/>
  <c r="A1023" i="11"/>
  <c r="O1022" i="11"/>
  <c r="N1022" i="11"/>
  <c r="E1022" i="11"/>
  <c r="D1022" i="11"/>
  <c r="B1022" i="11"/>
  <c r="A1022" i="11"/>
  <c r="O1021" i="11"/>
  <c r="N1021" i="11"/>
  <c r="E1021" i="11"/>
  <c r="D1021" i="11"/>
  <c r="B1021" i="11"/>
  <c r="A1021" i="11"/>
  <c r="O1020" i="11"/>
  <c r="N1020" i="11"/>
  <c r="E1020" i="11"/>
  <c r="D1020" i="11"/>
  <c r="B1020" i="11"/>
  <c r="A1020" i="11"/>
  <c r="O1019" i="11"/>
  <c r="N1019" i="11"/>
  <c r="E1019" i="11"/>
  <c r="D1019" i="11"/>
  <c r="B1019" i="11"/>
  <c r="A1019" i="11"/>
  <c r="O1018" i="11"/>
  <c r="N1018" i="11"/>
  <c r="E1018" i="11"/>
  <c r="D1018" i="11"/>
  <c r="B1018" i="11"/>
  <c r="A1018" i="11"/>
  <c r="O1017" i="11"/>
  <c r="N1017" i="11"/>
  <c r="E1017" i="11"/>
  <c r="D1017" i="11"/>
  <c r="B1017" i="11"/>
  <c r="A1017" i="11"/>
  <c r="O1016" i="11"/>
  <c r="N1016" i="11"/>
  <c r="E1016" i="11"/>
  <c r="D1016" i="11"/>
  <c r="B1016" i="11"/>
  <c r="A1016" i="11"/>
  <c r="O1015" i="11"/>
  <c r="N1015" i="11"/>
  <c r="E1015" i="11"/>
  <c r="D1015" i="11"/>
  <c r="B1015" i="11"/>
  <c r="A1015" i="11"/>
  <c r="O1014" i="11"/>
  <c r="N1014" i="11"/>
  <c r="E1014" i="11"/>
  <c r="D1014" i="11"/>
  <c r="B1014" i="11"/>
  <c r="A1014" i="11"/>
  <c r="O1013" i="11"/>
  <c r="N1013" i="11"/>
  <c r="E1013" i="11"/>
  <c r="D1013" i="11"/>
  <c r="B1013" i="11"/>
  <c r="A1013" i="11"/>
  <c r="O1012" i="11"/>
  <c r="N1012" i="11"/>
  <c r="E1012" i="11"/>
  <c r="D1012" i="11"/>
  <c r="B1012" i="11"/>
  <c r="A1012" i="11"/>
  <c r="O1011" i="11"/>
  <c r="N1011" i="11"/>
  <c r="E1011" i="11"/>
  <c r="D1011" i="11"/>
  <c r="B1011" i="11"/>
  <c r="A1011" i="11"/>
  <c r="O1010" i="11"/>
  <c r="N1010" i="11"/>
  <c r="E1010" i="11"/>
  <c r="D1010" i="11"/>
  <c r="B1010" i="11"/>
  <c r="A1010" i="11"/>
  <c r="O1009" i="11"/>
  <c r="N1009" i="11"/>
  <c r="E1009" i="11"/>
  <c r="D1009" i="11"/>
  <c r="B1009" i="11"/>
  <c r="A1009" i="11"/>
  <c r="O1008" i="11"/>
  <c r="N1008" i="11"/>
  <c r="E1008" i="11"/>
  <c r="D1008" i="11"/>
  <c r="B1008" i="11"/>
  <c r="A1008" i="11"/>
  <c r="O1007" i="11"/>
  <c r="N1007" i="11"/>
  <c r="E1007" i="11"/>
  <c r="D1007" i="11"/>
  <c r="B1007" i="11"/>
  <c r="A1007" i="11"/>
  <c r="O1006" i="11"/>
  <c r="N1006" i="11"/>
  <c r="E1006" i="11"/>
  <c r="D1006" i="11"/>
  <c r="B1006" i="11"/>
  <c r="A1006" i="11"/>
  <c r="O1005" i="11"/>
  <c r="N1005" i="11"/>
  <c r="E1005" i="11"/>
  <c r="D1005" i="11"/>
  <c r="B1005" i="11"/>
  <c r="A1005" i="11"/>
  <c r="O1004" i="11"/>
  <c r="N1004" i="11"/>
  <c r="E1004" i="11"/>
  <c r="D1004" i="11"/>
  <c r="B1004" i="11"/>
  <c r="A1004" i="11"/>
  <c r="O1003" i="11"/>
  <c r="N1003" i="11"/>
  <c r="E1003" i="11"/>
  <c r="D1003" i="11"/>
  <c r="B1003" i="11"/>
  <c r="A1003" i="11"/>
  <c r="O1002" i="11"/>
  <c r="N1002" i="11"/>
  <c r="E1002" i="11"/>
  <c r="D1002" i="11"/>
  <c r="B1002" i="11"/>
  <c r="A1002" i="11"/>
  <c r="O1001" i="11"/>
  <c r="N1001" i="11"/>
  <c r="E1001" i="11"/>
  <c r="D1001" i="11"/>
  <c r="B1001" i="11"/>
  <c r="A1001" i="11"/>
  <c r="O1000" i="11"/>
  <c r="N1000" i="11"/>
  <c r="E1000" i="11"/>
  <c r="D1000" i="11"/>
  <c r="B1000" i="11"/>
  <c r="A1000" i="11"/>
  <c r="O999" i="11"/>
  <c r="N999" i="11"/>
  <c r="E999" i="11"/>
  <c r="D999" i="11"/>
  <c r="B999" i="11"/>
  <c r="A999" i="11"/>
  <c r="O998" i="11"/>
  <c r="N998" i="11"/>
  <c r="E998" i="11"/>
  <c r="D998" i="11"/>
  <c r="B998" i="11"/>
  <c r="A998" i="11"/>
  <c r="O997" i="11"/>
  <c r="N997" i="11"/>
  <c r="E997" i="11"/>
  <c r="D997" i="11"/>
  <c r="B997" i="11"/>
  <c r="A997" i="11"/>
  <c r="O996" i="11"/>
  <c r="N996" i="11"/>
  <c r="E996" i="11"/>
  <c r="D996" i="11"/>
  <c r="B996" i="11"/>
  <c r="A996" i="11"/>
  <c r="O995" i="11"/>
  <c r="N995" i="11"/>
  <c r="E995" i="11"/>
  <c r="D995" i="11"/>
  <c r="B995" i="11"/>
  <c r="A995" i="11"/>
  <c r="O994" i="11"/>
  <c r="N994" i="11"/>
  <c r="E994" i="11"/>
  <c r="D994" i="11"/>
  <c r="B994" i="11"/>
  <c r="A994" i="11"/>
  <c r="O993" i="11"/>
  <c r="N993" i="11"/>
  <c r="E993" i="11"/>
  <c r="D993" i="11"/>
  <c r="B993" i="11"/>
  <c r="A993" i="11"/>
  <c r="O992" i="11"/>
  <c r="N992" i="11"/>
  <c r="E992" i="11"/>
  <c r="D992" i="11"/>
  <c r="B992" i="11"/>
  <c r="A992" i="11"/>
  <c r="O991" i="11"/>
  <c r="N991" i="11"/>
  <c r="E991" i="11"/>
  <c r="D991" i="11"/>
  <c r="B991" i="11"/>
  <c r="A991" i="11"/>
  <c r="O990" i="11"/>
  <c r="N990" i="11"/>
  <c r="E990" i="11"/>
  <c r="D990" i="11"/>
  <c r="B990" i="11"/>
  <c r="A990" i="11"/>
  <c r="O989" i="11"/>
  <c r="N989" i="11"/>
  <c r="E989" i="11"/>
  <c r="D989" i="11"/>
  <c r="B989" i="11"/>
  <c r="A989" i="11"/>
  <c r="O988" i="11"/>
  <c r="N988" i="11"/>
  <c r="E988" i="11"/>
  <c r="D988" i="11"/>
  <c r="B988" i="11"/>
  <c r="A988" i="11"/>
  <c r="O987" i="11"/>
  <c r="N987" i="11"/>
  <c r="E987" i="11"/>
  <c r="D987" i="11"/>
  <c r="B987" i="11"/>
  <c r="A987" i="11"/>
  <c r="O986" i="11"/>
  <c r="N986" i="11"/>
  <c r="E986" i="11"/>
  <c r="D986" i="11"/>
  <c r="B986" i="11"/>
  <c r="A986" i="11"/>
  <c r="O985" i="11"/>
  <c r="N985" i="11"/>
  <c r="E985" i="11"/>
  <c r="D985" i="11"/>
  <c r="B985" i="11"/>
  <c r="A985" i="11"/>
  <c r="O984" i="11"/>
  <c r="N984" i="11"/>
  <c r="E984" i="11"/>
  <c r="D984" i="11"/>
  <c r="B984" i="11"/>
  <c r="A984" i="11"/>
  <c r="O983" i="11"/>
  <c r="N983" i="11"/>
  <c r="E983" i="11"/>
  <c r="D983" i="11"/>
  <c r="B983" i="11"/>
  <c r="A983" i="11"/>
  <c r="O982" i="11"/>
  <c r="N982" i="11"/>
  <c r="E982" i="11"/>
  <c r="D982" i="11"/>
  <c r="B982" i="11"/>
  <c r="A982" i="11"/>
  <c r="O981" i="11"/>
  <c r="N981" i="11"/>
  <c r="E981" i="11"/>
  <c r="D981" i="11"/>
  <c r="B981" i="11"/>
  <c r="A981" i="11"/>
  <c r="O980" i="11"/>
  <c r="N980" i="11"/>
  <c r="E980" i="11"/>
  <c r="D980" i="11"/>
  <c r="B980" i="11"/>
  <c r="A980" i="11"/>
  <c r="O979" i="11"/>
  <c r="N979" i="11"/>
  <c r="E979" i="11"/>
  <c r="D979" i="11"/>
  <c r="B979" i="11"/>
  <c r="A979" i="11"/>
  <c r="O978" i="11"/>
  <c r="N978" i="11"/>
  <c r="E978" i="11"/>
  <c r="D978" i="11"/>
  <c r="B978" i="11"/>
  <c r="A978" i="11"/>
  <c r="O977" i="11"/>
  <c r="N977" i="11"/>
  <c r="E977" i="11"/>
  <c r="D977" i="11"/>
  <c r="B977" i="11"/>
  <c r="A977" i="11"/>
  <c r="O976" i="11"/>
  <c r="N976" i="11"/>
  <c r="E976" i="11"/>
  <c r="D976" i="11"/>
  <c r="B976" i="11"/>
  <c r="A976" i="11"/>
  <c r="O975" i="11"/>
  <c r="N975" i="11"/>
  <c r="E975" i="11"/>
  <c r="D975" i="11"/>
  <c r="B975" i="11"/>
  <c r="A975" i="11"/>
  <c r="O974" i="11"/>
  <c r="N974" i="11"/>
  <c r="E974" i="11"/>
  <c r="D974" i="11"/>
  <c r="B974" i="11"/>
  <c r="A974" i="11"/>
  <c r="O973" i="11"/>
  <c r="N973" i="11"/>
  <c r="E973" i="11"/>
  <c r="D973" i="11"/>
  <c r="B973" i="11"/>
  <c r="A973" i="11"/>
  <c r="O972" i="11"/>
  <c r="N972" i="11"/>
  <c r="E972" i="11"/>
  <c r="D972" i="11"/>
  <c r="B972" i="11"/>
  <c r="A972" i="11"/>
  <c r="O971" i="11"/>
  <c r="N971" i="11"/>
  <c r="E971" i="11"/>
  <c r="D971" i="11"/>
  <c r="B971" i="11"/>
  <c r="A971" i="11"/>
  <c r="O970" i="11"/>
  <c r="N970" i="11"/>
  <c r="E970" i="11"/>
  <c r="D970" i="11"/>
  <c r="B970" i="11"/>
  <c r="A970" i="11"/>
  <c r="O969" i="11"/>
  <c r="N969" i="11"/>
  <c r="E969" i="11"/>
  <c r="D969" i="11"/>
  <c r="B969" i="11"/>
  <c r="A969" i="11"/>
  <c r="O968" i="11"/>
  <c r="N968" i="11"/>
  <c r="E968" i="11"/>
  <c r="D968" i="11"/>
  <c r="B968" i="11"/>
  <c r="A968" i="11"/>
  <c r="O967" i="11"/>
  <c r="N967" i="11"/>
  <c r="E967" i="11"/>
  <c r="D967" i="11"/>
  <c r="B967" i="11"/>
  <c r="A967" i="11"/>
  <c r="O966" i="11"/>
  <c r="N966" i="11"/>
  <c r="E966" i="11"/>
  <c r="D966" i="11"/>
  <c r="B966" i="11"/>
  <c r="A966" i="11"/>
  <c r="O965" i="11"/>
  <c r="N965" i="11"/>
  <c r="E965" i="11"/>
  <c r="D965" i="11"/>
  <c r="B965" i="11"/>
  <c r="A965" i="11"/>
  <c r="O964" i="11"/>
  <c r="N964" i="11"/>
  <c r="E964" i="11"/>
  <c r="D964" i="11"/>
  <c r="B964" i="11"/>
  <c r="A964" i="11"/>
  <c r="O963" i="11"/>
  <c r="N963" i="11"/>
  <c r="E963" i="11"/>
  <c r="D963" i="11"/>
  <c r="B963" i="11"/>
  <c r="A963" i="11"/>
  <c r="O962" i="11"/>
  <c r="N962" i="11"/>
  <c r="E962" i="11"/>
  <c r="D962" i="11"/>
  <c r="B962" i="11"/>
  <c r="A962" i="11"/>
  <c r="O961" i="11"/>
  <c r="N961" i="11"/>
  <c r="E961" i="11"/>
  <c r="D961" i="11"/>
  <c r="B961" i="11"/>
  <c r="A961" i="11"/>
  <c r="O960" i="11"/>
  <c r="N960" i="11"/>
  <c r="E960" i="11"/>
  <c r="D960" i="11"/>
  <c r="B960" i="11"/>
  <c r="A960" i="11"/>
  <c r="O959" i="11"/>
  <c r="N959" i="11"/>
  <c r="E959" i="11"/>
  <c r="D959" i="11"/>
  <c r="B959" i="11"/>
  <c r="A959" i="11"/>
  <c r="O958" i="11"/>
  <c r="N958" i="11"/>
  <c r="E958" i="11"/>
  <c r="D958" i="11"/>
  <c r="B958" i="11"/>
  <c r="A958" i="11"/>
  <c r="O957" i="11"/>
  <c r="N957" i="11"/>
  <c r="E957" i="11"/>
  <c r="D957" i="11"/>
  <c r="B957" i="11"/>
  <c r="A957" i="11"/>
  <c r="O956" i="11"/>
  <c r="N956" i="11"/>
  <c r="E956" i="11"/>
  <c r="D956" i="11"/>
  <c r="B956" i="11"/>
  <c r="A956" i="11"/>
  <c r="O955" i="11"/>
  <c r="N955" i="11"/>
  <c r="E955" i="11"/>
  <c r="D955" i="11"/>
  <c r="B955" i="11"/>
  <c r="A955" i="11"/>
  <c r="O954" i="11"/>
  <c r="N954" i="11"/>
  <c r="E954" i="11"/>
  <c r="D954" i="11"/>
  <c r="B954" i="11"/>
  <c r="A954" i="11"/>
  <c r="O953" i="11"/>
  <c r="N953" i="11"/>
  <c r="E953" i="11"/>
  <c r="D953" i="11"/>
  <c r="B953" i="11"/>
  <c r="A953" i="11"/>
  <c r="O952" i="11"/>
  <c r="N952" i="11"/>
  <c r="E952" i="11"/>
  <c r="D952" i="11"/>
  <c r="B952" i="11"/>
  <c r="A952" i="11"/>
  <c r="O951" i="11"/>
  <c r="N951" i="11"/>
  <c r="E951" i="11"/>
  <c r="D951" i="11"/>
  <c r="B951" i="11"/>
  <c r="A951" i="11"/>
  <c r="O950" i="11"/>
  <c r="N950" i="11"/>
  <c r="E950" i="11"/>
  <c r="D950" i="11"/>
  <c r="B950" i="11"/>
  <c r="A950" i="11"/>
  <c r="O949" i="11"/>
  <c r="N949" i="11"/>
  <c r="E949" i="11"/>
  <c r="D949" i="11"/>
  <c r="B949" i="11"/>
  <c r="A949" i="11"/>
  <c r="O948" i="11"/>
  <c r="N948" i="11"/>
  <c r="E948" i="11"/>
  <c r="D948" i="11"/>
  <c r="B948" i="11"/>
  <c r="A948" i="11"/>
  <c r="O947" i="11"/>
  <c r="N947" i="11"/>
  <c r="E947" i="11"/>
  <c r="D947" i="11"/>
  <c r="B947" i="11"/>
  <c r="A947" i="11"/>
  <c r="O946" i="11"/>
  <c r="N946" i="11"/>
  <c r="E946" i="11"/>
  <c r="D946" i="11"/>
  <c r="B946" i="11"/>
  <c r="A946" i="11"/>
  <c r="O945" i="11"/>
  <c r="N945" i="11"/>
  <c r="E945" i="11"/>
  <c r="D945" i="11"/>
  <c r="B945" i="11"/>
  <c r="A945" i="11"/>
  <c r="O944" i="11"/>
  <c r="N944" i="11"/>
  <c r="E944" i="11"/>
  <c r="D944" i="11"/>
  <c r="B944" i="11"/>
  <c r="A944" i="11"/>
  <c r="O943" i="11"/>
  <c r="N943" i="11"/>
  <c r="E943" i="11"/>
  <c r="D943" i="11"/>
  <c r="B943" i="11"/>
  <c r="A943" i="11"/>
  <c r="O942" i="11"/>
  <c r="N942" i="11"/>
  <c r="E942" i="11"/>
  <c r="D942" i="11"/>
  <c r="B942" i="11"/>
  <c r="A942" i="11"/>
  <c r="O941" i="11"/>
  <c r="N941" i="11"/>
  <c r="E941" i="11"/>
  <c r="D941" i="11"/>
  <c r="B941" i="11"/>
  <c r="A941" i="11"/>
  <c r="O940" i="11"/>
  <c r="N940" i="11"/>
  <c r="E940" i="11"/>
  <c r="D940" i="11"/>
  <c r="B940" i="11"/>
  <c r="A940" i="11"/>
  <c r="O939" i="11"/>
  <c r="N939" i="11"/>
  <c r="E939" i="11"/>
  <c r="D939" i="11"/>
  <c r="B939" i="11"/>
  <c r="A939" i="11"/>
  <c r="O938" i="11"/>
  <c r="N938" i="11"/>
  <c r="E938" i="11"/>
  <c r="D938" i="11"/>
  <c r="B938" i="11"/>
  <c r="A938" i="11"/>
  <c r="O937" i="11"/>
  <c r="N937" i="11"/>
  <c r="E937" i="11"/>
  <c r="D937" i="11"/>
  <c r="B937" i="11"/>
  <c r="A937" i="11"/>
  <c r="O936" i="11"/>
  <c r="N936" i="11"/>
  <c r="E936" i="11"/>
  <c r="D936" i="11"/>
  <c r="B936" i="11"/>
  <c r="A936" i="11"/>
  <c r="O935" i="11"/>
  <c r="N935" i="11"/>
  <c r="E935" i="11"/>
  <c r="D935" i="11"/>
  <c r="B935" i="11"/>
  <c r="A935" i="11"/>
  <c r="O934" i="11"/>
  <c r="N934" i="11"/>
  <c r="E934" i="11"/>
  <c r="D934" i="11"/>
  <c r="B934" i="11"/>
  <c r="A934" i="11"/>
  <c r="O933" i="11"/>
  <c r="N933" i="11"/>
  <c r="E933" i="11"/>
  <c r="D933" i="11"/>
  <c r="B933" i="11"/>
  <c r="A933" i="11"/>
  <c r="O932" i="11"/>
  <c r="N932" i="11"/>
  <c r="E932" i="11"/>
  <c r="D932" i="11"/>
  <c r="B932" i="11"/>
  <c r="A932" i="11"/>
  <c r="O931" i="11"/>
  <c r="N931" i="11"/>
  <c r="E931" i="11"/>
  <c r="D931" i="11"/>
  <c r="B931" i="11"/>
  <c r="A931" i="11"/>
  <c r="O930" i="11"/>
  <c r="N930" i="11"/>
  <c r="E930" i="11"/>
  <c r="D930" i="11"/>
  <c r="B930" i="11"/>
  <c r="A930" i="11"/>
  <c r="O929" i="11"/>
  <c r="N929" i="11"/>
  <c r="E929" i="11"/>
  <c r="D929" i="11"/>
  <c r="B929" i="11"/>
  <c r="A929" i="11"/>
  <c r="O928" i="11"/>
  <c r="N928" i="11"/>
  <c r="E928" i="11"/>
  <c r="D928" i="11"/>
  <c r="B928" i="11"/>
  <c r="A928" i="11"/>
  <c r="O927" i="11"/>
  <c r="N927" i="11"/>
  <c r="E927" i="11"/>
  <c r="D927" i="11"/>
  <c r="B927" i="11"/>
  <c r="A927" i="11"/>
  <c r="O926" i="11"/>
  <c r="N926" i="11"/>
  <c r="E926" i="11"/>
  <c r="D926" i="11"/>
  <c r="B926" i="11"/>
  <c r="A926" i="11"/>
  <c r="O925" i="11"/>
  <c r="N925" i="11"/>
  <c r="E925" i="11"/>
  <c r="D925" i="11"/>
  <c r="B925" i="11"/>
  <c r="A925" i="11"/>
  <c r="O924" i="11"/>
  <c r="N924" i="11"/>
  <c r="E924" i="11"/>
  <c r="D924" i="11"/>
  <c r="B924" i="11"/>
  <c r="A924" i="11"/>
  <c r="O923" i="11"/>
  <c r="N923" i="11"/>
  <c r="E923" i="11"/>
  <c r="D923" i="11"/>
  <c r="B923" i="11"/>
  <c r="A923" i="11"/>
  <c r="O922" i="11"/>
  <c r="N922" i="11"/>
  <c r="E922" i="11"/>
  <c r="D922" i="11"/>
  <c r="B922" i="11"/>
  <c r="A922" i="11"/>
  <c r="O921" i="11"/>
  <c r="N921" i="11"/>
  <c r="E921" i="11"/>
  <c r="D921" i="11"/>
  <c r="B921" i="11"/>
  <c r="A921" i="11"/>
  <c r="O920" i="11"/>
  <c r="N920" i="11"/>
  <c r="E920" i="11"/>
  <c r="D920" i="11"/>
  <c r="B920" i="11"/>
  <c r="A920" i="11"/>
  <c r="O919" i="11"/>
  <c r="N919" i="11"/>
  <c r="E919" i="11"/>
  <c r="D919" i="11"/>
  <c r="B919" i="11"/>
  <c r="A919" i="11"/>
  <c r="O918" i="11"/>
  <c r="N918" i="11"/>
  <c r="E918" i="11"/>
  <c r="D918" i="11"/>
  <c r="B918" i="11"/>
  <c r="A918" i="11"/>
  <c r="O917" i="11"/>
  <c r="N917" i="11"/>
  <c r="E917" i="11"/>
  <c r="D917" i="11"/>
  <c r="B917" i="11"/>
  <c r="A917" i="11"/>
  <c r="O916" i="11"/>
  <c r="N916" i="11"/>
  <c r="E916" i="11"/>
  <c r="D916" i="11"/>
  <c r="B916" i="11"/>
  <c r="A916" i="11"/>
  <c r="O915" i="11"/>
  <c r="N915" i="11"/>
  <c r="E915" i="11"/>
  <c r="D915" i="11"/>
  <c r="B915" i="11"/>
  <c r="A915" i="11"/>
  <c r="O914" i="11"/>
  <c r="N914" i="11"/>
  <c r="E914" i="11"/>
  <c r="D914" i="11"/>
  <c r="B914" i="11"/>
  <c r="A914" i="11"/>
  <c r="O913" i="11"/>
  <c r="N913" i="11"/>
  <c r="E913" i="11"/>
  <c r="D913" i="11"/>
  <c r="B913" i="11"/>
  <c r="A913" i="11"/>
  <c r="O912" i="11"/>
  <c r="N912" i="11"/>
  <c r="E912" i="11"/>
  <c r="D912" i="11"/>
  <c r="B912" i="11"/>
  <c r="A912" i="11"/>
  <c r="O911" i="11"/>
  <c r="N911" i="11"/>
  <c r="E911" i="11"/>
  <c r="D911" i="11"/>
  <c r="B911" i="11"/>
  <c r="A911" i="11"/>
  <c r="O910" i="11"/>
  <c r="N910" i="11"/>
  <c r="E910" i="11"/>
  <c r="D910" i="11"/>
  <c r="B910" i="11"/>
  <c r="A910" i="11"/>
  <c r="O909" i="11"/>
  <c r="N909" i="11"/>
  <c r="E909" i="11"/>
  <c r="D909" i="11"/>
  <c r="B909" i="11"/>
  <c r="A909" i="11"/>
  <c r="O908" i="11"/>
  <c r="N908" i="11"/>
  <c r="E908" i="11"/>
  <c r="D908" i="11"/>
  <c r="B908" i="11"/>
  <c r="A908" i="11"/>
  <c r="O907" i="11"/>
  <c r="N907" i="11"/>
  <c r="E907" i="11"/>
  <c r="D907" i="11"/>
  <c r="B907" i="11"/>
  <c r="A907" i="11"/>
  <c r="O906" i="11"/>
  <c r="N906" i="11"/>
  <c r="E906" i="11"/>
  <c r="D906" i="11"/>
  <c r="B906" i="11"/>
  <c r="A906" i="11"/>
  <c r="O905" i="11"/>
  <c r="N905" i="11"/>
  <c r="E905" i="11"/>
  <c r="D905" i="11"/>
  <c r="B905" i="11"/>
  <c r="A905" i="11"/>
  <c r="O904" i="11"/>
  <c r="N904" i="11"/>
  <c r="E904" i="11"/>
  <c r="D904" i="11"/>
  <c r="B904" i="11"/>
  <c r="A904" i="11"/>
  <c r="O903" i="11"/>
  <c r="N903" i="11"/>
  <c r="E903" i="11"/>
  <c r="D903" i="11"/>
  <c r="B903" i="11"/>
  <c r="A903" i="11"/>
  <c r="O902" i="11"/>
  <c r="N902" i="11"/>
  <c r="E902" i="11"/>
  <c r="D902" i="11"/>
  <c r="B902" i="11"/>
  <c r="A902" i="11"/>
  <c r="O901" i="11"/>
  <c r="N901" i="11"/>
  <c r="E901" i="11"/>
  <c r="D901" i="11"/>
  <c r="B901" i="11"/>
  <c r="A901" i="11"/>
  <c r="O900" i="11"/>
  <c r="N900" i="11"/>
  <c r="E900" i="11"/>
  <c r="D900" i="11"/>
  <c r="B900" i="11"/>
  <c r="A900" i="11"/>
  <c r="O899" i="11"/>
  <c r="N899" i="11"/>
  <c r="E899" i="11"/>
  <c r="D899" i="11"/>
  <c r="B899" i="11"/>
  <c r="A899" i="11"/>
  <c r="O898" i="11"/>
  <c r="N898" i="11"/>
  <c r="E898" i="11"/>
  <c r="D898" i="11"/>
  <c r="B898" i="11"/>
  <c r="A898" i="11"/>
  <c r="O897" i="11"/>
  <c r="N897" i="11"/>
  <c r="E897" i="11"/>
  <c r="D897" i="11"/>
  <c r="B897" i="11"/>
  <c r="A897" i="11"/>
  <c r="O896" i="11"/>
  <c r="N896" i="11"/>
  <c r="E896" i="11"/>
  <c r="D896" i="11"/>
  <c r="B896" i="11"/>
  <c r="A896" i="11"/>
  <c r="O895" i="11"/>
  <c r="N895" i="11"/>
  <c r="E895" i="11"/>
  <c r="D895" i="11"/>
  <c r="B895" i="11"/>
  <c r="A895" i="11"/>
  <c r="O894" i="11"/>
  <c r="N894" i="11"/>
  <c r="E894" i="11"/>
  <c r="D894" i="11"/>
  <c r="B894" i="11"/>
  <c r="A894" i="11"/>
  <c r="O893" i="11"/>
  <c r="N893" i="11"/>
  <c r="E893" i="11"/>
  <c r="D893" i="11"/>
  <c r="B893" i="11"/>
  <c r="A893" i="11"/>
  <c r="O892" i="11"/>
  <c r="N892" i="11"/>
  <c r="E892" i="11"/>
  <c r="D892" i="11"/>
  <c r="B892" i="11"/>
  <c r="A892" i="11"/>
  <c r="O891" i="11"/>
  <c r="N891" i="11"/>
  <c r="E891" i="11"/>
  <c r="D891" i="11"/>
  <c r="B891" i="11"/>
  <c r="A891" i="11"/>
  <c r="O890" i="11"/>
  <c r="N890" i="11"/>
  <c r="E890" i="11"/>
  <c r="D890" i="11"/>
  <c r="B890" i="11"/>
  <c r="A890" i="11"/>
  <c r="O889" i="11"/>
  <c r="N889" i="11"/>
  <c r="E889" i="11"/>
  <c r="D889" i="11"/>
  <c r="B889" i="11"/>
  <c r="A889" i="11"/>
  <c r="O888" i="11"/>
  <c r="N888" i="11"/>
  <c r="E888" i="11"/>
  <c r="D888" i="11"/>
  <c r="B888" i="11"/>
  <c r="A888" i="11"/>
  <c r="O887" i="11"/>
  <c r="N887" i="11"/>
  <c r="E887" i="11"/>
  <c r="D887" i="11"/>
  <c r="B887" i="11"/>
  <c r="A887" i="11"/>
  <c r="O886" i="11"/>
  <c r="N886" i="11"/>
  <c r="E886" i="11"/>
  <c r="D886" i="11"/>
  <c r="B886" i="11"/>
  <c r="A886" i="11"/>
  <c r="O885" i="11"/>
  <c r="N885" i="11"/>
  <c r="E885" i="11"/>
  <c r="D885" i="11"/>
  <c r="B885" i="11"/>
  <c r="A885" i="11"/>
  <c r="O884" i="11"/>
  <c r="N884" i="11"/>
  <c r="E884" i="11"/>
  <c r="D884" i="11"/>
  <c r="B884" i="11"/>
  <c r="A884" i="11"/>
  <c r="O883" i="11"/>
  <c r="N883" i="11"/>
  <c r="E883" i="11"/>
  <c r="D883" i="11"/>
  <c r="B883" i="11"/>
  <c r="A883" i="11"/>
  <c r="O882" i="11"/>
  <c r="N882" i="11"/>
  <c r="E882" i="11"/>
  <c r="D882" i="11"/>
  <c r="B882" i="11"/>
  <c r="A882" i="11"/>
  <c r="O881" i="11"/>
  <c r="N881" i="11"/>
  <c r="E881" i="11"/>
  <c r="D881" i="11"/>
  <c r="B881" i="11"/>
  <c r="A881" i="11"/>
  <c r="O880" i="11"/>
  <c r="N880" i="11"/>
  <c r="E880" i="11"/>
  <c r="D880" i="11"/>
  <c r="B880" i="11"/>
  <c r="A880" i="11"/>
  <c r="O879" i="11"/>
  <c r="N879" i="11"/>
  <c r="E879" i="11"/>
  <c r="D879" i="11"/>
  <c r="B879" i="11"/>
  <c r="A879" i="11"/>
  <c r="O878" i="11"/>
  <c r="N878" i="11"/>
  <c r="E878" i="11"/>
  <c r="D878" i="11"/>
  <c r="B878" i="11"/>
  <c r="A878" i="11"/>
  <c r="O877" i="11"/>
  <c r="N877" i="11"/>
  <c r="E877" i="11"/>
  <c r="D877" i="11"/>
  <c r="B877" i="11"/>
  <c r="A877" i="11"/>
  <c r="O876" i="11"/>
  <c r="N876" i="11"/>
  <c r="E876" i="11"/>
  <c r="D876" i="11"/>
  <c r="B876" i="11"/>
  <c r="A876" i="11"/>
  <c r="O875" i="11"/>
  <c r="N875" i="11"/>
  <c r="E875" i="11"/>
  <c r="D875" i="11"/>
  <c r="B875" i="11"/>
  <c r="A875" i="11"/>
  <c r="O874" i="11"/>
  <c r="N874" i="11"/>
  <c r="E874" i="11"/>
  <c r="D874" i="11"/>
  <c r="B874" i="11"/>
  <c r="A874" i="11"/>
  <c r="O873" i="11"/>
  <c r="N873" i="11"/>
  <c r="E873" i="11"/>
  <c r="D873" i="11"/>
  <c r="B873" i="11"/>
  <c r="A873" i="11"/>
  <c r="O872" i="11"/>
  <c r="N872" i="11"/>
  <c r="E872" i="11"/>
  <c r="D872" i="11"/>
  <c r="B872" i="11"/>
  <c r="A872" i="11"/>
  <c r="O871" i="11"/>
  <c r="N871" i="11"/>
  <c r="E871" i="11"/>
  <c r="D871" i="11"/>
  <c r="B871" i="11"/>
  <c r="A871" i="11"/>
  <c r="O870" i="11"/>
  <c r="N870" i="11"/>
  <c r="E870" i="11"/>
  <c r="D870" i="11"/>
  <c r="B870" i="11"/>
  <c r="A870" i="11"/>
  <c r="O869" i="11"/>
  <c r="N869" i="11"/>
  <c r="E869" i="11"/>
  <c r="D869" i="11"/>
  <c r="B869" i="11"/>
  <c r="A869" i="11"/>
  <c r="O868" i="11"/>
  <c r="N868" i="11"/>
  <c r="E868" i="11"/>
  <c r="D868" i="11"/>
  <c r="B868" i="11"/>
  <c r="A868" i="11"/>
  <c r="O867" i="11"/>
  <c r="N867" i="11"/>
  <c r="E867" i="11"/>
  <c r="D867" i="11"/>
  <c r="B867" i="11"/>
  <c r="A867" i="11"/>
  <c r="O866" i="11"/>
  <c r="N866" i="11"/>
  <c r="E866" i="11"/>
  <c r="D866" i="11"/>
  <c r="B866" i="11"/>
  <c r="A866" i="11"/>
  <c r="O865" i="11"/>
  <c r="N865" i="11"/>
  <c r="E865" i="11"/>
  <c r="D865" i="11"/>
  <c r="B865" i="11"/>
  <c r="A865" i="11"/>
  <c r="O864" i="11"/>
  <c r="N864" i="11"/>
  <c r="E864" i="11"/>
  <c r="D864" i="11"/>
  <c r="B864" i="11"/>
  <c r="A864" i="11"/>
  <c r="O863" i="11"/>
  <c r="N863" i="11"/>
  <c r="E863" i="11"/>
  <c r="D863" i="11"/>
  <c r="B863" i="11"/>
  <c r="A863" i="11"/>
  <c r="O862" i="11"/>
  <c r="N862" i="11"/>
  <c r="E862" i="11"/>
  <c r="D862" i="11"/>
  <c r="B862" i="11"/>
  <c r="A862" i="11"/>
  <c r="O861" i="11"/>
  <c r="N861" i="11"/>
  <c r="E861" i="11"/>
  <c r="D861" i="11"/>
  <c r="B861" i="11"/>
  <c r="A861" i="11"/>
  <c r="O860" i="11"/>
  <c r="N860" i="11"/>
  <c r="E860" i="11"/>
  <c r="D860" i="11"/>
  <c r="B860" i="11"/>
  <c r="A860" i="11"/>
  <c r="O859" i="11"/>
  <c r="N859" i="11"/>
  <c r="E859" i="11"/>
  <c r="D859" i="11"/>
  <c r="B859" i="11"/>
  <c r="A859" i="11"/>
  <c r="O858" i="11"/>
  <c r="N858" i="11"/>
  <c r="E858" i="11"/>
  <c r="D858" i="11"/>
  <c r="B858" i="11"/>
  <c r="A858" i="11"/>
  <c r="O857" i="11"/>
  <c r="N857" i="11"/>
  <c r="E857" i="11"/>
  <c r="D857" i="11"/>
  <c r="B857" i="11"/>
  <c r="A857" i="11"/>
  <c r="O856" i="11"/>
  <c r="N856" i="11"/>
  <c r="E856" i="11"/>
  <c r="D856" i="11"/>
  <c r="B856" i="11"/>
  <c r="A856" i="11"/>
  <c r="O855" i="11"/>
  <c r="N855" i="11"/>
  <c r="E855" i="11"/>
  <c r="D855" i="11"/>
  <c r="B855" i="11"/>
  <c r="A855" i="11"/>
  <c r="O854" i="11"/>
  <c r="N854" i="11"/>
  <c r="E854" i="11"/>
  <c r="D854" i="11"/>
  <c r="B854" i="11"/>
  <c r="A854" i="11"/>
  <c r="O853" i="11"/>
  <c r="N853" i="11"/>
  <c r="E853" i="11"/>
  <c r="D853" i="11"/>
  <c r="B853" i="11"/>
  <c r="A853" i="11"/>
  <c r="O852" i="11"/>
  <c r="N852" i="11"/>
  <c r="E852" i="11"/>
  <c r="D852" i="11"/>
  <c r="B852" i="11"/>
  <c r="A852" i="11"/>
  <c r="O851" i="11"/>
  <c r="N851" i="11"/>
  <c r="E851" i="11"/>
  <c r="D851" i="11"/>
  <c r="B851" i="11"/>
  <c r="A851" i="11"/>
  <c r="O850" i="11"/>
  <c r="N850" i="11"/>
  <c r="E850" i="11"/>
  <c r="D850" i="11"/>
  <c r="B850" i="11"/>
  <c r="A850" i="11"/>
  <c r="O849" i="11"/>
  <c r="N849" i="11"/>
  <c r="E849" i="11"/>
  <c r="D849" i="11"/>
  <c r="B849" i="11"/>
  <c r="A849" i="11"/>
  <c r="O848" i="11"/>
  <c r="N848" i="11"/>
  <c r="E848" i="11"/>
  <c r="D848" i="11"/>
  <c r="B848" i="11"/>
  <c r="A848" i="11"/>
  <c r="O847" i="11"/>
  <c r="N847" i="11"/>
  <c r="E847" i="11"/>
  <c r="D847" i="11"/>
  <c r="B847" i="11"/>
  <c r="A847" i="11"/>
  <c r="O846" i="11"/>
  <c r="N846" i="11"/>
  <c r="E846" i="11"/>
  <c r="D846" i="11"/>
  <c r="B846" i="11"/>
  <c r="A846" i="11"/>
  <c r="O845" i="11"/>
  <c r="N845" i="11"/>
  <c r="E845" i="11"/>
  <c r="D845" i="11"/>
  <c r="B845" i="11"/>
  <c r="A845" i="11"/>
  <c r="O844" i="11"/>
  <c r="N844" i="11"/>
  <c r="E844" i="11"/>
  <c r="D844" i="11"/>
  <c r="B844" i="11"/>
  <c r="A844" i="11"/>
  <c r="O843" i="11"/>
  <c r="N843" i="11"/>
  <c r="E843" i="11"/>
  <c r="D843" i="11"/>
  <c r="B843" i="11"/>
  <c r="A843" i="11"/>
  <c r="O842" i="11"/>
  <c r="N842" i="11"/>
  <c r="E842" i="11"/>
  <c r="D842" i="11"/>
  <c r="B842" i="11"/>
  <c r="A842" i="11"/>
  <c r="O841" i="11"/>
  <c r="N841" i="11"/>
  <c r="E841" i="11"/>
  <c r="D841" i="11"/>
  <c r="B841" i="11"/>
  <c r="A841" i="11"/>
  <c r="O840" i="11"/>
  <c r="N840" i="11"/>
  <c r="E840" i="11"/>
  <c r="D840" i="11"/>
  <c r="B840" i="11"/>
  <c r="A840" i="11"/>
  <c r="O839" i="11"/>
  <c r="N839" i="11"/>
  <c r="E839" i="11"/>
  <c r="D839" i="11"/>
  <c r="B839" i="11"/>
  <c r="A839" i="11"/>
  <c r="O838" i="11"/>
  <c r="N838" i="11"/>
  <c r="E838" i="11"/>
  <c r="D838" i="11"/>
  <c r="B838" i="11"/>
  <c r="A838" i="11"/>
  <c r="O837" i="11"/>
  <c r="N837" i="11"/>
  <c r="E837" i="11"/>
  <c r="D837" i="11"/>
  <c r="B837" i="11"/>
  <c r="A837" i="11"/>
  <c r="O836" i="11"/>
  <c r="N836" i="11"/>
  <c r="E836" i="11"/>
  <c r="D836" i="11"/>
  <c r="B836" i="11"/>
  <c r="A836" i="11"/>
  <c r="O835" i="11"/>
  <c r="N835" i="11"/>
  <c r="E835" i="11"/>
  <c r="D835" i="11"/>
  <c r="B835" i="11"/>
  <c r="A835" i="11"/>
  <c r="O834" i="11"/>
  <c r="N834" i="11"/>
  <c r="E834" i="11"/>
  <c r="D834" i="11"/>
  <c r="B834" i="11"/>
  <c r="A834" i="11"/>
  <c r="O833" i="11"/>
  <c r="N833" i="11"/>
  <c r="E833" i="11"/>
  <c r="D833" i="11"/>
  <c r="B833" i="11"/>
  <c r="A833" i="11"/>
  <c r="O832" i="11"/>
  <c r="N832" i="11"/>
  <c r="E832" i="11"/>
  <c r="D832" i="11"/>
  <c r="B832" i="11"/>
  <c r="A832" i="11"/>
  <c r="O831" i="11"/>
  <c r="N831" i="11"/>
  <c r="E831" i="11"/>
  <c r="D831" i="11"/>
  <c r="B831" i="11"/>
  <c r="A831" i="11"/>
  <c r="O830" i="11"/>
  <c r="N830" i="11"/>
  <c r="E830" i="11"/>
  <c r="D830" i="11"/>
  <c r="B830" i="11"/>
  <c r="A830" i="11"/>
  <c r="O829" i="11"/>
  <c r="N829" i="11"/>
  <c r="E829" i="11"/>
  <c r="D829" i="11"/>
  <c r="B829" i="11"/>
  <c r="A829" i="11"/>
  <c r="O828" i="11"/>
  <c r="N828" i="11"/>
  <c r="E828" i="11"/>
  <c r="D828" i="11"/>
  <c r="B828" i="11"/>
  <c r="A828" i="11"/>
  <c r="O827" i="11"/>
  <c r="N827" i="11"/>
  <c r="E827" i="11"/>
  <c r="D827" i="11"/>
  <c r="B827" i="11"/>
  <c r="A827" i="11"/>
  <c r="O826" i="11"/>
  <c r="N826" i="11"/>
  <c r="E826" i="11"/>
  <c r="D826" i="11"/>
  <c r="B826" i="11"/>
  <c r="A826" i="11"/>
  <c r="O825" i="11"/>
  <c r="N825" i="11"/>
  <c r="E825" i="11"/>
  <c r="D825" i="11"/>
  <c r="B825" i="11"/>
  <c r="A825" i="11"/>
  <c r="O824" i="11"/>
  <c r="N824" i="11"/>
  <c r="E824" i="11"/>
  <c r="D824" i="11"/>
  <c r="B824" i="11"/>
  <c r="A824" i="11"/>
  <c r="O823" i="11"/>
  <c r="N823" i="11"/>
  <c r="E823" i="11"/>
  <c r="D823" i="11"/>
  <c r="B823" i="11"/>
  <c r="A823" i="11"/>
  <c r="O822" i="11"/>
  <c r="N822" i="11"/>
  <c r="E822" i="11"/>
  <c r="D822" i="11"/>
  <c r="B822" i="11"/>
  <c r="A822" i="11"/>
  <c r="O821" i="11"/>
  <c r="N821" i="11"/>
  <c r="E821" i="11"/>
  <c r="D821" i="11"/>
  <c r="B821" i="11"/>
  <c r="A821" i="11"/>
  <c r="O820" i="11"/>
  <c r="N820" i="11"/>
  <c r="E820" i="11"/>
  <c r="D820" i="11"/>
  <c r="B820" i="11"/>
  <c r="A820" i="11"/>
  <c r="O819" i="11"/>
  <c r="N819" i="11"/>
  <c r="E819" i="11"/>
  <c r="D819" i="11"/>
  <c r="B819" i="11"/>
  <c r="A819" i="11"/>
  <c r="O818" i="11"/>
  <c r="N818" i="11"/>
  <c r="E818" i="11"/>
  <c r="D818" i="11"/>
  <c r="B818" i="11"/>
  <c r="A818" i="11"/>
  <c r="O817" i="11"/>
  <c r="N817" i="11"/>
  <c r="E817" i="11"/>
  <c r="D817" i="11"/>
  <c r="B817" i="11"/>
  <c r="A817" i="11"/>
  <c r="O816" i="11"/>
  <c r="N816" i="11"/>
  <c r="E816" i="11"/>
  <c r="D816" i="11"/>
  <c r="B816" i="11"/>
  <c r="A816" i="11"/>
  <c r="O815" i="11"/>
  <c r="N815" i="11"/>
  <c r="E815" i="11"/>
  <c r="D815" i="11"/>
  <c r="B815" i="11"/>
  <c r="A815" i="11"/>
  <c r="O814" i="11"/>
  <c r="N814" i="11"/>
  <c r="E814" i="11"/>
  <c r="D814" i="11"/>
  <c r="B814" i="11"/>
  <c r="A814" i="11"/>
  <c r="O813" i="11"/>
  <c r="N813" i="11"/>
  <c r="E813" i="11"/>
  <c r="D813" i="11"/>
  <c r="B813" i="11"/>
  <c r="A813" i="11"/>
  <c r="O812" i="11"/>
  <c r="N812" i="11"/>
  <c r="E812" i="11"/>
  <c r="D812" i="11"/>
  <c r="B812" i="11"/>
  <c r="A812" i="11"/>
  <c r="O811" i="11"/>
  <c r="N811" i="11"/>
  <c r="E811" i="11"/>
  <c r="D811" i="11"/>
  <c r="B811" i="11"/>
  <c r="A811" i="11"/>
  <c r="O810" i="11"/>
  <c r="N810" i="11"/>
  <c r="E810" i="11"/>
  <c r="D810" i="11"/>
  <c r="B810" i="11"/>
  <c r="A810" i="11"/>
  <c r="O809" i="11"/>
  <c r="N809" i="11"/>
  <c r="E809" i="11"/>
  <c r="D809" i="11"/>
  <c r="B809" i="11"/>
  <c r="A809" i="11"/>
  <c r="O808" i="11"/>
  <c r="N808" i="11"/>
  <c r="E808" i="11"/>
  <c r="D808" i="11"/>
  <c r="B808" i="11"/>
  <c r="A808" i="11"/>
  <c r="O807" i="11"/>
  <c r="N807" i="11"/>
  <c r="E807" i="11"/>
  <c r="D807" i="11"/>
  <c r="B807" i="11"/>
  <c r="A807" i="11"/>
  <c r="O806" i="11"/>
  <c r="N806" i="11"/>
  <c r="E806" i="11"/>
  <c r="D806" i="11"/>
  <c r="B806" i="11"/>
  <c r="A806" i="11"/>
  <c r="O805" i="11"/>
  <c r="N805" i="11"/>
  <c r="E805" i="11"/>
  <c r="D805" i="11"/>
  <c r="B805" i="11"/>
  <c r="A805" i="11"/>
  <c r="O804" i="11"/>
  <c r="N804" i="11"/>
  <c r="E804" i="11"/>
  <c r="D804" i="11"/>
  <c r="B804" i="11"/>
  <c r="A804" i="11"/>
  <c r="O803" i="11"/>
  <c r="N803" i="11"/>
  <c r="E803" i="11"/>
  <c r="D803" i="11"/>
  <c r="B803" i="11"/>
  <c r="A803" i="11"/>
  <c r="O802" i="11"/>
  <c r="N802" i="11"/>
  <c r="E802" i="11"/>
  <c r="D802" i="11"/>
  <c r="B802" i="11"/>
  <c r="A802" i="11"/>
  <c r="O801" i="11"/>
  <c r="N801" i="11"/>
  <c r="E801" i="11"/>
  <c r="D801" i="11"/>
  <c r="B801" i="11"/>
  <c r="A801" i="11"/>
  <c r="O800" i="11"/>
  <c r="N800" i="11"/>
  <c r="E800" i="11"/>
  <c r="D800" i="11"/>
  <c r="B800" i="11"/>
  <c r="A800" i="11"/>
  <c r="O799" i="11"/>
  <c r="N799" i="11"/>
  <c r="E799" i="11"/>
  <c r="D799" i="11"/>
  <c r="B799" i="11"/>
  <c r="A799" i="11"/>
  <c r="O798" i="11"/>
  <c r="N798" i="11"/>
  <c r="E798" i="11"/>
  <c r="D798" i="11"/>
  <c r="B798" i="11"/>
  <c r="A798" i="11"/>
  <c r="O797" i="11"/>
  <c r="N797" i="11"/>
  <c r="E797" i="11"/>
  <c r="D797" i="11"/>
  <c r="B797" i="11"/>
  <c r="A797" i="11"/>
  <c r="O796" i="11"/>
  <c r="N796" i="11"/>
  <c r="E796" i="11"/>
  <c r="D796" i="11"/>
  <c r="B796" i="11"/>
  <c r="A796" i="11"/>
  <c r="O795" i="11"/>
  <c r="N795" i="11"/>
  <c r="E795" i="11"/>
  <c r="D795" i="11"/>
  <c r="B795" i="11"/>
  <c r="A795" i="11"/>
  <c r="O794" i="11"/>
  <c r="N794" i="11"/>
  <c r="E794" i="11"/>
  <c r="D794" i="11"/>
  <c r="B794" i="11"/>
  <c r="A794" i="11"/>
  <c r="O793" i="11"/>
  <c r="N793" i="11"/>
  <c r="E793" i="11"/>
  <c r="D793" i="11"/>
  <c r="B793" i="11"/>
  <c r="A793" i="11"/>
  <c r="O792" i="11"/>
  <c r="N792" i="11"/>
  <c r="E792" i="11"/>
  <c r="D792" i="11"/>
  <c r="B792" i="11"/>
  <c r="A792" i="11"/>
  <c r="O791" i="11"/>
  <c r="N791" i="11"/>
  <c r="E791" i="11"/>
  <c r="D791" i="11"/>
  <c r="B791" i="11"/>
  <c r="A791" i="11"/>
  <c r="O790" i="11"/>
  <c r="N790" i="11"/>
  <c r="E790" i="11"/>
  <c r="D790" i="11"/>
  <c r="B790" i="11"/>
  <c r="A790" i="11"/>
  <c r="O789" i="11"/>
  <c r="N789" i="11"/>
  <c r="E789" i="11"/>
  <c r="D789" i="11"/>
  <c r="B789" i="11"/>
  <c r="A789" i="11"/>
  <c r="O788" i="11"/>
  <c r="N788" i="11"/>
  <c r="E788" i="11"/>
  <c r="D788" i="11"/>
  <c r="B788" i="11"/>
  <c r="A788" i="11"/>
  <c r="O787" i="11"/>
  <c r="N787" i="11"/>
  <c r="E787" i="11"/>
  <c r="D787" i="11"/>
  <c r="B787" i="11"/>
  <c r="A787" i="11"/>
  <c r="O786" i="11"/>
  <c r="N786" i="11"/>
  <c r="E786" i="11"/>
  <c r="D786" i="11"/>
  <c r="B786" i="11"/>
  <c r="A786" i="11"/>
  <c r="O785" i="11"/>
  <c r="N785" i="11"/>
  <c r="E785" i="11"/>
  <c r="D785" i="11"/>
  <c r="B785" i="11"/>
  <c r="A785" i="11"/>
  <c r="O784" i="11"/>
  <c r="N784" i="11"/>
  <c r="E784" i="11"/>
  <c r="D784" i="11"/>
  <c r="B784" i="11"/>
  <c r="A784" i="11"/>
  <c r="O783" i="11"/>
  <c r="N783" i="11"/>
  <c r="E783" i="11"/>
  <c r="D783" i="11"/>
  <c r="B783" i="11"/>
  <c r="A783" i="11"/>
  <c r="O782" i="11"/>
  <c r="N782" i="11"/>
  <c r="E782" i="11"/>
  <c r="D782" i="11"/>
  <c r="B782" i="11"/>
  <c r="A782" i="11"/>
  <c r="O781" i="11"/>
  <c r="N781" i="11"/>
  <c r="E781" i="11"/>
  <c r="D781" i="11"/>
  <c r="B781" i="11"/>
  <c r="A781" i="11"/>
  <c r="O780" i="11"/>
  <c r="N780" i="11"/>
  <c r="E780" i="11"/>
  <c r="D780" i="11"/>
  <c r="B780" i="11"/>
  <c r="A780" i="11"/>
  <c r="O779" i="11"/>
  <c r="N779" i="11"/>
  <c r="E779" i="11"/>
  <c r="D779" i="11"/>
  <c r="B779" i="11"/>
  <c r="A779" i="11"/>
  <c r="O778" i="11"/>
  <c r="N778" i="11"/>
  <c r="E778" i="11"/>
  <c r="D778" i="11"/>
  <c r="B778" i="11"/>
  <c r="A778" i="11"/>
  <c r="O777" i="11"/>
  <c r="N777" i="11"/>
  <c r="E777" i="11"/>
  <c r="D777" i="11"/>
  <c r="B777" i="11"/>
  <c r="A777" i="11"/>
  <c r="O776" i="11"/>
  <c r="N776" i="11"/>
  <c r="E776" i="11"/>
  <c r="D776" i="11"/>
  <c r="B776" i="11"/>
  <c r="A776" i="11"/>
  <c r="O775" i="11"/>
  <c r="N775" i="11"/>
  <c r="E775" i="11"/>
  <c r="D775" i="11"/>
  <c r="B775" i="11"/>
  <c r="A775" i="11"/>
  <c r="O774" i="11"/>
  <c r="N774" i="11"/>
  <c r="E774" i="11"/>
  <c r="D774" i="11"/>
  <c r="B774" i="11"/>
  <c r="A774" i="11"/>
  <c r="O773" i="11"/>
  <c r="N773" i="11"/>
  <c r="E773" i="11"/>
  <c r="D773" i="11"/>
  <c r="B773" i="11"/>
  <c r="A773" i="11"/>
  <c r="O772" i="11"/>
  <c r="N772" i="11"/>
  <c r="E772" i="11"/>
  <c r="D772" i="11"/>
  <c r="B772" i="11"/>
  <c r="A772" i="11"/>
  <c r="O771" i="11"/>
  <c r="N771" i="11"/>
  <c r="E771" i="11"/>
  <c r="D771" i="11"/>
  <c r="B771" i="11"/>
  <c r="A771" i="11"/>
  <c r="O770" i="11"/>
  <c r="N770" i="11"/>
  <c r="E770" i="11"/>
  <c r="D770" i="11"/>
  <c r="B770" i="11"/>
  <c r="A770" i="11"/>
  <c r="O769" i="11"/>
  <c r="N769" i="11"/>
  <c r="E769" i="11"/>
  <c r="D769" i="11"/>
  <c r="B769" i="11"/>
  <c r="A769" i="11"/>
  <c r="O768" i="11"/>
  <c r="N768" i="11"/>
  <c r="E768" i="11"/>
  <c r="D768" i="11"/>
  <c r="B768" i="11"/>
  <c r="A768" i="11"/>
  <c r="O767" i="11"/>
  <c r="N767" i="11"/>
  <c r="E767" i="11"/>
  <c r="D767" i="11"/>
  <c r="B767" i="11"/>
  <c r="A767" i="11"/>
  <c r="O766" i="11"/>
  <c r="N766" i="11"/>
  <c r="E766" i="11"/>
  <c r="D766" i="11"/>
  <c r="B766" i="11"/>
  <c r="A766" i="11"/>
  <c r="O765" i="11"/>
  <c r="N765" i="11"/>
  <c r="E765" i="11"/>
  <c r="D765" i="11"/>
  <c r="B765" i="11"/>
  <c r="A765" i="11"/>
  <c r="O764" i="11"/>
  <c r="N764" i="11"/>
  <c r="E764" i="11"/>
  <c r="D764" i="11"/>
  <c r="B764" i="11"/>
  <c r="A764" i="11"/>
  <c r="O763" i="11"/>
  <c r="N763" i="11"/>
  <c r="E763" i="11"/>
  <c r="D763" i="11"/>
  <c r="B763" i="11"/>
  <c r="A763" i="11"/>
  <c r="O762" i="11"/>
  <c r="N762" i="11"/>
  <c r="E762" i="11"/>
  <c r="D762" i="11"/>
  <c r="B762" i="11"/>
  <c r="A762" i="11"/>
  <c r="O761" i="11"/>
  <c r="N761" i="11"/>
  <c r="E761" i="11"/>
  <c r="D761" i="11"/>
  <c r="B761" i="11"/>
  <c r="A761" i="11"/>
  <c r="O760" i="11"/>
  <c r="N760" i="11"/>
  <c r="E760" i="11"/>
  <c r="D760" i="11"/>
  <c r="B760" i="11"/>
  <c r="A760" i="11"/>
  <c r="O759" i="11"/>
  <c r="N759" i="11"/>
  <c r="E759" i="11"/>
  <c r="D759" i="11"/>
  <c r="B759" i="11"/>
  <c r="A759" i="11"/>
  <c r="O758" i="11"/>
  <c r="N758" i="11"/>
  <c r="E758" i="11"/>
  <c r="D758" i="11"/>
  <c r="B758" i="11"/>
  <c r="A758" i="11"/>
  <c r="O757" i="11"/>
  <c r="N757" i="11"/>
  <c r="E757" i="11"/>
  <c r="D757" i="11"/>
  <c r="B757" i="11"/>
  <c r="A757" i="11"/>
  <c r="O756" i="11"/>
  <c r="N756" i="11"/>
  <c r="E756" i="11"/>
  <c r="D756" i="11"/>
  <c r="B756" i="11"/>
  <c r="A756" i="11"/>
  <c r="O755" i="11"/>
  <c r="N755" i="11"/>
  <c r="E755" i="11"/>
  <c r="D755" i="11"/>
  <c r="B755" i="11"/>
  <c r="A755" i="11"/>
  <c r="O754" i="11"/>
  <c r="N754" i="11"/>
  <c r="E754" i="11"/>
  <c r="D754" i="11"/>
  <c r="B754" i="11"/>
  <c r="A754" i="11"/>
  <c r="O753" i="11"/>
  <c r="N753" i="11"/>
  <c r="E753" i="11"/>
  <c r="D753" i="11"/>
  <c r="B753" i="11"/>
  <c r="A753" i="11"/>
  <c r="O752" i="11"/>
  <c r="N752" i="11"/>
  <c r="E752" i="11"/>
  <c r="D752" i="11"/>
  <c r="B752" i="11"/>
  <c r="A752" i="11"/>
  <c r="O751" i="11"/>
  <c r="N751" i="11"/>
  <c r="E751" i="11"/>
  <c r="D751" i="11"/>
  <c r="B751" i="11"/>
  <c r="A751" i="11"/>
  <c r="O750" i="11"/>
  <c r="N750" i="11"/>
  <c r="E750" i="11"/>
  <c r="D750" i="11"/>
  <c r="B750" i="11"/>
  <c r="A750" i="11"/>
  <c r="O749" i="11"/>
  <c r="N749" i="11"/>
  <c r="E749" i="11"/>
  <c r="D749" i="11"/>
  <c r="B749" i="11"/>
  <c r="A749" i="11"/>
  <c r="O748" i="11"/>
  <c r="N748" i="11"/>
  <c r="E748" i="11"/>
  <c r="D748" i="11"/>
  <c r="B748" i="11"/>
  <c r="A748" i="11"/>
  <c r="O747" i="11"/>
  <c r="N747" i="11"/>
  <c r="E747" i="11"/>
  <c r="D747" i="11"/>
  <c r="B747" i="11"/>
  <c r="A747" i="11"/>
  <c r="O746" i="11"/>
  <c r="N746" i="11"/>
  <c r="E746" i="11"/>
  <c r="D746" i="11"/>
  <c r="B746" i="11"/>
  <c r="A746" i="11"/>
  <c r="O745" i="11"/>
  <c r="N745" i="11"/>
  <c r="E745" i="11"/>
  <c r="D745" i="11"/>
  <c r="B745" i="11"/>
  <c r="A745" i="11"/>
  <c r="O744" i="11"/>
  <c r="N744" i="11"/>
  <c r="E744" i="11"/>
  <c r="D744" i="11"/>
  <c r="B744" i="11"/>
  <c r="A744" i="11"/>
  <c r="O743" i="11"/>
  <c r="N743" i="11"/>
  <c r="E743" i="11"/>
  <c r="D743" i="11"/>
  <c r="B743" i="11"/>
  <c r="A743" i="11"/>
  <c r="O742" i="11"/>
  <c r="N742" i="11"/>
  <c r="E742" i="11"/>
  <c r="D742" i="11"/>
  <c r="B742" i="11"/>
  <c r="A742" i="11"/>
  <c r="O741" i="11"/>
  <c r="N741" i="11"/>
  <c r="E741" i="11"/>
  <c r="D741" i="11"/>
  <c r="B741" i="11"/>
  <c r="A741" i="11"/>
  <c r="O740" i="11"/>
  <c r="N740" i="11"/>
  <c r="E740" i="11"/>
  <c r="D740" i="11"/>
  <c r="B740" i="11"/>
  <c r="A740" i="11"/>
  <c r="O739" i="11"/>
  <c r="N739" i="11"/>
  <c r="E739" i="11"/>
  <c r="D739" i="11"/>
  <c r="B739" i="11"/>
  <c r="A739" i="11"/>
  <c r="O738" i="11"/>
  <c r="N738" i="11"/>
  <c r="E738" i="11"/>
  <c r="D738" i="11"/>
  <c r="B738" i="11"/>
  <c r="A738" i="11"/>
  <c r="O737" i="11"/>
  <c r="N737" i="11"/>
  <c r="E737" i="11"/>
  <c r="D737" i="11"/>
  <c r="B737" i="11"/>
  <c r="A737" i="11"/>
  <c r="O736" i="11"/>
  <c r="N736" i="11"/>
  <c r="E736" i="11"/>
  <c r="D736" i="11"/>
  <c r="B736" i="11"/>
  <c r="A736" i="11"/>
  <c r="O735" i="11"/>
  <c r="N735" i="11"/>
  <c r="E735" i="11"/>
  <c r="D735" i="11"/>
  <c r="B735" i="11"/>
  <c r="A735" i="11"/>
  <c r="O734" i="11"/>
  <c r="N734" i="11"/>
  <c r="E734" i="11"/>
  <c r="D734" i="11"/>
  <c r="B734" i="11"/>
  <c r="A734" i="11"/>
  <c r="O733" i="11"/>
  <c r="N733" i="11"/>
  <c r="E733" i="11"/>
  <c r="D733" i="11"/>
  <c r="B733" i="11"/>
  <c r="A733" i="11"/>
  <c r="O732" i="11"/>
  <c r="N732" i="11"/>
  <c r="E732" i="11"/>
  <c r="D732" i="11"/>
  <c r="B732" i="11"/>
  <c r="A732" i="11"/>
  <c r="O731" i="11"/>
  <c r="N731" i="11"/>
  <c r="E731" i="11"/>
  <c r="D731" i="11"/>
  <c r="B731" i="11"/>
  <c r="A731" i="11"/>
  <c r="O730" i="11"/>
  <c r="N730" i="11"/>
  <c r="E730" i="11"/>
  <c r="D730" i="11"/>
  <c r="B730" i="11"/>
  <c r="A730" i="11"/>
  <c r="O729" i="11"/>
  <c r="N729" i="11"/>
  <c r="E729" i="11"/>
  <c r="D729" i="11"/>
  <c r="B729" i="11"/>
  <c r="A729" i="11"/>
  <c r="O728" i="11"/>
  <c r="N728" i="11"/>
  <c r="E728" i="11"/>
  <c r="D728" i="11"/>
  <c r="B728" i="11"/>
  <c r="A728" i="11"/>
  <c r="O727" i="11"/>
  <c r="N727" i="11"/>
  <c r="E727" i="11"/>
  <c r="D727" i="11"/>
  <c r="B727" i="11"/>
  <c r="A727" i="11"/>
  <c r="O726" i="11"/>
  <c r="N726" i="11"/>
  <c r="E726" i="11"/>
  <c r="D726" i="11"/>
  <c r="B726" i="11"/>
  <c r="A726" i="11"/>
  <c r="O725" i="11"/>
  <c r="N725" i="11"/>
  <c r="E725" i="11"/>
  <c r="D725" i="11"/>
  <c r="B725" i="11"/>
  <c r="A725" i="11"/>
  <c r="O724" i="11"/>
  <c r="N724" i="11"/>
  <c r="E724" i="11"/>
  <c r="D724" i="11"/>
  <c r="B724" i="11"/>
  <c r="A724" i="11"/>
  <c r="O723" i="11"/>
  <c r="N723" i="11"/>
  <c r="E723" i="11"/>
  <c r="D723" i="11"/>
  <c r="B723" i="11"/>
  <c r="A723" i="11"/>
  <c r="O722" i="11"/>
  <c r="N722" i="11"/>
  <c r="E722" i="11"/>
  <c r="D722" i="11"/>
  <c r="B722" i="11"/>
  <c r="A722" i="11"/>
  <c r="O721" i="11"/>
  <c r="N721" i="11"/>
  <c r="E721" i="11"/>
  <c r="D721" i="11"/>
  <c r="B721" i="11"/>
  <c r="A721" i="11"/>
  <c r="O720" i="11"/>
  <c r="N720" i="11"/>
  <c r="E720" i="11"/>
  <c r="D720" i="11"/>
  <c r="B720" i="11"/>
  <c r="A720" i="11"/>
  <c r="O719" i="11"/>
  <c r="N719" i="11"/>
  <c r="E719" i="11"/>
  <c r="D719" i="11"/>
  <c r="B719" i="11"/>
  <c r="A719" i="11"/>
  <c r="O718" i="11"/>
  <c r="N718" i="11"/>
  <c r="E718" i="11"/>
  <c r="D718" i="11"/>
  <c r="B718" i="11"/>
  <c r="A718" i="11"/>
  <c r="O717" i="11"/>
  <c r="N717" i="11"/>
  <c r="E717" i="11"/>
  <c r="D717" i="11"/>
  <c r="B717" i="11"/>
  <c r="A717" i="11"/>
  <c r="O716" i="11"/>
  <c r="N716" i="11"/>
  <c r="E716" i="11"/>
  <c r="D716" i="11"/>
  <c r="B716" i="11"/>
  <c r="A716" i="11"/>
  <c r="O715" i="11"/>
  <c r="N715" i="11"/>
  <c r="E715" i="11"/>
  <c r="D715" i="11"/>
  <c r="B715" i="11"/>
  <c r="A715" i="11"/>
  <c r="O714" i="11"/>
  <c r="N714" i="11"/>
  <c r="E714" i="11"/>
  <c r="D714" i="11"/>
  <c r="B714" i="11"/>
  <c r="A714" i="11"/>
  <c r="O713" i="11"/>
  <c r="N713" i="11"/>
  <c r="E713" i="11"/>
  <c r="D713" i="11"/>
  <c r="B713" i="11"/>
  <c r="A713" i="11"/>
  <c r="O712" i="11"/>
  <c r="N712" i="11"/>
  <c r="E712" i="11"/>
  <c r="D712" i="11"/>
  <c r="B712" i="11"/>
  <c r="A712" i="11"/>
  <c r="O711" i="11"/>
  <c r="N711" i="11"/>
  <c r="E711" i="11"/>
  <c r="D711" i="11"/>
  <c r="B711" i="11"/>
  <c r="A711" i="11"/>
  <c r="O710" i="11"/>
  <c r="N710" i="11"/>
  <c r="E710" i="11"/>
  <c r="D710" i="11"/>
  <c r="B710" i="11"/>
  <c r="A710" i="11"/>
  <c r="O709" i="11"/>
  <c r="N709" i="11"/>
  <c r="E709" i="11"/>
  <c r="D709" i="11"/>
  <c r="B709" i="11"/>
  <c r="A709" i="11"/>
  <c r="O708" i="11"/>
  <c r="N708" i="11"/>
  <c r="E708" i="11"/>
  <c r="D708" i="11"/>
  <c r="B708" i="11"/>
  <c r="A708" i="11"/>
  <c r="O707" i="11"/>
  <c r="N707" i="11"/>
  <c r="E707" i="11"/>
  <c r="D707" i="11"/>
  <c r="B707" i="11"/>
  <c r="A707" i="11"/>
  <c r="O706" i="11"/>
  <c r="N706" i="11"/>
  <c r="E706" i="11"/>
  <c r="D706" i="11"/>
  <c r="B706" i="11"/>
  <c r="A706" i="11"/>
  <c r="O705" i="11"/>
  <c r="N705" i="11"/>
  <c r="E705" i="11"/>
  <c r="D705" i="11"/>
  <c r="B705" i="11"/>
  <c r="A705" i="11"/>
  <c r="O704" i="11"/>
  <c r="N704" i="11"/>
  <c r="E704" i="11"/>
  <c r="D704" i="11"/>
  <c r="B704" i="11"/>
  <c r="A704" i="11"/>
  <c r="O703" i="11"/>
  <c r="N703" i="11"/>
  <c r="E703" i="11"/>
  <c r="D703" i="11"/>
  <c r="B703" i="11"/>
  <c r="A703" i="11"/>
  <c r="O702" i="11"/>
  <c r="N702" i="11"/>
  <c r="E702" i="11"/>
  <c r="D702" i="11"/>
  <c r="B702" i="11"/>
  <c r="A702" i="11"/>
  <c r="O701" i="11"/>
  <c r="N701" i="11"/>
  <c r="E701" i="11"/>
  <c r="D701" i="11"/>
  <c r="B701" i="11"/>
  <c r="A701" i="11"/>
  <c r="O700" i="11"/>
  <c r="N700" i="11"/>
  <c r="E700" i="11"/>
  <c r="D700" i="11"/>
  <c r="B700" i="11"/>
  <c r="A700" i="11"/>
  <c r="O699" i="11"/>
  <c r="N699" i="11"/>
  <c r="E699" i="11"/>
  <c r="D699" i="11"/>
  <c r="B699" i="11"/>
  <c r="A699" i="11"/>
  <c r="O698" i="11"/>
  <c r="N698" i="11"/>
  <c r="E698" i="11"/>
  <c r="D698" i="11"/>
  <c r="B698" i="11"/>
  <c r="A698" i="11"/>
  <c r="O697" i="11"/>
  <c r="N697" i="11"/>
  <c r="E697" i="11"/>
  <c r="D697" i="11"/>
  <c r="B697" i="11"/>
  <c r="A697" i="11"/>
  <c r="O696" i="11"/>
  <c r="N696" i="11"/>
  <c r="E696" i="11"/>
  <c r="D696" i="11"/>
  <c r="B696" i="11"/>
  <c r="A696" i="11"/>
  <c r="O695" i="11"/>
  <c r="N695" i="11"/>
  <c r="E695" i="11"/>
  <c r="D695" i="11"/>
  <c r="B695" i="11"/>
  <c r="A695" i="11"/>
  <c r="O694" i="11"/>
  <c r="N694" i="11"/>
  <c r="E694" i="11"/>
  <c r="D694" i="11"/>
  <c r="B694" i="11"/>
  <c r="A694" i="11"/>
  <c r="O693" i="11"/>
  <c r="N693" i="11"/>
  <c r="E693" i="11"/>
  <c r="D693" i="11"/>
  <c r="B693" i="11"/>
  <c r="A693" i="11"/>
  <c r="O692" i="11"/>
  <c r="N692" i="11"/>
  <c r="E692" i="11"/>
  <c r="D692" i="11"/>
  <c r="B692" i="11"/>
  <c r="A692" i="11"/>
  <c r="O691" i="11"/>
  <c r="N691" i="11"/>
  <c r="E691" i="11"/>
  <c r="D691" i="11"/>
  <c r="B691" i="11"/>
  <c r="A691" i="11"/>
  <c r="O690" i="11"/>
  <c r="N690" i="11"/>
  <c r="E690" i="11"/>
  <c r="D690" i="11"/>
  <c r="B690" i="11"/>
  <c r="A690" i="11"/>
  <c r="O689" i="11"/>
  <c r="N689" i="11"/>
  <c r="E689" i="11"/>
  <c r="D689" i="11"/>
  <c r="B689" i="11"/>
  <c r="A689" i="11"/>
  <c r="O688" i="11"/>
  <c r="N688" i="11"/>
  <c r="E688" i="11"/>
  <c r="D688" i="11"/>
  <c r="B688" i="11"/>
  <c r="A688" i="11"/>
  <c r="O687" i="11"/>
  <c r="N687" i="11"/>
  <c r="E687" i="11"/>
  <c r="D687" i="11"/>
  <c r="B687" i="11"/>
  <c r="A687" i="11"/>
  <c r="O686" i="11"/>
  <c r="N686" i="11"/>
  <c r="E686" i="11"/>
  <c r="D686" i="11"/>
  <c r="B686" i="11"/>
  <c r="A686" i="11"/>
  <c r="O685" i="11"/>
  <c r="N685" i="11"/>
  <c r="E685" i="11"/>
  <c r="D685" i="11"/>
  <c r="B685" i="11"/>
  <c r="A685" i="11"/>
  <c r="O684" i="11"/>
  <c r="N684" i="11"/>
  <c r="E684" i="11"/>
  <c r="D684" i="11"/>
  <c r="B684" i="11"/>
  <c r="A684" i="11"/>
  <c r="O683" i="11"/>
  <c r="N683" i="11"/>
  <c r="E683" i="11"/>
  <c r="D683" i="11"/>
  <c r="B683" i="11"/>
  <c r="A683" i="11"/>
  <c r="O682" i="11"/>
  <c r="N682" i="11"/>
  <c r="E682" i="11"/>
  <c r="D682" i="11"/>
  <c r="B682" i="11"/>
  <c r="A682" i="11"/>
  <c r="O681" i="11"/>
  <c r="N681" i="11"/>
  <c r="E681" i="11"/>
  <c r="D681" i="11"/>
  <c r="B681" i="11"/>
  <c r="A681" i="11"/>
  <c r="O680" i="11"/>
  <c r="N680" i="11"/>
  <c r="E680" i="11"/>
  <c r="D680" i="11"/>
  <c r="B680" i="11"/>
  <c r="A680" i="11"/>
  <c r="O679" i="11"/>
  <c r="N679" i="11"/>
  <c r="E679" i="11"/>
  <c r="D679" i="11"/>
  <c r="B679" i="11"/>
  <c r="A679" i="11"/>
  <c r="O678" i="11"/>
  <c r="N678" i="11"/>
  <c r="E678" i="11"/>
  <c r="D678" i="11"/>
  <c r="B678" i="11"/>
  <c r="A678" i="11"/>
  <c r="O677" i="11"/>
  <c r="N677" i="11"/>
  <c r="E677" i="11"/>
  <c r="D677" i="11"/>
  <c r="B677" i="11"/>
  <c r="A677" i="11"/>
  <c r="O676" i="11"/>
  <c r="N676" i="11"/>
  <c r="E676" i="11"/>
  <c r="D676" i="11"/>
  <c r="B676" i="11"/>
  <c r="A676" i="11"/>
  <c r="O675" i="11"/>
  <c r="N675" i="11"/>
  <c r="E675" i="11"/>
  <c r="D675" i="11"/>
  <c r="B675" i="11"/>
  <c r="A675" i="11"/>
  <c r="O674" i="11"/>
  <c r="N674" i="11"/>
  <c r="E674" i="11"/>
  <c r="D674" i="11"/>
  <c r="B674" i="11"/>
  <c r="A674" i="11"/>
  <c r="O673" i="11"/>
  <c r="N673" i="11"/>
  <c r="E673" i="11"/>
  <c r="D673" i="11"/>
  <c r="B673" i="11"/>
  <c r="A673" i="11"/>
  <c r="O672" i="11"/>
  <c r="N672" i="11"/>
  <c r="E672" i="11"/>
  <c r="D672" i="11"/>
  <c r="B672" i="11"/>
  <c r="A672" i="11"/>
  <c r="O671" i="11"/>
  <c r="N671" i="11"/>
  <c r="E671" i="11"/>
  <c r="D671" i="11"/>
  <c r="B671" i="11"/>
  <c r="A671" i="11"/>
  <c r="O670" i="11"/>
  <c r="N670" i="11"/>
  <c r="E670" i="11"/>
  <c r="D670" i="11"/>
  <c r="B670" i="11"/>
  <c r="A670" i="11"/>
  <c r="O669" i="11"/>
  <c r="N669" i="11"/>
  <c r="E669" i="11"/>
  <c r="D669" i="11"/>
  <c r="B669" i="11"/>
  <c r="A669" i="11"/>
  <c r="O668" i="11"/>
  <c r="N668" i="11"/>
  <c r="E668" i="11"/>
  <c r="D668" i="11"/>
  <c r="B668" i="11"/>
  <c r="A668" i="11"/>
  <c r="O667" i="11"/>
  <c r="N667" i="11"/>
  <c r="E667" i="11"/>
  <c r="D667" i="11"/>
  <c r="B667" i="11"/>
  <c r="A667" i="11"/>
  <c r="O666" i="11"/>
  <c r="N666" i="11"/>
  <c r="E666" i="11"/>
  <c r="D666" i="11"/>
  <c r="B666" i="11"/>
  <c r="A666" i="11"/>
  <c r="O665" i="11"/>
  <c r="N665" i="11"/>
  <c r="E665" i="11"/>
  <c r="D665" i="11"/>
  <c r="B665" i="11"/>
  <c r="A665" i="11"/>
  <c r="O664" i="11"/>
  <c r="N664" i="11"/>
  <c r="E664" i="11"/>
  <c r="D664" i="11"/>
  <c r="B664" i="11"/>
  <c r="A664" i="11"/>
  <c r="O663" i="11"/>
  <c r="N663" i="11"/>
  <c r="E663" i="11"/>
  <c r="D663" i="11"/>
  <c r="B663" i="11"/>
  <c r="A663" i="11"/>
  <c r="O662" i="11"/>
  <c r="N662" i="11"/>
  <c r="E662" i="11"/>
  <c r="D662" i="11"/>
  <c r="B662" i="11"/>
  <c r="A662" i="11"/>
  <c r="O661" i="11"/>
  <c r="N661" i="11"/>
  <c r="E661" i="11"/>
  <c r="D661" i="11"/>
  <c r="B661" i="11"/>
  <c r="A661" i="11"/>
  <c r="O660" i="11"/>
  <c r="N660" i="11"/>
  <c r="E660" i="11"/>
  <c r="D660" i="11"/>
  <c r="B660" i="11"/>
  <c r="A660" i="11"/>
  <c r="O659" i="11"/>
  <c r="N659" i="11"/>
  <c r="E659" i="11"/>
  <c r="D659" i="11"/>
  <c r="B659" i="11"/>
  <c r="A659" i="11"/>
  <c r="O658" i="11"/>
  <c r="N658" i="11"/>
  <c r="E658" i="11"/>
  <c r="D658" i="11"/>
  <c r="B658" i="11"/>
  <c r="A658" i="11"/>
  <c r="O657" i="11"/>
  <c r="N657" i="11"/>
  <c r="E657" i="11"/>
  <c r="D657" i="11"/>
  <c r="B657" i="11"/>
  <c r="A657" i="11"/>
  <c r="O656" i="11"/>
  <c r="N656" i="11"/>
  <c r="E656" i="11"/>
  <c r="D656" i="11"/>
  <c r="B656" i="11"/>
  <c r="A656" i="11"/>
  <c r="O655" i="11"/>
  <c r="N655" i="11"/>
  <c r="E655" i="11"/>
  <c r="D655" i="11"/>
  <c r="B655" i="11"/>
  <c r="A655" i="11"/>
  <c r="O654" i="11"/>
  <c r="N654" i="11"/>
  <c r="E654" i="11"/>
  <c r="D654" i="11"/>
  <c r="B654" i="11"/>
  <c r="A654" i="11"/>
  <c r="O653" i="11"/>
  <c r="N653" i="11"/>
  <c r="E653" i="11"/>
  <c r="D653" i="11"/>
  <c r="B653" i="11"/>
  <c r="A653" i="11"/>
  <c r="O652" i="11"/>
  <c r="N652" i="11"/>
  <c r="E652" i="11"/>
  <c r="D652" i="11"/>
  <c r="B652" i="11"/>
  <c r="A652" i="11"/>
  <c r="O651" i="11"/>
  <c r="N651" i="11"/>
  <c r="E651" i="11"/>
  <c r="D651" i="11"/>
  <c r="B651" i="11"/>
  <c r="A651" i="11"/>
  <c r="O650" i="11"/>
  <c r="N650" i="11"/>
  <c r="E650" i="11"/>
  <c r="D650" i="11"/>
  <c r="B650" i="11"/>
  <c r="A650" i="11"/>
  <c r="O649" i="11"/>
  <c r="N649" i="11"/>
  <c r="E649" i="11"/>
  <c r="D649" i="11"/>
  <c r="B649" i="11"/>
  <c r="A649" i="11"/>
  <c r="O648" i="11"/>
  <c r="N648" i="11"/>
  <c r="E648" i="11"/>
  <c r="D648" i="11"/>
  <c r="B648" i="11"/>
  <c r="A648" i="11"/>
  <c r="O647" i="11"/>
  <c r="N647" i="11"/>
  <c r="E647" i="11"/>
  <c r="D647" i="11"/>
  <c r="B647" i="11"/>
  <c r="A647" i="11"/>
  <c r="O646" i="11"/>
  <c r="N646" i="11"/>
  <c r="E646" i="11"/>
  <c r="D646" i="11"/>
  <c r="B646" i="11"/>
  <c r="A646" i="11"/>
  <c r="O645" i="11"/>
  <c r="N645" i="11"/>
  <c r="E645" i="11"/>
  <c r="D645" i="11"/>
  <c r="B645" i="11"/>
  <c r="A645" i="11"/>
  <c r="O644" i="11"/>
  <c r="N644" i="11"/>
  <c r="E644" i="11"/>
  <c r="D644" i="11"/>
  <c r="B644" i="11"/>
  <c r="A644" i="11"/>
  <c r="O643" i="11"/>
  <c r="N643" i="11"/>
  <c r="E643" i="11"/>
  <c r="D643" i="11"/>
  <c r="B643" i="11"/>
  <c r="A643" i="11"/>
  <c r="O642" i="11"/>
  <c r="N642" i="11"/>
  <c r="E642" i="11"/>
  <c r="D642" i="11"/>
  <c r="B642" i="11"/>
  <c r="A642" i="11"/>
  <c r="O641" i="11"/>
  <c r="N641" i="11"/>
  <c r="E641" i="11"/>
  <c r="D641" i="11"/>
  <c r="B641" i="11"/>
  <c r="A641" i="11"/>
  <c r="O640" i="11"/>
  <c r="N640" i="11"/>
  <c r="E640" i="11"/>
  <c r="D640" i="11"/>
  <c r="B640" i="11"/>
  <c r="A640" i="11"/>
  <c r="O639" i="11"/>
  <c r="N639" i="11"/>
  <c r="E639" i="11"/>
  <c r="D639" i="11"/>
  <c r="B639" i="11"/>
  <c r="A639" i="11"/>
  <c r="O638" i="11"/>
  <c r="N638" i="11"/>
  <c r="E638" i="11"/>
  <c r="D638" i="11"/>
  <c r="B638" i="11"/>
  <c r="A638" i="11"/>
  <c r="O637" i="11"/>
  <c r="N637" i="11"/>
  <c r="E637" i="11"/>
  <c r="D637" i="11"/>
  <c r="B637" i="11"/>
  <c r="A637" i="11"/>
  <c r="O636" i="11"/>
  <c r="N636" i="11"/>
  <c r="E636" i="11"/>
  <c r="D636" i="11"/>
  <c r="B636" i="11"/>
  <c r="A636" i="11"/>
  <c r="O635" i="11"/>
  <c r="N635" i="11"/>
  <c r="E635" i="11"/>
  <c r="D635" i="11"/>
  <c r="B635" i="11"/>
  <c r="A635" i="11"/>
  <c r="O634" i="11"/>
  <c r="N634" i="11"/>
  <c r="E634" i="11"/>
  <c r="D634" i="11"/>
  <c r="B634" i="11"/>
  <c r="A634" i="11"/>
  <c r="O633" i="11"/>
  <c r="N633" i="11"/>
  <c r="E633" i="11"/>
  <c r="D633" i="11"/>
  <c r="B633" i="11"/>
  <c r="A633" i="11"/>
  <c r="O632" i="11"/>
  <c r="N632" i="11"/>
  <c r="E632" i="11"/>
  <c r="D632" i="11"/>
  <c r="B632" i="11"/>
  <c r="A632" i="11"/>
  <c r="O631" i="11"/>
  <c r="N631" i="11"/>
  <c r="E631" i="11"/>
  <c r="D631" i="11"/>
  <c r="B631" i="11"/>
  <c r="A631" i="11"/>
  <c r="O630" i="11"/>
  <c r="N630" i="11"/>
  <c r="E630" i="11"/>
  <c r="D630" i="11"/>
  <c r="B630" i="11"/>
  <c r="A630" i="11"/>
  <c r="O629" i="11"/>
  <c r="N629" i="11"/>
  <c r="E629" i="11"/>
  <c r="D629" i="11"/>
  <c r="B629" i="11"/>
  <c r="A629" i="11"/>
  <c r="O628" i="11"/>
  <c r="N628" i="11"/>
  <c r="E628" i="11"/>
  <c r="D628" i="11"/>
  <c r="B628" i="11"/>
  <c r="A628" i="11"/>
  <c r="O627" i="11"/>
  <c r="N627" i="11"/>
  <c r="E627" i="11"/>
  <c r="D627" i="11"/>
  <c r="B627" i="11"/>
  <c r="A627" i="11"/>
  <c r="O626" i="11"/>
  <c r="N626" i="11"/>
  <c r="E626" i="11"/>
  <c r="D626" i="11"/>
  <c r="B626" i="11"/>
  <c r="A626" i="11"/>
  <c r="O625" i="11"/>
  <c r="N625" i="11"/>
  <c r="E625" i="11"/>
  <c r="D625" i="11"/>
  <c r="B625" i="11"/>
  <c r="A625" i="11"/>
  <c r="O624" i="11"/>
  <c r="N624" i="11"/>
  <c r="E624" i="11"/>
  <c r="D624" i="11"/>
  <c r="B624" i="11"/>
  <c r="A624" i="11"/>
  <c r="O623" i="11"/>
  <c r="N623" i="11"/>
  <c r="E623" i="11"/>
  <c r="D623" i="11"/>
  <c r="B623" i="11"/>
  <c r="A623" i="11"/>
  <c r="O622" i="11"/>
  <c r="N622" i="11"/>
  <c r="E622" i="11"/>
  <c r="D622" i="11"/>
  <c r="B622" i="11"/>
  <c r="A622" i="11"/>
  <c r="O621" i="11"/>
  <c r="N621" i="11"/>
  <c r="E621" i="11"/>
  <c r="D621" i="11"/>
  <c r="B621" i="11"/>
  <c r="A621" i="11"/>
  <c r="O620" i="11"/>
  <c r="N620" i="11"/>
  <c r="E620" i="11"/>
  <c r="D620" i="11"/>
  <c r="B620" i="11"/>
  <c r="A620" i="11"/>
  <c r="O619" i="11"/>
  <c r="N619" i="11"/>
  <c r="E619" i="11"/>
  <c r="D619" i="11"/>
  <c r="B619" i="11"/>
  <c r="A619" i="11"/>
  <c r="O618" i="11"/>
  <c r="N618" i="11"/>
  <c r="E618" i="11"/>
  <c r="D618" i="11"/>
  <c r="B618" i="11"/>
  <c r="A618" i="11"/>
  <c r="O617" i="11"/>
  <c r="N617" i="11"/>
  <c r="E617" i="11"/>
  <c r="D617" i="11"/>
  <c r="B617" i="11"/>
  <c r="A617" i="11"/>
  <c r="O616" i="11"/>
  <c r="N616" i="11"/>
  <c r="E616" i="11"/>
  <c r="D616" i="11"/>
  <c r="B616" i="11"/>
  <c r="A616" i="11"/>
  <c r="O615" i="11"/>
  <c r="N615" i="11"/>
  <c r="E615" i="11"/>
  <c r="D615" i="11"/>
  <c r="B615" i="11"/>
  <c r="A615" i="11"/>
  <c r="O614" i="11"/>
  <c r="N614" i="11"/>
  <c r="E614" i="11"/>
  <c r="D614" i="11"/>
  <c r="B614" i="11"/>
  <c r="A614" i="11"/>
  <c r="O613" i="11"/>
  <c r="N613" i="11"/>
  <c r="E613" i="11"/>
  <c r="D613" i="11"/>
  <c r="B613" i="11"/>
  <c r="A613" i="11"/>
  <c r="O612" i="11"/>
  <c r="N612" i="11"/>
  <c r="E612" i="11"/>
  <c r="D612" i="11"/>
  <c r="B612" i="11"/>
  <c r="A612" i="11"/>
  <c r="O611" i="11"/>
  <c r="N611" i="11"/>
  <c r="E611" i="11"/>
  <c r="D611" i="11"/>
  <c r="B611" i="11"/>
  <c r="A611" i="11"/>
  <c r="O610" i="11"/>
  <c r="N610" i="11"/>
  <c r="E610" i="11"/>
  <c r="D610" i="11"/>
  <c r="B610" i="11"/>
  <c r="A610" i="11"/>
  <c r="O609" i="11"/>
  <c r="N609" i="11"/>
  <c r="E609" i="11"/>
  <c r="D609" i="11"/>
  <c r="B609" i="11"/>
  <c r="A609" i="11"/>
  <c r="O608" i="11"/>
  <c r="N608" i="11"/>
  <c r="E608" i="11"/>
  <c r="D608" i="11"/>
  <c r="B608" i="11"/>
  <c r="A608" i="11"/>
  <c r="O607" i="11"/>
  <c r="N607" i="11"/>
  <c r="E607" i="11"/>
  <c r="D607" i="11"/>
  <c r="B607" i="11"/>
  <c r="A607" i="11"/>
  <c r="O606" i="11"/>
  <c r="N606" i="11"/>
  <c r="E606" i="11"/>
  <c r="D606" i="11"/>
  <c r="B606" i="11"/>
  <c r="A606" i="11"/>
  <c r="O605" i="11"/>
  <c r="N605" i="11"/>
  <c r="E605" i="11"/>
  <c r="D605" i="11"/>
  <c r="B605" i="11"/>
  <c r="A605" i="11"/>
  <c r="O604" i="11"/>
  <c r="N604" i="11"/>
  <c r="E604" i="11"/>
  <c r="D604" i="11"/>
  <c r="B604" i="11"/>
  <c r="A604" i="11"/>
  <c r="O603" i="11"/>
  <c r="N603" i="11"/>
  <c r="E603" i="11"/>
  <c r="D603" i="11"/>
  <c r="B603" i="11"/>
  <c r="A603" i="11"/>
  <c r="O602" i="11"/>
  <c r="N602" i="11"/>
  <c r="E602" i="11"/>
  <c r="D602" i="11"/>
  <c r="B602" i="11"/>
  <c r="A602" i="11"/>
  <c r="O601" i="11"/>
  <c r="N601" i="11"/>
  <c r="E601" i="11"/>
  <c r="D601" i="11"/>
  <c r="B601" i="11"/>
  <c r="A601" i="11"/>
  <c r="O600" i="11"/>
  <c r="N600" i="11"/>
  <c r="E600" i="11"/>
  <c r="D600" i="11"/>
  <c r="B600" i="11"/>
  <c r="A600" i="11"/>
  <c r="O599" i="11"/>
  <c r="N599" i="11"/>
  <c r="E599" i="11"/>
  <c r="D599" i="11"/>
  <c r="B599" i="11"/>
  <c r="A599" i="11"/>
  <c r="O598" i="11"/>
  <c r="N598" i="11"/>
  <c r="E598" i="11"/>
  <c r="D598" i="11"/>
  <c r="B598" i="11"/>
  <c r="A598" i="11"/>
  <c r="O597" i="11"/>
  <c r="N597" i="11"/>
  <c r="E597" i="11"/>
  <c r="D597" i="11"/>
  <c r="B597" i="11"/>
  <c r="A597" i="11"/>
  <c r="O596" i="11"/>
  <c r="N596" i="11"/>
  <c r="E596" i="11"/>
  <c r="D596" i="11"/>
  <c r="B596" i="11"/>
  <c r="A596" i="11"/>
  <c r="O595" i="11"/>
  <c r="N595" i="11"/>
  <c r="E595" i="11"/>
  <c r="D595" i="11"/>
  <c r="B595" i="11"/>
  <c r="A595" i="11"/>
  <c r="O594" i="11"/>
  <c r="N594" i="11"/>
  <c r="E594" i="11"/>
  <c r="D594" i="11"/>
  <c r="B594" i="11"/>
  <c r="A594" i="11"/>
  <c r="O593" i="11"/>
  <c r="N593" i="11"/>
  <c r="E593" i="11"/>
  <c r="D593" i="11"/>
  <c r="B593" i="11"/>
  <c r="A593" i="11"/>
  <c r="O592" i="11"/>
  <c r="N592" i="11"/>
  <c r="E592" i="11"/>
  <c r="D592" i="11"/>
  <c r="B592" i="11"/>
  <c r="A592" i="11"/>
  <c r="O591" i="11"/>
  <c r="N591" i="11"/>
  <c r="E591" i="11"/>
  <c r="D591" i="11"/>
  <c r="B591" i="11"/>
  <c r="A591" i="11"/>
  <c r="O590" i="11"/>
  <c r="N590" i="11"/>
  <c r="E590" i="11"/>
  <c r="D590" i="11"/>
  <c r="B590" i="11"/>
  <c r="A590" i="11"/>
  <c r="O589" i="11"/>
  <c r="N589" i="11"/>
  <c r="E589" i="11"/>
  <c r="D589" i="11"/>
  <c r="B589" i="11"/>
  <c r="A589" i="11"/>
  <c r="O588" i="11"/>
  <c r="N588" i="11"/>
  <c r="E588" i="11"/>
  <c r="D588" i="11"/>
  <c r="B588" i="11"/>
  <c r="A588" i="11"/>
  <c r="O587" i="11"/>
  <c r="N587" i="11"/>
  <c r="E587" i="11"/>
  <c r="D587" i="11"/>
  <c r="B587" i="11"/>
  <c r="A587" i="11"/>
  <c r="O586" i="11"/>
  <c r="N586" i="11"/>
  <c r="E586" i="11"/>
  <c r="D586" i="11"/>
  <c r="B586" i="11"/>
  <c r="A586" i="11"/>
  <c r="O585" i="11"/>
  <c r="N585" i="11"/>
  <c r="E585" i="11"/>
  <c r="D585" i="11"/>
  <c r="B585" i="11"/>
  <c r="A585" i="11"/>
  <c r="O584" i="11"/>
  <c r="N584" i="11"/>
  <c r="E584" i="11"/>
  <c r="D584" i="11"/>
  <c r="B584" i="11"/>
  <c r="A584" i="11"/>
  <c r="O583" i="11"/>
  <c r="N583" i="11"/>
  <c r="E583" i="11"/>
  <c r="D583" i="11"/>
  <c r="B583" i="11"/>
  <c r="A583" i="11"/>
  <c r="O582" i="11"/>
  <c r="N582" i="11"/>
  <c r="E582" i="11"/>
  <c r="D582" i="11"/>
  <c r="B582" i="11"/>
  <c r="A582" i="11"/>
  <c r="O581" i="11"/>
  <c r="N581" i="11"/>
  <c r="E581" i="11"/>
  <c r="D581" i="11"/>
  <c r="B581" i="11"/>
  <c r="A581" i="11"/>
  <c r="O580" i="11"/>
  <c r="N580" i="11"/>
  <c r="E580" i="11"/>
  <c r="D580" i="11"/>
  <c r="B580" i="11"/>
  <c r="A580" i="11"/>
  <c r="O579" i="11"/>
  <c r="N579" i="11"/>
  <c r="E579" i="11"/>
  <c r="D579" i="11"/>
  <c r="B579" i="11"/>
  <c r="A579" i="11"/>
  <c r="O578" i="11"/>
  <c r="N578" i="11"/>
  <c r="E578" i="11"/>
  <c r="D578" i="11"/>
  <c r="B578" i="11"/>
  <c r="A578" i="11"/>
  <c r="O577" i="11"/>
  <c r="N577" i="11"/>
  <c r="E577" i="11"/>
  <c r="D577" i="11"/>
  <c r="B577" i="11"/>
  <c r="A577" i="11"/>
  <c r="O576" i="11"/>
  <c r="N576" i="11"/>
  <c r="E576" i="11"/>
  <c r="D576" i="11"/>
  <c r="B576" i="11"/>
  <c r="A576" i="11"/>
  <c r="O575" i="11"/>
  <c r="N575" i="11"/>
  <c r="E575" i="11"/>
  <c r="D575" i="11"/>
  <c r="B575" i="11"/>
  <c r="A575" i="11"/>
  <c r="O574" i="11"/>
  <c r="N574" i="11"/>
  <c r="E574" i="11"/>
  <c r="D574" i="11"/>
  <c r="B574" i="11"/>
  <c r="A574" i="11"/>
  <c r="O573" i="11"/>
  <c r="N573" i="11"/>
  <c r="E573" i="11"/>
  <c r="D573" i="11"/>
  <c r="B573" i="11"/>
  <c r="A573" i="11"/>
  <c r="O572" i="11"/>
  <c r="N572" i="11"/>
  <c r="E572" i="11"/>
  <c r="D572" i="11"/>
  <c r="B572" i="11"/>
  <c r="A572" i="11"/>
  <c r="O571" i="11"/>
  <c r="N571" i="11"/>
  <c r="E571" i="11"/>
  <c r="D571" i="11"/>
  <c r="B571" i="11"/>
  <c r="A571" i="11"/>
  <c r="O570" i="11"/>
  <c r="N570" i="11"/>
  <c r="E570" i="11"/>
  <c r="D570" i="11"/>
  <c r="B570" i="11"/>
  <c r="A570" i="11"/>
  <c r="O569" i="11"/>
  <c r="N569" i="11"/>
  <c r="E569" i="11"/>
  <c r="D569" i="11"/>
  <c r="B569" i="11"/>
  <c r="A569" i="11"/>
  <c r="O568" i="11"/>
  <c r="N568" i="11"/>
  <c r="E568" i="11"/>
  <c r="D568" i="11"/>
  <c r="B568" i="11"/>
  <c r="A568" i="11"/>
  <c r="O567" i="11"/>
  <c r="N567" i="11"/>
  <c r="E567" i="11"/>
  <c r="D567" i="11"/>
  <c r="B567" i="11"/>
  <c r="A567" i="11"/>
  <c r="O566" i="11"/>
  <c r="N566" i="11"/>
  <c r="E566" i="11"/>
  <c r="D566" i="11"/>
  <c r="B566" i="11"/>
  <c r="A566" i="11"/>
  <c r="O565" i="11"/>
  <c r="N565" i="11"/>
  <c r="E565" i="11"/>
  <c r="D565" i="11"/>
  <c r="B565" i="11"/>
  <c r="A565" i="11"/>
  <c r="O564" i="11"/>
  <c r="N564" i="11"/>
  <c r="E564" i="11"/>
  <c r="D564" i="11"/>
  <c r="B564" i="11"/>
  <c r="A564" i="11"/>
  <c r="O563" i="11"/>
  <c r="N563" i="11"/>
  <c r="E563" i="11"/>
  <c r="D563" i="11"/>
  <c r="B563" i="11"/>
  <c r="A563" i="11"/>
  <c r="O562" i="11"/>
  <c r="N562" i="11"/>
  <c r="E562" i="11"/>
  <c r="D562" i="11"/>
  <c r="B562" i="11"/>
  <c r="A562" i="11"/>
  <c r="O561" i="11"/>
  <c r="N561" i="11"/>
  <c r="E561" i="11"/>
  <c r="D561" i="11"/>
  <c r="B561" i="11"/>
  <c r="A561" i="11"/>
  <c r="O560" i="11"/>
  <c r="N560" i="11"/>
  <c r="E560" i="11"/>
  <c r="D560" i="11"/>
  <c r="B560" i="11"/>
  <c r="A560" i="11"/>
  <c r="O559" i="11"/>
  <c r="N559" i="11"/>
  <c r="E559" i="11"/>
  <c r="D559" i="11"/>
  <c r="B559" i="11"/>
  <c r="A559" i="11"/>
  <c r="O558" i="11"/>
  <c r="N558" i="11"/>
  <c r="E558" i="11"/>
  <c r="D558" i="11"/>
  <c r="B558" i="11"/>
  <c r="A558" i="11"/>
  <c r="O557" i="11"/>
  <c r="N557" i="11"/>
  <c r="E557" i="11"/>
  <c r="D557" i="11"/>
  <c r="B557" i="11"/>
  <c r="A557" i="11"/>
  <c r="O556" i="11"/>
  <c r="N556" i="11"/>
  <c r="E556" i="11"/>
  <c r="D556" i="11"/>
  <c r="B556" i="11"/>
  <c r="A556" i="11"/>
  <c r="O555" i="11"/>
  <c r="N555" i="11"/>
  <c r="E555" i="11"/>
  <c r="D555" i="11"/>
  <c r="B555" i="11"/>
  <c r="A555" i="11"/>
  <c r="O554" i="11"/>
  <c r="N554" i="11"/>
  <c r="E554" i="11"/>
  <c r="D554" i="11"/>
  <c r="B554" i="11"/>
  <c r="A554" i="11"/>
  <c r="O553" i="11"/>
  <c r="N553" i="11"/>
  <c r="E553" i="11"/>
  <c r="D553" i="11"/>
  <c r="B553" i="11"/>
  <c r="A553" i="11"/>
  <c r="O552" i="11"/>
  <c r="N552" i="11"/>
  <c r="E552" i="11"/>
  <c r="D552" i="11"/>
  <c r="B552" i="11"/>
  <c r="A552" i="11"/>
  <c r="O551" i="11"/>
  <c r="N551" i="11"/>
  <c r="E551" i="11"/>
  <c r="D551" i="11"/>
  <c r="B551" i="11"/>
  <c r="A551" i="11"/>
  <c r="O550" i="11"/>
  <c r="N550" i="11"/>
  <c r="E550" i="11"/>
  <c r="D550" i="11"/>
  <c r="B550" i="11"/>
  <c r="A550" i="11"/>
  <c r="O549" i="11"/>
  <c r="N549" i="11"/>
  <c r="E549" i="11"/>
  <c r="D549" i="11"/>
  <c r="B549" i="11"/>
  <c r="A549" i="11"/>
  <c r="O548" i="11"/>
  <c r="N548" i="11"/>
  <c r="E548" i="11"/>
  <c r="D548" i="11"/>
  <c r="B548" i="11"/>
  <c r="A548" i="11"/>
  <c r="O547" i="11"/>
  <c r="N547" i="11"/>
  <c r="E547" i="11"/>
  <c r="D547" i="11"/>
  <c r="B547" i="11"/>
  <c r="A547" i="11"/>
  <c r="O546" i="11"/>
  <c r="N546" i="11"/>
  <c r="E546" i="11"/>
  <c r="D546" i="11"/>
  <c r="B546" i="11"/>
  <c r="A546" i="11"/>
  <c r="O545" i="11"/>
  <c r="N545" i="11"/>
  <c r="E545" i="11"/>
  <c r="D545" i="11"/>
  <c r="B545" i="11"/>
  <c r="A545" i="11"/>
  <c r="O544" i="11"/>
  <c r="N544" i="11"/>
  <c r="E544" i="11"/>
  <c r="D544" i="11"/>
  <c r="B544" i="11"/>
  <c r="A544" i="11"/>
  <c r="O543" i="11"/>
  <c r="N543" i="11"/>
  <c r="E543" i="11"/>
  <c r="D543" i="11"/>
  <c r="B543" i="11"/>
  <c r="A543" i="11"/>
  <c r="O542" i="11"/>
  <c r="N542" i="11"/>
  <c r="E542" i="11"/>
  <c r="D542" i="11"/>
  <c r="B542" i="11"/>
  <c r="A542" i="11"/>
  <c r="O541" i="11"/>
  <c r="N541" i="11"/>
  <c r="E541" i="11"/>
  <c r="D541" i="11"/>
  <c r="B541" i="11"/>
  <c r="A541" i="11"/>
  <c r="O540" i="11"/>
  <c r="N540" i="11"/>
  <c r="E540" i="11"/>
  <c r="D540" i="11"/>
  <c r="B540" i="11"/>
  <c r="A540" i="11"/>
  <c r="O539" i="11"/>
  <c r="N539" i="11"/>
  <c r="E539" i="11"/>
  <c r="D539" i="11"/>
  <c r="B539" i="11"/>
  <c r="A539" i="11"/>
  <c r="O538" i="11"/>
  <c r="N538" i="11"/>
  <c r="E538" i="11"/>
  <c r="D538" i="11"/>
  <c r="B538" i="11"/>
  <c r="A538" i="11"/>
  <c r="O537" i="11"/>
  <c r="N537" i="11"/>
  <c r="E537" i="11"/>
  <c r="D537" i="11"/>
  <c r="B537" i="11"/>
  <c r="A537" i="11"/>
  <c r="O536" i="11"/>
  <c r="N536" i="11"/>
  <c r="E536" i="11"/>
  <c r="D536" i="11"/>
  <c r="B536" i="11"/>
  <c r="A536" i="11"/>
  <c r="O535" i="11"/>
  <c r="N535" i="11"/>
  <c r="E535" i="11"/>
  <c r="D535" i="11"/>
  <c r="B535" i="11"/>
  <c r="A535" i="11"/>
  <c r="O534" i="11"/>
  <c r="N534" i="11"/>
  <c r="E534" i="11"/>
  <c r="D534" i="11"/>
  <c r="B534" i="11"/>
  <c r="A534" i="11"/>
  <c r="O533" i="11"/>
  <c r="N533" i="11"/>
  <c r="E533" i="11"/>
  <c r="D533" i="11"/>
  <c r="B533" i="11"/>
  <c r="A533" i="11"/>
  <c r="O532" i="11"/>
  <c r="N532" i="11"/>
  <c r="E532" i="11"/>
  <c r="D532" i="11"/>
  <c r="B532" i="11"/>
  <c r="A532" i="11"/>
  <c r="O531" i="11"/>
  <c r="N531" i="11"/>
  <c r="E531" i="11"/>
  <c r="D531" i="11"/>
  <c r="B531" i="11"/>
  <c r="A531" i="11"/>
  <c r="O530" i="11"/>
  <c r="N530" i="11"/>
  <c r="E530" i="11"/>
  <c r="D530" i="11"/>
  <c r="B530" i="11"/>
  <c r="A530" i="11"/>
  <c r="O529" i="11"/>
  <c r="N529" i="11"/>
  <c r="E529" i="11"/>
  <c r="D529" i="11"/>
  <c r="B529" i="11"/>
  <c r="A529" i="11"/>
  <c r="O528" i="11"/>
  <c r="N528" i="11"/>
  <c r="E528" i="11"/>
  <c r="D528" i="11"/>
  <c r="B528" i="11"/>
  <c r="A528" i="11"/>
  <c r="O527" i="11"/>
  <c r="N527" i="11"/>
  <c r="E527" i="11"/>
  <c r="D527" i="11"/>
  <c r="B527" i="11"/>
  <c r="A527" i="11"/>
  <c r="O526" i="11"/>
  <c r="N526" i="11"/>
  <c r="E526" i="11"/>
  <c r="D526" i="11"/>
  <c r="B526" i="11"/>
  <c r="A526" i="11"/>
  <c r="O525" i="11"/>
  <c r="N525" i="11"/>
  <c r="E525" i="11"/>
  <c r="D525" i="11"/>
  <c r="B525" i="11"/>
  <c r="A525" i="11"/>
  <c r="O524" i="11"/>
  <c r="N524" i="11"/>
  <c r="E524" i="11"/>
  <c r="D524" i="11"/>
  <c r="B524" i="11"/>
  <c r="A524" i="11"/>
  <c r="O523" i="11"/>
  <c r="N523" i="11"/>
  <c r="E523" i="11"/>
  <c r="D523" i="11"/>
  <c r="B523" i="11"/>
  <c r="A523" i="11"/>
  <c r="O522" i="11"/>
  <c r="N522" i="11"/>
  <c r="E522" i="11"/>
  <c r="D522" i="11"/>
  <c r="B522" i="11"/>
  <c r="A522" i="11"/>
  <c r="O521" i="11"/>
  <c r="N521" i="11"/>
  <c r="E521" i="11"/>
  <c r="D521" i="11"/>
  <c r="B521" i="11"/>
  <c r="A521" i="11"/>
  <c r="O520" i="11"/>
  <c r="N520" i="11"/>
  <c r="E520" i="11"/>
  <c r="D520" i="11"/>
  <c r="B520" i="11"/>
  <c r="A520" i="11"/>
  <c r="O519" i="11"/>
  <c r="N519" i="11"/>
  <c r="E519" i="11"/>
  <c r="D519" i="11"/>
  <c r="B519" i="11"/>
  <c r="A519" i="11"/>
  <c r="O518" i="11"/>
  <c r="N518" i="11"/>
  <c r="E518" i="11"/>
  <c r="D518" i="11"/>
  <c r="B518" i="11"/>
  <c r="A518" i="11"/>
  <c r="O517" i="11"/>
  <c r="N517" i="11"/>
  <c r="E517" i="11"/>
  <c r="D517" i="11"/>
  <c r="B517" i="11"/>
  <c r="A517" i="11"/>
  <c r="O516" i="11"/>
  <c r="N516" i="11"/>
  <c r="E516" i="11"/>
  <c r="D516" i="11"/>
  <c r="B516" i="11"/>
  <c r="A516" i="11"/>
  <c r="O515" i="11"/>
  <c r="N515" i="11"/>
  <c r="E515" i="11"/>
  <c r="D515" i="11"/>
  <c r="B515" i="11"/>
  <c r="A515" i="11"/>
  <c r="O514" i="11"/>
  <c r="N514" i="11"/>
  <c r="E514" i="11"/>
  <c r="D514" i="11"/>
  <c r="B514" i="11"/>
  <c r="A514" i="11"/>
  <c r="O513" i="11"/>
  <c r="N513" i="11"/>
  <c r="E513" i="11"/>
  <c r="D513" i="11"/>
  <c r="B513" i="11"/>
  <c r="A513" i="11"/>
  <c r="O512" i="11"/>
  <c r="N512" i="11"/>
  <c r="E512" i="11"/>
  <c r="D512" i="11"/>
  <c r="B512" i="11"/>
  <c r="A512" i="11"/>
  <c r="O511" i="11"/>
  <c r="N511" i="11"/>
  <c r="E511" i="11"/>
  <c r="D511" i="11"/>
  <c r="B511" i="11"/>
  <c r="A511" i="11"/>
  <c r="O510" i="11"/>
  <c r="N510" i="11"/>
  <c r="E510" i="11"/>
  <c r="D510" i="11"/>
  <c r="B510" i="11"/>
  <c r="A510" i="11"/>
  <c r="O509" i="11"/>
  <c r="N509" i="11"/>
  <c r="E509" i="11"/>
  <c r="D509" i="11"/>
  <c r="B509" i="11"/>
  <c r="A509" i="11"/>
  <c r="O508" i="11"/>
  <c r="N508" i="11"/>
  <c r="E508" i="11"/>
  <c r="D508" i="11"/>
  <c r="B508" i="11"/>
  <c r="A508" i="11"/>
  <c r="O507" i="11"/>
  <c r="N507" i="11"/>
  <c r="E507" i="11"/>
  <c r="D507" i="11"/>
  <c r="B507" i="11"/>
  <c r="A507" i="11"/>
  <c r="O506" i="11"/>
  <c r="N506" i="11"/>
  <c r="E506" i="11"/>
  <c r="D506" i="11"/>
  <c r="B506" i="11"/>
  <c r="A506" i="11"/>
  <c r="O505" i="11"/>
  <c r="N505" i="11"/>
  <c r="E505" i="11"/>
  <c r="D505" i="11"/>
  <c r="B505" i="11"/>
  <c r="A505" i="11"/>
  <c r="O504" i="11"/>
  <c r="N504" i="11"/>
  <c r="E504" i="11"/>
  <c r="D504" i="11"/>
  <c r="B504" i="11"/>
  <c r="A504" i="11"/>
  <c r="O503" i="11"/>
  <c r="N503" i="11"/>
  <c r="E503" i="11"/>
  <c r="D503" i="11"/>
  <c r="B503" i="11"/>
  <c r="A503" i="11"/>
  <c r="O502" i="11"/>
  <c r="N502" i="11"/>
  <c r="E502" i="11"/>
  <c r="D502" i="11"/>
  <c r="B502" i="11"/>
  <c r="A502" i="11"/>
  <c r="O501" i="11"/>
  <c r="N501" i="11"/>
  <c r="E501" i="11"/>
  <c r="D501" i="11"/>
  <c r="B501" i="11"/>
  <c r="A501" i="11"/>
  <c r="O500" i="11"/>
  <c r="N500" i="11"/>
  <c r="E500" i="11"/>
  <c r="D500" i="11"/>
  <c r="B500" i="11"/>
  <c r="A500" i="11"/>
  <c r="O499" i="11"/>
  <c r="N499" i="11"/>
  <c r="E499" i="11"/>
  <c r="D499" i="11"/>
  <c r="B499" i="11"/>
  <c r="A499" i="11"/>
  <c r="O498" i="11"/>
  <c r="N498" i="11"/>
  <c r="E498" i="11"/>
  <c r="D498" i="11"/>
  <c r="B498" i="11"/>
  <c r="A498" i="11"/>
  <c r="O497" i="11"/>
  <c r="N497" i="11"/>
  <c r="E497" i="11"/>
  <c r="D497" i="11"/>
  <c r="B497" i="11"/>
  <c r="A497" i="11"/>
  <c r="O496" i="11"/>
  <c r="N496" i="11"/>
  <c r="E496" i="11"/>
  <c r="D496" i="11"/>
  <c r="B496" i="11"/>
  <c r="A496" i="11"/>
  <c r="O495" i="11"/>
  <c r="N495" i="11"/>
  <c r="E495" i="11"/>
  <c r="D495" i="11"/>
  <c r="B495" i="11"/>
  <c r="A495" i="11"/>
  <c r="O494" i="11"/>
  <c r="N494" i="11"/>
  <c r="E494" i="11"/>
  <c r="D494" i="11"/>
  <c r="B494" i="11"/>
  <c r="A494" i="11"/>
  <c r="O493" i="11"/>
  <c r="N493" i="11"/>
  <c r="E493" i="11"/>
  <c r="D493" i="11"/>
  <c r="B493" i="11"/>
  <c r="A493" i="11"/>
  <c r="O492" i="11"/>
  <c r="N492" i="11"/>
  <c r="E492" i="11"/>
  <c r="D492" i="11"/>
  <c r="B492" i="11"/>
  <c r="A492" i="11"/>
  <c r="O491" i="11"/>
  <c r="N491" i="11"/>
  <c r="E491" i="11"/>
  <c r="D491" i="11"/>
  <c r="B491" i="11"/>
  <c r="A491" i="11"/>
  <c r="O490" i="11"/>
  <c r="N490" i="11"/>
  <c r="E490" i="11"/>
  <c r="D490" i="11"/>
  <c r="B490" i="11"/>
  <c r="A490" i="11"/>
  <c r="O489" i="11"/>
  <c r="N489" i="11"/>
  <c r="E489" i="11"/>
  <c r="D489" i="11"/>
  <c r="B489" i="11"/>
  <c r="A489" i="11"/>
  <c r="O488" i="11"/>
  <c r="N488" i="11"/>
  <c r="E488" i="11"/>
  <c r="D488" i="11"/>
  <c r="B488" i="11"/>
  <c r="A488" i="11"/>
  <c r="O487" i="11"/>
  <c r="N487" i="11"/>
  <c r="E487" i="11"/>
  <c r="D487" i="11"/>
  <c r="B487" i="11"/>
  <c r="A487" i="11"/>
  <c r="O486" i="11"/>
  <c r="N486" i="11"/>
  <c r="E486" i="11"/>
  <c r="D486" i="11"/>
  <c r="B486" i="11"/>
  <c r="A486" i="11"/>
  <c r="O485" i="11"/>
  <c r="N485" i="11"/>
  <c r="E485" i="11"/>
  <c r="D485" i="11"/>
  <c r="B485" i="11"/>
  <c r="A485" i="11"/>
  <c r="O484" i="11"/>
  <c r="N484" i="11"/>
  <c r="E484" i="11"/>
  <c r="D484" i="11"/>
  <c r="B484" i="11"/>
  <c r="A484" i="11"/>
  <c r="O483" i="11"/>
  <c r="N483" i="11"/>
  <c r="E483" i="11"/>
  <c r="D483" i="11"/>
  <c r="B483" i="11"/>
  <c r="A483" i="11"/>
  <c r="O482" i="11"/>
  <c r="N482" i="11"/>
  <c r="E482" i="11"/>
  <c r="D482" i="11"/>
  <c r="B482" i="11"/>
  <c r="A482" i="11"/>
  <c r="O481" i="11"/>
  <c r="N481" i="11"/>
  <c r="E481" i="11"/>
  <c r="D481" i="11"/>
  <c r="B481" i="11"/>
  <c r="A481" i="11"/>
  <c r="O480" i="11"/>
  <c r="N480" i="11"/>
  <c r="E480" i="11"/>
  <c r="D480" i="11"/>
  <c r="B480" i="11"/>
  <c r="A480" i="11"/>
  <c r="O479" i="11"/>
  <c r="N479" i="11"/>
  <c r="E479" i="11"/>
  <c r="D479" i="11"/>
  <c r="B479" i="11"/>
  <c r="A479" i="11"/>
  <c r="O478" i="11"/>
  <c r="N478" i="11"/>
  <c r="E478" i="11"/>
  <c r="D478" i="11"/>
  <c r="B478" i="11"/>
  <c r="A478" i="11"/>
  <c r="O477" i="11"/>
  <c r="N477" i="11"/>
  <c r="E477" i="11"/>
  <c r="D477" i="11"/>
  <c r="B477" i="11"/>
  <c r="A477" i="11"/>
  <c r="O476" i="11"/>
  <c r="N476" i="11"/>
  <c r="E476" i="11"/>
  <c r="D476" i="11"/>
  <c r="B476" i="11"/>
  <c r="A476" i="11"/>
  <c r="O475" i="11"/>
  <c r="N475" i="11"/>
  <c r="E475" i="11"/>
  <c r="D475" i="11"/>
  <c r="B475" i="11"/>
  <c r="A475" i="11"/>
  <c r="O474" i="11"/>
  <c r="N474" i="11"/>
  <c r="E474" i="11"/>
  <c r="D474" i="11"/>
  <c r="B474" i="11"/>
  <c r="A474" i="11"/>
  <c r="O473" i="11"/>
  <c r="N473" i="11"/>
  <c r="E473" i="11"/>
  <c r="D473" i="11"/>
  <c r="B473" i="11"/>
  <c r="A473" i="11"/>
  <c r="O472" i="11"/>
  <c r="N472" i="11"/>
  <c r="E472" i="11"/>
  <c r="D472" i="11"/>
  <c r="B472" i="11"/>
  <c r="A472" i="11"/>
  <c r="O471" i="11"/>
  <c r="N471" i="11"/>
  <c r="E471" i="11"/>
  <c r="D471" i="11"/>
  <c r="B471" i="11"/>
  <c r="A471" i="11"/>
  <c r="O470" i="11"/>
  <c r="N470" i="11"/>
  <c r="E470" i="11"/>
  <c r="D470" i="11"/>
  <c r="B470" i="11"/>
  <c r="A470" i="11"/>
  <c r="O469" i="11"/>
  <c r="N469" i="11"/>
  <c r="E469" i="11"/>
  <c r="D469" i="11"/>
  <c r="B469" i="11"/>
  <c r="A469" i="11"/>
  <c r="O468" i="11"/>
  <c r="N468" i="11"/>
  <c r="E468" i="11"/>
  <c r="D468" i="11"/>
  <c r="B468" i="11"/>
  <c r="A468" i="11"/>
  <c r="O467" i="11"/>
  <c r="N467" i="11"/>
  <c r="E467" i="11"/>
  <c r="D467" i="11"/>
  <c r="B467" i="11"/>
  <c r="A467" i="11"/>
  <c r="O466" i="11"/>
  <c r="N466" i="11"/>
  <c r="E466" i="11"/>
  <c r="D466" i="11"/>
  <c r="B466" i="11"/>
  <c r="A466" i="11"/>
  <c r="O465" i="11"/>
  <c r="N465" i="11"/>
  <c r="E465" i="11"/>
  <c r="D465" i="11"/>
  <c r="B465" i="11"/>
  <c r="A465" i="11"/>
  <c r="O464" i="11"/>
  <c r="N464" i="11"/>
  <c r="E464" i="11"/>
  <c r="D464" i="11"/>
  <c r="B464" i="11"/>
  <c r="A464" i="11"/>
  <c r="O463" i="11"/>
  <c r="N463" i="11"/>
  <c r="E463" i="11"/>
  <c r="D463" i="11"/>
  <c r="B463" i="11"/>
  <c r="A463" i="11"/>
  <c r="O462" i="11"/>
  <c r="N462" i="11"/>
  <c r="E462" i="11"/>
  <c r="D462" i="11"/>
  <c r="B462" i="11"/>
  <c r="A462" i="11"/>
  <c r="O461" i="11"/>
  <c r="N461" i="11"/>
  <c r="E461" i="11"/>
  <c r="D461" i="11"/>
  <c r="B461" i="11"/>
  <c r="A461" i="11"/>
  <c r="O460" i="11"/>
  <c r="N460" i="11"/>
  <c r="E460" i="11"/>
  <c r="D460" i="11"/>
  <c r="B460" i="11"/>
  <c r="A460" i="11"/>
  <c r="O459" i="11"/>
  <c r="N459" i="11"/>
  <c r="E459" i="11"/>
  <c r="D459" i="11"/>
  <c r="B459" i="11"/>
  <c r="A459" i="11"/>
  <c r="O458" i="11"/>
  <c r="N458" i="11"/>
  <c r="E458" i="11"/>
  <c r="D458" i="11"/>
  <c r="B458" i="11"/>
  <c r="A458" i="11"/>
  <c r="O457" i="11"/>
  <c r="N457" i="11"/>
  <c r="E457" i="11"/>
  <c r="D457" i="11"/>
  <c r="B457" i="11"/>
  <c r="A457" i="11"/>
  <c r="O456" i="11"/>
  <c r="N456" i="11"/>
  <c r="E456" i="11"/>
  <c r="D456" i="11"/>
  <c r="B456" i="11"/>
  <c r="A456" i="11"/>
  <c r="O455" i="11"/>
  <c r="N455" i="11"/>
  <c r="E455" i="11"/>
  <c r="D455" i="11"/>
  <c r="B455" i="11"/>
  <c r="A455" i="11"/>
  <c r="O454" i="11"/>
  <c r="N454" i="11"/>
  <c r="E454" i="11"/>
  <c r="D454" i="11"/>
  <c r="B454" i="11"/>
  <c r="A454" i="11"/>
  <c r="O453" i="11"/>
  <c r="N453" i="11"/>
  <c r="E453" i="11"/>
  <c r="D453" i="11"/>
  <c r="B453" i="11"/>
  <c r="A453" i="11"/>
  <c r="O452" i="11"/>
  <c r="N452" i="11"/>
  <c r="E452" i="11"/>
  <c r="D452" i="11"/>
  <c r="B452" i="11"/>
  <c r="A452" i="11"/>
  <c r="O451" i="11"/>
  <c r="N451" i="11"/>
  <c r="E451" i="11"/>
  <c r="D451" i="11"/>
  <c r="B451" i="11"/>
  <c r="A451" i="11"/>
  <c r="O450" i="11"/>
  <c r="N450" i="11"/>
  <c r="E450" i="11"/>
  <c r="D450" i="11"/>
  <c r="B450" i="11"/>
  <c r="A450" i="11"/>
  <c r="O449" i="11"/>
  <c r="N449" i="11"/>
  <c r="E449" i="11"/>
  <c r="D449" i="11"/>
  <c r="B449" i="11"/>
  <c r="A449" i="11"/>
  <c r="O448" i="11"/>
  <c r="N448" i="11"/>
  <c r="E448" i="11"/>
  <c r="D448" i="11"/>
  <c r="B448" i="11"/>
  <c r="A448" i="11"/>
  <c r="O447" i="11"/>
  <c r="N447" i="11"/>
  <c r="E447" i="11"/>
  <c r="D447" i="11"/>
  <c r="B447" i="11"/>
  <c r="A447" i="11"/>
  <c r="O446" i="11"/>
  <c r="N446" i="11"/>
  <c r="E446" i="11"/>
  <c r="D446" i="11"/>
  <c r="B446" i="11"/>
  <c r="A446" i="11"/>
  <c r="O445" i="11"/>
  <c r="N445" i="11"/>
  <c r="E445" i="11"/>
  <c r="D445" i="11"/>
  <c r="B445" i="11"/>
  <c r="A445" i="11"/>
  <c r="O444" i="11"/>
  <c r="N444" i="11"/>
  <c r="E444" i="11"/>
  <c r="D444" i="11"/>
  <c r="B444" i="11"/>
  <c r="A444" i="11"/>
  <c r="O443" i="11"/>
  <c r="N443" i="11"/>
  <c r="E443" i="11"/>
  <c r="D443" i="11"/>
  <c r="B443" i="11"/>
  <c r="A443" i="11"/>
  <c r="O442" i="11"/>
  <c r="N442" i="11"/>
  <c r="E442" i="11"/>
  <c r="D442" i="11"/>
  <c r="B442" i="11"/>
  <c r="A442" i="11"/>
  <c r="O441" i="11"/>
  <c r="N441" i="11"/>
  <c r="E441" i="11"/>
  <c r="D441" i="11"/>
  <c r="B441" i="11"/>
  <c r="A441" i="11"/>
  <c r="O440" i="11"/>
  <c r="N440" i="11"/>
  <c r="E440" i="11"/>
  <c r="D440" i="11"/>
  <c r="B440" i="11"/>
  <c r="A440" i="11"/>
  <c r="O439" i="11"/>
  <c r="N439" i="11"/>
  <c r="E439" i="11"/>
  <c r="D439" i="11"/>
  <c r="B439" i="11"/>
  <c r="A439" i="11"/>
  <c r="O438" i="11"/>
  <c r="N438" i="11"/>
  <c r="E438" i="11"/>
  <c r="D438" i="11"/>
  <c r="B438" i="11"/>
  <c r="A438" i="11"/>
  <c r="O437" i="11"/>
  <c r="N437" i="11"/>
  <c r="E437" i="11"/>
  <c r="D437" i="11"/>
  <c r="B437" i="11"/>
  <c r="A437" i="11"/>
  <c r="O436" i="11"/>
  <c r="N436" i="11"/>
  <c r="E436" i="11"/>
  <c r="D436" i="11"/>
  <c r="B436" i="11"/>
  <c r="A436" i="11"/>
  <c r="O435" i="11"/>
  <c r="N435" i="11"/>
  <c r="E435" i="11"/>
  <c r="D435" i="11"/>
  <c r="B435" i="11"/>
  <c r="A435" i="11"/>
  <c r="O434" i="11"/>
  <c r="N434" i="11"/>
  <c r="E434" i="11"/>
  <c r="D434" i="11"/>
  <c r="B434" i="11"/>
  <c r="A434" i="11"/>
  <c r="O433" i="11"/>
  <c r="N433" i="11"/>
  <c r="E433" i="11"/>
  <c r="D433" i="11"/>
  <c r="B433" i="11"/>
  <c r="A433" i="11"/>
  <c r="O432" i="11"/>
  <c r="N432" i="11"/>
  <c r="E432" i="11"/>
  <c r="D432" i="11"/>
  <c r="B432" i="11"/>
  <c r="A432" i="11"/>
  <c r="O431" i="11"/>
  <c r="N431" i="11"/>
  <c r="E431" i="11"/>
  <c r="D431" i="11"/>
  <c r="B431" i="11"/>
  <c r="A431" i="11"/>
  <c r="O430" i="11"/>
  <c r="N430" i="11"/>
  <c r="E430" i="11"/>
  <c r="D430" i="11"/>
  <c r="B430" i="11"/>
  <c r="A430" i="11"/>
  <c r="O429" i="11"/>
  <c r="N429" i="11"/>
  <c r="E429" i="11"/>
  <c r="D429" i="11"/>
  <c r="B429" i="11"/>
  <c r="A429" i="11"/>
  <c r="O428" i="11"/>
  <c r="N428" i="11"/>
  <c r="E428" i="11"/>
  <c r="D428" i="11"/>
  <c r="B428" i="11"/>
  <c r="A428" i="11"/>
  <c r="O427" i="11"/>
  <c r="N427" i="11"/>
  <c r="E427" i="11"/>
  <c r="D427" i="11"/>
  <c r="B427" i="11"/>
  <c r="A427" i="11"/>
  <c r="O426" i="11"/>
  <c r="N426" i="11"/>
  <c r="E426" i="11"/>
  <c r="D426" i="11"/>
  <c r="B426" i="11"/>
  <c r="A426" i="11"/>
  <c r="O425" i="11"/>
  <c r="N425" i="11"/>
  <c r="E425" i="11"/>
  <c r="D425" i="11"/>
  <c r="B425" i="11"/>
  <c r="A425" i="11"/>
  <c r="O424" i="11"/>
  <c r="N424" i="11"/>
  <c r="E424" i="11"/>
  <c r="D424" i="11"/>
  <c r="B424" i="11"/>
  <c r="A424" i="11"/>
  <c r="O423" i="11"/>
  <c r="N423" i="11"/>
  <c r="E423" i="11"/>
  <c r="D423" i="11"/>
  <c r="B423" i="11"/>
  <c r="A423" i="11"/>
  <c r="O422" i="11"/>
  <c r="N422" i="11"/>
  <c r="E422" i="11"/>
  <c r="D422" i="11"/>
  <c r="B422" i="11"/>
  <c r="A422" i="11"/>
  <c r="O421" i="11"/>
  <c r="N421" i="11"/>
  <c r="E421" i="11"/>
  <c r="D421" i="11"/>
  <c r="B421" i="11"/>
  <c r="A421" i="11"/>
  <c r="O420" i="11"/>
  <c r="N420" i="11"/>
  <c r="E420" i="11"/>
  <c r="D420" i="11"/>
  <c r="B420" i="11"/>
  <c r="A420" i="11"/>
  <c r="O419" i="11"/>
  <c r="N419" i="11"/>
  <c r="E419" i="11"/>
  <c r="D419" i="11"/>
  <c r="B419" i="11"/>
  <c r="A419" i="11"/>
  <c r="O418" i="11"/>
  <c r="N418" i="11"/>
  <c r="E418" i="11"/>
  <c r="D418" i="11"/>
  <c r="B418" i="11"/>
  <c r="A418" i="11"/>
  <c r="O417" i="11"/>
  <c r="N417" i="11"/>
  <c r="E417" i="11"/>
  <c r="D417" i="11"/>
  <c r="B417" i="11"/>
  <c r="A417" i="11"/>
  <c r="O416" i="11"/>
  <c r="N416" i="11"/>
  <c r="E416" i="11"/>
  <c r="D416" i="11"/>
  <c r="B416" i="11"/>
  <c r="A416" i="11"/>
  <c r="O415" i="11"/>
  <c r="N415" i="11"/>
  <c r="E415" i="11"/>
  <c r="D415" i="11"/>
  <c r="B415" i="11"/>
  <c r="A415" i="11"/>
  <c r="O414" i="11"/>
  <c r="N414" i="11"/>
  <c r="E414" i="11"/>
  <c r="D414" i="11"/>
  <c r="B414" i="11"/>
  <c r="A414" i="11"/>
  <c r="O413" i="11"/>
  <c r="N413" i="11"/>
  <c r="E413" i="11"/>
  <c r="D413" i="11"/>
  <c r="B413" i="11"/>
  <c r="A413" i="11"/>
  <c r="O412" i="11"/>
  <c r="N412" i="11"/>
  <c r="E412" i="11"/>
  <c r="D412" i="11"/>
  <c r="B412" i="11"/>
  <c r="A412" i="11"/>
  <c r="O411" i="11"/>
  <c r="N411" i="11"/>
  <c r="E411" i="11"/>
  <c r="D411" i="11"/>
  <c r="B411" i="11"/>
  <c r="A411" i="11"/>
  <c r="O410" i="11"/>
  <c r="N410" i="11"/>
  <c r="E410" i="11"/>
  <c r="D410" i="11"/>
  <c r="B410" i="11"/>
  <c r="A410" i="11"/>
  <c r="O409" i="11"/>
  <c r="N409" i="11"/>
  <c r="E409" i="11"/>
  <c r="D409" i="11"/>
  <c r="B409" i="11"/>
  <c r="A409" i="11"/>
  <c r="O408" i="11"/>
  <c r="N408" i="11"/>
  <c r="E408" i="11"/>
  <c r="D408" i="11"/>
  <c r="B408" i="11"/>
  <c r="A408" i="11"/>
  <c r="O407" i="11"/>
  <c r="N407" i="11"/>
  <c r="E407" i="11"/>
  <c r="D407" i="11"/>
  <c r="B407" i="11"/>
  <c r="A407" i="11"/>
  <c r="O406" i="11"/>
  <c r="N406" i="11"/>
  <c r="E406" i="11"/>
  <c r="D406" i="11"/>
  <c r="B406" i="11"/>
  <c r="A406" i="11"/>
  <c r="O405" i="11"/>
  <c r="N405" i="11"/>
  <c r="E405" i="11"/>
  <c r="D405" i="11"/>
  <c r="B405" i="11"/>
  <c r="A405" i="11"/>
  <c r="O404" i="11"/>
  <c r="N404" i="11"/>
  <c r="E404" i="11"/>
  <c r="D404" i="11"/>
  <c r="B404" i="11"/>
  <c r="A404" i="11"/>
  <c r="O403" i="11"/>
  <c r="N403" i="11"/>
  <c r="E403" i="11"/>
  <c r="D403" i="11"/>
  <c r="B403" i="11"/>
  <c r="A403" i="11"/>
  <c r="O402" i="11"/>
  <c r="N402" i="11"/>
  <c r="E402" i="11"/>
  <c r="D402" i="11"/>
  <c r="B402" i="11"/>
  <c r="A402" i="11"/>
  <c r="O401" i="11"/>
  <c r="N401" i="11"/>
  <c r="E401" i="11"/>
  <c r="D401" i="11"/>
  <c r="B401" i="11"/>
  <c r="A401" i="11"/>
  <c r="O400" i="11"/>
  <c r="N400" i="11"/>
  <c r="E400" i="11"/>
  <c r="D400" i="11"/>
  <c r="B400" i="11"/>
  <c r="A400" i="11"/>
  <c r="O399" i="11"/>
  <c r="N399" i="11"/>
  <c r="E399" i="11"/>
  <c r="D399" i="11"/>
  <c r="B399" i="11"/>
  <c r="A399" i="11"/>
  <c r="O398" i="11"/>
  <c r="N398" i="11"/>
  <c r="E398" i="11"/>
  <c r="D398" i="11"/>
  <c r="B398" i="11"/>
  <c r="A398" i="11"/>
  <c r="O397" i="11"/>
  <c r="N397" i="11"/>
  <c r="E397" i="11"/>
  <c r="D397" i="11"/>
  <c r="B397" i="11"/>
  <c r="A397" i="11"/>
  <c r="O396" i="11"/>
  <c r="N396" i="11"/>
  <c r="E396" i="11"/>
  <c r="D396" i="11"/>
  <c r="B396" i="11"/>
  <c r="A396" i="11"/>
  <c r="O395" i="11"/>
  <c r="N395" i="11"/>
  <c r="E395" i="11"/>
  <c r="D395" i="11"/>
  <c r="B395" i="11"/>
  <c r="A395" i="11"/>
  <c r="O394" i="11"/>
  <c r="N394" i="11"/>
  <c r="E394" i="11"/>
  <c r="D394" i="11"/>
  <c r="B394" i="11"/>
  <c r="A394" i="11"/>
  <c r="O393" i="11"/>
  <c r="N393" i="11"/>
  <c r="E393" i="11"/>
  <c r="D393" i="11"/>
  <c r="B393" i="11"/>
  <c r="A393" i="11"/>
  <c r="O392" i="11"/>
  <c r="N392" i="11"/>
  <c r="E392" i="11"/>
  <c r="D392" i="11"/>
  <c r="B392" i="11"/>
  <c r="A392" i="11"/>
  <c r="O391" i="11"/>
  <c r="N391" i="11"/>
  <c r="E391" i="11"/>
  <c r="D391" i="11"/>
  <c r="B391" i="11"/>
  <c r="A391" i="11"/>
  <c r="O390" i="11"/>
  <c r="N390" i="11"/>
  <c r="E390" i="11"/>
  <c r="D390" i="11"/>
  <c r="B390" i="11"/>
  <c r="A390" i="11"/>
  <c r="O389" i="11"/>
  <c r="N389" i="11"/>
  <c r="E389" i="11"/>
  <c r="D389" i="11"/>
  <c r="B389" i="11"/>
  <c r="A389" i="11"/>
  <c r="O388" i="11"/>
  <c r="N388" i="11"/>
  <c r="E388" i="11"/>
  <c r="D388" i="11"/>
  <c r="B388" i="11"/>
  <c r="A388" i="11"/>
  <c r="O387" i="11"/>
  <c r="N387" i="11"/>
  <c r="E387" i="11"/>
  <c r="D387" i="11"/>
  <c r="B387" i="11"/>
  <c r="A387" i="11"/>
  <c r="O386" i="11"/>
  <c r="N386" i="11"/>
  <c r="E386" i="11"/>
  <c r="D386" i="11"/>
  <c r="B386" i="11"/>
  <c r="A386" i="11"/>
  <c r="O385" i="11"/>
  <c r="N385" i="11"/>
  <c r="E385" i="11"/>
  <c r="D385" i="11"/>
  <c r="B385" i="11"/>
  <c r="A385" i="11"/>
  <c r="O384" i="11"/>
  <c r="N384" i="11"/>
  <c r="E384" i="11"/>
  <c r="D384" i="11"/>
  <c r="B384" i="11"/>
  <c r="A384" i="11"/>
  <c r="O383" i="11"/>
  <c r="N383" i="11"/>
  <c r="E383" i="11"/>
  <c r="D383" i="11"/>
  <c r="B383" i="11"/>
  <c r="A383" i="11"/>
  <c r="O382" i="11"/>
  <c r="N382" i="11"/>
  <c r="E382" i="11"/>
  <c r="D382" i="11"/>
  <c r="B382" i="11"/>
  <c r="A382" i="11"/>
  <c r="O381" i="11"/>
  <c r="N381" i="11"/>
  <c r="E381" i="11"/>
  <c r="D381" i="11"/>
  <c r="B381" i="11"/>
  <c r="A381" i="11"/>
  <c r="O380" i="11"/>
  <c r="N380" i="11"/>
  <c r="E380" i="11"/>
  <c r="D380" i="11"/>
  <c r="B380" i="11"/>
  <c r="A380" i="11"/>
  <c r="O379" i="11"/>
  <c r="N379" i="11"/>
  <c r="E379" i="11"/>
  <c r="D379" i="11"/>
  <c r="B379" i="11"/>
  <c r="A379" i="11"/>
  <c r="O378" i="11"/>
  <c r="N378" i="11"/>
  <c r="E378" i="11"/>
  <c r="D378" i="11"/>
  <c r="B378" i="11"/>
  <c r="A378" i="11"/>
  <c r="O377" i="11"/>
  <c r="N377" i="11"/>
  <c r="E377" i="11"/>
  <c r="D377" i="11"/>
  <c r="B377" i="11"/>
  <c r="A377" i="11"/>
  <c r="O376" i="11"/>
  <c r="N376" i="11"/>
  <c r="E376" i="11"/>
  <c r="D376" i="11"/>
  <c r="B376" i="11"/>
  <c r="A376" i="11"/>
  <c r="O375" i="11"/>
  <c r="N375" i="11"/>
  <c r="E375" i="11"/>
  <c r="D375" i="11"/>
  <c r="B375" i="11"/>
  <c r="A375" i="11"/>
  <c r="O374" i="11"/>
  <c r="N374" i="11"/>
  <c r="E374" i="11"/>
  <c r="D374" i="11"/>
  <c r="B374" i="11"/>
  <c r="A374" i="11"/>
  <c r="O373" i="11"/>
  <c r="N373" i="11"/>
  <c r="E373" i="11"/>
  <c r="D373" i="11"/>
  <c r="B373" i="11"/>
  <c r="A373" i="11"/>
  <c r="O372" i="11"/>
  <c r="N372" i="11"/>
  <c r="E372" i="11"/>
  <c r="D372" i="11"/>
  <c r="B372" i="11"/>
  <c r="A372" i="11"/>
  <c r="O371" i="11"/>
  <c r="N371" i="11"/>
  <c r="E371" i="11"/>
  <c r="D371" i="11"/>
  <c r="B371" i="11"/>
  <c r="A371" i="11"/>
  <c r="O370" i="11"/>
  <c r="N370" i="11"/>
  <c r="E370" i="11"/>
  <c r="D370" i="11"/>
  <c r="B370" i="11"/>
  <c r="A370" i="11"/>
  <c r="O369" i="11"/>
  <c r="N369" i="11"/>
  <c r="E369" i="11"/>
  <c r="D369" i="11"/>
  <c r="B369" i="11"/>
  <c r="A369" i="11"/>
  <c r="O368" i="11"/>
  <c r="N368" i="11"/>
  <c r="E368" i="11"/>
  <c r="D368" i="11"/>
  <c r="B368" i="11"/>
  <c r="A368" i="11"/>
  <c r="O367" i="11"/>
  <c r="N367" i="11"/>
  <c r="E367" i="11"/>
  <c r="D367" i="11"/>
  <c r="B367" i="11"/>
  <c r="A367" i="11"/>
  <c r="O366" i="11"/>
  <c r="N366" i="11"/>
  <c r="E366" i="11"/>
  <c r="D366" i="11"/>
  <c r="B366" i="11"/>
  <c r="A366" i="11"/>
  <c r="O365" i="11"/>
  <c r="N365" i="11"/>
  <c r="E365" i="11"/>
  <c r="D365" i="11"/>
  <c r="B365" i="11"/>
  <c r="A365" i="11"/>
  <c r="O364" i="11"/>
  <c r="N364" i="11"/>
  <c r="E364" i="11"/>
  <c r="D364" i="11"/>
  <c r="B364" i="11"/>
  <c r="A364" i="11"/>
  <c r="O363" i="11"/>
  <c r="N363" i="11"/>
  <c r="E363" i="11"/>
  <c r="D363" i="11"/>
  <c r="B363" i="11"/>
  <c r="A363" i="11"/>
  <c r="O362" i="11"/>
  <c r="N362" i="11"/>
  <c r="E362" i="11"/>
  <c r="D362" i="11"/>
  <c r="B362" i="11"/>
  <c r="A362" i="11"/>
  <c r="O361" i="11"/>
  <c r="N361" i="11"/>
  <c r="E361" i="11"/>
  <c r="D361" i="11"/>
  <c r="B361" i="11"/>
  <c r="A361" i="11"/>
  <c r="O360" i="11"/>
  <c r="N360" i="11"/>
  <c r="E360" i="11"/>
  <c r="D360" i="11"/>
  <c r="B360" i="11"/>
  <c r="A360" i="11"/>
  <c r="O359" i="11"/>
  <c r="N359" i="11"/>
  <c r="E359" i="11"/>
  <c r="D359" i="11"/>
  <c r="B359" i="11"/>
  <c r="A359" i="11"/>
  <c r="O358" i="11"/>
  <c r="N358" i="11"/>
  <c r="E358" i="11"/>
  <c r="D358" i="11"/>
  <c r="B358" i="11"/>
  <c r="A358" i="11"/>
  <c r="O357" i="11"/>
  <c r="N357" i="11"/>
  <c r="E357" i="11"/>
  <c r="D357" i="11"/>
  <c r="B357" i="11"/>
  <c r="A357" i="11"/>
  <c r="O356" i="11"/>
  <c r="N356" i="11"/>
  <c r="E356" i="11"/>
  <c r="D356" i="11"/>
  <c r="B356" i="11"/>
  <c r="A356" i="11"/>
  <c r="O355" i="11"/>
  <c r="N355" i="11"/>
  <c r="E355" i="11"/>
  <c r="D355" i="11"/>
  <c r="B355" i="11"/>
  <c r="A355" i="11"/>
  <c r="O354" i="11"/>
  <c r="N354" i="11"/>
  <c r="E354" i="11"/>
  <c r="D354" i="11"/>
  <c r="B354" i="11"/>
  <c r="A354" i="11"/>
  <c r="O353" i="11"/>
  <c r="N353" i="11"/>
  <c r="E353" i="11"/>
  <c r="D353" i="11"/>
  <c r="B353" i="11"/>
  <c r="A353" i="11"/>
  <c r="O352" i="11"/>
  <c r="N352" i="11"/>
  <c r="E352" i="11"/>
  <c r="D352" i="11"/>
  <c r="B352" i="11"/>
  <c r="A352" i="11"/>
  <c r="O351" i="11"/>
  <c r="N351" i="11"/>
  <c r="E351" i="11"/>
  <c r="D351" i="11"/>
  <c r="B351" i="11"/>
  <c r="A351" i="11"/>
  <c r="O350" i="11"/>
  <c r="N350" i="11"/>
  <c r="E350" i="11"/>
  <c r="D350" i="11"/>
  <c r="B350" i="11"/>
  <c r="A350" i="11"/>
  <c r="O349" i="11"/>
  <c r="N349" i="11"/>
  <c r="E349" i="11"/>
  <c r="D349" i="11"/>
  <c r="B349" i="11"/>
  <c r="A349" i="11"/>
  <c r="O348" i="11"/>
  <c r="N348" i="11"/>
  <c r="E348" i="11"/>
  <c r="D348" i="11"/>
  <c r="B348" i="11"/>
  <c r="A348" i="11"/>
  <c r="O347" i="11"/>
  <c r="N347" i="11"/>
  <c r="E347" i="11"/>
  <c r="D347" i="11"/>
  <c r="B347" i="11"/>
  <c r="A347" i="11"/>
  <c r="O346" i="11"/>
  <c r="N346" i="11"/>
  <c r="E346" i="11"/>
  <c r="D346" i="11"/>
  <c r="B346" i="11"/>
  <c r="A346" i="11"/>
  <c r="O345" i="11"/>
  <c r="N345" i="11"/>
  <c r="E345" i="11"/>
  <c r="D345" i="11"/>
  <c r="B345" i="11"/>
  <c r="A345" i="11"/>
  <c r="O344" i="11"/>
  <c r="N344" i="11"/>
  <c r="E344" i="11"/>
  <c r="D344" i="11"/>
  <c r="B344" i="11"/>
  <c r="A344" i="11"/>
  <c r="O343" i="11"/>
  <c r="N343" i="11"/>
  <c r="E343" i="11"/>
  <c r="D343" i="11"/>
  <c r="B343" i="11"/>
  <c r="A343" i="11"/>
  <c r="O342" i="11"/>
  <c r="N342" i="11"/>
  <c r="E342" i="11"/>
  <c r="D342" i="11"/>
  <c r="B342" i="11"/>
  <c r="A342" i="11"/>
  <c r="O341" i="11"/>
  <c r="N341" i="11"/>
  <c r="E341" i="11"/>
  <c r="D341" i="11"/>
  <c r="B341" i="11"/>
  <c r="A341" i="11"/>
  <c r="O340" i="11"/>
  <c r="N340" i="11"/>
  <c r="E340" i="11"/>
  <c r="D340" i="11"/>
  <c r="B340" i="11"/>
  <c r="A340" i="11"/>
  <c r="O339" i="11"/>
  <c r="N339" i="11"/>
  <c r="E339" i="11"/>
  <c r="D339" i="11"/>
  <c r="B339" i="11"/>
  <c r="A339" i="11"/>
  <c r="O338" i="11"/>
  <c r="N338" i="11"/>
  <c r="E338" i="11"/>
  <c r="D338" i="11"/>
  <c r="B338" i="11"/>
  <c r="A338" i="11"/>
  <c r="O337" i="11"/>
  <c r="N337" i="11"/>
  <c r="E337" i="11"/>
  <c r="D337" i="11"/>
  <c r="B337" i="11"/>
  <c r="A337" i="11"/>
  <c r="O336" i="11"/>
  <c r="N336" i="11"/>
  <c r="E336" i="11"/>
  <c r="D336" i="11"/>
  <c r="B336" i="11"/>
  <c r="A336" i="11"/>
  <c r="O335" i="11"/>
  <c r="N335" i="11"/>
  <c r="E335" i="11"/>
  <c r="D335" i="11"/>
  <c r="B335" i="11"/>
  <c r="A335" i="11"/>
  <c r="O334" i="11"/>
  <c r="N334" i="11"/>
  <c r="E334" i="11"/>
  <c r="D334" i="11"/>
  <c r="B334" i="11"/>
  <c r="A334" i="11"/>
  <c r="O333" i="11"/>
  <c r="N333" i="11"/>
  <c r="E333" i="11"/>
  <c r="D333" i="11"/>
  <c r="B333" i="11"/>
  <c r="A333" i="11"/>
  <c r="O332" i="11"/>
  <c r="N332" i="11"/>
  <c r="E332" i="11"/>
  <c r="D332" i="11"/>
  <c r="B332" i="11"/>
  <c r="A332" i="11"/>
  <c r="O331" i="11"/>
  <c r="N331" i="11"/>
  <c r="E331" i="11"/>
  <c r="D331" i="11"/>
  <c r="B331" i="11"/>
  <c r="A331" i="11"/>
  <c r="O330" i="11"/>
  <c r="N330" i="11"/>
  <c r="E330" i="11"/>
  <c r="D330" i="11"/>
  <c r="B330" i="11"/>
  <c r="A330" i="11"/>
  <c r="O329" i="11"/>
  <c r="N329" i="11"/>
  <c r="E329" i="11"/>
  <c r="D329" i="11"/>
  <c r="B329" i="11"/>
  <c r="A329" i="11"/>
  <c r="O328" i="11"/>
  <c r="N328" i="11"/>
  <c r="E328" i="11"/>
  <c r="D328" i="11"/>
  <c r="B328" i="11"/>
  <c r="A328" i="11"/>
  <c r="O327" i="11"/>
  <c r="N327" i="11"/>
  <c r="E327" i="11"/>
  <c r="D327" i="11"/>
  <c r="B327" i="11"/>
  <c r="A327" i="11"/>
  <c r="O326" i="11"/>
  <c r="N326" i="11"/>
  <c r="E326" i="11"/>
  <c r="D326" i="11"/>
  <c r="B326" i="11"/>
  <c r="A326" i="11"/>
  <c r="O325" i="11"/>
  <c r="N325" i="11"/>
  <c r="E325" i="11"/>
  <c r="D325" i="11"/>
  <c r="B325" i="11"/>
  <c r="A325" i="11"/>
  <c r="O324" i="11"/>
  <c r="N324" i="11"/>
  <c r="E324" i="11"/>
  <c r="D324" i="11"/>
  <c r="B324" i="11"/>
  <c r="A324" i="11"/>
  <c r="O323" i="11"/>
  <c r="N323" i="11"/>
  <c r="E323" i="11"/>
  <c r="D323" i="11"/>
  <c r="B323" i="11"/>
  <c r="A323" i="11"/>
  <c r="O322" i="11"/>
  <c r="N322" i="11"/>
  <c r="E322" i="11"/>
  <c r="D322" i="11"/>
  <c r="B322" i="11"/>
  <c r="A322" i="11"/>
  <c r="O321" i="11"/>
  <c r="N321" i="11"/>
  <c r="E321" i="11"/>
  <c r="D321" i="11"/>
  <c r="B321" i="11"/>
  <c r="A321" i="11"/>
  <c r="O320" i="11"/>
  <c r="N320" i="11"/>
  <c r="E320" i="11"/>
  <c r="D320" i="11"/>
  <c r="B320" i="11"/>
  <c r="A320" i="11"/>
  <c r="O319" i="11"/>
  <c r="N319" i="11"/>
  <c r="E319" i="11"/>
  <c r="D319" i="11"/>
  <c r="B319" i="11"/>
  <c r="A319" i="11"/>
  <c r="O318" i="11"/>
  <c r="N318" i="11"/>
  <c r="E318" i="11"/>
  <c r="D318" i="11"/>
  <c r="B318" i="11"/>
  <c r="A318" i="11"/>
  <c r="O317" i="11"/>
  <c r="N317" i="11"/>
  <c r="E317" i="11"/>
  <c r="D317" i="11"/>
  <c r="B317" i="11"/>
  <c r="A317" i="11"/>
  <c r="O316" i="11"/>
  <c r="N316" i="11"/>
  <c r="E316" i="11"/>
  <c r="D316" i="11"/>
  <c r="B316" i="11"/>
  <c r="A316" i="11"/>
  <c r="O315" i="11"/>
  <c r="N315" i="11"/>
  <c r="E315" i="11"/>
  <c r="D315" i="11"/>
  <c r="B315" i="11"/>
  <c r="A315" i="11"/>
  <c r="O314" i="11"/>
  <c r="N314" i="11"/>
  <c r="E314" i="11"/>
  <c r="D314" i="11"/>
  <c r="B314" i="11"/>
  <c r="A314" i="11"/>
  <c r="O313" i="11"/>
  <c r="N313" i="11"/>
  <c r="E313" i="11"/>
  <c r="D313" i="11"/>
  <c r="B313" i="11"/>
  <c r="A313" i="11"/>
  <c r="O312" i="11"/>
  <c r="N312" i="11"/>
  <c r="E312" i="11"/>
  <c r="D312" i="11"/>
  <c r="B312" i="11"/>
  <c r="A312" i="11"/>
  <c r="O311" i="11"/>
  <c r="N311" i="11"/>
  <c r="E311" i="11"/>
  <c r="D311" i="11"/>
  <c r="B311" i="11"/>
  <c r="A311" i="11"/>
  <c r="O310" i="11"/>
  <c r="N310" i="11"/>
  <c r="E310" i="11"/>
  <c r="D310" i="11"/>
  <c r="B310" i="11"/>
  <c r="A310" i="11"/>
  <c r="O309" i="11"/>
  <c r="N309" i="11"/>
  <c r="E309" i="11"/>
  <c r="D309" i="11"/>
  <c r="B309" i="11"/>
  <c r="A309" i="11"/>
  <c r="O308" i="11"/>
  <c r="N308" i="11"/>
  <c r="E308" i="11"/>
  <c r="D308" i="11"/>
  <c r="B308" i="11"/>
  <c r="A308" i="11"/>
  <c r="O307" i="11"/>
  <c r="N307" i="11"/>
  <c r="E307" i="11"/>
  <c r="D307" i="11"/>
  <c r="B307" i="11"/>
  <c r="A307" i="11"/>
  <c r="O306" i="11"/>
  <c r="N306" i="11"/>
  <c r="E306" i="11"/>
  <c r="D306" i="11"/>
  <c r="B306" i="11"/>
  <c r="A306" i="11"/>
  <c r="O305" i="11"/>
  <c r="N305" i="11"/>
  <c r="E305" i="11"/>
  <c r="D305" i="11"/>
  <c r="B305" i="11"/>
  <c r="A305" i="11"/>
  <c r="O304" i="11"/>
  <c r="N304" i="11"/>
  <c r="E304" i="11"/>
  <c r="D304" i="11"/>
  <c r="B304" i="11"/>
  <c r="A304" i="11"/>
  <c r="O303" i="11"/>
  <c r="N303" i="11"/>
  <c r="E303" i="11"/>
  <c r="D303" i="11"/>
  <c r="B303" i="11"/>
  <c r="A303" i="11"/>
  <c r="O302" i="11"/>
  <c r="N302" i="11"/>
  <c r="E302" i="11"/>
  <c r="D302" i="11"/>
  <c r="B302" i="11"/>
  <c r="A302" i="11"/>
  <c r="O301" i="11"/>
  <c r="N301" i="11"/>
  <c r="E301" i="11"/>
  <c r="D301" i="11"/>
  <c r="B301" i="11"/>
  <c r="A301" i="11"/>
  <c r="O300" i="11"/>
  <c r="N300" i="11"/>
  <c r="E300" i="11"/>
  <c r="D300" i="11"/>
  <c r="B300" i="11"/>
  <c r="A300" i="11"/>
  <c r="O299" i="11"/>
  <c r="N299" i="11"/>
  <c r="E299" i="11"/>
  <c r="D299" i="11"/>
  <c r="B299" i="11"/>
  <c r="A299" i="11"/>
  <c r="O298" i="11"/>
  <c r="N298" i="11"/>
  <c r="E298" i="11"/>
  <c r="D298" i="11"/>
  <c r="B298" i="11"/>
  <c r="A298" i="11"/>
  <c r="O297" i="11"/>
  <c r="N297" i="11"/>
  <c r="E297" i="11"/>
  <c r="D297" i="11"/>
  <c r="B297" i="11"/>
  <c r="A297" i="11"/>
  <c r="O296" i="11"/>
  <c r="N296" i="11"/>
  <c r="E296" i="11"/>
  <c r="D296" i="11"/>
  <c r="B296" i="11"/>
  <c r="A296" i="11"/>
  <c r="O295" i="11"/>
  <c r="N295" i="11"/>
  <c r="E295" i="11"/>
  <c r="D295" i="11"/>
  <c r="B295" i="11"/>
  <c r="A295" i="11"/>
  <c r="O294" i="11"/>
  <c r="N294" i="11"/>
  <c r="E294" i="11"/>
  <c r="D294" i="11"/>
  <c r="B294" i="11"/>
  <c r="A294" i="11"/>
  <c r="O293" i="11"/>
  <c r="N293" i="11"/>
  <c r="E293" i="11"/>
  <c r="D293" i="11"/>
  <c r="B293" i="11"/>
  <c r="A293" i="11"/>
  <c r="O292" i="11"/>
  <c r="N292" i="11"/>
  <c r="E292" i="11"/>
  <c r="D292" i="11"/>
  <c r="B292" i="11"/>
  <c r="A292" i="11"/>
  <c r="O291" i="11"/>
  <c r="N291" i="11"/>
  <c r="E291" i="11"/>
  <c r="D291" i="11"/>
  <c r="B291" i="11"/>
  <c r="A291" i="11"/>
  <c r="O290" i="11"/>
  <c r="N290" i="11"/>
  <c r="E290" i="11"/>
  <c r="D290" i="11"/>
  <c r="B290" i="11"/>
  <c r="A290" i="11"/>
  <c r="O289" i="11"/>
  <c r="N289" i="11"/>
  <c r="E289" i="11"/>
  <c r="D289" i="11"/>
  <c r="B289" i="11"/>
  <c r="A289" i="11"/>
  <c r="O288" i="11"/>
  <c r="N288" i="11"/>
  <c r="E288" i="11"/>
  <c r="D288" i="11"/>
  <c r="B288" i="11"/>
  <c r="A288" i="11"/>
  <c r="O287" i="11"/>
  <c r="N287" i="11"/>
  <c r="E287" i="11"/>
  <c r="D287" i="11"/>
  <c r="B287" i="11"/>
  <c r="A287" i="11"/>
  <c r="O286" i="11"/>
  <c r="N286" i="11"/>
  <c r="E286" i="11"/>
  <c r="D286" i="11"/>
  <c r="B286" i="11"/>
  <c r="A286" i="11"/>
  <c r="O285" i="11"/>
  <c r="N285" i="11"/>
  <c r="E285" i="11"/>
  <c r="D285" i="11"/>
  <c r="B285" i="11"/>
  <c r="A285" i="11"/>
  <c r="O284" i="11"/>
  <c r="N284" i="11"/>
  <c r="E284" i="11"/>
  <c r="D284" i="11"/>
  <c r="B284" i="11"/>
  <c r="A284" i="11"/>
  <c r="O283" i="11"/>
  <c r="N283" i="11"/>
  <c r="E283" i="11"/>
  <c r="D283" i="11"/>
  <c r="B283" i="11"/>
  <c r="A283" i="11"/>
  <c r="O282" i="11"/>
  <c r="N282" i="11"/>
  <c r="E282" i="11"/>
  <c r="D282" i="11"/>
  <c r="B282" i="11"/>
  <c r="A282" i="11"/>
  <c r="O281" i="11"/>
  <c r="N281" i="11"/>
  <c r="E281" i="11"/>
  <c r="D281" i="11"/>
  <c r="B281" i="11"/>
  <c r="A281" i="11"/>
  <c r="O280" i="11"/>
  <c r="N280" i="11"/>
  <c r="E280" i="11"/>
  <c r="D280" i="11"/>
  <c r="B280" i="11"/>
  <c r="A280" i="11"/>
  <c r="O279" i="11"/>
  <c r="N279" i="11"/>
  <c r="E279" i="11"/>
  <c r="D279" i="11"/>
  <c r="B279" i="11"/>
  <c r="A279" i="11"/>
  <c r="O278" i="11"/>
  <c r="N278" i="11"/>
  <c r="E278" i="11"/>
  <c r="D278" i="11"/>
  <c r="B278" i="11"/>
  <c r="A278" i="11"/>
  <c r="O277" i="11"/>
  <c r="N277" i="11"/>
  <c r="E277" i="11"/>
  <c r="D277" i="11"/>
  <c r="B277" i="11"/>
  <c r="A277" i="11"/>
  <c r="O276" i="11"/>
  <c r="N276" i="11"/>
  <c r="E276" i="11"/>
  <c r="D276" i="11"/>
  <c r="B276" i="11"/>
  <c r="A276" i="11"/>
  <c r="O275" i="11"/>
  <c r="N275" i="11"/>
  <c r="E275" i="11"/>
  <c r="D275" i="11"/>
  <c r="B275" i="11"/>
  <c r="A275" i="11"/>
  <c r="O274" i="11"/>
  <c r="N274" i="11"/>
  <c r="E274" i="11"/>
  <c r="D274" i="11"/>
  <c r="B274" i="11"/>
  <c r="A274" i="11"/>
  <c r="O273" i="11"/>
  <c r="N273" i="11"/>
  <c r="E273" i="11"/>
  <c r="D273" i="11"/>
  <c r="B273" i="11"/>
  <c r="A273" i="11"/>
  <c r="O272" i="11"/>
  <c r="N272" i="11"/>
  <c r="E272" i="11"/>
  <c r="D272" i="11"/>
  <c r="B272" i="11"/>
  <c r="A272" i="11"/>
  <c r="O271" i="11"/>
  <c r="N271" i="11"/>
  <c r="E271" i="11"/>
  <c r="D271" i="11"/>
  <c r="B271" i="11"/>
  <c r="A271" i="11"/>
  <c r="O270" i="11"/>
  <c r="N270" i="11"/>
  <c r="E270" i="11"/>
  <c r="D270" i="11"/>
  <c r="B270" i="11"/>
  <c r="A270" i="11"/>
  <c r="O269" i="11"/>
  <c r="N269" i="11"/>
  <c r="E269" i="11"/>
  <c r="D269" i="11"/>
  <c r="B269" i="11"/>
  <c r="A269" i="11"/>
  <c r="O268" i="11"/>
  <c r="N268" i="11"/>
  <c r="E268" i="11"/>
  <c r="D268" i="11"/>
  <c r="B268" i="11"/>
  <c r="A268" i="11"/>
  <c r="O267" i="11"/>
  <c r="N267" i="11"/>
  <c r="E267" i="11"/>
  <c r="D267" i="11"/>
  <c r="B267" i="11"/>
  <c r="A267" i="11"/>
  <c r="O266" i="11"/>
  <c r="N266" i="11"/>
  <c r="E266" i="11"/>
  <c r="D266" i="11"/>
  <c r="B266" i="11"/>
  <c r="A266" i="11"/>
  <c r="O265" i="11"/>
  <c r="N265" i="11"/>
  <c r="E265" i="11"/>
  <c r="D265" i="11"/>
  <c r="B265" i="11"/>
  <c r="A265" i="11"/>
  <c r="O264" i="11"/>
  <c r="N264" i="11"/>
  <c r="E264" i="11"/>
  <c r="D264" i="11"/>
  <c r="B264" i="11"/>
  <c r="A264" i="11"/>
  <c r="O263" i="11"/>
  <c r="N263" i="11"/>
  <c r="E263" i="11"/>
  <c r="D263" i="11"/>
  <c r="B263" i="11"/>
  <c r="A263" i="11"/>
  <c r="O262" i="11"/>
  <c r="N262" i="11"/>
  <c r="E262" i="11"/>
  <c r="D262" i="11"/>
  <c r="B262" i="11"/>
  <c r="A262" i="11"/>
  <c r="O261" i="11"/>
  <c r="N261" i="11"/>
  <c r="E261" i="11"/>
  <c r="D261" i="11"/>
  <c r="B261" i="11"/>
  <c r="A261" i="11"/>
  <c r="O260" i="11"/>
  <c r="N260" i="11"/>
  <c r="E260" i="11"/>
  <c r="D260" i="11"/>
  <c r="B260" i="11"/>
  <c r="A260" i="11"/>
  <c r="O259" i="11"/>
  <c r="N259" i="11"/>
  <c r="E259" i="11"/>
  <c r="D259" i="11"/>
  <c r="B259" i="11"/>
  <c r="A259" i="11"/>
  <c r="O258" i="11"/>
  <c r="N258" i="11"/>
  <c r="E258" i="11"/>
  <c r="D258" i="11"/>
  <c r="B258" i="11"/>
  <c r="A258" i="11"/>
  <c r="O257" i="11"/>
  <c r="N257" i="11"/>
  <c r="E257" i="11"/>
  <c r="D257" i="11"/>
  <c r="B257" i="11"/>
  <c r="A257" i="11"/>
  <c r="O256" i="11"/>
  <c r="N256" i="11"/>
  <c r="E256" i="11"/>
  <c r="D256" i="11"/>
  <c r="B256" i="11"/>
  <c r="A256" i="11"/>
  <c r="O255" i="11"/>
  <c r="N255" i="11"/>
  <c r="E255" i="11"/>
  <c r="D255" i="11"/>
  <c r="B255" i="11"/>
  <c r="A255" i="11"/>
  <c r="O254" i="11"/>
  <c r="N254" i="11"/>
  <c r="E254" i="11"/>
  <c r="D254" i="11"/>
  <c r="B254" i="11"/>
  <c r="A254" i="11"/>
  <c r="O253" i="11"/>
  <c r="N253" i="11"/>
  <c r="E253" i="11"/>
  <c r="D253" i="11"/>
  <c r="B253" i="11"/>
  <c r="A253" i="11"/>
  <c r="O252" i="11"/>
  <c r="N252" i="11"/>
  <c r="E252" i="11"/>
  <c r="D252" i="11"/>
  <c r="B252" i="11"/>
  <c r="A252" i="11"/>
  <c r="O251" i="11"/>
  <c r="N251" i="11"/>
  <c r="E251" i="11"/>
  <c r="D251" i="11"/>
  <c r="B251" i="11"/>
  <c r="A251" i="11"/>
  <c r="O250" i="11"/>
  <c r="N250" i="11"/>
  <c r="E250" i="11"/>
  <c r="D250" i="11"/>
  <c r="B250" i="11"/>
  <c r="A250" i="11"/>
  <c r="O249" i="11"/>
  <c r="N249" i="11"/>
  <c r="E249" i="11"/>
  <c r="D249" i="11"/>
  <c r="B249" i="11"/>
  <c r="A249" i="11"/>
  <c r="O248" i="11"/>
  <c r="N248" i="11"/>
  <c r="E248" i="11"/>
  <c r="D248" i="11"/>
  <c r="B248" i="11"/>
  <c r="A248" i="11"/>
  <c r="O247" i="11"/>
  <c r="N247" i="11"/>
  <c r="E247" i="11"/>
  <c r="D247" i="11"/>
  <c r="B247" i="11"/>
  <c r="A247" i="11"/>
  <c r="O246" i="11"/>
  <c r="N246" i="11"/>
  <c r="E246" i="11"/>
  <c r="D246" i="11"/>
  <c r="B246" i="11"/>
  <c r="A246" i="11"/>
  <c r="O245" i="11"/>
  <c r="N245" i="11"/>
  <c r="E245" i="11"/>
  <c r="D245" i="11"/>
  <c r="B245" i="11"/>
  <c r="A245" i="11"/>
  <c r="O244" i="11"/>
  <c r="N244" i="11"/>
  <c r="E244" i="11"/>
  <c r="D244" i="11"/>
  <c r="B244" i="11"/>
  <c r="A244" i="11"/>
  <c r="O243" i="11"/>
  <c r="N243" i="11"/>
  <c r="E243" i="11"/>
  <c r="D243" i="11"/>
  <c r="B243" i="11"/>
  <c r="A243" i="11"/>
  <c r="O242" i="11"/>
  <c r="N242" i="11"/>
  <c r="E242" i="11"/>
  <c r="D242" i="11"/>
  <c r="B242" i="11"/>
  <c r="A242" i="11"/>
  <c r="O241" i="11"/>
  <c r="N241" i="11"/>
  <c r="E241" i="11"/>
  <c r="D241" i="11"/>
  <c r="B241" i="11"/>
  <c r="A241" i="11"/>
  <c r="O240" i="11"/>
  <c r="N240" i="11"/>
  <c r="E240" i="11"/>
  <c r="D240" i="11"/>
  <c r="B240" i="11"/>
  <c r="A240" i="11"/>
  <c r="O239" i="11"/>
  <c r="N239" i="11"/>
  <c r="E239" i="11"/>
  <c r="D239" i="11"/>
  <c r="B239" i="11"/>
  <c r="A239" i="11"/>
  <c r="O238" i="11"/>
  <c r="N238" i="11"/>
  <c r="E238" i="11"/>
  <c r="D238" i="11"/>
  <c r="B238" i="11"/>
  <c r="A238" i="11"/>
  <c r="O237" i="11"/>
  <c r="N237" i="11"/>
  <c r="E237" i="11"/>
  <c r="D237" i="11"/>
  <c r="B237" i="11"/>
  <c r="A237" i="11"/>
  <c r="O236" i="11"/>
  <c r="N236" i="11"/>
  <c r="E236" i="11"/>
  <c r="D236" i="11"/>
  <c r="B236" i="11"/>
  <c r="A236" i="11"/>
  <c r="O235" i="11"/>
  <c r="N235" i="11"/>
  <c r="E235" i="11"/>
  <c r="D235" i="11"/>
  <c r="B235" i="11"/>
  <c r="A235" i="11"/>
  <c r="O234" i="11"/>
  <c r="N234" i="11"/>
  <c r="E234" i="11"/>
  <c r="D234" i="11"/>
  <c r="B234" i="11"/>
  <c r="A234" i="11"/>
  <c r="O233" i="11"/>
  <c r="N233" i="11"/>
  <c r="E233" i="11"/>
  <c r="D233" i="11"/>
  <c r="B233" i="11"/>
  <c r="A233" i="11"/>
  <c r="O232" i="11"/>
  <c r="N232" i="11"/>
  <c r="E232" i="11"/>
  <c r="D232" i="11"/>
  <c r="B232" i="11"/>
  <c r="A232" i="11"/>
  <c r="O231" i="11"/>
  <c r="N231" i="11"/>
  <c r="E231" i="11"/>
  <c r="D231" i="11"/>
  <c r="B231" i="11"/>
  <c r="A231" i="11"/>
  <c r="O230" i="11"/>
  <c r="N230" i="11"/>
  <c r="E230" i="11"/>
  <c r="D230" i="11"/>
  <c r="B230" i="11"/>
  <c r="A230" i="11"/>
  <c r="O229" i="11"/>
  <c r="N229" i="11"/>
  <c r="E229" i="11"/>
  <c r="D229" i="11"/>
  <c r="B229" i="11"/>
  <c r="A229" i="11"/>
  <c r="O228" i="11"/>
  <c r="N228" i="11"/>
  <c r="E228" i="11"/>
  <c r="D228" i="11"/>
  <c r="B228" i="11"/>
  <c r="A228" i="11"/>
  <c r="O227" i="11"/>
  <c r="N227" i="11"/>
  <c r="E227" i="11"/>
  <c r="D227" i="11"/>
  <c r="B227" i="11"/>
  <c r="A227" i="11"/>
  <c r="O226" i="11"/>
  <c r="N226" i="11"/>
  <c r="E226" i="11"/>
  <c r="D226" i="11"/>
  <c r="B226" i="11"/>
  <c r="A226" i="11"/>
  <c r="O225" i="11"/>
  <c r="N225" i="11"/>
  <c r="E225" i="11"/>
  <c r="D225" i="11"/>
  <c r="B225" i="11"/>
  <c r="A225" i="11"/>
  <c r="O224" i="11"/>
  <c r="N224" i="11"/>
  <c r="E224" i="11"/>
  <c r="D224" i="11"/>
  <c r="B224" i="11"/>
  <c r="A224" i="11"/>
  <c r="O223" i="11"/>
  <c r="N223" i="11"/>
  <c r="E223" i="11"/>
  <c r="D223" i="11"/>
  <c r="B223" i="11"/>
  <c r="A223" i="11"/>
  <c r="O222" i="11"/>
  <c r="N222" i="11"/>
  <c r="E222" i="11"/>
  <c r="D222" i="11"/>
  <c r="B222" i="11"/>
  <c r="A222" i="11"/>
  <c r="O221" i="11"/>
  <c r="N221" i="11"/>
  <c r="E221" i="11"/>
  <c r="D221" i="11"/>
  <c r="B221" i="11"/>
  <c r="A221" i="11"/>
  <c r="O220" i="11"/>
  <c r="N220" i="11"/>
  <c r="E220" i="11"/>
  <c r="D220" i="11"/>
  <c r="B220" i="11"/>
  <c r="A220" i="11"/>
  <c r="O219" i="11"/>
  <c r="N219" i="11"/>
  <c r="E219" i="11"/>
  <c r="D219" i="11"/>
  <c r="B219" i="11"/>
  <c r="A219" i="11"/>
  <c r="O218" i="11"/>
  <c r="N218" i="11"/>
  <c r="E218" i="11"/>
  <c r="D218" i="11"/>
  <c r="B218" i="11"/>
  <c r="A218" i="11"/>
  <c r="O217" i="11"/>
  <c r="N217" i="11"/>
  <c r="E217" i="11"/>
  <c r="D217" i="11"/>
  <c r="B217" i="11"/>
  <c r="A217" i="11"/>
  <c r="O216" i="11"/>
  <c r="N216" i="11"/>
  <c r="E216" i="11"/>
  <c r="D216" i="11"/>
  <c r="B216" i="11"/>
  <c r="A216" i="11"/>
  <c r="O215" i="11"/>
  <c r="N215" i="11"/>
  <c r="E215" i="11"/>
  <c r="D215" i="11"/>
  <c r="B215" i="11"/>
  <c r="A215" i="11"/>
  <c r="O214" i="11"/>
  <c r="N214" i="11"/>
  <c r="E214" i="11"/>
  <c r="D214" i="11"/>
  <c r="B214" i="11"/>
  <c r="A214" i="11"/>
  <c r="O213" i="11"/>
  <c r="N213" i="11"/>
  <c r="E213" i="11"/>
  <c r="D213" i="11"/>
  <c r="B213" i="11"/>
  <c r="A213" i="11"/>
  <c r="O212" i="11"/>
  <c r="N212" i="11"/>
  <c r="E212" i="11"/>
  <c r="D212" i="11"/>
  <c r="B212" i="11"/>
  <c r="A212" i="11"/>
  <c r="O211" i="11"/>
  <c r="N211" i="11"/>
  <c r="E211" i="11"/>
  <c r="D211" i="11"/>
  <c r="B211" i="11"/>
  <c r="A211" i="11"/>
  <c r="O210" i="11"/>
  <c r="N210" i="11"/>
  <c r="E210" i="11"/>
  <c r="D210" i="11"/>
  <c r="B210" i="11"/>
  <c r="A210" i="11"/>
  <c r="O209" i="11"/>
  <c r="N209" i="11"/>
  <c r="E209" i="11"/>
  <c r="D209" i="11"/>
  <c r="B209" i="11"/>
  <c r="A209" i="11"/>
  <c r="O208" i="11"/>
  <c r="N208" i="11"/>
  <c r="E208" i="11"/>
  <c r="D208" i="11"/>
  <c r="B208" i="11"/>
  <c r="A208" i="11"/>
  <c r="O207" i="11"/>
  <c r="N207" i="11"/>
  <c r="E207" i="11"/>
  <c r="D207" i="11"/>
  <c r="B207" i="11"/>
  <c r="A207" i="11"/>
  <c r="O206" i="11"/>
  <c r="N206" i="11"/>
  <c r="E206" i="11"/>
  <c r="D206" i="11"/>
  <c r="B206" i="11"/>
  <c r="A206" i="11"/>
  <c r="O205" i="11"/>
  <c r="N205" i="11"/>
  <c r="E205" i="11"/>
  <c r="D205" i="11"/>
  <c r="B205" i="11"/>
  <c r="A205" i="11"/>
  <c r="O204" i="11"/>
  <c r="N204" i="11"/>
  <c r="E204" i="11"/>
  <c r="D204" i="11"/>
  <c r="B204" i="11"/>
  <c r="A204" i="11"/>
  <c r="O203" i="11"/>
  <c r="N203" i="11"/>
  <c r="E203" i="11"/>
  <c r="D203" i="11"/>
  <c r="B203" i="11"/>
  <c r="A203" i="11"/>
  <c r="O202" i="11"/>
  <c r="N202" i="11"/>
  <c r="E202" i="11"/>
  <c r="D202" i="11"/>
  <c r="B202" i="11"/>
  <c r="A202" i="11"/>
  <c r="O201" i="11"/>
  <c r="N201" i="11"/>
  <c r="E201" i="11"/>
  <c r="D201" i="11"/>
  <c r="B201" i="11"/>
  <c r="A201" i="11"/>
  <c r="O200" i="11"/>
  <c r="N200" i="11"/>
  <c r="E200" i="11"/>
  <c r="D200" i="11"/>
  <c r="B200" i="11"/>
  <c r="A200" i="11"/>
  <c r="O199" i="11"/>
  <c r="N199" i="11"/>
  <c r="E199" i="11"/>
  <c r="D199" i="11"/>
  <c r="B199" i="11"/>
  <c r="A199" i="11"/>
  <c r="O198" i="11"/>
  <c r="N198" i="11"/>
  <c r="E198" i="11"/>
  <c r="D198" i="11"/>
  <c r="B198" i="11"/>
  <c r="A198" i="11"/>
  <c r="O197" i="11"/>
  <c r="N197" i="11"/>
  <c r="E197" i="11"/>
  <c r="D197" i="11"/>
  <c r="B197" i="11"/>
  <c r="A197" i="11"/>
  <c r="O196" i="11"/>
  <c r="N196" i="11"/>
  <c r="E196" i="11"/>
  <c r="D196" i="11"/>
  <c r="B196" i="11"/>
  <c r="A196" i="11"/>
  <c r="O195" i="11"/>
  <c r="N195" i="11"/>
  <c r="E195" i="11"/>
  <c r="D195" i="11"/>
  <c r="B195" i="11"/>
  <c r="A195" i="11"/>
  <c r="O194" i="11"/>
  <c r="N194" i="11"/>
  <c r="E194" i="11"/>
  <c r="D194" i="11"/>
  <c r="B194" i="11"/>
  <c r="A194" i="11"/>
  <c r="O193" i="11"/>
  <c r="N193" i="11"/>
  <c r="E193" i="11"/>
  <c r="D193" i="11"/>
  <c r="B193" i="11"/>
  <c r="A193" i="11"/>
  <c r="O192" i="11"/>
  <c r="N192" i="11"/>
  <c r="E192" i="11"/>
  <c r="D192" i="11"/>
  <c r="B192" i="11"/>
  <c r="A192" i="11"/>
  <c r="O191" i="11"/>
  <c r="N191" i="11"/>
  <c r="E191" i="11"/>
  <c r="D191" i="11"/>
  <c r="B191" i="11"/>
  <c r="A191" i="11"/>
  <c r="O190" i="11"/>
  <c r="N190" i="11"/>
  <c r="E190" i="11"/>
  <c r="D190" i="11"/>
  <c r="B190" i="11"/>
  <c r="A190" i="11"/>
  <c r="O189" i="11"/>
  <c r="N189" i="11"/>
  <c r="E189" i="11"/>
  <c r="D189" i="11"/>
  <c r="B189" i="11"/>
  <c r="A189" i="11"/>
  <c r="O188" i="11"/>
  <c r="N188" i="11"/>
  <c r="E188" i="11"/>
  <c r="D188" i="11"/>
  <c r="B188" i="11"/>
  <c r="A188" i="11"/>
  <c r="O187" i="11"/>
  <c r="N187" i="11"/>
  <c r="E187" i="11"/>
  <c r="D187" i="11"/>
  <c r="B187" i="11"/>
  <c r="A187" i="11"/>
  <c r="O186" i="11"/>
  <c r="N186" i="11"/>
  <c r="E186" i="11"/>
  <c r="D186" i="11"/>
  <c r="B186" i="11"/>
  <c r="A186" i="11"/>
  <c r="O185" i="11"/>
  <c r="N185" i="11"/>
  <c r="E185" i="11"/>
  <c r="D185" i="11"/>
  <c r="B185" i="11"/>
  <c r="A185" i="11"/>
  <c r="O184" i="11"/>
  <c r="N184" i="11"/>
  <c r="E184" i="11"/>
  <c r="D184" i="11"/>
  <c r="B184" i="11"/>
  <c r="A184" i="11"/>
  <c r="O183" i="11"/>
  <c r="N183" i="11"/>
  <c r="E183" i="11"/>
  <c r="D183" i="11"/>
  <c r="B183" i="11"/>
  <c r="A183" i="11"/>
  <c r="O182" i="11"/>
  <c r="N182" i="11"/>
  <c r="E182" i="11"/>
  <c r="D182" i="11"/>
  <c r="B182" i="11"/>
  <c r="A182" i="11"/>
  <c r="O181" i="11"/>
  <c r="N181" i="11"/>
  <c r="E181" i="11"/>
  <c r="D181" i="11"/>
  <c r="B181" i="11"/>
  <c r="A181" i="11"/>
  <c r="O180" i="11"/>
  <c r="N180" i="11"/>
  <c r="E180" i="11"/>
  <c r="D180" i="11"/>
  <c r="B180" i="11"/>
  <c r="A180" i="11"/>
  <c r="O179" i="11"/>
  <c r="N179" i="11"/>
  <c r="E179" i="11"/>
  <c r="D179" i="11"/>
  <c r="B179" i="11"/>
  <c r="A179" i="11"/>
  <c r="O178" i="11"/>
  <c r="N178" i="11"/>
  <c r="E178" i="11"/>
  <c r="D178" i="11"/>
  <c r="B178" i="11"/>
  <c r="A178" i="11"/>
  <c r="O177" i="11"/>
  <c r="N177" i="11"/>
  <c r="E177" i="11"/>
  <c r="D177" i="11"/>
  <c r="B177" i="11"/>
  <c r="A177" i="11"/>
  <c r="O176" i="11"/>
  <c r="N176" i="11"/>
  <c r="E176" i="11"/>
  <c r="D176" i="11"/>
  <c r="B176" i="11"/>
  <c r="A176" i="11"/>
  <c r="O175" i="11"/>
  <c r="N175" i="11"/>
  <c r="E175" i="11"/>
  <c r="D175" i="11"/>
  <c r="B175" i="11"/>
  <c r="A175" i="11"/>
  <c r="O174" i="11"/>
  <c r="N174" i="11"/>
  <c r="E174" i="11"/>
  <c r="D174" i="11"/>
  <c r="B174" i="11"/>
  <c r="A174" i="11"/>
  <c r="O173" i="11"/>
  <c r="N173" i="11"/>
  <c r="E173" i="11"/>
  <c r="D173" i="11"/>
  <c r="B173" i="11"/>
  <c r="A173" i="11"/>
  <c r="O172" i="11"/>
  <c r="N172" i="11"/>
  <c r="E172" i="11"/>
  <c r="D172" i="11"/>
  <c r="B172" i="11"/>
  <c r="A172" i="11"/>
  <c r="O171" i="11"/>
  <c r="N171" i="11"/>
  <c r="E171" i="11"/>
  <c r="D171" i="11"/>
  <c r="B171" i="11"/>
  <c r="A171" i="11"/>
  <c r="O170" i="11"/>
  <c r="N170" i="11"/>
  <c r="E170" i="11"/>
  <c r="D170" i="11"/>
  <c r="B170" i="11"/>
  <c r="A170" i="11"/>
  <c r="O169" i="11"/>
  <c r="N169" i="11"/>
  <c r="E169" i="11"/>
  <c r="D169" i="11"/>
  <c r="B169" i="11"/>
  <c r="A169" i="11"/>
  <c r="O168" i="11"/>
  <c r="N168" i="11"/>
  <c r="E168" i="11"/>
  <c r="D168" i="11"/>
  <c r="B168" i="11"/>
  <c r="A168" i="11"/>
  <c r="O167" i="11"/>
  <c r="N167" i="11"/>
  <c r="E167" i="11"/>
  <c r="D167" i="11"/>
  <c r="B167" i="11"/>
  <c r="A167" i="11"/>
  <c r="O166" i="11"/>
  <c r="N166" i="11"/>
  <c r="E166" i="11"/>
  <c r="D166" i="11"/>
  <c r="B166" i="11"/>
  <c r="A166" i="11"/>
  <c r="O165" i="11"/>
  <c r="N165" i="11"/>
  <c r="E165" i="11"/>
  <c r="D165" i="11"/>
  <c r="B165" i="11"/>
  <c r="A165" i="11"/>
  <c r="O164" i="11"/>
  <c r="N164" i="11"/>
  <c r="E164" i="11"/>
  <c r="D164" i="11"/>
  <c r="B164" i="11"/>
  <c r="A164" i="11"/>
  <c r="O163" i="11"/>
  <c r="N163" i="11"/>
  <c r="E163" i="11"/>
  <c r="D163" i="11"/>
  <c r="B163" i="11"/>
  <c r="A163" i="11"/>
  <c r="O162" i="11"/>
  <c r="N162" i="11"/>
  <c r="E162" i="11"/>
  <c r="D162" i="11"/>
  <c r="B162" i="11"/>
  <c r="A162" i="11"/>
  <c r="O161" i="11"/>
  <c r="N161" i="11"/>
  <c r="E161" i="11"/>
  <c r="D161" i="11"/>
  <c r="B161" i="11"/>
  <c r="A161" i="11"/>
  <c r="O160" i="11"/>
  <c r="N160" i="11"/>
  <c r="E160" i="11"/>
  <c r="D160" i="11"/>
  <c r="B160" i="11"/>
  <c r="A160" i="11"/>
  <c r="O159" i="11"/>
  <c r="N159" i="11"/>
  <c r="E159" i="11"/>
  <c r="D159" i="11"/>
  <c r="B159" i="11"/>
  <c r="A159" i="11"/>
  <c r="O158" i="11"/>
  <c r="N158" i="11"/>
  <c r="E158" i="11"/>
  <c r="D158" i="11"/>
  <c r="B158" i="11"/>
  <c r="A158" i="11"/>
  <c r="O157" i="11"/>
  <c r="N157" i="11"/>
  <c r="E157" i="11"/>
  <c r="D157" i="11"/>
  <c r="B157" i="11"/>
  <c r="A157" i="11"/>
  <c r="O156" i="11"/>
  <c r="N156" i="11"/>
  <c r="E156" i="11"/>
  <c r="D156" i="11"/>
  <c r="B156" i="11"/>
  <c r="A156" i="11"/>
  <c r="O155" i="11"/>
  <c r="N155" i="11"/>
  <c r="E155" i="11"/>
  <c r="D155" i="11"/>
  <c r="B155" i="11"/>
  <c r="A155" i="11"/>
  <c r="O154" i="11"/>
  <c r="N154" i="11"/>
  <c r="E154" i="11"/>
  <c r="D154" i="11"/>
  <c r="B154" i="11"/>
  <c r="A154" i="11"/>
  <c r="O153" i="11"/>
  <c r="N153" i="11"/>
  <c r="E153" i="11"/>
  <c r="D153" i="11"/>
  <c r="B153" i="11"/>
  <c r="A153" i="11"/>
  <c r="O152" i="11"/>
  <c r="N152" i="11"/>
  <c r="E152" i="11"/>
  <c r="D152" i="11"/>
  <c r="B152" i="11"/>
  <c r="A152" i="11"/>
  <c r="O151" i="11"/>
  <c r="N151" i="11"/>
  <c r="E151" i="11"/>
  <c r="D151" i="11"/>
  <c r="B151" i="11"/>
  <c r="A151" i="11"/>
  <c r="O150" i="11"/>
  <c r="N150" i="11"/>
  <c r="E150" i="11"/>
  <c r="D150" i="11"/>
  <c r="B150" i="11"/>
  <c r="A150" i="11"/>
  <c r="O149" i="11"/>
  <c r="N149" i="11"/>
  <c r="E149" i="11"/>
  <c r="D149" i="11"/>
  <c r="B149" i="11"/>
  <c r="A149" i="11"/>
  <c r="O148" i="11"/>
  <c r="N148" i="11"/>
  <c r="E148" i="11"/>
  <c r="D148" i="11"/>
  <c r="B148" i="11"/>
  <c r="A148" i="11"/>
  <c r="O147" i="11"/>
  <c r="N147" i="11"/>
  <c r="E147" i="11"/>
  <c r="D147" i="11"/>
  <c r="B147" i="11"/>
  <c r="A147" i="11"/>
  <c r="O146" i="11"/>
  <c r="N146" i="11"/>
  <c r="E146" i="11"/>
  <c r="D146" i="11"/>
  <c r="B146" i="11"/>
  <c r="A146" i="11"/>
  <c r="O145" i="11"/>
  <c r="N145" i="11"/>
  <c r="E145" i="11"/>
  <c r="D145" i="11"/>
  <c r="B145" i="11"/>
  <c r="A145" i="11"/>
  <c r="O144" i="11"/>
  <c r="N144" i="11"/>
  <c r="E144" i="11"/>
  <c r="D144" i="11"/>
  <c r="B144" i="11"/>
  <c r="A144" i="11"/>
  <c r="O143" i="11"/>
  <c r="N143" i="11"/>
  <c r="E143" i="11"/>
  <c r="D143" i="11"/>
  <c r="B143" i="11"/>
  <c r="A143" i="11"/>
  <c r="O142" i="11"/>
  <c r="N142" i="11"/>
  <c r="E142" i="11"/>
  <c r="D142" i="11"/>
  <c r="B142" i="11"/>
  <c r="A142" i="11"/>
  <c r="O141" i="11"/>
  <c r="N141" i="11"/>
  <c r="E141" i="11"/>
  <c r="D141" i="11"/>
  <c r="B141" i="11"/>
  <c r="A141" i="11"/>
  <c r="O140" i="11"/>
  <c r="N140" i="11"/>
  <c r="E140" i="11"/>
  <c r="D140" i="11"/>
  <c r="B140" i="11"/>
  <c r="A140" i="11"/>
  <c r="O139" i="11"/>
  <c r="N139" i="11"/>
  <c r="E139" i="11"/>
  <c r="D139" i="11"/>
  <c r="B139" i="11"/>
  <c r="A139" i="11"/>
  <c r="O138" i="11"/>
  <c r="N138" i="11"/>
  <c r="E138" i="11"/>
  <c r="D138" i="11"/>
  <c r="B138" i="11"/>
  <c r="A138" i="11"/>
  <c r="O137" i="11"/>
  <c r="N137" i="11"/>
  <c r="E137" i="11"/>
  <c r="D137" i="11"/>
  <c r="B137" i="11"/>
  <c r="A137" i="11"/>
  <c r="O136" i="11"/>
  <c r="N136" i="11"/>
  <c r="E136" i="11"/>
  <c r="D136" i="11"/>
  <c r="B136" i="11"/>
  <c r="A136" i="11"/>
  <c r="O135" i="11"/>
  <c r="N135" i="11"/>
  <c r="E135" i="11"/>
  <c r="D135" i="11"/>
  <c r="B135" i="11"/>
  <c r="A135" i="11"/>
  <c r="O134" i="11"/>
  <c r="N134" i="11"/>
  <c r="E134" i="11"/>
  <c r="D134" i="11"/>
  <c r="B134" i="11"/>
  <c r="A134" i="11"/>
  <c r="O133" i="11"/>
  <c r="N133" i="11"/>
  <c r="E133" i="11"/>
  <c r="D133" i="11"/>
  <c r="B133" i="11"/>
  <c r="A133" i="11"/>
  <c r="O132" i="11"/>
  <c r="N132" i="11"/>
  <c r="E132" i="11"/>
  <c r="D132" i="11"/>
  <c r="B132" i="11"/>
  <c r="A132" i="11"/>
  <c r="O131" i="11"/>
  <c r="N131" i="11"/>
  <c r="E131" i="11"/>
  <c r="D131" i="11"/>
  <c r="B131" i="11"/>
  <c r="A131" i="11"/>
  <c r="O130" i="11"/>
  <c r="N130" i="11"/>
  <c r="E130" i="11"/>
  <c r="D130" i="11"/>
  <c r="B130" i="11"/>
  <c r="A130" i="11"/>
  <c r="O129" i="11"/>
  <c r="N129" i="11"/>
  <c r="E129" i="11"/>
  <c r="D129" i="11"/>
  <c r="B129" i="11"/>
  <c r="A129" i="11"/>
  <c r="O128" i="11"/>
  <c r="N128" i="11"/>
  <c r="E128" i="11"/>
  <c r="D128" i="11"/>
  <c r="B128" i="11"/>
  <c r="A128" i="11"/>
  <c r="O127" i="11"/>
  <c r="N127" i="11"/>
  <c r="E127" i="11"/>
  <c r="D127" i="11"/>
  <c r="B127" i="11"/>
  <c r="A127" i="11"/>
  <c r="O126" i="11"/>
  <c r="N126" i="11"/>
  <c r="E126" i="11"/>
  <c r="D126" i="11"/>
  <c r="B126" i="11"/>
  <c r="A126" i="11"/>
  <c r="O125" i="11"/>
  <c r="N125" i="11"/>
  <c r="E125" i="11"/>
  <c r="D125" i="11"/>
  <c r="B125" i="11"/>
  <c r="A125" i="11"/>
  <c r="O124" i="11"/>
  <c r="N124" i="11"/>
  <c r="E124" i="11"/>
  <c r="D124" i="11"/>
  <c r="B124" i="11"/>
  <c r="A124" i="11"/>
  <c r="O123" i="11"/>
  <c r="N123" i="11"/>
  <c r="E123" i="11"/>
  <c r="D123" i="11"/>
  <c r="B123" i="11"/>
  <c r="A123" i="11"/>
  <c r="O122" i="11"/>
  <c r="N122" i="11"/>
  <c r="E122" i="11"/>
  <c r="D122" i="11"/>
  <c r="B122" i="11"/>
  <c r="A122" i="11"/>
  <c r="O121" i="11"/>
  <c r="N121" i="11"/>
  <c r="E121" i="11"/>
  <c r="D121" i="11"/>
  <c r="B121" i="11"/>
  <c r="A121" i="11"/>
  <c r="O120" i="11"/>
  <c r="N120" i="11"/>
  <c r="E120" i="11"/>
  <c r="D120" i="11"/>
  <c r="B120" i="11"/>
  <c r="A120" i="11"/>
  <c r="O119" i="11"/>
  <c r="N119" i="11"/>
  <c r="E119" i="11"/>
  <c r="D119" i="11"/>
  <c r="B119" i="11"/>
  <c r="A119" i="11"/>
  <c r="O118" i="11"/>
  <c r="N118" i="11"/>
  <c r="E118" i="11"/>
  <c r="D118" i="11"/>
  <c r="B118" i="11"/>
  <c r="A118" i="11"/>
  <c r="O117" i="11"/>
  <c r="N117" i="11"/>
  <c r="E117" i="11"/>
  <c r="D117" i="11"/>
  <c r="B117" i="11"/>
  <c r="A117" i="11"/>
  <c r="O116" i="11"/>
  <c r="N116" i="11"/>
  <c r="E116" i="11"/>
  <c r="D116" i="11"/>
  <c r="B116" i="11"/>
  <c r="A116" i="11"/>
  <c r="O115" i="11"/>
  <c r="N115" i="11"/>
  <c r="E115" i="11"/>
  <c r="D115" i="11"/>
  <c r="B115" i="11"/>
  <c r="A115" i="11"/>
  <c r="O114" i="11"/>
  <c r="N114" i="11"/>
  <c r="E114" i="11"/>
  <c r="D114" i="11"/>
  <c r="B114" i="11"/>
  <c r="A114" i="11"/>
  <c r="O113" i="11"/>
  <c r="N113" i="11"/>
  <c r="E113" i="11"/>
  <c r="D113" i="11"/>
  <c r="B113" i="11"/>
  <c r="A113" i="11"/>
  <c r="O112" i="11"/>
  <c r="N112" i="11"/>
  <c r="E112" i="11"/>
  <c r="D112" i="11"/>
  <c r="B112" i="11"/>
  <c r="A112" i="11"/>
  <c r="O111" i="11"/>
  <c r="N111" i="11"/>
  <c r="E111" i="11"/>
  <c r="D111" i="11"/>
  <c r="B111" i="11"/>
  <c r="A111" i="11"/>
  <c r="O110" i="11"/>
  <c r="N110" i="11"/>
  <c r="E110" i="11"/>
  <c r="D110" i="11"/>
  <c r="B110" i="11"/>
  <c r="A110" i="11"/>
  <c r="O109" i="11"/>
  <c r="N109" i="11"/>
  <c r="E109" i="11"/>
  <c r="D109" i="11"/>
  <c r="B109" i="11"/>
  <c r="A109" i="11"/>
  <c r="O108" i="11"/>
  <c r="N108" i="11"/>
  <c r="E108" i="11"/>
  <c r="D108" i="11"/>
  <c r="B108" i="11"/>
  <c r="A108" i="11"/>
  <c r="O107" i="11"/>
  <c r="N107" i="11"/>
  <c r="E107" i="11"/>
  <c r="D107" i="11"/>
  <c r="B107" i="11"/>
  <c r="A107" i="11"/>
  <c r="O106" i="11"/>
  <c r="N106" i="11"/>
  <c r="E106" i="11"/>
  <c r="D106" i="11"/>
  <c r="B106" i="11"/>
  <c r="A106" i="11"/>
  <c r="O105" i="11"/>
  <c r="N105" i="11"/>
  <c r="E105" i="11"/>
  <c r="D105" i="11"/>
  <c r="B105" i="11"/>
  <c r="A105" i="11"/>
  <c r="O104" i="11"/>
  <c r="N104" i="11"/>
  <c r="E104" i="11"/>
  <c r="D104" i="11"/>
  <c r="B104" i="11"/>
  <c r="A104" i="11"/>
  <c r="O103" i="11"/>
  <c r="N103" i="11"/>
  <c r="E103" i="11"/>
  <c r="D103" i="11"/>
  <c r="B103" i="11"/>
  <c r="A103" i="11"/>
  <c r="O102" i="11"/>
  <c r="N102" i="11"/>
  <c r="E102" i="11"/>
  <c r="D102" i="11"/>
  <c r="B102" i="11"/>
  <c r="A102" i="11"/>
  <c r="O101" i="11"/>
  <c r="N101" i="11"/>
  <c r="E101" i="11"/>
  <c r="D101" i="11"/>
  <c r="B101" i="11"/>
  <c r="A101" i="11"/>
  <c r="O100" i="11"/>
  <c r="N100" i="11"/>
  <c r="E100" i="11"/>
  <c r="D100" i="11"/>
  <c r="B100" i="11"/>
  <c r="A100" i="11"/>
  <c r="O99" i="11"/>
  <c r="N99" i="11"/>
  <c r="E99" i="11"/>
  <c r="D99" i="11"/>
  <c r="B99" i="11"/>
  <c r="A99" i="11"/>
  <c r="O98" i="11"/>
  <c r="N98" i="11"/>
  <c r="E98" i="11"/>
  <c r="D98" i="11"/>
  <c r="B98" i="11"/>
  <c r="A98" i="11"/>
  <c r="O97" i="11"/>
  <c r="N97" i="11"/>
  <c r="E97" i="11"/>
  <c r="D97" i="11"/>
  <c r="B97" i="11"/>
  <c r="A97" i="11"/>
  <c r="O96" i="11"/>
  <c r="N96" i="11"/>
  <c r="E96" i="11"/>
  <c r="D96" i="11"/>
  <c r="B96" i="11"/>
  <c r="A96" i="11"/>
  <c r="O95" i="11"/>
  <c r="N95" i="11"/>
  <c r="E95" i="11"/>
  <c r="D95" i="11"/>
  <c r="B95" i="11"/>
  <c r="A95" i="11"/>
  <c r="O94" i="11"/>
  <c r="N94" i="11"/>
  <c r="E94" i="11"/>
  <c r="D94" i="11"/>
  <c r="B94" i="11"/>
  <c r="A94" i="11"/>
  <c r="O93" i="11"/>
  <c r="N93" i="11"/>
  <c r="E93" i="11"/>
  <c r="D93" i="11"/>
  <c r="B93" i="11"/>
  <c r="A93" i="11"/>
  <c r="O92" i="11"/>
  <c r="N92" i="11"/>
  <c r="E92" i="11"/>
  <c r="D92" i="11"/>
  <c r="B92" i="11"/>
  <c r="A92" i="11"/>
  <c r="O91" i="11"/>
  <c r="N91" i="11"/>
  <c r="E91" i="11"/>
  <c r="D91" i="11"/>
  <c r="B91" i="11"/>
  <c r="A91" i="11"/>
  <c r="O90" i="11"/>
  <c r="N90" i="11"/>
  <c r="E90" i="11"/>
  <c r="D90" i="11"/>
  <c r="B90" i="11"/>
  <c r="A90" i="11"/>
  <c r="O89" i="11"/>
  <c r="N89" i="11"/>
  <c r="E89" i="11"/>
  <c r="D89" i="11"/>
  <c r="B89" i="11"/>
  <c r="A89" i="11"/>
  <c r="O88" i="11"/>
  <c r="N88" i="11"/>
  <c r="E88" i="11"/>
  <c r="D88" i="11"/>
  <c r="B88" i="11"/>
  <c r="A88" i="11"/>
  <c r="O87" i="11"/>
  <c r="N87" i="11"/>
  <c r="E87" i="11"/>
  <c r="D87" i="11"/>
  <c r="B87" i="11"/>
  <c r="A87" i="11"/>
  <c r="O86" i="11"/>
  <c r="N86" i="11"/>
  <c r="E86" i="11"/>
  <c r="D86" i="11"/>
  <c r="B86" i="11"/>
  <c r="A86" i="11"/>
  <c r="O85" i="11"/>
  <c r="N85" i="11"/>
  <c r="E85" i="11"/>
  <c r="D85" i="11"/>
  <c r="B85" i="11"/>
  <c r="A85" i="11"/>
  <c r="O84" i="11"/>
  <c r="N84" i="11"/>
  <c r="E84" i="11"/>
  <c r="D84" i="11"/>
  <c r="B84" i="11"/>
  <c r="A84" i="11"/>
  <c r="O83" i="11"/>
  <c r="N83" i="11"/>
  <c r="E83" i="11"/>
  <c r="D83" i="11"/>
  <c r="B83" i="11"/>
  <c r="A83" i="11"/>
  <c r="O82" i="11"/>
  <c r="N82" i="11"/>
  <c r="E82" i="11"/>
  <c r="D82" i="11"/>
  <c r="B82" i="11"/>
  <c r="A82" i="11"/>
  <c r="O81" i="11"/>
  <c r="N81" i="11"/>
  <c r="E81" i="11"/>
  <c r="D81" i="11"/>
  <c r="B81" i="11"/>
  <c r="A81" i="11"/>
  <c r="O80" i="11"/>
  <c r="N80" i="11"/>
  <c r="E80" i="11"/>
  <c r="D80" i="11"/>
  <c r="B80" i="11"/>
  <c r="A80" i="11"/>
  <c r="O79" i="11"/>
  <c r="N79" i="11"/>
  <c r="E79" i="11"/>
  <c r="D79" i="11"/>
  <c r="B79" i="11"/>
  <c r="A79" i="11"/>
  <c r="O78" i="11"/>
  <c r="N78" i="11"/>
  <c r="E78" i="11"/>
  <c r="D78" i="11"/>
  <c r="B78" i="11"/>
  <c r="A78" i="11"/>
  <c r="O77" i="11"/>
  <c r="N77" i="11"/>
  <c r="E77" i="11"/>
  <c r="D77" i="11"/>
  <c r="B77" i="11"/>
  <c r="A77" i="11"/>
  <c r="O76" i="11"/>
  <c r="N76" i="11"/>
  <c r="E76" i="11"/>
  <c r="D76" i="11"/>
  <c r="B76" i="11"/>
  <c r="A76" i="11"/>
  <c r="O75" i="11"/>
  <c r="N75" i="11"/>
  <c r="E75" i="11"/>
  <c r="D75" i="11"/>
  <c r="B75" i="11"/>
  <c r="A75" i="11"/>
  <c r="O74" i="11"/>
  <c r="N74" i="11"/>
  <c r="E74" i="11"/>
  <c r="D74" i="11"/>
  <c r="B74" i="11"/>
  <c r="A74" i="11"/>
  <c r="O73" i="11"/>
  <c r="N73" i="11"/>
  <c r="E73" i="11"/>
  <c r="D73" i="11"/>
  <c r="B73" i="11"/>
  <c r="A73" i="11"/>
  <c r="O72" i="11"/>
  <c r="N72" i="11"/>
  <c r="E72" i="11"/>
  <c r="D72" i="11"/>
  <c r="B72" i="11"/>
  <c r="A72" i="11"/>
  <c r="O71" i="11"/>
  <c r="N71" i="11"/>
  <c r="E71" i="11"/>
  <c r="D71" i="11"/>
  <c r="B71" i="11"/>
  <c r="A71" i="11"/>
  <c r="O70" i="11"/>
  <c r="N70" i="11"/>
  <c r="E70" i="11"/>
  <c r="D70" i="11"/>
  <c r="B70" i="11"/>
  <c r="A70" i="11"/>
  <c r="O69" i="11"/>
  <c r="N69" i="11"/>
  <c r="E69" i="11"/>
  <c r="D69" i="11"/>
  <c r="B69" i="11"/>
  <c r="A69" i="11"/>
  <c r="O68" i="11"/>
  <c r="N68" i="11"/>
  <c r="E68" i="11"/>
  <c r="D68" i="11"/>
  <c r="B68" i="11"/>
  <c r="A68" i="11"/>
  <c r="O67" i="11"/>
  <c r="N67" i="11"/>
  <c r="E67" i="11"/>
  <c r="D67" i="11"/>
  <c r="B67" i="11"/>
  <c r="A67" i="11"/>
  <c r="O66" i="11"/>
  <c r="N66" i="11"/>
  <c r="E66" i="11"/>
  <c r="D66" i="11"/>
  <c r="B66" i="11"/>
  <c r="A66" i="11"/>
  <c r="O65" i="11"/>
  <c r="N65" i="11"/>
  <c r="E65" i="11"/>
  <c r="D65" i="11"/>
  <c r="B65" i="11"/>
  <c r="A65" i="11"/>
  <c r="O64" i="11"/>
  <c r="N64" i="11"/>
  <c r="E64" i="11"/>
  <c r="D64" i="11"/>
  <c r="B64" i="11"/>
  <c r="A64" i="11"/>
  <c r="O63" i="11"/>
  <c r="N63" i="11"/>
  <c r="E63" i="11"/>
  <c r="D63" i="11"/>
  <c r="B63" i="11"/>
  <c r="A63" i="11"/>
  <c r="O62" i="11"/>
  <c r="N62" i="11"/>
  <c r="E62" i="11"/>
  <c r="D62" i="11"/>
  <c r="B62" i="11"/>
  <c r="A62" i="11"/>
  <c r="O61" i="11"/>
  <c r="N61" i="11"/>
  <c r="E61" i="11"/>
  <c r="D61" i="11"/>
  <c r="B61" i="11"/>
  <c r="A61" i="11"/>
  <c r="O60" i="11"/>
  <c r="N60" i="11"/>
  <c r="E60" i="11"/>
  <c r="D60" i="11"/>
  <c r="B60" i="11"/>
  <c r="A60" i="11"/>
  <c r="O59" i="11"/>
  <c r="N59" i="11"/>
  <c r="E59" i="11"/>
  <c r="D59" i="11"/>
  <c r="B59" i="11"/>
  <c r="A59" i="11"/>
  <c r="O58" i="11"/>
  <c r="N58" i="11"/>
  <c r="E58" i="11"/>
  <c r="D58" i="11"/>
  <c r="B58" i="11"/>
  <c r="A58" i="11"/>
  <c r="O57" i="11"/>
  <c r="N57" i="11"/>
  <c r="E57" i="11"/>
  <c r="D57" i="11"/>
  <c r="B57" i="11"/>
  <c r="A57" i="11"/>
  <c r="O56" i="11"/>
  <c r="N56" i="11"/>
  <c r="E56" i="11"/>
  <c r="D56" i="11"/>
  <c r="B56" i="11"/>
  <c r="A56" i="11"/>
  <c r="O55" i="11"/>
  <c r="N55" i="11"/>
  <c r="E55" i="11"/>
  <c r="D55" i="11"/>
  <c r="B55" i="11"/>
  <c r="A55" i="11"/>
  <c r="O54" i="11"/>
  <c r="N54" i="11"/>
  <c r="E54" i="11"/>
  <c r="D54" i="11"/>
  <c r="B54" i="11"/>
  <c r="A54" i="11"/>
  <c r="O53" i="11"/>
  <c r="N53" i="11"/>
  <c r="E53" i="11"/>
  <c r="D53" i="11"/>
  <c r="B53" i="11"/>
  <c r="A53" i="11"/>
  <c r="O52" i="11"/>
  <c r="N52" i="11"/>
  <c r="E52" i="11"/>
  <c r="D52" i="11"/>
  <c r="B52" i="11"/>
  <c r="A52" i="11"/>
  <c r="O51" i="11"/>
  <c r="N51" i="11"/>
  <c r="E51" i="11"/>
  <c r="D51" i="11"/>
  <c r="B51" i="11"/>
  <c r="A51" i="11"/>
  <c r="O50" i="11"/>
  <c r="N50" i="11"/>
  <c r="E50" i="11"/>
  <c r="D50" i="11"/>
  <c r="B50" i="11"/>
  <c r="A50" i="11"/>
  <c r="O49" i="11"/>
  <c r="N49" i="11"/>
  <c r="E49" i="11"/>
  <c r="D49" i="11"/>
  <c r="B49" i="11"/>
  <c r="A49" i="11"/>
  <c r="O48" i="11"/>
  <c r="N48" i="11"/>
  <c r="E48" i="11"/>
  <c r="D48" i="11"/>
  <c r="B48" i="11"/>
  <c r="A48" i="11"/>
  <c r="O47" i="11"/>
  <c r="N47" i="11"/>
  <c r="E47" i="11"/>
  <c r="D47" i="11"/>
  <c r="B47" i="11"/>
  <c r="A47" i="11"/>
  <c r="O46" i="11"/>
  <c r="N46" i="11"/>
  <c r="E46" i="11"/>
  <c r="D46" i="11"/>
  <c r="B46" i="11"/>
  <c r="A46" i="11"/>
  <c r="O45" i="11"/>
  <c r="N45" i="11"/>
  <c r="E45" i="11"/>
  <c r="D45" i="11"/>
  <c r="B45" i="11"/>
  <c r="A45" i="11"/>
  <c r="O44" i="11"/>
  <c r="N44" i="11"/>
  <c r="E44" i="11"/>
  <c r="D44" i="11"/>
  <c r="B44" i="11"/>
  <c r="A44" i="11"/>
  <c r="O43" i="11"/>
  <c r="N43" i="11"/>
  <c r="E43" i="11"/>
  <c r="D43" i="11"/>
  <c r="B43" i="11"/>
  <c r="A43" i="11"/>
  <c r="O42" i="11"/>
  <c r="N42" i="11"/>
  <c r="E42" i="11"/>
  <c r="D42" i="11"/>
  <c r="B42" i="11"/>
  <c r="A42" i="11"/>
  <c r="O41" i="11"/>
  <c r="N41" i="11"/>
  <c r="E41" i="11"/>
  <c r="D41" i="11"/>
  <c r="B41" i="11"/>
  <c r="A41" i="11"/>
  <c r="O40" i="11"/>
  <c r="N40" i="11"/>
  <c r="E40" i="11"/>
  <c r="D40" i="11"/>
  <c r="B40" i="11"/>
  <c r="A40" i="11"/>
  <c r="O39" i="11"/>
  <c r="N39" i="11"/>
  <c r="E39" i="11"/>
  <c r="D39" i="11"/>
  <c r="B39" i="11"/>
  <c r="A39" i="11"/>
  <c r="O38" i="11"/>
  <c r="N38" i="11"/>
  <c r="E38" i="11"/>
  <c r="D38" i="11"/>
  <c r="B38" i="11"/>
  <c r="A38" i="11"/>
  <c r="O37" i="11"/>
  <c r="N37" i="11"/>
  <c r="E37" i="11"/>
  <c r="D37" i="11"/>
  <c r="B37" i="11"/>
  <c r="A37" i="11"/>
  <c r="O36" i="11"/>
  <c r="N36" i="11"/>
  <c r="E36" i="11"/>
  <c r="D36" i="11"/>
  <c r="B36" i="11"/>
  <c r="A36" i="11"/>
  <c r="O35" i="11"/>
  <c r="N35" i="11"/>
  <c r="E35" i="11"/>
  <c r="D35" i="11"/>
  <c r="B35" i="11"/>
  <c r="A35" i="11"/>
  <c r="O34" i="11"/>
  <c r="N34" i="11"/>
  <c r="E34" i="11"/>
  <c r="D34" i="11"/>
  <c r="B34" i="11"/>
  <c r="A34" i="11"/>
  <c r="O33" i="11"/>
  <c r="N33" i="11"/>
  <c r="E33" i="11"/>
  <c r="D33" i="11"/>
  <c r="B33" i="11"/>
  <c r="A33" i="11"/>
  <c r="O32" i="11"/>
  <c r="N32" i="11"/>
  <c r="E32" i="11"/>
  <c r="D32" i="11"/>
  <c r="B32" i="11"/>
  <c r="A32" i="11"/>
  <c r="O31" i="11"/>
  <c r="N31" i="11"/>
  <c r="E31" i="11"/>
  <c r="D31" i="11"/>
  <c r="B31" i="11"/>
  <c r="A31" i="11"/>
  <c r="O30" i="11"/>
  <c r="N30" i="11"/>
  <c r="E30" i="11"/>
  <c r="D30" i="11"/>
  <c r="B30" i="11"/>
  <c r="A30" i="11"/>
  <c r="O29" i="11"/>
  <c r="N29" i="11"/>
  <c r="E29" i="11"/>
  <c r="D29" i="11"/>
  <c r="B29" i="11"/>
  <c r="A29" i="11"/>
  <c r="O28" i="11"/>
  <c r="N28" i="11"/>
  <c r="E28" i="11"/>
  <c r="D28" i="11"/>
  <c r="B28" i="11"/>
  <c r="A28" i="11"/>
  <c r="O27" i="11"/>
  <c r="N27" i="11"/>
  <c r="E27" i="11"/>
  <c r="D27" i="11"/>
  <c r="B27" i="11"/>
  <c r="A27" i="11"/>
  <c r="O26" i="11"/>
  <c r="N26" i="11"/>
  <c r="E26" i="11"/>
  <c r="D26" i="11"/>
  <c r="B26" i="11"/>
  <c r="A26" i="11"/>
  <c r="O25" i="11"/>
  <c r="N25" i="11"/>
  <c r="E25" i="11"/>
  <c r="D25" i="11"/>
  <c r="B25" i="11"/>
  <c r="A25" i="11"/>
  <c r="O24" i="11"/>
  <c r="N24" i="11"/>
  <c r="E24" i="11"/>
  <c r="D24" i="11"/>
  <c r="B24" i="11"/>
  <c r="A24" i="11"/>
  <c r="O23" i="11"/>
  <c r="N23" i="11"/>
  <c r="E23" i="11"/>
  <c r="D23" i="11"/>
  <c r="B23" i="11"/>
  <c r="A23" i="11"/>
  <c r="O22" i="11"/>
  <c r="N22" i="11"/>
  <c r="E22" i="11"/>
  <c r="D22" i="11"/>
  <c r="B22" i="11"/>
  <c r="A22" i="11"/>
  <c r="O21" i="11"/>
  <c r="N21" i="11"/>
  <c r="E21" i="11"/>
  <c r="D21" i="11"/>
  <c r="B21" i="11"/>
  <c r="A21" i="11"/>
  <c r="O20" i="11"/>
  <c r="N20" i="11"/>
  <c r="E20" i="11"/>
  <c r="D20" i="11"/>
  <c r="B20" i="11"/>
  <c r="A20" i="11"/>
  <c r="O19" i="11"/>
  <c r="N19" i="11"/>
  <c r="E19" i="11"/>
  <c r="D19" i="11"/>
  <c r="B19" i="11"/>
  <c r="A19" i="11"/>
  <c r="O18" i="11"/>
  <c r="N18" i="11"/>
  <c r="E18" i="11"/>
  <c r="D18" i="11"/>
  <c r="B18" i="11"/>
  <c r="A18" i="11"/>
  <c r="O17" i="11"/>
  <c r="N17" i="11"/>
  <c r="E17" i="11"/>
  <c r="D17" i="11"/>
  <c r="B17" i="11"/>
  <c r="A17" i="11"/>
  <c r="O16" i="11"/>
  <c r="N16" i="11"/>
  <c r="E16" i="11"/>
  <c r="D16" i="11"/>
  <c r="B16" i="11"/>
  <c r="A16" i="11"/>
  <c r="O15" i="11"/>
  <c r="N15" i="11"/>
  <c r="E15" i="11"/>
  <c r="B15" i="11"/>
  <c r="A15" i="11"/>
  <c r="O14" i="11"/>
  <c r="N14" i="11"/>
  <c r="E14" i="11"/>
  <c r="D14" i="11"/>
  <c r="B14" i="11"/>
  <c r="A14" i="11"/>
  <c r="O13" i="11"/>
  <c r="N13" i="11"/>
  <c r="E13" i="11"/>
  <c r="D13" i="11"/>
  <c r="B13" i="11"/>
  <c r="A13" i="11"/>
  <c r="O12" i="11"/>
  <c r="N12" i="11"/>
  <c r="E12" i="11"/>
  <c r="D12" i="11"/>
  <c r="B12" i="11"/>
  <c r="A12" i="11"/>
  <c r="O11" i="11"/>
  <c r="N11" i="11"/>
  <c r="E11" i="11"/>
  <c r="D11" i="11"/>
  <c r="B11" i="11"/>
  <c r="A11" i="11"/>
  <c r="O10" i="11"/>
  <c r="N10" i="11"/>
  <c r="E10" i="11"/>
  <c r="F10" i="11" s="1"/>
  <c r="D10" i="11"/>
  <c r="B10" i="11"/>
  <c r="A10" i="11"/>
  <c r="O9" i="11"/>
  <c r="N9" i="11"/>
  <c r="E9" i="11"/>
  <c r="F9" i="11" s="1"/>
  <c r="D9" i="11"/>
  <c r="B9" i="11"/>
  <c r="D1" i="11" s="1"/>
  <c r="A33" i="9" s="1"/>
  <c r="A9" i="11"/>
  <c r="B8" i="11"/>
  <c r="A8" i="11"/>
  <c r="B7" i="11"/>
  <c r="A7" i="11"/>
  <c r="B6" i="11"/>
  <c r="A6" i="11"/>
  <c r="B5" i="11"/>
  <c r="A5" i="11"/>
  <c r="BQ302" i="4"/>
  <c r="B302" i="4"/>
  <c r="A302" i="4"/>
  <c r="BQ301" i="4"/>
  <c r="B301" i="4"/>
  <c r="A301" i="4"/>
  <c r="BQ300" i="4"/>
  <c r="B300" i="4"/>
  <c r="A300" i="4"/>
  <c r="BQ299" i="4"/>
  <c r="B299" i="4"/>
  <c r="A299" i="4"/>
  <c r="BQ298" i="4"/>
  <c r="B298" i="4"/>
  <c r="A298" i="4"/>
  <c r="BQ297" i="4"/>
  <c r="B297" i="4"/>
  <c r="A297" i="4"/>
  <c r="BQ296" i="4"/>
  <c r="B296" i="4"/>
  <c r="A296" i="4"/>
  <c r="BQ295" i="4"/>
  <c r="B295" i="4"/>
  <c r="A295" i="4"/>
  <c r="BQ294" i="4"/>
  <c r="B294" i="4"/>
  <c r="A294" i="4"/>
  <c r="BQ293" i="4"/>
  <c r="B293" i="4"/>
  <c r="A293" i="4"/>
  <c r="BQ292" i="4"/>
  <c r="B292" i="4"/>
  <c r="A292" i="4"/>
  <c r="BQ291" i="4"/>
  <c r="B291" i="4"/>
  <c r="A291" i="4"/>
  <c r="BQ290" i="4"/>
  <c r="B290" i="4"/>
  <c r="A290" i="4"/>
  <c r="BQ289" i="4"/>
  <c r="B289" i="4"/>
  <c r="A289" i="4"/>
  <c r="BQ288" i="4"/>
  <c r="B288" i="4"/>
  <c r="A288" i="4"/>
  <c r="BQ287" i="4"/>
  <c r="B287" i="4"/>
  <c r="A287" i="4"/>
  <c r="BQ286" i="4"/>
  <c r="B286" i="4"/>
  <c r="A286" i="4"/>
  <c r="BQ285" i="4"/>
  <c r="B285" i="4"/>
  <c r="A285" i="4"/>
  <c r="BQ284" i="4"/>
  <c r="B284" i="4"/>
  <c r="A284" i="4"/>
  <c r="BQ283" i="4"/>
  <c r="B283" i="4"/>
  <c r="A283" i="4"/>
  <c r="BQ282" i="4"/>
  <c r="B282" i="4"/>
  <c r="A282" i="4"/>
  <c r="BQ281" i="4"/>
  <c r="B281" i="4"/>
  <c r="A281" i="4"/>
  <c r="BQ280" i="4"/>
  <c r="B280" i="4"/>
  <c r="A280" i="4"/>
  <c r="BQ279" i="4"/>
  <c r="B279" i="4"/>
  <c r="A279" i="4"/>
  <c r="BQ278" i="4"/>
  <c r="B278" i="4"/>
  <c r="A278" i="4"/>
  <c r="BQ277" i="4"/>
  <c r="B277" i="4"/>
  <c r="A277" i="4"/>
  <c r="BQ276" i="4"/>
  <c r="B276" i="4"/>
  <c r="A276" i="4"/>
  <c r="BQ275" i="4"/>
  <c r="B275" i="4"/>
  <c r="A275" i="4"/>
  <c r="BQ274" i="4"/>
  <c r="B274" i="4"/>
  <c r="A274" i="4"/>
  <c r="BQ273" i="4"/>
  <c r="B273" i="4"/>
  <c r="A273" i="4"/>
  <c r="BQ272" i="4"/>
  <c r="B272" i="4"/>
  <c r="A272" i="4"/>
  <c r="BQ271" i="4"/>
  <c r="B271" i="4"/>
  <c r="A271" i="4"/>
  <c r="BQ270" i="4"/>
  <c r="B270" i="4"/>
  <c r="A270" i="4"/>
  <c r="BQ269" i="4"/>
  <c r="B269" i="4"/>
  <c r="A269" i="4"/>
  <c r="BQ268" i="4"/>
  <c r="B268" i="4"/>
  <c r="A268" i="4"/>
  <c r="BQ267" i="4"/>
  <c r="B267" i="4"/>
  <c r="A267" i="4"/>
  <c r="BQ266" i="4"/>
  <c r="B266" i="4"/>
  <c r="A266" i="4"/>
  <c r="BQ265" i="4"/>
  <c r="B265" i="4"/>
  <c r="A265" i="4"/>
  <c r="BQ264" i="4"/>
  <c r="B264" i="4"/>
  <c r="A264" i="4"/>
  <c r="BQ263" i="4"/>
  <c r="B263" i="4"/>
  <c r="A263" i="4"/>
  <c r="BQ262" i="4"/>
  <c r="B262" i="4"/>
  <c r="A262" i="4"/>
  <c r="BQ261" i="4"/>
  <c r="B261" i="4"/>
  <c r="A261" i="4"/>
  <c r="BQ260" i="4"/>
  <c r="B260" i="4"/>
  <c r="A260" i="4"/>
  <c r="BQ259" i="4"/>
  <c r="B259" i="4"/>
  <c r="A259" i="4"/>
  <c r="BQ258" i="4"/>
  <c r="B258" i="4"/>
  <c r="A258" i="4"/>
  <c r="BQ257" i="4"/>
  <c r="B257" i="4"/>
  <c r="A257" i="4"/>
  <c r="BQ256" i="4"/>
  <c r="B256" i="4"/>
  <c r="A256" i="4"/>
  <c r="BQ255" i="4"/>
  <c r="B255" i="4"/>
  <c r="A255" i="4"/>
  <c r="BQ254" i="4"/>
  <c r="B254" i="4"/>
  <c r="A254" i="4"/>
  <c r="BQ253" i="4"/>
  <c r="B253" i="4"/>
  <c r="A253" i="4"/>
  <c r="BQ252" i="4"/>
  <c r="B252" i="4"/>
  <c r="A252" i="4"/>
  <c r="BQ251" i="4"/>
  <c r="B251" i="4"/>
  <c r="A251" i="4"/>
  <c r="BQ250" i="4"/>
  <c r="B250" i="4"/>
  <c r="A250" i="4"/>
  <c r="BQ249" i="4"/>
  <c r="B249" i="4"/>
  <c r="A249" i="4"/>
  <c r="BQ248" i="4"/>
  <c r="B248" i="4"/>
  <c r="A248" i="4"/>
  <c r="BQ247" i="4"/>
  <c r="B247" i="4"/>
  <c r="A247" i="4"/>
  <c r="BQ246" i="4"/>
  <c r="B246" i="4"/>
  <c r="A246" i="4"/>
  <c r="BQ245" i="4"/>
  <c r="B245" i="4"/>
  <c r="A245" i="4"/>
  <c r="BQ244" i="4"/>
  <c r="B244" i="4"/>
  <c r="A244" i="4"/>
  <c r="BQ243" i="4"/>
  <c r="B243" i="4"/>
  <c r="A243" i="4"/>
  <c r="BQ242" i="4"/>
  <c r="B242" i="4"/>
  <c r="A242" i="4"/>
  <c r="BQ241" i="4"/>
  <c r="B241" i="4"/>
  <c r="A241" i="4"/>
  <c r="BQ240" i="4"/>
  <c r="B240" i="4"/>
  <c r="A240" i="4"/>
  <c r="BQ239" i="4"/>
  <c r="B239" i="4"/>
  <c r="A239" i="4"/>
  <c r="BQ238" i="4"/>
  <c r="B238" i="4"/>
  <c r="A238" i="4"/>
  <c r="BQ237" i="4"/>
  <c r="B237" i="4"/>
  <c r="A237" i="4"/>
  <c r="BQ236" i="4"/>
  <c r="B236" i="4"/>
  <c r="A236" i="4"/>
  <c r="BQ235" i="4"/>
  <c r="B235" i="4"/>
  <c r="A235" i="4"/>
  <c r="BQ234" i="4"/>
  <c r="B234" i="4"/>
  <c r="A234" i="4"/>
  <c r="BQ233" i="4"/>
  <c r="B233" i="4"/>
  <c r="A233" i="4"/>
  <c r="BQ232" i="4"/>
  <c r="B232" i="4"/>
  <c r="A232" i="4"/>
  <c r="BQ231" i="4"/>
  <c r="B231" i="4"/>
  <c r="A231" i="4"/>
  <c r="BQ230" i="4"/>
  <c r="B230" i="4"/>
  <c r="A230" i="4"/>
  <c r="BQ229" i="4"/>
  <c r="B229" i="4"/>
  <c r="A229" i="4"/>
  <c r="BQ228" i="4"/>
  <c r="B228" i="4"/>
  <c r="A228" i="4"/>
  <c r="BQ227" i="4"/>
  <c r="B227" i="4"/>
  <c r="A227" i="4"/>
  <c r="BQ226" i="4"/>
  <c r="B226" i="4"/>
  <c r="A226" i="4"/>
  <c r="BQ225" i="4"/>
  <c r="B225" i="4"/>
  <c r="A225" i="4"/>
  <c r="BQ224" i="4"/>
  <c r="B224" i="4"/>
  <c r="A224" i="4"/>
  <c r="BQ223" i="4"/>
  <c r="B223" i="4"/>
  <c r="A223" i="4"/>
  <c r="BQ222" i="4"/>
  <c r="B222" i="4"/>
  <c r="A222" i="4"/>
  <c r="BQ221" i="4"/>
  <c r="B221" i="4"/>
  <c r="A221" i="4"/>
  <c r="BQ220" i="4"/>
  <c r="B220" i="4"/>
  <c r="A220" i="4"/>
  <c r="BQ219" i="4"/>
  <c r="B219" i="4"/>
  <c r="A219" i="4"/>
  <c r="BQ218" i="4"/>
  <c r="B218" i="4"/>
  <c r="A218" i="4"/>
  <c r="BQ217" i="4"/>
  <c r="B217" i="4"/>
  <c r="A217" i="4"/>
  <c r="BQ216" i="4"/>
  <c r="B216" i="4"/>
  <c r="A216" i="4"/>
  <c r="BQ215" i="4"/>
  <c r="B215" i="4"/>
  <c r="A215" i="4"/>
  <c r="BQ214" i="4"/>
  <c r="B214" i="4"/>
  <c r="A214" i="4"/>
  <c r="BQ213" i="4"/>
  <c r="B213" i="4"/>
  <c r="A213" i="4"/>
  <c r="BQ212" i="4"/>
  <c r="B212" i="4"/>
  <c r="A212" i="4"/>
  <c r="BQ211" i="4"/>
  <c r="B211" i="4"/>
  <c r="A211" i="4"/>
  <c r="BQ210" i="4"/>
  <c r="B210" i="4"/>
  <c r="A210" i="4"/>
  <c r="BQ209" i="4"/>
  <c r="B209" i="4"/>
  <c r="A209" i="4"/>
  <c r="BQ208" i="4"/>
  <c r="B208" i="4"/>
  <c r="A208" i="4"/>
  <c r="BQ207" i="4"/>
  <c r="B207" i="4"/>
  <c r="A207" i="4"/>
  <c r="BQ206" i="4"/>
  <c r="B206" i="4"/>
  <c r="A206" i="4"/>
  <c r="BQ205" i="4"/>
  <c r="B205" i="4"/>
  <c r="A205" i="4"/>
  <c r="BQ204" i="4"/>
  <c r="B204" i="4"/>
  <c r="A204" i="4"/>
  <c r="BQ203" i="4"/>
  <c r="B203" i="4"/>
  <c r="A203" i="4"/>
  <c r="BQ202" i="4"/>
  <c r="B202" i="4"/>
  <c r="A202" i="4"/>
  <c r="BQ201" i="4"/>
  <c r="B201" i="4"/>
  <c r="A201" i="4"/>
  <c r="BQ200" i="4"/>
  <c r="B200" i="4"/>
  <c r="A200" i="4"/>
  <c r="BQ199" i="4"/>
  <c r="B199" i="4"/>
  <c r="A199" i="4"/>
  <c r="BQ198" i="4"/>
  <c r="B198" i="4"/>
  <c r="A198" i="4"/>
  <c r="BQ197" i="4"/>
  <c r="B197" i="4"/>
  <c r="A197" i="4"/>
  <c r="BQ196" i="4"/>
  <c r="B196" i="4"/>
  <c r="A196" i="4"/>
  <c r="BQ195" i="4"/>
  <c r="B195" i="4"/>
  <c r="A195" i="4"/>
  <c r="BQ194" i="4"/>
  <c r="B194" i="4"/>
  <c r="A194" i="4"/>
  <c r="BQ193" i="4"/>
  <c r="B193" i="4"/>
  <c r="A193" i="4"/>
  <c r="BQ192" i="4"/>
  <c r="B192" i="4"/>
  <c r="A192" i="4"/>
  <c r="BQ191" i="4"/>
  <c r="B191" i="4"/>
  <c r="A191" i="4"/>
  <c r="BQ190" i="4"/>
  <c r="B190" i="4"/>
  <c r="A190" i="4"/>
  <c r="BQ189" i="4"/>
  <c r="B189" i="4"/>
  <c r="A189" i="4"/>
  <c r="BQ188" i="4"/>
  <c r="B188" i="4"/>
  <c r="A188" i="4"/>
  <c r="BQ187" i="4"/>
  <c r="B187" i="4"/>
  <c r="A187" i="4"/>
  <c r="BQ186" i="4"/>
  <c r="B186" i="4"/>
  <c r="A186" i="4"/>
  <c r="BQ185" i="4"/>
  <c r="B185" i="4"/>
  <c r="A185" i="4"/>
  <c r="BQ184" i="4"/>
  <c r="B184" i="4"/>
  <c r="A184" i="4"/>
  <c r="BQ183" i="4"/>
  <c r="B183" i="4"/>
  <c r="A183" i="4"/>
  <c r="BQ182" i="4"/>
  <c r="B182" i="4"/>
  <c r="A182" i="4"/>
  <c r="BQ181" i="4"/>
  <c r="B181" i="4"/>
  <c r="A181" i="4"/>
  <c r="BQ180" i="4"/>
  <c r="B180" i="4"/>
  <c r="A180" i="4"/>
  <c r="BQ179" i="4"/>
  <c r="B179" i="4"/>
  <c r="A179" i="4"/>
  <c r="BQ178" i="4"/>
  <c r="B178" i="4"/>
  <c r="A178" i="4"/>
  <c r="BQ177" i="4"/>
  <c r="B177" i="4"/>
  <c r="A177" i="4"/>
  <c r="BQ176" i="4"/>
  <c r="B176" i="4"/>
  <c r="A176" i="4"/>
  <c r="BQ175" i="4"/>
  <c r="B175" i="4"/>
  <c r="A175" i="4"/>
  <c r="BQ174" i="4"/>
  <c r="B174" i="4"/>
  <c r="A174" i="4"/>
  <c r="BQ173" i="4"/>
  <c r="B173" i="4"/>
  <c r="A173" i="4"/>
  <c r="BQ172" i="4"/>
  <c r="B172" i="4"/>
  <c r="A172" i="4"/>
  <c r="BQ171" i="4"/>
  <c r="B171" i="4"/>
  <c r="A171" i="4"/>
  <c r="BQ170" i="4"/>
  <c r="B170" i="4"/>
  <c r="A170" i="4"/>
  <c r="BQ169" i="4"/>
  <c r="B169" i="4"/>
  <c r="A169" i="4"/>
  <c r="BQ168" i="4"/>
  <c r="B168" i="4"/>
  <c r="A168" i="4"/>
  <c r="BQ167" i="4"/>
  <c r="B167" i="4"/>
  <c r="A167" i="4"/>
  <c r="BQ166" i="4"/>
  <c r="B166" i="4"/>
  <c r="A166" i="4"/>
  <c r="BQ165" i="4"/>
  <c r="B165" i="4"/>
  <c r="A165" i="4"/>
  <c r="BQ164" i="4"/>
  <c r="B164" i="4"/>
  <c r="A164" i="4"/>
  <c r="BQ163" i="4"/>
  <c r="B163" i="4"/>
  <c r="A163" i="4"/>
  <c r="BQ162" i="4"/>
  <c r="B162" i="4"/>
  <c r="A162" i="4"/>
  <c r="BQ161" i="4"/>
  <c r="B161" i="4"/>
  <c r="A161" i="4"/>
  <c r="BQ160" i="4"/>
  <c r="B160" i="4"/>
  <c r="A160" i="4"/>
  <c r="BQ159" i="4"/>
  <c r="B159" i="4"/>
  <c r="A159" i="4"/>
  <c r="BQ158" i="4"/>
  <c r="B158" i="4"/>
  <c r="A158" i="4"/>
  <c r="BQ157" i="4"/>
  <c r="B157" i="4"/>
  <c r="A157" i="4"/>
  <c r="BQ156" i="4"/>
  <c r="B156" i="4"/>
  <c r="A156" i="4"/>
  <c r="BQ155" i="4"/>
  <c r="B155" i="4"/>
  <c r="A155" i="4"/>
  <c r="BQ154" i="4"/>
  <c r="B154" i="4"/>
  <c r="A154" i="4"/>
  <c r="BQ153" i="4"/>
  <c r="B153" i="4"/>
  <c r="A153" i="4"/>
  <c r="BQ152" i="4"/>
  <c r="B152" i="4"/>
  <c r="A152" i="4"/>
  <c r="BQ151" i="4"/>
  <c r="B151" i="4"/>
  <c r="A151" i="4"/>
  <c r="BQ150" i="4"/>
  <c r="B150" i="4"/>
  <c r="A150" i="4"/>
  <c r="BQ149" i="4"/>
  <c r="B149" i="4"/>
  <c r="A149" i="4"/>
  <c r="BQ148" i="4"/>
  <c r="B148" i="4"/>
  <c r="A148" i="4"/>
  <c r="BQ147" i="4"/>
  <c r="B147" i="4"/>
  <c r="A147" i="4"/>
  <c r="BQ146" i="4"/>
  <c r="B146" i="4"/>
  <c r="A146" i="4"/>
  <c r="BQ145" i="4"/>
  <c r="B145" i="4"/>
  <c r="A145" i="4"/>
  <c r="BQ144" i="4"/>
  <c r="B144" i="4"/>
  <c r="A144" i="4"/>
  <c r="BQ143" i="4"/>
  <c r="B143" i="4"/>
  <c r="A143" i="4"/>
  <c r="BQ142" i="4"/>
  <c r="B142" i="4"/>
  <c r="A142" i="4"/>
  <c r="BQ141" i="4"/>
  <c r="B141" i="4"/>
  <c r="A141" i="4"/>
  <c r="BQ140" i="4"/>
  <c r="B140" i="4"/>
  <c r="A140" i="4"/>
  <c r="BQ139" i="4"/>
  <c r="B139" i="4"/>
  <c r="A139" i="4"/>
  <c r="BQ138" i="4"/>
  <c r="B138" i="4"/>
  <c r="A138" i="4"/>
  <c r="BQ137" i="4"/>
  <c r="B137" i="4"/>
  <c r="A137" i="4"/>
  <c r="BQ136" i="4"/>
  <c r="B136" i="4"/>
  <c r="A136" i="4"/>
  <c r="BQ135" i="4"/>
  <c r="B135" i="4"/>
  <c r="A135" i="4"/>
  <c r="BQ134" i="4"/>
  <c r="B134" i="4"/>
  <c r="A134" i="4"/>
  <c r="BQ133" i="4"/>
  <c r="B133" i="4"/>
  <c r="A133" i="4"/>
  <c r="BQ132" i="4"/>
  <c r="B132" i="4"/>
  <c r="A132" i="4"/>
  <c r="BQ131" i="4"/>
  <c r="B131" i="4"/>
  <c r="A131" i="4"/>
  <c r="BQ130" i="4"/>
  <c r="B130" i="4"/>
  <c r="A130" i="4"/>
  <c r="BQ129" i="4"/>
  <c r="B129" i="4"/>
  <c r="A129" i="4"/>
  <c r="BQ128" i="4"/>
  <c r="B128" i="4"/>
  <c r="A128" i="4"/>
  <c r="BQ127" i="4"/>
  <c r="B127" i="4"/>
  <c r="A127" i="4"/>
  <c r="BQ126" i="4"/>
  <c r="B126" i="4"/>
  <c r="A126" i="4"/>
  <c r="BQ125" i="4"/>
  <c r="B125" i="4"/>
  <c r="A125" i="4"/>
  <c r="BQ124" i="4"/>
  <c r="B124" i="4"/>
  <c r="A124" i="4"/>
  <c r="BQ123" i="4"/>
  <c r="B123" i="4"/>
  <c r="A123" i="4"/>
  <c r="BQ122" i="4"/>
  <c r="B122" i="4"/>
  <c r="A122" i="4"/>
  <c r="BQ121" i="4"/>
  <c r="B121" i="4"/>
  <c r="A121" i="4"/>
  <c r="BQ120" i="4"/>
  <c r="B120" i="4"/>
  <c r="A120" i="4"/>
  <c r="BQ119" i="4"/>
  <c r="B119" i="4"/>
  <c r="A119" i="4"/>
  <c r="BQ118" i="4"/>
  <c r="B118" i="4"/>
  <c r="A118" i="4"/>
  <c r="BQ117" i="4"/>
  <c r="B117" i="4"/>
  <c r="A117" i="4"/>
  <c r="BQ116" i="4"/>
  <c r="B116" i="4"/>
  <c r="A116" i="4"/>
  <c r="BQ115" i="4"/>
  <c r="B115" i="4"/>
  <c r="A115" i="4"/>
  <c r="BQ114" i="4"/>
  <c r="B114" i="4"/>
  <c r="A114" i="4"/>
  <c r="BQ113" i="4"/>
  <c r="B113" i="4"/>
  <c r="A113" i="4"/>
  <c r="BQ112" i="4"/>
  <c r="B112" i="4"/>
  <c r="A112" i="4"/>
  <c r="BQ111" i="4"/>
  <c r="B111" i="4"/>
  <c r="A111" i="4"/>
  <c r="BQ110" i="4"/>
  <c r="B110" i="4"/>
  <c r="A110" i="4"/>
  <c r="BQ109" i="4"/>
  <c r="B109" i="4"/>
  <c r="A109" i="4"/>
  <c r="BQ108" i="4"/>
  <c r="B108" i="4"/>
  <c r="A108" i="4"/>
  <c r="BQ107" i="4"/>
  <c r="B107" i="4"/>
  <c r="A107" i="4"/>
  <c r="BQ106" i="4"/>
  <c r="B106" i="4"/>
  <c r="A106" i="4"/>
  <c r="BQ105" i="4"/>
  <c r="B105" i="4"/>
  <c r="A105" i="4"/>
  <c r="BQ104" i="4"/>
  <c r="B104" i="4"/>
  <c r="A104" i="4"/>
  <c r="BQ103" i="4"/>
  <c r="B103" i="4"/>
  <c r="A103" i="4"/>
  <c r="BQ102" i="4"/>
  <c r="B102" i="4"/>
  <c r="A102" i="4"/>
  <c r="BQ101" i="4"/>
  <c r="B101" i="4"/>
  <c r="A101" i="4"/>
  <c r="BQ100" i="4"/>
  <c r="B100" i="4"/>
  <c r="A100" i="4"/>
  <c r="BQ99" i="4"/>
  <c r="B99" i="4"/>
  <c r="A99" i="4"/>
  <c r="BQ98" i="4"/>
  <c r="B98" i="4"/>
  <c r="A98" i="4"/>
  <c r="BQ97" i="4"/>
  <c r="B97" i="4"/>
  <c r="A97" i="4"/>
  <c r="BQ96" i="4"/>
  <c r="B96" i="4"/>
  <c r="A96" i="4"/>
  <c r="BQ95" i="4"/>
  <c r="B95" i="4"/>
  <c r="A95" i="4"/>
  <c r="BQ94" i="4"/>
  <c r="B94" i="4"/>
  <c r="A94" i="4"/>
  <c r="BQ93" i="4"/>
  <c r="B93" i="4"/>
  <c r="A93" i="4"/>
  <c r="BQ92" i="4"/>
  <c r="B92" i="4"/>
  <c r="A92" i="4"/>
  <c r="BQ91" i="4"/>
  <c r="B91" i="4"/>
  <c r="A91" i="4"/>
  <c r="BQ90" i="4"/>
  <c r="B90" i="4"/>
  <c r="A90" i="4"/>
  <c r="BQ89" i="4"/>
  <c r="B89" i="4"/>
  <c r="A89" i="4"/>
  <c r="BQ88" i="4"/>
  <c r="B88" i="4"/>
  <c r="A88" i="4"/>
  <c r="BQ87" i="4"/>
  <c r="B87" i="4"/>
  <c r="A87" i="4"/>
  <c r="BQ86" i="4"/>
  <c r="B86" i="4"/>
  <c r="A86" i="4"/>
  <c r="BQ85" i="4"/>
  <c r="B85" i="4"/>
  <c r="A85" i="4"/>
  <c r="BQ84" i="4"/>
  <c r="B84" i="4"/>
  <c r="A84" i="4"/>
  <c r="BQ83" i="4"/>
  <c r="B83" i="4"/>
  <c r="A83" i="4"/>
  <c r="BQ82" i="4"/>
  <c r="B82" i="4"/>
  <c r="A82" i="4"/>
  <c r="BQ81" i="4"/>
  <c r="B81" i="4"/>
  <c r="A81" i="4"/>
  <c r="BQ80" i="4"/>
  <c r="B80" i="4"/>
  <c r="A80" i="4"/>
  <c r="BQ79" i="4"/>
  <c r="B79" i="4"/>
  <c r="A79" i="4"/>
  <c r="BQ78" i="4"/>
  <c r="B78" i="4"/>
  <c r="A78" i="4"/>
  <c r="BQ77" i="4"/>
  <c r="B77" i="4"/>
  <c r="A77" i="4"/>
  <c r="BQ76" i="4"/>
  <c r="B76" i="4"/>
  <c r="A76" i="4"/>
  <c r="BQ75" i="4"/>
  <c r="B75" i="4"/>
  <c r="A75" i="4"/>
  <c r="BQ74" i="4"/>
  <c r="B74" i="4"/>
  <c r="A74" i="4"/>
  <c r="BQ73" i="4"/>
  <c r="B73" i="4"/>
  <c r="A73" i="4"/>
  <c r="BQ72" i="4"/>
  <c r="B72" i="4"/>
  <c r="A72" i="4"/>
  <c r="BQ71" i="4"/>
  <c r="B71" i="4"/>
  <c r="A71" i="4"/>
  <c r="BQ70" i="4"/>
  <c r="B70" i="4"/>
  <c r="A70" i="4"/>
  <c r="BQ69" i="4"/>
  <c r="B69" i="4"/>
  <c r="A69" i="4"/>
  <c r="BQ68" i="4"/>
  <c r="B68" i="4"/>
  <c r="A68" i="4"/>
  <c r="BQ67" i="4"/>
  <c r="B67" i="4"/>
  <c r="A67" i="4"/>
  <c r="BQ66" i="4"/>
  <c r="B66" i="4"/>
  <c r="A66" i="4"/>
  <c r="BQ65" i="4"/>
  <c r="B65" i="4"/>
  <c r="A65" i="4"/>
  <c r="BQ64" i="4"/>
  <c r="B64" i="4"/>
  <c r="A64" i="4"/>
  <c r="BQ63" i="4"/>
  <c r="B63" i="4"/>
  <c r="A63" i="4"/>
  <c r="BQ62" i="4"/>
  <c r="B62" i="4"/>
  <c r="A62" i="4"/>
  <c r="BQ61" i="4"/>
  <c r="B61" i="4"/>
  <c r="A61" i="4"/>
  <c r="BQ60" i="4"/>
  <c r="B60" i="4"/>
  <c r="A60" i="4"/>
  <c r="BQ59" i="4"/>
  <c r="B59" i="4"/>
  <c r="A59" i="4"/>
  <c r="BQ58" i="4"/>
  <c r="B58" i="4"/>
  <c r="A58" i="4"/>
  <c r="BQ57" i="4"/>
  <c r="B57" i="4"/>
  <c r="A57" i="4"/>
  <c r="BQ56" i="4"/>
  <c r="B56" i="4"/>
  <c r="A56" i="4"/>
  <c r="BQ55" i="4"/>
  <c r="B55" i="4"/>
  <c r="A55" i="4"/>
  <c r="BQ54" i="4"/>
  <c r="B54" i="4"/>
  <c r="A54" i="4"/>
  <c r="BQ53" i="4"/>
  <c r="B53" i="4"/>
  <c r="A53" i="4"/>
  <c r="BQ52" i="4"/>
  <c r="B52" i="4"/>
  <c r="A52" i="4"/>
  <c r="BQ51" i="4"/>
  <c r="B51" i="4"/>
  <c r="A51" i="4"/>
  <c r="BQ50" i="4"/>
  <c r="B50" i="4"/>
  <c r="A50" i="4"/>
  <c r="BQ49" i="4"/>
  <c r="B49" i="4"/>
  <c r="A49" i="4"/>
  <c r="BQ48" i="4"/>
  <c r="B48" i="4"/>
  <c r="A48" i="4"/>
  <c r="BQ47" i="4"/>
  <c r="B47" i="4"/>
  <c r="A47" i="4"/>
  <c r="BQ46" i="4"/>
  <c r="B46" i="4"/>
  <c r="A46" i="4"/>
  <c r="BQ45" i="4"/>
  <c r="B45" i="4"/>
  <c r="A45" i="4"/>
  <c r="BQ44" i="4"/>
  <c r="B44" i="4"/>
  <c r="A44" i="4"/>
  <c r="BQ43" i="4"/>
  <c r="B43" i="4"/>
  <c r="A43" i="4"/>
  <c r="BQ42" i="4"/>
  <c r="B42" i="4"/>
  <c r="A42" i="4"/>
  <c r="BQ41" i="4"/>
  <c r="B41" i="4"/>
  <c r="A41" i="4"/>
  <c r="BQ40" i="4"/>
  <c r="B40" i="4"/>
  <c r="A40" i="4"/>
  <c r="BQ39" i="4"/>
  <c r="B39" i="4"/>
  <c r="A39" i="4"/>
  <c r="BQ38" i="4"/>
  <c r="B38" i="4"/>
  <c r="A38" i="4"/>
  <c r="BQ37" i="4"/>
  <c r="B37" i="4"/>
  <c r="A37" i="4"/>
  <c r="BQ36" i="4"/>
  <c r="B36" i="4"/>
  <c r="A36" i="4"/>
  <c r="BQ35" i="4"/>
  <c r="B35" i="4"/>
  <c r="A35" i="4"/>
  <c r="BQ34" i="4"/>
  <c r="B34" i="4"/>
  <c r="A34" i="4"/>
  <c r="BQ33" i="4"/>
  <c r="B33" i="4"/>
  <c r="A33" i="4"/>
  <c r="BQ32" i="4"/>
  <c r="B32" i="4"/>
  <c r="A32" i="4"/>
  <c r="BQ31" i="4"/>
  <c r="B31" i="4"/>
  <c r="A31" i="4"/>
  <c r="BQ30" i="4"/>
  <c r="B30" i="4"/>
  <c r="A30" i="4"/>
  <c r="BQ29" i="4"/>
  <c r="B29" i="4"/>
  <c r="A29" i="4"/>
  <c r="BQ28" i="4"/>
  <c r="B28" i="4"/>
  <c r="A28" i="4"/>
  <c r="BQ27" i="4"/>
  <c r="B27" i="4"/>
  <c r="A27" i="4"/>
  <c r="BQ26" i="4"/>
  <c r="B26" i="4"/>
  <c r="A26" i="4"/>
  <c r="BQ25" i="4"/>
  <c r="B25" i="4"/>
  <c r="A25" i="4"/>
  <c r="BQ24" i="4"/>
  <c r="B24" i="4"/>
  <c r="A24" i="4"/>
  <c r="BQ23" i="4"/>
  <c r="B23" i="4"/>
  <c r="A23" i="4"/>
  <c r="BQ22" i="4"/>
  <c r="B22" i="4"/>
  <c r="A22" i="4"/>
  <c r="BQ21" i="4"/>
  <c r="B21" i="4"/>
  <c r="A21" i="4"/>
  <c r="BQ20" i="4"/>
  <c r="B20" i="4"/>
  <c r="A20" i="4"/>
  <c r="BQ19" i="4"/>
  <c r="B19" i="4"/>
  <c r="A19" i="4"/>
  <c r="B18" i="4"/>
  <c r="A18" i="4"/>
  <c r="BQ17" i="4"/>
  <c r="B17" i="4"/>
  <c r="A17" i="4"/>
  <c r="BQ16" i="4"/>
  <c r="B16" i="4"/>
  <c r="A16" i="4"/>
  <c r="BQ15" i="4"/>
  <c r="B15" i="4"/>
  <c r="A15" i="4"/>
  <c r="BQ14" i="4"/>
  <c r="B14" i="4"/>
  <c r="A14" i="4"/>
  <c r="BQ13" i="4"/>
  <c r="B13" i="4"/>
  <c r="A13" i="4"/>
  <c r="BQ12" i="4"/>
  <c r="B12" i="4"/>
  <c r="A12" i="4"/>
  <c r="BQ11" i="4"/>
  <c r="B11" i="4"/>
  <c r="A11" i="4"/>
  <c r="BQ10" i="4"/>
  <c r="B10" i="4"/>
  <c r="A10" i="4"/>
  <c r="BP9" i="4"/>
  <c r="I55" i="24" s="1"/>
  <c r="BO9" i="4"/>
  <c r="BN9" i="4"/>
  <c r="BN8" i="4" s="1"/>
  <c r="BM9" i="4"/>
  <c r="I23" i="24" s="1"/>
  <c r="BL9" i="4"/>
  <c r="I22" i="24" s="1"/>
  <c r="BK9" i="4"/>
  <c r="I21" i="24" s="1"/>
  <c r="BJ9" i="4"/>
  <c r="I20" i="24" s="1"/>
  <c r="BI9" i="4"/>
  <c r="I19" i="24" s="1"/>
  <c r="BH9" i="4"/>
  <c r="I18" i="24" s="1"/>
  <c r="BG9" i="4"/>
  <c r="I17" i="24" s="1"/>
  <c r="BF9" i="4"/>
  <c r="I13" i="24" s="1"/>
  <c r="AZ9" i="4"/>
  <c r="AY9" i="4"/>
  <c r="I104" i="24" s="1"/>
  <c r="AV9" i="4"/>
  <c r="I6" i="29" s="1"/>
  <c r="AU9" i="4"/>
  <c r="AT9" i="4"/>
  <c r="AS9" i="4"/>
  <c r="AS8" i="4" s="1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X9" i="4"/>
  <c r="I13" i="30" s="1"/>
  <c r="W9" i="4"/>
  <c r="V9" i="4"/>
  <c r="I12" i="30" s="1"/>
  <c r="U9" i="4"/>
  <c r="I11" i="30" s="1"/>
  <c r="S9" i="4"/>
  <c r="I9" i="30" s="1"/>
  <c r="R9" i="4"/>
  <c r="I8" i="30" s="1"/>
  <c r="Q9" i="4"/>
  <c r="I7" i="30" s="1"/>
  <c r="P9" i="4"/>
  <c r="I6" i="30" s="1"/>
  <c r="O9" i="4"/>
  <c r="I5" i="30" s="1"/>
  <c r="B9" i="4"/>
  <c r="A9" i="4"/>
  <c r="B8" i="4"/>
  <c r="A8" i="4"/>
  <c r="S53" i="12"/>
  <c r="R53" i="12"/>
  <c r="Q53" i="12"/>
  <c r="H53" i="12"/>
  <c r="E53" i="12"/>
  <c r="B53" i="12"/>
  <c r="A53" i="12"/>
  <c r="V53" i="12" s="1"/>
  <c r="R52" i="12"/>
  <c r="Q52" i="12"/>
  <c r="S52" i="12" s="1"/>
  <c r="H52" i="12"/>
  <c r="E52" i="12"/>
  <c r="B52" i="12"/>
  <c r="A52" i="12"/>
  <c r="V52" i="12" s="1"/>
  <c r="R51" i="12"/>
  <c r="Q51" i="12"/>
  <c r="S51" i="12" s="1"/>
  <c r="H51" i="12"/>
  <c r="E51" i="12"/>
  <c r="B51" i="12"/>
  <c r="A51" i="12"/>
  <c r="V51" i="12" s="1"/>
  <c r="S50" i="12"/>
  <c r="R50" i="12"/>
  <c r="Q50" i="12"/>
  <c r="H50" i="12"/>
  <c r="E50" i="12"/>
  <c r="B50" i="12"/>
  <c r="A50" i="12"/>
  <c r="V50" i="12" s="1"/>
  <c r="R49" i="12"/>
  <c r="Q49" i="12"/>
  <c r="S49" i="12" s="1"/>
  <c r="H49" i="12"/>
  <c r="E49" i="12"/>
  <c r="B49" i="12"/>
  <c r="A49" i="12"/>
  <c r="V49" i="12" s="1"/>
  <c r="R48" i="12"/>
  <c r="Q48" i="12"/>
  <c r="S48" i="12" s="1"/>
  <c r="H48" i="12"/>
  <c r="E48" i="12"/>
  <c r="B48" i="12"/>
  <c r="A48" i="12"/>
  <c r="V48" i="12" s="1"/>
  <c r="R47" i="12"/>
  <c r="Q47" i="12"/>
  <c r="S47" i="12" s="1"/>
  <c r="H47" i="12"/>
  <c r="E47" i="12"/>
  <c r="B47" i="12"/>
  <c r="A47" i="12"/>
  <c r="V47" i="12" s="1"/>
  <c r="R46" i="12"/>
  <c r="Q46" i="12"/>
  <c r="S46" i="12" s="1"/>
  <c r="H46" i="12"/>
  <c r="E46" i="12"/>
  <c r="B46" i="12"/>
  <c r="A46" i="12"/>
  <c r="V46" i="12" s="1"/>
  <c r="R45" i="12"/>
  <c r="Q45" i="12"/>
  <c r="S45" i="12" s="1"/>
  <c r="H45" i="12"/>
  <c r="E45" i="12"/>
  <c r="B45" i="12"/>
  <c r="A45" i="12"/>
  <c r="V45" i="12" s="1"/>
  <c r="R44" i="12"/>
  <c r="Q44" i="12"/>
  <c r="S44" i="12" s="1"/>
  <c r="H44" i="12"/>
  <c r="E44" i="12"/>
  <c r="B44" i="12"/>
  <c r="A44" i="12"/>
  <c r="V44" i="12" s="1"/>
  <c r="R43" i="12"/>
  <c r="Q43" i="12"/>
  <c r="S43" i="12" s="1"/>
  <c r="H43" i="12"/>
  <c r="E43" i="12"/>
  <c r="B43" i="12"/>
  <c r="A43" i="12"/>
  <c r="V43" i="12" s="1"/>
  <c r="R42" i="12"/>
  <c r="Q42" i="12"/>
  <c r="S42" i="12" s="1"/>
  <c r="H42" i="12"/>
  <c r="E42" i="12"/>
  <c r="B42" i="12"/>
  <c r="A42" i="12"/>
  <c r="V42" i="12" s="1"/>
  <c r="R41" i="12"/>
  <c r="Q41" i="12"/>
  <c r="S41" i="12" s="1"/>
  <c r="H41" i="12"/>
  <c r="E41" i="12"/>
  <c r="B41" i="12"/>
  <c r="A41" i="12"/>
  <c r="V41" i="12" s="1"/>
  <c r="R40" i="12"/>
  <c r="Q40" i="12"/>
  <c r="S40" i="12" s="1"/>
  <c r="H40" i="12"/>
  <c r="E40" i="12"/>
  <c r="B40" i="12"/>
  <c r="A40" i="12"/>
  <c r="V40" i="12" s="1"/>
  <c r="R39" i="12"/>
  <c r="Q39" i="12"/>
  <c r="S39" i="12" s="1"/>
  <c r="H39" i="12"/>
  <c r="E39" i="12"/>
  <c r="B39" i="12"/>
  <c r="A39" i="12"/>
  <c r="V39" i="12" s="1"/>
  <c r="R38" i="12"/>
  <c r="Q38" i="12"/>
  <c r="S38" i="12" s="1"/>
  <c r="H38" i="12"/>
  <c r="E38" i="12"/>
  <c r="B38" i="12"/>
  <c r="A38" i="12"/>
  <c r="V38" i="12" s="1"/>
  <c r="R37" i="12"/>
  <c r="Q37" i="12"/>
  <c r="S37" i="12" s="1"/>
  <c r="H37" i="12"/>
  <c r="E37" i="12"/>
  <c r="B37" i="12"/>
  <c r="A37" i="12"/>
  <c r="V37" i="12" s="1"/>
  <c r="R36" i="12"/>
  <c r="Q36" i="12"/>
  <c r="S36" i="12" s="1"/>
  <c r="H36" i="12"/>
  <c r="E36" i="12"/>
  <c r="B36" i="12"/>
  <c r="A36" i="12"/>
  <c r="V36" i="12" s="1"/>
  <c r="R35" i="12"/>
  <c r="Q35" i="12"/>
  <c r="S35" i="12" s="1"/>
  <c r="H35" i="12"/>
  <c r="E35" i="12"/>
  <c r="B35" i="12"/>
  <c r="A35" i="12"/>
  <c r="V35" i="12" s="1"/>
  <c r="R34" i="12"/>
  <c r="Q34" i="12"/>
  <c r="S34" i="12" s="1"/>
  <c r="H34" i="12"/>
  <c r="E34" i="12"/>
  <c r="B34" i="12"/>
  <c r="A34" i="12"/>
  <c r="V34" i="12" s="1"/>
  <c r="R33" i="12"/>
  <c r="Q33" i="12"/>
  <c r="S33" i="12" s="1"/>
  <c r="H33" i="12"/>
  <c r="E33" i="12"/>
  <c r="B33" i="12"/>
  <c r="A33" i="12"/>
  <c r="V33" i="12" s="1"/>
  <c r="R32" i="12"/>
  <c r="Q32" i="12"/>
  <c r="S32" i="12" s="1"/>
  <c r="H32" i="12"/>
  <c r="E32" i="12"/>
  <c r="B32" i="12"/>
  <c r="A32" i="12"/>
  <c r="V32" i="12" s="1"/>
  <c r="R31" i="12"/>
  <c r="Q31" i="12"/>
  <c r="S31" i="12" s="1"/>
  <c r="H31" i="12"/>
  <c r="E31" i="12"/>
  <c r="B31" i="12"/>
  <c r="A31" i="12"/>
  <c r="V31" i="12" s="1"/>
  <c r="R30" i="12"/>
  <c r="Q30" i="12"/>
  <c r="S30" i="12" s="1"/>
  <c r="H30" i="12"/>
  <c r="E30" i="12"/>
  <c r="B30" i="12"/>
  <c r="A30" i="12"/>
  <c r="V30" i="12" s="1"/>
  <c r="R29" i="12"/>
  <c r="Q29" i="12"/>
  <c r="S29" i="12" s="1"/>
  <c r="H29" i="12"/>
  <c r="E29" i="12"/>
  <c r="B29" i="12"/>
  <c r="A29" i="12"/>
  <c r="V29" i="12" s="1"/>
  <c r="R28" i="12"/>
  <c r="Q28" i="12"/>
  <c r="S28" i="12" s="1"/>
  <c r="H28" i="12"/>
  <c r="E28" i="12"/>
  <c r="B28" i="12"/>
  <c r="A28" i="12"/>
  <c r="V28" i="12" s="1"/>
  <c r="R27" i="12"/>
  <c r="Q27" i="12"/>
  <c r="S27" i="12" s="1"/>
  <c r="H27" i="12"/>
  <c r="E27" i="12"/>
  <c r="B27" i="12"/>
  <c r="A27" i="12"/>
  <c r="V27" i="12" s="1"/>
  <c r="R26" i="12"/>
  <c r="Q26" i="12"/>
  <c r="S26" i="12" s="1"/>
  <c r="H26" i="12"/>
  <c r="E26" i="12"/>
  <c r="B26" i="12"/>
  <c r="A26" i="12"/>
  <c r="V26" i="12" s="1"/>
  <c r="R25" i="12"/>
  <c r="Q25" i="12"/>
  <c r="S25" i="12" s="1"/>
  <c r="H25" i="12"/>
  <c r="E25" i="12"/>
  <c r="B25" i="12"/>
  <c r="A25" i="12"/>
  <c r="V25" i="12" s="1"/>
  <c r="R24" i="12"/>
  <c r="Q24" i="12"/>
  <c r="S24" i="12" s="1"/>
  <c r="H24" i="12"/>
  <c r="E24" i="12"/>
  <c r="B24" i="12"/>
  <c r="A24" i="12"/>
  <c r="V24" i="12" s="1"/>
  <c r="R23" i="12"/>
  <c r="Q23" i="12"/>
  <c r="S23" i="12" s="1"/>
  <c r="H23" i="12"/>
  <c r="E23" i="12"/>
  <c r="B23" i="12"/>
  <c r="A23" i="12"/>
  <c r="V23" i="12" s="1"/>
  <c r="R22" i="12"/>
  <c r="Q22" i="12"/>
  <c r="S22" i="12" s="1"/>
  <c r="H22" i="12"/>
  <c r="E22" i="12"/>
  <c r="B22" i="12"/>
  <c r="A22" i="12"/>
  <c r="V22" i="12" s="1"/>
  <c r="R21" i="12"/>
  <c r="Q21" i="12"/>
  <c r="S21" i="12" s="1"/>
  <c r="H21" i="12"/>
  <c r="E21" i="12"/>
  <c r="B21" i="12"/>
  <c r="A21" i="12"/>
  <c r="V21" i="12" s="1"/>
  <c r="R20" i="12"/>
  <c r="Q20" i="12"/>
  <c r="S20" i="12" s="1"/>
  <c r="H20" i="12"/>
  <c r="E20" i="12"/>
  <c r="B20" i="12"/>
  <c r="A20" i="12"/>
  <c r="V20" i="12" s="1"/>
  <c r="R19" i="12"/>
  <c r="Q19" i="12"/>
  <c r="S19" i="12" s="1"/>
  <c r="H19" i="12"/>
  <c r="E19" i="12"/>
  <c r="B19" i="12"/>
  <c r="A19" i="12"/>
  <c r="V19" i="12" s="1"/>
  <c r="R18" i="12"/>
  <c r="Q18" i="12"/>
  <c r="S18" i="12" s="1"/>
  <c r="H18" i="12"/>
  <c r="E18" i="12"/>
  <c r="B18" i="12"/>
  <c r="A18" i="12"/>
  <c r="V18" i="12" s="1"/>
  <c r="R17" i="12"/>
  <c r="Q17" i="12"/>
  <c r="S17" i="12" s="1"/>
  <c r="H17" i="12"/>
  <c r="E17" i="12"/>
  <c r="B17" i="12"/>
  <c r="A17" i="12"/>
  <c r="V17" i="12" s="1"/>
  <c r="R16" i="12"/>
  <c r="Q16" i="12"/>
  <c r="S16" i="12" s="1"/>
  <c r="H16" i="12"/>
  <c r="E16" i="12"/>
  <c r="B16" i="12"/>
  <c r="A16" i="12"/>
  <c r="V16" i="12" s="1"/>
  <c r="R15" i="12"/>
  <c r="Q15" i="12"/>
  <c r="S15" i="12" s="1"/>
  <c r="H15" i="12"/>
  <c r="E15" i="12"/>
  <c r="B15" i="12"/>
  <c r="A15" i="12"/>
  <c r="V15" i="12" s="1"/>
  <c r="R14" i="12"/>
  <c r="Q14" i="12"/>
  <c r="S14" i="12" s="1"/>
  <c r="H14" i="12"/>
  <c r="E14" i="12"/>
  <c r="B14" i="12"/>
  <c r="A14" i="12"/>
  <c r="V14" i="12" s="1"/>
  <c r="R13" i="12"/>
  <c r="Q13" i="12"/>
  <c r="S13" i="12" s="1"/>
  <c r="H13" i="12"/>
  <c r="E13" i="12"/>
  <c r="B13" i="12"/>
  <c r="A13" i="12"/>
  <c r="V13" i="12" s="1"/>
  <c r="R12" i="12"/>
  <c r="Q12" i="12"/>
  <c r="S12" i="12" s="1"/>
  <c r="H12" i="12"/>
  <c r="E12" i="12"/>
  <c r="B12" i="12"/>
  <c r="A12" i="12"/>
  <c r="V12" i="12" s="1"/>
  <c r="R11" i="12"/>
  <c r="Q11" i="12"/>
  <c r="S11" i="12" s="1"/>
  <c r="H11" i="12"/>
  <c r="E11" i="12"/>
  <c r="B11" i="12"/>
  <c r="A11" i="12"/>
  <c r="V11" i="12" s="1"/>
  <c r="R10" i="12"/>
  <c r="Q10" i="12"/>
  <c r="H10" i="12"/>
  <c r="E10" i="12"/>
  <c r="B10" i="12"/>
  <c r="A10" i="12"/>
  <c r="V10" i="12" s="1"/>
  <c r="R9" i="12"/>
  <c r="Q9" i="12"/>
  <c r="S9" i="12" s="1"/>
  <c r="H9" i="12"/>
  <c r="E9" i="12"/>
  <c r="B9" i="12"/>
  <c r="A9" i="12"/>
  <c r="V9" i="12" s="1"/>
  <c r="Q8" i="12"/>
  <c r="H8" i="12"/>
  <c r="E8" i="12"/>
  <c r="B8" i="12"/>
  <c r="A8" i="12"/>
  <c r="V8" i="12" s="1"/>
  <c r="Q7" i="12"/>
  <c r="S7" i="12" s="1"/>
  <c r="H7" i="12"/>
  <c r="E7" i="12"/>
  <c r="B7" i="12"/>
  <c r="A7" i="12"/>
  <c r="V7" i="12" s="1"/>
  <c r="N6" i="12"/>
  <c r="K6" i="12"/>
  <c r="G6" i="12"/>
  <c r="T5" i="12"/>
  <c r="W5002" i="33"/>
  <c r="U5002" i="33"/>
  <c r="T5002" i="33"/>
  <c r="B5002" i="33"/>
  <c r="A5002" i="33"/>
  <c r="W5001" i="33"/>
  <c r="U5001" i="33"/>
  <c r="T5001" i="33"/>
  <c r="B5001" i="33"/>
  <c r="A5001" i="33"/>
  <c r="W5000" i="33"/>
  <c r="U5000" i="33"/>
  <c r="T5000" i="33"/>
  <c r="B5000" i="33"/>
  <c r="A5000" i="33"/>
  <c r="W4999" i="33"/>
  <c r="U4999" i="33"/>
  <c r="T4999" i="33"/>
  <c r="Y4999" i="33" s="1"/>
  <c r="B4999" i="33"/>
  <c r="A4999" i="33"/>
  <c r="W4998" i="33"/>
  <c r="U4998" i="33"/>
  <c r="T4998" i="33"/>
  <c r="Y4998" i="33" s="1"/>
  <c r="B4998" i="33"/>
  <c r="A4998" i="33"/>
  <c r="W4997" i="33"/>
  <c r="U4997" i="33"/>
  <c r="T4997" i="33"/>
  <c r="B4997" i="33"/>
  <c r="A4997" i="33"/>
  <c r="W4996" i="33"/>
  <c r="U4996" i="33"/>
  <c r="T4996" i="33"/>
  <c r="B4996" i="33"/>
  <c r="A4996" i="33"/>
  <c r="W4995" i="33"/>
  <c r="U4995" i="33"/>
  <c r="T4995" i="33"/>
  <c r="Y4995" i="33" s="1"/>
  <c r="B4995" i="33"/>
  <c r="A4995" i="33"/>
  <c r="W4994" i="33"/>
  <c r="U4994" i="33"/>
  <c r="T4994" i="33"/>
  <c r="B4994" i="33"/>
  <c r="A4994" i="33"/>
  <c r="W4993" i="33"/>
  <c r="U4993" i="33"/>
  <c r="T4993" i="33"/>
  <c r="B4993" i="33"/>
  <c r="A4993" i="33"/>
  <c r="W4992" i="33"/>
  <c r="U4992" i="33"/>
  <c r="T4992" i="33"/>
  <c r="B4992" i="33"/>
  <c r="A4992" i="33"/>
  <c r="W4991" i="33"/>
  <c r="U4991" i="33"/>
  <c r="T4991" i="33"/>
  <c r="Y4991" i="33" s="1"/>
  <c r="B4991" i="33"/>
  <c r="A4991" i="33"/>
  <c r="W4990" i="33"/>
  <c r="U4990" i="33"/>
  <c r="T4990" i="33"/>
  <c r="Y4990" i="33" s="1"/>
  <c r="B4990" i="33"/>
  <c r="A4990" i="33"/>
  <c r="W4989" i="33"/>
  <c r="U4989" i="33"/>
  <c r="T4989" i="33"/>
  <c r="B4989" i="33"/>
  <c r="A4989" i="33"/>
  <c r="W4988" i="33"/>
  <c r="U4988" i="33"/>
  <c r="T4988" i="33"/>
  <c r="B4988" i="33"/>
  <c r="A4988" i="33"/>
  <c r="W4987" i="33"/>
  <c r="U4987" i="33"/>
  <c r="T4987" i="33"/>
  <c r="Y4987" i="33" s="1"/>
  <c r="B4987" i="33"/>
  <c r="A4987" i="33"/>
  <c r="W4986" i="33"/>
  <c r="U4986" i="33"/>
  <c r="T4986" i="33"/>
  <c r="B4986" i="33"/>
  <c r="A4986" i="33"/>
  <c r="W4985" i="33"/>
  <c r="U4985" i="33"/>
  <c r="T4985" i="33"/>
  <c r="B4985" i="33"/>
  <c r="A4985" i="33"/>
  <c r="W4984" i="33"/>
  <c r="U4984" i="33"/>
  <c r="T4984" i="33"/>
  <c r="B4984" i="33"/>
  <c r="A4984" i="33"/>
  <c r="W4983" i="33"/>
  <c r="U4983" i="33"/>
  <c r="T4983" i="33"/>
  <c r="Y4983" i="33" s="1"/>
  <c r="B4983" i="33"/>
  <c r="A4983" i="33"/>
  <c r="W4982" i="33"/>
  <c r="U4982" i="33"/>
  <c r="T4982" i="33"/>
  <c r="Y4982" i="33" s="1"/>
  <c r="B4982" i="33"/>
  <c r="A4982" i="33"/>
  <c r="W4981" i="33"/>
  <c r="U4981" i="33"/>
  <c r="T4981" i="33"/>
  <c r="B4981" i="33"/>
  <c r="A4981" i="33"/>
  <c r="W4980" i="33"/>
  <c r="U4980" i="33"/>
  <c r="T4980" i="33"/>
  <c r="B4980" i="33"/>
  <c r="A4980" i="33"/>
  <c r="W4979" i="33"/>
  <c r="U4979" i="33"/>
  <c r="T4979" i="33"/>
  <c r="Y4979" i="33" s="1"/>
  <c r="B4979" i="33"/>
  <c r="A4979" i="33"/>
  <c r="W4978" i="33"/>
  <c r="U4978" i="33"/>
  <c r="T4978" i="33"/>
  <c r="B4978" i="33"/>
  <c r="A4978" i="33"/>
  <c r="W4977" i="33"/>
  <c r="U4977" i="33"/>
  <c r="T4977" i="33"/>
  <c r="B4977" i="33"/>
  <c r="A4977" i="33"/>
  <c r="W4976" i="33"/>
  <c r="U4976" i="33"/>
  <c r="T4976" i="33"/>
  <c r="B4976" i="33"/>
  <c r="A4976" i="33"/>
  <c r="W4975" i="33"/>
  <c r="U4975" i="33"/>
  <c r="T4975" i="33"/>
  <c r="Y4975" i="33" s="1"/>
  <c r="B4975" i="33"/>
  <c r="A4975" i="33"/>
  <c r="W4974" i="33"/>
  <c r="U4974" i="33"/>
  <c r="T4974" i="33"/>
  <c r="Y4974" i="33" s="1"/>
  <c r="B4974" i="33"/>
  <c r="A4974" i="33"/>
  <c r="W4973" i="33"/>
  <c r="U4973" i="33"/>
  <c r="T4973" i="33"/>
  <c r="B4973" i="33"/>
  <c r="A4973" i="33"/>
  <c r="W4972" i="33"/>
  <c r="U4972" i="33"/>
  <c r="T4972" i="33"/>
  <c r="B4972" i="33"/>
  <c r="A4972" i="33"/>
  <c r="W4971" i="33"/>
  <c r="U4971" i="33"/>
  <c r="T4971" i="33"/>
  <c r="Y4971" i="33" s="1"/>
  <c r="B4971" i="33"/>
  <c r="A4971" i="33"/>
  <c r="W4970" i="33"/>
  <c r="U4970" i="33"/>
  <c r="T4970" i="33"/>
  <c r="B4970" i="33"/>
  <c r="A4970" i="33"/>
  <c r="W4969" i="33"/>
  <c r="U4969" i="33"/>
  <c r="T4969" i="33"/>
  <c r="B4969" i="33"/>
  <c r="A4969" i="33"/>
  <c r="W4968" i="33"/>
  <c r="U4968" i="33"/>
  <c r="T4968" i="33"/>
  <c r="B4968" i="33"/>
  <c r="A4968" i="33"/>
  <c r="W4967" i="33"/>
  <c r="U4967" i="33"/>
  <c r="T4967" i="33"/>
  <c r="Y4967" i="33" s="1"/>
  <c r="B4967" i="33"/>
  <c r="A4967" i="33"/>
  <c r="W4966" i="33"/>
  <c r="U4966" i="33"/>
  <c r="T4966" i="33"/>
  <c r="Y4966" i="33" s="1"/>
  <c r="B4966" i="33"/>
  <c r="A4966" i="33"/>
  <c r="W4965" i="33"/>
  <c r="U4965" i="33"/>
  <c r="T4965" i="33"/>
  <c r="B4965" i="33"/>
  <c r="A4965" i="33"/>
  <c r="W4964" i="33"/>
  <c r="U4964" i="33"/>
  <c r="T4964" i="33"/>
  <c r="B4964" i="33"/>
  <c r="A4964" i="33"/>
  <c r="W4963" i="33"/>
  <c r="U4963" i="33"/>
  <c r="T4963" i="33"/>
  <c r="Y4963" i="33" s="1"/>
  <c r="B4963" i="33"/>
  <c r="A4963" i="33"/>
  <c r="W4962" i="33"/>
  <c r="U4962" i="33"/>
  <c r="T4962" i="33"/>
  <c r="B4962" i="33"/>
  <c r="A4962" i="33"/>
  <c r="W4961" i="33"/>
  <c r="U4961" i="33"/>
  <c r="T4961" i="33"/>
  <c r="B4961" i="33"/>
  <c r="A4961" i="33"/>
  <c r="W4960" i="33"/>
  <c r="U4960" i="33"/>
  <c r="T4960" i="33"/>
  <c r="B4960" i="33"/>
  <c r="A4960" i="33"/>
  <c r="W4959" i="33"/>
  <c r="U4959" i="33"/>
  <c r="T4959" i="33"/>
  <c r="Y4959" i="33" s="1"/>
  <c r="B4959" i="33"/>
  <c r="A4959" i="33"/>
  <c r="W4958" i="33"/>
  <c r="U4958" i="33"/>
  <c r="T4958" i="33"/>
  <c r="Y4958" i="33" s="1"/>
  <c r="B4958" i="33"/>
  <c r="A4958" i="33"/>
  <c r="W4957" i="33"/>
  <c r="U4957" i="33"/>
  <c r="T4957" i="33"/>
  <c r="B4957" i="33"/>
  <c r="A4957" i="33"/>
  <c r="W4956" i="33"/>
  <c r="U4956" i="33"/>
  <c r="T4956" i="33"/>
  <c r="B4956" i="33"/>
  <c r="A4956" i="33"/>
  <c r="W4955" i="33"/>
  <c r="U4955" i="33"/>
  <c r="T4955" i="33"/>
  <c r="Y4955" i="33" s="1"/>
  <c r="B4955" i="33"/>
  <c r="A4955" i="33"/>
  <c r="W4954" i="33"/>
  <c r="U4954" i="33"/>
  <c r="T4954" i="33"/>
  <c r="B4954" i="33"/>
  <c r="A4954" i="33"/>
  <c r="W4953" i="33"/>
  <c r="U4953" i="33"/>
  <c r="T4953" i="33"/>
  <c r="B4953" i="33"/>
  <c r="A4953" i="33"/>
  <c r="W4952" i="33"/>
  <c r="U4952" i="33"/>
  <c r="T4952" i="33"/>
  <c r="B4952" i="33"/>
  <c r="A4952" i="33"/>
  <c r="W4951" i="33"/>
  <c r="U4951" i="33"/>
  <c r="T4951" i="33"/>
  <c r="Y4951" i="33" s="1"/>
  <c r="B4951" i="33"/>
  <c r="A4951" i="33"/>
  <c r="W4950" i="33"/>
  <c r="U4950" i="33"/>
  <c r="T4950" i="33"/>
  <c r="Y4950" i="33" s="1"/>
  <c r="B4950" i="33"/>
  <c r="A4950" i="33"/>
  <c r="W4949" i="33"/>
  <c r="U4949" i="33"/>
  <c r="T4949" i="33"/>
  <c r="B4949" i="33"/>
  <c r="A4949" i="33"/>
  <c r="W4948" i="33"/>
  <c r="U4948" i="33"/>
  <c r="T4948" i="33"/>
  <c r="B4948" i="33"/>
  <c r="A4948" i="33"/>
  <c r="W4947" i="33"/>
  <c r="U4947" i="33"/>
  <c r="T4947" i="33"/>
  <c r="Y4947" i="33" s="1"/>
  <c r="B4947" i="33"/>
  <c r="A4947" i="33"/>
  <c r="W4946" i="33"/>
  <c r="U4946" i="33"/>
  <c r="T4946" i="33"/>
  <c r="B4946" i="33"/>
  <c r="A4946" i="33"/>
  <c r="W4945" i="33"/>
  <c r="U4945" i="33"/>
  <c r="T4945" i="33"/>
  <c r="B4945" i="33"/>
  <c r="A4945" i="33"/>
  <c r="W4944" i="33"/>
  <c r="U4944" i="33"/>
  <c r="T4944" i="33"/>
  <c r="B4944" i="33"/>
  <c r="A4944" i="33"/>
  <c r="W4943" i="33"/>
  <c r="U4943" i="33"/>
  <c r="T4943" i="33"/>
  <c r="Y4943" i="33" s="1"/>
  <c r="B4943" i="33"/>
  <c r="A4943" i="33"/>
  <c r="W4942" i="33"/>
  <c r="U4942" i="33"/>
  <c r="T4942" i="33"/>
  <c r="B4942" i="33"/>
  <c r="A4942" i="33"/>
  <c r="W4941" i="33"/>
  <c r="U4941" i="33"/>
  <c r="T4941" i="33"/>
  <c r="B4941" i="33"/>
  <c r="A4941" i="33"/>
  <c r="W4940" i="33"/>
  <c r="U4940" i="33"/>
  <c r="T4940" i="33"/>
  <c r="B4940" i="33"/>
  <c r="A4940" i="33"/>
  <c r="W4939" i="33"/>
  <c r="U4939" i="33"/>
  <c r="T4939" i="33"/>
  <c r="Y4939" i="33" s="1"/>
  <c r="B4939" i="33"/>
  <c r="A4939" i="33"/>
  <c r="W4938" i="33"/>
  <c r="U4938" i="33"/>
  <c r="T4938" i="33"/>
  <c r="B4938" i="33"/>
  <c r="A4938" i="33"/>
  <c r="W4937" i="33"/>
  <c r="U4937" i="33"/>
  <c r="T4937" i="33"/>
  <c r="B4937" i="33"/>
  <c r="A4937" i="33"/>
  <c r="W4936" i="33"/>
  <c r="U4936" i="33"/>
  <c r="T4936" i="33"/>
  <c r="B4936" i="33"/>
  <c r="A4936" i="33"/>
  <c r="W4935" i="33"/>
  <c r="U4935" i="33"/>
  <c r="T4935" i="33"/>
  <c r="Y4935" i="33" s="1"/>
  <c r="B4935" i="33"/>
  <c r="A4935" i="33"/>
  <c r="W4934" i="33"/>
  <c r="U4934" i="33"/>
  <c r="T4934" i="33"/>
  <c r="Y4934" i="33" s="1"/>
  <c r="B4934" i="33"/>
  <c r="A4934" i="33"/>
  <c r="W4933" i="33"/>
  <c r="U4933" i="33"/>
  <c r="T4933" i="33"/>
  <c r="B4933" i="33"/>
  <c r="A4933" i="33"/>
  <c r="W4932" i="33"/>
  <c r="U4932" i="33"/>
  <c r="T4932" i="33"/>
  <c r="B4932" i="33"/>
  <c r="A4932" i="33"/>
  <c r="W4931" i="33"/>
  <c r="U4931" i="33"/>
  <c r="T4931" i="33"/>
  <c r="Y4931" i="33" s="1"/>
  <c r="B4931" i="33"/>
  <c r="A4931" i="33"/>
  <c r="W4930" i="33"/>
  <c r="U4930" i="33"/>
  <c r="T4930" i="33"/>
  <c r="B4930" i="33"/>
  <c r="A4930" i="33"/>
  <c r="W4929" i="33"/>
  <c r="U4929" i="33"/>
  <c r="T4929" i="33"/>
  <c r="B4929" i="33"/>
  <c r="A4929" i="33"/>
  <c r="W4928" i="33"/>
  <c r="U4928" i="33"/>
  <c r="T4928" i="33"/>
  <c r="B4928" i="33"/>
  <c r="A4928" i="33"/>
  <c r="W4927" i="33"/>
  <c r="U4927" i="33"/>
  <c r="T4927" i="33"/>
  <c r="Y4927" i="33" s="1"/>
  <c r="B4927" i="33"/>
  <c r="A4927" i="33"/>
  <c r="W4926" i="33"/>
  <c r="U4926" i="33"/>
  <c r="T4926" i="33"/>
  <c r="B4926" i="33"/>
  <c r="A4926" i="33"/>
  <c r="W4925" i="33"/>
  <c r="U4925" i="33"/>
  <c r="T4925" i="33"/>
  <c r="B4925" i="33"/>
  <c r="A4925" i="33"/>
  <c r="W4924" i="33"/>
  <c r="U4924" i="33"/>
  <c r="T4924" i="33"/>
  <c r="B4924" i="33"/>
  <c r="A4924" i="33"/>
  <c r="W4923" i="33"/>
  <c r="U4923" i="33"/>
  <c r="T4923" i="33"/>
  <c r="Y4923" i="33" s="1"/>
  <c r="B4923" i="33"/>
  <c r="A4923" i="33"/>
  <c r="W4922" i="33"/>
  <c r="U4922" i="33"/>
  <c r="T4922" i="33"/>
  <c r="B4922" i="33"/>
  <c r="A4922" i="33"/>
  <c r="W4921" i="33"/>
  <c r="U4921" i="33"/>
  <c r="T4921" i="33"/>
  <c r="B4921" i="33"/>
  <c r="A4921" i="33"/>
  <c r="W4920" i="33"/>
  <c r="U4920" i="33"/>
  <c r="T4920" i="33"/>
  <c r="B4920" i="33"/>
  <c r="A4920" i="33"/>
  <c r="W4919" i="33"/>
  <c r="U4919" i="33"/>
  <c r="T4919" i="33"/>
  <c r="Y4919" i="33" s="1"/>
  <c r="B4919" i="33"/>
  <c r="A4919" i="33"/>
  <c r="W4918" i="33"/>
  <c r="U4918" i="33"/>
  <c r="T4918" i="33"/>
  <c r="B4918" i="33"/>
  <c r="A4918" i="33"/>
  <c r="W4917" i="33"/>
  <c r="U4917" i="33"/>
  <c r="T4917" i="33"/>
  <c r="B4917" i="33"/>
  <c r="A4917" i="33"/>
  <c r="W4916" i="33"/>
  <c r="U4916" i="33"/>
  <c r="T4916" i="33"/>
  <c r="B4916" i="33"/>
  <c r="A4916" i="33"/>
  <c r="W4915" i="33"/>
  <c r="U4915" i="33"/>
  <c r="T4915" i="33"/>
  <c r="Y4915" i="33" s="1"/>
  <c r="B4915" i="33"/>
  <c r="A4915" i="33"/>
  <c r="W4914" i="33"/>
  <c r="U4914" i="33"/>
  <c r="T4914" i="33"/>
  <c r="B4914" i="33"/>
  <c r="A4914" i="33"/>
  <c r="W4913" i="33"/>
  <c r="U4913" i="33"/>
  <c r="T4913" i="33"/>
  <c r="B4913" i="33"/>
  <c r="A4913" i="33"/>
  <c r="W4912" i="33"/>
  <c r="U4912" i="33"/>
  <c r="T4912" i="33"/>
  <c r="B4912" i="33"/>
  <c r="A4912" i="33"/>
  <c r="W4911" i="33"/>
  <c r="U4911" i="33"/>
  <c r="T4911" i="33"/>
  <c r="B4911" i="33"/>
  <c r="A4911" i="33"/>
  <c r="W4910" i="33"/>
  <c r="U4910" i="33"/>
  <c r="T4910" i="33"/>
  <c r="B4910" i="33"/>
  <c r="A4910" i="33"/>
  <c r="W4909" i="33"/>
  <c r="U4909" i="33"/>
  <c r="T4909" i="33"/>
  <c r="B4909" i="33"/>
  <c r="A4909" i="33"/>
  <c r="W4908" i="33"/>
  <c r="U4908" i="33"/>
  <c r="T4908" i="33"/>
  <c r="B4908" i="33"/>
  <c r="A4908" i="33"/>
  <c r="W4907" i="33"/>
  <c r="U4907" i="33"/>
  <c r="T4907" i="33"/>
  <c r="Y4907" i="33" s="1"/>
  <c r="B4907" i="33"/>
  <c r="A4907" i="33"/>
  <c r="W4906" i="33"/>
  <c r="U4906" i="33"/>
  <c r="T4906" i="33"/>
  <c r="B4906" i="33"/>
  <c r="A4906" i="33"/>
  <c r="W4905" i="33"/>
  <c r="U4905" i="33"/>
  <c r="T4905" i="33"/>
  <c r="B4905" i="33"/>
  <c r="A4905" i="33"/>
  <c r="W4904" i="33"/>
  <c r="U4904" i="33"/>
  <c r="T4904" i="33"/>
  <c r="Y4904" i="33" s="1"/>
  <c r="B4904" i="33"/>
  <c r="A4904" i="33"/>
  <c r="W4903" i="33"/>
  <c r="U4903" i="33"/>
  <c r="T4903" i="33"/>
  <c r="B4903" i="33"/>
  <c r="A4903" i="33"/>
  <c r="W4902" i="33"/>
  <c r="U4902" i="33"/>
  <c r="T4902" i="33"/>
  <c r="B4902" i="33"/>
  <c r="A4902" i="33"/>
  <c r="W4901" i="33"/>
  <c r="U4901" i="33"/>
  <c r="T4901" i="33"/>
  <c r="B4901" i="33"/>
  <c r="A4901" i="33"/>
  <c r="W4900" i="33"/>
  <c r="U4900" i="33"/>
  <c r="T4900" i="33"/>
  <c r="B4900" i="33"/>
  <c r="A4900" i="33"/>
  <c r="W4899" i="33"/>
  <c r="U4899" i="33"/>
  <c r="T4899" i="33"/>
  <c r="Y4899" i="33" s="1"/>
  <c r="B4899" i="33"/>
  <c r="A4899" i="33"/>
  <c r="W4898" i="33"/>
  <c r="U4898" i="33"/>
  <c r="T4898" i="33"/>
  <c r="B4898" i="33"/>
  <c r="A4898" i="33"/>
  <c r="W4897" i="33"/>
  <c r="U4897" i="33"/>
  <c r="T4897" i="33"/>
  <c r="B4897" i="33"/>
  <c r="A4897" i="33"/>
  <c r="W4896" i="33"/>
  <c r="U4896" i="33"/>
  <c r="T4896" i="33"/>
  <c r="B4896" i="33"/>
  <c r="A4896" i="33"/>
  <c r="W4895" i="33"/>
  <c r="U4895" i="33"/>
  <c r="T4895" i="33"/>
  <c r="B4895" i="33"/>
  <c r="A4895" i="33"/>
  <c r="W4894" i="33"/>
  <c r="U4894" i="33"/>
  <c r="T4894" i="33"/>
  <c r="B4894" i="33"/>
  <c r="A4894" i="33"/>
  <c r="W4893" i="33"/>
  <c r="U4893" i="33"/>
  <c r="T4893" i="33"/>
  <c r="B4893" i="33"/>
  <c r="A4893" i="33"/>
  <c r="W4892" i="33"/>
  <c r="U4892" i="33"/>
  <c r="T4892" i="33"/>
  <c r="B4892" i="33"/>
  <c r="A4892" i="33"/>
  <c r="W4891" i="33"/>
  <c r="U4891" i="33"/>
  <c r="T4891" i="33"/>
  <c r="Y4891" i="33" s="1"/>
  <c r="B4891" i="33"/>
  <c r="A4891" i="33"/>
  <c r="W4890" i="33"/>
  <c r="U4890" i="33"/>
  <c r="T4890" i="33"/>
  <c r="B4890" i="33"/>
  <c r="A4890" i="33"/>
  <c r="W4889" i="33"/>
  <c r="U4889" i="33"/>
  <c r="T4889" i="33"/>
  <c r="B4889" i="33"/>
  <c r="A4889" i="33"/>
  <c r="W4888" i="33"/>
  <c r="U4888" i="33"/>
  <c r="T4888" i="33"/>
  <c r="Y4888" i="33" s="1"/>
  <c r="B4888" i="33"/>
  <c r="A4888" i="33"/>
  <c r="W4887" i="33"/>
  <c r="U4887" i="33"/>
  <c r="T4887" i="33"/>
  <c r="B4887" i="33"/>
  <c r="A4887" i="33"/>
  <c r="W4886" i="33"/>
  <c r="U4886" i="33"/>
  <c r="T4886" i="33"/>
  <c r="B4886" i="33"/>
  <c r="A4886" i="33"/>
  <c r="W4885" i="33"/>
  <c r="U4885" i="33"/>
  <c r="T4885" i="33"/>
  <c r="B4885" i="33"/>
  <c r="A4885" i="33"/>
  <c r="W4884" i="33"/>
  <c r="U4884" i="33"/>
  <c r="T4884" i="33"/>
  <c r="B4884" i="33"/>
  <c r="A4884" i="33"/>
  <c r="W4883" i="33"/>
  <c r="U4883" i="33"/>
  <c r="T4883" i="33"/>
  <c r="Y4883" i="33" s="1"/>
  <c r="B4883" i="33"/>
  <c r="A4883" i="33"/>
  <c r="W4882" i="33"/>
  <c r="U4882" i="33"/>
  <c r="T4882" i="33"/>
  <c r="B4882" i="33"/>
  <c r="A4882" i="33"/>
  <c r="W4881" i="33"/>
  <c r="U4881" i="33"/>
  <c r="T4881" i="33"/>
  <c r="B4881" i="33"/>
  <c r="A4881" i="33"/>
  <c r="W4880" i="33"/>
  <c r="U4880" i="33"/>
  <c r="T4880" i="33"/>
  <c r="B4880" i="33"/>
  <c r="A4880" i="33"/>
  <c r="W4879" i="33"/>
  <c r="U4879" i="33"/>
  <c r="T4879" i="33"/>
  <c r="B4879" i="33"/>
  <c r="A4879" i="33"/>
  <c r="W4878" i="33"/>
  <c r="U4878" i="33"/>
  <c r="T4878" i="33"/>
  <c r="B4878" i="33"/>
  <c r="A4878" i="33"/>
  <c r="W4877" i="33"/>
  <c r="U4877" i="33"/>
  <c r="T4877" i="33"/>
  <c r="B4877" i="33"/>
  <c r="A4877" i="33"/>
  <c r="W4876" i="33"/>
  <c r="U4876" i="33"/>
  <c r="T4876" i="33"/>
  <c r="B4876" i="33"/>
  <c r="A4876" i="33"/>
  <c r="W4875" i="33"/>
  <c r="U4875" i="33"/>
  <c r="T4875" i="33"/>
  <c r="Y4875" i="33" s="1"/>
  <c r="B4875" i="33"/>
  <c r="A4875" i="33"/>
  <c r="W4874" i="33"/>
  <c r="U4874" i="33"/>
  <c r="T4874" i="33"/>
  <c r="B4874" i="33"/>
  <c r="A4874" i="33"/>
  <c r="W4873" i="33"/>
  <c r="U4873" i="33"/>
  <c r="T4873" i="33"/>
  <c r="B4873" i="33"/>
  <c r="A4873" i="33"/>
  <c r="W4872" i="33"/>
  <c r="U4872" i="33"/>
  <c r="T4872" i="33"/>
  <c r="Y4872" i="33" s="1"/>
  <c r="B4872" i="33"/>
  <c r="A4872" i="33"/>
  <c r="W4871" i="33"/>
  <c r="U4871" i="33"/>
  <c r="T4871" i="33"/>
  <c r="B4871" i="33"/>
  <c r="A4871" i="33"/>
  <c r="W4870" i="33"/>
  <c r="U4870" i="33"/>
  <c r="T4870" i="33"/>
  <c r="B4870" i="33"/>
  <c r="A4870" i="33"/>
  <c r="W4869" i="33"/>
  <c r="U4869" i="33"/>
  <c r="T4869" i="33"/>
  <c r="B4869" i="33"/>
  <c r="A4869" i="33"/>
  <c r="W4868" i="33"/>
  <c r="U4868" i="33"/>
  <c r="T4868" i="33"/>
  <c r="B4868" i="33"/>
  <c r="A4868" i="33"/>
  <c r="W4867" i="33"/>
  <c r="U4867" i="33"/>
  <c r="T4867" i="33"/>
  <c r="Y4867" i="33" s="1"/>
  <c r="B4867" i="33"/>
  <c r="A4867" i="33"/>
  <c r="W4866" i="33"/>
  <c r="U4866" i="33"/>
  <c r="T4866" i="33"/>
  <c r="B4866" i="33"/>
  <c r="A4866" i="33"/>
  <c r="W4865" i="33"/>
  <c r="U4865" i="33"/>
  <c r="T4865" i="33"/>
  <c r="B4865" i="33"/>
  <c r="A4865" i="33"/>
  <c r="W4864" i="33"/>
  <c r="U4864" i="33"/>
  <c r="T4864" i="33"/>
  <c r="B4864" i="33"/>
  <c r="A4864" i="33"/>
  <c r="W4863" i="33"/>
  <c r="U4863" i="33"/>
  <c r="T4863" i="33"/>
  <c r="B4863" i="33"/>
  <c r="A4863" i="33"/>
  <c r="W4862" i="33"/>
  <c r="U4862" i="33"/>
  <c r="T4862" i="33"/>
  <c r="B4862" i="33"/>
  <c r="A4862" i="33"/>
  <c r="W4861" i="33"/>
  <c r="U4861" i="33"/>
  <c r="T4861" i="33"/>
  <c r="B4861" i="33"/>
  <c r="A4861" i="33"/>
  <c r="W4860" i="33"/>
  <c r="U4860" i="33"/>
  <c r="T4860" i="33"/>
  <c r="B4860" i="33"/>
  <c r="A4860" i="33"/>
  <c r="W4859" i="33"/>
  <c r="U4859" i="33"/>
  <c r="T4859" i="33"/>
  <c r="Y4859" i="33" s="1"/>
  <c r="B4859" i="33"/>
  <c r="A4859" i="33"/>
  <c r="W4858" i="33"/>
  <c r="U4858" i="33"/>
  <c r="T4858" i="33"/>
  <c r="B4858" i="33"/>
  <c r="A4858" i="33"/>
  <c r="W4857" i="33"/>
  <c r="U4857" i="33"/>
  <c r="T4857" i="33"/>
  <c r="B4857" i="33"/>
  <c r="A4857" i="33"/>
  <c r="W4856" i="33"/>
  <c r="U4856" i="33"/>
  <c r="T4856" i="33"/>
  <c r="Y4856" i="33" s="1"/>
  <c r="B4856" i="33"/>
  <c r="A4856" i="33"/>
  <c r="W4855" i="33"/>
  <c r="U4855" i="33"/>
  <c r="T4855" i="33"/>
  <c r="B4855" i="33"/>
  <c r="A4855" i="33"/>
  <c r="W4854" i="33"/>
  <c r="U4854" i="33"/>
  <c r="T4854" i="33"/>
  <c r="B4854" i="33"/>
  <c r="A4854" i="33"/>
  <c r="W4853" i="33"/>
  <c r="U4853" i="33"/>
  <c r="T4853" i="33"/>
  <c r="B4853" i="33"/>
  <c r="A4853" i="33"/>
  <c r="W4852" i="33"/>
  <c r="U4852" i="33"/>
  <c r="T4852" i="33"/>
  <c r="B4852" i="33"/>
  <c r="A4852" i="33"/>
  <c r="W4851" i="33"/>
  <c r="U4851" i="33"/>
  <c r="T4851" i="33"/>
  <c r="Y4851" i="33" s="1"/>
  <c r="B4851" i="33"/>
  <c r="A4851" i="33"/>
  <c r="W4850" i="33"/>
  <c r="U4850" i="33"/>
  <c r="T4850" i="33"/>
  <c r="B4850" i="33"/>
  <c r="A4850" i="33"/>
  <c r="W4849" i="33"/>
  <c r="U4849" i="33"/>
  <c r="T4849" i="33"/>
  <c r="B4849" i="33"/>
  <c r="A4849" i="33"/>
  <c r="W4848" i="33"/>
  <c r="U4848" i="33"/>
  <c r="T4848" i="33"/>
  <c r="B4848" i="33"/>
  <c r="A4848" i="33"/>
  <c r="W4847" i="33"/>
  <c r="U4847" i="33"/>
  <c r="T4847" i="33"/>
  <c r="B4847" i="33"/>
  <c r="A4847" i="33"/>
  <c r="W4846" i="33"/>
  <c r="U4846" i="33"/>
  <c r="T4846" i="33"/>
  <c r="B4846" i="33"/>
  <c r="A4846" i="33"/>
  <c r="W4845" i="33"/>
  <c r="U4845" i="33"/>
  <c r="T4845" i="33"/>
  <c r="B4845" i="33"/>
  <c r="A4845" i="33"/>
  <c r="W4844" i="33"/>
  <c r="U4844" i="33"/>
  <c r="T4844" i="33"/>
  <c r="B4844" i="33"/>
  <c r="A4844" i="33"/>
  <c r="W4843" i="33"/>
  <c r="U4843" i="33"/>
  <c r="T4843" i="33"/>
  <c r="Y4843" i="33" s="1"/>
  <c r="B4843" i="33"/>
  <c r="A4843" i="33"/>
  <c r="W4842" i="33"/>
  <c r="U4842" i="33"/>
  <c r="T4842" i="33"/>
  <c r="B4842" i="33"/>
  <c r="A4842" i="33"/>
  <c r="W4841" i="33"/>
  <c r="U4841" i="33"/>
  <c r="T4841" i="33"/>
  <c r="B4841" i="33"/>
  <c r="A4841" i="33"/>
  <c r="W4840" i="33"/>
  <c r="U4840" i="33"/>
  <c r="T4840" i="33"/>
  <c r="Y4840" i="33" s="1"/>
  <c r="B4840" i="33"/>
  <c r="A4840" i="33"/>
  <c r="W4839" i="33"/>
  <c r="U4839" i="33"/>
  <c r="T4839" i="33"/>
  <c r="B4839" i="33"/>
  <c r="A4839" i="33"/>
  <c r="W4838" i="33"/>
  <c r="U4838" i="33"/>
  <c r="T4838" i="33"/>
  <c r="B4838" i="33"/>
  <c r="A4838" i="33"/>
  <c r="W4837" i="33"/>
  <c r="U4837" i="33"/>
  <c r="T4837" i="33"/>
  <c r="B4837" i="33"/>
  <c r="A4837" i="33"/>
  <c r="X4836" i="33"/>
  <c r="W4836" i="33"/>
  <c r="U4836" i="33"/>
  <c r="T4836" i="33"/>
  <c r="B4836" i="33"/>
  <c r="A4836" i="33"/>
  <c r="W4835" i="33"/>
  <c r="U4835" i="33"/>
  <c r="T4835" i="33"/>
  <c r="B4835" i="33"/>
  <c r="A4835" i="33"/>
  <c r="W4834" i="33"/>
  <c r="U4834" i="33"/>
  <c r="T4834" i="33"/>
  <c r="B4834" i="33"/>
  <c r="A4834" i="33"/>
  <c r="W4833" i="33"/>
  <c r="U4833" i="33"/>
  <c r="T4833" i="33"/>
  <c r="Y4833" i="33" s="1"/>
  <c r="B4833" i="33"/>
  <c r="A4833" i="33"/>
  <c r="W4832" i="33"/>
  <c r="U4832" i="33"/>
  <c r="T4832" i="33"/>
  <c r="Y4832" i="33" s="1"/>
  <c r="B4832" i="33"/>
  <c r="A4832" i="33"/>
  <c r="W4831" i="33"/>
  <c r="U4831" i="33"/>
  <c r="T4831" i="33"/>
  <c r="B4831" i="33"/>
  <c r="A4831" i="33"/>
  <c r="W4830" i="33"/>
  <c r="U4830" i="33"/>
  <c r="T4830" i="33"/>
  <c r="B4830" i="33"/>
  <c r="A4830" i="33"/>
  <c r="W4829" i="33"/>
  <c r="U4829" i="33"/>
  <c r="T4829" i="33"/>
  <c r="Y4829" i="33" s="1"/>
  <c r="B4829" i="33"/>
  <c r="A4829" i="33"/>
  <c r="W4828" i="33"/>
  <c r="U4828" i="33"/>
  <c r="T4828" i="33"/>
  <c r="B4828" i="33"/>
  <c r="A4828" i="33"/>
  <c r="W4827" i="33"/>
  <c r="U4827" i="33"/>
  <c r="T4827" i="33"/>
  <c r="B4827" i="33"/>
  <c r="A4827" i="33"/>
  <c r="W4826" i="33"/>
  <c r="U4826" i="33"/>
  <c r="T4826" i="33"/>
  <c r="B4826" i="33"/>
  <c r="A4826" i="33"/>
  <c r="W4825" i="33"/>
  <c r="U4825" i="33"/>
  <c r="T4825" i="33"/>
  <c r="Y4825" i="33" s="1"/>
  <c r="B4825" i="33"/>
  <c r="A4825" i="33"/>
  <c r="W4824" i="33"/>
  <c r="U4824" i="33"/>
  <c r="T4824" i="33"/>
  <c r="Y4824" i="33" s="1"/>
  <c r="B4824" i="33"/>
  <c r="A4824" i="33"/>
  <c r="W4823" i="33"/>
  <c r="U4823" i="33"/>
  <c r="T4823" i="33"/>
  <c r="B4823" i="33"/>
  <c r="A4823" i="33"/>
  <c r="W4822" i="33"/>
  <c r="U4822" i="33"/>
  <c r="T4822" i="33"/>
  <c r="B4822" i="33"/>
  <c r="A4822" i="33"/>
  <c r="W4821" i="33"/>
  <c r="U4821" i="33"/>
  <c r="T4821" i="33"/>
  <c r="Y4821" i="33" s="1"/>
  <c r="B4821" i="33"/>
  <c r="A4821" i="33"/>
  <c r="W4820" i="33"/>
  <c r="U4820" i="33"/>
  <c r="T4820" i="33"/>
  <c r="B4820" i="33"/>
  <c r="A4820" i="33"/>
  <c r="W4819" i="33"/>
  <c r="U4819" i="33"/>
  <c r="T4819" i="33"/>
  <c r="B4819" i="33"/>
  <c r="A4819" i="33"/>
  <c r="W4818" i="33"/>
  <c r="U4818" i="33"/>
  <c r="T4818" i="33"/>
  <c r="B4818" i="33"/>
  <c r="A4818" i="33"/>
  <c r="W4817" i="33"/>
  <c r="U4817" i="33"/>
  <c r="T4817" i="33"/>
  <c r="B4817" i="33"/>
  <c r="A4817" i="33"/>
  <c r="W4816" i="33"/>
  <c r="U4816" i="33"/>
  <c r="T4816" i="33"/>
  <c r="Y4816" i="33" s="1"/>
  <c r="B4816" i="33"/>
  <c r="A4816" i="33"/>
  <c r="W4815" i="33"/>
  <c r="U4815" i="33"/>
  <c r="T4815" i="33"/>
  <c r="B4815" i="33"/>
  <c r="A4815" i="33"/>
  <c r="W4814" i="33"/>
  <c r="U4814" i="33"/>
  <c r="T4814" i="33"/>
  <c r="B4814" i="33"/>
  <c r="A4814" i="33"/>
  <c r="W4813" i="33"/>
  <c r="U4813" i="33"/>
  <c r="T4813" i="33"/>
  <c r="Y4813" i="33" s="1"/>
  <c r="B4813" i="33"/>
  <c r="A4813" i="33"/>
  <c r="W4812" i="33"/>
  <c r="U4812" i="33"/>
  <c r="T4812" i="33"/>
  <c r="B4812" i="33"/>
  <c r="A4812" i="33"/>
  <c r="W4811" i="33"/>
  <c r="U4811" i="33"/>
  <c r="T4811" i="33"/>
  <c r="B4811" i="33"/>
  <c r="A4811" i="33"/>
  <c r="W4810" i="33"/>
  <c r="U4810" i="33"/>
  <c r="T4810" i="33"/>
  <c r="B4810" i="33"/>
  <c r="A4810" i="33"/>
  <c r="W4809" i="33"/>
  <c r="U4809" i="33"/>
  <c r="T4809" i="33"/>
  <c r="B4809" i="33"/>
  <c r="A4809" i="33"/>
  <c r="W4808" i="33"/>
  <c r="U4808" i="33"/>
  <c r="T4808" i="33"/>
  <c r="Y4808" i="33" s="1"/>
  <c r="B4808" i="33"/>
  <c r="A4808" i="33"/>
  <c r="W4807" i="33"/>
  <c r="U4807" i="33"/>
  <c r="T4807" i="33"/>
  <c r="B4807" i="33"/>
  <c r="A4807" i="33"/>
  <c r="W4806" i="33"/>
  <c r="U4806" i="33"/>
  <c r="T4806" i="33"/>
  <c r="B4806" i="33"/>
  <c r="A4806" i="33"/>
  <c r="W4805" i="33"/>
  <c r="U4805" i="33"/>
  <c r="T4805" i="33"/>
  <c r="B4805" i="33"/>
  <c r="A4805" i="33"/>
  <c r="W4804" i="33"/>
  <c r="U4804" i="33"/>
  <c r="T4804" i="33"/>
  <c r="B4804" i="33"/>
  <c r="A4804" i="33"/>
  <c r="W4803" i="33"/>
  <c r="U4803" i="33"/>
  <c r="T4803" i="33"/>
  <c r="B4803" i="33"/>
  <c r="A4803" i="33"/>
  <c r="W4802" i="33"/>
  <c r="U4802" i="33"/>
  <c r="T4802" i="33"/>
  <c r="B4802" i="33"/>
  <c r="A4802" i="33"/>
  <c r="W4801" i="33"/>
  <c r="U4801" i="33"/>
  <c r="T4801" i="33"/>
  <c r="Y4801" i="33" s="1"/>
  <c r="B4801" i="33"/>
  <c r="A4801" i="33"/>
  <c r="W4800" i="33"/>
  <c r="U4800" i="33"/>
  <c r="T4800" i="33"/>
  <c r="Y4800" i="33" s="1"/>
  <c r="B4800" i="33"/>
  <c r="A4800" i="33"/>
  <c r="W4799" i="33"/>
  <c r="U4799" i="33"/>
  <c r="T4799" i="33"/>
  <c r="B4799" i="33"/>
  <c r="A4799" i="33"/>
  <c r="W4798" i="33"/>
  <c r="U4798" i="33"/>
  <c r="T4798" i="33"/>
  <c r="B4798" i="33"/>
  <c r="A4798" i="33"/>
  <c r="W4797" i="33"/>
  <c r="U4797" i="33"/>
  <c r="T4797" i="33"/>
  <c r="Y4797" i="33" s="1"/>
  <c r="B4797" i="33"/>
  <c r="A4797" i="33"/>
  <c r="W4796" i="33"/>
  <c r="U4796" i="33"/>
  <c r="T4796" i="33"/>
  <c r="B4796" i="33"/>
  <c r="A4796" i="33"/>
  <c r="W4795" i="33"/>
  <c r="U4795" i="33"/>
  <c r="T4795" i="33"/>
  <c r="B4795" i="33"/>
  <c r="A4795" i="33"/>
  <c r="W4794" i="33"/>
  <c r="U4794" i="33"/>
  <c r="T4794" i="33"/>
  <c r="B4794" i="33"/>
  <c r="A4794" i="33"/>
  <c r="W4793" i="33"/>
  <c r="U4793" i="33"/>
  <c r="T4793" i="33"/>
  <c r="B4793" i="33"/>
  <c r="A4793" i="33"/>
  <c r="W4792" i="33"/>
  <c r="U4792" i="33"/>
  <c r="T4792" i="33"/>
  <c r="Y4792" i="33" s="1"/>
  <c r="B4792" i="33"/>
  <c r="A4792" i="33"/>
  <c r="W4791" i="33"/>
  <c r="U4791" i="33"/>
  <c r="T4791" i="33"/>
  <c r="B4791" i="33"/>
  <c r="A4791" i="33"/>
  <c r="W4790" i="33"/>
  <c r="U4790" i="33"/>
  <c r="T4790" i="33"/>
  <c r="B4790" i="33"/>
  <c r="A4790" i="33"/>
  <c r="W4789" i="33"/>
  <c r="U4789" i="33"/>
  <c r="T4789" i="33"/>
  <c r="Y4789" i="33" s="1"/>
  <c r="B4789" i="33"/>
  <c r="A4789" i="33"/>
  <c r="W4788" i="33"/>
  <c r="U4788" i="33"/>
  <c r="T4788" i="33"/>
  <c r="B4788" i="33"/>
  <c r="A4788" i="33"/>
  <c r="W4787" i="33"/>
  <c r="U4787" i="33"/>
  <c r="T4787" i="33"/>
  <c r="B4787" i="33"/>
  <c r="A4787" i="33"/>
  <c r="W4786" i="33"/>
  <c r="U4786" i="33"/>
  <c r="T4786" i="33"/>
  <c r="B4786" i="33"/>
  <c r="A4786" i="33"/>
  <c r="W4785" i="33"/>
  <c r="U4785" i="33"/>
  <c r="T4785" i="33"/>
  <c r="Y4785" i="33" s="1"/>
  <c r="B4785" i="33"/>
  <c r="A4785" i="33"/>
  <c r="W4784" i="33"/>
  <c r="U4784" i="33"/>
  <c r="T4784" i="33"/>
  <c r="B4784" i="33"/>
  <c r="A4784" i="33"/>
  <c r="W4783" i="33"/>
  <c r="U4783" i="33"/>
  <c r="T4783" i="33"/>
  <c r="B4783" i="33"/>
  <c r="A4783" i="33"/>
  <c r="W4782" i="33"/>
  <c r="U4782" i="33"/>
  <c r="T4782" i="33"/>
  <c r="B4782" i="33"/>
  <c r="A4782" i="33"/>
  <c r="W4781" i="33"/>
  <c r="U4781" i="33"/>
  <c r="T4781" i="33"/>
  <c r="B4781" i="33"/>
  <c r="A4781" i="33"/>
  <c r="W4780" i="33"/>
  <c r="U4780" i="33"/>
  <c r="T4780" i="33"/>
  <c r="B4780" i="33"/>
  <c r="A4780" i="33"/>
  <c r="W4779" i="33"/>
  <c r="U4779" i="33"/>
  <c r="T4779" i="33"/>
  <c r="B4779" i="33"/>
  <c r="A4779" i="33"/>
  <c r="W4778" i="33"/>
  <c r="U4778" i="33"/>
  <c r="T4778" i="33"/>
  <c r="B4778" i="33"/>
  <c r="A4778" i="33"/>
  <c r="W4777" i="33"/>
  <c r="U4777" i="33"/>
  <c r="T4777" i="33"/>
  <c r="Y4777" i="33" s="1"/>
  <c r="B4777" i="33"/>
  <c r="A4777" i="33"/>
  <c r="W4776" i="33"/>
  <c r="U4776" i="33"/>
  <c r="T4776" i="33"/>
  <c r="B4776" i="33"/>
  <c r="A4776" i="33"/>
  <c r="W4775" i="33"/>
  <c r="U4775" i="33"/>
  <c r="T4775" i="33"/>
  <c r="B4775" i="33"/>
  <c r="A4775" i="33"/>
  <c r="W4774" i="33"/>
  <c r="U4774" i="33"/>
  <c r="T4774" i="33"/>
  <c r="B4774" i="33"/>
  <c r="A4774" i="33"/>
  <c r="W4773" i="33"/>
  <c r="U4773" i="33"/>
  <c r="T4773" i="33"/>
  <c r="Y4773" i="33" s="1"/>
  <c r="B4773" i="33"/>
  <c r="A4773" i="33"/>
  <c r="W4772" i="33"/>
  <c r="U4772" i="33"/>
  <c r="T4772" i="33"/>
  <c r="B4772" i="33"/>
  <c r="A4772" i="33"/>
  <c r="W4771" i="33"/>
  <c r="U4771" i="33"/>
  <c r="T4771" i="33"/>
  <c r="B4771" i="33"/>
  <c r="A4771" i="33"/>
  <c r="W4770" i="33"/>
  <c r="U4770" i="33"/>
  <c r="T4770" i="33"/>
  <c r="B4770" i="33"/>
  <c r="A4770" i="33"/>
  <c r="W4769" i="33"/>
  <c r="U4769" i="33"/>
  <c r="T4769" i="33"/>
  <c r="B4769" i="33"/>
  <c r="A4769" i="33"/>
  <c r="W4768" i="33"/>
  <c r="U4768" i="33"/>
  <c r="T4768" i="33"/>
  <c r="Y4768" i="33" s="1"/>
  <c r="B4768" i="33"/>
  <c r="A4768" i="33"/>
  <c r="W4767" i="33"/>
  <c r="U4767" i="33"/>
  <c r="T4767" i="33"/>
  <c r="B4767" i="33"/>
  <c r="A4767" i="33"/>
  <c r="W4766" i="33"/>
  <c r="U4766" i="33"/>
  <c r="T4766" i="33"/>
  <c r="B4766" i="33"/>
  <c r="A4766" i="33"/>
  <c r="W4765" i="33"/>
  <c r="U4765" i="33"/>
  <c r="T4765" i="33"/>
  <c r="Y4765" i="33" s="1"/>
  <c r="B4765" i="33"/>
  <c r="A4765" i="33"/>
  <c r="W4764" i="33"/>
  <c r="U4764" i="33"/>
  <c r="T4764" i="33"/>
  <c r="B4764" i="33"/>
  <c r="A4764" i="33"/>
  <c r="W4763" i="33"/>
  <c r="U4763" i="33"/>
  <c r="T4763" i="33"/>
  <c r="B4763" i="33"/>
  <c r="A4763" i="33"/>
  <c r="W4762" i="33"/>
  <c r="U4762" i="33"/>
  <c r="T4762" i="33"/>
  <c r="B4762" i="33"/>
  <c r="A4762" i="33"/>
  <c r="W4761" i="33"/>
  <c r="U4761" i="33"/>
  <c r="T4761" i="33"/>
  <c r="Y4761" i="33" s="1"/>
  <c r="B4761" i="33"/>
  <c r="A4761" i="33"/>
  <c r="W4760" i="33"/>
  <c r="U4760" i="33"/>
  <c r="T4760" i="33"/>
  <c r="Y4760" i="33" s="1"/>
  <c r="B4760" i="33"/>
  <c r="A4760" i="33"/>
  <c r="W4759" i="33"/>
  <c r="U4759" i="33"/>
  <c r="T4759" i="33"/>
  <c r="B4759" i="33"/>
  <c r="A4759" i="33"/>
  <c r="W4758" i="33"/>
  <c r="U4758" i="33"/>
  <c r="T4758" i="33"/>
  <c r="B4758" i="33"/>
  <c r="A4758" i="33"/>
  <c r="W4757" i="33"/>
  <c r="U4757" i="33"/>
  <c r="T4757" i="33"/>
  <c r="Y4757" i="33" s="1"/>
  <c r="B4757" i="33"/>
  <c r="A4757" i="33"/>
  <c r="W4756" i="33"/>
  <c r="U4756" i="33"/>
  <c r="T4756" i="33"/>
  <c r="B4756" i="33"/>
  <c r="A4756" i="33"/>
  <c r="W4755" i="33"/>
  <c r="U4755" i="33"/>
  <c r="T4755" i="33"/>
  <c r="B4755" i="33"/>
  <c r="A4755" i="33"/>
  <c r="W4754" i="33"/>
  <c r="U4754" i="33"/>
  <c r="T4754" i="33"/>
  <c r="B4754" i="33"/>
  <c r="A4754" i="33"/>
  <c r="W4753" i="33"/>
  <c r="U4753" i="33"/>
  <c r="T4753" i="33"/>
  <c r="B4753" i="33"/>
  <c r="A4753" i="33"/>
  <c r="W4752" i="33"/>
  <c r="U4752" i="33"/>
  <c r="T4752" i="33"/>
  <c r="Y4752" i="33" s="1"/>
  <c r="B4752" i="33"/>
  <c r="A4752" i="33"/>
  <c r="W4751" i="33"/>
  <c r="U4751" i="33"/>
  <c r="T4751" i="33"/>
  <c r="B4751" i="33"/>
  <c r="A4751" i="33"/>
  <c r="W4750" i="33"/>
  <c r="U4750" i="33"/>
  <c r="T4750" i="33"/>
  <c r="B4750" i="33"/>
  <c r="A4750" i="33"/>
  <c r="W4749" i="33"/>
  <c r="U4749" i="33"/>
  <c r="T4749" i="33"/>
  <c r="Y4749" i="33" s="1"/>
  <c r="B4749" i="33"/>
  <c r="A4749" i="33"/>
  <c r="W4748" i="33"/>
  <c r="U4748" i="33"/>
  <c r="T4748" i="33"/>
  <c r="B4748" i="33"/>
  <c r="A4748" i="33"/>
  <c r="W4747" i="33"/>
  <c r="U4747" i="33"/>
  <c r="T4747" i="33"/>
  <c r="B4747" i="33"/>
  <c r="A4747" i="33"/>
  <c r="W4746" i="33"/>
  <c r="U4746" i="33"/>
  <c r="T4746" i="33"/>
  <c r="B4746" i="33"/>
  <c r="A4746" i="33"/>
  <c r="W4745" i="33"/>
  <c r="U4745" i="33"/>
  <c r="T4745" i="33"/>
  <c r="B4745" i="33"/>
  <c r="A4745" i="33"/>
  <c r="W4744" i="33"/>
  <c r="U4744" i="33"/>
  <c r="T4744" i="33"/>
  <c r="Y4744" i="33" s="1"/>
  <c r="B4744" i="33"/>
  <c r="A4744" i="33"/>
  <c r="W4743" i="33"/>
  <c r="U4743" i="33"/>
  <c r="T4743" i="33"/>
  <c r="B4743" i="33"/>
  <c r="A4743" i="33"/>
  <c r="W4742" i="33"/>
  <c r="U4742" i="33"/>
  <c r="T4742" i="33"/>
  <c r="B4742" i="33"/>
  <c r="A4742" i="33"/>
  <c r="W4741" i="33"/>
  <c r="U4741" i="33"/>
  <c r="T4741" i="33"/>
  <c r="Y4741" i="33" s="1"/>
  <c r="B4741" i="33"/>
  <c r="A4741" i="33"/>
  <c r="W4740" i="33"/>
  <c r="U4740" i="33"/>
  <c r="T4740" i="33"/>
  <c r="B4740" i="33"/>
  <c r="A4740" i="33"/>
  <c r="W4739" i="33"/>
  <c r="U4739" i="33"/>
  <c r="T4739" i="33"/>
  <c r="B4739" i="33"/>
  <c r="A4739" i="33"/>
  <c r="W4738" i="33"/>
  <c r="U4738" i="33"/>
  <c r="T4738" i="33"/>
  <c r="B4738" i="33"/>
  <c r="A4738" i="33"/>
  <c r="W4737" i="33"/>
  <c r="U4737" i="33"/>
  <c r="T4737" i="33"/>
  <c r="B4737" i="33"/>
  <c r="A4737" i="33"/>
  <c r="W4736" i="33"/>
  <c r="U4736" i="33"/>
  <c r="T4736" i="33"/>
  <c r="Y4736" i="33" s="1"/>
  <c r="B4736" i="33"/>
  <c r="A4736" i="33"/>
  <c r="W4735" i="33"/>
  <c r="U4735" i="33"/>
  <c r="T4735" i="33"/>
  <c r="Y4735" i="33" s="1"/>
  <c r="B4735" i="33"/>
  <c r="A4735" i="33"/>
  <c r="W4734" i="33"/>
  <c r="U4734" i="33"/>
  <c r="T4734" i="33"/>
  <c r="B4734" i="33"/>
  <c r="A4734" i="33"/>
  <c r="W4733" i="33"/>
  <c r="U4733" i="33"/>
  <c r="T4733" i="33"/>
  <c r="Y4733" i="33" s="1"/>
  <c r="B4733" i="33"/>
  <c r="A4733" i="33"/>
  <c r="W4732" i="33"/>
  <c r="U4732" i="33"/>
  <c r="T4732" i="33"/>
  <c r="B4732" i="33"/>
  <c r="A4732" i="33"/>
  <c r="W4731" i="33"/>
  <c r="U4731" i="33"/>
  <c r="T4731" i="33"/>
  <c r="B4731" i="33"/>
  <c r="A4731" i="33"/>
  <c r="W4730" i="33"/>
  <c r="U4730" i="33"/>
  <c r="T4730" i="33"/>
  <c r="B4730" i="33"/>
  <c r="A4730" i="33"/>
  <c r="W4729" i="33"/>
  <c r="U4729" i="33"/>
  <c r="T4729" i="33"/>
  <c r="B4729" i="33"/>
  <c r="A4729" i="33"/>
  <c r="W4728" i="33"/>
  <c r="U4728" i="33"/>
  <c r="T4728" i="33"/>
  <c r="Y4728" i="33" s="1"/>
  <c r="B4728" i="33"/>
  <c r="A4728" i="33"/>
  <c r="W4727" i="33"/>
  <c r="U4727" i="33"/>
  <c r="T4727" i="33"/>
  <c r="Y4727" i="33" s="1"/>
  <c r="B4727" i="33"/>
  <c r="A4727" i="33"/>
  <c r="W4726" i="33"/>
  <c r="U4726" i="33"/>
  <c r="T4726" i="33"/>
  <c r="B4726" i="33"/>
  <c r="A4726" i="33"/>
  <c r="W4725" i="33"/>
  <c r="U4725" i="33"/>
  <c r="T4725" i="33"/>
  <c r="Y4725" i="33" s="1"/>
  <c r="B4725" i="33"/>
  <c r="A4725" i="33"/>
  <c r="W4724" i="33"/>
  <c r="U4724" i="33"/>
  <c r="T4724" i="33"/>
  <c r="B4724" i="33"/>
  <c r="A4724" i="33"/>
  <c r="W4723" i="33"/>
  <c r="U4723" i="33"/>
  <c r="T4723" i="33"/>
  <c r="B4723" i="33"/>
  <c r="A4723" i="33"/>
  <c r="W4722" i="33"/>
  <c r="U4722" i="33"/>
  <c r="T4722" i="33"/>
  <c r="B4722" i="33"/>
  <c r="A4722" i="33"/>
  <c r="W4721" i="33"/>
  <c r="U4721" i="33"/>
  <c r="T4721" i="33"/>
  <c r="B4721" i="33"/>
  <c r="A4721" i="33"/>
  <c r="W4720" i="33"/>
  <c r="U4720" i="33"/>
  <c r="T4720" i="33"/>
  <c r="Y4720" i="33" s="1"/>
  <c r="B4720" i="33"/>
  <c r="A4720" i="33"/>
  <c r="W4719" i="33"/>
  <c r="U4719" i="33"/>
  <c r="T4719" i="33"/>
  <c r="Y4719" i="33" s="1"/>
  <c r="B4719" i="33"/>
  <c r="A4719" i="33"/>
  <c r="W4718" i="33"/>
  <c r="U4718" i="33"/>
  <c r="T4718" i="33"/>
  <c r="B4718" i="33"/>
  <c r="A4718" i="33"/>
  <c r="W4717" i="33"/>
  <c r="U4717" i="33"/>
  <c r="T4717" i="33"/>
  <c r="Y4717" i="33" s="1"/>
  <c r="B4717" i="33"/>
  <c r="A4717" i="33"/>
  <c r="W4716" i="33"/>
  <c r="U4716" i="33"/>
  <c r="T4716" i="33"/>
  <c r="B4716" i="33"/>
  <c r="A4716" i="33"/>
  <c r="W4715" i="33"/>
  <c r="U4715" i="33"/>
  <c r="T4715" i="33"/>
  <c r="B4715" i="33"/>
  <c r="A4715" i="33"/>
  <c r="W4714" i="33"/>
  <c r="U4714" i="33"/>
  <c r="T4714" i="33"/>
  <c r="B4714" i="33"/>
  <c r="A4714" i="33"/>
  <c r="W4713" i="33"/>
  <c r="U4713" i="33"/>
  <c r="T4713" i="33"/>
  <c r="B4713" i="33"/>
  <c r="A4713" i="33"/>
  <c r="W4712" i="33"/>
  <c r="U4712" i="33"/>
  <c r="T4712" i="33"/>
  <c r="Y4712" i="33" s="1"/>
  <c r="B4712" i="33"/>
  <c r="A4712" i="33"/>
  <c r="W4711" i="33"/>
  <c r="U4711" i="33"/>
  <c r="T4711" i="33"/>
  <c r="Y4711" i="33" s="1"/>
  <c r="B4711" i="33"/>
  <c r="A4711" i="33"/>
  <c r="W4710" i="33"/>
  <c r="U4710" i="33"/>
  <c r="T4710" i="33"/>
  <c r="B4710" i="33"/>
  <c r="A4710" i="33"/>
  <c r="W4709" i="33"/>
  <c r="U4709" i="33"/>
  <c r="T4709" i="33"/>
  <c r="Y4709" i="33" s="1"/>
  <c r="B4709" i="33"/>
  <c r="A4709" i="33"/>
  <c r="W4708" i="33"/>
  <c r="U4708" i="33"/>
  <c r="T4708" i="33"/>
  <c r="B4708" i="33"/>
  <c r="A4708" i="33"/>
  <c r="W4707" i="33"/>
  <c r="U4707" i="33"/>
  <c r="T4707" i="33"/>
  <c r="B4707" i="33"/>
  <c r="A4707" i="33"/>
  <c r="W4706" i="33"/>
  <c r="U4706" i="33"/>
  <c r="T4706" i="33"/>
  <c r="B4706" i="33"/>
  <c r="A4706" i="33"/>
  <c r="W4705" i="33"/>
  <c r="U4705" i="33"/>
  <c r="T4705" i="33"/>
  <c r="B4705" i="33"/>
  <c r="A4705" i="33"/>
  <c r="W4704" i="33"/>
  <c r="U4704" i="33"/>
  <c r="T4704" i="33"/>
  <c r="Y4704" i="33" s="1"/>
  <c r="B4704" i="33"/>
  <c r="A4704" i="33"/>
  <c r="W4703" i="33"/>
  <c r="U4703" i="33"/>
  <c r="T4703" i="33"/>
  <c r="Y4703" i="33" s="1"/>
  <c r="B4703" i="33"/>
  <c r="A4703" i="33"/>
  <c r="W4702" i="33"/>
  <c r="U4702" i="33"/>
  <c r="T4702" i="33"/>
  <c r="B4702" i="33"/>
  <c r="A4702" i="33"/>
  <c r="W4701" i="33"/>
  <c r="U4701" i="33"/>
  <c r="T4701" i="33"/>
  <c r="Y4701" i="33" s="1"/>
  <c r="B4701" i="33"/>
  <c r="A4701" i="33"/>
  <c r="W4700" i="33"/>
  <c r="U4700" i="33"/>
  <c r="T4700" i="33"/>
  <c r="B4700" i="33"/>
  <c r="A4700" i="33"/>
  <c r="W4699" i="33"/>
  <c r="U4699" i="33"/>
  <c r="T4699" i="33"/>
  <c r="B4699" i="33"/>
  <c r="A4699" i="33"/>
  <c r="W4698" i="33"/>
  <c r="U4698" i="33"/>
  <c r="T4698" i="33"/>
  <c r="B4698" i="33"/>
  <c r="A4698" i="33"/>
  <c r="W4697" i="33"/>
  <c r="U4697" i="33"/>
  <c r="T4697" i="33"/>
  <c r="B4697" i="33"/>
  <c r="A4697" i="33"/>
  <c r="W4696" i="33"/>
  <c r="U4696" i="33"/>
  <c r="T4696" i="33"/>
  <c r="Y4696" i="33" s="1"/>
  <c r="B4696" i="33"/>
  <c r="A4696" i="33"/>
  <c r="W4695" i="33"/>
  <c r="U4695" i="33"/>
  <c r="T4695" i="33"/>
  <c r="Y4695" i="33" s="1"/>
  <c r="B4695" i="33"/>
  <c r="A4695" i="33"/>
  <c r="W4694" i="33"/>
  <c r="U4694" i="33"/>
  <c r="T4694" i="33"/>
  <c r="B4694" i="33"/>
  <c r="A4694" i="33"/>
  <c r="W4693" i="33"/>
  <c r="U4693" i="33"/>
  <c r="T4693" i="33"/>
  <c r="Y4693" i="33" s="1"/>
  <c r="B4693" i="33"/>
  <c r="A4693" i="33"/>
  <c r="W4692" i="33"/>
  <c r="U4692" i="33"/>
  <c r="T4692" i="33"/>
  <c r="B4692" i="33"/>
  <c r="A4692" i="33"/>
  <c r="W4691" i="33"/>
  <c r="U4691" i="33"/>
  <c r="T4691" i="33"/>
  <c r="B4691" i="33"/>
  <c r="A4691" i="33"/>
  <c r="W4690" i="33"/>
  <c r="U4690" i="33"/>
  <c r="T4690" i="33"/>
  <c r="B4690" i="33"/>
  <c r="A4690" i="33"/>
  <c r="W4689" i="33"/>
  <c r="U4689" i="33"/>
  <c r="T4689" i="33"/>
  <c r="B4689" i="33"/>
  <c r="A4689" i="33"/>
  <c r="W4688" i="33"/>
  <c r="U4688" i="33"/>
  <c r="T4688" i="33"/>
  <c r="Y4688" i="33" s="1"/>
  <c r="B4688" i="33"/>
  <c r="A4688" i="33"/>
  <c r="W4687" i="33"/>
  <c r="U4687" i="33"/>
  <c r="T4687" i="33"/>
  <c r="Y4687" i="33" s="1"/>
  <c r="B4687" i="33"/>
  <c r="A4687" i="33"/>
  <c r="W4686" i="33"/>
  <c r="U4686" i="33"/>
  <c r="T4686" i="33"/>
  <c r="B4686" i="33"/>
  <c r="A4686" i="33"/>
  <c r="W4685" i="33"/>
  <c r="U4685" i="33"/>
  <c r="T4685" i="33"/>
  <c r="Y4685" i="33" s="1"/>
  <c r="B4685" i="33"/>
  <c r="A4685" i="33"/>
  <c r="W4684" i="33"/>
  <c r="U4684" i="33"/>
  <c r="T4684" i="33"/>
  <c r="B4684" i="33"/>
  <c r="A4684" i="33"/>
  <c r="W4683" i="33"/>
  <c r="U4683" i="33"/>
  <c r="T4683" i="33"/>
  <c r="B4683" i="33"/>
  <c r="A4683" i="33"/>
  <c r="W4682" i="33"/>
  <c r="U4682" i="33"/>
  <c r="T4682" i="33"/>
  <c r="B4682" i="33"/>
  <c r="A4682" i="33"/>
  <c r="W4681" i="33"/>
  <c r="U4681" i="33"/>
  <c r="T4681" i="33"/>
  <c r="B4681" i="33"/>
  <c r="A4681" i="33"/>
  <c r="W4680" i="33"/>
  <c r="U4680" i="33"/>
  <c r="T4680" i="33"/>
  <c r="Y4680" i="33" s="1"/>
  <c r="B4680" i="33"/>
  <c r="A4680" i="33"/>
  <c r="W4679" i="33"/>
  <c r="U4679" i="33"/>
  <c r="T4679" i="33"/>
  <c r="Y4679" i="33" s="1"/>
  <c r="B4679" i="33"/>
  <c r="A4679" i="33"/>
  <c r="W4678" i="33"/>
  <c r="U4678" i="33"/>
  <c r="T4678" i="33"/>
  <c r="B4678" i="33"/>
  <c r="A4678" i="33"/>
  <c r="W4677" i="33"/>
  <c r="U4677" i="33"/>
  <c r="T4677" i="33"/>
  <c r="Y4677" i="33" s="1"/>
  <c r="B4677" i="33"/>
  <c r="A4677" i="33"/>
  <c r="W4676" i="33"/>
  <c r="U4676" i="33"/>
  <c r="T4676" i="33"/>
  <c r="B4676" i="33"/>
  <c r="A4676" i="33"/>
  <c r="W4675" i="33"/>
  <c r="U4675" i="33"/>
  <c r="T4675" i="33"/>
  <c r="B4675" i="33"/>
  <c r="A4675" i="33"/>
  <c r="W4674" i="33"/>
  <c r="U4674" i="33"/>
  <c r="T4674" i="33"/>
  <c r="B4674" i="33"/>
  <c r="A4674" i="33"/>
  <c r="W4673" i="33"/>
  <c r="U4673" i="33"/>
  <c r="T4673" i="33"/>
  <c r="B4673" i="33"/>
  <c r="A4673" i="33"/>
  <c r="W4672" i="33"/>
  <c r="U4672" i="33"/>
  <c r="T4672" i="33"/>
  <c r="Y4672" i="33" s="1"/>
  <c r="B4672" i="33"/>
  <c r="A4672" i="33"/>
  <c r="W4671" i="33"/>
  <c r="U4671" i="33"/>
  <c r="T4671" i="33"/>
  <c r="Y4671" i="33" s="1"/>
  <c r="B4671" i="33"/>
  <c r="A4671" i="33"/>
  <c r="W4670" i="33"/>
  <c r="U4670" i="33"/>
  <c r="T4670" i="33"/>
  <c r="B4670" i="33"/>
  <c r="A4670" i="33"/>
  <c r="W4669" i="33"/>
  <c r="U4669" i="33"/>
  <c r="T4669" i="33"/>
  <c r="Y4669" i="33" s="1"/>
  <c r="B4669" i="33"/>
  <c r="A4669" i="33"/>
  <c r="W4668" i="33"/>
  <c r="U4668" i="33"/>
  <c r="T4668" i="33"/>
  <c r="B4668" i="33"/>
  <c r="A4668" i="33"/>
  <c r="W4667" i="33"/>
  <c r="U4667" i="33"/>
  <c r="T4667" i="33"/>
  <c r="B4667" i="33"/>
  <c r="A4667" i="33"/>
  <c r="W4666" i="33"/>
  <c r="U4666" i="33"/>
  <c r="T4666" i="33"/>
  <c r="B4666" i="33"/>
  <c r="A4666" i="33"/>
  <c r="W4665" i="33"/>
  <c r="U4665" i="33"/>
  <c r="T4665" i="33"/>
  <c r="B4665" i="33"/>
  <c r="A4665" i="33"/>
  <c r="W4664" i="33"/>
  <c r="U4664" i="33"/>
  <c r="T4664" i="33"/>
  <c r="Y4664" i="33" s="1"/>
  <c r="B4664" i="33"/>
  <c r="A4664" i="33"/>
  <c r="W4663" i="33"/>
  <c r="U4663" i="33"/>
  <c r="T4663" i="33"/>
  <c r="Y4663" i="33" s="1"/>
  <c r="B4663" i="33"/>
  <c r="A4663" i="33"/>
  <c r="W4662" i="33"/>
  <c r="U4662" i="33"/>
  <c r="T4662" i="33"/>
  <c r="B4662" i="33"/>
  <c r="A4662" i="33"/>
  <c r="W4661" i="33"/>
  <c r="U4661" i="33"/>
  <c r="T4661" i="33"/>
  <c r="B4661" i="33"/>
  <c r="A4661" i="33"/>
  <c r="W4660" i="33"/>
  <c r="U4660" i="33"/>
  <c r="T4660" i="33"/>
  <c r="B4660" i="33"/>
  <c r="A4660" i="33"/>
  <c r="W4659" i="33"/>
  <c r="U4659" i="33"/>
  <c r="T4659" i="33"/>
  <c r="B4659" i="33"/>
  <c r="A4659" i="33"/>
  <c r="W4658" i="33"/>
  <c r="U4658" i="33"/>
  <c r="T4658" i="33"/>
  <c r="B4658" i="33"/>
  <c r="A4658" i="33"/>
  <c r="W4657" i="33"/>
  <c r="U4657" i="33"/>
  <c r="T4657" i="33"/>
  <c r="B4657" i="33"/>
  <c r="A4657" i="33"/>
  <c r="W4656" i="33"/>
  <c r="U4656" i="33"/>
  <c r="T4656" i="33"/>
  <c r="Y4656" i="33" s="1"/>
  <c r="B4656" i="33"/>
  <c r="A4656" i="33"/>
  <c r="W4655" i="33"/>
  <c r="U4655" i="33"/>
  <c r="T4655" i="33"/>
  <c r="Y4655" i="33" s="1"/>
  <c r="B4655" i="33"/>
  <c r="A4655" i="33"/>
  <c r="W4654" i="33"/>
  <c r="U4654" i="33"/>
  <c r="T4654" i="33"/>
  <c r="B4654" i="33"/>
  <c r="A4654" i="33"/>
  <c r="W4653" i="33"/>
  <c r="U4653" i="33"/>
  <c r="T4653" i="33"/>
  <c r="Y4653" i="33" s="1"/>
  <c r="B4653" i="33"/>
  <c r="A4653" i="33"/>
  <c r="W4652" i="33"/>
  <c r="U4652" i="33"/>
  <c r="T4652" i="33"/>
  <c r="B4652" i="33"/>
  <c r="A4652" i="33"/>
  <c r="X4651" i="33"/>
  <c r="W4651" i="33"/>
  <c r="U4651" i="33"/>
  <c r="T4651" i="33"/>
  <c r="B4651" i="33"/>
  <c r="A4651" i="33"/>
  <c r="W4650" i="33"/>
  <c r="U4650" i="33"/>
  <c r="T4650" i="33"/>
  <c r="Y4650" i="33" s="1"/>
  <c r="B4650" i="33"/>
  <c r="A4650" i="33"/>
  <c r="W4649" i="33"/>
  <c r="U4649" i="33"/>
  <c r="T4649" i="33"/>
  <c r="B4649" i="33"/>
  <c r="A4649" i="33"/>
  <c r="W4648" i="33"/>
  <c r="U4648" i="33"/>
  <c r="T4648" i="33"/>
  <c r="B4648" i="33"/>
  <c r="A4648" i="33"/>
  <c r="W4647" i="33"/>
  <c r="U4647" i="33"/>
  <c r="T4647" i="33"/>
  <c r="B4647" i="33"/>
  <c r="A4647" i="33"/>
  <c r="W4646" i="33"/>
  <c r="U4646" i="33"/>
  <c r="T4646" i="33"/>
  <c r="B4646" i="33"/>
  <c r="A4646" i="33"/>
  <c r="W4645" i="33"/>
  <c r="U4645" i="33"/>
  <c r="T4645" i="33"/>
  <c r="B4645" i="33"/>
  <c r="A4645" i="33"/>
  <c r="W4644" i="33"/>
  <c r="U4644" i="33"/>
  <c r="T4644" i="33"/>
  <c r="Y4644" i="33" s="1"/>
  <c r="B4644" i="33"/>
  <c r="A4644" i="33"/>
  <c r="W4643" i="33"/>
  <c r="U4643" i="33"/>
  <c r="T4643" i="33"/>
  <c r="B4643" i="33"/>
  <c r="A4643" i="33"/>
  <c r="W4642" i="33"/>
  <c r="U4642" i="33"/>
  <c r="T4642" i="33"/>
  <c r="Y4642" i="33" s="1"/>
  <c r="B4642" i="33"/>
  <c r="A4642" i="33"/>
  <c r="W4641" i="33"/>
  <c r="U4641" i="33"/>
  <c r="T4641" i="33"/>
  <c r="B4641" i="33"/>
  <c r="A4641" i="33"/>
  <c r="W4640" i="33"/>
  <c r="U4640" i="33"/>
  <c r="T4640" i="33"/>
  <c r="B4640" i="33"/>
  <c r="A4640" i="33"/>
  <c r="W4639" i="33"/>
  <c r="U4639" i="33"/>
  <c r="T4639" i="33"/>
  <c r="B4639" i="33"/>
  <c r="A4639" i="33"/>
  <c r="W4638" i="33"/>
  <c r="U4638" i="33"/>
  <c r="T4638" i="33"/>
  <c r="B4638" i="33"/>
  <c r="A4638" i="33"/>
  <c r="W4637" i="33"/>
  <c r="U4637" i="33"/>
  <c r="T4637" i="33"/>
  <c r="Y4637" i="33" s="1"/>
  <c r="B4637" i="33"/>
  <c r="A4637" i="33"/>
  <c r="W4636" i="33"/>
  <c r="U4636" i="33"/>
  <c r="T4636" i="33"/>
  <c r="Y4636" i="33" s="1"/>
  <c r="B4636" i="33"/>
  <c r="A4636" i="33"/>
  <c r="W4635" i="33"/>
  <c r="U4635" i="33"/>
  <c r="T4635" i="33"/>
  <c r="B4635" i="33"/>
  <c r="A4635" i="33"/>
  <c r="W4634" i="33"/>
  <c r="U4634" i="33"/>
  <c r="T4634" i="33"/>
  <c r="Y4634" i="33" s="1"/>
  <c r="B4634" i="33"/>
  <c r="A4634" i="33"/>
  <c r="W4633" i="33"/>
  <c r="U4633" i="33"/>
  <c r="T4633" i="33"/>
  <c r="B4633" i="33"/>
  <c r="A4633" i="33"/>
  <c r="W4632" i="33"/>
  <c r="U4632" i="33"/>
  <c r="T4632" i="33"/>
  <c r="B4632" i="33"/>
  <c r="A4632" i="33"/>
  <c r="W4631" i="33"/>
  <c r="U4631" i="33"/>
  <c r="T4631" i="33"/>
  <c r="B4631" i="33"/>
  <c r="A4631" i="33"/>
  <c r="W4630" i="33"/>
  <c r="U4630" i="33"/>
  <c r="T4630" i="33"/>
  <c r="B4630" i="33"/>
  <c r="A4630" i="33"/>
  <c r="W4629" i="33"/>
  <c r="U4629" i="33"/>
  <c r="T4629" i="33"/>
  <c r="B4629" i="33"/>
  <c r="A4629" i="33"/>
  <c r="W4628" i="33"/>
  <c r="U4628" i="33"/>
  <c r="T4628" i="33"/>
  <c r="Y4628" i="33" s="1"/>
  <c r="B4628" i="33"/>
  <c r="A4628" i="33"/>
  <c r="W4627" i="33"/>
  <c r="U4627" i="33"/>
  <c r="T4627" i="33"/>
  <c r="B4627" i="33"/>
  <c r="A4627" i="33"/>
  <c r="W4626" i="33"/>
  <c r="U4626" i="33"/>
  <c r="T4626" i="33"/>
  <c r="Y4626" i="33" s="1"/>
  <c r="B4626" i="33"/>
  <c r="A4626" i="33"/>
  <c r="W4625" i="33"/>
  <c r="U4625" i="33"/>
  <c r="T4625" i="33"/>
  <c r="B4625" i="33"/>
  <c r="A4625" i="33"/>
  <c r="W4624" i="33"/>
  <c r="U4624" i="33"/>
  <c r="T4624" i="33"/>
  <c r="B4624" i="33"/>
  <c r="A4624" i="33"/>
  <c r="W4623" i="33"/>
  <c r="U4623" i="33"/>
  <c r="T4623" i="33"/>
  <c r="B4623" i="33"/>
  <c r="A4623" i="33"/>
  <c r="W4622" i="33"/>
  <c r="U4622" i="33"/>
  <c r="T4622" i="33"/>
  <c r="B4622" i="33"/>
  <c r="A4622" i="33"/>
  <c r="W4621" i="33"/>
  <c r="U4621" i="33"/>
  <c r="T4621" i="33"/>
  <c r="Y4621" i="33" s="1"/>
  <c r="B4621" i="33"/>
  <c r="A4621" i="33"/>
  <c r="W4620" i="33"/>
  <c r="U4620" i="33"/>
  <c r="T4620" i="33"/>
  <c r="Y4620" i="33" s="1"/>
  <c r="B4620" i="33"/>
  <c r="A4620" i="33"/>
  <c r="W4619" i="33"/>
  <c r="U4619" i="33"/>
  <c r="T4619" i="33"/>
  <c r="B4619" i="33"/>
  <c r="A4619" i="33"/>
  <c r="W4618" i="33"/>
  <c r="U4618" i="33"/>
  <c r="T4618" i="33"/>
  <c r="Y4618" i="33" s="1"/>
  <c r="B4618" i="33"/>
  <c r="A4618" i="33"/>
  <c r="W4617" i="33"/>
  <c r="U4617" i="33"/>
  <c r="T4617" i="33"/>
  <c r="B4617" i="33"/>
  <c r="A4617" i="33"/>
  <c r="W4616" i="33"/>
  <c r="U4616" i="33"/>
  <c r="T4616" i="33"/>
  <c r="B4616" i="33"/>
  <c r="A4616" i="33"/>
  <c r="W4615" i="33"/>
  <c r="U4615" i="33"/>
  <c r="T4615" i="33"/>
  <c r="B4615" i="33"/>
  <c r="A4615" i="33"/>
  <c r="W4614" i="33"/>
  <c r="U4614" i="33"/>
  <c r="T4614" i="33"/>
  <c r="B4614" i="33"/>
  <c r="A4614" i="33"/>
  <c r="W4613" i="33"/>
  <c r="U4613" i="33"/>
  <c r="T4613" i="33"/>
  <c r="B4613" i="33"/>
  <c r="A4613" i="33"/>
  <c r="W4612" i="33"/>
  <c r="U4612" i="33"/>
  <c r="T4612" i="33"/>
  <c r="Y4612" i="33" s="1"/>
  <c r="B4612" i="33"/>
  <c r="A4612" i="33"/>
  <c r="W4611" i="33"/>
  <c r="U4611" i="33"/>
  <c r="T4611" i="33"/>
  <c r="B4611" i="33"/>
  <c r="A4611" i="33"/>
  <c r="W4610" i="33"/>
  <c r="U4610" i="33"/>
  <c r="T4610" i="33"/>
  <c r="Y4610" i="33" s="1"/>
  <c r="B4610" i="33"/>
  <c r="A4610" i="33"/>
  <c r="W4609" i="33"/>
  <c r="U4609" i="33"/>
  <c r="T4609" i="33"/>
  <c r="B4609" i="33"/>
  <c r="A4609" i="33"/>
  <c r="W4608" i="33"/>
  <c r="U4608" i="33"/>
  <c r="T4608" i="33"/>
  <c r="B4608" i="33"/>
  <c r="A4608" i="33"/>
  <c r="W4607" i="33"/>
  <c r="U4607" i="33"/>
  <c r="T4607" i="33"/>
  <c r="B4607" i="33"/>
  <c r="A4607" i="33"/>
  <c r="W4606" i="33"/>
  <c r="U4606" i="33"/>
  <c r="T4606" i="33"/>
  <c r="B4606" i="33"/>
  <c r="A4606" i="33"/>
  <c r="W4605" i="33"/>
  <c r="U4605" i="33"/>
  <c r="T4605" i="33"/>
  <c r="Y4605" i="33" s="1"/>
  <c r="B4605" i="33"/>
  <c r="A4605" i="33"/>
  <c r="W4604" i="33"/>
  <c r="U4604" i="33"/>
  <c r="T4604" i="33"/>
  <c r="Y4604" i="33" s="1"/>
  <c r="B4604" i="33"/>
  <c r="A4604" i="33"/>
  <c r="W4603" i="33"/>
  <c r="U4603" i="33"/>
  <c r="T4603" i="33"/>
  <c r="B4603" i="33"/>
  <c r="A4603" i="33"/>
  <c r="W4602" i="33"/>
  <c r="U4602" i="33"/>
  <c r="T4602" i="33"/>
  <c r="Y4602" i="33" s="1"/>
  <c r="B4602" i="33"/>
  <c r="A4602" i="33"/>
  <c r="W4601" i="33"/>
  <c r="U4601" i="33"/>
  <c r="T4601" i="33"/>
  <c r="Y4601" i="33" s="1"/>
  <c r="B4601" i="33"/>
  <c r="A4601" i="33"/>
  <c r="W4600" i="33"/>
  <c r="U4600" i="33"/>
  <c r="T4600" i="33"/>
  <c r="B4600" i="33"/>
  <c r="A4600" i="33"/>
  <c r="W4599" i="33"/>
  <c r="U4599" i="33"/>
  <c r="T4599" i="33"/>
  <c r="Y4599" i="33" s="1"/>
  <c r="B4599" i="33"/>
  <c r="A4599" i="33"/>
  <c r="W4598" i="33"/>
  <c r="U4598" i="33"/>
  <c r="T4598" i="33"/>
  <c r="B4598" i="33"/>
  <c r="A4598" i="33"/>
  <c r="W4597" i="33"/>
  <c r="U4597" i="33"/>
  <c r="T4597" i="33"/>
  <c r="B4597" i="33"/>
  <c r="A4597" i="33"/>
  <c r="W4596" i="33"/>
  <c r="U4596" i="33"/>
  <c r="T4596" i="33"/>
  <c r="B4596" i="33"/>
  <c r="A4596" i="33"/>
  <c r="W4595" i="33"/>
  <c r="U4595" i="33"/>
  <c r="T4595" i="33"/>
  <c r="B4595" i="33"/>
  <c r="A4595" i="33"/>
  <c r="W4594" i="33"/>
  <c r="U4594" i="33"/>
  <c r="T4594" i="33"/>
  <c r="Y4594" i="33" s="1"/>
  <c r="B4594" i="33"/>
  <c r="A4594" i="33"/>
  <c r="W4593" i="33"/>
  <c r="U4593" i="33"/>
  <c r="T4593" i="33"/>
  <c r="B4593" i="33"/>
  <c r="A4593" i="33"/>
  <c r="W4592" i="33"/>
  <c r="U4592" i="33"/>
  <c r="T4592" i="33"/>
  <c r="B4592" i="33"/>
  <c r="A4592" i="33"/>
  <c r="W4591" i="33"/>
  <c r="U4591" i="33"/>
  <c r="T4591" i="33"/>
  <c r="Y4591" i="33" s="1"/>
  <c r="B4591" i="33"/>
  <c r="A4591" i="33"/>
  <c r="W4590" i="33"/>
  <c r="U4590" i="33"/>
  <c r="T4590" i="33"/>
  <c r="B4590" i="33"/>
  <c r="A4590" i="33"/>
  <c r="W4589" i="33"/>
  <c r="U4589" i="33"/>
  <c r="T4589" i="33"/>
  <c r="B4589" i="33"/>
  <c r="A4589" i="33"/>
  <c r="W4588" i="33"/>
  <c r="U4588" i="33"/>
  <c r="T4588" i="33"/>
  <c r="B4588" i="33"/>
  <c r="A4588" i="33"/>
  <c r="W4587" i="33"/>
  <c r="U4587" i="33"/>
  <c r="T4587" i="33"/>
  <c r="B4587" i="33"/>
  <c r="A4587" i="33"/>
  <c r="W4586" i="33"/>
  <c r="U4586" i="33"/>
  <c r="T4586" i="33"/>
  <c r="Y4586" i="33" s="1"/>
  <c r="B4586" i="33"/>
  <c r="A4586" i="33"/>
  <c r="W4585" i="33"/>
  <c r="U4585" i="33"/>
  <c r="T4585" i="33"/>
  <c r="B4585" i="33"/>
  <c r="A4585" i="33"/>
  <c r="W4584" i="33"/>
  <c r="U4584" i="33"/>
  <c r="T4584" i="33"/>
  <c r="B4584" i="33"/>
  <c r="A4584" i="33"/>
  <c r="W4583" i="33"/>
  <c r="U4583" i="33"/>
  <c r="T4583" i="33"/>
  <c r="Y4583" i="33" s="1"/>
  <c r="B4583" i="33"/>
  <c r="A4583" i="33"/>
  <c r="W4582" i="33"/>
  <c r="U4582" i="33"/>
  <c r="T4582" i="33"/>
  <c r="B4582" i="33"/>
  <c r="A4582" i="33"/>
  <c r="X4581" i="33"/>
  <c r="W4581" i="33"/>
  <c r="U4581" i="33"/>
  <c r="T4581" i="33"/>
  <c r="B4581" i="33"/>
  <c r="A4581" i="33"/>
  <c r="W4580" i="33"/>
  <c r="U4580" i="33"/>
  <c r="T4580" i="33"/>
  <c r="Y4580" i="33" s="1"/>
  <c r="B4580" i="33"/>
  <c r="A4580" i="33"/>
  <c r="W4579" i="33"/>
  <c r="U4579" i="33"/>
  <c r="T4579" i="33"/>
  <c r="B4579" i="33"/>
  <c r="A4579" i="33"/>
  <c r="W4578" i="33"/>
  <c r="U4578" i="33"/>
  <c r="T4578" i="33"/>
  <c r="B4578" i="33"/>
  <c r="A4578" i="33"/>
  <c r="W4577" i="33"/>
  <c r="U4577" i="33"/>
  <c r="T4577" i="33"/>
  <c r="B4577" i="33"/>
  <c r="A4577" i="33"/>
  <c r="W4576" i="33"/>
  <c r="U4576" i="33"/>
  <c r="T4576" i="33"/>
  <c r="B4576" i="33"/>
  <c r="A4576" i="33"/>
  <c r="W4575" i="33"/>
  <c r="U4575" i="33"/>
  <c r="T4575" i="33"/>
  <c r="Y4575" i="33" s="1"/>
  <c r="B4575" i="33"/>
  <c r="A4575" i="33"/>
  <c r="W4574" i="33"/>
  <c r="U4574" i="33"/>
  <c r="T4574" i="33"/>
  <c r="Y4574" i="33" s="1"/>
  <c r="B4574" i="33"/>
  <c r="A4574" i="33"/>
  <c r="W4573" i="33"/>
  <c r="U4573" i="33"/>
  <c r="T4573" i="33"/>
  <c r="B4573" i="33"/>
  <c r="A4573" i="33"/>
  <c r="W4572" i="33"/>
  <c r="U4572" i="33"/>
  <c r="T4572" i="33"/>
  <c r="Y4572" i="33" s="1"/>
  <c r="B4572" i="33"/>
  <c r="A4572" i="33"/>
  <c r="W4571" i="33"/>
  <c r="U4571" i="33"/>
  <c r="T4571" i="33"/>
  <c r="B4571" i="33"/>
  <c r="A4571" i="33"/>
  <c r="W4570" i="33"/>
  <c r="U4570" i="33"/>
  <c r="T4570" i="33"/>
  <c r="B4570" i="33"/>
  <c r="A4570" i="33"/>
  <c r="W4569" i="33"/>
  <c r="U4569" i="33"/>
  <c r="T4569" i="33"/>
  <c r="B4569" i="33"/>
  <c r="A4569" i="33"/>
  <c r="W4568" i="33"/>
  <c r="U4568" i="33"/>
  <c r="T4568" i="33"/>
  <c r="B4568" i="33"/>
  <c r="A4568" i="33"/>
  <c r="W4567" i="33"/>
  <c r="U4567" i="33"/>
  <c r="T4567" i="33"/>
  <c r="Y4567" i="33" s="1"/>
  <c r="B4567" i="33"/>
  <c r="A4567" i="33"/>
  <c r="W4566" i="33"/>
  <c r="U4566" i="33"/>
  <c r="T4566" i="33"/>
  <c r="Y4566" i="33" s="1"/>
  <c r="B4566" i="33"/>
  <c r="A4566" i="33"/>
  <c r="W4565" i="33"/>
  <c r="U4565" i="33"/>
  <c r="T4565" i="33"/>
  <c r="B4565" i="33"/>
  <c r="A4565" i="33"/>
  <c r="W4564" i="33"/>
  <c r="U4564" i="33"/>
  <c r="T4564" i="33"/>
  <c r="Y4564" i="33" s="1"/>
  <c r="B4564" i="33"/>
  <c r="A4564" i="33"/>
  <c r="W4563" i="33"/>
  <c r="U4563" i="33"/>
  <c r="T4563" i="33"/>
  <c r="B4563" i="33"/>
  <c r="A4563" i="33"/>
  <c r="W4562" i="33"/>
  <c r="U4562" i="33"/>
  <c r="T4562" i="33"/>
  <c r="B4562" i="33"/>
  <c r="A4562" i="33"/>
  <c r="W4561" i="33"/>
  <c r="U4561" i="33"/>
  <c r="T4561" i="33"/>
  <c r="B4561" i="33"/>
  <c r="A4561" i="33"/>
  <c r="W4560" i="33"/>
  <c r="U4560" i="33"/>
  <c r="T4560" i="33"/>
  <c r="B4560" i="33"/>
  <c r="A4560" i="33"/>
  <c r="W4559" i="33"/>
  <c r="U4559" i="33"/>
  <c r="T4559" i="33"/>
  <c r="Y4559" i="33" s="1"/>
  <c r="B4559" i="33"/>
  <c r="A4559" i="33"/>
  <c r="W4558" i="33"/>
  <c r="U4558" i="33"/>
  <c r="T4558" i="33"/>
  <c r="Y4558" i="33" s="1"/>
  <c r="B4558" i="33"/>
  <c r="A4558" i="33"/>
  <c r="W4557" i="33"/>
  <c r="U4557" i="33"/>
  <c r="T4557" i="33"/>
  <c r="B4557" i="33"/>
  <c r="A4557" i="33"/>
  <c r="W4556" i="33"/>
  <c r="U4556" i="33"/>
  <c r="T4556" i="33"/>
  <c r="Y4556" i="33" s="1"/>
  <c r="B4556" i="33"/>
  <c r="A4556" i="33"/>
  <c r="W4555" i="33"/>
  <c r="U4555" i="33"/>
  <c r="T4555" i="33"/>
  <c r="B4555" i="33"/>
  <c r="A4555" i="33"/>
  <c r="W4554" i="33"/>
  <c r="U4554" i="33"/>
  <c r="T4554" i="33"/>
  <c r="B4554" i="33"/>
  <c r="A4554" i="33"/>
  <c r="W4553" i="33"/>
  <c r="U4553" i="33"/>
  <c r="T4553" i="33"/>
  <c r="B4553" i="33"/>
  <c r="A4553" i="33"/>
  <c r="W4552" i="33"/>
  <c r="U4552" i="33"/>
  <c r="T4552" i="33"/>
  <c r="B4552" i="33"/>
  <c r="A4552" i="33"/>
  <c r="W4551" i="33"/>
  <c r="U4551" i="33"/>
  <c r="T4551" i="33"/>
  <c r="B4551" i="33"/>
  <c r="A4551" i="33"/>
  <c r="W4550" i="33"/>
  <c r="U4550" i="33"/>
  <c r="T4550" i="33"/>
  <c r="B4550" i="33"/>
  <c r="A4550" i="33"/>
  <c r="W4549" i="33"/>
  <c r="U4549" i="33"/>
  <c r="T4549" i="33"/>
  <c r="B4549" i="33"/>
  <c r="A4549" i="33"/>
  <c r="W4548" i="33"/>
  <c r="U4548" i="33"/>
  <c r="T4548" i="33"/>
  <c r="Y4548" i="33" s="1"/>
  <c r="B4548" i="33"/>
  <c r="A4548" i="33"/>
  <c r="W4547" i="33"/>
  <c r="U4547" i="33"/>
  <c r="T4547" i="33"/>
  <c r="Y4547" i="33" s="1"/>
  <c r="B4547" i="33"/>
  <c r="A4547" i="33"/>
  <c r="W4546" i="33"/>
  <c r="U4546" i="33"/>
  <c r="T4546" i="33"/>
  <c r="B4546" i="33"/>
  <c r="A4546" i="33"/>
  <c r="W4545" i="33"/>
  <c r="U4545" i="33"/>
  <c r="T4545" i="33"/>
  <c r="B4545" i="33"/>
  <c r="A4545" i="33"/>
  <c r="W4544" i="33"/>
  <c r="U4544" i="33"/>
  <c r="T4544" i="33"/>
  <c r="B4544" i="33"/>
  <c r="A4544" i="33"/>
  <c r="W4543" i="33"/>
  <c r="U4543" i="33"/>
  <c r="T4543" i="33"/>
  <c r="B4543" i="33"/>
  <c r="A4543" i="33"/>
  <c r="W4542" i="33"/>
  <c r="U4542" i="33"/>
  <c r="T4542" i="33"/>
  <c r="B4542" i="33"/>
  <c r="A4542" i="33"/>
  <c r="W4541" i="33"/>
  <c r="U4541" i="33"/>
  <c r="T4541" i="33"/>
  <c r="B4541" i="33"/>
  <c r="A4541" i="33"/>
  <c r="W4540" i="33"/>
  <c r="U4540" i="33"/>
  <c r="T4540" i="33"/>
  <c r="Y4540" i="33" s="1"/>
  <c r="B4540" i="33"/>
  <c r="A4540" i="33"/>
  <c r="W4539" i="33"/>
  <c r="U4539" i="33"/>
  <c r="T4539" i="33"/>
  <c r="B4539" i="33"/>
  <c r="A4539" i="33"/>
  <c r="W4538" i="33"/>
  <c r="U4538" i="33"/>
  <c r="T4538" i="33"/>
  <c r="B4538" i="33"/>
  <c r="A4538" i="33"/>
  <c r="W4537" i="33"/>
  <c r="U4537" i="33"/>
  <c r="T4537" i="33"/>
  <c r="B4537" i="33"/>
  <c r="A4537" i="33"/>
  <c r="W4536" i="33"/>
  <c r="U4536" i="33"/>
  <c r="T4536" i="33"/>
  <c r="Y4536" i="33" s="1"/>
  <c r="B4536" i="33"/>
  <c r="A4536" i="33"/>
  <c r="W4535" i="33"/>
  <c r="U4535" i="33"/>
  <c r="T4535" i="33"/>
  <c r="B4535" i="33"/>
  <c r="A4535" i="33"/>
  <c r="W4534" i="33"/>
  <c r="U4534" i="33"/>
  <c r="T4534" i="33"/>
  <c r="Y4534" i="33" s="1"/>
  <c r="B4534" i="33"/>
  <c r="A4534" i="33"/>
  <c r="W4533" i="33"/>
  <c r="U4533" i="33"/>
  <c r="T4533" i="33"/>
  <c r="B4533" i="33"/>
  <c r="A4533" i="33"/>
  <c r="W4532" i="33"/>
  <c r="U4532" i="33"/>
  <c r="T4532" i="33"/>
  <c r="B4532" i="33"/>
  <c r="A4532" i="33"/>
  <c r="W4531" i="33"/>
  <c r="U4531" i="33"/>
  <c r="T4531" i="33"/>
  <c r="B4531" i="33"/>
  <c r="A4531" i="33"/>
  <c r="W4530" i="33"/>
  <c r="U4530" i="33"/>
  <c r="T4530" i="33"/>
  <c r="B4530" i="33"/>
  <c r="A4530" i="33"/>
  <c r="W4529" i="33"/>
  <c r="U4529" i="33"/>
  <c r="T4529" i="33"/>
  <c r="B4529" i="33"/>
  <c r="A4529" i="33"/>
  <c r="W4528" i="33"/>
  <c r="U4528" i="33"/>
  <c r="T4528" i="33"/>
  <c r="Y4528" i="33" s="1"/>
  <c r="B4528" i="33"/>
  <c r="A4528" i="33"/>
  <c r="W4527" i="33"/>
  <c r="U4527" i="33"/>
  <c r="T4527" i="33"/>
  <c r="B4527" i="33"/>
  <c r="A4527" i="33"/>
  <c r="W4526" i="33"/>
  <c r="U4526" i="33"/>
  <c r="T4526" i="33"/>
  <c r="Y4526" i="33" s="1"/>
  <c r="B4526" i="33"/>
  <c r="A4526" i="33"/>
  <c r="W4525" i="33"/>
  <c r="U4525" i="33"/>
  <c r="T4525" i="33"/>
  <c r="B4525" i="33"/>
  <c r="A4525" i="33"/>
  <c r="W4524" i="33"/>
  <c r="U4524" i="33"/>
  <c r="T4524" i="33"/>
  <c r="B4524" i="33"/>
  <c r="A4524" i="33"/>
  <c r="W4523" i="33"/>
  <c r="U4523" i="33"/>
  <c r="T4523" i="33"/>
  <c r="B4523" i="33"/>
  <c r="A4523" i="33"/>
  <c r="W4522" i="33"/>
  <c r="U4522" i="33"/>
  <c r="T4522" i="33"/>
  <c r="B4522" i="33"/>
  <c r="A4522" i="33"/>
  <c r="W4521" i="33"/>
  <c r="U4521" i="33"/>
  <c r="T4521" i="33"/>
  <c r="B4521" i="33"/>
  <c r="A4521" i="33"/>
  <c r="W4520" i="33"/>
  <c r="U4520" i="33"/>
  <c r="T4520" i="33"/>
  <c r="B4520" i="33"/>
  <c r="A4520" i="33"/>
  <c r="W4519" i="33"/>
  <c r="U4519" i="33"/>
  <c r="T4519" i="33"/>
  <c r="B4519" i="33"/>
  <c r="A4519" i="33"/>
  <c r="W4518" i="33"/>
  <c r="U4518" i="33"/>
  <c r="T4518" i="33"/>
  <c r="Y4518" i="33" s="1"/>
  <c r="B4518" i="33"/>
  <c r="A4518" i="33"/>
  <c r="W4517" i="33"/>
  <c r="U4517" i="33"/>
  <c r="T4517" i="33"/>
  <c r="B4517" i="33"/>
  <c r="A4517" i="33"/>
  <c r="W4516" i="33"/>
  <c r="U4516" i="33"/>
  <c r="T4516" i="33"/>
  <c r="B4516" i="33"/>
  <c r="A4516" i="33"/>
  <c r="W4515" i="33"/>
  <c r="U4515" i="33"/>
  <c r="T4515" i="33"/>
  <c r="Y4515" i="33" s="1"/>
  <c r="B4515" i="33"/>
  <c r="A4515" i="33"/>
  <c r="W4514" i="33"/>
  <c r="U4514" i="33"/>
  <c r="T4514" i="33"/>
  <c r="B4514" i="33"/>
  <c r="A4514" i="33"/>
  <c r="W4513" i="33"/>
  <c r="U4513" i="33"/>
  <c r="T4513" i="33"/>
  <c r="B4513" i="33"/>
  <c r="A4513" i="33"/>
  <c r="W4512" i="33"/>
  <c r="U4512" i="33"/>
  <c r="T4512" i="33"/>
  <c r="B4512" i="33"/>
  <c r="A4512" i="33"/>
  <c r="W4511" i="33"/>
  <c r="U4511" i="33"/>
  <c r="T4511" i="33"/>
  <c r="B4511" i="33"/>
  <c r="A4511" i="33"/>
  <c r="W4510" i="33"/>
  <c r="U4510" i="33"/>
  <c r="T4510" i="33"/>
  <c r="Y4510" i="33" s="1"/>
  <c r="B4510" i="33"/>
  <c r="A4510" i="33"/>
  <c r="W4509" i="33"/>
  <c r="U4509" i="33"/>
  <c r="T4509" i="33"/>
  <c r="Y4509" i="33" s="1"/>
  <c r="B4509" i="33"/>
  <c r="A4509" i="33"/>
  <c r="W4508" i="33"/>
  <c r="U4508" i="33"/>
  <c r="T4508" i="33"/>
  <c r="B4508" i="33"/>
  <c r="A4508" i="33"/>
  <c r="W4507" i="33"/>
  <c r="U4507" i="33"/>
  <c r="T4507" i="33"/>
  <c r="B4507" i="33"/>
  <c r="A4507" i="33"/>
  <c r="W4506" i="33"/>
  <c r="U4506" i="33"/>
  <c r="T4506" i="33"/>
  <c r="B4506" i="33"/>
  <c r="A4506" i="33"/>
  <c r="W4505" i="33"/>
  <c r="U4505" i="33"/>
  <c r="T4505" i="33"/>
  <c r="B4505" i="33"/>
  <c r="A4505" i="33"/>
  <c r="W4504" i="33"/>
  <c r="U4504" i="33"/>
  <c r="T4504" i="33"/>
  <c r="B4504" i="33"/>
  <c r="A4504" i="33"/>
  <c r="W4503" i="33"/>
  <c r="U4503" i="33"/>
  <c r="T4503" i="33"/>
  <c r="B4503" i="33"/>
  <c r="A4503" i="33"/>
  <c r="W4502" i="33"/>
  <c r="U4502" i="33"/>
  <c r="T4502" i="33"/>
  <c r="Y4502" i="33" s="1"/>
  <c r="B4502" i="33"/>
  <c r="A4502" i="33"/>
  <c r="W4501" i="33"/>
  <c r="U4501" i="33"/>
  <c r="T4501" i="33"/>
  <c r="Y4501" i="33" s="1"/>
  <c r="B4501" i="33"/>
  <c r="A4501" i="33"/>
  <c r="W4500" i="33"/>
  <c r="U4500" i="33"/>
  <c r="T4500" i="33"/>
  <c r="B4500" i="33"/>
  <c r="A4500" i="33"/>
  <c r="W4499" i="33"/>
  <c r="U4499" i="33"/>
  <c r="T4499" i="33"/>
  <c r="Y4499" i="33" s="1"/>
  <c r="B4499" i="33"/>
  <c r="A4499" i="33"/>
  <c r="W4498" i="33"/>
  <c r="U4498" i="33"/>
  <c r="T4498" i="33"/>
  <c r="B4498" i="33"/>
  <c r="A4498" i="33"/>
  <c r="W4497" i="33"/>
  <c r="U4497" i="33"/>
  <c r="T4497" i="33"/>
  <c r="B4497" i="33"/>
  <c r="A4497" i="33"/>
  <c r="W4496" i="33"/>
  <c r="U4496" i="33"/>
  <c r="T4496" i="33"/>
  <c r="B4496" i="33"/>
  <c r="A4496" i="33"/>
  <c r="W4495" i="33"/>
  <c r="U4495" i="33"/>
  <c r="T4495" i="33"/>
  <c r="B4495" i="33"/>
  <c r="A4495" i="33"/>
  <c r="W4494" i="33"/>
  <c r="U4494" i="33"/>
  <c r="T4494" i="33"/>
  <c r="Y4494" i="33" s="1"/>
  <c r="B4494" i="33"/>
  <c r="A4494" i="33"/>
  <c r="W4493" i="33"/>
  <c r="U4493" i="33"/>
  <c r="T4493" i="33"/>
  <c r="Y4493" i="33" s="1"/>
  <c r="B4493" i="33"/>
  <c r="A4493" i="33"/>
  <c r="W4492" i="33"/>
  <c r="U4492" i="33"/>
  <c r="T4492" i="33"/>
  <c r="B4492" i="33"/>
  <c r="A4492" i="33"/>
  <c r="W4491" i="33"/>
  <c r="U4491" i="33"/>
  <c r="T4491" i="33"/>
  <c r="Y4491" i="33" s="1"/>
  <c r="B4491" i="33"/>
  <c r="A4491" i="33"/>
  <c r="W4490" i="33"/>
  <c r="U4490" i="33"/>
  <c r="T4490" i="33"/>
  <c r="B4490" i="33"/>
  <c r="A4490" i="33"/>
  <c r="W4489" i="33"/>
  <c r="U4489" i="33"/>
  <c r="T4489" i="33"/>
  <c r="B4489" i="33"/>
  <c r="A4489" i="33"/>
  <c r="W4488" i="33"/>
  <c r="U4488" i="33"/>
  <c r="T4488" i="33"/>
  <c r="B4488" i="33"/>
  <c r="A4488" i="33"/>
  <c r="W4487" i="33"/>
  <c r="U4487" i="33"/>
  <c r="T4487" i="33"/>
  <c r="B4487" i="33"/>
  <c r="A4487" i="33"/>
  <c r="W4486" i="33"/>
  <c r="U4486" i="33"/>
  <c r="T4486" i="33"/>
  <c r="Y4486" i="33" s="1"/>
  <c r="B4486" i="33"/>
  <c r="A4486" i="33"/>
  <c r="W4485" i="33"/>
  <c r="U4485" i="33"/>
  <c r="T4485" i="33"/>
  <c r="Y4485" i="33" s="1"/>
  <c r="B4485" i="33"/>
  <c r="A4485" i="33"/>
  <c r="W4484" i="33"/>
  <c r="U4484" i="33"/>
  <c r="T4484" i="33"/>
  <c r="B4484" i="33"/>
  <c r="A4484" i="33"/>
  <c r="W4483" i="33"/>
  <c r="U4483" i="33"/>
  <c r="T4483" i="33"/>
  <c r="Y4483" i="33" s="1"/>
  <c r="B4483" i="33"/>
  <c r="A4483" i="33"/>
  <c r="W4482" i="33"/>
  <c r="U4482" i="33"/>
  <c r="T4482" i="33"/>
  <c r="B4482" i="33"/>
  <c r="A4482" i="33"/>
  <c r="W4481" i="33"/>
  <c r="U4481" i="33"/>
  <c r="T4481" i="33"/>
  <c r="B4481" i="33"/>
  <c r="A4481" i="33"/>
  <c r="W4480" i="33"/>
  <c r="U4480" i="33"/>
  <c r="T4480" i="33"/>
  <c r="B4480" i="33"/>
  <c r="A4480" i="33"/>
  <c r="W4479" i="33"/>
  <c r="U4479" i="33"/>
  <c r="T4479" i="33"/>
  <c r="B4479" i="33"/>
  <c r="A4479" i="33"/>
  <c r="W4478" i="33"/>
  <c r="U4478" i="33"/>
  <c r="T4478" i="33"/>
  <c r="Y4478" i="33" s="1"/>
  <c r="B4478" i="33"/>
  <c r="A4478" i="33"/>
  <c r="W4477" i="33"/>
  <c r="U4477" i="33"/>
  <c r="T4477" i="33"/>
  <c r="Y4477" i="33" s="1"/>
  <c r="B4477" i="33"/>
  <c r="A4477" i="33"/>
  <c r="W4476" i="33"/>
  <c r="U4476" i="33"/>
  <c r="T4476" i="33"/>
  <c r="B4476" i="33"/>
  <c r="A4476" i="33"/>
  <c r="W4475" i="33"/>
  <c r="U4475" i="33"/>
  <c r="T4475" i="33"/>
  <c r="Y4475" i="33" s="1"/>
  <c r="B4475" i="33"/>
  <c r="A4475" i="33"/>
  <c r="W4474" i="33"/>
  <c r="U4474" i="33"/>
  <c r="T4474" i="33"/>
  <c r="B4474" i="33"/>
  <c r="A4474" i="33"/>
  <c r="W4473" i="33"/>
  <c r="U4473" i="33"/>
  <c r="T4473" i="33"/>
  <c r="B4473" i="33"/>
  <c r="A4473" i="33"/>
  <c r="W4472" i="33"/>
  <c r="U4472" i="33"/>
  <c r="T4472" i="33"/>
  <c r="B4472" i="33"/>
  <c r="A4472" i="33"/>
  <c r="W4471" i="33"/>
  <c r="U4471" i="33"/>
  <c r="T4471" i="33"/>
  <c r="B4471" i="33"/>
  <c r="A4471" i="33"/>
  <c r="W4470" i="33"/>
  <c r="U4470" i="33"/>
  <c r="T4470" i="33"/>
  <c r="Y4470" i="33" s="1"/>
  <c r="B4470" i="33"/>
  <c r="A4470" i="33"/>
  <c r="W4469" i="33"/>
  <c r="U4469" i="33"/>
  <c r="T4469" i="33"/>
  <c r="B4469" i="33"/>
  <c r="A4469" i="33"/>
  <c r="W4468" i="33"/>
  <c r="U4468" i="33"/>
  <c r="T4468" i="33"/>
  <c r="B4468" i="33"/>
  <c r="A4468" i="33"/>
  <c r="W4467" i="33"/>
  <c r="U4467" i="33"/>
  <c r="T4467" i="33"/>
  <c r="Y4467" i="33" s="1"/>
  <c r="B4467" i="33"/>
  <c r="A4467" i="33"/>
  <c r="W4466" i="33"/>
  <c r="U4466" i="33"/>
  <c r="T4466" i="33"/>
  <c r="B4466" i="33"/>
  <c r="A4466" i="33"/>
  <c r="W4465" i="33"/>
  <c r="U4465" i="33"/>
  <c r="T4465" i="33"/>
  <c r="B4465" i="33"/>
  <c r="A4465" i="33"/>
  <c r="W4464" i="33"/>
  <c r="U4464" i="33"/>
  <c r="T4464" i="33"/>
  <c r="B4464" i="33"/>
  <c r="A4464" i="33"/>
  <c r="W4463" i="33"/>
  <c r="U4463" i="33"/>
  <c r="T4463" i="33"/>
  <c r="Y4463" i="33" s="1"/>
  <c r="B4463" i="33"/>
  <c r="A4463" i="33"/>
  <c r="W4462" i="33"/>
  <c r="U4462" i="33"/>
  <c r="T4462" i="33"/>
  <c r="Y4462" i="33" s="1"/>
  <c r="B4462" i="33"/>
  <c r="A4462" i="33"/>
  <c r="W4461" i="33"/>
  <c r="U4461" i="33"/>
  <c r="T4461" i="33"/>
  <c r="Y4461" i="33" s="1"/>
  <c r="B4461" i="33"/>
  <c r="A4461" i="33"/>
  <c r="W4460" i="33"/>
  <c r="U4460" i="33"/>
  <c r="T4460" i="33"/>
  <c r="B4460" i="33"/>
  <c r="A4460" i="33"/>
  <c r="W4459" i="33"/>
  <c r="U4459" i="33"/>
  <c r="T4459" i="33"/>
  <c r="Y4459" i="33" s="1"/>
  <c r="B4459" i="33"/>
  <c r="A4459" i="33"/>
  <c r="W4458" i="33"/>
  <c r="U4458" i="33"/>
  <c r="T4458" i="33"/>
  <c r="B4458" i="33"/>
  <c r="A4458" i="33"/>
  <c r="W4457" i="33"/>
  <c r="U4457" i="33"/>
  <c r="T4457" i="33"/>
  <c r="B4457" i="33"/>
  <c r="A4457" i="33"/>
  <c r="W4456" i="33"/>
  <c r="U4456" i="33"/>
  <c r="T4456" i="33"/>
  <c r="B4456" i="33"/>
  <c r="A4456" i="33"/>
  <c r="W4455" i="33"/>
  <c r="U4455" i="33"/>
  <c r="T4455" i="33"/>
  <c r="Y4455" i="33" s="1"/>
  <c r="B4455" i="33"/>
  <c r="A4455" i="33"/>
  <c r="W4454" i="33"/>
  <c r="U4454" i="33"/>
  <c r="T4454" i="33"/>
  <c r="Y4454" i="33" s="1"/>
  <c r="B4454" i="33"/>
  <c r="A4454" i="33"/>
  <c r="W4453" i="33"/>
  <c r="U4453" i="33"/>
  <c r="T4453" i="33"/>
  <c r="B4453" i="33"/>
  <c r="A4453" i="33"/>
  <c r="W4452" i="33"/>
  <c r="U4452" i="33"/>
  <c r="T4452" i="33"/>
  <c r="B4452" i="33"/>
  <c r="A4452" i="33"/>
  <c r="W4451" i="33"/>
  <c r="U4451" i="33"/>
  <c r="T4451" i="33"/>
  <c r="Y4451" i="33" s="1"/>
  <c r="B4451" i="33"/>
  <c r="A4451" i="33"/>
  <c r="W4450" i="33"/>
  <c r="U4450" i="33"/>
  <c r="T4450" i="33"/>
  <c r="B4450" i="33"/>
  <c r="A4450" i="33"/>
  <c r="W4449" i="33"/>
  <c r="U4449" i="33"/>
  <c r="T4449" i="33"/>
  <c r="B4449" i="33"/>
  <c r="A4449" i="33"/>
  <c r="W4448" i="33"/>
  <c r="U4448" i="33"/>
  <c r="T4448" i="33"/>
  <c r="B4448" i="33"/>
  <c r="A4448" i="33"/>
  <c r="W4447" i="33"/>
  <c r="U4447" i="33"/>
  <c r="T4447" i="33"/>
  <c r="Y4447" i="33" s="1"/>
  <c r="B4447" i="33"/>
  <c r="A4447" i="33"/>
  <c r="W4446" i="33"/>
  <c r="U4446" i="33"/>
  <c r="T4446" i="33"/>
  <c r="Y4446" i="33" s="1"/>
  <c r="B4446" i="33"/>
  <c r="A4446" i="33"/>
  <c r="W4445" i="33"/>
  <c r="U4445" i="33"/>
  <c r="T4445" i="33"/>
  <c r="Y4445" i="33" s="1"/>
  <c r="B4445" i="33"/>
  <c r="A4445" i="33"/>
  <c r="W4444" i="33"/>
  <c r="U4444" i="33"/>
  <c r="T4444" i="33"/>
  <c r="B4444" i="33"/>
  <c r="A4444" i="33"/>
  <c r="W4443" i="33"/>
  <c r="U4443" i="33"/>
  <c r="T4443" i="33"/>
  <c r="Y4443" i="33" s="1"/>
  <c r="B4443" i="33"/>
  <c r="A4443" i="33"/>
  <c r="W4442" i="33"/>
  <c r="U4442" i="33"/>
  <c r="T4442" i="33"/>
  <c r="B4442" i="33"/>
  <c r="A4442" i="33"/>
  <c r="W4441" i="33"/>
  <c r="U4441" i="33"/>
  <c r="T4441" i="33"/>
  <c r="B4441" i="33"/>
  <c r="A4441" i="33"/>
  <c r="W4440" i="33"/>
  <c r="U4440" i="33"/>
  <c r="T4440" i="33"/>
  <c r="B4440" i="33"/>
  <c r="A4440" i="33"/>
  <c r="W4439" i="33"/>
  <c r="U4439" i="33"/>
  <c r="T4439" i="33"/>
  <c r="Y4439" i="33" s="1"/>
  <c r="B4439" i="33"/>
  <c r="A4439" i="33"/>
  <c r="W4438" i="33"/>
  <c r="U4438" i="33"/>
  <c r="T4438" i="33"/>
  <c r="Y4438" i="33" s="1"/>
  <c r="B4438" i="33"/>
  <c r="A4438" i="33"/>
  <c r="W4437" i="33"/>
  <c r="U4437" i="33"/>
  <c r="T4437" i="33"/>
  <c r="Y4437" i="33" s="1"/>
  <c r="B4437" i="33"/>
  <c r="A4437" i="33"/>
  <c r="W4436" i="33"/>
  <c r="U4436" i="33"/>
  <c r="T4436" i="33"/>
  <c r="B4436" i="33"/>
  <c r="A4436" i="33"/>
  <c r="W4435" i="33"/>
  <c r="U4435" i="33"/>
  <c r="T4435" i="33"/>
  <c r="Y4435" i="33" s="1"/>
  <c r="B4435" i="33"/>
  <c r="A4435" i="33"/>
  <c r="W4434" i="33"/>
  <c r="U4434" i="33"/>
  <c r="T4434" i="33"/>
  <c r="B4434" i="33"/>
  <c r="A4434" i="33"/>
  <c r="W4433" i="33"/>
  <c r="U4433" i="33"/>
  <c r="T4433" i="33"/>
  <c r="B4433" i="33"/>
  <c r="A4433" i="33"/>
  <c r="W4432" i="33"/>
  <c r="U4432" i="33"/>
  <c r="T4432" i="33"/>
  <c r="B4432" i="33"/>
  <c r="A4432" i="33"/>
  <c r="W4431" i="33"/>
  <c r="U4431" i="33"/>
  <c r="T4431" i="33"/>
  <c r="Y4431" i="33" s="1"/>
  <c r="B4431" i="33"/>
  <c r="A4431" i="33"/>
  <c r="W4430" i="33"/>
  <c r="U4430" i="33"/>
  <c r="T4430" i="33"/>
  <c r="Y4430" i="33" s="1"/>
  <c r="B4430" i="33"/>
  <c r="A4430" i="33"/>
  <c r="W4429" i="33"/>
  <c r="U4429" i="33"/>
  <c r="T4429" i="33"/>
  <c r="Y4429" i="33" s="1"/>
  <c r="B4429" i="33"/>
  <c r="A4429" i="33"/>
  <c r="W4428" i="33"/>
  <c r="U4428" i="33"/>
  <c r="T4428" i="33"/>
  <c r="B4428" i="33"/>
  <c r="A4428" i="33"/>
  <c r="W4427" i="33"/>
  <c r="U4427" i="33"/>
  <c r="T4427" i="33"/>
  <c r="Y4427" i="33" s="1"/>
  <c r="B4427" i="33"/>
  <c r="A4427" i="33"/>
  <c r="W4426" i="33"/>
  <c r="U4426" i="33"/>
  <c r="T4426" i="33"/>
  <c r="B4426" i="33"/>
  <c r="A4426" i="33"/>
  <c r="W4425" i="33"/>
  <c r="U4425" i="33"/>
  <c r="T4425" i="33"/>
  <c r="B4425" i="33"/>
  <c r="A4425" i="33"/>
  <c r="W4424" i="33"/>
  <c r="U4424" i="33"/>
  <c r="T4424" i="33"/>
  <c r="B4424" i="33"/>
  <c r="A4424" i="33"/>
  <c r="W4423" i="33"/>
  <c r="U4423" i="33"/>
  <c r="T4423" i="33"/>
  <c r="Y4423" i="33" s="1"/>
  <c r="B4423" i="33"/>
  <c r="A4423" i="33"/>
  <c r="W4422" i="33"/>
  <c r="U4422" i="33"/>
  <c r="T4422" i="33"/>
  <c r="Y4422" i="33" s="1"/>
  <c r="B4422" i="33"/>
  <c r="A4422" i="33"/>
  <c r="W4421" i="33"/>
  <c r="U4421" i="33"/>
  <c r="T4421" i="33"/>
  <c r="Y4421" i="33" s="1"/>
  <c r="B4421" i="33"/>
  <c r="A4421" i="33"/>
  <c r="W4420" i="33"/>
  <c r="U4420" i="33"/>
  <c r="T4420" i="33"/>
  <c r="B4420" i="33"/>
  <c r="A4420" i="33"/>
  <c r="W4419" i="33"/>
  <c r="U4419" i="33"/>
  <c r="T4419" i="33"/>
  <c r="Y4419" i="33" s="1"/>
  <c r="B4419" i="33"/>
  <c r="A4419" i="33"/>
  <c r="W4418" i="33"/>
  <c r="U4418" i="33"/>
  <c r="T4418" i="33"/>
  <c r="B4418" i="33"/>
  <c r="A4418" i="33"/>
  <c r="W4417" i="33"/>
  <c r="U4417" i="33"/>
  <c r="T4417" i="33"/>
  <c r="B4417" i="33"/>
  <c r="A4417" i="33"/>
  <c r="W4416" i="33"/>
  <c r="U4416" i="33"/>
  <c r="T4416" i="33"/>
  <c r="B4416" i="33"/>
  <c r="A4416" i="33"/>
  <c r="W4415" i="33"/>
  <c r="U4415" i="33"/>
  <c r="T4415" i="33"/>
  <c r="Y4415" i="33" s="1"/>
  <c r="B4415" i="33"/>
  <c r="A4415" i="33"/>
  <c r="W4414" i="33"/>
  <c r="U4414" i="33"/>
  <c r="T4414" i="33"/>
  <c r="Y4414" i="33" s="1"/>
  <c r="B4414" i="33"/>
  <c r="A4414" i="33"/>
  <c r="W4413" i="33"/>
  <c r="U4413" i="33"/>
  <c r="T4413" i="33"/>
  <c r="Y4413" i="33" s="1"/>
  <c r="B4413" i="33"/>
  <c r="A4413" i="33"/>
  <c r="W4412" i="33"/>
  <c r="U4412" i="33"/>
  <c r="T4412" i="33"/>
  <c r="B4412" i="33"/>
  <c r="A4412" i="33"/>
  <c r="W4411" i="33"/>
  <c r="U4411" i="33"/>
  <c r="T4411" i="33"/>
  <c r="Y4411" i="33" s="1"/>
  <c r="B4411" i="33"/>
  <c r="A4411" i="33"/>
  <c r="W4410" i="33"/>
  <c r="U4410" i="33"/>
  <c r="T4410" i="33"/>
  <c r="B4410" i="33"/>
  <c r="A4410" i="33"/>
  <c r="W4409" i="33"/>
  <c r="U4409" i="33"/>
  <c r="T4409" i="33"/>
  <c r="B4409" i="33"/>
  <c r="A4409" i="33"/>
  <c r="W4408" i="33"/>
  <c r="U4408" i="33"/>
  <c r="T4408" i="33"/>
  <c r="B4408" i="33"/>
  <c r="A4408" i="33"/>
  <c r="W4407" i="33"/>
  <c r="U4407" i="33"/>
  <c r="T4407" i="33"/>
  <c r="B4407" i="33"/>
  <c r="A4407" i="33"/>
  <c r="W4406" i="33"/>
  <c r="U4406" i="33"/>
  <c r="T4406" i="33"/>
  <c r="B4406" i="33"/>
  <c r="A4406" i="33"/>
  <c r="W4405" i="33"/>
  <c r="U4405" i="33"/>
  <c r="T4405" i="33"/>
  <c r="B4405" i="33"/>
  <c r="A4405" i="33"/>
  <c r="W4404" i="33"/>
  <c r="U4404" i="33"/>
  <c r="T4404" i="33"/>
  <c r="Y4404" i="33" s="1"/>
  <c r="B4404" i="33"/>
  <c r="A4404" i="33"/>
  <c r="W4403" i="33"/>
  <c r="U4403" i="33"/>
  <c r="T4403" i="33"/>
  <c r="Y4403" i="33" s="1"/>
  <c r="B4403" i="33"/>
  <c r="A4403" i="33"/>
  <c r="W4402" i="33"/>
  <c r="U4402" i="33"/>
  <c r="T4402" i="33"/>
  <c r="Y4402" i="33" s="1"/>
  <c r="B4402" i="33"/>
  <c r="A4402" i="33"/>
  <c r="W4401" i="33"/>
  <c r="U4401" i="33"/>
  <c r="T4401" i="33"/>
  <c r="B4401" i="33"/>
  <c r="A4401" i="33"/>
  <c r="W4400" i="33"/>
  <c r="U4400" i="33"/>
  <c r="T4400" i="33"/>
  <c r="Y4400" i="33" s="1"/>
  <c r="B4400" i="33"/>
  <c r="A4400" i="33"/>
  <c r="W4399" i="33"/>
  <c r="U4399" i="33"/>
  <c r="T4399" i="33"/>
  <c r="B4399" i="33"/>
  <c r="A4399" i="33"/>
  <c r="W4398" i="33"/>
  <c r="U4398" i="33"/>
  <c r="T4398" i="33"/>
  <c r="B4398" i="33"/>
  <c r="A4398" i="33"/>
  <c r="W4397" i="33"/>
  <c r="U4397" i="33"/>
  <c r="T4397" i="33"/>
  <c r="B4397" i="33"/>
  <c r="A4397" i="33"/>
  <c r="W4396" i="33"/>
  <c r="U4396" i="33"/>
  <c r="T4396" i="33"/>
  <c r="B4396" i="33"/>
  <c r="A4396" i="33"/>
  <c r="W4395" i="33"/>
  <c r="U4395" i="33"/>
  <c r="T4395" i="33"/>
  <c r="Y4395" i="33" s="1"/>
  <c r="B4395" i="33"/>
  <c r="A4395" i="33"/>
  <c r="W4394" i="33"/>
  <c r="U4394" i="33"/>
  <c r="T4394" i="33"/>
  <c r="B4394" i="33"/>
  <c r="A4394" i="33"/>
  <c r="W4393" i="33"/>
  <c r="U4393" i="33"/>
  <c r="T4393" i="33"/>
  <c r="B4393" i="33"/>
  <c r="A4393" i="33"/>
  <c r="W4392" i="33"/>
  <c r="U4392" i="33"/>
  <c r="T4392" i="33"/>
  <c r="Y4392" i="33" s="1"/>
  <c r="B4392" i="33"/>
  <c r="A4392" i="33"/>
  <c r="W4391" i="33"/>
  <c r="U4391" i="33"/>
  <c r="T4391" i="33"/>
  <c r="B4391" i="33"/>
  <c r="A4391" i="33"/>
  <c r="W4390" i="33"/>
  <c r="U4390" i="33"/>
  <c r="T4390" i="33"/>
  <c r="B4390" i="33"/>
  <c r="A4390" i="33"/>
  <c r="W4389" i="33"/>
  <c r="U4389" i="33"/>
  <c r="T4389" i="33"/>
  <c r="B4389" i="33"/>
  <c r="A4389" i="33"/>
  <c r="W4388" i="33"/>
  <c r="U4388" i="33"/>
  <c r="T4388" i="33"/>
  <c r="Y4388" i="33" s="1"/>
  <c r="B4388" i="33"/>
  <c r="A4388" i="33"/>
  <c r="W4387" i="33"/>
  <c r="U4387" i="33"/>
  <c r="T4387" i="33"/>
  <c r="Y4387" i="33" s="1"/>
  <c r="B4387" i="33"/>
  <c r="A4387" i="33"/>
  <c r="W4386" i="33"/>
  <c r="U4386" i="33"/>
  <c r="T4386" i="33"/>
  <c r="B4386" i="33"/>
  <c r="A4386" i="33"/>
  <c r="W4385" i="33"/>
  <c r="U4385" i="33"/>
  <c r="T4385" i="33"/>
  <c r="B4385" i="33"/>
  <c r="A4385" i="33"/>
  <c r="W4384" i="33"/>
  <c r="U4384" i="33"/>
  <c r="T4384" i="33"/>
  <c r="Y4384" i="33" s="1"/>
  <c r="B4384" i="33"/>
  <c r="A4384" i="33"/>
  <c r="W4383" i="33"/>
  <c r="U4383" i="33"/>
  <c r="T4383" i="33"/>
  <c r="B4383" i="33"/>
  <c r="A4383" i="33"/>
  <c r="W4382" i="33"/>
  <c r="U4382" i="33"/>
  <c r="T4382" i="33"/>
  <c r="B4382" i="33"/>
  <c r="A4382" i="33"/>
  <c r="W4381" i="33"/>
  <c r="U4381" i="33"/>
  <c r="T4381" i="33"/>
  <c r="B4381" i="33"/>
  <c r="A4381" i="33"/>
  <c r="W4380" i="33"/>
  <c r="U4380" i="33"/>
  <c r="T4380" i="33"/>
  <c r="B4380" i="33"/>
  <c r="A4380" i="33"/>
  <c r="W4379" i="33"/>
  <c r="U4379" i="33"/>
  <c r="T4379" i="33"/>
  <c r="Y4379" i="33" s="1"/>
  <c r="B4379" i="33"/>
  <c r="A4379" i="33"/>
  <c r="X4378" i="33"/>
  <c r="W4378" i="33"/>
  <c r="U4378" i="33"/>
  <c r="T4378" i="33"/>
  <c r="B4378" i="33"/>
  <c r="A4378" i="33"/>
  <c r="W4377" i="33"/>
  <c r="U4377" i="33"/>
  <c r="T4377" i="33"/>
  <c r="Y4377" i="33" s="1"/>
  <c r="B4377" i="33"/>
  <c r="A4377" i="33"/>
  <c r="W4376" i="33"/>
  <c r="U4376" i="33"/>
  <c r="T4376" i="33"/>
  <c r="Y4376" i="33" s="1"/>
  <c r="B4376" i="33"/>
  <c r="A4376" i="33"/>
  <c r="W4375" i="33"/>
  <c r="U4375" i="33"/>
  <c r="T4375" i="33"/>
  <c r="Y4375" i="33" s="1"/>
  <c r="B4375" i="33"/>
  <c r="A4375" i="33"/>
  <c r="W4374" i="33"/>
  <c r="U4374" i="33"/>
  <c r="T4374" i="33"/>
  <c r="B4374" i="33"/>
  <c r="A4374" i="33"/>
  <c r="W4373" i="33"/>
  <c r="U4373" i="33"/>
  <c r="T4373" i="33"/>
  <c r="Y4373" i="33" s="1"/>
  <c r="B4373" i="33"/>
  <c r="A4373" i="33"/>
  <c r="W4372" i="33"/>
  <c r="U4372" i="33"/>
  <c r="T4372" i="33"/>
  <c r="B4372" i="33"/>
  <c r="A4372" i="33"/>
  <c r="W4371" i="33"/>
  <c r="U4371" i="33"/>
  <c r="T4371" i="33"/>
  <c r="B4371" i="33"/>
  <c r="A4371" i="33"/>
  <c r="W4370" i="33"/>
  <c r="U4370" i="33"/>
  <c r="T4370" i="33"/>
  <c r="B4370" i="33"/>
  <c r="A4370" i="33"/>
  <c r="W4369" i="33"/>
  <c r="U4369" i="33"/>
  <c r="T4369" i="33"/>
  <c r="Y4369" i="33" s="1"/>
  <c r="B4369" i="33"/>
  <c r="A4369" i="33"/>
  <c r="W4368" i="33"/>
  <c r="U4368" i="33"/>
  <c r="T4368" i="33"/>
  <c r="Y4368" i="33" s="1"/>
  <c r="B4368" i="33"/>
  <c r="A4368" i="33"/>
  <c r="W4367" i="33"/>
  <c r="U4367" i="33"/>
  <c r="T4367" i="33"/>
  <c r="Y4367" i="33" s="1"/>
  <c r="B4367" i="33"/>
  <c r="A4367" i="33"/>
  <c r="W4366" i="33"/>
  <c r="U4366" i="33"/>
  <c r="T4366" i="33"/>
  <c r="B4366" i="33"/>
  <c r="A4366" i="33"/>
  <c r="W4365" i="33"/>
  <c r="U4365" i="33"/>
  <c r="T4365" i="33"/>
  <c r="Y4365" i="33" s="1"/>
  <c r="B4365" i="33"/>
  <c r="A4365" i="33"/>
  <c r="W4364" i="33"/>
  <c r="U4364" i="33"/>
  <c r="T4364" i="33"/>
  <c r="B4364" i="33"/>
  <c r="A4364" i="33"/>
  <c r="W4363" i="33"/>
  <c r="U4363" i="33"/>
  <c r="T4363" i="33"/>
  <c r="B4363" i="33"/>
  <c r="A4363" i="33"/>
  <c r="W4362" i="33"/>
  <c r="U4362" i="33"/>
  <c r="T4362" i="33"/>
  <c r="B4362" i="33"/>
  <c r="A4362" i="33"/>
  <c r="W4361" i="33"/>
  <c r="U4361" i="33"/>
  <c r="T4361" i="33"/>
  <c r="Y4361" i="33" s="1"/>
  <c r="B4361" i="33"/>
  <c r="A4361" i="33"/>
  <c r="W4360" i="33"/>
  <c r="U4360" i="33"/>
  <c r="T4360" i="33"/>
  <c r="Y4360" i="33" s="1"/>
  <c r="B4360" i="33"/>
  <c r="A4360" i="33"/>
  <c r="W4359" i="33"/>
  <c r="U4359" i="33"/>
  <c r="T4359" i="33"/>
  <c r="Y4359" i="33" s="1"/>
  <c r="B4359" i="33"/>
  <c r="A4359" i="33"/>
  <c r="W4358" i="33"/>
  <c r="U4358" i="33"/>
  <c r="T4358" i="33"/>
  <c r="B4358" i="33"/>
  <c r="A4358" i="33"/>
  <c r="W4357" i="33"/>
  <c r="U4357" i="33"/>
  <c r="T4357" i="33"/>
  <c r="Y4357" i="33" s="1"/>
  <c r="B4357" i="33"/>
  <c r="A4357" i="33"/>
  <c r="W4356" i="33"/>
  <c r="U4356" i="33"/>
  <c r="T4356" i="33"/>
  <c r="B4356" i="33"/>
  <c r="A4356" i="33"/>
  <c r="W4355" i="33"/>
  <c r="U4355" i="33"/>
  <c r="T4355" i="33"/>
  <c r="B4355" i="33"/>
  <c r="A4355" i="33"/>
  <c r="W4354" i="33"/>
  <c r="U4354" i="33"/>
  <c r="T4354" i="33"/>
  <c r="B4354" i="33"/>
  <c r="A4354" i="33"/>
  <c r="W4353" i="33"/>
  <c r="U4353" i="33"/>
  <c r="T4353" i="33"/>
  <c r="Y4353" i="33" s="1"/>
  <c r="B4353" i="33"/>
  <c r="A4353" i="33"/>
  <c r="W4352" i="33"/>
  <c r="U4352" i="33"/>
  <c r="T4352" i="33"/>
  <c r="Y4352" i="33" s="1"/>
  <c r="B4352" i="33"/>
  <c r="A4352" i="33"/>
  <c r="W4351" i="33"/>
  <c r="U4351" i="33"/>
  <c r="T4351" i="33"/>
  <c r="Y4351" i="33" s="1"/>
  <c r="B4351" i="33"/>
  <c r="A4351" i="33"/>
  <c r="W4350" i="33"/>
  <c r="U4350" i="33"/>
  <c r="T4350" i="33"/>
  <c r="B4350" i="33"/>
  <c r="A4350" i="33"/>
  <c r="W4349" i="33"/>
  <c r="U4349" i="33"/>
  <c r="T4349" i="33"/>
  <c r="Y4349" i="33" s="1"/>
  <c r="B4349" i="33"/>
  <c r="A4349" i="33"/>
  <c r="W4348" i="33"/>
  <c r="U4348" i="33"/>
  <c r="T4348" i="33"/>
  <c r="Y4348" i="33" s="1"/>
  <c r="B4348" i="33"/>
  <c r="A4348" i="33"/>
  <c r="W4347" i="33"/>
  <c r="U4347" i="33"/>
  <c r="T4347" i="33"/>
  <c r="B4347" i="33"/>
  <c r="A4347" i="33"/>
  <c r="W4346" i="33"/>
  <c r="U4346" i="33"/>
  <c r="T4346" i="33"/>
  <c r="B4346" i="33"/>
  <c r="A4346" i="33"/>
  <c r="W4345" i="33"/>
  <c r="U4345" i="33"/>
  <c r="T4345" i="33"/>
  <c r="B4345" i="33"/>
  <c r="A4345" i="33"/>
  <c r="W4344" i="33"/>
  <c r="U4344" i="33"/>
  <c r="T4344" i="33"/>
  <c r="B4344" i="33"/>
  <c r="A4344" i="33"/>
  <c r="W4343" i="33"/>
  <c r="U4343" i="33"/>
  <c r="T4343" i="33"/>
  <c r="B4343" i="33"/>
  <c r="A4343" i="33"/>
  <c r="W4342" i="33"/>
  <c r="U4342" i="33"/>
  <c r="T4342" i="33"/>
  <c r="B4342" i="33"/>
  <c r="A4342" i="33"/>
  <c r="W4341" i="33"/>
  <c r="U4341" i="33"/>
  <c r="T4341" i="33"/>
  <c r="B4341" i="33"/>
  <c r="A4341" i="33"/>
  <c r="W4340" i="33"/>
  <c r="U4340" i="33"/>
  <c r="T4340" i="33"/>
  <c r="Y4340" i="33" s="1"/>
  <c r="B4340" i="33"/>
  <c r="A4340" i="33"/>
  <c r="W4339" i="33"/>
  <c r="U4339" i="33"/>
  <c r="T4339" i="33"/>
  <c r="B4339" i="33"/>
  <c r="A4339" i="33"/>
  <c r="W4338" i="33"/>
  <c r="U4338" i="33"/>
  <c r="T4338" i="33"/>
  <c r="B4338" i="33"/>
  <c r="A4338" i="33"/>
  <c r="W4337" i="33"/>
  <c r="U4337" i="33"/>
  <c r="T4337" i="33"/>
  <c r="B4337" i="33"/>
  <c r="A4337" i="33"/>
  <c r="W4336" i="33"/>
  <c r="U4336" i="33"/>
  <c r="T4336" i="33"/>
  <c r="B4336" i="33"/>
  <c r="A4336" i="33"/>
  <c r="W4335" i="33"/>
  <c r="U4335" i="33"/>
  <c r="T4335" i="33"/>
  <c r="B4335" i="33"/>
  <c r="A4335" i="33"/>
  <c r="W4334" i="33"/>
  <c r="U4334" i="33"/>
  <c r="T4334" i="33"/>
  <c r="Y4334" i="33" s="1"/>
  <c r="B4334" i="33"/>
  <c r="A4334" i="33"/>
  <c r="W4333" i="33"/>
  <c r="U4333" i="33"/>
  <c r="T4333" i="33"/>
  <c r="B4333" i="33"/>
  <c r="A4333" i="33"/>
  <c r="W4332" i="33"/>
  <c r="U4332" i="33"/>
  <c r="T4332" i="33"/>
  <c r="B4332" i="33"/>
  <c r="A4332" i="33"/>
  <c r="W4331" i="33"/>
  <c r="U4331" i="33"/>
  <c r="T4331" i="33"/>
  <c r="B4331" i="33"/>
  <c r="A4331" i="33"/>
  <c r="W4330" i="33"/>
  <c r="U4330" i="33"/>
  <c r="T4330" i="33"/>
  <c r="B4330" i="33"/>
  <c r="A4330" i="33"/>
  <c r="W4329" i="33"/>
  <c r="U4329" i="33"/>
  <c r="T4329" i="33"/>
  <c r="B4329" i="33"/>
  <c r="A4329" i="33"/>
  <c r="W4328" i="33"/>
  <c r="U4328" i="33"/>
  <c r="T4328" i="33"/>
  <c r="B4328" i="33"/>
  <c r="A4328" i="33"/>
  <c r="W4327" i="33"/>
  <c r="U4327" i="33"/>
  <c r="T4327" i="33"/>
  <c r="B4327" i="33"/>
  <c r="A4327" i="33"/>
  <c r="W4326" i="33"/>
  <c r="U4326" i="33"/>
  <c r="T4326" i="33"/>
  <c r="B4326" i="33"/>
  <c r="A4326" i="33"/>
  <c r="W4325" i="33"/>
  <c r="U4325" i="33"/>
  <c r="T4325" i="33"/>
  <c r="B4325" i="33"/>
  <c r="A4325" i="33"/>
  <c r="W4324" i="33"/>
  <c r="U4324" i="33"/>
  <c r="T4324" i="33"/>
  <c r="Y4324" i="33" s="1"/>
  <c r="B4324" i="33"/>
  <c r="A4324" i="33"/>
  <c r="W4323" i="33"/>
  <c r="U4323" i="33"/>
  <c r="T4323" i="33"/>
  <c r="B4323" i="33"/>
  <c r="A4323" i="33"/>
  <c r="W4322" i="33"/>
  <c r="U4322" i="33"/>
  <c r="T4322" i="33"/>
  <c r="B4322" i="33"/>
  <c r="A4322" i="33"/>
  <c r="W4321" i="33"/>
  <c r="U4321" i="33"/>
  <c r="T4321" i="33"/>
  <c r="B4321" i="33"/>
  <c r="A4321" i="33"/>
  <c r="W4320" i="33"/>
  <c r="U4320" i="33"/>
  <c r="T4320" i="33"/>
  <c r="B4320" i="33"/>
  <c r="A4320" i="33"/>
  <c r="W4319" i="33"/>
  <c r="U4319" i="33"/>
  <c r="T4319" i="33"/>
  <c r="B4319" i="33"/>
  <c r="A4319" i="33"/>
  <c r="W4318" i="33"/>
  <c r="U4318" i="33"/>
  <c r="T4318" i="33"/>
  <c r="B4318" i="33"/>
  <c r="A4318" i="33"/>
  <c r="W4317" i="33"/>
  <c r="U4317" i="33"/>
  <c r="T4317" i="33"/>
  <c r="B4317" i="33"/>
  <c r="A4317" i="33"/>
  <c r="W4316" i="33"/>
  <c r="U4316" i="33"/>
  <c r="T4316" i="33"/>
  <c r="B4316" i="33"/>
  <c r="A4316" i="33"/>
  <c r="W4315" i="33"/>
  <c r="U4315" i="33"/>
  <c r="T4315" i="33"/>
  <c r="B4315" i="33"/>
  <c r="A4315" i="33"/>
  <c r="W4314" i="33"/>
  <c r="U4314" i="33"/>
  <c r="T4314" i="33"/>
  <c r="B4314" i="33"/>
  <c r="A4314" i="33"/>
  <c r="W4313" i="33"/>
  <c r="U4313" i="33"/>
  <c r="T4313" i="33"/>
  <c r="B4313" i="33"/>
  <c r="A4313" i="33"/>
  <c r="W4312" i="33"/>
  <c r="U4312" i="33"/>
  <c r="T4312" i="33"/>
  <c r="B4312" i="33"/>
  <c r="A4312" i="33"/>
  <c r="W4311" i="33"/>
  <c r="U4311" i="33"/>
  <c r="T4311" i="33"/>
  <c r="B4311" i="33"/>
  <c r="A4311" i="33"/>
  <c r="W4310" i="33"/>
  <c r="U4310" i="33"/>
  <c r="T4310" i="33"/>
  <c r="B4310" i="33"/>
  <c r="A4310" i="33"/>
  <c r="W4309" i="33"/>
  <c r="U4309" i="33"/>
  <c r="T4309" i="33"/>
  <c r="B4309" i="33"/>
  <c r="A4309" i="33"/>
  <c r="W4308" i="33"/>
  <c r="U4308" i="33"/>
  <c r="T4308" i="33"/>
  <c r="Y4308" i="33" s="1"/>
  <c r="B4308" i="33"/>
  <c r="A4308" i="33"/>
  <c r="W4307" i="33"/>
  <c r="U4307" i="33"/>
  <c r="T4307" i="33"/>
  <c r="B4307" i="33"/>
  <c r="A4307" i="33"/>
  <c r="X4306" i="33"/>
  <c r="W4306" i="33"/>
  <c r="U4306" i="33"/>
  <c r="T4306" i="33"/>
  <c r="B4306" i="33"/>
  <c r="A4306" i="33"/>
  <c r="W4305" i="33"/>
  <c r="U4305" i="33"/>
  <c r="T4305" i="33"/>
  <c r="Y4305" i="33" s="1"/>
  <c r="B4305" i="33"/>
  <c r="A4305" i="33"/>
  <c r="W4304" i="33"/>
  <c r="U4304" i="33"/>
  <c r="T4304" i="33"/>
  <c r="B4304" i="33"/>
  <c r="A4304" i="33"/>
  <c r="W4303" i="33"/>
  <c r="U4303" i="33"/>
  <c r="T4303" i="33"/>
  <c r="Y4303" i="33" s="1"/>
  <c r="B4303" i="33"/>
  <c r="A4303" i="33"/>
  <c r="W4302" i="33"/>
  <c r="U4302" i="33"/>
  <c r="T4302" i="33"/>
  <c r="B4302" i="33"/>
  <c r="A4302" i="33"/>
  <c r="W4301" i="33"/>
  <c r="U4301" i="33"/>
  <c r="T4301" i="33"/>
  <c r="B4301" i="33"/>
  <c r="A4301" i="33"/>
  <c r="W4300" i="33"/>
  <c r="U4300" i="33"/>
  <c r="T4300" i="33"/>
  <c r="B4300" i="33"/>
  <c r="A4300" i="33"/>
  <c r="W4299" i="33"/>
  <c r="U4299" i="33"/>
  <c r="T4299" i="33"/>
  <c r="B4299" i="33"/>
  <c r="A4299" i="33"/>
  <c r="W4298" i="33"/>
  <c r="U4298" i="33"/>
  <c r="T4298" i="33"/>
  <c r="B4298" i="33"/>
  <c r="A4298" i="33"/>
  <c r="W4297" i="33"/>
  <c r="U4297" i="33"/>
  <c r="T4297" i="33"/>
  <c r="Y4297" i="33" s="1"/>
  <c r="B4297" i="33"/>
  <c r="A4297" i="33"/>
  <c r="W4296" i="33"/>
  <c r="U4296" i="33"/>
  <c r="T4296" i="33"/>
  <c r="B4296" i="33"/>
  <c r="A4296" i="33"/>
  <c r="W4295" i="33"/>
  <c r="U4295" i="33"/>
  <c r="T4295" i="33"/>
  <c r="Y4295" i="33" s="1"/>
  <c r="B4295" i="33"/>
  <c r="A4295" i="33"/>
  <c r="W4294" i="33"/>
  <c r="U4294" i="33"/>
  <c r="T4294" i="33"/>
  <c r="B4294" i="33"/>
  <c r="A4294" i="33"/>
  <c r="W4293" i="33"/>
  <c r="U4293" i="33"/>
  <c r="T4293" i="33"/>
  <c r="B4293" i="33"/>
  <c r="A4293" i="33"/>
  <c r="W4292" i="33"/>
  <c r="U4292" i="33"/>
  <c r="T4292" i="33"/>
  <c r="B4292" i="33"/>
  <c r="A4292" i="33"/>
  <c r="W4291" i="33"/>
  <c r="U4291" i="33"/>
  <c r="T4291" i="33"/>
  <c r="B4291" i="33"/>
  <c r="A4291" i="33"/>
  <c r="W4290" i="33"/>
  <c r="U4290" i="33"/>
  <c r="T4290" i="33"/>
  <c r="B4290" i="33"/>
  <c r="A4290" i="33"/>
  <c r="W4289" i="33"/>
  <c r="U4289" i="33"/>
  <c r="T4289" i="33"/>
  <c r="Y4289" i="33" s="1"/>
  <c r="B4289" i="33"/>
  <c r="A4289" i="33"/>
  <c r="W4288" i="33"/>
  <c r="U4288" i="33"/>
  <c r="T4288" i="33"/>
  <c r="B4288" i="33"/>
  <c r="A4288" i="33"/>
  <c r="W4287" i="33"/>
  <c r="U4287" i="33"/>
  <c r="T4287" i="33"/>
  <c r="Y4287" i="33" s="1"/>
  <c r="B4287" i="33"/>
  <c r="A4287" i="33"/>
  <c r="W4286" i="33"/>
  <c r="U4286" i="33"/>
  <c r="T4286" i="33"/>
  <c r="B4286" i="33"/>
  <c r="A4286" i="33"/>
  <c r="W4285" i="33"/>
  <c r="U4285" i="33"/>
  <c r="T4285" i="33"/>
  <c r="B4285" i="33"/>
  <c r="A4285" i="33"/>
  <c r="W4284" i="33"/>
  <c r="U4284" i="33"/>
  <c r="T4284" i="33"/>
  <c r="B4284" i="33"/>
  <c r="A4284" i="33"/>
  <c r="W4283" i="33"/>
  <c r="U4283" i="33"/>
  <c r="T4283" i="33"/>
  <c r="B4283" i="33"/>
  <c r="A4283" i="33"/>
  <c r="W4282" i="33"/>
  <c r="U4282" i="33"/>
  <c r="T4282" i="33"/>
  <c r="B4282" i="33"/>
  <c r="A4282" i="33"/>
  <c r="W4281" i="33"/>
  <c r="U4281" i="33"/>
  <c r="T4281" i="33"/>
  <c r="Y4281" i="33" s="1"/>
  <c r="B4281" i="33"/>
  <c r="A4281" i="33"/>
  <c r="W4280" i="33"/>
  <c r="U4280" i="33"/>
  <c r="T4280" i="33"/>
  <c r="B4280" i="33"/>
  <c r="A4280" i="33"/>
  <c r="W4279" i="33"/>
  <c r="U4279" i="33"/>
  <c r="T4279" i="33"/>
  <c r="Y4279" i="33" s="1"/>
  <c r="B4279" i="33"/>
  <c r="A4279" i="33"/>
  <c r="W4278" i="33"/>
  <c r="U4278" i="33"/>
  <c r="T4278" i="33"/>
  <c r="B4278" i="33"/>
  <c r="A4278" i="33"/>
  <c r="W4277" i="33"/>
  <c r="U4277" i="33"/>
  <c r="T4277" i="33"/>
  <c r="B4277" i="33"/>
  <c r="A4277" i="33"/>
  <c r="W4276" i="33"/>
  <c r="U4276" i="33"/>
  <c r="T4276" i="33"/>
  <c r="B4276" i="33"/>
  <c r="A4276" i="33"/>
  <c r="W4275" i="33"/>
  <c r="U4275" i="33"/>
  <c r="T4275" i="33"/>
  <c r="B4275" i="33"/>
  <c r="A4275" i="33"/>
  <c r="W4274" i="33"/>
  <c r="U4274" i="33"/>
  <c r="T4274" i="33"/>
  <c r="B4274" i="33"/>
  <c r="A4274" i="33"/>
  <c r="W4273" i="33"/>
  <c r="U4273" i="33"/>
  <c r="T4273" i="33"/>
  <c r="Y4273" i="33" s="1"/>
  <c r="B4273" i="33"/>
  <c r="A4273" i="33"/>
  <c r="W4272" i="33"/>
  <c r="U4272" i="33"/>
  <c r="T4272" i="33"/>
  <c r="B4272" i="33"/>
  <c r="A4272" i="33"/>
  <c r="W4271" i="33"/>
  <c r="U4271" i="33"/>
  <c r="T4271" i="33"/>
  <c r="Y4271" i="33" s="1"/>
  <c r="B4271" i="33"/>
  <c r="A4271" i="33"/>
  <c r="W4270" i="33"/>
  <c r="U4270" i="33"/>
  <c r="T4270" i="33"/>
  <c r="B4270" i="33"/>
  <c r="A4270" i="33"/>
  <c r="W4269" i="33"/>
  <c r="U4269" i="33"/>
  <c r="T4269" i="33"/>
  <c r="B4269" i="33"/>
  <c r="A4269" i="33"/>
  <c r="W4268" i="33"/>
  <c r="U4268" i="33"/>
  <c r="T4268" i="33"/>
  <c r="B4268" i="33"/>
  <c r="A4268" i="33"/>
  <c r="W4267" i="33"/>
  <c r="U4267" i="33"/>
  <c r="T4267" i="33"/>
  <c r="B4267" i="33"/>
  <c r="A4267" i="33"/>
  <c r="W4266" i="33"/>
  <c r="U4266" i="33"/>
  <c r="T4266" i="33"/>
  <c r="B4266" i="33"/>
  <c r="A4266" i="33"/>
  <c r="W4265" i="33"/>
  <c r="U4265" i="33"/>
  <c r="T4265" i="33"/>
  <c r="Y4265" i="33" s="1"/>
  <c r="B4265" i="33"/>
  <c r="A4265" i="33"/>
  <c r="W4264" i="33"/>
  <c r="U4264" i="33"/>
  <c r="T4264" i="33"/>
  <c r="B4264" i="33"/>
  <c r="A4264" i="33"/>
  <c r="W4263" i="33"/>
  <c r="U4263" i="33"/>
  <c r="T4263" i="33"/>
  <c r="B4263" i="33"/>
  <c r="A4263" i="33"/>
  <c r="W4262" i="33"/>
  <c r="U4262" i="33"/>
  <c r="T4262" i="33"/>
  <c r="B4262" i="33"/>
  <c r="A4262" i="33"/>
  <c r="W4261" i="33"/>
  <c r="U4261" i="33"/>
  <c r="T4261" i="33"/>
  <c r="B4261" i="33"/>
  <c r="A4261" i="33"/>
  <c r="W4260" i="33"/>
  <c r="U4260" i="33"/>
  <c r="T4260" i="33"/>
  <c r="Y4260" i="33" s="1"/>
  <c r="B4260" i="33"/>
  <c r="A4260" i="33"/>
  <c r="W4259" i="33"/>
  <c r="U4259" i="33"/>
  <c r="T4259" i="33"/>
  <c r="B4259" i="33"/>
  <c r="A4259" i="33"/>
  <c r="W4258" i="33"/>
  <c r="U4258" i="33"/>
  <c r="T4258" i="33"/>
  <c r="X4258" i="33" s="1"/>
  <c r="B4258" i="33"/>
  <c r="A4258" i="33"/>
  <c r="W4257" i="33"/>
  <c r="U4257" i="33"/>
  <c r="T4257" i="33"/>
  <c r="B4257" i="33"/>
  <c r="A4257" i="33"/>
  <c r="W4256" i="33"/>
  <c r="U4256" i="33"/>
  <c r="T4256" i="33"/>
  <c r="B4256" i="33"/>
  <c r="A4256" i="33"/>
  <c r="W4255" i="33"/>
  <c r="U4255" i="33"/>
  <c r="T4255" i="33"/>
  <c r="X4255" i="33" s="1"/>
  <c r="B4255" i="33"/>
  <c r="A4255" i="33"/>
  <c r="W4254" i="33"/>
  <c r="U4254" i="33"/>
  <c r="T4254" i="33"/>
  <c r="B4254" i="33"/>
  <c r="A4254" i="33"/>
  <c r="W4253" i="33"/>
  <c r="U4253" i="33"/>
  <c r="T4253" i="33"/>
  <c r="B4253" i="33"/>
  <c r="A4253" i="33"/>
  <c r="W4252" i="33"/>
  <c r="U4252" i="33"/>
  <c r="T4252" i="33"/>
  <c r="B4252" i="33"/>
  <c r="A4252" i="33"/>
  <c r="W4251" i="33"/>
  <c r="U4251" i="33"/>
  <c r="T4251" i="33"/>
  <c r="B4251" i="33"/>
  <c r="A4251" i="33"/>
  <c r="W4250" i="33"/>
  <c r="U4250" i="33"/>
  <c r="T4250" i="33"/>
  <c r="B4250" i="33"/>
  <c r="A4250" i="33"/>
  <c r="W4249" i="33"/>
  <c r="U4249" i="33"/>
  <c r="T4249" i="33"/>
  <c r="Y4249" i="33" s="1"/>
  <c r="B4249" i="33"/>
  <c r="A4249" i="33"/>
  <c r="W4248" i="33"/>
  <c r="U4248" i="33"/>
  <c r="T4248" i="33"/>
  <c r="B4248" i="33"/>
  <c r="A4248" i="33"/>
  <c r="W4247" i="33"/>
  <c r="U4247" i="33"/>
  <c r="T4247" i="33"/>
  <c r="B4247" i="33"/>
  <c r="A4247" i="33"/>
  <c r="W4246" i="33"/>
  <c r="U4246" i="33"/>
  <c r="T4246" i="33"/>
  <c r="B4246" i="33"/>
  <c r="A4246" i="33"/>
  <c r="W4245" i="33"/>
  <c r="U4245" i="33"/>
  <c r="T4245" i="33"/>
  <c r="B4245" i="33"/>
  <c r="A4245" i="33"/>
  <c r="W4244" i="33"/>
  <c r="U4244" i="33"/>
  <c r="T4244" i="33"/>
  <c r="B4244" i="33"/>
  <c r="A4244" i="33"/>
  <c r="W4243" i="33"/>
  <c r="U4243" i="33"/>
  <c r="T4243" i="33"/>
  <c r="B4243" i="33"/>
  <c r="A4243" i="33"/>
  <c r="W4242" i="33"/>
  <c r="U4242" i="33"/>
  <c r="T4242" i="33"/>
  <c r="B4242" i="33"/>
  <c r="A4242" i="33"/>
  <c r="W4241" i="33"/>
  <c r="U4241" i="33"/>
  <c r="T4241" i="33"/>
  <c r="B4241" i="33"/>
  <c r="A4241" i="33"/>
  <c r="W4240" i="33"/>
  <c r="U4240" i="33"/>
  <c r="T4240" i="33"/>
  <c r="B4240" i="33"/>
  <c r="A4240" i="33"/>
  <c r="W4239" i="33"/>
  <c r="U4239" i="33"/>
  <c r="T4239" i="33"/>
  <c r="B4239" i="33"/>
  <c r="A4239" i="33"/>
  <c r="W4238" i="33"/>
  <c r="U4238" i="33"/>
  <c r="T4238" i="33"/>
  <c r="B4238" i="33"/>
  <c r="A4238" i="33"/>
  <c r="W4237" i="33"/>
  <c r="U4237" i="33"/>
  <c r="T4237" i="33"/>
  <c r="B4237" i="33"/>
  <c r="A4237" i="33"/>
  <c r="W4236" i="33"/>
  <c r="U4236" i="33"/>
  <c r="T4236" i="33"/>
  <c r="B4236" i="33"/>
  <c r="A4236" i="33"/>
  <c r="W4235" i="33"/>
  <c r="U4235" i="33"/>
  <c r="T4235" i="33"/>
  <c r="B4235" i="33"/>
  <c r="A4235" i="33"/>
  <c r="W4234" i="33"/>
  <c r="U4234" i="33"/>
  <c r="T4234" i="33"/>
  <c r="B4234" i="33"/>
  <c r="A4234" i="33"/>
  <c r="W4233" i="33"/>
  <c r="U4233" i="33"/>
  <c r="T4233" i="33"/>
  <c r="Y4233" i="33" s="1"/>
  <c r="B4233" i="33"/>
  <c r="A4233" i="33"/>
  <c r="W4232" i="33"/>
  <c r="U4232" i="33"/>
  <c r="T4232" i="33"/>
  <c r="B4232" i="33"/>
  <c r="A4232" i="33"/>
  <c r="W4231" i="33"/>
  <c r="U4231" i="33"/>
  <c r="T4231" i="33"/>
  <c r="B4231" i="33"/>
  <c r="A4231" i="33"/>
  <c r="W4230" i="33"/>
  <c r="U4230" i="33"/>
  <c r="T4230" i="33"/>
  <c r="B4230" i="33"/>
  <c r="A4230" i="33"/>
  <c r="W4229" i="33"/>
  <c r="U4229" i="33"/>
  <c r="T4229" i="33"/>
  <c r="B4229" i="33"/>
  <c r="A4229" i="33"/>
  <c r="W4228" i="33"/>
  <c r="U4228" i="33"/>
  <c r="T4228" i="33"/>
  <c r="B4228" i="33"/>
  <c r="A4228" i="33"/>
  <c r="W4227" i="33"/>
  <c r="U4227" i="33"/>
  <c r="T4227" i="33"/>
  <c r="B4227" i="33"/>
  <c r="A4227" i="33"/>
  <c r="X4226" i="33"/>
  <c r="W4226" i="33"/>
  <c r="U4226" i="33"/>
  <c r="T4226" i="33"/>
  <c r="B4226" i="33"/>
  <c r="A4226" i="33"/>
  <c r="W4225" i="33"/>
  <c r="U4225" i="33"/>
  <c r="T4225" i="33"/>
  <c r="B4225" i="33"/>
  <c r="A4225" i="33"/>
  <c r="W4224" i="33"/>
  <c r="U4224" i="33"/>
  <c r="T4224" i="33"/>
  <c r="Y4224" i="33" s="1"/>
  <c r="B4224" i="33"/>
  <c r="A4224" i="33"/>
  <c r="X4223" i="33"/>
  <c r="W4223" i="33"/>
  <c r="U4223" i="33"/>
  <c r="T4223" i="33"/>
  <c r="B4223" i="33"/>
  <c r="A4223" i="33"/>
  <c r="W4222" i="33"/>
  <c r="U4222" i="33"/>
  <c r="T4222" i="33"/>
  <c r="B4222" i="33"/>
  <c r="A4222" i="33"/>
  <c r="W4221" i="33"/>
  <c r="U4221" i="33"/>
  <c r="T4221" i="33"/>
  <c r="Y4221" i="33" s="1"/>
  <c r="B4221" i="33"/>
  <c r="A4221" i="33"/>
  <c r="W4220" i="33"/>
  <c r="U4220" i="33"/>
  <c r="T4220" i="33"/>
  <c r="B4220" i="33"/>
  <c r="A4220" i="33"/>
  <c r="W4219" i="33"/>
  <c r="U4219" i="33"/>
  <c r="T4219" i="33"/>
  <c r="B4219" i="33"/>
  <c r="A4219" i="33"/>
  <c r="W4218" i="33"/>
  <c r="U4218" i="33"/>
  <c r="T4218" i="33"/>
  <c r="B4218" i="33"/>
  <c r="A4218" i="33"/>
  <c r="W4217" i="33"/>
  <c r="U4217" i="33"/>
  <c r="T4217" i="33"/>
  <c r="B4217" i="33"/>
  <c r="A4217" i="33"/>
  <c r="W4216" i="33"/>
  <c r="U4216" i="33"/>
  <c r="T4216" i="33"/>
  <c r="B4216" i="33"/>
  <c r="A4216" i="33"/>
  <c r="W4215" i="33"/>
  <c r="U4215" i="33"/>
  <c r="T4215" i="33"/>
  <c r="B4215" i="33"/>
  <c r="A4215" i="33"/>
  <c r="W4214" i="33"/>
  <c r="U4214" i="33"/>
  <c r="T4214" i="33"/>
  <c r="B4214" i="33"/>
  <c r="A4214" i="33"/>
  <c r="W4213" i="33"/>
  <c r="U4213" i="33"/>
  <c r="T4213" i="33"/>
  <c r="B4213" i="33"/>
  <c r="A4213" i="33"/>
  <c r="W4212" i="33"/>
  <c r="U4212" i="33"/>
  <c r="T4212" i="33"/>
  <c r="Y4212" i="33" s="1"/>
  <c r="B4212" i="33"/>
  <c r="A4212" i="33"/>
  <c r="W4211" i="33"/>
  <c r="U4211" i="33"/>
  <c r="T4211" i="33"/>
  <c r="B4211" i="33"/>
  <c r="A4211" i="33"/>
  <c r="W4210" i="33"/>
  <c r="U4210" i="33"/>
  <c r="T4210" i="33"/>
  <c r="B4210" i="33"/>
  <c r="A4210" i="33"/>
  <c r="W4209" i="33"/>
  <c r="U4209" i="33"/>
  <c r="T4209" i="33"/>
  <c r="B4209" i="33"/>
  <c r="A4209" i="33"/>
  <c r="W4208" i="33"/>
  <c r="U4208" i="33"/>
  <c r="T4208" i="33"/>
  <c r="B4208" i="33"/>
  <c r="A4208" i="33"/>
  <c r="W4207" i="33"/>
  <c r="U4207" i="33"/>
  <c r="T4207" i="33"/>
  <c r="B4207" i="33"/>
  <c r="A4207" i="33"/>
  <c r="W4206" i="33"/>
  <c r="U4206" i="33"/>
  <c r="T4206" i="33"/>
  <c r="B4206" i="33"/>
  <c r="A4206" i="33"/>
  <c r="W4205" i="33"/>
  <c r="U4205" i="33"/>
  <c r="T4205" i="33"/>
  <c r="Y4205" i="33" s="1"/>
  <c r="B4205" i="33"/>
  <c r="A4205" i="33"/>
  <c r="W4204" i="33"/>
  <c r="U4204" i="33"/>
  <c r="T4204" i="33"/>
  <c r="B4204" i="33"/>
  <c r="A4204" i="33"/>
  <c r="W4203" i="33"/>
  <c r="U4203" i="33"/>
  <c r="T4203" i="33"/>
  <c r="B4203" i="33"/>
  <c r="A4203" i="33"/>
  <c r="W4202" i="33"/>
  <c r="U4202" i="33"/>
  <c r="T4202" i="33"/>
  <c r="B4202" i="33"/>
  <c r="A4202" i="33"/>
  <c r="W4201" i="33"/>
  <c r="U4201" i="33"/>
  <c r="T4201" i="33"/>
  <c r="B4201" i="33"/>
  <c r="A4201" i="33"/>
  <c r="W4200" i="33"/>
  <c r="U4200" i="33"/>
  <c r="T4200" i="33"/>
  <c r="B4200" i="33"/>
  <c r="A4200" i="33"/>
  <c r="W4199" i="33"/>
  <c r="U4199" i="33"/>
  <c r="T4199" i="33"/>
  <c r="B4199" i="33"/>
  <c r="A4199" i="33"/>
  <c r="W4198" i="33"/>
  <c r="U4198" i="33"/>
  <c r="T4198" i="33"/>
  <c r="B4198" i="33"/>
  <c r="A4198" i="33"/>
  <c r="W4197" i="33"/>
  <c r="U4197" i="33"/>
  <c r="T4197" i="33"/>
  <c r="B4197" i="33"/>
  <c r="A4197" i="33"/>
  <c r="W4196" i="33"/>
  <c r="U4196" i="33"/>
  <c r="T4196" i="33"/>
  <c r="Y4196" i="33" s="1"/>
  <c r="B4196" i="33"/>
  <c r="A4196" i="33"/>
  <c r="W4195" i="33"/>
  <c r="U4195" i="33"/>
  <c r="T4195" i="33"/>
  <c r="B4195" i="33"/>
  <c r="A4195" i="33"/>
  <c r="W4194" i="33"/>
  <c r="U4194" i="33"/>
  <c r="T4194" i="33"/>
  <c r="B4194" i="33"/>
  <c r="A4194" i="33"/>
  <c r="W4193" i="33"/>
  <c r="U4193" i="33"/>
  <c r="T4193" i="33"/>
  <c r="B4193" i="33"/>
  <c r="A4193" i="33"/>
  <c r="W4192" i="33"/>
  <c r="U4192" i="33"/>
  <c r="T4192" i="33"/>
  <c r="B4192" i="33"/>
  <c r="A4192" i="33"/>
  <c r="W4191" i="33"/>
  <c r="U4191" i="33"/>
  <c r="T4191" i="33"/>
  <c r="B4191" i="33"/>
  <c r="A4191" i="33"/>
  <c r="W4190" i="33"/>
  <c r="U4190" i="33"/>
  <c r="T4190" i="33"/>
  <c r="B4190" i="33"/>
  <c r="A4190" i="33"/>
  <c r="W4189" i="33"/>
  <c r="U4189" i="33"/>
  <c r="T4189" i="33"/>
  <c r="Y4189" i="33" s="1"/>
  <c r="B4189" i="33"/>
  <c r="A4189" i="33"/>
  <c r="W4188" i="33"/>
  <c r="U4188" i="33"/>
  <c r="T4188" i="33"/>
  <c r="Y4188" i="33" s="1"/>
  <c r="B4188" i="33"/>
  <c r="A4188" i="33"/>
  <c r="W4187" i="33"/>
  <c r="U4187" i="33"/>
  <c r="T4187" i="33"/>
  <c r="B4187" i="33"/>
  <c r="A4187" i="33"/>
  <c r="W4186" i="33"/>
  <c r="U4186" i="33"/>
  <c r="T4186" i="33"/>
  <c r="B4186" i="33"/>
  <c r="A4186" i="33"/>
  <c r="W4185" i="33"/>
  <c r="U4185" i="33"/>
  <c r="T4185" i="33"/>
  <c r="B4185" i="33"/>
  <c r="A4185" i="33"/>
  <c r="W4184" i="33"/>
  <c r="U4184" i="33"/>
  <c r="T4184" i="33"/>
  <c r="B4184" i="33"/>
  <c r="A4184" i="33"/>
  <c r="W4183" i="33"/>
  <c r="U4183" i="33"/>
  <c r="T4183" i="33"/>
  <c r="B4183" i="33"/>
  <c r="A4183" i="33"/>
  <c r="W4182" i="33"/>
  <c r="U4182" i="33"/>
  <c r="T4182" i="33"/>
  <c r="B4182" i="33"/>
  <c r="A4182" i="33"/>
  <c r="W4181" i="33"/>
  <c r="U4181" i="33"/>
  <c r="T4181" i="33"/>
  <c r="B4181" i="33"/>
  <c r="A4181" i="33"/>
  <c r="W4180" i="33"/>
  <c r="U4180" i="33"/>
  <c r="T4180" i="33"/>
  <c r="Y4180" i="33" s="1"/>
  <c r="B4180" i="33"/>
  <c r="A4180" i="33"/>
  <c r="W4179" i="33"/>
  <c r="U4179" i="33"/>
  <c r="T4179" i="33"/>
  <c r="B4179" i="33"/>
  <c r="A4179" i="33"/>
  <c r="W4178" i="33"/>
  <c r="U4178" i="33"/>
  <c r="T4178" i="33"/>
  <c r="B4178" i="33"/>
  <c r="A4178" i="33"/>
  <c r="W4177" i="33"/>
  <c r="U4177" i="33"/>
  <c r="T4177" i="33"/>
  <c r="B4177" i="33"/>
  <c r="A4177" i="33"/>
  <c r="W4176" i="33"/>
  <c r="U4176" i="33"/>
  <c r="T4176" i="33"/>
  <c r="B4176" i="33"/>
  <c r="A4176" i="33"/>
  <c r="W4175" i="33"/>
  <c r="U4175" i="33"/>
  <c r="T4175" i="33"/>
  <c r="B4175" i="33"/>
  <c r="A4175" i="33"/>
  <c r="W4174" i="33"/>
  <c r="U4174" i="33"/>
  <c r="T4174" i="33"/>
  <c r="B4174" i="33"/>
  <c r="A4174" i="33"/>
  <c r="W4173" i="33"/>
  <c r="U4173" i="33"/>
  <c r="T4173" i="33"/>
  <c r="Y4173" i="33" s="1"/>
  <c r="B4173" i="33"/>
  <c r="A4173" i="33"/>
  <c r="W4172" i="33"/>
  <c r="U4172" i="33"/>
  <c r="T4172" i="33"/>
  <c r="B4172" i="33"/>
  <c r="A4172" i="33"/>
  <c r="W4171" i="33"/>
  <c r="U4171" i="33"/>
  <c r="T4171" i="33"/>
  <c r="Y4171" i="33" s="1"/>
  <c r="B4171" i="33"/>
  <c r="A4171" i="33"/>
  <c r="W4170" i="33"/>
  <c r="U4170" i="33"/>
  <c r="T4170" i="33"/>
  <c r="B4170" i="33"/>
  <c r="A4170" i="33"/>
  <c r="W4169" i="33"/>
  <c r="U4169" i="33"/>
  <c r="T4169" i="33"/>
  <c r="B4169" i="33"/>
  <c r="A4169" i="33"/>
  <c r="W4168" i="33"/>
  <c r="U4168" i="33"/>
  <c r="T4168" i="33"/>
  <c r="B4168" i="33"/>
  <c r="A4168" i="33"/>
  <c r="W4167" i="33"/>
  <c r="U4167" i="33"/>
  <c r="T4167" i="33"/>
  <c r="B4167" i="33"/>
  <c r="A4167" i="33"/>
  <c r="W4166" i="33"/>
  <c r="U4166" i="33"/>
  <c r="T4166" i="33"/>
  <c r="B4166" i="33"/>
  <c r="A4166" i="33"/>
  <c r="W4165" i="33"/>
  <c r="U4165" i="33"/>
  <c r="T4165" i="33"/>
  <c r="Y4165" i="33" s="1"/>
  <c r="B4165" i="33"/>
  <c r="A4165" i="33"/>
  <c r="W4164" i="33"/>
  <c r="U4164" i="33"/>
  <c r="T4164" i="33"/>
  <c r="B4164" i="33"/>
  <c r="A4164" i="33"/>
  <c r="W4163" i="33"/>
  <c r="U4163" i="33"/>
  <c r="T4163" i="33"/>
  <c r="B4163" i="33"/>
  <c r="A4163" i="33"/>
  <c r="W4162" i="33"/>
  <c r="U4162" i="33"/>
  <c r="T4162" i="33"/>
  <c r="B4162" i="33"/>
  <c r="A4162" i="33"/>
  <c r="W4161" i="33"/>
  <c r="U4161" i="33"/>
  <c r="T4161" i="33"/>
  <c r="B4161" i="33"/>
  <c r="A4161" i="33"/>
  <c r="W4160" i="33"/>
  <c r="U4160" i="33"/>
  <c r="T4160" i="33"/>
  <c r="B4160" i="33"/>
  <c r="A4160" i="33"/>
  <c r="W4159" i="33"/>
  <c r="U4159" i="33"/>
  <c r="T4159" i="33"/>
  <c r="B4159" i="33"/>
  <c r="A4159" i="33"/>
  <c r="W4158" i="33"/>
  <c r="U4158" i="33"/>
  <c r="T4158" i="33"/>
  <c r="B4158" i="33"/>
  <c r="A4158" i="33"/>
  <c r="W4157" i="33"/>
  <c r="U4157" i="33"/>
  <c r="T4157" i="33"/>
  <c r="Y4157" i="33" s="1"/>
  <c r="B4157" i="33"/>
  <c r="A4157" i="33"/>
  <c r="W4156" i="33"/>
  <c r="U4156" i="33"/>
  <c r="T4156" i="33"/>
  <c r="B4156" i="33"/>
  <c r="A4156" i="33"/>
  <c r="W4155" i="33"/>
  <c r="U4155" i="33"/>
  <c r="T4155" i="33"/>
  <c r="B4155" i="33"/>
  <c r="A4155" i="33"/>
  <c r="W4154" i="33"/>
  <c r="U4154" i="33"/>
  <c r="T4154" i="33"/>
  <c r="B4154" i="33"/>
  <c r="A4154" i="33"/>
  <c r="W4153" i="33"/>
  <c r="U4153" i="33"/>
  <c r="T4153" i="33"/>
  <c r="B4153" i="33"/>
  <c r="A4153" i="33"/>
  <c r="W4152" i="33"/>
  <c r="U4152" i="33"/>
  <c r="T4152" i="33"/>
  <c r="B4152" i="33"/>
  <c r="A4152" i="33"/>
  <c r="W4151" i="33"/>
  <c r="U4151" i="33"/>
  <c r="T4151" i="33"/>
  <c r="B4151" i="33"/>
  <c r="A4151" i="33"/>
  <c r="W4150" i="33"/>
  <c r="U4150" i="33"/>
  <c r="T4150" i="33"/>
  <c r="B4150" i="33"/>
  <c r="A4150" i="33"/>
  <c r="W4149" i="33"/>
  <c r="U4149" i="33"/>
  <c r="T4149" i="33"/>
  <c r="Y4149" i="33" s="1"/>
  <c r="B4149" i="33"/>
  <c r="A4149" i="33"/>
  <c r="W4148" i="33"/>
  <c r="U4148" i="33"/>
  <c r="T4148" i="33"/>
  <c r="B4148" i="33"/>
  <c r="A4148" i="33"/>
  <c r="W4147" i="33"/>
  <c r="U4147" i="33"/>
  <c r="T4147" i="33"/>
  <c r="Y4147" i="33" s="1"/>
  <c r="B4147" i="33"/>
  <c r="A4147" i="33"/>
  <c r="W4146" i="33"/>
  <c r="U4146" i="33"/>
  <c r="T4146" i="33"/>
  <c r="B4146" i="33"/>
  <c r="A4146" i="33"/>
  <c r="W4145" i="33"/>
  <c r="U4145" i="33"/>
  <c r="T4145" i="33"/>
  <c r="B4145" i="33"/>
  <c r="A4145" i="33"/>
  <c r="W4144" i="33"/>
  <c r="U4144" i="33"/>
  <c r="T4144" i="33"/>
  <c r="B4144" i="33"/>
  <c r="A4144" i="33"/>
  <c r="W4143" i="33"/>
  <c r="U4143" i="33"/>
  <c r="T4143" i="33"/>
  <c r="B4143" i="33"/>
  <c r="A4143" i="33"/>
  <c r="W4142" i="33"/>
  <c r="U4142" i="33"/>
  <c r="T4142" i="33"/>
  <c r="B4142" i="33"/>
  <c r="A4142" i="33"/>
  <c r="W4141" i="33"/>
  <c r="U4141" i="33"/>
  <c r="T4141" i="33"/>
  <c r="Y4141" i="33" s="1"/>
  <c r="B4141" i="33"/>
  <c r="A4141" i="33"/>
  <c r="W4140" i="33"/>
  <c r="U4140" i="33"/>
  <c r="T4140" i="33"/>
  <c r="B4140" i="33"/>
  <c r="A4140" i="33"/>
  <c r="W4139" i="33"/>
  <c r="U4139" i="33"/>
  <c r="T4139" i="33"/>
  <c r="B4139" i="33"/>
  <c r="A4139" i="33"/>
  <c r="W4138" i="33"/>
  <c r="U4138" i="33"/>
  <c r="T4138" i="33"/>
  <c r="B4138" i="33"/>
  <c r="A4138" i="33"/>
  <c r="W4137" i="33"/>
  <c r="U4137" i="33"/>
  <c r="T4137" i="33"/>
  <c r="B4137" i="33"/>
  <c r="A4137" i="33"/>
  <c r="W4136" i="33"/>
  <c r="U4136" i="33"/>
  <c r="T4136" i="33"/>
  <c r="B4136" i="33"/>
  <c r="A4136" i="33"/>
  <c r="W4135" i="33"/>
  <c r="U4135" i="33"/>
  <c r="T4135" i="33"/>
  <c r="B4135" i="33"/>
  <c r="A4135" i="33"/>
  <c r="W4134" i="33"/>
  <c r="U4134" i="33"/>
  <c r="T4134" i="33"/>
  <c r="B4134" i="33"/>
  <c r="A4134" i="33"/>
  <c r="W4133" i="33"/>
  <c r="U4133" i="33"/>
  <c r="T4133" i="33"/>
  <c r="Y4133" i="33" s="1"/>
  <c r="B4133" i="33"/>
  <c r="A4133" i="33"/>
  <c r="W4132" i="33"/>
  <c r="U4132" i="33"/>
  <c r="T4132" i="33"/>
  <c r="B4132" i="33"/>
  <c r="A4132" i="33"/>
  <c r="W4131" i="33"/>
  <c r="U4131" i="33"/>
  <c r="T4131" i="33"/>
  <c r="Y4131" i="33" s="1"/>
  <c r="B4131" i="33"/>
  <c r="A4131" i="33"/>
  <c r="W4130" i="33"/>
  <c r="U4130" i="33"/>
  <c r="T4130" i="33"/>
  <c r="B4130" i="33"/>
  <c r="A4130" i="33"/>
  <c r="W4129" i="33"/>
  <c r="U4129" i="33"/>
  <c r="T4129" i="33"/>
  <c r="B4129" i="33"/>
  <c r="A4129" i="33"/>
  <c r="W4128" i="33"/>
  <c r="U4128" i="33"/>
  <c r="T4128" i="33"/>
  <c r="B4128" i="33"/>
  <c r="A4128" i="33"/>
  <c r="W4127" i="33"/>
  <c r="U4127" i="33"/>
  <c r="T4127" i="33"/>
  <c r="B4127" i="33"/>
  <c r="A4127" i="33"/>
  <c r="W4126" i="33"/>
  <c r="U4126" i="33"/>
  <c r="T4126" i="33"/>
  <c r="B4126" i="33"/>
  <c r="A4126" i="33"/>
  <c r="W4125" i="33"/>
  <c r="U4125" i="33"/>
  <c r="T4125" i="33"/>
  <c r="Y4125" i="33" s="1"/>
  <c r="B4125" i="33"/>
  <c r="A4125" i="33"/>
  <c r="W4124" i="33"/>
  <c r="U4124" i="33"/>
  <c r="T4124" i="33"/>
  <c r="B4124" i="33"/>
  <c r="A4124" i="33"/>
  <c r="W4123" i="33"/>
  <c r="U4123" i="33"/>
  <c r="T4123" i="33"/>
  <c r="B4123" i="33"/>
  <c r="A4123" i="33"/>
  <c r="W4122" i="33"/>
  <c r="U4122" i="33"/>
  <c r="T4122" i="33"/>
  <c r="B4122" i="33"/>
  <c r="A4122" i="33"/>
  <c r="W4121" i="33"/>
  <c r="U4121" i="33"/>
  <c r="T4121" i="33"/>
  <c r="B4121" i="33"/>
  <c r="A4121" i="33"/>
  <c r="W4120" i="33"/>
  <c r="U4120" i="33"/>
  <c r="T4120" i="33"/>
  <c r="B4120" i="33"/>
  <c r="A4120" i="33"/>
  <c r="W4119" i="33"/>
  <c r="U4119" i="33"/>
  <c r="T4119" i="33"/>
  <c r="B4119" i="33"/>
  <c r="A4119" i="33"/>
  <c r="W4118" i="33"/>
  <c r="U4118" i="33"/>
  <c r="T4118" i="33"/>
  <c r="B4118" i="33"/>
  <c r="A4118" i="33"/>
  <c r="W4117" i="33"/>
  <c r="U4117" i="33"/>
  <c r="T4117" i="33"/>
  <c r="Y4117" i="33" s="1"/>
  <c r="B4117" i="33"/>
  <c r="A4117" i="33"/>
  <c r="W4116" i="33"/>
  <c r="U4116" i="33"/>
  <c r="T4116" i="33"/>
  <c r="B4116" i="33"/>
  <c r="A4116" i="33"/>
  <c r="W4115" i="33"/>
  <c r="U4115" i="33"/>
  <c r="T4115" i="33"/>
  <c r="Y4115" i="33" s="1"/>
  <c r="B4115" i="33"/>
  <c r="A4115" i="33"/>
  <c r="W4114" i="33"/>
  <c r="U4114" i="33"/>
  <c r="T4114" i="33"/>
  <c r="B4114" i="33"/>
  <c r="A4114" i="33"/>
  <c r="W4113" i="33"/>
  <c r="U4113" i="33"/>
  <c r="T4113" i="33"/>
  <c r="B4113" i="33"/>
  <c r="A4113" i="33"/>
  <c r="W4112" i="33"/>
  <c r="U4112" i="33"/>
  <c r="T4112" i="33"/>
  <c r="B4112" i="33"/>
  <c r="A4112" i="33"/>
  <c r="W4111" i="33"/>
  <c r="U4111" i="33"/>
  <c r="T4111" i="33"/>
  <c r="B4111" i="33"/>
  <c r="A4111" i="33"/>
  <c r="W4110" i="33"/>
  <c r="U4110" i="33"/>
  <c r="T4110" i="33"/>
  <c r="B4110" i="33"/>
  <c r="A4110" i="33"/>
  <c r="W4109" i="33"/>
  <c r="U4109" i="33"/>
  <c r="T4109" i="33"/>
  <c r="Y4109" i="33" s="1"/>
  <c r="B4109" i="33"/>
  <c r="A4109" i="33"/>
  <c r="W4108" i="33"/>
  <c r="U4108" i="33"/>
  <c r="T4108" i="33"/>
  <c r="B4108" i="33"/>
  <c r="A4108" i="33"/>
  <c r="W4107" i="33"/>
  <c r="U4107" i="33"/>
  <c r="T4107" i="33"/>
  <c r="Y4107" i="33" s="1"/>
  <c r="B4107" i="33"/>
  <c r="A4107" i="33"/>
  <c r="W4106" i="33"/>
  <c r="U4106" i="33"/>
  <c r="T4106" i="33"/>
  <c r="B4106" i="33"/>
  <c r="A4106" i="33"/>
  <c r="W4105" i="33"/>
  <c r="U4105" i="33"/>
  <c r="T4105" i="33"/>
  <c r="B4105" i="33"/>
  <c r="A4105" i="33"/>
  <c r="W4104" i="33"/>
  <c r="U4104" i="33"/>
  <c r="T4104" i="33"/>
  <c r="B4104" i="33"/>
  <c r="A4104" i="33"/>
  <c r="X4103" i="33"/>
  <c r="W4103" i="33"/>
  <c r="U4103" i="33"/>
  <c r="T4103" i="33"/>
  <c r="B4103" i="33"/>
  <c r="A4103" i="33"/>
  <c r="W4102" i="33"/>
  <c r="U4102" i="33"/>
  <c r="T4102" i="33"/>
  <c r="B4102" i="33"/>
  <c r="A4102" i="33"/>
  <c r="W4101" i="33"/>
  <c r="U4101" i="33"/>
  <c r="T4101" i="33"/>
  <c r="B4101" i="33"/>
  <c r="A4101" i="33"/>
  <c r="W4100" i="33"/>
  <c r="U4100" i="33"/>
  <c r="T4100" i="33"/>
  <c r="B4100" i="33"/>
  <c r="A4100" i="33"/>
  <c r="W4099" i="33"/>
  <c r="U4099" i="33"/>
  <c r="T4099" i="33"/>
  <c r="B4099" i="33"/>
  <c r="A4099" i="33"/>
  <c r="W4098" i="33"/>
  <c r="U4098" i="33"/>
  <c r="T4098" i="33"/>
  <c r="Y4098" i="33" s="1"/>
  <c r="B4098" i="33"/>
  <c r="A4098" i="33"/>
  <c r="W4097" i="33"/>
  <c r="U4097" i="33"/>
  <c r="T4097" i="33"/>
  <c r="B4097" i="33"/>
  <c r="A4097" i="33"/>
  <c r="W4096" i="33"/>
  <c r="U4096" i="33"/>
  <c r="T4096" i="33"/>
  <c r="Y4096" i="33" s="1"/>
  <c r="B4096" i="33"/>
  <c r="A4096" i="33"/>
  <c r="W4095" i="33"/>
  <c r="U4095" i="33"/>
  <c r="T4095" i="33"/>
  <c r="B4095" i="33"/>
  <c r="A4095" i="33"/>
  <c r="W4094" i="33"/>
  <c r="U4094" i="33"/>
  <c r="T4094" i="33"/>
  <c r="B4094" i="33"/>
  <c r="A4094" i="33"/>
  <c r="W4093" i="33"/>
  <c r="U4093" i="33"/>
  <c r="T4093" i="33"/>
  <c r="B4093" i="33"/>
  <c r="A4093" i="33"/>
  <c r="W4092" i="33"/>
  <c r="U4092" i="33"/>
  <c r="T4092" i="33"/>
  <c r="B4092" i="33"/>
  <c r="A4092" i="33"/>
  <c r="W4091" i="33"/>
  <c r="U4091" i="33"/>
  <c r="T4091" i="33"/>
  <c r="B4091" i="33"/>
  <c r="A4091" i="33"/>
  <c r="W4090" i="33"/>
  <c r="U4090" i="33"/>
  <c r="T4090" i="33"/>
  <c r="Y4090" i="33" s="1"/>
  <c r="B4090" i="33"/>
  <c r="A4090" i="33"/>
  <c r="W4089" i="33"/>
  <c r="U4089" i="33"/>
  <c r="T4089" i="33"/>
  <c r="B4089" i="33"/>
  <c r="A4089" i="33"/>
  <c r="W4088" i="33"/>
  <c r="U4088" i="33"/>
  <c r="T4088" i="33"/>
  <c r="Y4088" i="33" s="1"/>
  <c r="B4088" i="33"/>
  <c r="A4088" i="33"/>
  <c r="W4087" i="33"/>
  <c r="U4087" i="33"/>
  <c r="T4087" i="33"/>
  <c r="B4087" i="33"/>
  <c r="A4087" i="33"/>
  <c r="W4086" i="33"/>
  <c r="U4086" i="33"/>
  <c r="T4086" i="33"/>
  <c r="B4086" i="33"/>
  <c r="A4086" i="33"/>
  <c r="W4085" i="33"/>
  <c r="U4085" i="33"/>
  <c r="T4085" i="33"/>
  <c r="B4085" i="33"/>
  <c r="A4085" i="33"/>
  <c r="W4084" i="33"/>
  <c r="U4084" i="33"/>
  <c r="T4084" i="33"/>
  <c r="B4084" i="33"/>
  <c r="A4084" i="33"/>
  <c r="W4083" i="33"/>
  <c r="U4083" i="33"/>
  <c r="T4083" i="33"/>
  <c r="B4083" i="33"/>
  <c r="A4083" i="33"/>
  <c r="W4082" i="33"/>
  <c r="U4082" i="33"/>
  <c r="T4082" i="33"/>
  <c r="B4082" i="33"/>
  <c r="A4082" i="33"/>
  <c r="W4081" i="33"/>
  <c r="U4081" i="33"/>
  <c r="T4081" i="33"/>
  <c r="Y4081" i="33" s="1"/>
  <c r="B4081" i="33"/>
  <c r="A4081" i="33"/>
  <c r="W4080" i="33"/>
  <c r="U4080" i="33"/>
  <c r="T4080" i="33"/>
  <c r="Y4080" i="33" s="1"/>
  <c r="B4080" i="33"/>
  <c r="A4080" i="33"/>
  <c r="W4079" i="33"/>
  <c r="U4079" i="33"/>
  <c r="T4079" i="33"/>
  <c r="B4079" i="33"/>
  <c r="A4079" i="33"/>
  <c r="W4078" i="33"/>
  <c r="U4078" i="33"/>
  <c r="T4078" i="33"/>
  <c r="B4078" i="33"/>
  <c r="A4078" i="33"/>
  <c r="W4077" i="33"/>
  <c r="U4077" i="33"/>
  <c r="T4077" i="33"/>
  <c r="Y4077" i="33" s="1"/>
  <c r="B4077" i="33"/>
  <c r="A4077" i="33"/>
  <c r="W4076" i="33"/>
  <c r="U4076" i="33"/>
  <c r="T4076" i="33"/>
  <c r="B4076" i="33"/>
  <c r="A4076" i="33"/>
  <c r="W4075" i="33"/>
  <c r="U4075" i="33"/>
  <c r="T4075" i="33"/>
  <c r="B4075" i="33"/>
  <c r="A4075" i="33"/>
  <c r="W4074" i="33"/>
  <c r="U4074" i="33"/>
  <c r="T4074" i="33"/>
  <c r="B4074" i="33"/>
  <c r="A4074" i="33"/>
  <c r="W4073" i="33"/>
  <c r="U4073" i="33"/>
  <c r="T4073" i="33"/>
  <c r="B4073" i="33"/>
  <c r="A4073" i="33"/>
  <c r="W4072" i="33"/>
  <c r="U4072" i="33"/>
  <c r="T4072" i="33"/>
  <c r="Y4072" i="33" s="1"/>
  <c r="B4072" i="33"/>
  <c r="A4072" i="33"/>
  <c r="W4071" i="33"/>
  <c r="U4071" i="33"/>
  <c r="T4071" i="33"/>
  <c r="B4071" i="33"/>
  <c r="A4071" i="33"/>
  <c r="W4070" i="33"/>
  <c r="U4070" i="33"/>
  <c r="T4070" i="33"/>
  <c r="B4070" i="33"/>
  <c r="A4070" i="33"/>
  <c r="W4069" i="33"/>
  <c r="U4069" i="33"/>
  <c r="T4069" i="33"/>
  <c r="B4069" i="33"/>
  <c r="A4069" i="33"/>
  <c r="W4068" i="33"/>
  <c r="U4068" i="33"/>
  <c r="T4068" i="33"/>
  <c r="B4068" i="33"/>
  <c r="A4068" i="33"/>
  <c r="W4067" i="33"/>
  <c r="U4067" i="33"/>
  <c r="T4067" i="33"/>
  <c r="B4067" i="33"/>
  <c r="A4067" i="33"/>
  <c r="W4066" i="33"/>
  <c r="U4066" i="33"/>
  <c r="T4066" i="33"/>
  <c r="B4066" i="33"/>
  <c r="A4066" i="33"/>
  <c r="W4065" i="33"/>
  <c r="U4065" i="33"/>
  <c r="T4065" i="33"/>
  <c r="Y4065" i="33" s="1"/>
  <c r="B4065" i="33"/>
  <c r="A4065" i="33"/>
  <c r="W4064" i="33"/>
  <c r="U4064" i="33"/>
  <c r="T4064" i="33"/>
  <c r="Y4064" i="33" s="1"/>
  <c r="B4064" i="33"/>
  <c r="A4064" i="33"/>
  <c r="W4063" i="33"/>
  <c r="U4063" i="33"/>
  <c r="T4063" i="33"/>
  <c r="B4063" i="33"/>
  <c r="A4063" i="33"/>
  <c r="W4062" i="33"/>
  <c r="U4062" i="33"/>
  <c r="T4062" i="33"/>
  <c r="B4062" i="33"/>
  <c r="A4062" i="33"/>
  <c r="W4061" i="33"/>
  <c r="U4061" i="33"/>
  <c r="T4061" i="33"/>
  <c r="Y4061" i="33" s="1"/>
  <c r="B4061" i="33"/>
  <c r="A4061" i="33"/>
  <c r="W4060" i="33"/>
  <c r="U4060" i="33"/>
  <c r="T4060" i="33"/>
  <c r="B4060" i="33"/>
  <c r="A4060" i="33"/>
  <c r="W4059" i="33"/>
  <c r="U4059" i="33"/>
  <c r="T4059" i="33"/>
  <c r="B4059" i="33"/>
  <c r="A4059" i="33"/>
  <c r="W4058" i="33"/>
  <c r="U4058" i="33"/>
  <c r="T4058" i="33"/>
  <c r="B4058" i="33"/>
  <c r="A4058" i="33"/>
  <c r="X4057" i="33"/>
  <c r="W4057" i="33"/>
  <c r="U4057" i="33"/>
  <c r="T4057" i="33"/>
  <c r="B4057" i="33"/>
  <c r="A4057" i="33"/>
  <c r="W4056" i="33"/>
  <c r="U4056" i="33"/>
  <c r="T4056" i="33"/>
  <c r="B4056" i="33"/>
  <c r="A4056" i="33"/>
  <c r="W4055" i="33"/>
  <c r="U4055" i="33"/>
  <c r="T4055" i="33"/>
  <c r="B4055" i="33"/>
  <c r="A4055" i="33"/>
  <c r="W4054" i="33"/>
  <c r="U4054" i="33"/>
  <c r="T4054" i="33"/>
  <c r="Y4054" i="33" s="1"/>
  <c r="B4054" i="33"/>
  <c r="A4054" i="33"/>
  <c r="W4053" i="33"/>
  <c r="U4053" i="33"/>
  <c r="T4053" i="33"/>
  <c r="B4053" i="33"/>
  <c r="A4053" i="33"/>
  <c r="W4052" i="33"/>
  <c r="U4052" i="33"/>
  <c r="T4052" i="33"/>
  <c r="B4052" i="33"/>
  <c r="A4052" i="33"/>
  <c r="W4051" i="33"/>
  <c r="U4051" i="33"/>
  <c r="T4051" i="33"/>
  <c r="B4051" i="33"/>
  <c r="A4051" i="33"/>
  <c r="W4050" i="33"/>
  <c r="U4050" i="33"/>
  <c r="T4050" i="33"/>
  <c r="Y4050" i="33" s="1"/>
  <c r="B4050" i="33"/>
  <c r="A4050" i="33"/>
  <c r="W4049" i="33"/>
  <c r="U4049" i="33"/>
  <c r="T4049" i="33"/>
  <c r="B4049" i="33"/>
  <c r="A4049" i="33"/>
  <c r="W4048" i="33"/>
  <c r="U4048" i="33"/>
  <c r="T4048" i="33"/>
  <c r="B4048" i="33"/>
  <c r="A4048" i="33"/>
  <c r="W4047" i="33"/>
  <c r="U4047" i="33"/>
  <c r="T4047" i="33"/>
  <c r="B4047" i="33"/>
  <c r="A4047" i="33"/>
  <c r="W4046" i="33"/>
  <c r="U4046" i="33"/>
  <c r="T4046" i="33"/>
  <c r="Y4046" i="33" s="1"/>
  <c r="B4046" i="33"/>
  <c r="A4046" i="33"/>
  <c r="W4045" i="33"/>
  <c r="U4045" i="33"/>
  <c r="T4045" i="33"/>
  <c r="Y4045" i="33" s="1"/>
  <c r="B4045" i="33"/>
  <c r="A4045" i="33"/>
  <c r="W4044" i="33"/>
  <c r="U4044" i="33"/>
  <c r="T4044" i="33"/>
  <c r="B4044" i="33"/>
  <c r="A4044" i="33"/>
  <c r="W4043" i="33"/>
  <c r="U4043" i="33"/>
  <c r="T4043" i="33"/>
  <c r="B4043" i="33"/>
  <c r="A4043" i="33"/>
  <c r="W4042" i="33"/>
  <c r="U4042" i="33"/>
  <c r="T4042" i="33"/>
  <c r="Y4042" i="33" s="1"/>
  <c r="B4042" i="33"/>
  <c r="A4042" i="33"/>
  <c r="W4041" i="33"/>
  <c r="U4041" i="33"/>
  <c r="T4041" i="33"/>
  <c r="B4041" i="33"/>
  <c r="A4041" i="33"/>
  <c r="W4040" i="33"/>
  <c r="U4040" i="33"/>
  <c r="T4040" i="33"/>
  <c r="B4040" i="33"/>
  <c r="A4040" i="33"/>
  <c r="W4039" i="33"/>
  <c r="U4039" i="33"/>
  <c r="T4039" i="33"/>
  <c r="B4039" i="33"/>
  <c r="A4039" i="33"/>
  <c r="W4038" i="33"/>
  <c r="U4038" i="33"/>
  <c r="T4038" i="33"/>
  <c r="Y4038" i="33" s="1"/>
  <c r="B4038" i="33"/>
  <c r="A4038" i="33"/>
  <c r="W4037" i="33"/>
  <c r="U4037" i="33"/>
  <c r="T4037" i="33"/>
  <c r="B4037" i="33"/>
  <c r="A4037" i="33"/>
  <c r="W4036" i="33"/>
  <c r="U4036" i="33"/>
  <c r="T4036" i="33"/>
  <c r="B4036" i="33"/>
  <c r="A4036" i="33"/>
  <c r="W4035" i="33"/>
  <c r="U4035" i="33"/>
  <c r="T4035" i="33"/>
  <c r="B4035" i="33"/>
  <c r="A4035" i="33"/>
  <c r="W4034" i="33"/>
  <c r="U4034" i="33"/>
  <c r="T4034" i="33"/>
  <c r="Y4034" i="33" s="1"/>
  <c r="B4034" i="33"/>
  <c r="A4034" i="33"/>
  <c r="W4033" i="33"/>
  <c r="U4033" i="33"/>
  <c r="T4033" i="33"/>
  <c r="B4033" i="33"/>
  <c r="A4033" i="33"/>
  <c r="W4032" i="33"/>
  <c r="U4032" i="33"/>
  <c r="T4032" i="33"/>
  <c r="B4032" i="33"/>
  <c r="A4032" i="33"/>
  <c r="W4031" i="33"/>
  <c r="U4031" i="33"/>
  <c r="T4031" i="33"/>
  <c r="B4031" i="33"/>
  <c r="A4031" i="33"/>
  <c r="W4030" i="33"/>
  <c r="U4030" i="33"/>
  <c r="T4030" i="33"/>
  <c r="B4030" i="33"/>
  <c r="A4030" i="33"/>
  <c r="W4029" i="33"/>
  <c r="U4029" i="33"/>
  <c r="T4029" i="33"/>
  <c r="Y4029" i="33" s="1"/>
  <c r="B4029" i="33"/>
  <c r="A4029" i="33"/>
  <c r="W4028" i="33"/>
  <c r="U4028" i="33"/>
  <c r="T4028" i="33"/>
  <c r="B4028" i="33"/>
  <c r="A4028" i="33"/>
  <c r="W4027" i="33"/>
  <c r="U4027" i="33"/>
  <c r="T4027" i="33"/>
  <c r="B4027" i="33"/>
  <c r="A4027" i="33"/>
  <c r="W4026" i="33"/>
  <c r="U4026" i="33"/>
  <c r="T4026" i="33"/>
  <c r="B4026" i="33"/>
  <c r="A4026" i="33"/>
  <c r="W4025" i="33"/>
  <c r="U4025" i="33"/>
  <c r="T4025" i="33"/>
  <c r="B4025" i="33"/>
  <c r="A4025" i="33"/>
  <c r="W4024" i="33"/>
  <c r="U4024" i="33"/>
  <c r="T4024" i="33"/>
  <c r="B4024" i="33"/>
  <c r="A4024" i="33"/>
  <c r="W4023" i="33"/>
  <c r="U4023" i="33"/>
  <c r="T4023" i="33"/>
  <c r="Y4023" i="33" s="1"/>
  <c r="B4023" i="33"/>
  <c r="A4023" i="33"/>
  <c r="W4022" i="33"/>
  <c r="U4022" i="33"/>
  <c r="T4022" i="33"/>
  <c r="B4022" i="33"/>
  <c r="A4022" i="33"/>
  <c r="W4021" i="33"/>
  <c r="U4021" i="33"/>
  <c r="T4021" i="33"/>
  <c r="B4021" i="33"/>
  <c r="A4021" i="33"/>
  <c r="W4020" i="33"/>
  <c r="U4020" i="33"/>
  <c r="T4020" i="33"/>
  <c r="B4020" i="33"/>
  <c r="A4020" i="33"/>
  <c r="W4019" i="33"/>
  <c r="U4019" i="33"/>
  <c r="T4019" i="33"/>
  <c r="B4019" i="33"/>
  <c r="A4019" i="33"/>
  <c r="W4018" i="33"/>
  <c r="U4018" i="33"/>
  <c r="T4018" i="33"/>
  <c r="B4018" i="33"/>
  <c r="A4018" i="33"/>
  <c r="W4017" i="33"/>
  <c r="U4017" i="33"/>
  <c r="T4017" i="33"/>
  <c r="B4017" i="33"/>
  <c r="A4017" i="33"/>
  <c r="W4016" i="33"/>
  <c r="U4016" i="33"/>
  <c r="T4016" i="33"/>
  <c r="B4016" i="33"/>
  <c r="A4016" i="33"/>
  <c r="W4015" i="33"/>
  <c r="U4015" i="33"/>
  <c r="T4015" i="33"/>
  <c r="B4015" i="33"/>
  <c r="A4015" i="33"/>
  <c r="W4014" i="33"/>
  <c r="U4014" i="33"/>
  <c r="T4014" i="33"/>
  <c r="B4014" i="33"/>
  <c r="A4014" i="33"/>
  <c r="W4013" i="33"/>
  <c r="U4013" i="33"/>
  <c r="T4013" i="33"/>
  <c r="Y4013" i="33" s="1"/>
  <c r="B4013" i="33"/>
  <c r="A4013" i="33"/>
  <c r="W4012" i="33"/>
  <c r="U4012" i="33"/>
  <c r="T4012" i="33"/>
  <c r="B4012" i="33"/>
  <c r="A4012" i="33"/>
  <c r="W4011" i="33"/>
  <c r="U4011" i="33"/>
  <c r="T4011" i="33"/>
  <c r="B4011" i="33"/>
  <c r="A4011" i="33"/>
  <c r="W4010" i="33"/>
  <c r="U4010" i="33"/>
  <c r="T4010" i="33"/>
  <c r="B4010" i="33"/>
  <c r="A4010" i="33"/>
  <c r="W4009" i="33"/>
  <c r="U4009" i="33"/>
  <c r="T4009" i="33"/>
  <c r="B4009" i="33"/>
  <c r="A4009" i="33"/>
  <c r="W4008" i="33"/>
  <c r="U4008" i="33"/>
  <c r="T4008" i="33"/>
  <c r="B4008" i="33"/>
  <c r="A4008" i="33"/>
  <c r="W4007" i="33"/>
  <c r="U4007" i="33"/>
  <c r="T4007" i="33"/>
  <c r="Y4007" i="33" s="1"/>
  <c r="B4007" i="33"/>
  <c r="A4007" i="33"/>
  <c r="W4006" i="33"/>
  <c r="U4006" i="33"/>
  <c r="T4006" i="33"/>
  <c r="B4006" i="33"/>
  <c r="A4006" i="33"/>
  <c r="W4005" i="33"/>
  <c r="U4005" i="33"/>
  <c r="T4005" i="33"/>
  <c r="Y4005" i="33" s="1"/>
  <c r="B4005" i="33"/>
  <c r="A4005" i="33"/>
  <c r="W4004" i="33"/>
  <c r="U4004" i="33"/>
  <c r="T4004" i="33"/>
  <c r="B4004" i="33"/>
  <c r="A4004" i="33"/>
  <c r="W4003" i="33"/>
  <c r="U4003" i="33"/>
  <c r="T4003" i="33"/>
  <c r="B4003" i="33"/>
  <c r="A4003" i="33"/>
  <c r="W4002" i="33"/>
  <c r="U4002" i="33"/>
  <c r="T4002" i="33"/>
  <c r="B4002" i="33"/>
  <c r="A4002" i="33"/>
  <c r="W4001" i="33"/>
  <c r="U4001" i="33"/>
  <c r="T4001" i="33"/>
  <c r="B4001" i="33"/>
  <c r="A4001" i="33"/>
  <c r="W4000" i="33"/>
  <c r="U4000" i="33"/>
  <c r="T4000" i="33"/>
  <c r="B4000" i="33"/>
  <c r="A4000" i="33"/>
  <c r="W3999" i="33"/>
  <c r="U3999" i="33"/>
  <c r="T3999" i="33"/>
  <c r="B3999" i="33"/>
  <c r="A3999" i="33"/>
  <c r="W3998" i="33"/>
  <c r="U3998" i="33"/>
  <c r="T3998" i="33"/>
  <c r="B3998" i="33"/>
  <c r="A3998" i="33"/>
  <c r="W3997" i="33"/>
  <c r="U3997" i="33"/>
  <c r="T3997" i="33"/>
  <c r="Y3997" i="33" s="1"/>
  <c r="B3997" i="33"/>
  <c r="A3997" i="33"/>
  <c r="W3996" i="33"/>
  <c r="U3996" i="33"/>
  <c r="T3996" i="33"/>
  <c r="B3996" i="33"/>
  <c r="A3996" i="33"/>
  <c r="W3995" i="33"/>
  <c r="U3995" i="33"/>
  <c r="T3995" i="33"/>
  <c r="B3995" i="33"/>
  <c r="A3995" i="33"/>
  <c r="W3994" i="33"/>
  <c r="U3994" i="33"/>
  <c r="T3994" i="33"/>
  <c r="B3994" i="33"/>
  <c r="A3994" i="33"/>
  <c r="W3993" i="33"/>
  <c r="U3993" i="33"/>
  <c r="T3993" i="33"/>
  <c r="B3993" i="33"/>
  <c r="A3993" i="33"/>
  <c r="W3992" i="33"/>
  <c r="U3992" i="33"/>
  <c r="T3992" i="33"/>
  <c r="B3992" i="33"/>
  <c r="A3992" i="33"/>
  <c r="W3991" i="33"/>
  <c r="U3991" i="33"/>
  <c r="T3991" i="33"/>
  <c r="Y3991" i="33" s="1"/>
  <c r="B3991" i="33"/>
  <c r="A3991" i="33"/>
  <c r="W3990" i="33"/>
  <c r="U3990" i="33"/>
  <c r="T3990" i="33"/>
  <c r="B3990" i="33"/>
  <c r="A3990" i="33"/>
  <c r="W3989" i="33"/>
  <c r="U3989" i="33"/>
  <c r="T3989" i="33"/>
  <c r="Y3989" i="33" s="1"/>
  <c r="B3989" i="33"/>
  <c r="A3989" i="33"/>
  <c r="W3988" i="33"/>
  <c r="U3988" i="33"/>
  <c r="T3988" i="33"/>
  <c r="B3988" i="33"/>
  <c r="A3988" i="33"/>
  <c r="W3987" i="33"/>
  <c r="U3987" i="33"/>
  <c r="T3987" i="33"/>
  <c r="B3987" i="33"/>
  <c r="A3987" i="33"/>
  <c r="W3986" i="33"/>
  <c r="U3986" i="33"/>
  <c r="T3986" i="33"/>
  <c r="B3986" i="33"/>
  <c r="A3986" i="33"/>
  <c r="W3985" i="33"/>
  <c r="U3985" i="33"/>
  <c r="T3985" i="33"/>
  <c r="B3985" i="33"/>
  <c r="A3985" i="33"/>
  <c r="W3984" i="33"/>
  <c r="U3984" i="33"/>
  <c r="T3984" i="33"/>
  <c r="B3984" i="33"/>
  <c r="A3984" i="33"/>
  <c r="W3983" i="33"/>
  <c r="U3983" i="33"/>
  <c r="T3983" i="33"/>
  <c r="B3983" i="33"/>
  <c r="A3983" i="33"/>
  <c r="W3982" i="33"/>
  <c r="U3982" i="33"/>
  <c r="T3982" i="33"/>
  <c r="B3982" i="33"/>
  <c r="A3982" i="33"/>
  <c r="W3981" i="33"/>
  <c r="U3981" i="33"/>
  <c r="T3981" i="33"/>
  <c r="B3981" i="33"/>
  <c r="A3981" i="33"/>
  <c r="W3980" i="33"/>
  <c r="U3980" i="33"/>
  <c r="T3980" i="33"/>
  <c r="Y3980" i="33" s="1"/>
  <c r="B3980" i="33"/>
  <c r="A3980" i="33"/>
  <c r="W3979" i="33"/>
  <c r="U3979" i="33"/>
  <c r="T3979" i="33"/>
  <c r="B3979" i="33"/>
  <c r="A3979" i="33"/>
  <c r="W3978" i="33"/>
  <c r="U3978" i="33"/>
  <c r="T3978" i="33"/>
  <c r="Y3978" i="33" s="1"/>
  <c r="B3978" i="33"/>
  <c r="A3978" i="33"/>
  <c r="W3977" i="33"/>
  <c r="U3977" i="33"/>
  <c r="T3977" i="33"/>
  <c r="B3977" i="33"/>
  <c r="A3977" i="33"/>
  <c r="W3976" i="33"/>
  <c r="U3976" i="33"/>
  <c r="T3976" i="33"/>
  <c r="B3976" i="33"/>
  <c r="A3976" i="33"/>
  <c r="W3975" i="33"/>
  <c r="U3975" i="33"/>
  <c r="T3975" i="33"/>
  <c r="B3975" i="33"/>
  <c r="A3975" i="33"/>
  <c r="W3974" i="33"/>
  <c r="U3974" i="33"/>
  <c r="T3974" i="33"/>
  <c r="B3974" i="33"/>
  <c r="A3974" i="33"/>
  <c r="W3973" i="33"/>
  <c r="U3973" i="33"/>
  <c r="T3973" i="33"/>
  <c r="B3973" i="33"/>
  <c r="A3973" i="33"/>
  <c r="W3972" i="33"/>
  <c r="U3972" i="33"/>
  <c r="T3972" i="33"/>
  <c r="Y3972" i="33" s="1"/>
  <c r="B3972" i="33"/>
  <c r="A3972" i="33"/>
  <c r="W3971" i="33"/>
  <c r="U3971" i="33"/>
  <c r="T3971" i="33"/>
  <c r="B3971" i="33"/>
  <c r="A3971" i="33"/>
  <c r="W3970" i="33"/>
  <c r="U3970" i="33"/>
  <c r="T3970" i="33"/>
  <c r="Y3970" i="33" s="1"/>
  <c r="B3970" i="33"/>
  <c r="A3970" i="33"/>
  <c r="W3969" i="33"/>
  <c r="U3969" i="33"/>
  <c r="T3969" i="33"/>
  <c r="B3969" i="33"/>
  <c r="A3969" i="33"/>
  <c r="W3968" i="33"/>
  <c r="U3968" i="33"/>
  <c r="T3968" i="33"/>
  <c r="B3968" i="33"/>
  <c r="A3968" i="33"/>
  <c r="W3967" i="33"/>
  <c r="U3967" i="33"/>
  <c r="T3967" i="33"/>
  <c r="B3967" i="33"/>
  <c r="A3967" i="33"/>
  <c r="W3966" i="33"/>
  <c r="U3966" i="33"/>
  <c r="T3966" i="33"/>
  <c r="B3966" i="33"/>
  <c r="A3966" i="33"/>
  <c r="W3965" i="33"/>
  <c r="U3965" i="33"/>
  <c r="T3965" i="33"/>
  <c r="B3965" i="33"/>
  <c r="A3965" i="33"/>
  <c r="W3964" i="33"/>
  <c r="U3964" i="33"/>
  <c r="T3964" i="33"/>
  <c r="Y3964" i="33" s="1"/>
  <c r="B3964" i="33"/>
  <c r="A3964" i="33"/>
  <c r="W3963" i="33"/>
  <c r="U3963" i="33"/>
  <c r="T3963" i="33"/>
  <c r="B3963" i="33"/>
  <c r="A3963" i="33"/>
  <c r="W3962" i="33"/>
  <c r="U3962" i="33"/>
  <c r="T3962" i="33"/>
  <c r="Y3962" i="33" s="1"/>
  <c r="B3962" i="33"/>
  <c r="A3962" i="33"/>
  <c r="W3961" i="33"/>
  <c r="U3961" i="33"/>
  <c r="T3961" i="33"/>
  <c r="B3961" i="33"/>
  <c r="A3961" i="33"/>
  <c r="W3960" i="33"/>
  <c r="U3960" i="33"/>
  <c r="T3960" i="33"/>
  <c r="B3960" i="33"/>
  <c r="A3960" i="33"/>
  <c r="W3959" i="33"/>
  <c r="U3959" i="33"/>
  <c r="T3959" i="33"/>
  <c r="B3959" i="33"/>
  <c r="A3959" i="33"/>
  <c r="W3958" i="33"/>
  <c r="U3958" i="33"/>
  <c r="T3958" i="33"/>
  <c r="B3958" i="33"/>
  <c r="A3958" i="33"/>
  <c r="W3957" i="33"/>
  <c r="U3957" i="33"/>
  <c r="T3957" i="33"/>
  <c r="B3957" i="33"/>
  <c r="A3957" i="33"/>
  <c r="W3956" i="33"/>
  <c r="U3956" i="33"/>
  <c r="T3956" i="33"/>
  <c r="Y3956" i="33" s="1"/>
  <c r="B3956" i="33"/>
  <c r="A3956" i="33"/>
  <c r="W3955" i="33"/>
  <c r="U3955" i="33"/>
  <c r="T3955" i="33"/>
  <c r="B3955" i="33"/>
  <c r="A3955" i="33"/>
  <c r="W3954" i="33"/>
  <c r="U3954" i="33"/>
  <c r="T3954" i="33"/>
  <c r="Y3954" i="33" s="1"/>
  <c r="B3954" i="33"/>
  <c r="A3954" i="33"/>
  <c r="W3953" i="33"/>
  <c r="U3953" i="33"/>
  <c r="T3953" i="33"/>
  <c r="B3953" i="33"/>
  <c r="A3953" i="33"/>
  <c r="W3952" i="33"/>
  <c r="U3952" i="33"/>
  <c r="T3952" i="33"/>
  <c r="B3952" i="33"/>
  <c r="A3952" i="33"/>
  <c r="W3951" i="33"/>
  <c r="U3951" i="33"/>
  <c r="T3951" i="33"/>
  <c r="B3951" i="33"/>
  <c r="A3951" i="33"/>
  <c r="W3950" i="33"/>
  <c r="U3950" i="33"/>
  <c r="T3950" i="33"/>
  <c r="B3950" i="33"/>
  <c r="A3950" i="33"/>
  <c r="W3949" i="33"/>
  <c r="U3949" i="33"/>
  <c r="T3949" i="33"/>
  <c r="B3949" i="33"/>
  <c r="A3949" i="33"/>
  <c r="W3948" i="33"/>
  <c r="U3948" i="33"/>
  <c r="T3948" i="33"/>
  <c r="Y3948" i="33" s="1"/>
  <c r="B3948" i="33"/>
  <c r="A3948" i="33"/>
  <c r="W3947" i="33"/>
  <c r="U3947" i="33"/>
  <c r="T3947" i="33"/>
  <c r="B3947" i="33"/>
  <c r="A3947" i="33"/>
  <c r="W3946" i="33"/>
  <c r="U3946" i="33"/>
  <c r="T3946" i="33"/>
  <c r="Y3946" i="33" s="1"/>
  <c r="B3946" i="33"/>
  <c r="A3946" i="33"/>
  <c r="W3945" i="33"/>
  <c r="U3945" i="33"/>
  <c r="T3945" i="33"/>
  <c r="B3945" i="33"/>
  <c r="A3945" i="33"/>
  <c r="W3944" i="33"/>
  <c r="U3944" i="33"/>
  <c r="T3944" i="33"/>
  <c r="B3944" i="33"/>
  <c r="A3944" i="33"/>
  <c r="W3943" i="33"/>
  <c r="U3943" i="33"/>
  <c r="T3943" i="33"/>
  <c r="B3943" i="33"/>
  <c r="A3943" i="33"/>
  <c r="W3942" i="33"/>
  <c r="U3942" i="33"/>
  <c r="T3942" i="33"/>
  <c r="B3942" i="33"/>
  <c r="A3942" i="33"/>
  <c r="W3941" i="33"/>
  <c r="U3941" i="33"/>
  <c r="T3941" i="33"/>
  <c r="B3941" i="33"/>
  <c r="A3941" i="33"/>
  <c r="W3940" i="33"/>
  <c r="U3940" i="33"/>
  <c r="T3940" i="33"/>
  <c r="Y3940" i="33" s="1"/>
  <c r="B3940" i="33"/>
  <c r="A3940" i="33"/>
  <c r="W3939" i="33"/>
  <c r="U3939" i="33"/>
  <c r="T3939" i="33"/>
  <c r="Y3939" i="33" s="1"/>
  <c r="B3939" i="33"/>
  <c r="A3939" i="33"/>
  <c r="W3938" i="33"/>
  <c r="U3938" i="33"/>
  <c r="T3938" i="33"/>
  <c r="Y3938" i="33" s="1"/>
  <c r="B3938" i="33"/>
  <c r="A3938" i="33"/>
  <c r="W3937" i="33"/>
  <c r="U3937" i="33"/>
  <c r="T3937" i="33"/>
  <c r="B3937" i="33"/>
  <c r="A3937" i="33"/>
  <c r="W3936" i="33"/>
  <c r="U3936" i="33"/>
  <c r="T3936" i="33"/>
  <c r="B3936" i="33"/>
  <c r="A3936" i="33"/>
  <c r="W3935" i="33"/>
  <c r="U3935" i="33"/>
  <c r="T3935" i="33"/>
  <c r="B3935" i="33"/>
  <c r="A3935" i="33"/>
  <c r="W3934" i="33"/>
  <c r="U3934" i="33"/>
  <c r="T3934" i="33"/>
  <c r="B3934" i="33"/>
  <c r="A3934" i="33"/>
  <c r="W3933" i="33"/>
  <c r="U3933" i="33"/>
  <c r="T3933" i="33"/>
  <c r="B3933" i="33"/>
  <c r="A3933" i="33"/>
  <c r="W3932" i="33"/>
  <c r="U3932" i="33"/>
  <c r="T3932" i="33"/>
  <c r="Y3932" i="33" s="1"/>
  <c r="B3932" i="33"/>
  <c r="A3932" i="33"/>
  <c r="W3931" i="33"/>
  <c r="U3931" i="33"/>
  <c r="T3931" i="33"/>
  <c r="Y3931" i="33" s="1"/>
  <c r="B3931" i="33"/>
  <c r="A3931" i="33"/>
  <c r="W3930" i="33"/>
  <c r="U3930" i="33"/>
  <c r="T3930" i="33"/>
  <c r="Y3930" i="33" s="1"/>
  <c r="B3930" i="33"/>
  <c r="A3930" i="33"/>
  <c r="W3929" i="33"/>
  <c r="U3929" i="33"/>
  <c r="T3929" i="33"/>
  <c r="B3929" i="33"/>
  <c r="A3929" i="33"/>
  <c r="W3928" i="33"/>
  <c r="U3928" i="33"/>
  <c r="T3928" i="33"/>
  <c r="B3928" i="33"/>
  <c r="A3928" i="33"/>
  <c r="W3927" i="33"/>
  <c r="U3927" i="33"/>
  <c r="T3927" i="33"/>
  <c r="B3927" i="33"/>
  <c r="A3927" i="33"/>
  <c r="W3926" i="33"/>
  <c r="U3926" i="33"/>
  <c r="T3926" i="33"/>
  <c r="B3926" i="33"/>
  <c r="A3926" i="33"/>
  <c r="W3925" i="33"/>
  <c r="U3925" i="33"/>
  <c r="T3925" i="33"/>
  <c r="B3925" i="33"/>
  <c r="A3925" i="33"/>
  <c r="W3924" i="33"/>
  <c r="U3924" i="33"/>
  <c r="T3924" i="33"/>
  <c r="Y3924" i="33" s="1"/>
  <c r="B3924" i="33"/>
  <c r="A3924" i="33"/>
  <c r="W3923" i="33"/>
  <c r="U3923" i="33"/>
  <c r="T3923" i="33"/>
  <c r="Y3923" i="33" s="1"/>
  <c r="B3923" i="33"/>
  <c r="A3923" i="33"/>
  <c r="W3922" i="33"/>
  <c r="U3922" i="33"/>
  <c r="T3922" i="33"/>
  <c r="Y3922" i="33" s="1"/>
  <c r="B3922" i="33"/>
  <c r="A3922" i="33"/>
  <c r="W3921" i="33"/>
  <c r="U3921" i="33"/>
  <c r="T3921" i="33"/>
  <c r="B3921" i="33"/>
  <c r="A3921" i="33"/>
  <c r="W3920" i="33"/>
  <c r="U3920" i="33"/>
  <c r="T3920" i="33"/>
  <c r="B3920" i="33"/>
  <c r="A3920" i="33"/>
  <c r="W3919" i="33"/>
  <c r="U3919" i="33"/>
  <c r="T3919" i="33"/>
  <c r="B3919" i="33"/>
  <c r="A3919" i="33"/>
  <c r="W3918" i="33"/>
  <c r="U3918" i="33"/>
  <c r="T3918" i="33"/>
  <c r="B3918" i="33"/>
  <c r="A3918" i="33"/>
  <c r="W3917" i="33"/>
  <c r="U3917" i="33"/>
  <c r="T3917" i="33"/>
  <c r="B3917" i="33"/>
  <c r="A3917" i="33"/>
  <c r="W3916" i="33"/>
  <c r="U3916" i="33"/>
  <c r="T3916" i="33"/>
  <c r="Y3916" i="33" s="1"/>
  <c r="B3916" i="33"/>
  <c r="A3916" i="33"/>
  <c r="W3915" i="33"/>
  <c r="U3915" i="33"/>
  <c r="T3915" i="33"/>
  <c r="Y3915" i="33" s="1"/>
  <c r="B3915" i="33"/>
  <c r="A3915" i="33"/>
  <c r="W3914" i="33"/>
  <c r="U3914" i="33"/>
  <c r="T3914" i="33"/>
  <c r="Y3914" i="33" s="1"/>
  <c r="B3914" i="33"/>
  <c r="A3914" i="33"/>
  <c r="W3913" i="33"/>
  <c r="U3913" i="33"/>
  <c r="T3913" i="33"/>
  <c r="B3913" i="33"/>
  <c r="A3913" i="33"/>
  <c r="W3912" i="33"/>
  <c r="U3912" i="33"/>
  <c r="T3912" i="33"/>
  <c r="B3912" i="33"/>
  <c r="A3912" i="33"/>
  <c r="W3911" i="33"/>
  <c r="U3911" i="33"/>
  <c r="T3911" i="33"/>
  <c r="B3911" i="33"/>
  <c r="A3911" i="33"/>
  <c r="W3910" i="33"/>
  <c r="U3910" i="33"/>
  <c r="T3910" i="33"/>
  <c r="B3910" i="33"/>
  <c r="A3910" i="33"/>
  <c r="W3909" i="33"/>
  <c r="U3909" i="33"/>
  <c r="T3909" i="33"/>
  <c r="B3909" i="33"/>
  <c r="A3909" i="33"/>
  <c r="W3908" i="33"/>
  <c r="U3908" i="33"/>
  <c r="T3908" i="33"/>
  <c r="Y3908" i="33" s="1"/>
  <c r="B3908" i="33"/>
  <c r="A3908" i="33"/>
  <c r="W3907" i="33"/>
  <c r="U3907" i="33"/>
  <c r="T3907" i="33"/>
  <c r="Y3907" i="33" s="1"/>
  <c r="B3907" i="33"/>
  <c r="A3907" i="33"/>
  <c r="W3906" i="33"/>
  <c r="U3906" i="33"/>
  <c r="T3906" i="33"/>
  <c r="Y3906" i="33" s="1"/>
  <c r="B3906" i="33"/>
  <c r="A3906" i="33"/>
  <c r="W3905" i="33"/>
  <c r="U3905" i="33"/>
  <c r="T3905" i="33"/>
  <c r="B3905" i="33"/>
  <c r="A3905" i="33"/>
  <c r="W3904" i="33"/>
  <c r="U3904" i="33"/>
  <c r="T3904" i="33"/>
  <c r="B3904" i="33"/>
  <c r="A3904" i="33"/>
  <c r="W3903" i="33"/>
  <c r="U3903" i="33"/>
  <c r="T3903" i="33"/>
  <c r="B3903" i="33"/>
  <c r="A3903" i="33"/>
  <c r="W3902" i="33"/>
  <c r="U3902" i="33"/>
  <c r="T3902" i="33"/>
  <c r="B3902" i="33"/>
  <c r="A3902" i="33"/>
  <c r="W3901" i="33"/>
  <c r="U3901" i="33"/>
  <c r="T3901" i="33"/>
  <c r="B3901" i="33"/>
  <c r="A3901" i="33"/>
  <c r="W3900" i="33"/>
  <c r="U3900" i="33"/>
  <c r="T3900" i="33"/>
  <c r="Y3900" i="33" s="1"/>
  <c r="B3900" i="33"/>
  <c r="A3900" i="33"/>
  <c r="W3899" i="33"/>
  <c r="U3899" i="33"/>
  <c r="T3899" i="33"/>
  <c r="Y3899" i="33" s="1"/>
  <c r="B3899" i="33"/>
  <c r="A3899" i="33"/>
  <c r="W3898" i="33"/>
  <c r="U3898" i="33"/>
  <c r="T3898" i="33"/>
  <c r="Y3898" i="33" s="1"/>
  <c r="B3898" i="33"/>
  <c r="A3898" i="33"/>
  <c r="W3897" i="33"/>
  <c r="U3897" i="33"/>
  <c r="T3897" i="33"/>
  <c r="B3897" i="33"/>
  <c r="A3897" i="33"/>
  <c r="W3896" i="33"/>
  <c r="U3896" i="33"/>
  <c r="T3896" i="33"/>
  <c r="B3896" i="33"/>
  <c r="A3896" i="33"/>
  <c r="W3895" i="33"/>
  <c r="U3895" i="33"/>
  <c r="T3895" i="33"/>
  <c r="B3895" i="33"/>
  <c r="A3895" i="33"/>
  <c r="W3894" i="33"/>
  <c r="U3894" i="33"/>
  <c r="T3894" i="33"/>
  <c r="B3894" i="33"/>
  <c r="A3894" i="33"/>
  <c r="W3893" i="33"/>
  <c r="U3893" i="33"/>
  <c r="T3893" i="33"/>
  <c r="B3893" i="33"/>
  <c r="A3893" i="33"/>
  <c r="W3892" i="33"/>
  <c r="U3892" i="33"/>
  <c r="T3892" i="33"/>
  <c r="Y3892" i="33" s="1"/>
  <c r="B3892" i="33"/>
  <c r="A3892" i="33"/>
  <c r="W3891" i="33"/>
  <c r="U3891" i="33"/>
  <c r="T3891" i="33"/>
  <c r="Y3891" i="33" s="1"/>
  <c r="B3891" i="33"/>
  <c r="A3891" i="33"/>
  <c r="W3890" i="33"/>
  <c r="U3890" i="33"/>
  <c r="T3890" i="33"/>
  <c r="Y3890" i="33" s="1"/>
  <c r="B3890" i="33"/>
  <c r="A3890" i="33"/>
  <c r="W3889" i="33"/>
  <c r="U3889" i="33"/>
  <c r="T3889" i="33"/>
  <c r="B3889" i="33"/>
  <c r="A3889" i="33"/>
  <c r="W3888" i="33"/>
  <c r="U3888" i="33"/>
  <c r="T3888" i="33"/>
  <c r="B3888" i="33"/>
  <c r="A3888" i="33"/>
  <c r="W3887" i="33"/>
  <c r="U3887" i="33"/>
  <c r="T3887" i="33"/>
  <c r="B3887" i="33"/>
  <c r="A3887" i="33"/>
  <c r="W3886" i="33"/>
  <c r="U3886" i="33"/>
  <c r="T3886" i="33"/>
  <c r="B3886" i="33"/>
  <c r="A3886" i="33"/>
  <c r="W3885" i="33"/>
  <c r="U3885" i="33"/>
  <c r="T3885" i="33"/>
  <c r="B3885" i="33"/>
  <c r="A3885" i="33"/>
  <c r="W3884" i="33"/>
  <c r="U3884" i="33"/>
  <c r="T3884" i="33"/>
  <c r="Y3884" i="33" s="1"/>
  <c r="B3884" i="33"/>
  <c r="A3884" i="33"/>
  <c r="W3883" i="33"/>
  <c r="U3883" i="33"/>
  <c r="T3883" i="33"/>
  <c r="Y3883" i="33" s="1"/>
  <c r="B3883" i="33"/>
  <c r="A3883" i="33"/>
  <c r="W3882" i="33"/>
  <c r="U3882" i="33"/>
  <c r="T3882" i="33"/>
  <c r="Y3882" i="33" s="1"/>
  <c r="B3882" i="33"/>
  <c r="A3882" i="33"/>
  <c r="W3881" i="33"/>
  <c r="U3881" i="33"/>
  <c r="T3881" i="33"/>
  <c r="B3881" i="33"/>
  <c r="A3881" i="33"/>
  <c r="W3880" i="33"/>
  <c r="U3880" i="33"/>
  <c r="T3880" i="33"/>
  <c r="B3880" i="33"/>
  <c r="A3880" i="33"/>
  <c r="W3879" i="33"/>
  <c r="U3879" i="33"/>
  <c r="T3879" i="33"/>
  <c r="B3879" i="33"/>
  <c r="A3879" i="33"/>
  <c r="W3878" i="33"/>
  <c r="U3878" i="33"/>
  <c r="T3878" i="33"/>
  <c r="B3878" i="33"/>
  <c r="A3878" i="33"/>
  <c r="W3877" i="33"/>
  <c r="U3877" i="33"/>
  <c r="T3877" i="33"/>
  <c r="B3877" i="33"/>
  <c r="A3877" i="33"/>
  <c r="W3876" i="33"/>
  <c r="U3876" i="33"/>
  <c r="T3876" i="33"/>
  <c r="Y3876" i="33" s="1"/>
  <c r="B3876" i="33"/>
  <c r="A3876" i="33"/>
  <c r="W3875" i="33"/>
  <c r="U3875" i="33"/>
  <c r="T3875" i="33"/>
  <c r="Y3875" i="33" s="1"/>
  <c r="B3875" i="33"/>
  <c r="A3875" i="33"/>
  <c r="W3874" i="33"/>
  <c r="U3874" i="33"/>
  <c r="T3874" i="33"/>
  <c r="B3874" i="33"/>
  <c r="A3874" i="33"/>
  <c r="W3873" i="33"/>
  <c r="U3873" i="33"/>
  <c r="T3873" i="33"/>
  <c r="B3873" i="33"/>
  <c r="A3873" i="33"/>
  <c r="W3872" i="33"/>
  <c r="U3872" i="33"/>
  <c r="T3872" i="33"/>
  <c r="Y3872" i="33" s="1"/>
  <c r="B3872" i="33"/>
  <c r="A3872" i="33"/>
  <c r="W3871" i="33"/>
  <c r="U3871" i="33"/>
  <c r="T3871" i="33"/>
  <c r="B3871" i="33"/>
  <c r="A3871" i="33"/>
  <c r="W3870" i="33"/>
  <c r="U3870" i="33"/>
  <c r="T3870" i="33"/>
  <c r="B3870" i="33"/>
  <c r="A3870" i="33"/>
  <c r="W3869" i="33"/>
  <c r="U3869" i="33"/>
  <c r="T3869" i="33"/>
  <c r="Y3869" i="33" s="1"/>
  <c r="B3869" i="33"/>
  <c r="A3869" i="33"/>
  <c r="W3868" i="33"/>
  <c r="U3868" i="33"/>
  <c r="T3868" i="33"/>
  <c r="B3868" i="33"/>
  <c r="A3868" i="33"/>
  <c r="W3867" i="33"/>
  <c r="U3867" i="33"/>
  <c r="T3867" i="33"/>
  <c r="B3867" i="33"/>
  <c r="A3867" i="33"/>
  <c r="W3866" i="33"/>
  <c r="U3866" i="33"/>
  <c r="T3866" i="33"/>
  <c r="B3866" i="33"/>
  <c r="A3866" i="33"/>
  <c r="W3865" i="33"/>
  <c r="U3865" i="33"/>
  <c r="T3865" i="33"/>
  <c r="Y3865" i="33" s="1"/>
  <c r="B3865" i="33"/>
  <c r="A3865" i="33"/>
  <c r="W3864" i="33"/>
  <c r="U3864" i="33"/>
  <c r="T3864" i="33"/>
  <c r="Y3864" i="33" s="1"/>
  <c r="B3864" i="33"/>
  <c r="A3864" i="33"/>
  <c r="W3863" i="33"/>
  <c r="U3863" i="33"/>
  <c r="T3863" i="33"/>
  <c r="B3863" i="33"/>
  <c r="A3863" i="33"/>
  <c r="W3862" i="33"/>
  <c r="U3862" i="33"/>
  <c r="T3862" i="33"/>
  <c r="B3862" i="33"/>
  <c r="A3862" i="33"/>
  <c r="W3861" i="33"/>
  <c r="U3861" i="33"/>
  <c r="T3861" i="33"/>
  <c r="Y3861" i="33" s="1"/>
  <c r="B3861" i="33"/>
  <c r="A3861" i="33"/>
  <c r="W3860" i="33"/>
  <c r="U3860" i="33"/>
  <c r="T3860" i="33"/>
  <c r="B3860" i="33"/>
  <c r="A3860" i="33"/>
  <c r="W3859" i="33"/>
  <c r="U3859" i="33"/>
  <c r="T3859" i="33"/>
  <c r="B3859" i="33"/>
  <c r="A3859" i="33"/>
  <c r="W3858" i="33"/>
  <c r="U3858" i="33"/>
  <c r="T3858" i="33"/>
  <c r="B3858" i="33"/>
  <c r="A3858" i="33"/>
  <c r="W3857" i="33"/>
  <c r="U3857" i="33"/>
  <c r="T3857" i="33"/>
  <c r="B3857" i="33"/>
  <c r="A3857" i="33"/>
  <c r="W3856" i="33"/>
  <c r="U3856" i="33"/>
  <c r="T3856" i="33"/>
  <c r="Y3856" i="33" s="1"/>
  <c r="B3856" i="33"/>
  <c r="A3856" i="33"/>
  <c r="W3855" i="33"/>
  <c r="U3855" i="33"/>
  <c r="T3855" i="33"/>
  <c r="B3855" i="33"/>
  <c r="A3855" i="33"/>
  <c r="W3854" i="33"/>
  <c r="U3854" i="33"/>
  <c r="T3854" i="33"/>
  <c r="B3854" i="33"/>
  <c r="A3854" i="33"/>
  <c r="W3853" i="33"/>
  <c r="U3853" i="33"/>
  <c r="T3853" i="33"/>
  <c r="B3853" i="33"/>
  <c r="A3853" i="33"/>
  <c r="W3852" i="33"/>
  <c r="U3852" i="33"/>
  <c r="T3852" i="33"/>
  <c r="B3852" i="33"/>
  <c r="A3852" i="33"/>
  <c r="W3851" i="33"/>
  <c r="U3851" i="33"/>
  <c r="T3851" i="33"/>
  <c r="B3851" i="33"/>
  <c r="A3851" i="33"/>
  <c r="W3850" i="33"/>
  <c r="U3850" i="33"/>
  <c r="T3850" i="33"/>
  <c r="B3850" i="33"/>
  <c r="A3850" i="33"/>
  <c r="W3849" i="33"/>
  <c r="U3849" i="33"/>
  <c r="T3849" i="33"/>
  <c r="Y3849" i="33" s="1"/>
  <c r="B3849" i="33"/>
  <c r="A3849" i="33"/>
  <c r="W3848" i="33"/>
  <c r="U3848" i="33"/>
  <c r="T3848" i="33"/>
  <c r="Y3848" i="33" s="1"/>
  <c r="B3848" i="33"/>
  <c r="A3848" i="33"/>
  <c r="W3847" i="33"/>
  <c r="U3847" i="33"/>
  <c r="T3847" i="33"/>
  <c r="B3847" i="33"/>
  <c r="A3847" i="33"/>
  <c r="W3846" i="33"/>
  <c r="U3846" i="33"/>
  <c r="T3846" i="33"/>
  <c r="B3846" i="33"/>
  <c r="A3846" i="33"/>
  <c r="W3845" i="33"/>
  <c r="U3845" i="33"/>
  <c r="T3845" i="33"/>
  <c r="Y3845" i="33" s="1"/>
  <c r="B3845" i="33"/>
  <c r="A3845" i="33"/>
  <c r="W3844" i="33"/>
  <c r="U3844" i="33"/>
  <c r="T3844" i="33"/>
  <c r="B3844" i="33"/>
  <c r="A3844" i="33"/>
  <c r="W3843" i="33"/>
  <c r="U3843" i="33"/>
  <c r="T3843" i="33"/>
  <c r="B3843" i="33"/>
  <c r="A3843" i="33"/>
  <c r="W3842" i="33"/>
  <c r="U3842" i="33"/>
  <c r="T3842" i="33"/>
  <c r="B3842" i="33"/>
  <c r="A3842" i="33"/>
  <c r="W3841" i="33"/>
  <c r="U3841" i="33"/>
  <c r="T3841" i="33"/>
  <c r="B3841" i="33"/>
  <c r="A3841" i="33"/>
  <c r="W3840" i="33"/>
  <c r="U3840" i="33"/>
  <c r="T3840" i="33"/>
  <c r="Y3840" i="33" s="1"/>
  <c r="B3840" i="33"/>
  <c r="A3840" i="33"/>
  <c r="W3839" i="33"/>
  <c r="U3839" i="33"/>
  <c r="T3839" i="33"/>
  <c r="B3839" i="33"/>
  <c r="A3839" i="33"/>
  <c r="W3838" i="33"/>
  <c r="U3838" i="33"/>
  <c r="T3838" i="33"/>
  <c r="B3838" i="33"/>
  <c r="A3838" i="33"/>
  <c r="W3837" i="33"/>
  <c r="U3837" i="33"/>
  <c r="T3837" i="33"/>
  <c r="B3837" i="33"/>
  <c r="A3837" i="33"/>
  <c r="W3836" i="33"/>
  <c r="U3836" i="33"/>
  <c r="T3836" i="33"/>
  <c r="B3836" i="33"/>
  <c r="A3836" i="33"/>
  <c r="W3835" i="33"/>
  <c r="U3835" i="33"/>
  <c r="T3835" i="33"/>
  <c r="B3835" i="33"/>
  <c r="A3835" i="33"/>
  <c r="W3834" i="33"/>
  <c r="U3834" i="33"/>
  <c r="T3834" i="33"/>
  <c r="B3834" i="33"/>
  <c r="A3834" i="33"/>
  <c r="W3833" i="33"/>
  <c r="U3833" i="33"/>
  <c r="T3833" i="33"/>
  <c r="Y3833" i="33" s="1"/>
  <c r="B3833" i="33"/>
  <c r="A3833" i="33"/>
  <c r="W3832" i="33"/>
  <c r="U3832" i="33"/>
  <c r="T3832" i="33"/>
  <c r="Y3832" i="33" s="1"/>
  <c r="B3832" i="33"/>
  <c r="A3832" i="33"/>
  <c r="W3831" i="33"/>
  <c r="U3831" i="33"/>
  <c r="T3831" i="33"/>
  <c r="B3831" i="33"/>
  <c r="A3831" i="33"/>
  <c r="W3830" i="33"/>
  <c r="U3830" i="33"/>
  <c r="T3830" i="33"/>
  <c r="B3830" i="33"/>
  <c r="A3830" i="33"/>
  <c r="W3829" i="33"/>
  <c r="U3829" i="33"/>
  <c r="T3829" i="33"/>
  <c r="Y3829" i="33" s="1"/>
  <c r="B3829" i="33"/>
  <c r="A3829" i="33"/>
  <c r="W3828" i="33"/>
  <c r="U3828" i="33"/>
  <c r="T3828" i="33"/>
  <c r="B3828" i="33"/>
  <c r="A3828" i="33"/>
  <c r="W3827" i="33"/>
  <c r="U3827" i="33"/>
  <c r="T3827" i="33"/>
  <c r="B3827" i="33"/>
  <c r="A3827" i="33"/>
  <c r="W3826" i="33"/>
  <c r="U3826" i="33"/>
  <c r="T3826" i="33"/>
  <c r="B3826" i="33"/>
  <c r="A3826" i="33"/>
  <c r="W3825" i="33"/>
  <c r="U3825" i="33"/>
  <c r="T3825" i="33"/>
  <c r="B3825" i="33"/>
  <c r="A3825" i="33"/>
  <c r="W3824" i="33"/>
  <c r="U3824" i="33"/>
  <c r="T3824" i="33"/>
  <c r="Y3824" i="33" s="1"/>
  <c r="B3824" i="33"/>
  <c r="A3824" i="33"/>
  <c r="W3823" i="33"/>
  <c r="U3823" i="33"/>
  <c r="T3823" i="33"/>
  <c r="B3823" i="33"/>
  <c r="A3823" i="33"/>
  <c r="W3822" i="33"/>
  <c r="U3822" i="33"/>
  <c r="T3822" i="33"/>
  <c r="B3822" i="33"/>
  <c r="A3822" i="33"/>
  <c r="W3821" i="33"/>
  <c r="U3821" i="33"/>
  <c r="T3821" i="33"/>
  <c r="B3821" i="33"/>
  <c r="A3821" i="33"/>
  <c r="W3820" i="33"/>
  <c r="U3820" i="33"/>
  <c r="T3820" i="33"/>
  <c r="B3820" i="33"/>
  <c r="A3820" i="33"/>
  <c r="W3819" i="33"/>
  <c r="U3819" i="33"/>
  <c r="T3819" i="33"/>
  <c r="B3819" i="33"/>
  <c r="A3819" i="33"/>
  <c r="W3818" i="33"/>
  <c r="U3818" i="33"/>
  <c r="T3818" i="33"/>
  <c r="B3818" i="33"/>
  <c r="A3818" i="33"/>
  <c r="W3817" i="33"/>
  <c r="U3817" i="33"/>
  <c r="T3817" i="33"/>
  <c r="Y3817" i="33" s="1"/>
  <c r="B3817" i="33"/>
  <c r="A3817" i="33"/>
  <c r="W3816" i="33"/>
  <c r="U3816" i="33"/>
  <c r="T3816" i="33"/>
  <c r="Y3816" i="33" s="1"/>
  <c r="B3816" i="33"/>
  <c r="A3816" i="33"/>
  <c r="W3815" i="33"/>
  <c r="U3815" i="33"/>
  <c r="T3815" i="33"/>
  <c r="B3815" i="33"/>
  <c r="A3815" i="33"/>
  <c r="W3814" i="33"/>
  <c r="U3814" i="33"/>
  <c r="T3814" i="33"/>
  <c r="B3814" i="33"/>
  <c r="A3814" i="33"/>
  <c r="W3813" i="33"/>
  <c r="U3813" i="33"/>
  <c r="T3813" i="33"/>
  <c r="Y3813" i="33" s="1"/>
  <c r="B3813" i="33"/>
  <c r="A3813" i="33"/>
  <c r="W3812" i="33"/>
  <c r="U3812" i="33"/>
  <c r="T3812" i="33"/>
  <c r="B3812" i="33"/>
  <c r="A3812" i="33"/>
  <c r="W3811" i="33"/>
  <c r="U3811" i="33"/>
  <c r="T3811" i="33"/>
  <c r="B3811" i="33"/>
  <c r="A3811" i="33"/>
  <c r="W3810" i="33"/>
  <c r="U3810" i="33"/>
  <c r="T3810" i="33"/>
  <c r="B3810" i="33"/>
  <c r="A3810" i="33"/>
  <c r="W3809" i="33"/>
  <c r="U3809" i="33"/>
  <c r="T3809" i="33"/>
  <c r="B3809" i="33"/>
  <c r="A3809" i="33"/>
  <c r="W3808" i="33"/>
  <c r="U3808" i="33"/>
  <c r="T3808" i="33"/>
  <c r="Y3808" i="33" s="1"/>
  <c r="B3808" i="33"/>
  <c r="A3808" i="33"/>
  <c r="W3807" i="33"/>
  <c r="U3807" i="33"/>
  <c r="T3807" i="33"/>
  <c r="B3807" i="33"/>
  <c r="A3807" i="33"/>
  <c r="W3806" i="33"/>
  <c r="U3806" i="33"/>
  <c r="T3806" i="33"/>
  <c r="B3806" i="33"/>
  <c r="A3806" i="33"/>
  <c r="W3805" i="33"/>
  <c r="U3805" i="33"/>
  <c r="T3805" i="33"/>
  <c r="B3805" i="33"/>
  <c r="A3805" i="33"/>
  <c r="W3804" i="33"/>
  <c r="U3804" i="33"/>
  <c r="T3804" i="33"/>
  <c r="B3804" i="33"/>
  <c r="A3804" i="33"/>
  <c r="W3803" i="33"/>
  <c r="U3803" i="33"/>
  <c r="T3803" i="33"/>
  <c r="B3803" i="33"/>
  <c r="A3803" i="33"/>
  <c r="W3802" i="33"/>
  <c r="U3802" i="33"/>
  <c r="T3802" i="33"/>
  <c r="B3802" i="33"/>
  <c r="A3802" i="33"/>
  <c r="W3801" i="33"/>
  <c r="U3801" i="33"/>
  <c r="T3801" i="33"/>
  <c r="Y3801" i="33" s="1"/>
  <c r="B3801" i="33"/>
  <c r="A3801" i="33"/>
  <c r="W3800" i="33"/>
  <c r="U3800" i="33"/>
  <c r="T3800" i="33"/>
  <c r="B3800" i="33"/>
  <c r="A3800" i="33"/>
  <c r="W3799" i="33"/>
  <c r="U3799" i="33"/>
  <c r="T3799" i="33"/>
  <c r="B3799" i="33"/>
  <c r="A3799" i="33"/>
  <c r="W3798" i="33"/>
  <c r="U3798" i="33"/>
  <c r="T3798" i="33"/>
  <c r="B3798" i="33"/>
  <c r="A3798" i="33"/>
  <c r="W3797" i="33"/>
  <c r="U3797" i="33"/>
  <c r="T3797" i="33"/>
  <c r="B3797" i="33"/>
  <c r="A3797" i="33"/>
  <c r="W3796" i="33"/>
  <c r="U3796" i="33"/>
  <c r="T3796" i="33"/>
  <c r="B3796" i="33"/>
  <c r="A3796" i="33"/>
  <c r="W3795" i="33"/>
  <c r="U3795" i="33"/>
  <c r="T3795" i="33"/>
  <c r="B3795" i="33"/>
  <c r="A3795" i="33"/>
  <c r="W3794" i="33"/>
  <c r="U3794" i="33"/>
  <c r="T3794" i="33"/>
  <c r="B3794" i="33"/>
  <c r="A3794" i="33"/>
  <c r="W3793" i="33"/>
  <c r="U3793" i="33"/>
  <c r="T3793" i="33"/>
  <c r="B3793" i="33"/>
  <c r="A3793" i="33"/>
  <c r="W3792" i="33"/>
  <c r="U3792" i="33"/>
  <c r="T3792" i="33"/>
  <c r="B3792" i="33"/>
  <c r="A3792" i="33"/>
  <c r="W3791" i="33"/>
  <c r="U3791" i="33"/>
  <c r="T3791" i="33"/>
  <c r="B3791" i="33"/>
  <c r="A3791" i="33"/>
  <c r="W3790" i="33"/>
  <c r="U3790" i="33"/>
  <c r="T3790" i="33"/>
  <c r="B3790" i="33"/>
  <c r="A3790" i="33"/>
  <c r="W3789" i="33"/>
  <c r="U3789" i="33"/>
  <c r="T3789" i="33"/>
  <c r="B3789" i="33"/>
  <c r="A3789" i="33"/>
  <c r="W3788" i="33"/>
  <c r="U3788" i="33"/>
  <c r="T3788" i="33"/>
  <c r="B3788" i="33"/>
  <c r="A3788" i="33"/>
  <c r="W3787" i="33"/>
  <c r="U3787" i="33"/>
  <c r="T3787" i="33"/>
  <c r="B3787" i="33"/>
  <c r="A3787" i="33"/>
  <c r="W3786" i="33"/>
  <c r="U3786" i="33"/>
  <c r="T3786" i="33"/>
  <c r="B3786" i="33"/>
  <c r="A3786" i="33"/>
  <c r="W3785" i="33"/>
  <c r="U3785" i="33"/>
  <c r="T3785" i="33"/>
  <c r="Y3785" i="33" s="1"/>
  <c r="B3785" i="33"/>
  <c r="A3785" i="33"/>
  <c r="W3784" i="33"/>
  <c r="U3784" i="33"/>
  <c r="T3784" i="33"/>
  <c r="B3784" i="33"/>
  <c r="A3784" i="33"/>
  <c r="W3783" i="33"/>
  <c r="U3783" i="33"/>
  <c r="T3783" i="33"/>
  <c r="B3783" i="33"/>
  <c r="A3783" i="33"/>
  <c r="W3782" i="33"/>
  <c r="U3782" i="33"/>
  <c r="T3782" i="33"/>
  <c r="B3782" i="33"/>
  <c r="A3782" i="33"/>
  <c r="W3781" i="33"/>
  <c r="U3781" i="33"/>
  <c r="T3781" i="33"/>
  <c r="B3781" i="33"/>
  <c r="A3781" i="33"/>
  <c r="W3780" i="33"/>
  <c r="U3780" i="33"/>
  <c r="T3780" i="33"/>
  <c r="B3780" i="33"/>
  <c r="A3780" i="33"/>
  <c r="W3779" i="33"/>
  <c r="U3779" i="33"/>
  <c r="T3779" i="33"/>
  <c r="B3779" i="33"/>
  <c r="A3779" i="33"/>
  <c r="W3778" i="33"/>
  <c r="U3778" i="33"/>
  <c r="T3778" i="33"/>
  <c r="B3778" i="33"/>
  <c r="A3778" i="33"/>
  <c r="W3777" i="33"/>
  <c r="U3777" i="33"/>
  <c r="T3777" i="33"/>
  <c r="B3777" i="33"/>
  <c r="A3777" i="33"/>
  <c r="W3776" i="33"/>
  <c r="U3776" i="33"/>
  <c r="T3776" i="33"/>
  <c r="B3776" i="33"/>
  <c r="A3776" i="33"/>
  <c r="W3775" i="33"/>
  <c r="U3775" i="33"/>
  <c r="T3775" i="33"/>
  <c r="B3775" i="33"/>
  <c r="A3775" i="33"/>
  <c r="W3774" i="33"/>
  <c r="U3774" i="33"/>
  <c r="T3774" i="33"/>
  <c r="B3774" i="33"/>
  <c r="A3774" i="33"/>
  <c r="X3773" i="33"/>
  <c r="W3773" i="33"/>
  <c r="U3773" i="33"/>
  <c r="T3773" i="33"/>
  <c r="B3773" i="33"/>
  <c r="A3773" i="33"/>
  <c r="W3772" i="33"/>
  <c r="U3772" i="33"/>
  <c r="T3772" i="33"/>
  <c r="B3772" i="33"/>
  <c r="A3772" i="33"/>
  <c r="W3771" i="33"/>
  <c r="U3771" i="33"/>
  <c r="T3771" i="33"/>
  <c r="B3771" i="33"/>
  <c r="A3771" i="33"/>
  <c r="W3770" i="33"/>
  <c r="U3770" i="33"/>
  <c r="T3770" i="33"/>
  <c r="Y3770" i="33" s="1"/>
  <c r="B3770" i="33"/>
  <c r="A3770" i="33"/>
  <c r="W3769" i="33"/>
  <c r="U3769" i="33"/>
  <c r="T3769" i="33"/>
  <c r="B3769" i="33"/>
  <c r="A3769" i="33"/>
  <c r="W3768" i="33"/>
  <c r="U3768" i="33"/>
  <c r="T3768" i="33"/>
  <c r="B3768" i="33"/>
  <c r="A3768" i="33"/>
  <c r="W3767" i="33"/>
  <c r="U3767" i="33"/>
  <c r="T3767" i="33"/>
  <c r="B3767" i="33"/>
  <c r="A3767" i="33"/>
  <c r="W3766" i="33"/>
  <c r="U3766" i="33"/>
  <c r="T3766" i="33"/>
  <c r="Y3766" i="33" s="1"/>
  <c r="B3766" i="33"/>
  <c r="A3766" i="33"/>
  <c r="W3765" i="33"/>
  <c r="U3765" i="33"/>
  <c r="T3765" i="33"/>
  <c r="B3765" i="33"/>
  <c r="A3765" i="33"/>
  <c r="W3764" i="33"/>
  <c r="U3764" i="33"/>
  <c r="T3764" i="33"/>
  <c r="B3764" i="33"/>
  <c r="A3764" i="33"/>
  <c r="W3763" i="33"/>
  <c r="U3763" i="33"/>
  <c r="T3763" i="33"/>
  <c r="B3763" i="33"/>
  <c r="A3763" i="33"/>
  <c r="W3762" i="33"/>
  <c r="U3762" i="33"/>
  <c r="T3762" i="33"/>
  <c r="Y3762" i="33" s="1"/>
  <c r="B3762" i="33"/>
  <c r="A3762" i="33"/>
  <c r="W3761" i="33"/>
  <c r="U3761" i="33"/>
  <c r="T3761" i="33"/>
  <c r="B3761" i="33"/>
  <c r="A3761" i="33"/>
  <c r="W3760" i="33"/>
  <c r="U3760" i="33"/>
  <c r="T3760" i="33"/>
  <c r="B3760" i="33"/>
  <c r="A3760" i="33"/>
  <c r="W3759" i="33"/>
  <c r="U3759" i="33"/>
  <c r="T3759" i="33"/>
  <c r="B3759" i="33"/>
  <c r="A3759" i="33"/>
  <c r="W3758" i="33"/>
  <c r="U3758" i="33"/>
  <c r="T3758" i="33"/>
  <c r="Y3758" i="33" s="1"/>
  <c r="B3758" i="33"/>
  <c r="A3758" i="33"/>
  <c r="W3757" i="33"/>
  <c r="U3757" i="33"/>
  <c r="T3757" i="33"/>
  <c r="B3757" i="33"/>
  <c r="A3757" i="33"/>
  <c r="W3756" i="33"/>
  <c r="U3756" i="33"/>
  <c r="T3756" i="33"/>
  <c r="B3756" i="33"/>
  <c r="A3756" i="33"/>
  <c r="W3755" i="33"/>
  <c r="U3755" i="33"/>
  <c r="T3755" i="33"/>
  <c r="B3755" i="33"/>
  <c r="A3755" i="33"/>
  <c r="W3754" i="33"/>
  <c r="U3754" i="33"/>
  <c r="T3754" i="33"/>
  <c r="Y3754" i="33" s="1"/>
  <c r="B3754" i="33"/>
  <c r="A3754" i="33"/>
  <c r="W3753" i="33"/>
  <c r="U3753" i="33"/>
  <c r="T3753" i="33"/>
  <c r="B3753" i="33"/>
  <c r="A3753" i="33"/>
  <c r="W3752" i="33"/>
  <c r="U3752" i="33"/>
  <c r="T3752" i="33"/>
  <c r="B3752" i="33"/>
  <c r="A3752" i="33"/>
  <c r="W3751" i="33"/>
  <c r="U3751" i="33"/>
  <c r="T3751" i="33"/>
  <c r="B3751" i="33"/>
  <c r="A3751" i="33"/>
  <c r="W3750" i="33"/>
  <c r="U3750" i="33"/>
  <c r="T3750" i="33"/>
  <c r="Y3750" i="33" s="1"/>
  <c r="B3750" i="33"/>
  <c r="A3750" i="33"/>
  <c r="W3749" i="33"/>
  <c r="U3749" i="33"/>
  <c r="T3749" i="33"/>
  <c r="B3749" i="33"/>
  <c r="A3749" i="33"/>
  <c r="W3748" i="33"/>
  <c r="U3748" i="33"/>
  <c r="T3748" i="33"/>
  <c r="B3748" i="33"/>
  <c r="A3748" i="33"/>
  <c r="W3747" i="33"/>
  <c r="U3747" i="33"/>
  <c r="T3747" i="33"/>
  <c r="B3747" i="33"/>
  <c r="A3747" i="33"/>
  <c r="W3746" i="33"/>
  <c r="U3746" i="33"/>
  <c r="T3746" i="33"/>
  <c r="Y3746" i="33" s="1"/>
  <c r="B3746" i="33"/>
  <c r="A3746" i="33"/>
  <c r="W3745" i="33"/>
  <c r="U3745" i="33"/>
  <c r="T3745" i="33"/>
  <c r="B3745" i="33"/>
  <c r="A3745" i="33"/>
  <c r="W3744" i="33"/>
  <c r="U3744" i="33"/>
  <c r="T3744" i="33"/>
  <c r="B3744" i="33"/>
  <c r="A3744" i="33"/>
  <c r="W3743" i="33"/>
  <c r="U3743" i="33"/>
  <c r="T3743" i="33"/>
  <c r="B3743" i="33"/>
  <c r="A3743" i="33"/>
  <c r="W3742" i="33"/>
  <c r="U3742" i="33"/>
  <c r="T3742" i="33"/>
  <c r="Y3742" i="33" s="1"/>
  <c r="B3742" i="33"/>
  <c r="A3742" i="33"/>
  <c r="W3741" i="33"/>
  <c r="U3741" i="33"/>
  <c r="T3741" i="33"/>
  <c r="B3741" i="33"/>
  <c r="A3741" i="33"/>
  <c r="W3740" i="33"/>
  <c r="U3740" i="33"/>
  <c r="T3740" i="33"/>
  <c r="B3740" i="33"/>
  <c r="A3740" i="33"/>
  <c r="W3739" i="33"/>
  <c r="U3739" i="33"/>
  <c r="T3739" i="33"/>
  <c r="B3739" i="33"/>
  <c r="A3739" i="33"/>
  <c r="W3738" i="33"/>
  <c r="U3738" i="33"/>
  <c r="T3738" i="33"/>
  <c r="Y3738" i="33" s="1"/>
  <c r="B3738" i="33"/>
  <c r="A3738" i="33"/>
  <c r="W3737" i="33"/>
  <c r="U3737" i="33"/>
  <c r="T3737" i="33"/>
  <c r="B3737" i="33"/>
  <c r="A3737" i="33"/>
  <c r="W3736" i="33"/>
  <c r="U3736" i="33"/>
  <c r="T3736" i="33"/>
  <c r="B3736" i="33"/>
  <c r="A3736" i="33"/>
  <c r="W3735" i="33"/>
  <c r="U3735" i="33"/>
  <c r="T3735" i="33"/>
  <c r="B3735" i="33"/>
  <c r="A3735" i="33"/>
  <c r="W3734" i="33"/>
  <c r="U3734" i="33"/>
  <c r="T3734" i="33"/>
  <c r="Y3734" i="33" s="1"/>
  <c r="B3734" i="33"/>
  <c r="A3734" i="33"/>
  <c r="W3733" i="33"/>
  <c r="U3733" i="33"/>
  <c r="T3733" i="33"/>
  <c r="B3733" i="33"/>
  <c r="A3733" i="33"/>
  <c r="W3732" i="33"/>
  <c r="U3732" i="33"/>
  <c r="T3732" i="33"/>
  <c r="B3732" i="33"/>
  <c r="A3732" i="33"/>
  <c r="W3731" i="33"/>
  <c r="U3731" i="33"/>
  <c r="T3731" i="33"/>
  <c r="B3731" i="33"/>
  <c r="A3731" i="33"/>
  <c r="W3730" i="33"/>
  <c r="U3730" i="33"/>
  <c r="T3730" i="33"/>
  <c r="Y3730" i="33" s="1"/>
  <c r="B3730" i="33"/>
  <c r="A3730" i="33"/>
  <c r="W3729" i="33"/>
  <c r="U3729" i="33"/>
  <c r="T3729" i="33"/>
  <c r="B3729" i="33"/>
  <c r="A3729" i="33"/>
  <c r="W3728" i="33"/>
  <c r="U3728" i="33"/>
  <c r="T3728" i="33"/>
  <c r="B3728" i="33"/>
  <c r="A3728" i="33"/>
  <c r="W3727" i="33"/>
  <c r="U3727" i="33"/>
  <c r="T3727" i="33"/>
  <c r="B3727" i="33"/>
  <c r="A3727" i="33"/>
  <c r="W3726" i="33"/>
  <c r="U3726" i="33"/>
  <c r="T3726" i="33"/>
  <c r="Y3726" i="33" s="1"/>
  <c r="B3726" i="33"/>
  <c r="A3726" i="33"/>
  <c r="W3725" i="33"/>
  <c r="U3725" i="33"/>
  <c r="T3725" i="33"/>
  <c r="B3725" i="33"/>
  <c r="A3725" i="33"/>
  <c r="W3724" i="33"/>
  <c r="U3724" i="33"/>
  <c r="T3724" i="33"/>
  <c r="B3724" i="33"/>
  <c r="A3724" i="33"/>
  <c r="W3723" i="33"/>
  <c r="U3723" i="33"/>
  <c r="T3723" i="33"/>
  <c r="B3723" i="33"/>
  <c r="A3723" i="33"/>
  <c r="W3722" i="33"/>
  <c r="U3722" i="33"/>
  <c r="T3722" i="33"/>
  <c r="Y3722" i="33" s="1"/>
  <c r="B3722" i="33"/>
  <c r="A3722" i="33"/>
  <c r="W3721" i="33"/>
  <c r="U3721" i="33"/>
  <c r="T3721" i="33"/>
  <c r="B3721" i="33"/>
  <c r="A3721" i="33"/>
  <c r="W3720" i="33"/>
  <c r="U3720" i="33"/>
  <c r="T3720" i="33"/>
  <c r="B3720" i="33"/>
  <c r="A3720" i="33"/>
  <c r="W3719" i="33"/>
  <c r="U3719" i="33"/>
  <c r="T3719" i="33"/>
  <c r="B3719" i="33"/>
  <c r="A3719" i="33"/>
  <c r="W3718" i="33"/>
  <c r="U3718" i="33"/>
  <c r="T3718" i="33"/>
  <c r="B3718" i="33"/>
  <c r="A3718" i="33"/>
  <c r="W3717" i="33"/>
  <c r="U3717" i="33"/>
  <c r="T3717" i="33"/>
  <c r="Y3717" i="33" s="1"/>
  <c r="B3717" i="33"/>
  <c r="A3717" i="33"/>
  <c r="W3716" i="33"/>
  <c r="U3716" i="33"/>
  <c r="T3716" i="33"/>
  <c r="Y3716" i="33" s="1"/>
  <c r="B3716" i="33"/>
  <c r="A3716" i="33"/>
  <c r="W3715" i="33"/>
  <c r="U3715" i="33"/>
  <c r="T3715" i="33"/>
  <c r="B3715" i="33"/>
  <c r="A3715" i="33"/>
  <c r="W3714" i="33"/>
  <c r="U3714" i="33"/>
  <c r="T3714" i="33"/>
  <c r="B3714" i="33"/>
  <c r="A3714" i="33"/>
  <c r="W3713" i="33"/>
  <c r="U3713" i="33"/>
  <c r="T3713" i="33"/>
  <c r="B3713" i="33"/>
  <c r="A3713" i="33"/>
  <c r="W3712" i="33"/>
  <c r="U3712" i="33"/>
  <c r="T3712" i="33"/>
  <c r="B3712" i="33"/>
  <c r="A3712" i="33"/>
  <c r="W3711" i="33"/>
  <c r="U3711" i="33"/>
  <c r="T3711" i="33"/>
  <c r="B3711" i="33"/>
  <c r="A3711" i="33"/>
  <c r="W3710" i="33"/>
  <c r="U3710" i="33"/>
  <c r="T3710" i="33"/>
  <c r="B3710" i="33"/>
  <c r="A3710" i="33"/>
  <c r="W3709" i="33"/>
  <c r="U3709" i="33"/>
  <c r="T3709" i="33"/>
  <c r="B3709" i="33"/>
  <c r="A3709" i="33"/>
  <c r="W3708" i="33"/>
  <c r="U3708" i="33"/>
  <c r="T3708" i="33"/>
  <c r="Y3708" i="33" s="1"/>
  <c r="B3708" i="33"/>
  <c r="A3708" i="33"/>
  <c r="W3707" i="33"/>
  <c r="U3707" i="33"/>
  <c r="T3707" i="33"/>
  <c r="B3707" i="33"/>
  <c r="A3707" i="33"/>
  <c r="W3706" i="33"/>
  <c r="U3706" i="33"/>
  <c r="T3706" i="33"/>
  <c r="B3706" i="33"/>
  <c r="A3706" i="33"/>
  <c r="W3705" i="33"/>
  <c r="U3705" i="33"/>
  <c r="T3705" i="33"/>
  <c r="Y3705" i="33" s="1"/>
  <c r="B3705" i="33"/>
  <c r="A3705" i="33"/>
  <c r="W3704" i="33"/>
  <c r="U3704" i="33"/>
  <c r="T3704" i="33"/>
  <c r="B3704" i="33"/>
  <c r="A3704" i="33"/>
  <c r="W3703" i="33"/>
  <c r="U3703" i="33"/>
  <c r="T3703" i="33"/>
  <c r="B3703" i="33"/>
  <c r="A3703" i="33"/>
  <c r="W3702" i="33"/>
  <c r="U3702" i="33"/>
  <c r="T3702" i="33"/>
  <c r="B3702" i="33"/>
  <c r="A3702" i="33"/>
  <c r="W3701" i="33"/>
  <c r="U3701" i="33"/>
  <c r="T3701" i="33"/>
  <c r="Y3701" i="33" s="1"/>
  <c r="B3701" i="33"/>
  <c r="A3701" i="33"/>
  <c r="W3700" i="33"/>
  <c r="U3700" i="33"/>
  <c r="T3700" i="33"/>
  <c r="Y3700" i="33" s="1"/>
  <c r="B3700" i="33"/>
  <c r="A3700" i="33"/>
  <c r="W3699" i="33"/>
  <c r="U3699" i="33"/>
  <c r="T3699" i="33"/>
  <c r="B3699" i="33"/>
  <c r="A3699" i="33"/>
  <c r="W3698" i="33"/>
  <c r="U3698" i="33"/>
  <c r="T3698" i="33"/>
  <c r="B3698" i="33"/>
  <c r="A3698" i="33"/>
  <c r="W3697" i="33"/>
  <c r="U3697" i="33"/>
  <c r="T3697" i="33"/>
  <c r="B3697" i="33"/>
  <c r="A3697" i="33"/>
  <c r="W3696" i="33"/>
  <c r="U3696" i="33"/>
  <c r="T3696" i="33"/>
  <c r="B3696" i="33"/>
  <c r="A3696" i="33"/>
  <c r="W3695" i="33"/>
  <c r="U3695" i="33"/>
  <c r="T3695" i="33"/>
  <c r="B3695" i="33"/>
  <c r="A3695" i="33"/>
  <c r="W3694" i="33"/>
  <c r="U3694" i="33"/>
  <c r="T3694" i="33"/>
  <c r="B3694" i="33"/>
  <c r="A3694" i="33"/>
  <c r="W3693" i="33"/>
  <c r="U3693" i="33"/>
  <c r="T3693" i="33"/>
  <c r="B3693" i="33"/>
  <c r="A3693" i="33"/>
  <c r="W3692" i="33"/>
  <c r="U3692" i="33"/>
  <c r="T3692" i="33"/>
  <c r="Y3692" i="33" s="1"/>
  <c r="B3692" i="33"/>
  <c r="A3692" i="33"/>
  <c r="W3691" i="33"/>
  <c r="U3691" i="33"/>
  <c r="T3691" i="33"/>
  <c r="B3691" i="33"/>
  <c r="A3691" i="33"/>
  <c r="W3690" i="33"/>
  <c r="U3690" i="33"/>
  <c r="T3690" i="33"/>
  <c r="B3690" i="33"/>
  <c r="A3690" i="33"/>
  <c r="W3689" i="33"/>
  <c r="U3689" i="33"/>
  <c r="T3689" i="33"/>
  <c r="Y3689" i="33" s="1"/>
  <c r="B3689" i="33"/>
  <c r="A3689" i="33"/>
  <c r="W3688" i="33"/>
  <c r="U3688" i="33"/>
  <c r="T3688" i="33"/>
  <c r="B3688" i="33"/>
  <c r="A3688" i="33"/>
  <c r="X3687" i="33"/>
  <c r="W3687" i="33"/>
  <c r="U3687" i="33"/>
  <c r="T3687" i="33"/>
  <c r="B3687" i="33"/>
  <c r="A3687" i="33"/>
  <c r="W3686" i="33"/>
  <c r="U3686" i="33"/>
  <c r="T3686" i="33"/>
  <c r="Y3686" i="33" s="1"/>
  <c r="B3686" i="33"/>
  <c r="A3686" i="33"/>
  <c r="W3685" i="33"/>
  <c r="U3685" i="33"/>
  <c r="T3685" i="33"/>
  <c r="B3685" i="33"/>
  <c r="A3685" i="33"/>
  <c r="W3684" i="33"/>
  <c r="U3684" i="33"/>
  <c r="T3684" i="33"/>
  <c r="B3684" i="33"/>
  <c r="A3684" i="33"/>
  <c r="W3683" i="33"/>
  <c r="U3683" i="33"/>
  <c r="T3683" i="33"/>
  <c r="B3683" i="33"/>
  <c r="A3683" i="33"/>
  <c r="W3682" i="33"/>
  <c r="U3682" i="33"/>
  <c r="T3682" i="33"/>
  <c r="Y3682" i="33" s="1"/>
  <c r="B3682" i="33"/>
  <c r="A3682" i="33"/>
  <c r="W3681" i="33"/>
  <c r="U3681" i="33"/>
  <c r="T3681" i="33"/>
  <c r="B3681" i="33"/>
  <c r="A3681" i="33"/>
  <c r="W3680" i="33"/>
  <c r="U3680" i="33"/>
  <c r="T3680" i="33"/>
  <c r="B3680" i="33"/>
  <c r="A3680" i="33"/>
  <c r="W3679" i="33"/>
  <c r="U3679" i="33"/>
  <c r="T3679" i="33"/>
  <c r="B3679" i="33"/>
  <c r="A3679" i="33"/>
  <c r="W3678" i="33"/>
  <c r="U3678" i="33"/>
  <c r="T3678" i="33"/>
  <c r="Y3678" i="33" s="1"/>
  <c r="B3678" i="33"/>
  <c r="A3678" i="33"/>
  <c r="W3677" i="33"/>
  <c r="U3677" i="33"/>
  <c r="T3677" i="33"/>
  <c r="B3677" i="33"/>
  <c r="A3677" i="33"/>
  <c r="W3676" i="33"/>
  <c r="U3676" i="33"/>
  <c r="T3676" i="33"/>
  <c r="B3676" i="33"/>
  <c r="A3676" i="33"/>
  <c r="W3675" i="33"/>
  <c r="U3675" i="33"/>
  <c r="T3675" i="33"/>
  <c r="B3675" i="33"/>
  <c r="A3675" i="33"/>
  <c r="W3674" i="33"/>
  <c r="U3674" i="33"/>
  <c r="T3674" i="33"/>
  <c r="Y3674" i="33" s="1"/>
  <c r="B3674" i="33"/>
  <c r="A3674" i="33"/>
  <c r="W3673" i="33"/>
  <c r="U3673" i="33"/>
  <c r="T3673" i="33"/>
  <c r="Y3673" i="33" s="1"/>
  <c r="B3673" i="33"/>
  <c r="A3673" i="33"/>
  <c r="W3672" i="33"/>
  <c r="U3672" i="33"/>
  <c r="T3672" i="33"/>
  <c r="B3672" i="33"/>
  <c r="A3672" i="33"/>
  <c r="W3671" i="33"/>
  <c r="U3671" i="33"/>
  <c r="T3671" i="33"/>
  <c r="B3671" i="33"/>
  <c r="A3671" i="33"/>
  <c r="W3670" i="33"/>
  <c r="U3670" i="33"/>
  <c r="T3670" i="33"/>
  <c r="Y3670" i="33" s="1"/>
  <c r="B3670" i="33"/>
  <c r="A3670" i="33"/>
  <c r="W3669" i="33"/>
  <c r="U3669" i="33"/>
  <c r="T3669" i="33"/>
  <c r="B3669" i="33"/>
  <c r="A3669" i="33"/>
  <c r="W3668" i="33"/>
  <c r="U3668" i="33"/>
  <c r="T3668" i="33"/>
  <c r="B3668" i="33"/>
  <c r="A3668" i="33"/>
  <c r="W3667" i="33"/>
  <c r="U3667" i="33"/>
  <c r="T3667" i="33"/>
  <c r="B3667" i="33"/>
  <c r="A3667" i="33"/>
  <c r="W3666" i="33"/>
  <c r="U3666" i="33"/>
  <c r="T3666" i="33"/>
  <c r="Y3666" i="33" s="1"/>
  <c r="B3666" i="33"/>
  <c r="A3666" i="33"/>
  <c r="W3665" i="33"/>
  <c r="U3665" i="33"/>
  <c r="T3665" i="33"/>
  <c r="Y3665" i="33" s="1"/>
  <c r="B3665" i="33"/>
  <c r="A3665" i="33"/>
  <c r="W3664" i="33"/>
  <c r="U3664" i="33"/>
  <c r="T3664" i="33"/>
  <c r="B3664" i="33"/>
  <c r="A3664" i="33"/>
  <c r="W3663" i="33"/>
  <c r="U3663" i="33"/>
  <c r="T3663" i="33"/>
  <c r="B3663" i="33"/>
  <c r="A3663" i="33"/>
  <c r="W3662" i="33"/>
  <c r="U3662" i="33"/>
  <c r="T3662" i="33"/>
  <c r="B3662" i="33"/>
  <c r="A3662" i="33"/>
  <c r="W3661" i="33"/>
  <c r="U3661" i="33"/>
  <c r="T3661" i="33"/>
  <c r="B3661" i="33"/>
  <c r="A3661" i="33"/>
  <c r="W3660" i="33"/>
  <c r="U3660" i="33"/>
  <c r="T3660" i="33"/>
  <c r="B3660" i="33"/>
  <c r="A3660" i="33"/>
  <c r="W3659" i="33"/>
  <c r="U3659" i="33"/>
  <c r="T3659" i="33"/>
  <c r="B3659" i="33"/>
  <c r="A3659" i="33"/>
  <c r="W3658" i="33"/>
  <c r="U3658" i="33"/>
  <c r="T3658" i="33"/>
  <c r="B3658" i="33"/>
  <c r="A3658" i="33"/>
  <c r="W3657" i="33"/>
  <c r="U3657" i="33"/>
  <c r="T3657" i="33"/>
  <c r="Y3657" i="33" s="1"/>
  <c r="B3657" i="33"/>
  <c r="A3657" i="33"/>
  <c r="W3656" i="33"/>
  <c r="U3656" i="33"/>
  <c r="T3656" i="33"/>
  <c r="B3656" i="33"/>
  <c r="A3656" i="33"/>
  <c r="W3655" i="33"/>
  <c r="U3655" i="33"/>
  <c r="T3655" i="33"/>
  <c r="B3655" i="33"/>
  <c r="A3655" i="33"/>
  <c r="W3654" i="33"/>
  <c r="U3654" i="33"/>
  <c r="T3654" i="33"/>
  <c r="Y3654" i="33" s="1"/>
  <c r="B3654" i="33"/>
  <c r="A3654" i="33"/>
  <c r="W3653" i="33"/>
  <c r="U3653" i="33"/>
  <c r="T3653" i="33"/>
  <c r="B3653" i="33"/>
  <c r="A3653" i="33"/>
  <c r="W3652" i="33"/>
  <c r="U3652" i="33"/>
  <c r="T3652" i="33"/>
  <c r="B3652" i="33"/>
  <c r="A3652" i="33"/>
  <c r="W3651" i="33"/>
  <c r="U3651" i="33"/>
  <c r="T3651" i="33"/>
  <c r="B3651" i="33"/>
  <c r="A3651" i="33"/>
  <c r="W3650" i="33"/>
  <c r="U3650" i="33"/>
  <c r="T3650" i="33"/>
  <c r="Y3650" i="33" s="1"/>
  <c r="B3650" i="33"/>
  <c r="A3650" i="33"/>
  <c r="W3649" i="33"/>
  <c r="U3649" i="33"/>
  <c r="T3649" i="33"/>
  <c r="Y3649" i="33" s="1"/>
  <c r="B3649" i="33"/>
  <c r="A3649" i="33"/>
  <c r="W3648" i="33"/>
  <c r="U3648" i="33"/>
  <c r="T3648" i="33"/>
  <c r="B3648" i="33"/>
  <c r="A3648" i="33"/>
  <c r="W3647" i="33"/>
  <c r="U3647" i="33"/>
  <c r="T3647" i="33"/>
  <c r="B3647" i="33"/>
  <c r="A3647" i="33"/>
  <c r="W3646" i="33"/>
  <c r="U3646" i="33"/>
  <c r="T3646" i="33"/>
  <c r="B3646" i="33"/>
  <c r="A3646" i="33"/>
  <c r="W3645" i="33"/>
  <c r="U3645" i="33"/>
  <c r="T3645" i="33"/>
  <c r="B3645" i="33"/>
  <c r="A3645" i="33"/>
  <c r="W3644" i="33"/>
  <c r="U3644" i="33"/>
  <c r="T3644" i="33"/>
  <c r="B3644" i="33"/>
  <c r="A3644" i="33"/>
  <c r="W3643" i="33"/>
  <c r="U3643" i="33"/>
  <c r="T3643" i="33"/>
  <c r="B3643" i="33"/>
  <c r="A3643" i="33"/>
  <c r="W3642" i="33"/>
  <c r="U3642" i="33"/>
  <c r="T3642" i="33"/>
  <c r="B3642" i="33"/>
  <c r="A3642" i="33"/>
  <c r="W3641" i="33"/>
  <c r="U3641" i="33"/>
  <c r="T3641" i="33"/>
  <c r="Y3641" i="33" s="1"/>
  <c r="B3641" i="33"/>
  <c r="A3641" i="33"/>
  <c r="W3640" i="33"/>
  <c r="U3640" i="33"/>
  <c r="T3640" i="33"/>
  <c r="B3640" i="33"/>
  <c r="A3640" i="33"/>
  <c r="W3639" i="33"/>
  <c r="U3639" i="33"/>
  <c r="T3639" i="33"/>
  <c r="B3639" i="33"/>
  <c r="A3639" i="33"/>
  <c r="W3638" i="33"/>
  <c r="U3638" i="33"/>
  <c r="T3638" i="33"/>
  <c r="Y3638" i="33" s="1"/>
  <c r="B3638" i="33"/>
  <c r="A3638" i="33"/>
  <c r="W3637" i="33"/>
  <c r="U3637" i="33"/>
  <c r="T3637" i="33"/>
  <c r="B3637" i="33"/>
  <c r="A3637" i="33"/>
  <c r="W3636" i="33"/>
  <c r="U3636" i="33"/>
  <c r="T3636" i="33"/>
  <c r="B3636" i="33"/>
  <c r="A3636" i="33"/>
  <c r="W3635" i="33"/>
  <c r="U3635" i="33"/>
  <c r="T3635" i="33"/>
  <c r="B3635" i="33"/>
  <c r="A3635" i="33"/>
  <c r="W3634" i="33"/>
  <c r="U3634" i="33"/>
  <c r="T3634" i="33"/>
  <c r="Y3634" i="33" s="1"/>
  <c r="B3634" i="33"/>
  <c r="A3634" i="33"/>
  <c r="W3633" i="33"/>
  <c r="U3633" i="33"/>
  <c r="T3633" i="33"/>
  <c r="Y3633" i="33" s="1"/>
  <c r="B3633" i="33"/>
  <c r="A3633" i="33"/>
  <c r="W3632" i="33"/>
  <c r="U3632" i="33"/>
  <c r="T3632" i="33"/>
  <c r="B3632" i="33"/>
  <c r="A3632" i="33"/>
  <c r="W3631" i="33"/>
  <c r="U3631" i="33"/>
  <c r="T3631" i="33"/>
  <c r="B3631" i="33"/>
  <c r="A3631" i="33"/>
  <c r="W3630" i="33"/>
  <c r="U3630" i="33"/>
  <c r="T3630" i="33"/>
  <c r="B3630" i="33"/>
  <c r="A3630" i="33"/>
  <c r="W3629" i="33"/>
  <c r="U3629" i="33"/>
  <c r="T3629" i="33"/>
  <c r="B3629" i="33"/>
  <c r="A3629" i="33"/>
  <c r="W3628" i="33"/>
  <c r="U3628" i="33"/>
  <c r="T3628" i="33"/>
  <c r="B3628" i="33"/>
  <c r="A3628" i="33"/>
  <c r="W3627" i="33"/>
  <c r="U3627" i="33"/>
  <c r="T3627" i="33"/>
  <c r="B3627" i="33"/>
  <c r="A3627" i="33"/>
  <c r="W3626" i="33"/>
  <c r="U3626" i="33"/>
  <c r="T3626" i="33"/>
  <c r="B3626" i="33"/>
  <c r="A3626" i="33"/>
  <c r="W3625" i="33"/>
  <c r="U3625" i="33"/>
  <c r="T3625" i="33"/>
  <c r="Y3625" i="33" s="1"/>
  <c r="B3625" i="33"/>
  <c r="A3625" i="33"/>
  <c r="W3624" i="33"/>
  <c r="U3624" i="33"/>
  <c r="T3624" i="33"/>
  <c r="B3624" i="33"/>
  <c r="A3624" i="33"/>
  <c r="W3623" i="33"/>
  <c r="U3623" i="33"/>
  <c r="T3623" i="33"/>
  <c r="B3623" i="33"/>
  <c r="A3623" i="33"/>
  <c r="W3622" i="33"/>
  <c r="U3622" i="33"/>
  <c r="T3622" i="33"/>
  <c r="Y3622" i="33" s="1"/>
  <c r="B3622" i="33"/>
  <c r="A3622" i="33"/>
  <c r="W3621" i="33"/>
  <c r="U3621" i="33"/>
  <c r="T3621" i="33"/>
  <c r="B3621" i="33"/>
  <c r="A3621" i="33"/>
  <c r="W3620" i="33"/>
  <c r="U3620" i="33"/>
  <c r="T3620" i="33"/>
  <c r="B3620" i="33"/>
  <c r="A3620" i="33"/>
  <c r="W3619" i="33"/>
  <c r="U3619" i="33"/>
  <c r="T3619" i="33"/>
  <c r="B3619" i="33"/>
  <c r="A3619" i="33"/>
  <c r="W3618" i="33"/>
  <c r="U3618" i="33"/>
  <c r="T3618" i="33"/>
  <c r="Y3618" i="33" s="1"/>
  <c r="B3618" i="33"/>
  <c r="A3618" i="33"/>
  <c r="W3617" i="33"/>
  <c r="U3617" i="33"/>
  <c r="T3617" i="33"/>
  <c r="Y3617" i="33" s="1"/>
  <c r="B3617" i="33"/>
  <c r="A3617" i="33"/>
  <c r="W3616" i="33"/>
  <c r="U3616" i="33"/>
  <c r="T3616" i="33"/>
  <c r="B3616" i="33"/>
  <c r="A3616" i="33"/>
  <c r="W3615" i="33"/>
  <c r="U3615" i="33"/>
  <c r="T3615" i="33"/>
  <c r="B3615" i="33"/>
  <c r="A3615" i="33"/>
  <c r="W3614" i="33"/>
  <c r="U3614" i="33"/>
  <c r="T3614" i="33"/>
  <c r="B3614" i="33"/>
  <c r="A3614" i="33"/>
  <c r="W3613" i="33"/>
  <c r="U3613" i="33"/>
  <c r="T3613" i="33"/>
  <c r="B3613" i="33"/>
  <c r="A3613" i="33"/>
  <c r="W3612" i="33"/>
  <c r="U3612" i="33"/>
  <c r="T3612" i="33"/>
  <c r="B3612" i="33"/>
  <c r="A3612" i="33"/>
  <c r="W3611" i="33"/>
  <c r="U3611" i="33"/>
  <c r="T3611" i="33"/>
  <c r="B3611" i="33"/>
  <c r="A3611" i="33"/>
  <c r="W3610" i="33"/>
  <c r="U3610" i="33"/>
  <c r="T3610" i="33"/>
  <c r="B3610" i="33"/>
  <c r="A3610" i="33"/>
  <c r="W3609" i="33"/>
  <c r="U3609" i="33"/>
  <c r="T3609" i="33"/>
  <c r="Y3609" i="33" s="1"/>
  <c r="B3609" i="33"/>
  <c r="A3609" i="33"/>
  <c r="W3608" i="33"/>
  <c r="U3608" i="33"/>
  <c r="T3608" i="33"/>
  <c r="B3608" i="33"/>
  <c r="A3608" i="33"/>
  <c r="W3607" i="33"/>
  <c r="U3607" i="33"/>
  <c r="T3607" i="33"/>
  <c r="B3607" i="33"/>
  <c r="A3607" i="33"/>
  <c r="W3606" i="33"/>
  <c r="U3606" i="33"/>
  <c r="T3606" i="33"/>
  <c r="Y3606" i="33" s="1"/>
  <c r="B3606" i="33"/>
  <c r="A3606" i="33"/>
  <c r="W3605" i="33"/>
  <c r="U3605" i="33"/>
  <c r="T3605" i="33"/>
  <c r="B3605" i="33"/>
  <c r="A3605" i="33"/>
  <c r="W3604" i="33"/>
  <c r="U3604" i="33"/>
  <c r="T3604" i="33"/>
  <c r="B3604" i="33"/>
  <c r="A3604" i="33"/>
  <c r="W3603" i="33"/>
  <c r="U3603" i="33"/>
  <c r="T3603" i="33"/>
  <c r="B3603" i="33"/>
  <c r="A3603" i="33"/>
  <c r="W3602" i="33"/>
  <c r="U3602" i="33"/>
  <c r="T3602" i="33"/>
  <c r="Y3602" i="33" s="1"/>
  <c r="B3602" i="33"/>
  <c r="A3602" i="33"/>
  <c r="W3601" i="33"/>
  <c r="U3601" i="33"/>
  <c r="T3601" i="33"/>
  <c r="Y3601" i="33" s="1"/>
  <c r="B3601" i="33"/>
  <c r="A3601" i="33"/>
  <c r="W3600" i="33"/>
  <c r="U3600" i="33"/>
  <c r="T3600" i="33"/>
  <c r="B3600" i="33"/>
  <c r="A3600" i="33"/>
  <c r="W3599" i="33"/>
  <c r="U3599" i="33"/>
  <c r="T3599" i="33"/>
  <c r="B3599" i="33"/>
  <c r="A3599" i="33"/>
  <c r="W3598" i="33"/>
  <c r="U3598" i="33"/>
  <c r="T3598" i="33"/>
  <c r="Y3598" i="33" s="1"/>
  <c r="B3598" i="33"/>
  <c r="A3598" i="33"/>
  <c r="W3597" i="33"/>
  <c r="U3597" i="33"/>
  <c r="T3597" i="33"/>
  <c r="B3597" i="33"/>
  <c r="A3597" i="33"/>
  <c r="W3596" i="33"/>
  <c r="U3596" i="33"/>
  <c r="T3596" i="33"/>
  <c r="B3596" i="33"/>
  <c r="A3596" i="33"/>
  <c r="W3595" i="33"/>
  <c r="U3595" i="33"/>
  <c r="T3595" i="33"/>
  <c r="B3595" i="33"/>
  <c r="A3595" i="33"/>
  <c r="W3594" i="33"/>
  <c r="U3594" i="33"/>
  <c r="T3594" i="33"/>
  <c r="B3594" i="33"/>
  <c r="A3594" i="33"/>
  <c r="W3593" i="33"/>
  <c r="U3593" i="33"/>
  <c r="T3593" i="33"/>
  <c r="Y3593" i="33" s="1"/>
  <c r="B3593" i="33"/>
  <c r="A3593" i="33"/>
  <c r="W3592" i="33"/>
  <c r="U3592" i="33"/>
  <c r="T3592" i="33"/>
  <c r="B3592" i="33"/>
  <c r="A3592" i="33"/>
  <c r="W3591" i="33"/>
  <c r="U3591" i="33"/>
  <c r="T3591" i="33"/>
  <c r="B3591" i="33"/>
  <c r="A3591" i="33"/>
  <c r="W3590" i="33"/>
  <c r="U3590" i="33"/>
  <c r="T3590" i="33"/>
  <c r="B3590" i="33"/>
  <c r="A3590" i="33"/>
  <c r="W3589" i="33"/>
  <c r="U3589" i="33"/>
  <c r="T3589" i="33"/>
  <c r="B3589" i="33"/>
  <c r="A3589" i="33"/>
  <c r="W3588" i="33"/>
  <c r="U3588" i="33"/>
  <c r="T3588" i="33"/>
  <c r="B3588" i="33"/>
  <c r="A3588" i="33"/>
  <c r="W3587" i="33"/>
  <c r="U3587" i="33"/>
  <c r="T3587" i="33"/>
  <c r="B3587" i="33"/>
  <c r="A3587" i="33"/>
  <c r="X3586" i="33"/>
  <c r="W3586" i="33"/>
  <c r="U3586" i="33"/>
  <c r="T3586" i="33"/>
  <c r="B3586" i="33"/>
  <c r="A3586" i="33"/>
  <c r="W3585" i="33"/>
  <c r="U3585" i="33"/>
  <c r="T3585" i="33"/>
  <c r="B3585" i="33"/>
  <c r="A3585" i="33"/>
  <c r="W3584" i="33"/>
  <c r="U3584" i="33"/>
  <c r="T3584" i="33"/>
  <c r="B3584" i="33"/>
  <c r="A3584" i="33"/>
  <c r="W3583" i="33"/>
  <c r="U3583" i="33"/>
  <c r="T3583" i="33"/>
  <c r="Y3583" i="33" s="1"/>
  <c r="B3583" i="33"/>
  <c r="A3583" i="33"/>
  <c r="W3582" i="33"/>
  <c r="U3582" i="33"/>
  <c r="T3582" i="33"/>
  <c r="Y3582" i="33" s="1"/>
  <c r="B3582" i="33"/>
  <c r="A3582" i="33"/>
  <c r="W3581" i="33"/>
  <c r="U3581" i="33"/>
  <c r="T3581" i="33"/>
  <c r="B3581" i="33"/>
  <c r="A3581" i="33"/>
  <c r="W3580" i="33"/>
  <c r="U3580" i="33"/>
  <c r="T3580" i="33"/>
  <c r="B3580" i="33"/>
  <c r="A3580" i="33"/>
  <c r="W3579" i="33"/>
  <c r="U3579" i="33"/>
  <c r="T3579" i="33"/>
  <c r="Y3579" i="33" s="1"/>
  <c r="B3579" i="33"/>
  <c r="A3579" i="33"/>
  <c r="W3578" i="33"/>
  <c r="U3578" i="33"/>
  <c r="T3578" i="33"/>
  <c r="B3578" i="33"/>
  <c r="A3578" i="33"/>
  <c r="W3577" i="33"/>
  <c r="U3577" i="33"/>
  <c r="T3577" i="33"/>
  <c r="B3577" i="33"/>
  <c r="A3577" i="33"/>
  <c r="W3576" i="33"/>
  <c r="U3576" i="33"/>
  <c r="T3576" i="33"/>
  <c r="B3576" i="33"/>
  <c r="A3576" i="33"/>
  <c r="W3575" i="33"/>
  <c r="U3575" i="33"/>
  <c r="T3575" i="33"/>
  <c r="Y3575" i="33" s="1"/>
  <c r="B3575" i="33"/>
  <c r="A3575" i="33"/>
  <c r="W3574" i="33"/>
  <c r="U3574" i="33"/>
  <c r="T3574" i="33"/>
  <c r="B3574" i="33"/>
  <c r="A3574" i="33"/>
  <c r="W3573" i="33"/>
  <c r="U3573" i="33"/>
  <c r="T3573" i="33"/>
  <c r="B3573" i="33"/>
  <c r="A3573" i="33"/>
  <c r="W3572" i="33"/>
  <c r="U3572" i="33"/>
  <c r="T3572" i="33"/>
  <c r="B3572" i="33"/>
  <c r="A3572" i="33"/>
  <c r="W3571" i="33"/>
  <c r="U3571" i="33"/>
  <c r="T3571" i="33"/>
  <c r="Y3571" i="33" s="1"/>
  <c r="B3571" i="33"/>
  <c r="A3571" i="33"/>
  <c r="W3570" i="33"/>
  <c r="U3570" i="33"/>
  <c r="T3570" i="33"/>
  <c r="B3570" i="33"/>
  <c r="A3570" i="33"/>
  <c r="W3569" i="33"/>
  <c r="U3569" i="33"/>
  <c r="T3569" i="33"/>
  <c r="B3569" i="33"/>
  <c r="A3569" i="33"/>
  <c r="W3568" i="33"/>
  <c r="U3568" i="33"/>
  <c r="T3568" i="33"/>
  <c r="B3568" i="33"/>
  <c r="A3568" i="33"/>
  <c r="W3567" i="33"/>
  <c r="U3567" i="33"/>
  <c r="T3567" i="33"/>
  <c r="B3567" i="33"/>
  <c r="A3567" i="33"/>
  <c r="W3566" i="33"/>
  <c r="U3566" i="33"/>
  <c r="T3566" i="33"/>
  <c r="B3566" i="33"/>
  <c r="A3566" i="33"/>
  <c r="W3565" i="33"/>
  <c r="U3565" i="33"/>
  <c r="T3565" i="33"/>
  <c r="B3565" i="33"/>
  <c r="A3565" i="33"/>
  <c r="W3564" i="33"/>
  <c r="U3564" i="33"/>
  <c r="T3564" i="33"/>
  <c r="B3564" i="33"/>
  <c r="A3564" i="33"/>
  <c r="W3563" i="33"/>
  <c r="U3563" i="33"/>
  <c r="T3563" i="33"/>
  <c r="Y3563" i="33" s="1"/>
  <c r="B3563" i="33"/>
  <c r="A3563" i="33"/>
  <c r="W3562" i="33"/>
  <c r="U3562" i="33"/>
  <c r="T3562" i="33"/>
  <c r="B3562" i="33"/>
  <c r="A3562" i="33"/>
  <c r="W3561" i="33"/>
  <c r="U3561" i="33"/>
  <c r="T3561" i="33"/>
  <c r="B3561" i="33"/>
  <c r="A3561" i="33"/>
  <c r="W3560" i="33"/>
  <c r="U3560" i="33"/>
  <c r="T3560" i="33"/>
  <c r="Y3560" i="33" s="1"/>
  <c r="B3560" i="33"/>
  <c r="A3560" i="33"/>
  <c r="W3559" i="33"/>
  <c r="U3559" i="33"/>
  <c r="T3559" i="33"/>
  <c r="B3559" i="33"/>
  <c r="A3559" i="33"/>
  <c r="W3558" i="33"/>
  <c r="U3558" i="33"/>
  <c r="T3558" i="33"/>
  <c r="B3558" i="33"/>
  <c r="A3558" i="33"/>
  <c r="W3557" i="33"/>
  <c r="U3557" i="33"/>
  <c r="T3557" i="33"/>
  <c r="B3557" i="33"/>
  <c r="A3557" i="33"/>
  <c r="W3556" i="33"/>
  <c r="U3556" i="33"/>
  <c r="T3556" i="33"/>
  <c r="Y3556" i="33" s="1"/>
  <c r="B3556" i="33"/>
  <c r="A3556" i="33"/>
  <c r="W3555" i="33"/>
  <c r="U3555" i="33"/>
  <c r="T3555" i="33"/>
  <c r="Y3555" i="33" s="1"/>
  <c r="B3555" i="33"/>
  <c r="A3555" i="33"/>
  <c r="W3554" i="33"/>
  <c r="U3554" i="33"/>
  <c r="T3554" i="33"/>
  <c r="B3554" i="33"/>
  <c r="A3554" i="33"/>
  <c r="W3553" i="33"/>
  <c r="U3553" i="33"/>
  <c r="T3553" i="33"/>
  <c r="B3553" i="33"/>
  <c r="A3553" i="33"/>
  <c r="W3552" i="33"/>
  <c r="U3552" i="33"/>
  <c r="T3552" i="33"/>
  <c r="B3552" i="33"/>
  <c r="A3552" i="33"/>
  <c r="W3551" i="33"/>
  <c r="U3551" i="33"/>
  <c r="T3551" i="33"/>
  <c r="B3551" i="33"/>
  <c r="A3551" i="33"/>
  <c r="W3550" i="33"/>
  <c r="U3550" i="33"/>
  <c r="T3550" i="33"/>
  <c r="B3550" i="33"/>
  <c r="A3550" i="33"/>
  <c r="W3549" i="33"/>
  <c r="U3549" i="33"/>
  <c r="T3549" i="33"/>
  <c r="B3549" i="33"/>
  <c r="A3549" i="33"/>
  <c r="W3548" i="33"/>
  <c r="U3548" i="33"/>
  <c r="T3548" i="33"/>
  <c r="B3548" i="33"/>
  <c r="A3548" i="33"/>
  <c r="W3547" i="33"/>
  <c r="U3547" i="33"/>
  <c r="T3547" i="33"/>
  <c r="Y3547" i="33" s="1"/>
  <c r="B3547" i="33"/>
  <c r="A3547" i="33"/>
  <c r="W3546" i="33"/>
  <c r="U3546" i="33"/>
  <c r="T3546" i="33"/>
  <c r="B3546" i="33"/>
  <c r="A3546" i="33"/>
  <c r="W3545" i="33"/>
  <c r="U3545" i="33"/>
  <c r="T3545" i="33"/>
  <c r="B3545" i="33"/>
  <c r="A3545" i="33"/>
  <c r="W3544" i="33"/>
  <c r="U3544" i="33"/>
  <c r="T3544" i="33"/>
  <c r="Y3544" i="33" s="1"/>
  <c r="B3544" i="33"/>
  <c r="A3544" i="33"/>
  <c r="W3543" i="33"/>
  <c r="U3543" i="33"/>
  <c r="T3543" i="33"/>
  <c r="B3543" i="33"/>
  <c r="A3543" i="33"/>
  <c r="W3542" i="33"/>
  <c r="U3542" i="33"/>
  <c r="T3542" i="33"/>
  <c r="B3542" i="33"/>
  <c r="A3542" i="33"/>
  <c r="W3541" i="33"/>
  <c r="U3541" i="33"/>
  <c r="T3541" i="33"/>
  <c r="B3541" i="33"/>
  <c r="A3541" i="33"/>
  <c r="W3540" i="33"/>
  <c r="U3540" i="33"/>
  <c r="T3540" i="33"/>
  <c r="Y3540" i="33" s="1"/>
  <c r="B3540" i="33"/>
  <c r="A3540" i="33"/>
  <c r="W3539" i="33"/>
  <c r="U3539" i="33"/>
  <c r="T3539" i="33"/>
  <c r="Y3539" i="33" s="1"/>
  <c r="B3539" i="33"/>
  <c r="A3539" i="33"/>
  <c r="W3538" i="33"/>
  <c r="U3538" i="33"/>
  <c r="T3538" i="33"/>
  <c r="B3538" i="33"/>
  <c r="A3538" i="33"/>
  <c r="W3537" i="33"/>
  <c r="U3537" i="33"/>
  <c r="T3537" i="33"/>
  <c r="B3537" i="33"/>
  <c r="A3537" i="33"/>
  <c r="W3536" i="33"/>
  <c r="U3536" i="33"/>
  <c r="T3536" i="33"/>
  <c r="B3536" i="33"/>
  <c r="A3536" i="33"/>
  <c r="W3535" i="33"/>
  <c r="U3535" i="33"/>
  <c r="T3535" i="33"/>
  <c r="B3535" i="33"/>
  <c r="A3535" i="33"/>
  <c r="W3534" i="33"/>
  <c r="U3534" i="33"/>
  <c r="T3534" i="33"/>
  <c r="B3534" i="33"/>
  <c r="A3534" i="33"/>
  <c r="W3533" i="33"/>
  <c r="U3533" i="33"/>
  <c r="T3533" i="33"/>
  <c r="B3533" i="33"/>
  <c r="A3533" i="33"/>
  <c r="W3532" i="33"/>
  <c r="U3532" i="33"/>
  <c r="T3532" i="33"/>
  <c r="B3532" i="33"/>
  <c r="A3532" i="33"/>
  <c r="W3531" i="33"/>
  <c r="U3531" i="33"/>
  <c r="T3531" i="33"/>
  <c r="Y3531" i="33" s="1"/>
  <c r="B3531" i="33"/>
  <c r="A3531" i="33"/>
  <c r="W3530" i="33"/>
  <c r="U3530" i="33"/>
  <c r="T3530" i="33"/>
  <c r="B3530" i="33"/>
  <c r="A3530" i="33"/>
  <c r="W3529" i="33"/>
  <c r="U3529" i="33"/>
  <c r="T3529" i="33"/>
  <c r="B3529" i="33"/>
  <c r="A3529" i="33"/>
  <c r="W3528" i="33"/>
  <c r="U3528" i="33"/>
  <c r="T3528" i="33"/>
  <c r="Y3528" i="33" s="1"/>
  <c r="B3528" i="33"/>
  <c r="A3528" i="33"/>
  <c r="W3527" i="33"/>
  <c r="U3527" i="33"/>
  <c r="T3527" i="33"/>
  <c r="B3527" i="33"/>
  <c r="A3527" i="33"/>
  <c r="W3526" i="33"/>
  <c r="U3526" i="33"/>
  <c r="T3526" i="33"/>
  <c r="B3526" i="33"/>
  <c r="A3526" i="33"/>
  <c r="W3525" i="33"/>
  <c r="U3525" i="33"/>
  <c r="T3525" i="33"/>
  <c r="B3525" i="33"/>
  <c r="A3525" i="33"/>
  <c r="W3524" i="33"/>
  <c r="U3524" i="33"/>
  <c r="T3524" i="33"/>
  <c r="Y3524" i="33" s="1"/>
  <c r="B3524" i="33"/>
  <c r="A3524" i="33"/>
  <c r="W3523" i="33"/>
  <c r="U3523" i="33"/>
  <c r="T3523" i="33"/>
  <c r="Y3523" i="33" s="1"/>
  <c r="B3523" i="33"/>
  <c r="A3523" i="33"/>
  <c r="W3522" i="33"/>
  <c r="U3522" i="33"/>
  <c r="T3522" i="33"/>
  <c r="B3522" i="33"/>
  <c r="A3522" i="33"/>
  <c r="W3521" i="33"/>
  <c r="U3521" i="33"/>
  <c r="T3521" i="33"/>
  <c r="B3521" i="33"/>
  <c r="A3521" i="33"/>
  <c r="W3520" i="33"/>
  <c r="U3520" i="33"/>
  <c r="T3520" i="33"/>
  <c r="B3520" i="33"/>
  <c r="A3520" i="33"/>
  <c r="W3519" i="33"/>
  <c r="U3519" i="33"/>
  <c r="T3519" i="33"/>
  <c r="B3519" i="33"/>
  <c r="A3519" i="33"/>
  <c r="W3518" i="33"/>
  <c r="U3518" i="33"/>
  <c r="T3518" i="33"/>
  <c r="B3518" i="33"/>
  <c r="A3518" i="33"/>
  <c r="W3517" i="33"/>
  <c r="U3517" i="33"/>
  <c r="T3517" i="33"/>
  <c r="Y3517" i="33" s="1"/>
  <c r="B3517" i="33"/>
  <c r="A3517" i="33"/>
  <c r="W3516" i="33"/>
  <c r="U3516" i="33"/>
  <c r="T3516" i="33"/>
  <c r="B3516" i="33"/>
  <c r="A3516" i="33"/>
  <c r="W3515" i="33"/>
  <c r="U3515" i="33"/>
  <c r="T3515" i="33"/>
  <c r="B3515" i="33"/>
  <c r="A3515" i="33"/>
  <c r="W3514" i="33"/>
  <c r="U3514" i="33"/>
  <c r="T3514" i="33"/>
  <c r="B3514" i="33"/>
  <c r="A3514" i="33"/>
  <c r="W3513" i="33"/>
  <c r="U3513" i="33"/>
  <c r="T3513" i="33"/>
  <c r="Y3513" i="33" s="1"/>
  <c r="B3513" i="33"/>
  <c r="A3513" i="33"/>
  <c r="W3512" i="33"/>
  <c r="U3512" i="33"/>
  <c r="T3512" i="33"/>
  <c r="B3512" i="33"/>
  <c r="A3512" i="33"/>
  <c r="W3511" i="33"/>
  <c r="U3511" i="33"/>
  <c r="T3511" i="33"/>
  <c r="B3511" i="33"/>
  <c r="A3511" i="33"/>
  <c r="W3510" i="33"/>
  <c r="U3510" i="33"/>
  <c r="T3510" i="33"/>
  <c r="B3510" i="33"/>
  <c r="A3510" i="33"/>
  <c r="W3509" i="33"/>
  <c r="U3509" i="33"/>
  <c r="T3509" i="33"/>
  <c r="Y3509" i="33" s="1"/>
  <c r="B3509" i="33"/>
  <c r="A3509" i="33"/>
  <c r="W3508" i="33"/>
  <c r="U3508" i="33"/>
  <c r="T3508" i="33"/>
  <c r="B3508" i="33"/>
  <c r="A3508" i="33"/>
  <c r="W3507" i="33"/>
  <c r="U3507" i="33"/>
  <c r="T3507" i="33"/>
  <c r="B3507" i="33"/>
  <c r="A3507" i="33"/>
  <c r="W3506" i="33"/>
  <c r="U3506" i="33"/>
  <c r="T3506" i="33"/>
  <c r="B3506" i="33"/>
  <c r="A3506" i="33"/>
  <c r="W3505" i="33"/>
  <c r="U3505" i="33"/>
  <c r="T3505" i="33"/>
  <c r="Y3505" i="33" s="1"/>
  <c r="B3505" i="33"/>
  <c r="A3505" i="33"/>
  <c r="W3504" i="33"/>
  <c r="U3504" i="33"/>
  <c r="T3504" i="33"/>
  <c r="B3504" i="33"/>
  <c r="A3504" i="33"/>
  <c r="W3503" i="33"/>
  <c r="U3503" i="33"/>
  <c r="T3503" i="33"/>
  <c r="B3503" i="33"/>
  <c r="A3503" i="33"/>
  <c r="W3502" i="33"/>
  <c r="U3502" i="33"/>
  <c r="T3502" i="33"/>
  <c r="B3502" i="33"/>
  <c r="A3502" i="33"/>
  <c r="W3501" i="33"/>
  <c r="U3501" i="33"/>
  <c r="T3501" i="33"/>
  <c r="Y3501" i="33" s="1"/>
  <c r="B3501" i="33"/>
  <c r="A3501" i="33"/>
  <c r="W3500" i="33"/>
  <c r="U3500" i="33"/>
  <c r="T3500" i="33"/>
  <c r="B3500" i="33"/>
  <c r="A3500" i="33"/>
  <c r="W3499" i="33"/>
  <c r="U3499" i="33"/>
  <c r="T3499" i="33"/>
  <c r="B3499" i="33"/>
  <c r="A3499" i="33"/>
  <c r="W3498" i="33"/>
  <c r="U3498" i="33"/>
  <c r="T3498" i="33"/>
  <c r="B3498" i="33"/>
  <c r="A3498" i="33"/>
  <c r="W3497" i="33"/>
  <c r="U3497" i="33"/>
  <c r="T3497" i="33"/>
  <c r="Y3497" i="33" s="1"/>
  <c r="B3497" i="33"/>
  <c r="A3497" i="33"/>
  <c r="W3496" i="33"/>
  <c r="U3496" i="33"/>
  <c r="T3496" i="33"/>
  <c r="B3496" i="33"/>
  <c r="A3496" i="33"/>
  <c r="W3495" i="33"/>
  <c r="U3495" i="33"/>
  <c r="T3495" i="33"/>
  <c r="B3495" i="33"/>
  <c r="A3495" i="33"/>
  <c r="W3494" i="33"/>
  <c r="U3494" i="33"/>
  <c r="T3494" i="33"/>
  <c r="B3494" i="33"/>
  <c r="A3494" i="33"/>
  <c r="W3493" i="33"/>
  <c r="U3493" i="33"/>
  <c r="T3493" i="33"/>
  <c r="Y3493" i="33" s="1"/>
  <c r="B3493" i="33"/>
  <c r="A3493" i="33"/>
  <c r="W3492" i="33"/>
  <c r="U3492" i="33"/>
  <c r="T3492" i="33"/>
  <c r="B3492" i="33"/>
  <c r="A3492" i="33"/>
  <c r="W3491" i="33"/>
  <c r="U3491" i="33"/>
  <c r="T3491" i="33"/>
  <c r="B3491" i="33"/>
  <c r="A3491" i="33"/>
  <c r="W3490" i="33"/>
  <c r="U3490" i="33"/>
  <c r="T3490" i="33"/>
  <c r="B3490" i="33"/>
  <c r="A3490" i="33"/>
  <c r="W3489" i="33"/>
  <c r="U3489" i="33"/>
  <c r="T3489" i="33"/>
  <c r="Y3489" i="33" s="1"/>
  <c r="B3489" i="33"/>
  <c r="A3489" i="33"/>
  <c r="W3488" i="33"/>
  <c r="U3488" i="33"/>
  <c r="T3488" i="33"/>
  <c r="B3488" i="33"/>
  <c r="A3488" i="33"/>
  <c r="W3487" i="33"/>
  <c r="U3487" i="33"/>
  <c r="T3487" i="33"/>
  <c r="B3487" i="33"/>
  <c r="A3487" i="33"/>
  <c r="W3486" i="33"/>
  <c r="U3486" i="33"/>
  <c r="T3486" i="33"/>
  <c r="Y3486" i="33" s="1"/>
  <c r="B3486" i="33"/>
  <c r="A3486" i="33"/>
  <c r="W3485" i="33"/>
  <c r="U3485" i="33"/>
  <c r="T3485" i="33"/>
  <c r="Y3485" i="33" s="1"/>
  <c r="B3485" i="33"/>
  <c r="A3485" i="33"/>
  <c r="W3484" i="33"/>
  <c r="U3484" i="33"/>
  <c r="T3484" i="33"/>
  <c r="B3484" i="33"/>
  <c r="A3484" i="33"/>
  <c r="W3483" i="33"/>
  <c r="U3483" i="33"/>
  <c r="T3483" i="33"/>
  <c r="B3483" i="33"/>
  <c r="A3483" i="33"/>
  <c r="W3482" i="33"/>
  <c r="U3482" i="33"/>
  <c r="T3482" i="33"/>
  <c r="Y3482" i="33" s="1"/>
  <c r="B3482" i="33"/>
  <c r="A3482" i="33"/>
  <c r="W3481" i="33"/>
  <c r="U3481" i="33"/>
  <c r="T3481" i="33"/>
  <c r="B3481" i="33"/>
  <c r="A3481" i="33"/>
  <c r="W3480" i="33"/>
  <c r="U3480" i="33"/>
  <c r="T3480" i="33"/>
  <c r="B3480" i="33"/>
  <c r="A3480" i="33"/>
  <c r="W3479" i="33"/>
  <c r="U3479" i="33"/>
  <c r="T3479" i="33"/>
  <c r="B3479" i="33"/>
  <c r="A3479" i="33"/>
  <c r="W3478" i="33"/>
  <c r="U3478" i="33"/>
  <c r="T3478" i="33"/>
  <c r="B3478" i="33"/>
  <c r="A3478" i="33"/>
  <c r="W3477" i="33"/>
  <c r="U3477" i="33"/>
  <c r="T3477" i="33"/>
  <c r="Y3477" i="33" s="1"/>
  <c r="B3477" i="33"/>
  <c r="A3477" i="33"/>
  <c r="W3476" i="33"/>
  <c r="U3476" i="33"/>
  <c r="T3476" i="33"/>
  <c r="B3476" i="33"/>
  <c r="A3476" i="33"/>
  <c r="W3475" i="33"/>
  <c r="U3475" i="33"/>
  <c r="T3475" i="33"/>
  <c r="B3475" i="33"/>
  <c r="A3475" i="33"/>
  <c r="W3474" i="33"/>
  <c r="U3474" i="33"/>
  <c r="T3474" i="33"/>
  <c r="B3474" i="33"/>
  <c r="A3474" i="33"/>
  <c r="W3473" i="33"/>
  <c r="U3473" i="33"/>
  <c r="T3473" i="33"/>
  <c r="B3473" i="33"/>
  <c r="A3473" i="33"/>
  <c r="W3472" i="33"/>
  <c r="U3472" i="33"/>
  <c r="T3472" i="33"/>
  <c r="B3472" i="33"/>
  <c r="A3472" i="33"/>
  <c r="W3471" i="33"/>
  <c r="U3471" i="33"/>
  <c r="T3471" i="33"/>
  <c r="B3471" i="33"/>
  <c r="A3471" i="33"/>
  <c r="W3470" i="33"/>
  <c r="U3470" i="33"/>
  <c r="T3470" i="33"/>
  <c r="Y3470" i="33" s="1"/>
  <c r="B3470" i="33"/>
  <c r="A3470" i="33"/>
  <c r="W3469" i="33"/>
  <c r="U3469" i="33"/>
  <c r="T3469" i="33"/>
  <c r="Y3469" i="33" s="1"/>
  <c r="B3469" i="33"/>
  <c r="A3469" i="33"/>
  <c r="W3468" i="33"/>
  <c r="U3468" i="33"/>
  <c r="T3468" i="33"/>
  <c r="B3468" i="33"/>
  <c r="A3468" i="33"/>
  <c r="W3467" i="33"/>
  <c r="U3467" i="33"/>
  <c r="T3467" i="33"/>
  <c r="B3467" i="33"/>
  <c r="A3467" i="33"/>
  <c r="W3466" i="33"/>
  <c r="U3466" i="33"/>
  <c r="T3466" i="33"/>
  <c r="Y3466" i="33" s="1"/>
  <c r="B3466" i="33"/>
  <c r="A3466" i="33"/>
  <c r="W3465" i="33"/>
  <c r="U3465" i="33"/>
  <c r="T3465" i="33"/>
  <c r="B3465" i="33"/>
  <c r="A3465" i="33"/>
  <c r="W3464" i="33"/>
  <c r="U3464" i="33"/>
  <c r="T3464" i="33"/>
  <c r="B3464" i="33"/>
  <c r="A3464" i="33"/>
  <c r="W3463" i="33"/>
  <c r="U3463" i="33"/>
  <c r="T3463" i="33"/>
  <c r="B3463" i="33"/>
  <c r="A3463" i="33"/>
  <c r="W3462" i="33"/>
  <c r="U3462" i="33"/>
  <c r="T3462" i="33"/>
  <c r="B3462" i="33"/>
  <c r="A3462" i="33"/>
  <c r="W3461" i="33"/>
  <c r="U3461" i="33"/>
  <c r="T3461" i="33"/>
  <c r="Y3461" i="33" s="1"/>
  <c r="B3461" i="33"/>
  <c r="A3461" i="33"/>
  <c r="W3460" i="33"/>
  <c r="U3460" i="33"/>
  <c r="T3460" i="33"/>
  <c r="B3460" i="33"/>
  <c r="A3460" i="33"/>
  <c r="W3459" i="33"/>
  <c r="U3459" i="33"/>
  <c r="T3459" i="33"/>
  <c r="B3459" i="33"/>
  <c r="A3459" i="33"/>
  <c r="W3458" i="33"/>
  <c r="U3458" i="33"/>
  <c r="T3458" i="33"/>
  <c r="B3458" i="33"/>
  <c r="A3458" i="33"/>
  <c r="W3457" i="33"/>
  <c r="U3457" i="33"/>
  <c r="T3457" i="33"/>
  <c r="B3457" i="33"/>
  <c r="A3457" i="33"/>
  <c r="W3456" i="33"/>
  <c r="U3456" i="33"/>
  <c r="T3456" i="33"/>
  <c r="B3456" i="33"/>
  <c r="A3456" i="33"/>
  <c r="W3455" i="33"/>
  <c r="U3455" i="33"/>
  <c r="T3455" i="33"/>
  <c r="B3455" i="33"/>
  <c r="A3455" i="33"/>
  <c r="W3454" i="33"/>
  <c r="U3454" i="33"/>
  <c r="T3454" i="33"/>
  <c r="Y3454" i="33" s="1"/>
  <c r="B3454" i="33"/>
  <c r="A3454" i="33"/>
  <c r="W3453" i="33"/>
  <c r="U3453" i="33"/>
  <c r="T3453" i="33"/>
  <c r="Y3453" i="33" s="1"/>
  <c r="B3453" i="33"/>
  <c r="A3453" i="33"/>
  <c r="W3452" i="33"/>
  <c r="U3452" i="33"/>
  <c r="T3452" i="33"/>
  <c r="B3452" i="33"/>
  <c r="A3452" i="33"/>
  <c r="W3451" i="33"/>
  <c r="U3451" i="33"/>
  <c r="T3451" i="33"/>
  <c r="B3451" i="33"/>
  <c r="A3451" i="33"/>
  <c r="W3450" i="33"/>
  <c r="U3450" i="33"/>
  <c r="T3450" i="33"/>
  <c r="Y3450" i="33" s="1"/>
  <c r="B3450" i="33"/>
  <c r="A3450" i="33"/>
  <c r="W3449" i="33"/>
  <c r="U3449" i="33"/>
  <c r="T3449" i="33"/>
  <c r="B3449" i="33"/>
  <c r="A3449" i="33"/>
  <c r="W3448" i="33"/>
  <c r="U3448" i="33"/>
  <c r="T3448" i="33"/>
  <c r="B3448" i="33"/>
  <c r="A3448" i="33"/>
  <c r="W3447" i="33"/>
  <c r="U3447" i="33"/>
  <c r="T3447" i="33"/>
  <c r="B3447" i="33"/>
  <c r="A3447" i="33"/>
  <c r="X3446" i="33"/>
  <c r="W3446" i="33"/>
  <c r="U3446" i="33"/>
  <c r="T3446" i="33"/>
  <c r="B3446" i="33"/>
  <c r="A3446" i="33"/>
  <c r="W3445" i="33"/>
  <c r="U3445" i="33"/>
  <c r="T3445" i="33"/>
  <c r="B3445" i="33"/>
  <c r="A3445" i="33"/>
  <c r="W3444" i="33"/>
  <c r="U3444" i="33"/>
  <c r="T3444" i="33"/>
  <c r="B3444" i="33"/>
  <c r="A3444" i="33"/>
  <c r="W3443" i="33"/>
  <c r="U3443" i="33"/>
  <c r="T3443" i="33"/>
  <c r="Y3443" i="33" s="1"/>
  <c r="B3443" i="33"/>
  <c r="A3443" i="33"/>
  <c r="W3442" i="33"/>
  <c r="U3442" i="33"/>
  <c r="T3442" i="33"/>
  <c r="B3442" i="33"/>
  <c r="A3442" i="33"/>
  <c r="W3441" i="33"/>
  <c r="U3441" i="33"/>
  <c r="T3441" i="33"/>
  <c r="B3441" i="33"/>
  <c r="A3441" i="33"/>
  <c r="W3440" i="33"/>
  <c r="U3440" i="33"/>
  <c r="T3440" i="33"/>
  <c r="B3440" i="33"/>
  <c r="A3440" i="33"/>
  <c r="W3439" i="33"/>
  <c r="U3439" i="33"/>
  <c r="T3439" i="33"/>
  <c r="Y3439" i="33" s="1"/>
  <c r="B3439" i="33"/>
  <c r="A3439" i="33"/>
  <c r="W3438" i="33"/>
  <c r="U3438" i="33"/>
  <c r="T3438" i="33"/>
  <c r="B3438" i="33"/>
  <c r="A3438" i="33"/>
  <c r="W3437" i="33"/>
  <c r="U3437" i="33"/>
  <c r="T3437" i="33"/>
  <c r="B3437" i="33"/>
  <c r="A3437" i="33"/>
  <c r="W3436" i="33"/>
  <c r="U3436" i="33"/>
  <c r="T3436" i="33"/>
  <c r="B3436" i="33"/>
  <c r="A3436" i="33"/>
  <c r="W3435" i="33"/>
  <c r="U3435" i="33"/>
  <c r="T3435" i="33"/>
  <c r="Y3435" i="33" s="1"/>
  <c r="B3435" i="33"/>
  <c r="A3435" i="33"/>
  <c r="W3434" i="33"/>
  <c r="U3434" i="33"/>
  <c r="T3434" i="33"/>
  <c r="Y3434" i="33" s="1"/>
  <c r="B3434" i="33"/>
  <c r="A3434" i="33"/>
  <c r="W3433" i="33"/>
  <c r="U3433" i="33"/>
  <c r="T3433" i="33"/>
  <c r="B3433" i="33"/>
  <c r="A3433" i="33"/>
  <c r="W3432" i="33"/>
  <c r="U3432" i="33"/>
  <c r="T3432" i="33"/>
  <c r="B3432" i="33"/>
  <c r="A3432" i="33"/>
  <c r="W3431" i="33"/>
  <c r="U3431" i="33"/>
  <c r="T3431" i="33"/>
  <c r="Y3431" i="33" s="1"/>
  <c r="B3431" i="33"/>
  <c r="A3431" i="33"/>
  <c r="W3430" i="33"/>
  <c r="U3430" i="33"/>
  <c r="T3430" i="33"/>
  <c r="B3430" i="33"/>
  <c r="A3430" i="33"/>
  <c r="W3429" i="33"/>
  <c r="U3429" i="33"/>
  <c r="T3429" i="33"/>
  <c r="B3429" i="33"/>
  <c r="A3429" i="33"/>
  <c r="W3428" i="33"/>
  <c r="U3428" i="33"/>
  <c r="T3428" i="33"/>
  <c r="B3428" i="33"/>
  <c r="A3428" i="33"/>
  <c r="W3427" i="33"/>
  <c r="U3427" i="33"/>
  <c r="T3427" i="33"/>
  <c r="Y3427" i="33" s="1"/>
  <c r="B3427" i="33"/>
  <c r="A3427" i="33"/>
  <c r="W3426" i="33"/>
  <c r="U3426" i="33"/>
  <c r="T3426" i="33"/>
  <c r="B3426" i="33"/>
  <c r="A3426" i="33"/>
  <c r="W3425" i="33"/>
  <c r="U3425" i="33"/>
  <c r="T3425" i="33"/>
  <c r="B3425" i="33"/>
  <c r="A3425" i="33"/>
  <c r="W3424" i="33"/>
  <c r="U3424" i="33"/>
  <c r="T3424" i="33"/>
  <c r="B3424" i="33"/>
  <c r="A3424" i="33"/>
  <c r="W3423" i="33"/>
  <c r="U3423" i="33"/>
  <c r="T3423" i="33"/>
  <c r="Y3423" i="33" s="1"/>
  <c r="B3423" i="33"/>
  <c r="A3423" i="33"/>
  <c r="W3422" i="33"/>
  <c r="U3422" i="33"/>
  <c r="T3422" i="33"/>
  <c r="B3422" i="33"/>
  <c r="A3422" i="33"/>
  <c r="W3421" i="33"/>
  <c r="U3421" i="33"/>
  <c r="T3421" i="33"/>
  <c r="B3421" i="33"/>
  <c r="A3421" i="33"/>
  <c r="W3420" i="33"/>
  <c r="U3420" i="33"/>
  <c r="T3420" i="33"/>
  <c r="B3420" i="33"/>
  <c r="A3420" i="33"/>
  <c r="W3419" i="33"/>
  <c r="U3419" i="33"/>
  <c r="T3419" i="33"/>
  <c r="Y3419" i="33" s="1"/>
  <c r="B3419" i="33"/>
  <c r="A3419" i="33"/>
  <c r="W3418" i="33"/>
  <c r="U3418" i="33"/>
  <c r="T3418" i="33"/>
  <c r="Y3418" i="33" s="1"/>
  <c r="B3418" i="33"/>
  <c r="A3418" i="33"/>
  <c r="W3417" i="33"/>
  <c r="U3417" i="33"/>
  <c r="T3417" i="33"/>
  <c r="B3417" i="33"/>
  <c r="A3417" i="33"/>
  <c r="W3416" i="33"/>
  <c r="U3416" i="33"/>
  <c r="T3416" i="33"/>
  <c r="B3416" i="33"/>
  <c r="A3416" i="33"/>
  <c r="W3415" i="33"/>
  <c r="U3415" i="33"/>
  <c r="T3415" i="33"/>
  <c r="Y3415" i="33" s="1"/>
  <c r="B3415" i="33"/>
  <c r="A3415" i="33"/>
  <c r="W3414" i="33"/>
  <c r="U3414" i="33"/>
  <c r="T3414" i="33"/>
  <c r="B3414" i="33"/>
  <c r="A3414" i="33"/>
  <c r="W3413" i="33"/>
  <c r="U3413" i="33"/>
  <c r="T3413" i="33"/>
  <c r="B3413" i="33"/>
  <c r="A3413" i="33"/>
  <c r="W3412" i="33"/>
  <c r="U3412" i="33"/>
  <c r="T3412" i="33"/>
  <c r="B3412" i="33"/>
  <c r="A3412" i="33"/>
  <c r="W3411" i="33"/>
  <c r="U3411" i="33"/>
  <c r="T3411" i="33"/>
  <c r="Y3411" i="33" s="1"/>
  <c r="B3411" i="33"/>
  <c r="A3411" i="33"/>
  <c r="W3410" i="33"/>
  <c r="U3410" i="33"/>
  <c r="T3410" i="33"/>
  <c r="B3410" i="33"/>
  <c r="A3410" i="33"/>
  <c r="W3409" i="33"/>
  <c r="U3409" i="33"/>
  <c r="T3409" i="33"/>
  <c r="B3409" i="33"/>
  <c r="A3409" i="33"/>
  <c r="W3408" i="33"/>
  <c r="U3408" i="33"/>
  <c r="T3408" i="33"/>
  <c r="B3408" i="33"/>
  <c r="A3408" i="33"/>
  <c r="W3407" i="33"/>
  <c r="U3407" i="33"/>
  <c r="T3407" i="33"/>
  <c r="Y3407" i="33" s="1"/>
  <c r="B3407" i="33"/>
  <c r="A3407" i="33"/>
  <c r="W3406" i="33"/>
  <c r="U3406" i="33"/>
  <c r="T3406" i="33"/>
  <c r="B3406" i="33"/>
  <c r="A3406" i="33"/>
  <c r="W3405" i="33"/>
  <c r="U3405" i="33"/>
  <c r="T3405" i="33"/>
  <c r="B3405" i="33"/>
  <c r="A3405" i="33"/>
  <c r="W3404" i="33"/>
  <c r="U3404" i="33"/>
  <c r="T3404" i="33"/>
  <c r="B3404" i="33"/>
  <c r="A3404" i="33"/>
  <c r="W3403" i="33"/>
  <c r="U3403" i="33"/>
  <c r="T3403" i="33"/>
  <c r="Y3403" i="33" s="1"/>
  <c r="B3403" i="33"/>
  <c r="A3403" i="33"/>
  <c r="W3402" i="33"/>
  <c r="U3402" i="33"/>
  <c r="T3402" i="33"/>
  <c r="Y3402" i="33" s="1"/>
  <c r="B3402" i="33"/>
  <c r="A3402" i="33"/>
  <c r="W3401" i="33"/>
  <c r="U3401" i="33"/>
  <c r="T3401" i="33"/>
  <c r="B3401" i="33"/>
  <c r="A3401" i="33"/>
  <c r="W3400" i="33"/>
  <c r="U3400" i="33"/>
  <c r="T3400" i="33"/>
  <c r="B3400" i="33"/>
  <c r="A3400" i="33"/>
  <c r="W3399" i="33"/>
  <c r="U3399" i="33"/>
  <c r="T3399" i="33"/>
  <c r="Y3399" i="33" s="1"/>
  <c r="B3399" i="33"/>
  <c r="A3399" i="33"/>
  <c r="W3398" i="33"/>
  <c r="U3398" i="33"/>
  <c r="T3398" i="33"/>
  <c r="B3398" i="33"/>
  <c r="A3398" i="33"/>
  <c r="W3397" i="33"/>
  <c r="U3397" i="33"/>
  <c r="T3397" i="33"/>
  <c r="B3397" i="33"/>
  <c r="A3397" i="33"/>
  <c r="W3396" i="33"/>
  <c r="U3396" i="33"/>
  <c r="T3396" i="33"/>
  <c r="B3396" i="33"/>
  <c r="A3396" i="33"/>
  <c r="W3395" i="33"/>
  <c r="U3395" i="33"/>
  <c r="T3395" i="33"/>
  <c r="Y3395" i="33" s="1"/>
  <c r="B3395" i="33"/>
  <c r="A3395" i="33"/>
  <c r="W3394" i="33"/>
  <c r="U3394" i="33"/>
  <c r="T3394" i="33"/>
  <c r="B3394" i="33"/>
  <c r="A3394" i="33"/>
  <c r="W3393" i="33"/>
  <c r="U3393" i="33"/>
  <c r="T3393" i="33"/>
  <c r="B3393" i="33"/>
  <c r="A3393" i="33"/>
  <c r="W3392" i="33"/>
  <c r="U3392" i="33"/>
  <c r="T3392" i="33"/>
  <c r="B3392" i="33"/>
  <c r="A3392" i="33"/>
  <c r="W3391" i="33"/>
  <c r="U3391" i="33"/>
  <c r="T3391" i="33"/>
  <c r="Y3391" i="33" s="1"/>
  <c r="B3391" i="33"/>
  <c r="A3391" i="33"/>
  <c r="W3390" i="33"/>
  <c r="U3390" i="33"/>
  <c r="T3390" i="33"/>
  <c r="B3390" i="33"/>
  <c r="A3390" i="33"/>
  <c r="W3389" i="33"/>
  <c r="U3389" i="33"/>
  <c r="T3389" i="33"/>
  <c r="B3389" i="33"/>
  <c r="A3389" i="33"/>
  <c r="W3388" i="33"/>
  <c r="U3388" i="33"/>
  <c r="T3388" i="33"/>
  <c r="B3388" i="33"/>
  <c r="A3388" i="33"/>
  <c r="W3387" i="33"/>
  <c r="U3387" i="33"/>
  <c r="T3387" i="33"/>
  <c r="Y3387" i="33" s="1"/>
  <c r="B3387" i="33"/>
  <c r="A3387" i="33"/>
  <c r="W3386" i="33"/>
  <c r="U3386" i="33"/>
  <c r="T3386" i="33"/>
  <c r="Y3386" i="33" s="1"/>
  <c r="B3386" i="33"/>
  <c r="A3386" i="33"/>
  <c r="W3385" i="33"/>
  <c r="U3385" i="33"/>
  <c r="T3385" i="33"/>
  <c r="B3385" i="33"/>
  <c r="A3385" i="33"/>
  <c r="W3384" i="33"/>
  <c r="U3384" i="33"/>
  <c r="T3384" i="33"/>
  <c r="B3384" i="33"/>
  <c r="A3384" i="33"/>
  <c r="W3383" i="33"/>
  <c r="U3383" i="33"/>
  <c r="T3383" i="33"/>
  <c r="Y3383" i="33" s="1"/>
  <c r="B3383" i="33"/>
  <c r="A3383" i="33"/>
  <c r="X3382" i="33"/>
  <c r="W3382" i="33"/>
  <c r="U3382" i="33"/>
  <c r="T3382" i="33"/>
  <c r="B3382" i="33"/>
  <c r="A3382" i="33"/>
  <c r="W3381" i="33"/>
  <c r="U3381" i="33"/>
  <c r="T3381" i="33"/>
  <c r="B3381" i="33"/>
  <c r="A3381" i="33"/>
  <c r="W3380" i="33"/>
  <c r="U3380" i="33"/>
  <c r="T3380" i="33"/>
  <c r="Y3380" i="33" s="1"/>
  <c r="B3380" i="33"/>
  <c r="A3380" i="33"/>
  <c r="W3379" i="33"/>
  <c r="U3379" i="33"/>
  <c r="T3379" i="33"/>
  <c r="B3379" i="33"/>
  <c r="A3379" i="33"/>
  <c r="W3378" i="33"/>
  <c r="U3378" i="33"/>
  <c r="T3378" i="33"/>
  <c r="B3378" i="33"/>
  <c r="A3378" i="33"/>
  <c r="W3377" i="33"/>
  <c r="U3377" i="33"/>
  <c r="T3377" i="33"/>
  <c r="B3377" i="33"/>
  <c r="A3377" i="33"/>
  <c r="W3376" i="33"/>
  <c r="U3376" i="33"/>
  <c r="T3376" i="33"/>
  <c r="B3376" i="33"/>
  <c r="A3376" i="33"/>
  <c r="W3375" i="33"/>
  <c r="U3375" i="33"/>
  <c r="T3375" i="33"/>
  <c r="Y3375" i="33" s="1"/>
  <c r="B3375" i="33"/>
  <c r="A3375" i="33"/>
  <c r="W3374" i="33"/>
  <c r="U3374" i="33"/>
  <c r="T3374" i="33"/>
  <c r="B3374" i="33"/>
  <c r="A3374" i="33"/>
  <c r="W3373" i="33"/>
  <c r="U3373" i="33"/>
  <c r="T3373" i="33"/>
  <c r="B3373" i="33"/>
  <c r="A3373" i="33"/>
  <c r="W3372" i="33"/>
  <c r="U3372" i="33"/>
  <c r="T3372" i="33"/>
  <c r="B3372" i="33"/>
  <c r="A3372" i="33"/>
  <c r="W3371" i="33"/>
  <c r="U3371" i="33"/>
  <c r="T3371" i="33"/>
  <c r="B3371" i="33"/>
  <c r="A3371" i="33"/>
  <c r="W3370" i="33"/>
  <c r="U3370" i="33"/>
  <c r="T3370" i="33"/>
  <c r="B3370" i="33"/>
  <c r="A3370" i="33"/>
  <c r="W3369" i="33"/>
  <c r="U3369" i="33"/>
  <c r="T3369" i="33"/>
  <c r="B3369" i="33"/>
  <c r="A3369" i="33"/>
  <c r="W3368" i="33"/>
  <c r="U3368" i="33"/>
  <c r="T3368" i="33"/>
  <c r="B3368" i="33"/>
  <c r="A3368" i="33"/>
  <c r="W3367" i="33"/>
  <c r="U3367" i="33"/>
  <c r="T3367" i="33"/>
  <c r="Y3367" i="33" s="1"/>
  <c r="B3367" i="33"/>
  <c r="A3367" i="33"/>
  <c r="W3366" i="33"/>
  <c r="U3366" i="33"/>
  <c r="T3366" i="33"/>
  <c r="B3366" i="33"/>
  <c r="A3366" i="33"/>
  <c r="W3365" i="33"/>
  <c r="U3365" i="33"/>
  <c r="T3365" i="33"/>
  <c r="Y3365" i="33" s="1"/>
  <c r="B3365" i="33"/>
  <c r="A3365" i="33"/>
  <c r="W3364" i="33"/>
  <c r="U3364" i="33"/>
  <c r="T3364" i="33"/>
  <c r="Y3364" i="33" s="1"/>
  <c r="B3364" i="33"/>
  <c r="A3364" i="33"/>
  <c r="W3363" i="33"/>
  <c r="U3363" i="33"/>
  <c r="T3363" i="33"/>
  <c r="B3363" i="33"/>
  <c r="A3363" i="33"/>
  <c r="W3362" i="33"/>
  <c r="U3362" i="33"/>
  <c r="T3362" i="33"/>
  <c r="B3362" i="33"/>
  <c r="A3362" i="33"/>
  <c r="W3361" i="33"/>
  <c r="U3361" i="33"/>
  <c r="T3361" i="33"/>
  <c r="B3361" i="33"/>
  <c r="A3361" i="33"/>
  <c r="W3360" i="33"/>
  <c r="U3360" i="33"/>
  <c r="T3360" i="33"/>
  <c r="B3360" i="33"/>
  <c r="A3360" i="33"/>
  <c r="W3359" i="33"/>
  <c r="U3359" i="33"/>
  <c r="T3359" i="33"/>
  <c r="Y3359" i="33" s="1"/>
  <c r="B3359" i="33"/>
  <c r="A3359" i="33"/>
  <c r="W3358" i="33"/>
  <c r="U3358" i="33"/>
  <c r="T3358" i="33"/>
  <c r="B3358" i="33"/>
  <c r="A3358" i="33"/>
  <c r="W3357" i="33"/>
  <c r="U3357" i="33"/>
  <c r="T3357" i="33"/>
  <c r="Y3357" i="33" s="1"/>
  <c r="B3357" i="33"/>
  <c r="A3357" i="33"/>
  <c r="W3356" i="33"/>
  <c r="U3356" i="33"/>
  <c r="T3356" i="33"/>
  <c r="B3356" i="33"/>
  <c r="A3356" i="33"/>
  <c r="W3355" i="33"/>
  <c r="U3355" i="33"/>
  <c r="T3355" i="33"/>
  <c r="B3355" i="33"/>
  <c r="A3355" i="33"/>
  <c r="W3354" i="33"/>
  <c r="U3354" i="33"/>
  <c r="T3354" i="33"/>
  <c r="B3354" i="33"/>
  <c r="A3354" i="33"/>
  <c r="W3353" i="33"/>
  <c r="U3353" i="33"/>
  <c r="T3353" i="33"/>
  <c r="B3353" i="33"/>
  <c r="A3353" i="33"/>
  <c r="W3352" i="33"/>
  <c r="U3352" i="33"/>
  <c r="T3352" i="33"/>
  <c r="B3352" i="33"/>
  <c r="A3352" i="33"/>
  <c r="W3351" i="33"/>
  <c r="U3351" i="33"/>
  <c r="T3351" i="33"/>
  <c r="Y3351" i="33" s="1"/>
  <c r="B3351" i="33"/>
  <c r="A3351" i="33"/>
  <c r="W3350" i="33"/>
  <c r="U3350" i="33"/>
  <c r="T3350" i="33"/>
  <c r="B3350" i="33"/>
  <c r="A3350" i="33"/>
  <c r="W3349" i="33"/>
  <c r="U3349" i="33"/>
  <c r="T3349" i="33"/>
  <c r="Y3349" i="33" s="1"/>
  <c r="B3349" i="33"/>
  <c r="A3349" i="33"/>
  <c r="W3348" i="33"/>
  <c r="U3348" i="33"/>
  <c r="T3348" i="33"/>
  <c r="Y3348" i="33" s="1"/>
  <c r="B3348" i="33"/>
  <c r="A3348" i="33"/>
  <c r="W3347" i="33"/>
  <c r="U3347" i="33"/>
  <c r="T3347" i="33"/>
  <c r="B3347" i="33"/>
  <c r="A3347" i="33"/>
  <c r="W3346" i="33"/>
  <c r="U3346" i="33"/>
  <c r="T3346" i="33"/>
  <c r="B3346" i="33"/>
  <c r="A3346" i="33"/>
  <c r="W3345" i="33"/>
  <c r="U3345" i="33"/>
  <c r="T3345" i="33"/>
  <c r="B3345" i="33"/>
  <c r="A3345" i="33"/>
  <c r="W3344" i="33"/>
  <c r="U3344" i="33"/>
  <c r="T3344" i="33"/>
  <c r="B3344" i="33"/>
  <c r="A3344" i="33"/>
  <c r="W3343" i="33"/>
  <c r="U3343" i="33"/>
  <c r="T3343" i="33"/>
  <c r="Y3343" i="33" s="1"/>
  <c r="B3343" i="33"/>
  <c r="A3343" i="33"/>
  <c r="W3342" i="33"/>
  <c r="U3342" i="33"/>
  <c r="T3342" i="33"/>
  <c r="B3342" i="33"/>
  <c r="A3342" i="33"/>
  <c r="W3341" i="33"/>
  <c r="U3341" i="33"/>
  <c r="T3341" i="33"/>
  <c r="Y3341" i="33" s="1"/>
  <c r="B3341" i="33"/>
  <c r="A3341" i="33"/>
  <c r="W3340" i="33"/>
  <c r="U3340" i="33"/>
  <c r="T3340" i="33"/>
  <c r="Y3340" i="33" s="1"/>
  <c r="B3340" i="33"/>
  <c r="A3340" i="33"/>
  <c r="W3339" i="33"/>
  <c r="U3339" i="33"/>
  <c r="T3339" i="33"/>
  <c r="B3339" i="33"/>
  <c r="A3339" i="33"/>
  <c r="W3338" i="33"/>
  <c r="U3338" i="33"/>
  <c r="T3338" i="33"/>
  <c r="B3338" i="33"/>
  <c r="A3338" i="33"/>
  <c r="W3337" i="33"/>
  <c r="U3337" i="33"/>
  <c r="T3337" i="33"/>
  <c r="B3337" i="33"/>
  <c r="A3337" i="33"/>
  <c r="X3336" i="33"/>
  <c r="W3336" i="33"/>
  <c r="U3336" i="33"/>
  <c r="T3336" i="33"/>
  <c r="B3336" i="33"/>
  <c r="A3336" i="33"/>
  <c r="W3335" i="33"/>
  <c r="U3335" i="33"/>
  <c r="T3335" i="33"/>
  <c r="B3335" i="33"/>
  <c r="A3335" i="33"/>
  <c r="W3334" i="33"/>
  <c r="U3334" i="33"/>
  <c r="T3334" i="33"/>
  <c r="B3334" i="33"/>
  <c r="A3334" i="33"/>
  <c r="W3333" i="33"/>
  <c r="U3333" i="33"/>
  <c r="T3333" i="33"/>
  <c r="B3333" i="33"/>
  <c r="A3333" i="33"/>
  <c r="W3332" i="33"/>
  <c r="U3332" i="33"/>
  <c r="T3332" i="33"/>
  <c r="Y3332" i="33" s="1"/>
  <c r="B3332" i="33"/>
  <c r="A3332" i="33"/>
  <c r="W3331" i="33"/>
  <c r="U3331" i="33"/>
  <c r="T3331" i="33"/>
  <c r="B3331" i="33"/>
  <c r="A3331" i="33"/>
  <c r="W3330" i="33"/>
  <c r="U3330" i="33"/>
  <c r="T3330" i="33"/>
  <c r="Y3330" i="33" s="1"/>
  <c r="B3330" i="33"/>
  <c r="A3330" i="33"/>
  <c r="W3329" i="33"/>
  <c r="U3329" i="33"/>
  <c r="T3329" i="33"/>
  <c r="Y3329" i="33" s="1"/>
  <c r="B3329" i="33"/>
  <c r="A3329" i="33"/>
  <c r="W3328" i="33"/>
  <c r="U3328" i="33"/>
  <c r="T3328" i="33"/>
  <c r="B3328" i="33"/>
  <c r="A3328" i="33"/>
  <c r="W3327" i="33"/>
  <c r="U3327" i="33"/>
  <c r="T3327" i="33"/>
  <c r="B3327" i="33"/>
  <c r="A3327" i="33"/>
  <c r="W3326" i="33"/>
  <c r="U3326" i="33"/>
  <c r="T3326" i="33"/>
  <c r="B3326" i="33"/>
  <c r="A3326" i="33"/>
  <c r="W3325" i="33"/>
  <c r="U3325" i="33"/>
  <c r="T3325" i="33"/>
  <c r="B3325" i="33"/>
  <c r="A3325" i="33"/>
  <c r="W3324" i="33"/>
  <c r="U3324" i="33"/>
  <c r="T3324" i="33"/>
  <c r="B3324" i="33"/>
  <c r="A3324" i="33"/>
  <c r="W3323" i="33"/>
  <c r="U3323" i="33"/>
  <c r="T3323" i="33"/>
  <c r="B3323" i="33"/>
  <c r="A3323" i="33"/>
  <c r="W3322" i="33"/>
  <c r="U3322" i="33"/>
  <c r="T3322" i="33"/>
  <c r="Y3322" i="33" s="1"/>
  <c r="B3322" i="33"/>
  <c r="A3322" i="33"/>
  <c r="W3321" i="33"/>
  <c r="U3321" i="33"/>
  <c r="T3321" i="33"/>
  <c r="Y3321" i="33" s="1"/>
  <c r="B3321" i="33"/>
  <c r="A3321" i="33"/>
  <c r="W3320" i="33"/>
  <c r="U3320" i="33"/>
  <c r="T3320" i="33"/>
  <c r="B3320" i="33"/>
  <c r="A3320" i="33"/>
  <c r="W3319" i="33"/>
  <c r="U3319" i="33"/>
  <c r="T3319" i="33"/>
  <c r="B3319" i="33"/>
  <c r="A3319" i="33"/>
  <c r="W3318" i="33"/>
  <c r="U3318" i="33"/>
  <c r="T3318" i="33"/>
  <c r="B3318" i="33"/>
  <c r="A3318" i="33"/>
  <c r="W3317" i="33"/>
  <c r="U3317" i="33"/>
  <c r="T3317" i="33"/>
  <c r="B3317" i="33"/>
  <c r="A3317" i="33"/>
  <c r="W3316" i="33"/>
  <c r="U3316" i="33"/>
  <c r="T3316" i="33"/>
  <c r="Y3316" i="33" s="1"/>
  <c r="B3316" i="33"/>
  <c r="A3316" i="33"/>
  <c r="W3315" i="33"/>
  <c r="U3315" i="33"/>
  <c r="T3315" i="33"/>
  <c r="B3315" i="33"/>
  <c r="A3315" i="33"/>
  <c r="W3314" i="33"/>
  <c r="U3314" i="33"/>
  <c r="T3314" i="33"/>
  <c r="B3314" i="33"/>
  <c r="A3314" i="33"/>
  <c r="W3313" i="33"/>
  <c r="U3313" i="33"/>
  <c r="T3313" i="33"/>
  <c r="Y3313" i="33" s="1"/>
  <c r="B3313" i="33"/>
  <c r="A3313" i="33"/>
  <c r="W3312" i="33"/>
  <c r="U3312" i="33"/>
  <c r="T3312" i="33"/>
  <c r="B3312" i="33"/>
  <c r="A3312" i="33"/>
  <c r="W3311" i="33"/>
  <c r="U3311" i="33"/>
  <c r="T3311" i="33"/>
  <c r="B3311" i="33"/>
  <c r="A3311" i="33"/>
  <c r="W3310" i="33"/>
  <c r="U3310" i="33"/>
  <c r="T3310" i="33"/>
  <c r="B3310" i="33"/>
  <c r="A3310" i="33"/>
  <c r="W3309" i="33"/>
  <c r="U3309" i="33"/>
  <c r="T3309" i="33"/>
  <c r="B3309" i="33"/>
  <c r="A3309" i="33"/>
  <c r="W3308" i="33"/>
  <c r="U3308" i="33"/>
  <c r="T3308" i="33"/>
  <c r="Y3308" i="33" s="1"/>
  <c r="B3308" i="33"/>
  <c r="A3308" i="33"/>
  <c r="W3307" i="33"/>
  <c r="U3307" i="33"/>
  <c r="T3307" i="33"/>
  <c r="B3307" i="33"/>
  <c r="A3307" i="33"/>
  <c r="W3306" i="33"/>
  <c r="U3306" i="33"/>
  <c r="T3306" i="33"/>
  <c r="Y3306" i="33" s="1"/>
  <c r="B3306" i="33"/>
  <c r="A3306" i="33"/>
  <c r="W3305" i="33"/>
  <c r="U3305" i="33"/>
  <c r="T3305" i="33"/>
  <c r="Y3305" i="33" s="1"/>
  <c r="B3305" i="33"/>
  <c r="A3305" i="33"/>
  <c r="W3304" i="33"/>
  <c r="U3304" i="33"/>
  <c r="T3304" i="33"/>
  <c r="B3304" i="33"/>
  <c r="A3304" i="33"/>
  <c r="W3303" i="33"/>
  <c r="U3303" i="33"/>
  <c r="T3303" i="33"/>
  <c r="B3303" i="33"/>
  <c r="A3303" i="33"/>
  <c r="W3302" i="33"/>
  <c r="U3302" i="33"/>
  <c r="T3302" i="33"/>
  <c r="B3302" i="33"/>
  <c r="A3302" i="33"/>
  <c r="W3301" i="33"/>
  <c r="U3301" i="33"/>
  <c r="T3301" i="33"/>
  <c r="B3301" i="33"/>
  <c r="A3301" i="33"/>
  <c r="W3300" i="33"/>
  <c r="U3300" i="33"/>
  <c r="T3300" i="33"/>
  <c r="B3300" i="33"/>
  <c r="A3300" i="33"/>
  <c r="W3299" i="33"/>
  <c r="U3299" i="33"/>
  <c r="T3299" i="33"/>
  <c r="B3299" i="33"/>
  <c r="A3299" i="33"/>
  <c r="W3298" i="33"/>
  <c r="U3298" i="33"/>
  <c r="T3298" i="33"/>
  <c r="Y3298" i="33" s="1"/>
  <c r="B3298" i="33"/>
  <c r="A3298" i="33"/>
  <c r="W3297" i="33"/>
  <c r="U3297" i="33"/>
  <c r="T3297" i="33"/>
  <c r="Y3297" i="33" s="1"/>
  <c r="B3297" i="33"/>
  <c r="A3297" i="33"/>
  <c r="W3296" i="33"/>
  <c r="U3296" i="33"/>
  <c r="T3296" i="33"/>
  <c r="B3296" i="33"/>
  <c r="A3296" i="33"/>
  <c r="W3295" i="33"/>
  <c r="U3295" i="33"/>
  <c r="T3295" i="33"/>
  <c r="B3295" i="33"/>
  <c r="A3295" i="33"/>
  <c r="W3294" i="33"/>
  <c r="U3294" i="33"/>
  <c r="T3294" i="33"/>
  <c r="B3294" i="33"/>
  <c r="A3294" i="33"/>
  <c r="W3293" i="33"/>
  <c r="U3293" i="33"/>
  <c r="T3293" i="33"/>
  <c r="B3293" i="33"/>
  <c r="A3293" i="33"/>
  <c r="W3292" i="33"/>
  <c r="U3292" i="33"/>
  <c r="T3292" i="33"/>
  <c r="Y3292" i="33" s="1"/>
  <c r="B3292" i="33"/>
  <c r="A3292" i="33"/>
  <c r="W3291" i="33"/>
  <c r="U3291" i="33"/>
  <c r="T3291" i="33"/>
  <c r="B3291" i="33"/>
  <c r="A3291" i="33"/>
  <c r="W3290" i="33"/>
  <c r="U3290" i="33"/>
  <c r="T3290" i="33"/>
  <c r="B3290" i="33"/>
  <c r="A3290" i="33"/>
  <c r="W3289" i="33"/>
  <c r="U3289" i="33"/>
  <c r="T3289" i="33"/>
  <c r="Y3289" i="33" s="1"/>
  <c r="B3289" i="33"/>
  <c r="A3289" i="33"/>
  <c r="W3288" i="33"/>
  <c r="U3288" i="33"/>
  <c r="T3288" i="33"/>
  <c r="B3288" i="33"/>
  <c r="A3288" i="33"/>
  <c r="W3287" i="33"/>
  <c r="U3287" i="33"/>
  <c r="T3287" i="33"/>
  <c r="B3287" i="33"/>
  <c r="A3287" i="33"/>
  <c r="W3286" i="33"/>
  <c r="U3286" i="33"/>
  <c r="T3286" i="33"/>
  <c r="Y3286" i="33" s="1"/>
  <c r="B3286" i="33"/>
  <c r="A3286" i="33"/>
  <c r="W3285" i="33"/>
  <c r="U3285" i="33"/>
  <c r="T3285" i="33"/>
  <c r="B3285" i="33"/>
  <c r="A3285" i="33"/>
  <c r="W3284" i="33"/>
  <c r="U3284" i="33"/>
  <c r="T3284" i="33"/>
  <c r="B3284" i="33"/>
  <c r="A3284" i="33"/>
  <c r="W3283" i="33"/>
  <c r="U3283" i="33"/>
  <c r="T3283" i="33"/>
  <c r="Y3283" i="33" s="1"/>
  <c r="B3283" i="33"/>
  <c r="A3283" i="33"/>
  <c r="W3282" i="33"/>
  <c r="U3282" i="33"/>
  <c r="T3282" i="33"/>
  <c r="B3282" i="33"/>
  <c r="A3282" i="33"/>
  <c r="W3281" i="33"/>
  <c r="U3281" i="33"/>
  <c r="T3281" i="33"/>
  <c r="B3281" i="33"/>
  <c r="A3281" i="33"/>
  <c r="W3280" i="33"/>
  <c r="U3280" i="33"/>
  <c r="T3280" i="33"/>
  <c r="B3280" i="33"/>
  <c r="A3280" i="33"/>
  <c r="W3279" i="33"/>
  <c r="U3279" i="33"/>
  <c r="T3279" i="33"/>
  <c r="B3279" i="33"/>
  <c r="A3279" i="33"/>
  <c r="W3278" i="33"/>
  <c r="U3278" i="33"/>
  <c r="T3278" i="33"/>
  <c r="Y3278" i="33" s="1"/>
  <c r="B3278" i="33"/>
  <c r="A3278" i="33"/>
  <c r="W3277" i="33"/>
  <c r="U3277" i="33"/>
  <c r="T3277" i="33"/>
  <c r="B3277" i="33"/>
  <c r="A3277" i="33"/>
  <c r="W3276" i="33"/>
  <c r="U3276" i="33"/>
  <c r="T3276" i="33"/>
  <c r="Y3276" i="33" s="1"/>
  <c r="B3276" i="33"/>
  <c r="A3276" i="33"/>
  <c r="W3275" i="33"/>
  <c r="U3275" i="33"/>
  <c r="T3275" i="33"/>
  <c r="B3275" i="33"/>
  <c r="A3275" i="33"/>
  <c r="W3274" i="33"/>
  <c r="U3274" i="33"/>
  <c r="T3274" i="33"/>
  <c r="B3274" i="33"/>
  <c r="A3274" i="33"/>
  <c r="W3273" i="33"/>
  <c r="U3273" i="33"/>
  <c r="T3273" i="33"/>
  <c r="B3273" i="33"/>
  <c r="A3273" i="33"/>
  <c r="W3272" i="33"/>
  <c r="U3272" i="33"/>
  <c r="T3272" i="33"/>
  <c r="B3272" i="33"/>
  <c r="A3272" i="33"/>
  <c r="W3271" i="33"/>
  <c r="U3271" i="33"/>
  <c r="T3271" i="33"/>
  <c r="B3271" i="33"/>
  <c r="A3271" i="33"/>
  <c r="W3270" i="33"/>
  <c r="U3270" i="33"/>
  <c r="T3270" i="33"/>
  <c r="Y3270" i="33" s="1"/>
  <c r="B3270" i="33"/>
  <c r="A3270" i="33"/>
  <c r="W3269" i="33"/>
  <c r="U3269" i="33"/>
  <c r="T3269" i="33"/>
  <c r="B3269" i="33"/>
  <c r="A3269" i="33"/>
  <c r="X3268" i="33"/>
  <c r="W3268" i="33"/>
  <c r="U3268" i="33"/>
  <c r="T3268" i="33"/>
  <c r="B3268" i="33"/>
  <c r="A3268" i="33"/>
  <c r="W3267" i="33"/>
  <c r="U3267" i="33"/>
  <c r="T3267" i="33"/>
  <c r="Y3267" i="33" s="1"/>
  <c r="B3267" i="33"/>
  <c r="A3267" i="33"/>
  <c r="W3266" i="33"/>
  <c r="U3266" i="33"/>
  <c r="T3266" i="33"/>
  <c r="B3266" i="33"/>
  <c r="A3266" i="33"/>
  <c r="W3265" i="33"/>
  <c r="U3265" i="33"/>
  <c r="T3265" i="33"/>
  <c r="Y3265" i="33" s="1"/>
  <c r="B3265" i="33"/>
  <c r="A3265" i="33"/>
  <c r="W3264" i="33"/>
  <c r="U3264" i="33"/>
  <c r="T3264" i="33"/>
  <c r="Y3264" i="33" s="1"/>
  <c r="B3264" i="33"/>
  <c r="A3264" i="33"/>
  <c r="W3263" i="33"/>
  <c r="U3263" i="33"/>
  <c r="T3263" i="33"/>
  <c r="B3263" i="33"/>
  <c r="A3263" i="33"/>
  <c r="W3262" i="33"/>
  <c r="U3262" i="33"/>
  <c r="T3262" i="33"/>
  <c r="B3262" i="33"/>
  <c r="A3262" i="33"/>
  <c r="W3261" i="33"/>
  <c r="U3261" i="33"/>
  <c r="T3261" i="33"/>
  <c r="B3261" i="33"/>
  <c r="A3261" i="33"/>
  <c r="W3260" i="33"/>
  <c r="U3260" i="33"/>
  <c r="T3260" i="33"/>
  <c r="B3260" i="33"/>
  <c r="A3260" i="33"/>
  <c r="W3259" i="33"/>
  <c r="U3259" i="33"/>
  <c r="T3259" i="33"/>
  <c r="Y3259" i="33" s="1"/>
  <c r="B3259" i="33"/>
  <c r="A3259" i="33"/>
  <c r="W3258" i="33"/>
  <c r="U3258" i="33"/>
  <c r="T3258" i="33"/>
  <c r="B3258" i="33"/>
  <c r="A3258" i="33"/>
  <c r="W3257" i="33"/>
  <c r="U3257" i="33"/>
  <c r="T3257" i="33"/>
  <c r="Y3257" i="33" s="1"/>
  <c r="B3257" i="33"/>
  <c r="A3257" i="33"/>
  <c r="W3256" i="33"/>
  <c r="U3256" i="33"/>
  <c r="T3256" i="33"/>
  <c r="Y3256" i="33" s="1"/>
  <c r="B3256" i="33"/>
  <c r="A3256" i="33"/>
  <c r="W3255" i="33"/>
  <c r="U3255" i="33"/>
  <c r="T3255" i="33"/>
  <c r="B3255" i="33"/>
  <c r="A3255" i="33"/>
  <c r="W3254" i="33"/>
  <c r="U3254" i="33"/>
  <c r="T3254" i="33"/>
  <c r="B3254" i="33"/>
  <c r="A3254" i="33"/>
  <c r="W3253" i="33"/>
  <c r="U3253" i="33"/>
  <c r="T3253" i="33"/>
  <c r="B3253" i="33"/>
  <c r="A3253" i="33"/>
  <c r="W3252" i="33"/>
  <c r="U3252" i="33"/>
  <c r="T3252" i="33"/>
  <c r="B3252" i="33"/>
  <c r="A3252" i="33"/>
  <c r="W3251" i="33"/>
  <c r="U3251" i="33"/>
  <c r="T3251" i="33"/>
  <c r="B3251" i="33"/>
  <c r="A3251" i="33"/>
  <c r="W3250" i="33"/>
  <c r="U3250" i="33"/>
  <c r="T3250" i="33"/>
  <c r="B3250" i="33"/>
  <c r="A3250" i="33"/>
  <c r="W3249" i="33"/>
  <c r="U3249" i="33"/>
  <c r="T3249" i="33"/>
  <c r="Y3249" i="33" s="1"/>
  <c r="B3249" i="33"/>
  <c r="A3249" i="33"/>
  <c r="W3248" i="33"/>
  <c r="U3248" i="33"/>
  <c r="T3248" i="33"/>
  <c r="Y3248" i="33" s="1"/>
  <c r="B3248" i="33"/>
  <c r="A3248" i="33"/>
  <c r="W3247" i="33"/>
  <c r="U3247" i="33"/>
  <c r="T3247" i="33"/>
  <c r="B3247" i="33"/>
  <c r="A3247" i="33"/>
  <c r="W3246" i="33"/>
  <c r="U3246" i="33"/>
  <c r="T3246" i="33"/>
  <c r="B3246" i="33"/>
  <c r="A3246" i="33"/>
  <c r="W3245" i="33"/>
  <c r="U3245" i="33"/>
  <c r="T3245" i="33"/>
  <c r="B3245" i="33"/>
  <c r="A3245" i="33"/>
  <c r="W3244" i="33"/>
  <c r="U3244" i="33"/>
  <c r="T3244" i="33"/>
  <c r="B3244" i="33"/>
  <c r="A3244" i="33"/>
  <c r="W3243" i="33"/>
  <c r="U3243" i="33"/>
  <c r="T3243" i="33"/>
  <c r="B3243" i="33"/>
  <c r="A3243" i="33"/>
  <c r="W3242" i="33"/>
  <c r="U3242" i="33"/>
  <c r="T3242" i="33"/>
  <c r="B3242" i="33"/>
  <c r="A3242" i="33"/>
  <c r="W3241" i="33"/>
  <c r="U3241" i="33"/>
  <c r="T3241" i="33"/>
  <c r="Y3241" i="33" s="1"/>
  <c r="B3241" i="33"/>
  <c r="A3241" i="33"/>
  <c r="W3240" i="33"/>
  <c r="U3240" i="33"/>
  <c r="T3240" i="33"/>
  <c r="B3240" i="33"/>
  <c r="A3240" i="33"/>
  <c r="W3239" i="33"/>
  <c r="U3239" i="33"/>
  <c r="T3239" i="33"/>
  <c r="B3239" i="33"/>
  <c r="A3239" i="33"/>
  <c r="W3238" i="33"/>
  <c r="U3238" i="33"/>
  <c r="T3238" i="33"/>
  <c r="B3238" i="33"/>
  <c r="A3238" i="33"/>
  <c r="W3237" i="33"/>
  <c r="U3237" i="33"/>
  <c r="T3237" i="33"/>
  <c r="B3237" i="33"/>
  <c r="A3237" i="33"/>
  <c r="W3236" i="33"/>
  <c r="U3236" i="33"/>
  <c r="T3236" i="33"/>
  <c r="B3236" i="33"/>
  <c r="A3236" i="33"/>
  <c r="W3235" i="33"/>
  <c r="U3235" i="33"/>
  <c r="T3235" i="33"/>
  <c r="Y3235" i="33" s="1"/>
  <c r="B3235" i="33"/>
  <c r="A3235" i="33"/>
  <c r="W3234" i="33"/>
  <c r="U3234" i="33"/>
  <c r="T3234" i="33"/>
  <c r="B3234" i="33"/>
  <c r="A3234" i="33"/>
  <c r="W3233" i="33"/>
  <c r="U3233" i="33"/>
  <c r="T3233" i="33"/>
  <c r="Y3233" i="33" s="1"/>
  <c r="B3233" i="33"/>
  <c r="A3233" i="33"/>
  <c r="W3232" i="33"/>
  <c r="U3232" i="33"/>
  <c r="T3232" i="33"/>
  <c r="Y3232" i="33" s="1"/>
  <c r="B3232" i="33"/>
  <c r="A3232" i="33"/>
  <c r="W3231" i="33"/>
  <c r="U3231" i="33"/>
  <c r="T3231" i="33"/>
  <c r="B3231" i="33"/>
  <c r="A3231" i="33"/>
  <c r="W3230" i="33"/>
  <c r="U3230" i="33"/>
  <c r="T3230" i="33"/>
  <c r="B3230" i="33"/>
  <c r="A3230" i="33"/>
  <c r="W3229" i="33"/>
  <c r="U3229" i="33"/>
  <c r="T3229" i="33"/>
  <c r="B3229" i="33"/>
  <c r="A3229" i="33"/>
  <c r="W3228" i="33"/>
  <c r="U3228" i="33"/>
  <c r="T3228" i="33"/>
  <c r="B3228" i="33"/>
  <c r="A3228" i="33"/>
  <c r="W3227" i="33"/>
  <c r="U3227" i="33"/>
  <c r="T3227" i="33"/>
  <c r="Y3227" i="33" s="1"/>
  <c r="B3227" i="33"/>
  <c r="A3227" i="33"/>
  <c r="W3226" i="33"/>
  <c r="U3226" i="33"/>
  <c r="T3226" i="33"/>
  <c r="B3226" i="33"/>
  <c r="A3226" i="33"/>
  <c r="W3225" i="33"/>
  <c r="U3225" i="33"/>
  <c r="T3225" i="33"/>
  <c r="Y3225" i="33" s="1"/>
  <c r="B3225" i="33"/>
  <c r="A3225" i="33"/>
  <c r="W3224" i="33"/>
  <c r="U3224" i="33"/>
  <c r="T3224" i="33"/>
  <c r="Y3224" i="33" s="1"/>
  <c r="B3224" i="33"/>
  <c r="A3224" i="33"/>
  <c r="W3223" i="33"/>
  <c r="U3223" i="33"/>
  <c r="T3223" i="33"/>
  <c r="B3223" i="33"/>
  <c r="A3223" i="33"/>
  <c r="W3222" i="33"/>
  <c r="U3222" i="33"/>
  <c r="T3222" i="33"/>
  <c r="B3222" i="33"/>
  <c r="A3222" i="33"/>
  <c r="W3221" i="33"/>
  <c r="U3221" i="33"/>
  <c r="T3221" i="33"/>
  <c r="B3221" i="33"/>
  <c r="A3221" i="33"/>
  <c r="W3220" i="33"/>
  <c r="U3220" i="33"/>
  <c r="T3220" i="33"/>
  <c r="B3220" i="33"/>
  <c r="A3220" i="33"/>
  <c r="W3219" i="33"/>
  <c r="U3219" i="33"/>
  <c r="T3219" i="33"/>
  <c r="Y3219" i="33" s="1"/>
  <c r="B3219" i="33"/>
  <c r="A3219" i="33"/>
  <c r="W3218" i="33"/>
  <c r="U3218" i="33"/>
  <c r="T3218" i="33"/>
  <c r="B3218" i="33"/>
  <c r="A3218" i="33"/>
  <c r="W3217" i="33"/>
  <c r="U3217" i="33"/>
  <c r="T3217" i="33"/>
  <c r="Y3217" i="33" s="1"/>
  <c r="B3217" i="33"/>
  <c r="A3217" i="33"/>
  <c r="W3216" i="33"/>
  <c r="U3216" i="33"/>
  <c r="T3216" i="33"/>
  <c r="Y3216" i="33" s="1"/>
  <c r="B3216" i="33"/>
  <c r="A3216" i="33"/>
  <c r="W3215" i="33"/>
  <c r="U3215" i="33"/>
  <c r="T3215" i="33"/>
  <c r="B3215" i="33"/>
  <c r="A3215" i="33"/>
  <c r="W3214" i="33"/>
  <c r="U3214" i="33"/>
  <c r="T3214" i="33"/>
  <c r="B3214" i="33"/>
  <c r="A3214" i="33"/>
  <c r="W3213" i="33"/>
  <c r="U3213" i="33"/>
  <c r="T3213" i="33"/>
  <c r="B3213" i="33"/>
  <c r="A3213" i="33"/>
  <c r="W3212" i="33"/>
  <c r="U3212" i="33"/>
  <c r="T3212" i="33"/>
  <c r="B3212" i="33"/>
  <c r="A3212" i="33"/>
  <c r="W3211" i="33"/>
  <c r="U3211" i="33"/>
  <c r="T3211" i="33"/>
  <c r="B3211" i="33"/>
  <c r="A3211" i="33"/>
  <c r="W3210" i="33"/>
  <c r="U3210" i="33"/>
  <c r="T3210" i="33"/>
  <c r="B3210" i="33"/>
  <c r="A3210" i="33"/>
  <c r="W3209" i="33"/>
  <c r="U3209" i="33"/>
  <c r="T3209" i="33"/>
  <c r="Y3209" i="33" s="1"/>
  <c r="B3209" i="33"/>
  <c r="A3209" i="33"/>
  <c r="W3208" i="33"/>
  <c r="U3208" i="33"/>
  <c r="T3208" i="33"/>
  <c r="B3208" i="33"/>
  <c r="A3208" i="33"/>
  <c r="W3207" i="33"/>
  <c r="U3207" i="33"/>
  <c r="T3207" i="33"/>
  <c r="B3207" i="33"/>
  <c r="A3207" i="33"/>
  <c r="W3206" i="33"/>
  <c r="U3206" i="33"/>
  <c r="T3206" i="33"/>
  <c r="B3206" i="33"/>
  <c r="A3206" i="33"/>
  <c r="W3205" i="33"/>
  <c r="U3205" i="33"/>
  <c r="T3205" i="33"/>
  <c r="B3205" i="33"/>
  <c r="A3205" i="33"/>
  <c r="W3204" i="33"/>
  <c r="U3204" i="33"/>
  <c r="T3204" i="33"/>
  <c r="B3204" i="33"/>
  <c r="A3204" i="33"/>
  <c r="W3203" i="33"/>
  <c r="U3203" i="33"/>
  <c r="T3203" i="33"/>
  <c r="Y3203" i="33" s="1"/>
  <c r="B3203" i="33"/>
  <c r="A3203" i="33"/>
  <c r="W3202" i="33"/>
  <c r="U3202" i="33"/>
  <c r="T3202" i="33"/>
  <c r="B3202" i="33"/>
  <c r="A3202" i="33"/>
  <c r="W3201" i="33"/>
  <c r="U3201" i="33"/>
  <c r="T3201" i="33"/>
  <c r="Y3201" i="33" s="1"/>
  <c r="B3201" i="33"/>
  <c r="A3201" i="33"/>
  <c r="W3200" i="33"/>
  <c r="U3200" i="33"/>
  <c r="T3200" i="33"/>
  <c r="Y3200" i="33" s="1"/>
  <c r="B3200" i="33"/>
  <c r="A3200" i="33"/>
  <c r="W3199" i="33"/>
  <c r="U3199" i="33"/>
  <c r="T3199" i="33"/>
  <c r="B3199" i="33"/>
  <c r="A3199" i="33"/>
  <c r="W3198" i="33"/>
  <c r="U3198" i="33"/>
  <c r="T3198" i="33"/>
  <c r="B3198" i="33"/>
  <c r="A3198" i="33"/>
  <c r="W3197" i="33"/>
  <c r="U3197" i="33"/>
  <c r="T3197" i="33"/>
  <c r="B3197" i="33"/>
  <c r="A3197" i="33"/>
  <c r="W3196" i="33"/>
  <c r="U3196" i="33"/>
  <c r="T3196" i="33"/>
  <c r="B3196" i="33"/>
  <c r="A3196" i="33"/>
  <c r="W3195" i="33"/>
  <c r="U3195" i="33"/>
  <c r="T3195" i="33"/>
  <c r="Y3195" i="33" s="1"/>
  <c r="B3195" i="33"/>
  <c r="A3195" i="33"/>
  <c r="W3194" i="33"/>
  <c r="U3194" i="33"/>
  <c r="T3194" i="33"/>
  <c r="B3194" i="33"/>
  <c r="A3194" i="33"/>
  <c r="W3193" i="33"/>
  <c r="U3193" i="33"/>
  <c r="T3193" i="33"/>
  <c r="Y3193" i="33" s="1"/>
  <c r="B3193" i="33"/>
  <c r="A3193" i="33"/>
  <c r="W3192" i="33"/>
  <c r="U3192" i="33"/>
  <c r="T3192" i="33"/>
  <c r="Y3192" i="33" s="1"/>
  <c r="B3192" i="33"/>
  <c r="A3192" i="33"/>
  <c r="W3191" i="33"/>
  <c r="U3191" i="33"/>
  <c r="T3191" i="33"/>
  <c r="B3191" i="33"/>
  <c r="A3191" i="33"/>
  <c r="W3190" i="33"/>
  <c r="U3190" i="33"/>
  <c r="T3190" i="33"/>
  <c r="B3190" i="33"/>
  <c r="A3190" i="33"/>
  <c r="W3189" i="33"/>
  <c r="U3189" i="33"/>
  <c r="T3189" i="33"/>
  <c r="B3189" i="33"/>
  <c r="A3189" i="33"/>
  <c r="W3188" i="33"/>
  <c r="U3188" i="33"/>
  <c r="T3188" i="33"/>
  <c r="B3188" i="33"/>
  <c r="A3188" i="33"/>
  <c r="W3187" i="33"/>
  <c r="U3187" i="33"/>
  <c r="T3187" i="33"/>
  <c r="B3187" i="33"/>
  <c r="A3187" i="33"/>
  <c r="W3186" i="33"/>
  <c r="U3186" i="33"/>
  <c r="T3186" i="33"/>
  <c r="B3186" i="33"/>
  <c r="A3186" i="33"/>
  <c r="W3185" i="33"/>
  <c r="U3185" i="33"/>
  <c r="T3185" i="33"/>
  <c r="Y3185" i="33" s="1"/>
  <c r="B3185" i="33"/>
  <c r="A3185" i="33"/>
  <c r="W3184" i="33"/>
  <c r="U3184" i="33"/>
  <c r="T3184" i="33"/>
  <c r="Y3184" i="33" s="1"/>
  <c r="B3184" i="33"/>
  <c r="A3184" i="33"/>
  <c r="W3183" i="33"/>
  <c r="U3183" i="33"/>
  <c r="T3183" i="33"/>
  <c r="B3183" i="33"/>
  <c r="A3183" i="33"/>
  <c r="W3182" i="33"/>
  <c r="U3182" i="33"/>
  <c r="T3182" i="33"/>
  <c r="B3182" i="33"/>
  <c r="A3182" i="33"/>
  <c r="W3181" i="33"/>
  <c r="U3181" i="33"/>
  <c r="T3181" i="33"/>
  <c r="B3181" i="33"/>
  <c r="A3181" i="33"/>
  <c r="W3180" i="33"/>
  <c r="U3180" i="33"/>
  <c r="T3180" i="33"/>
  <c r="B3180" i="33"/>
  <c r="A3180" i="33"/>
  <c r="W3179" i="33"/>
  <c r="U3179" i="33"/>
  <c r="T3179" i="33"/>
  <c r="B3179" i="33"/>
  <c r="A3179" i="33"/>
  <c r="W3178" i="33"/>
  <c r="U3178" i="33"/>
  <c r="T3178" i="33"/>
  <c r="B3178" i="33"/>
  <c r="A3178" i="33"/>
  <c r="W3177" i="33"/>
  <c r="U3177" i="33"/>
  <c r="T3177" i="33"/>
  <c r="Y3177" i="33" s="1"/>
  <c r="B3177" i="33"/>
  <c r="A3177" i="33"/>
  <c r="W3176" i="33"/>
  <c r="U3176" i="33"/>
  <c r="T3176" i="33"/>
  <c r="B3176" i="33"/>
  <c r="A3176" i="33"/>
  <c r="W3175" i="33"/>
  <c r="U3175" i="33"/>
  <c r="T3175" i="33"/>
  <c r="B3175" i="33"/>
  <c r="A3175" i="33"/>
  <c r="W3174" i="33"/>
  <c r="U3174" i="33"/>
  <c r="T3174" i="33"/>
  <c r="B3174" i="33"/>
  <c r="A3174" i="33"/>
  <c r="W3173" i="33"/>
  <c r="U3173" i="33"/>
  <c r="T3173" i="33"/>
  <c r="B3173" i="33"/>
  <c r="A3173" i="33"/>
  <c r="W3172" i="33"/>
  <c r="U3172" i="33"/>
  <c r="T3172" i="33"/>
  <c r="B3172" i="33"/>
  <c r="A3172" i="33"/>
  <c r="W3171" i="33"/>
  <c r="U3171" i="33"/>
  <c r="T3171" i="33"/>
  <c r="Y3171" i="33" s="1"/>
  <c r="B3171" i="33"/>
  <c r="A3171" i="33"/>
  <c r="W3170" i="33"/>
  <c r="U3170" i="33"/>
  <c r="T3170" i="33"/>
  <c r="B3170" i="33"/>
  <c r="A3170" i="33"/>
  <c r="W3169" i="33"/>
  <c r="U3169" i="33"/>
  <c r="T3169" i="33"/>
  <c r="Y3169" i="33" s="1"/>
  <c r="B3169" i="33"/>
  <c r="A3169" i="33"/>
  <c r="W3168" i="33"/>
  <c r="U3168" i="33"/>
  <c r="T3168" i="33"/>
  <c r="Y3168" i="33" s="1"/>
  <c r="B3168" i="33"/>
  <c r="A3168" i="33"/>
  <c r="W3167" i="33"/>
  <c r="U3167" i="33"/>
  <c r="T3167" i="33"/>
  <c r="B3167" i="33"/>
  <c r="A3167" i="33"/>
  <c r="W3166" i="33"/>
  <c r="U3166" i="33"/>
  <c r="T3166" i="33"/>
  <c r="B3166" i="33"/>
  <c r="A3166" i="33"/>
  <c r="W3165" i="33"/>
  <c r="U3165" i="33"/>
  <c r="T3165" i="33"/>
  <c r="B3165" i="33"/>
  <c r="A3165" i="33"/>
  <c r="W3164" i="33"/>
  <c r="U3164" i="33"/>
  <c r="T3164" i="33"/>
  <c r="B3164" i="33"/>
  <c r="A3164" i="33"/>
  <c r="W3163" i="33"/>
  <c r="U3163" i="33"/>
  <c r="T3163" i="33"/>
  <c r="Y3163" i="33" s="1"/>
  <c r="B3163" i="33"/>
  <c r="A3163" i="33"/>
  <c r="W3162" i="33"/>
  <c r="U3162" i="33"/>
  <c r="T3162" i="33"/>
  <c r="B3162" i="33"/>
  <c r="A3162" i="33"/>
  <c r="W3161" i="33"/>
  <c r="U3161" i="33"/>
  <c r="T3161" i="33"/>
  <c r="Y3161" i="33" s="1"/>
  <c r="B3161" i="33"/>
  <c r="A3161" i="33"/>
  <c r="W3160" i="33"/>
  <c r="U3160" i="33"/>
  <c r="T3160" i="33"/>
  <c r="Y3160" i="33" s="1"/>
  <c r="B3160" i="33"/>
  <c r="A3160" i="33"/>
  <c r="W3159" i="33"/>
  <c r="U3159" i="33"/>
  <c r="T3159" i="33"/>
  <c r="B3159" i="33"/>
  <c r="A3159" i="33"/>
  <c r="W3158" i="33"/>
  <c r="U3158" i="33"/>
  <c r="T3158" i="33"/>
  <c r="B3158" i="33"/>
  <c r="A3158" i="33"/>
  <c r="W3157" i="33"/>
  <c r="U3157" i="33"/>
  <c r="T3157" i="33"/>
  <c r="B3157" i="33"/>
  <c r="A3157" i="33"/>
  <c r="W3156" i="33"/>
  <c r="U3156" i="33"/>
  <c r="T3156" i="33"/>
  <c r="B3156" i="33"/>
  <c r="A3156" i="33"/>
  <c r="W3155" i="33"/>
  <c r="U3155" i="33"/>
  <c r="T3155" i="33"/>
  <c r="Y3155" i="33" s="1"/>
  <c r="B3155" i="33"/>
  <c r="A3155" i="33"/>
  <c r="W3154" i="33"/>
  <c r="U3154" i="33"/>
  <c r="T3154" i="33"/>
  <c r="B3154" i="33"/>
  <c r="A3154" i="33"/>
  <c r="W3153" i="33"/>
  <c r="U3153" i="33"/>
  <c r="T3153" i="33"/>
  <c r="Y3153" i="33" s="1"/>
  <c r="B3153" i="33"/>
  <c r="A3153" i="33"/>
  <c r="W3152" i="33"/>
  <c r="U3152" i="33"/>
  <c r="T3152" i="33"/>
  <c r="B3152" i="33"/>
  <c r="A3152" i="33"/>
  <c r="W3151" i="33"/>
  <c r="U3151" i="33"/>
  <c r="T3151" i="33"/>
  <c r="B3151" i="33"/>
  <c r="A3151" i="33"/>
  <c r="W3150" i="33"/>
  <c r="U3150" i="33"/>
  <c r="T3150" i="33"/>
  <c r="B3150" i="33"/>
  <c r="A3150" i="33"/>
  <c r="W3149" i="33"/>
  <c r="U3149" i="33"/>
  <c r="T3149" i="33"/>
  <c r="B3149" i="33"/>
  <c r="A3149" i="33"/>
  <c r="W3148" i="33"/>
  <c r="U3148" i="33"/>
  <c r="T3148" i="33"/>
  <c r="B3148" i="33"/>
  <c r="A3148" i="33"/>
  <c r="W3147" i="33"/>
  <c r="U3147" i="33"/>
  <c r="T3147" i="33"/>
  <c r="Y3147" i="33" s="1"/>
  <c r="B3147" i="33"/>
  <c r="A3147" i="33"/>
  <c r="W3146" i="33"/>
  <c r="U3146" i="33"/>
  <c r="T3146" i="33"/>
  <c r="B3146" i="33"/>
  <c r="A3146" i="33"/>
  <c r="W3145" i="33"/>
  <c r="U3145" i="33"/>
  <c r="T3145" i="33"/>
  <c r="Y3145" i="33" s="1"/>
  <c r="B3145" i="33"/>
  <c r="A3145" i="33"/>
  <c r="W3144" i="33"/>
  <c r="U3144" i="33"/>
  <c r="T3144" i="33"/>
  <c r="Y3144" i="33" s="1"/>
  <c r="B3144" i="33"/>
  <c r="A3144" i="33"/>
  <c r="W3143" i="33"/>
  <c r="U3143" i="33"/>
  <c r="T3143" i="33"/>
  <c r="B3143" i="33"/>
  <c r="A3143" i="33"/>
  <c r="W3142" i="33"/>
  <c r="U3142" i="33"/>
  <c r="T3142" i="33"/>
  <c r="B3142" i="33"/>
  <c r="A3142" i="33"/>
  <c r="W3141" i="33"/>
  <c r="U3141" i="33"/>
  <c r="T3141" i="33"/>
  <c r="Y3141" i="33" s="1"/>
  <c r="B3141" i="33"/>
  <c r="A3141" i="33"/>
  <c r="W3140" i="33"/>
  <c r="U3140" i="33"/>
  <c r="T3140" i="33"/>
  <c r="B3140" i="33"/>
  <c r="A3140" i="33"/>
  <c r="W3139" i="33"/>
  <c r="U3139" i="33"/>
  <c r="T3139" i="33"/>
  <c r="B3139" i="33"/>
  <c r="A3139" i="33"/>
  <c r="W3138" i="33"/>
  <c r="U3138" i="33"/>
  <c r="T3138" i="33"/>
  <c r="B3138" i="33"/>
  <c r="A3138" i="33"/>
  <c r="W3137" i="33"/>
  <c r="U3137" i="33"/>
  <c r="T3137" i="33"/>
  <c r="B3137" i="33"/>
  <c r="A3137" i="33"/>
  <c r="W3136" i="33"/>
  <c r="U3136" i="33"/>
  <c r="T3136" i="33"/>
  <c r="B3136" i="33"/>
  <c r="A3136" i="33"/>
  <c r="W3135" i="33"/>
  <c r="U3135" i="33"/>
  <c r="T3135" i="33"/>
  <c r="B3135" i="33"/>
  <c r="A3135" i="33"/>
  <c r="W3134" i="33"/>
  <c r="U3134" i="33"/>
  <c r="T3134" i="33"/>
  <c r="Y3134" i="33" s="1"/>
  <c r="B3134" i="33"/>
  <c r="A3134" i="33"/>
  <c r="W3133" i="33"/>
  <c r="U3133" i="33"/>
  <c r="T3133" i="33"/>
  <c r="Y3133" i="33" s="1"/>
  <c r="B3133" i="33"/>
  <c r="A3133" i="33"/>
  <c r="W3132" i="33"/>
  <c r="U3132" i="33"/>
  <c r="T3132" i="33"/>
  <c r="B3132" i="33"/>
  <c r="A3132" i="33"/>
  <c r="W3131" i="33"/>
  <c r="U3131" i="33"/>
  <c r="T3131" i="33"/>
  <c r="B3131" i="33"/>
  <c r="A3131" i="33"/>
  <c r="W3130" i="33"/>
  <c r="U3130" i="33"/>
  <c r="T3130" i="33"/>
  <c r="B3130" i="33"/>
  <c r="A3130" i="33"/>
  <c r="W3129" i="33"/>
  <c r="U3129" i="33"/>
  <c r="T3129" i="33"/>
  <c r="B3129" i="33"/>
  <c r="A3129" i="33"/>
  <c r="W3128" i="33"/>
  <c r="U3128" i="33"/>
  <c r="T3128" i="33"/>
  <c r="Y3128" i="33" s="1"/>
  <c r="B3128" i="33"/>
  <c r="A3128" i="33"/>
  <c r="W3127" i="33"/>
  <c r="U3127" i="33"/>
  <c r="T3127" i="33"/>
  <c r="B3127" i="33"/>
  <c r="A3127" i="33"/>
  <c r="W3126" i="33"/>
  <c r="U3126" i="33"/>
  <c r="T3126" i="33"/>
  <c r="B3126" i="33"/>
  <c r="A3126" i="33"/>
  <c r="W3125" i="33"/>
  <c r="U3125" i="33"/>
  <c r="T3125" i="33"/>
  <c r="Y3125" i="33" s="1"/>
  <c r="B3125" i="33"/>
  <c r="A3125" i="33"/>
  <c r="W3124" i="33"/>
  <c r="U3124" i="33"/>
  <c r="T3124" i="33"/>
  <c r="B3124" i="33"/>
  <c r="A3124" i="33"/>
  <c r="W3123" i="33"/>
  <c r="U3123" i="33"/>
  <c r="T3123" i="33"/>
  <c r="B3123" i="33"/>
  <c r="A3123" i="33"/>
  <c r="W3122" i="33"/>
  <c r="U3122" i="33"/>
  <c r="T3122" i="33"/>
  <c r="B3122" i="33"/>
  <c r="A3122" i="33"/>
  <c r="W3121" i="33"/>
  <c r="U3121" i="33"/>
  <c r="T3121" i="33"/>
  <c r="B3121" i="33"/>
  <c r="A3121" i="33"/>
  <c r="W3120" i="33"/>
  <c r="U3120" i="33"/>
  <c r="T3120" i="33"/>
  <c r="X3120" i="33" s="1"/>
  <c r="B3120" i="33"/>
  <c r="A3120" i="33"/>
  <c r="W3119" i="33"/>
  <c r="U3119" i="33"/>
  <c r="T3119" i="33"/>
  <c r="B3119" i="33"/>
  <c r="A3119" i="33"/>
  <c r="W3118" i="33"/>
  <c r="U3118" i="33"/>
  <c r="T3118" i="33"/>
  <c r="B3118" i="33"/>
  <c r="A3118" i="33"/>
  <c r="W3117" i="33"/>
  <c r="U3117" i="33"/>
  <c r="T3117" i="33"/>
  <c r="Y3117" i="33" s="1"/>
  <c r="B3117" i="33"/>
  <c r="A3117" i="33"/>
  <c r="W3116" i="33"/>
  <c r="U3116" i="33"/>
  <c r="T3116" i="33"/>
  <c r="B3116" i="33"/>
  <c r="A3116" i="33"/>
  <c r="W3115" i="33"/>
  <c r="U3115" i="33"/>
  <c r="T3115" i="33"/>
  <c r="Y3115" i="33" s="1"/>
  <c r="B3115" i="33"/>
  <c r="A3115" i="33"/>
  <c r="W3114" i="33"/>
  <c r="U3114" i="33"/>
  <c r="T3114" i="33"/>
  <c r="B3114" i="33"/>
  <c r="A3114" i="33"/>
  <c r="W3113" i="33"/>
  <c r="U3113" i="33"/>
  <c r="T3113" i="33"/>
  <c r="B3113" i="33"/>
  <c r="A3113" i="33"/>
  <c r="W3112" i="33"/>
  <c r="U3112" i="33"/>
  <c r="T3112" i="33"/>
  <c r="B3112" i="33"/>
  <c r="A3112" i="33"/>
  <c r="W3111" i="33"/>
  <c r="U3111" i="33"/>
  <c r="T3111" i="33"/>
  <c r="B3111" i="33"/>
  <c r="A3111" i="33"/>
  <c r="W3110" i="33"/>
  <c r="U3110" i="33"/>
  <c r="T3110" i="33"/>
  <c r="B3110" i="33"/>
  <c r="A3110" i="33"/>
  <c r="W3109" i="33"/>
  <c r="U3109" i="33"/>
  <c r="T3109" i="33"/>
  <c r="Y3109" i="33" s="1"/>
  <c r="B3109" i="33"/>
  <c r="A3109" i="33"/>
  <c r="W3108" i="33"/>
  <c r="U3108" i="33"/>
  <c r="T3108" i="33"/>
  <c r="B3108" i="33"/>
  <c r="A3108" i="33"/>
  <c r="W3107" i="33"/>
  <c r="U3107" i="33"/>
  <c r="T3107" i="33"/>
  <c r="Y3107" i="33" s="1"/>
  <c r="B3107" i="33"/>
  <c r="A3107" i="33"/>
  <c r="W3106" i="33"/>
  <c r="U3106" i="33"/>
  <c r="T3106" i="33"/>
  <c r="Y3106" i="33" s="1"/>
  <c r="B3106" i="33"/>
  <c r="A3106" i="33"/>
  <c r="W3105" i="33"/>
  <c r="U3105" i="33"/>
  <c r="T3105" i="33"/>
  <c r="B3105" i="33"/>
  <c r="A3105" i="33"/>
  <c r="W3104" i="33"/>
  <c r="U3104" i="33"/>
  <c r="T3104" i="33"/>
  <c r="B3104" i="33"/>
  <c r="A3104" i="33"/>
  <c r="W3103" i="33"/>
  <c r="U3103" i="33"/>
  <c r="T3103" i="33"/>
  <c r="B3103" i="33"/>
  <c r="A3103" i="33"/>
  <c r="W3102" i="33"/>
  <c r="U3102" i="33"/>
  <c r="T3102" i="33"/>
  <c r="B3102" i="33"/>
  <c r="A3102" i="33"/>
  <c r="W3101" i="33"/>
  <c r="U3101" i="33"/>
  <c r="T3101" i="33"/>
  <c r="Y3101" i="33" s="1"/>
  <c r="B3101" i="33"/>
  <c r="A3101" i="33"/>
  <c r="W3100" i="33"/>
  <c r="U3100" i="33"/>
  <c r="T3100" i="33"/>
  <c r="B3100" i="33"/>
  <c r="A3100" i="33"/>
  <c r="W3099" i="33"/>
  <c r="U3099" i="33"/>
  <c r="T3099" i="33"/>
  <c r="Y3099" i="33" s="1"/>
  <c r="B3099" i="33"/>
  <c r="A3099" i="33"/>
  <c r="W3098" i="33"/>
  <c r="U3098" i="33"/>
  <c r="T3098" i="33"/>
  <c r="B3098" i="33"/>
  <c r="A3098" i="33"/>
  <c r="W3097" i="33"/>
  <c r="U3097" i="33"/>
  <c r="T3097" i="33"/>
  <c r="B3097" i="33"/>
  <c r="A3097" i="33"/>
  <c r="W3096" i="33"/>
  <c r="U3096" i="33"/>
  <c r="T3096" i="33"/>
  <c r="B3096" i="33"/>
  <c r="A3096" i="33"/>
  <c r="W3095" i="33"/>
  <c r="U3095" i="33"/>
  <c r="T3095" i="33"/>
  <c r="B3095" i="33"/>
  <c r="A3095" i="33"/>
  <c r="W3094" i="33"/>
  <c r="U3094" i="33"/>
  <c r="T3094" i="33"/>
  <c r="B3094" i="33"/>
  <c r="A3094" i="33"/>
  <c r="W3093" i="33"/>
  <c r="U3093" i="33"/>
  <c r="T3093" i="33"/>
  <c r="Y3093" i="33" s="1"/>
  <c r="B3093" i="33"/>
  <c r="A3093" i="33"/>
  <c r="W3092" i="33"/>
  <c r="U3092" i="33"/>
  <c r="T3092" i="33"/>
  <c r="B3092" i="33"/>
  <c r="A3092" i="33"/>
  <c r="W3091" i="33"/>
  <c r="U3091" i="33"/>
  <c r="T3091" i="33"/>
  <c r="Y3091" i="33" s="1"/>
  <c r="B3091" i="33"/>
  <c r="A3091" i="33"/>
  <c r="W3090" i="33"/>
  <c r="U3090" i="33"/>
  <c r="T3090" i="33"/>
  <c r="Y3090" i="33" s="1"/>
  <c r="B3090" i="33"/>
  <c r="A3090" i="33"/>
  <c r="W3089" i="33"/>
  <c r="U3089" i="33"/>
  <c r="T3089" i="33"/>
  <c r="B3089" i="33"/>
  <c r="A3089" i="33"/>
  <c r="W3088" i="33"/>
  <c r="U3088" i="33"/>
  <c r="T3088" i="33"/>
  <c r="B3088" i="33"/>
  <c r="A3088" i="33"/>
  <c r="W3087" i="33"/>
  <c r="U3087" i="33"/>
  <c r="T3087" i="33"/>
  <c r="B3087" i="33"/>
  <c r="A3087" i="33"/>
  <c r="W3086" i="33"/>
  <c r="U3086" i="33"/>
  <c r="T3086" i="33"/>
  <c r="B3086" i="33"/>
  <c r="A3086" i="33"/>
  <c r="W3085" i="33"/>
  <c r="U3085" i="33"/>
  <c r="T3085" i="33"/>
  <c r="Y3085" i="33" s="1"/>
  <c r="B3085" i="33"/>
  <c r="A3085" i="33"/>
  <c r="W3084" i="33"/>
  <c r="U3084" i="33"/>
  <c r="T3084" i="33"/>
  <c r="B3084" i="33"/>
  <c r="A3084" i="33"/>
  <c r="W3083" i="33"/>
  <c r="U3083" i="33"/>
  <c r="T3083" i="33"/>
  <c r="Y3083" i="33" s="1"/>
  <c r="B3083" i="33"/>
  <c r="A3083" i="33"/>
  <c r="W3082" i="33"/>
  <c r="U3082" i="33"/>
  <c r="T3082" i="33"/>
  <c r="Y3082" i="33" s="1"/>
  <c r="B3082" i="33"/>
  <c r="A3082" i="33"/>
  <c r="W3081" i="33"/>
  <c r="U3081" i="33"/>
  <c r="T3081" i="33"/>
  <c r="B3081" i="33"/>
  <c r="A3081" i="33"/>
  <c r="W3080" i="33"/>
  <c r="U3080" i="33"/>
  <c r="T3080" i="33"/>
  <c r="B3080" i="33"/>
  <c r="A3080" i="33"/>
  <c r="W3079" i="33"/>
  <c r="U3079" i="33"/>
  <c r="T3079" i="33"/>
  <c r="B3079" i="33"/>
  <c r="A3079" i="33"/>
  <c r="X3078" i="33"/>
  <c r="W3078" i="33"/>
  <c r="U3078" i="33"/>
  <c r="T3078" i="33"/>
  <c r="B3078" i="33"/>
  <c r="A3078" i="33"/>
  <c r="W3077" i="33"/>
  <c r="U3077" i="33"/>
  <c r="T3077" i="33"/>
  <c r="B3077" i="33"/>
  <c r="A3077" i="33"/>
  <c r="W3076" i="33"/>
  <c r="U3076" i="33"/>
  <c r="T3076" i="33"/>
  <c r="B3076" i="33"/>
  <c r="A3076" i="33"/>
  <c r="W3075" i="33"/>
  <c r="U3075" i="33"/>
  <c r="T3075" i="33"/>
  <c r="B3075" i="33"/>
  <c r="A3075" i="33"/>
  <c r="W3074" i="33"/>
  <c r="U3074" i="33"/>
  <c r="T3074" i="33"/>
  <c r="Y3074" i="33" s="1"/>
  <c r="B3074" i="33"/>
  <c r="A3074" i="33"/>
  <c r="W3073" i="33"/>
  <c r="U3073" i="33"/>
  <c r="T3073" i="33"/>
  <c r="B3073" i="33"/>
  <c r="A3073" i="33"/>
  <c r="W3072" i="33"/>
  <c r="U3072" i="33"/>
  <c r="T3072" i="33"/>
  <c r="B3072" i="33"/>
  <c r="A3072" i="33"/>
  <c r="W3071" i="33"/>
  <c r="U3071" i="33"/>
  <c r="T3071" i="33"/>
  <c r="Y3071" i="33" s="1"/>
  <c r="B3071" i="33"/>
  <c r="A3071" i="33"/>
  <c r="W3070" i="33"/>
  <c r="U3070" i="33"/>
  <c r="T3070" i="33"/>
  <c r="B3070" i="33"/>
  <c r="A3070" i="33"/>
  <c r="W3069" i="33"/>
  <c r="U3069" i="33"/>
  <c r="T3069" i="33"/>
  <c r="B3069" i="33"/>
  <c r="A3069" i="33"/>
  <c r="W3068" i="33"/>
  <c r="U3068" i="33"/>
  <c r="T3068" i="33"/>
  <c r="B3068" i="33"/>
  <c r="A3068" i="33"/>
  <c r="W3067" i="33"/>
  <c r="U3067" i="33"/>
  <c r="T3067" i="33"/>
  <c r="B3067" i="33"/>
  <c r="A3067" i="33"/>
  <c r="W3066" i="33"/>
  <c r="U3066" i="33"/>
  <c r="T3066" i="33"/>
  <c r="Y3066" i="33" s="1"/>
  <c r="B3066" i="33"/>
  <c r="A3066" i="33"/>
  <c r="W3065" i="33"/>
  <c r="U3065" i="33"/>
  <c r="T3065" i="33"/>
  <c r="B3065" i="33"/>
  <c r="A3065" i="33"/>
  <c r="W3064" i="33"/>
  <c r="U3064" i="33"/>
  <c r="T3064" i="33"/>
  <c r="Y3064" i="33" s="1"/>
  <c r="B3064" i="33"/>
  <c r="A3064" i="33"/>
  <c r="W3063" i="33"/>
  <c r="U3063" i="33"/>
  <c r="T3063" i="33"/>
  <c r="Y3063" i="33" s="1"/>
  <c r="B3063" i="33"/>
  <c r="A3063" i="33"/>
  <c r="W3062" i="33"/>
  <c r="U3062" i="33"/>
  <c r="T3062" i="33"/>
  <c r="B3062" i="33"/>
  <c r="A3062" i="33"/>
  <c r="W3061" i="33"/>
  <c r="U3061" i="33"/>
  <c r="T3061" i="33"/>
  <c r="B3061" i="33"/>
  <c r="A3061" i="33"/>
  <c r="W3060" i="33"/>
  <c r="U3060" i="33"/>
  <c r="T3060" i="33"/>
  <c r="B3060" i="33"/>
  <c r="A3060" i="33"/>
  <c r="W3059" i="33"/>
  <c r="U3059" i="33"/>
  <c r="T3059" i="33"/>
  <c r="B3059" i="33"/>
  <c r="A3059" i="33"/>
  <c r="W3058" i="33"/>
  <c r="U3058" i="33"/>
  <c r="T3058" i="33"/>
  <c r="Y3058" i="33" s="1"/>
  <c r="B3058" i="33"/>
  <c r="A3058" i="33"/>
  <c r="W3057" i="33"/>
  <c r="U3057" i="33"/>
  <c r="T3057" i="33"/>
  <c r="B3057" i="33"/>
  <c r="A3057" i="33"/>
  <c r="W3056" i="33"/>
  <c r="U3056" i="33"/>
  <c r="T3056" i="33"/>
  <c r="B3056" i="33"/>
  <c r="A3056" i="33"/>
  <c r="W3055" i="33"/>
  <c r="U3055" i="33"/>
  <c r="T3055" i="33"/>
  <c r="Y3055" i="33" s="1"/>
  <c r="B3055" i="33"/>
  <c r="A3055" i="33"/>
  <c r="W3054" i="33"/>
  <c r="U3054" i="33"/>
  <c r="T3054" i="33"/>
  <c r="B3054" i="33"/>
  <c r="A3054" i="33"/>
  <c r="W3053" i="33"/>
  <c r="U3053" i="33"/>
  <c r="T3053" i="33"/>
  <c r="B3053" i="33"/>
  <c r="A3053" i="33"/>
  <c r="W3052" i="33"/>
  <c r="U3052" i="33"/>
  <c r="T3052" i="33"/>
  <c r="B3052" i="33"/>
  <c r="A3052" i="33"/>
  <c r="W3051" i="33"/>
  <c r="U3051" i="33"/>
  <c r="T3051" i="33"/>
  <c r="B3051" i="33"/>
  <c r="A3051" i="33"/>
  <c r="W3050" i="33"/>
  <c r="U3050" i="33"/>
  <c r="T3050" i="33"/>
  <c r="Y3050" i="33" s="1"/>
  <c r="B3050" i="33"/>
  <c r="A3050" i="33"/>
  <c r="W3049" i="33"/>
  <c r="U3049" i="33"/>
  <c r="T3049" i="33"/>
  <c r="B3049" i="33"/>
  <c r="A3049" i="33"/>
  <c r="W3048" i="33"/>
  <c r="U3048" i="33"/>
  <c r="T3048" i="33"/>
  <c r="Y3048" i="33" s="1"/>
  <c r="B3048" i="33"/>
  <c r="A3048" i="33"/>
  <c r="W3047" i="33"/>
  <c r="U3047" i="33"/>
  <c r="T3047" i="33"/>
  <c r="Y3047" i="33" s="1"/>
  <c r="B3047" i="33"/>
  <c r="A3047" i="33"/>
  <c r="X3046" i="33"/>
  <c r="W3046" i="33"/>
  <c r="U3046" i="33"/>
  <c r="T3046" i="33"/>
  <c r="B3046" i="33"/>
  <c r="A3046" i="33"/>
  <c r="W3045" i="33"/>
  <c r="U3045" i="33"/>
  <c r="T3045" i="33"/>
  <c r="Y3045" i="33" s="1"/>
  <c r="B3045" i="33"/>
  <c r="A3045" i="33"/>
  <c r="W3044" i="33"/>
  <c r="U3044" i="33"/>
  <c r="T3044" i="33"/>
  <c r="Y3044" i="33" s="1"/>
  <c r="B3044" i="33"/>
  <c r="A3044" i="33"/>
  <c r="W3043" i="33"/>
  <c r="U3043" i="33"/>
  <c r="T3043" i="33"/>
  <c r="B3043" i="33"/>
  <c r="A3043" i="33"/>
  <c r="W3042" i="33"/>
  <c r="U3042" i="33"/>
  <c r="T3042" i="33"/>
  <c r="B3042" i="33"/>
  <c r="A3042" i="33"/>
  <c r="W3041" i="33"/>
  <c r="U3041" i="33"/>
  <c r="T3041" i="33"/>
  <c r="B3041" i="33"/>
  <c r="A3041" i="33"/>
  <c r="W3040" i="33"/>
  <c r="U3040" i="33"/>
  <c r="T3040" i="33"/>
  <c r="B3040" i="33"/>
  <c r="A3040" i="33"/>
  <c r="W3039" i="33"/>
  <c r="U3039" i="33"/>
  <c r="T3039" i="33"/>
  <c r="Y3039" i="33" s="1"/>
  <c r="B3039" i="33"/>
  <c r="A3039" i="33"/>
  <c r="W3038" i="33"/>
  <c r="U3038" i="33"/>
  <c r="T3038" i="33"/>
  <c r="B3038" i="33"/>
  <c r="A3038" i="33"/>
  <c r="W3037" i="33"/>
  <c r="U3037" i="33"/>
  <c r="T3037" i="33"/>
  <c r="Y3037" i="33" s="1"/>
  <c r="B3037" i="33"/>
  <c r="A3037" i="33"/>
  <c r="W3036" i="33"/>
  <c r="U3036" i="33"/>
  <c r="T3036" i="33"/>
  <c r="Y3036" i="33" s="1"/>
  <c r="B3036" i="33"/>
  <c r="A3036" i="33"/>
  <c r="W3035" i="33"/>
  <c r="U3035" i="33"/>
  <c r="T3035" i="33"/>
  <c r="B3035" i="33"/>
  <c r="A3035" i="33"/>
  <c r="W3034" i="33"/>
  <c r="U3034" i="33"/>
  <c r="T3034" i="33"/>
  <c r="B3034" i="33"/>
  <c r="A3034" i="33"/>
  <c r="W3033" i="33"/>
  <c r="U3033" i="33"/>
  <c r="T3033" i="33"/>
  <c r="B3033" i="33"/>
  <c r="A3033" i="33"/>
  <c r="W3032" i="33"/>
  <c r="U3032" i="33"/>
  <c r="T3032" i="33"/>
  <c r="B3032" i="33"/>
  <c r="A3032" i="33"/>
  <c r="W3031" i="33"/>
  <c r="U3031" i="33"/>
  <c r="T3031" i="33"/>
  <c r="Y3031" i="33" s="1"/>
  <c r="B3031" i="33"/>
  <c r="A3031" i="33"/>
  <c r="W3030" i="33"/>
  <c r="U3030" i="33"/>
  <c r="T3030" i="33"/>
  <c r="B3030" i="33"/>
  <c r="A3030" i="33"/>
  <c r="W3029" i="33"/>
  <c r="U3029" i="33"/>
  <c r="T3029" i="33"/>
  <c r="Y3029" i="33" s="1"/>
  <c r="B3029" i="33"/>
  <c r="A3029" i="33"/>
  <c r="W3028" i="33"/>
  <c r="U3028" i="33"/>
  <c r="T3028" i="33"/>
  <c r="Y3028" i="33" s="1"/>
  <c r="B3028" i="33"/>
  <c r="A3028" i="33"/>
  <c r="W3027" i="33"/>
  <c r="U3027" i="33"/>
  <c r="T3027" i="33"/>
  <c r="B3027" i="33"/>
  <c r="A3027" i="33"/>
  <c r="W3026" i="33"/>
  <c r="U3026" i="33"/>
  <c r="T3026" i="33"/>
  <c r="B3026" i="33"/>
  <c r="A3026" i="33"/>
  <c r="W3025" i="33"/>
  <c r="U3025" i="33"/>
  <c r="T3025" i="33"/>
  <c r="B3025" i="33"/>
  <c r="A3025" i="33"/>
  <c r="W3024" i="33"/>
  <c r="U3024" i="33"/>
  <c r="T3024" i="33"/>
  <c r="B3024" i="33"/>
  <c r="A3024" i="33"/>
  <c r="W3023" i="33"/>
  <c r="U3023" i="33"/>
  <c r="T3023" i="33"/>
  <c r="Y3023" i="33" s="1"/>
  <c r="B3023" i="33"/>
  <c r="A3023" i="33"/>
  <c r="W3022" i="33"/>
  <c r="U3022" i="33"/>
  <c r="T3022" i="33"/>
  <c r="B3022" i="33"/>
  <c r="A3022" i="33"/>
  <c r="W3021" i="33"/>
  <c r="U3021" i="33"/>
  <c r="T3021" i="33"/>
  <c r="Y3021" i="33" s="1"/>
  <c r="B3021" i="33"/>
  <c r="A3021" i="33"/>
  <c r="W3020" i="33"/>
  <c r="U3020" i="33"/>
  <c r="T3020" i="33"/>
  <c r="Y3020" i="33" s="1"/>
  <c r="B3020" i="33"/>
  <c r="A3020" i="33"/>
  <c r="W3019" i="33"/>
  <c r="U3019" i="33"/>
  <c r="T3019" i="33"/>
  <c r="B3019" i="33"/>
  <c r="A3019" i="33"/>
  <c r="W3018" i="33"/>
  <c r="U3018" i="33"/>
  <c r="T3018" i="33"/>
  <c r="B3018" i="33"/>
  <c r="A3018" i="33"/>
  <c r="W3017" i="33"/>
  <c r="U3017" i="33"/>
  <c r="T3017" i="33"/>
  <c r="B3017" i="33"/>
  <c r="A3017" i="33"/>
  <c r="W3016" i="33"/>
  <c r="U3016" i="33"/>
  <c r="T3016" i="33"/>
  <c r="B3016" i="33"/>
  <c r="A3016" i="33"/>
  <c r="W3015" i="33"/>
  <c r="U3015" i="33"/>
  <c r="T3015" i="33"/>
  <c r="Y3015" i="33" s="1"/>
  <c r="B3015" i="33"/>
  <c r="A3015" i="33"/>
  <c r="W3014" i="33"/>
  <c r="U3014" i="33"/>
  <c r="T3014" i="33"/>
  <c r="B3014" i="33"/>
  <c r="A3014" i="33"/>
  <c r="W3013" i="33"/>
  <c r="U3013" i="33"/>
  <c r="T3013" i="33"/>
  <c r="Y3013" i="33" s="1"/>
  <c r="B3013" i="33"/>
  <c r="A3013" i="33"/>
  <c r="W3012" i="33"/>
  <c r="U3012" i="33"/>
  <c r="T3012" i="33"/>
  <c r="Y3012" i="33" s="1"/>
  <c r="B3012" i="33"/>
  <c r="A3012" i="33"/>
  <c r="W3011" i="33"/>
  <c r="U3011" i="33"/>
  <c r="T3011" i="33"/>
  <c r="B3011" i="33"/>
  <c r="A3011" i="33"/>
  <c r="W3010" i="33"/>
  <c r="U3010" i="33"/>
  <c r="T3010" i="33"/>
  <c r="B3010" i="33"/>
  <c r="A3010" i="33"/>
  <c r="W3009" i="33"/>
  <c r="U3009" i="33"/>
  <c r="T3009" i="33"/>
  <c r="B3009" i="33"/>
  <c r="A3009" i="33"/>
  <c r="W3008" i="33"/>
  <c r="U3008" i="33"/>
  <c r="T3008" i="33"/>
  <c r="B3008" i="33"/>
  <c r="A3008" i="33"/>
  <c r="W3007" i="33"/>
  <c r="U3007" i="33"/>
  <c r="T3007" i="33"/>
  <c r="Y3007" i="33" s="1"/>
  <c r="B3007" i="33"/>
  <c r="A3007" i="33"/>
  <c r="W3006" i="33"/>
  <c r="U3006" i="33"/>
  <c r="T3006" i="33"/>
  <c r="B3006" i="33"/>
  <c r="A3006" i="33"/>
  <c r="W3005" i="33"/>
  <c r="U3005" i="33"/>
  <c r="T3005" i="33"/>
  <c r="Y3005" i="33" s="1"/>
  <c r="B3005" i="33"/>
  <c r="A3005" i="33"/>
  <c r="W3004" i="33"/>
  <c r="U3004" i="33"/>
  <c r="T3004" i="33"/>
  <c r="Y3004" i="33" s="1"/>
  <c r="B3004" i="33"/>
  <c r="A3004" i="33"/>
  <c r="W3003" i="33"/>
  <c r="U3003" i="33"/>
  <c r="T3003" i="33"/>
  <c r="B3003" i="33"/>
  <c r="A3003" i="33"/>
  <c r="W3002" i="33"/>
  <c r="U3002" i="33"/>
  <c r="T3002" i="33"/>
  <c r="B3002" i="33"/>
  <c r="A3002" i="33"/>
  <c r="W3001" i="33"/>
  <c r="U3001" i="33"/>
  <c r="T3001" i="33"/>
  <c r="B3001" i="33"/>
  <c r="A3001" i="33"/>
  <c r="W3000" i="33"/>
  <c r="U3000" i="33"/>
  <c r="T3000" i="33"/>
  <c r="B3000" i="33"/>
  <c r="A3000" i="33"/>
  <c r="W2999" i="33"/>
  <c r="U2999" i="33"/>
  <c r="T2999" i="33"/>
  <c r="Y2999" i="33" s="1"/>
  <c r="B2999" i="33"/>
  <c r="A2999" i="33"/>
  <c r="W2998" i="33"/>
  <c r="U2998" i="33"/>
  <c r="T2998" i="33"/>
  <c r="B2998" i="33"/>
  <c r="A2998" i="33"/>
  <c r="W2997" i="33"/>
  <c r="U2997" i="33"/>
  <c r="T2997" i="33"/>
  <c r="Y2997" i="33" s="1"/>
  <c r="B2997" i="33"/>
  <c r="A2997" i="33"/>
  <c r="W2996" i="33"/>
  <c r="U2996" i="33"/>
  <c r="T2996" i="33"/>
  <c r="Y2996" i="33" s="1"/>
  <c r="B2996" i="33"/>
  <c r="A2996" i="33"/>
  <c r="W2995" i="33"/>
  <c r="U2995" i="33"/>
  <c r="T2995" i="33"/>
  <c r="B2995" i="33"/>
  <c r="A2995" i="33"/>
  <c r="W2994" i="33"/>
  <c r="U2994" i="33"/>
  <c r="T2994" i="33"/>
  <c r="B2994" i="33"/>
  <c r="A2994" i="33"/>
  <c r="W2993" i="33"/>
  <c r="U2993" i="33"/>
  <c r="T2993" i="33"/>
  <c r="B2993" i="33"/>
  <c r="A2993" i="33"/>
  <c r="W2992" i="33"/>
  <c r="U2992" i="33"/>
  <c r="T2992" i="33"/>
  <c r="B2992" i="33"/>
  <c r="A2992" i="33"/>
  <c r="W2991" i="33"/>
  <c r="U2991" i="33"/>
  <c r="T2991" i="33"/>
  <c r="Y2991" i="33" s="1"/>
  <c r="B2991" i="33"/>
  <c r="A2991" i="33"/>
  <c r="W2990" i="33"/>
  <c r="U2990" i="33"/>
  <c r="T2990" i="33"/>
  <c r="B2990" i="33"/>
  <c r="A2990" i="33"/>
  <c r="W2989" i="33"/>
  <c r="U2989" i="33"/>
  <c r="T2989" i="33"/>
  <c r="Y2989" i="33" s="1"/>
  <c r="B2989" i="33"/>
  <c r="A2989" i="33"/>
  <c r="W2988" i="33"/>
  <c r="U2988" i="33"/>
  <c r="T2988" i="33"/>
  <c r="Y2988" i="33" s="1"/>
  <c r="B2988" i="33"/>
  <c r="A2988" i="33"/>
  <c r="W2987" i="33"/>
  <c r="U2987" i="33"/>
  <c r="T2987" i="33"/>
  <c r="B2987" i="33"/>
  <c r="A2987" i="33"/>
  <c r="W2986" i="33"/>
  <c r="U2986" i="33"/>
  <c r="T2986" i="33"/>
  <c r="B2986" i="33"/>
  <c r="A2986" i="33"/>
  <c r="W2985" i="33"/>
  <c r="U2985" i="33"/>
  <c r="T2985" i="33"/>
  <c r="B2985" i="33"/>
  <c r="A2985" i="33"/>
  <c r="W2984" i="33"/>
  <c r="U2984" i="33"/>
  <c r="T2984" i="33"/>
  <c r="B2984" i="33"/>
  <c r="A2984" i="33"/>
  <c r="W2983" i="33"/>
  <c r="U2983" i="33"/>
  <c r="T2983" i="33"/>
  <c r="Y2983" i="33" s="1"/>
  <c r="B2983" i="33"/>
  <c r="A2983" i="33"/>
  <c r="W2982" i="33"/>
  <c r="U2982" i="33"/>
  <c r="T2982" i="33"/>
  <c r="B2982" i="33"/>
  <c r="A2982" i="33"/>
  <c r="W2981" i="33"/>
  <c r="U2981" i="33"/>
  <c r="T2981" i="33"/>
  <c r="Y2981" i="33" s="1"/>
  <c r="B2981" i="33"/>
  <c r="A2981" i="33"/>
  <c r="W2980" i="33"/>
  <c r="U2980" i="33"/>
  <c r="T2980" i="33"/>
  <c r="Y2980" i="33" s="1"/>
  <c r="B2980" i="33"/>
  <c r="A2980" i="33"/>
  <c r="W2979" i="33"/>
  <c r="U2979" i="33"/>
  <c r="T2979" i="33"/>
  <c r="B2979" i="33"/>
  <c r="A2979" i="33"/>
  <c r="W2978" i="33"/>
  <c r="U2978" i="33"/>
  <c r="T2978" i="33"/>
  <c r="B2978" i="33"/>
  <c r="A2978" i="33"/>
  <c r="W2977" i="33"/>
  <c r="U2977" i="33"/>
  <c r="T2977" i="33"/>
  <c r="B2977" i="33"/>
  <c r="A2977" i="33"/>
  <c r="W2976" i="33"/>
  <c r="U2976" i="33"/>
  <c r="T2976" i="33"/>
  <c r="B2976" i="33"/>
  <c r="A2976" i="33"/>
  <c r="W2975" i="33"/>
  <c r="U2975" i="33"/>
  <c r="T2975" i="33"/>
  <c r="Y2975" i="33" s="1"/>
  <c r="B2975" i="33"/>
  <c r="A2975" i="33"/>
  <c r="W2974" i="33"/>
  <c r="U2974" i="33"/>
  <c r="T2974" i="33"/>
  <c r="B2974" i="33"/>
  <c r="A2974" i="33"/>
  <c r="W2973" i="33"/>
  <c r="U2973" i="33"/>
  <c r="T2973" i="33"/>
  <c r="Y2973" i="33" s="1"/>
  <c r="B2973" i="33"/>
  <c r="A2973" i="33"/>
  <c r="W2972" i="33"/>
  <c r="U2972" i="33"/>
  <c r="T2972" i="33"/>
  <c r="Y2972" i="33" s="1"/>
  <c r="B2972" i="33"/>
  <c r="A2972" i="33"/>
  <c r="W2971" i="33"/>
  <c r="U2971" i="33"/>
  <c r="T2971" i="33"/>
  <c r="B2971" i="33"/>
  <c r="A2971" i="33"/>
  <c r="W2970" i="33"/>
  <c r="U2970" i="33"/>
  <c r="T2970" i="33"/>
  <c r="B2970" i="33"/>
  <c r="A2970" i="33"/>
  <c r="W2969" i="33"/>
  <c r="U2969" i="33"/>
  <c r="T2969" i="33"/>
  <c r="B2969" i="33"/>
  <c r="A2969" i="33"/>
  <c r="W2968" i="33"/>
  <c r="U2968" i="33"/>
  <c r="T2968" i="33"/>
  <c r="B2968" i="33"/>
  <c r="A2968" i="33"/>
  <c r="W2967" i="33"/>
  <c r="U2967" i="33"/>
  <c r="T2967" i="33"/>
  <c r="Y2967" i="33" s="1"/>
  <c r="B2967" i="33"/>
  <c r="A2967" i="33"/>
  <c r="W2966" i="33"/>
  <c r="U2966" i="33"/>
  <c r="T2966" i="33"/>
  <c r="B2966" i="33"/>
  <c r="A2966" i="33"/>
  <c r="W2965" i="33"/>
  <c r="U2965" i="33"/>
  <c r="T2965" i="33"/>
  <c r="Y2965" i="33" s="1"/>
  <c r="B2965" i="33"/>
  <c r="A2965" i="33"/>
  <c r="W2964" i="33"/>
  <c r="U2964" i="33"/>
  <c r="T2964" i="33"/>
  <c r="Y2964" i="33" s="1"/>
  <c r="B2964" i="33"/>
  <c r="A2964" i="33"/>
  <c r="W2963" i="33"/>
  <c r="U2963" i="33"/>
  <c r="T2963" i="33"/>
  <c r="B2963" i="33"/>
  <c r="A2963" i="33"/>
  <c r="W2962" i="33"/>
  <c r="U2962" i="33"/>
  <c r="T2962" i="33"/>
  <c r="B2962" i="33"/>
  <c r="A2962" i="33"/>
  <c r="W2961" i="33"/>
  <c r="U2961" i="33"/>
  <c r="T2961" i="33"/>
  <c r="B2961" i="33"/>
  <c r="A2961" i="33"/>
  <c r="W2960" i="33"/>
  <c r="U2960" i="33"/>
  <c r="T2960" i="33"/>
  <c r="B2960" i="33"/>
  <c r="A2960" i="33"/>
  <c r="W2959" i="33"/>
  <c r="U2959" i="33"/>
  <c r="T2959" i="33"/>
  <c r="Y2959" i="33" s="1"/>
  <c r="B2959" i="33"/>
  <c r="A2959" i="33"/>
  <c r="W2958" i="33"/>
  <c r="U2958" i="33"/>
  <c r="T2958" i="33"/>
  <c r="B2958" i="33"/>
  <c r="A2958" i="33"/>
  <c r="W2957" i="33"/>
  <c r="U2957" i="33"/>
  <c r="T2957" i="33"/>
  <c r="Y2957" i="33" s="1"/>
  <c r="B2957" i="33"/>
  <c r="A2957" i="33"/>
  <c r="W2956" i="33"/>
  <c r="U2956" i="33"/>
  <c r="T2956" i="33"/>
  <c r="Y2956" i="33" s="1"/>
  <c r="B2956" i="33"/>
  <c r="A2956" i="33"/>
  <c r="W2955" i="33"/>
  <c r="U2955" i="33"/>
  <c r="T2955" i="33"/>
  <c r="B2955" i="33"/>
  <c r="A2955" i="33"/>
  <c r="W2954" i="33"/>
  <c r="U2954" i="33"/>
  <c r="T2954" i="33"/>
  <c r="B2954" i="33"/>
  <c r="A2954" i="33"/>
  <c r="W2953" i="33"/>
  <c r="U2953" i="33"/>
  <c r="T2953" i="33"/>
  <c r="B2953" i="33"/>
  <c r="A2953" i="33"/>
  <c r="W2952" i="33"/>
  <c r="U2952" i="33"/>
  <c r="T2952" i="33"/>
  <c r="B2952" i="33"/>
  <c r="A2952" i="33"/>
  <c r="W2951" i="33"/>
  <c r="U2951" i="33"/>
  <c r="T2951" i="33"/>
  <c r="Y2951" i="33" s="1"/>
  <c r="B2951" i="33"/>
  <c r="A2951" i="33"/>
  <c r="W2950" i="33"/>
  <c r="U2950" i="33"/>
  <c r="T2950" i="33"/>
  <c r="B2950" i="33"/>
  <c r="A2950" i="33"/>
  <c r="W2949" i="33"/>
  <c r="U2949" i="33"/>
  <c r="T2949" i="33"/>
  <c r="Y2949" i="33" s="1"/>
  <c r="B2949" i="33"/>
  <c r="A2949" i="33"/>
  <c r="W2948" i="33"/>
  <c r="U2948" i="33"/>
  <c r="T2948" i="33"/>
  <c r="Y2948" i="33" s="1"/>
  <c r="B2948" i="33"/>
  <c r="A2948" i="33"/>
  <c r="W2947" i="33"/>
  <c r="U2947" i="33"/>
  <c r="T2947" i="33"/>
  <c r="B2947" i="33"/>
  <c r="A2947" i="33"/>
  <c r="W2946" i="33"/>
  <c r="U2946" i="33"/>
  <c r="T2946" i="33"/>
  <c r="B2946" i="33"/>
  <c r="A2946" i="33"/>
  <c r="W2945" i="33"/>
  <c r="U2945" i="33"/>
  <c r="T2945" i="33"/>
  <c r="B2945" i="33"/>
  <c r="A2945" i="33"/>
  <c r="W2944" i="33"/>
  <c r="U2944" i="33"/>
  <c r="T2944" i="33"/>
  <c r="B2944" i="33"/>
  <c r="A2944" i="33"/>
  <c r="W2943" i="33"/>
  <c r="U2943" i="33"/>
  <c r="T2943" i="33"/>
  <c r="Y2943" i="33" s="1"/>
  <c r="B2943" i="33"/>
  <c r="A2943" i="33"/>
  <c r="W2942" i="33"/>
  <c r="U2942" i="33"/>
  <c r="T2942" i="33"/>
  <c r="B2942" i="33"/>
  <c r="A2942" i="33"/>
  <c r="W2941" i="33"/>
  <c r="U2941" i="33"/>
  <c r="T2941" i="33"/>
  <c r="Y2941" i="33" s="1"/>
  <c r="B2941" i="33"/>
  <c r="A2941" i="33"/>
  <c r="W2940" i="33"/>
  <c r="U2940" i="33"/>
  <c r="T2940" i="33"/>
  <c r="Y2940" i="33" s="1"/>
  <c r="B2940" i="33"/>
  <c r="A2940" i="33"/>
  <c r="W2939" i="33"/>
  <c r="U2939" i="33"/>
  <c r="T2939" i="33"/>
  <c r="B2939" i="33"/>
  <c r="A2939" i="33"/>
  <c r="W2938" i="33"/>
  <c r="U2938" i="33"/>
  <c r="T2938" i="33"/>
  <c r="B2938" i="33"/>
  <c r="A2938" i="33"/>
  <c r="W2937" i="33"/>
  <c r="U2937" i="33"/>
  <c r="T2937" i="33"/>
  <c r="B2937" i="33"/>
  <c r="A2937" i="33"/>
  <c r="W2936" i="33"/>
  <c r="U2936" i="33"/>
  <c r="T2936" i="33"/>
  <c r="B2936" i="33"/>
  <c r="A2936" i="33"/>
  <c r="W2935" i="33"/>
  <c r="U2935" i="33"/>
  <c r="T2935" i="33"/>
  <c r="Y2935" i="33" s="1"/>
  <c r="B2935" i="33"/>
  <c r="A2935" i="33"/>
  <c r="W2934" i="33"/>
  <c r="U2934" i="33"/>
  <c r="T2934" i="33"/>
  <c r="B2934" i="33"/>
  <c r="A2934" i="33"/>
  <c r="W2933" i="33"/>
  <c r="U2933" i="33"/>
  <c r="T2933" i="33"/>
  <c r="Y2933" i="33" s="1"/>
  <c r="B2933" i="33"/>
  <c r="A2933" i="33"/>
  <c r="W2932" i="33"/>
  <c r="U2932" i="33"/>
  <c r="T2932" i="33"/>
  <c r="Y2932" i="33" s="1"/>
  <c r="B2932" i="33"/>
  <c r="A2932" i="33"/>
  <c r="W2931" i="33"/>
  <c r="U2931" i="33"/>
  <c r="T2931" i="33"/>
  <c r="B2931" i="33"/>
  <c r="A2931" i="33"/>
  <c r="W2930" i="33"/>
  <c r="U2930" i="33"/>
  <c r="T2930" i="33"/>
  <c r="B2930" i="33"/>
  <c r="A2930" i="33"/>
  <c r="W2929" i="33"/>
  <c r="U2929" i="33"/>
  <c r="T2929" i="33"/>
  <c r="B2929" i="33"/>
  <c r="A2929" i="33"/>
  <c r="W2928" i="33"/>
  <c r="U2928" i="33"/>
  <c r="T2928" i="33"/>
  <c r="B2928" i="33"/>
  <c r="A2928" i="33"/>
  <c r="W2927" i="33"/>
  <c r="U2927" i="33"/>
  <c r="T2927" i="33"/>
  <c r="Y2927" i="33" s="1"/>
  <c r="B2927" i="33"/>
  <c r="A2927" i="33"/>
  <c r="W2926" i="33"/>
  <c r="U2926" i="33"/>
  <c r="T2926" i="33"/>
  <c r="B2926" i="33"/>
  <c r="A2926" i="33"/>
  <c r="W2925" i="33"/>
  <c r="U2925" i="33"/>
  <c r="T2925" i="33"/>
  <c r="Y2925" i="33" s="1"/>
  <c r="B2925" i="33"/>
  <c r="A2925" i="33"/>
  <c r="W2924" i="33"/>
  <c r="U2924" i="33"/>
  <c r="T2924" i="33"/>
  <c r="Y2924" i="33" s="1"/>
  <c r="B2924" i="33"/>
  <c r="A2924" i="33"/>
  <c r="W2923" i="33"/>
  <c r="U2923" i="33"/>
  <c r="T2923" i="33"/>
  <c r="B2923" i="33"/>
  <c r="A2923" i="33"/>
  <c r="W2922" i="33"/>
  <c r="U2922" i="33"/>
  <c r="T2922" i="33"/>
  <c r="B2922" i="33"/>
  <c r="A2922" i="33"/>
  <c r="W2921" i="33"/>
  <c r="U2921" i="33"/>
  <c r="T2921" i="33"/>
  <c r="B2921" i="33"/>
  <c r="A2921" i="33"/>
  <c r="W2920" i="33"/>
  <c r="U2920" i="33"/>
  <c r="T2920" i="33"/>
  <c r="B2920" i="33"/>
  <c r="A2920" i="33"/>
  <c r="W2919" i="33"/>
  <c r="U2919" i="33"/>
  <c r="T2919" i="33"/>
  <c r="Y2919" i="33" s="1"/>
  <c r="B2919" i="33"/>
  <c r="A2919" i="33"/>
  <c r="W2918" i="33"/>
  <c r="U2918" i="33"/>
  <c r="T2918" i="33"/>
  <c r="B2918" i="33"/>
  <c r="A2918" i="33"/>
  <c r="W2917" i="33"/>
  <c r="U2917" i="33"/>
  <c r="T2917" i="33"/>
  <c r="Y2917" i="33" s="1"/>
  <c r="B2917" i="33"/>
  <c r="A2917" i="33"/>
  <c r="W2916" i="33"/>
  <c r="U2916" i="33"/>
  <c r="T2916" i="33"/>
  <c r="Y2916" i="33" s="1"/>
  <c r="B2916" i="33"/>
  <c r="A2916" i="33"/>
  <c r="W2915" i="33"/>
  <c r="U2915" i="33"/>
  <c r="T2915" i="33"/>
  <c r="B2915" i="33"/>
  <c r="A2915" i="33"/>
  <c r="W2914" i="33"/>
  <c r="U2914" i="33"/>
  <c r="T2914" i="33"/>
  <c r="B2914" i="33"/>
  <c r="A2914" i="33"/>
  <c r="W2913" i="33"/>
  <c r="U2913" i="33"/>
  <c r="T2913" i="33"/>
  <c r="B2913" i="33"/>
  <c r="A2913" i="33"/>
  <c r="W2912" i="33"/>
  <c r="U2912" i="33"/>
  <c r="T2912" i="33"/>
  <c r="B2912" i="33"/>
  <c r="A2912" i="33"/>
  <c r="W2911" i="33"/>
  <c r="U2911" i="33"/>
  <c r="T2911" i="33"/>
  <c r="Y2911" i="33" s="1"/>
  <c r="B2911" i="33"/>
  <c r="A2911" i="33"/>
  <c r="W2910" i="33"/>
  <c r="U2910" i="33"/>
  <c r="T2910" i="33"/>
  <c r="B2910" i="33"/>
  <c r="A2910" i="33"/>
  <c r="W2909" i="33"/>
  <c r="U2909" i="33"/>
  <c r="T2909" i="33"/>
  <c r="Y2909" i="33" s="1"/>
  <c r="B2909" i="33"/>
  <c r="A2909" i="33"/>
  <c r="W2908" i="33"/>
  <c r="U2908" i="33"/>
  <c r="T2908" i="33"/>
  <c r="Y2908" i="33" s="1"/>
  <c r="B2908" i="33"/>
  <c r="A2908" i="33"/>
  <c r="W2907" i="33"/>
  <c r="U2907" i="33"/>
  <c r="T2907" i="33"/>
  <c r="B2907" i="33"/>
  <c r="A2907" i="33"/>
  <c r="W2906" i="33"/>
  <c r="U2906" i="33"/>
  <c r="T2906" i="33"/>
  <c r="B2906" i="33"/>
  <c r="A2906" i="33"/>
  <c r="W2905" i="33"/>
  <c r="U2905" i="33"/>
  <c r="T2905" i="33"/>
  <c r="B2905" i="33"/>
  <c r="A2905" i="33"/>
  <c r="W2904" i="33"/>
  <c r="U2904" i="33"/>
  <c r="T2904" i="33"/>
  <c r="B2904" i="33"/>
  <c r="A2904" i="33"/>
  <c r="W2903" i="33"/>
  <c r="U2903" i="33"/>
  <c r="T2903" i="33"/>
  <c r="Y2903" i="33" s="1"/>
  <c r="B2903" i="33"/>
  <c r="A2903" i="33"/>
  <c r="W2902" i="33"/>
  <c r="U2902" i="33"/>
  <c r="T2902" i="33"/>
  <c r="B2902" i="33"/>
  <c r="A2902" i="33"/>
  <c r="W2901" i="33"/>
  <c r="U2901" i="33"/>
  <c r="T2901" i="33"/>
  <c r="Y2901" i="33" s="1"/>
  <c r="B2901" i="33"/>
  <c r="A2901" i="33"/>
  <c r="W2900" i="33"/>
  <c r="U2900" i="33"/>
  <c r="T2900" i="33"/>
  <c r="B2900" i="33"/>
  <c r="A2900" i="33"/>
  <c r="W2899" i="33"/>
  <c r="U2899" i="33"/>
  <c r="T2899" i="33"/>
  <c r="B2899" i="33"/>
  <c r="A2899" i="33"/>
  <c r="W2898" i="33"/>
  <c r="U2898" i="33"/>
  <c r="T2898" i="33"/>
  <c r="B2898" i="33"/>
  <c r="A2898" i="33"/>
  <c r="W2897" i="33"/>
  <c r="U2897" i="33"/>
  <c r="T2897" i="33"/>
  <c r="B2897" i="33"/>
  <c r="A2897" i="33"/>
  <c r="W2896" i="33"/>
  <c r="U2896" i="33"/>
  <c r="T2896" i="33"/>
  <c r="B2896" i="33"/>
  <c r="A2896" i="33"/>
  <c r="W2895" i="33"/>
  <c r="U2895" i="33"/>
  <c r="T2895" i="33"/>
  <c r="Y2895" i="33" s="1"/>
  <c r="B2895" i="33"/>
  <c r="A2895" i="33"/>
  <c r="W2894" i="33"/>
  <c r="U2894" i="33"/>
  <c r="T2894" i="33"/>
  <c r="B2894" i="33"/>
  <c r="A2894" i="33"/>
  <c r="W2893" i="33"/>
  <c r="U2893" i="33"/>
  <c r="T2893" i="33"/>
  <c r="B2893" i="33"/>
  <c r="A2893" i="33"/>
  <c r="W2892" i="33"/>
  <c r="U2892" i="33"/>
  <c r="T2892" i="33"/>
  <c r="Y2892" i="33" s="1"/>
  <c r="B2892" i="33"/>
  <c r="A2892" i="33"/>
  <c r="W2891" i="33"/>
  <c r="U2891" i="33"/>
  <c r="T2891" i="33"/>
  <c r="B2891" i="33"/>
  <c r="A2891" i="33"/>
  <c r="W2890" i="33"/>
  <c r="U2890" i="33"/>
  <c r="T2890" i="33"/>
  <c r="B2890" i="33"/>
  <c r="A2890" i="33"/>
  <c r="W2889" i="33"/>
  <c r="U2889" i="33"/>
  <c r="T2889" i="33"/>
  <c r="B2889" i="33"/>
  <c r="A2889" i="33"/>
  <c r="W2888" i="33"/>
  <c r="U2888" i="33"/>
  <c r="T2888" i="33"/>
  <c r="B2888" i="33"/>
  <c r="A2888" i="33"/>
  <c r="W2887" i="33"/>
  <c r="U2887" i="33"/>
  <c r="T2887" i="33"/>
  <c r="Y2887" i="33" s="1"/>
  <c r="B2887" i="33"/>
  <c r="A2887" i="33"/>
  <c r="W2886" i="33"/>
  <c r="U2886" i="33"/>
  <c r="T2886" i="33"/>
  <c r="B2886" i="33"/>
  <c r="A2886" i="33"/>
  <c r="W2885" i="33"/>
  <c r="U2885" i="33"/>
  <c r="T2885" i="33"/>
  <c r="Y2885" i="33" s="1"/>
  <c r="B2885" i="33"/>
  <c r="A2885" i="33"/>
  <c r="W2884" i="33"/>
  <c r="U2884" i="33"/>
  <c r="T2884" i="33"/>
  <c r="Y2884" i="33" s="1"/>
  <c r="B2884" i="33"/>
  <c r="A2884" i="33"/>
  <c r="W2883" i="33"/>
  <c r="U2883" i="33"/>
  <c r="T2883" i="33"/>
  <c r="B2883" i="33"/>
  <c r="A2883" i="33"/>
  <c r="W2882" i="33"/>
  <c r="U2882" i="33"/>
  <c r="T2882" i="33"/>
  <c r="B2882" i="33"/>
  <c r="A2882" i="33"/>
  <c r="W2881" i="33"/>
  <c r="U2881" i="33"/>
  <c r="T2881" i="33"/>
  <c r="Y2881" i="33" s="1"/>
  <c r="B2881" i="33"/>
  <c r="A2881" i="33"/>
  <c r="W2880" i="33"/>
  <c r="U2880" i="33"/>
  <c r="T2880" i="33"/>
  <c r="B2880" i="33"/>
  <c r="A2880" i="33"/>
  <c r="W2879" i="33"/>
  <c r="U2879" i="33"/>
  <c r="T2879" i="33"/>
  <c r="B2879" i="33"/>
  <c r="A2879" i="33"/>
  <c r="W2878" i="33"/>
  <c r="U2878" i="33"/>
  <c r="T2878" i="33"/>
  <c r="Y2878" i="33" s="1"/>
  <c r="B2878" i="33"/>
  <c r="A2878" i="33"/>
  <c r="W2877" i="33"/>
  <c r="U2877" i="33"/>
  <c r="T2877" i="33"/>
  <c r="B2877" i="33"/>
  <c r="A2877" i="33"/>
  <c r="W2876" i="33"/>
  <c r="U2876" i="33"/>
  <c r="T2876" i="33"/>
  <c r="Y2876" i="33" s="1"/>
  <c r="B2876" i="33"/>
  <c r="A2876" i="33"/>
  <c r="W2875" i="33"/>
  <c r="U2875" i="33"/>
  <c r="T2875" i="33"/>
  <c r="B2875" i="33"/>
  <c r="A2875" i="33"/>
  <c r="W2874" i="33"/>
  <c r="U2874" i="33"/>
  <c r="T2874" i="33"/>
  <c r="Y2874" i="33" s="1"/>
  <c r="B2874" i="33"/>
  <c r="A2874" i="33"/>
  <c r="W2873" i="33"/>
  <c r="U2873" i="33"/>
  <c r="T2873" i="33"/>
  <c r="Y2873" i="33" s="1"/>
  <c r="B2873" i="33"/>
  <c r="A2873" i="33"/>
  <c r="W2872" i="33"/>
  <c r="U2872" i="33"/>
  <c r="T2872" i="33"/>
  <c r="B2872" i="33"/>
  <c r="A2872" i="33"/>
  <c r="W2871" i="33"/>
  <c r="U2871" i="33"/>
  <c r="T2871" i="33"/>
  <c r="B2871" i="33"/>
  <c r="A2871" i="33"/>
  <c r="W2870" i="33"/>
  <c r="U2870" i="33"/>
  <c r="T2870" i="33"/>
  <c r="Y2870" i="33" s="1"/>
  <c r="B2870" i="33"/>
  <c r="A2870" i="33"/>
  <c r="W2869" i="33"/>
  <c r="U2869" i="33"/>
  <c r="T2869" i="33"/>
  <c r="B2869" i="33"/>
  <c r="A2869" i="33"/>
  <c r="W2868" i="33"/>
  <c r="U2868" i="33"/>
  <c r="T2868" i="33"/>
  <c r="B2868" i="33"/>
  <c r="A2868" i="33"/>
  <c r="W2867" i="33"/>
  <c r="U2867" i="33"/>
  <c r="T2867" i="33"/>
  <c r="B2867" i="33"/>
  <c r="A2867" i="33"/>
  <c r="W2866" i="33"/>
  <c r="U2866" i="33"/>
  <c r="T2866" i="33"/>
  <c r="Y2866" i="33" s="1"/>
  <c r="B2866" i="33"/>
  <c r="A2866" i="33"/>
  <c r="W2865" i="33"/>
  <c r="U2865" i="33"/>
  <c r="T2865" i="33"/>
  <c r="B2865" i="33"/>
  <c r="A2865" i="33"/>
  <c r="W2864" i="33"/>
  <c r="U2864" i="33"/>
  <c r="T2864" i="33"/>
  <c r="B2864" i="33"/>
  <c r="A2864" i="33"/>
  <c r="W2863" i="33"/>
  <c r="U2863" i="33"/>
  <c r="T2863" i="33"/>
  <c r="B2863" i="33"/>
  <c r="A2863" i="33"/>
  <c r="W2862" i="33"/>
  <c r="U2862" i="33"/>
  <c r="T2862" i="33"/>
  <c r="Y2862" i="33" s="1"/>
  <c r="B2862" i="33"/>
  <c r="A2862" i="33"/>
  <c r="W2861" i="33"/>
  <c r="U2861" i="33"/>
  <c r="T2861" i="33"/>
  <c r="B2861" i="33"/>
  <c r="A2861" i="33"/>
  <c r="W2860" i="33"/>
  <c r="U2860" i="33"/>
  <c r="T2860" i="33"/>
  <c r="Y2860" i="33" s="1"/>
  <c r="B2860" i="33"/>
  <c r="A2860" i="33"/>
  <c r="W2859" i="33"/>
  <c r="U2859" i="33"/>
  <c r="T2859" i="33"/>
  <c r="B2859" i="33"/>
  <c r="A2859" i="33"/>
  <c r="W2858" i="33"/>
  <c r="U2858" i="33"/>
  <c r="T2858" i="33"/>
  <c r="Y2858" i="33" s="1"/>
  <c r="B2858" i="33"/>
  <c r="A2858" i="33"/>
  <c r="W2857" i="33"/>
  <c r="U2857" i="33"/>
  <c r="T2857" i="33"/>
  <c r="B2857" i="33"/>
  <c r="A2857" i="33"/>
  <c r="W2856" i="33"/>
  <c r="U2856" i="33"/>
  <c r="T2856" i="33"/>
  <c r="B2856" i="33"/>
  <c r="A2856" i="33"/>
  <c r="W2855" i="33"/>
  <c r="U2855" i="33"/>
  <c r="T2855" i="33"/>
  <c r="B2855" i="33"/>
  <c r="A2855" i="33"/>
  <c r="W2854" i="33"/>
  <c r="U2854" i="33"/>
  <c r="T2854" i="33"/>
  <c r="B2854" i="33"/>
  <c r="A2854" i="33"/>
  <c r="W2853" i="33"/>
  <c r="U2853" i="33"/>
  <c r="T2853" i="33"/>
  <c r="B2853" i="33"/>
  <c r="A2853" i="33"/>
  <c r="W2852" i="33"/>
  <c r="U2852" i="33"/>
  <c r="T2852" i="33"/>
  <c r="Y2852" i="33" s="1"/>
  <c r="B2852" i="33"/>
  <c r="A2852" i="33"/>
  <c r="W2851" i="33"/>
  <c r="U2851" i="33"/>
  <c r="T2851" i="33"/>
  <c r="B2851" i="33"/>
  <c r="A2851" i="33"/>
  <c r="W2850" i="33"/>
  <c r="U2850" i="33"/>
  <c r="T2850" i="33"/>
  <c r="B2850" i="33"/>
  <c r="A2850" i="33"/>
  <c r="W2849" i="33"/>
  <c r="U2849" i="33"/>
  <c r="T2849" i="33"/>
  <c r="Y2849" i="33" s="1"/>
  <c r="B2849" i="33"/>
  <c r="A2849" i="33"/>
  <c r="W2848" i="33"/>
  <c r="U2848" i="33"/>
  <c r="T2848" i="33"/>
  <c r="B2848" i="33"/>
  <c r="A2848" i="33"/>
  <c r="W2847" i="33"/>
  <c r="U2847" i="33"/>
  <c r="T2847" i="33"/>
  <c r="B2847" i="33"/>
  <c r="A2847" i="33"/>
  <c r="W2846" i="33"/>
  <c r="U2846" i="33"/>
  <c r="T2846" i="33"/>
  <c r="Y2846" i="33" s="1"/>
  <c r="B2846" i="33"/>
  <c r="A2846" i="33"/>
  <c r="W2845" i="33"/>
  <c r="U2845" i="33"/>
  <c r="T2845" i="33"/>
  <c r="B2845" i="33"/>
  <c r="A2845" i="33"/>
  <c r="W2844" i="33"/>
  <c r="U2844" i="33"/>
  <c r="T2844" i="33"/>
  <c r="Y2844" i="33" s="1"/>
  <c r="B2844" i="33"/>
  <c r="A2844" i="33"/>
  <c r="W2843" i="33"/>
  <c r="U2843" i="33"/>
  <c r="T2843" i="33"/>
  <c r="B2843" i="33"/>
  <c r="A2843" i="33"/>
  <c r="W2842" i="33"/>
  <c r="U2842" i="33"/>
  <c r="T2842" i="33"/>
  <c r="B2842" i="33"/>
  <c r="A2842" i="33"/>
  <c r="W2841" i="33"/>
  <c r="U2841" i="33"/>
  <c r="T2841" i="33"/>
  <c r="Y2841" i="33" s="1"/>
  <c r="B2841" i="33"/>
  <c r="A2841" i="33"/>
  <c r="W2840" i="33"/>
  <c r="U2840" i="33"/>
  <c r="T2840" i="33"/>
  <c r="B2840" i="33"/>
  <c r="A2840" i="33"/>
  <c r="W2839" i="33"/>
  <c r="U2839" i="33"/>
  <c r="T2839" i="33"/>
  <c r="B2839" i="33"/>
  <c r="A2839" i="33"/>
  <c r="W2838" i="33"/>
  <c r="U2838" i="33"/>
  <c r="T2838" i="33"/>
  <c r="Y2838" i="33" s="1"/>
  <c r="B2838" i="33"/>
  <c r="A2838" i="33"/>
  <c r="W2837" i="33"/>
  <c r="U2837" i="33"/>
  <c r="T2837" i="33"/>
  <c r="B2837" i="33"/>
  <c r="A2837" i="33"/>
  <c r="W2836" i="33"/>
  <c r="U2836" i="33"/>
  <c r="T2836" i="33"/>
  <c r="B2836" i="33"/>
  <c r="A2836" i="33"/>
  <c r="W2835" i="33"/>
  <c r="U2835" i="33"/>
  <c r="T2835" i="33"/>
  <c r="B2835" i="33"/>
  <c r="A2835" i="33"/>
  <c r="W2834" i="33"/>
  <c r="U2834" i="33"/>
  <c r="T2834" i="33"/>
  <c r="Y2834" i="33" s="1"/>
  <c r="B2834" i="33"/>
  <c r="A2834" i="33"/>
  <c r="W2833" i="33"/>
  <c r="U2833" i="33"/>
  <c r="T2833" i="33"/>
  <c r="B2833" i="33"/>
  <c r="A2833" i="33"/>
  <c r="W2832" i="33"/>
  <c r="U2832" i="33"/>
  <c r="T2832" i="33"/>
  <c r="B2832" i="33"/>
  <c r="A2832" i="33"/>
  <c r="W2831" i="33"/>
  <c r="U2831" i="33"/>
  <c r="T2831" i="33"/>
  <c r="B2831" i="33"/>
  <c r="A2831" i="33"/>
  <c r="W2830" i="33"/>
  <c r="U2830" i="33"/>
  <c r="T2830" i="33"/>
  <c r="Y2830" i="33" s="1"/>
  <c r="B2830" i="33"/>
  <c r="A2830" i="33"/>
  <c r="W2829" i="33"/>
  <c r="U2829" i="33"/>
  <c r="T2829" i="33"/>
  <c r="B2829" i="33"/>
  <c r="A2829" i="33"/>
  <c r="W2828" i="33"/>
  <c r="U2828" i="33"/>
  <c r="T2828" i="33"/>
  <c r="Y2828" i="33" s="1"/>
  <c r="B2828" i="33"/>
  <c r="A2828" i="33"/>
  <c r="W2827" i="33"/>
  <c r="U2827" i="33"/>
  <c r="T2827" i="33"/>
  <c r="B2827" i="33"/>
  <c r="A2827" i="33"/>
  <c r="W2826" i="33"/>
  <c r="U2826" i="33"/>
  <c r="T2826" i="33"/>
  <c r="B2826" i="33"/>
  <c r="A2826" i="33"/>
  <c r="W2825" i="33"/>
  <c r="U2825" i="33"/>
  <c r="T2825" i="33"/>
  <c r="B2825" i="33"/>
  <c r="A2825" i="33"/>
  <c r="W2824" i="33"/>
  <c r="U2824" i="33"/>
  <c r="T2824" i="33"/>
  <c r="B2824" i="33"/>
  <c r="A2824" i="33"/>
  <c r="W2823" i="33"/>
  <c r="U2823" i="33"/>
  <c r="T2823" i="33"/>
  <c r="B2823" i="33"/>
  <c r="A2823" i="33"/>
  <c r="W2822" i="33"/>
  <c r="U2822" i="33"/>
  <c r="T2822" i="33"/>
  <c r="B2822" i="33"/>
  <c r="A2822" i="33"/>
  <c r="W2821" i="33"/>
  <c r="U2821" i="33"/>
  <c r="T2821" i="33"/>
  <c r="B2821" i="33"/>
  <c r="A2821" i="33"/>
  <c r="W2820" i="33"/>
  <c r="U2820" i="33"/>
  <c r="T2820" i="33"/>
  <c r="Y2820" i="33" s="1"/>
  <c r="B2820" i="33"/>
  <c r="A2820" i="33"/>
  <c r="W2819" i="33"/>
  <c r="U2819" i="33"/>
  <c r="T2819" i="33"/>
  <c r="B2819" i="33"/>
  <c r="A2819" i="33"/>
  <c r="W2818" i="33"/>
  <c r="U2818" i="33"/>
  <c r="T2818" i="33"/>
  <c r="B2818" i="33"/>
  <c r="A2818" i="33"/>
  <c r="W2817" i="33"/>
  <c r="U2817" i="33"/>
  <c r="T2817" i="33"/>
  <c r="Y2817" i="33" s="1"/>
  <c r="B2817" i="33"/>
  <c r="A2817" i="33"/>
  <c r="W2816" i="33"/>
  <c r="U2816" i="33"/>
  <c r="T2816" i="33"/>
  <c r="B2816" i="33"/>
  <c r="A2816" i="33"/>
  <c r="W2815" i="33"/>
  <c r="U2815" i="33"/>
  <c r="T2815" i="33"/>
  <c r="B2815" i="33"/>
  <c r="A2815" i="33"/>
  <c r="W2814" i="33"/>
  <c r="U2814" i="33"/>
  <c r="T2814" i="33"/>
  <c r="Y2814" i="33" s="1"/>
  <c r="B2814" i="33"/>
  <c r="A2814" i="33"/>
  <c r="W2813" i="33"/>
  <c r="U2813" i="33"/>
  <c r="T2813" i="33"/>
  <c r="B2813" i="33"/>
  <c r="A2813" i="33"/>
  <c r="W2812" i="33"/>
  <c r="U2812" i="33"/>
  <c r="T2812" i="33"/>
  <c r="Y2812" i="33" s="1"/>
  <c r="B2812" i="33"/>
  <c r="A2812" i="33"/>
  <c r="W2811" i="33"/>
  <c r="U2811" i="33"/>
  <c r="T2811" i="33"/>
  <c r="B2811" i="33"/>
  <c r="A2811" i="33"/>
  <c r="W2810" i="33"/>
  <c r="U2810" i="33"/>
  <c r="T2810" i="33"/>
  <c r="B2810" i="33"/>
  <c r="A2810" i="33"/>
  <c r="W2809" i="33"/>
  <c r="U2809" i="33"/>
  <c r="T2809" i="33"/>
  <c r="Y2809" i="33" s="1"/>
  <c r="B2809" i="33"/>
  <c r="A2809" i="33"/>
  <c r="W2808" i="33"/>
  <c r="U2808" i="33"/>
  <c r="T2808" i="33"/>
  <c r="B2808" i="33"/>
  <c r="A2808" i="33"/>
  <c r="W2807" i="33"/>
  <c r="U2807" i="33"/>
  <c r="T2807" i="33"/>
  <c r="B2807" i="33"/>
  <c r="A2807" i="33"/>
  <c r="W2806" i="33"/>
  <c r="U2806" i="33"/>
  <c r="T2806" i="33"/>
  <c r="Y2806" i="33" s="1"/>
  <c r="B2806" i="33"/>
  <c r="A2806" i="33"/>
  <c r="W2805" i="33"/>
  <c r="U2805" i="33"/>
  <c r="T2805" i="33"/>
  <c r="B2805" i="33"/>
  <c r="A2805" i="33"/>
  <c r="W2804" i="33"/>
  <c r="U2804" i="33"/>
  <c r="T2804" i="33"/>
  <c r="B2804" i="33"/>
  <c r="A2804" i="33"/>
  <c r="W2803" i="33"/>
  <c r="U2803" i="33"/>
  <c r="T2803" i="33"/>
  <c r="B2803" i="33"/>
  <c r="A2803" i="33"/>
  <c r="W2802" i="33"/>
  <c r="U2802" i="33"/>
  <c r="T2802" i="33"/>
  <c r="B2802" i="33"/>
  <c r="A2802" i="33"/>
  <c r="W2801" i="33"/>
  <c r="U2801" i="33"/>
  <c r="T2801" i="33"/>
  <c r="B2801" i="33"/>
  <c r="A2801" i="33"/>
  <c r="W2800" i="33"/>
  <c r="U2800" i="33"/>
  <c r="T2800" i="33"/>
  <c r="B2800" i="33"/>
  <c r="A2800" i="33"/>
  <c r="W2799" i="33"/>
  <c r="U2799" i="33"/>
  <c r="T2799" i="33"/>
  <c r="B2799" i="33"/>
  <c r="A2799" i="33"/>
  <c r="W2798" i="33"/>
  <c r="U2798" i="33"/>
  <c r="T2798" i="33"/>
  <c r="Y2798" i="33" s="1"/>
  <c r="B2798" i="33"/>
  <c r="A2798" i="33"/>
  <c r="W2797" i="33"/>
  <c r="U2797" i="33"/>
  <c r="T2797" i="33"/>
  <c r="B2797" i="33"/>
  <c r="A2797" i="33"/>
  <c r="W2796" i="33"/>
  <c r="U2796" i="33"/>
  <c r="T2796" i="33"/>
  <c r="Y2796" i="33" s="1"/>
  <c r="B2796" i="33"/>
  <c r="A2796" i="33"/>
  <c r="W2795" i="33"/>
  <c r="U2795" i="33"/>
  <c r="T2795" i="33"/>
  <c r="B2795" i="33"/>
  <c r="A2795" i="33"/>
  <c r="W2794" i="33"/>
  <c r="U2794" i="33"/>
  <c r="T2794" i="33"/>
  <c r="B2794" i="33"/>
  <c r="A2794" i="33"/>
  <c r="W2793" i="33"/>
  <c r="U2793" i="33"/>
  <c r="T2793" i="33"/>
  <c r="B2793" i="33"/>
  <c r="A2793" i="33"/>
  <c r="W2792" i="33"/>
  <c r="U2792" i="33"/>
  <c r="T2792" i="33"/>
  <c r="B2792" i="33"/>
  <c r="A2792" i="33"/>
  <c r="W2791" i="33"/>
  <c r="U2791" i="33"/>
  <c r="T2791" i="33"/>
  <c r="B2791" i="33"/>
  <c r="A2791" i="33"/>
  <c r="W2790" i="33"/>
  <c r="U2790" i="33"/>
  <c r="T2790" i="33"/>
  <c r="B2790" i="33"/>
  <c r="A2790" i="33"/>
  <c r="W2789" i="33"/>
  <c r="U2789" i="33"/>
  <c r="T2789" i="33"/>
  <c r="B2789" i="33"/>
  <c r="A2789" i="33"/>
  <c r="W2788" i="33"/>
  <c r="U2788" i="33"/>
  <c r="T2788" i="33"/>
  <c r="Y2788" i="33" s="1"/>
  <c r="B2788" i="33"/>
  <c r="A2788" i="33"/>
  <c r="W2787" i="33"/>
  <c r="U2787" i="33"/>
  <c r="T2787" i="33"/>
  <c r="B2787" i="33"/>
  <c r="A2787" i="33"/>
  <c r="X2786" i="33"/>
  <c r="W2786" i="33"/>
  <c r="U2786" i="33"/>
  <c r="T2786" i="33"/>
  <c r="B2786" i="33"/>
  <c r="A2786" i="33"/>
  <c r="W2785" i="33"/>
  <c r="U2785" i="33"/>
  <c r="T2785" i="33"/>
  <c r="Y2785" i="33" s="1"/>
  <c r="B2785" i="33"/>
  <c r="A2785" i="33"/>
  <c r="W2784" i="33"/>
  <c r="U2784" i="33"/>
  <c r="T2784" i="33"/>
  <c r="B2784" i="33"/>
  <c r="A2784" i="33"/>
  <c r="W2783" i="33"/>
  <c r="U2783" i="33"/>
  <c r="T2783" i="33"/>
  <c r="B2783" i="33"/>
  <c r="A2783" i="33"/>
  <c r="W2782" i="33"/>
  <c r="U2782" i="33"/>
  <c r="T2782" i="33"/>
  <c r="Y2782" i="33" s="1"/>
  <c r="B2782" i="33"/>
  <c r="A2782" i="33"/>
  <c r="W2781" i="33"/>
  <c r="U2781" i="33"/>
  <c r="T2781" i="33"/>
  <c r="B2781" i="33"/>
  <c r="A2781" i="33"/>
  <c r="W2780" i="33"/>
  <c r="U2780" i="33"/>
  <c r="T2780" i="33"/>
  <c r="B2780" i="33"/>
  <c r="A2780" i="33"/>
  <c r="W2779" i="33"/>
  <c r="U2779" i="33"/>
  <c r="T2779" i="33"/>
  <c r="Y2779" i="33" s="1"/>
  <c r="B2779" i="33"/>
  <c r="A2779" i="33"/>
  <c r="W2778" i="33"/>
  <c r="U2778" i="33"/>
  <c r="T2778" i="33"/>
  <c r="B2778" i="33"/>
  <c r="A2778" i="33"/>
  <c r="W2777" i="33"/>
  <c r="U2777" i="33"/>
  <c r="T2777" i="33"/>
  <c r="Y2777" i="33" s="1"/>
  <c r="B2777" i="33"/>
  <c r="A2777" i="33"/>
  <c r="W2776" i="33"/>
  <c r="U2776" i="33"/>
  <c r="T2776" i="33"/>
  <c r="B2776" i="33"/>
  <c r="A2776" i="33"/>
  <c r="W2775" i="33"/>
  <c r="U2775" i="33"/>
  <c r="T2775" i="33"/>
  <c r="B2775" i="33"/>
  <c r="A2775" i="33"/>
  <c r="W2774" i="33"/>
  <c r="U2774" i="33"/>
  <c r="T2774" i="33"/>
  <c r="Y2774" i="33" s="1"/>
  <c r="B2774" i="33"/>
  <c r="A2774" i="33"/>
  <c r="W2773" i="33"/>
  <c r="U2773" i="33"/>
  <c r="T2773" i="33"/>
  <c r="B2773" i="33"/>
  <c r="A2773" i="33"/>
  <c r="W2772" i="33"/>
  <c r="U2772" i="33"/>
  <c r="T2772" i="33"/>
  <c r="B2772" i="33"/>
  <c r="A2772" i="33"/>
  <c r="W2771" i="33"/>
  <c r="U2771" i="33"/>
  <c r="T2771" i="33"/>
  <c r="Y2771" i="33" s="1"/>
  <c r="B2771" i="33"/>
  <c r="A2771" i="33"/>
  <c r="W2770" i="33"/>
  <c r="U2770" i="33"/>
  <c r="T2770" i="33"/>
  <c r="B2770" i="33"/>
  <c r="A2770" i="33"/>
  <c r="W2769" i="33"/>
  <c r="U2769" i="33"/>
  <c r="T2769" i="33"/>
  <c r="B2769" i="33"/>
  <c r="A2769" i="33"/>
  <c r="W2768" i="33"/>
  <c r="U2768" i="33"/>
  <c r="T2768" i="33"/>
  <c r="B2768" i="33"/>
  <c r="A2768" i="33"/>
  <c r="W2767" i="33"/>
  <c r="U2767" i="33"/>
  <c r="T2767" i="33"/>
  <c r="B2767" i="33"/>
  <c r="A2767" i="33"/>
  <c r="W2766" i="33"/>
  <c r="U2766" i="33"/>
  <c r="T2766" i="33"/>
  <c r="Y2766" i="33" s="1"/>
  <c r="B2766" i="33"/>
  <c r="A2766" i="33"/>
  <c r="W2765" i="33"/>
  <c r="U2765" i="33"/>
  <c r="T2765" i="33"/>
  <c r="B2765" i="33"/>
  <c r="A2765" i="33"/>
  <c r="W2764" i="33"/>
  <c r="U2764" i="33"/>
  <c r="T2764" i="33"/>
  <c r="B2764" i="33"/>
  <c r="A2764" i="33"/>
  <c r="W2763" i="33"/>
  <c r="U2763" i="33"/>
  <c r="T2763" i="33"/>
  <c r="Y2763" i="33" s="1"/>
  <c r="B2763" i="33"/>
  <c r="A2763" i="33"/>
  <c r="W2762" i="33"/>
  <c r="U2762" i="33"/>
  <c r="T2762" i="33"/>
  <c r="B2762" i="33"/>
  <c r="A2762" i="33"/>
  <c r="W2761" i="33"/>
  <c r="U2761" i="33"/>
  <c r="T2761" i="33"/>
  <c r="B2761" i="33"/>
  <c r="A2761" i="33"/>
  <c r="W2760" i="33"/>
  <c r="U2760" i="33"/>
  <c r="T2760" i="33"/>
  <c r="B2760" i="33"/>
  <c r="A2760" i="33"/>
  <c r="W2759" i="33"/>
  <c r="U2759" i="33"/>
  <c r="T2759" i="33"/>
  <c r="B2759" i="33"/>
  <c r="A2759" i="33"/>
  <c r="W2758" i="33"/>
  <c r="U2758" i="33"/>
  <c r="T2758" i="33"/>
  <c r="B2758" i="33"/>
  <c r="A2758" i="33"/>
  <c r="W2757" i="33"/>
  <c r="U2757" i="33"/>
  <c r="T2757" i="33"/>
  <c r="B2757" i="33"/>
  <c r="A2757" i="33"/>
  <c r="W2756" i="33"/>
  <c r="U2756" i="33"/>
  <c r="T2756" i="33"/>
  <c r="B2756" i="33"/>
  <c r="A2756" i="33"/>
  <c r="W2755" i="33"/>
  <c r="U2755" i="33"/>
  <c r="T2755" i="33"/>
  <c r="Y2755" i="33" s="1"/>
  <c r="B2755" i="33"/>
  <c r="A2755" i="33"/>
  <c r="W2754" i="33"/>
  <c r="U2754" i="33"/>
  <c r="T2754" i="33"/>
  <c r="B2754" i="33"/>
  <c r="A2754" i="33"/>
  <c r="W2753" i="33"/>
  <c r="U2753" i="33"/>
  <c r="T2753" i="33"/>
  <c r="Y2753" i="33" s="1"/>
  <c r="B2753" i="33"/>
  <c r="A2753" i="33"/>
  <c r="W2752" i="33"/>
  <c r="U2752" i="33"/>
  <c r="T2752" i="33"/>
  <c r="B2752" i="33"/>
  <c r="A2752" i="33"/>
  <c r="W2751" i="33"/>
  <c r="U2751" i="33"/>
  <c r="T2751" i="33"/>
  <c r="B2751" i="33"/>
  <c r="A2751" i="33"/>
  <c r="W2750" i="33"/>
  <c r="U2750" i="33"/>
  <c r="T2750" i="33"/>
  <c r="Y2750" i="33" s="1"/>
  <c r="B2750" i="33"/>
  <c r="A2750" i="33"/>
  <c r="W2749" i="33"/>
  <c r="U2749" i="33"/>
  <c r="T2749" i="33"/>
  <c r="B2749" i="33"/>
  <c r="A2749" i="33"/>
  <c r="W2748" i="33"/>
  <c r="U2748" i="33"/>
  <c r="T2748" i="33"/>
  <c r="B2748" i="33"/>
  <c r="A2748" i="33"/>
  <c r="W2747" i="33"/>
  <c r="U2747" i="33"/>
  <c r="T2747" i="33"/>
  <c r="Y2747" i="33" s="1"/>
  <c r="B2747" i="33"/>
  <c r="A2747" i="33"/>
  <c r="W2746" i="33"/>
  <c r="U2746" i="33"/>
  <c r="T2746" i="33"/>
  <c r="B2746" i="33"/>
  <c r="A2746" i="33"/>
  <c r="W2745" i="33"/>
  <c r="U2745" i="33"/>
  <c r="T2745" i="33"/>
  <c r="Y2745" i="33" s="1"/>
  <c r="B2745" i="33"/>
  <c r="A2745" i="33"/>
  <c r="W2744" i="33"/>
  <c r="U2744" i="33"/>
  <c r="T2744" i="33"/>
  <c r="B2744" i="33"/>
  <c r="A2744" i="33"/>
  <c r="W2743" i="33"/>
  <c r="U2743" i="33"/>
  <c r="T2743" i="33"/>
  <c r="B2743" i="33"/>
  <c r="A2743" i="33"/>
  <c r="W2742" i="33"/>
  <c r="U2742" i="33"/>
  <c r="T2742" i="33"/>
  <c r="Y2742" i="33" s="1"/>
  <c r="B2742" i="33"/>
  <c r="A2742" i="33"/>
  <c r="W2741" i="33"/>
  <c r="U2741" i="33"/>
  <c r="T2741" i="33"/>
  <c r="B2741" i="33"/>
  <c r="A2741" i="33"/>
  <c r="W2740" i="33"/>
  <c r="U2740" i="33"/>
  <c r="T2740" i="33"/>
  <c r="B2740" i="33"/>
  <c r="A2740" i="33"/>
  <c r="W2739" i="33"/>
  <c r="U2739" i="33"/>
  <c r="T2739" i="33"/>
  <c r="Y2739" i="33" s="1"/>
  <c r="B2739" i="33"/>
  <c r="A2739" i="33"/>
  <c r="W2738" i="33"/>
  <c r="U2738" i="33"/>
  <c r="T2738" i="33"/>
  <c r="B2738" i="33"/>
  <c r="A2738" i="33"/>
  <c r="W2737" i="33"/>
  <c r="U2737" i="33"/>
  <c r="T2737" i="33"/>
  <c r="Y2737" i="33" s="1"/>
  <c r="B2737" i="33"/>
  <c r="A2737" i="33"/>
  <c r="W2736" i="33"/>
  <c r="U2736" i="33"/>
  <c r="T2736" i="33"/>
  <c r="B2736" i="33"/>
  <c r="A2736" i="33"/>
  <c r="W2735" i="33"/>
  <c r="U2735" i="33"/>
  <c r="T2735" i="33"/>
  <c r="B2735" i="33"/>
  <c r="A2735" i="33"/>
  <c r="W2734" i="33"/>
  <c r="U2734" i="33"/>
  <c r="T2734" i="33"/>
  <c r="Y2734" i="33" s="1"/>
  <c r="B2734" i="33"/>
  <c r="A2734" i="33"/>
  <c r="W2733" i="33"/>
  <c r="U2733" i="33"/>
  <c r="T2733" i="33"/>
  <c r="B2733" i="33"/>
  <c r="A2733" i="33"/>
  <c r="W2732" i="33"/>
  <c r="U2732" i="33"/>
  <c r="T2732" i="33"/>
  <c r="B2732" i="33"/>
  <c r="A2732" i="33"/>
  <c r="W2731" i="33"/>
  <c r="U2731" i="33"/>
  <c r="T2731" i="33"/>
  <c r="Y2731" i="33" s="1"/>
  <c r="B2731" i="33"/>
  <c r="A2731" i="33"/>
  <c r="W2730" i="33"/>
  <c r="U2730" i="33"/>
  <c r="T2730" i="33"/>
  <c r="B2730" i="33"/>
  <c r="A2730" i="33"/>
  <c r="W2729" i="33"/>
  <c r="U2729" i="33"/>
  <c r="T2729" i="33"/>
  <c r="B2729" i="33"/>
  <c r="A2729" i="33"/>
  <c r="W2728" i="33"/>
  <c r="U2728" i="33"/>
  <c r="T2728" i="33"/>
  <c r="B2728" i="33"/>
  <c r="A2728" i="33"/>
  <c r="W2727" i="33"/>
  <c r="U2727" i="33"/>
  <c r="T2727" i="33"/>
  <c r="B2727" i="33"/>
  <c r="A2727" i="33"/>
  <c r="W2726" i="33"/>
  <c r="U2726" i="33"/>
  <c r="T2726" i="33"/>
  <c r="B2726" i="33"/>
  <c r="A2726" i="33"/>
  <c r="W2725" i="33"/>
  <c r="U2725" i="33"/>
  <c r="T2725" i="33"/>
  <c r="B2725" i="33"/>
  <c r="A2725" i="33"/>
  <c r="W2724" i="33"/>
  <c r="U2724" i="33"/>
  <c r="T2724" i="33"/>
  <c r="B2724" i="33"/>
  <c r="A2724" i="33"/>
  <c r="W2723" i="33"/>
  <c r="U2723" i="33"/>
  <c r="T2723" i="33"/>
  <c r="Y2723" i="33" s="1"/>
  <c r="B2723" i="33"/>
  <c r="A2723" i="33"/>
  <c r="W2722" i="33"/>
  <c r="U2722" i="33"/>
  <c r="T2722" i="33"/>
  <c r="B2722" i="33"/>
  <c r="A2722" i="33"/>
  <c r="W2721" i="33"/>
  <c r="U2721" i="33"/>
  <c r="T2721" i="33"/>
  <c r="Y2721" i="33" s="1"/>
  <c r="B2721" i="33"/>
  <c r="A2721" i="33"/>
  <c r="W2720" i="33"/>
  <c r="U2720" i="33"/>
  <c r="T2720" i="33"/>
  <c r="B2720" i="33"/>
  <c r="A2720" i="33"/>
  <c r="W2719" i="33"/>
  <c r="U2719" i="33"/>
  <c r="T2719" i="33"/>
  <c r="B2719" i="33"/>
  <c r="A2719" i="33"/>
  <c r="W2718" i="33"/>
  <c r="U2718" i="33"/>
  <c r="T2718" i="33"/>
  <c r="Y2718" i="33" s="1"/>
  <c r="B2718" i="33"/>
  <c r="A2718" i="33"/>
  <c r="W2717" i="33"/>
  <c r="U2717" i="33"/>
  <c r="T2717" i="33"/>
  <c r="B2717" i="33"/>
  <c r="A2717" i="33"/>
  <c r="W2716" i="33"/>
  <c r="U2716" i="33"/>
  <c r="T2716" i="33"/>
  <c r="B2716" i="33"/>
  <c r="A2716" i="33"/>
  <c r="W2715" i="33"/>
  <c r="U2715" i="33"/>
  <c r="T2715" i="33"/>
  <c r="Y2715" i="33" s="1"/>
  <c r="B2715" i="33"/>
  <c r="A2715" i="33"/>
  <c r="W2714" i="33"/>
  <c r="U2714" i="33"/>
  <c r="T2714" i="33"/>
  <c r="B2714" i="33"/>
  <c r="A2714" i="33"/>
  <c r="W2713" i="33"/>
  <c r="U2713" i="33"/>
  <c r="T2713" i="33"/>
  <c r="Y2713" i="33" s="1"/>
  <c r="B2713" i="33"/>
  <c r="A2713" i="33"/>
  <c r="W2712" i="33"/>
  <c r="U2712" i="33"/>
  <c r="T2712" i="33"/>
  <c r="B2712" i="33"/>
  <c r="A2712" i="33"/>
  <c r="W2711" i="33"/>
  <c r="U2711" i="33"/>
  <c r="T2711" i="33"/>
  <c r="B2711" i="33"/>
  <c r="A2711" i="33"/>
  <c r="W2710" i="33"/>
  <c r="U2710" i="33"/>
  <c r="T2710" i="33"/>
  <c r="Y2710" i="33" s="1"/>
  <c r="B2710" i="33"/>
  <c r="A2710" i="33"/>
  <c r="W2709" i="33"/>
  <c r="U2709" i="33"/>
  <c r="T2709" i="33"/>
  <c r="B2709" i="33"/>
  <c r="A2709" i="33"/>
  <c r="W2708" i="33"/>
  <c r="U2708" i="33"/>
  <c r="T2708" i="33"/>
  <c r="B2708" i="33"/>
  <c r="A2708" i="33"/>
  <c r="W2707" i="33"/>
  <c r="U2707" i="33"/>
  <c r="T2707" i="33"/>
  <c r="Y2707" i="33" s="1"/>
  <c r="B2707" i="33"/>
  <c r="A2707" i="33"/>
  <c r="W2706" i="33"/>
  <c r="U2706" i="33"/>
  <c r="T2706" i="33"/>
  <c r="B2706" i="33"/>
  <c r="A2706" i="33"/>
  <c r="W2705" i="33"/>
  <c r="U2705" i="33"/>
  <c r="T2705" i="33"/>
  <c r="B2705" i="33"/>
  <c r="A2705" i="33"/>
  <c r="W2704" i="33"/>
  <c r="U2704" i="33"/>
  <c r="T2704" i="33"/>
  <c r="B2704" i="33"/>
  <c r="A2704" i="33"/>
  <c r="W2703" i="33"/>
  <c r="U2703" i="33"/>
  <c r="T2703" i="33"/>
  <c r="B2703" i="33"/>
  <c r="A2703" i="33"/>
  <c r="W2702" i="33"/>
  <c r="U2702" i="33"/>
  <c r="T2702" i="33"/>
  <c r="Y2702" i="33" s="1"/>
  <c r="B2702" i="33"/>
  <c r="A2702" i="33"/>
  <c r="W2701" i="33"/>
  <c r="U2701" i="33"/>
  <c r="T2701" i="33"/>
  <c r="B2701" i="33"/>
  <c r="A2701" i="33"/>
  <c r="W2700" i="33"/>
  <c r="U2700" i="33"/>
  <c r="T2700" i="33"/>
  <c r="B2700" i="33"/>
  <c r="A2700" i="33"/>
  <c r="W2699" i="33"/>
  <c r="U2699" i="33"/>
  <c r="T2699" i="33"/>
  <c r="Y2699" i="33" s="1"/>
  <c r="B2699" i="33"/>
  <c r="A2699" i="33"/>
  <c r="W2698" i="33"/>
  <c r="U2698" i="33"/>
  <c r="T2698" i="33"/>
  <c r="B2698" i="33"/>
  <c r="A2698" i="33"/>
  <c r="W2697" i="33"/>
  <c r="U2697" i="33"/>
  <c r="T2697" i="33"/>
  <c r="B2697" i="33"/>
  <c r="A2697" i="33"/>
  <c r="W2696" i="33"/>
  <c r="U2696" i="33"/>
  <c r="T2696" i="33"/>
  <c r="B2696" i="33"/>
  <c r="A2696" i="33"/>
  <c r="W2695" i="33"/>
  <c r="U2695" i="33"/>
  <c r="T2695" i="33"/>
  <c r="B2695" i="33"/>
  <c r="A2695" i="33"/>
  <c r="W2694" i="33"/>
  <c r="U2694" i="33"/>
  <c r="T2694" i="33"/>
  <c r="B2694" i="33"/>
  <c r="A2694" i="33"/>
  <c r="W2693" i="33"/>
  <c r="U2693" i="33"/>
  <c r="T2693" i="33"/>
  <c r="B2693" i="33"/>
  <c r="A2693" i="33"/>
  <c r="W2692" i="33"/>
  <c r="U2692" i="33"/>
  <c r="T2692" i="33"/>
  <c r="B2692" i="33"/>
  <c r="A2692" i="33"/>
  <c r="W2691" i="33"/>
  <c r="U2691" i="33"/>
  <c r="T2691" i="33"/>
  <c r="Y2691" i="33" s="1"/>
  <c r="B2691" i="33"/>
  <c r="A2691" i="33"/>
  <c r="W2690" i="33"/>
  <c r="U2690" i="33"/>
  <c r="T2690" i="33"/>
  <c r="B2690" i="33"/>
  <c r="A2690" i="33"/>
  <c r="W2689" i="33"/>
  <c r="U2689" i="33"/>
  <c r="T2689" i="33"/>
  <c r="Y2689" i="33" s="1"/>
  <c r="B2689" i="33"/>
  <c r="A2689" i="33"/>
  <c r="W2688" i="33"/>
  <c r="U2688" i="33"/>
  <c r="T2688" i="33"/>
  <c r="B2688" i="33"/>
  <c r="A2688" i="33"/>
  <c r="W2687" i="33"/>
  <c r="U2687" i="33"/>
  <c r="T2687" i="33"/>
  <c r="B2687" i="33"/>
  <c r="A2687" i="33"/>
  <c r="W2686" i="33"/>
  <c r="U2686" i="33"/>
  <c r="T2686" i="33"/>
  <c r="Y2686" i="33" s="1"/>
  <c r="B2686" i="33"/>
  <c r="A2686" i="33"/>
  <c r="W2685" i="33"/>
  <c r="U2685" i="33"/>
  <c r="T2685" i="33"/>
  <c r="B2685" i="33"/>
  <c r="A2685" i="33"/>
  <c r="W2684" i="33"/>
  <c r="U2684" i="33"/>
  <c r="T2684" i="33"/>
  <c r="B2684" i="33"/>
  <c r="A2684" i="33"/>
  <c r="W2683" i="33"/>
  <c r="U2683" i="33"/>
  <c r="T2683" i="33"/>
  <c r="Y2683" i="33" s="1"/>
  <c r="B2683" i="33"/>
  <c r="A2683" i="33"/>
  <c r="W2682" i="33"/>
  <c r="U2682" i="33"/>
  <c r="T2682" i="33"/>
  <c r="B2682" i="33"/>
  <c r="A2682" i="33"/>
  <c r="W2681" i="33"/>
  <c r="U2681" i="33"/>
  <c r="T2681" i="33"/>
  <c r="Y2681" i="33" s="1"/>
  <c r="B2681" i="33"/>
  <c r="A2681" i="33"/>
  <c r="X2680" i="33"/>
  <c r="W2680" i="33"/>
  <c r="U2680" i="33"/>
  <c r="T2680" i="33"/>
  <c r="Y2680" i="33" s="1"/>
  <c r="B2680" i="33"/>
  <c r="A2680" i="33"/>
  <c r="W2679" i="33"/>
  <c r="U2679" i="33"/>
  <c r="T2679" i="33"/>
  <c r="B2679" i="33"/>
  <c r="A2679" i="33"/>
  <c r="W2678" i="33"/>
  <c r="U2678" i="33"/>
  <c r="T2678" i="33"/>
  <c r="Y2678" i="33" s="1"/>
  <c r="B2678" i="33"/>
  <c r="A2678" i="33"/>
  <c r="W2677" i="33"/>
  <c r="U2677" i="33"/>
  <c r="T2677" i="33"/>
  <c r="B2677" i="33"/>
  <c r="A2677" i="33"/>
  <c r="W2676" i="33"/>
  <c r="U2676" i="33"/>
  <c r="T2676" i="33"/>
  <c r="B2676" i="33"/>
  <c r="A2676" i="33"/>
  <c r="W2675" i="33"/>
  <c r="U2675" i="33"/>
  <c r="T2675" i="33"/>
  <c r="Y2675" i="33" s="1"/>
  <c r="B2675" i="33"/>
  <c r="A2675" i="33"/>
  <c r="W2674" i="33"/>
  <c r="U2674" i="33"/>
  <c r="T2674" i="33"/>
  <c r="B2674" i="33"/>
  <c r="A2674" i="33"/>
  <c r="W2673" i="33"/>
  <c r="U2673" i="33"/>
  <c r="T2673" i="33"/>
  <c r="B2673" i="33"/>
  <c r="A2673" i="33"/>
  <c r="W2672" i="33"/>
  <c r="U2672" i="33"/>
  <c r="T2672" i="33"/>
  <c r="B2672" i="33"/>
  <c r="A2672" i="33"/>
  <c r="W2671" i="33"/>
  <c r="U2671" i="33"/>
  <c r="T2671" i="33"/>
  <c r="B2671" i="33"/>
  <c r="A2671" i="33"/>
  <c r="W2670" i="33"/>
  <c r="U2670" i="33"/>
  <c r="T2670" i="33"/>
  <c r="Y2670" i="33" s="1"/>
  <c r="B2670" i="33"/>
  <c r="A2670" i="33"/>
  <c r="W2669" i="33"/>
  <c r="U2669" i="33"/>
  <c r="T2669" i="33"/>
  <c r="B2669" i="33"/>
  <c r="A2669" i="33"/>
  <c r="W2668" i="33"/>
  <c r="U2668" i="33"/>
  <c r="T2668" i="33"/>
  <c r="B2668" i="33"/>
  <c r="A2668" i="33"/>
  <c r="W2667" i="33"/>
  <c r="U2667" i="33"/>
  <c r="T2667" i="33"/>
  <c r="Y2667" i="33" s="1"/>
  <c r="B2667" i="33"/>
  <c r="A2667" i="33"/>
  <c r="W2666" i="33"/>
  <c r="U2666" i="33"/>
  <c r="T2666" i="33"/>
  <c r="B2666" i="33"/>
  <c r="A2666" i="33"/>
  <c r="W2665" i="33"/>
  <c r="U2665" i="33"/>
  <c r="T2665" i="33"/>
  <c r="B2665" i="33"/>
  <c r="A2665" i="33"/>
  <c r="W2664" i="33"/>
  <c r="U2664" i="33"/>
  <c r="T2664" i="33"/>
  <c r="Y2664" i="33" s="1"/>
  <c r="B2664" i="33"/>
  <c r="A2664" i="33"/>
  <c r="W2663" i="33"/>
  <c r="U2663" i="33"/>
  <c r="T2663" i="33"/>
  <c r="B2663" i="33"/>
  <c r="A2663" i="33"/>
  <c r="W2662" i="33"/>
  <c r="U2662" i="33"/>
  <c r="T2662" i="33"/>
  <c r="B2662" i="33"/>
  <c r="A2662" i="33"/>
  <c r="W2661" i="33"/>
  <c r="U2661" i="33"/>
  <c r="T2661" i="33"/>
  <c r="B2661" i="33"/>
  <c r="A2661" i="33"/>
  <c r="W2660" i="33"/>
  <c r="U2660" i="33"/>
  <c r="T2660" i="33"/>
  <c r="B2660" i="33"/>
  <c r="A2660" i="33"/>
  <c r="W2659" i="33"/>
  <c r="U2659" i="33"/>
  <c r="T2659" i="33"/>
  <c r="Y2659" i="33" s="1"/>
  <c r="B2659" i="33"/>
  <c r="A2659" i="33"/>
  <c r="W2658" i="33"/>
  <c r="U2658" i="33"/>
  <c r="T2658" i="33"/>
  <c r="B2658" i="33"/>
  <c r="A2658" i="33"/>
  <c r="W2657" i="33"/>
  <c r="U2657" i="33"/>
  <c r="T2657" i="33"/>
  <c r="B2657" i="33"/>
  <c r="A2657" i="33"/>
  <c r="W2656" i="33"/>
  <c r="U2656" i="33"/>
  <c r="T2656" i="33"/>
  <c r="Y2656" i="33" s="1"/>
  <c r="B2656" i="33"/>
  <c r="A2656" i="33"/>
  <c r="W2655" i="33"/>
  <c r="U2655" i="33"/>
  <c r="T2655" i="33"/>
  <c r="B2655" i="33"/>
  <c r="A2655" i="33"/>
  <c r="W2654" i="33"/>
  <c r="U2654" i="33"/>
  <c r="T2654" i="33"/>
  <c r="B2654" i="33"/>
  <c r="A2654" i="33"/>
  <c r="W2653" i="33"/>
  <c r="U2653" i="33"/>
  <c r="T2653" i="33"/>
  <c r="B2653" i="33"/>
  <c r="A2653" i="33"/>
  <c r="W2652" i="33"/>
  <c r="U2652" i="33"/>
  <c r="T2652" i="33"/>
  <c r="B2652" i="33"/>
  <c r="A2652" i="33"/>
  <c r="W2651" i="33"/>
  <c r="U2651" i="33"/>
  <c r="T2651" i="33"/>
  <c r="Y2651" i="33" s="1"/>
  <c r="B2651" i="33"/>
  <c r="A2651" i="33"/>
  <c r="W2650" i="33"/>
  <c r="U2650" i="33"/>
  <c r="T2650" i="33"/>
  <c r="B2650" i="33"/>
  <c r="A2650" i="33"/>
  <c r="W2649" i="33"/>
  <c r="U2649" i="33"/>
  <c r="T2649" i="33"/>
  <c r="B2649" i="33"/>
  <c r="A2649" i="33"/>
  <c r="W2648" i="33"/>
  <c r="U2648" i="33"/>
  <c r="T2648" i="33"/>
  <c r="B2648" i="33"/>
  <c r="A2648" i="33"/>
  <c r="W2647" i="33"/>
  <c r="U2647" i="33"/>
  <c r="T2647" i="33"/>
  <c r="B2647" i="33"/>
  <c r="A2647" i="33"/>
  <c r="W2646" i="33"/>
  <c r="U2646" i="33"/>
  <c r="T2646" i="33"/>
  <c r="Y2646" i="33" s="1"/>
  <c r="B2646" i="33"/>
  <c r="A2646" i="33"/>
  <c r="W2645" i="33"/>
  <c r="U2645" i="33"/>
  <c r="T2645" i="33"/>
  <c r="B2645" i="33"/>
  <c r="A2645" i="33"/>
  <c r="W2644" i="33"/>
  <c r="U2644" i="33"/>
  <c r="T2644" i="33"/>
  <c r="B2644" i="33"/>
  <c r="A2644" i="33"/>
  <c r="W2643" i="33"/>
  <c r="U2643" i="33"/>
  <c r="T2643" i="33"/>
  <c r="Y2643" i="33" s="1"/>
  <c r="B2643" i="33"/>
  <c r="A2643" i="33"/>
  <c r="W2642" i="33"/>
  <c r="U2642" i="33"/>
  <c r="T2642" i="33"/>
  <c r="B2642" i="33"/>
  <c r="A2642" i="33"/>
  <c r="W2641" i="33"/>
  <c r="U2641" i="33"/>
  <c r="T2641" i="33"/>
  <c r="B2641" i="33"/>
  <c r="A2641" i="33"/>
  <c r="W2640" i="33"/>
  <c r="U2640" i="33"/>
  <c r="T2640" i="33"/>
  <c r="B2640" i="33"/>
  <c r="A2640" i="33"/>
  <c r="W2639" i="33"/>
  <c r="U2639" i="33"/>
  <c r="T2639" i="33"/>
  <c r="B2639" i="33"/>
  <c r="A2639" i="33"/>
  <c r="W2638" i="33"/>
  <c r="U2638" i="33"/>
  <c r="T2638" i="33"/>
  <c r="Y2638" i="33" s="1"/>
  <c r="B2638" i="33"/>
  <c r="A2638" i="33"/>
  <c r="W2637" i="33"/>
  <c r="U2637" i="33"/>
  <c r="T2637" i="33"/>
  <c r="B2637" i="33"/>
  <c r="A2637" i="33"/>
  <c r="W2636" i="33"/>
  <c r="U2636" i="33"/>
  <c r="T2636" i="33"/>
  <c r="B2636" i="33"/>
  <c r="A2636" i="33"/>
  <c r="W2635" i="33"/>
  <c r="U2635" i="33"/>
  <c r="T2635" i="33"/>
  <c r="Y2635" i="33" s="1"/>
  <c r="B2635" i="33"/>
  <c r="A2635" i="33"/>
  <c r="W2634" i="33"/>
  <c r="U2634" i="33"/>
  <c r="T2634" i="33"/>
  <c r="B2634" i="33"/>
  <c r="A2634" i="33"/>
  <c r="W2633" i="33"/>
  <c r="U2633" i="33"/>
  <c r="T2633" i="33"/>
  <c r="B2633" i="33"/>
  <c r="A2633" i="33"/>
  <c r="W2632" i="33"/>
  <c r="U2632" i="33"/>
  <c r="T2632" i="33"/>
  <c r="B2632" i="33"/>
  <c r="A2632" i="33"/>
  <c r="W2631" i="33"/>
  <c r="U2631" i="33"/>
  <c r="T2631" i="33"/>
  <c r="B2631" i="33"/>
  <c r="A2631" i="33"/>
  <c r="W2630" i="33"/>
  <c r="U2630" i="33"/>
  <c r="T2630" i="33"/>
  <c r="B2630" i="33"/>
  <c r="A2630" i="33"/>
  <c r="W2629" i="33"/>
  <c r="U2629" i="33"/>
  <c r="T2629" i="33"/>
  <c r="B2629" i="33"/>
  <c r="A2629" i="33"/>
  <c r="W2628" i="33"/>
  <c r="U2628" i="33"/>
  <c r="T2628" i="33"/>
  <c r="B2628" i="33"/>
  <c r="A2628" i="33"/>
  <c r="W2627" i="33"/>
  <c r="U2627" i="33"/>
  <c r="T2627" i="33"/>
  <c r="Y2627" i="33" s="1"/>
  <c r="B2627" i="33"/>
  <c r="A2627" i="33"/>
  <c r="W2626" i="33"/>
  <c r="U2626" i="33"/>
  <c r="T2626" i="33"/>
  <c r="B2626" i="33"/>
  <c r="A2626" i="33"/>
  <c r="W2625" i="33"/>
  <c r="U2625" i="33"/>
  <c r="T2625" i="33"/>
  <c r="B2625" i="33"/>
  <c r="A2625" i="33"/>
  <c r="W2624" i="33"/>
  <c r="U2624" i="33"/>
  <c r="T2624" i="33"/>
  <c r="Y2624" i="33" s="1"/>
  <c r="B2624" i="33"/>
  <c r="A2624" i="33"/>
  <c r="W2623" i="33"/>
  <c r="U2623" i="33"/>
  <c r="T2623" i="33"/>
  <c r="B2623" i="33"/>
  <c r="A2623" i="33"/>
  <c r="W2622" i="33"/>
  <c r="U2622" i="33"/>
  <c r="T2622" i="33"/>
  <c r="B2622" i="33"/>
  <c r="A2622" i="33"/>
  <c r="W2621" i="33"/>
  <c r="U2621" i="33"/>
  <c r="T2621" i="33"/>
  <c r="B2621" i="33"/>
  <c r="A2621" i="33"/>
  <c r="W2620" i="33"/>
  <c r="U2620" i="33"/>
  <c r="T2620" i="33"/>
  <c r="B2620" i="33"/>
  <c r="A2620" i="33"/>
  <c r="W2619" i="33"/>
  <c r="U2619" i="33"/>
  <c r="T2619" i="33"/>
  <c r="Y2619" i="33" s="1"/>
  <c r="B2619" i="33"/>
  <c r="A2619" i="33"/>
  <c r="W2618" i="33"/>
  <c r="U2618" i="33"/>
  <c r="T2618" i="33"/>
  <c r="B2618" i="33"/>
  <c r="A2618" i="33"/>
  <c r="W2617" i="33"/>
  <c r="U2617" i="33"/>
  <c r="T2617" i="33"/>
  <c r="B2617" i="33"/>
  <c r="A2617" i="33"/>
  <c r="W2616" i="33"/>
  <c r="U2616" i="33"/>
  <c r="T2616" i="33"/>
  <c r="B2616" i="33"/>
  <c r="A2616" i="33"/>
  <c r="W2615" i="33"/>
  <c r="U2615" i="33"/>
  <c r="T2615" i="33"/>
  <c r="B2615" i="33"/>
  <c r="A2615" i="33"/>
  <c r="W2614" i="33"/>
  <c r="U2614" i="33"/>
  <c r="T2614" i="33"/>
  <c r="Y2614" i="33" s="1"/>
  <c r="B2614" i="33"/>
  <c r="A2614" i="33"/>
  <c r="W2613" i="33"/>
  <c r="U2613" i="33"/>
  <c r="T2613" i="33"/>
  <c r="B2613" i="33"/>
  <c r="A2613" i="33"/>
  <c r="W2612" i="33"/>
  <c r="U2612" i="33"/>
  <c r="T2612" i="33"/>
  <c r="B2612" i="33"/>
  <c r="A2612" i="33"/>
  <c r="W2611" i="33"/>
  <c r="U2611" i="33"/>
  <c r="T2611" i="33"/>
  <c r="Y2611" i="33" s="1"/>
  <c r="B2611" i="33"/>
  <c r="A2611" i="33"/>
  <c r="W2610" i="33"/>
  <c r="U2610" i="33"/>
  <c r="T2610" i="33"/>
  <c r="B2610" i="33"/>
  <c r="A2610" i="33"/>
  <c r="W2609" i="33"/>
  <c r="U2609" i="33"/>
  <c r="T2609" i="33"/>
  <c r="B2609" i="33"/>
  <c r="A2609" i="33"/>
  <c r="W2608" i="33"/>
  <c r="U2608" i="33"/>
  <c r="T2608" i="33"/>
  <c r="B2608" i="33"/>
  <c r="A2608" i="33"/>
  <c r="W2607" i="33"/>
  <c r="U2607" i="33"/>
  <c r="T2607" i="33"/>
  <c r="B2607" i="33"/>
  <c r="A2607" i="33"/>
  <c r="W2606" i="33"/>
  <c r="U2606" i="33"/>
  <c r="T2606" i="33"/>
  <c r="Y2606" i="33" s="1"/>
  <c r="B2606" i="33"/>
  <c r="A2606" i="33"/>
  <c r="W2605" i="33"/>
  <c r="U2605" i="33"/>
  <c r="T2605" i="33"/>
  <c r="B2605" i="33"/>
  <c r="A2605" i="33"/>
  <c r="X2604" i="33"/>
  <c r="W2604" i="33"/>
  <c r="U2604" i="33"/>
  <c r="T2604" i="33"/>
  <c r="B2604" i="33"/>
  <c r="A2604" i="33"/>
  <c r="W2603" i="33"/>
  <c r="U2603" i="33"/>
  <c r="T2603" i="33"/>
  <c r="Y2603" i="33" s="1"/>
  <c r="B2603" i="33"/>
  <c r="A2603" i="33"/>
  <c r="W2602" i="33"/>
  <c r="U2602" i="33"/>
  <c r="T2602" i="33"/>
  <c r="B2602" i="33"/>
  <c r="A2602" i="33"/>
  <c r="X2601" i="33"/>
  <c r="W2601" i="33"/>
  <c r="U2601" i="33"/>
  <c r="T2601" i="33"/>
  <c r="B2601" i="33"/>
  <c r="A2601" i="33"/>
  <c r="X2600" i="33"/>
  <c r="W2600" i="33"/>
  <c r="U2600" i="33"/>
  <c r="T2600" i="33"/>
  <c r="B2600" i="33"/>
  <c r="A2600" i="33"/>
  <c r="W2599" i="33"/>
  <c r="U2599" i="33"/>
  <c r="T2599" i="33"/>
  <c r="Y2599" i="33" s="1"/>
  <c r="B2599" i="33"/>
  <c r="A2599" i="33"/>
  <c r="W2598" i="33"/>
  <c r="U2598" i="33"/>
  <c r="T2598" i="33"/>
  <c r="B2598" i="33"/>
  <c r="A2598" i="33"/>
  <c r="X2597" i="33"/>
  <c r="W2597" i="33"/>
  <c r="U2597" i="33"/>
  <c r="T2597" i="33"/>
  <c r="B2597" i="33"/>
  <c r="A2597" i="33"/>
  <c r="W2596" i="33"/>
  <c r="U2596" i="33"/>
  <c r="T2596" i="33"/>
  <c r="Y2596" i="33" s="1"/>
  <c r="B2596" i="33"/>
  <c r="A2596" i="33"/>
  <c r="W2595" i="33"/>
  <c r="U2595" i="33"/>
  <c r="T2595" i="33"/>
  <c r="B2595" i="33"/>
  <c r="A2595" i="33"/>
  <c r="X2594" i="33"/>
  <c r="W2594" i="33"/>
  <c r="U2594" i="33"/>
  <c r="T2594" i="33"/>
  <c r="B2594" i="33"/>
  <c r="A2594" i="33"/>
  <c r="W2593" i="33"/>
  <c r="U2593" i="33"/>
  <c r="T2593" i="33"/>
  <c r="B2593" i="33"/>
  <c r="A2593" i="33"/>
  <c r="W2592" i="33"/>
  <c r="U2592" i="33"/>
  <c r="T2592" i="33"/>
  <c r="B2592" i="33"/>
  <c r="A2592" i="33"/>
  <c r="W2591" i="33"/>
  <c r="U2591" i="33"/>
  <c r="T2591" i="33"/>
  <c r="Y2591" i="33" s="1"/>
  <c r="B2591" i="33"/>
  <c r="A2591" i="33"/>
  <c r="W2590" i="33"/>
  <c r="U2590" i="33"/>
  <c r="T2590" i="33"/>
  <c r="B2590" i="33"/>
  <c r="A2590" i="33"/>
  <c r="W2589" i="33"/>
  <c r="U2589" i="33"/>
  <c r="T2589" i="33"/>
  <c r="B2589" i="33"/>
  <c r="A2589" i="33"/>
  <c r="W2588" i="33"/>
  <c r="U2588" i="33"/>
  <c r="T2588" i="33"/>
  <c r="Y2588" i="33" s="1"/>
  <c r="B2588" i="33"/>
  <c r="A2588" i="33"/>
  <c r="W2587" i="33"/>
  <c r="U2587" i="33"/>
  <c r="T2587" i="33"/>
  <c r="B2587" i="33"/>
  <c r="A2587" i="33"/>
  <c r="W2586" i="33"/>
  <c r="U2586" i="33"/>
  <c r="T2586" i="33"/>
  <c r="B2586" i="33"/>
  <c r="A2586" i="33"/>
  <c r="W2585" i="33"/>
  <c r="U2585" i="33"/>
  <c r="T2585" i="33"/>
  <c r="Y2585" i="33" s="1"/>
  <c r="B2585" i="33"/>
  <c r="A2585" i="33"/>
  <c r="W2584" i="33"/>
  <c r="U2584" i="33"/>
  <c r="T2584" i="33"/>
  <c r="B2584" i="33"/>
  <c r="A2584" i="33"/>
  <c r="W2583" i="33"/>
  <c r="U2583" i="33"/>
  <c r="T2583" i="33"/>
  <c r="Y2583" i="33" s="1"/>
  <c r="B2583" i="33"/>
  <c r="A2583" i="33"/>
  <c r="W2582" i="33"/>
  <c r="U2582" i="33"/>
  <c r="T2582" i="33"/>
  <c r="B2582" i="33"/>
  <c r="A2582" i="33"/>
  <c r="W2581" i="33"/>
  <c r="U2581" i="33"/>
  <c r="T2581" i="33"/>
  <c r="B2581" i="33"/>
  <c r="A2581" i="33"/>
  <c r="W2580" i="33"/>
  <c r="U2580" i="33"/>
  <c r="T2580" i="33"/>
  <c r="B2580" i="33"/>
  <c r="A2580" i="33"/>
  <c r="W2579" i="33"/>
  <c r="U2579" i="33"/>
  <c r="T2579" i="33"/>
  <c r="B2579" i="33"/>
  <c r="A2579" i="33"/>
  <c r="W2578" i="33"/>
  <c r="U2578" i="33"/>
  <c r="T2578" i="33"/>
  <c r="B2578" i="33"/>
  <c r="A2578" i="33"/>
  <c r="W2577" i="33"/>
  <c r="U2577" i="33"/>
  <c r="T2577" i="33"/>
  <c r="B2577" i="33"/>
  <c r="A2577" i="33"/>
  <c r="W2576" i="33"/>
  <c r="U2576" i="33"/>
  <c r="T2576" i="33"/>
  <c r="B2576" i="33"/>
  <c r="A2576" i="33"/>
  <c r="W2575" i="33"/>
  <c r="U2575" i="33"/>
  <c r="T2575" i="33"/>
  <c r="Y2575" i="33" s="1"/>
  <c r="B2575" i="33"/>
  <c r="A2575" i="33"/>
  <c r="W2574" i="33"/>
  <c r="U2574" i="33"/>
  <c r="T2574" i="33"/>
  <c r="B2574" i="33"/>
  <c r="A2574" i="33"/>
  <c r="W2573" i="33"/>
  <c r="U2573" i="33"/>
  <c r="T2573" i="33"/>
  <c r="B2573" i="33"/>
  <c r="A2573" i="33"/>
  <c r="W2572" i="33"/>
  <c r="U2572" i="33"/>
  <c r="T2572" i="33"/>
  <c r="B2572" i="33"/>
  <c r="A2572" i="33"/>
  <c r="W2571" i="33"/>
  <c r="U2571" i="33"/>
  <c r="T2571" i="33"/>
  <c r="B2571" i="33"/>
  <c r="A2571" i="33"/>
  <c r="W2570" i="33"/>
  <c r="U2570" i="33"/>
  <c r="T2570" i="33"/>
  <c r="B2570" i="33"/>
  <c r="A2570" i="33"/>
  <c r="W2569" i="33"/>
  <c r="U2569" i="33"/>
  <c r="T2569" i="33"/>
  <c r="B2569" i="33"/>
  <c r="A2569" i="33"/>
  <c r="W2568" i="33"/>
  <c r="U2568" i="33"/>
  <c r="T2568" i="33"/>
  <c r="B2568" i="33"/>
  <c r="A2568" i="33"/>
  <c r="W2567" i="33"/>
  <c r="U2567" i="33"/>
  <c r="T2567" i="33"/>
  <c r="Y2567" i="33" s="1"/>
  <c r="B2567" i="33"/>
  <c r="A2567" i="33"/>
  <c r="W2566" i="33"/>
  <c r="U2566" i="33"/>
  <c r="T2566" i="33"/>
  <c r="B2566" i="33"/>
  <c r="A2566" i="33"/>
  <c r="W2565" i="33"/>
  <c r="U2565" i="33"/>
  <c r="T2565" i="33"/>
  <c r="B2565" i="33"/>
  <c r="A2565" i="33"/>
  <c r="W2564" i="33"/>
  <c r="U2564" i="33"/>
  <c r="T2564" i="33"/>
  <c r="Y2564" i="33" s="1"/>
  <c r="B2564" i="33"/>
  <c r="A2564" i="33"/>
  <c r="W2563" i="33"/>
  <c r="U2563" i="33"/>
  <c r="T2563" i="33"/>
  <c r="B2563" i="33"/>
  <c r="A2563" i="33"/>
  <c r="W2562" i="33"/>
  <c r="U2562" i="33"/>
  <c r="T2562" i="33"/>
  <c r="B2562" i="33"/>
  <c r="A2562" i="33"/>
  <c r="W2561" i="33"/>
  <c r="U2561" i="33"/>
  <c r="T2561" i="33"/>
  <c r="B2561" i="33"/>
  <c r="A2561" i="33"/>
  <c r="W2560" i="33"/>
  <c r="U2560" i="33"/>
  <c r="T2560" i="33"/>
  <c r="B2560" i="33"/>
  <c r="A2560" i="33"/>
  <c r="W2559" i="33"/>
  <c r="U2559" i="33"/>
  <c r="T2559" i="33"/>
  <c r="Y2559" i="33" s="1"/>
  <c r="B2559" i="33"/>
  <c r="A2559" i="33"/>
  <c r="W2558" i="33"/>
  <c r="U2558" i="33"/>
  <c r="T2558" i="33"/>
  <c r="B2558" i="33"/>
  <c r="A2558" i="33"/>
  <c r="W2557" i="33"/>
  <c r="U2557" i="33"/>
  <c r="T2557" i="33"/>
  <c r="B2557" i="33"/>
  <c r="A2557" i="33"/>
  <c r="W2556" i="33"/>
  <c r="U2556" i="33"/>
  <c r="T2556" i="33"/>
  <c r="Y2556" i="33" s="1"/>
  <c r="B2556" i="33"/>
  <c r="A2556" i="33"/>
  <c r="W2555" i="33"/>
  <c r="U2555" i="33"/>
  <c r="T2555" i="33"/>
  <c r="B2555" i="33"/>
  <c r="A2555" i="33"/>
  <c r="W2554" i="33"/>
  <c r="U2554" i="33"/>
  <c r="T2554" i="33"/>
  <c r="B2554" i="33"/>
  <c r="A2554" i="33"/>
  <c r="W2553" i="33"/>
  <c r="U2553" i="33"/>
  <c r="T2553" i="33"/>
  <c r="B2553" i="33"/>
  <c r="A2553" i="33"/>
  <c r="W2552" i="33"/>
  <c r="U2552" i="33"/>
  <c r="T2552" i="33"/>
  <c r="B2552" i="33"/>
  <c r="A2552" i="33"/>
  <c r="W2551" i="33"/>
  <c r="U2551" i="33"/>
  <c r="T2551" i="33"/>
  <c r="Y2551" i="33" s="1"/>
  <c r="B2551" i="33"/>
  <c r="A2551" i="33"/>
  <c r="W2550" i="33"/>
  <c r="U2550" i="33"/>
  <c r="T2550" i="33"/>
  <c r="B2550" i="33"/>
  <c r="A2550" i="33"/>
  <c r="W2549" i="33"/>
  <c r="U2549" i="33"/>
  <c r="T2549" i="33"/>
  <c r="B2549" i="33"/>
  <c r="A2549" i="33"/>
  <c r="W2548" i="33"/>
  <c r="U2548" i="33"/>
  <c r="T2548" i="33"/>
  <c r="Y2548" i="33" s="1"/>
  <c r="B2548" i="33"/>
  <c r="A2548" i="33"/>
  <c r="W2547" i="33"/>
  <c r="U2547" i="33"/>
  <c r="T2547" i="33"/>
  <c r="B2547" i="33"/>
  <c r="A2547" i="33"/>
  <c r="W2546" i="33"/>
  <c r="U2546" i="33"/>
  <c r="T2546" i="33"/>
  <c r="B2546" i="33"/>
  <c r="A2546" i="33"/>
  <c r="W2545" i="33"/>
  <c r="U2545" i="33"/>
  <c r="T2545" i="33"/>
  <c r="Y2545" i="33" s="1"/>
  <c r="B2545" i="33"/>
  <c r="A2545" i="33"/>
  <c r="W2544" i="33"/>
  <c r="U2544" i="33"/>
  <c r="T2544" i="33"/>
  <c r="B2544" i="33"/>
  <c r="A2544" i="33"/>
  <c r="W2543" i="33"/>
  <c r="U2543" i="33"/>
  <c r="T2543" i="33"/>
  <c r="Y2543" i="33" s="1"/>
  <c r="B2543" i="33"/>
  <c r="A2543" i="33"/>
  <c r="W2542" i="33"/>
  <c r="U2542" i="33"/>
  <c r="T2542" i="33"/>
  <c r="B2542" i="33"/>
  <c r="A2542" i="33"/>
  <c r="W2541" i="33"/>
  <c r="U2541" i="33"/>
  <c r="T2541" i="33"/>
  <c r="B2541" i="33"/>
  <c r="A2541" i="33"/>
  <c r="W2540" i="33"/>
  <c r="U2540" i="33"/>
  <c r="T2540" i="33"/>
  <c r="Y2540" i="33" s="1"/>
  <c r="B2540" i="33"/>
  <c r="A2540" i="33"/>
  <c r="W2539" i="33"/>
  <c r="U2539" i="33"/>
  <c r="T2539" i="33"/>
  <c r="B2539" i="33"/>
  <c r="A2539" i="33"/>
  <c r="W2538" i="33"/>
  <c r="U2538" i="33"/>
  <c r="T2538" i="33"/>
  <c r="B2538" i="33"/>
  <c r="A2538" i="33"/>
  <c r="W2537" i="33"/>
  <c r="U2537" i="33"/>
  <c r="T2537" i="33"/>
  <c r="B2537" i="33"/>
  <c r="A2537" i="33"/>
  <c r="W2536" i="33"/>
  <c r="U2536" i="33"/>
  <c r="T2536" i="33"/>
  <c r="B2536" i="33"/>
  <c r="A2536" i="33"/>
  <c r="W2535" i="33"/>
  <c r="U2535" i="33"/>
  <c r="T2535" i="33"/>
  <c r="Y2535" i="33" s="1"/>
  <c r="B2535" i="33"/>
  <c r="A2535" i="33"/>
  <c r="W2534" i="33"/>
  <c r="U2534" i="33"/>
  <c r="T2534" i="33"/>
  <c r="B2534" i="33"/>
  <c r="A2534" i="33"/>
  <c r="W2533" i="33"/>
  <c r="U2533" i="33"/>
  <c r="T2533" i="33"/>
  <c r="B2533" i="33"/>
  <c r="A2533" i="33"/>
  <c r="W2532" i="33"/>
  <c r="U2532" i="33"/>
  <c r="T2532" i="33"/>
  <c r="Y2532" i="33" s="1"/>
  <c r="B2532" i="33"/>
  <c r="A2532" i="33"/>
  <c r="W2531" i="33"/>
  <c r="U2531" i="33"/>
  <c r="T2531" i="33"/>
  <c r="B2531" i="33"/>
  <c r="A2531" i="33"/>
  <c r="W2530" i="33"/>
  <c r="U2530" i="33"/>
  <c r="T2530" i="33"/>
  <c r="B2530" i="33"/>
  <c r="A2530" i="33"/>
  <c r="W2529" i="33"/>
  <c r="U2529" i="33"/>
  <c r="T2529" i="33"/>
  <c r="Y2529" i="33" s="1"/>
  <c r="B2529" i="33"/>
  <c r="A2529" i="33"/>
  <c r="W2528" i="33"/>
  <c r="U2528" i="33"/>
  <c r="T2528" i="33"/>
  <c r="B2528" i="33"/>
  <c r="A2528" i="33"/>
  <c r="W2527" i="33"/>
  <c r="U2527" i="33"/>
  <c r="T2527" i="33"/>
  <c r="Y2527" i="33" s="1"/>
  <c r="B2527" i="33"/>
  <c r="A2527" i="33"/>
  <c r="W2526" i="33"/>
  <c r="U2526" i="33"/>
  <c r="T2526" i="33"/>
  <c r="B2526" i="33"/>
  <c r="A2526" i="33"/>
  <c r="W2525" i="33"/>
  <c r="U2525" i="33"/>
  <c r="T2525" i="33"/>
  <c r="B2525" i="33"/>
  <c r="A2525" i="33"/>
  <c r="W2524" i="33"/>
  <c r="U2524" i="33"/>
  <c r="T2524" i="33"/>
  <c r="Y2524" i="33" s="1"/>
  <c r="B2524" i="33"/>
  <c r="A2524" i="33"/>
  <c r="W2523" i="33"/>
  <c r="U2523" i="33"/>
  <c r="T2523" i="33"/>
  <c r="B2523" i="33"/>
  <c r="A2523" i="33"/>
  <c r="W2522" i="33"/>
  <c r="U2522" i="33"/>
  <c r="T2522" i="33"/>
  <c r="B2522" i="33"/>
  <c r="A2522" i="33"/>
  <c r="W2521" i="33"/>
  <c r="U2521" i="33"/>
  <c r="T2521" i="33"/>
  <c r="B2521" i="33"/>
  <c r="A2521" i="33"/>
  <c r="W2520" i="33"/>
  <c r="U2520" i="33"/>
  <c r="T2520" i="33"/>
  <c r="B2520" i="33"/>
  <c r="A2520" i="33"/>
  <c r="W2519" i="33"/>
  <c r="U2519" i="33"/>
  <c r="T2519" i="33"/>
  <c r="Y2519" i="33" s="1"/>
  <c r="B2519" i="33"/>
  <c r="A2519" i="33"/>
  <c r="W2518" i="33"/>
  <c r="U2518" i="33"/>
  <c r="T2518" i="33"/>
  <c r="B2518" i="33"/>
  <c r="A2518" i="33"/>
  <c r="W2517" i="33"/>
  <c r="U2517" i="33"/>
  <c r="T2517" i="33"/>
  <c r="B2517" i="33"/>
  <c r="A2517" i="33"/>
  <c r="W2516" i="33"/>
  <c r="U2516" i="33"/>
  <c r="T2516" i="33"/>
  <c r="Y2516" i="33" s="1"/>
  <c r="B2516" i="33"/>
  <c r="A2516" i="33"/>
  <c r="W2515" i="33"/>
  <c r="U2515" i="33"/>
  <c r="T2515" i="33"/>
  <c r="B2515" i="33"/>
  <c r="A2515" i="33"/>
  <c r="W2514" i="33"/>
  <c r="U2514" i="33"/>
  <c r="T2514" i="33"/>
  <c r="B2514" i="33"/>
  <c r="A2514" i="33"/>
  <c r="W2513" i="33"/>
  <c r="U2513" i="33"/>
  <c r="T2513" i="33"/>
  <c r="Y2513" i="33" s="1"/>
  <c r="B2513" i="33"/>
  <c r="A2513" i="33"/>
  <c r="W2512" i="33"/>
  <c r="U2512" i="33"/>
  <c r="T2512" i="33"/>
  <c r="B2512" i="33"/>
  <c r="A2512" i="33"/>
  <c r="W2511" i="33"/>
  <c r="U2511" i="33"/>
  <c r="T2511" i="33"/>
  <c r="Y2511" i="33" s="1"/>
  <c r="B2511" i="33"/>
  <c r="A2511" i="33"/>
  <c r="W2510" i="33"/>
  <c r="U2510" i="33"/>
  <c r="T2510" i="33"/>
  <c r="B2510" i="33"/>
  <c r="A2510" i="33"/>
  <c r="W2509" i="33"/>
  <c r="U2509" i="33"/>
  <c r="T2509" i="33"/>
  <c r="B2509" i="33"/>
  <c r="A2509" i="33"/>
  <c r="W2508" i="33"/>
  <c r="U2508" i="33"/>
  <c r="T2508" i="33"/>
  <c r="Y2508" i="33" s="1"/>
  <c r="B2508" i="33"/>
  <c r="A2508" i="33"/>
  <c r="X2507" i="33"/>
  <c r="W2507" i="33"/>
  <c r="U2507" i="33"/>
  <c r="T2507" i="33"/>
  <c r="B2507" i="33"/>
  <c r="A2507" i="33"/>
  <c r="X2506" i="33"/>
  <c r="W2506" i="33"/>
  <c r="U2506" i="33"/>
  <c r="T2506" i="33"/>
  <c r="B2506" i="33"/>
  <c r="A2506" i="33"/>
  <c r="W2505" i="33"/>
  <c r="U2505" i="33"/>
  <c r="T2505" i="33"/>
  <c r="Y2505" i="33" s="1"/>
  <c r="B2505" i="33"/>
  <c r="A2505" i="33"/>
  <c r="W2504" i="33"/>
  <c r="U2504" i="33"/>
  <c r="T2504" i="33"/>
  <c r="B2504" i="33"/>
  <c r="A2504" i="33"/>
  <c r="W2503" i="33"/>
  <c r="U2503" i="33"/>
  <c r="T2503" i="33"/>
  <c r="B2503" i="33"/>
  <c r="A2503" i="33"/>
  <c r="W2502" i="33"/>
  <c r="U2502" i="33"/>
  <c r="T2502" i="33"/>
  <c r="Y2502" i="33" s="1"/>
  <c r="B2502" i="33"/>
  <c r="A2502" i="33"/>
  <c r="W2501" i="33"/>
  <c r="U2501" i="33"/>
  <c r="T2501" i="33"/>
  <c r="B2501" i="33"/>
  <c r="A2501" i="33"/>
  <c r="W2500" i="33"/>
  <c r="U2500" i="33"/>
  <c r="T2500" i="33"/>
  <c r="B2500" i="33"/>
  <c r="A2500" i="33"/>
  <c r="W2499" i="33"/>
  <c r="U2499" i="33"/>
  <c r="T2499" i="33"/>
  <c r="Y2499" i="33" s="1"/>
  <c r="B2499" i="33"/>
  <c r="A2499" i="33"/>
  <c r="W2498" i="33"/>
  <c r="U2498" i="33"/>
  <c r="T2498" i="33"/>
  <c r="B2498" i="33"/>
  <c r="A2498" i="33"/>
  <c r="X2497" i="33"/>
  <c r="W2497" i="33"/>
  <c r="U2497" i="33"/>
  <c r="T2497" i="33"/>
  <c r="B2497" i="33"/>
  <c r="A2497" i="33"/>
  <c r="W2496" i="33"/>
  <c r="U2496" i="33"/>
  <c r="T2496" i="33"/>
  <c r="Y2496" i="33" s="1"/>
  <c r="B2496" i="33"/>
  <c r="A2496" i="33"/>
  <c r="W2495" i="33"/>
  <c r="U2495" i="33"/>
  <c r="T2495" i="33"/>
  <c r="B2495" i="33"/>
  <c r="A2495" i="33"/>
  <c r="X2494" i="33"/>
  <c r="W2494" i="33"/>
  <c r="U2494" i="33"/>
  <c r="T2494" i="33"/>
  <c r="B2494" i="33"/>
  <c r="A2494" i="33"/>
  <c r="W2493" i="33"/>
  <c r="U2493" i="33"/>
  <c r="T2493" i="33"/>
  <c r="Y2493" i="33" s="1"/>
  <c r="B2493" i="33"/>
  <c r="A2493" i="33"/>
  <c r="W2492" i="33"/>
  <c r="U2492" i="33"/>
  <c r="T2492" i="33"/>
  <c r="B2492" i="33"/>
  <c r="A2492" i="33"/>
  <c r="W2491" i="33"/>
  <c r="U2491" i="33"/>
  <c r="T2491" i="33"/>
  <c r="B2491" i="33"/>
  <c r="A2491" i="33"/>
  <c r="W2490" i="33"/>
  <c r="U2490" i="33"/>
  <c r="T2490" i="33"/>
  <c r="Y2490" i="33" s="1"/>
  <c r="B2490" i="33"/>
  <c r="A2490" i="33"/>
  <c r="W2489" i="33"/>
  <c r="U2489" i="33"/>
  <c r="T2489" i="33"/>
  <c r="B2489" i="33"/>
  <c r="A2489" i="33"/>
  <c r="W2488" i="33"/>
  <c r="U2488" i="33"/>
  <c r="T2488" i="33"/>
  <c r="Y2488" i="33" s="1"/>
  <c r="B2488" i="33"/>
  <c r="A2488" i="33"/>
  <c r="W2487" i="33"/>
  <c r="U2487" i="33"/>
  <c r="T2487" i="33"/>
  <c r="B2487" i="33"/>
  <c r="A2487" i="33"/>
  <c r="W2486" i="33"/>
  <c r="U2486" i="33"/>
  <c r="T2486" i="33"/>
  <c r="B2486" i="33"/>
  <c r="A2486" i="33"/>
  <c r="W2485" i="33"/>
  <c r="U2485" i="33"/>
  <c r="T2485" i="33"/>
  <c r="Y2485" i="33" s="1"/>
  <c r="B2485" i="33"/>
  <c r="A2485" i="33"/>
  <c r="W2484" i="33"/>
  <c r="U2484" i="33"/>
  <c r="T2484" i="33"/>
  <c r="B2484" i="33"/>
  <c r="A2484" i="33"/>
  <c r="W2483" i="33"/>
  <c r="U2483" i="33"/>
  <c r="T2483" i="33"/>
  <c r="B2483" i="33"/>
  <c r="A2483" i="33"/>
  <c r="W2482" i="33"/>
  <c r="U2482" i="33"/>
  <c r="T2482" i="33"/>
  <c r="Y2482" i="33" s="1"/>
  <c r="B2482" i="33"/>
  <c r="A2482" i="33"/>
  <c r="W2481" i="33"/>
  <c r="U2481" i="33"/>
  <c r="T2481" i="33"/>
  <c r="B2481" i="33"/>
  <c r="A2481" i="33"/>
  <c r="W2480" i="33"/>
  <c r="U2480" i="33"/>
  <c r="T2480" i="33"/>
  <c r="Y2480" i="33" s="1"/>
  <c r="B2480" i="33"/>
  <c r="A2480" i="33"/>
  <c r="W2479" i="33"/>
  <c r="U2479" i="33"/>
  <c r="T2479" i="33"/>
  <c r="B2479" i="33"/>
  <c r="A2479" i="33"/>
  <c r="W2478" i="33"/>
  <c r="U2478" i="33"/>
  <c r="T2478" i="33"/>
  <c r="B2478" i="33"/>
  <c r="A2478" i="33"/>
  <c r="W2477" i="33"/>
  <c r="U2477" i="33"/>
  <c r="T2477" i="33"/>
  <c r="B2477" i="33"/>
  <c r="A2477" i="33"/>
  <c r="W2476" i="33"/>
  <c r="U2476" i="33"/>
  <c r="T2476" i="33"/>
  <c r="B2476" i="33"/>
  <c r="A2476" i="33"/>
  <c r="W2475" i="33"/>
  <c r="U2475" i="33"/>
  <c r="T2475" i="33"/>
  <c r="B2475" i="33"/>
  <c r="A2475" i="33"/>
  <c r="W2474" i="33"/>
  <c r="U2474" i="33"/>
  <c r="T2474" i="33"/>
  <c r="Y2474" i="33" s="1"/>
  <c r="B2474" i="33"/>
  <c r="A2474" i="33"/>
  <c r="W2473" i="33"/>
  <c r="U2473" i="33"/>
  <c r="T2473" i="33"/>
  <c r="B2473" i="33"/>
  <c r="A2473" i="33"/>
  <c r="W2472" i="33"/>
  <c r="U2472" i="33"/>
  <c r="T2472" i="33"/>
  <c r="Y2472" i="33" s="1"/>
  <c r="B2472" i="33"/>
  <c r="A2472" i="33"/>
  <c r="W2471" i="33"/>
  <c r="U2471" i="33"/>
  <c r="T2471" i="33"/>
  <c r="B2471" i="33"/>
  <c r="A2471" i="33"/>
  <c r="W2470" i="33"/>
  <c r="U2470" i="33"/>
  <c r="T2470" i="33"/>
  <c r="B2470" i="33"/>
  <c r="A2470" i="33"/>
  <c r="W2469" i="33"/>
  <c r="U2469" i="33"/>
  <c r="T2469" i="33"/>
  <c r="B2469" i="33"/>
  <c r="A2469" i="33"/>
  <c r="W2468" i="33"/>
  <c r="U2468" i="33"/>
  <c r="T2468" i="33"/>
  <c r="B2468" i="33"/>
  <c r="A2468" i="33"/>
  <c r="W2467" i="33"/>
  <c r="U2467" i="33"/>
  <c r="T2467" i="33"/>
  <c r="B2467" i="33"/>
  <c r="A2467" i="33"/>
  <c r="W2466" i="33"/>
  <c r="U2466" i="33"/>
  <c r="T2466" i="33"/>
  <c r="Y2466" i="33" s="1"/>
  <c r="B2466" i="33"/>
  <c r="A2466" i="33"/>
  <c r="W2465" i="33"/>
  <c r="U2465" i="33"/>
  <c r="T2465" i="33"/>
  <c r="B2465" i="33"/>
  <c r="A2465" i="33"/>
  <c r="W2464" i="33"/>
  <c r="U2464" i="33"/>
  <c r="T2464" i="33"/>
  <c r="Y2464" i="33" s="1"/>
  <c r="B2464" i="33"/>
  <c r="A2464" i="33"/>
  <c r="W2463" i="33"/>
  <c r="U2463" i="33"/>
  <c r="T2463" i="33"/>
  <c r="B2463" i="33"/>
  <c r="A2463" i="33"/>
  <c r="W2462" i="33"/>
  <c r="U2462" i="33"/>
  <c r="T2462" i="33"/>
  <c r="B2462" i="33"/>
  <c r="A2462" i="33"/>
  <c r="W2461" i="33"/>
  <c r="U2461" i="33"/>
  <c r="T2461" i="33"/>
  <c r="Y2461" i="33" s="1"/>
  <c r="B2461" i="33"/>
  <c r="A2461" i="33"/>
  <c r="W2460" i="33"/>
  <c r="U2460" i="33"/>
  <c r="T2460" i="33"/>
  <c r="B2460" i="33"/>
  <c r="A2460" i="33"/>
  <c r="W2459" i="33"/>
  <c r="U2459" i="33"/>
  <c r="T2459" i="33"/>
  <c r="B2459" i="33"/>
  <c r="A2459" i="33"/>
  <c r="W2458" i="33"/>
  <c r="U2458" i="33"/>
  <c r="T2458" i="33"/>
  <c r="Y2458" i="33" s="1"/>
  <c r="B2458" i="33"/>
  <c r="A2458" i="33"/>
  <c r="W2457" i="33"/>
  <c r="U2457" i="33"/>
  <c r="T2457" i="33"/>
  <c r="B2457" i="33"/>
  <c r="A2457" i="33"/>
  <c r="W2456" i="33"/>
  <c r="U2456" i="33"/>
  <c r="T2456" i="33"/>
  <c r="Y2456" i="33" s="1"/>
  <c r="B2456" i="33"/>
  <c r="A2456" i="33"/>
  <c r="W2455" i="33"/>
  <c r="U2455" i="33"/>
  <c r="T2455" i="33"/>
  <c r="B2455" i="33"/>
  <c r="A2455" i="33"/>
  <c r="W2454" i="33"/>
  <c r="U2454" i="33"/>
  <c r="T2454" i="33"/>
  <c r="B2454" i="33"/>
  <c r="A2454" i="33"/>
  <c r="W2453" i="33"/>
  <c r="U2453" i="33"/>
  <c r="T2453" i="33"/>
  <c r="B2453" i="33"/>
  <c r="A2453" i="33"/>
  <c r="W2452" i="33"/>
  <c r="U2452" i="33"/>
  <c r="T2452" i="33"/>
  <c r="B2452" i="33"/>
  <c r="A2452" i="33"/>
  <c r="W2451" i="33"/>
  <c r="U2451" i="33"/>
  <c r="T2451" i="33"/>
  <c r="Y2451" i="33" s="1"/>
  <c r="B2451" i="33"/>
  <c r="A2451" i="33"/>
  <c r="W2450" i="33"/>
  <c r="U2450" i="33"/>
  <c r="T2450" i="33"/>
  <c r="Y2450" i="33" s="1"/>
  <c r="B2450" i="33"/>
  <c r="A2450" i="33"/>
  <c r="W2449" i="33"/>
  <c r="U2449" i="33"/>
  <c r="T2449" i="33"/>
  <c r="B2449" i="33"/>
  <c r="A2449" i="33"/>
  <c r="W2448" i="33"/>
  <c r="U2448" i="33"/>
  <c r="T2448" i="33"/>
  <c r="B2448" i="33"/>
  <c r="A2448" i="33"/>
  <c r="W2447" i="33"/>
  <c r="U2447" i="33"/>
  <c r="T2447" i="33"/>
  <c r="B2447" i="33"/>
  <c r="A2447" i="33"/>
  <c r="W2446" i="33"/>
  <c r="U2446" i="33"/>
  <c r="T2446" i="33"/>
  <c r="B2446" i="33"/>
  <c r="A2446" i="33"/>
  <c r="W2445" i="33"/>
  <c r="U2445" i="33"/>
  <c r="T2445" i="33"/>
  <c r="Y2445" i="33" s="1"/>
  <c r="B2445" i="33"/>
  <c r="A2445" i="33"/>
  <c r="W2444" i="33"/>
  <c r="U2444" i="33"/>
  <c r="T2444" i="33"/>
  <c r="B2444" i="33"/>
  <c r="A2444" i="33"/>
  <c r="W2443" i="33"/>
  <c r="U2443" i="33"/>
  <c r="T2443" i="33"/>
  <c r="B2443" i="33"/>
  <c r="A2443" i="33"/>
  <c r="W2442" i="33"/>
  <c r="U2442" i="33"/>
  <c r="T2442" i="33"/>
  <c r="Y2442" i="33" s="1"/>
  <c r="B2442" i="33"/>
  <c r="A2442" i="33"/>
  <c r="W2441" i="33"/>
  <c r="U2441" i="33"/>
  <c r="T2441" i="33"/>
  <c r="B2441" i="33"/>
  <c r="A2441" i="33"/>
  <c r="W2440" i="33"/>
  <c r="U2440" i="33"/>
  <c r="T2440" i="33"/>
  <c r="B2440" i="33"/>
  <c r="A2440" i="33"/>
  <c r="W2439" i="33"/>
  <c r="U2439" i="33"/>
  <c r="T2439" i="33"/>
  <c r="B2439" i="33"/>
  <c r="A2439" i="33"/>
  <c r="W2438" i="33"/>
  <c r="U2438" i="33"/>
  <c r="T2438" i="33"/>
  <c r="B2438" i="33"/>
  <c r="A2438" i="33"/>
  <c r="W2437" i="33"/>
  <c r="U2437" i="33"/>
  <c r="T2437" i="33"/>
  <c r="B2437" i="33"/>
  <c r="A2437" i="33"/>
  <c r="W2436" i="33"/>
  <c r="U2436" i="33"/>
  <c r="T2436" i="33"/>
  <c r="B2436" i="33"/>
  <c r="A2436" i="33"/>
  <c r="W2435" i="33"/>
  <c r="U2435" i="33"/>
  <c r="T2435" i="33"/>
  <c r="Y2435" i="33" s="1"/>
  <c r="B2435" i="33"/>
  <c r="A2435" i="33"/>
  <c r="W2434" i="33"/>
  <c r="U2434" i="33"/>
  <c r="T2434" i="33"/>
  <c r="Y2434" i="33" s="1"/>
  <c r="B2434" i="33"/>
  <c r="A2434" i="33"/>
  <c r="W2433" i="33"/>
  <c r="U2433" i="33"/>
  <c r="T2433" i="33"/>
  <c r="B2433" i="33"/>
  <c r="A2433" i="33"/>
  <c r="W2432" i="33"/>
  <c r="U2432" i="33"/>
  <c r="T2432" i="33"/>
  <c r="B2432" i="33"/>
  <c r="A2432" i="33"/>
  <c r="W2431" i="33"/>
  <c r="U2431" i="33"/>
  <c r="T2431" i="33"/>
  <c r="Y2431" i="33" s="1"/>
  <c r="B2431" i="33"/>
  <c r="A2431" i="33"/>
  <c r="W2430" i="33"/>
  <c r="U2430" i="33"/>
  <c r="T2430" i="33"/>
  <c r="B2430" i="33"/>
  <c r="A2430" i="33"/>
  <c r="W2429" i="33"/>
  <c r="U2429" i="33"/>
  <c r="T2429" i="33"/>
  <c r="B2429" i="33"/>
  <c r="A2429" i="33"/>
  <c r="W2428" i="33"/>
  <c r="U2428" i="33"/>
  <c r="T2428" i="33"/>
  <c r="B2428" i="33"/>
  <c r="A2428" i="33"/>
  <c r="W2427" i="33"/>
  <c r="U2427" i="33"/>
  <c r="T2427" i="33"/>
  <c r="B2427" i="33"/>
  <c r="A2427" i="33"/>
  <c r="W2426" i="33"/>
  <c r="U2426" i="33"/>
  <c r="T2426" i="33"/>
  <c r="Y2426" i="33" s="1"/>
  <c r="B2426" i="33"/>
  <c r="A2426" i="33"/>
  <c r="W2425" i="33"/>
  <c r="U2425" i="33"/>
  <c r="T2425" i="33"/>
  <c r="B2425" i="33"/>
  <c r="A2425" i="33"/>
  <c r="W2424" i="33"/>
  <c r="U2424" i="33"/>
  <c r="T2424" i="33"/>
  <c r="Y2424" i="33" s="1"/>
  <c r="B2424" i="33"/>
  <c r="A2424" i="33"/>
  <c r="W2423" i="33"/>
  <c r="U2423" i="33"/>
  <c r="T2423" i="33"/>
  <c r="Y2423" i="33" s="1"/>
  <c r="B2423" i="33"/>
  <c r="A2423" i="33"/>
  <c r="W2422" i="33"/>
  <c r="U2422" i="33"/>
  <c r="T2422" i="33"/>
  <c r="B2422" i="33"/>
  <c r="A2422" i="33"/>
  <c r="W2421" i="33"/>
  <c r="U2421" i="33"/>
  <c r="T2421" i="33"/>
  <c r="B2421" i="33"/>
  <c r="A2421" i="33"/>
  <c r="W2420" i="33"/>
  <c r="U2420" i="33"/>
  <c r="T2420" i="33"/>
  <c r="B2420" i="33"/>
  <c r="A2420" i="33"/>
  <c r="W2419" i="33"/>
  <c r="U2419" i="33"/>
  <c r="T2419" i="33"/>
  <c r="B2419" i="33"/>
  <c r="A2419" i="33"/>
  <c r="W2418" i="33"/>
  <c r="U2418" i="33"/>
  <c r="T2418" i="33"/>
  <c r="Y2418" i="33" s="1"/>
  <c r="B2418" i="33"/>
  <c r="A2418" i="33"/>
  <c r="W2417" i="33"/>
  <c r="U2417" i="33"/>
  <c r="T2417" i="33"/>
  <c r="B2417" i="33"/>
  <c r="A2417" i="33"/>
  <c r="W2416" i="33"/>
  <c r="U2416" i="33"/>
  <c r="T2416" i="33"/>
  <c r="Y2416" i="33" s="1"/>
  <c r="B2416" i="33"/>
  <c r="A2416" i="33"/>
  <c r="W2415" i="33"/>
  <c r="U2415" i="33"/>
  <c r="T2415" i="33"/>
  <c r="B2415" i="33"/>
  <c r="A2415" i="33"/>
  <c r="W2414" i="33"/>
  <c r="U2414" i="33"/>
  <c r="T2414" i="33"/>
  <c r="B2414" i="33"/>
  <c r="A2414" i="33"/>
  <c r="W2413" i="33"/>
  <c r="U2413" i="33"/>
  <c r="T2413" i="33"/>
  <c r="B2413" i="33"/>
  <c r="A2413" i="33"/>
  <c r="W2412" i="33"/>
  <c r="U2412" i="33"/>
  <c r="T2412" i="33"/>
  <c r="B2412" i="33"/>
  <c r="A2412" i="33"/>
  <c r="W2411" i="33"/>
  <c r="U2411" i="33"/>
  <c r="T2411" i="33"/>
  <c r="B2411" i="33"/>
  <c r="A2411" i="33"/>
  <c r="W2410" i="33"/>
  <c r="U2410" i="33"/>
  <c r="T2410" i="33"/>
  <c r="Y2410" i="33" s="1"/>
  <c r="B2410" i="33"/>
  <c r="A2410" i="33"/>
  <c r="W2409" i="33"/>
  <c r="U2409" i="33"/>
  <c r="T2409" i="33"/>
  <c r="B2409" i="33"/>
  <c r="A2409" i="33"/>
  <c r="W2408" i="33"/>
  <c r="U2408" i="33"/>
  <c r="T2408" i="33"/>
  <c r="Y2408" i="33" s="1"/>
  <c r="B2408" i="33"/>
  <c r="A2408" i="33"/>
  <c r="W2407" i="33"/>
  <c r="U2407" i="33"/>
  <c r="T2407" i="33"/>
  <c r="Y2407" i="33" s="1"/>
  <c r="B2407" i="33"/>
  <c r="A2407" i="33"/>
  <c r="W2406" i="33"/>
  <c r="U2406" i="33"/>
  <c r="T2406" i="33"/>
  <c r="B2406" i="33"/>
  <c r="A2406" i="33"/>
  <c r="W2405" i="33"/>
  <c r="U2405" i="33"/>
  <c r="T2405" i="33"/>
  <c r="B2405" i="33"/>
  <c r="A2405" i="33"/>
  <c r="W2404" i="33"/>
  <c r="U2404" i="33"/>
  <c r="T2404" i="33"/>
  <c r="Y2404" i="33" s="1"/>
  <c r="B2404" i="33"/>
  <c r="A2404" i="33"/>
  <c r="W2403" i="33"/>
  <c r="U2403" i="33"/>
  <c r="T2403" i="33"/>
  <c r="B2403" i="33"/>
  <c r="A2403" i="33"/>
  <c r="W2402" i="33"/>
  <c r="U2402" i="33"/>
  <c r="T2402" i="33"/>
  <c r="B2402" i="33"/>
  <c r="A2402" i="33"/>
  <c r="W2401" i="33"/>
  <c r="U2401" i="33"/>
  <c r="T2401" i="33"/>
  <c r="B2401" i="33"/>
  <c r="A2401" i="33"/>
  <c r="W2400" i="33"/>
  <c r="U2400" i="33"/>
  <c r="T2400" i="33"/>
  <c r="B2400" i="33"/>
  <c r="A2400" i="33"/>
  <c r="W2399" i="33"/>
  <c r="U2399" i="33"/>
  <c r="T2399" i="33"/>
  <c r="B2399" i="33"/>
  <c r="A2399" i="33"/>
  <c r="W2398" i="33"/>
  <c r="U2398" i="33"/>
  <c r="T2398" i="33"/>
  <c r="B2398" i="33"/>
  <c r="A2398" i="33"/>
  <c r="W2397" i="33"/>
  <c r="U2397" i="33"/>
  <c r="T2397" i="33"/>
  <c r="B2397" i="33"/>
  <c r="A2397" i="33"/>
  <c r="W2396" i="33"/>
  <c r="U2396" i="33"/>
  <c r="T2396" i="33"/>
  <c r="Y2396" i="33" s="1"/>
  <c r="B2396" i="33"/>
  <c r="A2396" i="33"/>
  <c r="W2395" i="33"/>
  <c r="U2395" i="33"/>
  <c r="T2395" i="33"/>
  <c r="B2395" i="33"/>
  <c r="A2395" i="33"/>
  <c r="W2394" i="33"/>
  <c r="U2394" i="33"/>
  <c r="T2394" i="33"/>
  <c r="B2394" i="33"/>
  <c r="A2394" i="33"/>
  <c r="W2393" i="33"/>
  <c r="U2393" i="33"/>
  <c r="T2393" i="33"/>
  <c r="B2393" i="33"/>
  <c r="A2393" i="33"/>
  <c r="W2392" i="33"/>
  <c r="U2392" i="33"/>
  <c r="T2392" i="33"/>
  <c r="B2392" i="33"/>
  <c r="A2392" i="33"/>
  <c r="W2391" i="33"/>
  <c r="U2391" i="33"/>
  <c r="T2391" i="33"/>
  <c r="Y2391" i="33" s="1"/>
  <c r="B2391" i="33"/>
  <c r="A2391" i="33"/>
  <c r="W2390" i="33"/>
  <c r="U2390" i="33"/>
  <c r="T2390" i="33"/>
  <c r="B2390" i="33"/>
  <c r="A2390" i="33"/>
  <c r="W2389" i="33"/>
  <c r="U2389" i="33"/>
  <c r="T2389" i="33"/>
  <c r="B2389" i="33"/>
  <c r="A2389" i="33"/>
  <c r="W2388" i="33"/>
  <c r="U2388" i="33"/>
  <c r="T2388" i="33"/>
  <c r="Y2388" i="33" s="1"/>
  <c r="B2388" i="33"/>
  <c r="A2388" i="33"/>
  <c r="W2387" i="33"/>
  <c r="U2387" i="33"/>
  <c r="T2387" i="33"/>
  <c r="B2387" i="33"/>
  <c r="A2387" i="33"/>
  <c r="W2386" i="33"/>
  <c r="U2386" i="33"/>
  <c r="T2386" i="33"/>
  <c r="B2386" i="33"/>
  <c r="A2386" i="33"/>
  <c r="W2385" i="33"/>
  <c r="U2385" i="33"/>
  <c r="T2385" i="33"/>
  <c r="B2385" i="33"/>
  <c r="A2385" i="33"/>
  <c r="W2384" i="33"/>
  <c r="U2384" i="33"/>
  <c r="T2384" i="33"/>
  <c r="B2384" i="33"/>
  <c r="A2384" i="33"/>
  <c r="W2383" i="33"/>
  <c r="U2383" i="33"/>
  <c r="T2383" i="33"/>
  <c r="B2383" i="33"/>
  <c r="A2383" i="33"/>
  <c r="W2382" i="33"/>
  <c r="U2382" i="33"/>
  <c r="T2382" i="33"/>
  <c r="B2382" i="33"/>
  <c r="A2382" i="33"/>
  <c r="W2381" i="33"/>
  <c r="U2381" i="33"/>
  <c r="T2381" i="33"/>
  <c r="B2381" i="33"/>
  <c r="A2381" i="33"/>
  <c r="W2380" i="33"/>
  <c r="U2380" i="33"/>
  <c r="T2380" i="33"/>
  <c r="Y2380" i="33" s="1"/>
  <c r="B2380" i="33"/>
  <c r="A2380" i="33"/>
  <c r="W2379" i="33"/>
  <c r="U2379" i="33"/>
  <c r="T2379" i="33"/>
  <c r="B2379" i="33"/>
  <c r="A2379" i="33"/>
  <c r="W2378" i="33"/>
  <c r="U2378" i="33"/>
  <c r="T2378" i="33"/>
  <c r="B2378" i="33"/>
  <c r="A2378" i="33"/>
  <c r="W2377" i="33"/>
  <c r="U2377" i="33"/>
  <c r="T2377" i="33"/>
  <c r="B2377" i="33"/>
  <c r="A2377" i="33"/>
  <c r="W2376" i="33"/>
  <c r="U2376" i="33"/>
  <c r="T2376" i="33"/>
  <c r="B2376" i="33"/>
  <c r="A2376" i="33"/>
  <c r="W2375" i="33"/>
  <c r="U2375" i="33"/>
  <c r="T2375" i="33"/>
  <c r="Y2375" i="33" s="1"/>
  <c r="B2375" i="33"/>
  <c r="A2375" i="33"/>
  <c r="W2374" i="33"/>
  <c r="U2374" i="33"/>
  <c r="T2374" i="33"/>
  <c r="B2374" i="33"/>
  <c r="A2374" i="33"/>
  <c r="X2373" i="33"/>
  <c r="W2373" i="33"/>
  <c r="U2373" i="33"/>
  <c r="T2373" i="33"/>
  <c r="B2373" i="33"/>
  <c r="A2373" i="33"/>
  <c r="W2372" i="33"/>
  <c r="U2372" i="33"/>
  <c r="T2372" i="33"/>
  <c r="Y2372" i="33" s="1"/>
  <c r="B2372" i="33"/>
  <c r="A2372" i="33"/>
  <c r="W2371" i="33"/>
  <c r="U2371" i="33"/>
  <c r="T2371" i="33"/>
  <c r="B2371" i="33"/>
  <c r="A2371" i="33"/>
  <c r="W2370" i="33"/>
  <c r="U2370" i="33"/>
  <c r="T2370" i="33"/>
  <c r="B2370" i="33"/>
  <c r="A2370" i="33"/>
  <c r="W2369" i="33"/>
  <c r="U2369" i="33"/>
  <c r="T2369" i="33"/>
  <c r="B2369" i="33"/>
  <c r="A2369" i="33"/>
  <c r="W2368" i="33"/>
  <c r="U2368" i="33"/>
  <c r="T2368" i="33"/>
  <c r="B2368" i="33"/>
  <c r="A2368" i="33"/>
  <c r="W2367" i="33"/>
  <c r="U2367" i="33"/>
  <c r="T2367" i="33"/>
  <c r="B2367" i="33"/>
  <c r="A2367" i="33"/>
  <c r="W2366" i="33"/>
  <c r="U2366" i="33"/>
  <c r="T2366" i="33"/>
  <c r="B2366" i="33"/>
  <c r="A2366" i="33"/>
  <c r="W2365" i="33"/>
  <c r="U2365" i="33"/>
  <c r="T2365" i="33"/>
  <c r="B2365" i="33"/>
  <c r="A2365" i="33"/>
  <c r="W2364" i="33"/>
  <c r="U2364" i="33"/>
  <c r="T2364" i="33"/>
  <c r="Y2364" i="33" s="1"/>
  <c r="B2364" i="33"/>
  <c r="A2364" i="33"/>
  <c r="W2363" i="33"/>
  <c r="U2363" i="33"/>
  <c r="T2363" i="33"/>
  <c r="B2363" i="33"/>
  <c r="A2363" i="33"/>
  <c r="W2362" i="33"/>
  <c r="U2362" i="33"/>
  <c r="T2362" i="33"/>
  <c r="B2362" i="33"/>
  <c r="A2362" i="33"/>
  <c r="W2361" i="33"/>
  <c r="U2361" i="33"/>
  <c r="T2361" i="33"/>
  <c r="B2361" i="33"/>
  <c r="A2361" i="33"/>
  <c r="W2360" i="33"/>
  <c r="U2360" i="33"/>
  <c r="T2360" i="33"/>
  <c r="B2360" i="33"/>
  <c r="A2360" i="33"/>
  <c r="W2359" i="33"/>
  <c r="U2359" i="33"/>
  <c r="T2359" i="33"/>
  <c r="B2359" i="33"/>
  <c r="A2359" i="33"/>
  <c r="W2358" i="33"/>
  <c r="U2358" i="33"/>
  <c r="T2358" i="33"/>
  <c r="B2358" i="33"/>
  <c r="A2358" i="33"/>
  <c r="W2357" i="33"/>
  <c r="U2357" i="33"/>
  <c r="T2357" i="33"/>
  <c r="B2357" i="33"/>
  <c r="A2357" i="33"/>
  <c r="W2356" i="33"/>
  <c r="U2356" i="33"/>
  <c r="T2356" i="33"/>
  <c r="Y2356" i="33" s="1"/>
  <c r="B2356" i="33"/>
  <c r="A2356" i="33"/>
  <c r="W2355" i="33"/>
  <c r="U2355" i="33"/>
  <c r="T2355" i="33"/>
  <c r="B2355" i="33"/>
  <c r="A2355" i="33"/>
  <c r="W2354" i="33"/>
  <c r="U2354" i="33"/>
  <c r="T2354" i="33"/>
  <c r="B2354" i="33"/>
  <c r="A2354" i="33"/>
  <c r="W2353" i="33"/>
  <c r="U2353" i="33"/>
  <c r="T2353" i="33"/>
  <c r="Y2353" i="33" s="1"/>
  <c r="B2353" i="33"/>
  <c r="A2353" i="33"/>
  <c r="W2352" i="33"/>
  <c r="U2352" i="33"/>
  <c r="T2352" i="33"/>
  <c r="B2352" i="33"/>
  <c r="A2352" i="33"/>
  <c r="W2351" i="33"/>
  <c r="U2351" i="33"/>
  <c r="T2351" i="33"/>
  <c r="B2351" i="33"/>
  <c r="A2351" i="33"/>
  <c r="W2350" i="33"/>
  <c r="U2350" i="33"/>
  <c r="T2350" i="33"/>
  <c r="B2350" i="33"/>
  <c r="A2350" i="33"/>
  <c r="W2349" i="33"/>
  <c r="U2349" i="33"/>
  <c r="T2349" i="33"/>
  <c r="B2349" i="33"/>
  <c r="A2349" i="33"/>
  <c r="W2348" i="33"/>
  <c r="U2348" i="33"/>
  <c r="T2348" i="33"/>
  <c r="Y2348" i="33" s="1"/>
  <c r="B2348" i="33"/>
  <c r="A2348" i="33"/>
  <c r="W2347" i="33"/>
  <c r="U2347" i="33"/>
  <c r="T2347" i="33"/>
  <c r="B2347" i="33"/>
  <c r="A2347" i="33"/>
  <c r="W2346" i="33"/>
  <c r="U2346" i="33"/>
  <c r="T2346" i="33"/>
  <c r="B2346" i="33"/>
  <c r="A2346" i="33"/>
  <c r="W2345" i="33"/>
  <c r="U2345" i="33"/>
  <c r="T2345" i="33"/>
  <c r="Y2345" i="33" s="1"/>
  <c r="B2345" i="33"/>
  <c r="A2345" i="33"/>
  <c r="W2344" i="33"/>
  <c r="U2344" i="33"/>
  <c r="T2344" i="33"/>
  <c r="B2344" i="33"/>
  <c r="A2344" i="33"/>
  <c r="W2343" i="33"/>
  <c r="U2343" i="33"/>
  <c r="T2343" i="33"/>
  <c r="B2343" i="33"/>
  <c r="A2343" i="33"/>
  <c r="W2342" i="33"/>
  <c r="U2342" i="33"/>
  <c r="T2342" i="33"/>
  <c r="B2342" i="33"/>
  <c r="A2342" i="33"/>
  <c r="W2341" i="33"/>
  <c r="U2341" i="33"/>
  <c r="T2341" i="33"/>
  <c r="B2341" i="33"/>
  <c r="A2341" i="33"/>
  <c r="W2340" i="33"/>
  <c r="U2340" i="33"/>
  <c r="T2340" i="33"/>
  <c r="Y2340" i="33" s="1"/>
  <c r="B2340" i="33"/>
  <c r="A2340" i="33"/>
  <c r="W2339" i="33"/>
  <c r="U2339" i="33"/>
  <c r="T2339" i="33"/>
  <c r="B2339" i="33"/>
  <c r="A2339" i="33"/>
  <c r="W2338" i="33"/>
  <c r="U2338" i="33"/>
  <c r="T2338" i="33"/>
  <c r="B2338" i="33"/>
  <c r="A2338" i="33"/>
  <c r="W2337" i="33"/>
  <c r="U2337" i="33"/>
  <c r="T2337" i="33"/>
  <c r="B2337" i="33"/>
  <c r="A2337" i="33"/>
  <c r="W2336" i="33"/>
  <c r="U2336" i="33"/>
  <c r="T2336" i="33"/>
  <c r="B2336" i="33"/>
  <c r="A2336" i="33"/>
  <c r="W2335" i="33"/>
  <c r="U2335" i="33"/>
  <c r="T2335" i="33"/>
  <c r="B2335" i="33"/>
  <c r="A2335" i="33"/>
  <c r="W2334" i="33"/>
  <c r="U2334" i="33"/>
  <c r="T2334" i="33"/>
  <c r="B2334" i="33"/>
  <c r="A2334" i="33"/>
  <c r="W2333" i="33"/>
  <c r="U2333" i="33"/>
  <c r="T2333" i="33"/>
  <c r="B2333" i="33"/>
  <c r="A2333" i="33"/>
  <c r="W2332" i="33"/>
  <c r="U2332" i="33"/>
  <c r="T2332" i="33"/>
  <c r="Y2332" i="33" s="1"/>
  <c r="B2332" i="33"/>
  <c r="A2332" i="33"/>
  <c r="W2331" i="33"/>
  <c r="U2331" i="33"/>
  <c r="T2331" i="33"/>
  <c r="B2331" i="33"/>
  <c r="A2331" i="33"/>
  <c r="W2330" i="33"/>
  <c r="U2330" i="33"/>
  <c r="T2330" i="33"/>
  <c r="B2330" i="33"/>
  <c r="A2330" i="33"/>
  <c r="W2329" i="33"/>
  <c r="U2329" i="33"/>
  <c r="T2329" i="33"/>
  <c r="B2329" i="33"/>
  <c r="A2329" i="33"/>
  <c r="W2328" i="33"/>
  <c r="U2328" i="33"/>
  <c r="T2328" i="33"/>
  <c r="B2328" i="33"/>
  <c r="A2328" i="33"/>
  <c r="W2327" i="33"/>
  <c r="U2327" i="33"/>
  <c r="T2327" i="33"/>
  <c r="B2327" i="33"/>
  <c r="A2327" i="33"/>
  <c r="W2326" i="33"/>
  <c r="U2326" i="33"/>
  <c r="T2326" i="33"/>
  <c r="B2326" i="33"/>
  <c r="A2326" i="33"/>
  <c r="W2325" i="33"/>
  <c r="U2325" i="33"/>
  <c r="T2325" i="33"/>
  <c r="B2325" i="33"/>
  <c r="A2325" i="33"/>
  <c r="W2324" i="33"/>
  <c r="U2324" i="33"/>
  <c r="T2324" i="33"/>
  <c r="Y2324" i="33" s="1"/>
  <c r="B2324" i="33"/>
  <c r="A2324" i="33"/>
  <c r="W2323" i="33"/>
  <c r="U2323" i="33"/>
  <c r="T2323" i="33"/>
  <c r="B2323" i="33"/>
  <c r="A2323" i="33"/>
  <c r="W2322" i="33"/>
  <c r="U2322" i="33"/>
  <c r="T2322" i="33"/>
  <c r="B2322" i="33"/>
  <c r="A2322" i="33"/>
  <c r="W2321" i="33"/>
  <c r="U2321" i="33"/>
  <c r="T2321" i="33"/>
  <c r="Y2321" i="33" s="1"/>
  <c r="B2321" i="33"/>
  <c r="A2321" i="33"/>
  <c r="W2320" i="33"/>
  <c r="U2320" i="33"/>
  <c r="T2320" i="33"/>
  <c r="B2320" i="33"/>
  <c r="A2320" i="33"/>
  <c r="W2319" i="33"/>
  <c r="U2319" i="33"/>
  <c r="T2319" i="33"/>
  <c r="B2319" i="33"/>
  <c r="A2319" i="33"/>
  <c r="W2318" i="33"/>
  <c r="U2318" i="33"/>
  <c r="T2318" i="33"/>
  <c r="B2318" i="33"/>
  <c r="A2318" i="33"/>
  <c r="W2317" i="33"/>
  <c r="U2317" i="33"/>
  <c r="T2317" i="33"/>
  <c r="B2317" i="33"/>
  <c r="A2317" i="33"/>
  <c r="W2316" i="33"/>
  <c r="U2316" i="33"/>
  <c r="T2316" i="33"/>
  <c r="Y2316" i="33" s="1"/>
  <c r="B2316" i="33"/>
  <c r="A2316" i="33"/>
  <c r="W2315" i="33"/>
  <c r="U2315" i="33"/>
  <c r="T2315" i="33"/>
  <c r="B2315" i="33"/>
  <c r="A2315" i="33"/>
  <c r="W2314" i="33"/>
  <c r="U2314" i="33"/>
  <c r="T2314" i="33"/>
  <c r="B2314" i="33"/>
  <c r="A2314" i="33"/>
  <c r="W2313" i="33"/>
  <c r="U2313" i="33"/>
  <c r="T2313" i="33"/>
  <c r="Y2313" i="33" s="1"/>
  <c r="B2313" i="33"/>
  <c r="A2313" i="33"/>
  <c r="W2312" i="33"/>
  <c r="U2312" i="33"/>
  <c r="T2312" i="33"/>
  <c r="B2312" i="33"/>
  <c r="A2312" i="33"/>
  <c r="W2311" i="33"/>
  <c r="U2311" i="33"/>
  <c r="T2311" i="33"/>
  <c r="B2311" i="33"/>
  <c r="A2311" i="33"/>
  <c r="W2310" i="33"/>
  <c r="U2310" i="33"/>
  <c r="T2310" i="33"/>
  <c r="B2310" i="33"/>
  <c r="A2310" i="33"/>
  <c r="W2309" i="33"/>
  <c r="U2309" i="33"/>
  <c r="T2309" i="33"/>
  <c r="B2309" i="33"/>
  <c r="A2309" i="33"/>
  <c r="W2308" i="33"/>
  <c r="U2308" i="33"/>
  <c r="T2308" i="33"/>
  <c r="Y2308" i="33" s="1"/>
  <c r="B2308" i="33"/>
  <c r="A2308" i="33"/>
  <c r="W2307" i="33"/>
  <c r="U2307" i="33"/>
  <c r="T2307" i="33"/>
  <c r="B2307" i="33"/>
  <c r="A2307" i="33"/>
  <c r="W2306" i="33"/>
  <c r="U2306" i="33"/>
  <c r="T2306" i="33"/>
  <c r="B2306" i="33"/>
  <c r="A2306" i="33"/>
  <c r="W2305" i="33"/>
  <c r="U2305" i="33"/>
  <c r="T2305" i="33"/>
  <c r="B2305" i="33"/>
  <c r="A2305" i="33"/>
  <c r="W2304" i="33"/>
  <c r="U2304" i="33"/>
  <c r="T2304" i="33"/>
  <c r="B2304" i="33"/>
  <c r="A2304" i="33"/>
  <c r="W2303" i="33"/>
  <c r="U2303" i="33"/>
  <c r="T2303" i="33"/>
  <c r="B2303" i="33"/>
  <c r="A2303" i="33"/>
  <c r="W2302" i="33"/>
  <c r="U2302" i="33"/>
  <c r="T2302" i="33"/>
  <c r="B2302" i="33"/>
  <c r="A2302" i="33"/>
  <c r="W2301" i="33"/>
  <c r="U2301" i="33"/>
  <c r="T2301" i="33"/>
  <c r="B2301" i="33"/>
  <c r="A2301" i="33"/>
  <c r="W2300" i="33"/>
  <c r="U2300" i="33"/>
  <c r="T2300" i="33"/>
  <c r="Y2300" i="33" s="1"/>
  <c r="B2300" i="33"/>
  <c r="A2300" i="33"/>
  <c r="W2299" i="33"/>
  <c r="U2299" i="33"/>
  <c r="T2299" i="33"/>
  <c r="B2299" i="33"/>
  <c r="A2299" i="33"/>
  <c r="W2298" i="33"/>
  <c r="U2298" i="33"/>
  <c r="T2298" i="33"/>
  <c r="B2298" i="33"/>
  <c r="A2298" i="33"/>
  <c r="W2297" i="33"/>
  <c r="U2297" i="33"/>
  <c r="T2297" i="33"/>
  <c r="B2297" i="33"/>
  <c r="A2297" i="33"/>
  <c r="W2296" i="33"/>
  <c r="U2296" i="33"/>
  <c r="T2296" i="33"/>
  <c r="B2296" i="33"/>
  <c r="A2296" i="33"/>
  <c r="W2295" i="33"/>
  <c r="U2295" i="33"/>
  <c r="T2295" i="33"/>
  <c r="B2295" i="33"/>
  <c r="A2295" i="33"/>
  <c r="W2294" i="33"/>
  <c r="U2294" i="33"/>
  <c r="T2294" i="33"/>
  <c r="B2294" i="33"/>
  <c r="A2294" i="33"/>
  <c r="W2293" i="33"/>
  <c r="U2293" i="33"/>
  <c r="T2293" i="33"/>
  <c r="B2293" i="33"/>
  <c r="A2293" i="33"/>
  <c r="W2292" i="33"/>
  <c r="U2292" i="33"/>
  <c r="T2292" i="33"/>
  <c r="Y2292" i="33" s="1"/>
  <c r="B2292" i="33"/>
  <c r="A2292" i="33"/>
  <c r="W2291" i="33"/>
  <c r="U2291" i="33"/>
  <c r="T2291" i="33"/>
  <c r="B2291" i="33"/>
  <c r="A2291" i="33"/>
  <c r="W2290" i="33"/>
  <c r="U2290" i="33"/>
  <c r="T2290" i="33"/>
  <c r="B2290" i="33"/>
  <c r="A2290" i="33"/>
  <c r="W2289" i="33"/>
  <c r="U2289" i="33"/>
  <c r="T2289" i="33"/>
  <c r="Y2289" i="33" s="1"/>
  <c r="B2289" i="33"/>
  <c r="A2289" i="33"/>
  <c r="W2288" i="33"/>
  <c r="U2288" i="33"/>
  <c r="T2288" i="33"/>
  <c r="B2288" i="33"/>
  <c r="A2288" i="33"/>
  <c r="W2287" i="33"/>
  <c r="U2287" i="33"/>
  <c r="T2287" i="33"/>
  <c r="B2287" i="33"/>
  <c r="A2287" i="33"/>
  <c r="W2286" i="33"/>
  <c r="U2286" i="33"/>
  <c r="T2286" i="33"/>
  <c r="B2286" i="33"/>
  <c r="A2286" i="33"/>
  <c r="W2285" i="33"/>
  <c r="U2285" i="33"/>
  <c r="T2285" i="33"/>
  <c r="B2285" i="33"/>
  <c r="A2285" i="33"/>
  <c r="W2284" i="33"/>
  <c r="U2284" i="33"/>
  <c r="T2284" i="33"/>
  <c r="Y2284" i="33" s="1"/>
  <c r="B2284" i="33"/>
  <c r="A2284" i="33"/>
  <c r="W2283" i="33"/>
  <c r="U2283" i="33"/>
  <c r="T2283" i="33"/>
  <c r="B2283" i="33"/>
  <c r="A2283" i="33"/>
  <c r="W2282" i="33"/>
  <c r="U2282" i="33"/>
  <c r="T2282" i="33"/>
  <c r="B2282" i="33"/>
  <c r="A2282" i="33"/>
  <c r="W2281" i="33"/>
  <c r="U2281" i="33"/>
  <c r="T2281" i="33"/>
  <c r="Y2281" i="33" s="1"/>
  <c r="B2281" i="33"/>
  <c r="A2281" i="33"/>
  <c r="W2280" i="33"/>
  <c r="U2280" i="33"/>
  <c r="T2280" i="33"/>
  <c r="B2280" i="33"/>
  <c r="A2280" i="33"/>
  <c r="W2279" i="33"/>
  <c r="U2279" i="33"/>
  <c r="T2279" i="33"/>
  <c r="B2279" i="33"/>
  <c r="A2279" i="33"/>
  <c r="W2278" i="33"/>
  <c r="U2278" i="33"/>
  <c r="T2278" i="33"/>
  <c r="B2278" i="33"/>
  <c r="A2278" i="33"/>
  <c r="W2277" i="33"/>
  <c r="U2277" i="33"/>
  <c r="T2277" i="33"/>
  <c r="B2277" i="33"/>
  <c r="A2277" i="33"/>
  <c r="W2276" i="33"/>
  <c r="U2276" i="33"/>
  <c r="T2276" i="33"/>
  <c r="Y2276" i="33" s="1"/>
  <c r="B2276" i="33"/>
  <c r="A2276" i="33"/>
  <c r="W2275" i="33"/>
  <c r="U2275" i="33"/>
  <c r="T2275" i="33"/>
  <c r="B2275" i="33"/>
  <c r="A2275" i="33"/>
  <c r="W2274" i="33"/>
  <c r="U2274" i="33"/>
  <c r="T2274" i="33"/>
  <c r="B2274" i="33"/>
  <c r="A2274" i="33"/>
  <c r="W2273" i="33"/>
  <c r="U2273" i="33"/>
  <c r="T2273" i="33"/>
  <c r="B2273" i="33"/>
  <c r="A2273" i="33"/>
  <c r="W2272" i="33"/>
  <c r="U2272" i="33"/>
  <c r="T2272" i="33"/>
  <c r="B2272" i="33"/>
  <c r="A2272" i="33"/>
  <c r="W2271" i="33"/>
  <c r="U2271" i="33"/>
  <c r="T2271" i="33"/>
  <c r="B2271" i="33"/>
  <c r="A2271" i="33"/>
  <c r="W2270" i="33"/>
  <c r="U2270" i="33"/>
  <c r="T2270" i="33"/>
  <c r="B2270" i="33"/>
  <c r="A2270" i="33"/>
  <c r="W2269" i="33"/>
  <c r="U2269" i="33"/>
  <c r="T2269" i="33"/>
  <c r="B2269" i="33"/>
  <c r="A2269" i="33"/>
  <c r="W2268" i="33"/>
  <c r="U2268" i="33"/>
  <c r="T2268" i="33"/>
  <c r="Y2268" i="33" s="1"/>
  <c r="B2268" i="33"/>
  <c r="A2268" i="33"/>
  <c r="W2267" i="33"/>
  <c r="U2267" i="33"/>
  <c r="T2267" i="33"/>
  <c r="B2267" i="33"/>
  <c r="A2267" i="33"/>
  <c r="W2266" i="33"/>
  <c r="U2266" i="33"/>
  <c r="T2266" i="33"/>
  <c r="B2266" i="33"/>
  <c r="A2266" i="33"/>
  <c r="W2265" i="33"/>
  <c r="U2265" i="33"/>
  <c r="T2265" i="33"/>
  <c r="Y2265" i="33" s="1"/>
  <c r="B2265" i="33"/>
  <c r="A2265" i="33"/>
  <c r="W2264" i="33"/>
  <c r="U2264" i="33"/>
  <c r="T2264" i="33"/>
  <c r="B2264" i="33"/>
  <c r="A2264" i="33"/>
  <c r="W2263" i="33"/>
  <c r="U2263" i="33"/>
  <c r="T2263" i="33"/>
  <c r="B2263" i="33"/>
  <c r="A2263" i="33"/>
  <c r="W2262" i="33"/>
  <c r="U2262" i="33"/>
  <c r="T2262" i="33"/>
  <c r="B2262" i="33"/>
  <c r="A2262" i="33"/>
  <c r="W2261" i="33"/>
  <c r="U2261" i="33"/>
  <c r="T2261" i="33"/>
  <c r="B2261" i="33"/>
  <c r="A2261" i="33"/>
  <c r="W2260" i="33"/>
  <c r="U2260" i="33"/>
  <c r="T2260" i="33"/>
  <c r="B2260" i="33"/>
  <c r="A2260" i="33"/>
  <c r="W2259" i="33"/>
  <c r="U2259" i="33"/>
  <c r="T2259" i="33"/>
  <c r="B2259" i="33"/>
  <c r="A2259" i="33"/>
  <c r="W2258" i="33"/>
  <c r="U2258" i="33"/>
  <c r="T2258" i="33"/>
  <c r="B2258" i="33"/>
  <c r="A2258" i="33"/>
  <c r="W2257" i="33"/>
  <c r="U2257" i="33"/>
  <c r="T2257" i="33"/>
  <c r="Y2257" i="33" s="1"/>
  <c r="B2257" i="33"/>
  <c r="A2257" i="33"/>
  <c r="W2256" i="33"/>
  <c r="U2256" i="33"/>
  <c r="T2256" i="33"/>
  <c r="B2256" i="33"/>
  <c r="A2256" i="33"/>
  <c r="W2255" i="33"/>
  <c r="U2255" i="33"/>
  <c r="T2255" i="33"/>
  <c r="B2255" i="33"/>
  <c r="A2255" i="33"/>
  <c r="W2254" i="33"/>
  <c r="U2254" i="33"/>
  <c r="T2254" i="33"/>
  <c r="B2254" i="33"/>
  <c r="A2254" i="33"/>
  <c r="W2253" i="33"/>
  <c r="U2253" i="33"/>
  <c r="T2253" i="33"/>
  <c r="B2253" i="33"/>
  <c r="A2253" i="33"/>
  <c r="W2252" i="33"/>
  <c r="U2252" i="33"/>
  <c r="T2252" i="33"/>
  <c r="Y2252" i="33" s="1"/>
  <c r="B2252" i="33"/>
  <c r="A2252" i="33"/>
  <c r="W2251" i="33"/>
  <c r="U2251" i="33"/>
  <c r="T2251" i="33"/>
  <c r="B2251" i="33"/>
  <c r="A2251" i="33"/>
  <c r="W2250" i="33"/>
  <c r="U2250" i="33"/>
  <c r="T2250" i="33"/>
  <c r="B2250" i="33"/>
  <c r="A2250" i="33"/>
  <c r="W2249" i="33"/>
  <c r="U2249" i="33"/>
  <c r="T2249" i="33"/>
  <c r="Y2249" i="33" s="1"/>
  <c r="B2249" i="33"/>
  <c r="A2249" i="33"/>
  <c r="W2248" i="33"/>
  <c r="U2248" i="33"/>
  <c r="T2248" i="33"/>
  <c r="B2248" i="33"/>
  <c r="A2248" i="33"/>
  <c r="W2247" i="33"/>
  <c r="U2247" i="33"/>
  <c r="T2247" i="33"/>
  <c r="B2247" i="33"/>
  <c r="A2247" i="33"/>
  <c r="W2246" i="33"/>
  <c r="U2246" i="33"/>
  <c r="T2246" i="33"/>
  <c r="B2246" i="33"/>
  <c r="A2246" i="33"/>
  <c r="W2245" i="33"/>
  <c r="U2245" i="33"/>
  <c r="T2245" i="33"/>
  <c r="B2245" i="33"/>
  <c r="A2245" i="33"/>
  <c r="W2244" i="33"/>
  <c r="U2244" i="33"/>
  <c r="T2244" i="33"/>
  <c r="B2244" i="33"/>
  <c r="A2244" i="33"/>
  <c r="W2243" i="33"/>
  <c r="U2243" i="33"/>
  <c r="T2243" i="33"/>
  <c r="B2243" i="33"/>
  <c r="A2243" i="33"/>
  <c r="W2242" i="33"/>
  <c r="U2242" i="33"/>
  <c r="T2242" i="33"/>
  <c r="B2242" i="33"/>
  <c r="A2242" i="33"/>
  <c r="W2241" i="33"/>
  <c r="U2241" i="33"/>
  <c r="T2241" i="33"/>
  <c r="Y2241" i="33" s="1"/>
  <c r="B2241" i="33"/>
  <c r="A2241" i="33"/>
  <c r="W2240" i="33"/>
  <c r="U2240" i="33"/>
  <c r="T2240" i="33"/>
  <c r="B2240" i="33"/>
  <c r="A2240" i="33"/>
  <c r="W2239" i="33"/>
  <c r="U2239" i="33"/>
  <c r="T2239" i="33"/>
  <c r="B2239" i="33"/>
  <c r="A2239" i="33"/>
  <c r="W2238" i="33"/>
  <c r="U2238" i="33"/>
  <c r="T2238" i="33"/>
  <c r="Y2238" i="33" s="1"/>
  <c r="B2238" i="33"/>
  <c r="A2238" i="33"/>
  <c r="W2237" i="33"/>
  <c r="U2237" i="33"/>
  <c r="T2237" i="33"/>
  <c r="B2237" i="33"/>
  <c r="A2237" i="33"/>
  <c r="W2236" i="33"/>
  <c r="U2236" i="33"/>
  <c r="T2236" i="33"/>
  <c r="B2236" i="33"/>
  <c r="A2236" i="33"/>
  <c r="W2235" i="33"/>
  <c r="U2235" i="33"/>
  <c r="T2235" i="33"/>
  <c r="B2235" i="33"/>
  <c r="A2235" i="33"/>
  <c r="W2234" i="33"/>
  <c r="U2234" i="33"/>
  <c r="T2234" i="33"/>
  <c r="B2234" i="33"/>
  <c r="A2234" i="33"/>
  <c r="W2233" i="33"/>
  <c r="U2233" i="33"/>
  <c r="T2233" i="33"/>
  <c r="Y2233" i="33" s="1"/>
  <c r="B2233" i="33"/>
  <c r="A2233" i="33"/>
  <c r="W2232" i="33"/>
  <c r="U2232" i="33"/>
  <c r="T2232" i="33"/>
  <c r="B2232" i="33"/>
  <c r="A2232" i="33"/>
  <c r="W2231" i="33"/>
  <c r="U2231" i="33"/>
  <c r="T2231" i="33"/>
  <c r="Y2231" i="33" s="1"/>
  <c r="B2231" i="33"/>
  <c r="A2231" i="33"/>
  <c r="W2230" i="33"/>
  <c r="U2230" i="33"/>
  <c r="T2230" i="33"/>
  <c r="Y2230" i="33" s="1"/>
  <c r="B2230" i="33"/>
  <c r="A2230" i="33"/>
  <c r="W2229" i="33"/>
  <c r="U2229" i="33"/>
  <c r="T2229" i="33"/>
  <c r="B2229" i="33"/>
  <c r="A2229" i="33"/>
  <c r="W2228" i="33"/>
  <c r="U2228" i="33"/>
  <c r="T2228" i="33"/>
  <c r="B2228" i="33"/>
  <c r="A2228" i="33"/>
  <c r="W2227" i="33"/>
  <c r="U2227" i="33"/>
  <c r="T2227" i="33"/>
  <c r="B2227" i="33"/>
  <c r="A2227" i="33"/>
  <c r="W2226" i="33"/>
  <c r="U2226" i="33"/>
  <c r="T2226" i="33"/>
  <c r="B2226" i="33"/>
  <c r="A2226" i="33"/>
  <c r="W2225" i="33"/>
  <c r="U2225" i="33"/>
  <c r="T2225" i="33"/>
  <c r="Y2225" i="33" s="1"/>
  <c r="B2225" i="33"/>
  <c r="A2225" i="33"/>
  <c r="W2224" i="33"/>
  <c r="U2224" i="33"/>
  <c r="T2224" i="33"/>
  <c r="B2224" i="33"/>
  <c r="A2224" i="33"/>
  <c r="W2223" i="33"/>
  <c r="U2223" i="33"/>
  <c r="T2223" i="33"/>
  <c r="Y2223" i="33" s="1"/>
  <c r="B2223" i="33"/>
  <c r="A2223" i="33"/>
  <c r="W2222" i="33"/>
  <c r="U2222" i="33"/>
  <c r="T2222" i="33"/>
  <c r="B2222" i="33"/>
  <c r="A2222" i="33"/>
  <c r="W2221" i="33"/>
  <c r="U2221" i="33"/>
  <c r="T2221" i="33"/>
  <c r="B2221" i="33"/>
  <c r="A2221" i="33"/>
  <c r="W2220" i="33"/>
  <c r="U2220" i="33"/>
  <c r="T2220" i="33"/>
  <c r="B2220" i="33"/>
  <c r="A2220" i="33"/>
  <c r="W2219" i="33"/>
  <c r="U2219" i="33"/>
  <c r="T2219" i="33"/>
  <c r="B2219" i="33"/>
  <c r="A2219" i="33"/>
  <c r="W2218" i="33"/>
  <c r="U2218" i="33"/>
  <c r="T2218" i="33"/>
  <c r="B2218" i="33"/>
  <c r="A2218" i="33"/>
  <c r="W2217" i="33"/>
  <c r="U2217" i="33"/>
  <c r="T2217" i="33"/>
  <c r="Y2217" i="33" s="1"/>
  <c r="B2217" i="33"/>
  <c r="A2217" i="33"/>
  <c r="W2216" i="33"/>
  <c r="U2216" i="33"/>
  <c r="T2216" i="33"/>
  <c r="B2216" i="33"/>
  <c r="A2216" i="33"/>
  <c r="W2215" i="33"/>
  <c r="U2215" i="33"/>
  <c r="T2215" i="33"/>
  <c r="Y2215" i="33" s="1"/>
  <c r="B2215" i="33"/>
  <c r="A2215" i="33"/>
  <c r="W2214" i="33"/>
  <c r="U2214" i="33"/>
  <c r="T2214" i="33"/>
  <c r="Y2214" i="33" s="1"/>
  <c r="B2214" i="33"/>
  <c r="A2214" i="33"/>
  <c r="W2213" i="33"/>
  <c r="U2213" i="33"/>
  <c r="T2213" i="33"/>
  <c r="B2213" i="33"/>
  <c r="A2213" i="33"/>
  <c r="W2212" i="33"/>
  <c r="U2212" i="33"/>
  <c r="T2212" i="33"/>
  <c r="B2212" i="33"/>
  <c r="A2212" i="33"/>
  <c r="W2211" i="33"/>
  <c r="U2211" i="33"/>
  <c r="T2211" i="33"/>
  <c r="B2211" i="33"/>
  <c r="A2211" i="33"/>
  <c r="W2210" i="33"/>
  <c r="U2210" i="33"/>
  <c r="T2210" i="33"/>
  <c r="B2210" i="33"/>
  <c r="A2210" i="33"/>
  <c r="W2209" i="33"/>
  <c r="U2209" i="33"/>
  <c r="T2209" i="33"/>
  <c r="Y2209" i="33" s="1"/>
  <c r="B2209" i="33"/>
  <c r="A2209" i="33"/>
  <c r="W2208" i="33"/>
  <c r="U2208" i="33"/>
  <c r="T2208" i="33"/>
  <c r="B2208" i="33"/>
  <c r="A2208" i="33"/>
  <c r="W2207" i="33"/>
  <c r="U2207" i="33"/>
  <c r="T2207" i="33"/>
  <c r="Y2207" i="33" s="1"/>
  <c r="B2207" i="33"/>
  <c r="A2207" i="33"/>
  <c r="W2206" i="33"/>
  <c r="U2206" i="33"/>
  <c r="T2206" i="33"/>
  <c r="B2206" i="33"/>
  <c r="A2206" i="33"/>
  <c r="W2205" i="33"/>
  <c r="U2205" i="33"/>
  <c r="T2205" i="33"/>
  <c r="B2205" i="33"/>
  <c r="A2205" i="33"/>
  <c r="W2204" i="33"/>
  <c r="U2204" i="33"/>
  <c r="T2204" i="33"/>
  <c r="Y2204" i="33" s="1"/>
  <c r="B2204" i="33"/>
  <c r="A2204" i="33"/>
  <c r="W2203" i="33"/>
  <c r="U2203" i="33"/>
  <c r="T2203" i="33"/>
  <c r="Y2203" i="33" s="1"/>
  <c r="B2203" i="33"/>
  <c r="A2203" i="33"/>
  <c r="W2202" i="33"/>
  <c r="U2202" i="33"/>
  <c r="T2202" i="33"/>
  <c r="B2202" i="33"/>
  <c r="A2202" i="33"/>
  <c r="W2201" i="33"/>
  <c r="U2201" i="33"/>
  <c r="T2201" i="33"/>
  <c r="B2201" i="33"/>
  <c r="A2201" i="33"/>
  <c r="W2200" i="33"/>
  <c r="U2200" i="33"/>
  <c r="T2200" i="33"/>
  <c r="B2200" i="33"/>
  <c r="A2200" i="33"/>
  <c r="W2199" i="33"/>
  <c r="U2199" i="33"/>
  <c r="T2199" i="33"/>
  <c r="B2199" i="33"/>
  <c r="A2199" i="33"/>
  <c r="W2198" i="33"/>
  <c r="U2198" i="33"/>
  <c r="T2198" i="33"/>
  <c r="Y2198" i="33" s="1"/>
  <c r="B2198" i="33"/>
  <c r="A2198" i="33"/>
  <c r="W2197" i="33"/>
  <c r="U2197" i="33"/>
  <c r="T2197" i="33"/>
  <c r="B2197" i="33"/>
  <c r="A2197" i="33"/>
  <c r="W2196" i="33"/>
  <c r="U2196" i="33"/>
  <c r="T2196" i="33"/>
  <c r="B2196" i="33"/>
  <c r="A2196" i="33"/>
  <c r="W2195" i="33"/>
  <c r="U2195" i="33"/>
  <c r="T2195" i="33"/>
  <c r="Y2195" i="33" s="1"/>
  <c r="B2195" i="33"/>
  <c r="A2195" i="33"/>
  <c r="W2194" i="33"/>
  <c r="U2194" i="33"/>
  <c r="T2194" i="33"/>
  <c r="B2194" i="33"/>
  <c r="A2194" i="33"/>
  <c r="W2193" i="33"/>
  <c r="U2193" i="33"/>
  <c r="T2193" i="33"/>
  <c r="B2193" i="33"/>
  <c r="A2193" i="33"/>
  <c r="W2192" i="33"/>
  <c r="U2192" i="33"/>
  <c r="T2192" i="33"/>
  <c r="B2192" i="33"/>
  <c r="A2192" i="33"/>
  <c r="W2191" i="33"/>
  <c r="U2191" i="33"/>
  <c r="T2191" i="33"/>
  <c r="B2191" i="33"/>
  <c r="A2191" i="33"/>
  <c r="W2190" i="33"/>
  <c r="U2190" i="33"/>
  <c r="T2190" i="33"/>
  <c r="B2190" i="33"/>
  <c r="A2190" i="33"/>
  <c r="W2189" i="33"/>
  <c r="U2189" i="33"/>
  <c r="T2189" i="33"/>
  <c r="B2189" i="33"/>
  <c r="A2189" i="33"/>
  <c r="W2188" i="33"/>
  <c r="U2188" i="33"/>
  <c r="T2188" i="33"/>
  <c r="Y2188" i="33" s="1"/>
  <c r="B2188" i="33"/>
  <c r="A2188" i="33"/>
  <c r="W2187" i="33"/>
  <c r="U2187" i="33"/>
  <c r="T2187" i="33"/>
  <c r="Y2187" i="33" s="1"/>
  <c r="B2187" i="33"/>
  <c r="A2187" i="33"/>
  <c r="W2186" i="33"/>
  <c r="U2186" i="33"/>
  <c r="T2186" i="33"/>
  <c r="B2186" i="33"/>
  <c r="A2186" i="33"/>
  <c r="W2185" i="33"/>
  <c r="U2185" i="33"/>
  <c r="T2185" i="33"/>
  <c r="B2185" i="33"/>
  <c r="A2185" i="33"/>
  <c r="W2184" i="33"/>
  <c r="U2184" i="33"/>
  <c r="T2184" i="33"/>
  <c r="B2184" i="33"/>
  <c r="A2184" i="33"/>
  <c r="W2183" i="33"/>
  <c r="U2183" i="33"/>
  <c r="T2183" i="33"/>
  <c r="B2183" i="33"/>
  <c r="A2183" i="33"/>
  <c r="W2182" i="33"/>
  <c r="U2182" i="33"/>
  <c r="T2182" i="33"/>
  <c r="Y2182" i="33" s="1"/>
  <c r="B2182" i="33"/>
  <c r="A2182" i="33"/>
  <c r="W2181" i="33"/>
  <c r="U2181" i="33"/>
  <c r="T2181" i="33"/>
  <c r="B2181" i="33"/>
  <c r="A2181" i="33"/>
  <c r="W2180" i="33"/>
  <c r="U2180" i="33"/>
  <c r="T2180" i="33"/>
  <c r="B2180" i="33"/>
  <c r="A2180" i="33"/>
  <c r="W2179" i="33"/>
  <c r="U2179" i="33"/>
  <c r="T2179" i="33"/>
  <c r="Y2179" i="33" s="1"/>
  <c r="B2179" i="33"/>
  <c r="A2179" i="33"/>
  <c r="W2178" i="33"/>
  <c r="U2178" i="33"/>
  <c r="T2178" i="33"/>
  <c r="B2178" i="33"/>
  <c r="A2178" i="33"/>
  <c r="W2177" i="33"/>
  <c r="U2177" i="33"/>
  <c r="T2177" i="33"/>
  <c r="B2177" i="33"/>
  <c r="A2177" i="33"/>
  <c r="W2176" i="33"/>
  <c r="U2176" i="33"/>
  <c r="T2176" i="33"/>
  <c r="B2176" i="33"/>
  <c r="A2176" i="33"/>
  <c r="W2175" i="33"/>
  <c r="U2175" i="33"/>
  <c r="T2175" i="33"/>
  <c r="B2175" i="33"/>
  <c r="A2175" i="33"/>
  <c r="X2174" i="33"/>
  <c r="W2174" i="33"/>
  <c r="U2174" i="33"/>
  <c r="T2174" i="33"/>
  <c r="B2174" i="33"/>
  <c r="A2174" i="33"/>
  <c r="W2173" i="33"/>
  <c r="U2173" i="33"/>
  <c r="T2173" i="33"/>
  <c r="B2173" i="33"/>
  <c r="A2173" i="33"/>
  <c r="W2172" i="33"/>
  <c r="U2172" i="33"/>
  <c r="T2172" i="33"/>
  <c r="B2172" i="33"/>
  <c r="A2172" i="33"/>
  <c r="W2171" i="33"/>
  <c r="U2171" i="33"/>
  <c r="T2171" i="33"/>
  <c r="Y2171" i="33" s="1"/>
  <c r="B2171" i="33"/>
  <c r="A2171" i="33"/>
  <c r="W2170" i="33"/>
  <c r="U2170" i="33"/>
  <c r="T2170" i="33"/>
  <c r="B2170" i="33"/>
  <c r="A2170" i="33"/>
  <c r="W2169" i="33"/>
  <c r="U2169" i="33"/>
  <c r="T2169" i="33"/>
  <c r="Y2169" i="33" s="1"/>
  <c r="B2169" i="33"/>
  <c r="A2169" i="33"/>
  <c r="W2168" i="33"/>
  <c r="U2168" i="33"/>
  <c r="T2168" i="33"/>
  <c r="B2168" i="33"/>
  <c r="A2168" i="33"/>
  <c r="W2167" i="33"/>
  <c r="U2167" i="33"/>
  <c r="T2167" i="33"/>
  <c r="B2167" i="33"/>
  <c r="A2167" i="33"/>
  <c r="W2166" i="33"/>
  <c r="U2166" i="33"/>
  <c r="T2166" i="33"/>
  <c r="B2166" i="33"/>
  <c r="A2166" i="33"/>
  <c r="W2165" i="33"/>
  <c r="U2165" i="33"/>
  <c r="T2165" i="33"/>
  <c r="B2165" i="33"/>
  <c r="A2165" i="33"/>
  <c r="W2164" i="33"/>
  <c r="U2164" i="33"/>
  <c r="T2164" i="33"/>
  <c r="B2164" i="33"/>
  <c r="A2164" i="33"/>
  <c r="W2163" i="33"/>
  <c r="U2163" i="33"/>
  <c r="T2163" i="33"/>
  <c r="Y2163" i="33" s="1"/>
  <c r="B2163" i="33"/>
  <c r="A2163" i="33"/>
  <c r="W2162" i="33"/>
  <c r="U2162" i="33"/>
  <c r="T2162" i="33"/>
  <c r="B2162" i="33"/>
  <c r="A2162" i="33"/>
  <c r="W2161" i="33"/>
  <c r="U2161" i="33"/>
  <c r="T2161" i="33"/>
  <c r="Y2161" i="33" s="1"/>
  <c r="B2161" i="33"/>
  <c r="A2161" i="33"/>
  <c r="W2160" i="33"/>
  <c r="U2160" i="33"/>
  <c r="T2160" i="33"/>
  <c r="Y2160" i="33" s="1"/>
  <c r="B2160" i="33"/>
  <c r="A2160" i="33"/>
  <c r="W2159" i="33"/>
  <c r="U2159" i="33"/>
  <c r="T2159" i="33"/>
  <c r="B2159" i="33"/>
  <c r="A2159" i="33"/>
  <c r="W2158" i="33"/>
  <c r="U2158" i="33"/>
  <c r="T2158" i="33"/>
  <c r="B2158" i="33"/>
  <c r="A2158" i="33"/>
  <c r="W2157" i="33"/>
  <c r="U2157" i="33"/>
  <c r="T2157" i="33"/>
  <c r="B2157" i="33"/>
  <c r="A2157" i="33"/>
  <c r="W2156" i="33"/>
  <c r="U2156" i="33"/>
  <c r="T2156" i="33"/>
  <c r="B2156" i="33"/>
  <c r="A2156" i="33"/>
  <c r="W2155" i="33"/>
  <c r="U2155" i="33"/>
  <c r="T2155" i="33"/>
  <c r="Y2155" i="33" s="1"/>
  <c r="B2155" i="33"/>
  <c r="A2155" i="33"/>
  <c r="W2154" i="33"/>
  <c r="U2154" i="33"/>
  <c r="T2154" i="33"/>
  <c r="B2154" i="33"/>
  <c r="A2154" i="33"/>
  <c r="W2153" i="33"/>
  <c r="U2153" i="33"/>
  <c r="T2153" i="33"/>
  <c r="Y2153" i="33" s="1"/>
  <c r="B2153" i="33"/>
  <c r="A2153" i="33"/>
  <c r="W2152" i="33"/>
  <c r="U2152" i="33"/>
  <c r="T2152" i="33"/>
  <c r="B2152" i="33"/>
  <c r="A2152" i="33"/>
  <c r="W2151" i="33"/>
  <c r="U2151" i="33"/>
  <c r="T2151" i="33"/>
  <c r="B2151" i="33"/>
  <c r="A2151" i="33"/>
  <c r="W2150" i="33"/>
  <c r="U2150" i="33"/>
  <c r="T2150" i="33"/>
  <c r="B2150" i="33"/>
  <c r="A2150" i="33"/>
  <c r="W2149" i="33"/>
  <c r="U2149" i="33"/>
  <c r="T2149" i="33"/>
  <c r="B2149" i="33"/>
  <c r="A2149" i="33"/>
  <c r="W2148" i="33"/>
  <c r="U2148" i="33"/>
  <c r="T2148" i="33"/>
  <c r="B2148" i="33"/>
  <c r="A2148" i="33"/>
  <c r="W2147" i="33"/>
  <c r="U2147" i="33"/>
  <c r="T2147" i="33"/>
  <c r="Y2147" i="33" s="1"/>
  <c r="B2147" i="33"/>
  <c r="A2147" i="33"/>
  <c r="W2146" i="33"/>
  <c r="U2146" i="33"/>
  <c r="T2146" i="33"/>
  <c r="B2146" i="33"/>
  <c r="A2146" i="33"/>
  <c r="W2145" i="33"/>
  <c r="U2145" i="33"/>
  <c r="T2145" i="33"/>
  <c r="Y2145" i="33" s="1"/>
  <c r="B2145" i="33"/>
  <c r="A2145" i="33"/>
  <c r="W2144" i="33"/>
  <c r="U2144" i="33"/>
  <c r="T2144" i="33"/>
  <c r="Y2144" i="33" s="1"/>
  <c r="B2144" i="33"/>
  <c r="A2144" i="33"/>
  <c r="W2143" i="33"/>
  <c r="U2143" i="33"/>
  <c r="T2143" i="33"/>
  <c r="B2143" i="33"/>
  <c r="A2143" i="33"/>
  <c r="W2142" i="33"/>
  <c r="U2142" i="33"/>
  <c r="T2142" i="33"/>
  <c r="B2142" i="33"/>
  <c r="A2142" i="33"/>
  <c r="W2141" i="33"/>
  <c r="U2141" i="33"/>
  <c r="T2141" i="33"/>
  <c r="B2141" i="33"/>
  <c r="A2141" i="33"/>
  <c r="W2140" i="33"/>
  <c r="U2140" i="33"/>
  <c r="T2140" i="33"/>
  <c r="B2140" i="33"/>
  <c r="A2140" i="33"/>
  <c r="W2139" i="33"/>
  <c r="U2139" i="33"/>
  <c r="T2139" i="33"/>
  <c r="Y2139" i="33" s="1"/>
  <c r="B2139" i="33"/>
  <c r="A2139" i="33"/>
  <c r="W2138" i="33"/>
  <c r="U2138" i="33"/>
  <c r="T2138" i="33"/>
  <c r="B2138" i="33"/>
  <c r="A2138" i="33"/>
  <c r="W2137" i="33"/>
  <c r="U2137" i="33"/>
  <c r="T2137" i="33"/>
  <c r="Y2137" i="33" s="1"/>
  <c r="B2137" i="33"/>
  <c r="A2137" i="33"/>
  <c r="W2136" i="33"/>
  <c r="U2136" i="33"/>
  <c r="T2136" i="33"/>
  <c r="B2136" i="33"/>
  <c r="A2136" i="33"/>
  <c r="W2135" i="33"/>
  <c r="U2135" i="33"/>
  <c r="T2135" i="33"/>
  <c r="B2135" i="33"/>
  <c r="A2135" i="33"/>
  <c r="W2134" i="33"/>
  <c r="U2134" i="33"/>
  <c r="T2134" i="33"/>
  <c r="B2134" i="33"/>
  <c r="A2134" i="33"/>
  <c r="W2133" i="33"/>
  <c r="U2133" i="33"/>
  <c r="T2133" i="33"/>
  <c r="B2133" i="33"/>
  <c r="A2133" i="33"/>
  <c r="W2132" i="33"/>
  <c r="U2132" i="33"/>
  <c r="T2132" i="33"/>
  <c r="B2132" i="33"/>
  <c r="A2132" i="33"/>
  <c r="W2131" i="33"/>
  <c r="U2131" i="33"/>
  <c r="T2131" i="33"/>
  <c r="Y2131" i="33" s="1"/>
  <c r="B2131" i="33"/>
  <c r="A2131" i="33"/>
  <c r="W2130" i="33"/>
  <c r="U2130" i="33"/>
  <c r="T2130" i="33"/>
  <c r="B2130" i="33"/>
  <c r="A2130" i="33"/>
  <c r="W2129" i="33"/>
  <c r="U2129" i="33"/>
  <c r="T2129" i="33"/>
  <c r="Y2129" i="33" s="1"/>
  <c r="B2129" i="33"/>
  <c r="A2129" i="33"/>
  <c r="W2128" i="33"/>
  <c r="U2128" i="33"/>
  <c r="T2128" i="33"/>
  <c r="Y2128" i="33" s="1"/>
  <c r="B2128" i="33"/>
  <c r="A2128" i="33"/>
  <c r="W2127" i="33"/>
  <c r="U2127" i="33"/>
  <c r="T2127" i="33"/>
  <c r="B2127" i="33"/>
  <c r="A2127" i="33"/>
  <c r="W2126" i="33"/>
  <c r="U2126" i="33"/>
  <c r="T2126" i="33"/>
  <c r="B2126" i="33"/>
  <c r="A2126" i="33"/>
  <c r="W2125" i="33"/>
  <c r="U2125" i="33"/>
  <c r="T2125" i="33"/>
  <c r="B2125" i="33"/>
  <c r="A2125" i="33"/>
  <c r="W2124" i="33"/>
  <c r="U2124" i="33"/>
  <c r="T2124" i="33"/>
  <c r="B2124" i="33"/>
  <c r="A2124" i="33"/>
  <c r="W2123" i="33"/>
  <c r="U2123" i="33"/>
  <c r="T2123" i="33"/>
  <c r="Y2123" i="33" s="1"/>
  <c r="B2123" i="33"/>
  <c r="A2123" i="33"/>
  <c r="W2122" i="33"/>
  <c r="U2122" i="33"/>
  <c r="T2122" i="33"/>
  <c r="B2122" i="33"/>
  <c r="A2122" i="33"/>
  <c r="W2121" i="33"/>
  <c r="U2121" i="33"/>
  <c r="T2121" i="33"/>
  <c r="Y2121" i="33" s="1"/>
  <c r="B2121" i="33"/>
  <c r="A2121" i="33"/>
  <c r="W2120" i="33"/>
  <c r="U2120" i="33"/>
  <c r="T2120" i="33"/>
  <c r="B2120" i="33"/>
  <c r="A2120" i="33"/>
  <c r="W2119" i="33"/>
  <c r="U2119" i="33"/>
  <c r="T2119" i="33"/>
  <c r="B2119" i="33"/>
  <c r="A2119" i="33"/>
  <c r="W2118" i="33"/>
  <c r="U2118" i="33"/>
  <c r="T2118" i="33"/>
  <c r="B2118" i="33"/>
  <c r="A2118" i="33"/>
  <c r="W2117" i="33"/>
  <c r="U2117" i="33"/>
  <c r="T2117" i="33"/>
  <c r="B2117" i="33"/>
  <c r="A2117" i="33"/>
  <c r="W2116" i="33"/>
  <c r="U2116" i="33"/>
  <c r="T2116" i="33"/>
  <c r="B2116" i="33"/>
  <c r="A2116" i="33"/>
  <c r="W2115" i="33"/>
  <c r="U2115" i="33"/>
  <c r="T2115" i="33"/>
  <c r="Y2115" i="33" s="1"/>
  <c r="B2115" i="33"/>
  <c r="A2115" i="33"/>
  <c r="W2114" i="33"/>
  <c r="U2114" i="33"/>
  <c r="T2114" i="33"/>
  <c r="B2114" i="33"/>
  <c r="A2114" i="33"/>
  <c r="W2113" i="33"/>
  <c r="U2113" i="33"/>
  <c r="T2113" i="33"/>
  <c r="Y2113" i="33" s="1"/>
  <c r="B2113" i="33"/>
  <c r="A2113" i="33"/>
  <c r="W2112" i="33"/>
  <c r="U2112" i="33"/>
  <c r="T2112" i="33"/>
  <c r="Y2112" i="33" s="1"/>
  <c r="B2112" i="33"/>
  <c r="A2112" i="33"/>
  <c r="W2111" i="33"/>
  <c r="U2111" i="33"/>
  <c r="T2111" i="33"/>
  <c r="B2111" i="33"/>
  <c r="A2111" i="33"/>
  <c r="W2110" i="33"/>
  <c r="U2110" i="33"/>
  <c r="T2110" i="33"/>
  <c r="B2110" i="33"/>
  <c r="A2110" i="33"/>
  <c r="W2109" i="33"/>
  <c r="U2109" i="33"/>
  <c r="T2109" i="33"/>
  <c r="Y2109" i="33" s="1"/>
  <c r="B2109" i="33"/>
  <c r="A2109" i="33"/>
  <c r="W2108" i="33"/>
  <c r="U2108" i="33"/>
  <c r="T2108" i="33"/>
  <c r="B2108" i="33"/>
  <c r="A2108" i="33"/>
  <c r="W2107" i="33"/>
  <c r="U2107" i="33"/>
  <c r="T2107" i="33"/>
  <c r="B2107" i="33"/>
  <c r="A2107" i="33"/>
  <c r="W2106" i="33"/>
  <c r="U2106" i="33"/>
  <c r="T2106" i="33"/>
  <c r="B2106" i="33"/>
  <c r="A2106" i="33"/>
  <c r="W2105" i="33"/>
  <c r="U2105" i="33"/>
  <c r="T2105" i="33"/>
  <c r="B2105" i="33"/>
  <c r="A2105" i="33"/>
  <c r="W2104" i="33"/>
  <c r="U2104" i="33"/>
  <c r="T2104" i="33"/>
  <c r="B2104" i="33"/>
  <c r="A2104" i="33"/>
  <c r="W2103" i="33"/>
  <c r="U2103" i="33"/>
  <c r="T2103" i="33"/>
  <c r="B2103" i="33"/>
  <c r="A2103" i="33"/>
  <c r="W2102" i="33"/>
  <c r="U2102" i="33"/>
  <c r="T2102" i="33"/>
  <c r="Y2102" i="33" s="1"/>
  <c r="B2102" i="33"/>
  <c r="A2102" i="33"/>
  <c r="W2101" i="33"/>
  <c r="U2101" i="33"/>
  <c r="T2101" i="33"/>
  <c r="Y2101" i="33" s="1"/>
  <c r="B2101" i="33"/>
  <c r="A2101" i="33"/>
  <c r="W2100" i="33"/>
  <c r="U2100" i="33"/>
  <c r="T2100" i="33"/>
  <c r="B2100" i="33"/>
  <c r="A2100" i="33"/>
  <c r="W2099" i="33"/>
  <c r="U2099" i="33"/>
  <c r="T2099" i="33"/>
  <c r="B2099" i="33"/>
  <c r="A2099" i="33"/>
  <c r="W2098" i="33"/>
  <c r="U2098" i="33"/>
  <c r="T2098" i="33"/>
  <c r="B2098" i="33"/>
  <c r="A2098" i="33"/>
  <c r="W2097" i="33"/>
  <c r="U2097" i="33"/>
  <c r="T2097" i="33"/>
  <c r="B2097" i="33"/>
  <c r="A2097" i="33"/>
  <c r="W2096" i="33"/>
  <c r="U2096" i="33"/>
  <c r="T2096" i="33"/>
  <c r="Y2096" i="33" s="1"/>
  <c r="B2096" i="33"/>
  <c r="A2096" i="33"/>
  <c r="W2095" i="33"/>
  <c r="U2095" i="33"/>
  <c r="T2095" i="33"/>
  <c r="B2095" i="33"/>
  <c r="A2095" i="33"/>
  <c r="W2094" i="33"/>
  <c r="U2094" i="33"/>
  <c r="T2094" i="33"/>
  <c r="B2094" i="33"/>
  <c r="A2094" i="33"/>
  <c r="W2093" i="33"/>
  <c r="U2093" i="33"/>
  <c r="T2093" i="33"/>
  <c r="Y2093" i="33" s="1"/>
  <c r="B2093" i="33"/>
  <c r="A2093" i="33"/>
  <c r="W2092" i="33"/>
  <c r="U2092" i="33"/>
  <c r="T2092" i="33"/>
  <c r="B2092" i="33"/>
  <c r="A2092" i="33"/>
  <c r="W2091" i="33"/>
  <c r="U2091" i="33"/>
  <c r="T2091" i="33"/>
  <c r="B2091" i="33"/>
  <c r="A2091" i="33"/>
  <c r="W2090" i="33"/>
  <c r="U2090" i="33"/>
  <c r="T2090" i="33"/>
  <c r="B2090" i="33"/>
  <c r="A2090" i="33"/>
  <c r="W2089" i="33"/>
  <c r="U2089" i="33"/>
  <c r="T2089" i="33"/>
  <c r="B2089" i="33"/>
  <c r="A2089" i="33"/>
  <c r="W2088" i="33"/>
  <c r="U2088" i="33"/>
  <c r="T2088" i="33"/>
  <c r="B2088" i="33"/>
  <c r="A2088" i="33"/>
  <c r="W2087" i="33"/>
  <c r="U2087" i="33"/>
  <c r="T2087" i="33"/>
  <c r="B2087" i="33"/>
  <c r="A2087" i="33"/>
  <c r="W2086" i="33"/>
  <c r="U2086" i="33"/>
  <c r="T2086" i="33"/>
  <c r="Y2086" i="33" s="1"/>
  <c r="B2086" i="33"/>
  <c r="A2086" i="33"/>
  <c r="W2085" i="33"/>
  <c r="U2085" i="33"/>
  <c r="T2085" i="33"/>
  <c r="Y2085" i="33" s="1"/>
  <c r="B2085" i="33"/>
  <c r="A2085" i="33"/>
  <c r="W2084" i="33"/>
  <c r="U2084" i="33"/>
  <c r="T2084" i="33"/>
  <c r="B2084" i="33"/>
  <c r="A2084" i="33"/>
  <c r="W2083" i="33"/>
  <c r="U2083" i="33"/>
  <c r="T2083" i="33"/>
  <c r="B2083" i="33"/>
  <c r="A2083" i="33"/>
  <c r="W2082" i="33"/>
  <c r="U2082" i="33"/>
  <c r="T2082" i="33"/>
  <c r="B2082" i="33"/>
  <c r="A2082" i="33"/>
  <c r="W2081" i="33"/>
  <c r="U2081" i="33"/>
  <c r="T2081" i="33"/>
  <c r="B2081" i="33"/>
  <c r="A2081" i="33"/>
  <c r="W2080" i="33"/>
  <c r="U2080" i="33"/>
  <c r="T2080" i="33"/>
  <c r="Y2080" i="33" s="1"/>
  <c r="B2080" i="33"/>
  <c r="A2080" i="33"/>
  <c r="W2079" i="33"/>
  <c r="U2079" i="33"/>
  <c r="T2079" i="33"/>
  <c r="B2079" i="33"/>
  <c r="A2079" i="33"/>
  <c r="W2078" i="33"/>
  <c r="U2078" i="33"/>
  <c r="T2078" i="33"/>
  <c r="B2078" i="33"/>
  <c r="A2078" i="33"/>
  <c r="W2077" i="33"/>
  <c r="U2077" i="33"/>
  <c r="T2077" i="33"/>
  <c r="Y2077" i="33" s="1"/>
  <c r="B2077" i="33"/>
  <c r="A2077" i="33"/>
  <c r="W2076" i="33"/>
  <c r="U2076" i="33"/>
  <c r="T2076" i="33"/>
  <c r="B2076" i="33"/>
  <c r="A2076" i="33"/>
  <c r="W2075" i="33"/>
  <c r="U2075" i="33"/>
  <c r="T2075" i="33"/>
  <c r="B2075" i="33"/>
  <c r="A2075" i="33"/>
  <c r="W2074" i="33"/>
  <c r="U2074" i="33"/>
  <c r="T2074" i="33"/>
  <c r="B2074" i="33"/>
  <c r="A2074" i="33"/>
  <c r="W2073" i="33"/>
  <c r="U2073" i="33"/>
  <c r="T2073" i="33"/>
  <c r="B2073" i="33"/>
  <c r="A2073" i="33"/>
  <c r="W2072" i="33"/>
  <c r="U2072" i="33"/>
  <c r="T2072" i="33"/>
  <c r="B2072" i="33"/>
  <c r="A2072" i="33"/>
  <c r="W2071" i="33"/>
  <c r="U2071" i="33"/>
  <c r="T2071" i="33"/>
  <c r="B2071" i="33"/>
  <c r="A2071" i="33"/>
  <c r="W2070" i="33"/>
  <c r="U2070" i="33"/>
  <c r="T2070" i="33"/>
  <c r="Y2070" i="33" s="1"/>
  <c r="B2070" i="33"/>
  <c r="A2070" i="33"/>
  <c r="W2069" i="33"/>
  <c r="U2069" i="33"/>
  <c r="T2069" i="33"/>
  <c r="Y2069" i="33" s="1"/>
  <c r="B2069" i="33"/>
  <c r="A2069" i="33"/>
  <c r="W2068" i="33"/>
  <c r="U2068" i="33"/>
  <c r="T2068" i="33"/>
  <c r="B2068" i="33"/>
  <c r="A2068" i="33"/>
  <c r="W2067" i="33"/>
  <c r="U2067" i="33"/>
  <c r="T2067" i="33"/>
  <c r="B2067" i="33"/>
  <c r="A2067" i="33"/>
  <c r="W2066" i="33"/>
  <c r="U2066" i="33"/>
  <c r="T2066" i="33"/>
  <c r="B2066" i="33"/>
  <c r="A2066" i="33"/>
  <c r="W2065" i="33"/>
  <c r="U2065" i="33"/>
  <c r="T2065" i="33"/>
  <c r="B2065" i="33"/>
  <c r="A2065" i="33"/>
  <c r="W2064" i="33"/>
  <c r="U2064" i="33"/>
  <c r="T2064" i="33"/>
  <c r="Y2064" i="33" s="1"/>
  <c r="B2064" i="33"/>
  <c r="A2064" i="33"/>
  <c r="W2063" i="33"/>
  <c r="U2063" i="33"/>
  <c r="T2063" i="33"/>
  <c r="B2063" i="33"/>
  <c r="A2063" i="33"/>
  <c r="W2062" i="33"/>
  <c r="U2062" i="33"/>
  <c r="T2062" i="33"/>
  <c r="B2062" i="33"/>
  <c r="A2062" i="33"/>
  <c r="W2061" i="33"/>
  <c r="U2061" i="33"/>
  <c r="T2061" i="33"/>
  <c r="Y2061" i="33" s="1"/>
  <c r="B2061" i="33"/>
  <c r="A2061" i="33"/>
  <c r="W2060" i="33"/>
  <c r="U2060" i="33"/>
  <c r="T2060" i="33"/>
  <c r="B2060" i="33"/>
  <c r="A2060" i="33"/>
  <c r="W2059" i="33"/>
  <c r="U2059" i="33"/>
  <c r="T2059" i="33"/>
  <c r="B2059" i="33"/>
  <c r="A2059" i="33"/>
  <c r="W2058" i="33"/>
  <c r="U2058" i="33"/>
  <c r="T2058" i="33"/>
  <c r="B2058" i="33"/>
  <c r="A2058" i="33"/>
  <c r="W2057" i="33"/>
  <c r="U2057" i="33"/>
  <c r="T2057" i="33"/>
  <c r="B2057" i="33"/>
  <c r="A2057" i="33"/>
  <c r="W2056" i="33"/>
  <c r="U2056" i="33"/>
  <c r="T2056" i="33"/>
  <c r="B2056" i="33"/>
  <c r="A2056" i="33"/>
  <c r="W2055" i="33"/>
  <c r="U2055" i="33"/>
  <c r="T2055" i="33"/>
  <c r="B2055" i="33"/>
  <c r="A2055" i="33"/>
  <c r="W2054" i="33"/>
  <c r="U2054" i="33"/>
  <c r="T2054" i="33"/>
  <c r="Y2054" i="33" s="1"/>
  <c r="B2054" i="33"/>
  <c r="A2054" i="33"/>
  <c r="W2053" i="33"/>
  <c r="U2053" i="33"/>
  <c r="T2053" i="33"/>
  <c r="Y2053" i="33" s="1"/>
  <c r="B2053" i="33"/>
  <c r="A2053" i="33"/>
  <c r="W2052" i="33"/>
  <c r="U2052" i="33"/>
  <c r="T2052" i="33"/>
  <c r="B2052" i="33"/>
  <c r="A2052" i="33"/>
  <c r="W2051" i="33"/>
  <c r="U2051" i="33"/>
  <c r="T2051" i="33"/>
  <c r="B2051" i="33"/>
  <c r="A2051" i="33"/>
  <c r="W2050" i="33"/>
  <c r="U2050" i="33"/>
  <c r="T2050" i="33"/>
  <c r="B2050" i="33"/>
  <c r="A2050" i="33"/>
  <c r="W2049" i="33"/>
  <c r="U2049" i="33"/>
  <c r="T2049" i="33"/>
  <c r="B2049" i="33"/>
  <c r="A2049" i="33"/>
  <c r="W2048" i="33"/>
  <c r="U2048" i="33"/>
  <c r="T2048" i="33"/>
  <c r="Y2048" i="33" s="1"/>
  <c r="B2048" i="33"/>
  <c r="A2048" i="33"/>
  <c r="W2047" i="33"/>
  <c r="U2047" i="33"/>
  <c r="T2047" i="33"/>
  <c r="B2047" i="33"/>
  <c r="A2047" i="33"/>
  <c r="X2046" i="33"/>
  <c r="W2046" i="33"/>
  <c r="U2046" i="33"/>
  <c r="T2046" i="33"/>
  <c r="B2046" i="33"/>
  <c r="A2046" i="33"/>
  <c r="W2045" i="33"/>
  <c r="U2045" i="33"/>
  <c r="T2045" i="33"/>
  <c r="Y2045" i="33" s="1"/>
  <c r="B2045" i="33"/>
  <c r="A2045" i="33"/>
  <c r="W2044" i="33"/>
  <c r="U2044" i="33"/>
  <c r="T2044" i="33"/>
  <c r="B2044" i="33"/>
  <c r="A2044" i="33"/>
  <c r="W2043" i="33"/>
  <c r="U2043" i="33"/>
  <c r="T2043" i="33"/>
  <c r="Y2043" i="33" s="1"/>
  <c r="B2043" i="33"/>
  <c r="A2043" i="33"/>
  <c r="W2042" i="33"/>
  <c r="U2042" i="33"/>
  <c r="T2042" i="33"/>
  <c r="B2042" i="33"/>
  <c r="A2042" i="33"/>
  <c r="W2041" i="33"/>
  <c r="U2041" i="33"/>
  <c r="T2041" i="33"/>
  <c r="B2041" i="33"/>
  <c r="A2041" i="33"/>
  <c r="W2040" i="33"/>
  <c r="U2040" i="33"/>
  <c r="T2040" i="33"/>
  <c r="B2040" i="33"/>
  <c r="A2040" i="33"/>
  <c r="W2039" i="33"/>
  <c r="U2039" i="33"/>
  <c r="T2039" i="33"/>
  <c r="B2039" i="33"/>
  <c r="A2039" i="33"/>
  <c r="W2038" i="33"/>
  <c r="U2038" i="33"/>
  <c r="T2038" i="33"/>
  <c r="B2038" i="33"/>
  <c r="A2038" i="33"/>
  <c r="W2037" i="33"/>
  <c r="U2037" i="33"/>
  <c r="T2037" i="33"/>
  <c r="Y2037" i="33" s="1"/>
  <c r="B2037" i="33"/>
  <c r="A2037" i="33"/>
  <c r="W2036" i="33"/>
  <c r="U2036" i="33"/>
  <c r="T2036" i="33"/>
  <c r="B2036" i="33"/>
  <c r="A2036" i="33"/>
  <c r="W2035" i="33"/>
  <c r="U2035" i="33"/>
  <c r="T2035" i="33"/>
  <c r="Y2035" i="33" s="1"/>
  <c r="B2035" i="33"/>
  <c r="A2035" i="33"/>
  <c r="W2034" i="33"/>
  <c r="U2034" i="33"/>
  <c r="T2034" i="33"/>
  <c r="Y2034" i="33" s="1"/>
  <c r="B2034" i="33"/>
  <c r="A2034" i="33"/>
  <c r="W2033" i="33"/>
  <c r="U2033" i="33"/>
  <c r="T2033" i="33"/>
  <c r="B2033" i="33"/>
  <c r="A2033" i="33"/>
  <c r="W2032" i="33"/>
  <c r="U2032" i="33"/>
  <c r="T2032" i="33"/>
  <c r="B2032" i="33"/>
  <c r="A2032" i="33"/>
  <c r="W2031" i="33"/>
  <c r="U2031" i="33"/>
  <c r="T2031" i="33"/>
  <c r="B2031" i="33"/>
  <c r="A2031" i="33"/>
  <c r="W2030" i="33"/>
  <c r="U2030" i="33"/>
  <c r="T2030" i="33"/>
  <c r="B2030" i="33"/>
  <c r="A2030" i="33"/>
  <c r="W2029" i="33"/>
  <c r="U2029" i="33"/>
  <c r="T2029" i="33"/>
  <c r="Y2029" i="33" s="1"/>
  <c r="B2029" i="33"/>
  <c r="A2029" i="33"/>
  <c r="W2028" i="33"/>
  <c r="U2028" i="33"/>
  <c r="T2028" i="33"/>
  <c r="B2028" i="33"/>
  <c r="A2028" i="33"/>
  <c r="W2027" i="33"/>
  <c r="U2027" i="33"/>
  <c r="T2027" i="33"/>
  <c r="Y2027" i="33" s="1"/>
  <c r="B2027" i="33"/>
  <c r="A2027" i="33"/>
  <c r="W2026" i="33"/>
  <c r="U2026" i="33"/>
  <c r="T2026" i="33"/>
  <c r="B2026" i="33"/>
  <c r="A2026" i="33"/>
  <c r="W2025" i="33"/>
  <c r="U2025" i="33"/>
  <c r="T2025" i="33"/>
  <c r="B2025" i="33"/>
  <c r="A2025" i="33"/>
  <c r="W2024" i="33"/>
  <c r="U2024" i="33"/>
  <c r="T2024" i="33"/>
  <c r="B2024" i="33"/>
  <c r="A2024" i="33"/>
  <c r="W2023" i="33"/>
  <c r="U2023" i="33"/>
  <c r="T2023" i="33"/>
  <c r="B2023" i="33"/>
  <c r="A2023" i="33"/>
  <c r="W2022" i="33"/>
  <c r="U2022" i="33"/>
  <c r="T2022" i="33"/>
  <c r="B2022" i="33"/>
  <c r="A2022" i="33"/>
  <c r="W2021" i="33"/>
  <c r="U2021" i="33"/>
  <c r="T2021" i="33"/>
  <c r="Y2021" i="33" s="1"/>
  <c r="B2021" i="33"/>
  <c r="A2021" i="33"/>
  <c r="W2020" i="33"/>
  <c r="U2020" i="33"/>
  <c r="T2020" i="33"/>
  <c r="B2020" i="33"/>
  <c r="A2020" i="33"/>
  <c r="W2019" i="33"/>
  <c r="U2019" i="33"/>
  <c r="T2019" i="33"/>
  <c r="Y2019" i="33" s="1"/>
  <c r="B2019" i="33"/>
  <c r="A2019" i="33"/>
  <c r="W2018" i="33"/>
  <c r="U2018" i="33"/>
  <c r="T2018" i="33"/>
  <c r="Y2018" i="33" s="1"/>
  <c r="B2018" i="33"/>
  <c r="A2018" i="33"/>
  <c r="W2017" i="33"/>
  <c r="U2017" i="33"/>
  <c r="T2017" i="33"/>
  <c r="B2017" i="33"/>
  <c r="A2017" i="33"/>
  <c r="W2016" i="33"/>
  <c r="U2016" i="33"/>
  <c r="T2016" i="33"/>
  <c r="B2016" i="33"/>
  <c r="A2016" i="33"/>
  <c r="W2015" i="33"/>
  <c r="U2015" i="33"/>
  <c r="T2015" i="33"/>
  <c r="B2015" i="33"/>
  <c r="A2015" i="33"/>
  <c r="W2014" i="33"/>
  <c r="U2014" i="33"/>
  <c r="T2014" i="33"/>
  <c r="B2014" i="33"/>
  <c r="A2014" i="33"/>
  <c r="W2013" i="33"/>
  <c r="U2013" i="33"/>
  <c r="T2013" i="33"/>
  <c r="B2013" i="33"/>
  <c r="A2013" i="33"/>
  <c r="W2012" i="33"/>
  <c r="U2012" i="33"/>
  <c r="T2012" i="33"/>
  <c r="B2012" i="33"/>
  <c r="A2012" i="33"/>
  <c r="W2011" i="33"/>
  <c r="U2011" i="33"/>
  <c r="T2011" i="33"/>
  <c r="B2011" i="33"/>
  <c r="A2011" i="33"/>
  <c r="W2010" i="33"/>
  <c r="U2010" i="33"/>
  <c r="T2010" i="33"/>
  <c r="B2010" i="33"/>
  <c r="A2010" i="33"/>
  <c r="W2009" i="33"/>
  <c r="U2009" i="33"/>
  <c r="T2009" i="33"/>
  <c r="B2009" i="33"/>
  <c r="A2009" i="33"/>
  <c r="W2008" i="33"/>
  <c r="U2008" i="33"/>
  <c r="T2008" i="33"/>
  <c r="B2008" i="33"/>
  <c r="A2008" i="33"/>
  <c r="W2007" i="33"/>
  <c r="U2007" i="33"/>
  <c r="T2007" i="33"/>
  <c r="Y2007" i="33" s="1"/>
  <c r="B2007" i="33"/>
  <c r="A2007" i="33"/>
  <c r="W2006" i="33"/>
  <c r="U2006" i="33"/>
  <c r="T2006" i="33"/>
  <c r="B2006" i="33"/>
  <c r="A2006" i="33"/>
  <c r="W2005" i="33"/>
  <c r="U2005" i="33"/>
  <c r="T2005" i="33"/>
  <c r="B2005" i="33"/>
  <c r="A2005" i="33"/>
  <c r="W2004" i="33"/>
  <c r="U2004" i="33"/>
  <c r="T2004" i="33"/>
  <c r="B2004" i="33"/>
  <c r="A2004" i="33"/>
  <c r="W2003" i="33"/>
  <c r="U2003" i="33"/>
  <c r="T2003" i="33"/>
  <c r="B2003" i="33"/>
  <c r="A2003" i="33"/>
  <c r="W2002" i="33"/>
  <c r="U2002" i="33"/>
  <c r="T2002" i="33"/>
  <c r="B2002" i="33"/>
  <c r="A2002" i="33"/>
  <c r="W2001" i="33"/>
  <c r="U2001" i="33"/>
  <c r="T2001" i="33"/>
  <c r="B2001" i="33"/>
  <c r="A2001" i="33"/>
  <c r="W2000" i="33"/>
  <c r="U2000" i="33"/>
  <c r="T2000" i="33"/>
  <c r="Y2000" i="33" s="1"/>
  <c r="B2000" i="33"/>
  <c r="A2000" i="33"/>
  <c r="W1999" i="33"/>
  <c r="U1999" i="33"/>
  <c r="T1999" i="33"/>
  <c r="Y1999" i="33" s="1"/>
  <c r="B1999" i="33"/>
  <c r="A1999" i="33"/>
  <c r="W1998" i="33"/>
  <c r="U1998" i="33"/>
  <c r="T1998" i="33"/>
  <c r="B1998" i="33"/>
  <c r="A1998" i="33"/>
  <c r="W1997" i="33"/>
  <c r="U1997" i="33"/>
  <c r="T1997" i="33"/>
  <c r="B1997" i="33"/>
  <c r="A1997" i="33"/>
  <c r="W1996" i="33"/>
  <c r="U1996" i="33"/>
  <c r="T1996" i="33"/>
  <c r="B1996" i="33"/>
  <c r="A1996" i="33"/>
  <c r="W1995" i="33"/>
  <c r="U1995" i="33"/>
  <c r="T1995" i="33"/>
  <c r="B1995" i="33"/>
  <c r="A1995" i="33"/>
  <c r="W1994" i="33"/>
  <c r="U1994" i="33"/>
  <c r="T1994" i="33"/>
  <c r="B1994" i="33"/>
  <c r="A1994" i="33"/>
  <c r="W1993" i="33"/>
  <c r="U1993" i="33"/>
  <c r="T1993" i="33"/>
  <c r="B1993" i="33"/>
  <c r="A1993" i="33"/>
  <c r="W1992" i="33"/>
  <c r="U1992" i="33"/>
  <c r="T1992" i="33"/>
  <c r="Y1992" i="33" s="1"/>
  <c r="B1992" i="33"/>
  <c r="A1992" i="33"/>
  <c r="W1991" i="33"/>
  <c r="U1991" i="33"/>
  <c r="T1991" i="33"/>
  <c r="B1991" i="33"/>
  <c r="A1991" i="33"/>
  <c r="W1990" i="33"/>
  <c r="U1990" i="33"/>
  <c r="T1990" i="33"/>
  <c r="Y1990" i="33" s="1"/>
  <c r="B1990" i="33"/>
  <c r="A1990" i="33"/>
  <c r="W1989" i="33"/>
  <c r="U1989" i="33"/>
  <c r="T1989" i="33"/>
  <c r="B1989" i="33"/>
  <c r="A1989" i="33"/>
  <c r="W1988" i="33"/>
  <c r="U1988" i="33"/>
  <c r="T1988" i="33"/>
  <c r="B1988" i="33"/>
  <c r="A1988" i="33"/>
  <c r="W1987" i="33"/>
  <c r="U1987" i="33"/>
  <c r="T1987" i="33"/>
  <c r="B1987" i="33"/>
  <c r="A1987" i="33"/>
  <c r="W1986" i="33"/>
  <c r="U1986" i="33"/>
  <c r="T1986" i="33"/>
  <c r="B1986" i="33"/>
  <c r="A1986" i="33"/>
  <c r="W1985" i="33"/>
  <c r="U1985" i="33"/>
  <c r="T1985" i="33"/>
  <c r="B1985" i="33"/>
  <c r="A1985" i="33"/>
  <c r="W1984" i="33"/>
  <c r="U1984" i="33"/>
  <c r="T1984" i="33"/>
  <c r="Y1984" i="33" s="1"/>
  <c r="B1984" i="33"/>
  <c r="A1984" i="33"/>
  <c r="W1983" i="33"/>
  <c r="U1983" i="33"/>
  <c r="T1983" i="33"/>
  <c r="Y1983" i="33" s="1"/>
  <c r="B1983" i="33"/>
  <c r="A1983" i="33"/>
  <c r="W1982" i="33"/>
  <c r="U1982" i="33"/>
  <c r="T1982" i="33"/>
  <c r="Y1982" i="33" s="1"/>
  <c r="B1982" i="33"/>
  <c r="A1982" i="33"/>
  <c r="W1981" i="33"/>
  <c r="U1981" i="33"/>
  <c r="T1981" i="33"/>
  <c r="B1981" i="33"/>
  <c r="A1981" i="33"/>
  <c r="W1980" i="33"/>
  <c r="U1980" i="33"/>
  <c r="T1980" i="33"/>
  <c r="B1980" i="33"/>
  <c r="A1980" i="33"/>
  <c r="W1979" i="33"/>
  <c r="U1979" i="33"/>
  <c r="T1979" i="33"/>
  <c r="B1979" i="33"/>
  <c r="A1979" i="33"/>
  <c r="W1978" i="33"/>
  <c r="U1978" i="33"/>
  <c r="T1978" i="33"/>
  <c r="B1978" i="33"/>
  <c r="A1978" i="33"/>
  <c r="W1977" i="33"/>
  <c r="U1977" i="33"/>
  <c r="T1977" i="33"/>
  <c r="B1977" i="33"/>
  <c r="A1977" i="33"/>
  <c r="W1976" i="33"/>
  <c r="U1976" i="33"/>
  <c r="T1976" i="33"/>
  <c r="Y1976" i="33" s="1"/>
  <c r="B1976" i="33"/>
  <c r="A1976" i="33"/>
  <c r="W1975" i="33"/>
  <c r="U1975" i="33"/>
  <c r="T1975" i="33"/>
  <c r="B1975" i="33"/>
  <c r="A1975" i="33"/>
  <c r="W1974" i="33"/>
  <c r="U1974" i="33"/>
  <c r="T1974" i="33"/>
  <c r="B1974" i="33"/>
  <c r="A1974" i="33"/>
  <c r="W1973" i="33"/>
  <c r="U1973" i="33"/>
  <c r="T1973" i="33"/>
  <c r="B1973" i="33"/>
  <c r="A1973" i="33"/>
  <c r="W1972" i="33"/>
  <c r="U1972" i="33"/>
  <c r="T1972" i="33"/>
  <c r="Y1972" i="33" s="1"/>
  <c r="B1972" i="33"/>
  <c r="A1972" i="33"/>
  <c r="W1971" i="33"/>
  <c r="U1971" i="33"/>
  <c r="T1971" i="33"/>
  <c r="B1971" i="33"/>
  <c r="A1971" i="33"/>
  <c r="W1970" i="33"/>
  <c r="U1970" i="33"/>
  <c r="T1970" i="33"/>
  <c r="B1970" i="33"/>
  <c r="A1970" i="33"/>
  <c r="W1969" i="33"/>
  <c r="U1969" i="33"/>
  <c r="T1969" i="33"/>
  <c r="B1969" i="33"/>
  <c r="A1969" i="33"/>
  <c r="W1968" i="33"/>
  <c r="U1968" i="33"/>
  <c r="T1968" i="33"/>
  <c r="B1968" i="33"/>
  <c r="A1968" i="33"/>
  <c r="W1967" i="33"/>
  <c r="U1967" i="33"/>
  <c r="T1967" i="33"/>
  <c r="Y1967" i="33" s="1"/>
  <c r="B1967" i="33"/>
  <c r="A1967" i="33"/>
  <c r="W1966" i="33"/>
  <c r="U1966" i="33"/>
  <c r="T1966" i="33"/>
  <c r="B1966" i="33"/>
  <c r="A1966" i="33"/>
  <c r="W1965" i="33"/>
  <c r="U1965" i="33"/>
  <c r="T1965" i="33"/>
  <c r="B1965" i="33"/>
  <c r="A1965" i="33"/>
  <c r="W1964" i="33"/>
  <c r="U1964" i="33"/>
  <c r="T1964" i="33"/>
  <c r="Y1964" i="33" s="1"/>
  <c r="B1964" i="33"/>
  <c r="A1964" i="33"/>
  <c r="W1963" i="33"/>
  <c r="U1963" i="33"/>
  <c r="T1963" i="33"/>
  <c r="Y1963" i="33" s="1"/>
  <c r="B1963" i="33"/>
  <c r="A1963" i="33"/>
  <c r="W1962" i="33"/>
  <c r="U1962" i="33"/>
  <c r="T1962" i="33"/>
  <c r="B1962" i="33"/>
  <c r="A1962" i="33"/>
  <c r="W1961" i="33"/>
  <c r="U1961" i="33"/>
  <c r="T1961" i="33"/>
  <c r="B1961" i="33"/>
  <c r="A1961" i="33"/>
  <c r="W1960" i="33"/>
  <c r="U1960" i="33"/>
  <c r="T1960" i="33"/>
  <c r="B1960" i="33"/>
  <c r="A1960" i="33"/>
  <c r="W1959" i="33"/>
  <c r="U1959" i="33"/>
  <c r="T1959" i="33"/>
  <c r="B1959" i="33"/>
  <c r="A1959" i="33"/>
  <c r="W1958" i="33"/>
  <c r="U1958" i="33"/>
  <c r="T1958" i="33"/>
  <c r="B1958" i="33"/>
  <c r="A1958" i="33"/>
  <c r="W1957" i="33"/>
  <c r="U1957" i="33"/>
  <c r="T1957" i="33"/>
  <c r="B1957" i="33"/>
  <c r="A1957" i="33"/>
  <c r="W1956" i="33"/>
  <c r="U1956" i="33"/>
  <c r="T1956" i="33"/>
  <c r="Y1956" i="33" s="1"/>
  <c r="B1956" i="33"/>
  <c r="A1956" i="33"/>
  <c r="W1955" i="33"/>
  <c r="U1955" i="33"/>
  <c r="T1955" i="33"/>
  <c r="B1955" i="33"/>
  <c r="A1955" i="33"/>
  <c r="W1954" i="33"/>
  <c r="U1954" i="33"/>
  <c r="T1954" i="33"/>
  <c r="B1954" i="33"/>
  <c r="A1954" i="33"/>
  <c r="W1953" i="33"/>
  <c r="U1953" i="33"/>
  <c r="T1953" i="33"/>
  <c r="B1953" i="33"/>
  <c r="A1953" i="33"/>
  <c r="W1952" i="33"/>
  <c r="U1952" i="33"/>
  <c r="T1952" i="33"/>
  <c r="B1952" i="33"/>
  <c r="A1952" i="33"/>
  <c r="W1951" i="33"/>
  <c r="U1951" i="33"/>
  <c r="T1951" i="33"/>
  <c r="Y1951" i="33" s="1"/>
  <c r="B1951" i="33"/>
  <c r="A1951" i="33"/>
  <c r="W1950" i="33"/>
  <c r="U1950" i="33"/>
  <c r="T1950" i="33"/>
  <c r="B1950" i="33"/>
  <c r="A1950" i="33"/>
  <c r="W1949" i="33"/>
  <c r="U1949" i="33"/>
  <c r="T1949" i="33"/>
  <c r="B1949" i="33"/>
  <c r="A1949" i="33"/>
  <c r="W1948" i="33"/>
  <c r="U1948" i="33"/>
  <c r="T1948" i="33"/>
  <c r="Y1948" i="33" s="1"/>
  <c r="B1948" i="33"/>
  <c r="A1948" i="33"/>
  <c r="W1947" i="33"/>
  <c r="U1947" i="33"/>
  <c r="T1947" i="33"/>
  <c r="Y1947" i="33" s="1"/>
  <c r="B1947" i="33"/>
  <c r="A1947" i="33"/>
  <c r="W1946" i="33"/>
  <c r="U1946" i="33"/>
  <c r="T1946" i="33"/>
  <c r="B1946" i="33"/>
  <c r="A1946" i="33"/>
  <c r="W1945" i="33"/>
  <c r="U1945" i="33"/>
  <c r="T1945" i="33"/>
  <c r="B1945" i="33"/>
  <c r="A1945" i="33"/>
  <c r="W1944" i="33"/>
  <c r="U1944" i="33"/>
  <c r="T1944" i="33"/>
  <c r="B1944" i="33"/>
  <c r="A1944" i="33"/>
  <c r="X1943" i="33"/>
  <c r="W1943" i="33"/>
  <c r="U1943" i="33"/>
  <c r="T1943" i="33"/>
  <c r="B1943" i="33"/>
  <c r="A1943" i="33"/>
  <c r="W1942" i="33"/>
  <c r="U1942" i="33"/>
  <c r="T1942" i="33"/>
  <c r="B1942" i="33"/>
  <c r="A1942" i="33"/>
  <c r="W1941" i="33"/>
  <c r="U1941" i="33"/>
  <c r="T1941" i="33"/>
  <c r="B1941" i="33"/>
  <c r="A1941" i="33"/>
  <c r="W1940" i="33"/>
  <c r="U1940" i="33"/>
  <c r="T1940" i="33"/>
  <c r="Y1940" i="33" s="1"/>
  <c r="B1940" i="33"/>
  <c r="A1940" i="33"/>
  <c r="W1939" i="33"/>
  <c r="U1939" i="33"/>
  <c r="T1939" i="33"/>
  <c r="B1939" i="33"/>
  <c r="A1939" i="33"/>
  <c r="W1938" i="33"/>
  <c r="U1938" i="33"/>
  <c r="T1938" i="33"/>
  <c r="B1938" i="33"/>
  <c r="A1938" i="33"/>
  <c r="W1937" i="33"/>
  <c r="U1937" i="33"/>
  <c r="T1937" i="33"/>
  <c r="B1937" i="33"/>
  <c r="A1937" i="33"/>
  <c r="W1936" i="33"/>
  <c r="U1936" i="33"/>
  <c r="T1936" i="33"/>
  <c r="Y1936" i="33" s="1"/>
  <c r="B1936" i="33"/>
  <c r="A1936" i="33"/>
  <c r="W1935" i="33"/>
  <c r="U1935" i="33"/>
  <c r="T1935" i="33"/>
  <c r="B1935" i="33"/>
  <c r="A1935" i="33"/>
  <c r="W1934" i="33"/>
  <c r="U1934" i="33"/>
  <c r="T1934" i="33"/>
  <c r="B1934" i="33"/>
  <c r="A1934" i="33"/>
  <c r="W1933" i="33"/>
  <c r="U1933" i="33"/>
  <c r="T1933" i="33"/>
  <c r="B1933" i="33"/>
  <c r="A1933" i="33"/>
  <c r="W1932" i="33"/>
  <c r="U1932" i="33"/>
  <c r="T1932" i="33"/>
  <c r="Y1932" i="33" s="1"/>
  <c r="B1932" i="33"/>
  <c r="A1932" i="33"/>
  <c r="W1931" i="33"/>
  <c r="U1931" i="33"/>
  <c r="T1931" i="33"/>
  <c r="B1931" i="33"/>
  <c r="A1931" i="33"/>
  <c r="W1930" i="33"/>
  <c r="U1930" i="33"/>
  <c r="T1930" i="33"/>
  <c r="B1930" i="33"/>
  <c r="A1930" i="33"/>
  <c r="W1929" i="33"/>
  <c r="U1929" i="33"/>
  <c r="T1929" i="33"/>
  <c r="Y1929" i="33" s="1"/>
  <c r="B1929" i="33"/>
  <c r="A1929" i="33"/>
  <c r="W1928" i="33"/>
  <c r="U1928" i="33"/>
  <c r="T1928" i="33"/>
  <c r="Y1928" i="33" s="1"/>
  <c r="B1928" i="33"/>
  <c r="A1928" i="33"/>
  <c r="W1927" i="33"/>
  <c r="U1927" i="33"/>
  <c r="T1927" i="33"/>
  <c r="B1927" i="33"/>
  <c r="A1927" i="33"/>
  <c r="W1926" i="33"/>
  <c r="U1926" i="33"/>
  <c r="T1926" i="33"/>
  <c r="B1926" i="33"/>
  <c r="A1926" i="33"/>
  <c r="W1925" i="33"/>
  <c r="U1925" i="33"/>
  <c r="T1925" i="33"/>
  <c r="B1925" i="33"/>
  <c r="A1925" i="33"/>
  <c r="W1924" i="33"/>
  <c r="U1924" i="33"/>
  <c r="T1924" i="33"/>
  <c r="Y1924" i="33" s="1"/>
  <c r="B1924" i="33"/>
  <c r="A1924" i="33"/>
  <c r="W1923" i="33"/>
  <c r="U1923" i="33"/>
  <c r="T1923" i="33"/>
  <c r="B1923" i="33"/>
  <c r="A1923" i="33"/>
  <c r="W1922" i="33"/>
  <c r="U1922" i="33"/>
  <c r="T1922" i="33"/>
  <c r="B1922" i="33"/>
  <c r="A1922" i="33"/>
  <c r="W1921" i="33"/>
  <c r="U1921" i="33"/>
  <c r="T1921" i="33"/>
  <c r="B1921" i="33"/>
  <c r="A1921" i="33"/>
  <c r="W1920" i="33"/>
  <c r="U1920" i="33"/>
  <c r="T1920" i="33"/>
  <c r="Y1920" i="33" s="1"/>
  <c r="B1920" i="33"/>
  <c r="A1920" i="33"/>
  <c r="W1919" i="33"/>
  <c r="U1919" i="33"/>
  <c r="T1919" i="33"/>
  <c r="B1919" i="33"/>
  <c r="A1919" i="33"/>
  <c r="W1918" i="33"/>
  <c r="U1918" i="33"/>
  <c r="T1918" i="33"/>
  <c r="B1918" i="33"/>
  <c r="A1918" i="33"/>
  <c r="W1917" i="33"/>
  <c r="U1917" i="33"/>
  <c r="T1917" i="33"/>
  <c r="B1917" i="33"/>
  <c r="A1917" i="33"/>
  <c r="W1916" i="33"/>
  <c r="U1916" i="33"/>
  <c r="T1916" i="33"/>
  <c r="Y1916" i="33" s="1"/>
  <c r="B1916" i="33"/>
  <c r="A1916" i="33"/>
  <c r="W1915" i="33"/>
  <c r="U1915" i="33"/>
  <c r="T1915" i="33"/>
  <c r="B1915" i="33"/>
  <c r="A1915" i="33"/>
  <c r="W1914" i="33"/>
  <c r="U1914" i="33"/>
  <c r="T1914" i="33"/>
  <c r="B1914" i="33"/>
  <c r="A1914" i="33"/>
  <c r="W1913" i="33"/>
  <c r="U1913" i="33"/>
  <c r="T1913" i="33"/>
  <c r="B1913" i="33"/>
  <c r="A1913" i="33"/>
  <c r="W1912" i="33"/>
  <c r="U1912" i="33"/>
  <c r="T1912" i="33"/>
  <c r="Y1912" i="33" s="1"/>
  <c r="B1912" i="33"/>
  <c r="A1912" i="33"/>
  <c r="W1911" i="33"/>
  <c r="U1911" i="33"/>
  <c r="T1911" i="33"/>
  <c r="B1911" i="33"/>
  <c r="A1911" i="33"/>
  <c r="W1910" i="33"/>
  <c r="U1910" i="33"/>
  <c r="T1910" i="33"/>
  <c r="B1910" i="33"/>
  <c r="A1910" i="33"/>
  <c r="W1909" i="33"/>
  <c r="U1909" i="33"/>
  <c r="T1909" i="33"/>
  <c r="Y1909" i="33" s="1"/>
  <c r="B1909" i="33"/>
  <c r="A1909" i="33"/>
  <c r="W1908" i="33"/>
  <c r="U1908" i="33"/>
  <c r="T1908" i="33"/>
  <c r="Y1908" i="33" s="1"/>
  <c r="B1908" i="33"/>
  <c r="A1908" i="33"/>
  <c r="W1907" i="33"/>
  <c r="U1907" i="33"/>
  <c r="T1907" i="33"/>
  <c r="B1907" i="33"/>
  <c r="A1907" i="33"/>
  <c r="W1906" i="33"/>
  <c r="U1906" i="33"/>
  <c r="T1906" i="33"/>
  <c r="B1906" i="33"/>
  <c r="A1906" i="33"/>
  <c r="W1905" i="33"/>
  <c r="U1905" i="33"/>
  <c r="T1905" i="33"/>
  <c r="B1905" i="33"/>
  <c r="A1905" i="33"/>
  <c r="W1904" i="33"/>
  <c r="U1904" i="33"/>
  <c r="T1904" i="33"/>
  <c r="Y1904" i="33" s="1"/>
  <c r="B1904" i="33"/>
  <c r="A1904" i="33"/>
  <c r="W1903" i="33"/>
  <c r="U1903" i="33"/>
  <c r="T1903" i="33"/>
  <c r="B1903" i="33"/>
  <c r="A1903" i="33"/>
  <c r="W1902" i="33"/>
  <c r="U1902" i="33"/>
  <c r="T1902" i="33"/>
  <c r="B1902" i="33"/>
  <c r="A1902" i="33"/>
  <c r="W1901" i="33"/>
  <c r="U1901" i="33"/>
  <c r="T1901" i="33"/>
  <c r="B1901" i="33"/>
  <c r="A1901" i="33"/>
  <c r="W1900" i="33"/>
  <c r="U1900" i="33"/>
  <c r="T1900" i="33"/>
  <c r="Y1900" i="33" s="1"/>
  <c r="B1900" i="33"/>
  <c r="A1900" i="33"/>
  <c r="W1899" i="33"/>
  <c r="U1899" i="33"/>
  <c r="T1899" i="33"/>
  <c r="B1899" i="33"/>
  <c r="A1899" i="33"/>
  <c r="W1898" i="33"/>
  <c r="U1898" i="33"/>
  <c r="T1898" i="33"/>
  <c r="B1898" i="33"/>
  <c r="A1898" i="33"/>
  <c r="W1897" i="33"/>
  <c r="U1897" i="33"/>
  <c r="T1897" i="33"/>
  <c r="B1897" i="33"/>
  <c r="A1897" i="33"/>
  <c r="W1896" i="33"/>
  <c r="U1896" i="33"/>
  <c r="T1896" i="33"/>
  <c r="Y1896" i="33" s="1"/>
  <c r="B1896" i="33"/>
  <c r="A1896" i="33"/>
  <c r="W1895" i="33"/>
  <c r="U1895" i="33"/>
  <c r="T1895" i="33"/>
  <c r="B1895" i="33"/>
  <c r="A1895" i="33"/>
  <c r="W1894" i="33"/>
  <c r="U1894" i="33"/>
  <c r="T1894" i="33"/>
  <c r="B1894" i="33"/>
  <c r="A1894" i="33"/>
  <c r="W1893" i="33"/>
  <c r="U1893" i="33"/>
  <c r="T1893" i="33"/>
  <c r="Y1893" i="33" s="1"/>
  <c r="B1893" i="33"/>
  <c r="A1893" i="33"/>
  <c r="W1892" i="33"/>
  <c r="U1892" i="33"/>
  <c r="T1892" i="33"/>
  <c r="Y1892" i="33" s="1"/>
  <c r="B1892" i="33"/>
  <c r="A1892" i="33"/>
  <c r="W1891" i="33"/>
  <c r="U1891" i="33"/>
  <c r="T1891" i="33"/>
  <c r="B1891" i="33"/>
  <c r="A1891" i="33"/>
  <c r="W1890" i="33"/>
  <c r="U1890" i="33"/>
  <c r="T1890" i="33"/>
  <c r="B1890" i="33"/>
  <c r="A1890" i="33"/>
  <c r="W1889" i="33"/>
  <c r="U1889" i="33"/>
  <c r="T1889" i="33"/>
  <c r="B1889" i="33"/>
  <c r="A1889" i="33"/>
  <c r="W1888" i="33"/>
  <c r="U1888" i="33"/>
  <c r="T1888" i="33"/>
  <c r="Y1888" i="33" s="1"/>
  <c r="B1888" i="33"/>
  <c r="A1888" i="33"/>
  <c r="W1887" i="33"/>
  <c r="U1887" i="33"/>
  <c r="T1887" i="33"/>
  <c r="B1887" i="33"/>
  <c r="A1887" i="33"/>
  <c r="W1886" i="33"/>
  <c r="U1886" i="33"/>
  <c r="T1886" i="33"/>
  <c r="B1886" i="33"/>
  <c r="A1886" i="33"/>
  <c r="W1885" i="33"/>
  <c r="U1885" i="33"/>
  <c r="T1885" i="33"/>
  <c r="B1885" i="33"/>
  <c r="A1885" i="33"/>
  <c r="W1884" i="33"/>
  <c r="U1884" i="33"/>
  <c r="T1884" i="33"/>
  <c r="Y1884" i="33" s="1"/>
  <c r="B1884" i="33"/>
  <c r="A1884" i="33"/>
  <c r="W1883" i="33"/>
  <c r="U1883" i="33"/>
  <c r="T1883" i="33"/>
  <c r="B1883" i="33"/>
  <c r="A1883" i="33"/>
  <c r="W1882" i="33"/>
  <c r="U1882" i="33"/>
  <c r="T1882" i="33"/>
  <c r="B1882" i="33"/>
  <c r="A1882" i="33"/>
  <c r="W1881" i="33"/>
  <c r="U1881" i="33"/>
  <c r="T1881" i="33"/>
  <c r="B1881" i="33"/>
  <c r="A1881" i="33"/>
  <c r="W1880" i="33"/>
  <c r="U1880" i="33"/>
  <c r="T1880" i="33"/>
  <c r="Y1880" i="33" s="1"/>
  <c r="B1880" i="33"/>
  <c r="A1880" i="33"/>
  <c r="W1879" i="33"/>
  <c r="U1879" i="33"/>
  <c r="T1879" i="33"/>
  <c r="B1879" i="33"/>
  <c r="A1879" i="33"/>
  <c r="W1878" i="33"/>
  <c r="U1878" i="33"/>
  <c r="T1878" i="33"/>
  <c r="B1878" i="33"/>
  <c r="A1878" i="33"/>
  <c r="W1877" i="33"/>
  <c r="U1877" i="33"/>
  <c r="T1877" i="33"/>
  <c r="Y1877" i="33" s="1"/>
  <c r="B1877" i="33"/>
  <c r="A1877" i="33"/>
  <c r="W1876" i="33"/>
  <c r="U1876" i="33"/>
  <c r="T1876" i="33"/>
  <c r="Y1876" i="33" s="1"/>
  <c r="B1876" i="33"/>
  <c r="A1876" i="33"/>
  <c r="W1875" i="33"/>
  <c r="U1875" i="33"/>
  <c r="T1875" i="33"/>
  <c r="B1875" i="33"/>
  <c r="A1875" i="33"/>
  <c r="W1874" i="33"/>
  <c r="U1874" i="33"/>
  <c r="T1874" i="33"/>
  <c r="B1874" i="33"/>
  <c r="A1874" i="33"/>
  <c r="W1873" i="33"/>
  <c r="U1873" i="33"/>
  <c r="T1873" i="33"/>
  <c r="B1873" i="33"/>
  <c r="A1873" i="33"/>
  <c r="W1872" i="33"/>
  <c r="U1872" i="33"/>
  <c r="T1872" i="33"/>
  <c r="Y1872" i="33" s="1"/>
  <c r="B1872" i="33"/>
  <c r="A1872" i="33"/>
  <c r="W1871" i="33"/>
  <c r="U1871" i="33"/>
  <c r="T1871" i="33"/>
  <c r="B1871" i="33"/>
  <c r="A1871" i="33"/>
  <c r="W1870" i="33"/>
  <c r="U1870" i="33"/>
  <c r="T1870" i="33"/>
  <c r="B1870" i="33"/>
  <c r="A1870" i="33"/>
  <c r="W1869" i="33"/>
  <c r="U1869" i="33"/>
  <c r="T1869" i="33"/>
  <c r="B1869" i="33"/>
  <c r="A1869" i="33"/>
  <c r="W1868" i="33"/>
  <c r="U1868" i="33"/>
  <c r="T1868" i="33"/>
  <c r="Y1868" i="33" s="1"/>
  <c r="B1868" i="33"/>
  <c r="A1868" i="33"/>
  <c r="W1867" i="33"/>
  <c r="U1867" i="33"/>
  <c r="T1867" i="33"/>
  <c r="Y1867" i="33" s="1"/>
  <c r="B1867" i="33"/>
  <c r="A1867" i="33"/>
  <c r="W1866" i="33"/>
  <c r="U1866" i="33"/>
  <c r="T1866" i="33"/>
  <c r="B1866" i="33"/>
  <c r="A1866" i="33"/>
  <c r="W1865" i="33"/>
  <c r="U1865" i="33"/>
  <c r="T1865" i="33"/>
  <c r="B1865" i="33"/>
  <c r="A1865" i="33"/>
  <c r="W1864" i="33"/>
  <c r="U1864" i="33"/>
  <c r="T1864" i="33"/>
  <c r="Y1864" i="33" s="1"/>
  <c r="B1864" i="33"/>
  <c r="A1864" i="33"/>
  <c r="W1863" i="33"/>
  <c r="U1863" i="33"/>
  <c r="T1863" i="33"/>
  <c r="B1863" i="33"/>
  <c r="A1863" i="33"/>
  <c r="W1862" i="33"/>
  <c r="U1862" i="33"/>
  <c r="T1862" i="33"/>
  <c r="B1862" i="33"/>
  <c r="A1862" i="33"/>
  <c r="W1861" i="33"/>
  <c r="U1861" i="33"/>
  <c r="T1861" i="33"/>
  <c r="Y1861" i="33" s="1"/>
  <c r="B1861" i="33"/>
  <c r="A1861" i="33"/>
  <c r="W1860" i="33"/>
  <c r="U1860" i="33"/>
  <c r="T1860" i="33"/>
  <c r="Y1860" i="33" s="1"/>
  <c r="B1860" i="33"/>
  <c r="A1860" i="33"/>
  <c r="W1859" i="33"/>
  <c r="U1859" i="33"/>
  <c r="T1859" i="33"/>
  <c r="B1859" i="33"/>
  <c r="A1859" i="33"/>
  <c r="W1858" i="33"/>
  <c r="U1858" i="33"/>
  <c r="T1858" i="33"/>
  <c r="B1858" i="33"/>
  <c r="A1858" i="33"/>
  <c r="W1857" i="33"/>
  <c r="U1857" i="33"/>
  <c r="T1857" i="33"/>
  <c r="B1857" i="33"/>
  <c r="A1857" i="33"/>
  <c r="W1856" i="33"/>
  <c r="U1856" i="33"/>
  <c r="T1856" i="33"/>
  <c r="Y1856" i="33" s="1"/>
  <c r="B1856" i="33"/>
  <c r="A1856" i="33"/>
  <c r="W1855" i="33"/>
  <c r="U1855" i="33"/>
  <c r="T1855" i="33"/>
  <c r="B1855" i="33"/>
  <c r="A1855" i="33"/>
  <c r="W1854" i="33"/>
  <c r="U1854" i="33"/>
  <c r="T1854" i="33"/>
  <c r="B1854" i="33"/>
  <c r="A1854" i="33"/>
  <c r="W1853" i="33"/>
  <c r="U1853" i="33"/>
  <c r="T1853" i="33"/>
  <c r="B1853" i="33"/>
  <c r="A1853" i="33"/>
  <c r="W1852" i="33"/>
  <c r="U1852" i="33"/>
  <c r="T1852" i="33"/>
  <c r="Y1852" i="33" s="1"/>
  <c r="B1852" i="33"/>
  <c r="A1852" i="33"/>
  <c r="W1851" i="33"/>
  <c r="U1851" i="33"/>
  <c r="T1851" i="33"/>
  <c r="Y1851" i="33" s="1"/>
  <c r="B1851" i="33"/>
  <c r="A1851" i="33"/>
  <c r="W1850" i="33"/>
  <c r="U1850" i="33"/>
  <c r="T1850" i="33"/>
  <c r="B1850" i="33"/>
  <c r="A1850" i="33"/>
  <c r="W1849" i="33"/>
  <c r="U1849" i="33"/>
  <c r="T1849" i="33"/>
  <c r="B1849" i="33"/>
  <c r="A1849" i="33"/>
  <c r="W1848" i="33"/>
  <c r="U1848" i="33"/>
  <c r="T1848" i="33"/>
  <c r="Y1848" i="33" s="1"/>
  <c r="B1848" i="33"/>
  <c r="A1848" i="33"/>
  <c r="W1847" i="33"/>
  <c r="U1847" i="33"/>
  <c r="T1847" i="33"/>
  <c r="B1847" i="33"/>
  <c r="A1847" i="33"/>
  <c r="W1846" i="33"/>
  <c r="U1846" i="33"/>
  <c r="T1846" i="33"/>
  <c r="B1846" i="33"/>
  <c r="A1846" i="33"/>
  <c r="W1845" i="33"/>
  <c r="U1845" i="33"/>
  <c r="T1845" i="33"/>
  <c r="Y1845" i="33" s="1"/>
  <c r="B1845" i="33"/>
  <c r="A1845" i="33"/>
  <c r="W1844" i="33"/>
  <c r="U1844" i="33"/>
  <c r="T1844" i="33"/>
  <c r="B1844" i="33"/>
  <c r="A1844" i="33"/>
  <c r="W1843" i="33"/>
  <c r="U1843" i="33"/>
  <c r="T1843" i="33"/>
  <c r="B1843" i="33"/>
  <c r="A1843" i="33"/>
  <c r="W1842" i="33"/>
  <c r="U1842" i="33"/>
  <c r="T1842" i="33"/>
  <c r="Y1842" i="33" s="1"/>
  <c r="B1842" i="33"/>
  <c r="A1842" i="33"/>
  <c r="W1841" i="33"/>
  <c r="U1841" i="33"/>
  <c r="T1841" i="33"/>
  <c r="B1841" i="33"/>
  <c r="A1841" i="33"/>
  <c r="W1840" i="33"/>
  <c r="U1840" i="33"/>
  <c r="T1840" i="33"/>
  <c r="Y1840" i="33" s="1"/>
  <c r="B1840" i="33"/>
  <c r="A1840" i="33"/>
  <c r="W1839" i="33"/>
  <c r="U1839" i="33"/>
  <c r="T1839" i="33"/>
  <c r="B1839" i="33"/>
  <c r="A1839" i="33"/>
  <c r="W1838" i="33"/>
  <c r="U1838" i="33"/>
  <c r="T1838" i="33"/>
  <c r="B1838" i="33"/>
  <c r="A1838" i="33"/>
  <c r="W1837" i="33"/>
  <c r="U1837" i="33"/>
  <c r="T1837" i="33"/>
  <c r="B1837" i="33"/>
  <c r="A1837" i="33"/>
  <c r="W1836" i="33"/>
  <c r="U1836" i="33"/>
  <c r="T1836" i="33"/>
  <c r="B1836" i="33"/>
  <c r="A1836" i="33"/>
  <c r="W1835" i="33"/>
  <c r="U1835" i="33"/>
  <c r="T1835" i="33"/>
  <c r="B1835" i="33"/>
  <c r="A1835" i="33"/>
  <c r="W1834" i="33"/>
  <c r="U1834" i="33"/>
  <c r="T1834" i="33"/>
  <c r="Y1834" i="33" s="1"/>
  <c r="B1834" i="33"/>
  <c r="A1834" i="33"/>
  <c r="W1833" i="33"/>
  <c r="U1833" i="33"/>
  <c r="T1833" i="33"/>
  <c r="Y1833" i="33" s="1"/>
  <c r="B1833" i="33"/>
  <c r="A1833" i="33"/>
  <c r="W1832" i="33"/>
  <c r="U1832" i="33"/>
  <c r="T1832" i="33"/>
  <c r="Y1832" i="33" s="1"/>
  <c r="B1832" i="33"/>
  <c r="A1832" i="33"/>
  <c r="X1831" i="33"/>
  <c r="W1831" i="33"/>
  <c r="U1831" i="33"/>
  <c r="T1831" i="33"/>
  <c r="Y1831" i="33" s="1"/>
  <c r="B1831" i="33"/>
  <c r="A1831" i="33"/>
  <c r="W1830" i="33"/>
  <c r="U1830" i="33"/>
  <c r="T1830" i="33"/>
  <c r="Y1830" i="33" s="1"/>
  <c r="B1830" i="33"/>
  <c r="A1830" i="33"/>
  <c r="W1829" i="33"/>
  <c r="U1829" i="33"/>
  <c r="T1829" i="33"/>
  <c r="Y1829" i="33" s="1"/>
  <c r="B1829" i="33"/>
  <c r="A1829" i="33"/>
  <c r="W1828" i="33"/>
  <c r="U1828" i="33"/>
  <c r="T1828" i="33"/>
  <c r="B1828" i="33"/>
  <c r="A1828" i="33"/>
  <c r="W1827" i="33"/>
  <c r="U1827" i="33"/>
  <c r="T1827" i="33"/>
  <c r="B1827" i="33"/>
  <c r="A1827" i="33"/>
  <c r="W1826" i="33"/>
  <c r="U1826" i="33"/>
  <c r="T1826" i="33"/>
  <c r="Y1826" i="33" s="1"/>
  <c r="B1826" i="33"/>
  <c r="A1826" i="33"/>
  <c r="W1825" i="33"/>
  <c r="U1825" i="33"/>
  <c r="T1825" i="33"/>
  <c r="B1825" i="33"/>
  <c r="A1825" i="33"/>
  <c r="W1824" i="33"/>
  <c r="U1824" i="33"/>
  <c r="T1824" i="33"/>
  <c r="B1824" i="33"/>
  <c r="A1824" i="33"/>
  <c r="W1823" i="33"/>
  <c r="U1823" i="33"/>
  <c r="T1823" i="33"/>
  <c r="Y1823" i="33" s="1"/>
  <c r="B1823" i="33"/>
  <c r="A1823" i="33"/>
  <c r="W1822" i="33"/>
  <c r="U1822" i="33"/>
  <c r="T1822" i="33"/>
  <c r="Y1822" i="33" s="1"/>
  <c r="B1822" i="33"/>
  <c r="A1822" i="33"/>
  <c r="W1821" i="33"/>
  <c r="U1821" i="33"/>
  <c r="T1821" i="33"/>
  <c r="B1821" i="33"/>
  <c r="A1821" i="33"/>
  <c r="W1820" i="33"/>
  <c r="U1820" i="33"/>
  <c r="T1820" i="33"/>
  <c r="B1820" i="33"/>
  <c r="A1820" i="33"/>
  <c r="W1819" i="33"/>
  <c r="U1819" i="33"/>
  <c r="T1819" i="33"/>
  <c r="B1819" i="33"/>
  <c r="A1819" i="33"/>
  <c r="W1818" i="33"/>
  <c r="U1818" i="33"/>
  <c r="T1818" i="33"/>
  <c r="Y1818" i="33" s="1"/>
  <c r="B1818" i="33"/>
  <c r="A1818" i="33"/>
  <c r="W1817" i="33"/>
  <c r="U1817" i="33"/>
  <c r="T1817" i="33"/>
  <c r="B1817" i="33"/>
  <c r="A1817" i="33"/>
  <c r="W1816" i="33"/>
  <c r="U1816" i="33"/>
  <c r="T1816" i="33"/>
  <c r="B1816" i="33"/>
  <c r="A1816" i="33"/>
  <c r="W1815" i="33"/>
  <c r="U1815" i="33"/>
  <c r="T1815" i="33"/>
  <c r="B1815" i="33"/>
  <c r="A1815" i="33"/>
  <c r="W1814" i="33"/>
  <c r="U1814" i="33"/>
  <c r="T1814" i="33"/>
  <c r="Y1814" i="33" s="1"/>
  <c r="B1814" i="33"/>
  <c r="A1814" i="33"/>
  <c r="W1813" i="33"/>
  <c r="U1813" i="33"/>
  <c r="T1813" i="33"/>
  <c r="Y1813" i="33" s="1"/>
  <c r="B1813" i="33"/>
  <c r="A1813" i="33"/>
  <c r="W1812" i="33"/>
  <c r="U1812" i="33"/>
  <c r="T1812" i="33"/>
  <c r="B1812" i="33"/>
  <c r="A1812" i="33"/>
  <c r="W1811" i="33"/>
  <c r="U1811" i="33"/>
  <c r="T1811" i="33"/>
  <c r="B1811" i="33"/>
  <c r="A1811" i="33"/>
  <c r="W1810" i="33"/>
  <c r="U1810" i="33"/>
  <c r="T1810" i="33"/>
  <c r="Y1810" i="33" s="1"/>
  <c r="B1810" i="33"/>
  <c r="A1810" i="33"/>
  <c r="W1809" i="33"/>
  <c r="U1809" i="33"/>
  <c r="T1809" i="33"/>
  <c r="B1809" i="33"/>
  <c r="A1809" i="33"/>
  <c r="W1808" i="33"/>
  <c r="U1808" i="33"/>
  <c r="T1808" i="33"/>
  <c r="B1808" i="33"/>
  <c r="A1808" i="33"/>
  <c r="W1807" i="33"/>
  <c r="U1807" i="33"/>
  <c r="T1807" i="33"/>
  <c r="Y1807" i="33" s="1"/>
  <c r="B1807" i="33"/>
  <c r="A1807" i="33"/>
  <c r="W1806" i="33"/>
  <c r="U1806" i="33"/>
  <c r="T1806" i="33"/>
  <c r="Y1806" i="33" s="1"/>
  <c r="B1806" i="33"/>
  <c r="A1806" i="33"/>
  <c r="W1805" i="33"/>
  <c r="U1805" i="33"/>
  <c r="T1805" i="33"/>
  <c r="B1805" i="33"/>
  <c r="A1805" i="33"/>
  <c r="W1804" i="33"/>
  <c r="U1804" i="33"/>
  <c r="T1804" i="33"/>
  <c r="B1804" i="33"/>
  <c r="A1804" i="33"/>
  <c r="W1803" i="33"/>
  <c r="U1803" i="33"/>
  <c r="T1803" i="33"/>
  <c r="B1803" i="33"/>
  <c r="A1803" i="33"/>
  <c r="W1802" i="33"/>
  <c r="U1802" i="33"/>
  <c r="T1802" i="33"/>
  <c r="Y1802" i="33" s="1"/>
  <c r="B1802" i="33"/>
  <c r="A1802" i="33"/>
  <c r="W1801" i="33"/>
  <c r="U1801" i="33"/>
  <c r="T1801" i="33"/>
  <c r="B1801" i="33"/>
  <c r="A1801" i="33"/>
  <c r="W1800" i="33"/>
  <c r="U1800" i="33"/>
  <c r="T1800" i="33"/>
  <c r="B1800" i="33"/>
  <c r="A1800" i="33"/>
  <c r="W1799" i="33"/>
  <c r="U1799" i="33"/>
  <c r="T1799" i="33"/>
  <c r="B1799" i="33"/>
  <c r="A1799" i="33"/>
  <c r="W1798" i="33"/>
  <c r="U1798" i="33"/>
  <c r="T1798" i="33"/>
  <c r="Y1798" i="33" s="1"/>
  <c r="B1798" i="33"/>
  <c r="A1798" i="33"/>
  <c r="W1797" i="33"/>
  <c r="U1797" i="33"/>
  <c r="T1797" i="33"/>
  <c r="Y1797" i="33" s="1"/>
  <c r="B1797" i="33"/>
  <c r="A1797" i="33"/>
  <c r="W1796" i="33"/>
  <c r="U1796" i="33"/>
  <c r="T1796" i="33"/>
  <c r="B1796" i="33"/>
  <c r="A1796" i="33"/>
  <c r="W1795" i="33"/>
  <c r="U1795" i="33"/>
  <c r="T1795" i="33"/>
  <c r="B1795" i="33"/>
  <c r="A1795" i="33"/>
  <c r="W1794" i="33"/>
  <c r="U1794" i="33"/>
  <c r="T1794" i="33"/>
  <c r="Y1794" i="33" s="1"/>
  <c r="B1794" i="33"/>
  <c r="A1794" i="33"/>
  <c r="W1793" i="33"/>
  <c r="U1793" i="33"/>
  <c r="T1793" i="33"/>
  <c r="B1793" i="33"/>
  <c r="A1793" i="33"/>
  <c r="W1792" i="33"/>
  <c r="U1792" i="33"/>
  <c r="T1792" i="33"/>
  <c r="B1792" i="33"/>
  <c r="A1792" i="33"/>
  <c r="W1791" i="33"/>
  <c r="U1791" i="33"/>
  <c r="T1791" i="33"/>
  <c r="Y1791" i="33" s="1"/>
  <c r="B1791" i="33"/>
  <c r="A1791" i="33"/>
  <c r="W1790" i="33"/>
  <c r="U1790" i="33"/>
  <c r="T1790" i="33"/>
  <c r="Y1790" i="33" s="1"/>
  <c r="B1790" i="33"/>
  <c r="A1790" i="33"/>
  <c r="W1789" i="33"/>
  <c r="U1789" i="33"/>
  <c r="T1789" i="33"/>
  <c r="B1789" i="33"/>
  <c r="A1789" i="33"/>
  <c r="W1788" i="33"/>
  <c r="U1788" i="33"/>
  <c r="T1788" i="33"/>
  <c r="B1788" i="33"/>
  <c r="A1788" i="33"/>
  <c r="W1787" i="33"/>
  <c r="U1787" i="33"/>
  <c r="T1787" i="33"/>
  <c r="B1787" i="33"/>
  <c r="A1787" i="33"/>
  <c r="W1786" i="33"/>
  <c r="U1786" i="33"/>
  <c r="T1786" i="33"/>
  <c r="Y1786" i="33" s="1"/>
  <c r="B1786" i="33"/>
  <c r="A1786" i="33"/>
  <c r="W1785" i="33"/>
  <c r="U1785" i="33"/>
  <c r="T1785" i="33"/>
  <c r="B1785" i="33"/>
  <c r="A1785" i="33"/>
  <c r="W1784" i="33"/>
  <c r="U1784" i="33"/>
  <c r="T1784" i="33"/>
  <c r="B1784" i="33"/>
  <c r="A1784" i="33"/>
  <c r="W1783" i="33"/>
  <c r="U1783" i="33"/>
  <c r="T1783" i="33"/>
  <c r="Y1783" i="33" s="1"/>
  <c r="B1783" i="33"/>
  <c r="A1783" i="33"/>
  <c r="W1782" i="33"/>
  <c r="U1782" i="33"/>
  <c r="T1782" i="33"/>
  <c r="Y1782" i="33" s="1"/>
  <c r="B1782" i="33"/>
  <c r="A1782" i="33"/>
  <c r="W1781" i="33"/>
  <c r="U1781" i="33"/>
  <c r="T1781" i="33"/>
  <c r="Y1781" i="33" s="1"/>
  <c r="B1781" i="33"/>
  <c r="A1781" i="33"/>
  <c r="W1780" i="33"/>
  <c r="U1780" i="33"/>
  <c r="T1780" i="33"/>
  <c r="B1780" i="33"/>
  <c r="A1780" i="33"/>
  <c r="W1779" i="33"/>
  <c r="U1779" i="33"/>
  <c r="T1779" i="33"/>
  <c r="B1779" i="33"/>
  <c r="A1779" i="33"/>
  <c r="W1778" i="33"/>
  <c r="U1778" i="33"/>
  <c r="T1778" i="33"/>
  <c r="Y1778" i="33" s="1"/>
  <c r="B1778" i="33"/>
  <c r="A1778" i="33"/>
  <c r="W1777" i="33"/>
  <c r="U1777" i="33"/>
  <c r="T1777" i="33"/>
  <c r="B1777" i="33"/>
  <c r="A1777" i="33"/>
  <c r="W1776" i="33"/>
  <c r="U1776" i="33"/>
  <c r="T1776" i="33"/>
  <c r="B1776" i="33"/>
  <c r="A1776" i="33"/>
  <c r="W1775" i="33"/>
  <c r="U1775" i="33"/>
  <c r="T1775" i="33"/>
  <c r="B1775" i="33"/>
  <c r="A1775" i="33"/>
  <c r="W1774" i="33"/>
  <c r="U1774" i="33"/>
  <c r="T1774" i="33"/>
  <c r="Y1774" i="33" s="1"/>
  <c r="B1774" i="33"/>
  <c r="A1774" i="33"/>
  <c r="W1773" i="33"/>
  <c r="U1773" i="33"/>
  <c r="T1773" i="33"/>
  <c r="Y1773" i="33" s="1"/>
  <c r="B1773" i="33"/>
  <c r="A1773" i="33"/>
  <c r="W1772" i="33"/>
  <c r="U1772" i="33"/>
  <c r="T1772" i="33"/>
  <c r="B1772" i="33"/>
  <c r="A1772" i="33"/>
  <c r="W1771" i="33"/>
  <c r="U1771" i="33"/>
  <c r="T1771" i="33"/>
  <c r="Y1771" i="33" s="1"/>
  <c r="B1771" i="33"/>
  <c r="A1771" i="33"/>
  <c r="W1770" i="33"/>
  <c r="U1770" i="33"/>
  <c r="T1770" i="33"/>
  <c r="Y1770" i="33" s="1"/>
  <c r="B1770" i="33"/>
  <c r="A1770" i="33"/>
  <c r="W1769" i="33"/>
  <c r="U1769" i="33"/>
  <c r="T1769" i="33"/>
  <c r="B1769" i="33"/>
  <c r="A1769" i="33"/>
  <c r="W1768" i="33"/>
  <c r="U1768" i="33"/>
  <c r="T1768" i="33"/>
  <c r="Y1768" i="33" s="1"/>
  <c r="B1768" i="33"/>
  <c r="A1768" i="33"/>
  <c r="W1767" i="33"/>
  <c r="U1767" i="33"/>
  <c r="T1767" i="33"/>
  <c r="B1767" i="33"/>
  <c r="A1767" i="33"/>
  <c r="W1766" i="33"/>
  <c r="U1766" i="33"/>
  <c r="T1766" i="33"/>
  <c r="B1766" i="33"/>
  <c r="A1766" i="33"/>
  <c r="W1765" i="33"/>
  <c r="U1765" i="33"/>
  <c r="T1765" i="33"/>
  <c r="B1765" i="33"/>
  <c r="A1765" i="33"/>
  <c r="W1764" i="33"/>
  <c r="U1764" i="33"/>
  <c r="T1764" i="33"/>
  <c r="B1764" i="33"/>
  <c r="A1764" i="33"/>
  <c r="W1763" i="33"/>
  <c r="U1763" i="33"/>
  <c r="T1763" i="33"/>
  <c r="B1763" i="33"/>
  <c r="A1763" i="33"/>
  <c r="W1762" i="33"/>
  <c r="U1762" i="33"/>
  <c r="T1762" i="33"/>
  <c r="B1762" i="33"/>
  <c r="A1762" i="33"/>
  <c r="W1761" i="33"/>
  <c r="U1761" i="33"/>
  <c r="T1761" i="33"/>
  <c r="B1761" i="33"/>
  <c r="A1761" i="33"/>
  <c r="W1760" i="33"/>
  <c r="U1760" i="33"/>
  <c r="T1760" i="33"/>
  <c r="B1760" i="33"/>
  <c r="A1760" i="33"/>
  <c r="W1759" i="33"/>
  <c r="U1759" i="33"/>
  <c r="T1759" i="33"/>
  <c r="Y1759" i="33" s="1"/>
  <c r="B1759" i="33"/>
  <c r="A1759" i="33"/>
  <c r="W1758" i="33"/>
  <c r="U1758" i="33"/>
  <c r="T1758" i="33"/>
  <c r="B1758" i="33"/>
  <c r="A1758" i="33"/>
  <c r="W1757" i="33"/>
  <c r="U1757" i="33"/>
  <c r="T1757" i="33"/>
  <c r="B1757" i="33"/>
  <c r="A1757" i="33"/>
  <c r="W1756" i="33"/>
  <c r="U1756" i="33"/>
  <c r="T1756" i="33"/>
  <c r="Y1756" i="33" s="1"/>
  <c r="B1756" i="33"/>
  <c r="A1756" i="33"/>
  <c r="W1755" i="33"/>
  <c r="U1755" i="33"/>
  <c r="T1755" i="33"/>
  <c r="B1755" i="33"/>
  <c r="A1755" i="33"/>
  <c r="W1754" i="33"/>
  <c r="U1754" i="33"/>
  <c r="T1754" i="33"/>
  <c r="B1754" i="33"/>
  <c r="A1754" i="33"/>
  <c r="W1753" i="33"/>
  <c r="U1753" i="33"/>
  <c r="T1753" i="33"/>
  <c r="B1753" i="33"/>
  <c r="A1753" i="33"/>
  <c r="W1752" i="33"/>
  <c r="U1752" i="33"/>
  <c r="T1752" i="33"/>
  <c r="Y1752" i="33" s="1"/>
  <c r="B1752" i="33"/>
  <c r="A1752" i="33"/>
  <c r="W1751" i="33"/>
  <c r="U1751" i="33"/>
  <c r="T1751" i="33"/>
  <c r="Y1751" i="33" s="1"/>
  <c r="B1751" i="33"/>
  <c r="A1751" i="33"/>
  <c r="W1750" i="33"/>
  <c r="U1750" i="33"/>
  <c r="T1750" i="33"/>
  <c r="B1750" i="33"/>
  <c r="A1750" i="33"/>
  <c r="W1749" i="33"/>
  <c r="U1749" i="33"/>
  <c r="T1749" i="33"/>
  <c r="B1749" i="33"/>
  <c r="A1749" i="33"/>
  <c r="W1748" i="33"/>
  <c r="U1748" i="33"/>
  <c r="T1748" i="33"/>
  <c r="Y1748" i="33" s="1"/>
  <c r="B1748" i="33"/>
  <c r="A1748" i="33"/>
  <c r="W1747" i="33"/>
  <c r="U1747" i="33"/>
  <c r="T1747" i="33"/>
  <c r="B1747" i="33"/>
  <c r="A1747" i="33"/>
  <c r="W1746" i="33"/>
  <c r="U1746" i="33"/>
  <c r="T1746" i="33"/>
  <c r="B1746" i="33"/>
  <c r="A1746" i="33"/>
  <c r="W1745" i="33"/>
  <c r="U1745" i="33"/>
  <c r="T1745" i="33"/>
  <c r="Y1745" i="33" s="1"/>
  <c r="B1745" i="33"/>
  <c r="A1745" i="33"/>
  <c r="W1744" i="33"/>
  <c r="U1744" i="33"/>
  <c r="T1744" i="33"/>
  <c r="Y1744" i="33" s="1"/>
  <c r="B1744" i="33"/>
  <c r="A1744" i="33"/>
  <c r="W1743" i="33"/>
  <c r="U1743" i="33"/>
  <c r="T1743" i="33"/>
  <c r="B1743" i="33"/>
  <c r="A1743" i="33"/>
  <c r="W1742" i="33"/>
  <c r="U1742" i="33"/>
  <c r="T1742" i="33"/>
  <c r="B1742" i="33"/>
  <c r="A1742" i="33"/>
  <c r="W1741" i="33"/>
  <c r="U1741" i="33"/>
  <c r="T1741" i="33"/>
  <c r="B1741" i="33"/>
  <c r="A1741" i="33"/>
  <c r="W1740" i="33"/>
  <c r="U1740" i="33"/>
  <c r="T1740" i="33"/>
  <c r="B1740" i="33"/>
  <c r="A1740" i="33"/>
  <c r="W1739" i="33"/>
  <c r="U1739" i="33"/>
  <c r="T1739" i="33"/>
  <c r="B1739" i="33"/>
  <c r="A1739" i="33"/>
  <c r="W1738" i="33"/>
  <c r="U1738" i="33"/>
  <c r="T1738" i="33"/>
  <c r="B1738" i="33"/>
  <c r="A1738" i="33"/>
  <c r="W1737" i="33"/>
  <c r="U1737" i="33"/>
  <c r="T1737" i="33"/>
  <c r="Y1737" i="33" s="1"/>
  <c r="B1737" i="33"/>
  <c r="A1737" i="33"/>
  <c r="W1736" i="33"/>
  <c r="U1736" i="33"/>
  <c r="T1736" i="33"/>
  <c r="B1736" i="33"/>
  <c r="A1736" i="33"/>
  <c r="W1735" i="33"/>
  <c r="U1735" i="33"/>
  <c r="T1735" i="33"/>
  <c r="B1735" i="33"/>
  <c r="A1735" i="33"/>
  <c r="W1734" i="33"/>
  <c r="U1734" i="33"/>
  <c r="T1734" i="33"/>
  <c r="B1734" i="33"/>
  <c r="A1734" i="33"/>
  <c r="W1733" i="33"/>
  <c r="U1733" i="33"/>
  <c r="T1733" i="33"/>
  <c r="B1733" i="33"/>
  <c r="A1733" i="33"/>
  <c r="W1732" i="33"/>
  <c r="U1732" i="33"/>
  <c r="T1732" i="33"/>
  <c r="B1732" i="33"/>
  <c r="A1732" i="33"/>
  <c r="W1731" i="33"/>
  <c r="U1731" i="33"/>
  <c r="T1731" i="33"/>
  <c r="B1731" i="33"/>
  <c r="A1731" i="33"/>
  <c r="W1730" i="33"/>
  <c r="U1730" i="33"/>
  <c r="T1730" i="33"/>
  <c r="B1730" i="33"/>
  <c r="A1730" i="33"/>
  <c r="W1729" i="33"/>
  <c r="U1729" i="33"/>
  <c r="T1729" i="33"/>
  <c r="B1729" i="33"/>
  <c r="A1729" i="33"/>
  <c r="W1728" i="33"/>
  <c r="U1728" i="33"/>
  <c r="T1728" i="33"/>
  <c r="B1728" i="33"/>
  <c r="A1728" i="33"/>
  <c r="W1727" i="33"/>
  <c r="U1727" i="33"/>
  <c r="T1727" i="33"/>
  <c r="Y1727" i="33" s="1"/>
  <c r="B1727" i="33"/>
  <c r="A1727" i="33"/>
  <c r="W1726" i="33"/>
  <c r="U1726" i="33"/>
  <c r="T1726" i="33"/>
  <c r="B1726" i="33"/>
  <c r="A1726" i="33"/>
  <c r="W1725" i="33"/>
  <c r="U1725" i="33"/>
  <c r="T1725" i="33"/>
  <c r="B1725" i="33"/>
  <c r="A1725" i="33"/>
  <c r="W1724" i="33"/>
  <c r="U1724" i="33"/>
  <c r="T1724" i="33"/>
  <c r="Y1724" i="33" s="1"/>
  <c r="B1724" i="33"/>
  <c r="A1724" i="33"/>
  <c r="W1723" i="33"/>
  <c r="U1723" i="33"/>
  <c r="T1723" i="33"/>
  <c r="B1723" i="33"/>
  <c r="A1723" i="33"/>
  <c r="W1722" i="33"/>
  <c r="U1722" i="33"/>
  <c r="T1722" i="33"/>
  <c r="B1722" i="33"/>
  <c r="A1722" i="33"/>
  <c r="W1721" i="33"/>
  <c r="U1721" i="33"/>
  <c r="T1721" i="33"/>
  <c r="B1721" i="33"/>
  <c r="A1721" i="33"/>
  <c r="W1720" i="33"/>
  <c r="U1720" i="33"/>
  <c r="T1720" i="33"/>
  <c r="Y1720" i="33" s="1"/>
  <c r="B1720" i="33"/>
  <c r="A1720" i="33"/>
  <c r="W1719" i="33"/>
  <c r="U1719" i="33"/>
  <c r="T1719" i="33"/>
  <c r="Y1719" i="33" s="1"/>
  <c r="B1719" i="33"/>
  <c r="A1719" i="33"/>
  <c r="W1718" i="33"/>
  <c r="U1718" i="33"/>
  <c r="T1718" i="33"/>
  <c r="B1718" i="33"/>
  <c r="A1718" i="33"/>
  <c r="W1717" i="33"/>
  <c r="U1717" i="33"/>
  <c r="T1717" i="33"/>
  <c r="B1717" i="33"/>
  <c r="A1717" i="33"/>
  <c r="W1716" i="33"/>
  <c r="U1716" i="33"/>
  <c r="T1716" i="33"/>
  <c r="Y1716" i="33" s="1"/>
  <c r="B1716" i="33"/>
  <c r="A1716" i="33"/>
  <c r="W1715" i="33"/>
  <c r="U1715" i="33"/>
  <c r="T1715" i="33"/>
  <c r="B1715" i="33"/>
  <c r="A1715" i="33"/>
  <c r="W1714" i="33"/>
  <c r="U1714" i="33"/>
  <c r="T1714" i="33"/>
  <c r="B1714" i="33"/>
  <c r="A1714" i="33"/>
  <c r="W1713" i="33"/>
  <c r="U1713" i="33"/>
  <c r="T1713" i="33"/>
  <c r="Y1713" i="33" s="1"/>
  <c r="B1713" i="33"/>
  <c r="A1713" i="33"/>
  <c r="W1712" i="33"/>
  <c r="U1712" i="33"/>
  <c r="T1712" i="33"/>
  <c r="Y1712" i="33" s="1"/>
  <c r="B1712" i="33"/>
  <c r="A1712" i="33"/>
  <c r="W1711" i="33"/>
  <c r="U1711" i="33"/>
  <c r="T1711" i="33"/>
  <c r="B1711" i="33"/>
  <c r="A1711" i="33"/>
  <c r="W1710" i="33"/>
  <c r="U1710" i="33"/>
  <c r="T1710" i="33"/>
  <c r="B1710" i="33"/>
  <c r="A1710" i="33"/>
  <c r="W1709" i="33"/>
  <c r="U1709" i="33"/>
  <c r="T1709" i="33"/>
  <c r="B1709" i="33"/>
  <c r="A1709" i="33"/>
  <c r="W1708" i="33"/>
  <c r="U1708" i="33"/>
  <c r="T1708" i="33"/>
  <c r="B1708" i="33"/>
  <c r="A1708" i="33"/>
  <c r="W1707" i="33"/>
  <c r="U1707" i="33"/>
  <c r="T1707" i="33"/>
  <c r="B1707" i="33"/>
  <c r="A1707" i="33"/>
  <c r="W1706" i="33"/>
  <c r="U1706" i="33"/>
  <c r="T1706" i="33"/>
  <c r="B1706" i="33"/>
  <c r="A1706" i="33"/>
  <c r="W1705" i="33"/>
  <c r="U1705" i="33"/>
  <c r="T1705" i="33"/>
  <c r="Y1705" i="33" s="1"/>
  <c r="B1705" i="33"/>
  <c r="A1705" i="33"/>
  <c r="W1704" i="33"/>
  <c r="U1704" i="33"/>
  <c r="T1704" i="33"/>
  <c r="B1704" i="33"/>
  <c r="A1704" i="33"/>
  <c r="W1703" i="33"/>
  <c r="U1703" i="33"/>
  <c r="T1703" i="33"/>
  <c r="B1703" i="33"/>
  <c r="A1703" i="33"/>
  <c r="W1702" i="33"/>
  <c r="U1702" i="33"/>
  <c r="T1702" i="33"/>
  <c r="B1702" i="33"/>
  <c r="A1702" i="33"/>
  <c r="W1701" i="33"/>
  <c r="U1701" i="33"/>
  <c r="T1701" i="33"/>
  <c r="B1701" i="33"/>
  <c r="A1701" i="33"/>
  <c r="W1700" i="33"/>
  <c r="U1700" i="33"/>
  <c r="T1700" i="33"/>
  <c r="B1700" i="33"/>
  <c r="A1700" i="33"/>
  <c r="W1699" i="33"/>
  <c r="U1699" i="33"/>
  <c r="T1699" i="33"/>
  <c r="B1699" i="33"/>
  <c r="A1699" i="33"/>
  <c r="W1698" i="33"/>
  <c r="U1698" i="33"/>
  <c r="T1698" i="33"/>
  <c r="B1698" i="33"/>
  <c r="A1698" i="33"/>
  <c r="W1697" i="33"/>
  <c r="U1697" i="33"/>
  <c r="T1697" i="33"/>
  <c r="B1697" i="33"/>
  <c r="A1697" i="33"/>
  <c r="W1696" i="33"/>
  <c r="U1696" i="33"/>
  <c r="T1696" i="33"/>
  <c r="B1696" i="33"/>
  <c r="A1696" i="33"/>
  <c r="W1695" i="33"/>
  <c r="U1695" i="33"/>
  <c r="T1695" i="33"/>
  <c r="Y1695" i="33" s="1"/>
  <c r="B1695" i="33"/>
  <c r="A1695" i="33"/>
  <c r="W1694" i="33"/>
  <c r="U1694" i="33"/>
  <c r="T1694" i="33"/>
  <c r="B1694" i="33"/>
  <c r="A1694" i="33"/>
  <c r="W1693" i="33"/>
  <c r="U1693" i="33"/>
  <c r="T1693" i="33"/>
  <c r="B1693" i="33"/>
  <c r="A1693" i="33"/>
  <c r="W1692" i="33"/>
  <c r="U1692" i="33"/>
  <c r="T1692" i="33"/>
  <c r="Y1692" i="33" s="1"/>
  <c r="B1692" i="33"/>
  <c r="A1692" i="33"/>
  <c r="W1691" i="33"/>
  <c r="U1691" i="33"/>
  <c r="T1691" i="33"/>
  <c r="B1691" i="33"/>
  <c r="A1691" i="33"/>
  <c r="W1690" i="33"/>
  <c r="U1690" i="33"/>
  <c r="T1690" i="33"/>
  <c r="B1690" i="33"/>
  <c r="A1690" i="33"/>
  <c r="W1689" i="33"/>
  <c r="U1689" i="33"/>
  <c r="T1689" i="33"/>
  <c r="B1689" i="33"/>
  <c r="A1689" i="33"/>
  <c r="W1688" i="33"/>
  <c r="U1688" i="33"/>
  <c r="T1688" i="33"/>
  <c r="Y1688" i="33" s="1"/>
  <c r="B1688" i="33"/>
  <c r="A1688" i="33"/>
  <c r="W1687" i="33"/>
  <c r="U1687" i="33"/>
  <c r="T1687" i="33"/>
  <c r="Y1687" i="33" s="1"/>
  <c r="B1687" i="33"/>
  <c r="A1687" i="33"/>
  <c r="W1686" i="33"/>
  <c r="U1686" i="33"/>
  <c r="T1686" i="33"/>
  <c r="B1686" i="33"/>
  <c r="A1686" i="33"/>
  <c r="W1685" i="33"/>
  <c r="U1685" i="33"/>
  <c r="T1685" i="33"/>
  <c r="B1685" i="33"/>
  <c r="A1685" i="33"/>
  <c r="W1684" i="33"/>
  <c r="U1684" i="33"/>
  <c r="T1684" i="33"/>
  <c r="Y1684" i="33" s="1"/>
  <c r="B1684" i="33"/>
  <c r="A1684" i="33"/>
  <c r="W1683" i="33"/>
  <c r="U1683" i="33"/>
  <c r="T1683" i="33"/>
  <c r="B1683" i="33"/>
  <c r="A1683" i="33"/>
  <c r="W1682" i="33"/>
  <c r="U1682" i="33"/>
  <c r="T1682" i="33"/>
  <c r="B1682" i="33"/>
  <c r="A1682" i="33"/>
  <c r="W1681" i="33"/>
  <c r="U1681" i="33"/>
  <c r="T1681" i="33"/>
  <c r="Y1681" i="33" s="1"/>
  <c r="B1681" i="33"/>
  <c r="A1681" i="33"/>
  <c r="W1680" i="33"/>
  <c r="U1680" i="33"/>
  <c r="T1680" i="33"/>
  <c r="Y1680" i="33" s="1"/>
  <c r="B1680" i="33"/>
  <c r="A1680" i="33"/>
  <c r="W1679" i="33"/>
  <c r="U1679" i="33"/>
  <c r="T1679" i="33"/>
  <c r="B1679" i="33"/>
  <c r="A1679" i="33"/>
  <c r="W1678" i="33"/>
  <c r="U1678" i="33"/>
  <c r="T1678" i="33"/>
  <c r="B1678" i="33"/>
  <c r="A1678" i="33"/>
  <c r="W1677" i="33"/>
  <c r="U1677" i="33"/>
  <c r="T1677" i="33"/>
  <c r="B1677" i="33"/>
  <c r="A1677" i="33"/>
  <c r="W1676" i="33"/>
  <c r="U1676" i="33"/>
  <c r="T1676" i="33"/>
  <c r="B1676" i="33"/>
  <c r="A1676" i="33"/>
  <c r="W1675" i="33"/>
  <c r="U1675" i="33"/>
  <c r="T1675" i="33"/>
  <c r="B1675" i="33"/>
  <c r="A1675" i="33"/>
  <c r="W1674" i="33"/>
  <c r="U1674" i="33"/>
  <c r="T1674" i="33"/>
  <c r="B1674" i="33"/>
  <c r="A1674" i="33"/>
  <c r="W1673" i="33"/>
  <c r="U1673" i="33"/>
  <c r="T1673" i="33"/>
  <c r="Y1673" i="33" s="1"/>
  <c r="B1673" i="33"/>
  <c r="A1673" i="33"/>
  <c r="W1672" i="33"/>
  <c r="U1672" i="33"/>
  <c r="T1672" i="33"/>
  <c r="B1672" i="33"/>
  <c r="A1672" i="33"/>
  <c r="W1671" i="33"/>
  <c r="U1671" i="33"/>
  <c r="T1671" i="33"/>
  <c r="B1671" i="33"/>
  <c r="A1671" i="33"/>
  <c r="W1670" i="33"/>
  <c r="U1670" i="33"/>
  <c r="T1670" i="33"/>
  <c r="B1670" i="33"/>
  <c r="A1670" i="33"/>
  <c r="W1669" i="33"/>
  <c r="U1669" i="33"/>
  <c r="T1669" i="33"/>
  <c r="B1669" i="33"/>
  <c r="A1669" i="33"/>
  <c r="W1668" i="33"/>
  <c r="U1668" i="33"/>
  <c r="T1668" i="33"/>
  <c r="B1668" i="33"/>
  <c r="A1668" i="33"/>
  <c r="W1667" i="33"/>
  <c r="U1667" i="33"/>
  <c r="T1667" i="33"/>
  <c r="B1667" i="33"/>
  <c r="A1667" i="33"/>
  <c r="W1666" i="33"/>
  <c r="U1666" i="33"/>
  <c r="T1666" i="33"/>
  <c r="B1666" i="33"/>
  <c r="A1666" i="33"/>
  <c r="W1665" i="33"/>
  <c r="U1665" i="33"/>
  <c r="T1665" i="33"/>
  <c r="B1665" i="33"/>
  <c r="A1665" i="33"/>
  <c r="W1664" i="33"/>
  <c r="U1664" i="33"/>
  <c r="T1664" i="33"/>
  <c r="B1664" i="33"/>
  <c r="A1664" i="33"/>
  <c r="W1663" i="33"/>
  <c r="U1663" i="33"/>
  <c r="T1663" i="33"/>
  <c r="Y1663" i="33" s="1"/>
  <c r="B1663" i="33"/>
  <c r="A1663" i="33"/>
  <c r="W1662" i="33"/>
  <c r="U1662" i="33"/>
  <c r="T1662" i="33"/>
  <c r="B1662" i="33"/>
  <c r="A1662" i="33"/>
  <c r="W1661" i="33"/>
  <c r="U1661" i="33"/>
  <c r="T1661" i="33"/>
  <c r="B1661" i="33"/>
  <c r="A1661" i="33"/>
  <c r="W1660" i="33"/>
  <c r="U1660" i="33"/>
  <c r="T1660" i="33"/>
  <c r="Y1660" i="33" s="1"/>
  <c r="B1660" i="33"/>
  <c r="A1660" i="33"/>
  <c r="W1659" i="33"/>
  <c r="U1659" i="33"/>
  <c r="T1659" i="33"/>
  <c r="B1659" i="33"/>
  <c r="A1659" i="33"/>
  <c r="W1658" i="33"/>
  <c r="U1658" i="33"/>
  <c r="T1658" i="33"/>
  <c r="B1658" i="33"/>
  <c r="A1658" i="33"/>
  <c r="W1657" i="33"/>
  <c r="U1657" i="33"/>
  <c r="T1657" i="33"/>
  <c r="B1657" i="33"/>
  <c r="A1657" i="33"/>
  <c r="W1656" i="33"/>
  <c r="U1656" i="33"/>
  <c r="T1656" i="33"/>
  <c r="Y1656" i="33" s="1"/>
  <c r="B1656" i="33"/>
  <c r="A1656" i="33"/>
  <c r="W1655" i="33"/>
  <c r="U1655" i="33"/>
  <c r="T1655" i="33"/>
  <c r="Y1655" i="33" s="1"/>
  <c r="B1655" i="33"/>
  <c r="A1655" i="33"/>
  <c r="W1654" i="33"/>
  <c r="U1654" i="33"/>
  <c r="T1654" i="33"/>
  <c r="B1654" i="33"/>
  <c r="A1654" i="33"/>
  <c r="W1653" i="33"/>
  <c r="U1653" i="33"/>
  <c r="T1653" i="33"/>
  <c r="B1653" i="33"/>
  <c r="A1653" i="33"/>
  <c r="W1652" i="33"/>
  <c r="U1652" i="33"/>
  <c r="T1652" i="33"/>
  <c r="Y1652" i="33" s="1"/>
  <c r="B1652" i="33"/>
  <c r="A1652" i="33"/>
  <c r="W1651" i="33"/>
  <c r="U1651" i="33"/>
  <c r="T1651" i="33"/>
  <c r="B1651" i="33"/>
  <c r="A1651" i="33"/>
  <c r="W1650" i="33"/>
  <c r="U1650" i="33"/>
  <c r="T1650" i="33"/>
  <c r="B1650" i="33"/>
  <c r="A1650" i="33"/>
  <c r="W1649" i="33"/>
  <c r="U1649" i="33"/>
  <c r="T1649" i="33"/>
  <c r="Y1649" i="33" s="1"/>
  <c r="B1649" i="33"/>
  <c r="A1649" i="33"/>
  <c r="W1648" i="33"/>
  <c r="U1648" i="33"/>
  <c r="T1648" i="33"/>
  <c r="B1648" i="33"/>
  <c r="A1648" i="33"/>
  <c r="W1647" i="33"/>
  <c r="U1647" i="33"/>
  <c r="T1647" i="33"/>
  <c r="B1647" i="33"/>
  <c r="A1647" i="33"/>
  <c r="W1646" i="33"/>
  <c r="U1646" i="33"/>
  <c r="T1646" i="33"/>
  <c r="Y1646" i="33" s="1"/>
  <c r="B1646" i="33"/>
  <c r="A1646" i="33"/>
  <c r="W1645" i="33"/>
  <c r="U1645" i="33"/>
  <c r="T1645" i="33"/>
  <c r="Y1645" i="33" s="1"/>
  <c r="B1645" i="33"/>
  <c r="A1645" i="33"/>
  <c r="W1644" i="33"/>
  <c r="U1644" i="33"/>
  <c r="T1644" i="33"/>
  <c r="B1644" i="33"/>
  <c r="A1644" i="33"/>
  <c r="W1643" i="33"/>
  <c r="U1643" i="33"/>
  <c r="T1643" i="33"/>
  <c r="B1643" i="33"/>
  <c r="A1643" i="33"/>
  <c r="W1642" i="33"/>
  <c r="U1642" i="33"/>
  <c r="T1642" i="33"/>
  <c r="B1642" i="33"/>
  <c r="A1642" i="33"/>
  <c r="W1641" i="33"/>
  <c r="U1641" i="33"/>
  <c r="T1641" i="33"/>
  <c r="Y1641" i="33" s="1"/>
  <c r="B1641" i="33"/>
  <c r="A1641" i="33"/>
  <c r="W1640" i="33"/>
  <c r="U1640" i="33"/>
  <c r="T1640" i="33"/>
  <c r="B1640" i="33"/>
  <c r="A1640" i="33"/>
  <c r="W1639" i="33"/>
  <c r="U1639" i="33"/>
  <c r="T1639" i="33"/>
  <c r="B1639" i="33"/>
  <c r="A1639" i="33"/>
  <c r="W1638" i="33"/>
  <c r="U1638" i="33"/>
  <c r="T1638" i="33"/>
  <c r="Y1638" i="33" s="1"/>
  <c r="B1638" i="33"/>
  <c r="A1638" i="33"/>
  <c r="W1637" i="33"/>
  <c r="U1637" i="33"/>
  <c r="T1637" i="33"/>
  <c r="B1637" i="33"/>
  <c r="A1637" i="33"/>
  <c r="W1636" i="33"/>
  <c r="U1636" i="33"/>
  <c r="T1636" i="33"/>
  <c r="B1636" i="33"/>
  <c r="A1636" i="33"/>
  <c r="W1635" i="33"/>
  <c r="U1635" i="33"/>
  <c r="T1635" i="33"/>
  <c r="B1635" i="33"/>
  <c r="A1635" i="33"/>
  <c r="W1634" i="33"/>
  <c r="U1634" i="33"/>
  <c r="T1634" i="33"/>
  <c r="B1634" i="33"/>
  <c r="A1634" i="33"/>
  <c r="W1633" i="33"/>
  <c r="U1633" i="33"/>
  <c r="T1633" i="33"/>
  <c r="B1633" i="33"/>
  <c r="A1633" i="33"/>
  <c r="W1632" i="33"/>
  <c r="U1632" i="33"/>
  <c r="T1632" i="33"/>
  <c r="B1632" i="33"/>
  <c r="A1632" i="33"/>
  <c r="W1631" i="33"/>
  <c r="U1631" i="33"/>
  <c r="T1631" i="33"/>
  <c r="B1631" i="33"/>
  <c r="A1631" i="33"/>
  <c r="W1630" i="33"/>
  <c r="U1630" i="33"/>
  <c r="T1630" i="33"/>
  <c r="Y1630" i="33" s="1"/>
  <c r="B1630" i="33"/>
  <c r="A1630" i="33"/>
  <c r="W1629" i="33"/>
  <c r="U1629" i="33"/>
  <c r="T1629" i="33"/>
  <c r="B1629" i="33"/>
  <c r="A1629" i="33"/>
  <c r="W1628" i="33"/>
  <c r="U1628" i="33"/>
  <c r="T1628" i="33"/>
  <c r="Y1628" i="33" s="1"/>
  <c r="B1628" i="33"/>
  <c r="A1628" i="33"/>
  <c r="W1627" i="33"/>
  <c r="U1627" i="33"/>
  <c r="T1627" i="33"/>
  <c r="B1627" i="33"/>
  <c r="A1627" i="33"/>
  <c r="W1626" i="33"/>
  <c r="U1626" i="33"/>
  <c r="T1626" i="33"/>
  <c r="B1626" i="33"/>
  <c r="A1626" i="33"/>
  <c r="W1625" i="33"/>
  <c r="U1625" i="33"/>
  <c r="T1625" i="33"/>
  <c r="B1625" i="33"/>
  <c r="A1625" i="33"/>
  <c r="W1624" i="33"/>
  <c r="U1624" i="33"/>
  <c r="T1624" i="33"/>
  <c r="B1624" i="33"/>
  <c r="A1624" i="33"/>
  <c r="W1623" i="33"/>
  <c r="U1623" i="33"/>
  <c r="T1623" i="33"/>
  <c r="B1623" i="33"/>
  <c r="A1623" i="33"/>
  <c r="W1622" i="33"/>
  <c r="U1622" i="33"/>
  <c r="T1622" i="33"/>
  <c r="Y1622" i="33" s="1"/>
  <c r="B1622" i="33"/>
  <c r="A1622" i="33"/>
  <c r="W1621" i="33"/>
  <c r="U1621" i="33"/>
  <c r="T1621" i="33"/>
  <c r="Y1621" i="33" s="1"/>
  <c r="B1621" i="33"/>
  <c r="A1621" i="33"/>
  <c r="W1620" i="33"/>
  <c r="U1620" i="33"/>
  <c r="T1620" i="33"/>
  <c r="Y1620" i="33" s="1"/>
  <c r="B1620" i="33"/>
  <c r="A1620" i="33"/>
  <c r="W1619" i="33"/>
  <c r="U1619" i="33"/>
  <c r="T1619" i="33"/>
  <c r="B1619" i="33"/>
  <c r="A1619" i="33"/>
  <c r="W1618" i="33"/>
  <c r="U1618" i="33"/>
  <c r="T1618" i="33"/>
  <c r="B1618" i="33"/>
  <c r="A1618" i="33"/>
  <c r="W1617" i="33"/>
  <c r="U1617" i="33"/>
  <c r="T1617" i="33"/>
  <c r="Y1617" i="33" s="1"/>
  <c r="B1617" i="33"/>
  <c r="A1617" i="33"/>
  <c r="W1616" i="33"/>
  <c r="U1616" i="33"/>
  <c r="T1616" i="33"/>
  <c r="B1616" i="33"/>
  <c r="A1616" i="33"/>
  <c r="W1615" i="33"/>
  <c r="U1615" i="33"/>
  <c r="T1615" i="33"/>
  <c r="B1615" i="33"/>
  <c r="A1615" i="33"/>
  <c r="W1614" i="33"/>
  <c r="U1614" i="33"/>
  <c r="T1614" i="33"/>
  <c r="Y1614" i="33" s="1"/>
  <c r="B1614" i="33"/>
  <c r="A1614" i="33"/>
  <c r="W1613" i="33"/>
  <c r="U1613" i="33"/>
  <c r="T1613" i="33"/>
  <c r="Y1613" i="33" s="1"/>
  <c r="B1613" i="33"/>
  <c r="A1613" i="33"/>
  <c r="W1612" i="33"/>
  <c r="U1612" i="33"/>
  <c r="T1612" i="33"/>
  <c r="B1612" i="33"/>
  <c r="A1612" i="33"/>
  <c r="W1611" i="33"/>
  <c r="U1611" i="33"/>
  <c r="T1611" i="33"/>
  <c r="B1611" i="33"/>
  <c r="A1611" i="33"/>
  <c r="W1610" i="33"/>
  <c r="U1610" i="33"/>
  <c r="T1610" i="33"/>
  <c r="B1610" i="33"/>
  <c r="A1610" i="33"/>
  <c r="W1609" i="33"/>
  <c r="U1609" i="33"/>
  <c r="T1609" i="33"/>
  <c r="Y1609" i="33" s="1"/>
  <c r="B1609" i="33"/>
  <c r="A1609" i="33"/>
  <c r="W1608" i="33"/>
  <c r="U1608" i="33"/>
  <c r="T1608" i="33"/>
  <c r="B1608" i="33"/>
  <c r="A1608" i="33"/>
  <c r="W1607" i="33"/>
  <c r="U1607" i="33"/>
  <c r="T1607" i="33"/>
  <c r="B1607" i="33"/>
  <c r="A1607" i="33"/>
  <c r="W1606" i="33"/>
  <c r="U1606" i="33"/>
  <c r="T1606" i="33"/>
  <c r="Y1606" i="33" s="1"/>
  <c r="B1606" i="33"/>
  <c r="A1606" i="33"/>
  <c r="X1605" i="33"/>
  <c r="W1605" i="33"/>
  <c r="U1605" i="33"/>
  <c r="T1605" i="33"/>
  <c r="B1605" i="33"/>
  <c r="A1605" i="33"/>
  <c r="W1604" i="33"/>
  <c r="U1604" i="33"/>
  <c r="T1604" i="33"/>
  <c r="B1604" i="33"/>
  <c r="A1604" i="33"/>
  <c r="W1603" i="33"/>
  <c r="U1603" i="33"/>
  <c r="T1603" i="33"/>
  <c r="Y1603" i="33" s="1"/>
  <c r="B1603" i="33"/>
  <c r="A1603" i="33"/>
  <c r="W1602" i="33"/>
  <c r="U1602" i="33"/>
  <c r="T1602" i="33"/>
  <c r="Y1602" i="33" s="1"/>
  <c r="B1602" i="33"/>
  <c r="A1602" i="33"/>
  <c r="W1601" i="33"/>
  <c r="U1601" i="33"/>
  <c r="T1601" i="33"/>
  <c r="B1601" i="33"/>
  <c r="A1601" i="33"/>
  <c r="W1600" i="33"/>
  <c r="U1600" i="33"/>
  <c r="T1600" i="33"/>
  <c r="B1600" i="33"/>
  <c r="A1600" i="33"/>
  <c r="W1599" i="33"/>
  <c r="U1599" i="33"/>
  <c r="T1599" i="33"/>
  <c r="B1599" i="33"/>
  <c r="A1599" i="33"/>
  <c r="W1598" i="33"/>
  <c r="U1598" i="33"/>
  <c r="T1598" i="33"/>
  <c r="Y1598" i="33" s="1"/>
  <c r="B1598" i="33"/>
  <c r="A1598" i="33"/>
  <c r="W1597" i="33"/>
  <c r="U1597" i="33"/>
  <c r="T1597" i="33"/>
  <c r="B1597" i="33"/>
  <c r="A1597" i="33"/>
  <c r="W1596" i="33"/>
  <c r="U1596" i="33"/>
  <c r="T1596" i="33"/>
  <c r="B1596" i="33"/>
  <c r="A1596" i="33"/>
  <c r="W1595" i="33"/>
  <c r="U1595" i="33"/>
  <c r="T1595" i="33"/>
  <c r="Y1595" i="33" s="1"/>
  <c r="B1595" i="33"/>
  <c r="A1595" i="33"/>
  <c r="W1594" i="33"/>
  <c r="U1594" i="33"/>
  <c r="T1594" i="33"/>
  <c r="Y1594" i="33" s="1"/>
  <c r="B1594" i="33"/>
  <c r="A1594" i="33"/>
  <c r="W1593" i="33"/>
  <c r="U1593" i="33"/>
  <c r="T1593" i="33"/>
  <c r="B1593" i="33"/>
  <c r="A1593" i="33"/>
  <c r="W1592" i="33"/>
  <c r="U1592" i="33"/>
  <c r="T1592" i="33"/>
  <c r="B1592" i="33"/>
  <c r="A1592" i="33"/>
  <c r="W1591" i="33"/>
  <c r="U1591" i="33"/>
  <c r="T1591" i="33"/>
  <c r="B1591" i="33"/>
  <c r="A1591" i="33"/>
  <c r="W1590" i="33"/>
  <c r="U1590" i="33"/>
  <c r="T1590" i="33"/>
  <c r="Y1590" i="33" s="1"/>
  <c r="B1590" i="33"/>
  <c r="A1590" i="33"/>
  <c r="W1589" i="33"/>
  <c r="U1589" i="33"/>
  <c r="T1589" i="33"/>
  <c r="B1589" i="33"/>
  <c r="A1589" i="33"/>
  <c r="W1588" i="33"/>
  <c r="U1588" i="33"/>
  <c r="T1588" i="33"/>
  <c r="B1588" i="33"/>
  <c r="A1588" i="33"/>
  <c r="W1587" i="33"/>
  <c r="U1587" i="33"/>
  <c r="T1587" i="33"/>
  <c r="B1587" i="33"/>
  <c r="A1587" i="33"/>
  <c r="W1586" i="33"/>
  <c r="U1586" i="33"/>
  <c r="T1586" i="33"/>
  <c r="Y1586" i="33" s="1"/>
  <c r="B1586" i="33"/>
  <c r="A1586" i="33"/>
  <c r="W1585" i="33"/>
  <c r="U1585" i="33"/>
  <c r="T1585" i="33"/>
  <c r="Y1585" i="33" s="1"/>
  <c r="B1585" i="33"/>
  <c r="A1585" i="33"/>
  <c r="W1584" i="33"/>
  <c r="U1584" i="33"/>
  <c r="T1584" i="33"/>
  <c r="B1584" i="33"/>
  <c r="A1584" i="33"/>
  <c r="W1583" i="33"/>
  <c r="U1583" i="33"/>
  <c r="T1583" i="33"/>
  <c r="B1583" i="33"/>
  <c r="A1583" i="33"/>
  <c r="W1582" i="33"/>
  <c r="U1582" i="33"/>
  <c r="T1582" i="33"/>
  <c r="Y1582" i="33" s="1"/>
  <c r="B1582" i="33"/>
  <c r="A1582" i="33"/>
  <c r="W1581" i="33"/>
  <c r="U1581" i="33"/>
  <c r="T1581" i="33"/>
  <c r="B1581" i="33"/>
  <c r="A1581" i="33"/>
  <c r="W1580" i="33"/>
  <c r="U1580" i="33"/>
  <c r="T1580" i="33"/>
  <c r="B1580" i="33"/>
  <c r="A1580" i="33"/>
  <c r="W1579" i="33"/>
  <c r="U1579" i="33"/>
  <c r="T1579" i="33"/>
  <c r="B1579" i="33"/>
  <c r="A1579" i="33"/>
  <c r="W1578" i="33"/>
  <c r="U1578" i="33"/>
  <c r="T1578" i="33"/>
  <c r="Y1578" i="33" s="1"/>
  <c r="B1578" i="33"/>
  <c r="A1578" i="33"/>
  <c r="W1577" i="33"/>
  <c r="U1577" i="33"/>
  <c r="T1577" i="33"/>
  <c r="Y1577" i="33" s="1"/>
  <c r="B1577" i="33"/>
  <c r="A1577" i="33"/>
  <c r="W1576" i="33"/>
  <c r="U1576" i="33"/>
  <c r="T1576" i="33"/>
  <c r="B1576" i="33"/>
  <c r="A1576" i="33"/>
  <c r="W1575" i="33"/>
  <c r="U1575" i="33"/>
  <c r="T1575" i="33"/>
  <c r="B1575" i="33"/>
  <c r="A1575" i="33"/>
  <c r="W1574" i="33"/>
  <c r="U1574" i="33"/>
  <c r="T1574" i="33"/>
  <c r="Y1574" i="33" s="1"/>
  <c r="B1574" i="33"/>
  <c r="A1574" i="33"/>
  <c r="W1573" i="33"/>
  <c r="U1573" i="33"/>
  <c r="T1573" i="33"/>
  <c r="B1573" i="33"/>
  <c r="A1573" i="33"/>
  <c r="W1572" i="33"/>
  <c r="U1572" i="33"/>
  <c r="T1572" i="33"/>
  <c r="B1572" i="33"/>
  <c r="A1572" i="33"/>
  <c r="W1571" i="33"/>
  <c r="U1571" i="33"/>
  <c r="T1571" i="33"/>
  <c r="Y1571" i="33" s="1"/>
  <c r="B1571" i="33"/>
  <c r="A1571" i="33"/>
  <c r="W1570" i="33"/>
  <c r="U1570" i="33"/>
  <c r="T1570" i="33"/>
  <c r="Y1570" i="33" s="1"/>
  <c r="B1570" i="33"/>
  <c r="A1570" i="33"/>
  <c r="W1569" i="33"/>
  <c r="U1569" i="33"/>
  <c r="T1569" i="33"/>
  <c r="B1569" i="33"/>
  <c r="A1569" i="33"/>
  <c r="W1568" i="33"/>
  <c r="U1568" i="33"/>
  <c r="T1568" i="33"/>
  <c r="B1568" i="33"/>
  <c r="A1568" i="33"/>
  <c r="W1567" i="33"/>
  <c r="U1567" i="33"/>
  <c r="T1567" i="33"/>
  <c r="B1567" i="33"/>
  <c r="A1567" i="33"/>
  <c r="W1566" i="33"/>
  <c r="U1566" i="33"/>
  <c r="T1566" i="33"/>
  <c r="Y1566" i="33" s="1"/>
  <c r="B1566" i="33"/>
  <c r="A1566" i="33"/>
  <c r="W1565" i="33"/>
  <c r="U1565" i="33"/>
  <c r="T1565" i="33"/>
  <c r="B1565" i="33"/>
  <c r="A1565" i="33"/>
  <c r="W1564" i="33"/>
  <c r="U1564" i="33"/>
  <c r="T1564" i="33"/>
  <c r="B1564" i="33"/>
  <c r="A1564" i="33"/>
  <c r="W1563" i="33"/>
  <c r="U1563" i="33"/>
  <c r="T1563" i="33"/>
  <c r="Y1563" i="33" s="1"/>
  <c r="B1563" i="33"/>
  <c r="A1563" i="33"/>
  <c r="W1562" i="33"/>
  <c r="U1562" i="33"/>
  <c r="T1562" i="33"/>
  <c r="Y1562" i="33" s="1"/>
  <c r="B1562" i="33"/>
  <c r="A1562" i="33"/>
  <c r="W1561" i="33"/>
  <c r="U1561" i="33"/>
  <c r="T1561" i="33"/>
  <c r="B1561" i="33"/>
  <c r="A1561" i="33"/>
  <c r="W1560" i="33"/>
  <c r="U1560" i="33"/>
  <c r="T1560" i="33"/>
  <c r="B1560" i="33"/>
  <c r="A1560" i="33"/>
  <c r="W1559" i="33"/>
  <c r="U1559" i="33"/>
  <c r="T1559" i="33"/>
  <c r="B1559" i="33"/>
  <c r="A1559" i="33"/>
  <c r="W1558" i="33"/>
  <c r="U1558" i="33"/>
  <c r="T1558" i="33"/>
  <c r="Y1558" i="33" s="1"/>
  <c r="B1558" i="33"/>
  <c r="A1558" i="33"/>
  <c r="W1557" i="33"/>
  <c r="U1557" i="33"/>
  <c r="T1557" i="33"/>
  <c r="B1557" i="33"/>
  <c r="A1557" i="33"/>
  <c r="W1556" i="33"/>
  <c r="U1556" i="33"/>
  <c r="T1556" i="33"/>
  <c r="B1556" i="33"/>
  <c r="A1556" i="33"/>
  <c r="W1555" i="33"/>
  <c r="U1555" i="33"/>
  <c r="T1555" i="33"/>
  <c r="B1555" i="33"/>
  <c r="A1555" i="33"/>
  <c r="W1554" i="33"/>
  <c r="U1554" i="33"/>
  <c r="T1554" i="33"/>
  <c r="Y1554" i="33" s="1"/>
  <c r="B1554" i="33"/>
  <c r="A1554" i="33"/>
  <c r="W1553" i="33"/>
  <c r="U1553" i="33"/>
  <c r="T1553" i="33"/>
  <c r="Y1553" i="33" s="1"/>
  <c r="B1553" i="33"/>
  <c r="A1553" i="33"/>
  <c r="W1552" i="33"/>
  <c r="U1552" i="33"/>
  <c r="T1552" i="33"/>
  <c r="B1552" i="33"/>
  <c r="A1552" i="33"/>
  <c r="W1551" i="33"/>
  <c r="U1551" i="33"/>
  <c r="T1551" i="33"/>
  <c r="B1551" i="33"/>
  <c r="A1551" i="33"/>
  <c r="W1550" i="33"/>
  <c r="U1550" i="33"/>
  <c r="T1550" i="33"/>
  <c r="Y1550" i="33" s="1"/>
  <c r="B1550" i="33"/>
  <c r="A1550" i="33"/>
  <c r="W1549" i="33"/>
  <c r="U1549" i="33"/>
  <c r="T1549" i="33"/>
  <c r="B1549" i="33"/>
  <c r="A1549" i="33"/>
  <c r="W1548" i="33"/>
  <c r="U1548" i="33"/>
  <c r="T1548" i="33"/>
  <c r="B1548" i="33"/>
  <c r="A1548" i="33"/>
  <c r="W1547" i="33"/>
  <c r="U1547" i="33"/>
  <c r="T1547" i="33"/>
  <c r="B1547" i="33"/>
  <c r="A1547" i="33"/>
  <c r="W1546" i="33"/>
  <c r="U1546" i="33"/>
  <c r="T1546" i="33"/>
  <c r="Y1546" i="33" s="1"/>
  <c r="B1546" i="33"/>
  <c r="A1546" i="33"/>
  <c r="W1545" i="33"/>
  <c r="U1545" i="33"/>
  <c r="T1545" i="33"/>
  <c r="Y1545" i="33" s="1"/>
  <c r="B1545" i="33"/>
  <c r="A1545" i="33"/>
  <c r="W1544" i="33"/>
  <c r="U1544" i="33"/>
  <c r="T1544" i="33"/>
  <c r="B1544" i="33"/>
  <c r="A1544" i="33"/>
  <c r="W1543" i="33"/>
  <c r="U1543" i="33"/>
  <c r="T1543" i="33"/>
  <c r="B1543" i="33"/>
  <c r="A1543" i="33"/>
  <c r="W1542" i="33"/>
  <c r="U1542" i="33"/>
  <c r="T1542" i="33"/>
  <c r="Y1542" i="33" s="1"/>
  <c r="B1542" i="33"/>
  <c r="A1542" i="33"/>
  <c r="W1541" i="33"/>
  <c r="U1541" i="33"/>
  <c r="T1541" i="33"/>
  <c r="B1541" i="33"/>
  <c r="A1541" i="33"/>
  <c r="W1540" i="33"/>
  <c r="U1540" i="33"/>
  <c r="T1540" i="33"/>
  <c r="B1540" i="33"/>
  <c r="A1540" i="33"/>
  <c r="W1539" i="33"/>
  <c r="U1539" i="33"/>
  <c r="T1539" i="33"/>
  <c r="Y1539" i="33" s="1"/>
  <c r="B1539" i="33"/>
  <c r="A1539" i="33"/>
  <c r="W1538" i="33"/>
  <c r="U1538" i="33"/>
  <c r="T1538" i="33"/>
  <c r="Y1538" i="33" s="1"/>
  <c r="B1538" i="33"/>
  <c r="A1538" i="33"/>
  <c r="W1537" i="33"/>
  <c r="U1537" i="33"/>
  <c r="T1537" i="33"/>
  <c r="B1537" i="33"/>
  <c r="A1537" i="33"/>
  <c r="W1536" i="33"/>
  <c r="U1536" i="33"/>
  <c r="T1536" i="33"/>
  <c r="B1536" i="33"/>
  <c r="A1536" i="33"/>
  <c r="W1535" i="33"/>
  <c r="U1535" i="33"/>
  <c r="T1535" i="33"/>
  <c r="B1535" i="33"/>
  <c r="A1535" i="33"/>
  <c r="W1534" i="33"/>
  <c r="U1534" i="33"/>
  <c r="T1534" i="33"/>
  <c r="Y1534" i="33" s="1"/>
  <c r="B1534" i="33"/>
  <c r="A1534" i="33"/>
  <c r="W1533" i="33"/>
  <c r="U1533" i="33"/>
  <c r="T1533" i="33"/>
  <c r="B1533" i="33"/>
  <c r="A1533" i="33"/>
  <c r="W1532" i="33"/>
  <c r="U1532" i="33"/>
  <c r="T1532" i="33"/>
  <c r="B1532" i="33"/>
  <c r="A1532" i="33"/>
  <c r="W1531" i="33"/>
  <c r="U1531" i="33"/>
  <c r="T1531" i="33"/>
  <c r="Y1531" i="33" s="1"/>
  <c r="B1531" i="33"/>
  <c r="A1531" i="33"/>
  <c r="W1530" i="33"/>
  <c r="U1530" i="33"/>
  <c r="T1530" i="33"/>
  <c r="Y1530" i="33" s="1"/>
  <c r="B1530" i="33"/>
  <c r="A1530" i="33"/>
  <c r="W1529" i="33"/>
  <c r="U1529" i="33"/>
  <c r="T1529" i="33"/>
  <c r="B1529" i="33"/>
  <c r="A1529" i="33"/>
  <c r="W1528" i="33"/>
  <c r="U1528" i="33"/>
  <c r="T1528" i="33"/>
  <c r="B1528" i="33"/>
  <c r="A1528" i="33"/>
  <c r="W1527" i="33"/>
  <c r="U1527" i="33"/>
  <c r="T1527" i="33"/>
  <c r="B1527" i="33"/>
  <c r="A1527" i="33"/>
  <c r="W1526" i="33"/>
  <c r="U1526" i="33"/>
  <c r="T1526" i="33"/>
  <c r="Y1526" i="33" s="1"/>
  <c r="B1526" i="33"/>
  <c r="A1526" i="33"/>
  <c r="W1525" i="33"/>
  <c r="U1525" i="33"/>
  <c r="T1525" i="33"/>
  <c r="B1525" i="33"/>
  <c r="A1525" i="33"/>
  <c r="W1524" i="33"/>
  <c r="U1524" i="33"/>
  <c r="T1524" i="33"/>
  <c r="B1524" i="33"/>
  <c r="A1524" i="33"/>
  <c r="W1523" i="33"/>
  <c r="U1523" i="33"/>
  <c r="T1523" i="33"/>
  <c r="B1523" i="33"/>
  <c r="A1523" i="33"/>
  <c r="W1522" i="33"/>
  <c r="U1522" i="33"/>
  <c r="T1522" i="33"/>
  <c r="Y1522" i="33" s="1"/>
  <c r="B1522" i="33"/>
  <c r="A1522" i="33"/>
  <c r="W1521" i="33"/>
  <c r="U1521" i="33"/>
  <c r="T1521" i="33"/>
  <c r="Y1521" i="33" s="1"/>
  <c r="B1521" i="33"/>
  <c r="A1521" i="33"/>
  <c r="W1520" i="33"/>
  <c r="U1520" i="33"/>
  <c r="T1520" i="33"/>
  <c r="B1520" i="33"/>
  <c r="A1520" i="33"/>
  <c r="W1519" i="33"/>
  <c r="U1519" i="33"/>
  <c r="T1519" i="33"/>
  <c r="B1519" i="33"/>
  <c r="A1519" i="33"/>
  <c r="W1518" i="33"/>
  <c r="U1518" i="33"/>
  <c r="T1518" i="33"/>
  <c r="Y1518" i="33" s="1"/>
  <c r="B1518" i="33"/>
  <c r="A1518" i="33"/>
  <c r="W1517" i="33"/>
  <c r="U1517" i="33"/>
  <c r="T1517" i="33"/>
  <c r="B1517" i="33"/>
  <c r="A1517" i="33"/>
  <c r="W1516" i="33"/>
  <c r="U1516" i="33"/>
  <c r="T1516" i="33"/>
  <c r="B1516" i="33"/>
  <c r="A1516" i="33"/>
  <c r="W1515" i="33"/>
  <c r="U1515" i="33"/>
  <c r="T1515" i="33"/>
  <c r="B1515" i="33"/>
  <c r="A1515" i="33"/>
  <c r="W1514" i="33"/>
  <c r="U1514" i="33"/>
  <c r="T1514" i="33"/>
  <c r="Y1514" i="33" s="1"/>
  <c r="B1514" i="33"/>
  <c r="A1514" i="33"/>
  <c r="W1513" i="33"/>
  <c r="U1513" i="33"/>
  <c r="T1513" i="33"/>
  <c r="Y1513" i="33" s="1"/>
  <c r="B1513" i="33"/>
  <c r="A1513" i="33"/>
  <c r="W1512" i="33"/>
  <c r="U1512" i="33"/>
  <c r="T1512" i="33"/>
  <c r="B1512" i="33"/>
  <c r="A1512" i="33"/>
  <c r="W1511" i="33"/>
  <c r="U1511" i="33"/>
  <c r="T1511" i="33"/>
  <c r="B1511" i="33"/>
  <c r="A1511" i="33"/>
  <c r="W1510" i="33"/>
  <c r="U1510" i="33"/>
  <c r="T1510" i="33"/>
  <c r="Y1510" i="33" s="1"/>
  <c r="B1510" i="33"/>
  <c r="A1510" i="33"/>
  <c r="W1509" i="33"/>
  <c r="U1509" i="33"/>
  <c r="T1509" i="33"/>
  <c r="B1509" i="33"/>
  <c r="A1509" i="33"/>
  <c r="W1508" i="33"/>
  <c r="U1508" i="33"/>
  <c r="T1508" i="33"/>
  <c r="B1508" i="33"/>
  <c r="A1508" i="33"/>
  <c r="W1507" i="33"/>
  <c r="U1507" i="33"/>
  <c r="T1507" i="33"/>
  <c r="Y1507" i="33" s="1"/>
  <c r="B1507" i="33"/>
  <c r="A1507" i="33"/>
  <c r="W1506" i="33"/>
  <c r="U1506" i="33"/>
  <c r="T1506" i="33"/>
  <c r="Y1506" i="33" s="1"/>
  <c r="B1506" i="33"/>
  <c r="A1506" i="33"/>
  <c r="W1505" i="33"/>
  <c r="U1505" i="33"/>
  <c r="T1505" i="33"/>
  <c r="B1505" i="33"/>
  <c r="A1505" i="33"/>
  <c r="W1504" i="33"/>
  <c r="U1504" i="33"/>
  <c r="T1504" i="33"/>
  <c r="B1504" i="33"/>
  <c r="A1504" i="33"/>
  <c r="W1503" i="33"/>
  <c r="U1503" i="33"/>
  <c r="T1503" i="33"/>
  <c r="B1503" i="33"/>
  <c r="A1503" i="33"/>
  <c r="W1502" i="33"/>
  <c r="U1502" i="33"/>
  <c r="T1502" i="33"/>
  <c r="Y1502" i="33" s="1"/>
  <c r="B1502" i="33"/>
  <c r="A1502" i="33"/>
  <c r="W1501" i="33"/>
  <c r="U1501" i="33"/>
  <c r="T1501" i="33"/>
  <c r="B1501" i="33"/>
  <c r="A1501" i="33"/>
  <c r="W1500" i="33"/>
  <c r="U1500" i="33"/>
  <c r="T1500" i="33"/>
  <c r="B1500" i="33"/>
  <c r="A1500" i="33"/>
  <c r="W1499" i="33"/>
  <c r="U1499" i="33"/>
  <c r="T1499" i="33"/>
  <c r="Y1499" i="33" s="1"/>
  <c r="B1499" i="33"/>
  <c r="A1499" i="33"/>
  <c r="W1498" i="33"/>
  <c r="U1498" i="33"/>
  <c r="T1498" i="33"/>
  <c r="Y1498" i="33" s="1"/>
  <c r="B1498" i="33"/>
  <c r="A1498" i="33"/>
  <c r="W1497" i="33"/>
  <c r="U1497" i="33"/>
  <c r="T1497" i="33"/>
  <c r="B1497" i="33"/>
  <c r="A1497" i="33"/>
  <c r="W1496" i="33"/>
  <c r="U1496" i="33"/>
  <c r="T1496" i="33"/>
  <c r="B1496" i="33"/>
  <c r="A1496" i="33"/>
  <c r="W1495" i="33"/>
  <c r="U1495" i="33"/>
  <c r="T1495" i="33"/>
  <c r="B1495" i="33"/>
  <c r="A1495" i="33"/>
  <c r="W1494" i="33"/>
  <c r="U1494" i="33"/>
  <c r="T1494" i="33"/>
  <c r="Y1494" i="33" s="1"/>
  <c r="B1494" i="33"/>
  <c r="A1494" i="33"/>
  <c r="W1493" i="33"/>
  <c r="U1493" i="33"/>
  <c r="T1493" i="33"/>
  <c r="B1493" i="33"/>
  <c r="A1493" i="33"/>
  <c r="W1492" i="33"/>
  <c r="U1492" i="33"/>
  <c r="T1492" i="33"/>
  <c r="B1492" i="33"/>
  <c r="A1492" i="33"/>
  <c r="W1491" i="33"/>
  <c r="U1491" i="33"/>
  <c r="T1491" i="33"/>
  <c r="B1491" i="33"/>
  <c r="A1491" i="33"/>
  <c r="W1490" i="33"/>
  <c r="U1490" i="33"/>
  <c r="T1490" i="33"/>
  <c r="Y1490" i="33" s="1"/>
  <c r="B1490" i="33"/>
  <c r="A1490" i="33"/>
  <c r="W1489" i="33"/>
  <c r="U1489" i="33"/>
  <c r="T1489" i="33"/>
  <c r="Y1489" i="33" s="1"/>
  <c r="B1489" i="33"/>
  <c r="A1489" i="33"/>
  <c r="W1488" i="33"/>
  <c r="U1488" i="33"/>
  <c r="T1488" i="33"/>
  <c r="B1488" i="33"/>
  <c r="A1488" i="33"/>
  <c r="W1487" i="33"/>
  <c r="U1487" i="33"/>
  <c r="T1487" i="33"/>
  <c r="B1487" i="33"/>
  <c r="A1487" i="33"/>
  <c r="W1486" i="33"/>
  <c r="U1486" i="33"/>
  <c r="T1486" i="33"/>
  <c r="Y1486" i="33" s="1"/>
  <c r="B1486" i="33"/>
  <c r="A1486" i="33"/>
  <c r="W1485" i="33"/>
  <c r="U1485" i="33"/>
  <c r="T1485" i="33"/>
  <c r="B1485" i="33"/>
  <c r="A1485" i="33"/>
  <c r="W1484" i="33"/>
  <c r="U1484" i="33"/>
  <c r="T1484" i="33"/>
  <c r="B1484" i="33"/>
  <c r="A1484" i="33"/>
  <c r="W1483" i="33"/>
  <c r="U1483" i="33"/>
  <c r="T1483" i="33"/>
  <c r="B1483" i="33"/>
  <c r="A1483" i="33"/>
  <c r="W1482" i="33"/>
  <c r="U1482" i="33"/>
  <c r="T1482" i="33"/>
  <c r="Y1482" i="33" s="1"/>
  <c r="B1482" i="33"/>
  <c r="A1482" i="33"/>
  <c r="W1481" i="33"/>
  <c r="U1481" i="33"/>
  <c r="T1481" i="33"/>
  <c r="Y1481" i="33" s="1"/>
  <c r="B1481" i="33"/>
  <c r="A1481" i="33"/>
  <c r="W1480" i="33"/>
  <c r="U1480" i="33"/>
  <c r="T1480" i="33"/>
  <c r="B1480" i="33"/>
  <c r="A1480" i="33"/>
  <c r="W1479" i="33"/>
  <c r="U1479" i="33"/>
  <c r="T1479" i="33"/>
  <c r="B1479" i="33"/>
  <c r="A1479" i="33"/>
  <c r="W1478" i="33"/>
  <c r="U1478" i="33"/>
  <c r="T1478" i="33"/>
  <c r="Y1478" i="33" s="1"/>
  <c r="B1478" i="33"/>
  <c r="A1478" i="33"/>
  <c r="W1477" i="33"/>
  <c r="U1477" i="33"/>
  <c r="T1477" i="33"/>
  <c r="B1477" i="33"/>
  <c r="A1477" i="33"/>
  <c r="W1476" i="33"/>
  <c r="U1476" i="33"/>
  <c r="T1476" i="33"/>
  <c r="B1476" i="33"/>
  <c r="A1476" i="33"/>
  <c r="W1475" i="33"/>
  <c r="U1475" i="33"/>
  <c r="T1475" i="33"/>
  <c r="Y1475" i="33" s="1"/>
  <c r="B1475" i="33"/>
  <c r="A1475" i="33"/>
  <c r="W1474" i="33"/>
  <c r="U1474" i="33"/>
  <c r="T1474" i="33"/>
  <c r="Y1474" i="33" s="1"/>
  <c r="B1474" i="33"/>
  <c r="A1474" i="33"/>
  <c r="W1473" i="33"/>
  <c r="U1473" i="33"/>
  <c r="T1473" i="33"/>
  <c r="B1473" i="33"/>
  <c r="A1473" i="33"/>
  <c r="W1472" i="33"/>
  <c r="U1472" i="33"/>
  <c r="T1472" i="33"/>
  <c r="B1472" i="33"/>
  <c r="A1472" i="33"/>
  <c r="W1471" i="33"/>
  <c r="U1471" i="33"/>
  <c r="T1471" i="33"/>
  <c r="B1471" i="33"/>
  <c r="A1471" i="33"/>
  <c r="W1470" i="33"/>
  <c r="U1470" i="33"/>
  <c r="T1470" i="33"/>
  <c r="Y1470" i="33" s="1"/>
  <c r="B1470" i="33"/>
  <c r="A1470" i="33"/>
  <c r="W1469" i="33"/>
  <c r="U1469" i="33"/>
  <c r="T1469" i="33"/>
  <c r="B1469" i="33"/>
  <c r="A1469" i="33"/>
  <c r="W1468" i="33"/>
  <c r="U1468" i="33"/>
  <c r="T1468" i="33"/>
  <c r="B1468" i="33"/>
  <c r="A1468" i="33"/>
  <c r="W1467" i="33"/>
  <c r="U1467" i="33"/>
  <c r="T1467" i="33"/>
  <c r="Y1467" i="33" s="1"/>
  <c r="B1467" i="33"/>
  <c r="A1467" i="33"/>
  <c r="W1466" i="33"/>
  <c r="U1466" i="33"/>
  <c r="T1466" i="33"/>
  <c r="Y1466" i="33" s="1"/>
  <c r="B1466" i="33"/>
  <c r="A1466" i="33"/>
  <c r="W1465" i="33"/>
  <c r="U1465" i="33"/>
  <c r="T1465" i="33"/>
  <c r="B1465" i="33"/>
  <c r="A1465" i="33"/>
  <c r="W1464" i="33"/>
  <c r="U1464" i="33"/>
  <c r="T1464" i="33"/>
  <c r="B1464" i="33"/>
  <c r="A1464" i="33"/>
  <c r="W1463" i="33"/>
  <c r="U1463" i="33"/>
  <c r="T1463" i="33"/>
  <c r="B1463" i="33"/>
  <c r="A1463" i="33"/>
  <c r="W1462" i="33"/>
  <c r="U1462" i="33"/>
  <c r="T1462" i="33"/>
  <c r="Y1462" i="33" s="1"/>
  <c r="B1462" i="33"/>
  <c r="A1462" i="33"/>
  <c r="W1461" i="33"/>
  <c r="U1461" i="33"/>
  <c r="T1461" i="33"/>
  <c r="B1461" i="33"/>
  <c r="A1461" i="33"/>
  <c r="W1460" i="33"/>
  <c r="U1460" i="33"/>
  <c r="T1460" i="33"/>
  <c r="B1460" i="33"/>
  <c r="A1460" i="33"/>
  <c r="W1459" i="33"/>
  <c r="U1459" i="33"/>
  <c r="T1459" i="33"/>
  <c r="B1459" i="33"/>
  <c r="A1459" i="33"/>
  <c r="W1458" i="33"/>
  <c r="U1458" i="33"/>
  <c r="T1458" i="33"/>
  <c r="Y1458" i="33" s="1"/>
  <c r="B1458" i="33"/>
  <c r="A1458" i="33"/>
  <c r="W1457" i="33"/>
  <c r="U1457" i="33"/>
  <c r="T1457" i="33"/>
  <c r="Y1457" i="33" s="1"/>
  <c r="B1457" i="33"/>
  <c r="A1457" i="33"/>
  <c r="W1456" i="33"/>
  <c r="U1456" i="33"/>
  <c r="T1456" i="33"/>
  <c r="B1456" i="33"/>
  <c r="A1456" i="33"/>
  <c r="W1455" i="33"/>
  <c r="U1455" i="33"/>
  <c r="T1455" i="33"/>
  <c r="B1455" i="33"/>
  <c r="A1455" i="33"/>
  <c r="W1454" i="33"/>
  <c r="U1454" i="33"/>
  <c r="T1454" i="33"/>
  <c r="Y1454" i="33" s="1"/>
  <c r="B1454" i="33"/>
  <c r="A1454" i="33"/>
  <c r="W1453" i="33"/>
  <c r="U1453" i="33"/>
  <c r="T1453" i="33"/>
  <c r="B1453" i="33"/>
  <c r="A1453" i="33"/>
  <c r="W1452" i="33"/>
  <c r="U1452" i="33"/>
  <c r="T1452" i="33"/>
  <c r="B1452" i="33"/>
  <c r="A1452" i="33"/>
  <c r="W1451" i="33"/>
  <c r="U1451" i="33"/>
  <c r="T1451" i="33"/>
  <c r="Y1451" i="33" s="1"/>
  <c r="B1451" i="33"/>
  <c r="A1451" i="33"/>
  <c r="W1450" i="33"/>
  <c r="U1450" i="33"/>
  <c r="T1450" i="33"/>
  <c r="B1450" i="33"/>
  <c r="A1450" i="33"/>
  <c r="W1449" i="33"/>
  <c r="U1449" i="33"/>
  <c r="T1449" i="33"/>
  <c r="B1449" i="33"/>
  <c r="A1449" i="33"/>
  <c r="W1448" i="33"/>
  <c r="U1448" i="33"/>
  <c r="T1448" i="33"/>
  <c r="Y1448" i="33" s="1"/>
  <c r="B1448" i="33"/>
  <c r="A1448" i="33"/>
  <c r="W1447" i="33"/>
  <c r="U1447" i="33"/>
  <c r="T1447" i="33"/>
  <c r="Y1447" i="33" s="1"/>
  <c r="B1447" i="33"/>
  <c r="A1447" i="33"/>
  <c r="W1446" i="33"/>
  <c r="U1446" i="33"/>
  <c r="T1446" i="33"/>
  <c r="Y1446" i="33" s="1"/>
  <c r="B1446" i="33"/>
  <c r="A1446" i="33"/>
  <c r="W1445" i="33"/>
  <c r="U1445" i="33"/>
  <c r="T1445" i="33"/>
  <c r="B1445" i="33"/>
  <c r="A1445" i="33"/>
  <c r="W1444" i="33"/>
  <c r="U1444" i="33"/>
  <c r="T1444" i="33"/>
  <c r="B1444" i="33"/>
  <c r="A1444" i="33"/>
  <c r="W1443" i="33"/>
  <c r="U1443" i="33"/>
  <c r="T1443" i="33"/>
  <c r="B1443" i="33"/>
  <c r="A1443" i="33"/>
  <c r="W1442" i="33"/>
  <c r="U1442" i="33"/>
  <c r="T1442" i="33"/>
  <c r="B1442" i="33"/>
  <c r="A1442" i="33"/>
  <c r="W1441" i="33"/>
  <c r="U1441" i="33"/>
  <c r="T1441" i="33"/>
  <c r="B1441" i="33"/>
  <c r="A1441" i="33"/>
  <c r="W1440" i="33"/>
  <c r="U1440" i="33"/>
  <c r="T1440" i="33"/>
  <c r="Y1440" i="33" s="1"/>
  <c r="B1440" i="33"/>
  <c r="A1440" i="33"/>
  <c r="W1439" i="33"/>
  <c r="U1439" i="33"/>
  <c r="T1439" i="33"/>
  <c r="B1439" i="33"/>
  <c r="A1439" i="33"/>
  <c r="W1438" i="33"/>
  <c r="U1438" i="33"/>
  <c r="T1438" i="33"/>
  <c r="Y1438" i="33" s="1"/>
  <c r="B1438" i="33"/>
  <c r="A1438" i="33"/>
  <c r="W1437" i="33"/>
  <c r="U1437" i="33"/>
  <c r="T1437" i="33"/>
  <c r="B1437" i="33"/>
  <c r="A1437" i="33"/>
  <c r="W1436" i="33"/>
  <c r="U1436" i="33"/>
  <c r="T1436" i="33"/>
  <c r="B1436" i="33"/>
  <c r="A1436" i="33"/>
  <c r="W1435" i="33"/>
  <c r="U1435" i="33"/>
  <c r="T1435" i="33"/>
  <c r="Y1435" i="33" s="1"/>
  <c r="B1435" i="33"/>
  <c r="A1435" i="33"/>
  <c r="W1434" i="33"/>
  <c r="U1434" i="33"/>
  <c r="T1434" i="33"/>
  <c r="B1434" i="33"/>
  <c r="A1434" i="33"/>
  <c r="W1433" i="33"/>
  <c r="U1433" i="33"/>
  <c r="T1433" i="33"/>
  <c r="B1433" i="33"/>
  <c r="A1433" i="33"/>
  <c r="W1432" i="33"/>
  <c r="U1432" i="33"/>
  <c r="T1432" i="33"/>
  <c r="Y1432" i="33" s="1"/>
  <c r="B1432" i="33"/>
  <c r="A1432" i="33"/>
  <c r="W1431" i="33"/>
  <c r="U1431" i="33"/>
  <c r="T1431" i="33"/>
  <c r="Y1431" i="33" s="1"/>
  <c r="B1431" i="33"/>
  <c r="A1431" i="33"/>
  <c r="W1430" i="33"/>
  <c r="U1430" i="33"/>
  <c r="T1430" i="33"/>
  <c r="Y1430" i="33" s="1"/>
  <c r="B1430" i="33"/>
  <c r="A1430" i="33"/>
  <c r="W1429" i="33"/>
  <c r="U1429" i="33"/>
  <c r="T1429" i="33"/>
  <c r="B1429" i="33"/>
  <c r="A1429" i="33"/>
  <c r="W1428" i="33"/>
  <c r="U1428" i="33"/>
  <c r="T1428" i="33"/>
  <c r="B1428" i="33"/>
  <c r="A1428" i="33"/>
  <c r="W1427" i="33"/>
  <c r="U1427" i="33"/>
  <c r="T1427" i="33"/>
  <c r="B1427" i="33"/>
  <c r="A1427" i="33"/>
  <c r="W1426" i="33"/>
  <c r="U1426" i="33"/>
  <c r="T1426" i="33"/>
  <c r="B1426" i="33"/>
  <c r="A1426" i="33"/>
  <c r="W1425" i="33"/>
  <c r="U1425" i="33"/>
  <c r="T1425" i="33"/>
  <c r="B1425" i="33"/>
  <c r="A1425" i="33"/>
  <c r="W1424" i="33"/>
  <c r="U1424" i="33"/>
  <c r="T1424" i="33"/>
  <c r="Y1424" i="33" s="1"/>
  <c r="B1424" i="33"/>
  <c r="A1424" i="33"/>
  <c r="W1423" i="33"/>
  <c r="U1423" i="33"/>
  <c r="T1423" i="33"/>
  <c r="B1423" i="33"/>
  <c r="A1423" i="33"/>
  <c r="W1422" i="33"/>
  <c r="U1422" i="33"/>
  <c r="T1422" i="33"/>
  <c r="B1422" i="33"/>
  <c r="A1422" i="33"/>
  <c r="W1421" i="33"/>
  <c r="U1421" i="33"/>
  <c r="T1421" i="33"/>
  <c r="Y1421" i="33" s="1"/>
  <c r="B1421" i="33"/>
  <c r="A1421" i="33"/>
  <c r="W1420" i="33"/>
  <c r="U1420" i="33"/>
  <c r="T1420" i="33"/>
  <c r="B1420" i="33"/>
  <c r="A1420" i="33"/>
  <c r="W1419" i="33"/>
  <c r="U1419" i="33"/>
  <c r="T1419" i="33"/>
  <c r="B1419" i="33"/>
  <c r="A1419" i="33"/>
  <c r="W1418" i="33"/>
  <c r="U1418" i="33"/>
  <c r="T1418" i="33"/>
  <c r="Y1418" i="33" s="1"/>
  <c r="B1418" i="33"/>
  <c r="A1418" i="33"/>
  <c r="W1417" i="33"/>
  <c r="U1417" i="33"/>
  <c r="T1417" i="33"/>
  <c r="B1417" i="33"/>
  <c r="A1417" i="33"/>
  <c r="W1416" i="33"/>
  <c r="U1416" i="33"/>
  <c r="T1416" i="33"/>
  <c r="Y1416" i="33" s="1"/>
  <c r="B1416" i="33"/>
  <c r="A1416" i="33"/>
  <c r="W1415" i="33"/>
  <c r="U1415" i="33"/>
  <c r="T1415" i="33"/>
  <c r="B1415" i="33"/>
  <c r="A1415" i="33"/>
  <c r="W1414" i="33"/>
  <c r="U1414" i="33"/>
  <c r="T1414" i="33"/>
  <c r="B1414" i="33"/>
  <c r="A1414" i="33"/>
  <c r="W1413" i="33"/>
  <c r="U1413" i="33"/>
  <c r="T1413" i="33"/>
  <c r="Y1413" i="33" s="1"/>
  <c r="B1413" i="33"/>
  <c r="A1413" i="33"/>
  <c r="W1412" i="33"/>
  <c r="U1412" i="33"/>
  <c r="T1412" i="33"/>
  <c r="B1412" i="33"/>
  <c r="A1412" i="33"/>
  <c r="W1411" i="33"/>
  <c r="U1411" i="33"/>
  <c r="T1411" i="33"/>
  <c r="B1411" i="33"/>
  <c r="A1411" i="33"/>
  <c r="W1410" i="33"/>
  <c r="U1410" i="33"/>
  <c r="T1410" i="33"/>
  <c r="Y1410" i="33" s="1"/>
  <c r="B1410" i="33"/>
  <c r="A1410" i="33"/>
  <c r="W1409" i="33"/>
  <c r="U1409" i="33"/>
  <c r="T1409" i="33"/>
  <c r="Y1409" i="33" s="1"/>
  <c r="B1409" i="33"/>
  <c r="A1409" i="33"/>
  <c r="W1408" i="33"/>
  <c r="U1408" i="33"/>
  <c r="T1408" i="33"/>
  <c r="Y1408" i="33" s="1"/>
  <c r="B1408" i="33"/>
  <c r="A1408" i="33"/>
  <c r="W1407" i="33"/>
  <c r="U1407" i="33"/>
  <c r="T1407" i="33"/>
  <c r="B1407" i="33"/>
  <c r="A1407" i="33"/>
  <c r="W1406" i="33"/>
  <c r="U1406" i="33"/>
  <c r="T1406" i="33"/>
  <c r="B1406" i="33"/>
  <c r="A1406" i="33"/>
  <c r="W1405" i="33"/>
  <c r="U1405" i="33"/>
  <c r="T1405" i="33"/>
  <c r="B1405" i="33"/>
  <c r="A1405" i="33"/>
  <c r="W1404" i="33"/>
  <c r="U1404" i="33"/>
  <c r="T1404" i="33"/>
  <c r="B1404" i="33"/>
  <c r="A1404" i="33"/>
  <c r="W1403" i="33"/>
  <c r="U1403" i="33"/>
  <c r="T1403" i="33"/>
  <c r="B1403" i="33"/>
  <c r="A1403" i="33"/>
  <c r="W1402" i="33"/>
  <c r="U1402" i="33"/>
  <c r="T1402" i="33"/>
  <c r="Y1402" i="33" s="1"/>
  <c r="B1402" i="33"/>
  <c r="A1402" i="33"/>
  <c r="W1401" i="33"/>
  <c r="U1401" i="33"/>
  <c r="T1401" i="33"/>
  <c r="B1401" i="33"/>
  <c r="A1401" i="33"/>
  <c r="W1400" i="33"/>
  <c r="U1400" i="33"/>
  <c r="T1400" i="33"/>
  <c r="Y1400" i="33" s="1"/>
  <c r="B1400" i="33"/>
  <c r="A1400" i="33"/>
  <c r="W1399" i="33"/>
  <c r="U1399" i="33"/>
  <c r="T1399" i="33"/>
  <c r="B1399" i="33"/>
  <c r="A1399" i="33"/>
  <c r="W1398" i="33"/>
  <c r="U1398" i="33"/>
  <c r="T1398" i="33"/>
  <c r="B1398" i="33"/>
  <c r="A1398" i="33"/>
  <c r="W1397" i="33"/>
  <c r="U1397" i="33"/>
  <c r="T1397" i="33"/>
  <c r="Y1397" i="33" s="1"/>
  <c r="B1397" i="33"/>
  <c r="A1397" i="33"/>
  <c r="W1396" i="33"/>
  <c r="U1396" i="33"/>
  <c r="T1396" i="33"/>
  <c r="B1396" i="33"/>
  <c r="A1396" i="33"/>
  <c r="X1395" i="33"/>
  <c r="W1395" i="33"/>
  <c r="U1395" i="33"/>
  <c r="T1395" i="33"/>
  <c r="B1395" i="33"/>
  <c r="A1395" i="33"/>
  <c r="W1394" i="33"/>
  <c r="U1394" i="33"/>
  <c r="T1394" i="33"/>
  <c r="Y1394" i="33" s="1"/>
  <c r="B1394" i="33"/>
  <c r="A1394" i="33"/>
  <c r="W1393" i="33"/>
  <c r="U1393" i="33"/>
  <c r="T1393" i="33"/>
  <c r="B1393" i="33"/>
  <c r="A1393" i="33"/>
  <c r="W1392" i="33"/>
  <c r="U1392" i="33"/>
  <c r="T1392" i="33"/>
  <c r="B1392" i="33"/>
  <c r="A1392" i="33"/>
  <c r="W1391" i="33"/>
  <c r="U1391" i="33"/>
  <c r="T1391" i="33"/>
  <c r="B1391" i="33"/>
  <c r="A1391" i="33"/>
  <c r="W1390" i="33"/>
  <c r="U1390" i="33"/>
  <c r="T1390" i="33"/>
  <c r="Y1390" i="33" s="1"/>
  <c r="B1390" i="33"/>
  <c r="A1390" i="33"/>
  <c r="W1389" i="33"/>
  <c r="U1389" i="33"/>
  <c r="T1389" i="33"/>
  <c r="B1389" i="33"/>
  <c r="A1389" i="33"/>
  <c r="W1388" i="33"/>
  <c r="U1388" i="33"/>
  <c r="T1388" i="33"/>
  <c r="Y1388" i="33" s="1"/>
  <c r="B1388" i="33"/>
  <c r="A1388" i="33"/>
  <c r="W1387" i="33"/>
  <c r="U1387" i="33"/>
  <c r="T1387" i="33"/>
  <c r="Y1387" i="33" s="1"/>
  <c r="B1387" i="33"/>
  <c r="A1387" i="33"/>
  <c r="W1386" i="33"/>
  <c r="U1386" i="33"/>
  <c r="T1386" i="33"/>
  <c r="Y1386" i="33" s="1"/>
  <c r="B1386" i="33"/>
  <c r="A1386" i="33"/>
  <c r="W1385" i="33"/>
  <c r="U1385" i="33"/>
  <c r="T1385" i="33"/>
  <c r="B1385" i="33"/>
  <c r="A1385" i="33"/>
  <c r="W1384" i="33"/>
  <c r="U1384" i="33"/>
  <c r="T1384" i="33"/>
  <c r="B1384" i="33"/>
  <c r="A1384" i="33"/>
  <c r="W1383" i="33"/>
  <c r="U1383" i="33"/>
  <c r="T1383" i="33"/>
  <c r="Y1383" i="33" s="1"/>
  <c r="B1383" i="33"/>
  <c r="A1383" i="33"/>
  <c r="W1382" i="33"/>
  <c r="U1382" i="33"/>
  <c r="T1382" i="33"/>
  <c r="B1382" i="33"/>
  <c r="A1382" i="33"/>
  <c r="W1381" i="33"/>
  <c r="U1381" i="33"/>
  <c r="T1381" i="33"/>
  <c r="B1381" i="33"/>
  <c r="A1381" i="33"/>
  <c r="W1380" i="33"/>
  <c r="U1380" i="33"/>
  <c r="T1380" i="33"/>
  <c r="Y1380" i="33" s="1"/>
  <c r="B1380" i="33"/>
  <c r="A1380" i="33"/>
  <c r="W1379" i="33"/>
  <c r="U1379" i="33"/>
  <c r="T1379" i="33"/>
  <c r="Y1379" i="33" s="1"/>
  <c r="B1379" i="33"/>
  <c r="A1379" i="33"/>
  <c r="W1378" i="33"/>
  <c r="U1378" i="33"/>
  <c r="T1378" i="33"/>
  <c r="Y1378" i="33" s="1"/>
  <c r="B1378" i="33"/>
  <c r="A1378" i="33"/>
  <c r="W1377" i="33"/>
  <c r="U1377" i="33"/>
  <c r="T1377" i="33"/>
  <c r="B1377" i="33"/>
  <c r="A1377" i="33"/>
  <c r="W1376" i="33"/>
  <c r="U1376" i="33"/>
  <c r="T1376" i="33"/>
  <c r="B1376" i="33"/>
  <c r="A1376" i="33"/>
  <c r="W1375" i="33"/>
  <c r="U1375" i="33"/>
  <c r="T1375" i="33"/>
  <c r="Y1375" i="33" s="1"/>
  <c r="B1375" i="33"/>
  <c r="A1375" i="33"/>
  <c r="W1374" i="33"/>
  <c r="U1374" i="33"/>
  <c r="T1374" i="33"/>
  <c r="B1374" i="33"/>
  <c r="A1374" i="33"/>
  <c r="W1373" i="33"/>
  <c r="U1373" i="33"/>
  <c r="T1373" i="33"/>
  <c r="B1373" i="33"/>
  <c r="A1373" i="33"/>
  <c r="W1372" i="33"/>
  <c r="U1372" i="33"/>
  <c r="T1372" i="33"/>
  <c r="B1372" i="33"/>
  <c r="A1372" i="33"/>
  <c r="W1371" i="33"/>
  <c r="U1371" i="33"/>
  <c r="T1371" i="33"/>
  <c r="Y1371" i="33" s="1"/>
  <c r="B1371" i="33"/>
  <c r="A1371" i="33"/>
  <c r="W1370" i="33"/>
  <c r="U1370" i="33"/>
  <c r="T1370" i="33"/>
  <c r="B1370" i="33"/>
  <c r="A1370" i="33"/>
  <c r="W1369" i="33"/>
  <c r="U1369" i="33"/>
  <c r="T1369" i="33"/>
  <c r="B1369" i="33"/>
  <c r="A1369" i="33"/>
  <c r="W1368" i="33"/>
  <c r="U1368" i="33"/>
  <c r="T1368" i="33"/>
  <c r="B1368" i="33"/>
  <c r="A1368" i="33"/>
  <c r="W1367" i="33"/>
  <c r="U1367" i="33"/>
  <c r="T1367" i="33"/>
  <c r="Y1367" i="33" s="1"/>
  <c r="B1367" i="33"/>
  <c r="A1367" i="33"/>
  <c r="W1366" i="33"/>
  <c r="U1366" i="33"/>
  <c r="T1366" i="33"/>
  <c r="B1366" i="33"/>
  <c r="A1366" i="33"/>
  <c r="W1365" i="33"/>
  <c r="U1365" i="33"/>
  <c r="T1365" i="33"/>
  <c r="B1365" i="33"/>
  <c r="A1365" i="33"/>
  <c r="W1364" i="33"/>
  <c r="U1364" i="33"/>
  <c r="T1364" i="33"/>
  <c r="Y1364" i="33" s="1"/>
  <c r="B1364" i="33"/>
  <c r="A1364" i="33"/>
  <c r="W1363" i="33"/>
  <c r="U1363" i="33"/>
  <c r="T1363" i="33"/>
  <c r="B1363" i="33"/>
  <c r="A1363" i="33"/>
  <c r="W1362" i="33"/>
  <c r="U1362" i="33"/>
  <c r="T1362" i="33"/>
  <c r="B1362" i="33"/>
  <c r="A1362" i="33"/>
  <c r="W1361" i="33"/>
  <c r="U1361" i="33"/>
  <c r="T1361" i="33"/>
  <c r="Y1361" i="33" s="1"/>
  <c r="B1361" i="33"/>
  <c r="A1361" i="33"/>
  <c r="W1360" i="33"/>
  <c r="U1360" i="33"/>
  <c r="T1360" i="33"/>
  <c r="B1360" i="33"/>
  <c r="A1360" i="33"/>
  <c r="W1359" i="33"/>
  <c r="U1359" i="33"/>
  <c r="T1359" i="33"/>
  <c r="Y1359" i="33" s="1"/>
  <c r="B1359" i="33"/>
  <c r="A1359" i="33"/>
  <c r="W1358" i="33"/>
  <c r="U1358" i="33"/>
  <c r="T1358" i="33"/>
  <c r="B1358" i="33"/>
  <c r="A1358" i="33"/>
  <c r="W1357" i="33"/>
  <c r="U1357" i="33"/>
  <c r="T1357" i="33"/>
  <c r="B1357" i="33"/>
  <c r="A1357" i="33"/>
  <c r="W1356" i="33"/>
  <c r="U1356" i="33"/>
  <c r="T1356" i="33"/>
  <c r="B1356" i="33"/>
  <c r="A1356" i="33"/>
  <c r="W1355" i="33"/>
  <c r="U1355" i="33"/>
  <c r="T1355" i="33"/>
  <c r="B1355" i="33"/>
  <c r="A1355" i="33"/>
  <c r="W1354" i="33"/>
  <c r="U1354" i="33"/>
  <c r="T1354" i="33"/>
  <c r="B1354" i="33"/>
  <c r="A1354" i="33"/>
  <c r="W1353" i="33"/>
  <c r="U1353" i="33"/>
  <c r="T1353" i="33"/>
  <c r="Y1353" i="33" s="1"/>
  <c r="B1353" i="33"/>
  <c r="A1353" i="33"/>
  <c r="W1352" i="33"/>
  <c r="U1352" i="33"/>
  <c r="T1352" i="33"/>
  <c r="Y1352" i="33" s="1"/>
  <c r="B1352" i="33"/>
  <c r="A1352" i="33"/>
  <c r="W1351" i="33"/>
  <c r="U1351" i="33"/>
  <c r="T1351" i="33"/>
  <c r="Y1351" i="33" s="1"/>
  <c r="B1351" i="33"/>
  <c r="A1351" i="33"/>
  <c r="W1350" i="33"/>
  <c r="U1350" i="33"/>
  <c r="T1350" i="33"/>
  <c r="B1350" i="33"/>
  <c r="A1350" i="33"/>
  <c r="W1349" i="33"/>
  <c r="U1349" i="33"/>
  <c r="T1349" i="33"/>
  <c r="B1349" i="33"/>
  <c r="A1349" i="33"/>
  <c r="W1348" i="33"/>
  <c r="U1348" i="33"/>
  <c r="T1348" i="33"/>
  <c r="Y1348" i="33" s="1"/>
  <c r="B1348" i="33"/>
  <c r="A1348" i="33"/>
  <c r="W1347" i="33"/>
  <c r="U1347" i="33"/>
  <c r="T1347" i="33"/>
  <c r="B1347" i="33"/>
  <c r="A1347" i="33"/>
  <c r="W1346" i="33"/>
  <c r="U1346" i="33"/>
  <c r="T1346" i="33"/>
  <c r="B1346" i="33"/>
  <c r="A1346" i="33"/>
  <c r="W1345" i="33"/>
  <c r="U1345" i="33"/>
  <c r="T1345" i="33"/>
  <c r="Y1345" i="33" s="1"/>
  <c r="B1345" i="33"/>
  <c r="A1345" i="33"/>
  <c r="X1344" i="33"/>
  <c r="W1344" i="33"/>
  <c r="U1344" i="33"/>
  <c r="T1344" i="33"/>
  <c r="B1344" i="33"/>
  <c r="A1344" i="33"/>
  <c r="W1343" i="33"/>
  <c r="U1343" i="33"/>
  <c r="T1343" i="33"/>
  <c r="B1343" i="33"/>
  <c r="A1343" i="33"/>
  <c r="W1342" i="33"/>
  <c r="U1342" i="33"/>
  <c r="T1342" i="33"/>
  <c r="Y1342" i="33" s="1"/>
  <c r="B1342" i="33"/>
  <c r="A1342" i="33"/>
  <c r="W1341" i="33"/>
  <c r="U1341" i="33"/>
  <c r="T1341" i="33"/>
  <c r="Y1341" i="33" s="1"/>
  <c r="B1341" i="33"/>
  <c r="A1341" i="33"/>
  <c r="W1340" i="33"/>
  <c r="U1340" i="33"/>
  <c r="T1340" i="33"/>
  <c r="B1340" i="33"/>
  <c r="A1340" i="33"/>
  <c r="W1339" i="33"/>
  <c r="U1339" i="33"/>
  <c r="T1339" i="33"/>
  <c r="B1339" i="33"/>
  <c r="A1339" i="33"/>
  <c r="W1338" i="33"/>
  <c r="U1338" i="33"/>
  <c r="T1338" i="33"/>
  <c r="B1338" i="33"/>
  <c r="A1338" i="33"/>
  <c r="W1337" i="33"/>
  <c r="U1337" i="33"/>
  <c r="T1337" i="33"/>
  <c r="Y1337" i="33" s="1"/>
  <c r="B1337" i="33"/>
  <c r="A1337" i="33"/>
  <c r="W1336" i="33"/>
  <c r="U1336" i="33"/>
  <c r="T1336" i="33"/>
  <c r="B1336" i="33"/>
  <c r="A1336" i="33"/>
  <c r="W1335" i="33"/>
  <c r="U1335" i="33"/>
  <c r="T1335" i="33"/>
  <c r="B1335" i="33"/>
  <c r="A1335" i="33"/>
  <c r="W1334" i="33"/>
  <c r="U1334" i="33"/>
  <c r="T1334" i="33"/>
  <c r="B1334" i="33"/>
  <c r="A1334" i="33"/>
  <c r="W1333" i="33"/>
  <c r="U1333" i="33"/>
  <c r="T1333" i="33"/>
  <c r="Y1333" i="33" s="1"/>
  <c r="B1333" i="33"/>
  <c r="A1333" i="33"/>
  <c r="W1332" i="33"/>
  <c r="U1332" i="33"/>
  <c r="T1332" i="33"/>
  <c r="Y1332" i="33" s="1"/>
  <c r="B1332" i="33"/>
  <c r="A1332" i="33"/>
  <c r="W1331" i="33"/>
  <c r="U1331" i="33"/>
  <c r="T1331" i="33"/>
  <c r="B1331" i="33"/>
  <c r="A1331" i="33"/>
  <c r="W1330" i="33"/>
  <c r="U1330" i="33"/>
  <c r="T1330" i="33"/>
  <c r="B1330" i="33"/>
  <c r="A1330" i="33"/>
  <c r="W1329" i="33"/>
  <c r="U1329" i="33"/>
  <c r="T1329" i="33"/>
  <c r="Y1329" i="33" s="1"/>
  <c r="B1329" i="33"/>
  <c r="A1329" i="33"/>
  <c r="W1328" i="33"/>
  <c r="U1328" i="33"/>
  <c r="T1328" i="33"/>
  <c r="B1328" i="33"/>
  <c r="A1328" i="33"/>
  <c r="W1327" i="33"/>
  <c r="U1327" i="33"/>
  <c r="T1327" i="33"/>
  <c r="B1327" i="33"/>
  <c r="A1327" i="33"/>
  <c r="W1326" i="33"/>
  <c r="U1326" i="33"/>
  <c r="T1326" i="33"/>
  <c r="Y1326" i="33" s="1"/>
  <c r="B1326" i="33"/>
  <c r="A1326" i="33"/>
  <c r="W1325" i="33"/>
  <c r="U1325" i="33"/>
  <c r="T1325" i="33"/>
  <c r="B1325" i="33"/>
  <c r="A1325" i="33"/>
  <c r="W1324" i="33"/>
  <c r="U1324" i="33"/>
  <c r="T1324" i="33"/>
  <c r="B1324" i="33"/>
  <c r="A1324" i="33"/>
  <c r="W1323" i="33"/>
  <c r="U1323" i="33"/>
  <c r="T1323" i="33"/>
  <c r="Y1323" i="33" s="1"/>
  <c r="B1323" i="33"/>
  <c r="A1323" i="33"/>
  <c r="W1322" i="33"/>
  <c r="U1322" i="33"/>
  <c r="T1322" i="33"/>
  <c r="B1322" i="33"/>
  <c r="A1322" i="33"/>
  <c r="W1321" i="33"/>
  <c r="U1321" i="33"/>
  <c r="T1321" i="33"/>
  <c r="Y1321" i="33" s="1"/>
  <c r="B1321" i="33"/>
  <c r="A1321" i="33"/>
  <c r="W1320" i="33"/>
  <c r="U1320" i="33"/>
  <c r="T1320" i="33"/>
  <c r="B1320" i="33"/>
  <c r="A1320" i="33"/>
  <c r="W1319" i="33"/>
  <c r="U1319" i="33"/>
  <c r="T1319" i="33"/>
  <c r="B1319" i="33"/>
  <c r="A1319" i="33"/>
  <c r="W1318" i="33"/>
  <c r="U1318" i="33"/>
  <c r="T1318" i="33"/>
  <c r="B1318" i="33"/>
  <c r="A1318" i="33"/>
  <c r="W1317" i="33"/>
  <c r="U1317" i="33"/>
  <c r="T1317" i="33"/>
  <c r="B1317" i="33"/>
  <c r="A1317" i="33"/>
  <c r="W1316" i="33"/>
  <c r="U1316" i="33"/>
  <c r="T1316" i="33"/>
  <c r="B1316" i="33"/>
  <c r="A1316" i="33"/>
  <c r="W1315" i="33"/>
  <c r="U1315" i="33"/>
  <c r="T1315" i="33"/>
  <c r="Y1315" i="33" s="1"/>
  <c r="B1315" i="33"/>
  <c r="A1315" i="33"/>
  <c r="W1314" i="33"/>
  <c r="U1314" i="33"/>
  <c r="T1314" i="33"/>
  <c r="B1314" i="33"/>
  <c r="A1314" i="33"/>
  <c r="W1313" i="33"/>
  <c r="U1313" i="33"/>
  <c r="T1313" i="33"/>
  <c r="Y1313" i="33" s="1"/>
  <c r="B1313" i="33"/>
  <c r="A1313" i="33"/>
  <c r="W1312" i="33"/>
  <c r="U1312" i="33"/>
  <c r="T1312" i="33"/>
  <c r="B1312" i="33"/>
  <c r="A1312" i="33"/>
  <c r="W1311" i="33"/>
  <c r="U1311" i="33"/>
  <c r="T1311" i="33"/>
  <c r="B1311" i="33"/>
  <c r="A1311" i="33"/>
  <c r="W1310" i="33"/>
  <c r="U1310" i="33"/>
  <c r="T1310" i="33"/>
  <c r="Y1310" i="33" s="1"/>
  <c r="B1310" i="33"/>
  <c r="A1310" i="33"/>
  <c r="W1309" i="33"/>
  <c r="U1309" i="33"/>
  <c r="T1309" i="33"/>
  <c r="B1309" i="33"/>
  <c r="A1309" i="33"/>
  <c r="W1308" i="33"/>
  <c r="U1308" i="33"/>
  <c r="T1308" i="33"/>
  <c r="B1308" i="33"/>
  <c r="A1308" i="33"/>
  <c r="W1307" i="33"/>
  <c r="U1307" i="33"/>
  <c r="T1307" i="33"/>
  <c r="Y1307" i="33" s="1"/>
  <c r="B1307" i="33"/>
  <c r="A1307" i="33"/>
  <c r="W1306" i="33"/>
  <c r="U1306" i="33"/>
  <c r="T1306" i="33"/>
  <c r="B1306" i="33"/>
  <c r="A1306" i="33"/>
  <c r="W1305" i="33"/>
  <c r="U1305" i="33"/>
  <c r="T1305" i="33"/>
  <c r="Y1305" i="33" s="1"/>
  <c r="B1305" i="33"/>
  <c r="A1305" i="33"/>
  <c r="W1304" i="33"/>
  <c r="U1304" i="33"/>
  <c r="T1304" i="33"/>
  <c r="B1304" i="33"/>
  <c r="A1304" i="33"/>
  <c r="W1303" i="33"/>
  <c r="U1303" i="33"/>
  <c r="T1303" i="33"/>
  <c r="B1303" i="33"/>
  <c r="A1303" i="33"/>
  <c r="W1302" i="33"/>
  <c r="U1302" i="33"/>
  <c r="T1302" i="33"/>
  <c r="B1302" i="33"/>
  <c r="A1302" i="33"/>
  <c r="W1301" i="33"/>
  <c r="U1301" i="33"/>
  <c r="T1301" i="33"/>
  <c r="B1301" i="33"/>
  <c r="A1301" i="33"/>
  <c r="W1300" i="33"/>
  <c r="U1300" i="33"/>
  <c r="T1300" i="33"/>
  <c r="B1300" i="33"/>
  <c r="A1300" i="33"/>
  <c r="W1299" i="33"/>
  <c r="U1299" i="33"/>
  <c r="T1299" i="33"/>
  <c r="Y1299" i="33" s="1"/>
  <c r="B1299" i="33"/>
  <c r="A1299" i="33"/>
  <c r="W1298" i="33"/>
  <c r="U1298" i="33"/>
  <c r="T1298" i="33"/>
  <c r="Y1298" i="33" s="1"/>
  <c r="B1298" i="33"/>
  <c r="A1298" i="33"/>
  <c r="W1297" i="33"/>
  <c r="U1297" i="33"/>
  <c r="T1297" i="33"/>
  <c r="Y1297" i="33" s="1"/>
  <c r="B1297" i="33"/>
  <c r="A1297" i="33"/>
  <c r="W1296" i="33"/>
  <c r="U1296" i="33"/>
  <c r="T1296" i="33"/>
  <c r="B1296" i="33"/>
  <c r="A1296" i="33"/>
  <c r="W1295" i="33"/>
  <c r="U1295" i="33"/>
  <c r="T1295" i="33"/>
  <c r="B1295" i="33"/>
  <c r="A1295" i="33"/>
  <c r="W1294" i="33"/>
  <c r="U1294" i="33"/>
  <c r="T1294" i="33"/>
  <c r="Y1294" i="33" s="1"/>
  <c r="B1294" i="33"/>
  <c r="A1294" i="33"/>
  <c r="W1293" i="33"/>
  <c r="U1293" i="33"/>
  <c r="T1293" i="33"/>
  <c r="B1293" i="33"/>
  <c r="A1293" i="33"/>
  <c r="W1292" i="33"/>
  <c r="U1292" i="33"/>
  <c r="T1292" i="33"/>
  <c r="B1292" i="33"/>
  <c r="A1292" i="33"/>
  <c r="W1291" i="33"/>
  <c r="U1291" i="33"/>
  <c r="T1291" i="33"/>
  <c r="Y1291" i="33" s="1"/>
  <c r="B1291" i="33"/>
  <c r="A1291" i="33"/>
  <c r="W1290" i="33"/>
  <c r="U1290" i="33"/>
  <c r="T1290" i="33"/>
  <c r="B1290" i="33"/>
  <c r="A1290" i="33"/>
  <c r="W1289" i="33"/>
  <c r="U1289" i="33"/>
  <c r="T1289" i="33"/>
  <c r="Y1289" i="33" s="1"/>
  <c r="B1289" i="33"/>
  <c r="A1289" i="33"/>
  <c r="W1288" i="33"/>
  <c r="U1288" i="33"/>
  <c r="T1288" i="33"/>
  <c r="B1288" i="33"/>
  <c r="A1288" i="33"/>
  <c r="W1287" i="33"/>
  <c r="U1287" i="33"/>
  <c r="T1287" i="33"/>
  <c r="B1287" i="33"/>
  <c r="A1287" i="33"/>
  <c r="W1286" i="33"/>
  <c r="U1286" i="33"/>
  <c r="T1286" i="33"/>
  <c r="B1286" i="33"/>
  <c r="A1286" i="33"/>
  <c r="W1285" i="33"/>
  <c r="U1285" i="33"/>
  <c r="T1285" i="33"/>
  <c r="B1285" i="33"/>
  <c r="A1285" i="33"/>
  <c r="W1284" i="33"/>
  <c r="U1284" i="33"/>
  <c r="T1284" i="33"/>
  <c r="B1284" i="33"/>
  <c r="A1284" i="33"/>
  <c r="W1283" i="33"/>
  <c r="U1283" i="33"/>
  <c r="T1283" i="33"/>
  <c r="Y1283" i="33" s="1"/>
  <c r="B1283" i="33"/>
  <c r="A1283" i="33"/>
  <c r="W1282" i="33"/>
  <c r="U1282" i="33"/>
  <c r="T1282" i="33"/>
  <c r="Y1282" i="33" s="1"/>
  <c r="B1282" i="33"/>
  <c r="A1282" i="33"/>
  <c r="W1281" i="33"/>
  <c r="U1281" i="33"/>
  <c r="T1281" i="33"/>
  <c r="Y1281" i="33" s="1"/>
  <c r="B1281" i="33"/>
  <c r="A1281" i="33"/>
  <c r="W1280" i="33"/>
  <c r="U1280" i="33"/>
  <c r="T1280" i="33"/>
  <c r="B1280" i="33"/>
  <c r="A1280" i="33"/>
  <c r="W1279" i="33"/>
  <c r="U1279" i="33"/>
  <c r="T1279" i="33"/>
  <c r="B1279" i="33"/>
  <c r="A1279" i="33"/>
  <c r="W1278" i="33"/>
  <c r="U1278" i="33"/>
  <c r="T1278" i="33"/>
  <c r="Y1278" i="33" s="1"/>
  <c r="B1278" i="33"/>
  <c r="A1278" i="33"/>
  <c r="W1277" i="33"/>
  <c r="U1277" i="33"/>
  <c r="T1277" i="33"/>
  <c r="B1277" i="33"/>
  <c r="A1277" i="33"/>
  <c r="W1276" i="33"/>
  <c r="U1276" i="33"/>
  <c r="T1276" i="33"/>
  <c r="B1276" i="33"/>
  <c r="A1276" i="33"/>
  <c r="W1275" i="33"/>
  <c r="U1275" i="33"/>
  <c r="T1275" i="33"/>
  <c r="Y1275" i="33" s="1"/>
  <c r="B1275" i="33"/>
  <c r="A1275" i="33"/>
  <c r="W1274" i="33"/>
  <c r="U1274" i="33"/>
  <c r="T1274" i="33"/>
  <c r="B1274" i="33"/>
  <c r="A1274" i="33"/>
  <c r="W1273" i="33"/>
  <c r="U1273" i="33"/>
  <c r="T1273" i="33"/>
  <c r="Y1273" i="33" s="1"/>
  <c r="B1273" i="33"/>
  <c r="A1273" i="33"/>
  <c r="W1272" i="33"/>
  <c r="U1272" i="33"/>
  <c r="T1272" i="33"/>
  <c r="B1272" i="33"/>
  <c r="A1272" i="33"/>
  <c r="W1271" i="33"/>
  <c r="U1271" i="33"/>
  <c r="T1271" i="33"/>
  <c r="B1271" i="33"/>
  <c r="A1271" i="33"/>
  <c r="W1270" i="33"/>
  <c r="U1270" i="33"/>
  <c r="T1270" i="33"/>
  <c r="B1270" i="33"/>
  <c r="A1270" i="33"/>
  <c r="W1269" i="33"/>
  <c r="U1269" i="33"/>
  <c r="T1269" i="33"/>
  <c r="B1269" i="33"/>
  <c r="A1269" i="33"/>
  <c r="W1268" i="33"/>
  <c r="U1268" i="33"/>
  <c r="T1268" i="33"/>
  <c r="B1268" i="33"/>
  <c r="A1268" i="33"/>
  <c r="W1267" i="33"/>
  <c r="U1267" i="33"/>
  <c r="T1267" i="33"/>
  <c r="Y1267" i="33" s="1"/>
  <c r="B1267" i="33"/>
  <c r="A1267" i="33"/>
  <c r="W1266" i="33"/>
  <c r="U1266" i="33"/>
  <c r="T1266" i="33"/>
  <c r="B1266" i="33"/>
  <c r="A1266" i="33"/>
  <c r="W1265" i="33"/>
  <c r="U1265" i="33"/>
  <c r="T1265" i="33"/>
  <c r="B1265" i="33"/>
  <c r="A1265" i="33"/>
  <c r="W1264" i="33"/>
  <c r="U1264" i="33"/>
  <c r="T1264" i="33"/>
  <c r="B1264" i="33"/>
  <c r="A1264" i="33"/>
  <c r="W1263" i="33"/>
  <c r="U1263" i="33"/>
  <c r="T1263" i="33"/>
  <c r="Y1263" i="33" s="1"/>
  <c r="B1263" i="33"/>
  <c r="A1263" i="33"/>
  <c r="W1262" i="33"/>
  <c r="U1262" i="33"/>
  <c r="T1262" i="33"/>
  <c r="Y1262" i="33" s="1"/>
  <c r="B1262" i="33"/>
  <c r="A1262" i="33"/>
  <c r="W1261" i="33"/>
  <c r="U1261" i="33"/>
  <c r="T1261" i="33"/>
  <c r="B1261" i="33"/>
  <c r="A1261" i="33"/>
  <c r="W1260" i="33"/>
  <c r="U1260" i="33"/>
  <c r="T1260" i="33"/>
  <c r="B1260" i="33"/>
  <c r="A1260" i="33"/>
  <c r="W1259" i="33"/>
  <c r="U1259" i="33"/>
  <c r="T1259" i="33"/>
  <c r="Y1259" i="33" s="1"/>
  <c r="B1259" i="33"/>
  <c r="A1259" i="33"/>
  <c r="W1258" i="33"/>
  <c r="U1258" i="33"/>
  <c r="T1258" i="33"/>
  <c r="B1258" i="33"/>
  <c r="A1258" i="33"/>
  <c r="W1257" i="33"/>
  <c r="U1257" i="33"/>
  <c r="T1257" i="33"/>
  <c r="B1257" i="33"/>
  <c r="A1257" i="33"/>
  <c r="W1256" i="33"/>
  <c r="U1256" i="33"/>
  <c r="T1256" i="33"/>
  <c r="Y1256" i="33" s="1"/>
  <c r="B1256" i="33"/>
  <c r="A1256" i="33"/>
  <c r="W1255" i="33"/>
  <c r="U1255" i="33"/>
  <c r="T1255" i="33"/>
  <c r="Y1255" i="33" s="1"/>
  <c r="B1255" i="33"/>
  <c r="A1255" i="33"/>
  <c r="W1254" i="33"/>
  <c r="U1254" i="33"/>
  <c r="T1254" i="33"/>
  <c r="B1254" i="33"/>
  <c r="A1254" i="33"/>
  <c r="W1253" i="33"/>
  <c r="U1253" i="33"/>
  <c r="T1253" i="33"/>
  <c r="B1253" i="33"/>
  <c r="A1253" i="33"/>
  <c r="W1252" i="33"/>
  <c r="U1252" i="33"/>
  <c r="T1252" i="33"/>
  <c r="B1252" i="33"/>
  <c r="A1252" i="33"/>
  <c r="W1251" i="33"/>
  <c r="U1251" i="33"/>
  <c r="T1251" i="33"/>
  <c r="Y1251" i="33" s="1"/>
  <c r="B1251" i="33"/>
  <c r="A1251" i="33"/>
  <c r="W1250" i="33"/>
  <c r="U1250" i="33"/>
  <c r="T1250" i="33"/>
  <c r="B1250" i="33"/>
  <c r="A1250" i="33"/>
  <c r="W1249" i="33"/>
  <c r="U1249" i="33"/>
  <c r="T1249" i="33"/>
  <c r="B1249" i="33"/>
  <c r="A1249" i="33"/>
  <c r="W1248" i="33"/>
  <c r="U1248" i="33"/>
  <c r="T1248" i="33"/>
  <c r="Y1248" i="33" s="1"/>
  <c r="B1248" i="33"/>
  <c r="A1248" i="33"/>
  <c r="W1247" i="33"/>
  <c r="U1247" i="33"/>
  <c r="T1247" i="33"/>
  <c r="B1247" i="33"/>
  <c r="A1247" i="33"/>
  <c r="W1246" i="33"/>
  <c r="U1246" i="33"/>
  <c r="T1246" i="33"/>
  <c r="B1246" i="33"/>
  <c r="A1246" i="33"/>
  <c r="W1245" i="33"/>
  <c r="U1245" i="33"/>
  <c r="T1245" i="33"/>
  <c r="Y1245" i="33" s="1"/>
  <c r="B1245" i="33"/>
  <c r="A1245" i="33"/>
  <c r="W1244" i="33"/>
  <c r="U1244" i="33"/>
  <c r="T1244" i="33"/>
  <c r="B1244" i="33"/>
  <c r="A1244" i="33"/>
  <c r="W1243" i="33"/>
  <c r="U1243" i="33"/>
  <c r="T1243" i="33"/>
  <c r="Y1243" i="33" s="1"/>
  <c r="B1243" i="33"/>
  <c r="A1243" i="33"/>
  <c r="W1242" i="33"/>
  <c r="U1242" i="33"/>
  <c r="T1242" i="33"/>
  <c r="B1242" i="33"/>
  <c r="A1242" i="33"/>
  <c r="W1241" i="33"/>
  <c r="U1241" i="33"/>
  <c r="T1241" i="33"/>
  <c r="B1241" i="33"/>
  <c r="A1241" i="33"/>
  <c r="W1240" i="33"/>
  <c r="U1240" i="33"/>
  <c r="T1240" i="33"/>
  <c r="Y1240" i="33" s="1"/>
  <c r="B1240" i="33"/>
  <c r="A1240" i="33"/>
  <c r="W1239" i="33"/>
  <c r="U1239" i="33"/>
  <c r="T1239" i="33"/>
  <c r="B1239" i="33"/>
  <c r="A1239" i="33"/>
  <c r="W1238" i="33"/>
  <c r="U1238" i="33"/>
  <c r="T1238" i="33"/>
  <c r="B1238" i="33"/>
  <c r="A1238" i="33"/>
  <c r="W1237" i="33"/>
  <c r="U1237" i="33"/>
  <c r="T1237" i="33"/>
  <c r="Y1237" i="33" s="1"/>
  <c r="B1237" i="33"/>
  <c r="A1237" i="33"/>
  <c r="W1236" i="33"/>
  <c r="U1236" i="33"/>
  <c r="T1236" i="33"/>
  <c r="Y1236" i="33" s="1"/>
  <c r="B1236" i="33"/>
  <c r="A1236" i="33"/>
  <c r="W1235" i="33"/>
  <c r="U1235" i="33"/>
  <c r="T1235" i="33"/>
  <c r="Y1235" i="33" s="1"/>
  <c r="B1235" i="33"/>
  <c r="A1235" i="33"/>
  <c r="W1234" i="33"/>
  <c r="U1234" i="33"/>
  <c r="T1234" i="33"/>
  <c r="B1234" i="33"/>
  <c r="A1234" i="33"/>
  <c r="W1233" i="33"/>
  <c r="U1233" i="33"/>
  <c r="T1233" i="33"/>
  <c r="B1233" i="33"/>
  <c r="A1233" i="33"/>
  <c r="W1232" i="33"/>
  <c r="U1232" i="33"/>
  <c r="T1232" i="33"/>
  <c r="B1232" i="33"/>
  <c r="A1232" i="33"/>
  <c r="W1231" i="33"/>
  <c r="U1231" i="33"/>
  <c r="T1231" i="33"/>
  <c r="B1231" i="33"/>
  <c r="A1231" i="33"/>
  <c r="W1230" i="33"/>
  <c r="U1230" i="33"/>
  <c r="T1230" i="33"/>
  <c r="B1230" i="33"/>
  <c r="A1230" i="33"/>
  <c r="W1229" i="33"/>
  <c r="U1229" i="33"/>
  <c r="T1229" i="33"/>
  <c r="Y1229" i="33" s="1"/>
  <c r="B1229" i="33"/>
  <c r="A1229" i="33"/>
  <c r="W1228" i="33"/>
  <c r="U1228" i="33"/>
  <c r="T1228" i="33"/>
  <c r="B1228" i="33"/>
  <c r="A1228" i="33"/>
  <c r="W1227" i="33"/>
  <c r="U1227" i="33"/>
  <c r="T1227" i="33"/>
  <c r="Y1227" i="33" s="1"/>
  <c r="B1227" i="33"/>
  <c r="A1227" i="33"/>
  <c r="W1226" i="33"/>
  <c r="U1226" i="33"/>
  <c r="T1226" i="33"/>
  <c r="B1226" i="33"/>
  <c r="A1226" i="33"/>
  <c r="W1225" i="33"/>
  <c r="U1225" i="33"/>
  <c r="T1225" i="33"/>
  <c r="B1225" i="33"/>
  <c r="A1225" i="33"/>
  <c r="W1224" i="33"/>
  <c r="U1224" i="33"/>
  <c r="T1224" i="33"/>
  <c r="Y1224" i="33" s="1"/>
  <c r="B1224" i="33"/>
  <c r="A1224" i="33"/>
  <c r="W1223" i="33"/>
  <c r="U1223" i="33"/>
  <c r="T1223" i="33"/>
  <c r="B1223" i="33"/>
  <c r="A1223" i="33"/>
  <c r="W1222" i="33"/>
  <c r="U1222" i="33"/>
  <c r="T1222" i="33"/>
  <c r="B1222" i="33"/>
  <c r="A1222" i="33"/>
  <c r="W1221" i="33"/>
  <c r="U1221" i="33"/>
  <c r="T1221" i="33"/>
  <c r="Y1221" i="33" s="1"/>
  <c r="B1221" i="33"/>
  <c r="A1221" i="33"/>
  <c r="W1220" i="33"/>
  <c r="U1220" i="33"/>
  <c r="T1220" i="33"/>
  <c r="Y1220" i="33" s="1"/>
  <c r="B1220" i="33"/>
  <c r="A1220" i="33"/>
  <c r="W1219" i="33"/>
  <c r="U1219" i="33"/>
  <c r="T1219" i="33"/>
  <c r="Y1219" i="33" s="1"/>
  <c r="B1219" i="33"/>
  <c r="A1219" i="33"/>
  <c r="W1218" i="33"/>
  <c r="U1218" i="33"/>
  <c r="T1218" i="33"/>
  <c r="B1218" i="33"/>
  <c r="A1218" i="33"/>
  <c r="W1217" i="33"/>
  <c r="U1217" i="33"/>
  <c r="T1217" i="33"/>
  <c r="B1217" i="33"/>
  <c r="A1217" i="33"/>
  <c r="W1216" i="33"/>
  <c r="U1216" i="33"/>
  <c r="T1216" i="33"/>
  <c r="B1216" i="33"/>
  <c r="A1216" i="33"/>
  <c r="W1215" i="33"/>
  <c r="U1215" i="33"/>
  <c r="T1215" i="33"/>
  <c r="B1215" i="33"/>
  <c r="A1215" i="33"/>
  <c r="W1214" i="33"/>
  <c r="U1214" i="33"/>
  <c r="T1214" i="33"/>
  <c r="B1214" i="33"/>
  <c r="A1214" i="33"/>
  <c r="W1213" i="33"/>
  <c r="U1213" i="33"/>
  <c r="T1213" i="33"/>
  <c r="Y1213" i="33" s="1"/>
  <c r="B1213" i="33"/>
  <c r="A1213" i="33"/>
  <c r="W1212" i="33"/>
  <c r="U1212" i="33"/>
  <c r="T1212" i="33"/>
  <c r="B1212" i="33"/>
  <c r="A1212" i="33"/>
  <c r="W1211" i="33"/>
  <c r="U1211" i="33"/>
  <c r="T1211" i="33"/>
  <c r="Y1211" i="33" s="1"/>
  <c r="B1211" i="33"/>
  <c r="A1211" i="33"/>
  <c r="W1210" i="33"/>
  <c r="U1210" i="33"/>
  <c r="T1210" i="33"/>
  <c r="B1210" i="33"/>
  <c r="A1210" i="33"/>
  <c r="W1209" i="33"/>
  <c r="U1209" i="33"/>
  <c r="T1209" i="33"/>
  <c r="B1209" i="33"/>
  <c r="A1209" i="33"/>
  <c r="W1208" i="33"/>
  <c r="U1208" i="33"/>
  <c r="T1208" i="33"/>
  <c r="Y1208" i="33" s="1"/>
  <c r="B1208" i="33"/>
  <c r="A1208" i="33"/>
  <c r="W1207" i="33"/>
  <c r="U1207" i="33"/>
  <c r="T1207" i="33"/>
  <c r="B1207" i="33"/>
  <c r="A1207" i="33"/>
  <c r="W1206" i="33"/>
  <c r="U1206" i="33"/>
  <c r="T1206" i="33"/>
  <c r="B1206" i="33"/>
  <c r="A1206" i="33"/>
  <c r="W1205" i="33"/>
  <c r="U1205" i="33"/>
  <c r="T1205" i="33"/>
  <c r="Y1205" i="33" s="1"/>
  <c r="B1205" i="33"/>
  <c r="A1205" i="33"/>
  <c r="W1204" i="33"/>
  <c r="U1204" i="33"/>
  <c r="T1204" i="33"/>
  <c r="Y1204" i="33" s="1"/>
  <c r="B1204" i="33"/>
  <c r="A1204" i="33"/>
  <c r="W1203" i="33"/>
  <c r="U1203" i="33"/>
  <c r="T1203" i="33"/>
  <c r="Y1203" i="33" s="1"/>
  <c r="B1203" i="33"/>
  <c r="A1203" i="33"/>
  <c r="W1202" i="33"/>
  <c r="U1202" i="33"/>
  <c r="T1202" i="33"/>
  <c r="B1202" i="33"/>
  <c r="A1202" i="33"/>
  <c r="W1201" i="33"/>
  <c r="U1201" i="33"/>
  <c r="T1201" i="33"/>
  <c r="B1201" i="33"/>
  <c r="A1201" i="33"/>
  <c r="W1200" i="33"/>
  <c r="U1200" i="33"/>
  <c r="T1200" i="33"/>
  <c r="B1200" i="33"/>
  <c r="A1200" i="33"/>
  <c r="W1199" i="33"/>
  <c r="U1199" i="33"/>
  <c r="T1199" i="33"/>
  <c r="B1199" i="33"/>
  <c r="A1199" i="33"/>
  <c r="W1198" i="33"/>
  <c r="U1198" i="33"/>
  <c r="T1198" i="33"/>
  <c r="B1198" i="33"/>
  <c r="A1198" i="33"/>
  <c r="W1197" i="33"/>
  <c r="U1197" i="33"/>
  <c r="T1197" i="33"/>
  <c r="Y1197" i="33" s="1"/>
  <c r="B1197" i="33"/>
  <c r="A1197" i="33"/>
  <c r="X1196" i="33"/>
  <c r="W1196" i="33"/>
  <c r="U1196" i="33"/>
  <c r="T1196" i="33"/>
  <c r="B1196" i="33"/>
  <c r="A1196" i="33"/>
  <c r="W1195" i="33"/>
  <c r="U1195" i="33"/>
  <c r="T1195" i="33"/>
  <c r="B1195" i="33"/>
  <c r="A1195" i="33"/>
  <c r="W1194" i="33"/>
  <c r="U1194" i="33"/>
  <c r="T1194" i="33"/>
  <c r="B1194" i="33"/>
  <c r="A1194" i="33"/>
  <c r="W1193" i="33"/>
  <c r="U1193" i="33"/>
  <c r="T1193" i="33"/>
  <c r="Y1193" i="33" s="1"/>
  <c r="B1193" i="33"/>
  <c r="A1193" i="33"/>
  <c r="W1192" i="33"/>
  <c r="U1192" i="33"/>
  <c r="T1192" i="33"/>
  <c r="Y1192" i="33" s="1"/>
  <c r="B1192" i="33"/>
  <c r="A1192" i="33"/>
  <c r="W1191" i="33"/>
  <c r="U1191" i="33"/>
  <c r="T1191" i="33"/>
  <c r="B1191" i="33"/>
  <c r="A1191" i="33"/>
  <c r="W1190" i="33"/>
  <c r="U1190" i="33"/>
  <c r="T1190" i="33"/>
  <c r="B1190" i="33"/>
  <c r="A1190" i="33"/>
  <c r="W1189" i="33"/>
  <c r="U1189" i="33"/>
  <c r="T1189" i="33"/>
  <c r="Y1189" i="33" s="1"/>
  <c r="B1189" i="33"/>
  <c r="A1189" i="33"/>
  <c r="W1188" i="33"/>
  <c r="U1188" i="33"/>
  <c r="T1188" i="33"/>
  <c r="B1188" i="33"/>
  <c r="A1188" i="33"/>
  <c r="W1187" i="33"/>
  <c r="U1187" i="33"/>
  <c r="T1187" i="33"/>
  <c r="B1187" i="33"/>
  <c r="A1187" i="33"/>
  <c r="W1186" i="33"/>
  <c r="U1186" i="33"/>
  <c r="T1186" i="33"/>
  <c r="Y1186" i="33" s="1"/>
  <c r="B1186" i="33"/>
  <c r="A1186" i="33"/>
  <c r="W1185" i="33"/>
  <c r="U1185" i="33"/>
  <c r="T1185" i="33"/>
  <c r="Y1185" i="33" s="1"/>
  <c r="B1185" i="33"/>
  <c r="A1185" i="33"/>
  <c r="W1184" i="33"/>
  <c r="U1184" i="33"/>
  <c r="T1184" i="33"/>
  <c r="B1184" i="33"/>
  <c r="A1184" i="33"/>
  <c r="W1183" i="33"/>
  <c r="U1183" i="33"/>
  <c r="T1183" i="33"/>
  <c r="B1183" i="33"/>
  <c r="A1183" i="33"/>
  <c r="W1182" i="33"/>
  <c r="U1182" i="33"/>
  <c r="T1182" i="33"/>
  <c r="B1182" i="33"/>
  <c r="A1182" i="33"/>
  <c r="W1181" i="33"/>
  <c r="U1181" i="33"/>
  <c r="T1181" i="33"/>
  <c r="Y1181" i="33" s="1"/>
  <c r="B1181" i="33"/>
  <c r="A1181" i="33"/>
  <c r="W1180" i="33"/>
  <c r="U1180" i="33"/>
  <c r="T1180" i="33"/>
  <c r="B1180" i="33"/>
  <c r="A1180" i="33"/>
  <c r="W1179" i="33"/>
  <c r="U1179" i="33"/>
  <c r="T1179" i="33"/>
  <c r="B1179" i="33"/>
  <c r="A1179" i="33"/>
  <c r="W1178" i="33"/>
  <c r="U1178" i="33"/>
  <c r="T1178" i="33"/>
  <c r="Y1178" i="33" s="1"/>
  <c r="B1178" i="33"/>
  <c r="A1178" i="33"/>
  <c r="W1177" i="33"/>
  <c r="U1177" i="33"/>
  <c r="T1177" i="33"/>
  <c r="B1177" i="33"/>
  <c r="A1177" i="33"/>
  <c r="W1176" i="33"/>
  <c r="U1176" i="33"/>
  <c r="T1176" i="33"/>
  <c r="B1176" i="33"/>
  <c r="A1176" i="33"/>
  <c r="W1175" i="33"/>
  <c r="U1175" i="33"/>
  <c r="T1175" i="33"/>
  <c r="Y1175" i="33" s="1"/>
  <c r="B1175" i="33"/>
  <c r="A1175" i="33"/>
  <c r="W1174" i="33"/>
  <c r="U1174" i="33"/>
  <c r="T1174" i="33"/>
  <c r="B1174" i="33"/>
  <c r="A1174" i="33"/>
  <c r="W1173" i="33"/>
  <c r="U1173" i="33"/>
  <c r="T1173" i="33"/>
  <c r="Y1173" i="33" s="1"/>
  <c r="B1173" i="33"/>
  <c r="A1173" i="33"/>
  <c r="W1172" i="33"/>
  <c r="U1172" i="33"/>
  <c r="T1172" i="33"/>
  <c r="B1172" i="33"/>
  <c r="A1172" i="33"/>
  <c r="W1171" i="33"/>
  <c r="U1171" i="33"/>
  <c r="T1171" i="33"/>
  <c r="B1171" i="33"/>
  <c r="A1171" i="33"/>
  <c r="W1170" i="33"/>
  <c r="U1170" i="33"/>
  <c r="T1170" i="33"/>
  <c r="Y1170" i="33" s="1"/>
  <c r="B1170" i="33"/>
  <c r="A1170" i="33"/>
  <c r="W1169" i="33"/>
  <c r="U1169" i="33"/>
  <c r="T1169" i="33"/>
  <c r="B1169" i="33"/>
  <c r="A1169" i="33"/>
  <c r="W1168" i="33"/>
  <c r="U1168" i="33"/>
  <c r="T1168" i="33"/>
  <c r="B1168" i="33"/>
  <c r="A1168" i="33"/>
  <c r="W1167" i="33"/>
  <c r="U1167" i="33"/>
  <c r="T1167" i="33"/>
  <c r="Y1167" i="33" s="1"/>
  <c r="B1167" i="33"/>
  <c r="A1167" i="33"/>
  <c r="W1166" i="33"/>
  <c r="U1166" i="33"/>
  <c r="T1166" i="33"/>
  <c r="Y1166" i="33" s="1"/>
  <c r="B1166" i="33"/>
  <c r="A1166" i="33"/>
  <c r="W1165" i="33"/>
  <c r="U1165" i="33"/>
  <c r="T1165" i="33"/>
  <c r="Y1165" i="33" s="1"/>
  <c r="B1165" i="33"/>
  <c r="A1165" i="33"/>
  <c r="X1164" i="33"/>
  <c r="W1164" i="33"/>
  <c r="U1164" i="33"/>
  <c r="T1164" i="33"/>
  <c r="Y1164" i="33" s="1"/>
  <c r="B1164" i="33"/>
  <c r="A1164" i="33"/>
  <c r="W1163" i="33"/>
  <c r="U1163" i="33"/>
  <c r="T1163" i="33"/>
  <c r="Y1163" i="33" s="1"/>
  <c r="B1163" i="33"/>
  <c r="A1163" i="33"/>
  <c r="W1162" i="33"/>
  <c r="U1162" i="33"/>
  <c r="T1162" i="33"/>
  <c r="B1162" i="33"/>
  <c r="A1162" i="33"/>
  <c r="W1161" i="33"/>
  <c r="U1161" i="33"/>
  <c r="T1161" i="33"/>
  <c r="B1161" i="33"/>
  <c r="A1161" i="33"/>
  <c r="W1160" i="33"/>
  <c r="U1160" i="33"/>
  <c r="T1160" i="33"/>
  <c r="B1160" i="33"/>
  <c r="A1160" i="33"/>
  <c r="W1159" i="33"/>
  <c r="U1159" i="33"/>
  <c r="T1159" i="33"/>
  <c r="Y1159" i="33" s="1"/>
  <c r="B1159" i="33"/>
  <c r="A1159" i="33"/>
  <c r="W1158" i="33"/>
  <c r="U1158" i="33"/>
  <c r="T1158" i="33"/>
  <c r="B1158" i="33"/>
  <c r="A1158" i="33"/>
  <c r="W1157" i="33"/>
  <c r="U1157" i="33"/>
  <c r="T1157" i="33"/>
  <c r="B1157" i="33"/>
  <c r="A1157" i="33"/>
  <c r="W1156" i="33"/>
  <c r="U1156" i="33"/>
  <c r="T1156" i="33"/>
  <c r="Y1156" i="33" s="1"/>
  <c r="B1156" i="33"/>
  <c r="A1156" i="33"/>
  <c r="W1155" i="33"/>
  <c r="U1155" i="33"/>
  <c r="T1155" i="33"/>
  <c r="Y1155" i="33" s="1"/>
  <c r="B1155" i="33"/>
  <c r="A1155" i="33"/>
  <c r="W1154" i="33"/>
  <c r="U1154" i="33"/>
  <c r="T1154" i="33"/>
  <c r="Y1154" i="33" s="1"/>
  <c r="B1154" i="33"/>
  <c r="A1154" i="33"/>
  <c r="W1153" i="33"/>
  <c r="U1153" i="33"/>
  <c r="T1153" i="33"/>
  <c r="B1153" i="33"/>
  <c r="A1153" i="33"/>
  <c r="W1152" i="33"/>
  <c r="U1152" i="33"/>
  <c r="T1152" i="33"/>
  <c r="B1152" i="33"/>
  <c r="A1152" i="33"/>
  <c r="W1151" i="33"/>
  <c r="U1151" i="33"/>
  <c r="T1151" i="33"/>
  <c r="Y1151" i="33" s="1"/>
  <c r="B1151" i="33"/>
  <c r="A1151" i="33"/>
  <c r="W1150" i="33"/>
  <c r="U1150" i="33"/>
  <c r="T1150" i="33"/>
  <c r="B1150" i="33"/>
  <c r="A1150" i="33"/>
  <c r="W1149" i="33"/>
  <c r="U1149" i="33"/>
  <c r="T1149" i="33"/>
  <c r="B1149" i="33"/>
  <c r="A1149" i="33"/>
  <c r="W1148" i="33"/>
  <c r="U1148" i="33"/>
  <c r="T1148" i="33"/>
  <c r="B1148" i="33"/>
  <c r="A1148" i="33"/>
  <c r="W1147" i="33"/>
  <c r="U1147" i="33"/>
  <c r="T1147" i="33"/>
  <c r="Y1147" i="33" s="1"/>
  <c r="B1147" i="33"/>
  <c r="A1147" i="33"/>
  <c r="W1146" i="33"/>
  <c r="U1146" i="33"/>
  <c r="T1146" i="33"/>
  <c r="B1146" i="33"/>
  <c r="A1146" i="33"/>
  <c r="W1145" i="33"/>
  <c r="U1145" i="33"/>
  <c r="T1145" i="33"/>
  <c r="B1145" i="33"/>
  <c r="A1145" i="33"/>
  <c r="W1144" i="33"/>
  <c r="U1144" i="33"/>
  <c r="T1144" i="33"/>
  <c r="B1144" i="33"/>
  <c r="A1144" i="33"/>
  <c r="W1143" i="33"/>
  <c r="U1143" i="33"/>
  <c r="T1143" i="33"/>
  <c r="Y1143" i="33" s="1"/>
  <c r="B1143" i="33"/>
  <c r="A1143" i="33"/>
  <c r="W1142" i="33"/>
  <c r="U1142" i="33"/>
  <c r="T1142" i="33"/>
  <c r="B1142" i="33"/>
  <c r="A1142" i="33"/>
  <c r="W1141" i="33"/>
  <c r="U1141" i="33"/>
  <c r="T1141" i="33"/>
  <c r="B1141" i="33"/>
  <c r="A1141" i="33"/>
  <c r="W1140" i="33"/>
  <c r="U1140" i="33"/>
  <c r="T1140" i="33"/>
  <c r="Y1140" i="33" s="1"/>
  <c r="B1140" i="33"/>
  <c r="A1140" i="33"/>
  <c r="W1139" i="33"/>
  <c r="U1139" i="33"/>
  <c r="T1139" i="33"/>
  <c r="Y1139" i="33" s="1"/>
  <c r="B1139" i="33"/>
  <c r="A1139" i="33"/>
  <c r="W1138" i="33"/>
  <c r="U1138" i="33"/>
  <c r="T1138" i="33"/>
  <c r="B1138" i="33"/>
  <c r="A1138" i="33"/>
  <c r="W1137" i="33"/>
  <c r="U1137" i="33"/>
  <c r="T1137" i="33"/>
  <c r="B1137" i="33"/>
  <c r="A1137" i="33"/>
  <c r="W1136" i="33"/>
  <c r="U1136" i="33"/>
  <c r="T1136" i="33"/>
  <c r="B1136" i="33"/>
  <c r="A1136" i="33"/>
  <c r="W1135" i="33"/>
  <c r="U1135" i="33"/>
  <c r="T1135" i="33"/>
  <c r="Y1135" i="33" s="1"/>
  <c r="B1135" i="33"/>
  <c r="A1135" i="33"/>
  <c r="W1134" i="33"/>
  <c r="U1134" i="33"/>
  <c r="T1134" i="33"/>
  <c r="B1134" i="33"/>
  <c r="A1134" i="33"/>
  <c r="W1133" i="33"/>
  <c r="U1133" i="33"/>
  <c r="T1133" i="33"/>
  <c r="B1133" i="33"/>
  <c r="A1133" i="33"/>
  <c r="W1132" i="33"/>
  <c r="U1132" i="33"/>
  <c r="T1132" i="33"/>
  <c r="B1132" i="33"/>
  <c r="A1132" i="33"/>
  <c r="W1131" i="33"/>
  <c r="U1131" i="33"/>
  <c r="T1131" i="33"/>
  <c r="Y1131" i="33" s="1"/>
  <c r="B1131" i="33"/>
  <c r="A1131" i="33"/>
  <c r="W1130" i="33"/>
  <c r="U1130" i="33"/>
  <c r="T1130" i="33"/>
  <c r="B1130" i="33"/>
  <c r="A1130" i="33"/>
  <c r="W1129" i="33"/>
  <c r="U1129" i="33"/>
  <c r="T1129" i="33"/>
  <c r="B1129" i="33"/>
  <c r="A1129" i="33"/>
  <c r="W1128" i="33"/>
  <c r="U1128" i="33"/>
  <c r="T1128" i="33"/>
  <c r="B1128" i="33"/>
  <c r="A1128" i="33"/>
  <c r="W1127" i="33"/>
  <c r="U1127" i="33"/>
  <c r="T1127" i="33"/>
  <c r="Y1127" i="33" s="1"/>
  <c r="B1127" i="33"/>
  <c r="A1127" i="33"/>
  <c r="W1126" i="33"/>
  <c r="U1126" i="33"/>
  <c r="T1126" i="33"/>
  <c r="B1126" i="33"/>
  <c r="A1126" i="33"/>
  <c r="W1125" i="33"/>
  <c r="U1125" i="33"/>
  <c r="T1125" i="33"/>
  <c r="B1125" i="33"/>
  <c r="A1125" i="33"/>
  <c r="W1124" i="33"/>
  <c r="U1124" i="33"/>
  <c r="T1124" i="33"/>
  <c r="Y1124" i="33" s="1"/>
  <c r="B1124" i="33"/>
  <c r="A1124" i="33"/>
  <c r="W1123" i="33"/>
  <c r="U1123" i="33"/>
  <c r="T1123" i="33"/>
  <c r="Y1123" i="33" s="1"/>
  <c r="B1123" i="33"/>
  <c r="A1123" i="33"/>
  <c r="W1122" i="33"/>
  <c r="U1122" i="33"/>
  <c r="T1122" i="33"/>
  <c r="Y1122" i="33" s="1"/>
  <c r="B1122" i="33"/>
  <c r="A1122" i="33"/>
  <c r="W1121" i="33"/>
  <c r="U1121" i="33"/>
  <c r="T1121" i="33"/>
  <c r="B1121" i="33"/>
  <c r="A1121" i="33"/>
  <c r="W1120" i="33"/>
  <c r="U1120" i="33"/>
  <c r="T1120" i="33"/>
  <c r="B1120" i="33"/>
  <c r="A1120" i="33"/>
  <c r="W1119" i="33"/>
  <c r="U1119" i="33"/>
  <c r="T1119" i="33"/>
  <c r="Y1119" i="33" s="1"/>
  <c r="B1119" i="33"/>
  <c r="A1119" i="33"/>
  <c r="W1118" i="33"/>
  <c r="U1118" i="33"/>
  <c r="T1118" i="33"/>
  <c r="B1118" i="33"/>
  <c r="A1118" i="33"/>
  <c r="W1117" i="33"/>
  <c r="U1117" i="33"/>
  <c r="T1117" i="33"/>
  <c r="B1117" i="33"/>
  <c r="A1117" i="33"/>
  <c r="W1116" i="33"/>
  <c r="U1116" i="33"/>
  <c r="T1116" i="33"/>
  <c r="B1116" i="33"/>
  <c r="A1116" i="33"/>
  <c r="W1115" i="33"/>
  <c r="U1115" i="33"/>
  <c r="T1115" i="33"/>
  <c r="Y1115" i="33" s="1"/>
  <c r="B1115" i="33"/>
  <c r="A1115" i="33"/>
  <c r="W1114" i="33"/>
  <c r="U1114" i="33"/>
  <c r="T1114" i="33"/>
  <c r="B1114" i="33"/>
  <c r="A1114" i="33"/>
  <c r="W1113" i="33"/>
  <c r="U1113" i="33"/>
  <c r="T1113" i="33"/>
  <c r="B1113" i="33"/>
  <c r="A1113" i="33"/>
  <c r="W1112" i="33"/>
  <c r="U1112" i="33"/>
  <c r="T1112" i="33"/>
  <c r="B1112" i="33"/>
  <c r="A1112" i="33"/>
  <c r="W1111" i="33"/>
  <c r="U1111" i="33"/>
  <c r="T1111" i="33"/>
  <c r="Y1111" i="33" s="1"/>
  <c r="B1111" i="33"/>
  <c r="A1111" i="33"/>
  <c r="W1110" i="33"/>
  <c r="U1110" i="33"/>
  <c r="T1110" i="33"/>
  <c r="B1110" i="33"/>
  <c r="A1110" i="33"/>
  <c r="W1109" i="33"/>
  <c r="U1109" i="33"/>
  <c r="T1109" i="33"/>
  <c r="B1109" i="33"/>
  <c r="A1109" i="33"/>
  <c r="W1108" i="33"/>
  <c r="U1108" i="33"/>
  <c r="T1108" i="33"/>
  <c r="Y1108" i="33" s="1"/>
  <c r="B1108" i="33"/>
  <c r="A1108" i="33"/>
  <c r="W1107" i="33"/>
  <c r="U1107" i="33"/>
  <c r="T1107" i="33"/>
  <c r="Y1107" i="33" s="1"/>
  <c r="B1107" i="33"/>
  <c r="A1107" i="33"/>
  <c r="W1106" i="33"/>
  <c r="U1106" i="33"/>
  <c r="T1106" i="33"/>
  <c r="Y1106" i="33" s="1"/>
  <c r="B1106" i="33"/>
  <c r="A1106" i="33"/>
  <c r="W1105" i="33"/>
  <c r="U1105" i="33"/>
  <c r="T1105" i="33"/>
  <c r="B1105" i="33"/>
  <c r="A1105" i="33"/>
  <c r="W1104" i="33"/>
  <c r="U1104" i="33"/>
  <c r="T1104" i="33"/>
  <c r="B1104" i="33"/>
  <c r="A1104" i="33"/>
  <c r="W1103" i="33"/>
  <c r="U1103" i="33"/>
  <c r="T1103" i="33"/>
  <c r="Y1103" i="33" s="1"/>
  <c r="B1103" i="33"/>
  <c r="A1103" i="33"/>
  <c r="W1102" i="33"/>
  <c r="U1102" i="33"/>
  <c r="T1102" i="33"/>
  <c r="B1102" i="33"/>
  <c r="A1102" i="33"/>
  <c r="W1101" i="33"/>
  <c r="U1101" i="33"/>
  <c r="T1101" i="33"/>
  <c r="B1101" i="33"/>
  <c r="A1101" i="33"/>
  <c r="W1100" i="33"/>
  <c r="U1100" i="33"/>
  <c r="T1100" i="33"/>
  <c r="Y1100" i="33" s="1"/>
  <c r="B1100" i="33"/>
  <c r="A1100" i="33"/>
  <c r="W1099" i="33"/>
  <c r="U1099" i="33"/>
  <c r="T1099" i="33"/>
  <c r="Y1099" i="33" s="1"/>
  <c r="B1099" i="33"/>
  <c r="A1099" i="33"/>
  <c r="X1098" i="33"/>
  <c r="W1098" i="33"/>
  <c r="U1098" i="33"/>
  <c r="T1098" i="33"/>
  <c r="B1098" i="33"/>
  <c r="A1098" i="33"/>
  <c r="W1097" i="33"/>
  <c r="U1097" i="33"/>
  <c r="T1097" i="33"/>
  <c r="Y1097" i="33" s="1"/>
  <c r="B1097" i="33"/>
  <c r="A1097" i="33"/>
  <c r="W1096" i="33"/>
  <c r="U1096" i="33"/>
  <c r="T1096" i="33"/>
  <c r="Y1096" i="33" s="1"/>
  <c r="B1096" i="33"/>
  <c r="A1096" i="33"/>
  <c r="W1095" i="33"/>
  <c r="U1095" i="33"/>
  <c r="T1095" i="33"/>
  <c r="Y1095" i="33" s="1"/>
  <c r="B1095" i="33"/>
  <c r="A1095" i="33"/>
  <c r="W1094" i="33"/>
  <c r="U1094" i="33"/>
  <c r="T1094" i="33"/>
  <c r="B1094" i="33"/>
  <c r="A1094" i="33"/>
  <c r="W1093" i="33"/>
  <c r="U1093" i="33"/>
  <c r="T1093" i="33"/>
  <c r="B1093" i="33"/>
  <c r="A1093" i="33"/>
  <c r="W1092" i="33"/>
  <c r="U1092" i="33"/>
  <c r="T1092" i="33"/>
  <c r="Y1092" i="33" s="1"/>
  <c r="B1092" i="33"/>
  <c r="A1092" i="33"/>
  <c r="W1091" i="33"/>
  <c r="U1091" i="33"/>
  <c r="T1091" i="33"/>
  <c r="B1091" i="33"/>
  <c r="A1091" i="33"/>
  <c r="W1090" i="33"/>
  <c r="U1090" i="33"/>
  <c r="T1090" i="33"/>
  <c r="B1090" i="33"/>
  <c r="A1090" i="33"/>
  <c r="W1089" i="33"/>
  <c r="U1089" i="33"/>
  <c r="T1089" i="33"/>
  <c r="Y1089" i="33" s="1"/>
  <c r="B1089" i="33"/>
  <c r="A1089" i="33"/>
  <c r="X1088" i="33"/>
  <c r="W1088" i="33"/>
  <c r="U1088" i="33"/>
  <c r="T1088" i="33"/>
  <c r="B1088" i="33"/>
  <c r="A1088" i="33"/>
  <c r="W1087" i="33"/>
  <c r="U1087" i="33"/>
  <c r="T1087" i="33"/>
  <c r="B1087" i="33"/>
  <c r="A1087" i="33"/>
  <c r="W1086" i="33"/>
  <c r="U1086" i="33"/>
  <c r="T1086" i="33"/>
  <c r="Y1086" i="33" s="1"/>
  <c r="B1086" i="33"/>
  <c r="A1086" i="33"/>
  <c r="W1085" i="33"/>
  <c r="U1085" i="33"/>
  <c r="T1085" i="33"/>
  <c r="Y1085" i="33" s="1"/>
  <c r="B1085" i="33"/>
  <c r="A1085" i="33"/>
  <c r="W1084" i="33"/>
  <c r="U1084" i="33"/>
  <c r="T1084" i="33"/>
  <c r="B1084" i="33"/>
  <c r="A1084" i="33"/>
  <c r="W1083" i="33"/>
  <c r="U1083" i="33"/>
  <c r="T1083" i="33"/>
  <c r="B1083" i="33"/>
  <c r="A1083" i="33"/>
  <c r="W1082" i="33"/>
  <c r="U1082" i="33"/>
  <c r="T1082" i="33"/>
  <c r="B1082" i="33"/>
  <c r="A1082" i="33"/>
  <c r="W1081" i="33"/>
  <c r="U1081" i="33"/>
  <c r="T1081" i="33"/>
  <c r="Y1081" i="33" s="1"/>
  <c r="B1081" i="33"/>
  <c r="A1081" i="33"/>
  <c r="W1080" i="33"/>
  <c r="U1080" i="33"/>
  <c r="T1080" i="33"/>
  <c r="B1080" i="33"/>
  <c r="A1080" i="33"/>
  <c r="W1079" i="33"/>
  <c r="U1079" i="33"/>
  <c r="T1079" i="33"/>
  <c r="B1079" i="33"/>
  <c r="A1079" i="33"/>
  <c r="W1078" i="33"/>
  <c r="U1078" i="33"/>
  <c r="T1078" i="33"/>
  <c r="B1078" i="33"/>
  <c r="A1078" i="33"/>
  <c r="W1077" i="33"/>
  <c r="U1077" i="33"/>
  <c r="T1077" i="33"/>
  <c r="Y1077" i="33" s="1"/>
  <c r="B1077" i="33"/>
  <c r="A1077" i="33"/>
  <c r="W1076" i="33"/>
  <c r="U1076" i="33"/>
  <c r="T1076" i="33"/>
  <c r="Y1076" i="33" s="1"/>
  <c r="B1076" i="33"/>
  <c r="A1076" i="33"/>
  <c r="W1075" i="33"/>
  <c r="U1075" i="33"/>
  <c r="T1075" i="33"/>
  <c r="B1075" i="33"/>
  <c r="A1075" i="33"/>
  <c r="W1074" i="33"/>
  <c r="U1074" i="33"/>
  <c r="T1074" i="33"/>
  <c r="B1074" i="33"/>
  <c r="A1074" i="33"/>
  <c r="W1073" i="33"/>
  <c r="U1073" i="33"/>
  <c r="T1073" i="33"/>
  <c r="Y1073" i="33" s="1"/>
  <c r="B1073" i="33"/>
  <c r="A1073" i="33"/>
  <c r="W1072" i="33"/>
  <c r="U1072" i="33"/>
  <c r="T1072" i="33"/>
  <c r="B1072" i="33"/>
  <c r="A1072" i="33"/>
  <c r="W1071" i="33"/>
  <c r="U1071" i="33"/>
  <c r="T1071" i="33"/>
  <c r="B1071" i="33"/>
  <c r="A1071" i="33"/>
  <c r="W1070" i="33"/>
  <c r="U1070" i="33"/>
  <c r="T1070" i="33"/>
  <c r="Y1070" i="33" s="1"/>
  <c r="B1070" i="33"/>
  <c r="A1070" i="33"/>
  <c r="W1069" i="33"/>
  <c r="U1069" i="33"/>
  <c r="T1069" i="33"/>
  <c r="Y1069" i="33" s="1"/>
  <c r="B1069" i="33"/>
  <c r="A1069" i="33"/>
  <c r="W1068" i="33"/>
  <c r="U1068" i="33"/>
  <c r="T1068" i="33"/>
  <c r="Y1068" i="33" s="1"/>
  <c r="B1068" i="33"/>
  <c r="A1068" i="33"/>
  <c r="W1067" i="33"/>
  <c r="U1067" i="33"/>
  <c r="T1067" i="33"/>
  <c r="B1067" i="33"/>
  <c r="A1067" i="33"/>
  <c r="W1066" i="33"/>
  <c r="U1066" i="33"/>
  <c r="T1066" i="33"/>
  <c r="B1066" i="33"/>
  <c r="A1066" i="33"/>
  <c r="W1065" i="33"/>
  <c r="U1065" i="33"/>
  <c r="T1065" i="33"/>
  <c r="Y1065" i="33" s="1"/>
  <c r="B1065" i="33"/>
  <c r="A1065" i="33"/>
  <c r="W1064" i="33"/>
  <c r="U1064" i="33"/>
  <c r="T1064" i="33"/>
  <c r="B1064" i="33"/>
  <c r="A1064" i="33"/>
  <c r="W1063" i="33"/>
  <c r="U1063" i="33"/>
  <c r="T1063" i="33"/>
  <c r="B1063" i="33"/>
  <c r="A1063" i="33"/>
  <c r="W1062" i="33"/>
  <c r="U1062" i="33"/>
  <c r="T1062" i="33"/>
  <c r="Y1062" i="33" s="1"/>
  <c r="B1062" i="33"/>
  <c r="A1062" i="33"/>
  <c r="W1061" i="33"/>
  <c r="U1061" i="33"/>
  <c r="T1061" i="33"/>
  <c r="B1061" i="33"/>
  <c r="A1061" i="33"/>
  <c r="W1060" i="33"/>
  <c r="U1060" i="33"/>
  <c r="T1060" i="33"/>
  <c r="B1060" i="33"/>
  <c r="A1060" i="33"/>
  <c r="W1059" i="33"/>
  <c r="U1059" i="33"/>
  <c r="T1059" i="33"/>
  <c r="Y1059" i="33" s="1"/>
  <c r="B1059" i="33"/>
  <c r="A1059" i="33"/>
  <c r="W1058" i="33"/>
  <c r="U1058" i="33"/>
  <c r="T1058" i="33"/>
  <c r="B1058" i="33"/>
  <c r="A1058" i="33"/>
  <c r="W1057" i="33"/>
  <c r="U1057" i="33"/>
  <c r="T1057" i="33"/>
  <c r="Y1057" i="33" s="1"/>
  <c r="B1057" i="33"/>
  <c r="A1057" i="33"/>
  <c r="W1056" i="33"/>
  <c r="U1056" i="33"/>
  <c r="T1056" i="33"/>
  <c r="B1056" i="33"/>
  <c r="A1056" i="33"/>
  <c r="W1055" i="33"/>
  <c r="U1055" i="33"/>
  <c r="T1055" i="33"/>
  <c r="B1055" i="33"/>
  <c r="A1055" i="33"/>
  <c r="W1054" i="33"/>
  <c r="U1054" i="33"/>
  <c r="T1054" i="33"/>
  <c r="Y1054" i="33" s="1"/>
  <c r="B1054" i="33"/>
  <c r="A1054" i="33"/>
  <c r="W1053" i="33"/>
  <c r="U1053" i="33"/>
  <c r="T1053" i="33"/>
  <c r="B1053" i="33"/>
  <c r="A1053" i="33"/>
  <c r="X1052" i="33"/>
  <c r="W1052" i="33"/>
  <c r="U1052" i="33"/>
  <c r="T1052" i="33"/>
  <c r="B1052" i="33"/>
  <c r="A1052" i="33"/>
  <c r="W1051" i="33"/>
  <c r="U1051" i="33"/>
  <c r="T1051" i="33"/>
  <c r="Y1051" i="33" s="1"/>
  <c r="B1051" i="33"/>
  <c r="A1051" i="33"/>
  <c r="W1050" i="33"/>
  <c r="U1050" i="33"/>
  <c r="T1050" i="33"/>
  <c r="B1050" i="33"/>
  <c r="A1050" i="33"/>
  <c r="W1049" i="33"/>
  <c r="U1049" i="33"/>
  <c r="T1049" i="33"/>
  <c r="B1049" i="33"/>
  <c r="A1049" i="33"/>
  <c r="W1048" i="33"/>
  <c r="U1048" i="33"/>
  <c r="T1048" i="33"/>
  <c r="Y1048" i="33" s="1"/>
  <c r="B1048" i="33"/>
  <c r="A1048" i="33"/>
  <c r="W1047" i="33"/>
  <c r="U1047" i="33"/>
  <c r="T1047" i="33"/>
  <c r="Y1047" i="33" s="1"/>
  <c r="B1047" i="33"/>
  <c r="A1047" i="33"/>
  <c r="W1046" i="33"/>
  <c r="U1046" i="33"/>
  <c r="T1046" i="33"/>
  <c r="B1046" i="33"/>
  <c r="A1046" i="33"/>
  <c r="W1045" i="33"/>
  <c r="U1045" i="33"/>
  <c r="T1045" i="33"/>
  <c r="B1045" i="33"/>
  <c r="A1045" i="33"/>
  <c r="W1044" i="33"/>
  <c r="U1044" i="33"/>
  <c r="T1044" i="33"/>
  <c r="B1044" i="33"/>
  <c r="A1044" i="33"/>
  <c r="W1043" i="33"/>
  <c r="U1043" i="33"/>
  <c r="T1043" i="33"/>
  <c r="Y1043" i="33" s="1"/>
  <c r="B1043" i="33"/>
  <c r="A1043" i="33"/>
  <c r="W1042" i="33"/>
  <c r="U1042" i="33"/>
  <c r="T1042" i="33"/>
  <c r="B1042" i="33"/>
  <c r="A1042" i="33"/>
  <c r="W1041" i="33"/>
  <c r="U1041" i="33"/>
  <c r="T1041" i="33"/>
  <c r="B1041" i="33"/>
  <c r="A1041" i="33"/>
  <c r="W1040" i="33"/>
  <c r="U1040" i="33"/>
  <c r="T1040" i="33"/>
  <c r="B1040" i="33"/>
  <c r="A1040" i="33"/>
  <c r="W1039" i="33"/>
  <c r="U1039" i="33"/>
  <c r="T1039" i="33"/>
  <c r="Y1039" i="33" s="1"/>
  <c r="B1039" i="33"/>
  <c r="A1039" i="33"/>
  <c r="W1038" i="33"/>
  <c r="U1038" i="33"/>
  <c r="T1038" i="33"/>
  <c r="Y1038" i="33" s="1"/>
  <c r="B1038" i="33"/>
  <c r="A1038" i="33"/>
  <c r="W1037" i="33"/>
  <c r="U1037" i="33"/>
  <c r="T1037" i="33"/>
  <c r="B1037" i="33"/>
  <c r="A1037" i="33"/>
  <c r="W1036" i="33"/>
  <c r="U1036" i="33"/>
  <c r="T1036" i="33"/>
  <c r="B1036" i="33"/>
  <c r="A1036" i="33"/>
  <c r="W1035" i="33"/>
  <c r="U1035" i="33"/>
  <c r="T1035" i="33"/>
  <c r="Y1035" i="33" s="1"/>
  <c r="B1035" i="33"/>
  <c r="A1035" i="33"/>
  <c r="W1034" i="33"/>
  <c r="U1034" i="33"/>
  <c r="T1034" i="33"/>
  <c r="B1034" i="33"/>
  <c r="A1034" i="33"/>
  <c r="W1033" i="33"/>
  <c r="U1033" i="33"/>
  <c r="T1033" i="33"/>
  <c r="B1033" i="33"/>
  <c r="A1033" i="33"/>
  <c r="W1032" i="33"/>
  <c r="U1032" i="33"/>
  <c r="T1032" i="33"/>
  <c r="Y1032" i="33" s="1"/>
  <c r="B1032" i="33"/>
  <c r="A1032" i="33"/>
  <c r="W1031" i="33"/>
  <c r="U1031" i="33"/>
  <c r="T1031" i="33"/>
  <c r="Y1031" i="33" s="1"/>
  <c r="B1031" i="33"/>
  <c r="A1031" i="33"/>
  <c r="W1030" i="33"/>
  <c r="U1030" i="33"/>
  <c r="T1030" i="33"/>
  <c r="B1030" i="33"/>
  <c r="A1030" i="33"/>
  <c r="W1029" i="33"/>
  <c r="U1029" i="33"/>
  <c r="T1029" i="33"/>
  <c r="B1029" i="33"/>
  <c r="A1029" i="33"/>
  <c r="W1028" i="33"/>
  <c r="U1028" i="33"/>
  <c r="T1028" i="33"/>
  <c r="B1028" i="33"/>
  <c r="A1028" i="33"/>
  <c r="W1027" i="33"/>
  <c r="U1027" i="33"/>
  <c r="T1027" i="33"/>
  <c r="Y1027" i="33" s="1"/>
  <c r="B1027" i="33"/>
  <c r="A1027" i="33"/>
  <c r="W1026" i="33"/>
  <c r="U1026" i="33"/>
  <c r="T1026" i="33"/>
  <c r="B1026" i="33"/>
  <c r="A1026" i="33"/>
  <c r="W1025" i="33"/>
  <c r="U1025" i="33"/>
  <c r="T1025" i="33"/>
  <c r="B1025" i="33"/>
  <c r="A1025" i="33"/>
  <c r="W1024" i="33"/>
  <c r="U1024" i="33"/>
  <c r="T1024" i="33"/>
  <c r="B1024" i="33"/>
  <c r="A1024" i="33"/>
  <c r="W1023" i="33"/>
  <c r="U1023" i="33"/>
  <c r="T1023" i="33"/>
  <c r="Y1023" i="33" s="1"/>
  <c r="B1023" i="33"/>
  <c r="A1023" i="33"/>
  <c r="W1022" i="33"/>
  <c r="U1022" i="33"/>
  <c r="T1022" i="33"/>
  <c r="Y1022" i="33" s="1"/>
  <c r="B1022" i="33"/>
  <c r="A1022" i="33"/>
  <c r="W1021" i="33"/>
  <c r="U1021" i="33"/>
  <c r="T1021" i="33"/>
  <c r="B1021" i="33"/>
  <c r="A1021" i="33"/>
  <c r="W1020" i="33"/>
  <c r="U1020" i="33"/>
  <c r="T1020" i="33"/>
  <c r="B1020" i="33"/>
  <c r="A1020" i="33"/>
  <c r="W1019" i="33"/>
  <c r="U1019" i="33"/>
  <c r="T1019" i="33"/>
  <c r="Y1019" i="33" s="1"/>
  <c r="B1019" i="33"/>
  <c r="A1019" i="33"/>
  <c r="W1018" i="33"/>
  <c r="U1018" i="33"/>
  <c r="T1018" i="33"/>
  <c r="B1018" i="33"/>
  <c r="A1018" i="33"/>
  <c r="W1017" i="33"/>
  <c r="U1017" i="33"/>
  <c r="T1017" i="33"/>
  <c r="B1017" i="33"/>
  <c r="A1017" i="33"/>
  <c r="W1016" i="33"/>
  <c r="U1016" i="33"/>
  <c r="T1016" i="33"/>
  <c r="Y1016" i="33" s="1"/>
  <c r="B1016" i="33"/>
  <c r="A1016" i="33"/>
  <c r="W1015" i="33"/>
  <c r="U1015" i="33"/>
  <c r="T1015" i="33"/>
  <c r="Y1015" i="33" s="1"/>
  <c r="B1015" i="33"/>
  <c r="A1015" i="33"/>
  <c r="W1014" i="33"/>
  <c r="U1014" i="33"/>
  <c r="T1014" i="33"/>
  <c r="B1014" i="33"/>
  <c r="A1014" i="33"/>
  <c r="W1013" i="33"/>
  <c r="U1013" i="33"/>
  <c r="T1013" i="33"/>
  <c r="B1013" i="33"/>
  <c r="A1013" i="33"/>
  <c r="W1012" i="33"/>
  <c r="U1012" i="33"/>
  <c r="T1012" i="33"/>
  <c r="B1012" i="33"/>
  <c r="A1012" i="33"/>
  <c r="W1011" i="33"/>
  <c r="U1011" i="33"/>
  <c r="T1011" i="33"/>
  <c r="Y1011" i="33" s="1"/>
  <c r="B1011" i="33"/>
  <c r="A1011" i="33"/>
  <c r="W1010" i="33"/>
  <c r="U1010" i="33"/>
  <c r="T1010" i="33"/>
  <c r="B1010" i="33"/>
  <c r="A1010" i="33"/>
  <c r="W1009" i="33"/>
  <c r="U1009" i="33"/>
  <c r="T1009" i="33"/>
  <c r="B1009" i="33"/>
  <c r="A1009" i="33"/>
  <c r="W1008" i="33"/>
  <c r="U1008" i="33"/>
  <c r="T1008" i="33"/>
  <c r="B1008" i="33"/>
  <c r="A1008" i="33"/>
  <c r="W1007" i="33"/>
  <c r="U1007" i="33"/>
  <c r="T1007" i="33"/>
  <c r="Y1007" i="33" s="1"/>
  <c r="B1007" i="33"/>
  <c r="A1007" i="33"/>
  <c r="W1006" i="33"/>
  <c r="U1006" i="33"/>
  <c r="T1006" i="33"/>
  <c r="Y1006" i="33" s="1"/>
  <c r="B1006" i="33"/>
  <c r="A1006" i="33"/>
  <c r="W1005" i="33"/>
  <c r="U1005" i="33"/>
  <c r="T1005" i="33"/>
  <c r="B1005" i="33"/>
  <c r="A1005" i="33"/>
  <c r="W1004" i="33"/>
  <c r="U1004" i="33"/>
  <c r="T1004" i="33"/>
  <c r="B1004" i="33"/>
  <c r="A1004" i="33"/>
  <c r="W1003" i="33"/>
  <c r="U1003" i="33"/>
  <c r="T1003" i="33"/>
  <c r="Y1003" i="33" s="1"/>
  <c r="B1003" i="33"/>
  <c r="A1003" i="33"/>
  <c r="W1002" i="33"/>
  <c r="U1002" i="33"/>
  <c r="T1002" i="33"/>
  <c r="B1002" i="33"/>
  <c r="A1002" i="33"/>
  <c r="W1001" i="33"/>
  <c r="U1001" i="33"/>
  <c r="T1001" i="33"/>
  <c r="B1001" i="33"/>
  <c r="A1001" i="33"/>
  <c r="W1000" i="33"/>
  <c r="U1000" i="33"/>
  <c r="T1000" i="33"/>
  <c r="Y1000" i="33" s="1"/>
  <c r="B1000" i="33"/>
  <c r="A1000" i="33"/>
  <c r="W999" i="33"/>
  <c r="U999" i="33"/>
  <c r="T999" i="33"/>
  <c r="Y999" i="33" s="1"/>
  <c r="B999" i="33"/>
  <c r="A999" i="33"/>
  <c r="X998" i="33"/>
  <c r="W998" i="33"/>
  <c r="U998" i="33"/>
  <c r="T998" i="33"/>
  <c r="B998" i="33"/>
  <c r="A998" i="33"/>
  <c r="W997" i="33"/>
  <c r="U997" i="33"/>
  <c r="T997" i="33"/>
  <c r="Y997" i="33" s="1"/>
  <c r="B997" i="33"/>
  <c r="A997" i="33"/>
  <c r="W996" i="33"/>
  <c r="U996" i="33"/>
  <c r="T996" i="33"/>
  <c r="Y996" i="33" s="1"/>
  <c r="B996" i="33"/>
  <c r="A996" i="33"/>
  <c r="W995" i="33"/>
  <c r="U995" i="33"/>
  <c r="T995" i="33"/>
  <c r="Y995" i="33" s="1"/>
  <c r="B995" i="33"/>
  <c r="A995" i="33"/>
  <c r="W994" i="33"/>
  <c r="U994" i="33"/>
  <c r="T994" i="33"/>
  <c r="B994" i="33"/>
  <c r="A994" i="33"/>
  <c r="W993" i="33"/>
  <c r="U993" i="33"/>
  <c r="T993" i="33"/>
  <c r="B993" i="33"/>
  <c r="A993" i="33"/>
  <c r="W992" i="33"/>
  <c r="U992" i="33"/>
  <c r="T992" i="33"/>
  <c r="B992" i="33"/>
  <c r="A992" i="33"/>
  <c r="W991" i="33"/>
  <c r="U991" i="33"/>
  <c r="T991" i="33"/>
  <c r="B991" i="33"/>
  <c r="A991" i="33"/>
  <c r="W990" i="33"/>
  <c r="U990" i="33"/>
  <c r="T990" i="33"/>
  <c r="B990" i="33"/>
  <c r="A990" i="33"/>
  <c r="W989" i="33"/>
  <c r="U989" i="33"/>
  <c r="T989" i="33"/>
  <c r="Y989" i="33" s="1"/>
  <c r="B989" i="33"/>
  <c r="A989" i="33"/>
  <c r="W988" i="33"/>
  <c r="U988" i="33"/>
  <c r="T988" i="33"/>
  <c r="Y988" i="33" s="1"/>
  <c r="B988" i="33"/>
  <c r="A988" i="33"/>
  <c r="W987" i="33"/>
  <c r="U987" i="33"/>
  <c r="T987" i="33"/>
  <c r="Y987" i="33" s="1"/>
  <c r="B987" i="33"/>
  <c r="A987" i="33"/>
  <c r="W986" i="33"/>
  <c r="U986" i="33"/>
  <c r="T986" i="33"/>
  <c r="B986" i="33"/>
  <c r="A986" i="33"/>
  <c r="W985" i="33"/>
  <c r="U985" i="33"/>
  <c r="T985" i="33"/>
  <c r="B985" i="33"/>
  <c r="A985" i="33"/>
  <c r="W984" i="33"/>
  <c r="U984" i="33"/>
  <c r="T984" i="33"/>
  <c r="Y984" i="33" s="1"/>
  <c r="B984" i="33"/>
  <c r="A984" i="33"/>
  <c r="W983" i="33"/>
  <c r="U983" i="33"/>
  <c r="T983" i="33"/>
  <c r="B983" i="33"/>
  <c r="A983" i="33"/>
  <c r="W982" i="33"/>
  <c r="U982" i="33"/>
  <c r="T982" i="33"/>
  <c r="B982" i="33"/>
  <c r="A982" i="33"/>
  <c r="W981" i="33"/>
  <c r="U981" i="33"/>
  <c r="T981" i="33"/>
  <c r="Y981" i="33" s="1"/>
  <c r="B981" i="33"/>
  <c r="A981" i="33"/>
  <c r="W980" i="33"/>
  <c r="U980" i="33"/>
  <c r="T980" i="33"/>
  <c r="Y980" i="33" s="1"/>
  <c r="B980" i="33"/>
  <c r="A980" i="33"/>
  <c r="W979" i="33"/>
  <c r="U979" i="33"/>
  <c r="T979" i="33"/>
  <c r="Y979" i="33" s="1"/>
  <c r="B979" i="33"/>
  <c r="A979" i="33"/>
  <c r="W978" i="33"/>
  <c r="U978" i="33"/>
  <c r="T978" i="33"/>
  <c r="B978" i="33"/>
  <c r="A978" i="33"/>
  <c r="W977" i="33"/>
  <c r="U977" i="33"/>
  <c r="T977" i="33"/>
  <c r="B977" i="33"/>
  <c r="A977" i="33"/>
  <c r="W976" i="33"/>
  <c r="U976" i="33"/>
  <c r="T976" i="33"/>
  <c r="B976" i="33"/>
  <c r="A976" i="33"/>
  <c r="W975" i="33"/>
  <c r="U975" i="33"/>
  <c r="T975" i="33"/>
  <c r="B975" i="33"/>
  <c r="A975" i="33"/>
  <c r="W974" i="33"/>
  <c r="U974" i="33"/>
  <c r="T974" i="33"/>
  <c r="B974" i="33"/>
  <c r="A974" i="33"/>
  <c r="W973" i="33"/>
  <c r="U973" i="33"/>
  <c r="T973" i="33"/>
  <c r="Y973" i="33" s="1"/>
  <c r="B973" i="33"/>
  <c r="A973" i="33"/>
  <c r="W972" i="33"/>
  <c r="U972" i="33"/>
  <c r="T972" i="33"/>
  <c r="B972" i="33"/>
  <c r="A972" i="33"/>
  <c r="W971" i="33"/>
  <c r="U971" i="33"/>
  <c r="T971" i="33"/>
  <c r="B971" i="33"/>
  <c r="A971" i="33"/>
  <c r="W970" i="33"/>
  <c r="U970" i="33"/>
  <c r="T970" i="33"/>
  <c r="B970" i="33"/>
  <c r="A970" i="33"/>
  <c r="W969" i="33"/>
  <c r="U969" i="33"/>
  <c r="T969" i="33"/>
  <c r="Y969" i="33" s="1"/>
  <c r="B969" i="33"/>
  <c r="A969" i="33"/>
  <c r="W968" i="33"/>
  <c r="U968" i="33"/>
  <c r="T968" i="33"/>
  <c r="Y968" i="33" s="1"/>
  <c r="B968" i="33"/>
  <c r="A968" i="33"/>
  <c r="W967" i="33"/>
  <c r="U967" i="33"/>
  <c r="T967" i="33"/>
  <c r="B967" i="33"/>
  <c r="A967" i="33"/>
  <c r="W966" i="33"/>
  <c r="U966" i="33"/>
  <c r="T966" i="33"/>
  <c r="B966" i="33"/>
  <c r="A966" i="33"/>
  <c r="W965" i="33"/>
  <c r="U965" i="33"/>
  <c r="T965" i="33"/>
  <c r="Y965" i="33" s="1"/>
  <c r="B965" i="33"/>
  <c r="A965" i="33"/>
  <c r="W964" i="33"/>
  <c r="U964" i="33"/>
  <c r="T964" i="33"/>
  <c r="B964" i="33"/>
  <c r="A964" i="33"/>
  <c r="W963" i="33"/>
  <c r="U963" i="33"/>
  <c r="T963" i="33"/>
  <c r="B963" i="33"/>
  <c r="A963" i="33"/>
  <c r="W962" i="33"/>
  <c r="U962" i="33"/>
  <c r="T962" i="33"/>
  <c r="B962" i="33"/>
  <c r="A962" i="33"/>
  <c r="W961" i="33"/>
  <c r="U961" i="33"/>
  <c r="T961" i="33"/>
  <c r="Y961" i="33" s="1"/>
  <c r="B961" i="33"/>
  <c r="A961" i="33"/>
  <c r="W960" i="33"/>
  <c r="U960" i="33"/>
  <c r="T960" i="33"/>
  <c r="B960" i="33"/>
  <c r="A960" i="33"/>
  <c r="W959" i="33"/>
  <c r="U959" i="33"/>
  <c r="T959" i="33"/>
  <c r="B959" i="33"/>
  <c r="A959" i="33"/>
  <c r="W958" i="33"/>
  <c r="U958" i="33"/>
  <c r="T958" i="33"/>
  <c r="B958" i="33"/>
  <c r="A958" i="33"/>
  <c r="W957" i="33"/>
  <c r="U957" i="33"/>
  <c r="T957" i="33"/>
  <c r="Y957" i="33" s="1"/>
  <c r="B957" i="33"/>
  <c r="A957" i="33"/>
  <c r="W956" i="33"/>
  <c r="U956" i="33"/>
  <c r="T956" i="33"/>
  <c r="B956" i="33"/>
  <c r="A956" i="33"/>
  <c r="W955" i="33"/>
  <c r="U955" i="33"/>
  <c r="T955" i="33"/>
  <c r="B955" i="33"/>
  <c r="A955" i="33"/>
  <c r="W954" i="33"/>
  <c r="U954" i="33"/>
  <c r="T954" i="33"/>
  <c r="B954" i="33"/>
  <c r="A954" i="33"/>
  <c r="W953" i="33"/>
  <c r="U953" i="33"/>
  <c r="T953" i="33"/>
  <c r="Y953" i="33" s="1"/>
  <c r="B953" i="33"/>
  <c r="A953" i="33"/>
  <c r="W952" i="33"/>
  <c r="U952" i="33"/>
  <c r="T952" i="33"/>
  <c r="Y952" i="33" s="1"/>
  <c r="B952" i="33"/>
  <c r="A952" i="33"/>
  <c r="W951" i="33"/>
  <c r="U951" i="33"/>
  <c r="T951" i="33"/>
  <c r="B951" i="33"/>
  <c r="A951" i="33"/>
  <c r="W950" i="33"/>
  <c r="U950" i="33"/>
  <c r="T950" i="33"/>
  <c r="B950" i="33"/>
  <c r="A950" i="33"/>
  <c r="W949" i="33"/>
  <c r="U949" i="33"/>
  <c r="T949" i="33"/>
  <c r="Y949" i="33" s="1"/>
  <c r="B949" i="33"/>
  <c r="A949" i="33"/>
  <c r="W948" i="33"/>
  <c r="U948" i="33"/>
  <c r="T948" i="33"/>
  <c r="B948" i="33"/>
  <c r="A948" i="33"/>
  <c r="W947" i="33"/>
  <c r="U947" i="33"/>
  <c r="T947" i="33"/>
  <c r="B947" i="33"/>
  <c r="A947" i="33"/>
  <c r="W946" i="33"/>
  <c r="U946" i="33"/>
  <c r="T946" i="33"/>
  <c r="Y946" i="33" s="1"/>
  <c r="B946" i="33"/>
  <c r="A946" i="33"/>
  <c r="W945" i="33"/>
  <c r="U945" i="33"/>
  <c r="T945" i="33"/>
  <c r="Y945" i="33" s="1"/>
  <c r="B945" i="33"/>
  <c r="A945" i="33"/>
  <c r="X944" i="33"/>
  <c r="W944" i="33"/>
  <c r="U944" i="33"/>
  <c r="T944" i="33"/>
  <c r="B944" i="33"/>
  <c r="A944" i="33"/>
  <c r="W943" i="33"/>
  <c r="U943" i="33"/>
  <c r="T943" i="33"/>
  <c r="Y943" i="33" s="1"/>
  <c r="B943" i="33"/>
  <c r="A943" i="33"/>
  <c r="W942" i="33"/>
  <c r="U942" i="33"/>
  <c r="T942" i="33"/>
  <c r="Y942" i="33" s="1"/>
  <c r="B942" i="33"/>
  <c r="A942" i="33"/>
  <c r="W941" i="33"/>
  <c r="U941" i="33"/>
  <c r="T941" i="33"/>
  <c r="Y941" i="33" s="1"/>
  <c r="B941" i="33"/>
  <c r="A941" i="33"/>
  <c r="W940" i="33"/>
  <c r="U940" i="33"/>
  <c r="T940" i="33"/>
  <c r="B940" i="33"/>
  <c r="A940" i="33"/>
  <c r="W939" i="33"/>
  <c r="U939" i="33"/>
  <c r="T939" i="33"/>
  <c r="B939" i="33"/>
  <c r="A939" i="33"/>
  <c r="W938" i="33"/>
  <c r="U938" i="33"/>
  <c r="T938" i="33"/>
  <c r="B938" i="33"/>
  <c r="A938" i="33"/>
  <c r="W937" i="33"/>
  <c r="U937" i="33"/>
  <c r="T937" i="33"/>
  <c r="B937" i="33"/>
  <c r="A937" i="33"/>
  <c r="W936" i="33"/>
  <c r="U936" i="33"/>
  <c r="T936" i="33"/>
  <c r="B936" i="33"/>
  <c r="A936" i="33"/>
  <c r="W935" i="33"/>
  <c r="U935" i="33"/>
  <c r="T935" i="33"/>
  <c r="Y935" i="33" s="1"/>
  <c r="B935" i="33"/>
  <c r="A935" i="33"/>
  <c r="W934" i="33"/>
  <c r="U934" i="33"/>
  <c r="T934" i="33"/>
  <c r="B934" i="33"/>
  <c r="A934" i="33"/>
  <c r="W933" i="33"/>
  <c r="U933" i="33"/>
  <c r="T933" i="33"/>
  <c r="Y933" i="33" s="1"/>
  <c r="B933" i="33"/>
  <c r="A933" i="33"/>
  <c r="W932" i="33"/>
  <c r="U932" i="33"/>
  <c r="T932" i="33"/>
  <c r="B932" i="33"/>
  <c r="A932" i="33"/>
  <c r="W931" i="33"/>
  <c r="U931" i="33"/>
  <c r="T931" i="33"/>
  <c r="B931" i="33"/>
  <c r="A931" i="33"/>
  <c r="W930" i="33"/>
  <c r="U930" i="33"/>
  <c r="T930" i="33"/>
  <c r="B930" i="33"/>
  <c r="A930" i="33"/>
  <c r="W929" i="33"/>
  <c r="U929" i="33"/>
  <c r="T929" i="33"/>
  <c r="B929" i="33"/>
  <c r="A929" i="33"/>
  <c r="W928" i="33"/>
  <c r="U928" i="33"/>
  <c r="T928" i="33"/>
  <c r="B928" i="33"/>
  <c r="A928" i="33"/>
  <c r="W927" i="33"/>
  <c r="U927" i="33"/>
  <c r="T927" i="33"/>
  <c r="Y927" i="33" s="1"/>
  <c r="B927" i="33"/>
  <c r="A927" i="33"/>
  <c r="W926" i="33"/>
  <c r="U926" i="33"/>
  <c r="T926" i="33"/>
  <c r="Y926" i="33" s="1"/>
  <c r="B926" i="33"/>
  <c r="A926" i="33"/>
  <c r="W925" i="33"/>
  <c r="U925" i="33"/>
  <c r="T925" i="33"/>
  <c r="Y925" i="33" s="1"/>
  <c r="B925" i="33"/>
  <c r="A925" i="33"/>
  <c r="W924" i="33"/>
  <c r="U924" i="33"/>
  <c r="T924" i="33"/>
  <c r="B924" i="33"/>
  <c r="A924" i="33"/>
  <c r="W923" i="33"/>
  <c r="U923" i="33"/>
  <c r="T923" i="33"/>
  <c r="B923" i="33"/>
  <c r="A923" i="33"/>
  <c r="W922" i="33"/>
  <c r="U922" i="33"/>
  <c r="T922" i="33"/>
  <c r="B922" i="33"/>
  <c r="A922" i="33"/>
  <c r="W921" i="33"/>
  <c r="U921" i="33"/>
  <c r="T921" i="33"/>
  <c r="B921" i="33"/>
  <c r="A921" i="33"/>
  <c r="W920" i="33"/>
  <c r="U920" i="33"/>
  <c r="T920" i="33"/>
  <c r="B920" i="33"/>
  <c r="A920" i="33"/>
  <c r="W919" i="33"/>
  <c r="U919" i="33"/>
  <c r="T919" i="33"/>
  <c r="Y919" i="33" s="1"/>
  <c r="B919" i="33"/>
  <c r="A919" i="33"/>
  <c r="W918" i="33"/>
  <c r="U918" i="33"/>
  <c r="T918" i="33"/>
  <c r="B918" i="33"/>
  <c r="A918" i="33"/>
  <c r="W917" i="33"/>
  <c r="U917" i="33"/>
  <c r="T917" i="33"/>
  <c r="Y917" i="33" s="1"/>
  <c r="B917" i="33"/>
  <c r="A917" i="33"/>
  <c r="W916" i="33"/>
  <c r="U916" i="33"/>
  <c r="T916" i="33"/>
  <c r="B916" i="33"/>
  <c r="A916" i="33"/>
  <c r="W915" i="33"/>
  <c r="U915" i="33"/>
  <c r="T915" i="33"/>
  <c r="B915" i="33"/>
  <c r="A915" i="33"/>
  <c r="W914" i="33"/>
  <c r="U914" i="33"/>
  <c r="T914" i="33"/>
  <c r="Y914" i="33" s="1"/>
  <c r="B914" i="33"/>
  <c r="A914" i="33"/>
  <c r="W913" i="33"/>
  <c r="U913" i="33"/>
  <c r="T913" i="33"/>
  <c r="B913" i="33"/>
  <c r="A913" i="33"/>
  <c r="W912" i="33"/>
  <c r="U912" i="33"/>
  <c r="T912" i="33"/>
  <c r="B912" i="33"/>
  <c r="A912" i="33"/>
  <c r="W911" i="33"/>
  <c r="U911" i="33"/>
  <c r="T911" i="33"/>
  <c r="Y911" i="33" s="1"/>
  <c r="B911" i="33"/>
  <c r="A911" i="33"/>
  <c r="W910" i="33"/>
  <c r="U910" i="33"/>
  <c r="T910" i="33"/>
  <c r="Y910" i="33" s="1"/>
  <c r="B910" i="33"/>
  <c r="A910" i="33"/>
  <c r="W909" i="33"/>
  <c r="U909" i="33"/>
  <c r="T909" i="33"/>
  <c r="Y909" i="33" s="1"/>
  <c r="B909" i="33"/>
  <c r="A909" i="33"/>
  <c r="W908" i="33"/>
  <c r="U908" i="33"/>
  <c r="T908" i="33"/>
  <c r="B908" i="33"/>
  <c r="A908" i="33"/>
  <c r="W907" i="33"/>
  <c r="U907" i="33"/>
  <c r="T907" i="33"/>
  <c r="B907" i="33"/>
  <c r="A907" i="33"/>
  <c r="W906" i="33"/>
  <c r="U906" i="33"/>
  <c r="T906" i="33"/>
  <c r="B906" i="33"/>
  <c r="A906" i="33"/>
  <c r="W905" i="33"/>
  <c r="U905" i="33"/>
  <c r="T905" i="33"/>
  <c r="B905" i="33"/>
  <c r="A905" i="33"/>
  <c r="W904" i="33"/>
  <c r="U904" i="33"/>
  <c r="T904" i="33"/>
  <c r="B904" i="33"/>
  <c r="A904" i="33"/>
  <c r="W903" i="33"/>
  <c r="U903" i="33"/>
  <c r="T903" i="33"/>
  <c r="Y903" i="33" s="1"/>
  <c r="B903" i="33"/>
  <c r="A903" i="33"/>
  <c r="W902" i="33"/>
  <c r="U902" i="33"/>
  <c r="T902" i="33"/>
  <c r="B902" i="33"/>
  <c r="A902" i="33"/>
  <c r="W901" i="33"/>
  <c r="U901" i="33"/>
  <c r="T901" i="33"/>
  <c r="Y901" i="33" s="1"/>
  <c r="B901" i="33"/>
  <c r="A901" i="33"/>
  <c r="W900" i="33"/>
  <c r="U900" i="33"/>
  <c r="T900" i="33"/>
  <c r="B900" i="33"/>
  <c r="A900" i="33"/>
  <c r="W899" i="33"/>
  <c r="U899" i="33"/>
  <c r="T899" i="33"/>
  <c r="B899" i="33"/>
  <c r="A899" i="33"/>
  <c r="W898" i="33"/>
  <c r="U898" i="33"/>
  <c r="T898" i="33"/>
  <c r="Y898" i="33" s="1"/>
  <c r="B898" i="33"/>
  <c r="A898" i="33"/>
  <c r="W897" i="33"/>
  <c r="U897" i="33"/>
  <c r="T897" i="33"/>
  <c r="B897" i="33"/>
  <c r="A897" i="33"/>
  <c r="W896" i="33"/>
  <c r="U896" i="33"/>
  <c r="T896" i="33"/>
  <c r="B896" i="33"/>
  <c r="A896" i="33"/>
  <c r="W895" i="33"/>
  <c r="U895" i="33"/>
  <c r="T895" i="33"/>
  <c r="Y895" i="33" s="1"/>
  <c r="B895" i="33"/>
  <c r="A895" i="33"/>
  <c r="W894" i="33"/>
  <c r="U894" i="33"/>
  <c r="T894" i="33"/>
  <c r="Y894" i="33" s="1"/>
  <c r="B894" i="33"/>
  <c r="A894" i="33"/>
  <c r="W893" i="33"/>
  <c r="U893" i="33"/>
  <c r="T893" i="33"/>
  <c r="Y893" i="33" s="1"/>
  <c r="B893" i="33"/>
  <c r="A893" i="33"/>
  <c r="W892" i="33"/>
  <c r="U892" i="33"/>
  <c r="T892" i="33"/>
  <c r="B892" i="33"/>
  <c r="A892" i="33"/>
  <c r="W891" i="33"/>
  <c r="U891" i="33"/>
  <c r="T891" i="33"/>
  <c r="B891" i="33"/>
  <c r="A891" i="33"/>
  <c r="W890" i="33"/>
  <c r="U890" i="33"/>
  <c r="T890" i="33"/>
  <c r="B890" i="33"/>
  <c r="A890" i="33"/>
  <c r="W889" i="33"/>
  <c r="U889" i="33"/>
  <c r="T889" i="33"/>
  <c r="B889" i="33"/>
  <c r="A889" i="33"/>
  <c r="W888" i="33"/>
  <c r="U888" i="33"/>
  <c r="T888" i="33"/>
  <c r="B888" i="33"/>
  <c r="A888" i="33"/>
  <c r="W887" i="33"/>
  <c r="U887" i="33"/>
  <c r="T887" i="33"/>
  <c r="Y887" i="33" s="1"/>
  <c r="B887" i="33"/>
  <c r="A887" i="33"/>
  <c r="W886" i="33"/>
  <c r="U886" i="33"/>
  <c r="T886" i="33"/>
  <c r="B886" i="33"/>
  <c r="A886" i="33"/>
  <c r="W885" i="33"/>
  <c r="U885" i="33"/>
  <c r="T885" i="33"/>
  <c r="Y885" i="33" s="1"/>
  <c r="B885" i="33"/>
  <c r="A885" i="33"/>
  <c r="W884" i="33"/>
  <c r="U884" i="33"/>
  <c r="T884" i="33"/>
  <c r="B884" i="33"/>
  <c r="A884" i="33"/>
  <c r="W883" i="33"/>
  <c r="U883" i="33"/>
  <c r="T883" i="33"/>
  <c r="B883" i="33"/>
  <c r="A883" i="33"/>
  <c r="W882" i="33"/>
  <c r="U882" i="33"/>
  <c r="T882" i="33"/>
  <c r="B882" i="33"/>
  <c r="A882" i="33"/>
  <c r="W881" i="33"/>
  <c r="U881" i="33"/>
  <c r="T881" i="33"/>
  <c r="B881" i="33"/>
  <c r="A881" i="33"/>
  <c r="W880" i="33"/>
  <c r="U880" i="33"/>
  <c r="T880" i="33"/>
  <c r="B880" i="33"/>
  <c r="A880" i="33"/>
  <c r="W879" i="33"/>
  <c r="U879" i="33"/>
  <c r="T879" i="33"/>
  <c r="Y879" i="33" s="1"/>
  <c r="B879" i="33"/>
  <c r="A879" i="33"/>
  <c r="W878" i="33"/>
  <c r="U878" i="33"/>
  <c r="T878" i="33"/>
  <c r="Y878" i="33" s="1"/>
  <c r="B878" i="33"/>
  <c r="A878" i="33"/>
  <c r="W877" i="33"/>
  <c r="U877" i="33"/>
  <c r="T877" i="33"/>
  <c r="Y877" i="33" s="1"/>
  <c r="B877" i="33"/>
  <c r="A877" i="33"/>
  <c r="W876" i="33"/>
  <c r="U876" i="33"/>
  <c r="T876" i="33"/>
  <c r="B876" i="33"/>
  <c r="A876" i="33"/>
  <c r="W875" i="33"/>
  <c r="U875" i="33"/>
  <c r="T875" i="33"/>
  <c r="B875" i="33"/>
  <c r="A875" i="33"/>
  <c r="W874" i="33"/>
  <c r="U874" i="33"/>
  <c r="T874" i="33"/>
  <c r="B874" i="33"/>
  <c r="A874" i="33"/>
  <c r="W873" i="33"/>
  <c r="U873" i="33"/>
  <c r="T873" i="33"/>
  <c r="B873" i="33"/>
  <c r="A873" i="33"/>
  <c r="W872" i="33"/>
  <c r="U872" i="33"/>
  <c r="T872" i="33"/>
  <c r="B872" i="33"/>
  <c r="A872" i="33"/>
  <c r="W871" i="33"/>
  <c r="U871" i="33"/>
  <c r="T871" i="33"/>
  <c r="Y871" i="33" s="1"/>
  <c r="B871" i="33"/>
  <c r="A871" i="33"/>
  <c r="W870" i="33"/>
  <c r="U870" i="33"/>
  <c r="T870" i="33"/>
  <c r="B870" i="33"/>
  <c r="A870" i="33"/>
  <c r="W869" i="33"/>
  <c r="U869" i="33"/>
  <c r="T869" i="33"/>
  <c r="Y869" i="33" s="1"/>
  <c r="B869" i="33"/>
  <c r="A869" i="33"/>
  <c r="W868" i="33"/>
  <c r="U868" i="33"/>
  <c r="T868" i="33"/>
  <c r="B868" i="33"/>
  <c r="A868" i="33"/>
  <c r="W867" i="33"/>
  <c r="U867" i="33"/>
  <c r="T867" i="33"/>
  <c r="B867" i="33"/>
  <c r="A867" i="33"/>
  <c r="W866" i="33"/>
  <c r="U866" i="33"/>
  <c r="T866" i="33"/>
  <c r="Y866" i="33" s="1"/>
  <c r="B866" i="33"/>
  <c r="A866" i="33"/>
  <c r="W865" i="33"/>
  <c r="U865" i="33"/>
  <c r="T865" i="33"/>
  <c r="B865" i="33"/>
  <c r="A865" i="33"/>
  <c r="W864" i="33"/>
  <c r="U864" i="33"/>
  <c r="T864" i="33"/>
  <c r="B864" i="33"/>
  <c r="A864" i="33"/>
  <c r="W863" i="33"/>
  <c r="U863" i="33"/>
  <c r="T863" i="33"/>
  <c r="Y863" i="33" s="1"/>
  <c r="B863" i="33"/>
  <c r="A863" i="33"/>
  <c r="X862" i="33"/>
  <c r="W862" i="33"/>
  <c r="U862" i="33"/>
  <c r="T862" i="33"/>
  <c r="B862" i="33"/>
  <c r="A862" i="33"/>
  <c r="W861" i="33"/>
  <c r="U861" i="33"/>
  <c r="T861" i="33"/>
  <c r="B861" i="33"/>
  <c r="A861" i="33"/>
  <c r="W860" i="33"/>
  <c r="U860" i="33"/>
  <c r="T860" i="33"/>
  <c r="Y860" i="33" s="1"/>
  <c r="B860" i="33"/>
  <c r="A860" i="33"/>
  <c r="W859" i="33"/>
  <c r="U859" i="33"/>
  <c r="T859" i="33"/>
  <c r="Y859" i="33" s="1"/>
  <c r="B859" i="33"/>
  <c r="A859" i="33"/>
  <c r="W858" i="33"/>
  <c r="U858" i="33"/>
  <c r="T858" i="33"/>
  <c r="B858" i="33"/>
  <c r="A858" i="33"/>
  <c r="W857" i="33"/>
  <c r="U857" i="33"/>
  <c r="T857" i="33"/>
  <c r="B857" i="33"/>
  <c r="A857" i="33"/>
  <c r="W856" i="33"/>
  <c r="U856" i="33"/>
  <c r="T856" i="33"/>
  <c r="B856" i="33"/>
  <c r="A856" i="33"/>
  <c r="W855" i="33"/>
  <c r="U855" i="33"/>
  <c r="T855" i="33"/>
  <c r="Y855" i="33" s="1"/>
  <c r="B855" i="33"/>
  <c r="A855" i="33"/>
  <c r="W854" i="33"/>
  <c r="U854" i="33"/>
  <c r="T854" i="33"/>
  <c r="B854" i="33"/>
  <c r="A854" i="33"/>
  <c r="W853" i="33"/>
  <c r="U853" i="33"/>
  <c r="T853" i="33"/>
  <c r="B853" i="33"/>
  <c r="A853" i="33"/>
  <c r="W852" i="33"/>
  <c r="U852" i="33"/>
  <c r="T852" i="33"/>
  <c r="Y852" i="33" s="1"/>
  <c r="B852" i="33"/>
  <c r="A852" i="33"/>
  <c r="W851" i="33"/>
  <c r="U851" i="33"/>
  <c r="T851" i="33"/>
  <c r="Y851" i="33" s="1"/>
  <c r="B851" i="33"/>
  <c r="A851" i="33"/>
  <c r="W850" i="33"/>
  <c r="U850" i="33"/>
  <c r="T850" i="33"/>
  <c r="B850" i="33"/>
  <c r="A850" i="33"/>
  <c r="W849" i="33"/>
  <c r="U849" i="33"/>
  <c r="T849" i="33"/>
  <c r="B849" i="33"/>
  <c r="A849" i="33"/>
  <c r="W848" i="33"/>
  <c r="U848" i="33"/>
  <c r="T848" i="33"/>
  <c r="B848" i="33"/>
  <c r="A848" i="33"/>
  <c r="W847" i="33"/>
  <c r="U847" i="33"/>
  <c r="T847" i="33"/>
  <c r="B847" i="33"/>
  <c r="A847" i="33"/>
  <c r="W846" i="33"/>
  <c r="U846" i="33"/>
  <c r="T846" i="33"/>
  <c r="B846" i="33"/>
  <c r="A846" i="33"/>
  <c r="W845" i="33"/>
  <c r="U845" i="33"/>
  <c r="T845" i="33"/>
  <c r="B845" i="33"/>
  <c r="A845" i="33"/>
  <c r="W844" i="33"/>
  <c r="U844" i="33"/>
  <c r="T844" i="33"/>
  <c r="Y844" i="33" s="1"/>
  <c r="B844" i="33"/>
  <c r="A844" i="33"/>
  <c r="W843" i="33"/>
  <c r="U843" i="33"/>
  <c r="T843" i="33"/>
  <c r="Y843" i="33" s="1"/>
  <c r="B843" i="33"/>
  <c r="A843" i="33"/>
  <c r="W842" i="33"/>
  <c r="U842" i="33"/>
  <c r="T842" i="33"/>
  <c r="B842" i="33"/>
  <c r="A842" i="33"/>
  <c r="W841" i="33"/>
  <c r="U841" i="33"/>
  <c r="T841" i="33"/>
  <c r="B841" i="33"/>
  <c r="A841" i="33"/>
  <c r="W840" i="33"/>
  <c r="U840" i="33"/>
  <c r="T840" i="33"/>
  <c r="B840" i="33"/>
  <c r="A840" i="33"/>
  <c r="W839" i="33"/>
  <c r="U839" i="33"/>
  <c r="T839" i="33"/>
  <c r="B839" i="33"/>
  <c r="A839" i="33"/>
  <c r="W838" i="33"/>
  <c r="U838" i="33"/>
  <c r="T838" i="33"/>
  <c r="B838" i="33"/>
  <c r="A838" i="33"/>
  <c r="W837" i="33"/>
  <c r="U837" i="33"/>
  <c r="T837" i="33"/>
  <c r="B837" i="33"/>
  <c r="A837" i="33"/>
  <c r="W836" i="33"/>
  <c r="U836" i="33"/>
  <c r="T836" i="33"/>
  <c r="B836" i="33"/>
  <c r="A836" i="33"/>
  <c r="W835" i="33"/>
  <c r="U835" i="33"/>
  <c r="T835" i="33"/>
  <c r="Y835" i="33" s="1"/>
  <c r="B835" i="33"/>
  <c r="A835" i="33"/>
  <c r="W834" i="33"/>
  <c r="U834" i="33"/>
  <c r="T834" i="33"/>
  <c r="B834" i="33"/>
  <c r="A834" i="33"/>
  <c r="W833" i="33"/>
  <c r="U833" i="33"/>
  <c r="T833" i="33"/>
  <c r="B833" i="33"/>
  <c r="A833" i="33"/>
  <c r="W832" i="33"/>
  <c r="U832" i="33"/>
  <c r="T832" i="33"/>
  <c r="B832" i="33"/>
  <c r="A832" i="33"/>
  <c r="W831" i="33"/>
  <c r="U831" i="33"/>
  <c r="T831" i="33"/>
  <c r="Y831" i="33" s="1"/>
  <c r="B831" i="33"/>
  <c r="A831" i="33"/>
  <c r="W830" i="33"/>
  <c r="U830" i="33"/>
  <c r="T830" i="33"/>
  <c r="B830" i="33"/>
  <c r="A830" i="33"/>
  <c r="W829" i="33"/>
  <c r="U829" i="33"/>
  <c r="T829" i="33"/>
  <c r="B829" i="33"/>
  <c r="A829" i="33"/>
  <c r="W828" i="33"/>
  <c r="U828" i="33"/>
  <c r="T828" i="33"/>
  <c r="Y828" i="33" s="1"/>
  <c r="B828" i="33"/>
  <c r="A828" i="33"/>
  <c r="W827" i="33"/>
  <c r="U827" i="33"/>
  <c r="T827" i="33"/>
  <c r="Y827" i="33" s="1"/>
  <c r="B827" i="33"/>
  <c r="A827" i="33"/>
  <c r="W826" i="33"/>
  <c r="U826" i="33"/>
  <c r="T826" i="33"/>
  <c r="B826" i="33"/>
  <c r="A826" i="33"/>
  <c r="W825" i="33"/>
  <c r="U825" i="33"/>
  <c r="T825" i="33"/>
  <c r="B825" i="33"/>
  <c r="A825" i="33"/>
  <c r="W824" i="33"/>
  <c r="U824" i="33"/>
  <c r="T824" i="33"/>
  <c r="B824" i="33"/>
  <c r="A824" i="33"/>
  <c r="W823" i="33"/>
  <c r="U823" i="33"/>
  <c r="T823" i="33"/>
  <c r="Y823" i="33" s="1"/>
  <c r="B823" i="33"/>
  <c r="A823" i="33"/>
  <c r="W822" i="33"/>
  <c r="U822" i="33"/>
  <c r="T822" i="33"/>
  <c r="B822" i="33"/>
  <c r="A822" i="33"/>
  <c r="W821" i="33"/>
  <c r="U821" i="33"/>
  <c r="T821" i="33"/>
  <c r="B821" i="33"/>
  <c r="A821" i="33"/>
  <c r="W820" i="33"/>
  <c r="U820" i="33"/>
  <c r="T820" i="33"/>
  <c r="B820" i="33"/>
  <c r="A820" i="33"/>
  <c r="W819" i="33"/>
  <c r="U819" i="33"/>
  <c r="T819" i="33"/>
  <c r="Y819" i="33" s="1"/>
  <c r="B819" i="33"/>
  <c r="A819" i="33"/>
  <c r="W818" i="33"/>
  <c r="U818" i="33"/>
  <c r="T818" i="33"/>
  <c r="B818" i="33"/>
  <c r="A818" i="33"/>
  <c r="W817" i="33"/>
  <c r="U817" i="33"/>
  <c r="T817" i="33"/>
  <c r="B817" i="33"/>
  <c r="A817" i="33"/>
  <c r="W816" i="33"/>
  <c r="U816" i="33"/>
  <c r="T816" i="33"/>
  <c r="B816" i="33"/>
  <c r="A816" i="33"/>
  <c r="W815" i="33"/>
  <c r="U815" i="33"/>
  <c r="T815" i="33"/>
  <c r="Y815" i="33" s="1"/>
  <c r="B815" i="33"/>
  <c r="A815" i="33"/>
  <c r="W814" i="33"/>
  <c r="U814" i="33"/>
  <c r="T814" i="33"/>
  <c r="B814" i="33"/>
  <c r="A814" i="33"/>
  <c r="W813" i="33"/>
  <c r="U813" i="33"/>
  <c r="T813" i="33"/>
  <c r="B813" i="33"/>
  <c r="A813" i="33"/>
  <c r="W812" i="33"/>
  <c r="U812" i="33"/>
  <c r="T812" i="33"/>
  <c r="Y812" i="33" s="1"/>
  <c r="B812" i="33"/>
  <c r="A812" i="33"/>
  <c r="W811" i="33"/>
  <c r="U811" i="33"/>
  <c r="T811" i="33"/>
  <c r="Y811" i="33" s="1"/>
  <c r="B811" i="33"/>
  <c r="A811" i="33"/>
  <c r="W810" i="33"/>
  <c r="U810" i="33"/>
  <c r="T810" i="33"/>
  <c r="B810" i="33"/>
  <c r="A810" i="33"/>
  <c r="W809" i="33"/>
  <c r="U809" i="33"/>
  <c r="T809" i="33"/>
  <c r="B809" i="33"/>
  <c r="A809" i="33"/>
  <c r="W808" i="33"/>
  <c r="U808" i="33"/>
  <c r="T808" i="33"/>
  <c r="B808" i="33"/>
  <c r="A808" i="33"/>
  <c r="W807" i="33"/>
  <c r="U807" i="33"/>
  <c r="T807" i="33"/>
  <c r="Y807" i="33" s="1"/>
  <c r="B807" i="33"/>
  <c r="A807" i="33"/>
  <c r="W806" i="33"/>
  <c r="U806" i="33"/>
  <c r="T806" i="33"/>
  <c r="B806" i="33"/>
  <c r="A806" i="33"/>
  <c r="W805" i="33"/>
  <c r="U805" i="33"/>
  <c r="T805" i="33"/>
  <c r="B805" i="33"/>
  <c r="A805" i="33"/>
  <c r="W804" i="33"/>
  <c r="U804" i="33"/>
  <c r="T804" i="33"/>
  <c r="Y804" i="33" s="1"/>
  <c r="B804" i="33"/>
  <c r="A804" i="33"/>
  <c r="W803" i="33"/>
  <c r="U803" i="33"/>
  <c r="T803" i="33"/>
  <c r="Y803" i="33" s="1"/>
  <c r="B803" i="33"/>
  <c r="A803" i="33"/>
  <c r="W802" i="33"/>
  <c r="U802" i="33"/>
  <c r="T802" i="33"/>
  <c r="Y802" i="33" s="1"/>
  <c r="B802" i="33"/>
  <c r="A802" i="33"/>
  <c r="W801" i="33"/>
  <c r="U801" i="33"/>
  <c r="T801" i="33"/>
  <c r="B801" i="33"/>
  <c r="A801" i="33"/>
  <c r="W800" i="33"/>
  <c r="U800" i="33"/>
  <c r="T800" i="33"/>
  <c r="B800" i="33"/>
  <c r="A800" i="33"/>
  <c r="W799" i="33"/>
  <c r="U799" i="33"/>
  <c r="T799" i="33"/>
  <c r="B799" i="33"/>
  <c r="A799" i="33"/>
  <c r="W798" i="33"/>
  <c r="U798" i="33"/>
  <c r="T798" i="33"/>
  <c r="B798" i="33"/>
  <c r="A798" i="33"/>
  <c r="W797" i="33"/>
  <c r="U797" i="33"/>
  <c r="T797" i="33"/>
  <c r="B797" i="33"/>
  <c r="A797" i="33"/>
  <c r="W796" i="33"/>
  <c r="U796" i="33"/>
  <c r="T796" i="33"/>
  <c r="Y796" i="33" s="1"/>
  <c r="B796" i="33"/>
  <c r="A796" i="33"/>
  <c r="W795" i="33"/>
  <c r="U795" i="33"/>
  <c r="T795" i="33"/>
  <c r="Y795" i="33" s="1"/>
  <c r="B795" i="33"/>
  <c r="A795" i="33"/>
  <c r="W794" i="33"/>
  <c r="U794" i="33"/>
  <c r="T794" i="33"/>
  <c r="Y794" i="33" s="1"/>
  <c r="B794" i="33"/>
  <c r="A794" i="33"/>
  <c r="W793" i="33"/>
  <c r="U793" i="33"/>
  <c r="T793" i="33"/>
  <c r="B793" i="33"/>
  <c r="A793" i="33"/>
  <c r="W792" i="33"/>
  <c r="U792" i="33"/>
  <c r="T792" i="33"/>
  <c r="B792" i="33"/>
  <c r="A792" i="33"/>
  <c r="W791" i="33"/>
  <c r="U791" i="33"/>
  <c r="T791" i="33"/>
  <c r="B791" i="33"/>
  <c r="A791" i="33"/>
  <c r="W790" i="33"/>
  <c r="U790" i="33"/>
  <c r="T790" i="33"/>
  <c r="B790" i="33"/>
  <c r="A790" i="33"/>
  <c r="W789" i="33"/>
  <c r="U789" i="33"/>
  <c r="T789" i="33"/>
  <c r="B789" i="33"/>
  <c r="A789" i="33"/>
  <c r="W788" i="33"/>
  <c r="U788" i="33"/>
  <c r="T788" i="33"/>
  <c r="Y788" i="33" s="1"/>
  <c r="B788" i="33"/>
  <c r="A788" i="33"/>
  <c r="W787" i="33"/>
  <c r="U787" i="33"/>
  <c r="T787" i="33"/>
  <c r="Y787" i="33" s="1"/>
  <c r="B787" i="33"/>
  <c r="A787" i="33"/>
  <c r="W786" i="33"/>
  <c r="U786" i="33"/>
  <c r="T786" i="33"/>
  <c r="Y786" i="33" s="1"/>
  <c r="B786" i="33"/>
  <c r="A786" i="33"/>
  <c r="W785" i="33"/>
  <c r="U785" i="33"/>
  <c r="T785" i="33"/>
  <c r="B785" i="33"/>
  <c r="A785" i="33"/>
  <c r="W784" i="33"/>
  <c r="U784" i="33"/>
  <c r="T784" i="33"/>
  <c r="B784" i="33"/>
  <c r="A784" i="33"/>
  <c r="W783" i="33"/>
  <c r="U783" i="33"/>
  <c r="T783" i="33"/>
  <c r="B783" i="33"/>
  <c r="A783" i="33"/>
  <c r="W782" i="33"/>
  <c r="U782" i="33"/>
  <c r="T782" i="33"/>
  <c r="B782" i="33"/>
  <c r="A782" i="33"/>
  <c r="W781" i="33"/>
  <c r="U781" i="33"/>
  <c r="T781" i="33"/>
  <c r="B781" i="33"/>
  <c r="A781" i="33"/>
  <c r="W780" i="33"/>
  <c r="U780" i="33"/>
  <c r="T780" i="33"/>
  <c r="Y780" i="33" s="1"/>
  <c r="B780" i="33"/>
  <c r="A780" i="33"/>
  <c r="W779" i="33"/>
  <c r="U779" i="33"/>
  <c r="T779" i="33"/>
  <c r="Y779" i="33" s="1"/>
  <c r="B779" i="33"/>
  <c r="A779" i="33"/>
  <c r="W778" i="33"/>
  <c r="U778" i="33"/>
  <c r="T778" i="33"/>
  <c r="Y778" i="33" s="1"/>
  <c r="B778" i="33"/>
  <c r="A778" i="33"/>
  <c r="W777" i="33"/>
  <c r="U777" i="33"/>
  <c r="T777" i="33"/>
  <c r="B777" i="33"/>
  <c r="A777" i="33"/>
  <c r="W776" i="33"/>
  <c r="U776" i="33"/>
  <c r="T776" i="33"/>
  <c r="B776" i="33"/>
  <c r="A776" i="33"/>
  <c r="W775" i="33"/>
  <c r="U775" i="33"/>
  <c r="T775" i="33"/>
  <c r="B775" i="33"/>
  <c r="A775" i="33"/>
  <c r="W774" i="33"/>
  <c r="U774" i="33"/>
  <c r="T774" i="33"/>
  <c r="B774" i="33"/>
  <c r="A774" i="33"/>
  <c r="W773" i="33"/>
  <c r="U773" i="33"/>
  <c r="T773" i="33"/>
  <c r="B773" i="33"/>
  <c r="A773" i="33"/>
  <c r="W772" i="33"/>
  <c r="U772" i="33"/>
  <c r="T772" i="33"/>
  <c r="Y772" i="33" s="1"/>
  <c r="B772" i="33"/>
  <c r="A772" i="33"/>
  <c r="W771" i="33"/>
  <c r="U771" i="33"/>
  <c r="T771" i="33"/>
  <c r="Y771" i="33" s="1"/>
  <c r="B771" i="33"/>
  <c r="A771" i="33"/>
  <c r="W770" i="33"/>
  <c r="U770" i="33"/>
  <c r="T770" i="33"/>
  <c r="Y770" i="33" s="1"/>
  <c r="B770" i="33"/>
  <c r="A770" i="33"/>
  <c r="W769" i="33"/>
  <c r="U769" i="33"/>
  <c r="T769" i="33"/>
  <c r="B769" i="33"/>
  <c r="A769" i="33"/>
  <c r="W768" i="33"/>
  <c r="U768" i="33"/>
  <c r="T768" i="33"/>
  <c r="B768" i="33"/>
  <c r="A768" i="33"/>
  <c r="W767" i="33"/>
  <c r="U767" i="33"/>
  <c r="T767" i="33"/>
  <c r="B767" i="33"/>
  <c r="A767" i="33"/>
  <c r="W766" i="33"/>
  <c r="U766" i="33"/>
  <c r="T766" i="33"/>
  <c r="B766" i="33"/>
  <c r="A766" i="33"/>
  <c r="W765" i="33"/>
  <c r="U765" i="33"/>
  <c r="T765" i="33"/>
  <c r="B765" i="33"/>
  <c r="A765" i="33"/>
  <c r="W764" i="33"/>
  <c r="U764" i="33"/>
  <c r="T764" i="33"/>
  <c r="Y764" i="33" s="1"/>
  <c r="B764" i="33"/>
  <c r="A764" i="33"/>
  <c r="W763" i="33"/>
  <c r="U763" i="33"/>
  <c r="T763" i="33"/>
  <c r="Y763" i="33" s="1"/>
  <c r="B763" i="33"/>
  <c r="A763" i="33"/>
  <c r="W762" i="33"/>
  <c r="U762" i="33"/>
  <c r="T762" i="33"/>
  <c r="Y762" i="33" s="1"/>
  <c r="B762" i="33"/>
  <c r="A762" i="33"/>
  <c r="W761" i="33"/>
  <c r="U761" i="33"/>
  <c r="T761" i="33"/>
  <c r="B761" i="33"/>
  <c r="A761" i="33"/>
  <c r="W760" i="33"/>
  <c r="U760" i="33"/>
  <c r="T760" i="33"/>
  <c r="B760" i="33"/>
  <c r="A760" i="33"/>
  <c r="W759" i="33"/>
  <c r="U759" i="33"/>
  <c r="T759" i="33"/>
  <c r="B759" i="33"/>
  <c r="A759" i="33"/>
  <c r="W758" i="33"/>
  <c r="U758" i="33"/>
  <c r="T758" i="33"/>
  <c r="B758" i="33"/>
  <c r="A758" i="33"/>
  <c r="W757" i="33"/>
  <c r="U757" i="33"/>
  <c r="T757" i="33"/>
  <c r="B757" i="33"/>
  <c r="A757" i="33"/>
  <c r="W756" i="33"/>
  <c r="U756" i="33"/>
  <c r="T756" i="33"/>
  <c r="Y756" i="33" s="1"/>
  <c r="B756" i="33"/>
  <c r="A756" i="33"/>
  <c r="W755" i="33"/>
  <c r="U755" i="33"/>
  <c r="T755" i="33"/>
  <c r="B755" i="33"/>
  <c r="A755" i="33"/>
  <c r="W754" i="33"/>
  <c r="U754" i="33"/>
  <c r="T754" i="33"/>
  <c r="Y754" i="33" s="1"/>
  <c r="B754" i="33"/>
  <c r="A754" i="33"/>
  <c r="W753" i="33"/>
  <c r="U753" i="33"/>
  <c r="T753" i="33"/>
  <c r="B753" i="33"/>
  <c r="A753" i="33"/>
  <c r="W752" i="33"/>
  <c r="U752" i="33"/>
  <c r="T752" i="33"/>
  <c r="B752" i="33"/>
  <c r="A752" i="33"/>
  <c r="W751" i="33"/>
  <c r="U751" i="33"/>
  <c r="T751" i="33"/>
  <c r="B751" i="33"/>
  <c r="A751" i="33"/>
  <c r="W750" i="33"/>
  <c r="U750" i="33"/>
  <c r="T750" i="33"/>
  <c r="B750" i="33"/>
  <c r="A750" i="33"/>
  <c r="W749" i="33"/>
  <c r="U749" i="33"/>
  <c r="T749" i="33"/>
  <c r="B749" i="33"/>
  <c r="A749" i="33"/>
  <c r="W748" i="33"/>
  <c r="U748" i="33"/>
  <c r="T748" i="33"/>
  <c r="Y748" i="33" s="1"/>
  <c r="B748" i="33"/>
  <c r="A748" i="33"/>
  <c r="W747" i="33"/>
  <c r="U747" i="33"/>
  <c r="T747" i="33"/>
  <c r="B747" i="33"/>
  <c r="A747" i="33"/>
  <c r="W746" i="33"/>
  <c r="U746" i="33"/>
  <c r="T746" i="33"/>
  <c r="Y746" i="33" s="1"/>
  <c r="B746" i="33"/>
  <c r="A746" i="33"/>
  <c r="W745" i="33"/>
  <c r="U745" i="33"/>
  <c r="T745" i="33"/>
  <c r="B745" i="33"/>
  <c r="A745" i="33"/>
  <c r="W744" i="33"/>
  <c r="U744" i="33"/>
  <c r="T744" i="33"/>
  <c r="B744" i="33"/>
  <c r="A744" i="33"/>
  <c r="W743" i="33"/>
  <c r="U743" i="33"/>
  <c r="T743" i="33"/>
  <c r="B743" i="33"/>
  <c r="A743" i="33"/>
  <c r="W742" i="33"/>
  <c r="U742" i="33"/>
  <c r="T742" i="33"/>
  <c r="B742" i="33"/>
  <c r="A742" i="33"/>
  <c r="W741" i="33"/>
  <c r="U741" i="33"/>
  <c r="T741" i="33"/>
  <c r="B741" i="33"/>
  <c r="A741" i="33"/>
  <c r="W740" i="33"/>
  <c r="U740" i="33"/>
  <c r="T740" i="33"/>
  <c r="Y740" i="33" s="1"/>
  <c r="B740" i="33"/>
  <c r="A740" i="33"/>
  <c r="W739" i="33"/>
  <c r="U739" i="33"/>
  <c r="T739" i="33"/>
  <c r="B739" i="33"/>
  <c r="A739" i="33"/>
  <c r="W738" i="33"/>
  <c r="U738" i="33"/>
  <c r="T738" i="33"/>
  <c r="Y738" i="33" s="1"/>
  <c r="B738" i="33"/>
  <c r="A738" i="33"/>
  <c r="W737" i="33"/>
  <c r="U737" i="33"/>
  <c r="T737" i="33"/>
  <c r="B737" i="33"/>
  <c r="A737" i="33"/>
  <c r="W736" i="33"/>
  <c r="U736" i="33"/>
  <c r="T736" i="33"/>
  <c r="B736" i="33"/>
  <c r="A736" i="33"/>
  <c r="W735" i="33"/>
  <c r="U735" i="33"/>
  <c r="T735" i="33"/>
  <c r="B735" i="33"/>
  <c r="A735" i="33"/>
  <c r="W734" i="33"/>
  <c r="U734" i="33"/>
  <c r="T734" i="33"/>
  <c r="B734" i="33"/>
  <c r="A734" i="33"/>
  <c r="W733" i="33"/>
  <c r="U733" i="33"/>
  <c r="T733" i="33"/>
  <c r="B733" i="33"/>
  <c r="A733" i="33"/>
  <c r="W732" i="33"/>
  <c r="U732" i="33"/>
  <c r="T732" i="33"/>
  <c r="Y732" i="33" s="1"/>
  <c r="B732" i="33"/>
  <c r="A732" i="33"/>
  <c r="W731" i="33"/>
  <c r="U731" i="33"/>
  <c r="T731" i="33"/>
  <c r="Y731" i="33" s="1"/>
  <c r="B731" i="33"/>
  <c r="A731" i="33"/>
  <c r="W730" i="33"/>
  <c r="U730" i="33"/>
  <c r="T730" i="33"/>
  <c r="Y730" i="33" s="1"/>
  <c r="B730" i="33"/>
  <c r="A730" i="33"/>
  <c r="W729" i="33"/>
  <c r="U729" i="33"/>
  <c r="T729" i="33"/>
  <c r="B729" i="33"/>
  <c r="A729" i="33"/>
  <c r="W728" i="33"/>
  <c r="U728" i="33"/>
  <c r="T728" i="33"/>
  <c r="B728" i="33"/>
  <c r="A728" i="33"/>
  <c r="W727" i="33"/>
  <c r="U727" i="33"/>
  <c r="T727" i="33"/>
  <c r="B727" i="33"/>
  <c r="A727" i="33"/>
  <c r="W726" i="33"/>
  <c r="U726" i="33"/>
  <c r="T726" i="33"/>
  <c r="B726" i="33"/>
  <c r="A726" i="33"/>
  <c r="W725" i="33"/>
  <c r="U725" i="33"/>
  <c r="T725" i="33"/>
  <c r="B725" i="33"/>
  <c r="A725" i="33"/>
  <c r="W724" i="33"/>
  <c r="U724" i="33"/>
  <c r="T724" i="33"/>
  <c r="Y724" i="33" s="1"/>
  <c r="B724" i="33"/>
  <c r="A724" i="33"/>
  <c r="W723" i="33"/>
  <c r="U723" i="33"/>
  <c r="T723" i="33"/>
  <c r="B723" i="33"/>
  <c r="A723" i="33"/>
  <c r="W722" i="33"/>
  <c r="U722" i="33"/>
  <c r="T722" i="33"/>
  <c r="Y722" i="33" s="1"/>
  <c r="B722" i="33"/>
  <c r="A722" i="33"/>
  <c r="W721" i="33"/>
  <c r="U721" i="33"/>
  <c r="T721" i="33"/>
  <c r="B721" i="33"/>
  <c r="A721" i="33"/>
  <c r="W720" i="33"/>
  <c r="U720" i="33"/>
  <c r="T720" i="33"/>
  <c r="B720" i="33"/>
  <c r="A720" i="33"/>
  <c r="W719" i="33"/>
  <c r="U719" i="33"/>
  <c r="T719" i="33"/>
  <c r="B719" i="33"/>
  <c r="A719" i="33"/>
  <c r="W718" i="33"/>
  <c r="U718" i="33"/>
  <c r="T718" i="33"/>
  <c r="B718" i="33"/>
  <c r="A718" i="33"/>
  <c r="W717" i="33"/>
  <c r="U717" i="33"/>
  <c r="T717" i="33"/>
  <c r="B717" i="33"/>
  <c r="A717" i="33"/>
  <c r="W716" i="33"/>
  <c r="U716" i="33"/>
  <c r="T716" i="33"/>
  <c r="Y716" i="33" s="1"/>
  <c r="B716" i="33"/>
  <c r="A716" i="33"/>
  <c r="W715" i="33"/>
  <c r="U715" i="33"/>
  <c r="T715" i="33"/>
  <c r="B715" i="33"/>
  <c r="A715" i="33"/>
  <c r="W714" i="33"/>
  <c r="U714" i="33"/>
  <c r="T714" i="33"/>
  <c r="Y714" i="33" s="1"/>
  <c r="B714" i="33"/>
  <c r="A714" i="33"/>
  <c r="W713" i="33"/>
  <c r="U713" i="33"/>
  <c r="T713" i="33"/>
  <c r="B713" i="33"/>
  <c r="A713" i="33"/>
  <c r="W712" i="33"/>
  <c r="U712" i="33"/>
  <c r="T712" i="33"/>
  <c r="B712" i="33"/>
  <c r="A712" i="33"/>
  <c r="W711" i="33"/>
  <c r="U711" i="33"/>
  <c r="T711" i="33"/>
  <c r="B711" i="33"/>
  <c r="A711" i="33"/>
  <c r="W710" i="33"/>
  <c r="U710" i="33"/>
  <c r="T710" i="33"/>
  <c r="B710" i="33"/>
  <c r="A710" i="33"/>
  <c r="W709" i="33"/>
  <c r="U709" i="33"/>
  <c r="T709" i="33"/>
  <c r="B709" i="33"/>
  <c r="A709" i="33"/>
  <c r="W708" i="33"/>
  <c r="U708" i="33"/>
  <c r="T708" i="33"/>
  <c r="Y708" i="33" s="1"/>
  <c r="B708" i="33"/>
  <c r="A708" i="33"/>
  <c r="W707" i="33"/>
  <c r="U707" i="33"/>
  <c r="T707" i="33"/>
  <c r="B707" i="33"/>
  <c r="A707" i="33"/>
  <c r="W706" i="33"/>
  <c r="U706" i="33"/>
  <c r="T706" i="33"/>
  <c r="Y706" i="33" s="1"/>
  <c r="B706" i="33"/>
  <c r="A706" i="33"/>
  <c r="W705" i="33"/>
  <c r="U705" i="33"/>
  <c r="T705" i="33"/>
  <c r="B705" i="33"/>
  <c r="A705" i="33"/>
  <c r="W704" i="33"/>
  <c r="U704" i="33"/>
  <c r="T704" i="33"/>
  <c r="B704" i="33"/>
  <c r="A704" i="33"/>
  <c r="W703" i="33"/>
  <c r="U703" i="33"/>
  <c r="T703" i="33"/>
  <c r="B703" i="33"/>
  <c r="A703" i="33"/>
  <c r="W702" i="33"/>
  <c r="U702" i="33"/>
  <c r="T702" i="33"/>
  <c r="B702" i="33"/>
  <c r="A702" i="33"/>
  <c r="W701" i="33"/>
  <c r="U701" i="33"/>
  <c r="T701" i="33"/>
  <c r="B701" i="33"/>
  <c r="A701" i="33"/>
  <c r="W700" i="33"/>
  <c r="U700" i="33"/>
  <c r="T700" i="33"/>
  <c r="Y700" i="33" s="1"/>
  <c r="B700" i="33"/>
  <c r="A700" i="33"/>
  <c r="W699" i="33"/>
  <c r="U699" i="33"/>
  <c r="T699" i="33"/>
  <c r="Y699" i="33" s="1"/>
  <c r="B699" i="33"/>
  <c r="A699" i="33"/>
  <c r="W698" i="33"/>
  <c r="U698" i="33"/>
  <c r="T698" i="33"/>
  <c r="Y698" i="33" s="1"/>
  <c r="B698" i="33"/>
  <c r="A698" i="33"/>
  <c r="W697" i="33"/>
  <c r="U697" i="33"/>
  <c r="T697" i="33"/>
  <c r="B697" i="33"/>
  <c r="A697" i="33"/>
  <c r="W696" i="33"/>
  <c r="U696" i="33"/>
  <c r="T696" i="33"/>
  <c r="B696" i="33"/>
  <c r="A696" i="33"/>
  <c r="W695" i="33"/>
  <c r="U695" i="33"/>
  <c r="T695" i="33"/>
  <c r="B695" i="33"/>
  <c r="A695" i="33"/>
  <c r="W694" i="33"/>
  <c r="U694" i="33"/>
  <c r="T694" i="33"/>
  <c r="B694" i="33"/>
  <c r="A694" i="33"/>
  <c r="W693" i="33"/>
  <c r="U693" i="33"/>
  <c r="T693" i="33"/>
  <c r="B693" i="33"/>
  <c r="A693" i="33"/>
  <c r="W692" i="33"/>
  <c r="U692" i="33"/>
  <c r="T692" i="33"/>
  <c r="Y692" i="33" s="1"/>
  <c r="B692" i="33"/>
  <c r="A692" i="33"/>
  <c r="W691" i="33"/>
  <c r="U691" i="33"/>
  <c r="T691" i="33"/>
  <c r="B691" i="33"/>
  <c r="A691" i="33"/>
  <c r="W690" i="33"/>
  <c r="U690" i="33"/>
  <c r="T690" i="33"/>
  <c r="Y690" i="33" s="1"/>
  <c r="B690" i="33"/>
  <c r="A690" i="33"/>
  <c r="W689" i="33"/>
  <c r="U689" i="33"/>
  <c r="T689" i="33"/>
  <c r="B689" i="33"/>
  <c r="A689" i="33"/>
  <c r="W688" i="33"/>
  <c r="U688" i="33"/>
  <c r="T688" i="33"/>
  <c r="B688" i="33"/>
  <c r="A688" i="33"/>
  <c r="W687" i="33"/>
  <c r="U687" i="33"/>
  <c r="T687" i="33"/>
  <c r="B687" i="33"/>
  <c r="A687" i="33"/>
  <c r="W686" i="33"/>
  <c r="U686" i="33"/>
  <c r="T686" i="33"/>
  <c r="B686" i="33"/>
  <c r="A686" i="33"/>
  <c r="W685" i="33"/>
  <c r="U685" i="33"/>
  <c r="T685" i="33"/>
  <c r="B685" i="33"/>
  <c r="A685" i="33"/>
  <c r="W684" i="33"/>
  <c r="U684" i="33"/>
  <c r="T684" i="33"/>
  <c r="Y684" i="33" s="1"/>
  <c r="B684" i="33"/>
  <c r="A684" i="33"/>
  <c r="W683" i="33"/>
  <c r="U683" i="33"/>
  <c r="T683" i="33"/>
  <c r="B683" i="33"/>
  <c r="A683" i="33"/>
  <c r="W682" i="33"/>
  <c r="U682" i="33"/>
  <c r="T682" i="33"/>
  <c r="Y682" i="33" s="1"/>
  <c r="B682" i="33"/>
  <c r="A682" i="33"/>
  <c r="W681" i="33"/>
  <c r="U681" i="33"/>
  <c r="T681" i="33"/>
  <c r="B681" i="33"/>
  <c r="A681" i="33"/>
  <c r="W680" i="33"/>
  <c r="U680" i="33"/>
  <c r="T680" i="33"/>
  <c r="B680" i="33"/>
  <c r="A680" i="33"/>
  <c r="W679" i="33"/>
  <c r="U679" i="33"/>
  <c r="T679" i="33"/>
  <c r="B679" i="33"/>
  <c r="A679" i="33"/>
  <c r="W678" i="33"/>
  <c r="U678" i="33"/>
  <c r="T678" i="33"/>
  <c r="B678" i="33"/>
  <c r="A678" i="33"/>
  <c r="W677" i="33"/>
  <c r="U677" i="33"/>
  <c r="T677" i="33"/>
  <c r="B677" i="33"/>
  <c r="A677" i="33"/>
  <c r="W676" i="33"/>
  <c r="U676" i="33"/>
  <c r="T676" i="33"/>
  <c r="Y676" i="33" s="1"/>
  <c r="B676" i="33"/>
  <c r="A676" i="33"/>
  <c r="W675" i="33"/>
  <c r="U675" i="33"/>
  <c r="T675" i="33"/>
  <c r="B675" i="33"/>
  <c r="A675" i="33"/>
  <c r="W674" i="33"/>
  <c r="U674" i="33"/>
  <c r="T674" i="33"/>
  <c r="Y674" i="33" s="1"/>
  <c r="B674" i="33"/>
  <c r="A674" i="33"/>
  <c r="W673" i="33"/>
  <c r="U673" i="33"/>
  <c r="T673" i="33"/>
  <c r="B673" i="33"/>
  <c r="A673" i="33"/>
  <c r="W672" i="33"/>
  <c r="U672" i="33"/>
  <c r="T672" i="33"/>
  <c r="B672" i="33"/>
  <c r="A672" i="33"/>
  <c r="W671" i="33"/>
  <c r="U671" i="33"/>
  <c r="T671" i="33"/>
  <c r="B671" i="33"/>
  <c r="A671" i="33"/>
  <c r="W670" i="33"/>
  <c r="U670" i="33"/>
  <c r="T670" i="33"/>
  <c r="B670" i="33"/>
  <c r="A670" i="33"/>
  <c r="W669" i="33"/>
  <c r="U669" i="33"/>
  <c r="T669" i="33"/>
  <c r="B669" i="33"/>
  <c r="A669" i="33"/>
  <c r="W668" i="33"/>
  <c r="U668" i="33"/>
  <c r="T668" i="33"/>
  <c r="Y668" i="33" s="1"/>
  <c r="B668" i="33"/>
  <c r="A668" i="33"/>
  <c r="W667" i="33"/>
  <c r="U667" i="33"/>
  <c r="T667" i="33"/>
  <c r="B667" i="33"/>
  <c r="A667" i="33"/>
  <c r="W666" i="33"/>
  <c r="U666" i="33"/>
  <c r="T666" i="33"/>
  <c r="Y666" i="33" s="1"/>
  <c r="B666" i="33"/>
  <c r="A666" i="33"/>
  <c r="W665" i="33"/>
  <c r="U665" i="33"/>
  <c r="T665" i="33"/>
  <c r="B665" i="33"/>
  <c r="A665" i="33"/>
  <c r="W664" i="33"/>
  <c r="U664" i="33"/>
  <c r="T664" i="33"/>
  <c r="B664" i="33"/>
  <c r="A664" i="33"/>
  <c r="W663" i="33"/>
  <c r="U663" i="33"/>
  <c r="T663" i="33"/>
  <c r="B663" i="33"/>
  <c r="A663" i="33"/>
  <c r="W662" i="33"/>
  <c r="U662" i="33"/>
  <c r="T662" i="33"/>
  <c r="B662" i="33"/>
  <c r="A662" i="33"/>
  <c r="W661" i="33"/>
  <c r="U661" i="33"/>
  <c r="T661" i="33"/>
  <c r="B661" i="33"/>
  <c r="A661" i="33"/>
  <c r="W660" i="33"/>
  <c r="U660" i="33"/>
  <c r="T660" i="33"/>
  <c r="Y660" i="33" s="1"/>
  <c r="B660" i="33"/>
  <c r="A660" i="33"/>
  <c r="W659" i="33"/>
  <c r="U659" i="33"/>
  <c r="T659" i="33"/>
  <c r="B659" i="33"/>
  <c r="A659" i="33"/>
  <c r="W658" i="33"/>
  <c r="U658" i="33"/>
  <c r="T658" i="33"/>
  <c r="Y658" i="33" s="1"/>
  <c r="B658" i="33"/>
  <c r="A658" i="33"/>
  <c r="W657" i="33"/>
  <c r="U657" i="33"/>
  <c r="T657" i="33"/>
  <c r="B657" i="33"/>
  <c r="A657" i="33"/>
  <c r="W656" i="33"/>
  <c r="U656" i="33"/>
  <c r="T656" i="33"/>
  <c r="B656" i="33"/>
  <c r="A656" i="33"/>
  <c r="W655" i="33"/>
  <c r="U655" i="33"/>
  <c r="T655" i="33"/>
  <c r="B655" i="33"/>
  <c r="A655" i="33"/>
  <c r="W654" i="33"/>
  <c r="U654" i="33"/>
  <c r="T654" i="33"/>
  <c r="B654" i="33"/>
  <c r="A654" i="33"/>
  <c r="W653" i="33"/>
  <c r="U653" i="33"/>
  <c r="T653" i="33"/>
  <c r="B653" i="33"/>
  <c r="A653" i="33"/>
  <c r="W652" i="33"/>
  <c r="U652" i="33"/>
  <c r="T652" i="33"/>
  <c r="Y652" i="33" s="1"/>
  <c r="B652" i="33"/>
  <c r="A652" i="33"/>
  <c r="W651" i="33"/>
  <c r="U651" i="33"/>
  <c r="T651" i="33"/>
  <c r="B651" i="33"/>
  <c r="A651" i="33"/>
  <c r="W650" i="33"/>
  <c r="U650" i="33"/>
  <c r="T650" i="33"/>
  <c r="B650" i="33"/>
  <c r="A650" i="33"/>
  <c r="W649" i="33"/>
  <c r="U649" i="33"/>
  <c r="T649" i="33"/>
  <c r="B649" i="33"/>
  <c r="A649" i="33"/>
  <c r="W648" i="33"/>
  <c r="U648" i="33"/>
  <c r="T648" i="33"/>
  <c r="B648" i="33"/>
  <c r="A648" i="33"/>
  <c r="W647" i="33"/>
  <c r="U647" i="33"/>
  <c r="T647" i="33"/>
  <c r="B647" i="33"/>
  <c r="A647" i="33"/>
  <c r="W646" i="33"/>
  <c r="U646" i="33"/>
  <c r="T646" i="33"/>
  <c r="B646" i="33"/>
  <c r="A646" i="33"/>
  <c r="W645" i="33"/>
  <c r="U645" i="33"/>
  <c r="T645" i="33"/>
  <c r="B645" i="33"/>
  <c r="A645" i="33"/>
  <c r="W644" i="33"/>
  <c r="U644" i="33"/>
  <c r="T644" i="33"/>
  <c r="Y644" i="33" s="1"/>
  <c r="B644" i="33"/>
  <c r="A644" i="33"/>
  <c r="W643" i="33"/>
  <c r="U643" i="33"/>
  <c r="T643" i="33"/>
  <c r="B643" i="33"/>
  <c r="A643" i="33"/>
  <c r="W642" i="33"/>
  <c r="U642" i="33"/>
  <c r="T642" i="33"/>
  <c r="Y642" i="33" s="1"/>
  <c r="B642" i="33"/>
  <c r="A642" i="33"/>
  <c r="W641" i="33"/>
  <c r="U641" i="33"/>
  <c r="T641" i="33"/>
  <c r="B641" i="33"/>
  <c r="A641" i="33"/>
  <c r="W640" i="33"/>
  <c r="U640" i="33"/>
  <c r="T640" i="33"/>
  <c r="B640" i="33"/>
  <c r="A640" i="33"/>
  <c r="W639" i="33"/>
  <c r="U639" i="33"/>
  <c r="T639" i="33"/>
  <c r="B639" i="33"/>
  <c r="A639" i="33"/>
  <c r="W638" i="33"/>
  <c r="U638" i="33"/>
  <c r="T638" i="33"/>
  <c r="B638" i="33"/>
  <c r="A638" i="33"/>
  <c r="W637" i="33"/>
  <c r="U637" i="33"/>
  <c r="T637" i="33"/>
  <c r="B637" i="33"/>
  <c r="A637" i="33"/>
  <c r="W636" i="33"/>
  <c r="U636" i="33"/>
  <c r="T636" i="33"/>
  <c r="Y636" i="33" s="1"/>
  <c r="B636" i="33"/>
  <c r="A636" i="33"/>
  <c r="W635" i="33"/>
  <c r="U635" i="33"/>
  <c r="T635" i="33"/>
  <c r="B635" i="33"/>
  <c r="A635" i="33"/>
  <c r="W634" i="33"/>
  <c r="U634" i="33"/>
  <c r="T634" i="33"/>
  <c r="Y634" i="33" s="1"/>
  <c r="B634" i="33"/>
  <c r="A634" i="33"/>
  <c r="W633" i="33"/>
  <c r="U633" i="33"/>
  <c r="T633" i="33"/>
  <c r="B633" i="33"/>
  <c r="A633" i="33"/>
  <c r="W632" i="33"/>
  <c r="U632" i="33"/>
  <c r="T632" i="33"/>
  <c r="B632" i="33"/>
  <c r="A632" i="33"/>
  <c r="W631" i="33"/>
  <c r="U631" i="33"/>
  <c r="T631" i="33"/>
  <c r="B631" i="33"/>
  <c r="A631" i="33"/>
  <c r="W630" i="33"/>
  <c r="U630" i="33"/>
  <c r="T630" i="33"/>
  <c r="B630" i="33"/>
  <c r="A630" i="33"/>
  <c r="W629" i="33"/>
  <c r="U629" i="33"/>
  <c r="T629" i="33"/>
  <c r="B629" i="33"/>
  <c r="A629" i="33"/>
  <c r="W628" i="33"/>
  <c r="U628" i="33"/>
  <c r="T628" i="33"/>
  <c r="Y628" i="33" s="1"/>
  <c r="B628" i="33"/>
  <c r="A628" i="33"/>
  <c r="W627" i="33"/>
  <c r="U627" i="33"/>
  <c r="T627" i="33"/>
  <c r="B627" i="33"/>
  <c r="A627" i="33"/>
  <c r="W626" i="33"/>
  <c r="U626" i="33"/>
  <c r="T626" i="33"/>
  <c r="Y626" i="33" s="1"/>
  <c r="B626" i="33"/>
  <c r="A626" i="33"/>
  <c r="W625" i="33"/>
  <c r="U625" i="33"/>
  <c r="T625" i="33"/>
  <c r="B625" i="33"/>
  <c r="A625" i="33"/>
  <c r="W624" i="33"/>
  <c r="U624" i="33"/>
  <c r="T624" i="33"/>
  <c r="B624" i="33"/>
  <c r="A624" i="33"/>
  <c r="W623" i="33"/>
  <c r="U623" i="33"/>
  <c r="T623" i="33"/>
  <c r="B623" i="33"/>
  <c r="A623" i="33"/>
  <c r="W622" i="33"/>
  <c r="U622" i="33"/>
  <c r="T622" i="33"/>
  <c r="B622" i="33"/>
  <c r="A622" i="33"/>
  <c r="W621" i="33"/>
  <c r="U621" i="33"/>
  <c r="T621" i="33"/>
  <c r="B621" i="33"/>
  <c r="A621" i="33"/>
  <c r="W620" i="33"/>
  <c r="U620" i="33"/>
  <c r="T620" i="33"/>
  <c r="Y620" i="33" s="1"/>
  <c r="B620" i="33"/>
  <c r="A620" i="33"/>
  <c r="W619" i="33"/>
  <c r="U619" i="33"/>
  <c r="T619" i="33"/>
  <c r="B619" i="33"/>
  <c r="A619" i="33"/>
  <c r="W618" i="33"/>
  <c r="U618" i="33"/>
  <c r="T618" i="33"/>
  <c r="Y618" i="33" s="1"/>
  <c r="B618" i="33"/>
  <c r="A618" i="33"/>
  <c r="W617" i="33"/>
  <c r="U617" i="33"/>
  <c r="T617" i="33"/>
  <c r="B617" i="33"/>
  <c r="A617" i="33"/>
  <c r="W616" i="33"/>
  <c r="U616" i="33"/>
  <c r="T616" i="33"/>
  <c r="B616" i="33"/>
  <c r="A616" i="33"/>
  <c r="W615" i="33"/>
  <c r="U615" i="33"/>
  <c r="T615" i="33"/>
  <c r="B615" i="33"/>
  <c r="A615" i="33"/>
  <c r="W614" i="33"/>
  <c r="U614" i="33"/>
  <c r="T614" i="33"/>
  <c r="B614" i="33"/>
  <c r="A614" i="33"/>
  <c r="W613" i="33"/>
  <c r="U613" i="33"/>
  <c r="T613" i="33"/>
  <c r="B613" i="33"/>
  <c r="A613" i="33"/>
  <c r="W612" i="33"/>
  <c r="U612" i="33"/>
  <c r="T612" i="33"/>
  <c r="Y612" i="33" s="1"/>
  <c r="B612" i="33"/>
  <c r="A612" i="33"/>
  <c r="W611" i="33"/>
  <c r="U611" i="33"/>
  <c r="T611" i="33"/>
  <c r="Y611" i="33" s="1"/>
  <c r="B611" i="33"/>
  <c r="A611" i="33"/>
  <c r="W610" i="33"/>
  <c r="U610" i="33"/>
  <c r="T610" i="33"/>
  <c r="Y610" i="33" s="1"/>
  <c r="B610" i="33"/>
  <c r="A610" i="33"/>
  <c r="W609" i="33"/>
  <c r="U609" i="33"/>
  <c r="T609" i="33"/>
  <c r="B609" i="33"/>
  <c r="A609" i="33"/>
  <c r="W608" i="33"/>
  <c r="U608" i="33"/>
  <c r="T608" i="33"/>
  <c r="B608" i="33"/>
  <c r="A608" i="33"/>
  <c r="W607" i="33"/>
  <c r="U607" i="33"/>
  <c r="T607" i="33"/>
  <c r="B607" i="33"/>
  <c r="A607" i="33"/>
  <c r="W606" i="33"/>
  <c r="U606" i="33"/>
  <c r="T606" i="33"/>
  <c r="B606" i="33"/>
  <c r="A606" i="33"/>
  <c r="W605" i="33"/>
  <c r="U605" i="33"/>
  <c r="T605" i="33"/>
  <c r="B605" i="33"/>
  <c r="A605" i="33"/>
  <c r="W604" i="33"/>
  <c r="U604" i="33"/>
  <c r="T604" i="33"/>
  <c r="Y604" i="33" s="1"/>
  <c r="B604" i="33"/>
  <c r="A604" i="33"/>
  <c r="W603" i="33"/>
  <c r="U603" i="33"/>
  <c r="T603" i="33"/>
  <c r="Y603" i="33" s="1"/>
  <c r="B603" i="33"/>
  <c r="A603" i="33"/>
  <c r="W602" i="33"/>
  <c r="U602" i="33"/>
  <c r="T602" i="33"/>
  <c r="Y602" i="33" s="1"/>
  <c r="B602" i="33"/>
  <c r="A602" i="33"/>
  <c r="W601" i="33"/>
  <c r="U601" i="33"/>
  <c r="T601" i="33"/>
  <c r="B601" i="33"/>
  <c r="A601" i="33"/>
  <c r="W600" i="33"/>
  <c r="U600" i="33"/>
  <c r="T600" i="33"/>
  <c r="B600" i="33"/>
  <c r="A600" i="33"/>
  <c r="W599" i="33"/>
  <c r="U599" i="33"/>
  <c r="T599" i="33"/>
  <c r="B599" i="33"/>
  <c r="A599" i="33"/>
  <c r="W598" i="33"/>
  <c r="U598" i="33"/>
  <c r="T598" i="33"/>
  <c r="B598" i="33"/>
  <c r="A598" i="33"/>
  <c r="W597" i="33"/>
  <c r="U597" i="33"/>
  <c r="T597" i="33"/>
  <c r="B597" i="33"/>
  <c r="A597" i="33"/>
  <c r="W596" i="33"/>
  <c r="U596" i="33"/>
  <c r="T596" i="33"/>
  <c r="Y596" i="33" s="1"/>
  <c r="B596" i="33"/>
  <c r="A596" i="33"/>
  <c r="W595" i="33"/>
  <c r="U595" i="33"/>
  <c r="T595" i="33"/>
  <c r="Y595" i="33" s="1"/>
  <c r="B595" i="33"/>
  <c r="A595" i="33"/>
  <c r="W594" i="33"/>
  <c r="U594" i="33"/>
  <c r="T594" i="33"/>
  <c r="Y594" i="33" s="1"/>
  <c r="B594" i="33"/>
  <c r="A594" i="33"/>
  <c r="W593" i="33"/>
  <c r="U593" i="33"/>
  <c r="T593" i="33"/>
  <c r="B593" i="33"/>
  <c r="A593" i="33"/>
  <c r="W592" i="33"/>
  <c r="U592" i="33"/>
  <c r="T592" i="33"/>
  <c r="B592" i="33"/>
  <c r="A592" i="33"/>
  <c r="W591" i="33"/>
  <c r="U591" i="33"/>
  <c r="T591" i="33"/>
  <c r="B591" i="33"/>
  <c r="A591" i="33"/>
  <c r="W590" i="33"/>
  <c r="U590" i="33"/>
  <c r="T590" i="33"/>
  <c r="B590" i="33"/>
  <c r="A590" i="33"/>
  <c r="W589" i="33"/>
  <c r="U589" i="33"/>
  <c r="T589" i="33"/>
  <c r="B589" i="33"/>
  <c r="A589" i="33"/>
  <c r="W588" i="33"/>
  <c r="U588" i="33"/>
  <c r="T588" i="33"/>
  <c r="Y588" i="33" s="1"/>
  <c r="B588" i="33"/>
  <c r="A588" i="33"/>
  <c r="W587" i="33"/>
  <c r="U587" i="33"/>
  <c r="T587" i="33"/>
  <c r="B587" i="33"/>
  <c r="A587" i="33"/>
  <c r="W586" i="33"/>
  <c r="U586" i="33"/>
  <c r="T586" i="33"/>
  <c r="Y586" i="33" s="1"/>
  <c r="B586" i="33"/>
  <c r="A586" i="33"/>
  <c r="W585" i="33"/>
  <c r="U585" i="33"/>
  <c r="T585" i="33"/>
  <c r="B585" i="33"/>
  <c r="A585" i="33"/>
  <c r="W584" i="33"/>
  <c r="U584" i="33"/>
  <c r="T584" i="33"/>
  <c r="B584" i="33"/>
  <c r="A584" i="33"/>
  <c r="W583" i="33"/>
  <c r="U583" i="33"/>
  <c r="T583" i="33"/>
  <c r="B583" i="33"/>
  <c r="A583" i="33"/>
  <c r="W582" i="33"/>
  <c r="U582" i="33"/>
  <c r="T582" i="33"/>
  <c r="B582" i="33"/>
  <c r="A582" i="33"/>
  <c r="W581" i="33"/>
  <c r="U581" i="33"/>
  <c r="T581" i="33"/>
  <c r="B581" i="33"/>
  <c r="A581" i="33"/>
  <c r="W580" i="33"/>
  <c r="U580" i="33"/>
  <c r="T580" i="33"/>
  <c r="Y580" i="33" s="1"/>
  <c r="B580" i="33"/>
  <c r="A580" i="33"/>
  <c r="W579" i="33"/>
  <c r="U579" i="33"/>
  <c r="T579" i="33"/>
  <c r="Y579" i="33" s="1"/>
  <c r="B579" i="33"/>
  <c r="A579" i="33"/>
  <c r="W578" i="33"/>
  <c r="U578" i="33"/>
  <c r="T578" i="33"/>
  <c r="Y578" i="33" s="1"/>
  <c r="B578" i="33"/>
  <c r="A578" i="33"/>
  <c r="W577" i="33"/>
  <c r="U577" i="33"/>
  <c r="T577" i="33"/>
  <c r="B577" i="33"/>
  <c r="A577" i="33"/>
  <c r="W576" i="33"/>
  <c r="U576" i="33"/>
  <c r="T576" i="33"/>
  <c r="B576" i="33"/>
  <c r="A576" i="33"/>
  <c r="W575" i="33"/>
  <c r="U575" i="33"/>
  <c r="T575" i="33"/>
  <c r="B575" i="33"/>
  <c r="A575" i="33"/>
  <c r="W574" i="33"/>
  <c r="U574" i="33"/>
  <c r="T574" i="33"/>
  <c r="B574" i="33"/>
  <c r="A574" i="33"/>
  <c r="W573" i="33"/>
  <c r="U573" i="33"/>
  <c r="T573" i="33"/>
  <c r="B573" i="33"/>
  <c r="A573" i="33"/>
  <c r="W572" i="33"/>
  <c r="U572" i="33"/>
  <c r="T572" i="33"/>
  <c r="Y572" i="33" s="1"/>
  <c r="B572" i="33"/>
  <c r="A572" i="33"/>
  <c r="X571" i="33"/>
  <c r="W571" i="33"/>
  <c r="U571" i="33"/>
  <c r="T571" i="33"/>
  <c r="B571" i="33"/>
  <c r="A571" i="33"/>
  <c r="W570" i="33"/>
  <c r="U570" i="33"/>
  <c r="T570" i="33"/>
  <c r="B570" i="33"/>
  <c r="A570" i="33"/>
  <c r="W569" i="33"/>
  <c r="U569" i="33"/>
  <c r="T569" i="33"/>
  <c r="Y569" i="33" s="1"/>
  <c r="B569" i="33"/>
  <c r="A569" i="33"/>
  <c r="W568" i="33"/>
  <c r="U568" i="33"/>
  <c r="T568" i="33"/>
  <c r="Y568" i="33" s="1"/>
  <c r="B568" i="33"/>
  <c r="A568" i="33"/>
  <c r="W567" i="33"/>
  <c r="U567" i="33"/>
  <c r="T567" i="33"/>
  <c r="B567" i="33"/>
  <c r="A567" i="33"/>
  <c r="W566" i="33"/>
  <c r="U566" i="33"/>
  <c r="T566" i="33"/>
  <c r="B566" i="33"/>
  <c r="A566" i="33"/>
  <c r="W565" i="33"/>
  <c r="U565" i="33"/>
  <c r="T565" i="33"/>
  <c r="B565" i="33"/>
  <c r="A565" i="33"/>
  <c r="W564" i="33"/>
  <c r="U564" i="33"/>
  <c r="T564" i="33"/>
  <c r="B564" i="33"/>
  <c r="A564" i="33"/>
  <c r="W563" i="33"/>
  <c r="U563" i="33"/>
  <c r="T563" i="33"/>
  <c r="B563" i="33"/>
  <c r="A563" i="33"/>
  <c r="W562" i="33"/>
  <c r="U562" i="33"/>
  <c r="T562" i="33"/>
  <c r="B562" i="33"/>
  <c r="A562" i="33"/>
  <c r="W561" i="33"/>
  <c r="U561" i="33"/>
  <c r="T561" i="33"/>
  <c r="Y561" i="33" s="1"/>
  <c r="B561" i="33"/>
  <c r="A561" i="33"/>
  <c r="W560" i="33"/>
  <c r="U560" i="33"/>
  <c r="T560" i="33"/>
  <c r="Y560" i="33" s="1"/>
  <c r="B560" i="33"/>
  <c r="A560" i="33"/>
  <c r="W559" i="33"/>
  <c r="U559" i="33"/>
  <c r="T559" i="33"/>
  <c r="B559" i="33"/>
  <c r="A559" i="33"/>
  <c r="W558" i="33"/>
  <c r="U558" i="33"/>
  <c r="T558" i="33"/>
  <c r="B558" i="33"/>
  <c r="A558" i="33"/>
  <c r="W557" i="33"/>
  <c r="U557" i="33"/>
  <c r="T557" i="33"/>
  <c r="B557" i="33"/>
  <c r="A557" i="33"/>
  <c r="W556" i="33"/>
  <c r="U556" i="33"/>
  <c r="T556" i="33"/>
  <c r="B556" i="33"/>
  <c r="A556" i="33"/>
  <c r="W555" i="33"/>
  <c r="U555" i="33"/>
  <c r="T555" i="33"/>
  <c r="B555" i="33"/>
  <c r="A555" i="33"/>
  <c r="W554" i="33"/>
  <c r="U554" i="33"/>
  <c r="T554" i="33"/>
  <c r="B554" i="33"/>
  <c r="A554" i="33"/>
  <c r="W553" i="33"/>
  <c r="U553" i="33"/>
  <c r="T553" i="33"/>
  <c r="Y553" i="33" s="1"/>
  <c r="B553" i="33"/>
  <c r="A553" i="33"/>
  <c r="W552" i="33"/>
  <c r="U552" i="33"/>
  <c r="T552" i="33"/>
  <c r="Y552" i="33" s="1"/>
  <c r="B552" i="33"/>
  <c r="A552" i="33"/>
  <c r="W551" i="33"/>
  <c r="U551" i="33"/>
  <c r="T551" i="33"/>
  <c r="B551" i="33"/>
  <c r="A551" i="33"/>
  <c r="W550" i="33"/>
  <c r="U550" i="33"/>
  <c r="T550" i="33"/>
  <c r="B550" i="33"/>
  <c r="A550" i="33"/>
  <c r="W549" i="33"/>
  <c r="U549" i="33"/>
  <c r="T549" i="33"/>
  <c r="B549" i="33"/>
  <c r="A549" i="33"/>
  <c r="W548" i="33"/>
  <c r="U548" i="33"/>
  <c r="T548" i="33"/>
  <c r="B548" i="33"/>
  <c r="A548" i="33"/>
  <c r="W547" i="33"/>
  <c r="U547" i="33"/>
  <c r="T547" i="33"/>
  <c r="B547" i="33"/>
  <c r="A547" i="33"/>
  <c r="W546" i="33"/>
  <c r="U546" i="33"/>
  <c r="T546" i="33"/>
  <c r="B546" i="33"/>
  <c r="A546" i="33"/>
  <c r="W545" i="33"/>
  <c r="U545" i="33"/>
  <c r="T545" i="33"/>
  <c r="Y545" i="33" s="1"/>
  <c r="B545" i="33"/>
  <c r="A545" i="33"/>
  <c r="W544" i="33"/>
  <c r="U544" i="33"/>
  <c r="T544" i="33"/>
  <c r="Y544" i="33" s="1"/>
  <c r="B544" i="33"/>
  <c r="A544" i="33"/>
  <c r="W543" i="33"/>
  <c r="U543" i="33"/>
  <c r="T543" i="33"/>
  <c r="B543" i="33"/>
  <c r="A543" i="33"/>
  <c r="W542" i="33"/>
  <c r="U542" i="33"/>
  <c r="T542" i="33"/>
  <c r="B542" i="33"/>
  <c r="A542" i="33"/>
  <c r="W541" i="33"/>
  <c r="U541" i="33"/>
  <c r="T541" i="33"/>
  <c r="B541" i="33"/>
  <c r="A541" i="33"/>
  <c r="W540" i="33"/>
  <c r="U540" i="33"/>
  <c r="T540" i="33"/>
  <c r="B540" i="33"/>
  <c r="A540" i="33"/>
  <c r="W539" i="33"/>
  <c r="U539" i="33"/>
  <c r="T539" i="33"/>
  <c r="B539" i="33"/>
  <c r="A539" i="33"/>
  <c r="W538" i="33"/>
  <c r="U538" i="33"/>
  <c r="T538" i="33"/>
  <c r="B538" i="33"/>
  <c r="A538" i="33"/>
  <c r="W537" i="33"/>
  <c r="U537" i="33"/>
  <c r="T537" i="33"/>
  <c r="Y537" i="33" s="1"/>
  <c r="B537" i="33"/>
  <c r="A537" i="33"/>
  <c r="W536" i="33"/>
  <c r="U536" i="33"/>
  <c r="T536" i="33"/>
  <c r="Y536" i="33" s="1"/>
  <c r="B536" i="33"/>
  <c r="A536" i="33"/>
  <c r="W535" i="33"/>
  <c r="U535" i="33"/>
  <c r="T535" i="33"/>
  <c r="B535" i="33"/>
  <c r="A535" i="33"/>
  <c r="W534" i="33"/>
  <c r="U534" i="33"/>
  <c r="T534" i="33"/>
  <c r="B534" i="33"/>
  <c r="A534" i="33"/>
  <c r="W533" i="33"/>
  <c r="U533" i="33"/>
  <c r="T533" i="33"/>
  <c r="B533" i="33"/>
  <c r="A533" i="33"/>
  <c r="W532" i="33"/>
  <c r="U532" i="33"/>
  <c r="T532" i="33"/>
  <c r="B532" i="33"/>
  <c r="A532" i="33"/>
  <c r="W531" i="33"/>
  <c r="U531" i="33"/>
  <c r="T531" i="33"/>
  <c r="B531" i="33"/>
  <c r="A531" i="33"/>
  <c r="W530" i="33"/>
  <c r="U530" i="33"/>
  <c r="T530" i="33"/>
  <c r="B530" i="33"/>
  <c r="A530" i="33"/>
  <c r="W529" i="33"/>
  <c r="U529" i="33"/>
  <c r="T529" i="33"/>
  <c r="B529" i="33"/>
  <c r="A529" i="33"/>
  <c r="W528" i="33"/>
  <c r="U528" i="33"/>
  <c r="T528" i="33"/>
  <c r="B528" i="33"/>
  <c r="A528" i="33"/>
  <c r="W527" i="33"/>
  <c r="U527" i="33"/>
  <c r="T527" i="33"/>
  <c r="B527" i="33"/>
  <c r="A527" i="33"/>
  <c r="W526" i="33"/>
  <c r="U526" i="33"/>
  <c r="T526" i="33"/>
  <c r="Y526" i="33" s="1"/>
  <c r="B526" i="33"/>
  <c r="A526" i="33"/>
  <c r="W525" i="33"/>
  <c r="U525" i="33"/>
  <c r="T525" i="33"/>
  <c r="B525" i="33"/>
  <c r="A525" i="33"/>
  <c r="W524" i="33"/>
  <c r="U524" i="33"/>
  <c r="T524" i="33"/>
  <c r="Y524" i="33" s="1"/>
  <c r="B524" i="33"/>
  <c r="A524" i="33"/>
  <c r="W523" i="33"/>
  <c r="U523" i="33"/>
  <c r="T523" i="33"/>
  <c r="B523" i="33"/>
  <c r="A523" i="33"/>
  <c r="W522" i="33"/>
  <c r="U522" i="33"/>
  <c r="T522" i="33"/>
  <c r="B522" i="33"/>
  <c r="A522" i="33"/>
  <c r="W521" i="33"/>
  <c r="U521" i="33"/>
  <c r="T521" i="33"/>
  <c r="B521" i="33"/>
  <c r="A521" i="33"/>
  <c r="W520" i="33"/>
  <c r="U520" i="33"/>
  <c r="T520" i="33"/>
  <c r="B520" i="33"/>
  <c r="A520" i="33"/>
  <c r="W519" i="33"/>
  <c r="U519" i="33"/>
  <c r="T519" i="33"/>
  <c r="B519" i="33"/>
  <c r="A519" i="33"/>
  <c r="W518" i="33"/>
  <c r="U518" i="33"/>
  <c r="T518" i="33"/>
  <c r="Y518" i="33" s="1"/>
  <c r="B518" i="33"/>
  <c r="A518" i="33"/>
  <c r="W517" i="33"/>
  <c r="U517" i="33"/>
  <c r="T517" i="33"/>
  <c r="Y517" i="33" s="1"/>
  <c r="B517" i="33"/>
  <c r="A517" i="33"/>
  <c r="W516" i="33"/>
  <c r="U516" i="33"/>
  <c r="T516" i="33"/>
  <c r="Y516" i="33" s="1"/>
  <c r="B516" i="33"/>
  <c r="A516" i="33"/>
  <c r="W515" i="33"/>
  <c r="U515" i="33"/>
  <c r="T515" i="33"/>
  <c r="B515" i="33"/>
  <c r="A515" i="33"/>
  <c r="W514" i="33"/>
  <c r="U514" i="33"/>
  <c r="T514" i="33"/>
  <c r="B514" i="33"/>
  <c r="A514" i="33"/>
  <c r="W513" i="33"/>
  <c r="U513" i="33"/>
  <c r="T513" i="33"/>
  <c r="B513" i="33"/>
  <c r="A513" i="33"/>
  <c r="W512" i="33"/>
  <c r="U512" i="33"/>
  <c r="T512" i="33"/>
  <c r="B512" i="33"/>
  <c r="A512" i="33"/>
  <c r="W511" i="33"/>
  <c r="U511" i="33"/>
  <c r="T511" i="33"/>
  <c r="B511" i="33"/>
  <c r="A511" i="33"/>
  <c r="W510" i="33"/>
  <c r="U510" i="33"/>
  <c r="T510" i="33"/>
  <c r="Y510" i="33" s="1"/>
  <c r="B510" i="33"/>
  <c r="A510" i="33"/>
  <c r="W509" i="33"/>
  <c r="U509" i="33"/>
  <c r="T509" i="33"/>
  <c r="B509" i="33"/>
  <c r="A509" i="33"/>
  <c r="W508" i="33"/>
  <c r="U508" i="33"/>
  <c r="T508" i="33"/>
  <c r="Y508" i="33" s="1"/>
  <c r="B508" i="33"/>
  <c r="A508" i="33"/>
  <c r="W507" i="33"/>
  <c r="U507" i="33"/>
  <c r="T507" i="33"/>
  <c r="B507" i="33"/>
  <c r="A507" i="33"/>
  <c r="W506" i="33"/>
  <c r="U506" i="33"/>
  <c r="T506" i="33"/>
  <c r="B506" i="33"/>
  <c r="A506" i="33"/>
  <c r="W505" i="33"/>
  <c r="U505" i="33"/>
  <c r="T505" i="33"/>
  <c r="B505" i="33"/>
  <c r="A505" i="33"/>
  <c r="W504" i="33"/>
  <c r="U504" i="33"/>
  <c r="T504" i="33"/>
  <c r="B504" i="33"/>
  <c r="A504" i="33"/>
  <c r="W503" i="33"/>
  <c r="U503" i="33"/>
  <c r="T503" i="33"/>
  <c r="B503" i="33"/>
  <c r="A503" i="33"/>
  <c r="W502" i="33"/>
  <c r="U502" i="33"/>
  <c r="T502" i="33"/>
  <c r="Y502" i="33" s="1"/>
  <c r="B502" i="33"/>
  <c r="A502" i="33"/>
  <c r="W501" i="33"/>
  <c r="U501" i="33"/>
  <c r="T501" i="33"/>
  <c r="Y501" i="33" s="1"/>
  <c r="B501" i="33"/>
  <c r="A501" i="33"/>
  <c r="W500" i="33"/>
  <c r="U500" i="33"/>
  <c r="T500" i="33"/>
  <c r="Y500" i="33" s="1"/>
  <c r="B500" i="33"/>
  <c r="A500" i="33"/>
  <c r="W499" i="33"/>
  <c r="U499" i="33"/>
  <c r="T499" i="33"/>
  <c r="B499" i="33"/>
  <c r="A499" i="33"/>
  <c r="W498" i="33"/>
  <c r="U498" i="33"/>
  <c r="T498" i="33"/>
  <c r="B498" i="33"/>
  <c r="A498" i="33"/>
  <c r="W497" i="33"/>
  <c r="U497" i="33"/>
  <c r="T497" i="33"/>
  <c r="B497" i="33"/>
  <c r="A497" i="33"/>
  <c r="W496" i="33"/>
  <c r="U496" i="33"/>
  <c r="T496" i="33"/>
  <c r="B496" i="33"/>
  <c r="A496" i="33"/>
  <c r="W495" i="33"/>
  <c r="U495" i="33"/>
  <c r="T495" i="33"/>
  <c r="B495" i="33"/>
  <c r="A495" i="33"/>
  <c r="W494" i="33"/>
  <c r="U494" i="33"/>
  <c r="T494" i="33"/>
  <c r="Y494" i="33" s="1"/>
  <c r="B494" i="33"/>
  <c r="A494" i="33"/>
  <c r="W493" i="33"/>
  <c r="U493" i="33"/>
  <c r="T493" i="33"/>
  <c r="X493" i="33" s="1"/>
  <c r="B493" i="33"/>
  <c r="A493" i="33"/>
  <c r="W492" i="33"/>
  <c r="U492" i="33"/>
  <c r="T492" i="33"/>
  <c r="B492" i="33"/>
  <c r="A492" i="33"/>
  <c r="W491" i="33"/>
  <c r="U491" i="33"/>
  <c r="T491" i="33"/>
  <c r="B491" i="33"/>
  <c r="A491" i="33"/>
  <c r="W490" i="33"/>
  <c r="U490" i="33"/>
  <c r="T490" i="33"/>
  <c r="Y490" i="33" s="1"/>
  <c r="B490" i="33"/>
  <c r="A490" i="33"/>
  <c r="W489" i="33"/>
  <c r="U489" i="33"/>
  <c r="T489" i="33"/>
  <c r="Y489" i="33" s="1"/>
  <c r="B489" i="33"/>
  <c r="A489" i="33"/>
  <c r="W488" i="33"/>
  <c r="U488" i="33"/>
  <c r="T488" i="33"/>
  <c r="B488" i="33"/>
  <c r="A488" i="33"/>
  <c r="W487" i="33"/>
  <c r="U487" i="33"/>
  <c r="T487" i="33"/>
  <c r="B487" i="33"/>
  <c r="A487" i="33"/>
  <c r="W486" i="33"/>
  <c r="U486" i="33"/>
  <c r="T486" i="33"/>
  <c r="B486" i="33"/>
  <c r="A486" i="33"/>
  <c r="W485" i="33"/>
  <c r="U485" i="33"/>
  <c r="T485" i="33"/>
  <c r="B485" i="33"/>
  <c r="A485" i="33"/>
  <c r="W484" i="33"/>
  <c r="U484" i="33"/>
  <c r="T484" i="33"/>
  <c r="B484" i="33"/>
  <c r="A484" i="33"/>
  <c r="W483" i="33"/>
  <c r="U483" i="33"/>
  <c r="T483" i="33"/>
  <c r="B483" i="33"/>
  <c r="A483" i="33"/>
  <c r="W482" i="33"/>
  <c r="U482" i="33"/>
  <c r="T482" i="33"/>
  <c r="Y482" i="33" s="1"/>
  <c r="B482" i="33"/>
  <c r="A482" i="33"/>
  <c r="W481" i="33"/>
  <c r="U481" i="33"/>
  <c r="T481" i="33"/>
  <c r="B481" i="33"/>
  <c r="A481" i="33"/>
  <c r="W480" i="33"/>
  <c r="U480" i="33"/>
  <c r="T480" i="33"/>
  <c r="B480" i="33"/>
  <c r="A480" i="33"/>
  <c r="W479" i="33"/>
  <c r="U479" i="33"/>
  <c r="T479" i="33"/>
  <c r="B479" i="33"/>
  <c r="A479" i="33"/>
  <c r="W478" i="33"/>
  <c r="U478" i="33"/>
  <c r="T478" i="33"/>
  <c r="B478" i="33"/>
  <c r="A478" i="33"/>
  <c r="W477" i="33"/>
  <c r="U477" i="33"/>
  <c r="T477" i="33"/>
  <c r="B477" i="33"/>
  <c r="A477" i="33"/>
  <c r="W476" i="33"/>
  <c r="U476" i="33"/>
  <c r="T476" i="33"/>
  <c r="B476" i="33"/>
  <c r="A476" i="33"/>
  <c r="W475" i="33"/>
  <c r="U475" i="33"/>
  <c r="T475" i="33"/>
  <c r="B475" i="33"/>
  <c r="A475" i="33"/>
  <c r="W474" i="33"/>
  <c r="U474" i="33"/>
  <c r="T474" i="33"/>
  <c r="Y474" i="33" s="1"/>
  <c r="B474" i="33"/>
  <c r="A474" i="33"/>
  <c r="W473" i="33"/>
  <c r="U473" i="33"/>
  <c r="T473" i="33"/>
  <c r="Y473" i="33" s="1"/>
  <c r="B473" i="33"/>
  <c r="A473" i="33"/>
  <c r="W472" i="33"/>
  <c r="U472" i="33"/>
  <c r="T472" i="33"/>
  <c r="B472" i="33"/>
  <c r="A472" i="33"/>
  <c r="X471" i="33"/>
  <c r="W471" i="33"/>
  <c r="U471" i="33"/>
  <c r="T471" i="33"/>
  <c r="Y471" i="33" s="1"/>
  <c r="B471" i="33"/>
  <c r="A471" i="33"/>
  <c r="W470" i="33"/>
  <c r="U470" i="33"/>
  <c r="T470" i="33"/>
  <c r="Y470" i="33" s="1"/>
  <c r="B470" i="33"/>
  <c r="A470" i="33"/>
  <c r="W469" i="33"/>
  <c r="U469" i="33"/>
  <c r="T469" i="33"/>
  <c r="B469" i="33"/>
  <c r="A469" i="33"/>
  <c r="W468" i="33"/>
  <c r="U468" i="33"/>
  <c r="T468" i="33"/>
  <c r="B468" i="33"/>
  <c r="A468" i="33"/>
  <c r="W467" i="33"/>
  <c r="U467" i="33"/>
  <c r="T467" i="33"/>
  <c r="B467" i="33"/>
  <c r="A467" i="33"/>
  <c r="W466" i="33"/>
  <c r="U466" i="33"/>
  <c r="T466" i="33"/>
  <c r="B466" i="33"/>
  <c r="A466" i="33"/>
  <c r="W465" i="33"/>
  <c r="U465" i="33"/>
  <c r="T465" i="33"/>
  <c r="B465" i="33"/>
  <c r="A465" i="33"/>
  <c r="W464" i="33"/>
  <c r="U464" i="33"/>
  <c r="T464" i="33"/>
  <c r="Y464" i="33" s="1"/>
  <c r="B464" i="33"/>
  <c r="A464" i="33"/>
  <c r="W463" i="33"/>
  <c r="U463" i="33"/>
  <c r="T463" i="33"/>
  <c r="Y463" i="33" s="1"/>
  <c r="B463" i="33"/>
  <c r="A463" i="33"/>
  <c r="W462" i="33"/>
  <c r="U462" i="33"/>
  <c r="T462" i="33"/>
  <c r="B462" i="33"/>
  <c r="A462" i="33"/>
  <c r="W461" i="33"/>
  <c r="U461" i="33"/>
  <c r="T461" i="33"/>
  <c r="B461" i="33"/>
  <c r="A461" i="33"/>
  <c r="W460" i="33"/>
  <c r="U460" i="33"/>
  <c r="T460" i="33"/>
  <c r="B460" i="33"/>
  <c r="A460" i="33"/>
  <c r="W459" i="33"/>
  <c r="U459" i="33"/>
  <c r="T459" i="33"/>
  <c r="B459" i="33"/>
  <c r="A459" i="33"/>
  <c r="W458" i="33"/>
  <c r="U458" i="33"/>
  <c r="T458" i="33"/>
  <c r="B458" i="33"/>
  <c r="A458" i="33"/>
  <c r="W457" i="33"/>
  <c r="U457" i="33"/>
  <c r="T457" i="33"/>
  <c r="B457" i="33"/>
  <c r="A457" i="33"/>
  <c r="W456" i="33"/>
  <c r="U456" i="33"/>
  <c r="T456" i="33"/>
  <c r="Y456" i="33" s="1"/>
  <c r="B456" i="33"/>
  <c r="A456" i="33"/>
  <c r="W455" i="33"/>
  <c r="U455" i="33"/>
  <c r="T455" i="33"/>
  <c r="B455" i="33"/>
  <c r="A455" i="33"/>
  <c r="W454" i="33"/>
  <c r="U454" i="33"/>
  <c r="T454" i="33"/>
  <c r="Y454" i="33" s="1"/>
  <c r="B454" i="33"/>
  <c r="A454" i="33"/>
  <c r="W453" i="33"/>
  <c r="U453" i="33"/>
  <c r="T453" i="33"/>
  <c r="B453" i="33"/>
  <c r="A453" i="33"/>
  <c r="W452" i="33"/>
  <c r="U452" i="33"/>
  <c r="T452" i="33"/>
  <c r="B452" i="33"/>
  <c r="A452" i="33"/>
  <c r="W451" i="33"/>
  <c r="U451" i="33"/>
  <c r="T451" i="33"/>
  <c r="B451" i="33"/>
  <c r="A451" i="33"/>
  <c r="W450" i="33"/>
  <c r="U450" i="33"/>
  <c r="T450" i="33"/>
  <c r="B450" i="33"/>
  <c r="A450" i="33"/>
  <c r="W449" i="33"/>
  <c r="U449" i="33"/>
  <c r="T449" i="33"/>
  <c r="B449" i="33"/>
  <c r="A449" i="33"/>
  <c r="W448" i="33"/>
  <c r="U448" i="33"/>
  <c r="T448" i="33"/>
  <c r="Y448" i="33" s="1"/>
  <c r="B448" i="33"/>
  <c r="A448" i="33"/>
  <c r="W447" i="33"/>
  <c r="U447" i="33"/>
  <c r="T447" i="33"/>
  <c r="Y447" i="33" s="1"/>
  <c r="B447" i="33"/>
  <c r="A447" i="33"/>
  <c r="X446" i="33"/>
  <c r="W446" i="33"/>
  <c r="U446" i="33"/>
  <c r="T446" i="33"/>
  <c r="B446" i="33"/>
  <c r="A446" i="33"/>
  <c r="W445" i="33"/>
  <c r="U445" i="33"/>
  <c r="T445" i="33"/>
  <c r="Y445" i="33" s="1"/>
  <c r="B445" i="33"/>
  <c r="A445" i="33"/>
  <c r="W444" i="33"/>
  <c r="U444" i="33"/>
  <c r="T444" i="33"/>
  <c r="Y444" i="33" s="1"/>
  <c r="B444" i="33"/>
  <c r="A444" i="33"/>
  <c r="X443" i="33"/>
  <c r="W443" i="33"/>
  <c r="U443" i="33"/>
  <c r="T443" i="33"/>
  <c r="B443" i="33"/>
  <c r="A443" i="33"/>
  <c r="W442" i="33"/>
  <c r="U442" i="33"/>
  <c r="T442" i="33"/>
  <c r="Y442" i="33" s="1"/>
  <c r="B442" i="33"/>
  <c r="A442" i="33"/>
  <c r="W441" i="33"/>
  <c r="U441" i="33"/>
  <c r="T441" i="33"/>
  <c r="B441" i="33"/>
  <c r="A441" i="33"/>
  <c r="W440" i="33"/>
  <c r="U440" i="33"/>
  <c r="T440" i="33"/>
  <c r="Y440" i="33" s="1"/>
  <c r="B440" i="33"/>
  <c r="A440" i="33"/>
  <c r="W439" i="33"/>
  <c r="U439" i="33"/>
  <c r="T439" i="33"/>
  <c r="B439" i="33"/>
  <c r="A439" i="33"/>
  <c r="W438" i="33"/>
  <c r="U438" i="33"/>
  <c r="T438" i="33"/>
  <c r="B438" i="33"/>
  <c r="A438" i="33"/>
  <c r="W437" i="33"/>
  <c r="U437" i="33"/>
  <c r="T437" i="33"/>
  <c r="B437" i="33"/>
  <c r="A437" i="33"/>
  <c r="W436" i="33"/>
  <c r="U436" i="33"/>
  <c r="T436" i="33"/>
  <c r="B436" i="33"/>
  <c r="A436" i="33"/>
  <c r="W435" i="33"/>
  <c r="U435" i="33"/>
  <c r="T435" i="33"/>
  <c r="B435" i="33"/>
  <c r="A435" i="33"/>
  <c r="W434" i="33"/>
  <c r="U434" i="33"/>
  <c r="T434" i="33"/>
  <c r="Y434" i="33" s="1"/>
  <c r="B434" i="33"/>
  <c r="A434" i="33"/>
  <c r="W433" i="33"/>
  <c r="U433" i="33"/>
  <c r="T433" i="33"/>
  <c r="B433" i="33"/>
  <c r="A433" i="33"/>
  <c r="W432" i="33"/>
  <c r="U432" i="33"/>
  <c r="T432" i="33"/>
  <c r="Y432" i="33" s="1"/>
  <c r="B432" i="33"/>
  <c r="A432" i="33"/>
  <c r="W431" i="33"/>
  <c r="U431" i="33"/>
  <c r="T431" i="33"/>
  <c r="B431" i="33"/>
  <c r="A431" i="33"/>
  <c r="W430" i="33"/>
  <c r="U430" i="33"/>
  <c r="T430" i="33"/>
  <c r="B430" i="33"/>
  <c r="A430" i="33"/>
  <c r="W429" i="33"/>
  <c r="U429" i="33"/>
  <c r="T429" i="33"/>
  <c r="B429" i="33"/>
  <c r="A429" i="33"/>
  <c r="W428" i="33"/>
  <c r="U428" i="33"/>
  <c r="T428" i="33"/>
  <c r="B428" i="33"/>
  <c r="A428" i="33"/>
  <c r="W427" i="33"/>
  <c r="U427" i="33"/>
  <c r="T427" i="33"/>
  <c r="B427" i="33"/>
  <c r="A427" i="33"/>
  <c r="W426" i="33"/>
  <c r="U426" i="33"/>
  <c r="T426" i="33"/>
  <c r="Y426" i="33" s="1"/>
  <c r="B426" i="33"/>
  <c r="A426" i="33"/>
  <c r="W425" i="33"/>
  <c r="U425" i="33"/>
  <c r="T425" i="33"/>
  <c r="B425" i="33"/>
  <c r="A425" i="33"/>
  <c r="W424" i="33"/>
  <c r="U424" i="33"/>
  <c r="T424" i="33"/>
  <c r="Y424" i="33" s="1"/>
  <c r="B424" i="33"/>
  <c r="A424" i="33"/>
  <c r="W423" i="33"/>
  <c r="U423" i="33"/>
  <c r="T423" i="33"/>
  <c r="B423" i="33"/>
  <c r="A423" i="33"/>
  <c r="W422" i="33"/>
  <c r="U422" i="33"/>
  <c r="T422" i="33"/>
  <c r="B422" i="33"/>
  <c r="A422" i="33"/>
  <c r="W421" i="33"/>
  <c r="U421" i="33"/>
  <c r="T421" i="33"/>
  <c r="B421" i="33"/>
  <c r="A421" i="33"/>
  <c r="W420" i="33"/>
  <c r="U420" i="33"/>
  <c r="T420" i="33"/>
  <c r="B420" i="33"/>
  <c r="A420" i="33"/>
  <c r="W419" i="33"/>
  <c r="U419" i="33"/>
  <c r="T419" i="33"/>
  <c r="B419" i="33"/>
  <c r="A419" i="33"/>
  <c r="W418" i="33"/>
  <c r="U418" i="33"/>
  <c r="T418" i="33"/>
  <c r="Y418" i="33" s="1"/>
  <c r="B418" i="33"/>
  <c r="A418" i="33"/>
  <c r="X417" i="33"/>
  <c r="W417" i="33"/>
  <c r="U417" i="33"/>
  <c r="T417" i="33"/>
  <c r="B417" i="33"/>
  <c r="A417" i="33"/>
  <c r="W416" i="33"/>
  <c r="U416" i="33"/>
  <c r="T416" i="33"/>
  <c r="B416" i="33"/>
  <c r="A416" i="33"/>
  <c r="W415" i="33"/>
  <c r="U415" i="33"/>
  <c r="T415" i="33"/>
  <c r="Y415" i="33" s="1"/>
  <c r="B415" i="33"/>
  <c r="A415" i="33"/>
  <c r="W414" i="33"/>
  <c r="U414" i="33"/>
  <c r="T414" i="33"/>
  <c r="B414" i="33"/>
  <c r="A414" i="33"/>
  <c r="W413" i="33"/>
  <c r="U413" i="33"/>
  <c r="T413" i="33"/>
  <c r="Y413" i="33" s="1"/>
  <c r="B413" i="33"/>
  <c r="A413" i="33"/>
  <c r="W412" i="33"/>
  <c r="U412" i="33"/>
  <c r="T412" i="33"/>
  <c r="Y412" i="33" s="1"/>
  <c r="B412" i="33"/>
  <c r="A412" i="33"/>
  <c r="W411" i="33"/>
  <c r="U411" i="33"/>
  <c r="T411" i="33"/>
  <c r="B411" i="33"/>
  <c r="A411" i="33"/>
  <c r="W410" i="33"/>
  <c r="U410" i="33"/>
  <c r="T410" i="33"/>
  <c r="B410" i="33"/>
  <c r="A410" i="33"/>
  <c r="W409" i="33"/>
  <c r="U409" i="33"/>
  <c r="T409" i="33"/>
  <c r="B409" i="33"/>
  <c r="A409" i="33"/>
  <c r="W408" i="33"/>
  <c r="U408" i="33"/>
  <c r="T408" i="33"/>
  <c r="B408" i="33"/>
  <c r="A408" i="33"/>
  <c r="W407" i="33"/>
  <c r="U407" i="33"/>
  <c r="T407" i="33"/>
  <c r="B407" i="33"/>
  <c r="A407" i="33"/>
  <c r="W406" i="33"/>
  <c r="U406" i="33"/>
  <c r="T406" i="33"/>
  <c r="B406" i="33"/>
  <c r="A406" i="33"/>
  <c r="W405" i="33"/>
  <c r="U405" i="33"/>
  <c r="T405" i="33"/>
  <c r="B405" i="33"/>
  <c r="A405" i="33"/>
  <c r="W404" i="33"/>
  <c r="U404" i="33"/>
  <c r="T404" i="33"/>
  <c r="Y404" i="33" s="1"/>
  <c r="B404" i="33"/>
  <c r="A404" i="33"/>
  <c r="W403" i="33"/>
  <c r="U403" i="33"/>
  <c r="T403" i="33"/>
  <c r="Y403" i="33" s="1"/>
  <c r="B403" i="33"/>
  <c r="A403" i="33"/>
  <c r="W402" i="33"/>
  <c r="U402" i="33"/>
  <c r="T402" i="33"/>
  <c r="B402" i="33"/>
  <c r="A402" i="33"/>
  <c r="W401" i="33"/>
  <c r="U401" i="33"/>
  <c r="T401" i="33"/>
  <c r="B401" i="33"/>
  <c r="A401" i="33"/>
  <c r="W400" i="33"/>
  <c r="U400" i="33"/>
  <c r="T400" i="33"/>
  <c r="B400" i="33"/>
  <c r="A400" i="33"/>
  <c r="W399" i="33"/>
  <c r="U399" i="33"/>
  <c r="T399" i="33"/>
  <c r="B399" i="33"/>
  <c r="A399" i="33"/>
  <c r="W398" i="33"/>
  <c r="U398" i="33"/>
  <c r="T398" i="33"/>
  <c r="B398" i="33"/>
  <c r="A398" i="33"/>
  <c r="W397" i="33"/>
  <c r="U397" i="33"/>
  <c r="T397" i="33"/>
  <c r="Y397" i="33" s="1"/>
  <c r="B397" i="33"/>
  <c r="A397" i="33"/>
  <c r="W396" i="33"/>
  <c r="U396" i="33"/>
  <c r="T396" i="33"/>
  <c r="Y396" i="33" s="1"/>
  <c r="B396" i="33"/>
  <c r="A396" i="33"/>
  <c r="W395" i="33"/>
  <c r="U395" i="33"/>
  <c r="T395" i="33"/>
  <c r="Y395" i="33" s="1"/>
  <c r="B395" i="33"/>
  <c r="A395" i="33"/>
  <c r="W394" i="33"/>
  <c r="U394" i="33"/>
  <c r="T394" i="33"/>
  <c r="B394" i="33"/>
  <c r="A394" i="33"/>
  <c r="W393" i="33"/>
  <c r="U393" i="33"/>
  <c r="T393" i="33"/>
  <c r="B393" i="33"/>
  <c r="A393" i="33"/>
  <c r="W392" i="33"/>
  <c r="U392" i="33"/>
  <c r="T392" i="33"/>
  <c r="B392" i="33"/>
  <c r="A392" i="33"/>
  <c r="W391" i="33"/>
  <c r="U391" i="33"/>
  <c r="T391" i="33"/>
  <c r="B391" i="33"/>
  <c r="A391" i="33"/>
  <c r="W390" i="33"/>
  <c r="U390" i="33"/>
  <c r="T390" i="33"/>
  <c r="B390" i="33"/>
  <c r="A390" i="33"/>
  <c r="W389" i="33"/>
  <c r="U389" i="33"/>
  <c r="T389" i="33"/>
  <c r="B389" i="33"/>
  <c r="A389" i="33"/>
  <c r="W388" i="33"/>
  <c r="U388" i="33"/>
  <c r="T388" i="33"/>
  <c r="Y388" i="33" s="1"/>
  <c r="B388" i="33"/>
  <c r="A388" i="33"/>
  <c r="W387" i="33"/>
  <c r="U387" i="33"/>
  <c r="T387" i="33"/>
  <c r="Y387" i="33" s="1"/>
  <c r="B387" i="33"/>
  <c r="A387" i="33"/>
  <c r="W386" i="33"/>
  <c r="U386" i="33"/>
  <c r="T386" i="33"/>
  <c r="B386" i="33"/>
  <c r="A386" i="33"/>
  <c r="W385" i="33"/>
  <c r="U385" i="33"/>
  <c r="T385" i="33"/>
  <c r="B385" i="33"/>
  <c r="A385" i="33"/>
  <c r="W384" i="33"/>
  <c r="U384" i="33"/>
  <c r="T384" i="33"/>
  <c r="B384" i="33"/>
  <c r="A384" i="33"/>
  <c r="W383" i="33"/>
  <c r="U383" i="33"/>
  <c r="T383" i="33"/>
  <c r="B383" i="33"/>
  <c r="A383" i="33"/>
  <c r="W382" i="33"/>
  <c r="U382" i="33"/>
  <c r="T382" i="33"/>
  <c r="B382" i="33"/>
  <c r="A382" i="33"/>
  <c r="W381" i="33"/>
  <c r="U381" i="33"/>
  <c r="T381" i="33"/>
  <c r="B381" i="33"/>
  <c r="A381" i="33"/>
  <c r="W380" i="33"/>
  <c r="U380" i="33"/>
  <c r="T380" i="33"/>
  <c r="Y380" i="33" s="1"/>
  <c r="B380" i="33"/>
  <c r="A380" i="33"/>
  <c r="W379" i="33"/>
  <c r="U379" i="33"/>
  <c r="T379" i="33"/>
  <c r="Y379" i="33" s="1"/>
  <c r="B379" i="33"/>
  <c r="A379" i="33"/>
  <c r="W378" i="33"/>
  <c r="U378" i="33"/>
  <c r="T378" i="33"/>
  <c r="B378" i="33"/>
  <c r="A378" i="33"/>
  <c r="W377" i="33"/>
  <c r="U377" i="33"/>
  <c r="T377" i="33"/>
  <c r="B377" i="33"/>
  <c r="A377" i="33"/>
  <c r="W376" i="33"/>
  <c r="U376" i="33"/>
  <c r="T376" i="33"/>
  <c r="B376" i="33"/>
  <c r="A376" i="33"/>
  <c r="W375" i="33"/>
  <c r="U375" i="33"/>
  <c r="T375" i="33"/>
  <c r="B375" i="33"/>
  <c r="A375" i="33"/>
  <c r="W374" i="33"/>
  <c r="U374" i="33"/>
  <c r="T374" i="33"/>
  <c r="B374" i="33"/>
  <c r="A374" i="33"/>
  <c r="W373" i="33"/>
  <c r="U373" i="33"/>
  <c r="T373" i="33"/>
  <c r="B373" i="33"/>
  <c r="A373" i="33"/>
  <c r="W372" i="33"/>
  <c r="U372" i="33"/>
  <c r="T372" i="33"/>
  <c r="Y372" i="33" s="1"/>
  <c r="B372" i="33"/>
  <c r="A372" i="33"/>
  <c r="W371" i="33"/>
  <c r="U371" i="33"/>
  <c r="T371" i="33"/>
  <c r="Y371" i="33" s="1"/>
  <c r="B371" i="33"/>
  <c r="A371" i="33"/>
  <c r="W370" i="33"/>
  <c r="U370" i="33"/>
  <c r="T370" i="33"/>
  <c r="B370" i="33"/>
  <c r="A370" i="33"/>
  <c r="W369" i="33"/>
  <c r="U369" i="33"/>
  <c r="T369" i="33"/>
  <c r="B369" i="33"/>
  <c r="A369" i="33"/>
  <c r="W368" i="33"/>
  <c r="U368" i="33"/>
  <c r="T368" i="33"/>
  <c r="B368" i="33"/>
  <c r="A368" i="33"/>
  <c r="W367" i="33"/>
  <c r="U367" i="33"/>
  <c r="T367" i="33"/>
  <c r="B367" i="33"/>
  <c r="A367" i="33"/>
  <c r="W366" i="33"/>
  <c r="U366" i="33"/>
  <c r="T366" i="33"/>
  <c r="B366" i="33"/>
  <c r="A366" i="33"/>
  <c r="W365" i="33"/>
  <c r="U365" i="33"/>
  <c r="T365" i="33"/>
  <c r="Y365" i="33" s="1"/>
  <c r="B365" i="33"/>
  <c r="A365" i="33"/>
  <c r="W364" i="33"/>
  <c r="U364" i="33"/>
  <c r="T364" i="33"/>
  <c r="Y364" i="33" s="1"/>
  <c r="B364" i="33"/>
  <c r="A364" i="33"/>
  <c r="X363" i="33"/>
  <c r="W363" i="33"/>
  <c r="U363" i="33"/>
  <c r="T363" i="33"/>
  <c r="B363" i="33"/>
  <c r="A363" i="33"/>
  <c r="W362" i="33"/>
  <c r="U362" i="33"/>
  <c r="T362" i="33"/>
  <c r="Y362" i="33" s="1"/>
  <c r="B362" i="33"/>
  <c r="A362" i="33"/>
  <c r="W361" i="33"/>
  <c r="U361" i="33"/>
  <c r="T361" i="33"/>
  <c r="B361" i="33"/>
  <c r="A361" i="33"/>
  <c r="W360" i="33"/>
  <c r="U360" i="33"/>
  <c r="T360" i="33"/>
  <c r="Y360" i="33" s="1"/>
  <c r="B360" i="33"/>
  <c r="A360" i="33"/>
  <c r="W359" i="33"/>
  <c r="U359" i="33"/>
  <c r="T359" i="33"/>
  <c r="B359" i="33"/>
  <c r="A359" i="33"/>
  <c r="W358" i="33"/>
  <c r="U358" i="33"/>
  <c r="T358" i="33"/>
  <c r="B358" i="33"/>
  <c r="A358" i="33"/>
  <c r="W357" i="33"/>
  <c r="U357" i="33"/>
  <c r="T357" i="33"/>
  <c r="B357" i="33"/>
  <c r="A357" i="33"/>
  <c r="W356" i="33"/>
  <c r="U356" i="33"/>
  <c r="T356" i="33"/>
  <c r="B356" i="33"/>
  <c r="A356" i="33"/>
  <c r="W355" i="33"/>
  <c r="U355" i="33"/>
  <c r="T355" i="33"/>
  <c r="B355" i="33"/>
  <c r="A355" i="33"/>
  <c r="W354" i="33"/>
  <c r="U354" i="33"/>
  <c r="T354" i="33"/>
  <c r="Y354" i="33" s="1"/>
  <c r="B354" i="33"/>
  <c r="A354" i="33"/>
  <c r="W353" i="33"/>
  <c r="U353" i="33"/>
  <c r="T353" i="33"/>
  <c r="B353" i="33"/>
  <c r="A353" i="33"/>
  <c r="W352" i="33"/>
  <c r="U352" i="33"/>
  <c r="T352" i="33"/>
  <c r="Y352" i="33" s="1"/>
  <c r="B352" i="33"/>
  <c r="A352" i="33"/>
  <c r="W351" i="33"/>
  <c r="U351" i="33"/>
  <c r="T351" i="33"/>
  <c r="B351" i="33"/>
  <c r="A351" i="33"/>
  <c r="W350" i="33"/>
  <c r="U350" i="33"/>
  <c r="T350" i="33"/>
  <c r="B350" i="33"/>
  <c r="A350" i="33"/>
  <c r="W349" i="33"/>
  <c r="U349" i="33"/>
  <c r="T349" i="33"/>
  <c r="B349" i="33"/>
  <c r="A349" i="33"/>
  <c r="W348" i="33"/>
  <c r="U348" i="33"/>
  <c r="T348" i="33"/>
  <c r="B348" i="33"/>
  <c r="A348" i="33"/>
  <c r="W347" i="33"/>
  <c r="U347" i="33"/>
  <c r="T347" i="33"/>
  <c r="B347" i="33"/>
  <c r="A347" i="33"/>
  <c r="W346" i="33"/>
  <c r="U346" i="33"/>
  <c r="T346" i="33"/>
  <c r="Y346" i="33" s="1"/>
  <c r="B346" i="33"/>
  <c r="A346" i="33"/>
  <c r="W345" i="33"/>
  <c r="U345" i="33"/>
  <c r="T345" i="33"/>
  <c r="B345" i="33"/>
  <c r="A345" i="33"/>
  <c r="W344" i="33"/>
  <c r="U344" i="33"/>
  <c r="T344" i="33"/>
  <c r="Y344" i="33" s="1"/>
  <c r="B344" i="33"/>
  <c r="A344" i="33"/>
  <c r="W343" i="33"/>
  <c r="U343" i="33"/>
  <c r="T343" i="33"/>
  <c r="B343" i="33"/>
  <c r="A343" i="33"/>
  <c r="W342" i="33"/>
  <c r="U342" i="33"/>
  <c r="T342" i="33"/>
  <c r="B342" i="33"/>
  <c r="A342" i="33"/>
  <c r="W341" i="33"/>
  <c r="U341" i="33"/>
  <c r="T341" i="33"/>
  <c r="B341" i="33"/>
  <c r="A341" i="33"/>
  <c r="W340" i="33"/>
  <c r="U340" i="33"/>
  <c r="T340" i="33"/>
  <c r="B340" i="33"/>
  <c r="A340" i="33"/>
  <c r="W339" i="33"/>
  <c r="U339" i="33"/>
  <c r="T339" i="33"/>
  <c r="B339" i="33"/>
  <c r="A339" i="33"/>
  <c r="W338" i="33"/>
  <c r="U338" i="33"/>
  <c r="T338" i="33"/>
  <c r="Y338" i="33" s="1"/>
  <c r="B338" i="33"/>
  <c r="A338" i="33"/>
  <c r="W337" i="33"/>
  <c r="U337" i="33"/>
  <c r="T337" i="33"/>
  <c r="B337" i="33"/>
  <c r="A337" i="33"/>
  <c r="W336" i="33"/>
  <c r="U336" i="33"/>
  <c r="T336" i="33"/>
  <c r="Y336" i="33" s="1"/>
  <c r="B336" i="33"/>
  <c r="A336" i="33"/>
  <c r="W335" i="33"/>
  <c r="U335" i="33"/>
  <c r="T335" i="33"/>
  <c r="B335" i="33"/>
  <c r="A335" i="33"/>
  <c r="W334" i="33"/>
  <c r="U334" i="33"/>
  <c r="T334" i="33"/>
  <c r="B334" i="33"/>
  <c r="A334" i="33"/>
  <c r="W333" i="33"/>
  <c r="U333" i="33"/>
  <c r="T333" i="33"/>
  <c r="B333" i="33"/>
  <c r="A333" i="33"/>
  <c r="W332" i="33"/>
  <c r="U332" i="33"/>
  <c r="T332" i="33"/>
  <c r="B332" i="33"/>
  <c r="A332" i="33"/>
  <c r="W331" i="33"/>
  <c r="U331" i="33"/>
  <c r="T331" i="33"/>
  <c r="B331" i="33"/>
  <c r="A331" i="33"/>
  <c r="W330" i="33"/>
  <c r="U330" i="33"/>
  <c r="T330" i="33"/>
  <c r="Y330" i="33" s="1"/>
  <c r="B330" i="33"/>
  <c r="A330" i="33"/>
  <c r="W329" i="33"/>
  <c r="U329" i="33"/>
  <c r="T329" i="33"/>
  <c r="B329" i="33"/>
  <c r="A329" i="33"/>
  <c r="W328" i="33"/>
  <c r="U328" i="33"/>
  <c r="T328" i="33"/>
  <c r="Y328" i="33" s="1"/>
  <c r="B328" i="33"/>
  <c r="A328" i="33"/>
  <c r="W327" i="33"/>
  <c r="U327" i="33"/>
  <c r="T327" i="33"/>
  <c r="B327" i="33"/>
  <c r="A327" i="33"/>
  <c r="W326" i="33"/>
  <c r="U326" i="33"/>
  <c r="T326" i="33"/>
  <c r="B326" i="33"/>
  <c r="A326" i="33"/>
  <c r="W325" i="33"/>
  <c r="U325" i="33"/>
  <c r="T325" i="33"/>
  <c r="B325" i="33"/>
  <c r="A325" i="33"/>
  <c r="W324" i="33"/>
  <c r="U324" i="33"/>
  <c r="T324" i="33"/>
  <c r="B324" i="33"/>
  <c r="A324" i="33"/>
  <c r="W323" i="33"/>
  <c r="U323" i="33"/>
  <c r="T323" i="33"/>
  <c r="B323" i="33"/>
  <c r="A323" i="33"/>
  <c r="W322" i="33"/>
  <c r="U322" i="33"/>
  <c r="T322" i="33"/>
  <c r="Y322" i="33" s="1"/>
  <c r="B322" i="33"/>
  <c r="A322" i="33"/>
  <c r="W321" i="33"/>
  <c r="U321" i="33"/>
  <c r="T321" i="33"/>
  <c r="B321" i="33"/>
  <c r="A321" i="33"/>
  <c r="W320" i="33"/>
  <c r="U320" i="33"/>
  <c r="T320" i="33"/>
  <c r="Y320" i="33" s="1"/>
  <c r="B320" i="33"/>
  <c r="A320" i="33"/>
  <c r="W319" i="33"/>
  <c r="U319" i="33"/>
  <c r="T319" i="33"/>
  <c r="B319" i="33"/>
  <c r="A319" i="33"/>
  <c r="W318" i="33"/>
  <c r="U318" i="33"/>
  <c r="T318" i="33"/>
  <c r="B318" i="33"/>
  <c r="A318" i="33"/>
  <c r="W317" i="33"/>
  <c r="U317" i="33"/>
  <c r="T317" i="33"/>
  <c r="B317" i="33"/>
  <c r="A317" i="33"/>
  <c r="W316" i="33"/>
  <c r="U316" i="33"/>
  <c r="T316" i="33"/>
  <c r="B316" i="33"/>
  <c r="A316" i="33"/>
  <c r="W315" i="33"/>
  <c r="U315" i="33"/>
  <c r="T315" i="33"/>
  <c r="B315" i="33"/>
  <c r="A315" i="33"/>
  <c r="W314" i="33"/>
  <c r="U314" i="33"/>
  <c r="T314" i="33"/>
  <c r="Y314" i="33" s="1"/>
  <c r="B314" i="33"/>
  <c r="A314" i="33"/>
  <c r="W313" i="33"/>
  <c r="U313" i="33"/>
  <c r="T313" i="33"/>
  <c r="B313" i="33"/>
  <c r="A313" i="33"/>
  <c r="W312" i="33"/>
  <c r="U312" i="33"/>
  <c r="T312" i="33"/>
  <c r="Y312" i="33" s="1"/>
  <c r="B312" i="33"/>
  <c r="A312" i="33"/>
  <c r="W311" i="33"/>
  <c r="U311" i="33"/>
  <c r="T311" i="33"/>
  <c r="B311" i="33"/>
  <c r="A311" i="33"/>
  <c r="W310" i="33"/>
  <c r="U310" i="33"/>
  <c r="T310" i="33"/>
  <c r="B310" i="33"/>
  <c r="A310" i="33"/>
  <c r="W309" i="33"/>
  <c r="U309" i="33"/>
  <c r="T309" i="33"/>
  <c r="Y309" i="33" s="1"/>
  <c r="B309" i="33"/>
  <c r="A309" i="33"/>
  <c r="W308" i="33"/>
  <c r="U308" i="33"/>
  <c r="T308" i="33"/>
  <c r="B308" i="33"/>
  <c r="A308" i="33"/>
  <c r="W307" i="33"/>
  <c r="U307" i="33"/>
  <c r="T307" i="33"/>
  <c r="B307" i="33"/>
  <c r="A307" i="33"/>
  <c r="W306" i="33"/>
  <c r="U306" i="33"/>
  <c r="T306" i="33"/>
  <c r="B306" i="33"/>
  <c r="A306" i="33"/>
  <c r="W305" i="33"/>
  <c r="U305" i="33"/>
  <c r="T305" i="33"/>
  <c r="B305" i="33"/>
  <c r="A305" i="33"/>
  <c r="W304" i="33"/>
  <c r="U304" i="33"/>
  <c r="T304" i="33"/>
  <c r="B304" i="33"/>
  <c r="A304" i="33"/>
  <c r="W303" i="33"/>
  <c r="U303" i="33"/>
  <c r="T303" i="33"/>
  <c r="Y303" i="33" s="1"/>
  <c r="B303" i="33"/>
  <c r="A303" i="33"/>
  <c r="W302" i="33"/>
  <c r="U302" i="33"/>
  <c r="T302" i="33"/>
  <c r="Y302" i="33" s="1"/>
  <c r="B302" i="33"/>
  <c r="A302" i="33"/>
  <c r="W301" i="33"/>
  <c r="U301" i="33"/>
  <c r="T301" i="33"/>
  <c r="B301" i="33"/>
  <c r="A301" i="33"/>
  <c r="W300" i="33"/>
  <c r="U300" i="33"/>
  <c r="T300" i="33"/>
  <c r="B300" i="33"/>
  <c r="A300" i="33"/>
  <c r="W299" i="33"/>
  <c r="U299" i="33"/>
  <c r="T299" i="33"/>
  <c r="B299" i="33"/>
  <c r="A299" i="33"/>
  <c r="W298" i="33"/>
  <c r="U298" i="33"/>
  <c r="T298" i="33"/>
  <c r="B298" i="33"/>
  <c r="A298" i="33"/>
  <c r="W297" i="33"/>
  <c r="U297" i="33"/>
  <c r="T297" i="33"/>
  <c r="B297" i="33"/>
  <c r="A297" i="33"/>
  <c r="W296" i="33"/>
  <c r="U296" i="33"/>
  <c r="T296" i="33"/>
  <c r="B296" i="33"/>
  <c r="A296" i="33"/>
  <c r="W295" i="33"/>
  <c r="U295" i="33"/>
  <c r="T295" i="33"/>
  <c r="B295" i="33"/>
  <c r="A295" i="33"/>
  <c r="W294" i="33"/>
  <c r="U294" i="33"/>
  <c r="T294" i="33"/>
  <c r="Y294" i="33" s="1"/>
  <c r="B294" i="33"/>
  <c r="A294" i="33"/>
  <c r="W293" i="33"/>
  <c r="U293" i="33"/>
  <c r="T293" i="33"/>
  <c r="B293" i="33"/>
  <c r="A293" i="33"/>
  <c r="W292" i="33"/>
  <c r="U292" i="33"/>
  <c r="T292" i="33"/>
  <c r="B292" i="33"/>
  <c r="A292" i="33"/>
  <c r="W291" i="33"/>
  <c r="U291" i="33"/>
  <c r="T291" i="33"/>
  <c r="B291" i="33"/>
  <c r="A291" i="33"/>
  <c r="W290" i="33"/>
  <c r="U290" i="33"/>
  <c r="T290" i="33"/>
  <c r="B290" i="33"/>
  <c r="A290" i="33"/>
  <c r="W289" i="33"/>
  <c r="U289" i="33"/>
  <c r="T289" i="33"/>
  <c r="B289" i="33"/>
  <c r="A289" i="33"/>
  <c r="W288" i="33"/>
  <c r="U288" i="33"/>
  <c r="T288" i="33"/>
  <c r="B288" i="33"/>
  <c r="A288" i="33"/>
  <c r="W287" i="33"/>
  <c r="U287" i="33"/>
  <c r="T287" i="33"/>
  <c r="Y287" i="33" s="1"/>
  <c r="B287" i="33"/>
  <c r="A287" i="33"/>
  <c r="W286" i="33"/>
  <c r="U286" i="33"/>
  <c r="T286" i="33"/>
  <c r="Y286" i="33" s="1"/>
  <c r="B286" i="33"/>
  <c r="A286" i="33"/>
  <c r="W285" i="33"/>
  <c r="U285" i="33"/>
  <c r="T285" i="33"/>
  <c r="Y285" i="33" s="1"/>
  <c r="B285" i="33"/>
  <c r="A285" i="33"/>
  <c r="W284" i="33"/>
  <c r="U284" i="33"/>
  <c r="T284" i="33"/>
  <c r="B284" i="33"/>
  <c r="A284" i="33"/>
  <c r="W283" i="33"/>
  <c r="U283" i="33"/>
  <c r="T283" i="33"/>
  <c r="B283" i="33"/>
  <c r="A283" i="33"/>
  <c r="W282" i="33"/>
  <c r="U282" i="33"/>
  <c r="T282" i="33"/>
  <c r="B282" i="33"/>
  <c r="A282" i="33"/>
  <c r="W281" i="33"/>
  <c r="U281" i="33"/>
  <c r="T281" i="33"/>
  <c r="B281" i="33"/>
  <c r="A281" i="33"/>
  <c r="W280" i="33"/>
  <c r="U280" i="33"/>
  <c r="T280" i="33"/>
  <c r="B280" i="33"/>
  <c r="A280" i="33"/>
  <c r="W279" i="33"/>
  <c r="U279" i="33"/>
  <c r="T279" i="33"/>
  <c r="B279" i="33"/>
  <c r="A279" i="33"/>
  <c r="W278" i="33"/>
  <c r="U278" i="33"/>
  <c r="T278" i="33"/>
  <c r="Y278" i="33" s="1"/>
  <c r="B278" i="33"/>
  <c r="A278" i="33"/>
  <c r="W277" i="33"/>
  <c r="U277" i="33"/>
  <c r="T277" i="33"/>
  <c r="B277" i="33"/>
  <c r="A277" i="33"/>
  <c r="W276" i="33"/>
  <c r="U276" i="33"/>
  <c r="T276" i="33"/>
  <c r="B276" i="33"/>
  <c r="A276" i="33"/>
  <c r="W275" i="33"/>
  <c r="U275" i="33"/>
  <c r="T275" i="33"/>
  <c r="B275" i="33"/>
  <c r="A275" i="33"/>
  <c r="W274" i="33"/>
  <c r="U274" i="33"/>
  <c r="T274" i="33"/>
  <c r="B274" i="33"/>
  <c r="A274" i="33"/>
  <c r="W273" i="33"/>
  <c r="U273" i="33"/>
  <c r="T273" i="33"/>
  <c r="B273" i="33"/>
  <c r="A273" i="33"/>
  <c r="W272" i="33"/>
  <c r="U272" i="33"/>
  <c r="T272" i="33"/>
  <c r="B272" i="33"/>
  <c r="A272" i="33"/>
  <c r="W271" i="33"/>
  <c r="U271" i="33"/>
  <c r="T271" i="33"/>
  <c r="Y271" i="33" s="1"/>
  <c r="B271" i="33"/>
  <c r="A271" i="33"/>
  <c r="W270" i="33"/>
  <c r="U270" i="33"/>
  <c r="T270" i="33"/>
  <c r="Y270" i="33" s="1"/>
  <c r="B270" i="33"/>
  <c r="A270" i="33"/>
  <c r="W269" i="33"/>
  <c r="U269" i="33"/>
  <c r="T269" i="33"/>
  <c r="B269" i="33"/>
  <c r="A269" i="33"/>
  <c r="W268" i="33"/>
  <c r="U268" i="33"/>
  <c r="T268" i="33"/>
  <c r="B268" i="33"/>
  <c r="A268" i="33"/>
  <c r="W267" i="33"/>
  <c r="U267" i="33"/>
  <c r="T267" i="33"/>
  <c r="B267" i="33"/>
  <c r="A267" i="33"/>
  <c r="W266" i="33"/>
  <c r="U266" i="33"/>
  <c r="T266" i="33"/>
  <c r="B266" i="33"/>
  <c r="A266" i="33"/>
  <c r="W265" i="33"/>
  <c r="U265" i="33"/>
  <c r="T265" i="33"/>
  <c r="B265" i="33"/>
  <c r="A265" i="33"/>
  <c r="W264" i="33"/>
  <c r="U264" i="33"/>
  <c r="T264" i="33"/>
  <c r="B264" i="33"/>
  <c r="A264" i="33"/>
  <c r="W263" i="33"/>
  <c r="U263" i="33"/>
  <c r="T263" i="33"/>
  <c r="B263" i="33"/>
  <c r="A263" i="33"/>
  <c r="W262" i="33"/>
  <c r="U262" i="33"/>
  <c r="T262" i="33"/>
  <c r="Y262" i="33" s="1"/>
  <c r="B262" i="33"/>
  <c r="A262" i="33"/>
  <c r="W261" i="33"/>
  <c r="U261" i="33"/>
  <c r="T261" i="33"/>
  <c r="B261" i="33"/>
  <c r="A261" i="33"/>
  <c r="W260" i="33"/>
  <c r="U260" i="33"/>
  <c r="T260" i="33"/>
  <c r="B260" i="33"/>
  <c r="A260" i="33"/>
  <c r="W259" i="33"/>
  <c r="U259" i="33"/>
  <c r="T259" i="33"/>
  <c r="B259" i="33"/>
  <c r="A259" i="33"/>
  <c r="W258" i="33"/>
  <c r="U258" i="33"/>
  <c r="T258" i="33"/>
  <c r="B258" i="33"/>
  <c r="A258" i="33"/>
  <c r="W257" i="33"/>
  <c r="U257" i="33"/>
  <c r="T257" i="33"/>
  <c r="B257" i="33"/>
  <c r="A257" i="33"/>
  <c r="W256" i="33"/>
  <c r="U256" i="33"/>
  <c r="T256" i="33"/>
  <c r="B256" i="33"/>
  <c r="A256" i="33"/>
  <c r="W255" i="33"/>
  <c r="U255" i="33"/>
  <c r="T255" i="33"/>
  <c r="Y255" i="33" s="1"/>
  <c r="B255" i="33"/>
  <c r="A255" i="33"/>
  <c r="W254" i="33"/>
  <c r="U254" i="33"/>
  <c r="T254" i="33"/>
  <c r="Y254" i="33" s="1"/>
  <c r="B254" i="33"/>
  <c r="A254" i="33"/>
  <c r="W253" i="33"/>
  <c r="U253" i="33"/>
  <c r="T253" i="33"/>
  <c r="B253" i="33"/>
  <c r="A253" i="33"/>
  <c r="W252" i="33"/>
  <c r="U252" i="33"/>
  <c r="T252" i="33"/>
  <c r="B252" i="33"/>
  <c r="A252" i="33"/>
  <c r="W251" i="33"/>
  <c r="U251" i="33"/>
  <c r="T251" i="33"/>
  <c r="B251" i="33"/>
  <c r="A251" i="33"/>
  <c r="W250" i="33"/>
  <c r="U250" i="33"/>
  <c r="T250" i="33"/>
  <c r="B250" i="33"/>
  <c r="A250" i="33"/>
  <c r="W249" i="33"/>
  <c r="U249" i="33"/>
  <c r="T249" i="33"/>
  <c r="B249" i="33"/>
  <c r="A249" i="33"/>
  <c r="W248" i="33"/>
  <c r="U248" i="33"/>
  <c r="T248" i="33"/>
  <c r="B248" i="33"/>
  <c r="A248" i="33"/>
  <c r="W247" i="33"/>
  <c r="U247" i="33"/>
  <c r="T247" i="33"/>
  <c r="B247" i="33"/>
  <c r="A247" i="33"/>
  <c r="W246" i="33"/>
  <c r="U246" i="33"/>
  <c r="T246" i="33"/>
  <c r="Y246" i="33" s="1"/>
  <c r="B246" i="33"/>
  <c r="A246" i="33"/>
  <c r="W245" i="33"/>
  <c r="U245" i="33"/>
  <c r="T245" i="33"/>
  <c r="B245" i="33"/>
  <c r="A245" i="33"/>
  <c r="W244" i="33"/>
  <c r="U244" i="33"/>
  <c r="T244" i="33"/>
  <c r="B244" i="33"/>
  <c r="A244" i="33"/>
  <c r="W243" i="33"/>
  <c r="U243" i="33"/>
  <c r="T243" i="33"/>
  <c r="B243" i="33"/>
  <c r="A243" i="33"/>
  <c r="W242" i="33"/>
  <c r="U242" i="33"/>
  <c r="T242" i="33"/>
  <c r="B242" i="33"/>
  <c r="A242" i="33"/>
  <c r="W241" i="33"/>
  <c r="U241" i="33"/>
  <c r="T241" i="33"/>
  <c r="B241" i="33"/>
  <c r="A241" i="33"/>
  <c r="W240" i="33"/>
  <c r="U240" i="33"/>
  <c r="T240" i="33"/>
  <c r="B240" i="33"/>
  <c r="A240" i="33"/>
  <c r="W239" i="33"/>
  <c r="U239" i="33"/>
  <c r="T239" i="33"/>
  <c r="B239" i="33"/>
  <c r="A239" i="33"/>
  <c r="W238" i="33"/>
  <c r="U238" i="33"/>
  <c r="T238" i="33"/>
  <c r="B238" i="33"/>
  <c r="A238" i="33"/>
  <c r="W237" i="33"/>
  <c r="U237" i="33"/>
  <c r="T237" i="33"/>
  <c r="B237" i="33"/>
  <c r="A237" i="33"/>
  <c r="W236" i="33"/>
  <c r="U236" i="33"/>
  <c r="T236" i="33"/>
  <c r="Y236" i="33" s="1"/>
  <c r="B236" i="33"/>
  <c r="A236" i="33"/>
  <c r="W235" i="33"/>
  <c r="U235" i="33"/>
  <c r="T235" i="33"/>
  <c r="B235" i="33"/>
  <c r="A235" i="33"/>
  <c r="W234" i="33"/>
  <c r="U234" i="33"/>
  <c r="T234" i="33"/>
  <c r="Y234" i="33" s="1"/>
  <c r="B234" i="33"/>
  <c r="A234" i="33"/>
  <c r="W233" i="33"/>
  <c r="U233" i="33"/>
  <c r="T233" i="33"/>
  <c r="B233" i="33"/>
  <c r="A233" i="33"/>
  <c r="W232" i="33"/>
  <c r="U232" i="33"/>
  <c r="T232" i="33"/>
  <c r="B232" i="33"/>
  <c r="A232" i="33"/>
  <c r="W231" i="33"/>
  <c r="U231" i="33"/>
  <c r="T231" i="33"/>
  <c r="B231" i="33"/>
  <c r="A231" i="33"/>
  <c r="W230" i="33"/>
  <c r="U230" i="33"/>
  <c r="T230" i="33"/>
  <c r="B230" i="33"/>
  <c r="A230" i="33"/>
  <c r="W229" i="33"/>
  <c r="U229" i="33"/>
  <c r="T229" i="33"/>
  <c r="B229" i="33"/>
  <c r="A229" i="33"/>
  <c r="W228" i="33"/>
  <c r="U228" i="33"/>
  <c r="T228" i="33"/>
  <c r="Y228" i="33" s="1"/>
  <c r="B228" i="33"/>
  <c r="A228" i="33"/>
  <c r="W227" i="33"/>
  <c r="U227" i="33"/>
  <c r="T227" i="33"/>
  <c r="Y227" i="33" s="1"/>
  <c r="B227" i="33"/>
  <c r="A227" i="33"/>
  <c r="W226" i="33"/>
  <c r="U226" i="33"/>
  <c r="T226" i="33"/>
  <c r="Y226" i="33" s="1"/>
  <c r="B226" i="33"/>
  <c r="A226" i="33"/>
  <c r="W225" i="33"/>
  <c r="U225" i="33"/>
  <c r="T225" i="33"/>
  <c r="B225" i="33"/>
  <c r="A225" i="33"/>
  <c r="W224" i="33"/>
  <c r="U224" i="33"/>
  <c r="T224" i="33"/>
  <c r="B224" i="33"/>
  <c r="A224" i="33"/>
  <c r="W223" i="33"/>
  <c r="U223" i="33"/>
  <c r="T223" i="33"/>
  <c r="B223" i="33"/>
  <c r="A223" i="33"/>
  <c r="W222" i="33"/>
  <c r="U222" i="33"/>
  <c r="T222" i="33"/>
  <c r="B222" i="33"/>
  <c r="A222" i="33"/>
  <c r="W221" i="33"/>
  <c r="U221" i="33"/>
  <c r="T221" i="33"/>
  <c r="B221" i="33"/>
  <c r="A221" i="33"/>
  <c r="W220" i="33"/>
  <c r="U220" i="33"/>
  <c r="T220" i="33"/>
  <c r="Y220" i="33" s="1"/>
  <c r="B220" i="33"/>
  <c r="A220" i="33"/>
  <c r="W219" i="33"/>
  <c r="U219" i="33"/>
  <c r="T219" i="33"/>
  <c r="Y219" i="33" s="1"/>
  <c r="B219" i="33"/>
  <c r="A219" i="33"/>
  <c r="W218" i="33"/>
  <c r="U218" i="33"/>
  <c r="T218" i="33"/>
  <c r="Y218" i="33" s="1"/>
  <c r="B218" i="33"/>
  <c r="A218" i="33"/>
  <c r="W217" i="33"/>
  <c r="U217" i="33"/>
  <c r="T217" i="33"/>
  <c r="B217" i="33"/>
  <c r="A217" i="33"/>
  <c r="W216" i="33"/>
  <c r="U216" i="33"/>
  <c r="T216" i="33"/>
  <c r="B216" i="33"/>
  <c r="A216" i="33"/>
  <c r="W215" i="33"/>
  <c r="U215" i="33"/>
  <c r="T215" i="33"/>
  <c r="B215" i="33"/>
  <c r="A215" i="33"/>
  <c r="W214" i="33"/>
  <c r="U214" i="33"/>
  <c r="T214" i="33"/>
  <c r="B214" i="33"/>
  <c r="A214" i="33"/>
  <c r="W213" i="33"/>
  <c r="U213" i="33"/>
  <c r="T213" i="33"/>
  <c r="B213" i="33"/>
  <c r="A213" i="33"/>
  <c r="W212" i="33"/>
  <c r="U212" i="33"/>
  <c r="T212" i="33"/>
  <c r="Y212" i="33" s="1"/>
  <c r="B212" i="33"/>
  <c r="A212" i="33"/>
  <c r="W211" i="33"/>
  <c r="U211" i="33"/>
  <c r="T211" i="33"/>
  <c r="Y211" i="33" s="1"/>
  <c r="B211" i="33"/>
  <c r="A211" i="33"/>
  <c r="W210" i="33"/>
  <c r="U210" i="33"/>
  <c r="T210" i="33"/>
  <c r="Y210" i="33" s="1"/>
  <c r="B210" i="33"/>
  <c r="A210" i="33"/>
  <c r="W209" i="33"/>
  <c r="U209" i="33"/>
  <c r="T209" i="33"/>
  <c r="B209" i="33"/>
  <c r="A209" i="33"/>
  <c r="W208" i="33"/>
  <c r="U208" i="33"/>
  <c r="T208" i="33"/>
  <c r="B208" i="33"/>
  <c r="A208" i="33"/>
  <c r="W207" i="33"/>
  <c r="U207" i="33"/>
  <c r="T207" i="33"/>
  <c r="B207" i="33"/>
  <c r="A207" i="33"/>
  <c r="W206" i="33"/>
  <c r="U206" i="33"/>
  <c r="T206" i="33"/>
  <c r="B206" i="33"/>
  <c r="A206" i="33"/>
  <c r="W205" i="33"/>
  <c r="U205" i="33"/>
  <c r="T205" i="33"/>
  <c r="B205" i="33"/>
  <c r="A205" i="33"/>
  <c r="W204" i="33"/>
  <c r="U204" i="33"/>
  <c r="T204" i="33"/>
  <c r="Y204" i="33" s="1"/>
  <c r="B204" i="33"/>
  <c r="A204" i="33"/>
  <c r="W203" i="33"/>
  <c r="U203" i="33"/>
  <c r="T203" i="33"/>
  <c r="Y203" i="33" s="1"/>
  <c r="B203" i="33"/>
  <c r="A203" i="33"/>
  <c r="W202" i="33"/>
  <c r="U202" i="33"/>
  <c r="T202" i="33"/>
  <c r="Y202" i="33" s="1"/>
  <c r="B202" i="33"/>
  <c r="A202" i="33"/>
  <c r="W201" i="33"/>
  <c r="U201" i="33"/>
  <c r="T201" i="33"/>
  <c r="B201" i="33"/>
  <c r="A201" i="33"/>
  <c r="W200" i="33"/>
  <c r="U200" i="33"/>
  <c r="T200" i="33"/>
  <c r="B200" i="33"/>
  <c r="A200" i="33"/>
  <c r="W199" i="33"/>
  <c r="U199" i="33"/>
  <c r="T199" i="33"/>
  <c r="B199" i="33"/>
  <c r="A199" i="33"/>
  <c r="W198" i="33"/>
  <c r="U198" i="33"/>
  <c r="T198" i="33"/>
  <c r="B198" i="33"/>
  <c r="A198" i="33"/>
  <c r="W197" i="33"/>
  <c r="U197" i="33"/>
  <c r="T197" i="33"/>
  <c r="B197" i="33"/>
  <c r="A197" i="33"/>
  <c r="W196" i="33"/>
  <c r="U196" i="33"/>
  <c r="T196" i="33"/>
  <c r="Y196" i="33" s="1"/>
  <c r="B196" i="33"/>
  <c r="A196" i="33"/>
  <c r="W195" i="33"/>
  <c r="U195" i="33"/>
  <c r="T195" i="33"/>
  <c r="Y195" i="33" s="1"/>
  <c r="B195" i="33"/>
  <c r="A195" i="33"/>
  <c r="W194" i="33"/>
  <c r="U194" i="33"/>
  <c r="T194" i="33"/>
  <c r="Y194" i="33" s="1"/>
  <c r="B194" i="33"/>
  <c r="A194" i="33"/>
  <c r="W193" i="33"/>
  <c r="U193" i="33"/>
  <c r="T193" i="33"/>
  <c r="B193" i="33"/>
  <c r="A193" i="33"/>
  <c r="W192" i="33"/>
  <c r="U192" i="33"/>
  <c r="T192" i="33"/>
  <c r="B192" i="33"/>
  <c r="A192" i="33"/>
  <c r="W191" i="33"/>
  <c r="U191" i="33"/>
  <c r="T191" i="33"/>
  <c r="B191" i="33"/>
  <c r="A191" i="33"/>
  <c r="W190" i="33"/>
  <c r="U190" i="33"/>
  <c r="T190" i="33"/>
  <c r="B190" i="33"/>
  <c r="A190" i="33"/>
  <c r="W189" i="33"/>
  <c r="U189" i="33"/>
  <c r="T189" i="33"/>
  <c r="B189" i="33"/>
  <c r="A189" i="33"/>
  <c r="W188" i="33"/>
  <c r="U188" i="33"/>
  <c r="T188" i="33"/>
  <c r="Y188" i="33" s="1"/>
  <c r="B188" i="33"/>
  <c r="A188" i="33"/>
  <c r="W187" i="33"/>
  <c r="U187" i="33"/>
  <c r="T187" i="33"/>
  <c r="B187" i="33"/>
  <c r="A187" i="33"/>
  <c r="W186" i="33"/>
  <c r="U186" i="33"/>
  <c r="T186" i="33"/>
  <c r="Y186" i="33" s="1"/>
  <c r="B186" i="33"/>
  <c r="A186" i="33"/>
  <c r="W185" i="33"/>
  <c r="U185" i="33"/>
  <c r="T185" i="33"/>
  <c r="B185" i="33"/>
  <c r="A185" i="33"/>
  <c r="W184" i="33"/>
  <c r="U184" i="33"/>
  <c r="T184" i="33"/>
  <c r="B184" i="33"/>
  <c r="A184" i="33"/>
  <c r="W183" i="33"/>
  <c r="U183" i="33"/>
  <c r="T183" i="33"/>
  <c r="B183" i="33"/>
  <c r="A183" i="33"/>
  <c r="W182" i="33"/>
  <c r="U182" i="33"/>
  <c r="T182" i="33"/>
  <c r="B182" i="33"/>
  <c r="A182" i="33"/>
  <c r="W181" i="33"/>
  <c r="U181" i="33"/>
  <c r="T181" i="33"/>
  <c r="B181" i="33"/>
  <c r="A181" i="33"/>
  <c r="W180" i="33"/>
  <c r="U180" i="33"/>
  <c r="T180" i="33"/>
  <c r="B180" i="33"/>
  <c r="A180" i="33"/>
  <c r="W179" i="33"/>
  <c r="U179" i="33"/>
  <c r="T179" i="33"/>
  <c r="B179" i="33"/>
  <c r="A179" i="33"/>
  <c r="W178" i="33"/>
  <c r="U178" i="33"/>
  <c r="T178" i="33"/>
  <c r="B178" i="33"/>
  <c r="A178" i="33"/>
  <c r="W177" i="33"/>
  <c r="U177" i="33"/>
  <c r="T177" i="33"/>
  <c r="B177" i="33"/>
  <c r="A177" i="33"/>
  <c r="W176" i="33"/>
  <c r="U176" i="33"/>
  <c r="T176" i="33"/>
  <c r="Y176" i="33" s="1"/>
  <c r="B176" i="33"/>
  <c r="A176" i="33"/>
  <c r="W175" i="33"/>
  <c r="U175" i="33"/>
  <c r="T175" i="33"/>
  <c r="Y175" i="33" s="1"/>
  <c r="B175" i="33"/>
  <c r="A175" i="33"/>
  <c r="W174" i="33"/>
  <c r="U174" i="33"/>
  <c r="T174" i="33"/>
  <c r="B174" i="33"/>
  <c r="A174" i="33"/>
  <c r="W173" i="33"/>
  <c r="U173" i="33"/>
  <c r="T173" i="33"/>
  <c r="B173" i="33"/>
  <c r="A173" i="33"/>
  <c r="W172" i="33"/>
  <c r="U172" i="33"/>
  <c r="T172" i="33"/>
  <c r="B172" i="33"/>
  <c r="A172" i="33"/>
  <c r="W171" i="33"/>
  <c r="U171" i="33"/>
  <c r="T171" i="33"/>
  <c r="B171" i="33"/>
  <c r="A171" i="33"/>
  <c r="W170" i="33"/>
  <c r="U170" i="33"/>
  <c r="T170" i="33"/>
  <c r="B170" i="33"/>
  <c r="A170" i="33"/>
  <c r="W169" i="33"/>
  <c r="U169" i="33"/>
  <c r="T169" i="33"/>
  <c r="B169" i="33"/>
  <c r="A169" i="33"/>
  <c r="W168" i="33"/>
  <c r="U168" i="33"/>
  <c r="T168" i="33"/>
  <c r="Y168" i="33" s="1"/>
  <c r="B168" i="33"/>
  <c r="A168" i="33"/>
  <c r="W167" i="33"/>
  <c r="U167" i="33"/>
  <c r="T167" i="33"/>
  <c r="B167" i="33"/>
  <c r="A167" i="33"/>
  <c r="W166" i="33"/>
  <c r="U166" i="33"/>
  <c r="T166" i="33"/>
  <c r="B166" i="33"/>
  <c r="A166" i="33"/>
  <c r="W165" i="33"/>
  <c r="U165" i="33"/>
  <c r="T165" i="33"/>
  <c r="B165" i="33"/>
  <c r="A165" i="33"/>
  <c r="W164" i="33"/>
  <c r="U164" i="33"/>
  <c r="T164" i="33"/>
  <c r="B164" i="33"/>
  <c r="A164" i="33"/>
  <c r="W163" i="33"/>
  <c r="U163" i="33"/>
  <c r="T163" i="33"/>
  <c r="B163" i="33"/>
  <c r="A163" i="33"/>
  <c r="W162" i="33"/>
  <c r="U162" i="33"/>
  <c r="T162" i="33"/>
  <c r="B162" i="33"/>
  <c r="A162" i="33"/>
  <c r="W161" i="33"/>
  <c r="U161" i="33"/>
  <c r="T161" i="33"/>
  <c r="B161" i="33"/>
  <c r="A161" i="33"/>
  <c r="W160" i="33"/>
  <c r="U160" i="33"/>
  <c r="T160" i="33"/>
  <c r="Y160" i="33" s="1"/>
  <c r="B160" i="33"/>
  <c r="A160" i="33"/>
  <c r="W159" i="33"/>
  <c r="U159" i="33"/>
  <c r="T159" i="33"/>
  <c r="Y159" i="33" s="1"/>
  <c r="B159" i="33"/>
  <c r="A159" i="33"/>
  <c r="W158" i="33"/>
  <c r="U158" i="33"/>
  <c r="T158" i="33"/>
  <c r="B158" i="33"/>
  <c r="A158" i="33"/>
  <c r="W157" i="33"/>
  <c r="U157" i="33"/>
  <c r="T157" i="33"/>
  <c r="B157" i="33"/>
  <c r="A157" i="33"/>
  <c r="W156" i="33"/>
  <c r="U156" i="33"/>
  <c r="T156" i="33"/>
  <c r="B156" i="33"/>
  <c r="A156" i="33"/>
  <c r="W155" i="33"/>
  <c r="U155" i="33"/>
  <c r="T155" i="33"/>
  <c r="B155" i="33"/>
  <c r="A155" i="33"/>
  <c r="W154" i="33"/>
  <c r="U154" i="33"/>
  <c r="T154" i="33"/>
  <c r="B154" i="33"/>
  <c r="A154" i="33"/>
  <c r="W153" i="33"/>
  <c r="U153" i="33"/>
  <c r="T153" i="33"/>
  <c r="B153" i="33"/>
  <c r="A153" i="33"/>
  <c r="W152" i="33"/>
  <c r="U152" i="33"/>
  <c r="T152" i="33"/>
  <c r="Y152" i="33" s="1"/>
  <c r="B152" i="33"/>
  <c r="A152" i="33"/>
  <c r="W151" i="33"/>
  <c r="U151" i="33"/>
  <c r="T151" i="33"/>
  <c r="B151" i="33"/>
  <c r="A151" i="33"/>
  <c r="W150" i="33"/>
  <c r="U150" i="33"/>
  <c r="T150" i="33"/>
  <c r="B150" i="33"/>
  <c r="A150" i="33"/>
  <c r="W149" i="33"/>
  <c r="U149" i="33"/>
  <c r="T149" i="33"/>
  <c r="B149" i="33"/>
  <c r="A149" i="33"/>
  <c r="W148" i="33"/>
  <c r="U148" i="33"/>
  <c r="T148" i="33"/>
  <c r="B148" i="33"/>
  <c r="A148" i="33"/>
  <c r="W147" i="33"/>
  <c r="U147" i="33"/>
  <c r="T147" i="33"/>
  <c r="B147" i="33"/>
  <c r="A147" i="33"/>
  <c r="W146" i="33"/>
  <c r="U146" i="33"/>
  <c r="T146" i="33"/>
  <c r="B146" i="33"/>
  <c r="A146" i="33"/>
  <c r="W145" i="33"/>
  <c r="U145" i="33"/>
  <c r="T145" i="33"/>
  <c r="B145" i="33"/>
  <c r="A145" i="33"/>
  <c r="W144" i="33"/>
  <c r="U144" i="33"/>
  <c r="T144" i="33"/>
  <c r="Y144" i="33" s="1"/>
  <c r="B144" i="33"/>
  <c r="A144" i="33"/>
  <c r="W143" i="33"/>
  <c r="U143" i="33"/>
  <c r="T143" i="33"/>
  <c r="Y143" i="33" s="1"/>
  <c r="B143" i="33"/>
  <c r="A143" i="33"/>
  <c r="W142" i="33"/>
  <c r="U142" i="33"/>
  <c r="T142" i="33"/>
  <c r="B142" i="33"/>
  <c r="A142" i="33"/>
  <c r="W141" i="33"/>
  <c r="U141" i="33"/>
  <c r="T141" i="33"/>
  <c r="B141" i="33"/>
  <c r="A141" i="33"/>
  <c r="W140" i="33"/>
  <c r="U140" i="33"/>
  <c r="T140" i="33"/>
  <c r="B140" i="33"/>
  <c r="A140" i="33"/>
  <c r="W139" i="33"/>
  <c r="U139" i="33"/>
  <c r="T139" i="33"/>
  <c r="B139" i="33"/>
  <c r="A139" i="33"/>
  <c r="W138" i="33"/>
  <c r="U138" i="33"/>
  <c r="T138" i="33"/>
  <c r="B138" i="33"/>
  <c r="A138" i="33"/>
  <c r="W137" i="33"/>
  <c r="U137" i="33"/>
  <c r="T137" i="33"/>
  <c r="B137" i="33"/>
  <c r="A137" i="33"/>
  <c r="W136" i="33"/>
  <c r="U136" i="33"/>
  <c r="T136" i="33"/>
  <c r="Y136" i="33" s="1"/>
  <c r="B136" i="33"/>
  <c r="A136" i="33"/>
  <c r="W135" i="33"/>
  <c r="U135" i="33"/>
  <c r="T135" i="33"/>
  <c r="B135" i="33"/>
  <c r="A135" i="33"/>
  <c r="W134" i="33"/>
  <c r="U134" i="33"/>
  <c r="T134" i="33"/>
  <c r="B134" i="33"/>
  <c r="A134" i="33"/>
  <c r="W133" i="33"/>
  <c r="U133" i="33"/>
  <c r="T133" i="33"/>
  <c r="B133" i="33"/>
  <c r="A133" i="33"/>
  <c r="W132" i="33"/>
  <c r="U132" i="33"/>
  <c r="T132" i="33"/>
  <c r="B132" i="33"/>
  <c r="A132" i="33"/>
  <c r="W131" i="33"/>
  <c r="U131" i="33"/>
  <c r="T131" i="33"/>
  <c r="B131" i="33"/>
  <c r="A131" i="33"/>
  <c r="W130" i="33"/>
  <c r="U130" i="33"/>
  <c r="T130" i="33"/>
  <c r="B130" i="33"/>
  <c r="A130" i="33"/>
  <c r="W129" i="33"/>
  <c r="U129" i="33"/>
  <c r="T129" i="33"/>
  <c r="B129" i="33"/>
  <c r="A129" i="33"/>
  <c r="W128" i="33"/>
  <c r="U128" i="33"/>
  <c r="T128" i="33"/>
  <c r="Y128" i="33" s="1"/>
  <c r="B128" i="33"/>
  <c r="A128" i="33"/>
  <c r="W127" i="33"/>
  <c r="U127" i="33"/>
  <c r="T127" i="33"/>
  <c r="Y127" i="33" s="1"/>
  <c r="B127" i="33"/>
  <c r="A127" i="33"/>
  <c r="W126" i="33"/>
  <c r="U126" i="33"/>
  <c r="T126" i="33"/>
  <c r="B126" i="33"/>
  <c r="A126" i="33"/>
  <c r="W125" i="33"/>
  <c r="U125" i="33"/>
  <c r="T125" i="33"/>
  <c r="B125" i="33"/>
  <c r="A125" i="33"/>
  <c r="W124" i="33"/>
  <c r="U124" i="33"/>
  <c r="T124" i="33"/>
  <c r="B124" i="33"/>
  <c r="A124" i="33"/>
  <c r="W123" i="33"/>
  <c r="U123" i="33"/>
  <c r="T123" i="33"/>
  <c r="B123" i="33"/>
  <c r="A123" i="33"/>
  <c r="W122" i="33"/>
  <c r="U122" i="33"/>
  <c r="T122" i="33"/>
  <c r="B122" i="33"/>
  <c r="A122" i="33"/>
  <c r="W121" i="33"/>
  <c r="U121" i="33"/>
  <c r="T121" i="33"/>
  <c r="B121" i="33"/>
  <c r="A121" i="33"/>
  <c r="W120" i="33"/>
  <c r="U120" i="33"/>
  <c r="T120" i="33"/>
  <c r="Y120" i="33" s="1"/>
  <c r="B120" i="33"/>
  <c r="A120" i="33"/>
  <c r="W119" i="33"/>
  <c r="U119" i="33"/>
  <c r="T119" i="33"/>
  <c r="B119" i="33"/>
  <c r="A119" i="33"/>
  <c r="W118" i="33"/>
  <c r="U118" i="33"/>
  <c r="T118" i="33"/>
  <c r="B118" i="33"/>
  <c r="A118" i="33"/>
  <c r="W117" i="33"/>
  <c r="U117" i="33"/>
  <c r="T117" i="33"/>
  <c r="B117" i="33"/>
  <c r="A117" i="33"/>
  <c r="W116" i="33"/>
  <c r="U116" i="33"/>
  <c r="T116" i="33"/>
  <c r="B116" i="33"/>
  <c r="A116" i="33"/>
  <c r="W115" i="33"/>
  <c r="U115" i="33"/>
  <c r="T115" i="33"/>
  <c r="B115" i="33"/>
  <c r="A115" i="33"/>
  <c r="W114" i="33"/>
  <c r="U114" i="33"/>
  <c r="T114" i="33"/>
  <c r="B114" i="33"/>
  <c r="A114" i="33"/>
  <c r="W113" i="33"/>
  <c r="U113" i="33"/>
  <c r="T113" i="33"/>
  <c r="B113" i="33"/>
  <c r="A113" i="33"/>
  <c r="W112" i="33"/>
  <c r="U112" i="33"/>
  <c r="T112" i="33"/>
  <c r="Y112" i="33" s="1"/>
  <c r="B112" i="33"/>
  <c r="A112" i="33"/>
  <c r="W111" i="33"/>
  <c r="U111" i="33"/>
  <c r="T111" i="33"/>
  <c r="Y111" i="33" s="1"/>
  <c r="B111" i="33"/>
  <c r="A111" i="33"/>
  <c r="W110" i="33"/>
  <c r="U110" i="33"/>
  <c r="T110" i="33"/>
  <c r="B110" i="33"/>
  <c r="A110" i="33"/>
  <c r="W109" i="33"/>
  <c r="U109" i="33"/>
  <c r="T109" i="33"/>
  <c r="B109" i="33"/>
  <c r="A109" i="33"/>
  <c r="W108" i="33"/>
  <c r="U108" i="33"/>
  <c r="T108" i="33"/>
  <c r="B108" i="33"/>
  <c r="A108" i="33"/>
  <c r="W107" i="33"/>
  <c r="U107" i="33"/>
  <c r="T107" i="33"/>
  <c r="B107" i="33"/>
  <c r="A107" i="33"/>
  <c r="W106" i="33"/>
  <c r="U106" i="33"/>
  <c r="T106" i="33"/>
  <c r="B106" i="33"/>
  <c r="A106" i="33"/>
  <c r="W105" i="33"/>
  <c r="U105" i="33"/>
  <c r="T105" i="33"/>
  <c r="B105" i="33"/>
  <c r="A105" i="33"/>
  <c r="W104" i="33"/>
  <c r="U104" i="33"/>
  <c r="T104" i="33"/>
  <c r="Y104" i="33" s="1"/>
  <c r="B104" i="33"/>
  <c r="A104" i="33"/>
  <c r="W103" i="33"/>
  <c r="U103" i="33"/>
  <c r="T103" i="33"/>
  <c r="B103" i="33"/>
  <c r="A103" i="33"/>
  <c r="W102" i="33"/>
  <c r="U102" i="33"/>
  <c r="T102" i="33"/>
  <c r="B102" i="33"/>
  <c r="A102" i="33"/>
  <c r="W101" i="33"/>
  <c r="U101" i="33"/>
  <c r="T101" i="33"/>
  <c r="B101" i="33"/>
  <c r="A101" i="33"/>
  <c r="W100" i="33"/>
  <c r="U100" i="33"/>
  <c r="T100" i="33"/>
  <c r="B100" i="33"/>
  <c r="A100" i="33"/>
  <c r="W99" i="33"/>
  <c r="U99" i="33"/>
  <c r="T99" i="33"/>
  <c r="B99" i="33"/>
  <c r="A99" i="33"/>
  <c r="W98" i="33"/>
  <c r="U98" i="33"/>
  <c r="T98" i="33"/>
  <c r="B98" i="33"/>
  <c r="A98" i="33"/>
  <c r="W97" i="33"/>
  <c r="U97" i="33"/>
  <c r="T97" i="33"/>
  <c r="B97" i="33"/>
  <c r="A97" i="33"/>
  <c r="W96" i="33"/>
  <c r="U96" i="33"/>
  <c r="T96" i="33"/>
  <c r="Y96" i="33" s="1"/>
  <c r="B96" i="33"/>
  <c r="A96" i="33"/>
  <c r="W95" i="33"/>
  <c r="U95" i="33"/>
  <c r="T95" i="33"/>
  <c r="Y95" i="33" s="1"/>
  <c r="B95" i="33"/>
  <c r="A95" i="33"/>
  <c r="W94" i="33"/>
  <c r="U94" i="33"/>
  <c r="T94" i="33"/>
  <c r="B94" i="33"/>
  <c r="A94" i="33"/>
  <c r="W93" i="33"/>
  <c r="U93" i="33"/>
  <c r="T93" i="33"/>
  <c r="B93" i="33"/>
  <c r="A93" i="33"/>
  <c r="W92" i="33"/>
  <c r="U92" i="33"/>
  <c r="T92" i="33"/>
  <c r="B92" i="33"/>
  <c r="A92" i="33"/>
  <c r="W91" i="33"/>
  <c r="U91" i="33"/>
  <c r="T91" i="33"/>
  <c r="B91" i="33"/>
  <c r="A91" i="33"/>
  <c r="W90" i="33"/>
  <c r="U90" i="33"/>
  <c r="T90" i="33"/>
  <c r="B90" i="33"/>
  <c r="A90" i="33"/>
  <c r="W89" i="33"/>
  <c r="U89" i="33"/>
  <c r="T89" i="33"/>
  <c r="B89" i="33"/>
  <c r="A89" i="33"/>
  <c r="W88" i="33"/>
  <c r="U88" i="33"/>
  <c r="T88" i="33"/>
  <c r="Y88" i="33" s="1"/>
  <c r="B88" i="33"/>
  <c r="A88" i="33"/>
  <c r="W87" i="33"/>
  <c r="U87" i="33"/>
  <c r="T87" i="33"/>
  <c r="B87" i="33"/>
  <c r="A87" i="33"/>
  <c r="W86" i="33"/>
  <c r="U86" i="33"/>
  <c r="T86" i="33"/>
  <c r="B86" i="33"/>
  <c r="A86" i="33"/>
  <c r="W85" i="33"/>
  <c r="U85" i="33"/>
  <c r="T85" i="33"/>
  <c r="B85" i="33"/>
  <c r="A85" i="33"/>
  <c r="W84" i="33"/>
  <c r="U84" i="33"/>
  <c r="T84" i="33"/>
  <c r="B84" i="33"/>
  <c r="A84" i="33"/>
  <c r="W83" i="33"/>
  <c r="U83" i="33"/>
  <c r="T83" i="33"/>
  <c r="B83" i="33"/>
  <c r="A83" i="33"/>
  <c r="W82" i="33"/>
  <c r="U82" i="33"/>
  <c r="T82" i="33"/>
  <c r="B82" i="33"/>
  <c r="A82" i="33"/>
  <c r="W81" i="33"/>
  <c r="U81" i="33"/>
  <c r="T81" i="33"/>
  <c r="B81" i="33"/>
  <c r="A81" i="33"/>
  <c r="W80" i="33"/>
  <c r="U80" i="33"/>
  <c r="T80" i="33"/>
  <c r="Y80" i="33" s="1"/>
  <c r="B80" i="33"/>
  <c r="A80" i="33"/>
  <c r="W79" i="33"/>
  <c r="U79" i="33"/>
  <c r="T79" i="33"/>
  <c r="Y79" i="33" s="1"/>
  <c r="B79" i="33"/>
  <c r="A79" i="33"/>
  <c r="W78" i="33"/>
  <c r="U78" i="33"/>
  <c r="T78" i="33"/>
  <c r="B78" i="33"/>
  <c r="A78" i="33"/>
  <c r="W77" i="33"/>
  <c r="U77" i="33"/>
  <c r="T77" i="33"/>
  <c r="B77" i="33"/>
  <c r="A77" i="33"/>
  <c r="W76" i="33"/>
  <c r="U76" i="33"/>
  <c r="T76" i="33"/>
  <c r="B76" i="33"/>
  <c r="A76" i="33"/>
  <c r="W75" i="33"/>
  <c r="U75" i="33"/>
  <c r="T75" i="33"/>
  <c r="B75" i="33"/>
  <c r="A75" i="33"/>
  <c r="W74" i="33"/>
  <c r="U74" i="33"/>
  <c r="T74" i="33"/>
  <c r="B74" i="33"/>
  <c r="A74" i="33"/>
  <c r="W73" i="33"/>
  <c r="U73" i="33"/>
  <c r="T73" i="33"/>
  <c r="B73" i="33"/>
  <c r="A73" i="33"/>
  <c r="W72" i="33"/>
  <c r="U72" i="33"/>
  <c r="T72" i="33"/>
  <c r="Y72" i="33" s="1"/>
  <c r="B72" i="33"/>
  <c r="A72" i="33"/>
  <c r="W71" i="33"/>
  <c r="U71" i="33"/>
  <c r="T71" i="33"/>
  <c r="B71" i="33"/>
  <c r="A71" i="33"/>
  <c r="W70" i="33"/>
  <c r="U70" i="33"/>
  <c r="T70" i="33"/>
  <c r="B70" i="33"/>
  <c r="A70" i="33"/>
  <c r="W69" i="33"/>
  <c r="U69" i="33"/>
  <c r="T69" i="33"/>
  <c r="B69" i="33"/>
  <c r="A69" i="33"/>
  <c r="W68" i="33"/>
  <c r="U68" i="33"/>
  <c r="T68" i="33"/>
  <c r="B68" i="33"/>
  <c r="A68" i="33"/>
  <c r="W67" i="33"/>
  <c r="U67" i="33"/>
  <c r="T67" i="33"/>
  <c r="B67" i="33"/>
  <c r="A67" i="33"/>
  <c r="W66" i="33"/>
  <c r="U66" i="33"/>
  <c r="T66" i="33"/>
  <c r="B66" i="33"/>
  <c r="A66" i="33"/>
  <c r="W65" i="33"/>
  <c r="U65" i="33"/>
  <c r="T65" i="33"/>
  <c r="B65" i="33"/>
  <c r="A65" i="33"/>
  <c r="W64" i="33"/>
  <c r="U64" i="33"/>
  <c r="T64" i="33"/>
  <c r="Y64" i="33" s="1"/>
  <c r="B64" i="33"/>
  <c r="A64" i="33"/>
  <c r="X63" i="33"/>
  <c r="W63" i="33"/>
  <c r="U63" i="33"/>
  <c r="T63" i="33"/>
  <c r="B63" i="33"/>
  <c r="A63" i="33"/>
  <c r="W62" i="33"/>
  <c r="U62" i="33"/>
  <c r="T62" i="33"/>
  <c r="Y62" i="33" s="1"/>
  <c r="B62" i="33"/>
  <c r="A62" i="33"/>
  <c r="W61" i="33"/>
  <c r="U61" i="33"/>
  <c r="T61" i="33"/>
  <c r="B61" i="33"/>
  <c r="A61" i="33"/>
  <c r="W60" i="33"/>
  <c r="U60" i="33"/>
  <c r="T60" i="33"/>
  <c r="Y60" i="33" s="1"/>
  <c r="B60" i="33"/>
  <c r="A60" i="33"/>
  <c r="W59" i="33"/>
  <c r="U59" i="33"/>
  <c r="T59" i="33"/>
  <c r="B59" i="33"/>
  <c r="A59" i="33"/>
  <c r="W58" i="33"/>
  <c r="U58" i="33"/>
  <c r="T58" i="33"/>
  <c r="B58" i="33"/>
  <c r="A58" i="33"/>
  <c r="W57" i="33"/>
  <c r="U57" i="33"/>
  <c r="T57" i="33"/>
  <c r="B57" i="33"/>
  <c r="A57" i="33"/>
  <c r="W56" i="33"/>
  <c r="U56" i="33"/>
  <c r="T56" i="33"/>
  <c r="B56" i="33"/>
  <c r="A56" i="33"/>
  <c r="W55" i="33"/>
  <c r="U55" i="33"/>
  <c r="T55" i="33"/>
  <c r="B55" i="33"/>
  <c r="A55" i="33"/>
  <c r="W54" i="33"/>
  <c r="U54" i="33"/>
  <c r="T54" i="33"/>
  <c r="Y54" i="33" s="1"/>
  <c r="B54" i="33"/>
  <c r="A54" i="33"/>
  <c r="W53" i="33"/>
  <c r="U53" i="33"/>
  <c r="T53" i="33"/>
  <c r="Y53" i="33" s="1"/>
  <c r="B53" i="33"/>
  <c r="A53" i="33"/>
  <c r="W52" i="33"/>
  <c r="U52" i="33"/>
  <c r="T52" i="33"/>
  <c r="Y52" i="33" s="1"/>
  <c r="B52" i="33"/>
  <c r="A52" i="33"/>
  <c r="W51" i="33"/>
  <c r="U51" i="33"/>
  <c r="T51" i="33"/>
  <c r="B51" i="33"/>
  <c r="A51" i="33"/>
  <c r="W50" i="33"/>
  <c r="U50" i="33"/>
  <c r="T50" i="33"/>
  <c r="B50" i="33"/>
  <c r="A50" i="33"/>
  <c r="W49" i="33"/>
  <c r="U49" i="33"/>
  <c r="T49" i="33"/>
  <c r="B49" i="33"/>
  <c r="A49" i="33"/>
  <c r="W48" i="33"/>
  <c r="U48" i="33"/>
  <c r="T48" i="33"/>
  <c r="B48" i="33"/>
  <c r="A48" i="33"/>
  <c r="W47" i="33"/>
  <c r="U47" i="33"/>
  <c r="T47" i="33"/>
  <c r="B47" i="33"/>
  <c r="A47" i="33"/>
  <c r="W46" i="33"/>
  <c r="U46" i="33"/>
  <c r="T46" i="33"/>
  <c r="Y46" i="33" s="1"/>
  <c r="B46" i="33"/>
  <c r="A46" i="33"/>
  <c r="W45" i="33"/>
  <c r="U45" i="33"/>
  <c r="T45" i="33"/>
  <c r="Y45" i="33" s="1"/>
  <c r="B45" i="33"/>
  <c r="A45" i="33"/>
  <c r="W44" i="33"/>
  <c r="U44" i="33"/>
  <c r="T44" i="33"/>
  <c r="B44" i="33"/>
  <c r="A44" i="33"/>
  <c r="W43" i="33"/>
  <c r="U43" i="33"/>
  <c r="T43" i="33"/>
  <c r="B43" i="33"/>
  <c r="A43" i="33"/>
  <c r="W42" i="33"/>
  <c r="U42" i="33"/>
  <c r="T42" i="33"/>
  <c r="B42" i="33"/>
  <c r="A42" i="33"/>
  <c r="W41" i="33"/>
  <c r="U41" i="33"/>
  <c r="T41" i="33"/>
  <c r="B41" i="33"/>
  <c r="A41" i="33"/>
  <c r="W40" i="33"/>
  <c r="U40" i="33"/>
  <c r="T40" i="33"/>
  <c r="B40" i="33"/>
  <c r="A40" i="33"/>
  <c r="W39" i="33"/>
  <c r="U39" i="33"/>
  <c r="T39" i="33"/>
  <c r="B39" i="33"/>
  <c r="A39" i="33"/>
  <c r="W38" i="33"/>
  <c r="U38" i="33"/>
  <c r="T38" i="33"/>
  <c r="Y38" i="33" s="1"/>
  <c r="B38" i="33"/>
  <c r="A38" i="33"/>
  <c r="W37" i="33"/>
  <c r="U37" i="33"/>
  <c r="T37" i="33"/>
  <c r="B37" i="33"/>
  <c r="A37" i="33"/>
  <c r="W36" i="33"/>
  <c r="U36" i="33"/>
  <c r="T36" i="33"/>
  <c r="Y36" i="33" s="1"/>
  <c r="B36" i="33"/>
  <c r="A36" i="33"/>
  <c r="W35" i="33"/>
  <c r="U35" i="33"/>
  <c r="T35" i="33"/>
  <c r="B35" i="33"/>
  <c r="A35" i="33"/>
  <c r="W34" i="33"/>
  <c r="U34" i="33"/>
  <c r="T34" i="33"/>
  <c r="B34" i="33"/>
  <c r="A34" i="33"/>
  <c r="W33" i="33"/>
  <c r="U33" i="33"/>
  <c r="T33" i="33"/>
  <c r="B33" i="33"/>
  <c r="A33" i="33"/>
  <c r="W32" i="33"/>
  <c r="U32" i="33"/>
  <c r="T32" i="33"/>
  <c r="B32" i="33"/>
  <c r="A32" i="33"/>
  <c r="W31" i="33"/>
  <c r="U31" i="33"/>
  <c r="T31" i="33"/>
  <c r="B31" i="33"/>
  <c r="A31" i="33"/>
  <c r="W30" i="33"/>
  <c r="U30" i="33"/>
  <c r="T30" i="33"/>
  <c r="Y30" i="33" s="1"/>
  <c r="B30" i="33"/>
  <c r="A30" i="33"/>
  <c r="W29" i="33"/>
  <c r="U29" i="33"/>
  <c r="T29" i="33"/>
  <c r="Y29" i="33" s="1"/>
  <c r="B29" i="33"/>
  <c r="A29" i="33"/>
  <c r="W28" i="33"/>
  <c r="U28" i="33"/>
  <c r="T28" i="33"/>
  <c r="Y28" i="33" s="1"/>
  <c r="B28" i="33"/>
  <c r="A28" i="33"/>
  <c r="W27" i="33"/>
  <c r="U27" i="33"/>
  <c r="T27" i="33"/>
  <c r="B27" i="33"/>
  <c r="A27" i="33"/>
  <c r="W26" i="33"/>
  <c r="U26" i="33"/>
  <c r="T26" i="33"/>
  <c r="B26" i="33"/>
  <c r="A26" i="33"/>
  <c r="W25" i="33"/>
  <c r="U25" i="33"/>
  <c r="T25" i="33"/>
  <c r="B25" i="33"/>
  <c r="A25" i="33"/>
  <c r="W24" i="33"/>
  <c r="U24" i="33"/>
  <c r="T24" i="33"/>
  <c r="B24" i="33"/>
  <c r="A24" i="33"/>
  <c r="W23" i="33"/>
  <c r="U23" i="33"/>
  <c r="T23" i="33"/>
  <c r="B23" i="33"/>
  <c r="A23" i="33"/>
  <c r="W22" i="33"/>
  <c r="U22" i="33"/>
  <c r="T22" i="33"/>
  <c r="Y22" i="33" s="1"/>
  <c r="B22" i="33"/>
  <c r="A22" i="33"/>
  <c r="W21" i="33"/>
  <c r="U21" i="33"/>
  <c r="T21" i="33"/>
  <c r="Y21" i="33" s="1"/>
  <c r="B21" i="33"/>
  <c r="A21" i="33"/>
  <c r="W20" i="33"/>
  <c r="U20" i="33"/>
  <c r="T20" i="33"/>
  <c r="Y20" i="33" s="1"/>
  <c r="B20" i="33"/>
  <c r="A20" i="33"/>
  <c r="W19" i="33"/>
  <c r="U19" i="33"/>
  <c r="T19" i="33"/>
  <c r="B19" i="33"/>
  <c r="A19" i="33"/>
  <c r="W18" i="33"/>
  <c r="U18" i="33"/>
  <c r="T18" i="33"/>
  <c r="B18" i="33"/>
  <c r="A18" i="33"/>
  <c r="W17" i="33"/>
  <c r="U17" i="33"/>
  <c r="T17" i="33"/>
  <c r="Y17" i="33" s="1"/>
  <c r="B17" i="33"/>
  <c r="A17" i="33"/>
  <c r="W16" i="33"/>
  <c r="U16" i="33"/>
  <c r="T16" i="33"/>
  <c r="B16" i="33"/>
  <c r="A16" i="33"/>
  <c r="X15" i="33"/>
  <c r="W15" i="33"/>
  <c r="U15" i="33"/>
  <c r="T15" i="33"/>
  <c r="Y15" i="33" s="1"/>
  <c r="B15" i="33"/>
  <c r="A15" i="33"/>
  <c r="W14" i="33"/>
  <c r="U14" i="33"/>
  <c r="T14" i="33"/>
  <c r="Y14" i="33" s="1"/>
  <c r="B14" i="33"/>
  <c r="A14" i="33"/>
  <c r="W13" i="33"/>
  <c r="U13" i="33"/>
  <c r="T13" i="33"/>
  <c r="B13" i="33"/>
  <c r="A13" i="33"/>
  <c r="X12" i="33"/>
  <c r="W12" i="33"/>
  <c r="U12" i="33"/>
  <c r="T12" i="33"/>
  <c r="Y12" i="33" s="1"/>
  <c r="B12" i="33"/>
  <c r="A12" i="33"/>
  <c r="W11" i="33"/>
  <c r="U11" i="33"/>
  <c r="T11" i="33"/>
  <c r="Y11" i="33" s="1"/>
  <c r="B11" i="33"/>
  <c r="A11" i="33"/>
  <c r="W10" i="33"/>
  <c r="U10" i="33"/>
  <c r="T10" i="33"/>
  <c r="B10" i="33"/>
  <c r="A10" i="33"/>
  <c r="X9" i="33"/>
  <c r="W9" i="33"/>
  <c r="U9" i="33"/>
  <c r="T9" i="33"/>
  <c r="Y9" i="33" s="1"/>
  <c r="B9" i="33"/>
  <c r="A9" i="33"/>
  <c r="W8" i="33"/>
  <c r="U8" i="33"/>
  <c r="T8" i="33"/>
  <c r="B8" i="33"/>
  <c r="A8" i="33"/>
  <c r="V7" i="33"/>
  <c r="V6" i="33" s="1"/>
  <c r="S7" i="33"/>
  <c r="R7" i="33"/>
  <c r="Q7" i="33"/>
  <c r="P7" i="33"/>
  <c r="O7" i="33"/>
  <c r="N7" i="33"/>
  <c r="M7" i="33"/>
  <c r="K7" i="33"/>
  <c r="F103" i="13"/>
  <c r="B103" i="13"/>
  <c r="A103" i="13"/>
  <c r="F102" i="13"/>
  <c r="B102" i="13"/>
  <c r="A102" i="13"/>
  <c r="F101" i="13"/>
  <c r="B101" i="13"/>
  <c r="A101" i="13"/>
  <c r="F100" i="13"/>
  <c r="B100" i="13"/>
  <c r="A100" i="13"/>
  <c r="F99" i="13"/>
  <c r="B99" i="13"/>
  <c r="A99" i="13"/>
  <c r="F98" i="13"/>
  <c r="B98" i="13"/>
  <c r="A98" i="13"/>
  <c r="F97" i="13"/>
  <c r="B97" i="13"/>
  <c r="A97" i="13"/>
  <c r="F96" i="13"/>
  <c r="B96" i="13"/>
  <c r="A96" i="13"/>
  <c r="F95" i="13"/>
  <c r="B95" i="13"/>
  <c r="A95" i="13"/>
  <c r="F94" i="13"/>
  <c r="B94" i="13"/>
  <c r="A94" i="13"/>
  <c r="F93" i="13"/>
  <c r="B93" i="13"/>
  <c r="A93" i="13"/>
  <c r="F92" i="13"/>
  <c r="B92" i="13"/>
  <c r="A92" i="13"/>
  <c r="F91" i="13"/>
  <c r="B91" i="13"/>
  <c r="A91" i="13"/>
  <c r="F90" i="13"/>
  <c r="B90" i="13"/>
  <c r="A90" i="13"/>
  <c r="F89" i="13"/>
  <c r="B89" i="13"/>
  <c r="A89" i="13"/>
  <c r="F88" i="13"/>
  <c r="B88" i="13"/>
  <c r="A88" i="13"/>
  <c r="F87" i="13"/>
  <c r="B87" i="13"/>
  <c r="A87" i="13"/>
  <c r="F86" i="13"/>
  <c r="B86" i="13"/>
  <c r="A86" i="13"/>
  <c r="F85" i="13"/>
  <c r="B85" i="13"/>
  <c r="A85" i="13"/>
  <c r="F84" i="13"/>
  <c r="B84" i="13"/>
  <c r="A84" i="13"/>
  <c r="F83" i="13"/>
  <c r="B83" i="13"/>
  <c r="A83" i="13"/>
  <c r="F82" i="13"/>
  <c r="B82" i="13"/>
  <c r="A82" i="13"/>
  <c r="F81" i="13"/>
  <c r="B81" i="13"/>
  <c r="A81" i="13"/>
  <c r="F80" i="13"/>
  <c r="B80" i="13"/>
  <c r="A80" i="13"/>
  <c r="F79" i="13"/>
  <c r="B79" i="13"/>
  <c r="A79" i="13"/>
  <c r="F78" i="13"/>
  <c r="B78" i="13"/>
  <c r="A78" i="13"/>
  <c r="F77" i="13"/>
  <c r="B77" i="13"/>
  <c r="A77" i="13"/>
  <c r="F76" i="13"/>
  <c r="B76" i="13"/>
  <c r="A76" i="13"/>
  <c r="F75" i="13"/>
  <c r="B75" i="13"/>
  <c r="A75" i="13"/>
  <c r="F74" i="13"/>
  <c r="B74" i="13"/>
  <c r="A74" i="13"/>
  <c r="F73" i="13"/>
  <c r="B73" i="13"/>
  <c r="A73" i="13"/>
  <c r="F72" i="13"/>
  <c r="B72" i="13"/>
  <c r="A72" i="13"/>
  <c r="F71" i="13"/>
  <c r="B71" i="13"/>
  <c r="A71" i="13"/>
  <c r="F70" i="13"/>
  <c r="B70" i="13"/>
  <c r="A70" i="13"/>
  <c r="F69" i="13"/>
  <c r="B69" i="13"/>
  <c r="A69" i="13"/>
  <c r="F68" i="13"/>
  <c r="B68" i="13"/>
  <c r="A68" i="13"/>
  <c r="F67" i="13"/>
  <c r="B67" i="13"/>
  <c r="A67" i="13"/>
  <c r="F66" i="13"/>
  <c r="B66" i="13"/>
  <c r="A66" i="13"/>
  <c r="F65" i="13"/>
  <c r="B65" i="13"/>
  <c r="A65" i="13"/>
  <c r="F64" i="13"/>
  <c r="B64" i="13"/>
  <c r="A64" i="13"/>
  <c r="F63" i="13"/>
  <c r="B63" i="13"/>
  <c r="A63" i="13"/>
  <c r="F62" i="13"/>
  <c r="B62" i="13"/>
  <c r="A62" i="13"/>
  <c r="F61" i="13"/>
  <c r="B61" i="13"/>
  <c r="A61" i="13"/>
  <c r="F60" i="13"/>
  <c r="B60" i="13"/>
  <c r="A60" i="13"/>
  <c r="F59" i="13"/>
  <c r="B59" i="13"/>
  <c r="A59" i="13"/>
  <c r="F58" i="13"/>
  <c r="B58" i="13"/>
  <c r="A58" i="13"/>
  <c r="F57" i="13"/>
  <c r="B57" i="13"/>
  <c r="A57" i="13"/>
  <c r="F56" i="13"/>
  <c r="B56" i="13"/>
  <c r="A56" i="13"/>
  <c r="F55" i="13"/>
  <c r="B55" i="13"/>
  <c r="A55" i="13"/>
  <c r="F54" i="13"/>
  <c r="B54" i="13"/>
  <c r="A54" i="13"/>
  <c r="F53" i="13"/>
  <c r="B53" i="13"/>
  <c r="A53" i="13"/>
  <c r="F52" i="13"/>
  <c r="B52" i="13"/>
  <c r="A52" i="13"/>
  <c r="F51" i="13"/>
  <c r="B51" i="13"/>
  <c r="A51" i="13"/>
  <c r="F50" i="13"/>
  <c r="B50" i="13"/>
  <c r="A50" i="13"/>
  <c r="F49" i="13"/>
  <c r="B49" i="13"/>
  <c r="A49" i="13"/>
  <c r="F48" i="13"/>
  <c r="B48" i="13"/>
  <c r="A48" i="13"/>
  <c r="F47" i="13"/>
  <c r="B47" i="13"/>
  <c r="A47" i="13"/>
  <c r="F46" i="13"/>
  <c r="B46" i="13"/>
  <c r="A46" i="13"/>
  <c r="F45" i="13"/>
  <c r="B45" i="13"/>
  <c r="A45" i="13"/>
  <c r="F44" i="13"/>
  <c r="B44" i="13"/>
  <c r="A44" i="13"/>
  <c r="F43" i="13"/>
  <c r="B43" i="13"/>
  <c r="A43" i="13"/>
  <c r="F42" i="13"/>
  <c r="B42" i="13"/>
  <c r="A42" i="13"/>
  <c r="F41" i="13"/>
  <c r="B41" i="13"/>
  <c r="A41" i="13"/>
  <c r="F40" i="13"/>
  <c r="B40" i="13"/>
  <c r="A40" i="13"/>
  <c r="F39" i="13"/>
  <c r="B39" i="13"/>
  <c r="A39" i="13"/>
  <c r="F38" i="13"/>
  <c r="B38" i="13"/>
  <c r="A38" i="13"/>
  <c r="F37" i="13"/>
  <c r="B37" i="13"/>
  <c r="A37" i="13"/>
  <c r="F36" i="13"/>
  <c r="B36" i="13"/>
  <c r="A36" i="13"/>
  <c r="F35" i="13"/>
  <c r="B35" i="13"/>
  <c r="A35" i="13"/>
  <c r="F34" i="13"/>
  <c r="B34" i="13"/>
  <c r="A34" i="13"/>
  <c r="F33" i="13"/>
  <c r="B33" i="13"/>
  <c r="A33" i="13"/>
  <c r="F32" i="13"/>
  <c r="B32" i="13"/>
  <c r="A32" i="13"/>
  <c r="F31" i="13"/>
  <c r="B31" i="13"/>
  <c r="A31" i="13"/>
  <c r="F30" i="13"/>
  <c r="B30" i="13"/>
  <c r="A30" i="13"/>
  <c r="F29" i="13"/>
  <c r="B29" i="13"/>
  <c r="A29" i="13"/>
  <c r="F28" i="13"/>
  <c r="B28" i="13"/>
  <c r="A28" i="13"/>
  <c r="F27" i="13"/>
  <c r="B27" i="13"/>
  <c r="A27" i="13"/>
  <c r="F26" i="13"/>
  <c r="B26" i="13"/>
  <c r="A26" i="13"/>
  <c r="F25" i="13"/>
  <c r="B25" i="13"/>
  <c r="A25" i="13"/>
  <c r="F24" i="13"/>
  <c r="B24" i="13"/>
  <c r="A24" i="13"/>
  <c r="F23" i="13"/>
  <c r="B23" i="13"/>
  <c r="A23" i="13"/>
  <c r="F22" i="13"/>
  <c r="B22" i="13"/>
  <c r="A22" i="13"/>
  <c r="F21" i="13"/>
  <c r="B21" i="13"/>
  <c r="A21" i="13"/>
  <c r="F20" i="13"/>
  <c r="B20" i="13"/>
  <c r="A20" i="13"/>
  <c r="F19" i="13"/>
  <c r="B19" i="13"/>
  <c r="A19" i="13"/>
  <c r="F18" i="13"/>
  <c r="B18" i="13"/>
  <c r="A18" i="13"/>
  <c r="F17" i="13"/>
  <c r="B17" i="13"/>
  <c r="A17" i="13"/>
  <c r="F16" i="13"/>
  <c r="B16" i="13"/>
  <c r="A16" i="13"/>
  <c r="F15" i="13"/>
  <c r="B15" i="13"/>
  <c r="A15" i="13"/>
  <c r="F14" i="13"/>
  <c r="B14" i="13"/>
  <c r="A14" i="13"/>
  <c r="F13" i="13"/>
  <c r="B13" i="13"/>
  <c r="A13" i="13"/>
  <c r="F12" i="13"/>
  <c r="B12" i="13"/>
  <c r="A12" i="13"/>
  <c r="F11" i="13"/>
  <c r="B11" i="13"/>
  <c r="A11" i="13"/>
  <c r="F10" i="13"/>
  <c r="B10" i="13"/>
  <c r="A10" i="13"/>
  <c r="F9" i="13"/>
  <c r="B9" i="13"/>
  <c r="A9" i="13"/>
  <c r="F8" i="13"/>
  <c r="B8" i="13"/>
  <c r="A8" i="13"/>
  <c r="F7" i="13"/>
  <c r="B7" i="13"/>
  <c r="A7" i="13"/>
  <c r="B6" i="13"/>
  <c r="A6" i="13"/>
  <c r="B4" i="13"/>
  <c r="A4" i="13"/>
  <c r="H34" i="5"/>
  <c r="B34" i="5"/>
  <c r="A34" i="5"/>
  <c r="I33" i="5"/>
  <c r="H33" i="5"/>
  <c r="B33" i="5"/>
  <c r="A33" i="5"/>
  <c r="I32" i="5"/>
  <c r="H32" i="5"/>
  <c r="B32" i="5"/>
  <c r="A32" i="5"/>
  <c r="I31" i="5"/>
  <c r="H31" i="5"/>
  <c r="B31" i="5"/>
  <c r="A31" i="5"/>
  <c r="I30" i="5"/>
  <c r="H30" i="5"/>
  <c r="B30" i="5"/>
  <c r="A30" i="5"/>
  <c r="I29" i="5"/>
  <c r="H29" i="5"/>
  <c r="B29" i="5"/>
  <c r="A29" i="5"/>
  <c r="I28" i="5"/>
  <c r="I27" i="5" s="1"/>
  <c r="H28" i="5"/>
  <c r="B28" i="5"/>
  <c r="A28" i="5"/>
  <c r="S27" i="5"/>
  <c r="R27" i="5"/>
  <c r="Q27" i="5"/>
  <c r="P27" i="5"/>
  <c r="O27" i="5"/>
  <c r="M27" i="5"/>
  <c r="L27" i="5"/>
  <c r="K27" i="5"/>
  <c r="J27" i="5"/>
  <c r="H27" i="5"/>
  <c r="B27" i="5"/>
  <c r="A27" i="5"/>
  <c r="I26" i="5"/>
  <c r="H26" i="5"/>
  <c r="B26" i="5"/>
  <c r="A26" i="5"/>
  <c r="S25" i="5"/>
  <c r="S34" i="5" s="1"/>
  <c r="J55" i="25" s="1"/>
  <c r="R25" i="5"/>
  <c r="R34" i="5" s="1"/>
  <c r="J54" i="25" s="1"/>
  <c r="Q25" i="5"/>
  <c r="Q34" i="5" s="1"/>
  <c r="J53" i="25" s="1"/>
  <c r="P25" i="5"/>
  <c r="P34" i="5" s="1"/>
  <c r="J52" i="25" s="1"/>
  <c r="O25" i="5"/>
  <c r="O34" i="5" s="1"/>
  <c r="J51" i="25" s="1"/>
  <c r="J50" i="25" s="1"/>
  <c r="M25" i="5"/>
  <c r="M34" i="5" s="1"/>
  <c r="J49" i="25" s="1"/>
  <c r="L25" i="5"/>
  <c r="L34" i="5" s="1"/>
  <c r="J48" i="25" s="1"/>
  <c r="K25" i="5"/>
  <c r="K34" i="5" s="1"/>
  <c r="J47" i="25" s="1"/>
  <c r="J25" i="5"/>
  <c r="H25" i="5"/>
  <c r="B25" i="5"/>
  <c r="A25" i="5"/>
  <c r="N24" i="5"/>
  <c r="I24" i="5"/>
  <c r="H24" i="5"/>
  <c r="B24" i="5"/>
  <c r="A24" i="5"/>
  <c r="N23" i="5"/>
  <c r="I23" i="5"/>
  <c r="H23" i="5"/>
  <c r="B23" i="5"/>
  <c r="A23" i="5"/>
  <c r="I22" i="5"/>
  <c r="H22" i="5"/>
  <c r="B22" i="5"/>
  <c r="A22" i="5"/>
  <c r="B21" i="5"/>
  <c r="A21" i="5"/>
  <c r="B18" i="5"/>
  <c r="A18" i="5"/>
  <c r="H17" i="5"/>
  <c r="B17" i="5"/>
  <c r="A17" i="5"/>
  <c r="I16" i="5"/>
  <c r="H16" i="5"/>
  <c r="B16" i="5"/>
  <c r="A16" i="5"/>
  <c r="I15" i="5"/>
  <c r="H15" i="5"/>
  <c r="B15" i="5"/>
  <c r="A15" i="5"/>
  <c r="N14" i="5"/>
  <c r="I14" i="5"/>
  <c r="H14" i="5"/>
  <c r="B14" i="5"/>
  <c r="A14" i="5"/>
  <c r="I13" i="5"/>
  <c r="H13" i="5"/>
  <c r="B13" i="5"/>
  <c r="A13" i="5"/>
  <c r="I12" i="5"/>
  <c r="H12" i="5"/>
  <c r="B12" i="5"/>
  <c r="A12" i="5"/>
  <c r="I11" i="5"/>
  <c r="H11" i="5"/>
  <c r="B11" i="5"/>
  <c r="A11" i="5"/>
  <c r="S10" i="5"/>
  <c r="R10" i="5"/>
  <c r="Q10" i="5"/>
  <c r="P10" i="5"/>
  <c r="O10" i="5"/>
  <c r="N10" i="5"/>
  <c r="M10" i="5"/>
  <c r="L10" i="5"/>
  <c r="K10" i="5"/>
  <c r="J10" i="5"/>
  <c r="H10" i="5"/>
  <c r="B10" i="5"/>
  <c r="A10" i="5"/>
  <c r="I9" i="5"/>
  <c r="H9" i="5"/>
  <c r="B9" i="5"/>
  <c r="A9" i="5"/>
  <c r="S8" i="5"/>
  <c r="R8" i="5"/>
  <c r="Q8" i="5"/>
  <c r="Q17" i="5" s="1"/>
  <c r="I53" i="25" s="1"/>
  <c r="P8" i="5"/>
  <c r="O8" i="5"/>
  <c r="M8" i="5"/>
  <c r="M17" i="5" s="1"/>
  <c r="I49" i="25" s="1"/>
  <c r="L8" i="5"/>
  <c r="L17" i="5" s="1"/>
  <c r="I48" i="25" s="1"/>
  <c r="K8" i="5"/>
  <c r="K17" i="5" s="1"/>
  <c r="I47" i="25" s="1"/>
  <c r="J8" i="5"/>
  <c r="J17" i="5" s="1"/>
  <c r="H8" i="5"/>
  <c r="B8" i="5"/>
  <c r="A8" i="5"/>
  <c r="N7" i="5"/>
  <c r="I7" i="5"/>
  <c r="H7" i="5"/>
  <c r="B7" i="5"/>
  <c r="A7" i="5"/>
  <c r="N6" i="5"/>
  <c r="I6" i="5"/>
  <c r="H6" i="5"/>
  <c r="B6" i="5"/>
  <c r="A6" i="5"/>
  <c r="N5" i="5"/>
  <c r="I5" i="5"/>
  <c r="H5" i="5"/>
  <c r="B5" i="5"/>
  <c r="A5" i="5"/>
  <c r="B4" i="5"/>
  <c r="A4" i="5"/>
  <c r="B1" i="5"/>
  <c r="A1" i="5"/>
  <c r="S36" i="32"/>
  <c r="V36" i="32" s="1"/>
  <c r="L36" i="32"/>
  <c r="O36" i="32" s="1"/>
  <c r="H36" i="32"/>
  <c r="B36" i="32"/>
  <c r="A36" i="32"/>
  <c r="S35" i="32"/>
  <c r="V35" i="32" s="1"/>
  <c r="L35" i="32"/>
  <c r="O35" i="32" s="1"/>
  <c r="H35" i="32"/>
  <c r="B35" i="32"/>
  <c r="A35" i="32"/>
  <c r="S34" i="32"/>
  <c r="V34" i="32" s="1"/>
  <c r="L34" i="32"/>
  <c r="O34" i="32" s="1"/>
  <c r="H34" i="32"/>
  <c r="B34" i="32"/>
  <c r="A34" i="32"/>
  <c r="S33" i="32"/>
  <c r="V33" i="32" s="1"/>
  <c r="L33" i="32"/>
  <c r="O33" i="32" s="1"/>
  <c r="H33" i="32"/>
  <c r="B33" i="32"/>
  <c r="A33" i="32"/>
  <c r="S32" i="32"/>
  <c r="V32" i="32" s="1"/>
  <c r="L32" i="32"/>
  <c r="O32" i="32" s="1"/>
  <c r="H32" i="32"/>
  <c r="B32" i="32"/>
  <c r="A32" i="32"/>
  <c r="S31" i="32"/>
  <c r="V31" i="32" s="1"/>
  <c r="L31" i="32"/>
  <c r="O31" i="32" s="1"/>
  <c r="H31" i="32"/>
  <c r="B31" i="32"/>
  <c r="A31" i="32"/>
  <c r="S30" i="32"/>
  <c r="V30" i="32" s="1"/>
  <c r="L30" i="32"/>
  <c r="O30" i="32" s="1"/>
  <c r="H30" i="32"/>
  <c r="B30" i="32"/>
  <c r="A30" i="32"/>
  <c r="S29" i="32"/>
  <c r="V29" i="32" s="1"/>
  <c r="L29" i="32"/>
  <c r="O29" i="32" s="1"/>
  <c r="H29" i="32"/>
  <c r="B29" i="32"/>
  <c r="A29" i="32"/>
  <c r="S28" i="32"/>
  <c r="V28" i="32" s="1"/>
  <c r="L28" i="32"/>
  <c r="O28" i="32" s="1"/>
  <c r="H28" i="32"/>
  <c r="B28" i="32"/>
  <c r="A28" i="32"/>
  <c r="S27" i="32"/>
  <c r="V27" i="32" s="1"/>
  <c r="L27" i="32"/>
  <c r="O27" i="32" s="1"/>
  <c r="H27" i="32"/>
  <c r="B27" i="32"/>
  <c r="A27" i="32"/>
  <c r="S26" i="32"/>
  <c r="V26" i="32" s="1"/>
  <c r="L26" i="32"/>
  <c r="O26" i="32" s="1"/>
  <c r="H26" i="32"/>
  <c r="B26" i="32"/>
  <c r="A26" i="32"/>
  <c r="U25" i="32"/>
  <c r="U24" i="32" s="1"/>
  <c r="T25" i="32"/>
  <c r="R25" i="32"/>
  <c r="R24" i="32" s="1"/>
  <c r="Q25" i="32"/>
  <c r="Q24" i="32" s="1"/>
  <c r="P25" i="32"/>
  <c r="P24" i="32" s="1"/>
  <c r="N25" i="32"/>
  <c r="N24" i="32" s="1"/>
  <c r="M25" i="32"/>
  <c r="M24" i="32" s="1"/>
  <c r="K25" i="32"/>
  <c r="J25" i="32"/>
  <c r="I25" i="32"/>
  <c r="H25" i="32"/>
  <c r="B25" i="32"/>
  <c r="A25" i="32"/>
  <c r="T24" i="32"/>
  <c r="K24" i="32"/>
  <c r="J24" i="32"/>
  <c r="I24" i="32"/>
  <c r="H24" i="32"/>
  <c r="B24" i="32"/>
  <c r="A24" i="32"/>
  <c r="B23" i="32"/>
  <c r="A23" i="32"/>
  <c r="B22" i="32"/>
  <c r="A22" i="32"/>
  <c r="B19" i="32"/>
  <c r="A19" i="32"/>
  <c r="S18" i="32"/>
  <c r="V18" i="32" s="1"/>
  <c r="L18" i="32"/>
  <c r="O18" i="32" s="1"/>
  <c r="H18" i="32"/>
  <c r="B18" i="32"/>
  <c r="A18" i="32"/>
  <c r="S17" i="32"/>
  <c r="V17" i="32" s="1"/>
  <c r="L17" i="32"/>
  <c r="O17" i="32" s="1"/>
  <c r="H17" i="32"/>
  <c r="B17" i="32"/>
  <c r="A17" i="32"/>
  <c r="S16" i="32"/>
  <c r="V16" i="32" s="1"/>
  <c r="L16" i="32"/>
  <c r="O16" i="32" s="1"/>
  <c r="H16" i="32"/>
  <c r="B16" i="32"/>
  <c r="A16" i="32"/>
  <c r="S15" i="32"/>
  <c r="V15" i="32" s="1"/>
  <c r="L15" i="32"/>
  <c r="O15" i="32" s="1"/>
  <c r="H15" i="32"/>
  <c r="B15" i="32"/>
  <c r="A15" i="32"/>
  <c r="S14" i="32"/>
  <c r="V14" i="32" s="1"/>
  <c r="L14" i="32"/>
  <c r="O14" i="32" s="1"/>
  <c r="H14" i="32"/>
  <c r="B14" i="32"/>
  <c r="A14" i="32"/>
  <c r="S13" i="32"/>
  <c r="V13" i="32" s="1"/>
  <c r="L13" i="32"/>
  <c r="O13" i="32" s="1"/>
  <c r="H13" i="32"/>
  <c r="B13" i="32"/>
  <c r="A13" i="32"/>
  <c r="S12" i="32"/>
  <c r="V12" i="32" s="1"/>
  <c r="L12" i="32"/>
  <c r="O12" i="32" s="1"/>
  <c r="H12" i="32"/>
  <c r="B12" i="32"/>
  <c r="A12" i="32"/>
  <c r="S11" i="32"/>
  <c r="V11" i="32" s="1"/>
  <c r="L11" i="32"/>
  <c r="O11" i="32" s="1"/>
  <c r="H11" i="32"/>
  <c r="B11" i="32"/>
  <c r="A11" i="32"/>
  <c r="S10" i="32"/>
  <c r="V10" i="32" s="1"/>
  <c r="L10" i="32"/>
  <c r="O10" i="32" s="1"/>
  <c r="H10" i="32"/>
  <c r="B10" i="32"/>
  <c r="A10" i="32"/>
  <c r="S9" i="32"/>
  <c r="V9" i="32" s="1"/>
  <c r="L9" i="32"/>
  <c r="O9" i="32" s="1"/>
  <c r="H9" i="32"/>
  <c r="B9" i="32"/>
  <c r="A9" i="32"/>
  <c r="S8" i="32"/>
  <c r="V8" i="32" s="1"/>
  <c r="L8" i="32"/>
  <c r="O8" i="32" s="1"/>
  <c r="H8" i="32"/>
  <c r="B8" i="32"/>
  <c r="A8" i="32"/>
  <c r="U7" i="32"/>
  <c r="U6" i="32" s="1"/>
  <c r="T7" i="32"/>
  <c r="T6" i="32" s="1"/>
  <c r="R7" i="32"/>
  <c r="R6" i="32" s="1"/>
  <c r="Q7" i="32"/>
  <c r="Q6" i="32" s="1"/>
  <c r="P7" i="32"/>
  <c r="P6" i="32" s="1"/>
  <c r="N7" i="32"/>
  <c r="N6" i="32" s="1"/>
  <c r="M7" i="32"/>
  <c r="M6" i="32" s="1"/>
  <c r="K7" i="32"/>
  <c r="J7" i="32"/>
  <c r="J6" i="32" s="1"/>
  <c r="I7" i="32"/>
  <c r="H7" i="32"/>
  <c r="B7" i="32"/>
  <c r="A7" i="32"/>
  <c r="K6" i="32"/>
  <c r="I6" i="32"/>
  <c r="H6" i="32"/>
  <c r="B6" i="32"/>
  <c r="A6" i="32"/>
  <c r="H39" i="31"/>
  <c r="B39" i="31"/>
  <c r="A39" i="31"/>
  <c r="H38" i="31"/>
  <c r="B38" i="31"/>
  <c r="A38" i="31"/>
  <c r="H37" i="31"/>
  <c r="B37" i="31"/>
  <c r="A37" i="31"/>
  <c r="H36" i="31"/>
  <c r="B36" i="31"/>
  <c r="A36" i="31"/>
  <c r="H35" i="31"/>
  <c r="B35" i="31"/>
  <c r="A35" i="31"/>
  <c r="H34" i="31"/>
  <c r="B34" i="31"/>
  <c r="A34" i="31"/>
  <c r="H33" i="31"/>
  <c r="B33" i="31"/>
  <c r="A33" i="31"/>
  <c r="H32" i="31"/>
  <c r="B32" i="31"/>
  <c r="A32" i="31"/>
  <c r="H31" i="31"/>
  <c r="B31" i="31"/>
  <c r="A31" i="31"/>
  <c r="H30" i="31"/>
  <c r="B30" i="31"/>
  <c r="A30" i="31"/>
  <c r="H29" i="31"/>
  <c r="B29" i="31"/>
  <c r="A29" i="31"/>
  <c r="H28" i="31"/>
  <c r="B28" i="31"/>
  <c r="A28" i="31"/>
  <c r="H27" i="31"/>
  <c r="B27" i="31"/>
  <c r="A27" i="31"/>
  <c r="H26" i="31"/>
  <c r="B26" i="31"/>
  <c r="A26" i="31"/>
  <c r="H25" i="31"/>
  <c r="B25" i="31"/>
  <c r="A25" i="31"/>
  <c r="H24" i="31"/>
  <c r="B24" i="31"/>
  <c r="A24" i="31"/>
  <c r="H23" i="31"/>
  <c r="B23" i="31"/>
  <c r="A23" i="31"/>
  <c r="H22" i="31"/>
  <c r="B22" i="31"/>
  <c r="A22" i="31"/>
  <c r="H21" i="31"/>
  <c r="B21" i="31"/>
  <c r="A21" i="31"/>
  <c r="H20" i="31"/>
  <c r="B20" i="31"/>
  <c r="A20" i="31"/>
  <c r="H19" i="31"/>
  <c r="B19" i="31"/>
  <c r="A19" i="31"/>
  <c r="H18" i="31"/>
  <c r="B18" i="31"/>
  <c r="A18" i="31"/>
  <c r="H17" i="31"/>
  <c r="B17" i="31"/>
  <c r="A17" i="31"/>
  <c r="H16" i="31"/>
  <c r="B16" i="31"/>
  <c r="A16" i="31"/>
  <c r="H15" i="31"/>
  <c r="B15" i="31"/>
  <c r="A15" i="31"/>
  <c r="H14" i="31"/>
  <c r="B14" i="31"/>
  <c r="A14" i="31"/>
  <c r="H13" i="31"/>
  <c r="B13" i="31"/>
  <c r="A13" i="31"/>
  <c r="H12" i="31"/>
  <c r="B12" i="31"/>
  <c r="A12" i="31"/>
  <c r="H11" i="31"/>
  <c r="B11" i="31"/>
  <c r="A11" i="31"/>
  <c r="H10" i="31"/>
  <c r="B10" i="31"/>
  <c r="A10" i="31"/>
  <c r="H9" i="31"/>
  <c r="B9" i="31"/>
  <c r="A9" i="31"/>
  <c r="H8" i="31"/>
  <c r="B8" i="31"/>
  <c r="A8" i="31"/>
  <c r="H7" i="31"/>
  <c r="B7" i="31"/>
  <c r="A7" i="31"/>
  <c r="H6" i="31"/>
  <c r="B6" i="31"/>
  <c r="A6" i="31"/>
  <c r="H5" i="31"/>
  <c r="B5" i="31"/>
  <c r="A5" i="31"/>
  <c r="H4" i="31"/>
  <c r="B4" i="31"/>
  <c r="A4" i="31"/>
  <c r="H19" i="30"/>
  <c r="B19" i="30"/>
  <c r="A19" i="30"/>
  <c r="H18" i="30"/>
  <c r="B18" i="30"/>
  <c r="A18" i="30"/>
  <c r="H17" i="30"/>
  <c r="B17" i="30"/>
  <c r="A17" i="30"/>
  <c r="H16" i="30"/>
  <c r="B16" i="30"/>
  <c r="A16" i="30"/>
  <c r="H15" i="30"/>
  <c r="B15" i="30"/>
  <c r="A15" i="30"/>
  <c r="H14" i="30"/>
  <c r="B14" i="30"/>
  <c r="A14" i="30"/>
  <c r="H13" i="30"/>
  <c r="B13" i="30"/>
  <c r="A13" i="30"/>
  <c r="H12" i="30"/>
  <c r="B12" i="30"/>
  <c r="A12" i="30"/>
  <c r="H11" i="30"/>
  <c r="B11" i="30"/>
  <c r="A11" i="30"/>
  <c r="I10" i="30"/>
  <c r="H10" i="30"/>
  <c r="B10" i="30"/>
  <c r="A10" i="30"/>
  <c r="H9" i="30"/>
  <c r="B9" i="30"/>
  <c r="A9" i="30"/>
  <c r="H8" i="30"/>
  <c r="B8" i="30"/>
  <c r="A8" i="30"/>
  <c r="H7" i="30"/>
  <c r="B7" i="30"/>
  <c r="A7" i="30"/>
  <c r="H6" i="30"/>
  <c r="B6" i="30"/>
  <c r="A6" i="30"/>
  <c r="H5" i="30"/>
  <c r="B5" i="30"/>
  <c r="A5" i="30"/>
  <c r="H81" i="29"/>
  <c r="A81" i="29"/>
  <c r="J80" i="29"/>
  <c r="H80" i="29"/>
  <c r="A80" i="29"/>
  <c r="H79" i="29"/>
  <c r="A79" i="29"/>
  <c r="H78" i="29"/>
  <c r="A78" i="29"/>
  <c r="J77" i="29"/>
  <c r="I77" i="29"/>
  <c r="H77" i="29"/>
  <c r="A77" i="29"/>
  <c r="H76" i="29"/>
  <c r="A76" i="29"/>
  <c r="I75" i="29"/>
  <c r="H75" i="29"/>
  <c r="A75" i="29"/>
  <c r="H74" i="29"/>
  <c r="A74" i="29"/>
  <c r="J73" i="29"/>
  <c r="I73" i="29"/>
  <c r="H73" i="29"/>
  <c r="A73" i="29"/>
  <c r="I72" i="29"/>
  <c r="H72" i="29"/>
  <c r="A72" i="29"/>
  <c r="J71" i="29"/>
  <c r="I71" i="29"/>
  <c r="H71" i="29"/>
  <c r="A71" i="29"/>
  <c r="J70" i="29"/>
  <c r="I70" i="29"/>
  <c r="H70" i="29"/>
  <c r="A70" i="29"/>
  <c r="I69" i="29"/>
  <c r="H69" i="29"/>
  <c r="A69" i="29"/>
  <c r="H68" i="29"/>
  <c r="A68" i="29"/>
  <c r="H67" i="29"/>
  <c r="A67" i="29"/>
  <c r="H66" i="29"/>
  <c r="A66" i="29"/>
  <c r="H65" i="29"/>
  <c r="A65" i="29"/>
  <c r="J64" i="29"/>
  <c r="J69" i="29" s="1"/>
  <c r="I64" i="29"/>
  <c r="H64" i="29"/>
  <c r="A64" i="29"/>
  <c r="H63" i="29"/>
  <c r="A63" i="29"/>
  <c r="H62" i="29"/>
  <c r="A62" i="29"/>
  <c r="H61" i="29"/>
  <c r="A61" i="29"/>
  <c r="H60" i="29"/>
  <c r="A60" i="29"/>
  <c r="J59" i="29"/>
  <c r="J100" i="24" s="1"/>
  <c r="I59" i="29"/>
  <c r="I100" i="24" s="1"/>
  <c r="H59" i="29"/>
  <c r="A59" i="29"/>
  <c r="H58" i="29"/>
  <c r="A58" i="29"/>
  <c r="H53" i="29"/>
  <c r="A53" i="29"/>
  <c r="H52" i="29"/>
  <c r="A52" i="29"/>
  <c r="H51" i="29"/>
  <c r="A51" i="29"/>
  <c r="H50" i="29"/>
  <c r="A50" i="29"/>
  <c r="H48" i="29"/>
  <c r="A48" i="29"/>
  <c r="H47" i="29"/>
  <c r="A47" i="29"/>
  <c r="H46" i="29"/>
  <c r="A46" i="29"/>
  <c r="H45" i="29"/>
  <c r="A45" i="29"/>
  <c r="H44" i="29"/>
  <c r="A44" i="29"/>
  <c r="H43" i="29"/>
  <c r="A43" i="29"/>
  <c r="H42" i="29"/>
  <c r="A42" i="29"/>
  <c r="H13" i="29"/>
  <c r="H12" i="29"/>
  <c r="H11" i="29"/>
  <c r="H10" i="29"/>
  <c r="J99" i="24"/>
  <c r="H9" i="29"/>
  <c r="H7" i="29"/>
  <c r="B7" i="29"/>
  <c r="A7" i="29"/>
  <c r="H6" i="29"/>
  <c r="B6" i="29"/>
  <c r="A6" i="29"/>
  <c r="H5" i="29"/>
  <c r="B5" i="29"/>
  <c r="A5" i="29"/>
  <c r="H4" i="29"/>
  <c r="B4" i="29"/>
  <c r="A4" i="29"/>
  <c r="H38" i="28"/>
  <c r="B38" i="28"/>
  <c r="A38" i="28"/>
  <c r="H37" i="28"/>
  <c r="B37" i="28"/>
  <c r="A37" i="28"/>
  <c r="H36" i="28"/>
  <c r="B36" i="28"/>
  <c r="A36" i="28"/>
  <c r="H35" i="28"/>
  <c r="B35" i="28"/>
  <c r="A35" i="28"/>
  <c r="H34" i="28"/>
  <c r="B34" i="28"/>
  <c r="A34" i="28"/>
  <c r="H33" i="28"/>
  <c r="B33" i="28"/>
  <c r="A33" i="28"/>
  <c r="H32" i="28"/>
  <c r="B32" i="28"/>
  <c r="A32" i="28"/>
  <c r="H31" i="28"/>
  <c r="B31" i="28"/>
  <c r="A31" i="28"/>
  <c r="H30" i="28"/>
  <c r="B30" i="28"/>
  <c r="A30" i="28"/>
  <c r="H29" i="28"/>
  <c r="B29" i="28"/>
  <c r="A29" i="28"/>
  <c r="H28" i="28"/>
  <c r="B28" i="28"/>
  <c r="A28" i="28"/>
  <c r="H27" i="28"/>
  <c r="B27" i="28"/>
  <c r="A27" i="28"/>
  <c r="H26" i="28"/>
  <c r="B26" i="28"/>
  <c r="A26" i="28"/>
  <c r="H25" i="28"/>
  <c r="B25" i="28"/>
  <c r="A25" i="28"/>
  <c r="H24" i="28"/>
  <c r="B24" i="28"/>
  <c r="A24" i="28"/>
  <c r="H23" i="28"/>
  <c r="B23" i="28"/>
  <c r="A23" i="28"/>
  <c r="H22" i="28"/>
  <c r="B22" i="28"/>
  <c r="A22" i="28"/>
  <c r="H21" i="28"/>
  <c r="B21" i="28"/>
  <c r="A21" i="28"/>
  <c r="H20" i="28"/>
  <c r="B20" i="28"/>
  <c r="A20" i="28"/>
  <c r="H19" i="28"/>
  <c r="B19" i="28"/>
  <c r="A19" i="28"/>
  <c r="H18" i="28"/>
  <c r="B18" i="28"/>
  <c r="A18" i="28"/>
  <c r="H17" i="28"/>
  <c r="B17" i="28"/>
  <c r="A17" i="28"/>
  <c r="J16" i="28"/>
  <c r="I16" i="28"/>
  <c r="H16" i="28"/>
  <c r="B16" i="28"/>
  <c r="A16" i="28"/>
  <c r="J15" i="28"/>
  <c r="I15" i="28"/>
  <c r="H15" i="28"/>
  <c r="B15" i="28"/>
  <c r="A15" i="28"/>
  <c r="J14" i="28"/>
  <c r="I14" i="28"/>
  <c r="H14" i="28"/>
  <c r="B14" i="28"/>
  <c r="A14" i="28"/>
  <c r="J13" i="28"/>
  <c r="I13" i="28"/>
  <c r="H13" i="28"/>
  <c r="B13" i="28"/>
  <c r="A13" i="28"/>
  <c r="J12" i="28"/>
  <c r="I12" i="28"/>
  <c r="H12" i="28"/>
  <c r="B12" i="28"/>
  <c r="A12" i="28"/>
  <c r="J11" i="28"/>
  <c r="I11" i="28"/>
  <c r="H11" i="28"/>
  <c r="B11" i="28"/>
  <c r="A11" i="28"/>
  <c r="J10" i="28"/>
  <c r="I10" i="28"/>
  <c r="H10" i="28"/>
  <c r="B10" i="28"/>
  <c r="A10" i="28"/>
  <c r="J9" i="28"/>
  <c r="I9" i="28"/>
  <c r="H9" i="28"/>
  <c r="B9" i="28"/>
  <c r="A9" i="28"/>
  <c r="J8" i="28"/>
  <c r="I8" i="28"/>
  <c r="H8" i="28"/>
  <c r="B8" i="28"/>
  <c r="A8" i="28"/>
  <c r="J7" i="28"/>
  <c r="I7" i="28"/>
  <c r="H7" i="28"/>
  <c r="B7" i="28"/>
  <c r="A7" i="28"/>
  <c r="J6" i="28"/>
  <c r="I6" i="28"/>
  <c r="H6" i="28"/>
  <c r="B6" i="28"/>
  <c r="A6" i="28"/>
  <c r="H5" i="28"/>
  <c r="B5" i="28"/>
  <c r="A5" i="28"/>
  <c r="H4" i="28"/>
  <c r="B4" i="28"/>
  <c r="A4" i="28"/>
  <c r="I54" i="27"/>
  <c r="H54" i="27"/>
  <c r="B54" i="27"/>
  <c r="A54" i="27"/>
  <c r="H53" i="27"/>
  <c r="B53" i="27"/>
  <c r="A53" i="27"/>
  <c r="J52" i="27"/>
  <c r="H52" i="27"/>
  <c r="B52" i="27"/>
  <c r="A52" i="27"/>
  <c r="J51" i="27"/>
  <c r="H51" i="27"/>
  <c r="B51" i="27"/>
  <c r="A51" i="27"/>
  <c r="J50" i="27"/>
  <c r="H50" i="27"/>
  <c r="B50" i="27"/>
  <c r="A50" i="27"/>
  <c r="J49" i="27"/>
  <c r="I49" i="27"/>
  <c r="H49" i="27"/>
  <c r="B49" i="27"/>
  <c r="A49" i="27"/>
  <c r="J48" i="27"/>
  <c r="I48" i="27"/>
  <c r="H48" i="27"/>
  <c r="B48" i="27"/>
  <c r="A48" i="27"/>
  <c r="J47" i="27"/>
  <c r="I47" i="27"/>
  <c r="H47" i="27"/>
  <c r="B47" i="27"/>
  <c r="A47" i="27"/>
  <c r="J46" i="27"/>
  <c r="I46" i="27"/>
  <c r="H46" i="27"/>
  <c r="B46" i="27"/>
  <c r="A46" i="27"/>
  <c r="J45" i="27"/>
  <c r="I45" i="27"/>
  <c r="H45" i="27"/>
  <c r="B45" i="27"/>
  <c r="A45" i="27"/>
  <c r="J44" i="27"/>
  <c r="I44" i="27"/>
  <c r="H44" i="27"/>
  <c r="B44" i="27"/>
  <c r="A44" i="27"/>
  <c r="J43" i="27"/>
  <c r="I43" i="27"/>
  <c r="H43" i="27"/>
  <c r="B43" i="27"/>
  <c r="A43" i="27"/>
  <c r="J42" i="27"/>
  <c r="I42" i="27"/>
  <c r="H42" i="27"/>
  <c r="B42" i="27"/>
  <c r="A42" i="27"/>
  <c r="J41" i="27"/>
  <c r="I41" i="27"/>
  <c r="H41" i="27"/>
  <c r="B41" i="27"/>
  <c r="A41" i="27"/>
  <c r="J40" i="27"/>
  <c r="I40" i="27"/>
  <c r="H40" i="27"/>
  <c r="B40" i="27"/>
  <c r="A40" i="27"/>
  <c r="J39" i="27"/>
  <c r="I39" i="27"/>
  <c r="H39" i="27"/>
  <c r="B39" i="27"/>
  <c r="A39" i="27"/>
  <c r="J38" i="27"/>
  <c r="I38" i="27"/>
  <c r="H38" i="27"/>
  <c r="B38" i="27"/>
  <c r="A38" i="27"/>
  <c r="J37" i="27"/>
  <c r="I37" i="27"/>
  <c r="H37" i="27"/>
  <c r="B37" i="27"/>
  <c r="A37" i="27"/>
  <c r="J36" i="27"/>
  <c r="I36" i="27"/>
  <c r="H36" i="27"/>
  <c r="B36" i="27"/>
  <c r="A36" i="27"/>
  <c r="J35" i="27"/>
  <c r="I35" i="27"/>
  <c r="H35" i="27"/>
  <c r="B35" i="27"/>
  <c r="A35" i="27"/>
  <c r="J34" i="27"/>
  <c r="I34" i="27"/>
  <c r="H34" i="27"/>
  <c r="B34" i="27"/>
  <c r="A34" i="27"/>
  <c r="J33" i="27"/>
  <c r="I33" i="27"/>
  <c r="H33" i="27"/>
  <c r="B33" i="27"/>
  <c r="A33" i="27"/>
  <c r="J32" i="27"/>
  <c r="I32" i="27"/>
  <c r="H32" i="27"/>
  <c r="B32" i="27"/>
  <c r="A32" i="27"/>
  <c r="J31" i="27"/>
  <c r="I31" i="27"/>
  <c r="H31" i="27"/>
  <c r="B31" i="27"/>
  <c r="A31" i="27"/>
  <c r="J30" i="27"/>
  <c r="I30" i="27"/>
  <c r="H30" i="27"/>
  <c r="B30" i="27"/>
  <c r="A30" i="27"/>
  <c r="J29" i="27"/>
  <c r="I29" i="27"/>
  <c r="H29" i="27"/>
  <c r="B29" i="27"/>
  <c r="A29" i="27"/>
  <c r="J28" i="27"/>
  <c r="I28" i="27"/>
  <c r="H28" i="27"/>
  <c r="B28" i="27"/>
  <c r="A28" i="27"/>
  <c r="J27" i="27"/>
  <c r="I27" i="27"/>
  <c r="H27" i="27"/>
  <c r="B27" i="27"/>
  <c r="A27" i="27"/>
  <c r="J26" i="27"/>
  <c r="I26" i="27"/>
  <c r="H26" i="27"/>
  <c r="B26" i="27"/>
  <c r="A26" i="27"/>
  <c r="J25" i="27"/>
  <c r="I25" i="27"/>
  <c r="H25" i="27"/>
  <c r="B25" i="27"/>
  <c r="A25" i="27"/>
  <c r="J24" i="27"/>
  <c r="I24" i="27"/>
  <c r="H24" i="27"/>
  <c r="B24" i="27"/>
  <c r="A24" i="27"/>
  <c r="J23" i="27"/>
  <c r="I23" i="27"/>
  <c r="H23" i="27"/>
  <c r="B23" i="27"/>
  <c r="A23" i="27"/>
  <c r="J22" i="27"/>
  <c r="I22" i="27"/>
  <c r="H22" i="27"/>
  <c r="B22" i="27"/>
  <c r="A22" i="27"/>
  <c r="J21" i="27"/>
  <c r="I21" i="27"/>
  <c r="H21" i="27"/>
  <c r="B21" i="27"/>
  <c r="A21" i="27"/>
  <c r="J20" i="27"/>
  <c r="I20" i="27"/>
  <c r="H20" i="27"/>
  <c r="B20" i="27"/>
  <c r="A20" i="27"/>
  <c r="J19" i="27"/>
  <c r="I19" i="27"/>
  <c r="H19" i="27"/>
  <c r="B19" i="27"/>
  <c r="A19" i="27"/>
  <c r="J18" i="27"/>
  <c r="I18" i="27"/>
  <c r="H18" i="27"/>
  <c r="B18" i="27"/>
  <c r="A18" i="27"/>
  <c r="J17" i="27"/>
  <c r="I17" i="27"/>
  <c r="H17" i="27"/>
  <c r="B17" i="27"/>
  <c r="A17" i="27"/>
  <c r="J16" i="27"/>
  <c r="I16" i="27"/>
  <c r="H16" i="27"/>
  <c r="B16" i="27"/>
  <c r="A16" i="27"/>
  <c r="H15" i="27"/>
  <c r="B15" i="27"/>
  <c r="A15" i="27"/>
  <c r="H14" i="27"/>
  <c r="B14" i="27"/>
  <c r="A14" i="27"/>
  <c r="H13" i="27"/>
  <c r="B13" i="27"/>
  <c r="A13" i="27"/>
  <c r="H12" i="27"/>
  <c r="B12" i="27"/>
  <c r="A12" i="27"/>
  <c r="I11" i="27"/>
  <c r="H11" i="27"/>
  <c r="B11" i="27"/>
  <c r="A11" i="27"/>
  <c r="I10" i="27"/>
  <c r="H10" i="27"/>
  <c r="B10" i="27"/>
  <c r="A10" i="27"/>
  <c r="I9" i="27"/>
  <c r="H9" i="27"/>
  <c r="B9" i="27"/>
  <c r="A9" i="27"/>
  <c r="I8" i="27"/>
  <c r="H8" i="27"/>
  <c r="B8" i="27"/>
  <c r="A8" i="27"/>
  <c r="I7" i="27"/>
  <c r="H7" i="27"/>
  <c r="B7" i="27"/>
  <c r="A7" i="27"/>
  <c r="J6" i="27"/>
  <c r="H6" i="27"/>
  <c r="B6" i="27"/>
  <c r="A6" i="27"/>
  <c r="H5" i="27"/>
  <c r="B5" i="27"/>
  <c r="A5" i="27"/>
  <c r="H4" i="27"/>
  <c r="B4" i="27"/>
  <c r="A4" i="27"/>
  <c r="H40" i="26"/>
  <c r="B40" i="26"/>
  <c r="A40" i="26"/>
  <c r="H39" i="26"/>
  <c r="B39" i="26"/>
  <c r="A39" i="26"/>
  <c r="H38" i="26"/>
  <c r="B38" i="26"/>
  <c r="A38" i="26"/>
  <c r="H37" i="26"/>
  <c r="B37" i="26"/>
  <c r="A37" i="26"/>
  <c r="H36" i="26"/>
  <c r="B36" i="26"/>
  <c r="A36" i="26"/>
  <c r="H35" i="26"/>
  <c r="B35" i="26"/>
  <c r="A35" i="26"/>
  <c r="H34" i="26"/>
  <c r="B34" i="26"/>
  <c r="A34" i="26"/>
  <c r="H33" i="26"/>
  <c r="B33" i="26"/>
  <c r="A33" i="26"/>
  <c r="H32" i="26"/>
  <c r="B32" i="26"/>
  <c r="A32" i="26"/>
  <c r="J31" i="26"/>
  <c r="I31" i="26"/>
  <c r="H31" i="26"/>
  <c r="B31" i="26"/>
  <c r="A31" i="26"/>
  <c r="H30" i="26"/>
  <c r="B30" i="26"/>
  <c r="A30" i="26"/>
  <c r="H29" i="26"/>
  <c r="B29" i="26"/>
  <c r="A29" i="26"/>
  <c r="H28" i="26"/>
  <c r="B28" i="26"/>
  <c r="A28" i="26"/>
  <c r="H27" i="26"/>
  <c r="B27" i="26"/>
  <c r="A27" i="26"/>
  <c r="H26" i="26"/>
  <c r="B26" i="26"/>
  <c r="A26" i="26"/>
  <c r="J25" i="26"/>
  <c r="J21" i="26" s="1"/>
  <c r="I25" i="26"/>
  <c r="I21" i="26" s="1"/>
  <c r="H25" i="26"/>
  <c r="B25" i="26"/>
  <c r="A25" i="26"/>
  <c r="H24" i="26"/>
  <c r="B24" i="26"/>
  <c r="A24" i="26"/>
  <c r="H23" i="26"/>
  <c r="B23" i="26"/>
  <c r="A23" i="26"/>
  <c r="H22" i="26"/>
  <c r="B22" i="26"/>
  <c r="A22" i="26"/>
  <c r="H21" i="26"/>
  <c r="B21" i="26"/>
  <c r="A21" i="26"/>
  <c r="H20" i="26"/>
  <c r="B20" i="26"/>
  <c r="A20" i="26"/>
  <c r="H19" i="26"/>
  <c r="B19" i="26"/>
  <c r="A19" i="26"/>
  <c r="H18" i="26"/>
  <c r="B18" i="26"/>
  <c r="A18" i="26"/>
  <c r="H17" i="26"/>
  <c r="B17" i="26"/>
  <c r="A17" i="26"/>
  <c r="H16" i="26"/>
  <c r="B16" i="26"/>
  <c r="A16" i="26"/>
  <c r="H15" i="26"/>
  <c r="B15" i="26"/>
  <c r="A15" i="26"/>
  <c r="H14" i="26"/>
  <c r="B14" i="26"/>
  <c r="A14" i="26"/>
  <c r="H13" i="26"/>
  <c r="B13" i="26"/>
  <c r="A13" i="26"/>
  <c r="H12" i="26"/>
  <c r="B12" i="26"/>
  <c r="A12" i="26"/>
  <c r="H11" i="26"/>
  <c r="B11" i="26"/>
  <c r="A11" i="26"/>
  <c r="H10" i="26"/>
  <c r="B10" i="26"/>
  <c r="A10" i="26"/>
  <c r="J9" i="26"/>
  <c r="I9" i="26"/>
  <c r="H9" i="26"/>
  <c r="B9" i="26"/>
  <c r="A9" i="26"/>
  <c r="H8" i="26"/>
  <c r="B8" i="26"/>
  <c r="A8" i="26"/>
  <c r="H7" i="26"/>
  <c r="B7" i="26"/>
  <c r="A7" i="26"/>
  <c r="J6" i="26"/>
  <c r="I6" i="26"/>
  <c r="I4" i="26" s="1"/>
  <c r="H6" i="26"/>
  <c r="B6" i="26"/>
  <c r="A6" i="26"/>
  <c r="H5" i="26"/>
  <c r="B5" i="26"/>
  <c r="A5" i="26"/>
  <c r="H4" i="26"/>
  <c r="B4" i="26"/>
  <c r="A4" i="26"/>
  <c r="H126" i="25"/>
  <c r="B126" i="25"/>
  <c r="A126" i="25"/>
  <c r="H125" i="25"/>
  <c r="B125" i="25"/>
  <c r="A125" i="25"/>
  <c r="H124" i="25"/>
  <c r="B124" i="25"/>
  <c r="A124" i="25"/>
  <c r="H123" i="25"/>
  <c r="B123" i="25"/>
  <c r="A123" i="25"/>
  <c r="J122" i="25"/>
  <c r="I122" i="25"/>
  <c r="H122" i="25"/>
  <c r="B122" i="25"/>
  <c r="A122" i="25"/>
  <c r="H121" i="25"/>
  <c r="B121" i="25"/>
  <c r="A121" i="25"/>
  <c r="H120" i="25"/>
  <c r="B120" i="25"/>
  <c r="A120" i="25"/>
  <c r="H119" i="25"/>
  <c r="B119" i="25"/>
  <c r="A119" i="25"/>
  <c r="H118" i="25"/>
  <c r="B118" i="25"/>
  <c r="A118" i="25"/>
  <c r="H117" i="25"/>
  <c r="B117" i="25"/>
  <c r="A117" i="25"/>
  <c r="J116" i="25"/>
  <c r="I116" i="25"/>
  <c r="I53" i="27" s="1"/>
  <c r="H116" i="25"/>
  <c r="B116" i="25"/>
  <c r="A116" i="25"/>
  <c r="H115" i="25"/>
  <c r="B115" i="25"/>
  <c r="A115" i="25"/>
  <c r="H114" i="25"/>
  <c r="B114" i="25"/>
  <c r="A114" i="25"/>
  <c r="H113" i="25"/>
  <c r="B113" i="25"/>
  <c r="A113" i="25"/>
  <c r="J112" i="25"/>
  <c r="I112" i="25"/>
  <c r="I52" i="27" s="1"/>
  <c r="H112" i="25"/>
  <c r="B112" i="25"/>
  <c r="A112" i="25"/>
  <c r="H111" i="25"/>
  <c r="B111" i="25"/>
  <c r="A111" i="25"/>
  <c r="H110" i="25"/>
  <c r="B110" i="25"/>
  <c r="A110" i="25"/>
  <c r="H109" i="25"/>
  <c r="B109" i="25"/>
  <c r="A109" i="25"/>
  <c r="H108" i="25"/>
  <c r="B108" i="25"/>
  <c r="A108" i="25"/>
  <c r="J107" i="25"/>
  <c r="I107" i="25"/>
  <c r="I51" i="27" s="1"/>
  <c r="H107" i="25"/>
  <c r="B107" i="25"/>
  <c r="A107" i="25"/>
  <c r="H106" i="25"/>
  <c r="B106" i="25"/>
  <c r="A106" i="25"/>
  <c r="H105" i="25"/>
  <c r="B105" i="25"/>
  <c r="A105" i="25"/>
  <c r="H104" i="25"/>
  <c r="B104" i="25"/>
  <c r="A104" i="25"/>
  <c r="H103" i="25"/>
  <c r="B103" i="25"/>
  <c r="A103" i="25"/>
  <c r="H102" i="25"/>
  <c r="B102" i="25"/>
  <c r="A102" i="25"/>
  <c r="J101" i="25"/>
  <c r="J100" i="25" s="1"/>
  <c r="I101" i="25"/>
  <c r="I100" i="25" s="1"/>
  <c r="I50" i="27" s="1"/>
  <c r="H101" i="25"/>
  <c r="B101" i="25"/>
  <c r="A101" i="25"/>
  <c r="H100" i="25"/>
  <c r="B100" i="25"/>
  <c r="A100" i="25"/>
  <c r="H99" i="25"/>
  <c r="B99" i="25"/>
  <c r="A99" i="25"/>
  <c r="H98" i="25"/>
  <c r="B98" i="25"/>
  <c r="A98" i="25"/>
  <c r="H97" i="25"/>
  <c r="B97" i="25"/>
  <c r="A97" i="25"/>
  <c r="J96" i="25"/>
  <c r="I96" i="25"/>
  <c r="H96" i="25"/>
  <c r="B96" i="25"/>
  <c r="A96" i="25"/>
  <c r="H95" i="25"/>
  <c r="B95" i="25"/>
  <c r="A95" i="25"/>
  <c r="H94" i="25"/>
  <c r="B94" i="25"/>
  <c r="A94" i="25"/>
  <c r="H93" i="25"/>
  <c r="B93" i="25"/>
  <c r="A93" i="25"/>
  <c r="J92" i="25"/>
  <c r="I92" i="25"/>
  <c r="H92" i="25"/>
  <c r="B92" i="25"/>
  <c r="A92" i="25"/>
  <c r="H91" i="25"/>
  <c r="B91" i="25"/>
  <c r="A91" i="25"/>
  <c r="H90" i="25"/>
  <c r="B90" i="25"/>
  <c r="A90" i="25"/>
  <c r="H89" i="25"/>
  <c r="B89" i="25"/>
  <c r="A89" i="25"/>
  <c r="J88" i="25"/>
  <c r="I88" i="25"/>
  <c r="H88" i="25"/>
  <c r="B88" i="25"/>
  <c r="A88" i="25"/>
  <c r="H87" i="25"/>
  <c r="B87" i="25"/>
  <c r="A87" i="25"/>
  <c r="H86" i="25"/>
  <c r="B86" i="25"/>
  <c r="A86" i="25"/>
  <c r="H85" i="25"/>
  <c r="B85" i="25"/>
  <c r="A85" i="25"/>
  <c r="J84" i="25"/>
  <c r="I84" i="25"/>
  <c r="H84" i="25"/>
  <c r="B84" i="25"/>
  <c r="A84" i="25"/>
  <c r="H83" i="25"/>
  <c r="B83" i="25"/>
  <c r="A83" i="25"/>
  <c r="H82" i="25"/>
  <c r="B82" i="25"/>
  <c r="A82" i="25"/>
  <c r="H81" i="25"/>
  <c r="B81" i="25"/>
  <c r="A81" i="25"/>
  <c r="J80" i="25"/>
  <c r="I80" i="25"/>
  <c r="H80" i="25"/>
  <c r="B80" i="25"/>
  <c r="A80" i="25"/>
  <c r="H79" i="25"/>
  <c r="B79" i="25"/>
  <c r="A79" i="25"/>
  <c r="H78" i="25"/>
  <c r="B78" i="25"/>
  <c r="A78" i="25"/>
  <c r="H77" i="25"/>
  <c r="B77" i="25"/>
  <c r="A77" i="25"/>
  <c r="J76" i="25"/>
  <c r="J75" i="25" s="1"/>
  <c r="J74" i="25" s="1"/>
  <c r="J19" i="28" s="1"/>
  <c r="J21" i="28" s="1"/>
  <c r="I76" i="25"/>
  <c r="H76" i="25"/>
  <c r="B76" i="25"/>
  <c r="A76" i="25"/>
  <c r="H75" i="25"/>
  <c r="B75" i="25"/>
  <c r="A75" i="25"/>
  <c r="H74" i="25"/>
  <c r="B74" i="25"/>
  <c r="A74" i="25"/>
  <c r="H73" i="25"/>
  <c r="B73" i="25"/>
  <c r="A73" i="25"/>
  <c r="H72" i="25"/>
  <c r="B72" i="25"/>
  <c r="A72" i="25"/>
  <c r="H71" i="25"/>
  <c r="B71" i="25"/>
  <c r="A71" i="25"/>
  <c r="H70" i="25"/>
  <c r="B70" i="25"/>
  <c r="A70" i="25"/>
  <c r="J69" i="25"/>
  <c r="I69" i="25"/>
  <c r="I13" i="27" s="1"/>
  <c r="H69" i="25"/>
  <c r="B69" i="25"/>
  <c r="A69" i="25"/>
  <c r="H68" i="25"/>
  <c r="B68" i="25"/>
  <c r="A68" i="25"/>
  <c r="H67" i="25"/>
  <c r="B67" i="25"/>
  <c r="A67" i="25"/>
  <c r="J66" i="25"/>
  <c r="I66" i="25"/>
  <c r="I58" i="25" s="1"/>
  <c r="H66" i="25"/>
  <c r="B66" i="25"/>
  <c r="A66" i="25"/>
  <c r="H65" i="25"/>
  <c r="B65" i="25"/>
  <c r="A65" i="25"/>
  <c r="H64" i="25"/>
  <c r="B64" i="25"/>
  <c r="A64" i="25"/>
  <c r="H63" i="25"/>
  <c r="B63" i="25"/>
  <c r="A63" i="25"/>
  <c r="H62" i="25"/>
  <c r="B62" i="25"/>
  <c r="A62" i="25"/>
  <c r="H61" i="25"/>
  <c r="B61" i="25"/>
  <c r="A61" i="25"/>
  <c r="H60" i="25"/>
  <c r="B60" i="25"/>
  <c r="A60" i="25"/>
  <c r="H59" i="25"/>
  <c r="B59" i="25"/>
  <c r="A59" i="25"/>
  <c r="H58" i="25"/>
  <c r="B58" i="25"/>
  <c r="A58" i="25"/>
  <c r="H57" i="25"/>
  <c r="B57" i="25"/>
  <c r="A57" i="25"/>
  <c r="H56" i="25"/>
  <c r="B56" i="25"/>
  <c r="A56" i="25"/>
  <c r="H55" i="25"/>
  <c r="B55" i="25"/>
  <c r="A55" i="25"/>
  <c r="H54" i="25"/>
  <c r="B54" i="25"/>
  <c r="A54" i="25"/>
  <c r="H53" i="25"/>
  <c r="B53" i="25"/>
  <c r="A53" i="25"/>
  <c r="H52" i="25"/>
  <c r="B52" i="25"/>
  <c r="A52" i="25"/>
  <c r="H51" i="25"/>
  <c r="B51" i="25"/>
  <c r="A51" i="25"/>
  <c r="H50" i="25"/>
  <c r="B50" i="25"/>
  <c r="A50" i="25"/>
  <c r="H49" i="25"/>
  <c r="B49" i="25"/>
  <c r="A49" i="25"/>
  <c r="H48" i="25"/>
  <c r="B48" i="25"/>
  <c r="A48" i="25"/>
  <c r="H47" i="25"/>
  <c r="B47" i="25"/>
  <c r="A47" i="25"/>
  <c r="H46" i="25"/>
  <c r="B46" i="25"/>
  <c r="A46" i="25"/>
  <c r="H45" i="25"/>
  <c r="B45" i="25"/>
  <c r="A45" i="25"/>
  <c r="H44" i="25"/>
  <c r="B44" i="25"/>
  <c r="A44" i="25"/>
  <c r="H43" i="25"/>
  <c r="B43" i="25"/>
  <c r="A43" i="25"/>
  <c r="H42" i="25"/>
  <c r="B42" i="25"/>
  <c r="A42" i="25"/>
  <c r="H41" i="25"/>
  <c r="B41" i="25"/>
  <c r="A41" i="25"/>
  <c r="H40" i="25"/>
  <c r="B40" i="25"/>
  <c r="A40" i="25"/>
  <c r="H39" i="25"/>
  <c r="B39" i="25"/>
  <c r="A39" i="25"/>
  <c r="H38" i="25"/>
  <c r="B38" i="25"/>
  <c r="A38" i="25"/>
  <c r="J37" i="25"/>
  <c r="I37" i="25"/>
  <c r="H37" i="25"/>
  <c r="B37" i="25"/>
  <c r="A37" i="25"/>
  <c r="H36" i="25"/>
  <c r="B36" i="25"/>
  <c r="A36" i="25"/>
  <c r="H35" i="25"/>
  <c r="B35" i="25"/>
  <c r="A35" i="25"/>
  <c r="H34" i="25"/>
  <c r="B34" i="25"/>
  <c r="A34" i="25"/>
  <c r="H33" i="25"/>
  <c r="B33" i="25"/>
  <c r="A33" i="25"/>
  <c r="H32" i="25"/>
  <c r="B32" i="25"/>
  <c r="A32" i="25"/>
  <c r="H31" i="25"/>
  <c r="B31" i="25"/>
  <c r="A31" i="25"/>
  <c r="H30" i="25"/>
  <c r="B30" i="25"/>
  <c r="A30" i="25"/>
  <c r="H29" i="25"/>
  <c r="B29" i="25"/>
  <c r="A29" i="25"/>
  <c r="H28" i="25"/>
  <c r="B28" i="25"/>
  <c r="A28" i="25"/>
  <c r="J27" i="25"/>
  <c r="I27" i="25"/>
  <c r="H27" i="25"/>
  <c r="B27" i="25"/>
  <c r="A27" i="25"/>
  <c r="H26" i="25"/>
  <c r="B26" i="25"/>
  <c r="A26" i="25"/>
  <c r="H25" i="25"/>
  <c r="B25" i="25"/>
  <c r="A25" i="25"/>
  <c r="H24" i="25"/>
  <c r="B24" i="25"/>
  <c r="A24" i="25"/>
  <c r="H23" i="25"/>
  <c r="B23" i="25"/>
  <c r="A23" i="25"/>
  <c r="H22" i="25"/>
  <c r="B22" i="25"/>
  <c r="A22" i="25"/>
  <c r="H21" i="25"/>
  <c r="B21" i="25"/>
  <c r="A21" i="25"/>
  <c r="H20" i="25"/>
  <c r="B20" i="25"/>
  <c r="A20" i="25"/>
  <c r="J19" i="25"/>
  <c r="I19" i="25"/>
  <c r="H19" i="25"/>
  <c r="B19" i="25"/>
  <c r="A19" i="25"/>
  <c r="H18" i="25"/>
  <c r="B18" i="25"/>
  <c r="A18" i="25"/>
  <c r="H17" i="25"/>
  <c r="B17" i="25"/>
  <c r="A17" i="25"/>
  <c r="H16" i="25"/>
  <c r="B16" i="25"/>
  <c r="A16" i="25"/>
  <c r="H15" i="25"/>
  <c r="B15" i="25"/>
  <c r="A15" i="25"/>
  <c r="H14" i="25"/>
  <c r="B14" i="25"/>
  <c r="A14" i="25"/>
  <c r="H13" i="25"/>
  <c r="B13" i="25"/>
  <c r="A13" i="25"/>
  <c r="H12" i="25"/>
  <c r="B12" i="25"/>
  <c r="A12" i="25"/>
  <c r="H11" i="25"/>
  <c r="B11" i="25"/>
  <c r="A11" i="25"/>
  <c r="H10" i="25"/>
  <c r="B10" i="25"/>
  <c r="A10" i="25"/>
  <c r="H9" i="25"/>
  <c r="B9" i="25"/>
  <c r="A9" i="25"/>
  <c r="H8" i="25"/>
  <c r="B8" i="25"/>
  <c r="A8" i="25"/>
  <c r="H7" i="25"/>
  <c r="B7" i="25"/>
  <c r="A7" i="25"/>
  <c r="H6" i="25"/>
  <c r="B6" i="25"/>
  <c r="A6" i="25"/>
  <c r="H5" i="25"/>
  <c r="B5" i="25"/>
  <c r="A5" i="25"/>
  <c r="H4" i="25"/>
  <c r="B4" i="25"/>
  <c r="A4" i="25"/>
  <c r="H126" i="24"/>
  <c r="B126" i="24"/>
  <c r="A126" i="24"/>
  <c r="H125" i="24"/>
  <c r="B125" i="24"/>
  <c r="A125" i="24"/>
  <c r="J124" i="24"/>
  <c r="I124" i="24"/>
  <c r="H124" i="24"/>
  <c r="B124" i="24"/>
  <c r="A124" i="24"/>
  <c r="J123" i="24"/>
  <c r="I123" i="24"/>
  <c r="H123" i="24"/>
  <c r="B123" i="24"/>
  <c r="A123" i="24"/>
  <c r="H122" i="24"/>
  <c r="B122" i="24"/>
  <c r="A122" i="24"/>
  <c r="H121" i="24"/>
  <c r="B121" i="24"/>
  <c r="A121" i="24"/>
  <c r="H120" i="24"/>
  <c r="B120" i="24"/>
  <c r="A120" i="24"/>
  <c r="H119" i="24"/>
  <c r="B119" i="24"/>
  <c r="A119" i="24"/>
  <c r="H118" i="24"/>
  <c r="B118" i="24"/>
  <c r="A118" i="24"/>
  <c r="H117" i="24"/>
  <c r="B117" i="24"/>
  <c r="A117" i="24"/>
  <c r="H116" i="24"/>
  <c r="B116" i="24"/>
  <c r="A116" i="24"/>
  <c r="H115" i="24"/>
  <c r="B115" i="24"/>
  <c r="A115" i="24"/>
  <c r="I114" i="24"/>
  <c r="H114" i="24"/>
  <c r="B114" i="24"/>
  <c r="A114" i="24"/>
  <c r="H113" i="24"/>
  <c r="B113" i="24"/>
  <c r="A113" i="24"/>
  <c r="H112" i="24"/>
  <c r="B112" i="24"/>
  <c r="A112" i="24"/>
  <c r="H111" i="24"/>
  <c r="B111" i="24"/>
  <c r="A111" i="24"/>
  <c r="H110" i="24"/>
  <c r="B110" i="24"/>
  <c r="A110" i="24"/>
  <c r="H109" i="24"/>
  <c r="B109" i="24"/>
  <c r="A109" i="24"/>
  <c r="H108" i="24"/>
  <c r="B108" i="24"/>
  <c r="A108" i="24"/>
  <c r="H107" i="24"/>
  <c r="B107" i="24"/>
  <c r="A107" i="24"/>
  <c r="H106" i="24"/>
  <c r="B106" i="24"/>
  <c r="A106" i="24"/>
  <c r="J105" i="24"/>
  <c r="I105" i="24"/>
  <c r="AZ8" i="4" s="1"/>
  <c r="H105" i="24"/>
  <c r="B105" i="24"/>
  <c r="A105" i="24"/>
  <c r="H104" i="24"/>
  <c r="B104" i="24"/>
  <c r="A104" i="24"/>
  <c r="H103" i="24"/>
  <c r="B103" i="24"/>
  <c r="A103" i="24"/>
  <c r="H102" i="24"/>
  <c r="B102" i="24"/>
  <c r="A102" i="24"/>
  <c r="J101" i="24"/>
  <c r="H101" i="24"/>
  <c r="B101" i="24"/>
  <c r="A101" i="24"/>
  <c r="H100" i="24"/>
  <c r="B100" i="24"/>
  <c r="A100" i="24"/>
  <c r="H99" i="24"/>
  <c r="B99" i="24"/>
  <c r="A99" i="24"/>
  <c r="H98" i="24"/>
  <c r="B98" i="24"/>
  <c r="A98" i="24"/>
  <c r="H96" i="24"/>
  <c r="B96" i="24"/>
  <c r="A96" i="24"/>
  <c r="H95" i="24"/>
  <c r="B95" i="24"/>
  <c r="A95" i="24"/>
  <c r="H94" i="24"/>
  <c r="B94" i="24"/>
  <c r="A94" i="24"/>
  <c r="H93" i="24"/>
  <c r="B93" i="24"/>
  <c r="A93" i="24"/>
  <c r="H92" i="24"/>
  <c r="B92" i="24"/>
  <c r="A92" i="24"/>
  <c r="H91" i="24"/>
  <c r="B91" i="24"/>
  <c r="A91" i="24"/>
  <c r="H90" i="24"/>
  <c r="B90" i="24"/>
  <c r="A90" i="24"/>
  <c r="H89" i="24"/>
  <c r="B89" i="24"/>
  <c r="A89" i="24"/>
  <c r="H88" i="24"/>
  <c r="B88" i="24"/>
  <c r="A88" i="24"/>
  <c r="H87" i="24"/>
  <c r="B87" i="24"/>
  <c r="A87" i="24"/>
  <c r="H86" i="24"/>
  <c r="B86" i="24"/>
  <c r="A86" i="24"/>
  <c r="H85" i="24"/>
  <c r="B85" i="24"/>
  <c r="A85" i="24"/>
  <c r="H84" i="24"/>
  <c r="B84" i="24"/>
  <c r="A84" i="24"/>
  <c r="H83" i="24"/>
  <c r="B83" i="24"/>
  <c r="A83" i="24"/>
  <c r="H82" i="24"/>
  <c r="B82" i="24"/>
  <c r="A82" i="24"/>
  <c r="H81" i="24"/>
  <c r="B81" i="24"/>
  <c r="A81" i="24"/>
  <c r="H80" i="24"/>
  <c r="B80" i="24"/>
  <c r="A80" i="24"/>
  <c r="H79" i="24"/>
  <c r="B79" i="24"/>
  <c r="A79" i="24"/>
  <c r="H78" i="24"/>
  <c r="B78" i="24"/>
  <c r="A78" i="24"/>
  <c r="H77" i="24"/>
  <c r="B77" i="24"/>
  <c r="A77" i="24"/>
  <c r="H76" i="24"/>
  <c r="B76" i="24"/>
  <c r="A76" i="24"/>
  <c r="H75" i="24"/>
  <c r="B75" i="24"/>
  <c r="A75" i="24"/>
  <c r="H74" i="24"/>
  <c r="B74" i="24"/>
  <c r="A74" i="24"/>
  <c r="H73" i="24"/>
  <c r="B73" i="24"/>
  <c r="A73" i="24"/>
  <c r="H72" i="24"/>
  <c r="B72" i="24"/>
  <c r="A72" i="24"/>
  <c r="H71" i="24"/>
  <c r="B71" i="24"/>
  <c r="A71" i="24"/>
  <c r="H70" i="24"/>
  <c r="B70" i="24"/>
  <c r="A70" i="24"/>
  <c r="H69" i="24"/>
  <c r="B69" i="24"/>
  <c r="A69" i="24"/>
  <c r="H68" i="24"/>
  <c r="B68" i="24"/>
  <c r="A68" i="24"/>
  <c r="H67" i="24"/>
  <c r="B67" i="24"/>
  <c r="A67" i="24"/>
  <c r="H66" i="24"/>
  <c r="B66" i="24"/>
  <c r="A66" i="24"/>
  <c r="H65" i="24"/>
  <c r="B65" i="24"/>
  <c r="A65" i="24"/>
  <c r="J64" i="24"/>
  <c r="I64" i="24"/>
  <c r="H64" i="24"/>
  <c r="B64" i="24"/>
  <c r="A64" i="24"/>
  <c r="H63" i="24"/>
  <c r="B63" i="24"/>
  <c r="A63" i="24"/>
  <c r="H62" i="24"/>
  <c r="B62" i="24"/>
  <c r="A62" i="24"/>
  <c r="H61" i="24"/>
  <c r="B61" i="24"/>
  <c r="A61" i="24"/>
  <c r="H60" i="24"/>
  <c r="B60" i="24"/>
  <c r="A60" i="24"/>
  <c r="H59" i="24"/>
  <c r="B59" i="24"/>
  <c r="A59" i="24"/>
  <c r="J58" i="24"/>
  <c r="I58" i="24"/>
  <c r="I57" i="24" s="1"/>
  <c r="H58" i="24"/>
  <c r="B58" i="24"/>
  <c r="A58" i="24"/>
  <c r="H57" i="24"/>
  <c r="B57" i="24"/>
  <c r="A57" i="24"/>
  <c r="H56" i="24"/>
  <c r="B56" i="24"/>
  <c r="A56" i="24"/>
  <c r="H55" i="24"/>
  <c r="B55" i="24"/>
  <c r="A55" i="24"/>
  <c r="H54" i="24"/>
  <c r="B54" i="24"/>
  <c r="A54" i="24"/>
  <c r="H53" i="24"/>
  <c r="B53" i="24"/>
  <c r="A53" i="24"/>
  <c r="J52" i="24"/>
  <c r="I52" i="24"/>
  <c r="H52" i="24"/>
  <c r="B52" i="24"/>
  <c r="A52" i="24"/>
  <c r="H51" i="24"/>
  <c r="B51" i="24"/>
  <c r="A51" i="24"/>
  <c r="H50" i="24"/>
  <c r="B50" i="24"/>
  <c r="A50" i="24"/>
  <c r="J49" i="24"/>
  <c r="I49" i="24"/>
  <c r="I33" i="24" s="1"/>
  <c r="H49" i="24"/>
  <c r="B49" i="24"/>
  <c r="A49" i="24"/>
  <c r="H48" i="24"/>
  <c r="B48" i="24"/>
  <c r="A48" i="24"/>
  <c r="H47" i="24"/>
  <c r="B47" i="24"/>
  <c r="A47" i="24"/>
  <c r="J46" i="24"/>
  <c r="H46" i="24"/>
  <c r="B46" i="24"/>
  <c r="A46" i="24"/>
  <c r="H45" i="24"/>
  <c r="B45" i="24"/>
  <c r="A45" i="24"/>
  <c r="H44" i="24"/>
  <c r="B44" i="24"/>
  <c r="A44" i="24"/>
  <c r="H43" i="24"/>
  <c r="B43" i="24"/>
  <c r="A43" i="24"/>
  <c r="H42" i="24"/>
  <c r="B42" i="24"/>
  <c r="A42" i="24"/>
  <c r="H41" i="24"/>
  <c r="B41" i="24"/>
  <c r="A41" i="24"/>
  <c r="H40" i="24"/>
  <c r="B40" i="24"/>
  <c r="A40" i="24"/>
  <c r="H39" i="24"/>
  <c r="B39" i="24"/>
  <c r="A39" i="24"/>
  <c r="H38" i="24"/>
  <c r="B38" i="24"/>
  <c r="A38" i="24"/>
  <c r="H37" i="24"/>
  <c r="B37" i="24"/>
  <c r="A37" i="24"/>
  <c r="H36" i="24"/>
  <c r="B36" i="24"/>
  <c r="A36" i="24"/>
  <c r="H35" i="24"/>
  <c r="B35" i="24"/>
  <c r="A35" i="24"/>
  <c r="H34" i="24"/>
  <c r="B34" i="24"/>
  <c r="A34" i="24"/>
  <c r="H33" i="24"/>
  <c r="B33" i="24"/>
  <c r="A33" i="24"/>
  <c r="H32" i="24"/>
  <c r="B32" i="24"/>
  <c r="A32" i="24"/>
  <c r="H31" i="24"/>
  <c r="B31" i="24"/>
  <c r="A31" i="24"/>
  <c r="H30" i="24"/>
  <c r="B30" i="24"/>
  <c r="A30" i="24"/>
  <c r="H29" i="24"/>
  <c r="B29" i="24"/>
  <c r="A29" i="24"/>
  <c r="H28" i="24"/>
  <c r="B28" i="24"/>
  <c r="A28" i="24"/>
  <c r="H27" i="24"/>
  <c r="B27" i="24"/>
  <c r="A27" i="24"/>
  <c r="H26" i="24"/>
  <c r="B26" i="24"/>
  <c r="A26" i="24"/>
  <c r="J25" i="24"/>
  <c r="H25" i="24"/>
  <c r="B25" i="24"/>
  <c r="A25" i="24"/>
  <c r="H24" i="24"/>
  <c r="B24" i="24"/>
  <c r="A24" i="24"/>
  <c r="H23" i="24"/>
  <c r="B23" i="24"/>
  <c r="A23" i="24"/>
  <c r="H22" i="24"/>
  <c r="B22" i="24"/>
  <c r="A22" i="24"/>
  <c r="H21" i="24"/>
  <c r="B21" i="24"/>
  <c r="A21" i="24"/>
  <c r="H20" i="24"/>
  <c r="B20" i="24"/>
  <c r="A20" i="24"/>
  <c r="H19" i="24"/>
  <c r="B19" i="24"/>
  <c r="A19" i="24"/>
  <c r="H18" i="24"/>
  <c r="B18" i="24"/>
  <c r="A18" i="24"/>
  <c r="H17" i="24"/>
  <c r="B17" i="24"/>
  <c r="A17" i="24"/>
  <c r="H13" i="24"/>
  <c r="B13" i="24"/>
  <c r="A13" i="24"/>
  <c r="H12" i="24"/>
  <c r="B12" i="24"/>
  <c r="A12" i="24"/>
  <c r="H11" i="24"/>
  <c r="B11" i="24"/>
  <c r="A11" i="24"/>
  <c r="H10" i="24"/>
  <c r="B10" i="24"/>
  <c r="A10" i="24"/>
  <c r="H9" i="24"/>
  <c r="B9" i="24"/>
  <c r="A9" i="24"/>
  <c r="H8" i="24"/>
  <c r="B8" i="24"/>
  <c r="A8" i="24"/>
  <c r="H7" i="24"/>
  <c r="B7" i="24"/>
  <c r="A7" i="24"/>
  <c r="H6" i="24"/>
  <c r="B6" i="24"/>
  <c r="A6" i="24"/>
  <c r="H5" i="24"/>
  <c r="B5" i="24"/>
  <c r="A5" i="24"/>
  <c r="H4" i="24"/>
  <c r="B4" i="24"/>
  <c r="A4" i="24"/>
  <c r="D31" i="9"/>
  <c r="A18" i="9"/>
  <c r="A11" i="9"/>
  <c r="C11" i="9" s="1"/>
  <c r="A6" i="9"/>
  <c r="D18" i="5" l="1"/>
  <c r="D1" i="5"/>
  <c r="D1" i="32"/>
  <c r="D19" i="32"/>
  <c r="I5" i="35"/>
  <c r="C35" i="9" s="1"/>
  <c r="M7" i="34"/>
  <c r="I68" i="25"/>
  <c r="T7" i="34"/>
  <c r="V7" i="34"/>
  <c r="O7" i="34"/>
  <c r="S10" i="12"/>
  <c r="X167" i="33"/>
  <c r="Y167" i="33"/>
  <c r="X810" i="33"/>
  <c r="Y810" i="33"/>
  <c r="X818" i="33"/>
  <c r="Y818" i="33"/>
  <c r="X826" i="33"/>
  <c r="Y826" i="33"/>
  <c r="X834" i="33"/>
  <c r="Y834" i="33"/>
  <c r="X842" i="33"/>
  <c r="Y842" i="33"/>
  <c r="X960" i="33"/>
  <c r="Y960" i="33"/>
  <c r="X1274" i="33"/>
  <c r="Y1274" i="33"/>
  <c r="X1290" i="33"/>
  <c r="Y1290" i="33"/>
  <c r="X65" i="33"/>
  <c r="Y65" i="33"/>
  <c r="X73" i="33"/>
  <c r="Y73" i="33"/>
  <c r="X81" i="33"/>
  <c r="Y81" i="33"/>
  <c r="X89" i="33"/>
  <c r="Y89" i="33"/>
  <c r="X97" i="33"/>
  <c r="Y97" i="33"/>
  <c r="X105" i="33"/>
  <c r="Y105" i="33"/>
  <c r="X113" i="33"/>
  <c r="Y113" i="33"/>
  <c r="X121" i="33"/>
  <c r="Y121" i="33"/>
  <c r="X129" i="33"/>
  <c r="Y129" i="33"/>
  <c r="X137" i="33"/>
  <c r="Y137" i="33"/>
  <c r="X145" i="33"/>
  <c r="Y145" i="33"/>
  <c r="X153" i="33"/>
  <c r="Y153" i="33"/>
  <c r="X161" i="33"/>
  <c r="Y161" i="33"/>
  <c r="X169" i="33"/>
  <c r="Y169" i="33"/>
  <c r="X177" i="33"/>
  <c r="Y177" i="33"/>
  <c r="X247" i="33"/>
  <c r="Y247" i="33"/>
  <c r="X263" i="33"/>
  <c r="Y263" i="33"/>
  <c r="X279" i="33"/>
  <c r="Y279" i="33"/>
  <c r="X295" i="33"/>
  <c r="Y295" i="33"/>
  <c r="X373" i="33"/>
  <c r="Y373" i="33"/>
  <c r="X381" i="33"/>
  <c r="Y381" i="33"/>
  <c r="X389" i="33"/>
  <c r="Y389" i="33"/>
  <c r="X405" i="33"/>
  <c r="Y405" i="33"/>
  <c r="X462" i="33"/>
  <c r="Y462" i="33"/>
  <c r="X481" i="33"/>
  <c r="Y481" i="33"/>
  <c r="X1212" i="33"/>
  <c r="Y1212" i="33"/>
  <c r="X1228" i="33"/>
  <c r="Y1228" i="33"/>
  <c r="X1244" i="33"/>
  <c r="Y1244" i="33"/>
  <c r="X1340" i="33"/>
  <c r="Y1340" i="33"/>
  <c r="X1629" i="33"/>
  <c r="Y1629" i="33"/>
  <c r="X1637" i="33"/>
  <c r="Y1637" i="33"/>
  <c r="X87" i="33"/>
  <c r="Y87" i="33"/>
  <c r="X245" i="33"/>
  <c r="Y245" i="33"/>
  <c r="X253" i="33"/>
  <c r="Y253" i="33"/>
  <c r="X261" i="33"/>
  <c r="Y261" i="33"/>
  <c r="X277" i="33"/>
  <c r="Y277" i="33"/>
  <c r="X411" i="33"/>
  <c r="Y411" i="33"/>
  <c r="X551" i="33"/>
  <c r="Y551" i="33"/>
  <c r="X1306" i="33"/>
  <c r="Y1306" i="33"/>
  <c r="Y10" i="33"/>
  <c r="Y13" i="33"/>
  <c r="X16" i="33"/>
  <c r="Y16" i="33"/>
  <c r="X17" i="33"/>
  <c r="Y19" i="33"/>
  <c r="Y27" i="33"/>
  <c r="Y35" i="33"/>
  <c r="X43" i="33"/>
  <c r="Y43" i="33"/>
  <c r="X51" i="33"/>
  <c r="Y51" i="33"/>
  <c r="Y59" i="33"/>
  <c r="Y70" i="33"/>
  <c r="Y78" i="33"/>
  <c r="Y86" i="33"/>
  <c r="Y94" i="33"/>
  <c r="Y102" i="33"/>
  <c r="Y110" i="33"/>
  <c r="Y118" i="33"/>
  <c r="Y126" i="33"/>
  <c r="Y134" i="33"/>
  <c r="Y142" i="33"/>
  <c r="Y150" i="33"/>
  <c r="Y158" i="33"/>
  <c r="Y166" i="33"/>
  <c r="Y174" i="33"/>
  <c r="X185" i="33"/>
  <c r="Y185" i="33"/>
  <c r="X193" i="33"/>
  <c r="Y193" i="33"/>
  <c r="X201" i="33"/>
  <c r="Y201" i="33"/>
  <c r="X209" i="33"/>
  <c r="Y209" i="33"/>
  <c r="X217" i="33"/>
  <c r="Y217" i="33"/>
  <c r="X225" i="33"/>
  <c r="Y225" i="33"/>
  <c r="X233" i="33"/>
  <c r="Y233" i="33"/>
  <c r="Y241" i="33"/>
  <c r="Y244" i="33"/>
  <c r="Y252" i="33"/>
  <c r="Y260" i="33"/>
  <c r="Y268" i="33"/>
  <c r="Y276" i="33"/>
  <c r="Y284" i="33"/>
  <c r="Y292" i="33"/>
  <c r="Y300" i="33"/>
  <c r="Y308" i="33"/>
  <c r="X309" i="33"/>
  <c r="X311" i="33"/>
  <c r="Y311" i="33"/>
  <c r="Y319" i="33"/>
  <c r="X327" i="33"/>
  <c r="Y327" i="33"/>
  <c r="Y335" i="33"/>
  <c r="X343" i="33"/>
  <c r="Y343" i="33"/>
  <c r="Y351" i="33"/>
  <c r="X359" i="33"/>
  <c r="Y359" i="33"/>
  <c r="Y370" i="33"/>
  <c r="Y378" i="33"/>
  <c r="Y386" i="33"/>
  <c r="Y394" i="33"/>
  <c r="Y402" i="33"/>
  <c r="Y410" i="33"/>
  <c r="X421" i="33"/>
  <c r="Y421" i="33"/>
  <c r="X429" i="33"/>
  <c r="Y429" i="33"/>
  <c r="X437" i="33"/>
  <c r="Y437" i="33"/>
  <c r="Y451" i="33"/>
  <c r="X459" i="33"/>
  <c r="Y459" i="33"/>
  <c r="Y467" i="33"/>
  <c r="X1174" i="33"/>
  <c r="Y1174" i="33"/>
  <c r="X1439" i="33"/>
  <c r="Y1439" i="33"/>
  <c r="J58" i="25"/>
  <c r="J57" i="25" s="1"/>
  <c r="J27" i="28" s="1"/>
  <c r="X24" i="33"/>
  <c r="Y24" i="33"/>
  <c r="Y32" i="33"/>
  <c r="X40" i="33"/>
  <c r="Y40" i="33"/>
  <c r="X48" i="33"/>
  <c r="Y48" i="33"/>
  <c r="X56" i="33"/>
  <c r="Y56" i="33"/>
  <c r="Y67" i="33"/>
  <c r="X75" i="33"/>
  <c r="Y75" i="33"/>
  <c r="Y83" i="33"/>
  <c r="Y91" i="33"/>
  <c r="Y99" i="33"/>
  <c r="X107" i="33"/>
  <c r="Y107" i="33"/>
  <c r="Y115" i="33"/>
  <c r="X123" i="33"/>
  <c r="Y123" i="33"/>
  <c r="Y131" i="33"/>
  <c r="Y139" i="33"/>
  <c r="Y147" i="33"/>
  <c r="X155" i="33"/>
  <c r="Y155" i="33"/>
  <c r="Y163" i="33"/>
  <c r="Y171" i="33"/>
  <c r="Y179" i="33"/>
  <c r="Y182" i="33"/>
  <c r="Y190" i="33"/>
  <c r="Y198" i="33"/>
  <c r="Y206" i="33"/>
  <c r="Y214" i="33"/>
  <c r="Y222" i="33"/>
  <c r="Y230" i="33"/>
  <c r="Y238" i="33"/>
  <c r="X249" i="33"/>
  <c r="Y249" i="33"/>
  <c r="X257" i="33"/>
  <c r="Y257" i="33"/>
  <c r="X265" i="33"/>
  <c r="Y265" i="33"/>
  <c r="X273" i="33"/>
  <c r="Y273" i="33"/>
  <c r="X281" i="33"/>
  <c r="Y281" i="33"/>
  <c r="X289" i="33"/>
  <c r="Y289" i="33"/>
  <c r="X297" i="33"/>
  <c r="Y297" i="33"/>
  <c r="X305" i="33"/>
  <c r="Y305" i="33"/>
  <c r="Y316" i="33"/>
  <c r="Y324" i="33"/>
  <c r="Y332" i="33"/>
  <c r="Y340" i="33"/>
  <c r="Y348" i="33"/>
  <c r="Y356" i="33"/>
  <c r="Y367" i="33"/>
  <c r="X375" i="33"/>
  <c r="Y375" i="33"/>
  <c r="Y383" i="33"/>
  <c r="X391" i="33"/>
  <c r="Y391" i="33"/>
  <c r="Y399" i="33"/>
  <c r="X407" i="33"/>
  <c r="Y407" i="33"/>
  <c r="X475" i="33"/>
  <c r="Y475" i="33"/>
  <c r="X483" i="33"/>
  <c r="Y483" i="33"/>
  <c r="X491" i="33"/>
  <c r="Y491" i="33"/>
  <c r="X1058" i="33"/>
  <c r="Y1058" i="33"/>
  <c r="X1254" i="33"/>
  <c r="Y1254" i="33"/>
  <c r="Y1270" i="33"/>
  <c r="X1270" i="33"/>
  <c r="X1671" i="33"/>
  <c r="Y1671" i="33"/>
  <c r="X1679" i="33"/>
  <c r="Y1679" i="33"/>
  <c r="X1703" i="33"/>
  <c r="Y1703" i="33"/>
  <c r="X1711" i="33"/>
  <c r="Y1711" i="33"/>
  <c r="X1735" i="33"/>
  <c r="Y1735" i="33"/>
  <c r="X1743" i="33"/>
  <c r="Y1743" i="33"/>
  <c r="X1767" i="33"/>
  <c r="Y1767" i="33"/>
  <c r="X1768" i="33"/>
  <c r="X1771" i="33"/>
  <c r="X1789" i="33"/>
  <c r="Y1789" i="33"/>
  <c r="X37" i="33"/>
  <c r="Y37" i="33"/>
  <c r="X61" i="33"/>
  <c r="Y61" i="33"/>
  <c r="X187" i="33"/>
  <c r="Y187" i="33"/>
  <c r="X235" i="33"/>
  <c r="Y235" i="33"/>
  <c r="X313" i="33"/>
  <c r="Y313" i="33"/>
  <c r="X321" i="33"/>
  <c r="Y321" i="33"/>
  <c r="X329" i="33"/>
  <c r="Y329" i="33"/>
  <c r="X337" i="33"/>
  <c r="Y337" i="33"/>
  <c r="X345" i="33"/>
  <c r="Y345" i="33"/>
  <c r="X353" i="33"/>
  <c r="Y353" i="33"/>
  <c r="X361" i="33"/>
  <c r="Y361" i="33"/>
  <c r="X587" i="33"/>
  <c r="Y587" i="33"/>
  <c r="X619" i="33"/>
  <c r="Y619" i="33"/>
  <c r="X627" i="33"/>
  <c r="Y627" i="33"/>
  <c r="X635" i="33"/>
  <c r="Y635" i="33"/>
  <c r="X643" i="33"/>
  <c r="Y643" i="33"/>
  <c r="X651" i="33"/>
  <c r="Y651" i="33"/>
  <c r="X659" i="33"/>
  <c r="Y659" i="33"/>
  <c r="X667" i="33"/>
  <c r="Y667" i="33"/>
  <c r="X675" i="33"/>
  <c r="Y675" i="33"/>
  <c r="X683" i="33"/>
  <c r="Y683" i="33"/>
  <c r="X691" i="33"/>
  <c r="Y691" i="33"/>
  <c r="X707" i="33"/>
  <c r="Y707" i="33"/>
  <c r="X715" i="33"/>
  <c r="Y715" i="33"/>
  <c r="X723" i="33"/>
  <c r="Y723" i="33"/>
  <c r="X739" i="33"/>
  <c r="Y739" i="33"/>
  <c r="X747" i="33"/>
  <c r="Y747" i="33"/>
  <c r="X755" i="33"/>
  <c r="Y755" i="33"/>
  <c r="X870" i="33"/>
  <c r="Y870" i="33"/>
  <c r="X886" i="33"/>
  <c r="Y886" i="33"/>
  <c r="X902" i="33"/>
  <c r="Y902" i="33"/>
  <c r="X918" i="33"/>
  <c r="Y918" i="33"/>
  <c r="X934" i="33"/>
  <c r="Y934" i="33"/>
  <c r="X1184" i="33"/>
  <c r="Y1184" i="33"/>
  <c r="X1401" i="33"/>
  <c r="Y1401" i="33"/>
  <c r="X1417" i="33"/>
  <c r="Y1417" i="33"/>
  <c r="X1465" i="33"/>
  <c r="Y1465" i="33"/>
  <c r="X1473" i="33"/>
  <c r="Y1473" i="33"/>
  <c r="X1497" i="33"/>
  <c r="Y1497" i="33"/>
  <c r="X1505" i="33"/>
  <c r="Y1505" i="33"/>
  <c r="X1529" i="33"/>
  <c r="Y1529" i="33"/>
  <c r="X1537" i="33"/>
  <c r="Y1537" i="33"/>
  <c r="X1561" i="33"/>
  <c r="Y1561" i="33"/>
  <c r="X1569" i="33"/>
  <c r="Y1569" i="33"/>
  <c r="X1593" i="33"/>
  <c r="Y1593" i="33"/>
  <c r="X1601" i="33"/>
  <c r="Y1601" i="33"/>
  <c r="X1612" i="33"/>
  <c r="Y1612" i="33"/>
  <c r="X1636" i="33"/>
  <c r="Y1636" i="33"/>
  <c r="X1644" i="33"/>
  <c r="Y1644" i="33"/>
  <c r="X8" i="33"/>
  <c r="Y8" i="33"/>
  <c r="X71" i="33"/>
  <c r="Y71" i="33"/>
  <c r="X119" i="33"/>
  <c r="Y119" i="33"/>
  <c r="X135" i="33"/>
  <c r="Y135" i="33"/>
  <c r="X269" i="33"/>
  <c r="Y269" i="33"/>
  <c r="X301" i="33"/>
  <c r="Y301" i="33"/>
  <c r="X850" i="33"/>
  <c r="Y850" i="33"/>
  <c r="X1959" i="33"/>
  <c r="Y1959" i="33"/>
  <c r="Y18" i="33"/>
  <c r="Y26" i="33"/>
  <c r="Y34" i="33"/>
  <c r="Y42" i="33"/>
  <c r="Y50" i="33"/>
  <c r="Y58" i="33"/>
  <c r="X69" i="33"/>
  <c r="Y69" i="33"/>
  <c r="Y77" i="33"/>
  <c r="X85" i="33"/>
  <c r="Y85" i="33"/>
  <c r="Y93" i="33"/>
  <c r="X101" i="33"/>
  <c r="Y101" i="33"/>
  <c r="Y109" i="33"/>
  <c r="X117" i="33"/>
  <c r="Y117" i="33"/>
  <c r="X125" i="33"/>
  <c r="Y125" i="33"/>
  <c r="X133" i="33"/>
  <c r="Y133" i="33"/>
  <c r="X141" i="33"/>
  <c r="Y141" i="33"/>
  <c r="X149" i="33"/>
  <c r="Y149" i="33"/>
  <c r="Y157" i="33"/>
  <c r="X165" i="33"/>
  <c r="Y165" i="33"/>
  <c r="X173" i="33"/>
  <c r="Y173" i="33"/>
  <c r="Y181" i="33"/>
  <c r="Y184" i="33"/>
  <c r="Y192" i="33"/>
  <c r="Y200" i="33"/>
  <c r="Y208" i="33"/>
  <c r="Y216" i="33"/>
  <c r="Y224" i="33"/>
  <c r="Y232" i="33"/>
  <c r="Y240" i="33"/>
  <c r="X241" i="33"/>
  <c r="Y243" i="33"/>
  <c r="X251" i="33"/>
  <c r="Y251" i="33"/>
  <c r="Y259" i="33"/>
  <c r="Y267" i="33"/>
  <c r="Y275" i="33"/>
  <c r="X283" i="33"/>
  <c r="Y283" i="33"/>
  <c r="Y291" i="33"/>
  <c r="Y299" i="33"/>
  <c r="Y307" i="33"/>
  <c r="Y310" i="33"/>
  <c r="Y318" i="33"/>
  <c r="Y326" i="33"/>
  <c r="Y334" i="33"/>
  <c r="Y342" i="33"/>
  <c r="Y350" i="33"/>
  <c r="Y358" i="33"/>
  <c r="X369" i="33"/>
  <c r="Y369" i="33"/>
  <c r="X377" i="33"/>
  <c r="Y377" i="33"/>
  <c r="X385" i="33"/>
  <c r="Y385" i="33"/>
  <c r="X393" i="33"/>
  <c r="Y393" i="33"/>
  <c r="X401" i="33"/>
  <c r="Y401" i="33"/>
  <c r="X409" i="33"/>
  <c r="Y409" i="33"/>
  <c r="Y417" i="33"/>
  <c r="X509" i="33"/>
  <c r="Y509" i="33"/>
  <c r="X525" i="33"/>
  <c r="Y525" i="33"/>
  <c r="X1084" i="33"/>
  <c r="Y1084" i="33"/>
  <c r="X1114" i="33"/>
  <c r="Y1114" i="33"/>
  <c r="X1130" i="33"/>
  <c r="Y1130" i="33"/>
  <c r="X1138" i="33"/>
  <c r="Y1138" i="33"/>
  <c r="X1146" i="33"/>
  <c r="Y1146" i="33"/>
  <c r="X1162" i="33"/>
  <c r="Y1162" i="33"/>
  <c r="X151" i="33"/>
  <c r="Y151" i="33"/>
  <c r="X535" i="33"/>
  <c r="Y535" i="33"/>
  <c r="X543" i="33"/>
  <c r="Y543" i="33"/>
  <c r="Y976" i="33"/>
  <c r="X976" i="33"/>
  <c r="X3290" i="33"/>
  <c r="Y3290" i="33"/>
  <c r="AR8" i="4"/>
  <c r="W14" i="32"/>
  <c r="I13" i="25" s="1"/>
  <c r="W30" i="32"/>
  <c r="J11" i="25" s="1"/>
  <c r="X23" i="33"/>
  <c r="Y23" i="33"/>
  <c r="X31" i="33"/>
  <c r="Y31" i="33"/>
  <c r="Y39" i="33"/>
  <c r="X47" i="33"/>
  <c r="Y47" i="33"/>
  <c r="X55" i="33"/>
  <c r="Y55" i="33"/>
  <c r="Y63" i="33"/>
  <c r="Y66" i="33"/>
  <c r="Y74" i="33"/>
  <c r="Y82" i="33"/>
  <c r="Y90" i="33"/>
  <c r="Y98" i="33"/>
  <c r="Y106" i="33"/>
  <c r="Y114" i="33"/>
  <c r="Y122" i="33"/>
  <c r="Y130" i="33"/>
  <c r="Y138" i="33"/>
  <c r="Y146" i="33"/>
  <c r="Y154" i="33"/>
  <c r="Y162" i="33"/>
  <c r="Y170" i="33"/>
  <c r="Y178" i="33"/>
  <c r="Y189" i="33"/>
  <c r="X197" i="33"/>
  <c r="Y197" i="33"/>
  <c r="X205" i="33"/>
  <c r="Y205" i="33"/>
  <c r="X213" i="33"/>
  <c r="Y213" i="33"/>
  <c r="Y221" i="33"/>
  <c r="X229" i="33"/>
  <c r="Y229" i="33"/>
  <c r="Y237" i="33"/>
  <c r="Y248" i="33"/>
  <c r="Y256" i="33"/>
  <c r="Y264" i="33"/>
  <c r="Y272" i="33"/>
  <c r="Y280" i="33"/>
  <c r="Y288" i="33"/>
  <c r="Y296" i="33"/>
  <c r="Y304" i="33"/>
  <c r="X315" i="33"/>
  <c r="Y315" i="33"/>
  <c r="Y323" i="33"/>
  <c r="Y331" i="33"/>
  <c r="Y339" i="33"/>
  <c r="Y347" i="33"/>
  <c r="Y355" i="33"/>
  <c r="Y363" i="33"/>
  <c r="Y366" i="33"/>
  <c r="Y374" i="33"/>
  <c r="Y382" i="33"/>
  <c r="Y390" i="33"/>
  <c r="Y398" i="33"/>
  <c r="Y406" i="33"/>
  <c r="Y414" i="33"/>
  <c r="X425" i="33"/>
  <c r="Y425" i="33"/>
  <c r="X433" i="33"/>
  <c r="Y433" i="33"/>
  <c r="X441" i="33"/>
  <c r="Y441" i="33"/>
  <c r="X455" i="33"/>
  <c r="Y455" i="33"/>
  <c r="X1014" i="33"/>
  <c r="Y1014" i="33"/>
  <c r="X1030" i="33"/>
  <c r="Y1030" i="33"/>
  <c r="X1046" i="33"/>
  <c r="Y1046" i="33"/>
  <c r="X1360" i="33"/>
  <c r="Y1360" i="33"/>
  <c r="Y1427" i="33"/>
  <c r="X1427" i="33"/>
  <c r="X293" i="33"/>
  <c r="Y293" i="33"/>
  <c r="X567" i="33"/>
  <c r="Y567" i="33"/>
  <c r="X650" i="33"/>
  <c r="Y650" i="33"/>
  <c r="X1314" i="33"/>
  <c r="Y1314" i="33"/>
  <c r="X1322" i="33"/>
  <c r="Y1322" i="33"/>
  <c r="Y1975" i="33"/>
  <c r="X1975" i="33"/>
  <c r="X1991" i="33"/>
  <c r="Y1991" i="33"/>
  <c r="X3314" i="33"/>
  <c r="Y3314" i="33"/>
  <c r="X44" i="33"/>
  <c r="Y44" i="33"/>
  <c r="X103" i="33"/>
  <c r="Y103" i="33"/>
  <c r="X559" i="33"/>
  <c r="Y559" i="33"/>
  <c r="X858" i="33"/>
  <c r="Y858" i="33"/>
  <c r="O17" i="5"/>
  <c r="I51" i="25" s="1"/>
  <c r="Y25" i="33"/>
  <c r="X33" i="33"/>
  <c r="Y33" i="33"/>
  <c r="X41" i="33"/>
  <c r="Y41" i="33"/>
  <c r="X49" i="33"/>
  <c r="Y49" i="33"/>
  <c r="Y57" i="33"/>
  <c r="Y68" i="33"/>
  <c r="Y76" i="33"/>
  <c r="Y84" i="33"/>
  <c r="Y92" i="33"/>
  <c r="Y100" i="33"/>
  <c r="Y108" i="33"/>
  <c r="Y116" i="33"/>
  <c r="Y124" i="33"/>
  <c r="Y132" i="33"/>
  <c r="Y140" i="33"/>
  <c r="Y148" i="33"/>
  <c r="Y156" i="33"/>
  <c r="Y164" i="33"/>
  <c r="Y172" i="33"/>
  <c r="Y180" i="33"/>
  <c r="X181" i="33"/>
  <c r="X183" i="33"/>
  <c r="Y183" i="33"/>
  <c r="Y191" i="33"/>
  <c r="X199" i="33"/>
  <c r="Y199" i="33"/>
  <c r="Y207" i="33"/>
  <c r="X215" i="33"/>
  <c r="Y215" i="33"/>
  <c r="Y223" i="33"/>
  <c r="X231" i="33"/>
  <c r="Y231" i="33"/>
  <c r="Y239" i="33"/>
  <c r="Y242" i="33"/>
  <c r="Y250" i="33"/>
  <c r="Y258" i="33"/>
  <c r="Y266" i="33"/>
  <c r="Y274" i="33"/>
  <c r="Y282" i="33"/>
  <c r="Y290" i="33"/>
  <c r="Y298" i="33"/>
  <c r="Y306" i="33"/>
  <c r="Y317" i="33"/>
  <c r="X325" i="33"/>
  <c r="Y325" i="33"/>
  <c r="X333" i="33"/>
  <c r="Y333" i="33"/>
  <c r="X341" i="33"/>
  <c r="Y341" i="33"/>
  <c r="Y349" i="33"/>
  <c r="X357" i="33"/>
  <c r="Y357" i="33"/>
  <c r="Y368" i="33"/>
  <c r="Y376" i="33"/>
  <c r="Y384" i="33"/>
  <c r="Y392" i="33"/>
  <c r="Y400" i="33"/>
  <c r="Y408" i="33"/>
  <c r="Y416" i="33"/>
  <c r="X1370" i="33"/>
  <c r="Y1370" i="33"/>
  <c r="X1664" i="33"/>
  <c r="Y1664" i="33"/>
  <c r="X1672" i="33"/>
  <c r="Y1672" i="33"/>
  <c r="X1696" i="33"/>
  <c r="Y1696" i="33"/>
  <c r="X1704" i="33"/>
  <c r="Y1704" i="33"/>
  <c r="X1728" i="33"/>
  <c r="Y1728" i="33"/>
  <c r="X1736" i="33"/>
  <c r="Y1736" i="33"/>
  <c r="X1760" i="33"/>
  <c r="Y1760" i="33"/>
  <c r="X1841" i="33"/>
  <c r="Y1841" i="33"/>
  <c r="Y419" i="33"/>
  <c r="Y427" i="33"/>
  <c r="Y435" i="33"/>
  <c r="Y443" i="33"/>
  <c r="Y446" i="33"/>
  <c r="Y449" i="33"/>
  <c r="Y457" i="33"/>
  <c r="Y465" i="33"/>
  <c r="Y476" i="33"/>
  <c r="Y484" i="33"/>
  <c r="Y492" i="33"/>
  <c r="X495" i="33"/>
  <c r="Y495" i="33"/>
  <c r="X503" i="33"/>
  <c r="Y503" i="33"/>
  <c r="X511" i="33"/>
  <c r="Y511" i="33"/>
  <c r="X519" i="33"/>
  <c r="Y519" i="33"/>
  <c r="X527" i="33"/>
  <c r="Y527" i="33"/>
  <c r="Y530" i="33"/>
  <c r="Y538" i="33"/>
  <c r="Y546" i="33"/>
  <c r="Y554" i="33"/>
  <c r="Y562" i="33"/>
  <c r="Y570" i="33"/>
  <c r="Y573" i="33"/>
  <c r="X581" i="33"/>
  <c r="Y581" i="33"/>
  <c r="Y589" i="33"/>
  <c r="X597" i="33"/>
  <c r="Y597" i="33"/>
  <c r="X605" i="33"/>
  <c r="Y605" i="33"/>
  <c r="X613" i="33"/>
  <c r="Y613" i="33"/>
  <c r="Y621" i="33"/>
  <c r="Y629" i="33"/>
  <c r="Y637" i="33"/>
  <c r="Y645" i="33"/>
  <c r="Y653" i="33"/>
  <c r="Y661" i="33"/>
  <c r="Y669" i="33"/>
  <c r="Y677" i="33"/>
  <c r="Y685" i="33"/>
  <c r="Y693" i="33"/>
  <c r="Y701" i="33"/>
  <c r="Y709" i="33"/>
  <c r="Y717" i="33"/>
  <c r="Y725" i="33"/>
  <c r="Y733" i="33"/>
  <c r="Y741" i="33"/>
  <c r="Y749" i="33"/>
  <c r="Y757" i="33"/>
  <c r="Y765" i="33"/>
  <c r="Y773" i="33"/>
  <c r="Y781" i="33"/>
  <c r="Y789" i="33"/>
  <c r="Y797" i="33"/>
  <c r="Y805" i="33"/>
  <c r="Y813" i="33"/>
  <c r="Y821" i="33"/>
  <c r="Y829" i="33"/>
  <c r="Y837" i="33"/>
  <c r="Y845" i="33"/>
  <c r="Y853" i="33"/>
  <c r="Y861" i="33"/>
  <c r="X864" i="33"/>
  <c r="Y864" i="33"/>
  <c r="Y872" i="33"/>
  <c r="X880" i="33"/>
  <c r="Y880" i="33"/>
  <c r="Y888" i="33"/>
  <c r="X896" i="33"/>
  <c r="Y896" i="33"/>
  <c r="Y904" i="33"/>
  <c r="X912" i="33"/>
  <c r="Y912" i="33"/>
  <c r="Y920" i="33"/>
  <c r="X928" i="33"/>
  <c r="Y928" i="33"/>
  <c r="Y936" i="33"/>
  <c r="Y944" i="33"/>
  <c r="Y947" i="33"/>
  <c r="Y955" i="33"/>
  <c r="Y963" i="33"/>
  <c r="Y971" i="33"/>
  <c r="X982" i="33"/>
  <c r="Y982" i="33"/>
  <c r="Y990" i="33"/>
  <c r="Y998" i="33"/>
  <c r="Y1001" i="33"/>
  <c r="Y1009" i="33"/>
  <c r="Y1017" i="33"/>
  <c r="Y1025" i="33"/>
  <c r="Y1033" i="33"/>
  <c r="Y1041" i="33"/>
  <c r="Y1049" i="33"/>
  <c r="Y1060" i="33"/>
  <c r="Y1063" i="33"/>
  <c r="Y1071" i="33"/>
  <c r="Y1079" i="33"/>
  <c r="Y1087" i="33"/>
  <c r="X1090" i="33"/>
  <c r="Y1090" i="33"/>
  <c r="Y1098" i="33"/>
  <c r="Y1101" i="33"/>
  <c r="Y1109" i="33"/>
  <c r="Y1117" i="33"/>
  <c r="Y1125" i="33"/>
  <c r="Y1133" i="33"/>
  <c r="Y1141" i="33"/>
  <c r="Y1149" i="33"/>
  <c r="Y1157" i="33"/>
  <c r="X1168" i="33"/>
  <c r="Y1168" i="33"/>
  <c r="Y1176" i="33"/>
  <c r="Y1179" i="33"/>
  <c r="Y1187" i="33"/>
  <c r="Y1195" i="33"/>
  <c r="Y1198" i="33"/>
  <c r="X1206" i="33"/>
  <c r="Y1206" i="33"/>
  <c r="Y1214" i="33"/>
  <c r="X1222" i="33"/>
  <c r="Y1222" i="33"/>
  <c r="Y1230" i="33"/>
  <c r="X1238" i="33"/>
  <c r="Y1238" i="33"/>
  <c r="Y1246" i="33"/>
  <c r="Y1249" i="33"/>
  <c r="Y1257" i="33"/>
  <c r="Y1265" i="33"/>
  <c r="X1276" i="33"/>
  <c r="Y1276" i="33"/>
  <c r="Y1284" i="33"/>
  <c r="X1292" i="33"/>
  <c r="Y1292" i="33"/>
  <c r="Y1300" i="33"/>
  <c r="X1308" i="33"/>
  <c r="Y1308" i="33"/>
  <c r="Y1316" i="33"/>
  <c r="X1324" i="33"/>
  <c r="Y1324" i="33"/>
  <c r="Y1335" i="33"/>
  <c r="Y1343" i="33"/>
  <c r="Y1346" i="33"/>
  <c r="X1354" i="33"/>
  <c r="Y1354" i="33"/>
  <c r="Y1362" i="33"/>
  <c r="Y1373" i="33"/>
  <c r="Y1381" i="33"/>
  <c r="Y1389" i="33"/>
  <c r="Y1392" i="33"/>
  <c r="Y1403" i="33"/>
  <c r="X1411" i="33"/>
  <c r="Y1411" i="33"/>
  <c r="Y1419" i="33"/>
  <c r="Y1422" i="33"/>
  <c r="X1433" i="33"/>
  <c r="Y1433" i="33"/>
  <c r="Y1441" i="33"/>
  <c r="X1449" i="33"/>
  <c r="Y1449" i="33"/>
  <c r="Y1460" i="33"/>
  <c r="Y1468" i="33"/>
  <c r="X1476" i="33"/>
  <c r="Y1476" i="33"/>
  <c r="X1484" i="33"/>
  <c r="Y1484" i="33"/>
  <c r="Y1492" i="33"/>
  <c r="Y1500" i="33"/>
  <c r="X1508" i="33"/>
  <c r="Y1508" i="33"/>
  <c r="X1516" i="33"/>
  <c r="Y1516" i="33"/>
  <c r="Y1524" i="33"/>
  <c r="Y1532" i="33"/>
  <c r="X1540" i="33"/>
  <c r="Y1540" i="33"/>
  <c r="X1548" i="33"/>
  <c r="Y1548" i="33"/>
  <c r="Y1556" i="33"/>
  <c r="Y1564" i="33"/>
  <c r="X1572" i="33"/>
  <c r="Y1572" i="33"/>
  <c r="X1580" i="33"/>
  <c r="Y1580" i="33"/>
  <c r="Y1588" i="33"/>
  <c r="Y1596" i="33"/>
  <c r="X1604" i="33"/>
  <c r="Y1604" i="33"/>
  <c r="X1607" i="33"/>
  <c r="Y1607" i="33"/>
  <c r="X1615" i="33"/>
  <c r="Y1615" i="33"/>
  <c r="Y1623" i="33"/>
  <c r="Y1631" i="33"/>
  <c r="X1639" i="33"/>
  <c r="Y1639" i="33"/>
  <c r="X1647" i="33"/>
  <c r="Y1647" i="33"/>
  <c r="Y1658" i="33"/>
  <c r="Y1666" i="33"/>
  <c r="Y1674" i="33"/>
  <c r="Y1682" i="33"/>
  <c r="Y1690" i="33"/>
  <c r="Y1698" i="33"/>
  <c r="Y1706" i="33"/>
  <c r="Y1714" i="33"/>
  <c r="Y1722" i="33"/>
  <c r="Y1730" i="33"/>
  <c r="Y1738" i="33"/>
  <c r="Y1746" i="33"/>
  <c r="Y1754" i="33"/>
  <c r="Y1762" i="33"/>
  <c r="Y1776" i="33"/>
  <c r="Y1784" i="33"/>
  <c r="Y1792" i="33"/>
  <c r="Y1800" i="33"/>
  <c r="Y1808" i="33"/>
  <c r="Y1816" i="33"/>
  <c r="Y1824" i="33"/>
  <c r="Y1835" i="33"/>
  <c r="X1843" i="33"/>
  <c r="Y1843" i="33"/>
  <c r="Y1854" i="33"/>
  <c r="Y1862" i="33"/>
  <c r="Y1870" i="33"/>
  <c r="Y1878" i="33"/>
  <c r="Y1886" i="33"/>
  <c r="Y1894" i="33"/>
  <c r="Y1902" i="33"/>
  <c r="Y1910" i="33"/>
  <c r="Y1918" i="33"/>
  <c r="X3300" i="33"/>
  <c r="Y3300" i="33"/>
  <c r="X3324" i="33"/>
  <c r="Y3324" i="33"/>
  <c r="X3394" i="33"/>
  <c r="Y3394" i="33"/>
  <c r="X3410" i="33"/>
  <c r="Y3410" i="33"/>
  <c r="X3426" i="33"/>
  <c r="Y3426" i="33"/>
  <c r="X3442" i="33"/>
  <c r="Y3442" i="33"/>
  <c r="X4073" i="33"/>
  <c r="Y4073" i="33"/>
  <c r="X4234" i="33"/>
  <c r="Y4234" i="33"/>
  <c r="Y4242" i="33"/>
  <c r="X4242" i="33"/>
  <c r="X1805" i="33"/>
  <c r="Y1805" i="33"/>
  <c r="X1821" i="33"/>
  <c r="Y1821" i="33"/>
  <c r="X1859" i="33"/>
  <c r="Y1859" i="33"/>
  <c r="X1875" i="33"/>
  <c r="Y1875" i="33"/>
  <c r="X2180" i="33"/>
  <c r="Y2180" i="33"/>
  <c r="X2196" i="33"/>
  <c r="Y2196" i="33"/>
  <c r="X2244" i="33"/>
  <c r="Y2244" i="33"/>
  <c r="X2260" i="33"/>
  <c r="Y2260" i="33"/>
  <c r="X2383" i="33"/>
  <c r="Y2383" i="33"/>
  <c r="X2399" i="33"/>
  <c r="Y2399" i="33"/>
  <c r="X3126" i="33"/>
  <c r="Y3126" i="33"/>
  <c r="Y3142" i="33"/>
  <c r="X3142" i="33"/>
  <c r="Y478" i="33"/>
  <c r="Y486" i="33"/>
  <c r="X497" i="33"/>
  <c r="Y497" i="33"/>
  <c r="Y505" i="33"/>
  <c r="Y513" i="33"/>
  <c r="Y521" i="33"/>
  <c r="Y529" i="33"/>
  <c r="Y532" i="33"/>
  <c r="Y540" i="33"/>
  <c r="Y548" i="33"/>
  <c r="Y556" i="33"/>
  <c r="Y564" i="33"/>
  <c r="X575" i="33"/>
  <c r="Y575" i="33"/>
  <c r="X583" i="33"/>
  <c r="Y583" i="33"/>
  <c r="Y591" i="33"/>
  <c r="X599" i="33"/>
  <c r="Y599" i="33"/>
  <c r="Y607" i="33"/>
  <c r="X615" i="33"/>
  <c r="Y615" i="33"/>
  <c r="Y623" i="33"/>
  <c r="Y631" i="33"/>
  <c r="Y639" i="33"/>
  <c r="X647" i="33"/>
  <c r="Y647" i="33"/>
  <c r="Y655" i="33"/>
  <c r="Y663" i="33"/>
  <c r="Y671" i="33"/>
  <c r="Y679" i="33"/>
  <c r="Y687" i="33"/>
  <c r="Y695" i="33"/>
  <c r="Y703" i="33"/>
  <c r="Y711" i="33"/>
  <c r="Y719" i="33"/>
  <c r="Y727" i="33"/>
  <c r="Y735" i="33"/>
  <c r="Y743" i="33"/>
  <c r="Y751" i="33"/>
  <c r="Y759" i="33"/>
  <c r="Y767" i="33"/>
  <c r="Y775" i="33"/>
  <c r="Y783" i="33"/>
  <c r="X791" i="33"/>
  <c r="Y791" i="33"/>
  <c r="X799" i="33"/>
  <c r="Y799" i="33"/>
  <c r="Y839" i="33"/>
  <c r="Y847" i="33"/>
  <c r="X874" i="33"/>
  <c r="Y874" i="33"/>
  <c r="X882" i="33"/>
  <c r="Y882" i="33"/>
  <c r="X890" i="33"/>
  <c r="Y890" i="33"/>
  <c r="X906" i="33"/>
  <c r="Y906" i="33"/>
  <c r="X922" i="33"/>
  <c r="Y922" i="33"/>
  <c r="X930" i="33"/>
  <c r="Y930" i="33"/>
  <c r="X938" i="33"/>
  <c r="Y938" i="33"/>
  <c r="X992" i="33"/>
  <c r="Y992" i="33"/>
  <c r="X1200" i="33"/>
  <c r="Y1200" i="33"/>
  <c r="X1216" i="33"/>
  <c r="Y1216" i="33"/>
  <c r="X1232" i="33"/>
  <c r="Y1232" i="33"/>
  <c r="X1286" i="33"/>
  <c r="Y1286" i="33"/>
  <c r="X1302" i="33"/>
  <c r="Y1302" i="33"/>
  <c r="X1318" i="33"/>
  <c r="Y1318" i="33"/>
  <c r="X1356" i="33"/>
  <c r="Y1356" i="33"/>
  <c r="X1405" i="33"/>
  <c r="Y1405" i="33"/>
  <c r="X1443" i="33"/>
  <c r="Y1443" i="33"/>
  <c r="X1625" i="33"/>
  <c r="Y1625" i="33"/>
  <c r="X1633" i="33"/>
  <c r="Y1633" i="33"/>
  <c r="X1668" i="33"/>
  <c r="Y1668" i="33"/>
  <c r="X1676" i="33"/>
  <c r="Y1676" i="33"/>
  <c r="X1700" i="33"/>
  <c r="Y1700" i="33"/>
  <c r="X1708" i="33"/>
  <c r="Y1708" i="33"/>
  <c r="X1732" i="33"/>
  <c r="Y1732" i="33"/>
  <c r="X1740" i="33"/>
  <c r="Y1740" i="33"/>
  <c r="X1764" i="33"/>
  <c r="Y1764" i="33"/>
  <c r="X1837" i="33"/>
  <c r="Y1837" i="33"/>
  <c r="X1955" i="33"/>
  <c r="Y1955" i="33"/>
  <c r="X1971" i="33"/>
  <c r="Y1971" i="33"/>
  <c r="X2062" i="33"/>
  <c r="Y2062" i="33"/>
  <c r="X2078" i="33"/>
  <c r="Y2078" i="33"/>
  <c r="X2094" i="33"/>
  <c r="Y2094" i="33"/>
  <c r="Y2110" i="33"/>
  <c r="X2110" i="33"/>
  <c r="X2893" i="33"/>
  <c r="Y2893" i="33"/>
  <c r="X3056" i="33"/>
  <c r="Y3056" i="33"/>
  <c r="X3072" i="33"/>
  <c r="Y3072" i="33"/>
  <c r="X3179" i="33"/>
  <c r="Y3179" i="33"/>
  <c r="X3187" i="33"/>
  <c r="Y3187" i="33"/>
  <c r="X3211" i="33"/>
  <c r="Y3211" i="33"/>
  <c r="X3243" i="33"/>
  <c r="Y3243" i="33"/>
  <c r="X3251" i="33"/>
  <c r="Y3251" i="33"/>
  <c r="X820" i="33"/>
  <c r="Y820" i="33"/>
  <c r="X836" i="33"/>
  <c r="Y836" i="33"/>
  <c r="X954" i="33"/>
  <c r="Y954" i="33"/>
  <c r="X962" i="33"/>
  <c r="Y962" i="33"/>
  <c r="X970" i="33"/>
  <c r="Y970" i="33"/>
  <c r="X1008" i="33"/>
  <c r="Y1008" i="33"/>
  <c r="X1024" i="33"/>
  <c r="Y1024" i="33"/>
  <c r="X1040" i="33"/>
  <c r="Y1040" i="33"/>
  <c r="X1078" i="33"/>
  <c r="Y1078" i="33"/>
  <c r="X1116" i="33"/>
  <c r="Y1116" i="33"/>
  <c r="X1132" i="33"/>
  <c r="Y1132" i="33"/>
  <c r="X1148" i="33"/>
  <c r="Y1148" i="33"/>
  <c r="X1194" i="33"/>
  <c r="Y1194" i="33"/>
  <c r="X1264" i="33"/>
  <c r="Y1264" i="33"/>
  <c r="X1334" i="33"/>
  <c r="Y1334" i="33"/>
  <c r="X1372" i="33"/>
  <c r="Y1372" i="33"/>
  <c r="X1389" i="33"/>
  <c r="X1391" i="33"/>
  <c r="Y1391" i="33"/>
  <c r="X1459" i="33"/>
  <c r="Y1459" i="33"/>
  <c r="X1483" i="33"/>
  <c r="Y1483" i="33"/>
  <c r="X1491" i="33"/>
  <c r="Y1491" i="33"/>
  <c r="X1515" i="33"/>
  <c r="Y1515" i="33"/>
  <c r="X1523" i="33"/>
  <c r="Y1523" i="33"/>
  <c r="X1547" i="33"/>
  <c r="Y1547" i="33"/>
  <c r="X1555" i="33"/>
  <c r="Y1555" i="33"/>
  <c r="X1579" i="33"/>
  <c r="Y1579" i="33"/>
  <c r="X1587" i="33"/>
  <c r="Y1587" i="33"/>
  <c r="X1657" i="33"/>
  <c r="Y1657" i="33"/>
  <c r="X1665" i="33"/>
  <c r="Y1665" i="33"/>
  <c r="X1689" i="33"/>
  <c r="Y1689" i="33"/>
  <c r="X1697" i="33"/>
  <c r="Y1697" i="33"/>
  <c r="X1721" i="33"/>
  <c r="Y1721" i="33"/>
  <c r="X1729" i="33"/>
  <c r="Y1729" i="33"/>
  <c r="X1753" i="33"/>
  <c r="Y1753" i="33"/>
  <c r="X1761" i="33"/>
  <c r="Y1761" i="33"/>
  <c r="X1775" i="33"/>
  <c r="Y1775" i="33"/>
  <c r="X1799" i="33"/>
  <c r="Y1799" i="33"/>
  <c r="X1815" i="33"/>
  <c r="Y1815" i="33"/>
  <c r="X1853" i="33"/>
  <c r="Y1853" i="33"/>
  <c r="X1869" i="33"/>
  <c r="Y1869" i="33"/>
  <c r="X1885" i="33"/>
  <c r="Y1885" i="33"/>
  <c r="X1901" i="33"/>
  <c r="Y1901" i="33"/>
  <c r="X1917" i="33"/>
  <c r="Y1917" i="33"/>
  <c r="X2008" i="33"/>
  <c r="Y2008" i="33"/>
  <c r="X2190" i="33"/>
  <c r="Y2190" i="33"/>
  <c r="Y2206" i="33"/>
  <c r="X2206" i="33"/>
  <c r="Y2503" i="33"/>
  <c r="X2509" i="33"/>
  <c r="Y2509" i="33"/>
  <c r="Y2517" i="33"/>
  <c r="Y2525" i="33"/>
  <c r="Y2533" i="33"/>
  <c r="Y2541" i="33"/>
  <c r="Y2549" i="33"/>
  <c r="Y2557" i="33"/>
  <c r="X2565" i="33"/>
  <c r="Y2565" i="33"/>
  <c r="X2573" i="33"/>
  <c r="Y2573" i="33"/>
  <c r="Y2581" i="33"/>
  <c r="Y2589" i="33"/>
  <c r="X2612" i="33"/>
  <c r="Y2612" i="33"/>
  <c r="Y2620" i="33"/>
  <c r="Y2628" i="33"/>
  <c r="X2636" i="33"/>
  <c r="Y2636" i="33"/>
  <c r="X2644" i="33"/>
  <c r="Y2644" i="33"/>
  <c r="Y2652" i="33"/>
  <c r="Y2660" i="33"/>
  <c r="Y2668" i="33"/>
  <c r="X2676" i="33"/>
  <c r="Y2676" i="33"/>
  <c r="Y2687" i="33"/>
  <c r="Y2695" i="33"/>
  <c r="Y2703" i="33"/>
  <c r="Y2711" i="33"/>
  <c r="Y2719" i="33"/>
  <c r="Y2727" i="33"/>
  <c r="Y2735" i="33"/>
  <c r="Y2743" i="33"/>
  <c r="Y2751" i="33"/>
  <c r="Y2759" i="33"/>
  <c r="Y2767" i="33"/>
  <c r="Y2775" i="33"/>
  <c r="Y2783" i="33"/>
  <c r="X2794" i="33"/>
  <c r="Y2794" i="33"/>
  <c r="Y2802" i="33"/>
  <c r="Y2810" i="33"/>
  <c r="X2818" i="33"/>
  <c r="Y2818" i="33"/>
  <c r="Y2826" i="33"/>
  <c r="Y2842" i="33"/>
  <c r="X2850" i="33"/>
  <c r="Y2850" i="33"/>
  <c r="Y2882" i="33"/>
  <c r="X2882" i="33"/>
  <c r="X3136" i="33"/>
  <c r="Y3136" i="33"/>
  <c r="X423" i="33"/>
  <c r="Y423" i="33"/>
  <c r="Y431" i="33"/>
  <c r="X439" i="33"/>
  <c r="Y439" i="33"/>
  <c r="Y453" i="33"/>
  <c r="Y461" i="33"/>
  <c r="Y469" i="33"/>
  <c r="Y472" i="33"/>
  <c r="Y480" i="33"/>
  <c r="Y488" i="33"/>
  <c r="Y499" i="33"/>
  <c r="X507" i="33"/>
  <c r="Y507" i="33"/>
  <c r="X515" i="33"/>
  <c r="Y515" i="33"/>
  <c r="X523" i="33"/>
  <c r="Y523" i="33"/>
  <c r="Y534" i="33"/>
  <c r="Y542" i="33"/>
  <c r="Y550" i="33"/>
  <c r="Y558" i="33"/>
  <c r="Y566" i="33"/>
  <c r="Y577" i="33"/>
  <c r="X585" i="33"/>
  <c r="Y585" i="33"/>
  <c r="X593" i="33"/>
  <c r="Y593" i="33"/>
  <c r="X601" i="33"/>
  <c r="Y601" i="33"/>
  <c r="X609" i="33"/>
  <c r="Y609" i="33"/>
  <c r="X617" i="33"/>
  <c r="Y617" i="33"/>
  <c r="Y625" i="33"/>
  <c r="Y633" i="33"/>
  <c r="Y641" i="33"/>
  <c r="Y649" i="33"/>
  <c r="Y657" i="33"/>
  <c r="Y665" i="33"/>
  <c r="Y673" i="33"/>
  <c r="Y681" i="33"/>
  <c r="Y689" i="33"/>
  <c r="Y697" i="33"/>
  <c r="Y705" i="33"/>
  <c r="Y713" i="33"/>
  <c r="Y721" i="33"/>
  <c r="Y729" i="33"/>
  <c r="Y737" i="33"/>
  <c r="Y745" i="33"/>
  <c r="Y753" i="33"/>
  <c r="Y761" i="33"/>
  <c r="Y769" i="33"/>
  <c r="Y777" i="33"/>
  <c r="Y785" i="33"/>
  <c r="Y793" i="33"/>
  <c r="Y801" i="33"/>
  <c r="Y809" i="33"/>
  <c r="Y817" i="33"/>
  <c r="Y825" i="33"/>
  <c r="Y833" i="33"/>
  <c r="Y841" i="33"/>
  <c r="Y849" i="33"/>
  <c r="Y857" i="33"/>
  <c r="Y868" i="33"/>
  <c r="X876" i="33"/>
  <c r="Y876" i="33"/>
  <c r="Y884" i="33"/>
  <c r="X892" i="33"/>
  <c r="Y892" i="33"/>
  <c r="Y900" i="33"/>
  <c r="Y908" i="33"/>
  <c r="Y916" i="33"/>
  <c r="X924" i="33"/>
  <c r="Y924" i="33"/>
  <c r="Y932" i="33"/>
  <c r="Y940" i="33"/>
  <c r="Y951" i="33"/>
  <c r="Y959" i="33"/>
  <c r="Y967" i="33"/>
  <c r="Y975" i="33"/>
  <c r="Y978" i="33"/>
  <c r="X986" i="33"/>
  <c r="Y986" i="33"/>
  <c r="Y994" i="33"/>
  <c r="Y1005" i="33"/>
  <c r="Y1013" i="33"/>
  <c r="Y1021" i="33"/>
  <c r="Y1029" i="33"/>
  <c r="Y1037" i="33"/>
  <c r="Y1045" i="33"/>
  <c r="X1056" i="33"/>
  <c r="Y1056" i="33"/>
  <c r="Y1067" i="33"/>
  <c r="Y1075" i="33"/>
  <c r="Y1083" i="33"/>
  <c r="X1094" i="33"/>
  <c r="Y1094" i="33"/>
  <c r="Y1105" i="33"/>
  <c r="Y1113" i="33"/>
  <c r="Y1121" i="33"/>
  <c r="Y1129" i="33"/>
  <c r="Y1137" i="33"/>
  <c r="Y1145" i="33"/>
  <c r="Y1153" i="33"/>
  <c r="Y1161" i="33"/>
  <c r="Y1172" i="33"/>
  <c r="Y1183" i="33"/>
  <c r="Y1191" i="33"/>
  <c r="Y1202" i="33"/>
  <c r="X1210" i="33"/>
  <c r="Y1210" i="33"/>
  <c r="X1218" i="33"/>
  <c r="Y1218" i="33"/>
  <c r="X1226" i="33"/>
  <c r="Y1226" i="33"/>
  <c r="Y1234" i="33"/>
  <c r="X1242" i="33"/>
  <c r="Y1242" i="33"/>
  <c r="Y1253" i="33"/>
  <c r="Y1261" i="33"/>
  <c r="Y1269" i="33"/>
  <c r="Y1272" i="33"/>
  <c r="X1280" i="33"/>
  <c r="Y1280" i="33"/>
  <c r="Y1288" i="33"/>
  <c r="X1296" i="33"/>
  <c r="Y1296" i="33"/>
  <c r="Y1304" i="33"/>
  <c r="X1312" i="33"/>
  <c r="Y1312" i="33"/>
  <c r="Y1320" i="33"/>
  <c r="Y1328" i="33"/>
  <c r="Y1331" i="33"/>
  <c r="Y1339" i="33"/>
  <c r="X1350" i="33"/>
  <c r="Y1350" i="33"/>
  <c r="Y1358" i="33"/>
  <c r="Y1366" i="33"/>
  <c r="Y1369" i="33"/>
  <c r="Y1377" i="33"/>
  <c r="X1385" i="33"/>
  <c r="Y1385" i="33"/>
  <c r="Y1399" i="33"/>
  <c r="X1407" i="33"/>
  <c r="Y1407" i="33"/>
  <c r="Y1415" i="33"/>
  <c r="Y1426" i="33"/>
  <c r="Y1429" i="33"/>
  <c r="X1437" i="33"/>
  <c r="Y1437" i="33"/>
  <c r="Y1445" i="33"/>
  <c r="Y1453" i="33"/>
  <c r="Y1456" i="33"/>
  <c r="Y1464" i="33"/>
  <c r="X1472" i="33"/>
  <c r="Y1472" i="33"/>
  <c r="X1480" i="33"/>
  <c r="Y1480" i="33"/>
  <c r="Y1488" i="33"/>
  <c r="Y1496" i="33"/>
  <c r="X1504" i="33"/>
  <c r="Y1504" i="33"/>
  <c r="X1512" i="33"/>
  <c r="Y1512" i="33"/>
  <c r="Y1520" i="33"/>
  <c r="Y1528" i="33"/>
  <c r="X1536" i="33"/>
  <c r="Y1536" i="33"/>
  <c r="X1544" i="33"/>
  <c r="Y1544" i="33"/>
  <c r="Y1552" i="33"/>
  <c r="Y1560" i="33"/>
  <c r="X1568" i="33"/>
  <c r="Y1568" i="33"/>
  <c r="X1576" i="33"/>
  <c r="Y1576" i="33"/>
  <c r="Y1584" i="33"/>
  <c r="Y1592" i="33"/>
  <c r="X1600" i="33"/>
  <c r="Y1600" i="33"/>
  <c r="X1611" i="33"/>
  <c r="Y1611" i="33"/>
  <c r="X1619" i="33"/>
  <c r="Y1619" i="33"/>
  <c r="Y1627" i="33"/>
  <c r="Y1635" i="33"/>
  <c r="X1643" i="33"/>
  <c r="Y1643" i="33"/>
  <c r="Y1651" i="33"/>
  <c r="Y1654" i="33"/>
  <c r="Y1662" i="33"/>
  <c r="Y1670" i="33"/>
  <c r="Y1678" i="33"/>
  <c r="Y1686" i="33"/>
  <c r="Y1694" i="33"/>
  <c r="Y1702" i="33"/>
  <c r="Y1710" i="33"/>
  <c r="Y1718" i="33"/>
  <c r="Y1726" i="33"/>
  <c r="Y1734" i="33"/>
  <c r="Y1742" i="33"/>
  <c r="Y1750" i="33"/>
  <c r="Y1758" i="33"/>
  <c r="Y1766" i="33"/>
  <c r="Y1769" i="33"/>
  <c r="X1772" i="33"/>
  <c r="Y1772" i="33"/>
  <c r="Y1780" i="33"/>
  <c r="Y1788" i="33"/>
  <c r="Y1796" i="33"/>
  <c r="Y1804" i="33"/>
  <c r="Y1812" i="33"/>
  <c r="Y1820" i="33"/>
  <c r="Y1828" i="33"/>
  <c r="Y1839" i="33"/>
  <c r="Y1847" i="33"/>
  <c r="Y1850" i="33"/>
  <c r="Y1858" i="33"/>
  <c r="Y1866" i="33"/>
  <c r="Y1874" i="33"/>
  <c r="Y1882" i="33"/>
  <c r="Y1890" i="33"/>
  <c r="Y1898" i="33"/>
  <c r="Y1906" i="33"/>
  <c r="Y1914" i="33"/>
  <c r="Y1922" i="33"/>
  <c r="Y1930" i="33"/>
  <c r="Y1938" i="33"/>
  <c r="X1949" i="33"/>
  <c r="Y1949" i="33"/>
  <c r="Y1957" i="33"/>
  <c r="X1965" i="33"/>
  <c r="Y1965" i="33"/>
  <c r="Y1973" i="33"/>
  <c r="X2056" i="33"/>
  <c r="Y2056" i="33"/>
  <c r="X2072" i="33"/>
  <c r="Y2072" i="33"/>
  <c r="X2088" i="33"/>
  <c r="Y2088" i="33"/>
  <c r="X2104" i="33"/>
  <c r="Y2104" i="33"/>
  <c r="Y2454" i="33"/>
  <c r="Y2462" i="33"/>
  <c r="Y2470" i="33"/>
  <c r="Y2478" i="33"/>
  <c r="Y2486" i="33"/>
  <c r="Y420" i="33"/>
  <c r="Y428" i="33"/>
  <c r="Y436" i="33"/>
  <c r="Y450" i="33"/>
  <c r="X458" i="33"/>
  <c r="Y458" i="33"/>
  <c r="Y466" i="33"/>
  <c r="X477" i="33"/>
  <c r="Y477" i="33"/>
  <c r="Y485" i="33"/>
  <c r="Y493" i="33"/>
  <c r="Y496" i="33"/>
  <c r="Y504" i="33"/>
  <c r="Y512" i="33"/>
  <c r="Y520" i="33"/>
  <c r="Y528" i="33"/>
  <c r="X529" i="33"/>
  <c r="Y531" i="33"/>
  <c r="X539" i="33"/>
  <c r="Y539" i="33"/>
  <c r="X547" i="33"/>
  <c r="Y547" i="33"/>
  <c r="Y555" i="33"/>
  <c r="Y563" i="33"/>
  <c r="Y571" i="33"/>
  <c r="Y574" i="33"/>
  <c r="Y582" i="33"/>
  <c r="Y590" i="33"/>
  <c r="Y598" i="33"/>
  <c r="Y606" i="33"/>
  <c r="Y614" i="33"/>
  <c r="Y622" i="33"/>
  <c r="Y630" i="33"/>
  <c r="X638" i="33"/>
  <c r="Y638" i="33"/>
  <c r="X646" i="33"/>
  <c r="Y646" i="33"/>
  <c r="X654" i="33"/>
  <c r="Y654" i="33"/>
  <c r="Y662" i="33"/>
  <c r="Y670" i="33"/>
  <c r="Y678" i="33"/>
  <c r="Y686" i="33"/>
  <c r="Y694" i="33"/>
  <c r="Y702" i="33"/>
  <c r="Y710" i="33"/>
  <c r="Y718" i="33"/>
  <c r="Y726" i="33"/>
  <c r="Y734" i="33"/>
  <c r="Y742" i="33"/>
  <c r="Y750" i="33"/>
  <c r="Y758" i="33"/>
  <c r="Y766" i="33"/>
  <c r="X774" i="33"/>
  <c r="Y774" i="33"/>
  <c r="X782" i="33"/>
  <c r="Y782" i="33"/>
  <c r="Y790" i="33"/>
  <c r="X798" i="33"/>
  <c r="Y798" i="33"/>
  <c r="Y806" i="33"/>
  <c r="X814" i="33"/>
  <c r="Y814" i="33"/>
  <c r="Y822" i="33"/>
  <c r="X830" i="33"/>
  <c r="Y830" i="33"/>
  <c r="Y838" i="33"/>
  <c r="X846" i="33"/>
  <c r="Y846" i="33"/>
  <c r="X854" i="33"/>
  <c r="Y854" i="33"/>
  <c r="Y862" i="33"/>
  <c r="Y865" i="33"/>
  <c r="Y873" i="33"/>
  <c r="Y881" i="33"/>
  <c r="Y889" i="33"/>
  <c r="Y897" i="33"/>
  <c r="Y905" i="33"/>
  <c r="Y913" i="33"/>
  <c r="Y921" i="33"/>
  <c r="Y929" i="33"/>
  <c r="Y937" i="33"/>
  <c r="Y948" i="33"/>
  <c r="X956" i="33"/>
  <c r="Y956" i="33"/>
  <c r="Y964" i="33"/>
  <c r="Y972" i="33"/>
  <c r="Y983" i="33"/>
  <c r="Y991" i="33"/>
  <c r="X1002" i="33"/>
  <c r="Y1002" i="33"/>
  <c r="X1010" i="33"/>
  <c r="Y1010" i="33"/>
  <c r="X1018" i="33"/>
  <c r="Y1018" i="33"/>
  <c r="Y1026" i="33"/>
  <c r="X1034" i="33"/>
  <c r="Y1034" i="33"/>
  <c r="Y1042" i="33"/>
  <c r="X1050" i="33"/>
  <c r="Y1050" i="33"/>
  <c r="Y1053" i="33"/>
  <c r="Y1061" i="33"/>
  <c r="X1062" i="33"/>
  <c r="Y1064" i="33"/>
  <c r="X1072" i="33"/>
  <c r="Y1072" i="33"/>
  <c r="Y1080" i="33"/>
  <c r="Y1088" i="33"/>
  <c r="Y1091" i="33"/>
  <c r="Y1102" i="33"/>
  <c r="X1110" i="33"/>
  <c r="Y1110" i="33"/>
  <c r="Y1118" i="33"/>
  <c r="X1126" i="33"/>
  <c r="Y1126" i="33"/>
  <c r="Y1134" i="33"/>
  <c r="X1142" i="33"/>
  <c r="Y1142" i="33"/>
  <c r="Y1150" i="33"/>
  <c r="X1158" i="33"/>
  <c r="Y1158" i="33"/>
  <c r="Y1169" i="33"/>
  <c r="Y1177" i="33"/>
  <c r="X1178" i="33"/>
  <c r="X1180" i="33"/>
  <c r="Y1180" i="33"/>
  <c r="Y1188" i="33"/>
  <c r="Y1196" i="33"/>
  <c r="Y1199" i="33"/>
  <c r="Y1207" i="33"/>
  <c r="Y1215" i="33"/>
  <c r="Y1223" i="33"/>
  <c r="Y1231" i="33"/>
  <c r="Y1239" i="33"/>
  <c r="Y1247" i="33"/>
  <c r="X1248" i="33"/>
  <c r="Y1250" i="33"/>
  <c r="X1258" i="33"/>
  <c r="Y1258" i="33"/>
  <c r="X1266" i="33"/>
  <c r="Y1266" i="33"/>
  <c r="Y1277" i="33"/>
  <c r="Y1285" i="33"/>
  <c r="Y1293" i="33"/>
  <c r="Y1301" i="33"/>
  <c r="Y1309" i="33"/>
  <c r="Y1317" i="33"/>
  <c r="Y1325" i="33"/>
  <c r="Y1336" i="33"/>
  <c r="Y1344" i="33"/>
  <c r="Y1347" i="33"/>
  <c r="Y1355" i="33"/>
  <c r="Y1363" i="33"/>
  <c r="Y1374" i="33"/>
  <c r="Y1382" i="33"/>
  <c r="Y1393" i="33"/>
  <c r="Y1396" i="33"/>
  <c r="Y1404" i="33"/>
  <c r="Y1412" i="33"/>
  <c r="Y1420" i="33"/>
  <c r="X1421" i="33"/>
  <c r="X1423" i="33"/>
  <c r="Y1423" i="33"/>
  <c r="Y1434" i="33"/>
  <c r="Y1442" i="33"/>
  <c r="Y1450" i="33"/>
  <c r="Y1461" i="33"/>
  <c r="X1469" i="33"/>
  <c r="Y1469" i="33"/>
  <c r="X1477" i="33"/>
  <c r="Y1477" i="33"/>
  <c r="Y1485" i="33"/>
  <c r="Y1493" i="33"/>
  <c r="X1501" i="33"/>
  <c r="Y1501" i="33"/>
  <c r="X1509" i="33"/>
  <c r="Y1509" i="33"/>
  <c r="Y1517" i="33"/>
  <c r="Y1525" i="33"/>
  <c r="X1533" i="33"/>
  <c r="Y1533" i="33"/>
  <c r="X1541" i="33"/>
  <c r="Y1541" i="33"/>
  <c r="Y1549" i="33"/>
  <c r="Y1557" i="33"/>
  <c r="X1565" i="33"/>
  <c r="Y1565" i="33"/>
  <c r="X1573" i="33"/>
  <c r="Y1573" i="33"/>
  <c r="Y1581" i="33"/>
  <c r="Y1589" i="33"/>
  <c r="X1597" i="33"/>
  <c r="Y1597" i="33"/>
  <c r="Y1605" i="33"/>
  <c r="X1608" i="33"/>
  <c r="Y1608" i="33"/>
  <c r="Y1616" i="33"/>
  <c r="Y1624" i="33"/>
  <c r="X1632" i="33"/>
  <c r="Y1632" i="33"/>
  <c r="X1640" i="33"/>
  <c r="Y1640" i="33"/>
  <c r="Y1648" i="33"/>
  <c r="Y1659" i="33"/>
  <c r="Y1667" i="33"/>
  <c r="X1675" i="33"/>
  <c r="Y1675" i="33"/>
  <c r="X1683" i="33"/>
  <c r="Y1683" i="33"/>
  <c r="Y1691" i="33"/>
  <c r="Y1699" i="33"/>
  <c r="X1707" i="33"/>
  <c r="Y1707" i="33"/>
  <c r="X1715" i="33"/>
  <c r="Y1715" i="33"/>
  <c r="Y1723" i="33"/>
  <c r="Y1731" i="33"/>
  <c r="X1739" i="33"/>
  <c r="Y1739" i="33"/>
  <c r="X1747" i="33"/>
  <c r="Y1747" i="33"/>
  <c r="Y1755" i="33"/>
  <c r="Y1763" i="33"/>
  <c r="Y1777" i="33"/>
  <c r="X1785" i="33"/>
  <c r="Y1785" i="33"/>
  <c r="X1793" i="33"/>
  <c r="Y1793" i="33"/>
  <c r="Y1801" i="33"/>
  <c r="X1809" i="33"/>
  <c r="Y1809" i="33"/>
  <c r="Y1817" i="33"/>
  <c r="X1825" i="33"/>
  <c r="Y1825" i="33"/>
  <c r="Y1836" i="33"/>
  <c r="Y1844" i="33"/>
  <c r="Y1855" i="33"/>
  <c r="X1863" i="33"/>
  <c r="Y1863" i="33"/>
  <c r="Y1871" i="33"/>
  <c r="X1879" i="33"/>
  <c r="Y1879" i="33"/>
  <c r="Y1978" i="33"/>
  <c r="Y1986" i="33"/>
  <c r="Y1994" i="33"/>
  <c r="Y2002" i="33"/>
  <c r="X2010" i="33"/>
  <c r="Y2010" i="33"/>
  <c r="X2443" i="33"/>
  <c r="Y2443" i="33"/>
  <c r="X2622" i="33"/>
  <c r="Y2622" i="33"/>
  <c r="X2630" i="33"/>
  <c r="Y2630" i="33"/>
  <c r="X2654" i="33"/>
  <c r="Y2654" i="33"/>
  <c r="X2662" i="33"/>
  <c r="Y2662" i="33"/>
  <c r="X2697" i="33"/>
  <c r="Y2697" i="33"/>
  <c r="X2705" i="33"/>
  <c r="Y2705" i="33"/>
  <c r="X2729" i="33"/>
  <c r="Y2729" i="33"/>
  <c r="X2761" i="33"/>
  <c r="Y2761" i="33"/>
  <c r="X2769" i="33"/>
  <c r="Y2769" i="33"/>
  <c r="X2804" i="33"/>
  <c r="Y2804" i="33"/>
  <c r="X2836" i="33"/>
  <c r="Y2836" i="33"/>
  <c r="X2868" i="33"/>
  <c r="Y2868" i="33"/>
  <c r="Y422" i="33"/>
  <c r="Y430" i="33"/>
  <c r="Y438" i="33"/>
  <c r="Y452" i="33"/>
  <c r="Y460" i="33"/>
  <c r="Y468" i="33"/>
  <c r="X479" i="33"/>
  <c r="Y479" i="33"/>
  <c r="X487" i="33"/>
  <c r="Y487" i="33"/>
  <c r="Y498" i="33"/>
  <c r="Y506" i="33"/>
  <c r="Y514" i="33"/>
  <c r="Y522" i="33"/>
  <c r="Y533" i="33"/>
  <c r="X541" i="33"/>
  <c r="Y541" i="33"/>
  <c r="Y549" i="33"/>
  <c r="Y557" i="33"/>
  <c r="Y565" i="33"/>
  <c r="Y576" i="33"/>
  <c r="Y584" i="33"/>
  <c r="Y592" i="33"/>
  <c r="Y600" i="33"/>
  <c r="Y608" i="33"/>
  <c r="Y616" i="33"/>
  <c r="Y624" i="33"/>
  <c r="Y632" i="33"/>
  <c r="Y640" i="33"/>
  <c r="Y648" i="33"/>
  <c r="Y656" i="33"/>
  <c r="Y664" i="33"/>
  <c r="Y672" i="33"/>
  <c r="Y680" i="33"/>
  <c r="Y688" i="33"/>
  <c r="Y696" i="33"/>
  <c r="Y704" i="33"/>
  <c r="Y712" i="33"/>
  <c r="Y720" i="33"/>
  <c r="Y728" i="33"/>
  <c r="Y736" i="33"/>
  <c r="Y744" i="33"/>
  <c r="Y752" i="33"/>
  <c r="Y760" i="33"/>
  <c r="X768" i="33"/>
  <c r="Y768" i="33"/>
  <c r="X776" i="33"/>
  <c r="Y776" i="33"/>
  <c r="Y784" i="33"/>
  <c r="X792" i="33"/>
  <c r="Y792" i="33"/>
  <c r="Y800" i="33"/>
  <c r="Y808" i="33"/>
  <c r="Y816" i="33"/>
  <c r="Y824" i="33"/>
  <c r="Y832" i="33"/>
  <c r="Y840" i="33"/>
  <c r="Y848" i="33"/>
  <c r="Y856" i="33"/>
  <c r="Y867" i="33"/>
  <c r="Y875" i="33"/>
  <c r="Y883" i="33"/>
  <c r="Y891" i="33"/>
  <c r="Y899" i="33"/>
  <c r="Y907" i="33"/>
  <c r="Y915" i="33"/>
  <c r="Y923" i="33"/>
  <c r="Y931" i="33"/>
  <c r="Y939" i="33"/>
  <c r="X950" i="33"/>
  <c r="Y950" i="33"/>
  <c r="Y958" i="33"/>
  <c r="X966" i="33"/>
  <c r="Y966" i="33"/>
  <c r="Y974" i="33"/>
  <c r="Y977" i="33"/>
  <c r="Y985" i="33"/>
  <c r="Y993" i="33"/>
  <c r="X1004" i="33"/>
  <c r="Y1004" i="33"/>
  <c r="Y1012" i="33"/>
  <c r="X1020" i="33"/>
  <c r="Y1020" i="33"/>
  <c r="Y1028" i="33"/>
  <c r="Y1036" i="33"/>
  <c r="Y1044" i="33"/>
  <c r="Y1052" i="33"/>
  <c r="Y1055" i="33"/>
  <c r="X1066" i="33"/>
  <c r="Y1066" i="33"/>
  <c r="Y1074" i="33"/>
  <c r="X1082" i="33"/>
  <c r="Y1082" i="33"/>
  <c r="Y1093" i="33"/>
  <c r="X1104" i="33"/>
  <c r="Y1104" i="33"/>
  <c r="Y1112" i="33"/>
  <c r="X1120" i="33"/>
  <c r="Y1120" i="33"/>
  <c r="Y1128" i="33"/>
  <c r="X1136" i="33"/>
  <c r="Y1136" i="33"/>
  <c r="Y1144" i="33"/>
  <c r="X1152" i="33"/>
  <c r="Y1152" i="33"/>
  <c r="Y1160" i="33"/>
  <c r="Y1171" i="33"/>
  <c r="Y1182" i="33"/>
  <c r="X1190" i="33"/>
  <c r="Y1190" i="33"/>
  <c r="Y1201" i="33"/>
  <c r="Y1209" i="33"/>
  <c r="Y1217" i="33"/>
  <c r="Y1225" i="33"/>
  <c r="Y1233" i="33"/>
  <c r="Y1241" i="33"/>
  <c r="Y1252" i="33"/>
  <c r="X1260" i="33"/>
  <c r="Y1260" i="33"/>
  <c r="Y1268" i="33"/>
  <c r="Y1271" i="33"/>
  <c r="Y1279" i="33"/>
  <c r="Y1287" i="33"/>
  <c r="Y1295" i="33"/>
  <c r="Y1303" i="33"/>
  <c r="Y1311" i="33"/>
  <c r="Y1319" i="33"/>
  <c r="Y1327" i="33"/>
  <c r="X1328" i="33"/>
  <c r="Y1330" i="33"/>
  <c r="X1338" i="33"/>
  <c r="Y1338" i="33"/>
  <c r="Y1349" i="33"/>
  <c r="Y1357" i="33"/>
  <c r="Y1365" i="33"/>
  <c r="X1366" i="33"/>
  <c r="Y1368" i="33"/>
  <c r="X1376" i="33"/>
  <c r="Y1376" i="33"/>
  <c r="Y1384" i="33"/>
  <c r="Y1395" i="33"/>
  <c r="Y1398" i="33"/>
  <c r="Y1406" i="33"/>
  <c r="Y1414" i="33"/>
  <c r="Y1425" i="33"/>
  <c r="Y1428" i="33"/>
  <c r="Y1436" i="33"/>
  <c r="Y1444" i="33"/>
  <c r="Y1452" i="33"/>
  <c r="X1453" i="33"/>
  <c r="X1455" i="33"/>
  <c r="Y1455" i="33"/>
  <c r="Y1463" i="33"/>
  <c r="Y1471" i="33"/>
  <c r="X1479" i="33"/>
  <c r="Y1479" i="33"/>
  <c r="X1487" i="33"/>
  <c r="Y1487" i="33"/>
  <c r="Y1495" i="33"/>
  <c r="Y1503" i="33"/>
  <c r="X1511" i="33"/>
  <c r="Y1511" i="33"/>
  <c r="X1519" i="33"/>
  <c r="Y1519" i="33"/>
  <c r="Y1527" i="33"/>
  <c r="Y1535" i="33"/>
  <c r="X1543" i="33"/>
  <c r="Y1543" i="33"/>
  <c r="X1551" i="33"/>
  <c r="Y1551" i="33"/>
  <c r="Y1559" i="33"/>
  <c r="Y1567" i="33"/>
  <c r="X1575" i="33"/>
  <c r="Y1575" i="33"/>
  <c r="X1583" i="33"/>
  <c r="Y1583" i="33"/>
  <c r="Y1591" i="33"/>
  <c r="Y1599" i="33"/>
  <c r="Y1610" i="33"/>
  <c r="Y1618" i="33"/>
  <c r="Y1626" i="33"/>
  <c r="Y1634" i="33"/>
  <c r="Y1642" i="33"/>
  <c r="Y1650" i="33"/>
  <c r="X1651" i="33"/>
  <c r="Y1653" i="33"/>
  <c r="X1661" i="33"/>
  <c r="Y1661" i="33"/>
  <c r="X1669" i="33"/>
  <c r="Y1669" i="33"/>
  <c r="Y1677" i="33"/>
  <c r="Y1685" i="33"/>
  <c r="X1693" i="33"/>
  <c r="Y1693" i="33"/>
  <c r="X1701" i="33"/>
  <c r="Y1701" i="33"/>
  <c r="Y1709" i="33"/>
  <c r="Y1717" i="33"/>
  <c r="X1725" i="33"/>
  <c r="Y1725" i="33"/>
  <c r="X1733" i="33"/>
  <c r="Y1733" i="33"/>
  <c r="Y1741" i="33"/>
  <c r="Y1749" i="33"/>
  <c r="X1757" i="33"/>
  <c r="Y1757" i="33"/>
  <c r="X1765" i="33"/>
  <c r="Y1765" i="33"/>
  <c r="X1779" i="33"/>
  <c r="Y1779" i="33"/>
  <c r="Y1787" i="33"/>
  <c r="X1795" i="33"/>
  <c r="Y1795" i="33"/>
  <c r="Y1803" i="33"/>
  <c r="X1811" i="33"/>
  <c r="Y1811" i="33"/>
  <c r="Y1819" i="33"/>
  <c r="X1827" i="33"/>
  <c r="Y1827" i="33"/>
  <c r="Y1838" i="33"/>
  <c r="Y1846" i="33"/>
  <c r="X1847" i="33"/>
  <c r="Y1849" i="33"/>
  <c r="X1857" i="33"/>
  <c r="Y1857" i="33"/>
  <c r="Y1865" i="33"/>
  <c r="X1873" i="33"/>
  <c r="Y1873" i="33"/>
  <c r="Y1881" i="33"/>
  <c r="X1889" i="33"/>
  <c r="Y1889" i="33"/>
  <c r="Y1897" i="33"/>
  <c r="X1905" i="33"/>
  <c r="Y1905" i="33"/>
  <c r="Y1913" i="33"/>
  <c r="X1921" i="33"/>
  <c r="Y1921" i="33"/>
  <c r="X1937" i="33"/>
  <c r="Y1937" i="33"/>
  <c r="Y2242" i="33"/>
  <c r="X2250" i="33"/>
  <c r="Y2250" i="33"/>
  <c r="Y2258" i="33"/>
  <c r="X2266" i="33"/>
  <c r="Y2266" i="33"/>
  <c r="Y2274" i="33"/>
  <c r="Y2282" i="33"/>
  <c r="Y2290" i="33"/>
  <c r="Y2298" i="33"/>
  <c r="Y2306" i="33"/>
  <c r="Y2314" i="33"/>
  <c r="Y2322" i="33"/>
  <c r="Y2330" i="33"/>
  <c r="Y2338" i="33"/>
  <c r="Y2346" i="33"/>
  <c r="Y2354" i="33"/>
  <c r="Y2362" i="33"/>
  <c r="Y2370" i="33"/>
  <c r="Y2381" i="33"/>
  <c r="X2389" i="33"/>
  <c r="Y2389" i="33"/>
  <c r="Y2397" i="33"/>
  <c r="Y2405" i="33"/>
  <c r="X2405" i="33"/>
  <c r="X2437" i="33"/>
  <c r="Y2437" i="33"/>
  <c r="Y2453" i="33"/>
  <c r="X2453" i="33"/>
  <c r="X2026" i="33"/>
  <c r="Y2026" i="33"/>
  <c r="X2042" i="33"/>
  <c r="Y2042" i="33"/>
  <c r="X2120" i="33"/>
  <c r="Y2120" i="33"/>
  <c r="X2136" i="33"/>
  <c r="Y2136" i="33"/>
  <c r="X2152" i="33"/>
  <c r="Y2152" i="33"/>
  <c r="X2168" i="33"/>
  <c r="Y2168" i="33"/>
  <c r="X2222" i="33"/>
  <c r="Y2222" i="33"/>
  <c r="X2273" i="33"/>
  <c r="Y2273" i="33"/>
  <c r="X2297" i="33"/>
  <c r="Y2297" i="33"/>
  <c r="X2305" i="33"/>
  <c r="Y2305" i="33"/>
  <c r="X2329" i="33"/>
  <c r="Y2329" i="33"/>
  <c r="X2337" i="33"/>
  <c r="Y2337" i="33"/>
  <c r="X2361" i="33"/>
  <c r="Y2361" i="33"/>
  <c r="X2369" i="33"/>
  <c r="Y2369" i="33"/>
  <c r="X2415" i="33"/>
  <c r="Y2415" i="33"/>
  <c r="X2469" i="33"/>
  <c r="Y2469" i="33"/>
  <c r="X2477" i="33"/>
  <c r="Y2477" i="33"/>
  <c r="X2572" i="33"/>
  <c r="Y2572" i="33"/>
  <c r="X2580" i="33"/>
  <c r="Y2580" i="33"/>
  <c r="X2694" i="33"/>
  <c r="Y2694" i="33"/>
  <c r="X2726" i="33"/>
  <c r="Y2726" i="33"/>
  <c r="X2758" i="33"/>
  <c r="Y2758" i="33"/>
  <c r="X2793" i="33"/>
  <c r="Y2793" i="33"/>
  <c r="X2801" i="33"/>
  <c r="Y2801" i="33"/>
  <c r="X2825" i="33"/>
  <c r="Y2825" i="33"/>
  <c r="X2833" i="33"/>
  <c r="Y2833" i="33"/>
  <c r="X2857" i="33"/>
  <c r="Y2857" i="33"/>
  <c r="X2865" i="33"/>
  <c r="Y2865" i="33"/>
  <c r="X2900" i="33"/>
  <c r="Y2900" i="33"/>
  <c r="X3098" i="33"/>
  <c r="Y3098" i="33"/>
  <c r="X3114" i="33"/>
  <c r="Y3114" i="33"/>
  <c r="X3152" i="33"/>
  <c r="Y3152" i="33"/>
  <c r="X3176" i="33"/>
  <c r="Y3176" i="33"/>
  <c r="X3208" i="33"/>
  <c r="Y3208" i="33"/>
  <c r="X3240" i="33"/>
  <c r="Y3240" i="33"/>
  <c r="X3275" i="33"/>
  <c r="Y3275" i="33"/>
  <c r="X3356" i="33"/>
  <c r="Y3356" i="33"/>
  <c r="X3372" i="33"/>
  <c r="Y3372" i="33"/>
  <c r="X3458" i="33"/>
  <c r="Y3458" i="33"/>
  <c r="X3474" i="33"/>
  <c r="Y3474" i="33"/>
  <c r="X4263" i="33"/>
  <c r="Y4263" i="33"/>
  <c r="X4314" i="33"/>
  <c r="Y4314" i="33"/>
  <c r="X4322" i="33"/>
  <c r="Y4322" i="33"/>
  <c r="X4330" i="33"/>
  <c r="Y4330" i="33"/>
  <c r="X4338" i="33"/>
  <c r="Y4338" i="33"/>
  <c r="X4346" i="33"/>
  <c r="Y4346" i="33"/>
  <c r="X4926" i="33"/>
  <c r="Y4926" i="33"/>
  <c r="X4942" i="33"/>
  <c r="Y4942" i="33"/>
  <c r="Y1926" i="33"/>
  <c r="Y1934" i="33"/>
  <c r="Y1942" i="33"/>
  <c r="Y1945" i="33"/>
  <c r="X1953" i="33"/>
  <c r="Y1953" i="33"/>
  <c r="Y1961" i="33"/>
  <c r="X1969" i="33"/>
  <c r="Y1969" i="33"/>
  <c r="Y1980" i="33"/>
  <c r="Y1988" i="33"/>
  <c r="Y1996" i="33"/>
  <c r="X2004" i="33"/>
  <c r="Y2004" i="33"/>
  <c r="Y2012" i="33"/>
  <c r="Y2015" i="33"/>
  <c r="Y2023" i="33"/>
  <c r="Y2031" i="33"/>
  <c r="Y2039" i="33"/>
  <c r="Y2050" i="33"/>
  <c r="X2058" i="33"/>
  <c r="Y2058" i="33"/>
  <c r="Y2066" i="33"/>
  <c r="X2074" i="33"/>
  <c r="Y2074" i="33"/>
  <c r="Y2082" i="33"/>
  <c r="X2090" i="33"/>
  <c r="Y2090" i="33"/>
  <c r="Y2098" i="33"/>
  <c r="X2106" i="33"/>
  <c r="Y2106" i="33"/>
  <c r="Y2117" i="33"/>
  <c r="Y2125" i="33"/>
  <c r="Y2133" i="33"/>
  <c r="Y2141" i="33"/>
  <c r="Y2149" i="33"/>
  <c r="Y2157" i="33"/>
  <c r="Y2165" i="33"/>
  <c r="Y2173" i="33"/>
  <c r="Y2176" i="33"/>
  <c r="X2184" i="33"/>
  <c r="Y2184" i="33"/>
  <c r="Y2192" i="33"/>
  <c r="X2200" i="33"/>
  <c r="Y2200" i="33"/>
  <c r="Y2211" i="33"/>
  <c r="Y2219" i="33"/>
  <c r="Y2227" i="33"/>
  <c r="Y2235" i="33"/>
  <c r="Y2246" i="33"/>
  <c r="X2254" i="33"/>
  <c r="Y2254" i="33"/>
  <c r="Y2262" i="33"/>
  <c r="X2270" i="33"/>
  <c r="Y2270" i="33"/>
  <c r="Y2278" i="33"/>
  <c r="Y2286" i="33"/>
  <c r="Y2294" i="33"/>
  <c r="Y2302" i="33"/>
  <c r="Y2310" i="33"/>
  <c r="Y2318" i="33"/>
  <c r="Y2326" i="33"/>
  <c r="Y2334" i="33"/>
  <c r="Y2342" i="33"/>
  <c r="Y2350" i="33"/>
  <c r="Y2358" i="33"/>
  <c r="Y2366" i="33"/>
  <c r="Y2377" i="33"/>
  <c r="X2385" i="33"/>
  <c r="Y2385" i="33"/>
  <c r="Y2393" i="33"/>
  <c r="X2401" i="33"/>
  <c r="Y2401" i="33"/>
  <c r="Y2412" i="33"/>
  <c r="Y2420" i="33"/>
  <c r="Y2428" i="33"/>
  <c r="Y2439" i="33"/>
  <c r="X2447" i="33"/>
  <c r="Y2447" i="33"/>
  <c r="X2521" i="33"/>
  <c r="Y2521" i="33"/>
  <c r="X2537" i="33"/>
  <c r="Y2537" i="33"/>
  <c r="X2553" i="33"/>
  <c r="Y2553" i="33"/>
  <c r="X2561" i="33"/>
  <c r="Y2561" i="33"/>
  <c r="X2569" i="33"/>
  <c r="Y2569" i="33"/>
  <c r="X2577" i="33"/>
  <c r="Y2577" i="33"/>
  <c r="X2593" i="33"/>
  <c r="Y2593" i="33"/>
  <c r="X2608" i="33"/>
  <c r="Y2608" i="33"/>
  <c r="X2616" i="33"/>
  <c r="Y2616" i="33"/>
  <c r="X2632" i="33"/>
  <c r="Y2632" i="33"/>
  <c r="X2640" i="33"/>
  <c r="Y2640" i="33"/>
  <c r="X2648" i="33"/>
  <c r="Y2648" i="33"/>
  <c r="X2672" i="33"/>
  <c r="Y2672" i="33"/>
  <c r="X2790" i="33"/>
  <c r="Y2790" i="33"/>
  <c r="X2822" i="33"/>
  <c r="Y2822" i="33"/>
  <c r="X2854" i="33"/>
  <c r="Y2854" i="33"/>
  <c r="X2889" i="33"/>
  <c r="Y2889" i="33"/>
  <c r="Y2897" i="33"/>
  <c r="Y2905" i="33"/>
  <c r="Y2913" i="33"/>
  <c r="Y2921" i="33"/>
  <c r="Y2929" i="33"/>
  <c r="Y2937" i="33"/>
  <c r="Y2945" i="33"/>
  <c r="Y2953" i="33"/>
  <c r="Y2961" i="33"/>
  <c r="Y2969" i="33"/>
  <c r="Y2977" i="33"/>
  <c r="Y2985" i="33"/>
  <c r="Y2993" i="33"/>
  <c r="Y3001" i="33"/>
  <c r="Y3009" i="33"/>
  <c r="Y3017" i="33"/>
  <c r="Y3025" i="33"/>
  <c r="Y3033" i="33"/>
  <c r="Y3041" i="33"/>
  <c r="Y3052" i="33"/>
  <c r="Y3060" i="33"/>
  <c r="Y3068" i="33"/>
  <c r="Y3076" i="33"/>
  <c r="Y3079" i="33"/>
  <c r="Y3087" i="33"/>
  <c r="Y3095" i="33"/>
  <c r="Y3103" i="33"/>
  <c r="Y3111" i="33"/>
  <c r="Y3119" i="33"/>
  <c r="Y3122" i="33"/>
  <c r="X3130" i="33"/>
  <c r="Y3130" i="33"/>
  <c r="Y3138" i="33"/>
  <c r="Y3149" i="33"/>
  <c r="Y3157" i="33"/>
  <c r="Y3165" i="33"/>
  <c r="Y3173" i="33"/>
  <c r="Y3181" i="33"/>
  <c r="Y3189" i="33"/>
  <c r="Y3197" i="33"/>
  <c r="Y3205" i="33"/>
  <c r="Y3213" i="33"/>
  <c r="Y3221" i="33"/>
  <c r="Y3229" i="33"/>
  <c r="Y3237" i="33"/>
  <c r="Y3245" i="33"/>
  <c r="Y3253" i="33"/>
  <c r="Y3261" i="33"/>
  <c r="X3272" i="33"/>
  <c r="Y3272" i="33"/>
  <c r="Y3280" i="33"/>
  <c r="X3594" i="33"/>
  <c r="Y3594" i="33"/>
  <c r="X3610" i="33"/>
  <c r="Y3610" i="33"/>
  <c r="X3626" i="33"/>
  <c r="Y3626" i="33"/>
  <c r="X3642" i="33"/>
  <c r="Y3642" i="33"/>
  <c r="X3658" i="33"/>
  <c r="Y3658" i="33"/>
  <c r="X3693" i="33"/>
  <c r="Y3693" i="33"/>
  <c r="X3709" i="33"/>
  <c r="Y3709" i="33"/>
  <c r="Y1883" i="33"/>
  <c r="X1891" i="33"/>
  <c r="Y1891" i="33"/>
  <c r="Y1899" i="33"/>
  <c r="X1907" i="33"/>
  <c r="Y1907" i="33"/>
  <c r="Y1915" i="33"/>
  <c r="X1923" i="33"/>
  <c r="Y1923" i="33"/>
  <c r="Y1931" i="33"/>
  <c r="X1939" i="33"/>
  <c r="Y1939" i="33"/>
  <c r="Y1950" i="33"/>
  <c r="Y1958" i="33"/>
  <c r="Y1966" i="33"/>
  <c r="Y1974" i="33"/>
  <c r="Y1977" i="33"/>
  <c r="X1985" i="33"/>
  <c r="Y1985" i="33"/>
  <c r="Y1993" i="33"/>
  <c r="X2001" i="33"/>
  <c r="Y2001" i="33"/>
  <c r="Y2009" i="33"/>
  <c r="X2020" i="33"/>
  <c r="Y2020" i="33"/>
  <c r="Y2028" i="33"/>
  <c r="X2036" i="33"/>
  <c r="Y2036" i="33"/>
  <c r="Y2044" i="33"/>
  <c r="Y2047" i="33"/>
  <c r="Y2055" i="33"/>
  <c r="Y2063" i="33"/>
  <c r="Y2071" i="33"/>
  <c r="Y2079" i="33"/>
  <c r="Y2087" i="33"/>
  <c r="Y2095" i="33"/>
  <c r="Y2103" i="33"/>
  <c r="Y2114" i="33"/>
  <c r="X2122" i="33"/>
  <c r="Y2122" i="33"/>
  <c r="Y2130" i="33"/>
  <c r="X2138" i="33"/>
  <c r="Y2138" i="33"/>
  <c r="Y2146" i="33"/>
  <c r="X2154" i="33"/>
  <c r="Y2154" i="33"/>
  <c r="Y2162" i="33"/>
  <c r="X2170" i="33"/>
  <c r="Y2170" i="33"/>
  <c r="Y2181" i="33"/>
  <c r="Y2189" i="33"/>
  <c r="Y2197" i="33"/>
  <c r="Y2205" i="33"/>
  <c r="Y2208" i="33"/>
  <c r="X2216" i="33"/>
  <c r="Y2216" i="33"/>
  <c r="Y2224" i="33"/>
  <c r="X2232" i="33"/>
  <c r="Y2232" i="33"/>
  <c r="Y2243" i="33"/>
  <c r="Y2251" i="33"/>
  <c r="Y2259" i="33"/>
  <c r="Y2267" i="33"/>
  <c r="Y2275" i="33"/>
  <c r="Y2283" i="33"/>
  <c r="Y2291" i="33"/>
  <c r="Y2299" i="33"/>
  <c r="Y2307" i="33"/>
  <c r="Y2315" i="33"/>
  <c r="Y2323" i="33"/>
  <c r="Y2331" i="33"/>
  <c r="Y2339" i="33"/>
  <c r="Y2347" i="33"/>
  <c r="Y2355" i="33"/>
  <c r="Y2363" i="33"/>
  <c r="Y2371" i="33"/>
  <c r="Y2374" i="33"/>
  <c r="Y2382" i="33"/>
  <c r="Y2390" i="33"/>
  <c r="Y2398" i="33"/>
  <c r="Y2409" i="33"/>
  <c r="X2417" i="33"/>
  <c r="Y2417" i="33"/>
  <c r="Y2425" i="33"/>
  <c r="Y2436" i="33"/>
  <c r="Y2444" i="33"/>
  <c r="Y2452" i="33"/>
  <c r="Y2455" i="33"/>
  <c r="Y2463" i="33"/>
  <c r="Y2471" i="33"/>
  <c r="Y2479" i="33"/>
  <c r="Y2487" i="33"/>
  <c r="Y2504" i="33"/>
  <c r="Y2507" i="33"/>
  <c r="Y2510" i="33"/>
  <c r="Y2518" i="33"/>
  <c r="Y2526" i="33"/>
  <c r="X2534" i="33"/>
  <c r="Y2534" i="33"/>
  <c r="Y2542" i="33"/>
  <c r="X2550" i="33"/>
  <c r="Y2550" i="33"/>
  <c r="X2558" i="33"/>
  <c r="Y2558" i="33"/>
  <c r="X2566" i="33"/>
  <c r="Y2566" i="33"/>
  <c r="Y2574" i="33"/>
  <c r="Y2582" i="33"/>
  <c r="X2590" i="33"/>
  <c r="Y2590" i="33"/>
  <c r="Y2602" i="33"/>
  <c r="X2605" i="33"/>
  <c r="Y2605" i="33"/>
  <c r="Y2613" i="33"/>
  <c r="Y2621" i="33"/>
  <c r="X2629" i="33"/>
  <c r="Y2629" i="33"/>
  <c r="X2637" i="33"/>
  <c r="Y2637" i="33"/>
  <c r="Y2645" i="33"/>
  <c r="Y2653" i="33"/>
  <c r="Y2661" i="33"/>
  <c r="X2669" i="33"/>
  <c r="Y2669" i="33"/>
  <c r="Y2677" i="33"/>
  <c r="Y2688" i="33"/>
  <c r="Y2696" i="33"/>
  <c r="X2704" i="33"/>
  <c r="Y2704" i="33"/>
  <c r="X2712" i="33"/>
  <c r="Y2712" i="33"/>
  <c r="Y2720" i="33"/>
  <c r="Y2728" i="33"/>
  <c r="X2736" i="33"/>
  <c r="Y2736" i="33"/>
  <c r="Y2744" i="33"/>
  <c r="Y2752" i="33"/>
  <c r="Y2760" i="33"/>
  <c r="X2768" i="33"/>
  <c r="Y2768" i="33"/>
  <c r="Y2776" i="33"/>
  <c r="Y2784" i="33"/>
  <c r="Y2787" i="33"/>
  <c r="Y2795" i="33"/>
  <c r="Y2803" i="33"/>
  <c r="Y2811" i="33"/>
  <c r="Y2819" i="33"/>
  <c r="Y2827" i="33"/>
  <c r="Y2835" i="33"/>
  <c r="Y2843" i="33"/>
  <c r="Y2851" i="33"/>
  <c r="Y2859" i="33"/>
  <c r="Y2867" i="33"/>
  <c r="Y2875" i="33"/>
  <c r="X2886" i="33"/>
  <c r="Y2886" i="33"/>
  <c r="Y2894" i="33"/>
  <c r="Y2902" i="33"/>
  <c r="X2910" i="33"/>
  <c r="Y2910" i="33"/>
  <c r="Y2918" i="33"/>
  <c r="X2926" i="33"/>
  <c r="Y2926" i="33"/>
  <c r="Y2934" i="33"/>
  <c r="Y2942" i="33"/>
  <c r="X2950" i="33"/>
  <c r="Y2950" i="33"/>
  <c r="Y2958" i="33"/>
  <c r="X2966" i="33"/>
  <c r="Y2966" i="33"/>
  <c r="Y2974" i="33"/>
  <c r="X2982" i="33"/>
  <c r="Y2982" i="33"/>
  <c r="Y2990" i="33"/>
  <c r="X2998" i="33"/>
  <c r="Y2998" i="33"/>
  <c r="Y3006" i="33"/>
  <c r="X3014" i="33"/>
  <c r="Y3014" i="33"/>
  <c r="Y3022" i="33"/>
  <c r="X3030" i="33"/>
  <c r="Y3030" i="33"/>
  <c r="Y3038" i="33"/>
  <c r="Y3046" i="33"/>
  <c r="Y3049" i="33"/>
  <c r="Y3057" i="33"/>
  <c r="Y3065" i="33"/>
  <c r="Y3073" i="33"/>
  <c r="Y3084" i="33"/>
  <c r="Y3092" i="33"/>
  <c r="Y3100" i="33"/>
  <c r="Y3108" i="33"/>
  <c r="Y3116" i="33"/>
  <c r="Y3127" i="33"/>
  <c r="Y3135" i="33"/>
  <c r="X3146" i="33"/>
  <c r="Y3146" i="33"/>
  <c r="Y3154" i="33"/>
  <c r="X3162" i="33"/>
  <c r="Y3162" i="33"/>
  <c r="Y3170" i="33"/>
  <c r="Y3178" i="33"/>
  <c r="X3186" i="33"/>
  <c r="Y3186" i="33"/>
  <c r="Y3194" i="33"/>
  <c r="Y3202" i="33"/>
  <c r="Y3210" i="33"/>
  <c r="X3218" i="33"/>
  <c r="Y3218" i="33"/>
  <c r="Y3226" i="33"/>
  <c r="Y3234" i="33"/>
  <c r="Y3242" i="33"/>
  <c r="X3250" i="33"/>
  <c r="Y3250" i="33"/>
  <c r="X3258" i="33"/>
  <c r="Y3258" i="33"/>
  <c r="Y3266" i="33"/>
  <c r="Y3269" i="33"/>
  <c r="Y3277" i="33"/>
  <c r="Y3291" i="33"/>
  <c r="Y3299" i="33"/>
  <c r="X3307" i="33"/>
  <c r="Y3307" i="33"/>
  <c r="Y3315" i="33"/>
  <c r="Y3323" i="33"/>
  <c r="X3532" i="33"/>
  <c r="Y3532" i="33"/>
  <c r="X3548" i="33"/>
  <c r="Y3548" i="33"/>
  <c r="X3564" i="33"/>
  <c r="Y3564" i="33"/>
  <c r="X4021" i="33"/>
  <c r="Y4021" i="33"/>
  <c r="X4037" i="33"/>
  <c r="Y4037" i="33"/>
  <c r="X4053" i="33"/>
  <c r="Y4053" i="33"/>
  <c r="X4123" i="33"/>
  <c r="Y4123" i="33"/>
  <c r="X4139" i="33"/>
  <c r="Y4139" i="33"/>
  <c r="X4155" i="33"/>
  <c r="Y4155" i="33"/>
  <c r="X4163" i="33"/>
  <c r="Y4163" i="33"/>
  <c r="Y4179" i="33"/>
  <c r="X4179" i="33"/>
  <c r="X4187" i="33"/>
  <c r="Y4187" i="33"/>
  <c r="Y4195" i="33"/>
  <c r="X4195" i="33"/>
  <c r="X4203" i="33"/>
  <c r="Y4203" i="33"/>
  <c r="Y4211" i="33"/>
  <c r="X4211" i="33"/>
  <c r="X4219" i="33"/>
  <c r="Y4219" i="33"/>
  <c r="Y1998" i="33"/>
  <c r="Y2006" i="33"/>
  <c r="Y2014" i="33"/>
  <c r="Y2017" i="33"/>
  <c r="Y2025" i="33"/>
  <c r="Y2033" i="33"/>
  <c r="Y2041" i="33"/>
  <c r="X2052" i="33"/>
  <c r="Y2052" i="33"/>
  <c r="Y2060" i="33"/>
  <c r="X2068" i="33"/>
  <c r="Y2068" i="33"/>
  <c r="Y2076" i="33"/>
  <c r="X2084" i="33"/>
  <c r="Y2084" i="33"/>
  <c r="Y2092" i="33"/>
  <c r="X2100" i="33"/>
  <c r="Y2100" i="33"/>
  <c r="Y2108" i="33"/>
  <c r="Y2111" i="33"/>
  <c r="Y2119" i="33"/>
  <c r="Y2127" i="33"/>
  <c r="Y2135" i="33"/>
  <c r="Y2143" i="33"/>
  <c r="Y2151" i="33"/>
  <c r="Y2159" i="33"/>
  <c r="Y2167" i="33"/>
  <c r="Y2178" i="33"/>
  <c r="X2186" i="33"/>
  <c r="Y2186" i="33"/>
  <c r="Y2194" i="33"/>
  <c r="X2202" i="33"/>
  <c r="Y2202" i="33"/>
  <c r="Y2213" i="33"/>
  <c r="Y2221" i="33"/>
  <c r="Y2229" i="33"/>
  <c r="Y2237" i="33"/>
  <c r="X2238" i="33"/>
  <c r="Y2240" i="33"/>
  <c r="X2248" i="33"/>
  <c r="Y2248" i="33"/>
  <c r="Y2256" i="33"/>
  <c r="Y2264" i="33"/>
  <c r="Y2272" i="33"/>
  <c r="Y2280" i="33"/>
  <c r="Y2288" i="33"/>
  <c r="Y2296" i="33"/>
  <c r="Y2304" i="33"/>
  <c r="Y2312" i="33"/>
  <c r="Y2320" i="33"/>
  <c r="Y2328" i="33"/>
  <c r="Y2336" i="33"/>
  <c r="Y2344" i="33"/>
  <c r="Y2352" i="33"/>
  <c r="Y2360" i="33"/>
  <c r="Y2368" i="33"/>
  <c r="X2379" i="33"/>
  <c r="Y2379" i="33"/>
  <c r="Y2387" i="33"/>
  <c r="X2395" i="33"/>
  <c r="Y2395" i="33"/>
  <c r="Y2403" i="33"/>
  <c r="Y2406" i="33"/>
  <c r="Y2414" i="33"/>
  <c r="Y2422" i="33"/>
  <c r="Y2430" i="33"/>
  <c r="X2431" i="33"/>
  <c r="X2433" i="33"/>
  <c r="Y2433" i="33"/>
  <c r="Y2441" i="33"/>
  <c r="X2449" i="33"/>
  <c r="Y2449" i="33"/>
  <c r="Y2460" i="33"/>
  <c r="Y2468" i="33"/>
  <c r="Y2476" i="33"/>
  <c r="Y2484" i="33"/>
  <c r="Y2492" i="33"/>
  <c r="X2493" i="33"/>
  <c r="Y2501" i="33"/>
  <c r="Y2515" i="33"/>
  <c r="Y2523" i="33"/>
  <c r="Y2531" i="33"/>
  <c r="Y2539" i="33"/>
  <c r="Y2547" i="33"/>
  <c r="Y2555" i="33"/>
  <c r="Y2563" i="33"/>
  <c r="Y2571" i="33"/>
  <c r="Y2579" i="33"/>
  <c r="Y2587" i="33"/>
  <c r="Y2610" i="33"/>
  <c r="Y2618" i="33"/>
  <c r="X2626" i="33"/>
  <c r="Y2626" i="33"/>
  <c r="X2634" i="33"/>
  <c r="Y2634" i="33"/>
  <c r="Y2642" i="33"/>
  <c r="Y2650" i="33"/>
  <c r="X2658" i="33"/>
  <c r="Y2658" i="33"/>
  <c r="Y2666" i="33"/>
  <c r="Y2674" i="33"/>
  <c r="Y2685" i="33"/>
  <c r="Y2693" i="33"/>
  <c r="X2701" i="33"/>
  <c r="Y2701" i="33"/>
  <c r="Y2709" i="33"/>
  <c r="Y2717" i="33"/>
  <c r="Y2725" i="33"/>
  <c r="X2733" i="33"/>
  <c r="Y2733" i="33"/>
  <c r="Y2741" i="33"/>
  <c r="Y2749" i="33"/>
  <c r="Y2757" i="33"/>
  <c r="X2765" i="33"/>
  <c r="Y2765" i="33"/>
  <c r="Y2773" i="33"/>
  <c r="Y2781" i="33"/>
  <c r="Y2792" i="33"/>
  <c r="X2800" i="33"/>
  <c r="Y2800" i="33"/>
  <c r="Y2808" i="33"/>
  <c r="Y2816" i="33"/>
  <c r="Y2824" i="33"/>
  <c r="X2832" i="33"/>
  <c r="Y2832" i="33"/>
  <c r="Y2840" i="33"/>
  <c r="Y2848" i="33"/>
  <c r="Y2856" i="33"/>
  <c r="X2864" i="33"/>
  <c r="Y2864" i="33"/>
  <c r="X2872" i="33"/>
  <c r="Y2872" i="33"/>
  <c r="Y2880" i="33"/>
  <c r="Y2883" i="33"/>
  <c r="Y2891" i="33"/>
  <c r="Y2899" i="33"/>
  <c r="Y2907" i="33"/>
  <c r="Y2915" i="33"/>
  <c r="Y2923" i="33"/>
  <c r="Y2931" i="33"/>
  <c r="Y2939" i="33"/>
  <c r="Y2947" i="33"/>
  <c r="Y2955" i="33"/>
  <c r="Y2963" i="33"/>
  <c r="Y2971" i="33"/>
  <c r="Y2979" i="33"/>
  <c r="Y2987" i="33"/>
  <c r="Y2995" i="33"/>
  <c r="Y3003" i="33"/>
  <c r="Y3011" i="33"/>
  <c r="Y3019" i="33"/>
  <c r="Y3027" i="33"/>
  <c r="Y3035" i="33"/>
  <c r="Y3043" i="33"/>
  <c r="Y3054" i="33"/>
  <c r="X3062" i="33"/>
  <c r="Y3062" i="33"/>
  <c r="Y3070" i="33"/>
  <c r="Y3078" i="33"/>
  <c r="Y3081" i="33"/>
  <c r="Y3089" i="33"/>
  <c r="Y3097" i="33"/>
  <c r="Y3105" i="33"/>
  <c r="Y3113" i="33"/>
  <c r="Y3124" i="33"/>
  <c r="Y3132" i="33"/>
  <c r="Y3140" i="33"/>
  <c r="Y3143" i="33"/>
  <c r="Y3151" i="33"/>
  <c r="X3159" i="33"/>
  <c r="Y3159" i="33"/>
  <c r="Y3167" i="33"/>
  <c r="Y3175" i="33"/>
  <c r="X3183" i="33"/>
  <c r="Y3183" i="33"/>
  <c r="Y3191" i="33"/>
  <c r="Y3199" i="33"/>
  <c r="Y3207" i="33"/>
  <c r="X3215" i="33"/>
  <c r="Y3215" i="33"/>
  <c r="Y3223" i="33"/>
  <c r="Y3231" i="33"/>
  <c r="Y3239" i="33"/>
  <c r="X3247" i="33"/>
  <c r="Y3247" i="33"/>
  <c r="Y3255" i="33"/>
  <c r="Y3263" i="33"/>
  <c r="Y3274" i="33"/>
  <c r="X3282" i="33"/>
  <c r="Y3282" i="33"/>
  <c r="X3283" i="33"/>
  <c r="Y3285" i="33"/>
  <c r="X3286" i="33"/>
  <c r="Y3288" i="33"/>
  <c r="Y3296" i="33"/>
  <c r="X3304" i="33"/>
  <c r="Y3304" i="33"/>
  <c r="Y3312" i="33"/>
  <c r="X3320" i="33"/>
  <c r="Y3320" i="33"/>
  <c r="X3328" i="33"/>
  <c r="Y3328" i="33"/>
  <c r="Y3336" i="33"/>
  <c r="Y3339" i="33"/>
  <c r="Y3347" i="33"/>
  <c r="Y3355" i="33"/>
  <c r="Y3363" i="33"/>
  <c r="Y3371" i="33"/>
  <c r="Y3379" i="33"/>
  <c r="Y3390" i="33"/>
  <c r="X3398" i="33"/>
  <c r="Y3398" i="33"/>
  <c r="Y3406" i="33"/>
  <c r="X3414" i="33"/>
  <c r="Y3414" i="33"/>
  <c r="Y3422" i="33"/>
  <c r="X3430" i="33"/>
  <c r="Y3430" i="33"/>
  <c r="Y3438" i="33"/>
  <c r="Y3446" i="33"/>
  <c r="Y3449" i="33"/>
  <c r="Y3457" i="33"/>
  <c r="Y3465" i="33"/>
  <c r="Y3473" i="33"/>
  <c r="Y3481" i="33"/>
  <c r="Y1925" i="33"/>
  <c r="X1933" i="33"/>
  <c r="Y1933" i="33"/>
  <c r="Y1941" i="33"/>
  <c r="Y1944" i="33"/>
  <c r="Y1952" i="33"/>
  <c r="Y1960" i="33"/>
  <c r="Y1968" i="33"/>
  <c r="X1979" i="33"/>
  <c r="Y1979" i="33"/>
  <c r="Y1987" i="33"/>
  <c r="X1995" i="33"/>
  <c r="Y1995" i="33"/>
  <c r="Y2003" i="33"/>
  <c r="Y2011" i="33"/>
  <c r="Y2022" i="33"/>
  <c r="X2030" i="33"/>
  <c r="Y2030" i="33"/>
  <c r="Y2038" i="33"/>
  <c r="Y2046" i="33"/>
  <c r="Y2049" i="33"/>
  <c r="Y2057" i="33"/>
  <c r="Y2065" i="33"/>
  <c r="Y2073" i="33"/>
  <c r="Y2081" i="33"/>
  <c r="Y2089" i="33"/>
  <c r="Y2097" i="33"/>
  <c r="Y2105" i="33"/>
  <c r="X2116" i="33"/>
  <c r="Y2116" i="33"/>
  <c r="Y2124" i="33"/>
  <c r="X2132" i="33"/>
  <c r="Y2132" i="33"/>
  <c r="Y2140" i="33"/>
  <c r="X2148" i="33"/>
  <c r="Y2148" i="33"/>
  <c r="Y2156" i="33"/>
  <c r="X2164" i="33"/>
  <c r="Y2164" i="33"/>
  <c r="Y2172" i="33"/>
  <c r="Y2175" i="33"/>
  <c r="Y2183" i="33"/>
  <c r="Y2191" i="33"/>
  <c r="Y2199" i="33"/>
  <c r="Y2210" i="33"/>
  <c r="X2218" i="33"/>
  <c r="Y2218" i="33"/>
  <c r="Y2226" i="33"/>
  <c r="X2234" i="33"/>
  <c r="Y2234" i="33"/>
  <c r="Y2245" i="33"/>
  <c r="Y2253" i="33"/>
  <c r="Y2261" i="33"/>
  <c r="X2269" i="33"/>
  <c r="Y2269" i="33"/>
  <c r="Y2277" i="33"/>
  <c r="X2285" i="33"/>
  <c r="Y2285" i="33"/>
  <c r="X2293" i="33"/>
  <c r="Y2293" i="33"/>
  <c r="Y2301" i="33"/>
  <c r="Y2309" i="33"/>
  <c r="X2317" i="33"/>
  <c r="Y2317" i="33"/>
  <c r="X2325" i="33"/>
  <c r="Y2325" i="33"/>
  <c r="Y2333" i="33"/>
  <c r="Y2341" i="33"/>
  <c r="X2349" i="33"/>
  <c r="Y2349" i="33"/>
  <c r="X2357" i="33"/>
  <c r="Y2357" i="33"/>
  <c r="Y2365" i="33"/>
  <c r="Y2373" i="33"/>
  <c r="Y2376" i="33"/>
  <c r="Y2384" i="33"/>
  <c r="Y2392" i="33"/>
  <c r="Y2400" i="33"/>
  <c r="X2411" i="33"/>
  <c r="Y2411" i="33"/>
  <c r="Y2419" i="33"/>
  <c r="X2427" i="33"/>
  <c r="Y2427" i="33"/>
  <c r="Y2438" i="33"/>
  <c r="Y2446" i="33"/>
  <c r="Y2457" i="33"/>
  <c r="X2465" i="33"/>
  <c r="Y2465" i="33"/>
  <c r="Y2473" i="33"/>
  <c r="X2481" i="33"/>
  <c r="Y2481" i="33"/>
  <c r="Y2489" i="33"/>
  <c r="Y2495" i="33"/>
  <c r="Y2498" i="33"/>
  <c r="Y2506" i="33"/>
  <c r="Y2512" i="33"/>
  <c r="Y2520" i="33"/>
  <c r="Y2528" i="33"/>
  <c r="Y2536" i="33"/>
  <c r="Y2544" i="33"/>
  <c r="Y2552" i="33"/>
  <c r="Y2560" i="33"/>
  <c r="X2568" i="33"/>
  <c r="Y2568" i="33"/>
  <c r="X2576" i="33"/>
  <c r="Y2576" i="33"/>
  <c r="Y2584" i="33"/>
  <c r="Y2592" i="33"/>
  <c r="Y2595" i="33"/>
  <c r="X2598" i="33"/>
  <c r="Y2598" i="33"/>
  <c r="Y2601" i="33"/>
  <c r="Y2604" i="33"/>
  <c r="Y2607" i="33"/>
  <c r="Y2615" i="33"/>
  <c r="Y2623" i="33"/>
  <c r="Y2631" i="33"/>
  <c r="Y2639" i="33"/>
  <c r="Y2647" i="33"/>
  <c r="Y2655" i="33"/>
  <c r="Y2663" i="33"/>
  <c r="Y2671" i="33"/>
  <c r="Y2679" i="33"/>
  <c r="Y2682" i="33"/>
  <c r="X2690" i="33"/>
  <c r="Y2690" i="33"/>
  <c r="X2698" i="33"/>
  <c r="Y2698" i="33"/>
  <c r="Y2706" i="33"/>
  <c r="Y2714" i="33"/>
  <c r="X2722" i="33"/>
  <c r="Y2722" i="33"/>
  <c r="Y2730" i="33"/>
  <c r="Y2738" i="33"/>
  <c r="Y2746" i="33"/>
  <c r="X2754" i="33"/>
  <c r="Y2754" i="33"/>
  <c r="X2762" i="33"/>
  <c r="Y2762" i="33"/>
  <c r="Y2770" i="33"/>
  <c r="Y2778" i="33"/>
  <c r="Y2786" i="33"/>
  <c r="Y2789" i="33"/>
  <c r="X2797" i="33"/>
  <c r="Y2797" i="33"/>
  <c r="Y2805" i="33"/>
  <c r="Y2813" i="33"/>
  <c r="Y2821" i="33"/>
  <c r="X2829" i="33"/>
  <c r="Y2829" i="33"/>
  <c r="Y2837" i="33"/>
  <c r="Y2845" i="33"/>
  <c r="Y2853" i="33"/>
  <c r="X2861" i="33"/>
  <c r="Y2861" i="33"/>
  <c r="Y2869" i="33"/>
  <c r="Y2877" i="33"/>
  <c r="Y2888" i="33"/>
  <c r="X2896" i="33"/>
  <c r="Y2896" i="33"/>
  <c r="Y2904" i="33"/>
  <c r="Y2912" i="33"/>
  <c r="X2920" i="33"/>
  <c r="Y2920" i="33"/>
  <c r="Y2928" i="33"/>
  <c r="Y2936" i="33"/>
  <c r="X2944" i="33"/>
  <c r="Y2944" i="33"/>
  <c r="Y2952" i="33"/>
  <c r="X2960" i="33"/>
  <c r="Y2960" i="33"/>
  <c r="Y2968" i="33"/>
  <c r="X2976" i="33"/>
  <c r="Y2976" i="33"/>
  <c r="Y2984" i="33"/>
  <c r="X2992" i="33"/>
  <c r="Y2992" i="33"/>
  <c r="Y3000" i="33"/>
  <c r="X3008" i="33"/>
  <c r="Y3008" i="33"/>
  <c r="Y3016" i="33"/>
  <c r="X3024" i="33"/>
  <c r="Y3024" i="33"/>
  <c r="Y3032" i="33"/>
  <c r="X3040" i="33"/>
  <c r="Y3040" i="33"/>
  <c r="Y3051" i="33"/>
  <c r="Y3059" i="33"/>
  <c r="Y3067" i="33"/>
  <c r="Y3075" i="33"/>
  <c r="Y3086" i="33"/>
  <c r="X3094" i="33"/>
  <c r="Y3094" i="33"/>
  <c r="Y3102" i="33"/>
  <c r="X3110" i="33"/>
  <c r="Y3110" i="33"/>
  <c r="Y3118" i="33"/>
  <c r="Y3121" i="33"/>
  <c r="Y3129" i="33"/>
  <c r="Y3137" i="33"/>
  <c r="Y3148" i="33"/>
  <c r="Y3156" i="33"/>
  <c r="Y3164" i="33"/>
  <c r="Y3172" i="33"/>
  <c r="Y3180" i="33"/>
  <c r="Y3188" i="33"/>
  <c r="Y3196" i="33"/>
  <c r="X3204" i="33"/>
  <c r="Y3204" i="33"/>
  <c r="X3212" i="33"/>
  <c r="Y3212" i="33"/>
  <c r="Y3220" i="33"/>
  <c r="Y3228" i="33"/>
  <c r="X3236" i="33"/>
  <c r="Y3236" i="33"/>
  <c r="Y3244" i="33"/>
  <c r="Y3252" i="33"/>
  <c r="Y3260" i="33"/>
  <c r="Y3268" i="33"/>
  <c r="Y3271" i="33"/>
  <c r="X3279" i="33"/>
  <c r="Y3279" i="33"/>
  <c r="Y3293" i="33"/>
  <c r="Y3301" i="33"/>
  <c r="Y3309" i="33"/>
  <c r="Y3317" i="33"/>
  <c r="Y3325" i="33"/>
  <c r="Y3333" i="33"/>
  <c r="X3344" i="33"/>
  <c r="Y3344" i="33"/>
  <c r="Y3352" i="33"/>
  <c r="X3360" i="33"/>
  <c r="Y3360" i="33"/>
  <c r="Y3368" i="33"/>
  <c r="X3376" i="33"/>
  <c r="Y3376" i="33"/>
  <c r="X3462" i="33"/>
  <c r="Y3462" i="33"/>
  <c r="X3478" i="33"/>
  <c r="Y3478" i="33"/>
  <c r="X3574" i="33"/>
  <c r="Y3574" i="33"/>
  <c r="X3681" i="33"/>
  <c r="Y3681" i="33"/>
  <c r="Y3724" i="33"/>
  <c r="Y3732" i="33"/>
  <c r="Y3740" i="33"/>
  <c r="Y3748" i="33"/>
  <c r="Y3756" i="33"/>
  <c r="Y3764" i="33"/>
  <c r="Y3772" i="33"/>
  <c r="Y3775" i="33"/>
  <c r="X3783" i="33"/>
  <c r="Y3783" i="33"/>
  <c r="Y3791" i="33"/>
  <c r="X3799" i="33"/>
  <c r="Y3799" i="33"/>
  <c r="Y1887" i="33"/>
  <c r="X1895" i="33"/>
  <c r="Y1895" i="33"/>
  <c r="Y1903" i="33"/>
  <c r="X1911" i="33"/>
  <c r="Y1911" i="33"/>
  <c r="Y1919" i="33"/>
  <c r="X1927" i="33"/>
  <c r="Y1927" i="33"/>
  <c r="Y1935" i="33"/>
  <c r="Y1943" i="33"/>
  <c r="Y1946" i="33"/>
  <c r="Y1954" i="33"/>
  <c r="Y1962" i="33"/>
  <c r="Y1970" i="33"/>
  <c r="X1981" i="33"/>
  <c r="Y1981" i="33"/>
  <c r="Y1989" i="33"/>
  <c r="X1997" i="33"/>
  <c r="Y1997" i="33"/>
  <c r="Y2005" i="33"/>
  <c r="Y2013" i="33"/>
  <c r="X2014" i="33"/>
  <c r="Y2016" i="33"/>
  <c r="X2024" i="33"/>
  <c r="Y2024" i="33"/>
  <c r="Y2032" i="33"/>
  <c r="X2040" i="33"/>
  <c r="Y2040" i="33"/>
  <c r="Y2051" i="33"/>
  <c r="Y2059" i="33"/>
  <c r="Y2067" i="33"/>
  <c r="Y2075" i="33"/>
  <c r="Y2083" i="33"/>
  <c r="Y2091" i="33"/>
  <c r="Y2099" i="33"/>
  <c r="Y2107" i="33"/>
  <c r="Y2118" i="33"/>
  <c r="X2126" i="33"/>
  <c r="Y2126" i="33"/>
  <c r="Y2134" i="33"/>
  <c r="X2142" i="33"/>
  <c r="Y2142" i="33"/>
  <c r="Y2150" i="33"/>
  <c r="X2158" i="33"/>
  <c r="Y2158" i="33"/>
  <c r="Y2166" i="33"/>
  <c r="Y2174" i="33"/>
  <c r="Y2177" i="33"/>
  <c r="Y2185" i="33"/>
  <c r="Y2193" i="33"/>
  <c r="Y2201" i="33"/>
  <c r="X2212" i="33"/>
  <c r="Y2212" i="33"/>
  <c r="Y2220" i="33"/>
  <c r="X2228" i="33"/>
  <c r="Y2228" i="33"/>
  <c r="Y2236" i="33"/>
  <c r="Y2239" i="33"/>
  <c r="Y2247" i="33"/>
  <c r="Y2255" i="33"/>
  <c r="Y2263" i="33"/>
  <c r="Y2271" i="33"/>
  <c r="Y2279" i="33"/>
  <c r="Y2287" i="33"/>
  <c r="Y2295" i="33"/>
  <c r="Y2303" i="33"/>
  <c r="Y2311" i="33"/>
  <c r="Y2319" i="33"/>
  <c r="Y2327" i="33"/>
  <c r="Y2335" i="33"/>
  <c r="Y2343" i="33"/>
  <c r="Y2351" i="33"/>
  <c r="Y2359" i="33"/>
  <c r="X2367" i="33"/>
  <c r="Y2367" i="33"/>
  <c r="Y2378" i="33"/>
  <c r="Y2386" i="33"/>
  <c r="Y2394" i="33"/>
  <c r="Y2402" i="33"/>
  <c r="Y2413" i="33"/>
  <c r="X2421" i="33"/>
  <c r="Y2421" i="33"/>
  <c r="Y2429" i="33"/>
  <c r="Y2432" i="33"/>
  <c r="Y2440" i="33"/>
  <c r="Y2448" i="33"/>
  <c r="X2459" i="33"/>
  <c r="Y2459" i="33"/>
  <c r="Y2467" i="33"/>
  <c r="X2475" i="33"/>
  <c r="Y2475" i="33"/>
  <c r="X2483" i="33"/>
  <c r="Y2483" i="33"/>
  <c r="Y2491" i="33"/>
  <c r="Y2494" i="33"/>
  <c r="Y2497" i="33"/>
  <c r="Y2500" i="33"/>
  <c r="Y2514" i="33"/>
  <c r="Y2522" i="33"/>
  <c r="Y2530" i="33"/>
  <c r="Y2538" i="33"/>
  <c r="Y2546" i="33"/>
  <c r="Y2554" i="33"/>
  <c r="X2562" i="33"/>
  <c r="Y2562" i="33"/>
  <c r="Y2570" i="33"/>
  <c r="Y2578" i="33"/>
  <c r="Y2586" i="33"/>
  <c r="Y2594" i="33"/>
  <c r="Y2597" i="33"/>
  <c r="Y2600" i="33"/>
  <c r="Y2609" i="33"/>
  <c r="Y2617" i="33"/>
  <c r="X2625" i="33"/>
  <c r="Y2625" i="33"/>
  <c r="X2633" i="33"/>
  <c r="Y2633" i="33"/>
  <c r="Y2641" i="33"/>
  <c r="Y2649" i="33"/>
  <c r="Y2657" i="33"/>
  <c r="X2665" i="33"/>
  <c r="Y2665" i="33"/>
  <c r="Y2673" i="33"/>
  <c r="Y2684" i="33"/>
  <c r="Y2692" i="33"/>
  <c r="X2700" i="33"/>
  <c r="Y2700" i="33"/>
  <c r="X2708" i="33"/>
  <c r="Y2708" i="33"/>
  <c r="Y2716" i="33"/>
  <c r="Y2724" i="33"/>
  <c r="Y2732" i="33"/>
  <c r="X2740" i="33"/>
  <c r="Y2740" i="33"/>
  <c r="Y2748" i="33"/>
  <c r="Y2756" i="33"/>
  <c r="Y2764" i="33"/>
  <c r="X2772" i="33"/>
  <c r="Y2772" i="33"/>
  <c r="Y2780" i="33"/>
  <c r="Y2791" i="33"/>
  <c r="Y2799" i="33"/>
  <c r="Y2807" i="33"/>
  <c r="Y2815" i="33"/>
  <c r="Y2823" i="33"/>
  <c r="Y2831" i="33"/>
  <c r="Y2839" i="33"/>
  <c r="Y2847" i="33"/>
  <c r="Y2855" i="33"/>
  <c r="Y2863" i="33"/>
  <c r="Y2871" i="33"/>
  <c r="Y2879" i="33"/>
  <c r="Y2890" i="33"/>
  <c r="Y2898" i="33"/>
  <c r="Y2906" i="33"/>
  <c r="Y2914" i="33"/>
  <c r="Y2922" i="33"/>
  <c r="Y2930" i="33"/>
  <c r="Y2938" i="33"/>
  <c r="Y2946" i="33"/>
  <c r="Y2954" i="33"/>
  <c r="Y2962" i="33"/>
  <c r="X2970" i="33"/>
  <c r="Y2970" i="33"/>
  <c r="Y2978" i="33"/>
  <c r="Y2986" i="33"/>
  <c r="Y2994" i="33"/>
  <c r="Y3002" i="33"/>
  <c r="Y3010" i="33"/>
  <c r="X3018" i="33"/>
  <c r="Y3018" i="33"/>
  <c r="Y3026" i="33"/>
  <c r="X3034" i="33"/>
  <c r="Y3034" i="33"/>
  <c r="Y3042" i="33"/>
  <c r="Y3053" i="33"/>
  <c r="Y3061" i="33"/>
  <c r="Y3069" i="33"/>
  <c r="Y3077" i="33"/>
  <c r="Y3080" i="33"/>
  <c r="X3088" i="33"/>
  <c r="Y3088" i="33"/>
  <c r="Y3096" i="33"/>
  <c r="X3104" i="33"/>
  <c r="Y3104" i="33"/>
  <c r="Y3112" i="33"/>
  <c r="Y3120" i="33"/>
  <c r="Y3123" i="33"/>
  <c r="Y3131" i="33"/>
  <c r="Y3139" i="33"/>
  <c r="Y3150" i="33"/>
  <c r="Y3158" i="33"/>
  <c r="Y3166" i="33"/>
  <c r="Y3174" i="33"/>
  <c r="Y3182" i="33"/>
  <c r="X3190" i="33"/>
  <c r="Y3190" i="33"/>
  <c r="Y3198" i="33"/>
  <c r="Y3206" i="33"/>
  <c r="Y3214" i="33"/>
  <c r="X3222" i="33"/>
  <c r="Y3222" i="33"/>
  <c r="Y3230" i="33"/>
  <c r="Y3238" i="33"/>
  <c r="Y3246" i="33"/>
  <c r="X3254" i="33"/>
  <c r="Y3254" i="33"/>
  <c r="Y3262" i="33"/>
  <c r="Y3273" i="33"/>
  <c r="Y3281" i="33"/>
  <c r="Y3284" i="33"/>
  <c r="Y3287" i="33"/>
  <c r="Y3295" i="33"/>
  <c r="Y3303" i="33"/>
  <c r="Y3311" i="33"/>
  <c r="Y3319" i="33"/>
  <c r="Y3327" i="33"/>
  <c r="Y3335" i="33"/>
  <c r="Y3338" i="33"/>
  <c r="Y3346" i="33"/>
  <c r="Y3354" i="33"/>
  <c r="X3362" i="33"/>
  <c r="Y3362" i="33"/>
  <c r="Y3370" i="33"/>
  <c r="X3378" i="33"/>
  <c r="Y3378" i="33"/>
  <c r="Y3389" i="33"/>
  <c r="Y3397" i="33"/>
  <c r="Y3405" i="33"/>
  <c r="Y3413" i="33"/>
  <c r="Y3421" i="33"/>
  <c r="Y3429" i="33"/>
  <c r="Y3437" i="33"/>
  <c r="Y3445" i="33"/>
  <c r="Y3448" i="33"/>
  <c r="X3456" i="33"/>
  <c r="Y3456" i="33"/>
  <c r="Y3464" i="33"/>
  <c r="X3472" i="33"/>
  <c r="Y3472" i="33"/>
  <c r="Y3480" i="33"/>
  <c r="X3488" i="33"/>
  <c r="Y3488" i="33"/>
  <c r="Y3496" i="33"/>
  <c r="X3504" i="33"/>
  <c r="Y3504" i="33"/>
  <c r="Y3512" i="33"/>
  <c r="Y3520" i="33"/>
  <c r="X3520" i="33"/>
  <c r="X3536" i="33"/>
  <c r="Y3536" i="33"/>
  <c r="X3552" i="33"/>
  <c r="Y3552" i="33"/>
  <c r="Y3568" i="33"/>
  <c r="X3568" i="33"/>
  <c r="X3777" i="33"/>
  <c r="Y3777" i="33"/>
  <c r="X3793" i="33"/>
  <c r="Y3793" i="33"/>
  <c r="X3809" i="33"/>
  <c r="Y3809" i="33"/>
  <c r="Y3373" i="33"/>
  <c r="Y3381" i="33"/>
  <c r="Y3384" i="33"/>
  <c r="X3392" i="33"/>
  <c r="Y3392" i="33"/>
  <c r="Y3400" i="33"/>
  <c r="X3408" i="33"/>
  <c r="Y3408" i="33"/>
  <c r="Y3416" i="33"/>
  <c r="X3424" i="33"/>
  <c r="Y3424" i="33"/>
  <c r="Y3432" i="33"/>
  <c r="X3440" i="33"/>
  <c r="Y3440" i="33"/>
  <c r="Y3451" i="33"/>
  <c r="Y3459" i="33"/>
  <c r="Y3467" i="33"/>
  <c r="Y3475" i="33"/>
  <c r="Y3483" i="33"/>
  <c r="Y3491" i="33"/>
  <c r="Y3499" i="33"/>
  <c r="Y3507" i="33"/>
  <c r="Y3515" i="33"/>
  <c r="X3526" i="33"/>
  <c r="Y3526" i="33"/>
  <c r="Y3534" i="33"/>
  <c r="X3542" i="33"/>
  <c r="Y3542" i="33"/>
  <c r="Y3550" i="33"/>
  <c r="X3558" i="33"/>
  <c r="Y3558" i="33"/>
  <c r="Y3566" i="33"/>
  <c r="Y3569" i="33"/>
  <c r="Y3577" i="33"/>
  <c r="Y3585" i="33"/>
  <c r="Y3588" i="33"/>
  <c r="Y3596" i="33"/>
  <c r="X3604" i="33"/>
  <c r="Y3604" i="33"/>
  <c r="Y3612" i="33"/>
  <c r="Y3620" i="33"/>
  <c r="Y3628" i="33"/>
  <c r="Y3636" i="33"/>
  <c r="Y3644" i="33"/>
  <c r="Y3652" i="33"/>
  <c r="Y3660" i="33"/>
  <c r="Y3668" i="33"/>
  <c r="Y3676" i="33"/>
  <c r="Y3684" i="33"/>
  <c r="Y3695" i="33"/>
  <c r="X3703" i="33"/>
  <c r="Y3703" i="33"/>
  <c r="Y3711" i="33"/>
  <c r="Y3719" i="33"/>
  <c r="X3719" i="33"/>
  <c r="Y3727" i="33"/>
  <c r="X3735" i="33"/>
  <c r="Y3735" i="33"/>
  <c r="Y3743" i="33"/>
  <c r="X3751" i="33"/>
  <c r="Y3751" i="33"/>
  <c r="Y3759" i="33"/>
  <c r="X3767" i="33"/>
  <c r="Y3767" i="33"/>
  <c r="Y3778" i="33"/>
  <c r="Y3786" i="33"/>
  <c r="Y3794" i="33"/>
  <c r="Y3802" i="33"/>
  <c r="Y3810" i="33"/>
  <c r="Y3818" i="33"/>
  <c r="Y3826" i="33"/>
  <c r="Y3834" i="33"/>
  <c r="Y3842" i="33"/>
  <c r="Y3850" i="33"/>
  <c r="Y3858" i="33"/>
  <c r="Y3866" i="33"/>
  <c r="Y3877" i="33"/>
  <c r="Y4032" i="33"/>
  <c r="Y4040" i="33"/>
  <c r="Y4048" i="33"/>
  <c r="Y4056" i="33"/>
  <c r="Y4059" i="33"/>
  <c r="Y4067" i="33"/>
  <c r="Y4075" i="33"/>
  <c r="Y4083" i="33"/>
  <c r="X4091" i="33"/>
  <c r="Y4091" i="33"/>
  <c r="Y4099" i="33"/>
  <c r="Y4110" i="33"/>
  <c r="Y4118" i="33"/>
  <c r="X4126" i="33"/>
  <c r="Y4126" i="33"/>
  <c r="Y4134" i="33"/>
  <c r="X4142" i="33"/>
  <c r="Y4142" i="33"/>
  <c r="Y4150" i="33"/>
  <c r="Y4158" i="33"/>
  <c r="Y4166" i="33"/>
  <c r="Y4174" i="33"/>
  <c r="Y4182" i="33"/>
  <c r="X4182" i="33"/>
  <c r="Y4198" i="33"/>
  <c r="X4198" i="33"/>
  <c r="Y4214" i="33"/>
  <c r="X4214" i="33"/>
  <c r="X4222" i="33"/>
  <c r="Y4222" i="33"/>
  <c r="Y4225" i="33"/>
  <c r="Y4228" i="33"/>
  <c r="Y4244" i="33"/>
  <c r="X4266" i="33"/>
  <c r="Y4266" i="33"/>
  <c r="X4274" i="33"/>
  <c r="Y4274" i="33"/>
  <c r="X4282" i="33"/>
  <c r="Y4282" i="33"/>
  <c r="X4290" i="33"/>
  <c r="Y4290" i="33"/>
  <c r="X4298" i="33"/>
  <c r="Y4298" i="33"/>
  <c r="Y4306" i="33"/>
  <c r="Y4309" i="33"/>
  <c r="Y4317" i="33"/>
  <c r="Y4325" i="33"/>
  <c r="Y4333" i="33"/>
  <c r="Y4341" i="33"/>
  <c r="Y4408" i="33"/>
  <c r="X4408" i="33"/>
  <c r="X3590" i="33"/>
  <c r="Y3590" i="33"/>
  <c r="X3614" i="33"/>
  <c r="Y3614" i="33"/>
  <c r="X3630" i="33"/>
  <c r="Y3630" i="33"/>
  <c r="X3646" i="33"/>
  <c r="Y3646" i="33"/>
  <c r="X3662" i="33"/>
  <c r="Y3662" i="33"/>
  <c r="X3697" i="33"/>
  <c r="Y3697" i="33"/>
  <c r="X3713" i="33"/>
  <c r="Y3713" i="33"/>
  <c r="Y3812" i="33"/>
  <c r="Y3820" i="33"/>
  <c r="Y3828" i="33"/>
  <c r="Y3836" i="33"/>
  <c r="Y3844" i="33"/>
  <c r="Y3852" i="33"/>
  <c r="Y3860" i="33"/>
  <c r="Y3868" i="33"/>
  <c r="X3869" i="33"/>
  <c r="Y3871" i="33"/>
  <c r="Y3879" i="33"/>
  <c r="X3879" i="33"/>
  <c r="Y3887" i="33"/>
  <c r="X3895" i="33"/>
  <c r="Y3895" i="33"/>
  <c r="Y3903" i="33"/>
  <c r="X3911" i="33"/>
  <c r="Y3911" i="33"/>
  <c r="Y3919" i="33"/>
  <c r="X3927" i="33"/>
  <c r="Y3927" i="33"/>
  <c r="Y3935" i="33"/>
  <c r="X3943" i="33"/>
  <c r="Y3943" i="33"/>
  <c r="Y3951" i="33"/>
  <c r="Y3959" i="33"/>
  <c r="X3967" i="33"/>
  <c r="Y3967" i="33"/>
  <c r="Y3975" i="33"/>
  <c r="Y3983" i="33"/>
  <c r="Y3986" i="33"/>
  <c r="Y3994" i="33"/>
  <c r="Y4002" i="33"/>
  <c r="Y4010" i="33"/>
  <c r="Y4018" i="33"/>
  <c r="Y4026" i="33"/>
  <c r="X4069" i="33"/>
  <c r="Y4069" i="33"/>
  <c r="Y4085" i="33"/>
  <c r="X4085" i="33"/>
  <c r="Y4208" i="33"/>
  <c r="Y4230" i="33"/>
  <c r="X4230" i="33"/>
  <c r="Y4246" i="33"/>
  <c r="X4246" i="33"/>
  <c r="X4254" i="33"/>
  <c r="Y4254" i="33"/>
  <c r="Y4257" i="33"/>
  <c r="X4613" i="33"/>
  <c r="Y4613" i="33"/>
  <c r="X4629" i="33"/>
  <c r="Y4629" i="33"/>
  <c r="X4645" i="33"/>
  <c r="Y4645" i="33"/>
  <c r="X4776" i="33"/>
  <c r="Y4776" i="33"/>
  <c r="X4784" i="33"/>
  <c r="Y4784" i="33"/>
  <c r="X3825" i="33"/>
  <c r="Y3825" i="33"/>
  <c r="X3841" i="33"/>
  <c r="Y3841" i="33"/>
  <c r="X3857" i="33"/>
  <c r="Y3857" i="33"/>
  <c r="X3999" i="33"/>
  <c r="Y3999" i="33"/>
  <c r="X4015" i="33"/>
  <c r="Y4015" i="33"/>
  <c r="Y4031" i="33"/>
  <c r="X4031" i="33"/>
  <c r="Y4227" i="33"/>
  <c r="X4227" i="33"/>
  <c r="X4235" i="33"/>
  <c r="Y4235" i="33"/>
  <c r="Y4243" i="33"/>
  <c r="X4243" i="33"/>
  <c r="X4251" i="33"/>
  <c r="Y4251" i="33"/>
  <c r="X4316" i="33"/>
  <c r="Y4316" i="33"/>
  <c r="X4332" i="33"/>
  <c r="Y4332" i="33"/>
  <c r="X4661" i="33"/>
  <c r="Y4661" i="33"/>
  <c r="X4781" i="33"/>
  <c r="Y4781" i="33"/>
  <c r="X4805" i="33"/>
  <c r="Y4805" i="33"/>
  <c r="X4848" i="33"/>
  <c r="Y4848" i="33"/>
  <c r="X4864" i="33"/>
  <c r="Y4864" i="33"/>
  <c r="X4880" i="33"/>
  <c r="Y4880" i="33"/>
  <c r="X4896" i="33"/>
  <c r="Y4896" i="33"/>
  <c r="X4912" i="33"/>
  <c r="Y4912" i="33"/>
  <c r="Y3294" i="33"/>
  <c r="Y3302" i="33"/>
  <c r="Y3310" i="33"/>
  <c r="Y3318" i="33"/>
  <c r="Y3326" i="33"/>
  <c r="X3334" i="33"/>
  <c r="Y3334" i="33"/>
  <c r="Y3337" i="33"/>
  <c r="Y3345" i="33"/>
  <c r="Y3353" i="33"/>
  <c r="Y3361" i="33"/>
  <c r="Y3369" i="33"/>
  <c r="Y3377" i="33"/>
  <c r="X3388" i="33"/>
  <c r="Y3388" i="33"/>
  <c r="Y3396" i="33"/>
  <c r="X3404" i="33"/>
  <c r="Y3404" i="33"/>
  <c r="Y3412" i="33"/>
  <c r="X3420" i="33"/>
  <c r="Y3420" i="33"/>
  <c r="Y3428" i="33"/>
  <c r="X3436" i="33"/>
  <c r="Y3436" i="33"/>
  <c r="Y3444" i="33"/>
  <c r="Y3447" i="33"/>
  <c r="Y3455" i="33"/>
  <c r="Y3463" i="33"/>
  <c r="Y3471" i="33"/>
  <c r="Y3479" i="33"/>
  <c r="Y3487" i="33"/>
  <c r="Y3495" i="33"/>
  <c r="Y3503" i="33"/>
  <c r="Y3511" i="33"/>
  <c r="Y3519" i="33"/>
  <c r="X3522" i="33"/>
  <c r="Y3522" i="33"/>
  <c r="Y3530" i="33"/>
  <c r="X3538" i="33"/>
  <c r="Y3538" i="33"/>
  <c r="Y3546" i="33"/>
  <c r="X3554" i="33"/>
  <c r="Y3554" i="33"/>
  <c r="Y3562" i="33"/>
  <c r="Y3573" i="33"/>
  <c r="Y3581" i="33"/>
  <c r="Y3592" i="33"/>
  <c r="Y3600" i="33"/>
  <c r="Y3608" i="33"/>
  <c r="Y3616" i="33"/>
  <c r="Y3624" i="33"/>
  <c r="Y3632" i="33"/>
  <c r="Y3640" i="33"/>
  <c r="Y3648" i="33"/>
  <c r="Y3656" i="33"/>
  <c r="Y3664" i="33"/>
  <c r="Y3672" i="33"/>
  <c r="Y3680" i="33"/>
  <c r="Y3691" i="33"/>
  <c r="Y3699" i="33"/>
  <c r="Y3707" i="33"/>
  <c r="Y3715" i="33"/>
  <c r="Y3723" i="33"/>
  <c r="Y3731" i="33"/>
  <c r="Y3739" i="33"/>
  <c r="Y3747" i="33"/>
  <c r="Y3755" i="33"/>
  <c r="Y3763" i="33"/>
  <c r="Y3771" i="33"/>
  <c r="Y3774" i="33"/>
  <c r="Y3782" i="33"/>
  <c r="Y3790" i="33"/>
  <c r="Y3798" i="33"/>
  <c r="Y3806" i="33"/>
  <c r="Y3814" i="33"/>
  <c r="Y3822" i="33"/>
  <c r="Y3830" i="33"/>
  <c r="Y3838" i="33"/>
  <c r="Y3846" i="33"/>
  <c r="Y3854" i="33"/>
  <c r="Y3862" i="33"/>
  <c r="X3873" i="33"/>
  <c r="Y3873" i="33"/>
  <c r="Y4036" i="33"/>
  <c r="Y4044" i="33"/>
  <c r="Y4052" i="33"/>
  <c r="X4063" i="33"/>
  <c r="Y4063" i="33"/>
  <c r="Y4071" i="33"/>
  <c r="X4079" i="33"/>
  <c r="Y4079" i="33"/>
  <c r="X4202" i="33"/>
  <c r="Y4202" i="33"/>
  <c r="Y4210" i="33"/>
  <c r="X4210" i="33"/>
  <c r="Y4240" i="33"/>
  <c r="Y4262" i="33"/>
  <c r="X4262" i="33"/>
  <c r="Y3331" i="33"/>
  <c r="Y3342" i="33"/>
  <c r="X3350" i="33"/>
  <c r="Y3350" i="33"/>
  <c r="Y3358" i="33"/>
  <c r="X3366" i="33"/>
  <c r="Y3366" i="33"/>
  <c r="Y3374" i="33"/>
  <c r="Y3382" i="33"/>
  <c r="Y3385" i="33"/>
  <c r="Y3393" i="33"/>
  <c r="Y3401" i="33"/>
  <c r="Y3409" i="33"/>
  <c r="Y3417" i="33"/>
  <c r="Y3425" i="33"/>
  <c r="Y3433" i="33"/>
  <c r="Y3441" i="33"/>
  <c r="X3452" i="33"/>
  <c r="Y3452" i="33"/>
  <c r="Y3460" i="33"/>
  <c r="X3468" i="33"/>
  <c r="Y3468" i="33"/>
  <c r="Y3476" i="33"/>
  <c r="X3484" i="33"/>
  <c r="Y3484" i="33"/>
  <c r="Y3492" i="33"/>
  <c r="X3500" i="33"/>
  <c r="Y3500" i="33"/>
  <c r="Y3508" i="33"/>
  <c r="X3516" i="33"/>
  <c r="Y3516" i="33"/>
  <c r="Y3527" i="33"/>
  <c r="Y3535" i="33"/>
  <c r="Y3543" i="33"/>
  <c r="Y3551" i="33"/>
  <c r="Y3559" i="33"/>
  <c r="Y3567" i="33"/>
  <c r="X3570" i="33"/>
  <c r="Y3570" i="33"/>
  <c r="Y3578" i="33"/>
  <c r="Y3586" i="33"/>
  <c r="Y3589" i="33"/>
  <c r="Y3597" i="33"/>
  <c r="Y3605" i="33"/>
  <c r="Y3613" i="33"/>
  <c r="Y3621" i="33"/>
  <c r="Y3629" i="33"/>
  <c r="Y3637" i="33"/>
  <c r="Y3645" i="33"/>
  <c r="Y3653" i="33"/>
  <c r="Y3661" i="33"/>
  <c r="Y3669" i="33"/>
  <c r="X3677" i="33"/>
  <c r="Y3677" i="33"/>
  <c r="Y3685" i="33"/>
  <c r="Y3688" i="33"/>
  <c r="Y3696" i="33"/>
  <c r="Y3704" i="33"/>
  <c r="Y3712" i="33"/>
  <c r="Y3720" i="33"/>
  <c r="Y3728" i="33"/>
  <c r="Y3736" i="33"/>
  <c r="Y3744" i="33"/>
  <c r="Y3752" i="33"/>
  <c r="Y3760" i="33"/>
  <c r="Y3768" i="33"/>
  <c r="Y3779" i="33"/>
  <c r="Y3787" i="33"/>
  <c r="Y3795" i="33"/>
  <c r="Y3803" i="33"/>
  <c r="Y3886" i="33"/>
  <c r="Y3894" i="33"/>
  <c r="Y3902" i="33"/>
  <c r="Y3910" i="33"/>
  <c r="Y3918" i="33"/>
  <c r="Y3926" i="33"/>
  <c r="Y3934" i="33"/>
  <c r="Y3942" i="33"/>
  <c r="Y3950" i="33"/>
  <c r="Y3958" i="33"/>
  <c r="Y3966" i="33"/>
  <c r="Y3974" i="33"/>
  <c r="Y3982" i="33"/>
  <c r="X3983" i="33"/>
  <c r="Y3985" i="33"/>
  <c r="X3993" i="33"/>
  <c r="Y3993" i="33"/>
  <c r="Y4001" i="33"/>
  <c r="Y4009" i="33"/>
  <c r="Y4017" i="33"/>
  <c r="X4025" i="33"/>
  <c r="Y4025" i="33"/>
  <c r="Y4092" i="33"/>
  <c r="Y4100" i="33"/>
  <c r="Y4111" i="33"/>
  <c r="X4119" i="33"/>
  <c r="Y4119" i="33"/>
  <c r="Y4127" i="33"/>
  <c r="Y4135" i="33"/>
  <c r="Y4143" i="33"/>
  <c r="Y4151" i="33"/>
  <c r="Y4159" i="33"/>
  <c r="Y4167" i="33"/>
  <c r="X4175" i="33"/>
  <c r="Y4175" i="33"/>
  <c r="X4183" i="33"/>
  <c r="Y4183" i="33"/>
  <c r="X4191" i="33"/>
  <c r="Y4191" i="33"/>
  <c r="X4199" i="33"/>
  <c r="Y4199" i="33"/>
  <c r="Y4207" i="33"/>
  <c r="X4207" i="33"/>
  <c r="X4215" i="33"/>
  <c r="Y4215" i="33"/>
  <c r="Y4223" i="33"/>
  <c r="Y4226" i="33"/>
  <c r="Y4237" i="33"/>
  <c r="Y4253" i="33"/>
  <c r="Y4256" i="33"/>
  <c r="Y4259" i="33"/>
  <c r="X4259" i="33"/>
  <c r="X4267" i="33"/>
  <c r="Y4267" i="33"/>
  <c r="Y4275" i="33"/>
  <c r="Y4283" i="33"/>
  <c r="Y4291" i="33"/>
  <c r="Y4299" i="33"/>
  <c r="X4529" i="33"/>
  <c r="Y4529" i="33"/>
  <c r="Y4537" i="33"/>
  <c r="X4537" i="33"/>
  <c r="X4545" i="33"/>
  <c r="Y4545" i="33"/>
  <c r="Y4553" i="33"/>
  <c r="X4553" i="33"/>
  <c r="Y3781" i="33"/>
  <c r="X3789" i="33"/>
  <c r="Y3789" i="33"/>
  <c r="Y3797" i="33"/>
  <c r="Y3805" i="33"/>
  <c r="X3805" i="33"/>
  <c r="X3821" i="33"/>
  <c r="Y3821" i="33"/>
  <c r="X3837" i="33"/>
  <c r="Y3837" i="33"/>
  <c r="X3853" i="33"/>
  <c r="Y3853" i="33"/>
  <c r="Y3880" i="33"/>
  <c r="Y3888" i="33"/>
  <c r="Y3896" i="33"/>
  <c r="Y3904" i="33"/>
  <c r="Y3912" i="33"/>
  <c r="Y3920" i="33"/>
  <c r="Y3928" i="33"/>
  <c r="Y3936" i="33"/>
  <c r="Y3944" i="33"/>
  <c r="Y3952" i="33"/>
  <c r="Y3960" i="33"/>
  <c r="Y3968" i="33"/>
  <c r="Y3976" i="33"/>
  <c r="X3987" i="33"/>
  <c r="Y3987" i="33"/>
  <c r="Y3995" i="33"/>
  <c r="X4003" i="33"/>
  <c r="Y4003" i="33"/>
  <c r="Y4011" i="33"/>
  <c r="Y4019" i="33"/>
  <c r="Y4027" i="33"/>
  <c r="Y4086" i="33"/>
  <c r="Y4094" i="33"/>
  <c r="Y4102" i="33"/>
  <c r="Y4105" i="33"/>
  <c r="Y4113" i="33"/>
  <c r="Y4121" i="33"/>
  <c r="Y4129" i="33"/>
  <c r="Y4137" i="33"/>
  <c r="Y4145" i="33"/>
  <c r="Y4153" i="33"/>
  <c r="Y4161" i="33"/>
  <c r="X4169" i="33"/>
  <c r="Y4169" i="33"/>
  <c r="Y4177" i="33"/>
  <c r="Y4185" i="33"/>
  <c r="Y4193" i="33"/>
  <c r="Y4201" i="33"/>
  <c r="Y4217" i="33"/>
  <c r="X4231" i="33"/>
  <c r="Y4231" i="33"/>
  <c r="Y4239" i="33"/>
  <c r="X4239" i="33"/>
  <c r="X4247" i="33"/>
  <c r="Y4247" i="33"/>
  <c r="Y4255" i="33"/>
  <c r="Y4258" i="33"/>
  <c r="Y4269" i="33"/>
  <c r="Y4277" i="33"/>
  <c r="Y4285" i="33"/>
  <c r="Y4293" i="33"/>
  <c r="X4507" i="33"/>
  <c r="Y4507" i="33"/>
  <c r="Y4523" i="33"/>
  <c r="X4523" i="33"/>
  <c r="X4386" i="33"/>
  <c r="Y4386" i="33"/>
  <c r="X4394" i="33"/>
  <c r="Y4394" i="33"/>
  <c r="X4453" i="33"/>
  <c r="Y4453" i="33"/>
  <c r="X4469" i="33"/>
  <c r="Y4469" i="33"/>
  <c r="X4517" i="33"/>
  <c r="Y4517" i="33"/>
  <c r="X4539" i="33"/>
  <c r="Y4539" i="33"/>
  <c r="X4585" i="33"/>
  <c r="Y4585" i="33"/>
  <c r="X4593" i="33"/>
  <c r="Y4593" i="33"/>
  <c r="Y4743" i="33"/>
  <c r="Y4751" i="33"/>
  <c r="Y4759" i="33"/>
  <c r="Y4767" i="33"/>
  <c r="Y4775" i="33"/>
  <c r="Y4783" i="33"/>
  <c r="Y4791" i="33"/>
  <c r="Y4799" i="33"/>
  <c r="Y4807" i="33"/>
  <c r="Y4815" i="33"/>
  <c r="Y4823" i="33"/>
  <c r="Y4831" i="33"/>
  <c r="Y4842" i="33"/>
  <c r="Y4850" i="33"/>
  <c r="Y4858" i="33"/>
  <c r="Y4866" i="33"/>
  <c r="Y4874" i="33"/>
  <c r="Y4882" i="33"/>
  <c r="Y4890" i="33"/>
  <c r="Y4898" i="33"/>
  <c r="Y4906" i="33"/>
  <c r="Y4914" i="33"/>
  <c r="X4925" i="33"/>
  <c r="Y4925" i="33"/>
  <c r="X4933" i="33"/>
  <c r="Y4933" i="33"/>
  <c r="Y4941" i="33"/>
  <c r="Y4949" i="33"/>
  <c r="Y4957" i="33"/>
  <c r="Y4965" i="33"/>
  <c r="Y4973" i="33"/>
  <c r="Y4981" i="33"/>
  <c r="Y4989" i="33"/>
  <c r="Y4997" i="33"/>
  <c r="R7" i="34"/>
  <c r="Y3947" i="33"/>
  <c r="X3955" i="33"/>
  <c r="Y3955" i="33"/>
  <c r="Y3963" i="33"/>
  <c r="X3971" i="33"/>
  <c r="Y3971" i="33"/>
  <c r="Y3979" i="33"/>
  <c r="Y3990" i="33"/>
  <c r="Y3998" i="33"/>
  <c r="Y4006" i="33"/>
  <c r="Y4014" i="33"/>
  <c r="Y4022" i="33"/>
  <c r="Y4030" i="33"/>
  <c r="Y4033" i="33"/>
  <c r="X4041" i="33"/>
  <c r="Y4041" i="33"/>
  <c r="Y4049" i="33"/>
  <c r="Y4057" i="33"/>
  <c r="Y4060" i="33"/>
  <c r="Y4068" i="33"/>
  <c r="Y4076" i="33"/>
  <c r="Y4084" i="33"/>
  <c r="Y4087" i="33"/>
  <c r="X4095" i="33"/>
  <c r="Y4095" i="33"/>
  <c r="Y4103" i="33"/>
  <c r="Y4106" i="33"/>
  <c r="Y4114" i="33"/>
  <c r="Y4122" i="33"/>
  <c r="Y4130" i="33"/>
  <c r="Y4138" i="33"/>
  <c r="Y4146" i="33"/>
  <c r="Y4154" i="33"/>
  <c r="Y4162" i="33"/>
  <c r="Y4170" i="33"/>
  <c r="X4178" i="33"/>
  <c r="Y4178" i="33"/>
  <c r="Y4181" i="33"/>
  <c r="Y4184" i="33"/>
  <c r="Y4192" i="33"/>
  <c r="X4206" i="33"/>
  <c r="Y4206" i="33"/>
  <c r="Y4209" i="33"/>
  <c r="X4218" i="33"/>
  <c r="Y4218" i="33"/>
  <c r="X4238" i="33"/>
  <c r="Y4238" i="33"/>
  <c r="Y4241" i="33"/>
  <c r="X4250" i="33"/>
  <c r="Y4250" i="33"/>
  <c r="X4270" i="33"/>
  <c r="Y4270" i="33"/>
  <c r="X4278" i="33"/>
  <c r="Y4278" i="33"/>
  <c r="Y4286" i="33"/>
  <c r="X4294" i="33"/>
  <c r="Y4294" i="33"/>
  <c r="X4302" i="33"/>
  <c r="Y4302" i="33"/>
  <c r="Y4313" i="33"/>
  <c r="Y4321" i="33"/>
  <c r="Y4329" i="33"/>
  <c r="Y4337" i="33"/>
  <c r="Y4345" i="33"/>
  <c r="Y4356" i="33"/>
  <c r="X4364" i="33"/>
  <c r="Y4364" i="33"/>
  <c r="Y4372" i="33"/>
  <c r="Y4383" i="33"/>
  <c r="Y4391" i="33"/>
  <c r="Y4399" i="33"/>
  <c r="Y4407" i="33"/>
  <c r="Y4410" i="33"/>
  <c r="Y4418" i="33"/>
  <c r="Y4426" i="33"/>
  <c r="Y4434" i="33"/>
  <c r="Y4442" i="33"/>
  <c r="Y4450" i="33"/>
  <c r="Y4458" i="33"/>
  <c r="Y4466" i="33"/>
  <c r="Y4474" i="33"/>
  <c r="Y4482" i="33"/>
  <c r="Y4490" i="33"/>
  <c r="Y4498" i="33"/>
  <c r="Y4506" i="33"/>
  <c r="Y4514" i="33"/>
  <c r="Y4522" i="33"/>
  <c r="Y4525" i="33"/>
  <c r="Y4533" i="33"/>
  <c r="Y4544" i="33"/>
  <c r="Y4552" i="33"/>
  <c r="X4555" i="33"/>
  <c r="Y4555" i="33"/>
  <c r="Y4563" i="33"/>
  <c r="X4571" i="33"/>
  <c r="Y4571" i="33"/>
  <c r="Y4579" i="33"/>
  <c r="Y4582" i="33"/>
  <c r="Y4590" i="33"/>
  <c r="Y4598" i="33"/>
  <c r="X4609" i="33"/>
  <c r="Y4609" i="33"/>
  <c r="X4617" i="33"/>
  <c r="Y4617" i="33"/>
  <c r="X4625" i="33"/>
  <c r="Y4625" i="33"/>
  <c r="X4633" i="33"/>
  <c r="Y4633" i="33"/>
  <c r="X4641" i="33"/>
  <c r="Y4641" i="33"/>
  <c r="X4649" i="33"/>
  <c r="Y4649" i="33"/>
  <c r="Y4652" i="33"/>
  <c r="Y4660" i="33"/>
  <c r="X4668" i="33"/>
  <c r="Y4668" i="33"/>
  <c r="X4676" i="33"/>
  <c r="Y4676" i="33"/>
  <c r="Y4684" i="33"/>
  <c r="X4692" i="33"/>
  <c r="Y4692" i="33"/>
  <c r="Y4700" i="33"/>
  <c r="X4708" i="33"/>
  <c r="Y4708" i="33"/>
  <c r="Y4716" i="33"/>
  <c r="X4724" i="33"/>
  <c r="Y4724" i="33"/>
  <c r="Y4732" i="33"/>
  <c r="X4740" i="33"/>
  <c r="Y4740" i="33"/>
  <c r="Y4748" i="33"/>
  <c r="X4756" i="33"/>
  <c r="Y4756" i="33"/>
  <c r="Y4764" i="33"/>
  <c r="X4772" i="33"/>
  <c r="Y4772" i="33"/>
  <c r="Y4780" i="33"/>
  <c r="Y4788" i="33"/>
  <c r="Y4796" i="33"/>
  <c r="Y4804" i="33"/>
  <c r="Y4812" i="33"/>
  <c r="Y4820" i="33"/>
  <c r="Y4828" i="33"/>
  <c r="Y4836" i="33"/>
  <c r="Y4839" i="33"/>
  <c r="Y4847" i="33"/>
  <c r="Y4855" i="33"/>
  <c r="Y4863" i="33"/>
  <c r="Y4871" i="33"/>
  <c r="Y4879" i="33"/>
  <c r="Y4887" i="33"/>
  <c r="Y4895" i="33"/>
  <c r="Y4903" i="33"/>
  <c r="Y4911" i="33"/>
  <c r="Y4922" i="33"/>
  <c r="Y4930" i="33"/>
  <c r="Y4938" i="33"/>
  <c r="Y4946" i="33"/>
  <c r="Y4954" i="33"/>
  <c r="Y4962" i="33"/>
  <c r="Y4970" i="33"/>
  <c r="Y4978" i="33"/>
  <c r="Y4986" i="33"/>
  <c r="Y4994" i="33"/>
  <c r="Y5002" i="33"/>
  <c r="X4310" i="33"/>
  <c r="Y4310" i="33"/>
  <c r="X4318" i="33"/>
  <c r="Y4318" i="33"/>
  <c r="X4326" i="33"/>
  <c r="Y4326" i="33"/>
  <c r="X4342" i="33"/>
  <c r="Y4342" i="33"/>
  <c r="X4380" i="33"/>
  <c r="Y4380" i="33"/>
  <c r="X4396" i="33"/>
  <c r="Y4396" i="33"/>
  <c r="Y4471" i="33"/>
  <c r="Y4479" i="33"/>
  <c r="Y4487" i="33"/>
  <c r="Y4495" i="33"/>
  <c r="Y4503" i="33"/>
  <c r="Y4511" i="33"/>
  <c r="Y4519" i="33"/>
  <c r="Y4530" i="33"/>
  <c r="Y4541" i="33"/>
  <c r="X4549" i="33"/>
  <c r="Y4549" i="33"/>
  <c r="Y4560" i="33"/>
  <c r="Y4568" i="33"/>
  <c r="Y4576" i="33"/>
  <c r="X4587" i="33"/>
  <c r="Y4587" i="33"/>
  <c r="Y4595" i="33"/>
  <c r="Y4606" i="33"/>
  <c r="Y4614" i="33"/>
  <c r="Y4622" i="33"/>
  <c r="Y4630" i="33"/>
  <c r="Y4638" i="33"/>
  <c r="Y4646" i="33"/>
  <c r="X4657" i="33"/>
  <c r="Y4657" i="33"/>
  <c r="X4665" i="33"/>
  <c r="Y4665" i="33"/>
  <c r="X4673" i="33"/>
  <c r="Y4673" i="33"/>
  <c r="Y4681" i="33"/>
  <c r="X4689" i="33"/>
  <c r="Y4689" i="33"/>
  <c r="Y4697" i="33"/>
  <c r="X4705" i="33"/>
  <c r="Y4705" i="33"/>
  <c r="Y4713" i="33"/>
  <c r="X4721" i="33"/>
  <c r="Y4721" i="33"/>
  <c r="Y4729" i="33"/>
  <c r="X4737" i="33"/>
  <c r="Y4737" i="33"/>
  <c r="Y4745" i="33"/>
  <c r="X4753" i="33"/>
  <c r="Y4753" i="33"/>
  <c r="X4769" i="33"/>
  <c r="Y4769" i="33"/>
  <c r="X4793" i="33"/>
  <c r="Y4793" i="33"/>
  <c r="X4809" i="33"/>
  <c r="Y4809" i="33"/>
  <c r="X4817" i="33"/>
  <c r="Y4817" i="33"/>
  <c r="X4844" i="33"/>
  <c r="Y4844" i="33"/>
  <c r="X4852" i="33"/>
  <c r="Y4852" i="33"/>
  <c r="X4860" i="33"/>
  <c r="Y4860" i="33"/>
  <c r="X4868" i="33"/>
  <c r="Y4868" i="33"/>
  <c r="X4876" i="33"/>
  <c r="Y4876" i="33"/>
  <c r="X4884" i="33"/>
  <c r="Y4884" i="33"/>
  <c r="X4892" i="33"/>
  <c r="Y4892" i="33"/>
  <c r="X4900" i="33"/>
  <c r="Y4900" i="33"/>
  <c r="X4908" i="33"/>
  <c r="Y4908" i="33"/>
  <c r="X4916" i="33"/>
  <c r="Y4916" i="33"/>
  <c r="X3490" i="33"/>
  <c r="Y3490" i="33"/>
  <c r="Y3498" i="33"/>
  <c r="X3506" i="33"/>
  <c r="Y3506" i="33"/>
  <c r="Y3514" i="33"/>
  <c r="Y3525" i="33"/>
  <c r="Y3533" i="33"/>
  <c r="Y3541" i="33"/>
  <c r="Y3549" i="33"/>
  <c r="Y3557" i="33"/>
  <c r="Y3565" i="33"/>
  <c r="Y3576" i="33"/>
  <c r="X3584" i="33"/>
  <c r="Y3584" i="33"/>
  <c r="Y3587" i="33"/>
  <c r="Y3595" i="33"/>
  <c r="X3603" i="33"/>
  <c r="Y3603" i="33"/>
  <c r="X3611" i="33"/>
  <c r="Y3611" i="33"/>
  <c r="Y3619" i="33"/>
  <c r="X3627" i="33"/>
  <c r="Y3627" i="33"/>
  <c r="Y3635" i="33"/>
  <c r="X3643" i="33"/>
  <c r="Y3643" i="33"/>
  <c r="Y3651" i="33"/>
  <c r="X3659" i="33"/>
  <c r="Y3659" i="33"/>
  <c r="Y3667" i="33"/>
  <c r="Y3675" i="33"/>
  <c r="Y3683" i="33"/>
  <c r="Y3694" i="33"/>
  <c r="Y3702" i="33"/>
  <c r="Y3710" i="33"/>
  <c r="Y3718" i="33"/>
  <c r="Y3721" i="33"/>
  <c r="X3729" i="33"/>
  <c r="Y3729" i="33"/>
  <c r="Y3737" i="33"/>
  <c r="X3745" i="33"/>
  <c r="Y3745" i="33"/>
  <c r="Y3753" i="33"/>
  <c r="X3761" i="33"/>
  <c r="Y3761" i="33"/>
  <c r="Y3769" i="33"/>
  <c r="Y3780" i="33"/>
  <c r="Y3788" i="33"/>
  <c r="Y3796" i="33"/>
  <c r="Y3804" i="33"/>
  <c r="Y3807" i="33"/>
  <c r="X3815" i="33"/>
  <c r="Y3815" i="33"/>
  <c r="Y3823" i="33"/>
  <c r="X3831" i="33"/>
  <c r="Y3831" i="33"/>
  <c r="Y3839" i="33"/>
  <c r="X3847" i="33"/>
  <c r="Y3847" i="33"/>
  <c r="Y3855" i="33"/>
  <c r="X3863" i="33"/>
  <c r="Y3863" i="33"/>
  <c r="Y3874" i="33"/>
  <c r="X3885" i="33"/>
  <c r="Y3885" i="33"/>
  <c r="Y3893" i="33"/>
  <c r="X3901" i="33"/>
  <c r="Y3901" i="33"/>
  <c r="Y3909" i="33"/>
  <c r="X3917" i="33"/>
  <c r="Y3917" i="33"/>
  <c r="Y3925" i="33"/>
  <c r="X3933" i="33"/>
  <c r="Y3933" i="33"/>
  <c r="Y3941" i="33"/>
  <c r="X3949" i="33"/>
  <c r="Y3949" i="33"/>
  <c r="Y3957" i="33"/>
  <c r="Y3965" i="33"/>
  <c r="Y3973" i="33"/>
  <c r="Y3981" i="33"/>
  <c r="Y3984" i="33"/>
  <c r="Y3992" i="33"/>
  <c r="Y4000" i="33"/>
  <c r="Y4008" i="33"/>
  <c r="Y4016" i="33"/>
  <c r="Y4024" i="33"/>
  <c r="Y4035" i="33"/>
  <c r="Y4043" i="33"/>
  <c r="Y4051" i="33"/>
  <c r="Y4062" i="33"/>
  <c r="Y4070" i="33"/>
  <c r="Y4078" i="33"/>
  <c r="Y4089" i="33"/>
  <c r="Y4097" i="33"/>
  <c r="Y4108" i="33"/>
  <c r="Y4116" i="33"/>
  <c r="Y4124" i="33"/>
  <c r="Y4132" i="33"/>
  <c r="Y4140" i="33"/>
  <c r="Y4148" i="33"/>
  <c r="Y4156" i="33"/>
  <c r="Y4164" i="33"/>
  <c r="Y4172" i="33"/>
  <c r="X4186" i="33"/>
  <c r="Y4186" i="33"/>
  <c r="X4194" i="33"/>
  <c r="Y4194" i="33"/>
  <c r="Y4197" i="33"/>
  <c r="Y4200" i="33"/>
  <c r="Y4220" i="33"/>
  <c r="Y4229" i="33"/>
  <c r="Y4232" i="33"/>
  <c r="Y4252" i="33"/>
  <c r="Y4261" i="33"/>
  <c r="Y4264" i="33"/>
  <c r="Y4272" i="33"/>
  <c r="Y4280" i="33"/>
  <c r="Y4288" i="33"/>
  <c r="Y4296" i="33"/>
  <c r="Y4304" i="33"/>
  <c r="Y4307" i="33"/>
  <c r="Y4315" i="33"/>
  <c r="Y4323" i="33"/>
  <c r="Y4331" i="33"/>
  <c r="Y4339" i="33"/>
  <c r="Y4347" i="33"/>
  <c r="X4348" i="33"/>
  <c r="X4350" i="33"/>
  <c r="Y4350" i="33"/>
  <c r="X4358" i="33"/>
  <c r="Y4358" i="33"/>
  <c r="Y4366" i="33"/>
  <c r="X4374" i="33"/>
  <c r="Y4374" i="33"/>
  <c r="Y4385" i="33"/>
  <c r="Y4393" i="33"/>
  <c r="Y4401" i="33"/>
  <c r="X4412" i="33"/>
  <c r="Y4412" i="33"/>
  <c r="X4420" i="33"/>
  <c r="Y4420" i="33"/>
  <c r="X4428" i="33"/>
  <c r="Y4428" i="33"/>
  <c r="Y4436" i="33"/>
  <c r="X4444" i="33"/>
  <c r="Y4444" i="33"/>
  <c r="X4452" i="33"/>
  <c r="Y4452" i="33"/>
  <c r="X4460" i="33"/>
  <c r="Y4460" i="33"/>
  <c r="X4468" i="33"/>
  <c r="Y4468" i="33"/>
  <c r="X4476" i="33"/>
  <c r="Y4476" i="33"/>
  <c r="X4484" i="33"/>
  <c r="Y4484" i="33"/>
  <c r="X4492" i="33"/>
  <c r="Y4492" i="33"/>
  <c r="Y4500" i="33"/>
  <c r="Y4508" i="33"/>
  <c r="Y4516" i="33"/>
  <c r="Y4527" i="33"/>
  <c r="Y4535" i="33"/>
  <c r="Y4538" i="33"/>
  <c r="Y4546" i="33"/>
  <c r="Y4557" i="33"/>
  <c r="X4565" i="33"/>
  <c r="Y4565" i="33"/>
  <c r="Y4573" i="33"/>
  <c r="Y4581" i="33"/>
  <c r="Y4584" i="33"/>
  <c r="Y4592" i="33"/>
  <c r="Y4600" i="33"/>
  <c r="X4601" i="33"/>
  <c r="X4603" i="33"/>
  <c r="Y4603" i="33"/>
  <c r="Y4611" i="33"/>
  <c r="X4619" i="33"/>
  <c r="Y4619" i="33"/>
  <c r="Y4627" i="33"/>
  <c r="X4635" i="33"/>
  <c r="Y4635" i="33"/>
  <c r="Y4643" i="33"/>
  <c r="Y4651" i="33"/>
  <c r="Y4654" i="33"/>
  <c r="Y4662" i="33"/>
  <c r="Y4670" i="33"/>
  <c r="Y4678" i="33"/>
  <c r="Y4686" i="33"/>
  <c r="Y4694" i="33"/>
  <c r="Y4702" i="33"/>
  <c r="Y4710" i="33"/>
  <c r="Y4718" i="33"/>
  <c r="Y4726" i="33"/>
  <c r="Y4734" i="33"/>
  <c r="Y4742" i="33"/>
  <c r="Y4750" i="33"/>
  <c r="Y4758" i="33"/>
  <c r="Y4766" i="33"/>
  <c r="Y4774" i="33"/>
  <c r="Y4782" i="33"/>
  <c r="Y4790" i="33"/>
  <c r="Y4798" i="33"/>
  <c r="Y4806" i="33"/>
  <c r="Y4814" i="33"/>
  <c r="Y4822" i="33"/>
  <c r="Y4830" i="33"/>
  <c r="Y4841" i="33"/>
  <c r="Y4849" i="33"/>
  <c r="Y4857" i="33"/>
  <c r="Y4865" i="33"/>
  <c r="Y4873" i="33"/>
  <c r="Y4881" i="33"/>
  <c r="Y4889" i="33"/>
  <c r="Y4897" i="33"/>
  <c r="Y4905" i="33"/>
  <c r="Y4913" i="33"/>
  <c r="X4924" i="33"/>
  <c r="Y4924" i="33"/>
  <c r="X4932" i="33"/>
  <c r="Y4932" i="33"/>
  <c r="X4940" i="33"/>
  <c r="Y4940" i="33"/>
  <c r="Y4948" i="33"/>
  <c r="Y4956" i="33"/>
  <c r="Y4964" i="33"/>
  <c r="Y4972" i="33"/>
  <c r="Y4980" i="33"/>
  <c r="Y4988" i="33"/>
  <c r="Y4996" i="33"/>
  <c r="Y4301" i="33"/>
  <c r="Y4312" i="33"/>
  <c r="Y4320" i="33"/>
  <c r="Y4328" i="33"/>
  <c r="Y4336" i="33"/>
  <c r="Y4344" i="33"/>
  <c r="Y4355" i="33"/>
  <c r="Y4363" i="33"/>
  <c r="Y4371" i="33"/>
  <c r="Y4382" i="33"/>
  <c r="Y4390" i="33"/>
  <c r="Y4398" i="33"/>
  <c r="Y4406" i="33"/>
  <c r="Y4409" i="33"/>
  <c r="Y4417" i="33"/>
  <c r="Y4425" i="33"/>
  <c r="Y4433" i="33"/>
  <c r="Y4441" i="33"/>
  <c r="X4449" i="33"/>
  <c r="Y4449" i="33"/>
  <c r="X4457" i="33"/>
  <c r="Y4457" i="33"/>
  <c r="X4465" i="33"/>
  <c r="Y4465" i="33"/>
  <c r="X4473" i="33"/>
  <c r="Y4473" i="33"/>
  <c r="X4481" i="33"/>
  <c r="Y4481" i="33"/>
  <c r="X4489" i="33"/>
  <c r="Y4489" i="33"/>
  <c r="X4497" i="33"/>
  <c r="Y4497" i="33"/>
  <c r="X4505" i="33"/>
  <c r="Y4505" i="33"/>
  <c r="X4513" i="33"/>
  <c r="Y4513" i="33"/>
  <c r="X4521" i="33"/>
  <c r="Y4521" i="33"/>
  <c r="Y4524" i="33"/>
  <c r="Y4532" i="33"/>
  <c r="Y4543" i="33"/>
  <c r="Y4551" i="33"/>
  <c r="Y4554" i="33"/>
  <c r="Y4562" i="33"/>
  <c r="Y4570" i="33"/>
  <c r="Y4578" i="33"/>
  <c r="Y4589" i="33"/>
  <c r="X4597" i="33"/>
  <c r="Y4597" i="33"/>
  <c r="Y4608" i="33"/>
  <c r="Y4616" i="33"/>
  <c r="Y4624" i="33"/>
  <c r="Y4632" i="33"/>
  <c r="Y4640" i="33"/>
  <c r="Y4648" i="33"/>
  <c r="Y4659" i="33"/>
  <c r="Y4667" i="33"/>
  <c r="Y4675" i="33"/>
  <c r="Y4683" i="33"/>
  <c r="Y4691" i="33"/>
  <c r="Y4699" i="33"/>
  <c r="Y4707" i="33"/>
  <c r="Y4715" i="33"/>
  <c r="Y4723" i="33"/>
  <c r="Y4731" i="33"/>
  <c r="Y4739" i="33"/>
  <c r="Y4747" i="33"/>
  <c r="Y4755" i="33"/>
  <c r="Y4763" i="33"/>
  <c r="Y4771" i="33"/>
  <c r="Y4779" i="33"/>
  <c r="Y4787" i="33"/>
  <c r="Y4795" i="33"/>
  <c r="Y4803" i="33"/>
  <c r="Y4811" i="33"/>
  <c r="Y4819" i="33"/>
  <c r="Y4827" i="33"/>
  <c r="Y4835" i="33"/>
  <c r="X4838" i="33"/>
  <c r="Y4838" i="33"/>
  <c r="Y4846" i="33"/>
  <c r="X4854" i="33"/>
  <c r="Y4854" i="33"/>
  <c r="Y4862" i="33"/>
  <c r="X4870" i="33"/>
  <c r="Y4870" i="33"/>
  <c r="Y4878" i="33"/>
  <c r="X4886" i="33"/>
  <c r="Y4886" i="33"/>
  <c r="Y4894" i="33"/>
  <c r="X4902" i="33"/>
  <c r="Y4902" i="33"/>
  <c r="Y4910" i="33"/>
  <c r="Y4918" i="33"/>
  <c r="Y4921" i="33"/>
  <c r="Y4929" i="33"/>
  <c r="Y4937" i="33"/>
  <c r="X4945" i="33"/>
  <c r="Y4945" i="33"/>
  <c r="Y4953" i="33"/>
  <c r="Y4961" i="33"/>
  <c r="Y4969" i="33"/>
  <c r="Y4977" i="33"/>
  <c r="X4985" i="33"/>
  <c r="Y4985" i="33"/>
  <c r="X4993" i="33"/>
  <c r="Y4993" i="33"/>
  <c r="Y5001" i="33"/>
  <c r="X3494" i="33"/>
  <c r="Y3494" i="33"/>
  <c r="Y3502" i="33"/>
  <c r="X3510" i="33"/>
  <c r="Y3510" i="33"/>
  <c r="Y3518" i="33"/>
  <c r="Y3521" i="33"/>
  <c r="Y3529" i="33"/>
  <c r="Y3537" i="33"/>
  <c r="Y3545" i="33"/>
  <c r="Y3553" i="33"/>
  <c r="Y3561" i="33"/>
  <c r="Y3572" i="33"/>
  <c r="X3580" i="33"/>
  <c r="Y3580" i="33"/>
  <c r="Y3591" i="33"/>
  <c r="Y3599" i="33"/>
  <c r="X3607" i="33"/>
  <c r="Y3607" i="33"/>
  <c r="Y3615" i="33"/>
  <c r="X3623" i="33"/>
  <c r="Y3623" i="33"/>
  <c r="Y3631" i="33"/>
  <c r="X3639" i="33"/>
  <c r="Y3639" i="33"/>
  <c r="Y3647" i="33"/>
  <c r="X3655" i="33"/>
  <c r="Y3655" i="33"/>
  <c r="Y3663" i="33"/>
  <c r="X3671" i="33"/>
  <c r="Y3671" i="33"/>
  <c r="Y3679" i="33"/>
  <c r="Y3687" i="33"/>
  <c r="Y3690" i="33"/>
  <c r="Y3698" i="33"/>
  <c r="Y3706" i="33"/>
  <c r="Y3714" i="33"/>
  <c r="X3725" i="33"/>
  <c r="Y3725" i="33"/>
  <c r="Y3733" i="33"/>
  <c r="X3741" i="33"/>
  <c r="Y3741" i="33"/>
  <c r="Y3749" i="33"/>
  <c r="X3757" i="33"/>
  <c r="Y3757" i="33"/>
  <c r="Y3765" i="33"/>
  <c r="Y3773" i="33"/>
  <c r="Y3776" i="33"/>
  <c r="Y3784" i="33"/>
  <c r="Y3792" i="33"/>
  <c r="Y3800" i="33"/>
  <c r="Y3811" i="33"/>
  <c r="Y3819" i="33"/>
  <c r="Y3827" i="33"/>
  <c r="Y3835" i="33"/>
  <c r="Y3843" i="33"/>
  <c r="Y3851" i="33"/>
  <c r="Y3859" i="33"/>
  <c r="Y3867" i="33"/>
  <c r="Y3870" i="33"/>
  <c r="Y3878" i="33"/>
  <c r="Y3881" i="33"/>
  <c r="X3889" i="33"/>
  <c r="Y3889" i="33"/>
  <c r="Y3897" i="33"/>
  <c r="X3905" i="33"/>
  <c r="Y3905" i="33"/>
  <c r="Y3913" i="33"/>
  <c r="X3921" i="33"/>
  <c r="Y3921" i="33"/>
  <c r="Y3929" i="33"/>
  <c r="X3937" i="33"/>
  <c r="Y3937" i="33"/>
  <c r="Y3945" i="33"/>
  <c r="Y3953" i="33"/>
  <c r="Y3961" i="33"/>
  <c r="Y3969" i="33"/>
  <c r="X3977" i="33"/>
  <c r="Y3977" i="33"/>
  <c r="Y3988" i="33"/>
  <c r="Y3996" i="33"/>
  <c r="Y4004" i="33"/>
  <c r="Y4012" i="33"/>
  <c r="Y4020" i="33"/>
  <c r="Y4028" i="33"/>
  <c r="Y4039" i="33"/>
  <c r="X4047" i="33"/>
  <c r="Y4047" i="33"/>
  <c r="Y4055" i="33"/>
  <c r="Y4058" i="33"/>
  <c r="Y4066" i="33"/>
  <c r="Y4074" i="33"/>
  <c r="Y4082" i="33"/>
  <c r="X4093" i="33"/>
  <c r="Y4093" i="33"/>
  <c r="Y4101" i="33"/>
  <c r="Y4104" i="33"/>
  <c r="Y4112" i="33"/>
  <c r="Y4120" i="33"/>
  <c r="Y4128" i="33"/>
  <c r="Y4136" i="33"/>
  <c r="Y4144" i="33"/>
  <c r="Y4152" i="33"/>
  <c r="Y4160" i="33"/>
  <c r="Y4168" i="33"/>
  <c r="Y4176" i="33"/>
  <c r="X4190" i="33"/>
  <c r="Y4190" i="33"/>
  <c r="Y4204" i="33"/>
  <c r="Y4213" i="33"/>
  <c r="Y4216" i="33"/>
  <c r="Y4236" i="33"/>
  <c r="Y4245" i="33"/>
  <c r="Y4248" i="33"/>
  <c r="Y4268" i="33"/>
  <c r="Y4276" i="33"/>
  <c r="X4284" i="33"/>
  <c r="Y4284" i="33"/>
  <c r="Y4292" i="33"/>
  <c r="X4300" i="33"/>
  <c r="Y4300" i="33"/>
  <c r="Y4311" i="33"/>
  <c r="Y4319" i="33"/>
  <c r="Y4327" i="33"/>
  <c r="Y4335" i="33"/>
  <c r="Y4343" i="33"/>
  <c r="X4354" i="33"/>
  <c r="Y4354" i="33"/>
  <c r="X4362" i="33"/>
  <c r="Y4362" i="33"/>
  <c r="X4370" i="33"/>
  <c r="Y4370" i="33"/>
  <c r="Y4378" i="33"/>
  <c r="Y4381" i="33"/>
  <c r="Y4389" i="33"/>
  <c r="Y4397" i="33"/>
  <c r="Y4405" i="33"/>
  <c r="Y4416" i="33"/>
  <c r="Y4424" i="33"/>
  <c r="Y4432" i="33"/>
  <c r="X4440" i="33"/>
  <c r="Y4440" i="33"/>
  <c r="Y4448" i="33"/>
  <c r="X4456" i="33"/>
  <c r="Y4456" i="33"/>
  <c r="Y4464" i="33"/>
  <c r="X4472" i="33"/>
  <c r="Y4472" i="33"/>
  <c r="Y4480" i="33"/>
  <c r="Y4488" i="33"/>
  <c r="Y4496" i="33"/>
  <c r="Y4504" i="33"/>
  <c r="Y4512" i="33"/>
  <c r="Y4520" i="33"/>
  <c r="Y4531" i="33"/>
  <c r="Y4542" i="33"/>
  <c r="Y4550" i="33"/>
  <c r="X4561" i="33"/>
  <c r="Y4561" i="33"/>
  <c r="X4569" i="33"/>
  <c r="Y4569" i="33"/>
  <c r="X4577" i="33"/>
  <c r="Y4577" i="33"/>
  <c r="Y4588" i="33"/>
  <c r="Y4596" i="33"/>
  <c r="Y4607" i="33"/>
  <c r="Y4615" i="33"/>
  <c r="Y4623" i="33"/>
  <c r="Y4631" i="33"/>
  <c r="Y4639" i="33"/>
  <c r="Y4647" i="33"/>
  <c r="Y4658" i="33"/>
  <c r="Y4666" i="33"/>
  <c r="Y4674" i="33"/>
  <c r="Y4682" i="33"/>
  <c r="Y4690" i="33"/>
  <c r="Y4698" i="33"/>
  <c r="Y4706" i="33"/>
  <c r="Y4714" i="33"/>
  <c r="Y4722" i="33"/>
  <c r="Y4730" i="33"/>
  <c r="Y4738" i="33"/>
  <c r="Y4746" i="33"/>
  <c r="Y4754" i="33"/>
  <c r="Y4762" i="33"/>
  <c r="Y4770" i="33"/>
  <c r="Y4778" i="33"/>
  <c r="Y4786" i="33"/>
  <c r="Y4794" i="33"/>
  <c r="Y4802" i="33"/>
  <c r="Y4810" i="33"/>
  <c r="Y4818" i="33"/>
  <c r="X4826" i="33"/>
  <c r="Y4826" i="33"/>
  <c r="Y4834" i="33"/>
  <c r="Y4837" i="33"/>
  <c r="Y4845" i="33"/>
  <c r="Y4853" i="33"/>
  <c r="Y4861" i="33"/>
  <c r="Y4869" i="33"/>
  <c r="Y4877" i="33"/>
  <c r="Y4885" i="33"/>
  <c r="Y4893" i="33"/>
  <c r="Y4901" i="33"/>
  <c r="Y4909" i="33"/>
  <c r="Y4917" i="33"/>
  <c r="X4918" i="33"/>
  <c r="Y4920" i="33"/>
  <c r="X4928" i="33"/>
  <c r="Y4928" i="33"/>
  <c r="Y4936" i="33"/>
  <c r="Y4944" i="33"/>
  <c r="Y4952" i="33"/>
  <c r="Y4960" i="33"/>
  <c r="X4968" i="33"/>
  <c r="Y4968" i="33"/>
  <c r="X4976" i="33"/>
  <c r="Y4976" i="33"/>
  <c r="Y4984" i="33"/>
  <c r="Y4992" i="33"/>
  <c r="Y5000" i="33"/>
  <c r="BA16" i="4"/>
  <c r="N7" i="34"/>
  <c r="S7" i="34"/>
  <c r="W7" i="34"/>
  <c r="Q7" i="34"/>
  <c r="J4" i="26"/>
  <c r="J38" i="26" s="1"/>
  <c r="J40" i="26" s="1"/>
  <c r="W31" i="32"/>
  <c r="J12" i="25" s="1"/>
  <c r="R17" i="5"/>
  <c r="I54" i="25" s="1"/>
  <c r="I75" i="25"/>
  <c r="I74" i="25" s="1"/>
  <c r="I19" i="28" s="1"/>
  <c r="I22" i="28" s="1"/>
  <c r="W13" i="32"/>
  <c r="I12" i="25" s="1"/>
  <c r="X3330" i="33"/>
  <c r="X2730" i="33"/>
  <c r="X2904" i="33"/>
  <c r="X3066" i="33"/>
  <c r="X3163" i="33"/>
  <c r="X3166" i="33"/>
  <c r="X3219" i="33"/>
  <c r="W8" i="12"/>
  <c r="W12" i="12"/>
  <c r="W37" i="12"/>
  <c r="W41" i="12"/>
  <c r="W50" i="12"/>
  <c r="L7" i="34"/>
  <c r="X7" i="34" s="1"/>
  <c r="W21" i="12"/>
  <c r="W25" i="12"/>
  <c r="W27" i="12"/>
  <c r="W36" i="12"/>
  <c r="W53" i="12"/>
  <c r="W9" i="12"/>
  <c r="W11" i="12"/>
  <c r="W20" i="12"/>
  <c r="W33" i="12"/>
  <c r="W49" i="12"/>
  <c r="W52" i="12"/>
  <c r="W15" i="12"/>
  <c r="W17" i="12"/>
  <c r="W22" i="12"/>
  <c r="W28" i="12"/>
  <c r="W44" i="12"/>
  <c r="U7" i="34"/>
  <c r="N34" i="5"/>
  <c r="X189" i="33"/>
  <c r="S17" i="5"/>
  <c r="I55" i="25" s="1"/>
  <c r="D1" i="37"/>
  <c r="A36" i="9" s="1"/>
  <c r="D1" i="30"/>
  <c r="A25" i="9" s="1"/>
  <c r="D1" i="24"/>
  <c r="A19" i="9" s="1"/>
  <c r="D1" i="25"/>
  <c r="A20" i="9" s="1"/>
  <c r="W16" i="32"/>
  <c r="I15" i="25" s="1"/>
  <c r="W33" i="32"/>
  <c r="J14" i="25" s="1"/>
  <c r="W7" i="33"/>
  <c r="X91" i="33"/>
  <c r="X285" i="33"/>
  <c r="X299" i="33"/>
  <c r="J57" i="24"/>
  <c r="M1" i="26"/>
  <c r="N17" i="5"/>
  <c r="X157" i="33"/>
  <c r="X171" i="33"/>
  <c r="S7" i="32"/>
  <c r="S6" i="32" s="1"/>
  <c r="X19" i="33"/>
  <c r="I12" i="27"/>
  <c r="I6" i="27" s="1"/>
  <c r="W12" i="32"/>
  <c r="I11" i="25" s="1"/>
  <c r="W29" i="32"/>
  <c r="J10" i="25" s="1"/>
  <c r="P17" i="5"/>
  <c r="I52" i="25" s="1"/>
  <c r="I10" i="5"/>
  <c r="I25" i="5"/>
  <c r="X267" i="33"/>
  <c r="X139" i="33"/>
  <c r="X317" i="33"/>
  <c r="X379" i="33"/>
  <c r="X397" i="33"/>
  <c r="X203" i="33"/>
  <c r="X221" i="33"/>
  <c r="X331" i="33"/>
  <c r="X349" i="33"/>
  <c r="X671" i="33"/>
  <c r="X735" i="33"/>
  <c r="X499" i="33"/>
  <c r="X631" i="33"/>
  <c r="X395" i="33"/>
  <c r="X413" i="33"/>
  <c r="X513" i="33"/>
  <c r="X531" i="33"/>
  <c r="X563" i="33"/>
  <c r="X589" i="33"/>
  <c r="X639" i="33"/>
  <c r="X642" i="33"/>
  <c r="X655" i="33"/>
  <c r="X658" i="33"/>
  <c r="X703" i="33"/>
  <c r="X770" i="33"/>
  <c r="X109" i="33"/>
  <c r="X219" i="33"/>
  <c r="X237" i="33"/>
  <c r="X347" i="33"/>
  <c r="X365" i="33"/>
  <c r="X1186" i="33"/>
  <c r="X427" i="33"/>
  <c r="X545" i="33"/>
  <c r="X603" i="33"/>
  <c r="X621" i="33"/>
  <c r="X2510" i="33"/>
  <c r="X2513" i="33"/>
  <c r="X3082" i="33"/>
  <c r="X2826" i="33"/>
  <c r="X2954" i="33"/>
  <c r="X2744" i="33"/>
  <c r="X2897" i="33"/>
  <c r="X2596" i="33"/>
  <c r="X2673" i="33"/>
  <c r="X2584" i="33"/>
  <c r="X3244" i="33"/>
  <c r="X2666" i="33"/>
  <c r="X2808" i="33"/>
  <c r="X2890" i="33"/>
  <c r="X3050" i="33"/>
  <c r="X3226" i="33"/>
  <c r="X3308" i="33"/>
  <c r="X2737" i="33"/>
  <c r="X2840" i="33"/>
  <c r="X2936" i="33"/>
  <c r="X2930" i="33"/>
  <c r="X4127" i="33"/>
  <c r="E1" i="4"/>
  <c r="A32" i="9" s="1"/>
  <c r="X2641" i="33"/>
  <c r="X2986" i="33"/>
  <c r="X3180" i="33"/>
  <c r="X4115" i="33"/>
  <c r="X2776" i="33"/>
  <c r="X2858" i="33"/>
  <c r="X2914" i="33"/>
  <c r="X3002" i="33"/>
  <c r="X3194" i="33"/>
  <c r="X3276" i="33"/>
  <c r="W14" i="12"/>
  <c r="W19" i="12"/>
  <c r="W30" i="12"/>
  <c r="W35" i="12"/>
  <c r="X4130" i="33"/>
  <c r="X4390" i="33"/>
  <c r="X4498" i="33"/>
  <c r="X4501" i="33"/>
  <c r="X4533" i="33"/>
  <c r="W13" i="12"/>
  <c r="W29" i="12"/>
  <c r="W45" i="12"/>
  <c r="X4485" i="33"/>
  <c r="X4488" i="33"/>
  <c r="W38" i="12"/>
  <c r="W43" i="12"/>
  <c r="I18" i="30"/>
  <c r="I14" i="30"/>
  <c r="I37" i="31"/>
  <c r="I33" i="31"/>
  <c r="I29" i="31"/>
  <c r="I25" i="31"/>
  <c r="I21" i="31"/>
  <c r="I17" i="31"/>
  <c r="I13" i="31"/>
  <c r="I9" i="31"/>
  <c r="I5" i="31"/>
  <c r="I36" i="31"/>
  <c r="I32" i="31"/>
  <c r="I28" i="31"/>
  <c r="I24" i="31"/>
  <c r="I20" i="31"/>
  <c r="I16" i="31"/>
  <c r="I12" i="31"/>
  <c r="I8" i="31"/>
  <c r="I4" i="31"/>
  <c r="I39" i="31"/>
  <c r="I35" i="31"/>
  <c r="I31" i="31"/>
  <c r="I27" i="31"/>
  <c r="I23" i="31"/>
  <c r="I19" i="31"/>
  <c r="I15" i="31"/>
  <c r="I11" i="31"/>
  <c r="I7" i="31"/>
  <c r="I38" i="31"/>
  <c r="I34" i="31"/>
  <c r="I30" i="31"/>
  <c r="I26" i="31"/>
  <c r="I22" i="31"/>
  <c r="I18" i="31"/>
  <c r="I14" i="31"/>
  <c r="I10" i="31"/>
  <c r="I6" i="31"/>
  <c r="I17" i="30"/>
  <c r="I16" i="30"/>
  <c r="I15" i="30" s="1"/>
  <c r="I38" i="26"/>
  <c r="I40" i="26" s="1"/>
  <c r="L1" i="26" s="1"/>
  <c r="W9" i="32"/>
  <c r="I8" i="25" s="1"/>
  <c r="W17" i="32"/>
  <c r="I16" i="25" s="1"/>
  <c r="W26" i="32"/>
  <c r="O25" i="32"/>
  <c r="O24" i="32" s="1"/>
  <c r="W34" i="32"/>
  <c r="J15" i="25" s="1"/>
  <c r="W11" i="32"/>
  <c r="I10" i="25" s="1"/>
  <c r="W28" i="32"/>
  <c r="J9" i="25" s="1"/>
  <c r="W36" i="32"/>
  <c r="J17" i="25" s="1"/>
  <c r="I46" i="25"/>
  <c r="I45" i="25" s="1"/>
  <c r="I17" i="5"/>
  <c r="V25" i="32"/>
  <c r="V24" i="32" s="1"/>
  <c r="V7" i="32"/>
  <c r="V6" i="32" s="1"/>
  <c r="W10" i="32"/>
  <c r="I9" i="25" s="1"/>
  <c r="W18" i="32"/>
  <c r="I17" i="25" s="1"/>
  <c r="W27" i="32"/>
  <c r="J8" i="25" s="1"/>
  <c r="W35" i="32"/>
  <c r="J16" i="25" s="1"/>
  <c r="W8" i="32"/>
  <c r="O7" i="32"/>
  <c r="O6" i="32" s="1"/>
  <c r="W15" i="32"/>
  <c r="I14" i="25" s="1"/>
  <c r="W32" i="32"/>
  <c r="J13" i="25" s="1"/>
  <c r="I50" i="25"/>
  <c r="I18" i="25"/>
  <c r="X30" i="33"/>
  <c r="X62" i="33"/>
  <c r="X478" i="33"/>
  <c r="X494" i="33"/>
  <c r="X510" i="33"/>
  <c r="X526" i="33"/>
  <c r="X542" i="33"/>
  <c r="X566" i="33"/>
  <c r="X634" i="33"/>
  <c r="X674" i="33"/>
  <c r="X706" i="33"/>
  <c r="X738" i="33"/>
  <c r="X767" i="33"/>
  <c r="X773" i="33"/>
  <c r="X817" i="33"/>
  <c r="X833" i="33"/>
  <c r="X849" i="33"/>
  <c r="X852" i="33"/>
  <c r="X861" i="33"/>
  <c r="X873" i="33"/>
  <c r="X879" i="33"/>
  <c r="X885" i="33"/>
  <c r="X888" i="33"/>
  <c r="X891" i="33"/>
  <c r="X894" i="33"/>
  <c r="X897" i="33"/>
  <c r="X898" i="33"/>
  <c r="X900" i="33"/>
  <c r="X1001" i="33"/>
  <c r="X1007" i="33"/>
  <c r="X1019" i="33"/>
  <c r="X1022" i="33"/>
  <c r="X1025" i="33"/>
  <c r="X1026" i="33"/>
  <c r="X1028" i="33"/>
  <c r="X1135" i="33"/>
  <c r="X1147" i="33"/>
  <c r="X1150" i="33"/>
  <c r="X1153" i="33"/>
  <c r="X1154" i="33"/>
  <c r="X1156" i="33"/>
  <c r="X1263" i="33"/>
  <c r="X1275" i="33"/>
  <c r="X1278" i="33"/>
  <c r="X1281" i="33"/>
  <c r="X1282" i="33"/>
  <c r="X1284" i="33"/>
  <c r="X1343" i="33"/>
  <c r="X1346" i="33"/>
  <c r="X1375" i="33"/>
  <c r="X1378" i="33"/>
  <c r="J18" i="25"/>
  <c r="S25" i="32"/>
  <c r="S24" i="32" s="1"/>
  <c r="X13" i="33"/>
  <c r="X20" i="33"/>
  <c r="X26" i="33"/>
  <c r="X27" i="33"/>
  <c r="X45" i="33"/>
  <c r="X52" i="33"/>
  <c r="X58" i="33"/>
  <c r="X59" i="33"/>
  <c r="X78" i="33"/>
  <c r="X79" i="33"/>
  <c r="X94" i="33"/>
  <c r="X95" i="33"/>
  <c r="X110" i="33"/>
  <c r="X111" i="33"/>
  <c r="X126" i="33"/>
  <c r="X127" i="33"/>
  <c r="X142" i="33"/>
  <c r="X143" i="33"/>
  <c r="X158" i="33"/>
  <c r="X159" i="33"/>
  <c r="X174" i="33"/>
  <c r="X175" i="33"/>
  <c r="X190" i="33"/>
  <c r="X191" i="33"/>
  <c r="X206" i="33"/>
  <c r="X207" i="33"/>
  <c r="X222" i="33"/>
  <c r="X223" i="33"/>
  <c r="X238" i="33"/>
  <c r="X239" i="33"/>
  <c r="X254" i="33"/>
  <c r="X255" i="33"/>
  <c r="X270" i="33"/>
  <c r="X271" i="33"/>
  <c r="X286" i="33"/>
  <c r="X287" i="33"/>
  <c r="X302" i="33"/>
  <c r="X303" i="33"/>
  <c r="X318" i="33"/>
  <c r="X319" i="33"/>
  <c r="X334" i="33"/>
  <c r="X335" i="33"/>
  <c r="X350" i="33"/>
  <c r="X351" i="33"/>
  <c r="X366" i="33"/>
  <c r="X367" i="33"/>
  <c r="X382" i="33"/>
  <c r="X383" i="33"/>
  <c r="X398" i="33"/>
  <c r="X399" i="33"/>
  <c r="X414" i="33"/>
  <c r="X415" i="33"/>
  <c r="X430" i="33"/>
  <c r="X431" i="33"/>
  <c r="X447" i="33"/>
  <c r="X450" i="33"/>
  <c r="X463" i="33"/>
  <c r="X466" i="33"/>
  <c r="X485" i="33"/>
  <c r="X501" i="33"/>
  <c r="X517" i="33"/>
  <c r="X533" i="33"/>
  <c r="X549" i="33"/>
  <c r="X554" i="33"/>
  <c r="X555" i="33"/>
  <c r="X590" i="33"/>
  <c r="X591" i="33"/>
  <c r="X606" i="33"/>
  <c r="X607" i="33"/>
  <c r="X622" i="33"/>
  <c r="X623" i="33"/>
  <c r="X662" i="33"/>
  <c r="X663" i="33"/>
  <c r="X694" i="33"/>
  <c r="X695" i="33"/>
  <c r="X726" i="33"/>
  <c r="X727" i="33"/>
  <c r="X758" i="33"/>
  <c r="X759" i="33"/>
  <c r="X785" i="33"/>
  <c r="X786" i="33"/>
  <c r="X801" i="33"/>
  <c r="X802" i="33"/>
  <c r="X807" i="33"/>
  <c r="X808" i="33"/>
  <c r="X823" i="33"/>
  <c r="X824" i="33"/>
  <c r="X839" i="33"/>
  <c r="X840" i="33"/>
  <c r="X953" i="33"/>
  <c r="X959" i="33"/>
  <c r="X971" i="33"/>
  <c r="X972" i="33"/>
  <c r="X974" i="33"/>
  <c r="X977" i="33"/>
  <c r="X978" i="33"/>
  <c r="X980" i="33"/>
  <c r="X1081" i="33"/>
  <c r="X1087" i="33"/>
  <c r="X1099" i="33"/>
  <c r="X1100" i="33"/>
  <c r="X1102" i="33"/>
  <c r="X1105" i="33"/>
  <c r="X1106" i="33"/>
  <c r="X1108" i="33"/>
  <c r="X1215" i="33"/>
  <c r="X1227" i="33"/>
  <c r="X1230" i="33"/>
  <c r="X1233" i="33"/>
  <c r="X1234" i="33"/>
  <c r="X1236" i="33"/>
  <c r="X1507" i="33"/>
  <c r="X1517" i="33"/>
  <c r="X1581" i="33"/>
  <c r="X1645" i="33"/>
  <c r="X1709" i="33"/>
  <c r="X1773" i="33"/>
  <c r="L25" i="32"/>
  <c r="L24" i="32" s="1"/>
  <c r="J34" i="5"/>
  <c r="U7" i="33"/>
  <c r="U6" i="33" s="1"/>
  <c r="X22" i="33"/>
  <c r="X54" i="33"/>
  <c r="X474" i="33"/>
  <c r="X490" i="33"/>
  <c r="X506" i="33"/>
  <c r="X522" i="33"/>
  <c r="X538" i="33"/>
  <c r="X574" i="33"/>
  <c r="X682" i="33"/>
  <c r="X714" i="33"/>
  <c r="X746" i="33"/>
  <c r="X797" i="33"/>
  <c r="X813" i="33"/>
  <c r="X829" i="33"/>
  <c r="X845" i="33"/>
  <c r="X857" i="33"/>
  <c r="X905" i="33"/>
  <c r="X911" i="33"/>
  <c r="X923" i="33"/>
  <c r="X926" i="33"/>
  <c r="X929" i="33"/>
  <c r="X932" i="33"/>
  <c r="X1033" i="33"/>
  <c r="X1039" i="33"/>
  <c r="X1051" i="33"/>
  <c r="X1054" i="33"/>
  <c r="X1057" i="33"/>
  <c r="X1060" i="33"/>
  <c r="X1167" i="33"/>
  <c r="X1179" i="33"/>
  <c r="X1182" i="33"/>
  <c r="X1185" i="33"/>
  <c r="X1188" i="33"/>
  <c r="X1295" i="33"/>
  <c r="X1307" i="33"/>
  <c r="X1310" i="33"/>
  <c r="X1313" i="33"/>
  <c r="X1409" i="33"/>
  <c r="X1441" i="33"/>
  <c r="X1467" i="33"/>
  <c r="X1492" i="33"/>
  <c r="X1531" i="33"/>
  <c r="X1556" i="33"/>
  <c r="X1595" i="33"/>
  <c r="X1620" i="33"/>
  <c r="X1659" i="33"/>
  <c r="X1684" i="33"/>
  <c r="X1723" i="33"/>
  <c r="X1748" i="33"/>
  <c r="X1787" i="33"/>
  <c r="X18" i="33"/>
  <c r="X50" i="33"/>
  <c r="X74" i="33"/>
  <c r="X90" i="33"/>
  <c r="X106" i="33"/>
  <c r="X122" i="33"/>
  <c r="X138" i="33"/>
  <c r="X154" i="33"/>
  <c r="X170" i="33"/>
  <c r="X186" i="33"/>
  <c r="X202" i="33"/>
  <c r="X218" i="33"/>
  <c r="X234" i="33"/>
  <c r="X250" i="33"/>
  <c r="X266" i="33"/>
  <c r="X282" i="33"/>
  <c r="X298" i="33"/>
  <c r="X314" i="33"/>
  <c r="X330" i="33"/>
  <c r="X346" i="33"/>
  <c r="X362" i="33"/>
  <c r="X378" i="33"/>
  <c r="X394" i="33"/>
  <c r="X410" i="33"/>
  <c r="X426" i="33"/>
  <c r="X442" i="33"/>
  <c r="X562" i="33"/>
  <c r="X586" i="33"/>
  <c r="X602" i="33"/>
  <c r="X618" i="33"/>
  <c r="X630" i="33"/>
  <c r="X670" i="33"/>
  <c r="X702" i="33"/>
  <c r="X734" i="33"/>
  <c r="X769" i="33"/>
  <c r="X775" i="33"/>
  <c r="X781" i="33"/>
  <c r="X835" i="33"/>
  <c r="X863" i="33"/>
  <c r="X869" i="33"/>
  <c r="X872" i="33"/>
  <c r="X875" i="33"/>
  <c r="X878" i="33"/>
  <c r="X881" i="33"/>
  <c r="X884" i="33"/>
  <c r="X985" i="33"/>
  <c r="X991" i="33"/>
  <c r="X1003" i="33"/>
  <c r="X1006" i="33"/>
  <c r="X1009" i="33"/>
  <c r="X1012" i="33"/>
  <c r="X1113" i="33"/>
  <c r="X1119" i="33"/>
  <c r="X1131" i="33"/>
  <c r="X1134" i="33"/>
  <c r="X1137" i="33"/>
  <c r="X1140" i="33"/>
  <c r="X1247" i="33"/>
  <c r="X1259" i="33"/>
  <c r="X1262" i="33"/>
  <c r="X1265" i="33"/>
  <c r="X1268" i="33"/>
  <c r="X1339" i="33"/>
  <c r="X1342" i="33"/>
  <c r="X1371" i="33"/>
  <c r="X1374" i="33"/>
  <c r="X1394" i="33"/>
  <c r="X1397" i="33"/>
  <c r="X1426" i="33"/>
  <c r="X1429" i="33"/>
  <c r="X1458" i="33"/>
  <c r="X1500" i="33"/>
  <c r="X1525" i="33"/>
  <c r="X1813" i="33"/>
  <c r="I8" i="5"/>
  <c r="X14" i="33"/>
  <c r="X46" i="33"/>
  <c r="X486" i="33"/>
  <c r="X502" i="33"/>
  <c r="X518" i="33"/>
  <c r="X534" i="33"/>
  <c r="X550" i="33"/>
  <c r="X690" i="33"/>
  <c r="X722" i="33"/>
  <c r="X754" i="33"/>
  <c r="X809" i="33"/>
  <c r="X825" i="33"/>
  <c r="X841" i="33"/>
  <c r="X937" i="33"/>
  <c r="X943" i="33"/>
  <c r="X955" i="33"/>
  <c r="X958" i="33"/>
  <c r="X961" i="33"/>
  <c r="X964" i="33"/>
  <c r="X1065" i="33"/>
  <c r="X1071" i="33"/>
  <c r="X1083" i="33"/>
  <c r="X1086" i="33"/>
  <c r="X1089" i="33"/>
  <c r="X1092" i="33"/>
  <c r="X1199" i="33"/>
  <c r="X1211" i="33"/>
  <c r="X1214" i="33"/>
  <c r="X1217" i="33"/>
  <c r="X1220" i="33"/>
  <c r="X1327" i="33"/>
  <c r="X1330" i="33"/>
  <c r="X1359" i="33"/>
  <c r="X1362" i="33"/>
  <c r="X10" i="33"/>
  <c r="X11" i="33"/>
  <c r="X29" i="33"/>
  <c r="X36" i="33"/>
  <c r="X42" i="33"/>
  <c r="X70" i="33"/>
  <c r="X86" i="33"/>
  <c r="X102" i="33"/>
  <c r="X118" i="33"/>
  <c r="X134" i="33"/>
  <c r="X150" i="33"/>
  <c r="X166" i="33"/>
  <c r="X182" i="33"/>
  <c r="X198" i="33"/>
  <c r="X214" i="33"/>
  <c r="X230" i="33"/>
  <c r="X246" i="33"/>
  <c r="X262" i="33"/>
  <c r="X278" i="33"/>
  <c r="X294" i="33"/>
  <c r="X310" i="33"/>
  <c r="X326" i="33"/>
  <c r="X342" i="33"/>
  <c r="X358" i="33"/>
  <c r="X374" i="33"/>
  <c r="X390" i="33"/>
  <c r="X406" i="33"/>
  <c r="X422" i="33"/>
  <c r="X438" i="33"/>
  <c r="X570" i="33"/>
  <c r="X582" i="33"/>
  <c r="X598" i="33"/>
  <c r="X614" i="33"/>
  <c r="X678" i="33"/>
  <c r="X679" i="33"/>
  <c r="X710" i="33"/>
  <c r="X711" i="33"/>
  <c r="X742" i="33"/>
  <c r="X743" i="33"/>
  <c r="X765" i="33"/>
  <c r="X766" i="33"/>
  <c r="X793" i="33"/>
  <c r="X794" i="33"/>
  <c r="X815" i="33"/>
  <c r="X816" i="33"/>
  <c r="X831" i="33"/>
  <c r="X832" i="33"/>
  <c r="X847" i="33"/>
  <c r="X848" i="33"/>
  <c r="X853" i="33"/>
  <c r="X856" i="33"/>
  <c r="X859" i="33"/>
  <c r="X860" i="33"/>
  <c r="X889" i="33"/>
  <c r="X895" i="33"/>
  <c r="X907" i="33"/>
  <c r="X908" i="33"/>
  <c r="X910" i="33"/>
  <c r="X913" i="33"/>
  <c r="X914" i="33"/>
  <c r="X916" i="33"/>
  <c r="X1017" i="33"/>
  <c r="X1023" i="33"/>
  <c r="X1035" i="33"/>
  <c r="X1036" i="33"/>
  <c r="X1038" i="33"/>
  <c r="X1041" i="33"/>
  <c r="X1042" i="33"/>
  <c r="X1044" i="33"/>
  <c r="X1151" i="33"/>
  <c r="X1163" i="33"/>
  <c r="X1166" i="33"/>
  <c r="X1169" i="33"/>
  <c r="X1170" i="33"/>
  <c r="X1172" i="33"/>
  <c r="X1279" i="33"/>
  <c r="X1291" i="33"/>
  <c r="X1294" i="33"/>
  <c r="X1297" i="33"/>
  <c r="X1298" i="33"/>
  <c r="X1300" i="33"/>
  <c r="X1475" i="33"/>
  <c r="X1485" i="33"/>
  <c r="X1539" i="33"/>
  <c r="X1549" i="33"/>
  <c r="X1613" i="33"/>
  <c r="X1677" i="33"/>
  <c r="X1741" i="33"/>
  <c r="X25" i="33"/>
  <c r="X32" i="33"/>
  <c r="X38" i="33"/>
  <c r="X39" i="33"/>
  <c r="X57" i="33"/>
  <c r="X64" i="33"/>
  <c r="X77" i="33"/>
  <c r="X93" i="33"/>
  <c r="X482" i="33"/>
  <c r="X498" i="33"/>
  <c r="X514" i="33"/>
  <c r="X530" i="33"/>
  <c r="X546" i="33"/>
  <c r="X558" i="33"/>
  <c r="X626" i="33"/>
  <c r="X666" i="33"/>
  <c r="X698" i="33"/>
  <c r="X699" i="33"/>
  <c r="X730" i="33"/>
  <c r="X731" i="33"/>
  <c r="X777" i="33"/>
  <c r="X778" i="33"/>
  <c r="X783" i="33"/>
  <c r="X784" i="33"/>
  <c r="X789" i="33"/>
  <c r="X790" i="33"/>
  <c r="X800" i="33"/>
  <c r="X805" i="33"/>
  <c r="X806" i="33"/>
  <c r="X821" i="33"/>
  <c r="X822" i="33"/>
  <c r="X837" i="33"/>
  <c r="X838" i="33"/>
  <c r="X865" i="33"/>
  <c r="X866" i="33"/>
  <c r="X868" i="33"/>
  <c r="X969" i="33"/>
  <c r="X975" i="33"/>
  <c r="X987" i="33"/>
  <c r="X988" i="33"/>
  <c r="X990" i="33"/>
  <c r="X993" i="33"/>
  <c r="X994" i="33"/>
  <c r="X996" i="33"/>
  <c r="X1097" i="33"/>
  <c r="X1103" i="33"/>
  <c r="X1115" i="33"/>
  <c r="X1118" i="33"/>
  <c r="X1121" i="33"/>
  <c r="X1122" i="33"/>
  <c r="X1124" i="33"/>
  <c r="X1231" i="33"/>
  <c r="X1243" i="33"/>
  <c r="X1246" i="33"/>
  <c r="X1249" i="33"/>
  <c r="X1250" i="33"/>
  <c r="X1252" i="33"/>
  <c r="X1393" i="33"/>
  <c r="X1425" i="33"/>
  <c r="X1457" i="33"/>
  <c r="X1499" i="33"/>
  <c r="X1524" i="33"/>
  <c r="X1563" i="33"/>
  <c r="X1588" i="33"/>
  <c r="X1627" i="33"/>
  <c r="X1652" i="33"/>
  <c r="X1691" i="33"/>
  <c r="X1716" i="33"/>
  <c r="X1755" i="33"/>
  <c r="X1780" i="33"/>
  <c r="L7" i="32"/>
  <c r="L6" i="32" s="1"/>
  <c r="X21" i="33"/>
  <c r="X28" i="33"/>
  <c r="X34" i="33"/>
  <c r="X35" i="33"/>
  <c r="X53" i="33"/>
  <c r="X60" i="33"/>
  <c r="X66" i="33"/>
  <c r="X67" i="33"/>
  <c r="X82" i="33"/>
  <c r="X83" i="33"/>
  <c r="X98" i="33"/>
  <c r="X99" i="33"/>
  <c r="X114" i="33"/>
  <c r="X115" i="33"/>
  <c r="X130" i="33"/>
  <c r="X131" i="33"/>
  <c r="X146" i="33"/>
  <c r="X147" i="33"/>
  <c r="X162" i="33"/>
  <c r="X163" i="33"/>
  <c r="X178" i="33"/>
  <c r="X179" i="33"/>
  <c r="X194" i="33"/>
  <c r="X195" i="33"/>
  <c r="X210" i="33"/>
  <c r="X211" i="33"/>
  <c r="X226" i="33"/>
  <c r="X227" i="33"/>
  <c r="X242" i="33"/>
  <c r="X243" i="33"/>
  <c r="X258" i="33"/>
  <c r="X259" i="33"/>
  <c r="X274" i="33"/>
  <c r="X275" i="33"/>
  <c r="X290" i="33"/>
  <c r="X291" i="33"/>
  <c r="X306" i="33"/>
  <c r="X307" i="33"/>
  <c r="X322" i="33"/>
  <c r="X323" i="33"/>
  <c r="X338" i="33"/>
  <c r="X339" i="33"/>
  <c r="X354" i="33"/>
  <c r="X355" i="33"/>
  <c r="X370" i="33"/>
  <c r="X371" i="33"/>
  <c r="X386" i="33"/>
  <c r="X387" i="33"/>
  <c r="X402" i="33"/>
  <c r="X403" i="33"/>
  <c r="X418" i="33"/>
  <c r="X419" i="33"/>
  <c r="X434" i="33"/>
  <c r="X435" i="33"/>
  <c r="X451" i="33"/>
  <c r="X454" i="33"/>
  <c r="X467" i="33"/>
  <c r="X470" i="33"/>
  <c r="X489" i="33"/>
  <c r="X505" i="33"/>
  <c r="X521" i="33"/>
  <c r="X537" i="33"/>
  <c r="X578" i="33"/>
  <c r="X579" i="33"/>
  <c r="X594" i="33"/>
  <c r="X595" i="33"/>
  <c r="X610" i="33"/>
  <c r="X611" i="33"/>
  <c r="X686" i="33"/>
  <c r="X687" i="33"/>
  <c r="X718" i="33"/>
  <c r="X719" i="33"/>
  <c r="X750" i="33"/>
  <c r="X751" i="33"/>
  <c r="X812" i="33"/>
  <c r="X827" i="33"/>
  <c r="X828" i="33"/>
  <c r="X843" i="33"/>
  <c r="X844" i="33"/>
  <c r="X921" i="33"/>
  <c r="X927" i="33"/>
  <c r="X939" i="33"/>
  <c r="X940" i="33"/>
  <c r="X942" i="33"/>
  <c r="X945" i="33"/>
  <c r="X946" i="33"/>
  <c r="X948" i="33"/>
  <c r="X1049" i="33"/>
  <c r="X1055" i="33"/>
  <c r="X1067" i="33"/>
  <c r="X1068" i="33"/>
  <c r="X1070" i="33"/>
  <c r="X1073" i="33"/>
  <c r="X1074" i="33"/>
  <c r="X1076" i="33"/>
  <c r="X1183" i="33"/>
  <c r="X1195" i="33"/>
  <c r="X1198" i="33"/>
  <c r="X1201" i="33"/>
  <c r="X1202" i="33"/>
  <c r="X1204" i="33"/>
  <c r="X1311" i="33"/>
  <c r="X1323" i="33"/>
  <c r="X1326" i="33"/>
  <c r="X1355" i="33"/>
  <c r="X1358" i="33"/>
  <c r="X1381" i="33"/>
  <c r="X1410" i="33"/>
  <c r="X1413" i="33"/>
  <c r="X1442" i="33"/>
  <c r="X1445" i="33"/>
  <c r="X1468" i="33"/>
  <c r="X1493" i="33"/>
  <c r="X1532" i="33"/>
  <c r="X1557" i="33"/>
  <c r="X1797" i="33"/>
  <c r="X851" i="33"/>
  <c r="X867" i="33"/>
  <c r="X883" i="33"/>
  <c r="X899" i="33"/>
  <c r="X915" i="33"/>
  <c r="X931" i="33"/>
  <c r="X947" i="33"/>
  <c r="X963" i="33"/>
  <c r="X979" i="33"/>
  <c r="X995" i="33"/>
  <c r="X1011" i="33"/>
  <c r="X1027" i="33"/>
  <c r="X1043" i="33"/>
  <c r="X1059" i="33"/>
  <c r="X1075" i="33"/>
  <c r="X1091" i="33"/>
  <c r="X1107" i="33"/>
  <c r="X1123" i="33"/>
  <c r="X1139" i="33"/>
  <c r="X1155" i="33"/>
  <c r="X1171" i="33"/>
  <c r="X1187" i="33"/>
  <c r="X1203" i="33"/>
  <c r="X1219" i="33"/>
  <c r="X1235" i="33"/>
  <c r="X1251" i="33"/>
  <c r="X1267" i="33"/>
  <c r="X1283" i="33"/>
  <c r="X1299" i="33"/>
  <c r="X1315" i="33"/>
  <c r="X1316" i="33"/>
  <c r="X1331" i="33"/>
  <c r="X1332" i="33"/>
  <c r="X1347" i="33"/>
  <c r="X1348" i="33"/>
  <c r="X1363" i="33"/>
  <c r="X1364" i="33"/>
  <c r="X1383" i="33"/>
  <c r="X1399" i="33"/>
  <c r="X1415" i="33"/>
  <c r="X1431" i="33"/>
  <c r="X1447" i="33"/>
  <c r="X1460" i="33"/>
  <c r="X1462" i="33"/>
  <c r="X1463" i="33"/>
  <c r="X1481" i="33"/>
  <c r="X1488" i="33"/>
  <c r="X1495" i="33"/>
  <c r="X1513" i="33"/>
  <c r="X1520" i="33"/>
  <c r="X1527" i="33"/>
  <c r="X1545" i="33"/>
  <c r="X1552" i="33"/>
  <c r="X1559" i="33"/>
  <c r="X1577" i="33"/>
  <c r="X1584" i="33"/>
  <c r="X1591" i="33"/>
  <c r="X1609" i="33"/>
  <c r="X1616" i="33"/>
  <c r="X1623" i="33"/>
  <c r="X1641" i="33"/>
  <c r="X1648" i="33"/>
  <c r="X1655" i="33"/>
  <c r="X1673" i="33"/>
  <c r="X1680" i="33"/>
  <c r="X1687" i="33"/>
  <c r="X1705" i="33"/>
  <c r="X1712" i="33"/>
  <c r="X1719" i="33"/>
  <c r="X1737" i="33"/>
  <c r="X1744" i="33"/>
  <c r="X1751" i="33"/>
  <c r="X1769" i="33"/>
  <c r="X1776" i="33"/>
  <c r="X1783" i="33"/>
  <c r="X1803" i="33"/>
  <c r="X1819" i="33"/>
  <c r="X1835" i="33"/>
  <c r="X1851" i="33"/>
  <c r="X1867" i="33"/>
  <c r="X1883" i="33"/>
  <c r="X1899" i="33"/>
  <c r="X1915" i="33"/>
  <c r="X1931" i="33"/>
  <c r="X1947" i="33"/>
  <c r="X1963" i="33"/>
  <c r="X1989" i="33"/>
  <c r="X2018" i="33"/>
  <c r="X2033" i="33"/>
  <c r="X2034" i="33"/>
  <c r="X2049" i="33"/>
  <c r="X2050" i="33"/>
  <c r="X2065" i="33"/>
  <c r="X2066" i="33"/>
  <c r="X2081" i="33"/>
  <c r="X2082" i="33"/>
  <c r="X2098" i="33"/>
  <c r="X2114" i="33"/>
  <c r="X2130" i="33"/>
  <c r="X2146" i="33"/>
  <c r="X2162" i="33"/>
  <c r="X2178" i="33"/>
  <c r="X2194" i="33"/>
  <c r="X2210" i="33"/>
  <c r="X2226" i="33"/>
  <c r="X2242" i="33"/>
  <c r="X2258" i="33"/>
  <c r="X2274" i="33"/>
  <c r="X2277" i="33"/>
  <c r="X2279" i="33"/>
  <c r="X2309" i="33"/>
  <c r="X2311" i="33"/>
  <c r="X2341" i="33"/>
  <c r="X2343" i="33"/>
  <c r="X2377" i="33"/>
  <c r="X2393" i="33"/>
  <c r="X2409" i="33"/>
  <c r="X2425" i="33"/>
  <c r="X2440" i="33"/>
  <c r="X2441" i="33"/>
  <c r="X2456" i="33"/>
  <c r="X2457" i="33"/>
  <c r="X2487" i="33"/>
  <c r="X2491" i="33"/>
  <c r="X2500" i="33"/>
  <c r="X2501" i="33"/>
  <c r="X2517" i="33"/>
  <c r="X2519" i="33"/>
  <c r="X2543" i="33"/>
  <c r="X2578" i="33"/>
  <c r="X2581" i="33"/>
  <c r="X2582" i="33"/>
  <c r="X2602" i="33"/>
  <c r="X2750" i="33"/>
  <c r="X2774" i="33"/>
  <c r="X2785" i="33"/>
  <c r="X2788" i="33"/>
  <c r="X2874" i="33"/>
  <c r="X2885" i="33"/>
  <c r="X2888" i="33"/>
  <c r="X2909" i="33"/>
  <c r="X2912" i="33"/>
  <c r="X2929" i="33"/>
  <c r="X2932" i="33"/>
  <c r="X2997" i="33"/>
  <c r="X3000" i="33"/>
  <c r="X3017" i="33"/>
  <c r="X3020" i="33"/>
  <c r="X3074" i="33"/>
  <c r="X3145" i="33"/>
  <c r="X3189" i="33"/>
  <c r="X3203" i="33"/>
  <c r="X3292" i="33"/>
  <c r="X3303" i="33"/>
  <c r="X3306" i="33"/>
  <c r="X1129" i="33"/>
  <c r="X1145" i="33"/>
  <c r="X1161" i="33"/>
  <c r="X1177" i="33"/>
  <c r="X1193" i="33"/>
  <c r="X1209" i="33"/>
  <c r="X1225" i="33"/>
  <c r="X1241" i="33"/>
  <c r="X1257" i="33"/>
  <c r="X1273" i="33"/>
  <c r="X1289" i="33"/>
  <c r="X1305" i="33"/>
  <c r="X1321" i="33"/>
  <c r="X1337" i="33"/>
  <c r="X1353" i="33"/>
  <c r="X1369" i="33"/>
  <c r="X1388" i="33"/>
  <c r="X1404" i="33"/>
  <c r="X1420" i="33"/>
  <c r="X1436" i="33"/>
  <c r="X1452" i="33"/>
  <c r="X2007" i="33"/>
  <c r="X2023" i="33"/>
  <c r="X2039" i="33"/>
  <c r="X2055" i="33"/>
  <c r="X2071" i="33"/>
  <c r="X2087" i="33"/>
  <c r="X2103" i="33"/>
  <c r="X2119" i="33"/>
  <c r="X2135" i="33"/>
  <c r="X2151" i="33"/>
  <c r="X2167" i="33"/>
  <c r="X2183" i="33"/>
  <c r="X2199" i="33"/>
  <c r="X2215" i="33"/>
  <c r="X2231" i="33"/>
  <c r="X2247" i="33"/>
  <c r="X2263" i="33"/>
  <c r="X2299" i="33"/>
  <c r="X2331" i="33"/>
  <c r="X2363" i="33"/>
  <c r="X2468" i="33"/>
  <c r="X2471" i="33"/>
  <c r="X2480" i="33"/>
  <c r="X2496" i="33"/>
  <c r="X2503" i="33"/>
  <c r="X2555" i="33"/>
  <c r="X2571" i="33"/>
  <c r="X2642" i="33"/>
  <c r="X2696" i="33"/>
  <c r="X2706" i="33"/>
  <c r="X2732" i="33"/>
  <c r="X2782" i="33"/>
  <c r="X2806" i="33"/>
  <c r="X2817" i="33"/>
  <c r="X2820" i="33"/>
  <c r="X2906" i="33"/>
  <c r="X2940" i="33"/>
  <c r="X2994" i="33"/>
  <c r="X3045" i="33"/>
  <c r="X3048" i="33"/>
  <c r="X3065" i="33"/>
  <c r="X3068" i="33"/>
  <c r="X3122" i="33"/>
  <c r="X3165" i="33"/>
  <c r="X3168" i="33"/>
  <c r="X3200" i="33"/>
  <c r="X3221" i="33"/>
  <c r="X3235" i="33"/>
  <c r="X3323" i="33"/>
  <c r="X3326" i="33"/>
  <c r="X3332" i="33"/>
  <c r="X3335" i="33"/>
  <c r="X3338" i="33"/>
  <c r="X2029" i="33"/>
  <c r="X2045" i="33"/>
  <c r="X2061" i="33"/>
  <c r="X2077" i="33"/>
  <c r="X2287" i="33"/>
  <c r="X2319" i="33"/>
  <c r="X2351" i="33"/>
  <c r="X2436" i="33"/>
  <c r="X2452" i="33"/>
  <c r="X2527" i="33"/>
  <c r="X2567" i="33"/>
  <c r="X2574" i="33"/>
  <c r="X2610" i="33"/>
  <c r="X2613" i="33"/>
  <c r="X2628" i="33"/>
  <c r="X2653" i="33"/>
  <c r="X2656" i="33"/>
  <c r="X2678" i="33"/>
  <c r="X2681" i="33"/>
  <c r="X2717" i="33"/>
  <c r="X2764" i="33"/>
  <c r="X2814" i="33"/>
  <c r="X2838" i="33"/>
  <c r="X2849" i="33"/>
  <c r="X2852" i="33"/>
  <c r="X2965" i="33"/>
  <c r="X2968" i="33"/>
  <c r="X2985" i="33"/>
  <c r="X2988" i="33"/>
  <c r="X3042" i="33"/>
  <c r="X3093" i="33"/>
  <c r="X3096" i="33"/>
  <c r="X3113" i="33"/>
  <c r="X3116" i="33"/>
  <c r="X3182" i="33"/>
  <c r="X3232" i="33"/>
  <c r="X3253" i="33"/>
  <c r="X3267" i="33"/>
  <c r="X901" i="33"/>
  <c r="X917" i="33"/>
  <c r="X933" i="33"/>
  <c r="X949" i="33"/>
  <c r="X965" i="33"/>
  <c r="X981" i="33"/>
  <c r="X997" i="33"/>
  <c r="X1013" i="33"/>
  <c r="X1029" i="33"/>
  <c r="X1045" i="33"/>
  <c r="X1061" i="33"/>
  <c r="X1077" i="33"/>
  <c r="X1093" i="33"/>
  <c r="X1109" i="33"/>
  <c r="X1125" i="33"/>
  <c r="X1141" i="33"/>
  <c r="X1157" i="33"/>
  <c r="X1173" i="33"/>
  <c r="X1189" i="33"/>
  <c r="X1205" i="33"/>
  <c r="X1221" i="33"/>
  <c r="X1237" i="33"/>
  <c r="X1253" i="33"/>
  <c r="X1269" i="33"/>
  <c r="X1285" i="33"/>
  <c r="X1301" i="33"/>
  <c r="X1317" i="33"/>
  <c r="X1333" i="33"/>
  <c r="X1349" i="33"/>
  <c r="X1365" i="33"/>
  <c r="X1384" i="33"/>
  <c r="X1400" i="33"/>
  <c r="X1416" i="33"/>
  <c r="X1432" i="33"/>
  <c r="X1448" i="33"/>
  <c r="X1461" i="33"/>
  <c r="X2019" i="33"/>
  <c r="X2035" i="33"/>
  <c r="X2051" i="33"/>
  <c r="X2067" i="33"/>
  <c r="X2083" i="33"/>
  <c r="X2099" i="33"/>
  <c r="X2115" i="33"/>
  <c r="X2131" i="33"/>
  <c r="X2147" i="33"/>
  <c r="X2163" i="33"/>
  <c r="X2179" i="33"/>
  <c r="X2195" i="33"/>
  <c r="X2211" i="33"/>
  <c r="X2227" i="33"/>
  <c r="X2243" i="33"/>
  <c r="X2259" i="33"/>
  <c r="X2275" i="33"/>
  <c r="X2307" i="33"/>
  <c r="X2339" i="33"/>
  <c r="X2464" i="33"/>
  <c r="X2492" i="33"/>
  <c r="X2515" i="33"/>
  <c r="X2539" i="33"/>
  <c r="X2546" i="33"/>
  <c r="X2549" i="33"/>
  <c r="X2557" i="33"/>
  <c r="X2583" i="33"/>
  <c r="X2638" i="33"/>
  <c r="X2650" i="33"/>
  <c r="X2689" i="33"/>
  <c r="X2692" i="33"/>
  <c r="X2693" i="33"/>
  <c r="X2714" i="33"/>
  <c r="X2725" i="33"/>
  <c r="X2728" i="33"/>
  <c r="X2749" i="33"/>
  <c r="X2796" i="33"/>
  <c r="X2846" i="33"/>
  <c r="X2870" i="33"/>
  <c r="X2881" i="33"/>
  <c r="X2884" i="33"/>
  <c r="X2925" i="33"/>
  <c r="X2928" i="33"/>
  <c r="X2962" i="33"/>
  <c r="X3013" i="33"/>
  <c r="X3016" i="33"/>
  <c r="X3033" i="33"/>
  <c r="X3036" i="33"/>
  <c r="X3090" i="33"/>
  <c r="X3158" i="33"/>
  <c r="X3214" i="33"/>
  <c r="X3264" i="33"/>
  <c r="X3299" i="33"/>
  <c r="X2025" i="33"/>
  <c r="X2041" i="33"/>
  <c r="X2057" i="33"/>
  <c r="X2073" i="33"/>
  <c r="X2295" i="33"/>
  <c r="X2327" i="33"/>
  <c r="X2359" i="33"/>
  <c r="X2432" i="33"/>
  <c r="X2448" i="33"/>
  <c r="X2476" i="33"/>
  <c r="X2479" i="33"/>
  <c r="X2495" i="33"/>
  <c r="X2551" i="33"/>
  <c r="X2554" i="33"/>
  <c r="X2592" i="33"/>
  <c r="X2599" i="33"/>
  <c r="X2606" i="33"/>
  <c r="X2621" i="33"/>
  <c r="X2624" i="33"/>
  <c r="X2746" i="33"/>
  <c r="X2757" i="33"/>
  <c r="X2760" i="33"/>
  <c r="X2781" i="33"/>
  <c r="X2828" i="33"/>
  <c r="X2878" i="33"/>
  <c r="X2902" i="33"/>
  <c r="X2922" i="33"/>
  <c r="X2953" i="33"/>
  <c r="X2956" i="33"/>
  <c r="X3010" i="33"/>
  <c r="X3061" i="33"/>
  <c r="X3064" i="33"/>
  <c r="X3081" i="33"/>
  <c r="X3084" i="33"/>
  <c r="X3138" i="33"/>
  <c r="X3155" i="33"/>
  <c r="X3175" i="33"/>
  <c r="X3178" i="33"/>
  <c r="X3246" i="33"/>
  <c r="X3296" i="33"/>
  <c r="X3371" i="33"/>
  <c r="X3374" i="33"/>
  <c r="X3380" i="33"/>
  <c r="X3403" i="33"/>
  <c r="X3406" i="33"/>
  <c r="X3412" i="33"/>
  <c r="X3435" i="33"/>
  <c r="X3438" i="33"/>
  <c r="X3444" i="33"/>
  <c r="X3467" i="33"/>
  <c r="X3470" i="33"/>
  <c r="X3476" i="33"/>
  <c r="X3499" i="33"/>
  <c r="X3502" i="33"/>
  <c r="X3508" i="33"/>
  <c r="X3531" i="33"/>
  <c r="X3534" i="33"/>
  <c r="X3537" i="33"/>
  <c r="X3540" i="33"/>
  <c r="X3563" i="33"/>
  <c r="X3566" i="33"/>
  <c r="X3569" i="33"/>
  <c r="X3572" i="33"/>
  <c r="X3702" i="33"/>
  <c r="X3705" i="33"/>
  <c r="X3759" i="33"/>
  <c r="X3830" i="33"/>
  <c r="X3833" i="33"/>
  <c r="X3887" i="33"/>
  <c r="X3969" i="33"/>
  <c r="X4017" i="33"/>
  <c r="X1329" i="33"/>
  <c r="X1345" i="33"/>
  <c r="X1361" i="33"/>
  <c r="X1377" i="33"/>
  <c r="X1380" i="33"/>
  <c r="X1396" i="33"/>
  <c r="X1412" i="33"/>
  <c r="X1428" i="33"/>
  <c r="X1444" i="33"/>
  <c r="X1564" i="33"/>
  <c r="X1571" i="33"/>
  <c r="X1589" i="33"/>
  <c r="X1596" i="33"/>
  <c r="X1603" i="33"/>
  <c r="X1621" i="33"/>
  <c r="X1628" i="33"/>
  <c r="X1635" i="33"/>
  <c r="X1653" i="33"/>
  <c r="X1660" i="33"/>
  <c r="X1667" i="33"/>
  <c r="X1685" i="33"/>
  <c r="X1692" i="33"/>
  <c r="X1699" i="33"/>
  <c r="X1717" i="33"/>
  <c r="X1724" i="33"/>
  <c r="X1731" i="33"/>
  <c r="X1749" i="33"/>
  <c r="X1756" i="33"/>
  <c r="X1763" i="33"/>
  <c r="X1781" i="33"/>
  <c r="X1788" i="33"/>
  <c r="X1801" i="33"/>
  <c r="X1817" i="33"/>
  <c r="X1833" i="33"/>
  <c r="X1849" i="33"/>
  <c r="X1865" i="33"/>
  <c r="X1881" i="33"/>
  <c r="X1897" i="33"/>
  <c r="X1913" i="33"/>
  <c r="X1929" i="33"/>
  <c r="X1945" i="33"/>
  <c r="X1961" i="33"/>
  <c r="X1974" i="33"/>
  <c r="X1987" i="33"/>
  <c r="X2003" i="33"/>
  <c r="X2015" i="33"/>
  <c r="X2016" i="33"/>
  <c r="X2031" i="33"/>
  <c r="X2032" i="33"/>
  <c r="X2047" i="33"/>
  <c r="X2048" i="33"/>
  <c r="X2063" i="33"/>
  <c r="X2064" i="33"/>
  <c r="X2079" i="33"/>
  <c r="X2080" i="33"/>
  <c r="X2095" i="33"/>
  <c r="X2096" i="33"/>
  <c r="X2111" i="33"/>
  <c r="X2112" i="33"/>
  <c r="X2127" i="33"/>
  <c r="X2128" i="33"/>
  <c r="X2143" i="33"/>
  <c r="X2144" i="33"/>
  <c r="X2159" i="33"/>
  <c r="X2160" i="33"/>
  <c r="X2175" i="33"/>
  <c r="X2176" i="33"/>
  <c r="X2191" i="33"/>
  <c r="X2192" i="33"/>
  <c r="X2207" i="33"/>
  <c r="X2208" i="33"/>
  <c r="X2223" i="33"/>
  <c r="X2224" i="33"/>
  <c r="X2239" i="33"/>
  <c r="X2240" i="33"/>
  <c r="X2255" i="33"/>
  <c r="X2256" i="33"/>
  <c r="X2271" i="33"/>
  <c r="X2281" i="33"/>
  <c r="X2283" i="33"/>
  <c r="X2313" i="33"/>
  <c r="X2315" i="33"/>
  <c r="X2345" i="33"/>
  <c r="X2347" i="33"/>
  <c r="X2375" i="33"/>
  <c r="X2391" i="33"/>
  <c r="X2407" i="33"/>
  <c r="X2423" i="33"/>
  <c r="X2439" i="33"/>
  <c r="X2455" i="33"/>
  <c r="X2486" i="33"/>
  <c r="X2488" i="33"/>
  <c r="X2489" i="33"/>
  <c r="X2499" i="33"/>
  <c r="X2508" i="33"/>
  <c r="X2523" i="33"/>
  <c r="X2530" i="33"/>
  <c r="X2533" i="33"/>
  <c r="X2541" i="33"/>
  <c r="X2542" i="33"/>
  <c r="X2545" i="33"/>
  <c r="X2579" i="33"/>
  <c r="X2595" i="33"/>
  <c r="X2664" i="33"/>
  <c r="X2674" i="33"/>
  <c r="X2778" i="33"/>
  <c r="X2789" i="33"/>
  <c r="X2792" i="33"/>
  <c r="X2813" i="33"/>
  <c r="X2860" i="33"/>
  <c r="X2913" i="33"/>
  <c r="X2916" i="33"/>
  <c r="X2981" i="33"/>
  <c r="X2984" i="33"/>
  <c r="X3001" i="33"/>
  <c r="X3004" i="33"/>
  <c r="X3058" i="33"/>
  <c r="X3109" i="33"/>
  <c r="X3129" i="33"/>
  <c r="X3132" i="33"/>
  <c r="X3193" i="33"/>
  <c r="X3196" i="33"/>
  <c r="X3207" i="33"/>
  <c r="X3210" i="33"/>
  <c r="X3278" i="33"/>
  <c r="X3316" i="33"/>
  <c r="X3368" i="33"/>
  <c r="X3400" i="33"/>
  <c r="X3432" i="33"/>
  <c r="X3464" i="33"/>
  <c r="X3496" i="33"/>
  <c r="X3525" i="33"/>
  <c r="X3528" i="33"/>
  <c r="X3557" i="33"/>
  <c r="X3560" i="33"/>
  <c r="X3589" i="33"/>
  <c r="X3592" i="33"/>
  <c r="X3595" i="33"/>
  <c r="X3679" i="33"/>
  <c r="X3750" i="33"/>
  <c r="X3753" i="33"/>
  <c r="X3807" i="33"/>
  <c r="X3878" i="33"/>
  <c r="X3881" i="33"/>
  <c r="X3935" i="33"/>
  <c r="X3963" i="33"/>
  <c r="X4065" i="33"/>
  <c r="X855" i="33"/>
  <c r="X871" i="33"/>
  <c r="X887" i="33"/>
  <c r="X903" i="33"/>
  <c r="X904" i="33"/>
  <c r="X919" i="33"/>
  <c r="X920" i="33"/>
  <c r="X935" i="33"/>
  <c r="X936" i="33"/>
  <c r="X951" i="33"/>
  <c r="X952" i="33"/>
  <c r="X967" i="33"/>
  <c r="X968" i="33"/>
  <c r="X983" i="33"/>
  <c r="X984" i="33"/>
  <c r="X999" i="33"/>
  <c r="X1000" i="33"/>
  <c r="X1015" i="33"/>
  <c r="X1016" i="33"/>
  <c r="X1031" i="33"/>
  <c r="X1032" i="33"/>
  <c r="X1047" i="33"/>
  <c r="X1048" i="33"/>
  <c r="X1063" i="33"/>
  <c r="X1064" i="33"/>
  <c r="X1079" i="33"/>
  <c r="X1080" i="33"/>
  <c r="X1095" i="33"/>
  <c r="X1096" i="33"/>
  <c r="X1111" i="33"/>
  <c r="X1112" i="33"/>
  <c r="X1127" i="33"/>
  <c r="X1128" i="33"/>
  <c r="X1143" i="33"/>
  <c r="X1144" i="33"/>
  <c r="X1159" i="33"/>
  <c r="X1160" i="33"/>
  <c r="X1175" i="33"/>
  <c r="X1176" i="33"/>
  <c r="X1191" i="33"/>
  <c r="X1192" i="33"/>
  <c r="X1207" i="33"/>
  <c r="X1208" i="33"/>
  <c r="X1223" i="33"/>
  <c r="X1224" i="33"/>
  <c r="X1239" i="33"/>
  <c r="X1240" i="33"/>
  <c r="X1255" i="33"/>
  <c r="X1256" i="33"/>
  <c r="X1271" i="33"/>
  <c r="X1272" i="33"/>
  <c r="X1287" i="33"/>
  <c r="X1288" i="33"/>
  <c r="X1303" i="33"/>
  <c r="X1304" i="33"/>
  <c r="X1319" i="33"/>
  <c r="X1320" i="33"/>
  <c r="X1335" i="33"/>
  <c r="X1336" i="33"/>
  <c r="X1351" i="33"/>
  <c r="X1352" i="33"/>
  <c r="X1367" i="33"/>
  <c r="X1368" i="33"/>
  <c r="X1386" i="33"/>
  <c r="X1387" i="33"/>
  <c r="X1402" i="33"/>
  <c r="X1403" i="33"/>
  <c r="X1418" i="33"/>
  <c r="X1419" i="33"/>
  <c r="X1434" i="33"/>
  <c r="X1435" i="33"/>
  <c r="X1450" i="33"/>
  <c r="X1451" i="33"/>
  <c r="X1464" i="33"/>
  <c r="X1471" i="33"/>
  <c r="X1489" i="33"/>
  <c r="X1496" i="33"/>
  <c r="X1503" i="33"/>
  <c r="X1521" i="33"/>
  <c r="X1528" i="33"/>
  <c r="X1535" i="33"/>
  <c r="X1553" i="33"/>
  <c r="X1560" i="33"/>
  <c r="X1567" i="33"/>
  <c r="X1585" i="33"/>
  <c r="X1592" i="33"/>
  <c r="X1599" i="33"/>
  <c r="X1617" i="33"/>
  <c r="X1624" i="33"/>
  <c r="X1631" i="33"/>
  <c r="X1649" i="33"/>
  <c r="X1656" i="33"/>
  <c r="X1663" i="33"/>
  <c r="X1681" i="33"/>
  <c r="X1688" i="33"/>
  <c r="X1695" i="33"/>
  <c r="X1713" i="33"/>
  <c r="X1720" i="33"/>
  <c r="X1727" i="33"/>
  <c r="X1745" i="33"/>
  <c r="X1752" i="33"/>
  <c r="X1759" i="33"/>
  <c r="X1777" i="33"/>
  <c r="X1784" i="33"/>
  <c r="X1791" i="33"/>
  <c r="X1807" i="33"/>
  <c r="X1823" i="33"/>
  <c r="X1839" i="33"/>
  <c r="X1855" i="33"/>
  <c r="X1871" i="33"/>
  <c r="X1887" i="33"/>
  <c r="X1903" i="33"/>
  <c r="X1919" i="33"/>
  <c r="X1935" i="33"/>
  <c r="X1951" i="33"/>
  <c r="X1967" i="33"/>
  <c r="X1977" i="33"/>
  <c r="X1993" i="33"/>
  <c r="X2006" i="33"/>
  <c r="X2021" i="33"/>
  <c r="X2022" i="33"/>
  <c r="X2037" i="33"/>
  <c r="X2038" i="33"/>
  <c r="X2053" i="33"/>
  <c r="X2054" i="33"/>
  <c r="X2069" i="33"/>
  <c r="X2070" i="33"/>
  <c r="X2085" i="33"/>
  <c r="X2086" i="33"/>
  <c r="X2102" i="33"/>
  <c r="X2118" i="33"/>
  <c r="X2134" i="33"/>
  <c r="X2150" i="33"/>
  <c r="X2166" i="33"/>
  <c r="X2182" i="33"/>
  <c r="X2198" i="33"/>
  <c r="X2214" i="33"/>
  <c r="X2230" i="33"/>
  <c r="X2246" i="33"/>
  <c r="X2262" i="33"/>
  <c r="X2265" i="33"/>
  <c r="X2301" i="33"/>
  <c r="X2303" i="33"/>
  <c r="X2333" i="33"/>
  <c r="X2335" i="33"/>
  <c r="X2365" i="33"/>
  <c r="X2381" i="33"/>
  <c r="X2397" i="33"/>
  <c r="X2413" i="33"/>
  <c r="X2429" i="33"/>
  <c r="X2444" i="33"/>
  <c r="X2445" i="33"/>
  <c r="X2460" i="33"/>
  <c r="X2461" i="33"/>
  <c r="X2463" i="33"/>
  <c r="X2467" i="33"/>
  <c r="X2472" i="33"/>
  <c r="X2473" i="33"/>
  <c r="X2502" i="33"/>
  <c r="X2504" i="33"/>
  <c r="X2505" i="33"/>
  <c r="X2511" i="33"/>
  <c r="X2535" i="33"/>
  <c r="X2538" i="33"/>
  <c r="X2559" i="33"/>
  <c r="X2570" i="33"/>
  <c r="X2585" i="33"/>
  <c r="X2586" i="33"/>
  <c r="X2588" i="33"/>
  <c r="X2589" i="33"/>
  <c r="X2646" i="33"/>
  <c r="X2649" i="33"/>
  <c r="X2668" i="33"/>
  <c r="X2685" i="33"/>
  <c r="X2686" i="33"/>
  <c r="X2688" i="33"/>
  <c r="X2710" i="33"/>
  <c r="X2713" i="33"/>
  <c r="X2721" i="33"/>
  <c r="X2724" i="33"/>
  <c r="X2810" i="33"/>
  <c r="X2821" i="33"/>
  <c r="X2824" i="33"/>
  <c r="X2845" i="33"/>
  <c r="X2892" i="33"/>
  <c r="X2941" i="33"/>
  <c r="X2978" i="33"/>
  <c r="X3029" i="33"/>
  <c r="X3032" i="33"/>
  <c r="X3049" i="33"/>
  <c r="X3052" i="33"/>
  <c r="X3106" i="33"/>
  <c r="X3225" i="33"/>
  <c r="X3228" i="33"/>
  <c r="X3239" i="33"/>
  <c r="X3242" i="33"/>
  <c r="X3310" i="33"/>
  <c r="X877" i="33"/>
  <c r="X893" i="33"/>
  <c r="X909" i="33"/>
  <c r="X925" i="33"/>
  <c r="X941" i="33"/>
  <c r="X957" i="33"/>
  <c r="X973" i="33"/>
  <c r="X989" i="33"/>
  <c r="X1005" i="33"/>
  <c r="X1021" i="33"/>
  <c r="X1037" i="33"/>
  <c r="X1053" i="33"/>
  <c r="X1069" i="33"/>
  <c r="X1085" i="33"/>
  <c r="X1101" i="33"/>
  <c r="X1117" i="33"/>
  <c r="X1133" i="33"/>
  <c r="X1149" i="33"/>
  <c r="X1165" i="33"/>
  <c r="X1181" i="33"/>
  <c r="X1197" i="33"/>
  <c r="X1213" i="33"/>
  <c r="X1229" i="33"/>
  <c r="X1245" i="33"/>
  <c r="X1261" i="33"/>
  <c r="X1277" i="33"/>
  <c r="X1293" i="33"/>
  <c r="X1309" i="33"/>
  <c r="X1325" i="33"/>
  <c r="X1341" i="33"/>
  <c r="X1357" i="33"/>
  <c r="X1373" i="33"/>
  <c r="X1392" i="33"/>
  <c r="X1408" i="33"/>
  <c r="X1424" i="33"/>
  <c r="X1440" i="33"/>
  <c r="X1456" i="33"/>
  <c r="X1829" i="33"/>
  <c r="X1845" i="33"/>
  <c r="X1861" i="33"/>
  <c r="X1877" i="33"/>
  <c r="X1893" i="33"/>
  <c r="X1909" i="33"/>
  <c r="X1925" i="33"/>
  <c r="X1941" i="33"/>
  <c r="X1957" i="33"/>
  <c r="X1973" i="33"/>
  <c r="X1983" i="33"/>
  <c r="X1999" i="33"/>
  <c r="X2011" i="33"/>
  <c r="X2012" i="33"/>
  <c r="X2027" i="33"/>
  <c r="X2028" i="33"/>
  <c r="X2043" i="33"/>
  <c r="X2044" i="33"/>
  <c r="X2059" i="33"/>
  <c r="X2060" i="33"/>
  <c r="X2075" i="33"/>
  <c r="X2076" i="33"/>
  <c r="X2091" i="33"/>
  <c r="X2092" i="33"/>
  <c r="X2107" i="33"/>
  <c r="X2108" i="33"/>
  <c r="X2123" i="33"/>
  <c r="X2124" i="33"/>
  <c r="X2139" i="33"/>
  <c r="X2140" i="33"/>
  <c r="X2155" i="33"/>
  <c r="X2156" i="33"/>
  <c r="X2171" i="33"/>
  <c r="X2172" i="33"/>
  <c r="X2187" i="33"/>
  <c r="X2188" i="33"/>
  <c r="X2203" i="33"/>
  <c r="X2204" i="33"/>
  <c r="X2219" i="33"/>
  <c r="X2220" i="33"/>
  <c r="X2235" i="33"/>
  <c r="X2236" i="33"/>
  <c r="X2251" i="33"/>
  <c r="X2252" i="33"/>
  <c r="X2267" i="33"/>
  <c r="X2289" i="33"/>
  <c r="X2291" i="33"/>
  <c r="X2321" i="33"/>
  <c r="X2323" i="33"/>
  <c r="X2353" i="33"/>
  <c r="X2355" i="33"/>
  <c r="X2371" i="33"/>
  <c r="X2387" i="33"/>
  <c r="X2403" i="33"/>
  <c r="X2419" i="33"/>
  <c r="X2435" i="33"/>
  <c r="X2451" i="33"/>
  <c r="X2484" i="33"/>
  <c r="X2485" i="33"/>
  <c r="X2498" i="33"/>
  <c r="X2525" i="33"/>
  <c r="X2526" i="33"/>
  <c r="X2529" i="33"/>
  <c r="X2575" i="33"/>
  <c r="X2609" i="33"/>
  <c r="X2614" i="33"/>
  <c r="X2617" i="33"/>
  <c r="X2618" i="33"/>
  <c r="X2620" i="33"/>
  <c r="X2657" i="33"/>
  <c r="X2660" i="33"/>
  <c r="X2661" i="33"/>
  <c r="X2682" i="33"/>
  <c r="X2718" i="33"/>
  <c r="X2742" i="33"/>
  <c r="X2753" i="33"/>
  <c r="X2756" i="33"/>
  <c r="X2842" i="33"/>
  <c r="X2853" i="33"/>
  <c r="X2856" i="33"/>
  <c r="X2877" i="33"/>
  <c r="X2949" i="33"/>
  <c r="X2952" i="33"/>
  <c r="X2969" i="33"/>
  <c r="X2972" i="33"/>
  <c r="X3026" i="33"/>
  <c r="X3077" i="33"/>
  <c r="X3080" i="33"/>
  <c r="X3097" i="33"/>
  <c r="X3100" i="33"/>
  <c r="X3151" i="33"/>
  <c r="X3257" i="33"/>
  <c r="X3260" i="33"/>
  <c r="X3271" i="33"/>
  <c r="X3274" i="33"/>
  <c r="X2921" i="33"/>
  <c r="X2961" i="33"/>
  <c r="X2977" i="33"/>
  <c r="X2993" i="33"/>
  <c r="X3009" i="33"/>
  <c r="X3025" i="33"/>
  <c r="X3041" i="33"/>
  <c r="X3057" i="33"/>
  <c r="X3073" i="33"/>
  <c r="X3089" i="33"/>
  <c r="X3105" i="33"/>
  <c r="X3121" i="33"/>
  <c r="X3137" i="33"/>
  <c r="X3177" i="33"/>
  <c r="X3209" i="33"/>
  <c r="X3241" i="33"/>
  <c r="X3315" i="33"/>
  <c r="X3387" i="33"/>
  <c r="X3390" i="33"/>
  <c r="X3396" i="33"/>
  <c r="X3419" i="33"/>
  <c r="X3422" i="33"/>
  <c r="X3428" i="33"/>
  <c r="X3451" i="33"/>
  <c r="X3454" i="33"/>
  <c r="X3460" i="33"/>
  <c r="X3483" i="33"/>
  <c r="X3486" i="33"/>
  <c r="X3492" i="33"/>
  <c r="X3515" i="33"/>
  <c r="X3518" i="33"/>
  <c r="X3521" i="33"/>
  <c r="X3524" i="33"/>
  <c r="X3547" i="33"/>
  <c r="X3550" i="33"/>
  <c r="X3553" i="33"/>
  <c r="X3556" i="33"/>
  <c r="X3579" i="33"/>
  <c r="X3582" i="33"/>
  <c r="X3585" i="33"/>
  <c r="X3588" i="33"/>
  <c r="X3602" i="33"/>
  <c r="X3695" i="33"/>
  <c r="X3766" i="33"/>
  <c r="X3769" i="33"/>
  <c r="X3823" i="33"/>
  <c r="X3894" i="33"/>
  <c r="X3897" i="33"/>
  <c r="X3948" i="33"/>
  <c r="X3951" i="33"/>
  <c r="X3979" i="33"/>
  <c r="X4081" i="33"/>
  <c r="X4340" i="33"/>
  <c r="X4352" i="33"/>
  <c r="X4404" i="33"/>
  <c r="X4464" i="33"/>
  <c r="X4681" i="33"/>
  <c r="X4717" i="33"/>
  <c r="X4745" i="33"/>
  <c r="X4801" i="33"/>
  <c r="X4846" i="33"/>
  <c r="X4878" i="33"/>
  <c r="X4910" i="33"/>
  <c r="X4937" i="33"/>
  <c r="X4984" i="33"/>
  <c r="X2945" i="33"/>
  <c r="X3112" i="33"/>
  <c r="X3128" i="33"/>
  <c r="X3144" i="33"/>
  <c r="X3153" i="33"/>
  <c r="X3154" i="33"/>
  <c r="X3171" i="33"/>
  <c r="X3173" i="33"/>
  <c r="X3174" i="33"/>
  <c r="X3192" i="33"/>
  <c r="X3199" i="33"/>
  <c r="X3205" i="33"/>
  <c r="X3206" i="33"/>
  <c r="X3224" i="33"/>
  <c r="X3231" i="33"/>
  <c r="X3237" i="33"/>
  <c r="X3238" i="33"/>
  <c r="X3256" i="33"/>
  <c r="X3263" i="33"/>
  <c r="X3270" i="33"/>
  <c r="X3288" i="33"/>
  <c r="X3295" i="33"/>
  <c r="X3302" i="33"/>
  <c r="X3322" i="33"/>
  <c r="X3327" i="33"/>
  <c r="X3384" i="33"/>
  <c r="X3416" i="33"/>
  <c r="X3448" i="33"/>
  <c r="X3480" i="33"/>
  <c r="X3509" i="33"/>
  <c r="X3512" i="33"/>
  <c r="X3541" i="33"/>
  <c r="X3544" i="33"/>
  <c r="X3573" i="33"/>
  <c r="X3576" i="33"/>
  <c r="X3599" i="33"/>
  <c r="X3686" i="33"/>
  <c r="X3689" i="33"/>
  <c r="X3743" i="33"/>
  <c r="X3814" i="33"/>
  <c r="X3817" i="33"/>
  <c r="X3871" i="33"/>
  <c r="X3945" i="33"/>
  <c r="X4055" i="33"/>
  <c r="X4328" i="33"/>
  <c r="X4334" i="33"/>
  <c r="X2531" i="33"/>
  <c r="X2547" i="33"/>
  <c r="X2563" i="33"/>
  <c r="X2591" i="33"/>
  <c r="X2720" i="33"/>
  <c r="X2738" i="33"/>
  <c r="X2745" i="33"/>
  <c r="X2752" i="33"/>
  <c r="X2770" i="33"/>
  <c r="X2777" i="33"/>
  <c r="X2784" i="33"/>
  <c r="X2802" i="33"/>
  <c r="X2809" i="33"/>
  <c r="X2816" i="33"/>
  <c r="X2834" i="33"/>
  <c r="X2841" i="33"/>
  <c r="X2848" i="33"/>
  <c r="X2866" i="33"/>
  <c r="X2873" i="33"/>
  <c r="X2880" i="33"/>
  <c r="X2898" i="33"/>
  <c r="X2905" i="33"/>
  <c r="X2917" i="33"/>
  <c r="X2918" i="33"/>
  <c r="X2933" i="33"/>
  <c r="X2957" i="33"/>
  <c r="X2958" i="33"/>
  <c r="X2973" i="33"/>
  <c r="X2974" i="33"/>
  <c r="X2989" i="33"/>
  <c r="X2990" i="33"/>
  <c r="X3005" i="33"/>
  <c r="X3006" i="33"/>
  <c r="X3021" i="33"/>
  <c r="X3022" i="33"/>
  <c r="X3037" i="33"/>
  <c r="X3038" i="33"/>
  <c r="X3053" i="33"/>
  <c r="X3054" i="33"/>
  <c r="X3069" i="33"/>
  <c r="X3070" i="33"/>
  <c r="X3085" i="33"/>
  <c r="X3086" i="33"/>
  <c r="X3101" i="33"/>
  <c r="X3102" i="33"/>
  <c r="X3117" i="33"/>
  <c r="X3118" i="33"/>
  <c r="X3133" i="33"/>
  <c r="X3134" i="33"/>
  <c r="X3147" i="33"/>
  <c r="X3149" i="33"/>
  <c r="X3150" i="33"/>
  <c r="X3156" i="33"/>
  <c r="X3167" i="33"/>
  <c r="X3188" i="33"/>
  <c r="X3195" i="33"/>
  <c r="X3201" i="33"/>
  <c r="X3202" i="33"/>
  <c r="X3220" i="33"/>
  <c r="X3227" i="33"/>
  <c r="X3233" i="33"/>
  <c r="X3234" i="33"/>
  <c r="X3252" i="33"/>
  <c r="X3259" i="33"/>
  <c r="X3266" i="33"/>
  <c r="X3284" i="33"/>
  <c r="X3291" i="33"/>
  <c r="X3298" i="33"/>
  <c r="X3311" i="33"/>
  <c r="X3312" i="33"/>
  <c r="X3339" i="33"/>
  <c r="X3340" i="33"/>
  <c r="X3342" i="33"/>
  <c r="X3346" i="33"/>
  <c r="X3348" i="33"/>
  <c r="X3351" i="33"/>
  <c r="X3352" i="33"/>
  <c r="X3354" i="33"/>
  <c r="X3596" i="33"/>
  <c r="X3634" i="33"/>
  <c r="X3666" i="33"/>
  <c r="X3734" i="33"/>
  <c r="X3737" i="33"/>
  <c r="X3791" i="33"/>
  <c r="X3862" i="33"/>
  <c r="X3865" i="33"/>
  <c r="X3919" i="33"/>
  <c r="X4001" i="33"/>
  <c r="X4049" i="33"/>
  <c r="X4117" i="33"/>
  <c r="X4129" i="33"/>
  <c r="X4146" i="33"/>
  <c r="X4157" i="33"/>
  <c r="X4171" i="33"/>
  <c r="X4292" i="33"/>
  <c r="X4304" i="33"/>
  <c r="X2587" i="33"/>
  <c r="X2645" i="33"/>
  <c r="X2652" i="33"/>
  <c r="X2670" i="33"/>
  <c r="X2677" i="33"/>
  <c r="X2684" i="33"/>
  <c r="X2702" i="33"/>
  <c r="X2709" i="33"/>
  <c r="X2716" i="33"/>
  <c r="X2734" i="33"/>
  <c r="X2741" i="33"/>
  <c r="X2748" i="33"/>
  <c r="X2766" i="33"/>
  <c r="X2773" i="33"/>
  <c r="X2780" i="33"/>
  <c r="X2798" i="33"/>
  <c r="X2805" i="33"/>
  <c r="X2812" i="33"/>
  <c r="X2830" i="33"/>
  <c r="X2837" i="33"/>
  <c r="X2844" i="33"/>
  <c r="X2862" i="33"/>
  <c r="X2869" i="33"/>
  <c r="X2876" i="33"/>
  <c r="X2894" i="33"/>
  <c r="X2901" i="33"/>
  <c r="X2908" i="33"/>
  <c r="X2924" i="33"/>
  <c r="X2948" i="33"/>
  <c r="X2964" i="33"/>
  <c r="X2980" i="33"/>
  <c r="X2996" i="33"/>
  <c r="X3012" i="33"/>
  <c r="X3028" i="33"/>
  <c r="X3044" i="33"/>
  <c r="X3060" i="33"/>
  <c r="X3076" i="33"/>
  <c r="X3092" i="33"/>
  <c r="X3108" i="33"/>
  <c r="X3124" i="33"/>
  <c r="X3139" i="33"/>
  <c r="X3140" i="33"/>
  <c r="X3160" i="33"/>
  <c r="X3169" i="33"/>
  <c r="X3170" i="33"/>
  <c r="X3184" i="33"/>
  <c r="X3191" i="33"/>
  <c r="X3197" i="33"/>
  <c r="X3198" i="33"/>
  <c r="X3216" i="33"/>
  <c r="X3223" i="33"/>
  <c r="X3229" i="33"/>
  <c r="X3230" i="33"/>
  <c r="X3248" i="33"/>
  <c r="X3255" i="33"/>
  <c r="X3262" i="33"/>
  <c r="X3280" i="33"/>
  <c r="X3287" i="33"/>
  <c r="X3294" i="33"/>
  <c r="X3318" i="33"/>
  <c r="X3631" i="33"/>
  <c r="X3663" i="33"/>
  <c r="X3711" i="33"/>
  <c r="X3782" i="33"/>
  <c r="X3785" i="33"/>
  <c r="X3839" i="33"/>
  <c r="X3910" i="33"/>
  <c r="X3913" i="33"/>
  <c r="X3995" i="33"/>
  <c r="X4023" i="33"/>
  <c r="X4111" i="33"/>
  <c r="X4143" i="33"/>
  <c r="X4151" i="33"/>
  <c r="X4165" i="33"/>
  <c r="X4277" i="33"/>
  <c r="X4280" i="33"/>
  <c r="X4286" i="33"/>
  <c r="X4071" i="33"/>
  <c r="X3125" i="33"/>
  <c r="X3141" i="33"/>
  <c r="X3161" i="33"/>
  <c r="X3185" i="33"/>
  <c r="X3217" i="33"/>
  <c r="X3249" i="33"/>
  <c r="X3319" i="33"/>
  <c r="X3606" i="33"/>
  <c r="X3618" i="33"/>
  <c r="X3650" i="33"/>
  <c r="X3670" i="33"/>
  <c r="X3673" i="33"/>
  <c r="X3727" i="33"/>
  <c r="X3798" i="33"/>
  <c r="X3801" i="33"/>
  <c r="X3855" i="33"/>
  <c r="X3926" i="33"/>
  <c r="X3929" i="33"/>
  <c r="X4039" i="33"/>
  <c r="X2937" i="33"/>
  <c r="X3131" i="33"/>
  <c r="X3157" i="33"/>
  <c r="X3181" i="33"/>
  <c r="X3213" i="33"/>
  <c r="X3245" i="33"/>
  <c r="X3343" i="33"/>
  <c r="X3355" i="33"/>
  <c r="X3358" i="33"/>
  <c r="X3364" i="33"/>
  <c r="X3367" i="33"/>
  <c r="X3370" i="33"/>
  <c r="X3612" i="33"/>
  <c r="X3615" i="33"/>
  <c r="X3647" i="33"/>
  <c r="X3718" i="33"/>
  <c r="X3721" i="33"/>
  <c r="X3775" i="33"/>
  <c r="X3846" i="33"/>
  <c r="X3849" i="33"/>
  <c r="X3903" i="33"/>
  <c r="X3957" i="33"/>
  <c r="X3985" i="33"/>
  <c r="X4033" i="33"/>
  <c r="X4087" i="33"/>
  <c r="X4424" i="33"/>
  <c r="X4477" i="33"/>
  <c r="X4684" i="33"/>
  <c r="X4720" i="33"/>
  <c r="X4723" i="33"/>
  <c r="X4748" i="33"/>
  <c r="X4807" i="33"/>
  <c r="X4821" i="33"/>
  <c r="X5001" i="33"/>
  <c r="X3517" i="33"/>
  <c r="X3533" i="33"/>
  <c r="X3549" i="33"/>
  <c r="X3565" i="33"/>
  <c r="X3581" i="33"/>
  <c r="X3601" i="33"/>
  <c r="X3608" i="33"/>
  <c r="X3944" i="33"/>
  <c r="X4113" i="33"/>
  <c r="X4131" i="33"/>
  <c r="X4167" i="33"/>
  <c r="X4197" i="33"/>
  <c r="X4213" i="33"/>
  <c r="X4229" i="33"/>
  <c r="X4245" i="33"/>
  <c r="X4261" i="33"/>
  <c r="X4312" i="33"/>
  <c r="X4324" i="33"/>
  <c r="X4336" i="33"/>
  <c r="X4392" i="33"/>
  <c r="X4398" i="33"/>
  <c r="X4448" i="33"/>
  <c r="X4500" i="33"/>
  <c r="X4503" i="33"/>
  <c r="X4506" i="33"/>
  <c r="X4509" i="33"/>
  <c r="X4535" i="33"/>
  <c r="X4541" i="33"/>
  <c r="X4567" i="33"/>
  <c r="X4573" i="33"/>
  <c r="X4599" i="33"/>
  <c r="X4605" i="33"/>
  <c r="X4631" i="33"/>
  <c r="X4637" i="33"/>
  <c r="X4663" i="33"/>
  <c r="X4697" i="33"/>
  <c r="X4733" i="33"/>
  <c r="X4761" i="33"/>
  <c r="X4795" i="33"/>
  <c r="X4831" i="33"/>
  <c r="X4989" i="33"/>
  <c r="X3331" i="33"/>
  <c r="X3347" i="33"/>
  <c r="X3363" i="33"/>
  <c r="X3379" i="33"/>
  <c r="X3395" i="33"/>
  <c r="X3411" i="33"/>
  <c r="X3427" i="33"/>
  <c r="X3443" i="33"/>
  <c r="X3459" i="33"/>
  <c r="X3475" i="33"/>
  <c r="X3491" i="33"/>
  <c r="X3507" i="33"/>
  <c r="X3523" i="33"/>
  <c r="X3539" i="33"/>
  <c r="X3555" i="33"/>
  <c r="X3571" i="33"/>
  <c r="X3587" i="33"/>
  <c r="X3678" i="33"/>
  <c r="X3694" i="33"/>
  <c r="X3710" i="33"/>
  <c r="X3726" i="33"/>
  <c r="X3742" i="33"/>
  <c r="X3758" i="33"/>
  <c r="X3774" i="33"/>
  <c r="X3790" i="33"/>
  <c r="X3806" i="33"/>
  <c r="X3822" i="33"/>
  <c r="X3838" i="33"/>
  <c r="X3854" i="33"/>
  <c r="X3870" i="33"/>
  <c r="X3886" i="33"/>
  <c r="X3902" i="33"/>
  <c r="X3918" i="33"/>
  <c r="X3934" i="33"/>
  <c r="X4089" i="33"/>
  <c r="X4107" i="33"/>
  <c r="X4150" i="33"/>
  <c r="X4273" i="33"/>
  <c r="X4276" i="33"/>
  <c r="X4288" i="33"/>
  <c r="X4445" i="33"/>
  <c r="X4688" i="33"/>
  <c r="X4691" i="33"/>
  <c r="X4716" i="33"/>
  <c r="X4752" i="33"/>
  <c r="X4755" i="33"/>
  <c r="X4789" i="33"/>
  <c r="X4825" i="33"/>
  <c r="X4930" i="33"/>
  <c r="X4972" i="33"/>
  <c r="X3386" i="33"/>
  <c r="X3402" i="33"/>
  <c r="X3418" i="33"/>
  <c r="X3434" i="33"/>
  <c r="X3450" i="33"/>
  <c r="X3466" i="33"/>
  <c r="X3482" i="33"/>
  <c r="X3498" i="33"/>
  <c r="X3513" i="33"/>
  <c r="X3514" i="33"/>
  <c r="X3529" i="33"/>
  <c r="X3530" i="33"/>
  <c r="X3545" i="33"/>
  <c r="X3546" i="33"/>
  <c r="X3561" i="33"/>
  <c r="X3562" i="33"/>
  <c r="X3577" i="33"/>
  <c r="X3578" i="33"/>
  <c r="X3591" i="33"/>
  <c r="X3597" i="33"/>
  <c r="X3598" i="33"/>
  <c r="X3669" i="33"/>
  <c r="X3685" i="33"/>
  <c r="X3701" i="33"/>
  <c r="X3717" i="33"/>
  <c r="X3733" i="33"/>
  <c r="X3749" i="33"/>
  <c r="X3765" i="33"/>
  <c r="X3781" i="33"/>
  <c r="X3797" i="33"/>
  <c r="X3813" i="33"/>
  <c r="X3829" i="33"/>
  <c r="X3845" i="33"/>
  <c r="X3861" i="33"/>
  <c r="X3877" i="33"/>
  <c r="X3893" i="33"/>
  <c r="X3909" i="33"/>
  <c r="X3925" i="33"/>
  <c r="X3940" i="33"/>
  <c r="X3941" i="33"/>
  <c r="X3975" i="33"/>
  <c r="X3991" i="33"/>
  <c r="X4007" i="33"/>
  <c r="X4009" i="33"/>
  <c r="X4013" i="33"/>
  <c r="X4029" i="33"/>
  <c r="X4045" i="33"/>
  <c r="X4061" i="33"/>
  <c r="X4077" i="33"/>
  <c r="X4099" i="33"/>
  <c r="X4101" i="33"/>
  <c r="X4121" i="33"/>
  <c r="X4147" i="33"/>
  <c r="X4181" i="33"/>
  <c r="X4193" i="33"/>
  <c r="X4209" i="33"/>
  <c r="X4225" i="33"/>
  <c r="X4241" i="33"/>
  <c r="X4257" i="33"/>
  <c r="X4344" i="33"/>
  <c r="X4356" i="33"/>
  <c r="X4366" i="33"/>
  <c r="X4436" i="33"/>
  <c r="X4496" i="33"/>
  <c r="X4685" i="33"/>
  <c r="X4713" i="33"/>
  <c r="X4749" i="33"/>
  <c r="X4780" i="33"/>
  <c r="X4783" i="33"/>
  <c r="X4822" i="33"/>
  <c r="X4862" i="33"/>
  <c r="X4894" i="33"/>
  <c r="X4980" i="33"/>
  <c r="X3359" i="33"/>
  <c r="X3375" i="33"/>
  <c r="X3391" i="33"/>
  <c r="X3407" i="33"/>
  <c r="X3423" i="33"/>
  <c r="X3439" i="33"/>
  <c r="X3455" i="33"/>
  <c r="X3471" i="33"/>
  <c r="X3487" i="33"/>
  <c r="X3503" i="33"/>
  <c r="X3593" i="33"/>
  <c r="X3674" i="33"/>
  <c r="X3675" i="33"/>
  <c r="X3690" i="33"/>
  <c r="X3691" i="33"/>
  <c r="X3706" i="33"/>
  <c r="X3707" i="33"/>
  <c r="X3722" i="33"/>
  <c r="X3723" i="33"/>
  <c r="X3738" i="33"/>
  <c r="X3739" i="33"/>
  <c r="X3754" i="33"/>
  <c r="X3755" i="33"/>
  <c r="X3770" i="33"/>
  <c r="X3771" i="33"/>
  <c r="X3786" i="33"/>
  <c r="X3787" i="33"/>
  <c r="X3802" i="33"/>
  <c r="X3803" i="33"/>
  <c r="X3818" i="33"/>
  <c r="X3819" i="33"/>
  <c r="X3834" i="33"/>
  <c r="X3835" i="33"/>
  <c r="X3850" i="33"/>
  <c r="X3851" i="33"/>
  <c r="X3866" i="33"/>
  <c r="X3867" i="33"/>
  <c r="X3882" i="33"/>
  <c r="X3883" i="33"/>
  <c r="X3898" i="33"/>
  <c r="X3899" i="33"/>
  <c r="X3914" i="33"/>
  <c r="X3915" i="33"/>
  <c r="X3930" i="33"/>
  <c r="X3931" i="33"/>
  <c r="X3946" i="33"/>
  <c r="X3947" i="33"/>
  <c r="X3953" i="33"/>
  <c r="X3959" i="33"/>
  <c r="X3961" i="33"/>
  <c r="X3965" i="33"/>
  <c r="X3981" i="33"/>
  <c r="X3997" i="33"/>
  <c r="X4019" i="33"/>
  <c r="X4035" i="33"/>
  <c r="X4051" i="33"/>
  <c r="X4067" i="33"/>
  <c r="X4083" i="33"/>
  <c r="X4138" i="33"/>
  <c r="X4141" i="33"/>
  <c r="X4296" i="33"/>
  <c r="X4308" i="33"/>
  <c r="X4320" i="33"/>
  <c r="X4388" i="33"/>
  <c r="X4493" i="33"/>
  <c r="X4531" i="33"/>
  <c r="X4563" i="33"/>
  <c r="X4595" i="33"/>
  <c r="X4627" i="33"/>
  <c r="X4659" i="33"/>
  <c r="X4704" i="33"/>
  <c r="X4707" i="33"/>
  <c r="X4732" i="33"/>
  <c r="X4768" i="33"/>
  <c r="X4771" i="33"/>
  <c r="X4819" i="33"/>
  <c r="X4850" i="33"/>
  <c r="X4856" i="33"/>
  <c r="X4882" i="33"/>
  <c r="X4888" i="33"/>
  <c r="X4914" i="33"/>
  <c r="X4920" i="33"/>
  <c r="X4938" i="33"/>
  <c r="X4941" i="33"/>
  <c r="X4944" i="33"/>
  <c r="S8" i="12"/>
  <c r="S5" i="12" s="1"/>
  <c r="C31" i="9" s="1"/>
  <c r="Q6" i="12"/>
  <c r="X3616" i="33"/>
  <c r="X4135" i="33"/>
  <c r="X4177" i="33"/>
  <c r="X4189" i="33"/>
  <c r="X4205" i="33"/>
  <c r="X4221" i="33"/>
  <c r="X4237" i="33"/>
  <c r="X4253" i="33"/>
  <c r="X4269" i="33"/>
  <c r="X4272" i="33"/>
  <c r="X4376" i="33"/>
  <c r="X4382" i="33"/>
  <c r="X4416" i="33"/>
  <c r="X4480" i="33"/>
  <c r="X4519" i="33"/>
  <c r="X4525" i="33"/>
  <c r="X4551" i="33"/>
  <c r="X4557" i="33"/>
  <c r="X4583" i="33"/>
  <c r="X4589" i="33"/>
  <c r="X4615" i="33"/>
  <c r="X4621" i="33"/>
  <c r="X4647" i="33"/>
  <c r="X4653" i="33"/>
  <c r="X4701" i="33"/>
  <c r="X4729" i="33"/>
  <c r="X4765" i="33"/>
  <c r="X4813" i="33"/>
  <c r="X3383" i="33"/>
  <c r="X3399" i="33"/>
  <c r="X3415" i="33"/>
  <c r="X3431" i="33"/>
  <c r="X3447" i="33"/>
  <c r="X3463" i="33"/>
  <c r="X3479" i="33"/>
  <c r="X3495" i="33"/>
  <c r="X3605" i="33"/>
  <c r="X3619" i="33"/>
  <c r="X3622" i="33"/>
  <c r="X3635" i="33"/>
  <c r="X3638" i="33"/>
  <c r="X3651" i="33"/>
  <c r="X3654" i="33"/>
  <c r="X3667" i="33"/>
  <c r="X3682" i="33"/>
  <c r="X3683" i="33"/>
  <c r="X3698" i="33"/>
  <c r="X3699" i="33"/>
  <c r="X3714" i="33"/>
  <c r="X3715" i="33"/>
  <c r="X3730" i="33"/>
  <c r="X3731" i="33"/>
  <c r="X3746" i="33"/>
  <c r="X3747" i="33"/>
  <c r="X3762" i="33"/>
  <c r="X3763" i="33"/>
  <c r="X3778" i="33"/>
  <c r="X3779" i="33"/>
  <c r="X3794" i="33"/>
  <c r="X3795" i="33"/>
  <c r="X3810" i="33"/>
  <c r="X3811" i="33"/>
  <c r="X3826" i="33"/>
  <c r="X3827" i="33"/>
  <c r="X3842" i="33"/>
  <c r="X3843" i="33"/>
  <c r="X3858" i="33"/>
  <c r="X3859" i="33"/>
  <c r="X3874" i="33"/>
  <c r="X3875" i="33"/>
  <c r="X3890" i="33"/>
  <c r="X3891" i="33"/>
  <c r="X3906" i="33"/>
  <c r="X3907" i="33"/>
  <c r="X3922" i="33"/>
  <c r="X3923" i="33"/>
  <c r="X3938" i="33"/>
  <c r="X3939" i="33"/>
  <c r="X3973" i="33"/>
  <c r="X3989" i="33"/>
  <c r="X4005" i="33"/>
  <c r="X4011" i="33"/>
  <c r="X4027" i="33"/>
  <c r="X4043" i="33"/>
  <c r="X4059" i="33"/>
  <c r="X4075" i="33"/>
  <c r="X4097" i="33"/>
  <c r="X4105" i="33"/>
  <c r="X4125" i="33"/>
  <c r="X4134" i="33"/>
  <c r="X4159" i="33"/>
  <c r="X4360" i="33"/>
  <c r="X4372" i="33"/>
  <c r="X4461" i="33"/>
  <c r="X4512" i="33"/>
  <c r="X4515" i="33"/>
  <c r="X4547" i="33"/>
  <c r="X4579" i="33"/>
  <c r="X4611" i="33"/>
  <c r="X4643" i="33"/>
  <c r="X4672" i="33"/>
  <c r="X4675" i="33"/>
  <c r="X4700" i="33"/>
  <c r="X4736" i="33"/>
  <c r="X4739" i="33"/>
  <c r="X4764" i="33"/>
  <c r="X4834" i="33"/>
  <c r="X4837" i="33"/>
  <c r="X4840" i="33"/>
  <c r="X4866" i="33"/>
  <c r="X4872" i="33"/>
  <c r="X4898" i="33"/>
  <c r="X4904" i="33"/>
  <c r="X4934" i="33"/>
  <c r="X4981" i="33"/>
  <c r="X4992" i="33"/>
  <c r="X4508" i="33"/>
  <c r="X4674" i="33"/>
  <c r="X4803" i="33"/>
  <c r="X4827" i="33"/>
  <c r="X5000" i="33"/>
  <c r="O7" i="11"/>
  <c r="X4109" i="33"/>
  <c r="X4133" i="33"/>
  <c r="X4149" i="33"/>
  <c r="X4161" i="33"/>
  <c r="X4173" i="33"/>
  <c r="X4683" i="33"/>
  <c r="X4699" i="33"/>
  <c r="X4715" i="33"/>
  <c r="X4731" i="33"/>
  <c r="X4747" i="33"/>
  <c r="X4763" i="33"/>
  <c r="X4791" i="33"/>
  <c r="X4988" i="33"/>
  <c r="W16" i="12"/>
  <c r="W24" i="12"/>
  <c r="W32" i="12"/>
  <c r="W40" i="12"/>
  <c r="W48" i="12"/>
  <c r="X4185" i="33"/>
  <c r="X4201" i="33"/>
  <c r="X4217" i="33"/>
  <c r="X4233" i="33"/>
  <c r="X4249" i="33"/>
  <c r="X4265" i="33"/>
  <c r="X4281" i="33"/>
  <c r="X4504" i="33"/>
  <c r="X4667" i="33"/>
  <c r="X4670" i="33"/>
  <c r="X4775" i="33"/>
  <c r="X4811" i="33"/>
  <c r="X4823" i="33"/>
  <c r="X4835" i="33"/>
  <c r="W23" i="12"/>
  <c r="W31" i="12"/>
  <c r="W39" i="12"/>
  <c r="W47" i="12"/>
  <c r="P8" i="34"/>
  <c r="X4145" i="33"/>
  <c r="X4271" i="33"/>
  <c r="X4368" i="33"/>
  <c r="X4384" i="33"/>
  <c r="X4400" i="33"/>
  <c r="X4432" i="33"/>
  <c r="X4510" i="33"/>
  <c r="X4511" i="33"/>
  <c r="X4527" i="33"/>
  <c r="X4543" i="33"/>
  <c r="X4559" i="33"/>
  <c r="X4575" i="33"/>
  <c r="X4591" i="33"/>
  <c r="X4607" i="33"/>
  <c r="X4623" i="33"/>
  <c r="X4639" i="33"/>
  <c r="X4655" i="33"/>
  <c r="X4677" i="33"/>
  <c r="X4679" i="33"/>
  <c r="X4680" i="33"/>
  <c r="X4693" i="33"/>
  <c r="X4695" i="33"/>
  <c r="X4696" i="33"/>
  <c r="X4709" i="33"/>
  <c r="X4711" i="33"/>
  <c r="X4712" i="33"/>
  <c r="X4725" i="33"/>
  <c r="X4727" i="33"/>
  <c r="X4728" i="33"/>
  <c r="X4741" i="33"/>
  <c r="X4743" i="33"/>
  <c r="X4744" i="33"/>
  <c r="X4757" i="33"/>
  <c r="X4759" i="33"/>
  <c r="X4760" i="33"/>
  <c r="X4785" i="33"/>
  <c r="X4787" i="33"/>
  <c r="X4788" i="33"/>
  <c r="X4797" i="33"/>
  <c r="X4799" i="33"/>
  <c r="X4842" i="33"/>
  <c r="X4858" i="33"/>
  <c r="X4874" i="33"/>
  <c r="X4890" i="33"/>
  <c r="X4906" i="33"/>
  <c r="X4922" i="33"/>
  <c r="X4929" i="33"/>
  <c r="X4936" i="33"/>
  <c r="X4948" i="33"/>
  <c r="X4956" i="33"/>
  <c r="X4964" i="33"/>
  <c r="X4996" i="33"/>
  <c r="X4997" i="33"/>
  <c r="W46" i="12"/>
  <c r="BQ9" i="4"/>
  <c r="X4137" i="33"/>
  <c r="X4153" i="33"/>
  <c r="X4502" i="33"/>
  <c r="X4671" i="33"/>
  <c r="X4687" i="33"/>
  <c r="X4703" i="33"/>
  <c r="X4719" i="33"/>
  <c r="X4735" i="33"/>
  <c r="X4751" i="33"/>
  <c r="X4767" i="33"/>
  <c r="X4779" i="33"/>
  <c r="X4815" i="33"/>
  <c r="X4833" i="33"/>
  <c r="X4952" i="33"/>
  <c r="X4960" i="33"/>
  <c r="W10" i="12"/>
  <c r="W18" i="12"/>
  <c r="W26" i="12"/>
  <c r="W34" i="12"/>
  <c r="W42" i="12"/>
  <c r="W51" i="12"/>
  <c r="H6" i="11"/>
  <c r="X445" i="33"/>
  <c r="X449" i="33"/>
  <c r="X453" i="33"/>
  <c r="X457" i="33"/>
  <c r="X461" i="33"/>
  <c r="X465" i="33"/>
  <c r="X469" i="33"/>
  <c r="X473" i="33"/>
  <c r="X553" i="33"/>
  <c r="X557" i="33"/>
  <c r="X561" i="33"/>
  <c r="X565" i="33"/>
  <c r="X569" i="33"/>
  <c r="X573" i="33"/>
  <c r="X577" i="33"/>
  <c r="X625" i="33"/>
  <c r="X629" i="33"/>
  <c r="X633" i="33"/>
  <c r="X637" i="33"/>
  <c r="X641" i="33"/>
  <c r="X645" i="33"/>
  <c r="X649" i="33"/>
  <c r="X653" i="33"/>
  <c r="X657" i="33"/>
  <c r="X661" i="33"/>
  <c r="X665" i="33"/>
  <c r="X669" i="33"/>
  <c r="X673" i="33"/>
  <c r="X677" i="33"/>
  <c r="X681" i="33"/>
  <c r="X685" i="33"/>
  <c r="X689" i="33"/>
  <c r="X693" i="33"/>
  <c r="X697" i="33"/>
  <c r="X701" i="33"/>
  <c r="X705" i="33"/>
  <c r="X709" i="33"/>
  <c r="X713" i="33"/>
  <c r="X717" i="33"/>
  <c r="X721" i="33"/>
  <c r="X725" i="33"/>
  <c r="X729" i="33"/>
  <c r="X733" i="33"/>
  <c r="X737" i="33"/>
  <c r="X741" i="33"/>
  <c r="X745" i="33"/>
  <c r="X749" i="33"/>
  <c r="X753" i="33"/>
  <c r="X757" i="33"/>
  <c r="X761" i="33"/>
  <c r="X764" i="33"/>
  <c r="X772" i="33"/>
  <c r="X780" i="33"/>
  <c r="X788" i="33"/>
  <c r="X796" i="33"/>
  <c r="X804" i="33"/>
  <c r="X1398" i="33"/>
  <c r="X1430" i="33"/>
  <c r="X1466" i="33"/>
  <c r="X1482" i="33"/>
  <c r="X1498" i="33"/>
  <c r="X1514" i="33"/>
  <c r="T7" i="33"/>
  <c r="T6" i="33" s="1"/>
  <c r="X68" i="33"/>
  <c r="X72" i="33"/>
  <c r="X76" i="33"/>
  <c r="X80" i="33"/>
  <c r="X84" i="33"/>
  <c r="X88" i="33"/>
  <c r="X92" i="33"/>
  <c r="X96" i="33"/>
  <c r="X100" i="33"/>
  <c r="X104" i="33"/>
  <c r="X108" i="33"/>
  <c r="X112" i="33"/>
  <c r="X116" i="33"/>
  <c r="X120" i="33"/>
  <c r="X124" i="33"/>
  <c r="X128" i="33"/>
  <c r="X132" i="33"/>
  <c r="X136" i="33"/>
  <c r="X140" i="33"/>
  <c r="X144" i="33"/>
  <c r="X148" i="33"/>
  <c r="X152" i="33"/>
  <c r="X156" i="33"/>
  <c r="X160" i="33"/>
  <c r="X164" i="33"/>
  <c r="X168" i="33"/>
  <c r="X172" i="33"/>
  <c r="X176" i="33"/>
  <c r="X180" i="33"/>
  <c r="X184" i="33"/>
  <c r="X188" i="33"/>
  <c r="X192" i="33"/>
  <c r="X196" i="33"/>
  <c r="X200" i="33"/>
  <c r="X204" i="33"/>
  <c r="X208" i="33"/>
  <c r="X212" i="33"/>
  <c r="X216" i="33"/>
  <c r="X220" i="33"/>
  <c r="X224" i="33"/>
  <c r="X228" i="33"/>
  <c r="X232" i="33"/>
  <c r="X236" i="33"/>
  <c r="X240" i="33"/>
  <c r="X244" i="33"/>
  <c r="X248" i="33"/>
  <c r="X252" i="33"/>
  <c r="X256" i="33"/>
  <c r="X260" i="33"/>
  <c r="X264" i="33"/>
  <c r="X268" i="33"/>
  <c r="X272" i="33"/>
  <c r="X276" i="33"/>
  <c r="X280" i="33"/>
  <c r="X284" i="33"/>
  <c r="X288" i="33"/>
  <c r="X292" i="33"/>
  <c r="X296" i="33"/>
  <c r="X300" i="33"/>
  <c r="X304" i="33"/>
  <c r="X308" i="33"/>
  <c r="X312" i="33"/>
  <c r="X316" i="33"/>
  <c r="X320" i="33"/>
  <c r="X324" i="33"/>
  <c r="X328" i="33"/>
  <c r="X332" i="33"/>
  <c r="X336" i="33"/>
  <c r="X340" i="33"/>
  <c r="X344" i="33"/>
  <c r="X348" i="33"/>
  <c r="X352" i="33"/>
  <c r="X356" i="33"/>
  <c r="X360" i="33"/>
  <c r="X364" i="33"/>
  <c r="X368" i="33"/>
  <c r="X372" i="33"/>
  <c r="X376" i="33"/>
  <c r="X380" i="33"/>
  <c r="X384" i="33"/>
  <c r="X388" i="33"/>
  <c r="X392" i="33"/>
  <c r="X396" i="33"/>
  <c r="X400" i="33"/>
  <c r="X404" i="33"/>
  <c r="X408" i="33"/>
  <c r="X412" i="33"/>
  <c r="X416" i="33"/>
  <c r="X420" i="33"/>
  <c r="X424" i="33"/>
  <c r="X428" i="33"/>
  <c r="X432" i="33"/>
  <c r="X436" i="33"/>
  <c r="X440" i="33"/>
  <c r="X444" i="33"/>
  <c r="X448" i="33"/>
  <c r="X452" i="33"/>
  <c r="X456" i="33"/>
  <c r="X460" i="33"/>
  <c r="X464" i="33"/>
  <c r="X468" i="33"/>
  <c r="X472" i="33"/>
  <c r="X476" i="33"/>
  <c r="X480" i="33"/>
  <c r="X484" i="33"/>
  <c r="X488" i="33"/>
  <c r="X492" i="33"/>
  <c r="X496" i="33"/>
  <c r="X500" i="33"/>
  <c r="X504" i="33"/>
  <c r="X508" i="33"/>
  <c r="X512" i="33"/>
  <c r="X516" i="33"/>
  <c r="X520" i="33"/>
  <c r="X524" i="33"/>
  <c r="X528" i="33"/>
  <c r="X532" i="33"/>
  <c r="X536" i="33"/>
  <c r="X540" i="33"/>
  <c r="X544" i="33"/>
  <c r="X548" i="33"/>
  <c r="X552" i="33"/>
  <c r="X556" i="33"/>
  <c r="X560" i="33"/>
  <c r="X564" i="33"/>
  <c r="X568" i="33"/>
  <c r="X572" i="33"/>
  <c r="X576" i="33"/>
  <c r="X580" i="33"/>
  <c r="X584" i="33"/>
  <c r="X588" i="33"/>
  <c r="X592" i="33"/>
  <c r="X596" i="33"/>
  <c r="X600" i="33"/>
  <c r="X604" i="33"/>
  <c r="X608" i="33"/>
  <c r="X612" i="33"/>
  <c r="X616" i="33"/>
  <c r="X620" i="33"/>
  <c r="X624" i="33"/>
  <c r="X628" i="33"/>
  <c r="X632" i="33"/>
  <c r="X636" i="33"/>
  <c r="X640" i="33"/>
  <c r="X644" i="33"/>
  <c r="X648" i="33"/>
  <c r="X652" i="33"/>
  <c r="X656" i="33"/>
  <c r="X660" i="33"/>
  <c r="X664" i="33"/>
  <c r="X668" i="33"/>
  <c r="X672" i="33"/>
  <c r="X676" i="33"/>
  <c r="X680" i="33"/>
  <c r="X684" i="33"/>
  <c r="X688" i="33"/>
  <c r="X692" i="33"/>
  <c r="X696" i="33"/>
  <c r="X700" i="33"/>
  <c r="X704" i="33"/>
  <c r="X708" i="33"/>
  <c r="X712" i="33"/>
  <c r="X716" i="33"/>
  <c r="X720" i="33"/>
  <c r="X724" i="33"/>
  <c r="X728" i="33"/>
  <c r="X732" i="33"/>
  <c r="X736" i="33"/>
  <c r="X740" i="33"/>
  <c r="X744" i="33"/>
  <c r="X748" i="33"/>
  <c r="X752" i="33"/>
  <c r="X756" i="33"/>
  <c r="X760" i="33"/>
  <c r="X763" i="33"/>
  <c r="X771" i="33"/>
  <c r="X779" i="33"/>
  <c r="X787" i="33"/>
  <c r="X795" i="33"/>
  <c r="X803" i="33"/>
  <c r="X811" i="33"/>
  <c r="X819" i="33"/>
  <c r="X1406" i="33"/>
  <c r="X1438" i="33"/>
  <c r="X1478" i="33"/>
  <c r="X1494" i="33"/>
  <c r="X1510" i="33"/>
  <c r="X1379" i="33"/>
  <c r="X1382" i="33"/>
  <c r="X1414" i="33"/>
  <c r="X1446" i="33"/>
  <c r="X1474" i="33"/>
  <c r="X1490" i="33"/>
  <c r="X1506" i="33"/>
  <c r="X762" i="33"/>
  <c r="X1390" i="33"/>
  <c r="X1422" i="33"/>
  <c r="X1454" i="33"/>
  <c r="X1470" i="33"/>
  <c r="X1486" i="33"/>
  <c r="X1502" i="33"/>
  <c r="X1518" i="33"/>
  <c r="X1522" i="33"/>
  <c r="X1526" i="33"/>
  <c r="X1530" i="33"/>
  <c r="X1534" i="33"/>
  <c r="X1538" i="33"/>
  <c r="X1542" i="33"/>
  <c r="X1546" i="33"/>
  <c r="X1550" i="33"/>
  <c r="X1554" i="33"/>
  <c r="X1558" i="33"/>
  <c r="X1562" i="33"/>
  <c r="X1566" i="33"/>
  <c r="X1570" i="33"/>
  <c r="X1574" i="33"/>
  <c r="X1578" i="33"/>
  <c r="X1582" i="33"/>
  <c r="X1586" i="33"/>
  <c r="X1590" i="33"/>
  <c r="X1594" i="33"/>
  <c r="X1598" i="33"/>
  <c r="X1602" i="33"/>
  <c r="X1606" i="33"/>
  <c r="X1610" i="33"/>
  <c r="X1614" i="33"/>
  <c r="X1618" i="33"/>
  <c r="X1622" i="33"/>
  <c r="X1626" i="33"/>
  <c r="X1630" i="33"/>
  <c r="X1634" i="33"/>
  <c r="X1638" i="33"/>
  <c r="X1642" i="33"/>
  <c r="X1646" i="33"/>
  <c r="X1650" i="33"/>
  <c r="X1654" i="33"/>
  <c r="X1658" i="33"/>
  <c r="X1662" i="33"/>
  <c r="X1666" i="33"/>
  <c r="X1670" i="33"/>
  <c r="X1674" i="33"/>
  <c r="X1678" i="33"/>
  <c r="X1682" i="33"/>
  <c r="X1686" i="33"/>
  <c r="X1690" i="33"/>
  <c r="X1694" i="33"/>
  <c r="X1698" i="33"/>
  <c r="X1702" i="33"/>
  <c r="X1706" i="33"/>
  <c r="X1710" i="33"/>
  <c r="X1714" i="33"/>
  <c r="X1718" i="33"/>
  <c r="X1722" i="33"/>
  <c r="X1726" i="33"/>
  <c r="X1730" i="33"/>
  <c r="X1734" i="33"/>
  <c r="X1738" i="33"/>
  <c r="X1742" i="33"/>
  <c r="X1746" i="33"/>
  <c r="X1750" i="33"/>
  <c r="X1754" i="33"/>
  <c r="X1758" i="33"/>
  <c r="X1762" i="33"/>
  <c r="X1766" i="33"/>
  <c r="X1770" i="33"/>
  <c r="X1774" i="33"/>
  <c r="X1778" i="33"/>
  <c r="X1782" i="33"/>
  <c r="X1786" i="33"/>
  <c r="X1790" i="33"/>
  <c r="X1794" i="33"/>
  <c r="X1798" i="33"/>
  <c r="X1802" i="33"/>
  <c r="X1806" i="33"/>
  <c r="X1810" i="33"/>
  <c r="X1814" i="33"/>
  <c r="X1818" i="33"/>
  <c r="X1822" i="33"/>
  <c r="X1826" i="33"/>
  <c r="X1830" i="33"/>
  <c r="X1834" i="33"/>
  <c r="X1838" i="33"/>
  <c r="X1842" i="33"/>
  <c r="X1846" i="33"/>
  <c r="X1850" i="33"/>
  <c r="X1854" i="33"/>
  <c r="X1858" i="33"/>
  <c r="X1862" i="33"/>
  <c r="X1866" i="33"/>
  <c r="X1870" i="33"/>
  <c r="X1874" i="33"/>
  <c r="X1878" i="33"/>
  <c r="X1882" i="33"/>
  <c r="X1886" i="33"/>
  <c r="X1890" i="33"/>
  <c r="X1894" i="33"/>
  <c r="X1898" i="33"/>
  <c r="X1902" i="33"/>
  <c r="X1906" i="33"/>
  <c r="X1910" i="33"/>
  <c r="X1914" i="33"/>
  <c r="X1918" i="33"/>
  <c r="X1922" i="33"/>
  <c r="X1926" i="33"/>
  <c r="X1930" i="33"/>
  <c r="X1934" i="33"/>
  <c r="X1938" i="33"/>
  <c r="X1942" i="33"/>
  <c r="X1946" i="33"/>
  <c r="X1950" i="33"/>
  <c r="X1954" i="33"/>
  <c r="X1958" i="33"/>
  <c r="X1962" i="33"/>
  <c r="X1966" i="33"/>
  <c r="X1970" i="33"/>
  <c r="X1978" i="33"/>
  <c r="X1982" i="33"/>
  <c r="X1986" i="33"/>
  <c r="X1990" i="33"/>
  <c r="X1994" i="33"/>
  <c r="X1998" i="33"/>
  <c r="X2002" i="33"/>
  <c r="X2005" i="33"/>
  <c r="X2013" i="33"/>
  <c r="X1792" i="33"/>
  <c r="X1796" i="33"/>
  <c r="X1800" i="33"/>
  <c r="X1804" i="33"/>
  <c r="X1808" i="33"/>
  <c r="X1812" i="33"/>
  <c r="X1816" i="33"/>
  <c r="X1820" i="33"/>
  <c r="X1824" i="33"/>
  <c r="X1828" i="33"/>
  <c r="X1832" i="33"/>
  <c r="X1836" i="33"/>
  <c r="X1840" i="33"/>
  <c r="X1844" i="33"/>
  <c r="X1848" i="33"/>
  <c r="X1852" i="33"/>
  <c r="X1856" i="33"/>
  <c r="X1860" i="33"/>
  <c r="X1864" i="33"/>
  <c r="X1868" i="33"/>
  <c r="X1872" i="33"/>
  <c r="X1876" i="33"/>
  <c r="X1880" i="33"/>
  <c r="X1884" i="33"/>
  <c r="X1888" i="33"/>
  <c r="X1892" i="33"/>
  <c r="X1896" i="33"/>
  <c r="X1900" i="33"/>
  <c r="X1904" i="33"/>
  <c r="X1908" i="33"/>
  <c r="X1912" i="33"/>
  <c r="X1916" i="33"/>
  <c r="X1920" i="33"/>
  <c r="X1924" i="33"/>
  <c r="X1928" i="33"/>
  <c r="X1932" i="33"/>
  <c r="X1936" i="33"/>
  <c r="X1940" i="33"/>
  <c r="X1944" i="33"/>
  <c r="X1948" i="33"/>
  <c r="X1952" i="33"/>
  <c r="X1956" i="33"/>
  <c r="X1960" i="33"/>
  <c r="X1964" i="33"/>
  <c r="X1968" i="33"/>
  <c r="X1972" i="33"/>
  <c r="X1976" i="33"/>
  <c r="X1980" i="33"/>
  <c r="X1984" i="33"/>
  <c r="X1988" i="33"/>
  <c r="X1992" i="33"/>
  <c r="X1996" i="33"/>
  <c r="X2000" i="33"/>
  <c r="X2009" i="33"/>
  <c r="X2017" i="33"/>
  <c r="X2089" i="33"/>
  <c r="X2278" i="33"/>
  <c r="X2282" i="33"/>
  <c r="X2286" i="33"/>
  <c r="X2290" i="33"/>
  <c r="X2294" i="33"/>
  <c r="X2298" i="33"/>
  <c r="X2302" i="33"/>
  <c r="X2306" i="33"/>
  <c r="X2310" i="33"/>
  <c r="X2314" i="33"/>
  <c r="X2318" i="33"/>
  <c r="X2322" i="33"/>
  <c r="X2326" i="33"/>
  <c r="X2330" i="33"/>
  <c r="X2334" i="33"/>
  <c r="X2338" i="33"/>
  <c r="X2342" i="33"/>
  <c r="X2346" i="33"/>
  <c r="X2350" i="33"/>
  <c r="X2354" i="33"/>
  <c r="X2358" i="33"/>
  <c r="X2362" i="33"/>
  <c r="X2366" i="33"/>
  <c r="X2370" i="33"/>
  <c r="X2374" i="33"/>
  <c r="X2378" i="33"/>
  <c r="X2382" i="33"/>
  <c r="X2386" i="33"/>
  <c r="X2390" i="33"/>
  <c r="X2394" i="33"/>
  <c r="X2398" i="33"/>
  <c r="X2402" i="33"/>
  <c r="X2406" i="33"/>
  <c r="X2410" i="33"/>
  <c r="X2414" i="33"/>
  <c r="X2418" i="33"/>
  <c r="X2422" i="33"/>
  <c r="X2426" i="33"/>
  <c r="X2430" i="33"/>
  <c r="X2438" i="33"/>
  <c r="X2446" i="33"/>
  <c r="X2454" i="33"/>
  <c r="X2462" i="33"/>
  <c r="X2470" i="33"/>
  <c r="X2478" i="33"/>
  <c r="X2093" i="33"/>
  <c r="X2097" i="33"/>
  <c r="X2101" i="33"/>
  <c r="X2105" i="33"/>
  <c r="X2109" i="33"/>
  <c r="X2113" i="33"/>
  <c r="X2117" i="33"/>
  <c r="X2121" i="33"/>
  <c r="X2125" i="33"/>
  <c r="X2129" i="33"/>
  <c r="X2133" i="33"/>
  <c r="X2137" i="33"/>
  <c r="X2141" i="33"/>
  <c r="X2145" i="33"/>
  <c r="X2149" i="33"/>
  <c r="X2153" i="33"/>
  <c r="X2157" i="33"/>
  <c r="X2161" i="33"/>
  <c r="X2165" i="33"/>
  <c r="X2169" i="33"/>
  <c r="X2173" i="33"/>
  <c r="X2177" i="33"/>
  <c r="X2181" i="33"/>
  <c r="X2185" i="33"/>
  <c r="X2189" i="33"/>
  <c r="X2193" i="33"/>
  <c r="X2197" i="33"/>
  <c r="X2201" i="33"/>
  <c r="X2205" i="33"/>
  <c r="X2209" i="33"/>
  <c r="X2213" i="33"/>
  <c r="X2217" i="33"/>
  <c r="X2221" i="33"/>
  <c r="X2225" i="33"/>
  <c r="X2229" i="33"/>
  <c r="X2233" i="33"/>
  <c r="X2237" i="33"/>
  <c r="X2241" i="33"/>
  <c r="X2245" i="33"/>
  <c r="X2249" i="33"/>
  <c r="X2253" i="33"/>
  <c r="X2257" i="33"/>
  <c r="X2261" i="33"/>
  <c r="X2514" i="33"/>
  <c r="X2518" i="33"/>
  <c r="X2522" i="33"/>
  <c r="X2264" i="33"/>
  <c r="X2268" i="33"/>
  <c r="X2272" i="33"/>
  <c r="X2276" i="33"/>
  <c r="X2280" i="33"/>
  <c r="X2284" i="33"/>
  <c r="X2288" i="33"/>
  <c r="X2292" i="33"/>
  <c r="X2296" i="33"/>
  <c r="X2300" i="33"/>
  <c r="X2304" i="33"/>
  <c r="X2308" i="33"/>
  <c r="X2312" i="33"/>
  <c r="X2316" i="33"/>
  <c r="X2320" i="33"/>
  <c r="X2324" i="33"/>
  <c r="X2328" i="33"/>
  <c r="X2332" i="33"/>
  <c r="X2336" i="33"/>
  <c r="X2340" i="33"/>
  <c r="X2344" i="33"/>
  <c r="X2348" i="33"/>
  <c r="X2352" i="33"/>
  <c r="X2356" i="33"/>
  <c r="X2360" i="33"/>
  <c r="X2364" i="33"/>
  <c r="X2368" i="33"/>
  <c r="X2372" i="33"/>
  <c r="X2376" i="33"/>
  <c r="X2380" i="33"/>
  <c r="X2384" i="33"/>
  <c r="X2388" i="33"/>
  <c r="X2392" i="33"/>
  <c r="X2396" i="33"/>
  <c r="X2400" i="33"/>
  <c r="X2404" i="33"/>
  <c r="X2408" i="33"/>
  <c r="X2412" i="33"/>
  <c r="X2416" i="33"/>
  <c r="X2420" i="33"/>
  <c r="X2424" i="33"/>
  <c r="X2428" i="33"/>
  <c r="X2434" i="33"/>
  <c r="X2442" i="33"/>
  <c r="X2450" i="33"/>
  <c r="X2458" i="33"/>
  <c r="X2466" i="33"/>
  <c r="X2474" i="33"/>
  <c r="X2482" i="33"/>
  <c r="X2490" i="33"/>
  <c r="X2512" i="33"/>
  <c r="X2516" i="33"/>
  <c r="X2520" i="33"/>
  <c r="X2524" i="33"/>
  <c r="X2528" i="33"/>
  <c r="X2532" i="33"/>
  <c r="X2536" i="33"/>
  <c r="X2540" i="33"/>
  <c r="X2544" i="33"/>
  <c r="X2548" i="33"/>
  <c r="X2552" i="33"/>
  <c r="X2556" i="33"/>
  <c r="X2560" i="33"/>
  <c r="X2564" i="33"/>
  <c r="X2603" i="33"/>
  <c r="X2607" i="33"/>
  <c r="X2611" i="33"/>
  <c r="X2615" i="33"/>
  <c r="X2619" i="33"/>
  <c r="X2623" i="33"/>
  <c r="X2627" i="33"/>
  <c r="X2631" i="33"/>
  <c r="X2635" i="33"/>
  <c r="X2639" i="33"/>
  <c r="X2643" i="33"/>
  <c r="X2647" i="33"/>
  <c r="X2651" i="33"/>
  <c r="X2655" i="33"/>
  <c r="X2659" i="33"/>
  <c r="X2663" i="33"/>
  <c r="X2667" i="33"/>
  <c r="X2671" i="33"/>
  <c r="X2675" i="33"/>
  <c r="X2679" i="33"/>
  <c r="X2683" i="33"/>
  <c r="X2687" i="33"/>
  <c r="X2691" i="33"/>
  <c r="X2695" i="33"/>
  <c r="X2699" i="33"/>
  <c r="X2703" i="33"/>
  <c r="X2707" i="33"/>
  <c r="X2711" i="33"/>
  <c r="X2715" i="33"/>
  <c r="X2719" i="33"/>
  <c r="X2723" i="33"/>
  <c r="X2727" i="33"/>
  <c r="X2731" i="33"/>
  <c r="X2735" i="33"/>
  <c r="X2739" i="33"/>
  <c r="X2743" i="33"/>
  <c r="X2747" i="33"/>
  <c r="X2751" i="33"/>
  <c r="X2755" i="33"/>
  <c r="X2759" i="33"/>
  <c r="X2763" i="33"/>
  <c r="X2767" i="33"/>
  <c r="X2771" i="33"/>
  <c r="X2775" i="33"/>
  <c r="X2779" i="33"/>
  <c r="X2783" i="33"/>
  <c r="X2787" i="33"/>
  <c r="X2791" i="33"/>
  <c r="X2795" i="33"/>
  <c r="X2799" i="33"/>
  <c r="X2803" i="33"/>
  <c r="X2807" i="33"/>
  <c r="X2811" i="33"/>
  <c r="X2815" i="33"/>
  <c r="X2819" i="33"/>
  <c r="X2823" i="33"/>
  <c r="X2827" i="33"/>
  <c r="X2831" i="33"/>
  <c r="X2835" i="33"/>
  <c r="X2839" i="33"/>
  <c r="X2843" i="33"/>
  <c r="X2847" i="33"/>
  <c r="X2851" i="33"/>
  <c r="X2855" i="33"/>
  <c r="X2859" i="33"/>
  <c r="X2863" i="33"/>
  <c r="X2867" i="33"/>
  <c r="X2871" i="33"/>
  <c r="X2875" i="33"/>
  <c r="X2879" i="33"/>
  <c r="X2883" i="33"/>
  <c r="X2887" i="33"/>
  <c r="X2891" i="33"/>
  <c r="X2895" i="33"/>
  <c r="X2899" i="33"/>
  <c r="X2903" i="33"/>
  <c r="X2907" i="33"/>
  <c r="X2911" i="33"/>
  <c r="X2915" i="33"/>
  <c r="X2919" i="33"/>
  <c r="X2923" i="33"/>
  <c r="X2927" i="33"/>
  <c r="X2931" i="33"/>
  <c r="X2935" i="33"/>
  <c r="X2939" i="33"/>
  <c r="X2943" i="33"/>
  <c r="X2947" i="33"/>
  <c r="X2951" i="33"/>
  <c r="X2955" i="33"/>
  <c r="X2959" i="33"/>
  <c r="X2963" i="33"/>
  <c r="X2967" i="33"/>
  <c r="X2971" i="33"/>
  <c r="X2975" i="33"/>
  <c r="X2979" i="33"/>
  <c r="X2983" i="33"/>
  <c r="X2987" i="33"/>
  <c r="X2991" i="33"/>
  <c r="X2995" i="33"/>
  <c r="X2999" i="33"/>
  <c r="X3003" i="33"/>
  <c r="X3007" i="33"/>
  <c r="X3011" i="33"/>
  <c r="X3015" i="33"/>
  <c r="X3019" i="33"/>
  <c r="X3023" i="33"/>
  <c r="X3027" i="33"/>
  <c r="X3031" i="33"/>
  <c r="X3035" i="33"/>
  <c r="X3039" i="33"/>
  <c r="X3043" i="33"/>
  <c r="X3047" i="33"/>
  <c r="X3051" i="33"/>
  <c r="X3055" i="33"/>
  <c r="X3059" i="33"/>
  <c r="X3063" i="33"/>
  <c r="X3067" i="33"/>
  <c r="X3071" i="33"/>
  <c r="X3075" i="33"/>
  <c r="X3079" i="33"/>
  <c r="X3083" i="33"/>
  <c r="X3087" i="33"/>
  <c r="X3091" i="33"/>
  <c r="X3095" i="33"/>
  <c r="X3099" i="33"/>
  <c r="X3103" i="33"/>
  <c r="X3107" i="33"/>
  <c r="X3111" i="33"/>
  <c r="X3115" i="33"/>
  <c r="X3119" i="33"/>
  <c r="X3123" i="33"/>
  <c r="X3127" i="33"/>
  <c r="X3135" i="33"/>
  <c r="X3143" i="33"/>
  <c r="X3148" i="33"/>
  <c r="X3164" i="33"/>
  <c r="X2934" i="33"/>
  <c r="X2938" i="33"/>
  <c r="X2942" i="33"/>
  <c r="X2946" i="33"/>
  <c r="X3172" i="33"/>
  <c r="X3261" i="33"/>
  <c r="X3265" i="33"/>
  <c r="X3269" i="33"/>
  <c r="X3273" i="33"/>
  <c r="X3277" i="33"/>
  <c r="X3281" i="33"/>
  <c r="X3285" i="33"/>
  <c r="X3289" i="33"/>
  <c r="X3293" i="33"/>
  <c r="X3297" i="33"/>
  <c r="X3301" i="33"/>
  <c r="X3305" i="33"/>
  <c r="X3309" i="33"/>
  <c r="X3313" i="33"/>
  <c r="X3317" i="33"/>
  <c r="X3321" i="33"/>
  <c r="X3325" i="33"/>
  <c r="X3329" i="33"/>
  <c r="X3333" i="33"/>
  <c r="X3337" i="33"/>
  <c r="X3341" i="33"/>
  <c r="X3345" i="33"/>
  <c r="X3349" i="33"/>
  <c r="X3353" i="33"/>
  <c r="X3357" i="33"/>
  <c r="X3361" i="33"/>
  <c r="X3365" i="33"/>
  <c r="X3369" i="33"/>
  <c r="X3373" i="33"/>
  <c r="X3377" i="33"/>
  <c r="X3381" i="33"/>
  <c r="X3385" i="33"/>
  <c r="X3389" i="33"/>
  <c r="X3393" i="33"/>
  <c r="X3397" i="33"/>
  <c r="X3401" i="33"/>
  <c r="X3405" i="33"/>
  <c r="X3409" i="33"/>
  <c r="X3413" i="33"/>
  <c r="X3417" i="33"/>
  <c r="X3421" i="33"/>
  <c r="X3425" i="33"/>
  <c r="X3429" i="33"/>
  <c r="X3433" i="33"/>
  <c r="X3437" i="33"/>
  <c r="X3441" i="33"/>
  <c r="X3445" i="33"/>
  <c r="X3449" i="33"/>
  <c r="X3453" i="33"/>
  <c r="X3457" i="33"/>
  <c r="X3461" i="33"/>
  <c r="X3465" i="33"/>
  <c r="X3469" i="33"/>
  <c r="X3473" i="33"/>
  <c r="X3477" i="33"/>
  <c r="X3481" i="33"/>
  <c r="X3485" i="33"/>
  <c r="X3489" i="33"/>
  <c r="X3493" i="33"/>
  <c r="X3497" i="33"/>
  <c r="X3501" i="33"/>
  <c r="X3505" i="33"/>
  <c r="X3511" i="33"/>
  <c r="X3519" i="33"/>
  <c r="X3527" i="33"/>
  <c r="X3535" i="33"/>
  <c r="X3543" i="33"/>
  <c r="X3551" i="33"/>
  <c r="X3559" i="33"/>
  <c r="X3567" i="33"/>
  <c r="X3575" i="33"/>
  <c r="X3583" i="33"/>
  <c r="X3600" i="33"/>
  <c r="X3609" i="33"/>
  <c r="X3613" i="33"/>
  <c r="X3617" i="33"/>
  <c r="X3621" i="33"/>
  <c r="X3625" i="33"/>
  <c r="X3629" i="33"/>
  <c r="X3633" i="33"/>
  <c r="X3637" i="33"/>
  <c r="X3641" i="33"/>
  <c r="X3645" i="33"/>
  <c r="X3649" i="33"/>
  <c r="X3653" i="33"/>
  <c r="X3657" i="33"/>
  <c r="X3661" i="33"/>
  <c r="X3665" i="33"/>
  <c r="X3620" i="33"/>
  <c r="X3624" i="33"/>
  <c r="X3628" i="33"/>
  <c r="X3632" i="33"/>
  <c r="X3636" i="33"/>
  <c r="X3640" i="33"/>
  <c r="X3644" i="33"/>
  <c r="X3648" i="33"/>
  <c r="X3652" i="33"/>
  <c r="X3656" i="33"/>
  <c r="X3660" i="33"/>
  <c r="X3664" i="33"/>
  <c r="X3668" i="33"/>
  <c r="X3672" i="33"/>
  <c r="X3676" i="33"/>
  <c r="X3680" i="33"/>
  <c r="X3684" i="33"/>
  <c r="X3688" i="33"/>
  <c r="X3692" i="33"/>
  <c r="X3696" i="33"/>
  <c r="X3700" i="33"/>
  <c r="X3704" i="33"/>
  <c r="X3708" i="33"/>
  <c r="X3712" i="33"/>
  <c r="X3716" i="33"/>
  <c r="X3720" i="33"/>
  <c r="X3724" i="33"/>
  <c r="X3728" i="33"/>
  <c r="X3732" i="33"/>
  <c r="X3736" i="33"/>
  <c r="X3740" i="33"/>
  <c r="X3744" i="33"/>
  <c r="X3748" i="33"/>
  <c r="X3752" i="33"/>
  <c r="X3756" i="33"/>
  <c r="X3760" i="33"/>
  <c r="X3764" i="33"/>
  <c r="X3768" i="33"/>
  <c r="X3772" i="33"/>
  <c r="X3776" i="33"/>
  <c r="X3780" i="33"/>
  <c r="X3784" i="33"/>
  <c r="X3788" i="33"/>
  <c r="X3792" i="33"/>
  <c r="X3796" i="33"/>
  <c r="X3800" i="33"/>
  <c r="X3804" i="33"/>
  <c r="X3808" i="33"/>
  <c r="X3812" i="33"/>
  <c r="X3816" i="33"/>
  <c r="X3820" i="33"/>
  <c r="X3824" i="33"/>
  <c r="X3828" i="33"/>
  <c r="X3832" i="33"/>
  <c r="X3836" i="33"/>
  <c r="X3840" i="33"/>
  <c r="X3844" i="33"/>
  <c r="X3848" i="33"/>
  <c r="X3852" i="33"/>
  <c r="X3856" i="33"/>
  <c r="X3860" i="33"/>
  <c r="X3864" i="33"/>
  <c r="X3868" i="33"/>
  <c r="X3872" i="33"/>
  <c r="X3876" i="33"/>
  <c r="X3880" i="33"/>
  <c r="X3884" i="33"/>
  <c r="X3888" i="33"/>
  <c r="X3892" i="33"/>
  <c r="X3896" i="33"/>
  <c r="X3900" i="33"/>
  <c r="X3904" i="33"/>
  <c r="X3908" i="33"/>
  <c r="X3912" i="33"/>
  <c r="X3916" i="33"/>
  <c r="X3920" i="33"/>
  <c r="X3924" i="33"/>
  <c r="X3928" i="33"/>
  <c r="X3932" i="33"/>
  <c r="X3936" i="33"/>
  <c r="X3942" i="33"/>
  <c r="X3950" i="33"/>
  <c r="X3952" i="33"/>
  <c r="X3956" i="33"/>
  <c r="X3960" i="33"/>
  <c r="X3964" i="33"/>
  <c r="X3968" i="33"/>
  <c r="X3972" i="33"/>
  <c r="X3976" i="33"/>
  <c r="X3980" i="33"/>
  <c r="X3984" i="33"/>
  <c r="X3988" i="33"/>
  <c r="X3992" i="33"/>
  <c r="X3996" i="33"/>
  <c r="X4000" i="33"/>
  <c r="X4004" i="33"/>
  <c r="X4008" i="33"/>
  <c r="X4012" i="33"/>
  <c r="X4016" i="33"/>
  <c r="X4020" i="33"/>
  <c r="X4024" i="33"/>
  <c r="X4028" i="33"/>
  <c r="X4032" i="33"/>
  <c r="X4036" i="33"/>
  <c r="X4040" i="33"/>
  <c r="X4044" i="33"/>
  <c r="X4048" i="33"/>
  <c r="X4052" i="33"/>
  <c r="X4056" i="33"/>
  <c r="X4060" i="33"/>
  <c r="X4064" i="33"/>
  <c r="X4068" i="33"/>
  <c r="X4072" i="33"/>
  <c r="X4076" i="33"/>
  <c r="X4080" i="33"/>
  <c r="X4084" i="33"/>
  <c r="X4088" i="33"/>
  <c r="X4092" i="33"/>
  <c r="X4096" i="33"/>
  <c r="X4100" i="33"/>
  <c r="X4104" i="33"/>
  <c r="X4108" i="33"/>
  <c r="X4112" i="33"/>
  <c r="X4116" i="33"/>
  <c r="X4120" i="33"/>
  <c r="X4124" i="33"/>
  <c r="X4128" i="33"/>
  <c r="X4132" i="33"/>
  <c r="X4136" i="33"/>
  <c r="X4140" i="33"/>
  <c r="X4144" i="33"/>
  <c r="X4148" i="33"/>
  <c r="X4152" i="33"/>
  <c r="X4156" i="33"/>
  <c r="X4160" i="33"/>
  <c r="X4164" i="33"/>
  <c r="X4168" i="33"/>
  <c r="X4172" i="33"/>
  <c r="X4176" i="33"/>
  <c r="X4180" i="33"/>
  <c r="X4184" i="33"/>
  <c r="X4188" i="33"/>
  <c r="X4192" i="33"/>
  <c r="X4196" i="33"/>
  <c r="X4200" i="33"/>
  <c r="X4204" i="33"/>
  <c r="X4208" i="33"/>
  <c r="X4212" i="33"/>
  <c r="X4216" i="33"/>
  <c r="X4220" i="33"/>
  <c r="X4224" i="33"/>
  <c r="X4228" i="33"/>
  <c r="X4232" i="33"/>
  <c r="X4236" i="33"/>
  <c r="X4240" i="33"/>
  <c r="X4244" i="33"/>
  <c r="X4248" i="33"/>
  <c r="X4252" i="33"/>
  <c r="X4256" i="33"/>
  <c r="X4260" i="33"/>
  <c r="X4264" i="33"/>
  <c r="X4268" i="33"/>
  <c r="X3954" i="33"/>
  <c r="X3958" i="33"/>
  <c r="X3962" i="33"/>
  <c r="X3966" i="33"/>
  <c r="X3970" i="33"/>
  <c r="X3974" i="33"/>
  <c r="X3978" i="33"/>
  <c r="X3982" i="33"/>
  <c r="X3986" i="33"/>
  <c r="X3990" i="33"/>
  <c r="X3994" i="33"/>
  <c r="X3998" i="33"/>
  <c r="X4002" i="33"/>
  <c r="X4006" i="33"/>
  <c r="X4010" i="33"/>
  <c r="X4014" i="33"/>
  <c r="X4018" i="33"/>
  <c r="X4022" i="33"/>
  <c r="X4026" i="33"/>
  <c r="X4030" i="33"/>
  <c r="X4034" i="33"/>
  <c r="X4038" i="33"/>
  <c r="X4042" i="33"/>
  <c r="X4046" i="33"/>
  <c r="X4050" i="33"/>
  <c r="X4054" i="33"/>
  <c r="X4058" i="33"/>
  <c r="X4062" i="33"/>
  <c r="X4066" i="33"/>
  <c r="X4070" i="33"/>
  <c r="X4074" i="33"/>
  <c r="X4078" i="33"/>
  <c r="X4082" i="33"/>
  <c r="X4086" i="33"/>
  <c r="X4090" i="33"/>
  <c r="X4094" i="33"/>
  <c r="X4098" i="33"/>
  <c r="X4102" i="33"/>
  <c r="X4106" i="33"/>
  <c r="X4110" i="33"/>
  <c r="X4114" i="33"/>
  <c r="X4118" i="33"/>
  <c r="X4122" i="33"/>
  <c r="X4154" i="33"/>
  <c r="X4158" i="33"/>
  <c r="X4162" i="33"/>
  <c r="X4166" i="33"/>
  <c r="X4170" i="33"/>
  <c r="X4174" i="33"/>
  <c r="X4275" i="33"/>
  <c r="X4285" i="33"/>
  <c r="X4279" i="33"/>
  <c r="X4283" i="33"/>
  <c r="X4287" i="33"/>
  <c r="X4291" i="33"/>
  <c r="X4295" i="33"/>
  <c r="X4299" i="33"/>
  <c r="X4303" i="33"/>
  <c r="X4307" i="33"/>
  <c r="X4311" i="33"/>
  <c r="X4315" i="33"/>
  <c r="X4319" i="33"/>
  <c r="X4323" i="33"/>
  <c r="X4327" i="33"/>
  <c r="X4331" i="33"/>
  <c r="X4335" i="33"/>
  <c r="X4339" i="33"/>
  <c r="X4343" i="33"/>
  <c r="X4347" i="33"/>
  <c r="X4351" i="33"/>
  <c r="X4355" i="33"/>
  <c r="X4359" i="33"/>
  <c r="X4363" i="33"/>
  <c r="X4367" i="33"/>
  <c r="X4371" i="33"/>
  <c r="X4375" i="33"/>
  <c r="X4379" i="33"/>
  <c r="X4383" i="33"/>
  <c r="X4387" i="33"/>
  <c r="X4391" i="33"/>
  <c r="X4395" i="33"/>
  <c r="X4399" i="33"/>
  <c r="X4403" i="33"/>
  <c r="X4407" i="33"/>
  <c r="X4411" i="33"/>
  <c r="X4415" i="33"/>
  <c r="X4419" i="33"/>
  <c r="X4423" i="33"/>
  <c r="X4427" i="33"/>
  <c r="X4431" i="33"/>
  <c r="X4435" i="33"/>
  <c r="X4439" i="33"/>
  <c r="X4443" i="33"/>
  <c r="X4447" i="33"/>
  <c r="X4451" i="33"/>
  <c r="X4455" i="33"/>
  <c r="X4459" i="33"/>
  <c r="X4463" i="33"/>
  <c r="X4467" i="33"/>
  <c r="X4471" i="33"/>
  <c r="X4475" i="33"/>
  <c r="X4479" i="33"/>
  <c r="X4483" i="33"/>
  <c r="X4487" i="33"/>
  <c r="X4491" i="33"/>
  <c r="X4495" i="33"/>
  <c r="X4499" i="33"/>
  <c r="X4402" i="33"/>
  <c r="X4406" i="33"/>
  <c r="X4410" i="33"/>
  <c r="X4414" i="33"/>
  <c r="X4418" i="33"/>
  <c r="X4422" i="33"/>
  <c r="X4426" i="33"/>
  <c r="X4430" i="33"/>
  <c r="X4434" i="33"/>
  <c r="X4438" i="33"/>
  <c r="X4442" i="33"/>
  <c r="X4446" i="33"/>
  <c r="X4450" i="33"/>
  <c r="X4454" i="33"/>
  <c r="X4458" i="33"/>
  <c r="X4462" i="33"/>
  <c r="X4466" i="33"/>
  <c r="X4470" i="33"/>
  <c r="X4474" i="33"/>
  <c r="X4478" i="33"/>
  <c r="X4482" i="33"/>
  <c r="X4486" i="33"/>
  <c r="X4490" i="33"/>
  <c r="X4494" i="33"/>
  <c r="X4289" i="33"/>
  <c r="X4293" i="33"/>
  <c r="X4297" i="33"/>
  <c r="X4301" i="33"/>
  <c r="X4305" i="33"/>
  <c r="X4309" i="33"/>
  <c r="X4313" i="33"/>
  <c r="X4317" i="33"/>
  <c r="X4321" i="33"/>
  <c r="X4325" i="33"/>
  <c r="X4329" i="33"/>
  <c r="X4333" i="33"/>
  <c r="X4337" i="33"/>
  <c r="X4341" i="33"/>
  <c r="X4345" i="33"/>
  <c r="X4349" i="33"/>
  <c r="X4353" i="33"/>
  <c r="X4357" i="33"/>
  <c r="X4361" i="33"/>
  <c r="X4365" i="33"/>
  <c r="X4369" i="33"/>
  <c r="X4373" i="33"/>
  <c r="X4377" i="33"/>
  <c r="X4381" i="33"/>
  <c r="X4385" i="33"/>
  <c r="X4389" i="33"/>
  <c r="X4393" i="33"/>
  <c r="X4397" i="33"/>
  <c r="X4401" i="33"/>
  <c r="X4405" i="33"/>
  <c r="X4409" i="33"/>
  <c r="X4413" i="33"/>
  <c r="X4417" i="33"/>
  <c r="X4421" i="33"/>
  <c r="X4425" i="33"/>
  <c r="X4429" i="33"/>
  <c r="X4433" i="33"/>
  <c r="X4437" i="33"/>
  <c r="X4441" i="33"/>
  <c r="X4516" i="33"/>
  <c r="X4520" i="33"/>
  <c r="X4524" i="33"/>
  <c r="X4528" i="33"/>
  <c r="X4532" i="33"/>
  <c r="X4536" i="33"/>
  <c r="X4540" i="33"/>
  <c r="X4544" i="33"/>
  <c r="X4548" i="33"/>
  <c r="X4552" i="33"/>
  <c r="X4556" i="33"/>
  <c r="X4560" i="33"/>
  <c r="X4564" i="33"/>
  <c r="X4568" i="33"/>
  <c r="X4572" i="33"/>
  <c r="X4576" i="33"/>
  <c r="X4580" i="33"/>
  <c r="X4584" i="33"/>
  <c r="X4588" i="33"/>
  <c r="X4592" i="33"/>
  <c r="X4596" i="33"/>
  <c r="X4600" i="33"/>
  <c r="X4604" i="33"/>
  <c r="X4608" i="33"/>
  <c r="X4612" i="33"/>
  <c r="X4616" i="33"/>
  <c r="X4620" i="33"/>
  <c r="X4624" i="33"/>
  <c r="X4628" i="33"/>
  <c r="X4632" i="33"/>
  <c r="X4636" i="33"/>
  <c r="X4640" i="33"/>
  <c r="X4644" i="33"/>
  <c r="X4648" i="33"/>
  <c r="X4652" i="33"/>
  <c r="X4656" i="33"/>
  <c r="X4660" i="33"/>
  <c r="X4664" i="33"/>
  <c r="X4669" i="33"/>
  <c r="X4678" i="33"/>
  <c r="X4514" i="33"/>
  <c r="X4518" i="33"/>
  <c r="X4522" i="33"/>
  <c r="X4526" i="33"/>
  <c r="X4530" i="33"/>
  <c r="X4534" i="33"/>
  <c r="X4538" i="33"/>
  <c r="X4542" i="33"/>
  <c r="X4546" i="33"/>
  <c r="X4550" i="33"/>
  <c r="X4554" i="33"/>
  <c r="X4558" i="33"/>
  <c r="X4562" i="33"/>
  <c r="X4566" i="33"/>
  <c r="X4570" i="33"/>
  <c r="X4574" i="33"/>
  <c r="X4578" i="33"/>
  <c r="X4582" i="33"/>
  <c r="X4586" i="33"/>
  <c r="X4590" i="33"/>
  <c r="X4594" i="33"/>
  <c r="X4598" i="33"/>
  <c r="X4602" i="33"/>
  <c r="X4606" i="33"/>
  <c r="X4610" i="33"/>
  <c r="X4614" i="33"/>
  <c r="X4618" i="33"/>
  <c r="X4622" i="33"/>
  <c r="X4626" i="33"/>
  <c r="X4630" i="33"/>
  <c r="X4634" i="33"/>
  <c r="X4638" i="33"/>
  <c r="X4642" i="33"/>
  <c r="X4646" i="33"/>
  <c r="X4650" i="33"/>
  <c r="X4654" i="33"/>
  <c r="X4658" i="33"/>
  <c r="X4662" i="33"/>
  <c r="X4666" i="33"/>
  <c r="X4682" i="33"/>
  <c r="X4686" i="33"/>
  <c r="X4690" i="33"/>
  <c r="X4694" i="33"/>
  <c r="X4698" i="33"/>
  <c r="X4702" i="33"/>
  <c r="X4706" i="33"/>
  <c r="X4710" i="33"/>
  <c r="X4714" i="33"/>
  <c r="X4718" i="33"/>
  <c r="X4722" i="33"/>
  <c r="X4726" i="33"/>
  <c r="X4730" i="33"/>
  <c r="X4734" i="33"/>
  <c r="X4738" i="33"/>
  <c r="X4742" i="33"/>
  <c r="X4746" i="33"/>
  <c r="X4750" i="33"/>
  <c r="X4754" i="33"/>
  <c r="X4758" i="33"/>
  <c r="X4762" i="33"/>
  <c r="X4766" i="33"/>
  <c r="X4770" i="33"/>
  <c r="X4774" i="33"/>
  <c r="X4778" i="33"/>
  <c r="X4782" i="33"/>
  <c r="X4786" i="33"/>
  <c r="X4790" i="33"/>
  <c r="X4794" i="33"/>
  <c r="X4798" i="33"/>
  <c r="X4802" i="33"/>
  <c r="X4806" i="33"/>
  <c r="X4810" i="33"/>
  <c r="X4814" i="33"/>
  <c r="X4818" i="33"/>
  <c r="X4830" i="33"/>
  <c r="X4773" i="33"/>
  <c r="X4777" i="33"/>
  <c r="X4829" i="33"/>
  <c r="X4792" i="33"/>
  <c r="X4796" i="33"/>
  <c r="X4800" i="33"/>
  <c r="X4804" i="33"/>
  <c r="X4808" i="33"/>
  <c r="X4812" i="33"/>
  <c r="X4816" i="33"/>
  <c r="X4820" i="33"/>
  <c r="X4824" i="33"/>
  <c r="X4828" i="33"/>
  <c r="X4832" i="33"/>
  <c r="X4839" i="33"/>
  <c r="X4843" i="33"/>
  <c r="X4847" i="33"/>
  <c r="X4851" i="33"/>
  <c r="X4855" i="33"/>
  <c r="X4859" i="33"/>
  <c r="X4863" i="33"/>
  <c r="X4867" i="33"/>
  <c r="X4871" i="33"/>
  <c r="X4875" i="33"/>
  <c r="X4879" i="33"/>
  <c r="X4883" i="33"/>
  <c r="X4887" i="33"/>
  <c r="X4891" i="33"/>
  <c r="X4895" i="33"/>
  <c r="X4899" i="33"/>
  <c r="X4903" i="33"/>
  <c r="X4907" i="33"/>
  <c r="X4911" i="33"/>
  <c r="X4915" i="33"/>
  <c r="X4919" i="33"/>
  <c r="X4923" i="33"/>
  <c r="X4927" i="33"/>
  <c r="X4931" i="33"/>
  <c r="X4935" i="33"/>
  <c r="X4939" i="33"/>
  <c r="X4943" i="33"/>
  <c r="X4947" i="33"/>
  <c r="X4951" i="33"/>
  <c r="X4955" i="33"/>
  <c r="X4959" i="33"/>
  <c r="X4963" i="33"/>
  <c r="X4967" i="33"/>
  <c r="X4971" i="33"/>
  <c r="X4975" i="33"/>
  <c r="X4979" i="33"/>
  <c r="X4983" i="33"/>
  <c r="X4987" i="33"/>
  <c r="X4991" i="33"/>
  <c r="X4995" i="33"/>
  <c r="X4999" i="33"/>
  <c r="X4946" i="33"/>
  <c r="X4950" i="33"/>
  <c r="X4954" i="33"/>
  <c r="X4958" i="33"/>
  <c r="X4962" i="33"/>
  <c r="X4966" i="33"/>
  <c r="X4970" i="33"/>
  <c r="X4974" i="33"/>
  <c r="X4978" i="33"/>
  <c r="X4982" i="33"/>
  <c r="X4986" i="33"/>
  <c r="X4990" i="33"/>
  <c r="X4994" i="33"/>
  <c r="X4998" i="33"/>
  <c r="X5002" i="33"/>
  <c r="X4841" i="33"/>
  <c r="X4845" i="33"/>
  <c r="X4849" i="33"/>
  <c r="X4853" i="33"/>
  <c r="X4857" i="33"/>
  <c r="X4861" i="33"/>
  <c r="X4865" i="33"/>
  <c r="X4869" i="33"/>
  <c r="X4873" i="33"/>
  <c r="X4877" i="33"/>
  <c r="X4881" i="33"/>
  <c r="X4885" i="33"/>
  <c r="X4889" i="33"/>
  <c r="X4893" i="33"/>
  <c r="X4897" i="33"/>
  <c r="X4901" i="33"/>
  <c r="X4905" i="33"/>
  <c r="X4909" i="33"/>
  <c r="X4913" i="33"/>
  <c r="X4917" i="33"/>
  <c r="X4921" i="33"/>
  <c r="X4949" i="33"/>
  <c r="X4953" i="33"/>
  <c r="X4957" i="33"/>
  <c r="X4961" i="33"/>
  <c r="X4965" i="33"/>
  <c r="X4969" i="33"/>
  <c r="X4973" i="33"/>
  <c r="X4977" i="33"/>
  <c r="BA10" i="4"/>
  <c r="BB13" i="4"/>
  <c r="BC16" i="4"/>
  <c r="BA18" i="4"/>
  <c r="BB21" i="4"/>
  <c r="BC24" i="4"/>
  <c r="BA26" i="4"/>
  <c r="BB29" i="4"/>
  <c r="BC32" i="4"/>
  <c r="BA34" i="4"/>
  <c r="BB37" i="4"/>
  <c r="BC40" i="4"/>
  <c r="BA42" i="4"/>
  <c r="BB45" i="4"/>
  <c r="BC48" i="4"/>
  <c r="BA50" i="4"/>
  <c r="BB53" i="4"/>
  <c r="BC56" i="4"/>
  <c r="BA58" i="4"/>
  <c r="BB61" i="4"/>
  <c r="BC64" i="4"/>
  <c r="BA66" i="4"/>
  <c r="BB69" i="4"/>
  <c r="BC72" i="4"/>
  <c r="BA74" i="4"/>
  <c r="BB77" i="4"/>
  <c r="BC80" i="4"/>
  <c r="BA82" i="4"/>
  <c r="BB85" i="4"/>
  <c r="BC88" i="4"/>
  <c r="BA90" i="4"/>
  <c r="BB93" i="4"/>
  <c r="BC96" i="4"/>
  <c r="BA98" i="4"/>
  <c r="BB101" i="4"/>
  <c r="BC104" i="4"/>
  <c r="BA106" i="4"/>
  <c r="BB109" i="4"/>
  <c r="BC112" i="4"/>
  <c r="BA114" i="4"/>
  <c r="BB117" i="4"/>
  <c r="BC120" i="4"/>
  <c r="BA122" i="4"/>
  <c r="BB125" i="4"/>
  <c r="BC128" i="4"/>
  <c r="BA130" i="4"/>
  <c r="BB133" i="4"/>
  <c r="BC136" i="4"/>
  <c r="BA138" i="4"/>
  <c r="BB141" i="4"/>
  <c r="BC144" i="4"/>
  <c r="BA146" i="4"/>
  <c r="BB149" i="4"/>
  <c r="BC152" i="4"/>
  <c r="BA154" i="4"/>
  <c r="BB157" i="4"/>
  <c r="BC160" i="4"/>
  <c r="BA162" i="4"/>
  <c r="BB165" i="4"/>
  <c r="BC168" i="4"/>
  <c r="BA170" i="4"/>
  <c r="BB173" i="4"/>
  <c r="BC176" i="4"/>
  <c r="BA178" i="4"/>
  <c r="BB181" i="4"/>
  <c r="BC184" i="4"/>
  <c r="BA186" i="4"/>
  <c r="BB189" i="4"/>
  <c r="BC192" i="4"/>
  <c r="BA194" i="4"/>
  <c r="BB197" i="4"/>
  <c r="BC200" i="4"/>
  <c r="BA202" i="4"/>
  <c r="BB205" i="4"/>
  <c r="BC208" i="4"/>
  <c r="BA210" i="4"/>
  <c r="BB213" i="4"/>
  <c r="BB10" i="4"/>
  <c r="BC13" i="4"/>
  <c r="BA15" i="4"/>
  <c r="BB18" i="4"/>
  <c r="BC21" i="4"/>
  <c r="BA23" i="4"/>
  <c r="BB26" i="4"/>
  <c r="BC29" i="4"/>
  <c r="BA31" i="4"/>
  <c r="BB34" i="4"/>
  <c r="BC37" i="4"/>
  <c r="BA39" i="4"/>
  <c r="BB42" i="4"/>
  <c r="BC45" i="4"/>
  <c r="BA47" i="4"/>
  <c r="BB50" i="4"/>
  <c r="BC53" i="4"/>
  <c r="BA55" i="4"/>
  <c r="BB58" i="4"/>
  <c r="BC61" i="4"/>
  <c r="BA63" i="4"/>
  <c r="BB66" i="4"/>
  <c r="BC69" i="4"/>
  <c r="BA71" i="4"/>
  <c r="BB74" i="4"/>
  <c r="BC77" i="4"/>
  <c r="BA79" i="4"/>
  <c r="BB82" i="4"/>
  <c r="BC85" i="4"/>
  <c r="BA87" i="4"/>
  <c r="BB90" i="4"/>
  <c r="BC93" i="4"/>
  <c r="BA95" i="4"/>
  <c r="BB98" i="4"/>
  <c r="BC101" i="4"/>
  <c r="BA103" i="4"/>
  <c r="BB106" i="4"/>
  <c r="BC109" i="4"/>
  <c r="BA111" i="4"/>
  <c r="BB114" i="4"/>
  <c r="BC117" i="4"/>
  <c r="BA119" i="4"/>
  <c r="BB122" i="4"/>
  <c r="BC125" i="4"/>
  <c r="BA127" i="4"/>
  <c r="BB130" i="4"/>
  <c r="BC133" i="4"/>
  <c r="BA135" i="4"/>
  <c r="BB138" i="4"/>
  <c r="BC141" i="4"/>
  <c r="BA143" i="4"/>
  <c r="BB146" i="4"/>
  <c r="BC149" i="4"/>
  <c r="BA151" i="4"/>
  <c r="BB154" i="4"/>
  <c r="BC157" i="4"/>
  <c r="BA159" i="4"/>
  <c r="BB162" i="4"/>
  <c r="BC165" i="4"/>
  <c r="BA167" i="4"/>
  <c r="BB170" i="4"/>
  <c r="BC173" i="4"/>
  <c r="BA175" i="4"/>
  <c r="BB178" i="4"/>
  <c r="BC181" i="4"/>
  <c r="BA183" i="4"/>
  <c r="BB186" i="4"/>
  <c r="BC189" i="4"/>
  <c r="BA191" i="4"/>
  <c r="BB194" i="4"/>
  <c r="BC197" i="4"/>
  <c r="BA199" i="4"/>
  <c r="BB202" i="4"/>
  <c r="BC205" i="4"/>
  <c r="BA207" i="4"/>
  <c r="BB210" i="4"/>
  <c r="BC213" i="4"/>
  <c r="BA215" i="4"/>
  <c r="BB218" i="4"/>
  <c r="BC221" i="4"/>
  <c r="BA223" i="4"/>
  <c r="BB226" i="4"/>
  <c r="BC229" i="4"/>
  <c r="BA231" i="4"/>
  <c r="BC10" i="4"/>
  <c r="BA12" i="4"/>
  <c r="BB15" i="4"/>
  <c r="BC18" i="4"/>
  <c r="BA20" i="4"/>
  <c r="BB23" i="4"/>
  <c r="BC26" i="4"/>
  <c r="BA28" i="4"/>
  <c r="BB31" i="4"/>
  <c r="BC34" i="4"/>
  <c r="BA36" i="4"/>
  <c r="BB39" i="4"/>
  <c r="BC42" i="4"/>
  <c r="BA44" i="4"/>
  <c r="BB47" i="4"/>
  <c r="BC50" i="4"/>
  <c r="BA52" i="4"/>
  <c r="BB55" i="4"/>
  <c r="BC58" i="4"/>
  <c r="BA60" i="4"/>
  <c r="BB63" i="4"/>
  <c r="BC66" i="4"/>
  <c r="BA68" i="4"/>
  <c r="BB71" i="4"/>
  <c r="BC74" i="4"/>
  <c r="BA76" i="4"/>
  <c r="BB79" i="4"/>
  <c r="BC82" i="4"/>
  <c r="BA84" i="4"/>
  <c r="BB87" i="4"/>
  <c r="BC90" i="4"/>
  <c r="BA92" i="4"/>
  <c r="BB95" i="4"/>
  <c r="BC98" i="4"/>
  <c r="BA100" i="4"/>
  <c r="BB103" i="4"/>
  <c r="BC106" i="4"/>
  <c r="BA108" i="4"/>
  <c r="BB111" i="4"/>
  <c r="BC114" i="4"/>
  <c r="BA116" i="4"/>
  <c r="BB119" i="4"/>
  <c r="BC122" i="4"/>
  <c r="BA124" i="4"/>
  <c r="BB127" i="4"/>
  <c r="BC130" i="4"/>
  <c r="BA132" i="4"/>
  <c r="BB135" i="4"/>
  <c r="BC138" i="4"/>
  <c r="BA140" i="4"/>
  <c r="BB143" i="4"/>
  <c r="BC146" i="4"/>
  <c r="BA148" i="4"/>
  <c r="BB151" i="4"/>
  <c r="BC154" i="4"/>
  <c r="BA156" i="4"/>
  <c r="BB159" i="4"/>
  <c r="BC162" i="4"/>
  <c r="BA164" i="4"/>
  <c r="BB167" i="4"/>
  <c r="BC170" i="4"/>
  <c r="BA172" i="4"/>
  <c r="BB175" i="4"/>
  <c r="BC178" i="4"/>
  <c r="BA180" i="4"/>
  <c r="BB183" i="4"/>
  <c r="BC186" i="4"/>
  <c r="BA188" i="4"/>
  <c r="BB191" i="4"/>
  <c r="BC194" i="4"/>
  <c r="BA196" i="4"/>
  <c r="BB199" i="4"/>
  <c r="BC202" i="4"/>
  <c r="BA204" i="4"/>
  <c r="BB207" i="4"/>
  <c r="BC210" i="4"/>
  <c r="BA212" i="4"/>
  <c r="BB215" i="4"/>
  <c r="BC218" i="4"/>
  <c r="BA220" i="4"/>
  <c r="BB223" i="4"/>
  <c r="BC226" i="4"/>
  <c r="BA228" i="4"/>
  <c r="BB231" i="4"/>
  <c r="BC234" i="4"/>
  <c r="BB12" i="4"/>
  <c r="BC15" i="4"/>
  <c r="BA17" i="4"/>
  <c r="BB20" i="4"/>
  <c r="BC23" i="4"/>
  <c r="BA25" i="4"/>
  <c r="BB28" i="4"/>
  <c r="BC31" i="4"/>
  <c r="BA33" i="4"/>
  <c r="BB36" i="4"/>
  <c r="BC39" i="4"/>
  <c r="BA41" i="4"/>
  <c r="BB44" i="4"/>
  <c r="BC47" i="4"/>
  <c r="BA49" i="4"/>
  <c r="BB52" i="4"/>
  <c r="BC55" i="4"/>
  <c r="BA57" i="4"/>
  <c r="BB60" i="4"/>
  <c r="BC63" i="4"/>
  <c r="BA65" i="4"/>
  <c r="BB68" i="4"/>
  <c r="BC71" i="4"/>
  <c r="BA73" i="4"/>
  <c r="BB76" i="4"/>
  <c r="BC79" i="4"/>
  <c r="BA81" i="4"/>
  <c r="BB84" i="4"/>
  <c r="BC87" i="4"/>
  <c r="BA89" i="4"/>
  <c r="BB92" i="4"/>
  <c r="BC95" i="4"/>
  <c r="BA97" i="4"/>
  <c r="BB100" i="4"/>
  <c r="BC103" i="4"/>
  <c r="BA105" i="4"/>
  <c r="BB108" i="4"/>
  <c r="BC111" i="4"/>
  <c r="BA113" i="4"/>
  <c r="BB116" i="4"/>
  <c r="BC119" i="4"/>
  <c r="BA121" i="4"/>
  <c r="BB124" i="4"/>
  <c r="BC127" i="4"/>
  <c r="BA129" i="4"/>
  <c r="BB132" i="4"/>
  <c r="BC135" i="4"/>
  <c r="BA137" i="4"/>
  <c r="BB140" i="4"/>
  <c r="BC143" i="4"/>
  <c r="BA145" i="4"/>
  <c r="BB148" i="4"/>
  <c r="BC151" i="4"/>
  <c r="BA153" i="4"/>
  <c r="BB156" i="4"/>
  <c r="BC159" i="4"/>
  <c r="BA161" i="4"/>
  <c r="BB164" i="4"/>
  <c r="BC167" i="4"/>
  <c r="BA169" i="4"/>
  <c r="BB172" i="4"/>
  <c r="BC175" i="4"/>
  <c r="BA177" i="4"/>
  <c r="BB180" i="4"/>
  <c r="BC183" i="4"/>
  <c r="BA185" i="4"/>
  <c r="BB188" i="4"/>
  <c r="BC191" i="4"/>
  <c r="BA193" i="4"/>
  <c r="BB196" i="4"/>
  <c r="BC199" i="4"/>
  <c r="BA201" i="4"/>
  <c r="BB204" i="4"/>
  <c r="BC207" i="4"/>
  <c r="BA209" i="4"/>
  <c r="BB212" i="4"/>
  <c r="BC12" i="4"/>
  <c r="BA14" i="4"/>
  <c r="BB17" i="4"/>
  <c r="BC20" i="4"/>
  <c r="BA22" i="4"/>
  <c r="BB25" i="4"/>
  <c r="BC28" i="4"/>
  <c r="BA30" i="4"/>
  <c r="BB33" i="4"/>
  <c r="BC36" i="4"/>
  <c r="BA38" i="4"/>
  <c r="BB41" i="4"/>
  <c r="BC44" i="4"/>
  <c r="BA46" i="4"/>
  <c r="BB49" i="4"/>
  <c r="BC52" i="4"/>
  <c r="BA54" i="4"/>
  <c r="BB57" i="4"/>
  <c r="BC60" i="4"/>
  <c r="BA62" i="4"/>
  <c r="BB65" i="4"/>
  <c r="BC68" i="4"/>
  <c r="BA70" i="4"/>
  <c r="BB73" i="4"/>
  <c r="BC76" i="4"/>
  <c r="BA78" i="4"/>
  <c r="BB81" i="4"/>
  <c r="BC84" i="4"/>
  <c r="BA86" i="4"/>
  <c r="BB89" i="4"/>
  <c r="BC92" i="4"/>
  <c r="BA94" i="4"/>
  <c r="BB97" i="4"/>
  <c r="BC100" i="4"/>
  <c r="BA102" i="4"/>
  <c r="BB105" i="4"/>
  <c r="BC108" i="4"/>
  <c r="BA110" i="4"/>
  <c r="BB113" i="4"/>
  <c r="BC116" i="4"/>
  <c r="BA118" i="4"/>
  <c r="BB121" i="4"/>
  <c r="BC124" i="4"/>
  <c r="BA126" i="4"/>
  <c r="BB129" i="4"/>
  <c r="BC132" i="4"/>
  <c r="BA134" i="4"/>
  <c r="BB137" i="4"/>
  <c r="BC140" i="4"/>
  <c r="BA142" i="4"/>
  <c r="BB145" i="4"/>
  <c r="BC148" i="4"/>
  <c r="BA150" i="4"/>
  <c r="BB153" i="4"/>
  <c r="BC156" i="4"/>
  <c r="BA158" i="4"/>
  <c r="BB161" i="4"/>
  <c r="BC164" i="4"/>
  <c r="BA166" i="4"/>
  <c r="BB169" i="4"/>
  <c r="BC172" i="4"/>
  <c r="BA174" i="4"/>
  <c r="BB177" i="4"/>
  <c r="BC180" i="4"/>
  <c r="BA182" i="4"/>
  <c r="BB185" i="4"/>
  <c r="BC188" i="4"/>
  <c r="BA190" i="4"/>
  <c r="BB193" i="4"/>
  <c r="BC196" i="4"/>
  <c r="BA198" i="4"/>
  <c r="BB201" i="4"/>
  <c r="BC204" i="4"/>
  <c r="BA206" i="4"/>
  <c r="BB209" i="4"/>
  <c r="BC212" i="4"/>
  <c r="BA214" i="4"/>
  <c r="BB217" i="4"/>
  <c r="BC220" i="4"/>
  <c r="BA222" i="4"/>
  <c r="BB225" i="4"/>
  <c r="BC228" i="4"/>
  <c r="BA230" i="4"/>
  <c r="BA11" i="4"/>
  <c r="BB14" i="4"/>
  <c r="BC17" i="4"/>
  <c r="BA19" i="4"/>
  <c r="BB22" i="4"/>
  <c r="BC25" i="4"/>
  <c r="BA27" i="4"/>
  <c r="BB30" i="4"/>
  <c r="BC33" i="4"/>
  <c r="BA35" i="4"/>
  <c r="BB38" i="4"/>
  <c r="BC41" i="4"/>
  <c r="BA43" i="4"/>
  <c r="BB46" i="4"/>
  <c r="BC49" i="4"/>
  <c r="BA51" i="4"/>
  <c r="BB54" i="4"/>
  <c r="BC57" i="4"/>
  <c r="BA59" i="4"/>
  <c r="BB62" i="4"/>
  <c r="BC65" i="4"/>
  <c r="BA67" i="4"/>
  <c r="BB70" i="4"/>
  <c r="BC73" i="4"/>
  <c r="BA75" i="4"/>
  <c r="BB78" i="4"/>
  <c r="BC81" i="4"/>
  <c r="BA83" i="4"/>
  <c r="BB86" i="4"/>
  <c r="BC89" i="4"/>
  <c r="BA91" i="4"/>
  <c r="BB94" i="4"/>
  <c r="BC97" i="4"/>
  <c r="BA99" i="4"/>
  <c r="BB102" i="4"/>
  <c r="BC105" i="4"/>
  <c r="BA107" i="4"/>
  <c r="BB110" i="4"/>
  <c r="BC113" i="4"/>
  <c r="BA115" i="4"/>
  <c r="BB118" i="4"/>
  <c r="BC121" i="4"/>
  <c r="BA123" i="4"/>
  <c r="BB126" i="4"/>
  <c r="BC129" i="4"/>
  <c r="BA131" i="4"/>
  <c r="BB134" i="4"/>
  <c r="BC137" i="4"/>
  <c r="BA139" i="4"/>
  <c r="BB142" i="4"/>
  <c r="BC145" i="4"/>
  <c r="BA147" i="4"/>
  <c r="BB150" i="4"/>
  <c r="BC153" i="4"/>
  <c r="BA155" i="4"/>
  <c r="BB158" i="4"/>
  <c r="BC161" i="4"/>
  <c r="BA163" i="4"/>
  <c r="BB166" i="4"/>
  <c r="BC169" i="4"/>
  <c r="BA171" i="4"/>
  <c r="BB174" i="4"/>
  <c r="BC177" i="4"/>
  <c r="BA179" i="4"/>
  <c r="BB182" i="4"/>
  <c r="BC185" i="4"/>
  <c r="BA187" i="4"/>
  <c r="BB190" i="4"/>
  <c r="BC193" i="4"/>
  <c r="BA195" i="4"/>
  <c r="BB198" i="4"/>
  <c r="BC201" i="4"/>
  <c r="BA203" i="4"/>
  <c r="BB206" i="4"/>
  <c r="BC209" i="4"/>
  <c r="BA211" i="4"/>
  <c r="BB11" i="4"/>
  <c r="BC14" i="4"/>
  <c r="BB19" i="4"/>
  <c r="BC22" i="4"/>
  <c r="BA24" i="4"/>
  <c r="BB27" i="4"/>
  <c r="BC30" i="4"/>
  <c r="BA32" i="4"/>
  <c r="BB35" i="4"/>
  <c r="BC38" i="4"/>
  <c r="BA40" i="4"/>
  <c r="BB43" i="4"/>
  <c r="BC46" i="4"/>
  <c r="BA48" i="4"/>
  <c r="BB51" i="4"/>
  <c r="BC54" i="4"/>
  <c r="BA56" i="4"/>
  <c r="BB59" i="4"/>
  <c r="BC62" i="4"/>
  <c r="BA64" i="4"/>
  <c r="BB67" i="4"/>
  <c r="BC70" i="4"/>
  <c r="BA72" i="4"/>
  <c r="BB75" i="4"/>
  <c r="BC78" i="4"/>
  <c r="BA80" i="4"/>
  <c r="BB83" i="4"/>
  <c r="BC86" i="4"/>
  <c r="BA88" i="4"/>
  <c r="BB91" i="4"/>
  <c r="BC94" i="4"/>
  <c r="BA96" i="4"/>
  <c r="BB99" i="4"/>
  <c r="BC102" i="4"/>
  <c r="BA104" i="4"/>
  <c r="BB107" i="4"/>
  <c r="BC110" i="4"/>
  <c r="BA112" i="4"/>
  <c r="BB115" i="4"/>
  <c r="BC118" i="4"/>
  <c r="BA120" i="4"/>
  <c r="BB123" i="4"/>
  <c r="BC126" i="4"/>
  <c r="BA128" i="4"/>
  <c r="BB131" i="4"/>
  <c r="BC134" i="4"/>
  <c r="BA136" i="4"/>
  <c r="BB139" i="4"/>
  <c r="BC142" i="4"/>
  <c r="BA144" i="4"/>
  <c r="BB147" i="4"/>
  <c r="BC150" i="4"/>
  <c r="BA152" i="4"/>
  <c r="BB155" i="4"/>
  <c r="BC158" i="4"/>
  <c r="BA160" i="4"/>
  <c r="BB163" i="4"/>
  <c r="BC166" i="4"/>
  <c r="BA168" i="4"/>
  <c r="BB171" i="4"/>
  <c r="BC174" i="4"/>
  <c r="BA176" i="4"/>
  <c r="BB179" i="4"/>
  <c r="BC182" i="4"/>
  <c r="BA184" i="4"/>
  <c r="BB187" i="4"/>
  <c r="BC190" i="4"/>
  <c r="BA192" i="4"/>
  <c r="BB195" i="4"/>
  <c r="BC198" i="4"/>
  <c r="BA200" i="4"/>
  <c r="BB203" i="4"/>
  <c r="BC206" i="4"/>
  <c r="BA208" i="4"/>
  <c r="BB211" i="4"/>
  <c r="BC214" i="4"/>
  <c r="BA216" i="4"/>
  <c r="BB219" i="4"/>
  <c r="BC222" i="4"/>
  <c r="BA224" i="4"/>
  <c r="BB227" i="4"/>
  <c r="BC230" i="4"/>
  <c r="BA232" i="4"/>
  <c r="BC11" i="4"/>
  <c r="BA13" i="4"/>
  <c r="BB16" i="4"/>
  <c r="BC19" i="4"/>
  <c r="BA21" i="4"/>
  <c r="BB24" i="4"/>
  <c r="BC27" i="4"/>
  <c r="BA29" i="4"/>
  <c r="BB32" i="4"/>
  <c r="BC35" i="4"/>
  <c r="BA37" i="4"/>
  <c r="BB40" i="4"/>
  <c r="BC43" i="4"/>
  <c r="BA45" i="4"/>
  <c r="BB48" i="4"/>
  <c r="BC51" i="4"/>
  <c r="BA53" i="4"/>
  <c r="BB56" i="4"/>
  <c r="BC59" i="4"/>
  <c r="BA61" i="4"/>
  <c r="BB64" i="4"/>
  <c r="BC67" i="4"/>
  <c r="BA69" i="4"/>
  <c r="BB72" i="4"/>
  <c r="BC75" i="4"/>
  <c r="BA77" i="4"/>
  <c r="BB80" i="4"/>
  <c r="BC83" i="4"/>
  <c r="BA85" i="4"/>
  <c r="BB88" i="4"/>
  <c r="BC91" i="4"/>
  <c r="BA93" i="4"/>
  <c r="BB96" i="4"/>
  <c r="BC99" i="4"/>
  <c r="BA101" i="4"/>
  <c r="BB104" i="4"/>
  <c r="BC107" i="4"/>
  <c r="BA109" i="4"/>
  <c r="BB112" i="4"/>
  <c r="BC115" i="4"/>
  <c r="BA117" i="4"/>
  <c r="BB120" i="4"/>
  <c r="BC123" i="4"/>
  <c r="BA125" i="4"/>
  <c r="BB128" i="4"/>
  <c r="BC131" i="4"/>
  <c r="BA133" i="4"/>
  <c r="BB136" i="4"/>
  <c r="BC139" i="4"/>
  <c r="BA141" i="4"/>
  <c r="BB144" i="4"/>
  <c r="BC147" i="4"/>
  <c r="BA149" i="4"/>
  <c r="BB152" i="4"/>
  <c r="BC155" i="4"/>
  <c r="BA157" i="4"/>
  <c r="BB160" i="4"/>
  <c r="BC163" i="4"/>
  <c r="BA165" i="4"/>
  <c r="BB168" i="4"/>
  <c r="BC171" i="4"/>
  <c r="BA173" i="4"/>
  <c r="BB176" i="4"/>
  <c r="BC179" i="4"/>
  <c r="BA181" i="4"/>
  <c r="BB184" i="4"/>
  <c r="BC187" i="4"/>
  <c r="BA189" i="4"/>
  <c r="BB192" i="4"/>
  <c r="BC195" i="4"/>
  <c r="BA197" i="4"/>
  <c r="BA205" i="4"/>
  <c r="BA217" i="4"/>
  <c r="BC219" i="4"/>
  <c r="BB224" i="4"/>
  <c r="BA226" i="4"/>
  <c r="BA233" i="4"/>
  <c r="BC236" i="4"/>
  <c r="BA238" i="4"/>
  <c r="BB241" i="4"/>
  <c r="BC244" i="4"/>
  <c r="BA246" i="4"/>
  <c r="BB249" i="4"/>
  <c r="BC252" i="4"/>
  <c r="BA254" i="4"/>
  <c r="BB257" i="4"/>
  <c r="BC260" i="4"/>
  <c r="BA262" i="4"/>
  <c r="BB265" i="4"/>
  <c r="BC268" i="4"/>
  <c r="BA270" i="4"/>
  <c r="BB273" i="4"/>
  <c r="BC276" i="4"/>
  <c r="BA278" i="4"/>
  <c r="BB281" i="4"/>
  <c r="BC284" i="4"/>
  <c r="BA286" i="4"/>
  <c r="BB289" i="4"/>
  <c r="BC292" i="4"/>
  <c r="BA294" i="4"/>
  <c r="BB297" i="4"/>
  <c r="BC300" i="4"/>
  <c r="BA302" i="4"/>
  <c r="BC289" i="4"/>
  <c r="BA291" i="4"/>
  <c r="BB294" i="4"/>
  <c r="BC297" i="4"/>
  <c r="BA299" i="4"/>
  <c r="BB302" i="4"/>
  <c r="BC215" i="4"/>
  <c r="BC217" i="4"/>
  <c r="BC224" i="4"/>
  <c r="BC231" i="4"/>
  <c r="BB233" i="4"/>
  <c r="BA235" i="4"/>
  <c r="BB238" i="4"/>
  <c r="BC241" i="4"/>
  <c r="BA243" i="4"/>
  <c r="BB246" i="4"/>
  <c r="BC249" i="4"/>
  <c r="BA251" i="4"/>
  <c r="BB254" i="4"/>
  <c r="BC257" i="4"/>
  <c r="BA259" i="4"/>
  <c r="BB262" i="4"/>
  <c r="BC265" i="4"/>
  <c r="BA267" i="4"/>
  <c r="BB270" i="4"/>
  <c r="BC273" i="4"/>
  <c r="BA275" i="4"/>
  <c r="BB278" i="4"/>
  <c r="BC281" i="4"/>
  <c r="BA283" i="4"/>
  <c r="BB286" i="4"/>
  <c r="BB222" i="4"/>
  <c r="BA229" i="4"/>
  <c r="BC233" i="4"/>
  <c r="BB235" i="4"/>
  <c r="BC238" i="4"/>
  <c r="BA240" i="4"/>
  <c r="BB243" i="4"/>
  <c r="BC246" i="4"/>
  <c r="BA248" i="4"/>
  <c r="BB251" i="4"/>
  <c r="BC254" i="4"/>
  <c r="BA256" i="4"/>
  <c r="BB259" i="4"/>
  <c r="BC262" i="4"/>
  <c r="BA264" i="4"/>
  <c r="BB267" i="4"/>
  <c r="BC270" i="4"/>
  <c r="BA272" i="4"/>
  <c r="BB275" i="4"/>
  <c r="BC278" i="4"/>
  <c r="BA280" i="4"/>
  <c r="BB283" i="4"/>
  <c r="BC286" i="4"/>
  <c r="BA288" i="4"/>
  <c r="BB291" i="4"/>
  <c r="BC294" i="4"/>
  <c r="BA296" i="4"/>
  <c r="BB299" i="4"/>
  <c r="BC302" i="4"/>
  <c r="BC275" i="4"/>
  <c r="BA277" i="4"/>
  <c r="BB280" i="4"/>
  <c r="BC283" i="4"/>
  <c r="BA285" i="4"/>
  <c r="BB288" i="4"/>
  <c r="BC291" i="4"/>
  <c r="BA293" i="4"/>
  <c r="BB296" i="4"/>
  <c r="BC299" i="4"/>
  <c r="BA301" i="4"/>
  <c r="BB298" i="4"/>
  <c r="BC301" i="4"/>
  <c r="BB268" i="4"/>
  <c r="BA273" i="4"/>
  <c r="BC287" i="4"/>
  <c r="BC203" i="4"/>
  <c r="BA213" i="4"/>
  <c r="BB220" i="4"/>
  <c r="BA227" i="4"/>
  <c r="BB229" i="4"/>
  <c r="BC235" i="4"/>
  <c r="BA237" i="4"/>
  <c r="BB240" i="4"/>
  <c r="BC243" i="4"/>
  <c r="BA245" i="4"/>
  <c r="BB248" i="4"/>
  <c r="BC251" i="4"/>
  <c r="BA253" i="4"/>
  <c r="BB256" i="4"/>
  <c r="BC259" i="4"/>
  <c r="BA261" i="4"/>
  <c r="BB264" i="4"/>
  <c r="BC267" i="4"/>
  <c r="BA269" i="4"/>
  <c r="BB272" i="4"/>
  <c r="BA289" i="4"/>
  <c r="BC295" i="4"/>
  <c r="BB200" i="4"/>
  <c r="BB216" i="4"/>
  <c r="BA218" i="4"/>
  <c r="BA225" i="4"/>
  <c r="BC227" i="4"/>
  <c r="BB232" i="4"/>
  <c r="BB237" i="4"/>
  <c r="BC240" i="4"/>
  <c r="BA242" i="4"/>
  <c r="BB245" i="4"/>
  <c r="BC248" i="4"/>
  <c r="BA250" i="4"/>
  <c r="BB253" i="4"/>
  <c r="BC256" i="4"/>
  <c r="BA258" i="4"/>
  <c r="BB261" i="4"/>
  <c r="BC264" i="4"/>
  <c r="BA266" i="4"/>
  <c r="BB269" i="4"/>
  <c r="BC272" i="4"/>
  <c r="BA274" i="4"/>
  <c r="BB277" i="4"/>
  <c r="BC280" i="4"/>
  <c r="BA282" i="4"/>
  <c r="BB285" i="4"/>
  <c r="BC288" i="4"/>
  <c r="BA290" i="4"/>
  <c r="BB293" i="4"/>
  <c r="BC296" i="4"/>
  <c r="BA298" i="4"/>
  <c r="BB301" i="4"/>
  <c r="BC279" i="4"/>
  <c r="BA281" i="4"/>
  <c r="BC216" i="4"/>
  <c r="BC223" i="4"/>
  <c r="BC225" i="4"/>
  <c r="BC232" i="4"/>
  <c r="BA234" i="4"/>
  <c r="BC237" i="4"/>
  <c r="BA239" i="4"/>
  <c r="BB242" i="4"/>
  <c r="BC245" i="4"/>
  <c r="BA247" i="4"/>
  <c r="BB250" i="4"/>
  <c r="BC253" i="4"/>
  <c r="BA255" i="4"/>
  <c r="BB258" i="4"/>
  <c r="BC261" i="4"/>
  <c r="BA263" i="4"/>
  <c r="BB266" i="4"/>
  <c r="BC269" i="4"/>
  <c r="BA271" i="4"/>
  <c r="BB274" i="4"/>
  <c r="BC277" i="4"/>
  <c r="BA279" i="4"/>
  <c r="BB282" i="4"/>
  <c r="BC285" i="4"/>
  <c r="BA287" i="4"/>
  <c r="BB290" i="4"/>
  <c r="BC293" i="4"/>
  <c r="BA295" i="4"/>
  <c r="BC271" i="4"/>
  <c r="BB276" i="4"/>
  <c r="BB292" i="4"/>
  <c r="BA297" i="4"/>
  <c r="BB300" i="4"/>
  <c r="BC211" i="4"/>
  <c r="BB214" i="4"/>
  <c r="BA221" i="4"/>
  <c r="BB230" i="4"/>
  <c r="BB234" i="4"/>
  <c r="BA236" i="4"/>
  <c r="BB239" i="4"/>
  <c r="BC242" i="4"/>
  <c r="BA244" i="4"/>
  <c r="BB247" i="4"/>
  <c r="BC250" i="4"/>
  <c r="BA252" i="4"/>
  <c r="BB255" i="4"/>
  <c r="BC258" i="4"/>
  <c r="BA260" i="4"/>
  <c r="BB263" i="4"/>
  <c r="BC266" i="4"/>
  <c r="BA268" i="4"/>
  <c r="BB271" i="4"/>
  <c r="BC274" i="4"/>
  <c r="BA276" i="4"/>
  <c r="BB279" i="4"/>
  <c r="BC282" i="4"/>
  <c r="BA284" i="4"/>
  <c r="BB287" i="4"/>
  <c r="BC290" i="4"/>
  <c r="BA292" i="4"/>
  <c r="BB295" i="4"/>
  <c r="BC298" i="4"/>
  <c r="BA300" i="4"/>
  <c r="BC239" i="4"/>
  <c r="BA241" i="4"/>
  <c r="BC247" i="4"/>
  <c r="BA249" i="4"/>
  <c r="BC255" i="4"/>
  <c r="BA257" i="4"/>
  <c r="BC263" i="4"/>
  <c r="BA265" i="4"/>
  <c r="BB284" i="4"/>
  <c r="BB208" i="4"/>
  <c r="BA219" i="4"/>
  <c r="BB221" i="4"/>
  <c r="BB228" i="4"/>
  <c r="BB236" i="4"/>
  <c r="BB244" i="4"/>
  <c r="BB252" i="4"/>
  <c r="BB260" i="4"/>
  <c r="J33" i="24"/>
  <c r="J5" i="24" s="1"/>
  <c r="J4" i="24" s="1"/>
  <c r="AT8" i="4"/>
  <c r="AP8" i="4"/>
  <c r="K1" i="29"/>
  <c r="I122" i="24"/>
  <c r="J15" i="27"/>
  <c r="J14" i="27" s="1"/>
  <c r="J5" i="27" s="1"/>
  <c r="I15" i="27"/>
  <c r="I14" i="27" s="1"/>
  <c r="L1" i="27" s="1"/>
  <c r="C22" i="9" s="1"/>
  <c r="I5" i="28"/>
  <c r="I4" i="28" s="1"/>
  <c r="J22" i="28"/>
  <c r="I23" i="28"/>
  <c r="J23" i="28"/>
  <c r="J5" i="28"/>
  <c r="J4" i="28" s="1"/>
  <c r="I21" i="28"/>
  <c r="I99" i="24"/>
  <c r="I98" i="24" s="1"/>
  <c r="J98" i="24"/>
  <c r="J78" i="29" s="1"/>
  <c r="J81" i="29" s="1"/>
  <c r="D1" i="13"/>
  <c r="A29" i="9" s="1"/>
  <c r="J122" i="24"/>
  <c r="W7" i="12"/>
  <c r="V6" i="12"/>
  <c r="D1" i="26"/>
  <c r="A21" i="9" s="1"/>
  <c r="D1" i="33"/>
  <c r="A30" i="9" s="1"/>
  <c r="I6" i="11"/>
  <c r="D1" i="29"/>
  <c r="A24" i="9" s="1"/>
  <c r="A28" i="9"/>
  <c r="D1" i="28"/>
  <c r="A23" i="9" s="1"/>
  <c r="BO8" i="4"/>
  <c r="AO8" i="4"/>
  <c r="J75" i="29"/>
  <c r="K4" i="29" s="1"/>
  <c r="G1" i="34"/>
  <c r="A34" i="9" s="1"/>
  <c r="D1" i="35"/>
  <c r="A35" i="9" s="1"/>
  <c r="D1" i="31"/>
  <c r="A26" i="9" s="1"/>
  <c r="D38" i="34"/>
  <c r="A27" i="9"/>
  <c r="B11" i="9"/>
  <c r="D1" i="12"/>
  <c r="A31" i="9" s="1"/>
  <c r="D1" i="27"/>
  <c r="A22" i="9" s="1"/>
  <c r="K7" i="11"/>
  <c r="F7" i="11"/>
  <c r="I9" i="24" s="1"/>
  <c r="I7" i="11"/>
  <c r="K6" i="11"/>
  <c r="I8" i="11"/>
  <c r="H7" i="11"/>
  <c r="J6" i="11"/>
  <c r="J7" i="11"/>
  <c r="F6" i="11"/>
  <c r="I8" i="24" s="1"/>
  <c r="H8" i="11"/>
  <c r="J8" i="11"/>
  <c r="K8" i="11"/>
  <c r="X6" i="13"/>
  <c r="C29" i="9" s="1"/>
  <c r="I57" i="25" l="1"/>
  <c r="I27" i="28" s="1"/>
  <c r="K1" i="26"/>
  <c r="D21" i="9" s="1"/>
  <c r="I19" i="30"/>
  <c r="Y7" i="33"/>
  <c r="C30" i="9" s="1"/>
  <c r="W7" i="32"/>
  <c r="W6" i="32" s="1"/>
  <c r="X6" i="32" s="1"/>
  <c r="C27" i="9" s="1"/>
  <c r="I7" i="25"/>
  <c r="I6" i="25" s="1"/>
  <c r="I5" i="25" s="1"/>
  <c r="I4" i="25" s="1"/>
  <c r="W25" i="32"/>
  <c r="W24" i="32" s="1"/>
  <c r="X24" i="32" s="1"/>
  <c r="D27" i="9" s="1"/>
  <c r="J7" i="25"/>
  <c r="J6" i="25" s="1"/>
  <c r="J5" i="25" s="1"/>
  <c r="J4" i="25" s="1"/>
  <c r="I18" i="28"/>
  <c r="I17" i="28" s="1"/>
  <c r="J18" i="28"/>
  <c r="J17" i="28" s="1"/>
  <c r="C21" i="9"/>
  <c r="P7" i="34"/>
  <c r="J46" i="25"/>
  <c r="J45" i="25" s="1"/>
  <c r="I34" i="5"/>
  <c r="I5" i="27"/>
  <c r="I11" i="24"/>
  <c r="BD8" i="4" s="1"/>
  <c r="BB9" i="4"/>
  <c r="BB8" i="4" s="1"/>
  <c r="BC9" i="4"/>
  <c r="I12" i="24"/>
  <c r="BE8" i="4" s="1"/>
  <c r="BA9" i="4"/>
  <c r="BA8" i="4" s="1"/>
  <c r="D24" i="9"/>
  <c r="J4" i="27"/>
  <c r="I4" i="27"/>
  <c r="J56" i="24"/>
  <c r="J35" i="28" s="1"/>
  <c r="F8" i="11"/>
  <c r="I10" i="24" s="1"/>
  <c r="J37" i="28" l="1"/>
  <c r="I37" i="28"/>
  <c r="I6" i="24"/>
  <c r="I80" i="29"/>
  <c r="BC8" i="4"/>
  <c r="J119" i="24"/>
  <c r="J121" i="24" s="1"/>
  <c r="C24" i="9"/>
  <c r="I56" i="24"/>
  <c r="I78" i="29"/>
  <c r="I81" i="29" s="1"/>
  <c r="AU8" i="4"/>
  <c r="I5" i="24" l="1"/>
  <c r="I4" i="24" s="1"/>
  <c r="I119" i="24" s="1"/>
  <c r="I121" i="24" s="1"/>
  <c r="T16" i="5" s="1"/>
  <c r="I30" i="28"/>
  <c r="J126" i="24"/>
  <c r="D19" i="9" s="1"/>
  <c r="J36" i="28"/>
  <c r="I35" i="28"/>
  <c r="J57" i="27"/>
  <c r="I57" i="27"/>
  <c r="J38" i="28"/>
  <c r="T33" i="5"/>
  <c r="T34" i="5" s="1"/>
  <c r="J56" i="25" s="1"/>
  <c r="J44" i="25" s="1"/>
  <c r="J43" i="25" s="1"/>
  <c r="C32" i="9"/>
  <c r="C25" i="9" s="1"/>
  <c r="C26" i="9" s="1"/>
  <c r="C33" i="9"/>
  <c r="I36" i="28" l="1"/>
  <c r="J26" i="28"/>
  <c r="V21" i="5"/>
  <c r="D28" i="9" s="1"/>
  <c r="J56" i="27"/>
  <c r="I56" i="27"/>
  <c r="J25" i="28"/>
  <c r="J126" i="25"/>
  <c r="U34" i="5" s="1"/>
  <c r="I38" i="28"/>
  <c r="I126" i="24"/>
  <c r="C19" i="9" s="1"/>
  <c r="T17" i="5"/>
  <c r="I56" i="25" s="1"/>
  <c r="M1" i="25"/>
  <c r="V4" i="5" l="1"/>
  <c r="C28" i="9" s="1"/>
  <c r="K1" i="24"/>
  <c r="I44" i="25"/>
  <c r="I126" i="25"/>
  <c r="U17" i="5" s="1"/>
  <c r="I26" i="28" l="1"/>
  <c r="I25" i="28"/>
  <c r="I43" i="25"/>
  <c r="L1" i="25" l="1"/>
  <c r="K1" i="25"/>
  <c r="C20" i="9" l="1"/>
  <c r="D20" i="9"/>
  <c r="D23" i="9" s="1"/>
  <c r="C23" i="9" l="1"/>
  <c r="C1" i="9" s="1"/>
</calcChain>
</file>

<file path=xl/comments1.xml><?xml version="1.0" encoding="utf-8"?>
<comments xmlns="http://schemas.openxmlformats.org/spreadsheetml/2006/main">
  <authors>
    <author>Milena Koleva</author>
  </authors>
  <commentList>
    <comment ref="K1" authorId="0" shapeId="0">
      <text>
        <r>
          <rPr>
            <b/>
            <sz val="9"/>
            <color indexed="81"/>
            <rFont val="Tahoma"/>
            <family val="2"/>
            <charset val="204"/>
          </rPr>
          <t>Брой на непопълнените клетки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Milena Koleva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Непопълнени полета - </t>
        </r>
        <r>
          <rPr>
            <sz val="9"/>
            <color indexed="81"/>
            <rFont val="Tahoma"/>
            <family val="2"/>
            <charset val="204"/>
          </rPr>
          <t>има непопълнени полета на някой от редовете. Следва да бъдат попълвани всички клетки за даден ред.</t>
        </r>
        <r>
          <rPr>
            <b/>
            <sz val="9"/>
            <color indexed="81"/>
            <rFont val="Tahoma"/>
            <family val="2"/>
            <charset val="204"/>
          </rPr>
          <t xml:space="preserve">
Несъответствие с Т01 и/или Т02 с Х лева. </t>
        </r>
        <r>
          <rPr>
            <sz val="9"/>
            <color indexed="81"/>
            <rFont val="Tahoma"/>
            <family val="2"/>
            <charset val="204"/>
          </rPr>
          <t>- сборът на сумите описани в тази таблица не съвпада със сбора на сумите описани под „Други“ в таблица 01 и 02, като разликата е Х лева. Следва да бъдат проверени описаните суми.</t>
        </r>
      </text>
    </comment>
  </commentList>
</comments>
</file>

<file path=xl/comments2.xml><?xml version="1.0" encoding="utf-8"?>
<comments xmlns="http://schemas.openxmlformats.org/spreadsheetml/2006/main">
  <authors>
    <author>Milena Koleva</author>
  </authors>
  <commentList>
    <comment ref="K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
Брой на непопълнените полета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Milena Koleva</author>
  </authors>
  <commentList>
    <comment ref="K1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Milena Koleva</author>
  </authors>
  <commentList>
    <comment ref="K1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Milena Koleva</author>
  </authors>
  <commentList>
    <comment ref="X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Milena Koleva</author>
  </authors>
  <commentList>
    <comment ref="V4" authorId="0" shapeId="0">
      <text>
        <r>
          <rPr>
            <b/>
            <sz val="9"/>
            <color indexed="81"/>
            <rFont val="Tahoma"/>
            <family val="2"/>
            <charset val="204"/>
          </rPr>
          <t>Брой на непопълнените полета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  <charset val="204"/>
          </rPr>
          <t>Брой на непопълнените полета</t>
        </r>
      </text>
    </comment>
  </commentList>
</comments>
</file>

<file path=xl/comments7.xml><?xml version="1.0" encoding="utf-8"?>
<comments xmlns="http://schemas.openxmlformats.org/spreadsheetml/2006/main">
  <authors>
    <author>Milena Koleva</author>
  </authors>
  <commentList>
    <comment ref="S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Lyubomira Shklifova</author>
    <author>Milena Koleva</author>
  </authors>
  <commentList>
    <comment ref="AO4" authorId="0" shapeId="0">
      <text>
        <r>
          <rPr>
            <sz val="9"/>
            <color indexed="81"/>
            <rFont val="Tahoma"/>
            <family val="2"/>
            <charset val="204"/>
          </rPr>
          <t xml:space="preserve">Разходите се посочват с положителен знак
</t>
        </r>
      </text>
    </comment>
    <comment ref="BQ9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Брой на непопълнените полета или неверни ЕИК 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STS</author>
    <author>Doli Petrova</author>
  </authors>
  <commentList>
    <comment ref="D1" authorId="0" shapeId="0">
      <text>
        <r>
          <rPr>
            <sz val="9"/>
            <color indexed="81"/>
            <rFont val="Tahoma"/>
            <family val="2"/>
            <charset val="204"/>
          </rPr>
          <t xml:space="preserve">Формата за попълване на отчета за предоставени целеви средства по договори с МЗ е обособена в две таблици - табл. </t>
        </r>
        <r>
          <rPr>
            <b/>
            <sz val="9"/>
            <color indexed="81"/>
            <rFont val="Tahoma"/>
            <family val="2"/>
            <charset val="204"/>
          </rPr>
          <t>"Т16"</t>
        </r>
        <r>
          <rPr>
            <sz val="9"/>
            <color indexed="81"/>
            <rFont val="Tahoma"/>
            <family val="2"/>
            <charset val="204"/>
          </rPr>
          <t xml:space="preserve"> и табл.</t>
        </r>
        <r>
          <rPr>
            <b/>
            <sz val="9"/>
            <color indexed="81"/>
            <rFont val="Tahoma"/>
            <family val="2"/>
            <charset val="204"/>
          </rPr>
          <t xml:space="preserve"> "Т16а"</t>
        </r>
        <r>
          <rPr>
            <sz val="9"/>
            <color indexed="81"/>
            <rFont val="Tahoma"/>
            <family val="2"/>
            <charset val="204"/>
          </rPr>
          <t xml:space="preserve">
И в двете таблици се попълват само полетата оцветени в светло синьо, като в коментар на наименованието на колоната са дадени указания за нейното попълване.
Важно - всички стойности трябва да са в лева с включен ДДС.
Всички видиове разходи свързани със заплащане на такси, издавание на скици, издаване на разрешителни и др. подобни, не се отчитат по таблицата нато капиталови разходи.
В таблица </t>
        </r>
        <r>
          <rPr>
            <b/>
            <sz val="9"/>
            <color indexed="81"/>
            <rFont val="Tahoma"/>
            <family val="2"/>
            <charset val="204"/>
          </rPr>
          <t>"Т16"</t>
        </r>
        <r>
          <rPr>
            <sz val="9"/>
            <color indexed="81"/>
            <rFont val="Tahoma"/>
            <family val="2"/>
            <charset val="204"/>
          </rPr>
          <t xml:space="preserve"> в колони от 1 до 8 се попълва информация за сключения договор с МЗ за предоставяне на целеви средства. В неоцветените полета не се попълва нищо, те дават информация за степента на усвояване на средствата, съгласно попълнената информация в долната таблица - табл. </t>
        </r>
        <r>
          <rPr>
            <b/>
            <sz val="9"/>
            <color indexed="81"/>
            <rFont val="Tahoma"/>
            <family val="2"/>
            <charset val="204"/>
          </rPr>
          <t xml:space="preserve">"Т16а". 
</t>
        </r>
        <r>
          <rPr>
            <sz val="9"/>
            <color indexed="81"/>
            <rFont val="Tahoma"/>
            <family val="2"/>
            <charset val="204"/>
          </rPr>
          <t xml:space="preserve">В таблица </t>
        </r>
        <r>
          <rPr>
            <b/>
            <sz val="9"/>
            <color indexed="81"/>
            <rFont val="Tahoma"/>
            <family val="2"/>
            <charset val="204"/>
          </rPr>
          <t>"Т16а"</t>
        </r>
        <r>
          <rPr>
            <sz val="9"/>
            <color indexed="81"/>
            <rFont val="Tahoma"/>
            <family val="2"/>
            <charset val="204"/>
          </rPr>
          <t xml:space="preserve"> всеки ред служи за проследяване на изпълнението на договора между ЛЗ и фирмата изпълнител. В колони от 1 до 4 се попълва информация за договора с МЗ, в колона 5 се избира нивото до което е изпълнена процедурата, в колони от 6 до 11 се попълва информация за сключения с изпълнител договор, а в колони от 12 до 14 се попълва информация за изпълнението на договора.
Ако няма сключен договор с изпълнител се попълват само колони от 1 до 5</t>
        </r>
      </text>
    </comment>
    <comment ref="D5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 се номера на сключения с МЗ договор. Пример:
РД-12-100/01.01.2019
</t>
        </r>
      </text>
    </comment>
    <comment ref="E5" authorId="0" shapeId="0">
      <text>
        <r>
          <rPr>
            <sz val="9"/>
            <color indexed="81"/>
            <rFont val="Tahoma"/>
            <family val="2"/>
            <charset val="204"/>
          </rPr>
          <t>Попълва се датата на сключения договор по [1]</t>
        </r>
      </text>
    </comment>
    <comment ref="F5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 се крайния срок на договора с МЗ, ако има анекс за удължаване на срока се пише удължения срок
</t>
        </r>
      </text>
    </comment>
    <comment ref="G5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Попълват се броя позиции по които се предвижда да се сключат отделни договори с изпълнители.
Минимален брой позиции - 1
</t>
        </r>
      </text>
    </comment>
    <comment ref="H5" authorId="0" shapeId="0">
      <text>
        <r>
          <rPr>
            <sz val="9"/>
            <color indexed="81"/>
            <rFont val="Tahoma"/>
            <family val="2"/>
            <charset val="204"/>
          </rPr>
          <t>Изписва се предмета на договора с МЗ</t>
        </r>
      </text>
    </comment>
    <comment ref="I5" authorId="0" shapeId="0">
      <text>
        <r>
          <rPr>
            <sz val="9"/>
            <color indexed="81"/>
            <rFont val="Tahoma"/>
            <family val="2"/>
            <charset val="204"/>
          </rPr>
          <t>Попълва се стойността на сключения договор с МЗ</t>
        </r>
      </text>
    </comment>
    <comment ref="J5" authorId="0" shapeId="0">
      <text>
        <r>
          <rPr>
            <sz val="9"/>
            <color indexed="81"/>
            <rFont val="Tahoma"/>
            <family val="2"/>
            <charset val="204"/>
          </rPr>
          <t>Попълва се стойността на преведените средства от МЗ към ЛЗ по договора</t>
        </r>
      </text>
    </comment>
    <comment ref="K5" authorId="0" shapeId="0">
      <text>
        <r>
          <rPr>
            <sz val="9"/>
            <color indexed="81"/>
            <rFont val="Tahoma"/>
            <family val="2"/>
            <charset val="204"/>
          </rPr>
          <t>Попълват се срествата, които ЛЗ е възстановило по съответния договор с МЗ при реализирани икономии след приключване на договора.</t>
        </r>
      </text>
    </comment>
    <comment ref="L5" authorId="0" shapeId="0">
      <text>
        <r>
          <rPr>
            <sz val="9"/>
            <color indexed="81"/>
            <rFont val="Tahoma"/>
            <family val="2"/>
            <charset val="204"/>
          </rPr>
          <t>Дава информация за текущия статус на договора с МЗ</t>
        </r>
      </text>
    </comment>
    <comment ref="M5" authorId="0" shapeId="0">
      <text>
        <r>
          <rPr>
            <sz val="9"/>
            <color indexed="81"/>
            <rFont val="Tahoma"/>
            <family val="2"/>
            <charset val="204"/>
          </rPr>
          <t>Дава информация за стойността на всички договори с изпълнители, сключени по съответния договор с МЗ</t>
        </r>
      </text>
    </comment>
    <comment ref="P5" authorId="1" shapeId="0">
      <text>
        <r>
          <rPr>
            <sz val="9"/>
            <color indexed="81"/>
            <rFont val="Tahoma"/>
            <family val="2"/>
            <charset val="204"/>
          </rPr>
          <t xml:space="preserve">Средствата за възстановяване следва да се възстановят в едномесечен срок след завършване на договора </t>
        </r>
      </text>
    </comment>
    <comment ref="G41" authorId="0" shapeId="0">
      <text>
        <r>
          <rPr>
            <sz val="9"/>
            <color indexed="81"/>
            <rFont val="Tahoma"/>
            <family val="2"/>
            <charset val="204"/>
          </rPr>
          <t>Задължително се избира от падащо меню етапът до който е достигнато за съответната позиция от нивата:
1. Необявена ОП (Всеоще не е обявена ОП) 
2. В процес ОП (ОП е обявена, но не е приключила)
3 Обжалване ОП (ОП е обжалвана и тече някакво производство, по което се чака решение)
4. Договор ОП в процес (Сключен е договор с изпълнител, който е в процес на изпълнение) 
5. Договор ОП приключил (Сключеният договор с изпълнител е приключил - всичко е доставено (всички СМР са изпълнени) и всичко по договора е разплатено);</t>
        </r>
      </text>
    </comment>
    <comment ref="H41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Попълват се данните на изпълнителя с който ЛЗ е сключило договор по обособената позиция в графа [2] от избрания в графа [1] договор с МЗ 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04"/>
          </rPr>
          <t>Задължително от падащото меню се избира номера на договора с МЗ толкова пъти, колкото броя позиции има зададени</t>
        </r>
      </text>
    </comment>
    <comment ref="E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 се номера на съответната позиция, по която е предвидено да се сключи, или е сключен договор с изпълнител. Номерата и броя на позициите трябва да съотведстват на посочения в горната таблица в графа [4] брой позиции </t>
        </r>
      </text>
    </comment>
    <comment ref="F42" authorId="0" shapeId="0">
      <text>
        <r>
          <rPr>
            <sz val="9"/>
            <color indexed="81"/>
            <rFont val="Tahoma"/>
            <family val="2"/>
            <charset val="204"/>
          </rPr>
          <t>Изписва се съкратено за какво се отнася самата позиция, за която се предвижда да се сключи договор с изпълнител, или е сключен такъв.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N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 се стойността на сумата която е фактурирана и следва да бъде заплатена
</t>
        </r>
      </text>
    </comment>
    <comment ref="O42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Попълва се сумата, която ЛЗ е превело на изпълнителя, вкл. аванс и други плащания </t>
        </r>
      </text>
    </comment>
    <comment ref="P42" authorId="0" shapeId="0">
      <text>
        <r>
          <rPr>
            <sz val="9"/>
            <color indexed="81"/>
            <rFont val="Tahoma"/>
            <family val="2"/>
            <charset val="204"/>
          </rPr>
          <t>Попълва се стойността на доставената апаратура или на актуваните СМР по договора, независимо дали са заплатени или не.</t>
        </r>
      </text>
    </comment>
  </commentList>
</comments>
</file>

<file path=xl/sharedStrings.xml><?xml version="1.0" encoding="utf-8"?>
<sst xmlns="http://schemas.openxmlformats.org/spreadsheetml/2006/main" count="25507" uniqueCount="1824">
  <si>
    <t>Други доходи от дейността</t>
  </si>
  <si>
    <t>Приходи от финансиране</t>
  </si>
  <si>
    <t>Балансова стойност на продадените активи</t>
  </si>
  <si>
    <t>Разходи за материали</t>
  </si>
  <si>
    <t>Разходи за външни услуги</t>
  </si>
  <si>
    <t>Разходи за персонала</t>
  </si>
  <si>
    <t>Разходи за амортизация</t>
  </si>
  <si>
    <t>Други разходи</t>
  </si>
  <si>
    <t>Финансови приходи</t>
  </si>
  <si>
    <t>Финансови разходи</t>
  </si>
  <si>
    <t>лекарствени продукти</t>
  </si>
  <si>
    <t>Медицински, потребителски и др. такси</t>
  </si>
  <si>
    <t>Медицински услуги по договор с контрагенти</t>
  </si>
  <si>
    <t>Практическо обучение</t>
  </si>
  <si>
    <t>Клинични изпитвания</t>
  </si>
  <si>
    <t>Приходи от наеми</t>
  </si>
  <si>
    <t>Продажба на материали</t>
  </si>
  <si>
    <t>Продажба на ДА</t>
  </si>
  <si>
    <t>Други</t>
  </si>
  <si>
    <t>Финансиране от МЗ</t>
  </si>
  <si>
    <t>централна доставка медикаменти</t>
  </si>
  <si>
    <t>централна доставка консумативи</t>
  </si>
  <si>
    <t>дълготрайни активи</t>
  </si>
  <si>
    <t>Стоково-материални запаси</t>
  </si>
  <si>
    <t>Дълготрайни активи</t>
  </si>
  <si>
    <t>Лекарствени продукти</t>
  </si>
  <si>
    <t>Медицински изделия</t>
  </si>
  <si>
    <t>заплащани от пациента</t>
  </si>
  <si>
    <t>Храна на болни</t>
  </si>
  <si>
    <t>Храна на персонал (Наредба 11)</t>
  </si>
  <si>
    <t>Резервни части и доокомплектовка на апаратура</t>
  </si>
  <si>
    <t>Хигиенни материали</t>
  </si>
  <si>
    <t>Канцеларски материали</t>
  </si>
  <si>
    <t>Работно облекло и постелен инвентар</t>
  </si>
  <si>
    <t>Други материали</t>
  </si>
  <si>
    <t>Поддръжка на оборудване и софтуер</t>
  </si>
  <si>
    <t>Медицински услуги</t>
  </si>
  <si>
    <t>Телефон, интернет, пощенски и куриерски услуги</t>
  </si>
  <si>
    <t>Събиране, транспортиране и обезвреждане на отпадъци</t>
  </si>
  <si>
    <t>Храна за болни</t>
  </si>
  <si>
    <t>Юридически услуги</t>
  </si>
  <si>
    <t>Консултантски услуги</t>
  </si>
  <si>
    <t>Възнаграждения по извънтрудови правоотношения</t>
  </si>
  <si>
    <t>Компенсируеми отпуски</t>
  </si>
  <si>
    <t>Разходи за осигурителни вноски</t>
  </si>
  <si>
    <t>Непризнат данъчен кредит</t>
  </si>
  <si>
    <t>Командировки</t>
  </si>
  <si>
    <t>Социални разходи</t>
  </si>
  <si>
    <t>Брак и липси</t>
  </si>
  <si>
    <t>Медицински газове</t>
  </si>
  <si>
    <t>Медицински принадлежности</t>
  </si>
  <si>
    <t>Транспорт</t>
  </si>
  <si>
    <t>Застраховки</t>
  </si>
  <si>
    <t>Обезценка на активи</t>
  </si>
  <si>
    <t>Печалба/(загуба) преди данъци върху печалбата</t>
  </si>
  <si>
    <t>Икономия от/(разходи за) данъци върху печалбата</t>
  </si>
  <si>
    <t>Печалба/(загуба) за периода</t>
  </si>
  <si>
    <t>Друг всеобхватен доход (нето от данъци)</t>
  </si>
  <si>
    <t>Вода, горива, ел. енергия, топлинна енергия</t>
  </si>
  <si>
    <t>Общо всеобхватен доход за периода</t>
  </si>
  <si>
    <t>Нетекущи активи</t>
  </si>
  <si>
    <t>Имоти, машини и оборудване</t>
  </si>
  <si>
    <t>Нематериални активи</t>
  </si>
  <si>
    <t>Инвестиции в дъщерни предприятия</t>
  </si>
  <si>
    <t>Текущи активи</t>
  </si>
  <si>
    <t>Материални запаси</t>
  </si>
  <si>
    <t>Търговски и други вземания</t>
  </si>
  <si>
    <t>Парични средства</t>
  </si>
  <si>
    <t>Основен капитал</t>
  </si>
  <si>
    <t>Други резерви</t>
  </si>
  <si>
    <t>Натрупана печалба (загуба)</t>
  </si>
  <si>
    <t>Текуща печалба (загуба)</t>
  </si>
  <si>
    <t>Нетекущи задължения</t>
  </si>
  <si>
    <t>Пасиви по отсрочени данъци</t>
  </si>
  <si>
    <t>Задължения към персонала</t>
  </si>
  <si>
    <t>Задължения към осигурителни предприятия</t>
  </si>
  <si>
    <t>Данъчни задължения</t>
  </si>
  <si>
    <t>Текущи задължения</t>
  </si>
  <si>
    <t>Търговски и други задължения</t>
  </si>
  <si>
    <t>Текуща част по търговски заеми</t>
  </si>
  <si>
    <t>медицински изделия</t>
  </si>
  <si>
    <t>кръвни биопродукти</t>
  </si>
  <si>
    <t>медицински газове</t>
  </si>
  <si>
    <t>хранителни продукти</t>
  </si>
  <si>
    <t>горива</t>
  </si>
  <si>
    <t>други материали</t>
  </si>
  <si>
    <t>в каса</t>
  </si>
  <si>
    <t>в разплащателна сметка</t>
  </si>
  <si>
    <t>сгради</t>
  </si>
  <si>
    <t>машини и оборудване</t>
  </si>
  <si>
    <t>ДМА в процес на изграждане, вкл. предоставени аванси</t>
  </si>
  <si>
    <t>АКТИВИ</t>
  </si>
  <si>
    <t>I</t>
  </si>
  <si>
    <t>СОБСТВЕН КАПИТАЛ</t>
  </si>
  <si>
    <t>II</t>
  </si>
  <si>
    <t>земи</t>
  </si>
  <si>
    <t>съоръжения</t>
  </si>
  <si>
    <t>транспортни средства</t>
  </si>
  <si>
    <t>компютърни системи</t>
  </si>
  <si>
    <t>други ДМА</t>
  </si>
  <si>
    <t>от РЗОК</t>
  </si>
  <si>
    <t>от търговски клиенти</t>
  </si>
  <si>
    <t>авансови плащания към доставчици</t>
  </si>
  <si>
    <t>по оперативни програми</t>
  </si>
  <si>
    <t>ПАСИВИ</t>
  </si>
  <si>
    <t>текущи без забава</t>
  </si>
  <si>
    <t>лихви, такси и разноски по просрочия</t>
  </si>
  <si>
    <t>просрочени нето от лихви, такси и разноски</t>
  </si>
  <si>
    <t>Дългосрочни банкови заеми</t>
  </si>
  <si>
    <t>Текуща част по банкови заеми</t>
  </si>
  <si>
    <t>за компенсируеми отпуски</t>
  </si>
  <si>
    <t>за бъдещи плащания по актюерска оценка</t>
  </si>
  <si>
    <t>Програми</t>
  </si>
  <si>
    <t>Общини</t>
  </si>
  <si>
    <t>Дарители</t>
  </si>
  <si>
    <t>Текуща част на финансиранията</t>
  </si>
  <si>
    <t>Нетекуща част на финансиранията</t>
  </si>
  <si>
    <t>СОБСТВЕН КАПИТАЛ И ПАСИВИ</t>
  </si>
  <si>
    <t>III</t>
  </si>
  <si>
    <t>Текущи данъци за възстановяване</t>
  </si>
  <si>
    <t>Нетекущи задължения по търговски заеми и финансов лизинг</t>
  </si>
  <si>
    <t>Постъпления от клиенти</t>
  </si>
  <si>
    <t>Плащания , свързани с възнаграждения</t>
  </si>
  <si>
    <t>Платени/възстановени данъци (без корпоративен данък върху печалбата)</t>
  </si>
  <si>
    <t>Платени корпоративни данъци върху печалбата</t>
  </si>
  <si>
    <t>Други постъпления/плащания от оперативна дейност</t>
  </si>
  <si>
    <t>Нетен паричен поток от оперативна дейност</t>
  </si>
  <si>
    <t>Покупка на ДА</t>
  </si>
  <si>
    <t>Други постъпления/плащания от инвестиционна дейност</t>
  </si>
  <si>
    <t>Нетен поток от инвестиционна дейност</t>
  </si>
  <si>
    <t>Платени задължения по лизингови договори</t>
  </si>
  <si>
    <t>Други постъпления/плащания от финансова дейност</t>
  </si>
  <si>
    <t>Нетен паричен поток от финансова дейност</t>
  </si>
  <si>
    <t>Парични средства в началото на периода</t>
  </si>
  <si>
    <t>Парични средства в края на периода</t>
  </si>
  <si>
    <t>други</t>
  </si>
  <si>
    <t>РЗОК</t>
  </si>
  <si>
    <t>Постъпления от дивиденти</t>
  </si>
  <si>
    <t>Постъпления по банкови заеми</t>
  </si>
  <si>
    <t>Плащания по банкови заеми</t>
  </si>
  <si>
    <t>ПОКАЗАТЕЛИ</t>
  </si>
  <si>
    <t xml:space="preserve">Последваща оценка </t>
  </si>
  <si>
    <t>Последваща оценка</t>
  </si>
  <si>
    <t>В началото на периода</t>
  </si>
  <si>
    <t>На постъпили през периода</t>
  </si>
  <si>
    <t>На излезлите през периода</t>
  </si>
  <si>
    <t>Увеличение</t>
  </si>
  <si>
    <t>Намаление</t>
  </si>
  <si>
    <t>Начислена през периода</t>
  </si>
  <si>
    <t>Отписана през периода</t>
  </si>
  <si>
    <t>Амортизация</t>
  </si>
  <si>
    <t>Отчетна стойност</t>
  </si>
  <si>
    <t>В края на периода</t>
  </si>
  <si>
    <t xml:space="preserve"> Преоценена стойност</t>
  </si>
  <si>
    <t>Преоценена амортизация в края на периода</t>
  </si>
  <si>
    <t>Показатели</t>
  </si>
  <si>
    <t>лекари</t>
  </si>
  <si>
    <t>Трудови правоотношения</t>
  </si>
  <si>
    <t>Възнаграждения</t>
  </si>
  <si>
    <t>Средносписъчен брой</t>
  </si>
  <si>
    <t>специалисти по здравни грижи</t>
  </si>
  <si>
    <t>санитари и болногледачи</t>
  </si>
  <si>
    <t>Средномесечно възнаграждение</t>
  </si>
  <si>
    <t>Извънтрудови правоотношения</t>
  </si>
  <si>
    <t>Средномесечен брой</t>
  </si>
  <si>
    <t>Договори за управление и контрол</t>
  </si>
  <si>
    <t>ЕИК</t>
  </si>
  <si>
    <t>130345786</t>
  </si>
  <si>
    <t>000662769</t>
  </si>
  <si>
    <t>831605845</t>
  </si>
  <si>
    <t>831605813</t>
  </si>
  <si>
    <t>114532352</t>
  </si>
  <si>
    <t>000715054</t>
  </si>
  <si>
    <t>103562052</t>
  </si>
  <si>
    <t>115576405</t>
  </si>
  <si>
    <t>000662790</t>
  </si>
  <si>
    <t>000662776</t>
  </si>
  <si>
    <t>000664332</t>
  </si>
  <si>
    <t>000689150</t>
  </si>
  <si>
    <t>121461642</t>
  </si>
  <si>
    <t>200105779</t>
  </si>
  <si>
    <t>130344823</t>
  </si>
  <si>
    <t>102659833</t>
  </si>
  <si>
    <t>000214050</t>
  </si>
  <si>
    <t>817073726</t>
  </si>
  <si>
    <t>106519070</t>
  </si>
  <si>
    <t>113513064</t>
  </si>
  <si>
    <t>000289081</t>
  </si>
  <si>
    <t>112059210</t>
  </si>
  <si>
    <t>000770111</t>
  </si>
  <si>
    <t>124517480</t>
  </si>
  <si>
    <t>101510103</t>
  </si>
  <si>
    <t>119527829</t>
  </si>
  <si>
    <t>000192383</t>
  </si>
  <si>
    <t>000770246</t>
  </si>
  <si>
    <t>000770257</t>
  </si>
  <si>
    <t>000770225</t>
  </si>
  <si>
    <t>101505152</t>
  </si>
  <si>
    <t>102274111</t>
  </si>
  <si>
    <t>000090019</t>
  </si>
  <si>
    <t>104510514</t>
  </si>
  <si>
    <t>105515902</t>
  </si>
  <si>
    <t>106518890</t>
  </si>
  <si>
    <t>107507217</t>
  </si>
  <si>
    <t>124141302</t>
  </si>
  <si>
    <t>108501669</t>
  </si>
  <si>
    <t>109080582</t>
  </si>
  <si>
    <t>110503990</t>
  </si>
  <si>
    <t>111047073</t>
  </si>
  <si>
    <t>130072241</t>
  </si>
  <si>
    <t>113513858</t>
  </si>
  <si>
    <t>115532049</t>
  </si>
  <si>
    <t>116503980</t>
  </si>
  <si>
    <t>117505556</t>
  </si>
  <si>
    <t>118501906</t>
  </si>
  <si>
    <t>119502733</t>
  </si>
  <si>
    <t>120503871</t>
  </si>
  <si>
    <t>130367715</t>
  </si>
  <si>
    <t>123535874</t>
  </si>
  <si>
    <t>125501290</t>
  </si>
  <si>
    <t>126529015</t>
  </si>
  <si>
    <t>127521092</t>
  </si>
  <si>
    <t>128501598</t>
  </si>
  <si>
    <t>Ниво</t>
  </si>
  <si>
    <t>АСБ/административни звена</t>
  </si>
  <si>
    <t>АСБ/обслужващи звена</t>
  </si>
  <si>
    <t>АСБ/стопански звена</t>
  </si>
  <si>
    <t>Стационар/клиника без легла</t>
  </si>
  <si>
    <t>Стационар/отделение без легла</t>
  </si>
  <si>
    <t>Стационар/операционни зали</t>
  </si>
  <si>
    <t>КДБ/регистратура</t>
  </si>
  <si>
    <t>КДБ/лаборатории</t>
  </si>
  <si>
    <t>КДБ/отделения без легла</t>
  </si>
  <si>
    <t>КДБ/спешно отделение</t>
  </si>
  <si>
    <t>Авиационна медицина</t>
  </si>
  <si>
    <t>Акушерство и гинекология</t>
  </si>
  <si>
    <t>Ангиология</t>
  </si>
  <si>
    <t>Анестезиология и интензивно лечение</t>
  </si>
  <si>
    <t>Вирусология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</si>
  <si>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</si>
  <si>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</si>
  <si>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</si>
  <si>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</si>
  <si>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</si>
  <si>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</si>
  <si>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</si>
  <si>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</si>
  <si>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</si>
  <si>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</si>
  <si>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</si>
  <si>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</si>
  <si>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</si>
  <si>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</si>
  <si>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</si>
  <si>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</si>
  <si>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</si>
  <si>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</si>
  <si>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</si>
  <si>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имунология</t>
  </si>
  <si>
    <t>Клинична лаборатория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</si>
  <si>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</si>
  <si>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</si>
  <si>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</si>
  <si>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</si>
  <si>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</si>
  <si>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</si>
  <si>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</si>
  <si>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</si>
  <si>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</si>
  <si>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Микробиология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</si>
  <si>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</si>
  <si>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</si>
  <si>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</si>
  <si>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</si>
  <si>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</si>
  <si>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</si>
  <si>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</si>
  <si>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</si>
  <si>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</si>
  <si>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</si>
  <si>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</si>
  <si>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</si>
  <si>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</si>
  <si>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</si>
  <si>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</si>
  <si>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</si>
  <si>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</si>
  <si>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</si>
  <si>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</si>
  <si>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</si>
  <si>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</si>
  <si>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</si>
  <si>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</si>
  <si>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</si>
  <si>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Физикална и рехабилитационна медицина</t>
  </si>
  <si>
    <t>Хирургия</t>
  </si>
  <si>
    <t>Епидемиология на инфекциозните болести</t>
  </si>
  <si>
    <t>Икономика на здравеопазването</t>
  </si>
  <si>
    <t>Комунална хигиена</t>
  </si>
  <si>
    <t>Медицина на бедствените ситуации (на катастрофите)</t>
  </si>
  <si>
    <t>Обща хигиена</t>
  </si>
  <si>
    <t>Патофизиология</t>
  </si>
  <si>
    <t>Радиационна хигиена</t>
  </si>
  <si>
    <t>Радиобиология</t>
  </si>
  <si>
    <t>Социална медицина и здравен мениджмънт</t>
  </si>
  <si>
    <t>Токсикология</t>
  </si>
  <si>
    <t>Трудова медицина</t>
  </si>
  <si>
    <t>Фармакология</t>
  </si>
  <si>
    <t>Хигиена на детско-юношеската възраст</t>
  </si>
  <si>
    <t>Хранене и диететика</t>
  </si>
  <si>
    <t>Стационар/клиника с легла/отделение с легла</t>
  </si>
  <si>
    <t>Стационар/клиника с легла/отделение без легла</t>
  </si>
  <si>
    <t>Брой легла</t>
  </si>
  <si>
    <t>Название и принадлежност, според правилника</t>
  </si>
  <si>
    <t>КДБ/консултативни кабинети</t>
  </si>
  <si>
    <t>Към датата на отчета</t>
  </si>
  <si>
    <t>Проведени леглодни</t>
  </si>
  <si>
    <t>Преминали болни</t>
  </si>
  <si>
    <t>Брой</t>
  </si>
  <si>
    <t>Показател</t>
  </si>
  <si>
    <t>изследвания</t>
  </si>
  <si>
    <t>операции</t>
  </si>
  <si>
    <t>прегледи</t>
  </si>
  <si>
    <t>Средномесечен брой легла</t>
  </si>
  <si>
    <t>Брой преминали болни</t>
  </si>
  <si>
    <t>Използваемост на едно легло в дни</t>
  </si>
  <si>
    <t>Оборот на едно легло</t>
  </si>
  <si>
    <t>в. т.ч.</t>
  </si>
  <si>
    <t>Грешки</t>
  </si>
  <si>
    <t>Салдо</t>
  </si>
  <si>
    <t>Общо</t>
  </si>
  <si>
    <t>Данъци и такси по ЗМДТ</t>
  </si>
  <si>
    <t>Данъци на разходите по ЗКПО</t>
  </si>
  <si>
    <t>Глоби и неустойки</t>
  </si>
  <si>
    <t xml:space="preserve"> -(от тях произтичащи от изпълнение на ОП)</t>
  </si>
  <si>
    <t xml:space="preserve"> -(от тях финансов лизинг)</t>
  </si>
  <si>
    <t>Регистриран</t>
  </si>
  <si>
    <t>Земя</t>
  </si>
  <si>
    <t>Сгради</t>
  </si>
  <si>
    <t>Машини и оборудване</t>
  </si>
  <si>
    <t>Наименование</t>
  </si>
  <si>
    <t>EIK</t>
  </si>
  <si>
    <t>data</t>
  </si>
  <si>
    <t>Консолидиран</t>
  </si>
  <si>
    <t>Изменение на нал. от незавършено производство и готова продукция</t>
  </si>
  <si>
    <t>Индивидуален</t>
  </si>
  <si>
    <t>Изписани</t>
  </si>
  <si>
    <t>Умрели</t>
  </si>
  <si>
    <t>Брой дейности</t>
  </si>
  <si>
    <t>диализи</t>
  </si>
  <si>
    <t>анестезии</t>
  </si>
  <si>
    <t>манипулации</t>
  </si>
  <si>
    <t>от тях на хоспитализирани</t>
  </si>
  <si>
    <t>Пояснение</t>
  </si>
  <si>
    <t>Просрочени текущи задължения, нето от лихви, такси и разноски</t>
  </si>
  <si>
    <t>Лихви, такси и разноски по просрочия</t>
  </si>
  <si>
    <t>Брой легла към края на периода</t>
  </si>
  <si>
    <t>Брой проведени леглодни</t>
  </si>
  <si>
    <t>Използваемост на едно легло в %</t>
  </si>
  <si>
    <t>Всичко разходи за оперативната дейност на леглоден</t>
  </si>
  <si>
    <t>Обща (текущи активи / текущи задължения)</t>
  </si>
  <si>
    <t>Бърза (текущи активи - материални запаси / текущи задължения)</t>
  </si>
  <si>
    <t>Незабавна (текущи активи - материални запаси - краткосрочни вземания / текущи задължения)</t>
  </si>
  <si>
    <t>Дата на сключване</t>
  </si>
  <si>
    <t>N на договора</t>
  </si>
  <si>
    <t>Дата на валидност</t>
  </si>
  <si>
    <t>Елемент в отчета за доходите или финансовия отчет</t>
  </si>
  <si>
    <t>Други външни услуги</t>
  </si>
  <si>
    <t>Придобиване на имоти, машини и оборудване</t>
  </si>
  <si>
    <t>Придобиване на нематериални активи</t>
  </si>
  <si>
    <t>Основен ремонт на имоти, машини и оборудване</t>
  </si>
  <si>
    <t>Предмет на договора (пояснение)</t>
  </si>
  <si>
    <t>Обща стойност на договора с вкл ДДС</t>
  </si>
  <si>
    <t>Брой преминали пациенти</t>
  </si>
  <si>
    <t>Брой активни през периода изпитвания</t>
  </si>
  <si>
    <t>Показатели за ликвидност</t>
  </si>
  <si>
    <t>Показатели за финансова автономност</t>
  </si>
  <si>
    <t>Показатели за обращаемост в дни</t>
  </si>
  <si>
    <t>Среден срок за събиране на вземанията (средна продължителност или възраст на вземанията)</t>
  </si>
  <si>
    <t>Коефициент на обръщаемост на запасите - съотношение между годишния размер на продажбите и средната наличност на материалните запаси (краткотрайните материални активи).</t>
  </si>
  <si>
    <t>Среден срок на плащане –  средният размер на задълженията към доставчици, разделен на среднодневните разходи за покупка на суровини, материали, стоки и услуги</t>
  </si>
  <si>
    <t>Обръщаемост на дълготрайните активи - продажби към балансова стойност</t>
  </si>
  <si>
    <t>Обръщаемост на всички активи - продажби към балансова стойност</t>
  </si>
  <si>
    <t>Коефициент на възвръщаемост на активите</t>
  </si>
  <si>
    <t>ЕГН</t>
  </si>
  <si>
    <t>УниКредит Булбанк АД</t>
  </si>
  <si>
    <t>Обединена българска банка АД</t>
  </si>
  <si>
    <t>Юробанк България АД</t>
  </si>
  <si>
    <t>Алианц Банк България АД</t>
  </si>
  <si>
    <t>Ти Би Ай Банк EАД</t>
  </si>
  <si>
    <t>Първа инвестиционна банка АД</t>
  </si>
  <si>
    <t>ПроКредит Банк (България) EАД</t>
  </si>
  <si>
    <t>Търговска Банка Д АД</t>
  </si>
  <si>
    <t>Инвестбанк АД</t>
  </si>
  <si>
    <t>Централна кооперативна банка АД</t>
  </si>
  <si>
    <t>Интернешънъл Асет Банк АД</t>
  </si>
  <si>
    <t>Тексим Банк АД</t>
  </si>
  <si>
    <t>Те–Дже ЗИРААТ БАНКАСЪ – Клон София</t>
  </si>
  <si>
    <t>просрочени главници (нето от лихви, такси и разноски)</t>
  </si>
  <si>
    <t>текущи главници (без забава)</t>
  </si>
  <si>
    <t>Нетна експозиция</t>
  </si>
  <si>
    <t>%</t>
  </si>
  <si>
    <t>Наименование по търговски регистър</t>
  </si>
  <si>
    <t>Вид дружество</t>
  </si>
  <si>
    <t>% на собственост</t>
  </si>
  <si>
    <t>СПИСЪК НА КОНТРОЛИРАНИТЕ ДРУЖЕСТВАТА (КОНСОЛИДИРАНИ В ОТЧЕТА)</t>
  </si>
  <si>
    <t>специализанти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</si>
  <si>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</si>
  <si>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</si>
  <si>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</si>
  <si>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</si>
  <si>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</si>
  <si>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</si>
  <si>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</si>
  <si>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</si>
  <si>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</si>
  <si>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интензивно лечение на новородени с дихателна недостатъчност, първа степен на тежест</t>
  </si>
  <si>
    <t>Диагностика и интензивно лечение на новородени с дихателна недостатъчност, втора степен на тежест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</si>
  <si>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</si>
  <si>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Ендоваскуларно лечение на екстракраниални съдове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</si>
  <si>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</si>
  <si>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</si>
  <si>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</si>
  <si>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</si>
  <si>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</si>
  <si>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</si>
  <si>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артериална хипертония в детската възраст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</si>
  <si>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</si>
  <si>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</si>
  <si>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</si>
  <si>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бронхопневмония и бронхиолит при лица над 18-годишна възраст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</si>
  <si>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</si>
  <si>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</si>
  <si>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</si>
  <si>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в детска възраст</t>
  </si>
  <si>
    <t>Диагностика и лечение на бронхопневмония в детска възраст</t>
  </si>
  <si>
    <t>Диагностика и лечение на исхемичен мозъчен инсулт с тромболиза</t>
  </si>
  <si>
    <t>Диагностика и лечение на паркинсонова болест</t>
  </si>
  <si>
    <t>Диагностика и лечение на островъзникнали и тежкопротичащи еритродермии с генерализиран екзантем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</si>
  <si>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</si>
  <si>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остър вирусен хепатит А и Е</t>
  </si>
  <si>
    <t>Диагностика и лечение на остър вирусен хепатит В, С и D</t>
  </si>
  <si>
    <t>Диагностика и лечение на паразитози</t>
  </si>
  <si>
    <t>Диагностика и лечение на покривни инфекции</t>
  </si>
  <si>
    <t>Диагностика и лечение на вирусни хеморагични трески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</si>
  <si>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</si>
  <si>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</si>
  <si>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токсична епидермална некролиза (болест на Лайел)</t>
  </si>
  <si>
    <t>Диагностика и лечение на остри внезапно възникнали състояния в детската възраст</t>
  </si>
  <si>
    <t>Диагностика и лечение на муковисцидоза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</si>
  <si>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</si>
  <si>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</si>
  <si>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Оперативно лечение на деца до 1 година с критични вродени сърдечни малформации в условията на екстракорпорално кръвообращение</t>
  </si>
  <si>
    <t>Оперативни процедури при комплексни сърдечни малформации с много голям обем и сложност в условия на екстракорпорално кръвообращение</t>
  </si>
  <si>
    <t>Оперативно лечение на заболявания на сърцето, без екстракорпорално кръвообращение, при лица над 18 години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</si>
  <si>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</si>
  <si>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</si>
  <si>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</si>
  <si>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Консервативно лечение с простагландинови/простациклинови деривати при съдова недостатъчност</t>
  </si>
  <si>
    <t>Други операции на очната ябълка с голям обем и сложност</t>
  </si>
  <si>
    <t>Оперативно лечение при заболявания на ретина, стъкловидно тяло и травми, засягащи задния очен сегмент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</si>
  <si>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</si>
  <si>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</si>
  <si>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</si>
  <si>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</si>
  <si>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Трансуретрално оперативно лечение при онкологични заболявания на пикочния мехур</t>
  </si>
  <si>
    <t>Радикална цистопростатектомия с ортотопичен пикочен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</si>
  <si>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</si>
  <si>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</si>
  <si>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</si>
  <si>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</si>
  <si>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</si>
  <si>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</si>
  <si>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</si>
  <si>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</si>
  <si>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</si>
  <si>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</si>
  <si>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</si>
  <si>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</si>
  <si>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</si>
  <si>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</si>
  <si>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Радикална простатектомия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</si>
  <si>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</si>
  <si>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</si>
  <si>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</si>
  <si>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</si>
  <si>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</si>
  <si>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</si>
  <si>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</si>
  <si>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Интензивно лечение на интра- и постпартални усложнения, довели до шок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</si>
  <si>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</si>
  <si>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</si>
  <si>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</si>
  <si>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</si>
  <si>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</si>
  <si>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</si>
  <si>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</si>
  <si>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</si>
  <si>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</si>
  <si>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</si>
  <si>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</si>
  <si>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</si>
  <si>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</si>
  <si>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</si>
  <si>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</si>
  <si>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</si>
  <si>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</si>
  <si>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</si>
  <si>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</si>
  <si>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</si>
  <si>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</si>
  <si>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</si>
  <si>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</si>
  <si>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</si>
  <si>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и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</si>
  <si>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</si>
  <si>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</si>
  <si>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Краниотомии, неиндицирани от травма, по класически начин</t>
  </si>
  <si>
    <t>Хирургично лечение при травма на главата</t>
  </si>
  <si>
    <t>Оперативно лечение на тумори на бял дроб, медиастинум, плевра и гръдна стена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</si>
  <si>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</si>
  <si>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Оперативно лечение на болести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</si>
  <si>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</si>
  <si>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</si>
  <si>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</si>
  <si>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</si>
  <si>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</si>
  <si>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</si>
  <si>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</si>
  <si>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</si>
  <si>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</si>
  <si>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</si>
  <si>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</si>
  <si>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</si>
  <si>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</si>
  <si>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</si>
  <si>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</si>
  <si>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Лечение на фрактури на лицевите и челюстните кости</t>
  </si>
  <si>
    <t>Хирургично лечение на изгаряния с площ от 5 % до 10 % при възрастни и до 3 % при деца</t>
  </si>
  <si>
    <t>Хирургично лечение при обширни изгаряния над 20 % от телесната повърхност, с хирургични интервенции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</si>
  <si>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</si>
  <si>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</si>
  <si>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>Оперативно лечение на кожни дефекти от различно естество, налагащи пластично възстановяване</t>
  </si>
  <si>
    <t>Реплантация и реконструкции с микросъдова хирургия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</si>
  <si>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</si>
  <si>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Диагностика и лечение на лимфоми</t>
  </si>
  <si>
    <t>Диагностика и консервативно лечение на онкологични и онкохематологични заболявания, възникнали в детска възраст</t>
  </si>
  <si>
    <t>Ортоволтно перкутанно лъчелечение и брахитерапия с високи активности</t>
  </si>
  <si>
    <t>Триизмерна конвенционална телегаматерапия и брахитерапия със закрити източници</t>
  </si>
  <si>
    <t>Радиохирургия на онкологични и неонкологични заболявания</t>
  </si>
  <si>
    <t>Речева рехабилитация след ларингектомия</t>
  </si>
  <si>
    <t>Наблюдение до 48 часа в стационарни условия след проведена амбулаторна процедура</t>
  </si>
  <si>
    <t>Диализно лечение при остри състояния</t>
  </si>
  <si>
    <t>Интензивно лечение на новородени деца с асистирано дишане</t>
  </si>
  <si>
    <t>Интензивно лечение, мониторинг и интензивни грижи без механична вентилация и/или парентерално хранене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</si>
  <si>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</si>
  <si>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</si>
  <si>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</si>
  <si>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</si>
  <si>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Определяне на план за лечение на болни със злокачествени заболявания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</si>
  <si>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</si>
  <si>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</si>
  <si>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</si>
  <si>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Амбулаторно наблюдение/диспансеризация при муковисцидоза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</si>
  <si>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</si>
  <si>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</si>
  <si>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Инструментална диагностика и лечение на заболявания на щитовидната жлеза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</si>
  <si>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</si>
  <si>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</si>
  <si>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</si>
  <si>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>Диагностика и лечение на еритродермии</t>
  </si>
  <si>
    <t>Оперативни процедури в областта на ушите, носа и гърлото и лицево-челюстната област с малък обем и сложност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</si>
  <si>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</si>
  <si>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</si>
  <si>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</si>
  <si>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</si>
  <si>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</si>
  <si>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</si>
  <si>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</si>
  <si>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Специфични изследвания при хематологични заболявания</t>
  </si>
  <si>
    <t>Паравертебрални блокади и блокади на отделни нерви</t>
  </si>
  <si>
    <t>Поетапна вертикализация и обучение в ходене</t>
  </si>
  <si>
    <t>Напасване на протеза на горен или долен крайник</t>
  </si>
  <si>
    <t>Амбулаторно наблюдение на лица с кохлеарно-имплантна система</t>
  </si>
  <si>
    <t>Амбулаторно наблюдение на лица с постоянен електрокардиостимулатор</t>
  </si>
  <si>
    <t>Ендоскопска диагностика на заболявания, засягащи стомашно-чревния тракт</t>
  </si>
  <si>
    <t>Сцинтиграфски изследвания</t>
  </si>
  <si>
    <t>Амбулаторно лечение и контрол на идиопатична белодробна фиброза</t>
  </si>
  <si>
    <t>Амбулаторно лечение и контрол при туберозна склероза</t>
  </si>
  <si>
    <t>Код звено</t>
  </si>
  <si>
    <t>Дейност по НРД</t>
  </si>
  <si>
    <t>Ед. Цена</t>
  </si>
  <si>
    <t>Название на дейността</t>
  </si>
  <si>
    <t>КП</t>
  </si>
  <si>
    <t>КПр</t>
  </si>
  <si>
    <t>АПр</t>
  </si>
  <si>
    <t>Данни за структурното звено, по правилник за вътрешния ред, с диференциация по кодове в счетоводната система</t>
  </si>
  <si>
    <t>клинични пътеки (КП)</t>
  </si>
  <si>
    <t>клинични процедури  (КПр)</t>
  </si>
  <si>
    <t>амбулаторни процедури (АПр)</t>
  </si>
  <si>
    <t>медицински изделия (МИ)</t>
  </si>
  <si>
    <t>лекарствени продукти (ЛП)</t>
  </si>
  <si>
    <t>Месец на признаване на прихода</t>
  </si>
  <si>
    <t>МИ</t>
  </si>
  <si>
    <t>ЛП</t>
  </si>
  <si>
    <t>Леглодни брой (само за КП)</t>
  </si>
  <si>
    <t>Код  в счет. с-ма</t>
  </si>
  <si>
    <t>Вид структурно по Наредба 49</t>
  </si>
  <si>
    <t>от тях инт.</t>
  </si>
  <si>
    <t>Почистване, пране, стерилизация</t>
  </si>
  <si>
    <t>ЕАД</t>
  </si>
  <si>
    <t>ЕООД</t>
  </si>
  <si>
    <t>АД</t>
  </si>
  <si>
    <t>Остатък по договорите с обща стойност</t>
  </si>
  <si>
    <t>Начислени задължения</t>
  </si>
  <si>
    <t>от тях неустойки, законова лихва и други с характер на санкции</t>
  </si>
  <si>
    <t>Погасени задължения</t>
  </si>
  <si>
    <t>Салда</t>
  </si>
  <si>
    <t>Банкови заеми</t>
  </si>
  <si>
    <t>извънболнична помощ</t>
  </si>
  <si>
    <t>дарения и централна доставка</t>
  </si>
  <si>
    <t>Три имена</t>
  </si>
  <si>
    <t>Дружество</t>
  </si>
  <si>
    <t>Инд.</t>
  </si>
  <si>
    <t>Конс.</t>
  </si>
  <si>
    <t>Електронен подпис</t>
  </si>
  <si>
    <t>Представителни разходи</t>
  </si>
  <si>
    <t xml:space="preserve"> -(от тях блокирани парични средства вкл. по издадени гаранции)</t>
  </si>
  <si>
    <t>01</t>
  </si>
  <si>
    <t>02</t>
  </si>
  <si>
    <t>03</t>
  </si>
  <si>
    <t>04</t>
  </si>
  <si>
    <t>05</t>
  </si>
  <si>
    <t>06</t>
  </si>
  <si>
    <t>00</t>
  </si>
  <si>
    <t>1</t>
  </si>
  <si>
    <t>2</t>
  </si>
  <si>
    <t>07</t>
  </si>
  <si>
    <t>08</t>
  </si>
  <si>
    <t>09</t>
  </si>
  <si>
    <t>10</t>
  </si>
  <si>
    <t>13</t>
  </si>
  <si>
    <t>14</t>
  </si>
  <si>
    <t>15</t>
  </si>
  <si>
    <t>16</t>
  </si>
  <si>
    <t>11</t>
  </si>
  <si>
    <t>12</t>
  </si>
  <si>
    <t>17</t>
  </si>
  <si>
    <t>18</t>
  </si>
  <si>
    <t>20</t>
  </si>
  <si>
    <t>30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</si>
  <si>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</si>
  <si>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</si>
  <si>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</si>
  <si>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</si>
  <si>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</si>
  <si>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</si>
  <si>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</si>
  <si>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</si>
  <si>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</si>
  <si>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</si>
  <si>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</si>
  <si>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</si>
  <si>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</si>
  <si>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Балансова стойност в края на периода</t>
  </si>
  <si>
    <t>121663601</t>
  </si>
  <si>
    <t>Липсващи звена</t>
  </si>
  <si>
    <t>дарения, централна доставка, ФЛД</t>
  </si>
  <si>
    <t>Текущ ремонт на апаратура и оборудване</t>
  </si>
  <si>
    <t>Гаранции</t>
  </si>
  <si>
    <t>Нетекущи търговски гаранции</t>
  </si>
  <si>
    <t>КП АПр99</t>
  </si>
  <si>
    <t>Коригираща част на незавършени КП</t>
  </si>
  <si>
    <t>Код</t>
  </si>
  <si>
    <t>Спец. 1</t>
  </si>
  <si>
    <t>Спец. 2</t>
  </si>
  <si>
    <t>Спец. 3</t>
  </si>
  <si>
    <t>Спец. 4</t>
  </si>
  <si>
    <t>Разходи за възнаграждения</t>
  </si>
  <si>
    <t>Други приходи от дейността</t>
  </si>
  <si>
    <t>За отделенията с легла в стационара - натурални показатели</t>
  </si>
  <si>
    <t>Отделения без легла, лаборатории, ДКБ - натурални показатели</t>
  </si>
  <si>
    <t>Отчет за клиничните изпитвания. Комисия по етика</t>
  </si>
  <si>
    <t>Извънболнична помощ</t>
  </si>
  <si>
    <t>Текущ ремонт на сграден фонд</t>
  </si>
  <si>
    <t xml:space="preserve">Средномесечен брой (физически лица) </t>
  </si>
  <si>
    <t>парични еквиваленти (ваучери)</t>
  </si>
  <si>
    <t>Непогасен размер на заемите</t>
  </si>
  <si>
    <t>Парични средства в каса</t>
  </si>
  <si>
    <t>Парични еквиваленти</t>
  </si>
  <si>
    <t>Парични средства (ПС)</t>
  </si>
  <si>
    <t>EUR</t>
  </si>
  <si>
    <t>USD</t>
  </si>
  <si>
    <t>Банкови гаранции</t>
  </si>
  <si>
    <t>Данни за дружеството</t>
  </si>
  <si>
    <t>Показатели - банка, каса, еквиваленти</t>
  </si>
  <si>
    <t>Общинска банка АД</t>
  </si>
  <si>
    <t>ИНГ Банк Н.В. – клон София</t>
  </si>
  <si>
    <t>БНП Париба С.А. – клон София</t>
  </si>
  <si>
    <t>дата</t>
  </si>
  <si>
    <t>ЕИК на изпълнител</t>
  </si>
  <si>
    <t>№ на договор</t>
  </si>
  <si>
    <t>Договор</t>
  </si>
  <si>
    <t>Кратко описание на позициите</t>
  </si>
  <si>
    <t>Сума на договора</t>
  </si>
  <si>
    <t>Заплатена сума</t>
  </si>
  <si>
    <t>Стойност на доставките по договора</t>
  </si>
  <si>
    <t>Данни за договора с изпълнителя</t>
  </si>
  <si>
    <t>Дължима сума</t>
  </si>
  <si>
    <t>Договор с МЗ</t>
  </si>
  <si>
    <t>Данни за договора с МЗ</t>
  </si>
  <si>
    <t>Етап на изпълнение на оп</t>
  </si>
  <si>
    <t>Дата на приключване</t>
  </si>
  <si>
    <t>дейност по договор за трансплантации</t>
  </si>
  <si>
    <t>дейност по договор по национални програми</t>
  </si>
  <si>
    <t>съдебни и присъдени вземания</t>
  </si>
  <si>
    <t>други вземания</t>
  </si>
  <si>
    <t>Провизии</t>
  </si>
  <si>
    <t>Финансиране от ОП, фондове и проекти</t>
  </si>
  <si>
    <t>текуща дейност</t>
  </si>
  <si>
    <t>Финансиране от общини</t>
  </si>
  <si>
    <t>Друго правителствено финансиране (ФЛД, БЧК, РЗЦТХ)</t>
  </si>
  <si>
    <t>Медицински услуги по ценоразпис (на граждани)</t>
  </si>
  <si>
    <t>Наети активи</t>
  </si>
  <si>
    <t>Дългосрочни провизии</t>
  </si>
  <si>
    <t>Правителство</t>
  </si>
  <si>
    <t>Активи по отсрочени данъци</t>
  </si>
  <si>
    <t>от МЗ</t>
  </si>
  <si>
    <t>от свързани предприятия (МСС24)</t>
  </si>
  <si>
    <t>задължения към доставчици</t>
  </si>
  <si>
    <t>задължения за гаранции</t>
  </si>
  <si>
    <t>задължения към свързани лица (МСС 24)</t>
  </si>
  <si>
    <t>получени аванси</t>
  </si>
  <si>
    <t>осигуровки върху компенсируеми отпуски</t>
  </si>
  <si>
    <t>от други клиенти и дебитори</t>
  </si>
  <si>
    <t>Плащания на доставчици и други кредитори</t>
  </si>
  <si>
    <t>Плащания на застрахователи</t>
  </si>
  <si>
    <t>Плащания на банкови такси</t>
  </si>
  <si>
    <t>Ефект от промяната на валутните курсове</t>
  </si>
  <si>
    <t>41</t>
  </si>
  <si>
    <t>42</t>
  </si>
  <si>
    <t>43</t>
  </si>
  <si>
    <t>Задължения към доставчици</t>
  </si>
  <si>
    <t>Задължения за гаранции</t>
  </si>
  <si>
    <t>Задължения към свързани лица (МСС 24)</t>
  </si>
  <si>
    <t>Стационар/отделение с легла</t>
  </si>
  <si>
    <t>Брой пациентски места</t>
  </si>
  <si>
    <t>Приходи от НЗОК</t>
  </si>
  <si>
    <t>Доплащане от пациенти за медицински изделия и лекарства</t>
  </si>
  <si>
    <t>Приходите на този ред следва да се посочат по видове дейности и звена в Т15. Макетът ги извлича автоматично.</t>
  </si>
  <si>
    <t>Свързаност с други отчети. Коментар.</t>
  </si>
  <si>
    <t>Аналогично на лекарствените продукти</t>
  </si>
  <si>
    <t>Кръвни и биопродукти</t>
  </si>
  <si>
    <t>Всички форми, обезпечаващи храненето на персонала, вкл ваучери. Изключват се социалните разходи по ЗКПО, вкл. когато са под формата на ваучери за храна.</t>
  </si>
  <si>
    <t>Връзка с Т06, ред 010100. Данните се попълват в Т06</t>
  </si>
  <si>
    <t>Връзка с Т06, ред 020100. Данните се попълват в Т06. Не се допуска отчитане на разходи на ред външни услуги, когато са базиране на извънтрудови правоотношения.</t>
  </si>
  <si>
    <t>Връзка с Т11. Данните се попълват в Т11, като се избира, съответният ЕИК на дружеството майка, или дъщерното такова. Стойностите автоматично се отразяват по индивидуалния или консолидиран отчет.</t>
  </si>
  <si>
    <t>заплащани от болницата (извън т.2-т.4)</t>
  </si>
  <si>
    <t>Начално салдо</t>
  </si>
  <si>
    <t>Данните за всеки от показателите се извличат от попълнената справка Т09 и Т09а</t>
  </si>
  <si>
    <t xml:space="preserve"> -(от тях над договорените обеми, когато са признати в отчета)</t>
  </si>
  <si>
    <t>Попълва се, когато в отчета са налице необезценени вземания за над лимитна дейност</t>
  </si>
  <si>
    <t>финансиране на ДА</t>
  </si>
  <si>
    <t>Задължения по договори с МЗ за закупуване на нетекущи активи преди увеличаване на капитала</t>
  </si>
  <si>
    <t xml:space="preserve"> -(от тего нетен паричен поток свързани предприятия МСС24)</t>
  </si>
  <si>
    <t>Постъпления от дарения/финансирания</t>
  </si>
  <si>
    <t>Стойността следва да съответства на ред 020300 от Т02</t>
  </si>
  <si>
    <t>Стойността се пренася на ред 080100 от Т01</t>
  </si>
  <si>
    <t>Останалият персонал, извън изброените по-горе</t>
  </si>
  <si>
    <t>Стойността се пренася на ред 080200 от Т01</t>
  </si>
  <si>
    <t>Попълва се в Т11, диференцирано по ЕИК на дружеството което се управлява/контролира</t>
  </si>
  <si>
    <t>Попълва се в Т14, кол. 12 по звена</t>
  </si>
  <si>
    <t>Попълва се в Т14, кол. 14 по звена</t>
  </si>
  <si>
    <t>Попълва се в Т14, кол. 16 по звена</t>
  </si>
  <si>
    <t>Попълва се в Т14, кол. 17 по звена</t>
  </si>
  <si>
    <t>Брой изписани болни</t>
  </si>
  <si>
    <t>Брой умрели болни</t>
  </si>
  <si>
    <t>Попълва се в Т14, кол. 18 по звена</t>
  </si>
  <si>
    <t>от тях интензивни</t>
  </si>
  <si>
    <t>Попълва се в Т14, кол. 13 по звена</t>
  </si>
  <si>
    <t>Попълва се в Т14, кол. 15 по звена</t>
  </si>
  <si>
    <t>Дейност на отделенията с легла в стационара</t>
  </si>
  <si>
    <t>Включват се осигуровките по компенсируеми отпуски</t>
  </si>
  <si>
    <t>контрола с баланса</t>
  </si>
  <si>
    <t>Вид дейност</t>
  </si>
  <si>
    <t>Контроли</t>
  </si>
  <si>
    <t>лекари (възнаграждения ТД)</t>
  </si>
  <si>
    <t>специалисти по здравни грижи (възнаграждения ТД)</t>
  </si>
  <si>
    <t>Получени аванси</t>
  </si>
  <si>
    <t>Контрола ЕГН</t>
  </si>
  <si>
    <t>Други (други)</t>
  </si>
  <si>
    <t>Просрочия от общо</t>
  </si>
  <si>
    <t>Усвоена част от договора през предходни години</t>
  </si>
  <si>
    <t>ЕИК/фиктивен 999999999</t>
  </si>
  <si>
    <t>Проверка ЕИК</t>
  </si>
  <si>
    <t>Общо търговси и други задължения</t>
  </si>
  <si>
    <t>34</t>
  </si>
  <si>
    <t>Отчетът е свързан с Т16 в който подробно са описани етапите на усвояване на средствата по съответните договори за закупуване на ДА срещу увеличение на собствения капитал</t>
  </si>
  <si>
    <t>1. Необявена ОП</t>
  </si>
  <si>
    <t>2. В процес ОП</t>
  </si>
  <si>
    <t>3. Обжалване ОП</t>
  </si>
  <si>
    <t>Брой позиции</t>
  </si>
  <si>
    <t>4. Договор ОП в процес</t>
  </si>
  <si>
    <t>5. Договор ОП приключил</t>
  </si>
  <si>
    <t>Позиция от договора</t>
  </si>
  <si>
    <t>Предмет на договора</t>
  </si>
  <si>
    <t>Наименование на фирмата</t>
  </si>
  <si>
    <t>Данни по изпълнението</t>
  </si>
  <si>
    <t>от тях изплатени от МЗ</t>
  </si>
  <si>
    <t>Обща стойност на договора</t>
  </si>
  <si>
    <t>Стойност на сключените договори по ОП</t>
  </si>
  <si>
    <t>Краен статус</t>
  </si>
  <si>
    <t>Финансови параметри</t>
  </si>
  <si>
    <t>Статуси по обществени поръчки (ОП) брой</t>
  </si>
  <si>
    <t>Неприключили с вдигане на капитала договори за капиталови разходи с МЗ</t>
  </si>
  <si>
    <t>ВСИЧКО</t>
  </si>
  <si>
    <t>Заплатена сума ЛЗ над преведената от МЗ, но не повече от стойността на договора</t>
  </si>
  <si>
    <t>Усвоени</t>
  </si>
  <si>
    <t>Неусвоени</t>
  </si>
  <si>
    <t>Информация за попълване на отчета</t>
  </si>
  <si>
    <t>Сума за увеличаване на капитала</t>
  </si>
  <si>
    <t>Сума за възстановяване</t>
  </si>
  <si>
    <t>Проверка позиции</t>
  </si>
  <si>
    <t>Стойност на доставките (извършените СМР) по договора</t>
  </si>
  <si>
    <t>Проверка Етап</t>
  </si>
  <si>
    <t>Възстановени от ЛЗ</t>
  </si>
  <si>
    <t>Проверка приключил</t>
  </si>
  <si>
    <t>Дарение</t>
  </si>
  <si>
    <t xml:space="preserve"> -(от тях над договорените обеми)</t>
  </si>
  <si>
    <t>от нея над договор с НЗОК</t>
  </si>
  <si>
    <t>Вкл. ДДС</t>
  </si>
  <si>
    <t>Постъпления/плащания от емитиране на дялов капитал</t>
  </si>
  <si>
    <t>Избор на лекар/екип</t>
  </si>
  <si>
    <t>Подобрени битови условия</t>
  </si>
  <si>
    <t>Заплащане за разглеждане на документация, вкл. за клинични изпитвания</t>
  </si>
  <si>
    <t>Нерегистриран</t>
  </si>
  <si>
    <t>Тук се включват и средставата, получени по договор с МЗ или по програми за закупуване на нетекущи активи срещу бъдещо увеличение на капитала.</t>
  </si>
  <si>
    <t>Случаите извън горния.</t>
  </si>
  <si>
    <t>Финансиране на текуща дейност (изкл. закупуване на нетекущи активи)</t>
  </si>
  <si>
    <t>МДТ, данък на разходите</t>
  </si>
  <si>
    <t>Изменение на основния капитал</t>
  </si>
  <si>
    <t>Салдо към 31.12 предходна година</t>
  </si>
  <si>
    <t>Дарения от трети лица (не са приход от финансиране)</t>
  </si>
  <si>
    <t>Разпределение на печалба и резерви</t>
  </si>
  <si>
    <t>Салдо към 31.12 предходна година (след промени и грешки)</t>
  </si>
  <si>
    <t>Изменение в резерва от преоценка на нетекущи активи</t>
  </si>
  <si>
    <t>Общ всеобхватен доход за периада</t>
  </si>
  <si>
    <t>Промени в преоценъчния резерв на нетекущи активи (нето от данъци)</t>
  </si>
  <si>
    <t>Актюерски печалби и загуби по планове за дефинирани доходи (нето от данъци)</t>
  </si>
  <si>
    <t>данък върху доходите по т.1 и т.2</t>
  </si>
  <si>
    <t>Посочва се диференцирано по елементи в Т10</t>
  </si>
  <si>
    <t>Оповостява се данъкът по т.1 и т.2</t>
  </si>
  <si>
    <t>Крайно сълдо към датата на отчета</t>
  </si>
  <si>
    <t>Текущи увеличения/намаления на капитал и резерви</t>
  </si>
  <si>
    <t>Резерви от преоценка на нетекущи активи</t>
  </si>
  <si>
    <t>Пренасят се салдата от Т10 и Т10а</t>
  </si>
  <si>
    <t>Други приходи от медицинска дейност</t>
  </si>
  <si>
    <t>Амортизационните отчисления на активите, закупени със средства на МЗ (с които е увеличен или предстои да бъде увеличен капитала) не се посочват като приход от финансиране.</t>
  </si>
  <si>
    <t>Законови резерви</t>
  </si>
  <si>
    <t>Резерви по планове с дефиниран доход</t>
  </si>
  <si>
    <t>Изменение на законовите резерви</t>
  </si>
  <si>
    <t>Изменение на резервите за дефинирани доходи</t>
  </si>
  <si>
    <t>Изменение на други резерви</t>
  </si>
  <si>
    <t>Пренася се автоматично в Т01 ред 160100</t>
  </si>
  <si>
    <t>Пренася се автоматично в Т01 ред 160200</t>
  </si>
  <si>
    <t>Под диференцирани доходи се разбират разчетите за обезщетения за пенсиониране по КТ. Посочва се в Т10 ред 010500</t>
  </si>
  <si>
    <t>Резерв по планове с дефиниран доход</t>
  </si>
  <si>
    <t>Дейността по договор с РЗОК над договорените параметри  се признава в приход и се обезценява (едновременно), тя се посочева в Т15 по видове и звена, ведно с признатата дейност</t>
  </si>
  <si>
    <t>Попълва се в Т02, ред 110101</t>
  </si>
  <si>
    <t>Попълва се в Т02, ред 110121</t>
  </si>
  <si>
    <t>Попълва се в Т02, ред 110131</t>
  </si>
  <si>
    <t>Попълва се в Т02, ред 110141</t>
  </si>
  <si>
    <t>Попълва се в Т02, ред 110201</t>
  </si>
  <si>
    <t>Попълва се в Т02, ред 110301</t>
  </si>
  <si>
    <t>Попълва се в Т02, ред 110411</t>
  </si>
  <si>
    <t>Попълва се в Т02, ред 110501</t>
  </si>
  <si>
    <t>Попълва се в Т02, ред 110601</t>
  </si>
  <si>
    <t>Попълва се в Т02, ред 110901</t>
  </si>
  <si>
    <t>Показателят разделя всички разходи на болницата по видове от Т01 на проведените леглодни. Не нетира разходите за медикаменти за домашно лечение и разходите на звена като диализа, които не генерират леглоден. Съпоставими показатели между болници ще се извършват по профила на звената на база данните в Т14.</t>
  </si>
  <si>
    <t>Пренася се автоматично от Т01 ред 150000</t>
  </si>
  <si>
    <t>Общата сума на просрочията следва да отговаря на редове 110111, 110112, 110121, 110122, 110131, 110132, 110141, 110142, 110201, 110202, 110301, 110302 от Т02 - Всички просрочи без, данъчни, осигурителни и тези за персонала. Респективно колона "Салдо общо" на текущите задълженията ред 110000 в баланса без тези на редове 110400, 110500, 110600, 110700, 110800. Обороти без договор и/или ОП и извън прага на същественост (5000) могат да се посочат и на сборен ред, диференцирано по елементи, като за ЕИК се ползва 999999999(9*9). Макетът проверява ЕИК за коректност. Не се допускат некоректни ЕИК. Данните следва да отговарят на оборотната ведомост. Когато по един договор има текуща и нетекуща част се посочва цялата стойност по договора и само текущата му част, като обороти и салда.</t>
  </si>
  <si>
    <t>ООД</t>
  </si>
  <si>
    <t>ДЗЗД</t>
  </si>
  <si>
    <t xml:space="preserve"> </t>
  </si>
  <si>
    <t>ЛЕЧЕБНО ЗАВЕДЕНИЕ</t>
  </si>
  <si>
    <t>ЕДИННА ЕЛЕКТРОННА ОТЧЕТНА ФОРМА</t>
  </si>
  <si>
    <t>Диагностика и лечение на хронична обструктивна белодробна болест – остра екзацербация</t>
  </si>
  <si>
    <t>Диагностика и лечение на бронхиолит в детската възраст</t>
  </si>
  <si>
    <t>Лечение на кожни прояви при съединително-тъканни заболявания и васкулити</t>
  </si>
  <si>
    <t>Лечение на тумори на кожа и лигавици – злокачествени новообразувания</t>
  </si>
  <si>
    <t>Лечение на тумори на кожа и лигавици – доброкачествени новообразувания</t>
  </si>
  <si>
    <t>Тежка черепно-мозъчна травма – оперативно лечение</t>
  </si>
  <si>
    <t>Тежка черепно-мозъчна травма – консервативно поведение</t>
  </si>
  <si>
    <t>Оперативни процедури с много голям обем и сложност на таза, тазобедрената и колянната става</t>
  </si>
  <si>
    <t>Хирургично лечение при необширни изгаряния с площ от 1 до 19 % от телесната повърхност, с хирургични интервенции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</si>
  <si>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</si>
  <si>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</si>
  <si>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</si>
  <si>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>Бъбречно-каменна болест: уролитиаза – екстракорпорална литотрипсия</t>
  </si>
  <si>
    <t>Еднофотонна емисионна компютърна томография с компютърна томография – SPECT/CT на хибриден скенер</t>
  </si>
  <si>
    <t>3</t>
  </si>
  <si>
    <t>4</t>
  </si>
  <si>
    <t>5</t>
  </si>
  <si>
    <t>6</t>
  </si>
  <si>
    <t>7</t>
  </si>
  <si>
    <t>8</t>
  </si>
  <si>
    <t>9</t>
  </si>
  <si>
    <t xml:space="preserve">Месец </t>
  </si>
  <si>
    <t>Брой отработени дни вкл. платен откуск дни</t>
  </si>
  <si>
    <t>Длъжност</t>
  </si>
  <si>
    <t>от нея за обезщетения</t>
  </si>
  <si>
    <t>Задължително се попълват всички колони от 1 до 5 вкл. Стойността в кол. 1 е уникална! Когато към един счетоводен код се осчетоводяват приходи и разходи на различни звена от правилника за вътрешния ред и натуралните показатели се сумират, като се описват включените звена.</t>
  </si>
  <si>
    <t>ОБЩО ПРИХОДИ</t>
  </si>
  <si>
    <t>ОБЩО РАЗХОДИ</t>
  </si>
  <si>
    <t>ОБЩО ЗАДЪЛЖЕНИЯ</t>
  </si>
  <si>
    <t>Преминали в друго отделение</t>
  </si>
  <si>
    <t xml:space="preserve">Промени в счетоводната политика </t>
  </si>
  <si>
    <t>Промени в счетоводната политика</t>
  </si>
  <si>
    <t>Общ финансов резултат</t>
  </si>
  <si>
    <t>Коефициенти за ефективност</t>
  </si>
  <si>
    <t>заплащани от НЗОК директно на доставчци</t>
  </si>
  <si>
    <t>заплащани от НЗОК на лечебното заведение</t>
  </si>
  <si>
    <t>Изменения на паричните средства през периода</t>
  </si>
  <si>
    <t>Коефициент на финансова автономност (собствен капитал /пасиви)</t>
  </si>
  <si>
    <t>Коефициент на покритие на собствения капитал (активи /собствен капитал)</t>
  </si>
  <si>
    <t>Коефициент на задлъжнялост (пасиви /собствен капитал)</t>
  </si>
  <si>
    <t>Среден разход на преминал болен</t>
  </si>
  <si>
    <t>Леталитет (%)</t>
  </si>
  <si>
    <t>Средна продължителност на престоя в дни</t>
  </si>
  <si>
    <t xml:space="preserve">По счетоводния код на всяко звено се описва обемът признат приход през съответния месец по конкретен вид дейност (N на КП, КПр и АПр ) с мапирани към нея приходи от реимбурсация на МИ и ЛП, съобразно изискванията на НРД или заместващия документ. Въведен е коригиращ код – КП АПр99, които се ползва за отразяване на разликата до пълната стойност на КП. Самата КП, се посочва като КП от съответния вид, по този код се отнасят единствено разликите в платените стойност с отрицателен знак. Единичната цена е 1 лв. Не се посочват леглодни, а самата незавършена КП се отразява, като завършена. Данните от тази таблица автоматично се прехвърлят в Т02 и Т14 (съобразно въведения счетоводен код). Когато кодовете на звената не са еднозначни на кодовете в Т14 общата сума в двете таблици няма да съвпадне и ще се изпише съобщение за грешка в Т14. Извършената амбулаторна дейност извън АПр, вкл. диспансерно наблюдение, не се посочва в Т15, а само в Т14 в колона „Приходи от НЗОК/Извънболнична помощ“ диференцирано по звена. </t>
  </si>
  <si>
    <t>От падащото меню се избира ЕИК на дружеството - майка или дъщерно. Попълва се на всеки ред със стойности. В кол. "Показатели - банка, каса, еквиваленти" от падащото меню се избира показател - парични средства в каса, парични еквиваленти. Изброени са всички лицензирани от БНБ банки и чуждестранни клонове.</t>
  </si>
  <si>
    <t>Коефициент на ефективност на оперативните разходи</t>
  </si>
  <si>
    <t>Коефициент на ефективност на приходите от оперативна дейност</t>
  </si>
  <si>
    <t>Контрола</t>
  </si>
  <si>
    <t>От падащото меню в колона "ЕИК" се избира ЕИК на дружеството - майка или дъщерно.  От падащото меню в колона "Поле" се избира таблицата и полето, за което се отнася пояснението.</t>
  </si>
  <si>
    <t>Поле</t>
  </si>
  <si>
    <t>Стойност</t>
  </si>
  <si>
    <t>Приходи от дейност и финансиране</t>
  </si>
  <si>
    <t>Общо задължения, без задължения по договори с Министерство на здравеопазването за закупуване на нетекущи активи преди увеличаване на капитала и без нетекуща част на финансиранията</t>
  </si>
  <si>
    <t>Персоналът със съответното образование, назначен на длъжност, изискваща го</t>
  </si>
  <si>
    <t>Средномесечно възнаграждение на персонала по трудови правоотношения</t>
  </si>
  <si>
    <t>Разходите се посочват с положителен знак, пренасят се в Т01 с отрицателен, автоматично</t>
  </si>
  <si>
    <t>Разходи за персонал</t>
  </si>
  <si>
    <t>Наименование на лечебното заведение</t>
  </si>
  <si>
    <t>медицински дейности, извън обхвата на здравното осигуряване</t>
  </si>
  <si>
    <t>за възнаграждения (трудови, извънтрудови и ДУК)</t>
  </si>
  <si>
    <r>
      <t xml:space="preserve">Задължения по договори </t>
    </r>
    <r>
      <rPr>
        <sz val="10"/>
        <rFont val="Times New Roman"/>
        <family val="1"/>
        <charset val="204"/>
      </rPr>
      <t>за предоставяне на субсидия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 закупуване на нетекущи активи преди увеличаване на капитала</t>
    </r>
  </si>
  <si>
    <t>Финансиране за дейности за лечение на лица до 18-годишна възраст</t>
  </si>
  <si>
    <t xml:space="preserve">УМБАЛСМ "Н. И. Пирогов" ЕАД, гр.София </t>
  </si>
  <si>
    <t>УМБАЛ “Александровска” ЕАД, гр.София</t>
  </si>
  <si>
    <t>УМБАЛ “Царица Йоанна”-ИСУЛ" ЕАД, гр.София</t>
  </si>
  <si>
    <t>УМБАЛ “Св.Иван Рилски” ЕАД, гр.София</t>
  </si>
  <si>
    <t>МБАЛ "Национална кардиологична болница” ЕАД, гр.София</t>
  </si>
  <si>
    <t>НСБФТР ЕАД, гр. София</t>
  </si>
  <si>
    <t>СБАЛХЗ ЕАД, гр. София</t>
  </si>
  <si>
    <t>СБР НК ЕАД</t>
  </si>
  <si>
    <t>СБР - БМБ Бургас ЕАД</t>
  </si>
  <si>
    <t>МБАЛ Благоевград АД</t>
  </si>
  <si>
    <t>УМБАЛ Бургас АД</t>
  </si>
  <si>
    <t>МБАЛ Добрич АД</t>
  </si>
  <si>
    <t>МБАЛ Пазарджик  АД</t>
  </si>
  <si>
    <t>УМБАЛ Пловдив АД</t>
  </si>
  <si>
    <t>МБАЛ Силистра АД</t>
  </si>
  <si>
    <t>МБАЛ Търговище АД</t>
  </si>
  <si>
    <t>МБАЛ Хасково АД</t>
  </si>
  <si>
    <t>МБАЛ Шумен АД</t>
  </si>
  <si>
    <t>СБПЛРПФЗ "Св. Петка Българска" ЕООД, гр. Велинград</t>
  </si>
  <si>
    <t xml:space="preserve">СБПФЗПЛР "Цар Фердинанд 1" ЕООД - с. Искрец </t>
  </si>
  <si>
    <t>СБР Тузлата ЕООД</t>
  </si>
  <si>
    <t>СБАЛПФЗ София област ЕООД</t>
  </si>
  <si>
    <t>СБАЛОЗ София област ЕООД</t>
  </si>
  <si>
    <t>………………..</t>
  </si>
  <si>
    <t>СБАЛАГ "Майчин дом" ЕАД, гр.София</t>
  </si>
  <si>
    <t>СБАЛДБ "Проф. Иван Митев" ЕАД, гр.София</t>
  </si>
  <si>
    <t>УСБАЛЕ “Акад.Ив.Пенчев”  ЕАД , гр.София</t>
  </si>
  <si>
    <t>УМБАЛ "Св. Георги" ЕАД , гр. Пловдив</t>
  </si>
  <si>
    <t>УМБАЛ "Георги Странски" ЕАД, гр. Плевен</t>
  </si>
  <si>
    <t xml:space="preserve">УМБАЛ "Св.Марина" ЕАД, гр. Варна </t>
  </si>
  <si>
    <t>МБАЛ "Св. Анна" АД, гр. Варна</t>
  </si>
  <si>
    <t>МОБАЛ "Д-р Стефан Черкезов" АД, гр. Велико Търново</t>
  </si>
  <si>
    <t xml:space="preserve">МБАЛ "Св. Петка" АД, гр.  Видин </t>
  </si>
  <si>
    <t xml:space="preserve">МБАЛ "Христо Ботев" АД,  гр. Враца </t>
  </si>
  <si>
    <t xml:space="preserve">МБАЛ "Д-р Тота Венкова" АД,  гр. Габрово </t>
  </si>
  <si>
    <t xml:space="preserve">МБАЛ "Д-р Ат. Дафовски" АД, гр.  Кърджали </t>
  </si>
  <si>
    <t xml:space="preserve">МБАЛ "Д-р Никола Василев" АД гр.  Кюстендил </t>
  </si>
  <si>
    <t xml:space="preserve">МБАЛ "Проф. Д-р П.Стоянов" АД, гр.  Ловеч </t>
  </si>
  <si>
    <t xml:space="preserve">МБАЛ "Д-р Ст.Илиев" АД,  гр. Монтана </t>
  </si>
  <si>
    <t xml:space="preserve">МБАЛ "Рахила Ангелова" АД, гр.  Перник </t>
  </si>
  <si>
    <t xml:space="preserve">МБАЛ "Св. Ив. Рилски" АД, гр.  Разград </t>
  </si>
  <si>
    <t>УМБАЛ "Канев" АД,  гр. Русе</t>
  </si>
  <si>
    <t xml:space="preserve">МБАЛ "Д-р Ив. Селимински" АД, гр.  Сливен </t>
  </si>
  <si>
    <t xml:space="preserve">МБАЛ "Д-р Братан Шукеров" АД,  гр. Смолян </t>
  </si>
  <si>
    <t xml:space="preserve">МБАЛ "Св. Панталеймон" АД, гр.  Ямбол </t>
  </si>
  <si>
    <t>СБР "Марикостиново” ЕООД,  гр.  Петрич</t>
  </si>
  <si>
    <t>Преждевременно прекъсване на бременността до 13 гест. с. включително</t>
  </si>
  <si>
    <t>Диагностика и лечение на дете с вродени аномалии</t>
  </si>
  <si>
    <t>Диагностика и интензивно лечение на новородени с еднократно приложение на сърфактант</t>
  </si>
  <si>
    <t>Диагностика и интензивно лечение на новородени с многократно приложение на сърфактант</t>
  </si>
  <si>
    <t>Инвазивна диагностика при сърдечно-съдови заболявания при лица над 18 години</t>
  </si>
  <si>
    <t>Инвазивна диагностика при сърдечно-съдови заболявания при лица под 18 години</t>
  </si>
  <si>
    <t>Инвазивна диагностика при сърдечно-съдови заболявания с механична вентилация за лица над 18 години</t>
  </si>
  <si>
    <t>Инвазивна диагностика при сърдечно-съдови заболяванияс механична вентилация при лица под 18 години</t>
  </si>
  <si>
    <t>Постоянна електрокардиостимулация – с имплантация на антибрадикарден пейсмейкър – еднокамерен или двукамерен</t>
  </si>
  <si>
    <t>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</si>
  <si>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</si>
  <si>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>Интервенционално лечение и свързани с него диагностични катетеризации при сърдечно-съдови заболявания при лица под 18 години</t>
  </si>
  <si>
    <t>Интервенционално лечение и свързани с него диагностични катетеризации при сърдечни аритмии при лица над 18 години</t>
  </si>
  <si>
    <t>Интервенционално лечение и свързани с него диагностични катетеризации при сърдечни аритмии при лица под 18 години</t>
  </si>
  <si>
    <t>Интервенционално лечение и свързани с него диагностични катетеризации при вродени сърдечни малформации за лица над 18 години</t>
  </si>
  <si>
    <t>Интервенционално лечение и свързани с него диагностични катетеризации при вродени сърдечни малформации при лица под 18 години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</si>
  <si>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</si>
  <si>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под 18 години</t>
  </si>
  <si>
    <t>Диагностика и лечение на остра и изострена хронична сърдечна недостатъчност с механична вентилация при лица над 18 години</t>
  </si>
  <si>
    <t>Диагностика и лечение на остра и изострена хронична сърдечна недостатъчност с механична вентилация за лица под 18 години</t>
  </si>
  <si>
    <t>Диагностика и лечение на инфекциозен ендокардит за лица над 18 години</t>
  </si>
  <si>
    <t>Диагностика и лечение на заболявания на миокарда и перикарда при лица над 18 години</t>
  </si>
  <si>
    <t>Диагностика и лечение на заболявания на миокарда и перикарда при лица под 18 години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</si>
  <si>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</si>
  <si>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гнойно-възпалителни заболявания на бронхо-белодробната система при лица над 18 години</t>
  </si>
  <si>
    <t>Диагностика и лечение на гнойно-възпалителни заболявания на бронхо-белодробната система при лица под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</si>
  <si>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</si>
  <si>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</si>
  <si>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</si>
  <si>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без тромболиза при лица под 18 години</t>
  </si>
  <si>
    <t>Диагностика и лечение на исхемичен мозъчен инсулт с интервенционално лечение</t>
  </si>
  <si>
    <t>Диагностика и лечение на паренхимен мозъчен кръвоизлив при лица над 18 години</t>
  </si>
  <si>
    <t>Диагностика и лечение на паренхимен мозъчен кръвоизлив при лица под 18 години</t>
  </si>
  <si>
    <t>Диагностика и лечение на субарахноиден кръвоизлив при лица над 18 години</t>
  </si>
  <si>
    <t>Диагностика и лечение на субарахноиден кръвоизлив при лица под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</si>
  <si>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</si>
  <si>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специфично лечение на остра и хронична демиелинизираща полиневропатия (Гилен-Баре) при лица под 18 години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</si>
  <si>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</si>
  <si>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>Диагностика и специфично лечение на остра и хронична демиелинизираща полиневропатия (Гилен-Баре) на апаратна вентилация при лица под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</si>
  <si>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</si>
  <si>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</si>
  <si>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</si>
  <si>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години</t>
  </si>
  <si>
    <t>Диагностика и лечение на епилепсия и епилептични пристъпи при лица над 18 години</t>
  </si>
  <si>
    <t>Диагностика и лечение на епилепсия и епилептични пристъпи при лица под 18 години</t>
  </si>
  <si>
    <t>Лечение на епилептичен статус при лица над 18 години</t>
  </si>
  <si>
    <t>Лечение на епилептичен статус при лица под 18 години</t>
  </si>
  <si>
    <t>Лечение на миастенни кризи с кортикостероиди и апаратна вентилация при лица над 18 години</t>
  </si>
  <si>
    <t>Лечение на миастенни кризи с кортикостероиди и апаратна вентилация при лица под 18 години</t>
  </si>
  <si>
    <t>Лечение на миастенни кризи с човешки имуноглобулин и апаратна вентилация при лица над 18 години</t>
  </si>
  <si>
    <t>Лечение на миастенни кризи с човешки имуноглобулин и апаратна вентилация при лица под 18 години</t>
  </si>
  <si>
    <t>Диагностика и лечение на заболявания на горния гастроинтестинален тракт за лица над 18-годишна възраст</t>
  </si>
  <si>
    <t>Диагностика и лечение на заболявания на горния гастроинтестинален тракт за лица под 18-годишна възраст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</si>
  <si>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</si>
  <si>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Диагностика и лечение на болест на Крон и улцерозен колит за лица над 18-годишна възраст</t>
  </si>
  <si>
    <t>Диагностика и лечение на болест на Крон и улцерозен колит за лица под 18-годишна възраст</t>
  </si>
  <si>
    <t>Диагностика и лечение на заболявания на тънкото и дебелото черво за лица над 18-годишна възраст</t>
  </si>
  <si>
    <t>Диагностика и лечение на заболявания на тънкото и дебелото черво за лица под 18-годишна възраст</t>
  </si>
  <si>
    <t>Ендоскопско и медикаментозно лечение при остро кървене от гастроинтестиналния тракт за лица над 18-годишна възраст</t>
  </si>
  <si>
    <t>Ендоскопско и медикаментозно лечение при остро кървене от гастроинтестиналния тракт за лица под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</si>
  <si>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</si>
  <si>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</si>
  <si>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Диагностика и лечение на заболявания на хепатобилиарната система, панкреаса и перитонеума за лица над 18-годишна възраст</t>
  </si>
  <si>
    <t>Диагностика и лечение на заболявания на хепатобилиарната система, панкреаса и перитонеума за лица под 18-годишна възраст</t>
  </si>
  <si>
    <t>Диагностика и лечение на декомпенсирани чернодробни заболявания (цироза) за лица над 18-годишна възраст</t>
  </si>
  <si>
    <t>Диагностика и лечение на декомпенсирани чернодробни заболявания (цироза) за лица под 18-годишна възраст</t>
  </si>
  <si>
    <t>Диагностика и лечение на хронични чернодробни заболявания за лица над 18-годишна възраст</t>
  </si>
  <si>
    <t>Диагностика и лечение на хронични чернодробни заболявания за лица под 18-годишна възраст</t>
  </si>
  <si>
    <t>Диагностика и лечение на заболявания на щитовидната жлеза при лица над 18 години</t>
  </si>
  <si>
    <t>Диагностика и лечение на заболявания на щитовидната жлеза при лица под 18 години</t>
  </si>
  <si>
    <t>Лечение на костни метаболитни заболявания и нарушения на калциево-фосфорната обмяна при лица над 18 години</t>
  </si>
  <si>
    <t>Лечение на костни метаболитни заболявания и нарушения на калциево-фосфорната обмяна при лица под 18 години</t>
  </si>
  <si>
    <t>Диагностика на лица с метаболитни нарушения при лица над 18 години</t>
  </si>
  <si>
    <t>Диагностика на лица с метаболитни нарушения при лица под 18 години</t>
  </si>
  <si>
    <t>Лечение на лица с метаболитни нарушения при лица над 18 години</t>
  </si>
  <si>
    <t>Лечение на лица с метаболитни нарушения при лица под 18 години</t>
  </si>
  <si>
    <t>Диагностика и лечение на гломерулонефрити – остри и хронични, първични и вторични при системни заболявания – новооткрити – при лица над 18 години</t>
  </si>
  <si>
    <t>Диагностика и лечение на гломерулонефрити – остри и хронични, първични и вторични при системни заболявания – новооткрити – при лица под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</si>
  <si>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</si>
  <si>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системни заболявания на съединителната тъкан при лица под 18 години</t>
  </si>
  <si>
    <t>Диагностика и лечение на системни заболявания на съединителната тъкан при лица над 18 години – с усложнения</t>
  </si>
  <si>
    <t>Диагностика и лечение на възпалителни ставни заболявания при лица над 18 години</t>
  </si>
  <si>
    <t>Диагностика и лечение на възпалителни ставни заболявания при лица под 18 години</t>
  </si>
  <si>
    <t>Лечение на доказани първични имунодефицити при лица над 18 години</t>
  </si>
  <si>
    <t>Лечение на доказани първични имунодефицити при лица под 18 години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</si>
  <si>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</si>
  <si>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</si>
  <si>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Оперативно лечение на заболявания на сърцето, без екстракорпорално кръвообращение, при лица под 18 години</t>
  </si>
  <si>
    <t>Оперативно лечение на абдоминална аорта, долна празна вена и клоновете им</t>
  </si>
  <si>
    <t>Консервативно лечение на съдова недостатъчност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</si>
  <si>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</si>
  <si>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</si>
  <si>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Интензивно лечение на интра- и постпартални усложнения, довели до шок, с приложение на рекомбинантни фактори на кръвосъсирването</t>
  </si>
  <si>
    <t>Краниотомии, неиндицирани от травма, чрез съвременни технологиии (невроендоскопия и интраоперативен ултразвук)</t>
  </si>
  <si>
    <t>Краниотомии, неиндицирани от травма, чрез съвременни технологиии (невронавигация)</t>
  </si>
  <si>
    <t>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</si>
  <si>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Периферни и черепно-мозъчни нерви (екстракраниална част) – оперативно лечение</t>
  </si>
  <si>
    <t>Гръбначни и гръбначномозъчни оперативни интервенции с голям и много голям обем и сложност</t>
  </si>
  <si>
    <t>Гръбначни и гръбначномозъчни оперативни интервенции с голям и много голям обем и сложност – с невронавигация и интраоперативен 3D контрол</t>
  </si>
  <si>
    <t>Гръбначни и гръбначномозъчни оперативни интервенции с малък и среден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</si>
  <si>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</si>
  <si>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</si>
  <si>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под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</si>
  <si>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</si>
  <si>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под 18 години</t>
  </si>
  <si>
    <t>Диагностика и лечение на хеморагични диатези. Анемии. За лица над 18 години</t>
  </si>
  <si>
    <t>Диагностика и лечение на хеморагични диатези. Анемии. За лица под 18 години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</si>
  <si>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</si>
  <si>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Роботизирана радиохирургия на онкологични и неонкологични заболявания</t>
  </si>
  <si>
    <t>Лечение за новородени деца с вродени сърдечни малформации, претърпели сърдечна оперативна интервенция до навършване на 1-годишна възраст</t>
  </si>
  <si>
    <t>Ендоваскуларно лечение на нетравматични мозъчни кръвоизливи, аневризми и артериовенозни малформации на мозъчните съдове</t>
  </si>
  <si>
    <t>Малки артроскопски процедури в областта на скелетно-мускулната система</t>
  </si>
  <si>
    <t>Позитронно-емисионна томография с компютърна томография (ПЕТ/КТ) (РЕТ/СТ)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</si>
  <si>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ЗЗО</t>
  </si>
  <si>
    <t>Амбулаторно лечение и контрол на гноен хидраденит</t>
  </si>
  <si>
    <t>Амбулаторно наблюдение/диспансеризация на пациенти с възпалителни полиартропатии и спондилопатии</t>
  </si>
  <si>
    <t>Специфични изследвания при пациенти с онкологични заболявания</t>
  </si>
  <si>
    <t>Диагностика на злокачествени заболявания на гърдата</t>
  </si>
  <si>
    <t>от тях с коронавирус</t>
  </si>
  <si>
    <t xml:space="preserve">за подкрепа на работещи в условия на заплаха от COVID-19  </t>
  </si>
  <si>
    <t>Попълва се в Т14, кол. 21 по звена</t>
  </si>
  <si>
    <t>Попълва се в Т14, кол. 19 по звена</t>
  </si>
  <si>
    <t>Общо разходи за персонал</t>
  </si>
  <si>
    <t>в т. ч.: разходи за медицински персонал</t>
  </si>
  <si>
    <t>Дял на разходите за персонал в приходите от медицински дейности (КП/АПр/КПр) в %</t>
  </si>
  <si>
    <t>Дял на разходите за медицински персонал в общите разходи за персонал %</t>
  </si>
  <si>
    <t>Средно месечен брой болни на един лекар</t>
  </si>
  <si>
    <t>Средно месечен брой болни на един специалист по здравни грижи</t>
  </si>
  <si>
    <t>Интензивно лечение, мониторинг и интензивни грижи с механична вентилация и/или парентерално хранене</t>
  </si>
  <si>
    <t>Нормално раждане</t>
  </si>
  <si>
    <t>Раждане чрез цезарово сечение</t>
  </si>
  <si>
    <t>Лечение на полиорганна недостатъчност, развила се след сърдечна операция</t>
  </si>
  <si>
    <t>Лечение на полиорганна недостатъчност, развила се след сърдечна операция, с продължителна механична вентилация</t>
  </si>
  <si>
    <t>Общ брой бални единици</t>
  </si>
  <si>
    <t>лекари/фармацефти</t>
  </si>
  <si>
    <t>началник на клиника/директор</t>
  </si>
  <si>
    <t>началник на отделение/ръководител на болнична аптека</t>
  </si>
  <si>
    <t>лекар с две специалности/магистър фармацевт с две специалности</t>
  </si>
  <si>
    <t>лекар с една специалност/магистър фармацевт с една специалност</t>
  </si>
  <si>
    <t>магистър с немедицинско образование</t>
  </si>
  <si>
    <t>лекар без специалност, магистър фармацевт</t>
  </si>
  <si>
    <t>бакалавър с немедицинско образование</t>
  </si>
  <si>
    <t>главна медицинска сестра</t>
  </si>
  <si>
    <t>старша медицинска сестра (акушерка, лаборант, рехабилитатор, зъботехник и други)</t>
  </si>
  <si>
    <t>изпълнителен директор</t>
  </si>
  <si>
    <t xml:space="preserve">прокурист </t>
  </si>
  <si>
    <t>управител</t>
  </si>
  <si>
    <t xml:space="preserve">контрольор </t>
  </si>
  <si>
    <t>член на СД</t>
  </si>
  <si>
    <t>Стойност на балната единица</t>
  </si>
  <si>
    <t>за работа при неблагоприятни условия</t>
  </si>
  <si>
    <t>Средносписъчен брой на персонала по трудови правоотношения, в т. ч.:</t>
  </si>
  <si>
    <t xml:space="preserve">Дял на задълженията в общите разходи в % </t>
  </si>
  <si>
    <t xml:space="preserve">Дял на задълженията в общите приходи в % </t>
  </si>
  <si>
    <t>Дял на задълженията</t>
  </si>
  <si>
    <t>лекари с две специалности/магистър фармацевт с две специалности</t>
  </si>
  <si>
    <t>лекари с една специалност/магистър фармацевт с една специалност</t>
  </si>
  <si>
    <t>лекари специализанти</t>
  </si>
  <si>
    <t>Попълва се заплатената сума от НЗОК за стимулиране на персонала, зает с диагностиката, лечението и наблюдението на пациенти с COVID-19, по чл. 5. от ЗБ на НЗОК</t>
  </si>
  <si>
    <t>Персонал</t>
  </si>
  <si>
    <t>Численост на персонала, отчетен на ред 01013</t>
  </si>
  <si>
    <t>Численост на персонала, отчетен на ред 01012</t>
  </si>
  <si>
    <t>медицински професионалисти по здравни грижи (медицински сестри, акушерки, лаборанти, рехабилитатори, зъботехници и други)</t>
  </si>
  <si>
    <t>Попълва се в Т14, кол. 45 по звена</t>
  </si>
  <si>
    <t>лекари/фармацевти</t>
  </si>
  <si>
    <t>Възнаграждения по трудови договори</t>
  </si>
  <si>
    <t>Възнаграждения по договори за управление и контрол</t>
  </si>
  <si>
    <t>за стимулиране персонала, анганжиран в борбата срещу COVID-19</t>
  </si>
  <si>
    <t xml:space="preserve"> бр. лица,ангажирани в борбата срещу COVID-19</t>
  </si>
  <si>
    <t>011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</si>
  <si>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</si>
  <si>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</si>
  <si>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</si>
  <si>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</si>
  <si>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</si>
  <si>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</si>
  <si>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</si>
  <si>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</si>
  <si>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</si>
  <si>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</si>
  <si>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012</t>
  </si>
  <si>
    <t>013</t>
  </si>
  <si>
    <t>014</t>
  </si>
  <si>
    <t>015</t>
  </si>
  <si>
    <t>Банка ДСК АД</t>
  </si>
  <si>
    <t>Бигбанк АС–клон България</t>
  </si>
  <si>
    <t>Българо-американска кредитна банка АД</t>
  </si>
  <si>
    <t>Ситибанк Европа АД, клон България</t>
  </si>
  <si>
    <t>Варенголд Банк АГ, клон София</t>
  </si>
  <si>
    <t>от тях с характер на ДМС</t>
  </si>
  <si>
    <t>заплащане за дейности отчетени в предходни периоди</t>
  </si>
  <si>
    <t>Охрана</t>
  </si>
  <si>
    <t>Попълва се заплатената сума от НЗОК за незаплатени дейности в болничната медицинска помощ за предходни периоди</t>
  </si>
  <si>
    <t>Попълва се заплатената сума от НЗОК за работа при неблагоприятни условия</t>
  </si>
  <si>
    <t>за работещи в условия на заплаха от COVID-19</t>
  </si>
  <si>
    <t>T07</t>
  </si>
  <si>
    <t>T01</t>
  </si>
  <si>
    <t>T02</t>
  </si>
  <si>
    <t>T03</t>
  </si>
  <si>
    <t>T04</t>
  </si>
  <si>
    <t>T05</t>
  </si>
  <si>
    <t>Средствата, отпуснати от МЗ за закупуване на ДА, с които все още не е увеличен капитала не се отчитат като нерегистриран капитал. Те се отчитат в таблица T02 на ред 100600. На този ред се отнасят средствата с които е взето решение за увеличение на капитала, но няма вписване в Търговския регистър.</t>
  </si>
  <si>
    <t xml:space="preserve">                                                                                </t>
  </si>
  <si>
    <t>T18</t>
  </si>
  <si>
    <t>Диагностика и лечение на алергични и инфекциозно-алергични заболявания на дихателната система при лица над 18 години</t>
  </si>
  <si>
    <t>Диагностика и лечение на алергични и инфекциозно-алергични заболявания на дихателната система при лица под 18 години</t>
  </si>
  <si>
    <t>Диагностика и лечение на остър и хроничен обострен пиелонефрит</t>
  </si>
  <si>
    <t>Асистирана с робот хирургия при злокачествени заболявания в акушерството и гинекологията</t>
  </si>
  <si>
    <t>Асистирана с робот хирургия при злокачествени заболявания в коремната хирургия, гръдната хирургия, детската хирургия и урологията</t>
  </si>
  <si>
    <t>Физикална терапия, рехабилитация и специализирани грижи след лечение от COVID-19</t>
  </si>
  <si>
    <t>Допълнително заплащане за КПр 03 по реда на НРД</t>
  </si>
  <si>
    <t>Диагностика на първични имунни дефицити</t>
  </si>
  <si>
    <t>Диагностика и лечение на пациенти с инсулинозависим диабет, ползващи инсулинови помпи и/или сензори за продължително мониториране на нивото на глюкозата</t>
  </si>
  <si>
    <t>Обучение и подпомагащо консултиране на пациенти с диабет</t>
  </si>
  <si>
    <t>Начало на отчетния период</t>
  </si>
  <si>
    <t>Край на отчетния период</t>
  </si>
  <si>
    <t>Енергиен източник</t>
  </si>
  <si>
    <t>Номер на фактура</t>
  </si>
  <si>
    <t>Консумирана енергийна стойност за периода
/kWh/</t>
  </si>
  <si>
    <t>електроенергия</t>
  </si>
  <si>
    <t>природен газ</t>
  </si>
  <si>
    <t>Краен срок за плащане на фактурата</t>
  </si>
  <si>
    <t>Електроенергия</t>
  </si>
  <si>
    <t>Природен газ</t>
  </si>
  <si>
    <t>бр. лица, работещи в условия на заплаха от COVID-19</t>
  </si>
  <si>
    <t>Брой завършили през периода изпитвания</t>
  </si>
  <si>
    <t>стимули за персонала, ангажиран в борбата срещу COVID-19</t>
  </si>
  <si>
    <t>T08</t>
  </si>
  <si>
    <t>T06</t>
  </si>
  <si>
    <t>Забележка</t>
  </si>
  <si>
    <t>Попълва се по отделения в Т14, кол. 55. Посочват се всички дейности извън т.1-т.5</t>
  </si>
  <si>
    <t>Попълва се в Т14, кол. 56 по звена</t>
  </si>
  <si>
    <t>Попълва се в Т14, кол. 57 по звена</t>
  </si>
  <si>
    <t>Попълва се в Т14, кол. 58 по звена</t>
  </si>
  <si>
    <t>Попълва се в Т14, кол. 59 по звена</t>
  </si>
  <si>
    <t>Попълва се в Т14, кол. 60 по звена</t>
  </si>
  <si>
    <t>Попълва се в Т14, кол. 61 по звена</t>
  </si>
  <si>
    <t>Попълва се в Т14, кол. 62 по звена</t>
  </si>
  <si>
    <t>Общата стойност следва да съвпада със сумата по кол.63 в Т14</t>
  </si>
  <si>
    <t>Следва да е еднаква със стойността в Т14, кол. 64.</t>
  </si>
  <si>
    <t>Следва да е еднаква със стойността в Т14, кол. 38.</t>
  </si>
  <si>
    <t>На този ред се отчита изменението на незавършените дейности към края на годината. Данните на този ред се попълват в Т14, кол. 65  на ниво болнично звено. Завършилите медицински дейности през годината, независимо от периода на тяхното започване, се отразяват като приходи от медицинска дейност.</t>
  </si>
  <si>
    <t>Лекарствените продукти се отчитат разделно, според източника на финансиране. Аналогичната сума в частта на НЗОК, пациент, дарения и централна доставка е елемент на прихода.  Не се допуска непосочване в отчета за доходите (като приход и разход) на средствата, заплатени от НЗОК, пациенти, дарители и други. Всички медикаменти и консумативи са част от оказаната медицинска услуга, независимо от източника им на финансиране.  Стойността на ред 060100 следва да съответства на сбора на кол. 39 в Т14.</t>
  </si>
  <si>
    <t>Следва да е еднаква със стойността в Т14, кол. 43</t>
  </si>
  <si>
    <t>Следва да е еднаква със стойността в Т14, кол. 44.</t>
  </si>
  <si>
    <t>от тях за домашно лечение (за онко болни)</t>
  </si>
  <si>
    <t>Начислено ДМС на персонала (всички доплащания извън нормативно установените)</t>
  </si>
  <si>
    <t>T17</t>
  </si>
  <si>
    <t>T16</t>
  </si>
  <si>
    <t>T15</t>
  </si>
  <si>
    <t>T14</t>
  </si>
  <si>
    <t>T13</t>
  </si>
  <si>
    <t>T12</t>
  </si>
  <si>
    <t>T11</t>
  </si>
  <si>
    <t>T10</t>
  </si>
  <si>
    <t>T10а</t>
  </si>
  <si>
    <t>T09</t>
  </si>
  <si>
    <t>T09а</t>
  </si>
  <si>
    <t>Топлинна енергия</t>
  </si>
  <si>
    <t>топлинна енергия</t>
  </si>
  <si>
    <t>Попълва се в Т14, кол. 46 по звена - Изплатени допълнителни възнаграждения, финансирани по чл. 15а от ЗМДВИПОРНС чрез трансфер от бюджета на МЗ към бюджета на НЗОК или възнаграждения за персонала, работещ в условия на заплаха от COVID-19, финансирани по друг механизъм от държавата</t>
  </si>
  <si>
    <t>Попълва се в Т14, кол. 47 по звена - Изплатени допълнителни възнаграждения за персонала, ангажиран в борбата срещу COVID-19, за сметка на приходи от НЗОК на основание чл. 5 от ЗБНЗОК</t>
  </si>
  <si>
    <t>T16a</t>
  </si>
  <si>
    <t>Макетът проверява ЕИК за коректност. Не се допускат некоректни ЕИК. Ако консумираната енергийна стойност е посочена в друга мерна единица във фактурата, същата следва да се преизчисли в kWh. Посочените стойности следва да съответстват на въведените в счетоводните регистри.</t>
  </si>
  <si>
    <t>Бални единици по критерий 1*</t>
  </si>
  <si>
    <t>Бални единици по критерий 2*</t>
  </si>
  <si>
    <t>Бални единици по критерий 3*</t>
  </si>
  <si>
    <t>Бални единици по критерий 4*</t>
  </si>
  <si>
    <t>Бални единици по критерий 5*</t>
  </si>
  <si>
    <r>
      <t xml:space="preserve">Попълва се ЕИК на управляваното/контролирано дружество, като се избира от падащото меню. Разходите от колона 15 се пренасят автоматично на ред 080300 в Т01 на ниво индивидуален и консолидиран отчет. ЕГН се проверява за коректност. </t>
    </r>
    <r>
      <rPr>
        <b/>
        <sz val="10"/>
        <rFont val="Times New Roman"/>
        <family val="1"/>
        <charset val="204"/>
      </rPr>
      <t xml:space="preserve">Разходите се попълват с положителен знак, като в колона 15 следва да се включват само начислените суми по ДУК. В случай че, за определен месец начислените възнаграждения надвишават допустимия размер следва да поясните причината за това в колона пояснения. </t>
    </r>
    <r>
      <rPr>
        <sz val="10"/>
        <rFont val="Times New Roman"/>
        <family val="1"/>
        <charset val="204"/>
      </rPr>
      <t>Начислените разходи по други договори със същите лица се попълват в колона 17, ако договорите са сключени с дружеството майка и в колона 18, ако договорите са сключени с дъщерно дружество</t>
    </r>
  </si>
  <si>
    <t>Бални единици по критерий 6*</t>
  </si>
  <si>
    <r>
      <rPr>
        <b/>
        <sz val="10"/>
        <color theme="1"/>
        <rFont val="Times New Roman"/>
        <family val="1"/>
        <charset val="204"/>
      </rPr>
      <t>* Описание критерии:</t>
    </r>
    <r>
      <rPr>
        <sz val="10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>Критерий 1</t>
    </r>
    <r>
      <rPr>
        <sz val="10"/>
        <color theme="1"/>
        <rFont val="Times New Roman"/>
        <family val="1"/>
        <charset val="204"/>
      </rPr>
      <t xml:space="preserve"> - Стойност на активите
</t>
    </r>
    <r>
      <rPr>
        <b/>
        <sz val="10"/>
        <color theme="1"/>
        <rFont val="Times New Roman"/>
        <family val="1"/>
        <charset val="204"/>
      </rPr>
      <t>Критерий 2</t>
    </r>
    <r>
      <rPr>
        <sz val="10"/>
        <color theme="1"/>
        <rFont val="Times New Roman"/>
        <family val="1"/>
        <charset val="204"/>
      </rPr>
      <t xml:space="preserve"> - Средносписъчен брой на персонала
</t>
    </r>
    <r>
      <rPr>
        <b/>
        <sz val="10"/>
        <color theme="1"/>
        <rFont val="Times New Roman"/>
        <family val="1"/>
        <charset val="204"/>
      </rPr>
      <t>Критерий 3</t>
    </r>
    <r>
      <rPr>
        <sz val="10"/>
        <color theme="1"/>
        <rFont val="Times New Roman"/>
        <family val="1"/>
        <charset val="204"/>
      </rPr>
      <t xml:space="preserve"> - Изменение на рентабилността
</t>
    </r>
    <r>
      <rPr>
        <b/>
        <sz val="10"/>
        <color theme="1"/>
        <rFont val="Times New Roman"/>
        <family val="1"/>
        <charset val="204"/>
      </rPr>
      <t xml:space="preserve">Критерий 4 </t>
    </r>
    <r>
      <rPr>
        <sz val="10"/>
        <color theme="1"/>
        <rFont val="Times New Roman"/>
        <family val="1"/>
        <charset val="204"/>
      </rPr>
      <t xml:space="preserve">- Съотношение на броя лекари специализанти и средносписъчния брой персонал
</t>
    </r>
    <r>
      <rPr>
        <b/>
        <sz val="10"/>
        <color theme="1"/>
        <rFont val="Times New Roman"/>
        <family val="1"/>
        <charset val="204"/>
      </rPr>
      <t>Критерий 5</t>
    </r>
    <r>
      <rPr>
        <sz val="10"/>
        <color theme="1"/>
        <rFont val="Times New Roman"/>
        <family val="1"/>
        <charset val="204"/>
      </rPr>
      <t xml:space="preserve"> - Достигане на основните възнаграждения до тези заложени в КТД за отрасъл "Здравеопазване"
</t>
    </r>
    <r>
      <rPr>
        <b/>
        <sz val="10"/>
        <color theme="1"/>
        <rFont val="Times New Roman"/>
        <family val="1"/>
      </rPr>
      <t>Критерий 6</t>
    </r>
    <r>
      <rPr>
        <sz val="10"/>
        <color theme="1"/>
        <rFont val="Times New Roman"/>
        <family val="1"/>
        <charset val="204"/>
      </rPr>
      <t xml:space="preserve"> - Наличие на просрочени задължения</t>
    </r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</si>
  <si>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</si>
  <si>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>Диагностика и лечение на наследствени и дегенеративни заболявания на нервната система, засягащи ЦНС с начало в детска възраст при лица под 18 години</t>
  </si>
  <si>
    <t>Диагностика и лечение на остро протичащи чревни инфекциозни болести с диаричен синдром</t>
  </si>
  <si>
    <t>Диагностика и лечение на контагиозни вирусни и бактериални заболявания – остро протичащи, с усложнения</t>
  </si>
  <si>
    <t>Оперативно лечение при варикозна болест и усложненията й</t>
  </si>
  <si>
    <t>Оперативни интервенции при инфекции на меките и костни тъкани</t>
  </si>
  <si>
    <t>Хирургично лечение при животозастрашаващи инфекции на меките и костни тъкани</t>
  </si>
  <si>
    <t>Българска банка за развитие ЕАД</t>
  </si>
  <si>
    <t>Медицинска биохимия</t>
  </si>
  <si>
    <t>831605795</t>
  </si>
  <si>
    <t>УМБАЛ "Св. Екатерина" ЕАД, гр.София</t>
  </si>
  <si>
    <t>831605806</t>
  </si>
  <si>
    <t>831900201</t>
  </si>
  <si>
    <t>205967328</t>
  </si>
  <si>
    <t>МБАЛ Лозенец ЕАД, гр. София</t>
  </si>
  <si>
    <t>УСБАЛО "Проф. Иван Черноземски" ЕАД, гр. София</t>
  </si>
  <si>
    <t>Оперативно лечение на аневризми на абдоминална аорта</t>
  </si>
  <si>
    <t>Оперативно лечение на руптурирали аневризми на абдоминална аорта</t>
  </si>
  <si>
    <t>Диагностика и лечение след провеждане на КПр № 7 „Ендоваскуларно лечение на абдоминална аорта, долна празна вена и клоновете им“</t>
  </si>
  <si>
    <t>Лъчелечение при детски онкологични и неонкологични заболявания с анестезия с приложени до 20 фракции и продължителност на лечението от 3 до 30 дни</t>
  </si>
  <si>
    <t>Лъчелечение при детски онкологични и неонкологични заболявания с анестезия с приложени 20 и повече фракции и продължителност на лечението 30 и повече дни</t>
  </si>
  <si>
    <t>Робот-асистирана рехабилитация при детска церебрална парализа</t>
  </si>
  <si>
    <t>Физикална терапия и рехабилитация с комплексна подводно-екстензионна терапия при болести на гръбначния стълб</t>
  </si>
  <si>
    <t>Ендоваскуларно лечение на абдоминална аорта, долна празна вена и клоновете им</t>
  </si>
  <si>
    <t>Допълнително заплащане за КП 050.1 по реда на НРД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</si>
  <si>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</si>
  <si>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</si>
  <si>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Физикална терапия и рехабилитация на болести на централна нервна система като последици от мозъчно-съдова болест, след непосредствена дехоспитализация от профилирана клиника/отделение за активно лечение на основното заболяване</t>
  </si>
  <si>
    <t>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</si>
  <si>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Пътеки, заплащани в леглодни</t>
  </si>
  <si>
    <t>Индивидуален (евро)</t>
  </si>
  <si>
    <t>Консолидиран (евро)</t>
  </si>
  <si>
    <t>Задължения (евро)</t>
  </si>
  <si>
    <t>От тях проср. (евро)</t>
  </si>
  <si>
    <t>Индивидуален
(евро)</t>
  </si>
  <si>
    <t>Консолидиран
(евро)</t>
  </si>
  <si>
    <t>Евро</t>
  </si>
  <si>
    <t>Начислена сума по договори за управление и контрол
(евро)</t>
  </si>
  <si>
    <t>Начислена сума по други договори с дружеството - майка
(евро)</t>
  </si>
  <si>
    <t>Начислена сума по други договори с дъщерни дружества
(евро)</t>
  </si>
  <si>
    <t>Медицински изделия (евро)</t>
  </si>
  <si>
    <t>Лекарствени продукти  (евро)</t>
  </si>
  <si>
    <t>Сума  (евро)</t>
  </si>
  <si>
    <t>Сума в евро</t>
  </si>
  <si>
    <t>Начислена сума за периода
/в евро без ДДС/</t>
  </si>
  <si>
    <t>в т.ч. за доставка
/в евро без ДДС/</t>
  </si>
  <si>
    <t>в т.ч. за пренос
/в евро без ДДС/</t>
  </si>
  <si>
    <t>в т.ч. за снабдяване
/в евро без ДДС/</t>
  </si>
  <si>
    <t>в т.ч. за разпределение
/в евро без ДДС/</t>
  </si>
  <si>
    <t>Начислена сума за периода
/в евро с ДДС/</t>
  </si>
  <si>
    <t>Изплатена сума
/в евро с ДДС/</t>
  </si>
  <si>
    <t>Начислени лихви за забава
/в евро с ДДС/</t>
  </si>
  <si>
    <t>Общо в евро</t>
  </si>
  <si>
    <t>Токуда Банк ЕАД</t>
  </si>
  <si>
    <t>ЕДПК</t>
  </si>
  <si>
    <t>ДПК</t>
  </si>
  <si>
    <t>Общо просрочия в евро</t>
  </si>
  <si>
    <t>Оборотен капитал в евро (текущи активи - текущи задължения)</t>
  </si>
  <si>
    <t>Текущи активи в евро</t>
  </si>
  <si>
    <t>Текущи задължения в евро</t>
  </si>
  <si>
    <t>Преки разходи в евро</t>
  </si>
  <si>
    <t>Приходи в евро</t>
  </si>
  <si>
    <t>КД</t>
  </si>
  <si>
    <t>КДА</t>
  </si>
  <si>
    <t>Преждевременно прекъсване на бременността над 13 гест. с.</t>
  </si>
  <si>
    <t>Диагностика и лечение на инфекциозен ендокардит за лица под 18 години</t>
  </si>
  <si>
    <t>Диагностика и лечение на бронхиална астма: среднотежък и тежък пристъп при лица над 18-годишна възраст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</si>
  <si>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</si>
  <si>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</si>
  <si>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мултипленна склероза</t>
  </si>
  <si>
    <t>Диагностика и лечение на миастения гравис и миастенни синдроми при лица над 18 години</t>
  </si>
  <si>
    <t>Диагностика и лечение на миастения гравис и миастенни синдроми при лица под 18 години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</si>
  <si>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</si>
  <si>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Диагностика и лечение на хронични диарии с начало в детската възраст</t>
  </si>
  <si>
    <t>Диагностика и лечение на декомпенсиран захарен диабет при лица над 18 години</t>
  </si>
  <si>
    <t>Диагностика и лечение на декомпенсиран захарен диабет при лица под 18 години</t>
  </si>
  <si>
    <t>Лечение на заболявания на хипофизата и надбъбрека при лица над 18 години</t>
  </si>
  <si>
    <t>Лечение на заболявания на хипофизата и надбъбрека при лица под 18 години</t>
  </si>
  <si>
    <t>Лечение на хистологично доказани гломерулонефрити – остри и хронични, първични и вторични при системни заболявания – при лица над 18 години</t>
  </si>
  <si>
    <t>Лечение на хистологично доказани гломерулонефрити – остри и хронични, първични и вторични при системни заболявания – при лица под 18 години</t>
  </si>
  <si>
    <t>Диагностика и лечение на остра бъбречна недостатъчност при лица над 18 години</t>
  </si>
  <si>
    <t>Диагностика и лечение на остра бъбречна недостатъчност при лица под 18 години</t>
  </si>
  <si>
    <t>Диагностика и лечение на хронична бъбречна недостатъчност при лица над 18 години</t>
  </si>
  <si>
    <t>Диагностика и лечение на хронична бъбречна недостатъчност при лица под 18 години</t>
  </si>
  <si>
    <t>Диагностика и лечение на дегенеративни и обменни ставни заболявания</t>
  </si>
  <si>
    <t>Диагностика и лечение на тежкопротичащи булозни дерматози</t>
  </si>
  <si>
    <t>Диагностика и лечение на тежкопротичащи бактериални инфекции на кожата</t>
  </si>
  <si>
    <t>Диагностика и лечение на тежкопротичащи форми на псориазис – обикновен, артропатичен, пустулозен и еритродермичен</t>
  </si>
  <si>
    <t>Лечение на сифилис при бременни жени и при малигнени форми (на вторичен и третичен сифилис) с кристален пеницилин</t>
  </si>
  <si>
    <t>Диагностика и лечение на токсоалергични реакции при лица над 18 години</t>
  </si>
  <si>
    <t>Диагностика и лечение на токсоалергични реакции при лица под 18 години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</si>
  <si>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</si>
  <si>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</si>
  <si>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Oперативни процедури върху придатъците на окото с голям обем и сложност</t>
  </si>
  <si>
    <t>Кератопластика</t>
  </si>
  <si>
    <t>Консервативно лечение на глаукома, съдови заболявания на окото и неперфоративни травми</t>
  </si>
  <si>
    <t>Консервативно лечение при инфекции и възпалителни заболявания на окото и придатъците му</t>
  </si>
  <si>
    <t>Артроскопски процедури в областта на скелетно-мускулната система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</si>
  <si>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</si>
  <si>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</si>
  <si>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Лапароскопска холецистектомия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</si>
  <si>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</si>
  <si>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</si>
  <si>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Консервативно поведение при леки и среднотежки черепно-мозъчни травми</t>
  </si>
  <si>
    <t>Оперативни процедури на таза и долния крайник със среден обем и сложност</t>
  </si>
  <si>
    <t>Оперативно лечение на деца до 3 години с вродени аномалии в областта на торакалната и абдоминалната област</t>
  </si>
  <si>
    <t>Диагностика и лечение на левкемии</t>
  </si>
  <si>
    <t>Брахитерапия с ниски активности</t>
  </si>
  <si>
    <t>Високотехнологично лъчелечение на онкологични и неонкологични заболявания с приложени до 20 фракции и продължителност на лечението от 3 до 30 дни</t>
  </si>
  <si>
    <t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</si>
  <si>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</si>
  <si>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Палиативни грижи за болни с онкологични заболявания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</si>
  <si>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</si>
  <si>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</si>
  <si>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</si>
  <si>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терапия, рехабилитация и специализирани грижи при персистиращо/хронично/вегетативно състояние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</si>
  <si>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</si>
  <si>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</si>
  <si>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</si>
  <si>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</si>
  <si>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с комплексна подводно-екстензионна терапия при болести на периферна нервна система с увреждания на гръбначния стълб</t>
  </si>
  <si>
    <t>Физикална терапия и рехабилитация при болести на опорно-двигателен апарат</t>
  </si>
  <si>
    <t>Бъбречно-заместителна терапия (хемодиафилтрация)</t>
  </si>
  <si>
    <t>Заплащане за АПр 6 с отчетени ЛП, извън броя по ДЛА</t>
  </si>
  <si>
    <t>Заплащане за АПр 7 с отчетени ЛП, извън броя по ДЛА</t>
  </si>
  <si>
    <t>Парентерална инфузия на лекарствени продукти по терапевтична схема</t>
  </si>
  <si>
    <t>Парентерална инфузия на лекарствени продукти по терапевтична схема на медицински хранителни субстанции</t>
  </si>
  <si>
    <t>Амбулаторно лечение и контрол на пациенти с хронична хипоксемична дихателна недостатъчност, показани за домашно кислородолечение (LTOT)</t>
  </si>
  <si>
    <t>Амбулаторно наблюдение/диспансеризация при хронична уртикария с ангиоедем</t>
  </si>
  <si>
    <t>А2026КП001</t>
  </si>
  <si>
    <t>А2026КП002</t>
  </si>
  <si>
    <t>А2026КП003</t>
  </si>
  <si>
    <t>А2026КП004.1</t>
  </si>
  <si>
    <t>А2026КП004.2</t>
  </si>
  <si>
    <t>А2026КП005.1</t>
  </si>
  <si>
    <t>А2026КП005.2</t>
  </si>
  <si>
    <t>А2026КП006</t>
  </si>
  <si>
    <t>А2026КП007</t>
  </si>
  <si>
    <t>А2026КП008</t>
  </si>
  <si>
    <t>А2026КП009</t>
  </si>
  <si>
    <t>А2026КП010</t>
  </si>
  <si>
    <t>А2026КП011</t>
  </si>
  <si>
    <t>А2026КП012</t>
  </si>
  <si>
    <t>А2026КП013</t>
  </si>
  <si>
    <t>А2026КП014</t>
  </si>
  <si>
    <t>А2026КП015.1</t>
  </si>
  <si>
    <t>А2026КП015.2</t>
  </si>
  <si>
    <t>А2026КП016</t>
  </si>
  <si>
    <t>А2026КП017.1</t>
  </si>
  <si>
    <t>А2026КП017.2</t>
  </si>
  <si>
    <t>А2026КП018.1</t>
  </si>
  <si>
    <t>А2026КП018.2</t>
  </si>
  <si>
    <t>А2026КП019.1</t>
  </si>
  <si>
    <t>А2026КП019.2</t>
  </si>
  <si>
    <t>А2026КП020.1</t>
  </si>
  <si>
    <t>А2026КП020.2</t>
  </si>
  <si>
    <t>А2026КП021.1</t>
  </si>
  <si>
    <t>А2026КП021.2</t>
  </si>
  <si>
    <t>А2026КП022.1</t>
  </si>
  <si>
    <t>А2026КП022.2</t>
  </si>
  <si>
    <t>А2026КП023.1</t>
  </si>
  <si>
    <t>А2026КП023.2</t>
  </si>
  <si>
    <t>А2026КП024</t>
  </si>
  <si>
    <t>А2026КП025</t>
  </si>
  <si>
    <t>А2026КП026</t>
  </si>
  <si>
    <t>А2026КП027</t>
  </si>
  <si>
    <t>А2026КП028</t>
  </si>
  <si>
    <t>А2026КП029</t>
  </si>
  <si>
    <t>А2026КП030.1</t>
  </si>
  <si>
    <t>А2026КП030.2</t>
  </si>
  <si>
    <t>А2026КП031.1</t>
  </si>
  <si>
    <t>А2026КП031.2</t>
  </si>
  <si>
    <t>А2026КП032.1</t>
  </si>
  <si>
    <t>А2026КП032.2</t>
  </si>
  <si>
    <t>А2026КП033</t>
  </si>
  <si>
    <t>А2026КП034</t>
  </si>
  <si>
    <t>А2026КП035</t>
  </si>
  <si>
    <t>А2026КП036</t>
  </si>
  <si>
    <t>А2026КП037</t>
  </si>
  <si>
    <t>А2026КП038</t>
  </si>
  <si>
    <t>А2026КП039</t>
  </si>
  <si>
    <t>А2026КП040.1</t>
  </si>
  <si>
    <t>А2026КП040.2</t>
  </si>
  <si>
    <t>А2026КП041.1</t>
  </si>
  <si>
    <t>А2026КП041.2</t>
  </si>
  <si>
    <t>А2026КП042.1</t>
  </si>
  <si>
    <t>А2026КП042.2</t>
  </si>
  <si>
    <t>А2026КП043</t>
  </si>
  <si>
    <t>А2026КП044</t>
  </si>
  <si>
    <t>А2026КП045</t>
  </si>
  <si>
    <t>А2026КП046</t>
  </si>
  <si>
    <t>А2026КП047.1</t>
  </si>
  <si>
    <t>А2026КП047.2</t>
  </si>
  <si>
    <t>А2026КП048</t>
  </si>
  <si>
    <t>А2026КП049</t>
  </si>
  <si>
    <t>А2026КП050.1</t>
  </si>
  <si>
    <t>А2026КП050.2</t>
  </si>
  <si>
    <t>А2026BКП050.1</t>
  </si>
  <si>
    <t>А2026BКП050.2</t>
  </si>
  <si>
    <t>А2026КП051.1</t>
  </si>
  <si>
    <t>А2026КП051.2</t>
  </si>
  <si>
    <t>А2026КП052.1</t>
  </si>
  <si>
    <t>А2026КП052.2</t>
  </si>
  <si>
    <t>А2026КП053.1</t>
  </si>
  <si>
    <t>А2026КП053.2</t>
  </si>
  <si>
    <t>А2026КП054.1</t>
  </si>
  <si>
    <t>А2026КП054.2</t>
  </si>
  <si>
    <t>А2026КП055.1</t>
  </si>
  <si>
    <t>А2026КП055.2</t>
  </si>
  <si>
    <t>А2026КП056.1</t>
  </si>
  <si>
    <t>А2026КП056.2</t>
  </si>
  <si>
    <t>А2026КП057.1</t>
  </si>
  <si>
    <t>А2026КП057.2</t>
  </si>
  <si>
    <t>А2026КП058.1</t>
  </si>
  <si>
    <t>А2026КП058.2</t>
  </si>
  <si>
    <t>А2026КП059</t>
  </si>
  <si>
    <t>А2026КП060</t>
  </si>
  <si>
    <t>А2026КП061</t>
  </si>
  <si>
    <t>А2026КП062.1</t>
  </si>
  <si>
    <t>А2026КП062.2</t>
  </si>
  <si>
    <t>А2026КП063.1</t>
  </si>
  <si>
    <t>А2026КП063.2</t>
  </si>
  <si>
    <t>А2026КП064.1</t>
  </si>
  <si>
    <t>А2026КП064.2</t>
  </si>
  <si>
    <t>А2026КП065.1</t>
  </si>
  <si>
    <t>А2026КП065.2</t>
  </si>
  <si>
    <t>А2026КП066.1</t>
  </si>
  <si>
    <t>А2026КП066.2</t>
  </si>
  <si>
    <t>А2026КП067</t>
  </si>
  <si>
    <t>А2026КП068.1</t>
  </si>
  <si>
    <t>А2026КП068.2</t>
  </si>
  <si>
    <t>А2026КП069.1</t>
  </si>
  <si>
    <t>А2026КП069.2</t>
  </si>
  <si>
    <t>А2026КП070.1</t>
  </si>
  <si>
    <t>А2026КП070.2</t>
  </si>
  <si>
    <t>А2026КП071.1</t>
  </si>
  <si>
    <t>А2026КП071.2</t>
  </si>
  <si>
    <t>А2026КП072.1</t>
  </si>
  <si>
    <t>А2026КП072.2</t>
  </si>
  <si>
    <t>А2026КП073.1</t>
  </si>
  <si>
    <t>А2026КП073.2</t>
  </si>
  <si>
    <t>А2026КП074.1</t>
  </si>
  <si>
    <t>А2026КП074.2</t>
  </si>
  <si>
    <t>А2026КП075.1</t>
  </si>
  <si>
    <t>А2026КП075.2</t>
  </si>
  <si>
    <t>А2026КП076.1</t>
  </si>
  <si>
    <t>А2026КП076.2</t>
  </si>
  <si>
    <t>А2026КП077</t>
  </si>
  <si>
    <t>А2026КП078.1</t>
  </si>
  <si>
    <t>А2026КП078.2</t>
  </si>
  <si>
    <t>А2026КП079.1</t>
  </si>
  <si>
    <t>А2026КП079.2</t>
  </si>
  <si>
    <t>А2026КП080.1</t>
  </si>
  <si>
    <t>А2026КП080.2</t>
  </si>
  <si>
    <t>А2026КП081.1</t>
  </si>
  <si>
    <t>А2026КП081.2</t>
  </si>
  <si>
    <t>А2026КП082.1</t>
  </si>
  <si>
    <t>А2026КП082.2</t>
  </si>
  <si>
    <t>А2026КП083.1</t>
  </si>
  <si>
    <t>А2026КП083.2</t>
  </si>
  <si>
    <t>А2026КП084</t>
  </si>
  <si>
    <t>А2026КП085.1</t>
  </si>
  <si>
    <t>А2026КП085.2</t>
  </si>
  <si>
    <t>А2026КП086.1</t>
  </si>
  <si>
    <t>А2026КП086.2</t>
  </si>
  <si>
    <t>А2026КП087.1</t>
  </si>
  <si>
    <t>А2026КП087.2</t>
  </si>
  <si>
    <t>А2026КП088.1</t>
  </si>
  <si>
    <t>А2026КП088.2</t>
  </si>
  <si>
    <t>А2026КП089.1</t>
  </si>
  <si>
    <t>А2026КП089.2</t>
  </si>
  <si>
    <t>А2026КП089.3</t>
  </si>
  <si>
    <t>А2026КП090.1</t>
  </si>
  <si>
    <t>А2026КП090.2</t>
  </si>
  <si>
    <t>А2026КП091</t>
  </si>
  <si>
    <t>А2026КП092</t>
  </si>
  <si>
    <t>А2026КП093</t>
  </si>
  <si>
    <t>А2026КП094</t>
  </si>
  <si>
    <t>А2026КП095</t>
  </si>
  <si>
    <t>А2026КП096</t>
  </si>
  <si>
    <t>А2026КП097</t>
  </si>
  <si>
    <t>А2026КП098</t>
  </si>
  <si>
    <t>А2026КП099</t>
  </si>
  <si>
    <t>А2026КП100</t>
  </si>
  <si>
    <t>А2026КП101</t>
  </si>
  <si>
    <t>А2026КП102</t>
  </si>
  <si>
    <t>А2026КП103</t>
  </si>
  <si>
    <t>А2026КП104</t>
  </si>
  <si>
    <t>А2026КП105</t>
  </si>
  <si>
    <t>А2026КП106.1</t>
  </si>
  <si>
    <t>А2026КП106.2</t>
  </si>
  <si>
    <t>А2026КП107</t>
  </si>
  <si>
    <t>А2026КП108</t>
  </si>
  <si>
    <t>А2026КП109</t>
  </si>
  <si>
    <t>А2026КП110.1</t>
  </si>
  <si>
    <t>А2026КП110.2</t>
  </si>
  <si>
    <t>А2026КП111</t>
  </si>
  <si>
    <t>А2026КП112</t>
  </si>
  <si>
    <t>А2026КП113.1</t>
  </si>
  <si>
    <t>А2026КП113.2</t>
  </si>
  <si>
    <t>А2026КП114</t>
  </si>
  <si>
    <t>А2026КП115</t>
  </si>
  <si>
    <t>А2026КП116</t>
  </si>
  <si>
    <t>А2026КП117</t>
  </si>
  <si>
    <t>А2026КП118</t>
  </si>
  <si>
    <t>А2026КП119</t>
  </si>
  <si>
    <t>А2026КП120.1</t>
  </si>
  <si>
    <t>А2026КП120.2</t>
  </si>
  <si>
    <t>А2026КП121</t>
  </si>
  <si>
    <t>А2026КП122</t>
  </si>
  <si>
    <t>А2026КП123.1</t>
  </si>
  <si>
    <t>А2026КП123.2</t>
  </si>
  <si>
    <t>А2026КП123.3</t>
  </si>
  <si>
    <t>А2026КП123.4</t>
  </si>
  <si>
    <t>А2026КП124</t>
  </si>
  <si>
    <t>А2026КП125</t>
  </si>
  <si>
    <t>А2026КП126</t>
  </si>
  <si>
    <t>А2026КП127</t>
  </si>
  <si>
    <t>А2026КП128</t>
  </si>
  <si>
    <t>А2026КП129</t>
  </si>
  <si>
    <t>А2026КП130</t>
  </si>
  <si>
    <t>А2026КП131</t>
  </si>
  <si>
    <t>А2026КП132</t>
  </si>
  <si>
    <t>А2026КП133</t>
  </si>
  <si>
    <t>А2026КП134</t>
  </si>
  <si>
    <t>А2026КП135</t>
  </si>
  <si>
    <t>А2026КП136</t>
  </si>
  <si>
    <t>А2026КП137</t>
  </si>
  <si>
    <t>А2026КП138</t>
  </si>
  <si>
    <t>А2026КП139</t>
  </si>
  <si>
    <t>А2026КП140.1</t>
  </si>
  <si>
    <t>А2026КП140.2</t>
  </si>
  <si>
    <t>А2026КП141</t>
  </si>
  <si>
    <t>А2026КП142</t>
  </si>
  <si>
    <t>А2026КП143</t>
  </si>
  <si>
    <t>А2026КП144</t>
  </si>
  <si>
    <t>А2026КП145</t>
  </si>
  <si>
    <t>А2026КП146</t>
  </si>
  <si>
    <t>А2026КП147</t>
  </si>
  <si>
    <t>А2026КП148</t>
  </si>
  <si>
    <t>А2026КП149</t>
  </si>
  <si>
    <t>А2026КП150</t>
  </si>
  <si>
    <t>А2026КП151</t>
  </si>
  <si>
    <t>А2026КП152</t>
  </si>
  <si>
    <t>А2026КП153</t>
  </si>
  <si>
    <t>А2026КП154</t>
  </si>
  <si>
    <t>А2026КП155</t>
  </si>
  <si>
    <t>А2026КП156</t>
  </si>
  <si>
    <t>А2026КП157</t>
  </si>
  <si>
    <t>А2026КП158</t>
  </si>
  <si>
    <t>А2026КП159</t>
  </si>
  <si>
    <t>А2026КП160</t>
  </si>
  <si>
    <t>А2026КП161</t>
  </si>
  <si>
    <t>А2026КП162</t>
  </si>
  <si>
    <t>А2026КП163</t>
  </si>
  <si>
    <t>А2026КП164</t>
  </si>
  <si>
    <t>А2026КП165</t>
  </si>
  <si>
    <t>А2026КП166</t>
  </si>
  <si>
    <t>А2026КП167</t>
  </si>
  <si>
    <t>А2026КП168.1</t>
  </si>
  <si>
    <t>А2026КП168.2</t>
  </si>
  <si>
    <t>А2026КП169</t>
  </si>
  <si>
    <t>А2026КП170</t>
  </si>
  <si>
    <t>А2026КП171</t>
  </si>
  <si>
    <t>А2026КП172</t>
  </si>
  <si>
    <t>А2026КП173</t>
  </si>
  <si>
    <t>А2026КП174</t>
  </si>
  <si>
    <t>А2026КП175</t>
  </si>
  <si>
    <t>А2026КП176</t>
  </si>
  <si>
    <t>А2026КП177</t>
  </si>
  <si>
    <t>А2026КП178</t>
  </si>
  <si>
    <t>А2026КП179</t>
  </si>
  <si>
    <t>А2026КП180</t>
  </si>
  <si>
    <t>А2026КП181</t>
  </si>
  <si>
    <t>А2026КП182</t>
  </si>
  <si>
    <t>А2026КП183</t>
  </si>
  <si>
    <t>А2026КП184</t>
  </si>
  <si>
    <t>А2026КП185</t>
  </si>
  <si>
    <t>А2026КП186</t>
  </si>
  <si>
    <t>А2026КП187.1</t>
  </si>
  <si>
    <t>А2026КП187.2</t>
  </si>
  <si>
    <t>А2026КП188</t>
  </si>
  <si>
    <t>А2026КП189</t>
  </si>
  <si>
    <t>А2026КП190</t>
  </si>
  <si>
    <t>А2026КП191.1</t>
  </si>
  <si>
    <t>А2026КП191.2</t>
  </si>
  <si>
    <t>А2026КП192</t>
  </si>
  <si>
    <t>А2026КП193</t>
  </si>
  <si>
    <t>А2026КП194</t>
  </si>
  <si>
    <t>А2026КП195</t>
  </si>
  <si>
    <t>А2026КП196</t>
  </si>
  <si>
    <t>А2026КП197</t>
  </si>
  <si>
    <t>А2026КП198</t>
  </si>
  <si>
    <t>А2026КП199.1</t>
  </si>
  <si>
    <t>А2026КП199.2</t>
  </si>
  <si>
    <t>А2026КП200</t>
  </si>
  <si>
    <t>А2026КП201</t>
  </si>
  <si>
    <t>А2026КП202</t>
  </si>
  <si>
    <t>А2026КП203</t>
  </si>
  <si>
    <t>А2026КП204</t>
  </si>
  <si>
    <t>А2026КП205</t>
  </si>
  <si>
    <t>А2026КП206.1</t>
  </si>
  <si>
    <t>А2026КП206.2</t>
  </si>
  <si>
    <t>А2026КП206.3</t>
  </si>
  <si>
    <t>А2026КП207</t>
  </si>
  <si>
    <t>А2026КП208</t>
  </si>
  <si>
    <t>А2026КП209</t>
  </si>
  <si>
    <t>А2026КП210</t>
  </si>
  <si>
    <t>А2026КП211.1</t>
  </si>
  <si>
    <t>А2026КП211.2</t>
  </si>
  <si>
    <t>А2026КП212</t>
  </si>
  <si>
    <t>А2026КП213</t>
  </si>
  <si>
    <t>А2026КП214</t>
  </si>
  <si>
    <t>А2026КП215</t>
  </si>
  <si>
    <t>А2026КП216</t>
  </si>
  <si>
    <t>А2026КП217.1</t>
  </si>
  <si>
    <t>А2026КП217.2</t>
  </si>
  <si>
    <t>А2026КП217.3</t>
  </si>
  <si>
    <t>А2026КП218</t>
  </si>
  <si>
    <t>А2026КП219</t>
  </si>
  <si>
    <t>А2026КП220.1</t>
  </si>
  <si>
    <t>А2026КП220.2</t>
  </si>
  <si>
    <t>А2026КП221</t>
  </si>
  <si>
    <t>А2026КП222</t>
  </si>
  <si>
    <t>А2026КП223</t>
  </si>
  <si>
    <t>А2026КП224</t>
  </si>
  <si>
    <t>А2026КП225</t>
  </si>
  <si>
    <t>А2026КП226</t>
  </si>
  <si>
    <t>А2026КП227</t>
  </si>
  <si>
    <t>А2026КП228</t>
  </si>
  <si>
    <t>А2026КП229</t>
  </si>
  <si>
    <t>А2026КП230</t>
  </si>
  <si>
    <t>А2026КП231</t>
  </si>
  <si>
    <t>А2026КП232</t>
  </si>
  <si>
    <t>А2026КП233</t>
  </si>
  <si>
    <t>А2026КП234</t>
  </si>
  <si>
    <t>А2026КП235</t>
  </si>
  <si>
    <t>А2026КП236</t>
  </si>
  <si>
    <t>А2026КП237</t>
  </si>
  <si>
    <t>А2026КП238</t>
  </si>
  <si>
    <t>А2026КП239</t>
  </si>
  <si>
    <t>А2026КП240</t>
  </si>
  <si>
    <t>А2026КП241.3</t>
  </si>
  <si>
    <t>А2026КП241.4</t>
  </si>
  <si>
    <t>А2026КП241.5</t>
  </si>
  <si>
    <t>А2026КП241.6</t>
  </si>
  <si>
    <t>А2026КП242</t>
  </si>
  <si>
    <t>А2026КП243</t>
  </si>
  <si>
    <t>А2026КП244.1</t>
  </si>
  <si>
    <t>А2026КП244.2</t>
  </si>
  <si>
    <t>А2026КП245</t>
  </si>
  <si>
    <t>А2026КП246</t>
  </si>
  <si>
    <t>А2026КП247</t>
  </si>
  <si>
    <t>А2026КП248.1</t>
  </si>
  <si>
    <t>А2026КП248.2</t>
  </si>
  <si>
    <t>А2026КП249</t>
  </si>
  <si>
    <t>А2026КП250.1</t>
  </si>
  <si>
    <t>А2026КП250.2</t>
  </si>
  <si>
    <t>А2026КП251.1</t>
  </si>
  <si>
    <t>А2026КП251.2</t>
  </si>
  <si>
    <t>А2026КП252.1</t>
  </si>
  <si>
    <t>А2026КП252.2</t>
  </si>
  <si>
    <t>А2026КП253</t>
  </si>
  <si>
    <t>А2026КП254</t>
  </si>
  <si>
    <t>А2026КП255</t>
  </si>
  <si>
    <t>А2026КП256</t>
  </si>
  <si>
    <t>А2026КП257</t>
  </si>
  <si>
    <t>А2026КП258</t>
  </si>
  <si>
    <t>А2026КП259</t>
  </si>
  <si>
    <t>А2026КП260.1</t>
  </si>
  <si>
    <t>А2026КП260.2</t>
  </si>
  <si>
    <t>А2026КП261</t>
  </si>
  <si>
    <t>А2026КП262.1</t>
  </si>
  <si>
    <t>А2026КП262.2</t>
  </si>
  <si>
    <t>А2026КП263.1</t>
  </si>
  <si>
    <t>А2026КП263.2</t>
  </si>
  <si>
    <t>А2026КП264</t>
  </si>
  <si>
    <t>А2026КП265.1</t>
  </si>
  <si>
    <t>А2026КП265.2</t>
  </si>
  <si>
    <t>А2026КП265.3</t>
  </si>
  <si>
    <t>А2026КП266</t>
  </si>
  <si>
    <t>А2026КП267</t>
  </si>
  <si>
    <t>А2026КП999</t>
  </si>
  <si>
    <t>А2026КПр01</t>
  </si>
  <si>
    <t>А2026КПр02</t>
  </si>
  <si>
    <t>А2026КПр03</t>
  </si>
  <si>
    <t>А2026КПрBONK03</t>
  </si>
  <si>
    <t>А2026КПр04</t>
  </si>
  <si>
    <t>А2026КПр05</t>
  </si>
  <si>
    <t>А2026КПр06</t>
  </si>
  <si>
    <t>А2026КПр07</t>
  </si>
  <si>
    <t>А2026АПр01.1</t>
  </si>
  <si>
    <t>А2026АПр01.2</t>
  </si>
  <si>
    <t>А2026АПр02</t>
  </si>
  <si>
    <t>А2026АПр03</t>
  </si>
  <si>
    <t>А2026АПр04</t>
  </si>
  <si>
    <t>А2026АПр05</t>
  </si>
  <si>
    <t>А2026АПр06</t>
  </si>
  <si>
    <t>А2026АПрEA06</t>
  </si>
  <si>
    <t>А2026АПр07</t>
  </si>
  <si>
    <t>А2026АПрEA07</t>
  </si>
  <si>
    <t>А2026АПр08</t>
  </si>
  <si>
    <t>А2026АПр09</t>
  </si>
  <si>
    <t>А2026АПр10</t>
  </si>
  <si>
    <t>А2026АПр11</t>
  </si>
  <si>
    <t>А2026АПр12</t>
  </si>
  <si>
    <t>А2026АПр13</t>
  </si>
  <si>
    <t>А2026АПр14</t>
  </si>
  <si>
    <t>А2026АПр15</t>
  </si>
  <si>
    <t>А2026АПр16</t>
  </si>
  <si>
    <t>А2026АПр17</t>
  </si>
  <si>
    <t>А2026АПр18</t>
  </si>
  <si>
    <t>А2026АПр19</t>
  </si>
  <si>
    <t>А2026АПр20</t>
  </si>
  <si>
    <t>А2026АПр21</t>
  </si>
  <si>
    <t>А2026АПр22</t>
  </si>
  <si>
    <t>А2026АПр23</t>
  </si>
  <si>
    <t>А2026АПр24</t>
  </si>
  <si>
    <t>А2026АПр25</t>
  </si>
  <si>
    <t>А2026АПр26</t>
  </si>
  <si>
    <t>А2026АПр27</t>
  </si>
  <si>
    <t>А2026АПр28</t>
  </si>
  <si>
    <t>А2026АПр29</t>
  </si>
  <si>
    <t>А2026АПр30</t>
  </si>
  <si>
    <t>А2026АПр31</t>
  </si>
  <si>
    <t>А2026АПр32</t>
  </si>
  <si>
    <t>А2026АПр33.1</t>
  </si>
  <si>
    <t>А2026АПр33.2</t>
  </si>
  <si>
    <t>А2026АПр34</t>
  </si>
  <si>
    <t>А2026АПр35</t>
  </si>
  <si>
    <t>А2026АПр36</t>
  </si>
  <si>
    <t>А2026АПр37</t>
  </si>
  <si>
    <t>А2026АПр38</t>
  </si>
  <si>
    <t>А2026АПр39</t>
  </si>
  <si>
    <t>А2026АПр40</t>
  </si>
  <si>
    <t>А2026АПр41</t>
  </si>
  <si>
    <t>А2026АПр42</t>
  </si>
  <si>
    <t>А2026АПр43</t>
  </si>
  <si>
    <t>А2026АПр44</t>
  </si>
  <si>
    <t>А2026АПр45</t>
  </si>
  <si>
    <t>А2026АПр46</t>
  </si>
  <si>
    <t>А2026АПр47</t>
  </si>
  <si>
    <t>А2026АПр48</t>
  </si>
  <si>
    <t>А2026АПр49</t>
  </si>
  <si>
    <t>ЕЕОФ държавни ЛЗБП версия 1.0 2026 г.</t>
  </si>
  <si>
    <t>МБАЛНП “Св.Наум” ЕАД, гр.София</t>
  </si>
  <si>
    <t xml:space="preserve">УСБАЛО "Проф. Бойчо Бойчев" ЕАД, гр.София </t>
  </si>
  <si>
    <t>УМБАЛИПБ "Проф. Иван Киров" ЕАД, гр.София</t>
  </si>
  <si>
    <t>МБАЛ "Св. Анна" АД,  гр. София</t>
  </si>
  <si>
    <t xml:space="preserve">УМБАЛ "Проф. д-р Ст. Киркович" АД, гр. Стара Загора </t>
  </si>
  <si>
    <t>СБАЛББ Габрово ЕООД</t>
  </si>
  <si>
    <t>СБАЛББ "Св. Панталеймон" ЕООД, гр. Перник</t>
  </si>
  <si>
    <t>СБАЛББ Троян ЕООД</t>
  </si>
  <si>
    <t>СБПЛРББ "Царица Йоанна” ЕООД, гр.Трявна</t>
  </si>
  <si>
    <t xml:space="preserve">СБПЛББ Роман ЕООД, гр. Роман </t>
  </si>
  <si>
    <t>СБПЛР Котел ЕООД</t>
  </si>
  <si>
    <t>СБПЛРВБ  Мездра  ЕООД</t>
  </si>
  <si>
    <t>ЦПЗ София EООД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</si>
</sst>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_);_(* \(#,##0\);_(* &quot;-&quot;_);_(@_)"/>
    <numFmt numFmtId="165" formatCode="_(* #,##0.00_);_(* \(#,##0.00\);_(* &quot;-&quot;_);_(@_)"/>
    <numFmt numFmtId="166" formatCode="0.0%"/>
    <numFmt numFmtId="167" formatCode="_(* #,##0.000_);_(* \(#,##0.000\);_(* &quot;-&quot;_);_(@_)"/>
    <numFmt numFmtId="168" formatCode="dd\.mm\.yyyy\ &quot;г.&quot;;@"/>
    <numFmt numFmtId="169" formatCode="0.0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8"/>
      <color theme="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i/>
      <sz val="8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5" tint="-0.249977111117893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</fills>
  <borders count="10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auto="1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0" tint="-0.24994659260841701"/>
      </bottom>
      <diagonal/>
    </border>
    <border>
      <left style="thin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indexed="22"/>
      </bottom>
      <diagonal/>
    </border>
    <border>
      <left/>
      <right style="thin">
        <color theme="1"/>
      </right>
      <top style="thin">
        <color indexed="22"/>
      </top>
      <bottom style="thin">
        <color indexed="22"/>
      </bottom>
      <diagonal/>
    </border>
    <border>
      <left/>
      <right style="thin">
        <color theme="1"/>
      </right>
      <top style="thin">
        <color indexed="22"/>
      </top>
      <bottom/>
      <diagonal/>
    </border>
    <border>
      <left style="thin">
        <color theme="1"/>
      </left>
      <right/>
      <top/>
      <bottom style="thin">
        <color theme="0" tint="-0.34998626667073579"/>
      </bottom>
      <diagonal/>
    </border>
    <border>
      <left/>
      <right style="thin">
        <color theme="1"/>
      </right>
      <top/>
      <bottom style="thin">
        <color theme="0" tint="-0.34998626667073579"/>
      </bottom>
      <diagonal/>
    </border>
    <border>
      <left style="thin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/>
      <top style="thin">
        <color theme="0" tint="-0.34998626667073579"/>
      </top>
      <bottom style="thin">
        <color theme="1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 style="thin">
        <color theme="1"/>
      </right>
      <top style="thin">
        <color theme="0" tint="-0.34998626667073579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22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22"/>
      </top>
      <bottom style="thin">
        <color indexed="22"/>
      </bottom>
      <diagonal/>
    </border>
  </borders>
  <cellStyleXfs count="13">
    <xf numFmtId="0" fontId="0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" fillId="0" borderId="0"/>
    <xf numFmtId="0" fontId="1" fillId="0" borderId="0"/>
    <xf numFmtId="0" fontId="9" fillId="0" borderId="0"/>
    <xf numFmtId="9" fontId="15" fillId="0" borderId="0" applyFont="0" applyFill="0" applyBorder="0" applyAlignment="0" applyProtection="0"/>
    <xf numFmtId="0" fontId="9" fillId="0" borderId="0"/>
  </cellStyleXfs>
  <cellXfs count="872">
    <xf numFmtId="0" fontId="0" fillId="0" borderId="0" xfId="0"/>
    <xf numFmtId="0" fontId="0" fillId="3" borderId="0" xfId="0" applyFill="1"/>
    <xf numFmtId="0" fontId="2" fillId="0" borderId="0" xfId="0" applyFont="1"/>
    <xf numFmtId="0" fontId="20" fillId="3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0" fillId="5" borderId="0" xfId="0" applyFill="1"/>
    <xf numFmtId="0" fontId="19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3" borderId="0" xfId="0" applyNumberFormat="1" applyFill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164" fontId="21" fillId="3" borderId="1" xfId="0" applyNumberFormat="1" applyFont="1" applyFill="1" applyBorder="1" applyAlignment="1" applyProtection="1">
      <alignment horizontal="right"/>
      <protection locked="0"/>
    </xf>
    <xf numFmtId="164" fontId="19" fillId="3" borderId="1" xfId="0" applyNumberFormat="1" applyFont="1" applyFill="1" applyBorder="1" applyAlignment="1" applyProtection="1">
      <alignment horizontal="right"/>
      <protection locked="0"/>
    </xf>
    <xf numFmtId="164" fontId="21" fillId="0" borderId="1" xfId="0" applyNumberFormat="1" applyFont="1" applyBorder="1" applyAlignment="1">
      <alignment horizontal="right"/>
    </xf>
    <xf numFmtId="0" fontId="19" fillId="4" borderId="31" xfId="0" applyFont="1" applyFill="1" applyBorder="1" applyProtection="1">
      <protection locked="0"/>
    </xf>
    <xf numFmtId="3" fontId="19" fillId="3" borderId="31" xfId="0" applyNumberFormat="1" applyFont="1" applyFill="1" applyBorder="1" applyProtection="1">
      <protection locked="0"/>
    </xf>
    <xf numFmtId="0" fontId="19" fillId="4" borderId="33" xfId="0" applyFont="1" applyFill="1" applyBorder="1" applyProtection="1">
      <protection locked="0"/>
    </xf>
    <xf numFmtId="0" fontId="21" fillId="0" borderId="2" xfId="0" applyFont="1" applyBorder="1" applyAlignment="1">
      <alignment horizontal="center" vertical="center" wrapText="1"/>
    </xf>
    <xf numFmtId="0" fontId="22" fillId="0" borderId="0" xfId="0" applyFont="1"/>
    <xf numFmtId="0" fontId="1" fillId="0" borderId="0" xfId="0" applyFont="1"/>
    <xf numFmtId="49" fontId="19" fillId="0" borderId="2" xfId="0" applyNumberFormat="1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49" fontId="19" fillId="3" borderId="31" xfId="0" applyNumberFormat="1" applyFont="1" applyFill="1" applyBorder="1" applyProtection="1">
      <protection locked="0"/>
    </xf>
    <xf numFmtId="0" fontId="19" fillId="3" borderId="31" xfId="0" applyFont="1" applyFill="1" applyBorder="1" applyProtection="1">
      <protection locked="0"/>
    </xf>
    <xf numFmtId="14" fontId="19" fillId="3" borderId="31" xfId="0" applyNumberFormat="1" applyFont="1" applyFill="1" applyBorder="1" applyProtection="1">
      <protection locked="0"/>
    </xf>
    <xf numFmtId="4" fontId="19" fillId="3" borderId="31" xfId="0" applyNumberFormat="1" applyFont="1" applyFill="1" applyBorder="1" applyProtection="1">
      <protection locked="0"/>
    </xf>
    <xf numFmtId="4" fontId="21" fillId="3" borderId="31" xfId="0" applyNumberFormat="1" applyFont="1" applyFill="1" applyBorder="1" applyProtection="1">
      <protection locked="0"/>
    </xf>
    <xf numFmtId="164" fontId="19" fillId="0" borderId="1" xfId="0" applyNumberFormat="1" applyFont="1" applyBorder="1" applyAlignment="1">
      <alignment horizontal="right"/>
    </xf>
    <xf numFmtId="0" fontId="19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right" vertical="center" wrapText="1"/>
    </xf>
    <xf numFmtId="4" fontId="24" fillId="0" borderId="0" xfId="0" applyNumberFormat="1" applyFont="1" applyAlignment="1">
      <alignment horizontal="right" vertical="center" wrapText="1"/>
    </xf>
    <xf numFmtId="164" fontId="23" fillId="0" borderId="4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14" fontId="19" fillId="0" borderId="0" xfId="0" applyNumberFormat="1" applyFont="1"/>
    <xf numFmtId="164" fontId="23" fillId="0" borderId="5" xfId="0" applyNumberFormat="1" applyFont="1" applyBorder="1" applyAlignment="1">
      <alignment horizontal="right"/>
    </xf>
    <xf numFmtId="0" fontId="19" fillId="0" borderId="34" xfId="0" applyFont="1" applyBorder="1" applyAlignment="1">
      <alignment wrapText="1"/>
    </xf>
    <xf numFmtId="0" fontId="21" fillId="0" borderId="31" xfId="0" applyFont="1" applyBorder="1" applyAlignment="1">
      <alignment horizontal="left" wrapText="1" indent="2"/>
    </xf>
    <xf numFmtId="0" fontId="21" fillId="0" borderId="0" xfId="0" applyFont="1" applyAlignment="1">
      <alignment horizontal="left" indent="3"/>
    </xf>
    <xf numFmtId="0" fontId="23" fillId="0" borderId="0" xfId="0" applyFont="1"/>
    <xf numFmtId="0" fontId="19" fillId="7" borderId="0" xfId="0" applyFont="1" applyFill="1"/>
    <xf numFmtId="0" fontId="23" fillId="0" borderId="5" xfId="0" applyFont="1" applyBorder="1"/>
    <xf numFmtId="0" fontId="21" fillId="0" borderId="31" xfId="0" applyFont="1" applyBorder="1" applyAlignment="1">
      <alignment horizontal="left" indent="3"/>
    </xf>
    <xf numFmtId="0" fontId="19" fillId="0" borderId="34" xfId="0" applyFont="1" applyBorder="1"/>
    <xf numFmtId="3" fontId="23" fillId="0" borderId="5" xfId="0" applyNumberFormat="1" applyFont="1" applyBorder="1" applyAlignment="1">
      <alignment horizontal="right"/>
    </xf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horizontal="right"/>
    </xf>
    <xf numFmtId="0" fontId="25" fillId="0" borderId="0" xfId="0" applyFont="1"/>
    <xf numFmtId="14" fontId="19" fillId="0" borderId="0" xfId="0" applyNumberFormat="1" applyFont="1" applyAlignment="1">
      <alignment horizontal="center" vertical="center" wrapText="1"/>
    </xf>
    <xf numFmtId="49" fontId="19" fillId="3" borderId="34" xfId="0" applyNumberFormat="1" applyFont="1" applyFill="1" applyBorder="1" applyAlignment="1" applyProtection="1">
      <alignment wrapText="1"/>
      <protection locked="0"/>
    </xf>
    <xf numFmtId="49" fontId="19" fillId="4" borderId="34" xfId="0" applyNumberFormat="1" applyFont="1" applyFill="1" applyBorder="1" applyProtection="1">
      <protection locked="0"/>
    </xf>
    <xf numFmtId="49" fontId="19" fillId="3" borderId="31" xfId="0" applyNumberFormat="1" applyFont="1" applyFill="1" applyBorder="1" applyAlignment="1" applyProtection="1">
      <alignment wrapText="1"/>
      <protection locked="0"/>
    </xf>
    <xf numFmtId="49" fontId="19" fillId="4" borderId="31" xfId="0" applyNumberFormat="1" applyFont="1" applyFill="1" applyBorder="1" applyProtection="1">
      <protection locked="0"/>
    </xf>
    <xf numFmtId="10" fontId="19" fillId="3" borderId="34" xfId="0" applyNumberFormat="1" applyFont="1" applyFill="1" applyBorder="1" applyProtection="1">
      <protection locked="0"/>
    </xf>
    <xf numFmtId="10" fontId="19" fillId="3" borderId="31" xfId="0" applyNumberFormat="1" applyFont="1" applyFill="1" applyBorder="1" applyProtection="1">
      <protection locked="0"/>
    </xf>
    <xf numFmtId="1" fontId="19" fillId="4" borderId="34" xfId="0" applyNumberFormat="1" applyFont="1" applyFill="1" applyBorder="1" applyProtection="1">
      <protection locked="0"/>
    </xf>
    <xf numFmtId="1" fontId="19" fillId="8" borderId="34" xfId="0" applyNumberFormat="1" applyFont="1" applyFill="1" applyBorder="1"/>
    <xf numFmtId="0" fontId="23" fillId="0" borderId="0" xfId="0" applyFont="1" applyAlignment="1">
      <alignment horizontal="left" wrapText="1" indent="2"/>
    </xf>
    <xf numFmtId="0" fontId="23" fillId="0" borderId="7" xfId="0" applyFont="1" applyBorder="1"/>
    <xf numFmtId="0" fontId="19" fillId="0" borderId="7" xfId="0" applyFont="1" applyBorder="1" applyAlignment="1">
      <alignment wrapText="1"/>
    </xf>
    <xf numFmtId="0" fontId="23" fillId="0" borderId="35" xfId="0" applyFont="1" applyBorder="1"/>
    <xf numFmtId="0" fontId="19" fillId="0" borderId="35" xfId="0" applyFont="1" applyBorder="1" applyAlignment="1">
      <alignment wrapText="1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4" fontId="23" fillId="4" borderId="0" xfId="0" applyNumberFormat="1" applyFont="1" applyFill="1" applyAlignment="1" applyProtection="1">
      <alignment horizontal="left" wrapText="1"/>
      <protection locked="0"/>
    </xf>
    <xf numFmtId="0" fontId="0" fillId="10" borderId="0" xfId="0" applyFill="1"/>
    <xf numFmtId="0" fontId="29" fillId="0" borderId="0" xfId="0" applyFont="1"/>
    <xf numFmtId="49" fontId="30" fillId="0" borderId="5" xfId="0" applyNumberFormat="1" applyFont="1" applyBorder="1"/>
    <xf numFmtId="49" fontId="31" fillId="0" borderId="34" xfId="0" applyNumberFormat="1" applyFont="1" applyBorder="1"/>
    <xf numFmtId="49" fontId="32" fillId="0" borderId="31" xfId="0" applyNumberFormat="1" applyFont="1" applyBorder="1"/>
    <xf numFmtId="49" fontId="19" fillId="0" borderId="0" xfId="0" applyNumberFormat="1" applyFont="1"/>
    <xf numFmtId="49" fontId="31" fillId="0" borderId="0" xfId="0" applyNumberFormat="1" applyFont="1"/>
    <xf numFmtId="49" fontId="33" fillId="0" borderId="34" xfId="0" applyNumberFormat="1" applyFont="1" applyBorder="1"/>
    <xf numFmtId="49" fontId="26" fillId="0" borderId="5" xfId="0" applyNumberFormat="1" applyFont="1" applyBorder="1"/>
    <xf numFmtId="49" fontId="0" fillId="0" borderId="8" xfId="0" applyNumberFormat="1" applyBorder="1"/>
    <xf numFmtId="0" fontId="19" fillId="0" borderId="2" xfId="0" applyFont="1" applyBorder="1" applyAlignment="1">
      <alignment horizontal="center" vertical="center" wrapText="1"/>
    </xf>
    <xf numFmtId="0" fontId="21" fillId="0" borderId="31" xfId="0" applyFont="1" applyBorder="1"/>
    <xf numFmtId="0" fontId="21" fillId="0" borderId="31" xfId="0" applyFont="1" applyBorder="1" applyAlignment="1">
      <alignment horizontal="left" wrapText="1" indent="1"/>
    </xf>
    <xf numFmtId="0" fontId="21" fillId="0" borderId="31" xfId="0" applyFont="1" applyBorder="1" applyAlignment="1">
      <alignment wrapText="1"/>
    </xf>
    <xf numFmtId="0" fontId="19" fillId="0" borderId="0" xfId="0" applyFont="1" applyAlignment="1">
      <alignment horizontal="left"/>
    </xf>
    <xf numFmtId="1" fontId="28" fillId="0" borderId="0" xfId="2" applyNumberFormat="1" applyFont="1" applyBorder="1" applyAlignment="1" applyProtection="1">
      <alignment horizontal="left" wrapText="1"/>
    </xf>
    <xf numFmtId="0" fontId="21" fillId="0" borderId="34" xfId="0" applyFont="1" applyBorder="1" applyAlignment="1">
      <alignment horizontal="left" wrapText="1" indent="1"/>
    </xf>
    <xf numFmtId="49" fontId="35" fillId="0" borderId="34" xfId="0" applyNumberFormat="1" applyFont="1" applyBorder="1"/>
    <xf numFmtId="49" fontId="32" fillId="0" borderId="34" xfId="0" applyNumberFormat="1" applyFont="1" applyBorder="1"/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49" fontId="35" fillId="0" borderId="31" xfId="0" applyNumberFormat="1" applyFont="1" applyBorder="1"/>
    <xf numFmtId="164" fontId="19" fillId="0" borderId="0" xfId="0" applyNumberFormat="1" applyFont="1" applyAlignment="1">
      <alignment horizontal="right"/>
    </xf>
    <xf numFmtId="0" fontId="21" fillId="0" borderId="34" xfId="0" applyFont="1" applyBorder="1" applyAlignment="1">
      <alignment horizontal="left" wrapText="1" indent="2"/>
    </xf>
    <xf numFmtId="49" fontId="4" fillId="0" borderId="31" xfId="0" applyNumberFormat="1" applyFont="1" applyBorder="1"/>
    <xf numFmtId="49" fontId="32" fillId="0" borderId="31" xfId="0" applyNumberFormat="1" applyFont="1" applyBorder="1" applyAlignment="1">
      <alignment horizontal="right"/>
    </xf>
    <xf numFmtId="3" fontId="21" fillId="3" borderId="31" xfId="0" applyNumberFormat="1" applyFont="1" applyFill="1" applyBorder="1" applyProtection="1">
      <protection locked="0"/>
    </xf>
    <xf numFmtId="3" fontId="19" fillId="3" borderId="32" xfId="0" applyNumberFormat="1" applyFont="1" applyFill="1" applyBorder="1" applyProtection="1">
      <protection locked="0"/>
    </xf>
    <xf numFmtId="3" fontId="19" fillId="3" borderId="33" xfId="0" applyNumberFormat="1" applyFont="1" applyFill="1" applyBorder="1" applyProtection="1">
      <protection locked="0"/>
    </xf>
    <xf numFmtId="0" fontId="21" fillId="0" borderId="34" xfId="0" applyFont="1" applyBorder="1" applyAlignment="1">
      <alignment horizontal="left" indent="3"/>
    </xf>
    <xf numFmtId="1" fontId="3" fillId="0" borderId="6" xfId="0" applyNumberFormat="1" applyFont="1" applyBorder="1" applyAlignment="1">
      <alignment horizontal="center" wrapText="1"/>
    </xf>
    <xf numFmtId="49" fontId="6" fillId="0" borderId="34" xfId="0" applyNumberFormat="1" applyFont="1" applyBorder="1"/>
    <xf numFmtId="49" fontId="4" fillId="0" borderId="34" xfId="0" applyNumberFormat="1" applyFont="1" applyBorder="1"/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3" fontId="19" fillId="3" borderId="31" xfId="0" applyNumberFormat="1" applyFont="1" applyFill="1" applyBorder="1" applyAlignment="1" applyProtection="1">
      <alignment wrapText="1"/>
      <protection locked="0"/>
    </xf>
    <xf numFmtId="0" fontId="32" fillId="0" borderId="2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 wrapText="1"/>
    </xf>
    <xf numFmtId="3" fontId="23" fillId="0" borderId="34" xfId="0" applyNumberFormat="1" applyFont="1" applyBorder="1" applyAlignment="1">
      <alignment horizontal="right" vertical="center" wrapText="1"/>
    </xf>
    <xf numFmtId="3" fontId="23" fillId="0" borderId="43" xfId="0" applyNumberFormat="1" applyFont="1" applyBorder="1" applyAlignment="1">
      <alignment horizontal="right" vertical="center" wrapText="1"/>
    </xf>
    <xf numFmtId="14" fontId="19" fillId="3" borderId="31" xfId="0" applyNumberFormat="1" applyFont="1" applyFill="1" applyBorder="1" applyAlignment="1" applyProtection="1">
      <alignment horizontal="center" vertical="center"/>
      <protection locked="0"/>
    </xf>
    <xf numFmtId="4" fontId="19" fillId="3" borderId="31" xfId="0" applyNumberFormat="1" applyFont="1" applyFill="1" applyBorder="1" applyAlignment="1" applyProtection="1">
      <alignment horizontal="right" vertical="center"/>
      <protection locked="0"/>
    </xf>
    <xf numFmtId="0" fontId="19" fillId="0" borderId="2" xfId="0" applyFont="1" applyBorder="1" applyAlignment="1">
      <alignment horizontal="center" vertical="center"/>
    </xf>
    <xf numFmtId="0" fontId="21" fillId="0" borderId="34" xfId="0" applyFont="1" applyBorder="1" applyAlignment="1">
      <alignment wrapText="1"/>
    </xf>
    <xf numFmtId="0" fontId="19" fillId="0" borderId="31" xfId="0" applyFont="1" applyBorder="1"/>
    <xf numFmtId="0" fontId="23" fillId="0" borderId="2" xfId="0" applyFont="1" applyBorder="1"/>
    <xf numFmtId="3" fontId="19" fillId="0" borderId="2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0" fillId="0" borderId="0" xfId="0" applyAlignment="1">
      <alignment horizontal="center"/>
    </xf>
    <xf numFmtId="0" fontId="23" fillId="0" borderId="5" xfId="0" applyFont="1" applyBorder="1" applyAlignment="1">
      <alignment horizontal="center" vertical="center"/>
    </xf>
    <xf numFmtId="3" fontId="19" fillId="0" borderId="0" xfId="0" applyNumberFormat="1" applyFont="1"/>
    <xf numFmtId="0" fontId="19" fillId="0" borderId="34" xfId="0" applyFont="1" applyBorder="1" applyAlignment="1">
      <alignment horizontal="center" vertical="center"/>
    </xf>
    <xf numFmtId="164" fontId="19" fillId="0" borderId="0" xfId="0" applyNumberFormat="1" applyFont="1"/>
    <xf numFmtId="166" fontId="19" fillId="0" borderId="34" xfId="0" applyNumberFormat="1" applyFont="1" applyBorder="1"/>
    <xf numFmtId="166" fontId="23" fillId="0" borderId="34" xfId="0" applyNumberFormat="1" applyFont="1" applyBorder="1"/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3" fillId="0" borderId="6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7" borderId="5" xfId="0" applyFont="1" applyFill="1" applyBorder="1"/>
    <xf numFmtId="3" fontId="23" fillId="0" borderId="3" xfId="0" applyNumberFormat="1" applyFont="1" applyBorder="1" applyAlignment="1">
      <alignment horizontal="right" vertical="center" wrapText="1"/>
    </xf>
    <xf numFmtId="3" fontId="24" fillId="0" borderId="5" xfId="0" applyNumberFormat="1" applyFont="1" applyBorder="1" applyAlignment="1">
      <alignment horizontal="right" vertical="center" wrapText="1"/>
    </xf>
    <xf numFmtId="3" fontId="23" fillId="0" borderId="5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19" fillId="0" borderId="33" xfId="0" applyNumberFormat="1" applyFont="1" applyBorder="1"/>
    <xf numFmtId="3" fontId="19" fillId="0" borderId="31" xfId="0" applyNumberFormat="1" applyFont="1" applyBorder="1"/>
    <xf numFmtId="0" fontId="23" fillId="0" borderId="2" xfId="0" applyFont="1" applyBorder="1" applyAlignment="1">
      <alignment horizontal="center" vertical="center" wrapText="1"/>
    </xf>
    <xf numFmtId="3" fontId="23" fillId="0" borderId="2" xfId="0" applyNumberFormat="1" applyFont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1" fontId="23" fillId="0" borderId="5" xfId="0" applyNumberFormat="1" applyFont="1" applyBorder="1" applyAlignment="1">
      <alignment horizontal="center" vertical="center" wrapText="1"/>
    </xf>
    <xf numFmtId="49" fontId="23" fillId="0" borderId="5" xfId="0" applyNumberFormat="1" applyFont="1" applyBorder="1" applyAlignment="1">
      <alignment horizontal="center" vertical="center" wrapText="1"/>
    </xf>
    <xf numFmtId="1" fontId="19" fillId="0" borderId="0" xfId="0" applyNumberFormat="1" applyFont="1"/>
    <xf numFmtId="0" fontId="21" fillId="0" borderId="2" xfId="0" applyFont="1" applyBorder="1" applyAlignment="1">
      <alignment horizontal="center" vertical="center"/>
    </xf>
    <xf numFmtId="0" fontId="31" fillId="0" borderId="0" xfId="0" applyFont="1"/>
    <xf numFmtId="1" fontId="34" fillId="9" borderId="0" xfId="0" applyNumberFormat="1" applyFont="1" applyFill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4" fontId="19" fillId="0" borderId="31" xfId="0" applyNumberFormat="1" applyFont="1" applyBorder="1"/>
    <xf numFmtId="49" fontId="1" fillId="3" borderId="31" xfId="0" applyNumberFormat="1" applyFont="1" applyFill="1" applyBorder="1" applyAlignment="1" applyProtection="1">
      <alignment horizontal="center" vertical="center"/>
      <protection locked="0"/>
    </xf>
    <xf numFmtId="49" fontId="1" fillId="3" borderId="31" xfId="0" applyNumberFormat="1" applyFont="1" applyFill="1" applyBorder="1" applyAlignment="1" applyProtection="1">
      <alignment vertical="center" wrapText="1"/>
      <protection locked="0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49" fontId="1" fillId="3" borderId="34" xfId="0" applyNumberFormat="1" applyFont="1" applyFill="1" applyBorder="1" applyAlignment="1" applyProtection="1">
      <alignment horizontal="center" vertical="center"/>
      <protection locked="0"/>
    </xf>
    <xf numFmtId="14" fontId="19" fillId="3" borderId="34" xfId="0" applyNumberFormat="1" applyFont="1" applyFill="1" applyBorder="1" applyAlignment="1" applyProtection="1">
      <alignment horizontal="center" vertical="center"/>
      <protection locked="0"/>
    </xf>
    <xf numFmtId="4" fontId="19" fillId="3" borderId="34" xfId="0" applyNumberFormat="1" applyFont="1" applyFill="1" applyBorder="1" applyAlignment="1" applyProtection="1">
      <alignment horizontal="right" vertical="center"/>
      <protection locked="0"/>
    </xf>
    <xf numFmtId="0" fontId="21" fillId="0" borderId="5" xfId="0" applyFont="1" applyBorder="1" applyAlignment="1">
      <alignment horizontal="center" vertical="center" wrapText="1"/>
    </xf>
    <xf numFmtId="0" fontId="20" fillId="7" borderId="0" xfId="0" applyFont="1" applyFill="1" applyAlignment="1">
      <alignment vertical="center"/>
    </xf>
    <xf numFmtId="0" fontId="0" fillId="7" borderId="0" xfId="0" applyFill="1"/>
    <xf numFmtId="1" fontId="26" fillId="0" borderId="8" xfId="0" applyNumberFormat="1" applyFont="1" applyBorder="1" applyAlignment="1">
      <alignment wrapText="1"/>
    </xf>
    <xf numFmtId="1" fontId="26" fillId="0" borderId="8" xfId="0" applyNumberFormat="1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1" fontId="34" fillId="0" borderId="0" xfId="0" applyNumberFormat="1" applyFont="1" applyAlignment="1">
      <alignment horizontal="center" vertical="center" wrapText="1"/>
    </xf>
    <xf numFmtId="1" fontId="34" fillId="0" borderId="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1" fontId="34" fillId="0" borderId="13" xfId="0" applyNumberFormat="1" applyFont="1" applyBorder="1" applyAlignment="1">
      <alignment horizontal="center" wrapText="1"/>
    </xf>
    <xf numFmtId="1" fontId="34" fillId="0" borderId="8" xfId="0" applyNumberFormat="1" applyFont="1" applyBorder="1" applyAlignment="1">
      <alignment horizontal="center" wrapText="1"/>
    </xf>
    <xf numFmtId="1" fontId="34" fillId="0" borderId="5" xfId="0" applyNumberFormat="1" applyFont="1" applyBorder="1" applyAlignment="1">
      <alignment horizontal="center" wrapText="1"/>
    </xf>
    <xf numFmtId="1" fontId="34" fillId="0" borderId="6" xfId="0" applyNumberFormat="1" applyFont="1" applyBorder="1" applyAlignment="1">
      <alignment horizontal="center" wrapText="1"/>
    </xf>
    <xf numFmtId="1" fontId="26" fillId="0" borderId="5" xfId="0" applyNumberFormat="1" applyFont="1" applyBorder="1" applyAlignment="1">
      <alignment horizontal="center" wrapText="1"/>
    </xf>
    <xf numFmtId="1" fontId="26" fillId="0" borderId="16" xfId="0" applyNumberFormat="1" applyFont="1" applyBorder="1" applyAlignment="1">
      <alignment horizontal="center" wrapText="1"/>
    </xf>
    <xf numFmtId="1" fontId="26" fillId="0" borderId="8" xfId="0" applyNumberFormat="1" applyFont="1" applyBorder="1" applyAlignment="1">
      <alignment horizontal="center" wrapText="1"/>
    </xf>
    <xf numFmtId="14" fontId="34" fillId="0" borderId="16" xfId="0" applyNumberFormat="1" applyFont="1" applyBorder="1" applyAlignment="1">
      <alignment horizontal="right"/>
    </xf>
    <xf numFmtId="164" fontId="34" fillId="0" borderId="0" xfId="0" applyNumberFormat="1" applyFont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14" fontId="19" fillId="0" borderId="16" xfId="0" applyNumberFormat="1" applyFont="1" applyBorder="1" applyAlignment="1">
      <alignment horizontal="center" vertical="center" wrapText="1"/>
    </xf>
    <xf numFmtId="0" fontId="23" fillId="0" borderId="2" xfId="0" quotePrefix="1" applyFont="1" applyBorder="1" applyAlignment="1">
      <alignment horizontal="center" vertical="center" wrapText="1"/>
    </xf>
    <xf numFmtId="3" fontId="23" fillId="0" borderId="2" xfId="0" quotePrefix="1" applyNumberFormat="1" applyFont="1" applyBorder="1" applyAlignment="1">
      <alignment horizontal="center" vertical="center" wrapText="1"/>
    </xf>
    <xf numFmtId="1" fontId="23" fillId="0" borderId="2" xfId="0" quotePrefix="1" applyNumberFormat="1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right"/>
    </xf>
    <xf numFmtId="4" fontId="23" fillId="0" borderId="3" xfId="0" applyNumberFormat="1" applyFont="1" applyBorder="1" applyAlignment="1">
      <alignment horizontal="right" vertical="center" wrapText="1"/>
    </xf>
    <xf numFmtId="49" fontId="19" fillId="3" borderId="33" xfId="0" applyNumberFormat="1" applyFont="1" applyFill="1" applyBorder="1" applyProtection="1">
      <protection locked="0"/>
    </xf>
    <xf numFmtId="164" fontId="21" fillId="3" borderId="1" xfId="0" applyNumberFormat="1" applyFont="1" applyFill="1" applyBorder="1" applyAlignment="1" applyProtection="1">
      <alignment horizontal="right" wrapText="1"/>
      <protection locked="0"/>
    </xf>
    <xf numFmtId="164" fontId="21" fillId="3" borderId="1" xfId="0" applyNumberFormat="1" applyFont="1" applyFill="1" applyBorder="1" applyAlignment="1" applyProtection="1">
      <alignment horizontal="center" vertical="center"/>
      <protection locked="0"/>
    </xf>
    <xf numFmtId="2" fontId="34" fillId="0" borderId="5" xfId="0" applyNumberFormat="1" applyFont="1" applyBorder="1" applyAlignment="1">
      <alignment horizontal="center" vertical="center" wrapText="1"/>
    </xf>
    <xf numFmtId="2" fontId="23" fillId="0" borderId="2" xfId="0" quotePrefix="1" applyNumberFormat="1" applyFont="1" applyBorder="1" applyAlignment="1">
      <alignment horizontal="center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2" fontId="19" fillId="0" borderId="0" xfId="0" applyNumberFormat="1" applyFont="1"/>
    <xf numFmtId="0" fontId="19" fillId="0" borderId="13" xfId="0" applyFont="1" applyBorder="1" applyAlignment="1">
      <alignment horizontal="center" vertical="center" wrapText="1"/>
    </xf>
    <xf numFmtId="164" fontId="0" fillId="0" borderId="17" xfId="0" applyNumberFormat="1" applyBorder="1"/>
    <xf numFmtId="0" fontId="18" fillId="0" borderId="0" xfId="0" applyFont="1" applyAlignment="1">
      <alignment vertical="center"/>
    </xf>
    <xf numFmtId="16" fontId="0" fillId="0" borderId="0" xfId="0" applyNumberFormat="1"/>
    <xf numFmtId="0" fontId="0" fillId="12" borderId="0" xfId="0" applyFill="1" applyAlignment="1">
      <alignment vertical="center"/>
    </xf>
    <xf numFmtId="9" fontId="0" fillId="0" borderId="0" xfId="0" applyNumberFormat="1"/>
    <xf numFmtId="164" fontId="23" fillId="0" borderId="2" xfId="0" applyNumberFormat="1" applyFont="1" applyBorder="1" applyAlignment="1">
      <alignment horizontal="right"/>
    </xf>
    <xf numFmtId="167" fontId="19" fillId="0" borderId="0" xfId="0" applyNumberFormat="1" applyFont="1" applyAlignment="1">
      <alignment horizontal="right"/>
    </xf>
    <xf numFmtId="0" fontId="19" fillId="7" borderId="17" xfId="0" applyFont="1" applyFill="1" applyBorder="1"/>
    <xf numFmtId="4" fontId="23" fillId="0" borderId="5" xfId="0" applyNumberFormat="1" applyFont="1" applyBorder="1" applyAlignment="1">
      <alignment horizontal="right" vertical="center" wrapText="1"/>
    </xf>
    <xf numFmtId="1" fontId="19" fillId="3" borderId="34" xfId="0" applyNumberFormat="1" applyFont="1" applyFill="1" applyBorder="1" applyProtection="1">
      <protection locked="0"/>
    </xf>
    <xf numFmtId="49" fontId="19" fillId="3" borderId="34" xfId="0" applyNumberFormat="1" applyFont="1" applyFill="1" applyBorder="1" applyProtection="1">
      <protection locked="0"/>
    </xf>
    <xf numFmtId="4" fontId="19" fillId="3" borderId="34" xfId="0" applyNumberFormat="1" applyFont="1" applyFill="1" applyBorder="1" applyProtection="1">
      <protection locked="0"/>
    </xf>
    <xf numFmtId="0" fontId="19" fillId="4" borderId="34" xfId="0" applyFont="1" applyFill="1" applyBorder="1" applyProtection="1">
      <protection locked="0"/>
    </xf>
    <xf numFmtId="3" fontId="19" fillId="3" borderId="31" xfId="0" applyNumberFormat="1" applyFont="1" applyFill="1" applyBorder="1" applyAlignment="1" applyProtection="1">
      <alignment horizontal="left"/>
      <protection locked="0"/>
    </xf>
    <xf numFmtId="1" fontId="19" fillId="3" borderId="31" xfId="0" applyNumberFormat="1" applyFont="1" applyFill="1" applyBorder="1" applyProtection="1">
      <protection locked="0"/>
    </xf>
    <xf numFmtId="164" fontId="19" fillId="3" borderId="9" xfId="0" applyNumberFormat="1" applyFont="1" applyFill="1" applyBorder="1" applyAlignment="1" applyProtection="1">
      <alignment horizontal="right"/>
      <protection locked="0"/>
    </xf>
    <xf numFmtId="164" fontId="19" fillId="3" borderId="10" xfId="0" applyNumberFormat="1" applyFont="1" applyFill="1" applyBorder="1" applyAlignment="1" applyProtection="1">
      <alignment horizontal="right"/>
      <protection locked="0"/>
    </xf>
    <xf numFmtId="3" fontId="19" fillId="6" borderId="31" xfId="0" applyNumberFormat="1" applyFont="1" applyFill="1" applyBorder="1" applyProtection="1">
      <protection locked="0"/>
    </xf>
    <xf numFmtId="3" fontId="19" fillId="6" borderId="32" xfId="0" applyNumberFormat="1" applyFont="1" applyFill="1" applyBorder="1" applyProtection="1">
      <protection locked="0"/>
    </xf>
    <xf numFmtId="1" fontId="26" fillId="0" borderId="3" xfId="0" applyNumberFormat="1" applyFont="1" applyBorder="1" applyAlignment="1">
      <alignment horizontal="left" wrapText="1"/>
    </xf>
    <xf numFmtId="1" fontId="26" fillId="0" borderId="5" xfId="0" applyNumberFormat="1" applyFont="1" applyBorder="1" applyAlignment="1">
      <alignment horizontal="left" wrapText="1"/>
    </xf>
    <xf numFmtId="164" fontId="34" fillId="0" borderId="5" xfId="0" applyNumberFormat="1" applyFont="1" applyBorder="1" applyAlignment="1">
      <alignment horizontal="center" vertical="center" wrapText="1"/>
    </xf>
    <xf numFmtId="165" fontId="34" fillId="0" borderId="5" xfId="0" applyNumberFormat="1" applyFont="1" applyBorder="1" applyAlignment="1">
      <alignment horizontal="right" wrapText="1"/>
    </xf>
    <xf numFmtId="165" fontId="34" fillId="0" borderId="6" xfId="0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horizontal="right"/>
    </xf>
    <xf numFmtId="165" fontId="19" fillId="0" borderId="9" xfId="0" applyNumberFormat="1" applyFont="1" applyBorder="1" applyAlignment="1">
      <alignment horizontal="right"/>
    </xf>
    <xf numFmtId="165" fontId="21" fillId="3" borderId="1" xfId="0" applyNumberFormat="1" applyFont="1" applyFill="1" applyBorder="1" applyAlignment="1" applyProtection="1">
      <alignment horizontal="right"/>
      <protection locked="0"/>
    </xf>
    <xf numFmtId="165" fontId="21" fillId="3" borderId="9" xfId="0" applyNumberFormat="1" applyFont="1" applyFill="1" applyBorder="1" applyAlignment="1" applyProtection="1">
      <alignment horizontal="right"/>
      <protection locked="0"/>
    </xf>
    <xf numFmtId="49" fontId="33" fillId="0" borderId="33" xfId="0" applyNumberFormat="1" applyFont="1" applyBorder="1"/>
    <xf numFmtId="165" fontId="21" fillId="0" borderId="1" xfId="0" applyNumberFormat="1" applyFont="1" applyBorder="1" applyAlignment="1">
      <alignment horizontal="right"/>
    </xf>
    <xf numFmtId="49" fontId="35" fillId="0" borderId="33" xfId="0" applyNumberFormat="1" applyFont="1" applyBorder="1"/>
    <xf numFmtId="49" fontId="35" fillId="0" borderId="48" xfId="0" applyNumberFormat="1" applyFont="1" applyBorder="1"/>
    <xf numFmtId="164" fontId="19" fillId="0" borderId="6" xfId="0" applyNumberFormat="1" applyFont="1" applyBorder="1" applyAlignment="1">
      <alignment horizontal="right"/>
    </xf>
    <xf numFmtId="165" fontId="21" fillId="0" borderId="9" xfId="0" applyNumberFormat="1" applyFont="1" applyBorder="1" applyAlignment="1">
      <alignment horizontal="right"/>
    </xf>
    <xf numFmtId="49" fontId="33" fillId="0" borderId="18" xfId="0" applyNumberFormat="1" applyFont="1" applyBorder="1"/>
    <xf numFmtId="49" fontId="32" fillId="0" borderId="16" xfId="0" applyNumberFormat="1" applyFont="1" applyBorder="1"/>
    <xf numFmtId="0" fontId="21" fillId="0" borderId="49" xfId="0" applyFont="1" applyBorder="1" applyAlignment="1">
      <alignment horizontal="left" wrapText="1" indent="1"/>
    </xf>
    <xf numFmtId="0" fontId="21" fillId="0" borderId="49" xfId="0" applyFont="1" applyBorder="1" applyAlignment="1">
      <alignment wrapText="1"/>
    </xf>
    <xf numFmtId="1" fontId="26" fillId="0" borderId="18" xfId="0" applyNumberFormat="1" applyFont="1" applyBorder="1" applyAlignment="1">
      <alignment horizontal="center" wrapText="1"/>
    </xf>
    <xf numFmtId="164" fontId="19" fillId="0" borderId="9" xfId="0" applyNumberFormat="1" applyFont="1" applyBorder="1" applyAlignment="1">
      <alignment horizontal="right"/>
    </xf>
    <xf numFmtId="49" fontId="33" fillId="0" borderId="48" xfId="0" applyNumberFormat="1" applyFont="1" applyBorder="1"/>
    <xf numFmtId="164" fontId="21" fillId="0" borderId="9" xfId="0" applyNumberFormat="1" applyFont="1" applyBorder="1" applyAlignment="1">
      <alignment horizontal="right"/>
    </xf>
    <xf numFmtId="49" fontId="33" fillId="0" borderId="14" xfId="0" applyNumberFormat="1" applyFont="1" applyBorder="1"/>
    <xf numFmtId="49" fontId="33" fillId="0" borderId="0" xfId="0" applyNumberFormat="1" applyFont="1"/>
    <xf numFmtId="49" fontId="33" fillId="0" borderId="50" xfId="0" applyNumberFormat="1" applyFont="1" applyBorder="1"/>
    <xf numFmtId="49" fontId="33" fillId="0" borderId="43" xfId="0" applyNumberFormat="1" applyFont="1" applyBorder="1"/>
    <xf numFmtId="49" fontId="31" fillId="0" borderId="43" xfId="0" applyNumberFormat="1" applyFont="1" applyBorder="1"/>
    <xf numFmtId="49" fontId="30" fillId="0" borderId="3" xfId="0" applyNumberFormat="1" applyFont="1" applyBorder="1"/>
    <xf numFmtId="0" fontId="23" fillId="0" borderId="5" xfId="0" applyFont="1" applyBorder="1" applyAlignment="1">
      <alignment wrapText="1"/>
    </xf>
    <xf numFmtId="165" fontId="23" fillId="0" borderId="6" xfId="0" applyNumberFormat="1" applyFont="1" applyBorder="1" applyAlignment="1">
      <alignment horizontal="right"/>
    </xf>
    <xf numFmtId="165" fontId="23" fillId="0" borderId="5" xfId="0" applyNumberFormat="1" applyFont="1" applyBorder="1" applyAlignment="1">
      <alignment horizontal="right"/>
    </xf>
    <xf numFmtId="49" fontId="26" fillId="0" borderId="3" xfId="0" applyNumberFormat="1" applyFont="1" applyBorder="1"/>
    <xf numFmtId="164" fontId="34" fillId="0" borderId="5" xfId="0" applyNumberFormat="1" applyFont="1" applyBorder="1" applyAlignment="1">
      <alignment horizontal="right" wrapText="1"/>
    </xf>
    <xf numFmtId="164" fontId="34" fillId="0" borderId="6" xfId="0" applyNumberFormat="1" applyFont="1" applyBorder="1" applyAlignment="1">
      <alignment horizontal="right" wrapText="1"/>
    </xf>
    <xf numFmtId="164" fontId="23" fillId="0" borderId="6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0" fontId="19" fillId="10" borderId="17" xfId="0" applyFont="1" applyFill="1" applyBorder="1"/>
    <xf numFmtId="165" fontId="21" fillId="8" borderId="1" xfId="0" applyNumberFormat="1" applyFont="1" applyFill="1" applyBorder="1" applyAlignment="1">
      <alignment horizontal="right"/>
    </xf>
    <xf numFmtId="0" fontId="21" fillId="8" borderId="34" xfId="0" applyFont="1" applyFill="1" applyBorder="1" applyAlignment="1">
      <alignment horizontal="left" wrapText="1" indent="1"/>
    </xf>
    <xf numFmtId="0" fontId="21" fillId="8" borderId="34" xfId="0" applyFont="1" applyFill="1" applyBorder="1" applyAlignment="1">
      <alignment wrapText="1"/>
    </xf>
    <xf numFmtId="0" fontId="19" fillId="8" borderId="0" xfId="0" applyFont="1" applyFill="1"/>
    <xf numFmtId="49" fontId="30" fillId="0" borderId="18" xfId="0" applyNumberFormat="1" applyFont="1" applyBorder="1"/>
    <xf numFmtId="49" fontId="26" fillId="0" borderId="16" xfId="0" applyNumberFormat="1" applyFont="1" applyBorder="1"/>
    <xf numFmtId="0" fontId="23" fillId="0" borderId="16" xfId="0" applyFont="1" applyBorder="1" applyAlignment="1">
      <alignment wrapText="1"/>
    </xf>
    <xf numFmtId="165" fontId="19" fillId="0" borderId="4" xfId="0" applyNumberFormat="1" applyFont="1" applyBorder="1" applyAlignment="1">
      <alignment horizontal="right"/>
    </xf>
    <xf numFmtId="165" fontId="23" fillId="0" borderId="12" xfId="0" applyNumberFormat="1" applyFont="1" applyBorder="1" applyAlignment="1">
      <alignment horizontal="right"/>
    </xf>
    <xf numFmtId="165" fontId="21" fillId="3" borderId="16" xfId="0" applyNumberFormat="1" applyFont="1" applyFill="1" applyBorder="1" applyAlignment="1" applyProtection="1">
      <alignment horizontal="right"/>
      <protection locked="0"/>
    </xf>
    <xf numFmtId="165" fontId="21" fillId="3" borderId="12" xfId="0" applyNumberFormat="1" applyFont="1" applyFill="1" applyBorder="1" applyAlignment="1" applyProtection="1">
      <alignment horizontal="right"/>
      <protection locked="0"/>
    </xf>
    <xf numFmtId="49" fontId="35" fillId="0" borderId="5" xfId="0" applyNumberFormat="1" applyFont="1" applyBorder="1"/>
    <xf numFmtId="49" fontId="30" fillId="8" borderId="3" xfId="0" applyNumberFormat="1" applyFont="1" applyFill="1" applyBorder="1"/>
    <xf numFmtId="165" fontId="21" fillId="3" borderId="21" xfId="0" applyNumberFormat="1" applyFont="1" applyFill="1" applyBorder="1" applyAlignment="1" applyProtection="1">
      <alignment horizontal="right"/>
      <protection locked="0"/>
    </xf>
    <xf numFmtId="165" fontId="21" fillId="3" borderId="22" xfId="0" applyNumberFormat="1" applyFont="1" applyFill="1" applyBorder="1" applyAlignment="1" applyProtection="1">
      <alignment horizontal="right"/>
      <protection locked="0"/>
    </xf>
    <xf numFmtId="3" fontId="19" fillId="0" borderId="0" xfId="0" applyNumberFormat="1" applyFont="1" applyAlignment="1">
      <alignment horizontal="left"/>
    </xf>
    <xf numFmtId="3" fontId="23" fillId="8" borderId="5" xfId="0" applyNumberFormat="1" applyFont="1" applyFill="1" applyBorder="1" applyAlignment="1">
      <alignment horizontal="right" vertical="center" wrapText="1"/>
    </xf>
    <xf numFmtId="3" fontId="23" fillId="8" borderId="6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/>
    </xf>
    <xf numFmtId="164" fontId="19" fillId="3" borderId="4" xfId="0" applyNumberFormat="1" applyFont="1" applyFill="1" applyBorder="1" applyAlignment="1" applyProtection="1">
      <alignment horizontal="right"/>
      <protection locked="0"/>
    </xf>
    <xf numFmtId="3" fontId="0" fillId="0" borderId="0" xfId="0" applyNumberFormat="1"/>
    <xf numFmtId="164" fontId="19" fillId="3" borderId="23" xfId="0" applyNumberFormat="1" applyFont="1" applyFill="1" applyBorder="1" applyAlignment="1" applyProtection="1">
      <alignment horizontal="right"/>
      <protection locked="0"/>
    </xf>
    <xf numFmtId="164" fontId="19" fillId="3" borderId="24" xfId="0" applyNumberFormat="1" applyFont="1" applyFill="1" applyBorder="1" applyAlignment="1" applyProtection="1">
      <alignment horizontal="right"/>
      <protection locked="0"/>
    </xf>
    <xf numFmtId="1" fontId="26" fillId="0" borderId="0" xfId="0" applyNumberFormat="1" applyFont="1" applyAlignment="1">
      <alignment wrapText="1"/>
    </xf>
    <xf numFmtId="0" fontId="19" fillId="0" borderId="25" xfId="0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wrapText="1"/>
    </xf>
    <xf numFmtId="0" fontId="19" fillId="8" borderId="0" xfId="0" applyFont="1" applyFill="1" applyAlignment="1">
      <alignment horizontal="center" vertical="center" wrapText="1"/>
    </xf>
    <xf numFmtId="0" fontId="19" fillId="3" borderId="34" xfId="0" applyFont="1" applyFill="1" applyBorder="1" applyProtection="1">
      <protection locked="0"/>
    </xf>
    <xf numFmtId="49" fontId="33" fillId="0" borderId="16" xfId="0" applyNumberFormat="1" applyFont="1" applyBorder="1"/>
    <xf numFmtId="0" fontId="1" fillId="0" borderId="34" xfId="0" applyFont="1" applyBorder="1" applyAlignment="1">
      <alignment wrapText="1"/>
    </xf>
    <xf numFmtId="0" fontId="19" fillId="8" borderId="34" xfId="0" applyFont="1" applyFill="1" applyBorder="1" applyAlignment="1">
      <alignment wrapText="1"/>
    </xf>
    <xf numFmtId="0" fontId="37" fillId="0" borderId="0" xfId="0" applyFont="1"/>
    <xf numFmtId="10" fontId="37" fillId="0" borderId="0" xfId="0" applyNumberFormat="1" applyFont="1"/>
    <xf numFmtId="0" fontId="21" fillId="8" borderId="31" xfId="0" applyFont="1" applyFill="1" applyBorder="1" applyAlignment="1">
      <alignment horizontal="left" wrapText="1" indent="1"/>
    </xf>
    <xf numFmtId="164" fontId="3" fillId="8" borderId="5" xfId="0" applyNumberFormat="1" applyFont="1" applyFill="1" applyBorder="1" applyAlignment="1">
      <alignment horizontal="right" wrapText="1"/>
    </xf>
    <xf numFmtId="165" fontId="19" fillId="8" borderId="1" xfId="0" applyNumberFormat="1" applyFont="1" applyFill="1" applyBorder="1" applyAlignment="1">
      <alignment horizontal="right"/>
    </xf>
    <xf numFmtId="165" fontId="19" fillId="8" borderId="9" xfId="0" applyNumberFormat="1" applyFont="1" applyFill="1" applyBorder="1" applyAlignment="1">
      <alignment horizontal="right"/>
    </xf>
    <xf numFmtId="0" fontId="1" fillId="8" borderId="34" xfId="0" applyFont="1" applyFill="1" applyBorder="1"/>
    <xf numFmtId="0" fontId="19" fillId="8" borderId="31" xfId="0" applyFont="1" applyFill="1" applyBorder="1"/>
    <xf numFmtId="3" fontId="19" fillId="8" borderId="31" xfId="0" applyNumberFormat="1" applyFont="1" applyFill="1" applyBorder="1" applyAlignment="1">
      <alignment horizontal="center"/>
    </xf>
    <xf numFmtId="164" fontId="37" fillId="0" borderId="0" xfId="0" applyNumberFormat="1" applyFont="1"/>
    <xf numFmtId="164" fontId="3" fillId="0" borderId="5" xfId="0" applyNumberFormat="1" applyFont="1" applyBorder="1" applyAlignment="1">
      <alignment horizontal="left"/>
    </xf>
    <xf numFmtId="0" fontId="12" fillId="8" borderId="34" xfId="0" applyFont="1" applyFill="1" applyBorder="1"/>
    <xf numFmtId="0" fontId="19" fillId="8" borderId="13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left" vertical="center" wrapText="1"/>
    </xf>
    <xf numFmtId="0" fontId="19" fillId="8" borderId="5" xfId="0" applyFont="1" applyFill="1" applyBorder="1" applyAlignment="1">
      <alignment horizontal="left" vertical="center" wrapText="1"/>
    </xf>
    <xf numFmtId="2" fontId="23" fillId="8" borderId="5" xfId="0" applyNumberFormat="1" applyFont="1" applyFill="1" applyBorder="1" applyAlignment="1">
      <alignment horizontal="right" vertical="center" wrapText="1"/>
    </xf>
    <xf numFmtId="164" fontId="19" fillId="8" borderId="0" xfId="0" applyNumberFormat="1" applyFont="1" applyFill="1"/>
    <xf numFmtId="0" fontId="37" fillId="8" borderId="0" xfId="0" applyFont="1" applyFill="1"/>
    <xf numFmtId="3" fontId="23" fillId="8" borderId="34" xfId="0" applyNumberFormat="1" applyFont="1" applyFill="1" applyBorder="1"/>
    <xf numFmtId="3" fontId="19" fillId="3" borderId="43" xfId="0" applyNumberFormat="1" applyFont="1" applyFill="1" applyBorder="1" applyProtection="1">
      <protection locked="0"/>
    </xf>
    <xf numFmtId="3" fontId="19" fillId="3" borderId="51" xfId="0" applyNumberFormat="1" applyFont="1" applyFill="1" applyBorder="1" applyProtection="1">
      <protection locked="0"/>
    </xf>
    <xf numFmtId="164" fontId="23" fillId="0" borderId="0" xfId="0" applyNumberFormat="1" applyFont="1"/>
    <xf numFmtId="167" fontId="23" fillId="0" borderId="0" xfId="0" applyNumberFormat="1" applyFont="1"/>
    <xf numFmtId="2" fontId="23" fillId="0" borderId="0" xfId="0" applyNumberFormat="1" applyFont="1"/>
    <xf numFmtId="165" fontId="23" fillId="0" borderId="0" xfId="0" applyNumberFormat="1" applyFont="1"/>
    <xf numFmtId="165" fontId="19" fillId="0" borderId="20" xfId="0" applyNumberFormat="1" applyFont="1" applyBorder="1" applyAlignment="1">
      <alignment horizontal="right"/>
    </xf>
    <xf numFmtId="2" fontId="19" fillId="0" borderId="9" xfId="0" applyNumberFormat="1" applyFont="1" applyBorder="1" applyAlignment="1">
      <alignment horizontal="right"/>
    </xf>
    <xf numFmtId="164" fontId="23" fillId="8" borderId="6" xfId="0" applyNumberFormat="1" applyFont="1" applyFill="1" applyBorder="1" applyAlignment="1">
      <alignment horizontal="right"/>
    </xf>
    <xf numFmtId="4" fontId="19" fillId="8" borderId="22" xfId="0" applyNumberFormat="1" applyFont="1" applyFill="1" applyBorder="1" applyAlignment="1">
      <alignment horizontal="right"/>
    </xf>
    <xf numFmtId="165" fontId="3" fillId="8" borderId="5" xfId="0" applyNumberFormat="1" applyFont="1" applyFill="1" applyBorder="1" applyAlignment="1">
      <alignment horizontal="right"/>
    </xf>
    <xf numFmtId="165" fontId="23" fillId="8" borderId="6" xfId="0" applyNumberFormat="1" applyFont="1" applyFill="1" applyBorder="1" applyAlignment="1">
      <alignment horizontal="right"/>
    </xf>
    <xf numFmtId="4" fontId="1" fillId="8" borderId="9" xfId="0" applyNumberFormat="1" applyFon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20" xfId="0" applyNumberFormat="1" applyFont="1" applyFill="1" applyBorder="1" applyAlignment="1">
      <alignment horizontal="right"/>
    </xf>
    <xf numFmtId="0" fontId="19" fillId="0" borderId="2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4" fontId="23" fillId="3" borderId="5" xfId="0" applyNumberFormat="1" applyFont="1" applyFill="1" applyBorder="1" applyAlignment="1" applyProtection="1">
      <alignment horizontal="right"/>
      <protection locked="0"/>
    </xf>
    <xf numFmtId="164" fontId="21" fillId="3" borderId="5" xfId="0" applyNumberFormat="1" applyFont="1" applyFill="1" applyBorder="1" applyAlignment="1" applyProtection="1">
      <alignment horizontal="right" wrapText="1"/>
      <protection locked="0"/>
    </xf>
    <xf numFmtId="165" fontId="21" fillId="3" borderId="5" xfId="0" applyNumberFormat="1" applyFont="1" applyFill="1" applyBorder="1" applyAlignment="1" applyProtection="1">
      <alignment horizontal="right"/>
      <protection locked="0"/>
    </xf>
    <xf numFmtId="165" fontId="21" fillId="3" borderId="4" xfId="0" applyNumberFormat="1" applyFont="1" applyFill="1" applyBorder="1" applyAlignment="1" applyProtection="1">
      <alignment horizontal="right"/>
      <protection locked="0"/>
    </xf>
    <xf numFmtId="3" fontId="19" fillId="0" borderId="31" xfId="0" applyNumberFormat="1" applyFont="1" applyBorder="1" applyProtection="1">
      <protection locked="0"/>
    </xf>
    <xf numFmtId="164" fontId="23" fillId="8" borderId="5" xfId="0" applyNumberFormat="1" applyFont="1" applyFill="1" applyBorder="1" applyAlignment="1">
      <alignment horizontal="right"/>
    </xf>
    <xf numFmtId="164" fontId="3" fillId="8" borderId="5" xfId="0" applyNumberFormat="1" applyFont="1" applyFill="1" applyBorder="1" applyAlignment="1">
      <alignment horizontal="right"/>
    </xf>
    <xf numFmtId="4" fontId="19" fillId="8" borderId="21" xfId="0" applyNumberFormat="1" applyFont="1" applyFill="1" applyBorder="1" applyAlignment="1">
      <alignment horizontal="right"/>
    </xf>
    <xf numFmtId="165" fontId="34" fillId="9" borderId="5" xfId="0" applyNumberFormat="1" applyFont="1" applyFill="1" applyBorder="1" applyAlignment="1">
      <alignment horizontal="center" vertical="center" wrapText="1"/>
    </xf>
    <xf numFmtId="165" fontId="34" fillId="9" borderId="6" xfId="0" applyNumberFormat="1" applyFont="1" applyFill="1" applyBorder="1" applyAlignment="1">
      <alignment horizontal="center" vertical="center" wrapText="1"/>
    </xf>
    <xf numFmtId="164" fontId="34" fillId="9" borderId="5" xfId="0" applyNumberFormat="1" applyFont="1" applyFill="1" applyBorder="1" applyAlignment="1">
      <alignment horizontal="center" vertical="center" wrapText="1"/>
    </xf>
    <xf numFmtId="164" fontId="34" fillId="9" borderId="6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" fontId="34" fillId="9" borderId="5" xfId="0" applyNumberFormat="1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19" fillId="10" borderId="0" xfId="0" applyFont="1" applyFill="1"/>
    <xf numFmtId="49" fontId="32" fillId="8" borderId="31" xfId="0" applyNumberFormat="1" applyFont="1" applyFill="1" applyBorder="1"/>
    <xf numFmtId="0" fontId="21" fillId="8" borderId="31" xfId="0" applyFont="1" applyFill="1" applyBorder="1" applyAlignment="1">
      <alignment wrapText="1"/>
    </xf>
    <xf numFmtId="165" fontId="12" fillId="3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/>
    </xf>
    <xf numFmtId="0" fontId="12" fillId="8" borderId="31" xfId="0" applyFont="1" applyFill="1" applyBorder="1" applyAlignment="1">
      <alignment horizontal="left" indent="3"/>
    </xf>
    <xf numFmtId="164" fontId="12" fillId="0" borderId="1" xfId="0" applyNumberFormat="1" applyFont="1" applyBorder="1" applyAlignment="1">
      <alignment horizontal="right"/>
    </xf>
    <xf numFmtId="0" fontId="23" fillId="8" borderId="5" xfId="0" applyFont="1" applyFill="1" applyBorder="1" applyAlignment="1">
      <alignment wrapText="1"/>
    </xf>
    <xf numFmtId="0" fontId="19" fillId="8" borderId="0" xfId="0" applyFont="1" applyFill="1" applyAlignment="1">
      <alignment wrapText="1"/>
    </xf>
    <xf numFmtId="0" fontId="21" fillId="8" borderId="43" xfId="0" applyFont="1" applyFill="1" applyBorder="1" applyAlignment="1">
      <alignment horizontal="left" wrapText="1" indent="2"/>
    </xf>
    <xf numFmtId="0" fontId="21" fillId="8" borderId="43" xfId="0" applyFont="1" applyFill="1" applyBorder="1" applyAlignment="1">
      <alignment wrapText="1"/>
    </xf>
    <xf numFmtId="49" fontId="26" fillId="8" borderId="5" xfId="0" applyNumberFormat="1" applyFont="1" applyFill="1" applyBorder="1"/>
    <xf numFmtId="167" fontId="19" fillId="8" borderId="0" xfId="0" applyNumberFormat="1" applyFont="1" applyFill="1" applyAlignment="1">
      <alignment horizontal="right"/>
    </xf>
    <xf numFmtId="49" fontId="33" fillId="8" borderId="34" xfId="0" applyNumberFormat="1" applyFont="1" applyFill="1" applyBorder="1"/>
    <xf numFmtId="49" fontId="5" fillId="8" borderId="3" xfId="0" applyNumberFormat="1" applyFont="1" applyFill="1" applyBorder="1"/>
    <xf numFmtId="49" fontId="35" fillId="8" borderId="5" xfId="0" applyNumberFormat="1" applyFont="1" applyFill="1" applyBorder="1"/>
    <xf numFmtId="0" fontId="3" fillId="8" borderId="5" xfId="0" applyFont="1" applyFill="1" applyBorder="1" applyAlignment="1">
      <alignment wrapText="1"/>
    </xf>
    <xf numFmtId="0" fontId="3" fillId="8" borderId="5" xfId="0" applyFont="1" applyFill="1" applyBorder="1"/>
    <xf numFmtId="0" fontId="21" fillId="8" borderId="2" xfId="0" applyFont="1" applyFill="1" applyBorder="1" applyAlignment="1">
      <alignment horizontal="center" vertical="center" wrapText="1"/>
    </xf>
    <xf numFmtId="1" fontId="34" fillId="8" borderId="5" xfId="0" applyNumberFormat="1" applyFont="1" applyFill="1" applyBorder="1" applyAlignment="1">
      <alignment horizontal="center" wrapText="1"/>
    </xf>
    <xf numFmtId="4" fontId="19" fillId="0" borderId="31" xfId="0" applyNumberFormat="1" applyFont="1" applyBorder="1" applyProtection="1">
      <protection locked="0"/>
    </xf>
    <xf numFmtId="165" fontId="21" fillId="3" borderId="53" xfId="0" applyNumberFormat="1" applyFont="1" applyFill="1" applyBorder="1" applyAlignment="1" applyProtection="1">
      <alignment horizontal="right"/>
      <protection locked="0"/>
    </xf>
    <xf numFmtId="0" fontId="21" fillId="8" borderId="31" xfId="0" applyFont="1" applyFill="1" applyBorder="1" applyAlignment="1">
      <alignment horizontal="left" wrapText="1" indent="2"/>
    </xf>
    <xf numFmtId="0" fontId="12" fillId="8" borderId="31" xfId="0" applyFont="1" applyFill="1" applyBorder="1" applyAlignment="1">
      <alignment horizontal="left" wrapText="1" indent="1"/>
    </xf>
    <xf numFmtId="1" fontId="26" fillId="9" borderId="5" xfId="0" applyNumberFormat="1" applyFont="1" applyFill="1" applyBorder="1" applyAlignment="1">
      <alignment vertical="center" wrapText="1"/>
    </xf>
    <xf numFmtId="1" fontId="26" fillId="9" borderId="5" xfId="0" applyNumberFormat="1" applyFont="1" applyFill="1" applyBorder="1" applyAlignment="1">
      <alignment vertical="center"/>
    </xf>
    <xf numFmtId="49" fontId="33" fillId="8" borderId="14" xfId="0" applyNumberFormat="1" applyFont="1" applyFill="1" applyBorder="1"/>
    <xf numFmtId="49" fontId="31" fillId="8" borderId="0" xfId="0" applyNumberFormat="1" applyFont="1" applyFill="1"/>
    <xf numFmtId="49" fontId="33" fillId="8" borderId="0" xfId="0" applyNumberFormat="1" applyFont="1" applyFill="1"/>
    <xf numFmtId="165" fontId="21" fillId="3" borderId="15" xfId="0" applyNumberFormat="1" applyFont="1" applyFill="1" applyBorder="1" applyAlignment="1" applyProtection="1">
      <alignment horizontal="right"/>
      <protection locked="0"/>
    </xf>
    <xf numFmtId="164" fontId="21" fillId="3" borderId="0" xfId="0" applyNumberFormat="1" applyFont="1" applyFill="1" applyAlignment="1" applyProtection="1">
      <alignment horizontal="right"/>
      <protection locked="0"/>
    </xf>
    <xf numFmtId="9" fontId="43" fillId="0" borderId="0" xfId="0" applyNumberFormat="1" applyFont="1"/>
    <xf numFmtId="167" fontId="29" fillId="0" borderId="0" xfId="0" applyNumberFormat="1" applyFont="1" applyAlignment="1">
      <alignment horizontal="right"/>
    </xf>
    <xf numFmtId="3" fontId="19" fillId="3" borderId="34" xfId="0" applyNumberFormat="1" applyFont="1" applyFill="1" applyBorder="1" applyProtection="1">
      <protection locked="0"/>
    </xf>
    <xf numFmtId="9" fontId="1" fillId="8" borderId="54" xfId="11" applyFont="1" applyFill="1" applyBorder="1" applyAlignment="1" applyProtection="1">
      <alignment horizontal="right"/>
    </xf>
    <xf numFmtId="164" fontId="21" fillId="3" borderId="55" xfId="0" applyNumberFormat="1" applyFont="1" applyFill="1" applyBorder="1" applyAlignment="1" applyProtection="1">
      <alignment horizontal="right"/>
      <protection locked="0"/>
    </xf>
    <xf numFmtId="164" fontId="19" fillId="0" borderId="19" xfId="0" applyNumberFormat="1" applyFont="1" applyBorder="1" applyAlignment="1">
      <alignment horizontal="right"/>
    </xf>
    <xf numFmtId="49" fontId="6" fillId="8" borderId="34" xfId="0" applyNumberFormat="1" applyFont="1" applyFill="1" applyBorder="1"/>
    <xf numFmtId="49" fontId="4" fillId="8" borderId="31" xfId="0" applyNumberFormat="1" applyFont="1" applyFill="1" applyBorder="1"/>
    <xf numFmtId="0" fontId="12" fillId="8" borderId="34" xfId="0" applyFont="1" applyFill="1" applyBorder="1" applyAlignment="1">
      <alignment horizontal="left" wrapText="1" indent="1"/>
    </xf>
    <xf numFmtId="0" fontId="12" fillId="8" borderId="34" xfId="0" applyFont="1" applyFill="1" applyBorder="1" applyAlignment="1">
      <alignment wrapText="1"/>
    </xf>
    <xf numFmtId="0" fontId="29" fillId="8" borderId="0" xfId="0" applyFont="1" applyFill="1"/>
    <xf numFmtId="0" fontId="12" fillId="8" borderId="2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wrapText="1"/>
    </xf>
    <xf numFmtId="0" fontId="19" fillId="8" borderId="2" xfId="0" applyFont="1" applyFill="1" applyBorder="1"/>
    <xf numFmtId="3" fontId="19" fillId="8" borderId="2" xfId="0" applyNumberFormat="1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" fillId="8" borderId="0" xfId="0" applyFont="1" applyFill="1"/>
    <xf numFmtId="49" fontId="4" fillId="8" borderId="34" xfId="0" applyNumberFormat="1" applyFont="1" applyFill="1" applyBorder="1"/>
    <xf numFmtId="167" fontId="1" fillId="8" borderId="0" xfId="0" applyNumberFormat="1" applyFont="1" applyFill="1" applyAlignment="1">
      <alignment horizontal="right"/>
    </xf>
    <xf numFmtId="167" fontId="29" fillId="8" borderId="0" xfId="0" applyNumberFormat="1" applyFont="1" applyFill="1" applyAlignment="1">
      <alignment horizontal="right"/>
    </xf>
    <xf numFmtId="49" fontId="44" fillId="0" borderId="0" xfId="0" applyNumberFormat="1" applyFont="1"/>
    <xf numFmtId="164" fontId="21" fillId="0" borderId="4" xfId="0" applyNumberFormat="1" applyFont="1" applyBorder="1" applyAlignment="1">
      <alignment horizontal="right"/>
    </xf>
    <xf numFmtId="164" fontId="19" fillId="0" borderId="5" xfId="0" applyNumberFormat="1" applyFont="1" applyBorder="1" applyAlignment="1">
      <alignment horizontal="right"/>
    </xf>
    <xf numFmtId="3" fontId="29" fillId="8" borderId="0" xfId="0" applyNumberFormat="1" applyFont="1" applyFill="1" applyAlignment="1">
      <alignment horizontal="right"/>
    </xf>
    <xf numFmtId="164" fontId="19" fillId="0" borderId="6" xfId="0" applyNumberFormat="1" applyFont="1" applyBorder="1" applyAlignment="1">
      <alignment horizontal="center" vertical="center"/>
    </xf>
    <xf numFmtId="164" fontId="34" fillId="9" borderId="56" xfId="0" applyNumberFormat="1" applyFont="1" applyFill="1" applyBorder="1" applyAlignment="1">
      <alignment horizontal="center" vertical="center" wrapText="1"/>
    </xf>
    <xf numFmtId="164" fontId="34" fillId="9" borderId="46" xfId="0" applyNumberFormat="1" applyFont="1" applyFill="1" applyBorder="1" applyAlignment="1">
      <alignment horizontal="center" vertical="center" wrapText="1"/>
    </xf>
    <xf numFmtId="164" fontId="34" fillId="0" borderId="58" xfId="0" applyNumberFormat="1" applyFont="1" applyBorder="1" applyAlignment="1">
      <alignment horizontal="right" wrapText="1"/>
    </xf>
    <xf numFmtId="3" fontId="23" fillId="0" borderId="58" xfId="0" applyNumberFormat="1" applyFont="1" applyBorder="1" applyAlignment="1">
      <alignment horizontal="right"/>
    </xf>
    <xf numFmtId="164" fontId="19" fillId="0" borderId="58" xfId="0" applyNumberFormat="1" applyFont="1" applyBorder="1" applyAlignment="1">
      <alignment horizontal="right"/>
    </xf>
    <xf numFmtId="165" fontId="21" fillId="3" borderId="61" xfId="0" applyNumberFormat="1" applyFont="1" applyFill="1" applyBorder="1" applyAlignment="1" applyProtection="1">
      <alignment horizontal="right"/>
      <protection locked="0"/>
    </xf>
    <xf numFmtId="165" fontId="21" fillId="3" borderId="62" xfId="0" applyNumberFormat="1" applyFont="1" applyFill="1" applyBorder="1" applyAlignment="1" applyProtection="1">
      <alignment horizontal="right"/>
      <protection locked="0"/>
    </xf>
    <xf numFmtId="165" fontId="12" fillId="3" borderId="62" xfId="0" applyNumberFormat="1" applyFont="1" applyFill="1" applyBorder="1" applyAlignment="1" applyProtection="1">
      <alignment horizontal="right"/>
      <protection locked="0"/>
    </xf>
    <xf numFmtId="164" fontId="19" fillId="0" borderId="62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right"/>
    </xf>
    <xf numFmtId="164" fontId="12" fillId="3" borderId="62" xfId="0" applyNumberFormat="1" applyFont="1" applyFill="1" applyBorder="1" applyAlignment="1" applyProtection="1">
      <alignment horizontal="right"/>
      <protection locked="0"/>
    </xf>
    <xf numFmtId="164" fontId="12" fillId="0" borderId="62" xfId="0" applyNumberFormat="1" applyFont="1" applyBorder="1" applyAlignment="1">
      <alignment horizontal="right"/>
    </xf>
    <xf numFmtId="164" fontId="21" fillId="3" borderId="62" xfId="0" applyNumberFormat="1" applyFont="1" applyFill="1" applyBorder="1" applyAlignment="1" applyProtection="1">
      <alignment horizontal="right"/>
      <protection locked="0"/>
    </xf>
    <xf numFmtId="164" fontId="19" fillId="0" borderId="63" xfId="0" applyNumberFormat="1" applyFont="1" applyBorder="1" applyAlignment="1">
      <alignment horizontal="right"/>
    </xf>
    <xf numFmtId="164" fontId="21" fillId="3" borderId="65" xfId="0" applyNumberFormat="1" applyFont="1" applyFill="1" applyBorder="1" applyAlignment="1" applyProtection="1">
      <alignment horizontal="right"/>
      <protection locked="0"/>
    </xf>
    <xf numFmtId="9" fontId="1" fillId="8" borderId="67" xfId="11" applyFont="1" applyFill="1" applyBorder="1" applyAlignment="1" applyProtection="1">
      <alignment horizontal="right"/>
    </xf>
    <xf numFmtId="9" fontId="1" fillId="8" borderId="69" xfId="11" applyFont="1" applyFill="1" applyBorder="1" applyAlignment="1" applyProtection="1">
      <alignment horizontal="right"/>
    </xf>
    <xf numFmtId="9" fontId="1" fillId="8" borderId="70" xfId="11" applyFont="1" applyFill="1" applyBorder="1" applyAlignment="1" applyProtection="1">
      <alignment horizontal="right"/>
    </xf>
    <xf numFmtId="49" fontId="5" fillId="8" borderId="5" xfId="0" applyNumberFormat="1" applyFont="1" applyFill="1" applyBorder="1"/>
    <xf numFmtId="0" fontId="1" fillId="8" borderId="34" xfId="0" applyFont="1" applyFill="1" applyBorder="1" applyAlignment="1">
      <alignment wrapText="1"/>
    </xf>
    <xf numFmtId="49" fontId="33" fillId="8" borderId="48" xfId="0" applyNumberFormat="1" applyFont="1" applyFill="1" applyBorder="1"/>
    <xf numFmtId="49" fontId="35" fillId="8" borderId="60" xfId="0" applyNumberFormat="1" applyFont="1" applyFill="1" applyBorder="1"/>
    <xf numFmtId="49" fontId="35" fillId="8" borderId="59" xfId="0" applyNumberFormat="1" applyFont="1" applyFill="1" applyBorder="1"/>
    <xf numFmtId="49" fontId="35" fillId="8" borderId="34" xfId="0" applyNumberFormat="1" applyFont="1" applyFill="1" applyBorder="1"/>
    <xf numFmtId="49" fontId="26" fillId="8" borderId="64" xfId="0" applyNumberFormat="1" applyFont="1" applyFill="1" applyBorder="1"/>
    <xf numFmtId="49" fontId="33" fillId="8" borderId="55" xfId="0" applyNumberFormat="1" applyFont="1" applyFill="1" applyBorder="1"/>
    <xf numFmtId="49" fontId="26" fillId="8" borderId="66" xfId="0" applyNumberFormat="1" applyFont="1" applyFill="1" applyBorder="1"/>
    <xf numFmtId="49" fontId="33" fillId="8" borderId="54" xfId="0" applyNumberFormat="1" applyFont="1" applyFill="1" applyBorder="1"/>
    <xf numFmtId="49" fontId="26" fillId="8" borderId="68" xfId="0" applyNumberFormat="1" applyFont="1" applyFill="1" applyBorder="1"/>
    <xf numFmtId="49" fontId="33" fillId="8" borderId="69" xfId="0" applyNumberFormat="1" applyFont="1" applyFill="1" applyBorder="1"/>
    <xf numFmtId="0" fontId="1" fillId="8" borderId="31" xfId="0" applyFont="1" applyFill="1" applyBorder="1"/>
    <xf numFmtId="1" fontId="5" fillId="8" borderId="57" xfId="0" applyNumberFormat="1" applyFont="1" applyFill="1" applyBorder="1" applyAlignment="1">
      <alignment horizontal="left" wrapText="1"/>
    </xf>
    <xf numFmtId="1" fontId="5" fillId="8" borderId="5" xfId="0" applyNumberFormat="1" applyFont="1" applyFill="1" applyBorder="1" applyAlignment="1">
      <alignment horizontal="left" wrapText="1"/>
    </xf>
    <xf numFmtId="49" fontId="5" fillId="8" borderId="57" xfId="0" applyNumberFormat="1" applyFont="1" applyFill="1" applyBorder="1"/>
    <xf numFmtId="0" fontId="1" fillId="8" borderId="5" xfId="0" applyFont="1" applyFill="1" applyBorder="1"/>
    <xf numFmtId="0" fontId="4" fillId="8" borderId="31" xfId="0" applyFont="1" applyFill="1" applyBorder="1"/>
    <xf numFmtId="0" fontId="45" fillId="8" borderId="31" xfId="0" applyFont="1" applyFill="1" applyBorder="1" applyAlignment="1">
      <alignment horizontal="left" wrapText="1" indent="1"/>
    </xf>
    <xf numFmtId="0" fontId="45" fillId="8" borderId="34" xfId="0" applyFont="1" applyFill="1" applyBorder="1" applyAlignment="1">
      <alignment horizontal="left" wrapText="1" indent="1"/>
    </xf>
    <xf numFmtId="49" fontId="6" fillId="8" borderId="55" xfId="0" applyNumberFormat="1" applyFont="1" applyFill="1" applyBorder="1"/>
    <xf numFmtId="0" fontId="1" fillId="8" borderId="55" xfId="0" applyFont="1" applyFill="1" applyBorder="1" applyAlignment="1">
      <alignment wrapText="1"/>
    </xf>
    <xf numFmtId="0" fontId="1" fillId="8" borderId="55" xfId="0" applyFont="1" applyFill="1" applyBorder="1"/>
    <xf numFmtId="49" fontId="6" fillId="8" borderId="54" xfId="0" applyNumberFormat="1" applyFont="1" applyFill="1" applyBorder="1"/>
    <xf numFmtId="0" fontId="1" fillId="8" borderId="54" xfId="0" applyFont="1" applyFill="1" applyBorder="1" applyAlignment="1">
      <alignment wrapText="1"/>
    </xf>
    <xf numFmtId="0" fontId="1" fillId="8" borderId="54" xfId="0" applyFont="1" applyFill="1" applyBorder="1"/>
    <xf numFmtId="49" fontId="6" fillId="8" borderId="69" xfId="0" applyNumberFormat="1" applyFont="1" applyFill="1" applyBorder="1"/>
    <xf numFmtId="0" fontId="1" fillId="8" borderId="69" xfId="0" applyFont="1" applyFill="1" applyBorder="1" applyAlignment="1">
      <alignment wrapText="1"/>
    </xf>
    <xf numFmtId="0" fontId="1" fillId="8" borderId="69" xfId="0" applyFont="1" applyFill="1" applyBorder="1"/>
    <xf numFmtId="49" fontId="33" fillId="8" borderId="59" xfId="0" applyNumberFormat="1" applyFont="1" applyFill="1" applyBorder="1"/>
    <xf numFmtId="0" fontId="1" fillId="8" borderId="2" xfId="0" applyFont="1" applyFill="1" applyBorder="1"/>
    <xf numFmtId="0" fontId="1" fillId="0" borderId="2" xfId="0" applyFont="1" applyBorder="1"/>
    <xf numFmtId="0" fontId="1" fillId="8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164" fontId="21" fillId="3" borderId="53" xfId="0" applyNumberFormat="1" applyFont="1" applyFill="1" applyBorder="1" applyAlignment="1" applyProtection="1">
      <alignment horizontal="right"/>
      <protection locked="0"/>
    </xf>
    <xf numFmtId="164" fontId="19" fillId="0" borderId="53" xfId="0" applyNumberFormat="1" applyFont="1" applyBorder="1" applyAlignment="1">
      <alignment horizontal="right"/>
    </xf>
    <xf numFmtId="14" fontId="34" fillId="9" borderId="5" xfId="0" applyNumberFormat="1" applyFont="1" applyFill="1" applyBorder="1" applyAlignment="1">
      <alignment horizontal="center" vertical="center"/>
    </xf>
    <xf numFmtId="14" fontId="34" fillId="9" borderId="6" xfId="0" applyNumberFormat="1" applyFont="1" applyFill="1" applyBorder="1" applyAlignment="1">
      <alignment horizontal="center" vertical="center"/>
    </xf>
    <xf numFmtId="14" fontId="34" fillId="0" borderId="12" xfId="0" applyNumberFormat="1" applyFont="1" applyBorder="1" applyAlignment="1">
      <alignment horizontal="right"/>
    </xf>
    <xf numFmtId="164" fontId="12" fillId="8" borderId="53" xfId="0" applyNumberFormat="1" applyFont="1" applyFill="1" applyBorder="1" applyAlignment="1">
      <alignment horizontal="right"/>
    </xf>
    <xf numFmtId="164" fontId="21" fillId="0" borderId="53" xfId="0" applyNumberFormat="1" applyFont="1" applyBorder="1" applyAlignment="1">
      <alignment horizontal="right"/>
    </xf>
    <xf numFmtId="164" fontId="21" fillId="8" borderId="53" xfId="0" applyNumberFormat="1" applyFont="1" applyFill="1" applyBorder="1" applyAlignment="1">
      <alignment horizontal="right"/>
    </xf>
    <xf numFmtId="1" fontId="26" fillId="0" borderId="18" xfId="0" applyNumberFormat="1" applyFont="1" applyBorder="1" applyAlignment="1">
      <alignment horizontal="center" vertical="center" wrapText="1"/>
    </xf>
    <xf numFmtId="1" fontId="26" fillId="0" borderId="16" xfId="0" applyNumberFormat="1" applyFont="1" applyBorder="1" applyAlignment="1">
      <alignment horizontal="center" vertical="center" wrapText="1"/>
    </xf>
    <xf numFmtId="164" fontId="34" fillId="0" borderId="6" xfId="0" applyNumberFormat="1" applyFont="1" applyBorder="1" applyAlignment="1">
      <alignment horizontal="center" vertical="center" wrapText="1"/>
    </xf>
    <xf numFmtId="0" fontId="38" fillId="0" borderId="0" xfId="1" applyFont="1" applyFill="1" applyBorder="1" applyProtection="1"/>
    <xf numFmtId="49" fontId="31" fillId="0" borderId="34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33" fillId="0" borderId="48" xfId="0" applyNumberFormat="1" applyFont="1" applyBorder="1" applyAlignment="1">
      <alignment vertical="center"/>
    </xf>
    <xf numFmtId="49" fontId="35" fillId="0" borderId="34" xfId="0" applyNumberFormat="1" applyFont="1" applyBorder="1" applyAlignment="1">
      <alignment vertical="center"/>
    </xf>
    <xf numFmtId="0" fontId="19" fillId="8" borderId="34" xfId="0" applyFont="1" applyFill="1" applyBorder="1" applyAlignment="1">
      <alignment vertical="center" wrapText="1"/>
    </xf>
    <xf numFmtId="165" fontId="21" fillId="8" borderId="1" xfId="0" applyNumberFormat="1" applyFont="1" applyFill="1" applyBorder="1" applyAlignment="1">
      <alignment horizontal="right" vertical="center"/>
    </xf>
    <xf numFmtId="165" fontId="21" fillId="0" borderId="9" xfId="0" applyNumberFormat="1" applyFont="1" applyBorder="1" applyAlignment="1">
      <alignment horizontal="right" vertical="center"/>
    </xf>
    <xf numFmtId="1" fontId="21" fillId="0" borderId="0" xfId="0" applyNumberFormat="1" applyFont="1" applyAlignment="1">
      <alignment horizontal="right"/>
    </xf>
    <xf numFmtId="14" fontId="19" fillId="0" borderId="0" xfId="0" applyNumberFormat="1" applyFont="1" applyAlignment="1">
      <alignment horizontal="center"/>
    </xf>
    <xf numFmtId="0" fontId="1" fillId="8" borderId="0" xfId="0" applyFont="1" applyFill="1" applyAlignment="1">
      <alignment horizontal="center"/>
    </xf>
    <xf numFmtId="14" fontId="1" fillId="8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9" fillId="8" borderId="0" xfId="0" applyFont="1" applyFill="1" applyAlignment="1">
      <alignment horizontal="center"/>
    </xf>
    <xf numFmtId="14" fontId="19" fillId="8" borderId="0" xfId="0" applyNumberFormat="1" applyFont="1" applyFill="1" applyAlignment="1">
      <alignment horizontal="center"/>
    </xf>
    <xf numFmtId="3" fontId="19" fillId="0" borderId="0" xfId="0" applyNumberFormat="1" applyFont="1" applyAlignment="1">
      <alignment horizontal="right" vertical="center"/>
    </xf>
    <xf numFmtId="0" fontId="19" fillId="7" borderId="0" xfId="0" applyFont="1" applyFill="1" applyAlignment="1">
      <alignment horizontal="center" vertical="center"/>
    </xf>
    <xf numFmtId="0" fontId="38" fillId="2" borderId="2" xfId="1" applyFont="1" applyBorder="1" applyAlignment="1" applyProtection="1">
      <alignment vertical="center"/>
    </xf>
    <xf numFmtId="1" fontId="26" fillId="8" borderId="18" xfId="0" applyNumberFormat="1" applyFont="1" applyFill="1" applyBorder="1" applyAlignment="1">
      <alignment horizontal="center" vertical="center" wrapText="1"/>
    </xf>
    <xf numFmtId="1" fontId="26" fillId="8" borderId="16" xfId="0" applyNumberFormat="1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horizontal="right" vertical="center" wrapText="1"/>
    </xf>
    <xf numFmtId="164" fontId="3" fillId="8" borderId="6" xfId="0" applyNumberFormat="1" applyFont="1" applyFill="1" applyBorder="1" applyAlignment="1">
      <alignment horizontal="right" vertical="center" wrapText="1"/>
    </xf>
    <xf numFmtId="0" fontId="23" fillId="8" borderId="5" xfId="0" applyFont="1" applyFill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6" fillId="0" borderId="5" xfId="0" applyNumberFormat="1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49" fontId="6" fillId="0" borderId="34" xfId="0" applyNumberFormat="1" applyFont="1" applyBorder="1" applyAlignment="1">
      <alignment vertical="center"/>
    </xf>
    <xf numFmtId="49" fontId="33" fillId="0" borderId="34" xfId="0" applyNumberFormat="1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164" fontId="19" fillId="0" borderId="1" xfId="0" applyNumberFormat="1" applyFont="1" applyBorder="1" applyAlignment="1">
      <alignment horizontal="right" vertical="center"/>
    </xf>
    <xf numFmtId="164" fontId="19" fillId="0" borderId="9" xfId="0" applyNumberFormat="1" applyFont="1" applyBorder="1" applyAlignment="1">
      <alignment horizontal="right" vertical="center"/>
    </xf>
    <xf numFmtId="49" fontId="4" fillId="0" borderId="31" xfId="0" applyNumberFormat="1" applyFont="1" applyBorder="1" applyAlignment="1">
      <alignment vertical="center"/>
    </xf>
    <xf numFmtId="0" fontId="21" fillId="0" borderId="31" xfId="0" applyFont="1" applyBorder="1" applyAlignment="1">
      <alignment horizontal="left" vertical="center" wrapText="1"/>
    </xf>
    <xf numFmtId="0" fontId="21" fillId="0" borderId="31" xfId="0" applyFont="1" applyBorder="1" applyAlignment="1">
      <alignment vertical="center" wrapText="1"/>
    </xf>
    <xf numFmtId="164" fontId="21" fillId="0" borderId="1" xfId="0" applyNumberFormat="1" applyFont="1" applyBorder="1" applyAlignment="1">
      <alignment horizontal="right" vertical="center"/>
    </xf>
    <xf numFmtId="164" fontId="21" fillId="0" borderId="9" xfId="0" applyNumberFormat="1" applyFont="1" applyBorder="1" applyAlignment="1">
      <alignment horizontal="right" vertical="center"/>
    </xf>
    <xf numFmtId="0" fontId="21" fillId="8" borderId="31" xfId="0" applyFont="1" applyFill="1" applyBorder="1" applyAlignment="1">
      <alignment horizontal="left" vertical="center" wrapText="1"/>
    </xf>
    <xf numFmtId="0" fontId="19" fillId="0" borderId="34" xfId="0" applyFont="1" applyBorder="1" applyAlignment="1">
      <alignment vertical="center" wrapText="1"/>
    </xf>
    <xf numFmtId="49" fontId="33" fillId="0" borderId="18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49" fontId="33" fillId="0" borderId="16" xfId="0" applyNumberFormat="1" applyFont="1" applyBorder="1" applyAlignment="1">
      <alignment vertical="center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/>
    </xf>
    <xf numFmtId="164" fontId="19" fillId="0" borderId="21" xfId="0" applyNumberFormat="1" applyFont="1" applyBorder="1" applyAlignment="1">
      <alignment horizontal="right" vertical="center"/>
    </xf>
    <xf numFmtId="49" fontId="5" fillId="8" borderId="3" xfId="0" applyNumberFormat="1" applyFont="1" applyFill="1" applyBorder="1" applyAlignment="1">
      <alignment vertical="center"/>
    </xf>
    <xf numFmtId="49" fontId="5" fillId="8" borderId="5" xfId="0" applyNumberFormat="1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horizontal="right" vertical="center"/>
    </xf>
    <xf numFmtId="164" fontId="3" fillId="8" borderId="6" xfId="0" applyNumberFormat="1" applyFont="1" applyFill="1" applyBorder="1" applyAlignment="1">
      <alignment horizontal="right" vertical="center"/>
    </xf>
    <xf numFmtId="0" fontId="29" fillId="8" borderId="0" xfId="0" applyFont="1" applyFill="1" applyAlignment="1">
      <alignment vertical="center"/>
    </xf>
    <xf numFmtId="49" fontId="33" fillId="8" borderId="48" xfId="0" applyNumberFormat="1" applyFont="1" applyFill="1" applyBorder="1" applyAlignment="1">
      <alignment vertical="center"/>
    </xf>
    <xf numFmtId="49" fontId="6" fillId="8" borderId="34" xfId="0" applyNumberFormat="1" applyFont="1" applyFill="1" applyBorder="1" applyAlignment="1">
      <alignment vertical="center"/>
    </xf>
    <xf numFmtId="49" fontId="33" fillId="8" borderId="34" xfId="0" applyNumberFormat="1" applyFont="1" applyFill="1" applyBorder="1" applyAlignment="1">
      <alignment vertical="center"/>
    </xf>
    <xf numFmtId="0" fontId="1" fillId="8" borderId="34" xfId="0" applyFont="1" applyFill="1" applyBorder="1" applyAlignment="1">
      <alignment vertical="center" wrapText="1"/>
    </xf>
    <xf numFmtId="0" fontId="1" fillId="8" borderId="34" xfId="0" applyFont="1" applyFill="1" applyBorder="1" applyAlignment="1">
      <alignment vertical="center"/>
    </xf>
    <xf numFmtId="9" fontId="1" fillId="8" borderId="1" xfId="11" applyFont="1" applyFill="1" applyBorder="1" applyAlignment="1" applyProtection="1">
      <alignment horizontal="right" vertical="center"/>
    </xf>
    <xf numFmtId="9" fontId="1" fillId="8" borderId="53" xfId="11" applyFont="1" applyFill="1" applyBorder="1" applyAlignment="1" applyProtection="1">
      <alignment horizontal="right" vertical="center"/>
    </xf>
    <xf numFmtId="49" fontId="33" fillId="8" borderId="18" xfId="0" applyNumberFormat="1" applyFont="1" applyFill="1" applyBorder="1" applyAlignment="1">
      <alignment vertical="center"/>
    </xf>
    <xf numFmtId="49" fontId="6" fillId="8" borderId="16" xfId="0" applyNumberFormat="1" applyFont="1" applyFill="1" applyBorder="1" applyAlignment="1">
      <alignment vertical="center"/>
    </xf>
    <xf numFmtId="49" fontId="33" fillId="8" borderId="16" xfId="0" applyNumberFormat="1" applyFont="1" applyFill="1" applyBorder="1" applyAlignment="1">
      <alignment vertical="center"/>
    </xf>
    <xf numFmtId="0" fontId="1" fillId="8" borderId="16" xfId="0" applyFont="1" applyFill="1" applyBorder="1" applyAlignment="1">
      <alignment vertical="center" wrapText="1"/>
    </xf>
    <xf numFmtId="0" fontId="1" fillId="8" borderId="16" xfId="0" applyFont="1" applyFill="1" applyBorder="1" applyAlignment="1">
      <alignment vertical="center"/>
    </xf>
    <xf numFmtId="9" fontId="1" fillId="8" borderId="21" xfId="11" applyFont="1" applyFill="1" applyBorder="1" applyAlignment="1" applyProtection="1">
      <alignment horizontal="right" vertical="center"/>
    </xf>
    <xf numFmtId="9" fontId="1" fillId="8" borderId="22" xfId="11" applyFont="1" applyFill="1" applyBorder="1" applyAlignment="1" applyProtection="1">
      <alignment horizontal="right" vertical="center"/>
    </xf>
    <xf numFmtId="0" fontId="19" fillId="8" borderId="31" xfId="0" applyFont="1" applyFill="1" applyBorder="1" applyAlignment="1">
      <alignment vertical="center" wrapText="1"/>
    </xf>
    <xf numFmtId="49" fontId="1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4" fontId="1" fillId="8" borderId="0" xfId="0" applyNumberFormat="1" applyFont="1" applyFill="1" applyAlignment="1">
      <alignment horizontal="center" vertical="center"/>
    </xf>
    <xf numFmtId="1" fontId="26" fillId="0" borderId="74" xfId="0" applyNumberFormat="1" applyFont="1" applyBorder="1" applyAlignment="1">
      <alignment horizontal="center" wrapText="1"/>
    </xf>
    <xf numFmtId="1" fontId="26" fillId="8" borderId="74" xfId="0" applyNumberFormat="1" applyFont="1" applyFill="1" applyBorder="1" applyAlignment="1">
      <alignment horizontal="center" wrapText="1"/>
    </xf>
    <xf numFmtId="1" fontId="26" fillId="0" borderId="75" xfId="0" applyNumberFormat="1" applyFont="1" applyBorder="1" applyAlignment="1">
      <alignment horizontal="center" wrapText="1"/>
    </xf>
    <xf numFmtId="0" fontId="19" fillId="0" borderId="75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wrapText="1"/>
    </xf>
    <xf numFmtId="0" fontId="1" fillId="8" borderId="71" xfId="0" applyFont="1" applyFill="1" applyBorder="1" applyAlignment="1">
      <alignment horizontal="center" vertical="center" wrapText="1"/>
    </xf>
    <xf numFmtId="0" fontId="21" fillId="0" borderId="76" xfId="0" applyFont="1" applyBorder="1" applyAlignment="1">
      <alignment horizontal="center" vertical="center" wrapText="1"/>
    </xf>
    <xf numFmtId="0" fontId="19" fillId="0" borderId="74" xfId="0" applyFont="1" applyBorder="1"/>
    <xf numFmtId="0" fontId="19" fillId="8" borderId="74" xfId="0" applyFont="1" applyFill="1" applyBorder="1"/>
    <xf numFmtId="4" fontId="19" fillId="0" borderId="74" xfId="0" applyNumberFormat="1" applyFont="1" applyBorder="1"/>
    <xf numFmtId="0" fontId="19" fillId="0" borderId="75" xfId="0" applyFont="1" applyBorder="1"/>
    <xf numFmtId="0" fontId="19" fillId="3" borderId="32" xfId="0" applyFont="1" applyFill="1" applyBorder="1" applyProtection="1">
      <protection locked="0"/>
    </xf>
    <xf numFmtId="1" fontId="19" fillId="3" borderId="49" xfId="0" applyNumberFormat="1" applyFont="1" applyFill="1" applyBorder="1" applyProtection="1">
      <protection locked="0"/>
    </xf>
    <xf numFmtId="1" fontId="19" fillId="4" borderId="16" xfId="0" applyNumberFormat="1" applyFont="1" applyFill="1" applyBorder="1" applyProtection="1">
      <protection locked="0"/>
    </xf>
    <xf numFmtId="1" fontId="19" fillId="8" borderId="16" xfId="0" applyNumberFormat="1" applyFont="1" applyFill="1" applyBorder="1"/>
    <xf numFmtId="49" fontId="19" fillId="3" borderId="49" xfId="0" applyNumberFormat="1" applyFont="1" applyFill="1" applyBorder="1" applyProtection="1">
      <protection locked="0"/>
    </xf>
    <xf numFmtId="0" fontId="19" fillId="3" borderId="49" xfId="0" applyFont="1" applyFill="1" applyBorder="1" applyProtection="1">
      <protection locked="0"/>
    </xf>
    <xf numFmtId="0" fontId="19" fillId="4" borderId="16" xfId="0" applyFont="1" applyFill="1" applyBorder="1" applyProtection="1">
      <protection locked="0"/>
    </xf>
    <xf numFmtId="4" fontId="19" fillId="3" borderId="49" xfId="0" applyNumberFormat="1" applyFont="1" applyFill="1" applyBorder="1" applyProtection="1">
      <protection locked="0"/>
    </xf>
    <xf numFmtId="0" fontId="19" fillId="3" borderId="77" xfId="0" applyFont="1" applyFill="1" applyBorder="1" applyProtection="1">
      <protection locked="0"/>
    </xf>
    <xf numFmtId="0" fontId="19" fillId="8" borderId="0" xfId="0" applyFont="1" applyFill="1" applyAlignment="1">
      <alignment vertical="center"/>
    </xf>
    <xf numFmtId="14" fontId="19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" fontId="26" fillId="9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8" fillId="11" borderId="0" xfId="0" applyFont="1" applyFill="1" applyAlignment="1">
      <alignment horizontal="center" vertical="center" wrapText="1"/>
    </xf>
    <xf numFmtId="0" fontId="46" fillId="11" borderId="0" xfId="0" quotePrefix="1" applyFont="1" applyFill="1" applyAlignment="1">
      <alignment horizontal="center" vertical="center" wrapText="1"/>
    </xf>
    <xf numFmtId="0" fontId="38" fillId="11" borderId="0" xfId="0" applyFont="1" applyFill="1"/>
    <xf numFmtId="0" fontId="1" fillId="11" borderId="0" xfId="0" applyFont="1" applyFill="1"/>
    <xf numFmtId="165" fontId="21" fillId="8" borderId="62" xfId="0" applyNumberFormat="1" applyFont="1" applyFill="1" applyBorder="1" applyAlignment="1">
      <alignment horizontal="right"/>
    </xf>
    <xf numFmtId="165" fontId="12" fillId="8" borderId="1" xfId="0" applyNumberFormat="1" applyFont="1" applyFill="1" applyBorder="1" applyAlignment="1">
      <alignment horizontal="right"/>
    </xf>
    <xf numFmtId="165" fontId="12" fillId="8" borderId="62" xfId="0" applyNumberFormat="1" applyFont="1" applyFill="1" applyBorder="1" applyAlignment="1">
      <alignment horizontal="right"/>
    </xf>
    <xf numFmtId="164" fontId="19" fillId="3" borderId="9" xfId="0" applyNumberFormat="1" applyFont="1" applyFill="1" applyBorder="1" applyAlignment="1" applyProtection="1">
      <alignment horizontal="right" vertical="center"/>
      <protection locked="0"/>
    </xf>
    <xf numFmtId="0" fontId="38" fillId="11" borderId="0" xfId="0" applyFont="1" applyFill="1" applyAlignment="1">
      <alignment vertical="center"/>
    </xf>
    <xf numFmtId="1" fontId="34" fillId="9" borderId="5" xfId="0" applyNumberFormat="1" applyFont="1" applyFill="1" applyBorder="1" applyAlignment="1">
      <alignment horizontal="left" vertical="center" wrapText="1"/>
    </xf>
    <xf numFmtId="1" fontId="34" fillId="9" borderId="6" xfId="0" applyNumberFormat="1" applyFont="1" applyFill="1" applyBorder="1" applyAlignment="1">
      <alignment horizontal="left" vertical="center" wrapText="1"/>
    </xf>
    <xf numFmtId="0" fontId="42" fillId="7" borderId="0" xfId="0" applyFont="1" applyFill="1"/>
    <xf numFmtId="0" fontId="38" fillId="7" borderId="0" xfId="0" applyFont="1" applyFill="1"/>
    <xf numFmtId="0" fontId="47" fillId="11" borderId="0" xfId="0" applyFont="1" applyFill="1"/>
    <xf numFmtId="1" fontId="47" fillId="11" borderId="0" xfId="0" applyNumberFormat="1" applyFont="1" applyFill="1"/>
    <xf numFmtId="0" fontId="48" fillId="11" borderId="0" xfId="0" applyFont="1" applyFill="1"/>
    <xf numFmtId="0" fontId="47" fillId="14" borderId="0" xfId="0" applyFont="1" applyFill="1"/>
    <xf numFmtId="49" fontId="6" fillId="8" borderId="0" xfId="0" applyNumberFormat="1" applyFont="1" applyFill="1"/>
    <xf numFmtId="49" fontId="33" fillId="8" borderId="82" xfId="0" applyNumberFormat="1" applyFont="1" applyFill="1" applyBorder="1"/>
    <xf numFmtId="49" fontId="6" fillId="8" borderId="49" xfId="0" applyNumberFormat="1" applyFont="1" applyFill="1" applyBorder="1"/>
    <xf numFmtId="49" fontId="33" fillId="8" borderId="49" xfId="0" applyNumberFormat="1" applyFont="1" applyFill="1" applyBorder="1"/>
    <xf numFmtId="0" fontId="1" fillId="8" borderId="49" xfId="0" applyFont="1" applyFill="1" applyBorder="1"/>
    <xf numFmtId="0" fontId="23" fillId="0" borderId="5" xfId="0" applyFont="1" applyBorder="1" applyAlignment="1">
      <alignment vertical="center" wrapText="1"/>
    </xf>
    <xf numFmtId="164" fontId="23" fillId="0" borderId="6" xfId="0" applyNumberFormat="1" applyFont="1" applyBorder="1" applyAlignment="1">
      <alignment horizontal="right" vertical="center"/>
    </xf>
    <xf numFmtId="4" fontId="1" fillId="8" borderId="1" xfId="0" applyNumberFormat="1" applyFont="1" applyFill="1" applyBorder="1" applyAlignment="1">
      <alignment horizontal="right" vertical="center"/>
    </xf>
    <xf numFmtId="4" fontId="1" fillId="8" borderId="9" xfId="0" applyNumberFormat="1" applyFont="1" applyFill="1" applyBorder="1" applyAlignment="1">
      <alignment horizontal="right" vertical="center"/>
    </xf>
    <xf numFmtId="2" fontId="23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4" fontId="19" fillId="8" borderId="9" xfId="0" applyNumberFormat="1" applyFont="1" applyFill="1" applyBorder="1" applyAlignment="1">
      <alignment horizontal="right" vertical="center"/>
    </xf>
    <xf numFmtId="1" fontId="34" fillId="9" borderId="76" xfId="0" applyNumberFormat="1" applyFont="1" applyFill="1" applyBorder="1" applyAlignment="1">
      <alignment horizontal="left" vertical="center" wrapText="1"/>
    </xf>
    <xf numFmtId="1" fontId="34" fillId="9" borderId="79" xfId="0" applyNumberFormat="1" applyFont="1" applyFill="1" applyBorder="1" applyAlignment="1">
      <alignment horizontal="left" vertical="center"/>
    </xf>
    <xf numFmtId="49" fontId="35" fillId="8" borderId="60" xfId="0" applyNumberFormat="1" applyFont="1" applyFill="1" applyBorder="1" applyAlignment="1">
      <alignment vertical="center"/>
    </xf>
    <xf numFmtId="0" fontId="4" fillId="8" borderId="31" xfId="0" applyFont="1" applyFill="1" applyBorder="1" applyAlignment="1">
      <alignment vertical="center"/>
    </xf>
    <xf numFmtId="0" fontId="1" fillId="8" borderId="31" xfId="0" applyFont="1" applyFill="1" applyBorder="1" applyAlignment="1">
      <alignment vertical="center" wrapText="1"/>
    </xf>
    <xf numFmtId="165" fontId="12" fillId="3" borderId="62" xfId="0" applyNumberFormat="1" applyFont="1" applyFill="1" applyBorder="1" applyAlignment="1" applyProtection="1">
      <alignment horizontal="right" vertical="center"/>
      <protection locked="0"/>
    </xf>
    <xf numFmtId="0" fontId="29" fillId="0" borderId="0" xfId="0" applyFont="1" applyAlignment="1">
      <alignment vertical="center"/>
    </xf>
    <xf numFmtId="1" fontId="34" fillId="9" borderId="79" xfId="0" applyNumberFormat="1" applyFont="1" applyFill="1" applyBorder="1" applyAlignment="1">
      <alignment horizontal="left" vertical="center" wrapText="1"/>
    </xf>
    <xf numFmtId="1" fontId="34" fillId="0" borderId="79" xfId="0" applyNumberFormat="1" applyFont="1" applyBorder="1" applyAlignment="1">
      <alignment horizontal="center" wrapText="1"/>
    </xf>
    <xf numFmtId="4" fontId="23" fillId="0" borderId="79" xfId="0" applyNumberFormat="1" applyFont="1" applyBorder="1" applyAlignment="1">
      <alignment horizontal="right" vertical="center" wrapText="1"/>
    </xf>
    <xf numFmtId="164" fontId="19" fillId="3" borderId="86" xfId="0" applyNumberFormat="1" applyFont="1" applyFill="1" applyBorder="1" applyAlignment="1" applyProtection="1">
      <alignment horizontal="right"/>
      <protection locked="0"/>
    </xf>
    <xf numFmtId="164" fontId="19" fillId="3" borderId="22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Alignment="1">
      <alignment vertical="center"/>
    </xf>
    <xf numFmtId="0" fontId="19" fillId="0" borderId="88" xfId="0" applyFont="1" applyBorder="1" applyAlignment="1">
      <alignment horizontal="center" wrapText="1"/>
    </xf>
    <xf numFmtId="0" fontId="19" fillId="0" borderId="89" xfId="0" applyFont="1" applyBorder="1" applyAlignment="1">
      <alignment horizontal="center" vertical="center"/>
    </xf>
    <xf numFmtId="0" fontId="19" fillId="0" borderId="90" xfId="0" applyFont="1" applyBorder="1" applyAlignment="1">
      <alignment horizontal="center" vertical="center"/>
    </xf>
    <xf numFmtId="0" fontId="23" fillId="0" borderId="35" xfId="0" applyFont="1" applyBorder="1" applyAlignment="1">
      <alignment vertical="center"/>
    </xf>
    <xf numFmtId="0" fontId="19" fillId="0" borderId="35" xfId="0" applyFont="1" applyBorder="1" applyAlignment="1">
      <alignment vertical="center" wrapText="1"/>
    </xf>
    <xf numFmtId="164" fontId="34" fillId="9" borderId="79" xfId="0" applyNumberFormat="1" applyFont="1" applyFill="1" applyBorder="1" applyAlignment="1">
      <alignment horizontal="center" vertical="center" wrapText="1"/>
    </xf>
    <xf numFmtId="165" fontId="34" fillId="9" borderId="79" xfId="0" applyNumberFormat="1" applyFont="1" applyFill="1" applyBorder="1" applyAlignment="1">
      <alignment horizontal="center" vertical="center" wrapText="1"/>
    </xf>
    <xf numFmtId="165" fontId="34" fillId="9" borderId="80" xfId="0" applyNumberFormat="1" applyFont="1" applyFill="1" applyBorder="1" applyAlignment="1">
      <alignment horizontal="center" vertical="center" wrapText="1"/>
    </xf>
    <xf numFmtId="1" fontId="26" fillId="0" borderId="76" xfId="0" applyNumberFormat="1" applyFont="1" applyBorder="1" applyAlignment="1">
      <alignment horizontal="left" vertical="center" wrapText="1"/>
    </xf>
    <xf numFmtId="1" fontId="26" fillId="0" borderId="79" xfId="0" applyNumberFormat="1" applyFont="1" applyBorder="1" applyAlignment="1">
      <alignment horizontal="left" vertical="center" wrapText="1"/>
    </xf>
    <xf numFmtId="164" fontId="34" fillId="0" borderId="79" xfId="0" applyNumberFormat="1" applyFont="1" applyBorder="1" applyAlignment="1">
      <alignment horizontal="center" vertical="center" wrapText="1"/>
    </xf>
    <xf numFmtId="165" fontId="34" fillId="0" borderId="79" xfId="0" applyNumberFormat="1" applyFont="1" applyBorder="1" applyAlignment="1">
      <alignment horizontal="center" vertical="center" wrapText="1"/>
    </xf>
    <xf numFmtId="165" fontId="34" fillId="0" borderId="80" xfId="0" applyNumberFormat="1" applyFont="1" applyBorder="1" applyAlignment="1">
      <alignment horizontal="center" vertical="center" wrapText="1"/>
    </xf>
    <xf numFmtId="1" fontId="26" fillId="8" borderId="76" xfId="0" applyNumberFormat="1" applyFont="1" applyFill="1" applyBorder="1" applyAlignment="1">
      <alignment horizontal="left" wrapText="1"/>
    </xf>
    <xf numFmtId="1" fontId="26" fillId="8" borderId="79" xfId="0" applyNumberFormat="1" applyFont="1" applyFill="1" applyBorder="1" applyAlignment="1">
      <alignment horizontal="left" wrapText="1"/>
    </xf>
    <xf numFmtId="0" fontId="23" fillId="8" borderId="79" xfId="0" applyFont="1" applyFill="1" applyBorder="1" applyAlignment="1">
      <alignment wrapText="1"/>
    </xf>
    <xf numFmtId="165" fontId="3" fillId="8" borderId="79" xfId="0" applyNumberFormat="1" applyFont="1" applyFill="1" applyBorder="1" applyAlignment="1">
      <alignment horizontal="right" wrapText="1"/>
    </xf>
    <xf numFmtId="165" fontId="3" fillId="8" borderId="80" xfId="0" applyNumberFormat="1" applyFont="1" applyFill="1" applyBorder="1" applyAlignment="1">
      <alignment horizontal="right" wrapText="1"/>
    </xf>
    <xf numFmtId="49" fontId="30" fillId="0" borderId="76" xfId="0" applyNumberFormat="1" applyFont="1" applyBorder="1"/>
    <xf numFmtId="49" fontId="26" fillId="0" borderId="79" xfId="0" applyNumberFormat="1" applyFont="1" applyBorder="1"/>
    <xf numFmtId="165" fontId="23" fillId="0" borderId="79" xfId="0" applyNumberFormat="1" applyFont="1" applyBorder="1" applyAlignment="1">
      <alignment horizontal="right"/>
    </xf>
    <xf numFmtId="165" fontId="23" fillId="0" borderId="80" xfId="0" applyNumberFormat="1" applyFont="1" applyBorder="1" applyAlignment="1">
      <alignment horizontal="right"/>
    </xf>
    <xf numFmtId="165" fontId="19" fillId="0" borderId="83" xfId="0" applyNumberFormat="1" applyFont="1" applyBorder="1" applyAlignment="1">
      <alignment horizontal="right"/>
    </xf>
    <xf numFmtId="165" fontId="19" fillId="0" borderId="81" xfId="0" applyNumberFormat="1" applyFont="1" applyBorder="1" applyAlignment="1">
      <alignment horizontal="right"/>
    </xf>
    <xf numFmtId="165" fontId="21" fillId="3" borderId="84" xfId="0" applyNumberFormat="1" applyFont="1" applyFill="1" applyBorder="1" applyAlignment="1" applyProtection="1">
      <alignment horizontal="right"/>
      <protection locked="0"/>
    </xf>
    <xf numFmtId="165" fontId="21" fillId="3" borderId="85" xfId="0" applyNumberFormat="1" applyFont="1" applyFill="1" applyBorder="1" applyAlignment="1" applyProtection="1">
      <alignment horizontal="right"/>
      <protection locked="0"/>
    </xf>
    <xf numFmtId="164" fontId="21" fillId="0" borderId="86" xfId="0" applyNumberFormat="1" applyFont="1" applyBorder="1" applyAlignment="1">
      <alignment horizontal="right"/>
    </xf>
    <xf numFmtId="165" fontId="21" fillId="3" borderId="78" xfId="0" applyNumberFormat="1" applyFont="1" applyFill="1" applyBorder="1" applyAlignment="1" applyProtection="1">
      <alignment horizontal="right"/>
      <protection locked="0"/>
    </xf>
    <xf numFmtId="164" fontId="21" fillId="0" borderId="83" xfId="0" applyNumberFormat="1" applyFont="1" applyBorder="1" applyAlignment="1">
      <alignment horizontal="right"/>
    </xf>
    <xf numFmtId="165" fontId="12" fillId="3" borderId="86" xfId="0" applyNumberFormat="1" applyFont="1" applyFill="1" applyBorder="1" applyAlignment="1" applyProtection="1">
      <alignment horizontal="right"/>
      <protection locked="0"/>
    </xf>
    <xf numFmtId="165" fontId="12" fillId="3" borderId="78" xfId="0" applyNumberFormat="1" applyFont="1" applyFill="1" applyBorder="1" applyAlignment="1" applyProtection="1">
      <alignment horizontal="right"/>
      <protection locked="0"/>
    </xf>
    <xf numFmtId="164" fontId="21" fillId="8" borderId="86" xfId="0" applyNumberFormat="1" applyFont="1" applyFill="1" applyBorder="1" applyAlignment="1">
      <alignment horizontal="right"/>
    </xf>
    <xf numFmtId="165" fontId="21" fillId="3" borderId="86" xfId="0" applyNumberFormat="1" applyFont="1" applyFill="1" applyBorder="1" applyAlignment="1" applyProtection="1">
      <alignment horizontal="right"/>
      <protection locked="0"/>
    </xf>
    <xf numFmtId="165" fontId="19" fillId="0" borderId="86" xfId="0" applyNumberFormat="1" applyFont="1" applyBorder="1" applyAlignment="1">
      <alignment horizontal="right"/>
    </xf>
    <xf numFmtId="165" fontId="19" fillId="0" borderId="78" xfId="0" applyNumberFormat="1" applyFont="1" applyBorder="1" applyAlignment="1">
      <alignment horizontal="right"/>
    </xf>
    <xf numFmtId="0" fontId="23" fillId="0" borderId="79" xfId="0" applyFont="1" applyBorder="1" applyAlignment="1">
      <alignment wrapText="1"/>
    </xf>
    <xf numFmtId="165" fontId="21" fillId="3" borderId="83" xfId="0" applyNumberFormat="1" applyFont="1" applyFill="1" applyBorder="1" applyAlignment="1" applyProtection="1">
      <alignment horizontal="right"/>
      <protection locked="0"/>
    </xf>
    <xf numFmtId="165" fontId="21" fillId="3" borderId="81" xfId="0" applyNumberFormat="1" applyFont="1" applyFill="1" applyBorder="1" applyAlignment="1" applyProtection="1">
      <alignment horizontal="right"/>
      <protection locked="0"/>
    </xf>
    <xf numFmtId="165" fontId="21" fillId="3" borderId="80" xfId="0" applyNumberFormat="1" applyFont="1" applyFill="1" applyBorder="1" applyAlignment="1" applyProtection="1">
      <alignment horizontal="right"/>
      <protection locked="0"/>
    </xf>
    <xf numFmtId="49" fontId="26" fillId="8" borderId="76" xfId="0" applyNumberFormat="1" applyFont="1" applyFill="1" applyBorder="1"/>
    <xf numFmtId="49" fontId="26" fillId="8" borderId="79" xfId="0" applyNumberFormat="1" applyFont="1" applyFill="1" applyBorder="1"/>
    <xf numFmtId="165" fontId="23" fillId="8" borderId="79" xfId="0" applyNumberFormat="1" applyFont="1" applyFill="1" applyBorder="1" applyAlignment="1">
      <alignment horizontal="right"/>
    </xf>
    <xf numFmtId="165" fontId="23" fillId="8" borderId="80" xfId="0" applyNumberFormat="1" applyFont="1" applyFill="1" applyBorder="1" applyAlignment="1">
      <alignment horizontal="right"/>
    </xf>
    <xf numFmtId="165" fontId="3" fillId="0" borderId="79" xfId="0" applyNumberFormat="1" applyFont="1" applyBorder="1" applyAlignment="1">
      <alignment horizontal="right"/>
    </xf>
    <xf numFmtId="165" fontId="21" fillId="3" borderId="79" xfId="0" applyNumberFormat="1" applyFont="1" applyFill="1" applyBorder="1" applyAlignment="1" applyProtection="1">
      <alignment horizontal="right"/>
      <protection locked="0"/>
    </xf>
    <xf numFmtId="0" fontId="0" fillId="15" borderId="0" xfId="0" applyFill="1"/>
    <xf numFmtId="168" fontId="19" fillId="3" borderId="31" xfId="0" applyNumberFormat="1" applyFont="1" applyFill="1" applyBorder="1" applyProtection="1">
      <protection locked="0"/>
    </xf>
    <xf numFmtId="164" fontId="12" fillId="8" borderId="93" xfId="0" applyNumberFormat="1" applyFont="1" applyFill="1" applyBorder="1" applyAlignment="1">
      <alignment horizontal="right"/>
    </xf>
    <xf numFmtId="0" fontId="19" fillId="7" borderId="3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/>
    </xf>
    <xf numFmtId="14" fontId="19" fillId="0" borderId="74" xfId="0" applyNumberFormat="1" applyFont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 vertical="center"/>
    </xf>
    <xf numFmtId="4" fontId="19" fillId="3" borderId="32" xfId="0" applyNumberFormat="1" applyFont="1" applyFill="1" applyBorder="1" applyProtection="1">
      <protection locked="0"/>
    </xf>
    <xf numFmtId="49" fontId="19" fillId="3" borderId="82" xfId="0" applyNumberFormat="1" applyFont="1" applyFill="1" applyBorder="1" applyProtection="1">
      <protection locked="0"/>
    </xf>
    <xf numFmtId="0" fontId="19" fillId="4" borderId="49" xfId="0" applyFont="1" applyFill="1" applyBorder="1" applyProtection="1">
      <protection locked="0"/>
    </xf>
    <xf numFmtId="168" fontId="19" fillId="3" borderId="49" xfId="0" applyNumberFormat="1" applyFont="1" applyFill="1" applyBorder="1" applyProtection="1">
      <protection locked="0"/>
    </xf>
    <xf numFmtId="4" fontId="19" fillId="3" borderId="77" xfId="0" applyNumberFormat="1" applyFont="1" applyFill="1" applyBorder="1" applyProtection="1">
      <protection locked="0"/>
    </xf>
    <xf numFmtId="0" fontId="41" fillId="8" borderId="0" xfId="0" applyFont="1" applyFill="1" applyAlignment="1">
      <alignment wrapText="1"/>
    </xf>
    <xf numFmtId="3" fontId="1" fillId="8" borderId="92" xfId="0" applyNumberFormat="1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/>
    </xf>
    <xf numFmtId="0" fontId="1" fillId="8" borderId="0" xfId="0" applyFont="1" applyFill="1" applyAlignment="1">
      <alignment horizontal="left" vertical="center"/>
    </xf>
    <xf numFmtId="0" fontId="38" fillId="8" borderId="0" xfId="0" applyFont="1" applyFill="1"/>
    <xf numFmtId="0" fontId="19" fillId="8" borderId="27" xfId="0" applyFont="1" applyFill="1" applyBorder="1" applyAlignment="1">
      <alignment horizontal="center" vertical="center" wrapText="1"/>
    </xf>
    <xf numFmtId="0" fontId="36" fillId="8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8" borderId="2" xfId="0" applyFont="1" applyFill="1" applyBorder="1" applyAlignment="1">
      <alignment horizontal="left" vertical="center" wrapText="1"/>
    </xf>
    <xf numFmtId="164" fontId="3" fillId="8" borderId="0" xfId="0" applyNumberFormat="1" applyFont="1" applyFill="1" applyAlignment="1">
      <alignment horizontal="center" vertical="center" wrapText="1"/>
    </xf>
    <xf numFmtId="0" fontId="1" fillId="8" borderId="0" xfId="0" applyFont="1" applyFill="1" applyAlignment="1">
      <alignment horizontal="left" vertical="center" wrapText="1"/>
    </xf>
    <xf numFmtId="0" fontId="1" fillId="8" borderId="12" xfId="0" applyFont="1" applyFill="1" applyBorder="1" applyAlignment="1">
      <alignment horizontal="left" vertical="top" wrapText="1"/>
    </xf>
    <xf numFmtId="0" fontId="1" fillId="8" borderId="2" xfId="0" applyFont="1" applyFill="1" applyBorder="1" applyAlignment="1">
      <alignment horizontal="left" vertical="top" wrapText="1"/>
    </xf>
    <xf numFmtId="0" fontId="6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19" fillId="8" borderId="6" xfId="0" applyFont="1" applyFill="1" applyBorder="1" applyAlignment="1">
      <alignment vertical="center" wrapText="1"/>
    </xf>
    <xf numFmtId="0" fontId="1" fillId="8" borderId="79" xfId="0" applyFont="1" applyFill="1" applyBorder="1" applyAlignment="1">
      <alignment horizontal="left"/>
    </xf>
    <xf numFmtId="0" fontId="1" fillId="8" borderId="79" xfId="0" applyFont="1" applyFill="1" applyBorder="1" applyAlignment="1">
      <alignment horizontal="left" vertical="center" wrapText="1"/>
    </xf>
    <xf numFmtId="3" fontId="3" fillId="0" borderId="17" xfId="0" applyNumberFormat="1" applyFont="1" applyBorder="1" applyAlignment="1">
      <alignment horizontal="right" vertical="center" wrapText="1"/>
    </xf>
    <xf numFmtId="1" fontId="21" fillId="8" borderId="1" xfId="0" applyNumberFormat="1" applyFont="1" applyFill="1" applyBorder="1" applyAlignment="1">
      <alignment horizontal="center" vertical="center"/>
    </xf>
    <xf numFmtId="49" fontId="1" fillId="8" borderId="5" xfId="0" applyNumberFormat="1" applyFont="1" applyFill="1" applyBorder="1"/>
    <xf numFmtId="0" fontId="1" fillId="8" borderId="103" xfId="0" applyFont="1" applyFill="1" applyBorder="1" applyAlignment="1">
      <alignment horizontal="center" vertical="center" wrapText="1"/>
    </xf>
    <xf numFmtId="0" fontId="19" fillId="0" borderId="94" xfId="0" applyFont="1" applyBorder="1" applyAlignment="1">
      <alignment horizontal="center" vertical="center" wrapText="1"/>
    </xf>
    <xf numFmtId="0" fontId="19" fillId="0" borderId="74" xfId="0" applyFont="1" applyBorder="1" applyAlignment="1">
      <alignment horizontal="center" vertical="center" wrapText="1"/>
    </xf>
    <xf numFmtId="0" fontId="1" fillId="8" borderId="74" xfId="0" applyFont="1" applyFill="1" applyBorder="1" applyAlignment="1">
      <alignment horizontal="center" vertical="center" wrapText="1"/>
    </xf>
    <xf numFmtId="0" fontId="19" fillId="0" borderId="95" xfId="0" applyFont="1" applyBorder="1" applyAlignment="1">
      <alignment horizontal="center" vertical="center" wrapText="1"/>
    </xf>
    <xf numFmtId="1" fontId="26" fillId="0" borderId="0" xfId="0" applyNumberFormat="1" applyFont="1" applyAlignment="1">
      <alignment horizontal="center" wrapText="1"/>
    </xf>
    <xf numFmtId="1" fontId="3" fillId="0" borderId="74" xfId="0" applyNumberFormat="1" applyFont="1" applyBorder="1" applyAlignment="1">
      <alignment wrapText="1"/>
    </xf>
    <xf numFmtId="1" fontId="3" fillId="0" borderId="74" xfId="0" applyNumberFormat="1" applyFont="1" applyBorder="1" applyAlignment="1">
      <alignment horizontal="center" wrapText="1"/>
    </xf>
    <xf numFmtId="0" fontId="19" fillId="0" borderId="92" xfId="0" applyFont="1" applyBorder="1" applyAlignment="1">
      <alignment horizontal="center" vertical="center" wrapText="1"/>
    </xf>
    <xf numFmtId="0" fontId="19" fillId="8" borderId="92" xfId="0" applyFont="1" applyFill="1" applyBorder="1" applyAlignment="1">
      <alignment horizontal="center" vertical="center" wrapText="1"/>
    </xf>
    <xf numFmtId="49" fontId="19" fillId="8" borderId="92" xfId="0" applyNumberFormat="1" applyFont="1" applyFill="1" applyBorder="1" applyAlignment="1">
      <alignment horizontal="center" vertical="center" wrapText="1"/>
    </xf>
    <xf numFmtId="14" fontId="19" fillId="8" borderId="92" xfId="0" applyNumberFormat="1" applyFont="1" applyFill="1" applyBorder="1" applyAlignment="1">
      <alignment horizontal="center" vertical="center" wrapText="1"/>
    </xf>
    <xf numFmtId="0" fontId="21" fillId="8" borderId="92" xfId="0" applyFont="1" applyFill="1" applyBorder="1" applyAlignment="1">
      <alignment horizontal="center" vertical="center" wrapText="1"/>
    </xf>
    <xf numFmtId="14" fontId="19" fillId="0" borderId="74" xfId="0" applyNumberFormat="1" applyFont="1" applyBorder="1"/>
    <xf numFmtId="0" fontId="19" fillId="0" borderId="96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left" vertical="center" wrapText="1"/>
    </xf>
    <xf numFmtId="4" fontId="19" fillId="0" borderId="87" xfId="0" applyNumberFormat="1" applyFont="1" applyBorder="1" applyAlignment="1">
      <alignment horizontal="center" vertical="center" wrapText="1"/>
    </xf>
    <xf numFmtId="4" fontId="23" fillId="0" borderId="87" xfId="0" applyNumberFormat="1" applyFont="1" applyBorder="1" applyAlignment="1">
      <alignment horizontal="right" vertical="center" wrapText="1"/>
    </xf>
    <xf numFmtId="4" fontId="23" fillId="0" borderId="97" xfId="0" applyNumberFormat="1" applyFont="1" applyBorder="1" applyAlignment="1">
      <alignment horizontal="right" vertical="center" wrapText="1"/>
    </xf>
    <xf numFmtId="0" fontId="40" fillId="8" borderId="0" xfId="0" applyFont="1" applyFill="1" applyAlignment="1">
      <alignment vertical="center" wrapText="1"/>
    </xf>
    <xf numFmtId="0" fontId="19" fillId="0" borderId="74" xfId="0" applyFont="1" applyBorder="1" applyAlignment="1">
      <alignment horizontal="left" vertical="center" wrapText="1"/>
    </xf>
    <xf numFmtId="4" fontId="19" fillId="0" borderId="74" xfId="0" applyNumberFormat="1" applyFont="1" applyBorder="1" applyAlignment="1">
      <alignment horizontal="center" vertical="center" wrapText="1"/>
    </xf>
    <xf numFmtId="4" fontId="19" fillId="0" borderId="74" xfId="0" applyNumberFormat="1" applyFont="1" applyBorder="1" applyAlignment="1">
      <alignment horizontal="right" vertical="center" wrapText="1"/>
    </xf>
    <xf numFmtId="4" fontId="19" fillId="0" borderId="95" xfId="0" applyNumberFormat="1" applyFont="1" applyBorder="1" applyAlignment="1">
      <alignment horizontal="right" vertical="center" wrapText="1"/>
    </xf>
    <xf numFmtId="0" fontId="19" fillId="0" borderId="72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left" vertical="center" wrapText="1"/>
    </xf>
    <xf numFmtId="4" fontId="19" fillId="0" borderId="73" xfId="0" applyNumberFormat="1" applyFont="1" applyBorder="1" applyAlignment="1">
      <alignment horizontal="center" vertical="center" wrapText="1"/>
    </xf>
    <xf numFmtId="4" fontId="19" fillId="0" borderId="73" xfId="0" applyNumberFormat="1" applyFont="1" applyBorder="1" applyAlignment="1">
      <alignment horizontal="right" vertical="center" wrapText="1"/>
    </xf>
    <xf numFmtId="4" fontId="19" fillId="0" borderId="98" xfId="0" applyNumberFormat="1" applyFont="1" applyBorder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38" fillId="0" borderId="0" xfId="0" applyFont="1"/>
    <xf numFmtId="0" fontId="38" fillId="0" borderId="0" xfId="0" applyFont="1" applyAlignment="1">
      <alignment horizontal="center" vertical="center" wrapText="1"/>
    </xf>
    <xf numFmtId="0" fontId="38" fillId="0" borderId="0" xfId="0" quotePrefix="1" applyFont="1" applyAlignment="1">
      <alignment horizontal="center" vertical="center" wrapText="1"/>
    </xf>
    <xf numFmtId="10" fontId="12" fillId="8" borderId="53" xfId="0" applyNumberFormat="1" applyFont="1" applyFill="1" applyBorder="1" applyAlignment="1">
      <alignment horizontal="right"/>
    </xf>
    <xf numFmtId="10" fontId="12" fillId="8" borderId="104" xfId="11" applyNumberFormat="1" applyFont="1" applyFill="1" applyBorder="1" applyAlignment="1" applyProtection="1">
      <alignment horizontal="right"/>
    </xf>
    <xf numFmtId="9" fontId="43" fillId="7" borderId="0" xfId="0" applyNumberFormat="1" applyFont="1" applyFill="1"/>
    <xf numFmtId="4" fontId="23" fillId="8" borderId="3" xfId="0" applyNumberFormat="1" applyFont="1" applyFill="1" applyBorder="1" applyAlignment="1">
      <alignment vertical="center" wrapText="1"/>
    </xf>
    <xf numFmtId="4" fontId="23" fillId="8" borderId="5" xfId="0" applyNumberFormat="1" applyFont="1" applyFill="1" applyBorder="1" applyAlignment="1">
      <alignment horizontal="center" vertical="center" wrapText="1"/>
    </xf>
    <xf numFmtId="4" fontId="23" fillId="8" borderId="6" xfId="0" applyNumberFormat="1" applyFont="1" applyFill="1" applyBorder="1" applyAlignment="1">
      <alignment horizontal="center" vertical="center" wrapText="1"/>
    </xf>
    <xf numFmtId="4" fontId="23" fillId="8" borderId="6" xfId="0" applyNumberFormat="1" applyFont="1" applyFill="1" applyBorder="1" applyAlignment="1">
      <alignment horizontal="center" vertical="center"/>
    </xf>
    <xf numFmtId="0" fontId="19" fillId="4" borderId="34" xfId="0" applyFont="1" applyFill="1" applyBorder="1" applyAlignment="1" applyProtection="1">
      <alignment vertical="center"/>
      <protection locked="0"/>
    </xf>
    <xf numFmtId="3" fontId="19" fillId="3" borderId="31" xfId="0" applyNumberFormat="1" applyFont="1" applyFill="1" applyBorder="1" applyAlignment="1" applyProtection="1">
      <alignment vertical="center"/>
      <protection locked="0"/>
    </xf>
    <xf numFmtId="49" fontId="19" fillId="3" borderId="31" xfId="0" applyNumberFormat="1" applyFont="1" applyFill="1" applyBorder="1" applyAlignment="1" applyProtection="1">
      <alignment vertical="center" wrapText="1"/>
      <protection locked="0"/>
    </xf>
    <xf numFmtId="0" fontId="19" fillId="4" borderId="31" xfId="0" applyFont="1" applyFill="1" applyBorder="1" applyAlignment="1" applyProtection="1">
      <alignment vertical="center" wrapText="1"/>
      <protection locked="0"/>
    </xf>
    <xf numFmtId="49" fontId="1" fillId="3" borderId="34" xfId="0" applyNumberFormat="1" applyFont="1" applyFill="1" applyBorder="1" applyAlignment="1" applyProtection="1">
      <alignment vertical="center" wrapText="1"/>
      <protection locked="0"/>
    </xf>
    <xf numFmtId="4" fontId="19" fillId="0" borderId="34" xfId="0" applyNumberFormat="1" applyFont="1" applyBorder="1" applyAlignment="1">
      <alignment vertical="center"/>
    </xf>
    <xf numFmtId="4" fontId="19" fillId="0" borderId="31" xfId="0" applyNumberFormat="1" applyFont="1" applyBorder="1" applyAlignment="1">
      <alignment vertical="center"/>
    </xf>
    <xf numFmtId="4" fontId="19" fillId="3" borderId="31" xfId="0" applyNumberFormat="1" applyFont="1" applyFill="1" applyBorder="1" applyAlignment="1" applyProtection="1">
      <alignment vertical="center"/>
      <protection locked="0"/>
    </xf>
    <xf numFmtId="49" fontId="19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31" xfId="0" applyFont="1" applyFill="1" applyBorder="1" applyAlignment="1" applyProtection="1">
      <alignment vertical="center"/>
      <protection locked="0"/>
    </xf>
    <xf numFmtId="0" fontId="47" fillId="15" borderId="0" xfId="0" applyFont="1" applyFill="1"/>
    <xf numFmtId="0" fontId="47" fillId="4" borderId="0" xfId="0" applyFont="1" applyFill="1"/>
    <xf numFmtId="4" fontId="47" fillId="14" borderId="0" xfId="0" applyNumberFormat="1" applyFont="1" applyFill="1"/>
    <xf numFmtId="4" fontId="47" fillId="11" borderId="0" xfId="0" applyNumberFormat="1" applyFont="1" applyFill="1"/>
    <xf numFmtId="4" fontId="48" fillId="11" borderId="0" xfId="0" applyNumberFormat="1" applyFont="1" applyFill="1"/>
    <xf numFmtId="4" fontId="47" fillId="15" borderId="0" xfId="0" applyNumberFormat="1" applyFont="1" applyFill="1"/>
    <xf numFmtId="4" fontId="47" fillId="4" borderId="0" xfId="0" applyNumberFormat="1" applyFont="1" applyFill="1"/>
    <xf numFmtId="169" fontId="19" fillId="3" borderId="34" xfId="0" applyNumberFormat="1" applyFont="1" applyFill="1" applyBorder="1" applyProtection="1">
      <protection locked="0"/>
    </xf>
    <xf numFmtId="169" fontId="19" fillId="3" borderId="31" xfId="0" applyNumberFormat="1" applyFont="1" applyFill="1" applyBorder="1" applyProtection="1">
      <protection locked="0"/>
    </xf>
    <xf numFmtId="169" fontId="19" fillId="3" borderId="87" xfId="0" applyNumberFormat="1" applyFont="1" applyFill="1" applyBorder="1" applyProtection="1">
      <protection locked="0"/>
    </xf>
    <xf numFmtId="4" fontId="19" fillId="3" borderId="16" xfId="0" applyNumberFormat="1" applyFont="1" applyFill="1" applyBorder="1" applyProtection="1">
      <protection locked="0"/>
    </xf>
    <xf numFmtId="1" fontId="19" fillId="8" borderId="49" xfId="0" applyNumberFormat="1" applyFont="1" applyFill="1" applyBorder="1"/>
    <xf numFmtId="3" fontId="23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52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90" xfId="0" applyFont="1" applyBorder="1" applyAlignment="1">
      <alignment horizontal="center" vertical="center"/>
    </xf>
    <xf numFmtId="1" fontId="28" fillId="0" borderId="39" xfId="2" applyNumberFormat="1" applyFont="1" applyBorder="1" applyAlignment="1" applyProtection="1">
      <alignment horizontal="left" vertical="center" wrapText="1"/>
    </xf>
    <xf numFmtId="1" fontId="28" fillId="0" borderId="91" xfId="2" applyNumberFormat="1" applyFont="1" applyBorder="1" applyAlignment="1" applyProtection="1">
      <alignment horizontal="left" vertical="center" wrapText="1"/>
    </xf>
    <xf numFmtId="1" fontId="28" fillId="0" borderId="39" xfId="2" applyNumberFormat="1" applyFont="1" applyFill="1" applyBorder="1" applyAlignment="1" applyProtection="1">
      <alignment horizontal="left" vertical="center" wrapText="1"/>
    </xf>
    <xf numFmtId="1" fontId="28" fillId="0" borderId="91" xfId="2" applyNumberFormat="1" applyFont="1" applyFill="1" applyBorder="1" applyAlignment="1" applyProtection="1">
      <alignment horizontal="left" vertical="center" wrapText="1"/>
    </xf>
    <xf numFmtId="0" fontId="1" fillId="8" borderId="26" xfId="0" applyFont="1" applyFill="1" applyBorder="1" applyAlignment="1">
      <alignment horizontal="left" vertical="center" wrapText="1"/>
    </xf>
    <xf numFmtId="0" fontId="1" fillId="8" borderId="28" xfId="0" applyFont="1" applyFill="1" applyBorder="1" applyAlignment="1">
      <alignment horizontal="left" vertical="center" wrapText="1"/>
    </xf>
    <xf numFmtId="0" fontId="1" fillId="8" borderId="27" xfId="0" applyFont="1" applyFill="1" applyBorder="1" applyAlignment="1">
      <alignment horizontal="left" vertical="center" wrapText="1"/>
    </xf>
    <xf numFmtId="1" fontId="26" fillId="9" borderId="76" xfId="0" applyNumberFormat="1" applyFont="1" applyFill="1" applyBorder="1" applyAlignment="1">
      <alignment horizontal="center" vertical="center" wrapText="1"/>
    </xf>
    <xf numFmtId="1" fontId="26" fillId="9" borderId="79" xfId="0" applyNumberFormat="1" applyFont="1" applyFill="1" applyBorder="1" applyAlignment="1">
      <alignment horizontal="center" vertical="center" wrapText="1"/>
    </xf>
    <xf numFmtId="164" fontId="19" fillId="0" borderId="26" xfId="0" applyNumberFormat="1" applyFont="1" applyBorder="1" applyAlignment="1">
      <alignment horizontal="center" vertical="center" wrapText="1"/>
    </xf>
    <xf numFmtId="164" fontId="19" fillId="0" borderId="28" xfId="0" applyNumberFormat="1" applyFont="1" applyBorder="1" applyAlignment="1">
      <alignment horizontal="center" vertical="center" wrapText="1"/>
    </xf>
    <xf numFmtId="164" fontId="19" fillId="0" borderId="27" xfId="0" applyNumberFormat="1" applyFont="1" applyBorder="1" applyAlignment="1">
      <alignment horizontal="center" vertical="center" wrapText="1"/>
    </xf>
    <xf numFmtId="1" fontId="26" fillId="9" borderId="3" xfId="0" applyNumberFormat="1" applyFont="1" applyFill="1" applyBorder="1" applyAlignment="1">
      <alignment horizontal="center" vertical="center" wrapText="1"/>
    </xf>
    <xf numFmtId="1" fontId="26" fillId="9" borderId="5" xfId="0" applyNumberFormat="1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" fontId="26" fillId="9" borderId="74" xfId="0" applyNumberFormat="1" applyFont="1" applyFill="1" applyBorder="1" applyAlignment="1">
      <alignment horizontal="center" vertical="center" wrapText="1"/>
    </xf>
    <xf numFmtId="1" fontId="26" fillId="9" borderId="75" xfId="0" applyNumberFormat="1" applyFont="1" applyFill="1" applyBorder="1" applyAlignment="1">
      <alignment horizontal="center" vertical="center" wrapText="1"/>
    </xf>
    <xf numFmtId="0" fontId="19" fillId="0" borderId="73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0" fillId="0" borderId="26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1" fontId="26" fillId="9" borderId="16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wrapText="1"/>
    </xf>
    <xf numFmtId="1" fontId="3" fillId="0" borderId="6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2" fontId="23" fillId="0" borderId="3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2" fontId="23" fillId="0" borderId="3" xfId="0" applyNumberFormat="1" applyFont="1" applyBorder="1" applyAlignment="1">
      <alignment horizontal="center" vertical="center"/>
    </xf>
    <xf numFmtId="2" fontId="23" fillId="0" borderId="5" xfId="0" applyNumberFormat="1" applyFont="1" applyBorder="1" applyAlignment="1">
      <alignment horizontal="center" vertical="center"/>
    </xf>
    <xf numFmtId="2" fontId="23" fillId="0" borderId="6" xfId="0" applyNumberFormat="1" applyFont="1" applyBorder="1" applyAlignment="1">
      <alignment horizontal="center" vertical="center"/>
    </xf>
    <xf numFmtId="0" fontId="23" fillId="8" borderId="26" xfId="0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3" fontId="23" fillId="8" borderId="3" xfId="0" applyNumberFormat="1" applyFont="1" applyFill="1" applyBorder="1" applyAlignment="1">
      <alignment horizontal="center" vertical="center" wrapText="1"/>
    </xf>
    <xf numFmtId="3" fontId="23" fillId="8" borderId="5" xfId="0" applyNumberFormat="1" applyFont="1" applyFill="1" applyBorder="1" applyAlignment="1">
      <alignment horizontal="center" vertical="center" wrapText="1"/>
    </xf>
    <xf numFmtId="3" fontId="23" fillId="8" borderId="6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center" vertical="center" wrapText="1"/>
    </xf>
    <xf numFmtId="0" fontId="19" fillId="8" borderId="76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80" xfId="0" applyFont="1" applyFill="1" applyBorder="1" applyAlignment="1">
      <alignment horizontal="center" vertical="center" wrapText="1"/>
    </xf>
    <xf numFmtId="1" fontId="34" fillId="9" borderId="5" xfId="0" applyNumberFormat="1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39" fillId="0" borderId="26" xfId="0" applyFont="1" applyBorder="1" applyAlignment="1">
      <alignment horizontal="left" vertical="top" wrapText="1"/>
    </xf>
    <xf numFmtId="0" fontId="39" fillId="0" borderId="28" xfId="0" applyFont="1" applyBorder="1" applyAlignment="1">
      <alignment horizontal="left" vertical="top" wrapText="1"/>
    </xf>
    <xf numFmtId="0" fontId="39" fillId="0" borderId="27" xfId="0" applyFont="1" applyBorder="1" applyAlignment="1">
      <alignment horizontal="left" vertical="top" wrapText="1"/>
    </xf>
    <xf numFmtId="1" fontId="34" fillId="9" borderId="0" xfId="0" applyNumberFormat="1" applyFont="1" applyFill="1" applyAlignment="1">
      <alignment horizontal="center" vertical="center" wrapText="1"/>
    </xf>
    <xf numFmtId="1" fontId="34" fillId="9" borderId="30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13" borderId="0" xfId="0" applyFont="1" applyFill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wrapText="1"/>
    </xf>
    <xf numFmtId="0" fontId="19" fillId="8" borderId="101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19" fillId="8" borderId="102" xfId="0" applyFont="1" applyFill="1" applyBorder="1" applyAlignment="1">
      <alignment horizontal="center" vertical="center" wrapText="1"/>
    </xf>
    <xf numFmtId="0" fontId="1" fillId="8" borderId="99" xfId="0" applyFont="1" applyFill="1" applyBorder="1" applyAlignment="1">
      <alignment horizontal="center" vertical="center" wrapText="1"/>
    </xf>
    <xf numFmtId="0" fontId="1" fillId="8" borderId="100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1" fontId="26" fillId="9" borderId="87" xfId="0" applyNumberFormat="1" applyFont="1" applyFill="1" applyBorder="1" applyAlignment="1">
      <alignment horizontal="left" vertical="center" wrapText="1"/>
    </xf>
  </cellXfs>
  <cellStyles count="13">
    <cellStyle name="Bad" xfId="1" builtinId="27"/>
    <cellStyle name="Hyperlink" xfId="2" builtinId="8"/>
    <cellStyle name="Normal" xfId="0" builtinId="0"/>
    <cellStyle name="Normal 2" xfId="3"/>
    <cellStyle name="Normal 2 2" xfId="4"/>
    <cellStyle name="Normal 2 2 2 2" xfId="5"/>
    <cellStyle name="Normal 2 2 2 2 2" xfId="6"/>
    <cellStyle name="Normal 2 3" xfId="7"/>
    <cellStyle name="Normal 3" xfId="8"/>
    <cellStyle name="Normal 4" xfId="9"/>
    <cellStyle name="Normal 5" xfId="10"/>
    <cellStyle name="Percent" xfId="11" builtinId="5"/>
    <cellStyle name="Нормален 2" xfId="12"/>
  </cellStyles>
  <dxfs count="26">
    <dxf>
      <font>
        <color theme="0"/>
      </font>
      <fill>
        <patternFill patternType="none">
          <bgColor indexed="65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rgb="FFFF505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9999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51"/>
  <sheetViews>
    <sheetView showGridLines="0" tabSelected="1" view="pageBreakPreview" topLeftCell="A73" zoomScaleNormal="100" zoomScaleSheetLayoutView="100" workbookViewId="0">
      <selection activeCell="A4" sqref="A4"/>
    </sheetView>
  </sheetViews>
  <sheetFormatPr defaultColWidth="9.140625" defaultRowHeight="12.75" x14ac:dyDescent="0.2"/>
  <cols>
    <col min="1" max="1" width="17" style="36" customWidth="1"/>
    <col min="2" max="2" width="78" style="48" customWidth="1"/>
    <col min="3" max="3" width="9.85546875" style="36" customWidth="1"/>
    <col min="4" max="4" width="10.5703125" style="36" customWidth="1"/>
    <col min="5" max="16384" width="9.140625" style="36"/>
  </cols>
  <sheetData>
    <row r="1" spans="1:6" ht="24.75" customHeight="1" x14ac:dyDescent="0.2">
      <c r="A1" s="609" t="s">
        <v>885</v>
      </c>
      <c r="C1" s="764" t="str">
        <f>IF(COUNTIFS(C19:D36,"Грешка")&gt;0,"Грешно попълнен отчет","")</f>
        <v/>
      </c>
      <c r="D1" s="764"/>
    </row>
    <row r="2" spans="1:6" x14ac:dyDescent="0.2">
      <c r="A2" s="69">
        <v>46112</v>
      </c>
      <c r="B2" s="60"/>
      <c r="C2" s="60"/>
      <c r="D2" s="60"/>
    </row>
    <row r="3" spans="1:6" x14ac:dyDescent="0.2">
      <c r="A3" s="42" t="s">
        <v>166</v>
      </c>
      <c r="C3" s="48"/>
      <c r="D3" s="48"/>
    </row>
    <row r="4" spans="1:6" ht="14.25" thickBot="1" x14ac:dyDescent="0.3">
      <c r="A4" s="69" t="s">
        <v>971</v>
      </c>
      <c r="B4" s="676" t="s">
        <v>1810</v>
      </c>
      <c r="C4" s="48"/>
      <c r="D4" s="48"/>
    </row>
    <row r="5" spans="1:6" ht="13.5" thickTop="1" x14ac:dyDescent="0.2">
      <c r="A5" s="61" t="s">
        <v>943</v>
      </c>
      <c r="B5" s="62"/>
      <c r="C5" s="62"/>
      <c r="D5" s="62"/>
    </row>
    <row r="6" spans="1:6" ht="31.5" customHeight="1" thickBot="1" x14ac:dyDescent="0.25">
      <c r="A6" s="763" t="str">
        <f>VLOOKUP(A4,номенклатури!$J$1:$K$66,2,0)</f>
        <v>ЛЕЧЕБНО ЗАВЕДЕНИЕ</v>
      </c>
      <c r="B6" s="763"/>
      <c r="C6" s="763"/>
      <c r="D6" s="763"/>
    </row>
    <row r="7" spans="1:6" s="467" customFormat="1" ht="18.75" customHeight="1" x14ac:dyDescent="0.25">
      <c r="A7" s="613" t="s">
        <v>405</v>
      </c>
      <c r="B7" s="614"/>
      <c r="C7" s="614"/>
      <c r="D7" s="614"/>
    </row>
    <row r="8" spans="1:6" ht="34.5" customHeight="1" x14ac:dyDescent="0.2">
      <c r="A8" s="65" t="s">
        <v>166</v>
      </c>
      <c r="B8" s="66" t="s">
        <v>402</v>
      </c>
      <c r="C8" s="66" t="s">
        <v>403</v>
      </c>
      <c r="D8" s="67" t="s">
        <v>404</v>
      </c>
    </row>
    <row r="9" spans="1:6" ht="9" hidden="1" customHeight="1" x14ac:dyDescent="0.2">
      <c r="A9" s="68"/>
      <c r="B9" s="6"/>
      <c r="C9" s="6"/>
      <c r="D9" s="6"/>
    </row>
    <row r="10" spans="1:6" ht="9" hidden="1" customHeight="1" x14ac:dyDescent="0.2">
      <c r="A10" s="68"/>
      <c r="B10" s="6"/>
      <c r="C10" s="6"/>
      <c r="D10" s="6"/>
    </row>
    <row r="11" spans="1:6" ht="10.5" hidden="1" customHeight="1" x14ac:dyDescent="0.2">
      <c r="A11" s="68" t="str">
        <f>A4</f>
        <v>………………..</v>
      </c>
      <c r="B11" s="6" t="str">
        <f>A6</f>
        <v>ЛЕЧЕБНО ЗАВЕДЕНИЕ</v>
      </c>
      <c r="C11" s="6">
        <f>VLOOKUP(A11,номенклатури!J:M,4,0)</f>
        <v>0</v>
      </c>
      <c r="D11" s="6"/>
    </row>
    <row r="12" spans="1:6" x14ac:dyDescent="0.2">
      <c r="A12" s="213"/>
      <c r="B12" s="52"/>
      <c r="C12" s="53"/>
      <c r="D12" s="56"/>
      <c r="F12" s="71" t="str">
        <f>IF(COUNTBLANK($A12)=1,"",IF($A12="999999999","",IF(ISNUMBER(VALUE($A12)),IF(LEN($A12)&lt;&gt;9,"Въведеното ЕИК е твърде късо или твърде дълго",IF(OR(MOD(MID($A12,1,1)*1+MID($A12,2,1)*2+MID($A12,3,1)*3+MID($A12,4,1)*4+MID($A12,5,1)*5+MID($A12,6,1)*6+MID($A12,7,1)*7+MID($A12,8,1)*8,11)-MID($A12,9,1)=0,AND(MOD(MID($A12,1,1)*3+MID($A12,2,1)*4+MID($A12,3,1)*5+MID($A12,4,1)*6+MID($A12,5,1)*7+MID($A12,6,1)*8+MID($A12,7,1)*9+MID($A12,8,1)*10,11)=10,MID($A12,9,1)*1=0),MOD(MID($A12,1,1)*3+MID($A12,2,1)*4+MID($A12,3,1)*5+MID($A12,4,1)*6+MID($A12,5,1)*7+MID($A12,6,1)*8+MID($A12,7,1)*9+MID($A12,8,1)*10,11)-MID($A12,9,1)=0),"","Въведеното ЕИК е невалидно")),"Въведеното ЕИК съдържа непозволени символи")))</f>
        <v/>
      </c>
    </row>
    <row r="13" spans="1:6" x14ac:dyDescent="0.2">
      <c r="A13" s="22"/>
      <c r="B13" s="54"/>
      <c r="C13" s="55"/>
      <c r="D13" s="57"/>
      <c r="F13" s="71" t="str">
        <f t="shared" ref="F13:F16" si="0">IF(COUNTBLANK($A13)=1,"",IF($A13="999999999","",IF(ISNUMBER(VALUE($A13)),IF(LEN($A13)&lt;&gt;9,"Въведеното ЕИК е твърде късо или твърде дълго",IF(OR(MOD(MID($A13,1,1)*1+MID($A13,2,1)*2+MID($A13,3,1)*3+MID($A13,4,1)*4+MID($A13,5,1)*5+MID($A13,6,1)*6+MID($A13,7,1)*7+MID($A13,8,1)*8,11)-MID($A13,9,1)=0,AND(MOD(MID($A13,1,1)*3+MID($A13,2,1)*4+MID($A13,3,1)*5+MID($A13,4,1)*6+MID($A13,5,1)*7+MID($A13,6,1)*8+MID($A13,7,1)*9+MID($A13,8,1)*10,11)=10,MID($A13,9,1)*1=0),MOD(MID($A13,1,1)*3+MID($A13,2,1)*4+MID($A13,3,1)*5+MID($A13,4,1)*6+MID($A13,5,1)*7+MID($A13,6,1)*8+MID($A13,7,1)*9+MID($A13,8,1)*10,11)-MID($A13,9,1)=0),"","Въведеното ЕИК е невалидно")),"Въведеното ЕИК съдържа непозволени символи")))</f>
        <v/>
      </c>
    </row>
    <row r="14" spans="1:6" x14ac:dyDescent="0.2">
      <c r="A14" s="22"/>
      <c r="B14" s="54"/>
      <c r="C14" s="55"/>
      <c r="D14" s="57"/>
      <c r="F14" s="71" t="str">
        <f t="shared" si="0"/>
        <v/>
      </c>
    </row>
    <row r="15" spans="1:6" x14ac:dyDescent="0.2">
      <c r="A15" s="22"/>
      <c r="B15" s="54"/>
      <c r="C15" s="55"/>
      <c r="D15" s="57"/>
      <c r="F15" s="71" t="str">
        <f t="shared" si="0"/>
        <v/>
      </c>
    </row>
    <row r="16" spans="1:6" x14ac:dyDescent="0.2">
      <c r="A16" s="22"/>
      <c r="B16" s="54"/>
      <c r="C16" s="55"/>
      <c r="D16" s="57"/>
      <c r="F16" s="71" t="str">
        <f t="shared" si="0"/>
        <v/>
      </c>
    </row>
    <row r="17" spans="1:4" ht="13.5" thickBot="1" x14ac:dyDescent="0.25">
      <c r="B17" s="36"/>
    </row>
    <row r="18" spans="1:4" x14ac:dyDescent="0.2">
      <c r="A18" s="63" t="str">
        <f>IF(MONTH(A2)=12,"СПИСЪК НА ПРИЛОЖЕНИТЕ ОТЧЕТНИ ФОРМИ КЪМ ГОДИШЕН ФИНАНСОВ ОТЧЕТ","СПИСЪК НА ПРИЛОЖЕНИТЕ ОТЧЕТНИ ФОРМИ КЪМ МЕЖДИНЕН ФИНАНСОВ ОТЧЕТ")</f>
        <v>СПИСЪК НА ПРИЛОЖЕНИТЕ ОТЧЕТНИ ФОРМИ КЪМ МЕЖДИНЕН ФИНАНСОВ ОТЧЕТ</v>
      </c>
      <c r="B18" s="64"/>
      <c r="C18" s="610" t="s">
        <v>623</v>
      </c>
      <c r="D18" s="610" t="s">
        <v>624</v>
      </c>
    </row>
    <row r="19" spans="1:4" s="467" customFormat="1" ht="33.75" customHeight="1" x14ac:dyDescent="0.25">
      <c r="A19" s="766" t="str">
        <f>'01'!D1</f>
        <v>Т01 ОТЧЕТ ЗА ВСЕОБХВАТНИЯ ДОХОД НА ЛЕЧЕБНО ЗАВЕДЕНИЕ ОТ 01-01-2026 ДО 31-03-2026</v>
      </c>
      <c r="B19" s="767"/>
      <c r="C19" s="611" t="str">
        <f>IF(COUNTBLANK('01'!I5:I126)=0,"✓","Грешка")</f>
        <v>✓</v>
      </c>
      <c r="D19" s="611" t="str">
        <f>IF(COUNTBLANK('01'!J5:J126)=0,"✓","Грешка")</f>
        <v>✓</v>
      </c>
    </row>
    <row r="20" spans="1:4" s="467" customFormat="1" ht="33.75" customHeight="1" x14ac:dyDescent="0.25">
      <c r="A20" s="766" t="str">
        <f>'02'!D1</f>
        <v>Т02 ОТЧЕТ ЗА ФИНАНСОВОТО СЪСТОЯНИЕ НА ЛЕЧЕБНО ЗАВЕДЕНИЕ КЪМ 31-03-2026</v>
      </c>
      <c r="B20" s="767"/>
      <c r="C20" s="612" t="str">
        <f>IF(AND('02'!L1="OK",'02'!K1=0),"✓","Грешка")</f>
        <v>✓</v>
      </c>
      <c r="D20" s="612" t="str">
        <f>IF(AND('02'!M1="OK",'02'!K1=0),"✓","Грешка")</f>
        <v>✓</v>
      </c>
    </row>
    <row r="21" spans="1:4" s="467" customFormat="1" ht="33.75" customHeight="1" x14ac:dyDescent="0.25">
      <c r="A21" s="766" t="str">
        <f>'03'!D1</f>
        <v>Т03 ОТЧЕТ ЗА ПАРИЧНИЯ ПОТОК ПО ПРЕКИЯ МЕТОД НА ЛЕЧЕБНО ЗАВЕДЕНИЕ ОТ 01-01-2026 ДО 31-03-2026</v>
      </c>
      <c r="B21" s="767"/>
      <c r="C21" s="612" t="str">
        <f>IF(AND('03'!K1=0,'03'!L1="OK"),"✓","Грешка")</f>
        <v>✓</v>
      </c>
      <c r="D21" s="612" t="str">
        <f>IF(AND('03'!K1=0,'03'!M1="OK"),"✓","Грешка")</f>
        <v>✓</v>
      </c>
    </row>
    <row r="22" spans="1:4" s="467" customFormat="1" ht="33.75" customHeight="1" x14ac:dyDescent="0.25">
      <c r="A22" s="766" t="str">
        <f>'04'!D1</f>
        <v>Т04 РЕКАПИТУЛАЦИЯ ПО Т12 НА ЛЕЧЕБНО ЗАВЕДЕНИЕ КЪМ 31-03-2026</v>
      </c>
      <c r="B22" s="767"/>
      <c r="C22" s="765" t="str">
        <f>IF('04'!L1="OK","✓","Грешка")</f>
        <v>✓</v>
      </c>
      <c r="D22" s="765"/>
    </row>
    <row r="23" spans="1:4" s="467" customFormat="1" ht="33.75" customHeight="1" x14ac:dyDescent="0.25">
      <c r="A23" s="766" t="str">
        <f>'05'!D1</f>
        <v>Т05 ИКОНОМИЧЕСКИ ПОКАЗАТЕЛИ ЗА ДЕЙНОСТТА НА ЛЕЧЕБНО ЗАВЕДЕНИЕ КЪМ 31-03-2026</v>
      </c>
      <c r="B23" s="767"/>
      <c r="C23" s="612" t="str">
        <f>C20</f>
        <v>✓</v>
      </c>
      <c r="D23" s="612" t="str">
        <f>D20</f>
        <v>✓</v>
      </c>
    </row>
    <row r="24" spans="1:4" s="467" customFormat="1" ht="33.75" customHeight="1" x14ac:dyDescent="0.25">
      <c r="A24" s="766" t="str">
        <f>'06'!D1</f>
        <v>Т06 СПРАВКА ЗА ПЕРСОНАЛ НА ЛЕЧЕБНО ЗАВЕДЕНИЕ ОТ 01-01-2026 ДО 31-03-2026</v>
      </c>
      <c r="B24" s="767"/>
      <c r="C24" s="612" t="str">
        <f>IF('06'!K1=0,"✓","Грешка")</f>
        <v>✓</v>
      </c>
      <c r="D24" s="612" t="str">
        <f>IF('06'!K4=0,"✓","Грешка")</f>
        <v>✓</v>
      </c>
    </row>
    <row r="25" spans="1:4" s="467" customFormat="1" ht="33.75" customHeight="1" x14ac:dyDescent="0.25">
      <c r="A25" s="766" t="str">
        <f>'07'!D1</f>
        <v>Т07 НАТУРАЛНИ ПОКАЗАТЕЛИ ЗА ДЕЙНОСТТА НА СТАЦИОНАРА НА ЛЕЧЕБНО ЗАВЕДЕНИЕ ОТ 01-01-2026 ДО 31-03-2026</v>
      </c>
      <c r="B25" s="767"/>
      <c r="C25" s="765" t="str">
        <f>C32</f>
        <v>✓</v>
      </c>
      <c r="D25" s="765"/>
    </row>
    <row r="26" spans="1:4" s="467" customFormat="1" ht="33.75" customHeight="1" x14ac:dyDescent="0.25">
      <c r="A26" s="766" t="str">
        <f>'08'!D1</f>
        <v>Т08 РАЗХОДИ НА ЛЕГЛОДЕН ПО ВИДОВЕ НА ЛЕЧЕБНО ЗАВЕДЕНИЕ ОТ 01-01-2026 ДО 31-03-2026</v>
      </c>
      <c r="B26" s="767"/>
      <c r="C26" s="765" t="str">
        <f>C25</f>
        <v>✓</v>
      </c>
      <c r="D26" s="765"/>
    </row>
    <row r="27" spans="1:4" s="467" customFormat="1" ht="33.75" customHeight="1" x14ac:dyDescent="0.25">
      <c r="A27" s="766" t="str">
        <f>'09'!D1</f>
        <v>T09 СПРАВКА ЗА ДВИЖЕНИЕТО НА НЕТЕКУЩИТЕ АКТИВИ В ЕВРО НА ЛЕЧЕБНО ЗАВЕДЕНИЕ ЗА ПЕРИОДА ОТ 01-01-2026 ДО 31-03-2026</v>
      </c>
      <c r="B27" s="767"/>
      <c r="C27" s="612" t="str">
        <f>IF('09'!X6=0,"✓","Грешка")</f>
        <v>✓</v>
      </c>
      <c r="D27" s="612" t="str">
        <f>IF('09'!X24=0,"✓","Грешка")</f>
        <v>✓</v>
      </c>
    </row>
    <row r="28" spans="1:4" s="467" customFormat="1" ht="33.75" customHeight="1" x14ac:dyDescent="0.25">
      <c r="A28" s="766" t="str">
        <f>'10'!D1</f>
        <v>Т10 ОТЧЕТ ЗА СОБСТВЕНИЯ КАПИТАЛ В ЕВРО НА ЛЕЧЕБНО ЗАВЕДЕНИЕ ЗА ПЕРИОДА ОТ 01-01-2026 ДО 31-03-2026</v>
      </c>
      <c r="B28" s="767"/>
      <c r="C28" s="612" t="str">
        <f>IF('10'!V4=0,"✓","Грешка")</f>
        <v>✓</v>
      </c>
      <c r="D28" s="612" t="str">
        <f>IF('10'!V21=0,"✓","Грешка")</f>
        <v>✓</v>
      </c>
    </row>
    <row r="29" spans="1:4" s="467" customFormat="1" ht="33.75" customHeight="1" x14ac:dyDescent="0.25">
      <c r="A29" s="766" t="str">
        <f>'11'!D1</f>
        <v>Т11 СПРАВКА ЗА НАЧИСЛЕНИТЕ ВЪЗНАГРАЖДЕНИЯ ПО ДОГОВОРИ ЗА УПРАВЛЕНИЕ И КОНТРОЛ НА  ЛЕЧЕБНО ЗАВЕДЕНИЕ ЗА ПЕРИОДА ОТ 01-01-2026 ДО 31-03-2026</v>
      </c>
      <c r="B29" s="767"/>
      <c r="C29" s="765" t="str">
        <f>IF('11'!X6="OK","✓","Грешка")</f>
        <v>✓</v>
      </c>
      <c r="D29" s="765"/>
    </row>
    <row r="30" spans="1:4" s="467" customFormat="1" ht="33.75" customHeight="1" x14ac:dyDescent="0.25">
      <c r="A30" s="766" t="str">
        <f>'12'!D1</f>
        <v>Т12 СПРАВКА НА ЛЕЧЕБНО ЗАВЕДЕНИЕ, ПО ОБОРОТИ И САЛДА КЪМ КРАЙНАТА ДАТА НА ОТЧЕТА, ЗА ДОГОВОРИТЕ ПО КОНТРАГЕНТИ ЗА ПЕРИОДА ОТ 01-01-2026 ДО 31-03-2026</v>
      </c>
      <c r="B30" s="767"/>
      <c r="C30" s="765" t="str">
        <f>'12'!Y7</f>
        <v>✓</v>
      </c>
      <c r="D30" s="765"/>
    </row>
    <row r="31" spans="1:4" s="467" customFormat="1" ht="33.75" customHeight="1" x14ac:dyDescent="0.25">
      <c r="A31" s="766" t="str">
        <f>'13'!D1</f>
        <v>Т13 ОТЧЕТ ЗА РАЗМЕРА НА НЕТНАТА ЕКСПОЗИЦИЯ НА ЛЕЧЕБНО ЗАВЕДЕНИЕ КЪМ 31-03-2026</v>
      </c>
      <c r="B31" s="767"/>
      <c r="C31" s="612" t="str">
        <f>IF('13'!S5="OK","✓","Грешка")</f>
        <v>✓</v>
      </c>
      <c r="D31" s="612" t="str">
        <f>IF('13'!T5="OK","✓","Грешка")</f>
        <v>✓</v>
      </c>
    </row>
    <row r="32" spans="1:4" s="467" customFormat="1" ht="33.75" customHeight="1" x14ac:dyDescent="0.25">
      <c r="A32" s="768" t="str">
        <f>'14'!E1</f>
        <v>Т14 ДЕЙНОСТ С НАТУРАЛНИ И СТОЙНОСТНИ ПОКАЗАТЕЛИ ПО БОЛНИЧНИ ЗВЕНА НА ЛЕЧЕБНО ЗАВЕДЕНИЕ ОТ 01-01-2026 ДО 31-03-2026</v>
      </c>
      <c r="B32" s="769"/>
      <c r="C32" s="765" t="str">
        <f>IF(AND(COUNTIFS('14'!AO8:BO8,"OK")=14,'14'!BQ9=0),"✓","Грешка")</f>
        <v>✓</v>
      </c>
      <c r="D32" s="765"/>
    </row>
    <row r="33" spans="1:4" s="467" customFormat="1" ht="33.75" customHeight="1" x14ac:dyDescent="0.25">
      <c r="A33" s="766" t="str">
        <f>'15'!D1</f>
        <v>Т15 ДЕЙНОСТ ПО КП, АПР И КПР С МАПИРАНИ КЪМ НЕЯ ДОПЪЛНИТЕЛНО ЗАПЛАТЕНИ МЕДИЦИНСКИ ИЗДЕЛИЯ И ЛЕКАРСТВЕНИ ПРОДУКТИ ПО ДОГОВОРА С НЗОК  ОТ 01-01-2026 ДО 31-03-2026</v>
      </c>
      <c r="B33" s="767"/>
      <c r="C33" s="765" t="str">
        <f>IF(COUNTIFS('14'!BA8:BE8,"OK")=5,"✓","Грешка")</f>
        <v>✓</v>
      </c>
      <c r="D33" s="765"/>
    </row>
    <row r="34" spans="1:4" s="467" customFormat="1" ht="33.75" customHeight="1" x14ac:dyDescent="0.25">
      <c r="A34" s="766" t="str">
        <f>'16'!G1</f>
        <v>Т16 РЕКАПИТУЛАЦИЯ ПО ДОГОВОРИТЕ ЗА ЗАКУПУВАНЕ НА НЕТЕКУЩИ АКТИВИ С МЗ, НЕПРИКЛЮЧИЛИ С ВДИГАНЕ НА КАПИТАЛА НА ЛЕЧЕБНО ЗАВЕДЕНИЕКЪМ  31-03-2026</v>
      </c>
      <c r="B34" s="767"/>
      <c r="C34" s="612"/>
      <c r="D34" s="612"/>
    </row>
    <row r="35" spans="1:4" s="467" customFormat="1" ht="33.75" customHeight="1" x14ac:dyDescent="0.25">
      <c r="A35" s="766" t="str">
        <f>'17'!D1</f>
        <v>Т17 ПОЯСНЕНИЯ ПО ПОЛЕТА 'ДРУГИ' ОТ ОТЧЕТ ЗА ЛЕЧЕБНО ЗАВЕДЕНИЕ КЪМ 31-03-2026</v>
      </c>
      <c r="B35" s="767"/>
      <c r="C35" s="765" t="str">
        <f>IF('17'!I5="OK","✓","Грешка")</f>
        <v>✓</v>
      </c>
      <c r="D35" s="765"/>
    </row>
    <row r="36" spans="1:4" s="467" customFormat="1" ht="33.75" customHeight="1" x14ac:dyDescent="0.25">
      <c r="A36" s="766" t="str">
        <f>'18'!D1</f>
        <v>Т18 СПРАВКА НА ЛЕЧЕБНО ЗАВЕДЕНИЕ ПО ДОГОВОРИ ЗА ЕНЕРГИЯ КЪМ КРАЙНАТА ДАТА НА ОТЧЕТА ЗА ПЕРИОДА ОТ 01-01-2026 ДО 31-03-2026</v>
      </c>
      <c r="B36" s="767"/>
      <c r="C36" s="765" t="str">
        <f>'18'!U6</f>
        <v>✓</v>
      </c>
      <c r="D36" s="765"/>
    </row>
    <row r="37" spans="1:4" ht="19.5" customHeight="1" x14ac:dyDescent="0.2">
      <c r="A37" s="84"/>
      <c r="B37" s="85"/>
      <c r="C37" s="84"/>
    </row>
    <row r="38" spans="1:4" ht="19.5" customHeight="1" x14ac:dyDescent="0.2">
      <c r="A38" s="84"/>
      <c r="B38" s="85"/>
      <c r="C38" s="84"/>
    </row>
    <row r="39" spans="1:4" x14ac:dyDescent="0.2">
      <c r="A39" s="42" t="s">
        <v>625</v>
      </c>
      <c r="B39" s="36"/>
    </row>
    <row r="40" spans="1:4" x14ac:dyDescent="0.2">
      <c r="B40" s="36"/>
    </row>
    <row r="41" spans="1:4" x14ac:dyDescent="0.2">
      <c r="B41" s="36"/>
    </row>
    <row r="42" spans="1:4" x14ac:dyDescent="0.2">
      <c r="B42" s="36"/>
    </row>
    <row r="43" spans="1:4" x14ac:dyDescent="0.2">
      <c r="B43" s="36"/>
    </row>
    <row r="44" spans="1:4" x14ac:dyDescent="0.2">
      <c r="B44" s="36"/>
    </row>
    <row r="51" spans="2:2" x14ac:dyDescent="0.2">
      <c r="B51" s="36"/>
    </row>
  </sheetData>
  <sheetProtection algorithmName="SHA-512" hashValue="/Vmhk8IVqf2tjZkhg7mm1qE8VvFFpGgxgYpoF8skGLWjJTqSTHKIksUerqTabFNt2YJ3I+09yGaV7SL/ZBTDKg==" saltValue="Pop00jBL1ElIMbQSEnKK9A==" spinCount="100000" sheet="1" objects="1" scenarios="1"/>
  <mergeCells count="29">
    <mergeCell ref="A34:B34"/>
    <mergeCell ref="A35:B35"/>
    <mergeCell ref="A36:B36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D6"/>
    <mergeCell ref="C1:D1"/>
    <mergeCell ref="C29:D29"/>
    <mergeCell ref="C36:D36"/>
    <mergeCell ref="C35:D35"/>
    <mergeCell ref="C33:D33"/>
    <mergeCell ref="C32:D32"/>
    <mergeCell ref="C25:D25"/>
    <mergeCell ref="C26:D26"/>
    <mergeCell ref="C22:D22"/>
    <mergeCell ref="C30:D30"/>
    <mergeCell ref="A19:B19"/>
    <mergeCell ref="A20:B20"/>
    <mergeCell ref="A21:B21"/>
    <mergeCell ref="A22:B22"/>
    <mergeCell ref="A23:B23"/>
  </mergeCells>
  <conditionalFormatting sqref="C1:D1">
    <cfRule type="cellIs" dxfId="25" priority="2" operator="equal">
      <formula>"Грешно попълнен отчет"</formula>
    </cfRule>
  </conditionalFormatting>
  <conditionalFormatting sqref="C19:D29 C30 C31:D36">
    <cfRule type="expression" dxfId="24" priority="1">
      <formula>C19="Грешка"</formula>
    </cfRule>
  </conditionalFormatting>
  <dataValidations count="1">
    <dataValidation type="list" allowBlank="1" showInputMessage="1" showErrorMessage="1" sqref="A2">
      <formula1>DATA</formula1>
    </dataValidation>
  </dataValidations>
  <hyperlinks>
    <hyperlink ref="A33" location="'15'!A1" display="'15'!A1"/>
    <hyperlink ref="A32" location="'14'!A1" display="'14'!A1"/>
    <hyperlink ref="A31" location="'13'!A1" display="'13'!A1"/>
    <hyperlink ref="A30" location="'12'!A1" display="'12'!A1"/>
    <hyperlink ref="A24" location="'06'!A1" display="'06'!A1"/>
    <hyperlink ref="A25" location="'07'!A1" display="'07'!A1"/>
    <hyperlink ref="A19" location="'01'!A1" display="'01'!A1"/>
    <hyperlink ref="A20" location="'02'!A1" display="'02'!A1"/>
    <hyperlink ref="A21" location="'03'!A1" display="'03'!A1"/>
    <hyperlink ref="A22" location="'04'!A1" display="'04'!A1"/>
    <hyperlink ref="A23" location="'05'!A1" display="'05'!A1"/>
    <hyperlink ref="A26" location="'08'!A1" display="'08'!A1"/>
    <hyperlink ref="A27" location="'09'!A1" display="'09'!A1"/>
    <hyperlink ref="A28" location="'10'!A1" display="'10'!A1"/>
    <hyperlink ref="A29" location="'11'!A1" display="'11'!A1"/>
    <hyperlink ref="A34" location="'16'!A1" display="'16'!A1"/>
    <hyperlink ref="A35" location="'17'!A1" display="'17'!A1"/>
    <hyperlink ref="A36" location="'18'!D1" display="='18'!D1"/>
  </hyperlinks>
  <printOptions horizontalCentered="1"/>
  <pageMargins left="0.23622047244094491" right="0.23622047244094491" top="0.23622047244094491" bottom="0.23622047244094491" header="0.31496062992125984" footer="0.31496062992125984"/>
  <pageSetup paperSize="9" scale="7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номенклатури!$J$1:$J$62</xm:f>
          </x14:formula1>
          <xm:sqref>A4</xm:sqref>
        </x14:dataValidation>
        <x14:dataValidation type="list" allowBlank="1" showInputMessage="1" showErrorMessage="1">
          <x14:formula1>
            <xm:f>номенклатури!$AC$1:$AC$9</xm:f>
          </x14:formula1>
          <xm:sqref>C12:C16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fitToPage="1"/>
  </sheetPr>
  <dimension ref="A1:Y36"/>
  <sheetViews>
    <sheetView showGridLines="0" topLeftCell="D1" zoomScaleNormal="100" workbookViewId="0">
      <selection activeCell="I8" sqref="I8"/>
    </sheetView>
  </sheetViews>
  <sheetFormatPr defaultColWidth="9.140625" defaultRowHeight="15" x14ac:dyDescent="0.25"/>
  <cols>
    <col min="1" max="1" width="13.5703125" hidden="1" customWidth="1"/>
    <col min="2" max="2" width="8.85546875" hidden="1" customWidth="1"/>
    <col min="3" max="3" width="5.28515625" hidden="1" customWidth="1"/>
    <col min="4" max="4" width="2.140625" style="7" customWidth="1"/>
    <col min="5" max="5" width="3" style="7" customWidth="1"/>
    <col min="6" max="6" width="2.5703125" style="7" customWidth="1"/>
    <col min="7" max="7" width="43.85546875" customWidth="1"/>
    <col min="8" max="8" width="8.5703125" style="125" customWidth="1"/>
    <col min="9" max="9" width="12.85546875" bestFit="1" customWidth="1"/>
    <col min="10" max="11" width="10.7109375" customWidth="1"/>
    <col min="12" max="12" width="12.28515625" customWidth="1"/>
    <col min="13" max="13" width="11.85546875" customWidth="1"/>
    <col min="14" max="14" width="10.28515625" customWidth="1"/>
    <col min="15" max="15" width="12.85546875" customWidth="1"/>
    <col min="16" max="16" width="12.5703125" customWidth="1"/>
    <col min="17" max="17" width="12" customWidth="1"/>
    <col min="18" max="18" width="11.28515625" customWidth="1"/>
    <col min="19" max="19" width="12.5703125" customWidth="1"/>
    <col min="20" max="20" width="12" customWidth="1"/>
    <col min="21" max="21" width="11" customWidth="1"/>
    <col min="22" max="22" width="12.5703125" customWidth="1"/>
    <col min="23" max="23" width="12.85546875" customWidth="1"/>
    <col min="24" max="24" width="11.5703125" customWidth="1"/>
  </cols>
  <sheetData>
    <row r="1" spans="1:25" s="563" customFormat="1" ht="33.75" customHeight="1" x14ac:dyDescent="0.25">
      <c r="C1" s="369"/>
      <c r="D1" s="779" t="str">
        <f>"T09 СПРАВКА ЗА ДВИЖЕНИЕТО НА НЕТЕКУЩИТЕ АКТИВИ В ЕВРО НА "&amp;UPPER('0'!A6)&amp;" ЗА ПЕРИОДА ОТ "&amp;TEXT(DATE(YEAR(B6),1,1),"DD-MM-YYYY")&amp;" ДО "&amp;TEXT(B6,"DD-MM-YYYY")</f>
        <v>T09 СПРАВКА ЗА ДВИЖЕНИЕТО НА НЕТЕКУЩИТЕ АКТИВИ В ЕВРО НА ЛЕЧЕБНО ЗАВЕДЕНИЕ ЗА ПЕРИОДА ОТ 01-01-2026 ДО 31-03-2026</v>
      </c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779"/>
      <c r="U1" s="779"/>
      <c r="V1" s="779"/>
      <c r="W1" s="369" t="s">
        <v>345</v>
      </c>
    </row>
    <row r="2" spans="1:25" ht="6.75" customHeight="1" x14ac:dyDescent="0.25">
      <c r="C2" s="173"/>
      <c r="D2" s="174"/>
      <c r="E2" s="174"/>
      <c r="F2" s="174"/>
      <c r="G2" s="174"/>
      <c r="H2" s="174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4"/>
      <c r="W2" s="173"/>
    </row>
    <row r="3" spans="1:25" ht="6.75" customHeight="1" x14ac:dyDescent="0.25">
      <c r="C3" s="173"/>
      <c r="D3" s="174"/>
      <c r="E3" s="174"/>
      <c r="F3" s="174"/>
      <c r="G3" s="174"/>
      <c r="H3" s="174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4"/>
      <c r="W3" s="173"/>
    </row>
    <row r="4" spans="1:25" ht="15.75" customHeight="1" x14ac:dyDescent="0.25">
      <c r="A4" s="36" t="str">
        <f>'0'!$A$4</f>
        <v>………………..</v>
      </c>
      <c r="B4" s="37">
        <f>'0'!$A$2</f>
        <v>46112</v>
      </c>
      <c r="C4" s="42" t="s">
        <v>1250</v>
      </c>
      <c r="D4" s="79"/>
      <c r="E4" s="79"/>
      <c r="F4" s="79"/>
      <c r="G4" s="786" t="s">
        <v>140</v>
      </c>
      <c r="H4" s="786" t="s">
        <v>673</v>
      </c>
      <c r="I4" s="788" t="s">
        <v>151</v>
      </c>
      <c r="J4" s="788"/>
      <c r="K4" s="788"/>
      <c r="L4" s="788"/>
      <c r="M4" s="789" t="s">
        <v>141</v>
      </c>
      <c r="N4" s="790"/>
      <c r="O4" s="791"/>
      <c r="P4" s="788" t="s">
        <v>150</v>
      </c>
      <c r="Q4" s="788"/>
      <c r="R4" s="788"/>
      <c r="S4" s="788"/>
      <c r="T4" s="120" t="s">
        <v>142</v>
      </c>
      <c r="U4" s="120"/>
      <c r="V4" s="794" t="s">
        <v>154</v>
      </c>
      <c r="W4" s="792" t="s">
        <v>664</v>
      </c>
    </row>
    <row r="5" spans="1:25" ht="51" x14ac:dyDescent="0.25">
      <c r="A5" s="36" t="str">
        <f>'0'!$A$4</f>
        <v>………………..</v>
      </c>
      <c r="B5" s="37">
        <f>'0'!$A$2</f>
        <v>46112</v>
      </c>
      <c r="C5" s="42" t="s">
        <v>1250</v>
      </c>
      <c r="G5" s="787"/>
      <c r="H5" s="787"/>
      <c r="I5" s="121" t="s">
        <v>143</v>
      </c>
      <c r="J5" s="121" t="s">
        <v>144</v>
      </c>
      <c r="K5" s="121" t="s">
        <v>145</v>
      </c>
      <c r="L5" s="121" t="s">
        <v>152</v>
      </c>
      <c r="M5" s="121" t="s">
        <v>146</v>
      </c>
      <c r="N5" s="121" t="s">
        <v>147</v>
      </c>
      <c r="O5" s="121" t="s">
        <v>153</v>
      </c>
      <c r="P5" s="121" t="s">
        <v>143</v>
      </c>
      <c r="Q5" s="121" t="s">
        <v>148</v>
      </c>
      <c r="R5" s="121" t="s">
        <v>149</v>
      </c>
      <c r="S5" s="121" t="s">
        <v>152</v>
      </c>
      <c r="T5" s="121" t="s">
        <v>146</v>
      </c>
      <c r="U5" s="121" t="s">
        <v>147</v>
      </c>
      <c r="V5" s="795"/>
      <c r="W5" s="793"/>
    </row>
    <row r="6" spans="1:25" x14ac:dyDescent="0.25">
      <c r="A6" s="36" t="str">
        <f>'0'!$A$4</f>
        <v>………………..</v>
      </c>
      <c r="B6" s="37">
        <f>'0'!$A$2</f>
        <v>46112</v>
      </c>
      <c r="C6" s="42" t="s">
        <v>1250</v>
      </c>
      <c r="D6" s="72" t="s">
        <v>628</v>
      </c>
      <c r="E6" s="78" t="s">
        <v>634</v>
      </c>
      <c r="F6" s="78" t="s">
        <v>634</v>
      </c>
      <c r="G6" s="44" t="s">
        <v>60</v>
      </c>
      <c r="H6" s="122" t="str">
        <f t="shared" ref="H6:H18" si="0">D6&amp;E6&amp;F6</f>
        <v>010000</v>
      </c>
      <c r="I6" s="38">
        <f>I7+I16+I17+I18</f>
        <v>0</v>
      </c>
      <c r="J6" s="38">
        <f>J7+J16+J17+J18</f>
        <v>0</v>
      </c>
      <c r="K6" s="38">
        <f>K7+K16+K17+K18</f>
        <v>0</v>
      </c>
      <c r="L6" s="38">
        <f t="shared" ref="L6:V6" si="1">L7+L16+L17+L18</f>
        <v>0</v>
      </c>
      <c r="M6" s="38">
        <f t="shared" si="1"/>
        <v>0</v>
      </c>
      <c r="N6" s="38">
        <f t="shared" si="1"/>
        <v>0</v>
      </c>
      <c r="O6" s="38">
        <f t="shared" si="1"/>
        <v>0</v>
      </c>
      <c r="P6" s="38">
        <f t="shared" si="1"/>
        <v>0</v>
      </c>
      <c r="Q6" s="38">
        <f t="shared" si="1"/>
        <v>0</v>
      </c>
      <c r="R6" s="38">
        <f t="shared" si="1"/>
        <v>0</v>
      </c>
      <c r="S6" s="38">
        <f t="shared" si="1"/>
        <v>0</v>
      </c>
      <c r="T6" s="38">
        <f t="shared" si="1"/>
        <v>0</v>
      </c>
      <c r="U6" s="38">
        <f t="shared" si="1"/>
        <v>0</v>
      </c>
      <c r="V6" s="38">
        <f t="shared" si="1"/>
        <v>0</v>
      </c>
      <c r="W6" s="38">
        <f>W7+W16+W17+W18</f>
        <v>0</v>
      </c>
      <c r="X6" s="208">
        <f>COUNTBLANK(I6:W18)</f>
        <v>0</v>
      </c>
    </row>
    <row r="7" spans="1:25" s="2" customFormat="1" x14ac:dyDescent="0.25">
      <c r="A7" s="36" t="str">
        <f>'0'!$A$4</f>
        <v>………………..</v>
      </c>
      <c r="B7" s="37">
        <f>'0'!$A$2</f>
        <v>46112</v>
      </c>
      <c r="C7" s="42" t="s">
        <v>1250</v>
      </c>
      <c r="D7" s="73" t="s">
        <v>628</v>
      </c>
      <c r="E7" s="73" t="s">
        <v>628</v>
      </c>
      <c r="F7" s="77" t="s">
        <v>634</v>
      </c>
      <c r="G7" s="46" t="s">
        <v>61</v>
      </c>
      <c r="H7" s="123" t="str">
        <f t="shared" si="0"/>
        <v>010100</v>
      </c>
      <c r="I7" s="27">
        <f>SUM(I8:I15)</f>
        <v>0</v>
      </c>
      <c r="J7" s="27">
        <f>SUM(J8:J15)</f>
        <v>0</v>
      </c>
      <c r="K7" s="27">
        <f>SUM(K8:K15)</f>
        <v>0</v>
      </c>
      <c r="L7" s="27">
        <f t="shared" ref="L7:V7" si="2">SUM(L8:L15)</f>
        <v>0</v>
      </c>
      <c r="M7" s="27">
        <f t="shared" si="2"/>
        <v>0</v>
      </c>
      <c r="N7" s="27">
        <f t="shared" si="2"/>
        <v>0</v>
      </c>
      <c r="O7" s="27">
        <f t="shared" si="2"/>
        <v>0</v>
      </c>
      <c r="P7" s="27">
        <f t="shared" si="2"/>
        <v>0</v>
      </c>
      <c r="Q7" s="27">
        <f t="shared" si="2"/>
        <v>0</v>
      </c>
      <c r="R7" s="27">
        <f t="shared" si="2"/>
        <v>0</v>
      </c>
      <c r="S7" s="27">
        <f t="shared" si="2"/>
        <v>0</v>
      </c>
      <c r="T7" s="27">
        <f t="shared" si="2"/>
        <v>0</v>
      </c>
      <c r="U7" s="27">
        <f t="shared" si="2"/>
        <v>0</v>
      </c>
      <c r="V7" s="27">
        <f t="shared" si="2"/>
        <v>0</v>
      </c>
      <c r="W7" s="27">
        <f>SUM(W8:W15)</f>
        <v>0</v>
      </c>
      <c r="Y7"/>
    </row>
    <row r="8" spans="1:25" x14ac:dyDescent="0.25">
      <c r="A8" s="36" t="str">
        <f>'0'!$A$4</f>
        <v>………………..</v>
      </c>
      <c r="B8" s="37">
        <f>'0'!$A$2</f>
        <v>46112</v>
      </c>
      <c r="C8" s="42" t="s">
        <v>1250</v>
      </c>
      <c r="D8" s="91" t="s">
        <v>628</v>
      </c>
      <c r="E8" s="77" t="s">
        <v>628</v>
      </c>
      <c r="F8" s="74" t="s">
        <v>628</v>
      </c>
      <c r="G8" s="45" t="s">
        <v>95</v>
      </c>
      <c r="H8" s="124" t="str">
        <f t="shared" si="0"/>
        <v>010101</v>
      </c>
      <c r="I8" s="196">
        <v>0</v>
      </c>
      <c r="J8" s="196">
        <v>0</v>
      </c>
      <c r="K8" s="196">
        <v>0</v>
      </c>
      <c r="L8" s="13">
        <f t="shared" ref="L8:L18" si="3">I8+J8-K8</f>
        <v>0</v>
      </c>
      <c r="M8" s="11">
        <v>0</v>
      </c>
      <c r="N8" s="11">
        <v>0</v>
      </c>
      <c r="O8" s="13">
        <f>L8+M8-N8</f>
        <v>0</v>
      </c>
      <c r="P8" s="11">
        <v>0</v>
      </c>
      <c r="Q8" s="11">
        <v>0</v>
      </c>
      <c r="R8" s="11">
        <v>0</v>
      </c>
      <c r="S8" s="13">
        <f>P8+Q8-R8</f>
        <v>0</v>
      </c>
      <c r="T8" s="11">
        <v>0</v>
      </c>
      <c r="U8" s="11">
        <v>0</v>
      </c>
      <c r="V8" s="13">
        <f>S8+T8-U8</f>
        <v>0</v>
      </c>
      <c r="W8" s="13">
        <f>O8-V8</f>
        <v>0</v>
      </c>
    </row>
    <row r="9" spans="1:25" x14ac:dyDescent="0.25">
      <c r="A9" s="36" t="str">
        <f>'0'!$A$4</f>
        <v>………………..</v>
      </c>
      <c r="B9" s="37">
        <f>'0'!$A$2</f>
        <v>46112</v>
      </c>
      <c r="C9" s="42" t="s">
        <v>1250</v>
      </c>
      <c r="D9" s="91" t="s">
        <v>629</v>
      </c>
      <c r="E9" s="77" t="s">
        <v>628</v>
      </c>
      <c r="F9" s="74" t="s">
        <v>629</v>
      </c>
      <c r="G9" s="45" t="s">
        <v>88</v>
      </c>
      <c r="H9" s="124" t="str">
        <f t="shared" si="0"/>
        <v>020102</v>
      </c>
      <c r="I9" s="196">
        <v>0</v>
      </c>
      <c r="J9" s="11">
        <v>0</v>
      </c>
      <c r="K9" s="11">
        <v>0</v>
      </c>
      <c r="L9" s="13">
        <f t="shared" si="3"/>
        <v>0</v>
      </c>
      <c r="M9" s="11">
        <v>0</v>
      </c>
      <c r="N9" s="11">
        <v>0</v>
      </c>
      <c r="O9" s="13">
        <f t="shared" ref="O9:O17" si="4">L9+M9-N9</f>
        <v>0</v>
      </c>
      <c r="P9" s="229">
        <v>0</v>
      </c>
      <c r="Q9" s="229">
        <v>0</v>
      </c>
      <c r="R9" s="196">
        <v>0</v>
      </c>
      <c r="S9" s="13">
        <f t="shared" ref="S9:S17" si="5">P9+Q9-R9</f>
        <v>0</v>
      </c>
      <c r="T9" s="11">
        <v>0</v>
      </c>
      <c r="U9" s="11">
        <v>0</v>
      </c>
      <c r="V9" s="13">
        <f t="shared" ref="V9:V17" si="6">S9+T9-U9</f>
        <v>0</v>
      </c>
      <c r="W9" s="13">
        <f t="shared" ref="W9:W17" si="7">O9-V9</f>
        <v>0</v>
      </c>
    </row>
    <row r="10" spans="1:25" x14ac:dyDescent="0.25">
      <c r="A10" s="36" t="str">
        <f>'0'!$A$4</f>
        <v>………………..</v>
      </c>
      <c r="B10" s="37">
        <f>'0'!$A$2</f>
        <v>46112</v>
      </c>
      <c r="C10" s="42" t="s">
        <v>1250</v>
      </c>
      <c r="D10" s="91" t="s">
        <v>630</v>
      </c>
      <c r="E10" s="77" t="s">
        <v>628</v>
      </c>
      <c r="F10" s="74" t="s">
        <v>630</v>
      </c>
      <c r="G10" s="45" t="s">
        <v>96</v>
      </c>
      <c r="H10" s="124" t="str">
        <f t="shared" si="0"/>
        <v>030103</v>
      </c>
      <c r="I10" s="196">
        <v>0</v>
      </c>
      <c r="J10" s="11">
        <v>0</v>
      </c>
      <c r="K10" s="11">
        <v>0</v>
      </c>
      <c r="L10" s="13">
        <f t="shared" si="3"/>
        <v>0</v>
      </c>
      <c r="M10" s="11">
        <v>0</v>
      </c>
      <c r="N10" s="11">
        <v>0</v>
      </c>
      <c r="O10" s="13">
        <f t="shared" si="4"/>
        <v>0</v>
      </c>
      <c r="P10" s="229">
        <v>0</v>
      </c>
      <c r="Q10" s="229">
        <v>0</v>
      </c>
      <c r="R10" s="196">
        <v>0</v>
      </c>
      <c r="S10" s="13">
        <f t="shared" si="5"/>
        <v>0</v>
      </c>
      <c r="T10" s="11">
        <v>0</v>
      </c>
      <c r="U10" s="11">
        <v>0</v>
      </c>
      <c r="V10" s="13">
        <f>S10+T10-U10</f>
        <v>0</v>
      </c>
      <c r="W10" s="13">
        <f>O10-V10</f>
        <v>0</v>
      </c>
    </row>
    <row r="11" spans="1:25" x14ac:dyDescent="0.25">
      <c r="A11" s="36" t="str">
        <f>'0'!$A$4</f>
        <v>………………..</v>
      </c>
      <c r="B11" s="37">
        <f>'0'!$A$2</f>
        <v>46112</v>
      </c>
      <c r="C11" s="42" t="s">
        <v>1250</v>
      </c>
      <c r="D11" s="91" t="s">
        <v>631</v>
      </c>
      <c r="E11" s="77" t="s">
        <v>628</v>
      </c>
      <c r="F11" s="74" t="s">
        <v>631</v>
      </c>
      <c r="G11" s="45" t="s">
        <v>89</v>
      </c>
      <c r="H11" s="124" t="str">
        <f t="shared" si="0"/>
        <v>040104</v>
      </c>
      <c r="I11" s="196">
        <v>0</v>
      </c>
      <c r="J11" s="229">
        <v>0</v>
      </c>
      <c r="K11" s="229">
        <v>0</v>
      </c>
      <c r="L11" s="13">
        <f t="shared" si="3"/>
        <v>0</v>
      </c>
      <c r="M11" s="11">
        <v>0</v>
      </c>
      <c r="N11" s="11">
        <v>0</v>
      </c>
      <c r="O11" s="13">
        <f t="shared" si="4"/>
        <v>0</v>
      </c>
      <c r="P11" s="229">
        <v>0</v>
      </c>
      <c r="Q11" s="229">
        <v>0</v>
      </c>
      <c r="R11" s="196">
        <v>0</v>
      </c>
      <c r="S11" s="13">
        <f t="shared" si="5"/>
        <v>0</v>
      </c>
      <c r="T11" s="11">
        <v>0</v>
      </c>
      <c r="U11" s="11">
        <v>0</v>
      </c>
      <c r="V11" s="13">
        <f t="shared" si="6"/>
        <v>0</v>
      </c>
      <c r="W11" s="13">
        <f t="shared" si="7"/>
        <v>0</v>
      </c>
    </row>
    <row r="12" spans="1:25" x14ac:dyDescent="0.25">
      <c r="A12" s="36" t="str">
        <f>'0'!$A$4</f>
        <v>………………..</v>
      </c>
      <c r="B12" s="37">
        <f>'0'!$A$2</f>
        <v>46112</v>
      </c>
      <c r="C12" s="42" t="s">
        <v>1250</v>
      </c>
      <c r="D12" s="91" t="s">
        <v>632</v>
      </c>
      <c r="E12" s="77" t="s">
        <v>628</v>
      </c>
      <c r="F12" s="74" t="s">
        <v>632</v>
      </c>
      <c r="G12" s="45" t="s">
        <v>97</v>
      </c>
      <c r="H12" s="124" t="str">
        <f t="shared" si="0"/>
        <v>050105</v>
      </c>
      <c r="I12" s="196">
        <v>0</v>
      </c>
      <c r="J12" s="229">
        <v>0</v>
      </c>
      <c r="K12" s="229">
        <v>0</v>
      </c>
      <c r="L12" s="13">
        <f t="shared" si="3"/>
        <v>0</v>
      </c>
      <c r="M12" s="11">
        <v>0</v>
      </c>
      <c r="N12" s="11">
        <v>0</v>
      </c>
      <c r="O12" s="13">
        <f t="shared" si="4"/>
        <v>0</v>
      </c>
      <c r="P12" s="229">
        <v>0</v>
      </c>
      <c r="Q12" s="229">
        <v>0</v>
      </c>
      <c r="R12" s="196">
        <v>0</v>
      </c>
      <c r="S12" s="13">
        <f t="shared" si="5"/>
        <v>0</v>
      </c>
      <c r="T12" s="11">
        <v>0</v>
      </c>
      <c r="U12" s="11">
        <v>0</v>
      </c>
      <c r="V12" s="13">
        <f t="shared" si="6"/>
        <v>0</v>
      </c>
      <c r="W12" s="13">
        <f t="shared" si="7"/>
        <v>0</v>
      </c>
    </row>
    <row r="13" spans="1:25" x14ac:dyDescent="0.25">
      <c r="A13" s="36" t="str">
        <f>'0'!$A$4</f>
        <v>………………..</v>
      </c>
      <c r="B13" s="37">
        <f>'0'!$A$2</f>
        <v>46112</v>
      </c>
      <c r="C13" s="42" t="s">
        <v>1250</v>
      </c>
      <c r="D13" s="91" t="s">
        <v>633</v>
      </c>
      <c r="E13" s="77" t="s">
        <v>628</v>
      </c>
      <c r="F13" s="74" t="s">
        <v>633</v>
      </c>
      <c r="G13" s="45" t="s">
        <v>98</v>
      </c>
      <c r="H13" s="124" t="str">
        <f t="shared" si="0"/>
        <v>060106</v>
      </c>
      <c r="I13" s="196">
        <v>0</v>
      </c>
      <c r="J13" s="229">
        <v>0</v>
      </c>
      <c r="K13" s="229">
        <v>0</v>
      </c>
      <c r="L13" s="13">
        <f t="shared" si="3"/>
        <v>0</v>
      </c>
      <c r="M13" s="11">
        <v>0</v>
      </c>
      <c r="N13" s="11">
        <v>0</v>
      </c>
      <c r="O13" s="13">
        <f t="shared" si="4"/>
        <v>0</v>
      </c>
      <c r="P13" s="229">
        <v>0</v>
      </c>
      <c r="Q13" s="229">
        <v>0</v>
      </c>
      <c r="R13" s="196">
        <v>0</v>
      </c>
      <c r="S13" s="13">
        <f t="shared" si="5"/>
        <v>0</v>
      </c>
      <c r="T13" s="11">
        <v>0</v>
      </c>
      <c r="U13" s="11">
        <v>0</v>
      </c>
      <c r="V13" s="13">
        <f t="shared" si="6"/>
        <v>0</v>
      </c>
      <c r="W13" s="13">
        <f t="shared" si="7"/>
        <v>0</v>
      </c>
    </row>
    <row r="14" spans="1:25" x14ac:dyDescent="0.25">
      <c r="A14" s="36" t="str">
        <f>'0'!$A$4</f>
        <v>………………..</v>
      </c>
      <c r="B14" s="37">
        <f>'0'!$A$2</f>
        <v>46112</v>
      </c>
      <c r="C14" s="42" t="s">
        <v>1250</v>
      </c>
      <c r="D14" s="91" t="s">
        <v>637</v>
      </c>
      <c r="E14" s="77" t="s">
        <v>628</v>
      </c>
      <c r="F14" s="74" t="s">
        <v>637</v>
      </c>
      <c r="G14" s="45" t="s">
        <v>99</v>
      </c>
      <c r="H14" s="124" t="str">
        <f t="shared" si="0"/>
        <v>070107</v>
      </c>
      <c r="I14" s="196">
        <v>0</v>
      </c>
      <c r="J14" s="229">
        <v>0</v>
      </c>
      <c r="K14" s="229">
        <v>0</v>
      </c>
      <c r="L14" s="13">
        <f t="shared" si="3"/>
        <v>0</v>
      </c>
      <c r="M14" s="11">
        <v>0</v>
      </c>
      <c r="N14" s="11">
        <v>0</v>
      </c>
      <c r="O14" s="13">
        <f t="shared" si="4"/>
        <v>0</v>
      </c>
      <c r="P14" s="229">
        <v>0</v>
      </c>
      <c r="Q14" s="229">
        <v>0</v>
      </c>
      <c r="R14" s="196">
        <v>0</v>
      </c>
      <c r="S14" s="13">
        <f t="shared" si="5"/>
        <v>0</v>
      </c>
      <c r="T14" s="11">
        <v>0</v>
      </c>
      <c r="U14" s="11">
        <v>0</v>
      </c>
      <c r="V14" s="13">
        <f t="shared" si="6"/>
        <v>0</v>
      </c>
      <c r="W14" s="13">
        <f t="shared" si="7"/>
        <v>0</v>
      </c>
    </row>
    <row r="15" spans="1:25" x14ac:dyDescent="0.25">
      <c r="A15" s="36" t="str">
        <f>'0'!$A$4</f>
        <v>………………..</v>
      </c>
      <c r="B15" s="37">
        <f>'0'!$A$2</f>
        <v>46112</v>
      </c>
      <c r="C15" s="42" t="s">
        <v>1250</v>
      </c>
      <c r="D15" s="91" t="s">
        <v>638</v>
      </c>
      <c r="E15" s="77" t="s">
        <v>628</v>
      </c>
      <c r="F15" s="74" t="s">
        <v>638</v>
      </c>
      <c r="G15" s="45" t="s">
        <v>90</v>
      </c>
      <c r="H15" s="124" t="str">
        <f t="shared" si="0"/>
        <v>080108</v>
      </c>
      <c r="I15" s="196">
        <v>0</v>
      </c>
      <c r="J15" s="229">
        <v>0</v>
      </c>
      <c r="K15" s="229">
        <v>0</v>
      </c>
      <c r="L15" s="13">
        <f t="shared" si="3"/>
        <v>0</v>
      </c>
      <c r="M15" s="11">
        <v>0</v>
      </c>
      <c r="N15" s="11">
        <v>0</v>
      </c>
      <c r="O15" s="13">
        <f t="shared" si="4"/>
        <v>0</v>
      </c>
      <c r="P15" s="229">
        <v>0</v>
      </c>
      <c r="Q15" s="229">
        <v>0</v>
      </c>
      <c r="R15" s="11">
        <v>0</v>
      </c>
      <c r="S15" s="13">
        <f t="shared" si="5"/>
        <v>0</v>
      </c>
      <c r="T15" s="11">
        <v>0</v>
      </c>
      <c r="U15" s="11">
        <v>0</v>
      </c>
      <c r="V15" s="13">
        <f t="shared" si="6"/>
        <v>0</v>
      </c>
      <c r="W15" s="13">
        <f t="shared" si="7"/>
        <v>0</v>
      </c>
    </row>
    <row r="16" spans="1:25" s="2" customFormat="1" x14ac:dyDescent="0.25">
      <c r="A16" s="36" t="str">
        <f>'0'!$A$4</f>
        <v>………………..</v>
      </c>
      <c r="B16" s="37">
        <f>'0'!$A$2</f>
        <v>46112</v>
      </c>
      <c r="C16" s="42" t="s">
        <v>1250</v>
      </c>
      <c r="D16" s="91" t="s">
        <v>639</v>
      </c>
      <c r="E16" s="73" t="s">
        <v>629</v>
      </c>
      <c r="F16" s="77" t="s">
        <v>634</v>
      </c>
      <c r="G16" s="46" t="s">
        <v>62</v>
      </c>
      <c r="H16" s="123" t="str">
        <f t="shared" si="0"/>
        <v>090200</v>
      </c>
      <c r="I16" s="196">
        <v>0</v>
      </c>
      <c r="J16" s="229">
        <v>0</v>
      </c>
      <c r="K16" s="229">
        <v>0</v>
      </c>
      <c r="L16" s="13">
        <f t="shared" si="3"/>
        <v>0</v>
      </c>
      <c r="M16" s="11">
        <v>0</v>
      </c>
      <c r="N16" s="11">
        <v>0</v>
      </c>
      <c r="O16" s="13">
        <f t="shared" si="4"/>
        <v>0</v>
      </c>
      <c r="P16" s="229">
        <v>0</v>
      </c>
      <c r="Q16" s="229">
        <v>0</v>
      </c>
      <c r="R16" s="196">
        <v>0</v>
      </c>
      <c r="S16" s="13">
        <f t="shared" si="5"/>
        <v>0</v>
      </c>
      <c r="T16" s="11">
        <v>0</v>
      </c>
      <c r="U16" s="11">
        <v>0</v>
      </c>
      <c r="V16" s="13">
        <f t="shared" si="6"/>
        <v>0</v>
      </c>
      <c r="W16" s="13">
        <f t="shared" si="7"/>
        <v>0</v>
      </c>
      <c r="Y16"/>
    </row>
    <row r="17" spans="1:25" s="2" customFormat="1" x14ac:dyDescent="0.25">
      <c r="A17" s="36" t="str">
        <f>'0'!$A$4</f>
        <v>………………..</v>
      </c>
      <c r="B17" s="37">
        <f>'0'!$A$2</f>
        <v>46112</v>
      </c>
      <c r="C17" s="42" t="s">
        <v>1250</v>
      </c>
      <c r="D17" s="91" t="s">
        <v>640</v>
      </c>
      <c r="E17" s="73" t="s">
        <v>630</v>
      </c>
      <c r="F17" s="77" t="s">
        <v>634</v>
      </c>
      <c r="G17" s="46" t="s">
        <v>63</v>
      </c>
      <c r="H17" s="123" t="str">
        <f t="shared" si="0"/>
        <v>100300</v>
      </c>
      <c r="I17" s="196">
        <v>0</v>
      </c>
      <c r="J17" s="11">
        <v>0</v>
      </c>
      <c r="K17" s="12">
        <v>0</v>
      </c>
      <c r="L17" s="13">
        <f t="shared" si="3"/>
        <v>0</v>
      </c>
      <c r="M17" s="11">
        <v>0</v>
      </c>
      <c r="N17" s="11">
        <v>0</v>
      </c>
      <c r="O17" s="13">
        <f t="shared" si="4"/>
        <v>0</v>
      </c>
      <c r="P17" s="12">
        <v>0</v>
      </c>
      <c r="Q17" s="11">
        <v>0</v>
      </c>
      <c r="R17" s="11">
        <v>0</v>
      </c>
      <c r="S17" s="13">
        <f t="shared" si="5"/>
        <v>0</v>
      </c>
      <c r="T17" s="11">
        <v>0</v>
      </c>
      <c r="U17" s="11">
        <v>0</v>
      </c>
      <c r="V17" s="13">
        <f t="shared" si="6"/>
        <v>0</v>
      </c>
      <c r="W17" s="13">
        <f t="shared" si="7"/>
        <v>0</v>
      </c>
      <c r="Y17"/>
    </row>
    <row r="18" spans="1:25" s="2" customFormat="1" x14ac:dyDescent="0.25">
      <c r="A18" s="36" t="str">
        <f>'0'!$A$4</f>
        <v>………………..</v>
      </c>
      <c r="B18" s="37">
        <f>'0'!$A$2</f>
        <v>46112</v>
      </c>
      <c r="C18" s="42" t="s">
        <v>1250</v>
      </c>
      <c r="D18" s="91" t="s">
        <v>640</v>
      </c>
      <c r="E18" s="73" t="s">
        <v>631</v>
      </c>
      <c r="F18" s="77" t="s">
        <v>634</v>
      </c>
      <c r="G18" s="46" t="s">
        <v>726</v>
      </c>
      <c r="H18" s="123" t="str">
        <f t="shared" si="0"/>
        <v>100400</v>
      </c>
      <c r="I18" s="196">
        <v>0</v>
      </c>
      <c r="J18" s="11">
        <v>0</v>
      </c>
      <c r="K18" s="11">
        <v>0</v>
      </c>
      <c r="L18" s="13">
        <f t="shared" si="3"/>
        <v>0</v>
      </c>
      <c r="M18" s="11">
        <v>0</v>
      </c>
      <c r="N18" s="11">
        <v>0</v>
      </c>
      <c r="O18" s="13">
        <f>L18+M18-N18</f>
        <v>0</v>
      </c>
      <c r="P18" s="12">
        <v>0</v>
      </c>
      <c r="Q18" s="11">
        <v>0</v>
      </c>
      <c r="R18" s="11">
        <v>0</v>
      </c>
      <c r="S18" s="13">
        <f>P18+Q18-R18</f>
        <v>0</v>
      </c>
      <c r="T18" s="11">
        <v>0</v>
      </c>
      <c r="U18" s="11">
        <v>0</v>
      </c>
      <c r="V18" s="13">
        <f>S18+T18-U18</f>
        <v>0</v>
      </c>
      <c r="W18" s="13">
        <f>O18-V18</f>
        <v>0</v>
      </c>
      <c r="Y18"/>
    </row>
    <row r="19" spans="1:25" s="563" customFormat="1" ht="33.75" customHeight="1" x14ac:dyDescent="0.25">
      <c r="A19" s="467" t="str">
        <f>'0'!$A$4</f>
        <v>………………..</v>
      </c>
      <c r="B19" s="560">
        <f>'0'!$A$2</f>
        <v>46112</v>
      </c>
      <c r="C19" s="561" t="s">
        <v>1251</v>
      </c>
      <c r="D19" s="779" t="str">
        <f>"T09а СПРАВКА ЗА ДВИЖЕНИЕТО НА НЕТЕКУЩИТЕ АКТИВИ В ЕВРО НА "&amp;UPPER('0'!A6)&amp;" ЗА ПЕРИОДА ОТ "&amp;TEXT(DATE(YEAR(B6),1,1),"DD-MM-YYYY")&amp;" ДО "&amp;TEXT(B6,"DD-MM-YYYY")</f>
        <v>T09а СПРАВКА ЗА ДВИЖЕНИЕТО НА НЕТЕКУЩИТЕ АКТИВИ В ЕВРО НА ЛЕЧЕБНО ЗАВЕДЕНИЕ ЗА ПЕРИОДА ОТ 01-01-2026 ДО 31-03-2026</v>
      </c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369" t="s">
        <v>343</v>
      </c>
    </row>
    <row r="20" spans="1:25" ht="6.75" customHeight="1" x14ac:dyDescent="0.25">
      <c r="C20" s="173"/>
      <c r="D20" s="174"/>
      <c r="E20" s="174"/>
      <c r="F20" s="174"/>
      <c r="G20" s="174"/>
      <c r="H20" s="174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4"/>
      <c r="W20" s="173"/>
    </row>
    <row r="21" spans="1:25" ht="6.75" customHeight="1" x14ac:dyDescent="0.25">
      <c r="C21" s="173"/>
      <c r="D21" s="174"/>
      <c r="E21" s="174"/>
      <c r="F21" s="174"/>
      <c r="G21" s="174"/>
      <c r="H21" s="174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4"/>
      <c r="W21" s="173"/>
    </row>
    <row r="22" spans="1:25" ht="15.75" customHeight="1" x14ac:dyDescent="0.25">
      <c r="A22" s="36" t="str">
        <f>'0'!$A$4</f>
        <v>………………..</v>
      </c>
      <c r="B22" s="37">
        <f>'0'!$A$2</f>
        <v>46112</v>
      </c>
      <c r="C22" s="42" t="s">
        <v>1251</v>
      </c>
      <c r="D22" s="79"/>
      <c r="E22" s="79"/>
      <c r="F22" s="79"/>
      <c r="G22" s="786" t="s">
        <v>140</v>
      </c>
      <c r="H22" s="786" t="s">
        <v>673</v>
      </c>
      <c r="I22" s="788" t="s">
        <v>151</v>
      </c>
      <c r="J22" s="788"/>
      <c r="K22" s="788"/>
      <c r="L22" s="788"/>
      <c r="M22" s="789" t="s">
        <v>141</v>
      </c>
      <c r="N22" s="790"/>
      <c r="O22" s="791"/>
      <c r="P22" s="788" t="s">
        <v>150</v>
      </c>
      <c r="Q22" s="788"/>
      <c r="R22" s="788"/>
      <c r="S22" s="788"/>
      <c r="T22" s="120" t="s">
        <v>142</v>
      </c>
      <c r="U22" s="120"/>
      <c r="V22" s="794" t="s">
        <v>154</v>
      </c>
      <c r="W22" s="792" t="s">
        <v>664</v>
      </c>
    </row>
    <row r="23" spans="1:25" ht="51" x14ac:dyDescent="0.25">
      <c r="A23" s="36" t="str">
        <f>'0'!$A$4</f>
        <v>………………..</v>
      </c>
      <c r="B23" s="37">
        <f>'0'!$A$2</f>
        <v>46112</v>
      </c>
      <c r="C23" s="42" t="s">
        <v>1251</v>
      </c>
      <c r="G23" s="787"/>
      <c r="H23" s="787"/>
      <c r="I23" s="121" t="s">
        <v>143</v>
      </c>
      <c r="J23" s="121" t="s">
        <v>144</v>
      </c>
      <c r="K23" s="121" t="s">
        <v>145</v>
      </c>
      <c r="L23" s="121" t="s">
        <v>152</v>
      </c>
      <c r="M23" s="121" t="s">
        <v>146</v>
      </c>
      <c r="N23" s="121" t="s">
        <v>147</v>
      </c>
      <c r="O23" s="121" t="s">
        <v>153</v>
      </c>
      <c r="P23" s="121" t="s">
        <v>143</v>
      </c>
      <c r="Q23" s="121" t="s">
        <v>148</v>
      </c>
      <c r="R23" s="121" t="s">
        <v>149</v>
      </c>
      <c r="S23" s="121" t="s">
        <v>152</v>
      </c>
      <c r="T23" s="121" t="s">
        <v>146</v>
      </c>
      <c r="U23" s="121" t="s">
        <v>147</v>
      </c>
      <c r="V23" s="795"/>
      <c r="W23" s="793"/>
    </row>
    <row r="24" spans="1:25" x14ac:dyDescent="0.25">
      <c r="A24" s="36" t="str">
        <f>'0'!$A$4</f>
        <v>………………..</v>
      </c>
      <c r="B24" s="37">
        <f>'0'!$A$2</f>
        <v>46112</v>
      </c>
      <c r="C24" s="42" t="s">
        <v>1251</v>
      </c>
      <c r="D24" s="72" t="s">
        <v>628</v>
      </c>
      <c r="E24" s="78" t="s">
        <v>634</v>
      </c>
      <c r="F24" s="78" t="s">
        <v>634</v>
      </c>
      <c r="G24" s="44" t="s">
        <v>60</v>
      </c>
      <c r="H24" s="122" t="str">
        <f t="shared" ref="H24:H36" si="8">D24&amp;E24&amp;F24</f>
        <v>010000</v>
      </c>
      <c r="I24" s="38">
        <f>I25+I34+I35+I36</f>
        <v>0</v>
      </c>
      <c r="J24" s="38">
        <f t="shared" ref="J24:W24" si="9">J25+J34+J35+J36</f>
        <v>0</v>
      </c>
      <c r="K24" s="38">
        <f t="shared" si="9"/>
        <v>0</v>
      </c>
      <c r="L24" s="38">
        <f t="shared" si="9"/>
        <v>0</v>
      </c>
      <c r="M24" s="38">
        <f t="shared" si="9"/>
        <v>0</v>
      </c>
      <c r="N24" s="38">
        <f t="shared" si="9"/>
        <v>0</v>
      </c>
      <c r="O24" s="38">
        <f t="shared" si="9"/>
        <v>0</v>
      </c>
      <c r="P24" s="38">
        <f t="shared" si="9"/>
        <v>0</v>
      </c>
      <c r="Q24" s="38">
        <f t="shared" si="9"/>
        <v>0</v>
      </c>
      <c r="R24" s="38">
        <f t="shared" si="9"/>
        <v>0</v>
      </c>
      <c r="S24" s="38">
        <f t="shared" si="9"/>
        <v>0</v>
      </c>
      <c r="T24" s="38">
        <f t="shared" si="9"/>
        <v>0</v>
      </c>
      <c r="U24" s="38">
        <f t="shared" si="9"/>
        <v>0</v>
      </c>
      <c r="V24" s="38">
        <f t="shared" si="9"/>
        <v>0</v>
      </c>
      <c r="W24" s="38">
        <f t="shared" si="9"/>
        <v>0</v>
      </c>
      <c r="X24" s="208">
        <f>COUNTBLANK(I24:W36)</f>
        <v>0</v>
      </c>
    </row>
    <row r="25" spans="1:25" s="2" customFormat="1" x14ac:dyDescent="0.25">
      <c r="A25" s="36" t="str">
        <f>'0'!$A$4</f>
        <v>………………..</v>
      </c>
      <c r="B25" s="37">
        <f>'0'!$A$2</f>
        <v>46112</v>
      </c>
      <c r="C25" s="42" t="s">
        <v>1251</v>
      </c>
      <c r="D25" s="73" t="s">
        <v>628</v>
      </c>
      <c r="E25" s="73" t="s">
        <v>628</v>
      </c>
      <c r="F25" s="77" t="s">
        <v>634</v>
      </c>
      <c r="G25" s="46" t="s">
        <v>61</v>
      </c>
      <c r="H25" s="123" t="str">
        <f t="shared" si="8"/>
        <v>010100</v>
      </c>
      <c r="I25" s="27">
        <f>SUM(I26:I33)</f>
        <v>0</v>
      </c>
      <c r="J25" s="27">
        <f t="shared" ref="J25:W25" si="10">SUM(J26:J33)</f>
        <v>0</v>
      </c>
      <c r="K25" s="27">
        <f t="shared" si="10"/>
        <v>0</v>
      </c>
      <c r="L25" s="27">
        <f t="shared" si="10"/>
        <v>0</v>
      </c>
      <c r="M25" s="27">
        <f t="shared" si="10"/>
        <v>0</v>
      </c>
      <c r="N25" s="27">
        <f t="shared" si="10"/>
        <v>0</v>
      </c>
      <c r="O25" s="27">
        <f t="shared" si="10"/>
        <v>0</v>
      </c>
      <c r="P25" s="27">
        <f t="shared" si="10"/>
        <v>0</v>
      </c>
      <c r="Q25" s="27">
        <f t="shared" si="10"/>
        <v>0</v>
      </c>
      <c r="R25" s="27">
        <f t="shared" si="10"/>
        <v>0</v>
      </c>
      <c r="S25" s="27">
        <f t="shared" si="10"/>
        <v>0</v>
      </c>
      <c r="T25" s="27">
        <f t="shared" si="10"/>
        <v>0</v>
      </c>
      <c r="U25" s="27">
        <f t="shared" si="10"/>
        <v>0</v>
      </c>
      <c r="V25" s="27">
        <f t="shared" si="10"/>
        <v>0</v>
      </c>
      <c r="W25" s="27">
        <f t="shared" si="10"/>
        <v>0</v>
      </c>
      <c r="Y25"/>
    </row>
    <row r="26" spans="1:25" x14ac:dyDescent="0.25">
      <c r="A26" s="36" t="str">
        <f>'0'!$A$4</f>
        <v>………………..</v>
      </c>
      <c r="B26" s="37">
        <f>'0'!$A$2</f>
        <v>46112</v>
      </c>
      <c r="C26" s="42" t="s">
        <v>1251</v>
      </c>
      <c r="D26" s="91" t="s">
        <v>628</v>
      </c>
      <c r="E26" s="77" t="s">
        <v>628</v>
      </c>
      <c r="F26" s="74" t="s">
        <v>628</v>
      </c>
      <c r="G26" s="45" t="s">
        <v>95</v>
      </c>
      <c r="H26" s="124" t="str">
        <f t="shared" si="8"/>
        <v>010101</v>
      </c>
      <c r="I26" s="229">
        <v>0</v>
      </c>
      <c r="J26" s="229">
        <v>0</v>
      </c>
      <c r="K26" s="196">
        <v>0</v>
      </c>
      <c r="L26" s="13">
        <f>I26+J26-K26</f>
        <v>0</v>
      </c>
      <c r="M26" s="11">
        <v>0</v>
      </c>
      <c r="N26" s="11">
        <v>0</v>
      </c>
      <c r="O26" s="13">
        <f>L26+M26-N26</f>
        <v>0</v>
      </c>
      <c r="P26" s="11">
        <v>0</v>
      </c>
      <c r="Q26" s="11">
        <v>0</v>
      </c>
      <c r="R26" s="11">
        <v>0</v>
      </c>
      <c r="S26" s="13">
        <f>P26+Q26-R26</f>
        <v>0</v>
      </c>
      <c r="T26" s="11">
        <v>0</v>
      </c>
      <c r="U26" s="11">
        <v>0</v>
      </c>
      <c r="V26" s="13">
        <f>S26+T26-U26</f>
        <v>0</v>
      </c>
      <c r="W26" s="13">
        <f>O26-V26</f>
        <v>0</v>
      </c>
    </row>
    <row r="27" spans="1:25" x14ac:dyDescent="0.25">
      <c r="A27" s="36" t="str">
        <f>'0'!$A$4</f>
        <v>………………..</v>
      </c>
      <c r="B27" s="37">
        <f>'0'!$A$2</f>
        <v>46112</v>
      </c>
      <c r="C27" s="42" t="s">
        <v>1251</v>
      </c>
      <c r="D27" s="91" t="s">
        <v>629</v>
      </c>
      <c r="E27" s="77" t="s">
        <v>628</v>
      </c>
      <c r="F27" s="74" t="s">
        <v>629</v>
      </c>
      <c r="G27" s="45" t="s">
        <v>88</v>
      </c>
      <c r="H27" s="124" t="str">
        <f t="shared" si="8"/>
        <v>020102</v>
      </c>
      <c r="I27" s="229">
        <v>0</v>
      </c>
      <c r="J27" s="229">
        <v>0</v>
      </c>
      <c r="K27" s="11">
        <v>0</v>
      </c>
      <c r="L27" s="13">
        <f t="shared" ref="L27:L36" si="11">I27+J27-K27</f>
        <v>0</v>
      </c>
      <c r="M27" s="11">
        <v>0</v>
      </c>
      <c r="N27" s="11">
        <v>0</v>
      </c>
      <c r="O27" s="13">
        <f t="shared" ref="O27:O36" si="12">L27+M27-N27</f>
        <v>0</v>
      </c>
      <c r="P27" s="229">
        <v>0</v>
      </c>
      <c r="Q27" s="229">
        <v>0</v>
      </c>
      <c r="R27" s="196">
        <v>0</v>
      </c>
      <c r="S27" s="13">
        <f t="shared" ref="S27:S36" si="13">P27+Q27-R27</f>
        <v>0</v>
      </c>
      <c r="T27" s="11">
        <v>0</v>
      </c>
      <c r="U27" s="11">
        <v>0</v>
      </c>
      <c r="V27" s="13">
        <f t="shared" ref="V27:V36" si="14">S27+T27-U27</f>
        <v>0</v>
      </c>
      <c r="W27" s="13">
        <f t="shared" ref="W27:W36" si="15">O27-V27</f>
        <v>0</v>
      </c>
    </row>
    <row r="28" spans="1:25" x14ac:dyDescent="0.25">
      <c r="A28" s="36" t="str">
        <f>'0'!$A$4</f>
        <v>………………..</v>
      </c>
      <c r="B28" s="37">
        <f>'0'!$A$2</f>
        <v>46112</v>
      </c>
      <c r="C28" s="42" t="s">
        <v>1251</v>
      </c>
      <c r="D28" s="91" t="s">
        <v>630</v>
      </c>
      <c r="E28" s="77" t="s">
        <v>628</v>
      </c>
      <c r="F28" s="74" t="s">
        <v>630</v>
      </c>
      <c r="G28" s="45" t="s">
        <v>96</v>
      </c>
      <c r="H28" s="124" t="str">
        <f t="shared" si="8"/>
        <v>030103</v>
      </c>
      <c r="I28" s="229">
        <v>0</v>
      </c>
      <c r="J28" s="229">
        <v>0</v>
      </c>
      <c r="K28" s="11">
        <v>0</v>
      </c>
      <c r="L28" s="13">
        <f t="shared" si="11"/>
        <v>0</v>
      </c>
      <c r="M28" s="11">
        <v>0</v>
      </c>
      <c r="N28" s="11">
        <v>0</v>
      </c>
      <c r="O28" s="13">
        <f t="shared" si="12"/>
        <v>0</v>
      </c>
      <c r="P28" s="229">
        <v>0</v>
      </c>
      <c r="Q28" s="229">
        <v>0</v>
      </c>
      <c r="R28" s="196">
        <v>0</v>
      </c>
      <c r="S28" s="13">
        <f t="shared" si="13"/>
        <v>0</v>
      </c>
      <c r="T28" s="11">
        <v>0</v>
      </c>
      <c r="U28" s="11">
        <v>0</v>
      </c>
      <c r="V28" s="13">
        <f t="shared" si="14"/>
        <v>0</v>
      </c>
      <c r="W28" s="13">
        <f t="shared" si="15"/>
        <v>0</v>
      </c>
    </row>
    <row r="29" spans="1:25" x14ac:dyDescent="0.25">
      <c r="A29" s="36" t="str">
        <f>'0'!$A$4</f>
        <v>………………..</v>
      </c>
      <c r="B29" s="37">
        <f>'0'!$A$2</f>
        <v>46112</v>
      </c>
      <c r="C29" s="42" t="s">
        <v>1251</v>
      </c>
      <c r="D29" s="91" t="s">
        <v>631</v>
      </c>
      <c r="E29" s="77" t="s">
        <v>628</v>
      </c>
      <c r="F29" s="74" t="s">
        <v>631</v>
      </c>
      <c r="G29" s="45" t="s">
        <v>89</v>
      </c>
      <c r="H29" s="124" t="str">
        <f t="shared" si="8"/>
        <v>040104</v>
      </c>
      <c r="I29" s="229">
        <v>0</v>
      </c>
      <c r="J29" s="229">
        <v>0</v>
      </c>
      <c r="K29" s="196">
        <v>0</v>
      </c>
      <c r="L29" s="13">
        <f t="shared" si="11"/>
        <v>0</v>
      </c>
      <c r="M29" s="11">
        <v>0</v>
      </c>
      <c r="N29" s="11">
        <v>0</v>
      </c>
      <c r="O29" s="13">
        <f t="shared" si="12"/>
        <v>0</v>
      </c>
      <c r="P29" s="229">
        <v>0</v>
      </c>
      <c r="Q29" s="229">
        <v>0</v>
      </c>
      <c r="R29" s="196">
        <v>0</v>
      </c>
      <c r="S29" s="13">
        <f t="shared" si="13"/>
        <v>0</v>
      </c>
      <c r="T29" s="11">
        <v>0</v>
      </c>
      <c r="U29" s="11">
        <v>0</v>
      </c>
      <c r="V29" s="13">
        <f t="shared" si="14"/>
        <v>0</v>
      </c>
      <c r="W29" s="13">
        <f t="shared" si="15"/>
        <v>0</v>
      </c>
    </row>
    <row r="30" spans="1:25" x14ac:dyDescent="0.25">
      <c r="A30" s="36" t="str">
        <f>'0'!$A$4</f>
        <v>………………..</v>
      </c>
      <c r="B30" s="37">
        <f>'0'!$A$2</f>
        <v>46112</v>
      </c>
      <c r="C30" s="42" t="s">
        <v>1251</v>
      </c>
      <c r="D30" s="91" t="s">
        <v>632</v>
      </c>
      <c r="E30" s="77" t="s">
        <v>628</v>
      </c>
      <c r="F30" s="74" t="s">
        <v>632</v>
      </c>
      <c r="G30" s="45" t="s">
        <v>97</v>
      </c>
      <c r="H30" s="124" t="str">
        <f t="shared" si="8"/>
        <v>050105</v>
      </c>
      <c r="I30" s="229">
        <v>0</v>
      </c>
      <c r="J30" s="229">
        <v>0</v>
      </c>
      <c r="K30" s="11">
        <v>0</v>
      </c>
      <c r="L30" s="13">
        <f t="shared" si="11"/>
        <v>0</v>
      </c>
      <c r="M30" s="11">
        <v>0</v>
      </c>
      <c r="N30" s="11">
        <v>0</v>
      </c>
      <c r="O30" s="13">
        <f t="shared" si="12"/>
        <v>0</v>
      </c>
      <c r="P30" s="229">
        <v>0</v>
      </c>
      <c r="Q30" s="229">
        <v>0</v>
      </c>
      <c r="R30" s="196">
        <v>0</v>
      </c>
      <c r="S30" s="13">
        <f t="shared" si="13"/>
        <v>0</v>
      </c>
      <c r="T30" s="11">
        <v>0</v>
      </c>
      <c r="U30" s="11">
        <v>0</v>
      </c>
      <c r="V30" s="13">
        <f t="shared" si="14"/>
        <v>0</v>
      </c>
      <c r="W30" s="13">
        <f t="shared" si="15"/>
        <v>0</v>
      </c>
    </row>
    <row r="31" spans="1:25" x14ac:dyDescent="0.25">
      <c r="A31" s="36" t="str">
        <f>'0'!$A$4</f>
        <v>………………..</v>
      </c>
      <c r="B31" s="37">
        <f>'0'!$A$2</f>
        <v>46112</v>
      </c>
      <c r="C31" s="42" t="s">
        <v>1251</v>
      </c>
      <c r="D31" s="91" t="s">
        <v>633</v>
      </c>
      <c r="E31" s="77" t="s">
        <v>628</v>
      </c>
      <c r="F31" s="74" t="s">
        <v>633</v>
      </c>
      <c r="G31" s="45" t="s">
        <v>98</v>
      </c>
      <c r="H31" s="124" t="str">
        <f t="shared" si="8"/>
        <v>060106</v>
      </c>
      <c r="I31" s="229">
        <v>0</v>
      </c>
      <c r="J31" s="229">
        <v>0</v>
      </c>
      <c r="K31" s="11">
        <v>0</v>
      </c>
      <c r="L31" s="13">
        <f t="shared" si="11"/>
        <v>0</v>
      </c>
      <c r="M31" s="11">
        <v>0</v>
      </c>
      <c r="N31" s="11">
        <v>0</v>
      </c>
      <c r="O31" s="13">
        <f t="shared" si="12"/>
        <v>0</v>
      </c>
      <c r="P31" s="229">
        <v>0</v>
      </c>
      <c r="Q31" s="229">
        <v>0</v>
      </c>
      <c r="R31" s="196">
        <v>0</v>
      </c>
      <c r="S31" s="13">
        <f t="shared" si="13"/>
        <v>0</v>
      </c>
      <c r="T31" s="11">
        <v>0</v>
      </c>
      <c r="U31" s="11">
        <v>0</v>
      </c>
      <c r="V31" s="13">
        <f t="shared" si="14"/>
        <v>0</v>
      </c>
      <c r="W31" s="13">
        <f t="shared" si="15"/>
        <v>0</v>
      </c>
    </row>
    <row r="32" spans="1:25" x14ac:dyDescent="0.25">
      <c r="A32" s="36" t="str">
        <f>'0'!$A$4</f>
        <v>………………..</v>
      </c>
      <c r="B32" s="37">
        <f>'0'!$A$2</f>
        <v>46112</v>
      </c>
      <c r="C32" s="42" t="s">
        <v>1251</v>
      </c>
      <c r="D32" s="91" t="s">
        <v>637</v>
      </c>
      <c r="E32" s="77" t="s">
        <v>628</v>
      </c>
      <c r="F32" s="74" t="s">
        <v>637</v>
      </c>
      <c r="G32" s="45" t="s">
        <v>99</v>
      </c>
      <c r="H32" s="124" t="str">
        <f t="shared" si="8"/>
        <v>070107</v>
      </c>
      <c r="I32" s="229">
        <v>0</v>
      </c>
      <c r="J32" s="229">
        <v>0</v>
      </c>
      <c r="K32" s="197">
        <v>0</v>
      </c>
      <c r="L32" s="13">
        <f t="shared" si="11"/>
        <v>0</v>
      </c>
      <c r="M32" s="11">
        <v>0</v>
      </c>
      <c r="N32" s="11">
        <v>0</v>
      </c>
      <c r="O32" s="13">
        <f t="shared" si="12"/>
        <v>0</v>
      </c>
      <c r="P32" s="229">
        <v>0</v>
      </c>
      <c r="Q32" s="229">
        <v>0</v>
      </c>
      <c r="R32" s="196">
        <v>0</v>
      </c>
      <c r="S32" s="13">
        <f t="shared" si="13"/>
        <v>0</v>
      </c>
      <c r="T32" s="11">
        <v>0</v>
      </c>
      <c r="U32" s="11">
        <v>0</v>
      </c>
      <c r="V32" s="13">
        <f t="shared" si="14"/>
        <v>0</v>
      </c>
      <c r="W32" s="13">
        <f t="shared" si="15"/>
        <v>0</v>
      </c>
    </row>
    <row r="33" spans="1:25" x14ac:dyDescent="0.25">
      <c r="A33" s="36" t="str">
        <f>'0'!$A$4</f>
        <v>………………..</v>
      </c>
      <c r="B33" s="37">
        <f>'0'!$A$2</f>
        <v>46112</v>
      </c>
      <c r="C33" s="42" t="s">
        <v>1251</v>
      </c>
      <c r="D33" s="91" t="s">
        <v>638</v>
      </c>
      <c r="E33" s="77" t="s">
        <v>628</v>
      </c>
      <c r="F33" s="74" t="s">
        <v>638</v>
      </c>
      <c r="G33" s="45" t="s">
        <v>90</v>
      </c>
      <c r="H33" s="124" t="str">
        <f t="shared" si="8"/>
        <v>080108</v>
      </c>
      <c r="I33" s="229">
        <v>0</v>
      </c>
      <c r="J33" s="229">
        <v>0</v>
      </c>
      <c r="K33" s="229">
        <v>0</v>
      </c>
      <c r="L33" s="13">
        <f t="shared" si="11"/>
        <v>0</v>
      </c>
      <c r="M33" s="11">
        <v>0</v>
      </c>
      <c r="N33" s="11">
        <v>0</v>
      </c>
      <c r="O33" s="13">
        <f t="shared" si="12"/>
        <v>0</v>
      </c>
      <c r="P33" s="229">
        <v>0</v>
      </c>
      <c r="Q33" s="229">
        <v>0</v>
      </c>
      <c r="R33" s="11">
        <v>0</v>
      </c>
      <c r="S33" s="13">
        <f t="shared" si="13"/>
        <v>0</v>
      </c>
      <c r="T33" s="11">
        <v>0</v>
      </c>
      <c r="U33" s="11">
        <v>0</v>
      </c>
      <c r="V33" s="13">
        <f t="shared" si="14"/>
        <v>0</v>
      </c>
      <c r="W33" s="13">
        <f t="shared" si="15"/>
        <v>0</v>
      </c>
    </row>
    <row r="34" spans="1:25" s="2" customFormat="1" x14ac:dyDescent="0.25">
      <c r="A34" s="36" t="str">
        <f>'0'!$A$4</f>
        <v>………………..</v>
      </c>
      <c r="B34" s="37">
        <f>'0'!$A$2</f>
        <v>46112</v>
      </c>
      <c r="C34" s="42" t="s">
        <v>1251</v>
      </c>
      <c r="D34" s="91" t="s">
        <v>639</v>
      </c>
      <c r="E34" s="73" t="s">
        <v>629</v>
      </c>
      <c r="F34" s="77" t="s">
        <v>634</v>
      </c>
      <c r="G34" s="46" t="s">
        <v>62</v>
      </c>
      <c r="H34" s="123" t="str">
        <f t="shared" si="8"/>
        <v>090200</v>
      </c>
      <c r="I34" s="229">
        <v>0</v>
      </c>
      <c r="J34" s="229">
        <v>0</v>
      </c>
      <c r="K34" s="12">
        <v>0</v>
      </c>
      <c r="L34" s="13">
        <f t="shared" si="11"/>
        <v>0</v>
      </c>
      <c r="M34" s="11">
        <v>0</v>
      </c>
      <c r="N34" s="11">
        <v>0</v>
      </c>
      <c r="O34" s="13">
        <f t="shared" si="12"/>
        <v>0</v>
      </c>
      <c r="P34" s="229">
        <v>0</v>
      </c>
      <c r="Q34" s="229">
        <v>0</v>
      </c>
      <c r="R34" s="196">
        <v>0</v>
      </c>
      <c r="S34" s="13">
        <f t="shared" si="13"/>
        <v>0</v>
      </c>
      <c r="T34" s="11">
        <v>0</v>
      </c>
      <c r="U34" s="11">
        <v>0</v>
      </c>
      <c r="V34" s="13">
        <f t="shared" si="14"/>
        <v>0</v>
      </c>
      <c r="W34" s="13">
        <f t="shared" si="15"/>
        <v>0</v>
      </c>
      <c r="Y34"/>
    </row>
    <row r="35" spans="1:25" s="2" customFormat="1" x14ac:dyDescent="0.25">
      <c r="A35" s="36" t="str">
        <f>'0'!$A$4</f>
        <v>………………..</v>
      </c>
      <c r="B35" s="37">
        <f>'0'!$A$2</f>
        <v>46112</v>
      </c>
      <c r="C35" s="42" t="s">
        <v>1251</v>
      </c>
      <c r="D35" s="91" t="s">
        <v>640</v>
      </c>
      <c r="E35" s="73" t="s">
        <v>630</v>
      </c>
      <c r="F35" s="77" t="s">
        <v>634</v>
      </c>
      <c r="G35" s="46" t="s">
        <v>63</v>
      </c>
      <c r="H35" s="123" t="str">
        <f t="shared" si="8"/>
        <v>100300</v>
      </c>
      <c r="I35" s="229">
        <v>0</v>
      </c>
      <c r="J35" s="229">
        <v>0</v>
      </c>
      <c r="K35" s="12">
        <v>0</v>
      </c>
      <c r="L35" s="13">
        <f t="shared" si="11"/>
        <v>0</v>
      </c>
      <c r="M35" s="11">
        <v>0</v>
      </c>
      <c r="N35" s="11">
        <v>0</v>
      </c>
      <c r="O35" s="13">
        <f t="shared" si="12"/>
        <v>0</v>
      </c>
      <c r="P35" s="12">
        <v>0</v>
      </c>
      <c r="Q35" s="11">
        <v>0</v>
      </c>
      <c r="R35" s="11">
        <v>0</v>
      </c>
      <c r="S35" s="13">
        <f t="shared" si="13"/>
        <v>0</v>
      </c>
      <c r="T35" s="11">
        <v>0</v>
      </c>
      <c r="U35" s="11">
        <v>0</v>
      </c>
      <c r="V35" s="13">
        <f t="shared" si="14"/>
        <v>0</v>
      </c>
      <c r="W35" s="13">
        <f t="shared" si="15"/>
        <v>0</v>
      </c>
      <c r="Y35"/>
    </row>
    <row r="36" spans="1:25" x14ac:dyDescent="0.25">
      <c r="A36" s="36" t="str">
        <f>'0'!$A$4</f>
        <v>………………..</v>
      </c>
      <c r="B36" s="37">
        <f>'0'!$A$2</f>
        <v>46112</v>
      </c>
      <c r="C36" s="42" t="s">
        <v>1251</v>
      </c>
      <c r="D36" s="91" t="s">
        <v>640</v>
      </c>
      <c r="E36" s="73" t="s">
        <v>631</v>
      </c>
      <c r="F36" s="77" t="s">
        <v>634</v>
      </c>
      <c r="G36" s="46" t="s">
        <v>726</v>
      </c>
      <c r="H36" s="123" t="str">
        <f t="shared" si="8"/>
        <v>100400</v>
      </c>
      <c r="I36" s="229">
        <v>0</v>
      </c>
      <c r="J36" s="229">
        <v>0</v>
      </c>
      <c r="K36" s="11">
        <v>0</v>
      </c>
      <c r="L36" s="13">
        <f t="shared" si="11"/>
        <v>0</v>
      </c>
      <c r="M36" s="11">
        <v>0</v>
      </c>
      <c r="N36" s="11">
        <v>0</v>
      </c>
      <c r="O36" s="13">
        <f t="shared" si="12"/>
        <v>0</v>
      </c>
      <c r="P36" s="12">
        <v>0</v>
      </c>
      <c r="Q36" s="11">
        <v>0</v>
      </c>
      <c r="R36" s="11">
        <v>0</v>
      </c>
      <c r="S36" s="13">
        <f t="shared" si="13"/>
        <v>0</v>
      </c>
      <c r="T36" s="11">
        <v>0</v>
      </c>
      <c r="U36" s="11">
        <v>0</v>
      </c>
      <c r="V36" s="13">
        <f t="shared" si="14"/>
        <v>0</v>
      </c>
      <c r="W36" s="13">
        <f t="shared" si="15"/>
        <v>0</v>
      </c>
    </row>
  </sheetData>
  <sheetProtection algorithmName="SHA-512" hashValue="edkqtvXjQ5GY6NpPMTDvqPUvHGyz+1T3PesQ2oiNDrVcjozXspkH3vMZK+R371uFj/YjwIGHIjkzd0cA6OcjCQ==" saltValue="k88aREKLay1NryCmsk1a/g==" spinCount="100000" sheet="1" objects="1" scenarios="1"/>
  <mergeCells count="16">
    <mergeCell ref="W22:W23"/>
    <mergeCell ref="G4:G5"/>
    <mergeCell ref="I4:L4"/>
    <mergeCell ref="M4:O4"/>
    <mergeCell ref="P4:S4"/>
    <mergeCell ref="V4:V5"/>
    <mergeCell ref="W4:W5"/>
    <mergeCell ref="P22:S22"/>
    <mergeCell ref="V22:V23"/>
    <mergeCell ref="H4:H5"/>
    <mergeCell ref="H22:H23"/>
    <mergeCell ref="D1:V1"/>
    <mergeCell ref="D19:V19"/>
    <mergeCell ref="G22:G23"/>
    <mergeCell ref="I22:L22"/>
    <mergeCell ref="M22:O22"/>
  </mergeCells>
  <conditionalFormatting sqref="X6 X24">
    <cfRule type="cellIs" dxfId="16" priority="1" operator="greaterThan">
      <formula>0</formula>
    </cfRule>
  </conditionalFormatting>
  <pageMargins left="0" right="0" top="0" bottom="0" header="0" footer="0"/>
  <pageSetup paperSize="9" scale="63" orientation="landscape" r:id="rId1"/>
  <ignoredErrors>
    <ignoredError sqref="D6:F17" numberStoredAsText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AO34"/>
  <sheetViews>
    <sheetView showGridLines="0" topLeftCell="D1" zoomScaleNormal="100" zoomScaleSheetLayoutView="100" workbookViewId="0">
      <selection activeCell="J5" sqref="J5"/>
    </sheetView>
  </sheetViews>
  <sheetFormatPr defaultColWidth="9.140625" defaultRowHeight="15" x14ac:dyDescent="0.25"/>
  <cols>
    <col min="1" max="1" width="12.140625" hidden="1" customWidth="1"/>
    <col min="2" max="2" width="7.85546875" hidden="1" customWidth="1"/>
    <col min="3" max="3" width="5" hidden="1" customWidth="1"/>
    <col min="4" max="4" width="2.140625" style="7" customWidth="1"/>
    <col min="5" max="5" width="3" style="7" customWidth="1"/>
    <col min="6" max="6" width="2.5703125" style="7" customWidth="1"/>
    <col min="7" max="7" width="43.85546875" customWidth="1"/>
    <col min="8" max="8" width="6.5703125" customWidth="1"/>
    <col min="9" max="9" width="12.42578125" customWidth="1"/>
    <col min="10" max="10" width="14.42578125" customWidth="1"/>
    <col min="11" max="11" width="13.140625" customWidth="1"/>
    <col min="12" max="12" width="12.5703125" customWidth="1"/>
    <col min="13" max="13" width="13.7109375" customWidth="1"/>
    <col min="14" max="14" width="12.140625" customWidth="1"/>
    <col min="15" max="15" width="12.42578125" customWidth="1"/>
    <col min="16" max="16" width="11.140625" customWidth="1"/>
    <col min="17" max="17" width="12.5703125" customWidth="1"/>
    <col min="18" max="18" width="11.28515625" customWidth="1"/>
    <col min="19" max="19" width="15" customWidth="1"/>
    <col min="20" max="21" width="12.5703125" customWidth="1"/>
    <col min="22" max="22" width="9.5703125" customWidth="1"/>
    <col min="23" max="23" width="103.5703125" customWidth="1"/>
  </cols>
  <sheetData>
    <row r="1" spans="1:41" s="563" customFormat="1" ht="33.75" customHeight="1" x14ac:dyDescent="0.25">
      <c r="A1" s="467" t="str">
        <f>'0'!$A$4</f>
        <v>………………..</v>
      </c>
      <c r="B1" s="560">
        <f>'0'!$A$2</f>
        <v>46112</v>
      </c>
      <c r="C1" s="561"/>
      <c r="D1" s="779" t="str">
        <f>"Т10 ОТЧЕТ ЗА СОБСТВЕНИЯ КАПИТАЛ В ЕВРО НА "&amp;'0'!$A$6&amp;" ЗА ПЕРИОДА ОТ "&amp;TEXT(DATE(YEAR(B1),1,1),"DD-MM-YYYY")&amp;" ДО "&amp;TEXT(B1,"DD-MM-YYYY")</f>
        <v>Т10 ОТЧЕТ ЗА СОБСТВЕНИЯ КАПИТАЛ В ЕВРО НА ЛЕЧЕБНО ЗАВЕДЕНИЕ ЗА ПЕРИОДА ОТ 01-01-2026 ДО 31-03-2026</v>
      </c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369" t="s">
        <v>345</v>
      </c>
      <c r="U1" s="562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</row>
    <row r="2" spans="1:41" ht="5.25" customHeight="1" x14ac:dyDescent="0.25">
      <c r="A2" s="36"/>
      <c r="B2" s="37"/>
      <c r="C2" s="42"/>
      <c r="D2" s="183"/>
      <c r="E2" s="183"/>
      <c r="F2" s="183"/>
      <c r="G2" s="183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73"/>
      <c r="U2" s="283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5.25" customHeight="1" thickBot="1" x14ac:dyDescent="0.3">
      <c r="A3" s="36"/>
      <c r="B3" s="37"/>
      <c r="C3" s="42"/>
      <c r="D3" s="183"/>
      <c r="E3" s="183"/>
      <c r="F3" s="183"/>
      <c r="G3" s="183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73"/>
      <c r="U3" s="285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7.5" customHeight="1" thickBot="1" x14ac:dyDescent="0.3">
      <c r="A4" s="36" t="str">
        <f>'0'!$A$4</f>
        <v>………………..</v>
      </c>
      <c r="B4" s="37">
        <f>'0'!$A$2</f>
        <v>46112</v>
      </c>
      <c r="C4" s="42" t="s">
        <v>1248</v>
      </c>
      <c r="D4" s="796" t="s">
        <v>155</v>
      </c>
      <c r="E4" s="796"/>
      <c r="F4" s="796"/>
      <c r="G4" s="797"/>
      <c r="H4" s="326" t="s">
        <v>673</v>
      </c>
      <c r="I4" s="326" t="s">
        <v>68</v>
      </c>
      <c r="J4" s="326" t="s">
        <v>336</v>
      </c>
      <c r="K4" s="326" t="s">
        <v>835</v>
      </c>
      <c r="L4" s="326" t="s">
        <v>858</v>
      </c>
      <c r="M4" s="326" t="s">
        <v>69</v>
      </c>
      <c r="N4" s="326" t="s">
        <v>854</v>
      </c>
      <c r="O4" s="326" t="s">
        <v>337</v>
      </c>
      <c r="P4" s="326" t="s">
        <v>338</v>
      </c>
      <c r="Q4" s="326" t="s">
        <v>339</v>
      </c>
      <c r="R4" s="326" t="s">
        <v>859</v>
      </c>
      <c r="S4" s="326" t="s">
        <v>70</v>
      </c>
      <c r="T4" s="202" t="s">
        <v>71</v>
      </c>
      <c r="U4" s="284" t="s">
        <v>918</v>
      </c>
      <c r="V4" s="203">
        <f>COUNTBLANK(I5:T17)-62</f>
        <v>0</v>
      </c>
      <c r="W4" s="692" t="s">
        <v>1195</v>
      </c>
    </row>
    <row r="5" spans="1:41" x14ac:dyDescent="0.25">
      <c r="A5" s="36" t="str">
        <f>'0'!$A$4</f>
        <v>………………..</v>
      </c>
      <c r="B5" s="37">
        <f>'0'!$A$2</f>
        <v>46112</v>
      </c>
      <c r="C5" s="42" t="s">
        <v>1248</v>
      </c>
      <c r="D5" s="72" t="s">
        <v>628</v>
      </c>
      <c r="E5" s="78" t="s">
        <v>634</v>
      </c>
      <c r="F5" s="78" t="s">
        <v>634</v>
      </c>
      <c r="G5" s="44" t="s">
        <v>841</v>
      </c>
      <c r="H5" s="126" t="str">
        <f t="shared" ref="H5:H17" si="0">D5&amp;E5&amp;F5</f>
        <v>010000</v>
      </c>
      <c r="I5" s="38">
        <f>SUM(J5:K5)</f>
        <v>0</v>
      </c>
      <c r="J5" s="330">
        <v>0</v>
      </c>
      <c r="K5" s="329">
        <v>0</v>
      </c>
      <c r="L5" s="330">
        <v>0</v>
      </c>
      <c r="M5" s="330">
        <v>0</v>
      </c>
      <c r="N5" s="38">
        <f>SUM(O5:Q5)</f>
        <v>0</v>
      </c>
      <c r="O5" s="331">
        <v>0</v>
      </c>
      <c r="P5" s="331">
        <v>0</v>
      </c>
      <c r="Q5" s="331">
        <v>0</v>
      </c>
      <c r="R5" s="331">
        <v>0</v>
      </c>
      <c r="S5" s="330">
        <v>0</v>
      </c>
      <c r="T5" s="38"/>
      <c r="U5" s="38"/>
      <c r="Z5" s="127"/>
    </row>
    <row r="6" spans="1:41" x14ac:dyDescent="0.25">
      <c r="A6" s="36" t="str">
        <f>'0'!$A$4</f>
        <v>………………..</v>
      </c>
      <c r="B6" s="37">
        <f>'0'!$A$2</f>
        <v>46112</v>
      </c>
      <c r="C6" s="42" t="s">
        <v>1248</v>
      </c>
      <c r="D6" s="77" t="s">
        <v>628</v>
      </c>
      <c r="E6" s="73" t="s">
        <v>628</v>
      </c>
      <c r="F6" s="77" t="s">
        <v>634</v>
      </c>
      <c r="G6" s="297" t="s">
        <v>916</v>
      </c>
      <c r="H6" s="128" t="str">
        <f t="shared" si="0"/>
        <v>010100</v>
      </c>
      <c r="I6" s="278">
        <f t="shared" ref="I6:I12" si="1">SUM(J6:K6)</f>
        <v>0</v>
      </c>
      <c r="J6" s="279">
        <v>0</v>
      </c>
      <c r="K6" s="279">
        <v>0</v>
      </c>
      <c r="L6" s="279">
        <v>0</v>
      </c>
      <c r="M6" s="279">
        <v>0</v>
      </c>
      <c r="N6" s="278">
        <f>SUM(O6:Q6)</f>
        <v>0</v>
      </c>
      <c r="O6" s="279">
        <v>0</v>
      </c>
      <c r="P6" s="279">
        <v>0</v>
      </c>
      <c r="Q6" s="279">
        <v>0</v>
      </c>
      <c r="R6" s="279">
        <v>0</v>
      </c>
      <c r="S6" s="279">
        <v>0</v>
      </c>
      <c r="T6" s="278"/>
      <c r="U6" s="278"/>
      <c r="Z6" s="127"/>
    </row>
    <row r="7" spans="1:41" x14ac:dyDescent="0.25">
      <c r="A7" s="36" t="str">
        <f>'0'!$A$4</f>
        <v>………………..</v>
      </c>
      <c r="B7" s="37">
        <f>'0'!$A$2</f>
        <v>46112</v>
      </c>
      <c r="C7" s="42" t="s">
        <v>1248</v>
      </c>
      <c r="D7" s="77" t="s">
        <v>628</v>
      </c>
      <c r="E7" s="73" t="s">
        <v>629</v>
      </c>
      <c r="F7" s="77" t="s">
        <v>634</v>
      </c>
      <c r="G7" s="46" t="s">
        <v>328</v>
      </c>
      <c r="H7" s="128" t="str">
        <f t="shared" si="0"/>
        <v>010200</v>
      </c>
      <c r="I7" s="27">
        <f>SUM(J7:K7)</f>
        <v>0</v>
      </c>
      <c r="J7" s="12">
        <v>0</v>
      </c>
      <c r="K7" s="12">
        <v>0</v>
      </c>
      <c r="L7" s="12">
        <v>0</v>
      </c>
      <c r="M7" s="12">
        <v>0</v>
      </c>
      <c r="N7" s="27">
        <f>SUM(O7:Q7)</f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27"/>
      <c r="U7" s="27"/>
      <c r="Z7" s="127"/>
    </row>
    <row r="8" spans="1:41" x14ac:dyDescent="0.25">
      <c r="A8" s="36" t="str">
        <f>'0'!$A$4</f>
        <v>………………..</v>
      </c>
      <c r="B8" s="37">
        <f>'0'!$A$2</f>
        <v>46112</v>
      </c>
      <c r="C8" s="42" t="s">
        <v>1248</v>
      </c>
      <c r="D8" s="72" t="s">
        <v>629</v>
      </c>
      <c r="E8" s="78" t="s">
        <v>634</v>
      </c>
      <c r="F8" s="78" t="s">
        <v>634</v>
      </c>
      <c r="G8" s="44" t="s">
        <v>844</v>
      </c>
      <c r="H8" s="126" t="str">
        <f t="shared" si="0"/>
        <v>020000</v>
      </c>
      <c r="I8" s="38">
        <f t="shared" si="1"/>
        <v>0</v>
      </c>
      <c r="J8" s="38">
        <f>SUM(J5:J7)</f>
        <v>0</v>
      </c>
      <c r="K8" s="38">
        <f t="shared" ref="K8:S8" si="2">SUM(K5:K7)</f>
        <v>0</v>
      </c>
      <c r="L8" s="38">
        <f t="shared" si="2"/>
        <v>0</v>
      </c>
      <c r="M8" s="38">
        <f t="shared" si="2"/>
        <v>0</v>
      </c>
      <c r="N8" s="38">
        <f>SUM(N5:N7)</f>
        <v>0</v>
      </c>
      <c r="O8" s="38">
        <f t="shared" si="2"/>
        <v>0</v>
      </c>
      <c r="P8" s="38">
        <f t="shared" si="2"/>
        <v>0</v>
      </c>
      <c r="Q8" s="38">
        <f t="shared" si="2"/>
        <v>0</v>
      </c>
      <c r="R8" s="38">
        <f t="shared" si="2"/>
        <v>0</v>
      </c>
      <c r="S8" s="38">
        <f t="shared" si="2"/>
        <v>0</v>
      </c>
      <c r="T8" s="38"/>
      <c r="U8" s="38"/>
      <c r="Z8" s="127"/>
    </row>
    <row r="9" spans="1:41" x14ac:dyDescent="0.25">
      <c r="A9" s="36" t="str">
        <f>'0'!$A$4</f>
        <v>………………..</v>
      </c>
      <c r="B9" s="37">
        <f>'0'!$A$2</f>
        <v>46112</v>
      </c>
      <c r="C9" s="42" t="s">
        <v>1248</v>
      </c>
      <c r="D9" s="72" t="s">
        <v>630</v>
      </c>
      <c r="E9" s="78" t="s">
        <v>634</v>
      </c>
      <c r="F9" s="78" t="s">
        <v>634</v>
      </c>
      <c r="G9" s="44" t="s">
        <v>843</v>
      </c>
      <c r="H9" s="126" t="str">
        <f t="shared" si="0"/>
        <v>030000</v>
      </c>
      <c r="I9" s="38">
        <f>SUM(J9:K9)</f>
        <v>0</v>
      </c>
      <c r="J9" s="12">
        <v>0</v>
      </c>
      <c r="K9" s="12">
        <v>0</v>
      </c>
      <c r="L9" s="12">
        <v>0</v>
      </c>
      <c r="M9" s="12">
        <v>0</v>
      </c>
      <c r="N9" s="38">
        <f>SUM(O9:Q9)</f>
        <v>0</v>
      </c>
      <c r="O9" s="12">
        <v>0</v>
      </c>
      <c r="P9" s="12">
        <v>0</v>
      </c>
      <c r="Q9" s="12">
        <v>0</v>
      </c>
      <c r="R9" s="12">
        <v>0</v>
      </c>
      <c r="S9" s="229">
        <v>0</v>
      </c>
      <c r="T9" s="38"/>
      <c r="U9" s="38"/>
      <c r="Z9" s="127"/>
    </row>
    <row r="10" spans="1:41" x14ac:dyDescent="0.25">
      <c r="A10" s="36" t="str">
        <f>'0'!$A$4</f>
        <v>………………..</v>
      </c>
      <c r="B10" s="37">
        <f>'0'!$A$2</f>
        <v>46112</v>
      </c>
      <c r="C10" s="42" t="s">
        <v>1248</v>
      </c>
      <c r="D10" s="72" t="s">
        <v>631</v>
      </c>
      <c r="E10" s="78" t="s">
        <v>634</v>
      </c>
      <c r="F10" s="78" t="s">
        <v>634</v>
      </c>
      <c r="G10" s="44" t="s">
        <v>853</v>
      </c>
      <c r="H10" s="126" t="str">
        <f t="shared" si="0"/>
        <v>040000</v>
      </c>
      <c r="I10" s="38">
        <f>SUM(I11:I15)</f>
        <v>0</v>
      </c>
      <c r="J10" s="38">
        <f>SUM(J11:J15)</f>
        <v>0</v>
      </c>
      <c r="K10" s="38">
        <f t="shared" ref="K10:R10" si="3">SUM(K11:K15)</f>
        <v>0</v>
      </c>
      <c r="L10" s="38">
        <f t="shared" si="3"/>
        <v>0</v>
      </c>
      <c r="M10" s="38">
        <f t="shared" si="3"/>
        <v>0</v>
      </c>
      <c r="N10" s="38">
        <f t="shared" si="3"/>
        <v>0</v>
      </c>
      <c r="O10" s="38">
        <f t="shared" si="3"/>
        <v>0</v>
      </c>
      <c r="P10" s="38">
        <f t="shared" si="3"/>
        <v>0</v>
      </c>
      <c r="Q10" s="38">
        <f t="shared" si="3"/>
        <v>0</v>
      </c>
      <c r="R10" s="38">
        <f t="shared" si="3"/>
        <v>0</v>
      </c>
      <c r="S10" s="38">
        <f>SUM(S11:S15)</f>
        <v>0</v>
      </c>
      <c r="T10" s="38"/>
      <c r="U10" s="38"/>
      <c r="Z10" s="127"/>
    </row>
    <row r="11" spans="1:41" x14ac:dyDescent="0.25">
      <c r="A11" s="36" t="str">
        <f>'0'!$A$4</f>
        <v>………………..</v>
      </c>
      <c r="B11" s="37">
        <f>'0'!$A$2</f>
        <v>46112</v>
      </c>
      <c r="C11" s="42" t="s">
        <v>1248</v>
      </c>
      <c r="D11" s="77" t="s">
        <v>628</v>
      </c>
      <c r="E11" s="73" t="s">
        <v>628</v>
      </c>
      <c r="F11" s="77" t="s">
        <v>634</v>
      </c>
      <c r="G11" s="119" t="s">
        <v>840</v>
      </c>
      <c r="H11" s="119" t="str">
        <f t="shared" si="0"/>
        <v>010100</v>
      </c>
      <c r="I11" s="27">
        <f t="shared" si="1"/>
        <v>0</v>
      </c>
      <c r="J11" s="12">
        <v>0</v>
      </c>
      <c r="K11" s="12">
        <v>0</v>
      </c>
      <c r="L11" s="119"/>
      <c r="M11" s="119"/>
      <c r="N11" s="119"/>
      <c r="O11" s="119"/>
      <c r="P11" s="119"/>
      <c r="Q11" s="119"/>
      <c r="R11" s="119"/>
      <c r="S11" s="119"/>
      <c r="T11" s="119"/>
      <c r="U11" s="119"/>
    </row>
    <row r="12" spans="1:41" x14ac:dyDescent="0.25">
      <c r="A12" s="36" t="str">
        <f>'0'!$A$4</f>
        <v>………………..</v>
      </c>
      <c r="B12" s="37">
        <f>'0'!$A$2</f>
        <v>46112</v>
      </c>
      <c r="C12" s="42" t="s">
        <v>1248</v>
      </c>
      <c r="D12" s="77" t="s">
        <v>628</v>
      </c>
      <c r="E12" s="73" t="s">
        <v>629</v>
      </c>
      <c r="F12" s="77" t="s">
        <v>634</v>
      </c>
      <c r="G12" s="119" t="s">
        <v>860</v>
      </c>
      <c r="H12" s="119" t="str">
        <f t="shared" si="0"/>
        <v>010200</v>
      </c>
      <c r="I12" s="27">
        <f t="shared" si="1"/>
        <v>0</v>
      </c>
      <c r="J12" s="119"/>
      <c r="K12" s="119"/>
      <c r="L12" s="12">
        <v>0</v>
      </c>
      <c r="M12" s="119"/>
      <c r="N12" s="119"/>
      <c r="O12" s="119"/>
      <c r="P12" s="119"/>
      <c r="Q12" s="119"/>
      <c r="R12" s="119"/>
      <c r="S12" s="119"/>
      <c r="T12" s="119"/>
      <c r="U12" s="119"/>
    </row>
    <row r="13" spans="1:41" x14ac:dyDescent="0.25">
      <c r="A13" s="36" t="str">
        <f>'0'!$A$4</f>
        <v>………………..</v>
      </c>
      <c r="B13" s="37">
        <f>'0'!$A$2</f>
        <v>46112</v>
      </c>
      <c r="C13" s="42" t="s">
        <v>1248</v>
      </c>
      <c r="D13" s="77" t="s">
        <v>628</v>
      </c>
      <c r="E13" s="73" t="s">
        <v>630</v>
      </c>
      <c r="F13" s="77" t="s">
        <v>634</v>
      </c>
      <c r="G13" s="119" t="s">
        <v>862</v>
      </c>
      <c r="H13" s="119" t="str">
        <f>D13&amp;E13&amp;F13</f>
        <v>010300</v>
      </c>
      <c r="I13" s="27">
        <f>SUM(J13:K13)</f>
        <v>0</v>
      </c>
      <c r="J13" s="119"/>
      <c r="K13" s="119"/>
      <c r="L13" s="119"/>
      <c r="M13" s="12">
        <v>0</v>
      </c>
      <c r="N13" s="119"/>
      <c r="O13" s="119"/>
      <c r="P13" s="119"/>
      <c r="Q13" s="119"/>
      <c r="R13" s="119"/>
      <c r="S13" s="119"/>
      <c r="T13" s="119"/>
      <c r="U13" s="119"/>
    </row>
    <row r="14" spans="1:41" x14ac:dyDescent="0.25">
      <c r="A14" s="36" t="str">
        <f>'0'!$A$4</f>
        <v>………………..</v>
      </c>
      <c r="B14" s="37">
        <f>'0'!$A$2</f>
        <v>46112</v>
      </c>
      <c r="C14" s="42" t="s">
        <v>1248</v>
      </c>
      <c r="D14" s="77" t="s">
        <v>628</v>
      </c>
      <c r="E14" s="73" t="s">
        <v>631</v>
      </c>
      <c r="F14" s="77" t="s">
        <v>634</v>
      </c>
      <c r="G14" s="119" t="s">
        <v>845</v>
      </c>
      <c r="H14" s="119" t="str">
        <f t="shared" si="0"/>
        <v>010400</v>
      </c>
      <c r="I14" s="27">
        <f>SUM(J14:K14)</f>
        <v>0</v>
      </c>
      <c r="J14" s="119"/>
      <c r="K14" s="119"/>
      <c r="L14" s="119"/>
      <c r="M14" s="119"/>
      <c r="N14" s="27">
        <f>SUM(O14:Q14)</f>
        <v>0</v>
      </c>
      <c r="O14" s="12">
        <v>0</v>
      </c>
      <c r="P14" s="12">
        <v>0</v>
      </c>
      <c r="Q14" s="12">
        <v>0</v>
      </c>
      <c r="R14" s="119"/>
      <c r="S14" s="119"/>
      <c r="T14" s="119"/>
      <c r="U14" s="119"/>
      <c r="W14" s="80" t="s">
        <v>863</v>
      </c>
    </row>
    <row r="15" spans="1:41" x14ac:dyDescent="0.25">
      <c r="A15" s="36" t="str">
        <f>'0'!$A$4</f>
        <v>………………..</v>
      </c>
      <c r="B15" s="37">
        <f>'0'!$A$2</f>
        <v>46112</v>
      </c>
      <c r="C15" s="42" t="s">
        <v>1248</v>
      </c>
      <c r="D15" s="77" t="s">
        <v>628</v>
      </c>
      <c r="E15" s="73" t="s">
        <v>632</v>
      </c>
      <c r="F15" s="77" t="s">
        <v>634</v>
      </c>
      <c r="G15" s="36" t="s">
        <v>861</v>
      </c>
      <c r="H15" s="119" t="str">
        <f t="shared" si="0"/>
        <v>010500</v>
      </c>
      <c r="I15" s="27">
        <f>SUM(J15:K15)</f>
        <v>0</v>
      </c>
      <c r="J15" s="36"/>
      <c r="K15" s="36"/>
      <c r="L15" s="36"/>
      <c r="M15" s="36"/>
      <c r="N15" s="92"/>
      <c r="O15" s="92"/>
      <c r="P15" s="92"/>
      <c r="Q15" s="92"/>
      <c r="R15" s="12">
        <v>0</v>
      </c>
      <c r="S15" s="36"/>
      <c r="T15" s="36"/>
      <c r="U15" s="36"/>
      <c r="W15" s="80" t="s">
        <v>864</v>
      </c>
    </row>
    <row r="16" spans="1:41" x14ac:dyDescent="0.25">
      <c r="A16" s="36" t="str">
        <f>'0'!$A$4</f>
        <v>………………..</v>
      </c>
      <c r="B16" s="37">
        <f>'0'!$A$2</f>
        <v>46112</v>
      </c>
      <c r="C16" s="42" t="s">
        <v>1248</v>
      </c>
      <c r="D16" s="72" t="s">
        <v>632</v>
      </c>
      <c r="E16" s="78" t="s">
        <v>634</v>
      </c>
      <c r="F16" s="78" t="s">
        <v>634</v>
      </c>
      <c r="G16" s="44" t="s">
        <v>846</v>
      </c>
      <c r="H16" s="126" t="str">
        <f t="shared" si="0"/>
        <v>050000</v>
      </c>
      <c r="I16" s="38">
        <f>SUM(J16:K16)</f>
        <v>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>
        <f>'01'!I121</f>
        <v>0</v>
      </c>
      <c r="U16" s="38"/>
      <c r="W16" s="80" t="s">
        <v>879</v>
      </c>
      <c r="Z16" s="127"/>
    </row>
    <row r="17" spans="1:26" x14ac:dyDescent="0.25">
      <c r="A17" s="36" t="str">
        <f>'0'!$A$4</f>
        <v>………………..</v>
      </c>
      <c r="B17" s="37">
        <f>'0'!$A$2</f>
        <v>46112</v>
      </c>
      <c r="C17" s="42" t="s">
        <v>1248</v>
      </c>
      <c r="D17" s="72" t="s">
        <v>633</v>
      </c>
      <c r="E17" s="78" t="s">
        <v>634</v>
      </c>
      <c r="F17" s="78" t="s">
        <v>634</v>
      </c>
      <c r="G17" s="44" t="s">
        <v>852</v>
      </c>
      <c r="H17" s="126" t="str">
        <f t="shared" si="0"/>
        <v>060000</v>
      </c>
      <c r="I17" s="38">
        <f>SUM(J17:K17)</f>
        <v>0</v>
      </c>
      <c r="J17" s="38">
        <f>J8+J9+J10+J16</f>
        <v>0</v>
      </c>
      <c r="K17" s="38">
        <f t="shared" ref="K17:T17" si="4">K8+K9+K10+K16</f>
        <v>0</v>
      </c>
      <c r="L17" s="38">
        <f t="shared" si="4"/>
        <v>0</v>
      </c>
      <c r="M17" s="38">
        <f t="shared" si="4"/>
        <v>0</v>
      </c>
      <c r="N17" s="38">
        <f t="shared" si="4"/>
        <v>0</v>
      </c>
      <c r="O17" s="38">
        <f t="shared" si="4"/>
        <v>0</v>
      </c>
      <c r="P17" s="38">
        <f t="shared" si="4"/>
        <v>0</v>
      </c>
      <c r="Q17" s="38">
        <f t="shared" si="4"/>
        <v>0</v>
      </c>
      <c r="R17" s="38">
        <f t="shared" si="4"/>
        <v>0</v>
      </c>
      <c r="S17" s="38">
        <f t="shared" si="4"/>
        <v>0</v>
      </c>
      <c r="T17" s="38">
        <f t="shared" si="4"/>
        <v>0</v>
      </c>
      <c r="U17" s="38">
        <f>'02'!I126</f>
        <v>0</v>
      </c>
      <c r="Z17" s="127"/>
    </row>
    <row r="18" spans="1:26" s="563" customFormat="1" ht="25.5" customHeight="1" x14ac:dyDescent="0.25">
      <c r="A18" s="467" t="str">
        <f>'0'!$A$4</f>
        <v>………………..</v>
      </c>
      <c r="B18" s="560">
        <f>'0'!$A$2</f>
        <v>46112</v>
      </c>
      <c r="C18" s="561" t="s">
        <v>1249</v>
      </c>
      <c r="D18" s="779" t="str">
        <f>"Т10а ОТЧЕТ ЗА СОБСТВЕНИЯ КАПИТАЛ В ЕВРО НА "&amp;'0'!$A$6&amp;" ЗА ПЕРИОДА ОТ "&amp;TEXT(DATE(YEAR(B18),1,1),"DD-MM-YYYY")&amp;" ДО "&amp;TEXT(B18,"DD-MM-YYYY")</f>
        <v>Т10а ОТЧЕТ ЗА СОБСТВЕНИЯ КАПИТАЛ В ЕВРО НА ЛЕЧЕБНО ЗАВЕДЕНИЕ ЗА ПЕРИОДА ОТ 01-01-2026 ДО 31-03-2026</v>
      </c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369" t="s">
        <v>343</v>
      </c>
      <c r="U18" s="562"/>
    </row>
    <row r="19" spans="1:26" ht="5.25" customHeight="1" x14ac:dyDescent="0.25">
      <c r="A19" s="36"/>
      <c r="B19" s="37"/>
      <c r="C19" s="42"/>
      <c r="D19" s="183"/>
      <c r="E19" s="183"/>
      <c r="F19" s="183"/>
      <c r="G19" s="183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73"/>
      <c r="U19" s="283"/>
    </row>
    <row r="20" spans="1:26" ht="5.25" customHeight="1" thickBot="1" x14ac:dyDescent="0.3">
      <c r="A20" s="36"/>
      <c r="B20" s="37"/>
      <c r="C20" s="42"/>
      <c r="D20" s="183"/>
      <c r="E20" s="183"/>
      <c r="F20" s="183"/>
      <c r="G20" s="183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73"/>
      <c r="U20" s="285"/>
    </row>
    <row r="21" spans="1:26" ht="51.75" thickBot="1" x14ac:dyDescent="0.3">
      <c r="A21" s="36" t="str">
        <f>'0'!$A$4</f>
        <v>………………..</v>
      </c>
      <c r="B21" s="37">
        <f>'0'!$A$2</f>
        <v>46112</v>
      </c>
      <c r="C21" s="42" t="s">
        <v>1249</v>
      </c>
      <c r="D21" s="796" t="s">
        <v>155</v>
      </c>
      <c r="E21" s="796"/>
      <c r="F21" s="796"/>
      <c r="G21" s="797"/>
      <c r="H21" s="326" t="s">
        <v>673</v>
      </c>
      <c r="I21" s="326" t="s">
        <v>68</v>
      </c>
      <c r="J21" s="326" t="s">
        <v>336</v>
      </c>
      <c r="K21" s="326" t="s">
        <v>835</v>
      </c>
      <c r="L21" s="326" t="s">
        <v>858</v>
      </c>
      <c r="M21" s="326" t="s">
        <v>69</v>
      </c>
      <c r="N21" s="326" t="s">
        <v>854</v>
      </c>
      <c r="O21" s="326" t="s">
        <v>337</v>
      </c>
      <c r="P21" s="326" t="s">
        <v>338</v>
      </c>
      <c r="Q21" s="326" t="s">
        <v>339</v>
      </c>
      <c r="R21" s="326" t="s">
        <v>859</v>
      </c>
      <c r="S21" s="326" t="s">
        <v>70</v>
      </c>
      <c r="T21" s="202" t="s">
        <v>71</v>
      </c>
      <c r="U21" s="202" t="s">
        <v>918</v>
      </c>
      <c r="V21" s="203">
        <f>COUNTBLANK(I22:T34)-62</f>
        <v>0</v>
      </c>
    </row>
    <row r="22" spans="1:26" x14ac:dyDescent="0.25">
      <c r="A22" s="36" t="str">
        <f>'0'!$A$4</f>
        <v>………………..</v>
      </c>
      <c r="B22" s="37">
        <f>'0'!$A$2</f>
        <v>46112</v>
      </c>
      <c r="C22" s="42" t="s">
        <v>1249</v>
      </c>
      <c r="D22" s="72" t="s">
        <v>628</v>
      </c>
      <c r="E22" s="78" t="s">
        <v>634</v>
      </c>
      <c r="F22" s="78" t="s">
        <v>634</v>
      </c>
      <c r="G22" s="44" t="s">
        <v>841</v>
      </c>
      <c r="H22" s="126" t="str">
        <f t="shared" ref="H22:H34" si="5">D22&amp;E22&amp;F22</f>
        <v>010000</v>
      </c>
      <c r="I22" s="38">
        <f>SUM(J22:K22)</f>
        <v>0</v>
      </c>
      <c r="J22" s="273">
        <v>0</v>
      </c>
      <c r="K22" s="273">
        <v>0</v>
      </c>
      <c r="L22" s="273">
        <v>0</v>
      </c>
      <c r="M22" s="273">
        <v>0</v>
      </c>
      <c r="N22" s="38">
        <f>SUM(O22:Q22)</f>
        <v>0</v>
      </c>
      <c r="O22" s="273">
        <v>0</v>
      </c>
      <c r="P22" s="273">
        <v>0</v>
      </c>
      <c r="Q22" s="273">
        <v>0</v>
      </c>
      <c r="R22" s="273">
        <v>0</v>
      </c>
      <c r="S22" s="273">
        <v>0</v>
      </c>
      <c r="T22" s="38"/>
      <c r="U22" s="38"/>
      <c r="Z22" s="127"/>
    </row>
    <row r="23" spans="1:26" x14ac:dyDescent="0.25">
      <c r="A23" s="36" t="str">
        <f>'0'!$A$4</f>
        <v>………………..</v>
      </c>
      <c r="B23" s="37">
        <f>'0'!$A$2</f>
        <v>46112</v>
      </c>
      <c r="C23" s="42" t="s">
        <v>1249</v>
      </c>
      <c r="D23" s="77" t="s">
        <v>628</v>
      </c>
      <c r="E23" s="73" t="s">
        <v>628</v>
      </c>
      <c r="F23" s="77" t="s">
        <v>634</v>
      </c>
      <c r="G23" s="297" t="s">
        <v>917</v>
      </c>
      <c r="H23" s="128" t="str">
        <f t="shared" si="5"/>
        <v>010100</v>
      </c>
      <c r="I23" s="278">
        <f>SUM(J23:K23)</f>
        <v>0</v>
      </c>
      <c r="J23" s="279">
        <v>0</v>
      </c>
      <c r="K23" s="279">
        <v>0</v>
      </c>
      <c r="L23" s="279">
        <v>0</v>
      </c>
      <c r="M23" s="279">
        <v>0</v>
      </c>
      <c r="N23" s="278">
        <f>SUM(O23:Q23)</f>
        <v>0</v>
      </c>
      <c r="O23" s="279">
        <v>0</v>
      </c>
      <c r="P23" s="279">
        <v>0</v>
      </c>
      <c r="Q23" s="279">
        <v>0</v>
      </c>
      <c r="R23" s="279">
        <v>0</v>
      </c>
      <c r="S23" s="279">
        <v>0</v>
      </c>
      <c r="T23" s="278"/>
      <c r="U23" s="278"/>
      <c r="Z23" s="127"/>
    </row>
    <row r="24" spans="1:26" x14ac:dyDescent="0.25">
      <c r="A24" s="36" t="str">
        <f>'0'!$A$4</f>
        <v>………………..</v>
      </c>
      <c r="B24" s="37">
        <f>'0'!$A$2</f>
        <v>46112</v>
      </c>
      <c r="C24" s="42" t="s">
        <v>1249</v>
      </c>
      <c r="D24" s="77" t="s">
        <v>628</v>
      </c>
      <c r="E24" s="73" t="s">
        <v>629</v>
      </c>
      <c r="F24" s="77" t="s">
        <v>634</v>
      </c>
      <c r="G24" s="46" t="s">
        <v>328</v>
      </c>
      <c r="H24" s="128" t="str">
        <f t="shared" si="5"/>
        <v>010200</v>
      </c>
      <c r="I24" s="27">
        <f>SUM(J24:K24)</f>
        <v>0</v>
      </c>
      <c r="J24" s="12">
        <v>0</v>
      </c>
      <c r="K24" s="12">
        <v>0</v>
      </c>
      <c r="L24" s="12">
        <v>0</v>
      </c>
      <c r="M24" s="12">
        <v>0</v>
      </c>
      <c r="N24" s="27">
        <f>SUM(O24:Q24)</f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27"/>
      <c r="U24" s="27"/>
      <c r="Z24" s="127"/>
    </row>
    <row r="25" spans="1:26" x14ac:dyDescent="0.25">
      <c r="A25" s="36" t="str">
        <f>'0'!$A$4</f>
        <v>………………..</v>
      </c>
      <c r="B25" s="37">
        <f>'0'!$A$2</f>
        <v>46112</v>
      </c>
      <c r="C25" s="42" t="s">
        <v>1249</v>
      </c>
      <c r="D25" s="72" t="s">
        <v>629</v>
      </c>
      <c r="E25" s="78" t="s">
        <v>634</v>
      </c>
      <c r="F25" s="78" t="s">
        <v>634</v>
      </c>
      <c r="G25" s="44" t="s">
        <v>844</v>
      </c>
      <c r="H25" s="126" t="str">
        <f t="shared" si="5"/>
        <v>020000</v>
      </c>
      <c r="I25" s="38">
        <f>SUM(J25:K25)</f>
        <v>0</v>
      </c>
      <c r="J25" s="38">
        <f t="shared" ref="J25:S25" si="6">SUM(J22:J24)</f>
        <v>0</v>
      </c>
      <c r="K25" s="38">
        <f t="shared" si="6"/>
        <v>0</v>
      </c>
      <c r="L25" s="38">
        <f t="shared" si="6"/>
        <v>0</v>
      </c>
      <c r="M25" s="38">
        <f t="shared" si="6"/>
        <v>0</v>
      </c>
      <c r="N25" s="38">
        <f>SUM(N22:N24)</f>
        <v>0</v>
      </c>
      <c r="O25" s="38">
        <f t="shared" si="6"/>
        <v>0</v>
      </c>
      <c r="P25" s="38">
        <f t="shared" si="6"/>
        <v>0</v>
      </c>
      <c r="Q25" s="38">
        <f t="shared" si="6"/>
        <v>0</v>
      </c>
      <c r="R25" s="38">
        <f t="shared" si="6"/>
        <v>0</v>
      </c>
      <c r="S25" s="38">
        <f t="shared" si="6"/>
        <v>0</v>
      </c>
      <c r="T25" s="38"/>
      <c r="U25" s="38"/>
      <c r="Z25" s="127"/>
    </row>
    <row r="26" spans="1:26" x14ac:dyDescent="0.25">
      <c r="A26" s="36" t="str">
        <f>'0'!$A$4</f>
        <v>………………..</v>
      </c>
      <c r="B26" s="37">
        <f>'0'!$A$2</f>
        <v>46112</v>
      </c>
      <c r="C26" s="42" t="s">
        <v>1249</v>
      </c>
      <c r="D26" s="72" t="s">
        <v>630</v>
      </c>
      <c r="E26" s="78" t="s">
        <v>634</v>
      </c>
      <c r="F26" s="78" t="s">
        <v>634</v>
      </c>
      <c r="G26" s="44" t="s">
        <v>843</v>
      </c>
      <c r="H26" s="126" t="str">
        <f t="shared" si="5"/>
        <v>030000</v>
      </c>
      <c r="I26" s="38">
        <f>SUM(J26:K26)</f>
        <v>0</v>
      </c>
      <c r="J26" s="12">
        <v>0</v>
      </c>
      <c r="K26" s="12">
        <v>0</v>
      </c>
      <c r="L26" s="12">
        <v>0</v>
      </c>
      <c r="M26" s="12">
        <v>0</v>
      </c>
      <c r="N26" s="38">
        <f>SUM(O26:Q26)</f>
        <v>0</v>
      </c>
      <c r="O26" s="12">
        <v>0</v>
      </c>
      <c r="P26" s="12">
        <v>0</v>
      </c>
      <c r="Q26" s="12">
        <v>0</v>
      </c>
      <c r="R26" s="12">
        <v>0</v>
      </c>
      <c r="S26" s="229">
        <v>0</v>
      </c>
      <c r="T26" s="38"/>
      <c r="U26" s="38"/>
      <c r="Z26" s="127"/>
    </row>
    <row r="27" spans="1:26" x14ac:dyDescent="0.25">
      <c r="A27" s="36" t="str">
        <f>'0'!$A$4</f>
        <v>………………..</v>
      </c>
      <c r="B27" s="37">
        <f>'0'!$A$2</f>
        <v>46112</v>
      </c>
      <c r="C27" s="42" t="s">
        <v>1249</v>
      </c>
      <c r="D27" s="72" t="s">
        <v>631</v>
      </c>
      <c r="E27" s="78" t="s">
        <v>634</v>
      </c>
      <c r="F27" s="78" t="s">
        <v>634</v>
      </c>
      <c r="G27" s="44" t="s">
        <v>853</v>
      </c>
      <c r="H27" s="126" t="str">
        <f t="shared" si="5"/>
        <v>040000</v>
      </c>
      <c r="I27" s="38">
        <f t="shared" ref="I27:S27" si="7">SUM(I28:I32)</f>
        <v>0</v>
      </c>
      <c r="J27" s="38">
        <f t="shared" si="7"/>
        <v>0</v>
      </c>
      <c r="K27" s="38">
        <f t="shared" si="7"/>
        <v>0</v>
      </c>
      <c r="L27" s="38">
        <f t="shared" si="7"/>
        <v>0</v>
      </c>
      <c r="M27" s="38">
        <f t="shared" si="7"/>
        <v>0</v>
      </c>
      <c r="N27" s="38">
        <f>SUM(N28:N32)</f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0</v>
      </c>
      <c r="S27" s="38">
        <f t="shared" si="7"/>
        <v>0</v>
      </c>
      <c r="T27" s="38"/>
      <c r="U27" s="38"/>
      <c r="Z27" s="127"/>
    </row>
    <row r="28" spans="1:26" x14ac:dyDescent="0.25">
      <c r="A28" s="36" t="str">
        <f>'0'!$A$4</f>
        <v>………………..</v>
      </c>
      <c r="B28" s="37">
        <f>'0'!$A$2</f>
        <v>46112</v>
      </c>
      <c r="C28" s="42" t="s">
        <v>1249</v>
      </c>
      <c r="D28" s="77" t="s">
        <v>628</v>
      </c>
      <c r="E28" s="73" t="s">
        <v>628</v>
      </c>
      <c r="F28" s="77" t="s">
        <v>634</v>
      </c>
      <c r="G28" s="119" t="s">
        <v>840</v>
      </c>
      <c r="H28" s="119" t="str">
        <f t="shared" si="5"/>
        <v>010100</v>
      </c>
      <c r="I28" s="27">
        <f t="shared" ref="I28:I34" si="8">SUM(J28:K28)</f>
        <v>0</v>
      </c>
      <c r="J28" s="229">
        <v>0</v>
      </c>
      <c r="K28" s="12">
        <v>0</v>
      </c>
      <c r="L28" s="119"/>
      <c r="M28" s="119"/>
      <c r="N28" s="119"/>
      <c r="O28" s="119"/>
      <c r="P28" s="119"/>
      <c r="Q28" s="119"/>
      <c r="R28" s="119"/>
      <c r="S28" s="119"/>
      <c r="T28" s="119"/>
      <c r="U28" s="119"/>
    </row>
    <row r="29" spans="1:26" x14ac:dyDescent="0.25">
      <c r="A29" s="36" t="str">
        <f>'0'!$A$4</f>
        <v>………………..</v>
      </c>
      <c r="B29" s="37">
        <f>'0'!$A$2</f>
        <v>46112</v>
      </c>
      <c r="C29" s="42" t="s">
        <v>1249</v>
      </c>
      <c r="D29" s="77" t="s">
        <v>628</v>
      </c>
      <c r="E29" s="73" t="s">
        <v>629</v>
      </c>
      <c r="F29" s="77" t="s">
        <v>634</v>
      </c>
      <c r="G29" s="119" t="s">
        <v>860</v>
      </c>
      <c r="H29" s="119" t="str">
        <f t="shared" si="5"/>
        <v>010200</v>
      </c>
      <c r="I29" s="27">
        <f t="shared" si="8"/>
        <v>0</v>
      </c>
      <c r="J29" s="119"/>
      <c r="K29" s="119"/>
      <c r="L29" s="12">
        <v>0</v>
      </c>
      <c r="M29" s="119"/>
      <c r="N29" s="119"/>
      <c r="O29" s="119"/>
      <c r="P29" s="119"/>
      <c r="Q29" s="119"/>
      <c r="R29" s="119"/>
      <c r="S29" s="119"/>
      <c r="T29" s="119"/>
      <c r="U29" s="119"/>
    </row>
    <row r="30" spans="1:26" x14ac:dyDescent="0.25">
      <c r="A30" s="36" t="str">
        <f>'0'!$A$4</f>
        <v>………………..</v>
      </c>
      <c r="B30" s="37">
        <f>'0'!$A$2</f>
        <v>46112</v>
      </c>
      <c r="C30" s="42" t="s">
        <v>1249</v>
      </c>
      <c r="D30" s="77" t="s">
        <v>628</v>
      </c>
      <c r="E30" s="73" t="s">
        <v>630</v>
      </c>
      <c r="F30" s="77" t="s">
        <v>634</v>
      </c>
      <c r="G30" s="119" t="s">
        <v>862</v>
      </c>
      <c r="H30" s="119" t="str">
        <f t="shared" si="5"/>
        <v>010300</v>
      </c>
      <c r="I30" s="27">
        <f t="shared" si="8"/>
        <v>0</v>
      </c>
      <c r="J30" s="119"/>
      <c r="K30" s="119"/>
      <c r="L30" s="119"/>
      <c r="M30" s="12">
        <v>0</v>
      </c>
      <c r="N30" s="119"/>
      <c r="O30" s="119"/>
      <c r="P30" s="119"/>
      <c r="Q30" s="119"/>
      <c r="R30" s="119"/>
      <c r="S30" s="119"/>
      <c r="T30" s="119"/>
      <c r="U30" s="119"/>
    </row>
    <row r="31" spans="1:26" x14ac:dyDescent="0.25">
      <c r="A31" s="36" t="str">
        <f>'0'!$A$4</f>
        <v>………………..</v>
      </c>
      <c r="B31" s="37">
        <f>'0'!$A$2</f>
        <v>46112</v>
      </c>
      <c r="C31" s="42" t="s">
        <v>1249</v>
      </c>
      <c r="D31" s="77" t="s">
        <v>628</v>
      </c>
      <c r="E31" s="73" t="s">
        <v>631</v>
      </c>
      <c r="F31" s="77" t="s">
        <v>634</v>
      </c>
      <c r="G31" s="119" t="s">
        <v>845</v>
      </c>
      <c r="H31" s="119" t="str">
        <f t="shared" si="5"/>
        <v>010400</v>
      </c>
      <c r="I31" s="27">
        <f t="shared" si="8"/>
        <v>0</v>
      </c>
      <c r="J31" s="119"/>
      <c r="K31" s="119"/>
      <c r="L31" s="119"/>
      <c r="M31" s="119"/>
      <c r="N31" s="27">
        <f>SUM(O31:Q31)</f>
        <v>0</v>
      </c>
      <c r="O31" s="12">
        <v>0</v>
      </c>
      <c r="P31" s="12">
        <v>0</v>
      </c>
      <c r="Q31" s="229">
        <v>0</v>
      </c>
      <c r="R31" s="119"/>
      <c r="S31" s="119"/>
      <c r="T31" s="119"/>
      <c r="U31" s="119"/>
    </row>
    <row r="32" spans="1:26" x14ac:dyDescent="0.25">
      <c r="A32" s="36" t="str">
        <f>'0'!$A$4</f>
        <v>………………..</v>
      </c>
      <c r="B32" s="37">
        <f>'0'!$A$2</f>
        <v>46112</v>
      </c>
      <c r="C32" s="42" t="s">
        <v>1249</v>
      </c>
      <c r="D32" s="77" t="s">
        <v>628</v>
      </c>
      <c r="E32" s="73" t="s">
        <v>632</v>
      </c>
      <c r="F32" s="77" t="s">
        <v>634</v>
      </c>
      <c r="G32" s="36" t="s">
        <v>861</v>
      </c>
      <c r="H32" s="119" t="str">
        <f t="shared" si="5"/>
        <v>010500</v>
      </c>
      <c r="I32" s="27">
        <f t="shared" si="8"/>
        <v>0</v>
      </c>
      <c r="J32" s="36"/>
      <c r="K32" s="36"/>
      <c r="L32" s="36"/>
      <c r="M32" s="36"/>
      <c r="N32" s="92"/>
      <c r="O32" s="92"/>
      <c r="P32" s="92"/>
      <c r="Q32" s="92"/>
      <c r="R32" s="12">
        <v>0</v>
      </c>
      <c r="S32" s="36"/>
      <c r="T32" s="36"/>
      <c r="U32" s="36"/>
    </row>
    <row r="33" spans="1:26" x14ac:dyDescent="0.25">
      <c r="A33" s="36" t="str">
        <f>'0'!$A$4</f>
        <v>………………..</v>
      </c>
      <c r="B33" s="37">
        <f>'0'!$A$2</f>
        <v>46112</v>
      </c>
      <c r="C33" s="42" t="s">
        <v>1249</v>
      </c>
      <c r="D33" s="72" t="s">
        <v>632</v>
      </c>
      <c r="E33" s="78" t="s">
        <v>634</v>
      </c>
      <c r="F33" s="78" t="s">
        <v>634</v>
      </c>
      <c r="G33" s="44" t="s">
        <v>846</v>
      </c>
      <c r="H33" s="126" t="str">
        <f t="shared" si="5"/>
        <v>050000</v>
      </c>
      <c r="I33" s="38">
        <f t="shared" si="8"/>
        <v>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>
        <f>'01'!J121</f>
        <v>0</v>
      </c>
      <c r="U33" s="38"/>
      <c r="Z33" s="127"/>
    </row>
    <row r="34" spans="1:26" x14ac:dyDescent="0.25">
      <c r="A34" s="36" t="str">
        <f>'0'!$A$4</f>
        <v>………………..</v>
      </c>
      <c r="B34" s="37">
        <f>'0'!$A$2</f>
        <v>46112</v>
      </c>
      <c r="C34" s="42" t="s">
        <v>1249</v>
      </c>
      <c r="D34" s="72" t="s">
        <v>633</v>
      </c>
      <c r="E34" s="78" t="s">
        <v>634</v>
      </c>
      <c r="F34" s="78" t="s">
        <v>634</v>
      </c>
      <c r="G34" s="44" t="s">
        <v>852</v>
      </c>
      <c r="H34" s="126" t="str">
        <f t="shared" si="5"/>
        <v>060000</v>
      </c>
      <c r="I34" s="38">
        <f t="shared" si="8"/>
        <v>0</v>
      </c>
      <c r="J34" s="38">
        <f t="shared" ref="J34:T34" si="9">J25+J26+J27+J33</f>
        <v>0</v>
      </c>
      <c r="K34" s="38">
        <f t="shared" si="9"/>
        <v>0</v>
      </c>
      <c r="L34" s="38">
        <f t="shared" si="9"/>
        <v>0</v>
      </c>
      <c r="M34" s="38">
        <f t="shared" si="9"/>
        <v>0</v>
      </c>
      <c r="N34" s="38">
        <f t="shared" si="9"/>
        <v>0</v>
      </c>
      <c r="O34" s="38">
        <f t="shared" si="9"/>
        <v>0</v>
      </c>
      <c r="P34" s="38">
        <f t="shared" si="9"/>
        <v>0</v>
      </c>
      <c r="Q34" s="38">
        <f t="shared" si="9"/>
        <v>0</v>
      </c>
      <c r="R34" s="38">
        <f t="shared" si="9"/>
        <v>0</v>
      </c>
      <c r="S34" s="38">
        <f t="shared" si="9"/>
        <v>0</v>
      </c>
      <c r="T34" s="38">
        <f t="shared" si="9"/>
        <v>0</v>
      </c>
      <c r="U34" s="38">
        <f>'02'!J126</f>
        <v>0</v>
      </c>
      <c r="Z34" s="127"/>
    </row>
  </sheetData>
  <sheetProtection algorithmName="SHA-512" hashValue="im9EkkY8YDT0lvg0X96ll7P4JsR7R6mU7dHxScyGqwU6+bKwqXPt8L53SH7gRCccV5wSevkZYswiXCjfQjfblQ==" saltValue="eEV7lTfcHuMPLglDNbuNwQ==" spinCount="100000" sheet="1" objects="1" scenarios="1"/>
  <mergeCells count="4">
    <mergeCell ref="D4:G4"/>
    <mergeCell ref="D21:G21"/>
    <mergeCell ref="D18:S18"/>
    <mergeCell ref="D1:S1"/>
  </mergeCells>
  <conditionalFormatting sqref="V4 V21">
    <cfRule type="cellIs" dxfId="15" priority="1" operator="greaterThan">
      <formula>0</formula>
    </cfRule>
    <cfRule type="cellIs" dxfId="14" priority="2" operator="greaterThan">
      <formula>" - "</formula>
    </cfRule>
  </conditionalFormatting>
  <conditionalFormatting sqref="V4">
    <cfRule type="cellIs" dxfId="13" priority="3" operator="greaterThan">
      <formula>" $U$4"</formula>
    </cfRule>
  </conditionalFormatting>
  <conditionalFormatting sqref="V4:V5">
    <cfRule type="cellIs" dxfId="12" priority="4" operator="greaterThan">
      <formula>$V$4&gt;0</formula>
    </cfRule>
  </conditionalFormatting>
  <pageMargins left="0" right="0" top="0" bottom="0" header="0" footer="0"/>
  <pageSetup paperSize="9" scale="67" orientation="landscape" r:id="rId1"/>
  <ignoredErrors>
    <ignoredError sqref="D16:H16 D6:F6 D14 D12:F12 H12 F14:H14 D17:H17 D5:H5 D8:H8 D7:H7 D11:H11 D9:H9 D10:H10 H6" numberStoredAsText="1"/>
    <ignoredError sqref="I11 I8 I12 I6" numberStoredAsText="1" formulaRange="1"/>
    <ignoredError sqref="I5 I7 I9 I23:I26 I28:I29 N23:N24" formulaRange="1"/>
    <ignoredError sqref="I10 I27" formula="1" formulaRange="1"/>
    <ignoredError sqref="S23:S25" unlocked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Y154"/>
  <sheetViews>
    <sheetView showGridLines="0" zoomScaleNormal="100" zoomScaleSheetLayoutView="80" workbookViewId="0">
      <pane xSplit="5" ySplit="6" topLeftCell="F7" activePane="bottomRight" state="frozen"/>
      <selection activeCell="L30" sqref="L30"/>
      <selection pane="topRight" activeCell="L30" sqref="L30"/>
      <selection pane="bottomLeft" activeCell="L30" sqref="L30"/>
      <selection pane="bottomRight" activeCell="D7" sqref="D7"/>
    </sheetView>
  </sheetViews>
  <sheetFormatPr defaultColWidth="9.140625" defaultRowHeight="12.75" x14ac:dyDescent="0.2"/>
  <cols>
    <col min="1" max="1" width="12.140625" style="68" hidden="1" customWidth="1"/>
    <col min="2" max="2" width="7.85546875" style="68" hidden="1" customWidth="1"/>
    <col min="3" max="3" width="3.85546875" style="68" hidden="1" customWidth="1"/>
    <col min="4" max="4" width="9.42578125" style="36" customWidth="1"/>
    <col min="5" max="5" width="9.28515625" style="36" customWidth="1"/>
    <col min="6" max="6" width="24.28515625" style="36" customWidth="1"/>
    <col min="7" max="7" width="10.7109375" style="36" customWidth="1"/>
    <col min="8" max="8" width="9.7109375" style="36" customWidth="1"/>
    <col min="9" max="9" width="24.28515625" style="36" customWidth="1"/>
    <col min="10" max="10" width="14.28515625" style="36" customWidth="1"/>
    <col min="11" max="17" width="8.5703125" style="36" customWidth="1"/>
    <col min="18" max="18" width="8.5703125" style="263" customWidth="1"/>
    <col min="19" max="22" width="11.7109375" style="36" customWidth="1"/>
    <col min="23" max="23" width="24.28515625" style="36" customWidth="1"/>
    <col min="24" max="24" width="17" style="36" customWidth="1"/>
    <col min="25" max="25" width="53.85546875" style="36" customWidth="1"/>
    <col min="26" max="16384" width="9.140625" style="36"/>
  </cols>
  <sheetData>
    <row r="1" spans="1:25" ht="33.75" customHeight="1" x14ac:dyDescent="0.2">
      <c r="A1" s="663" t="s">
        <v>341</v>
      </c>
      <c r="B1" s="664" t="s">
        <v>342</v>
      </c>
      <c r="C1" s="664"/>
      <c r="D1" s="798" t="str">
        <f>"Т11 СПРАВКА ЗА НАЧИСЛЕНИТЕ ВЪЗНАГРАЖДЕНИЯ ПО ДОГОВОРИ ЗА УПРАВЛЕНИЕ И КОНТРОЛ НА  "&amp;'0'!$A$6&amp;" ЗА ПЕРИОДА ОТ "&amp;TEXT(DATE(YEAR(B4),1,1),"DD-MM-YYYY")&amp;" ДО "&amp;TEXT(B4,"DD-MM-YYYY")</f>
        <v>Т11 СПРАВКА ЗА НАЧИСЛЕНИТЕ ВЪЗНАГРАЖДЕНИЯ ПО ДОГОВОРИ ЗА УПРАВЛЕНИЕ И КОНТРОЛ НА  ЛЕЧЕБНО ЗАВЕДЕНИЕ ЗА ПЕРИОДА ОТ 01-01-2026 ДО 31-03-2026</v>
      </c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9"/>
      <c r="X1" s="559" t="s">
        <v>789</v>
      </c>
      <c r="Y1" s="770" t="s">
        <v>1263</v>
      </c>
    </row>
    <row r="2" spans="1:25" ht="7.5" customHeight="1" x14ac:dyDescent="0.2">
      <c r="A2" s="665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40"/>
      <c r="S2" s="539"/>
      <c r="T2" s="539"/>
      <c r="U2" s="539"/>
      <c r="V2" s="539"/>
      <c r="W2" s="541"/>
      <c r="Y2" s="771"/>
    </row>
    <row r="3" spans="1:25" ht="7.5" customHeight="1" x14ac:dyDescent="0.2">
      <c r="A3" s="665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40"/>
      <c r="S3" s="539"/>
      <c r="T3" s="539"/>
      <c r="U3" s="539"/>
      <c r="V3" s="539"/>
      <c r="W3" s="541"/>
      <c r="Y3" s="771"/>
    </row>
    <row r="4" spans="1:25" s="6" customFormat="1" ht="89.25" x14ac:dyDescent="0.25">
      <c r="A4" s="138" t="str">
        <f>'0'!$A$4</f>
        <v>………………..</v>
      </c>
      <c r="B4" s="51">
        <f>'0'!$A$2</f>
        <v>46112</v>
      </c>
      <c r="C4" s="51"/>
      <c r="D4" s="542" t="s">
        <v>907</v>
      </c>
      <c r="E4" s="542" t="s">
        <v>166</v>
      </c>
      <c r="F4" s="542" t="s">
        <v>622</v>
      </c>
      <c r="G4" s="543" t="s">
        <v>908</v>
      </c>
      <c r="H4" s="543" t="s">
        <v>384</v>
      </c>
      <c r="I4" s="543" t="s">
        <v>621</v>
      </c>
      <c r="J4" s="543" t="s">
        <v>909</v>
      </c>
      <c r="K4" s="544" t="s">
        <v>1127</v>
      </c>
      <c r="L4" s="698" t="s">
        <v>1258</v>
      </c>
      <c r="M4" s="698" t="s">
        <v>1259</v>
      </c>
      <c r="N4" s="698" t="s">
        <v>1260</v>
      </c>
      <c r="O4" s="698" t="s">
        <v>1261</v>
      </c>
      <c r="P4" s="698" t="s">
        <v>1262</v>
      </c>
      <c r="Q4" s="698" t="s">
        <v>1264</v>
      </c>
      <c r="R4" s="544" t="s">
        <v>1143</v>
      </c>
      <c r="S4" s="543" t="s">
        <v>1303</v>
      </c>
      <c r="T4" s="545" t="s">
        <v>910</v>
      </c>
      <c r="U4" s="699" t="s">
        <v>1304</v>
      </c>
      <c r="V4" s="699" t="s">
        <v>1305</v>
      </c>
      <c r="W4" s="543" t="s">
        <v>353</v>
      </c>
      <c r="Y4" s="771"/>
    </row>
    <row r="5" spans="1:25" s="6" customFormat="1" x14ac:dyDescent="0.25">
      <c r="A5" s="138"/>
      <c r="B5" s="51"/>
      <c r="C5" s="51"/>
      <c r="D5" s="700">
        <v>1</v>
      </c>
      <c r="E5" s="700">
        <v>2</v>
      </c>
      <c r="F5" s="700">
        <v>3</v>
      </c>
      <c r="G5" s="700">
        <v>4</v>
      </c>
      <c r="H5" s="700">
        <v>5</v>
      </c>
      <c r="I5" s="700">
        <v>6</v>
      </c>
      <c r="J5" s="700">
        <v>7</v>
      </c>
      <c r="K5" s="701">
        <v>8</v>
      </c>
      <c r="L5" s="701">
        <v>9</v>
      </c>
      <c r="M5" s="701">
        <v>10</v>
      </c>
      <c r="N5" s="701">
        <v>11</v>
      </c>
      <c r="O5" s="701">
        <v>12</v>
      </c>
      <c r="P5" s="701">
        <v>13</v>
      </c>
      <c r="Q5" s="701">
        <v>14</v>
      </c>
      <c r="R5" s="701">
        <v>15</v>
      </c>
      <c r="S5" s="701">
        <v>16</v>
      </c>
      <c r="T5" s="701">
        <v>17</v>
      </c>
      <c r="U5" s="701">
        <v>18</v>
      </c>
      <c r="V5" s="701">
        <v>19</v>
      </c>
      <c r="W5" s="702">
        <v>20</v>
      </c>
      <c r="Y5" s="771"/>
    </row>
    <row r="6" spans="1:25" x14ac:dyDescent="0.2">
      <c r="A6" s="665" t="str">
        <f>'0'!$A$4</f>
        <v>………………..</v>
      </c>
      <c r="B6" s="341">
        <f>'0'!$A$2</f>
        <v>46112</v>
      </c>
      <c r="C6" s="341" t="s">
        <v>1247</v>
      </c>
      <c r="D6" s="546" t="s">
        <v>330</v>
      </c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7"/>
      <c r="S6" s="548">
        <f>SUM(S7:S103)</f>
        <v>0</v>
      </c>
      <c r="T6" s="548">
        <f>SUM(T7:T103)</f>
        <v>0</v>
      </c>
      <c r="U6" s="548">
        <f>SUM(U7:U103)</f>
        <v>0</v>
      </c>
      <c r="V6" s="548">
        <f>SUM(V7:V103)</f>
        <v>0</v>
      </c>
      <c r="W6" s="549"/>
      <c r="X6" s="263" t="str">
        <f>IF(COUNTBLANK(X7:X103)=97,"OK","Грешни ЕГН: " &amp; (97 -COUNTBLANK(X7:X103)))</f>
        <v>OK</v>
      </c>
      <c r="Y6" s="772"/>
    </row>
    <row r="7" spans="1:25" x14ac:dyDescent="0.2">
      <c r="A7" s="665" t="str">
        <f>'0'!$A$4</f>
        <v>………………..</v>
      </c>
      <c r="B7" s="341">
        <f>'0'!$A$2</f>
        <v>46112</v>
      </c>
      <c r="C7" s="341" t="s">
        <v>1247</v>
      </c>
      <c r="D7" s="212"/>
      <c r="E7" s="58"/>
      <c r="F7" s="59" t="str">
        <f>IF(E7="","",VLOOKUP(E7,'0'!$A$11:$B$16,2,0))</f>
        <v/>
      </c>
      <c r="G7" s="212"/>
      <c r="H7" s="213"/>
      <c r="I7" s="287"/>
      <c r="J7" s="215"/>
      <c r="K7" s="59">
        <f>SUM(L7:Q7)</f>
        <v>0</v>
      </c>
      <c r="L7" s="757"/>
      <c r="M7" s="757"/>
      <c r="N7" s="757"/>
      <c r="O7" s="757"/>
      <c r="P7" s="757"/>
      <c r="Q7" s="757"/>
      <c r="R7" s="214"/>
      <c r="S7" s="214"/>
      <c r="T7" s="214"/>
      <c r="U7" s="214"/>
      <c r="V7" s="214"/>
      <c r="W7" s="550"/>
      <c r="X7" s="263" t="str">
        <f>IF(H7="","",IF(ISNUMBER(VALUE(H7)),IF(LEN(H7)&lt;&gt;10,"Въведеното ЕГН е твърде дълго или твърде късо",IF(MOD(MOD(MID(H7,1,1)*2+MID(H7,2,1)*4+MID(H7,3,1)*8+MID(H7,4,1)*5+MID(H7,5,1)*10+MID(H7,6,1)*9+MID(H7,7,1)*7+MID(H7,8,1)*3+MID(H7,9,1)*6,11),10)=VALUE(MID(H7,10,1)),"","Въведеното ЕГН е невалидно")),"Въведеното ЕГН съдържа непозволени символи"))</f>
        <v/>
      </c>
      <c r="Y7" s="800" t="s">
        <v>1265</v>
      </c>
    </row>
    <row r="8" spans="1:25" x14ac:dyDescent="0.2">
      <c r="A8" s="665" t="str">
        <f>'0'!$A$4</f>
        <v>………………..</v>
      </c>
      <c r="B8" s="341">
        <f>'0'!$A$2</f>
        <v>46112</v>
      </c>
      <c r="C8" s="341" t="s">
        <v>1247</v>
      </c>
      <c r="D8" s="217"/>
      <c r="E8" s="58"/>
      <c r="F8" s="59" t="str">
        <f>IF(E8="","",VLOOKUP(E8,'0'!$A$11:$B$16,2,0))</f>
        <v/>
      </c>
      <c r="G8" s="217"/>
      <c r="H8" s="213"/>
      <c r="I8" s="287"/>
      <c r="J8" s="215"/>
      <c r="K8" s="59">
        <f t="shared" ref="K8:K71" si="0">SUM(L8:Q8)</f>
        <v>0</v>
      </c>
      <c r="L8" s="757"/>
      <c r="M8" s="757"/>
      <c r="N8" s="757"/>
      <c r="O8" s="757"/>
      <c r="P8" s="757"/>
      <c r="Q8" s="757"/>
      <c r="R8" s="214"/>
      <c r="S8" s="25"/>
      <c r="T8" s="25"/>
      <c r="U8" s="25"/>
      <c r="V8" s="25"/>
      <c r="W8" s="550"/>
      <c r="X8" s="263" t="str">
        <f t="shared" ref="X8:X71" si="1">IF(H8="","",IF(ISNUMBER(VALUE(H8)),IF(LEN(H8)&lt;&gt;10,"Въведеното ЕГН е твърде дълго или твърде късо",IF(MOD(MOD(MID(H8,1,1)*2+MID(H8,2,1)*4+MID(H8,3,1)*8+MID(H8,4,1)*5+MID(H8,5,1)*10+MID(H8,6,1)*9+MID(H8,7,1)*7+MID(H8,8,1)*3+MID(H8,9,1)*6,11),10)=VALUE(MID(H8,10,1)),"","Въведеното ЕГН е невалидно")),"Въведеното ЕГН съдържа непозволени символи"))</f>
        <v/>
      </c>
      <c r="Y8" s="801"/>
    </row>
    <row r="9" spans="1:25" x14ac:dyDescent="0.2">
      <c r="A9" s="665" t="str">
        <f>'0'!$A$4</f>
        <v>………………..</v>
      </c>
      <c r="B9" s="341">
        <f>'0'!$A$2</f>
        <v>46112</v>
      </c>
      <c r="C9" s="341" t="s">
        <v>1247</v>
      </c>
      <c r="D9" s="217"/>
      <c r="E9" s="58"/>
      <c r="F9" s="59" t="str">
        <f>IF(E9="","",VLOOKUP(E9,'0'!$A$11:$B$16,2,0))</f>
        <v/>
      </c>
      <c r="G9" s="217"/>
      <c r="H9" s="213"/>
      <c r="I9" s="287"/>
      <c r="J9" s="215"/>
      <c r="K9" s="59">
        <f t="shared" si="0"/>
        <v>0</v>
      </c>
      <c r="L9" s="757"/>
      <c r="M9" s="757"/>
      <c r="N9" s="757"/>
      <c r="O9" s="757"/>
      <c r="P9" s="757"/>
      <c r="Q9" s="757"/>
      <c r="R9" s="214"/>
      <c r="S9" s="25"/>
      <c r="T9" s="25"/>
      <c r="U9" s="25"/>
      <c r="V9" s="25"/>
      <c r="W9" s="550"/>
      <c r="X9" s="263" t="str">
        <f t="shared" si="1"/>
        <v/>
      </c>
      <c r="Y9" s="801"/>
    </row>
    <row r="10" spans="1:25" x14ac:dyDescent="0.2">
      <c r="A10" s="665" t="str">
        <f>'0'!$A$4</f>
        <v>………………..</v>
      </c>
      <c r="B10" s="341">
        <f>'0'!$A$2</f>
        <v>46112</v>
      </c>
      <c r="C10" s="341" t="s">
        <v>1247</v>
      </c>
      <c r="D10" s="217"/>
      <c r="E10" s="58"/>
      <c r="F10" s="59" t="str">
        <f>IF(E10="","",VLOOKUP(E10,'0'!$A$11:$B$16,2,0))</f>
        <v/>
      </c>
      <c r="G10" s="217"/>
      <c r="H10" s="213"/>
      <c r="I10" s="287"/>
      <c r="J10" s="215"/>
      <c r="K10" s="59">
        <f t="shared" si="0"/>
        <v>0</v>
      </c>
      <c r="L10" s="757"/>
      <c r="M10" s="757"/>
      <c r="N10" s="757"/>
      <c r="O10" s="757"/>
      <c r="P10" s="757"/>
      <c r="Q10" s="757"/>
      <c r="R10" s="214"/>
      <c r="S10" s="25"/>
      <c r="T10" s="25"/>
      <c r="U10" s="25"/>
      <c r="V10" s="25"/>
      <c r="W10" s="550"/>
      <c r="X10" s="263" t="str">
        <f t="shared" si="1"/>
        <v/>
      </c>
      <c r="Y10" s="801"/>
    </row>
    <row r="11" spans="1:25" x14ac:dyDescent="0.2">
      <c r="A11" s="665" t="str">
        <f>'0'!$A$4</f>
        <v>………………..</v>
      </c>
      <c r="B11" s="341">
        <f>'0'!$A$2</f>
        <v>46112</v>
      </c>
      <c r="C11" s="341" t="s">
        <v>1247</v>
      </c>
      <c r="D11" s="217"/>
      <c r="E11" s="58"/>
      <c r="F11" s="59" t="str">
        <f>IF(E11="","",VLOOKUP(E11,'0'!$A$11:$B$16,2,0))</f>
        <v/>
      </c>
      <c r="G11" s="217"/>
      <c r="H11" s="213"/>
      <c r="I11" s="287"/>
      <c r="J11" s="215"/>
      <c r="K11" s="59">
        <f t="shared" si="0"/>
        <v>0</v>
      </c>
      <c r="L11" s="757"/>
      <c r="M11" s="757"/>
      <c r="N11" s="757"/>
      <c r="O11" s="757"/>
      <c r="P11" s="757"/>
      <c r="Q11" s="757"/>
      <c r="R11" s="214"/>
      <c r="S11" s="25"/>
      <c r="T11" s="25"/>
      <c r="U11" s="25"/>
      <c r="V11" s="25"/>
      <c r="W11" s="550"/>
      <c r="X11" s="263" t="str">
        <f t="shared" si="1"/>
        <v/>
      </c>
      <c r="Y11" s="801"/>
    </row>
    <row r="12" spans="1:25" x14ac:dyDescent="0.2">
      <c r="A12" s="665" t="str">
        <f>'0'!$A$4</f>
        <v>………………..</v>
      </c>
      <c r="B12" s="341">
        <f>'0'!$A$2</f>
        <v>46112</v>
      </c>
      <c r="C12" s="341" t="s">
        <v>1247</v>
      </c>
      <c r="D12" s="217"/>
      <c r="E12" s="58"/>
      <c r="F12" s="59" t="str">
        <f>IF(E12="","",VLOOKUP(E12,'0'!$A$11:$B$16,2,0))</f>
        <v/>
      </c>
      <c r="G12" s="217"/>
      <c r="H12" s="213"/>
      <c r="I12" s="287"/>
      <c r="J12" s="215"/>
      <c r="K12" s="59">
        <f t="shared" si="0"/>
        <v>0</v>
      </c>
      <c r="L12" s="757"/>
      <c r="M12" s="757"/>
      <c r="N12" s="757"/>
      <c r="O12" s="757"/>
      <c r="P12" s="757"/>
      <c r="Q12" s="757"/>
      <c r="R12" s="214"/>
      <c r="S12" s="25"/>
      <c r="T12" s="25"/>
      <c r="U12" s="25"/>
      <c r="V12" s="25"/>
      <c r="W12" s="550"/>
      <c r="X12" s="263" t="str">
        <f t="shared" si="1"/>
        <v/>
      </c>
      <c r="Y12" s="801"/>
    </row>
    <row r="13" spans="1:25" x14ac:dyDescent="0.2">
      <c r="A13" s="665" t="str">
        <f>'0'!$A$4</f>
        <v>………………..</v>
      </c>
      <c r="B13" s="341">
        <f>'0'!$A$2</f>
        <v>46112</v>
      </c>
      <c r="C13" s="341" t="s">
        <v>1247</v>
      </c>
      <c r="D13" s="217"/>
      <c r="E13" s="58"/>
      <c r="F13" s="59" t="str">
        <f>IF(E13="","",VLOOKUP(E13,'0'!$A$11:$B$16,2,0))</f>
        <v/>
      </c>
      <c r="G13" s="217"/>
      <c r="H13" s="213"/>
      <c r="I13" s="287"/>
      <c r="J13" s="215"/>
      <c r="K13" s="59">
        <f t="shared" si="0"/>
        <v>0</v>
      </c>
      <c r="L13" s="757"/>
      <c r="M13" s="757"/>
      <c r="N13" s="757"/>
      <c r="O13" s="757"/>
      <c r="P13" s="757"/>
      <c r="Q13" s="757"/>
      <c r="R13" s="214"/>
      <c r="S13" s="25"/>
      <c r="T13" s="25"/>
      <c r="U13" s="25"/>
      <c r="V13" s="25"/>
      <c r="W13" s="550"/>
      <c r="X13" s="263" t="str">
        <f t="shared" si="1"/>
        <v/>
      </c>
      <c r="Y13" s="801"/>
    </row>
    <row r="14" spans="1:25" x14ac:dyDescent="0.2">
      <c r="A14" s="665" t="str">
        <f>'0'!$A$4</f>
        <v>………………..</v>
      </c>
      <c r="B14" s="341">
        <f>'0'!$A$2</f>
        <v>46112</v>
      </c>
      <c r="C14" s="341" t="s">
        <v>1247</v>
      </c>
      <c r="D14" s="217"/>
      <c r="E14" s="58"/>
      <c r="F14" s="59" t="str">
        <f>IF(E14="","",VLOOKUP(E14,'0'!$A$11:$B$16,2,0))</f>
        <v/>
      </c>
      <c r="G14" s="217"/>
      <c r="H14" s="213"/>
      <c r="I14" s="287"/>
      <c r="J14" s="215"/>
      <c r="K14" s="59">
        <f t="shared" si="0"/>
        <v>0</v>
      </c>
      <c r="L14" s="757"/>
      <c r="M14" s="757"/>
      <c r="N14" s="757"/>
      <c r="O14" s="757"/>
      <c r="P14" s="757"/>
      <c r="Q14" s="757"/>
      <c r="R14" s="214"/>
      <c r="S14" s="25"/>
      <c r="T14" s="25"/>
      <c r="U14" s="25"/>
      <c r="V14" s="25"/>
      <c r="W14" s="550"/>
      <c r="X14" s="263" t="str">
        <f t="shared" si="1"/>
        <v/>
      </c>
      <c r="Y14" s="801"/>
    </row>
    <row r="15" spans="1:25" x14ac:dyDescent="0.2">
      <c r="A15" s="665" t="str">
        <f>'0'!$A$4</f>
        <v>………………..</v>
      </c>
      <c r="B15" s="341">
        <f>'0'!$A$2</f>
        <v>46112</v>
      </c>
      <c r="C15" s="341" t="s">
        <v>1247</v>
      </c>
      <c r="D15" s="217"/>
      <c r="E15" s="58"/>
      <c r="F15" s="59" t="str">
        <f>IF(E15="","",VLOOKUP(E15,'0'!$A$11:$B$16,2,0))</f>
        <v/>
      </c>
      <c r="G15" s="217"/>
      <c r="H15" s="213"/>
      <c r="I15" s="287"/>
      <c r="J15" s="215"/>
      <c r="K15" s="59">
        <f t="shared" si="0"/>
        <v>0</v>
      </c>
      <c r="L15" s="757"/>
      <c r="M15" s="757"/>
      <c r="N15" s="757"/>
      <c r="O15" s="757"/>
      <c r="P15" s="757"/>
      <c r="Q15" s="757"/>
      <c r="R15" s="214"/>
      <c r="S15" s="25"/>
      <c r="T15" s="25"/>
      <c r="U15" s="25"/>
      <c r="V15" s="25"/>
      <c r="W15" s="550"/>
      <c r="X15" s="263" t="str">
        <f t="shared" si="1"/>
        <v/>
      </c>
      <c r="Y15" s="801"/>
    </row>
    <row r="16" spans="1:25" x14ac:dyDescent="0.2">
      <c r="A16" s="665" t="str">
        <f>'0'!$A$4</f>
        <v>………………..</v>
      </c>
      <c r="B16" s="341">
        <f>'0'!$A$2</f>
        <v>46112</v>
      </c>
      <c r="C16" s="341" t="s">
        <v>1247</v>
      </c>
      <c r="D16" s="217"/>
      <c r="E16" s="58"/>
      <c r="F16" s="59" t="str">
        <f>IF(E16="","",VLOOKUP(E16,'0'!$A$11:$B$16,2,0))</f>
        <v/>
      </c>
      <c r="G16" s="217"/>
      <c r="H16" s="213"/>
      <c r="I16" s="287"/>
      <c r="J16" s="215"/>
      <c r="K16" s="59">
        <f t="shared" si="0"/>
        <v>0</v>
      </c>
      <c r="L16" s="757"/>
      <c r="M16" s="757"/>
      <c r="N16" s="757"/>
      <c r="O16" s="757"/>
      <c r="P16" s="757"/>
      <c r="Q16" s="757"/>
      <c r="R16" s="214"/>
      <c r="S16" s="25"/>
      <c r="T16" s="25"/>
      <c r="U16" s="25"/>
      <c r="V16" s="25"/>
      <c r="W16" s="550"/>
      <c r="X16" s="263" t="str">
        <f t="shared" si="1"/>
        <v/>
      </c>
      <c r="Y16" s="801"/>
    </row>
    <row r="17" spans="1:24" x14ac:dyDescent="0.2">
      <c r="A17" s="665" t="str">
        <f>'0'!$A$4</f>
        <v>………………..</v>
      </c>
      <c r="B17" s="341">
        <f>'0'!$A$2</f>
        <v>46112</v>
      </c>
      <c r="C17" s="341" t="s">
        <v>1247</v>
      </c>
      <c r="D17" s="217"/>
      <c r="E17" s="58"/>
      <c r="F17" s="59" t="str">
        <f>IF(E17="","",VLOOKUP(E17,'0'!$A$11:$B$16,2,0))</f>
        <v/>
      </c>
      <c r="G17" s="217"/>
      <c r="H17" s="213"/>
      <c r="I17" s="287"/>
      <c r="J17" s="215"/>
      <c r="K17" s="59">
        <f t="shared" si="0"/>
        <v>0</v>
      </c>
      <c r="L17" s="757"/>
      <c r="M17" s="757"/>
      <c r="N17" s="757"/>
      <c r="O17" s="757"/>
      <c r="P17" s="757"/>
      <c r="Q17" s="757"/>
      <c r="R17" s="214"/>
      <c r="S17" s="25"/>
      <c r="T17" s="25"/>
      <c r="U17" s="25"/>
      <c r="V17" s="25"/>
      <c r="W17" s="550"/>
      <c r="X17" s="263" t="str">
        <f t="shared" si="1"/>
        <v/>
      </c>
    </row>
    <row r="18" spans="1:24" x14ac:dyDescent="0.2">
      <c r="A18" s="665" t="str">
        <f>'0'!$A$4</f>
        <v>………………..</v>
      </c>
      <c r="B18" s="341">
        <f>'0'!$A$2</f>
        <v>46112</v>
      </c>
      <c r="C18" s="341" t="s">
        <v>1247</v>
      </c>
      <c r="D18" s="217"/>
      <c r="E18" s="58"/>
      <c r="F18" s="59" t="str">
        <f>IF(E18="","",VLOOKUP(E18,'0'!$A$11:$B$16,2,0))</f>
        <v/>
      </c>
      <c r="G18" s="217"/>
      <c r="H18" s="213"/>
      <c r="I18" s="287"/>
      <c r="J18" s="215"/>
      <c r="K18" s="59">
        <f t="shared" si="0"/>
        <v>0</v>
      </c>
      <c r="L18" s="757"/>
      <c r="M18" s="757"/>
      <c r="N18" s="757"/>
      <c r="O18" s="757"/>
      <c r="P18" s="757"/>
      <c r="Q18" s="757"/>
      <c r="R18" s="214"/>
      <c r="S18" s="25"/>
      <c r="T18" s="25"/>
      <c r="U18" s="25"/>
      <c r="V18" s="25"/>
      <c r="W18" s="550"/>
      <c r="X18" s="263" t="str">
        <f t="shared" si="1"/>
        <v/>
      </c>
    </row>
    <row r="19" spans="1:24" x14ac:dyDescent="0.2">
      <c r="A19" s="665" t="str">
        <f>'0'!$A$4</f>
        <v>………………..</v>
      </c>
      <c r="B19" s="341">
        <f>'0'!$A$2</f>
        <v>46112</v>
      </c>
      <c r="C19" s="341" t="s">
        <v>1247</v>
      </c>
      <c r="D19" s="217"/>
      <c r="E19" s="58"/>
      <c r="F19" s="59" t="str">
        <f>IF(E19="","",VLOOKUP(E19,'0'!$A$11:$B$16,2,0))</f>
        <v/>
      </c>
      <c r="G19" s="217"/>
      <c r="H19" s="22"/>
      <c r="I19" s="23"/>
      <c r="J19" s="215"/>
      <c r="K19" s="59">
        <f t="shared" si="0"/>
        <v>0</v>
      </c>
      <c r="L19" s="758"/>
      <c r="M19" s="758"/>
      <c r="N19" s="758"/>
      <c r="O19" s="758"/>
      <c r="P19" s="758"/>
      <c r="Q19" s="758"/>
      <c r="R19" s="25"/>
      <c r="S19" s="25"/>
      <c r="T19" s="25"/>
      <c r="U19" s="25"/>
      <c r="V19" s="25"/>
      <c r="W19" s="550"/>
      <c r="X19" s="263" t="str">
        <f t="shared" si="1"/>
        <v/>
      </c>
    </row>
    <row r="20" spans="1:24" x14ac:dyDescent="0.2">
      <c r="A20" s="665" t="str">
        <f>'0'!$A$4</f>
        <v>………………..</v>
      </c>
      <c r="B20" s="341">
        <f>'0'!$A$2</f>
        <v>46112</v>
      </c>
      <c r="C20" s="341" t="s">
        <v>1247</v>
      </c>
      <c r="D20" s="217"/>
      <c r="E20" s="58"/>
      <c r="F20" s="59" t="str">
        <f>IF(E20="","",VLOOKUP(E20,'0'!$A$11:$B$16,2,0))</f>
        <v/>
      </c>
      <c r="G20" s="217"/>
      <c r="H20" s="22"/>
      <c r="I20" s="23"/>
      <c r="J20" s="215"/>
      <c r="K20" s="59">
        <f t="shared" si="0"/>
        <v>0</v>
      </c>
      <c r="L20" s="758"/>
      <c r="M20" s="758"/>
      <c r="N20" s="758"/>
      <c r="O20" s="758"/>
      <c r="P20" s="758"/>
      <c r="Q20" s="758"/>
      <c r="R20" s="25"/>
      <c r="S20" s="25"/>
      <c r="T20" s="25"/>
      <c r="U20" s="25"/>
      <c r="V20" s="25"/>
      <c r="W20" s="550"/>
      <c r="X20" s="263" t="str">
        <f t="shared" si="1"/>
        <v/>
      </c>
    </row>
    <row r="21" spans="1:24" x14ac:dyDescent="0.2">
      <c r="A21" s="665" t="str">
        <f>'0'!$A$4</f>
        <v>………………..</v>
      </c>
      <c r="B21" s="341">
        <f>'0'!$A$2</f>
        <v>46112</v>
      </c>
      <c r="C21" s="341" t="s">
        <v>1247</v>
      </c>
      <c r="D21" s="217"/>
      <c r="E21" s="58"/>
      <c r="F21" s="59" t="str">
        <f>IF(E21="","",VLOOKUP(E21,'0'!$A$11:$B$16,2,0))</f>
        <v/>
      </c>
      <c r="G21" s="217"/>
      <c r="H21" s="22"/>
      <c r="I21" s="23"/>
      <c r="J21" s="215"/>
      <c r="K21" s="59">
        <f t="shared" si="0"/>
        <v>0</v>
      </c>
      <c r="L21" s="758"/>
      <c r="M21" s="758"/>
      <c r="N21" s="758"/>
      <c r="O21" s="758"/>
      <c r="P21" s="758"/>
      <c r="Q21" s="758"/>
      <c r="R21" s="25"/>
      <c r="S21" s="25"/>
      <c r="T21" s="25"/>
      <c r="U21" s="25"/>
      <c r="V21" s="25"/>
      <c r="W21" s="550"/>
      <c r="X21" s="263" t="str">
        <f t="shared" si="1"/>
        <v/>
      </c>
    </row>
    <row r="22" spans="1:24" x14ac:dyDescent="0.2">
      <c r="A22" s="665" t="str">
        <f>'0'!$A$4</f>
        <v>………………..</v>
      </c>
      <c r="B22" s="341">
        <f>'0'!$A$2</f>
        <v>46112</v>
      </c>
      <c r="C22" s="341" t="s">
        <v>1247</v>
      </c>
      <c r="D22" s="217"/>
      <c r="E22" s="58"/>
      <c r="F22" s="59" t="str">
        <f>IF(E22="","",VLOOKUP(E22,'0'!$A$11:$B$16,2,0))</f>
        <v/>
      </c>
      <c r="G22" s="217"/>
      <c r="H22" s="213"/>
      <c r="I22" s="287"/>
      <c r="J22" s="215"/>
      <c r="K22" s="59">
        <f t="shared" si="0"/>
        <v>0</v>
      </c>
      <c r="L22" s="757"/>
      <c r="M22" s="757"/>
      <c r="N22" s="757"/>
      <c r="O22" s="757"/>
      <c r="P22" s="757"/>
      <c r="Q22" s="757"/>
      <c r="R22" s="214"/>
      <c r="S22" s="25"/>
      <c r="T22" s="25"/>
      <c r="U22" s="25"/>
      <c r="V22" s="25"/>
      <c r="W22" s="550"/>
      <c r="X22" s="263" t="str">
        <f t="shared" si="1"/>
        <v/>
      </c>
    </row>
    <row r="23" spans="1:24" x14ac:dyDescent="0.2">
      <c r="A23" s="665" t="str">
        <f>'0'!$A$4</f>
        <v>………………..</v>
      </c>
      <c r="B23" s="341">
        <f>'0'!$A$2</f>
        <v>46112</v>
      </c>
      <c r="C23" s="341" t="s">
        <v>1247</v>
      </c>
      <c r="D23" s="217"/>
      <c r="E23" s="58"/>
      <c r="F23" s="59" t="str">
        <f>IF(E23="","",VLOOKUP(E23,'0'!$A$11:$B$16,2,0))</f>
        <v/>
      </c>
      <c r="G23" s="217"/>
      <c r="H23" s="213"/>
      <c r="I23" s="287"/>
      <c r="J23" s="215"/>
      <c r="K23" s="59">
        <f t="shared" si="0"/>
        <v>0</v>
      </c>
      <c r="L23" s="757"/>
      <c r="M23" s="757"/>
      <c r="N23" s="757"/>
      <c r="O23" s="757"/>
      <c r="P23" s="757"/>
      <c r="Q23" s="757"/>
      <c r="R23" s="214"/>
      <c r="S23" s="25"/>
      <c r="T23" s="25"/>
      <c r="U23" s="25"/>
      <c r="V23" s="25"/>
      <c r="W23" s="550"/>
      <c r="X23" s="263" t="str">
        <f t="shared" si="1"/>
        <v/>
      </c>
    </row>
    <row r="24" spans="1:24" x14ac:dyDescent="0.2">
      <c r="A24" s="665" t="str">
        <f>'0'!$A$4</f>
        <v>………………..</v>
      </c>
      <c r="B24" s="341">
        <f>'0'!$A$2</f>
        <v>46112</v>
      </c>
      <c r="C24" s="341" t="s">
        <v>1247</v>
      </c>
      <c r="D24" s="217"/>
      <c r="E24" s="58"/>
      <c r="F24" s="59" t="str">
        <f>IF(E24="","",VLOOKUP(E24,'0'!$A$11:$B$16,2,0))</f>
        <v/>
      </c>
      <c r="G24" s="217"/>
      <c r="H24" s="213"/>
      <c r="I24" s="287"/>
      <c r="J24" s="215"/>
      <c r="K24" s="59">
        <f t="shared" si="0"/>
        <v>0</v>
      </c>
      <c r="L24" s="757"/>
      <c r="M24" s="757"/>
      <c r="N24" s="757"/>
      <c r="O24" s="757"/>
      <c r="P24" s="757"/>
      <c r="Q24" s="757"/>
      <c r="R24" s="214"/>
      <c r="S24" s="25"/>
      <c r="T24" s="25"/>
      <c r="U24" s="25"/>
      <c r="V24" s="25"/>
      <c r="W24" s="550"/>
      <c r="X24" s="263" t="str">
        <f t="shared" si="1"/>
        <v/>
      </c>
    </row>
    <row r="25" spans="1:24" x14ac:dyDescent="0.2">
      <c r="A25" s="665" t="str">
        <f>'0'!$A$4</f>
        <v>………………..</v>
      </c>
      <c r="B25" s="341">
        <f>'0'!$A$2</f>
        <v>46112</v>
      </c>
      <c r="C25" s="341" t="s">
        <v>1247</v>
      </c>
      <c r="D25" s="217"/>
      <c r="E25" s="58"/>
      <c r="F25" s="59" t="str">
        <f>IF(E25="","",VLOOKUP(E25,'0'!$A$11:$B$16,2,0))</f>
        <v/>
      </c>
      <c r="G25" s="217"/>
      <c r="H25" s="22"/>
      <c r="I25" s="23"/>
      <c r="J25" s="215"/>
      <c r="K25" s="59">
        <f t="shared" si="0"/>
        <v>0</v>
      </c>
      <c r="L25" s="757"/>
      <c r="M25" s="757"/>
      <c r="N25" s="757"/>
      <c r="O25" s="757"/>
      <c r="P25" s="757"/>
      <c r="Q25" s="757"/>
      <c r="R25" s="214"/>
      <c r="S25" s="25"/>
      <c r="T25" s="25"/>
      <c r="U25" s="25"/>
      <c r="V25" s="25"/>
      <c r="W25" s="550"/>
      <c r="X25" s="263" t="str">
        <f t="shared" si="1"/>
        <v/>
      </c>
    </row>
    <row r="26" spans="1:24" x14ac:dyDescent="0.2">
      <c r="A26" s="665" t="str">
        <f>'0'!$A$4</f>
        <v>………………..</v>
      </c>
      <c r="B26" s="341">
        <f>'0'!$A$2</f>
        <v>46112</v>
      </c>
      <c r="C26" s="341" t="s">
        <v>1247</v>
      </c>
      <c r="D26" s="217"/>
      <c r="E26" s="58"/>
      <c r="F26" s="59" t="str">
        <f>IF(E26="","",VLOOKUP(E26,'0'!$A$11:$B$16,2,0))</f>
        <v/>
      </c>
      <c r="G26" s="217"/>
      <c r="H26" s="22"/>
      <c r="I26" s="23"/>
      <c r="J26" s="215"/>
      <c r="K26" s="59">
        <f t="shared" si="0"/>
        <v>0</v>
      </c>
      <c r="L26" s="757"/>
      <c r="M26" s="757"/>
      <c r="N26" s="757"/>
      <c r="O26" s="757"/>
      <c r="P26" s="757"/>
      <c r="Q26" s="757"/>
      <c r="R26" s="214"/>
      <c r="S26" s="25"/>
      <c r="T26" s="25"/>
      <c r="U26" s="25"/>
      <c r="V26" s="25"/>
      <c r="W26" s="550"/>
      <c r="X26" s="263" t="str">
        <f t="shared" si="1"/>
        <v/>
      </c>
    </row>
    <row r="27" spans="1:24" x14ac:dyDescent="0.2">
      <c r="A27" s="665" t="str">
        <f>'0'!$A$4</f>
        <v>………………..</v>
      </c>
      <c r="B27" s="341">
        <f>'0'!$A$2</f>
        <v>46112</v>
      </c>
      <c r="C27" s="341" t="s">
        <v>1247</v>
      </c>
      <c r="D27" s="217"/>
      <c r="E27" s="58"/>
      <c r="F27" s="59" t="str">
        <f>IF(E27="","",VLOOKUP(E27,'0'!$A$11:$B$16,2,0))</f>
        <v/>
      </c>
      <c r="G27" s="217"/>
      <c r="H27" s="22"/>
      <c r="I27" s="23"/>
      <c r="J27" s="215"/>
      <c r="K27" s="59">
        <f t="shared" si="0"/>
        <v>0</v>
      </c>
      <c r="L27" s="757"/>
      <c r="M27" s="757"/>
      <c r="N27" s="757"/>
      <c r="O27" s="757"/>
      <c r="P27" s="757"/>
      <c r="Q27" s="757"/>
      <c r="R27" s="214"/>
      <c r="S27" s="25"/>
      <c r="T27" s="25"/>
      <c r="U27" s="25"/>
      <c r="V27" s="25"/>
      <c r="W27" s="550"/>
      <c r="X27" s="263" t="str">
        <f t="shared" si="1"/>
        <v/>
      </c>
    </row>
    <row r="28" spans="1:24" x14ac:dyDescent="0.2">
      <c r="A28" s="665" t="str">
        <f>'0'!$A$4</f>
        <v>………………..</v>
      </c>
      <c r="B28" s="341">
        <f>'0'!$A$2</f>
        <v>46112</v>
      </c>
      <c r="C28" s="341" t="s">
        <v>1247</v>
      </c>
      <c r="D28" s="217"/>
      <c r="E28" s="58"/>
      <c r="F28" s="59" t="str">
        <f>IF(E28="","",VLOOKUP(E28,'0'!$A$11:$B$16,2,0))</f>
        <v/>
      </c>
      <c r="G28" s="217"/>
      <c r="H28" s="22"/>
      <c r="I28" s="23"/>
      <c r="J28" s="215"/>
      <c r="K28" s="59">
        <f t="shared" si="0"/>
        <v>0</v>
      </c>
      <c r="L28" s="757"/>
      <c r="M28" s="757"/>
      <c r="N28" s="757"/>
      <c r="O28" s="757"/>
      <c r="P28" s="757"/>
      <c r="Q28" s="757"/>
      <c r="R28" s="214"/>
      <c r="S28" s="25"/>
      <c r="T28" s="25"/>
      <c r="U28" s="25"/>
      <c r="V28" s="25"/>
      <c r="W28" s="550"/>
      <c r="X28" s="263" t="str">
        <f t="shared" si="1"/>
        <v/>
      </c>
    </row>
    <row r="29" spans="1:24" x14ac:dyDescent="0.2">
      <c r="A29" s="665" t="str">
        <f>'0'!$A$4</f>
        <v>………………..</v>
      </c>
      <c r="B29" s="341">
        <f>'0'!$A$2</f>
        <v>46112</v>
      </c>
      <c r="C29" s="341" t="s">
        <v>1247</v>
      </c>
      <c r="D29" s="217"/>
      <c r="E29" s="58"/>
      <c r="F29" s="59" t="str">
        <f>IF(E29="","",VLOOKUP(E29,'0'!$A$11:$B$16,2,0))</f>
        <v/>
      </c>
      <c r="G29" s="217"/>
      <c r="H29" s="22"/>
      <c r="I29" s="23"/>
      <c r="J29" s="215"/>
      <c r="K29" s="59">
        <f t="shared" si="0"/>
        <v>0</v>
      </c>
      <c r="L29" s="757"/>
      <c r="M29" s="757"/>
      <c r="N29" s="757"/>
      <c r="O29" s="757"/>
      <c r="P29" s="757"/>
      <c r="Q29" s="757"/>
      <c r="R29" s="214"/>
      <c r="S29" s="25"/>
      <c r="T29" s="25"/>
      <c r="U29" s="25"/>
      <c r="V29" s="25"/>
      <c r="W29" s="550"/>
      <c r="X29" s="263" t="str">
        <f t="shared" si="1"/>
        <v/>
      </c>
    </row>
    <row r="30" spans="1:24" x14ac:dyDescent="0.2">
      <c r="A30" s="665" t="str">
        <f>'0'!$A$4</f>
        <v>………………..</v>
      </c>
      <c r="B30" s="341">
        <f>'0'!$A$2</f>
        <v>46112</v>
      </c>
      <c r="C30" s="341" t="s">
        <v>1247</v>
      </c>
      <c r="D30" s="217"/>
      <c r="E30" s="58"/>
      <c r="F30" s="59" t="str">
        <f>IF(E30="","",VLOOKUP(E30,'0'!$A$11:$B$16,2,0))</f>
        <v/>
      </c>
      <c r="G30" s="217"/>
      <c r="H30" s="22"/>
      <c r="I30" s="23"/>
      <c r="J30" s="215"/>
      <c r="K30" s="59">
        <f t="shared" si="0"/>
        <v>0</v>
      </c>
      <c r="L30" s="757"/>
      <c r="M30" s="757"/>
      <c r="N30" s="757"/>
      <c r="O30" s="757"/>
      <c r="P30" s="757"/>
      <c r="Q30" s="757"/>
      <c r="R30" s="214"/>
      <c r="S30" s="25"/>
      <c r="T30" s="25"/>
      <c r="U30" s="25"/>
      <c r="V30" s="25"/>
      <c r="W30" s="550"/>
      <c r="X30" s="263" t="str">
        <f t="shared" si="1"/>
        <v/>
      </c>
    </row>
    <row r="31" spans="1:24" x14ac:dyDescent="0.2">
      <c r="A31" s="665" t="str">
        <f>'0'!$A$4</f>
        <v>………………..</v>
      </c>
      <c r="B31" s="341">
        <f>'0'!$A$2</f>
        <v>46112</v>
      </c>
      <c r="C31" s="341" t="s">
        <v>1247</v>
      </c>
      <c r="D31" s="217"/>
      <c r="E31" s="58"/>
      <c r="F31" s="59" t="str">
        <f>IF(E31="","",VLOOKUP(E31,'0'!$A$11:$B$16,2,0))</f>
        <v/>
      </c>
      <c r="G31" s="217"/>
      <c r="H31" s="22"/>
      <c r="I31" s="23"/>
      <c r="J31" s="215"/>
      <c r="K31" s="59">
        <f t="shared" si="0"/>
        <v>0</v>
      </c>
      <c r="L31" s="757"/>
      <c r="M31" s="757"/>
      <c r="N31" s="757"/>
      <c r="O31" s="757"/>
      <c r="P31" s="757"/>
      <c r="Q31" s="757"/>
      <c r="R31" s="214"/>
      <c r="S31" s="25"/>
      <c r="T31" s="25"/>
      <c r="U31" s="25"/>
      <c r="V31" s="25"/>
      <c r="W31" s="550"/>
      <c r="X31" s="263" t="str">
        <f t="shared" si="1"/>
        <v/>
      </c>
    </row>
    <row r="32" spans="1:24" x14ac:dyDescent="0.2">
      <c r="A32" s="665" t="str">
        <f>'0'!$A$4</f>
        <v>………………..</v>
      </c>
      <c r="B32" s="341">
        <f>'0'!$A$2</f>
        <v>46112</v>
      </c>
      <c r="C32" s="341" t="s">
        <v>1247</v>
      </c>
      <c r="D32" s="217"/>
      <c r="E32" s="58"/>
      <c r="F32" s="59" t="str">
        <f>IF(E32="","",VLOOKUP(E32,'0'!$A$11:$B$16,2,0))</f>
        <v/>
      </c>
      <c r="G32" s="217"/>
      <c r="H32" s="22"/>
      <c r="I32" s="23"/>
      <c r="J32" s="215"/>
      <c r="K32" s="59">
        <f t="shared" si="0"/>
        <v>0</v>
      </c>
      <c r="L32" s="757"/>
      <c r="M32" s="757"/>
      <c r="N32" s="757"/>
      <c r="O32" s="757"/>
      <c r="P32" s="757"/>
      <c r="Q32" s="757"/>
      <c r="R32" s="214"/>
      <c r="S32" s="25"/>
      <c r="T32" s="25"/>
      <c r="U32" s="25"/>
      <c r="V32" s="25"/>
      <c r="W32" s="550"/>
      <c r="X32" s="263" t="str">
        <f t="shared" si="1"/>
        <v/>
      </c>
    </row>
    <row r="33" spans="1:24" x14ac:dyDescent="0.2">
      <c r="A33" s="665" t="str">
        <f>'0'!$A$4</f>
        <v>………………..</v>
      </c>
      <c r="B33" s="341">
        <f>'0'!$A$2</f>
        <v>46112</v>
      </c>
      <c r="C33" s="341" t="s">
        <v>1247</v>
      </c>
      <c r="D33" s="217"/>
      <c r="E33" s="58"/>
      <c r="F33" s="59" t="str">
        <f>IF(E33="","",VLOOKUP(E33,'0'!$A$11:$B$16,2,0))</f>
        <v/>
      </c>
      <c r="G33" s="217"/>
      <c r="H33" s="22"/>
      <c r="I33" s="23"/>
      <c r="J33" s="215"/>
      <c r="K33" s="59">
        <f t="shared" si="0"/>
        <v>0</v>
      </c>
      <c r="L33" s="757"/>
      <c r="M33" s="757"/>
      <c r="N33" s="757"/>
      <c r="O33" s="757"/>
      <c r="P33" s="757"/>
      <c r="Q33" s="757"/>
      <c r="R33" s="214"/>
      <c r="S33" s="25"/>
      <c r="T33" s="25"/>
      <c r="U33" s="25"/>
      <c r="V33" s="25"/>
      <c r="W33" s="550"/>
      <c r="X33" s="263" t="str">
        <f t="shared" si="1"/>
        <v/>
      </c>
    </row>
    <row r="34" spans="1:24" x14ac:dyDescent="0.2">
      <c r="A34" s="665" t="str">
        <f>'0'!$A$4</f>
        <v>………………..</v>
      </c>
      <c r="B34" s="341">
        <f>'0'!$A$2</f>
        <v>46112</v>
      </c>
      <c r="C34" s="341" t="s">
        <v>1247</v>
      </c>
      <c r="D34" s="217"/>
      <c r="E34" s="58"/>
      <c r="F34" s="59" t="str">
        <f>IF(E34="","",VLOOKUP(E34,'0'!$A$11:$B$16,2,0))</f>
        <v/>
      </c>
      <c r="G34" s="217"/>
      <c r="H34" s="22"/>
      <c r="I34" s="23"/>
      <c r="J34" s="215"/>
      <c r="K34" s="59">
        <f t="shared" si="0"/>
        <v>0</v>
      </c>
      <c r="L34" s="757"/>
      <c r="M34" s="757"/>
      <c r="N34" s="757"/>
      <c r="O34" s="757"/>
      <c r="P34" s="757"/>
      <c r="Q34" s="757"/>
      <c r="R34" s="214"/>
      <c r="S34" s="25"/>
      <c r="T34" s="25"/>
      <c r="U34" s="25"/>
      <c r="V34" s="25"/>
      <c r="W34" s="550"/>
      <c r="X34" s="263" t="str">
        <f t="shared" si="1"/>
        <v/>
      </c>
    </row>
    <row r="35" spans="1:24" x14ac:dyDescent="0.2">
      <c r="A35" s="665" t="str">
        <f>'0'!$A$4</f>
        <v>………………..</v>
      </c>
      <c r="B35" s="341">
        <f>'0'!$A$2</f>
        <v>46112</v>
      </c>
      <c r="C35" s="341" t="s">
        <v>1247</v>
      </c>
      <c r="D35" s="217"/>
      <c r="E35" s="58"/>
      <c r="F35" s="59" t="str">
        <f>IF(E35="","",VLOOKUP(E35,'0'!$A$11:$B$16,2,0))</f>
        <v/>
      </c>
      <c r="G35" s="217"/>
      <c r="H35" s="22"/>
      <c r="I35" s="23"/>
      <c r="J35" s="215"/>
      <c r="K35" s="59">
        <f t="shared" si="0"/>
        <v>0</v>
      </c>
      <c r="L35" s="757"/>
      <c r="M35" s="757"/>
      <c r="N35" s="757"/>
      <c r="O35" s="757"/>
      <c r="P35" s="757"/>
      <c r="Q35" s="757"/>
      <c r="R35" s="214"/>
      <c r="S35" s="25"/>
      <c r="T35" s="25"/>
      <c r="U35" s="25"/>
      <c r="V35" s="25"/>
      <c r="W35" s="550"/>
      <c r="X35" s="263" t="str">
        <f t="shared" si="1"/>
        <v/>
      </c>
    </row>
    <row r="36" spans="1:24" x14ac:dyDescent="0.2">
      <c r="A36" s="665" t="str">
        <f>'0'!$A$4</f>
        <v>………………..</v>
      </c>
      <c r="B36" s="341">
        <f>'0'!$A$2</f>
        <v>46112</v>
      </c>
      <c r="C36" s="341" t="s">
        <v>1247</v>
      </c>
      <c r="D36" s="217"/>
      <c r="E36" s="58"/>
      <c r="F36" s="59" t="str">
        <f>IF(E36="","",VLOOKUP(E36,'0'!$A$11:$B$16,2,0))</f>
        <v/>
      </c>
      <c r="G36" s="217"/>
      <c r="H36" s="22"/>
      <c r="I36" s="23"/>
      <c r="J36" s="215"/>
      <c r="K36" s="59">
        <f t="shared" si="0"/>
        <v>0</v>
      </c>
      <c r="L36" s="757"/>
      <c r="M36" s="757"/>
      <c r="N36" s="757"/>
      <c r="O36" s="757"/>
      <c r="P36" s="757"/>
      <c r="Q36" s="757"/>
      <c r="R36" s="214"/>
      <c r="S36" s="25"/>
      <c r="T36" s="25"/>
      <c r="U36" s="25"/>
      <c r="V36" s="25"/>
      <c r="W36" s="550"/>
      <c r="X36" s="263" t="str">
        <f t="shared" si="1"/>
        <v/>
      </c>
    </row>
    <row r="37" spans="1:24" x14ac:dyDescent="0.2">
      <c r="A37" s="665" t="str">
        <f>'0'!$A$4</f>
        <v>………………..</v>
      </c>
      <c r="B37" s="341">
        <f>'0'!$A$2</f>
        <v>46112</v>
      </c>
      <c r="C37" s="341" t="s">
        <v>1247</v>
      </c>
      <c r="D37" s="217"/>
      <c r="E37" s="58"/>
      <c r="F37" s="59" t="str">
        <f>IF(E37="","",VLOOKUP(E37,'0'!$A$11:$B$16,2,0))</f>
        <v/>
      </c>
      <c r="G37" s="217"/>
      <c r="H37" s="22"/>
      <c r="I37" s="23"/>
      <c r="J37" s="215"/>
      <c r="K37" s="59">
        <f t="shared" si="0"/>
        <v>0</v>
      </c>
      <c r="L37" s="757"/>
      <c r="M37" s="757"/>
      <c r="N37" s="757"/>
      <c r="O37" s="757"/>
      <c r="P37" s="757"/>
      <c r="Q37" s="757"/>
      <c r="R37" s="214"/>
      <c r="S37" s="25"/>
      <c r="T37" s="25"/>
      <c r="U37" s="25"/>
      <c r="V37" s="25"/>
      <c r="W37" s="550"/>
      <c r="X37" s="263" t="str">
        <f t="shared" si="1"/>
        <v/>
      </c>
    </row>
    <row r="38" spans="1:24" x14ac:dyDescent="0.2">
      <c r="A38" s="665" t="str">
        <f>'0'!$A$4</f>
        <v>………………..</v>
      </c>
      <c r="B38" s="341">
        <f>'0'!$A$2</f>
        <v>46112</v>
      </c>
      <c r="C38" s="341" t="s">
        <v>1247</v>
      </c>
      <c r="D38" s="217"/>
      <c r="E38" s="58"/>
      <c r="F38" s="59" t="str">
        <f>IF(E38="","",VLOOKUP(E38,'0'!$A$11:$B$16,2,0))</f>
        <v/>
      </c>
      <c r="G38" s="217"/>
      <c r="H38" s="22"/>
      <c r="I38" s="23"/>
      <c r="J38" s="215"/>
      <c r="K38" s="59">
        <f t="shared" si="0"/>
        <v>0</v>
      </c>
      <c r="L38" s="757"/>
      <c r="M38" s="757"/>
      <c r="N38" s="757"/>
      <c r="O38" s="757"/>
      <c r="P38" s="757"/>
      <c r="Q38" s="757"/>
      <c r="R38" s="214"/>
      <c r="S38" s="25"/>
      <c r="T38" s="25"/>
      <c r="U38" s="25"/>
      <c r="V38" s="25"/>
      <c r="W38" s="550"/>
      <c r="X38" s="263" t="str">
        <f t="shared" si="1"/>
        <v/>
      </c>
    </row>
    <row r="39" spans="1:24" x14ac:dyDescent="0.2">
      <c r="A39" s="665" t="str">
        <f>'0'!$A$4</f>
        <v>………………..</v>
      </c>
      <c r="B39" s="341">
        <f>'0'!$A$2</f>
        <v>46112</v>
      </c>
      <c r="C39" s="341" t="s">
        <v>1247</v>
      </c>
      <c r="D39" s="217"/>
      <c r="E39" s="58"/>
      <c r="F39" s="59" t="str">
        <f>IF(E39="","",VLOOKUP(E39,'0'!$A$11:$B$16,2,0))</f>
        <v/>
      </c>
      <c r="G39" s="217"/>
      <c r="H39" s="22"/>
      <c r="I39" s="23"/>
      <c r="J39" s="215"/>
      <c r="K39" s="59">
        <f t="shared" si="0"/>
        <v>0</v>
      </c>
      <c r="L39" s="757"/>
      <c r="M39" s="757"/>
      <c r="N39" s="757"/>
      <c r="O39" s="757"/>
      <c r="P39" s="757"/>
      <c r="Q39" s="757"/>
      <c r="R39" s="214"/>
      <c r="S39" s="25"/>
      <c r="T39" s="25"/>
      <c r="U39" s="25"/>
      <c r="V39" s="25"/>
      <c r="W39" s="550"/>
      <c r="X39" s="263" t="str">
        <f t="shared" si="1"/>
        <v/>
      </c>
    </row>
    <row r="40" spans="1:24" x14ac:dyDescent="0.2">
      <c r="A40" s="665" t="str">
        <f>'0'!$A$4</f>
        <v>………………..</v>
      </c>
      <c r="B40" s="341">
        <f>'0'!$A$2</f>
        <v>46112</v>
      </c>
      <c r="C40" s="341" t="s">
        <v>1247</v>
      </c>
      <c r="D40" s="217"/>
      <c r="E40" s="58"/>
      <c r="F40" s="59" t="str">
        <f>IF(E40="","",VLOOKUP(E40,'0'!$A$11:$B$16,2,0))</f>
        <v/>
      </c>
      <c r="G40" s="217"/>
      <c r="H40" s="22"/>
      <c r="I40" s="23"/>
      <c r="J40" s="215"/>
      <c r="K40" s="59">
        <f t="shared" si="0"/>
        <v>0</v>
      </c>
      <c r="L40" s="757"/>
      <c r="M40" s="757"/>
      <c r="N40" s="757"/>
      <c r="O40" s="757"/>
      <c r="P40" s="757"/>
      <c r="Q40" s="757"/>
      <c r="R40" s="214"/>
      <c r="S40" s="25"/>
      <c r="T40" s="25"/>
      <c r="U40" s="25"/>
      <c r="V40" s="25"/>
      <c r="W40" s="550"/>
      <c r="X40" s="263" t="str">
        <f t="shared" si="1"/>
        <v/>
      </c>
    </row>
    <row r="41" spans="1:24" x14ac:dyDescent="0.2">
      <c r="A41" s="665" t="str">
        <f>'0'!$A$4</f>
        <v>………………..</v>
      </c>
      <c r="B41" s="341">
        <f>'0'!$A$2</f>
        <v>46112</v>
      </c>
      <c r="C41" s="341" t="s">
        <v>1247</v>
      </c>
      <c r="D41" s="217"/>
      <c r="E41" s="58"/>
      <c r="F41" s="59" t="str">
        <f>IF(E41="","",VLOOKUP(E41,'0'!$A$11:$B$16,2,0))</f>
        <v/>
      </c>
      <c r="G41" s="217"/>
      <c r="H41" s="22"/>
      <c r="I41" s="23"/>
      <c r="J41" s="215"/>
      <c r="K41" s="59">
        <f t="shared" si="0"/>
        <v>0</v>
      </c>
      <c r="L41" s="757"/>
      <c r="M41" s="757"/>
      <c r="N41" s="757"/>
      <c r="O41" s="757"/>
      <c r="P41" s="757"/>
      <c r="Q41" s="757"/>
      <c r="R41" s="214"/>
      <c r="S41" s="25"/>
      <c r="T41" s="25"/>
      <c r="U41" s="25"/>
      <c r="V41" s="25"/>
      <c r="W41" s="550"/>
      <c r="X41" s="263" t="str">
        <f t="shared" si="1"/>
        <v/>
      </c>
    </row>
    <row r="42" spans="1:24" x14ac:dyDescent="0.2">
      <c r="A42" s="665" t="str">
        <f>'0'!$A$4</f>
        <v>………………..</v>
      </c>
      <c r="B42" s="341">
        <f>'0'!$A$2</f>
        <v>46112</v>
      </c>
      <c r="C42" s="341" t="s">
        <v>1247</v>
      </c>
      <c r="D42" s="217"/>
      <c r="E42" s="58"/>
      <c r="F42" s="59" t="str">
        <f>IF(E42="","",VLOOKUP(E42,'0'!$A$11:$B$16,2,0))</f>
        <v/>
      </c>
      <c r="G42" s="217"/>
      <c r="H42" s="22"/>
      <c r="I42" s="23"/>
      <c r="J42" s="215"/>
      <c r="K42" s="59">
        <f t="shared" si="0"/>
        <v>0</v>
      </c>
      <c r="L42" s="757"/>
      <c r="M42" s="757"/>
      <c r="N42" s="757"/>
      <c r="O42" s="757"/>
      <c r="P42" s="757"/>
      <c r="Q42" s="757"/>
      <c r="R42" s="214"/>
      <c r="S42" s="25"/>
      <c r="T42" s="25"/>
      <c r="U42" s="25"/>
      <c r="V42" s="25"/>
      <c r="W42" s="550"/>
      <c r="X42" s="263" t="str">
        <f t="shared" si="1"/>
        <v/>
      </c>
    </row>
    <row r="43" spans="1:24" x14ac:dyDescent="0.2">
      <c r="A43" s="665" t="str">
        <f>'0'!$A$4</f>
        <v>………………..</v>
      </c>
      <c r="B43" s="341">
        <f>'0'!$A$2</f>
        <v>46112</v>
      </c>
      <c r="C43" s="341" t="s">
        <v>1247</v>
      </c>
      <c r="D43" s="217"/>
      <c r="E43" s="58"/>
      <c r="F43" s="59" t="str">
        <f>IF(E43="","",VLOOKUP(E43,'0'!$A$11:$B$16,2,0))</f>
        <v/>
      </c>
      <c r="G43" s="217"/>
      <c r="H43" s="22"/>
      <c r="I43" s="23"/>
      <c r="J43" s="215"/>
      <c r="K43" s="59">
        <f t="shared" si="0"/>
        <v>0</v>
      </c>
      <c r="L43" s="757"/>
      <c r="M43" s="757"/>
      <c r="N43" s="757"/>
      <c r="O43" s="757"/>
      <c r="P43" s="757"/>
      <c r="Q43" s="757"/>
      <c r="R43" s="214"/>
      <c r="S43" s="25"/>
      <c r="T43" s="25"/>
      <c r="U43" s="25"/>
      <c r="V43" s="25"/>
      <c r="W43" s="550"/>
      <c r="X43" s="263" t="str">
        <f t="shared" si="1"/>
        <v/>
      </c>
    </row>
    <row r="44" spans="1:24" x14ac:dyDescent="0.2">
      <c r="A44" s="665" t="str">
        <f>'0'!$A$4</f>
        <v>………………..</v>
      </c>
      <c r="B44" s="341">
        <f>'0'!$A$2</f>
        <v>46112</v>
      </c>
      <c r="C44" s="341" t="s">
        <v>1247</v>
      </c>
      <c r="D44" s="217"/>
      <c r="E44" s="58"/>
      <c r="F44" s="59" t="str">
        <f>IF(E44="","",VLOOKUP(E44,'0'!$A$11:$B$16,2,0))</f>
        <v/>
      </c>
      <c r="G44" s="217"/>
      <c r="H44" s="22"/>
      <c r="I44" s="23"/>
      <c r="J44" s="215"/>
      <c r="K44" s="59">
        <f t="shared" si="0"/>
        <v>0</v>
      </c>
      <c r="L44" s="757"/>
      <c r="M44" s="757"/>
      <c r="N44" s="757"/>
      <c r="O44" s="757"/>
      <c r="P44" s="757"/>
      <c r="Q44" s="757"/>
      <c r="R44" s="214"/>
      <c r="S44" s="25"/>
      <c r="T44" s="25"/>
      <c r="U44" s="25"/>
      <c r="V44" s="25"/>
      <c r="W44" s="550"/>
      <c r="X44" s="263" t="str">
        <f t="shared" si="1"/>
        <v/>
      </c>
    </row>
    <row r="45" spans="1:24" x14ac:dyDescent="0.2">
      <c r="A45" s="665" t="str">
        <f>'0'!$A$4</f>
        <v>………………..</v>
      </c>
      <c r="B45" s="341">
        <f>'0'!$A$2</f>
        <v>46112</v>
      </c>
      <c r="C45" s="341" t="s">
        <v>1247</v>
      </c>
      <c r="D45" s="217"/>
      <c r="E45" s="58"/>
      <c r="F45" s="59" t="str">
        <f>IF(E45="","",VLOOKUP(E45,'0'!$A$11:$B$16,2,0))</f>
        <v/>
      </c>
      <c r="G45" s="217"/>
      <c r="H45" s="22"/>
      <c r="I45" s="23"/>
      <c r="J45" s="215"/>
      <c r="K45" s="59">
        <f t="shared" si="0"/>
        <v>0</v>
      </c>
      <c r="L45" s="757"/>
      <c r="M45" s="757"/>
      <c r="N45" s="757"/>
      <c r="O45" s="757"/>
      <c r="P45" s="757"/>
      <c r="Q45" s="757"/>
      <c r="R45" s="214"/>
      <c r="S45" s="25"/>
      <c r="T45" s="25"/>
      <c r="U45" s="25"/>
      <c r="V45" s="25"/>
      <c r="W45" s="550"/>
      <c r="X45" s="263" t="str">
        <f t="shared" si="1"/>
        <v/>
      </c>
    </row>
    <row r="46" spans="1:24" x14ac:dyDescent="0.2">
      <c r="A46" s="665" t="str">
        <f>'0'!$A$4</f>
        <v>………………..</v>
      </c>
      <c r="B46" s="341">
        <f>'0'!$A$2</f>
        <v>46112</v>
      </c>
      <c r="C46" s="341" t="s">
        <v>1247</v>
      </c>
      <c r="D46" s="217"/>
      <c r="E46" s="58"/>
      <c r="F46" s="59" t="str">
        <f>IF(E46="","",VLOOKUP(E46,'0'!$A$11:$B$16,2,0))</f>
        <v/>
      </c>
      <c r="G46" s="217"/>
      <c r="H46" s="22"/>
      <c r="I46" s="23"/>
      <c r="J46" s="215"/>
      <c r="K46" s="59">
        <f t="shared" si="0"/>
        <v>0</v>
      </c>
      <c r="L46" s="757"/>
      <c r="M46" s="757"/>
      <c r="N46" s="757"/>
      <c r="O46" s="757"/>
      <c r="P46" s="757"/>
      <c r="Q46" s="757"/>
      <c r="R46" s="214"/>
      <c r="S46" s="25"/>
      <c r="T46" s="25"/>
      <c r="U46" s="25"/>
      <c r="V46" s="25"/>
      <c r="W46" s="550"/>
      <c r="X46" s="263" t="str">
        <f t="shared" si="1"/>
        <v/>
      </c>
    </row>
    <row r="47" spans="1:24" x14ac:dyDescent="0.2">
      <c r="A47" s="665" t="str">
        <f>'0'!$A$4</f>
        <v>………………..</v>
      </c>
      <c r="B47" s="341">
        <f>'0'!$A$2</f>
        <v>46112</v>
      </c>
      <c r="C47" s="341" t="s">
        <v>1247</v>
      </c>
      <c r="D47" s="217"/>
      <c r="E47" s="58"/>
      <c r="F47" s="59" t="str">
        <f>IF(E47="","",VLOOKUP(E47,'0'!$A$11:$B$16,2,0))</f>
        <v/>
      </c>
      <c r="G47" s="217"/>
      <c r="H47" s="22"/>
      <c r="I47" s="23"/>
      <c r="J47" s="215"/>
      <c r="K47" s="59">
        <f t="shared" si="0"/>
        <v>0</v>
      </c>
      <c r="L47" s="757"/>
      <c r="M47" s="757"/>
      <c r="N47" s="757"/>
      <c r="O47" s="757"/>
      <c r="P47" s="757"/>
      <c r="Q47" s="757"/>
      <c r="R47" s="214"/>
      <c r="S47" s="25"/>
      <c r="T47" s="25"/>
      <c r="U47" s="25"/>
      <c r="V47" s="25"/>
      <c r="W47" s="550"/>
      <c r="X47" s="263" t="str">
        <f t="shared" si="1"/>
        <v/>
      </c>
    </row>
    <row r="48" spans="1:24" x14ac:dyDescent="0.2">
      <c r="A48" s="665" t="str">
        <f>'0'!$A$4</f>
        <v>………………..</v>
      </c>
      <c r="B48" s="341">
        <f>'0'!$A$2</f>
        <v>46112</v>
      </c>
      <c r="C48" s="341" t="s">
        <v>1247</v>
      </c>
      <c r="D48" s="217"/>
      <c r="E48" s="58"/>
      <c r="F48" s="59" t="str">
        <f>IF(E48="","",VLOOKUP(E48,'0'!$A$11:$B$16,2,0))</f>
        <v/>
      </c>
      <c r="G48" s="217"/>
      <c r="H48" s="22"/>
      <c r="I48" s="23"/>
      <c r="J48" s="215"/>
      <c r="K48" s="59">
        <f t="shared" si="0"/>
        <v>0</v>
      </c>
      <c r="L48" s="757"/>
      <c r="M48" s="757"/>
      <c r="N48" s="757"/>
      <c r="O48" s="757"/>
      <c r="P48" s="757"/>
      <c r="Q48" s="757"/>
      <c r="R48" s="214"/>
      <c r="S48" s="25"/>
      <c r="T48" s="25"/>
      <c r="U48" s="25"/>
      <c r="V48" s="25"/>
      <c r="W48" s="550"/>
      <c r="X48" s="263" t="str">
        <f t="shared" si="1"/>
        <v/>
      </c>
    </row>
    <row r="49" spans="1:24" x14ac:dyDescent="0.2">
      <c r="A49" s="665" t="str">
        <f>'0'!$A$4</f>
        <v>………………..</v>
      </c>
      <c r="B49" s="341">
        <f>'0'!$A$2</f>
        <v>46112</v>
      </c>
      <c r="C49" s="341" t="s">
        <v>1247</v>
      </c>
      <c r="D49" s="217"/>
      <c r="E49" s="58"/>
      <c r="F49" s="59" t="str">
        <f>IF(E49="","",VLOOKUP(E49,'0'!$A$11:$B$16,2,0))</f>
        <v/>
      </c>
      <c r="G49" s="217"/>
      <c r="H49" s="22"/>
      <c r="I49" s="23"/>
      <c r="J49" s="215"/>
      <c r="K49" s="59">
        <f t="shared" si="0"/>
        <v>0</v>
      </c>
      <c r="L49" s="757"/>
      <c r="M49" s="757"/>
      <c r="N49" s="757"/>
      <c r="O49" s="757"/>
      <c r="P49" s="757"/>
      <c r="Q49" s="757"/>
      <c r="R49" s="214"/>
      <c r="S49" s="25"/>
      <c r="T49" s="25"/>
      <c r="U49" s="25"/>
      <c r="V49" s="25"/>
      <c r="W49" s="550"/>
      <c r="X49" s="263" t="str">
        <f t="shared" si="1"/>
        <v/>
      </c>
    </row>
    <row r="50" spans="1:24" x14ac:dyDescent="0.2">
      <c r="A50" s="665" t="str">
        <f>'0'!$A$4</f>
        <v>………………..</v>
      </c>
      <c r="B50" s="341">
        <f>'0'!$A$2</f>
        <v>46112</v>
      </c>
      <c r="C50" s="341" t="s">
        <v>1247</v>
      </c>
      <c r="D50" s="217"/>
      <c r="E50" s="58"/>
      <c r="F50" s="59" t="str">
        <f>IF(E50="","",VLOOKUP(E50,'0'!$A$11:$B$16,2,0))</f>
        <v/>
      </c>
      <c r="G50" s="217"/>
      <c r="H50" s="22"/>
      <c r="I50" s="23"/>
      <c r="J50" s="215"/>
      <c r="K50" s="59">
        <f t="shared" si="0"/>
        <v>0</v>
      </c>
      <c r="L50" s="757"/>
      <c r="M50" s="757"/>
      <c r="N50" s="757"/>
      <c r="O50" s="757"/>
      <c r="P50" s="757"/>
      <c r="Q50" s="757"/>
      <c r="R50" s="214"/>
      <c r="S50" s="25"/>
      <c r="T50" s="25"/>
      <c r="U50" s="25"/>
      <c r="V50" s="25"/>
      <c r="W50" s="550"/>
      <c r="X50" s="263" t="str">
        <f t="shared" si="1"/>
        <v/>
      </c>
    </row>
    <row r="51" spans="1:24" x14ac:dyDescent="0.2">
      <c r="A51" s="665" t="str">
        <f>'0'!$A$4</f>
        <v>………………..</v>
      </c>
      <c r="B51" s="341">
        <f>'0'!$A$2</f>
        <v>46112</v>
      </c>
      <c r="C51" s="341" t="s">
        <v>1247</v>
      </c>
      <c r="D51" s="217"/>
      <c r="E51" s="58"/>
      <c r="F51" s="59" t="str">
        <f>IF(E51="","",VLOOKUP(E51,'0'!$A$11:$B$16,2,0))</f>
        <v/>
      </c>
      <c r="G51" s="217"/>
      <c r="H51" s="22"/>
      <c r="I51" s="23"/>
      <c r="J51" s="215"/>
      <c r="K51" s="59">
        <f t="shared" si="0"/>
        <v>0</v>
      </c>
      <c r="L51" s="757"/>
      <c r="M51" s="757"/>
      <c r="N51" s="757"/>
      <c r="O51" s="757"/>
      <c r="P51" s="757"/>
      <c r="Q51" s="757"/>
      <c r="R51" s="214"/>
      <c r="S51" s="25"/>
      <c r="T51" s="25"/>
      <c r="U51" s="25"/>
      <c r="V51" s="25"/>
      <c r="W51" s="550"/>
      <c r="X51" s="263" t="str">
        <f t="shared" si="1"/>
        <v/>
      </c>
    </row>
    <row r="52" spans="1:24" x14ac:dyDescent="0.2">
      <c r="A52" s="665" t="str">
        <f>'0'!$A$4</f>
        <v>………………..</v>
      </c>
      <c r="B52" s="341">
        <f>'0'!$A$2</f>
        <v>46112</v>
      </c>
      <c r="C52" s="341" t="s">
        <v>1247</v>
      </c>
      <c r="D52" s="217"/>
      <c r="E52" s="58"/>
      <c r="F52" s="59" t="str">
        <f>IF(E52="","",VLOOKUP(E52,'0'!$A$11:$B$16,2,0))</f>
        <v/>
      </c>
      <c r="G52" s="217"/>
      <c r="H52" s="22"/>
      <c r="I52" s="23"/>
      <c r="J52" s="215"/>
      <c r="K52" s="59">
        <f t="shared" si="0"/>
        <v>0</v>
      </c>
      <c r="L52" s="757"/>
      <c r="M52" s="757"/>
      <c r="N52" s="757"/>
      <c r="O52" s="757"/>
      <c r="P52" s="757"/>
      <c r="Q52" s="757"/>
      <c r="R52" s="214"/>
      <c r="S52" s="25"/>
      <c r="T52" s="25"/>
      <c r="U52" s="25"/>
      <c r="V52" s="25"/>
      <c r="W52" s="550"/>
      <c r="X52" s="263" t="str">
        <f t="shared" si="1"/>
        <v/>
      </c>
    </row>
    <row r="53" spans="1:24" x14ac:dyDescent="0.2">
      <c r="A53" s="665" t="str">
        <f>'0'!$A$4</f>
        <v>………………..</v>
      </c>
      <c r="B53" s="341">
        <f>'0'!$A$2</f>
        <v>46112</v>
      </c>
      <c r="C53" s="341" t="s">
        <v>1247</v>
      </c>
      <c r="D53" s="217"/>
      <c r="E53" s="58"/>
      <c r="F53" s="59" t="str">
        <f>IF(E53="","",VLOOKUP(E53,'0'!$A$11:$B$16,2,0))</f>
        <v/>
      </c>
      <c r="G53" s="217"/>
      <c r="H53" s="22"/>
      <c r="I53" s="23"/>
      <c r="J53" s="215"/>
      <c r="K53" s="59">
        <f t="shared" si="0"/>
        <v>0</v>
      </c>
      <c r="L53" s="757"/>
      <c r="M53" s="757"/>
      <c r="N53" s="757"/>
      <c r="O53" s="757"/>
      <c r="P53" s="757"/>
      <c r="Q53" s="757"/>
      <c r="R53" s="214"/>
      <c r="S53" s="25"/>
      <c r="T53" s="25"/>
      <c r="U53" s="25"/>
      <c r="V53" s="25"/>
      <c r="W53" s="550"/>
      <c r="X53" s="263" t="str">
        <f t="shared" si="1"/>
        <v/>
      </c>
    </row>
    <row r="54" spans="1:24" x14ac:dyDescent="0.2">
      <c r="A54" s="665" t="str">
        <f>'0'!$A$4</f>
        <v>………………..</v>
      </c>
      <c r="B54" s="341">
        <f>'0'!$A$2</f>
        <v>46112</v>
      </c>
      <c r="C54" s="341" t="s">
        <v>1247</v>
      </c>
      <c r="D54" s="217"/>
      <c r="E54" s="58"/>
      <c r="F54" s="59" t="str">
        <f>IF(E54="","",VLOOKUP(E54,'0'!$A$11:$B$16,2,0))</f>
        <v/>
      </c>
      <c r="G54" s="217"/>
      <c r="H54" s="22"/>
      <c r="I54" s="23"/>
      <c r="J54" s="215"/>
      <c r="K54" s="59">
        <f t="shared" si="0"/>
        <v>0</v>
      </c>
      <c r="L54" s="757"/>
      <c r="M54" s="757"/>
      <c r="N54" s="757"/>
      <c r="O54" s="757"/>
      <c r="P54" s="757"/>
      <c r="Q54" s="757"/>
      <c r="R54" s="214"/>
      <c r="S54" s="25"/>
      <c r="T54" s="25"/>
      <c r="U54" s="25"/>
      <c r="V54" s="25"/>
      <c r="W54" s="550"/>
      <c r="X54" s="263" t="str">
        <f t="shared" si="1"/>
        <v/>
      </c>
    </row>
    <row r="55" spans="1:24" x14ac:dyDescent="0.2">
      <c r="A55" s="665" t="str">
        <f>'0'!$A$4</f>
        <v>………………..</v>
      </c>
      <c r="B55" s="341">
        <f>'0'!$A$2</f>
        <v>46112</v>
      </c>
      <c r="C55" s="341" t="s">
        <v>1247</v>
      </c>
      <c r="D55" s="217"/>
      <c r="E55" s="58"/>
      <c r="F55" s="59" t="str">
        <f>IF(E55="","",VLOOKUP(E55,'0'!$A$11:$B$16,2,0))</f>
        <v/>
      </c>
      <c r="G55" s="217"/>
      <c r="H55" s="22"/>
      <c r="I55" s="23"/>
      <c r="J55" s="215"/>
      <c r="K55" s="59">
        <f t="shared" si="0"/>
        <v>0</v>
      </c>
      <c r="L55" s="757"/>
      <c r="M55" s="757"/>
      <c r="N55" s="757"/>
      <c r="O55" s="757"/>
      <c r="P55" s="757"/>
      <c r="Q55" s="757"/>
      <c r="R55" s="214"/>
      <c r="S55" s="25"/>
      <c r="T55" s="25"/>
      <c r="U55" s="25"/>
      <c r="V55" s="25"/>
      <c r="W55" s="550"/>
      <c r="X55" s="263" t="str">
        <f t="shared" si="1"/>
        <v/>
      </c>
    </row>
    <row r="56" spans="1:24" x14ac:dyDescent="0.2">
      <c r="A56" s="665" t="str">
        <f>'0'!$A$4</f>
        <v>………………..</v>
      </c>
      <c r="B56" s="341">
        <f>'0'!$A$2</f>
        <v>46112</v>
      </c>
      <c r="C56" s="341" t="s">
        <v>1247</v>
      </c>
      <c r="D56" s="217"/>
      <c r="E56" s="58"/>
      <c r="F56" s="59" t="str">
        <f>IF(E56="","",VLOOKUP(E56,'0'!$A$11:$B$16,2,0))</f>
        <v/>
      </c>
      <c r="G56" s="217"/>
      <c r="H56" s="22"/>
      <c r="I56" s="23"/>
      <c r="J56" s="215"/>
      <c r="K56" s="59">
        <f t="shared" si="0"/>
        <v>0</v>
      </c>
      <c r="L56" s="757"/>
      <c r="M56" s="757"/>
      <c r="N56" s="757"/>
      <c r="O56" s="757"/>
      <c r="P56" s="757"/>
      <c r="Q56" s="757"/>
      <c r="R56" s="214"/>
      <c r="S56" s="25"/>
      <c r="T56" s="25"/>
      <c r="U56" s="25"/>
      <c r="V56" s="25"/>
      <c r="W56" s="550"/>
      <c r="X56" s="263" t="str">
        <f t="shared" si="1"/>
        <v/>
      </c>
    </row>
    <row r="57" spans="1:24" x14ac:dyDescent="0.2">
      <c r="A57" s="665" t="str">
        <f>'0'!$A$4</f>
        <v>………………..</v>
      </c>
      <c r="B57" s="341">
        <f>'0'!$A$2</f>
        <v>46112</v>
      </c>
      <c r="C57" s="341" t="s">
        <v>1247</v>
      </c>
      <c r="D57" s="217"/>
      <c r="E57" s="58"/>
      <c r="F57" s="59" t="str">
        <f>IF(E57="","",VLOOKUP(E57,'0'!$A$11:$B$16,2,0))</f>
        <v/>
      </c>
      <c r="G57" s="217"/>
      <c r="H57" s="22"/>
      <c r="I57" s="23"/>
      <c r="J57" s="215"/>
      <c r="K57" s="59">
        <f t="shared" si="0"/>
        <v>0</v>
      </c>
      <c r="L57" s="757"/>
      <c r="M57" s="757"/>
      <c r="N57" s="757"/>
      <c r="O57" s="757"/>
      <c r="P57" s="757"/>
      <c r="Q57" s="757"/>
      <c r="R57" s="214"/>
      <c r="S57" s="25"/>
      <c r="T57" s="25"/>
      <c r="U57" s="25"/>
      <c r="V57" s="25"/>
      <c r="W57" s="550"/>
      <c r="X57" s="263" t="str">
        <f t="shared" si="1"/>
        <v/>
      </c>
    </row>
    <row r="58" spans="1:24" x14ac:dyDescent="0.2">
      <c r="A58" s="665" t="str">
        <f>'0'!$A$4</f>
        <v>………………..</v>
      </c>
      <c r="B58" s="341">
        <f>'0'!$A$2</f>
        <v>46112</v>
      </c>
      <c r="C58" s="341" t="s">
        <v>1247</v>
      </c>
      <c r="D58" s="217"/>
      <c r="E58" s="58"/>
      <c r="F58" s="59" t="str">
        <f>IF(E58="","",VLOOKUP(E58,'0'!$A$11:$B$16,2,0))</f>
        <v/>
      </c>
      <c r="G58" s="217"/>
      <c r="H58" s="22"/>
      <c r="I58" s="23"/>
      <c r="J58" s="215"/>
      <c r="K58" s="59">
        <f t="shared" si="0"/>
        <v>0</v>
      </c>
      <c r="L58" s="757"/>
      <c r="M58" s="757"/>
      <c r="N58" s="757"/>
      <c r="O58" s="757"/>
      <c r="P58" s="757"/>
      <c r="Q58" s="757"/>
      <c r="R58" s="214"/>
      <c r="S58" s="25"/>
      <c r="T58" s="25"/>
      <c r="U58" s="25"/>
      <c r="V58" s="25"/>
      <c r="W58" s="550"/>
      <c r="X58" s="263" t="str">
        <f t="shared" si="1"/>
        <v/>
      </c>
    </row>
    <row r="59" spans="1:24" x14ac:dyDescent="0.2">
      <c r="A59" s="665" t="str">
        <f>'0'!$A$4</f>
        <v>………………..</v>
      </c>
      <c r="B59" s="341">
        <f>'0'!$A$2</f>
        <v>46112</v>
      </c>
      <c r="C59" s="341" t="s">
        <v>1247</v>
      </c>
      <c r="D59" s="217"/>
      <c r="E59" s="58"/>
      <c r="F59" s="59" t="str">
        <f>IF(E59="","",VLOOKUP(E59,'0'!$A$11:$B$16,2,0))</f>
        <v/>
      </c>
      <c r="G59" s="217"/>
      <c r="H59" s="22"/>
      <c r="I59" s="23"/>
      <c r="J59" s="215"/>
      <c r="K59" s="59">
        <f t="shared" si="0"/>
        <v>0</v>
      </c>
      <c r="L59" s="757"/>
      <c r="M59" s="757"/>
      <c r="N59" s="757"/>
      <c r="O59" s="757"/>
      <c r="P59" s="757"/>
      <c r="Q59" s="757"/>
      <c r="R59" s="214"/>
      <c r="S59" s="25"/>
      <c r="T59" s="25"/>
      <c r="U59" s="25"/>
      <c r="V59" s="25"/>
      <c r="W59" s="550"/>
      <c r="X59" s="263" t="str">
        <f t="shared" si="1"/>
        <v/>
      </c>
    </row>
    <row r="60" spans="1:24" x14ac:dyDescent="0.2">
      <c r="A60" s="665" t="str">
        <f>'0'!$A$4</f>
        <v>………………..</v>
      </c>
      <c r="B60" s="341">
        <f>'0'!$A$2</f>
        <v>46112</v>
      </c>
      <c r="C60" s="341" t="s">
        <v>1247</v>
      </c>
      <c r="D60" s="217"/>
      <c r="E60" s="58"/>
      <c r="F60" s="59" t="str">
        <f>IF(E60="","",VLOOKUP(E60,'0'!$A$11:$B$16,2,0))</f>
        <v/>
      </c>
      <c r="G60" s="217"/>
      <c r="H60" s="22"/>
      <c r="I60" s="23"/>
      <c r="J60" s="215"/>
      <c r="K60" s="59">
        <f t="shared" si="0"/>
        <v>0</v>
      </c>
      <c r="L60" s="757"/>
      <c r="M60" s="757"/>
      <c r="N60" s="757"/>
      <c r="O60" s="757"/>
      <c r="P60" s="757"/>
      <c r="Q60" s="757"/>
      <c r="R60" s="214"/>
      <c r="S60" s="25"/>
      <c r="T60" s="25"/>
      <c r="U60" s="25"/>
      <c r="V60" s="25"/>
      <c r="W60" s="550"/>
      <c r="X60" s="263" t="str">
        <f t="shared" si="1"/>
        <v/>
      </c>
    </row>
    <row r="61" spans="1:24" x14ac:dyDescent="0.2">
      <c r="A61" s="665" t="str">
        <f>'0'!$A$4</f>
        <v>………………..</v>
      </c>
      <c r="B61" s="341">
        <f>'0'!$A$2</f>
        <v>46112</v>
      </c>
      <c r="C61" s="341" t="s">
        <v>1247</v>
      </c>
      <c r="D61" s="217"/>
      <c r="E61" s="58"/>
      <c r="F61" s="59" t="str">
        <f>IF(E61="","",VLOOKUP(E61,'0'!$A$11:$B$16,2,0))</f>
        <v/>
      </c>
      <c r="G61" s="217"/>
      <c r="H61" s="22"/>
      <c r="I61" s="23"/>
      <c r="J61" s="215"/>
      <c r="K61" s="59">
        <f t="shared" si="0"/>
        <v>0</v>
      </c>
      <c r="L61" s="757"/>
      <c r="M61" s="757"/>
      <c r="N61" s="757"/>
      <c r="O61" s="757"/>
      <c r="P61" s="757"/>
      <c r="Q61" s="757"/>
      <c r="R61" s="214"/>
      <c r="S61" s="25"/>
      <c r="T61" s="25"/>
      <c r="U61" s="25"/>
      <c r="V61" s="25"/>
      <c r="W61" s="550"/>
      <c r="X61" s="263" t="str">
        <f t="shared" si="1"/>
        <v/>
      </c>
    </row>
    <row r="62" spans="1:24" x14ac:dyDescent="0.2">
      <c r="A62" s="665" t="str">
        <f>'0'!$A$4</f>
        <v>………………..</v>
      </c>
      <c r="B62" s="341">
        <f>'0'!$A$2</f>
        <v>46112</v>
      </c>
      <c r="C62" s="341" t="s">
        <v>1247</v>
      </c>
      <c r="D62" s="217"/>
      <c r="E62" s="58"/>
      <c r="F62" s="59" t="str">
        <f>IF(E62="","",VLOOKUP(E62,'0'!$A$11:$B$16,2,0))</f>
        <v/>
      </c>
      <c r="G62" s="217"/>
      <c r="H62" s="22"/>
      <c r="I62" s="23"/>
      <c r="J62" s="215"/>
      <c r="K62" s="59">
        <f t="shared" si="0"/>
        <v>0</v>
      </c>
      <c r="L62" s="757"/>
      <c r="M62" s="757"/>
      <c r="N62" s="757"/>
      <c r="O62" s="757"/>
      <c r="P62" s="757"/>
      <c r="Q62" s="757"/>
      <c r="R62" s="214"/>
      <c r="S62" s="25"/>
      <c r="T62" s="25"/>
      <c r="U62" s="25"/>
      <c r="V62" s="25"/>
      <c r="W62" s="550"/>
      <c r="X62" s="263" t="str">
        <f t="shared" si="1"/>
        <v/>
      </c>
    </row>
    <row r="63" spans="1:24" x14ac:dyDescent="0.2">
      <c r="A63" s="665" t="str">
        <f>'0'!$A$4</f>
        <v>………………..</v>
      </c>
      <c r="B63" s="341">
        <f>'0'!$A$2</f>
        <v>46112</v>
      </c>
      <c r="C63" s="341" t="s">
        <v>1247</v>
      </c>
      <c r="D63" s="217"/>
      <c r="E63" s="58"/>
      <c r="F63" s="59" t="str">
        <f>IF(E63="","",VLOOKUP(E63,'0'!$A$11:$B$16,2,0))</f>
        <v/>
      </c>
      <c r="G63" s="217"/>
      <c r="H63" s="22"/>
      <c r="I63" s="23"/>
      <c r="J63" s="215"/>
      <c r="K63" s="59">
        <f t="shared" si="0"/>
        <v>0</v>
      </c>
      <c r="L63" s="757"/>
      <c r="M63" s="757"/>
      <c r="N63" s="757"/>
      <c r="O63" s="757"/>
      <c r="P63" s="757"/>
      <c r="Q63" s="757"/>
      <c r="R63" s="214"/>
      <c r="S63" s="25"/>
      <c r="T63" s="25"/>
      <c r="U63" s="25"/>
      <c r="V63" s="25"/>
      <c r="W63" s="550"/>
      <c r="X63" s="263" t="str">
        <f t="shared" si="1"/>
        <v/>
      </c>
    </row>
    <row r="64" spans="1:24" x14ac:dyDescent="0.2">
      <c r="A64" s="665" t="str">
        <f>'0'!$A$4</f>
        <v>………………..</v>
      </c>
      <c r="B64" s="341">
        <f>'0'!$A$2</f>
        <v>46112</v>
      </c>
      <c r="C64" s="341" t="s">
        <v>1247</v>
      </c>
      <c r="D64" s="217"/>
      <c r="E64" s="58"/>
      <c r="F64" s="59" t="str">
        <f>IF(E64="","",VLOOKUP(E64,'0'!$A$11:$B$16,2,0))</f>
        <v/>
      </c>
      <c r="G64" s="217"/>
      <c r="H64" s="22"/>
      <c r="I64" s="23"/>
      <c r="J64" s="215"/>
      <c r="K64" s="59">
        <f t="shared" si="0"/>
        <v>0</v>
      </c>
      <c r="L64" s="757"/>
      <c r="M64" s="757"/>
      <c r="N64" s="757"/>
      <c r="O64" s="757"/>
      <c r="P64" s="757"/>
      <c r="Q64" s="757"/>
      <c r="R64" s="214"/>
      <c r="S64" s="25"/>
      <c r="T64" s="25"/>
      <c r="U64" s="25"/>
      <c r="V64" s="25"/>
      <c r="W64" s="550"/>
      <c r="X64" s="263" t="str">
        <f t="shared" si="1"/>
        <v/>
      </c>
    </row>
    <row r="65" spans="1:24" x14ac:dyDescent="0.2">
      <c r="A65" s="665" t="str">
        <f>'0'!$A$4</f>
        <v>………………..</v>
      </c>
      <c r="B65" s="341">
        <f>'0'!$A$2</f>
        <v>46112</v>
      </c>
      <c r="C65" s="341" t="s">
        <v>1247</v>
      </c>
      <c r="D65" s="217"/>
      <c r="E65" s="58"/>
      <c r="F65" s="59" t="str">
        <f>IF(E65="","",VLOOKUP(E65,'0'!$A$11:$B$16,2,0))</f>
        <v/>
      </c>
      <c r="G65" s="217"/>
      <c r="H65" s="22"/>
      <c r="I65" s="23"/>
      <c r="J65" s="215"/>
      <c r="K65" s="59">
        <f t="shared" si="0"/>
        <v>0</v>
      </c>
      <c r="L65" s="757"/>
      <c r="M65" s="757"/>
      <c r="N65" s="757"/>
      <c r="O65" s="757"/>
      <c r="P65" s="757"/>
      <c r="Q65" s="757"/>
      <c r="R65" s="214"/>
      <c r="S65" s="25"/>
      <c r="T65" s="25"/>
      <c r="U65" s="25"/>
      <c r="V65" s="25"/>
      <c r="W65" s="550"/>
      <c r="X65" s="263" t="str">
        <f t="shared" si="1"/>
        <v/>
      </c>
    </row>
    <row r="66" spans="1:24" x14ac:dyDescent="0.2">
      <c r="A66" s="665" t="str">
        <f>'0'!$A$4</f>
        <v>………………..</v>
      </c>
      <c r="B66" s="341">
        <f>'0'!$A$2</f>
        <v>46112</v>
      </c>
      <c r="C66" s="341" t="s">
        <v>1247</v>
      </c>
      <c r="D66" s="217"/>
      <c r="E66" s="58"/>
      <c r="F66" s="59" t="str">
        <f>IF(E66="","",VLOOKUP(E66,'0'!$A$11:$B$16,2,0))</f>
        <v/>
      </c>
      <c r="G66" s="217"/>
      <c r="H66" s="22"/>
      <c r="I66" s="23"/>
      <c r="J66" s="215"/>
      <c r="K66" s="59">
        <f t="shared" si="0"/>
        <v>0</v>
      </c>
      <c r="L66" s="757"/>
      <c r="M66" s="757"/>
      <c r="N66" s="757"/>
      <c r="O66" s="757"/>
      <c r="P66" s="757"/>
      <c r="Q66" s="757"/>
      <c r="R66" s="214"/>
      <c r="S66" s="25"/>
      <c r="T66" s="25"/>
      <c r="U66" s="25"/>
      <c r="V66" s="25"/>
      <c r="W66" s="550"/>
      <c r="X66" s="263" t="str">
        <f t="shared" si="1"/>
        <v/>
      </c>
    </row>
    <row r="67" spans="1:24" x14ac:dyDescent="0.2">
      <c r="A67" s="665" t="str">
        <f>'0'!$A$4</f>
        <v>………………..</v>
      </c>
      <c r="B67" s="341">
        <f>'0'!$A$2</f>
        <v>46112</v>
      </c>
      <c r="C67" s="341" t="s">
        <v>1247</v>
      </c>
      <c r="D67" s="217"/>
      <c r="E67" s="58"/>
      <c r="F67" s="59" t="str">
        <f>IF(E67="","",VLOOKUP(E67,'0'!$A$11:$B$16,2,0))</f>
        <v/>
      </c>
      <c r="G67" s="217"/>
      <c r="H67" s="22"/>
      <c r="I67" s="23"/>
      <c r="J67" s="215"/>
      <c r="K67" s="59">
        <f t="shared" si="0"/>
        <v>0</v>
      </c>
      <c r="L67" s="757"/>
      <c r="M67" s="757"/>
      <c r="N67" s="757"/>
      <c r="O67" s="757"/>
      <c r="P67" s="757"/>
      <c r="Q67" s="757"/>
      <c r="R67" s="214"/>
      <c r="S67" s="25"/>
      <c r="T67" s="25"/>
      <c r="U67" s="25"/>
      <c r="V67" s="25"/>
      <c r="W67" s="550"/>
      <c r="X67" s="263" t="str">
        <f t="shared" si="1"/>
        <v/>
      </c>
    </row>
    <row r="68" spans="1:24" x14ac:dyDescent="0.2">
      <c r="A68" s="665" t="str">
        <f>'0'!$A$4</f>
        <v>………………..</v>
      </c>
      <c r="B68" s="341">
        <f>'0'!$A$2</f>
        <v>46112</v>
      </c>
      <c r="C68" s="341" t="s">
        <v>1247</v>
      </c>
      <c r="D68" s="217"/>
      <c r="E68" s="58"/>
      <c r="F68" s="59" t="str">
        <f>IF(E68="","",VLOOKUP(E68,'0'!$A$11:$B$16,2,0))</f>
        <v/>
      </c>
      <c r="G68" s="217"/>
      <c r="H68" s="22"/>
      <c r="I68" s="23"/>
      <c r="J68" s="215"/>
      <c r="K68" s="59">
        <f t="shared" si="0"/>
        <v>0</v>
      </c>
      <c r="L68" s="757"/>
      <c r="M68" s="757"/>
      <c r="N68" s="757"/>
      <c r="O68" s="757"/>
      <c r="P68" s="757"/>
      <c r="Q68" s="757"/>
      <c r="R68" s="214"/>
      <c r="S68" s="25"/>
      <c r="T68" s="25"/>
      <c r="U68" s="25"/>
      <c r="V68" s="25"/>
      <c r="W68" s="550"/>
      <c r="X68" s="263" t="str">
        <f t="shared" si="1"/>
        <v/>
      </c>
    </row>
    <row r="69" spans="1:24" x14ac:dyDescent="0.2">
      <c r="A69" s="665" t="str">
        <f>'0'!$A$4</f>
        <v>………………..</v>
      </c>
      <c r="B69" s="341">
        <f>'0'!$A$2</f>
        <v>46112</v>
      </c>
      <c r="C69" s="341" t="s">
        <v>1247</v>
      </c>
      <c r="D69" s="217"/>
      <c r="E69" s="58"/>
      <c r="F69" s="59" t="str">
        <f>IF(E69="","",VLOOKUP(E69,'0'!$A$11:$B$16,2,0))</f>
        <v/>
      </c>
      <c r="G69" s="217"/>
      <c r="H69" s="22"/>
      <c r="I69" s="23"/>
      <c r="J69" s="215"/>
      <c r="K69" s="59">
        <f t="shared" si="0"/>
        <v>0</v>
      </c>
      <c r="L69" s="757"/>
      <c r="M69" s="757"/>
      <c r="N69" s="757"/>
      <c r="O69" s="757"/>
      <c r="P69" s="757"/>
      <c r="Q69" s="757"/>
      <c r="R69" s="214"/>
      <c r="S69" s="25"/>
      <c r="T69" s="25"/>
      <c r="U69" s="25"/>
      <c r="V69" s="25"/>
      <c r="W69" s="550"/>
      <c r="X69" s="263" t="str">
        <f t="shared" si="1"/>
        <v/>
      </c>
    </row>
    <row r="70" spans="1:24" x14ac:dyDescent="0.2">
      <c r="A70" s="665" t="str">
        <f>'0'!$A$4</f>
        <v>………………..</v>
      </c>
      <c r="B70" s="341">
        <f>'0'!$A$2</f>
        <v>46112</v>
      </c>
      <c r="C70" s="341" t="s">
        <v>1247</v>
      </c>
      <c r="D70" s="217"/>
      <c r="E70" s="58"/>
      <c r="F70" s="59" t="str">
        <f>IF(E70="","",VLOOKUP(E70,'0'!$A$11:$B$16,2,0))</f>
        <v/>
      </c>
      <c r="G70" s="217"/>
      <c r="H70" s="22"/>
      <c r="I70" s="23"/>
      <c r="J70" s="215"/>
      <c r="K70" s="59">
        <f t="shared" si="0"/>
        <v>0</v>
      </c>
      <c r="L70" s="757"/>
      <c r="M70" s="757"/>
      <c r="N70" s="757"/>
      <c r="O70" s="757"/>
      <c r="P70" s="757"/>
      <c r="Q70" s="757"/>
      <c r="R70" s="214"/>
      <c r="S70" s="25"/>
      <c r="T70" s="25"/>
      <c r="U70" s="25"/>
      <c r="V70" s="25"/>
      <c r="W70" s="550"/>
      <c r="X70" s="263" t="str">
        <f t="shared" si="1"/>
        <v/>
      </c>
    </row>
    <row r="71" spans="1:24" x14ac:dyDescent="0.2">
      <c r="A71" s="665" t="str">
        <f>'0'!$A$4</f>
        <v>………………..</v>
      </c>
      <c r="B71" s="341">
        <f>'0'!$A$2</f>
        <v>46112</v>
      </c>
      <c r="C71" s="341" t="s">
        <v>1247</v>
      </c>
      <c r="D71" s="217"/>
      <c r="E71" s="58"/>
      <c r="F71" s="59" t="str">
        <f>IF(E71="","",VLOOKUP(E71,'0'!$A$11:$B$16,2,0))</f>
        <v/>
      </c>
      <c r="G71" s="217"/>
      <c r="H71" s="22"/>
      <c r="I71" s="23"/>
      <c r="J71" s="215"/>
      <c r="K71" s="59">
        <f t="shared" si="0"/>
        <v>0</v>
      </c>
      <c r="L71" s="757"/>
      <c r="M71" s="757"/>
      <c r="N71" s="757"/>
      <c r="O71" s="757"/>
      <c r="P71" s="757"/>
      <c r="Q71" s="757"/>
      <c r="R71" s="214"/>
      <c r="S71" s="25"/>
      <c r="T71" s="25"/>
      <c r="U71" s="25"/>
      <c r="V71" s="25"/>
      <c r="W71" s="550"/>
      <c r="X71" s="263" t="str">
        <f t="shared" si="1"/>
        <v/>
      </c>
    </row>
    <row r="72" spans="1:24" x14ac:dyDescent="0.2">
      <c r="A72" s="665" t="str">
        <f>'0'!$A$4</f>
        <v>………………..</v>
      </c>
      <c r="B72" s="341">
        <f>'0'!$A$2</f>
        <v>46112</v>
      </c>
      <c r="C72" s="341" t="s">
        <v>1247</v>
      </c>
      <c r="D72" s="217"/>
      <c r="E72" s="58"/>
      <c r="F72" s="59" t="str">
        <f>IF(E72="","",VLOOKUP(E72,'0'!$A$11:$B$16,2,0))</f>
        <v/>
      </c>
      <c r="G72" s="217"/>
      <c r="H72" s="22"/>
      <c r="I72" s="23"/>
      <c r="J72" s="215"/>
      <c r="K72" s="59">
        <f t="shared" ref="K72:K103" si="2">SUM(L72:Q72)</f>
        <v>0</v>
      </c>
      <c r="L72" s="757"/>
      <c r="M72" s="757"/>
      <c r="N72" s="757"/>
      <c r="O72" s="757"/>
      <c r="P72" s="757"/>
      <c r="Q72" s="757"/>
      <c r="R72" s="214"/>
      <c r="S72" s="25"/>
      <c r="T72" s="25"/>
      <c r="U72" s="25"/>
      <c r="V72" s="25"/>
      <c r="W72" s="550"/>
      <c r="X72" s="263" t="str">
        <f t="shared" ref="X72:X103" si="3">IF(H72="","",IF(ISNUMBER(VALUE(H72)),IF(LEN(H72)&lt;&gt;10,"Въведеното ЕГН е твърде дълго или твърде късо",IF(MOD(MOD(MID(H72,1,1)*2+MID(H72,2,1)*4+MID(H72,3,1)*8+MID(H72,4,1)*5+MID(H72,5,1)*10+MID(H72,6,1)*9+MID(H72,7,1)*7+MID(H72,8,1)*3+MID(H72,9,1)*6,11),10)=VALUE(MID(H72,10,1)),"","Въведеното ЕГН е невалидно")),"Въведеното ЕГН съдържа непозволени символи"))</f>
        <v/>
      </c>
    </row>
    <row r="73" spans="1:24" x14ac:dyDescent="0.2">
      <c r="A73" s="665" t="str">
        <f>'0'!$A$4</f>
        <v>………………..</v>
      </c>
      <c r="B73" s="341">
        <f>'0'!$A$2</f>
        <v>46112</v>
      </c>
      <c r="C73" s="341" t="s">
        <v>1247</v>
      </c>
      <c r="D73" s="217"/>
      <c r="E73" s="58"/>
      <c r="F73" s="59" t="str">
        <f>IF(E73="","",VLOOKUP(E73,'0'!$A$11:$B$16,2,0))</f>
        <v/>
      </c>
      <c r="G73" s="217"/>
      <c r="H73" s="22"/>
      <c r="I73" s="23"/>
      <c r="J73" s="215"/>
      <c r="K73" s="59">
        <f t="shared" si="2"/>
        <v>0</v>
      </c>
      <c r="L73" s="757"/>
      <c r="M73" s="757"/>
      <c r="N73" s="757"/>
      <c r="O73" s="757"/>
      <c r="P73" s="757"/>
      <c r="Q73" s="757"/>
      <c r="R73" s="214"/>
      <c r="S73" s="25"/>
      <c r="T73" s="25"/>
      <c r="U73" s="25"/>
      <c r="V73" s="25"/>
      <c r="W73" s="550"/>
      <c r="X73" s="263" t="str">
        <f t="shared" si="3"/>
        <v/>
      </c>
    </row>
    <row r="74" spans="1:24" x14ac:dyDescent="0.2">
      <c r="A74" s="665" t="str">
        <f>'0'!$A$4</f>
        <v>………………..</v>
      </c>
      <c r="B74" s="341">
        <f>'0'!$A$2</f>
        <v>46112</v>
      </c>
      <c r="C74" s="341" t="s">
        <v>1247</v>
      </c>
      <c r="D74" s="217"/>
      <c r="E74" s="58"/>
      <c r="F74" s="59" t="str">
        <f>IF(E74="","",VLOOKUP(E74,'0'!$A$11:$B$16,2,0))</f>
        <v/>
      </c>
      <c r="G74" s="217"/>
      <c r="H74" s="22"/>
      <c r="I74" s="23"/>
      <c r="J74" s="215"/>
      <c r="K74" s="59">
        <f t="shared" si="2"/>
        <v>0</v>
      </c>
      <c r="L74" s="757"/>
      <c r="M74" s="757"/>
      <c r="N74" s="757"/>
      <c r="O74" s="757"/>
      <c r="P74" s="757"/>
      <c r="Q74" s="757"/>
      <c r="R74" s="214"/>
      <c r="S74" s="25"/>
      <c r="T74" s="25"/>
      <c r="U74" s="25"/>
      <c r="V74" s="25"/>
      <c r="W74" s="550"/>
      <c r="X74" s="263" t="str">
        <f t="shared" si="3"/>
        <v/>
      </c>
    </row>
    <row r="75" spans="1:24" x14ac:dyDescent="0.2">
      <c r="A75" s="665" t="str">
        <f>'0'!$A$4</f>
        <v>………………..</v>
      </c>
      <c r="B75" s="341">
        <f>'0'!$A$2</f>
        <v>46112</v>
      </c>
      <c r="C75" s="341" t="s">
        <v>1247</v>
      </c>
      <c r="D75" s="217"/>
      <c r="E75" s="58"/>
      <c r="F75" s="59" t="str">
        <f>IF(E75="","",VLOOKUP(E75,'0'!$A$11:$B$16,2,0))</f>
        <v/>
      </c>
      <c r="G75" s="217"/>
      <c r="H75" s="22"/>
      <c r="I75" s="23"/>
      <c r="J75" s="215"/>
      <c r="K75" s="59">
        <f t="shared" si="2"/>
        <v>0</v>
      </c>
      <c r="L75" s="757"/>
      <c r="M75" s="757"/>
      <c r="N75" s="757"/>
      <c r="O75" s="757"/>
      <c r="P75" s="757"/>
      <c r="Q75" s="757"/>
      <c r="R75" s="214"/>
      <c r="S75" s="25"/>
      <c r="T75" s="25"/>
      <c r="U75" s="25"/>
      <c r="V75" s="25"/>
      <c r="W75" s="550"/>
      <c r="X75" s="263" t="str">
        <f t="shared" si="3"/>
        <v/>
      </c>
    </row>
    <row r="76" spans="1:24" x14ac:dyDescent="0.2">
      <c r="A76" s="665" t="str">
        <f>'0'!$A$4</f>
        <v>………………..</v>
      </c>
      <c r="B76" s="341">
        <f>'0'!$A$2</f>
        <v>46112</v>
      </c>
      <c r="C76" s="341" t="s">
        <v>1247</v>
      </c>
      <c r="D76" s="217"/>
      <c r="E76" s="58"/>
      <c r="F76" s="59" t="str">
        <f>IF(E76="","",VLOOKUP(E76,'0'!$A$11:$B$16,2,0))</f>
        <v/>
      </c>
      <c r="G76" s="217"/>
      <c r="H76" s="22"/>
      <c r="I76" s="23"/>
      <c r="J76" s="215"/>
      <c r="K76" s="59">
        <f t="shared" si="2"/>
        <v>0</v>
      </c>
      <c r="L76" s="757"/>
      <c r="M76" s="757"/>
      <c r="N76" s="757"/>
      <c r="O76" s="757"/>
      <c r="P76" s="757"/>
      <c r="Q76" s="757"/>
      <c r="R76" s="214"/>
      <c r="S76" s="25"/>
      <c r="T76" s="25"/>
      <c r="U76" s="25"/>
      <c r="V76" s="25"/>
      <c r="W76" s="550"/>
      <c r="X76" s="263" t="str">
        <f t="shared" si="3"/>
        <v/>
      </c>
    </row>
    <row r="77" spans="1:24" x14ac:dyDescent="0.2">
      <c r="A77" s="665" t="str">
        <f>'0'!$A$4</f>
        <v>………………..</v>
      </c>
      <c r="B77" s="341">
        <f>'0'!$A$2</f>
        <v>46112</v>
      </c>
      <c r="C77" s="341" t="s">
        <v>1247</v>
      </c>
      <c r="D77" s="217"/>
      <c r="E77" s="58"/>
      <c r="F77" s="59" t="str">
        <f>IF(E77="","",VLOOKUP(E77,'0'!$A$11:$B$16,2,0))</f>
        <v/>
      </c>
      <c r="G77" s="217"/>
      <c r="H77" s="22"/>
      <c r="I77" s="23"/>
      <c r="J77" s="215"/>
      <c r="K77" s="59">
        <f t="shared" si="2"/>
        <v>0</v>
      </c>
      <c r="L77" s="757"/>
      <c r="M77" s="757"/>
      <c r="N77" s="757"/>
      <c r="O77" s="757"/>
      <c r="P77" s="757"/>
      <c r="Q77" s="757"/>
      <c r="R77" s="214"/>
      <c r="S77" s="25"/>
      <c r="T77" s="25"/>
      <c r="U77" s="25"/>
      <c r="V77" s="25"/>
      <c r="W77" s="550"/>
      <c r="X77" s="263" t="str">
        <f t="shared" si="3"/>
        <v/>
      </c>
    </row>
    <row r="78" spans="1:24" x14ac:dyDescent="0.2">
      <c r="A78" s="665" t="str">
        <f>'0'!$A$4</f>
        <v>………………..</v>
      </c>
      <c r="B78" s="341">
        <f>'0'!$A$2</f>
        <v>46112</v>
      </c>
      <c r="C78" s="341" t="s">
        <v>1247</v>
      </c>
      <c r="D78" s="217"/>
      <c r="E78" s="58"/>
      <c r="F78" s="59" t="str">
        <f>IF(E78="","",VLOOKUP(E78,'0'!$A$11:$B$16,2,0))</f>
        <v/>
      </c>
      <c r="G78" s="217"/>
      <c r="H78" s="22"/>
      <c r="I78" s="23"/>
      <c r="J78" s="215"/>
      <c r="K78" s="59">
        <f t="shared" si="2"/>
        <v>0</v>
      </c>
      <c r="L78" s="757"/>
      <c r="M78" s="757"/>
      <c r="N78" s="757"/>
      <c r="O78" s="757"/>
      <c r="P78" s="757"/>
      <c r="Q78" s="757"/>
      <c r="R78" s="214"/>
      <c r="S78" s="25"/>
      <c r="T78" s="25"/>
      <c r="U78" s="25"/>
      <c r="V78" s="25"/>
      <c r="W78" s="550"/>
      <c r="X78" s="263" t="str">
        <f t="shared" si="3"/>
        <v/>
      </c>
    </row>
    <row r="79" spans="1:24" x14ac:dyDescent="0.2">
      <c r="A79" s="665" t="str">
        <f>'0'!$A$4</f>
        <v>………………..</v>
      </c>
      <c r="B79" s="341">
        <f>'0'!$A$2</f>
        <v>46112</v>
      </c>
      <c r="C79" s="341" t="s">
        <v>1247</v>
      </c>
      <c r="D79" s="217"/>
      <c r="E79" s="58"/>
      <c r="F79" s="59" t="str">
        <f>IF(E79="","",VLOOKUP(E79,'0'!$A$11:$B$16,2,0))</f>
        <v/>
      </c>
      <c r="G79" s="217"/>
      <c r="H79" s="22"/>
      <c r="I79" s="23"/>
      <c r="J79" s="215"/>
      <c r="K79" s="59">
        <f t="shared" si="2"/>
        <v>0</v>
      </c>
      <c r="L79" s="757"/>
      <c r="M79" s="757"/>
      <c r="N79" s="757"/>
      <c r="O79" s="757"/>
      <c r="P79" s="757"/>
      <c r="Q79" s="757"/>
      <c r="R79" s="214"/>
      <c r="S79" s="25"/>
      <c r="T79" s="25"/>
      <c r="U79" s="25"/>
      <c r="V79" s="25"/>
      <c r="W79" s="550"/>
      <c r="X79" s="263" t="str">
        <f t="shared" si="3"/>
        <v/>
      </c>
    </row>
    <row r="80" spans="1:24" x14ac:dyDescent="0.2">
      <c r="A80" s="665" t="str">
        <f>'0'!$A$4</f>
        <v>………………..</v>
      </c>
      <c r="B80" s="341">
        <f>'0'!$A$2</f>
        <v>46112</v>
      </c>
      <c r="C80" s="341" t="s">
        <v>1247</v>
      </c>
      <c r="D80" s="217"/>
      <c r="E80" s="58"/>
      <c r="F80" s="59" t="str">
        <f>IF(E80="","",VLOOKUP(E80,'0'!$A$11:$B$16,2,0))</f>
        <v/>
      </c>
      <c r="G80" s="217"/>
      <c r="H80" s="22"/>
      <c r="I80" s="23"/>
      <c r="J80" s="215"/>
      <c r="K80" s="59">
        <f t="shared" si="2"/>
        <v>0</v>
      </c>
      <c r="L80" s="757"/>
      <c r="M80" s="757"/>
      <c r="N80" s="757"/>
      <c r="O80" s="757"/>
      <c r="P80" s="757"/>
      <c r="Q80" s="757"/>
      <c r="R80" s="214"/>
      <c r="S80" s="25"/>
      <c r="T80" s="25"/>
      <c r="U80" s="25"/>
      <c r="V80" s="25"/>
      <c r="W80" s="550"/>
      <c r="X80" s="263" t="str">
        <f t="shared" si="3"/>
        <v/>
      </c>
    </row>
    <row r="81" spans="1:24" x14ac:dyDescent="0.2">
      <c r="A81" s="665" t="str">
        <f>'0'!$A$4</f>
        <v>………………..</v>
      </c>
      <c r="B81" s="341">
        <f>'0'!$A$2</f>
        <v>46112</v>
      </c>
      <c r="C81" s="341" t="s">
        <v>1247</v>
      </c>
      <c r="D81" s="217"/>
      <c r="E81" s="58"/>
      <c r="F81" s="59" t="str">
        <f>IF(E81="","",VLOOKUP(E81,'0'!$A$11:$B$16,2,0))</f>
        <v/>
      </c>
      <c r="G81" s="217"/>
      <c r="H81" s="22"/>
      <c r="I81" s="23"/>
      <c r="J81" s="215"/>
      <c r="K81" s="59">
        <f t="shared" si="2"/>
        <v>0</v>
      </c>
      <c r="L81" s="757"/>
      <c r="M81" s="757"/>
      <c r="N81" s="757"/>
      <c r="O81" s="757"/>
      <c r="P81" s="757"/>
      <c r="Q81" s="757"/>
      <c r="R81" s="214"/>
      <c r="S81" s="25"/>
      <c r="T81" s="25"/>
      <c r="U81" s="25"/>
      <c r="V81" s="25"/>
      <c r="W81" s="550"/>
      <c r="X81" s="263" t="str">
        <f t="shared" si="3"/>
        <v/>
      </c>
    </row>
    <row r="82" spans="1:24" x14ac:dyDescent="0.2">
      <c r="A82" s="665" t="str">
        <f>'0'!$A$4</f>
        <v>………………..</v>
      </c>
      <c r="B82" s="341">
        <f>'0'!$A$2</f>
        <v>46112</v>
      </c>
      <c r="C82" s="341" t="s">
        <v>1247</v>
      </c>
      <c r="D82" s="217"/>
      <c r="E82" s="58"/>
      <c r="F82" s="59" t="str">
        <f>IF(E82="","",VLOOKUP(E82,'0'!$A$11:$B$16,2,0))</f>
        <v/>
      </c>
      <c r="G82" s="217"/>
      <c r="H82" s="22"/>
      <c r="I82" s="23"/>
      <c r="J82" s="215"/>
      <c r="K82" s="59">
        <f t="shared" si="2"/>
        <v>0</v>
      </c>
      <c r="L82" s="757"/>
      <c r="M82" s="757"/>
      <c r="N82" s="757"/>
      <c r="O82" s="757"/>
      <c r="P82" s="757"/>
      <c r="Q82" s="757"/>
      <c r="R82" s="214"/>
      <c r="S82" s="25"/>
      <c r="T82" s="25"/>
      <c r="U82" s="25"/>
      <c r="V82" s="25"/>
      <c r="W82" s="550"/>
      <c r="X82" s="263" t="str">
        <f t="shared" si="3"/>
        <v/>
      </c>
    </row>
    <row r="83" spans="1:24" x14ac:dyDescent="0.2">
      <c r="A83" s="665" t="str">
        <f>'0'!$A$4</f>
        <v>………………..</v>
      </c>
      <c r="B83" s="341">
        <f>'0'!$A$2</f>
        <v>46112</v>
      </c>
      <c r="C83" s="341" t="s">
        <v>1247</v>
      </c>
      <c r="D83" s="217"/>
      <c r="E83" s="58"/>
      <c r="F83" s="59" t="str">
        <f>IF(E83="","",VLOOKUP(E83,'0'!$A$11:$B$16,2,0))</f>
        <v/>
      </c>
      <c r="G83" s="217"/>
      <c r="H83" s="22"/>
      <c r="I83" s="23"/>
      <c r="J83" s="215"/>
      <c r="K83" s="59">
        <f t="shared" si="2"/>
        <v>0</v>
      </c>
      <c r="L83" s="757"/>
      <c r="M83" s="757"/>
      <c r="N83" s="757"/>
      <c r="O83" s="757"/>
      <c r="P83" s="757"/>
      <c r="Q83" s="757"/>
      <c r="R83" s="214"/>
      <c r="S83" s="25"/>
      <c r="T83" s="25"/>
      <c r="U83" s="25"/>
      <c r="V83" s="25"/>
      <c r="W83" s="550"/>
      <c r="X83" s="263" t="str">
        <f t="shared" si="3"/>
        <v/>
      </c>
    </row>
    <row r="84" spans="1:24" x14ac:dyDescent="0.2">
      <c r="A84" s="665" t="str">
        <f>'0'!$A$4</f>
        <v>………………..</v>
      </c>
      <c r="B84" s="341">
        <f>'0'!$A$2</f>
        <v>46112</v>
      </c>
      <c r="C84" s="341" t="s">
        <v>1247</v>
      </c>
      <c r="D84" s="217"/>
      <c r="E84" s="58"/>
      <c r="F84" s="59" t="str">
        <f>IF(E84="","",VLOOKUP(E84,'0'!$A$11:$B$16,2,0))</f>
        <v/>
      </c>
      <c r="G84" s="217"/>
      <c r="H84" s="22"/>
      <c r="I84" s="23"/>
      <c r="J84" s="215"/>
      <c r="K84" s="59">
        <f t="shared" si="2"/>
        <v>0</v>
      </c>
      <c r="L84" s="757"/>
      <c r="M84" s="757"/>
      <c r="N84" s="757"/>
      <c r="O84" s="757"/>
      <c r="P84" s="757"/>
      <c r="Q84" s="757"/>
      <c r="R84" s="214"/>
      <c r="S84" s="25"/>
      <c r="T84" s="25"/>
      <c r="U84" s="25"/>
      <c r="V84" s="25"/>
      <c r="W84" s="550"/>
      <c r="X84" s="263" t="str">
        <f t="shared" si="3"/>
        <v/>
      </c>
    </row>
    <row r="85" spans="1:24" x14ac:dyDescent="0.2">
      <c r="A85" s="665" t="str">
        <f>'0'!$A$4</f>
        <v>………………..</v>
      </c>
      <c r="B85" s="341">
        <f>'0'!$A$2</f>
        <v>46112</v>
      </c>
      <c r="C85" s="341" t="s">
        <v>1247</v>
      </c>
      <c r="D85" s="217"/>
      <c r="E85" s="58"/>
      <c r="F85" s="59" t="str">
        <f>IF(E85="","",VLOOKUP(E85,'0'!$A$11:$B$16,2,0))</f>
        <v/>
      </c>
      <c r="G85" s="217"/>
      <c r="H85" s="22"/>
      <c r="I85" s="23"/>
      <c r="J85" s="215"/>
      <c r="K85" s="59">
        <f t="shared" si="2"/>
        <v>0</v>
      </c>
      <c r="L85" s="757"/>
      <c r="M85" s="757"/>
      <c r="N85" s="757"/>
      <c r="O85" s="757"/>
      <c r="P85" s="757"/>
      <c r="Q85" s="757"/>
      <c r="R85" s="214"/>
      <c r="S85" s="25"/>
      <c r="T85" s="25"/>
      <c r="U85" s="25"/>
      <c r="V85" s="25"/>
      <c r="W85" s="550"/>
      <c r="X85" s="263" t="str">
        <f t="shared" si="3"/>
        <v/>
      </c>
    </row>
    <row r="86" spans="1:24" x14ac:dyDescent="0.2">
      <c r="A86" s="665" t="str">
        <f>'0'!$A$4</f>
        <v>………………..</v>
      </c>
      <c r="B86" s="341">
        <f>'0'!$A$2</f>
        <v>46112</v>
      </c>
      <c r="C86" s="341" t="s">
        <v>1247</v>
      </c>
      <c r="D86" s="217"/>
      <c r="E86" s="58"/>
      <c r="F86" s="59" t="str">
        <f>IF(E86="","",VLOOKUP(E86,'0'!$A$11:$B$16,2,0))</f>
        <v/>
      </c>
      <c r="G86" s="217"/>
      <c r="H86" s="22"/>
      <c r="I86" s="23"/>
      <c r="J86" s="215"/>
      <c r="K86" s="59">
        <f t="shared" si="2"/>
        <v>0</v>
      </c>
      <c r="L86" s="757"/>
      <c r="M86" s="757"/>
      <c r="N86" s="757"/>
      <c r="O86" s="757"/>
      <c r="P86" s="757"/>
      <c r="Q86" s="757"/>
      <c r="R86" s="214"/>
      <c r="S86" s="25"/>
      <c r="T86" s="25"/>
      <c r="U86" s="25"/>
      <c r="V86" s="25"/>
      <c r="W86" s="550"/>
      <c r="X86" s="263" t="str">
        <f t="shared" si="3"/>
        <v/>
      </c>
    </row>
    <row r="87" spans="1:24" x14ac:dyDescent="0.2">
      <c r="A87" s="665" t="str">
        <f>'0'!$A$4</f>
        <v>………………..</v>
      </c>
      <c r="B87" s="341">
        <f>'0'!$A$2</f>
        <v>46112</v>
      </c>
      <c r="C87" s="341" t="s">
        <v>1247</v>
      </c>
      <c r="D87" s="217"/>
      <c r="E87" s="58"/>
      <c r="F87" s="59" t="str">
        <f>IF(E87="","",VLOOKUP(E87,'0'!$A$11:$B$16,2,0))</f>
        <v/>
      </c>
      <c r="G87" s="217"/>
      <c r="H87" s="22"/>
      <c r="I87" s="23"/>
      <c r="J87" s="215"/>
      <c r="K87" s="59">
        <f t="shared" si="2"/>
        <v>0</v>
      </c>
      <c r="L87" s="757"/>
      <c r="M87" s="757"/>
      <c r="N87" s="757"/>
      <c r="O87" s="757"/>
      <c r="P87" s="757"/>
      <c r="Q87" s="757"/>
      <c r="R87" s="214"/>
      <c r="S87" s="25"/>
      <c r="T87" s="25"/>
      <c r="U87" s="25"/>
      <c r="V87" s="25"/>
      <c r="W87" s="550"/>
      <c r="X87" s="263" t="str">
        <f t="shared" si="3"/>
        <v/>
      </c>
    </row>
    <row r="88" spans="1:24" x14ac:dyDescent="0.2">
      <c r="A88" s="665" t="str">
        <f>'0'!$A$4</f>
        <v>………………..</v>
      </c>
      <c r="B88" s="341">
        <f>'0'!$A$2</f>
        <v>46112</v>
      </c>
      <c r="C88" s="341" t="s">
        <v>1247</v>
      </c>
      <c r="D88" s="217"/>
      <c r="E88" s="58"/>
      <c r="F88" s="59" t="str">
        <f>IF(E88="","",VLOOKUP(E88,'0'!$A$11:$B$16,2,0))</f>
        <v/>
      </c>
      <c r="G88" s="217"/>
      <c r="H88" s="22"/>
      <c r="I88" s="23"/>
      <c r="J88" s="215"/>
      <c r="K88" s="59">
        <f t="shared" si="2"/>
        <v>0</v>
      </c>
      <c r="L88" s="757"/>
      <c r="M88" s="757"/>
      <c r="N88" s="757"/>
      <c r="O88" s="757"/>
      <c r="P88" s="757"/>
      <c r="Q88" s="757"/>
      <c r="R88" s="214"/>
      <c r="S88" s="25"/>
      <c r="T88" s="25"/>
      <c r="U88" s="25"/>
      <c r="V88" s="25"/>
      <c r="W88" s="550"/>
      <c r="X88" s="263" t="str">
        <f t="shared" si="3"/>
        <v/>
      </c>
    </row>
    <row r="89" spans="1:24" x14ac:dyDescent="0.2">
      <c r="A89" s="665" t="str">
        <f>'0'!$A$4</f>
        <v>………………..</v>
      </c>
      <c r="B89" s="341">
        <f>'0'!$A$2</f>
        <v>46112</v>
      </c>
      <c r="C89" s="341" t="s">
        <v>1247</v>
      </c>
      <c r="D89" s="217"/>
      <c r="E89" s="58"/>
      <c r="F89" s="59" t="str">
        <f>IF(E89="","",VLOOKUP(E89,'0'!$A$11:$B$16,2,0))</f>
        <v/>
      </c>
      <c r="G89" s="217"/>
      <c r="H89" s="22"/>
      <c r="I89" s="23"/>
      <c r="J89" s="215"/>
      <c r="K89" s="59">
        <f t="shared" si="2"/>
        <v>0</v>
      </c>
      <c r="L89" s="757"/>
      <c r="M89" s="757"/>
      <c r="N89" s="757"/>
      <c r="O89" s="757"/>
      <c r="P89" s="757"/>
      <c r="Q89" s="757"/>
      <c r="R89" s="214"/>
      <c r="S89" s="25"/>
      <c r="T89" s="25"/>
      <c r="U89" s="25"/>
      <c r="V89" s="25"/>
      <c r="W89" s="550"/>
      <c r="X89" s="263" t="str">
        <f t="shared" si="3"/>
        <v/>
      </c>
    </row>
    <row r="90" spans="1:24" x14ac:dyDescent="0.2">
      <c r="A90" s="665" t="str">
        <f>'0'!$A$4</f>
        <v>………………..</v>
      </c>
      <c r="B90" s="341">
        <f>'0'!$A$2</f>
        <v>46112</v>
      </c>
      <c r="C90" s="341" t="s">
        <v>1247</v>
      </c>
      <c r="D90" s="217"/>
      <c r="E90" s="58"/>
      <c r="F90" s="59" t="str">
        <f>IF(E90="","",VLOOKUP(E90,'0'!$A$11:$B$16,2,0))</f>
        <v/>
      </c>
      <c r="G90" s="217"/>
      <c r="H90" s="22"/>
      <c r="I90" s="23"/>
      <c r="J90" s="215"/>
      <c r="K90" s="59">
        <f t="shared" si="2"/>
        <v>0</v>
      </c>
      <c r="L90" s="757"/>
      <c r="M90" s="757"/>
      <c r="N90" s="757"/>
      <c r="O90" s="757"/>
      <c r="P90" s="757"/>
      <c r="Q90" s="757"/>
      <c r="R90" s="214"/>
      <c r="S90" s="25"/>
      <c r="T90" s="25"/>
      <c r="U90" s="25"/>
      <c r="V90" s="25"/>
      <c r="W90" s="550"/>
      <c r="X90" s="263" t="str">
        <f t="shared" si="3"/>
        <v/>
      </c>
    </row>
    <row r="91" spans="1:24" x14ac:dyDescent="0.2">
      <c r="A91" s="665" t="str">
        <f>'0'!$A$4</f>
        <v>………………..</v>
      </c>
      <c r="B91" s="341">
        <f>'0'!$A$2</f>
        <v>46112</v>
      </c>
      <c r="C91" s="341" t="s">
        <v>1247</v>
      </c>
      <c r="D91" s="217"/>
      <c r="E91" s="58"/>
      <c r="F91" s="59" t="str">
        <f>IF(E91="","",VLOOKUP(E91,'0'!$A$11:$B$16,2,0))</f>
        <v/>
      </c>
      <c r="G91" s="217"/>
      <c r="H91" s="22"/>
      <c r="I91" s="23"/>
      <c r="J91" s="215"/>
      <c r="K91" s="59">
        <f t="shared" si="2"/>
        <v>0</v>
      </c>
      <c r="L91" s="757"/>
      <c r="M91" s="757"/>
      <c r="N91" s="757"/>
      <c r="O91" s="757"/>
      <c r="P91" s="757"/>
      <c r="Q91" s="757"/>
      <c r="R91" s="214"/>
      <c r="S91" s="25"/>
      <c r="T91" s="25"/>
      <c r="U91" s="25"/>
      <c r="V91" s="25"/>
      <c r="W91" s="550"/>
      <c r="X91" s="263" t="str">
        <f t="shared" si="3"/>
        <v/>
      </c>
    </row>
    <row r="92" spans="1:24" x14ac:dyDescent="0.2">
      <c r="A92" s="665" t="str">
        <f>'0'!$A$4</f>
        <v>………………..</v>
      </c>
      <c r="B92" s="341">
        <f>'0'!$A$2</f>
        <v>46112</v>
      </c>
      <c r="C92" s="341" t="s">
        <v>1247</v>
      </c>
      <c r="D92" s="217"/>
      <c r="E92" s="58"/>
      <c r="F92" s="59" t="str">
        <f>IF(E92="","",VLOOKUP(E92,'0'!$A$11:$B$16,2,0))</f>
        <v/>
      </c>
      <c r="G92" s="217"/>
      <c r="H92" s="22"/>
      <c r="I92" s="23"/>
      <c r="J92" s="215"/>
      <c r="K92" s="59">
        <f t="shared" si="2"/>
        <v>0</v>
      </c>
      <c r="L92" s="757"/>
      <c r="M92" s="757"/>
      <c r="N92" s="757"/>
      <c r="O92" s="757"/>
      <c r="P92" s="757"/>
      <c r="Q92" s="757"/>
      <c r="R92" s="214"/>
      <c r="S92" s="25"/>
      <c r="T92" s="25"/>
      <c r="U92" s="25"/>
      <c r="V92" s="25"/>
      <c r="W92" s="550"/>
      <c r="X92" s="263" t="str">
        <f t="shared" si="3"/>
        <v/>
      </c>
    </row>
    <row r="93" spans="1:24" x14ac:dyDescent="0.2">
      <c r="A93" s="665" t="str">
        <f>'0'!$A$4</f>
        <v>………………..</v>
      </c>
      <c r="B93" s="341">
        <f>'0'!$A$2</f>
        <v>46112</v>
      </c>
      <c r="C93" s="341" t="s">
        <v>1247</v>
      </c>
      <c r="D93" s="217"/>
      <c r="E93" s="58"/>
      <c r="F93" s="59" t="str">
        <f>IF(E93="","",VLOOKUP(E93,'0'!$A$11:$B$16,2,0))</f>
        <v/>
      </c>
      <c r="G93" s="217"/>
      <c r="H93" s="22"/>
      <c r="I93" s="23"/>
      <c r="J93" s="215"/>
      <c r="K93" s="59">
        <f t="shared" si="2"/>
        <v>0</v>
      </c>
      <c r="L93" s="757"/>
      <c r="M93" s="757"/>
      <c r="N93" s="757"/>
      <c r="O93" s="757"/>
      <c r="P93" s="757"/>
      <c r="Q93" s="757"/>
      <c r="R93" s="214"/>
      <c r="S93" s="25"/>
      <c r="T93" s="25"/>
      <c r="U93" s="25"/>
      <c r="V93" s="25"/>
      <c r="W93" s="550"/>
      <c r="X93" s="263" t="str">
        <f t="shared" si="3"/>
        <v/>
      </c>
    </row>
    <row r="94" spans="1:24" x14ac:dyDescent="0.2">
      <c r="A94" s="665" t="str">
        <f>'0'!$A$4</f>
        <v>………………..</v>
      </c>
      <c r="B94" s="341">
        <f>'0'!$A$2</f>
        <v>46112</v>
      </c>
      <c r="C94" s="341" t="s">
        <v>1247</v>
      </c>
      <c r="D94" s="217"/>
      <c r="E94" s="58"/>
      <c r="F94" s="59" t="str">
        <f>IF(E94="","",VLOOKUP(E94,'0'!$A$11:$B$16,2,0))</f>
        <v/>
      </c>
      <c r="G94" s="217"/>
      <c r="H94" s="22"/>
      <c r="I94" s="23"/>
      <c r="J94" s="215"/>
      <c r="K94" s="59">
        <f t="shared" si="2"/>
        <v>0</v>
      </c>
      <c r="L94" s="757"/>
      <c r="M94" s="757"/>
      <c r="N94" s="757"/>
      <c r="O94" s="757"/>
      <c r="P94" s="757"/>
      <c r="Q94" s="757"/>
      <c r="R94" s="214"/>
      <c r="S94" s="25"/>
      <c r="T94" s="25"/>
      <c r="U94" s="25"/>
      <c r="V94" s="25"/>
      <c r="W94" s="550"/>
      <c r="X94" s="263" t="str">
        <f t="shared" si="3"/>
        <v/>
      </c>
    </row>
    <row r="95" spans="1:24" x14ac:dyDescent="0.2">
      <c r="A95" s="665" t="str">
        <f>'0'!$A$4</f>
        <v>………………..</v>
      </c>
      <c r="B95" s="341">
        <f>'0'!$A$2</f>
        <v>46112</v>
      </c>
      <c r="C95" s="341" t="s">
        <v>1247</v>
      </c>
      <c r="D95" s="217"/>
      <c r="E95" s="58"/>
      <c r="F95" s="59" t="str">
        <f>IF(E95="","",VLOOKUP(E95,'0'!$A$11:$B$16,2,0))</f>
        <v/>
      </c>
      <c r="G95" s="217"/>
      <c r="H95" s="22"/>
      <c r="I95" s="23"/>
      <c r="J95" s="215"/>
      <c r="K95" s="59">
        <f t="shared" si="2"/>
        <v>0</v>
      </c>
      <c r="L95" s="757"/>
      <c r="M95" s="757"/>
      <c r="N95" s="757"/>
      <c r="O95" s="757"/>
      <c r="P95" s="757"/>
      <c r="Q95" s="757"/>
      <c r="R95" s="214"/>
      <c r="S95" s="25"/>
      <c r="T95" s="25"/>
      <c r="U95" s="25"/>
      <c r="V95" s="25"/>
      <c r="W95" s="550"/>
      <c r="X95" s="263" t="str">
        <f t="shared" si="3"/>
        <v/>
      </c>
    </row>
    <row r="96" spans="1:24" x14ac:dyDescent="0.2">
      <c r="A96" s="665" t="str">
        <f>'0'!$A$4</f>
        <v>………………..</v>
      </c>
      <c r="B96" s="341">
        <f>'0'!$A$2</f>
        <v>46112</v>
      </c>
      <c r="C96" s="341" t="s">
        <v>1247</v>
      </c>
      <c r="D96" s="217"/>
      <c r="E96" s="58"/>
      <c r="F96" s="59" t="str">
        <f>IF(E96="","",VLOOKUP(E96,'0'!$A$11:$B$16,2,0))</f>
        <v/>
      </c>
      <c r="G96" s="217"/>
      <c r="H96" s="22"/>
      <c r="I96" s="23"/>
      <c r="J96" s="215"/>
      <c r="K96" s="59">
        <f t="shared" si="2"/>
        <v>0</v>
      </c>
      <c r="L96" s="757"/>
      <c r="M96" s="757"/>
      <c r="N96" s="757"/>
      <c r="O96" s="757"/>
      <c r="P96" s="757"/>
      <c r="Q96" s="757"/>
      <c r="R96" s="214"/>
      <c r="S96" s="25"/>
      <c r="T96" s="25"/>
      <c r="U96" s="25"/>
      <c r="V96" s="25"/>
      <c r="W96" s="550"/>
      <c r="X96" s="263" t="str">
        <f t="shared" si="3"/>
        <v/>
      </c>
    </row>
    <row r="97" spans="1:24" x14ac:dyDescent="0.2">
      <c r="A97" s="665" t="str">
        <f>'0'!$A$4</f>
        <v>………………..</v>
      </c>
      <c r="B97" s="341">
        <f>'0'!$A$2</f>
        <v>46112</v>
      </c>
      <c r="C97" s="341" t="s">
        <v>1247</v>
      </c>
      <c r="D97" s="217"/>
      <c r="E97" s="58"/>
      <c r="F97" s="59" t="str">
        <f>IF(E97="","",VLOOKUP(E97,'0'!$A$11:$B$16,2,0))</f>
        <v/>
      </c>
      <c r="G97" s="217"/>
      <c r="H97" s="22"/>
      <c r="I97" s="23"/>
      <c r="J97" s="215"/>
      <c r="K97" s="59">
        <f t="shared" si="2"/>
        <v>0</v>
      </c>
      <c r="L97" s="757"/>
      <c r="M97" s="757"/>
      <c r="N97" s="757"/>
      <c r="O97" s="757"/>
      <c r="P97" s="757"/>
      <c r="Q97" s="757"/>
      <c r="R97" s="214"/>
      <c r="S97" s="25"/>
      <c r="T97" s="25"/>
      <c r="U97" s="25"/>
      <c r="V97" s="25"/>
      <c r="W97" s="550"/>
      <c r="X97" s="263" t="str">
        <f t="shared" si="3"/>
        <v/>
      </c>
    </row>
    <row r="98" spans="1:24" x14ac:dyDescent="0.2">
      <c r="A98" s="665" t="str">
        <f>'0'!$A$4</f>
        <v>………………..</v>
      </c>
      <c r="B98" s="341">
        <f>'0'!$A$2</f>
        <v>46112</v>
      </c>
      <c r="C98" s="341" t="s">
        <v>1247</v>
      </c>
      <c r="D98" s="217"/>
      <c r="E98" s="58"/>
      <c r="F98" s="59" t="str">
        <f>IF(E98="","",VLOOKUP(E98,'0'!$A$11:$B$16,2,0))</f>
        <v/>
      </c>
      <c r="G98" s="217"/>
      <c r="H98" s="22"/>
      <c r="I98" s="23"/>
      <c r="J98" s="215"/>
      <c r="K98" s="59">
        <f t="shared" si="2"/>
        <v>0</v>
      </c>
      <c r="L98" s="757"/>
      <c r="M98" s="757"/>
      <c r="N98" s="757"/>
      <c r="O98" s="757"/>
      <c r="P98" s="757"/>
      <c r="Q98" s="757"/>
      <c r="R98" s="214"/>
      <c r="S98" s="25"/>
      <c r="T98" s="25"/>
      <c r="U98" s="25"/>
      <c r="V98" s="25"/>
      <c r="W98" s="550"/>
      <c r="X98" s="263" t="str">
        <f t="shared" si="3"/>
        <v/>
      </c>
    </row>
    <row r="99" spans="1:24" x14ac:dyDescent="0.2">
      <c r="A99" s="665" t="str">
        <f>'0'!$A$4</f>
        <v>………………..</v>
      </c>
      <c r="B99" s="341">
        <f>'0'!$A$2</f>
        <v>46112</v>
      </c>
      <c r="C99" s="341" t="s">
        <v>1247</v>
      </c>
      <c r="D99" s="217"/>
      <c r="E99" s="58"/>
      <c r="F99" s="59" t="str">
        <f>IF(E99="","",VLOOKUP(E99,'0'!$A$11:$B$16,2,0))</f>
        <v/>
      </c>
      <c r="G99" s="217"/>
      <c r="H99" s="22"/>
      <c r="I99" s="23"/>
      <c r="J99" s="215"/>
      <c r="K99" s="59">
        <f t="shared" si="2"/>
        <v>0</v>
      </c>
      <c r="L99" s="757"/>
      <c r="M99" s="757"/>
      <c r="N99" s="757"/>
      <c r="O99" s="757"/>
      <c r="P99" s="757"/>
      <c r="Q99" s="757"/>
      <c r="R99" s="214"/>
      <c r="S99" s="25"/>
      <c r="T99" s="25"/>
      <c r="U99" s="25"/>
      <c r="V99" s="25"/>
      <c r="W99" s="550"/>
      <c r="X99" s="263" t="str">
        <f t="shared" si="3"/>
        <v/>
      </c>
    </row>
    <row r="100" spans="1:24" x14ac:dyDescent="0.2">
      <c r="A100" s="665" t="str">
        <f>'0'!$A$4</f>
        <v>………………..</v>
      </c>
      <c r="B100" s="341">
        <f>'0'!$A$2</f>
        <v>46112</v>
      </c>
      <c r="C100" s="341" t="s">
        <v>1247</v>
      </c>
      <c r="D100" s="217"/>
      <c r="E100" s="58"/>
      <c r="F100" s="59" t="str">
        <f>IF(E100="","",VLOOKUP(E100,'0'!$A$11:$B$16,2,0))</f>
        <v/>
      </c>
      <c r="G100" s="217"/>
      <c r="H100" s="22"/>
      <c r="I100" s="23"/>
      <c r="J100" s="215"/>
      <c r="K100" s="59">
        <f t="shared" si="2"/>
        <v>0</v>
      </c>
      <c r="L100" s="757"/>
      <c r="M100" s="757"/>
      <c r="N100" s="757"/>
      <c r="O100" s="757"/>
      <c r="P100" s="757"/>
      <c r="Q100" s="757"/>
      <c r="R100" s="214"/>
      <c r="S100" s="25"/>
      <c r="T100" s="25"/>
      <c r="U100" s="25"/>
      <c r="V100" s="25"/>
      <c r="W100" s="550"/>
      <c r="X100" s="263" t="str">
        <f t="shared" si="3"/>
        <v/>
      </c>
    </row>
    <row r="101" spans="1:24" x14ac:dyDescent="0.2">
      <c r="A101" s="665" t="str">
        <f>'0'!$A$4</f>
        <v>………………..</v>
      </c>
      <c r="B101" s="341">
        <f>'0'!$A$2</f>
        <v>46112</v>
      </c>
      <c r="C101" s="341" t="s">
        <v>1247</v>
      </c>
      <c r="D101" s="217"/>
      <c r="E101" s="58"/>
      <c r="F101" s="59" t="str">
        <f>IF(E101="","",VLOOKUP(E101,'0'!$A$11:$B$16,2,0))</f>
        <v/>
      </c>
      <c r="G101" s="217"/>
      <c r="H101" s="22"/>
      <c r="I101" s="23"/>
      <c r="J101" s="215"/>
      <c r="K101" s="59">
        <f t="shared" si="2"/>
        <v>0</v>
      </c>
      <c r="L101" s="757"/>
      <c r="M101" s="757"/>
      <c r="N101" s="757"/>
      <c r="O101" s="757"/>
      <c r="P101" s="757"/>
      <c r="Q101" s="757"/>
      <c r="R101" s="214"/>
      <c r="S101" s="25"/>
      <c r="T101" s="25"/>
      <c r="U101" s="25"/>
      <c r="V101" s="25"/>
      <c r="W101" s="550"/>
      <c r="X101" s="263" t="str">
        <f t="shared" si="3"/>
        <v/>
      </c>
    </row>
    <row r="102" spans="1:24" x14ac:dyDescent="0.2">
      <c r="A102" s="665" t="str">
        <f>'0'!$A$4</f>
        <v>………………..</v>
      </c>
      <c r="B102" s="341">
        <f>'0'!$A$2</f>
        <v>46112</v>
      </c>
      <c r="C102" s="341" t="s">
        <v>1247</v>
      </c>
      <c r="D102" s="217"/>
      <c r="E102" s="58"/>
      <c r="F102" s="59" t="str">
        <f>IF(E102="","",VLOOKUP(E102,'0'!$A$11:$B$16,2,0))</f>
        <v/>
      </c>
      <c r="G102" s="217"/>
      <c r="H102" s="22"/>
      <c r="I102" s="23"/>
      <c r="J102" s="215"/>
      <c r="K102" s="59">
        <f t="shared" si="2"/>
        <v>0</v>
      </c>
      <c r="L102" s="757"/>
      <c r="M102" s="757"/>
      <c r="N102" s="757"/>
      <c r="O102" s="757"/>
      <c r="P102" s="757"/>
      <c r="Q102" s="757"/>
      <c r="R102" s="214"/>
      <c r="S102" s="25"/>
      <c r="T102" s="25"/>
      <c r="U102" s="25"/>
      <c r="V102" s="25"/>
      <c r="W102" s="550"/>
      <c r="X102" s="263" t="str">
        <f t="shared" si="3"/>
        <v/>
      </c>
    </row>
    <row r="103" spans="1:24" x14ac:dyDescent="0.2">
      <c r="A103" s="666" t="str">
        <f>'0'!$A$4</f>
        <v>………………..</v>
      </c>
      <c r="B103" s="667">
        <f>'0'!$A$2</f>
        <v>46112</v>
      </c>
      <c r="C103" s="667" t="s">
        <v>1247</v>
      </c>
      <c r="D103" s="551"/>
      <c r="E103" s="552"/>
      <c r="F103" s="553" t="str">
        <f>IF(E103="","",VLOOKUP(E103,'0'!$A$11:$B$16,2,0))</f>
        <v/>
      </c>
      <c r="G103" s="551"/>
      <c r="H103" s="554"/>
      <c r="I103" s="555"/>
      <c r="J103" s="556"/>
      <c r="K103" s="761">
        <f t="shared" si="2"/>
        <v>0</v>
      </c>
      <c r="L103" s="759"/>
      <c r="M103" s="759"/>
      <c r="N103" s="759"/>
      <c r="O103" s="759"/>
      <c r="P103" s="759"/>
      <c r="Q103" s="759"/>
      <c r="R103" s="760"/>
      <c r="S103" s="557"/>
      <c r="T103" s="557"/>
      <c r="U103" s="557"/>
      <c r="V103" s="557"/>
      <c r="W103" s="558"/>
      <c r="X103" s="263" t="str">
        <f t="shared" si="3"/>
        <v/>
      </c>
    </row>
    <row r="104" spans="1:24" x14ac:dyDescent="0.2">
      <c r="R104" s="36"/>
    </row>
    <row r="105" spans="1:24" x14ac:dyDescent="0.2">
      <c r="R105" s="36"/>
    </row>
    <row r="106" spans="1:24" x14ac:dyDescent="0.2">
      <c r="R106" s="36"/>
    </row>
    <row r="107" spans="1:24" x14ac:dyDescent="0.2">
      <c r="R107" s="36"/>
    </row>
    <row r="108" spans="1:24" x14ac:dyDescent="0.2">
      <c r="R108" s="36"/>
    </row>
    <row r="109" spans="1:24" x14ac:dyDescent="0.2">
      <c r="R109" s="36"/>
    </row>
    <row r="110" spans="1:24" x14ac:dyDescent="0.2">
      <c r="R110" s="36"/>
    </row>
    <row r="111" spans="1:24" x14ac:dyDescent="0.2">
      <c r="R111" s="36"/>
    </row>
    <row r="112" spans="1:24" x14ac:dyDescent="0.2">
      <c r="R112" s="36"/>
    </row>
    <row r="113" spans="18:18" x14ac:dyDescent="0.2">
      <c r="R113" s="36"/>
    </row>
    <row r="114" spans="18:18" x14ac:dyDescent="0.2">
      <c r="R114" s="36"/>
    </row>
    <row r="115" spans="18:18" x14ac:dyDescent="0.2">
      <c r="R115" s="36"/>
    </row>
    <row r="116" spans="18:18" x14ac:dyDescent="0.2">
      <c r="R116" s="36"/>
    </row>
    <row r="117" spans="18:18" x14ac:dyDescent="0.2">
      <c r="R117" s="36"/>
    </row>
    <row r="118" spans="18:18" x14ac:dyDescent="0.2">
      <c r="R118" s="36"/>
    </row>
    <row r="119" spans="18:18" x14ac:dyDescent="0.2">
      <c r="R119" s="36"/>
    </row>
    <row r="120" spans="18:18" x14ac:dyDescent="0.2">
      <c r="R120" s="36"/>
    </row>
    <row r="121" spans="18:18" x14ac:dyDescent="0.2">
      <c r="R121" s="36"/>
    </row>
    <row r="122" spans="18:18" x14ac:dyDescent="0.2">
      <c r="R122" s="36"/>
    </row>
    <row r="123" spans="18:18" x14ac:dyDescent="0.2">
      <c r="R123" s="36"/>
    </row>
    <row r="124" spans="18:18" x14ac:dyDescent="0.2">
      <c r="R124" s="36"/>
    </row>
    <row r="125" spans="18:18" x14ac:dyDescent="0.2">
      <c r="R125" s="36"/>
    </row>
    <row r="126" spans="18:18" x14ac:dyDescent="0.2">
      <c r="R126" s="36"/>
    </row>
    <row r="127" spans="18:18" x14ac:dyDescent="0.2">
      <c r="R127" s="36"/>
    </row>
    <row r="128" spans="18:18" x14ac:dyDescent="0.2">
      <c r="R128" s="36"/>
    </row>
    <row r="129" spans="18:18" x14ac:dyDescent="0.2">
      <c r="R129" s="36"/>
    </row>
    <row r="130" spans="18:18" x14ac:dyDescent="0.2">
      <c r="R130" s="36"/>
    </row>
    <row r="131" spans="18:18" x14ac:dyDescent="0.2">
      <c r="R131" s="36"/>
    </row>
    <row r="132" spans="18:18" x14ac:dyDescent="0.2">
      <c r="R132" s="36"/>
    </row>
    <row r="133" spans="18:18" x14ac:dyDescent="0.2">
      <c r="R133" s="36"/>
    </row>
    <row r="134" spans="18:18" x14ac:dyDescent="0.2">
      <c r="R134" s="36"/>
    </row>
    <row r="135" spans="18:18" x14ac:dyDescent="0.2">
      <c r="R135" s="36"/>
    </row>
    <row r="136" spans="18:18" x14ac:dyDescent="0.2">
      <c r="R136" s="36"/>
    </row>
    <row r="137" spans="18:18" x14ac:dyDescent="0.2">
      <c r="R137" s="36"/>
    </row>
    <row r="138" spans="18:18" x14ac:dyDescent="0.2">
      <c r="R138" s="36"/>
    </row>
    <row r="139" spans="18:18" x14ac:dyDescent="0.2">
      <c r="R139" s="36"/>
    </row>
    <row r="140" spans="18:18" x14ac:dyDescent="0.2">
      <c r="R140" s="36"/>
    </row>
    <row r="141" spans="18:18" x14ac:dyDescent="0.2">
      <c r="R141" s="36"/>
    </row>
    <row r="142" spans="18:18" x14ac:dyDescent="0.2">
      <c r="R142" s="36"/>
    </row>
    <row r="143" spans="18:18" x14ac:dyDescent="0.2">
      <c r="R143" s="36"/>
    </row>
    <row r="144" spans="18:18" x14ac:dyDescent="0.2">
      <c r="R144" s="36"/>
    </row>
    <row r="145" spans="18:18" x14ac:dyDescent="0.2">
      <c r="R145" s="36"/>
    </row>
    <row r="146" spans="18:18" x14ac:dyDescent="0.2">
      <c r="R146" s="36"/>
    </row>
    <row r="147" spans="18:18" x14ac:dyDescent="0.2">
      <c r="R147" s="36"/>
    </row>
    <row r="148" spans="18:18" x14ac:dyDescent="0.2">
      <c r="R148" s="36"/>
    </row>
    <row r="149" spans="18:18" x14ac:dyDescent="0.2">
      <c r="R149" s="36"/>
    </row>
    <row r="150" spans="18:18" x14ac:dyDescent="0.2">
      <c r="R150" s="36"/>
    </row>
    <row r="151" spans="18:18" x14ac:dyDescent="0.2">
      <c r="R151" s="36"/>
    </row>
    <row r="152" spans="18:18" x14ac:dyDescent="0.2">
      <c r="R152" s="36"/>
    </row>
    <row r="153" spans="18:18" x14ac:dyDescent="0.2">
      <c r="R153" s="36"/>
    </row>
    <row r="154" spans="18:18" x14ac:dyDescent="0.2">
      <c r="R154" s="36"/>
    </row>
  </sheetData>
  <sheetProtection algorithmName="SHA-512" hashValue="5UCqA8i83gmR2Mvq6raHsvUk2EooNrTodKJeVm/VFlo7bWmeWTV6zPV9BwfG/lP2V9IVmDTukquepL0eKbF1yg==" saltValue="CYkqi4PMlTz3xTcwhdraQg==" spinCount="100000" sheet="1" objects="1" scenarios="1"/>
  <mergeCells count="3">
    <mergeCell ref="D1:W1"/>
    <mergeCell ref="Y1:Y6"/>
    <mergeCell ref="Y7:Y16"/>
  </mergeCells>
  <dataValidations count="3">
    <dataValidation type="whole" allowBlank="1" showInputMessage="1" showErrorMessage="1" sqref="D7:D103">
      <formula1>1</formula1>
      <formula2>12</formula2>
    </dataValidation>
    <dataValidation type="whole" allowBlank="1" showInputMessage="1" showErrorMessage="1" sqref="G7:G103">
      <formula1>1</formula1>
      <formula2>24</formula2>
    </dataValidation>
    <dataValidation type="decimal" allowBlank="1" showInputMessage="1" showErrorMessage="1" sqref="S6:V103">
      <formula1>0</formula1>
      <formula2>99000000</formula2>
    </dataValidation>
  </dataValidations>
  <pageMargins left="0" right="0" top="0" bottom="0" header="0" footer="0"/>
  <pageSetup paperSize="9" scale="38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'0'!$A$11:$A$16</xm:f>
          </x14:formula1>
          <xm:sqref>E7:E103</xm:sqref>
        </x14:dataValidation>
        <x14:dataValidation type="list" allowBlank="1" showInputMessage="1" showErrorMessage="1">
          <x14:formula1>
            <xm:f>IF(INDEX(typelz,MATCH(eiklz,EIK,0))=1,OFFSET(номенклатури!$E$10,0,0,3,1),IF(INDEX(typelz,MATCH(eiklz,EIK,0))=2,OFFSET(номенклатури!$E$12,0,0,3,1),OFFSET(номенклатури!$E$10,0,0,5,1)))</xm:f>
          </x14:formula1>
          <xm:sqref>J7:J103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Z5002"/>
  <sheetViews>
    <sheetView showGridLines="0" zoomScaleNormal="100" zoomScaleSheetLayoutView="100" workbookViewId="0">
      <pane xSplit="2" ySplit="7" topLeftCell="D8" activePane="bottomRight" state="frozen"/>
      <selection activeCell="P15" sqref="P15"/>
      <selection pane="topRight" activeCell="P15" sqref="P15"/>
      <selection pane="bottomLeft" activeCell="P15" sqref="P15"/>
      <selection pane="bottomRight" activeCell="D8" sqref="D8"/>
    </sheetView>
  </sheetViews>
  <sheetFormatPr defaultColWidth="9.140625" defaultRowHeight="15" x14ac:dyDescent="0.25"/>
  <cols>
    <col min="1" max="1" width="12.140625" style="662" hidden="1" customWidth="1"/>
    <col min="2" max="2" width="7.85546875" style="662" hidden="1" customWidth="1"/>
    <col min="3" max="3" width="3.85546875" style="662" hidden="1" customWidth="1"/>
    <col min="4" max="4" width="11.42578125" customWidth="1"/>
    <col min="5" max="5" width="15.140625" customWidth="1"/>
    <col min="6" max="6" width="18.7109375" customWidth="1"/>
    <col min="7" max="7" width="12.42578125" customWidth="1"/>
    <col min="8" max="8" width="9.140625" style="7"/>
    <col min="9" max="9" width="11.28515625" style="9" customWidth="1"/>
    <col min="10" max="10" width="11.42578125" style="9" customWidth="1"/>
    <col min="11" max="11" width="14.7109375" customWidth="1"/>
    <col min="12" max="12" width="16.85546875" customWidth="1"/>
    <col min="13" max="15" width="15.7109375" customWidth="1"/>
    <col min="16" max="16" width="14" customWidth="1"/>
    <col min="17" max="17" width="16.5703125" style="18" customWidth="1"/>
    <col min="18" max="18" width="12.5703125" customWidth="1"/>
    <col min="19" max="19" width="12.7109375" customWidth="1"/>
    <col min="20" max="20" width="13" customWidth="1"/>
    <col min="21" max="21" width="11.140625" customWidth="1"/>
    <col min="22" max="22" width="15.140625" customWidth="1"/>
    <col min="23" max="23" width="14.7109375" customWidth="1"/>
    <col min="24" max="24" width="7.5703125" customWidth="1"/>
    <col min="25" max="25" width="45.85546875" style="567" customWidth="1"/>
    <col min="26" max="26" width="66.5703125" customWidth="1"/>
  </cols>
  <sheetData>
    <row r="1" spans="1:26" s="563" customFormat="1" ht="33.75" customHeight="1" x14ac:dyDescent="0.25">
      <c r="A1" s="662"/>
      <c r="B1" s="662"/>
      <c r="C1" s="662"/>
      <c r="D1" s="805" t="str">
        <f>"Т12 СПРАВКА НА "&amp;'0'!$A$6&amp;", ПО ОБОРОТИ И САЛДА КЪМ КРАЙНАТА ДАТА НА ОТЧЕТА, ЗА ДОГОВОРИТЕ ПО КОНТРАГЕНТИ ЗА ПЕРИОДА ОТ "&amp;TEXT(DATE(YEAR(B8),1,1),"DD-MM-YYYY")&amp;" ДО "&amp;TEXT(B8,"DD-MM-YYYY")</f>
        <v>Т12 СПРАВКА НА ЛЕЧЕБНО ЗАВЕДЕНИЕ, ПО ОБОРОТИ И САЛДА КЪМ КРАЙНАТА ДАТА НА ОТЧЕТА, ЗА ДОГОВОРИТЕ ПО КОНТРАГЕНТИ ЗА ПЕРИОДА ОТ 01-01-2026 ДО 31-03-2026</v>
      </c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805"/>
      <c r="U1" s="805"/>
      <c r="V1" s="805"/>
      <c r="W1" s="805"/>
      <c r="Y1" s="573"/>
    </row>
    <row r="2" spans="1:26" ht="7.5" customHeight="1" x14ac:dyDescent="0.25"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</row>
    <row r="3" spans="1:26" ht="7.5" customHeight="1" x14ac:dyDescent="0.25"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</row>
    <row r="4" spans="1:26" s="19" customFormat="1" ht="12.75" x14ac:dyDescent="0.2">
      <c r="A4" s="535"/>
      <c r="B4" s="535"/>
      <c r="C4" s="535"/>
      <c r="D4" s="806"/>
      <c r="E4" s="806"/>
      <c r="F4" s="806"/>
      <c r="G4" s="806"/>
      <c r="H4" s="806"/>
      <c r="I4" s="806"/>
      <c r="J4" s="806"/>
      <c r="K4" s="806"/>
      <c r="L4" s="807"/>
      <c r="M4" s="100"/>
      <c r="N4" s="808" t="s">
        <v>758</v>
      </c>
      <c r="O4" s="808"/>
      <c r="P4" s="808" t="s">
        <v>614</v>
      </c>
      <c r="Q4" s="808"/>
      <c r="R4" s="808" t="s">
        <v>616</v>
      </c>
      <c r="S4" s="808"/>
      <c r="T4" s="809" t="s">
        <v>617</v>
      </c>
      <c r="U4" s="806"/>
      <c r="V4" s="806"/>
      <c r="W4" s="806"/>
      <c r="Y4" s="568"/>
    </row>
    <row r="5" spans="1:26" s="10" customFormat="1" ht="63.75" customHeight="1" x14ac:dyDescent="0.25">
      <c r="A5" s="6" t="s">
        <v>341</v>
      </c>
      <c r="B5" s="6" t="s">
        <v>342</v>
      </c>
      <c r="C5" s="6"/>
      <c r="D5" s="80" t="s">
        <v>793</v>
      </c>
      <c r="E5" s="80" t="s">
        <v>340</v>
      </c>
      <c r="F5" s="80" t="s">
        <v>366</v>
      </c>
      <c r="G5" s="80" t="s">
        <v>371</v>
      </c>
      <c r="H5" s="20" t="s">
        <v>364</v>
      </c>
      <c r="I5" s="21" t="s">
        <v>363</v>
      </c>
      <c r="J5" s="21" t="s">
        <v>365</v>
      </c>
      <c r="K5" s="80" t="s">
        <v>372</v>
      </c>
      <c r="L5" s="80" t="s">
        <v>353</v>
      </c>
      <c r="M5" s="80" t="s">
        <v>792</v>
      </c>
      <c r="N5" s="80" t="s">
        <v>330</v>
      </c>
      <c r="O5" s="17" t="s">
        <v>615</v>
      </c>
      <c r="P5" s="80" t="s">
        <v>330</v>
      </c>
      <c r="Q5" s="17" t="s">
        <v>615</v>
      </c>
      <c r="R5" s="80" t="s">
        <v>330</v>
      </c>
      <c r="S5" s="17" t="s">
        <v>615</v>
      </c>
      <c r="T5" s="80" t="s">
        <v>330</v>
      </c>
      <c r="U5" s="17" t="s">
        <v>615</v>
      </c>
      <c r="V5" s="28" t="s">
        <v>791</v>
      </c>
      <c r="W5" s="28" t="s">
        <v>613</v>
      </c>
      <c r="Y5" s="565" t="s">
        <v>794</v>
      </c>
      <c r="Z5" s="802" t="s">
        <v>880</v>
      </c>
    </row>
    <row r="6" spans="1:26" s="10" customFormat="1" ht="18" customHeight="1" x14ac:dyDescent="0.2">
      <c r="A6" s="166"/>
      <c r="B6" s="166"/>
      <c r="C6" s="166"/>
      <c r="D6" s="166"/>
      <c r="E6" s="166"/>
      <c r="F6" s="166"/>
      <c r="G6" s="166"/>
      <c r="H6" s="188"/>
      <c r="I6" s="189"/>
      <c r="J6" s="189"/>
      <c r="K6" s="166"/>
      <c r="L6" s="166"/>
      <c r="M6" s="133"/>
      <c r="N6" s="133"/>
      <c r="O6" s="170"/>
      <c r="P6" s="133"/>
      <c r="Q6" s="170"/>
      <c r="R6" s="133"/>
      <c r="S6" s="170"/>
      <c r="T6" s="140" t="str">
        <f>IF(ROUND('02'!I74-'02'!I100-'02'!I107-'02'!I112-'02'!I116-'02'!I121-T7,0)=0,"OK","Разлика с отчета")</f>
        <v>OK</v>
      </c>
      <c r="U6" s="140" t="str">
        <f>IF(ROUND('02'!I78+'02'!I82+'02'!I86+'02'!I90+'02'!I94+'02'!I98+'02'!I124-U7,0)=0,"OK","Разлика с отчета")</f>
        <v>OK</v>
      </c>
      <c r="V6" s="140" t="str">
        <f>IF(ROUND('02'!I77+'02'!I81+'02'!I85+'02'!I89+'02'!I93+'02'!I97+'02'!I123-V7,0)=0,"OK","Разлика с отчета")</f>
        <v>OK</v>
      </c>
      <c r="W6" s="133"/>
      <c r="Y6" s="565"/>
      <c r="Z6" s="803"/>
    </row>
    <row r="7" spans="1:26" s="35" customFormat="1" ht="20.25" customHeight="1" x14ac:dyDescent="0.2">
      <c r="A7" s="29"/>
      <c r="B7" s="29"/>
      <c r="C7" s="51"/>
      <c r="D7" s="29"/>
      <c r="E7" s="29"/>
      <c r="F7" s="29"/>
      <c r="G7" s="29"/>
      <c r="H7" s="30"/>
      <c r="I7" s="31"/>
      <c r="J7" s="31"/>
      <c r="K7" s="32">
        <f>SUM(K8:K5002)</f>
        <v>0</v>
      </c>
      <c r="L7" s="32"/>
      <c r="M7" s="32">
        <f>SUM(M8:M5002)</f>
        <v>0</v>
      </c>
      <c r="N7" s="32">
        <f>SUM(N8:N5002)</f>
        <v>0</v>
      </c>
      <c r="O7" s="32">
        <f>SUM(O8:O5002)</f>
        <v>0</v>
      </c>
      <c r="P7" s="32">
        <f>SUM(P8:P5002)</f>
        <v>0</v>
      </c>
      <c r="Q7" s="33">
        <f t="shared" ref="Q7:W7" si="0">SUM(Q8:Q5002)</f>
        <v>0</v>
      </c>
      <c r="R7" s="32">
        <f t="shared" si="0"/>
        <v>0</v>
      </c>
      <c r="S7" s="32">
        <f t="shared" si="0"/>
        <v>0</v>
      </c>
      <c r="T7" s="34">
        <f t="shared" si="0"/>
        <v>0</v>
      </c>
      <c r="U7" s="32">
        <f t="shared" si="0"/>
        <v>0</v>
      </c>
      <c r="V7" s="32">
        <f t="shared" si="0"/>
        <v>0</v>
      </c>
      <c r="W7" s="34">
        <f t="shared" si="0"/>
        <v>0</v>
      </c>
      <c r="Y7" s="566" t="str">
        <f>IF(AND(COUNTIFS(Y8:Y5002,"")=4995,COUNTIFS(T6:V6,"OK")=3),"✓","Грешка")</f>
        <v>✓</v>
      </c>
      <c r="Z7" s="803"/>
    </row>
    <row r="8" spans="1:26" x14ac:dyDescent="0.25">
      <c r="A8" s="68" t="str">
        <f>'0'!$A$4</f>
        <v>………………..</v>
      </c>
      <c r="B8" s="341">
        <f>'0'!$A$2</f>
        <v>46112</v>
      </c>
      <c r="C8" s="341" t="s">
        <v>1246</v>
      </c>
      <c r="D8" s="22"/>
      <c r="E8" s="23"/>
      <c r="F8" s="14"/>
      <c r="G8" s="23"/>
      <c r="H8" s="22"/>
      <c r="I8" s="24"/>
      <c r="J8" s="24"/>
      <c r="K8" s="25"/>
      <c r="L8" s="25"/>
      <c r="M8" s="25"/>
      <c r="N8" s="25"/>
      <c r="O8" s="25"/>
      <c r="P8" s="25"/>
      <c r="Q8" s="26"/>
      <c r="R8" s="25"/>
      <c r="S8" s="25"/>
      <c r="T8" s="27">
        <f>N8+P8-R8</f>
        <v>0</v>
      </c>
      <c r="U8" s="27">
        <f>O8+Q8-S8</f>
        <v>0</v>
      </c>
      <c r="V8" s="25"/>
      <c r="W8" s="27" t="str">
        <f>IF(K8="","",K8-M8-(P8-Q8))</f>
        <v/>
      </c>
      <c r="X8" s="43" t="str">
        <f>IF(ROUND(T8-V8,2)&gt;=0,"OK","Просрочието не може да надхвърля задължението")</f>
        <v>OK</v>
      </c>
      <c r="Y8" s="681" t="str">
        <f>IF(COUNTBLANK(D8:W8)=18,"",IF(D8="999999999","",IF(ISNUMBER(VALUE(D8)),IF(LEN(D8)&lt;&gt;9,"Въведеното ЕИК е твърде късо или твърде дълго",IF(OR(MOD(MID(D8,1,1)*1+MID(D8,2,1)*2+MID(D8,3,1)*3+MID(D8,4,1)*4+MID(D8,5,1)*5+MID(D8,6,1)*6+MID(D8,7,1)*7+MID(D8,8,1)*8,11)-MID(D8,9,1)=0,AND(MOD(MID(D8,1,1)*3+MID(D8,2,1)*4+MID(D8,3,1)*5+MID(D8,4,1)*6+MID(D8,5,1)*7+MID(D8,6,1)*8+MID(D8,7,1)*9+MID(D8,8,1)*10,11)=10,MID(D8,9,1)*1=0),MOD(MID(D8,1,1)*3+MID(D8,2,1)*4+MID(D8,3,1)*5+MID(D8,4,1)*6+MID(D8,5,1)*7+MID(D8,6,1)*8+MID(D8,7,1)*9+MID(D8,8,1)*10,11)-MID(D8,9,1)=0),"","Въведеното ЕИК е невалидно")),"Въведеното ЕИК съдържа непозволени символи")))</f>
        <v/>
      </c>
      <c r="Z8" s="803"/>
    </row>
    <row r="9" spans="1:26" x14ac:dyDescent="0.25">
      <c r="A9" s="68" t="str">
        <f>'0'!$A$4</f>
        <v>………………..</v>
      </c>
      <c r="B9" s="341">
        <f>'0'!$A$2</f>
        <v>46112</v>
      </c>
      <c r="C9" s="341" t="s">
        <v>1246</v>
      </c>
      <c r="D9" s="22"/>
      <c r="E9" s="23"/>
      <c r="F9" s="14"/>
      <c r="G9" s="23"/>
      <c r="H9" s="22"/>
      <c r="I9" s="24"/>
      <c r="J9" s="24"/>
      <c r="K9" s="25"/>
      <c r="L9" s="25"/>
      <c r="M9" s="25"/>
      <c r="N9" s="25"/>
      <c r="O9" s="25"/>
      <c r="P9" s="25"/>
      <c r="Q9" s="26"/>
      <c r="R9" s="25"/>
      <c r="S9" s="25"/>
      <c r="T9" s="27">
        <f t="shared" ref="T9:T72" si="1">N9+P9-R9</f>
        <v>0</v>
      </c>
      <c r="U9" s="27">
        <f t="shared" ref="U9:U72" si="2">O9+Q9-S9</f>
        <v>0</v>
      </c>
      <c r="V9" s="25"/>
      <c r="W9" s="27" t="str">
        <f t="shared" ref="W9:W72" si="3">IF(K9="","",K9-M9-(P9-Q9))</f>
        <v/>
      </c>
      <c r="X9" s="43" t="str">
        <f t="shared" ref="X9:X72" si="4">IF(ROUND(T9-V9,2)&gt;=0,"OK","Просрочието не може да надхвърля задължението")</f>
        <v>OK</v>
      </c>
      <c r="Y9" s="681" t="str">
        <f t="shared" ref="Y9:Y72" si="5">IF(COUNTBLANK(D9:W9)=18,"",IF(D9="999999999","",IF(ISNUMBER(VALUE(D9)),IF(LEN(D9)&lt;&gt;9,"Въведеното ЕИК е твърде късо или твърде дълго",IF(OR(MOD(MID(D9,1,1)*1+MID(D9,2,1)*2+MID(D9,3,1)*3+MID(D9,4,1)*4+MID(D9,5,1)*5+MID(D9,6,1)*6+MID(D9,7,1)*7+MID(D9,8,1)*8,11)-MID(D9,9,1)=0,AND(MOD(MID(D9,1,1)*3+MID(D9,2,1)*4+MID(D9,3,1)*5+MID(D9,4,1)*6+MID(D9,5,1)*7+MID(D9,6,1)*8+MID(D9,7,1)*9+MID(D9,8,1)*10,11)=10,MID(D9,9,1)*1=0),MOD(MID(D9,1,1)*3+MID(D9,2,1)*4+MID(D9,3,1)*5+MID(D9,4,1)*6+MID(D9,5,1)*7+MID(D9,6,1)*8+MID(D9,7,1)*9+MID(D9,8,1)*10,11)-MID(D9,9,1)=0),"","Въведеното ЕИК е невалидно")),"Въведеното ЕИК съдържа непозволени символи")))</f>
        <v/>
      </c>
      <c r="Z9" s="803"/>
    </row>
    <row r="10" spans="1:26" x14ac:dyDescent="0.25">
      <c r="A10" s="68" t="str">
        <f>'0'!$A$4</f>
        <v>………………..</v>
      </c>
      <c r="B10" s="341">
        <f>'0'!$A$2</f>
        <v>46112</v>
      </c>
      <c r="C10" s="341" t="s">
        <v>1246</v>
      </c>
      <c r="D10" s="22"/>
      <c r="E10" s="23"/>
      <c r="F10" s="14"/>
      <c r="G10" s="23"/>
      <c r="H10" s="22"/>
      <c r="I10" s="24"/>
      <c r="J10" s="24"/>
      <c r="K10" s="25"/>
      <c r="L10" s="25"/>
      <c r="M10" s="25"/>
      <c r="N10" s="25"/>
      <c r="O10" s="25"/>
      <c r="P10" s="25"/>
      <c r="Q10" s="26"/>
      <c r="R10" s="25"/>
      <c r="S10" s="25"/>
      <c r="T10" s="27">
        <f t="shared" si="1"/>
        <v>0</v>
      </c>
      <c r="U10" s="27">
        <f t="shared" si="2"/>
        <v>0</v>
      </c>
      <c r="V10" s="25"/>
      <c r="W10" s="27" t="str">
        <f t="shared" si="3"/>
        <v/>
      </c>
      <c r="X10" s="43" t="str">
        <f t="shared" si="4"/>
        <v>OK</v>
      </c>
      <c r="Y10" s="681" t="str">
        <f t="shared" si="5"/>
        <v/>
      </c>
      <c r="Z10" s="803"/>
    </row>
    <row r="11" spans="1:26" x14ac:dyDescent="0.25">
      <c r="A11" s="68" t="str">
        <f>'0'!$A$4</f>
        <v>………………..</v>
      </c>
      <c r="B11" s="341">
        <f>'0'!$A$2</f>
        <v>46112</v>
      </c>
      <c r="C11" s="341" t="s">
        <v>1246</v>
      </c>
      <c r="D11" s="22"/>
      <c r="E11" s="23"/>
      <c r="F11" s="14"/>
      <c r="G11" s="23"/>
      <c r="H11" s="22"/>
      <c r="I11" s="24"/>
      <c r="J11" s="24"/>
      <c r="K11" s="25"/>
      <c r="L11" s="25"/>
      <c r="M11" s="25"/>
      <c r="N11" s="25"/>
      <c r="O11" s="25"/>
      <c r="P11" s="25"/>
      <c r="Q11" s="26"/>
      <c r="R11" s="25"/>
      <c r="S11" s="25"/>
      <c r="T11" s="27">
        <f t="shared" si="1"/>
        <v>0</v>
      </c>
      <c r="U11" s="27">
        <f t="shared" si="2"/>
        <v>0</v>
      </c>
      <c r="V11" s="25"/>
      <c r="W11" s="27" t="str">
        <f t="shared" si="3"/>
        <v/>
      </c>
      <c r="X11" s="43" t="str">
        <f t="shared" si="4"/>
        <v>OK</v>
      </c>
      <c r="Y11" s="681" t="str">
        <f t="shared" si="5"/>
        <v/>
      </c>
      <c r="Z11" s="803"/>
    </row>
    <row r="12" spans="1:26" x14ac:dyDescent="0.25">
      <c r="A12" s="68" t="str">
        <f>'0'!$A$4</f>
        <v>………………..</v>
      </c>
      <c r="B12" s="341">
        <f>'0'!$A$2</f>
        <v>46112</v>
      </c>
      <c r="C12" s="341" t="s">
        <v>1246</v>
      </c>
      <c r="D12" s="22"/>
      <c r="E12" s="23"/>
      <c r="F12" s="14"/>
      <c r="G12" s="23"/>
      <c r="H12" s="22"/>
      <c r="I12" s="24"/>
      <c r="J12" s="24"/>
      <c r="K12" s="25"/>
      <c r="L12" s="25"/>
      <c r="M12" s="25"/>
      <c r="N12" s="25"/>
      <c r="O12" s="25"/>
      <c r="P12" s="25"/>
      <c r="Q12" s="26"/>
      <c r="R12" s="25"/>
      <c r="S12" s="25"/>
      <c r="T12" s="27">
        <f t="shared" si="1"/>
        <v>0</v>
      </c>
      <c r="U12" s="27">
        <f t="shared" si="2"/>
        <v>0</v>
      </c>
      <c r="V12" s="25"/>
      <c r="W12" s="27" t="str">
        <f t="shared" si="3"/>
        <v/>
      </c>
      <c r="X12" s="43" t="str">
        <f t="shared" si="4"/>
        <v>OK</v>
      </c>
      <c r="Y12" s="681" t="str">
        <f t="shared" si="5"/>
        <v/>
      </c>
      <c r="Z12" s="803"/>
    </row>
    <row r="13" spans="1:26" x14ac:dyDescent="0.25">
      <c r="A13" s="68" t="str">
        <f>'0'!$A$4</f>
        <v>………………..</v>
      </c>
      <c r="B13" s="341">
        <f>'0'!$A$2</f>
        <v>46112</v>
      </c>
      <c r="C13" s="341" t="s">
        <v>1246</v>
      </c>
      <c r="D13" s="22"/>
      <c r="E13" s="23"/>
      <c r="F13" s="14"/>
      <c r="G13" s="23"/>
      <c r="H13" s="22"/>
      <c r="I13" s="24"/>
      <c r="J13" s="24"/>
      <c r="K13" s="25"/>
      <c r="L13" s="25"/>
      <c r="M13" s="25"/>
      <c r="N13" s="25"/>
      <c r="O13" s="25"/>
      <c r="P13" s="25"/>
      <c r="Q13" s="26"/>
      <c r="R13" s="25"/>
      <c r="S13" s="25"/>
      <c r="T13" s="27">
        <f t="shared" si="1"/>
        <v>0</v>
      </c>
      <c r="U13" s="27">
        <f t="shared" si="2"/>
        <v>0</v>
      </c>
      <c r="V13" s="25"/>
      <c r="W13" s="27" t="str">
        <f t="shared" si="3"/>
        <v/>
      </c>
      <c r="X13" s="43" t="str">
        <f t="shared" si="4"/>
        <v>OK</v>
      </c>
      <c r="Y13" s="681" t="str">
        <f t="shared" si="5"/>
        <v/>
      </c>
      <c r="Z13" s="803"/>
    </row>
    <row r="14" spans="1:26" x14ac:dyDescent="0.25">
      <c r="A14" s="68" t="str">
        <f>'0'!$A$4</f>
        <v>………………..</v>
      </c>
      <c r="B14" s="341">
        <f>'0'!$A$2</f>
        <v>46112</v>
      </c>
      <c r="C14" s="341" t="s">
        <v>1246</v>
      </c>
      <c r="D14" s="22"/>
      <c r="E14" s="23"/>
      <c r="F14" s="14"/>
      <c r="G14" s="23"/>
      <c r="H14" s="22"/>
      <c r="I14" s="24"/>
      <c r="J14" s="24"/>
      <c r="K14" s="25"/>
      <c r="L14" s="25"/>
      <c r="M14" s="25"/>
      <c r="N14" s="25"/>
      <c r="O14" s="25"/>
      <c r="P14" s="25"/>
      <c r="Q14" s="26"/>
      <c r="R14" s="25"/>
      <c r="S14" s="25"/>
      <c r="T14" s="27">
        <f t="shared" si="1"/>
        <v>0</v>
      </c>
      <c r="U14" s="27">
        <f t="shared" si="2"/>
        <v>0</v>
      </c>
      <c r="V14" s="25"/>
      <c r="W14" s="27" t="str">
        <f t="shared" si="3"/>
        <v/>
      </c>
      <c r="X14" s="43" t="str">
        <f t="shared" si="4"/>
        <v>OK</v>
      </c>
      <c r="Y14" s="681" t="str">
        <f t="shared" si="5"/>
        <v/>
      </c>
      <c r="Z14" s="803"/>
    </row>
    <row r="15" spans="1:26" x14ac:dyDescent="0.25">
      <c r="A15" s="68" t="str">
        <f>'0'!$A$4</f>
        <v>………………..</v>
      </c>
      <c r="B15" s="341">
        <f>'0'!$A$2</f>
        <v>46112</v>
      </c>
      <c r="C15" s="341" t="s">
        <v>1246</v>
      </c>
      <c r="D15" s="22"/>
      <c r="E15" s="23"/>
      <c r="F15" s="14"/>
      <c r="G15" s="23"/>
      <c r="H15" s="22"/>
      <c r="I15" s="24"/>
      <c r="J15" s="24"/>
      <c r="K15" s="25"/>
      <c r="L15" s="25"/>
      <c r="M15" s="25"/>
      <c r="N15" s="25"/>
      <c r="O15" s="25"/>
      <c r="P15" s="25"/>
      <c r="Q15" s="26"/>
      <c r="R15" s="25"/>
      <c r="S15" s="25"/>
      <c r="T15" s="27">
        <f t="shared" si="1"/>
        <v>0</v>
      </c>
      <c r="U15" s="27">
        <f t="shared" si="2"/>
        <v>0</v>
      </c>
      <c r="V15" s="25"/>
      <c r="W15" s="27" t="str">
        <f t="shared" si="3"/>
        <v/>
      </c>
      <c r="X15" s="43" t="str">
        <f t="shared" si="4"/>
        <v>OK</v>
      </c>
      <c r="Y15" s="681" t="str">
        <f t="shared" si="5"/>
        <v/>
      </c>
      <c r="Z15" s="803"/>
    </row>
    <row r="16" spans="1:26" x14ac:dyDescent="0.25">
      <c r="A16" s="68" t="str">
        <f>'0'!$A$4</f>
        <v>………………..</v>
      </c>
      <c r="B16" s="341">
        <f>'0'!$A$2</f>
        <v>46112</v>
      </c>
      <c r="C16" s="341" t="s">
        <v>1246</v>
      </c>
      <c r="D16" s="22"/>
      <c r="E16" s="23"/>
      <c r="F16" s="14"/>
      <c r="G16" s="23"/>
      <c r="H16" s="22"/>
      <c r="I16" s="24"/>
      <c r="J16" s="24"/>
      <c r="K16" s="25"/>
      <c r="L16" s="25"/>
      <c r="M16" s="25"/>
      <c r="N16" s="25"/>
      <c r="O16" s="25"/>
      <c r="P16" s="25"/>
      <c r="Q16" s="26"/>
      <c r="R16" s="25"/>
      <c r="S16" s="25"/>
      <c r="T16" s="27">
        <f t="shared" si="1"/>
        <v>0</v>
      </c>
      <c r="U16" s="27">
        <f t="shared" si="2"/>
        <v>0</v>
      </c>
      <c r="V16" s="25"/>
      <c r="W16" s="27" t="str">
        <f t="shared" si="3"/>
        <v/>
      </c>
      <c r="X16" s="43" t="str">
        <f t="shared" si="4"/>
        <v>OK</v>
      </c>
      <c r="Y16" s="681" t="str">
        <f t="shared" si="5"/>
        <v/>
      </c>
      <c r="Z16" s="804"/>
    </row>
    <row r="17" spans="1:25" x14ac:dyDescent="0.25">
      <c r="A17" s="68" t="str">
        <f>'0'!$A$4</f>
        <v>………………..</v>
      </c>
      <c r="B17" s="341">
        <f>'0'!$A$2</f>
        <v>46112</v>
      </c>
      <c r="C17" s="341" t="s">
        <v>1246</v>
      </c>
      <c r="D17" s="22"/>
      <c r="E17" s="23"/>
      <c r="F17" s="14"/>
      <c r="G17" s="23"/>
      <c r="H17" s="22"/>
      <c r="I17" s="24"/>
      <c r="J17" s="24"/>
      <c r="K17" s="25"/>
      <c r="L17" s="25"/>
      <c r="M17" s="25"/>
      <c r="N17" s="25"/>
      <c r="O17" s="25"/>
      <c r="P17" s="25"/>
      <c r="Q17" s="26"/>
      <c r="R17" s="25"/>
      <c r="S17" s="25"/>
      <c r="T17" s="27">
        <f t="shared" si="1"/>
        <v>0</v>
      </c>
      <c r="U17" s="27">
        <f t="shared" si="2"/>
        <v>0</v>
      </c>
      <c r="V17" s="25"/>
      <c r="W17" s="27" t="str">
        <f t="shared" si="3"/>
        <v/>
      </c>
      <c r="X17" s="43" t="str">
        <f t="shared" si="4"/>
        <v>OK</v>
      </c>
      <c r="Y17" s="681" t="str">
        <f t="shared" si="5"/>
        <v/>
      </c>
    </row>
    <row r="18" spans="1:25" x14ac:dyDescent="0.25">
      <c r="A18" s="68" t="str">
        <f>'0'!$A$4</f>
        <v>………………..</v>
      </c>
      <c r="B18" s="341">
        <f>'0'!$A$2</f>
        <v>46112</v>
      </c>
      <c r="C18" s="341" t="s">
        <v>1246</v>
      </c>
      <c r="D18" s="22"/>
      <c r="E18" s="23"/>
      <c r="F18" s="14"/>
      <c r="G18" s="23"/>
      <c r="H18" s="22"/>
      <c r="I18" s="24"/>
      <c r="J18" s="24"/>
      <c r="K18" s="25"/>
      <c r="L18" s="25"/>
      <c r="M18" s="25"/>
      <c r="N18" s="25"/>
      <c r="O18" s="25"/>
      <c r="P18" s="25"/>
      <c r="Q18" s="26"/>
      <c r="R18" s="25"/>
      <c r="S18" s="25"/>
      <c r="T18" s="27">
        <f t="shared" si="1"/>
        <v>0</v>
      </c>
      <c r="U18" s="27">
        <f t="shared" si="2"/>
        <v>0</v>
      </c>
      <c r="V18" s="25"/>
      <c r="W18" s="27" t="str">
        <f t="shared" si="3"/>
        <v/>
      </c>
      <c r="X18" s="43" t="str">
        <f t="shared" si="4"/>
        <v>OK</v>
      </c>
      <c r="Y18" s="681" t="str">
        <f t="shared" si="5"/>
        <v/>
      </c>
    </row>
    <row r="19" spans="1:25" x14ac:dyDescent="0.25">
      <c r="A19" s="68" t="str">
        <f>'0'!$A$4</f>
        <v>………………..</v>
      </c>
      <c r="B19" s="341">
        <f>'0'!$A$2</f>
        <v>46112</v>
      </c>
      <c r="C19" s="341" t="s">
        <v>1246</v>
      </c>
      <c r="D19" s="22"/>
      <c r="E19" s="23"/>
      <c r="F19" s="14"/>
      <c r="G19" s="23"/>
      <c r="H19" s="22"/>
      <c r="I19" s="24"/>
      <c r="J19" s="24"/>
      <c r="K19" s="25"/>
      <c r="L19" s="25"/>
      <c r="M19" s="25"/>
      <c r="N19" s="25"/>
      <c r="O19" s="25"/>
      <c r="P19" s="25"/>
      <c r="Q19" s="26"/>
      <c r="R19" s="25"/>
      <c r="S19" s="25"/>
      <c r="T19" s="27">
        <f t="shared" si="1"/>
        <v>0</v>
      </c>
      <c r="U19" s="27">
        <f t="shared" si="2"/>
        <v>0</v>
      </c>
      <c r="V19" s="25"/>
      <c r="W19" s="27" t="str">
        <f t="shared" si="3"/>
        <v/>
      </c>
      <c r="X19" s="43" t="str">
        <f t="shared" si="4"/>
        <v>OK</v>
      </c>
      <c r="Y19" s="681" t="str">
        <f t="shared" si="5"/>
        <v/>
      </c>
    </row>
    <row r="20" spans="1:25" x14ac:dyDescent="0.25">
      <c r="A20" s="68" t="str">
        <f>'0'!$A$4</f>
        <v>………………..</v>
      </c>
      <c r="B20" s="341">
        <f>'0'!$A$2</f>
        <v>46112</v>
      </c>
      <c r="C20" s="341" t="s">
        <v>1246</v>
      </c>
      <c r="D20" s="22"/>
      <c r="E20" s="23"/>
      <c r="F20" s="14"/>
      <c r="G20" s="23"/>
      <c r="H20" s="22"/>
      <c r="I20" s="24"/>
      <c r="J20" s="24"/>
      <c r="K20" s="25"/>
      <c r="L20" s="25"/>
      <c r="M20" s="25"/>
      <c r="N20" s="25"/>
      <c r="O20" s="25"/>
      <c r="P20" s="25"/>
      <c r="Q20" s="26"/>
      <c r="R20" s="25"/>
      <c r="S20" s="25"/>
      <c r="T20" s="27">
        <f t="shared" si="1"/>
        <v>0</v>
      </c>
      <c r="U20" s="27">
        <f t="shared" si="2"/>
        <v>0</v>
      </c>
      <c r="V20" s="25"/>
      <c r="W20" s="27" t="str">
        <f t="shared" si="3"/>
        <v/>
      </c>
      <c r="X20" s="43" t="str">
        <f t="shared" si="4"/>
        <v>OK</v>
      </c>
      <c r="Y20" s="681" t="str">
        <f t="shared" si="5"/>
        <v/>
      </c>
    </row>
    <row r="21" spans="1:25" x14ac:dyDescent="0.25">
      <c r="A21" s="68" t="str">
        <f>'0'!$A$4</f>
        <v>………………..</v>
      </c>
      <c r="B21" s="341">
        <f>'0'!$A$2</f>
        <v>46112</v>
      </c>
      <c r="C21" s="341" t="s">
        <v>1246</v>
      </c>
      <c r="D21" s="22"/>
      <c r="E21" s="23"/>
      <c r="F21" s="14"/>
      <c r="G21" s="23"/>
      <c r="H21" s="22"/>
      <c r="I21" s="24"/>
      <c r="J21" s="24"/>
      <c r="K21" s="25"/>
      <c r="L21" s="25"/>
      <c r="M21" s="25"/>
      <c r="N21" s="25"/>
      <c r="O21" s="25"/>
      <c r="P21" s="25"/>
      <c r="Q21" s="26"/>
      <c r="R21" s="25"/>
      <c r="S21" s="25"/>
      <c r="T21" s="27">
        <f t="shared" si="1"/>
        <v>0</v>
      </c>
      <c r="U21" s="27">
        <f t="shared" si="2"/>
        <v>0</v>
      </c>
      <c r="V21" s="25"/>
      <c r="W21" s="27" t="str">
        <f t="shared" si="3"/>
        <v/>
      </c>
      <c r="X21" s="43" t="str">
        <f t="shared" si="4"/>
        <v>OK</v>
      </c>
      <c r="Y21" s="681" t="str">
        <f t="shared" si="5"/>
        <v/>
      </c>
    </row>
    <row r="22" spans="1:25" x14ac:dyDescent="0.25">
      <c r="A22" s="68" t="str">
        <f>'0'!$A$4</f>
        <v>………………..</v>
      </c>
      <c r="B22" s="341">
        <f>'0'!$A$2</f>
        <v>46112</v>
      </c>
      <c r="C22" s="341" t="s">
        <v>1246</v>
      </c>
      <c r="D22" s="22"/>
      <c r="E22" s="23"/>
      <c r="F22" s="14"/>
      <c r="G22" s="23"/>
      <c r="H22" s="22"/>
      <c r="I22" s="24"/>
      <c r="J22" s="24"/>
      <c r="K22" s="25"/>
      <c r="L22" s="25"/>
      <c r="M22" s="25"/>
      <c r="N22" s="25"/>
      <c r="O22" s="25"/>
      <c r="P22" s="25"/>
      <c r="Q22" s="26"/>
      <c r="R22" s="25"/>
      <c r="S22" s="25"/>
      <c r="T22" s="27">
        <f t="shared" si="1"/>
        <v>0</v>
      </c>
      <c r="U22" s="27">
        <f t="shared" si="2"/>
        <v>0</v>
      </c>
      <c r="V22" s="25"/>
      <c r="W22" s="27" t="str">
        <f t="shared" si="3"/>
        <v/>
      </c>
      <c r="X22" s="43" t="str">
        <f t="shared" si="4"/>
        <v>OK</v>
      </c>
      <c r="Y22" s="681" t="str">
        <f t="shared" si="5"/>
        <v/>
      </c>
    </row>
    <row r="23" spans="1:25" x14ac:dyDescent="0.25">
      <c r="A23" s="68" t="str">
        <f>'0'!$A$4</f>
        <v>………………..</v>
      </c>
      <c r="B23" s="341">
        <f>'0'!$A$2</f>
        <v>46112</v>
      </c>
      <c r="C23" s="341" t="s">
        <v>1246</v>
      </c>
      <c r="D23" s="22"/>
      <c r="E23" s="23"/>
      <c r="F23" s="14"/>
      <c r="G23" s="23"/>
      <c r="H23" s="22"/>
      <c r="I23" s="24"/>
      <c r="J23" s="24"/>
      <c r="K23" s="25"/>
      <c r="L23" s="25"/>
      <c r="M23" s="25"/>
      <c r="N23" s="25"/>
      <c r="O23" s="25"/>
      <c r="P23" s="25"/>
      <c r="Q23" s="26"/>
      <c r="R23" s="25"/>
      <c r="S23" s="25"/>
      <c r="T23" s="27">
        <f t="shared" si="1"/>
        <v>0</v>
      </c>
      <c r="U23" s="27">
        <f t="shared" si="2"/>
        <v>0</v>
      </c>
      <c r="V23" s="25"/>
      <c r="W23" s="27" t="str">
        <f t="shared" si="3"/>
        <v/>
      </c>
      <c r="X23" s="43" t="str">
        <f t="shared" si="4"/>
        <v>OK</v>
      </c>
      <c r="Y23" s="681" t="str">
        <f t="shared" si="5"/>
        <v/>
      </c>
    </row>
    <row r="24" spans="1:25" x14ac:dyDescent="0.25">
      <c r="A24" s="68" t="str">
        <f>'0'!$A$4</f>
        <v>………………..</v>
      </c>
      <c r="B24" s="341">
        <f>'0'!$A$2</f>
        <v>46112</v>
      </c>
      <c r="C24" s="341" t="s">
        <v>1246</v>
      </c>
      <c r="D24" s="22"/>
      <c r="E24" s="23"/>
      <c r="F24" s="14"/>
      <c r="G24" s="23"/>
      <c r="H24" s="22"/>
      <c r="I24" s="24"/>
      <c r="J24" s="24"/>
      <c r="K24" s="25"/>
      <c r="L24" s="25"/>
      <c r="M24" s="25"/>
      <c r="N24" s="25"/>
      <c r="O24" s="25"/>
      <c r="P24" s="25"/>
      <c r="Q24" s="26"/>
      <c r="R24" s="25"/>
      <c r="S24" s="25"/>
      <c r="T24" s="27">
        <f t="shared" si="1"/>
        <v>0</v>
      </c>
      <c r="U24" s="27">
        <f t="shared" si="2"/>
        <v>0</v>
      </c>
      <c r="V24" s="25"/>
      <c r="W24" s="27" t="str">
        <f t="shared" si="3"/>
        <v/>
      </c>
      <c r="X24" s="43" t="str">
        <f t="shared" si="4"/>
        <v>OK</v>
      </c>
      <c r="Y24" s="681" t="str">
        <f t="shared" si="5"/>
        <v/>
      </c>
    </row>
    <row r="25" spans="1:25" x14ac:dyDescent="0.25">
      <c r="A25" s="68" t="str">
        <f>'0'!$A$4</f>
        <v>………………..</v>
      </c>
      <c r="B25" s="341">
        <f>'0'!$A$2</f>
        <v>46112</v>
      </c>
      <c r="C25" s="341" t="s">
        <v>1246</v>
      </c>
      <c r="D25" s="22"/>
      <c r="E25" s="23"/>
      <c r="F25" s="14"/>
      <c r="G25" s="23"/>
      <c r="H25" s="22"/>
      <c r="I25" s="24"/>
      <c r="J25" s="24"/>
      <c r="K25" s="25"/>
      <c r="L25" s="25"/>
      <c r="M25" s="25"/>
      <c r="N25" s="25"/>
      <c r="O25" s="25"/>
      <c r="P25" s="25"/>
      <c r="Q25" s="26"/>
      <c r="R25" s="25"/>
      <c r="S25" s="25"/>
      <c r="T25" s="27">
        <f t="shared" si="1"/>
        <v>0</v>
      </c>
      <c r="U25" s="27">
        <f t="shared" si="2"/>
        <v>0</v>
      </c>
      <c r="V25" s="25"/>
      <c r="W25" s="27" t="str">
        <f t="shared" si="3"/>
        <v/>
      </c>
      <c r="X25" s="43" t="str">
        <f t="shared" si="4"/>
        <v>OK</v>
      </c>
      <c r="Y25" s="681" t="str">
        <f t="shared" si="5"/>
        <v/>
      </c>
    </row>
    <row r="26" spans="1:25" x14ac:dyDescent="0.25">
      <c r="A26" s="68" t="str">
        <f>'0'!$A$4</f>
        <v>………………..</v>
      </c>
      <c r="B26" s="341">
        <f>'0'!$A$2</f>
        <v>46112</v>
      </c>
      <c r="C26" s="341" t="s">
        <v>1246</v>
      </c>
      <c r="D26" s="22"/>
      <c r="E26" s="23"/>
      <c r="F26" s="14"/>
      <c r="G26" s="23"/>
      <c r="H26" s="22"/>
      <c r="I26" s="24"/>
      <c r="J26" s="24"/>
      <c r="K26" s="25"/>
      <c r="L26" s="25"/>
      <c r="M26" s="25"/>
      <c r="N26" s="25"/>
      <c r="O26" s="25"/>
      <c r="P26" s="25"/>
      <c r="Q26" s="26"/>
      <c r="R26" s="25"/>
      <c r="S26" s="25"/>
      <c r="T26" s="27">
        <f t="shared" si="1"/>
        <v>0</v>
      </c>
      <c r="U26" s="27">
        <f t="shared" si="2"/>
        <v>0</v>
      </c>
      <c r="V26" s="25"/>
      <c r="W26" s="27" t="str">
        <f t="shared" si="3"/>
        <v/>
      </c>
      <c r="X26" s="43" t="str">
        <f t="shared" si="4"/>
        <v>OK</v>
      </c>
      <c r="Y26" s="681" t="str">
        <f t="shared" si="5"/>
        <v/>
      </c>
    </row>
    <row r="27" spans="1:25" x14ac:dyDescent="0.25">
      <c r="A27" s="68" t="str">
        <f>'0'!$A$4</f>
        <v>………………..</v>
      </c>
      <c r="B27" s="341">
        <f>'0'!$A$2</f>
        <v>46112</v>
      </c>
      <c r="C27" s="341" t="s">
        <v>1246</v>
      </c>
      <c r="D27" s="22"/>
      <c r="E27" s="23"/>
      <c r="F27" s="14"/>
      <c r="G27" s="23"/>
      <c r="H27" s="22"/>
      <c r="I27" s="24"/>
      <c r="J27" s="24"/>
      <c r="K27" s="25"/>
      <c r="L27" s="25"/>
      <c r="M27" s="25"/>
      <c r="N27" s="25"/>
      <c r="O27" s="25"/>
      <c r="P27" s="25"/>
      <c r="Q27" s="26"/>
      <c r="R27" s="25"/>
      <c r="S27" s="25"/>
      <c r="T27" s="27">
        <f t="shared" si="1"/>
        <v>0</v>
      </c>
      <c r="U27" s="27">
        <f t="shared" si="2"/>
        <v>0</v>
      </c>
      <c r="V27" s="25"/>
      <c r="W27" s="27" t="str">
        <f t="shared" si="3"/>
        <v/>
      </c>
      <c r="X27" s="43" t="str">
        <f t="shared" si="4"/>
        <v>OK</v>
      </c>
      <c r="Y27" s="681" t="str">
        <f t="shared" si="5"/>
        <v/>
      </c>
    </row>
    <row r="28" spans="1:25" x14ac:dyDescent="0.25">
      <c r="A28" s="68" t="str">
        <f>'0'!$A$4</f>
        <v>………………..</v>
      </c>
      <c r="B28" s="341">
        <f>'0'!$A$2</f>
        <v>46112</v>
      </c>
      <c r="C28" s="341" t="s">
        <v>1246</v>
      </c>
      <c r="D28" s="22"/>
      <c r="E28" s="23"/>
      <c r="F28" s="14"/>
      <c r="G28" s="23"/>
      <c r="H28" s="22"/>
      <c r="I28" s="24"/>
      <c r="J28" s="24"/>
      <c r="K28" s="25"/>
      <c r="L28" s="25"/>
      <c r="M28" s="25"/>
      <c r="N28" s="25"/>
      <c r="O28" s="25"/>
      <c r="P28" s="25"/>
      <c r="Q28" s="26"/>
      <c r="R28" s="25"/>
      <c r="S28" s="25"/>
      <c r="T28" s="27">
        <f t="shared" si="1"/>
        <v>0</v>
      </c>
      <c r="U28" s="27">
        <f t="shared" si="2"/>
        <v>0</v>
      </c>
      <c r="V28" s="25"/>
      <c r="W28" s="27" t="str">
        <f t="shared" si="3"/>
        <v/>
      </c>
      <c r="X28" s="43" t="str">
        <f t="shared" si="4"/>
        <v>OK</v>
      </c>
      <c r="Y28" s="681" t="str">
        <f t="shared" si="5"/>
        <v/>
      </c>
    </row>
    <row r="29" spans="1:25" x14ac:dyDescent="0.25">
      <c r="A29" s="68" t="str">
        <f>'0'!$A$4</f>
        <v>………………..</v>
      </c>
      <c r="B29" s="341">
        <f>'0'!$A$2</f>
        <v>46112</v>
      </c>
      <c r="C29" s="341" t="s">
        <v>1246</v>
      </c>
      <c r="D29" s="22"/>
      <c r="E29" s="23"/>
      <c r="F29" s="14"/>
      <c r="G29" s="23"/>
      <c r="H29" s="22"/>
      <c r="I29" s="24"/>
      <c r="J29" s="24"/>
      <c r="K29" s="25"/>
      <c r="L29" s="25"/>
      <c r="M29" s="25"/>
      <c r="N29" s="25"/>
      <c r="O29" s="25"/>
      <c r="P29" s="25"/>
      <c r="Q29" s="26"/>
      <c r="R29" s="25"/>
      <c r="S29" s="25"/>
      <c r="T29" s="27">
        <f t="shared" si="1"/>
        <v>0</v>
      </c>
      <c r="U29" s="27">
        <f t="shared" si="2"/>
        <v>0</v>
      </c>
      <c r="V29" s="25"/>
      <c r="W29" s="27" t="str">
        <f t="shared" si="3"/>
        <v/>
      </c>
      <c r="X29" s="43" t="str">
        <f t="shared" si="4"/>
        <v>OK</v>
      </c>
      <c r="Y29" s="681" t="str">
        <f t="shared" si="5"/>
        <v/>
      </c>
    </row>
    <row r="30" spans="1:25" x14ac:dyDescent="0.25">
      <c r="A30" s="68" t="str">
        <f>'0'!$A$4</f>
        <v>………………..</v>
      </c>
      <c r="B30" s="341">
        <f>'0'!$A$2</f>
        <v>46112</v>
      </c>
      <c r="C30" s="341" t="s">
        <v>1246</v>
      </c>
      <c r="D30" s="22"/>
      <c r="E30" s="23"/>
      <c r="F30" s="14"/>
      <c r="G30" s="23"/>
      <c r="H30" s="22"/>
      <c r="I30" s="24"/>
      <c r="J30" s="24"/>
      <c r="K30" s="25"/>
      <c r="L30" s="25"/>
      <c r="M30" s="25"/>
      <c r="N30" s="25"/>
      <c r="O30" s="25"/>
      <c r="P30" s="25"/>
      <c r="Q30" s="26"/>
      <c r="R30" s="25"/>
      <c r="S30" s="25"/>
      <c r="T30" s="27">
        <f t="shared" si="1"/>
        <v>0</v>
      </c>
      <c r="U30" s="27">
        <f t="shared" si="2"/>
        <v>0</v>
      </c>
      <c r="V30" s="25"/>
      <c r="W30" s="27" t="str">
        <f t="shared" si="3"/>
        <v/>
      </c>
      <c r="X30" s="43" t="str">
        <f t="shared" si="4"/>
        <v>OK</v>
      </c>
      <c r="Y30" s="681" t="str">
        <f t="shared" si="5"/>
        <v/>
      </c>
    </row>
    <row r="31" spans="1:25" x14ac:dyDescent="0.25">
      <c r="A31" s="68" t="str">
        <f>'0'!$A$4</f>
        <v>………………..</v>
      </c>
      <c r="B31" s="341">
        <f>'0'!$A$2</f>
        <v>46112</v>
      </c>
      <c r="C31" s="341" t="s">
        <v>1246</v>
      </c>
      <c r="D31" s="22"/>
      <c r="E31" s="23"/>
      <c r="F31" s="14"/>
      <c r="G31" s="23"/>
      <c r="H31" s="22"/>
      <c r="I31" s="24"/>
      <c r="J31" s="24"/>
      <c r="K31" s="25"/>
      <c r="L31" s="25"/>
      <c r="M31" s="25"/>
      <c r="N31" s="25"/>
      <c r="O31" s="25"/>
      <c r="P31" s="25"/>
      <c r="Q31" s="26"/>
      <c r="R31" s="25"/>
      <c r="S31" s="25"/>
      <c r="T31" s="27">
        <f t="shared" si="1"/>
        <v>0</v>
      </c>
      <c r="U31" s="27">
        <f t="shared" si="2"/>
        <v>0</v>
      </c>
      <c r="V31" s="25"/>
      <c r="W31" s="27" t="str">
        <f t="shared" si="3"/>
        <v/>
      </c>
      <c r="X31" s="43" t="str">
        <f t="shared" si="4"/>
        <v>OK</v>
      </c>
      <c r="Y31" s="681" t="str">
        <f t="shared" si="5"/>
        <v/>
      </c>
    </row>
    <row r="32" spans="1:25" x14ac:dyDescent="0.25">
      <c r="A32" s="68" t="str">
        <f>'0'!$A$4</f>
        <v>………………..</v>
      </c>
      <c r="B32" s="341">
        <f>'0'!$A$2</f>
        <v>46112</v>
      </c>
      <c r="C32" s="341" t="s">
        <v>1246</v>
      </c>
      <c r="D32" s="22"/>
      <c r="E32" s="23"/>
      <c r="F32" s="14"/>
      <c r="G32" s="23"/>
      <c r="H32" s="22"/>
      <c r="I32" s="24"/>
      <c r="J32" s="24"/>
      <c r="K32" s="25"/>
      <c r="L32" s="25"/>
      <c r="M32" s="25"/>
      <c r="N32" s="25"/>
      <c r="O32" s="25"/>
      <c r="P32" s="25"/>
      <c r="Q32" s="26"/>
      <c r="R32" s="25"/>
      <c r="S32" s="25"/>
      <c r="T32" s="27">
        <f t="shared" si="1"/>
        <v>0</v>
      </c>
      <c r="U32" s="27">
        <f t="shared" si="2"/>
        <v>0</v>
      </c>
      <c r="V32" s="25"/>
      <c r="W32" s="27" t="str">
        <f t="shared" si="3"/>
        <v/>
      </c>
      <c r="X32" s="43" t="str">
        <f t="shared" si="4"/>
        <v>OK</v>
      </c>
      <c r="Y32" s="681" t="str">
        <f t="shared" si="5"/>
        <v/>
      </c>
    </row>
    <row r="33" spans="1:25" x14ac:dyDescent="0.25">
      <c r="A33" s="68" t="str">
        <f>'0'!$A$4</f>
        <v>………………..</v>
      </c>
      <c r="B33" s="341">
        <f>'0'!$A$2</f>
        <v>46112</v>
      </c>
      <c r="C33" s="341" t="s">
        <v>1246</v>
      </c>
      <c r="D33" s="22"/>
      <c r="E33" s="23"/>
      <c r="F33" s="14"/>
      <c r="G33" s="23"/>
      <c r="H33" s="22"/>
      <c r="I33" s="24"/>
      <c r="J33" s="24"/>
      <c r="K33" s="25"/>
      <c r="L33" s="25"/>
      <c r="M33" s="25"/>
      <c r="N33" s="25"/>
      <c r="O33" s="25"/>
      <c r="P33" s="25"/>
      <c r="Q33" s="26"/>
      <c r="R33" s="25"/>
      <c r="S33" s="25"/>
      <c r="T33" s="27">
        <f t="shared" si="1"/>
        <v>0</v>
      </c>
      <c r="U33" s="27">
        <f t="shared" si="2"/>
        <v>0</v>
      </c>
      <c r="V33" s="25"/>
      <c r="W33" s="27" t="str">
        <f t="shared" si="3"/>
        <v/>
      </c>
      <c r="X33" s="43" t="str">
        <f t="shared" si="4"/>
        <v>OK</v>
      </c>
      <c r="Y33" s="681" t="str">
        <f t="shared" si="5"/>
        <v/>
      </c>
    </row>
    <row r="34" spans="1:25" x14ac:dyDescent="0.25">
      <c r="A34" s="68" t="str">
        <f>'0'!$A$4</f>
        <v>………………..</v>
      </c>
      <c r="B34" s="341">
        <f>'0'!$A$2</f>
        <v>46112</v>
      </c>
      <c r="C34" s="341" t="s">
        <v>1246</v>
      </c>
      <c r="D34" s="22"/>
      <c r="E34" s="23"/>
      <c r="F34" s="14"/>
      <c r="G34" s="23"/>
      <c r="H34" s="22"/>
      <c r="I34" s="24"/>
      <c r="J34" s="24"/>
      <c r="K34" s="25"/>
      <c r="L34" s="25"/>
      <c r="M34" s="25"/>
      <c r="N34" s="25"/>
      <c r="O34" s="25"/>
      <c r="P34" s="25"/>
      <c r="Q34" s="26"/>
      <c r="R34" s="25"/>
      <c r="S34" s="25"/>
      <c r="T34" s="27">
        <f t="shared" si="1"/>
        <v>0</v>
      </c>
      <c r="U34" s="27">
        <f t="shared" si="2"/>
        <v>0</v>
      </c>
      <c r="V34" s="25"/>
      <c r="W34" s="27" t="str">
        <f t="shared" si="3"/>
        <v/>
      </c>
      <c r="X34" s="43" t="str">
        <f t="shared" si="4"/>
        <v>OK</v>
      </c>
      <c r="Y34" s="681" t="str">
        <f t="shared" si="5"/>
        <v/>
      </c>
    </row>
    <row r="35" spans="1:25" x14ac:dyDescent="0.25">
      <c r="A35" s="68" t="str">
        <f>'0'!$A$4</f>
        <v>………………..</v>
      </c>
      <c r="B35" s="341">
        <f>'0'!$A$2</f>
        <v>46112</v>
      </c>
      <c r="C35" s="341" t="s">
        <v>1246</v>
      </c>
      <c r="D35" s="22"/>
      <c r="E35" s="23"/>
      <c r="F35" s="14"/>
      <c r="G35" s="23"/>
      <c r="H35" s="22"/>
      <c r="I35" s="24"/>
      <c r="J35" s="24"/>
      <c r="K35" s="25"/>
      <c r="L35" s="25"/>
      <c r="M35" s="25"/>
      <c r="N35" s="25"/>
      <c r="O35" s="25"/>
      <c r="P35" s="25"/>
      <c r="Q35" s="26"/>
      <c r="R35" s="25"/>
      <c r="S35" s="25"/>
      <c r="T35" s="27">
        <f t="shared" si="1"/>
        <v>0</v>
      </c>
      <c r="U35" s="27">
        <f t="shared" si="2"/>
        <v>0</v>
      </c>
      <c r="V35" s="25"/>
      <c r="W35" s="27" t="str">
        <f t="shared" si="3"/>
        <v/>
      </c>
      <c r="X35" s="43" t="str">
        <f t="shared" si="4"/>
        <v>OK</v>
      </c>
      <c r="Y35" s="681" t="str">
        <f t="shared" si="5"/>
        <v/>
      </c>
    </row>
    <row r="36" spans="1:25" x14ac:dyDescent="0.25">
      <c r="A36" s="68" t="str">
        <f>'0'!$A$4</f>
        <v>………………..</v>
      </c>
      <c r="B36" s="341">
        <f>'0'!$A$2</f>
        <v>46112</v>
      </c>
      <c r="C36" s="341" t="s">
        <v>1246</v>
      </c>
      <c r="D36" s="22"/>
      <c r="E36" s="23"/>
      <c r="F36" s="14"/>
      <c r="G36" s="23"/>
      <c r="H36" s="22"/>
      <c r="I36" s="24"/>
      <c r="J36" s="24"/>
      <c r="K36" s="25"/>
      <c r="L36" s="25"/>
      <c r="M36" s="25"/>
      <c r="N36" s="25"/>
      <c r="O36" s="25"/>
      <c r="P36" s="25"/>
      <c r="Q36" s="26"/>
      <c r="R36" s="25"/>
      <c r="S36" s="25"/>
      <c r="T36" s="27">
        <f t="shared" si="1"/>
        <v>0</v>
      </c>
      <c r="U36" s="27">
        <f t="shared" si="2"/>
        <v>0</v>
      </c>
      <c r="V36" s="25"/>
      <c r="W36" s="27" t="str">
        <f t="shared" si="3"/>
        <v/>
      </c>
      <c r="X36" s="43" t="str">
        <f t="shared" si="4"/>
        <v>OK</v>
      </c>
      <c r="Y36" s="681" t="str">
        <f t="shared" si="5"/>
        <v/>
      </c>
    </row>
    <row r="37" spans="1:25" x14ac:dyDescent="0.25">
      <c r="A37" s="68" t="str">
        <f>'0'!$A$4</f>
        <v>………………..</v>
      </c>
      <c r="B37" s="341">
        <f>'0'!$A$2</f>
        <v>46112</v>
      </c>
      <c r="C37" s="341" t="s">
        <v>1246</v>
      </c>
      <c r="D37" s="22"/>
      <c r="E37" s="23"/>
      <c r="F37" s="14"/>
      <c r="G37" s="23"/>
      <c r="H37" s="22"/>
      <c r="I37" s="24"/>
      <c r="J37" s="24"/>
      <c r="K37" s="25"/>
      <c r="L37" s="25"/>
      <c r="M37" s="25"/>
      <c r="N37" s="25"/>
      <c r="O37" s="25"/>
      <c r="P37" s="25"/>
      <c r="Q37" s="26"/>
      <c r="R37" s="25"/>
      <c r="S37" s="25"/>
      <c r="T37" s="27">
        <f t="shared" si="1"/>
        <v>0</v>
      </c>
      <c r="U37" s="27">
        <f t="shared" si="2"/>
        <v>0</v>
      </c>
      <c r="V37" s="25"/>
      <c r="W37" s="27" t="str">
        <f t="shared" si="3"/>
        <v/>
      </c>
      <c r="X37" s="43" t="str">
        <f t="shared" si="4"/>
        <v>OK</v>
      </c>
      <c r="Y37" s="681" t="str">
        <f t="shared" si="5"/>
        <v/>
      </c>
    </row>
    <row r="38" spans="1:25" x14ac:dyDescent="0.25">
      <c r="A38" s="68" t="str">
        <f>'0'!$A$4</f>
        <v>………………..</v>
      </c>
      <c r="B38" s="341">
        <f>'0'!$A$2</f>
        <v>46112</v>
      </c>
      <c r="C38" s="341" t="s">
        <v>1246</v>
      </c>
      <c r="D38" s="22"/>
      <c r="E38" s="23"/>
      <c r="F38" s="14"/>
      <c r="G38" s="23"/>
      <c r="H38" s="22"/>
      <c r="I38" s="24"/>
      <c r="J38" s="24"/>
      <c r="K38" s="25"/>
      <c r="L38" s="25"/>
      <c r="M38" s="25"/>
      <c r="N38" s="25"/>
      <c r="O38" s="25"/>
      <c r="P38" s="25"/>
      <c r="Q38" s="26"/>
      <c r="R38" s="25"/>
      <c r="S38" s="25"/>
      <c r="T38" s="27">
        <f t="shared" si="1"/>
        <v>0</v>
      </c>
      <c r="U38" s="27">
        <f t="shared" si="2"/>
        <v>0</v>
      </c>
      <c r="V38" s="25"/>
      <c r="W38" s="27" t="str">
        <f t="shared" si="3"/>
        <v/>
      </c>
      <c r="X38" s="43" t="str">
        <f t="shared" si="4"/>
        <v>OK</v>
      </c>
      <c r="Y38" s="681" t="str">
        <f t="shared" si="5"/>
        <v/>
      </c>
    </row>
    <row r="39" spans="1:25" x14ac:dyDescent="0.25">
      <c r="A39" s="68" t="str">
        <f>'0'!$A$4</f>
        <v>………………..</v>
      </c>
      <c r="B39" s="341">
        <f>'0'!$A$2</f>
        <v>46112</v>
      </c>
      <c r="C39" s="341" t="s">
        <v>1246</v>
      </c>
      <c r="D39" s="22"/>
      <c r="E39" s="23"/>
      <c r="F39" s="14"/>
      <c r="G39" s="23"/>
      <c r="H39" s="22"/>
      <c r="I39" s="24"/>
      <c r="J39" s="24"/>
      <c r="K39" s="25"/>
      <c r="L39" s="25"/>
      <c r="M39" s="25"/>
      <c r="N39" s="25"/>
      <c r="O39" s="25"/>
      <c r="P39" s="25"/>
      <c r="Q39" s="26"/>
      <c r="R39" s="25"/>
      <c r="S39" s="25"/>
      <c r="T39" s="27">
        <f t="shared" si="1"/>
        <v>0</v>
      </c>
      <c r="U39" s="27">
        <f t="shared" si="2"/>
        <v>0</v>
      </c>
      <c r="V39" s="25"/>
      <c r="W39" s="27" t="str">
        <f t="shared" si="3"/>
        <v/>
      </c>
      <c r="X39" s="43" t="str">
        <f t="shared" si="4"/>
        <v>OK</v>
      </c>
      <c r="Y39" s="681" t="str">
        <f t="shared" si="5"/>
        <v/>
      </c>
    </row>
    <row r="40" spans="1:25" x14ac:dyDescent="0.25">
      <c r="A40" s="68" t="str">
        <f>'0'!$A$4</f>
        <v>………………..</v>
      </c>
      <c r="B40" s="341">
        <f>'0'!$A$2</f>
        <v>46112</v>
      </c>
      <c r="C40" s="341" t="s">
        <v>1246</v>
      </c>
      <c r="D40" s="22"/>
      <c r="E40" s="23"/>
      <c r="F40" s="14"/>
      <c r="G40" s="23"/>
      <c r="H40" s="22"/>
      <c r="I40" s="24"/>
      <c r="J40" s="24"/>
      <c r="K40" s="25"/>
      <c r="L40" s="25"/>
      <c r="M40" s="25"/>
      <c r="N40" s="25"/>
      <c r="O40" s="25"/>
      <c r="P40" s="25"/>
      <c r="Q40" s="26"/>
      <c r="R40" s="25"/>
      <c r="S40" s="25"/>
      <c r="T40" s="27">
        <f t="shared" si="1"/>
        <v>0</v>
      </c>
      <c r="U40" s="27">
        <f t="shared" si="2"/>
        <v>0</v>
      </c>
      <c r="V40" s="25"/>
      <c r="W40" s="27" t="str">
        <f t="shared" si="3"/>
        <v/>
      </c>
      <c r="X40" s="43" t="str">
        <f t="shared" si="4"/>
        <v>OK</v>
      </c>
      <c r="Y40" s="681" t="str">
        <f t="shared" si="5"/>
        <v/>
      </c>
    </row>
    <row r="41" spans="1:25" x14ac:dyDescent="0.25">
      <c r="A41" s="68" t="str">
        <f>'0'!$A$4</f>
        <v>………………..</v>
      </c>
      <c r="B41" s="341">
        <f>'0'!$A$2</f>
        <v>46112</v>
      </c>
      <c r="C41" s="341" t="s">
        <v>1246</v>
      </c>
      <c r="D41" s="22"/>
      <c r="E41" s="23"/>
      <c r="F41" s="14"/>
      <c r="G41" s="23"/>
      <c r="H41" s="22"/>
      <c r="I41" s="24"/>
      <c r="J41" s="24"/>
      <c r="K41" s="25"/>
      <c r="L41" s="25"/>
      <c r="M41" s="25"/>
      <c r="N41" s="25"/>
      <c r="O41" s="25"/>
      <c r="P41" s="25"/>
      <c r="Q41" s="26"/>
      <c r="R41" s="25"/>
      <c r="S41" s="25"/>
      <c r="T41" s="27">
        <f t="shared" si="1"/>
        <v>0</v>
      </c>
      <c r="U41" s="27">
        <f t="shared" si="2"/>
        <v>0</v>
      </c>
      <c r="V41" s="25"/>
      <c r="W41" s="27" t="str">
        <f t="shared" si="3"/>
        <v/>
      </c>
      <c r="X41" s="43" t="str">
        <f t="shared" si="4"/>
        <v>OK</v>
      </c>
      <c r="Y41" s="681" t="str">
        <f t="shared" si="5"/>
        <v/>
      </c>
    </row>
    <row r="42" spans="1:25" x14ac:dyDescent="0.25">
      <c r="A42" s="68" t="str">
        <f>'0'!$A$4</f>
        <v>………………..</v>
      </c>
      <c r="B42" s="341">
        <f>'0'!$A$2</f>
        <v>46112</v>
      </c>
      <c r="C42" s="341" t="s">
        <v>1246</v>
      </c>
      <c r="D42" s="22"/>
      <c r="E42" s="23"/>
      <c r="F42" s="14"/>
      <c r="G42" s="23"/>
      <c r="H42" s="22"/>
      <c r="I42" s="24"/>
      <c r="J42" s="24"/>
      <c r="K42" s="25"/>
      <c r="L42" s="25"/>
      <c r="M42" s="25"/>
      <c r="N42" s="25"/>
      <c r="O42" s="25"/>
      <c r="P42" s="25"/>
      <c r="Q42" s="26"/>
      <c r="R42" s="25"/>
      <c r="S42" s="25"/>
      <c r="T42" s="27">
        <f t="shared" si="1"/>
        <v>0</v>
      </c>
      <c r="U42" s="27">
        <f t="shared" si="2"/>
        <v>0</v>
      </c>
      <c r="V42" s="25"/>
      <c r="W42" s="27" t="str">
        <f t="shared" si="3"/>
        <v/>
      </c>
      <c r="X42" s="43" t="str">
        <f t="shared" si="4"/>
        <v>OK</v>
      </c>
      <c r="Y42" s="681" t="str">
        <f t="shared" si="5"/>
        <v/>
      </c>
    </row>
    <row r="43" spans="1:25" x14ac:dyDescent="0.25">
      <c r="A43" s="68" t="str">
        <f>'0'!$A$4</f>
        <v>………………..</v>
      </c>
      <c r="B43" s="341">
        <f>'0'!$A$2</f>
        <v>46112</v>
      </c>
      <c r="C43" s="341" t="s">
        <v>1246</v>
      </c>
      <c r="D43" s="22"/>
      <c r="E43" s="23"/>
      <c r="F43" s="14"/>
      <c r="G43" s="23"/>
      <c r="H43" s="22"/>
      <c r="I43" s="24"/>
      <c r="J43" s="24"/>
      <c r="K43" s="25"/>
      <c r="L43" s="25"/>
      <c r="M43" s="25"/>
      <c r="N43" s="25"/>
      <c r="O43" s="25"/>
      <c r="P43" s="25"/>
      <c r="Q43" s="26"/>
      <c r="R43" s="25"/>
      <c r="S43" s="25"/>
      <c r="T43" s="27">
        <f t="shared" si="1"/>
        <v>0</v>
      </c>
      <c r="U43" s="27">
        <f t="shared" si="2"/>
        <v>0</v>
      </c>
      <c r="V43" s="25"/>
      <c r="W43" s="27" t="str">
        <f t="shared" si="3"/>
        <v/>
      </c>
      <c r="X43" s="43" t="str">
        <f t="shared" si="4"/>
        <v>OK</v>
      </c>
      <c r="Y43" s="681" t="str">
        <f t="shared" si="5"/>
        <v/>
      </c>
    </row>
    <row r="44" spans="1:25" x14ac:dyDescent="0.25">
      <c r="A44" s="68" t="str">
        <f>'0'!$A$4</f>
        <v>………………..</v>
      </c>
      <c r="B44" s="341">
        <f>'0'!$A$2</f>
        <v>46112</v>
      </c>
      <c r="C44" s="341" t="s">
        <v>1246</v>
      </c>
      <c r="D44" s="22"/>
      <c r="E44" s="23"/>
      <c r="F44" s="14"/>
      <c r="G44" s="23"/>
      <c r="H44" s="22"/>
      <c r="I44" s="24"/>
      <c r="J44" s="24"/>
      <c r="K44" s="25"/>
      <c r="L44" s="25"/>
      <c r="M44" s="25"/>
      <c r="N44" s="25"/>
      <c r="O44" s="25"/>
      <c r="P44" s="25"/>
      <c r="Q44" s="26"/>
      <c r="R44" s="25"/>
      <c r="S44" s="25"/>
      <c r="T44" s="27">
        <f t="shared" si="1"/>
        <v>0</v>
      </c>
      <c r="U44" s="27">
        <f t="shared" si="2"/>
        <v>0</v>
      </c>
      <c r="V44" s="25"/>
      <c r="W44" s="27" t="str">
        <f t="shared" si="3"/>
        <v/>
      </c>
      <c r="X44" s="43" t="str">
        <f t="shared" si="4"/>
        <v>OK</v>
      </c>
      <c r="Y44" s="681" t="str">
        <f t="shared" si="5"/>
        <v/>
      </c>
    </row>
    <row r="45" spans="1:25" x14ac:dyDescent="0.25">
      <c r="A45" s="68" t="str">
        <f>'0'!$A$4</f>
        <v>………………..</v>
      </c>
      <c r="B45" s="341">
        <f>'0'!$A$2</f>
        <v>46112</v>
      </c>
      <c r="C45" s="341" t="s">
        <v>1246</v>
      </c>
      <c r="D45" s="22"/>
      <c r="E45" s="23"/>
      <c r="F45" s="14"/>
      <c r="G45" s="23"/>
      <c r="H45" s="22"/>
      <c r="I45" s="24"/>
      <c r="J45" s="24"/>
      <c r="K45" s="25"/>
      <c r="L45" s="25"/>
      <c r="M45" s="25"/>
      <c r="N45" s="25"/>
      <c r="O45" s="25"/>
      <c r="P45" s="25"/>
      <c r="Q45" s="26"/>
      <c r="R45" s="25"/>
      <c r="S45" s="25"/>
      <c r="T45" s="27">
        <f t="shared" si="1"/>
        <v>0</v>
      </c>
      <c r="U45" s="27">
        <f t="shared" si="2"/>
        <v>0</v>
      </c>
      <c r="V45" s="25"/>
      <c r="W45" s="27" t="str">
        <f t="shared" si="3"/>
        <v/>
      </c>
      <c r="X45" s="43" t="str">
        <f t="shared" si="4"/>
        <v>OK</v>
      </c>
      <c r="Y45" s="681" t="str">
        <f t="shared" si="5"/>
        <v/>
      </c>
    </row>
    <row r="46" spans="1:25" x14ac:dyDescent="0.25">
      <c r="A46" s="68" t="str">
        <f>'0'!$A$4</f>
        <v>………………..</v>
      </c>
      <c r="B46" s="341">
        <f>'0'!$A$2</f>
        <v>46112</v>
      </c>
      <c r="C46" s="341" t="s">
        <v>1246</v>
      </c>
      <c r="D46" s="22"/>
      <c r="E46" s="23"/>
      <c r="F46" s="14"/>
      <c r="G46" s="23"/>
      <c r="H46" s="22"/>
      <c r="I46" s="24"/>
      <c r="J46" s="24"/>
      <c r="K46" s="25"/>
      <c r="L46" s="25"/>
      <c r="M46" s="25"/>
      <c r="N46" s="25"/>
      <c r="O46" s="25"/>
      <c r="P46" s="25"/>
      <c r="Q46" s="26"/>
      <c r="R46" s="25"/>
      <c r="S46" s="25"/>
      <c r="T46" s="27">
        <f t="shared" si="1"/>
        <v>0</v>
      </c>
      <c r="U46" s="27">
        <f t="shared" si="2"/>
        <v>0</v>
      </c>
      <c r="V46" s="25"/>
      <c r="W46" s="27" t="str">
        <f t="shared" si="3"/>
        <v/>
      </c>
      <c r="X46" s="43" t="str">
        <f t="shared" si="4"/>
        <v>OK</v>
      </c>
      <c r="Y46" s="681" t="str">
        <f t="shared" si="5"/>
        <v/>
      </c>
    </row>
    <row r="47" spans="1:25" x14ac:dyDescent="0.25">
      <c r="A47" s="68" t="str">
        <f>'0'!$A$4</f>
        <v>………………..</v>
      </c>
      <c r="B47" s="341">
        <f>'0'!$A$2</f>
        <v>46112</v>
      </c>
      <c r="C47" s="341" t="s">
        <v>1246</v>
      </c>
      <c r="D47" s="22"/>
      <c r="E47" s="23"/>
      <c r="F47" s="14"/>
      <c r="G47" s="23"/>
      <c r="H47" s="22"/>
      <c r="I47" s="24"/>
      <c r="J47" s="24"/>
      <c r="K47" s="25"/>
      <c r="L47" s="25"/>
      <c r="M47" s="25"/>
      <c r="N47" s="25"/>
      <c r="O47" s="25"/>
      <c r="P47" s="25"/>
      <c r="Q47" s="26"/>
      <c r="R47" s="25"/>
      <c r="S47" s="25"/>
      <c r="T47" s="27">
        <f t="shared" si="1"/>
        <v>0</v>
      </c>
      <c r="U47" s="27">
        <f t="shared" si="2"/>
        <v>0</v>
      </c>
      <c r="V47" s="25"/>
      <c r="W47" s="27" t="str">
        <f t="shared" si="3"/>
        <v/>
      </c>
      <c r="X47" s="43" t="str">
        <f t="shared" si="4"/>
        <v>OK</v>
      </c>
      <c r="Y47" s="681" t="str">
        <f t="shared" si="5"/>
        <v/>
      </c>
    </row>
    <row r="48" spans="1:25" x14ac:dyDescent="0.25">
      <c r="A48" s="68" t="str">
        <f>'0'!$A$4</f>
        <v>………………..</v>
      </c>
      <c r="B48" s="341">
        <f>'0'!$A$2</f>
        <v>46112</v>
      </c>
      <c r="C48" s="341" t="s">
        <v>1246</v>
      </c>
      <c r="D48" s="22"/>
      <c r="E48" s="23"/>
      <c r="F48" s="14"/>
      <c r="G48" s="23"/>
      <c r="H48" s="22"/>
      <c r="I48" s="24"/>
      <c r="J48" s="24"/>
      <c r="K48" s="25"/>
      <c r="L48" s="25"/>
      <c r="M48" s="25"/>
      <c r="N48" s="25"/>
      <c r="O48" s="25"/>
      <c r="P48" s="25"/>
      <c r="Q48" s="26"/>
      <c r="R48" s="25"/>
      <c r="S48" s="25"/>
      <c r="T48" s="27">
        <f t="shared" si="1"/>
        <v>0</v>
      </c>
      <c r="U48" s="27">
        <f t="shared" si="2"/>
        <v>0</v>
      </c>
      <c r="V48" s="25"/>
      <c r="W48" s="27" t="str">
        <f t="shared" si="3"/>
        <v/>
      </c>
      <c r="X48" s="43" t="str">
        <f t="shared" si="4"/>
        <v>OK</v>
      </c>
      <c r="Y48" s="681" t="str">
        <f t="shared" si="5"/>
        <v/>
      </c>
    </row>
    <row r="49" spans="1:25" x14ac:dyDescent="0.25">
      <c r="A49" s="68" t="str">
        <f>'0'!$A$4</f>
        <v>………………..</v>
      </c>
      <c r="B49" s="341">
        <f>'0'!$A$2</f>
        <v>46112</v>
      </c>
      <c r="C49" s="341" t="s">
        <v>1246</v>
      </c>
      <c r="D49" s="22"/>
      <c r="E49" s="23"/>
      <c r="F49" s="14"/>
      <c r="G49" s="23"/>
      <c r="H49" s="22"/>
      <c r="I49" s="24"/>
      <c r="J49" s="24"/>
      <c r="K49" s="25"/>
      <c r="L49" s="25"/>
      <c r="M49" s="25"/>
      <c r="N49" s="25"/>
      <c r="O49" s="25"/>
      <c r="P49" s="25"/>
      <c r="Q49" s="26"/>
      <c r="R49" s="25"/>
      <c r="S49" s="25"/>
      <c r="T49" s="27">
        <f t="shared" si="1"/>
        <v>0</v>
      </c>
      <c r="U49" s="27">
        <f t="shared" si="2"/>
        <v>0</v>
      </c>
      <c r="V49" s="25"/>
      <c r="W49" s="27" t="str">
        <f t="shared" si="3"/>
        <v/>
      </c>
      <c r="X49" s="43" t="str">
        <f t="shared" si="4"/>
        <v>OK</v>
      </c>
      <c r="Y49" s="681" t="str">
        <f t="shared" si="5"/>
        <v/>
      </c>
    </row>
    <row r="50" spans="1:25" x14ac:dyDescent="0.25">
      <c r="A50" s="68" t="str">
        <f>'0'!$A$4</f>
        <v>………………..</v>
      </c>
      <c r="B50" s="341">
        <f>'0'!$A$2</f>
        <v>46112</v>
      </c>
      <c r="C50" s="341" t="s">
        <v>1246</v>
      </c>
      <c r="D50" s="22"/>
      <c r="E50" s="23"/>
      <c r="F50" s="14"/>
      <c r="G50" s="23"/>
      <c r="H50" s="22"/>
      <c r="I50" s="24"/>
      <c r="J50" s="24"/>
      <c r="K50" s="25"/>
      <c r="L50" s="25"/>
      <c r="M50" s="25"/>
      <c r="N50" s="25"/>
      <c r="O50" s="25"/>
      <c r="P50" s="25"/>
      <c r="Q50" s="26"/>
      <c r="R50" s="25"/>
      <c r="S50" s="25"/>
      <c r="T50" s="27">
        <f t="shared" si="1"/>
        <v>0</v>
      </c>
      <c r="U50" s="27">
        <f t="shared" si="2"/>
        <v>0</v>
      </c>
      <c r="V50" s="25"/>
      <c r="W50" s="27" t="str">
        <f t="shared" si="3"/>
        <v/>
      </c>
      <c r="X50" s="43" t="str">
        <f t="shared" si="4"/>
        <v>OK</v>
      </c>
      <c r="Y50" s="681" t="str">
        <f t="shared" si="5"/>
        <v/>
      </c>
    </row>
    <row r="51" spans="1:25" x14ac:dyDescent="0.25">
      <c r="A51" s="68" t="str">
        <f>'0'!$A$4</f>
        <v>………………..</v>
      </c>
      <c r="B51" s="341">
        <f>'0'!$A$2</f>
        <v>46112</v>
      </c>
      <c r="C51" s="341" t="s">
        <v>1246</v>
      </c>
      <c r="D51" s="22"/>
      <c r="E51" s="23"/>
      <c r="F51" s="14"/>
      <c r="G51" s="23"/>
      <c r="H51" s="22"/>
      <c r="I51" s="24"/>
      <c r="J51" s="24"/>
      <c r="K51" s="25"/>
      <c r="L51" s="25"/>
      <c r="M51" s="25"/>
      <c r="N51" s="25"/>
      <c r="O51" s="25"/>
      <c r="P51" s="25"/>
      <c r="Q51" s="26"/>
      <c r="R51" s="25"/>
      <c r="S51" s="25"/>
      <c r="T51" s="27">
        <f t="shared" si="1"/>
        <v>0</v>
      </c>
      <c r="U51" s="27">
        <f t="shared" si="2"/>
        <v>0</v>
      </c>
      <c r="V51" s="25"/>
      <c r="W51" s="27" t="str">
        <f t="shared" si="3"/>
        <v/>
      </c>
      <c r="X51" s="43" t="str">
        <f t="shared" si="4"/>
        <v>OK</v>
      </c>
      <c r="Y51" s="681" t="str">
        <f t="shared" si="5"/>
        <v/>
      </c>
    </row>
    <row r="52" spans="1:25" x14ac:dyDescent="0.25">
      <c r="A52" s="68" t="str">
        <f>'0'!$A$4</f>
        <v>………………..</v>
      </c>
      <c r="B52" s="341">
        <f>'0'!$A$2</f>
        <v>46112</v>
      </c>
      <c r="C52" s="341" t="s">
        <v>1246</v>
      </c>
      <c r="D52" s="22"/>
      <c r="E52" s="23"/>
      <c r="F52" s="14"/>
      <c r="G52" s="23"/>
      <c r="H52" s="22"/>
      <c r="I52" s="24"/>
      <c r="J52" s="24"/>
      <c r="K52" s="25"/>
      <c r="L52" s="25"/>
      <c r="M52" s="25"/>
      <c r="N52" s="25"/>
      <c r="O52" s="25"/>
      <c r="P52" s="25"/>
      <c r="Q52" s="26"/>
      <c r="R52" s="25"/>
      <c r="S52" s="25"/>
      <c r="T52" s="27">
        <f t="shared" si="1"/>
        <v>0</v>
      </c>
      <c r="U52" s="27">
        <f t="shared" si="2"/>
        <v>0</v>
      </c>
      <c r="V52" s="25"/>
      <c r="W52" s="27" t="str">
        <f t="shared" si="3"/>
        <v/>
      </c>
      <c r="X52" s="43" t="str">
        <f t="shared" si="4"/>
        <v>OK</v>
      </c>
      <c r="Y52" s="681" t="str">
        <f t="shared" si="5"/>
        <v/>
      </c>
    </row>
    <row r="53" spans="1:25" x14ac:dyDescent="0.25">
      <c r="A53" s="68" t="str">
        <f>'0'!$A$4</f>
        <v>………………..</v>
      </c>
      <c r="B53" s="341">
        <f>'0'!$A$2</f>
        <v>46112</v>
      </c>
      <c r="C53" s="341" t="s">
        <v>1246</v>
      </c>
      <c r="D53" s="22"/>
      <c r="E53" s="23"/>
      <c r="F53" s="14"/>
      <c r="G53" s="23"/>
      <c r="H53" s="22"/>
      <c r="I53" s="24"/>
      <c r="J53" s="24"/>
      <c r="K53" s="25"/>
      <c r="L53" s="25"/>
      <c r="M53" s="25"/>
      <c r="N53" s="25"/>
      <c r="O53" s="25"/>
      <c r="P53" s="25"/>
      <c r="Q53" s="26"/>
      <c r="R53" s="25"/>
      <c r="S53" s="25"/>
      <c r="T53" s="27">
        <f t="shared" si="1"/>
        <v>0</v>
      </c>
      <c r="U53" s="27">
        <f t="shared" si="2"/>
        <v>0</v>
      </c>
      <c r="V53" s="25"/>
      <c r="W53" s="27" t="str">
        <f t="shared" si="3"/>
        <v/>
      </c>
      <c r="X53" s="43" t="str">
        <f t="shared" si="4"/>
        <v>OK</v>
      </c>
      <c r="Y53" s="681" t="str">
        <f t="shared" si="5"/>
        <v/>
      </c>
    </row>
    <row r="54" spans="1:25" x14ac:dyDescent="0.25">
      <c r="A54" s="68" t="str">
        <f>'0'!$A$4</f>
        <v>………………..</v>
      </c>
      <c r="B54" s="341">
        <f>'0'!$A$2</f>
        <v>46112</v>
      </c>
      <c r="C54" s="341" t="s">
        <v>1246</v>
      </c>
      <c r="D54" s="22"/>
      <c r="E54" s="23"/>
      <c r="F54" s="14"/>
      <c r="G54" s="23"/>
      <c r="H54" s="22"/>
      <c r="I54" s="24"/>
      <c r="J54" s="24"/>
      <c r="K54" s="25"/>
      <c r="L54" s="25"/>
      <c r="M54" s="25"/>
      <c r="N54" s="25"/>
      <c r="O54" s="25"/>
      <c r="P54" s="25"/>
      <c r="Q54" s="26"/>
      <c r="R54" s="25"/>
      <c r="S54" s="25"/>
      <c r="T54" s="27">
        <f t="shared" si="1"/>
        <v>0</v>
      </c>
      <c r="U54" s="27">
        <f t="shared" si="2"/>
        <v>0</v>
      </c>
      <c r="V54" s="25"/>
      <c r="W54" s="27" t="str">
        <f t="shared" si="3"/>
        <v/>
      </c>
      <c r="X54" s="43" t="str">
        <f t="shared" si="4"/>
        <v>OK</v>
      </c>
      <c r="Y54" s="681" t="str">
        <f t="shared" si="5"/>
        <v/>
      </c>
    </row>
    <row r="55" spans="1:25" x14ac:dyDescent="0.25">
      <c r="A55" s="68" t="str">
        <f>'0'!$A$4</f>
        <v>………………..</v>
      </c>
      <c r="B55" s="341">
        <f>'0'!$A$2</f>
        <v>46112</v>
      </c>
      <c r="C55" s="341" t="s">
        <v>1246</v>
      </c>
      <c r="D55" s="22"/>
      <c r="E55" s="23"/>
      <c r="F55" s="14"/>
      <c r="G55" s="23"/>
      <c r="H55" s="22"/>
      <c r="I55" s="24"/>
      <c r="J55" s="24"/>
      <c r="K55" s="25"/>
      <c r="L55" s="25"/>
      <c r="M55" s="25"/>
      <c r="N55" s="25"/>
      <c r="O55" s="25"/>
      <c r="P55" s="25"/>
      <c r="Q55" s="26"/>
      <c r="R55" s="25"/>
      <c r="S55" s="25"/>
      <c r="T55" s="27">
        <f t="shared" si="1"/>
        <v>0</v>
      </c>
      <c r="U55" s="27">
        <f t="shared" si="2"/>
        <v>0</v>
      </c>
      <c r="V55" s="25"/>
      <c r="W55" s="27" t="str">
        <f t="shared" si="3"/>
        <v/>
      </c>
      <c r="X55" s="43" t="str">
        <f t="shared" si="4"/>
        <v>OK</v>
      </c>
      <c r="Y55" s="681" t="str">
        <f t="shared" si="5"/>
        <v/>
      </c>
    </row>
    <row r="56" spans="1:25" x14ac:dyDescent="0.25">
      <c r="A56" s="68" t="str">
        <f>'0'!$A$4</f>
        <v>………………..</v>
      </c>
      <c r="B56" s="341">
        <f>'0'!$A$2</f>
        <v>46112</v>
      </c>
      <c r="C56" s="341" t="s">
        <v>1246</v>
      </c>
      <c r="D56" s="22"/>
      <c r="E56" s="23"/>
      <c r="F56" s="14"/>
      <c r="G56" s="23"/>
      <c r="H56" s="22"/>
      <c r="I56" s="24"/>
      <c r="J56" s="24"/>
      <c r="K56" s="25"/>
      <c r="L56" s="25"/>
      <c r="M56" s="25"/>
      <c r="N56" s="25"/>
      <c r="O56" s="25"/>
      <c r="P56" s="25"/>
      <c r="Q56" s="26"/>
      <c r="R56" s="25"/>
      <c r="S56" s="25"/>
      <c r="T56" s="27">
        <f t="shared" si="1"/>
        <v>0</v>
      </c>
      <c r="U56" s="27">
        <f t="shared" si="2"/>
        <v>0</v>
      </c>
      <c r="V56" s="25"/>
      <c r="W56" s="27" t="str">
        <f t="shared" si="3"/>
        <v/>
      </c>
      <c r="X56" s="43" t="str">
        <f t="shared" si="4"/>
        <v>OK</v>
      </c>
      <c r="Y56" s="681" t="str">
        <f t="shared" si="5"/>
        <v/>
      </c>
    </row>
    <row r="57" spans="1:25" x14ac:dyDescent="0.25">
      <c r="A57" s="68" t="str">
        <f>'0'!$A$4</f>
        <v>………………..</v>
      </c>
      <c r="B57" s="341">
        <f>'0'!$A$2</f>
        <v>46112</v>
      </c>
      <c r="C57" s="341" t="s">
        <v>1246</v>
      </c>
      <c r="D57" s="22"/>
      <c r="E57" s="23"/>
      <c r="F57" s="14"/>
      <c r="G57" s="23"/>
      <c r="H57" s="22"/>
      <c r="I57" s="24"/>
      <c r="J57" s="24"/>
      <c r="K57" s="25"/>
      <c r="L57" s="25"/>
      <c r="M57" s="25"/>
      <c r="N57" s="25"/>
      <c r="O57" s="25"/>
      <c r="P57" s="25"/>
      <c r="Q57" s="26"/>
      <c r="R57" s="25"/>
      <c r="S57" s="25"/>
      <c r="T57" s="27">
        <f t="shared" si="1"/>
        <v>0</v>
      </c>
      <c r="U57" s="27">
        <f t="shared" si="2"/>
        <v>0</v>
      </c>
      <c r="V57" s="25"/>
      <c r="W57" s="27" t="str">
        <f t="shared" si="3"/>
        <v/>
      </c>
      <c r="X57" s="43" t="str">
        <f t="shared" si="4"/>
        <v>OK</v>
      </c>
      <c r="Y57" s="681" t="str">
        <f t="shared" si="5"/>
        <v/>
      </c>
    </row>
    <row r="58" spans="1:25" x14ac:dyDescent="0.25">
      <c r="A58" s="68" t="str">
        <f>'0'!$A$4</f>
        <v>………………..</v>
      </c>
      <c r="B58" s="341">
        <f>'0'!$A$2</f>
        <v>46112</v>
      </c>
      <c r="C58" s="341" t="s">
        <v>1246</v>
      </c>
      <c r="D58" s="22"/>
      <c r="E58" s="23"/>
      <c r="F58" s="14"/>
      <c r="G58" s="23"/>
      <c r="H58" s="22"/>
      <c r="I58" s="24"/>
      <c r="J58" s="24"/>
      <c r="K58" s="25"/>
      <c r="L58" s="25"/>
      <c r="M58" s="25"/>
      <c r="N58" s="25"/>
      <c r="O58" s="25"/>
      <c r="P58" s="25"/>
      <c r="Q58" s="26"/>
      <c r="R58" s="25"/>
      <c r="S58" s="25"/>
      <c r="T58" s="27">
        <f t="shared" si="1"/>
        <v>0</v>
      </c>
      <c r="U58" s="27">
        <f t="shared" si="2"/>
        <v>0</v>
      </c>
      <c r="V58" s="25"/>
      <c r="W58" s="27" t="str">
        <f t="shared" si="3"/>
        <v/>
      </c>
      <c r="X58" s="43" t="str">
        <f t="shared" si="4"/>
        <v>OK</v>
      </c>
      <c r="Y58" s="681" t="str">
        <f t="shared" si="5"/>
        <v/>
      </c>
    </row>
    <row r="59" spans="1:25" x14ac:dyDescent="0.25">
      <c r="A59" s="68" t="str">
        <f>'0'!$A$4</f>
        <v>………………..</v>
      </c>
      <c r="B59" s="341">
        <f>'0'!$A$2</f>
        <v>46112</v>
      </c>
      <c r="C59" s="341" t="s">
        <v>1246</v>
      </c>
      <c r="D59" s="22"/>
      <c r="E59" s="23"/>
      <c r="F59" s="14"/>
      <c r="G59" s="23"/>
      <c r="H59" s="22"/>
      <c r="I59" s="24"/>
      <c r="J59" s="24"/>
      <c r="K59" s="25"/>
      <c r="L59" s="25"/>
      <c r="M59" s="25"/>
      <c r="N59" s="25"/>
      <c r="O59" s="25"/>
      <c r="P59" s="25"/>
      <c r="Q59" s="26"/>
      <c r="R59" s="25"/>
      <c r="S59" s="25"/>
      <c r="T59" s="27">
        <f t="shared" si="1"/>
        <v>0</v>
      </c>
      <c r="U59" s="27">
        <f t="shared" si="2"/>
        <v>0</v>
      </c>
      <c r="V59" s="25"/>
      <c r="W59" s="27" t="str">
        <f t="shared" si="3"/>
        <v/>
      </c>
      <c r="X59" s="43" t="str">
        <f t="shared" si="4"/>
        <v>OK</v>
      </c>
      <c r="Y59" s="681" t="str">
        <f t="shared" si="5"/>
        <v/>
      </c>
    </row>
    <row r="60" spans="1:25" x14ac:dyDescent="0.25">
      <c r="A60" s="68" t="str">
        <f>'0'!$A$4</f>
        <v>………………..</v>
      </c>
      <c r="B60" s="341">
        <f>'0'!$A$2</f>
        <v>46112</v>
      </c>
      <c r="C60" s="341" t="s">
        <v>1246</v>
      </c>
      <c r="D60" s="22"/>
      <c r="E60" s="23"/>
      <c r="F60" s="14"/>
      <c r="G60" s="23"/>
      <c r="H60" s="22"/>
      <c r="I60" s="24"/>
      <c r="J60" s="24"/>
      <c r="K60" s="25"/>
      <c r="L60" s="25"/>
      <c r="M60" s="25"/>
      <c r="N60" s="25"/>
      <c r="O60" s="25"/>
      <c r="P60" s="25"/>
      <c r="Q60" s="26"/>
      <c r="R60" s="25"/>
      <c r="S60" s="25"/>
      <c r="T60" s="27">
        <f t="shared" si="1"/>
        <v>0</v>
      </c>
      <c r="U60" s="27">
        <f t="shared" si="2"/>
        <v>0</v>
      </c>
      <c r="V60" s="25"/>
      <c r="W60" s="27" t="str">
        <f t="shared" si="3"/>
        <v/>
      </c>
      <c r="X60" s="43" t="str">
        <f t="shared" si="4"/>
        <v>OK</v>
      </c>
      <c r="Y60" s="681" t="str">
        <f t="shared" si="5"/>
        <v/>
      </c>
    </row>
    <row r="61" spans="1:25" x14ac:dyDescent="0.25">
      <c r="A61" s="68" t="str">
        <f>'0'!$A$4</f>
        <v>………………..</v>
      </c>
      <c r="B61" s="341">
        <f>'0'!$A$2</f>
        <v>46112</v>
      </c>
      <c r="C61" s="341" t="s">
        <v>1246</v>
      </c>
      <c r="D61" s="22"/>
      <c r="E61" s="23"/>
      <c r="F61" s="14"/>
      <c r="G61" s="23"/>
      <c r="H61" s="22"/>
      <c r="I61" s="24"/>
      <c r="J61" s="24"/>
      <c r="K61" s="25"/>
      <c r="L61" s="25"/>
      <c r="M61" s="25"/>
      <c r="N61" s="25"/>
      <c r="O61" s="25"/>
      <c r="P61" s="25"/>
      <c r="Q61" s="26"/>
      <c r="R61" s="25"/>
      <c r="S61" s="25"/>
      <c r="T61" s="27">
        <f t="shared" si="1"/>
        <v>0</v>
      </c>
      <c r="U61" s="27">
        <f t="shared" si="2"/>
        <v>0</v>
      </c>
      <c r="V61" s="25"/>
      <c r="W61" s="27" t="str">
        <f t="shared" si="3"/>
        <v/>
      </c>
      <c r="X61" s="43" t="str">
        <f t="shared" si="4"/>
        <v>OK</v>
      </c>
      <c r="Y61" s="681" t="str">
        <f t="shared" si="5"/>
        <v/>
      </c>
    </row>
    <row r="62" spans="1:25" x14ac:dyDescent="0.25">
      <c r="A62" s="68" t="str">
        <f>'0'!$A$4</f>
        <v>………………..</v>
      </c>
      <c r="B62" s="341">
        <f>'0'!$A$2</f>
        <v>46112</v>
      </c>
      <c r="C62" s="341" t="s">
        <v>1246</v>
      </c>
      <c r="D62" s="22"/>
      <c r="E62" s="23"/>
      <c r="F62" s="14"/>
      <c r="G62" s="23"/>
      <c r="H62" s="22"/>
      <c r="I62" s="24"/>
      <c r="J62" s="24"/>
      <c r="K62" s="25"/>
      <c r="L62" s="25"/>
      <c r="M62" s="25"/>
      <c r="N62" s="25"/>
      <c r="O62" s="25"/>
      <c r="P62" s="25"/>
      <c r="Q62" s="26"/>
      <c r="R62" s="25"/>
      <c r="S62" s="25"/>
      <c r="T62" s="27">
        <f t="shared" si="1"/>
        <v>0</v>
      </c>
      <c r="U62" s="27">
        <f t="shared" si="2"/>
        <v>0</v>
      </c>
      <c r="V62" s="25"/>
      <c r="W62" s="27" t="str">
        <f t="shared" si="3"/>
        <v/>
      </c>
      <c r="X62" s="43" t="str">
        <f t="shared" si="4"/>
        <v>OK</v>
      </c>
      <c r="Y62" s="681" t="str">
        <f t="shared" si="5"/>
        <v/>
      </c>
    </row>
    <row r="63" spans="1:25" x14ac:dyDescent="0.25">
      <c r="A63" s="68" t="str">
        <f>'0'!$A$4</f>
        <v>………………..</v>
      </c>
      <c r="B63" s="341">
        <f>'0'!$A$2</f>
        <v>46112</v>
      </c>
      <c r="C63" s="341" t="s">
        <v>1246</v>
      </c>
      <c r="D63" s="22"/>
      <c r="E63" s="23"/>
      <c r="F63" s="14"/>
      <c r="G63" s="23"/>
      <c r="H63" s="22"/>
      <c r="I63" s="24"/>
      <c r="J63" s="24"/>
      <c r="K63" s="25"/>
      <c r="L63" s="25"/>
      <c r="M63" s="25"/>
      <c r="N63" s="25"/>
      <c r="O63" s="25"/>
      <c r="P63" s="25"/>
      <c r="Q63" s="26"/>
      <c r="R63" s="25"/>
      <c r="S63" s="25"/>
      <c r="T63" s="27">
        <f t="shared" si="1"/>
        <v>0</v>
      </c>
      <c r="U63" s="27">
        <f t="shared" si="2"/>
        <v>0</v>
      </c>
      <c r="V63" s="25"/>
      <c r="W63" s="27" t="str">
        <f t="shared" si="3"/>
        <v/>
      </c>
      <c r="X63" s="43" t="str">
        <f t="shared" si="4"/>
        <v>OK</v>
      </c>
      <c r="Y63" s="681" t="str">
        <f t="shared" si="5"/>
        <v/>
      </c>
    </row>
    <row r="64" spans="1:25" x14ac:dyDescent="0.25">
      <c r="A64" s="68" t="str">
        <f>'0'!$A$4</f>
        <v>………………..</v>
      </c>
      <c r="B64" s="341">
        <f>'0'!$A$2</f>
        <v>46112</v>
      </c>
      <c r="C64" s="341" t="s">
        <v>1246</v>
      </c>
      <c r="D64" s="22"/>
      <c r="E64" s="23"/>
      <c r="F64" s="14"/>
      <c r="G64" s="23"/>
      <c r="H64" s="22"/>
      <c r="I64" s="24"/>
      <c r="J64" s="24"/>
      <c r="K64" s="25"/>
      <c r="L64" s="25"/>
      <c r="M64" s="25"/>
      <c r="N64" s="25"/>
      <c r="O64" s="25"/>
      <c r="P64" s="25"/>
      <c r="Q64" s="26"/>
      <c r="R64" s="25"/>
      <c r="S64" s="25"/>
      <c r="T64" s="27">
        <f t="shared" si="1"/>
        <v>0</v>
      </c>
      <c r="U64" s="27">
        <f t="shared" si="2"/>
        <v>0</v>
      </c>
      <c r="V64" s="25"/>
      <c r="W64" s="27" t="str">
        <f t="shared" si="3"/>
        <v/>
      </c>
      <c r="X64" s="43" t="str">
        <f t="shared" si="4"/>
        <v>OK</v>
      </c>
      <c r="Y64" s="681" t="str">
        <f t="shared" si="5"/>
        <v/>
      </c>
    </row>
    <row r="65" spans="1:25" x14ac:dyDescent="0.25">
      <c r="A65" s="68" t="str">
        <f>'0'!$A$4</f>
        <v>………………..</v>
      </c>
      <c r="B65" s="341">
        <f>'0'!$A$2</f>
        <v>46112</v>
      </c>
      <c r="C65" s="341" t="s">
        <v>1246</v>
      </c>
      <c r="D65" s="22"/>
      <c r="E65" s="23"/>
      <c r="F65" s="14"/>
      <c r="G65" s="23"/>
      <c r="H65" s="22"/>
      <c r="I65" s="24"/>
      <c r="J65" s="24"/>
      <c r="K65" s="25"/>
      <c r="L65" s="25"/>
      <c r="M65" s="25"/>
      <c r="N65" s="25"/>
      <c r="O65" s="25"/>
      <c r="P65" s="25"/>
      <c r="Q65" s="26"/>
      <c r="R65" s="25"/>
      <c r="S65" s="25"/>
      <c r="T65" s="27">
        <f t="shared" si="1"/>
        <v>0</v>
      </c>
      <c r="U65" s="27">
        <f t="shared" si="2"/>
        <v>0</v>
      </c>
      <c r="V65" s="25"/>
      <c r="W65" s="27" t="str">
        <f t="shared" si="3"/>
        <v/>
      </c>
      <c r="X65" s="43" t="str">
        <f t="shared" si="4"/>
        <v>OK</v>
      </c>
      <c r="Y65" s="681" t="str">
        <f t="shared" si="5"/>
        <v/>
      </c>
    </row>
    <row r="66" spans="1:25" x14ac:dyDescent="0.25">
      <c r="A66" s="68" t="str">
        <f>'0'!$A$4</f>
        <v>………………..</v>
      </c>
      <c r="B66" s="341">
        <f>'0'!$A$2</f>
        <v>46112</v>
      </c>
      <c r="C66" s="341" t="s">
        <v>1246</v>
      </c>
      <c r="D66" s="22"/>
      <c r="E66" s="23"/>
      <c r="F66" s="14"/>
      <c r="G66" s="23"/>
      <c r="H66" s="22"/>
      <c r="I66" s="24"/>
      <c r="J66" s="24"/>
      <c r="K66" s="25"/>
      <c r="L66" s="25"/>
      <c r="M66" s="25"/>
      <c r="N66" s="25"/>
      <c r="O66" s="25"/>
      <c r="P66" s="25"/>
      <c r="Q66" s="26"/>
      <c r="R66" s="25"/>
      <c r="S66" s="25"/>
      <c r="T66" s="27">
        <f t="shared" si="1"/>
        <v>0</v>
      </c>
      <c r="U66" s="27">
        <f t="shared" si="2"/>
        <v>0</v>
      </c>
      <c r="V66" s="25"/>
      <c r="W66" s="27" t="str">
        <f t="shared" si="3"/>
        <v/>
      </c>
      <c r="X66" s="43" t="str">
        <f t="shared" si="4"/>
        <v>OK</v>
      </c>
      <c r="Y66" s="681" t="str">
        <f t="shared" si="5"/>
        <v/>
      </c>
    </row>
    <row r="67" spans="1:25" x14ac:dyDescent="0.25">
      <c r="A67" s="68" t="str">
        <f>'0'!$A$4</f>
        <v>………………..</v>
      </c>
      <c r="B67" s="341">
        <f>'0'!$A$2</f>
        <v>46112</v>
      </c>
      <c r="C67" s="341" t="s">
        <v>1246</v>
      </c>
      <c r="D67" s="22"/>
      <c r="E67" s="23"/>
      <c r="F67" s="14"/>
      <c r="G67" s="23"/>
      <c r="H67" s="22"/>
      <c r="I67" s="24"/>
      <c r="J67" s="24"/>
      <c r="K67" s="25"/>
      <c r="L67" s="25"/>
      <c r="M67" s="25"/>
      <c r="N67" s="25"/>
      <c r="O67" s="25"/>
      <c r="P67" s="25"/>
      <c r="Q67" s="26"/>
      <c r="R67" s="25"/>
      <c r="S67" s="25"/>
      <c r="T67" s="27">
        <f t="shared" si="1"/>
        <v>0</v>
      </c>
      <c r="U67" s="27">
        <f t="shared" si="2"/>
        <v>0</v>
      </c>
      <c r="V67" s="25"/>
      <c r="W67" s="27" t="str">
        <f t="shared" si="3"/>
        <v/>
      </c>
      <c r="X67" s="43" t="str">
        <f t="shared" si="4"/>
        <v>OK</v>
      </c>
      <c r="Y67" s="681" t="str">
        <f t="shared" si="5"/>
        <v/>
      </c>
    </row>
    <row r="68" spans="1:25" x14ac:dyDescent="0.25">
      <c r="A68" s="68" t="str">
        <f>'0'!$A$4</f>
        <v>………………..</v>
      </c>
      <c r="B68" s="341">
        <f>'0'!$A$2</f>
        <v>46112</v>
      </c>
      <c r="C68" s="341" t="s">
        <v>1246</v>
      </c>
      <c r="D68" s="22"/>
      <c r="E68" s="23"/>
      <c r="F68" s="14"/>
      <c r="G68" s="23"/>
      <c r="H68" s="22"/>
      <c r="I68" s="24"/>
      <c r="J68" s="24"/>
      <c r="K68" s="25"/>
      <c r="L68" s="25"/>
      <c r="M68" s="25"/>
      <c r="N68" s="25"/>
      <c r="O68" s="25"/>
      <c r="P68" s="25"/>
      <c r="Q68" s="26"/>
      <c r="R68" s="25"/>
      <c r="S68" s="25"/>
      <c r="T68" s="27">
        <f t="shared" si="1"/>
        <v>0</v>
      </c>
      <c r="U68" s="27">
        <f t="shared" si="2"/>
        <v>0</v>
      </c>
      <c r="V68" s="25"/>
      <c r="W68" s="27" t="str">
        <f t="shared" si="3"/>
        <v/>
      </c>
      <c r="X68" s="43" t="str">
        <f t="shared" si="4"/>
        <v>OK</v>
      </c>
      <c r="Y68" s="681" t="str">
        <f t="shared" si="5"/>
        <v/>
      </c>
    </row>
    <row r="69" spans="1:25" x14ac:dyDescent="0.25">
      <c r="A69" s="68" t="str">
        <f>'0'!$A$4</f>
        <v>………………..</v>
      </c>
      <c r="B69" s="341">
        <f>'0'!$A$2</f>
        <v>46112</v>
      </c>
      <c r="C69" s="341" t="s">
        <v>1246</v>
      </c>
      <c r="D69" s="22"/>
      <c r="E69" s="23"/>
      <c r="F69" s="14"/>
      <c r="G69" s="23"/>
      <c r="H69" s="22"/>
      <c r="I69" s="24"/>
      <c r="J69" s="24"/>
      <c r="K69" s="25"/>
      <c r="L69" s="25"/>
      <c r="M69" s="25"/>
      <c r="N69" s="25"/>
      <c r="O69" s="25"/>
      <c r="P69" s="25"/>
      <c r="Q69" s="26"/>
      <c r="R69" s="25"/>
      <c r="S69" s="25"/>
      <c r="T69" s="27">
        <f t="shared" si="1"/>
        <v>0</v>
      </c>
      <c r="U69" s="27">
        <f t="shared" si="2"/>
        <v>0</v>
      </c>
      <c r="V69" s="25"/>
      <c r="W69" s="27" t="str">
        <f t="shared" si="3"/>
        <v/>
      </c>
      <c r="X69" s="43" t="str">
        <f t="shared" si="4"/>
        <v>OK</v>
      </c>
      <c r="Y69" s="681" t="str">
        <f t="shared" si="5"/>
        <v/>
      </c>
    </row>
    <row r="70" spans="1:25" x14ac:dyDescent="0.25">
      <c r="A70" s="68" t="str">
        <f>'0'!$A$4</f>
        <v>………………..</v>
      </c>
      <c r="B70" s="341">
        <f>'0'!$A$2</f>
        <v>46112</v>
      </c>
      <c r="C70" s="341" t="s">
        <v>1246</v>
      </c>
      <c r="D70" s="22"/>
      <c r="E70" s="23"/>
      <c r="F70" s="14"/>
      <c r="G70" s="23"/>
      <c r="H70" s="22"/>
      <c r="I70" s="24"/>
      <c r="J70" s="24"/>
      <c r="K70" s="25"/>
      <c r="L70" s="25"/>
      <c r="M70" s="25"/>
      <c r="N70" s="25"/>
      <c r="O70" s="25"/>
      <c r="P70" s="25"/>
      <c r="Q70" s="26"/>
      <c r="R70" s="25"/>
      <c r="S70" s="25"/>
      <c r="T70" s="27">
        <f t="shared" si="1"/>
        <v>0</v>
      </c>
      <c r="U70" s="27">
        <f t="shared" si="2"/>
        <v>0</v>
      </c>
      <c r="V70" s="25"/>
      <c r="W70" s="27" t="str">
        <f t="shared" si="3"/>
        <v/>
      </c>
      <c r="X70" s="43" t="str">
        <f t="shared" si="4"/>
        <v>OK</v>
      </c>
      <c r="Y70" s="681" t="str">
        <f t="shared" si="5"/>
        <v/>
      </c>
    </row>
    <row r="71" spans="1:25" x14ac:dyDescent="0.25">
      <c r="A71" s="68" t="str">
        <f>'0'!$A$4</f>
        <v>………………..</v>
      </c>
      <c r="B71" s="341">
        <f>'0'!$A$2</f>
        <v>46112</v>
      </c>
      <c r="C71" s="341" t="s">
        <v>1246</v>
      </c>
      <c r="D71" s="22"/>
      <c r="E71" s="23"/>
      <c r="F71" s="14"/>
      <c r="G71" s="23"/>
      <c r="H71" s="22"/>
      <c r="I71" s="24"/>
      <c r="J71" s="24"/>
      <c r="K71" s="25"/>
      <c r="L71" s="25"/>
      <c r="M71" s="25"/>
      <c r="N71" s="25"/>
      <c r="O71" s="25"/>
      <c r="P71" s="25"/>
      <c r="Q71" s="26"/>
      <c r="R71" s="25"/>
      <c r="S71" s="25"/>
      <c r="T71" s="27">
        <f t="shared" si="1"/>
        <v>0</v>
      </c>
      <c r="U71" s="27">
        <f t="shared" si="2"/>
        <v>0</v>
      </c>
      <c r="V71" s="25"/>
      <c r="W71" s="27" t="str">
        <f t="shared" si="3"/>
        <v/>
      </c>
      <c r="X71" s="43" t="str">
        <f t="shared" si="4"/>
        <v>OK</v>
      </c>
      <c r="Y71" s="681" t="str">
        <f t="shared" si="5"/>
        <v/>
      </c>
    </row>
    <row r="72" spans="1:25" x14ac:dyDescent="0.25">
      <c r="A72" s="68" t="str">
        <f>'0'!$A$4</f>
        <v>………………..</v>
      </c>
      <c r="B72" s="341">
        <f>'0'!$A$2</f>
        <v>46112</v>
      </c>
      <c r="C72" s="341" t="s">
        <v>1246</v>
      </c>
      <c r="D72" s="22"/>
      <c r="E72" s="23"/>
      <c r="F72" s="14"/>
      <c r="G72" s="23"/>
      <c r="H72" s="22"/>
      <c r="I72" s="24"/>
      <c r="J72" s="24"/>
      <c r="K72" s="25"/>
      <c r="L72" s="25"/>
      <c r="M72" s="25"/>
      <c r="N72" s="25"/>
      <c r="O72" s="25"/>
      <c r="P72" s="25"/>
      <c r="Q72" s="26"/>
      <c r="R72" s="25"/>
      <c r="S72" s="25"/>
      <c r="T72" s="27">
        <f t="shared" si="1"/>
        <v>0</v>
      </c>
      <c r="U72" s="27">
        <f t="shared" si="2"/>
        <v>0</v>
      </c>
      <c r="V72" s="25"/>
      <c r="W72" s="27" t="str">
        <f t="shared" si="3"/>
        <v/>
      </c>
      <c r="X72" s="43" t="str">
        <f t="shared" si="4"/>
        <v>OK</v>
      </c>
      <c r="Y72" s="681" t="str">
        <f t="shared" si="5"/>
        <v/>
      </c>
    </row>
    <row r="73" spans="1:25" x14ac:dyDescent="0.25">
      <c r="A73" s="68" t="str">
        <f>'0'!$A$4</f>
        <v>………………..</v>
      </c>
      <c r="B73" s="341">
        <f>'0'!$A$2</f>
        <v>46112</v>
      </c>
      <c r="C73" s="341" t="s">
        <v>1246</v>
      </c>
      <c r="D73" s="22"/>
      <c r="E73" s="23"/>
      <c r="F73" s="14"/>
      <c r="G73" s="23"/>
      <c r="H73" s="22"/>
      <c r="I73" s="24"/>
      <c r="J73" s="24"/>
      <c r="K73" s="25"/>
      <c r="L73" s="25"/>
      <c r="M73" s="25"/>
      <c r="N73" s="25"/>
      <c r="O73" s="25"/>
      <c r="P73" s="25"/>
      <c r="Q73" s="26"/>
      <c r="R73" s="25"/>
      <c r="S73" s="25"/>
      <c r="T73" s="27">
        <f t="shared" ref="T73:T136" si="6">N73+P73-R73</f>
        <v>0</v>
      </c>
      <c r="U73" s="27">
        <f t="shared" ref="U73:U136" si="7">O73+Q73-S73</f>
        <v>0</v>
      </c>
      <c r="V73" s="25"/>
      <c r="W73" s="27" t="str">
        <f t="shared" ref="W73:W136" si="8">IF(K73="","",K73-M73-(P73-Q73))</f>
        <v/>
      </c>
      <c r="X73" s="43" t="str">
        <f t="shared" ref="X73:X136" si="9">IF(ROUND(T73-V73,2)&gt;=0,"OK","Просрочието не може да надхвърля задължението")</f>
        <v>OK</v>
      </c>
      <c r="Y73" s="681" t="str">
        <f t="shared" ref="Y73:Y136" si="10">IF(COUNTBLANK(D73:W73)=18,"",IF(D73="999999999","",IF(ISNUMBER(VALUE(D73)),IF(LEN(D73)&lt;&gt;9,"Въведеното ЕИК е твърде късо или твърде дълго",IF(OR(MOD(MID(D73,1,1)*1+MID(D73,2,1)*2+MID(D73,3,1)*3+MID(D73,4,1)*4+MID(D73,5,1)*5+MID(D73,6,1)*6+MID(D73,7,1)*7+MID(D73,8,1)*8,11)-MID(D73,9,1)=0,AND(MOD(MID(D73,1,1)*3+MID(D73,2,1)*4+MID(D73,3,1)*5+MID(D73,4,1)*6+MID(D73,5,1)*7+MID(D73,6,1)*8+MID(D73,7,1)*9+MID(D73,8,1)*10,11)=10,MID(D73,9,1)*1=0),MOD(MID(D73,1,1)*3+MID(D73,2,1)*4+MID(D73,3,1)*5+MID(D73,4,1)*6+MID(D73,5,1)*7+MID(D73,6,1)*8+MID(D73,7,1)*9+MID(D73,8,1)*10,11)-MID(D73,9,1)=0),"","Въведеното ЕИК е невалидно")),"Въведеното ЕИК съдържа непозволени символи")))</f>
        <v/>
      </c>
    </row>
    <row r="74" spans="1:25" x14ac:dyDescent="0.25">
      <c r="A74" s="68" t="str">
        <f>'0'!$A$4</f>
        <v>………………..</v>
      </c>
      <c r="B74" s="341">
        <f>'0'!$A$2</f>
        <v>46112</v>
      </c>
      <c r="C74" s="341" t="s">
        <v>1246</v>
      </c>
      <c r="D74" s="22"/>
      <c r="E74" s="23"/>
      <c r="F74" s="14"/>
      <c r="G74" s="23"/>
      <c r="H74" s="22"/>
      <c r="I74" s="24"/>
      <c r="J74" s="24"/>
      <c r="K74" s="25"/>
      <c r="L74" s="25"/>
      <c r="M74" s="25"/>
      <c r="N74" s="25"/>
      <c r="O74" s="25"/>
      <c r="P74" s="25"/>
      <c r="Q74" s="26"/>
      <c r="R74" s="25"/>
      <c r="S74" s="25"/>
      <c r="T74" s="27">
        <f t="shared" si="6"/>
        <v>0</v>
      </c>
      <c r="U74" s="27">
        <f t="shared" si="7"/>
        <v>0</v>
      </c>
      <c r="V74" s="25"/>
      <c r="W74" s="27" t="str">
        <f t="shared" si="8"/>
        <v/>
      </c>
      <c r="X74" s="43" t="str">
        <f t="shared" si="9"/>
        <v>OK</v>
      </c>
      <c r="Y74" s="681" t="str">
        <f t="shared" si="10"/>
        <v/>
      </c>
    </row>
    <row r="75" spans="1:25" x14ac:dyDescent="0.25">
      <c r="A75" s="68" t="str">
        <f>'0'!$A$4</f>
        <v>………………..</v>
      </c>
      <c r="B75" s="341">
        <f>'0'!$A$2</f>
        <v>46112</v>
      </c>
      <c r="C75" s="341" t="s">
        <v>1246</v>
      </c>
      <c r="D75" s="22"/>
      <c r="E75" s="23"/>
      <c r="F75" s="14"/>
      <c r="G75" s="23"/>
      <c r="H75" s="22"/>
      <c r="I75" s="24"/>
      <c r="J75" s="24"/>
      <c r="K75" s="25"/>
      <c r="L75" s="25"/>
      <c r="M75" s="25"/>
      <c r="N75" s="25"/>
      <c r="O75" s="25"/>
      <c r="P75" s="25"/>
      <c r="Q75" s="26"/>
      <c r="R75" s="25"/>
      <c r="S75" s="25"/>
      <c r="T75" s="27">
        <f t="shared" si="6"/>
        <v>0</v>
      </c>
      <c r="U75" s="27">
        <f t="shared" si="7"/>
        <v>0</v>
      </c>
      <c r="V75" s="25"/>
      <c r="W75" s="27" t="str">
        <f t="shared" si="8"/>
        <v/>
      </c>
      <c r="X75" s="43" t="str">
        <f t="shared" si="9"/>
        <v>OK</v>
      </c>
      <c r="Y75" s="681" t="str">
        <f t="shared" si="10"/>
        <v/>
      </c>
    </row>
    <row r="76" spans="1:25" x14ac:dyDescent="0.25">
      <c r="A76" s="68" t="str">
        <f>'0'!$A$4</f>
        <v>………………..</v>
      </c>
      <c r="B76" s="341">
        <f>'0'!$A$2</f>
        <v>46112</v>
      </c>
      <c r="C76" s="341" t="s">
        <v>1246</v>
      </c>
      <c r="D76" s="22"/>
      <c r="E76" s="23"/>
      <c r="F76" s="14"/>
      <c r="G76" s="23"/>
      <c r="H76" s="22"/>
      <c r="I76" s="24"/>
      <c r="J76" s="24"/>
      <c r="K76" s="25"/>
      <c r="L76" s="25"/>
      <c r="M76" s="25"/>
      <c r="N76" s="25"/>
      <c r="O76" s="25"/>
      <c r="P76" s="25"/>
      <c r="Q76" s="26"/>
      <c r="R76" s="25"/>
      <c r="S76" s="25"/>
      <c r="T76" s="27">
        <f t="shared" si="6"/>
        <v>0</v>
      </c>
      <c r="U76" s="27">
        <f t="shared" si="7"/>
        <v>0</v>
      </c>
      <c r="V76" s="25"/>
      <c r="W76" s="27" t="str">
        <f t="shared" si="8"/>
        <v/>
      </c>
      <c r="X76" s="43" t="str">
        <f t="shared" si="9"/>
        <v>OK</v>
      </c>
      <c r="Y76" s="681" t="str">
        <f t="shared" si="10"/>
        <v/>
      </c>
    </row>
    <row r="77" spans="1:25" x14ac:dyDescent="0.25">
      <c r="A77" s="68" t="str">
        <f>'0'!$A$4</f>
        <v>………………..</v>
      </c>
      <c r="B77" s="341">
        <f>'0'!$A$2</f>
        <v>46112</v>
      </c>
      <c r="C77" s="341" t="s">
        <v>1246</v>
      </c>
      <c r="D77" s="22"/>
      <c r="E77" s="23"/>
      <c r="F77" s="14"/>
      <c r="G77" s="23"/>
      <c r="H77" s="22"/>
      <c r="I77" s="24"/>
      <c r="J77" s="24"/>
      <c r="K77" s="25"/>
      <c r="L77" s="25"/>
      <c r="M77" s="25"/>
      <c r="N77" s="25"/>
      <c r="O77" s="25"/>
      <c r="P77" s="25"/>
      <c r="Q77" s="26"/>
      <c r="R77" s="25"/>
      <c r="S77" s="25"/>
      <c r="T77" s="27">
        <f t="shared" si="6"/>
        <v>0</v>
      </c>
      <c r="U77" s="27">
        <f t="shared" si="7"/>
        <v>0</v>
      </c>
      <c r="V77" s="25"/>
      <c r="W77" s="27" t="str">
        <f t="shared" si="8"/>
        <v/>
      </c>
      <c r="X77" s="43" t="str">
        <f t="shared" si="9"/>
        <v>OK</v>
      </c>
      <c r="Y77" s="681" t="str">
        <f t="shared" si="10"/>
        <v/>
      </c>
    </row>
    <row r="78" spans="1:25" x14ac:dyDescent="0.25">
      <c r="A78" s="68" t="str">
        <f>'0'!$A$4</f>
        <v>………………..</v>
      </c>
      <c r="B78" s="341">
        <f>'0'!$A$2</f>
        <v>46112</v>
      </c>
      <c r="C78" s="341" t="s">
        <v>1246</v>
      </c>
      <c r="D78" s="22"/>
      <c r="E78" s="23"/>
      <c r="F78" s="14"/>
      <c r="G78" s="23"/>
      <c r="H78" s="22"/>
      <c r="I78" s="24"/>
      <c r="J78" s="24"/>
      <c r="K78" s="25"/>
      <c r="L78" s="25"/>
      <c r="M78" s="25"/>
      <c r="N78" s="25"/>
      <c r="O78" s="25"/>
      <c r="P78" s="25"/>
      <c r="Q78" s="26"/>
      <c r="R78" s="25"/>
      <c r="S78" s="25"/>
      <c r="T78" s="27">
        <f t="shared" si="6"/>
        <v>0</v>
      </c>
      <c r="U78" s="27">
        <f t="shared" si="7"/>
        <v>0</v>
      </c>
      <c r="V78" s="25"/>
      <c r="W78" s="27" t="str">
        <f t="shared" si="8"/>
        <v/>
      </c>
      <c r="X78" s="43" t="str">
        <f t="shared" si="9"/>
        <v>OK</v>
      </c>
      <c r="Y78" s="681" t="str">
        <f t="shared" si="10"/>
        <v/>
      </c>
    </row>
    <row r="79" spans="1:25" x14ac:dyDescent="0.25">
      <c r="A79" s="68" t="str">
        <f>'0'!$A$4</f>
        <v>………………..</v>
      </c>
      <c r="B79" s="341">
        <f>'0'!$A$2</f>
        <v>46112</v>
      </c>
      <c r="C79" s="341" t="s">
        <v>1246</v>
      </c>
      <c r="D79" s="22"/>
      <c r="E79" s="23"/>
      <c r="F79" s="14"/>
      <c r="G79" s="23"/>
      <c r="H79" s="22"/>
      <c r="I79" s="24"/>
      <c r="J79" s="24"/>
      <c r="K79" s="25"/>
      <c r="L79" s="25"/>
      <c r="M79" s="25"/>
      <c r="N79" s="25"/>
      <c r="O79" s="25"/>
      <c r="P79" s="25"/>
      <c r="Q79" s="26"/>
      <c r="R79" s="25"/>
      <c r="S79" s="25"/>
      <c r="T79" s="27">
        <f t="shared" si="6"/>
        <v>0</v>
      </c>
      <c r="U79" s="27">
        <f t="shared" si="7"/>
        <v>0</v>
      </c>
      <c r="V79" s="25"/>
      <c r="W79" s="27" t="str">
        <f t="shared" si="8"/>
        <v/>
      </c>
      <c r="X79" s="43" t="str">
        <f t="shared" si="9"/>
        <v>OK</v>
      </c>
      <c r="Y79" s="681" t="str">
        <f t="shared" si="10"/>
        <v/>
      </c>
    </row>
    <row r="80" spans="1:25" x14ac:dyDescent="0.25">
      <c r="A80" s="68" t="str">
        <f>'0'!$A$4</f>
        <v>………………..</v>
      </c>
      <c r="B80" s="341">
        <f>'0'!$A$2</f>
        <v>46112</v>
      </c>
      <c r="C80" s="341" t="s">
        <v>1246</v>
      </c>
      <c r="D80" s="22"/>
      <c r="E80" s="23"/>
      <c r="F80" s="14"/>
      <c r="G80" s="23"/>
      <c r="H80" s="22"/>
      <c r="I80" s="24"/>
      <c r="J80" s="24"/>
      <c r="K80" s="25"/>
      <c r="L80" s="25"/>
      <c r="M80" s="25"/>
      <c r="N80" s="25"/>
      <c r="O80" s="25"/>
      <c r="P80" s="25"/>
      <c r="Q80" s="26"/>
      <c r="R80" s="25"/>
      <c r="S80" s="25"/>
      <c r="T80" s="27">
        <f t="shared" si="6"/>
        <v>0</v>
      </c>
      <c r="U80" s="27">
        <f t="shared" si="7"/>
        <v>0</v>
      </c>
      <c r="V80" s="25"/>
      <c r="W80" s="27" t="str">
        <f t="shared" si="8"/>
        <v/>
      </c>
      <c r="X80" s="43" t="str">
        <f t="shared" si="9"/>
        <v>OK</v>
      </c>
      <c r="Y80" s="681" t="str">
        <f t="shared" si="10"/>
        <v/>
      </c>
    </row>
    <row r="81" spans="1:25" x14ac:dyDescent="0.25">
      <c r="A81" s="68" t="str">
        <f>'0'!$A$4</f>
        <v>………………..</v>
      </c>
      <c r="B81" s="341">
        <f>'0'!$A$2</f>
        <v>46112</v>
      </c>
      <c r="C81" s="341" t="s">
        <v>1246</v>
      </c>
      <c r="D81" s="22"/>
      <c r="E81" s="23"/>
      <c r="F81" s="14"/>
      <c r="G81" s="23"/>
      <c r="H81" s="22"/>
      <c r="I81" s="24"/>
      <c r="J81" s="24"/>
      <c r="K81" s="25"/>
      <c r="L81" s="25"/>
      <c r="M81" s="25"/>
      <c r="N81" s="25"/>
      <c r="O81" s="25"/>
      <c r="P81" s="25"/>
      <c r="Q81" s="26"/>
      <c r="R81" s="25"/>
      <c r="S81" s="25"/>
      <c r="T81" s="27">
        <f t="shared" si="6"/>
        <v>0</v>
      </c>
      <c r="U81" s="27">
        <f t="shared" si="7"/>
        <v>0</v>
      </c>
      <c r="V81" s="25"/>
      <c r="W81" s="27" t="str">
        <f t="shared" si="8"/>
        <v/>
      </c>
      <c r="X81" s="43" t="str">
        <f t="shared" si="9"/>
        <v>OK</v>
      </c>
      <c r="Y81" s="681" t="str">
        <f t="shared" si="10"/>
        <v/>
      </c>
    </row>
    <row r="82" spans="1:25" x14ac:dyDescent="0.25">
      <c r="A82" s="68" t="str">
        <f>'0'!$A$4</f>
        <v>………………..</v>
      </c>
      <c r="B82" s="341">
        <f>'0'!$A$2</f>
        <v>46112</v>
      </c>
      <c r="C82" s="341" t="s">
        <v>1246</v>
      </c>
      <c r="D82" s="22"/>
      <c r="E82" s="23"/>
      <c r="F82" s="14"/>
      <c r="G82" s="23"/>
      <c r="H82" s="22"/>
      <c r="I82" s="24"/>
      <c r="J82" s="24"/>
      <c r="K82" s="25"/>
      <c r="L82" s="25"/>
      <c r="M82" s="25"/>
      <c r="N82" s="25"/>
      <c r="O82" s="25"/>
      <c r="P82" s="25"/>
      <c r="Q82" s="26"/>
      <c r="R82" s="25"/>
      <c r="S82" s="25"/>
      <c r="T82" s="27">
        <f t="shared" si="6"/>
        <v>0</v>
      </c>
      <c r="U82" s="27">
        <f t="shared" si="7"/>
        <v>0</v>
      </c>
      <c r="V82" s="25"/>
      <c r="W82" s="27" t="str">
        <f t="shared" si="8"/>
        <v/>
      </c>
      <c r="X82" s="43" t="str">
        <f t="shared" si="9"/>
        <v>OK</v>
      </c>
      <c r="Y82" s="681" t="str">
        <f t="shared" si="10"/>
        <v/>
      </c>
    </row>
    <row r="83" spans="1:25" x14ac:dyDescent="0.25">
      <c r="A83" s="68" t="str">
        <f>'0'!$A$4</f>
        <v>………………..</v>
      </c>
      <c r="B83" s="341">
        <f>'0'!$A$2</f>
        <v>46112</v>
      </c>
      <c r="C83" s="341" t="s">
        <v>1246</v>
      </c>
      <c r="D83" s="22"/>
      <c r="E83" s="23"/>
      <c r="F83" s="14"/>
      <c r="G83" s="23"/>
      <c r="H83" s="22"/>
      <c r="I83" s="24"/>
      <c r="J83" s="24"/>
      <c r="K83" s="25"/>
      <c r="L83" s="25"/>
      <c r="M83" s="25"/>
      <c r="N83" s="25"/>
      <c r="O83" s="25"/>
      <c r="P83" s="25"/>
      <c r="Q83" s="26"/>
      <c r="R83" s="25"/>
      <c r="S83" s="25"/>
      <c r="T83" s="27">
        <f t="shared" si="6"/>
        <v>0</v>
      </c>
      <c r="U83" s="27">
        <f t="shared" si="7"/>
        <v>0</v>
      </c>
      <c r="V83" s="25"/>
      <c r="W83" s="27" t="str">
        <f t="shared" si="8"/>
        <v/>
      </c>
      <c r="X83" s="43" t="str">
        <f t="shared" si="9"/>
        <v>OK</v>
      </c>
      <c r="Y83" s="681" t="str">
        <f t="shared" si="10"/>
        <v/>
      </c>
    </row>
    <row r="84" spans="1:25" x14ac:dyDescent="0.25">
      <c r="A84" s="68" t="str">
        <f>'0'!$A$4</f>
        <v>………………..</v>
      </c>
      <c r="B84" s="341">
        <f>'0'!$A$2</f>
        <v>46112</v>
      </c>
      <c r="C84" s="341" t="s">
        <v>1246</v>
      </c>
      <c r="D84" s="22"/>
      <c r="E84" s="23"/>
      <c r="F84" s="14"/>
      <c r="G84" s="23"/>
      <c r="H84" s="22"/>
      <c r="I84" s="24"/>
      <c r="J84" s="24"/>
      <c r="K84" s="25"/>
      <c r="L84" s="25"/>
      <c r="M84" s="25"/>
      <c r="N84" s="25"/>
      <c r="O84" s="25"/>
      <c r="P84" s="25"/>
      <c r="Q84" s="26"/>
      <c r="R84" s="25"/>
      <c r="S84" s="25"/>
      <c r="T84" s="27">
        <f t="shared" si="6"/>
        <v>0</v>
      </c>
      <c r="U84" s="27">
        <f t="shared" si="7"/>
        <v>0</v>
      </c>
      <c r="V84" s="25"/>
      <c r="W84" s="27" t="str">
        <f t="shared" si="8"/>
        <v/>
      </c>
      <c r="X84" s="43" t="str">
        <f t="shared" si="9"/>
        <v>OK</v>
      </c>
      <c r="Y84" s="681" t="str">
        <f t="shared" si="10"/>
        <v/>
      </c>
    </row>
    <row r="85" spans="1:25" x14ac:dyDescent="0.25">
      <c r="A85" s="68" t="str">
        <f>'0'!$A$4</f>
        <v>………………..</v>
      </c>
      <c r="B85" s="341">
        <f>'0'!$A$2</f>
        <v>46112</v>
      </c>
      <c r="C85" s="341" t="s">
        <v>1246</v>
      </c>
      <c r="D85" s="22"/>
      <c r="E85" s="23"/>
      <c r="F85" s="14"/>
      <c r="G85" s="23"/>
      <c r="H85" s="22"/>
      <c r="I85" s="24"/>
      <c r="J85" s="24"/>
      <c r="K85" s="25"/>
      <c r="L85" s="25"/>
      <c r="M85" s="25"/>
      <c r="N85" s="25"/>
      <c r="O85" s="25"/>
      <c r="P85" s="25"/>
      <c r="Q85" s="26"/>
      <c r="R85" s="25"/>
      <c r="S85" s="25"/>
      <c r="T85" s="27">
        <f t="shared" si="6"/>
        <v>0</v>
      </c>
      <c r="U85" s="27">
        <f t="shared" si="7"/>
        <v>0</v>
      </c>
      <c r="V85" s="25"/>
      <c r="W85" s="27" t="str">
        <f t="shared" si="8"/>
        <v/>
      </c>
      <c r="X85" s="43" t="str">
        <f t="shared" si="9"/>
        <v>OK</v>
      </c>
      <c r="Y85" s="681" t="str">
        <f t="shared" si="10"/>
        <v/>
      </c>
    </row>
    <row r="86" spans="1:25" x14ac:dyDescent="0.25">
      <c r="A86" s="68" t="str">
        <f>'0'!$A$4</f>
        <v>………………..</v>
      </c>
      <c r="B86" s="341">
        <f>'0'!$A$2</f>
        <v>46112</v>
      </c>
      <c r="C86" s="341" t="s">
        <v>1246</v>
      </c>
      <c r="D86" s="22"/>
      <c r="E86" s="23"/>
      <c r="F86" s="14"/>
      <c r="G86" s="23"/>
      <c r="H86" s="22"/>
      <c r="I86" s="24"/>
      <c r="J86" s="24"/>
      <c r="K86" s="25"/>
      <c r="L86" s="25"/>
      <c r="M86" s="25"/>
      <c r="N86" s="25"/>
      <c r="O86" s="25"/>
      <c r="P86" s="25"/>
      <c r="Q86" s="26"/>
      <c r="R86" s="25"/>
      <c r="S86" s="25"/>
      <c r="T86" s="27">
        <f t="shared" si="6"/>
        <v>0</v>
      </c>
      <c r="U86" s="27">
        <f t="shared" si="7"/>
        <v>0</v>
      </c>
      <c r="V86" s="25"/>
      <c r="W86" s="27" t="str">
        <f t="shared" si="8"/>
        <v/>
      </c>
      <c r="X86" s="43" t="str">
        <f t="shared" si="9"/>
        <v>OK</v>
      </c>
      <c r="Y86" s="681" t="str">
        <f t="shared" si="10"/>
        <v/>
      </c>
    </row>
    <row r="87" spans="1:25" x14ac:dyDescent="0.25">
      <c r="A87" s="68" t="str">
        <f>'0'!$A$4</f>
        <v>………………..</v>
      </c>
      <c r="B87" s="341">
        <f>'0'!$A$2</f>
        <v>46112</v>
      </c>
      <c r="C87" s="341" t="s">
        <v>1246</v>
      </c>
      <c r="D87" s="22"/>
      <c r="E87" s="23"/>
      <c r="F87" s="14"/>
      <c r="G87" s="23"/>
      <c r="H87" s="22"/>
      <c r="I87" s="24"/>
      <c r="J87" s="24"/>
      <c r="K87" s="25"/>
      <c r="L87" s="25"/>
      <c r="M87" s="25"/>
      <c r="N87" s="25"/>
      <c r="O87" s="25"/>
      <c r="P87" s="25"/>
      <c r="Q87" s="26"/>
      <c r="R87" s="25"/>
      <c r="S87" s="25"/>
      <c r="T87" s="27">
        <f t="shared" si="6"/>
        <v>0</v>
      </c>
      <c r="U87" s="27">
        <f t="shared" si="7"/>
        <v>0</v>
      </c>
      <c r="V87" s="25"/>
      <c r="W87" s="27" t="str">
        <f t="shared" si="8"/>
        <v/>
      </c>
      <c r="X87" s="43" t="str">
        <f t="shared" si="9"/>
        <v>OK</v>
      </c>
      <c r="Y87" s="681" t="str">
        <f t="shared" si="10"/>
        <v/>
      </c>
    </row>
    <row r="88" spans="1:25" x14ac:dyDescent="0.25">
      <c r="A88" s="68" t="str">
        <f>'0'!$A$4</f>
        <v>………………..</v>
      </c>
      <c r="B88" s="341">
        <f>'0'!$A$2</f>
        <v>46112</v>
      </c>
      <c r="C88" s="341" t="s">
        <v>1246</v>
      </c>
      <c r="D88" s="22"/>
      <c r="E88" s="23"/>
      <c r="F88" s="14"/>
      <c r="G88" s="23"/>
      <c r="H88" s="22"/>
      <c r="I88" s="24"/>
      <c r="J88" s="24"/>
      <c r="K88" s="25"/>
      <c r="L88" s="25"/>
      <c r="M88" s="25"/>
      <c r="N88" s="25"/>
      <c r="O88" s="25"/>
      <c r="P88" s="25"/>
      <c r="Q88" s="26"/>
      <c r="R88" s="25"/>
      <c r="S88" s="25"/>
      <c r="T88" s="27">
        <f t="shared" si="6"/>
        <v>0</v>
      </c>
      <c r="U88" s="27">
        <f t="shared" si="7"/>
        <v>0</v>
      </c>
      <c r="V88" s="25"/>
      <c r="W88" s="27" t="str">
        <f t="shared" si="8"/>
        <v/>
      </c>
      <c r="X88" s="43" t="str">
        <f t="shared" si="9"/>
        <v>OK</v>
      </c>
      <c r="Y88" s="681" t="str">
        <f t="shared" si="10"/>
        <v/>
      </c>
    </row>
    <row r="89" spans="1:25" x14ac:dyDescent="0.25">
      <c r="A89" s="68" t="str">
        <f>'0'!$A$4</f>
        <v>………………..</v>
      </c>
      <c r="B89" s="341">
        <f>'0'!$A$2</f>
        <v>46112</v>
      </c>
      <c r="C89" s="341" t="s">
        <v>1246</v>
      </c>
      <c r="D89" s="22"/>
      <c r="E89" s="23"/>
      <c r="F89" s="14"/>
      <c r="G89" s="23"/>
      <c r="H89" s="22"/>
      <c r="I89" s="24"/>
      <c r="J89" s="24"/>
      <c r="K89" s="25"/>
      <c r="L89" s="25"/>
      <c r="M89" s="25"/>
      <c r="N89" s="25"/>
      <c r="O89" s="25"/>
      <c r="P89" s="25"/>
      <c r="Q89" s="26"/>
      <c r="R89" s="25"/>
      <c r="S89" s="25"/>
      <c r="T89" s="27">
        <f t="shared" si="6"/>
        <v>0</v>
      </c>
      <c r="U89" s="27">
        <f t="shared" si="7"/>
        <v>0</v>
      </c>
      <c r="V89" s="25"/>
      <c r="W89" s="27" t="str">
        <f t="shared" si="8"/>
        <v/>
      </c>
      <c r="X89" s="43" t="str">
        <f t="shared" si="9"/>
        <v>OK</v>
      </c>
      <c r="Y89" s="681" t="str">
        <f t="shared" si="10"/>
        <v/>
      </c>
    </row>
    <row r="90" spans="1:25" x14ac:dyDescent="0.25">
      <c r="A90" s="68" t="str">
        <f>'0'!$A$4</f>
        <v>………………..</v>
      </c>
      <c r="B90" s="341">
        <f>'0'!$A$2</f>
        <v>46112</v>
      </c>
      <c r="C90" s="341" t="s">
        <v>1246</v>
      </c>
      <c r="D90" s="22"/>
      <c r="E90" s="23"/>
      <c r="F90" s="14"/>
      <c r="G90" s="23"/>
      <c r="H90" s="22"/>
      <c r="I90" s="24"/>
      <c r="J90" s="24"/>
      <c r="K90" s="25"/>
      <c r="L90" s="25"/>
      <c r="M90" s="25"/>
      <c r="N90" s="25"/>
      <c r="O90" s="25"/>
      <c r="P90" s="25"/>
      <c r="Q90" s="26"/>
      <c r="R90" s="25"/>
      <c r="S90" s="25"/>
      <c r="T90" s="27">
        <f t="shared" si="6"/>
        <v>0</v>
      </c>
      <c r="U90" s="27">
        <f t="shared" si="7"/>
        <v>0</v>
      </c>
      <c r="V90" s="25"/>
      <c r="W90" s="27" t="str">
        <f t="shared" si="8"/>
        <v/>
      </c>
      <c r="X90" s="43" t="str">
        <f t="shared" si="9"/>
        <v>OK</v>
      </c>
      <c r="Y90" s="681" t="str">
        <f t="shared" si="10"/>
        <v/>
      </c>
    </row>
    <row r="91" spans="1:25" x14ac:dyDescent="0.25">
      <c r="A91" s="68" t="str">
        <f>'0'!$A$4</f>
        <v>………………..</v>
      </c>
      <c r="B91" s="341">
        <f>'0'!$A$2</f>
        <v>46112</v>
      </c>
      <c r="C91" s="341" t="s">
        <v>1246</v>
      </c>
      <c r="D91" s="22"/>
      <c r="E91" s="23"/>
      <c r="F91" s="14"/>
      <c r="G91" s="23"/>
      <c r="H91" s="22"/>
      <c r="I91" s="24"/>
      <c r="J91" s="24"/>
      <c r="K91" s="25"/>
      <c r="L91" s="25"/>
      <c r="M91" s="25"/>
      <c r="N91" s="25"/>
      <c r="O91" s="25"/>
      <c r="P91" s="25"/>
      <c r="Q91" s="26"/>
      <c r="R91" s="25"/>
      <c r="S91" s="25"/>
      <c r="T91" s="27">
        <f t="shared" si="6"/>
        <v>0</v>
      </c>
      <c r="U91" s="27">
        <f t="shared" si="7"/>
        <v>0</v>
      </c>
      <c r="V91" s="25"/>
      <c r="W91" s="27" t="str">
        <f t="shared" si="8"/>
        <v/>
      </c>
      <c r="X91" s="43" t="str">
        <f t="shared" si="9"/>
        <v>OK</v>
      </c>
      <c r="Y91" s="681" t="str">
        <f t="shared" si="10"/>
        <v/>
      </c>
    </row>
    <row r="92" spans="1:25" x14ac:dyDescent="0.25">
      <c r="A92" s="68" t="str">
        <f>'0'!$A$4</f>
        <v>………………..</v>
      </c>
      <c r="B92" s="341">
        <f>'0'!$A$2</f>
        <v>46112</v>
      </c>
      <c r="C92" s="341" t="s">
        <v>1246</v>
      </c>
      <c r="D92" s="22"/>
      <c r="E92" s="23"/>
      <c r="F92" s="14"/>
      <c r="G92" s="23"/>
      <c r="H92" s="22"/>
      <c r="I92" s="24"/>
      <c r="J92" s="24"/>
      <c r="K92" s="25"/>
      <c r="L92" s="25"/>
      <c r="M92" s="25"/>
      <c r="N92" s="25"/>
      <c r="O92" s="25"/>
      <c r="P92" s="25"/>
      <c r="Q92" s="26"/>
      <c r="R92" s="25"/>
      <c r="S92" s="25"/>
      <c r="T92" s="27">
        <f t="shared" si="6"/>
        <v>0</v>
      </c>
      <c r="U92" s="27">
        <f t="shared" si="7"/>
        <v>0</v>
      </c>
      <c r="V92" s="25"/>
      <c r="W92" s="27" t="str">
        <f t="shared" si="8"/>
        <v/>
      </c>
      <c r="X92" s="43" t="str">
        <f t="shared" si="9"/>
        <v>OK</v>
      </c>
      <c r="Y92" s="681" t="str">
        <f t="shared" si="10"/>
        <v/>
      </c>
    </row>
    <row r="93" spans="1:25" x14ac:dyDescent="0.25">
      <c r="A93" s="68" t="str">
        <f>'0'!$A$4</f>
        <v>………………..</v>
      </c>
      <c r="B93" s="341">
        <f>'0'!$A$2</f>
        <v>46112</v>
      </c>
      <c r="C93" s="341" t="s">
        <v>1246</v>
      </c>
      <c r="D93" s="22"/>
      <c r="E93" s="23"/>
      <c r="F93" s="14"/>
      <c r="G93" s="23"/>
      <c r="H93" s="22"/>
      <c r="I93" s="24"/>
      <c r="J93" s="24"/>
      <c r="K93" s="25"/>
      <c r="L93" s="25"/>
      <c r="M93" s="25"/>
      <c r="N93" s="25"/>
      <c r="O93" s="25"/>
      <c r="P93" s="25"/>
      <c r="Q93" s="26"/>
      <c r="R93" s="25"/>
      <c r="S93" s="25"/>
      <c r="T93" s="27">
        <f t="shared" si="6"/>
        <v>0</v>
      </c>
      <c r="U93" s="27">
        <f t="shared" si="7"/>
        <v>0</v>
      </c>
      <c r="V93" s="25"/>
      <c r="W93" s="27" t="str">
        <f t="shared" si="8"/>
        <v/>
      </c>
      <c r="X93" s="43" t="str">
        <f t="shared" si="9"/>
        <v>OK</v>
      </c>
      <c r="Y93" s="681" t="str">
        <f t="shared" si="10"/>
        <v/>
      </c>
    </row>
    <row r="94" spans="1:25" x14ac:dyDescent="0.25">
      <c r="A94" s="68" t="str">
        <f>'0'!$A$4</f>
        <v>………………..</v>
      </c>
      <c r="B94" s="341">
        <f>'0'!$A$2</f>
        <v>46112</v>
      </c>
      <c r="C94" s="341" t="s">
        <v>1246</v>
      </c>
      <c r="D94" s="22"/>
      <c r="E94" s="23"/>
      <c r="F94" s="14"/>
      <c r="G94" s="23"/>
      <c r="H94" s="22"/>
      <c r="I94" s="24"/>
      <c r="J94" s="24"/>
      <c r="K94" s="25"/>
      <c r="L94" s="25"/>
      <c r="M94" s="25"/>
      <c r="N94" s="25"/>
      <c r="O94" s="25"/>
      <c r="P94" s="25"/>
      <c r="Q94" s="26"/>
      <c r="R94" s="25"/>
      <c r="S94" s="25"/>
      <c r="T94" s="27">
        <f t="shared" si="6"/>
        <v>0</v>
      </c>
      <c r="U94" s="27">
        <f t="shared" si="7"/>
        <v>0</v>
      </c>
      <c r="V94" s="25"/>
      <c r="W94" s="27" t="str">
        <f t="shared" si="8"/>
        <v/>
      </c>
      <c r="X94" s="43" t="str">
        <f t="shared" si="9"/>
        <v>OK</v>
      </c>
      <c r="Y94" s="681" t="str">
        <f t="shared" si="10"/>
        <v/>
      </c>
    </row>
    <row r="95" spans="1:25" x14ac:dyDescent="0.25">
      <c r="A95" s="68" t="str">
        <f>'0'!$A$4</f>
        <v>………………..</v>
      </c>
      <c r="B95" s="341">
        <f>'0'!$A$2</f>
        <v>46112</v>
      </c>
      <c r="C95" s="341" t="s">
        <v>1246</v>
      </c>
      <c r="D95" s="22"/>
      <c r="E95" s="23"/>
      <c r="F95" s="14"/>
      <c r="G95" s="23"/>
      <c r="H95" s="22"/>
      <c r="I95" s="24"/>
      <c r="J95" s="24"/>
      <c r="K95" s="25"/>
      <c r="L95" s="25"/>
      <c r="M95" s="25"/>
      <c r="N95" s="25"/>
      <c r="O95" s="25"/>
      <c r="P95" s="25"/>
      <c r="Q95" s="26"/>
      <c r="R95" s="25"/>
      <c r="S95" s="25"/>
      <c r="T95" s="27">
        <f t="shared" si="6"/>
        <v>0</v>
      </c>
      <c r="U95" s="27">
        <f t="shared" si="7"/>
        <v>0</v>
      </c>
      <c r="V95" s="25"/>
      <c r="W95" s="27" t="str">
        <f t="shared" si="8"/>
        <v/>
      </c>
      <c r="X95" s="43" t="str">
        <f t="shared" si="9"/>
        <v>OK</v>
      </c>
      <c r="Y95" s="681" t="str">
        <f t="shared" si="10"/>
        <v/>
      </c>
    </row>
    <row r="96" spans="1:25" x14ac:dyDescent="0.25">
      <c r="A96" s="68" t="str">
        <f>'0'!$A$4</f>
        <v>………………..</v>
      </c>
      <c r="B96" s="341">
        <f>'0'!$A$2</f>
        <v>46112</v>
      </c>
      <c r="C96" s="341" t="s">
        <v>1246</v>
      </c>
      <c r="D96" s="22"/>
      <c r="E96" s="23"/>
      <c r="F96" s="14"/>
      <c r="G96" s="23"/>
      <c r="H96" s="22"/>
      <c r="I96" s="24"/>
      <c r="J96" s="24"/>
      <c r="K96" s="25"/>
      <c r="L96" s="25"/>
      <c r="M96" s="25"/>
      <c r="N96" s="25"/>
      <c r="O96" s="25"/>
      <c r="P96" s="25"/>
      <c r="Q96" s="26"/>
      <c r="R96" s="25"/>
      <c r="S96" s="25"/>
      <c r="T96" s="27">
        <f t="shared" si="6"/>
        <v>0</v>
      </c>
      <c r="U96" s="27">
        <f t="shared" si="7"/>
        <v>0</v>
      </c>
      <c r="V96" s="25"/>
      <c r="W96" s="27" t="str">
        <f t="shared" si="8"/>
        <v/>
      </c>
      <c r="X96" s="43" t="str">
        <f t="shared" si="9"/>
        <v>OK</v>
      </c>
      <c r="Y96" s="681" t="str">
        <f t="shared" si="10"/>
        <v/>
      </c>
    </row>
    <row r="97" spans="1:25" x14ac:dyDescent="0.25">
      <c r="A97" s="68" t="str">
        <f>'0'!$A$4</f>
        <v>………………..</v>
      </c>
      <c r="B97" s="341">
        <f>'0'!$A$2</f>
        <v>46112</v>
      </c>
      <c r="C97" s="341" t="s">
        <v>1246</v>
      </c>
      <c r="D97" s="22"/>
      <c r="E97" s="23"/>
      <c r="F97" s="14"/>
      <c r="G97" s="23"/>
      <c r="H97" s="22"/>
      <c r="I97" s="24"/>
      <c r="J97" s="24"/>
      <c r="K97" s="25"/>
      <c r="L97" s="25"/>
      <c r="M97" s="25"/>
      <c r="N97" s="25"/>
      <c r="O97" s="25"/>
      <c r="P97" s="25"/>
      <c r="Q97" s="26"/>
      <c r="R97" s="25"/>
      <c r="S97" s="25"/>
      <c r="T97" s="27">
        <f t="shared" si="6"/>
        <v>0</v>
      </c>
      <c r="U97" s="27">
        <f t="shared" si="7"/>
        <v>0</v>
      </c>
      <c r="V97" s="25"/>
      <c r="W97" s="27" t="str">
        <f t="shared" si="8"/>
        <v/>
      </c>
      <c r="X97" s="43" t="str">
        <f t="shared" si="9"/>
        <v>OK</v>
      </c>
      <c r="Y97" s="681" t="str">
        <f t="shared" si="10"/>
        <v/>
      </c>
    </row>
    <row r="98" spans="1:25" x14ac:dyDescent="0.25">
      <c r="A98" s="68" t="str">
        <f>'0'!$A$4</f>
        <v>………………..</v>
      </c>
      <c r="B98" s="341">
        <f>'0'!$A$2</f>
        <v>46112</v>
      </c>
      <c r="C98" s="341" t="s">
        <v>1246</v>
      </c>
      <c r="D98" s="22"/>
      <c r="E98" s="23"/>
      <c r="F98" s="14"/>
      <c r="G98" s="23"/>
      <c r="H98" s="22"/>
      <c r="I98" s="24"/>
      <c r="J98" s="24"/>
      <c r="K98" s="25"/>
      <c r="L98" s="25"/>
      <c r="M98" s="25"/>
      <c r="N98" s="25"/>
      <c r="O98" s="25"/>
      <c r="P98" s="25"/>
      <c r="Q98" s="26"/>
      <c r="R98" s="25"/>
      <c r="S98" s="25"/>
      <c r="T98" s="27">
        <f t="shared" si="6"/>
        <v>0</v>
      </c>
      <c r="U98" s="27">
        <f t="shared" si="7"/>
        <v>0</v>
      </c>
      <c r="V98" s="25"/>
      <c r="W98" s="27" t="str">
        <f t="shared" si="8"/>
        <v/>
      </c>
      <c r="X98" s="43" t="str">
        <f t="shared" si="9"/>
        <v>OK</v>
      </c>
      <c r="Y98" s="681" t="str">
        <f t="shared" si="10"/>
        <v/>
      </c>
    </row>
    <row r="99" spans="1:25" x14ac:dyDescent="0.25">
      <c r="A99" s="68" t="str">
        <f>'0'!$A$4</f>
        <v>………………..</v>
      </c>
      <c r="B99" s="341">
        <f>'0'!$A$2</f>
        <v>46112</v>
      </c>
      <c r="C99" s="341" t="s">
        <v>1246</v>
      </c>
      <c r="D99" s="22"/>
      <c r="E99" s="23"/>
      <c r="F99" s="14"/>
      <c r="G99" s="23"/>
      <c r="H99" s="22"/>
      <c r="I99" s="24"/>
      <c r="J99" s="24"/>
      <c r="K99" s="25"/>
      <c r="L99" s="25"/>
      <c r="M99" s="25"/>
      <c r="N99" s="25"/>
      <c r="O99" s="25"/>
      <c r="P99" s="25"/>
      <c r="Q99" s="26"/>
      <c r="R99" s="25"/>
      <c r="S99" s="25"/>
      <c r="T99" s="27">
        <f t="shared" si="6"/>
        <v>0</v>
      </c>
      <c r="U99" s="27">
        <f t="shared" si="7"/>
        <v>0</v>
      </c>
      <c r="V99" s="25"/>
      <c r="W99" s="27" t="str">
        <f t="shared" si="8"/>
        <v/>
      </c>
      <c r="X99" s="43" t="str">
        <f t="shared" si="9"/>
        <v>OK</v>
      </c>
      <c r="Y99" s="681" t="str">
        <f t="shared" si="10"/>
        <v/>
      </c>
    </row>
    <row r="100" spans="1:25" x14ac:dyDescent="0.25">
      <c r="A100" s="68" t="str">
        <f>'0'!$A$4</f>
        <v>………………..</v>
      </c>
      <c r="B100" s="341">
        <f>'0'!$A$2</f>
        <v>46112</v>
      </c>
      <c r="C100" s="341" t="s">
        <v>1246</v>
      </c>
      <c r="D100" s="22"/>
      <c r="E100" s="23"/>
      <c r="F100" s="14"/>
      <c r="G100" s="23"/>
      <c r="H100" s="22"/>
      <c r="I100" s="24"/>
      <c r="J100" s="24"/>
      <c r="K100" s="25"/>
      <c r="L100" s="25"/>
      <c r="M100" s="25"/>
      <c r="N100" s="25"/>
      <c r="O100" s="25"/>
      <c r="P100" s="25"/>
      <c r="Q100" s="26"/>
      <c r="R100" s="25"/>
      <c r="S100" s="25"/>
      <c r="T100" s="27">
        <f t="shared" si="6"/>
        <v>0</v>
      </c>
      <c r="U100" s="27">
        <f t="shared" si="7"/>
        <v>0</v>
      </c>
      <c r="V100" s="25"/>
      <c r="W100" s="27" t="str">
        <f t="shared" si="8"/>
        <v/>
      </c>
      <c r="X100" s="43" t="str">
        <f t="shared" si="9"/>
        <v>OK</v>
      </c>
      <c r="Y100" s="681" t="str">
        <f t="shared" si="10"/>
        <v/>
      </c>
    </row>
    <row r="101" spans="1:25" x14ac:dyDescent="0.25">
      <c r="A101" s="68" t="str">
        <f>'0'!$A$4</f>
        <v>………………..</v>
      </c>
      <c r="B101" s="341">
        <f>'0'!$A$2</f>
        <v>46112</v>
      </c>
      <c r="C101" s="341" t="s">
        <v>1246</v>
      </c>
      <c r="D101" s="22"/>
      <c r="E101" s="23"/>
      <c r="F101" s="14"/>
      <c r="G101" s="23"/>
      <c r="H101" s="22"/>
      <c r="I101" s="24"/>
      <c r="J101" s="24"/>
      <c r="K101" s="25"/>
      <c r="L101" s="25"/>
      <c r="M101" s="25"/>
      <c r="N101" s="25"/>
      <c r="O101" s="25"/>
      <c r="P101" s="25"/>
      <c r="Q101" s="26"/>
      <c r="R101" s="25"/>
      <c r="S101" s="25"/>
      <c r="T101" s="27">
        <f t="shared" si="6"/>
        <v>0</v>
      </c>
      <c r="U101" s="27">
        <f t="shared" si="7"/>
        <v>0</v>
      </c>
      <c r="V101" s="25"/>
      <c r="W101" s="27" t="str">
        <f t="shared" si="8"/>
        <v/>
      </c>
      <c r="X101" s="43" t="str">
        <f t="shared" si="9"/>
        <v>OK</v>
      </c>
      <c r="Y101" s="681" t="str">
        <f t="shared" si="10"/>
        <v/>
      </c>
    </row>
    <row r="102" spans="1:25" x14ac:dyDescent="0.25">
      <c r="A102" s="68" t="str">
        <f>'0'!$A$4</f>
        <v>………………..</v>
      </c>
      <c r="B102" s="341">
        <f>'0'!$A$2</f>
        <v>46112</v>
      </c>
      <c r="C102" s="341" t="s">
        <v>1246</v>
      </c>
      <c r="D102" s="22"/>
      <c r="E102" s="23"/>
      <c r="F102" s="14"/>
      <c r="G102" s="23"/>
      <c r="H102" s="22"/>
      <c r="I102" s="24"/>
      <c r="J102" s="24"/>
      <c r="K102" s="25"/>
      <c r="L102" s="25"/>
      <c r="M102" s="25"/>
      <c r="N102" s="25"/>
      <c r="O102" s="25"/>
      <c r="P102" s="25"/>
      <c r="Q102" s="26"/>
      <c r="R102" s="25"/>
      <c r="S102" s="25"/>
      <c r="T102" s="27">
        <f t="shared" si="6"/>
        <v>0</v>
      </c>
      <c r="U102" s="27">
        <f t="shared" si="7"/>
        <v>0</v>
      </c>
      <c r="V102" s="25"/>
      <c r="W102" s="27" t="str">
        <f t="shared" si="8"/>
        <v/>
      </c>
      <c r="X102" s="43" t="str">
        <f t="shared" si="9"/>
        <v>OK</v>
      </c>
      <c r="Y102" s="681" t="str">
        <f t="shared" si="10"/>
        <v/>
      </c>
    </row>
    <row r="103" spans="1:25" x14ac:dyDescent="0.25">
      <c r="A103" s="68" t="str">
        <f>'0'!$A$4</f>
        <v>………………..</v>
      </c>
      <c r="B103" s="341">
        <f>'0'!$A$2</f>
        <v>46112</v>
      </c>
      <c r="C103" s="341" t="s">
        <v>1246</v>
      </c>
      <c r="D103" s="22"/>
      <c r="E103" s="23"/>
      <c r="F103" s="14"/>
      <c r="G103" s="23"/>
      <c r="H103" s="22"/>
      <c r="I103" s="24"/>
      <c r="J103" s="24"/>
      <c r="K103" s="25"/>
      <c r="L103" s="25"/>
      <c r="M103" s="25"/>
      <c r="N103" s="25"/>
      <c r="O103" s="25"/>
      <c r="P103" s="25"/>
      <c r="Q103" s="26"/>
      <c r="R103" s="25"/>
      <c r="S103" s="25"/>
      <c r="T103" s="27">
        <f t="shared" si="6"/>
        <v>0</v>
      </c>
      <c r="U103" s="27">
        <f t="shared" si="7"/>
        <v>0</v>
      </c>
      <c r="V103" s="25"/>
      <c r="W103" s="27" t="str">
        <f t="shared" si="8"/>
        <v/>
      </c>
      <c r="X103" s="43" t="str">
        <f t="shared" si="9"/>
        <v>OK</v>
      </c>
      <c r="Y103" s="681" t="str">
        <f t="shared" si="10"/>
        <v/>
      </c>
    </row>
    <row r="104" spans="1:25" x14ac:dyDescent="0.25">
      <c r="A104" s="68" t="str">
        <f>'0'!$A$4</f>
        <v>………………..</v>
      </c>
      <c r="B104" s="341">
        <f>'0'!$A$2</f>
        <v>46112</v>
      </c>
      <c r="C104" s="341" t="s">
        <v>1246</v>
      </c>
      <c r="D104" s="22"/>
      <c r="E104" s="23"/>
      <c r="F104" s="14"/>
      <c r="G104" s="23"/>
      <c r="H104" s="22"/>
      <c r="I104" s="24"/>
      <c r="J104" s="24"/>
      <c r="K104" s="25"/>
      <c r="L104" s="25"/>
      <c r="M104" s="25"/>
      <c r="N104" s="25"/>
      <c r="O104" s="25"/>
      <c r="P104" s="25"/>
      <c r="Q104" s="26"/>
      <c r="R104" s="25"/>
      <c r="S104" s="25"/>
      <c r="T104" s="27">
        <f t="shared" si="6"/>
        <v>0</v>
      </c>
      <c r="U104" s="27">
        <f t="shared" si="7"/>
        <v>0</v>
      </c>
      <c r="V104" s="25"/>
      <c r="W104" s="27" t="str">
        <f t="shared" si="8"/>
        <v/>
      </c>
      <c r="X104" s="43" t="str">
        <f t="shared" si="9"/>
        <v>OK</v>
      </c>
      <c r="Y104" s="681" t="str">
        <f t="shared" si="10"/>
        <v/>
      </c>
    </row>
    <row r="105" spans="1:25" x14ac:dyDescent="0.25">
      <c r="A105" s="68" t="str">
        <f>'0'!$A$4</f>
        <v>………………..</v>
      </c>
      <c r="B105" s="341">
        <f>'0'!$A$2</f>
        <v>46112</v>
      </c>
      <c r="C105" s="341" t="s">
        <v>1246</v>
      </c>
      <c r="D105" s="22"/>
      <c r="E105" s="23"/>
      <c r="F105" s="14"/>
      <c r="G105" s="23"/>
      <c r="H105" s="22"/>
      <c r="I105" s="24"/>
      <c r="J105" s="24"/>
      <c r="K105" s="25"/>
      <c r="L105" s="25"/>
      <c r="M105" s="25"/>
      <c r="N105" s="25"/>
      <c r="O105" s="25"/>
      <c r="P105" s="25"/>
      <c r="Q105" s="26"/>
      <c r="R105" s="25"/>
      <c r="S105" s="25"/>
      <c r="T105" s="27">
        <f t="shared" si="6"/>
        <v>0</v>
      </c>
      <c r="U105" s="27">
        <f t="shared" si="7"/>
        <v>0</v>
      </c>
      <c r="V105" s="25"/>
      <c r="W105" s="27" t="str">
        <f t="shared" si="8"/>
        <v/>
      </c>
      <c r="X105" s="43" t="str">
        <f t="shared" si="9"/>
        <v>OK</v>
      </c>
      <c r="Y105" s="681" t="str">
        <f t="shared" si="10"/>
        <v/>
      </c>
    </row>
    <row r="106" spans="1:25" x14ac:dyDescent="0.25">
      <c r="A106" s="68" t="str">
        <f>'0'!$A$4</f>
        <v>………………..</v>
      </c>
      <c r="B106" s="341">
        <f>'0'!$A$2</f>
        <v>46112</v>
      </c>
      <c r="C106" s="341" t="s">
        <v>1246</v>
      </c>
      <c r="D106" s="22"/>
      <c r="E106" s="23"/>
      <c r="F106" s="14"/>
      <c r="G106" s="23"/>
      <c r="H106" s="22"/>
      <c r="I106" s="24"/>
      <c r="J106" s="24"/>
      <c r="K106" s="25"/>
      <c r="L106" s="25"/>
      <c r="M106" s="25"/>
      <c r="N106" s="25"/>
      <c r="O106" s="25"/>
      <c r="P106" s="25"/>
      <c r="Q106" s="26"/>
      <c r="R106" s="25"/>
      <c r="S106" s="25"/>
      <c r="T106" s="27">
        <f t="shared" si="6"/>
        <v>0</v>
      </c>
      <c r="U106" s="27">
        <f t="shared" si="7"/>
        <v>0</v>
      </c>
      <c r="V106" s="25"/>
      <c r="W106" s="27" t="str">
        <f t="shared" si="8"/>
        <v/>
      </c>
      <c r="X106" s="43" t="str">
        <f t="shared" si="9"/>
        <v>OK</v>
      </c>
      <c r="Y106" s="681" t="str">
        <f t="shared" si="10"/>
        <v/>
      </c>
    </row>
    <row r="107" spans="1:25" x14ac:dyDescent="0.25">
      <c r="A107" s="68" t="str">
        <f>'0'!$A$4</f>
        <v>………………..</v>
      </c>
      <c r="B107" s="341">
        <f>'0'!$A$2</f>
        <v>46112</v>
      </c>
      <c r="C107" s="341" t="s">
        <v>1246</v>
      </c>
      <c r="D107" s="22"/>
      <c r="E107" s="23"/>
      <c r="F107" s="14"/>
      <c r="G107" s="23"/>
      <c r="H107" s="22"/>
      <c r="I107" s="24"/>
      <c r="J107" s="24"/>
      <c r="K107" s="25"/>
      <c r="L107" s="25"/>
      <c r="M107" s="25"/>
      <c r="N107" s="25"/>
      <c r="O107" s="25"/>
      <c r="P107" s="25"/>
      <c r="Q107" s="26"/>
      <c r="R107" s="25"/>
      <c r="S107" s="25"/>
      <c r="T107" s="27">
        <f t="shared" si="6"/>
        <v>0</v>
      </c>
      <c r="U107" s="27">
        <f t="shared" si="7"/>
        <v>0</v>
      </c>
      <c r="V107" s="25"/>
      <c r="W107" s="27" t="str">
        <f t="shared" si="8"/>
        <v/>
      </c>
      <c r="X107" s="43" t="str">
        <f t="shared" si="9"/>
        <v>OK</v>
      </c>
      <c r="Y107" s="681" t="str">
        <f t="shared" si="10"/>
        <v/>
      </c>
    </row>
    <row r="108" spans="1:25" x14ac:dyDescent="0.25">
      <c r="A108" s="68" t="str">
        <f>'0'!$A$4</f>
        <v>………………..</v>
      </c>
      <c r="B108" s="341">
        <f>'0'!$A$2</f>
        <v>46112</v>
      </c>
      <c r="C108" s="341" t="s">
        <v>1246</v>
      </c>
      <c r="D108" s="22"/>
      <c r="E108" s="23"/>
      <c r="F108" s="14"/>
      <c r="G108" s="23"/>
      <c r="H108" s="22"/>
      <c r="I108" s="24"/>
      <c r="J108" s="24"/>
      <c r="K108" s="25"/>
      <c r="L108" s="25"/>
      <c r="M108" s="25"/>
      <c r="N108" s="25"/>
      <c r="O108" s="25"/>
      <c r="P108" s="25"/>
      <c r="Q108" s="26"/>
      <c r="R108" s="25"/>
      <c r="S108" s="25"/>
      <c r="T108" s="27">
        <f t="shared" si="6"/>
        <v>0</v>
      </c>
      <c r="U108" s="27">
        <f t="shared" si="7"/>
        <v>0</v>
      </c>
      <c r="V108" s="25"/>
      <c r="W108" s="27" t="str">
        <f t="shared" si="8"/>
        <v/>
      </c>
      <c r="X108" s="43" t="str">
        <f t="shared" si="9"/>
        <v>OK</v>
      </c>
      <c r="Y108" s="681" t="str">
        <f t="shared" si="10"/>
        <v/>
      </c>
    </row>
    <row r="109" spans="1:25" x14ac:dyDescent="0.25">
      <c r="A109" s="68" t="str">
        <f>'0'!$A$4</f>
        <v>………………..</v>
      </c>
      <c r="B109" s="341">
        <f>'0'!$A$2</f>
        <v>46112</v>
      </c>
      <c r="C109" s="341" t="s">
        <v>1246</v>
      </c>
      <c r="D109" s="22"/>
      <c r="E109" s="23"/>
      <c r="F109" s="14"/>
      <c r="G109" s="23"/>
      <c r="H109" s="22"/>
      <c r="I109" s="24"/>
      <c r="J109" s="24"/>
      <c r="K109" s="25"/>
      <c r="L109" s="25"/>
      <c r="M109" s="25"/>
      <c r="N109" s="25"/>
      <c r="O109" s="25"/>
      <c r="P109" s="25"/>
      <c r="Q109" s="26"/>
      <c r="R109" s="25"/>
      <c r="S109" s="25"/>
      <c r="T109" s="27">
        <f t="shared" si="6"/>
        <v>0</v>
      </c>
      <c r="U109" s="27">
        <f t="shared" si="7"/>
        <v>0</v>
      </c>
      <c r="V109" s="25"/>
      <c r="W109" s="27" t="str">
        <f t="shared" si="8"/>
        <v/>
      </c>
      <c r="X109" s="43" t="str">
        <f t="shared" si="9"/>
        <v>OK</v>
      </c>
      <c r="Y109" s="681" t="str">
        <f t="shared" si="10"/>
        <v/>
      </c>
    </row>
    <row r="110" spans="1:25" x14ac:dyDescent="0.25">
      <c r="A110" s="68" t="str">
        <f>'0'!$A$4</f>
        <v>………………..</v>
      </c>
      <c r="B110" s="341">
        <f>'0'!$A$2</f>
        <v>46112</v>
      </c>
      <c r="C110" s="341" t="s">
        <v>1246</v>
      </c>
      <c r="D110" s="22"/>
      <c r="E110" s="23"/>
      <c r="F110" s="14"/>
      <c r="G110" s="23"/>
      <c r="H110" s="22"/>
      <c r="I110" s="24"/>
      <c r="J110" s="24"/>
      <c r="K110" s="25"/>
      <c r="L110" s="25"/>
      <c r="M110" s="25"/>
      <c r="N110" s="25"/>
      <c r="O110" s="25"/>
      <c r="P110" s="25"/>
      <c r="Q110" s="26"/>
      <c r="R110" s="25"/>
      <c r="S110" s="25"/>
      <c r="T110" s="27">
        <f t="shared" si="6"/>
        <v>0</v>
      </c>
      <c r="U110" s="27">
        <f t="shared" si="7"/>
        <v>0</v>
      </c>
      <c r="V110" s="25"/>
      <c r="W110" s="27" t="str">
        <f t="shared" si="8"/>
        <v/>
      </c>
      <c r="X110" s="43" t="str">
        <f t="shared" si="9"/>
        <v>OK</v>
      </c>
      <c r="Y110" s="681" t="str">
        <f t="shared" si="10"/>
        <v/>
      </c>
    </row>
    <row r="111" spans="1:25" x14ac:dyDescent="0.25">
      <c r="A111" s="68" t="str">
        <f>'0'!$A$4</f>
        <v>………………..</v>
      </c>
      <c r="B111" s="341">
        <f>'0'!$A$2</f>
        <v>46112</v>
      </c>
      <c r="C111" s="341" t="s">
        <v>1246</v>
      </c>
      <c r="D111" s="22"/>
      <c r="E111" s="23"/>
      <c r="F111" s="14"/>
      <c r="G111" s="23"/>
      <c r="H111" s="22"/>
      <c r="I111" s="24"/>
      <c r="J111" s="24"/>
      <c r="K111" s="25"/>
      <c r="L111" s="25"/>
      <c r="M111" s="25"/>
      <c r="N111" s="25"/>
      <c r="O111" s="25"/>
      <c r="P111" s="25"/>
      <c r="Q111" s="26"/>
      <c r="R111" s="25"/>
      <c r="S111" s="25"/>
      <c r="T111" s="27">
        <f t="shared" si="6"/>
        <v>0</v>
      </c>
      <c r="U111" s="27">
        <f t="shared" si="7"/>
        <v>0</v>
      </c>
      <c r="V111" s="25"/>
      <c r="W111" s="27" t="str">
        <f t="shared" si="8"/>
        <v/>
      </c>
      <c r="X111" s="43" t="str">
        <f t="shared" si="9"/>
        <v>OK</v>
      </c>
      <c r="Y111" s="681" t="str">
        <f t="shared" si="10"/>
        <v/>
      </c>
    </row>
    <row r="112" spans="1:25" x14ac:dyDescent="0.25">
      <c r="A112" s="68" t="str">
        <f>'0'!$A$4</f>
        <v>………………..</v>
      </c>
      <c r="B112" s="341">
        <f>'0'!$A$2</f>
        <v>46112</v>
      </c>
      <c r="C112" s="341" t="s">
        <v>1246</v>
      </c>
      <c r="D112" s="22"/>
      <c r="E112" s="23"/>
      <c r="F112" s="14"/>
      <c r="G112" s="23"/>
      <c r="H112" s="22"/>
      <c r="I112" s="24"/>
      <c r="J112" s="24"/>
      <c r="K112" s="25"/>
      <c r="L112" s="25"/>
      <c r="M112" s="25"/>
      <c r="N112" s="25"/>
      <c r="O112" s="25"/>
      <c r="P112" s="25"/>
      <c r="Q112" s="26"/>
      <c r="R112" s="25"/>
      <c r="S112" s="25"/>
      <c r="T112" s="27">
        <f t="shared" si="6"/>
        <v>0</v>
      </c>
      <c r="U112" s="27">
        <f t="shared" si="7"/>
        <v>0</v>
      </c>
      <c r="V112" s="25"/>
      <c r="W112" s="27" t="str">
        <f t="shared" si="8"/>
        <v/>
      </c>
      <c r="X112" s="43" t="str">
        <f t="shared" si="9"/>
        <v>OK</v>
      </c>
      <c r="Y112" s="681" t="str">
        <f t="shared" si="10"/>
        <v/>
      </c>
    </row>
    <row r="113" spans="1:25" x14ac:dyDescent="0.25">
      <c r="A113" s="68" t="str">
        <f>'0'!$A$4</f>
        <v>………………..</v>
      </c>
      <c r="B113" s="341">
        <f>'0'!$A$2</f>
        <v>46112</v>
      </c>
      <c r="C113" s="341" t="s">
        <v>1246</v>
      </c>
      <c r="D113" s="22"/>
      <c r="E113" s="23"/>
      <c r="F113" s="14"/>
      <c r="G113" s="23"/>
      <c r="H113" s="22"/>
      <c r="I113" s="24"/>
      <c r="J113" s="24"/>
      <c r="K113" s="25"/>
      <c r="L113" s="25"/>
      <c r="M113" s="25"/>
      <c r="N113" s="25"/>
      <c r="O113" s="25"/>
      <c r="P113" s="25"/>
      <c r="Q113" s="26"/>
      <c r="R113" s="25"/>
      <c r="S113" s="25"/>
      <c r="T113" s="27">
        <f t="shared" si="6"/>
        <v>0</v>
      </c>
      <c r="U113" s="27">
        <f t="shared" si="7"/>
        <v>0</v>
      </c>
      <c r="V113" s="25"/>
      <c r="W113" s="27" t="str">
        <f t="shared" si="8"/>
        <v/>
      </c>
      <c r="X113" s="43" t="str">
        <f t="shared" si="9"/>
        <v>OK</v>
      </c>
      <c r="Y113" s="681" t="str">
        <f t="shared" si="10"/>
        <v/>
      </c>
    </row>
    <row r="114" spans="1:25" x14ac:dyDescent="0.25">
      <c r="A114" s="68" t="str">
        <f>'0'!$A$4</f>
        <v>………………..</v>
      </c>
      <c r="B114" s="341">
        <f>'0'!$A$2</f>
        <v>46112</v>
      </c>
      <c r="C114" s="341" t="s">
        <v>1246</v>
      </c>
      <c r="D114" s="22"/>
      <c r="E114" s="23"/>
      <c r="F114" s="14"/>
      <c r="G114" s="23"/>
      <c r="H114" s="22"/>
      <c r="I114" s="24"/>
      <c r="J114" s="24"/>
      <c r="K114" s="25"/>
      <c r="L114" s="25"/>
      <c r="M114" s="25"/>
      <c r="N114" s="25"/>
      <c r="O114" s="25"/>
      <c r="P114" s="25"/>
      <c r="Q114" s="26"/>
      <c r="R114" s="25"/>
      <c r="S114" s="25"/>
      <c r="T114" s="27">
        <f t="shared" si="6"/>
        <v>0</v>
      </c>
      <c r="U114" s="27">
        <f t="shared" si="7"/>
        <v>0</v>
      </c>
      <c r="V114" s="25"/>
      <c r="W114" s="27" t="str">
        <f t="shared" si="8"/>
        <v/>
      </c>
      <c r="X114" s="43" t="str">
        <f t="shared" si="9"/>
        <v>OK</v>
      </c>
      <c r="Y114" s="681" t="str">
        <f t="shared" si="10"/>
        <v/>
      </c>
    </row>
    <row r="115" spans="1:25" x14ac:dyDescent="0.25">
      <c r="A115" s="68" t="str">
        <f>'0'!$A$4</f>
        <v>………………..</v>
      </c>
      <c r="B115" s="341">
        <f>'0'!$A$2</f>
        <v>46112</v>
      </c>
      <c r="C115" s="341" t="s">
        <v>1246</v>
      </c>
      <c r="D115" s="22"/>
      <c r="E115" s="23"/>
      <c r="F115" s="14"/>
      <c r="G115" s="23"/>
      <c r="H115" s="22"/>
      <c r="I115" s="24"/>
      <c r="J115" s="24"/>
      <c r="K115" s="25"/>
      <c r="L115" s="25"/>
      <c r="M115" s="25"/>
      <c r="N115" s="25"/>
      <c r="O115" s="25"/>
      <c r="P115" s="25"/>
      <c r="Q115" s="26"/>
      <c r="R115" s="25"/>
      <c r="S115" s="25"/>
      <c r="T115" s="27">
        <f t="shared" si="6"/>
        <v>0</v>
      </c>
      <c r="U115" s="27">
        <f t="shared" si="7"/>
        <v>0</v>
      </c>
      <c r="V115" s="25"/>
      <c r="W115" s="27" t="str">
        <f t="shared" si="8"/>
        <v/>
      </c>
      <c r="X115" s="43" t="str">
        <f t="shared" si="9"/>
        <v>OK</v>
      </c>
      <c r="Y115" s="681" t="str">
        <f t="shared" si="10"/>
        <v/>
      </c>
    </row>
    <row r="116" spans="1:25" x14ac:dyDescent="0.25">
      <c r="A116" s="68" t="str">
        <f>'0'!$A$4</f>
        <v>………………..</v>
      </c>
      <c r="B116" s="341">
        <f>'0'!$A$2</f>
        <v>46112</v>
      </c>
      <c r="C116" s="341" t="s">
        <v>1246</v>
      </c>
      <c r="D116" s="22"/>
      <c r="E116" s="23"/>
      <c r="F116" s="14"/>
      <c r="G116" s="23"/>
      <c r="H116" s="22"/>
      <c r="I116" s="24"/>
      <c r="J116" s="24"/>
      <c r="K116" s="25"/>
      <c r="L116" s="25"/>
      <c r="M116" s="25"/>
      <c r="N116" s="25"/>
      <c r="O116" s="25"/>
      <c r="P116" s="25"/>
      <c r="Q116" s="26"/>
      <c r="R116" s="25"/>
      <c r="S116" s="25"/>
      <c r="T116" s="27">
        <f t="shared" si="6"/>
        <v>0</v>
      </c>
      <c r="U116" s="27">
        <f t="shared" si="7"/>
        <v>0</v>
      </c>
      <c r="V116" s="25"/>
      <c r="W116" s="27" t="str">
        <f t="shared" si="8"/>
        <v/>
      </c>
      <c r="X116" s="43" t="str">
        <f t="shared" si="9"/>
        <v>OK</v>
      </c>
      <c r="Y116" s="681" t="str">
        <f t="shared" si="10"/>
        <v/>
      </c>
    </row>
    <row r="117" spans="1:25" x14ac:dyDescent="0.25">
      <c r="A117" s="68" t="str">
        <f>'0'!$A$4</f>
        <v>………………..</v>
      </c>
      <c r="B117" s="341">
        <f>'0'!$A$2</f>
        <v>46112</v>
      </c>
      <c r="C117" s="341" t="s">
        <v>1246</v>
      </c>
      <c r="D117" s="22"/>
      <c r="E117" s="23"/>
      <c r="F117" s="14"/>
      <c r="G117" s="23"/>
      <c r="H117" s="22"/>
      <c r="I117" s="24"/>
      <c r="J117" s="24"/>
      <c r="K117" s="25"/>
      <c r="L117" s="25"/>
      <c r="M117" s="25"/>
      <c r="N117" s="25"/>
      <c r="O117" s="25"/>
      <c r="P117" s="25"/>
      <c r="Q117" s="26"/>
      <c r="R117" s="25"/>
      <c r="S117" s="25"/>
      <c r="T117" s="27">
        <f t="shared" si="6"/>
        <v>0</v>
      </c>
      <c r="U117" s="27">
        <f t="shared" si="7"/>
        <v>0</v>
      </c>
      <c r="V117" s="25"/>
      <c r="W117" s="27" t="str">
        <f t="shared" si="8"/>
        <v/>
      </c>
      <c r="X117" s="43" t="str">
        <f t="shared" si="9"/>
        <v>OK</v>
      </c>
      <c r="Y117" s="681" t="str">
        <f t="shared" si="10"/>
        <v/>
      </c>
    </row>
    <row r="118" spans="1:25" x14ac:dyDescent="0.25">
      <c r="A118" s="68" t="str">
        <f>'0'!$A$4</f>
        <v>………………..</v>
      </c>
      <c r="B118" s="341">
        <f>'0'!$A$2</f>
        <v>46112</v>
      </c>
      <c r="C118" s="341" t="s">
        <v>1246</v>
      </c>
      <c r="D118" s="22"/>
      <c r="E118" s="23"/>
      <c r="F118" s="14"/>
      <c r="G118" s="23"/>
      <c r="H118" s="22"/>
      <c r="I118" s="24"/>
      <c r="J118" s="24"/>
      <c r="K118" s="25"/>
      <c r="L118" s="25"/>
      <c r="M118" s="25"/>
      <c r="N118" s="25"/>
      <c r="O118" s="25"/>
      <c r="P118" s="25"/>
      <c r="Q118" s="26"/>
      <c r="R118" s="25"/>
      <c r="S118" s="25"/>
      <c r="T118" s="27">
        <f t="shared" si="6"/>
        <v>0</v>
      </c>
      <c r="U118" s="27">
        <f t="shared" si="7"/>
        <v>0</v>
      </c>
      <c r="V118" s="25"/>
      <c r="W118" s="27" t="str">
        <f t="shared" si="8"/>
        <v/>
      </c>
      <c r="X118" s="43" t="str">
        <f t="shared" si="9"/>
        <v>OK</v>
      </c>
      <c r="Y118" s="681" t="str">
        <f t="shared" si="10"/>
        <v/>
      </c>
    </row>
    <row r="119" spans="1:25" x14ac:dyDescent="0.25">
      <c r="A119" s="68" t="str">
        <f>'0'!$A$4</f>
        <v>………………..</v>
      </c>
      <c r="B119" s="341">
        <f>'0'!$A$2</f>
        <v>46112</v>
      </c>
      <c r="C119" s="341" t="s">
        <v>1246</v>
      </c>
      <c r="D119" s="22"/>
      <c r="E119" s="23"/>
      <c r="F119" s="14"/>
      <c r="G119" s="23"/>
      <c r="H119" s="22"/>
      <c r="I119" s="24"/>
      <c r="J119" s="24"/>
      <c r="K119" s="25"/>
      <c r="L119" s="25"/>
      <c r="M119" s="25"/>
      <c r="N119" s="25"/>
      <c r="O119" s="25"/>
      <c r="P119" s="25"/>
      <c r="Q119" s="26"/>
      <c r="R119" s="25"/>
      <c r="S119" s="25"/>
      <c r="T119" s="27">
        <f t="shared" si="6"/>
        <v>0</v>
      </c>
      <c r="U119" s="27">
        <f t="shared" si="7"/>
        <v>0</v>
      </c>
      <c r="V119" s="25"/>
      <c r="W119" s="27" t="str">
        <f t="shared" si="8"/>
        <v/>
      </c>
      <c r="X119" s="43" t="str">
        <f t="shared" si="9"/>
        <v>OK</v>
      </c>
      <c r="Y119" s="681" t="str">
        <f t="shared" si="10"/>
        <v/>
      </c>
    </row>
    <row r="120" spans="1:25" x14ac:dyDescent="0.25">
      <c r="A120" s="68" t="str">
        <f>'0'!$A$4</f>
        <v>………………..</v>
      </c>
      <c r="B120" s="341">
        <f>'0'!$A$2</f>
        <v>46112</v>
      </c>
      <c r="C120" s="341" t="s">
        <v>1246</v>
      </c>
      <c r="D120" s="22"/>
      <c r="E120" s="23"/>
      <c r="F120" s="14"/>
      <c r="G120" s="23"/>
      <c r="H120" s="22"/>
      <c r="I120" s="24"/>
      <c r="J120" s="24"/>
      <c r="K120" s="25"/>
      <c r="L120" s="25"/>
      <c r="M120" s="25"/>
      <c r="N120" s="25"/>
      <c r="O120" s="25"/>
      <c r="P120" s="25"/>
      <c r="Q120" s="26"/>
      <c r="R120" s="25"/>
      <c r="S120" s="25"/>
      <c r="T120" s="27">
        <f t="shared" si="6"/>
        <v>0</v>
      </c>
      <c r="U120" s="27">
        <f t="shared" si="7"/>
        <v>0</v>
      </c>
      <c r="V120" s="25"/>
      <c r="W120" s="27" t="str">
        <f t="shared" si="8"/>
        <v/>
      </c>
      <c r="X120" s="43" t="str">
        <f t="shared" si="9"/>
        <v>OK</v>
      </c>
      <c r="Y120" s="681" t="str">
        <f t="shared" si="10"/>
        <v/>
      </c>
    </row>
    <row r="121" spans="1:25" x14ac:dyDescent="0.25">
      <c r="A121" s="68" t="str">
        <f>'0'!$A$4</f>
        <v>………………..</v>
      </c>
      <c r="B121" s="341">
        <f>'0'!$A$2</f>
        <v>46112</v>
      </c>
      <c r="C121" s="341" t="s">
        <v>1246</v>
      </c>
      <c r="D121" s="22"/>
      <c r="E121" s="23"/>
      <c r="F121" s="14"/>
      <c r="G121" s="23"/>
      <c r="H121" s="22"/>
      <c r="I121" s="24"/>
      <c r="J121" s="24"/>
      <c r="K121" s="25"/>
      <c r="L121" s="25"/>
      <c r="M121" s="25"/>
      <c r="N121" s="25"/>
      <c r="O121" s="25"/>
      <c r="P121" s="25"/>
      <c r="Q121" s="26"/>
      <c r="R121" s="25"/>
      <c r="S121" s="25"/>
      <c r="T121" s="27">
        <f t="shared" si="6"/>
        <v>0</v>
      </c>
      <c r="U121" s="27">
        <f t="shared" si="7"/>
        <v>0</v>
      </c>
      <c r="V121" s="25"/>
      <c r="W121" s="27" t="str">
        <f t="shared" si="8"/>
        <v/>
      </c>
      <c r="X121" s="43" t="str">
        <f t="shared" si="9"/>
        <v>OK</v>
      </c>
      <c r="Y121" s="681" t="str">
        <f t="shared" si="10"/>
        <v/>
      </c>
    </row>
    <row r="122" spans="1:25" x14ac:dyDescent="0.25">
      <c r="A122" s="68" t="str">
        <f>'0'!$A$4</f>
        <v>………………..</v>
      </c>
      <c r="B122" s="341">
        <f>'0'!$A$2</f>
        <v>46112</v>
      </c>
      <c r="C122" s="341" t="s">
        <v>1246</v>
      </c>
      <c r="D122" s="22"/>
      <c r="E122" s="23"/>
      <c r="F122" s="14"/>
      <c r="G122" s="23"/>
      <c r="H122" s="22"/>
      <c r="I122" s="24"/>
      <c r="J122" s="24"/>
      <c r="K122" s="25"/>
      <c r="L122" s="25"/>
      <c r="M122" s="25"/>
      <c r="N122" s="25"/>
      <c r="O122" s="25"/>
      <c r="P122" s="25"/>
      <c r="Q122" s="26"/>
      <c r="R122" s="25"/>
      <c r="S122" s="25"/>
      <c r="T122" s="27">
        <f t="shared" si="6"/>
        <v>0</v>
      </c>
      <c r="U122" s="27">
        <f t="shared" si="7"/>
        <v>0</v>
      </c>
      <c r="V122" s="25"/>
      <c r="W122" s="27" t="str">
        <f t="shared" si="8"/>
        <v/>
      </c>
      <c r="X122" s="43" t="str">
        <f t="shared" si="9"/>
        <v>OK</v>
      </c>
      <c r="Y122" s="681" t="str">
        <f t="shared" si="10"/>
        <v/>
      </c>
    </row>
    <row r="123" spans="1:25" x14ac:dyDescent="0.25">
      <c r="A123" s="68" t="str">
        <f>'0'!$A$4</f>
        <v>………………..</v>
      </c>
      <c r="B123" s="341">
        <f>'0'!$A$2</f>
        <v>46112</v>
      </c>
      <c r="C123" s="341" t="s">
        <v>1246</v>
      </c>
      <c r="D123" s="22"/>
      <c r="E123" s="23"/>
      <c r="F123" s="14"/>
      <c r="G123" s="23"/>
      <c r="H123" s="22"/>
      <c r="I123" s="24"/>
      <c r="J123" s="24"/>
      <c r="K123" s="25"/>
      <c r="L123" s="25"/>
      <c r="M123" s="25"/>
      <c r="N123" s="25"/>
      <c r="O123" s="25"/>
      <c r="P123" s="25"/>
      <c r="Q123" s="26"/>
      <c r="R123" s="25"/>
      <c r="S123" s="25"/>
      <c r="T123" s="27">
        <f t="shared" si="6"/>
        <v>0</v>
      </c>
      <c r="U123" s="27">
        <f t="shared" si="7"/>
        <v>0</v>
      </c>
      <c r="V123" s="25"/>
      <c r="W123" s="27" t="str">
        <f t="shared" si="8"/>
        <v/>
      </c>
      <c r="X123" s="43" t="str">
        <f t="shared" si="9"/>
        <v>OK</v>
      </c>
      <c r="Y123" s="681" t="str">
        <f t="shared" si="10"/>
        <v/>
      </c>
    </row>
    <row r="124" spans="1:25" x14ac:dyDescent="0.25">
      <c r="A124" s="68" t="str">
        <f>'0'!$A$4</f>
        <v>………………..</v>
      </c>
      <c r="B124" s="341">
        <f>'0'!$A$2</f>
        <v>46112</v>
      </c>
      <c r="C124" s="341" t="s">
        <v>1246</v>
      </c>
      <c r="D124" s="22"/>
      <c r="E124" s="23"/>
      <c r="F124" s="14"/>
      <c r="G124" s="23"/>
      <c r="H124" s="22"/>
      <c r="I124" s="24"/>
      <c r="J124" s="24"/>
      <c r="K124" s="25"/>
      <c r="L124" s="25"/>
      <c r="M124" s="25"/>
      <c r="N124" s="25"/>
      <c r="O124" s="25"/>
      <c r="P124" s="25"/>
      <c r="Q124" s="26"/>
      <c r="R124" s="25"/>
      <c r="S124" s="25"/>
      <c r="T124" s="27">
        <f t="shared" si="6"/>
        <v>0</v>
      </c>
      <c r="U124" s="27">
        <f t="shared" si="7"/>
        <v>0</v>
      </c>
      <c r="V124" s="25"/>
      <c r="W124" s="27" t="str">
        <f t="shared" si="8"/>
        <v/>
      </c>
      <c r="X124" s="43" t="str">
        <f t="shared" si="9"/>
        <v>OK</v>
      </c>
      <c r="Y124" s="681" t="str">
        <f t="shared" si="10"/>
        <v/>
      </c>
    </row>
    <row r="125" spans="1:25" x14ac:dyDescent="0.25">
      <c r="A125" s="68" t="str">
        <f>'0'!$A$4</f>
        <v>………………..</v>
      </c>
      <c r="B125" s="341">
        <f>'0'!$A$2</f>
        <v>46112</v>
      </c>
      <c r="C125" s="341" t="s">
        <v>1246</v>
      </c>
      <c r="D125" s="22"/>
      <c r="E125" s="23"/>
      <c r="F125" s="14"/>
      <c r="G125" s="23"/>
      <c r="H125" s="22"/>
      <c r="I125" s="24"/>
      <c r="J125" s="24"/>
      <c r="K125" s="25"/>
      <c r="L125" s="25"/>
      <c r="M125" s="25"/>
      <c r="N125" s="25"/>
      <c r="O125" s="25"/>
      <c r="P125" s="25"/>
      <c r="Q125" s="26"/>
      <c r="R125" s="25"/>
      <c r="S125" s="25"/>
      <c r="T125" s="27">
        <f t="shared" si="6"/>
        <v>0</v>
      </c>
      <c r="U125" s="27">
        <f t="shared" si="7"/>
        <v>0</v>
      </c>
      <c r="V125" s="25"/>
      <c r="W125" s="27" t="str">
        <f t="shared" si="8"/>
        <v/>
      </c>
      <c r="X125" s="43" t="str">
        <f t="shared" si="9"/>
        <v>OK</v>
      </c>
      <c r="Y125" s="681" t="str">
        <f t="shared" si="10"/>
        <v/>
      </c>
    </row>
    <row r="126" spans="1:25" x14ac:dyDescent="0.25">
      <c r="A126" s="68" t="str">
        <f>'0'!$A$4</f>
        <v>………………..</v>
      </c>
      <c r="B126" s="341">
        <f>'0'!$A$2</f>
        <v>46112</v>
      </c>
      <c r="C126" s="341" t="s">
        <v>1246</v>
      </c>
      <c r="D126" s="22"/>
      <c r="E126" s="23"/>
      <c r="F126" s="14"/>
      <c r="G126" s="23"/>
      <c r="H126" s="22"/>
      <c r="I126" s="24"/>
      <c r="J126" s="24"/>
      <c r="K126" s="25"/>
      <c r="L126" s="25"/>
      <c r="M126" s="25"/>
      <c r="N126" s="25"/>
      <c r="O126" s="25"/>
      <c r="P126" s="25"/>
      <c r="Q126" s="26"/>
      <c r="R126" s="25"/>
      <c r="S126" s="25"/>
      <c r="T126" s="27">
        <f t="shared" si="6"/>
        <v>0</v>
      </c>
      <c r="U126" s="27">
        <f t="shared" si="7"/>
        <v>0</v>
      </c>
      <c r="V126" s="25"/>
      <c r="W126" s="27" t="str">
        <f t="shared" si="8"/>
        <v/>
      </c>
      <c r="X126" s="43" t="str">
        <f t="shared" si="9"/>
        <v>OK</v>
      </c>
      <c r="Y126" s="681" t="str">
        <f t="shared" si="10"/>
        <v/>
      </c>
    </row>
    <row r="127" spans="1:25" x14ac:dyDescent="0.25">
      <c r="A127" s="68" t="str">
        <f>'0'!$A$4</f>
        <v>………………..</v>
      </c>
      <c r="B127" s="341">
        <f>'0'!$A$2</f>
        <v>46112</v>
      </c>
      <c r="C127" s="341" t="s">
        <v>1246</v>
      </c>
      <c r="D127" s="22"/>
      <c r="E127" s="23"/>
      <c r="F127" s="14"/>
      <c r="G127" s="23"/>
      <c r="H127" s="22"/>
      <c r="I127" s="24"/>
      <c r="J127" s="24"/>
      <c r="K127" s="25"/>
      <c r="L127" s="25"/>
      <c r="M127" s="25"/>
      <c r="N127" s="25"/>
      <c r="O127" s="25"/>
      <c r="P127" s="25"/>
      <c r="Q127" s="26"/>
      <c r="R127" s="25"/>
      <c r="S127" s="25"/>
      <c r="T127" s="27">
        <f t="shared" si="6"/>
        <v>0</v>
      </c>
      <c r="U127" s="27">
        <f t="shared" si="7"/>
        <v>0</v>
      </c>
      <c r="V127" s="25"/>
      <c r="W127" s="27" t="str">
        <f t="shared" si="8"/>
        <v/>
      </c>
      <c r="X127" s="43" t="str">
        <f t="shared" si="9"/>
        <v>OK</v>
      </c>
      <c r="Y127" s="681" t="str">
        <f t="shared" si="10"/>
        <v/>
      </c>
    </row>
    <row r="128" spans="1:25" x14ac:dyDescent="0.25">
      <c r="A128" s="68" t="str">
        <f>'0'!$A$4</f>
        <v>………………..</v>
      </c>
      <c r="B128" s="341">
        <f>'0'!$A$2</f>
        <v>46112</v>
      </c>
      <c r="C128" s="341" t="s">
        <v>1246</v>
      </c>
      <c r="D128" s="22"/>
      <c r="E128" s="23"/>
      <c r="F128" s="14"/>
      <c r="G128" s="23"/>
      <c r="H128" s="22"/>
      <c r="I128" s="24"/>
      <c r="J128" s="24"/>
      <c r="K128" s="25"/>
      <c r="L128" s="25"/>
      <c r="M128" s="25"/>
      <c r="N128" s="25"/>
      <c r="O128" s="25"/>
      <c r="P128" s="25"/>
      <c r="Q128" s="26"/>
      <c r="R128" s="25"/>
      <c r="S128" s="25"/>
      <c r="T128" s="27">
        <f t="shared" si="6"/>
        <v>0</v>
      </c>
      <c r="U128" s="27">
        <f t="shared" si="7"/>
        <v>0</v>
      </c>
      <c r="V128" s="25"/>
      <c r="W128" s="27" t="str">
        <f t="shared" si="8"/>
        <v/>
      </c>
      <c r="X128" s="43" t="str">
        <f t="shared" si="9"/>
        <v>OK</v>
      </c>
      <c r="Y128" s="681" t="str">
        <f t="shared" si="10"/>
        <v/>
      </c>
    </row>
    <row r="129" spans="1:25" x14ac:dyDescent="0.25">
      <c r="A129" s="68" t="str">
        <f>'0'!$A$4</f>
        <v>………………..</v>
      </c>
      <c r="B129" s="341">
        <f>'0'!$A$2</f>
        <v>46112</v>
      </c>
      <c r="C129" s="341" t="s">
        <v>1246</v>
      </c>
      <c r="D129" s="22"/>
      <c r="E129" s="23"/>
      <c r="F129" s="14"/>
      <c r="G129" s="23"/>
      <c r="H129" s="22"/>
      <c r="I129" s="24"/>
      <c r="J129" s="24"/>
      <c r="K129" s="25"/>
      <c r="L129" s="25"/>
      <c r="M129" s="25"/>
      <c r="N129" s="25"/>
      <c r="O129" s="25"/>
      <c r="P129" s="25"/>
      <c r="Q129" s="26"/>
      <c r="R129" s="25"/>
      <c r="S129" s="25"/>
      <c r="T129" s="27">
        <f t="shared" si="6"/>
        <v>0</v>
      </c>
      <c r="U129" s="27">
        <f t="shared" si="7"/>
        <v>0</v>
      </c>
      <c r="V129" s="25"/>
      <c r="W129" s="27" t="str">
        <f t="shared" si="8"/>
        <v/>
      </c>
      <c r="X129" s="43" t="str">
        <f t="shared" si="9"/>
        <v>OK</v>
      </c>
      <c r="Y129" s="681" t="str">
        <f t="shared" si="10"/>
        <v/>
      </c>
    </row>
    <row r="130" spans="1:25" x14ac:dyDescent="0.25">
      <c r="A130" s="68" t="str">
        <f>'0'!$A$4</f>
        <v>………………..</v>
      </c>
      <c r="B130" s="341">
        <f>'0'!$A$2</f>
        <v>46112</v>
      </c>
      <c r="C130" s="341" t="s">
        <v>1246</v>
      </c>
      <c r="D130" s="22"/>
      <c r="E130" s="23"/>
      <c r="F130" s="14"/>
      <c r="G130" s="23"/>
      <c r="H130" s="22"/>
      <c r="I130" s="24"/>
      <c r="J130" s="24"/>
      <c r="K130" s="25"/>
      <c r="L130" s="25"/>
      <c r="M130" s="25"/>
      <c r="N130" s="25"/>
      <c r="O130" s="25"/>
      <c r="P130" s="25"/>
      <c r="Q130" s="26"/>
      <c r="R130" s="25"/>
      <c r="S130" s="25"/>
      <c r="T130" s="27">
        <f t="shared" si="6"/>
        <v>0</v>
      </c>
      <c r="U130" s="27">
        <f t="shared" si="7"/>
        <v>0</v>
      </c>
      <c r="V130" s="25"/>
      <c r="W130" s="27" t="str">
        <f t="shared" si="8"/>
        <v/>
      </c>
      <c r="X130" s="43" t="str">
        <f t="shared" si="9"/>
        <v>OK</v>
      </c>
      <c r="Y130" s="681" t="str">
        <f t="shared" si="10"/>
        <v/>
      </c>
    </row>
    <row r="131" spans="1:25" x14ac:dyDescent="0.25">
      <c r="A131" s="68" t="str">
        <f>'0'!$A$4</f>
        <v>………………..</v>
      </c>
      <c r="B131" s="341">
        <f>'0'!$A$2</f>
        <v>46112</v>
      </c>
      <c r="C131" s="341" t="s">
        <v>1246</v>
      </c>
      <c r="D131" s="22"/>
      <c r="E131" s="23"/>
      <c r="F131" s="14"/>
      <c r="G131" s="23"/>
      <c r="H131" s="22"/>
      <c r="I131" s="24"/>
      <c r="J131" s="24"/>
      <c r="K131" s="25"/>
      <c r="L131" s="25"/>
      <c r="M131" s="25"/>
      <c r="N131" s="25"/>
      <c r="O131" s="25"/>
      <c r="P131" s="25"/>
      <c r="Q131" s="26"/>
      <c r="R131" s="25"/>
      <c r="S131" s="25"/>
      <c r="T131" s="27">
        <f t="shared" si="6"/>
        <v>0</v>
      </c>
      <c r="U131" s="27">
        <f t="shared" si="7"/>
        <v>0</v>
      </c>
      <c r="V131" s="25"/>
      <c r="W131" s="27" t="str">
        <f t="shared" si="8"/>
        <v/>
      </c>
      <c r="X131" s="43" t="str">
        <f t="shared" si="9"/>
        <v>OK</v>
      </c>
      <c r="Y131" s="681" t="str">
        <f t="shared" si="10"/>
        <v/>
      </c>
    </row>
    <row r="132" spans="1:25" x14ac:dyDescent="0.25">
      <c r="A132" s="68" t="str">
        <f>'0'!$A$4</f>
        <v>………………..</v>
      </c>
      <c r="B132" s="341">
        <f>'0'!$A$2</f>
        <v>46112</v>
      </c>
      <c r="C132" s="341" t="s">
        <v>1246</v>
      </c>
      <c r="D132" s="22"/>
      <c r="E132" s="23"/>
      <c r="F132" s="14"/>
      <c r="G132" s="23"/>
      <c r="H132" s="22"/>
      <c r="I132" s="24"/>
      <c r="J132" s="24"/>
      <c r="K132" s="25"/>
      <c r="L132" s="25"/>
      <c r="M132" s="25"/>
      <c r="N132" s="25"/>
      <c r="O132" s="25"/>
      <c r="P132" s="25"/>
      <c r="Q132" s="26"/>
      <c r="R132" s="25"/>
      <c r="S132" s="25"/>
      <c r="T132" s="27">
        <f t="shared" si="6"/>
        <v>0</v>
      </c>
      <c r="U132" s="27">
        <f t="shared" si="7"/>
        <v>0</v>
      </c>
      <c r="V132" s="25"/>
      <c r="W132" s="27" t="str">
        <f t="shared" si="8"/>
        <v/>
      </c>
      <c r="X132" s="43" t="str">
        <f t="shared" si="9"/>
        <v>OK</v>
      </c>
      <c r="Y132" s="681" t="str">
        <f t="shared" si="10"/>
        <v/>
      </c>
    </row>
    <row r="133" spans="1:25" x14ac:dyDescent="0.25">
      <c r="A133" s="68" t="str">
        <f>'0'!$A$4</f>
        <v>………………..</v>
      </c>
      <c r="B133" s="341">
        <f>'0'!$A$2</f>
        <v>46112</v>
      </c>
      <c r="C133" s="341" t="s">
        <v>1246</v>
      </c>
      <c r="D133" s="22"/>
      <c r="E133" s="23"/>
      <c r="F133" s="14"/>
      <c r="G133" s="23"/>
      <c r="H133" s="22"/>
      <c r="I133" s="24"/>
      <c r="J133" s="24"/>
      <c r="K133" s="25"/>
      <c r="L133" s="25"/>
      <c r="M133" s="25"/>
      <c r="N133" s="25"/>
      <c r="O133" s="25"/>
      <c r="P133" s="25"/>
      <c r="Q133" s="26"/>
      <c r="R133" s="25"/>
      <c r="S133" s="25"/>
      <c r="T133" s="27">
        <f t="shared" si="6"/>
        <v>0</v>
      </c>
      <c r="U133" s="27">
        <f t="shared" si="7"/>
        <v>0</v>
      </c>
      <c r="V133" s="25"/>
      <c r="W133" s="27" t="str">
        <f t="shared" si="8"/>
        <v/>
      </c>
      <c r="X133" s="43" t="str">
        <f t="shared" si="9"/>
        <v>OK</v>
      </c>
      <c r="Y133" s="681" t="str">
        <f t="shared" si="10"/>
        <v/>
      </c>
    </row>
    <row r="134" spans="1:25" x14ac:dyDescent="0.25">
      <c r="A134" s="68" t="str">
        <f>'0'!$A$4</f>
        <v>………………..</v>
      </c>
      <c r="B134" s="341">
        <f>'0'!$A$2</f>
        <v>46112</v>
      </c>
      <c r="C134" s="341" t="s">
        <v>1246</v>
      </c>
      <c r="D134" s="22"/>
      <c r="E134" s="23"/>
      <c r="F134" s="14"/>
      <c r="G134" s="23"/>
      <c r="H134" s="22"/>
      <c r="I134" s="24"/>
      <c r="J134" s="24"/>
      <c r="K134" s="25"/>
      <c r="L134" s="25"/>
      <c r="M134" s="25"/>
      <c r="N134" s="25"/>
      <c r="O134" s="25"/>
      <c r="P134" s="25"/>
      <c r="Q134" s="26"/>
      <c r="R134" s="25"/>
      <c r="S134" s="25"/>
      <c r="T134" s="27">
        <f t="shared" si="6"/>
        <v>0</v>
      </c>
      <c r="U134" s="27">
        <f t="shared" si="7"/>
        <v>0</v>
      </c>
      <c r="V134" s="25"/>
      <c r="W134" s="27" t="str">
        <f t="shared" si="8"/>
        <v/>
      </c>
      <c r="X134" s="43" t="str">
        <f t="shared" si="9"/>
        <v>OK</v>
      </c>
      <c r="Y134" s="681" t="str">
        <f t="shared" si="10"/>
        <v/>
      </c>
    </row>
    <row r="135" spans="1:25" x14ac:dyDescent="0.25">
      <c r="A135" s="68" t="str">
        <f>'0'!$A$4</f>
        <v>………………..</v>
      </c>
      <c r="B135" s="341">
        <f>'0'!$A$2</f>
        <v>46112</v>
      </c>
      <c r="C135" s="341" t="s">
        <v>1246</v>
      </c>
      <c r="D135" s="22"/>
      <c r="E135" s="23"/>
      <c r="F135" s="14"/>
      <c r="G135" s="23"/>
      <c r="H135" s="22"/>
      <c r="I135" s="24"/>
      <c r="J135" s="24"/>
      <c r="K135" s="25"/>
      <c r="L135" s="25"/>
      <c r="M135" s="25"/>
      <c r="N135" s="25"/>
      <c r="O135" s="25"/>
      <c r="P135" s="25"/>
      <c r="Q135" s="26"/>
      <c r="R135" s="25"/>
      <c r="S135" s="25"/>
      <c r="T135" s="27">
        <f t="shared" si="6"/>
        <v>0</v>
      </c>
      <c r="U135" s="27">
        <f t="shared" si="7"/>
        <v>0</v>
      </c>
      <c r="V135" s="25"/>
      <c r="W135" s="27" t="str">
        <f t="shared" si="8"/>
        <v/>
      </c>
      <c r="X135" s="43" t="str">
        <f t="shared" si="9"/>
        <v>OK</v>
      </c>
      <c r="Y135" s="681" t="str">
        <f t="shared" si="10"/>
        <v/>
      </c>
    </row>
    <row r="136" spans="1:25" x14ac:dyDescent="0.25">
      <c r="A136" s="68" t="str">
        <f>'0'!$A$4</f>
        <v>………………..</v>
      </c>
      <c r="B136" s="341">
        <f>'0'!$A$2</f>
        <v>46112</v>
      </c>
      <c r="C136" s="341" t="s">
        <v>1246</v>
      </c>
      <c r="D136" s="22"/>
      <c r="E136" s="23"/>
      <c r="F136" s="14"/>
      <c r="G136" s="23"/>
      <c r="H136" s="22"/>
      <c r="I136" s="24"/>
      <c r="J136" s="24"/>
      <c r="K136" s="25"/>
      <c r="L136" s="25"/>
      <c r="M136" s="25"/>
      <c r="N136" s="25"/>
      <c r="O136" s="25"/>
      <c r="P136" s="25"/>
      <c r="Q136" s="26"/>
      <c r="R136" s="25"/>
      <c r="S136" s="25"/>
      <c r="T136" s="27">
        <f t="shared" si="6"/>
        <v>0</v>
      </c>
      <c r="U136" s="27">
        <f t="shared" si="7"/>
        <v>0</v>
      </c>
      <c r="V136" s="25"/>
      <c r="W136" s="27" t="str">
        <f t="shared" si="8"/>
        <v/>
      </c>
      <c r="X136" s="43" t="str">
        <f t="shared" si="9"/>
        <v>OK</v>
      </c>
      <c r="Y136" s="681" t="str">
        <f t="shared" si="10"/>
        <v/>
      </c>
    </row>
    <row r="137" spans="1:25" x14ac:dyDescent="0.25">
      <c r="A137" s="68" t="str">
        <f>'0'!$A$4</f>
        <v>………………..</v>
      </c>
      <c r="B137" s="341">
        <f>'0'!$A$2</f>
        <v>46112</v>
      </c>
      <c r="C137" s="341" t="s">
        <v>1246</v>
      </c>
      <c r="D137" s="22"/>
      <c r="E137" s="23"/>
      <c r="F137" s="14"/>
      <c r="G137" s="23"/>
      <c r="H137" s="22"/>
      <c r="I137" s="24"/>
      <c r="J137" s="24"/>
      <c r="K137" s="25"/>
      <c r="L137" s="25"/>
      <c r="M137" s="25"/>
      <c r="N137" s="25"/>
      <c r="O137" s="25"/>
      <c r="P137" s="25"/>
      <c r="Q137" s="26"/>
      <c r="R137" s="25"/>
      <c r="S137" s="25"/>
      <c r="T137" s="27">
        <f t="shared" ref="T137:T200" si="11">N137+P137-R137</f>
        <v>0</v>
      </c>
      <c r="U137" s="27">
        <f t="shared" ref="U137:U200" si="12">O137+Q137-S137</f>
        <v>0</v>
      </c>
      <c r="V137" s="25"/>
      <c r="W137" s="27" t="str">
        <f t="shared" ref="W137:W200" si="13">IF(K137="","",K137-M137-(P137-Q137))</f>
        <v/>
      </c>
      <c r="X137" s="43" t="str">
        <f t="shared" ref="X137:X200" si="14">IF(ROUND(T137-V137,2)&gt;=0,"OK","Просрочието не може да надхвърля задължението")</f>
        <v>OK</v>
      </c>
      <c r="Y137" s="681" t="str">
        <f t="shared" ref="Y137:Y200" si="15">IF(COUNTBLANK(D137:W137)=18,"",IF(D137="999999999","",IF(ISNUMBER(VALUE(D137)),IF(LEN(D137)&lt;&gt;9,"Въведеното ЕИК е твърде късо или твърде дълго",IF(OR(MOD(MID(D137,1,1)*1+MID(D137,2,1)*2+MID(D137,3,1)*3+MID(D137,4,1)*4+MID(D137,5,1)*5+MID(D137,6,1)*6+MID(D137,7,1)*7+MID(D137,8,1)*8,11)-MID(D137,9,1)=0,AND(MOD(MID(D137,1,1)*3+MID(D137,2,1)*4+MID(D137,3,1)*5+MID(D137,4,1)*6+MID(D137,5,1)*7+MID(D137,6,1)*8+MID(D137,7,1)*9+MID(D137,8,1)*10,11)=10,MID(D137,9,1)*1=0),MOD(MID(D137,1,1)*3+MID(D137,2,1)*4+MID(D137,3,1)*5+MID(D137,4,1)*6+MID(D137,5,1)*7+MID(D137,6,1)*8+MID(D137,7,1)*9+MID(D137,8,1)*10,11)-MID(D137,9,1)=0),"","Въведеното ЕИК е невалидно")),"Въведеното ЕИК съдържа непозволени символи")))</f>
        <v/>
      </c>
    </row>
    <row r="138" spans="1:25" x14ac:dyDescent="0.25">
      <c r="A138" s="68" t="str">
        <f>'0'!$A$4</f>
        <v>………………..</v>
      </c>
      <c r="B138" s="341">
        <f>'0'!$A$2</f>
        <v>46112</v>
      </c>
      <c r="C138" s="341" t="s">
        <v>1246</v>
      </c>
      <c r="D138" s="22"/>
      <c r="E138" s="23"/>
      <c r="F138" s="14"/>
      <c r="G138" s="23"/>
      <c r="H138" s="22"/>
      <c r="I138" s="24"/>
      <c r="J138" s="24"/>
      <c r="K138" s="25"/>
      <c r="L138" s="25"/>
      <c r="M138" s="25"/>
      <c r="N138" s="25"/>
      <c r="O138" s="25"/>
      <c r="P138" s="25"/>
      <c r="Q138" s="26"/>
      <c r="R138" s="25"/>
      <c r="S138" s="25"/>
      <c r="T138" s="27">
        <f t="shared" si="11"/>
        <v>0</v>
      </c>
      <c r="U138" s="27">
        <f t="shared" si="12"/>
        <v>0</v>
      </c>
      <c r="V138" s="25"/>
      <c r="W138" s="27" t="str">
        <f t="shared" si="13"/>
        <v/>
      </c>
      <c r="X138" s="43" t="str">
        <f t="shared" si="14"/>
        <v>OK</v>
      </c>
      <c r="Y138" s="681" t="str">
        <f t="shared" si="15"/>
        <v/>
      </c>
    </row>
    <row r="139" spans="1:25" x14ac:dyDescent="0.25">
      <c r="A139" s="68" t="str">
        <f>'0'!$A$4</f>
        <v>………………..</v>
      </c>
      <c r="B139" s="341">
        <f>'0'!$A$2</f>
        <v>46112</v>
      </c>
      <c r="C139" s="341" t="s">
        <v>1246</v>
      </c>
      <c r="D139" s="22"/>
      <c r="E139" s="23"/>
      <c r="F139" s="14"/>
      <c r="G139" s="23"/>
      <c r="H139" s="22"/>
      <c r="I139" s="24"/>
      <c r="J139" s="24"/>
      <c r="K139" s="25"/>
      <c r="L139" s="25"/>
      <c r="M139" s="25"/>
      <c r="N139" s="25"/>
      <c r="O139" s="25"/>
      <c r="P139" s="25"/>
      <c r="Q139" s="26"/>
      <c r="R139" s="25"/>
      <c r="S139" s="25"/>
      <c r="T139" s="27">
        <f t="shared" si="11"/>
        <v>0</v>
      </c>
      <c r="U139" s="27">
        <f t="shared" si="12"/>
        <v>0</v>
      </c>
      <c r="V139" s="25"/>
      <c r="W139" s="27" t="str">
        <f t="shared" si="13"/>
        <v/>
      </c>
      <c r="X139" s="43" t="str">
        <f t="shared" si="14"/>
        <v>OK</v>
      </c>
      <c r="Y139" s="681" t="str">
        <f t="shared" si="15"/>
        <v/>
      </c>
    </row>
    <row r="140" spans="1:25" x14ac:dyDescent="0.25">
      <c r="A140" s="68" t="str">
        <f>'0'!$A$4</f>
        <v>………………..</v>
      </c>
      <c r="B140" s="341">
        <f>'0'!$A$2</f>
        <v>46112</v>
      </c>
      <c r="C140" s="341" t="s">
        <v>1246</v>
      </c>
      <c r="D140" s="22"/>
      <c r="E140" s="23"/>
      <c r="F140" s="14"/>
      <c r="G140" s="23"/>
      <c r="H140" s="22"/>
      <c r="I140" s="24"/>
      <c r="J140" s="24"/>
      <c r="K140" s="25"/>
      <c r="L140" s="25"/>
      <c r="M140" s="25"/>
      <c r="N140" s="25"/>
      <c r="O140" s="25"/>
      <c r="P140" s="25"/>
      <c r="Q140" s="26"/>
      <c r="R140" s="25"/>
      <c r="S140" s="25"/>
      <c r="T140" s="27">
        <f t="shared" si="11"/>
        <v>0</v>
      </c>
      <c r="U140" s="27">
        <f t="shared" si="12"/>
        <v>0</v>
      </c>
      <c r="V140" s="25"/>
      <c r="W140" s="27" t="str">
        <f t="shared" si="13"/>
        <v/>
      </c>
      <c r="X140" s="43" t="str">
        <f t="shared" si="14"/>
        <v>OK</v>
      </c>
      <c r="Y140" s="681" t="str">
        <f t="shared" si="15"/>
        <v/>
      </c>
    </row>
    <row r="141" spans="1:25" x14ac:dyDescent="0.25">
      <c r="A141" s="68" t="str">
        <f>'0'!$A$4</f>
        <v>………………..</v>
      </c>
      <c r="B141" s="341">
        <f>'0'!$A$2</f>
        <v>46112</v>
      </c>
      <c r="C141" s="341" t="s">
        <v>1246</v>
      </c>
      <c r="D141" s="22"/>
      <c r="E141" s="23"/>
      <c r="F141" s="14"/>
      <c r="G141" s="23"/>
      <c r="H141" s="22"/>
      <c r="I141" s="24"/>
      <c r="J141" s="24"/>
      <c r="K141" s="25"/>
      <c r="L141" s="25"/>
      <c r="M141" s="25"/>
      <c r="N141" s="25"/>
      <c r="O141" s="25"/>
      <c r="P141" s="25"/>
      <c r="Q141" s="26"/>
      <c r="R141" s="25"/>
      <c r="S141" s="25"/>
      <c r="T141" s="27">
        <f t="shared" si="11"/>
        <v>0</v>
      </c>
      <c r="U141" s="27">
        <f t="shared" si="12"/>
        <v>0</v>
      </c>
      <c r="V141" s="25"/>
      <c r="W141" s="27" t="str">
        <f t="shared" si="13"/>
        <v/>
      </c>
      <c r="X141" s="43" t="str">
        <f t="shared" si="14"/>
        <v>OK</v>
      </c>
      <c r="Y141" s="681" t="str">
        <f t="shared" si="15"/>
        <v/>
      </c>
    </row>
    <row r="142" spans="1:25" x14ac:dyDescent="0.25">
      <c r="A142" s="68" t="str">
        <f>'0'!$A$4</f>
        <v>………………..</v>
      </c>
      <c r="B142" s="341">
        <f>'0'!$A$2</f>
        <v>46112</v>
      </c>
      <c r="C142" s="341" t="s">
        <v>1246</v>
      </c>
      <c r="D142" s="22"/>
      <c r="E142" s="23"/>
      <c r="F142" s="14"/>
      <c r="G142" s="23"/>
      <c r="H142" s="22"/>
      <c r="I142" s="24"/>
      <c r="J142" s="24"/>
      <c r="K142" s="25"/>
      <c r="L142" s="25"/>
      <c r="M142" s="25"/>
      <c r="N142" s="25"/>
      <c r="O142" s="25"/>
      <c r="P142" s="25"/>
      <c r="Q142" s="26"/>
      <c r="R142" s="25"/>
      <c r="S142" s="25"/>
      <c r="T142" s="27">
        <f t="shared" si="11"/>
        <v>0</v>
      </c>
      <c r="U142" s="27">
        <f t="shared" si="12"/>
        <v>0</v>
      </c>
      <c r="V142" s="25"/>
      <c r="W142" s="27" t="str">
        <f t="shared" si="13"/>
        <v/>
      </c>
      <c r="X142" s="43" t="str">
        <f t="shared" si="14"/>
        <v>OK</v>
      </c>
      <c r="Y142" s="681" t="str">
        <f t="shared" si="15"/>
        <v/>
      </c>
    </row>
    <row r="143" spans="1:25" x14ac:dyDescent="0.25">
      <c r="A143" s="68" t="str">
        <f>'0'!$A$4</f>
        <v>………………..</v>
      </c>
      <c r="B143" s="341">
        <f>'0'!$A$2</f>
        <v>46112</v>
      </c>
      <c r="C143" s="341" t="s">
        <v>1246</v>
      </c>
      <c r="D143" s="22"/>
      <c r="E143" s="23"/>
      <c r="F143" s="14"/>
      <c r="G143" s="23"/>
      <c r="H143" s="22"/>
      <c r="I143" s="24"/>
      <c r="J143" s="24"/>
      <c r="K143" s="25"/>
      <c r="L143" s="25"/>
      <c r="M143" s="25"/>
      <c r="N143" s="25"/>
      <c r="O143" s="25"/>
      <c r="P143" s="25"/>
      <c r="Q143" s="26"/>
      <c r="R143" s="25"/>
      <c r="S143" s="25"/>
      <c r="T143" s="27">
        <f t="shared" si="11"/>
        <v>0</v>
      </c>
      <c r="U143" s="27">
        <f t="shared" si="12"/>
        <v>0</v>
      </c>
      <c r="V143" s="25"/>
      <c r="W143" s="27" t="str">
        <f t="shared" si="13"/>
        <v/>
      </c>
      <c r="X143" s="43" t="str">
        <f t="shared" si="14"/>
        <v>OK</v>
      </c>
      <c r="Y143" s="681" t="str">
        <f t="shared" si="15"/>
        <v/>
      </c>
    </row>
    <row r="144" spans="1:25" x14ac:dyDescent="0.25">
      <c r="A144" s="68" t="str">
        <f>'0'!$A$4</f>
        <v>………………..</v>
      </c>
      <c r="B144" s="341">
        <f>'0'!$A$2</f>
        <v>46112</v>
      </c>
      <c r="C144" s="341" t="s">
        <v>1246</v>
      </c>
      <c r="D144" s="22"/>
      <c r="E144" s="23"/>
      <c r="F144" s="14"/>
      <c r="G144" s="23"/>
      <c r="H144" s="22"/>
      <c r="I144" s="24"/>
      <c r="J144" s="24"/>
      <c r="K144" s="25"/>
      <c r="L144" s="25"/>
      <c r="M144" s="25"/>
      <c r="N144" s="25"/>
      <c r="O144" s="25"/>
      <c r="P144" s="25"/>
      <c r="Q144" s="26"/>
      <c r="R144" s="25"/>
      <c r="S144" s="25"/>
      <c r="T144" s="27">
        <f t="shared" si="11"/>
        <v>0</v>
      </c>
      <c r="U144" s="27">
        <f t="shared" si="12"/>
        <v>0</v>
      </c>
      <c r="V144" s="25"/>
      <c r="W144" s="27" t="str">
        <f t="shared" si="13"/>
        <v/>
      </c>
      <c r="X144" s="43" t="str">
        <f t="shared" si="14"/>
        <v>OK</v>
      </c>
      <c r="Y144" s="681" t="str">
        <f t="shared" si="15"/>
        <v/>
      </c>
    </row>
    <row r="145" spans="1:25" x14ac:dyDescent="0.25">
      <c r="A145" s="68" t="str">
        <f>'0'!$A$4</f>
        <v>………………..</v>
      </c>
      <c r="B145" s="341">
        <f>'0'!$A$2</f>
        <v>46112</v>
      </c>
      <c r="C145" s="341" t="s">
        <v>1246</v>
      </c>
      <c r="D145" s="22"/>
      <c r="E145" s="23"/>
      <c r="F145" s="14"/>
      <c r="G145" s="23"/>
      <c r="H145" s="22"/>
      <c r="I145" s="24"/>
      <c r="J145" s="24"/>
      <c r="K145" s="25"/>
      <c r="L145" s="25"/>
      <c r="M145" s="25"/>
      <c r="N145" s="25"/>
      <c r="O145" s="25"/>
      <c r="P145" s="25"/>
      <c r="Q145" s="26"/>
      <c r="R145" s="25"/>
      <c r="S145" s="25"/>
      <c r="T145" s="27">
        <f t="shared" si="11"/>
        <v>0</v>
      </c>
      <c r="U145" s="27">
        <f t="shared" si="12"/>
        <v>0</v>
      </c>
      <c r="V145" s="25"/>
      <c r="W145" s="27" t="str">
        <f t="shared" si="13"/>
        <v/>
      </c>
      <c r="X145" s="43" t="str">
        <f t="shared" si="14"/>
        <v>OK</v>
      </c>
      <c r="Y145" s="681" t="str">
        <f t="shared" si="15"/>
        <v/>
      </c>
    </row>
    <row r="146" spans="1:25" x14ac:dyDescent="0.25">
      <c r="A146" s="68" t="str">
        <f>'0'!$A$4</f>
        <v>………………..</v>
      </c>
      <c r="B146" s="341">
        <f>'0'!$A$2</f>
        <v>46112</v>
      </c>
      <c r="C146" s="341" t="s">
        <v>1246</v>
      </c>
      <c r="D146" s="22"/>
      <c r="E146" s="23"/>
      <c r="F146" s="14"/>
      <c r="G146" s="23"/>
      <c r="H146" s="22"/>
      <c r="I146" s="24"/>
      <c r="J146" s="24"/>
      <c r="K146" s="25"/>
      <c r="L146" s="25"/>
      <c r="M146" s="25"/>
      <c r="N146" s="25"/>
      <c r="O146" s="25"/>
      <c r="P146" s="25"/>
      <c r="Q146" s="26"/>
      <c r="R146" s="25"/>
      <c r="S146" s="25"/>
      <c r="T146" s="27">
        <f t="shared" si="11"/>
        <v>0</v>
      </c>
      <c r="U146" s="27">
        <f t="shared" si="12"/>
        <v>0</v>
      </c>
      <c r="V146" s="25"/>
      <c r="W146" s="27" t="str">
        <f t="shared" si="13"/>
        <v/>
      </c>
      <c r="X146" s="43" t="str">
        <f t="shared" si="14"/>
        <v>OK</v>
      </c>
      <c r="Y146" s="681" t="str">
        <f t="shared" si="15"/>
        <v/>
      </c>
    </row>
    <row r="147" spans="1:25" x14ac:dyDescent="0.25">
      <c r="A147" s="68" t="str">
        <f>'0'!$A$4</f>
        <v>………………..</v>
      </c>
      <c r="B147" s="341">
        <f>'0'!$A$2</f>
        <v>46112</v>
      </c>
      <c r="C147" s="341" t="s">
        <v>1246</v>
      </c>
      <c r="D147" s="22"/>
      <c r="E147" s="23"/>
      <c r="F147" s="14"/>
      <c r="G147" s="23"/>
      <c r="H147" s="22"/>
      <c r="I147" s="24"/>
      <c r="J147" s="24"/>
      <c r="K147" s="25"/>
      <c r="L147" s="25"/>
      <c r="M147" s="25"/>
      <c r="N147" s="25"/>
      <c r="O147" s="25"/>
      <c r="P147" s="25"/>
      <c r="Q147" s="26"/>
      <c r="R147" s="25"/>
      <c r="S147" s="25"/>
      <c r="T147" s="27">
        <f t="shared" si="11"/>
        <v>0</v>
      </c>
      <c r="U147" s="27">
        <f t="shared" si="12"/>
        <v>0</v>
      </c>
      <c r="V147" s="25"/>
      <c r="W147" s="27" t="str">
        <f t="shared" si="13"/>
        <v/>
      </c>
      <c r="X147" s="43" t="str">
        <f t="shared" si="14"/>
        <v>OK</v>
      </c>
      <c r="Y147" s="681" t="str">
        <f t="shared" si="15"/>
        <v/>
      </c>
    </row>
    <row r="148" spans="1:25" x14ac:dyDescent="0.25">
      <c r="A148" s="68" t="str">
        <f>'0'!$A$4</f>
        <v>………………..</v>
      </c>
      <c r="B148" s="341">
        <f>'0'!$A$2</f>
        <v>46112</v>
      </c>
      <c r="C148" s="341" t="s">
        <v>1246</v>
      </c>
      <c r="D148" s="22"/>
      <c r="E148" s="23"/>
      <c r="F148" s="14"/>
      <c r="G148" s="23"/>
      <c r="H148" s="22"/>
      <c r="I148" s="24"/>
      <c r="J148" s="24"/>
      <c r="K148" s="25"/>
      <c r="L148" s="25"/>
      <c r="M148" s="25"/>
      <c r="N148" s="25"/>
      <c r="O148" s="25"/>
      <c r="P148" s="25"/>
      <c r="Q148" s="26"/>
      <c r="R148" s="25"/>
      <c r="S148" s="25"/>
      <c r="T148" s="27">
        <f t="shared" si="11"/>
        <v>0</v>
      </c>
      <c r="U148" s="27">
        <f t="shared" si="12"/>
        <v>0</v>
      </c>
      <c r="V148" s="25"/>
      <c r="W148" s="27" t="str">
        <f t="shared" si="13"/>
        <v/>
      </c>
      <c r="X148" s="43" t="str">
        <f t="shared" si="14"/>
        <v>OK</v>
      </c>
      <c r="Y148" s="681" t="str">
        <f t="shared" si="15"/>
        <v/>
      </c>
    </row>
    <row r="149" spans="1:25" x14ac:dyDescent="0.25">
      <c r="A149" s="68" t="str">
        <f>'0'!$A$4</f>
        <v>………………..</v>
      </c>
      <c r="B149" s="341">
        <f>'0'!$A$2</f>
        <v>46112</v>
      </c>
      <c r="C149" s="341" t="s">
        <v>1246</v>
      </c>
      <c r="D149" s="22"/>
      <c r="E149" s="23"/>
      <c r="F149" s="14"/>
      <c r="G149" s="23"/>
      <c r="H149" s="22"/>
      <c r="I149" s="24"/>
      <c r="J149" s="24"/>
      <c r="K149" s="25"/>
      <c r="L149" s="25"/>
      <c r="M149" s="25"/>
      <c r="N149" s="25"/>
      <c r="O149" s="25"/>
      <c r="P149" s="25"/>
      <c r="Q149" s="26"/>
      <c r="R149" s="25"/>
      <c r="S149" s="25"/>
      <c r="T149" s="27">
        <f t="shared" si="11"/>
        <v>0</v>
      </c>
      <c r="U149" s="27">
        <f t="shared" si="12"/>
        <v>0</v>
      </c>
      <c r="V149" s="25"/>
      <c r="W149" s="27" t="str">
        <f t="shared" si="13"/>
        <v/>
      </c>
      <c r="X149" s="43" t="str">
        <f t="shared" si="14"/>
        <v>OK</v>
      </c>
      <c r="Y149" s="681" t="str">
        <f t="shared" si="15"/>
        <v/>
      </c>
    </row>
    <row r="150" spans="1:25" x14ac:dyDescent="0.25">
      <c r="A150" s="68" t="str">
        <f>'0'!$A$4</f>
        <v>………………..</v>
      </c>
      <c r="B150" s="341">
        <f>'0'!$A$2</f>
        <v>46112</v>
      </c>
      <c r="C150" s="341" t="s">
        <v>1246</v>
      </c>
      <c r="D150" s="22"/>
      <c r="E150" s="23"/>
      <c r="F150" s="14"/>
      <c r="G150" s="23"/>
      <c r="H150" s="22"/>
      <c r="I150" s="24"/>
      <c r="J150" s="24"/>
      <c r="K150" s="25"/>
      <c r="L150" s="25"/>
      <c r="M150" s="25"/>
      <c r="N150" s="25"/>
      <c r="O150" s="25"/>
      <c r="P150" s="25"/>
      <c r="Q150" s="26"/>
      <c r="R150" s="25"/>
      <c r="S150" s="25"/>
      <c r="T150" s="27">
        <f t="shared" si="11"/>
        <v>0</v>
      </c>
      <c r="U150" s="27">
        <f t="shared" si="12"/>
        <v>0</v>
      </c>
      <c r="V150" s="25"/>
      <c r="W150" s="27" t="str">
        <f t="shared" si="13"/>
        <v/>
      </c>
      <c r="X150" s="43" t="str">
        <f t="shared" si="14"/>
        <v>OK</v>
      </c>
      <c r="Y150" s="681" t="str">
        <f t="shared" si="15"/>
        <v/>
      </c>
    </row>
    <row r="151" spans="1:25" x14ac:dyDescent="0.25">
      <c r="A151" s="68" t="str">
        <f>'0'!$A$4</f>
        <v>………………..</v>
      </c>
      <c r="B151" s="341">
        <f>'0'!$A$2</f>
        <v>46112</v>
      </c>
      <c r="C151" s="341" t="s">
        <v>1246</v>
      </c>
      <c r="D151" s="22"/>
      <c r="E151" s="23"/>
      <c r="F151" s="14"/>
      <c r="G151" s="23"/>
      <c r="H151" s="22"/>
      <c r="I151" s="24"/>
      <c r="J151" s="24"/>
      <c r="K151" s="25"/>
      <c r="L151" s="25"/>
      <c r="M151" s="25"/>
      <c r="N151" s="25"/>
      <c r="O151" s="25"/>
      <c r="P151" s="25"/>
      <c r="Q151" s="26"/>
      <c r="R151" s="25"/>
      <c r="S151" s="25"/>
      <c r="T151" s="27">
        <f t="shared" si="11"/>
        <v>0</v>
      </c>
      <c r="U151" s="27">
        <f t="shared" si="12"/>
        <v>0</v>
      </c>
      <c r="V151" s="25"/>
      <c r="W151" s="27" t="str">
        <f t="shared" si="13"/>
        <v/>
      </c>
      <c r="X151" s="43" t="str">
        <f t="shared" si="14"/>
        <v>OK</v>
      </c>
      <c r="Y151" s="681" t="str">
        <f t="shared" si="15"/>
        <v/>
      </c>
    </row>
    <row r="152" spans="1:25" x14ac:dyDescent="0.25">
      <c r="A152" s="68" t="str">
        <f>'0'!$A$4</f>
        <v>………………..</v>
      </c>
      <c r="B152" s="341">
        <f>'0'!$A$2</f>
        <v>46112</v>
      </c>
      <c r="C152" s="341" t="s">
        <v>1246</v>
      </c>
      <c r="D152" s="22"/>
      <c r="E152" s="23"/>
      <c r="F152" s="14"/>
      <c r="G152" s="23"/>
      <c r="H152" s="22"/>
      <c r="I152" s="24"/>
      <c r="J152" s="24"/>
      <c r="K152" s="25"/>
      <c r="L152" s="25"/>
      <c r="M152" s="25"/>
      <c r="N152" s="25"/>
      <c r="O152" s="25"/>
      <c r="P152" s="25"/>
      <c r="Q152" s="26"/>
      <c r="R152" s="25"/>
      <c r="S152" s="25"/>
      <c r="T152" s="27">
        <f t="shared" si="11"/>
        <v>0</v>
      </c>
      <c r="U152" s="27">
        <f t="shared" si="12"/>
        <v>0</v>
      </c>
      <c r="V152" s="25"/>
      <c r="W152" s="27" t="str">
        <f t="shared" si="13"/>
        <v/>
      </c>
      <c r="X152" s="43" t="str">
        <f t="shared" si="14"/>
        <v>OK</v>
      </c>
      <c r="Y152" s="681" t="str">
        <f t="shared" si="15"/>
        <v/>
      </c>
    </row>
    <row r="153" spans="1:25" x14ac:dyDescent="0.25">
      <c r="A153" s="68" t="str">
        <f>'0'!$A$4</f>
        <v>………………..</v>
      </c>
      <c r="B153" s="341">
        <f>'0'!$A$2</f>
        <v>46112</v>
      </c>
      <c r="C153" s="341" t="s">
        <v>1246</v>
      </c>
      <c r="D153" s="22"/>
      <c r="E153" s="23"/>
      <c r="F153" s="14"/>
      <c r="G153" s="23"/>
      <c r="H153" s="22"/>
      <c r="I153" s="24"/>
      <c r="J153" s="24"/>
      <c r="K153" s="25"/>
      <c r="L153" s="25"/>
      <c r="M153" s="25"/>
      <c r="N153" s="25"/>
      <c r="O153" s="25"/>
      <c r="P153" s="25"/>
      <c r="Q153" s="26"/>
      <c r="R153" s="25"/>
      <c r="S153" s="25"/>
      <c r="T153" s="27">
        <f t="shared" si="11"/>
        <v>0</v>
      </c>
      <c r="U153" s="27">
        <f t="shared" si="12"/>
        <v>0</v>
      </c>
      <c r="V153" s="25"/>
      <c r="W153" s="27" t="str">
        <f t="shared" si="13"/>
        <v/>
      </c>
      <c r="X153" s="43" t="str">
        <f t="shared" si="14"/>
        <v>OK</v>
      </c>
      <c r="Y153" s="681" t="str">
        <f t="shared" si="15"/>
        <v/>
      </c>
    </row>
    <row r="154" spans="1:25" x14ac:dyDescent="0.25">
      <c r="A154" s="68" t="str">
        <f>'0'!$A$4</f>
        <v>………………..</v>
      </c>
      <c r="B154" s="341">
        <f>'0'!$A$2</f>
        <v>46112</v>
      </c>
      <c r="C154" s="341" t="s">
        <v>1246</v>
      </c>
      <c r="D154" s="22"/>
      <c r="E154" s="23"/>
      <c r="F154" s="14"/>
      <c r="G154" s="23"/>
      <c r="H154" s="22"/>
      <c r="I154" s="24"/>
      <c r="J154" s="24"/>
      <c r="K154" s="25"/>
      <c r="L154" s="25"/>
      <c r="M154" s="25"/>
      <c r="N154" s="25"/>
      <c r="O154" s="25"/>
      <c r="P154" s="25"/>
      <c r="Q154" s="26"/>
      <c r="R154" s="25"/>
      <c r="S154" s="25"/>
      <c r="T154" s="27">
        <f t="shared" si="11"/>
        <v>0</v>
      </c>
      <c r="U154" s="27">
        <f t="shared" si="12"/>
        <v>0</v>
      </c>
      <c r="V154" s="25"/>
      <c r="W154" s="27" t="str">
        <f t="shared" si="13"/>
        <v/>
      </c>
      <c r="X154" s="43" t="str">
        <f t="shared" si="14"/>
        <v>OK</v>
      </c>
      <c r="Y154" s="681" t="str">
        <f t="shared" si="15"/>
        <v/>
      </c>
    </row>
    <row r="155" spans="1:25" x14ac:dyDescent="0.25">
      <c r="A155" s="68" t="str">
        <f>'0'!$A$4</f>
        <v>………………..</v>
      </c>
      <c r="B155" s="341">
        <f>'0'!$A$2</f>
        <v>46112</v>
      </c>
      <c r="C155" s="341" t="s">
        <v>1246</v>
      </c>
      <c r="D155" s="22"/>
      <c r="E155" s="23"/>
      <c r="F155" s="14"/>
      <c r="G155" s="23"/>
      <c r="H155" s="22"/>
      <c r="I155" s="24"/>
      <c r="J155" s="24"/>
      <c r="K155" s="25"/>
      <c r="L155" s="25"/>
      <c r="M155" s="25"/>
      <c r="N155" s="25"/>
      <c r="O155" s="25"/>
      <c r="P155" s="25"/>
      <c r="Q155" s="26"/>
      <c r="R155" s="25"/>
      <c r="S155" s="25"/>
      <c r="T155" s="27">
        <f t="shared" si="11"/>
        <v>0</v>
      </c>
      <c r="U155" s="27">
        <f t="shared" si="12"/>
        <v>0</v>
      </c>
      <c r="V155" s="25"/>
      <c r="W155" s="27" t="str">
        <f t="shared" si="13"/>
        <v/>
      </c>
      <c r="X155" s="43" t="str">
        <f t="shared" si="14"/>
        <v>OK</v>
      </c>
      <c r="Y155" s="681" t="str">
        <f t="shared" si="15"/>
        <v/>
      </c>
    </row>
    <row r="156" spans="1:25" x14ac:dyDescent="0.25">
      <c r="A156" s="68" t="str">
        <f>'0'!$A$4</f>
        <v>………………..</v>
      </c>
      <c r="B156" s="341">
        <f>'0'!$A$2</f>
        <v>46112</v>
      </c>
      <c r="C156" s="341" t="s">
        <v>1246</v>
      </c>
      <c r="D156" s="22"/>
      <c r="E156" s="23"/>
      <c r="F156" s="14"/>
      <c r="G156" s="23"/>
      <c r="H156" s="22"/>
      <c r="I156" s="24"/>
      <c r="J156" s="24"/>
      <c r="K156" s="25"/>
      <c r="L156" s="25"/>
      <c r="M156" s="25"/>
      <c r="N156" s="25"/>
      <c r="O156" s="25"/>
      <c r="P156" s="25"/>
      <c r="Q156" s="26"/>
      <c r="R156" s="25"/>
      <c r="S156" s="25"/>
      <c r="T156" s="27">
        <f t="shared" si="11"/>
        <v>0</v>
      </c>
      <c r="U156" s="27">
        <f t="shared" si="12"/>
        <v>0</v>
      </c>
      <c r="V156" s="25"/>
      <c r="W156" s="27" t="str">
        <f t="shared" si="13"/>
        <v/>
      </c>
      <c r="X156" s="43" t="str">
        <f t="shared" si="14"/>
        <v>OK</v>
      </c>
      <c r="Y156" s="681" t="str">
        <f t="shared" si="15"/>
        <v/>
      </c>
    </row>
    <row r="157" spans="1:25" x14ac:dyDescent="0.25">
      <c r="A157" s="68" t="str">
        <f>'0'!$A$4</f>
        <v>………………..</v>
      </c>
      <c r="B157" s="341">
        <f>'0'!$A$2</f>
        <v>46112</v>
      </c>
      <c r="C157" s="341" t="s">
        <v>1246</v>
      </c>
      <c r="D157" s="22"/>
      <c r="E157" s="23"/>
      <c r="F157" s="14"/>
      <c r="G157" s="23"/>
      <c r="H157" s="22"/>
      <c r="I157" s="24"/>
      <c r="J157" s="24"/>
      <c r="K157" s="25"/>
      <c r="L157" s="25"/>
      <c r="M157" s="25"/>
      <c r="N157" s="25"/>
      <c r="O157" s="25"/>
      <c r="P157" s="25"/>
      <c r="Q157" s="26"/>
      <c r="R157" s="25"/>
      <c r="S157" s="25"/>
      <c r="T157" s="27">
        <f t="shared" si="11"/>
        <v>0</v>
      </c>
      <c r="U157" s="27">
        <f t="shared" si="12"/>
        <v>0</v>
      </c>
      <c r="V157" s="25"/>
      <c r="W157" s="27" t="str">
        <f t="shared" si="13"/>
        <v/>
      </c>
      <c r="X157" s="43" t="str">
        <f t="shared" si="14"/>
        <v>OK</v>
      </c>
      <c r="Y157" s="681" t="str">
        <f t="shared" si="15"/>
        <v/>
      </c>
    </row>
    <row r="158" spans="1:25" x14ac:dyDescent="0.25">
      <c r="A158" s="68" t="str">
        <f>'0'!$A$4</f>
        <v>………………..</v>
      </c>
      <c r="B158" s="341">
        <f>'0'!$A$2</f>
        <v>46112</v>
      </c>
      <c r="C158" s="341" t="s">
        <v>1246</v>
      </c>
      <c r="D158" s="22"/>
      <c r="E158" s="23"/>
      <c r="F158" s="14"/>
      <c r="G158" s="23"/>
      <c r="H158" s="22"/>
      <c r="I158" s="24"/>
      <c r="J158" s="24"/>
      <c r="K158" s="25"/>
      <c r="L158" s="25"/>
      <c r="M158" s="25"/>
      <c r="N158" s="25"/>
      <c r="O158" s="25"/>
      <c r="P158" s="25"/>
      <c r="Q158" s="26"/>
      <c r="R158" s="25"/>
      <c r="S158" s="25"/>
      <c r="T158" s="27">
        <f t="shared" si="11"/>
        <v>0</v>
      </c>
      <c r="U158" s="27">
        <f t="shared" si="12"/>
        <v>0</v>
      </c>
      <c r="V158" s="25"/>
      <c r="W158" s="27" t="str">
        <f t="shared" si="13"/>
        <v/>
      </c>
      <c r="X158" s="43" t="str">
        <f t="shared" si="14"/>
        <v>OK</v>
      </c>
      <c r="Y158" s="681" t="str">
        <f t="shared" si="15"/>
        <v/>
      </c>
    </row>
    <row r="159" spans="1:25" x14ac:dyDescent="0.25">
      <c r="A159" s="68" t="str">
        <f>'0'!$A$4</f>
        <v>………………..</v>
      </c>
      <c r="B159" s="341">
        <f>'0'!$A$2</f>
        <v>46112</v>
      </c>
      <c r="C159" s="341" t="s">
        <v>1246</v>
      </c>
      <c r="D159" s="22"/>
      <c r="E159" s="23"/>
      <c r="F159" s="14"/>
      <c r="G159" s="23"/>
      <c r="H159" s="22"/>
      <c r="I159" s="24"/>
      <c r="J159" s="24"/>
      <c r="K159" s="25"/>
      <c r="L159" s="25"/>
      <c r="M159" s="25"/>
      <c r="N159" s="25"/>
      <c r="O159" s="25"/>
      <c r="P159" s="25"/>
      <c r="Q159" s="26"/>
      <c r="R159" s="25"/>
      <c r="S159" s="25"/>
      <c r="T159" s="27">
        <f t="shared" si="11"/>
        <v>0</v>
      </c>
      <c r="U159" s="27">
        <f t="shared" si="12"/>
        <v>0</v>
      </c>
      <c r="V159" s="25"/>
      <c r="W159" s="27" t="str">
        <f t="shared" si="13"/>
        <v/>
      </c>
      <c r="X159" s="43" t="str">
        <f t="shared" si="14"/>
        <v>OK</v>
      </c>
      <c r="Y159" s="681" t="str">
        <f t="shared" si="15"/>
        <v/>
      </c>
    </row>
    <row r="160" spans="1:25" x14ac:dyDescent="0.25">
      <c r="A160" s="68" t="str">
        <f>'0'!$A$4</f>
        <v>………………..</v>
      </c>
      <c r="B160" s="341">
        <f>'0'!$A$2</f>
        <v>46112</v>
      </c>
      <c r="C160" s="341" t="s">
        <v>1246</v>
      </c>
      <c r="D160" s="22"/>
      <c r="E160" s="23"/>
      <c r="F160" s="14"/>
      <c r="G160" s="23"/>
      <c r="H160" s="22"/>
      <c r="I160" s="24"/>
      <c r="J160" s="24"/>
      <c r="K160" s="25"/>
      <c r="L160" s="25"/>
      <c r="M160" s="25"/>
      <c r="N160" s="25"/>
      <c r="O160" s="25"/>
      <c r="P160" s="25"/>
      <c r="Q160" s="26"/>
      <c r="R160" s="25"/>
      <c r="S160" s="25"/>
      <c r="T160" s="27">
        <f t="shared" si="11"/>
        <v>0</v>
      </c>
      <c r="U160" s="27">
        <f t="shared" si="12"/>
        <v>0</v>
      </c>
      <c r="V160" s="25"/>
      <c r="W160" s="27" t="str">
        <f t="shared" si="13"/>
        <v/>
      </c>
      <c r="X160" s="43" t="str">
        <f t="shared" si="14"/>
        <v>OK</v>
      </c>
      <c r="Y160" s="681" t="str">
        <f t="shared" si="15"/>
        <v/>
      </c>
    </row>
    <row r="161" spans="1:25" x14ac:dyDescent="0.25">
      <c r="A161" s="68" t="str">
        <f>'0'!$A$4</f>
        <v>………………..</v>
      </c>
      <c r="B161" s="341">
        <f>'0'!$A$2</f>
        <v>46112</v>
      </c>
      <c r="C161" s="341" t="s">
        <v>1246</v>
      </c>
      <c r="D161" s="22"/>
      <c r="E161" s="23"/>
      <c r="F161" s="14"/>
      <c r="G161" s="23"/>
      <c r="H161" s="22"/>
      <c r="I161" s="24"/>
      <c r="J161" s="24"/>
      <c r="K161" s="25"/>
      <c r="L161" s="25"/>
      <c r="M161" s="25"/>
      <c r="N161" s="25"/>
      <c r="O161" s="25"/>
      <c r="P161" s="25"/>
      <c r="Q161" s="26"/>
      <c r="R161" s="25"/>
      <c r="S161" s="25"/>
      <c r="T161" s="27">
        <f t="shared" si="11"/>
        <v>0</v>
      </c>
      <c r="U161" s="27">
        <f t="shared" si="12"/>
        <v>0</v>
      </c>
      <c r="V161" s="25"/>
      <c r="W161" s="27" t="str">
        <f t="shared" si="13"/>
        <v/>
      </c>
      <c r="X161" s="43" t="str">
        <f t="shared" si="14"/>
        <v>OK</v>
      </c>
      <c r="Y161" s="681" t="str">
        <f t="shared" si="15"/>
        <v/>
      </c>
    </row>
    <row r="162" spans="1:25" x14ac:dyDescent="0.25">
      <c r="A162" s="68" t="str">
        <f>'0'!$A$4</f>
        <v>………………..</v>
      </c>
      <c r="B162" s="341">
        <f>'0'!$A$2</f>
        <v>46112</v>
      </c>
      <c r="C162" s="341" t="s">
        <v>1246</v>
      </c>
      <c r="D162" s="22"/>
      <c r="E162" s="23"/>
      <c r="F162" s="14"/>
      <c r="G162" s="23"/>
      <c r="H162" s="22"/>
      <c r="I162" s="24"/>
      <c r="J162" s="24"/>
      <c r="K162" s="25"/>
      <c r="L162" s="25"/>
      <c r="M162" s="25"/>
      <c r="N162" s="25"/>
      <c r="O162" s="25"/>
      <c r="P162" s="25"/>
      <c r="Q162" s="26"/>
      <c r="R162" s="25"/>
      <c r="S162" s="25"/>
      <c r="T162" s="27">
        <f t="shared" si="11"/>
        <v>0</v>
      </c>
      <c r="U162" s="27">
        <f t="shared" si="12"/>
        <v>0</v>
      </c>
      <c r="V162" s="25"/>
      <c r="W162" s="27" t="str">
        <f t="shared" si="13"/>
        <v/>
      </c>
      <c r="X162" s="43" t="str">
        <f t="shared" si="14"/>
        <v>OK</v>
      </c>
      <c r="Y162" s="681" t="str">
        <f t="shared" si="15"/>
        <v/>
      </c>
    </row>
    <row r="163" spans="1:25" x14ac:dyDescent="0.25">
      <c r="A163" s="68" t="str">
        <f>'0'!$A$4</f>
        <v>………………..</v>
      </c>
      <c r="B163" s="341">
        <f>'0'!$A$2</f>
        <v>46112</v>
      </c>
      <c r="C163" s="341" t="s">
        <v>1246</v>
      </c>
      <c r="D163" s="22"/>
      <c r="E163" s="23"/>
      <c r="F163" s="14"/>
      <c r="G163" s="23"/>
      <c r="H163" s="22"/>
      <c r="I163" s="24"/>
      <c r="J163" s="24"/>
      <c r="K163" s="25"/>
      <c r="L163" s="25"/>
      <c r="M163" s="25"/>
      <c r="N163" s="25"/>
      <c r="O163" s="25"/>
      <c r="P163" s="25"/>
      <c r="Q163" s="26"/>
      <c r="R163" s="25"/>
      <c r="S163" s="25"/>
      <c r="T163" s="27">
        <f t="shared" si="11"/>
        <v>0</v>
      </c>
      <c r="U163" s="27">
        <f t="shared" si="12"/>
        <v>0</v>
      </c>
      <c r="V163" s="25"/>
      <c r="W163" s="27" t="str">
        <f t="shared" si="13"/>
        <v/>
      </c>
      <c r="X163" s="43" t="str">
        <f t="shared" si="14"/>
        <v>OK</v>
      </c>
      <c r="Y163" s="681" t="str">
        <f t="shared" si="15"/>
        <v/>
      </c>
    </row>
    <row r="164" spans="1:25" x14ac:dyDescent="0.25">
      <c r="A164" s="68" t="str">
        <f>'0'!$A$4</f>
        <v>………………..</v>
      </c>
      <c r="B164" s="341">
        <f>'0'!$A$2</f>
        <v>46112</v>
      </c>
      <c r="C164" s="341" t="s">
        <v>1246</v>
      </c>
      <c r="D164" s="22"/>
      <c r="E164" s="23"/>
      <c r="F164" s="14"/>
      <c r="G164" s="23"/>
      <c r="H164" s="22"/>
      <c r="I164" s="24"/>
      <c r="J164" s="24"/>
      <c r="K164" s="25"/>
      <c r="L164" s="25"/>
      <c r="M164" s="25"/>
      <c r="N164" s="25"/>
      <c r="O164" s="25"/>
      <c r="P164" s="25"/>
      <c r="Q164" s="26"/>
      <c r="R164" s="25"/>
      <c r="S164" s="25"/>
      <c r="T164" s="27">
        <f t="shared" si="11"/>
        <v>0</v>
      </c>
      <c r="U164" s="27">
        <f t="shared" si="12"/>
        <v>0</v>
      </c>
      <c r="V164" s="25"/>
      <c r="W164" s="27" t="str">
        <f t="shared" si="13"/>
        <v/>
      </c>
      <c r="X164" s="43" t="str">
        <f t="shared" si="14"/>
        <v>OK</v>
      </c>
      <c r="Y164" s="681" t="str">
        <f t="shared" si="15"/>
        <v/>
      </c>
    </row>
    <row r="165" spans="1:25" x14ac:dyDescent="0.25">
      <c r="A165" s="68" t="str">
        <f>'0'!$A$4</f>
        <v>………………..</v>
      </c>
      <c r="B165" s="341">
        <f>'0'!$A$2</f>
        <v>46112</v>
      </c>
      <c r="C165" s="341" t="s">
        <v>1246</v>
      </c>
      <c r="D165" s="22"/>
      <c r="E165" s="23"/>
      <c r="F165" s="14"/>
      <c r="G165" s="23"/>
      <c r="H165" s="22"/>
      <c r="I165" s="24"/>
      <c r="J165" s="24"/>
      <c r="K165" s="25"/>
      <c r="L165" s="25"/>
      <c r="M165" s="25"/>
      <c r="N165" s="25"/>
      <c r="O165" s="25"/>
      <c r="P165" s="25"/>
      <c r="Q165" s="26"/>
      <c r="R165" s="25"/>
      <c r="S165" s="25"/>
      <c r="T165" s="27">
        <f t="shared" si="11"/>
        <v>0</v>
      </c>
      <c r="U165" s="27">
        <f t="shared" si="12"/>
        <v>0</v>
      </c>
      <c r="V165" s="25"/>
      <c r="W165" s="27" t="str">
        <f t="shared" si="13"/>
        <v/>
      </c>
      <c r="X165" s="43" t="str">
        <f t="shared" si="14"/>
        <v>OK</v>
      </c>
      <c r="Y165" s="681" t="str">
        <f t="shared" si="15"/>
        <v/>
      </c>
    </row>
    <row r="166" spans="1:25" x14ac:dyDescent="0.25">
      <c r="A166" s="68" t="str">
        <f>'0'!$A$4</f>
        <v>………………..</v>
      </c>
      <c r="B166" s="341">
        <f>'0'!$A$2</f>
        <v>46112</v>
      </c>
      <c r="C166" s="341" t="s">
        <v>1246</v>
      </c>
      <c r="D166" s="22"/>
      <c r="E166" s="23"/>
      <c r="F166" s="14"/>
      <c r="G166" s="23"/>
      <c r="H166" s="22"/>
      <c r="I166" s="24"/>
      <c r="J166" s="24"/>
      <c r="K166" s="25"/>
      <c r="L166" s="25"/>
      <c r="M166" s="25"/>
      <c r="N166" s="25"/>
      <c r="O166" s="25"/>
      <c r="P166" s="25"/>
      <c r="Q166" s="26"/>
      <c r="R166" s="25"/>
      <c r="S166" s="25"/>
      <c r="T166" s="27">
        <f t="shared" si="11"/>
        <v>0</v>
      </c>
      <c r="U166" s="27">
        <f t="shared" si="12"/>
        <v>0</v>
      </c>
      <c r="V166" s="25"/>
      <c r="W166" s="27" t="str">
        <f t="shared" si="13"/>
        <v/>
      </c>
      <c r="X166" s="43" t="str">
        <f t="shared" si="14"/>
        <v>OK</v>
      </c>
      <c r="Y166" s="681" t="str">
        <f t="shared" si="15"/>
        <v/>
      </c>
    </row>
    <row r="167" spans="1:25" x14ac:dyDescent="0.25">
      <c r="A167" s="68" t="str">
        <f>'0'!$A$4</f>
        <v>………………..</v>
      </c>
      <c r="B167" s="341">
        <f>'0'!$A$2</f>
        <v>46112</v>
      </c>
      <c r="C167" s="341" t="s">
        <v>1246</v>
      </c>
      <c r="D167" s="22"/>
      <c r="E167" s="23"/>
      <c r="F167" s="14"/>
      <c r="G167" s="23"/>
      <c r="H167" s="22"/>
      <c r="I167" s="24"/>
      <c r="J167" s="24"/>
      <c r="K167" s="25"/>
      <c r="L167" s="25"/>
      <c r="M167" s="25"/>
      <c r="N167" s="25"/>
      <c r="O167" s="25"/>
      <c r="P167" s="25"/>
      <c r="Q167" s="26"/>
      <c r="R167" s="25"/>
      <c r="S167" s="25"/>
      <c r="T167" s="27">
        <f t="shared" si="11"/>
        <v>0</v>
      </c>
      <c r="U167" s="27">
        <f t="shared" si="12"/>
        <v>0</v>
      </c>
      <c r="V167" s="25"/>
      <c r="W167" s="27" t="str">
        <f t="shared" si="13"/>
        <v/>
      </c>
      <c r="X167" s="43" t="str">
        <f t="shared" si="14"/>
        <v>OK</v>
      </c>
      <c r="Y167" s="681" t="str">
        <f t="shared" si="15"/>
        <v/>
      </c>
    </row>
    <row r="168" spans="1:25" x14ac:dyDescent="0.25">
      <c r="A168" s="68" t="str">
        <f>'0'!$A$4</f>
        <v>………………..</v>
      </c>
      <c r="B168" s="341">
        <f>'0'!$A$2</f>
        <v>46112</v>
      </c>
      <c r="C168" s="341" t="s">
        <v>1246</v>
      </c>
      <c r="D168" s="22"/>
      <c r="E168" s="23"/>
      <c r="F168" s="14"/>
      <c r="G168" s="23"/>
      <c r="H168" s="22"/>
      <c r="I168" s="24"/>
      <c r="J168" s="24"/>
      <c r="K168" s="25"/>
      <c r="L168" s="25"/>
      <c r="M168" s="25"/>
      <c r="N168" s="25"/>
      <c r="O168" s="25"/>
      <c r="P168" s="25"/>
      <c r="Q168" s="26"/>
      <c r="R168" s="25"/>
      <c r="S168" s="25"/>
      <c r="T168" s="27">
        <f t="shared" si="11"/>
        <v>0</v>
      </c>
      <c r="U168" s="27">
        <f t="shared" si="12"/>
        <v>0</v>
      </c>
      <c r="V168" s="25"/>
      <c r="W168" s="27" t="str">
        <f t="shared" si="13"/>
        <v/>
      </c>
      <c r="X168" s="43" t="str">
        <f t="shared" si="14"/>
        <v>OK</v>
      </c>
      <c r="Y168" s="681" t="str">
        <f t="shared" si="15"/>
        <v/>
      </c>
    </row>
    <row r="169" spans="1:25" x14ac:dyDescent="0.25">
      <c r="A169" s="68" t="str">
        <f>'0'!$A$4</f>
        <v>………………..</v>
      </c>
      <c r="B169" s="341">
        <f>'0'!$A$2</f>
        <v>46112</v>
      </c>
      <c r="C169" s="341" t="s">
        <v>1246</v>
      </c>
      <c r="D169" s="22"/>
      <c r="E169" s="23"/>
      <c r="F169" s="14"/>
      <c r="G169" s="23"/>
      <c r="H169" s="22"/>
      <c r="I169" s="24"/>
      <c r="J169" s="24"/>
      <c r="K169" s="25"/>
      <c r="L169" s="25"/>
      <c r="M169" s="25"/>
      <c r="N169" s="25"/>
      <c r="O169" s="25"/>
      <c r="P169" s="25"/>
      <c r="Q169" s="26"/>
      <c r="R169" s="25"/>
      <c r="S169" s="25"/>
      <c r="T169" s="27">
        <f t="shared" si="11"/>
        <v>0</v>
      </c>
      <c r="U169" s="27">
        <f t="shared" si="12"/>
        <v>0</v>
      </c>
      <c r="V169" s="25"/>
      <c r="W169" s="27" t="str">
        <f t="shared" si="13"/>
        <v/>
      </c>
      <c r="X169" s="43" t="str">
        <f t="shared" si="14"/>
        <v>OK</v>
      </c>
      <c r="Y169" s="681" t="str">
        <f t="shared" si="15"/>
        <v/>
      </c>
    </row>
    <row r="170" spans="1:25" x14ac:dyDescent="0.25">
      <c r="A170" s="68" t="str">
        <f>'0'!$A$4</f>
        <v>………………..</v>
      </c>
      <c r="B170" s="341">
        <f>'0'!$A$2</f>
        <v>46112</v>
      </c>
      <c r="C170" s="341" t="s">
        <v>1246</v>
      </c>
      <c r="D170" s="22"/>
      <c r="E170" s="23"/>
      <c r="F170" s="14"/>
      <c r="G170" s="23"/>
      <c r="H170" s="22"/>
      <c r="I170" s="24"/>
      <c r="J170" s="24"/>
      <c r="K170" s="25"/>
      <c r="L170" s="25"/>
      <c r="M170" s="25"/>
      <c r="N170" s="25"/>
      <c r="O170" s="25"/>
      <c r="P170" s="25"/>
      <c r="Q170" s="26"/>
      <c r="R170" s="25"/>
      <c r="S170" s="25"/>
      <c r="T170" s="27">
        <f t="shared" si="11"/>
        <v>0</v>
      </c>
      <c r="U170" s="27">
        <f t="shared" si="12"/>
        <v>0</v>
      </c>
      <c r="V170" s="25"/>
      <c r="W170" s="27" t="str">
        <f t="shared" si="13"/>
        <v/>
      </c>
      <c r="X170" s="43" t="str">
        <f t="shared" si="14"/>
        <v>OK</v>
      </c>
      <c r="Y170" s="681" t="str">
        <f t="shared" si="15"/>
        <v/>
      </c>
    </row>
    <row r="171" spans="1:25" x14ac:dyDescent="0.25">
      <c r="A171" s="68" t="str">
        <f>'0'!$A$4</f>
        <v>………………..</v>
      </c>
      <c r="B171" s="341">
        <f>'0'!$A$2</f>
        <v>46112</v>
      </c>
      <c r="C171" s="341" t="s">
        <v>1246</v>
      </c>
      <c r="D171" s="22"/>
      <c r="E171" s="23"/>
      <c r="F171" s="14"/>
      <c r="G171" s="23"/>
      <c r="H171" s="22"/>
      <c r="I171" s="24"/>
      <c r="J171" s="24"/>
      <c r="K171" s="25"/>
      <c r="L171" s="25"/>
      <c r="M171" s="25"/>
      <c r="N171" s="25"/>
      <c r="O171" s="25"/>
      <c r="P171" s="25"/>
      <c r="Q171" s="26"/>
      <c r="R171" s="25"/>
      <c r="S171" s="25"/>
      <c r="T171" s="27">
        <f t="shared" si="11"/>
        <v>0</v>
      </c>
      <c r="U171" s="27">
        <f t="shared" si="12"/>
        <v>0</v>
      </c>
      <c r="V171" s="25"/>
      <c r="W171" s="27" t="str">
        <f t="shared" si="13"/>
        <v/>
      </c>
      <c r="X171" s="43" t="str">
        <f t="shared" si="14"/>
        <v>OK</v>
      </c>
      <c r="Y171" s="681" t="str">
        <f t="shared" si="15"/>
        <v/>
      </c>
    </row>
    <row r="172" spans="1:25" x14ac:dyDescent="0.25">
      <c r="A172" s="68" t="str">
        <f>'0'!$A$4</f>
        <v>………………..</v>
      </c>
      <c r="B172" s="341">
        <f>'0'!$A$2</f>
        <v>46112</v>
      </c>
      <c r="C172" s="341" t="s">
        <v>1246</v>
      </c>
      <c r="D172" s="22"/>
      <c r="E172" s="23"/>
      <c r="F172" s="14"/>
      <c r="G172" s="23"/>
      <c r="H172" s="22"/>
      <c r="I172" s="24"/>
      <c r="J172" s="24"/>
      <c r="K172" s="25"/>
      <c r="L172" s="25"/>
      <c r="M172" s="25"/>
      <c r="N172" s="25"/>
      <c r="O172" s="25"/>
      <c r="P172" s="25"/>
      <c r="Q172" s="26"/>
      <c r="R172" s="25"/>
      <c r="S172" s="25"/>
      <c r="T172" s="27">
        <f t="shared" si="11"/>
        <v>0</v>
      </c>
      <c r="U172" s="27">
        <f t="shared" si="12"/>
        <v>0</v>
      </c>
      <c r="V172" s="25"/>
      <c r="W172" s="27" t="str">
        <f t="shared" si="13"/>
        <v/>
      </c>
      <c r="X172" s="43" t="str">
        <f t="shared" si="14"/>
        <v>OK</v>
      </c>
      <c r="Y172" s="681" t="str">
        <f t="shared" si="15"/>
        <v/>
      </c>
    </row>
    <row r="173" spans="1:25" x14ac:dyDescent="0.25">
      <c r="A173" s="68" t="str">
        <f>'0'!$A$4</f>
        <v>………………..</v>
      </c>
      <c r="B173" s="341">
        <f>'0'!$A$2</f>
        <v>46112</v>
      </c>
      <c r="C173" s="341" t="s">
        <v>1246</v>
      </c>
      <c r="D173" s="22"/>
      <c r="E173" s="23"/>
      <c r="F173" s="14"/>
      <c r="G173" s="23"/>
      <c r="H173" s="22"/>
      <c r="I173" s="24"/>
      <c r="J173" s="24"/>
      <c r="K173" s="25"/>
      <c r="L173" s="25"/>
      <c r="M173" s="25"/>
      <c r="N173" s="25"/>
      <c r="O173" s="25"/>
      <c r="P173" s="25"/>
      <c r="Q173" s="26"/>
      <c r="R173" s="25"/>
      <c r="S173" s="25"/>
      <c r="T173" s="27">
        <f t="shared" si="11"/>
        <v>0</v>
      </c>
      <c r="U173" s="27">
        <f t="shared" si="12"/>
        <v>0</v>
      </c>
      <c r="V173" s="25"/>
      <c r="W173" s="27" t="str">
        <f t="shared" si="13"/>
        <v/>
      </c>
      <c r="X173" s="43" t="str">
        <f t="shared" si="14"/>
        <v>OK</v>
      </c>
      <c r="Y173" s="681" t="str">
        <f t="shared" si="15"/>
        <v/>
      </c>
    </row>
    <row r="174" spans="1:25" x14ac:dyDescent="0.25">
      <c r="A174" s="68" t="str">
        <f>'0'!$A$4</f>
        <v>………………..</v>
      </c>
      <c r="B174" s="341">
        <f>'0'!$A$2</f>
        <v>46112</v>
      </c>
      <c r="C174" s="341" t="s">
        <v>1246</v>
      </c>
      <c r="D174" s="22"/>
      <c r="E174" s="23"/>
      <c r="F174" s="14"/>
      <c r="G174" s="23"/>
      <c r="H174" s="22"/>
      <c r="I174" s="24"/>
      <c r="J174" s="24"/>
      <c r="K174" s="25"/>
      <c r="L174" s="25"/>
      <c r="M174" s="25"/>
      <c r="N174" s="25"/>
      <c r="O174" s="25"/>
      <c r="P174" s="25"/>
      <c r="Q174" s="26"/>
      <c r="R174" s="25"/>
      <c r="S174" s="25"/>
      <c r="T174" s="27">
        <f t="shared" si="11"/>
        <v>0</v>
      </c>
      <c r="U174" s="27">
        <f t="shared" si="12"/>
        <v>0</v>
      </c>
      <c r="V174" s="25"/>
      <c r="W174" s="27" t="str">
        <f t="shared" si="13"/>
        <v/>
      </c>
      <c r="X174" s="43" t="str">
        <f t="shared" si="14"/>
        <v>OK</v>
      </c>
      <c r="Y174" s="681" t="str">
        <f t="shared" si="15"/>
        <v/>
      </c>
    </row>
    <row r="175" spans="1:25" x14ac:dyDescent="0.25">
      <c r="A175" s="68" t="str">
        <f>'0'!$A$4</f>
        <v>………………..</v>
      </c>
      <c r="B175" s="341">
        <f>'0'!$A$2</f>
        <v>46112</v>
      </c>
      <c r="C175" s="341" t="s">
        <v>1246</v>
      </c>
      <c r="D175" s="22"/>
      <c r="E175" s="23"/>
      <c r="F175" s="14"/>
      <c r="G175" s="23"/>
      <c r="H175" s="22"/>
      <c r="I175" s="24"/>
      <c r="J175" s="24"/>
      <c r="K175" s="25"/>
      <c r="L175" s="25"/>
      <c r="M175" s="25"/>
      <c r="N175" s="25"/>
      <c r="O175" s="25"/>
      <c r="P175" s="25"/>
      <c r="Q175" s="26"/>
      <c r="R175" s="25"/>
      <c r="S175" s="25"/>
      <c r="T175" s="27">
        <f t="shared" si="11"/>
        <v>0</v>
      </c>
      <c r="U175" s="27">
        <f t="shared" si="12"/>
        <v>0</v>
      </c>
      <c r="V175" s="25"/>
      <c r="W175" s="27" t="str">
        <f t="shared" si="13"/>
        <v/>
      </c>
      <c r="X175" s="43" t="str">
        <f t="shared" si="14"/>
        <v>OK</v>
      </c>
      <c r="Y175" s="681" t="str">
        <f t="shared" si="15"/>
        <v/>
      </c>
    </row>
    <row r="176" spans="1:25" x14ac:dyDescent="0.25">
      <c r="A176" s="68" t="str">
        <f>'0'!$A$4</f>
        <v>………………..</v>
      </c>
      <c r="B176" s="341">
        <f>'0'!$A$2</f>
        <v>46112</v>
      </c>
      <c r="C176" s="341" t="s">
        <v>1246</v>
      </c>
      <c r="D176" s="22"/>
      <c r="E176" s="23"/>
      <c r="F176" s="14"/>
      <c r="G176" s="23"/>
      <c r="H176" s="22"/>
      <c r="I176" s="24"/>
      <c r="J176" s="24"/>
      <c r="K176" s="25"/>
      <c r="L176" s="25"/>
      <c r="M176" s="25"/>
      <c r="N176" s="25"/>
      <c r="O176" s="25"/>
      <c r="P176" s="25"/>
      <c r="Q176" s="26"/>
      <c r="R176" s="25"/>
      <c r="S176" s="25"/>
      <c r="T176" s="27">
        <f t="shared" si="11"/>
        <v>0</v>
      </c>
      <c r="U176" s="27">
        <f t="shared" si="12"/>
        <v>0</v>
      </c>
      <c r="V176" s="25"/>
      <c r="W176" s="27" t="str">
        <f t="shared" si="13"/>
        <v/>
      </c>
      <c r="X176" s="43" t="str">
        <f t="shared" si="14"/>
        <v>OK</v>
      </c>
      <c r="Y176" s="681" t="str">
        <f t="shared" si="15"/>
        <v/>
      </c>
    </row>
    <row r="177" spans="1:25" x14ac:dyDescent="0.25">
      <c r="A177" s="68" t="str">
        <f>'0'!$A$4</f>
        <v>………………..</v>
      </c>
      <c r="B177" s="341">
        <f>'0'!$A$2</f>
        <v>46112</v>
      </c>
      <c r="C177" s="341" t="s">
        <v>1246</v>
      </c>
      <c r="D177" s="22"/>
      <c r="E177" s="23"/>
      <c r="F177" s="14"/>
      <c r="G177" s="23"/>
      <c r="H177" s="22"/>
      <c r="I177" s="24"/>
      <c r="J177" s="24"/>
      <c r="K177" s="25"/>
      <c r="L177" s="25"/>
      <c r="M177" s="25"/>
      <c r="N177" s="25"/>
      <c r="O177" s="25"/>
      <c r="P177" s="25"/>
      <c r="Q177" s="26"/>
      <c r="R177" s="25"/>
      <c r="S177" s="25"/>
      <c r="T177" s="27">
        <f t="shared" si="11"/>
        <v>0</v>
      </c>
      <c r="U177" s="27">
        <f t="shared" si="12"/>
        <v>0</v>
      </c>
      <c r="V177" s="25"/>
      <c r="W177" s="27" t="str">
        <f t="shared" si="13"/>
        <v/>
      </c>
      <c r="X177" s="43" t="str">
        <f t="shared" si="14"/>
        <v>OK</v>
      </c>
      <c r="Y177" s="681" t="str">
        <f t="shared" si="15"/>
        <v/>
      </c>
    </row>
    <row r="178" spans="1:25" x14ac:dyDescent="0.25">
      <c r="A178" s="68" t="str">
        <f>'0'!$A$4</f>
        <v>………………..</v>
      </c>
      <c r="B178" s="341">
        <f>'0'!$A$2</f>
        <v>46112</v>
      </c>
      <c r="C178" s="341" t="s">
        <v>1246</v>
      </c>
      <c r="D178" s="22"/>
      <c r="E178" s="23"/>
      <c r="F178" s="14"/>
      <c r="G178" s="23"/>
      <c r="H178" s="22"/>
      <c r="I178" s="24"/>
      <c r="J178" s="24"/>
      <c r="K178" s="25"/>
      <c r="L178" s="25"/>
      <c r="M178" s="25"/>
      <c r="N178" s="25"/>
      <c r="O178" s="25"/>
      <c r="P178" s="25"/>
      <c r="Q178" s="26"/>
      <c r="R178" s="25"/>
      <c r="S178" s="25"/>
      <c r="T178" s="27">
        <f t="shared" si="11"/>
        <v>0</v>
      </c>
      <c r="U178" s="27">
        <f t="shared" si="12"/>
        <v>0</v>
      </c>
      <c r="V178" s="25"/>
      <c r="W178" s="27" t="str">
        <f t="shared" si="13"/>
        <v/>
      </c>
      <c r="X178" s="43" t="str">
        <f t="shared" si="14"/>
        <v>OK</v>
      </c>
      <c r="Y178" s="681" t="str">
        <f t="shared" si="15"/>
        <v/>
      </c>
    </row>
    <row r="179" spans="1:25" x14ac:dyDescent="0.25">
      <c r="A179" s="68" t="str">
        <f>'0'!$A$4</f>
        <v>………………..</v>
      </c>
      <c r="B179" s="341">
        <f>'0'!$A$2</f>
        <v>46112</v>
      </c>
      <c r="C179" s="341" t="s">
        <v>1246</v>
      </c>
      <c r="D179" s="22"/>
      <c r="E179" s="23"/>
      <c r="F179" s="14"/>
      <c r="G179" s="23"/>
      <c r="H179" s="22"/>
      <c r="I179" s="24"/>
      <c r="J179" s="24"/>
      <c r="K179" s="25"/>
      <c r="L179" s="25"/>
      <c r="M179" s="25"/>
      <c r="N179" s="25"/>
      <c r="O179" s="25"/>
      <c r="P179" s="25"/>
      <c r="Q179" s="26"/>
      <c r="R179" s="25"/>
      <c r="S179" s="25"/>
      <c r="T179" s="27">
        <f t="shared" si="11"/>
        <v>0</v>
      </c>
      <c r="U179" s="27">
        <f t="shared" si="12"/>
        <v>0</v>
      </c>
      <c r="V179" s="25"/>
      <c r="W179" s="27" t="str">
        <f t="shared" si="13"/>
        <v/>
      </c>
      <c r="X179" s="43" t="str">
        <f t="shared" si="14"/>
        <v>OK</v>
      </c>
      <c r="Y179" s="681" t="str">
        <f t="shared" si="15"/>
        <v/>
      </c>
    </row>
    <row r="180" spans="1:25" x14ac:dyDescent="0.25">
      <c r="A180" s="68" t="str">
        <f>'0'!$A$4</f>
        <v>………………..</v>
      </c>
      <c r="B180" s="341">
        <f>'0'!$A$2</f>
        <v>46112</v>
      </c>
      <c r="C180" s="341" t="s">
        <v>1246</v>
      </c>
      <c r="D180" s="22"/>
      <c r="E180" s="23"/>
      <c r="F180" s="14"/>
      <c r="G180" s="23"/>
      <c r="H180" s="22"/>
      <c r="I180" s="24"/>
      <c r="J180" s="24"/>
      <c r="K180" s="25"/>
      <c r="L180" s="25"/>
      <c r="M180" s="25"/>
      <c r="N180" s="25"/>
      <c r="O180" s="25"/>
      <c r="P180" s="25"/>
      <c r="Q180" s="26"/>
      <c r="R180" s="25"/>
      <c r="S180" s="25"/>
      <c r="T180" s="27">
        <f t="shared" si="11"/>
        <v>0</v>
      </c>
      <c r="U180" s="27">
        <f t="shared" si="12"/>
        <v>0</v>
      </c>
      <c r="V180" s="25"/>
      <c r="W180" s="27" t="str">
        <f t="shared" si="13"/>
        <v/>
      </c>
      <c r="X180" s="43" t="str">
        <f t="shared" si="14"/>
        <v>OK</v>
      </c>
      <c r="Y180" s="681" t="str">
        <f t="shared" si="15"/>
        <v/>
      </c>
    </row>
    <row r="181" spans="1:25" x14ac:dyDescent="0.25">
      <c r="A181" s="68" t="str">
        <f>'0'!$A$4</f>
        <v>………………..</v>
      </c>
      <c r="B181" s="341">
        <f>'0'!$A$2</f>
        <v>46112</v>
      </c>
      <c r="C181" s="341" t="s">
        <v>1246</v>
      </c>
      <c r="D181" s="22"/>
      <c r="E181" s="23"/>
      <c r="F181" s="14"/>
      <c r="G181" s="23"/>
      <c r="H181" s="22"/>
      <c r="I181" s="24"/>
      <c r="J181" s="24"/>
      <c r="K181" s="25"/>
      <c r="L181" s="25"/>
      <c r="M181" s="25"/>
      <c r="N181" s="25"/>
      <c r="O181" s="25"/>
      <c r="P181" s="25"/>
      <c r="Q181" s="26"/>
      <c r="R181" s="25"/>
      <c r="S181" s="25"/>
      <c r="T181" s="27">
        <f t="shared" si="11"/>
        <v>0</v>
      </c>
      <c r="U181" s="27">
        <f t="shared" si="12"/>
        <v>0</v>
      </c>
      <c r="V181" s="25"/>
      <c r="W181" s="27" t="str">
        <f t="shared" si="13"/>
        <v/>
      </c>
      <c r="X181" s="43" t="str">
        <f t="shared" si="14"/>
        <v>OK</v>
      </c>
      <c r="Y181" s="681" t="str">
        <f t="shared" si="15"/>
        <v/>
      </c>
    </row>
    <row r="182" spans="1:25" x14ac:dyDescent="0.25">
      <c r="A182" s="68" t="str">
        <f>'0'!$A$4</f>
        <v>………………..</v>
      </c>
      <c r="B182" s="341">
        <f>'0'!$A$2</f>
        <v>46112</v>
      </c>
      <c r="C182" s="341" t="s">
        <v>1246</v>
      </c>
      <c r="D182" s="22"/>
      <c r="E182" s="23"/>
      <c r="F182" s="14"/>
      <c r="G182" s="23"/>
      <c r="H182" s="22"/>
      <c r="I182" s="24"/>
      <c r="J182" s="24"/>
      <c r="K182" s="25"/>
      <c r="L182" s="25"/>
      <c r="M182" s="25"/>
      <c r="N182" s="25"/>
      <c r="O182" s="25"/>
      <c r="P182" s="25"/>
      <c r="Q182" s="26"/>
      <c r="R182" s="25"/>
      <c r="S182" s="25"/>
      <c r="T182" s="27">
        <f t="shared" si="11"/>
        <v>0</v>
      </c>
      <c r="U182" s="27">
        <f t="shared" si="12"/>
        <v>0</v>
      </c>
      <c r="V182" s="25"/>
      <c r="W182" s="27" t="str">
        <f t="shared" si="13"/>
        <v/>
      </c>
      <c r="X182" s="43" t="str">
        <f t="shared" si="14"/>
        <v>OK</v>
      </c>
      <c r="Y182" s="681" t="str">
        <f t="shared" si="15"/>
        <v/>
      </c>
    </row>
    <row r="183" spans="1:25" x14ac:dyDescent="0.25">
      <c r="A183" s="68" t="str">
        <f>'0'!$A$4</f>
        <v>………………..</v>
      </c>
      <c r="B183" s="341">
        <f>'0'!$A$2</f>
        <v>46112</v>
      </c>
      <c r="C183" s="341" t="s">
        <v>1246</v>
      </c>
      <c r="D183" s="22"/>
      <c r="E183" s="23"/>
      <c r="F183" s="14"/>
      <c r="G183" s="23"/>
      <c r="H183" s="22"/>
      <c r="I183" s="24"/>
      <c r="J183" s="24"/>
      <c r="K183" s="25"/>
      <c r="L183" s="25"/>
      <c r="M183" s="25"/>
      <c r="N183" s="25"/>
      <c r="O183" s="25"/>
      <c r="P183" s="25"/>
      <c r="Q183" s="26"/>
      <c r="R183" s="25"/>
      <c r="S183" s="25"/>
      <c r="T183" s="27">
        <f t="shared" si="11"/>
        <v>0</v>
      </c>
      <c r="U183" s="27">
        <f t="shared" si="12"/>
        <v>0</v>
      </c>
      <c r="V183" s="25"/>
      <c r="W183" s="27" t="str">
        <f t="shared" si="13"/>
        <v/>
      </c>
      <c r="X183" s="43" t="str">
        <f t="shared" si="14"/>
        <v>OK</v>
      </c>
      <c r="Y183" s="681" t="str">
        <f t="shared" si="15"/>
        <v/>
      </c>
    </row>
    <row r="184" spans="1:25" x14ac:dyDescent="0.25">
      <c r="A184" s="68" t="str">
        <f>'0'!$A$4</f>
        <v>………………..</v>
      </c>
      <c r="B184" s="341">
        <f>'0'!$A$2</f>
        <v>46112</v>
      </c>
      <c r="C184" s="341" t="s">
        <v>1246</v>
      </c>
      <c r="D184" s="22"/>
      <c r="E184" s="23"/>
      <c r="F184" s="14"/>
      <c r="G184" s="23"/>
      <c r="H184" s="22"/>
      <c r="I184" s="24"/>
      <c r="J184" s="24"/>
      <c r="K184" s="25"/>
      <c r="L184" s="25"/>
      <c r="M184" s="25"/>
      <c r="N184" s="25"/>
      <c r="O184" s="25"/>
      <c r="P184" s="25"/>
      <c r="Q184" s="26"/>
      <c r="R184" s="25"/>
      <c r="S184" s="25"/>
      <c r="T184" s="27">
        <f t="shared" si="11"/>
        <v>0</v>
      </c>
      <c r="U184" s="27">
        <f t="shared" si="12"/>
        <v>0</v>
      </c>
      <c r="V184" s="25"/>
      <c r="W184" s="27" t="str">
        <f t="shared" si="13"/>
        <v/>
      </c>
      <c r="X184" s="43" t="str">
        <f t="shared" si="14"/>
        <v>OK</v>
      </c>
      <c r="Y184" s="681" t="str">
        <f t="shared" si="15"/>
        <v/>
      </c>
    </row>
    <row r="185" spans="1:25" x14ac:dyDescent="0.25">
      <c r="A185" s="68" t="str">
        <f>'0'!$A$4</f>
        <v>………………..</v>
      </c>
      <c r="B185" s="341">
        <f>'0'!$A$2</f>
        <v>46112</v>
      </c>
      <c r="C185" s="341" t="s">
        <v>1246</v>
      </c>
      <c r="D185" s="22"/>
      <c r="E185" s="23"/>
      <c r="F185" s="14"/>
      <c r="G185" s="23"/>
      <c r="H185" s="22"/>
      <c r="I185" s="24"/>
      <c r="J185" s="24"/>
      <c r="K185" s="25"/>
      <c r="L185" s="25"/>
      <c r="M185" s="25"/>
      <c r="N185" s="25"/>
      <c r="O185" s="25"/>
      <c r="P185" s="25"/>
      <c r="Q185" s="26"/>
      <c r="R185" s="25"/>
      <c r="S185" s="25"/>
      <c r="T185" s="27">
        <f t="shared" si="11"/>
        <v>0</v>
      </c>
      <c r="U185" s="27">
        <f t="shared" si="12"/>
        <v>0</v>
      </c>
      <c r="V185" s="25"/>
      <c r="W185" s="27" t="str">
        <f t="shared" si="13"/>
        <v/>
      </c>
      <c r="X185" s="43" t="str">
        <f t="shared" si="14"/>
        <v>OK</v>
      </c>
      <c r="Y185" s="681" t="str">
        <f t="shared" si="15"/>
        <v/>
      </c>
    </row>
    <row r="186" spans="1:25" x14ac:dyDescent="0.25">
      <c r="A186" s="68" t="str">
        <f>'0'!$A$4</f>
        <v>………………..</v>
      </c>
      <c r="B186" s="341">
        <f>'0'!$A$2</f>
        <v>46112</v>
      </c>
      <c r="C186" s="341" t="s">
        <v>1246</v>
      </c>
      <c r="D186" s="22"/>
      <c r="E186" s="23"/>
      <c r="F186" s="14"/>
      <c r="G186" s="23"/>
      <c r="H186" s="22"/>
      <c r="I186" s="24"/>
      <c r="J186" s="24"/>
      <c r="K186" s="25"/>
      <c r="L186" s="25"/>
      <c r="M186" s="25"/>
      <c r="N186" s="25"/>
      <c r="O186" s="25"/>
      <c r="P186" s="25"/>
      <c r="Q186" s="26"/>
      <c r="R186" s="25"/>
      <c r="S186" s="25"/>
      <c r="T186" s="27">
        <f t="shared" si="11"/>
        <v>0</v>
      </c>
      <c r="U186" s="27">
        <f t="shared" si="12"/>
        <v>0</v>
      </c>
      <c r="V186" s="25"/>
      <c r="W186" s="27" t="str">
        <f t="shared" si="13"/>
        <v/>
      </c>
      <c r="X186" s="43" t="str">
        <f t="shared" si="14"/>
        <v>OK</v>
      </c>
      <c r="Y186" s="681" t="str">
        <f t="shared" si="15"/>
        <v/>
      </c>
    </row>
    <row r="187" spans="1:25" x14ac:dyDescent="0.25">
      <c r="A187" s="68" t="str">
        <f>'0'!$A$4</f>
        <v>………………..</v>
      </c>
      <c r="B187" s="341">
        <f>'0'!$A$2</f>
        <v>46112</v>
      </c>
      <c r="C187" s="341" t="s">
        <v>1246</v>
      </c>
      <c r="D187" s="22"/>
      <c r="E187" s="23"/>
      <c r="F187" s="14"/>
      <c r="G187" s="23"/>
      <c r="H187" s="22"/>
      <c r="I187" s="24"/>
      <c r="J187" s="24"/>
      <c r="K187" s="25"/>
      <c r="L187" s="25"/>
      <c r="M187" s="25"/>
      <c r="N187" s="25"/>
      <c r="O187" s="25"/>
      <c r="P187" s="25"/>
      <c r="Q187" s="26"/>
      <c r="R187" s="25"/>
      <c r="S187" s="25"/>
      <c r="T187" s="27">
        <f t="shared" si="11"/>
        <v>0</v>
      </c>
      <c r="U187" s="27">
        <f t="shared" si="12"/>
        <v>0</v>
      </c>
      <c r="V187" s="25"/>
      <c r="W187" s="27" t="str">
        <f t="shared" si="13"/>
        <v/>
      </c>
      <c r="X187" s="43" t="str">
        <f t="shared" si="14"/>
        <v>OK</v>
      </c>
      <c r="Y187" s="681" t="str">
        <f t="shared" si="15"/>
        <v/>
      </c>
    </row>
    <row r="188" spans="1:25" x14ac:dyDescent="0.25">
      <c r="A188" s="68" t="str">
        <f>'0'!$A$4</f>
        <v>………………..</v>
      </c>
      <c r="B188" s="341">
        <f>'0'!$A$2</f>
        <v>46112</v>
      </c>
      <c r="C188" s="341" t="s">
        <v>1246</v>
      </c>
      <c r="D188" s="22"/>
      <c r="E188" s="23"/>
      <c r="F188" s="14"/>
      <c r="G188" s="23"/>
      <c r="H188" s="22"/>
      <c r="I188" s="24"/>
      <c r="J188" s="24"/>
      <c r="K188" s="25"/>
      <c r="L188" s="25"/>
      <c r="M188" s="25"/>
      <c r="N188" s="25"/>
      <c r="O188" s="25"/>
      <c r="P188" s="25"/>
      <c r="Q188" s="26"/>
      <c r="R188" s="25"/>
      <c r="S188" s="25"/>
      <c r="T188" s="27">
        <f t="shared" si="11"/>
        <v>0</v>
      </c>
      <c r="U188" s="27">
        <f t="shared" si="12"/>
        <v>0</v>
      </c>
      <c r="V188" s="25"/>
      <c r="W188" s="27" t="str">
        <f t="shared" si="13"/>
        <v/>
      </c>
      <c r="X188" s="43" t="str">
        <f t="shared" si="14"/>
        <v>OK</v>
      </c>
      <c r="Y188" s="681" t="str">
        <f t="shared" si="15"/>
        <v/>
      </c>
    </row>
    <row r="189" spans="1:25" x14ac:dyDescent="0.25">
      <c r="A189" s="68" t="str">
        <f>'0'!$A$4</f>
        <v>………………..</v>
      </c>
      <c r="B189" s="341">
        <f>'0'!$A$2</f>
        <v>46112</v>
      </c>
      <c r="C189" s="341" t="s">
        <v>1246</v>
      </c>
      <c r="D189" s="22"/>
      <c r="E189" s="23"/>
      <c r="F189" s="14"/>
      <c r="G189" s="23"/>
      <c r="H189" s="22"/>
      <c r="I189" s="24"/>
      <c r="J189" s="24"/>
      <c r="K189" s="25"/>
      <c r="L189" s="25"/>
      <c r="M189" s="25"/>
      <c r="N189" s="25"/>
      <c r="O189" s="25"/>
      <c r="P189" s="25"/>
      <c r="Q189" s="26"/>
      <c r="R189" s="25"/>
      <c r="S189" s="25"/>
      <c r="T189" s="27">
        <f t="shared" si="11"/>
        <v>0</v>
      </c>
      <c r="U189" s="27">
        <f t="shared" si="12"/>
        <v>0</v>
      </c>
      <c r="V189" s="25"/>
      <c r="W189" s="27" t="str">
        <f t="shared" si="13"/>
        <v/>
      </c>
      <c r="X189" s="43" t="str">
        <f t="shared" si="14"/>
        <v>OK</v>
      </c>
      <c r="Y189" s="681" t="str">
        <f t="shared" si="15"/>
        <v/>
      </c>
    </row>
    <row r="190" spans="1:25" x14ac:dyDescent="0.25">
      <c r="A190" s="68" t="str">
        <f>'0'!$A$4</f>
        <v>………………..</v>
      </c>
      <c r="B190" s="341">
        <f>'0'!$A$2</f>
        <v>46112</v>
      </c>
      <c r="C190" s="341" t="s">
        <v>1246</v>
      </c>
      <c r="D190" s="22"/>
      <c r="E190" s="23"/>
      <c r="F190" s="14"/>
      <c r="G190" s="23"/>
      <c r="H190" s="22"/>
      <c r="I190" s="24"/>
      <c r="J190" s="24"/>
      <c r="K190" s="25"/>
      <c r="L190" s="25"/>
      <c r="M190" s="25"/>
      <c r="N190" s="25"/>
      <c r="O190" s="25"/>
      <c r="P190" s="25"/>
      <c r="Q190" s="26"/>
      <c r="R190" s="25"/>
      <c r="S190" s="25"/>
      <c r="T190" s="27">
        <f t="shared" si="11"/>
        <v>0</v>
      </c>
      <c r="U190" s="27">
        <f t="shared" si="12"/>
        <v>0</v>
      </c>
      <c r="V190" s="25"/>
      <c r="W190" s="27" t="str">
        <f t="shared" si="13"/>
        <v/>
      </c>
      <c r="X190" s="43" t="str">
        <f t="shared" si="14"/>
        <v>OK</v>
      </c>
      <c r="Y190" s="681" t="str">
        <f t="shared" si="15"/>
        <v/>
      </c>
    </row>
    <row r="191" spans="1:25" x14ac:dyDescent="0.25">
      <c r="A191" s="68" t="str">
        <f>'0'!$A$4</f>
        <v>………………..</v>
      </c>
      <c r="B191" s="341">
        <f>'0'!$A$2</f>
        <v>46112</v>
      </c>
      <c r="C191" s="341" t="s">
        <v>1246</v>
      </c>
      <c r="D191" s="22"/>
      <c r="E191" s="23"/>
      <c r="F191" s="14"/>
      <c r="G191" s="23"/>
      <c r="H191" s="22"/>
      <c r="I191" s="24"/>
      <c r="J191" s="24"/>
      <c r="K191" s="25"/>
      <c r="L191" s="25"/>
      <c r="M191" s="25"/>
      <c r="N191" s="25"/>
      <c r="O191" s="25"/>
      <c r="P191" s="25"/>
      <c r="Q191" s="26"/>
      <c r="R191" s="25"/>
      <c r="S191" s="25"/>
      <c r="T191" s="27">
        <f t="shared" si="11"/>
        <v>0</v>
      </c>
      <c r="U191" s="27">
        <f t="shared" si="12"/>
        <v>0</v>
      </c>
      <c r="V191" s="25"/>
      <c r="W191" s="27" t="str">
        <f t="shared" si="13"/>
        <v/>
      </c>
      <c r="X191" s="43" t="str">
        <f t="shared" si="14"/>
        <v>OK</v>
      </c>
      <c r="Y191" s="681" t="str">
        <f t="shared" si="15"/>
        <v/>
      </c>
    </row>
    <row r="192" spans="1:25" x14ac:dyDescent="0.25">
      <c r="A192" s="68" t="str">
        <f>'0'!$A$4</f>
        <v>………………..</v>
      </c>
      <c r="B192" s="341">
        <f>'0'!$A$2</f>
        <v>46112</v>
      </c>
      <c r="C192" s="341" t="s">
        <v>1246</v>
      </c>
      <c r="D192" s="22"/>
      <c r="E192" s="23"/>
      <c r="F192" s="14"/>
      <c r="G192" s="23"/>
      <c r="H192" s="22"/>
      <c r="I192" s="24"/>
      <c r="J192" s="24"/>
      <c r="K192" s="25"/>
      <c r="L192" s="25"/>
      <c r="M192" s="25"/>
      <c r="N192" s="25"/>
      <c r="O192" s="25"/>
      <c r="P192" s="25"/>
      <c r="Q192" s="26"/>
      <c r="R192" s="25"/>
      <c r="S192" s="25"/>
      <c r="T192" s="27">
        <f t="shared" si="11"/>
        <v>0</v>
      </c>
      <c r="U192" s="27">
        <f t="shared" si="12"/>
        <v>0</v>
      </c>
      <c r="V192" s="25"/>
      <c r="W192" s="27" t="str">
        <f t="shared" si="13"/>
        <v/>
      </c>
      <c r="X192" s="43" t="str">
        <f t="shared" si="14"/>
        <v>OK</v>
      </c>
      <c r="Y192" s="681" t="str">
        <f t="shared" si="15"/>
        <v/>
      </c>
    </row>
    <row r="193" spans="1:25" x14ac:dyDescent="0.25">
      <c r="A193" s="68" t="str">
        <f>'0'!$A$4</f>
        <v>………………..</v>
      </c>
      <c r="B193" s="341">
        <f>'0'!$A$2</f>
        <v>46112</v>
      </c>
      <c r="C193" s="341" t="s">
        <v>1246</v>
      </c>
      <c r="D193" s="22"/>
      <c r="E193" s="23"/>
      <c r="F193" s="14"/>
      <c r="G193" s="23"/>
      <c r="H193" s="22"/>
      <c r="I193" s="24"/>
      <c r="J193" s="24"/>
      <c r="K193" s="25"/>
      <c r="L193" s="25"/>
      <c r="M193" s="25"/>
      <c r="N193" s="25"/>
      <c r="O193" s="25"/>
      <c r="P193" s="25"/>
      <c r="Q193" s="26"/>
      <c r="R193" s="25"/>
      <c r="S193" s="25"/>
      <c r="T193" s="27">
        <f t="shared" si="11"/>
        <v>0</v>
      </c>
      <c r="U193" s="27">
        <f t="shared" si="12"/>
        <v>0</v>
      </c>
      <c r="V193" s="25"/>
      <c r="W193" s="27" t="str">
        <f t="shared" si="13"/>
        <v/>
      </c>
      <c r="X193" s="43" t="str">
        <f t="shared" si="14"/>
        <v>OK</v>
      </c>
      <c r="Y193" s="681" t="str">
        <f t="shared" si="15"/>
        <v/>
      </c>
    </row>
    <row r="194" spans="1:25" x14ac:dyDescent="0.25">
      <c r="A194" s="68" t="str">
        <f>'0'!$A$4</f>
        <v>………………..</v>
      </c>
      <c r="B194" s="341">
        <f>'0'!$A$2</f>
        <v>46112</v>
      </c>
      <c r="C194" s="341" t="s">
        <v>1246</v>
      </c>
      <c r="D194" s="22"/>
      <c r="E194" s="23"/>
      <c r="F194" s="14"/>
      <c r="G194" s="23"/>
      <c r="H194" s="22"/>
      <c r="I194" s="24"/>
      <c r="J194" s="24"/>
      <c r="K194" s="25"/>
      <c r="L194" s="25"/>
      <c r="M194" s="25"/>
      <c r="N194" s="25"/>
      <c r="O194" s="25"/>
      <c r="P194" s="25"/>
      <c r="Q194" s="26"/>
      <c r="R194" s="25"/>
      <c r="S194" s="25"/>
      <c r="T194" s="27">
        <f t="shared" si="11"/>
        <v>0</v>
      </c>
      <c r="U194" s="27">
        <f t="shared" si="12"/>
        <v>0</v>
      </c>
      <c r="V194" s="25"/>
      <c r="W194" s="27" t="str">
        <f t="shared" si="13"/>
        <v/>
      </c>
      <c r="X194" s="43" t="str">
        <f t="shared" si="14"/>
        <v>OK</v>
      </c>
      <c r="Y194" s="681" t="str">
        <f t="shared" si="15"/>
        <v/>
      </c>
    </row>
    <row r="195" spans="1:25" x14ac:dyDescent="0.25">
      <c r="A195" s="68" t="str">
        <f>'0'!$A$4</f>
        <v>………………..</v>
      </c>
      <c r="B195" s="341">
        <f>'0'!$A$2</f>
        <v>46112</v>
      </c>
      <c r="C195" s="341" t="s">
        <v>1246</v>
      </c>
      <c r="D195" s="22"/>
      <c r="E195" s="23"/>
      <c r="F195" s="14"/>
      <c r="G195" s="23"/>
      <c r="H195" s="22"/>
      <c r="I195" s="24"/>
      <c r="J195" s="24"/>
      <c r="K195" s="25"/>
      <c r="L195" s="25"/>
      <c r="M195" s="25"/>
      <c r="N195" s="25"/>
      <c r="O195" s="25"/>
      <c r="P195" s="25"/>
      <c r="Q195" s="26"/>
      <c r="R195" s="25"/>
      <c r="S195" s="25"/>
      <c r="T195" s="27">
        <f t="shared" si="11"/>
        <v>0</v>
      </c>
      <c r="U195" s="27">
        <f t="shared" si="12"/>
        <v>0</v>
      </c>
      <c r="V195" s="25"/>
      <c r="W195" s="27" t="str">
        <f t="shared" si="13"/>
        <v/>
      </c>
      <c r="X195" s="43" t="str">
        <f t="shared" si="14"/>
        <v>OK</v>
      </c>
      <c r="Y195" s="681" t="str">
        <f t="shared" si="15"/>
        <v/>
      </c>
    </row>
    <row r="196" spans="1:25" x14ac:dyDescent="0.25">
      <c r="A196" s="68" t="str">
        <f>'0'!$A$4</f>
        <v>………………..</v>
      </c>
      <c r="B196" s="341">
        <f>'0'!$A$2</f>
        <v>46112</v>
      </c>
      <c r="C196" s="341" t="s">
        <v>1246</v>
      </c>
      <c r="D196" s="22"/>
      <c r="E196" s="23"/>
      <c r="F196" s="14"/>
      <c r="G196" s="23"/>
      <c r="H196" s="22"/>
      <c r="I196" s="24"/>
      <c r="J196" s="24"/>
      <c r="K196" s="25"/>
      <c r="L196" s="25"/>
      <c r="M196" s="25"/>
      <c r="N196" s="25"/>
      <c r="O196" s="25"/>
      <c r="P196" s="25"/>
      <c r="Q196" s="26"/>
      <c r="R196" s="25"/>
      <c r="S196" s="25"/>
      <c r="T196" s="27">
        <f t="shared" si="11"/>
        <v>0</v>
      </c>
      <c r="U196" s="27">
        <f t="shared" si="12"/>
        <v>0</v>
      </c>
      <c r="V196" s="25"/>
      <c r="W196" s="27" t="str">
        <f t="shared" si="13"/>
        <v/>
      </c>
      <c r="X196" s="43" t="str">
        <f t="shared" si="14"/>
        <v>OK</v>
      </c>
      <c r="Y196" s="681" t="str">
        <f t="shared" si="15"/>
        <v/>
      </c>
    </row>
    <row r="197" spans="1:25" x14ac:dyDescent="0.25">
      <c r="A197" s="68" t="str">
        <f>'0'!$A$4</f>
        <v>………………..</v>
      </c>
      <c r="B197" s="341">
        <f>'0'!$A$2</f>
        <v>46112</v>
      </c>
      <c r="C197" s="341" t="s">
        <v>1246</v>
      </c>
      <c r="D197" s="22"/>
      <c r="E197" s="23"/>
      <c r="F197" s="14"/>
      <c r="G197" s="23"/>
      <c r="H197" s="22"/>
      <c r="I197" s="24"/>
      <c r="J197" s="24"/>
      <c r="K197" s="25"/>
      <c r="L197" s="25"/>
      <c r="M197" s="25"/>
      <c r="N197" s="25"/>
      <c r="O197" s="25"/>
      <c r="P197" s="25"/>
      <c r="Q197" s="26"/>
      <c r="R197" s="25"/>
      <c r="S197" s="25"/>
      <c r="T197" s="27">
        <f t="shared" si="11"/>
        <v>0</v>
      </c>
      <c r="U197" s="27">
        <f t="shared" si="12"/>
        <v>0</v>
      </c>
      <c r="V197" s="25"/>
      <c r="W197" s="27" t="str">
        <f t="shared" si="13"/>
        <v/>
      </c>
      <c r="X197" s="43" t="str">
        <f t="shared" si="14"/>
        <v>OK</v>
      </c>
      <c r="Y197" s="681" t="str">
        <f t="shared" si="15"/>
        <v/>
      </c>
    </row>
    <row r="198" spans="1:25" x14ac:dyDescent="0.25">
      <c r="A198" s="68" t="str">
        <f>'0'!$A$4</f>
        <v>………………..</v>
      </c>
      <c r="B198" s="341">
        <f>'0'!$A$2</f>
        <v>46112</v>
      </c>
      <c r="C198" s="341" t="s">
        <v>1246</v>
      </c>
      <c r="D198" s="22"/>
      <c r="E198" s="23"/>
      <c r="F198" s="14"/>
      <c r="G198" s="23"/>
      <c r="H198" s="22"/>
      <c r="I198" s="24"/>
      <c r="J198" s="24"/>
      <c r="K198" s="25"/>
      <c r="L198" s="25"/>
      <c r="M198" s="25"/>
      <c r="N198" s="25"/>
      <c r="O198" s="25"/>
      <c r="P198" s="25"/>
      <c r="Q198" s="26"/>
      <c r="R198" s="25"/>
      <c r="S198" s="25"/>
      <c r="T198" s="27">
        <f t="shared" si="11"/>
        <v>0</v>
      </c>
      <c r="U198" s="27">
        <f t="shared" si="12"/>
        <v>0</v>
      </c>
      <c r="V198" s="25"/>
      <c r="W198" s="27" t="str">
        <f t="shared" si="13"/>
        <v/>
      </c>
      <c r="X198" s="43" t="str">
        <f t="shared" si="14"/>
        <v>OK</v>
      </c>
      <c r="Y198" s="681" t="str">
        <f t="shared" si="15"/>
        <v/>
      </c>
    </row>
    <row r="199" spans="1:25" x14ac:dyDescent="0.25">
      <c r="A199" s="68" t="str">
        <f>'0'!$A$4</f>
        <v>………………..</v>
      </c>
      <c r="B199" s="341">
        <f>'0'!$A$2</f>
        <v>46112</v>
      </c>
      <c r="C199" s="341" t="s">
        <v>1246</v>
      </c>
      <c r="D199" s="22"/>
      <c r="E199" s="23"/>
      <c r="F199" s="14"/>
      <c r="G199" s="23"/>
      <c r="H199" s="22"/>
      <c r="I199" s="24"/>
      <c r="J199" s="24"/>
      <c r="K199" s="25"/>
      <c r="L199" s="25"/>
      <c r="M199" s="25"/>
      <c r="N199" s="25"/>
      <c r="O199" s="25"/>
      <c r="P199" s="25"/>
      <c r="Q199" s="26"/>
      <c r="R199" s="25"/>
      <c r="S199" s="25"/>
      <c r="T199" s="27">
        <f t="shared" si="11"/>
        <v>0</v>
      </c>
      <c r="U199" s="27">
        <f t="shared" si="12"/>
        <v>0</v>
      </c>
      <c r="V199" s="25"/>
      <c r="W199" s="27" t="str">
        <f t="shared" si="13"/>
        <v/>
      </c>
      <c r="X199" s="43" t="str">
        <f t="shared" si="14"/>
        <v>OK</v>
      </c>
      <c r="Y199" s="681" t="str">
        <f t="shared" si="15"/>
        <v/>
      </c>
    </row>
    <row r="200" spans="1:25" x14ac:dyDescent="0.25">
      <c r="A200" s="68" t="str">
        <f>'0'!$A$4</f>
        <v>………………..</v>
      </c>
      <c r="B200" s="341">
        <f>'0'!$A$2</f>
        <v>46112</v>
      </c>
      <c r="C200" s="341" t="s">
        <v>1246</v>
      </c>
      <c r="D200" s="22"/>
      <c r="E200" s="23"/>
      <c r="F200" s="14"/>
      <c r="G200" s="23"/>
      <c r="H200" s="22"/>
      <c r="I200" s="24"/>
      <c r="J200" s="24"/>
      <c r="K200" s="25"/>
      <c r="L200" s="25"/>
      <c r="M200" s="25"/>
      <c r="N200" s="25"/>
      <c r="O200" s="25"/>
      <c r="P200" s="25"/>
      <c r="Q200" s="26"/>
      <c r="R200" s="25"/>
      <c r="S200" s="25"/>
      <c r="T200" s="27">
        <f t="shared" si="11"/>
        <v>0</v>
      </c>
      <c r="U200" s="27">
        <f t="shared" si="12"/>
        <v>0</v>
      </c>
      <c r="V200" s="25"/>
      <c r="W200" s="27" t="str">
        <f t="shared" si="13"/>
        <v/>
      </c>
      <c r="X200" s="43" t="str">
        <f t="shared" si="14"/>
        <v>OK</v>
      </c>
      <c r="Y200" s="681" t="str">
        <f t="shared" si="15"/>
        <v/>
      </c>
    </row>
    <row r="201" spans="1:25" x14ac:dyDescent="0.25">
      <c r="A201" s="68" t="str">
        <f>'0'!$A$4</f>
        <v>………………..</v>
      </c>
      <c r="B201" s="341">
        <f>'0'!$A$2</f>
        <v>46112</v>
      </c>
      <c r="C201" s="341" t="s">
        <v>1246</v>
      </c>
      <c r="D201" s="22"/>
      <c r="E201" s="23"/>
      <c r="F201" s="14"/>
      <c r="G201" s="23"/>
      <c r="H201" s="22"/>
      <c r="I201" s="24"/>
      <c r="J201" s="24"/>
      <c r="K201" s="25"/>
      <c r="L201" s="25"/>
      <c r="M201" s="25"/>
      <c r="N201" s="25"/>
      <c r="O201" s="25"/>
      <c r="P201" s="25"/>
      <c r="Q201" s="26"/>
      <c r="R201" s="25"/>
      <c r="S201" s="25"/>
      <c r="T201" s="27">
        <f t="shared" ref="T201:T264" si="16">N201+P201-R201</f>
        <v>0</v>
      </c>
      <c r="U201" s="27">
        <f t="shared" ref="U201:U264" si="17">O201+Q201-S201</f>
        <v>0</v>
      </c>
      <c r="V201" s="25"/>
      <c r="W201" s="27" t="str">
        <f t="shared" ref="W201:W264" si="18">IF(K201="","",K201-M201-(P201-Q201))</f>
        <v/>
      </c>
      <c r="X201" s="43" t="str">
        <f t="shared" ref="X201:X264" si="19">IF(ROUND(T201-V201,2)&gt;=0,"OK","Просрочието не може да надхвърля задължението")</f>
        <v>OK</v>
      </c>
      <c r="Y201" s="681" t="str">
        <f t="shared" ref="Y201:Y264" si="20">IF(COUNTBLANK(D201:W201)=18,"",IF(D201="999999999","",IF(ISNUMBER(VALUE(D201)),IF(LEN(D201)&lt;&gt;9,"Въведеното ЕИК е твърде късо или твърде дълго",IF(OR(MOD(MID(D201,1,1)*1+MID(D201,2,1)*2+MID(D201,3,1)*3+MID(D201,4,1)*4+MID(D201,5,1)*5+MID(D201,6,1)*6+MID(D201,7,1)*7+MID(D201,8,1)*8,11)-MID(D201,9,1)=0,AND(MOD(MID(D201,1,1)*3+MID(D201,2,1)*4+MID(D201,3,1)*5+MID(D201,4,1)*6+MID(D201,5,1)*7+MID(D201,6,1)*8+MID(D201,7,1)*9+MID(D201,8,1)*10,11)=10,MID(D201,9,1)*1=0),MOD(MID(D201,1,1)*3+MID(D201,2,1)*4+MID(D201,3,1)*5+MID(D201,4,1)*6+MID(D201,5,1)*7+MID(D201,6,1)*8+MID(D201,7,1)*9+MID(D201,8,1)*10,11)-MID(D201,9,1)=0),"","Въведеното ЕИК е невалидно")),"Въведеното ЕИК съдържа непозволени символи")))</f>
        <v/>
      </c>
    </row>
    <row r="202" spans="1:25" x14ac:dyDescent="0.25">
      <c r="A202" s="68" t="str">
        <f>'0'!$A$4</f>
        <v>………………..</v>
      </c>
      <c r="B202" s="341">
        <f>'0'!$A$2</f>
        <v>46112</v>
      </c>
      <c r="C202" s="341" t="s">
        <v>1246</v>
      </c>
      <c r="D202" s="22"/>
      <c r="E202" s="23"/>
      <c r="F202" s="14"/>
      <c r="G202" s="23"/>
      <c r="H202" s="22"/>
      <c r="I202" s="24"/>
      <c r="J202" s="24"/>
      <c r="K202" s="25"/>
      <c r="L202" s="25"/>
      <c r="M202" s="25"/>
      <c r="N202" s="25"/>
      <c r="O202" s="25"/>
      <c r="P202" s="25"/>
      <c r="Q202" s="26"/>
      <c r="R202" s="25"/>
      <c r="S202" s="25"/>
      <c r="T202" s="27">
        <f t="shared" si="16"/>
        <v>0</v>
      </c>
      <c r="U202" s="27">
        <f t="shared" si="17"/>
        <v>0</v>
      </c>
      <c r="V202" s="25"/>
      <c r="W202" s="27" t="str">
        <f t="shared" si="18"/>
        <v/>
      </c>
      <c r="X202" s="43" t="str">
        <f t="shared" si="19"/>
        <v>OK</v>
      </c>
      <c r="Y202" s="681" t="str">
        <f t="shared" si="20"/>
        <v/>
      </c>
    </row>
    <row r="203" spans="1:25" x14ac:dyDescent="0.25">
      <c r="A203" s="68" t="str">
        <f>'0'!$A$4</f>
        <v>………………..</v>
      </c>
      <c r="B203" s="341">
        <f>'0'!$A$2</f>
        <v>46112</v>
      </c>
      <c r="C203" s="341" t="s">
        <v>1246</v>
      </c>
      <c r="D203" s="22"/>
      <c r="E203" s="23"/>
      <c r="F203" s="14"/>
      <c r="G203" s="23"/>
      <c r="H203" s="22"/>
      <c r="I203" s="24"/>
      <c r="J203" s="24"/>
      <c r="K203" s="25"/>
      <c r="L203" s="25"/>
      <c r="M203" s="25"/>
      <c r="N203" s="25"/>
      <c r="O203" s="25"/>
      <c r="P203" s="25"/>
      <c r="Q203" s="26"/>
      <c r="R203" s="25"/>
      <c r="S203" s="25"/>
      <c r="T203" s="27">
        <f t="shared" si="16"/>
        <v>0</v>
      </c>
      <c r="U203" s="27">
        <f t="shared" si="17"/>
        <v>0</v>
      </c>
      <c r="V203" s="25"/>
      <c r="W203" s="27" t="str">
        <f t="shared" si="18"/>
        <v/>
      </c>
      <c r="X203" s="43" t="str">
        <f t="shared" si="19"/>
        <v>OK</v>
      </c>
      <c r="Y203" s="681" t="str">
        <f t="shared" si="20"/>
        <v/>
      </c>
    </row>
    <row r="204" spans="1:25" x14ac:dyDescent="0.25">
      <c r="A204" s="68" t="str">
        <f>'0'!$A$4</f>
        <v>………………..</v>
      </c>
      <c r="B204" s="341">
        <f>'0'!$A$2</f>
        <v>46112</v>
      </c>
      <c r="C204" s="341" t="s">
        <v>1246</v>
      </c>
      <c r="D204" s="22"/>
      <c r="E204" s="23"/>
      <c r="F204" s="14"/>
      <c r="G204" s="23"/>
      <c r="H204" s="22"/>
      <c r="I204" s="24"/>
      <c r="J204" s="24"/>
      <c r="K204" s="25"/>
      <c r="L204" s="25"/>
      <c r="M204" s="25"/>
      <c r="N204" s="25"/>
      <c r="O204" s="25"/>
      <c r="P204" s="25"/>
      <c r="Q204" s="26"/>
      <c r="R204" s="25"/>
      <c r="S204" s="25"/>
      <c r="T204" s="27">
        <f t="shared" si="16"/>
        <v>0</v>
      </c>
      <c r="U204" s="27">
        <f t="shared" si="17"/>
        <v>0</v>
      </c>
      <c r="V204" s="25"/>
      <c r="W204" s="27" t="str">
        <f t="shared" si="18"/>
        <v/>
      </c>
      <c r="X204" s="43" t="str">
        <f t="shared" si="19"/>
        <v>OK</v>
      </c>
      <c r="Y204" s="681" t="str">
        <f t="shared" si="20"/>
        <v/>
      </c>
    </row>
    <row r="205" spans="1:25" x14ac:dyDescent="0.25">
      <c r="A205" s="68" t="str">
        <f>'0'!$A$4</f>
        <v>………………..</v>
      </c>
      <c r="B205" s="341">
        <f>'0'!$A$2</f>
        <v>46112</v>
      </c>
      <c r="C205" s="341" t="s">
        <v>1246</v>
      </c>
      <c r="D205" s="22"/>
      <c r="E205" s="23"/>
      <c r="F205" s="14"/>
      <c r="G205" s="23"/>
      <c r="H205" s="22"/>
      <c r="I205" s="24"/>
      <c r="J205" s="24"/>
      <c r="K205" s="25"/>
      <c r="L205" s="25"/>
      <c r="M205" s="25"/>
      <c r="N205" s="25"/>
      <c r="O205" s="25"/>
      <c r="P205" s="25"/>
      <c r="Q205" s="26"/>
      <c r="R205" s="25"/>
      <c r="S205" s="25"/>
      <c r="T205" s="27">
        <f t="shared" si="16"/>
        <v>0</v>
      </c>
      <c r="U205" s="27">
        <f t="shared" si="17"/>
        <v>0</v>
      </c>
      <c r="V205" s="25"/>
      <c r="W205" s="27" t="str">
        <f t="shared" si="18"/>
        <v/>
      </c>
      <c r="X205" s="43" t="str">
        <f t="shared" si="19"/>
        <v>OK</v>
      </c>
      <c r="Y205" s="681" t="str">
        <f t="shared" si="20"/>
        <v/>
      </c>
    </row>
    <row r="206" spans="1:25" x14ac:dyDescent="0.25">
      <c r="A206" s="68" t="str">
        <f>'0'!$A$4</f>
        <v>………………..</v>
      </c>
      <c r="B206" s="341">
        <f>'0'!$A$2</f>
        <v>46112</v>
      </c>
      <c r="C206" s="341" t="s">
        <v>1246</v>
      </c>
      <c r="D206" s="22"/>
      <c r="E206" s="23"/>
      <c r="F206" s="14"/>
      <c r="G206" s="23"/>
      <c r="H206" s="22"/>
      <c r="I206" s="24"/>
      <c r="J206" s="24"/>
      <c r="K206" s="25"/>
      <c r="L206" s="25"/>
      <c r="M206" s="25"/>
      <c r="N206" s="25"/>
      <c r="O206" s="25"/>
      <c r="P206" s="25"/>
      <c r="Q206" s="26"/>
      <c r="R206" s="25"/>
      <c r="S206" s="25"/>
      <c r="T206" s="27">
        <f t="shared" si="16"/>
        <v>0</v>
      </c>
      <c r="U206" s="27">
        <f t="shared" si="17"/>
        <v>0</v>
      </c>
      <c r="V206" s="25"/>
      <c r="W206" s="27" t="str">
        <f t="shared" si="18"/>
        <v/>
      </c>
      <c r="X206" s="43" t="str">
        <f t="shared" si="19"/>
        <v>OK</v>
      </c>
      <c r="Y206" s="681" t="str">
        <f t="shared" si="20"/>
        <v/>
      </c>
    </row>
    <row r="207" spans="1:25" x14ac:dyDescent="0.25">
      <c r="A207" s="68" t="str">
        <f>'0'!$A$4</f>
        <v>………………..</v>
      </c>
      <c r="B207" s="341">
        <f>'0'!$A$2</f>
        <v>46112</v>
      </c>
      <c r="C207" s="341" t="s">
        <v>1246</v>
      </c>
      <c r="D207" s="22"/>
      <c r="E207" s="23"/>
      <c r="F207" s="14"/>
      <c r="G207" s="23"/>
      <c r="H207" s="22"/>
      <c r="I207" s="24"/>
      <c r="J207" s="24"/>
      <c r="K207" s="25"/>
      <c r="L207" s="25"/>
      <c r="M207" s="25"/>
      <c r="N207" s="25"/>
      <c r="O207" s="25"/>
      <c r="P207" s="25"/>
      <c r="Q207" s="26"/>
      <c r="R207" s="25"/>
      <c r="S207" s="25"/>
      <c r="T207" s="27">
        <f t="shared" si="16"/>
        <v>0</v>
      </c>
      <c r="U207" s="27">
        <f t="shared" si="17"/>
        <v>0</v>
      </c>
      <c r="V207" s="25"/>
      <c r="W207" s="27" t="str">
        <f t="shared" si="18"/>
        <v/>
      </c>
      <c r="X207" s="43" t="str">
        <f t="shared" si="19"/>
        <v>OK</v>
      </c>
      <c r="Y207" s="681" t="str">
        <f t="shared" si="20"/>
        <v/>
      </c>
    </row>
    <row r="208" spans="1:25" x14ac:dyDescent="0.25">
      <c r="A208" s="68" t="str">
        <f>'0'!$A$4</f>
        <v>………………..</v>
      </c>
      <c r="B208" s="341">
        <f>'0'!$A$2</f>
        <v>46112</v>
      </c>
      <c r="C208" s="341" t="s">
        <v>1246</v>
      </c>
      <c r="D208" s="22"/>
      <c r="E208" s="23"/>
      <c r="F208" s="14"/>
      <c r="G208" s="23"/>
      <c r="H208" s="22"/>
      <c r="I208" s="24"/>
      <c r="J208" s="24"/>
      <c r="K208" s="25"/>
      <c r="L208" s="25"/>
      <c r="M208" s="25"/>
      <c r="N208" s="25"/>
      <c r="O208" s="25"/>
      <c r="P208" s="25"/>
      <c r="Q208" s="26"/>
      <c r="R208" s="25"/>
      <c r="S208" s="25"/>
      <c r="T208" s="27">
        <f t="shared" si="16"/>
        <v>0</v>
      </c>
      <c r="U208" s="27">
        <f t="shared" si="17"/>
        <v>0</v>
      </c>
      <c r="V208" s="25"/>
      <c r="W208" s="27" t="str">
        <f t="shared" si="18"/>
        <v/>
      </c>
      <c r="X208" s="43" t="str">
        <f t="shared" si="19"/>
        <v>OK</v>
      </c>
      <c r="Y208" s="681" t="str">
        <f t="shared" si="20"/>
        <v/>
      </c>
    </row>
    <row r="209" spans="1:25" x14ac:dyDescent="0.25">
      <c r="A209" s="68" t="str">
        <f>'0'!$A$4</f>
        <v>………………..</v>
      </c>
      <c r="B209" s="341">
        <f>'0'!$A$2</f>
        <v>46112</v>
      </c>
      <c r="C209" s="341" t="s">
        <v>1246</v>
      </c>
      <c r="D209" s="22"/>
      <c r="E209" s="23"/>
      <c r="F209" s="14"/>
      <c r="G209" s="23"/>
      <c r="H209" s="22"/>
      <c r="I209" s="24"/>
      <c r="J209" s="24"/>
      <c r="K209" s="25"/>
      <c r="L209" s="25"/>
      <c r="M209" s="25"/>
      <c r="N209" s="25"/>
      <c r="O209" s="25"/>
      <c r="P209" s="25"/>
      <c r="Q209" s="26"/>
      <c r="R209" s="25"/>
      <c r="S209" s="25"/>
      <c r="T209" s="27">
        <f t="shared" si="16"/>
        <v>0</v>
      </c>
      <c r="U209" s="27">
        <f t="shared" si="17"/>
        <v>0</v>
      </c>
      <c r="V209" s="25"/>
      <c r="W209" s="27" t="str">
        <f t="shared" si="18"/>
        <v/>
      </c>
      <c r="X209" s="43" t="str">
        <f t="shared" si="19"/>
        <v>OK</v>
      </c>
      <c r="Y209" s="681" t="str">
        <f t="shared" si="20"/>
        <v/>
      </c>
    </row>
    <row r="210" spans="1:25" x14ac:dyDescent="0.25">
      <c r="A210" s="68" t="str">
        <f>'0'!$A$4</f>
        <v>………………..</v>
      </c>
      <c r="B210" s="341">
        <f>'0'!$A$2</f>
        <v>46112</v>
      </c>
      <c r="C210" s="341" t="s">
        <v>1246</v>
      </c>
      <c r="D210" s="22"/>
      <c r="E210" s="23"/>
      <c r="F210" s="14"/>
      <c r="G210" s="23"/>
      <c r="H210" s="22"/>
      <c r="I210" s="24"/>
      <c r="J210" s="24"/>
      <c r="K210" s="25"/>
      <c r="L210" s="25"/>
      <c r="M210" s="25"/>
      <c r="N210" s="25"/>
      <c r="O210" s="25"/>
      <c r="P210" s="25"/>
      <c r="Q210" s="26"/>
      <c r="R210" s="25"/>
      <c r="S210" s="25"/>
      <c r="T210" s="27">
        <f t="shared" si="16"/>
        <v>0</v>
      </c>
      <c r="U210" s="27">
        <f t="shared" si="17"/>
        <v>0</v>
      </c>
      <c r="V210" s="25"/>
      <c r="W210" s="27" t="str">
        <f t="shared" si="18"/>
        <v/>
      </c>
      <c r="X210" s="43" t="str">
        <f t="shared" si="19"/>
        <v>OK</v>
      </c>
      <c r="Y210" s="681" t="str">
        <f t="shared" si="20"/>
        <v/>
      </c>
    </row>
    <row r="211" spans="1:25" x14ac:dyDescent="0.25">
      <c r="A211" s="68" t="str">
        <f>'0'!$A$4</f>
        <v>………………..</v>
      </c>
      <c r="B211" s="341">
        <f>'0'!$A$2</f>
        <v>46112</v>
      </c>
      <c r="C211" s="341" t="s">
        <v>1246</v>
      </c>
      <c r="D211" s="22"/>
      <c r="E211" s="23"/>
      <c r="F211" s="14"/>
      <c r="G211" s="23"/>
      <c r="H211" s="22"/>
      <c r="I211" s="24"/>
      <c r="J211" s="24"/>
      <c r="K211" s="25"/>
      <c r="L211" s="25"/>
      <c r="M211" s="25"/>
      <c r="N211" s="25"/>
      <c r="O211" s="25"/>
      <c r="P211" s="25"/>
      <c r="Q211" s="26"/>
      <c r="R211" s="25"/>
      <c r="S211" s="25"/>
      <c r="T211" s="27">
        <f t="shared" si="16"/>
        <v>0</v>
      </c>
      <c r="U211" s="27">
        <f t="shared" si="17"/>
        <v>0</v>
      </c>
      <c r="V211" s="25"/>
      <c r="W211" s="27" t="str">
        <f t="shared" si="18"/>
        <v/>
      </c>
      <c r="X211" s="43" t="str">
        <f t="shared" si="19"/>
        <v>OK</v>
      </c>
      <c r="Y211" s="681" t="str">
        <f t="shared" si="20"/>
        <v/>
      </c>
    </row>
    <row r="212" spans="1:25" x14ac:dyDescent="0.25">
      <c r="A212" s="68" t="str">
        <f>'0'!$A$4</f>
        <v>………………..</v>
      </c>
      <c r="B212" s="341">
        <f>'0'!$A$2</f>
        <v>46112</v>
      </c>
      <c r="C212" s="341" t="s">
        <v>1246</v>
      </c>
      <c r="D212" s="22"/>
      <c r="E212" s="23"/>
      <c r="F212" s="14"/>
      <c r="G212" s="23"/>
      <c r="H212" s="22"/>
      <c r="I212" s="24"/>
      <c r="J212" s="24"/>
      <c r="K212" s="25"/>
      <c r="L212" s="25"/>
      <c r="M212" s="25"/>
      <c r="N212" s="25"/>
      <c r="O212" s="25"/>
      <c r="P212" s="25"/>
      <c r="Q212" s="26"/>
      <c r="R212" s="25"/>
      <c r="S212" s="25"/>
      <c r="T212" s="27">
        <f t="shared" si="16"/>
        <v>0</v>
      </c>
      <c r="U212" s="27">
        <f t="shared" si="17"/>
        <v>0</v>
      </c>
      <c r="V212" s="25"/>
      <c r="W212" s="27" t="str">
        <f t="shared" si="18"/>
        <v/>
      </c>
      <c r="X212" s="43" t="str">
        <f t="shared" si="19"/>
        <v>OK</v>
      </c>
      <c r="Y212" s="681" t="str">
        <f t="shared" si="20"/>
        <v/>
      </c>
    </row>
    <row r="213" spans="1:25" x14ac:dyDescent="0.25">
      <c r="A213" s="68" t="str">
        <f>'0'!$A$4</f>
        <v>………………..</v>
      </c>
      <c r="B213" s="341">
        <f>'0'!$A$2</f>
        <v>46112</v>
      </c>
      <c r="C213" s="341" t="s">
        <v>1246</v>
      </c>
      <c r="D213" s="22"/>
      <c r="E213" s="23"/>
      <c r="F213" s="14"/>
      <c r="G213" s="23"/>
      <c r="H213" s="22"/>
      <c r="I213" s="24"/>
      <c r="J213" s="24"/>
      <c r="K213" s="25"/>
      <c r="L213" s="25"/>
      <c r="M213" s="25"/>
      <c r="N213" s="25"/>
      <c r="O213" s="25"/>
      <c r="P213" s="25"/>
      <c r="Q213" s="26"/>
      <c r="R213" s="25"/>
      <c r="S213" s="25"/>
      <c r="T213" s="27">
        <f t="shared" si="16"/>
        <v>0</v>
      </c>
      <c r="U213" s="27">
        <f t="shared" si="17"/>
        <v>0</v>
      </c>
      <c r="V213" s="25"/>
      <c r="W213" s="27" t="str">
        <f t="shared" si="18"/>
        <v/>
      </c>
      <c r="X213" s="43" t="str">
        <f t="shared" si="19"/>
        <v>OK</v>
      </c>
      <c r="Y213" s="681" t="str">
        <f t="shared" si="20"/>
        <v/>
      </c>
    </row>
    <row r="214" spans="1:25" x14ac:dyDescent="0.25">
      <c r="A214" s="68" t="str">
        <f>'0'!$A$4</f>
        <v>………………..</v>
      </c>
      <c r="B214" s="341">
        <f>'0'!$A$2</f>
        <v>46112</v>
      </c>
      <c r="C214" s="341" t="s">
        <v>1246</v>
      </c>
      <c r="D214" s="22"/>
      <c r="E214" s="23"/>
      <c r="F214" s="14"/>
      <c r="G214" s="23"/>
      <c r="H214" s="22"/>
      <c r="I214" s="24"/>
      <c r="J214" s="24"/>
      <c r="K214" s="25"/>
      <c r="L214" s="25"/>
      <c r="M214" s="25"/>
      <c r="N214" s="25"/>
      <c r="O214" s="25"/>
      <c r="P214" s="25"/>
      <c r="Q214" s="26"/>
      <c r="R214" s="25"/>
      <c r="S214" s="25"/>
      <c r="T214" s="27">
        <f t="shared" si="16"/>
        <v>0</v>
      </c>
      <c r="U214" s="27">
        <f t="shared" si="17"/>
        <v>0</v>
      </c>
      <c r="V214" s="25"/>
      <c r="W214" s="27" t="str">
        <f t="shared" si="18"/>
        <v/>
      </c>
      <c r="X214" s="43" t="str">
        <f t="shared" si="19"/>
        <v>OK</v>
      </c>
      <c r="Y214" s="681" t="str">
        <f t="shared" si="20"/>
        <v/>
      </c>
    </row>
    <row r="215" spans="1:25" x14ac:dyDescent="0.25">
      <c r="A215" s="68" t="str">
        <f>'0'!$A$4</f>
        <v>………………..</v>
      </c>
      <c r="B215" s="341">
        <f>'0'!$A$2</f>
        <v>46112</v>
      </c>
      <c r="C215" s="341" t="s">
        <v>1246</v>
      </c>
      <c r="D215" s="22"/>
      <c r="E215" s="23"/>
      <c r="F215" s="14"/>
      <c r="G215" s="23"/>
      <c r="H215" s="22"/>
      <c r="I215" s="24"/>
      <c r="J215" s="24"/>
      <c r="K215" s="25"/>
      <c r="L215" s="25"/>
      <c r="M215" s="25"/>
      <c r="N215" s="25"/>
      <c r="O215" s="25"/>
      <c r="P215" s="25"/>
      <c r="Q215" s="26"/>
      <c r="R215" s="25"/>
      <c r="S215" s="25"/>
      <c r="T215" s="27">
        <f t="shared" si="16"/>
        <v>0</v>
      </c>
      <c r="U215" s="27">
        <f t="shared" si="17"/>
        <v>0</v>
      </c>
      <c r="V215" s="25"/>
      <c r="W215" s="27" t="str">
        <f t="shared" si="18"/>
        <v/>
      </c>
      <c r="X215" s="43" t="str">
        <f t="shared" si="19"/>
        <v>OK</v>
      </c>
      <c r="Y215" s="681" t="str">
        <f t="shared" si="20"/>
        <v/>
      </c>
    </row>
    <row r="216" spans="1:25" x14ac:dyDescent="0.25">
      <c r="A216" s="68" t="str">
        <f>'0'!$A$4</f>
        <v>………………..</v>
      </c>
      <c r="B216" s="341">
        <f>'0'!$A$2</f>
        <v>46112</v>
      </c>
      <c r="C216" s="341" t="s">
        <v>1246</v>
      </c>
      <c r="D216" s="22"/>
      <c r="E216" s="23"/>
      <c r="F216" s="14"/>
      <c r="G216" s="23"/>
      <c r="H216" s="22"/>
      <c r="I216" s="24"/>
      <c r="J216" s="24"/>
      <c r="K216" s="25"/>
      <c r="L216" s="25"/>
      <c r="M216" s="25"/>
      <c r="N216" s="25"/>
      <c r="O216" s="25"/>
      <c r="P216" s="25"/>
      <c r="Q216" s="26"/>
      <c r="R216" s="25"/>
      <c r="S216" s="25"/>
      <c r="T216" s="27">
        <f t="shared" si="16"/>
        <v>0</v>
      </c>
      <c r="U216" s="27">
        <f t="shared" si="17"/>
        <v>0</v>
      </c>
      <c r="V216" s="25"/>
      <c r="W216" s="27" t="str">
        <f t="shared" si="18"/>
        <v/>
      </c>
      <c r="X216" s="43" t="str">
        <f t="shared" si="19"/>
        <v>OK</v>
      </c>
      <c r="Y216" s="681" t="str">
        <f t="shared" si="20"/>
        <v/>
      </c>
    </row>
    <row r="217" spans="1:25" x14ac:dyDescent="0.25">
      <c r="A217" s="68" t="str">
        <f>'0'!$A$4</f>
        <v>………………..</v>
      </c>
      <c r="B217" s="341">
        <f>'0'!$A$2</f>
        <v>46112</v>
      </c>
      <c r="C217" s="341" t="s">
        <v>1246</v>
      </c>
      <c r="D217" s="22"/>
      <c r="E217" s="23"/>
      <c r="F217" s="14"/>
      <c r="G217" s="23"/>
      <c r="H217" s="22"/>
      <c r="I217" s="24"/>
      <c r="J217" s="24"/>
      <c r="K217" s="25"/>
      <c r="L217" s="25"/>
      <c r="M217" s="25"/>
      <c r="N217" s="25"/>
      <c r="O217" s="25"/>
      <c r="P217" s="25"/>
      <c r="Q217" s="26"/>
      <c r="R217" s="25"/>
      <c r="S217" s="25"/>
      <c r="T217" s="27">
        <f t="shared" si="16"/>
        <v>0</v>
      </c>
      <c r="U217" s="27">
        <f t="shared" si="17"/>
        <v>0</v>
      </c>
      <c r="V217" s="25"/>
      <c r="W217" s="27" t="str">
        <f t="shared" si="18"/>
        <v/>
      </c>
      <c r="X217" s="43" t="str">
        <f t="shared" si="19"/>
        <v>OK</v>
      </c>
      <c r="Y217" s="681" t="str">
        <f t="shared" si="20"/>
        <v/>
      </c>
    </row>
    <row r="218" spans="1:25" x14ac:dyDescent="0.25">
      <c r="A218" s="68" t="str">
        <f>'0'!$A$4</f>
        <v>………………..</v>
      </c>
      <c r="B218" s="341">
        <f>'0'!$A$2</f>
        <v>46112</v>
      </c>
      <c r="C218" s="341" t="s">
        <v>1246</v>
      </c>
      <c r="D218" s="22"/>
      <c r="E218" s="23"/>
      <c r="F218" s="14"/>
      <c r="G218" s="23"/>
      <c r="H218" s="22"/>
      <c r="I218" s="24"/>
      <c r="J218" s="24"/>
      <c r="K218" s="25"/>
      <c r="L218" s="25"/>
      <c r="M218" s="25"/>
      <c r="N218" s="25"/>
      <c r="O218" s="25"/>
      <c r="P218" s="25"/>
      <c r="Q218" s="26"/>
      <c r="R218" s="25"/>
      <c r="S218" s="25"/>
      <c r="T218" s="27">
        <f t="shared" si="16"/>
        <v>0</v>
      </c>
      <c r="U218" s="27">
        <f t="shared" si="17"/>
        <v>0</v>
      </c>
      <c r="V218" s="25"/>
      <c r="W218" s="27" t="str">
        <f t="shared" si="18"/>
        <v/>
      </c>
      <c r="X218" s="43" t="str">
        <f t="shared" si="19"/>
        <v>OK</v>
      </c>
      <c r="Y218" s="681" t="str">
        <f t="shared" si="20"/>
        <v/>
      </c>
    </row>
    <row r="219" spans="1:25" x14ac:dyDescent="0.25">
      <c r="A219" s="68" t="str">
        <f>'0'!$A$4</f>
        <v>………………..</v>
      </c>
      <c r="B219" s="341">
        <f>'0'!$A$2</f>
        <v>46112</v>
      </c>
      <c r="C219" s="341" t="s">
        <v>1246</v>
      </c>
      <c r="D219" s="22"/>
      <c r="E219" s="23"/>
      <c r="F219" s="14"/>
      <c r="G219" s="23"/>
      <c r="H219" s="22"/>
      <c r="I219" s="24"/>
      <c r="J219" s="24"/>
      <c r="K219" s="25"/>
      <c r="L219" s="25"/>
      <c r="M219" s="25"/>
      <c r="N219" s="25"/>
      <c r="O219" s="25"/>
      <c r="P219" s="25"/>
      <c r="Q219" s="26"/>
      <c r="R219" s="25"/>
      <c r="S219" s="25"/>
      <c r="T219" s="27">
        <f t="shared" si="16"/>
        <v>0</v>
      </c>
      <c r="U219" s="27">
        <f t="shared" si="17"/>
        <v>0</v>
      </c>
      <c r="V219" s="25"/>
      <c r="W219" s="27" t="str">
        <f t="shared" si="18"/>
        <v/>
      </c>
      <c r="X219" s="43" t="str">
        <f t="shared" si="19"/>
        <v>OK</v>
      </c>
      <c r="Y219" s="681" t="str">
        <f t="shared" si="20"/>
        <v/>
      </c>
    </row>
    <row r="220" spans="1:25" x14ac:dyDescent="0.25">
      <c r="A220" s="68" t="str">
        <f>'0'!$A$4</f>
        <v>………………..</v>
      </c>
      <c r="B220" s="341">
        <f>'0'!$A$2</f>
        <v>46112</v>
      </c>
      <c r="C220" s="341" t="s">
        <v>1246</v>
      </c>
      <c r="D220" s="22"/>
      <c r="E220" s="23"/>
      <c r="F220" s="14"/>
      <c r="G220" s="23"/>
      <c r="H220" s="22"/>
      <c r="I220" s="24"/>
      <c r="J220" s="24"/>
      <c r="K220" s="25"/>
      <c r="L220" s="25"/>
      <c r="M220" s="25"/>
      <c r="N220" s="25"/>
      <c r="O220" s="25"/>
      <c r="P220" s="25"/>
      <c r="Q220" s="26"/>
      <c r="R220" s="25"/>
      <c r="S220" s="25"/>
      <c r="T220" s="27">
        <f t="shared" si="16"/>
        <v>0</v>
      </c>
      <c r="U220" s="27">
        <f t="shared" si="17"/>
        <v>0</v>
      </c>
      <c r="V220" s="25"/>
      <c r="W220" s="27" t="str">
        <f t="shared" si="18"/>
        <v/>
      </c>
      <c r="X220" s="43" t="str">
        <f t="shared" si="19"/>
        <v>OK</v>
      </c>
      <c r="Y220" s="681" t="str">
        <f t="shared" si="20"/>
        <v/>
      </c>
    </row>
    <row r="221" spans="1:25" x14ac:dyDescent="0.25">
      <c r="A221" s="68" t="str">
        <f>'0'!$A$4</f>
        <v>………………..</v>
      </c>
      <c r="B221" s="341">
        <f>'0'!$A$2</f>
        <v>46112</v>
      </c>
      <c r="C221" s="341" t="s">
        <v>1246</v>
      </c>
      <c r="D221" s="22"/>
      <c r="E221" s="23"/>
      <c r="F221" s="14"/>
      <c r="G221" s="23"/>
      <c r="H221" s="22"/>
      <c r="I221" s="24"/>
      <c r="J221" s="24"/>
      <c r="K221" s="25"/>
      <c r="L221" s="25"/>
      <c r="M221" s="25"/>
      <c r="N221" s="25"/>
      <c r="O221" s="25"/>
      <c r="P221" s="25"/>
      <c r="Q221" s="26"/>
      <c r="R221" s="25"/>
      <c r="S221" s="25"/>
      <c r="T221" s="27">
        <f t="shared" si="16"/>
        <v>0</v>
      </c>
      <c r="U221" s="27">
        <f t="shared" si="17"/>
        <v>0</v>
      </c>
      <c r="V221" s="25"/>
      <c r="W221" s="27" t="str">
        <f t="shared" si="18"/>
        <v/>
      </c>
      <c r="X221" s="43" t="str">
        <f t="shared" si="19"/>
        <v>OK</v>
      </c>
      <c r="Y221" s="681" t="str">
        <f t="shared" si="20"/>
        <v/>
      </c>
    </row>
    <row r="222" spans="1:25" x14ac:dyDescent="0.25">
      <c r="A222" s="68" t="str">
        <f>'0'!$A$4</f>
        <v>………………..</v>
      </c>
      <c r="B222" s="341">
        <f>'0'!$A$2</f>
        <v>46112</v>
      </c>
      <c r="C222" s="341" t="s">
        <v>1246</v>
      </c>
      <c r="D222" s="22"/>
      <c r="E222" s="23"/>
      <c r="F222" s="14"/>
      <c r="G222" s="23"/>
      <c r="H222" s="22"/>
      <c r="I222" s="24"/>
      <c r="J222" s="24"/>
      <c r="K222" s="25"/>
      <c r="L222" s="25"/>
      <c r="M222" s="25"/>
      <c r="N222" s="25"/>
      <c r="O222" s="25"/>
      <c r="P222" s="25"/>
      <c r="Q222" s="26"/>
      <c r="R222" s="25"/>
      <c r="S222" s="25"/>
      <c r="T222" s="27">
        <f t="shared" si="16"/>
        <v>0</v>
      </c>
      <c r="U222" s="27">
        <f t="shared" si="17"/>
        <v>0</v>
      </c>
      <c r="V222" s="25"/>
      <c r="W222" s="27" t="str">
        <f t="shared" si="18"/>
        <v/>
      </c>
      <c r="X222" s="43" t="str">
        <f t="shared" si="19"/>
        <v>OK</v>
      </c>
      <c r="Y222" s="681" t="str">
        <f t="shared" si="20"/>
        <v/>
      </c>
    </row>
    <row r="223" spans="1:25" x14ac:dyDescent="0.25">
      <c r="A223" s="68" t="str">
        <f>'0'!$A$4</f>
        <v>………………..</v>
      </c>
      <c r="B223" s="341">
        <f>'0'!$A$2</f>
        <v>46112</v>
      </c>
      <c r="C223" s="341" t="s">
        <v>1246</v>
      </c>
      <c r="D223" s="22"/>
      <c r="E223" s="23"/>
      <c r="F223" s="14"/>
      <c r="G223" s="23"/>
      <c r="H223" s="22"/>
      <c r="I223" s="24"/>
      <c r="J223" s="24"/>
      <c r="K223" s="25"/>
      <c r="L223" s="25"/>
      <c r="M223" s="25"/>
      <c r="N223" s="25"/>
      <c r="O223" s="25"/>
      <c r="P223" s="25"/>
      <c r="Q223" s="26"/>
      <c r="R223" s="25"/>
      <c r="S223" s="25"/>
      <c r="T223" s="27">
        <f t="shared" si="16"/>
        <v>0</v>
      </c>
      <c r="U223" s="27">
        <f t="shared" si="17"/>
        <v>0</v>
      </c>
      <c r="V223" s="25"/>
      <c r="W223" s="27" t="str">
        <f t="shared" si="18"/>
        <v/>
      </c>
      <c r="X223" s="43" t="str">
        <f t="shared" si="19"/>
        <v>OK</v>
      </c>
      <c r="Y223" s="681" t="str">
        <f t="shared" si="20"/>
        <v/>
      </c>
    </row>
    <row r="224" spans="1:25" x14ac:dyDescent="0.25">
      <c r="A224" s="68" t="str">
        <f>'0'!$A$4</f>
        <v>………………..</v>
      </c>
      <c r="B224" s="341">
        <f>'0'!$A$2</f>
        <v>46112</v>
      </c>
      <c r="C224" s="341" t="s">
        <v>1246</v>
      </c>
      <c r="D224" s="22"/>
      <c r="E224" s="23"/>
      <c r="F224" s="14"/>
      <c r="G224" s="23"/>
      <c r="H224" s="22"/>
      <c r="I224" s="24"/>
      <c r="J224" s="24"/>
      <c r="K224" s="25"/>
      <c r="L224" s="25"/>
      <c r="M224" s="25"/>
      <c r="N224" s="25"/>
      <c r="O224" s="25"/>
      <c r="P224" s="25"/>
      <c r="Q224" s="26"/>
      <c r="R224" s="25"/>
      <c r="S224" s="25"/>
      <c r="T224" s="27">
        <f t="shared" si="16"/>
        <v>0</v>
      </c>
      <c r="U224" s="27">
        <f t="shared" si="17"/>
        <v>0</v>
      </c>
      <c r="V224" s="25"/>
      <c r="W224" s="27" t="str">
        <f t="shared" si="18"/>
        <v/>
      </c>
      <c r="X224" s="43" t="str">
        <f t="shared" si="19"/>
        <v>OK</v>
      </c>
      <c r="Y224" s="681" t="str">
        <f t="shared" si="20"/>
        <v/>
      </c>
    </row>
    <row r="225" spans="1:25" x14ac:dyDescent="0.25">
      <c r="A225" s="68" t="str">
        <f>'0'!$A$4</f>
        <v>………………..</v>
      </c>
      <c r="B225" s="341">
        <f>'0'!$A$2</f>
        <v>46112</v>
      </c>
      <c r="C225" s="341" t="s">
        <v>1246</v>
      </c>
      <c r="D225" s="22"/>
      <c r="E225" s="23"/>
      <c r="F225" s="14"/>
      <c r="G225" s="23"/>
      <c r="H225" s="22"/>
      <c r="I225" s="24"/>
      <c r="J225" s="24"/>
      <c r="K225" s="25"/>
      <c r="L225" s="25"/>
      <c r="M225" s="25"/>
      <c r="N225" s="25"/>
      <c r="O225" s="25"/>
      <c r="P225" s="25"/>
      <c r="Q225" s="26"/>
      <c r="R225" s="25"/>
      <c r="S225" s="25"/>
      <c r="T225" s="27">
        <f t="shared" si="16"/>
        <v>0</v>
      </c>
      <c r="U225" s="27">
        <f t="shared" si="17"/>
        <v>0</v>
      </c>
      <c r="V225" s="25"/>
      <c r="W225" s="27" t="str">
        <f t="shared" si="18"/>
        <v/>
      </c>
      <c r="X225" s="43" t="str">
        <f t="shared" si="19"/>
        <v>OK</v>
      </c>
      <c r="Y225" s="681" t="str">
        <f t="shared" si="20"/>
        <v/>
      </c>
    </row>
    <row r="226" spans="1:25" x14ac:dyDescent="0.25">
      <c r="A226" s="68" t="str">
        <f>'0'!$A$4</f>
        <v>………………..</v>
      </c>
      <c r="B226" s="341">
        <f>'0'!$A$2</f>
        <v>46112</v>
      </c>
      <c r="C226" s="341" t="s">
        <v>1246</v>
      </c>
      <c r="D226" s="22"/>
      <c r="E226" s="23"/>
      <c r="F226" s="14"/>
      <c r="G226" s="23"/>
      <c r="H226" s="22"/>
      <c r="I226" s="24"/>
      <c r="J226" s="24"/>
      <c r="K226" s="25"/>
      <c r="L226" s="25"/>
      <c r="M226" s="25"/>
      <c r="N226" s="25"/>
      <c r="O226" s="25"/>
      <c r="P226" s="25"/>
      <c r="Q226" s="26"/>
      <c r="R226" s="25"/>
      <c r="S226" s="25"/>
      <c r="T226" s="27">
        <f t="shared" si="16"/>
        <v>0</v>
      </c>
      <c r="U226" s="27">
        <f t="shared" si="17"/>
        <v>0</v>
      </c>
      <c r="V226" s="25"/>
      <c r="W226" s="27" t="str">
        <f t="shared" si="18"/>
        <v/>
      </c>
      <c r="X226" s="43" t="str">
        <f t="shared" si="19"/>
        <v>OK</v>
      </c>
      <c r="Y226" s="681" t="str">
        <f t="shared" si="20"/>
        <v/>
      </c>
    </row>
    <row r="227" spans="1:25" x14ac:dyDescent="0.25">
      <c r="A227" s="68" t="str">
        <f>'0'!$A$4</f>
        <v>………………..</v>
      </c>
      <c r="B227" s="341">
        <f>'0'!$A$2</f>
        <v>46112</v>
      </c>
      <c r="C227" s="341" t="s">
        <v>1246</v>
      </c>
      <c r="D227" s="22"/>
      <c r="E227" s="23"/>
      <c r="F227" s="14"/>
      <c r="G227" s="23"/>
      <c r="H227" s="22"/>
      <c r="I227" s="24"/>
      <c r="J227" s="24"/>
      <c r="K227" s="25"/>
      <c r="L227" s="25"/>
      <c r="M227" s="25"/>
      <c r="N227" s="25"/>
      <c r="O227" s="25"/>
      <c r="P227" s="25"/>
      <c r="Q227" s="26"/>
      <c r="R227" s="25"/>
      <c r="S227" s="25"/>
      <c r="T227" s="27">
        <f t="shared" si="16"/>
        <v>0</v>
      </c>
      <c r="U227" s="27">
        <f t="shared" si="17"/>
        <v>0</v>
      </c>
      <c r="V227" s="25"/>
      <c r="W227" s="27" t="str">
        <f t="shared" si="18"/>
        <v/>
      </c>
      <c r="X227" s="43" t="str">
        <f t="shared" si="19"/>
        <v>OK</v>
      </c>
      <c r="Y227" s="681" t="str">
        <f t="shared" si="20"/>
        <v/>
      </c>
    </row>
    <row r="228" spans="1:25" x14ac:dyDescent="0.25">
      <c r="A228" s="68" t="str">
        <f>'0'!$A$4</f>
        <v>………………..</v>
      </c>
      <c r="B228" s="341">
        <f>'0'!$A$2</f>
        <v>46112</v>
      </c>
      <c r="C228" s="341" t="s">
        <v>1246</v>
      </c>
      <c r="D228" s="22"/>
      <c r="E228" s="23"/>
      <c r="F228" s="14"/>
      <c r="G228" s="23"/>
      <c r="H228" s="22"/>
      <c r="I228" s="24"/>
      <c r="J228" s="24"/>
      <c r="K228" s="25"/>
      <c r="L228" s="25"/>
      <c r="M228" s="25"/>
      <c r="N228" s="25"/>
      <c r="O228" s="25"/>
      <c r="P228" s="25"/>
      <c r="Q228" s="26"/>
      <c r="R228" s="25"/>
      <c r="S228" s="25"/>
      <c r="T228" s="27">
        <f t="shared" si="16"/>
        <v>0</v>
      </c>
      <c r="U228" s="27">
        <f t="shared" si="17"/>
        <v>0</v>
      </c>
      <c r="V228" s="25"/>
      <c r="W228" s="27" t="str">
        <f t="shared" si="18"/>
        <v/>
      </c>
      <c r="X228" s="43" t="str">
        <f t="shared" si="19"/>
        <v>OK</v>
      </c>
      <c r="Y228" s="681" t="str">
        <f t="shared" si="20"/>
        <v/>
      </c>
    </row>
    <row r="229" spans="1:25" x14ac:dyDescent="0.25">
      <c r="A229" s="68" t="str">
        <f>'0'!$A$4</f>
        <v>………………..</v>
      </c>
      <c r="B229" s="341">
        <f>'0'!$A$2</f>
        <v>46112</v>
      </c>
      <c r="C229" s="341" t="s">
        <v>1246</v>
      </c>
      <c r="D229" s="22"/>
      <c r="E229" s="23"/>
      <c r="F229" s="14"/>
      <c r="G229" s="23"/>
      <c r="H229" s="22"/>
      <c r="I229" s="24"/>
      <c r="J229" s="24"/>
      <c r="K229" s="25"/>
      <c r="L229" s="25"/>
      <c r="M229" s="25"/>
      <c r="N229" s="25"/>
      <c r="O229" s="25"/>
      <c r="P229" s="25"/>
      <c r="Q229" s="26"/>
      <c r="R229" s="25"/>
      <c r="S229" s="25"/>
      <c r="T229" s="27">
        <f t="shared" si="16"/>
        <v>0</v>
      </c>
      <c r="U229" s="27">
        <f t="shared" si="17"/>
        <v>0</v>
      </c>
      <c r="V229" s="25"/>
      <c r="W229" s="27" t="str">
        <f t="shared" si="18"/>
        <v/>
      </c>
      <c r="X229" s="43" t="str">
        <f t="shared" si="19"/>
        <v>OK</v>
      </c>
      <c r="Y229" s="681" t="str">
        <f t="shared" si="20"/>
        <v/>
      </c>
    </row>
    <row r="230" spans="1:25" x14ac:dyDescent="0.25">
      <c r="A230" s="68" t="str">
        <f>'0'!$A$4</f>
        <v>………………..</v>
      </c>
      <c r="B230" s="341">
        <f>'0'!$A$2</f>
        <v>46112</v>
      </c>
      <c r="C230" s="341" t="s">
        <v>1246</v>
      </c>
      <c r="D230" s="22"/>
      <c r="E230" s="23"/>
      <c r="F230" s="14"/>
      <c r="G230" s="23"/>
      <c r="H230" s="22"/>
      <c r="I230" s="24"/>
      <c r="J230" s="24"/>
      <c r="K230" s="25"/>
      <c r="L230" s="25"/>
      <c r="M230" s="25"/>
      <c r="N230" s="25"/>
      <c r="O230" s="25"/>
      <c r="P230" s="25"/>
      <c r="Q230" s="26"/>
      <c r="R230" s="25"/>
      <c r="S230" s="25"/>
      <c r="T230" s="27">
        <f t="shared" si="16"/>
        <v>0</v>
      </c>
      <c r="U230" s="27">
        <f t="shared" si="17"/>
        <v>0</v>
      </c>
      <c r="V230" s="25"/>
      <c r="W230" s="27" t="str">
        <f t="shared" si="18"/>
        <v/>
      </c>
      <c r="X230" s="43" t="str">
        <f t="shared" si="19"/>
        <v>OK</v>
      </c>
      <c r="Y230" s="681" t="str">
        <f t="shared" si="20"/>
        <v/>
      </c>
    </row>
    <row r="231" spans="1:25" x14ac:dyDescent="0.25">
      <c r="A231" s="68" t="str">
        <f>'0'!$A$4</f>
        <v>………………..</v>
      </c>
      <c r="B231" s="341">
        <f>'0'!$A$2</f>
        <v>46112</v>
      </c>
      <c r="C231" s="341" t="s">
        <v>1246</v>
      </c>
      <c r="D231" s="22"/>
      <c r="E231" s="23"/>
      <c r="F231" s="14"/>
      <c r="G231" s="23"/>
      <c r="H231" s="22"/>
      <c r="I231" s="24"/>
      <c r="J231" s="24"/>
      <c r="K231" s="25"/>
      <c r="L231" s="25"/>
      <c r="M231" s="25"/>
      <c r="N231" s="25"/>
      <c r="O231" s="25"/>
      <c r="P231" s="25"/>
      <c r="Q231" s="26"/>
      <c r="R231" s="25"/>
      <c r="S231" s="25"/>
      <c r="T231" s="27">
        <f t="shared" si="16"/>
        <v>0</v>
      </c>
      <c r="U231" s="27">
        <f t="shared" si="17"/>
        <v>0</v>
      </c>
      <c r="V231" s="25"/>
      <c r="W231" s="27" t="str">
        <f t="shared" si="18"/>
        <v/>
      </c>
      <c r="X231" s="43" t="str">
        <f t="shared" si="19"/>
        <v>OK</v>
      </c>
      <c r="Y231" s="681" t="str">
        <f t="shared" si="20"/>
        <v/>
      </c>
    </row>
    <row r="232" spans="1:25" x14ac:dyDescent="0.25">
      <c r="A232" s="68" t="str">
        <f>'0'!$A$4</f>
        <v>………………..</v>
      </c>
      <c r="B232" s="341">
        <f>'0'!$A$2</f>
        <v>46112</v>
      </c>
      <c r="C232" s="341" t="s">
        <v>1246</v>
      </c>
      <c r="D232" s="22"/>
      <c r="E232" s="23"/>
      <c r="F232" s="14"/>
      <c r="G232" s="23"/>
      <c r="H232" s="22"/>
      <c r="I232" s="24"/>
      <c r="J232" s="24"/>
      <c r="K232" s="25"/>
      <c r="L232" s="25"/>
      <c r="M232" s="25"/>
      <c r="N232" s="25"/>
      <c r="O232" s="25"/>
      <c r="P232" s="25"/>
      <c r="Q232" s="26"/>
      <c r="R232" s="25"/>
      <c r="S232" s="25"/>
      <c r="T232" s="27">
        <f t="shared" si="16"/>
        <v>0</v>
      </c>
      <c r="U232" s="27">
        <f t="shared" si="17"/>
        <v>0</v>
      </c>
      <c r="V232" s="25"/>
      <c r="W232" s="27" t="str">
        <f t="shared" si="18"/>
        <v/>
      </c>
      <c r="X232" s="43" t="str">
        <f t="shared" si="19"/>
        <v>OK</v>
      </c>
      <c r="Y232" s="681" t="str">
        <f t="shared" si="20"/>
        <v/>
      </c>
    </row>
    <row r="233" spans="1:25" x14ac:dyDescent="0.25">
      <c r="A233" s="68" t="str">
        <f>'0'!$A$4</f>
        <v>………………..</v>
      </c>
      <c r="B233" s="341">
        <f>'0'!$A$2</f>
        <v>46112</v>
      </c>
      <c r="C233" s="341" t="s">
        <v>1246</v>
      </c>
      <c r="D233" s="22"/>
      <c r="E233" s="23"/>
      <c r="F233" s="14"/>
      <c r="G233" s="23"/>
      <c r="H233" s="22"/>
      <c r="I233" s="24"/>
      <c r="J233" s="24"/>
      <c r="K233" s="25"/>
      <c r="L233" s="25"/>
      <c r="M233" s="25"/>
      <c r="N233" s="25"/>
      <c r="O233" s="25"/>
      <c r="P233" s="25"/>
      <c r="Q233" s="26"/>
      <c r="R233" s="25"/>
      <c r="S233" s="25"/>
      <c r="T233" s="27">
        <f t="shared" si="16"/>
        <v>0</v>
      </c>
      <c r="U233" s="27">
        <f t="shared" si="17"/>
        <v>0</v>
      </c>
      <c r="V233" s="25"/>
      <c r="W233" s="27" t="str">
        <f t="shared" si="18"/>
        <v/>
      </c>
      <c r="X233" s="43" t="str">
        <f t="shared" si="19"/>
        <v>OK</v>
      </c>
      <c r="Y233" s="681" t="str">
        <f t="shared" si="20"/>
        <v/>
      </c>
    </row>
    <row r="234" spans="1:25" x14ac:dyDescent="0.25">
      <c r="A234" s="68" t="str">
        <f>'0'!$A$4</f>
        <v>………………..</v>
      </c>
      <c r="B234" s="341">
        <f>'0'!$A$2</f>
        <v>46112</v>
      </c>
      <c r="C234" s="341" t="s">
        <v>1246</v>
      </c>
      <c r="D234" s="22"/>
      <c r="E234" s="23"/>
      <c r="F234" s="14"/>
      <c r="G234" s="23"/>
      <c r="H234" s="22"/>
      <c r="I234" s="24"/>
      <c r="J234" s="24"/>
      <c r="K234" s="25"/>
      <c r="L234" s="25"/>
      <c r="M234" s="25"/>
      <c r="N234" s="25"/>
      <c r="O234" s="25"/>
      <c r="P234" s="25"/>
      <c r="Q234" s="26"/>
      <c r="R234" s="25"/>
      <c r="S234" s="25"/>
      <c r="T234" s="27">
        <f t="shared" si="16"/>
        <v>0</v>
      </c>
      <c r="U234" s="27">
        <f t="shared" si="17"/>
        <v>0</v>
      </c>
      <c r="V234" s="25"/>
      <c r="W234" s="27" t="str">
        <f t="shared" si="18"/>
        <v/>
      </c>
      <c r="X234" s="43" t="str">
        <f t="shared" si="19"/>
        <v>OK</v>
      </c>
      <c r="Y234" s="681" t="str">
        <f t="shared" si="20"/>
        <v/>
      </c>
    </row>
    <row r="235" spans="1:25" x14ac:dyDescent="0.25">
      <c r="A235" s="68" t="str">
        <f>'0'!$A$4</f>
        <v>………………..</v>
      </c>
      <c r="B235" s="341">
        <f>'0'!$A$2</f>
        <v>46112</v>
      </c>
      <c r="C235" s="341" t="s">
        <v>1246</v>
      </c>
      <c r="D235" s="22"/>
      <c r="E235" s="23"/>
      <c r="F235" s="14"/>
      <c r="G235" s="23"/>
      <c r="H235" s="22"/>
      <c r="I235" s="24"/>
      <c r="J235" s="24"/>
      <c r="K235" s="25"/>
      <c r="L235" s="25"/>
      <c r="M235" s="25"/>
      <c r="N235" s="25"/>
      <c r="O235" s="25"/>
      <c r="P235" s="25"/>
      <c r="Q235" s="26"/>
      <c r="R235" s="25"/>
      <c r="S235" s="25"/>
      <c r="T235" s="27">
        <f t="shared" si="16"/>
        <v>0</v>
      </c>
      <c r="U235" s="27">
        <f t="shared" si="17"/>
        <v>0</v>
      </c>
      <c r="V235" s="25"/>
      <c r="W235" s="27" t="str">
        <f t="shared" si="18"/>
        <v/>
      </c>
      <c r="X235" s="43" t="str">
        <f t="shared" si="19"/>
        <v>OK</v>
      </c>
      <c r="Y235" s="681" t="str">
        <f t="shared" si="20"/>
        <v/>
      </c>
    </row>
    <row r="236" spans="1:25" x14ac:dyDescent="0.25">
      <c r="A236" s="68" t="str">
        <f>'0'!$A$4</f>
        <v>………………..</v>
      </c>
      <c r="B236" s="341">
        <f>'0'!$A$2</f>
        <v>46112</v>
      </c>
      <c r="C236" s="341" t="s">
        <v>1246</v>
      </c>
      <c r="D236" s="22"/>
      <c r="E236" s="23"/>
      <c r="F236" s="14"/>
      <c r="G236" s="23"/>
      <c r="H236" s="22"/>
      <c r="I236" s="24"/>
      <c r="J236" s="24"/>
      <c r="K236" s="25"/>
      <c r="L236" s="25"/>
      <c r="M236" s="25"/>
      <c r="N236" s="25"/>
      <c r="O236" s="25"/>
      <c r="P236" s="25"/>
      <c r="Q236" s="26"/>
      <c r="R236" s="25"/>
      <c r="S236" s="25"/>
      <c r="T236" s="27">
        <f t="shared" si="16"/>
        <v>0</v>
      </c>
      <c r="U236" s="27">
        <f t="shared" si="17"/>
        <v>0</v>
      </c>
      <c r="V236" s="25"/>
      <c r="W236" s="27" t="str">
        <f t="shared" si="18"/>
        <v/>
      </c>
      <c r="X236" s="43" t="str">
        <f t="shared" si="19"/>
        <v>OK</v>
      </c>
      <c r="Y236" s="681" t="str">
        <f t="shared" si="20"/>
        <v/>
      </c>
    </row>
    <row r="237" spans="1:25" x14ac:dyDescent="0.25">
      <c r="A237" s="68" t="str">
        <f>'0'!$A$4</f>
        <v>………………..</v>
      </c>
      <c r="B237" s="341">
        <f>'0'!$A$2</f>
        <v>46112</v>
      </c>
      <c r="C237" s="341" t="s">
        <v>1246</v>
      </c>
      <c r="D237" s="22"/>
      <c r="E237" s="23"/>
      <c r="F237" s="14"/>
      <c r="G237" s="23"/>
      <c r="H237" s="22"/>
      <c r="I237" s="24"/>
      <c r="J237" s="24"/>
      <c r="K237" s="25"/>
      <c r="L237" s="25"/>
      <c r="M237" s="25"/>
      <c r="N237" s="25"/>
      <c r="O237" s="25"/>
      <c r="P237" s="25"/>
      <c r="Q237" s="26"/>
      <c r="R237" s="25"/>
      <c r="S237" s="25"/>
      <c r="T237" s="27">
        <f t="shared" si="16"/>
        <v>0</v>
      </c>
      <c r="U237" s="27">
        <f t="shared" si="17"/>
        <v>0</v>
      </c>
      <c r="V237" s="25"/>
      <c r="W237" s="27" t="str">
        <f t="shared" si="18"/>
        <v/>
      </c>
      <c r="X237" s="43" t="str">
        <f t="shared" si="19"/>
        <v>OK</v>
      </c>
      <c r="Y237" s="681" t="str">
        <f t="shared" si="20"/>
        <v/>
      </c>
    </row>
    <row r="238" spans="1:25" x14ac:dyDescent="0.25">
      <c r="A238" s="68" t="str">
        <f>'0'!$A$4</f>
        <v>………………..</v>
      </c>
      <c r="B238" s="341">
        <f>'0'!$A$2</f>
        <v>46112</v>
      </c>
      <c r="C238" s="341" t="s">
        <v>1246</v>
      </c>
      <c r="D238" s="22"/>
      <c r="E238" s="23"/>
      <c r="F238" s="14"/>
      <c r="G238" s="23"/>
      <c r="H238" s="22"/>
      <c r="I238" s="24"/>
      <c r="J238" s="24"/>
      <c r="K238" s="25"/>
      <c r="L238" s="25"/>
      <c r="M238" s="25"/>
      <c r="N238" s="25"/>
      <c r="O238" s="25"/>
      <c r="P238" s="25"/>
      <c r="Q238" s="26"/>
      <c r="R238" s="25"/>
      <c r="S238" s="25"/>
      <c r="T238" s="27">
        <f t="shared" si="16"/>
        <v>0</v>
      </c>
      <c r="U238" s="27">
        <f t="shared" si="17"/>
        <v>0</v>
      </c>
      <c r="V238" s="25"/>
      <c r="W238" s="27" t="str">
        <f t="shared" si="18"/>
        <v/>
      </c>
      <c r="X238" s="43" t="str">
        <f t="shared" si="19"/>
        <v>OK</v>
      </c>
      <c r="Y238" s="681" t="str">
        <f t="shared" si="20"/>
        <v/>
      </c>
    </row>
    <row r="239" spans="1:25" x14ac:dyDescent="0.25">
      <c r="A239" s="68" t="str">
        <f>'0'!$A$4</f>
        <v>………………..</v>
      </c>
      <c r="B239" s="341">
        <f>'0'!$A$2</f>
        <v>46112</v>
      </c>
      <c r="C239" s="341" t="s">
        <v>1246</v>
      </c>
      <c r="D239" s="22"/>
      <c r="E239" s="23"/>
      <c r="F239" s="14"/>
      <c r="G239" s="23"/>
      <c r="H239" s="22"/>
      <c r="I239" s="24"/>
      <c r="J239" s="24"/>
      <c r="K239" s="25"/>
      <c r="L239" s="25"/>
      <c r="M239" s="25"/>
      <c r="N239" s="25"/>
      <c r="O239" s="25"/>
      <c r="P239" s="25"/>
      <c r="Q239" s="26"/>
      <c r="R239" s="25"/>
      <c r="S239" s="25"/>
      <c r="T239" s="27">
        <f t="shared" si="16"/>
        <v>0</v>
      </c>
      <c r="U239" s="27">
        <f t="shared" si="17"/>
        <v>0</v>
      </c>
      <c r="V239" s="25"/>
      <c r="W239" s="27" t="str">
        <f t="shared" si="18"/>
        <v/>
      </c>
      <c r="X239" s="43" t="str">
        <f t="shared" si="19"/>
        <v>OK</v>
      </c>
      <c r="Y239" s="681" t="str">
        <f t="shared" si="20"/>
        <v/>
      </c>
    </row>
    <row r="240" spans="1:25" x14ac:dyDescent="0.25">
      <c r="A240" s="68" t="str">
        <f>'0'!$A$4</f>
        <v>………………..</v>
      </c>
      <c r="B240" s="341">
        <f>'0'!$A$2</f>
        <v>46112</v>
      </c>
      <c r="C240" s="341" t="s">
        <v>1246</v>
      </c>
      <c r="D240" s="22"/>
      <c r="E240" s="23"/>
      <c r="F240" s="14"/>
      <c r="G240" s="23"/>
      <c r="H240" s="22"/>
      <c r="I240" s="24"/>
      <c r="J240" s="24"/>
      <c r="K240" s="25"/>
      <c r="L240" s="25"/>
      <c r="M240" s="25"/>
      <c r="N240" s="25"/>
      <c r="O240" s="25"/>
      <c r="P240" s="25"/>
      <c r="Q240" s="26"/>
      <c r="R240" s="25"/>
      <c r="S240" s="25"/>
      <c r="T240" s="27">
        <f t="shared" si="16"/>
        <v>0</v>
      </c>
      <c r="U240" s="27">
        <f t="shared" si="17"/>
        <v>0</v>
      </c>
      <c r="V240" s="25"/>
      <c r="W240" s="27" t="str">
        <f t="shared" si="18"/>
        <v/>
      </c>
      <c r="X240" s="43" t="str">
        <f t="shared" si="19"/>
        <v>OK</v>
      </c>
      <c r="Y240" s="681" t="str">
        <f t="shared" si="20"/>
        <v/>
      </c>
    </row>
    <row r="241" spans="1:25" x14ac:dyDescent="0.25">
      <c r="A241" s="68" t="str">
        <f>'0'!$A$4</f>
        <v>………………..</v>
      </c>
      <c r="B241" s="341">
        <f>'0'!$A$2</f>
        <v>46112</v>
      </c>
      <c r="C241" s="341" t="s">
        <v>1246</v>
      </c>
      <c r="D241" s="22"/>
      <c r="E241" s="23"/>
      <c r="F241" s="14"/>
      <c r="G241" s="23"/>
      <c r="H241" s="22"/>
      <c r="I241" s="24"/>
      <c r="J241" s="24"/>
      <c r="K241" s="25"/>
      <c r="L241" s="25"/>
      <c r="M241" s="25"/>
      <c r="N241" s="25"/>
      <c r="O241" s="25"/>
      <c r="P241" s="25"/>
      <c r="Q241" s="26"/>
      <c r="R241" s="25"/>
      <c r="S241" s="25"/>
      <c r="T241" s="27">
        <f t="shared" si="16"/>
        <v>0</v>
      </c>
      <c r="U241" s="27">
        <f t="shared" si="17"/>
        <v>0</v>
      </c>
      <c r="V241" s="25"/>
      <c r="W241" s="27" t="str">
        <f t="shared" si="18"/>
        <v/>
      </c>
      <c r="X241" s="43" t="str">
        <f t="shared" si="19"/>
        <v>OK</v>
      </c>
      <c r="Y241" s="681" t="str">
        <f t="shared" si="20"/>
        <v/>
      </c>
    </row>
    <row r="242" spans="1:25" x14ac:dyDescent="0.25">
      <c r="A242" s="68" t="str">
        <f>'0'!$A$4</f>
        <v>………………..</v>
      </c>
      <c r="B242" s="341">
        <f>'0'!$A$2</f>
        <v>46112</v>
      </c>
      <c r="C242" s="341" t="s">
        <v>1246</v>
      </c>
      <c r="D242" s="22"/>
      <c r="E242" s="23"/>
      <c r="F242" s="14"/>
      <c r="G242" s="23"/>
      <c r="H242" s="22"/>
      <c r="I242" s="24"/>
      <c r="J242" s="24"/>
      <c r="K242" s="25"/>
      <c r="L242" s="25"/>
      <c r="M242" s="25"/>
      <c r="N242" s="25"/>
      <c r="O242" s="25"/>
      <c r="P242" s="25"/>
      <c r="Q242" s="26"/>
      <c r="R242" s="25"/>
      <c r="S242" s="25"/>
      <c r="T242" s="27">
        <f t="shared" si="16"/>
        <v>0</v>
      </c>
      <c r="U242" s="27">
        <f t="shared" si="17"/>
        <v>0</v>
      </c>
      <c r="V242" s="25"/>
      <c r="W242" s="27" t="str">
        <f t="shared" si="18"/>
        <v/>
      </c>
      <c r="X242" s="43" t="str">
        <f t="shared" si="19"/>
        <v>OK</v>
      </c>
      <c r="Y242" s="681" t="str">
        <f t="shared" si="20"/>
        <v/>
      </c>
    </row>
    <row r="243" spans="1:25" x14ac:dyDescent="0.25">
      <c r="A243" s="68" t="str">
        <f>'0'!$A$4</f>
        <v>………………..</v>
      </c>
      <c r="B243" s="341">
        <f>'0'!$A$2</f>
        <v>46112</v>
      </c>
      <c r="C243" s="341" t="s">
        <v>1246</v>
      </c>
      <c r="D243" s="22"/>
      <c r="E243" s="23"/>
      <c r="F243" s="14"/>
      <c r="G243" s="23"/>
      <c r="H243" s="22"/>
      <c r="I243" s="24"/>
      <c r="J243" s="24"/>
      <c r="K243" s="25"/>
      <c r="L243" s="25"/>
      <c r="M243" s="25"/>
      <c r="N243" s="25"/>
      <c r="O243" s="25"/>
      <c r="P243" s="25"/>
      <c r="Q243" s="26"/>
      <c r="R243" s="25"/>
      <c r="S243" s="25"/>
      <c r="T243" s="27">
        <f t="shared" si="16"/>
        <v>0</v>
      </c>
      <c r="U243" s="27">
        <f t="shared" si="17"/>
        <v>0</v>
      </c>
      <c r="V243" s="25"/>
      <c r="W243" s="27" t="str">
        <f t="shared" si="18"/>
        <v/>
      </c>
      <c r="X243" s="43" t="str">
        <f t="shared" si="19"/>
        <v>OK</v>
      </c>
      <c r="Y243" s="681" t="str">
        <f t="shared" si="20"/>
        <v/>
      </c>
    </row>
    <row r="244" spans="1:25" x14ac:dyDescent="0.25">
      <c r="A244" s="68" t="str">
        <f>'0'!$A$4</f>
        <v>………………..</v>
      </c>
      <c r="B244" s="341">
        <f>'0'!$A$2</f>
        <v>46112</v>
      </c>
      <c r="C244" s="341" t="s">
        <v>1246</v>
      </c>
      <c r="D244" s="22"/>
      <c r="E244" s="23"/>
      <c r="F244" s="14"/>
      <c r="G244" s="23"/>
      <c r="H244" s="22"/>
      <c r="I244" s="24"/>
      <c r="J244" s="24"/>
      <c r="K244" s="25"/>
      <c r="L244" s="25"/>
      <c r="M244" s="25"/>
      <c r="N244" s="25"/>
      <c r="O244" s="25"/>
      <c r="P244" s="25"/>
      <c r="Q244" s="26"/>
      <c r="R244" s="25"/>
      <c r="S244" s="25"/>
      <c r="T244" s="27">
        <f t="shared" si="16"/>
        <v>0</v>
      </c>
      <c r="U244" s="27">
        <f t="shared" si="17"/>
        <v>0</v>
      </c>
      <c r="V244" s="25"/>
      <c r="W244" s="27" t="str">
        <f t="shared" si="18"/>
        <v/>
      </c>
      <c r="X244" s="43" t="str">
        <f t="shared" si="19"/>
        <v>OK</v>
      </c>
      <c r="Y244" s="681" t="str">
        <f t="shared" si="20"/>
        <v/>
      </c>
    </row>
    <row r="245" spans="1:25" x14ac:dyDescent="0.25">
      <c r="A245" s="68" t="str">
        <f>'0'!$A$4</f>
        <v>………………..</v>
      </c>
      <c r="B245" s="341">
        <f>'0'!$A$2</f>
        <v>46112</v>
      </c>
      <c r="C245" s="341" t="s">
        <v>1246</v>
      </c>
      <c r="D245" s="22"/>
      <c r="E245" s="23"/>
      <c r="F245" s="14"/>
      <c r="G245" s="23"/>
      <c r="H245" s="22"/>
      <c r="I245" s="24"/>
      <c r="J245" s="24"/>
      <c r="K245" s="25"/>
      <c r="L245" s="25"/>
      <c r="M245" s="25"/>
      <c r="N245" s="25"/>
      <c r="O245" s="25"/>
      <c r="P245" s="25"/>
      <c r="Q245" s="26"/>
      <c r="R245" s="25"/>
      <c r="S245" s="25"/>
      <c r="T245" s="27">
        <f t="shared" si="16"/>
        <v>0</v>
      </c>
      <c r="U245" s="27">
        <f t="shared" si="17"/>
        <v>0</v>
      </c>
      <c r="V245" s="25"/>
      <c r="W245" s="27" t="str">
        <f t="shared" si="18"/>
        <v/>
      </c>
      <c r="X245" s="43" t="str">
        <f t="shared" si="19"/>
        <v>OK</v>
      </c>
      <c r="Y245" s="681" t="str">
        <f t="shared" si="20"/>
        <v/>
      </c>
    </row>
    <row r="246" spans="1:25" x14ac:dyDescent="0.25">
      <c r="A246" s="68" t="str">
        <f>'0'!$A$4</f>
        <v>………………..</v>
      </c>
      <c r="B246" s="341">
        <f>'0'!$A$2</f>
        <v>46112</v>
      </c>
      <c r="C246" s="341" t="s">
        <v>1246</v>
      </c>
      <c r="D246" s="22"/>
      <c r="E246" s="23"/>
      <c r="F246" s="14"/>
      <c r="G246" s="23"/>
      <c r="H246" s="22"/>
      <c r="I246" s="24"/>
      <c r="J246" s="24"/>
      <c r="K246" s="25"/>
      <c r="L246" s="25"/>
      <c r="M246" s="25"/>
      <c r="N246" s="25"/>
      <c r="O246" s="25"/>
      <c r="P246" s="25"/>
      <c r="Q246" s="26"/>
      <c r="R246" s="25"/>
      <c r="S246" s="25"/>
      <c r="T246" s="27">
        <f t="shared" si="16"/>
        <v>0</v>
      </c>
      <c r="U246" s="27">
        <f t="shared" si="17"/>
        <v>0</v>
      </c>
      <c r="V246" s="25"/>
      <c r="W246" s="27" t="str">
        <f t="shared" si="18"/>
        <v/>
      </c>
      <c r="X246" s="43" t="str">
        <f t="shared" si="19"/>
        <v>OK</v>
      </c>
      <c r="Y246" s="681" t="str">
        <f t="shared" si="20"/>
        <v/>
      </c>
    </row>
    <row r="247" spans="1:25" x14ac:dyDescent="0.25">
      <c r="A247" s="68" t="str">
        <f>'0'!$A$4</f>
        <v>………………..</v>
      </c>
      <c r="B247" s="341">
        <f>'0'!$A$2</f>
        <v>46112</v>
      </c>
      <c r="C247" s="341" t="s">
        <v>1246</v>
      </c>
      <c r="D247" s="22"/>
      <c r="E247" s="23"/>
      <c r="F247" s="14"/>
      <c r="G247" s="23"/>
      <c r="H247" s="22"/>
      <c r="I247" s="24"/>
      <c r="J247" s="24"/>
      <c r="K247" s="25"/>
      <c r="L247" s="25"/>
      <c r="M247" s="25"/>
      <c r="N247" s="25"/>
      <c r="O247" s="25"/>
      <c r="P247" s="25"/>
      <c r="Q247" s="26"/>
      <c r="R247" s="25"/>
      <c r="S247" s="25"/>
      <c r="T247" s="27">
        <f t="shared" si="16"/>
        <v>0</v>
      </c>
      <c r="U247" s="27">
        <f t="shared" si="17"/>
        <v>0</v>
      </c>
      <c r="V247" s="25"/>
      <c r="W247" s="27" t="str">
        <f t="shared" si="18"/>
        <v/>
      </c>
      <c r="X247" s="43" t="str">
        <f t="shared" si="19"/>
        <v>OK</v>
      </c>
      <c r="Y247" s="681" t="str">
        <f t="shared" si="20"/>
        <v/>
      </c>
    </row>
    <row r="248" spans="1:25" x14ac:dyDescent="0.25">
      <c r="A248" s="68" t="str">
        <f>'0'!$A$4</f>
        <v>………………..</v>
      </c>
      <c r="B248" s="341">
        <f>'0'!$A$2</f>
        <v>46112</v>
      </c>
      <c r="C248" s="341" t="s">
        <v>1246</v>
      </c>
      <c r="D248" s="22"/>
      <c r="E248" s="23"/>
      <c r="F248" s="14"/>
      <c r="G248" s="23"/>
      <c r="H248" s="22"/>
      <c r="I248" s="24"/>
      <c r="J248" s="24"/>
      <c r="K248" s="25"/>
      <c r="L248" s="25"/>
      <c r="M248" s="25"/>
      <c r="N248" s="25"/>
      <c r="O248" s="25"/>
      <c r="P248" s="25"/>
      <c r="Q248" s="26"/>
      <c r="R248" s="25"/>
      <c r="S248" s="25"/>
      <c r="T248" s="27">
        <f t="shared" si="16"/>
        <v>0</v>
      </c>
      <c r="U248" s="27">
        <f t="shared" si="17"/>
        <v>0</v>
      </c>
      <c r="V248" s="25"/>
      <c r="W248" s="27" t="str">
        <f t="shared" si="18"/>
        <v/>
      </c>
      <c r="X248" s="43" t="str">
        <f t="shared" si="19"/>
        <v>OK</v>
      </c>
      <c r="Y248" s="681" t="str">
        <f t="shared" si="20"/>
        <v/>
      </c>
    </row>
    <row r="249" spans="1:25" x14ac:dyDescent="0.25">
      <c r="A249" s="68" t="str">
        <f>'0'!$A$4</f>
        <v>………………..</v>
      </c>
      <c r="B249" s="341">
        <f>'0'!$A$2</f>
        <v>46112</v>
      </c>
      <c r="C249" s="341" t="s">
        <v>1246</v>
      </c>
      <c r="D249" s="22"/>
      <c r="E249" s="23"/>
      <c r="F249" s="14"/>
      <c r="G249" s="23"/>
      <c r="H249" s="22"/>
      <c r="I249" s="24"/>
      <c r="J249" s="24"/>
      <c r="K249" s="25"/>
      <c r="L249" s="25"/>
      <c r="M249" s="25"/>
      <c r="N249" s="25"/>
      <c r="O249" s="25"/>
      <c r="P249" s="25"/>
      <c r="Q249" s="26"/>
      <c r="R249" s="25"/>
      <c r="S249" s="25"/>
      <c r="T249" s="27">
        <f t="shared" si="16"/>
        <v>0</v>
      </c>
      <c r="U249" s="27">
        <f t="shared" si="17"/>
        <v>0</v>
      </c>
      <c r="V249" s="25"/>
      <c r="W249" s="27" t="str">
        <f t="shared" si="18"/>
        <v/>
      </c>
      <c r="X249" s="43" t="str">
        <f t="shared" si="19"/>
        <v>OK</v>
      </c>
      <c r="Y249" s="681" t="str">
        <f t="shared" si="20"/>
        <v/>
      </c>
    </row>
    <row r="250" spans="1:25" x14ac:dyDescent="0.25">
      <c r="A250" s="68" t="str">
        <f>'0'!$A$4</f>
        <v>………………..</v>
      </c>
      <c r="B250" s="341">
        <f>'0'!$A$2</f>
        <v>46112</v>
      </c>
      <c r="C250" s="341" t="s">
        <v>1246</v>
      </c>
      <c r="D250" s="22"/>
      <c r="E250" s="23"/>
      <c r="F250" s="14"/>
      <c r="G250" s="23"/>
      <c r="H250" s="22"/>
      <c r="I250" s="24"/>
      <c r="J250" s="24"/>
      <c r="K250" s="25"/>
      <c r="L250" s="25"/>
      <c r="M250" s="25"/>
      <c r="N250" s="25"/>
      <c r="O250" s="25"/>
      <c r="P250" s="25"/>
      <c r="Q250" s="26"/>
      <c r="R250" s="25"/>
      <c r="S250" s="25"/>
      <c r="T250" s="27">
        <f t="shared" si="16"/>
        <v>0</v>
      </c>
      <c r="U250" s="27">
        <f t="shared" si="17"/>
        <v>0</v>
      </c>
      <c r="V250" s="25"/>
      <c r="W250" s="27" t="str">
        <f t="shared" si="18"/>
        <v/>
      </c>
      <c r="X250" s="43" t="str">
        <f t="shared" si="19"/>
        <v>OK</v>
      </c>
      <c r="Y250" s="681" t="str">
        <f t="shared" si="20"/>
        <v/>
      </c>
    </row>
    <row r="251" spans="1:25" x14ac:dyDescent="0.25">
      <c r="A251" s="68" t="str">
        <f>'0'!$A$4</f>
        <v>………………..</v>
      </c>
      <c r="B251" s="341">
        <f>'0'!$A$2</f>
        <v>46112</v>
      </c>
      <c r="C251" s="341" t="s">
        <v>1246</v>
      </c>
      <c r="D251" s="22"/>
      <c r="E251" s="23"/>
      <c r="F251" s="14"/>
      <c r="G251" s="23"/>
      <c r="H251" s="22"/>
      <c r="I251" s="24"/>
      <c r="J251" s="24"/>
      <c r="K251" s="25"/>
      <c r="L251" s="25"/>
      <c r="M251" s="25"/>
      <c r="N251" s="25"/>
      <c r="O251" s="25"/>
      <c r="P251" s="25"/>
      <c r="Q251" s="26"/>
      <c r="R251" s="25"/>
      <c r="S251" s="25"/>
      <c r="T251" s="27">
        <f t="shared" si="16"/>
        <v>0</v>
      </c>
      <c r="U251" s="27">
        <f t="shared" si="17"/>
        <v>0</v>
      </c>
      <c r="V251" s="25"/>
      <c r="W251" s="27" t="str">
        <f t="shared" si="18"/>
        <v/>
      </c>
      <c r="X251" s="43" t="str">
        <f t="shared" si="19"/>
        <v>OK</v>
      </c>
      <c r="Y251" s="681" t="str">
        <f t="shared" si="20"/>
        <v/>
      </c>
    </row>
    <row r="252" spans="1:25" x14ac:dyDescent="0.25">
      <c r="A252" s="68" t="str">
        <f>'0'!$A$4</f>
        <v>………………..</v>
      </c>
      <c r="B252" s="341">
        <f>'0'!$A$2</f>
        <v>46112</v>
      </c>
      <c r="C252" s="341" t="s">
        <v>1246</v>
      </c>
      <c r="D252" s="22"/>
      <c r="E252" s="23"/>
      <c r="F252" s="14"/>
      <c r="G252" s="23"/>
      <c r="H252" s="22"/>
      <c r="I252" s="24"/>
      <c r="J252" s="24"/>
      <c r="K252" s="25"/>
      <c r="L252" s="25"/>
      <c r="M252" s="25"/>
      <c r="N252" s="25"/>
      <c r="O252" s="25"/>
      <c r="P252" s="25"/>
      <c r="Q252" s="26"/>
      <c r="R252" s="25"/>
      <c r="S252" s="25"/>
      <c r="T252" s="27">
        <f t="shared" si="16"/>
        <v>0</v>
      </c>
      <c r="U252" s="27">
        <f t="shared" si="17"/>
        <v>0</v>
      </c>
      <c r="V252" s="25"/>
      <c r="W252" s="27" t="str">
        <f t="shared" si="18"/>
        <v/>
      </c>
      <c r="X252" s="43" t="str">
        <f t="shared" si="19"/>
        <v>OK</v>
      </c>
      <c r="Y252" s="681" t="str">
        <f t="shared" si="20"/>
        <v/>
      </c>
    </row>
    <row r="253" spans="1:25" x14ac:dyDescent="0.25">
      <c r="A253" s="68" t="str">
        <f>'0'!$A$4</f>
        <v>………………..</v>
      </c>
      <c r="B253" s="341">
        <f>'0'!$A$2</f>
        <v>46112</v>
      </c>
      <c r="C253" s="341" t="s">
        <v>1246</v>
      </c>
      <c r="D253" s="22"/>
      <c r="E253" s="23"/>
      <c r="F253" s="14"/>
      <c r="G253" s="23"/>
      <c r="H253" s="22"/>
      <c r="I253" s="24"/>
      <c r="J253" s="24"/>
      <c r="K253" s="25"/>
      <c r="L253" s="25"/>
      <c r="M253" s="25"/>
      <c r="N253" s="25"/>
      <c r="O253" s="25"/>
      <c r="P253" s="25"/>
      <c r="Q253" s="26"/>
      <c r="R253" s="25"/>
      <c r="S253" s="25"/>
      <c r="T253" s="27">
        <f t="shared" si="16"/>
        <v>0</v>
      </c>
      <c r="U253" s="27">
        <f t="shared" si="17"/>
        <v>0</v>
      </c>
      <c r="V253" s="25"/>
      <c r="W253" s="27" t="str">
        <f t="shared" si="18"/>
        <v/>
      </c>
      <c r="X253" s="43" t="str">
        <f t="shared" si="19"/>
        <v>OK</v>
      </c>
      <c r="Y253" s="681" t="str">
        <f t="shared" si="20"/>
        <v/>
      </c>
    </row>
    <row r="254" spans="1:25" x14ac:dyDescent="0.25">
      <c r="A254" s="68" t="str">
        <f>'0'!$A$4</f>
        <v>………………..</v>
      </c>
      <c r="B254" s="341">
        <f>'0'!$A$2</f>
        <v>46112</v>
      </c>
      <c r="C254" s="341" t="s">
        <v>1246</v>
      </c>
      <c r="D254" s="22"/>
      <c r="E254" s="23"/>
      <c r="F254" s="14"/>
      <c r="G254" s="23"/>
      <c r="H254" s="22"/>
      <c r="I254" s="24"/>
      <c r="J254" s="24"/>
      <c r="K254" s="25"/>
      <c r="L254" s="25"/>
      <c r="M254" s="25"/>
      <c r="N254" s="25"/>
      <c r="O254" s="25"/>
      <c r="P254" s="25"/>
      <c r="Q254" s="26"/>
      <c r="R254" s="25"/>
      <c r="S254" s="25"/>
      <c r="T254" s="27">
        <f t="shared" si="16"/>
        <v>0</v>
      </c>
      <c r="U254" s="27">
        <f t="shared" si="17"/>
        <v>0</v>
      </c>
      <c r="V254" s="25"/>
      <c r="W254" s="27" t="str">
        <f t="shared" si="18"/>
        <v/>
      </c>
      <c r="X254" s="43" t="str">
        <f t="shared" si="19"/>
        <v>OK</v>
      </c>
      <c r="Y254" s="681" t="str">
        <f t="shared" si="20"/>
        <v/>
      </c>
    </row>
    <row r="255" spans="1:25" x14ac:dyDescent="0.25">
      <c r="A255" s="68" t="str">
        <f>'0'!$A$4</f>
        <v>………………..</v>
      </c>
      <c r="B255" s="341">
        <f>'0'!$A$2</f>
        <v>46112</v>
      </c>
      <c r="C255" s="341" t="s">
        <v>1246</v>
      </c>
      <c r="D255" s="22"/>
      <c r="E255" s="23"/>
      <c r="F255" s="14"/>
      <c r="G255" s="23"/>
      <c r="H255" s="22"/>
      <c r="I255" s="24"/>
      <c r="J255" s="24"/>
      <c r="K255" s="25"/>
      <c r="L255" s="25"/>
      <c r="M255" s="25"/>
      <c r="N255" s="25"/>
      <c r="O255" s="25"/>
      <c r="P255" s="25"/>
      <c r="Q255" s="26"/>
      <c r="R255" s="25"/>
      <c r="S255" s="25"/>
      <c r="T255" s="27">
        <f t="shared" si="16"/>
        <v>0</v>
      </c>
      <c r="U255" s="27">
        <f t="shared" si="17"/>
        <v>0</v>
      </c>
      <c r="V255" s="25"/>
      <c r="W255" s="27" t="str">
        <f t="shared" si="18"/>
        <v/>
      </c>
      <c r="X255" s="43" t="str">
        <f t="shared" si="19"/>
        <v>OK</v>
      </c>
      <c r="Y255" s="681" t="str">
        <f t="shared" si="20"/>
        <v/>
      </c>
    </row>
    <row r="256" spans="1:25" x14ac:dyDescent="0.25">
      <c r="A256" s="68" t="str">
        <f>'0'!$A$4</f>
        <v>………………..</v>
      </c>
      <c r="B256" s="341">
        <f>'0'!$A$2</f>
        <v>46112</v>
      </c>
      <c r="C256" s="341" t="s">
        <v>1246</v>
      </c>
      <c r="D256" s="22"/>
      <c r="E256" s="23"/>
      <c r="F256" s="14"/>
      <c r="G256" s="23"/>
      <c r="H256" s="22"/>
      <c r="I256" s="24"/>
      <c r="J256" s="24"/>
      <c r="K256" s="25"/>
      <c r="L256" s="25"/>
      <c r="M256" s="25"/>
      <c r="N256" s="25"/>
      <c r="O256" s="25"/>
      <c r="P256" s="25"/>
      <c r="Q256" s="26"/>
      <c r="R256" s="25"/>
      <c r="S256" s="25"/>
      <c r="T256" s="27">
        <f t="shared" si="16"/>
        <v>0</v>
      </c>
      <c r="U256" s="27">
        <f t="shared" si="17"/>
        <v>0</v>
      </c>
      <c r="V256" s="25"/>
      <c r="W256" s="27" t="str">
        <f t="shared" si="18"/>
        <v/>
      </c>
      <c r="X256" s="43" t="str">
        <f t="shared" si="19"/>
        <v>OK</v>
      </c>
      <c r="Y256" s="681" t="str">
        <f t="shared" si="20"/>
        <v/>
      </c>
    </row>
    <row r="257" spans="1:25" x14ac:dyDescent="0.25">
      <c r="A257" s="68" t="str">
        <f>'0'!$A$4</f>
        <v>………………..</v>
      </c>
      <c r="B257" s="341">
        <f>'0'!$A$2</f>
        <v>46112</v>
      </c>
      <c r="C257" s="341" t="s">
        <v>1246</v>
      </c>
      <c r="D257" s="22"/>
      <c r="E257" s="23"/>
      <c r="F257" s="14"/>
      <c r="G257" s="23"/>
      <c r="H257" s="22"/>
      <c r="I257" s="24"/>
      <c r="J257" s="24"/>
      <c r="K257" s="25"/>
      <c r="L257" s="25"/>
      <c r="M257" s="25"/>
      <c r="N257" s="25"/>
      <c r="O257" s="25"/>
      <c r="P257" s="25"/>
      <c r="Q257" s="26"/>
      <c r="R257" s="25"/>
      <c r="S257" s="25"/>
      <c r="T257" s="27">
        <f t="shared" si="16"/>
        <v>0</v>
      </c>
      <c r="U257" s="27">
        <f t="shared" si="17"/>
        <v>0</v>
      </c>
      <c r="V257" s="25"/>
      <c r="W257" s="27" t="str">
        <f t="shared" si="18"/>
        <v/>
      </c>
      <c r="X257" s="43" t="str">
        <f t="shared" si="19"/>
        <v>OK</v>
      </c>
      <c r="Y257" s="681" t="str">
        <f t="shared" si="20"/>
        <v/>
      </c>
    </row>
    <row r="258" spans="1:25" x14ac:dyDescent="0.25">
      <c r="A258" s="68" t="str">
        <f>'0'!$A$4</f>
        <v>………………..</v>
      </c>
      <c r="B258" s="341">
        <f>'0'!$A$2</f>
        <v>46112</v>
      </c>
      <c r="C258" s="341" t="s">
        <v>1246</v>
      </c>
      <c r="D258" s="22"/>
      <c r="E258" s="23"/>
      <c r="F258" s="14"/>
      <c r="G258" s="23"/>
      <c r="H258" s="22"/>
      <c r="I258" s="24"/>
      <c r="J258" s="24"/>
      <c r="K258" s="25"/>
      <c r="L258" s="25"/>
      <c r="M258" s="25"/>
      <c r="N258" s="25"/>
      <c r="O258" s="25"/>
      <c r="P258" s="25"/>
      <c r="Q258" s="26"/>
      <c r="R258" s="25"/>
      <c r="S258" s="25"/>
      <c r="T258" s="27">
        <f t="shared" si="16"/>
        <v>0</v>
      </c>
      <c r="U258" s="27">
        <f t="shared" si="17"/>
        <v>0</v>
      </c>
      <c r="V258" s="25"/>
      <c r="W258" s="27" t="str">
        <f t="shared" si="18"/>
        <v/>
      </c>
      <c r="X258" s="43" t="str">
        <f t="shared" si="19"/>
        <v>OK</v>
      </c>
      <c r="Y258" s="681" t="str">
        <f t="shared" si="20"/>
        <v/>
      </c>
    </row>
    <row r="259" spans="1:25" x14ac:dyDescent="0.25">
      <c r="A259" s="68" t="str">
        <f>'0'!$A$4</f>
        <v>………………..</v>
      </c>
      <c r="B259" s="341">
        <f>'0'!$A$2</f>
        <v>46112</v>
      </c>
      <c r="C259" s="341" t="s">
        <v>1246</v>
      </c>
      <c r="D259" s="22"/>
      <c r="E259" s="23"/>
      <c r="F259" s="14"/>
      <c r="G259" s="23"/>
      <c r="H259" s="22"/>
      <c r="I259" s="24"/>
      <c r="J259" s="24"/>
      <c r="K259" s="25"/>
      <c r="L259" s="25"/>
      <c r="M259" s="25"/>
      <c r="N259" s="25"/>
      <c r="O259" s="25"/>
      <c r="P259" s="25"/>
      <c r="Q259" s="26"/>
      <c r="R259" s="25"/>
      <c r="S259" s="25"/>
      <c r="T259" s="27">
        <f t="shared" si="16"/>
        <v>0</v>
      </c>
      <c r="U259" s="27">
        <f t="shared" si="17"/>
        <v>0</v>
      </c>
      <c r="V259" s="25"/>
      <c r="W259" s="27" t="str">
        <f t="shared" si="18"/>
        <v/>
      </c>
      <c r="X259" s="43" t="str">
        <f t="shared" si="19"/>
        <v>OK</v>
      </c>
      <c r="Y259" s="681" t="str">
        <f t="shared" si="20"/>
        <v/>
      </c>
    </row>
    <row r="260" spans="1:25" x14ac:dyDescent="0.25">
      <c r="A260" s="68" t="str">
        <f>'0'!$A$4</f>
        <v>………………..</v>
      </c>
      <c r="B260" s="341">
        <f>'0'!$A$2</f>
        <v>46112</v>
      </c>
      <c r="C260" s="341" t="s">
        <v>1246</v>
      </c>
      <c r="D260" s="22"/>
      <c r="E260" s="23"/>
      <c r="F260" s="14"/>
      <c r="G260" s="23"/>
      <c r="H260" s="22"/>
      <c r="I260" s="24"/>
      <c r="J260" s="24"/>
      <c r="K260" s="25"/>
      <c r="L260" s="25"/>
      <c r="M260" s="25"/>
      <c r="N260" s="25"/>
      <c r="O260" s="25"/>
      <c r="P260" s="25"/>
      <c r="Q260" s="26"/>
      <c r="R260" s="25"/>
      <c r="S260" s="25"/>
      <c r="T260" s="27">
        <f t="shared" si="16"/>
        <v>0</v>
      </c>
      <c r="U260" s="27">
        <f t="shared" si="17"/>
        <v>0</v>
      </c>
      <c r="V260" s="25"/>
      <c r="W260" s="27" t="str">
        <f t="shared" si="18"/>
        <v/>
      </c>
      <c r="X260" s="43" t="str">
        <f t="shared" si="19"/>
        <v>OK</v>
      </c>
      <c r="Y260" s="681" t="str">
        <f t="shared" si="20"/>
        <v/>
      </c>
    </row>
    <row r="261" spans="1:25" x14ac:dyDescent="0.25">
      <c r="A261" s="68" t="str">
        <f>'0'!$A$4</f>
        <v>………………..</v>
      </c>
      <c r="B261" s="341">
        <f>'0'!$A$2</f>
        <v>46112</v>
      </c>
      <c r="C261" s="341" t="s">
        <v>1246</v>
      </c>
      <c r="D261" s="22"/>
      <c r="E261" s="23"/>
      <c r="F261" s="14"/>
      <c r="G261" s="23"/>
      <c r="H261" s="22"/>
      <c r="I261" s="24"/>
      <c r="J261" s="24"/>
      <c r="K261" s="25"/>
      <c r="L261" s="25"/>
      <c r="M261" s="25"/>
      <c r="N261" s="25"/>
      <c r="O261" s="25"/>
      <c r="P261" s="25"/>
      <c r="Q261" s="26"/>
      <c r="R261" s="25"/>
      <c r="S261" s="25"/>
      <c r="T261" s="27">
        <f t="shared" si="16"/>
        <v>0</v>
      </c>
      <c r="U261" s="27">
        <f t="shared" si="17"/>
        <v>0</v>
      </c>
      <c r="V261" s="25"/>
      <c r="W261" s="27" t="str">
        <f t="shared" si="18"/>
        <v/>
      </c>
      <c r="X261" s="43" t="str">
        <f t="shared" si="19"/>
        <v>OK</v>
      </c>
      <c r="Y261" s="681" t="str">
        <f t="shared" si="20"/>
        <v/>
      </c>
    </row>
    <row r="262" spans="1:25" x14ac:dyDescent="0.25">
      <c r="A262" s="68" t="str">
        <f>'0'!$A$4</f>
        <v>………………..</v>
      </c>
      <c r="B262" s="341">
        <f>'0'!$A$2</f>
        <v>46112</v>
      </c>
      <c r="C262" s="341" t="s">
        <v>1246</v>
      </c>
      <c r="D262" s="22"/>
      <c r="E262" s="23"/>
      <c r="F262" s="14"/>
      <c r="G262" s="23"/>
      <c r="H262" s="22"/>
      <c r="I262" s="24"/>
      <c r="J262" s="24"/>
      <c r="K262" s="25"/>
      <c r="L262" s="25"/>
      <c r="M262" s="25"/>
      <c r="N262" s="25"/>
      <c r="O262" s="25"/>
      <c r="P262" s="25"/>
      <c r="Q262" s="26"/>
      <c r="R262" s="25"/>
      <c r="S262" s="25"/>
      <c r="T262" s="27">
        <f t="shared" si="16"/>
        <v>0</v>
      </c>
      <c r="U262" s="27">
        <f t="shared" si="17"/>
        <v>0</v>
      </c>
      <c r="V262" s="25"/>
      <c r="W262" s="27" t="str">
        <f t="shared" si="18"/>
        <v/>
      </c>
      <c r="X262" s="43" t="str">
        <f t="shared" si="19"/>
        <v>OK</v>
      </c>
      <c r="Y262" s="681" t="str">
        <f t="shared" si="20"/>
        <v/>
      </c>
    </row>
    <row r="263" spans="1:25" x14ac:dyDescent="0.25">
      <c r="A263" s="68" t="str">
        <f>'0'!$A$4</f>
        <v>………………..</v>
      </c>
      <c r="B263" s="341">
        <f>'0'!$A$2</f>
        <v>46112</v>
      </c>
      <c r="C263" s="341" t="s">
        <v>1246</v>
      </c>
      <c r="D263" s="22"/>
      <c r="E263" s="23"/>
      <c r="F263" s="14"/>
      <c r="G263" s="23"/>
      <c r="H263" s="22"/>
      <c r="I263" s="24"/>
      <c r="J263" s="24"/>
      <c r="K263" s="25"/>
      <c r="L263" s="25"/>
      <c r="M263" s="25"/>
      <c r="N263" s="25"/>
      <c r="O263" s="25"/>
      <c r="P263" s="25"/>
      <c r="Q263" s="26"/>
      <c r="R263" s="25"/>
      <c r="S263" s="25"/>
      <c r="T263" s="27">
        <f t="shared" si="16"/>
        <v>0</v>
      </c>
      <c r="U263" s="27">
        <f t="shared" si="17"/>
        <v>0</v>
      </c>
      <c r="V263" s="25"/>
      <c r="W263" s="27" t="str">
        <f t="shared" si="18"/>
        <v/>
      </c>
      <c r="X263" s="43" t="str">
        <f t="shared" si="19"/>
        <v>OK</v>
      </c>
      <c r="Y263" s="681" t="str">
        <f t="shared" si="20"/>
        <v/>
      </c>
    </row>
    <row r="264" spans="1:25" x14ac:dyDescent="0.25">
      <c r="A264" s="68" t="str">
        <f>'0'!$A$4</f>
        <v>………………..</v>
      </c>
      <c r="B264" s="341">
        <f>'0'!$A$2</f>
        <v>46112</v>
      </c>
      <c r="C264" s="341" t="s">
        <v>1246</v>
      </c>
      <c r="D264" s="22"/>
      <c r="E264" s="23"/>
      <c r="F264" s="14"/>
      <c r="G264" s="23"/>
      <c r="H264" s="22"/>
      <c r="I264" s="24"/>
      <c r="J264" s="24"/>
      <c r="K264" s="25"/>
      <c r="L264" s="25"/>
      <c r="M264" s="25"/>
      <c r="N264" s="25"/>
      <c r="O264" s="25"/>
      <c r="P264" s="25"/>
      <c r="Q264" s="26"/>
      <c r="R264" s="25"/>
      <c r="S264" s="25"/>
      <c r="T264" s="27">
        <f t="shared" si="16"/>
        <v>0</v>
      </c>
      <c r="U264" s="27">
        <f t="shared" si="17"/>
        <v>0</v>
      </c>
      <c r="V264" s="25"/>
      <c r="W264" s="27" t="str">
        <f t="shared" si="18"/>
        <v/>
      </c>
      <c r="X264" s="43" t="str">
        <f t="shared" si="19"/>
        <v>OK</v>
      </c>
      <c r="Y264" s="681" t="str">
        <f t="shared" si="20"/>
        <v/>
      </c>
    </row>
    <row r="265" spans="1:25" x14ac:dyDescent="0.25">
      <c r="A265" s="68" t="str">
        <f>'0'!$A$4</f>
        <v>………………..</v>
      </c>
      <c r="B265" s="341">
        <f>'0'!$A$2</f>
        <v>46112</v>
      </c>
      <c r="C265" s="341" t="s">
        <v>1246</v>
      </c>
      <c r="D265" s="22"/>
      <c r="E265" s="23"/>
      <c r="F265" s="14"/>
      <c r="G265" s="23"/>
      <c r="H265" s="22"/>
      <c r="I265" s="24"/>
      <c r="J265" s="24"/>
      <c r="K265" s="25"/>
      <c r="L265" s="25"/>
      <c r="M265" s="25"/>
      <c r="N265" s="25"/>
      <c r="O265" s="25"/>
      <c r="P265" s="25"/>
      <c r="Q265" s="26"/>
      <c r="R265" s="25"/>
      <c r="S265" s="25"/>
      <c r="T265" s="27">
        <f t="shared" ref="T265:T328" si="21">N265+P265-R265</f>
        <v>0</v>
      </c>
      <c r="U265" s="27">
        <f t="shared" ref="U265:U328" si="22">O265+Q265-S265</f>
        <v>0</v>
      </c>
      <c r="V265" s="25"/>
      <c r="W265" s="27" t="str">
        <f t="shared" ref="W265:W328" si="23">IF(K265="","",K265-M265-(P265-Q265))</f>
        <v/>
      </c>
      <c r="X265" s="43" t="str">
        <f t="shared" ref="X265:X328" si="24">IF(ROUND(T265-V265,2)&gt;=0,"OK","Просрочието не може да надхвърля задължението")</f>
        <v>OK</v>
      </c>
      <c r="Y265" s="681" t="str">
        <f t="shared" ref="Y265:Y328" si="25">IF(COUNTBLANK(D265:W265)=18,"",IF(D265="999999999","",IF(ISNUMBER(VALUE(D265)),IF(LEN(D265)&lt;&gt;9,"Въведеното ЕИК е твърде късо или твърде дълго",IF(OR(MOD(MID(D265,1,1)*1+MID(D265,2,1)*2+MID(D265,3,1)*3+MID(D265,4,1)*4+MID(D265,5,1)*5+MID(D265,6,1)*6+MID(D265,7,1)*7+MID(D265,8,1)*8,11)-MID(D265,9,1)=0,AND(MOD(MID(D265,1,1)*3+MID(D265,2,1)*4+MID(D265,3,1)*5+MID(D265,4,1)*6+MID(D265,5,1)*7+MID(D265,6,1)*8+MID(D265,7,1)*9+MID(D265,8,1)*10,11)=10,MID(D265,9,1)*1=0),MOD(MID(D265,1,1)*3+MID(D265,2,1)*4+MID(D265,3,1)*5+MID(D265,4,1)*6+MID(D265,5,1)*7+MID(D265,6,1)*8+MID(D265,7,1)*9+MID(D265,8,1)*10,11)-MID(D265,9,1)=0),"","Въведеното ЕИК е невалидно")),"Въведеното ЕИК съдържа непозволени символи")))</f>
        <v/>
      </c>
    </row>
    <row r="266" spans="1:25" x14ac:dyDescent="0.25">
      <c r="A266" s="68" t="str">
        <f>'0'!$A$4</f>
        <v>………………..</v>
      </c>
      <c r="B266" s="341">
        <f>'0'!$A$2</f>
        <v>46112</v>
      </c>
      <c r="C266" s="341" t="s">
        <v>1246</v>
      </c>
      <c r="D266" s="22"/>
      <c r="E266" s="23"/>
      <c r="F266" s="14"/>
      <c r="G266" s="23"/>
      <c r="H266" s="22"/>
      <c r="I266" s="24"/>
      <c r="J266" s="24"/>
      <c r="K266" s="25"/>
      <c r="L266" s="25"/>
      <c r="M266" s="25"/>
      <c r="N266" s="25"/>
      <c r="O266" s="25"/>
      <c r="P266" s="25"/>
      <c r="Q266" s="26"/>
      <c r="R266" s="25"/>
      <c r="S266" s="25"/>
      <c r="T266" s="27">
        <f t="shared" si="21"/>
        <v>0</v>
      </c>
      <c r="U266" s="27">
        <f t="shared" si="22"/>
        <v>0</v>
      </c>
      <c r="V266" s="25"/>
      <c r="W266" s="27" t="str">
        <f t="shared" si="23"/>
        <v/>
      </c>
      <c r="X266" s="43" t="str">
        <f t="shared" si="24"/>
        <v>OK</v>
      </c>
      <c r="Y266" s="681" t="str">
        <f t="shared" si="25"/>
        <v/>
      </c>
    </row>
    <row r="267" spans="1:25" x14ac:dyDescent="0.25">
      <c r="A267" s="68" t="str">
        <f>'0'!$A$4</f>
        <v>………………..</v>
      </c>
      <c r="B267" s="341">
        <f>'0'!$A$2</f>
        <v>46112</v>
      </c>
      <c r="C267" s="341" t="s">
        <v>1246</v>
      </c>
      <c r="D267" s="22"/>
      <c r="E267" s="23"/>
      <c r="F267" s="14"/>
      <c r="G267" s="23"/>
      <c r="H267" s="22"/>
      <c r="I267" s="24"/>
      <c r="J267" s="24"/>
      <c r="K267" s="25"/>
      <c r="L267" s="25"/>
      <c r="M267" s="25"/>
      <c r="N267" s="25"/>
      <c r="O267" s="25"/>
      <c r="P267" s="25"/>
      <c r="Q267" s="26"/>
      <c r="R267" s="25"/>
      <c r="S267" s="25"/>
      <c r="T267" s="27">
        <f t="shared" si="21"/>
        <v>0</v>
      </c>
      <c r="U267" s="27">
        <f t="shared" si="22"/>
        <v>0</v>
      </c>
      <c r="V267" s="25"/>
      <c r="W267" s="27" t="str">
        <f t="shared" si="23"/>
        <v/>
      </c>
      <c r="X267" s="43" t="str">
        <f t="shared" si="24"/>
        <v>OK</v>
      </c>
      <c r="Y267" s="681" t="str">
        <f t="shared" si="25"/>
        <v/>
      </c>
    </row>
    <row r="268" spans="1:25" x14ac:dyDescent="0.25">
      <c r="A268" s="68" t="str">
        <f>'0'!$A$4</f>
        <v>………………..</v>
      </c>
      <c r="B268" s="341">
        <f>'0'!$A$2</f>
        <v>46112</v>
      </c>
      <c r="C268" s="341" t="s">
        <v>1246</v>
      </c>
      <c r="D268" s="22"/>
      <c r="E268" s="23"/>
      <c r="F268" s="14"/>
      <c r="G268" s="23"/>
      <c r="H268" s="22"/>
      <c r="I268" s="24"/>
      <c r="J268" s="24"/>
      <c r="K268" s="25"/>
      <c r="L268" s="25"/>
      <c r="M268" s="25"/>
      <c r="N268" s="25"/>
      <c r="O268" s="25"/>
      <c r="P268" s="25"/>
      <c r="Q268" s="26"/>
      <c r="R268" s="25"/>
      <c r="S268" s="25"/>
      <c r="T268" s="27">
        <f t="shared" si="21"/>
        <v>0</v>
      </c>
      <c r="U268" s="27">
        <f t="shared" si="22"/>
        <v>0</v>
      </c>
      <c r="V268" s="25"/>
      <c r="W268" s="27" t="str">
        <f t="shared" si="23"/>
        <v/>
      </c>
      <c r="X268" s="43" t="str">
        <f t="shared" si="24"/>
        <v>OK</v>
      </c>
      <c r="Y268" s="681" t="str">
        <f t="shared" si="25"/>
        <v/>
      </c>
    </row>
    <row r="269" spans="1:25" x14ac:dyDescent="0.25">
      <c r="A269" s="68" t="str">
        <f>'0'!$A$4</f>
        <v>………………..</v>
      </c>
      <c r="B269" s="341">
        <f>'0'!$A$2</f>
        <v>46112</v>
      </c>
      <c r="C269" s="341" t="s">
        <v>1246</v>
      </c>
      <c r="D269" s="22"/>
      <c r="E269" s="23"/>
      <c r="F269" s="14"/>
      <c r="G269" s="23"/>
      <c r="H269" s="22"/>
      <c r="I269" s="24"/>
      <c r="J269" s="24"/>
      <c r="K269" s="25"/>
      <c r="L269" s="25"/>
      <c r="M269" s="25"/>
      <c r="N269" s="25"/>
      <c r="O269" s="25"/>
      <c r="P269" s="25"/>
      <c r="Q269" s="26"/>
      <c r="R269" s="25"/>
      <c r="S269" s="25"/>
      <c r="T269" s="27">
        <f t="shared" si="21"/>
        <v>0</v>
      </c>
      <c r="U269" s="27">
        <f t="shared" si="22"/>
        <v>0</v>
      </c>
      <c r="V269" s="25"/>
      <c r="W269" s="27" t="str">
        <f t="shared" si="23"/>
        <v/>
      </c>
      <c r="X269" s="43" t="str">
        <f t="shared" si="24"/>
        <v>OK</v>
      </c>
      <c r="Y269" s="681" t="str">
        <f t="shared" si="25"/>
        <v/>
      </c>
    </row>
    <row r="270" spans="1:25" x14ac:dyDescent="0.25">
      <c r="A270" s="68" t="str">
        <f>'0'!$A$4</f>
        <v>………………..</v>
      </c>
      <c r="B270" s="341">
        <f>'0'!$A$2</f>
        <v>46112</v>
      </c>
      <c r="C270" s="341" t="s">
        <v>1246</v>
      </c>
      <c r="D270" s="22"/>
      <c r="E270" s="23"/>
      <c r="F270" s="14"/>
      <c r="G270" s="23"/>
      <c r="H270" s="22"/>
      <c r="I270" s="24"/>
      <c r="J270" s="24"/>
      <c r="K270" s="25"/>
      <c r="L270" s="25"/>
      <c r="M270" s="25"/>
      <c r="N270" s="25"/>
      <c r="O270" s="25"/>
      <c r="P270" s="25"/>
      <c r="Q270" s="26"/>
      <c r="R270" s="25"/>
      <c r="S270" s="25"/>
      <c r="T270" s="27">
        <f t="shared" si="21"/>
        <v>0</v>
      </c>
      <c r="U270" s="27">
        <f t="shared" si="22"/>
        <v>0</v>
      </c>
      <c r="V270" s="25"/>
      <c r="W270" s="27" t="str">
        <f t="shared" si="23"/>
        <v/>
      </c>
      <c r="X270" s="43" t="str">
        <f t="shared" si="24"/>
        <v>OK</v>
      </c>
      <c r="Y270" s="681" t="str">
        <f t="shared" si="25"/>
        <v/>
      </c>
    </row>
    <row r="271" spans="1:25" x14ac:dyDescent="0.25">
      <c r="A271" s="68" t="str">
        <f>'0'!$A$4</f>
        <v>………………..</v>
      </c>
      <c r="B271" s="341">
        <f>'0'!$A$2</f>
        <v>46112</v>
      </c>
      <c r="C271" s="341" t="s">
        <v>1246</v>
      </c>
      <c r="D271" s="22"/>
      <c r="E271" s="23"/>
      <c r="F271" s="14"/>
      <c r="G271" s="23"/>
      <c r="H271" s="22"/>
      <c r="I271" s="24"/>
      <c r="J271" s="24"/>
      <c r="K271" s="25"/>
      <c r="L271" s="25"/>
      <c r="M271" s="25"/>
      <c r="N271" s="25"/>
      <c r="O271" s="25"/>
      <c r="P271" s="25"/>
      <c r="Q271" s="26"/>
      <c r="R271" s="25"/>
      <c r="S271" s="25"/>
      <c r="T271" s="27">
        <f t="shared" si="21"/>
        <v>0</v>
      </c>
      <c r="U271" s="27">
        <f t="shared" si="22"/>
        <v>0</v>
      </c>
      <c r="V271" s="25"/>
      <c r="W271" s="27" t="str">
        <f t="shared" si="23"/>
        <v/>
      </c>
      <c r="X271" s="43" t="str">
        <f t="shared" si="24"/>
        <v>OK</v>
      </c>
      <c r="Y271" s="681" t="str">
        <f t="shared" si="25"/>
        <v/>
      </c>
    </row>
    <row r="272" spans="1:25" x14ac:dyDescent="0.25">
      <c r="A272" s="68" t="str">
        <f>'0'!$A$4</f>
        <v>………………..</v>
      </c>
      <c r="B272" s="341">
        <f>'0'!$A$2</f>
        <v>46112</v>
      </c>
      <c r="C272" s="341" t="s">
        <v>1246</v>
      </c>
      <c r="D272" s="22"/>
      <c r="E272" s="23"/>
      <c r="F272" s="14"/>
      <c r="G272" s="23"/>
      <c r="H272" s="22"/>
      <c r="I272" s="24"/>
      <c r="J272" s="24"/>
      <c r="K272" s="25"/>
      <c r="L272" s="25"/>
      <c r="M272" s="25"/>
      <c r="N272" s="25"/>
      <c r="O272" s="25"/>
      <c r="P272" s="25"/>
      <c r="Q272" s="26"/>
      <c r="R272" s="25"/>
      <c r="S272" s="25"/>
      <c r="T272" s="27">
        <f t="shared" si="21"/>
        <v>0</v>
      </c>
      <c r="U272" s="27">
        <f t="shared" si="22"/>
        <v>0</v>
      </c>
      <c r="V272" s="25"/>
      <c r="W272" s="27" t="str">
        <f t="shared" si="23"/>
        <v/>
      </c>
      <c r="X272" s="43" t="str">
        <f t="shared" si="24"/>
        <v>OK</v>
      </c>
      <c r="Y272" s="681" t="str">
        <f t="shared" si="25"/>
        <v/>
      </c>
    </row>
    <row r="273" spans="1:25" x14ac:dyDescent="0.25">
      <c r="A273" s="68" t="str">
        <f>'0'!$A$4</f>
        <v>………………..</v>
      </c>
      <c r="B273" s="341">
        <f>'0'!$A$2</f>
        <v>46112</v>
      </c>
      <c r="C273" s="341" t="s">
        <v>1246</v>
      </c>
      <c r="D273" s="22"/>
      <c r="E273" s="23"/>
      <c r="F273" s="14"/>
      <c r="G273" s="23"/>
      <c r="H273" s="22"/>
      <c r="I273" s="24"/>
      <c r="J273" s="24"/>
      <c r="K273" s="25"/>
      <c r="L273" s="25"/>
      <c r="M273" s="25"/>
      <c r="N273" s="25"/>
      <c r="O273" s="25"/>
      <c r="P273" s="25"/>
      <c r="Q273" s="26"/>
      <c r="R273" s="25"/>
      <c r="S273" s="25"/>
      <c r="T273" s="27">
        <f t="shared" si="21"/>
        <v>0</v>
      </c>
      <c r="U273" s="27">
        <f t="shared" si="22"/>
        <v>0</v>
      </c>
      <c r="V273" s="25"/>
      <c r="W273" s="27" t="str">
        <f t="shared" si="23"/>
        <v/>
      </c>
      <c r="X273" s="43" t="str">
        <f t="shared" si="24"/>
        <v>OK</v>
      </c>
      <c r="Y273" s="681" t="str">
        <f t="shared" si="25"/>
        <v/>
      </c>
    </row>
    <row r="274" spans="1:25" x14ac:dyDescent="0.25">
      <c r="A274" s="68" t="str">
        <f>'0'!$A$4</f>
        <v>………………..</v>
      </c>
      <c r="B274" s="341">
        <f>'0'!$A$2</f>
        <v>46112</v>
      </c>
      <c r="C274" s="341" t="s">
        <v>1246</v>
      </c>
      <c r="D274" s="22"/>
      <c r="E274" s="23"/>
      <c r="F274" s="14"/>
      <c r="G274" s="23"/>
      <c r="H274" s="22"/>
      <c r="I274" s="24"/>
      <c r="J274" s="24"/>
      <c r="K274" s="25"/>
      <c r="L274" s="25"/>
      <c r="M274" s="25"/>
      <c r="N274" s="25"/>
      <c r="O274" s="25"/>
      <c r="P274" s="25"/>
      <c r="Q274" s="26"/>
      <c r="R274" s="25"/>
      <c r="S274" s="25"/>
      <c r="T274" s="27">
        <f t="shared" si="21"/>
        <v>0</v>
      </c>
      <c r="U274" s="27">
        <f t="shared" si="22"/>
        <v>0</v>
      </c>
      <c r="V274" s="25"/>
      <c r="W274" s="27" t="str">
        <f t="shared" si="23"/>
        <v/>
      </c>
      <c r="X274" s="43" t="str">
        <f t="shared" si="24"/>
        <v>OK</v>
      </c>
      <c r="Y274" s="681" t="str">
        <f t="shared" si="25"/>
        <v/>
      </c>
    </row>
    <row r="275" spans="1:25" x14ac:dyDescent="0.25">
      <c r="A275" s="68" t="str">
        <f>'0'!$A$4</f>
        <v>………………..</v>
      </c>
      <c r="B275" s="341">
        <f>'0'!$A$2</f>
        <v>46112</v>
      </c>
      <c r="C275" s="341" t="s">
        <v>1246</v>
      </c>
      <c r="D275" s="22"/>
      <c r="E275" s="23"/>
      <c r="F275" s="14"/>
      <c r="G275" s="23"/>
      <c r="H275" s="22"/>
      <c r="I275" s="24"/>
      <c r="J275" s="24"/>
      <c r="K275" s="25"/>
      <c r="L275" s="25"/>
      <c r="M275" s="25"/>
      <c r="N275" s="25"/>
      <c r="O275" s="25"/>
      <c r="P275" s="25"/>
      <c r="Q275" s="26"/>
      <c r="R275" s="25"/>
      <c r="S275" s="25"/>
      <c r="T275" s="27">
        <f t="shared" si="21"/>
        <v>0</v>
      </c>
      <c r="U275" s="27">
        <f t="shared" si="22"/>
        <v>0</v>
      </c>
      <c r="V275" s="25"/>
      <c r="W275" s="27" t="str">
        <f t="shared" si="23"/>
        <v/>
      </c>
      <c r="X275" s="43" t="str">
        <f t="shared" si="24"/>
        <v>OK</v>
      </c>
      <c r="Y275" s="681" t="str">
        <f t="shared" si="25"/>
        <v/>
      </c>
    </row>
    <row r="276" spans="1:25" x14ac:dyDescent="0.25">
      <c r="A276" s="68" t="str">
        <f>'0'!$A$4</f>
        <v>………………..</v>
      </c>
      <c r="B276" s="341">
        <f>'0'!$A$2</f>
        <v>46112</v>
      </c>
      <c r="C276" s="341" t="s">
        <v>1246</v>
      </c>
      <c r="D276" s="22"/>
      <c r="E276" s="23"/>
      <c r="F276" s="14"/>
      <c r="G276" s="23"/>
      <c r="H276" s="22"/>
      <c r="I276" s="24"/>
      <c r="J276" s="24"/>
      <c r="K276" s="25"/>
      <c r="L276" s="25"/>
      <c r="M276" s="25"/>
      <c r="N276" s="25"/>
      <c r="O276" s="25"/>
      <c r="P276" s="25"/>
      <c r="Q276" s="26"/>
      <c r="R276" s="25"/>
      <c r="S276" s="25"/>
      <c r="T276" s="27">
        <f t="shared" si="21"/>
        <v>0</v>
      </c>
      <c r="U276" s="27">
        <f t="shared" si="22"/>
        <v>0</v>
      </c>
      <c r="V276" s="25"/>
      <c r="W276" s="27" t="str">
        <f t="shared" si="23"/>
        <v/>
      </c>
      <c r="X276" s="43" t="str">
        <f t="shared" si="24"/>
        <v>OK</v>
      </c>
      <c r="Y276" s="681" t="str">
        <f t="shared" si="25"/>
        <v/>
      </c>
    </row>
    <row r="277" spans="1:25" x14ac:dyDescent="0.25">
      <c r="A277" s="68" t="str">
        <f>'0'!$A$4</f>
        <v>………………..</v>
      </c>
      <c r="B277" s="341">
        <f>'0'!$A$2</f>
        <v>46112</v>
      </c>
      <c r="C277" s="341" t="s">
        <v>1246</v>
      </c>
      <c r="D277" s="22"/>
      <c r="E277" s="23"/>
      <c r="F277" s="14"/>
      <c r="G277" s="23"/>
      <c r="H277" s="22"/>
      <c r="I277" s="24"/>
      <c r="J277" s="24"/>
      <c r="K277" s="25"/>
      <c r="L277" s="25"/>
      <c r="M277" s="25"/>
      <c r="N277" s="25"/>
      <c r="O277" s="25"/>
      <c r="P277" s="25"/>
      <c r="Q277" s="26"/>
      <c r="R277" s="25"/>
      <c r="S277" s="25"/>
      <c r="T277" s="27">
        <f t="shared" si="21"/>
        <v>0</v>
      </c>
      <c r="U277" s="27">
        <f t="shared" si="22"/>
        <v>0</v>
      </c>
      <c r="V277" s="25"/>
      <c r="W277" s="27" t="str">
        <f t="shared" si="23"/>
        <v/>
      </c>
      <c r="X277" s="43" t="str">
        <f t="shared" si="24"/>
        <v>OK</v>
      </c>
      <c r="Y277" s="681" t="str">
        <f t="shared" si="25"/>
        <v/>
      </c>
    </row>
    <row r="278" spans="1:25" x14ac:dyDescent="0.25">
      <c r="A278" s="68" t="str">
        <f>'0'!$A$4</f>
        <v>………………..</v>
      </c>
      <c r="B278" s="341">
        <f>'0'!$A$2</f>
        <v>46112</v>
      </c>
      <c r="C278" s="341" t="s">
        <v>1246</v>
      </c>
      <c r="D278" s="22"/>
      <c r="E278" s="23"/>
      <c r="F278" s="14"/>
      <c r="G278" s="23"/>
      <c r="H278" s="22"/>
      <c r="I278" s="24"/>
      <c r="J278" s="24"/>
      <c r="K278" s="25"/>
      <c r="L278" s="25"/>
      <c r="M278" s="25"/>
      <c r="N278" s="25"/>
      <c r="O278" s="25"/>
      <c r="P278" s="25"/>
      <c r="Q278" s="26"/>
      <c r="R278" s="25"/>
      <c r="S278" s="25"/>
      <c r="T278" s="27">
        <f t="shared" si="21"/>
        <v>0</v>
      </c>
      <c r="U278" s="27">
        <f t="shared" si="22"/>
        <v>0</v>
      </c>
      <c r="V278" s="25"/>
      <c r="W278" s="27" t="str">
        <f t="shared" si="23"/>
        <v/>
      </c>
      <c r="X278" s="43" t="str">
        <f t="shared" si="24"/>
        <v>OK</v>
      </c>
      <c r="Y278" s="681" t="str">
        <f t="shared" si="25"/>
        <v/>
      </c>
    </row>
    <row r="279" spans="1:25" x14ac:dyDescent="0.25">
      <c r="A279" s="68" t="str">
        <f>'0'!$A$4</f>
        <v>………………..</v>
      </c>
      <c r="B279" s="341">
        <f>'0'!$A$2</f>
        <v>46112</v>
      </c>
      <c r="C279" s="341" t="s">
        <v>1246</v>
      </c>
      <c r="D279" s="22"/>
      <c r="E279" s="23"/>
      <c r="F279" s="14"/>
      <c r="G279" s="23"/>
      <c r="H279" s="22"/>
      <c r="I279" s="24"/>
      <c r="J279" s="24"/>
      <c r="K279" s="25"/>
      <c r="L279" s="25"/>
      <c r="M279" s="25"/>
      <c r="N279" s="25"/>
      <c r="O279" s="25"/>
      <c r="P279" s="25"/>
      <c r="Q279" s="26"/>
      <c r="R279" s="25"/>
      <c r="S279" s="25"/>
      <c r="T279" s="27">
        <f t="shared" si="21"/>
        <v>0</v>
      </c>
      <c r="U279" s="27">
        <f t="shared" si="22"/>
        <v>0</v>
      </c>
      <c r="V279" s="25"/>
      <c r="W279" s="27" t="str">
        <f t="shared" si="23"/>
        <v/>
      </c>
      <c r="X279" s="43" t="str">
        <f t="shared" si="24"/>
        <v>OK</v>
      </c>
      <c r="Y279" s="681" t="str">
        <f t="shared" si="25"/>
        <v/>
      </c>
    </row>
    <row r="280" spans="1:25" x14ac:dyDescent="0.25">
      <c r="A280" s="68" t="str">
        <f>'0'!$A$4</f>
        <v>………………..</v>
      </c>
      <c r="B280" s="341">
        <f>'0'!$A$2</f>
        <v>46112</v>
      </c>
      <c r="C280" s="341" t="s">
        <v>1246</v>
      </c>
      <c r="D280" s="22"/>
      <c r="E280" s="23"/>
      <c r="F280" s="14"/>
      <c r="G280" s="23"/>
      <c r="H280" s="22"/>
      <c r="I280" s="24"/>
      <c r="J280" s="24"/>
      <c r="K280" s="25"/>
      <c r="L280" s="25"/>
      <c r="M280" s="25"/>
      <c r="N280" s="25"/>
      <c r="O280" s="25"/>
      <c r="P280" s="25"/>
      <c r="Q280" s="26"/>
      <c r="R280" s="25"/>
      <c r="S280" s="25"/>
      <c r="T280" s="27">
        <f t="shared" si="21"/>
        <v>0</v>
      </c>
      <c r="U280" s="27">
        <f t="shared" si="22"/>
        <v>0</v>
      </c>
      <c r="V280" s="25"/>
      <c r="W280" s="27" t="str">
        <f t="shared" si="23"/>
        <v/>
      </c>
      <c r="X280" s="43" t="str">
        <f t="shared" si="24"/>
        <v>OK</v>
      </c>
      <c r="Y280" s="681" t="str">
        <f t="shared" si="25"/>
        <v/>
      </c>
    </row>
    <row r="281" spans="1:25" x14ac:dyDescent="0.25">
      <c r="A281" s="68" t="str">
        <f>'0'!$A$4</f>
        <v>………………..</v>
      </c>
      <c r="B281" s="341">
        <f>'0'!$A$2</f>
        <v>46112</v>
      </c>
      <c r="C281" s="341" t="s">
        <v>1246</v>
      </c>
      <c r="D281" s="22"/>
      <c r="E281" s="23"/>
      <c r="F281" s="14"/>
      <c r="G281" s="23"/>
      <c r="H281" s="22"/>
      <c r="I281" s="24"/>
      <c r="J281" s="24"/>
      <c r="K281" s="25"/>
      <c r="L281" s="25"/>
      <c r="M281" s="25"/>
      <c r="N281" s="25"/>
      <c r="O281" s="25"/>
      <c r="P281" s="25"/>
      <c r="Q281" s="26"/>
      <c r="R281" s="25"/>
      <c r="S281" s="25"/>
      <c r="T281" s="27">
        <f t="shared" si="21"/>
        <v>0</v>
      </c>
      <c r="U281" s="27">
        <f t="shared" si="22"/>
        <v>0</v>
      </c>
      <c r="V281" s="25"/>
      <c r="W281" s="27" t="str">
        <f t="shared" si="23"/>
        <v/>
      </c>
      <c r="X281" s="43" t="str">
        <f t="shared" si="24"/>
        <v>OK</v>
      </c>
      <c r="Y281" s="681" t="str">
        <f t="shared" si="25"/>
        <v/>
      </c>
    </row>
    <row r="282" spans="1:25" x14ac:dyDescent="0.25">
      <c r="A282" s="68" t="str">
        <f>'0'!$A$4</f>
        <v>………………..</v>
      </c>
      <c r="B282" s="341">
        <f>'0'!$A$2</f>
        <v>46112</v>
      </c>
      <c r="C282" s="341" t="s">
        <v>1246</v>
      </c>
      <c r="D282" s="22"/>
      <c r="E282" s="23"/>
      <c r="F282" s="14"/>
      <c r="G282" s="23"/>
      <c r="H282" s="22"/>
      <c r="I282" s="24"/>
      <c r="J282" s="24"/>
      <c r="K282" s="25"/>
      <c r="L282" s="25"/>
      <c r="M282" s="25"/>
      <c r="N282" s="25"/>
      <c r="O282" s="25"/>
      <c r="P282" s="25"/>
      <c r="Q282" s="26"/>
      <c r="R282" s="25"/>
      <c r="S282" s="25"/>
      <c r="T282" s="27">
        <f t="shared" si="21"/>
        <v>0</v>
      </c>
      <c r="U282" s="27">
        <f t="shared" si="22"/>
        <v>0</v>
      </c>
      <c r="V282" s="25"/>
      <c r="W282" s="27" t="str">
        <f t="shared" si="23"/>
        <v/>
      </c>
      <c r="X282" s="43" t="str">
        <f t="shared" si="24"/>
        <v>OK</v>
      </c>
      <c r="Y282" s="681" t="str">
        <f t="shared" si="25"/>
        <v/>
      </c>
    </row>
    <row r="283" spans="1:25" x14ac:dyDescent="0.25">
      <c r="A283" s="68" t="str">
        <f>'0'!$A$4</f>
        <v>………………..</v>
      </c>
      <c r="B283" s="341">
        <f>'0'!$A$2</f>
        <v>46112</v>
      </c>
      <c r="C283" s="341" t="s">
        <v>1246</v>
      </c>
      <c r="D283" s="22"/>
      <c r="E283" s="23"/>
      <c r="F283" s="14"/>
      <c r="G283" s="23"/>
      <c r="H283" s="22"/>
      <c r="I283" s="24"/>
      <c r="J283" s="24"/>
      <c r="K283" s="25"/>
      <c r="L283" s="25"/>
      <c r="M283" s="25"/>
      <c r="N283" s="25"/>
      <c r="O283" s="25"/>
      <c r="P283" s="25"/>
      <c r="Q283" s="26"/>
      <c r="R283" s="25"/>
      <c r="S283" s="25"/>
      <c r="T283" s="27">
        <f t="shared" si="21"/>
        <v>0</v>
      </c>
      <c r="U283" s="27">
        <f t="shared" si="22"/>
        <v>0</v>
      </c>
      <c r="V283" s="25"/>
      <c r="W283" s="27" t="str">
        <f t="shared" si="23"/>
        <v/>
      </c>
      <c r="X283" s="43" t="str">
        <f t="shared" si="24"/>
        <v>OK</v>
      </c>
      <c r="Y283" s="681" t="str">
        <f t="shared" si="25"/>
        <v/>
      </c>
    </row>
    <row r="284" spans="1:25" x14ac:dyDescent="0.25">
      <c r="A284" s="68" t="str">
        <f>'0'!$A$4</f>
        <v>………………..</v>
      </c>
      <c r="B284" s="341">
        <f>'0'!$A$2</f>
        <v>46112</v>
      </c>
      <c r="C284" s="341" t="s">
        <v>1246</v>
      </c>
      <c r="D284" s="22"/>
      <c r="E284" s="23"/>
      <c r="F284" s="14"/>
      <c r="G284" s="23"/>
      <c r="H284" s="22"/>
      <c r="I284" s="24"/>
      <c r="J284" s="24"/>
      <c r="K284" s="25"/>
      <c r="L284" s="25"/>
      <c r="M284" s="25"/>
      <c r="N284" s="25"/>
      <c r="O284" s="25"/>
      <c r="P284" s="25"/>
      <c r="Q284" s="26"/>
      <c r="R284" s="25"/>
      <c r="S284" s="25"/>
      <c r="T284" s="27">
        <f t="shared" si="21"/>
        <v>0</v>
      </c>
      <c r="U284" s="27">
        <f t="shared" si="22"/>
        <v>0</v>
      </c>
      <c r="V284" s="25"/>
      <c r="W284" s="27" t="str">
        <f t="shared" si="23"/>
        <v/>
      </c>
      <c r="X284" s="43" t="str">
        <f t="shared" si="24"/>
        <v>OK</v>
      </c>
      <c r="Y284" s="681" t="str">
        <f t="shared" si="25"/>
        <v/>
      </c>
    </row>
    <row r="285" spans="1:25" x14ac:dyDescent="0.25">
      <c r="A285" s="68" t="str">
        <f>'0'!$A$4</f>
        <v>………………..</v>
      </c>
      <c r="B285" s="341">
        <f>'0'!$A$2</f>
        <v>46112</v>
      </c>
      <c r="C285" s="341" t="s">
        <v>1246</v>
      </c>
      <c r="D285" s="22"/>
      <c r="E285" s="23"/>
      <c r="F285" s="14"/>
      <c r="G285" s="23"/>
      <c r="H285" s="22"/>
      <c r="I285" s="24"/>
      <c r="J285" s="24"/>
      <c r="K285" s="25"/>
      <c r="L285" s="25"/>
      <c r="M285" s="25"/>
      <c r="N285" s="25"/>
      <c r="O285" s="25"/>
      <c r="P285" s="25"/>
      <c r="Q285" s="26"/>
      <c r="R285" s="25"/>
      <c r="S285" s="25"/>
      <c r="T285" s="27">
        <f t="shared" si="21"/>
        <v>0</v>
      </c>
      <c r="U285" s="27">
        <f t="shared" si="22"/>
        <v>0</v>
      </c>
      <c r="V285" s="25"/>
      <c r="W285" s="27" t="str">
        <f t="shared" si="23"/>
        <v/>
      </c>
      <c r="X285" s="43" t="str">
        <f t="shared" si="24"/>
        <v>OK</v>
      </c>
      <c r="Y285" s="681" t="str">
        <f t="shared" si="25"/>
        <v/>
      </c>
    </row>
    <row r="286" spans="1:25" x14ac:dyDescent="0.25">
      <c r="A286" s="68" t="str">
        <f>'0'!$A$4</f>
        <v>………………..</v>
      </c>
      <c r="B286" s="341">
        <f>'0'!$A$2</f>
        <v>46112</v>
      </c>
      <c r="C286" s="341" t="s">
        <v>1246</v>
      </c>
      <c r="D286" s="22"/>
      <c r="E286" s="23"/>
      <c r="F286" s="14"/>
      <c r="G286" s="23"/>
      <c r="H286" s="22"/>
      <c r="I286" s="24"/>
      <c r="J286" s="24"/>
      <c r="K286" s="25"/>
      <c r="L286" s="25"/>
      <c r="M286" s="25"/>
      <c r="N286" s="25"/>
      <c r="O286" s="25"/>
      <c r="P286" s="25"/>
      <c r="Q286" s="26"/>
      <c r="R286" s="25"/>
      <c r="S286" s="25"/>
      <c r="T286" s="27">
        <f t="shared" si="21"/>
        <v>0</v>
      </c>
      <c r="U286" s="27">
        <f t="shared" si="22"/>
        <v>0</v>
      </c>
      <c r="V286" s="25"/>
      <c r="W286" s="27" t="str">
        <f t="shared" si="23"/>
        <v/>
      </c>
      <c r="X286" s="43" t="str">
        <f t="shared" si="24"/>
        <v>OK</v>
      </c>
      <c r="Y286" s="681" t="str">
        <f t="shared" si="25"/>
        <v/>
      </c>
    </row>
    <row r="287" spans="1:25" x14ac:dyDescent="0.25">
      <c r="A287" s="68" t="str">
        <f>'0'!$A$4</f>
        <v>………………..</v>
      </c>
      <c r="B287" s="341">
        <f>'0'!$A$2</f>
        <v>46112</v>
      </c>
      <c r="C287" s="341" t="s">
        <v>1246</v>
      </c>
      <c r="D287" s="22"/>
      <c r="E287" s="23"/>
      <c r="F287" s="14"/>
      <c r="G287" s="23"/>
      <c r="H287" s="22"/>
      <c r="I287" s="24"/>
      <c r="J287" s="24"/>
      <c r="K287" s="25"/>
      <c r="L287" s="25"/>
      <c r="M287" s="25"/>
      <c r="N287" s="25"/>
      <c r="O287" s="25"/>
      <c r="P287" s="25"/>
      <c r="Q287" s="26"/>
      <c r="R287" s="25"/>
      <c r="S287" s="25"/>
      <c r="T287" s="27">
        <f t="shared" si="21"/>
        <v>0</v>
      </c>
      <c r="U287" s="27">
        <f t="shared" si="22"/>
        <v>0</v>
      </c>
      <c r="V287" s="25"/>
      <c r="W287" s="27" t="str">
        <f t="shared" si="23"/>
        <v/>
      </c>
      <c r="X287" s="43" t="str">
        <f t="shared" si="24"/>
        <v>OK</v>
      </c>
      <c r="Y287" s="681" t="str">
        <f t="shared" si="25"/>
        <v/>
      </c>
    </row>
    <row r="288" spans="1:25" x14ac:dyDescent="0.25">
      <c r="A288" s="68" t="str">
        <f>'0'!$A$4</f>
        <v>………………..</v>
      </c>
      <c r="B288" s="341">
        <f>'0'!$A$2</f>
        <v>46112</v>
      </c>
      <c r="C288" s="341" t="s">
        <v>1246</v>
      </c>
      <c r="D288" s="22"/>
      <c r="E288" s="23"/>
      <c r="F288" s="14"/>
      <c r="G288" s="23"/>
      <c r="H288" s="22"/>
      <c r="I288" s="24"/>
      <c r="J288" s="24"/>
      <c r="K288" s="25"/>
      <c r="L288" s="25"/>
      <c r="M288" s="25"/>
      <c r="N288" s="25"/>
      <c r="O288" s="25"/>
      <c r="P288" s="25"/>
      <c r="Q288" s="26"/>
      <c r="R288" s="25"/>
      <c r="S288" s="25"/>
      <c r="T288" s="27">
        <f t="shared" si="21"/>
        <v>0</v>
      </c>
      <c r="U288" s="27">
        <f t="shared" si="22"/>
        <v>0</v>
      </c>
      <c r="V288" s="25"/>
      <c r="W288" s="27" t="str">
        <f t="shared" si="23"/>
        <v/>
      </c>
      <c r="X288" s="43" t="str">
        <f t="shared" si="24"/>
        <v>OK</v>
      </c>
      <c r="Y288" s="681" t="str">
        <f t="shared" si="25"/>
        <v/>
      </c>
    </row>
    <row r="289" spans="1:25" x14ac:dyDescent="0.25">
      <c r="A289" s="68" t="str">
        <f>'0'!$A$4</f>
        <v>………………..</v>
      </c>
      <c r="B289" s="341">
        <f>'0'!$A$2</f>
        <v>46112</v>
      </c>
      <c r="C289" s="341" t="s">
        <v>1246</v>
      </c>
      <c r="D289" s="22"/>
      <c r="E289" s="23"/>
      <c r="F289" s="14"/>
      <c r="G289" s="23"/>
      <c r="H289" s="22"/>
      <c r="I289" s="24"/>
      <c r="J289" s="24"/>
      <c r="K289" s="25"/>
      <c r="L289" s="25"/>
      <c r="M289" s="25"/>
      <c r="N289" s="25"/>
      <c r="O289" s="25"/>
      <c r="P289" s="25"/>
      <c r="Q289" s="26"/>
      <c r="R289" s="25"/>
      <c r="S289" s="25"/>
      <c r="T289" s="27">
        <f t="shared" si="21"/>
        <v>0</v>
      </c>
      <c r="U289" s="27">
        <f t="shared" si="22"/>
        <v>0</v>
      </c>
      <c r="V289" s="25"/>
      <c r="W289" s="27" t="str">
        <f t="shared" si="23"/>
        <v/>
      </c>
      <c r="X289" s="43" t="str">
        <f t="shared" si="24"/>
        <v>OK</v>
      </c>
      <c r="Y289" s="681" t="str">
        <f t="shared" si="25"/>
        <v/>
      </c>
    </row>
    <row r="290" spans="1:25" x14ac:dyDescent="0.25">
      <c r="A290" s="68" t="str">
        <f>'0'!$A$4</f>
        <v>………………..</v>
      </c>
      <c r="B290" s="341">
        <f>'0'!$A$2</f>
        <v>46112</v>
      </c>
      <c r="C290" s="341" t="s">
        <v>1246</v>
      </c>
      <c r="D290" s="22"/>
      <c r="E290" s="23"/>
      <c r="F290" s="14"/>
      <c r="G290" s="23"/>
      <c r="H290" s="22"/>
      <c r="I290" s="24"/>
      <c r="J290" s="24"/>
      <c r="K290" s="25"/>
      <c r="L290" s="25"/>
      <c r="M290" s="25"/>
      <c r="N290" s="25"/>
      <c r="O290" s="25"/>
      <c r="P290" s="25"/>
      <c r="Q290" s="26"/>
      <c r="R290" s="25"/>
      <c r="S290" s="25"/>
      <c r="T290" s="27">
        <f t="shared" si="21"/>
        <v>0</v>
      </c>
      <c r="U290" s="27">
        <f t="shared" si="22"/>
        <v>0</v>
      </c>
      <c r="V290" s="25"/>
      <c r="W290" s="27" t="str">
        <f t="shared" si="23"/>
        <v/>
      </c>
      <c r="X290" s="43" t="str">
        <f t="shared" si="24"/>
        <v>OK</v>
      </c>
      <c r="Y290" s="681" t="str">
        <f t="shared" si="25"/>
        <v/>
      </c>
    </row>
    <row r="291" spans="1:25" x14ac:dyDescent="0.25">
      <c r="A291" s="68" t="str">
        <f>'0'!$A$4</f>
        <v>………………..</v>
      </c>
      <c r="B291" s="341">
        <f>'0'!$A$2</f>
        <v>46112</v>
      </c>
      <c r="C291" s="341" t="s">
        <v>1246</v>
      </c>
      <c r="D291" s="22"/>
      <c r="E291" s="23"/>
      <c r="F291" s="14"/>
      <c r="G291" s="23"/>
      <c r="H291" s="22"/>
      <c r="I291" s="24"/>
      <c r="J291" s="24"/>
      <c r="K291" s="25"/>
      <c r="L291" s="25"/>
      <c r="M291" s="25"/>
      <c r="N291" s="25"/>
      <c r="O291" s="25"/>
      <c r="P291" s="25"/>
      <c r="Q291" s="26"/>
      <c r="R291" s="25"/>
      <c r="S291" s="25"/>
      <c r="T291" s="27">
        <f t="shared" si="21"/>
        <v>0</v>
      </c>
      <c r="U291" s="27">
        <f t="shared" si="22"/>
        <v>0</v>
      </c>
      <c r="V291" s="25"/>
      <c r="W291" s="27" t="str">
        <f t="shared" si="23"/>
        <v/>
      </c>
      <c r="X291" s="43" t="str">
        <f t="shared" si="24"/>
        <v>OK</v>
      </c>
      <c r="Y291" s="681" t="str">
        <f t="shared" si="25"/>
        <v/>
      </c>
    </row>
    <row r="292" spans="1:25" x14ac:dyDescent="0.25">
      <c r="A292" s="68" t="str">
        <f>'0'!$A$4</f>
        <v>………………..</v>
      </c>
      <c r="B292" s="341">
        <f>'0'!$A$2</f>
        <v>46112</v>
      </c>
      <c r="C292" s="341" t="s">
        <v>1246</v>
      </c>
      <c r="D292" s="22"/>
      <c r="E292" s="23"/>
      <c r="F292" s="14"/>
      <c r="G292" s="23"/>
      <c r="H292" s="22"/>
      <c r="I292" s="24"/>
      <c r="J292" s="24"/>
      <c r="K292" s="25"/>
      <c r="L292" s="25"/>
      <c r="M292" s="25"/>
      <c r="N292" s="25"/>
      <c r="O292" s="25"/>
      <c r="P292" s="25"/>
      <c r="Q292" s="26"/>
      <c r="R292" s="25"/>
      <c r="S292" s="25"/>
      <c r="T292" s="27">
        <f t="shared" si="21"/>
        <v>0</v>
      </c>
      <c r="U292" s="27">
        <f t="shared" si="22"/>
        <v>0</v>
      </c>
      <c r="V292" s="25"/>
      <c r="W292" s="27" t="str">
        <f t="shared" si="23"/>
        <v/>
      </c>
      <c r="X292" s="43" t="str">
        <f t="shared" si="24"/>
        <v>OK</v>
      </c>
      <c r="Y292" s="681" t="str">
        <f t="shared" si="25"/>
        <v/>
      </c>
    </row>
    <row r="293" spans="1:25" x14ac:dyDescent="0.25">
      <c r="A293" s="68" t="str">
        <f>'0'!$A$4</f>
        <v>………………..</v>
      </c>
      <c r="B293" s="341">
        <f>'0'!$A$2</f>
        <v>46112</v>
      </c>
      <c r="C293" s="341" t="s">
        <v>1246</v>
      </c>
      <c r="D293" s="22"/>
      <c r="E293" s="23"/>
      <c r="F293" s="14"/>
      <c r="G293" s="23"/>
      <c r="H293" s="22"/>
      <c r="I293" s="24"/>
      <c r="J293" s="24"/>
      <c r="K293" s="25"/>
      <c r="L293" s="25"/>
      <c r="M293" s="25"/>
      <c r="N293" s="25"/>
      <c r="O293" s="25"/>
      <c r="P293" s="25"/>
      <c r="Q293" s="26"/>
      <c r="R293" s="25"/>
      <c r="S293" s="25"/>
      <c r="T293" s="27">
        <f t="shared" si="21"/>
        <v>0</v>
      </c>
      <c r="U293" s="27">
        <f t="shared" si="22"/>
        <v>0</v>
      </c>
      <c r="V293" s="25"/>
      <c r="W293" s="27" t="str">
        <f t="shared" si="23"/>
        <v/>
      </c>
      <c r="X293" s="43" t="str">
        <f t="shared" si="24"/>
        <v>OK</v>
      </c>
      <c r="Y293" s="681" t="str">
        <f t="shared" si="25"/>
        <v/>
      </c>
    </row>
    <row r="294" spans="1:25" x14ac:dyDescent="0.25">
      <c r="A294" s="68" t="str">
        <f>'0'!$A$4</f>
        <v>………………..</v>
      </c>
      <c r="B294" s="341">
        <f>'0'!$A$2</f>
        <v>46112</v>
      </c>
      <c r="C294" s="341" t="s">
        <v>1246</v>
      </c>
      <c r="D294" s="22"/>
      <c r="E294" s="23"/>
      <c r="F294" s="14"/>
      <c r="G294" s="23"/>
      <c r="H294" s="22"/>
      <c r="I294" s="24"/>
      <c r="J294" s="24"/>
      <c r="K294" s="25"/>
      <c r="L294" s="25"/>
      <c r="M294" s="25"/>
      <c r="N294" s="25"/>
      <c r="O294" s="25"/>
      <c r="P294" s="25"/>
      <c r="Q294" s="26"/>
      <c r="R294" s="25"/>
      <c r="S294" s="25"/>
      <c r="T294" s="27">
        <f t="shared" si="21"/>
        <v>0</v>
      </c>
      <c r="U294" s="27">
        <f t="shared" si="22"/>
        <v>0</v>
      </c>
      <c r="V294" s="25"/>
      <c r="W294" s="27" t="str">
        <f t="shared" si="23"/>
        <v/>
      </c>
      <c r="X294" s="43" t="str">
        <f t="shared" si="24"/>
        <v>OK</v>
      </c>
      <c r="Y294" s="681" t="str">
        <f t="shared" si="25"/>
        <v/>
      </c>
    </row>
    <row r="295" spans="1:25" x14ac:dyDescent="0.25">
      <c r="A295" s="68" t="str">
        <f>'0'!$A$4</f>
        <v>………………..</v>
      </c>
      <c r="B295" s="341">
        <f>'0'!$A$2</f>
        <v>46112</v>
      </c>
      <c r="C295" s="341" t="s">
        <v>1246</v>
      </c>
      <c r="D295" s="22"/>
      <c r="E295" s="23"/>
      <c r="F295" s="14"/>
      <c r="G295" s="23"/>
      <c r="H295" s="22"/>
      <c r="I295" s="24"/>
      <c r="J295" s="24"/>
      <c r="K295" s="25"/>
      <c r="L295" s="25"/>
      <c r="M295" s="25"/>
      <c r="N295" s="25"/>
      <c r="O295" s="25"/>
      <c r="P295" s="25"/>
      <c r="Q295" s="26"/>
      <c r="R295" s="25"/>
      <c r="S295" s="25"/>
      <c r="T295" s="27">
        <f t="shared" si="21"/>
        <v>0</v>
      </c>
      <c r="U295" s="27">
        <f t="shared" si="22"/>
        <v>0</v>
      </c>
      <c r="V295" s="25"/>
      <c r="W295" s="27" t="str">
        <f t="shared" si="23"/>
        <v/>
      </c>
      <c r="X295" s="43" t="str">
        <f t="shared" si="24"/>
        <v>OK</v>
      </c>
      <c r="Y295" s="681" t="str">
        <f t="shared" si="25"/>
        <v/>
      </c>
    </row>
    <row r="296" spans="1:25" x14ac:dyDescent="0.25">
      <c r="A296" s="68" t="str">
        <f>'0'!$A$4</f>
        <v>………………..</v>
      </c>
      <c r="B296" s="341">
        <f>'0'!$A$2</f>
        <v>46112</v>
      </c>
      <c r="C296" s="341" t="s">
        <v>1246</v>
      </c>
      <c r="D296" s="22"/>
      <c r="E296" s="23"/>
      <c r="F296" s="14"/>
      <c r="G296" s="23"/>
      <c r="H296" s="22"/>
      <c r="I296" s="24"/>
      <c r="J296" s="24"/>
      <c r="K296" s="25"/>
      <c r="L296" s="25"/>
      <c r="M296" s="25"/>
      <c r="N296" s="25"/>
      <c r="O296" s="25"/>
      <c r="P296" s="25"/>
      <c r="Q296" s="26"/>
      <c r="R296" s="25"/>
      <c r="S296" s="25"/>
      <c r="T296" s="27">
        <f t="shared" si="21"/>
        <v>0</v>
      </c>
      <c r="U296" s="27">
        <f t="shared" si="22"/>
        <v>0</v>
      </c>
      <c r="V296" s="25"/>
      <c r="W296" s="27" t="str">
        <f t="shared" si="23"/>
        <v/>
      </c>
      <c r="X296" s="43" t="str">
        <f t="shared" si="24"/>
        <v>OK</v>
      </c>
      <c r="Y296" s="681" t="str">
        <f t="shared" si="25"/>
        <v/>
      </c>
    </row>
    <row r="297" spans="1:25" x14ac:dyDescent="0.25">
      <c r="A297" s="68" t="str">
        <f>'0'!$A$4</f>
        <v>………………..</v>
      </c>
      <c r="B297" s="341">
        <f>'0'!$A$2</f>
        <v>46112</v>
      </c>
      <c r="C297" s="341" t="s">
        <v>1246</v>
      </c>
      <c r="D297" s="22"/>
      <c r="E297" s="23"/>
      <c r="F297" s="14"/>
      <c r="G297" s="23"/>
      <c r="H297" s="22"/>
      <c r="I297" s="24"/>
      <c r="J297" s="24"/>
      <c r="K297" s="25"/>
      <c r="L297" s="25"/>
      <c r="M297" s="25"/>
      <c r="N297" s="25"/>
      <c r="O297" s="25"/>
      <c r="P297" s="25"/>
      <c r="Q297" s="26"/>
      <c r="R297" s="25"/>
      <c r="S297" s="25"/>
      <c r="T297" s="27">
        <f t="shared" si="21"/>
        <v>0</v>
      </c>
      <c r="U297" s="27">
        <f t="shared" si="22"/>
        <v>0</v>
      </c>
      <c r="V297" s="25"/>
      <c r="W297" s="27" t="str">
        <f t="shared" si="23"/>
        <v/>
      </c>
      <c r="X297" s="43" t="str">
        <f t="shared" si="24"/>
        <v>OK</v>
      </c>
      <c r="Y297" s="681" t="str">
        <f t="shared" si="25"/>
        <v/>
      </c>
    </row>
    <row r="298" spans="1:25" x14ac:dyDescent="0.25">
      <c r="A298" s="68" t="str">
        <f>'0'!$A$4</f>
        <v>………………..</v>
      </c>
      <c r="B298" s="341">
        <f>'0'!$A$2</f>
        <v>46112</v>
      </c>
      <c r="C298" s="341" t="s">
        <v>1246</v>
      </c>
      <c r="D298" s="22"/>
      <c r="E298" s="23"/>
      <c r="F298" s="14"/>
      <c r="G298" s="23"/>
      <c r="H298" s="22"/>
      <c r="I298" s="24"/>
      <c r="J298" s="24"/>
      <c r="K298" s="25"/>
      <c r="L298" s="25"/>
      <c r="M298" s="25"/>
      <c r="N298" s="25"/>
      <c r="O298" s="25"/>
      <c r="P298" s="25"/>
      <c r="Q298" s="26"/>
      <c r="R298" s="25"/>
      <c r="S298" s="25"/>
      <c r="T298" s="27">
        <f t="shared" si="21"/>
        <v>0</v>
      </c>
      <c r="U298" s="27">
        <f t="shared" si="22"/>
        <v>0</v>
      </c>
      <c r="V298" s="25"/>
      <c r="W298" s="27" t="str">
        <f t="shared" si="23"/>
        <v/>
      </c>
      <c r="X298" s="43" t="str">
        <f t="shared" si="24"/>
        <v>OK</v>
      </c>
      <c r="Y298" s="681" t="str">
        <f t="shared" si="25"/>
        <v/>
      </c>
    </row>
    <row r="299" spans="1:25" x14ac:dyDescent="0.25">
      <c r="A299" s="68" t="str">
        <f>'0'!$A$4</f>
        <v>………………..</v>
      </c>
      <c r="B299" s="341">
        <f>'0'!$A$2</f>
        <v>46112</v>
      </c>
      <c r="C299" s="341" t="s">
        <v>1246</v>
      </c>
      <c r="D299" s="22"/>
      <c r="E299" s="23"/>
      <c r="F299" s="14"/>
      <c r="G299" s="23"/>
      <c r="H299" s="22"/>
      <c r="I299" s="24"/>
      <c r="J299" s="24"/>
      <c r="K299" s="25"/>
      <c r="L299" s="25"/>
      <c r="M299" s="25"/>
      <c r="N299" s="25"/>
      <c r="O299" s="25"/>
      <c r="P299" s="25"/>
      <c r="Q299" s="26"/>
      <c r="R299" s="25"/>
      <c r="S299" s="25"/>
      <c r="T299" s="27">
        <f t="shared" si="21"/>
        <v>0</v>
      </c>
      <c r="U299" s="27">
        <f t="shared" si="22"/>
        <v>0</v>
      </c>
      <c r="V299" s="25"/>
      <c r="W299" s="27" t="str">
        <f t="shared" si="23"/>
        <v/>
      </c>
      <c r="X299" s="43" t="str">
        <f t="shared" si="24"/>
        <v>OK</v>
      </c>
      <c r="Y299" s="681" t="str">
        <f t="shared" si="25"/>
        <v/>
      </c>
    </row>
    <row r="300" spans="1:25" x14ac:dyDescent="0.25">
      <c r="A300" s="68" t="str">
        <f>'0'!$A$4</f>
        <v>………………..</v>
      </c>
      <c r="B300" s="341">
        <f>'0'!$A$2</f>
        <v>46112</v>
      </c>
      <c r="C300" s="341" t="s">
        <v>1246</v>
      </c>
      <c r="D300" s="22"/>
      <c r="E300" s="23"/>
      <c r="F300" s="14"/>
      <c r="G300" s="23"/>
      <c r="H300" s="22"/>
      <c r="I300" s="24"/>
      <c r="J300" s="24"/>
      <c r="K300" s="25"/>
      <c r="L300" s="25"/>
      <c r="M300" s="25"/>
      <c r="N300" s="25"/>
      <c r="O300" s="25"/>
      <c r="P300" s="25"/>
      <c r="Q300" s="26"/>
      <c r="R300" s="25"/>
      <c r="S300" s="25"/>
      <c r="T300" s="27">
        <f t="shared" si="21"/>
        <v>0</v>
      </c>
      <c r="U300" s="27">
        <f t="shared" si="22"/>
        <v>0</v>
      </c>
      <c r="V300" s="25"/>
      <c r="W300" s="27" t="str">
        <f t="shared" si="23"/>
        <v/>
      </c>
      <c r="X300" s="43" t="str">
        <f t="shared" si="24"/>
        <v>OK</v>
      </c>
      <c r="Y300" s="681" t="str">
        <f t="shared" si="25"/>
        <v/>
      </c>
    </row>
    <row r="301" spans="1:25" x14ac:dyDescent="0.25">
      <c r="A301" s="68" t="str">
        <f>'0'!$A$4</f>
        <v>………………..</v>
      </c>
      <c r="B301" s="341">
        <f>'0'!$A$2</f>
        <v>46112</v>
      </c>
      <c r="C301" s="341" t="s">
        <v>1246</v>
      </c>
      <c r="D301" s="22"/>
      <c r="E301" s="23"/>
      <c r="F301" s="14"/>
      <c r="G301" s="23"/>
      <c r="H301" s="22"/>
      <c r="I301" s="24"/>
      <c r="J301" s="24"/>
      <c r="K301" s="25"/>
      <c r="L301" s="25"/>
      <c r="M301" s="25"/>
      <c r="N301" s="25"/>
      <c r="O301" s="25"/>
      <c r="P301" s="25"/>
      <c r="Q301" s="26"/>
      <c r="R301" s="25"/>
      <c r="S301" s="25"/>
      <c r="T301" s="27">
        <f t="shared" si="21"/>
        <v>0</v>
      </c>
      <c r="U301" s="27">
        <f t="shared" si="22"/>
        <v>0</v>
      </c>
      <c r="V301" s="25"/>
      <c r="W301" s="27" t="str">
        <f t="shared" si="23"/>
        <v/>
      </c>
      <c r="X301" s="43" t="str">
        <f t="shared" si="24"/>
        <v>OK</v>
      </c>
      <c r="Y301" s="681" t="str">
        <f t="shared" si="25"/>
        <v/>
      </c>
    </row>
    <row r="302" spans="1:25" x14ac:dyDescent="0.25">
      <c r="A302" s="68" t="str">
        <f>'0'!$A$4</f>
        <v>………………..</v>
      </c>
      <c r="B302" s="341">
        <f>'0'!$A$2</f>
        <v>46112</v>
      </c>
      <c r="C302" s="341" t="s">
        <v>1246</v>
      </c>
      <c r="D302" s="22"/>
      <c r="E302" s="23"/>
      <c r="F302" s="14"/>
      <c r="G302" s="23"/>
      <c r="H302" s="22"/>
      <c r="I302" s="24"/>
      <c r="J302" s="24"/>
      <c r="K302" s="25"/>
      <c r="L302" s="25"/>
      <c r="M302" s="25"/>
      <c r="N302" s="25"/>
      <c r="O302" s="25"/>
      <c r="P302" s="25"/>
      <c r="Q302" s="26"/>
      <c r="R302" s="25"/>
      <c r="S302" s="25"/>
      <c r="T302" s="27">
        <f t="shared" si="21"/>
        <v>0</v>
      </c>
      <c r="U302" s="27">
        <f t="shared" si="22"/>
        <v>0</v>
      </c>
      <c r="V302" s="25"/>
      <c r="W302" s="27" t="str">
        <f t="shared" si="23"/>
        <v/>
      </c>
      <c r="X302" s="43" t="str">
        <f t="shared" si="24"/>
        <v>OK</v>
      </c>
      <c r="Y302" s="681" t="str">
        <f t="shared" si="25"/>
        <v/>
      </c>
    </row>
    <row r="303" spans="1:25" x14ac:dyDescent="0.25">
      <c r="A303" s="68" t="str">
        <f>'0'!$A$4</f>
        <v>………………..</v>
      </c>
      <c r="B303" s="341">
        <f>'0'!$A$2</f>
        <v>46112</v>
      </c>
      <c r="C303" s="341" t="s">
        <v>1246</v>
      </c>
      <c r="D303" s="22"/>
      <c r="E303" s="23"/>
      <c r="F303" s="14"/>
      <c r="G303" s="23"/>
      <c r="H303" s="22"/>
      <c r="I303" s="24"/>
      <c r="J303" s="24"/>
      <c r="K303" s="25"/>
      <c r="L303" s="25"/>
      <c r="M303" s="25"/>
      <c r="N303" s="25"/>
      <c r="O303" s="25"/>
      <c r="P303" s="25"/>
      <c r="Q303" s="26"/>
      <c r="R303" s="25"/>
      <c r="S303" s="25"/>
      <c r="T303" s="27">
        <f t="shared" si="21"/>
        <v>0</v>
      </c>
      <c r="U303" s="27">
        <f t="shared" si="22"/>
        <v>0</v>
      </c>
      <c r="V303" s="25"/>
      <c r="W303" s="27" t="str">
        <f t="shared" si="23"/>
        <v/>
      </c>
      <c r="X303" s="43" t="str">
        <f t="shared" si="24"/>
        <v>OK</v>
      </c>
      <c r="Y303" s="681" t="str">
        <f t="shared" si="25"/>
        <v/>
      </c>
    </row>
    <row r="304" spans="1:25" x14ac:dyDescent="0.25">
      <c r="A304" s="68" t="str">
        <f>'0'!$A$4</f>
        <v>………………..</v>
      </c>
      <c r="B304" s="341">
        <f>'0'!$A$2</f>
        <v>46112</v>
      </c>
      <c r="C304" s="341" t="s">
        <v>1246</v>
      </c>
      <c r="D304" s="22"/>
      <c r="E304" s="23"/>
      <c r="F304" s="14"/>
      <c r="G304" s="23"/>
      <c r="H304" s="22"/>
      <c r="I304" s="24"/>
      <c r="J304" s="24"/>
      <c r="K304" s="25"/>
      <c r="L304" s="25"/>
      <c r="M304" s="25"/>
      <c r="N304" s="25"/>
      <c r="O304" s="25"/>
      <c r="P304" s="25"/>
      <c r="Q304" s="26"/>
      <c r="R304" s="25"/>
      <c r="S304" s="25"/>
      <c r="T304" s="27">
        <f t="shared" si="21"/>
        <v>0</v>
      </c>
      <c r="U304" s="27">
        <f t="shared" si="22"/>
        <v>0</v>
      </c>
      <c r="V304" s="25"/>
      <c r="W304" s="27" t="str">
        <f t="shared" si="23"/>
        <v/>
      </c>
      <c r="X304" s="43" t="str">
        <f t="shared" si="24"/>
        <v>OK</v>
      </c>
      <c r="Y304" s="681" t="str">
        <f t="shared" si="25"/>
        <v/>
      </c>
    </row>
    <row r="305" spans="1:25" x14ac:dyDescent="0.25">
      <c r="A305" s="68" t="str">
        <f>'0'!$A$4</f>
        <v>………………..</v>
      </c>
      <c r="B305" s="341">
        <f>'0'!$A$2</f>
        <v>46112</v>
      </c>
      <c r="C305" s="341" t="s">
        <v>1246</v>
      </c>
      <c r="D305" s="22"/>
      <c r="E305" s="23"/>
      <c r="F305" s="14"/>
      <c r="G305" s="23"/>
      <c r="H305" s="22"/>
      <c r="I305" s="24"/>
      <c r="J305" s="24"/>
      <c r="K305" s="25"/>
      <c r="L305" s="25"/>
      <c r="M305" s="25"/>
      <c r="N305" s="25"/>
      <c r="O305" s="25"/>
      <c r="P305" s="25"/>
      <c r="Q305" s="26"/>
      <c r="R305" s="25"/>
      <c r="S305" s="25"/>
      <c r="T305" s="27">
        <f t="shared" si="21"/>
        <v>0</v>
      </c>
      <c r="U305" s="27">
        <f t="shared" si="22"/>
        <v>0</v>
      </c>
      <c r="V305" s="25"/>
      <c r="W305" s="27" t="str">
        <f t="shared" si="23"/>
        <v/>
      </c>
      <c r="X305" s="43" t="str">
        <f t="shared" si="24"/>
        <v>OK</v>
      </c>
      <c r="Y305" s="681" t="str">
        <f t="shared" si="25"/>
        <v/>
      </c>
    </row>
    <row r="306" spans="1:25" x14ac:dyDescent="0.25">
      <c r="A306" s="68" t="str">
        <f>'0'!$A$4</f>
        <v>………………..</v>
      </c>
      <c r="B306" s="341">
        <f>'0'!$A$2</f>
        <v>46112</v>
      </c>
      <c r="C306" s="341" t="s">
        <v>1246</v>
      </c>
      <c r="D306" s="22"/>
      <c r="E306" s="23"/>
      <c r="F306" s="14"/>
      <c r="G306" s="23"/>
      <c r="H306" s="22"/>
      <c r="I306" s="24"/>
      <c r="J306" s="24"/>
      <c r="K306" s="25"/>
      <c r="L306" s="25"/>
      <c r="M306" s="25"/>
      <c r="N306" s="25"/>
      <c r="O306" s="25"/>
      <c r="P306" s="25"/>
      <c r="Q306" s="26"/>
      <c r="R306" s="25"/>
      <c r="S306" s="25"/>
      <c r="T306" s="27">
        <f t="shared" si="21"/>
        <v>0</v>
      </c>
      <c r="U306" s="27">
        <f t="shared" si="22"/>
        <v>0</v>
      </c>
      <c r="V306" s="25"/>
      <c r="W306" s="27" t="str">
        <f t="shared" si="23"/>
        <v/>
      </c>
      <c r="X306" s="43" t="str">
        <f t="shared" si="24"/>
        <v>OK</v>
      </c>
      <c r="Y306" s="681" t="str">
        <f t="shared" si="25"/>
        <v/>
      </c>
    </row>
    <row r="307" spans="1:25" x14ac:dyDescent="0.25">
      <c r="A307" s="68" t="str">
        <f>'0'!$A$4</f>
        <v>………………..</v>
      </c>
      <c r="B307" s="341">
        <f>'0'!$A$2</f>
        <v>46112</v>
      </c>
      <c r="C307" s="341" t="s">
        <v>1246</v>
      </c>
      <c r="D307" s="22"/>
      <c r="E307" s="23"/>
      <c r="F307" s="14"/>
      <c r="G307" s="23"/>
      <c r="H307" s="22"/>
      <c r="I307" s="24"/>
      <c r="J307" s="24"/>
      <c r="K307" s="25"/>
      <c r="L307" s="25"/>
      <c r="M307" s="25"/>
      <c r="N307" s="25"/>
      <c r="O307" s="25"/>
      <c r="P307" s="25"/>
      <c r="Q307" s="26"/>
      <c r="R307" s="25"/>
      <c r="S307" s="25"/>
      <c r="T307" s="27">
        <f t="shared" si="21"/>
        <v>0</v>
      </c>
      <c r="U307" s="27">
        <f t="shared" si="22"/>
        <v>0</v>
      </c>
      <c r="V307" s="25"/>
      <c r="W307" s="27" t="str">
        <f t="shared" si="23"/>
        <v/>
      </c>
      <c r="X307" s="43" t="str">
        <f t="shared" si="24"/>
        <v>OK</v>
      </c>
      <c r="Y307" s="681" t="str">
        <f t="shared" si="25"/>
        <v/>
      </c>
    </row>
    <row r="308" spans="1:25" x14ac:dyDescent="0.25">
      <c r="A308" s="68" t="str">
        <f>'0'!$A$4</f>
        <v>………………..</v>
      </c>
      <c r="B308" s="341">
        <f>'0'!$A$2</f>
        <v>46112</v>
      </c>
      <c r="C308" s="341" t="s">
        <v>1246</v>
      </c>
      <c r="D308" s="22"/>
      <c r="E308" s="23"/>
      <c r="F308" s="14"/>
      <c r="G308" s="23"/>
      <c r="H308" s="22"/>
      <c r="I308" s="24"/>
      <c r="J308" s="24"/>
      <c r="K308" s="25"/>
      <c r="L308" s="25"/>
      <c r="M308" s="25"/>
      <c r="N308" s="25"/>
      <c r="O308" s="25"/>
      <c r="P308" s="25"/>
      <c r="Q308" s="26"/>
      <c r="R308" s="25"/>
      <c r="S308" s="25"/>
      <c r="T308" s="27">
        <f t="shared" si="21"/>
        <v>0</v>
      </c>
      <c r="U308" s="27">
        <f t="shared" si="22"/>
        <v>0</v>
      </c>
      <c r="V308" s="25"/>
      <c r="W308" s="27" t="str">
        <f t="shared" si="23"/>
        <v/>
      </c>
      <c r="X308" s="43" t="str">
        <f t="shared" si="24"/>
        <v>OK</v>
      </c>
      <c r="Y308" s="681" t="str">
        <f t="shared" si="25"/>
        <v/>
      </c>
    </row>
    <row r="309" spans="1:25" x14ac:dyDescent="0.25">
      <c r="A309" s="68" t="str">
        <f>'0'!$A$4</f>
        <v>………………..</v>
      </c>
      <c r="B309" s="341">
        <f>'0'!$A$2</f>
        <v>46112</v>
      </c>
      <c r="C309" s="341" t="s">
        <v>1246</v>
      </c>
      <c r="D309" s="22"/>
      <c r="E309" s="23"/>
      <c r="F309" s="14"/>
      <c r="G309" s="23"/>
      <c r="H309" s="22"/>
      <c r="I309" s="24"/>
      <c r="J309" s="24"/>
      <c r="K309" s="25"/>
      <c r="L309" s="25"/>
      <c r="M309" s="25"/>
      <c r="N309" s="25"/>
      <c r="O309" s="25"/>
      <c r="P309" s="25"/>
      <c r="Q309" s="26"/>
      <c r="R309" s="25"/>
      <c r="S309" s="25"/>
      <c r="T309" s="27">
        <f t="shared" si="21"/>
        <v>0</v>
      </c>
      <c r="U309" s="27">
        <f t="shared" si="22"/>
        <v>0</v>
      </c>
      <c r="V309" s="25"/>
      <c r="W309" s="27" t="str">
        <f t="shared" si="23"/>
        <v/>
      </c>
      <c r="X309" s="43" t="str">
        <f t="shared" si="24"/>
        <v>OK</v>
      </c>
      <c r="Y309" s="681" t="str">
        <f t="shared" si="25"/>
        <v/>
      </c>
    </row>
    <row r="310" spans="1:25" x14ac:dyDescent="0.25">
      <c r="A310" s="68" t="str">
        <f>'0'!$A$4</f>
        <v>………………..</v>
      </c>
      <c r="B310" s="341">
        <f>'0'!$A$2</f>
        <v>46112</v>
      </c>
      <c r="C310" s="341" t="s">
        <v>1246</v>
      </c>
      <c r="D310" s="22"/>
      <c r="E310" s="23"/>
      <c r="F310" s="14"/>
      <c r="G310" s="23"/>
      <c r="H310" s="22"/>
      <c r="I310" s="24"/>
      <c r="J310" s="24"/>
      <c r="K310" s="25"/>
      <c r="L310" s="25"/>
      <c r="M310" s="25"/>
      <c r="N310" s="25"/>
      <c r="O310" s="25"/>
      <c r="P310" s="25"/>
      <c r="Q310" s="26"/>
      <c r="R310" s="25"/>
      <c r="S310" s="25"/>
      <c r="T310" s="27">
        <f t="shared" si="21"/>
        <v>0</v>
      </c>
      <c r="U310" s="27">
        <f t="shared" si="22"/>
        <v>0</v>
      </c>
      <c r="V310" s="25"/>
      <c r="W310" s="27" t="str">
        <f t="shared" si="23"/>
        <v/>
      </c>
      <c r="X310" s="43" t="str">
        <f t="shared" si="24"/>
        <v>OK</v>
      </c>
      <c r="Y310" s="681" t="str">
        <f t="shared" si="25"/>
        <v/>
      </c>
    </row>
    <row r="311" spans="1:25" x14ac:dyDescent="0.25">
      <c r="A311" s="68" t="str">
        <f>'0'!$A$4</f>
        <v>………………..</v>
      </c>
      <c r="B311" s="341">
        <f>'0'!$A$2</f>
        <v>46112</v>
      </c>
      <c r="C311" s="341" t="s">
        <v>1246</v>
      </c>
      <c r="D311" s="22"/>
      <c r="E311" s="23"/>
      <c r="F311" s="14"/>
      <c r="G311" s="23"/>
      <c r="H311" s="22"/>
      <c r="I311" s="24"/>
      <c r="J311" s="24"/>
      <c r="K311" s="25"/>
      <c r="L311" s="25"/>
      <c r="M311" s="25"/>
      <c r="N311" s="25"/>
      <c r="O311" s="25"/>
      <c r="P311" s="25"/>
      <c r="Q311" s="26"/>
      <c r="R311" s="25"/>
      <c r="S311" s="25"/>
      <c r="T311" s="27">
        <f t="shared" si="21"/>
        <v>0</v>
      </c>
      <c r="U311" s="27">
        <f t="shared" si="22"/>
        <v>0</v>
      </c>
      <c r="V311" s="25"/>
      <c r="W311" s="27" t="str">
        <f t="shared" si="23"/>
        <v/>
      </c>
      <c r="X311" s="43" t="str">
        <f t="shared" si="24"/>
        <v>OK</v>
      </c>
      <c r="Y311" s="681" t="str">
        <f t="shared" si="25"/>
        <v/>
      </c>
    </row>
    <row r="312" spans="1:25" x14ac:dyDescent="0.25">
      <c r="A312" s="68" t="str">
        <f>'0'!$A$4</f>
        <v>………………..</v>
      </c>
      <c r="B312" s="341">
        <f>'0'!$A$2</f>
        <v>46112</v>
      </c>
      <c r="C312" s="341" t="s">
        <v>1246</v>
      </c>
      <c r="D312" s="22"/>
      <c r="E312" s="23"/>
      <c r="F312" s="14"/>
      <c r="G312" s="23"/>
      <c r="H312" s="22"/>
      <c r="I312" s="24"/>
      <c r="J312" s="24"/>
      <c r="K312" s="25"/>
      <c r="L312" s="25"/>
      <c r="M312" s="25"/>
      <c r="N312" s="25"/>
      <c r="O312" s="25"/>
      <c r="P312" s="25"/>
      <c r="Q312" s="26"/>
      <c r="R312" s="25"/>
      <c r="S312" s="25"/>
      <c r="T312" s="27">
        <f t="shared" si="21"/>
        <v>0</v>
      </c>
      <c r="U312" s="27">
        <f t="shared" si="22"/>
        <v>0</v>
      </c>
      <c r="V312" s="25"/>
      <c r="W312" s="27" t="str">
        <f t="shared" si="23"/>
        <v/>
      </c>
      <c r="X312" s="43" t="str">
        <f t="shared" si="24"/>
        <v>OK</v>
      </c>
      <c r="Y312" s="681" t="str">
        <f t="shared" si="25"/>
        <v/>
      </c>
    </row>
    <row r="313" spans="1:25" x14ac:dyDescent="0.25">
      <c r="A313" s="68" t="str">
        <f>'0'!$A$4</f>
        <v>………………..</v>
      </c>
      <c r="B313" s="341">
        <f>'0'!$A$2</f>
        <v>46112</v>
      </c>
      <c r="C313" s="341" t="s">
        <v>1246</v>
      </c>
      <c r="D313" s="22"/>
      <c r="E313" s="23"/>
      <c r="F313" s="14"/>
      <c r="G313" s="23"/>
      <c r="H313" s="22"/>
      <c r="I313" s="24"/>
      <c r="J313" s="24"/>
      <c r="K313" s="25"/>
      <c r="L313" s="25"/>
      <c r="M313" s="25"/>
      <c r="N313" s="25"/>
      <c r="O313" s="25"/>
      <c r="P313" s="25"/>
      <c r="Q313" s="26"/>
      <c r="R313" s="25"/>
      <c r="S313" s="25"/>
      <c r="T313" s="27">
        <f t="shared" si="21"/>
        <v>0</v>
      </c>
      <c r="U313" s="27">
        <f t="shared" si="22"/>
        <v>0</v>
      </c>
      <c r="V313" s="25"/>
      <c r="W313" s="27" t="str">
        <f t="shared" si="23"/>
        <v/>
      </c>
      <c r="X313" s="43" t="str">
        <f t="shared" si="24"/>
        <v>OK</v>
      </c>
      <c r="Y313" s="681" t="str">
        <f t="shared" si="25"/>
        <v/>
      </c>
    </row>
    <row r="314" spans="1:25" x14ac:dyDescent="0.25">
      <c r="A314" s="68" t="str">
        <f>'0'!$A$4</f>
        <v>………………..</v>
      </c>
      <c r="B314" s="341">
        <f>'0'!$A$2</f>
        <v>46112</v>
      </c>
      <c r="C314" s="341" t="s">
        <v>1246</v>
      </c>
      <c r="D314" s="22"/>
      <c r="E314" s="23"/>
      <c r="F314" s="14"/>
      <c r="G314" s="23"/>
      <c r="H314" s="22"/>
      <c r="I314" s="24"/>
      <c r="J314" s="24"/>
      <c r="K314" s="25"/>
      <c r="L314" s="25"/>
      <c r="M314" s="25"/>
      <c r="N314" s="25"/>
      <c r="O314" s="25"/>
      <c r="P314" s="25"/>
      <c r="Q314" s="26"/>
      <c r="R314" s="25"/>
      <c r="S314" s="25"/>
      <c r="T314" s="27">
        <f t="shared" si="21"/>
        <v>0</v>
      </c>
      <c r="U314" s="27">
        <f t="shared" si="22"/>
        <v>0</v>
      </c>
      <c r="V314" s="25"/>
      <c r="W314" s="27" t="str">
        <f t="shared" si="23"/>
        <v/>
      </c>
      <c r="X314" s="43" t="str">
        <f t="shared" si="24"/>
        <v>OK</v>
      </c>
      <c r="Y314" s="681" t="str">
        <f t="shared" si="25"/>
        <v/>
      </c>
    </row>
    <row r="315" spans="1:25" x14ac:dyDescent="0.25">
      <c r="A315" s="68" t="str">
        <f>'0'!$A$4</f>
        <v>………………..</v>
      </c>
      <c r="B315" s="341">
        <f>'0'!$A$2</f>
        <v>46112</v>
      </c>
      <c r="C315" s="341" t="s">
        <v>1246</v>
      </c>
      <c r="D315" s="22"/>
      <c r="E315" s="23"/>
      <c r="F315" s="14"/>
      <c r="G315" s="23"/>
      <c r="H315" s="22"/>
      <c r="I315" s="24"/>
      <c r="J315" s="24"/>
      <c r="K315" s="25"/>
      <c r="L315" s="25"/>
      <c r="M315" s="25"/>
      <c r="N315" s="25"/>
      <c r="O315" s="25"/>
      <c r="P315" s="25"/>
      <c r="Q315" s="26"/>
      <c r="R315" s="25"/>
      <c r="S315" s="25"/>
      <c r="T315" s="27">
        <f t="shared" si="21"/>
        <v>0</v>
      </c>
      <c r="U315" s="27">
        <f t="shared" si="22"/>
        <v>0</v>
      </c>
      <c r="V315" s="25"/>
      <c r="W315" s="27" t="str">
        <f t="shared" si="23"/>
        <v/>
      </c>
      <c r="X315" s="43" t="str">
        <f t="shared" si="24"/>
        <v>OK</v>
      </c>
      <c r="Y315" s="681" t="str">
        <f t="shared" si="25"/>
        <v/>
      </c>
    </row>
    <row r="316" spans="1:25" x14ac:dyDescent="0.25">
      <c r="A316" s="68" t="str">
        <f>'0'!$A$4</f>
        <v>………………..</v>
      </c>
      <c r="B316" s="341">
        <f>'0'!$A$2</f>
        <v>46112</v>
      </c>
      <c r="C316" s="341" t="s">
        <v>1246</v>
      </c>
      <c r="D316" s="22"/>
      <c r="E316" s="23"/>
      <c r="F316" s="14"/>
      <c r="G316" s="23"/>
      <c r="H316" s="22"/>
      <c r="I316" s="24"/>
      <c r="J316" s="24"/>
      <c r="K316" s="25"/>
      <c r="L316" s="25"/>
      <c r="M316" s="25"/>
      <c r="N316" s="25"/>
      <c r="O316" s="25"/>
      <c r="P316" s="25"/>
      <c r="Q316" s="26"/>
      <c r="R316" s="25"/>
      <c r="S316" s="25"/>
      <c r="T316" s="27">
        <f t="shared" si="21"/>
        <v>0</v>
      </c>
      <c r="U316" s="27">
        <f t="shared" si="22"/>
        <v>0</v>
      </c>
      <c r="V316" s="25"/>
      <c r="W316" s="27" t="str">
        <f t="shared" si="23"/>
        <v/>
      </c>
      <c r="X316" s="43" t="str">
        <f t="shared" si="24"/>
        <v>OK</v>
      </c>
      <c r="Y316" s="681" t="str">
        <f t="shared" si="25"/>
        <v/>
      </c>
    </row>
    <row r="317" spans="1:25" x14ac:dyDescent="0.25">
      <c r="A317" s="68" t="str">
        <f>'0'!$A$4</f>
        <v>………………..</v>
      </c>
      <c r="B317" s="341">
        <f>'0'!$A$2</f>
        <v>46112</v>
      </c>
      <c r="C317" s="341" t="s">
        <v>1246</v>
      </c>
      <c r="D317" s="22"/>
      <c r="E317" s="23"/>
      <c r="F317" s="14"/>
      <c r="G317" s="23"/>
      <c r="H317" s="22"/>
      <c r="I317" s="24"/>
      <c r="J317" s="24"/>
      <c r="K317" s="25"/>
      <c r="L317" s="25"/>
      <c r="M317" s="25"/>
      <c r="N317" s="25"/>
      <c r="O317" s="25"/>
      <c r="P317" s="25"/>
      <c r="Q317" s="26"/>
      <c r="R317" s="25"/>
      <c r="S317" s="25"/>
      <c r="T317" s="27">
        <f t="shared" si="21"/>
        <v>0</v>
      </c>
      <c r="U317" s="27">
        <f t="shared" si="22"/>
        <v>0</v>
      </c>
      <c r="V317" s="25"/>
      <c r="W317" s="27" t="str">
        <f t="shared" si="23"/>
        <v/>
      </c>
      <c r="X317" s="43" t="str">
        <f t="shared" si="24"/>
        <v>OK</v>
      </c>
      <c r="Y317" s="681" t="str">
        <f t="shared" si="25"/>
        <v/>
      </c>
    </row>
    <row r="318" spans="1:25" x14ac:dyDescent="0.25">
      <c r="A318" s="68" t="str">
        <f>'0'!$A$4</f>
        <v>………………..</v>
      </c>
      <c r="B318" s="341">
        <f>'0'!$A$2</f>
        <v>46112</v>
      </c>
      <c r="C318" s="341" t="s">
        <v>1246</v>
      </c>
      <c r="D318" s="22"/>
      <c r="E318" s="23"/>
      <c r="F318" s="14"/>
      <c r="G318" s="23"/>
      <c r="H318" s="22"/>
      <c r="I318" s="24"/>
      <c r="J318" s="24"/>
      <c r="K318" s="25"/>
      <c r="L318" s="25"/>
      <c r="M318" s="25"/>
      <c r="N318" s="25"/>
      <c r="O318" s="25"/>
      <c r="P318" s="25"/>
      <c r="Q318" s="26"/>
      <c r="R318" s="25"/>
      <c r="S318" s="25"/>
      <c r="T318" s="27">
        <f t="shared" si="21"/>
        <v>0</v>
      </c>
      <c r="U318" s="27">
        <f t="shared" si="22"/>
        <v>0</v>
      </c>
      <c r="V318" s="25"/>
      <c r="W318" s="27" t="str">
        <f t="shared" si="23"/>
        <v/>
      </c>
      <c r="X318" s="43" t="str">
        <f t="shared" si="24"/>
        <v>OK</v>
      </c>
      <c r="Y318" s="681" t="str">
        <f t="shared" si="25"/>
        <v/>
      </c>
    </row>
    <row r="319" spans="1:25" x14ac:dyDescent="0.25">
      <c r="A319" s="68" t="str">
        <f>'0'!$A$4</f>
        <v>………………..</v>
      </c>
      <c r="B319" s="341">
        <f>'0'!$A$2</f>
        <v>46112</v>
      </c>
      <c r="C319" s="341" t="s">
        <v>1246</v>
      </c>
      <c r="D319" s="22"/>
      <c r="E319" s="23"/>
      <c r="F319" s="14"/>
      <c r="G319" s="23"/>
      <c r="H319" s="22"/>
      <c r="I319" s="24"/>
      <c r="J319" s="24"/>
      <c r="K319" s="25"/>
      <c r="L319" s="25"/>
      <c r="M319" s="25"/>
      <c r="N319" s="25"/>
      <c r="O319" s="25"/>
      <c r="P319" s="25"/>
      <c r="Q319" s="26"/>
      <c r="R319" s="25"/>
      <c r="S319" s="25"/>
      <c r="T319" s="27">
        <f t="shared" si="21"/>
        <v>0</v>
      </c>
      <c r="U319" s="27">
        <f t="shared" si="22"/>
        <v>0</v>
      </c>
      <c r="V319" s="25"/>
      <c r="W319" s="27" t="str">
        <f t="shared" si="23"/>
        <v/>
      </c>
      <c r="X319" s="43" t="str">
        <f t="shared" si="24"/>
        <v>OK</v>
      </c>
      <c r="Y319" s="681" t="str">
        <f t="shared" si="25"/>
        <v/>
      </c>
    </row>
    <row r="320" spans="1:25" x14ac:dyDescent="0.25">
      <c r="A320" s="68" t="str">
        <f>'0'!$A$4</f>
        <v>………………..</v>
      </c>
      <c r="B320" s="341">
        <f>'0'!$A$2</f>
        <v>46112</v>
      </c>
      <c r="C320" s="341" t="s">
        <v>1246</v>
      </c>
      <c r="D320" s="22"/>
      <c r="E320" s="23"/>
      <c r="F320" s="14"/>
      <c r="G320" s="23"/>
      <c r="H320" s="22"/>
      <c r="I320" s="24"/>
      <c r="J320" s="24"/>
      <c r="K320" s="25"/>
      <c r="L320" s="25"/>
      <c r="M320" s="25"/>
      <c r="N320" s="25"/>
      <c r="O320" s="25"/>
      <c r="P320" s="25"/>
      <c r="Q320" s="26"/>
      <c r="R320" s="25"/>
      <c r="S320" s="25"/>
      <c r="T320" s="27">
        <f t="shared" si="21"/>
        <v>0</v>
      </c>
      <c r="U320" s="27">
        <f t="shared" si="22"/>
        <v>0</v>
      </c>
      <c r="V320" s="25"/>
      <c r="W320" s="27" t="str">
        <f t="shared" si="23"/>
        <v/>
      </c>
      <c r="X320" s="43" t="str">
        <f t="shared" si="24"/>
        <v>OK</v>
      </c>
      <c r="Y320" s="681" t="str">
        <f t="shared" si="25"/>
        <v/>
      </c>
    </row>
    <row r="321" spans="1:25" x14ac:dyDescent="0.25">
      <c r="A321" s="68" t="str">
        <f>'0'!$A$4</f>
        <v>………………..</v>
      </c>
      <c r="B321" s="341">
        <f>'0'!$A$2</f>
        <v>46112</v>
      </c>
      <c r="C321" s="341" t="s">
        <v>1246</v>
      </c>
      <c r="D321" s="22"/>
      <c r="E321" s="23"/>
      <c r="F321" s="14"/>
      <c r="G321" s="23"/>
      <c r="H321" s="22"/>
      <c r="I321" s="24"/>
      <c r="J321" s="24"/>
      <c r="K321" s="25"/>
      <c r="L321" s="25"/>
      <c r="M321" s="25"/>
      <c r="N321" s="25"/>
      <c r="O321" s="25"/>
      <c r="P321" s="25"/>
      <c r="Q321" s="26"/>
      <c r="R321" s="25"/>
      <c r="S321" s="25"/>
      <c r="T321" s="27">
        <f t="shared" si="21"/>
        <v>0</v>
      </c>
      <c r="U321" s="27">
        <f t="shared" si="22"/>
        <v>0</v>
      </c>
      <c r="V321" s="25"/>
      <c r="W321" s="27" t="str">
        <f t="shared" si="23"/>
        <v/>
      </c>
      <c r="X321" s="43" t="str">
        <f t="shared" si="24"/>
        <v>OK</v>
      </c>
      <c r="Y321" s="681" t="str">
        <f t="shared" si="25"/>
        <v/>
      </c>
    </row>
    <row r="322" spans="1:25" x14ac:dyDescent="0.25">
      <c r="A322" s="68" t="str">
        <f>'0'!$A$4</f>
        <v>………………..</v>
      </c>
      <c r="B322" s="341">
        <f>'0'!$A$2</f>
        <v>46112</v>
      </c>
      <c r="C322" s="341" t="s">
        <v>1246</v>
      </c>
      <c r="D322" s="22"/>
      <c r="E322" s="23"/>
      <c r="F322" s="14"/>
      <c r="G322" s="23"/>
      <c r="H322" s="22"/>
      <c r="I322" s="24"/>
      <c r="J322" s="24"/>
      <c r="K322" s="25"/>
      <c r="L322" s="25"/>
      <c r="M322" s="25"/>
      <c r="N322" s="25"/>
      <c r="O322" s="25"/>
      <c r="P322" s="25"/>
      <c r="Q322" s="26"/>
      <c r="R322" s="25"/>
      <c r="S322" s="25"/>
      <c r="T322" s="27">
        <f t="shared" si="21"/>
        <v>0</v>
      </c>
      <c r="U322" s="27">
        <f t="shared" si="22"/>
        <v>0</v>
      </c>
      <c r="V322" s="25"/>
      <c r="W322" s="27" t="str">
        <f t="shared" si="23"/>
        <v/>
      </c>
      <c r="X322" s="43" t="str">
        <f t="shared" si="24"/>
        <v>OK</v>
      </c>
      <c r="Y322" s="681" t="str">
        <f t="shared" si="25"/>
        <v/>
      </c>
    </row>
    <row r="323" spans="1:25" x14ac:dyDescent="0.25">
      <c r="A323" s="68" t="str">
        <f>'0'!$A$4</f>
        <v>………………..</v>
      </c>
      <c r="B323" s="341">
        <f>'0'!$A$2</f>
        <v>46112</v>
      </c>
      <c r="C323" s="341" t="s">
        <v>1246</v>
      </c>
      <c r="D323" s="22"/>
      <c r="E323" s="23"/>
      <c r="F323" s="14"/>
      <c r="G323" s="23"/>
      <c r="H323" s="22"/>
      <c r="I323" s="24"/>
      <c r="J323" s="24"/>
      <c r="K323" s="25"/>
      <c r="L323" s="25"/>
      <c r="M323" s="25"/>
      <c r="N323" s="25"/>
      <c r="O323" s="25"/>
      <c r="P323" s="25"/>
      <c r="Q323" s="26"/>
      <c r="R323" s="25"/>
      <c r="S323" s="25"/>
      <c r="T323" s="27">
        <f t="shared" si="21"/>
        <v>0</v>
      </c>
      <c r="U323" s="27">
        <f t="shared" si="22"/>
        <v>0</v>
      </c>
      <c r="V323" s="25"/>
      <c r="W323" s="27" t="str">
        <f t="shared" si="23"/>
        <v/>
      </c>
      <c r="X323" s="43" t="str">
        <f t="shared" si="24"/>
        <v>OK</v>
      </c>
      <c r="Y323" s="681" t="str">
        <f t="shared" si="25"/>
        <v/>
      </c>
    </row>
    <row r="324" spans="1:25" x14ac:dyDescent="0.25">
      <c r="A324" s="68" t="str">
        <f>'0'!$A$4</f>
        <v>………………..</v>
      </c>
      <c r="B324" s="341">
        <f>'0'!$A$2</f>
        <v>46112</v>
      </c>
      <c r="C324" s="341" t="s">
        <v>1246</v>
      </c>
      <c r="D324" s="22"/>
      <c r="E324" s="23"/>
      <c r="F324" s="14"/>
      <c r="G324" s="23"/>
      <c r="H324" s="22"/>
      <c r="I324" s="24"/>
      <c r="J324" s="24"/>
      <c r="K324" s="25"/>
      <c r="L324" s="25"/>
      <c r="M324" s="25"/>
      <c r="N324" s="25"/>
      <c r="O324" s="25"/>
      <c r="P324" s="25"/>
      <c r="Q324" s="26"/>
      <c r="R324" s="25"/>
      <c r="S324" s="25"/>
      <c r="T324" s="27">
        <f t="shared" si="21"/>
        <v>0</v>
      </c>
      <c r="U324" s="27">
        <f t="shared" si="22"/>
        <v>0</v>
      </c>
      <c r="V324" s="25"/>
      <c r="W324" s="27" t="str">
        <f t="shared" si="23"/>
        <v/>
      </c>
      <c r="X324" s="43" t="str">
        <f t="shared" si="24"/>
        <v>OK</v>
      </c>
      <c r="Y324" s="681" t="str">
        <f t="shared" si="25"/>
        <v/>
      </c>
    </row>
    <row r="325" spans="1:25" x14ac:dyDescent="0.25">
      <c r="A325" s="68" t="str">
        <f>'0'!$A$4</f>
        <v>………………..</v>
      </c>
      <c r="B325" s="341">
        <f>'0'!$A$2</f>
        <v>46112</v>
      </c>
      <c r="C325" s="341" t="s">
        <v>1246</v>
      </c>
      <c r="D325" s="22"/>
      <c r="E325" s="23"/>
      <c r="F325" s="14"/>
      <c r="G325" s="23"/>
      <c r="H325" s="22"/>
      <c r="I325" s="24"/>
      <c r="J325" s="24"/>
      <c r="K325" s="25"/>
      <c r="L325" s="25"/>
      <c r="M325" s="25"/>
      <c r="N325" s="25"/>
      <c r="O325" s="25"/>
      <c r="P325" s="25"/>
      <c r="Q325" s="26"/>
      <c r="R325" s="25"/>
      <c r="S325" s="25"/>
      <c r="T325" s="27">
        <f t="shared" si="21"/>
        <v>0</v>
      </c>
      <c r="U325" s="27">
        <f t="shared" si="22"/>
        <v>0</v>
      </c>
      <c r="V325" s="25"/>
      <c r="W325" s="27" t="str">
        <f t="shared" si="23"/>
        <v/>
      </c>
      <c r="X325" s="43" t="str">
        <f t="shared" si="24"/>
        <v>OK</v>
      </c>
      <c r="Y325" s="681" t="str">
        <f t="shared" si="25"/>
        <v/>
      </c>
    </row>
    <row r="326" spans="1:25" x14ac:dyDescent="0.25">
      <c r="A326" s="68" t="str">
        <f>'0'!$A$4</f>
        <v>………………..</v>
      </c>
      <c r="B326" s="341">
        <f>'0'!$A$2</f>
        <v>46112</v>
      </c>
      <c r="C326" s="341" t="s">
        <v>1246</v>
      </c>
      <c r="D326" s="22"/>
      <c r="E326" s="23"/>
      <c r="F326" s="14"/>
      <c r="G326" s="23"/>
      <c r="H326" s="22"/>
      <c r="I326" s="24"/>
      <c r="J326" s="24"/>
      <c r="K326" s="25"/>
      <c r="L326" s="25"/>
      <c r="M326" s="25"/>
      <c r="N326" s="25"/>
      <c r="O326" s="25"/>
      <c r="P326" s="25"/>
      <c r="Q326" s="26"/>
      <c r="R326" s="25"/>
      <c r="S326" s="25"/>
      <c r="T326" s="27">
        <f t="shared" si="21"/>
        <v>0</v>
      </c>
      <c r="U326" s="27">
        <f t="shared" si="22"/>
        <v>0</v>
      </c>
      <c r="V326" s="25"/>
      <c r="W326" s="27" t="str">
        <f t="shared" si="23"/>
        <v/>
      </c>
      <c r="X326" s="43" t="str">
        <f t="shared" si="24"/>
        <v>OK</v>
      </c>
      <c r="Y326" s="681" t="str">
        <f t="shared" si="25"/>
        <v/>
      </c>
    </row>
    <row r="327" spans="1:25" x14ac:dyDescent="0.25">
      <c r="A327" s="68" t="str">
        <f>'0'!$A$4</f>
        <v>………………..</v>
      </c>
      <c r="B327" s="341">
        <f>'0'!$A$2</f>
        <v>46112</v>
      </c>
      <c r="C327" s="341" t="s">
        <v>1246</v>
      </c>
      <c r="D327" s="22"/>
      <c r="E327" s="23"/>
      <c r="F327" s="14"/>
      <c r="G327" s="23"/>
      <c r="H327" s="22"/>
      <c r="I327" s="24"/>
      <c r="J327" s="24"/>
      <c r="K327" s="25"/>
      <c r="L327" s="25"/>
      <c r="M327" s="25"/>
      <c r="N327" s="25"/>
      <c r="O327" s="25"/>
      <c r="P327" s="25"/>
      <c r="Q327" s="26"/>
      <c r="R327" s="25"/>
      <c r="S327" s="25"/>
      <c r="T327" s="27">
        <f t="shared" si="21"/>
        <v>0</v>
      </c>
      <c r="U327" s="27">
        <f t="shared" si="22"/>
        <v>0</v>
      </c>
      <c r="V327" s="25"/>
      <c r="W327" s="27" t="str">
        <f t="shared" si="23"/>
        <v/>
      </c>
      <c r="X327" s="43" t="str">
        <f t="shared" si="24"/>
        <v>OK</v>
      </c>
      <c r="Y327" s="681" t="str">
        <f t="shared" si="25"/>
        <v/>
      </c>
    </row>
    <row r="328" spans="1:25" x14ac:dyDescent="0.25">
      <c r="A328" s="68" t="str">
        <f>'0'!$A$4</f>
        <v>………………..</v>
      </c>
      <c r="B328" s="341">
        <f>'0'!$A$2</f>
        <v>46112</v>
      </c>
      <c r="C328" s="341" t="s">
        <v>1246</v>
      </c>
      <c r="D328" s="22"/>
      <c r="E328" s="23"/>
      <c r="F328" s="14"/>
      <c r="G328" s="23"/>
      <c r="H328" s="22"/>
      <c r="I328" s="24"/>
      <c r="J328" s="24"/>
      <c r="K328" s="25"/>
      <c r="L328" s="25"/>
      <c r="M328" s="25"/>
      <c r="N328" s="25"/>
      <c r="O328" s="25"/>
      <c r="P328" s="25"/>
      <c r="Q328" s="26"/>
      <c r="R328" s="25"/>
      <c r="S328" s="25"/>
      <c r="T328" s="27">
        <f t="shared" si="21"/>
        <v>0</v>
      </c>
      <c r="U328" s="27">
        <f t="shared" si="22"/>
        <v>0</v>
      </c>
      <c r="V328" s="25"/>
      <c r="W328" s="27" t="str">
        <f t="shared" si="23"/>
        <v/>
      </c>
      <c r="X328" s="43" t="str">
        <f t="shared" si="24"/>
        <v>OK</v>
      </c>
      <c r="Y328" s="681" t="str">
        <f t="shared" si="25"/>
        <v/>
      </c>
    </row>
    <row r="329" spans="1:25" x14ac:dyDescent="0.25">
      <c r="A329" s="68" t="str">
        <f>'0'!$A$4</f>
        <v>………………..</v>
      </c>
      <c r="B329" s="341">
        <f>'0'!$A$2</f>
        <v>46112</v>
      </c>
      <c r="C329" s="341" t="s">
        <v>1246</v>
      </c>
      <c r="D329" s="22"/>
      <c r="E329" s="23"/>
      <c r="F329" s="14"/>
      <c r="G329" s="23"/>
      <c r="H329" s="22"/>
      <c r="I329" s="24"/>
      <c r="J329" s="24"/>
      <c r="K329" s="25"/>
      <c r="L329" s="25"/>
      <c r="M329" s="25"/>
      <c r="N329" s="25"/>
      <c r="O329" s="25"/>
      <c r="P329" s="25"/>
      <c r="Q329" s="26"/>
      <c r="R329" s="25"/>
      <c r="S329" s="25"/>
      <c r="T329" s="27">
        <f t="shared" ref="T329:T392" si="26">N329+P329-R329</f>
        <v>0</v>
      </c>
      <c r="U329" s="27">
        <f t="shared" ref="U329:U392" si="27">O329+Q329-S329</f>
        <v>0</v>
      </c>
      <c r="V329" s="25"/>
      <c r="W329" s="27" t="str">
        <f t="shared" ref="W329:W392" si="28">IF(K329="","",K329-M329-(P329-Q329))</f>
        <v/>
      </c>
      <c r="X329" s="43" t="str">
        <f t="shared" ref="X329:X392" si="29">IF(ROUND(T329-V329,2)&gt;=0,"OK","Просрочието не може да надхвърля задължението")</f>
        <v>OK</v>
      </c>
      <c r="Y329" s="681" t="str">
        <f t="shared" ref="Y329:Y392" si="30">IF(COUNTBLANK(D329:W329)=18,"",IF(D329="999999999","",IF(ISNUMBER(VALUE(D329)),IF(LEN(D329)&lt;&gt;9,"Въведеното ЕИК е твърде късо или твърде дълго",IF(OR(MOD(MID(D329,1,1)*1+MID(D329,2,1)*2+MID(D329,3,1)*3+MID(D329,4,1)*4+MID(D329,5,1)*5+MID(D329,6,1)*6+MID(D329,7,1)*7+MID(D329,8,1)*8,11)-MID(D329,9,1)=0,AND(MOD(MID(D329,1,1)*3+MID(D329,2,1)*4+MID(D329,3,1)*5+MID(D329,4,1)*6+MID(D329,5,1)*7+MID(D329,6,1)*8+MID(D329,7,1)*9+MID(D329,8,1)*10,11)=10,MID(D329,9,1)*1=0),MOD(MID(D329,1,1)*3+MID(D329,2,1)*4+MID(D329,3,1)*5+MID(D329,4,1)*6+MID(D329,5,1)*7+MID(D329,6,1)*8+MID(D329,7,1)*9+MID(D329,8,1)*10,11)-MID(D329,9,1)=0),"","Въведеното ЕИК е невалидно")),"Въведеното ЕИК съдържа непозволени символи")))</f>
        <v/>
      </c>
    </row>
    <row r="330" spans="1:25" x14ac:dyDescent="0.25">
      <c r="A330" s="68" t="str">
        <f>'0'!$A$4</f>
        <v>………………..</v>
      </c>
      <c r="B330" s="341">
        <f>'0'!$A$2</f>
        <v>46112</v>
      </c>
      <c r="C330" s="341" t="s">
        <v>1246</v>
      </c>
      <c r="D330" s="22"/>
      <c r="E330" s="23"/>
      <c r="F330" s="14"/>
      <c r="G330" s="23"/>
      <c r="H330" s="22"/>
      <c r="I330" s="24"/>
      <c r="J330" s="24"/>
      <c r="K330" s="25"/>
      <c r="L330" s="25"/>
      <c r="M330" s="25"/>
      <c r="N330" s="25"/>
      <c r="O330" s="25"/>
      <c r="P330" s="25"/>
      <c r="Q330" s="26"/>
      <c r="R330" s="25"/>
      <c r="S330" s="25"/>
      <c r="T330" s="27">
        <f t="shared" si="26"/>
        <v>0</v>
      </c>
      <c r="U330" s="27">
        <f t="shared" si="27"/>
        <v>0</v>
      </c>
      <c r="V330" s="25"/>
      <c r="W330" s="27" t="str">
        <f t="shared" si="28"/>
        <v/>
      </c>
      <c r="X330" s="43" t="str">
        <f t="shared" si="29"/>
        <v>OK</v>
      </c>
      <c r="Y330" s="681" t="str">
        <f t="shared" si="30"/>
        <v/>
      </c>
    </row>
    <row r="331" spans="1:25" x14ac:dyDescent="0.25">
      <c r="A331" s="68" t="str">
        <f>'0'!$A$4</f>
        <v>………………..</v>
      </c>
      <c r="B331" s="341">
        <f>'0'!$A$2</f>
        <v>46112</v>
      </c>
      <c r="C331" s="341" t="s">
        <v>1246</v>
      </c>
      <c r="D331" s="22"/>
      <c r="E331" s="23"/>
      <c r="F331" s="14"/>
      <c r="G331" s="23"/>
      <c r="H331" s="22"/>
      <c r="I331" s="24"/>
      <c r="J331" s="24"/>
      <c r="K331" s="25"/>
      <c r="L331" s="25"/>
      <c r="M331" s="25"/>
      <c r="N331" s="25"/>
      <c r="O331" s="25"/>
      <c r="P331" s="25"/>
      <c r="Q331" s="26"/>
      <c r="R331" s="25"/>
      <c r="S331" s="25"/>
      <c r="T331" s="27">
        <f t="shared" si="26"/>
        <v>0</v>
      </c>
      <c r="U331" s="27">
        <f t="shared" si="27"/>
        <v>0</v>
      </c>
      <c r="V331" s="25"/>
      <c r="W331" s="27" t="str">
        <f t="shared" si="28"/>
        <v/>
      </c>
      <c r="X331" s="43" t="str">
        <f t="shared" si="29"/>
        <v>OK</v>
      </c>
      <c r="Y331" s="681" t="str">
        <f t="shared" si="30"/>
        <v/>
      </c>
    </row>
    <row r="332" spans="1:25" x14ac:dyDescent="0.25">
      <c r="A332" s="68" t="str">
        <f>'0'!$A$4</f>
        <v>………………..</v>
      </c>
      <c r="B332" s="341">
        <f>'0'!$A$2</f>
        <v>46112</v>
      </c>
      <c r="C332" s="341" t="s">
        <v>1246</v>
      </c>
      <c r="D332" s="22"/>
      <c r="E332" s="23"/>
      <c r="F332" s="14"/>
      <c r="G332" s="23"/>
      <c r="H332" s="22"/>
      <c r="I332" s="24"/>
      <c r="J332" s="24"/>
      <c r="K332" s="25"/>
      <c r="L332" s="25"/>
      <c r="M332" s="25"/>
      <c r="N332" s="25"/>
      <c r="O332" s="25"/>
      <c r="P332" s="25"/>
      <c r="Q332" s="26"/>
      <c r="R332" s="25"/>
      <c r="S332" s="25"/>
      <c r="T332" s="27">
        <f t="shared" si="26"/>
        <v>0</v>
      </c>
      <c r="U332" s="27">
        <f t="shared" si="27"/>
        <v>0</v>
      </c>
      <c r="V332" s="25"/>
      <c r="W332" s="27" t="str">
        <f t="shared" si="28"/>
        <v/>
      </c>
      <c r="X332" s="43" t="str">
        <f t="shared" si="29"/>
        <v>OK</v>
      </c>
      <c r="Y332" s="681" t="str">
        <f t="shared" si="30"/>
        <v/>
      </c>
    </row>
    <row r="333" spans="1:25" x14ac:dyDescent="0.25">
      <c r="A333" s="68" t="str">
        <f>'0'!$A$4</f>
        <v>………………..</v>
      </c>
      <c r="B333" s="341">
        <f>'0'!$A$2</f>
        <v>46112</v>
      </c>
      <c r="C333" s="341" t="s">
        <v>1246</v>
      </c>
      <c r="D333" s="22"/>
      <c r="E333" s="23"/>
      <c r="F333" s="14"/>
      <c r="G333" s="23"/>
      <c r="H333" s="22"/>
      <c r="I333" s="24"/>
      <c r="J333" s="24"/>
      <c r="K333" s="25"/>
      <c r="L333" s="25"/>
      <c r="M333" s="25"/>
      <c r="N333" s="25"/>
      <c r="O333" s="25"/>
      <c r="P333" s="25"/>
      <c r="Q333" s="26"/>
      <c r="R333" s="25"/>
      <c r="S333" s="25"/>
      <c r="T333" s="27">
        <f t="shared" si="26"/>
        <v>0</v>
      </c>
      <c r="U333" s="27">
        <f t="shared" si="27"/>
        <v>0</v>
      </c>
      <c r="V333" s="25"/>
      <c r="W333" s="27" t="str">
        <f t="shared" si="28"/>
        <v/>
      </c>
      <c r="X333" s="43" t="str">
        <f t="shared" si="29"/>
        <v>OK</v>
      </c>
      <c r="Y333" s="681" t="str">
        <f t="shared" si="30"/>
        <v/>
      </c>
    </row>
    <row r="334" spans="1:25" x14ac:dyDescent="0.25">
      <c r="A334" s="68" t="str">
        <f>'0'!$A$4</f>
        <v>………………..</v>
      </c>
      <c r="B334" s="341">
        <f>'0'!$A$2</f>
        <v>46112</v>
      </c>
      <c r="C334" s="341" t="s">
        <v>1246</v>
      </c>
      <c r="D334" s="22"/>
      <c r="E334" s="23"/>
      <c r="F334" s="14"/>
      <c r="G334" s="23"/>
      <c r="H334" s="22"/>
      <c r="I334" s="24"/>
      <c r="J334" s="24"/>
      <c r="K334" s="25"/>
      <c r="L334" s="25"/>
      <c r="M334" s="25"/>
      <c r="N334" s="25"/>
      <c r="O334" s="25"/>
      <c r="P334" s="25"/>
      <c r="Q334" s="26"/>
      <c r="R334" s="25"/>
      <c r="S334" s="25"/>
      <c r="T334" s="27">
        <f t="shared" si="26"/>
        <v>0</v>
      </c>
      <c r="U334" s="27">
        <f t="shared" si="27"/>
        <v>0</v>
      </c>
      <c r="V334" s="25"/>
      <c r="W334" s="27" t="str">
        <f t="shared" si="28"/>
        <v/>
      </c>
      <c r="X334" s="43" t="str">
        <f t="shared" si="29"/>
        <v>OK</v>
      </c>
      <c r="Y334" s="681" t="str">
        <f t="shared" si="30"/>
        <v/>
      </c>
    </row>
    <row r="335" spans="1:25" x14ac:dyDescent="0.25">
      <c r="A335" s="68" t="str">
        <f>'0'!$A$4</f>
        <v>………………..</v>
      </c>
      <c r="B335" s="341">
        <f>'0'!$A$2</f>
        <v>46112</v>
      </c>
      <c r="C335" s="341" t="s">
        <v>1246</v>
      </c>
      <c r="D335" s="22"/>
      <c r="E335" s="23"/>
      <c r="F335" s="14"/>
      <c r="G335" s="23"/>
      <c r="H335" s="22"/>
      <c r="I335" s="24"/>
      <c r="J335" s="24"/>
      <c r="K335" s="25"/>
      <c r="L335" s="25"/>
      <c r="M335" s="25"/>
      <c r="N335" s="25"/>
      <c r="O335" s="25"/>
      <c r="P335" s="25"/>
      <c r="Q335" s="26"/>
      <c r="R335" s="25"/>
      <c r="S335" s="25"/>
      <c r="T335" s="27">
        <f t="shared" si="26"/>
        <v>0</v>
      </c>
      <c r="U335" s="27">
        <f t="shared" si="27"/>
        <v>0</v>
      </c>
      <c r="V335" s="25"/>
      <c r="W335" s="27" t="str">
        <f t="shared" si="28"/>
        <v/>
      </c>
      <c r="X335" s="43" t="str">
        <f t="shared" si="29"/>
        <v>OK</v>
      </c>
      <c r="Y335" s="681" t="str">
        <f t="shared" si="30"/>
        <v/>
      </c>
    </row>
    <row r="336" spans="1:25" x14ac:dyDescent="0.25">
      <c r="A336" s="68" t="str">
        <f>'0'!$A$4</f>
        <v>………………..</v>
      </c>
      <c r="B336" s="341">
        <f>'0'!$A$2</f>
        <v>46112</v>
      </c>
      <c r="C336" s="341" t="s">
        <v>1246</v>
      </c>
      <c r="D336" s="22"/>
      <c r="E336" s="23"/>
      <c r="F336" s="14"/>
      <c r="G336" s="23"/>
      <c r="H336" s="22"/>
      <c r="I336" s="24"/>
      <c r="J336" s="24"/>
      <c r="K336" s="25"/>
      <c r="L336" s="25"/>
      <c r="M336" s="25"/>
      <c r="N336" s="25"/>
      <c r="O336" s="25"/>
      <c r="P336" s="25"/>
      <c r="Q336" s="26"/>
      <c r="R336" s="25"/>
      <c r="S336" s="25"/>
      <c r="T336" s="27">
        <f t="shared" si="26"/>
        <v>0</v>
      </c>
      <c r="U336" s="27">
        <f t="shared" si="27"/>
        <v>0</v>
      </c>
      <c r="V336" s="25"/>
      <c r="W336" s="27" t="str">
        <f t="shared" si="28"/>
        <v/>
      </c>
      <c r="X336" s="43" t="str">
        <f t="shared" si="29"/>
        <v>OK</v>
      </c>
      <c r="Y336" s="681" t="str">
        <f t="shared" si="30"/>
        <v/>
      </c>
    </row>
    <row r="337" spans="1:25" x14ac:dyDescent="0.25">
      <c r="A337" s="68" t="str">
        <f>'0'!$A$4</f>
        <v>………………..</v>
      </c>
      <c r="B337" s="341">
        <f>'0'!$A$2</f>
        <v>46112</v>
      </c>
      <c r="C337" s="341" t="s">
        <v>1246</v>
      </c>
      <c r="D337" s="22"/>
      <c r="E337" s="23"/>
      <c r="F337" s="14"/>
      <c r="G337" s="23"/>
      <c r="H337" s="22"/>
      <c r="I337" s="24"/>
      <c r="J337" s="24"/>
      <c r="K337" s="25"/>
      <c r="L337" s="25"/>
      <c r="M337" s="25"/>
      <c r="N337" s="25"/>
      <c r="O337" s="25"/>
      <c r="P337" s="25"/>
      <c r="Q337" s="26"/>
      <c r="R337" s="25"/>
      <c r="S337" s="25"/>
      <c r="T337" s="27">
        <f t="shared" si="26"/>
        <v>0</v>
      </c>
      <c r="U337" s="27">
        <f t="shared" si="27"/>
        <v>0</v>
      </c>
      <c r="V337" s="25"/>
      <c r="W337" s="27" t="str">
        <f t="shared" si="28"/>
        <v/>
      </c>
      <c r="X337" s="43" t="str">
        <f t="shared" si="29"/>
        <v>OK</v>
      </c>
      <c r="Y337" s="681" t="str">
        <f t="shared" si="30"/>
        <v/>
      </c>
    </row>
    <row r="338" spans="1:25" x14ac:dyDescent="0.25">
      <c r="A338" s="68" t="str">
        <f>'0'!$A$4</f>
        <v>………………..</v>
      </c>
      <c r="B338" s="341">
        <f>'0'!$A$2</f>
        <v>46112</v>
      </c>
      <c r="C338" s="341" t="s">
        <v>1246</v>
      </c>
      <c r="D338" s="22"/>
      <c r="E338" s="23"/>
      <c r="F338" s="14"/>
      <c r="G338" s="23"/>
      <c r="H338" s="22"/>
      <c r="I338" s="24"/>
      <c r="J338" s="24"/>
      <c r="K338" s="25"/>
      <c r="L338" s="25"/>
      <c r="M338" s="25"/>
      <c r="N338" s="25"/>
      <c r="O338" s="25"/>
      <c r="P338" s="25"/>
      <c r="Q338" s="26"/>
      <c r="R338" s="25"/>
      <c r="S338" s="25"/>
      <c r="T338" s="27">
        <f t="shared" si="26"/>
        <v>0</v>
      </c>
      <c r="U338" s="27">
        <f t="shared" si="27"/>
        <v>0</v>
      </c>
      <c r="V338" s="25"/>
      <c r="W338" s="27" t="str">
        <f t="shared" si="28"/>
        <v/>
      </c>
      <c r="X338" s="43" t="str">
        <f t="shared" si="29"/>
        <v>OK</v>
      </c>
      <c r="Y338" s="681" t="str">
        <f t="shared" si="30"/>
        <v/>
      </c>
    </row>
    <row r="339" spans="1:25" x14ac:dyDescent="0.25">
      <c r="A339" s="68" t="str">
        <f>'0'!$A$4</f>
        <v>………………..</v>
      </c>
      <c r="B339" s="341">
        <f>'0'!$A$2</f>
        <v>46112</v>
      </c>
      <c r="C339" s="341" t="s">
        <v>1246</v>
      </c>
      <c r="D339" s="22"/>
      <c r="E339" s="23"/>
      <c r="F339" s="14"/>
      <c r="G339" s="23"/>
      <c r="H339" s="22"/>
      <c r="I339" s="24"/>
      <c r="J339" s="24"/>
      <c r="K339" s="25"/>
      <c r="L339" s="25"/>
      <c r="M339" s="25"/>
      <c r="N339" s="25"/>
      <c r="O339" s="25"/>
      <c r="P339" s="25"/>
      <c r="Q339" s="26"/>
      <c r="R339" s="25"/>
      <c r="S339" s="25"/>
      <c r="T339" s="27">
        <f t="shared" si="26"/>
        <v>0</v>
      </c>
      <c r="U339" s="27">
        <f t="shared" si="27"/>
        <v>0</v>
      </c>
      <c r="V339" s="25"/>
      <c r="W339" s="27" t="str">
        <f t="shared" si="28"/>
        <v/>
      </c>
      <c r="X339" s="43" t="str">
        <f t="shared" si="29"/>
        <v>OK</v>
      </c>
      <c r="Y339" s="681" t="str">
        <f t="shared" si="30"/>
        <v/>
      </c>
    </row>
    <row r="340" spans="1:25" x14ac:dyDescent="0.25">
      <c r="A340" s="68" t="str">
        <f>'0'!$A$4</f>
        <v>………………..</v>
      </c>
      <c r="B340" s="341">
        <f>'0'!$A$2</f>
        <v>46112</v>
      </c>
      <c r="C340" s="341" t="s">
        <v>1246</v>
      </c>
      <c r="D340" s="22"/>
      <c r="E340" s="23"/>
      <c r="F340" s="14"/>
      <c r="G340" s="23"/>
      <c r="H340" s="22"/>
      <c r="I340" s="24"/>
      <c r="J340" s="24"/>
      <c r="K340" s="25"/>
      <c r="L340" s="25"/>
      <c r="M340" s="25"/>
      <c r="N340" s="25"/>
      <c r="O340" s="25"/>
      <c r="P340" s="25"/>
      <c r="Q340" s="26"/>
      <c r="R340" s="25"/>
      <c r="S340" s="25"/>
      <c r="T340" s="27">
        <f t="shared" si="26"/>
        <v>0</v>
      </c>
      <c r="U340" s="27">
        <f t="shared" si="27"/>
        <v>0</v>
      </c>
      <c r="V340" s="25"/>
      <c r="W340" s="27" t="str">
        <f t="shared" si="28"/>
        <v/>
      </c>
      <c r="X340" s="43" t="str">
        <f t="shared" si="29"/>
        <v>OK</v>
      </c>
      <c r="Y340" s="681" t="str">
        <f t="shared" si="30"/>
        <v/>
      </c>
    </row>
    <row r="341" spans="1:25" x14ac:dyDescent="0.25">
      <c r="A341" s="68" t="str">
        <f>'0'!$A$4</f>
        <v>………………..</v>
      </c>
      <c r="B341" s="341">
        <f>'0'!$A$2</f>
        <v>46112</v>
      </c>
      <c r="C341" s="341" t="s">
        <v>1246</v>
      </c>
      <c r="D341" s="22"/>
      <c r="E341" s="23"/>
      <c r="F341" s="14"/>
      <c r="G341" s="23"/>
      <c r="H341" s="22"/>
      <c r="I341" s="24"/>
      <c r="J341" s="24"/>
      <c r="K341" s="25"/>
      <c r="L341" s="25"/>
      <c r="M341" s="25"/>
      <c r="N341" s="25"/>
      <c r="O341" s="25"/>
      <c r="P341" s="25"/>
      <c r="Q341" s="26"/>
      <c r="R341" s="25"/>
      <c r="S341" s="25"/>
      <c r="T341" s="27">
        <f t="shared" si="26"/>
        <v>0</v>
      </c>
      <c r="U341" s="27">
        <f t="shared" si="27"/>
        <v>0</v>
      </c>
      <c r="V341" s="25"/>
      <c r="W341" s="27" t="str">
        <f t="shared" si="28"/>
        <v/>
      </c>
      <c r="X341" s="43" t="str">
        <f t="shared" si="29"/>
        <v>OK</v>
      </c>
      <c r="Y341" s="681" t="str">
        <f t="shared" si="30"/>
        <v/>
      </c>
    </row>
    <row r="342" spans="1:25" x14ac:dyDescent="0.25">
      <c r="A342" s="68" t="str">
        <f>'0'!$A$4</f>
        <v>………………..</v>
      </c>
      <c r="B342" s="341">
        <f>'0'!$A$2</f>
        <v>46112</v>
      </c>
      <c r="C342" s="341" t="s">
        <v>1246</v>
      </c>
      <c r="D342" s="22"/>
      <c r="E342" s="23"/>
      <c r="F342" s="14"/>
      <c r="G342" s="23"/>
      <c r="H342" s="22"/>
      <c r="I342" s="24"/>
      <c r="J342" s="24"/>
      <c r="K342" s="25"/>
      <c r="L342" s="25"/>
      <c r="M342" s="25"/>
      <c r="N342" s="25"/>
      <c r="O342" s="25"/>
      <c r="P342" s="25"/>
      <c r="Q342" s="26"/>
      <c r="R342" s="25"/>
      <c r="S342" s="25"/>
      <c r="T342" s="27">
        <f t="shared" si="26"/>
        <v>0</v>
      </c>
      <c r="U342" s="27">
        <f t="shared" si="27"/>
        <v>0</v>
      </c>
      <c r="V342" s="25"/>
      <c r="W342" s="27" t="str">
        <f t="shared" si="28"/>
        <v/>
      </c>
      <c r="X342" s="43" t="str">
        <f t="shared" si="29"/>
        <v>OK</v>
      </c>
      <c r="Y342" s="681" t="str">
        <f t="shared" si="30"/>
        <v/>
      </c>
    </row>
    <row r="343" spans="1:25" x14ac:dyDescent="0.25">
      <c r="A343" s="68" t="str">
        <f>'0'!$A$4</f>
        <v>………………..</v>
      </c>
      <c r="B343" s="341">
        <f>'0'!$A$2</f>
        <v>46112</v>
      </c>
      <c r="C343" s="341" t="s">
        <v>1246</v>
      </c>
      <c r="D343" s="22"/>
      <c r="E343" s="23"/>
      <c r="F343" s="14"/>
      <c r="G343" s="23"/>
      <c r="H343" s="22"/>
      <c r="I343" s="24"/>
      <c r="J343" s="24"/>
      <c r="K343" s="25"/>
      <c r="L343" s="25"/>
      <c r="M343" s="25"/>
      <c r="N343" s="25"/>
      <c r="O343" s="25"/>
      <c r="P343" s="25"/>
      <c r="Q343" s="26"/>
      <c r="R343" s="25"/>
      <c r="S343" s="25"/>
      <c r="T343" s="27">
        <f t="shared" si="26"/>
        <v>0</v>
      </c>
      <c r="U343" s="27">
        <f t="shared" si="27"/>
        <v>0</v>
      </c>
      <c r="V343" s="25"/>
      <c r="W343" s="27" t="str">
        <f t="shared" si="28"/>
        <v/>
      </c>
      <c r="X343" s="43" t="str">
        <f t="shared" si="29"/>
        <v>OK</v>
      </c>
      <c r="Y343" s="681" t="str">
        <f t="shared" si="30"/>
        <v/>
      </c>
    </row>
    <row r="344" spans="1:25" x14ac:dyDescent="0.25">
      <c r="A344" s="68" t="str">
        <f>'0'!$A$4</f>
        <v>………………..</v>
      </c>
      <c r="B344" s="341">
        <f>'0'!$A$2</f>
        <v>46112</v>
      </c>
      <c r="C344" s="341" t="s">
        <v>1246</v>
      </c>
      <c r="D344" s="22"/>
      <c r="E344" s="23"/>
      <c r="F344" s="14"/>
      <c r="G344" s="23"/>
      <c r="H344" s="22"/>
      <c r="I344" s="24"/>
      <c r="J344" s="24"/>
      <c r="K344" s="25"/>
      <c r="L344" s="25"/>
      <c r="M344" s="25"/>
      <c r="N344" s="25"/>
      <c r="O344" s="25"/>
      <c r="P344" s="25"/>
      <c r="Q344" s="26"/>
      <c r="R344" s="25"/>
      <c r="S344" s="25"/>
      <c r="T344" s="27">
        <f t="shared" si="26"/>
        <v>0</v>
      </c>
      <c r="U344" s="27">
        <f t="shared" si="27"/>
        <v>0</v>
      </c>
      <c r="V344" s="25"/>
      <c r="W344" s="27" t="str">
        <f t="shared" si="28"/>
        <v/>
      </c>
      <c r="X344" s="43" t="str">
        <f t="shared" si="29"/>
        <v>OK</v>
      </c>
      <c r="Y344" s="681" t="str">
        <f t="shared" si="30"/>
        <v/>
      </c>
    </row>
    <row r="345" spans="1:25" x14ac:dyDescent="0.25">
      <c r="A345" s="68" t="str">
        <f>'0'!$A$4</f>
        <v>………………..</v>
      </c>
      <c r="B345" s="341">
        <f>'0'!$A$2</f>
        <v>46112</v>
      </c>
      <c r="C345" s="341" t="s">
        <v>1246</v>
      </c>
      <c r="D345" s="22"/>
      <c r="E345" s="23"/>
      <c r="F345" s="14"/>
      <c r="G345" s="23"/>
      <c r="H345" s="22"/>
      <c r="I345" s="24"/>
      <c r="J345" s="24"/>
      <c r="K345" s="25"/>
      <c r="L345" s="25"/>
      <c r="M345" s="25"/>
      <c r="N345" s="25"/>
      <c r="O345" s="25"/>
      <c r="P345" s="25"/>
      <c r="Q345" s="26"/>
      <c r="R345" s="25"/>
      <c r="S345" s="25"/>
      <c r="T345" s="27">
        <f t="shared" si="26"/>
        <v>0</v>
      </c>
      <c r="U345" s="27">
        <f t="shared" si="27"/>
        <v>0</v>
      </c>
      <c r="V345" s="25"/>
      <c r="W345" s="27" t="str">
        <f t="shared" si="28"/>
        <v/>
      </c>
      <c r="X345" s="43" t="str">
        <f t="shared" si="29"/>
        <v>OK</v>
      </c>
      <c r="Y345" s="681" t="str">
        <f t="shared" si="30"/>
        <v/>
      </c>
    </row>
    <row r="346" spans="1:25" x14ac:dyDescent="0.25">
      <c r="A346" s="68" t="str">
        <f>'0'!$A$4</f>
        <v>………………..</v>
      </c>
      <c r="B346" s="341">
        <f>'0'!$A$2</f>
        <v>46112</v>
      </c>
      <c r="C346" s="341" t="s">
        <v>1246</v>
      </c>
      <c r="D346" s="22"/>
      <c r="E346" s="23"/>
      <c r="F346" s="14"/>
      <c r="G346" s="23"/>
      <c r="H346" s="22"/>
      <c r="I346" s="24"/>
      <c r="J346" s="24"/>
      <c r="K346" s="25"/>
      <c r="L346" s="25"/>
      <c r="M346" s="25"/>
      <c r="N346" s="25"/>
      <c r="O346" s="25"/>
      <c r="P346" s="25"/>
      <c r="Q346" s="26"/>
      <c r="R346" s="25"/>
      <c r="S346" s="25"/>
      <c r="T346" s="27">
        <f t="shared" si="26"/>
        <v>0</v>
      </c>
      <c r="U346" s="27">
        <f t="shared" si="27"/>
        <v>0</v>
      </c>
      <c r="V346" s="25"/>
      <c r="W346" s="27" t="str">
        <f t="shared" si="28"/>
        <v/>
      </c>
      <c r="X346" s="43" t="str">
        <f t="shared" si="29"/>
        <v>OK</v>
      </c>
      <c r="Y346" s="681" t="str">
        <f t="shared" si="30"/>
        <v/>
      </c>
    </row>
    <row r="347" spans="1:25" x14ac:dyDescent="0.25">
      <c r="A347" s="68" t="str">
        <f>'0'!$A$4</f>
        <v>………………..</v>
      </c>
      <c r="B347" s="341">
        <f>'0'!$A$2</f>
        <v>46112</v>
      </c>
      <c r="C347" s="341" t="s">
        <v>1246</v>
      </c>
      <c r="D347" s="22"/>
      <c r="E347" s="23"/>
      <c r="F347" s="14"/>
      <c r="G347" s="23"/>
      <c r="H347" s="22"/>
      <c r="I347" s="24"/>
      <c r="J347" s="24"/>
      <c r="K347" s="25"/>
      <c r="L347" s="25"/>
      <c r="M347" s="25"/>
      <c r="N347" s="25"/>
      <c r="O347" s="25"/>
      <c r="P347" s="25"/>
      <c r="Q347" s="26"/>
      <c r="R347" s="25"/>
      <c r="S347" s="25"/>
      <c r="T347" s="27">
        <f t="shared" si="26"/>
        <v>0</v>
      </c>
      <c r="U347" s="27">
        <f t="shared" si="27"/>
        <v>0</v>
      </c>
      <c r="V347" s="25"/>
      <c r="W347" s="27" t="str">
        <f t="shared" si="28"/>
        <v/>
      </c>
      <c r="X347" s="43" t="str">
        <f t="shared" si="29"/>
        <v>OK</v>
      </c>
      <c r="Y347" s="681" t="str">
        <f t="shared" si="30"/>
        <v/>
      </c>
    </row>
    <row r="348" spans="1:25" x14ac:dyDescent="0.25">
      <c r="A348" s="68" t="str">
        <f>'0'!$A$4</f>
        <v>………………..</v>
      </c>
      <c r="B348" s="341">
        <f>'0'!$A$2</f>
        <v>46112</v>
      </c>
      <c r="C348" s="341" t="s">
        <v>1246</v>
      </c>
      <c r="D348" s="22"/>
      <c r="E348" s="23"/>
      <c r="F348" s="14"/>
      <c r="G348" s="23"/>
      <c r="H348" s="22"/>
      <c r="I348" s="24"/>
      <c r="J348" s="24"/>
      <c r="K348" s="25"/>
      <c r="L348" s="25"/>
      <c r="M348" s="25"/>
      <c r="N348" s="25"/>
      <c r="O348" s="25"/>
      <c r="P348" s="25"/>
      <c r="Q348" s="26"/>
      <c r="R348" s="25"/>
      <c r="S348" s="25"/>
      <c r="T348" s="27">
        <f t="shared" si="26"/>
        <v>0</v>
      </c>
      <c r="U348" s="27">
        <f t="shared" si="27"/>
        <v>0</v>
      </c>
      <c r="V348" s="25"/>
      <c r="W348" s="27" t="str">
        <f t="shared" si="28"/>
        <v/>
      </c>
      <c r="X348" s="43" t="str">
        <f t="shared" si="29"/>
        <v>OK</v>
      </c>
      <c r="Y348" s="681" t="str">
        <f t="shared" si="30"/>
        <v/>
      </c>
    </row>
    <row r="349" spans="1:25" x14ac:dyDescent="0.25">
      <c r="A349" s="68" t="str">
        <f>'0'!$A$4</f>
        <v>………………..</v>
      </c>
      <c r="B349" s="341">
        <f>'0'!$A$2</f>
        <v>46112</v>
      </c>
      <c r="C349" s="341" t="s">
        <v>1246</v>
      </c>
      <c r="D349" s="22"/>
      <c r="E349" s="23"/>
      <c r="F349" s="14"/>
      <c r="G349" s="23"/>
      <c r="H349" s="22"/>
      <c r="I349" s="24"/>
      <c r="J349" s="24"/>
      <c r="K349" s="25"/>
      <c r="L349" s="25"/>
      <c r="M349" s="25"/>
      <c r="N349" s="25"/>
      <c r="O349" s="25"/>
      <c r="P349" s="25"/>
      <c r="Q349" s="26"/>
      <c r="R349" s="25"/>
      <c r="S349" s="25"/>
      <c r="T349" s="27">
        <f t="shared" si="26"/>
        <v>0</v>
      </c>
      <c r="U349" s="27">
        <f t="shared" si="27"/>
        <v>0</v>
      </c>
      <c r="V349" s="25"/>
      <c r="W349" s="27" t="str">
        <f t="shared" si="28"/>
        <v/>
      </c>
      <c r="X349" s="43" t="str">
        <f t="shared" si="29"/>
        <v>OK</v>
      </c>
      <c r="Y349" s="681" t="str">
        <f t="shared" si="30"/>
        <v/>
      </c>
    </row>
    <row r="350" spans="1:25" x14ac:dyDescent="0.25">
      <c r="A350" s="68" t="str">
        <f>'0'!$A$4</f>
        <v>………………..</v>
      </c>
      <c r="B350" s="341">
        <f>'0'!$A$2</f>
        <v>46112</v>
      </c>
      <c r="C350" s="341" t="s">
        <v>1246</v>
      </c>
      <c r="D350" s="22"/>
      <c r="E350" s="23"/>
      <c r="F350" s="14"/>
      <c r="G350" s="23"/>
      <c r="H350" s="22"/>
      <c r="I350" s="24"/>
      <c r="J350" s="24"/>
      <c r="K350" s="25"/>
      <c r="L350" s="25"/>
      <c r="M350" s="25"/>
      <c r="N350" s="25"/>
      <c r="O350" s="25"/>
      <c r="P350" s="25"/>
      <c r="Q350" s="26"/>
      <c r="R350" s="25"/>
      <c r="S350" s="25"/>
      <c r="T350" s="27">
        <f t="shared" si="26"/>
        <v>0</v>
      </c>
      <c r="U350" s="27">
        <f t="shared" si="27"/>
        <v>0</v>
      </c>
      <c r="V350" s="25"/>
      <c r="W350" s="27" t="str">
        <f t="shared" si="28"/>
        <v/>
      </c>
      <c r="X350" s="43" t="str">
        <f t="shared" si="29"/>
        <v>OK</v>
      </c>
      <c r="Y350" s="681" t="str">
        <f t="shared" si="30"/>
        <v/>
      </c>
    </row>
    <row r="351" spans="1:25" x14ac:dyDescent="0.25">
      <c r="A351" s="68" t="str">
        <f>'0'!$A$4</f>
        <v>………………..</v>
      </c>
      <c r="B351" s="341">
        <f>'0'!$A$2</f>
        <v>46112</v>
      </c>
      <c r="C351" s="341" t="s">
        <v>1246</v>
      </c>
      <c r="D351" s="22"/>
      <c r="E351" s="23"/>
      <c r="F351" s="14"/>
      <c r="G351" s="23"/>
      <c r="H351" s="22"/>
      <c r="I351" s="24"/>
      <c r="J351" s="24"/>
      <c r="K351" s="25"/>
      <c r="L351" s="25"/>
      <c r="M351" s="25"/>
      <c r="N351" s="25"/>
      <c r="O351" s="25"/>
      <c r="P351" s="25"/>
      <c r="Q351" s="26"/>
      <c r="R351" s="25"/>
      <c r="S351" s="25"/>
      <c r="T351" s="27">
        <f t="shared" si="26"/>
        <v>0</v>
      </c>
      <c r="U351" s="27">
        <f t="shared" si="27"/>
        <v>0</v>
      </c>
      <c r="V351" s="25"/>
      <c r="W351" s="27" t="str">
        <f t="shared" si="28"/>
        <v/>
      </c>
      <c r="X351" s="43" t="str">
        <f t="shared" si="29"/>
        <v>OK</v>
      </c>
      <c r="Y351" s="681" t="str">
        <f t="shared" si="30"/>
        <v/>
      </c>
    </row>
    <row r="352" spans="1:25" x14ac:dyDescent="0.25">
      <c r="A352" s="68" t="str">
        <f>'0'!$A$4</f>
        <v>………………..</v>
      </c>
      <c r="B352" s="341">
        <f>'0'!$A$2</f>
        <v>46112</v>
      </c>
      <c r="C352" s="341" t="s">
        <v>1246</v>
      </c>
      <c r="D352" s="22"/>
      <c r="E352" s="23"/>
      <c r="F352" s="14"/>
      <c r="G352" s="23"/>
      <c r="H352" s="22"/>
      <c r="I352" s="24"/>
      <c r="J352" s="24"/>
      <c r="K352" s="25"/>
      <c r="L352" s="25"/>
      <c r="M352" s="25"/>
      <c r="N352" s="25"/>
      <c r="O352" s="25"/>
      <c r="P352" s="25"/>
      <c r="Q352" s="26"/>
      <c r="R352" s="25"/>
      <c r="S352" s="25"/>
      <c r="T352" s="27">
        <f t="shared" si="26"/>
        <v>0</v>
      </c>
      <c r="U352" s="27">
        <f t="shared" si="27"/>
        <v>0</v>
      </c>
      <c r="V352" s="25"/>
      <c r="W352" s="27" t="str">
        <f t="shared" si="28"/>
        <v/>
      </c>
      <c r="X352" s="43" t="str">
        <f t="shared" si="29"/>
        <v>OK</v>
      </c>
      <c r="Y352" s="681" t="str">
        <f t="shared" si="30"/>
        <v/>
      </c>
    </row>
    <row r="353" spans="1:25" x14ac:dyDescent="0.25">
      <c r="A353" s="68" t="str">
        <f>'0'!$A$4</f>
        <v>………………..</v>
      </c>
      <c r="B353" s="341">
        <f>'0'!$A$2</f>
        <v>46112</v>
      </c>
      <c r="C353" s="341" t="s">
        <v>1246</v>
      </c>
      <c r="D353" s="22"/>
      <c r="E353" s="23"/>
      <c r="F353" s="14"/>
      <c r="G353" s="23"/>
      <c r="H353" s="22"/>
      <c r="I353" s="24"/>
      <c r="J353" s="24"/>
      <c r="K353" s="25"/>
      <c r="L353" s="25"/>
      <c r="M353" s="25"/>
      <c r="N353" s="25"/>
      <c r="O353" s="25"/>
      <c r="P353" s="25"/>
      <c r="Q353" s="26"/>
      <c r="R353" s="25"/>
      <c r="S353" s="25"/>
      <c r="T353" s="27">
        <f t="shared" si="26"/>
        <v>0</v>
      </c>
      <c r="U353" s="27">
        <f t="shared" si="27"/>
        <v>0</v>
      </c>
      <c r="V353" s="25"/>
      <c r="W353" s="27" t="str">
        <f t="shared" si="28"/>
        <v/>
      </c>
      <c r="X353" s="43" t="str">
        <f t="shared" si="29"/>
        <v>OK</v>
      </c>
      <c r="Y353" s="681" t="str">
        <f t="shared" si="30"/>
        <v/>
      </c>
    </row>
    <row r="354" spans="1:25" x14ac:dyDescent="0.25">
      <c r="A354" s="68" t="str">
        <f>'0'!$A$4</f>
        <v>………………..</v>
      </c>
      <c r="B354" s="341">
        <f>'0'!$A$2</f>
        <v>46112</v>
      </c>
      <c r="C354" s="341" t="s">
        <v>1246</v>
      </c>
      <c r="D354" s="22"/>
      <c r="E354" s="23"/>
      <c r="F354" s="14"/>
      <c r="G354" s="23"/>
      <c r="H354" s="22"/>
      <c r="I354" s="24"/>
      <c r="J354" s="24"/>
      <c r="K354" s="25"/>
      <c r="L354" s="25"/>
      <c r="M354" s="25"/>
      <c r="N354" s="25"/>
      <c r="O354" s="25"/>
      <c r="P354" s="25"/>
      <c r="Q354" s="26"/>
      <c r="R354" s="25"/>
      <c r="S354" s="25"/>
      <c r="T354" s="27">
        <f t="shared" si="26"/>
        <v>0</v>
      </c>
      <c r="U354" s="27">
        <f t="shared" si="27"/>
        <v>0</v>
      </c>
      <c r="V354" s="25"/>
      <c r="W354" s="27" t="str">
        <f t="shared" si="28"/>
        <v/>
      </c>
      <c r="X354" s="43" t="str">
        <f t="shared" si="29"/>
        <v>OK</v>
      </c>
      <c r="Y354" s="681" t="str">
        <f t="shared" si="30"/>
        <v/>
      </c>
    </row>
    <row r="355" spans="1:25" x14ac:dyDescent="0.25">
      <c r="A355" s="68" t="str">
        <f>'0'!$A$4</f>
        <v>………………..</v>
      </c>
      <c r="B355" s="341">
        <f>'0'!$A$2</f>
        <v>46112</v>
      </c>
      <c r="C355" s="341" t="s">
        <v>1246</v>
      </c>
      <c r="D355" s="22"/>
      <c r="E355" s="23"/>
      <c r="F355" s="14"/>
      <c r="G355" s="23"/>
      <c r="H355" s="22"/>
      <c r="I355" s="24"/>
      <c r="J355" s="24"/>
      <c r="K355" s="25"/>
      <c r="L355" s="25"/>
      <c r="M355" s="25"/>
      <c r="N355" s="25"/>
      <c r="O355" s="25"/>
      <c r="P355" s="25"/>
      <c r="Q355" s="26"/>
      <c r="R355" s="25"/>
      <c r="S355" s="25"/>
      <c r="T355" s="27">
        <f t="shared" si="26"/>
        <v>0</v>
      </c>
      <c r="U355" s="27">
        <f t="shared" si="27"/>
        <v>0</v>
      </c>
      <c r="V355" s="25"/>
      <c r="W355" s="27" t="str">
        <f t="shared" si="28"/>
        <v/>
      </c>
      <c r="X355" s="43" t="str">
        <f t="shared" si="29"/>
        <v>OK</v>
      </c>
      <c r="Y355" s="681" t="str">
        <f t="shared" si="30"/>
        <v/>
      </c>
    </row>
    <row r="356" spans="1:25" x14ac:dyDescent="0.25">
      <c r="A356" s="68" t="str">
        <f>'0'!$A$4</f>
        <v>………………..</v>
      </c>
      <c r="B356" s="341">
        <f>'0'!$A$2</f>
        <v>46112</v>
      </c>
      <c r="C356" s="341" t="s">
        <v>1246</v>
      </c>
      <c r="D356" s="22"/>
      <c r="E356" s="23"/>
      <c r="F356" s="14"/>
      <c r="G356" s="23"/>
      <c r="H356" s="22"/>
      <c r="I356" s="24"/>
      <c r="J356" s="24"/>
      <c r="K356" s="25"/>
      <c r="L356" s="25"/>
      <c r="M356" s="25"/>
      <c r="N356" s="25"/>
      <c r="O356" s="25"/>
      <c r="P356" s="25"/>
      <c r="Q356" s="26"/>
      <c r="R356" s="25"/>
      <c r="S356" s="25"/>
      <c r="T356" s="27">
        <f t="shared" si="26"/>
        <v>0</v>
      </c>
      <c r="U356" s="27">
        <f t="shared" si="27"/>
        <v>0</v>
      </c>
      <c r="V356" s="25"/>
      <c r="W356" s="27" t="str">
        <f t="shared" si="28"/>
        <v/>
      </c>
      <c r="X356" s="43" t="str">
        <f t="shared" si="29"/>
        <v>OK</v>
      </c>
      <c r="Y356" s="681" t="str">
        <f t="shared" si="30"/>
        <v/>
      </c>
    </row>
    <row r="357" spans="1:25" x14ac:dyDescent="0.25">
      <c r="A357" s="68" t="str">
        <f>'0'!$A$4</f>
        <v>………………..</v>
      </c>
      <c r="B357" s="341">
        <f>'0'!$A$2</f>
        <v>46112</v>
      </c>
      <c r="C357" s="341" t="s">
        <v>1246</v>
      </c>
      <c r="D357" s="22"/>
      <c r="E357" s="23"/>
      <c r="F357" s="14"/>
      <c r="G357" s="23"/>
      <c r="H357" s="22"/>
      <c r="I357" s="24"/>
      <c r="J357" s="24"/>
      <c r="K357" s="25"/>
      <c r="L357" s="25"/>
      <c r="M357" s="25"/>
      <c r="N357" s="25"/>
      <c r="O357" s="25"/>
      <c r="P357" s="25"/>
      <c r="Q357" s="26"/>
      <c r="R357" s="25"/>
      <c r="S357" s="25"/>
      <c r="T357" s="27">
        <f t="shared" si="26"/>
        <v>0</v>
      </c>
      <c r="U357" s="27">
        <f t="shared" si="27"/>
        <v>0</v>
      </c>
      <c r="V357" s="25"/>
      <c r="W357" s="27" t="str">
        <f t="shared" si="28"/>
        <v/>
      </c>
      <c r="X357" s="43" t="str">
        <f t="shared" si="29"/>
        <v>OK</v>
      </c>
      <c r="Y357" s="681" t="str">
        <f t="shared" si="30"/>
        <v/>
      </c>
    </row>
    <row r="358" spans="1:25" x14ac:dyDescent="0.25">
      <c r="A358" s="68" t="str">
        <f>'0'!$A$4</f>
        <v>………………..</v>
      </c>
      <c r="B358" s="341">
        <f>'0'!$A$2</f>
        <v>46112</v>
      </c>
      <c r="C358" s="341" t="s">
        <v>1246</v>
      </c>
      <c r="D358" s="22"/>
      <c r="E358" s="23"/>
      <c r="F358" s="14"/>
      <c r="G358" s="23"/>
      <c r="H358" s="22"/>
      <c r="I358" s="24"/>
      <c r="J358" s="24"/>
      <c r="K358" s="25"/>
      <c r="L358" s="25"/>
      <c r="M358" s="25"/>
      <c r="N358" s="25"/>
      <c r="O358" s="25"/>
      <c r="P358" s="25"/>
      <c r="Q358" s="26"/>
      <c r="R358" s="25"/>
      <c r="S358" s="25"/>
      <c r="T358" s="27">
        <f t="shared" si="26"/>
        <v>0</v>
      </c>
      <c r="U358" s="27">
        <f t="shared" si="27"/>
        <v>0</v>
      </c>
      <c r="V358" s="25"/>
      <c r="W358" s="27" t="str">
        <f t="shared" si="28"/>
        <v/>
      </c>
      <c r="X358" s="43" t="str">
        <f t="shared" si="29"/>
        <v>OK</v>
      </c>
      <c r="Y358" s="681" t="str">
        <f t="shared" si="30"/>
        <v/>
      </c>
    </row>
    <row r="359" spans="1:25" x14ac:dyDescent="0.25">
      <c r="A359" s="68" t="str">
        <f>'0'!$A$4</f>
        <v>………………..</v>
      </c>
      <c r="B359" s="341">
        <f>'0'!$A$2</f>
        <v>46112</v>
      </c>
      <c r="C359" s="341" t="s">
        <v>1246</v>
      </c>
      <c r="D359" s="22"/>
      <c r="E359" s="23"/>
      <c r="F359" s="14"/>
      <c r="G359" s="23"/>
      <c r="H359" s="22"/>
      <c r="I359" s="24"/>
      <c r="J359" s="24"/>
      <c r="K359" s="25"/>
      <c r="L359" s="25"/>
      <c r="M359" s="25"/>
      <c r="N359" s="25"/>
      <c r="O359" s="25"/>
      <c r="P359" s="25"/>
      <c r="Q359" s="26"/>
      <c r="R359" s="25"/>
      <c r="S359" s="25"/>
      <c r="T359" s="27">
        <f t="shared" si="26"/>
        <v>0</v>
      </c>
      <c r="U359" s="27">
        <f t="shared" si="27"/>
        <v>0</v>
      </c>
      <c r="V359" s="25"/>
      <c r="W359" s="27" t="str">
        <f t="shared" si="28"/>
        <v/>
      </c>
      <c r="X359" s="43" t="str">
        <f t="shared" si="29"/>
        <v>OK</v>
      </c>
      <c r="Y359" s="681" t="str">
        <f t="shared" si="30"/>
        <v/>
      </c>
    </row>
    <row r="360" spans="1:25" x14ac:dyDescent="0.25">
      <c r="A360" s="68" t="str">
        <f>'0'!$A$4</f>
        <v>………………..</v>
      </c>
      <c r="B360" s="341">
        <f>'0'!$A$2</f>
        <v>46112</v>
      </c>
      <c r="C360" s="341" t="s">
        <v>1246</v>
      </c>
      <c r="D360" s="22"/>
      <c r="E360" s="23"/>
      <c r="F360" s="14"/>
      <c r="G360" s="23"/>
      <c r="H360" s="22"/>
      <c r="I360" s="24"/>
      <c r="J360" s="24"/>
      <c r="K360" s="25"/>
      <c r="L360" s="25"/>
      <c r="M360" s="25"/>
      <c r="N360" s="25"/>
      <c r="O360" s="25"/>
      <c r="P360" s="25"/>
      <c r="Q360" s="26"/>
      <c r="R360" s="25"/>
      <c r="S360" s="25"/>
      <c r="T360" s="27">
        <f t="shared" si="26"/>
        <v>0</v>
      </c>
      <c r="U360" s="27">
        <f t="shared" si="27"/>
        <v>0</v>
      </c>
      <c r="V360" s="25"/>
      <c r="W360" s="27" t="str">
        <f t="shared" si="28"/>
        <v/>
      </c>
      <c r="X360" s="43" t="str">
        <f t="shared" si="29"/>
        <v>OK</v>
      </c>
      <c r="Y360" s="681" t="str">
        <f t="shared" si="30"/>
        <v/>
      </c>
    </row>
    <row r="361" spans="1:25" x14ac:dyDescent="0.25">
      <c r="A361" s="68" t="str">
        <f>'0'!$A$4</f>
        <v>………………..</v>
      </c>
      <c r="B361" s="341">
        <f>'0'!$A$2</f>
        <v>46112</v>
      </c>
      <c r="C361" s="341" t="s">
        <v>1246</v>
      </c>
      <c r="D361" s="22"/>
      <c r="E361" s="23"/>
      <c r="F361" s="14"/>
      <c r="G361" s="23"/>
      <c r="H361" s="22"/>
      <c r="I361" s="24"/>
      <c r="J361" s="24"/>
      <c r="K361" s="25"/>
      <c r="L361" s="25"/>
      <c r="M361" s="25"/>
      <c r="N361" s="25"/>
      <c r="O361" s="25"/>
      <c r="P361" s="25"/>
      <c r="Q361" s="26"/>
      <c r="R361" s="25"/>
      <c r="S361" s="25"/>
      <c r="T361" s="27">
        <f t="shared" si="26"/>
        <v>0</v>
      </c>
      <c r="U361" s="27">
        <f t="shared" si="27"/>
        <v>0</v>
      </c>
      <c r="V361" s="25"/>
      <c r="W361" s="27" t="str">
        <f t="shared" si="28"/>
        <v/>
      </c>
      <c r="X361" s="43" t="str">
        <f t="shared" si="29"/>
        <v>OK</v>
      </c>
      <c r="Y361" s="681" t="str">
        <f t="shared" si="30"/>
        <v/>
      </c>
    </row>
    <row r="362" spans="1:25" x14ac:dyDescent="0.25">
      <c r="A362" s="68" t="str">
        <f>'0'!$A$4</f>
        <v>………………..</v>
      </c>
      <c r="B362" s="341">
        <f>'0'!$A$2</f>
        <v>46112</v>
      </c>
      <c r="C362" s="341" t="s">
        <v>1246</v>
      </c>
      <c r="D362" s="22"/>
      <c r="E362" s="23"/>
      <c r="F362" s="14"/>
      <c r="G362" s="23"/>
      <c r="H362" s="22"/>
      <c r="I362" s="24"/>
      <c r="J362" s="24"/>
      <c r="K362" s="25"/>
      <c r="L362" s="25"/>
      <c r="M362" s="25"/>
      <c r="N362" s="25"/>
      <c r="O362" s="25"/>
      <c r="P362" s="25"/>
      <c r="Q362" s="26"/>
      <c r="R362" s="25"/>
      <c r="S362" s="25"/>
      <c r="T362" s="27">
        <f t="shared" si="26"/>
        <v>0</v>
      </c>
      <c r="U362" s="27">
        <f t="shared" si="27"/>
        <v>0</v>
      </c>
      <c r="V362" s="25"/>
      <c r="W362" s="27" t="str">
        <f t="shared" si="28"/>
        <v/>
      </c>
      <c r="X362" s="43" t="str">
        <f t="shared" si="29"/>
        <v>OK</v>
      </c>
      <c r="Y362" s="681" t="str">
        <f t="shared" si="30"/>
        <v/>
      </c>
    </row>
    <row r="363" spans="1:25" x14ac:dyDescent="0.25">
      <c r="A363" s="68" t="str">
        <f>'0'!$A$4</f>
        <v>………………..</v>
      </c>
      <c r="B363" s="341">
        <f>'0'!$A$2</f>
        <v>46112</v>
      </c>
      <c r="C363" s="341" t="s">
        <v>1246</v>
      </c>
      <c r="D363" s="22"/>
      <c r="E363" s="23"/>
      <c r="F363" s="14"/>
      <c r="G363" s="23"/>
      <c r="H363" s="22"/>
      <c r="I363" s="24"/>
      <c r="J363" s="24"/>
      <c r="K363" s="25"/>
      <c r="L363" s="25"/>
      <c r="M363" s="25"/>
      <c r="N363" s="25"/>
      <c r="O363" s="25"/>
      <c r="P363" s="25"/>
      <c r="Q363" s="26"/>
      <c r="R363" s="25"/>
      <c r="S363" s="25"/>
      <c r="T363" s="27">
        <f t="shared" si="26"/>
        <v>0</v>
      </c>
      <c r="U363" s="27">
        <f t="shared" si="27"/>
        <v>0</v>
      </c>
      <c r="V363" s="25"/>
      <c r="W363" s="27" t="str">
        <f t="shared" si="28"/>
        <v/>
      </c>
      <c r="X363" s="43" t="str">
        <f t="shared" si="29"/>
        <v>OK</v>
      </c>
      <c r="Y363" s="681" t="str">
        <f t="shared" si="30"/>
        <v/>
      </c>
    </row>
    <row r="364" spans="1:25" x14ac:dyDescent="0.25">
      <c r="A364" s="68" t="str">
        <f>'0'!$A$4</f>
        <v>………………..</v>
      </c>
      <c r="B364" s="341">
        <f>'0'!$A$2</f>
        <v>46112</v>
      </c>
      <c r="C364" s="341" t="s">
        <v>1246</v>
      </c>
      <c r="D364" s="22"/>
      <c r="E364" s="23"/>
      <c r="F364" s="14"/>
      <c r="G364" s="23"/>
      <c r="H364" s="22"/>
      <c r="I364" s="24"/>
      <c r="J364" s="24"/>
      <c r="K364" s="25"/>
      <c r="L364" s="25"/>
      <c r="M364" s="25"/>
      <c r="N364" s="25"/>
      <c r="O364" s="25"/>
      <c r="P364" s="25"/>
      <c r="Q364" s="26"/>
      <c r="R364" s="25"/>
      <c r="S364" s="25"/>
      <c r="T364" s="27">
        <f t="shared" si="26"/>
        <v>0</v>
      </c>
      <c r="U364" s="27">
        <f t="shared" si="27"/>
        <v>0</v>
      </c>
      <c r="V364" s="25"/>
      <c r="W364" s="27" t="str">
        <f t="shared" si="28"/>
        <v/>
      </c>
      <c r="X364" s="43" t="str">
        <f t="shared" si="29"/>
        <v>OK</v>
      </c>
      <c r="Y364" s="681" t="str">
        <f t="shared" si="30"/>
        <v/>
      </c>
    </row>
    <row r="365" spans="1:25" x14ac:dyDescent="0.25">
      <c r="A365" s="68" t="str">
        <f>'0'!$A$4</f>
        <v>………………..</v>
      </c>
      <c r="B365" s="341">
        <f>'0'!$A$2</f>
        <v>46112</v>
      </c>
      <c r="C365" s="341" t="s">
        <v>1246</v>
      </c>
      <c r="D365" s="22"/>
      <c r="E365" s="23"/>
      <c r="F365" s="14"/>
      <c r="G365" s="23"/>
      <c r="H365" s="22"/>
      <c r="I365" s="24"/>
      <c r="J365" s="24"/>
      <c r="K365" s="25"/>
      <c r="L365" s="25"/>
      <c r="M365" s="25"/>
      <c r="N365" s="25"/>
      <c r="O365" s="25"/>
      <c r="P365" s="25"/>
      <c r="Q365" s="26"/>
      <c r="R365" s="25"/>
      <c r="S365" s="25"/>
      <c r="T365" s="27">
        <f t="shared" si="26"/>
        <v>0</v>
      </c>
      <c r="U365" s="27">
        <f t="shared" si="27"/>
        <v>0</v>
      </c>
      <c r="V365" s="25"/>
      <c r="W365" s="27" t="str">
        <f t="shared" si="28"/>
        <v/>
      </c>
      <c r="X365" s="43" t="str">
        <f t="shared" si="29"/>
        <v>OK</v>
      </c>
      <c r="Y365" s="681" t="str">
        <f t="shared" si="30"/>
        <v/>
      </c>
    </row>
    <row r="366" spans="1:25" x14ac:dyDescent="0.25">
      <c r="A366" s="68" t="str">
        <f>'0'!$A$4</f>
        <v>………………..</v>
      </c>
      <c r="B366" s="341">
        <f>'0'!$A$2</f>
        <v>46112</v>
      </c>
      <c r="C366" s="341" t="s">
        <v>1246</v>
      </c>
      <c r="D366" s="22"/>
      <c r="E366" s="23"/>
      <c r="F366" s="14"/>
      <c r="G366" s="23"/>
      <c r="H366" s="22"/>
      <c r="I366" s="24"/>
      <c r="J366" s="24"/>
      <c r="K366" s="25"/>
      <c r="L366" s="25"/>
      <c r="M366" s="25"/>
      <c r="N366" s="25"/>
      <c r="O366" s="25"/>
      <c r="P366" s="25"/>
      <c r="Q366" s="26"/>
      <c r="R366" s="25"/>
      <c r="S366" s="25"/>
      <c r="T366" s="27">
        <f t="shared" si="26"/>
        <v>0</v>
      </c>
      <c r="U366" s="27">
        <f t="shared" si="27"/>
        <v>0</v>
      </c>
      <c r="V366" s="25"/>
      <c r="W366" s="27" t="str">
        <f t="shared" si="28"/>
        <v/>
      </c>
      <c r="X366" s="43" t="str">
        <f t="shared" si="29"/>
        <v>OK</v>
      </c>
      <c r="Y366" s="681" t="str">
        <f t="shared" si="30"/>
        <v/>
      </c>
    </row>
    <row r="367" spans="1:25" x14ac:dyDescent="0.25">
      <c r="A367" s="68" t="str">
        <f>'0'!$A$4</f>
        <v>………………..</v>
      </c>
      <c r="B367" s="341">
        <f>'0'!$A$2</f>
        <v>46112</v>
      </c>
      <c r="C367" s="341" t="s">
        <v>1246</v>
      </c>
      <c r="D367" s="22"/>
      <c r="E367" s="23"/>
      <c r="F367" s="14"/>
      <c r="G367" s="23"/>
      <c r="H367" s="22"/>
      <c r="I367" s="24"/>
      <c r="J367" s="24"/>
      <c r="K367" s="25"/>
      <c r="L367" s="25"/>
      <c r="M367" s="25"/>
      <c r="N367" s="25"/>
      <c r="O367" s="25"/>
      <c r="P367" s="25"/>
      <c r="Q367" s="26"/>
      <c r="R367" s="25"/>
      <c r="S367" s="25"/>
      <c r="T367" s="27">
        <f t="shared" si="26"/>
        <v>0</v>
      </c>
      <c r="U367" s="27">
        <f t="shared" si="27"/>
        <v>0</v>
      </c>
      <c r="V367" s="25"/>
      <c r="W367" s="27" t="str">
        <f t="shared" si="28"/>
        <v/>
      </c>
      <c r="X367" s="43" t="str">
        <f t="shared" si="29"/>
        <v>OK</v>
      </c>
      <c r="Y367" s="681" t="str">
        <f t="shared" si="30"/>
        <v/>
      </c>
    </row>
    <row r="368" spans="1:25" x14ac:dyDescent="0.25">
      <c r="A368" s="68" t="str">
        <f>'0'!$A$4</f>
        <v>………………..</v>
      </c>
      <c r="B368" s="341">
        <f>'0'!$A$2</f>
        <v>46112</v>
      </c>
      <c r="C368" s="341" t="s">
        <v>1246</v>
      </c>
      <c r="D368" s="22"/>
      <c r="E368" s="23"/>
      <c r="F368" s="14"/>
      <c r="G368" s="23"/>
      <c r="H368" s="22"/>
      <c r="I368" s="24"/>
      <c r="J368" s="24"/>
      <c r="K368" s="25"/>
      <c r="L368" s="25"/>
      <c r="M368" s="25"/>
      <c r="N368" s="25"/>
      <c r="O368" s="25"/>
      <c r="P368" s="25"/>
      <c r="Q368" s="26"/>
      <c r="R368" s="25"/>
      <c r="S368" s="25"/>
      <c r="T368" s="27">
        <f t="shared" si="26"/>
        <v>0</v>
      </c>
      <c r="U368" s="27">
        <f t="shared" si="27"/>
        <v>0</v>
      </c>
      <c r="V368" s="25"/>
      <c r="W368" s="27" t="str">
        <f t="shared" si="28"/>
        <v/>
      </c>
      <c r="X368" s="43" t="str">
        <f t="shared" si="29"/>
        <v>OK</v>
      </c>
      <c r="Y368" s="681" t="str">
        <f t="shared" si="30"/>
        <v/>
      </c>
    </row>
    <row r="369" spans="1:25" x14ac:dyDescent="0.25">
      <c r="A369" s="68" t="str">
        <f>'0'!$A$4</f>
        <v>………………..</v>
      </c>
      <c r="B369" s="341">
        <f>'0'!$A$2</f>
        <v>46112</v>
      </c>
      <c r="C369" s="341" t="s">
        <v>1246</v>
      </c>
      <c r="D369" s="22"/>
      <c r="E369" s="23"/>
      <c r="F369" s="14"/>
      <c r="G369" s="23"/>
      <c r="H369" s="22"/>
      <c r="I369" s="24"/>
      <c r="J369" s="24"/>
      <c r="K369" s="25"/>
      <c r="L369" s="25"/>
      <c r="M369" s="25"/>
      <c r="N369" s="25"/>
      <c r="O369" s="25"/>
      <c r="P369" s="25"/>
      <c r="Q369" s="26"/>
      <c r="R369" s="25"/>
      <c r="S369" s="25"/>
      <c r="T369" s="27">
        <f t="shared" si="26"/>
        <v>0</v>
      </c>
      <c r="U369" s="27">
        <f t="shared" si="27"/>
        <v>0</v>
      </c>
      <c r="V369" s="25"/>
      <c r="W369" s="27" t="str">
        <f t="shared" si="28"/>
        <v/>
      </c>
      <c r="X369" s="43" t="str">
        <f t="shared" si="29"/>
        <v>OK</v>
      </c>
      <c r="Y369" s="681" t="str">
        <f t="shared" si="30"/>
        <v/>
      </c>
    </row>
    <row r="370" spans="1:25" x14ac:dyDescent="0.25">
      <c r="A370" s="68" t="str">
        <f>'0'!$A$4</f>
        <v>………………..</v>
      </c>
      <c r="B370" s="341">
        <f>'0'!$A$2</f>
        <v>46112</v>
      </c>
      <c r="C370" s="341" t="s">
        <v>1246</v>
      </c>
      <c r="D370" s="22"/>
      <c r="E370" s="23"/>
      <c r="F370" s="14"/>
      <c r="G370" s="23"/>
      <c r="H370" s="22"/>
      <c r="I370" s="24"/>
      <c r="J370" s="24"/>
      <c r="K370" s="25"/>
      <c r="L370" s="25"/>
      <c r="M370" s="25"/>
      <c r="N370" s="25"/>
      <c r="O370" s="25"/>
      <c r="P370" s="25"/>
      <c r="Q370" s="26"/>
      <c r="R370" s="25"/>
      <c r="S370" s="25"/>
      <c r="T370" s="27">
        <f t="shared" si="26"/>
        <v>0</v>
      </c>
      <c r="U370" s="27">
        <f t="shared" si="27"/>
        <v>0</v>
      </c>
      <c r="V370" s="25"/>
      <c r="W370" s="27" t="str">
        <f t="shared" si="28"/>
        <v/>
      </c>
      <c r="X370" s="43" t="str">
        <f t="shared" si="29"/>
        <v>OK</v>
      </c>
      <c r="Y370" s="681" t="str">
        <f t="shared" si="30"/>
        <v/>
      </c>
    </row>
    <row r="371" spans="1:25" x14ac:dyDescent="0.25">
      <c r="A371" s="68" t="str">
        <f>'0'!$A$4</f>
        <v>………………..</v>
      </c>
      <c r="B371" s="341">
        <f>'0'!$A$2</f>
        <v>46112</v>
      </c>
      <c r="C371" s="341" t="s">
        <v>1246</v>
      </c>
      <c r="D371" s="22"/>
      <c r="E371" s="23"/>
      <c r="F371" s="14"/>
      <c r="G371" s="23"/>
      <c r="H371" s="22"/>
      <c r="I371" s="24"/>
      <c r="J371" s="24"/>
      <c r="K371" s="25"/>
      <c r="L371" s="25"/>
      <c r="M371" s="25"/>
      <c r="N371" s="25"/>
      <c r="O371" s="25"/>
      <c r="P371" s="25"/>
      <c r="Q371" s="26"/>
      <c r="R371" s="25"/>
      <c r="S371" s="25"/>
      <c r="T371" s="27">
        <f t="shared" si="26"/>
        <v>0</v>
      </c>
      <c r="U371" s="27">
        <f t="shared" si="27"/>
        <v>0</v>
      </c>
      <c r="V371" s="25"/>
      <c r="W371" s="27" t="str">
        <f t="shared" si="28"/>
        <v/>
      </c>
      <c r="X371" s="43" t="str">
        <f t="shared" si="29"/>
        <v>OK</v>
      </c>
      <c r="Y371" s="681" t="str">
        <f t="shared" si="30"/>
        <v/>
      </c>
    </row>
    <row r="372" spans="1:25" x14ac:dyDescent="0.25">
      <c r="A372" s="68" t="str">
        <f>'0'!$A$4</f>
        <v>………………..</v>
      </c>
      <c r="B372" s="341">
        <f>'0'!$A$2</f>
        <v>46112</v>
      </c>
      <c r="C372" s="341" t="s">
        <v>1246</v>
      </c>
      <c r="D372" s="22"/>
      <c r="E372" s="23"/>
      <c r="F372" s="14"/>
      <c r="G372" s="23"/>
      <c r="H372" s="22"/>
      <c r="I372" s="24"/>
      <c r="J372" s="24"/>
      <c r="K372" s="25"/>
      <c r="L372" s="25"/>
      <c r="M372" s="25"/>
      <c r="N372" s="25"/>
      <c r="O372" s="25"/>
      <c r="P372" s="25"/>
      <c r="Q372" s="26"/>
      <c r="R372" s="25"/>
      <c r="S372" s="25"/>
      <c r="T372" s="27">
        <f t="shared" si="26"/>
        <v>0</v>
      </c>
      <c r="U372" s="27">
        <f t="shared" si="27"/>
        <v>0</v>
      </c>
      <c r="V372" s="25"/>
      <c r="W372" s="27" t="str">
        <f t="shared" si="28"/>
        <v/>
      </c>
      <c r="X372" s="43" t="str">
        <f t="shared" si="29"/>
        <v>OK</v>
      </c>
      <c r="Y372" s="681" t="str">
        <f t="shared" si="30"/>
        <v/>
      </c>
    </row>
    <row r="373" spans="1:25" x14ac:dyDescent="0.25">
      <c r="A373" s="68" t="str">
        <f>'0'!$A$4</f>
        <v>………………..</v>
      </c>
      <c r="B373" s="341">
        <f>'0'!$A$2</f>
        <v>46112</v>
      </c>
      <c r="C373" s="341" t="s">
        <v>1246</v>
      </c>
      <c r="D373" s="22"/>
      <c r="E373" s="23"/>
      <c r="F373" s="14"/>
      <c r="G373" s="23"/>
      <c r="H373" s="22"/>
      <c r="I373" s="24"/>
      <c r="J373" s="24"/>
      <c r="K373" s="25"/>
      <c r="L373" s="25"/>
      <c r="M373" s="25"/>
      <c r="N373" s="25"/>
      <c r="O373" s="25"/>
      <c r="P373" s="25"/>
      <c r="Q373" s="26"/>
      <c r="R373" s="25"/>
      <c r="S373" s="25"/>
      <c r="T373" s="27">
        <f t="shared" si="26"/>
        <v>0</v>
      </c>
      <c r="U373" s="27">
        <f t="shared" si="27"/>
        <v>0</v>
      </c>
      <c r="V373" s="25"/>
      <c r="W373" s="27" t="str">
        <f t="shared" si="28"/>
        <v/>
      </c>
      <c r="X373" s="43" t="str">
        <f t="shared" si="29"/>
        <v>OK</v>
      </c>
      <c r="Y373" s="681" t="str">
        <f t="shared" si="30"/>
        <v/>
      </c>
    </row>
    <row r="374" spans="1:25" x14ac:dyDescent="0.25">
      <c r="A374" s="68" t="str">
        <f>'0'!$A$4</f>
        <v>………………..</v>
      </c>
      <c r="B374" s="341">
        <f>'0'!$A$2</f>
        <v>46112</v>
      </c>
      <c r="C374" s="341" t="s">
        <v>1246</v>
      </c>
      <c r="D374" s="22"/>
      <c r="E374" s="23"/>
      <c r="F374" s="14"/>
      <c r="G374" s="23"/>
      <c r="H374" s="22"/>
      <c r="I374" s="24"/>
      <c r="J374" s="24"/>
      <c r="K374" s="25"/>
      <c r="L374" s="25"/>
      <c r="M374" s="25"/>
      <c r="N374" s="25"/>
      <c r="O374" s="25"/>
      <c r="P374" s="25"/>
      <c r="Q374" s="26"/>
      <c r="R374" s="25"/>
      <c r="S374" s="25"/>
      <c r="T374" s="27">
        <f t="shared" si="26"/>
        <v>0</v>
      </c>
      <c r="U374" s="27">
        <f t="shared" si="27"/>
        <v>0</v>
      </c>
      <c r="V374" s="25"/>
      <c r="W374" s="27" t="str">
        <f t="shared" si="28"/>
        <v/>
      </c>
      <c r="X374" s="43" t="str">
        <f t="shared" si="29"/>
        <v>OK</v>
      </c>
      <c r="Y374" s="681" t="str">
        <f t="shared" si="30"/>
        <v/>
      </c>
    </row>
    <row r="375" spans="1:25" x14ac:dyDescent="0.25">
      <c r="A375" s="68" t="str">
        <f>'0'!$A$4</f>
        <v>………………..</v>
      </c>
      <c r="B375" s="341">
        <f>'0'!$A$2</f>
        <v>46112</v>
      </c>
      <c r="C375" s="341" t="s">
        <v>1246</v>
      </c>
      <c r="D375" s="22"/>
      <c r="E375" s="23"/>
      <c r="F375" s="14"/>
      <c r="G375" s="23"/>
      <c r="H375" s="22"/>
      <c r="I375" s="24"/>
      <c r="J375" s="24"/>
      <c r="K375" s="25"/>
      <c r="L375" s="25"/>
      <c r="M375" s="25"/>
      <c r="N375" s="25"/>
      <c r="O375" s="25"/>
      <c r="P375" s="25"/>
      <c r="Q375" s="26"/>
      <c r="R375" s="25"/>
      <c r="S375" s="25"/>
      <c r="T375" s="27">
        <f t="shared" si="26"/>
        <v>0</v>
      </c>
      <c r="U375" s="27">
        <f t="shared" si="27"/>
        <v>0</v>
      </c>
      <c r="V375" s="25"/>
      <c r="W375" s="27" t="str">
        <f t="shared" si="28"/>
        <v/>
      </c>
      <c r="X375" s="43" t="str">
        <f t="shared" si="29"/>
        <v>OK</v>
      </c>
      <c r="Y375" s="681" t="str">
        <f t="shared" si="30"/>
        <v/>
      </c>
    </row>
    <row r="376" spans="1:25" x14ac:dyDescent="0.25">
      <c r="A376" s="68" t="str">
        <f>'0'!$A$4</f>
        <v>………………..</v>
      </c>
      <c r="B376" s="341">
        <f>'0'!$A$2</f>
        <v>46112</v>
      </c>
      <c r="C376" s="341" t="s">
        <v>1246</v>
      </c>
      <c r="D376" s="22"/>
      <c r="E376" s="23"/>
      <c r="F376" s="14"/>
      <c r="G376" s="23"/>
      <c r="H376" s="22"/>
      <c r="I376" s="24"/>
      <c r="J376" s="24"/>
      <c r="K376" s="25"/>
      <c r="L376" s="25"/>
      <c r="M376" s="25"/>
      <c r="N376" s="25"/>
      <c r="O376" s="25"/>
      <c r="P376" s="25"/>
      <c r="Q376" s="26"/>
      <c r="R376" s="25"/>
      <c r="S376" s="25"/>
      <c r="T376" s="27">
        <f t="shared" si="26"/>
        <v>0</v>
      </c>
      <c r="U376" s="27">
        <f t="shared" si="27"/>
        <v>0</v>
      </c>
      <c r="V376" s="25"/>
      <c r="W376" s="27" t="str">
        <f t="shared" si="28"/>
        <v/>
      </c>
      <c r="X376" s="43" t="str">
        <f t="shared" si="29"/>
        <v>OK</v>
      </c>
      <c r="Y376" s="681" t="str">
        <f t="shared" si="30"/>
        <v/>
      </c>
    </row>
    <row r="377" spans="1:25" x14ac:dyDescent="0.25">
      <c r="A377" s="68" t="str">
        <f>'0'!$A$4</f>
        <v>………………..</v>
      </c>
      <c r="B377" s="341">
        <f>'0'!$A$2</f>
        <v>46112</v>
      </c>
      <c r="C377" s="341" t="s">
        <v>1246</v>
      </c>
      <c r="D377" s="22"/>
      <c r="E377" s="23"/>
      <c r="F377" s="14"/>
      <c r="G377" s="23"/>
      <c r="H377" s="22"/>
      <c r="I377" s="24"/>
      <c r="J377" s="24"/>
      <c r="K377" s="25"/>
      <c r="L377" s="25"/>
      <c r="M377" s="25"/>
      <c r="N377" s="25"/>
      <c r="O377" s="25"/>
      <c r="P377" s="25"/>
      <c r="Q377" s="26"/>
      <c r="R377" s="25"/>
      <c r="S377" s="25"/>
      <c r="T377" s="27">
        <f t="shared" si="26"/>
        <v>0</v>
      </c>
      <c r="U377" s="27">
        <f t="shared" si="27"/>
        <v>0</v>
      </c>
      <c r="V377" s="25"/>
      <c r="W377" s="27" t="str">
        <f t="shared" si="28"/>
        <v/>
      </c>
      <c r="X377" s="43" t="str">
        <f t="shared" si="29"/>
        <v>OK</v>
      </c>
      <c r="Y377" s="681" t="str">
        <f t="shared" si="30"/>
        <v/>
      </c>
    </row>
    <row r="378" spans="1:25" x14ac:dyDescent="0.25">
      <c r="A378" s="68" t="str">
        <f>'0'!$A$4</f>
        <v>………………..</v>
      </c>
      <c r="B378" s="341">
        <f>'0'!$A$2</f>
        <v>46112</v>
      </c>
      <c r="C378" s="341" t="s">
        <v>1246</v>
      </c>
      <c r="D378" s="22"/>
      <c r="E378" s="23"/>
      <c r="F378" s="14"/>
      <c r="G378" s="23"/>
      <c r="H378" s="22"/>
      <c r="I378" s="24"/>
      <c r="J378" s="24"/>
      <c r="K378" s="25"/>
      <c r="L378" s="25"/>
      <c r="M378" s="25"/>
      <c r="N378" s="25"/>
      <c r="O378" s="25"/>
      <c r="P378" s="25"/>
      <c r="Q378" s="26"/>
      <c r="R378" s="25"/>
      <c r="S378" s="25"/>
      <c r="T378" s="27">
        <f t="shared" si="26"/>
        <v>0</v>
      </c>
      <c r="U378" s="27">
        <f t="shared" si="27"/>
        <v>0</v>
      </c>
      <c r="V378" s="25"/>
      <c r="W378" s="27" t="str">
        <f t="shared" si="28"/>
        <v/>
      </c>
      <c r="X378" s="43" t="str">
        <f t="shared" si="29"/>
        <v>OK</v>
      </c>
      <c r="Y378" s="681" t="str">
        <f t="shared" si="30"/>
        <v/>
      </c>
    </row>
    <row r="379" spans="1:25" x14ac:dyDescent="0.25">
      <c r="A379" s="68" t="str">
        <f>'0'!$A$4</f>
        <v>………………..</v>
      </c>
      <c r="B379" s="341">
        <f>'0'!$A$2</f>
        <v>46112</v>
      </c>
      <c r="C379" s="341" t="s">
        <v>1246</v>
      </c>
      <c r="D379" s="22"/>
      <c r="E379" s="23"/>
      <c r="F379" s="14"/>
      <c r="G379" s="23"/>
      <c r="H379" s="22"/>
      <c r="I379" s="24"/>
      <c r="J379" s="24"/>
      <c r="K379" s="25"/>
      <c r="L379" s="25"/>
      <c r="M379" s="25"/>
      <c r="N379" s="25"/>
      <c r="O379" s="25"/>
      <c r="P379" s="25"/>
      <c r="Q379" s="26"/>
      <c r="R379" s="25"/>
      <c r="S379" s="25"/>
      <c r="T379" s="27">
        <f t="shared" si="26"/>
        <v>0</v>
      </c>
      <c r="U379" s="27">
        <f t="shared" si="27"/>
        <v>0</v>
      </c>
      <c r="V379" s="25"/>
      <c r="W379" s="27" t="str">
        <f t="shared" si="28"/>
        <v/>
      </c>
      <c r="X379" s="43" t="str">
        <f t="shared" si="29"/>
        <v>OK</v>
      </c>
      <c r="Y379" s="681" t="str">
        <f t="shared" si="30"/>
        <v/>
      </c>
    </row>
    <row r="380" spans="1:25" x14ac:dyDescent="0.25">
      <c r="A380" s="68" t="str">
        <f>'0'!$A$4</f>
        <v>………………..</v>
      </c>
      <c r="B380" s="341">
        <f>'0'!$A$2</f>
        <v>46112</v>
      </c>
      <c r="C380" s="341" t="s">
        <v>1246</v>
      </c>
      <c r="D380" s="22"/>
      <c r="E380" s="23"/>
      <c r="F380" s="14"/>
      <c r="G380" s="23"/>
      <c r="H380" s="22"/>
      <c r="I380" s="24"/>
      <c r="J380" s="24"/>
      <c r="K380" s="25"/>
      <c r="L380" s="25"/>
      <c r="M380" s="25"/>
      <c r="N380" s="25"/>
      <c r="O380" s="25"/>
      <c r="P380" s="25"/>
      <c r="Q380" s="26"/>
      <c r="R380" s="25"/>
      <c r="S380" s="25"/>
      <c r="T380" s="27">
        <f t="shared" si="26"/>
        <v>0</v>
      </c>
      <c r="U380" s="27">
        <f t="shared" si="27"/>
        <v>0</v>
      </c>
      <c r="V380" s="25"/>
      <c r="W380" s="27" t="str">
        <f t="shared" si="28"/>
        <v/>
      </c>
      <c r="X380" s="43" t="str">
        <f t="shared" si="29"/>
        <v>OK</v>
      </c>
      <c r="Y380" s="681" t="str">
        <f t="shared" si="30"/>
        <v/>
      </c>
    </row>
    <row r="381" spans="1:25" x14ac:dyDescent="0.25">
      <c r="A381" s="68" t="str">
        <f>'0'!$A$4</f>
        <v>………………..</v>
      </c>
      <c r="B381" s="341">
        <f>'0'!$A$2</f>
        <v>46112</v>
      </c>
      <c r="C381" s="341" t="s">
        <v>1246</v>
      </c>
      <c r="D381" s="22"/>
      <c r="E381" s="23"/>
      <c r="F381" s="14"/>
      <c r="G381" s="23"/>
      <c r="H381" s="22"/>
      <c r="I381" s="24"/>
      <c r="J381" s="24"/>
      <c r="K381" s="25"/>
      <c r="L381" s="25"/>
      <c r="M381" s="25"/>
      <c r="N381" s="25"/>
      <c r="O381" s="25"/>
      <c r="P381" s="25"/>
      <c r="Q381" s="26"/>
      <c r="R381" s="25"/>
      <c r="S381" s="25"/>
      <c r="T381" s="27">
        <f t="shared" si="26"/>
        <v>0</v>
      </c>
      <c r="U381" s="27">
        <f t="shared" si="27"/>
        <v>0</v>
      </c>
      <c r="V381" s="25"/>
      <c r="W381" s="27" t="str">
        <f t="shared" si="28"/>
        <v/>
      </c>
      <c r="X381" s="43" t="str">
        <f t="shared" si="29"/>
        <v>OK</v>
      </c>
      <c r="Y381" s="681" t="str">
        <f t="shared" si="30"/>
        <v/>
      </c>
    </row>
    <row r="382" spans="1:25" x14ac:dyDescent="0.25">
      <c r="A382" s="68" t="str">
        <f>'0'!$A$4</f>
        <v>………………..</v>
      </c>
      <c r="B382" s="341">
        <f>'0'!$A$2</f>
        <v>46112</v>
      </c>
      <c r="C382" s="341" t="s">
        <v>1246</v>
      </c>
      <c r="D382" s="22"/>
      <c r="E382" s="23"/>
      <c r="F382" s="14"/>
      <c r="G382" s="23"/>
      <c r="H382" s="22"/>
      <c r="I382" s="24"/>
      <c r="J382" s="24"/>
      <c r="K382" s="25"/>
      <c r="L382" s="25"/>
      <c r="M382" s="25"/>
      <c r="N382" s="25"/>
      <c r="O382" s="25"/>
      <c r="P382" s="25"/>
      <c r="Q382" s="26"/>
      <c r="R382" s="25"/>
      <c r="S382" s="25"/>
      <c r="T382" s="27">
        <f t="shared" si="26"/>
        <v>0</v>
      </c>
      <c r="U382" s="27">
        <f t="shared" si="27"/>
        <v>0</v>
      </c>
      <c r="V382" s="25"/>
      <c r="W382" s="27" t="str">
        <f t="shared" si="28"/>
        <v/>
      </c>
      <c r="X382" s="43" t="str">
        <f t="shared" si="29"/>
        <v>OK</v>
      </c>
      <c r="Y382" s="681" t="str">
        <f t="shared" si="30"/>
        <v/>
      </c>
    </row>
    <row r="383" spans="1:25" x14ac:dyDescent="0.25">
      <c r="A383" s="68" t="str">
        <f>'0'!$A$4</f>
        <v>………………..</v>
      </c>
      <c r="B383" s="341">
        <f>'0'!$A$2</f>
        <v>46112</v>
      </c>
      <c r="C383" s="341" t="s">
        <v>1246</v>
      </c>
      <c r="D383" s="22"/>
      <c r="E383" s="23"/>
      <c r="F383" s="14"/>
      <c r="G383" s="23"/>
      <c r="H383" s="22"/>
      <c r="I383" s="24"/>
      <c r="J383" s="24"/>
      <c r="K383" s="25"/>
      <c r="L383" s="25"/>
      <c r="M383" s="25"/>
      <c r="N383" s="25"/>
      <c r="O383" s="25"/>
      <c r="P383" s="25"/>
      <c r="Q383" s="26"/>
      <c r="R383" s="25"/>
      <c r="S383" s="25"/>
      <c r="T383" s="27">
        <f t="shared" si="26"/>
        <v>0</v>
      </c>
      <c r="U383" s="27">
        <f t="shared" si="27"/>
        <v>0</v>
      </c>
      <c r="V383" s="25"/>
      <c r="W383" s="27" t="str">
        <f t="shared" si="28"/>
        <v/>
      </c>
      <c r="X383" s="43" t="str">
        <f t="shared" si="29"/>
        <v>OK</v>
      </c>
      <c r="Y383" s="681" t="str">
        <f t="shared" si="30"/>
        <v/>
      </c>
    </row>
    <row r="384" spans="1:25" x14ac:dyDescent="0.25">
      <c r="A384" s="68" t="str">
        <f>'0'!$A$4</f>
        <v>………………..</v>
      </c>
      <c r="B384" s="341">
        <f>'0'!$A$2</f>
        <v>46112</v>
      </c>
      <c r="C384" s="341" t="s">
        <v>1246</v>
      </c>
      <c r="D384" s="22"/>
      <c r="E384" s="23"/>
      <c r="F384" s="14"/>
      <c r="G384" s="23"/>
      <c r="H384" s="22"/>
      <c r="I384" s="24"/>
      <c r="J384" s="24"/>
      <c r="K384" s="25"/>
      <c r="L384" s="25"/>
      <c r="M384" s="25"/>
      <c r="N384" s="25"/>
      <c r="O384" s="25"/>
      <c r="P384" s="25"/>
      <c r="Q384" s="26"/>
      <c r="R384" s="25"/>
      <c r="S384" s="25"/>
      <c r="T384" s="27">
        <f t="shared" si="26"/>
        <v>0</v>
      </c>
      <c r="U384" s="27">
        <f t="shared" si="27"/>
        <v>0</v>
      </c>
      <c r="V384" s="25"/>
      <c r="W384" s="27" t="str">
        <f t="shared" si="28"/>
        <v/>
      </c>
      <c r="X384" s="43" t="str">
        <f t="shared" si="29"/>
        <v>OK</v>
      </c>
      <c r="Y384" s="681" t="str">
        <f t="shared" si="30"/>
        <v/>
      </c>
    </row>
    <row r="385" spans="1:25" x14ac:dyDescent="0.25">
      <c r="A385" s="68" t="str">
        <f>'0'!$A$4</f>
        <v>………………..</v>
      </c>
      <c r="B385" s="341">
        <f>'0'!$A$2</f>
        <v>46112</v>
      </c>
      <c r="C385" s="341" t="s">
        <v>1246</v>
      </c>
      <c r="D385" s="22"/>
      <c r="E385" s="23"/>
      <c r="F385" s="14"/>
      <c r="G385" s="23"/>
      <c r="H385" s="22"/>
      <c r="I385" s="24"/>
      <c r="J385" s="24"/>
      <c r="K385" s="25"/>
      <c r="L385" s="25"/>
      <c r="M385" s="25"/>
      <c r="N385" s="25"/>
      <c r="O385" s="25"/>
      <c r="P385" s="25"/>
      <c r="Q385" s="26"/>
      <c r="R385" s="25"/>
      <c r="S385" s="25"/>
      <c r="T385" s="27">
        <f t="shared" si="26"/>
        <v>0</v>
      </c>
      <c r="U385" s="27">
        <f t="shared" si="27"/>
        <v>0</v>
      </c>
      <c r="V385" s="25"/>
      <c r="W385" s="27" t="str">
        <f t="shared" si="28"/>
        <v/>
      </c>
      <c r="X385" s="43" t="str">
        <f t="shared" si="29"/>
        <v>OK</v>
      </c>
      <c r="Y385" s="681" t="str">
        <f t="shared" si="30"/>
        <v/>
      </c>
    </row>
    <row r="386" spans="1:25" x14ac:dyDescent="0.25">
      <c r="A386" s="68" t="str">
        <f>'0'!$A$4</f>
        <v>………………..</v>
      </c>
      <c r="B386" s="341">
        <f>'0'!$A$2</f>
        <v>46112</v>
      </c>
      <c r="C386" s="341" t="s">
        <v>1246</v>
      </c>
      <c r="D386" s="22"/>
      <c r="E386" s="23"/>
      <c r="F386" s="14"/>
      <c r="G386" s="23"/>
      <c r="H386" s="22"/>
      <c r="I386" s="24"/>
      <c r="J386" s="24"/>
      <c r="K386" s="25"/>
      <c r="L386" s="25"/>
      <c r="M386" s="25"/>
      <c r="N386" s="25"/>
      <c r="O386" s="25"/>
      <c r="P386" s="25"/>
      <c r="Q386" s="26"/>
      <c r="R386" s="25"/>
      <c r="S386" s="25"/>
      <c r="T386" s="27">
        <f t="shared" si="26"/>
        <v>0</v>
      </c>
      <c r="U386" s="27">
        <f t="shared" si="27"/>
        <v>0</v>
      </c>
      <c r="V386" s="25"/>
      <c r="W386" s="27" t="str">
        <f t="shared" si="28"/>
        <v/>
      </c>
      <c r="X386" s="43" t="str">
        <f t="shared" si="29"/>
        <v>OK</v>
      </c>
      <c r="Y386" s="681" t="str">
        <f t="shared" si="30"/>
        <v/>
      </c>
    </row>
    <row r="387" spans="1:25" x14ac:dyDescent="0.25">
      <c r="A387" s="68" t="str">
        <f>'0'!$A$4</f>
        <v>………………..</v>
      </c>
      <c r="B387" s="341">
        <f>'0'!$A$2</f>
        <v>46112</v>
      </c>
      <c r="C387" s="341" t="s">
        <v>1246</v>
      </c>
      <c r="D387" s="22"/>
      <c r="E387" s="23"/>
      <c r="F387" s="14"/>
      <c r="G387" s="23"/>
      <c r="H387" s="22"/>
      <c r="I387" s="24"/>
      <c r="J387" s="24"/>
      <c r="K387" s="25"/>
      <c r="L387" s="25"/>
      <c r="M387" s="25"/>
      <c r="N387" s="25"/>
      <c r="O387" s="25"/>
      <c r="P387" s="25"/>
      <c r="Q387" s="26"/>
      <c r="R387" s="25"/>
      <c r="S387" s="25"/>
      <c r="T387" s="27">
        <f t="shared" si="26"/>
        <v>0</v>
      </c>
      <c r="U387" s="27">
        <f t="shared" si="27"/>
        <v>0</v>
      </c>
      <c r="V387" s="25"/>
      <c r="W387" s="27" t="str">
        <f t="shared" si="28"/>
        <v/>
      </c>
      <c r="X387" s="43" t="str">
        <f t="shared" si="29"/>
        <v>OK</v>
      </c>
      <c r="Y387" s="681" t="str">
        <f t="shared" si="30"/>
        <v/>
      </c>
    </row>
    <row r="388" spans="1:25" x14ac:dyDescent="0.25">
      <c r="A388" s="68" t="str">
        <f>'0'!$A$4</f>
        <v>………………..</v>
      </c>
      <c r="B388" s="341">
        <f>'0'!$A$2</f>
        <v>46112</v>
      </c>
      <c r="C388" s="341" t="s">
        <v>1246</v>
      </c>
      <c r="D388" s="22"/>
      <c r="E388" s="23"/>
      <c r="F388" s="14"/>
      <c r="G388" s="23"/>
      <c r="H388" s="22"/>
      <c r="I388" s="24"/>
      <c r="J388" s="24"/>
      <c r="K388" s="25"/>
      <c r="L388" s="25"/>
      <c r="M388" s="25"/>
      <c r="N388" s="25"/>
      <c r="O388" s="25"/>
      <c r="P388" s="25"/>
      <c r="Q388" s="26"/>
      <c r="R388" s="25"/>
      <c r="S388" s="25"/>
      <c r="T388" s="27">
        <f t="shared" si="26"/>
        <v>0</v>
      </c>
      <c r="U388" s="27">
        <f t="shared" si="27"/>
        <v>0</v>
      </c>
      <c r="V388" s="25"/>
      <c r="W388" s="27" t="str">
        <f t="shared" si="28"/>
        <v/>
      </c>
      <c r="X388" s="43" t="str">
        <f t="shared" si="29"/>
        <v>OK</v>
      </c>
      <c r="Y388" s="681" t="str">
        <f t="shared" si="30"/>
        <v/>
      </c>
    </row>
    <row r="389" spans="1:25" x14ac:dyDescent="0.25">
      <c r="A389" s="68" t="str">
        <f>'0'!$A$4</f>
        <v>………………..</v>
      </c>
      <c r="B389" s="341">
        <f>'0'!$A$2</f>
        <v>46112</v>
      </c>
      <c r="C389" s="341" t="s">
        <v>1246</v>
      </c>
      <c r="D389" s="22"/>
      <c r="E389" s="23"/>
      <c r="F389" s="14"/>
      <c r="G389" s="23"/>
      <c r="H389" s="22"/>
      <c r="I389" s="24"/>
      <c r="J389" s="24"/>
      <c r="K389" s="25"/>
      <c r="L389" s="25"/>
      <c r="M389" s="25"/>
      <c r="N389" s="25"/>
      <c r="O389" s="25"/>
      <c r="P389" s="25"/>
      <c r="Q389" s="26"/>
      <c r="R389" s="25"/>
      <c r="S389" s="25"/>
      <c r="T389" s="27">
        <f t="shared" si="26"/>
        <v>0</v>
      </c>
      <c r="U389" s="27">
        <f t="shared" si="27"/>
        <v>0</v>
      </c>
      <c r="V389" s="25"/>
      <c r="W389" s="27" t="str">
        <f t="shared" si="28"/>
        <v/>
      </c>
      <c r="X389" s="43" t="str">
        <f t="shared" si="29"/>
        <v>OK</v>
      </c>
      <c r="Y389" s="681" t="str">
        <f t="shared" si="30"/>
        <v/>
      </c>
    </row>
    <row r="390" spans="1:25" x14ac:dyDescent="0.25">
      <c r="A390" s="68" t="str">
        <f>'0'!$A$4</f>
        <v>………………..</v>
      </c>
      <c r="B390" s="341">
        <f>'0'!$A$2</f>
        <v>46112</v>
      </c>
      <c r="C390" s="341" t="s">
        <v>1246</v>
      </c>
      <c r="D390" s="22"/>
      <c r="E390" s="23"/>
      <c r="F390" s="14"/>
      <c r="G390" s="23"/>
      <c r="H390" s="22"/>
      <c r="I390" s="24"/>
      <c r="J390" s="24"/>
      <c r="K390" s="25"/>
      <c r="L390" s="25"/>
      <c r="M390" s="25"/>
      <c r="N390" s="25"/>
      <c r="O390" s="25"/>
      <c r="P390" s="25"/>
      <c r="Q390" s="26"/>
      <c r="R390" s="25"/>
      <c r="S390" s="25"/>
      <c r="T390" s="27">
        <f t="shared" si="26"/>
        <v>0</v>
      </c>
      <c r="U390" s="27">
        <f t="shared" si="27"/>
        <v>0</v>
      </c>
      <c r="V390" s="25"/>
      <c r="W390" s="27" t="str">
        <f t="shared" si="28"/>
        <v/>
      </c>
      <c r="X390" s="43" t="str">
        <f t="shared" si="29"/>
        <v>OK</v>
      </c>
      <c r="Y390" s="681" t="str">
        <f t="shared" si="30"/>
        <v/>
      </c>
    </row>
    <row r="391" spans="1:25" x14ac:dyDescent="0.25">
      <c r="A391" s="68" t="str">
        <f>'0'!$A$4</f>
        <v>………………..</v>
      </c>
      <c r="B391" s="341">
        <f>'0'!$A$2</f>
        <v>46112</v>
      </c>
      <c r="C391" s="341" t="s">
        <v>1246</v>
      </c>
      <c r="D391" s="22"/>
      <c r="E391" s="23"/>
      <c r="F391" s="14"/>
      <c r="G391" s="23"/>
      <c r="H391" s="22"/>
      <c r="I391" s="24"/>
      <c r="J391" s="24"/>
      <c r="K391" s="25"/>
      <c r="L391" s="25"/>
      <c r="M391" s="25"/>
      <c r="N391" s="25"/>
      <c r="O391" s="25"/>
      <c r="P391" s="25"/>
      <c r="Q391" s="26"/>
      <c r="R391" s="25"/>
      <c r="S391" s="25"/>
      <c r="T391" s="27">
        <f t="shared" si="26"/>
        <v>0</v>
      </c>
      <c r="U391" s="27">
        <f t="shared" si="27"/>
        <v>0</v>
      </c>
      <c r="V391" s="25"/>
      <c r="W391" s="27" t="str">
        <f t="shared" si="28"/>
        <v/>
      </c>
      <c r="X391" s="43" t="str">
        <f t="shared" si="29"/>
        <v>OK</v>
      </c>
      <c r="Y391" s="681" t="str">
        <f t="shared" si="30"/>
        <v/>
      </c>
    </row>
    <row r="392" spans="1:25" x14ac:dyDescent="0.25">
      <c r="A392" s="68" t="str">
        <f>'0'!$A$4</f>
        <v>………………..</v>
      </c>
      <c r="B392" s="341">
        <f>'0'!$A$2</f>
        <v>46112</v>
      </c>
      <c r="C392" s="341" t="s">
        <v>1246</v>
      </c>
      <c r="D392" s="22"/>
      <c r="E392" s="23"/>
      <c r="F392" s="14"/>
      <c r="G392" s="23"/>
      <c r="H392" s="22"/>
      <c r="I392" s="24"/>
      <c r="J392" s="24"/>
      <c r="K392" s="25"/>
      <c r="L392" s="25"/>
      <c r="M392" s="25"/>
      <c r="N392" s="25"/>
      <c r="O392" s="25"/>
      <c r="P392" s="25"/>
      <c r="Q392" s="26"/>
      <c r="R392" s="25"/>
      <c r="S392" s="25"/>
      <c r="T392" s="27">
        <f t="shared" si="26"/>
        <v>0</v>
      </c>
      <c r="U392" s="27">
        <f t="shared" si="27"/>
        <v>0</v>
      </c>
      <c r="V392" s="25"/>
      <c r="W392" s="27" t="str">
        <f t="shared" si="28"/>
        <v/>
      </c>
      <c r="X392" s="43" t="str">
        <f t="shared" si="29"/>
        <v>OK</v>
      </c>
      <c r="Y392" s="681" t="str">
        <f t="shared" si="30"/>
        <v/>
      </c>
    </row>
    <row r="393" spans="1:25" x14ac:dyDescent="0.25">
      <c r="A393" s="68" t="str">
        <f>'0'!$A$4</f>
        <v>………………..</v>
      </c>
      <c r="B393" s="341">
        <f>'0'!$A$2</f>
        <v>46112</v>
      </c>
      <c r="C393" s="341" t="s">
        <v>1246</v>
      </c>
      <c r="D393" s="22"/>
      <c r="E393" s="23"/>
      <c r="F393" s="14"/>
      <c r="G393" s="23"/>
      <c r="H393" s="22"/>
      <c r="I393" s="24"/>
      <c r="J393" s="24"/>
      <c r="K393" s="25"/>
      <c r="L393" s="25"/>
      <c r="M393" s="25"/>
      <c r="N393" s="25"/>
      <c r="O393" s="25"/>
      <c r="P393" s="25"/>
      <c r="Q393" s="26"/>
      <c r="R393" s="25"/>
      <c r="S393" s="25"/>
      <c r="T393" s="27">
        <f t="shared" ref="T393:T456" si="31">N393+P393-R393</f>
        <v>0</v>
      </c>
      <c r="U393" s="27">
        <f t="shared" ref="U393:U456" si="32">O393+Q393-S393</f>
        <v>0</v>
      </c>
      <c r="V393" s="25"/>
      <c r="W393" s="27" t="str">
        <f t="shared" ref="W393:W456" si="33">IF(K393="","",K393-M393-(P393-Q393))</f>
        <v/>
      </c>
      <c r="X393" s="43" t="str">
        <f t="shared" ref="X393:X456" si="34">IF(ROUND(T393-V393,2)&gt;=0,"OK","Просрочието не може да надхвърля задължението")</f>
        <v>OK</v>
      </c>
      <c r="Y393" s="681" t="str">
        <f t="shared" ref="Y393:Y456" si="35">IF(COUNTBLANK(D393:W393)=18,"",IF(D393="999999999","",IF(ISNUMBER(VALUE(D393)),IF(LEN(D393)&lt;&gt;9,"Въведеното ЕИК е твърде късо или твърде дълго",IF(OR(MOD(MID(D393,1,1)*1+MID(D393,2,1)*2+MID(D393,3,1)*3+MID(D393,4,1)*4+MID(D393,5,1)*5+MID(D393,6,1)*6+MID(D393,7,1)*7+MID(D393,8,1)*8,11)-MID(D393,9,1)=0,AND(MOD(MID(D393,1,1)*3+MID(D393,2,1)*4+MID(D393,3,1)*5+MID(D393,4,1)*6+MID(D393,5,1)*7+MID(D393,6,1)*8+MID(D393,7,1)*9+MID(D393,8,1)*10,11)=10,MID(D393,9,1)*1=0),MOD(MID(D393,1,1)*3+MID(D393,2,1)*4+MID(D393,3,1)*5+MID(D393,4,1)*6+MID(D393,5,1)*7+MID(D393,6,1)*8+MID(D393,7,1)*9+MID(D393,8,1)*10,11)-MID(D393,9,1)=0),"","Въведеното ЕИК е невалидно")),"Въведеното ЕИК съдържа непозволени символи")))</f>
        <v/>
      </c>
    </row>
    <row r="394" spans="1:25" x14ac:dyDescent="0.25">
      <c r="A394" s="68" t="str">
        <f>'0'!$A$4</f>
        <v>………………..</v>
      </c>
      <c r="B394" s="341">
        <f>'0'!$A$2</f>
        <v>46112</v>
      </c>
      <c r="C394" s="341" t="s">
        <v>1246</v>
      </c>
      <c r="D394" s="22"/>
      <c r="E394" s="23"/>
      <c r="F394" s="14"/>
      <c r="G394" s="23"/>
      <c r="H394" s="22"/>
      <c r="I394" s="24"/>
      <c r="J394" s="24"/>
      <c r="K394" s="25"/>
      <c r="L394" s="25"/>
      <c r="M394" s="25"/>
      <c r="N394" s="25"/>
      <c r="O394" s="25"/>
      <c r="P394" s="25"/>
      <c r="Q394" s="26"/>
      <c r="R394" s="25"/>
      <c r="S394" s="25"/>
      <c r="T394" s="27">
        <f t="shared" si="31"/>
        <v>0</v>
      </c>
      <c r="U394" s="27">
        <f t="shared" si="32"/>
        <v>0</v>
      </c>
      <c r="V394" s="25"/>
      <c r="W394" s="27" t="str">
        <f t="shared" si="33"/>
        <v/>
      </c>
      <c r="X394" s="43" t="str">
        <f t="shared" si="34"/>
        <v>OK</v>
      </c>
      <c r="Y394" s="681" t="str">
        <f t="shared" si="35"/>
        <v/>
      </c>
    </row>
    <row r="395" spans="1:25" x14ac:dyDescent="0.25">
      <c r="A395" s="68" t="str">
        <f>'0'!$A$4</f>
        <v>………………..</v>
      </c>
      <c r="B395" s="341">
        <f>'0'!$A$2</f>
        <v>46112</v>
      </c>
      <c r="C395" s="341" t="s">
        <v>1246</v>
      </c>
      <c r="D395" s="22"/>
      <c r="E395" s="23"/>
      <c r="F395" s="14"/>
      <c r="G395" s="23"/>
      <c r="H395" s="22"/>
      <c r="I395" s="24"/>
      <c r="J395" s="24"/>
      <c r="K395" s="25"/>
      <c r="L395" s="25"/>
      <c r="M395" s="25"/>
      <c r="N395" s="25"/>
      <c r="O395" s="25"/>
      <c r="P395" s="25"/>
      <c r="Q395" s="26"/>
      <c r="R395" s="25"/>
      <c r="S395" s="25"/>
      <c r="T395" s="27">
        <f t="shared" si="31"/>
        <v>0</v>
      </c>
      <c r="U395" s="27">
        <f t="shared" si="32"/>
        <v>0</v>
      </c>
      <c r="V395" s="25"/>
      <c r="W395" s="27" t="str">
        <f t="shared" si="33"/>
        <v/>
      </c>
      <c r="X395" s="43" t="str">
        <f t="shared" si="34"/>
        <v>OK</v>
      </c>
      <c r="Y395" s="681" t="str">
        <f t="shared" si="35"/>
        <v/>
      </c>
    </row>
    <row r="396" spans="1:25" x14ac:dyDescent="0.25">
      <c r="A396" s="68" t="str">
        <f>'0'!$A$4</f>
        <v>………………..</v>
      </c>
      <c r="B396" s="341">
        <f>'0'!$A$2</f>
        <v>46112</v>
      </c>
      <c r="C396" s="341" t="s">
        <v>1246</v>
      </c>
      <c r="D396" s="22"/>
      <c r="E396" s="23"/>
      <c r="F396" s="14"/>
      <c r="G396" s="23"/>
      <c r="H396" s="22"/>
      <c r="I396" s="24"/>
      <c r="J396" s="24"/>
      <c r="K396" s="25"/>
      <c r="L396" s="25"/>
      <c r="M396" s="25"/>
      <c r="N396" s="25"/>
      <c r="O396" s="25"/>
      <c r="P396" s="25"/>
      <c r="Q396" s="26"/>
      <c r="R396" s="25"/>
      <c r="S396" s="25"/>
      <c r="T396" s="27">
        <f t="shared" si="31"/>
        <v>0</v>
      </c>
      <c r="U396" s="27">
        <f t="shared" si="32"/>
        <v>0</v>
      </c>
      <c r="V396" s="25"/>
      <c r="W396" s="27" t="str">
        <f t="shared" si="33"/>
        <v/>
      </c>
      <c r="X396" s="43" t="str">
        <f t="shared" si="34"/>
        <v>OK</v>
      </c>
      <c r="Y396" s="681" t="str">
        <f t="shared" si="35"/>
        <v/>
      </c>
    </row>
    <row r="397" spans="1:25" x14ac:dyDescent="0.25">
      <c r="A397" s="68" t="str">
        <f>'0'!$A$4</f>
        <v>………………..</v>
      </c>
      <c r="B397" s="341">
        <f>'0'!$A$2</f>
        <v>46112</v>
      </c>
      <c r="C397" s="341" t="s">
        <v>1246</v>
      </c>
      <c r="D397" s="22"/>
      <c r="E397" s="23"/>
      <c r="F397" s="14"/>
      <c r="G397" s="23"/>
      <c r="H397" s="22"/>
      <c r="I397" s="24"/>
      <c r="J397" s="24"/>
      <c r="K397" s="25"/>
      <c r="L397" s="25"/>
      <c r="M397" s="25"/>
      <c r="N397" s="25"/>
      <c r="O397" s="25"/>
      <c r="P397" s="25"/>
      <c r="Q397" s="26"/>
      <c r="R397" s="25"/>
      <c r="S397" s="25"/>
      <c r="T397" s="27">
        <f t="shared" si="31"/>
        <v>0</v>
      </c>
      <c r="U397" s="27">
        <f t="shared" si="32"/>
        <v>0</v>
      </c>
      <c r="V397" s="25"/>
      <c r="W397" s="27" t="str">
        <f t="shared" si="33"/>
        <v/>
      </c>
      <c r="X397" s="43" t="str">
        <f t="shared" si="34"/>
        <v>OK</v>
      </c>
      <c r="Y397" s="681" t="str">
        <f t="shared" si="35"/>
        <v/>
      </c>
    </row>
    <row r="398" spans="1:25" x14ac:dyDescent="0.25">
      <c r="A398" s="68" t="str">
        <f>'0'!$A$4</f>
        <v>………………..</v>
      </c>
      <c r="B398" s="341">
        <f>'0'!$A$2</f>
        <v>46112</v>
      </c>
      <c r="C398" s="341" t="s">
        <v>1246</v>
      </c>
      <c r="D398" s="22"/>
      <c r="E398" s="23"/>
      <c r="F398" s="14"/>
      <c r="G398" s="23"/>
      <c r="H398" s="22"/>
      <c r="I398" s="24"/>
      <c r="J398" s="24"/>
      <c r="K398" s="25"/>
      <c r="L398" s="25"/>
      <c r="M398" s="25"/>
      <c r="N398" s="25"/>
      <c r="O398" s="25"/>
      <c r="P398" s="25"/>
      <c r="Q398" s="26"/>
      <c r="R398" s="25"/>
      <c r="S398" s="25"/>
      <c r="T398" s="27">
        <f t="shared" si="31"/>
        <v>0</v>
      </c>
      <c r="U398" s="27">
        <f t="shared" si="32"/>
        <v>0</v>
      </c>
      <c r="V398" s="25"/>
      <c r="W398" s="27" t="str">
        <f t="shared" si="33"/>
        <v/>
      </c>
      <c r="X398" s="43" t="str">
        <f t="shared" si="34"/>
        <v>OK</v>
      </c>
      <c r="Y398" s="681" t="str">
        <f t="shared" si="35"/>
        <v/>
      </c>
    </row>
    <row r="399" spans="1:25" x14ac:dyDescent="0.25">
      <c r="A399" s="68" t="str">
        <f>'0'!$A$4</f>
        <v>………………..</v>
      </c>
      <c r="B399" s="341">
        <f>'0'!$A$2</f>
        <v>46112</v>
      </c>
      <c r="C399" s="341" t="s">
        <v>1246</v>
      </c>
      <c r="D399" s="22"/>
      <c r="E399" s="23"/>
      <c r="F399" s="14"/>
      <c r="G399" s="23"/>
      <c r="H399" s="22"/>
      <c r="I399" s="24"/>
      <c r="J399" s="24"/>
      <c r="K399" s="25"/>
      <c r="L399" s="25"/>
      <c r="M399" s="25"/>
      <c r="N399" s="25"/>
      <c r="O399" s="25"/>
      <c r="P399" s="25"/>
      <c r="Q399" s="26"/>
      <c r="R399" s="25"/>
      <c r="S399" s="25"/>
      <c r="T399" s="27">
        <f t="shared" si="31"/>
        <v>0</v>
      </c>
      <c r="U399" s="27">
        <f t="shared" si="32"/>
        <v>0</v>
      </c>
      <c r="V399" s="25"/>
      <c r="W399" s="27" t="str">
        <f t="shared" si="33"/>
        <v/>
      </c>
      <c r="X399" s="43" t="str">
        <f t="shared" si="34"/>
        <v>OK</v>
      </c>
      <c r="Y399" s="681" t="str">
        <f t="shared" si="35"/>
        <v/>
      </c>
    </row>
    <row r="400" spans="1:25" x14ac:dyDescent="0.25">
      <c r="A400" s="68" t="str">
        <f>'0'!$A$4</f>
        <v>………………..</v>
      </c>
      <c r="B400" s="341">
        <f>'0'!$A$2</f>
        <v>46112</v>
      </c>
      <c r="C400" s="341" t="s">
        <v>1246</v>
      </c>
      <c r="D400" s="22"/>
      <c r="E400" s="23"/>
      <c r="F400" s="14"/>
      <c r="G400" s="23"/>
      <c r="H400" s="22"/>
      <c r="I400" s="24"/>
      <c r="J400" s="24"/>
      <c r="K400" s="25"/>
      <c r="L400" s="25"/>
      <c r="M400" s="25"/>
      <c r="N400" s="25"/>
      <c r="O400" s="25"/>
      <c r="P400" s="25"/>
      <c r="Q400" s="26"/>
      <c r="R400" s="25"/>
      <c r="S400" s="25"/>
      <c r="T400" s="27">
        <f t="shared" si="31"/>
        <v>0</v>
      </c>
      <c r="U400" s="27">
        <f t="shared" si="32"/>
        <v>0</v>
      </c>
      <c r="V400" s="25"/>
      <c r="W400" s="27" t="str">
        <f t="shared" si="33"/>
        <v/>
      </c>
      <c r="X400" s="43" t="str">
        <f t="shared" si="34"/>
        <v>OK</v>
      </c>
      <c r="Y400" s="681" t="str">
        <f t="shared" si="35"/>
        <v/>
      </c>
    </row>
    <row r="401" spans="1:25" x14ac:dyDescent="0.25">
      <c r="A401" s="68" t="str">
        <f>'0'!$A$4</f>
        <v>………………..</v>
      </c>
      <c r="B401" s="341">
        <f>'0'!$A$2</f>
        <v>46112</v>
      </c>
      <c r="C401" s="341" t="s">
        <v>1246</v>
      </c>
      <c r="D401" s="22"/>
      <c r="E401" s="23"/>
      <c r="F401" s="14"/>
      <c r="G401" s="23"/>
      <c r="H401" s="22"/>
      <c r="I401" s="24"/>
      <c r="J401" s="24"/>
      <c r="K401" s="25"/>
      <c r="L401" s="25"/>
      <c r="M401" s="25"/>
      <c r="N401" s="25"/>
      <c r="O401" s="25"/>
      <c r="P401" s="25"/>
      <c r="Q401" s="26"/>
      <c r="R401" s="25"/>
      <c r="S401" s="25"/>
      <c r="T401" s="27">
        <f t="shared" si="31"/>
        <v>0</v>
      </c>
      <c r="U401" s="27">
        <f t="shared" si="32"/>
        <v>0</v>
      </c>
      <c r="V401" s="25"/>
      <c r="W401" s="27" t="str">
        <f t="shared" si="33"/>
        <v/>
      </c>
      <c r="X401" s="43" t="str">
        <f t="shared" si="34"/>
        <v>OK</v>
      </c>
      <c r="Y401" s="681" t="str">
        <f t="shared" si="35"/>
        <v/>
      </c>
    </row>
    <row r="402" spans="1:25" x14ac:dyDescent="0.25">
      <c r="A402" s="68" t="str">
        <f>'0'!$A$4</f>
        <v>………………..</v>
      </c>
      <c r="B402" s="341">
        <f>'0'!$A$2</f>
        <v>46112</v>
      </c>
      <c r="C402" s="341" t="s">
        <v>1246</v>
      </c>
      <c r="D402" s="22"/>
      <c r="E402" s="23"/>
      <c r="F402" s="14"/>
      <c r="G402" s="23"/>
      <c r="H402" s="22"/>
      <c r="I402" s="24"/>
      <c r="J402" s="24"/>
      <c r="K402" s="25"/>
      <c r="L402" s="25"/>
      <c r="M402" s="25"/>
      <c r="N402" s="25"/>
      <c r="O402" s="25"/>
      <c r="P402" s="25"/>
      <c r="Q402" s="26"/>
      <c r="R402" s="25"/>
      <c r="S402" s="25"/>
      <c r="T402" s="27">
        <f t="shared" si="31"/>
        <v>0</v>
      </c>
      <c r="U402" s="27">
        <f t="shared" si="32"/>
        <v>0</v>
      </c>
      <c r="V402" s="25"/>
      <c r="W402" s="27" t="str">
        <f t="shared" si="33"/>
        <v/>
      </c>
      <c r="X402" s="43" t="str">
        <f t="shared" si="34"/>
        <v>OK</v>
      </c>
      <c r="Y402" s="681" t="str">
        <f t="shared" si="35"/>
        <v/>
      </c>
    </row>
    <row r="403" spans="1:25" x14ac:dyDescent="0.25">
      <c r="A403" s="68" t="str">
        <f>'0'!$A$4</f>
        <v>………………..</v>
      </c>
      <c r="B403" s="341">
        <f>'0'!$A$2</f>
        <v>46112</v>
      </c>
      <c r="C403" s="341" t="s">
        <v>1246</v>
      </c>
      <c r="D403" s="22"/>
      <c r="E403" s="23"/>
      <c r="F403" s="14"/>
      <c r="G403" s="23"/>
      <c r="H403" s="22"/>
      <c r="I403" s="24"/>
      <c r="J403" s="24"/>
      <c r="K403" s="25"/>
      <c r="L403" s="25"/>
      <c r="M403" s="25"/>
      <c r="N403" s="25"/>
      <c r="O403" s="25"/>
      <c r="P403" s="25"/>
      <c r="Q403" s="26"/>
      <c r="R403" s="25"/>
      <c r="S403" s="25"/>
      <c r="T403" s="27">
        <f t="shared" si="31"/>
        <v>0</v>
      </c>
      <c r="U403" s="27">
        <f t="shared" si="32"/>
        <v>0</v>
      </c>
      <c r="V403" s="25"/>
      <c r="W403" s="27" t="str">
        <f t="shared" si="33"/>
        <v/>
      </c>
      <c r="X403" s="43" t="str">
        <f t="shared" si="34"/>
        <v>OK</v>
      </c>
      <c r="Y403" s="681" t="str">
        <f t="shared" si="35"/>
        <v/>
      </c>
    </row>
    <row r="404" spans="1:25" x14ac:dyDescent="0.25">
      <c r="A404" s="68" t="str">
        <f>'0'!$A$4</f>
        <v>………………..</v>
      </c>
      <c r="B404" s="341">
        <f>'0'!$A$2</f>
        <v>46112</v>
      </c>
      <c r="C404" s="341" t="s">
        <v>1246</v>
      </c>
      <c r="D404" s="22"/>
      <c r="E404" s="23"/>
      <c r="F404" s="14"/>
      <c r="G404" s="23"/>
      <c r="H404" s="22"/>
      <c r="I404" s="24"/>
      <c r="J404" s="24"/>
      <c r="K404" s="25"/>
      <c r="L404" s="25"/>
      <c r="M404" s="25"/>
      <c r="N404" s="25"/>
      <c r="O404" s="25"/>
      <c r="P404" s="25"/>
      <c r="Q404" s="26"/>
      <c r="R404" s="25"/>
      <c r="S404" s="25"/>
      <c r="T404" s="27">
        <f t="shared" si="31"/>
        <v>0</v>
      </c>
      <c r="U404" s="27">
        <f t="shared" si="32"/>
        <v>0</v>
      </c>
      <c r="V404" s="25"/>
      <c r="W404" s="27" t="str">
        <f t="shared" si="33"/>
        <v/>
      </c>
      <c r="X404" s="43" t="str">
        <f t="shared" si="34"/>
        <v>OK</v>
      </c>
      <c r="Y404" s="681" t="str">
        <f t="shared" si="35"/>
        <v/>
      </c>
    </row>
    <row r="405" spans="1:25" x14ac:dyDescent="0.25">
      <c r="A405" s="68" t="str">
        <f>'0'!$A$4</f>
        <v>………………..</v>
      </c>
      <c r="B405" s="341">
        <f>'0'!$A$2</f>
        <v>46112</v>
      </c>
      <c r="C405" s="341" t="s">
        <v>1246</v>
      </c>
      <c r="D405" s="22"/>
      <c r="E405" s="23"/>
      <c r="F405" s="14"/>
      <c r="G405" s="23"/>
      <c r="H405" s="22"/>
      <c r="I405" s="24"/>
      <c r="J405" s="24"/>
      <c r="K405" s="25"/>
      <c r="L405" s="25"/>
      <c r="M405" s="25"/>
      <c r="N405" s="25"/>
      <c r="O405" s="25"/>
      <c r="P405" s="25"/>
      <c r="Q405" s="26"/>
      <c r="R405" s="25"/>
      <c r="S405" s="25"/>
      <c r="T405" s="27">
        <f t="shared" si="31"/>
        <v>0</v>
      </c>
      <c r="U405" s="27">
        <f t="shared" si="32"/>
        <v>0</v>
      </c>
      <c r="V405" s="25"/>
      <c r="W405" s="27" t="str">
        <f t="shared" si="33"/>
        <v/>
      </c>
      <c r="X405" s="43" t="str">
        <f t="shared" si="34"/>
        <v>OK</v>
      </c>
      <c r="Y405" s="681" t="str">
        <f t="shared" si="35"/>
        <v/>
      </c>
    </row>
    <row r="406" spans="1:25" x14ac:dyDescent="0.25">
      <c r="A406" s="68" t="str">
        <f>'0'!$A$4</f>
        <v>………………..</v>
      </c>
      <c r="B406" s="341">
        <f>'0'!$A$2</f>
        <v>46112</v>
      </c>
      <c r="C406" s="341" t="s">
        <v>1246</v>
      </c>
      <c r="D406" s="22"/>
      <c r="E406" s="23"/>
      <c r="F406" s="14"/>
      <c r="G406" s="23"/>
      <c r="H406" s="22"/>
      <c r="I406" s="24"/>
      <c r="J406" s="24"/>
      <c r="K406" s="25"/>
      <c r="L406" s="25"/>
      <c r="M406" s="25"/>
      <c r="N406" s="25"/>
      <c r="O406" s="25"/>
      <c r="P406" s="25"/>
      <c r="Q406" s="26"/>
      <c r="R406" s="25"/>
      <c r="S406" s="25"/>
      <c r="T406" s="27">
        <f t="shared" si="31"/>
        <v>0</v>
      </c>
      <c r="U406" s="27">
        <f t="shared" si="32"/>
        <v>0</v>
      </c>
      <c r="V406" s="25"/>
      <c r="W406" s="27" t="str">
        <f t="shared" si="33"/>
        <v/>
      </c>
      <c r="X406" s="43" t="str">
        <f t="shared" si="34"/>
        <v>OK</v>
      </c>
      <c r="Y406" s="681" t="str">
        <f t="shared" si="35"/>
        <v/>
      </c>
    </row>
    <row r="407" spans="1:25" x14ac:dyDescent="0.25">
      <c r="A407" s="68" t="str">
        <f>'0'!$A$4</f>
        <v>………………..</v>
      </c>
      <c r="B407" s="341">
        <f>'0'!$A$2</f>
        <v>46112</v>
      </c>
      <c r="C407" s="341" t="s">
        <v>1246</v>
      </c>
      <c r="D407" s="22"/>
      <c r="E407" s="23"/>
      <c r="F407" s="14"/>
      <c r="G407" s="23"/>
      <c r="H407" s="22"/>
      <c r="I407" s="24"/>
      <c r="J407" s="24"/>
      <c r="K407" s="25"/>
      <c r="L407" s="25"/>
      <c r="M407" s="25"/>
      <c r="N407" s="25"/>
      <c r="O407" s="25"/>
      <c r="P407" s="25"/>
      <c r="Q407" s="26"/>
      <c r="R407" s="25"/>
      <c r="S407" s="25"/>
      <c r="T407" s="27">
        <f t="shared" si="31"/>
        <v>0</v>
      </c>
      <c r="U407" s="27">
        <f t="shared" si="32"/>
        <v>0</v>
      </c>
      <c r="V407" s="25"/>
      <c r="W407" s="27" t="str">
        <f t="shared" si="33"/>
        <v/>
      </c>
      <c r="X407" s="43" t="str">
        <f t="shared" si="34"/>
        <v>OK</v>
      </c>
      <c r="Y407" s="681" t="str">
        <f t="shared" si="35"/>
        <v/>
      </c>
    </row>
    <row r="408" spans="1:25" x14ac:dyDescent="0.25">
      <c r="A408" s="68" t="str">
        <f>'0'!$A$4</f>
        <v>………………..</v>
      </c>
      <c r="B408" s="341">
        <f>'0'!$A$2</f>
        <v>46112</v>
      </c>
      <c r="C408" s="341" t="s">
        <v>1246</v>
      </c>
      <c r="D408" s="22"/>
      <c r="E408" s="23"/>
      <c r="F408" s="14"/>
      <c r="G408" s="23"/>
      <c r="H408" s="22"/>
      <c r="I408" s="24"/>
      <c r="J408" s="24"/>
      <c r="K408" s="25"/>
      <c r="L408" s="25"/>
      <c r="M408" s="25"/>
      <c r="N408" s="25"/>
      <c r="O408" s="25"/>
      <c r="P408" s="25"/>
      <c r="Q408" s="26"/>
      <c r="R408" s="25"/>
      <c r="S408" s="25"/>
      <c r="T408" s="27">
        <f t="shared" si="31"/>
        <v>0</v>
      </c>
      <c r="U408" s="27">
        <f t="shared" si="32"/>
        <v>0</v>
      </c>
      <c r="V408" s="25"/>
      <c r="W408" s="27" t="str">
        <f t="shared" si="33"/>
        <v/>
      </c>
      <c r="X408" s="43" t="str">
        <f t="shared" si="34"/>
        <v>OK</v>
      </c>
      <c r="Y408" s="681" t="str">
        <f t="shared" si="35"/>
        <v/>
      </c>
    </row>
    <row r="409" spans="1:25" x14ac:dyDescent="0.25">
      <c r="A409" s="68" t="str">
        <f>'0'!$A$4</f>
        <v>………………..</v>
      </c>
      <c r="B409" s="341">
        <f>'0'!$A$2</f>
        <v>46112</v>
      </c>
      <c r="C409" s="341" t="s">
        <v>1246</v>
      </c>
      <c r="D409" s="22"/>
      <c r="E409" s="23"/>
      <c r="F409" s="14"/>
      <c r="G409" s="23"/>
      <c r="H409" s="22"/>
      <c r="I409" s="24"/>
      <c r="J409" s="24"/>
      <c r="K409" s="25"/>
      <c r="L409" s="25"/>
      <c r="M409" s="25"/>
      <c r="N409" s="25"/>
      <c r="O409" s="25"/>
      <c r="P409" s="25"/>
      <c r="Q409" s="26"/>
      <c r="R409" s="25"/>
      <c r="S409" s="25"/>
      <c r="T409" s="27">
        <f t="shared" si="31"/>
        <v>0</v>
      </c>
      <c r="U409" s="27">
        <f t="shared" si="32"/>
        <v>0</v>
      </c>
      <c r="V409" s="25"/>
      <c r="W409" s="27" t="str">
        <f t="shared" si="33"/>
        <v/>
      </c>
      <c r="X409" s="43" t="str">
        <f t="shared" si="34"/>
        <v>OK</v>
      </c>
      <c r="Y409" s="681" t="str">
        <f t="shared" si="35"/>
        <v/>
      </c>
    </row>
    <row r="410" spans="1:25" x14ac:dyDescent="0.25">
      <c r="A410" s="68" t="str">
        <f>'0'!$A$4</f>
        <v>………………..</v>
      </c>
      <c r="B410" s="341">
        <f>'0'!$A$2</f>
        <v>46112</v>
      </c>
      <c r="C410" s="341" t="s">
        <v>1246</v>
      </c>
      <c r="D410" s="22"/>
      <c r="E410" s="23"/>
      <c r="F410" s="14"/>
      <c r="G410" s="23"/>
      <c r="H410" s="22"/>
      <c r="I410" s="24"/>
      <c r="J410" s="24"/>
      <c r="K410" s="25"/>
      <c r="L410" s="25"/>
      <c r="M410" s="25"/>
      <c r="N410" s="25"/>
      <c r="O410" s="25"/>
      <c r="P410" s="25"/>
      <c r="Q410" s="26"/>
      <c r="R410" s="25"/>
      <c r="S410" s="25"/>
      <c r="T410" s="27">
        <f t="shared" si="31"/>
        <v>0</v>
      </c>
      <c r="U410" s="27">
        <f t="shared" si="32"/>
        <v>0</v>
      </c>
      <c r="V410" s="25"/>
      <c r="W410" s="27" t="str">
        <f t="shared" si="33"/>
        <v/>
      </c>
      <c r="X410" s="43" t="str">
        <f t="shared" si="34"/>
        <v>OK</v>
      </c>
      <c r="Y410" s="681" t="str">
        <f t="shared" si="35"/>
        <v/>
      </c>
    </row>
    <row r="411" spans="1:25" x14ac:dyDescent="0.25">
      <c r="A411" s="68" t="str">
        <f>'0'!$A$4</f>
        <v>………………..</v>
      </c>
      <c r="B411" s="341">
        <f>'0'!$A$2</f>
        <v>46112</v>
      </c>
      <c r="C411" s="341" t="s">
        <v>1246</v>
      </c>
      <c r="D411" s="22"/>
      <c r="E411" s="23"/>
      <c r="F411" s="14"/>
      <c r="G411" s="23"/>
      <c r="H411" s="22"/>
      <c r="I411" s="24"/>
      <c r="J411" s="24"/>
      <c r="K411" s="25"/>
      <c r="L411" s="25"/>
      <c r="M411" s="25"/>
      <c r="N411" s="25"/>
      <c r="O411" s="25"/>
      <c r="P411" s="25"/>
      <c r="Q411" s="26"/>
      <c r="R411" s="25"/>
      <c r="S411" s="25"/>
      <c r="T411" s="27">
        <f t="shared" si="31"/>
        <v>0</v>
      </c>
      <c r="U411" s="27">
        <f t="shared" si="32"/>
        <v>0</v>
      </c>
      <c r="V411" s="25"/>
      <c r="W411" s="27" t="str">
        <f t="shared" si="33"/>
        <v/>
      </c>
      <c r="X411" s="43" t="str">
        <f t="shared" si="34"/>
        <v>OK</v>
      </c>
      <c r="Y411" s="681" t="str">
        <f t="shared" si="35"/>
        <v/>
      </c>
    </row>
    <row r="412" spans="1:25" x14ac:dyDescent="0.25">
      <c r="A412" s="68" t="str">
        <f>'0'!$A$4</f>
        <v>………………..</v>
      </c>
      <c r="B412" s="341">
        <f>'0'!$A$2</f>
        <v>46112</v>
      </c>
      <c r="C412" s="341" t="s">
        <v>1246</v>
      </c>
      <c r="D412" s="22"/>
      <c r="E412" s="23"/>
      <c r="F412" s="14"/>
      <c r="G412" s="23"/>
      <c r="H412" s="22"/>
      <c r="I412" s="24"/>
      <c r="J412" s="24"/>
      <c r="K412" s="25"/>
      <c r="L412" s="25"/>
      <c r="M412" s="25"/>
      <c r="N412" s="25"/>
      <c r="O412" s="25"/>
      <c r="P412" s="25"/>
      <c r="Q412" s="26"/>
      <c r="R412" s="25"/>
      <c r="S412" s="25"/>
      <c r="T412" s="27">
        <f t="shared" si="31"/>
        <v>0</v>
      </c>
      <c r="U412" s="27">
        <f t="shared" si="32"/>
        <v>0</v>
      </c>
      <c r="V412" s="25"/>
      <c r="W412" s="27" t="str">
        <f t="shared" si="33"/>
        <v/>
      </c>
      <c r="X412" s="43" t="str">
        <f t="shared" si="34"/>
        <v>OK</v>
      </c>
      <c r="Y412" s="681" t="str">
        <f t="shared" si="35"/>
        <v/>
      </c>
    </row>
    <row r="413" spans="1:25" x14ac:dyDescent="0.25">
      <c r="A413" s="68" t="str">
        <f>'0'!$A$4</f>
        <v>………………..</v>
      </c>
      <c r="B413" s="341">
        <f>'0'!$A$2</f>
        <v>46112</v>
      </c>
      <c r="C413" s="341" t="s">
        <v>1246</v>
      </c>
      <c r="D413" s="22"/>
      <c r="E413" s="23"/>
      <c r="F413" s="14"/>
      <c r="G413" s="23"/>
      <c r="H413" s="22"/>
      <c r="I413" s="24"/>
      <c r="J413" s="24"/>
      <c r="K413" s="25"/>
      <c r="L413" s="25"/>
      <c r="M413" s="25"/>
      <c r="N413" s="25"/>
      <c r="O413" s="25"/>
      <c r="P413" s="25"/>
      <c r="Q413" s="26"/>
      <c r="R413" s="25"/>
      <c r="S413" s="25"/>
      <c r="T413" s="27">
        <f t="shared" si="31"/>
        <v>0</v>
      </c>
      <c r="U413" s="27">
        <f t="shared" si="32"/>
        <v>0</v>
      </c>
      <c r="V413" s="25"/>
      <c r="W413" s="27" t="str">
        <f t="shared" si="33"/>
        <v/>
      </c>
      <c r="X413" s="43" t="str">
        <f t="shared" si="34"/>
        <v>OK</v>
      </c>
      <c r="Y413" s="681" t="str">
        <f t="shared" si="35"/>
        <v/>
      </c>
    </row>
    <row r="414" spans="1:25" x14ac:dyDescent="0.25">
      <c r="A414" s="68" t="str">
        <f>'0'!$A$4</f>
        <v>………………..</v>
      </c>
      <c r="B414" s="341">
        <f>'0'!$A$2</f>
        <v>46112</v>
      </c>
      <c r="C414" s="341" t="s">
        <v>1246</v>
      </c>
      <c r="D414" s="22"/>
      <c r="E414" s="23"/>
      <c r="F414" s="14"/>
      <c r="G414" s="23"/>
      <c r="H414" s="22"/>
      <c r="I414" s="24"/>
      <c r="J414" s="24"/>
      <c r="K414" s="25"/>
      <c r="L414" s="25"/>
      <c r="M414" s="25"/>
      <c r="N414" s="25"/>
      <c r="O414" s="25"/>
      <c r="P414" s="25"/>
      <c r="Q414" s="26"/>
      <c r="R414" s="25"/>
      <c r="S414" s="25"/>
      <c r="T414" s="27">
        <f t="shared" si="31"/>
        <v>0</v>
      </c>
      <c r="U414" s="27">
        <f t="shared" si="32"/>
        <v>0</v>
      </c>
      <c r="V414" s="25"/>
      <c r="W414" s="27" t="str">
        <f t="shared" si="33"/>
        <v/>
      </c>
      <c r="X414" s="43" t="str">
        <f t="shared" si="34"/>
        <v>OK</v>
      </c>
      <c r="Y414" s="681" t="str">
        <f t="shared" si="35"/>
        <v/>
      </c>
    </row>
    <row r="415" spans="1:25" x14ac:dyDescent="0.25">
      <c r="A415" s="68" t="str">
        <f>'0'!$A$4</f>
        <v>………………..</v>
      </c>
      <c r="B415" s="341">
        <f>'0'!$A$2</f>
        <v>46112</v>
      </c>
      <c r="C415" s="341" t="s">
        <v>1246</v>
      </c>
      <c r="D415" s="22"/>
      <c r="E415" s="23"/>
      <c r="F415" s="14"/>
      <c r="G415" s="23"/>
      <c r="H415" s="22"/>
      <c r="I415" s="24"/>
      <c r="J415" s="24"/>
      <c r="K415" s="25"/>
      <c r="L415" s="25"/>
      <c r="M415" s="25"/>
      <c r="N415" s="25"/>
      <c r="O415" s="25"/>
      <c r="P415" s="25"/>
      <c r="Q415" s="26"/>
      <c r="R415" s="25"/>
      <c r="S415" s="25"/>
      <c r="T415" s="27">
        <f t="shared" si="31"/>
        <v>0</v>
      </c>
      <c r="U415" s="27">
        <f t="shared" si="32"/>
        <v>0</v>
      </c>
      <c r="V415" s="25"/>
      <c r="W415" s="27" t="str">
        <f t="shared" si="33"/>
        <v/>
      </c>
      <c r="X415" s="43" t="str">
        <f t="shared" si="34"/>
        <v>OK</v>
      </c>
      <c r="Y415" s="681" t="str">
        <f t="shared" si="35"/>
        <v/>
      </c>
    </row>
    <row r="416" spans="1:25" x14ac:dyDescent="0.25">
      <c r="A416" s="68" t="str">
        <f>'0'!$A$4</f>
        <v>………………..</v>
      </c>
      <c r="B416" s="341">
        <f>'0'!$A$2</f>
        <v>46112</v>
      </c>
      <c r="C416" s="341" t="s">
        <v>1246</v>
      </c>
      <c r="D416" s="22"/>
      <c r="E416" s="23"/>
      <c r="F416" s="14"/>
      <c r="G416" s="23"/>
      <c r="H416" s="22"/>
      <c r="I416" s="24"/>
      <c r="J416" s="24"/>
      <c r="K416" s="25"/>
      <c r="L416" s="25"/>
      <c r="M416" s="25"/>
      <c r="N416" s="25"/>
      <c r="O416" s="25"/>
      <c r="P416" s="25"/>
      <c r="Q416" s="26"/>
      <c r="R416" s="25"/>
      <c r="S416" s="25"/>
      <c r="T416" s="27">
        <f t="shared" si="31"/>
        <v>0</v>
      </c>
      <c r="U416" s="27">
        <f t="shared" si="32"/>
        <v>0</v>
      </c>
      <c r="V416" s="25"/>
      <c r="W416" s="27" t="str">
        <f t="shared" si="33"/>
        <v/>
      </c>
      <c r="X416" s="43" t="str">
        <f t="shared" si="34"/>
        <v>OK</v>
      </c>
      <c r="Y416" s="681" t="str">
        <f t="shared" si="35"/>
        <v/>
      </c>
    </row>
    <row r="417" spans="1:25" x14ac:dyDescent="0.25">
      <c r="A417" s="68" t="str">
        <f>'0'!$A$4</f>
        <v>………………..</v>
      </c>
      <c r="B417" s="341">
        <f>'0'!$A$2</f>
        <v>46112</v>
      </c>
      <c r="C417" s="341" t="s">
        <v>1246</v>
      </c>
      <c r="D417" s="22"/>
      <c r="E417" s="23"/>
      <c r="F417" s="14"/>
      <c r="G417" s="23"/>
      <c r="H417" s="22"/>
      <c r="I417" s="24"/>
      <c r="J417" s="24"/>
      <c r="K417" s="25"/>
      <c r="L417" s="25"/>
      <c r="M417" s="25"/>
      <c r="N417" s="25"/>
      <c r="O417" s="25"/>
      <c r="P417" s="25"/>
      <c r="Q417" s="26"/>
      <c r="R417" s="25"/>
      <c r="S417" s="25"/>
      <c r="T417" s="27">
        <f t="shared" si="31"/>
        <v>0</v>
      </c>
      <c r="U417" s="27">
        <f t="shared" si="32"/>
        <v>0</v>
      </c>
      <c r="V417" s="25"/>
      <c r="W417" s="27" t="str">
        <f t="shared" si="33"/>
        <v/>
      </c>
      <c r="X417" s="43" t="str">
        <f t="shared" si="34"/>
        <v>OK</v>
      </c>
      <c r="Y417" s="681" t="str">
        <f t="shared" si="35"/>
        <v/>
      </c>
    </row>
    <row r="418" spans="1:25" x14ac:dyDescent="0.25">
      <c r="A418" s="68" t="str">
        <f>'0'!$A$4</f>
        <v>………………..</v>
      </c>
      <c r="B418" s="341">
        <f>'0'!$A$2</f>
        <v>46112</v>
      </c>
      <c r="C418" s="341" t="s">
        <v>1246</v>
      </c>
      <c r="D418" s="22"/>
      <c r="E418" s="23"/>
      <c r="F418" s="14"/>
      <c r="G418" s="23"/>
      <c r="H418" s="22"/>
      <c r="I418" s="24"/>
      <c r="J418" s="24"/>
      <c r="K418" s="25"/>
      <c r="L418" s="25"/>
      <c r="M418" s="25"/>
      <c r="N418" s="25"/>
      <c r="O418" s="25"/>
      <c r="P418" s="25"/>
      <c r="Q418" s="26"/>
      <c r="R418" s="25"/>
      <c r="S418" s="25"/>
      <c r="T418" s="27">
        <f t="shared" si="31"/>
        <v>0</v>
      </c>
      <c r="U418" s="27">
        <f t="shared" si="32"/>
        <v>0</v>
      </c>
      <c r="V418" s="25"/>
      <c r="W418" s="27" t="str">
        <f t="shared" si="33"/>
        <v/>
      </c>
      <c r="X418" s="43" t="str">
        <f t="shared" si="34"/>
        <v>OK</v>
      </c>
      <c r="Y418" s="681" t="str">
        <f t="shared" si="35"/>
        <v/>
      </c>
    </row>
    <row r="419" spans="1:25" x14ac:dyDescent="0.25">
      <c r="A419" s="68" t="str">
        <f>'0'!$A$4</f>
        <v>………………..</v>
      </c>
      <c r="B419" s="341">
        <f>'0'!$A$2</f>
        <v>46112</v>
      </c>
      <c r="C419" s="341" t="s">
        <v>1246</v>
      </c>
      <c r="D419" s="22"/>
      <c r="E419" s="23"/>
      <c r="F419" s="14"/>
      <c r="G419" s="23"/>
      <c r="H419" s="22"/>
      <c r="I419" s="24"/>
      <c r="J419" s="24"/>
      <c r="K419" s="25"/>
      <c r="L419" s="25"/>
      <c r="M419" s="25"/>
      <c r="N419" s="25"/>
      <c r="O419" s="25"/>
      <c r="P419" s="25"/>
      <c r="Q419" s="26"/>
      <c r="R419" s="25"/>
      <c r="S419" s="25"/>
      <c r="T419" s="27">
        <f t="shared" si="31"/>
        <v>0</v>
      </c>
      <c r="U419" s="27">
        <f t="shared" si="32"/>
        <v>0</v>
      </c>
      <c r="V419" s="25"/>
      <c r="W419" s="27" t="str">
        <f t="shared" si="33"/>
        <v/>
      </c>
      <c r="X419" s="43" t="str">
        <f t="shared" si="34"/>
        <v>OK</v>
      </c>
      <c r="Y419" s="681" t="str">
        <f t="shared" si="35"/>
        <v/>
      </c>
    </row>
    <row r="420" spans="1:25" x14ac:dyDescent="0.25">
      <c r="A420" s="68" t="str">
        <f>'0'!$A$4</f>
        <v>………………..</v>
      </c>
      <c r="B420" s="341">
        <f>'0'!$A$2</f>
        <v>46112</v>
      </c>
      <c r="C420" s="341" t="s">
        <v>1246</v>
      </c>
      <c r="D420" s="22"/>
      <c r="E420" s="23"/>
      <c r="F420" s="14"/>
      <c r="G420" s="23"/>
      <c r="H420" s="22"/>
      <c r="I420" s="24"/>
      <c r="J420" s="24"/>
      <c r="K420" s="25"/>
      <c r="L420" s="25"/>
      <c r="M420" s="25"/>
      <c r="N420" s="25"/>
      <c r="O420" s="25"/>
      <c r="P420" s="25"/>
      <c r="Q420" s="26"/>
      <c r="R420" s="25"/>
      <c r="S420" s="25"/>
      <c r="T420" s="27">
        <f t="shared" si="31"/>
        <v>0</v>
      </c>
      <c r="U420" s="27">
        <f t="shared" si="32"/>
        <v>0</v>
      </c>
      <c r="V420" s="25"/>
      <c r="W420" s="27" t="str">
        <f t="shared" si="33"/>
        <v/>
      </c>
      <c r="X420" s="43" t="str">
        <f t="shared" si="34"/>
        <v>OK</v>
      </c>
      <c r="Y420" s="681" t="str">
        <f t="shared" si="35"/>
        <v/>
      </c>
    </row>
    <row r="421" spans="1:25" x14ac:dyDescent="0.25">
      <c r="A421" s="68" t="str">
        <f>'0'!$A$4</f>
        <v>………………..</v>
      </c>
      <c r="B421" s="341">
        <f>'0'!$A$2</f>
        <v>46112</v>
      </c>
      <c r="C421" s="341" t="s">
        <v>1246</v>
      </c>
      <c r="D421" s="22"/>
      <c r="E421" s="23"/>
      <c r="F421" s="14"/>
      <c r="G421" s="23"/>
      <c r="H421" s="22"/>
      <c r="I421" s="24"/>
      <c r="J421" s="24"/>
      <c r="K421" s="25"/>
      <c r="L421" s="25"/>
      <c r="M421" s="25"/>
      <c r="N421" s="25"/>
      <c r="O421" s="25"/>
      <c r="P421" s="25"/>
      <c r="Q421" s="26"/>
      <c r="R421" s="25"/>
      <c r="S421" s="25"/>
      <c r="T421" s="27">
        <f t="shared" si="31"/>
        <v>0</v>
      </c>
      <c r="U421" s="27">
        <f t="shared" si="32"/>
        <v>0</v>
      </c>
      <c r="V421" s="25"/>
      <c r="W421" s="27" t="str">
        <f t="shared" si="33"/>
        <v/>
      </c>
      <c r="X421" s="43" t="str">
        <f t="shared" si="34"/>
        <v>OK</v>
      </c>
      <c r="Y421" s="681" t="str">
        <f t="shared" si="35"/>
        <v/>
      </c>
    </row>
    <row r="422" spans="1:25" x14ac:dyDescent="0.25">
      <c r="A422" s="68" t="str">
        <f>'0'!$A$4</f>
        <v>………………..</v>
      </c>
      <c r="B422" s="341">
        <f>'0'!$A$2</f>
        <v>46112</v>
      </c>
      <c r="C422" s="341" t="s">
        <v>1246</v>
      </c>
      <c r="D422" s="22"/>
      <c r="E422" s="23"/>
      <c r="F422" s="14"/>
      <c r="G422" s="23"/>
      <c r="H422" s="22"/>
      <c r="I422" s="24"/>
      <c r="J422" s="24"/>
      <c r="K422" s="25"/>
      <c r="L422" s="25"/>
      <c r="M422" s="25"/>
      <c r="N422" s="25"/>
      <c r="O422" s="25"/>
      <c r="P422" s="25"/>
      <c r="Q422" s="26"/>
      <c r="R422" s="25"/>
      <c r="S422" s="25"/>
      <c r="T422" s="27">
        <f t="shared" si="31"/>
        <v>0</v>
      </c>
      <c r="U422" s="27">
        <f t="shared" si="32"/>
        <v>0</v>
      </c>
      <c r="V422" s="25"/>
      <c r="W422" s="27" t="str">
        <f t="shared" si="33"/>
        <v/>
      </c>
      <c r="X422" s="43" t="str">
        <f t="shared" si="34"/>
        <v>OK</v>
      </c>
      <c r="Y422" s="681" t="str">
        <f t="shared" si="35"/>
        <v/>
      </c>
    </row>
    <row r="423" spans="1:25" x14ac:dyDescent="0.25">
      <c r="A423" s="68" t="str">
        <f>'0'!$A$4</f>
        <v>………………..</v>
      </c>
      <c r="B423" s="341">
        <f>'0'!$A$2</f>
        <v>46112</v>
      </c>
      <c r="C423" s="341" t="s">
        <v>1246</v>
      </c>
      <c r="D423" s="22"/>
      <c r="E423" s="23"/>
      <c r="F423" s="14"/>
      <c r="G423" s="23"/>
      <c r="H423" s="22"/>
      <c r="I423" s="24"/>
      <c r="J423" s="24"/>
      <c r="K423" s="25"/>
      <c r="L423" s="25"/>
      <c r="M423" s="25"/>
      <c r="N423" s="25"/>
      <c r="O423" s="25"/>
      <c r="P423" s="25"/>
      <c r="Q423" s="26"/>
      <c r="R423" s="25"/>
      <c r="S423" s="25"/>
      <c r="T423" s="27">
        <f t="shared" si="31"/>
        <v>0</v>
      </c>
      <c r="U423" s="27">
        <f t="shared" si="32"/>
        <v>0</v>
      </c>
      <c r="V423" s="25"/>
      <c r="W423" s="27" t="str">
        <f t="shared" si="33"/>
        <v/>
      </c>
      <c r="X423" s="43" t="str">
        <f t="shared" si="34"/>
        <v>OK</v>
      </c>
      <c r="Y423" s="681" t="str">
        <f t="shared" si="35"/>
        <v/>
      </c>
    </row>
    <row r="424" spans="1:25" x14ac:dyDescent="0.25">
      <c r="A424" s="68" t="str">
        <f>'0'!$A$4</f>
        <v>………………..</v>
      </c>
      <c r="B424" s="341">
        <f>'0'!$A$2</f>
        <v>46112</v>
      </c>
      <c r="C424" s="341" t="s">
        <v>1246</v>
      </c>
      <c r="D424" s="22"/>
      <c r="E424" s="23"/>
      <c r="F424" s="14"/>
      <c r="G424" s="23"/>
      <c r="H424" s="22"/>
      <c r="I424" s="24"/>
      <c r="J424" s="24"/>
      <c r="K424" s="25"/>
      <c r="L424" s="25"/>
      <c r="M424" s="25"/>
      <c r="N424" s="25"/>
      <c r="O424" s="25"/>
      <c r="P424" s="25"/>
      <c r="Q424" s="26"/>
      <c r="R424" s="25"/>
      <c r="S424" s="25"/>
      <c r="T424" s="27">
        <f t="shared" si="31"/>
        <v>0</v>
      </c>
      <c r="U424" s="27">
        <f t="shared" si="32"/>
        <v>0</v>
      </c>
      <c r="V424" s="25"/>
      <c r="W424" s="27" t="str">
        <f t="shared" si="33"/>
        <v/>
      </c>
      <c r="X424" s="43" t="str">
        <f t="shared" si="34"/>
        <v>OK</v>
      </c>
      <c r="Y424" s="681" t="str">
        <f t="shared" si="35"/>
        <v/>
      </c>
    </row>
    <row r="425" spans="1:25" x14ac:dyDescent="0.25">
      <c r="A425" s="68" t="str">
        <f>'0'!$A$4</f>
        <v>………………..</v>
      </c>
      <c r="B425" s="341">
        <f>'0'!$A$2</f>
        <v>46112</v>
      </c>
      <c r="C425" s="341" t="s">
        <v>1246</v>
      </c>
      <c r="D425" s="22"/>
      <c r="E425" s="23"/>
      <c r="F425" s="14"/>
      <c r="G425" s="23"/>
      <c r="H425" s="22"/>
      <c r="I425" s="24"/>
      <c r="J425" s="24"/>
      <c r="K425" s="25"/>
      <c r="L425" s="25"/>
      <c r="M425" s="25"/>
      <c r="N425" s="25"/>
      <c r="O425" s="25"/>
      <c r="P425" s="25"/>
      <c r="Q425" s="26"/>
      <c r="R425" s="25"/>
      <c r="S425" s="25"/>
      <c r="T425" s="27">
        <f t="shared" si="31"/>
        <v>0</v>
      </c>
      <c r="U425" s="27">
        <f t="shared" si="32"/>
        <v>0</v>
      </c>
      <c r="V425" s="25"/>
      <c r="W425" s="27" t="str">
        <f t="shared" si="33"/>
        <v/>
      </c>
      <c r="X425" s="43" t="str">
        <f t="shared" si="34"/>
        <v>OK</v>
      </c>
      <c r="Y425" s="681" t="str">
        <f t="shared" si="35"/>
        <v/>
      </c>
    </row>
    <row r="426" spans="1:25" x14ac:dyDescent="0.25">
      <c r="A426" s="68" t="str">
        <f>'0'!$A$4</f>
        <v>………………..</v>
      </c>
      <c r="B426" s="341">
        <f>'0'!$A$2</f>
        <v>46112</v>
      </c>
      <c r="C426" s="341" t="s">
        <v>1246</v>
      </c>
      <c r="D426" s="22"/>
      <c r="E426" s="23"/>
      <c r="F426" s="14"/>
      <c r="G426" s="23"/>
      <c r="H426" s="22"/>
      <c r="I426" s="24"/>
      <c r="J426" s="24"/>
      <c r="K426" s="25"/>
      <c r="L426" s="25"/>
      <c r="M426" s="25"/>
      <c r="N426" s="25"/>
      <c r="O426" s="25"/>
      <c r="P426" s="25"/>
      <c r="Q426" s="26"/>
      <c r="R426" s="25"/>
      <c r="S426" s="25"/>
      <c r="T426" s="27">
        <f t="shared" si="31"/>
        <v>0</v>
      </c>
      <c r="U426" s="27">
        <f t="shared" si="32"/>
        <v>0</v>
      </c>
      <c r="V426" s="25"/>
      <c r="W426" s="27" t="str">
        <f t="shared" si="33"/>
        <v/>
      </c>
      <c r="X426" s="43" t="str">
        <f t="shared" si="34"/>
        <v>OK</v>
      </c>
      <c r="Y426" s="681" t="str">
        <f t="shared" si="35"/>
        <v/>
      </c>
    </row>
    <row r="427" spans="1:25" x14ac:dyDescent="0.25">
      <c r="A427" s="68" t="str">
        <f>'0'!$A$4</f>
        <v>………………..</v>
      </c>
      <c r="B427" s="341">
        <f>'0'!$A$2</f>
        <v>46112</v>
      </c>
      <c r="C427" s="341" t="s">
        <v>1246</v>
      </c>
      <c r="D427" s="22"/>
      <c r="E427" s="23"/>
      <c r="F427" s="14"/>
      <c r="G427" s="23"/>
      <c r="H427" s="22"/>
      <c r="I427" s="24"/>
      <c r="J427" s="24"/>
      <c r="K427" s="25"/>
      <c r="L427" s="25"/>
      <c r="M427" s="25"/>
      <c r="N427" s="25"/>
      <c r="O427" s="25"/>
      <c r="P427" s="25"/>
      <c r="Q427" s="26"/>
      <c r="R427" s="25"/>
      <c r="S427" s="25"/>
      <c r="T427" s="27">
        <f t="shared" si="31"/>
        <v>0</v>
      </c>
      <c r="U427" s="27">
        <f t="shared" si="32"/>
        <v>0</v>
      </c>
      <c r="V427" s="25"/>
      <c r="W427" s="27" t="str">
        <f t="shared" si="33"/>
        <v/>
      </c>
      <c r="X427" s="43" t="str">
        <f t="shared" si="34"/>
        <v>OK</v>
      </c>
      <c r="Y427" s="681" t="str">
        <f t="shared" si="35"/>
        <v/>
      </c>
    </row>
    <row r="428" spans="1:25" x14ac:dyDescent="0.25">
      <c r="A428" s="68" t="str">
        <f>'0'!$A$4</f>
        <v>………………..</v>
      </c>
      <c r="B428" s="341">
        <f>'0'!$A$2</f>
        <v>46112</v>
      </c>
      <c r="C428" s="341" t="s">
        <v>1246</v>
      </c>
      <c r="D428" s="22"/>
      <c r="E428" s="23"/>
      <c r="F428" s="14"/>
      <c r="G428" s="23"/>
      <c r="H428" s="22"/>
      <c r="I428" s="24"/>
      <c r="J428" s="24"/>
      <c r="K428" s="25"/>
      <c r="L428" s="25"/>
      <c r="M428" s="25"/>
      <c r="N428" s="25"/>
      <c r="O428" s="25"/>
      <c r="P428" s="25"/>
      <c r="Q428" s="26"/>
      <c r="R428" s="25"/>
      <c r="S428" s="25"/>
      <c r="T428" s="27">
        <f t="shared" si="31"/>
        <v>0</v>
      </c>
      <c r="U428" s="27">
        <f t="shared" si="32"/>
        <v>0</v>
      </c>
      <c r="V428" s="25"/>
      <c r="W428" s="27" t="str">
        <f t="shared" si="33"/>
        <v/>
      </c>
      <c r="X428" s="43" t="str">
        <f t="shared" si="34"/>
        <v>OK</v>
      </c>
      <c r="Y428" s="681" t="str">
        <f t="shared" si="35"/>
        <v/>
      </c>
    </row>
    <row r="429" spans="1:25" x14ac:dyDescent="0.25">
      <c r="A429" s="68" t="str">
        <f>'0'!$A$4</f>
        <v>………………..</v>
      </c>
      <c r="B429" s="341">
        <f>'0'!$A$2</f>
        <v>46112</v>
      </c>
      <c r="C429" s="341" t="s">
        <v>1246</v>
      </c>
      <c r="D429" s="22"/>
      <c r="E429" s="23"/>
      <c r="F429" s="14"/>
      <c r="G429" s="23"/>
      <c r="H429" s="22"/>
      <c r="I429" s="24"/>
      <c r="J429" s="24"/>
      <c r="K429" s="25"/>
      <c r="L429" s="25"/>
      <c r="M429" s="25"/>
      <c r="N429" s="25"/>
      <c r="O429" s="25"/>
      <c r="P429" s="25"/>
      <c r="Q429" s="26"/>
      <c r="R429" s="25"/>
      <c r="S429" s="25"/>
      <c r="T429" s="27">
        <f t="shared" si="31"/>
        <v>0</v>
      </c>
      <c r="U429" s="27">
        <f t="shared" si="32"/>
        <v>0</v>
      </c>
      <c r="V429" s="25"/>
      <c r="W429" s="27" t="str">
        <f t="shared" si="33"/>
        <v/>
      </c>
      <c r="X429" s="43" t="str">
        <f t="shared" si="34"/>
        <v>OK</v>
      </c>
      <c r="Y429" s="681" t="str">
        <f t="shared" si="35"/>
        <v/>
      </c>
    </row>
    <row r="430" spans="1:25" x14ac:dyDescent="0.25">
      <c r="A430" s="68" t="str">
        <f>'0'!$A$4</f>
        <v>………………..</v>
      </c>
      <c r="B430" s="341">
        <f>'0'!$A$2</f>
        <v>46112</v>
      </c>
      <c r="C430" s="341" t="s">
        <v>1246</v>
      </c>
      <c r="D430" s="22"/>
      <c r="E430" s="23"/>
      <c r="F430" s="14"/>
      <c r="G430" s="23"/>
      <c r="H430" s="22"/>
      <c r="I430" s="24"/>
      <c r="J430" s="24"/>
      <c r="K430" s="25"/>
      <c r="L430" s="25"/>
      <c r="M430" s="25"/>
      <c r="N430" s="25"/>
      <c r="O430" s="25"/>
      <c r="P430" s="25"/>
      <c r="Q430" s="26"/>
      <c r="R430" s="25"/>
      <c r="S430" s="25"/>
      <c r="T430" s="27">
        <f t="shared" si="31"/>
        <v>0</v>
      </c>
      <c r="U430" s="27">
        <f t="shared" si="32"/>
        <v>0</v>
      </c>
      <c r="V430" s="25"/>
      <c r="W430" s="27" t="str">
        <f t="shared" si="33"/>
        <v/>
      </c>
      <c r="X430" s="43" t="str">
        <f t="shared" si="34"/>
        <v>OK</v>
      </c>
      <c r="Y430" s="681" t="str">
        <f t="shared" si="35"/>
        <v/>
      </c>
    </row>
    <row r="431" spans="1:25" x14ac:dyDescent="0.25">
      <c r="A431" s="68" t="str">
        <f>'0'!$A$4</f>
        <v>………………..</v>
      </c>
      <c r="B431" s="341">
        <f>'0'!$A$2</f>
        <v>46112</v>
      </c>
      <c r="C431" s="341" t="s">
        <v>1246</v>
      </c>
      <c r="D431" s="22"/>
      <c r="E431" s="23"/>
      <c r="F431" s="14"/>
      <c r="G431" s="23"/>
      <c r="H431" s="22"/>
      <c r="I431" s="24"/>
      <c r="J431" s="24"/>
      <c r="K431" s="25"/>
      <c r="L431" s="25"/>
      <c r="M431" s="25"/>
      <c r="N431" s="25"/>
      <c r="O431" s="25"/>
      <c r="P431" s="25"/>
      <c r="Q431" s="26"/>
      <c r="R431" s="25"/>
      <c r="S431" s="25"/>
      <c r="T431" s="27">
        <f t="shared" si="31"/>
        <v>0</v>
      </c>
      <c r="U431" s="27">
        <f t="shared" si="32"/>
        <v>0</v>
      </c>
      <c r="V431" s="25"/>
      <c r="W431" s="27" t="str">
        <f t="shared" si="33"/>
        <v/>
      </c>
      <c r="X431" s="43" t="str">
        <f t="shared" si="34"/>
        <v>OK</v>
      </c>
      <c r="Y431" s="681" t="str">
        <f t="shared" si="35"/>
        <v/>
      </c>
    </row>
    <row r="432" spans="1:25" x14ac:dyDescent="0.25">
      <c r="A432" s="68" t="str">
        <f>'0'!$A$4</f>
        <v>………………..</v>
      </c>
      <c r="B432" s="341">
        <f>'0'!$A$2</f>
        <v>46112</v>
      </c>
      <c r="C432" s="341" t="s">
        <v>1246</v>
      </c>
      <c r="D432" s="22"/>
      <c r="E432" s="23"/>
      <c r="F432" s="14"/>
      <c r="G432" s="23"/>
      <c r="H432" s="22"/>
      <c r="I432" s="24"/>
      <c r="J432" s="24"/>
      <c r="K432" s="25"/>
      <c r="L432" s="25"/>
      <c r="M432" s="25"/>
      <c r="N432" s="25"/>
      <c r="O432" s="25"/>
      <c r="P432" s="25"/>
      <c r="Q432" s="26"/>
      <c r="R432" s="25"/>
      <c r="S432" s="25"/>
      <c r="T432" s="27">
        <f t="shared" si="31"/>
        <v>0</v>
      </c>
      <c r="U432" s="27">
        <f t="shared" si="32"/>
        <v>0</v>
      </c>
      <c r="V432" s="25"/>
      <c r="W432" s="27" t="str">
        <f t="shared" si="33"/>
        <v/>
      </c>
      <c r="X432" s="43" t="str">
        <f t="shared" si="34"/>
        <v>OK</v>
      </c>
      <c r="Y432" s="681" t="str">
        <f t="shared" si="35"/>
        <v/>
      </c>
    </row>
    <row r="433" spans="1:25" x14ac:dyDescent="0.25">
      <c r="A433" s="68" t="str">
        <f>'0'!$A$4</f>
        <v>………………..</v>
      </c>
      <c r="B433" s="341">
        <f>'0'!$A$2</f>
        <v>46112</v>
      </c>
      <c r="C433" s="341" t="s">
        <v>1246</v>
      </c>
      <c r="D433" s="22"/>
      <c r="E433" s="23"/>
      <c r="F433" s="14"/>
      <c r="G433" s="23"/>
      <c r="H433" s="22"/>
      <c r="I433" s="24"/>
      <c r="J433" s="24"/>
      <c r="K433" s="25"/>
      <c r="L433" s="25"/>
      <c r="M433" s="25"/>
      <c r="N433" s="25"/>
      <c r="O433" s="25"/>
      <c r="P433" s="25"/>
      <c r="Q433" s="26"/>
      <c r="R433" s="25"/>
      <c r="S433" s="25"/>
      <c r="T433" s="27">
        <f t="shared" si="31"/>
        <v>0</v>
      </c>
      <c r="U433" s="27">
        <f t="shared" si="32"/>
        <v>0</v>
      </c>
      <c r="V433" s="25"/>
      <c r="W433" s="27" t="str">
        <f t="shared" si="33"/>
        <v/>
      </c>
      <c r="X433" s="43" t="str">
        <f t="shared" si="34"/>
        <v>OK</v>
      </c>
      <c r="Y433" s="681" t="str">
        <f t="shared" si="35"/>
        <v/>
      </c>
    </row>
    <row r="434" spans="1:25" x14ac:dyDescent="0.25">
      <c r="A434" s="68" t="str">
        <f>'0'!$A$4</f>
        <v>………………..</v>
      </c>
      <c r="B434" s="341">
        <f>'0'!$A$2</f>
        <v>46112</v>
      </c>
      <c r="C434" s="341" t="s">
        <v>1246</v>
      </c>
      <c r="D434" s="22"/>
      <c r="E434" s="23"/>
      <c r="F434" s="14"/>
      <c r="G434" s="23"/>
      <c r="H434" s="22"/>
      <c r="I434" s="24"/>
      <c r="J434" s="24"/>
      <c r="K434" s="25"/>
      <c r="L434" s="25"/>
      <c r="M434" s="25"/>
      <c r="N434" s="25"/>
      <c r="O434" s="25"/>
      <c r="P434" s="25"/>
      <c r="Q434" s="26"/>
      <c r="R434" s="25"/>
      <c r="S434" s="25"/>
      <c r="T434" s="27">
        <f t="shared" si="31"/>
        <v>0</v>
      </c>
      <c r="U434" s="27">
        <f t="shared" si="32"/>
        <v>0</v>
      </c>
      <c r="V434" s="25"/>
      <c r="W434" s="27" t="str">
        <f t="shared" si="33"/>
        <v/>
      </c>
      <c r="X434" s="43" t="str">
        <f t="shared" si="34"/>
        <v>OK</v>
      </c>
      <c r="Y434" s="681" t="str">
        <f t="shared" si="35"/>
        <v/>
      </c>
    </row>
    <row r="435" spans="1:25" x14ac:dyDescent="0.25">
      <c r="A435" s="68" t="str">
        <f>'0'!$A$4</f>
        <v>………………..</v>
      </c>
      <c r="B435" s="341">
        <f>'0'!$A$2</f>
        <v>46112</v>
      </c>
      <c r="C435" s="341" t="s">
        <v>1246</v>
      </c>
      <c r="D435" s="22"/>
      <c r="E435" s="23"/>
      <c r="F435" s="14"/>
      <c r="G435" s="23"/>
      <c r="H435" s="22"/>
      <c r="I435" s="24"/>
      <c r="J435" s="24"/>
      <c r="K435" s="25"/>
      <c r="L435" s="25"/>
      <c r="M435" s="25"/>
      <c r="N435" s="25"/>
      <c r="O435" s="25"/>
      <c r="P435" s="25"/>
      <c r="Q435" s="26"/>
      <c r="R435" s="25"/>
      <c r="S435" s="25"/>
      <c r="T435" s="27">
        <f t="shared" si="31"/>
        <v>0</v>
      </c>
      <c r="U435" s="27">
        <f t="shared" si="32"/>
        <v>0</v>
      </c>
      <c r="V435" s="25"/>
      <c r="W435" s="27" t="str">
        <f t="shared" si="33"/>
        <v/>
      </c>
      <c r="X435" s="43" t="str">
        <f t="shared" si="34"/>
        <v>OK</v>
      </c>
      <c r="Y435" s="681" t="str">
        <f t="shared" si="35"/>
        <v/>
      </c>
    </row>
    <row r="436" spans="1:25" x14ac:dyDescent="0.25">
      <c r="A436" s="68" t="str">
        <f>'0'!$A$4</f>
        <v>………………..</v>
      </c>
      <c r="B436" s="341">
        <f>'0'!$A$2</f>
        <v>46112</v>
      </c>
      <c r="C436" s="341" t="s">
        <v>1246</v>
      </c>
      <c r="D436" s="22"/>
      <c r="E436" s="23"/>
      <c r="F436" s="14"/>
      <c r="G436" s="23"/>
      <c r="H436" s="22"/>
      <c r="I436" s="24"/>
      <c r="J436" s="24"/>
      <c r="K436" s="25"/>
      <c r="L436" s="25"/>
      <c r="M436" s="25"/>
      <c r="N436" s="25"/>
      <c r="O436" s="25"/>
      <c r="P436" s="25"/>
      <c r="Q436" s="26"/>
      <c r="R436" s="25"/>
      <c r="S436" s="25"/>
      <c r="T436" s="27">
        <f t="shared" si="31"/>
        <v>0</v>
      </c>
      <c r="U436" s="27">
        <f t="shared" si="32"/>
        <v>0</v>
      </c>
      <c r="V436" s="25"/>
      <c r="W436" s="27" t="str">
        <f t="shared" si="33"/>
        <v/>
      </c>
      <c r="X436" s="43" t="str">
        <f t="shared" si="34"/>
        <v>OK</v>
      </c>
      <c r="Y436" s="681" t="str">
        <f t="shared" si="35"/>
        <v/>
      </c>
    </row>
    <row r="437" spans="1:25" x14ac:dyDescent="0.25">
      <c r="A437" s="68" t="str">
        <f>'0'!$A$4</f>
        <v>………………..</v>
      </c>
      <c r="B437" s="341">
        <f>'0'!$A$2</f>
        <v>46112</v>
      </c>
      <c r="C437" s="341" t="s">
        <v>1246</v>
      </c>
      <c r="D437" s="22"/>
      <c r="E437" s="23"/>
      <c r="F437" s="14"/>
      <c r="G437" s="23"/>
      <c r="H437" s="22"/>
      <c r="I437" s="24"/>
      <c r="J437" s="24"/>
      <c r="K437" s="25"/>
      <c r="L437" s="25"/>
      <c r="M437" s="25"/>
      <c r="N437" s="25"/>
      <c r="O437" s="25"/>
      <c r="P437" s="25"/>
      <c r="Q437" s="26"/>
      <c r="R437" s="25"/>
      <c r="S437" s="25"/>
      <c r="T437" s="27">
        <f t="shared" si="31"/>
        <v>0</v>
      </c>
      <c r="U437" s="27">
        <f t="shared" si="32"/>
        <v>0</v>
      </c>
      <c r="V437" s="25"/>
      <c r="W437" s="27" t="str">
        <f t="shared" si="33"/>
        <v/>
      </c>
      <c r="X437" s="43" t="str">
        <f t="shared" si="34"/>
        <v>OK</v>
      </c>
      <c r="Y437" s="681" t="str">
        <f t="shared" si="35"/>
        <v/>
      </c>
    </row>
    <row r="438" spans="1:25" x14ac:dyDescent="0.25">
      <c r="A438" s="68" t="str">
        <f>'0'!$A$4</f>
        <v>………………..</v>
      </c>
      <c r="B438" s="341">
        <f>'0'!$A$2</f>
        <v>46112</v>
      </c>
      <c r="C438" s="341" t="s">
        <v>1246</v>
      </c>
      <c r="D438" s="22"/>
      <c r="E438" s="23"/>
      <c r="F438" s="14"/>
      <c r="G438" s="23"/>
      <c r="H438" s="22"/>
      <c r="I438" s="24"/>
      <c r="J438" s="24"/>
      <c r="K438" s="25"/>
      <c r="L438" s="25"/>
      <c r="M438" s="25"/>
      <c r="N438" s="25"/>
      <c r="O438" s="25"/>
      <c r="P438" s="25"/>
      <c r="Q438" s="26"/>
      <c r="R438" s="25"/>
      <c r="S438" s="25"/>
      <c r="T438" s="27">
        <f t="shared" si="31"/>
        <v>0</v>
      </c>
      <c r="U438" s="27">
        <f t="shared" si="32"/>
        <v>0</v>
      </c>
      <c r="V438" s="25"/>
      <c r="W438" s="27" t="str">
        <f t="shared" si="33"/>
        <v/>
      </c>
      <c r="X438" s="43" t="str">
        <f t="shared" si="34"/>
        <v>OK</v>
      </c>
      <c r="Y438" s="681" t="str">
        <f t="shared" si="35"/>
        <v/>
      </c>
    </row>
    <row r="439" spans="1:25" x14ac:dyDescent="0.25">
      <c r="A439" s="68" t="str">
        <f>'0'!$A$4</f>
        <v>………………..</v>
      </c>
      <c r="B439" s="341">
        <f>'0'!$A$2</f>
        <v>46112</v>
      </c>
      <c r="C439" s="341" t="s">
        <v>1246</v>
      </c>
      <c r="D439" s="22"/>
      <c r="E439" s="23"/>
      <c r="F439" s="14"/>
      <c r="G439" s="23"/>
      <c r="H439" s="22"/>
      <c r="I439" s="24"/>
      <c r="J439" s="24"/>
      <c r="K439" s="25"/>
      <c r="L439" s="25"/>
      <c r="M439" s="25"/>
      <c r="N439" s="25"/>
      <c r="O439" s="25"/>
      <c r="P439" s="25"/>
      <c r="Q439" s="26"/>
      <c r="R439" s="25"/>
      <c r="S439" s="25"/>
      <c r="T439" s="27">
        <f t="shared" si="31"/>
        <v>0</v>
      </c>
      <c r="U439" s="27">
        <f t="shared" si="32"/>
        <v>0</v>
      </c>
      <c r="V439" s="25"/>
      <c r="W439" s="27" t="str">
        <f t="shared" si="33"/>
        <v/>
      </c>
      <c r="X439" s="43" t="str">
        <f t="shared" si="34"/>
        <v>OK</v>
      </c>
      <c r="Y439" s="681" t="str">
        <f t="shared" si="35"/>
        <v/>
      </c>
    </row>
    <row r="440" spans="1:25" x14ac:dyDescent="0.25">
      <c r="A440" s="68" t="str">
        <f>'0'!$A$4</f>
        <v>………………..</v>
      </c>
      <c r="B440" s="341">
        <f>'0'!$A$2</f>
        <v>46112</v>
      </c>
      <c r="C440" s="341" t="s">
        <v>1246</v>
      </c>
      <c r="D440" s="22"/>
      <c r="E440" s="23"/>
      <c r="F440" s="14"/>
      <c r="G440" s="23"/>
      <c r="H440" s="22"/>
      <c r="I440" s="24"/>
      <c r="J440" s="24"/>
      <c r="K440" s="25"/>
      <c r="L440" s="25"/>
      <c r="M440" s="25"/>
      <c r="N440" s="25"/>
      <c r="O440" s="25"/>
      <c r="P440" s="25"/>
      <c r="Q440" s="26"/>
      <c r="R440" s="25"/>
      <c r="S440" s="25"/>
      <c r="T440" s="27">
        <f t="shared" si="31"/>
        <v>0</v>
      </c>
      <c r="U440" s="27">
        <f t="shared" si="32"/>
        <v>0</v>
      </c>
      <c r="V440" s="25"/>
      <c r="W440" s="27" t="str">
        <f t="shared" si="33"/>
        <v/>
      </c>
      <c r="X440" s="43" t="str">
        <f t="shared" si="34"/>
        <v>OK</v>
      </c>
      <c r="Y440" s="681" t="str">
        <f t="shared" si="35"/>
        <v/>
      </c>
    </row>
    <row r="441" spans="1:25" x14ac:dyDescent="0.25">
      <c r="A441" s="68" t="str">
        <f>'0'!$A$4</f>
        <v>………………..</v>
      </c>
      <c r="B441" s="341">
        <f>'0'!$A$2</f>
        <v>46112</v>
      </c>
      <c r="C441" s="341" t="s">
        <v>1246</v>
      </c>
      <c r="D441" s="22"/>
      <c r="E441" s="23"/>
      <c r="F441" s="14"/>
      <c r="G441" s="23"/>
      <c r="H441" s="22"/>
      <c r="I441" s="24"/>
      <c r="J441" s="24"/>
      <c r="K441" s="25"/>
      <c r="L441" s="25"/>
      <c r="M441" s="25"/>
      <c r="N441" s="25"/>
      <c r="O441" s="25"/>
      <c r="P441" s="25"/>
      <c r="Q441" s="26"/>
      <c r="R441" s="25"/>
      <c r="S441" s="25"/>
      <c r="T441" s="27">
        <f t="shared" si="31"/>
        <v>0</v>
      </c>
      <c r="U441" s="27">
        <f t="shared" si="32"/>
        <v>0</v>
      </c>
      <c r="V441" s="25"/>
      <c r="W441" s="27" t="str">
        <f t="shared" si="33"/>
        <v/>
      </c>
      <c r="X441" s="43" t="str">
        <f t="shared" si="34"/>
        <v>OK</v>
      </c>
      <c r="Y441" s="681" t="str">
        <f t="shared" si="35"/>
        <v/>
      </c>
    </row>
    <row r="442" spans="1:25" x14ac:dyDescent="0.25">
      <c r="A442" s="68" t="str">
        <f>'0'!$A$4</f>
        <v>………………..</v>
      </c>
      <c r="B442" s="341">
        <f>'0'!$A$2</f>
        <v>46112</v>
      </c>
      <c r="C442" s="341" t="s">
        <v>1246</v>
      </c>
      <c r="D442" s="22"/>
      <c r="E442" s="23"/>
      <c r="F442" s="14"/>
      <c r="G442" s="23"/>
      <c r="H442" s="22"/>
      <c r="I442" s="24"/>
      <c r="J442" s="24"/>
      <c r="K442" s="25"/>
      <c r="L442" s="25"/>
      <c r="M442" s="25"/>
      <c r="N442" s="25"/>
      <c r="O442" s="25"/>
      <c r="P442" s="25"/>
      <c r="Q442" s="26"/>
      <c r="R442" s="25"/>
      <c r="S442" s="25"/>
      <c r="T442" s="27">
        <f t="shared" si="31"/>
        <v>0</v>
      </c>
      <c r="U442" s="27">
        <f t="shared" si="32"/>
        <v>0</v>
      </c>
      <c r="V442" s="25"/>
      <c r="W442" s="27" t="str">
        <f t="shared" si="33"/>
        <v/>
      </c>
      <c r="X442" s="43" t="str">
        <f t="shared" si="34"/>
        <v>OK</v>
      </c>
      <c r="Y442" s="681" t="str">
        <f t="shared" si="35"/>
        <v/>
      </c>
    </row>
    <row r="443" spans="1:25" x14ac:dyDescent="0.25">
      <c r="A443" s="68" t="str">
        <f>'0'!$A$4</f>
        <v>………………..</v>
      </c>
      <c r="B443" s="341">
        <f>'0'!$A$2</f>
        <v>46112</v>
      </c>
      <c r="C443" s="341" t="s">
        <v>1246</v>
      </c>
      <c r="D443" s="22"/>
      <c r="E443" s="23"/>
      <c r="F443" s="14"/>
      <c r="G443" s="23"/>
      <c r="H443" s="22"/>
      <c r="I443" s="24"/>
      <c r="J443" s="24"/>
      <c r="K443" s="25"/>
      <c r="L443" s="25"/>
      <c r="M443" s="25"/>
      <c r="N443" s="25"/>
      <c r="O443" s="25"/>
      <c r="P443" s="25"/>
      <c r="Q443" s="26"/>
      <c r="R443" s="25"/>
      <c r="S443" s="25"/>
      <c r="T443" s="27">
        <f t="shared" si="31"/>
        <v>0</v>
      </c>
      <c r="U443" s="27">
        <f t="shared" si="32"/>
        <v>0</v>
      </c>
      <c r="V443" s="25"/>
      <c r="W443" s="27" t="str">
        <f t="shared" si="33"/>
        <v/>
      </c>
      <c r="X443" s="43" t="str">
        <f t="shared" si="34"/>
        <v>OK</v>
      </c>
      <c r="Y443" s="681" t="str">
        <f t="shared" si="35"/>
        <v/>
      </c>
    </row>
    <row r="444" spans="1:25" x14ac:dyDescent="0.25">
      <c r="A444" s="68" t="str">
        <f>'0'!$A$4</f>
        <v>………………..</v>
      </c>
      <c r="B444" s="341">
        <f>'0'!$A$2</f>
        <v>46112</v>
      </c>
      <c r="C444" s="341" t="s">
        <v>1246</v>
      </c>
      <c r="D444" s="22"/>
      <c r="E444" s="23"/>
      <c r="F444" s="14"/>
      <c r="G444" s="23"/>
      <c r="H444" s="22"/>
      <c r="I444" s="24"/>
      <c r="J444" s="24"/>
      <c r="K444" s="25"/>
      <c r="L444" s="25"/>
      <c r="M444" s="25"/>
      <c r="N444" s="25"/>
      <c r="O444" s="25"/>
      <c r="P444" s="25"/>
      <c r="Q444" s="26"/>
      <c r="R444" s="25"/>
      <c r="S444" s="25"/>
      <c r="T444" s="27">
        <f t="shared" si="31"/>
        <v>0</v>
      </c>
      <c r="U444" s="27">
        <f t="shared" si="32"/>
        <v>0</v>
      </c>
      <c r="V444" s="25"/>
      <c r="W444" s="27" t="str">
        <f t="shared" si="33"/>
        <v/>
      </c>
      <c r="X444" s="43" t="str">
        <f t="shared" si="34"/>
        <v>OK</v>
      </c>
      <c r="Y444" s="681" t="str">
        <f t="shared" si="35"/>
        <v/>
      </c>
    </row>
    <row r="445" spans="1:25" x14ac:dyDescent="0.25">
      <c r="A445" s="68" t="str">
        <f>'0'!$A$4</f>
        <v>………………..</v>
      </c>
      <c r="B445" s="341">
        <f>'0'!$A$2</f>
        <v>46112</v>
      </c>
      <c r="C445" s="341" t="s">
        <v>1246</v>
      </c>
      <c r="D445" s="22"/>
      <c r="E445" s="23"/>
      <c r="F445" s="14"/>
      <c r="G445" s="23"/>
      <c r="H445" s="22"/>
      <c r="I445" s="24"/>
      <c r="J445" s="24"/>
      <c r="K445" s="25"/>
      <c r="L445" s="25"/>
      <c r="M445" s="25"/>
      <c r="N445" s="25"/>
      <c r="O445" s="25"/>
      <c r="P445" s="25"/>
      <c r="Q445" s="26"/>
      <c r="R445" s="25"/>
      <c r="S445" s="25"/>
      <c r="T445" s="27">
        <f t="shared" si="31"/>
        <v>0</v>
      </c>
      <c r="U445" s="27">
        <f t="shared" si="32"/>
        <v>0</v>
      </c>
      <c r="V445" s="25"/>
      <c r="W445" s="27" t="str">
        <f t="shared" si="33"/>
        <v/>
      </c>
      <c r="X445" s="43" t="str">
        <f t="shared" si="34"/>
        <v>OK</v>
      </c>
      <c r="Y445" s="681" t="str">
        <f t="shared" si="35"/>
        <v/>
      </c>
    </row>
    <row r="446" spans="1:25" x14ac:dyDescent="0.25">
      <c r="A446" s="68" t="str">
        <f>'0'!$A$4</f>
        <v>………………..</v>
      </c>
      <c r="B446" s="341">
        <f>'0'!$A$2</f>
        <v>46112</v>
      </c>
      <c r="C446" s="341" t="s">
        <v>1246</v>
      </c>
      <c r="D446" s="22"/>
      <c r="E446" s="23"/>
      <c r="F446" s="14"/>
      <c r="G446" s="23"/>
      <c r="H446" s="22"/>
      <c r="I446" s="24"/>
      <c r="J446" s="24"/>
      <c r="K446" s="25"/>
      <c r="L446" s="25"/>
      <c r="M446" s="25"/>
      <c r="N446" s="25"/>
      <c r="O446" s="25"/>
      <c r="P446" s="25"/>
      <c r="Q446" s="26"/>
      <c r="R446" s="25"/>
      <c r="S446" s="25"/>
      <c r="T446" s="27">
        <f t="shared" si="31"/>
        <v>0</v>
      </c>
      <c r="U446" s="27">
        <f t="shared" si="32"/>
        <v>0</v>
      </c>
      <c r="V446" s="25"/>
      <c r="W446" s="27" t="str">
        <f t="shared" si="33"/>
        <v/>
      </c>
      <c r="X446" s="43" t="str">
        <f t="shared" si="34"/>
        <v>OK</v>
      </c>
      <c r="Y446" s="681" t="str">
        <f t="shared" si="35"/>
        <v/>
      </c>
    </row>
    <row r="447" spans="1:25" x14ac:dyDescent="0.25">
      <c r="A447" s="68" t="str">
        <f>'0'!$A$4</f>
        <v>………………..</v>
      </c>
      <c r="B447" s="341">
        <f>'0'!$A$2</f>
        <v>46112</v>
      </c>
      <c r="C447" s="341" t="s">
        <v>1246</v>
      </c>
      <c r="D447" s="22"/>
      <c r="E447" s="23"/>
      <c r="F447" s="14"/>
      <c r="G447" s="23"/>
      <c r="H447" s="22"/>
      <c r="I447" s="24"/>
      <c r="J447" s="24"/>
      <c r="K447" s="25"/>
      <c r="L447" s="25"/>
      <c r="M447" s="25"/>
      <c r="N447" s="25"/>
      <c r="O447" s="25"/>
      <c r="P447" s="25"/>
      <c r="Q447" s="26"/>
      <c r="R447" s="25"/>
      <c r="S447" s="25"/>
      <c r="T447" s="27">
        <f t="shared" si="31"/>
        <v>0</v>
      </c>
      <c r="U447" s="27">
        <f t="shared" si="32"/>
        <v>0</v>
      </c>
      <c r="V447" s="25"/>
      <c r="W447" s="27" t="str">
        <f t="shared" si="33"/>
        <v/>
      </c>
      <c r="X447" s="43" t="str">
        <f t="shared" si="34"/>
        <v>OK</v>
      </c>
      <c r="Y447" s="681" t="str">
        <f t="shared" si="35"/>
        <v/>
      </c>
    </row>
    <row r="448" spans="1:25" x14ac:dyDescent="0.25">
      <c r="A448" s="68" t="str">
        <f>'0'!$A$4</f>
        <v>………………..</v>
      </c>
      <c r="B448" s="341">
        <f>'0'!$A$2</f>
        <v>46112</v>
      </c>
      <c r="C448" s="341" t="s">
        <v>1246</v>
      </c>
      <c r="D448" s="22"/>
      <c r="E448" s="23"/>
      <c r="F448" s="14"/>
      <c r="G448" s="23"/>
      <c r="H448" s="22"/>
      <c r="I448" s="24"/>
      <c r="J448" s="24"/>
      <c r="K448" s="25"/>
      <c r="L448" s="25"/>
      <c r="M448" s="25"/>
      <c r="N448" s="25"/>
      <c r="O448" s="25"/>
      <c r="P448" s="25"/>
      <c r="Q448" s="26"/>
      <c r="R448" s="25"/>
      <c r="S448" s="25"/>
      <c r="T448" s="27">
        <f t="shared" si="31"/>
        <v>0</v>
      </c>
      <c r="U448" s="27">
        <f t="shared" si="32"/>
        <v>0</v>
      </c>
      <c r="V448" s="25"/>
      <c r="W448" s="27" t="str">
        <f t="shared" si="33"/>
        <v/>
      </c>
      <c r="X448" s="43" t="str">
        <f t="shared" si="34"/>
        <v>OK</v>
      </c>
      <c r="Y448" s="681" t="str">
        <f t="shared" si="35"/>
        <v/>
      </c>
    </row>
    <row r="449" spans="1:25" x14ac:dyDescent="0.25">
      <c r="A449" s="68" t="str">
        <f>'0'!$A$4</f>
        <v>………………..</v>
      </c>
      <c r="B449" s="341">
        <f>'0'!$A$2</f>
        <v>46112</v>
      </c>
      <c r="C449" s="341" t="s">
        <v>1246</v>
      </c>
      <c r="D449" s="22"/>
      <c r="E449" s="23"/>
      <c r="F449" s="14"/>
      <c r="G449" s="23"/>
      <c r="H449" s="22"/>
      <c r="I449" s="24"/>
      <c r="J449" s="24"/>
      <c r="K449" s="25"/>
      <c r="L449" s="25"/>
      <c r="M449" s="25"/>
      <c r="N449" s="25"/>
      <c r="O449" s="25"/>
      <c r="P449" s="25"/>
      <c r="Q449" s="26"/>
      <c r="R449" s="25"/>
      <c r="S449" s="25"/>
      <c r="T449" s="27">
        <f t="shared" si="31"/>
        <v>0</v>
      </c>
      <c r="U449" s="27">
        <f t="shared" si="32"/>
        <v>0</v>
      </c>
      <c r="V449" s="25"/>
      <c r="W449" s="27" t="str">
        <f t="shared" si="33"/>
        <v/>
      </c>
      <c r="X449" s="43" t="str">
        <f t="shared" si="34"/>
        <v>OK</v>
      </c>
      <c r="Y449" s="681" t="str">
        <f t="shared" si="35"/>
        <v/>
      </c>
    </row>
    <row r="450" spans="1:25" x14ac:dyDescent="0.25">
      <c r="A450" s="68" t="str">
        <f>'0'!$A$4</f>
        <v>………………..</v>
      </c>
      <c r="B450" s="341">
        <f>'0'!$A$2</f>
        <v>46112</v>
      </c>
      <c r="C450" s="341" t="s">
        <v>1246</v>
      </c>
      <c r="D450" s="22"/>
      <c r="E450" s="23"/>
      <c r="F450" s="14"/>
      <c r="G450" s="23"/>
      <c r="H450" s="22"/>
      <c r="I450" s="24"/>
      <c r="J450" s="24"/>
      <c r="K450" s="25"/>
      <c r="L450" s="25"/>
      <c r="M450" s="25"/>
      <c r="N450" s="25"/>
      <c r="O450" s="25"/>
      <c r="P450" s="25"/>
      <c r="Q450" s="26"/>
      <c r="R450" s="25"/>
      <c r="S450" s="25"/>
      <c r="T450" s="27">
        <f t="shared" si="31"/>
        <v>0</v>
      </c>
      <c r="U450" s="27">
        <f t="shared" si="32"/>
        <v>0</v>
      </c>
      <c r="V450" s="25"/>
      <c r="W450" s="27" t="str">
        <f t="shared" si="33"/>
        <v/>
      </c>
      <c r="X450" s="43" t="str">
        <f t="shared" si="34"/>
        <v>OK</v>
      </c>
      <c r="Y450" s="681" t="str">
        <f t="shared" si="35"/>
        <v/>
      </c>
    </row>
    <row r="451" spans="1:25" x14ac:dyDescent="0.25">
      <c r="A451" s="68" t="str">
        <f>'0'!$A$4</f>
        <v>………………..</v>
      </c>
      <c r="B451" s="341">
        <f>'0'!$A$2</f>
        <v>46112</v>
      </c>
      <c r="C451" s="341" t="s">
        <v>1246</v>
      </c>
      <c r="D451" s="22"/>
      <c r="E451" s="23"/>
      <c r="F451" s="14"/>
      <c r="G451" s="23"/>
      <c r="H451" s="22"/>
      <c r="I451" s="24"/>
      <c r="J451" s="24"/>
      <c r="K451" s="25"/>
      <c r="L451" s="25"/>
      <c r="M451" s="25"/>
      <c r="N451" s="25"/>
      <c r="O451" s="25"/>
      <c r="P451" s="25"/>
      <c r="Q451" s="26"/>
      <c r="R451" s="25"/>
      <c r="S451" s="25"/>
      <c r="T451" s="27">
        <f t="shared" si="31"/>
        <v>0</v>
      </c>
      <c r="U451" s="27">
        <f t="shared" si="32"/>
        <v>0</v>
      </c>
      <c r="V451" s="25"/>
      <c r="W451" s="27" t="str">
        <f t="shared" si="33"/>
        <v/>
      </c>
      <c r="X451" s="43" t="str">
        <f t="shared" si="34"/>
        <v>OK</v>
      </c>
      <c r="Y451" s="681" t="str">
        <f t="shared" si="35"/>
        <v/>
      </c>
    </row>
    <row r="452" spans="1:25" x14ac:dyDescent="0.25">
      <c r="A452" s="68" t="str">
        <f>'0'!$A$4</f>
        <v>………………..</v>
      </c>
      <c r="B452" s="341">
        <f>'0'!$A$2</f>
        <v>46112</v>
      </c>
      <c r="C452" s="341" t="s">
        <v>1246</v>
      </c>
      <c r="D452" s="22"/>
      <c r="E452" s="23"/>
      <c r="F452" s="14"/>
      <c r="G452" s="23"/>
      <c r="H452" s="22"/>
      <c r="I452" s="24"/>
      <c r="J452" s="24"/>
      <c r="K452" s="25"/>
      <c r="L452" s="25"/>
      <c r="M452" s="25"/>
      <c r="N452" s="25"/>
      <c r="O452" s="25"/>
      <c r="P452" s="25"/>
      <c r="Q452" s="26"/>
      <c r="R452" s="25"/>
      <c r="S452" s="25"/>
      <c r="T452" s="27">
        <f t="shared" si="31"/>
        <v>0</v>
      </c>
      <c r="U452" s="27">
        <f t="shared" si="32"/>
        <v>0</v>
      </c>
      <c r="V452" s="25"/>
      <c r="W452" s="27" t="str">
        <f t="shared" si="33"/>
        <v/>
      </c>
      <c r="X452" s="43" t="str">
        <f t="shared" si="34"/>
        <v>OK</v>
      </c>
      <c r="Y452" s="681" t="str">
        <f t="shared" si="35"/>
        <v/>
      </c>
    </row>
    <row r="453" spans="1:25" x14ac:dyDescent="0.25">
      <c r="A453" s="68" t="str">
        <f>'0'!$A$4</f>
        <v>………………..</v>
      </c>
      <c r="B453" s="341">
        <f>'0'!$A$2</f>
        <v>46112</v>
      </c>
      <c r="C453" s="341" t="s">
        <v>1246</v>
      </c>
      <c r="D453" s="22"/>
      <c r="E453" s="23"/>
      <c r="F453" s="14"/>
      <c r="G453" s="23"/>
      <c r="H453" s="22"/>
      <c r="I453" s="24"/>
      <c r="J453" s="24"/>
      <c r="K453" s="25"/>
      <c r="L453" s="25"/>
      <c r="M453" s="25"/>
      <c r="N453" s="25"/>
      <c r="O453" s="25"/>
      <c r="P453" s="25"/>
      <c r="Q453" s="26"/>
      <c r="R453" s="25"/>
      <c r="S453" s="25"/>
      <c r="T453" s="27">
        <f t="shared" si="31"/>
        <v>0</v>
      </c>
      <c r="U453" s="27">
        <f t="shared" si="32"/>
        <v>0</v>
      </c>
      <c r="V453" s="25"/>
      <c r="W453" s="27" t="str">
        <f t="shared" si="33"/>
        <v/>
      </c>
      <c r="X453" s="43" t="str">
        <f t="shared" si="34"/>
        <v>OK</v>
      </c>
      <c r="Y453" s="681" t="str">
        <f t="shared" si="35"/>
        <v/>
      </c>
    </row>
    <row r="454" spans="1:25" x14ac:dyDescent="0.25">
      <c r="A454" s="68" t="str">
        <f>'0'!$A$4</f>
        <v>………………..</v>
      </c>
      <c r="B454" s="341">
        <f>'0'!$A$2</f>
        <v>46112</v>
      </c>
      <c r="C454" s="341" t="s">
        <v>1246</v>
      </c>
      <c r="D454" s="22"/>
      <c r="E454" s="23"/>
      <c r="F454" s="14"/>
      <c r="G454" s="23"/>
      <c r="H454" s="22"/>
      <c r="I454" s="24"/>
      <c r="J454" s="24"/>
      <c r="K454" s="25"/>
      <c r="L454" s="25"/>
      <c r="M454" s="25"/>
      <c r="N454" s="25"/>
      <c r="O454" s="25"/>
      <c r="P454" s="25"/>
      <c r="Q454" s="26"/>
      <c r="R454" s="25"/>
      <c r="S454" s="25"/>
      <c r="T454" s="27">
        <f t="shared" si="31"/>
        <v>0</v>
      </c>
      <c r="U454" s="27">
        <f t="shared" si="32"/>
        <v>0</v>
      </c>
      <c r="V454" s="25"/>
      <c r="W454" s="27" t="str">
        <f t="shared" si="33"/>
        <v/>
      </c>
      <c r="X454" s="43" t="str">
        <f t="shared" si="34"/>
        <v>OK</v>
      </c>
      <c r="Y454" s="681" t="str">
        <f t="shared" si="35"/>
        <v/>
      </c>
    </row>
    <row r="455" spans="1:25" x14ac:dyDescent="0.25">
      <c r="A455" s="68" t="str">
        <f>'0'!$A$4</f>
        <v>………………..</v>
      </c>
      <c r="B455" s="341">
        <f>'0'!$A$2</f>
        <v>46112</v>
      </c>
      <c r="C455" s="341" t="s">
        <v>1246</v>
      </c>
      <c r="D455" s="22"/>
      <c r="E455" s="23"/>
      <c r="F455" s="14"/>
      <c r="G455" s="23"/>
      <c r="H455" s="22"/>
      <c r="I455" s="24"/>
      <c r="J455" s="24"/>
      <c r="K455" s="25"/>
      <c r="L455" s="25"/>
      <c r="M455" s="25"/>
      <c r="N455" s="25"/>
      <c r="O455" s="25"/>
      <c r="P455" s="25"/>
      <c r="Q455" s="26"/>
      <c r="R455" s="25"/>
      <c r="S455" s="25"/>
      <c r="T455" s="27">
        <f t="shared" si="31"/>
        <v>0</v>
      </c>
      <c r="U455" s="27">
        <f t="shared" si="32"/>
        <v>0</v>
      </c>
      <c r="V455" s="25"/>
      <c r="W455" s="27" t="str">
        <f t="shared" si="33"/>
        <v/>
      </c>
      <c r="X455" s="43" t="str">
        <f t="shared" si="34"/>
        <v>OK</v>
      </c>
      <c r="Y455" s="681" t="str">
        <f t="shared" si="35"/>
        <v/>
      </c>
    </row>
    <row r="456" spans="1:25" x14ac:dyDescent="0.25">
      <c r="A456" s="68" t="str">
        <f>'0'!$A$4</f>
        <v>………………..</v>
      </c>
      <c r="B456" s="341">
        <f>'0'!$A$2</f>
        <v>46112</v>
      </c>
      <c r="C456" s="341" t="s">
        <v>1246</v>
      </c>
      <c r="D456" s="22"/>
      <c r="E456" s="23"/>
      <c r="F456" s="14"/>
      <c r="G456" s="23"/>
      <c r="H456" s="22"/>
      <c r="I456" s="24"/>
      <c r="J456" s="24"/>
      <c r="K456" s="25"/>
      <c r="L456" s="25"/>
      <c r="M456" s="25"/>
      <c r="N456" s="25"/>
      <c r="O456" s="25"/>
      <c r="P456" s="25"/>
      <c r="Q456" s="26"/>
      <c r="R456" s="25"/>
      <c r="S456" s="25"/>
      <c r="T456" s="27">
        <f t="shared" si="31"/>
        <v>0</v>
      </c>
      <c r="U456" s="27">
        <f t="shared" si="32"/>
        <v>0</v>
      </c>
      <c r="V456" s="25"/>
      <c r="W456" s="27" t="str">
        <f t="shared" si="33"/>
        <v/>
      </c>
      <c r="X456" s="43" t="str">
        <f t="shared" si="34"/>
        <v>OK</v>
      </c>
      <c r="Y456" s="681" t="str">
        <f t="shared" si="35"/>
        <v/>
      </c>
    </row>
    <row r="457" spans="1:25" x14ac:dyDescent="0.25">
      <c r="A457" s="68" t="str">
        <f>'0'!$A$4</f>
        <v>………………..</v>
      </c>
      <c r="B457" s="341">
        <f>'0'!$A$2</f>
        <v>46112</v>
      </c>
      <c r="C457" s="341" t="s">
        <v>1246</v>
      </c>
      <c r="D457" s="22"/>
      <c r="E457" s="23"/>
      <c r="F457" s="14"/>
      <c r="G457" s="23"/>
      <c r="H457" s="22"/>
      <c r="I457" s="24"/>
      <c r="J457" s="24"/>
      <c r="K457" s="25"/>
      <c r="L457" s="25"/>
      <c r="M457" s="25"/>
      <c r="N457" s="25"/>
      <c r="O457" s="25"/>
      <c r="P457" s="25"/>
      <c r="Q457" s="26"/>
      <c r="R457" s="25"/>
      <c r="S457" s="25"/>
      <c r="T457" s="27">
        <f t="shared" ref="T457:T520" si="36">N457+P457-R457</f>
        <v>0</v>
      </c>
      <c r="U457" s="27">
        <f t="shared" ref="U457:U520" si="37">O457+Q457-S457</f>
        <v>0</v>
      </c>
      <c r="V457" s="25"/>
      <c r="W457" s="27" t="str">
        <f t="shared" ref="W457:W520" si="38">IF(K457="","",K457-M457-(P457-Q457))</f>
        <v/>
      </c>
      <c r="X457" s="43" t="str">
        <f t="shared" ref="X457:X520" si="39">IF(ROUND(T457-V457,2)&gt;=0,"OK","Просрочието не може да надхвърля задължението")</f>
        <v>OK</v>
      </c>
      <c r="Y457" s="681" t="str">
        <f t="shared" ref="Y457:Y520" si="40">IF(COUNTBLANK(D457:W457)=18,"",IF(D457="999999999","",IF(ISNUMBER(VALUE(D457)),IF(LEN(D457)&lt;&gt;9,"Въведеното ЕИК е твърде късо или твърде дълго",IF(OR(MOD(MID(D457,1,1)*1+MID(D457,2,1)*2+MID(D457,3,1)*3+MID(D457,4,1)*4+MID(D457,5,1)*5+MID(D457,6,1)*6+MID(D457,7,1)*7+MID(D457,8,1)*8,11)-MID(D457,9,1)=0,AND(MOD(MID(D457,1,1)*3+MID(D457,2,1)*4+MID(D457,3,1)*5+MID(D457,4,1)*6+MID(D457,5,1)*7+MID(D457,6,1)*8+MID(D457,7,1)*9+MID(D457,8,1)*10,11)=10,MID(D457,9,1)*1=0),MOD(MID(D457,1,1)*3+MID(D457,2,1)*4+MID(D457,3,1)*5+MID(D457,4,1)*6+MID(D457,5,1)*7+MID(D457,6,1)*8+MID(D457,7,1)*9+MID(D457,8,1)*10,11)-MID(D457,9,1)=0),"","Въведеното ЕИК е невалидно")),"Въведеното ЕИК съдържа непозволени символи")))</f>
        <v/>
      </c>
    </row>
    <row r="458" spans="1:25" x14ac:dyDescent="0.25">
      <c r="A458" s="68" t="str">
        <f>'0'!$A$4</f>
        <v>………………..</v>
      </c>
      <c r="B458" s="341">
        <f>'0'!$A$2</f>
        <v>46112</v>
      </c>
      <c r="C458" s="341" t="s">
        <v>1246</v>
      </c>
      <c r="D458" s="22"/>
      <c r="E458" s="23"/>
      <c r="F458" s="14"/>
      <c r="G458" s="23"/>
      <c r="H458" s="22"/>
      <c r="I458" s="24"/>
      <c r="J458" s="24"/>
      <c r="K458" s="25"/>
      <c r="L458" s="25"/>
      <c r="M458" s="25"/>
      <c r="N458" s="25"/>
      <c r="O458" s="25"/>
      <c r="P458" s="25"/>
      <c r="Q458" s="26"/>
      <c r="R458" s="25"/>
      <c r="S458" s="25"/>
      <c r="T458" s="27">
        <f t="shared" si="36"/>
        <v>0</v>
      </c>
      <c r="U458" s="27">
        <f t="shared" si="37"/>
        <v>0</v>
      </c>
      <c r="V458" s="25"/>
      <c r="W458" s="27" t="str">
        <f t="shared" si="38"/>
        <v/>
      </c>
      <c r="X458" s="43" t="str">
        <f t="shared" si="39"/>
        <v>OK</v>
      </c>
      <c r="Y458" s="681" t="str">
        <f t="shared" si="40"/>
        <v/>
      </c>
    </row>
    <row r="459" spans="1:25" x14ac:dyDescent="0.25">
      <c r="A459" s="68" t="str">
        <f>'0'!$A$4</f>
        <v>………………..</v>
      </c>
      <c r="B459" s="341">
        <f>'0'!$A$2</f>
        <v>46112</v>
      </c>
      <c r="C459" s="341" t="s">
        <v>1246</v>
      </c>
      <c r="D459" s="22"/>
      <c r="E459" s="23"/>
      <c r="F459" s="14"/>
      <c r="G459" s="23"/>
      <c r="H459" s="22"/>
      <c r="I459" s="24"/>
      <c r="J459" s="24"/>
      <c r="K459" s="25"/>
      <c r="L459" s="25"/>
      <c r="M459" s="25"/>
      <c r="N459" s="25"/>
      <c r="O459" s="25"/>
      <c r="P459" s="25"/>
      <c r="Q459" s="26"/>
      <c r="R459" s="25"/>
      <c r="S459" s="25"/>
      <c r="T459" s="27">
        <f t="shared" si="36"/>
        <v>0</v>
      </c>
      <c r="U459" s="27">
        <f t="shared" si="37"/>
        <v>0</v>
      </c>
      <c r="V459" s="25"/>
      <c r="W459" s="27" t="str">
        <f t="shared" si="38"/>
        <v/>
      </c>
      <c r="X459" s="43" t="str">
        <f t="shared" si="39"/>
        <v>OK</v>
      </c>
      <c r="Y459" s="681" t="str">
        <f t="shared" si="40"/>
        <v/>
      </c>
    </row>
    <row r="460" spans="1:25" x14ac:dyDescent="0.25">
      <c r="A460" s="68" t="str">
        <f>'0'!$A$4</f>
        <v>………………..</v>
      </c>
      <c r="B460" s="341">
        <f>'0'!$A$2</f>
        <v>46112</v>
      </c>
      <c r="C460" s="341" t="s">
        <v>1246</v>
      </c>
      <c r="D460" s="22"/>
      <c r="E460" s="23"/>
      <c r="F460" s="14"/>
      <c r="G460" s="23"/>
      <c r="H460" s="22"/>
      <c r="I460" s="24"/>
      <c r="J460" s="24"/>
      <c r="K460" s="25"/>
      <c r="L460" s="25"/>
      <c r="M460" s="25"/>
      <c r="N460" s="25"/>
      <c r="O460" s="25"/>
      <c r="P460" s="25"/>
      <c r="Q460" s="26"/>
      <c r="R460" s="25"/>
      <c r="S460" s="25"/>
      <c r="T460" s="27">
        <f t="shared" si="36"/>
        <v>0</v>
      </c>
      <c r="U460" s="27">
        <f t="shared" si="37"/>
        <v>0</v>
      </c>
      <c r="V460" s="25"/>
      <c r="W460" s="27" t="str">
        <f t="shared" si="38"/>
        <v/>
      </c>
      <c r="X460" s="43" t="str">
        <f t="shared" si="39"/>
        <v>OK</v>
      </c>
      <c r="Y460" s="681" t="str">
        <f t="shared" si="40"/>
        <v/>
      </c>
    </row>
    <row r="461" spans="1:25" x14ac:dyDescent="0.25">
      <c r="A461" s="68" t="str">
        <f>'0'!$A$4</f>
        <v>………………..</v>
      </c>
      <c r="B461" s="341">
        <f>'0'!$A$2</f>
        <v>46112</v>
      </c>
      <c r="C461" s="341" t="s">
        <v>1246</v>
      </c>
      <c r="D461" s="22"/>
      <c r="E461" s="23"/>
      <c r="F461" s="14"/>
      <c r="G461" s="23"/>
      <c r="H461" s="22"/>
      <c r="I461" s="24"/>
      <c r="J461" s="24"/>
      <c r="K461" s="25"/>
      <c r="L461" s="25"/>
      <c r="M461" s="25"/>
      <c r="N461" s="25"/>
      <c r="O461" s="25"/>
      <c r="P461" s="25"/>
      <c r="Q461" s="26"/>
      <c r="R461" s="25"/>
      <c r="S461" s="25"/>
      <c r="T461" s="27">
        <f t="shared" si="36"/>
        <v>0</v>
      </c>
      <c r="U461" s="27">
        <f t="shared" si="37"/>
        <v>0</v>
      </c>
      <c r="V461" s="25"/>
      <c r="W461" s="27" t="str">
        <f t="shared" si="38"/>
        <v/>
      </c>
      <c r="X461" s="43" t="str">
        <f t="shared" si="39"/>
        <v>OK</v>
      </c>
      <c r="Y461" s="681" t="str">
        <f t="shared" si="40"/>
        <v/>
      </c>
    </row>
    <row r="462" spans="1:25" x14ac:dyDescent="0.25">
      <c r="A462" s="68" t="str">
        <f>'0'!$A$4</f>
        <v>………………..</v>
      </c>
      <c r="B462" s="341">
        <f>'0'!$A$2</f>
        <v>46112</v>
      </c>
      <c r="C462" s="341" t="s">
        <v>1246</v>
      </c>
      <c r="D462" s="22"/>
      <c r="E462" s="23"/>
      <c r="F462" s="14"/>
      <c r="G462" s="23"/>
      <c r="H462" s="22"/>
      <c r="I462" s="24"/>
      <c r="J462" s="24"/>
      <c r="K462" s="25"/>
      <c r="L462" s="25"/>
      <c r="M462" s="25"/>
      <c r="N462" s="25"/>
      <c r="O462" s="25"/>
      <c r="P462" s="25"/>
      <c r="Q462" s="26"/>
      <c r="R462" s="25"/>
      <c r="S462" s="25"/>
      <c r="T462" s="27">
        <f t="shared" si="36"/>
        <v>0</v>
      </c>
      <c r="U462" s="27">
        <f t="shared" si="37"/>
        <v>0</v>
      </c>
      <c r="V462" s="25"/>
      <c r="W462" s="27" t="str">
        <f t="shared" si="38"/>
        <v/>
      </c>
      <c r="X462" s="43" t="str">
        <f t="shared" si="39"/>
        <v>OK</v>
      </c>
      <c r="Y462" s="681" t="str">
        <f t="shared" si="40"/>
        <v/>
      </c>
    </row>
    <row r="463" spans="1:25" x14ac:dyDescent="0.25">
      <c r="A463" s="68" t="str">
        <f>'0'!$A$4</f>
        <v>………………..</v>
      </c>
      <c r="B463" s="341">
        <f>'0'!$A$2</f>
        <v>46112</v>
      </c>
      <c r="C463" s="341" t="s">
        <v>1246</v>
      </c>
      <c r="D463" s="22"/>
      <c r="E463" s="23"/>
      <c r="F463" s="14"/>
      <c r="G463" s="23"/>
      <c r="H463" s="22"/>
      <c r="I463" s="24"/>
      <c r="J463" s="24"/>
      <c r="K463" s="25"/>
      <c r="L463" s="25"/>
      <c r="M463" s="25"/>
      <c r="N463" s="25"/>
      <c r="O463" s="25"/>
      <c r="P463" s="25"/>
      <c r="Q463" s="26"/>
      <c r="R463" s="25"/>
      <c r="S463" s="25"/>
      <c r="T463" s="27">
        <f t="shared" si="36"/>
        <v>0</v>
      </c>
      <c r="U463" s="27">
        <f t="shared" si="37"/>
        <v>0</v>
      </c>
      <c r="V463" s="25"/>
      <c r="W463" s="27" t="str">
        <f t="shared" si="38"/>
        <v/>
      </c>
      <c r="X463" s="43" t="str">
        <f t="shared" si="39"/>
        <v>OK</v>
      </c>
      <c r="Y463" s="681" t="str">
        <f t="shared" si="40"/>
        <v/>
      </c>
    </row>
    <row r="464" spans="1:25" x14ac:dyDescent="0.25">
      <c r="A464" s="68" t="str">
        <f>'0'!$A$4</f>
        <v>………………..</v>
      </c>
      <c r="B464" s="341">
        <f>'0'!$A$2</f>
        <v>46112</v>
      </c>
      <c r="C464" s="341" t="s">
        <v>1246</v>
      </c>
      <c r="D464" s="22"/>
      <c r="E464" s="23"/>
      <c r="F464" s="14"/>
      <c r="G464" s="23"/>
      <c r="H464" s="22"/>
      <c r="I464" s="24"/>
      <c r="J464" s="24"/>
      <c r="K464" s="25"/>
      <c r="L464" s="25"/>
      <c r="M464" s="25"/>
      <c r="N464" s="25"/>
      <c r="O464" s="25"/>
      <c r="P464" s="25"/>
      <c r="Q464" s="26"/>
      <c r="R464" s="25"/>
      <c r="S464" s="25"/>
      <c r="T464" s="27">
        <f t="shared" si="36"/>
        <v>0</v>
      </c>
      <c r="U464" s="27">
        <f t="shared" si="37"/>
        <v>0</v>
      </c>
      <c r="V464" s="25"/>
      <c r="W464" s="27" t="str">
        <f t="shared" si="38"/>
        <v/>
      </c>
      <c r="X464" s="43" t="str">
        <f t="shared" si="39"/>
        <v>OK</v>
      </c>
      <c r="Y464" s="681" t="str">
        <f t="shared" si="40"/>
        <v/>
      </c>
    </row>
    <row r="465" spans="1:25" x14ac:dyDescent="0.25">
      <c r="A465" s="68" t="str">
        <f>'0'!$A$4</f>
        <v>………………..</v>
      </c>
      <c r="B465" s="341">
        <f>'0'!$A$2</f>
        <v>46112</v>
      </c>
      <c r="C465" s="341" t="s">
        <v>1246</v>
      </c>
      <c r="D465" s="22"/>
      <c r="E465" s="23"/>
      <c r="F465" s="14"/>
      <c r="G465" s="23"/>
      <c r="H465" s="22"/>
      <c r="I465" s="24"/>
      <c r="J465" s="24"/>
      <c r="K465" s="25"/>
      <c r="L465" s="25"/>
      <c r="M465" s="25"/>
      <c r="N465" s="25"/>
      <c r="O465" s="25"/>
      <c r="P465" s="25"/>
      <c r="Q465" s="26"/>
      <c r="R465" s="25"/>
      <c r="S465" s="25"/>
      <c r="T465" s="27">
        <f t="shared" si="36"/>
        <v>0</v>
      </c>
      <c r="U465" s="27">
        <f t="shared" si="37"/>
        <v>0</v>
      </c>
      <c r="V465" s="25"/>
      <c r="W465" s="27" t="str">
        <f t="shared" si="38"/>
        <v/>
      </c>
      <c r="X465" s="43" t="str">
        <f t="shared" si="39"/>
        <v>OK</v>
      </c>
      <c r="Y465" s="681" t="str">
        <f t="shared" si="40"/>
        <v/>
      </c>
    </row>
    <row r="466" spans="1:25" x14ac:dyDescent="0.25">
      <c r="A466" s="68" t="str">
        <f>'0'!$A$4</f>
        <v>………………..</v>
      </c>
      <c r="B466" s="341">
        <f>'0'!$A$2</f>
        <v>46112</v>
      </c>
      <c r="C466" s="341" t="s">
        <v>1246</v>
      </c>
      <c r="D466" s="22"/>
      <c r="E466" s="23"/>
      <c r="F466" s="14"/>
      <c r="G466" s="23"/>
      <c r="H466" s="22"/>
      <c r="I466" s="24"/>
      <c r="J466" s="24"/>
      <c r="K466" s="25"/>
      <c r="L466" s="25"/>
      <c r="M466" s="25"/>
      <c r="N466" s="25"/>
      <c r="O466" s="25"/>
      <c r="P466" s="25"/>
      <c r="Q466" s="26"/>
      <c r="R466" s="25"/>
      <c r="S466" s="25"/>
      <c r="T466" s="27">
        <f t="shared" si="36"/>
        <v>0</v>
      </c>
      <c r="U466" s="27">
        <f t="shared" si="37"/>
        <v>0</v>
      </c>
      <c r="V466" s="25"/>
      <c r="W466" s="27" t="str">
        <f t="shared" si="38"/>
        <v/>
      </c>
      <c r="X466" s="43" t="str">
        <f t="shared" si="39"/>
        <v>OK</v>
      </c>
      <c r="Y466" s="681" t="str">
        <f t="shared" si="40"/>
        <v/>
      </c>
    </row>
    <row r="467" spans="1:25" x14ac:dyDescent="0.25">
      <c r="A467" s="68" t="str">
        <f>'0'!$A$4</f>
        <v>………………..</v>
      </c>
      <c r="B467" s="341">
        <f>'0'!$A$2</f>
        <v>46112</v>
      </c>
      <c r="C467" s="341" t="s">
        <v>1246</v>
      </c>
      <c r="D467" s="22"/>
      <c r="E467" s="23"/>
      <c r="F467" s="14"/>
      <c r="G467" s="23"/>
      <c r="H467" s="22"/>
      <c r="I467" s="24"/>
      <c r="J467" s="24"/>
      <c r="K467" s="25"/>
      <c r="L467" s="25"/>
      <c r="M467" s="25"/>
      <c r="N467" s="25"/>
      <c r="O467" s="25"/>
      <c r="P467" s="25"/>
      <c r="Q467" s="26"/>
      <c r="R467" s="25"/>
      <c r="S467" s="25"/>
      <c r="T467" s="27">
        <f t="shared" si="36"/>
        <v>0</v>
      </c>
      <c r="U467" s="27">
        <f t="shared" si="37"/>
        <v>0</v>
      </c>
      <c r="V467" s="25"/>
      <c r="W467" s="27" t="str">
        <f t="shared" si="38"/>
        <v/>
      </c>
      <c r="X467" s="43" t="str">
        <f t="shared" si="39"/>
        <v>OK</v>
      </c>
      <c r="Y467" s="681" t="str">
        <f t="shared" si="40"/>
        <v/>
      </c>
    </row>
    <row r="468" spans="1:25" x14ac:dyDescent="0.25">
      <c r="A468" s="68" t="str">
        <f>'0'!$A$4</f>
        <v>………………..</v>
      </c>
      <c r="B468" s="341">
        <f>'0'!$A$2</f>
        <v>46112</v>
      </c>
      <c r="C468" s="341" t="s">
        <v>1246</v>
      </c>
      <c r="D468" s="22"/>
      <c r="E468" s="23"/>
      <c r="F468" s="14"/>
      <c r="G468" s="23"/>
      <c r="H468" s="22"/>
      <c r="I468" s="24"/>
      <c r="J468" s="24"/>
      <c r="K468" s="25"/>
      <c r="L468" s="25"/>
      <c r="M468" s="25"/>
      <c r="N468" s="25"/>
      <c r="O468" s="25"/>
      <c r="P468" s="25"/>
      <c r="Q468" s="26"/>
      <c r="R468" s="25"/>
      <c r="S468" s="25"/>
      <c r="T468" s="27">
        <f t="shared" si="36"/>
        <v>0</v>
      </c>
      <c r="U468" s="27">
        <f t="shared" si="37"/>
        <v>0</v>
      </c>
      <c r="V468" s="25"/>
      <c r="W468" s="27" t="str">
        <f t="shared" si="38"/>
        <v/>
      </c>
      <c r="X468" s="43" t="str">
        <f t="shared" si="39"/>
        <v>OK</v>
      </c>
      <c r="Y468" s="681" t="str">
        <f t="shared" si="40"/>
        <v/>
      </c>
    </row>
    <row r="469" spans="1:25" x14ac:dyDescent="0.25">
      <c r="A469" s="68" t="str">
        <f>'0'!$A$4</f>
        <v>………………..</v>
      </c>
      <c r="B469" s="341">
        <f>'0'!$A$2</f>
        <v>46112</v>
      </c>
      <c r="C469" s="341" t="s">
        <v>1246</v>
      </c>
      <c r="D469" s="22"/>
      <c r="E469" s="23"/>
      <c r="F469" s="14"/>
      <c r="G469" s="23"/>
      <c r="H469" s="22"/>
      <c r="I469" s="24"/>
      <c r="J469" s="24"/>
      <c r="K469" s="25"/>
      <c r="L469" s="25"/>
      <c r="M469" s="25"/>
      <c r="N469" s="25"/>
      <c r="O469" s="25"/>
      <c r="P469" s="25"/>
      <c r="Q469" s="26"/>
      <c r="R469" s="25"/>
      <c r="S469" s="25"/>
      <c r="T469" s="27">
        <f t="shared" si="36"/>
        <v>0</v>
      </c>
      <c r="U469" s="27">
        <f t="shared" si="37"/>
        <v>0</v>
      </c>
      <c r="V469" s="25"/>
      <c r="W469" s="27" t="str">
        <f t="shared" si="38"/>
        <v/>
      </c>
      <c r="X469" s="43" t="str">
        <f t="shared" si="39"/>
        <v>OK</v>
      </c>
      <c r="Y469" s="681" t="str">
        <f t="shared" si="40"/>
        <v/>
      </c>
    </row>
    <row r="470" spans="1:25" x14ac:dyDescent="0.25">
      <c r="A470" s="68" t="str">
        <f>'0'!$A$4</f>
        <v>………………..</v>
      </c>
      <c r="B470" s="341">
        <f>'0'!$A$2</f>
        <v>46112</v>
      </c>
      <c r="C470" s="341" t="s">
        <v>1246</v>
      </c>
      <c r="D470" s="22"/>
      <c r="E470" s="23"/>
      <c r="F470" s="14"/>
      <c r="G470" s="23"/>
      <c r="H470" s="22"/>
      <c r="I470" s="24"/>
      <c r="J470" s="24"/>
      <c r="K470" s="25"/>
      <c r="L470" s="25"/>
      <c r="M470" s="25"/>
      <c r="N470" s="25"/>
      <c r="O470" s="25"/>
      <c r="P470" s="25"/>
      <c r="Q470" s="26"/>
      <c r="R470" s="25"/>
      <c r="S470" s="25"/>
      <c r="T470" s="27">
        <f t="shared" si="36"/>
        <v>0</v>
      </c>
      <c r="U470" s="27">
        <f t="shared" si="37"/>
        <v>0</v>
      </c>
      <c r="V470" s="25"/>
      <c r="W470" s="27" t="str">
        <f t="shared" si="38"/>
        <v/>
      </c>
      <c r="X470" s="43" t="str">
        <f t="shared" si="39"/>
        <v>OK</v>
      </c>
      <c r="Y470" s="681" t="str">
        <f t="shared" si="40"/>
        <v/>
      </c>
    </row>
    <row r="471" spans="1:25" x14ac:dyDescent="0.25">
      <c r="A471" s="68" t="str">
        <f>'0'!$A$4</f>
        <v>………………..</v>
      </c>
      <c r="B471" s="341">
        <f>'0'!$A$2</f>
        <v>46112</v>
      </c>
      <c r="C471" s="341" t="s">
        <v>1246</v>
      </c>
      <c r="D471" s="22"/>
      <c r="E471" s="23"/>
      <c r="F471" s="14"/>
      <c r="G471" s="23"/>
      <c r="H471" s="22"/>
      <c r="I471" s="24"/>
      <c r="J471" s="24"/>
      <c r="K471" s="25"/>
      <c r="L471" s="25"/>
      <c r="M471" s="25"/>
      <c r="N471" s="25"/>
      <c r="O471" s="25"/>
      <c r="P471" s="25"/>
      <c r="Q471" s="26"/>
      <c r="R471" s="25"/>
      <c r="S471" s="25"/>
      <c r="T471" s="27">
        <f t="shared" si="36"/>
        <v>0</v>
      </c>
      <c r="U471" s="27">
        <f t="shared" si="37"/>
        <v>0</v>
      </c>
      <c r="V471" s="25"/>
      <c r="W471" s="27" t="str">
        <f t="shared" si="38"/>
        <v/>
      </c>
      <c r="X471" s="43" t="str">
        <f t="shared" si="39"/>
        <v>OK</v>
      </c>
      <c r="Y471" s="681" t="str">
        <f t="shared" si="40"/>
        <v/>
      </c>
    </row>
    <row r="472" spans="1:25" x14ac:dyDescent="0.25">
      <c r="A472" s="68" t="str">
        <f>'0'!$A$4</f>
        <v>………………..</v>
      </c>
      <c r="B472" s="341">
        <f>'0'!$A$2</f>
        <v>46112</v>
      </c>
      <c r="C472" s="341" t="s">
        <v>1246</v>
      </c>
      <c r="D472" s="22"/>
      <c r="E472" s="23"/>
      <c r="F472" s="14"/>
      <c r="G472" s="23"/>
      <c r="H472" s="22"/>
      <c r="I472" s="24"/>
      <c r="J472" s="24"/>
      <c r="K472" s="25"/>
      <c r="L472" s="25"/>
      <c r="M472" s="25"/>
      <c r="N472" s="25"/>
      <c r="O472" s="25"/>
      <c r="P472" s="25"/>
      <c r="Q472" s="26"/>
      <c r="R472" s="25"/>
      <c r="S472" s="25"/>
      <c r="T472" s="27">
        <f t="shared" si="36"/>
        <v>0</v>
      </c>
      <c r="U472" s="27">
        <f t="shared" si="37"/>
        <v>0</v>
      </c>
      <c r="V472" s="25"/>
      <c r="W472" s="27" t="str">
        <f t="shared" si="38"/>
        <v/>
      </c>
      <c r="X472" s="43" t="str">
        <f t="shared" si="39"/>
        <v>OK</v>
      </c>
      <c r="Y472" s="681" t="str">
        <f t="shared" si="40"/>
        <v/>
      </c>
    </row>
    <row r="473" spans="1:25" x14ac:dyDescent="0.25">
      <c r="A473" s="68" t="str">
        <f>'0'!$A$4</f>
        <v>………………..</v>
      </c>
      <c r="B473" s="341">
        <f>'0'!$A$2</f>
        <v>46112</v>
      </c>
      <c r="C473" s="341" t="s">
        <v>1246</v>
      </c>
      <c r="D473" s="22"/>
      <c r="E473" s="23"/>
      <c r="F473" s="14"/>
      <c r="G473" s="23"/>
      <c r="H473" s="22"/>
      <c r="I473" s="24"/>
      <c r="J473" s="24"/>
      <c r="K473" s="25"/>
      <c r="L473" s="25"/>
      <c r="M473" s="25"/>
      <c r="N473" s="25"/>
      <c r="O473" s="25"/>
      <c r="P473" s="25"/>
      <c r="Q473" s="26"/>
      <c r="R473" s="25"/>
      <c r="S473" s="25"/>
      <c r="T473" s="27">
        <f t="shared" si="36"/>
        <v>0</v>
      </c>
      <c r="U473" s="27">
        <f t="shared" si="37"/>
        <v>0</v>
      </c>
      <c r="V473" s="25"/>
      <c r="W473" s="27" t="str">
        <f t="shared" si="38"/>
        <v/>
      </c>
      <c r="X473" s="43" t="str">
        <f t="shared" si="39"/>
        <v>OK</v>
      </c>
      <c r="Y473" s="681" t="str">
        <f t="shared" si="40"/>
        <v/>
      </c>
    </row>
    <row r="474" spans="1:25" x14ac:dyDescent="0.25">
      <c r="A474" s="68" t="str">
        <f>'0'!$A$4</f>
        <v>………………..</v>
      </c>
      <c r="B474" s="341">
        <f>'0'!$A$2</f>
        <v>46112</v>
      </c>
      <c r="C474" s="341" t="s">
        <v>1246</v>
      </c>
      <c r="D474" s="22"/>
      <c r="E474" s="23"/>
      <c r="F474" s="14"/>
      <c r="G474" s="23"/>
      <c r="H474" s="22"/>
      <c r="I474" s="24"/>
      <c r="J474" s="24"/>
      <c r="K474" s="25"/>
      <c r="L474" s="25"/>
      <c r="M474" s="25"/>
      <c r="N474" s="25"/>
      <c r="O474" s="25"/>
      <c r="P474" s="25"/>
      <c r="Q474" s="26"/>
      <c r="R474" s="25"/>
      <c r="S474" s="25"/>
      <c r="T474" s="27">
        <f t="shared" si="36"/>
        <v>0</v>
      </c>
      <c r="U474" s="27">
        <f t="shared" si="37"/>
        <v>0</v>
      </c>
      <c r="V474" s="25"/>
      <c r="W474" s="27" t="str">
        <f t="shared" si="38"/>
        <v/>
      </c>
      <c r="X474" s="43" t="str">
        <f t="shared" si="39"/>
        <v>OK</v>
      </c>
      <c r="Y474" s="681" t="str">
        <f t="shared" si="40"/>
        <v/>
      </c>
    </row>
    <row r="475" spans="1:25" x14ac:dyDescent="0.25">
      <c r="A475" s="68" t="str">
        <f>'0'!$A$4</f>
        <v>………………..</v>
      </c>
      <c r="B475" s="341">
        <f>'0'!$A$2</f>
        <v>46112</v>
      </c>
      <c r="C475" s="341" t="s">
        <v>1246</v>
      </c>
      <c r="D475" s="22"/>
      <c r="E475" s="23"/>
      <c r="F475" s="14"/>
      <c r="G475" s="23"/>
      <c r="H475" s="22"/>
      <c r="I475" s="24"/>
      <c r="J475" s="24"/>
      <c r="K475" s="25"/>
      <c r="L475" s="25"/>
      <c r="M475" s="25"/>
      <c r="N475" s="25"/>
      <c r="O475" s="25"/>
      <c r="P475" s="25"/>
      <c r="Q475" s="26"/>
      <c r="R475" s="25"/>
      <c r="S475" s="25"/>
      <c r="T475" s="27">
        <f t="shared" si="36"/>
        <v>0</v>
      </c>
      <c r="U475" s="27">
        <f t="shared" si="37"/>
        <v>0</v>
      </c>
      <c r="V475" s="25"/>
      <c r="W475" s="27" t="str">
        <f t="shared" si="38"/>
        <v/>
      </c>
      <c r="X475" s="43" t="str">
        <f t="shared" si="39"/>
        <v>OK</v>
      </c>
      <c r="Y475" s="681" t="str">
        <f t="shared" si="40"/>
        <v/>
      </c>
    </row>
    <row r="476" spans="1:25" x14ac:dyDescent="0.25">
      <c r="A476" s="68" t="str">
        <f>'0'!$A$4</f>
        <v>………………..</v>
      </c>
      <c r="B476" s="341">
        <f>'0'!$A$2</f>
        <v>46112</v>
      </c>
      <c r="C476" s="341" t="s">
        <v>1246</v>
      </c>
      <c r="D476" s="22"/>
      <c r="E476" s="23"/>
      <c r="F476" s="14"/>
      <c r="G476" s="23"/>
      <c r="H476" s="22"/>
      <c r="I476" s="24"/>
      <c r="J476" s="24"/>
      <c r="K476" s="25"/>
      <c r="L476" s="25"/>
      <c r="M476" s="25"/>
      <c r="N476" s="25"/>
      <c r="O476" s="25"/>
      <c r="P476" s="25"/>
      <c r="Q476" s="26"/>
      <c r="R476" s="25"/>
      <c r="S476" s="25"/>
      <c r="T476" s="27">
        <f t="shared" si="36"/>
        <v>0</v>
      </c>
      <c r="U476" s="27">
        <f t="shared" si="37"/>
        <v>0</v>
      </c>
      <c r="V476" s="25"/>
      <c r="W476" s="27" t="str">
        <f t="shared" si="38"/>
        <v/>
      </c>
      <c r="X476" s="43" t="str">
        <f t="shared" si="39"/>
        <v>OK</v>
      </c>
      <c r="Y476" s="681" t="str">
        <f t="shared" si="40"/>
        <v/>
      </c>
    </row>
    <row r="477" spans="1:25" x14ac:dyDescent="0.25">
      <c r="A477" s="68" t="str">
        <f>'0'!$A$4</f>
        <v>………………..</v>
      </c>
      <c r="B477" s="341">
        <f>'0'!$A$2</f>
        <v>46112</v>
      </c>
      <c r="C477" s="341" t="s">
        <v>1246</v>
      </c>
      <c r="D477" s="22"/>
      <c r="E477" s="23"/>
      <c r="F477" s="14"/>
      <c r="G477" s="23"/>
      <c r="H477" s="22"/>
      <c r="I477" s="24"/>
      <c r="J477" s="24"/>
      <c r="K477" s="25"/>
      <c r="L477" s="25"/>
      <c r="M477" s="25"/>
      <c r="N477" s="25"/>
      <c r="O477" s="25"/>
      <c r="P477" s="25"/>
      <c r="Q477" s="26"/>
      <c r="R477" s="25"/>
      <c r="S477" s="25"/>
      <c r="T477" s="27">
        <f t="shared" si="36"/>
        <v>0</v>
      </c>
      <c r="U477" s="27">
        <f t="shared" si="37"/>
        <v>0</v>
      </c>
      <c r="V477" s="25"/>
      <c r="W477" s="27" t="str">
        <f t="shared" si="38"/>
        <v/>
      </c>
      <c r="X477" s="43" t="str">
        <f t="shared" si="39"/>
        <v>OK</v>
      </c>
      <c r="Y477" s="681" t="str">
        <f t="shared" si="40"/>
        <v/>
      </c>
    </row>
    <row r="478" spans="1:25" x14ac:dyDescent="0.25">
      <c r="A478" s="68" t="str">
        <f>'0'!$A$4</f>
        <v>………………..</v>
      </c>
      <c r="B478" s="341">
        <f>'0'!$A$2</f>
        <v>46112</v>
      </c>
      <c r="C478" s="341" t="s">
        <v>1246</v>
      </c>
      <c r="D478" s="22"/>
      <c r="E478" s="23"/>
      <c r="F478" s="14"/>
      <c r="G478" s="23"/>
      <c r="H478" s="22"/>
      <c r="I478" s="24"/>
      <c r="J478" s="24"/>
      <c r="K478" s="25"/>
      <c r="L478" s="25"/>
      <c r="M478" s="25"/>
      <c r="N478" s="25"/>
      <c r="O478" s="25"/>
      <c r="P478" s="25"/>
      <c r="Q478" s="26"/>
      <c r="R478" s="25"/>
      <c r="S478" s="25"/>
      <c r="T478" s="27">
        <f t="shared" si="36"/>
        <v>0</v>
      </c>
      <c r="U478" s="27">
        <f t="shared" si="37"/>
        <v>0</v>
      </c>
      <c r="V478" s="25"/>
      <c r="W478" s="27" t="str">
        <f t="shared" si="38"/>
        <v/>
      </c>
      <c r="X478" s="43" t="str">
        <f t="shared" si="39"/>
        <v>OK</v>
      </c>
      <c r="Y478" s="681" t="str">
        <f t="shared" si="40"/>
        <v/>
      </c>
    </row>
    <row r="479" spans="1:25" x14ac:dyDescent="0.25">
      <c r="A479" s="68" t="str">
        <f>'0'!$A$4</f>
        <v>………………..</v>
      </c>
      <c r="B479" s="341">
        <f>'0'!$A$2</f>
        <v>46112</v>
      </c>
      <c r="C479" s="341" t="s">
        <v>1246</v>
      </c>
      <c r="D479" s="22"/>
      <c r="E479" s="23"/>
      <c r="F479" s="14"/>
      <c r="G479" s="23"/>
      <c r="H479" s="22"/>
      <c r="I479" s="24"/>
      <c r="J479" s="24"/>
      <c r="K479" s="25"/>
      <c r="L479" s="25"/>
      <c r="M479" s="25"/>
      <c r="N479" s="25"/>
      <c r="O479" s="25"/>
      <c r="P479" s="25"/>
      <c r="Q479" s="26"/>
      <c r="R479" s="25"/>
      <c r="S479" s="25"/>
      <c r="T479" s="27">
        <f t="shared" si="36"/>
        <v>0</v>
      </c>
      <c r="U479" s="27">
        <f t="shared" si="37"/>
        <v>0</v>
      </c>
      <c r="V479" s="25"/>
      <c r="W479" s="27" t="str">
        <f t="shared" si="38"/>
        <v/>
      </c>
      <c r="X479" s="43" t="str">
        <f t="shared" si="39"/>
        <v>OK</v>
      </c>
      <c r="Y479" s="681" t="str">
        <f t="shared" si="40"/>
        <v/>
      </c>
    </row>
    <row r="480" spans="1:25" x14ac:dyDescent="0.25">
      <c r="A480" s="68" t="str">
        <f>'0'!$A$4</f>
        <v>………………..</v>
      </c>
      <c r="B480" s="341">
        <f>'0'!$A$2</f>
        <v>46112</v>
      </c>
      <c r="C480" s="341" t="s">
        <v>1246</v>
      </c>
      <c r="D480" s="22"/>
      <c r="E480" s="23"/>
      <c r="F480" s="14"/>
      <c r="G480" s="23"/>
      <c r="H480" s="22"/>
      <c r="I480" s="24"/>
      <c r="J480" s="24"/>
      <c r="K480" s="25"/>
      <c r="L480" s="25"/>
      <c r="M480" s="25"/>
      <c r="N480" s="25"/>
      <c r="O480" s="25"/>
      <c r="P480" s="25"/>
      <c r="Q480" s="26"/>
      <c r="R480" s="25"/>
      <c r="S480" s="25"/>
      <c r="T480" s="27">
        <f t="shared" si="36"/>
        <v>0</v>
      </c>
      <c r="U480" s="27">
        <f t="shared" si="37"/>
        <v>0</v>
      </c>
      <c r="V480" s="25"/>
      <c r="W480" s="27" t="str">
        <f t="shared" si="38"/>
        <v/>
      </c>
      <c r="X480" s="43" t="str">
        <f t="shared" si="39"/>
        <v>OK</v>
      </c>
      <c r="Y480" s="681" t="str">
        <f t="shared" si="40"/>
        <v/>
      </c>
    </row>
    <row r="481" spans="1:25" x14ac:dyDescent="0.25">
      <c r="A481" s="68" t="str">
        <f>'0'!$A$4</f>
        <v>………………..</v>
      </c>
      <c r="B481" s="341">
        <f>'0'!$A$2</f>
        <v>46112</v>
      </c>
      <c r="C481" s="341" t="s">
        <v>1246</v>
      </c>
      <c r="D481" s="22"/>
      <c r="E481" s="23"/>
      <c r="F481" s="14"/>
      <c r="G481" s="23"/>
      <c r="H481" s="22"/>
      <c r="I481" s="24"/>
      <c r="J481" s="24"/>
      <c r="K481" s="25"/>
      <c r="L481" s="25"/>
      <c r="M481" s="25"/>
      <c r="N481" s="25"/>
      <c r="O481" s="25"/>
      <c r="P481" s="25"/>
      <c r="Q481" s="26"/>
      <c r="R481" s="25"/>
      <c r="S481" s="25"/>
      <c r="T481" s="27">
        <f t="shared" si="36"/>
        <v>0</v>
      </c>
      <c r="U481" s="27">
        <f t="shared" si="37"/>
        <v>0</v>
      </c>
      <c r="V481" s="25"/>
      <c r="W481" s="27" t="str">
        <f t="shared" si="38"/>
        <v/>
      </c>
      <c r="X481" s="43" t="str">
        <f t="shared" si="39"/>
        <v>OK</v>
      </c>
      <c r="Y481" s="681" t="str">
        <f t="shared" si="40"/>
        <v/>
      </c>
    </row>
    <row r="482" spans="1:25" x14ac:dyDescent="0.25">
      <c r="A482" s="68" t="str">
        <f>'0'!$A$4</f>
        <v>………………..</v>
      </c>
      <c r="B482" s="341">
        <f>'0'!$A$2</f>
        <v>46112</v>
      </c>
      <c r="C482" s="341" t="s">
        <v>1246</v>
      </c>
      <c r="D482" s="22"/>
      <c r="E482" s="23"/>
      <c r="F482" s="14"/>
      <c r="G482" s="23"/>
      <c r="H482" s="22"/>
      <c r="I482" s="24"/>
      <c r="J482" s="24"/>
      <c r="K482" s="25"/>
      <c r="L482" s="25"/>
      <c r="M482" s="25"/>
      <c r="N482" s="25"/>
      <c r="O482" s="25"/>
      <c r="P482" s="25"/>
      <c r="Q482" s="26"/>
      <c r="R482" s="25"/>
      <c r="S482" s="25"/>
      <c r="T482" s="27">
        <f t="shared" si="36"/>
        <v>0</v>
      </c>
      <c r="U482" s="27">
        <f t="shared" si="37"/>
        <v>0</v>
      </c>
      <c r="V482" s="25"/>
      <c r="W482" s="27" t="str">
        <f t="shared" si="38"/>
        <v/>
      </c>
      <c r="X482" s="43" t="str">
        <f t="shared" si="39"/>
        <v>OK</v>
      </c>
      <c r="Y482" s="681" t="str">
        <f t="shared" si="40"/>
        <v/>
      </c>
    </row>
    <row r="483" spans="1:25" x14ac:dyDescent="0.25">
      <c r="A483" s="68" t="str">
        <f>'0'!$A$4</f>
        <v>………………..</v>
      </c>
      <c r="B483" s="341">
        <f>'0'!$A$2</f>
        <v>46112</v>
      </c>
      <c r="C483" s="341" t="s">
        <v>1246</v>
      </c>
      <c r="D483" s="22"/>
      <c r="E483" s="23"/>
      <c r="F483" s="14"/>
      <c r="G483" s="23"/>
      <c r="H483" s="22"/>
      <c r="I483" s="24"/>
      <c r="J483" s="24"/>
      <c r="K483" s="25"/>
      <c r="L483" s="25"/>
      <c r="M483" s="25"/>
      <c r="N483" s="25"/>
      <c r="O483" s="25"/>
      <c r="P483" s="25"/>
      <c r="Q483" s="26"/>
      <c r="R483" s="25"/>
      <c r="S483" s="25"/>
      <c r="T483" s="27">
        <f t="shared" si="36"/>
        <v>0</v>
      </c>
      <c r="U483" s="27">
        <f t="shared" si="37"/>
        <v>0</v>
      </c>
      <c r="V483" s="25"/>
      <c r="W483" s="27" t="str">
        <f t="shared" si="38"/>
        <v/>
      </c>
      <c r="X483" s="43" t="str">
        <f t="shared" si="39"/>
        <v>OK</v>
      </c>
      <c r="Y483" s="681" t="str">
        <f t="shared" si="40"/>
        <v/>
      </c>
    </row>
    <row r="484" spans="1:25" x14ac:dyDescent="0.25">
      <c r="A484" s="68" t="str">
        <f>'0'!$A$4</f>
        <v>………………..</v>
      </c>
      <c r="B484" s="341">
        <f>'0'!$A$2</f>
        <v>46112</v>
      </c>
      <c r="C484" s="341" t="s">
        <v>1246</v>
      </c>
      <c r="D484" s="22"/>
      <c r="E484" s="23"/>
      <c r="F484" s="14"/>
      <c r="G484" s="23"/>
      <c r="H484" s="22"/>
      <c r="I484" s="24"/>
      <c r="J484" s="24"/>
      <c r="K484" s="25"/>
      <c r="L484" s="25"/>
      <c r="M484" s="25"/>
      <c r="N484" s="25"/>
      <c r="O484" s="25"/>
      <c r="P484" s="25"/>
      <c r="Q484" s="26"/>
      <c r="R484" s="25"/>
      <c r="S484" s="25"/>
      <c r="T484" s="27">
        <f t="shared" si="36"/>
        <v>0</v>
      </c>
      <c r="U484" s="27">
        <f t="shared" si="37"/>
        <v>0</v>
      </c>
      <c r="V484" s="25"/>
      <c r="W484" s="27" t="str">
        <f t="shared" si="38"/>
        <v/>
      </c>
      <c r="X484" s="43" t="str">
        <f t="shared" si="39"/>
        <v>OK</v>
      </c>
      <c r="Y484" s="681" t="str">
        <f t="shared" si="40"/>
        <v/>
      </c>
    </row>
    <row r="485" spans="1:25" x14ac:dyDescent="0.25">
      <c r="A485" s="68" t="str">
        <f>'0'!$A$4</f>
        <v>………………..</v>
      </c>
      <c r="B485" s="341">
        <f>'0'!$A$2</f>
        <v>46112</v>
      </c>
      <c r="C485" s="341" t="s">
        <v>1246</v>
      </c>
      <c r="D485" s="22"/>
      <c r="E485" s="23"/>
      <c r="F485" s="14"/>
      <c r="G485" s="23"/>
      <c r="H485" s="22"/>
      <c r="I485" s="24"/>
      <c r="J485" s="24"/>
      <c r="K485" s="25"/>
      <c r="L485" s="25"/>
      <c r="M485" s="25"/>
      <c r="N485" s="25"/>
      <c r="O485" s="25"/>
      <c r="P485" s="25"/>
      <c r="Q485" s="26"/>
      <c r="R485" s="25"/>
      <c r="S485" s="25"/>
      <c r="T485" s="27">
        <f t="shared" si="36"/>
        <v>0</v>
      </c>
      <c r="U485" s="27">
        <f t="shared" si="37"/>
        <v>0</v>
      </c>
      <c r="V485" s="25"/>
      <c r="W485" s="27" t="str">
        <f t="shared" si="38"/>
        <v/>
      </c>
      <c r="X485" s="43" t="str">
        <f t="shared" si="39"/>
        <v>OK</v>
      </c>
      <c r="Y485" s="681" t="str">
        <f t="shared" si="40"/>
        <v/>
      </c>
    </row>
    <row r="486" spans="1:25" x14ac:dyDescent="0.25">
      <c r="A486" s="68" t="str">
        <f>'0'!$A$4</f>
        <v>………………..</v>
      </c>
      <c r="B486" s="341">
        <f>'0'!$A$2</f>
        <v>46112</v>
      </c>
      <c r="C486" s="341" t="s">
        <v>1246</v>
      </c>
      <c r="D486" s="22"/>
      <c r="E486" s="23"/>
      <c r="F486" s="14"/>
      <c r="G486" s="23"/>
      <c r="H486" s="22"/>
      <c r="I486" s="24"/>
      <c r="J486" s="24"/>
      <c r="K486" s="25"/>
      <c r="L486" s="25"/>
      <c r="M486" s="25"/>
      <c r="N486" s="25"/>
      <c r="O486" s="25"/>
      <c r="P486" s="25"/>
      <c r="Q486" s="26"/>
      <c r="R486" s="25"/>
      <c r="S486" s="25"/>
      <c r="T486" s="27">
        <f t="shared" si="36"/>
        <v>0</v>
      </c>
      <c r="U486" s="27">
        <f t="shared" si="37"/>
        <v>0</v>
      </c>
      <c r="V486" s="25"/>
      <c r="W486" s="27" t="str">
        <f t="shared" si="38"/>
        <v/>
      </c>
      <c r="X486" s="43" t="str">
        <f t="shared" si="39"/>
        <v>OK</v>
      </c>
      <c r="Y486" s="681" t="str">
        <f t="shared" si="40"/>
        <v/>
      </c>
    </row>
    <row r="487" spans="1:25" x14ac:dyDescent="0.25">
      <c r="A487" s="68" t="str">
        <f>'0'!$A$4</f>
        <v>………………..</v>
      </c>
      <c r="B487" s="341">
        <f>'0'!$A$2</f>
        <v>46112</v>
      </c>
      <c r="C487" s="341" t="s">
        <v>1246</v>
      </c>
      <c r="D487" s="22"/>
      <c r="E487" s="23"/>
      <c r="F487" s="14"/>
      <c r="G487" s="23"/>
      <c r="H487" s="22"/>
      <c r="I487" s="24"/>
      <c r="J487" s="24"/>
      <c r="K487" s="25"/>
      <c r="L487" s="25"/>
      <c r="M487" s="25"/>
      <c r="N487" s="25"/>
      <c r="O487" s="25"/>
      <c r="P487" s="25"/>
      <c r="Q487" s="26"/>
      <c r="R487" s="25"/>
      <c r="S487" s="25"/>
      <c r="T487" s="27">
        <f t="shared" si="36"/>
        <v>0</v>
      </c>
      <c r="U487" s="27">
        <f t="shared" si="37"/>
        <v>0</v>
      </c>
      <c r="V487" s="25"/>
      <c r="W487" s="27" t="str">
        <f t="shared" si="38"/>
        <v/>
      </c>
      <c r="X487" s="43" t="str">
        <f t="shared" si="39"/>
        <v>OK</v>
      </c>
      <c r="Y487" s="681" t="str">
        <f t="shared" si="40"/>
        <v/>
      </c>
    </row>
    <row r="488" spans="1:25" x14ac:dyDescent="0.25">
      <c r="A488" s="68" t="str">
        <f>'0'!$A$4</f>
        <v>………………..</v>
      </c>
      <c r="B488" s="341">
        <f>'0'!$A$2</f>
        <v>46112</v>
      </c>
      <c r="C488" s="341" t="s">
        <v>1246</v>
      </c>
      <c r="D488" s="22"/>
      <c r="E488" s="23"/>
      <c r="F488" s="14"/>
      <c r="G488" s="23"/>
      <c r="H488" s="22"/>
      <c r="I488" s="24"/>
      <c r="J488" s="24"/>
      <c r="K488" s="25"/>
      <c r="L488" s="25"/>
      <c r="M488" s="25"/>
      <c r="N488" s="25"/>
      <c r="O488" s="25"/>
      <c r="P488" s="25"/>
      <c r="Q488" s="26"/>
      <c r="R488" s="25"/>
      <c r="S488" s="25"/>
      <c r="T488" s="27">
        <f t="shared" si="36"/>
        <v>0</v>
      </c>
      <c r="U488" s="27">
        <f t="shared" si="37"/>
        <v>0</v>
      </c>
      <c r="V488" s="25"/>
      <c r="W488" s="27" t="str">
        <f t="shared" si="38"/>
        <v/>
      </c>
      <c r="X488" s="43" t="str">
        <f t="shared" si="39"/>
        <v>OK</v>
      </c>
      <c r="Y488" s="681" t="str">
        <f t="shared" si="40"/>
        <v/>
      </c>
    </row>
    <row r="489" spans="1:25" x14ac:dyDescent="0.25">
      <c r="A489" s="68" t="str">
        <f>'0'!$A$4</f>
        <v>………………..</v>
      </c>
      <c r="B489" s="341">
        <f>'0'!$A$2</f>
        <v>46112</v>
      </c>
      <c r="C489" s="341" t="s">
        <v>1246</v>
      </c>
      <c r="D489" s="22"/>
      <c r="E489" s="23"/>
      <c r="F489" s="14"/>
      <c r="G489" s="23"/>
      <c r="H489" s="22"/>
      <c r="I489" s="24"/>
      <c r="J489" s="24"/>
      <c r="K489" s="25"/>
      <c r="L489" s="25"/>
      <c r="M489" s="25"/>
      <c r="N489" s="25"/>
      <c r="O489" s="25"/>
      <c r="P489" s="25"/>
      <c r="Q489" s="26"/>
      <c r="R489" s="25"/>
      <c r="S489" s="25"/>
      <c r="T489" s="27">
        <f t="shared" si="36"/>
        <v>0</v>
      </c>
      <c r="U489" s="27">
        <f t="shared" si="37"/>
        <v>0</v>
      </c>
      <c r="V489" s="25"/>
      <c r="W489" s="27" t="str">
        <f t="shared" si="38"/>
        <v/>
      </c>
      <c r="X489" s="43" t="str">
        <f t="shared" si="39"/>
        <v>OK</v>
      </c>
      <c r="Y489" s="681" t="str">
        <f t="shared" si="40"/>
        <v/>
      </c>
    </row>
    <row r="490" spans="1:25" x14ac:dyDescent="0.25">
      <c r="A490" s="68" t="str">
        <f>'0'!$A$4</f>
        <v>………………..</v>
      </c>
      <c r="B490" s="341">
        <f>'0'!$A$2</f>
        <v>46112</v>
      </c>
      <c r="C490" s="341" t="s">
        <v>1246</v>
      </c>
      <c r="D490" s="22"/>
      <c r="E490" s="23"/>
      <c r="F490" s="14"/>
      <c r="G490" s="23"/>
      <c r="H490" s="22"/>
      <c r="I490" s="24"/>
      <c r="J490" s="24"/>
      <c r="K490" s="25"/>
      <c r="L490" s="25"/>
      <c r="M490" s="25"/>
      <c r="N490" s="25"/>
      <c r="O490" s="25"/>
      <c r="P490" s="25"/>
      <c r="Q490" s="26"/>
      <c r="R490" s="25"/>
      <c r="S490" s="25"/>
      <c r="T490" s="27">
        <f t="shared" si="36"/>
        <v>0</v>
      </c>
      <c r="U490" s="27">
        <f t="shared" si="37"/>
        <v>0</v>
      </c>
      <c r="V490" s="25"/>
      <c r="W490" s="27" t="str">
        <f t="shared" si="38"/>
        <v/>
      </c>
      <c r="X490" s="43" t="str">
        <f t="shared" si="39"/>
        <v>OK</v>
      </c>
      <c r="Y490" s="681" t="str">
        <f t="shared" si="40"/>
        <v/>
      </c>
    </row>
    <row r="491" spans="1:25" x14ac:dyDescent="0.25">
      <c r="A491" s="68" t="str">
        <f>'0'!$A$4</f>
        <v>………………..</v>
      </c>
      <c r="B491" s="341">
        <f>'0'!$A$2</f>
        <v>46112</v>
      </c>
      <c r="C491" s="341" t="s">
        <v>1246</v>
      </c>
      <c r="D491" s="22"/>
      <c r="E491" s="23"/>
      <c r="F491" s="14"/>
      <c r="G491" s="23"/>
      <c r="H491" s="22"/>
      <c r="I491" s="24"/>
      <c r="J491" s="24"/>
      <c r="K491" s="25"/>
      <c r="L491" s="25"/>
      <c r="M491" s="25"/>
      <c r="N491" s="25"/>
      <c r="O491" s="25"/>
      <c r="P491" s="25"/>
      <c r="Q491" s="26"/>
      <c r="R491" s="25"/>
      <c r="S491" s="25"/>
      <c r="T491" s="27">
        <f t="shared" si="36"/>
        <v>0</v>
      </c>
      <c r="U491" s="27">
        <f t="shared" si="37"/>
        <v>0</v>
      </c>
      <c r="V491" s="25"/>
      <c r="W491" s="27" t="str">
        <f t="shared" si="38"/>
        <v/>
      </c>
      <c r="X491" s="43" t="str">
        <f t="shared" si="39"/>
        <v>OK</v>
      </c>
      <c r="Y491" s="681" t="str">
        <f t="shared" si="40"/>
        <v/>
      </c>
    </row>
    <row r="492" spans="1:25" x14ac:dyDescent="0.25">
      <c r="A492" s="68" t="str">
        <f>'0'!$A$4</f>
        <v>………………..</v>
      </c>
      <c r="B492" s="341">
        <f>'0'!$A$2</f>
        <v>46112</v>
      </c>
      <c r="C492" s="341" t="s">
        <v>1246</v>
      </c>
      <c r="D492" s="22"/>
      <c r="E492" s="23"/>
      <c r="F492" s="14"/>
      <c r="G492" s="23"/>
      <c r="H492" s="22"/>
      <c r="I492" s="24"/>
      <c r="J492" s="24"/>
      <c r="K492" s="25"/>
      <c r="L492" s="25"/>
      <c r="M492" s="25"/>
      <c r="N492" s="25"/>
      <c r="O492" s="25"/>
      <c r="P492" s="25"/>
      <c r="Q492" s="26"/>
      <c r="R492" s="25"/>
      <c r="S492" s="25"/>
      <c r="T492" s="27">
        <f t="shared" si="36"/>
        <v>0</v>
      </c>
      <c r="U492" s="27">
        <f t="shared" si="37"/>
        <v>0</v>
      </c>
      <c r="V492" s="25"/>
      <c r="W492" s="27" t="str">
        <f t="shared" si="38"/>
        <v/>
      </c>
      <c r="X492" s="43" t="str">
        <f t="shared" si="39"/>
        <v>OK</v>
      </c>
      <c r="Y492" s="681" t="str">
        <f t="shared" si="40"/>
        <v/>
      </c>
    </row>
    <row r="493" spans="1:25" x14ac:dyDescent="0.25">
      <c r="A493" s="68" t="str">
        <f>'0'!$A$4</f>
        <v>………………..</v>
      </c>
      <c r="B493" s="341">
        <f>'0'!$A$2</f>
        <v>46112</v>
      </c>
      <c r="C493" s="341" t="s">
        <v>1246</v>
      </c>
      <c r="D493" s="22"/>
      <c r="E493" s="23"/>
      <c r="F493" s="14"/>
      <c r="G493" s="23"/>
      <c r="H493" s="22"/>
      <c r="I493" s="24"/>
      <c r="J493" s="24"/>
      <c r="K493" s="25"/>
      <c r="L493" s="25"/>
      <c r="M493" s="25"/>
      <c r="N493" s="25"/>
      <c r="O493" s="25"/>
      <c r="P493" s="25"/>
      <c r="Q493" s="26"/>
      <c r="R493" s="25"/>
      <c r="S493" s="25"/>
      <c r="T493" s="27">
        <f t="shared" si="36"/>
        <v>0</v>
      </c>
      <c r="U493" s="27">
        <f t="shared" si="37"/>
        <v>0</v>
      </c>
      <c r="V493" s="25"/>
      <c r="W493" s="27" t="str">
        <f t="shared" si="38"/>
        <v/>
      </c>
      <c r="X493" s="43" t="str">
        <f t="shared" si="39"/>
        <v>OK</v>
      </c>
      <c r="Y493" s="681" t="str">
        <f t="shared" si="40"/>
        <v/>
      </c>
    </row>
    <row r="494" spans="1:25" x14ac:dyDescent="0.25">
      <c r="A494" s="68" t="str">
        <f>'0'!$A$4</f>
        <v>………………..</v>
      </c>
      <c r="B494" s="341">
        <f>'0'!$A$2</f>
        <v>46112</v>
      </c>
      <c r="C494" s="341" t="s">
        <v>1246</v>
      </c>
      <c r="D494" s="22"/>
      <c r="E494" s="23"/>
      <c r="F494" s="14"/>
      <c r="G494" s="23"/>
      <c r="H494" s="22"/>
      <c r="I494" s="24"/>
      <c r="J494" s="24"/>
      <c r="K494" s="25"/>
      <c r="L494" s="25"/>
      <c r="M494" s="25"/>
      <c r="N494" s="25"/>
      <c r="O494" s="25"/>
      <c r="P494" s="25"/>
      <c r="Q494" s="26"/>
      <c r="R494" s="25"/>
      <c r="S494" s="25"/>
      <c r="T494" s="27">
        <f t="shared" si="36"/>
        <v>0</v>
      </c>
      <c r="U494" s="27">
        <f t="shared" si="37"/>
        <v>0</v>
      </c>
      <c r="V494" s="25"/>
      <c r="W494" s="27" t="str">
        <f t="shared" si="38"/>
        <v/>
      </c>
      <c r="X494" s="43" t="str">
        <f t="shared" si="39"/>
        <v>OK</v>
      </c>
      <c r="Y494" s="681" t="str">
        <f t="shared" si="40"/>
        <v/>
      </c>
    </row>
    <row r="495" spans="1:25" x14ac:dyDescent="0.25">
      <c r="A495" s="68" t="str">
        <f>'0'!$A$4</f>
        <v>………………..</v>
      </c>
      <c r="B495" s="341">
        <f>'0'!$A$2</f>
        <v>46112</v>
      </c>
      <c r="C495" s="341" t="s">
        <v>1246</v>
      </c>
      <c r="D495" s="22"/>
      <c r="E495" s="23"/>
      <c r="F495" s="14"/>
      <c r="G495" s="23"/>
      <c r="H495" s="22"/>
      <c r="I495" s="24"/>
      <c r="J495" s="24"/>
      <c r="K495" s="25"/>
      <c r="L495" s="25"/>
      <c r="M495" s="25"/>
      <c r="N495" s="25"/>
      <c r="O495" s="25"/>
      <c r="P495" s="25"/>
      <c r="Q495" s="26"/>
      <c r="R495" s="25"/>
      <c r="S495" s="25"/>
      <c r="T495" s="27">
        <f t="shared" si="36"/>
        <v>0</v>
      </c>
      <c r="U495" s="27">
        <f t="shared" si="37"/>
        <v>0</v>
      </c>
      <c r="V495" s="25"/>
      <c r="W495" s="27" t="str">
        <f t="shared" si="38"/>
        <v/>
      </c>
      <c r="X495" s="43" t="str">
        <f t="shared" si="39"/>
        <v>OK</v>
      </c>
      <c r="Y495" s="681" t="str">
        <f t="shared" si="40"/>
        <v/>
      </c>
    </row>
    <row r="496" spans="1:25" x14ac:dyDescent="0.25">
      <c r="A496" s="68" t="str">
        <f>'0'!$A$4</f>
        <v>………………..</v>
      </c>
      <c r="B496" s="341">
        <f>'0'!$A$2</f>
        <v>46112</v>
      </c>
      <c r="C496" s="341" t="s">
        <v>1246</v>
      </c>
      <c r="D496" s="22"/>
      <c r="E496" s="23"/>
      <c r="F496" s="14"/>
      <c r="G496" s="23"/>
      <c r="H496" s="22"/>
      <c r="I496" s="24"/>
      <c r="J496" s="24"/>
      <c r="K496" s="25"/>
      <c r="L496" s="25"/>
      <c r="M496" s="25"/>
      <c r="N496" s="25"/>
      <c r="O496" s="25"/>
      <c r="P496" s="25"/>
      <c r="Q496" s="26"/>
      <c r="R496" s="25"/>
      <c r="S496" s="25"/>
      <c r="T496" s="27">
        <f t="shared" si="36"/>
        <v>0</v>
      </c>
      <c r="U496" s="27">
        <f t="shared" si="37"/>
        <v>0</v>
      </c>
      <c r="V496" s="25"/>
      <c r="W496" s="27" t="str">
        <f t="shared" si="38"/>
        <v/>
      </c>
      <c r="X496" s="43" t="str">
        <f t="shared" si="39"/>
        <v>OK</v>
      </c>
      <c r="Y496" s="681" t="str">
        <f t="shared" si="40"/>
        <v/>
      </c>
    </row>
    <row r="497" spans="1:25" x14ac:dyDescent="0.25">
      <c r="A497" s="68" t="str">
        <f>'0'!$A$4</f>
        <v>………………..</v>
      </c>
      <c r="B497" s="341">
        <f>'0'!$A$2</f>
        <v>46112</v>
      </c>
      <c r="C497" s="341" t="s">
        <v>1246</v>
      </c>
      <c r="D497" s="22"/>
      <c r="E497" s="23"/>
      <c r="F497" s="14"/>
      <c r="G497" s="23"/>
      <c r="H497" s="22"/>
      <c r="I497" s="24"/>
      <c r="J497" s="24"/>
      <c r="K497" s="25"/>
      <c r="L497" s="25"/>
      <c r="M497" s="25"/>
      <c r="N497" s="25"/>
      <c r="O497" s="25"/>
      <c r="P497" s="25"/>
      <c r="Q497" s="26"/>
      <c r="R497" s="25"/>
      <c r="S497" s="25"/>
      <c r="T497" s="27">
        <f t="shared" si="36"/>
        <v>0</v>
      </c>
      <c r="U497" s="27">
        <f t="shared" si="37"/>
        <v>0</v>
      </c>
      <c r="V497" s="25"/>
      <c r="W497" s="27" t="str">
        <f t="shared" si="38"/>
        <v/>
      </c>
      <c r="X497" s="43" t="str">
        <f t="shared" si="39"/>
        <v>OK</v>
      </c>
      <c r="Y497" s="681" t="str">
        <f t="shared" si="40"/>
        <v/>
      </c>
    </row>
    <row r="498" spans="1:25" x14ac:dyDescent="0.25">
      <c r="A498" s="68" t="str">
        <f>'0'!$A$4</f>
        <v>………………..</v>
      </c>
      <c r="B498" s="341">
        <f>'0'!$A$2</f>
        <v>46112</v>
      </c>
      <c r="C498" s="341" t="s">
        <v>1246</v>
      </c>
      <c r="D498" s="22"/>
      <c r="E498" s="23"/>
      <c r="F498" s="14"/>
      <c r="G498" s="23"/>
      <c r="H498" s="22"/>
      <c r="I498" s="24"/>
      <c r="J498" s="24"/>
      <c r="K498" s="25"/>
      <c r="L498" s="25"/>
      <c r="M498" s="25"/>
      <c r="N498" s="25"/>
      <c r="O498" s="25"/>
      <c r="P498" s="25"/>
      <c r="Q498" s="26"/>
      <c r="R498" s="25"/>
      <c r="S498" s="25"/>
      <c r="T498" s="27">
        <f t="shared" si="36"/>
        <v>0</v>
      </c>
      <c r="U498" s="27">
        <f t="shared" si="37"/>
        <v>0</v>
      </c>
      <c r="V498" s="25"/>
      <c r="W498" s="27" t="str">
        <f t="shared" si="38"/>
        <v/>
      </c>
      <c r="X498" s="43" t="str">
        <f t="shared" si="39"/>
        <v>OK</v>
      </c>
      <c r="Y498" s="681" t="str">
        <f t="shared" si="40"/>
        <v/>
      </c>
    </row>
    <row r="499" spans="1:25" x14ac:dyDescent="0.25">
      <c r="A499" s="68" t="str">
        <f>'0'!$A$4</f>
        <v>………………..</v>
      </c>
      <c r="B499" s="341">
        <f>'0'!$A$2</f>
        <v>46112</v>
      </c>
      <c r="C499" s="341" t="s">
        <v>1246</v>
      </c>
      <c r="D499" s="22"/>
      <c r="E499" s="23"/>
      <c r="F499" s="14"/>
      <c r="G499" s="23"/>
      <c r="H499" s="22"/>
      <c r="I499" s="24"/>
      <c r="J499" s="24"/>
      <c r="K499" s="25"/>
      <c r="L499" s="25"/>
      <c r="M499" s="25"/>
      <c r="N499" s="25"/>
      <c r="O499" s="25"/>
      <c r="P499" s="25"/>
      <c r="Q499" s="26"/>
      <c r="R499" s="25"/>
      <c r="S499" s="25"/>
      <c r="T499" s="27">
        <f t="shared" si="36"/>
        <v>0</v>
      </c>
      <c r="U499" s="27">
        <f t="shared" si="37"/>
        <v>0</v>
      </c>
      <c r="V499" s="25"/>
      <c r="W499" s="27" t="str">
        <f t="shared" si="38"/>
        <v/>
      </c>
      <c r="X499" s="43" t="str">
        <f t="shared" si="39"/>
        <v>OK</v>
      </c>
      <c r="Y499" s="681" t="str">
        <f t="shared" si="40"/>
        <v/>
      </c>
    </row>
    <row r="500" spans="1:25" x14ac:dyDescent="0.25">
      <c r="A500" s="68" t="str">
        <f>'0'!$A$4</f>
        <v>………………..</v>
      </c>
      <c r="B500" s="341">
        <f>'0'!$A$2</f>
        <v>46112</v>
      </c>
      <c r="C500" s="341" t="s">
        <v>1246</v>
      </c>
      <c r="D500" s="22"/>
      <c r="E500" s="23"/>
      <c r="F500" s="14"/>
      <c r="G500" s="23"/>
      <c r="H500" s="22"/>
      <c r="I500" s="24"/>
      <c r="J500" s="24"/>
      <c r="K500" s="25"/>
      <c r="L500" s="25"/>
      <c r="M500" s="25"/>
      <c r="N500" s="25"/>
      <c r="O500" s="25"/>
      <c r="P500" s="25"/>
      <c r="Q500" s="26"/>
      <c r="R500" s="25"/>
      <c r="S500" s="25"/>
      <c r="T500" s="27">
        <f t="shared" si="36"/>
        <v>0</v>
      </c>
      <c r="U500" s="27">
        <f t="shared" si="37"/>
        <v>0</v>
      </c>
      <c r="V500" s="25"/>
      <c r="W500" s="27" t="str">
        <f t="shared" si="38"/>
        <v/>
      </c>
      <c r="X500" s="43" t="str">
        <f t="shared" si="39"/>
        <v>OK</v>
      </c>
      <c r="Y500" s="681" t="str">
        <f t="shared" si="40"/>
        <v/>
      </c>
    </row>
    <row r="501" spans="1:25" x14ac:dyDescent="0.25">
      <c r="A501" s="68" t="str">
        <f>'0'!$A$4</f>
        <v>………………..</v>
      </c>
      <c r="B501" s="341">
        <f>'0'!$A$2</f>
        <v>46112</v>
      </c>
      <c r="C501" s="341" t="s">
        <v>1246</v>
      </c>
      <c r="D501" s="22"/>
      <c r="E501" s="23"/>
      <c r="F501" s="14"/>
      <c r="G501" s="23"/>
      <c r="H501" s="22"/>
      <c r="I501" s="24"/>
      <c r="J501" s="24"/>
      <c r="K501" s="25"/>
      <c r="L501" s="25"/>
      <c r="M501" s="25"/>
      <c r="N501" s="25"/>
      <c r="O501" s="25"/>
      <c r="P501" s="25"/>
      <c r="Q501" s="26"/>
      <c r="R501" s="25"/>
      <c r="S501" s="25"/>
      <c r="T501" s="27">
        <f t="shared" si="36"/>
        <v>0</v>
      </c>
      <c r="U501" s="27">
        <f t="shared" si="37"/>
        <v>0</v>
      </c>
      <c r="V501" s="25"/>
      <c r="W501" s="27" t="str">
        <f t="shared" si="38"/>
        <v/>
      </c>
      <c r="X501" s="43" t="str">
        <f t="shared" si="39"/>
        <v>OK</v>
      </c>
      <c r="Y501" s="681" t="str">
        <f t="shared" si="40"/>
        <v/>
      </c>
    </row>
    <row r="502" spans="1:25" x14ac:dyDescent="0.25">
      <c r="A502" s="68" t="str">
        <f>'0'!$A$4</f>
        <v>………………..</v>
      </c>
      <c r="B502" s="341">
        <f>'0'!$A$2</f>
        <v>46112</v>
      </c>
      <c r="C502" s="341" t="s">
        <v>1246</v>
      </c>
      <c r="D502" s="22"/>
      <c r="E502" s="23"/>
      <c r="F502" s="14"/>
      <c r="G502" s="23"/>
      <c r="H502" s="22"/>
      <c r="I502" s="24"/>
      <c r="J502" s="24"/>
      <c r="K502" s="25"/>
      <c r="L502" s="25"/>
      <c r="M502" s="25"/>
      <c r="N502" s="25"/>
      <c r="O502" s="25"/>
      <c r="P502" s="25"/>
      <c r="Q502" s="26"/>
      <c r="R502" s="25"/>
      <c r="S502" s="25"/>
      <c r="T502" s="27">
        <f t="shared" si="36"/>
        <v>0</v>
      </c>
      <c r="U502" s="27">
        <f t="shared" si="37"/>
        <v>0</v>
      </c>
      <c r="V502" s="25"/>
      <c r="W502" s="27" t="str">
        <f t="shared" si="38"/>
        <v/>
      </c>
      <c r="X502" s="43" t="str">
        <f t="shared" si="39"/>
        <v>OK</v>
      </c>
      <c r="Y502" s="681" t="str">
        <f t="shared" si="40"/>
        <v/>
      </c>
    </row>
    <row r="503" spans="1:25" x14ac:dyDescent="0.25">
      <c r="A503" s="68" t="str">
        <f>'0'!$A$4</f>
        <v>………………..</v>
      </c>
      <c r="B503" s="341">
        <f>'0'!$A$2</f>
        <v>46112</v>
      </c>
      <c r="C503" s="341" t="s">
        <v>1246</v>
      </c>
      <c r="D503" s="22"/>
      <c r="E503" s="23"/>
      <c r="F503" s="14"/>
      <c r="G503" s="23"/>
      <c r="H503" s="22"/>
      <c r="I503" s="24"/>
      <c r="J503" s="24"/>
      <c r="K503" s="25"/>
      <c r="L503" s="25"/>
      <c r="M503" s="25"/>
      <c r="N503" s="25"/>
      <c r="O503" s="25"/>
      <c r="P503" s="25"/>
      <c r="Q503" s="26"/>
      <c r="R503" s="25"/>
      <c r="S503" s="25"/>
      <c r="T503" s="27">
        <f t="shared" si="36"/>
        <v>0</v>
      </c>
      <c r="U503" s="27">
        <f t="shared" si="37"/>
        <v>0</v>
      </c>
      <c r="V503" s="25"/>
      <c r="W503" s="27" t="str">
        <f t="shared" si="38"/>
        <v/>
      </c>
      <c r="X503" s="43" t="str">
        <f t="shared" si="39"/>
        <v>OK</v>
      </c>
      <c r="Y503" s="681" t="str">
        <f t="shared" si="40"/>
        <v/>
      </c>
    </row>
    <row r="504" spans="1:25" x14ac:dyDescent="0.25">
      <c r="A504" s="68" t="str">
        <f>'0'!$A$4</f>
        <v>………………..</v>
      </c>
      <c r="B504" s="341">
        <f>'0'!$A$2</f>
        <v>46112</v>
      </c>
      <c r="C504" s="341" t="s">
        <v>1246</v>
      </c>
      <c r="D504" s="22"/>
      <c r="E504" s="23"/>
      <c r="F504" s="14"/>
      <c r="G504" s="23"/>
      <c r="H504" s="22"/>
      <c r="I504" s="24"/>
      <c r="J504" s="24"/>
      <c r="K504" s="25"/>
      <c r="L504" s="25"/>
      <c r="M504" s="25"/>
      <c r="N504" s="25"/>
      <c r="O504" s="25"/>
      <c r="P504" s="25"/>
      <c r="Q504" s="26"/>
      <c r="R504" s="25"/>
      <c r="S504" s="25"/>
      <c r="T504" s="27">
        <f t="shared" si="36"/>
        <v>0</v>
      </c>
      <c r="U504" s="27">
        <f t="shared" si="37"/>
        <v>0</v>
      </c>
      <c r="V504" s="25"/>
      <c r="W504" s="27" t="str">
        <f t="shared" si="38"/>
        <v/>
      </c>
      <c r="X504" s="43" t="str">
        <f t="shared" si="39"/>
        <v>OK</v>
      </c>
      <c r="Y504" s="681" t="str">
        <f t="shared" si="40"/>
        <v/>
      </c>
    </row>
    <row r="505" spans="1:25" x14ac:dyDescent="0.25">
      <c r="A505" s="68" t="str">
        <f>'0'!$A$4</f>
        <v>………………..</v>
      </c>
      <c r="B505" s="341">
        <f>'0'!$A$2</f>
        <v>46112</v>
      </c>
      <c r="C505" s="341" t="s">
        <v>1246</v>
      </c>
      <c r="D505" s="22"/>
      <c r="E505" s="23"/>
      <c r="F505" s="14"/>
      <c r="G505" s="23"/>
      <c r="H505" s="22"/>
      <c r="I505" s="24"/>
      <c r="J505" s="24"/>
      <c r="K505" s="25"/>
      <c r="L505" s="25"/>
      <c r="M505" s="25"/>
      <c r="N505" s="25"/>
      <c r="O505" s="25"/>
      <c r="P505" s="25"/>
      <c r="Q505" s="26"/>
      <c r="R505" s="25"/>
      <c r="S505" s="25"/>
      <c r="T505" s="27">
        <f t="shared" si="36"/>
        <v>0</v>
      </c>
      <c r="U505" s="27">
        <f t="shared" si="37"/>
        <v>0</v>
      </c>
      <c r="V505" s="25"/>
      <c r="W505" s="27" t="str">
        <f t="shared" si="38"/>
        <v/>
      </c>
      <c r="X505" s="43" t="str">
        <f t="shared" si="39"/>
        <v>OK</v>
      </c>
      <c r="Y505" s="681" t="str">
        <f t="shared" si="40"/>
        <v/>
      </c>
    </row>
    <row r="506" spans="1:25" x14ac:dyDescent="0.25">
      <c r="A506" s="68" t="str">
        <f>'0'!$A$4</f>
        <v>………………..</v>
      </c>
      <c r="B506" s="341">
        <f>'0'!$A$2</f>
        <v>46112</v>
      </c>
      <c r="C506" s="341" t="s">
        <v>1246</v>
      </c>
      <c r="D506" s="22"/>
      <c r="E506" s="23"/>
      <c r="F506" s="14"/>
      <c r="G506" s="23"/>
      <c r="H506" s="22"/>
      <c r="I506" s="24"/>
      <c r="J506" s="24"/>
      <c r="K506" s="25"/>
      <c r="L506" s="25"/>
      <c r="M506" s="25"/>
      <c r="N506" s="25"/>
      <c r="O506" s="25"/>
      <c r="P506" s="25"/>
      <c r="Q506" s="26"/>
      <c r="R506" s="25"/>
      <c r="S506" s="25"/>
      <c r="T506" s="27">
        <f t="shared" si="36"/>
        <v>0</v>
      </c>
      <c r="U506" s="27">
        <f t="shared" si="37"/>
        <v>0</v>
      </c>
      <c r="V506" s="25"/>
      <c r="W506" s="27" t="str">
        <f t="shared" si="38"/>
        <v/>
      </c>
      <c r="X506" s="43" t="str">
        <f t="shared" si="39"/>
        <v>OK</v>
      </c>
      <c r="Y506" s="681" t="str">
        <f t="shared" si="40"/>
        <v/>
      </c>
    </row>
    <row r="507" spans="1:25" x14ac:dyDescent="0.25">
      <c r="A507" s="68" t="str">
        <f>'0'!$A$4</f>
        <v>………………..</v>
      </c>
      <c r="B507" s="341">
        <f>'0'!$A$2</f>
        <v>46112</v>
      </c>
      <c r="C507" s="341" t="s">
        <v>1246</v>
      </c>
      <c r="D507" s="22"/>
      <c r="E507" s="23"/>
      <c r="F507" s="14"/>
      <c r="G507" s="23"/>
      <c r="H507" s="22"/>
      <c r="I507" s="24"/>
      <c r="J507" s="24"/>
      <c r="K507" s="25"/>
      <c r="L507" s="25"/>
      <c r="M507" s="25"/>
      <c r="N507" s="25"/>
      <c r="O507" s="25"/>
      <c r="P507" s="25"/>
      <c r="Q507" s="26"/>
      <c r="R507" s="25"/>
      <c r="S507" s="25"/>
      <c r="T507" s="27">
        <f t="shared" si="36"/>
        <v>0</v>
      </c>
      <c r="U507" s="27">
        <f t="shared" si="37"/>
        <v>0</v>
      </c>
      <c r="V507" s="25"/>
      <c r="W507" s="27" t="str">
        <f t="shared" si="38"/>
        <v/>
      </c>
      <c r="X507" s="43" t="str">
        <f t="shared" si="39"/>
        <v>OK</v>
      </c>
      <c r="Y507" s="681" t="str">
        <f t="shared" si="40"/>
        <v/>
      </c>
    </row>
    <row r="508" spans="1:25" x14ac:dyDescent="0.25">
      <c r="A508" s="68" t="str">
        <f>'0'!$A$4</f>
        <v>………………..</v>
      </c>
      <c r="B508" s="341">
        <f>'0'!$A$2</f>
        <v>46112</v>
      </c>
      <c r="C508" s="341" t="s">
        <v>1246</v>
      </c>
      <c r="D508" s="22"/>
      <c r="E508" s="23"/>
      <c r="F508" s="14"/>
      <c r="G508" s="23"/>
      <c r="H508" s="22"/>
      <c r="I508" s="24"/>
      <c r="J508" s="24"/>
      <c r="K508" s="25"/>
      <c r="L508" s="25"/>
      <c r="M508" s="25"/>
      <c r="N508" s="25"/>
      <c r="O508" s="25"/>
      <c r="P508" s="25"/>
      <c r="Q508" s="26"/>
      <c r="R508" s="25"/>
      <c r="S508" s="25"/>
      <c r="T508" s="27">
        <f t="shared" si="36"/>
        <v>0</v>
      </c>
      <c r="U508" s="27">
        <f t="shared" si="37"/>
        <v>0</v>
      </c>
      <c r="V508" s="25"/>
      <c r="W508" s="27" t="str">
        <f t="shared" si="38"/>
        <v/>
      </c>
      <c r="X508" s="43" t="str">
        <f t="shared" si="39"/>
        <v>OK</v>
      </c>
      <c r="Y508" s="681" t="str">
        <f t="shared" si="40"/>
        <v/>
      </c>
    </row>
    <row r="509" spans="1:25" x14ac:dyDescent="0.25">
      <c r="A509" s="68" t="str">
        <f>'0'!$A$4</f>
        <v>………………..</v>
      </c>
      <c r="B509" s="341">
        <f>'0'!$A$2</f>
        <v>46112</v>
      </c>
      <c r="C509" s="341" t="s">
        <v>1246</v>
      </c>
      <c r="D509" s="22"/>
      <c r="E509" s="23"/>
      <c r="F509" s="14"/>
      <c r="G509" s="23"/>
      <c r="H509" s="22"/>
      <c r="I509" s="24"/>
      <c r="J509" s="24"/>
      <c r="K509" s="25"/>
      <c r="L509" s="25"/>
      <c r="M509" s="25"/>
      <c r="N509" s="25"/>
      <c r="O509" s="25"/>
      <c r="P509" s="25"/>
      <c r="Q509" s="26"/>
      <c r="R509" s="25"/>
      <c r="S509" s="25"/>
      <c r="T509" s="27">
        <f t="shared" si="36"/>
        <v>0</v>
      </c>
      <c r="U509" s="27">
        <f t="shared" si="37"/>
        <v>0</v>
      </c>
      <c r="V509" s="25"/>
      <c r="W509" s="27" t="str">
        <f t="shared" si="38"/>
        <v/>
      </c>
      <c r="X509" s="43" t="str">
        <f t="shared" si="39"/>
        <v>OK</v>
      </c>
      <c r="Y509" s="681" t="str">
        <f t="shared" si="40"/>
        <v/>
      </c>
    </row>
    <row r="510" spans="1:25" x14ac:dyDescent="0.25">
      <c r="A510" s="68" t="str">
        <f>'0'!$A$4</f>
        <v>………………..</v>
      </c>
      <c r="B510" s="341">
        <f>'0'!$A$2</f>
        <v>46112</v>
      </c>
      <c r="C510" s="341" t="s">
        <v>1246</v>
      </c>
      <c r="D510" s="22"/>
      <c r="E510" s="23"/>
      <c r="F510" s="14"/>
      <c r="G510" s="23"/>
      <c r="H510" s="22"/>
      <c r="I510" s="24"/>
      <c r="J510" s="24"/>
      <c r="K510" s="25"/>
      <c r="L510" s="25"/>
      <c r="M510" s="25"/>
      <c r="N510" s="25"/>
      <c r="O510" s="25"/>
      <c r="P510" s="25"/>
      <c r="Q510" s="26"/>
      <c r="R510" s="25"/>
      <c r="S510" s="25"/>
      <c r="T510" s="27">
        <f t="shared" si="36"/>
        <v>0</v>
      </c>
      <c r="U510" s="27">
        <f t="shared" si="37"/>
        <v>0</v>
      </c>
      <c r="V510" s="25"/>
      <c r="W510" s="27" t="str">
        <f t="shared" si="38"/>
        <v/>
      </c>
      <c r="X510" s="43" t="str">
        <f t="shared" si="39"/>
        <v>OK</v>
      </c>
      <c r="Y510" s="681" t="str">
        <f t="shared" si="40"/>
        <v/>
      </c>
    </row>
    <row r="511" spans="1:25" x14ac:dyDescent="0.25">
      <c r="A511" s="68" t="str">
        <f>'0'!$A$4</f>
        <v>………………..</v>
      </c>
      <c r="B511" s="341">
        <f>'0'!$A$2</f>
        <v>46112</v>
      </c>
      <c r="C511" s="341" t="s">
        <v>1246</v>
      </c>
      <c r="D511" s="22"/>
      <c r="E511" s="23"/>
      <c r="F511" s="14"/>
      <c r="G511" s="23"/>
      <c r="H511" s="22"/>
      <c r="I511" s="24"/>
      <c r="J511" s="24"/>
      <c r="K511" s="25"/>
      <c r="L511" s="25"/>
      <c r="M511" s="25"/>
      <c r="N511" s="25"/>
      <c r="O511" s="25"/>
      <c r="P511" s="25"/>
      <c r="Q511" s="26"/>
      <c r="R511" s="25"/>
      <c r="S511" s="25"/>
      <c r="T511" s="27">
        <f t="shared" si="36"/>
        <v>0</v>
      </c>
      <c r="U511" s="27">
        <f t="shared" si="37"/>
        <v>0</v>
      </c>
      <c r="V511" s="25"/>
      <c r="W511" s="27" t="str">
        <f t="shared" si="38"/>
        <v/>
      </c>
      <c r="X511" s="43" t="str">
        <f t="shared" si="39"/>
        <v>OK</v>
      </c>
      <c r="Y511" s="681" t="str">
        <f t="shared" si="40"/>
        <v/>
      </c>
    </row>
    <row r="512" spans="1:25" x14ac:dyDescent="0.25">
      <c r="A512" s="68" t="str">
        <f>'0'!$A$4</f>
        <v>………………..</v>
      </c>
      <c r="B512" s="341">
        <f>'0'!$A$2</f>
        <v>46112</v>
      </c>
      <c r="C512" s="341" t="s">
        <v>1246</v>
      </c>
      <c r="D512" s="22"/>
      <c r="E512" s="23"/>
      <c r="F512" s="14"/>
      <c r="G512" s="23"/>
      <c r="H512" s="22"/>
      <c r="I512" s="24"/>
      <c r="J512" s="24"/>
      <c r="K512" s="25"/>
      <c r="L512" s="25"/>
      <c r="M512" s="25"/>
      <c r="N512" s="25"/>
      <c r="O512" s="25"/>
      <c r="P512" s="25"/>
      <c r="Q512" s="26"/>
      <c r="R512" s="25"/>
      <c r="S512" s="25"/>
      <c r="T512" s="27">
        <f t="shared" si="36"/>
        <v>0</v>
      </c>
      <c r="U512" s="27">
        <f t="shared" si="37"/>
        <v>0</v>
      </c>
      <c r="V512" s="25"/>
      <c r="W512" s="27" t="str">
        <f t="shared" si="38"/>
        <v/>
      </c>
      <c r="X512" s="43" t="str">
        <f t="shared" si="39"/>
        <v>OK</v>
      </c>
      <c r="Y512" s="681" t="str">
        <f t="shared" si="40"/>
        <v/>
      </c>
    </row>
    <row r="513" spans="1:25" x14ac:dyDescent="0.25">
      <c r="A513" s="68" t="str">
        <f>'0'!$A$4</f>
        <v>………………..</v>
      </c>
      <c r="B513" s="341">
        <f>'0'!$A$2</f>
        <v>46112</v>
      </c>
      <c r="C513" s="341" t="s">
        <v>1246</v>
      </c>
      <c r="D513" s="22"/>
      <c r="E513" s="23"/>
      <c r="F513" s="14"/>
      <c r="G513" s="23"/>
      <c r="H513" s="22"/>
      <c r="I513" s="24"/>
      <c r="J513" s="24"/>
      <c r="K513" s="25"/>
      <c r="L513" s="25"/>
      <c r="M513" s="25"/>
      <c r="N513" s="25"/>
      <c r="O513" s="25"/>
      <c r="P513" s="25"/>
      <c r="Q513" s="26"/>
      <c r="R513" s="25"/>
      <c r="S513" s="25"/>
      <c r="T513" s="27">
        <f t="shared" si="36"/>
        <v>0</v>
      </c>
      <c r="U513" s="27">
        <f t="shared" si="37"/>
        <v>0</v>
      </c>
      <c r="V513" s="25"/>
      <c r="W513" s="27" t="str">
        <f t="shared" si="38"/>
        <v/>
      </c>
      <c r="X513" s="43" t="str">
        <f t="shared" si="39"/>
        <v>OK</v>
      </c>
      <c r="Y513" s="681" t="str">
        <f t="shared" si="40"/>
        <v/>
      </c>
    </row>
    <row r="514" spans="1:25" x14ac:dyDescent="0.25">
      <c r="A514" s="68" t="str">
        <f>'0'!$A$4</f>
        <v>………………..</v>
      </c>
      <c r="B514" s="341">
        <f>'0'!$A$2</f>
        <v>46112</v>
      </c>
      <c r="C514" s="341" t="s">
        <v>1246</v>
      </c>
      <c r="D514" s="22"/>
      <c r="E514" s="23"/>
      <c r="F514" s="14"/>
      <c r="G514" s="23"/>
      <c r="H514" s="22"/>
      <c r="I514" s="24"/>
      <c r="J514" s="24"/>
      <c r="K514" s="25"/>
      <c r="L514" s="25"/>
      <c r="M514" s="25"/>
      <c r="N514" s="25"/>
      <c r="O514" s="25"/>
      <c r="P514" s="25"/>
      <c r="Q514" s="26"/>
      <c r="R514" s="25"/>
      <c r="S514" s="25"/>
      <c r="T514" s="27">
        <f t="shared" si="36"/>
        <v>0</v>
      </c>
      <c r="U514" s="27">
        <f t="shared" si="37"/>
        <v>0</v>
      </c>
      <c r="V514" s="25"/>
      <c r="W514" s="27" t="str">
        <f t="shared" si="38"/>
        <v/>
      </c>
      <c r="X514" s="43" t="str">
        <f t="shared" si="39"/>
        <v>OK</v>
      </c>
      <c r="Y514" s="681" t="str">
        <f t="shared" si="40"/>
        <v/>
      </c>
    </row>
    <row r="515" spans="1:25" x14ac:dyDescent="0.25">
      <c r="A515" s="68" t="str">
        <f>'0'!$A$4</f>
        <v>………………..</v>
      </c>
      <c r="B515" s="341">
        <f>'0'!$A$2</f>
        <v>46112</v>
      </c>
      <c r="C515" s="341" t="s">
        <v>1246</v>
      </c>
      <c r="D515" s="22"/>
      <c r="E515" s="23"/>
      <c r="F515" s="14"/>
      <c r="G515" s="23"/>
      <c r="H515" s="22"/>
      <c r="I515" s="24"/>
      <c r="J515" s="24"/>
      <c r="K515" s="25"/>
      <c r="L515" s="25"/>
      <c r="M515" s="25"/>
      <c r="N515" s="25"/>
      <c r="O515" s="25"/>
      <c r="P515" s="25"/>
      <c r="Q515" s="26"/>
      <c r="R515" s="25"/>
      <c r="S515" s="25"/>
      <c r="T515" s="27">
        <f t="shared" si="36"/>
        <v>0</v>
      </c>
      <c r="U515" s="27">
        <f t="shared" si="37"/>
        <v>0</v>
      </c>
      <c r="V515" s="25"/>
      <c r="W515" s="27" t="str">
        <f t="shared" si="38"/>
        <v/>
      </c>
      <c r="X515" s="43" t="str">
        <f t="shared" si="39"/>
        <v>OK</v>
      </c>
      <c r="Y515" s="681" t="str">
        <f t="shared" si="40"/>
        <v/>
      </c>
    </row>
    <row r="516" spans="1:25" x14ac:dyDescent="0.25">
      <c r="A516" s="68" t="str">
        <f>'0'!$A$4</f>
        <v>………………..</v>
      </c>
      <c r="B516" s="341">
        <f>'0'!$A$2</f>
        <v>46112</v>
      </c>
      <c r="C516" s="341" t="s">
        <v>1246</v>
      </c>
      <c r="D516" s="22"/>
      <c r="E516" s="23"/>
      <c r="F516" s="14"/>
      <c r="G516" s="23"/>
      <c r="H516" s="22"/>
      <c r="I516" s="24"/>
      <c r="J516" s="24"/>
      <c r="K516" s="25"/>
      <c r="L516" s="25"/>
      <c r="M516" s="25"/>
      <c r="N516" s="25"/>
      <c r="O516" s="25"/>
      <c r="P516" s="25"/>
      <c r="Q516" s="26"/>
      <c r="R516" s="25"/>
      <c r="S516" s="25"/>
      <c r="T516" s="27">
        <f t="shared" si="36"/>
        <v>0</v>
      </c>
      <c r="U516" s="27">
        <f t="shared" si="37"/>
        <v>0</v>
      </c>
      <c r="V516" s="25"/>
      <c r="W516" s="27" t="str">
        <f t="shared" si="38"/>
        <v/>
      </c>
      <c r="X516" s="43" t="str">
        <f t="shared" si="39"/>
        <v>OK</v>
      </c>
      <c r="Y516" s="681" t="str">
        <f t="shared" si="40"/>
        <v/>
      </c>
    </row>
    <row r="517" spans="1:25" x14ac:dyDescent="0.25">
      <c r="A517" s="68" t="str">
        <f>'0'!$A$4</f>
        <v>………………..</v>
      </c>
      <c r="B517" s="341">
        <f>'0'!$A$2</f>
        <v>46112</v>
      </c>
      <c r="C517" s="341" t="s">
        <v>1246</v>
      </c>
      <c r="D517" s="22"/>
      <c r="E517" s="23"/>
      <c r="F517" s="14"/>
      <c r="G517" s="23"/>
      <c r="H517" s="22"/>
      <c r="I517" s="24"/>
      <c r="J517" s="24"/>
      <c r="K517" s="25"/>
      <c r="L517" s="25"/>
      <c r="M517" s="25"/>
      <c r="N517" s="25"/>
      <c r="O517" s="25"/>
      <c r="P517" s="25"/>
      <c r="Q517" s="26"/>
      <c r="R517" s="25"/>
      <c r="S517" s="25"/>
      <c r="T517" s="27">
        <f t="shared" si="36"/>
        <v>0</v>
      </c>
      <c r="U517" s="27">
        <f t="shared" si="37"/>
        <v>0</v>
      </c>
      <c r="V517" s="25"/>
      <c r="W517" s="27" t="str">
        <f t="shared" si="38"/>
        <v/>
      </c>
      <c r="X517" s="43" t="str">
        <f t="shared" si="39"/>
        <v>OK</v>
      </c>
      <c r="Y517" s="681" t="str">
        <f t="shared" si="40"/>
        <v/>
      </c>
    </row>
    <row r="518" spans="1:25" x14ac:dyDescent="0.25">
      <c r="A518" s="68" t="str">
        <f>'0'!$A$4</f>
        <v>………………..</v>
      </c>
      <c r="B518" s="341">
        <f>'0'!$A$2</f>
        <v>46112</v>
      </c>
      <c r="C518" s="341" t="s">
        <v>1246</v>
      </c>
      <c r="D518" s="22"/>
      <c r="E518" s="23"/>
      <c r="F518" s="14"/>
      <c r="G518" s="23"/>
      <c r="H518" s="22"/>
      <c r="I518" s="24"/>
      <c r="J518" s="24"/>
      <c r="K518" s="25"/>
      <c r="L518" s="25"/>
      <c r="M518" s="25"/>
      <c r="N518" s="25"/>
      <c r="O518" s="25"/>
      <c r="P518" s="25"/>
      <c r="Q518" s="26"/>
      <c r="R518" s="25"/>
      <c r="S518" s="25"/>
      <c r="T518" s="27">
        <f t="shared" si="36"/>
        <v>0</v>
      </c>
      <c r="U518" s="27">
        <f t="shared" si="37"/>
        <v>0</v>
      </c>
      <c r="V518" s="25"/>
      <c r="W518" s="27" t="str">
        <f t="shared" si="38"/>
        <v/>
      </c>
      <c r="X518" s="43" t="str">
        <f t="shared" si="39"/>
        <v>OK</v>
      </c>
      <c r="Y518" s="681" t="str">
        <f t="shared" si="40"/>
        <v/>
      </c>
    </row>
    <row r="519" spans="1:25" x14ac:dyDescent="0.25">
      <c r="A519" s="68" t="str">
        <f>'0'!$A$4</f>
        <v>………………..</v>
      </c>
      <c r="B519" s="341">
        <f>'0'!$A$2</f>
        <v>46112</v>
      </c>
      <c r="C519" s="341" t="s">
        <v>1246</v>
      </c>
      <c r="D519" s="22"/>
      <c r="E519" s="23"/>
      <c r="F519" s="14"/>
      <c r="G519" s="23"/>
      <c r="H519" s="22"/>
      <c r="I519" s="24"/>
      <c r="J519" s="24"/>
      <c r="K519" s="25"/>
      <c r="L519" s="25"/>
      <c r="M519" s="25"/>
      <c r="N519" s="25"/>
      <c r="O519" s="25"/>
      <c r="P519" s="25"/>
      <c r="Q519" s="26"/>
      <c r="R519" s="25"/>
      <c r="S519" s="25"/>
      <c r="T519" s="27">
        <f t="shared" si="36"/>
        <v>0</v>
      </c>
      <c r="U519" s="27">
        <f t="shared" si="37"/>
        <v>0</v>
      </c>
      <c r="V519" s="25"/>
      <c r="W519" s="27" t="str">
        <f t="shared" si="38"/>
        <v/>
      </c>
      <c r="X519" s="43" t="str">
        <f t="shared" si="39"/>
        <v>OK</v>
      </c>
      <c r="Y519" s="681" t="str">
        <f t="shared" si="40"/>
        <v/>
      </c>
    </row>
    <row r="520" spans="1:25" x14ac:dyDescent="0.25">
      <c r="A520" s="68" t="str">
        <f>'0'!$A$4</f>
        <v>………………..</v>
      </c>
      <c r="B520" s="341">
        <f>'0'!$A$2</f>
        <v>46112</v>
      </c>
      <c r="C520" s="341" t="s">
        <v>1246</v>
      </c>
      <c r="D520" s="22"/>
      <c r="E520" s="23"/>
      <c r="F520" s="14"/>
      <c r="G520" s="23"/>
      <c r="H520" s="22"/>
      <c r="I520" s="24"/>
      <c r="J520" s="24"/>
      <c r="K520" s="25"/>
      <c r="L520" s="25"/>
      <c r="M520" s="25"/>
      <c r="N520" s="25"/>
      <c r="O520" s="25"/>
      <c r="P520" s="25"/>
      <c r="Q520" s="26"/>
      <c r="R520" s="25"/>
      <c r="S520" s="25"/>
      <c r="T520" s="27">
        <f t="shared" si="36"/>
        <v>0</v>
      </c>
      <c r="U520" s="27">
        <f t="shared" si="37"/>
        <v>0</v>
      </c>
      <c r="V520" s="25"/>
      <c r="W520" s="27" t="str">
        <f t="shared" si="38"/>
        <v/>
      </c>
      <c r="X520" s="43" t="str">
        <f t="shared" si="39"/>
        <v>OK</v>
      </c>
      <c r="Y520" s="681" t="str">
        <f t="shared" si="40"/>
        <v/>
      </c>
    </row>
    <row r="521" spans="1:25" x14ac:dyDescent="0.25">
      <c r="A521" s="68" t="str">
        <f>'0'!$A$4</f>
        <v>………………..</v>
      </c>
      <c r="B521" s="341">
        <f>'0'!$A$2</f>
        <v>46112</v>
      </c>
      <c r="C521" s="341" t="s">
        <v>1246</v>
      </c>
      <c r="D521" s="22"/>
      <c r="E521" s="23"/>
      <c r="F521" s="14"/>
      <c r="G521" s="23"/>
      <c r="H521" s="22"/>
      <c r="I521" s="24"/>
      <c r="J521" s="24"/>
      <c r="K521" s="25"/>
      <c r="L521" s="25"/>
      <c r="M521" s="25"/>
      <c r="N521" s="25"/>
      <c r="O521" s="25"/>
      <c r="P521" s="25"/>
      <c r="Q521" s="26"/>
      <c r="R521" s="25"/>
      <c r="S521" s="25"/>
      <c r="T521" s="27">
        <f t="shared" ref="T521:T584" si="41">N521+P521-R521</f>
        <v>0</v>
      </c>
      <c r="U521" s="27">
        <f t="shared" ref="U521:U584" si="42">O521+Q521-S521</f>
        <v>0</v>
      </c>
      <c r="V521" s="25"/>
      <c r="W521" s="27" t="str">
        <f t="shared" ref="W521:W584" si="43">IF(K521="","",K521-M521-(P521-Q521))</f>
        <v/>
      </c>
      <c r="X521" s="43" t="str">
        <f t="shared" ref="X521:X584" si="44">IF(ROUND(T521-V521,2)&gt;=0,"OK","Просрочието не може да надхвърля задължението")</f>
        <v>OK</v>
      </c>
      <c r="Y521" s="681" t="str">
        <f t="shared" ref="Y521:Y584" si="45">IF(COUNTBLANK(D521:W521)=18,"",IF(D521="999999999","",IF(ISNUMBER(VALUE(D521)),IF(LEN(D521)&lt;&gt;9,"Въведеното ЕИК е твърде късо или твърде дълго",IF(OR(MOD(MID(D521,1,1)*1+MID(D521,2,1)*2+MID(D521,3,1)*3+MID(D521,4,1)*4+MID(D521,5,1)*5+MID(D521,6,1)*6+MID(D521,7,1)*7+MID(D521,8,1)*8,11)-MID(D521,9,1)=0,AND(MOD(MID(D521,1,1)*3+MID(D521,2,1)*4+MID(D521,3,1)*5+MID(D521,4,1)*6+MID(D521,5,1)*7+MID(D521,6,1)*8+MID(D521,7,1)*9+MID(D521,8,1)*10,11)=10,MID(D521,9,1)*1=0),MOD(MID(D521,1,1)*3+MID(D521,2,1)*4+MID(D521,3,1)*5+MID(D521,4,1)*6+MID(D521,5,1)*7+MID(D521,6,1)*8+MID(D521,7,1)*9+MID(D521,8,1)*10,11)-MID(D521,9,1)=0),"","Въведеното ЕИК е невалидно")),"Въведеното ЕИК съдържа непозволени символи")))</f>
        <v/>
      </c>
    </row>
    <row r="522" spans="1:25" x14ac:dyDescent="0.25">
      <c r="A522" s="68" t="str">
        <f>'0'!$A$4</f>
        <v>………………..</v>
      </c>
      <c r="B522" s="341">
        <f>'0'!$A$2</f>
        <v>46112</v>
      </c>
      <c r="C522" s="341" t="s">
        <v>1246</v>
      </c>
      <c r="D522" s="22"/>
      <c r="E522" s="23"/>
      <c r="F522" s="14"/>
      <c r="G522" s="23"/>
      <c r="H522" s="22"/>
      <c r="I522" s="24"/>
      <c r="J522" s="24"/>
      <c r="K522" s="25"/>
      <c r="L522" s="25"/>
      <c r="M522" s="25"/>
      <c r="N522" s="25"/>
      <c r="O522" s="25"/>
      <c r="P522" s="25"/>
      <c r="Q522" s="26"/>
      <c r="R522" s="25"/>
      <c r="S522" s="25"/>
      <c r="T522" s="27">
        <f t="shared" si="41"/>
        <v>0</v>
      </c>
      <c r="U522" s="27">
        <f t="shared" si="42"/>
        <v>0</v>
      </c>
      <c r="V522" s="25"/>
      <c r="W522" s="27" t="str">
        <f t="shared" si="43"/>
        <v/>
      </c>
      <c r="X522" s="43" t="str">
        <f t="shared" si="44"/>
        <v>OK</v>
      </c>
      <c r="Y522" s="681" t="str">
        <f t="shared" si="45"/>
        <v/>
      </c>
    </row>
    <row r="523" spans="1:25" x14ac:dyDescent="0.25">
      <c r="A523" s="68" t="str">
        <f>'0'!$A$4</f>
        <v>………………..</v>
      </c>
      <c r="B523" s="341">
        <f>'0'!$A$2</f>
        <v>46112</v>
      </c>
      <c r="C523" s="341" t="s">
        <v>1246</v>
      </c>
      <c r="D523" s="22"/>
      <c r="E523" s="23"/>
      <c r="F523" s="14"/>
      <c r="G523" s="23"/>
      <c r="H523" s="22"/>
      <c r="I523" s="24"/>
      <c r="J523" s="24"/>
      <c r="K523" s="25"/>
      <c r="L523" s="25"/>
      <c r="M523" s="25"/>
      <c r="N523" s="25"/>
      <c r="O523" s="25"/>
      <c r="P523" s="25"/>
      <c r="Q523" s="26"/>
      <c r="R523" s="25"/>
      <c r="S523" s="25"/>
      <c r="T523" s="27">
        <f t="shared" si="41"/>
        <v>0</v>
      </c>
      <c r="U523" s="27">
        <f t="shared" si="42"/>
        <v>0</v>
      </c>
      <c r="V523" s="25"/>
      <c r="W523" s="27" t="str">
        <f t="shared" si="43"/>
        <v/>
      </c>
      <c r="X523" s="43" t="str">
        <f t="shared" si="44"/>
        <v>OK</v>
      </c>
      <c r="Y523" s="681" t="str">
        <f t="shared" si="45"/>
        <v/>
      </c>
    </row>
    <row r="524" spans="1:25" x14ac:dyDescent="0.25">
      <c r="A524" s="68" t="str">
        <f>'0'!$A$4</f>
        <v>………………..</v>
      </c>
      <c r="B524" s="341">
        <f>'0'!$A$2</f>
        <v>46112</v>
      </c>
      <c r="C524" s="341" t="s">
        <v>1246</v>
      </c>
      <c r="D524" s="22"/>
      <c r="E524" s="23"/>
      <c r="F524" s="14"/>
      <c r="G524" s="23"/>
      <c r="H524" s="22"/>
      <c r="I524" s="24"/>
      <c r="J524" s="24"/>
      <c r="K524" s="25"/>
      <c r="L524" s="25"/>
      <c r="M524" s="25"/>
      <c r="N524" s="25"/>
      <c r="O524" s="25"/>
      <c r="P524" s="25"/>
      <c r="Q524" s="26"/>
      <c r="R524" s="25"/>
      <c r="S524" s="25"/>
      <c r="T524" s="27">
        <f t="shared" si="41"/>
        <v>0</v>
      </c>
      <c r="U524" s="27">
        <f t="shared" si="42"/>
        <v>0</v>
      </c>
      <c r="V524" s="25"/>
      <c r="W524" s="27" t="str">
        <f t="shared" si="43"/>
        <v/>
      </c>
      <c r="X524" s="43" t="str">
        <f t="shared" si="44"/>
        <v>OK</v>
      </c>
      <c r="Y524" s="681" t="str">
        <f t="shared" si="45"/>
        <v/>
      </c>
    </row>
    <row r="525" spans="1:25" x14ac:dyDescent="0.25">
      <c r="A525" s="68" t="str">
        <f>'0'!$A$4</f>
        <v>………………..</v>
      </c>
      <c r="B525" s="341">
        <f>'0'!$A$2</f>
        <v>46112</v>
      </c>
      <c r="C525" s="341" t="s">
        <v>1246</v>
      </c>
      <c r="D525" s="22"/>
      <c r="E525" s="23"/>
      <c r="F525" s="14"/>
      <c r="G525" s="23"/>
      <c r="H525" s="22"/>
      <c r="I525" s="24"/>
      <c r="J525" s="24"/>
      <c r="K525" s="25"/>
      <c r="L525" s="25"/>
      <c r="M525" s="25"/>
      <c r="N525" s="25"/>
      <c r="O525" s="25"/>
      <c r="P525" s="25"/>
      <c r="Q525" s="26"/>
      <c r="R525" s="25"/>
      <c r="S525" s="25"/>
      <c r="T525" s="27">
        <f t="shared" si="41"/>
        <v>0</v>
      </c>
      <c r="U525" s="27">
        <f t="shared" si="42"/>
        <v>0</v>
      </c>
      <c r="V525" s="25"/>
      <c r="W525" s="27" t="str">
        <f t="shared" si="43"/>
        <v/>
      </c>
      <c r="X525" s="43" t="str">
        <f t="shared" si="44"/>
        <v>OK</v>
      </c>
      <c r="Y525" s="681" t="str">
        <f t="shared" si="45"/>
        <v/>
      </c>
    </row>
    <row r="526" spans="1:25" x14ac:dyDescent="0.25">
      <c r="A526" s="68" t="str">
        <f>'0'!$A$4</f>
        <v>………………..</v>
      </c>
      <c r="B526" s="341">
        <f>'0'!$A$2</f>
        <v>46112</v>
      </c>
      <c r="C526" s="341" t="s">
        <v>1246</v>
      </c>
      <c r="D526" s="22"/>
      <c r="E526" s="23"/>
      <c r="F526" s="14"/>
      <c r="G526" s="23"/>
      <c r="H526" s="22"/>
      <c r="I526" s="24"/>
      <c r="J526" s="24"/>
      <c r="K526" s="25"/>
      <c r="L526" s="25"/>
      <c r="M526" s="25"/>
      <c r="N526" s="25"/>
      <c r="O526" s="25"/>
      <c r="P526" s="25"/>
      <c r="Q526" s="26"/>
      <c r="R526" s="25"/>
      <c r="S526" s="25"/>
      <c r="T526" s="27">
        <f t="shared" si="41"/>
        <v>0</v>
      </c>
      <c r="U526" s="27">
        <f t="shared" si="42"/>
        <v>0</v>
      </c>
      <c r="V526" s="25"/>
      <c r="W526" s="27" t="str">
        <f t="shared" si="43"/>
        <v/>
      </c>
      <c r="X526" s="43" t="str">
        <f t="shared" si="44"/>
        <v>OK</v>
      </c>
      <c r="Y526" s="681" t="str">
        <f t="shared" si="45"/>
        <v/>
      </c>
    </row>
    <row r="527" spans="1:25" x14ac:dyDescent="0.25">
      <c r="A527" s="68" t="str">
        <f>'0'!$A$4</f>
        <v>………………..</v>
      </c>
      <c r="B527" s="341">
        <f>'0'!$A$2</f>
        <v>46112</v>
      </c>
      <c r="C527" s="341" t="s">
        <v>1246</v>
      </c>
      <c r="D527" s="22"/>
      <c r="E527" s="23"/>
      <c r="F527" s="14"/>
      <c r="G527" s="23"/>
      <c r="H527" s="22"/>
      <c r="I527" s="24"/>
      <c r="J527" s="24"/>
      <c r="K527" s="25"/>
      <c r="L527" s="25"/>
      <c r="M527" s="25"/>
      <c r="N527" s="25"/>
      <c r="O527" s="25"/>
      <c r="P527" s="25"/>
      <c r="Q527" s="26"/>
      <c r="R527" s="25"/>
      <c r="S527" s="25"/>
      <c r="T527" s="27">
        <f t="shared" si="41"/>
        <v>0</v>
      </c>
      <c r="U527" s="27">
        <f t="shared" si="42"/>
        <v>0</v>
      </c>
      <c r="V527" s="25"/>
      <c r="W527" s="27" t="str">
        <f t="shared" si="43"/>
        <v/>
      </c>
      <c r="X527" s="43" t="str">
        <f t="shared" si="44"/>
        <v>OK</v>
      </c>
      <c r="Y527" s="681" t="str">
        <f t="shared" si="45"/>
        <v/>
      </c>
    </row>
    <row r="528" spans="1:25" x14ac:dyDescent="0.25">
      <c r="A528" s="68" t="str">
        <f>'0'!$A$4</f>
        <v>………………..</v>
      </c>
      <c r="B528" s="341">
        <f>'0'!$A$2</f>
        <v>46112</v>
      </c>
      <c r="C528" s="341" t="s">
        <v>1246</v>
      </c>
      <c r="D528" s="22"/>
      <c r="E528" s="23"/>
      <c r="F528" s="14"/>
      <c r="G528" s="23"/>
      <c r="H528" s="22"/>
      <c r="I528" s="24"/>
      <c r="J528" s="24"/>
      <c r="K528" s="25"/>
      <c r="L528" s="25"/>
      <c r="M528" s="25"/>
      <c r="N528" s="25"/>
      <c r="O528" s="25"/>
      <c r="P528" s="25"/>
      <c r="Q528" s="26"/>
      <c r="R528" s="25"/>
      <c r="S528" s="25"/>
      <c r="T528" s="27">
        <f t="shared" si="41"/>
        <v>0</v>
      </c>
      <c r="U528" s="27">
        <f t="shared" si="42"/>
        <v>0</v>
      </c>
      <c r="V528" s="25"/>
      <c r="W528" s="27" t="str">
        <f t="shared" si="43"/>
        <v/>
      </c>
      <c r="X528" s="43" t="str">
        <f t="shared" si="44"/>
        <v>OK</v>
      </c>
      <c r="Y528" s="681" t="str">
        <f t="shared" si="45"/>
        <v/>
      </c>
    </row>
    <row r="529" spans="1:25" x14ac:dyDescent="0.25">
      <c r="A529" s="68" t="str">
        <f>'0'!$A$4</f>
        <v>………………..</v>
      </c>
      <c r="B529" s="341">
        <f>'0'!$A$2</f>
        <v>46112</v>
      </c>
      <c r="C529" s="341" t="s">
        <v>1246</v>
      </c>
      <c r="D529" s="22"/>
      <c r="E529" s="23"/>
      <c r="F529" s="14"/>
      <c r="G529" s="23"/>
      <c r="H529" s="22"/>
      <c r="I529" s="24"/>
      <c r="J529" s="24"/>
      <c r="K529" s="25"/>
      <c r="L529" s="25"/>
      <c r="M529" s="25"/>
      <c r="N529" s="25"/>
      <c r="O529" s="25"/>
      <c r="P529" s="25"/>
      <c r="Q529" s="26"/>
      <c r="R529" s="25"/>
      <c r="S529" s="25"/>
      <c r="T529" s="27">
        <f t="shared" si="41"/>
        <v>0</v>
      </c>
      <c r="U529" s="27">
        <f t="shared" si="42"/>
        <v>0</v>
      </c>
      <c r="V529" s="25"/>
      <c r="W529" s="27" t="str">
        <f t="shared" si="43"/>
        <v/>
      </c>
      <c r="X529" s="43" t="str">
        <f t="shared" si="44"/>
        <v>OK</v>
      </c>
      <c r="Y529" s="681" t="str">
        <f t="shared" si="45"/>
        <v/>
      </c>
    </row>
    <row r="530" spans="1:25" x14ac:dyDescent="0.25">
      <c r="A530" s="68" t="str">
        <f>'0'!$A$4</f>
        <v>………………..</v>
      </c>
      <c r="B530" s="341">
        <f>'0'!$A$2</f>
        <v>46112</v>
      </c>
      <c r="C530" s="341" t="s">
        <v>1246</v>
      </c>
      <c r="D530" s="22"/>
      <c r="E530" s="23"/>
      <c r="F530" s="14"/>
      <c r="G530" s="23"/>
      <c r="H530" s="22"/>
      <c r="I530" s="24"/>
      <c r="J530" s="24"/>
      <c r="K530" s="25"/>
      <c r="L530" s="25"/>
      <c r="M530" s="25"/>
      <c r="N530" s="25"/>
      <c r="O530" s="25"/>
      <c r="P530" s="25"/>
      <c r="Q530" s="26"/>
      <c r="R530" s="25"/>
      <c r="S530" s="25"/>
      <c r="T530" s="27">
        <f t="shared" si="41"/>
        <v>0</v>
      </c>
      <c r="U530" s="27">
        <f t="shared" si="42"/>
        <v>0</v>
      </c>
      <c r="V530" s="25"/>
      <c r="W530" s="27" t="str">
        <f t="shared" si="43"/>
        <v/>
      </c>
      <c r="X530" s="43" t="str">
        <f t="shared" si="44"/>
        <v>OK</v>
      </c>
      <c r="Y530" s="681" t="str">
        <f t="shared" si="45"/>
        <v/>
      </c>
    </row>
    <row r="531" spans="1:25" x14ac:dyDescent="0.25">
      <c r="A531" s="68" t="str">
        <f>'0'!$A$4</f>
        <v>………………..</v>
      </c>
      <c r="B531" s="341">
        <f>'0'!$A$2</f>
        <v>46112</v>
      </c>
      <c r="C531" s="341" t="s">
        <v>1246</v>
      </c>
      <c r="D531" s="22"/>
      <c r="E531" s="23"/>
      <c r="F531" s="14"/>
      <c r="G531" s="23"/>
      <c r="H531" s="22"/>
      <c r="I531" s="24"/>
      <c r="J531" s="24"/>
      <c r="K531" s="25"/>
      <c r="L531" s="25"/>
      <c r="M531" s="25"/>
      <c r="N531" s="25"/>
      <c r="O531" s="25"/>
      <c r="P531" s="25"/>
      <c r="Q531" s="26"/>
      <c r="R531" s="25"/>
      <c r="S531" s="25"/>
      <c r="T531" s="27">
        <f t="shared" si="41"/>
        <v>0</v>
      </c>
      <c r="U531" s="27">
        <f t="shared" si="42"/>
        <v>0</v>
      </c>
      <c r="V531" s="25"/>
      <c r="W531" s="27" t="str">
        <f t="shared" si="43"/>
        <v/>
      </c>
      <c r="X531" s="43" t="str">
        <f t="shared" si="44"/>
        <v>OK</v>
      </c>
      <c r="Y531" s="681" t="str">
        <f t="shared" si="45"/>
        <v/>
      </c>
    </row>
    <row r="532" spans="1:25" x14ac:dyDescent="0.25">
      <c r="A532" s="68" t="str">
        <f>'0'!$A$4</f>
        <v>………………..</v>
      </c>
      <c r="B532" s="341">
        <f>'0'!$A$2</f>
        <v>46112</v>
      </c>
      <c r="C532" s="341" t="s">
        <v>1246</v>
      </c>
      <c r="D532" s="22"/>
      <c r="E532" s="23"/>
      <c r="F532" s="14"/>
      <c r="G532" s="23"/>
      <c r="H532" s="22"/>
      <c r="I532" s="24"/>
      <c r="J532" s="24"/>
      <c r="K532" s="25"/>
      <c r="L532" s="25"/>
      <c r="M532" s="25"/>
      <c r="N532" s="25"/>
      <c r="O532" s="25"/>
      <c r="P532" s="25"/>
      <c r="Q532" s="26"/>
      <c r="R532" s="25"/>
      <c r="S532" s="25"/>
      <c r="T532" s="27">
        <f t="shared" si="41"/>
        <v>0</v>
      </c>
      <c r="U532" s="27">
        <f t="shared" si="42"/>
        <v>0</v>
      </c>
      <c r="V532" s="25"/>
      <c r="W532" s="27" t="str">
        <f t="shared" si="43"/>
        <v/>
      </c>
      <c r="X532" s="43" t="str">
        <f t="shared" si="44"/>
        <v>OK</v>
      </c>
      <c r="Y532" s="681" t="str">
        <f t="shared" si="45"/>
        <v/>
      </c>
    </row>
    <row r="533" spans="1:25" x14ac:dyDescent="0.25">
      <c r="A533" s="68" t="str">
        <f>'0'!$A$4</f>
        <v>………………..</v>
      </c>
      <c r="B533" s="341">
        <f>'0'!$A$2</f>
        <v>46112</v>
      </c>
      <c r="C533" s="341" t="s">
        <v>1246</v>
      </c>
      <c r="D533" s="22"/>
      <c r="E533" s="23"/>
      <c r="F533" s="14"/>
      <c r="G533" s="23"/>
      <c r="H533" s="22"/>
      <c r="I533" s="24"/>
      <c r="J533" s="24"/>
      <c r="K533" s="25"/>
      <c r="L533" s="25"/>
      <c r="M533" s="25"/>
      <c r="N533" s="25"/>
      <c r="O533" s="25"/>
      <c r="P533" s="25"/>
      <c r="Q533" s="26"/>
      <c r="R533" s="25"/>
      <c r="S533" s="25"/>
      <c r="T533" s="27">
        <f t="shared" si="41"/>
        <v>0</v>
      </c>
      <c r="U533" s="27">
        <f t="shared" si="42"/>
        <v>0</v>
      </c>
      <c r="V533" s="25"/>
      <c r="W533" s="27" t="str">
        <f t="shared" si="43"/>
        <v/>
      </c>
      <c r="X533" s="43" t="str">
        <f t="shared" si="44"/>
        <v>OK</v>
      </c>
      <c r="Y533" s="681" t="str">
        <f t="shared" si="45"/>
        <v/>
      </c>
    </row>
    <row r="534" spans="1:25" x14ac:dyDescent="0.25">
      <c r="A534" s="68" t="str">
        <f>'0'!$A$4</f>
        <v>………………..</v>
      </c>
      <c r="B534" s="341">
        <f>'0'!$A$2</f>
        <v>46112</v>
      </c>
      <c r="C534" s="341" t="s">
        <v>1246</v>
      </c>
      <c r="D534" s="22"/>
      <c r="E534" s="23"/>
      <c r="F534" s="14"/>
      <c r="G534" s="23"/>
      <c r="H534" s="22"/>
      <c r="I534" s="24"/>
      <c r="J534" s="24"/>
      <c r="K534" s="25"/>
      <c r="L534" s="25"/>
      <c r="M534" s="25"/>
      <c r="N534" s="25"/>
      <c r="O534" s="25"/>
      <c r="P534" s="25"/>
      <c r="Q534" s="26"/>
      <c r="R534" s="25"/>
      <c r="S534" s="25"/>
      <c r="T534" s="27">
        <f t="shared" si="41"/>
        <v>0</v>
      </c>
      <c r="U534" s="27">
        <f t="shared" si="42"/>
        <v>0</v>
      </c>
      <c r="V534" s="25"/>
      <c r="W534" s="27" t="str">
        <f t="shared" si="43"/>
        <v/>
      </c>
      <c r="X534" s="43" t="str">
        <f t="shared" si="44"/>
        <v>OK</v>
      </c>
      <c r="Y534" s="681" t="str">
        <f t="shared" si="45"/>
        <v/>
      </c>
    </row>
    <row r="535" spans="1:25" x14ac:dyDescent="0.25">
      <c r="A535" s="68" t="str">
        <f>'0'!$A$4</f>
        <v>………………..</v>
      </c>
      <c r="B535" s="341">
        <f>'0'!$A$2</f>
        <v>46112</v>
      </c>
      <c r="C535" s="341" t="s">
        <v>1246</v>
      </c>
      <c r="D535" s="22"/>
      <c r="E535" s="23"/>
      <c r="F535" s="14"/>
      <c r="G535" s="23"/>
      <c r="H535" s="22"/>
      <c r="I535" s="24"/>
      <c r="J535" s="24"/>
      <c r="K535" s="25"/>
      <c r="L535" s="25"/>
      <c r="M535" s="25"/>
      <c r="N535" s="25"/>
      <c r="O535" s="25"/>
      <c r="P535" s="25"/>
      <c r="Q535" s="26"/>
      <c r="R535" s="25"/>
      <c r="S535" s="25"/>
      <c r="T535" s="27">
        <f t="shared" si="41"/>
        <v>0</v>
      </c>
      <c r="U535" s="27">
        <f t="shared" si="42"/>
        <v>0</v>
      </c>
      <c r="V535" s="25"/>
      <c r="W535" s="27" t="str">
        <f t="shared" si="43"/>
        <v/>
      </c>
      <c r="X535" s="43" t="str">
        <f t="shared" si="44"/>
        <v>OK</v>
      </c>
      <c r="Y535" s="681" t="str">
        <f t="shared" si="45"/>
        <v/>
      </c>
    </row>
    <row r="536" spans="1:25" x14ac:dyDescent="0.25">
      <c r="A536" s="68" t="str">
        <f>'0'!$A$4</f>
        <v>………………..</v>
      </c>
      <c r="B536" s="341">
        <f>'0'!$A$2</f>
        <v>46112</v>
      </c>
      <c r="C536" s="341" t="s">
        <v>1246</v>
      </c>
      <c r="D536" s="22"/>
      <c r="E536" s="23"/>
      <c r="F536" s="14"/>
      <c r="G536" s="23"/>
      <c r="H536" s="22"/>
      <c r="I536" s="24"/>
      <c r="J536" s="24"/>
      <c r="K536" s="25"/>
      <c r="L536" s="25"/>
      <c r="M536" s="25"/>
      <c r="N536" s="25"/>
      <c r="O536" s="25"/>
      <c r="P536" s="25"/>
      <c r="Q536" s="26"/>
      <c r="R536" s="25"/>
      <c r="S536" s="25"/>
      <c r="T536" s="27">
        <f t="shared" si="41"/>
        <v>0</v>
      </c>
      <c r="U536" s="27">
        <f t="shared" si="42"/>
        <v>0</v>
      </c>
      <c r="V536" s="25"/>
      <c r="W536" s="27" t="str">
        <f t="shared" si="43"/>
        <v/>
      </c>
      <c r="X536" s="43" t="str">
        <f t="shared" si="44"/>
        <v>OK</v>
      </c>
      <c r="Y536" s="681" t="str">
        <f t="shared" si="45"/>
        <v/>
      </c>
    </row>
    <row r="537" spans="1:25" x14ac:dyDescent="0.25">
      <c r="A537" s="68" t="str">
        <f>'0'!$A$4</f>
        <v>………………..</v>
      </c>
      <c r="B537" s="341">
        <f>'0'!$A$2</f>
        <v>46112</v>
      </c>
      <c r="C537" s="341" t="s">
        <v>1246</v>
      </c>
      <c r="D537" s="22"/>
      <c r="E537" s="23"/>
      <c r="F537" s="14"/>
      <c r="G537" s="23"/>
      <c r="H537" s="22"/>
      <c r="I537" s="24"/>
      <c r="J537" s="24"/>
      <c r="K537" s="25"/>
      <c r="L537" s="25"/>
      <c r="M537" s="25"/>
      <c r="N537" s="25"/>
      <c r="O537" s="25"/>
      <c r="P537" s="25"/>
      <c r="Q537" s="26"/>
      <c r="R537" s="25"/>
      <c r="S537" s="25"/>
      <c r="T537" s="27">
        <f t="shared" si="41"/>
        <v>0</v>
      </c>
      <c r="U537" s="27">
        <f t="shared" si="42"/>
        <v>0</v>
      </c>
      <c r="V537" s="25"/>
      <c r="W537" s="27" t="str">
        <f t="shared" si="43"/>
        <v/>
      </c>
      <c r="X537" s="43" t="str">
        <f t="shared" si="44"/>
        <v>OK</v>
      </c>
      <c r="Y537" s="681" t="str">
        <f t="shared" si="45"/>
        <v/>
      </c>
    </row>
    <row r="538" spans="1:25" x14ac:dyDescent="0.25">
      <c r="A538" s="68" t="str">
        <f>'0'!$A$4</f>
        <v>………………..</v>
      </c>
      <c r="B538" s="341">
        <f>'0'!$A$2</f>
        <v>46112</v>
      </c>
      <c r="C538" s="341" t="s">
        <v>1246</v>
      </c>
      <c r="D538" s="22"/>
      <c r="E538" s="23"/>
      <c r="F538" s="14"/>
      <c r="G538" s="23"/>
      <c r="H538" s="22"/>
      <c r="I538" s="24"/>
      <c r="J538" s="24"/>
      <c r="K538" s="25"/>
      <c r="L538" s="25"/>
      <c r="M538" s="25"/>
      <c r="N538" s="25"/>
      <c r="O538" s="25"/>
      <c r="P538" s="25"/>
      <c r="Q538" s="26"/>
      <c r="R538" s="25"/>
      <c r="S538" s="25"/>
      <c r="T538" s="27">
        <f t="shared" si="41"/>
        <v>0</v>
      </c>
      <c r="U538" s="27">
        <f t="shared" si="42"/>
        <v>0</v>
      </c>
      <c r="V538" s="25"/>
      <c r="W538" s="27" t="str">
        <f t="shared" si="43"/>
        <v/>
      </c>
      <c r="X538" s="43" t="str">
        <f t="shared" si="44"/>
        <v>OK</v>
      </c>
      <c r="Y538" s="681" t="str">
        <f t="shared" si="45"/>
        <v/>
      </c>
    </row>
    <row r="539" spans="1:25" x14ac:dyDescent="0.25">
      <c r="A539" s="68" t="str">
        <f>'0'!$A$4</f>
        <v>………………..</v>
      </c>
      <c r="B539" s="341">
        <f>'0'!$A$2</f>
        <v>46112</v>
      </c>
      <c r="C539" s="341" t="s">
        <v>1246</v>
      </c>
      <c r="D539" s="22"/>
      <c r="E539" s="23"/>
      <c r="F539" s="14"/>
      <c r="G539" s="23"/>
      <c r="H539" s="22"/>
      <c r="I539" s="24"/>
      <c r="J539" s="24"/>
      <c r="K539" s="25"/>
      <c r="L539" s="25"/>
      <c r="M539" s="25"/>
      <c r="N539" s="25"/>
      <c r="O539" s="25"/>
      <c r="P539" s="25"/>
      <c r="Q539" s="26"/>
      <c r="R539" s="25"/>
      <c r="S539" s="25"/>
      <c r="T539" s="27">
        <f t="shared" si="41"/>
        <v>0</v>
      </c>
      <c r="U539" s="27">
        <f t="shared" si="42"/>
        <v>0</v>
      </c>
      <c r="V539" s="25"/>
      <c r="W539" s="27" t="str">
        <f t="shared" si="43"/>
        <v/>
      </c>
      <c r="X539" s="43" t="str">
        <f t="shared" si="44"/>
        <v>OK</v>
      </c>
      <c r="Y539" s="681" t="str">
        <f t="shared" si="45"/>
        <v/>
      </c>
    </row>
    <row r="540" spans="1:25" x14ac:dyDescent="0.25">
      <c r="A540" s="68" t="str">
        <f>'0'!$A$4</f>
        <v>………………..</v>
      </c>
      <c r="B540" s="341">
        <f>'0'!$A$2</f>
        <v>46112</v>
      </c>
      <c r="C540" s="341" t="s">
        <v>1246</v>
      </c>
      <c r="D540" s="22"/>
      <c r="E540" s="23"/>
      <c r="F540" s="14"/>
      <c r="G540" s="23"/>
      <c r="H540" s="22"/>
      <c r="I540" s="24"/>
      <c r="J540" s="24"/>
      <c r="K540" s="25"/>
      <c r="L540" s="25"/>
      <c r="M540" s="25"/>
      <c r="N540" s="25"/>
      <c r="O540" s="25"/>
      <c r="P540" s="25"/>
      <c r="Q540" s="26"/>
      <c r="R540" s="25"/>
      <c r="S540" s="25"/>
      <c r="T540" s="27">
        <f t="shared" si="41"/>
        <v>0</v>
      </c>
      <c r="U540" s="27">
        <f t="shared" si="42"/>
        <v>0</v>
      </c>
      <c r="V540" s="25"/>
      <c r="W540" s="27" t="str">
        <f t="shared" si="43"/>
        <v/>
      </c>
      <c r="X540" s="43" t="str">
        <f t="shared" si="44"/>
        <v>OK</v>
      </c>
      <c r="Y540" s="681" t="str">
        <f t="shared" si="45"/>
        <v/>
      </c>
    </row>
    <row r="541" spans="1:25" x14ac:dyDescent="0.25">
      <c r="A541" s="68" t="str">
        <f>'0'!$A$4</f>
        <v>………………..</v>
      </c>
      <c r="B541" s="341">
        <f>'0'!$A$2</f>
        <v>46112</v>
      </c>
      <c r="C541" s="341" t="s">
        <v>1246</v>
      </c>
      <c r="D541" s="22"/>
      <c r="E541" s="23"/>
      <c r="F541" s="14"/>
      <c r="G541" s="23"/>
      <c r="H541" s="22"/>
      <c r="I541" s="24"/>
      <c r="J541" s="24"/>
      <c r="K541" s="25"/>
      <c r="L541" s="25"/>
      <c r="M541" s="25"/>
      <c r="N541" s="25"/>
      <c r="O541" s="25"/>
      <c r="P541" s="25"/>
      <c r="Q541" s="26"/>
      <c r="R541" s="25"/>
      <c r="S541" s="25"/>
      <c r="T541" s="27">
        <f t="shared" si="41"/>
        <v>0</v>
      </c>
      <c r="U541" s="27">
        <f t="shared" si="42"/>
        <v>0</v>
      </c>
      <c r="V541" s="25"/>
      <c r="W541" s="27" t="str">
        <f t="shared" si="43"/>
        <v/>
      </c>
      <c r="X541" s="43" t="str">
        <f t="shared" si="44"/>
        <v>OK</v>
      </c>
      <c r="Y541" s="681" t="str">
        <f t="shared" si="45"/>
        <v/>
      </c>
    </row>
    <row r="542" spans="1:25" x14ac:dyDescent="0.25">
      <c r="A542" s="68" t="str">
        <f>'0'!$A$4</f>
        <v>………………..</v>
      </c>
      <c r="B542" s="341">
        <f>'0'!$A$2</f>
        <v>46112</v>
      </c>
      <c r="C542" s="341" t="s">
        <v>1246</v>
      </c>
      <c r="D542" s="22"/>
      <c r="E542" s="23"/>
      <c r="F542" s="14"/>
      <c r="G542" s="23"/>
      <c r="H542" s="22"/>
      <c r="I542" s="24"/>
      <c r="J542" s="24"/>
      <c r="K542" s="25"/>
      <c r="L542" s="25"/>
      <c r="M542" s="25"/>
      <c r="N542" s="25"/>
      <c r="O542" s="25"/>
      <c r="P542" s="25"/>
      <c r="Q542" s="26"/>
      <c r="R542" s="25"/>
      <c r="S542" s="25"/>
      <c r="T542" s="27">
        <f t="shared" si="41"/>
        <v>0</v>
      </c>
      <c r="U542" s="27">
        <f t="shared" si="42"/>
        <v>0</v>
      </c>
      <c r="V542" s="25"/>
      <c r="W542" s="27" t="str">
        <f t="shared" si="43"/>
        <v/>
      </c>
      <c r="X542" s="43" t="str">
        <f t="shared" si="44"/>
        <v>OK</v>
      </c>
      <c r="Y542" s="681" t="str">
        <f t="shared" si="45"/>
        <v/>
      </c>
    </row>
    <row r="543" spans="1:25" x14ac:dyDescent="0.25">
      <c r="A543" s="68" t="str">
        <f>'0'!$A$4</f>
        <v>………………..</v>
      </c>
      <c r="B543" s="341">
        <f>'0'!$A$2</f>
        <v>46112</v>
      </c>
      <c r="C543" s="341" t="s">
        <v>1246</v>
      </c>
      <c r="D543" s="22"/>
      <c r="E543" s="23"/>
      <c r="F543" s="14"/>
      <c r="G543" s="23"/>
      <c r="H543" s="22"/>
      <c r="I543" s="24"/>
      <c r="J543" s="24"/>
      <c r="K543" s="25"/>
      <c r="L543" s="25"/>
      <c r="M543" s="25"/>
      <c r="N543" s="25"/>
      <c r="O543" s="25"/>
      <c r="P543" s="25"/>
      <c r="Q543" s="26"/>
      <c r="R543" s="25"/>
      <c r="S543" s="25"/>
      <c r="T543" s="27">
        <f t="shared" si="41"/>
        <v>0</v>
      </c>
      <c r="U543" s="27">
        <f t="shared" si="42"/>
        <v>0</v>
      </c>
      <c r="V543" s="25"/>
      <c r="W543" s="27" t="str">
        <f t="shared" si="43"/>
        <v/>
      </c>
      <c r="X543" s="43" t="str">
        <f t="shared" si="44"/>
        <v>OK</v>
      </c>
      <c r="Y543" s="681" t="str">
        <f t="shared" si="45"/>
        <v/>
      </c>
    </row>
    <row r="544" spans="1:25" x14ac:dyDescent="0.25">
      <c r="A544" s="68" t="str">
        <f>'0'!$A$4</f>
        <v>………………..</v>
      </c>
      <c r="B544" s="341">
        <f>'0'!$A$2</f>
        <v>46112</v>
      </c>
      <c r="C544" s="341" t="s">
        <v>1246</v>
      </c>
      <c r="D544" s="22"/>
      <c r="E544" s="23"/>
      <c r="F544" s="14"/>
      <c r="G544" s="23"/>
      <c r="H544" s="22"/>
      <c r="I544" s="24"/>
      <c r="J544" s="24"/>
      <c r="K544" s="25"/>
      <c r="L544" s="25"/>
      <c r="M544" s="25"/>
      <c r="N544" s="25"/>
      <c r="O544" s="25"/>
      <c r="P544" s="25"/>
      <c r="Q544" s="26"/>
      <c r="R544" s="25"/>
      <c r="S544" s="25"/>
      <c r="T544" s="27">
        <f t="shared" si="41"/>
        <v>0</v>
      </c>
      <c r="U544" s="27">
        <f t="shared" si="42"/>
        <v>0</v>
      </c>
      <c r="V544" s="25"/>
      <c r="W544" s="27" t="str">
        <f t="shared" si="43"/>
        <v/>
      </c>
      <c r="X544" s="43" t="str">
        <f t="shared" si="44"/>
        <v>OK</v>
      </c>
      <c r="Y544" s="681" t="str">
        <f t="shared" si="45"/>
        <v/>
      </c>
    </row>
    <row r="545" spans="1:25" x14ac:dyDescent="0.25">
      <c r="A545" s="68" t="str">
        <f>'0'!$A$4</f>
        <v>………………..</v>
      </c>
      <c r="B545" s="341">
        <f>'0'!$A$2</f>
        <v>46112</v>
      </c>
      <c r="C545" s="341" t="s">
        <v>1246</v>
      </c>
      <c r="D545" s="22"/>
      <c r="E545" s="23"/>
      <c r="F545" s="14"/>
      <c r="G545" s="23"/>
      <c r="H545" s="22"/>
      <c r="I545" s="24"/>
      <c r="J545" s="24"/>
      <c r="K545" s="25"/>
      <c r="L545" s="25"/>
      <c r="M545" s="25"/>
      <c r="N545" s="25"/>
      <c r="O545" s="25"/>
      <c r="P545" s="25"/>
      <c r="Q545" s="26"/>
      <c r="R545" s="25"/>
      <c r="S545" s="25"/>
      <c r="T545" s="27">
        <f t="shared" si="41"/>
        <v>0</v>
      </c>
      <c r="U545" s="27">
        <f t="shared" si="42"/>
        <v>0</v>
      </c>
      <c r="V545" s="25"/>
      <c r="W545" s="27" t="str">
        <f t="shared" si="43"/>
        <v/>
      </c>
      <c r="X545" s="43" t="str">
        <f t="shared" si="44"/>
        <v>OK</v>
      </c>
      <c r="Y545" s="681" t="str">
        <f t="shared" si="45"/>
        <v/>
      </c>
    </row>
    <row r="546" spans="1:25" x14ac:dyDescent="0.25">
      <c r="A546" s="68" t="str">
        <f>'0'!$A$4</f>
        <v>………………..</v>
      </c>
      <c r="B546" s="341">
        <f>'0'!$A$2</f>
        <v>46112</v>
      </c>
      <c r="C546" s="341" t="s">
        <v>1246</v>
      </c>
      <c r="D546" s="22"/>
      <c r="E546" s="23"/>
      <c r="F546" s="14"/>
      <c r="G546" s="23"/>
      <c r="H546" s="22"/>
      <c r="I546" s="24"/>
      <c r="J546" s="24"/>
      <c r="K546" s="25"/>
      <c r="L546" s="25"/>
      <c r="M546" s="25"/>
      <c r="N546" s="25"/>
      <c r="O546" s="25"/>
      <c r="P546" s="25"/>
      <c r="Q546" s="26"/>
      <c r="R546" s="25"/>
      <c r="S546" s="25"/>
      <c r="T546" s="27">
        <f t="shared" si="41"/>
        <v>0</v>
      </c>
      <c r="U546" s="27">
        <f t="shared" si="42"/>
        <v>0</v>
      </c>
      <c r="V546" s="25"/>
      <c r="W546" s="27" t="str">
        <f t="shared" si="43"/>
        <v/>
      </c>
      <c r="X546" s="43" t="str">
        <f t="shared" si="44"/>
        <v>OK</v>
      </c>
      <c r="Y546" s="681" t="str">
        <f t="shared" si="45"/>
        <v/>
      </c>
    </row>
    <row r="547" spans="1:25" x14ac:dyDescent="0.25">
      <c r="A547" s="68" t="str">
        <f>'0'!$A$4</f>
        <v>………………..</v>
      </c>
      <c r="B547" s="341">
        <f>'0'!$A$2</f>
        <v>46112</v>
      </c>
      <c r="C547" s="341" t="s">
        <v>1246</v>
      </c>
      <c r="D547" s="22"/>
      <c r="E547" s="23"/>
      <c r="F547" s="14"/>
      <c r="G547" s="23"/>
      <c r="H547" s="22"/>
      <c r="I547" s="24"/>
      <c r="J547" s="24"/>
      <c r="K547" s="25"/>
      <c r="L547" s="25"/>
      <c r="M547" s="25"/>
      <c r="N547" s="25"/>
      <c r="O547" s="25"/>
      <c r="P547" s="25"/>
      <c r="Q547" s="26"/>
      <c r="R547" s="25"/>
      <c r="S547" s="25"/>
      <c r="T547" s="27">
        <f t="shared" si="41"/>
        <v>0</v>
      </c>
      <c r="U547" s="27">
        <f t="shared" si="42"/>
        <v>0</v>
      </c>
      <c r="V547" s="25"/>
      <c r="W547" s="27" t="str">
        <f t="shared" si="43"/>
        <v/>
      </c>
      <c r="X547" s="43" t="str">
        <f t="shared" si="44"/>
        <v>OK</v>
      </c>
      <c r="Y547" s="681" t="str">
        <f t="shared" si="45"/>
        <v/>
      </c>
    </row>
    <row r="548" spans="1:25" x14ac:dyDescent="0.25">
      <c r="A548" s="68" t="str">
        <f>'0'!$A$4</f>
        <v>………………..</v>
      </c>
      <c r="B548" s="341">
        <f>'0'!$A$2</f>
        <v>46112</v>
      </c>
      <c r="C548" s="341" t="s">
        <v>1246</v>
      </c>
      <c r="D548" s="22"/>
      <c r="E548" s="23"/>
      <c r="F548" s="14"/>
      <c r="G548" s="23"/>
      <c r="H548" s="22"/>
      <c r="I548" s="24"/>
      <c r="J548" s="24"/>
      <c r="K548" s="25"/>
      <c r="L548" s="25"/>
      <c r="M548" s="25"/>
      <c r="N548" s="25"/>
      <c r="O548" s="25"/>
      <c r="P548" s="25"/>
      <c r="Q548" s="26"/>
      <c r="R548" s="25"/>
      <c r="S548" s="25"/>
      <c r="T548" s="27">
        <f t="shared" si="41"/>
        <v>0</v>
      </c>
      <c r="U548" s="27">
        <f t="shared" si="42"/>
        <v>0</v>
      </c>
      <c r="V548" s="25"/>
      <c r="W548" s="27" t="str">
        <f t="shared" si="43"/>
        <v/>
      </c>
      <c r="X548" s="43" t="str">
        <f t="shared" si="44"/>
        <v>OK</v>
      </c>
      <c r="Y548" s="681" t="str">
        <f t="shared" si="45"/>
        <v/>
      </c>
    </row>
    <row r="549" spans="1:25" x14ac:dyDescent="0.25">
      <c r="A549" s="68" t="str">
        <f>'0'!$A$4</f>
        <v>………………..</v>
      </c>
      <c r="B549" s="341">
        <f>'0'!$A$2</f>
        <v>46112</v>
      </c>
      <c r="C549" s="341" t="s">
        <v>1246</v>
      </c>
      <c r="D549" s="22"/>
      <c r="E549" s="23"/>
      <c r="F549" s="14"/>
      <c r="G549" s="23"/>
      <c r="H549" s="22"/>
      <c r="I549" s="24"/>
      <c r="J549" s="24"/>
      <c r="K549" s="25"/>
      <c r="L549" s="25"/>
      <c r="M549" s="25"/>
      <c r="N549" s="25"/>
      <c r="O549" s="25"/>
      <c r="P549" s="25"/>
      <c r="Q549" s="26"/>
      <c r="R549" s="25"/>
      <c r="S549" s="25"/>
      <c r="T549" s="27">
        <f t="shared" si="41"/>
        <v>0</v>
      </c>
      <c r="U549" s="27">
        <f t="shared" si="42"/>
        <v>0</v>
      </c>
      <c r="V549" s="25"/>
      <c r="W549" s="27" t="str">
        <f t="shared" si="43"/>
        <v/>
      </c>
      <c r="X549" s="43" t="str">
        <f t="shared" si="44"/>
        <v>OK</v>
      </c>
      <c r="Y549" s="681" t="str">
        <f t="shared" si="45"/>
        <v/>
      </c>
    </row>
    <row r="550" spans="1:25" x14ac:dyDescent="0.25">
      <c r="A550" s="68" t="str">
        <f>'0'!$A$4</f>
        <v>………………..</v>
      </c>
      <c r="B550" s="341">
        <f>'0'!$A$2</f>
        <v>46112</v>
      </c>
      <c r="C550" s="341" t="s">
        <v>1246</v>
      </c>
      <c r="D550" s="22"/>
      <c r="E550" s="23"/>
      <c r="F550" s="14"/>
      <c r="G550" s="23"/>
      <c r="H550" s="22"/>
      <c r="I550" s="24"/>
      <c r="J550" s="24"/>
      <c r="K550" s="25"/>
      <c r="L550" s="25"/>
      <c r="M550" s="25"/>
      <c r="N550" s="25"/>
      <c r="O550" s="25"/>
      <c r="P550" s="25"/>
      <c r="Q550" s="26"/>
      <c r="R550" s="25"/>
      <c r="S550" s="25"/>
      <c r="T550" s="27">
        <f t="shared" si="41"/>
        <v>0</v>
      </c>
      <c r="U550" s="27">
        <f t="shared" si="42"/>
        <v>0</v>
      </c>
      <c r="V550" s="25"/>
      <c r="W550" s="27" t="str">
        <f t="shared" si="43"/>
        <v/>
      </c>
      <c r="X550" s="43" t="str">
        <f t="shared" si="44"/>
        <v>OK</v>
      </c>
      <c r="Y550" s="681" t="str">
        <f t="shared" si="45"/>
        <v/>
      </c>
    </row>
    <row r="551" spans="1:25" x14ac:dyDescent="0.25">
      <c r="A551" s="68" t="str">
        <f>'0'!$A$4</f>
        <v>………………..</v>
      </c>
      <c r="B551" s="341">
        <f>'0'!$A$2</f>
        <v>46112</v>
      </c>
      <c r="C551" s="341" t="s">
        <v>1246</v>
      </c>
      <c r="D551" s="22"/>
      <c r="E551" s="23"/>
      <c r="F551" s="14"/>
      <c r="G551" s="23"/>
      <c r="H551" s="22"/>
      <c r="I551" s="24"/>
      <c r="J551" s="24"/>
      <c r="K551" s="25"/>
      <c r="L551" s="25"/>
      <c r="M551" s="25"/>
      <c r="N551" s="25"/>
      <c r="O551" s="25"/>
      <c r="P551" s="25"/>
      <c r="Q551" s="26"/>
      <c r="R551" s="25"/>
      <c r="S551" s="25"/>
      <c r="T551" s="27">
        <f t="shared" si="41"/>
        <v>0</v>
      </c>
      <c r="U551" s="27">
        <f t="shared" si="42"/>
        <v>0</v>
      </c>
      <c r="V551" s="25"/>
      <c r="W551" s="27" t="str">
        <f t="shared" si="43"/>
        <v/>
      </c>
      <c r="X551" s="43" t="str">
        <f t="shared" si="44"/>
        <v>OK</v>
      </c>
      <c r="Y551" s="681" t="str">
        <f t="shared" si="45"/>
        <v/>
      </c>
    </row>
    <row r="552" spans="1:25" x14ac:dyDescent="0.25">
      <c r="A552" s="68" t="str">
        <f>'0'!$A$4</f>
        <v>………………..</v>
      </c>
      <c r="B552" s="341">
        <f>'0'!$A$2</f>
        <v>46112</v>
      </c>
      <c r="C552" s="341" t="s">
        <v>1246</v>
      </c>
      <c r="D552" s="22"/>
      <c r="E552" s="23"/>
      <c r="F552" s="14"/>
      <c r="G552" s="23"/>
      <c r="H552" s="22"/>
      <c r="I552" s="24"/>
      <c r="J552" s="24"/>
      <c r="K552" s="25"/>
      <c r="L552" s="25"/>
      <c r="M552" s="25"/>
      <c r="N552" s="25"/>
      <c r="O552" s="25"/>
      <c r="P552" s="25"/>
      <c r="Q552" s="26"/>
      <c r="R552" s="25"/>
      <c r="S552" s="25"/>
      <c r="T552" s="27">
        <f t="shared" si="41"/>
        <v>0</v>
      </c>
      <c r="U552" s="27">
        <f t="shared" si="42"/>
        <v>0</v>
      </c>
      <c r="V552" s="25"/>
      <c r="W552" s="27" t="str">
        <f t="shared" si="43"/>
        <v/>
      </c>
      <c r="X552" s="43" t="str">
        <f t="shared" si="44"/>
        <v>OK</v>
      </c>
      <c r="Y552" s="681" t="str">
        <f t="shared" si="45"/>
        <v/>
      </c>
    </row>
    <row r="553" spans="1:25" x14ac:dyDescent="0.25">
      <c r="A553" s="68" t="str">
        <f>'0'!$A$4</f>
        <v>………………..</v>
      </c>
      <c r="B553" s="341">
        <f>'0'!$A$2</f>
        <v>46112</v>
      </c>
      <c r="C553" s="341" t="s">
        <v>1246</v>
      </c>
      <c r="D553" s="22"/>
      <c r="E553" s="23"/>
      <c r="F553" s="14"/>
      <c r="G553" s="23"/>
      <c r="H553" s="22"/>
      <c r="I553" s="24"/>
      <c r="J553" s="24"/>
      <c r="K553" s="25"/>
      <c r="L553" s="25"/>
      <c r="M553" s="25"/>
      <c r="N553" s="25"/>
      <c r="O553" s="25"/>
      <c r="P553" s="25"/>
      <c r="Q553" s="26"/>
      <c r="R553" s="25"/>
      <c r="S553" s="25"/>
      <c r="T553" s="27">
        <f t="shared" si="41"/>
        <v>0</v>
      </c>
      <c r="U553" s="27">
        <f t="shared" si="42"/>
        <v>0</v>
      </c>
      <c r="V553" s="25"/>
      <c r="W553" s="27" t="str">
        <f t="shared" si="43"/>
        <v/>
      </c>
      <c r="X553" s="43" t="str">
        <f t="shared" si="44"/>
        <v>OK</v>
      </c>
      <c r="Y553" s="681" t="str">
        <f t="shared" si="45"/>
        <v/>
      </c>
    </row>
    <row r="554" spans="1:25" x14ac:dyDescent="0.25">
      <c r="A554" s="68" t="str">
        <f>'0'!$A$4</f>
        <v>………………..</v>
      </c>
      <c r="B554" s="341">
        <f>'0'!$A$2</f>
        <v>46112</v>
      </c>
      <c r="C554" s="341" t="s">
        <v>1246</v>
      </c>
      <c r="D554" s="22"/>
      <c r="E554" s="23"/>
      <c r="F554" s="14"/>
      <c r="G554" s="23"/>
      <c r="H554" s="22"/>
      <c r="I554" s="24"/>
      <c r="J554" s="24"/>
      <c r="K554" s="25"/>
      <c r="L554" s="25"/>
      <c r="M554" s="25"/>
      <c r="N554" s="25"/>
      <c r="O554" s="25"/>
      <c r="P554" s="25"/>
      <c r="Q554" s="26"/>
      <c r="R554" s="25"/>
      <c r="S554" s="25"/>
      <c r="T554" s="27">
        <f t="shared" si="41"/>
        <v>0</v>
      </c>
      <c r="U554" s="27">
        <f t="shared" si="42"/>
        <v>0</v>
      </c>
      <c r="V554" s="25"/>
      <c r="W554" s="27" t="str">
        <f t="shared" si="43"/>
        <v/>
      </c>
      <c r="X554" s="43" t="str">
        <f t="shared" si="44"/>
        <v>OK</v>
      </c>
      <c r="Y554" s="681" t="str">
        <f t="shared" si="45"/>
        <v/>
      </c>
    </row>
    <row r="555" spans="1:25" x14ac:dyDescent="0.25">
      <c r="A555" s="68" t="str">
        <f>'0'!$A$4</f>
        <v>………………..</v>
      </c>
      <c r="B555" s="341">
        <f>'0'!$A$2</f>
        <v>46112</v>
      </c>
      <c r="C555" s="341" t="s">
        <v>1246</v>
      </c>
      <c r="D555" s="22"/>
      <c r="E555" s="23"/>
      <c r="F555" s="14"/>
      <c r="G555" s="23"/>
      <c r="H555" s="22"/>
      <c r="I555" s="24"/>
      <c r="J555" s="24"/>
      <c r="K555" s="25"/>
      <c r="L555" s="25"/>
      <c r="M555" s="25"/>
      <c r="N555" s="25"/>
      <c r="O555" s="25"/>
      <c r="P555" s="25"/>
      <c r="Q555" s="26"/>
      <c r="R555" s="25"/>
      <c r="S555" s="25"/>
      <c r="T555" s="27">
        <f t="shared" si="41"/>
        <v>0</v>
      </c>
      <c r="U555" s="27">
        <f t="shared" si="42"/>
        <v>0</v>
      </c>
      <c r="V555" s="25"/>
      <c r="W555" s="27" t="str">
        <f t="shared" si="43"/>
        <v/>
      </c>
      <c r="X555" s="43" t="str">
        <f t="shared" si="44"/>
        <v>OK</v>
      </c>
      <c r="Y555" s="681" t="str">
        <f t="shared" si="45"/>
        <v/>
      </c>
    </row>
    <row r="556" spans="1:25" x14ac:dyDescent="0.25">
      <c r="A556" s="68" t="str">
        <f>'0'!$A$4</f>
        <v>………………..</v>
      </c>
      <c r="B556" s="341">
        <f>'0'!$A$2</f>
        <v>46112</v>
      </c>
      <c r="C556" s="341" t="s">
        <v>1246</v>
      </c>
      <c r="D556" s="22"/>
      <c r="E556" s="23"/>
      <c r="F556" s="14"/>
      <c r="G556" s="23"/>
      <c r="H556" s="22"/>
      <c r="I556" s="24"/>
      <c r="J556" s="24"/>
      <c r="K556" s="25"/>
      <c r="L556" s="25"/>
      <c r="M556" s="25"/>
      <c r="N556" s="25"/>
      <c r="O556" s="25"/>
      <c r="P556" s="25"/>
      <c r="Q556" s="26"/>
      <c r="R556" s="25"/>
      <c r="S556" s="25"/>
      <c r="T556" s="27">
        <f t="shared" si="41"/>
        <v>0</v>
      </c>
      <c r="U556" s="27">
        <f t="shared" si="42"/>
        <v>0</v>
      </c>
      <c r="V556" s="25"/>
      <c r="W556" s="27" t="str">
        <f t="shared" si="43"/>
        <v/>
      </c>
      <c r="X556" s="43" t="str">
        <f t="shared" si="44"/>
        <v>OK</v>
      </c>
      <c r="Y556" s="681" t="str">
        <f t="shared" si="45"/>
        <v/>
      </c>
    </row>
    <row r="557" spans="1:25" x14ac:dyDescent="0.25">
      <c r="A557" s="68" t="str">
        <f>'0'!$A$4</f>
        <v>………………..</v>
      </c>
      <c r="B557" s="341">
        <f>'0'!$A$2</f>
        <v>46112</v>
      </c>
      <c r="C557" s="341" t="s">
        <v>1246</v>
      </c>
      <c r="D557" s="22"/>
      <c r="E557" s="23"/>
      <c r="F557" s="14"/>
      <c r="G557" s="23"/>
      <c r="H557" s="22"/>
      <c r="I557" s="24"/>
      <c r="J557" s="24"/>
      <c r="K557" s="25"/>
      <c r="L557" s="25"/>
      <c r="M557" s="25"/>
      <c r="N557" s="25"/>
      <c r="O557" s="25"/>
      <c r="P557" s="25"/>
      <c r="Q557" s="26"/>
      <c r="R557" s="25"/>
      <c r="S557" s="25"/>
      <c r="T557" s="27">
        <f t="shared" si="41"/>
        <v>0</v>
      </c>
      <c r="U557" s="27">
        <f t="shared" si="42"/>
        <v>0</v>
      </c>
      <c r="V557" s="25"/>
      <c r="W557" s="27" t="str">
        <f t="shared" si="43"/>
        <v/>
      </c>
      <c r="X557" s="43" t="str">
        <f t="shared" si="44"/>
        <v>OK</v>
      </c>
      <c r="Y557" s="681" t="str">
        <f t="shared" si="45"/>
        <v/>
      </c>
    </row>
    <row r="558" spans="1:25" x14ac:dyDescent="0.25">
      <c r="A558" s="68" t="str">
        <f>'0'!$A$4</f>
        <v>………………..</v>
      </c>
      <c r="B558" s="341">
        <f>'0'!$A$2</f>
        <v>46112</v>
      </c>
      <c r="C558" s="341" t="s">
        <v>1246</v>
      </c>
      <c r="D558" s="22"/>
      <c r="E558" s="23"/>
      <c r="F558" s="14"/>
      <c r="G558" s="23"/>
      <c r="H558" s="22"/>
      <c r="I558" s="24"/>
      <c r="J558" s="24"/>
      <c r="K558" s="25"/>
      <c r="L558" s="25"/>
      <c r="M558" s="25"/>
      <c r="N558" s="25"/>
      <c r="O558" s="25"/>
      <c r="P558" s="25"/>
      <c r="Q558" s="26"/>
      <c r="R558" s="25"/>
      <c r="S558" s="25"/>
      <c r="T558" s="27">
        <f t="shared" si="41"/>
        <v>0</v>
      </c>
      <c r="U558" s="27">
        <f t="shared" si="42"/>
        <v>0</v>
      </c>
      <c r="V558" s="25"/>
      <c r="W558" s="27" t="str">
        <f t="shared" si="43"/>
        <v/>
      </c>
      <c r="X558" s="43" t="str">
        <f t="shared" si="44"/>
        <v>OK</v>
      </c>
      <c r="Y558" s="681" t="str">
        <f t="shared" si="45"/>
        <v/>
      </c>
    </row>
    <row r="559" spans="1:25" x14ac:dyDescent="0.25">
      <c r="A559" s="68" t="str">
        <f>'0'!$A$4</f>
        <v>………………..</v>
      </c>
      <c r="B559" s="341">
        <f>'0'!$A$2</f>
        <v>46112</v>
      </c>
      <c r="C559" s="341" t="s">
        <v>1246</v>
      </c>
      <c r="D559" s="22"/>
      <c r="E559" s="23"/>
      <c r="F559" s="14"/>
      <c r="G559" s="23"/>
      <c r="H559" s="22"/>
      <c r="I559" s="24"/>
      <c r="J559" s="24"/>
      <c r="K559" s="25"/>
      <c r="L559" s="25"/>
      <c r="M559" s="25"/>
      <c r="N559" s="25"/>
      <c r="O559" s="25"/>
      <c r="P559" s="25"/>
      <c r="Q559" s="26"/>
      <c r="R559" s="25"/>
      <c r="S559" s="25"/>
      <c r="T559" s="27">
        <f t="shared" si="41"/>
        <v>0</v>
      </c>
      <c r="U559" s="27">
        <f t="shared" si="42"/>
        <v>0</v>
      </c>
      <c r="V559" s="25"/>
      <c r="W559" s="27" t="str">
        <f t="shared" si="43"/>
        <v/>
      </c>
      <c r="X559" s="43" t="str">
        <f t="shared" si="44"/>
        <v>OK</v>
      </c>
      <c r="Y559" s="681" t="str">
        <f t="shared" si="45"/>
        <v/>
      </c>
    </row>
    <row r="560" spans="1:25" x14ac:dyDescent="0.25">
      <c r="A560" s="68" t="str">
        <f>'0'!$A$4</f>
        <v>………………..</v>
      </c>
      <c r="B560" s="341">
        <f>'0'!$A$2</f>
        <v>46112</v>
      </c>
      <c r="C560" s="341" t="s">
        <v>1246</v>
      </c>
      <c r="D560" s="22"/>
      <c r="E560" s="23"/>
      <c r="F560" s="14"/>
      <c r="G560" s="23"/>
      <c r="H560" s="22"/>
      <c r="I560" s="24"/>
      <c r="J560" s="24"/>
      <c r="K560" s="25"/>
      <c r="L560" s="25"/>
      <c r="M560" s="25"/>
      <c r="N560" s="25"/>
      <c r="O560" s="25"/>
      <c r="P560" s="25"/>
      <c r="Q560" s="26"/>
      <c r="R560" s="25"/>
      <c r="S560" s="25"/>
      <c r="T560" s="27">
        <f t="shared" si="41"/>
        <v>0</v>
      </c>
      <c r="U560" s="27">
        <f t="shared" si="42"/>
        <v>0</v>
      </c>
      <c r="V560" s="25"/>
      <c r="W560" s="27" t="str">
        <f t="shared" si="43"/>
        <v/>
      </c>
      <c r="X560" s="43" t="str">
        <f t="shared" si="44"/>
        <v>OK</v>
      </c>
      <c r="Y560" s="681" t="str">
        <f t="shared" si="45"/>
        <v/>
      </c>
    </row>
    <row r="561" spans="1:25" x14ac:dyDescent="0.25">
      <c r="A561" s="68" t="str">
        <f>'0'!$A$4</f>
        <v>………………..</v>
      </c>
      <c r="B561" s="341">
        <f>'0'!$A$2</f>
        <v>46112</v>
      </c>
      <c r="C561" s="341" t="s">
        <v>1246</v>
      </c>
      <c r="D561" s="22"/>
      <c r="E561" s="23"/>
      <c r="F561" s="14"/>
      <c r="G561" s="23"/>
      <c r="H561" s="22"/>
      <c r="I561" s="24"/>
      <c r="J561" s="24"/>
      <c r="K561" s="25"/>
      <c r="L561" s="25"/>
      <c r="M561" s="25"/>
      <c r="N561" s="25"/>
      <c r="O561" s="25"/>
      <c r="P561" s="25"/>
      <c r="Q561" s="26"/>
      <c r="R561" s="25"/>
      <c r="S561" s="25"/>
      <c r="T561" s="27">
        <f t="shared" si="41"/>
        <v>0</v>
      </c>
      <c r="U561" s="27">
        <f t="shared" si="42"/>
        <v>0</v>
      </c>
      <c r="V561" s="25"/>
      <c r="W561" s="27" t="str">
        <f t="shared" si="43"/>
        <v/>
      </c>
      <c r="X561" s="43" t="str">
        <f t="shared" si="44"/>
        <v>OK</v>
      </c>
      <c r="Y561" s="681" t="str">
        <f t="shared" si="45"/>
        <v/>
      </c>
    </row>
    <row r="562" spans="1:25" x14ac:dyDescent="0.25">
      <c r="A562" s="68" t="str">
        <f>'0'!$A$4</f>
        <v>………………..</v>
      </c>
      <c r="B562" s="341">
        <f>'0'!$A$2</f>
        <v>46112</v>
      </c>
      <c r="C562" s="341" t="s">
        <v>1246</v>
      </c>
      <c r="D562" s="22"/>
      <c r="E562" s="23"/>
      <c r="F562" s="14"/>
      <c r="G562" s="23"/>
      <c r="H562" s="22"/>
      <c r="I562" s="24"/>
      <c r="J562" s="24"/>
      <c r="K562" s="25"/>
      <c r="L562" s="25"/>
      <c r="M562" s="25"/>
      <c r="N562" s="25"/>
      <c r="O562" s="25"/>
      <c r="P562" s="25"/>
      <c r="Q562" s="26"/>
      <c r="R562" s="25"/>
      <c r="S562" s="25"/>
      <c r="T562" s="27">
        <f t="shared" si="41"/>
        <v>0</v>
      </c>
      <c r="U562" s="27">
        <f t="shared" si="42"/>
        <v>0</v>
      </c>
      <c r="V562" s="25"/>
      <c r="W562" s="27" t="str">
        <f t="shared" si="43"/>
        <v/>
      </c>
      <c r="X562" s="43" t="str">
        <f t="shared" si="44"/>
        <v>OK</v>
      </c>
      <c r="Y562" s="681" t="str">
        <f t="shared" si="45"/>
        <v/>
      </c>
    </row>
    <row r="563" spans="1:25" x14ac:dyDescent="0.25">
      <c r="A563" s="68" t="str">
        <f>'0'!$A$4</f>
        <v>………………..</v>
      </c>
      <c r="B563" s="341">
        <f>'0'!$A$2</f>
        <v>46112</v>
      </c>
      <c r="C563" s="341" t="s">
        <v>1246</v>
      </c>
      <c r="D563" s="22"/>
      <c r="E563" s="23"/>
      <c r="F563" s="14"/>
      <c r="G563" s="23"/>
      <c r="H563" s="22"/>
      <c r="I563" s="24"/>
      <c r="J563" s="24"/>
      <c r="K563" s="25"/>
      <c r="L563" s="25"/>
      <c r="M563" s="25"/>
      <c r="N563" s="25"/>
      <c r="O563" s="25"/>
      <c r="P563" s="25"/>
      <c r="Q563" s="26"/>
      <c r="R563" s="25"/>
      <c r="S563" s="25"/>
      <c r="T563" s="27">
        <f t="shared" si="41"/>
        <v>0</v>
      </c>
      <c r="U563" s="27">
        <f t="shared" si="42"/>
        <v>0</v>
      </c>
      <c r="V563" s="25"/>
      <c r="W563" s="27" t="str">
        <f t="shared" si="43"/>
        <v/>
      </c>
      <c r="X563" s="43" t="str">
        <f t="shared" si="44"/>
        <v>OK</v>
      </c>
      <c r="Y563" s="681" t="str">
        <f t="shared" si="45"/>
        <v/>
      </c>
    </row>
    <row r="564" spans="1:25" x14ac:dyDescent="0.25">
      <c r="A564" s="68" t="str">
        <f>'0'!$A$4</f>
        <v>………………..</v>
      </c>
      <c r="B564" s="341">
        <f>'0'!$A$2</f>
        <v>46112</v>
      </c>
      <c r="C564" s="341" t="s">
        <v>1246</v>
      </c>
      <c r="D564" s="22"/>
      <c r="E564" s="23"/>
      <c r="F564" s="14"/>
      <c r="G564" s="23"/>
      <c r="H564" s="22"/>
      <c r="I564" s="24"/>
      <c r="J564" s="24"/>
      <c r="K564" s="25"/>
      <c r="L564" s="25"/>
      <c r="M564" s="25"/>
      <c r="N564" s="25"/>
      <c r="O564" s="25"/>
      <c r="P564" s="25"/>
      <c r="Q564" s="26"/>
      <c r="R564" s="25"/>
      <c r="S564" s="25"/>
      <c r="T564" s="27">
        <f t="shared" si="41"/>
        <v>0</v>
      </c>
      <c r="U564" s="27">
        <f t="shared" si="42"/>
        <v>0</v>
      </c>
      <c r="V564" s="25"/>
      <c r="W564" s="27" t="str">
        <f t="shared" si="43"/>
        <v/>
      </c>
      <c r="X564" s="43" t="str">
        <f t="shared" si="44"/>
        <v>OK</v>
      </c>
      <c r="Y564" s="681" t="str">
        <f t="shared" si="45"/>
        <v/>
      </c>
    </row>
    <row r="565" spans="1:25" x14ac:dyDescent="0.25">
      <c r="A565" s="68" t="str">
        <f>'0'!$A$4</f>
        <v>………………..</v>
      </c>
      <c r="B565" s="341">
        <f>'0'!$A$2</f>
        <v>46112</v>
      </c>
      <c r="C565" s="341" t="s">
        <v>1246</v>
      </c>
      <c r="D565" s="22"/>
      <c r="E565" s="23"/>
      <c r="F565" s="14"/>
      <c r="G565" s="23"/>
      <c r="H565" s="22"/>
      <c r="I565" s="24"/>
      <c r="J565" s="24"/>
      <c r="K565" s="25"/>
      <c r="L565" s="25"/>
      <c r="M565" s="25"/>
      <c r="N565" s="25"/>
      <c r="O565" s="25"/>
      <c r="P565" s="25"/>
      <c r="Q565" s="26"/>
      <c r="R565" s="25"/>
      <c r="S565" s="25"/>
      <c r="T565" s="27">
        <f t="shared" si="41"/>
        <v>0</v>
      </c>
      <c r="U565" s="27">
        <f t="shared" si="42"/>
        <v>0</v>
      </c>
      <c r="V565" s="25"/>
      <c r="W565" s="27" t="str">
        <f t="shared" si="43"/>
        <v/>
      </c>
      <c r="X565" s="43" t="str">
        <f t="shared" si="44"/>
        <v>OK</v>
      </c>
      <c r="Y565" s="681" t="str">
        <f t="shared" si="45"/>
        <v/>
      </c>
    </row>
    <row r="566" spans="1:25" x14ac:dyDescent="0.25">
      <c r="A566" s="68" t="str">
        <f>'0'!$A$4</f>
        <v>………………..</v>
      </c>
      <c r="B566" s="341">
        <f>'0'!$A$2</f>
        <v>46112</v>
      </c>
      <c r="C566" s="341" t="s">
        <v>1246</v>
      </c>
      <c r="D566" s="22"/>
      <c r="E566" s="23"/>
      <c r="F566" s="14"/>
      <c r="G566" s="23"/>
      <c r="H566" s="22"/>
      <c r="I566" s="24"/>
      <c r="J566" s="24"/>
      <c r="K566" s="25"/>
      <c r="L566" s="25"/>
      <c r="M566" s="25"/>
      <c r="N566" s="25"/>
      <c r="O566" s="25"/>
      <c r="P566" s="25"/>
      <c r="Q566" s="26"/>
      <c r="R566" s="25"/>
      <c r="S566" s="25"/>
      <c r="T566" s="27">
        <f t="shared" si="41"/>
        <v>0</v>
      </c>
      <c r="U566" s="27">
        <f t="shared" si="42"/>
        <v>0</v>
      </c>
      <c r="V566" s="25"/>
      <c r="W566" s="27" t="str">
        <f t="shared" si="43"/>
        <v/>
      </c>
      <c r="X566" s="43" t="str">
        <f t="shared" si="44"/>
        <v>OK</v>
      </c>
      <c r="Y566" s="681" t="str">
        <f t="shared" si="45"/>
        <v/>
      </c>
    </row>
    <row r="567" spans="1:25" x14ac:dyDescent="0.25">
      <c r="A567" s="68" t="str">
        <f>'0'!$A$4</f>
        <v>………………..</v>
      </c>
      <c r="B567" s="341">
        <f>'0'!$A$2</f>
        <v>46112</v>
      </c>
      <c r="C567" s="341" t="s">
        <v>1246</v>
      </c>
      <c r="D567" s="22"/>
      <c r="E567" s="23"/>
      <c r="F567" s="14"/>
      <c r="G567" s="23"/>
      <c r="H567" s="22"/>
      <c r="I567" s="24"/>
      <c r="J567" s="24"/>
      <c r="K567" s="25"/>
      <c r="L567" s="25"/>
      <c r="M567" s="25"/>
      <c r="N567" s="25"/>
      <c r="O567" s="25"/>
      <c r="P567" s="25"/>
      <c r="Q567" s="26"/>
      <c r="R567" s="25"/>
      <c r="S567" s="25"/>
      <c r="T567" s="27">
        <f t="shared" si="41"/>
        <v>0</v>
      </c>
      <c r="U567" s="27">
        <f t="shared" si="42"/>
        <v>0</v>
      </c>
      <c r="V567" s="25"/>
      <c r="W567" s="27" t="str">
        <f t="shared" si="43"/>
        <v/>
      </c>
      <c r="X567" s="43" t="str">
        <f t="shared" si="44"/>
        <v>OK</v>
      </c>
      <c r="Y567" s="681" t="str">
        <f t="shared" si="45"/>
        <v/>
      </c>
    </row>
    <row r="568" spans="1:25" x14ac:dyDescent="0.25">
      <c r="A568" s="68" t="str">
        <f>'0'!$A$4</f>
        <v>………………..</v>
      </c>
      <c r="B568" s="341">
        <f>'0'!$A$2</f>
        <v>46112</v>
      </c>
      <c r="C568" s="341" t="s">
        <v>1246</v>
      </c>
      <c r="D568" s="22"/>
      <c r="E568" s="23"/>
      <c r="F568" s="14"/>
      <c r="G568" s="23"/>
      <c r="H568" s="22"/>
      <c r="I568" s="24"/>
      <c r="J568" s="24"/>
      <c r="K568" s="25"/>
      <c r="L568" s="25"/>
      <c r="M568" s="25"/>
      <c r="N568" s="25"/>
      <c r="O568" s="25"/>
      <c r="P568" s="25"/>
      <c r="Q568" s="26"/>
      <c r="R568" s="25"/>
      <c r="S568" s="25"/>
      <c r="T568" s="27">
        <f t="shared" si="41"/>
        <v>0</v>
      </c>
      <c r="U568" s="27">
        <f t="shared" si="42"/>
        <v>0</v>
      </c>
      <c r="V568" s="25"/>
      <c r="W568" s="27" t="str">
        <f t="shared" si="43"/>
        <v/>
      </c>
      <c r="X568" s="43" t="str">
        <f t="shared" si="44"/>
        <v>OK</v>
      </c>
      <c r="Y568" s="681" t="str">
        <f t="shared" si="45"/>
        <v/>
      </c>
    </row>
    <row r="569" spans="1:25" x14ac:dyDescent="0.25">
      <c r="A569" s="68" t="str">
        <f>'0'!$A$4</f>
        <v>………………..</v>
      </c>
      <c r="B569" s="341">
        <f>'0'!$A$2</f>
        <v>46112</v>
      </c>
      <c r="C569" s="341" t="s">
        <v>1246</v>
      </c>
      <c r="D569" s="22"/>
      <c r="E569" s="23"/>
      <c r="F569" s="14"/>
      <c r="G569" s="23"/>
      <c r="H569" s="22"/>
      <c r="I569" s="24"/>
      <c r="J569" s="24"/>
      <c r="K569" s="25"/>
      <c r="L569" s="25"/>
      <c r="M569" s="25"/>
      <c r="N569" s="25"/>
      <c r="O569" s="25"/>
      <c r="P569" s="25"/>
      <c r="Q569" s="26"/>
      <c r="R569" s="25"/>
      <c r="S569" s="25"/>
      <c r="T569" s="27">
        <f t="shared" si="41"/>
        <v>0</v>
      </c>
      <c r="U569" s="27">
        <f t="shared" si="42"/>
        <v>0</v>
      </c>
      <c r="V569" s="25"/>
      <c r="W569" s="27" t="str">
        <f t="shared" si="43"/>
        <v/>
      </c>
      <c r="X569" s="43" t="str">
        <f t="shared" si="44"/>
        <v>OK</v>
      </c>
      <c r="Y569" s="681" t="str">
        <f t="shared" si="45"/>
        <v/>
      </c>
    </row>
    <row r="570" spans="1:25" x14ac:dyDescent="0.25">
      <c r="A570" s="68" t="str">
        <f>'0'!$A$4</f>
        <v>………………..</v>
      </c>
      <c r="B570" s="341">
        <f>'0'!$A$2</f>
        <v>46112</v>
      </c>
      <c r="C570" s="341" t="s">
        <v>1246</v>
      </c>
      <c r="D570" s="22"/>
      <c r="E570" s="23"/>
      <c r="F570" s="14"/>
      <c r="G570" s="23"/>
      <c r="H570" s="22"/>
      <c r="I570" s="24"/>
      <c r="J570" s="24"/>
      <c r="K570" s="25"/>
      <c r="L570" s="25"/>
      <c r="M570" s="25"/>
      <c r="N570" s="25"/>
      <c r="O570" s="25"/>
      <c r="P570" s="25"/>
      <c r="Q570" s="26"/>
      <c r="R570" s="25"/>
      <c r="S570" s="25"/>
      <c r="T570" s="27">
        <f t="shared" si="41"/>
        <v>0</v>
      </c>
      <c r="U570" s="27">
        <f t="shared" si="42"/>
        <v>0</v>
      </c>
      <c r="V570" s="25"/>
      <c r="W570" s="27" t="str">
        <f t="shared" si="43"/>
        <v/>
      </c>
      <c r="X570" s="43" t="str">
        <f t="shared" si="44"/>
        <v>OK</v>
      </c>
      <c r="Y570" s="681" t="str">
        <f t="shared" si="45"/>
        <v/>
      </c>
    </row>
    <row r="571" spans="1:25" x14ac:dyDescent="0.25">
      <c r="A571" s="68" t="str">
        <f>'0'!$A$4</f>
        <v>………………..</v>
      </c>
      <c r="B571" s="341">
        <f>'0'!$A$2</f>
        <v>46112</v>
      </c>
      <c r="C571" s="341" t="s">
        <v>1246</v>
      </c>
      <c r="D571" s="22"/>
      <c r="E571" s="23"/>
      <c r="F571" s="14"/>
      <c r="G571" s="23"/>
      <c r="H571" s="22"/>
      <c r="I571" s="24"/>
      <c r="J571" s="24"/>
      <c r="K571" s="25"/>
      <c r="L571" s="25"/>
      <c r="M571" s="25"/>
      <c r="N571" s="25"/>
      <c r="O571" s="25"/>
      <c r="P571" s="25"/>
      <c r="Q571" s="26"/>
      <c r="R571" s="25"/>
      <c r="S571" s="25"/>
      <c r="T571" s="27">
        <f t="shared" si="41"/>
        <v>0</v>
      </c>
      <c r="U571" s="27">
        <f t="shared" si="42"/>
        <v>0</v>
      </c>
      <c r="V571" s="25"/>
      <c r="W571" s="27" t="str">
        <f t="shared" si="43"/>
        <v/>
      </c>
      <c r="X571" s="43" t="str">
        <f t="shared" si="44"/>
        <v>OK</v>
      </c>
      <c r="Y571" s="681" t="str">
        <f t="shared" si="45"/>
        <v/>
      </c>
    </row>
    <row r="572" spans="1:25" x14ac:dyDescent="0.25">
      <c r="A572" s="68" t="str">
        <f>'0'!$A$4</f>
        <v>………………..</v>
      </c>
      <c r="B572" s="341">
        <f>'0'!$A$2</f>
        <v>46112</v>
      </c>
      <c r="C572" s="341" t="s">
        <v>1246</v>
      </c>
      <c r="D572" s="22"/>
      <c r="E572" s="23"/>
      <c r="F572" s="14"/>
      <c r="G572" s="23"/>
      <c r="H572" s="22"/>
      <c r="I572" s="24"/>
      <c r="J572" s="24"/>
      <c r="K572" s="25"/>
      <c r="L572" s="25"/>
      <c r="M572" s="25"/>
      <c r="N572" s="25"/>
      <c r="O572" s="25"/>
      <c r="P572" s="25"/>
      <c r="Q572" s="26"/>
      <c r="R572" s="25"/>
      <c r="S572" s="25"/>
      <c r="T572" s="27">
        <f t="shared" si="41"/>
        <v>0</v>
      </c>
      <c r="U572" s="27">
        <f t="shared" si="42"/>
        <v>0</v>
      </c>
      <c r="V572" s="25"/>
      <c r="W572" s="27" t="str">
        <f t="shared" si="43"/>
        <v/>
      </c>
      <c r="X572" s="43" t="str">
        <f t="shared" si="44"/>
        <v>OK</v>
      </c>
      <c r="Y572" s="681" t="str">
        <f t="shared" si="45"/>
        <v/>
      </c>
    </row>
    <row r="573" spans="1:25" x14ac:dyDescent="0.25">
      <c r="A573" s="68" t="str">
        <f>'0'!$A$4</f>
        <v>………………..</v>
      </c>
      <c r="B573" s="341">
        <f>'0'!$A$2</f>
        <v>46112</v>
      </c>
      <c r="C573" s="341" t="s">
        <v>1246</v>
      </c>
      <c r="D573" s="22"/>
      <c r="E573" s="23"/>
      <c r="F573" s="14"/>
      <c r="G573" s="23"/>
      <c r="H573" s="22"/>
      <c r="I573" s="24"/>
      <c r="J573" s="24"/>
      <c r="K573" s="25"/>
      <c r="L573" s="25"/>
      <c r="M573" s="25"/>
      <c r="N573" s="25"/>
      <c r="O573" s="25"/>
      <c r="P573" s="25"/>
      <c r="Q573" s="26"/>
      <c r="R573" s="25"/>
      <c r="S573" s="25"/>
      <c r="T573" s="27">
        <f t="shared" si="41"/>
        <v>0</v>
      </c>
      <c r="U573" s="27">
        <f t="shared" si="42"/>
        <v>0</v>
      </c>
      <c r="V573" s="25"/>
      <c r="W573" s="27" t="str">
        <f t="shared" si="43"/>
        <v/>
      </c>
      <c r="X573" s="43" t="str">
        <f t="shared" si="44"/>
        <v>OK</v>
      </c>
      <c r="Y573" s="681" t="str">
        <f t="shared" si="45"/>
        <v/>
      </c>
    </row>
    <row r="574" spans="1:25" x14ac:dyDescent="0.25">
      <c r="A574" s="68" t="str">
        <f>'0'!$A$4</f>
        <v>………………..</v>
      </c>
      <c r="B574" s="341">
        <f>'0'!$A$2</f>
        <v>46112</v>
      </c>
      <c r="C574" s="341" t="s">
        <v>1246</v>
      </c>
      <c r="D574" s="22"/>
      <c r="E574" s="23"/>
      <c r="F574" s="14"/>
      <c r="G574" s="23"/>
      <c r="H574" s="22"/>
      <c r="I574" s="24"/>
      <c r="J574" s="24"/>
      <c r="K574" s="25"/>
      <c r="L574" s="25"/>
      <c r="M574" s="25"/>
      <c r="N574" s="25"/>
      <c r="O574" s="25"/>
      <c r="P574" s="25"/>
      <c r="Q574" s="26"/>
      <c r="R574" s="25"/>
      <c r="S574" s="25"/>
      <c r="T574" s="27">
        <f t="shared" si="41"/>
        <v>0</v>
      </c>
      <c r="U574" s="27">
        <f t="shared" si="42"/>
        <v>0</v>
      </c>
      <c r="V574" s="25"/>
      <c r="W574" s="27" t="str">
        <f t="shared" si="43"/>
        <v/>
      </c>
      <c r="X574" s="43" t="str">
        <f t="shared" si="44"/>
        <v>OK</v>
      </c>
      <c r="Y574" s="681" t="str">
        <f t="shared" si="45"/>
        <v/>
      </c>
    </row>
    <row r="575" spans="1:25" x14ac:dyDescent="0.25">
      <c r="A575" s="68" t="str">
        <f>'0'!$A$4</f>
        <v>………………..</v>
      </c>
      <c r="B575" s="341">
        <f>'0'!$A$2</f>
        <v>46112</v>
      </c>
      <c r="C575" s="341" t="s">
        <v>1246</v>
      </c>
      <c r="D575" s="22"/>
      <c r="E575" s="23"/>
      <c r="F575" s="14"/>
      <c r="G575" s="23"/>
      <c r="H575" s="22"/>
      <c r="I575" s="24"/>
      <c r="J575" s="24"/>
      <c r="K575" s="25"/>
      <c r="L575" s="25"/>
      <c r="M575" s="25"/>
      <c r="N575" s="25"/>
      <c r="O575" s="25"/>
      <c r="P575" s="25"/>
      <c r="Q575" s="26"/>
      <c r="R575" s="25"/>
      <c r="S575" s="25"/>
      <c r="T575" s="27">
        <f t="shared" si="41"/>
        <v>0</v>
      </c>
      <c r="U575" s="27">
        <f t="shared" si="42"/>
        <v>0</v>
      </c>
      <c r="V575" s="25"/>
      <c r="W575" s="27" t="str">
        <f t="shared" si="43"/>
        <v/>
      </c>
      <c r="X575" s="43" t="str">
        <f t="shared" si="44"/>
        <v>OK</v>
      </c>
      <c r="Y575" s="681" t="str">
        <f t="shared" si="45"/>
        <v/>
      </c>
    </row>
    <row r="576" spans="1:25" x14ac:dyDescent="0.25">
      <c r="A576" s="68" t="str">
        <f>'0'!$A$4</f>
        <v>………………..</v>
      </c>
      <c r="B576" s="341">
        <f>'0'!$A$2</f>
        <v>46112</v>
      </c>
      <c r="C576" s="341" t="s">
        <v>1246</v>
      </c>
      <c r="D576" s="22"/>
      <c r="E576" s="23"/>
      <c r="F576" s="14"/>
      <c r="G576" s="23"/>
      <c r="H576" s="22"/>
      <c r="I576" s="24"/>
      <c r="J576" s="24"/>
      <c r="K576" s="25"/>
      <c r="L576" s="25"/>
      <c r="M576" s="25"/>
      <c r="N576" s="25"/>
      <c r="O576" s="25"/>
      <c r="P576" s="25"/>
      <c r="Q576" s="26"/>
      <c r="R576" s="25"/>
      <c r="S576" s="25"/>
      <c r="T576" s="27">
        <f t="shared" si="41"/>
        <v>0</v>
      </c>
      <c r="U576" s="27">
        <f t="shared" si="42"/>
        <v>0</v>
      </c>
      <c r="V576" s="25"/>
      <c r="W576" s="27" t="str">
        <f t="shared" si="43"/>
        <v/>
      </c>
      <c r="X576" s="43" t="str">
        <f t="shared" si="44"/>
        <v>OK</v>
      </c>
      <c r="Y576" s="681" t="str">
        <f t="shared" si="45"/>
        <v/>
      </c>
    </row>
    <row r="577" spans="1:25" x14ac:dyDescent="0.25">
      <c r="A577" s="68" t="str">
        <f>'0'!$A$4</f>
        <v>………………..</v>
      </c>
      <c r="B577" s="341">
        <f>'0'!$A$2</f>
        <v>46112</v>
      </c>
      <c r="C577" s="341" t="s">
        <v>1246</v>
      </c>
      <c r="D577" s="22"/>
      <c r="E577" s="23"/>
      <c r="F577" s="14"/>
      <c r="G577" s="23"/>
      <c r="H577" s="22"/>
      <c r="I577" s="24"/>
      <c r="J577" s="24"/>
      <c r="K577" s="25"/>
      <c r="L577" s="25"/>
      <c r="M577" s="25"/>
      <c r="N577" s="25"/>
      <c r="O577" s="25"/>
      <c r="P577" s="25"/>
      <c r="Q577" s="26"/>
      <c r="R577" s="25"/>
      <c r="S577" s="25"/>
      <c r="T577" s="27">
        <f t="shared" si="41"/>
        <v>0</v>
      </c>
      <c r="U577" s="27">
        <f t="shared" si="42"/>
        <v>0</v>
      </c>
      <c r="V577" s="25"/>
      <c r="W577" s="27" t="str">
        <f t="shared" si="43"/>
        <v/>
      </c>
      <c r="X577" s="43" t="str">
        <f t="shared" si="44"/>
        <v>OK</v>
      </c>
      <c r="Y577" s="681" t="str">
        <f t="shared" si="45"/>
        <v/>
      </c>
    </row>
    <row r="578" spans="1:25" x14ac:dyDescent="0.25">
      <c r="A578" s="68" t="str">
        <f>'0'!$A$4</f>
        <v>………………..</v>
      </c>
      <c r="B578" s="341">
        <f>'0'!$A$2</f>
        <v>46112</v>
      </c>
      <c r="C578" s="341" t="s">
        <v>1246</v>
      </c>
      <c r="D578" s="22"/>
      <c r="E578" s="23"/>
      <c r="F578" s="14"/>
      <c r="G578" s="23"/>
      <c r="H578" s="22"/>
      <c r="I578" s="24"/>
      <c r="J578" s="24"/>
      <c r="K578" s="25"/>
      <c r="L578" s="25"/>
      <c r="M578" s="25"/>
      <c r="N578" s="25"/>
      <c r="O578" s="25"/>
      <c r="P578" s="25"/>
      <c r="Q578" s="26"/>
      <c r="R578" s="25"/>
      <c r="S578" s="25"/>
      <c r="T578" s="27">
        <f t="shared" si="41"/>
        <v>0</v>
      </c>
      <c r="U578" s="27">
        <f t="shared" si="42"/>
        <v>0</v>
      </c>
      <c r="V578" s="25"/>
      <c r="W578" s="27" t="str">
        <f t="shared" si="43"/>
        <v/>
      </c>
      <c r="X578" s="43" t="str">
        <f t="shared" si="44"/>
        <v>OK</v>
      </c>
      <c r="Y578" s="681" t="str">
        <f t="shared" si="45"/>
        <v/>
      </c>
    </row>
    <row r="579" spans="1:25" x14ac:dyDescent="0.25">
      <c r="A579" s="68" t="str">
        <f>'0'!$A$4</f>
        <v>………………..</v>
      </c>
      <c r="B579" s="341">
        <f>'0'!$A$2</f>
        <v>46112</v>
      </c>
      <c r="C579" s="341" t="s">
        <v>1246</v>
      </c>
      <c r="D579" s="22"/>
      <c r="E579" s="23"/>
      <c r="F579" s="14"/>
      <c r="G579" s="23"/>
      <c r="H579" s="22"/>
      <c r="I579" s="24"/>
      <c r="J579" s="24"/>
      <c r="K579" s="25"/>
      <c r="L579" s="25"/>
      <c r="M579" s="25"/>
      <c r="N579" s="25"/>
      <c r="O579" s="25"/>
      <c r="P579" s="25"/>
      <c r="Q579" s="26"/>
      <c r="R579" s="25"/>
      <c r="S579" s="25"/>
      <c r="T579" s="27">
        <f t="shared" si="41"/>
        <v>0</v>
      </c>
      <c r="U579" s="27">
        <f t="shared" si="42"/>
        <v>0</v>
      </c>
      <c r="V579" s="25"/>
      <c r="W579" s="27" t="str">
        <f t="shared" si="43"/>
        <v/>
      </c>
      <c r="X579" s="43" t="str">
        <f t="shared" si="44"/>
        <v>OK</v>
      </c>
      <c r="Y579" s="681" t="str">
        <f t="shared" si="45"/>
        <v/>
      </c>
    </row>
    <row r="580" spans="1:25" x14ac:dyDescent="0.25">
      <c r="A580" s="68" t="str">
        <f>'0'!$A$4</f>
        <v>………………..</v>
      </c>
      <c r="B580" s="341">
        <f>'0'!$A$2</f>
        <v>46112</v>
      </c>
      <c r="C580" s="341" t="s">
        <v>1246</v>
      </c>
      <c r="D580" s="22"/>
      <c r="E580" s="23"/>
      <c r="F580" s="14"/>
      <c r="G580" s="23"/>
      <c r="H580" s="22"/>
      <c r="I580" s="24"/>
      <c r="J580" s="24"/>
      <c r="K580" s="25"/>
      <c r="L580" s="25"/>
      <c r="M580" s="25"/>
      <c r="N580" s="25"/>
      <c r="O580" s="25"/>
      <c r="P580" s="25"/>
      <c r="Q580" s="26"/>
      <c r="R580" s="25"/>
      <c r="S580" s="25"/>
      <c r="T580" s="27">
        <f t="shared" si="41"/>
        <v>0</v>
      </c>
      <c r="U580" s="27">
        <f t="shared" si="42"/>
        <v>0</v>
      </c>
      <c r="V580" s="25"/>
      <c r="W580" s="27" t="str">
        <f t="shared" si="43"/>
        <v/>
      </c>
      <c r="X580" s="43" t="str">
        <f t="shared" si="44"/>
        <v>OK</v>
      </c>
      <c r="Y580" s="681" t="str">
        <f t="shared" si="45"/>
        <v/>
      </c>
    </row>
    <row r="581" spans="1:25" x14ac:dyDescent="0.25">
      <c r="A581" s="68" t="str">
        <f>'0'!$A$4</f>
        <v>………………..</v>
      </c>
      <c r="B581" s="341">
        <f>'0'!$A$2</f>
        <v>46112</v>
      </c>
      <c r="C581" s="341" t="s">
        <v>1246</v>
      </c>
      <c r="D581" s="22"/>
      <c r="E581" s="23"/>
      <c r="F581" s="14"/>
      <c r="G581" s="23"/>
      <c r="H581" s="22"/>
      <c r="I581" s="24"/>
      <c r="J581" s="24"/>
      <c r="K581" s="25"/>
      <c r="L581" s="25"/>
      <c r="M581" s="25"/>
      <c r="N581" s="25"/>
      <c r="O581" s="25"/>
      <c r="P581" s="25"/>
      <c r="Q581" s="26"/>
      <c r="R581" s="25"/>
      <c r="S581" s="25"/>
      <c r="T581" s="27">
        <f t="shared" si="41"/>
        <v>0</v>
      </c>
      <c r="U581" s="27">
        <f t="shared" si="42"/>
        <v>0</v>
      </c>
      <c r="V581" s="25"/>
      <c r="W581" s="27" t="str">
        <f t="shared" si="43"/>
        <v/>
      </c>
      <c r="X581" s="43" t="str">
        <f t="shared" si="44"/>
        <v>OK</v>
      </c>
      <c r="Y581" s="681" t="str">
        <f t="shared" si="45"/>
        <v/>
      </c>
    </row>
    <row r="582" spans="1:25" x14ac:dyDescent="0.25">
      <c r="A582" s="68" t="str">
        <f>'0'!$A$4</f>
        <v>………………..</v>
      </c>
      <c r="B582" s="341">
        <f>'0'!$A$2</f>
        <v>46112</v>
      </c>
      <c r="C582" s="341" t="s">
        <v>1246</v>
      </c>
      <c r="D582" s="22"/>
      <c r="E582" s="23"/>
      <c r="F582" s="14"/>
      <c r="G582" s="23"/>
      <c r="H582" s="22"/>
      <c r="I582" s="24"/>
      <c r="J582" s="24"/>
      <c r="K582" s="25"/>
      <c r="L582" s="25"/>
      <c r="M582" s="25"/>
      <c r="N582" s="25"/>
      <c r="O582" s="25"/>
      <c r="P582" s="25"/>
      <c r="Q582" s="26"/>
      <c r="R582" s="25"/>
      <c r="S582" s="25"/>
      <c r="T582" s="27">
        <f t="shared" si="41"/>
        <v>0</v>
      </c>
      <c r="U582" s="27">
        <f t="shared" si="42"/>
        <v>0</v>
      </c>
      <c r="V582" s="25"/>
      <c r="W582" s="27" t="str">
        <f t="shared" si="43"/>
        <v/>
      </c>
      <c r="X582" s="43" t="str">
        <f t="shared" si="44"/>
        <v>OK</v>
      </c>
      <c r="Y582" s="681" t="str">
        <f t="shared" si="45"/>
        <v/>
      </c>
    </row>
    <row r="583" spans="1:25" x14ac:dyDescent="0.25">
      <c r="A583" s="68" t="str">
        <f>'0'!$A$4</f>
        <v>………………..</v>
      </c>
      <c r="B583" s="341">
        <f>'0'!$A$2</f>
        <v>46112</v>
      </c>
      <c r="C583" s="341" t="s">
        <v>1246</v>
      </c>
      <c r="D583" s="22"/>
      <c r="E583" s="23"/>
      <c r="F583" s="14"/>
      <c r="G583" s="23"/>
      <c r="H583" s="22"/>
      <c r="I583" s="24"/>
      <c r="J583" s="24"/>
      <c r="K583" s="25"/>
      <c r="L583" s="25"/>
      <c r="M583" s="25"/>
      <c r="N583" s="25"/>
      <c r="O583" s="25"/>
      <c r="P583" s="25"/>
      <c r="Q583" s="26"/>
      <c r="R583" s="25"/>
      <c r="S583" s="25"/>
      <c r="T583" s="27">
        <f t="shared" si="41"/>
        <v>0</v>
      </c>
      <c r="U583" s="27">
        <f t="shared" si="42"/>
        <v>0</v>
      </c>
      <c r="V583" s="25"/>
      <c r="W583" s="27" t="str">
        <f t="shared" si="43"/>
        <v/>
      </c>
      <c r="X583" s="43" t="str">
        <f t="shared" si="44"/>
        <v>OK</v>
      </c>
      <c r="Y583" s="681" t="str">
        <f t="shared" si="45"/>
        <v/>
      </c>
    </row>
    <row r="584" spans="1:25" x14ac:dyDescent="0.25">
      <c r="A584" s="68" t="str">
        <f>'0'!$A$4</f>
        <v>………………..</v>
      </c>
      <c r="B584" s="341">
        <f>'0'!$A$2</f>
        <v>46112</v>
      </c>
      <c r="C584" s="341" t="s">
        <v>1246</v>
      </c>
      <c r="D584" s="22"/>
      <c r="E584" s="23"/>
      <c r="F584" s="14"/>
      <c r="G584" s="23"/>
      <c r="H584" s="22"/>
      <c r="I584" s="24"/>
      <c r="J584" s="24"/>
      <c r="K584" s="25"/>
      <c r="L584" s="25"/>
      <c r="M584" s="25"/>
      <c r="N584" s="25"/>
      <c r="O584" s="25"/>
      <c r="P584" s="25"/>
      <c r="Q584" s="26"/>
      <c r="R584" s="25"/>
      <c r="S584" s="25"/>
      <c r="T584" s="27">
        <f t="shared" si="41"/>
        <v>0</v>
      </c>
      <c r="U584" s="27">
        <f t="shared" si="42"/>
        <v>0</v>
      </c>
      <c r="V584" s="25"/>
      <c r="W584" s="27" t="str">
        <f t="shared" si="43"/>
        <v/>
      </c>
      <c r="X584" s="43" t="str">
        <f t="shared" si="44"/>
        <v>OK</v>
      </c>
      <c r="Y584" s="681" t="str">
        <f t="shared" si="45"/>
        <v/>
      </c>
    </row>
    <row r="585" spans="1:25" x14ac:dyDescent="0.25">
      <c r="A585" s="68" t="str">
        <f>'0'!$A$4</f>
        <v>………………..</v>
      </c>
      <c r="B585" s="341">
        <f>'0'!$A$2</f>
        <v>46112</v>
      </c>
      <c r="C585" s="341" t="s">
        <v>1246</v>
      </c>
      <c r="D585" s="22"/>
      <c r="E585" s="23"/>
      <c r="F585" s="14"/>
      <c r="G585" s="23"/>
      <c r="H585" s="22"/>
      <c r="I585" s="24"/>
      <c r="J585" s="24"/>
      <c r="K585" s="25"/>
      <c r="L585" s="25"/>
      <c r="M585" s="25"/>
      <c r="N585" s="25"/>
      <c r="O585" s="25"/>
      <c r="P585" s="25"/>
      <c r="Q585" s="26"/>
      <c r="R585" s="25"/>
      <c r="S585" s="25"/>
      <c r="T585" s="27">
        <f t="shared" ref="T585:T648" si="46">N585+P585-R585</f>
        <v>0</v>
      </c>
      <c r="U585" s="27">
        <f t="shared" ref="U585:U648" si="47">O585+Q585-S585</f>
        <v>0</v>
      </c>
      <c r="V585" s="25"/>
      <c r="W585" s="27" t="str">
        <f t="shared" ref="W585:W648" si="48">IF(K585="","",K585-M585-(P585-Q585))</f>
        <v/>
      </c>
      <c r="X585" s="43" t="str">
        <f t="shared" ref="X585:X648" si="49">IF(ROUND(T585-V585,2)&gt;=0,"OK","Просрочието не може да надхвърля задължението")</f>
        <v>OK</v>
      </c>
      <c r="Y585" s="681" t="str">
        <f t="shared" ref="Y585:Y648" si="50">IF(COUNTBLANK(D585:W585)=18,"",IF(D585="999999999","",IF(ISNUMBER(VALUE(D585)),IF(LEN(D585)&lt;&gt;9,"Въведеното ЕИК е твърде късо или твърде дълго",IF(OR(MOD(MID(D585,1,1)*1+MID(D585,2,1)*2+MID(D585,3,1)*3+MID(D585,4,1)*4+MID(D585,5,1)*5+MID(D585,6,1)*6+MID(D585,7,1)*7+MID(D585,8,1)*8,11)-MID(D585,9,1)=0,AND(MOD(MID(D585,1,1)*3+MID(D585,2,1)*4+MID(D585,3,1)*5+MID(D585,4,1)*6+MID(D585,5,1)*7+MID(D585,6,1)*8+MID(D585,7,1)*9+MID(D585,8,1)*10,11)=10,MID(D585,9,1)*1=0),MOD(MID(D585,1,1)*3+MID(D585,2,1)*4+MID(D585,3,1)*5+MID(D585,4,1)*6+MID(D585,5,1)*7+MID(D585,6,1)*8+MID(D585,7,1)*9+MID(D585,8,1)*10,11)-MID(D585,9,1)=0),"","Въведеното ЕИК е невалидно")),"Въведеното ЕИК съдържа непозволени символи")))</f>
        <v/>
      </c>
    </row>
    <row r="586" spans="1:25" x14ac:dyDescent="0.25">
      <c r="A586" s="68" t="str">
        <f>'0'!$A$4</f>
        <v>………………..</v>
      </c>
      <c r="B586" s="341">
        <f>'0'!$A$2</f>
        <v>46112</v>
      </c>
      <c r="C586" s="341" t="s">
        <v>1246</v>
      </c>
      <c r="D586" s="22"/>
      <c r="E586" s="23"/>
      <c r="F586" s="14"/>
      <c r="G586" s="23"/>
      <c r="H586" s="22"/>
      <c r="I586" s="24"/>
      <c r="J586" s="24"/>
      <c r="K586" s="25"/>
      <c r="L586" s="25"/>
      <c r="M586" s="25"/>
      <c r="N586" s="25"/>
      <c r="O586" s="25"/>
      <c r="P586" s="25"/>
      <c r="Q586" s="26"/>
      <c r="R586" s="25"/>
      <c r="S586" s="25"/>
      <c r="T586" s="27">
        <f t="shared" si="46"/>
        <v>0</v>
      </c>
      <c r="U586" s="27">
        <f t="shared" si="47"/>
        <v>0</v>
      </c>
      <c r="V586" s="25"/>
      <c r="W586" s="27" t="str">
        <f t="shared" si="48"/>
        <v/>
      </c>
      <c r="X586" s="43" t="str">
        <f t="shared" si="49"/>
        <v>OK</v>
      </c>
      <c r="Y586" s="681" t="str">
        <f t="shared" si="50"/>
        <v/>
      </c>
    </row>
    <row r="587" spans="1:25" x14ac:dyDescent="0.25">
      <c r="A587" s="68" t="str">
        <f>'0'!$A$4</f>
        <v>………………..</v>
      </c>
      <c r="B587" s="341">
        <f>'0'!$A$2</f>
        <v>46112</v>
      </c>
      <c r="C587" s="341" t="s">
        <v>1246</v>
      </c>
      <c r="D587" s="22"/>
      <c r="E587" s="23"/>
      <c r="F587" s="14"/>
      <c r="G587" s="23"/>
      <c r="H587" s="22"/>
      <c r="I587" s="24"/>
      <c r="J587" s="24"/>
      <c r="K587" s="25"/>
      <c r="L587" s="25"/>
      <c r="M587" s="25"/>
      <c r="N587" s="25"/>
      <c r="O587" s="25"/>
      <c r="P587" s="25"/>
      <c r="Q587" s="26"/>
      <c r="R587" s="25"/>
      <c r="S587" s="25"/>
      <c r="T587" s="27">
        <f t="shared" si="46"/>
        <v>0</v>
      </c>
      <c r="U587" s="27">
        <f t="shared" si="47"/>
        <v>0</v>
      </c>
      <c r="V587" s="25"/>
      <c r="W587" s="27" t="str">
        <f t="shared" si="48"/>
        <v/>
      </c>
      <c r="X587" s="43" t="str">
        <f t="shared" si="49"/>
        <v>OK</v>
      </c>
      <c r="Y587" s="681" t="str">
        <f t="shared" si="50"/>
        <v/>
      </c>
    </row>
    <row r="588" spans="1:25" x14ac:dyDescent="0.25">
      <c r="A588" s="68" t="str">
        <f>'0'!$A$4</f>
        <v>………………..</v>
      </c>
      <c r="B588" s="341">
        <f>'0'!$A$2</f>
        <v>46112</v>
      </c>
      <c r="C588" s="341" t="s">
        <v>1246</v>
      </c>
      <c r="D588" s="22"/>
      <c r="E588" s="23"/>
      <c r="F588" s="14"/>
      <c r="G588" s="23"/>
      <c r="H588" s="22"/>
      <c r="I588" s="24"/>
      <c r="J588" s="24"/>
      <c r="K588" s="25"/>
      <c r="L588" s="25"/>
      <c r="M588" s="25"/>
      <c r="N588" s="25"/>
      <c r="O588" s="25"/>
      <c r="P588" s="25"/>
      <c r="Q588" s="26"/>
      <c r="R588" s="25"/>
      <c r="S588" s="25"/>
      <c r="T588" s="27">
        <f t="shared" si="46"/>
        <v>0</v>
      </c>
      <c r="U588" s="27">
        <f t="shared" si="47"/>
        <v>0</v>
      </c>
      <c r="V588" s="25"/>
      <c r="W588" s="27" t="str">
        <f t="shared" si="48"/>
        <v/>
      </c>
      <c r="X588" s="43" t="str">
        <f t="shared" si="49"/>
        <v>OK</v>
      </c>
      <c r="Y588" s="681" t="str">
        <f t="shared" si="50"/>
        <v/>
      </c>
    </row>
    <row r="589" spans="1:25" x14ac:dyDescent="0.25">
      <c r="A589" s="68" t="str">
        <f>'0'!$A$4</f>
        <v>………………..</v>
      </c>
      <c r="B589" s="341">
        <f>'0'!$A$2</f>
        <v>46112</v>
      </c>
      <c r="C589" s="341" t="s">
        <v>1246</v>
      </c>
      <c r="D589" s="22"/>
      <c r="E589" s="23"/>
      <c r="F589" s="14"/>
      <c r="G589" s="23"/>
      <c r="H589" s="22"/>
      <c r="I589" s="24"/>
      <c r="J589" s="24"/>
      <c r="K589" s="25"/>
      <c r="L589" s="25"/>
      <c r="M589" s="25"/>
      <c r="N589" s="25"/>
      <c r="O589" s="25"/>
      <c r="P589" s="25"/>
      <c r="Q589" s="26"/>
      <c r="R589" s="25"/>
      <c r="S589" s="25"/>
      <c r="T589" s="27">
        <f t="shared" si="46"/>
        <v>0</v>
      </c>
      <c r="U589" s="27">
        <f t="shared" si="47"/>
        <v>0</v>
      </c>
      <c r="V589" s="25"/>
      <c r="W589" s="27" t="str">
        <f t="shared" si="48"/>
        <v/>
      </c>
      <c r="X589" s="43" t="str">
        <f t="shared" si="49"/>
        <v>OK</v>
      </c>
      <c r="Y589" s="681" t="str">
        <f t="shared" si="50"/>
        <v/>
      </c>
    </row>
    <row r="590" spans="1:25" x14ac:dyDescent="0.25">
      <c r="A590" s="68" t="str">
        <f>'0'!$A$4</f>
        <v>………………..</v>
      </c>
      <c r="B590" s="341">
        <f>'0'!$A$2</f>
        <v>46112</v>
      </c>
      <c r="C590" s="341" t="s">
        <v>1246</v>
      </c>
      <c r="D590" s="22"/>
      <c r="E590" s="23"/>
      <c r="F590" s="14"/>
      <c r="G590" s="23"/>
      <c r="H590" s="22"/>
      <c r="I590" s="24"/>
      <c r="J590" s="24"/>
      <c r="K590" s="25"/>
      <c r="L590" s="25"/>
      <c r="M590" s="25"/>
      <c r="N590" s="25"/>
      <c r="O590" s="25"/>
      <c r="P590" s="25"/>
      <c r="Q590" s="26"/>
      <c r="R590" s="25"/>
      <c r="S590" s="25"/>
      <c r="T590" s="27">
        <f t="shared" si="46"/>
        <v>0</v>
      </c>
      <c r="U590" s="27">
        <f t="shared" si="47"/>
        <v>0</v>
      </c>
      <c r="V590" s="25"/>
      <c r="W590" s="27" t="str">
        <f t="shared" si="48"/>
        <v/>
      </c>
      <c r="X590" s="43" t="str">
        <f t="shared" si="49"/>
        <v>OK</v>
      </c>
      <c r="Y590" s="681" t="str">
        <f t="shared" si="50"/>
        <v/>
      </c>
    </row>
    <row r="591" spans="1:25" x14ac:dyDescent="0.25">
      <c r="A591" s="68" t="str">
        <f>'0'!$A$4</f>
        <v>………………..</v>
      </c>
      <c r="B591" s="341">
        <f>'0'!$A$2</f>
        <v>46112</v>
      </c>
      <c r="C591" s="341" t="s">
        <v>1246</v>
      </c>
      <c r="D591" s="22"/>
      <c r="E591" s="23"/>
      <c r="F591" s="14"/>
      <c r="G591" s="23"/>
      <c r="H591" s="22"/>
      <c r="I591" s="24"/>
      <c r="J591" s="24"/>
      <c r="K591" s="25"/>
      <c r="L591" s="25"/>
      <c r="M591" s="25"/>
      <c r="N591" s="25"/>
      <c r="O591" s="25"/>
      <c r="P591" s="25"/>
      <c r="Q591" s="26"/>
      <c r="R591" s="25"/>
      <c r="S591" s="25"/>
      <c r="T591" s="27">
        <f t="shared" si="46"/>
        <v>0</v>
      </c>
      <c r="U591" s="27">
        <f t="shared" si="47"/>
        <v>0</v>
      </c>
      <c r="V591" s="25"/>
      <c r="W591" s="27" t="str">
        <f t="shared" si="48"/>
        <v/>
      </c>
      <c r="X591" s="43" t="str">
        <f t="shared" si="49"/>
        <v>OK</v>
      </c>
      <c r="Y591" s="681" t="str">
        <f t="shared" si="50"/>
        <v/>
      </c>
    </row>
    <row r="592" spans="1:25" x14ac:dyDescent="0.25">
      <c r="A592" s="68" t="str">
        <f>'0'!$A$4</f>
        <v>………………..</v>
      </c>
      <c r="B592" s="341">
        <f>'0'!$A$2</f>
        <v>46112</v>
      </c>
      <c r="C592" s="341" t="s">
        <v>1246</v>
      </c>
      <c r="D592" s="22"/>
      <c r="E592" s="23"/>
      <c r="F592" s="14"/>
      <c r="G592" s="23"/>
      <c r="H592" s="22"/>
      <c r="I592" s="24"/>
      <c r="J592" s="24"/>
      <c r="K592" s="25"/>
      <c r="L592" s="25"/>
      <c r="M592" s="25"/>
      <c r="N592" s="25"/>
      <c r="O592" s="25"/>
      <c r="P592" s="25"/>
      <c r="Q592" s="26"/>
      <c r="R592" s="25"/>
      <c r="S592" s="25"/>
      <c r="T592" s="27">
        <f t="shared" si="46"/>
        <v>0</v>
      </c>
      <c r="U592" s="27">
        <f t="shared" si="47"/>
        <v>0</v>
      </c>
      <c r="V592" s="25"/>
      <c r="W592" s="27" t="str">
        <f t="shared" si="48"/>
        <v/>
      </c>
      <c r="X592" s="43" t="str">
        <f t="shared" si="49"/>
        <v>OK</v>
      </c>
      <c r="Y592" s="681" t="str">
        <f t="shared" si="50"/>
        <v/>
      </c>
    </row>
    <row r="593" spans="1:25" x14ac:dyDescent="0.25">
      <c r="A593" s="68" t="str">
        <f>'0'!$A$4</f>
        <v>………………..</v>
      </c>
      <c r="B593" s="341">
        <f>'0'!$A$2</f>
        <v>46112</v>
      </c>
      <c r="C593" s="341" t="s">
        <v>1246</v>
      </c>
      <c r="D593" s="22"/>
      <c r="E593" s="23"/>
      <c r="F593" s="14"/>
      <c r="G593" s="23"/>
      <c r="H593" s="22"/>
      <c r="I593" s="24"/>
      <c r="J593" s="24"/>
      <c r="K593" s="25"/>
      <c r="L593" s="25"/>
      <c r="M593" s="25"/>
      <c r="N593" s="25"/>
      <c r="O593" s="25"/>
      <c r="P593" s="25"/>
      <c r="Q593" s="26"/>
      <c r="R593" s="25"/>
      <c r="S593" s="25"/>
      <c r="T593" s="27">
        <f t="shared" si="46"/>
        <v>0</v>
      </c>
      <c r="U593" s="27">
        <f t="shared" si="47"/>
        <v>0</v>
      </c>
      <c r="V593" s="25"/>
      <c r="W593" s="27" t="str">
        <f t="shared" si="48"/>
        <v/>
      </c>
      <c r="X593" s="43" t="str">
        <f t="shared" si="49"/>
        <v>OK</v>
      </c>
      <c r="Y593" s="681" t="str">
        <f t="shared" si="50"/>
        <v/>
      </c>
    </row>
    <row r="594" spans="1:25" x14ac:dyDescent="0.25">
      <c r="A594" s="68" t="str">
        <f>'0'!$A$4</f>
        <v>………………..</v>
      </c>
      <c r="B594" s="341">
        <f>'0'!$A$2</f>
        <v>46112</v>
      </c>
      <c r="C594" s="341" t="s">
        <v>1246</v>
      </c>
      <c r="D594" s="22"/>
      <c r="E594" s="23"/>
      <c r="F594" s="14"/>
      <c r="G594" s="23"/>
      <c r="H594" s="22"/>
      <c r="I594" s="24"/>
      <c r="J594" s="24"/>
      <c r="K594" s="25"/>
      <c r="L594" s="25"/>
      <c r="M594" s="25"/>
      <c r="N594" s="25"/>
      <c r="O594" s="25"/>
      <c r="P594" s="25"/>
      <c r="Q594" s="26"/>
      <c r="R594" s="25"/>
      <c r="S594" s="25"/>
      <c r="T594" s="27">
        <f t="shared" si="46"/>
        <v>0</v>
      </c>
      <c r="U594" s="27">
        <f t="shared" si="47"/>
        <v>0</v>
      </c>
      <c r="V594" s="25"/>
      <c r="W594" s="27" t="str">
        <f t="shared" si="48"/>
        <v/>
      </c>
      <c r="X594" s="43" t="str">
        <f t="shared" si="49"/>
        <v>OK</v>
      </c>
      <c r="Y594" s="681" t="str">
        <f t="shared" si="50"/>
        <v/>
      </c>
    </row>
    <row r="595" spans="1:25" x14ac:dyDescent="0.25">
      <c r="A595" s="68" t="str">
        <f>'0'!$A$4</f>
        <v>………………..</v>
      </c>
      <c r="B595" s="341">
        <f>'0'!$A$2</f>
        <v>46112</v>
      </c>
      <c r="C595" s="341" t="s">
        <v>1246</v>
      </c>
      <c r="D595" s="22"/>
      <c r="E595" s="23"/>
      <c r="F595" s="14"/>
      <c r="G595" s="23"/>
      <c r="H595" s="22"/>
      <c r="I595" s="24"/>
      <c r="J595" s="24"/>
      <c r="K595" s="25"/>
      <c r="L595" s="25"/>
      <c r="M595" s="25"/>
      <c r="N595" s="25"/>
      <c r="O595" s="25"/>
      <c r="P595" s="25"/>
      <c r="Q595" s="26"/>
      <c r="R595" s="25"/>
      <c r="S595" s="25"/>
      <c r="T595" s="27">
        <f t="shared" si="46"/>
        <v>0</v>
      </c>
      <c r="U595" s="27">
        <f t="shared" si="47"/>
        <v>0</v>
      </c>
      <c r="V595" s="25"/>
      <c r="W595" s="27" t="str">
        <f t="shared" si="48"/>
        <v/>
      </c>
      <c r="X595" s="43" t="str">
        <f t="shared" si="49"/>
        <v>OK</v>
      </c>
      <c r="Y595" s="681" t="str">
        <f t="shared" si="50"/>
        <v/>
      </c>
    </row>
    <row r="596" spans="1:25" x14ac:dyDescent="0.25">
      <c r="A596" s="68" t="str">
        <f>'0'!$A$4</f>
        <v>………………..</v>
      </c>
      <c r="B596" s="341">
        <f>'0'!$A$2</f>
        <v>46112</v>
      </c>
      <c r="C596" s="341" t="s">
        <v>1246</v>
      </c>
      <c r="D596" s="22"/>
      <c r="E596" s="23"/>
      <c r="F596" s="14"/>
      <c r="G596" s="23"/>
      <c r="H596" s="22"/>
      <c r="I596" s="24"/>
      <c r="J596" s="24"/>
      <c r="K596" s="25"/>
      <c r="L596" s="25"/>
      <c r="M596" s="25"/>
      <c r="N596" s="25"/>
      <c r="O596" s="25"/>
      <c r="P596" s="25"/>
      <c r="Q596" s="26"/>
      <c r="R596" s="25"/>
      <c r="S596" s="25"/>
      <c r="T596" s="27">
        <f t="shared" si="46"/>
        <v>0</v>
      </c>
      <c r="U596" s="27">
        <f t="shared" si="47"/>
        <v>0</v>
      </c>
      <c r="V596" s="25"/>
      <c r="W596" s="27" t="str">
        <f t="shared" si="48"/>
        <v/>
      </c>
      <c r="X596" s="43" t="str">
        <f t="shared" si="49"/>
        <v>OK</v>
      </c>
      <c r="Y596" s="681" t="str">
        <f t="shared" si="50"/>
        <v/>
      </c>
    </row>
    <row r="597" spans="1:25" x14ac:dyDescent="0.25">
      <c r="A597" s="68" t="str">
        <f>'0'!$A$4</f>
        <v>………………..</v>
      </c>
      <c r="B597" s="341">
        <f>'0'!$A$2</f>
        <v>46112</v>
      </c>
      <c r="C597" s="341" t="s">
        <v>1246</v>
      </c>
      <c r="D597" s="22"/>
      <c r="E597" s="23"/>
      <c r="F597" s="14"/>
      <c r="G597" s="23"/>
      <c r="H597" s="22"/>
      <c r="I597" s="24"/>
      <c r="J597" s="24"/>
      <c r="K597" s="25"/>
      <c r="L597" s="25"/>
      <c r="M597" s="25"/>
      <c r="N597" s="25"/>
      <c r="O597" s="25"/>
      <c r="P597" s="25"/>
      <c r="Q597" s="26"/>
      <c r="R597" s="25"/>
      <c r="S597" s="25"/>
      <c r="T597" s="27">
        <f t="shared" si="46"/>
        <v>0</v>
      </c>
      <c r="U597" s="27">
        <f t="shared" si="47"/>
        <v>0</v>
      </c>
      <c r="V597" s="25"/>
      <c r="W597" s="27" t="str">
        <f t="shared" si="48"/>
        <v/>
      </c>
      <c r="X597" s="43" t="str">
        <f t="shared" si="49"/>
        <v>OK</v>
      </c>
      <c r="Y597" s="681" t="str">
        <f t="shared" si="50"/>
        <v/>
      </c>
    </row>
    <row r="598" spans="1:25" x14ac:dyDescent="0.25">
      <c r="A598" s="68" t="str">
        <f>'0'!$A$4</f>
        <v>………………..</v>
      </c>
      <c r="B598" s="341">
        <f>'0'!$A$2</f>
        <v>46112</v>
      </c>
      <c r="C598" s="341" t="s">
        <v>1246</v>
      </c>
      <c r="D598" s="22"/>
      <c r="E598" s="23"/>
      <c r="F598" s="14"/>
      <c r="G598" s="23"/>
      <c r="H598" s="22"/>
      <c r="I598" s="24"/>
      <c r="J598" s="24"/>
      <c r="K598" s="25"/>
      <c r="L598" s="25"/>
      <c r="M598" s="25"/>
      <c r="N598" s="25"/>
      <c r="O598" s="25"/>
      <c r="P598" s="25"/>
      <c r="Q598" s="26"/>
      <c r="R598" s="25"/>
      <c r="S598" s="25"/>
      <c r="T598" s="27">
        <f t="shared" si="46"/>
        <v>0</v>
      </c>
      <c r="U598" s="27">
        <f t="shared" si="47"/>
        <v>0</v>
      </c>
      <c r="V598" s="25"/>
      <c r="W598" s="27" t="str">
        <f t="shared" si="48"/>
        <v/>
      </c>
      <c r="X598" s="43" t="str">
        <f t="shared" si="49"/>
        <v>OK</v>
      </c>
      <c r="Y598" s="681" t="str">
        <f t="shared" si="50"/>
        <v/>
      </c>
    </row>
    <row r="599" spans="1:25" x14ac:dyDescent="0.25">
      <c r="A599" s="68" t="str">
        <f>'0'!$A$4</f>
        <v>………………..</v>
      </c>
      <c r="B599" s="341">
        <f>'0'!$A$2</f>
        <v>46112</v>
      </c>
      <c r="C599" s="341" t="s">
        <v>1246</v>
      </c>
      <c r="D599" s="22"/>
      <c r="E599" s="23"/>
      <c r="F599" s="14"/>
      <c r="G599" s="23"/>
      <c r="H599" s="22"/>
      <c r="I599" s="24"/>
      <c r="J599" s="24"/>
      <c r="K599" s="25"/>
      <c r="L599" s="25"/>
      <c r="M599" s="25"/>
      <c r="N599" s="25"/>
      <c r="O599" s="25"/>
      <c r="P599" s="25"/>
      <c r="Q599" s="26"/>
      <c r="R599" s="25"/>
      <c r="S599" s="25"/>
      <c r="T599" s="27">
        <f t="shared" si="46"/>
        <v>0</v>
      </c>
      <c r="U599" s="27">
        <f t="shared" si="47"/>
        <v>0</v>
      </c>
      <c r="V599" s="25"/>
      <c r="W599" s="27" t="str">
        <f t="shared" si="48"/>
        <v/>
      </c>
      <c r="X599" s="43" t="str">
        <f t="shared" si="49"/>
        <v>OK</v>
      </c>
      <c r="Y599" s="681" t="str">
        <f t="shared" si="50"/>
        <v/>
      </c>
    </row>
    <row r="600" spans="1:25" x14ac:dyDescent="0.25">
      <c r="A600" s="68" t="str">
        <f>'0'!$A$4</f>
        <v>………………..</v>
      </c>
      <c r="B600" s="341">
        <f>'0'!$A$2</f>
        <v>46112</v>
      </c>
      <c r="C600" s="341" t="s">
        <v>1246</v>
      </c>
      <c r="D600" s="22"/>
      <c r="E600" s="23"/>
      <c r="F600" s="14"/>
      <c r="G600" s="23"/>
      <c r="H600" s="22"/>
      <c r="I600" s="24"/>
      <c r="J600" s="24"/>
      <c r="K600" s="25"/>
      <c r="L600" s="25"/>
      <c r="M600" s="25"/>
      <c r="N600" s="25"/>
      <c r="O600" s="25"/>
      <c r="P600" s="25"/>
      <c r="Q600" s="26"/>
      <c r="R600" s="25"/>
      <c r="S600" s="25"/>
      <c r="T600" s="27">
        <f t="shared" si="46"/>
        <v>0</v>
      </c>
      <c r="U600" s="27">
        <f t="shared" si="47"/>
        <v>0</v>
      </c>
      <c r="V600" s="25"/>
      <c r="W600" s="27" t="str">
        <f t="shared" si="48"/>
        <v/>
      </c>
      <c r="X600" s="43" t="str">
        <f t="shared" si="49"/>
        <v>OK</v>
      </c>
      <c r="Y600" s="681" t="str">
        <f t="shared" si="50"/>
        <v/>
      </c>
    </row>
    <row r="601" spans="1:25" x14ac:dyDescent="0.25">
      <c r="A601" s="68" t="str">
        <f>'0'!$A$4</f>
        <v>………………..</v>
      </c>
      <c r="B601" s="341">
        <f>'0'!$A$2</f>
        <v>46112</v>
      </c>
      <c r="C601" s="341" t="s">
        <v>1246</v>
      </c>
      <c r="D601" s="22"/>
      <c r="E601" s="23"/>
      <c r="F601" s="14"/>
      <c r="G601" s="23"/>
      <c r="H601" s="22"/>
      <c r="I601" s="24"/>
      <c r="J601" s="24"/>
      <c r="K601" s="25"/>
      <c r="L601" s="25"/>
      <c r="M601" s="25"/>
      <c r="N601" s="25"/>
      <c r="O601" s="25"/>
      <c r="P601" s="25"/>
      <c r="Q601" s="26"/>
      <c r="R601" s="25"/>
      <c r="S601" s="25"/>
      <c r="T601" s="27">
        <f t="shared" si="46"/>
        <v>0</v>
      </c>
      <c r="U601" s="27">
        <f t="shared" si="47"/>
        <v>0</v>
      </c>
      <c r="V601" s="25"/>
      <c r="W601" s="27" t="str">
        <f t="shared" si="48"/>
        <v/>
      </c>
      <c r="X601" s="43" t="str">
        <f t="shared" si="49"/>
        <v>OK</v>
      </c>
      <c r="Y601" s="681" t="str">
        <f t="shared" si="50"/>
        <v/>
      </c>
    </row>
    <row r="602" spans="1:25" x14ac:dyDescent="0.25">
      <c r="A602" s="68" t="str">
        <f>'0'!$A$4</f>
        <v>………………..</v>
      </c>
      <c r="B602" s="341">
        <f>'0'!$A$2</f>
        <v>46112</v>
      </c>
      <c r="C602" s="341" t="s">
        <v>1246</v>
      </c>
      <c r="D602" s="22"/>
      <c r="E602" s="23"/>
      <c r="F602" s="14"/>
      <c r="G602" s="23"/>
      <c r="H602" s="22"/>
      <c r="I602" s="24"/>
      <c r="J602" s="24"/>
      <c r="K602" s="25"/>
      <c r="L602" s="25"/>
      <c r="M602" s="25"/>
      <c r="N602" s="25"/>
      <c r="O602" s="25"/>
      <c r="P602" s="25"/>
      <c r="Q602" s="26"/>
      <c r="R602" s="25"/>
      <c r="S602" s="25"/>
      <c r="T602" s="27">
        <f t="shared" si="46"/>
        <v>0</v>
      </c>
      <c r="U602" s="27">
        <f t="shared" si="47"/>
        <v>0</v>
      </c>
      <c r="V602" s="25"/>
      <c r="W602" s="27" t="str">
        <f t="shared" si="48"/>
        <v/>
      </c>
      <c r="X602" s="43" t="str">
        <f t="shared" si="49"/>
        <v>OK</v>
      </c>
      <c r="Y602" s="681" t="str">
        <f t="shared" si="50"/>
        <v/>
      </c>
    </row>
    <row r="603" spans="1:25" x14ac:dyDescent="0.25">
      <c r="A603" s="68" t="str">
        <f>'0'!$A$4</f>
        <v>………………..</v>
      </c>
      <c r="B603" s="341">
        <f>'0'!$A$2</f>
        <v>46112</v>
      </c>
      <c r="C603" s="341" t="s">
        <v>1246</v>
      </c>
      <c r="D603" s="22"/>
      <c r="E603" s="23"/>
      <c r="F603" s="14"/>
      <c r="G603" s="23"/>
      <c r="H603" s="22"/>
      <c r="I603" s="24"/>
      <c r="J603" s="24"/>
      <c r="K603" s="25"/>
      <c r="L603" s="25"/>
      <c r="M603" s="25"/>
      <c r="N603" s="25"/>
      <c r="O603" s="25"/>
      <c r="P603" s="25"/>
      <c r="Q603" s="26"/>
      <c r="R603" s="25"/>
      <c r="S603" s="25"/>
      <c r="T603" s="27">
        <f t="shared" si="46"/>
        <v>0</v>
      </c>
      <c r="U603" s="27">
        <f t="shared" si="47"/>
        <v>0</v>
      </c>
      <c r="V603" s="25"/>
      <c r="W603" s="27" t="str">
        <f t="shared" si="48"/>
        <v/>
      </c>
      <c r="X603" s="43" t="str">
        <f t="shared" si="49"/>
        <v>OK</v>
      </c>
      <c r="Y603" s="681" t="str">
        <f t="shared" si="50"/>
        <v/>
      </c>
    </row>
    <row r="604" spans="1:25" x14ac:dyDescent="0.25">
      <c r="A604" s="68" t="str">
        <f>'0'!$A$4</f>
        <v>………………..</v>
      </c>
      <c r="B604" s="341">
        <f>'0'!$A$2</f>
        <v>46112</v>
      </c>
      <c r="C604" s="341" t="s">
        <v>1246</v>
      </c>
      <c r="D604" s="22"/>
      <c r="E604" s="23"/>
      <c r="F604" s="14"/>
      <c r="G604" s="23"/>
      <c r="H604" s="22"/>
      <c r="I604" s="24"/>
      <c r="J604" s="24"/>
      <c r="K604" s="25"/>
      <c r="L604" s="25"/>
      <c r="M604" s="25"/>
      <c r="N604" s="25"/>
      <c r="O604" s="25"/>
      <c r="P604" s="25"/>
      <c r="Q604" s="26"/>
      <c r="R604" s="25"/>
      <c r="S604" s="25"/>
      <c r="T604" s="27">
        <f t="shared" si="46"/>
        <v>0</v>
      </c>
      <c r="U604" s="27">
        <f t="shared" si="47"/>
        <v>0</v>
      </c>
      <c r="V604" s="25"/>
      <c r="W604" s="27" t="str">
        <f t="shared" si="48"/>
        <v/>
      </c>
      <c r="X604" s="43" t="str">
        <f t="shared" si="49"/>
        <v>OK</v>
      </c>
      <c r="Y604" s="681" t="str">
        <f t="shared" si="50"/>
        <v/>
      </c>
    </row>
    <row r="605" spans="1:25" x14ac:dyDescent="0.25">
      <c r="A605" s="68" t="str">
        <f>'0'!$A$4</f>
        <v>………………..</v>
      </c>
      <c r="B605" s="341">
        <f>'0'!$A$2</f>
        <v>46112</v>
      </c>
      <c r="C605" s="341" t="s">
        <v>1246</v>
      </c>
      <c r="D605" s="22"/>
      <c r="E605" s="23"/>
      <c r="F605" s="14"/>
      <c r="G605" s="23"/>
      <c r="H605" s="22"/>
      <c r="I605" s="24"/>
      <c r="J605" s="24"/>
      <c r="K605" s="25"/>
      <c r="L605" s="25"/>
      <c r="M605" s="25"/>
      <c r="N605" s="25"/>
      <c r="O605" s="25"/>
      <c r="P605" s="25"/>
      <c r="Q605" s="26"/>
      <c r="R605" s="25"/>
      <c r="S605" s="25"/>
      <c r="T605" s="27">
        <f t="shared" si="46"/>
        <v>0</v>
      </c>
      <c r="U605" s="27">
        <f t="shared" si="47"/>
        <v>0</v>
      </c>
      <c r="V605" s="25"/>
      <c r="W605" s="27" t="str">
        <f t="shared" si="48"/>
        <v/>
      </c>
      <c r="X605" s="43" t="str">
        <f t="shared" si="49"/>
        <v>OK</v>
      </c>
      <c r="Y605" s="681" t="str">
        <f t="shared" si="50"/>
        <v/>
      </c>
    </row>
    <row r="606" spans="1:25" x14ac:dyDescent="0.25">
      <c r="A606" s="68" t="str">
        <f>'0'!$A$4</f>
        <v>………………..</v>
      </c>
      <c r="B606" s="341">
        <f>'0'!$A$2</f>
        <v>46112</v>
      </c>
      <c r="C606" s="341" t="s">
        <v>1246</v>
      </c>
      <c r="D606" s="22"/>
      <c r="E606" s="23"/>
      <c r="F606" s="14"/>
      <c r="G606" s="23"/>
      <c r="H606" s="22"/>
      <c r="I606" s="24"/>
      <c r="J606" s="24"/>
      <c r="K606" s="25"/>
      <c r="L606" s="25"/>
      <c r="M606" s="25"/>
      <c r="N606" s="25"/>
      <c r="O606" s="25"/>
      <c r="P606" s="25"/>
      <c r="Q606" s="26"/>
      <c r="R606" s="25"/>
      <c r="S606" s="25"/>
      <c r="T606" s="27">
        <f t="shared" si="46"/>
        <v>0</v>
      </c>
      <c r="U606" s="27">
        <f t="shared" si="47"/>
        <v>0</v>
      </c>
      <c r="V606" s="25"/>
      <c r="W606" s="27" t="str">
        <f t="shared" si="48"/>
        <v/>
      </c>
      <c r="X606" s="43" t="str">
        <f t="shared" si="49"/>
        <v>OK</v>
      </c>
      <c r="Y606" s="681" t="str">
        <f t="shared" si="50"/>
        <v/>
      </c>
    </row>
    <row r="607" spans="1:25" x14ac:dyDescent="0.25">
      <c r="A607" s="68" t="str">
        <f>'0'!$A$4</f>
        <v>………………..</v>
      </c>
      <c r="B607" s="341">
        <f>'0'!$A$2</f>
        <v>46112</v>
      </c>
      <c r="C607" s="341" t="s">
        <v>1246</v>
      </c>
      <c r="D607" s="22"/>
      <c r="E607" s="23"/>
      <c r="F607" s="14"/>
      <c r="G607" s="23"/>
      <c r="H607" s="22"/>
      <c r="I607" s="24"/>
      <c r="J607" s="24"/>
      <c r="K607" s="25"/>
      <c r="L607" s="25"/>
      <c r="M607" s="25"/>
      <c r="N607" s="25"/>
      <c r="O607" s="25"/>
      <c r="P607" s="25"/>
      <c r="Q607" s="26"/>
      <c r="R607" s="25"/>
      <c r="S607" s="25"/>
      <c r="T607" s="27">
        <f t="shared" si="46"/>
        <v>0</v>
      </c>
      <c r="U607" s="27">
        <f t="shared" si="47"/>
        <v>0</v>
      </c>
      <c r="V607" s="25"/>
      <c r="W607" s="27" t="str">
        <f t="shared" si="48"/>
        <v/>
      </c>
      <c r="X607" s="43" t="str">
        <f t="shared" si="49"/>
        <v>OK</v>
      </c>
      <c r="Y607" s="681" t="str">
        <f t="shared" si="50"/>
        <v/>
      </c>
    </row>
    <row r="608" spans="1:25" x14ac:dyDescent="0.25">
      <c r="A608" s="68" t="str">
        <f>'0'!$A$4</f>
        <v>………………..</v>
      </c>
      <c r="B608" s="341">
        <f>'0'!$A$2</f>
        <v>46112</v>
      </c>
      <c r="C608" s="341" t="s">
        <v>1246</v>
      </c>
      <c r="D608" s="22"/>
      <c r="E608" s="23"/>
      <c r="F608" s="14"/>
      <c r="G608" s="23"/>
      <c r="H608" s="22"/>
      <c r="I608" s="24"/>
      <c r="J608" s="24"/>
      <c r="K608" s="25"/>
      <c r="L608" s="25"/>
      <c r="M608" s="25"/>
      <c r="N608" s="25"/>
      <c r="O608" s="25"/>
      <c r="P608" s="25"/>
      <c r="Q608" s="26"/>
      <c r="R608" s="25"/>
      <c r="S608" s="25"/>
      <c r="T608" s="27">
        <f t="shared" si="46"/>
        <v>0</v>
      </c>
      <c r="U608" s="27">
        <f t="shared" si="47"/>
        <v>0</v>
      </c>
      <c r="V608" s="25"/>
      <c r="W608" s="27" t="str">
        <f t="shared" si="48"/>
        <v/>
      </c>
      <c r="X608" s="43" t="str">
        <f t="shared" si="49"/>
        <v>OK</v>
      </c>
      <c r="Y608" s="681" t="str">
        <f t="shared" si="50"/>
        <v/>
      </c>
    </row>
    <row r="609" spans="1:25" x14ac:dyDescent="0.25">
      <c r="A609" s="68" t="str">
        <f>'0'!$A$4</f>
        <v>………………..</v>
      </c>
      <c r="B609" s="341">
        <f>'0'!$A$2</f>
        <v>46112</v>
      </c>
      <c r="C609" s="341" t="s">
        <v>1246</v>
      </c>
      <c r="D609" s="22"/>
      <c r="E609" s="23"/>
      <c r="F609" s="14"/>
      <c r="G609" s="23"/>
      <c r="H609" s="22"/>
      <c r="I609" s="24"/>
      <c r="J609" s="24"/>
      <c r="K609" s="25"/>
      <c r="L609" s="25"/>
      <c r="M609" s="25"/>
      <c r="N609" s="25"/>
      <c r="O609" s="25"/>
      <c r="P609" s="25"/>
      <c r="Q609" s="26"/>
      <c r="R609" s="25"/>
      <c r="S609" s="25"/>
      <c r="T609" s="27">
        <f t="shared" si="46"/>
        <v>0</v>
      </c>
      <c r="U609" s="27">
        <f t="shared" si="47"/>
        <v>0</v>
      </c>
      <c r="V609" s="25"/>
      <c r="W609" s="27" t="str">
        <f t="shared" si="48"/>
        <v/>
      </c>
      <c r="X609" s="43" t="str">
        <f t="shared" si="49"/>
        <v>OK</v>
      </c>
      <c r="Y609" s="681" t="str">
        <f t="shared" si="50"/>
        <v/>
      </c>
    </row>
    <row r="610" spans="1:25" x14ac:dyDescent="0.25">
      <c r="A610" s="68" t="str">
        <f>'0'!$A$4</f>
        <v>………………..</v>
      </c>
      <c r="B610" s="341">
        <f>'0'!$A$2</f>
        <v>46112</v>
      </c>
      <c r="C610" s="341" t="s">
        <v>1246</v>
      </c>
      <c r="D610" s="22"/>
      <c r="E610" s="23"/>
      <c r="F610" s="14"/>
      <c r="G610" s="23"/>
      <c r="H610" s="22"/>
      <c r="I610" s="24"/>
      <c r="J610" s="24"/>
      <c r="K610" s="25"/>
      <c r="L610" s="25"/>
      <c r="M610" s="25"/>
      <c r="N610" s="25"/>
      <c r="O610" s="25"/>
      <c r="P610" s="25"/>
      <c r="Q610" s="26"/>
      <c r="R610" s="25"/>
      <c r="S610" s="25"/>
      <c r="T610" s="27">
        <f t="shared" si="46"/>
        <v>0</v>
      </c>
      <c r="U610" s="27">
        <f t="shared" si="47"/>
        <v>0</v>
      </c>
      <c r="V610" s="25"/>
      <c r="W610" s="27" t="str">
        <f t="shared" si="48"/>
        <v/>
      </c>
      <c r="X610" s="43" t="str">
        <f t="shared" si="49"/>
        <v>OK</v>
      </c>
      <c r="Y610" s="681" t="str">
        <f t="shared" si="50"/>
        <v/>
      </c>
    </row>
    <row r="611" spans="1:25" x14ac:dyDescent="0.25">
      <c r="A611" s="68" t="str">
        <f>'0'!$A$4</f>
        <v>………………..</v>
      </c>
      <c r="B611" s="341">
        <f>'0'!$A$2</f>
        <v>46112</v>
      </c>
      <c r="C611" s="341" t="s">
        <v>1246</v>
      </c>
      <c r="D611" s="22"/>
      <c r="E611" s="23"/>
      <c r="F611" s="14"/>
      <c r="G611" s="23"/>
      <c r="H611" s="22"/>
      <c r="I611" s="24"/>
      <c r="J611" s="24"/>
      <c r="K611" s="25"/>
      <c r="L611" s="25"/>
      <c r="M611" s="25"/>
      <c r="N611" s="25"/>
      <c r="O611" s="25"/>
      <c r="P611" s="25"/>
      <c r="Q611" s="26"/>
      <c r="R611" s="25"/>
      <c r="S611" s="25"/>
      <c r="T611" s="27">
        <f t="shared" si="46"/>
        <v>0</v>
      </c>
      <c r="U611" s="27">
        <f t="shared" si="47"/>
        <v>0</v>
      </c>
      <c r="V611" s="25"/>
      <c r="W611" s="27" t="str">
        <f t="shared" si="48"/>
        <v/>
      </c>
      <c r="X611" s="43" t="str">
        <f t="shared" si="49"/>
        <v>OK</v>
      </c>
      <c r="Y611" s="681" t="str">
        <f t="shared" si="50"/>
        <v/>
      </c>
    </row>
    <row r="612" spans="1:25" x14ac:dyDescent="0.25">
      <c r="A612" s="68" t="str">
        <f>'0'!$A$4</f>
        <v>………………..</v>
      </c>
      <c r="B612" s="341">
        <f>'0'!$A$2</f>
        <v>46112</v>
      </c>
      <c r="C612" s="341" t="s">
        <v>1246</v>
      </c>
      <c r="D612" s="22"/>
      <c r="E612" s="23"/>
      <c r="F612" s="14"/>
      <c r="G612" s="23"/>
      <c r="H612" s="22"/>
      <c r="I612" s="24"/>
      <c r="J612" s="24"/>
      <c r="K612" s="25"/>
      <c r="L612" s="25"/>
      <c r="M612" s="25"/>
      <c r="N612" s="25"/>
      <c r="O612" s="25"/>
      <c r="P612" s="25"/>
      <c r="Q612" s="26"/>
      <c r="R612" s="25"/>
      <c r="S612" s="25"/>
      <c r="T612" s="27">
        <f t="shared" si="46"/>
        <v>0</v>
      </c>
      <c r="U612" s="27">
        <f t="shared" si="47"/>
        <v>0</v>
      </c>
      <c r="V612" s="25"/>
      <c r="W612" s="27" t="str">
        <f t="shared" si="48"/>
        <v/>
      </c>
      <c r="X612" s="43" t="str">
        <f t="shared" si="49"/>
        <v>OK</v>
      </c>
      <c r="Y612" s="681" t="str">
        <f t="shared" si="50"/>
        <v/>
      </c>
    </row>
    <row r="613" spans="1:25" x14ac:dyDescent="0.25">
      <c r="A613" s="68" t="str">
        <f>'0'!$A$4</f>
        <v>………………..</v>
      </c>
      <c r="B613" s="341">
        <f>'0'!$A$2</f>
        <v>46112</v>
      </c>
      <c r="C613" s="341" t="s">
        <v>1246</v>
      </c>
      <c r="D613" s="22"/>
      <c r="E613" s="23"/>
      <c r="F613" s="14"/>
      <c r="G613" s="23"/>
      <c r="H613" s="22"/>
      <c r="I613" s="24"/>
      <c r="J613" s="24"/>
      <c r="K613" s="25"/>
      <c r="L613" s="25"/>
      <c r="M613" s="25"/>
      <c r="N613" s="25"/>
      <c r="O613" s="25"/>
      <c r="P613" s="25"/>
      <c r="Q613" s="26"/>
      <c r="R613" s="25"/>
      <c r="S613" s="25"/>
      <c r="T613" s="27">
        <f t="shared" si="46"/>
        <v>0</v>
      </c>
      <c r="U613" s="27">
        <f t="shared" si="47"/>
        <v>0</v>
      </c>
      <c r="V613" s="25"/>
      <c r="W613" s="27" t="str">
        <f t="shared" si="48"/>
        <v/>
      </c>
      <c r="X613" s="43" t="str">
        <f t="shared" si="49"/>
        <v>OK</v>
      </c>
      <c r="Y613" s="681" t="str">
        <f t="shared" si="50"/>
        <v/>
      </c>
    </row>
    <row r="614" spans="1:25" x14ac:dyDescent="0.25">
      <c r="A614" s="68" t="str">
        <f>'0'!$A$4</f>
        <v>………………..</v>
      </c>
      <c r="B614" s="341">
        <f>'0'!$A$2</f>
        <v>46112</v>
      </c>
      <c r="C614" s="341" t="s">
        <v>1246</v>
      </c>
      <c r="D614" s="22"/>
      <c r="E614" s="23"/>
      <c r="F614" s="14"/>
      <c r="G614" s="23"/>
      <c r="H614" s="22"/>
      <c r="I614" s="24"/>
      <c r="J614" s="24"/>
      <c r="K614" s="25"/>
      <c r="L614" s="25"/>
      <c r="M614" s="25"/>
      <c r="N614" s="25"/>
      <c r="O614" s="25"/>
      <c r="P614" s="25"/>
      <c r="Q614" s="26"/>
      <c r="R614" s="25"/>
      <c r="S614" s="25"/>
      <c r="T614" s="27">
        <f t="shared" si="46"/>
        <v>0</v>
      </c>
      <c r="U614" s="27">
        <f t="shared" si="47"/>
        <v>0</v>
      </c>
      <c r="V614" s="25"/>
      <c r="W614" s="27" t="str">
        <f t="shared" si="48"/>
        <v/>
      </c>
      <c r="X614" s="43" t="str">
        <f t="shared" si="49"/>
        <v>OK</v>
      </c>
      <c r="Y614" s="681" t="str">
        <f t="shared" si="50"/>
        <v/>
      </c>
    </row>
    <row r="615" spans="1:25" x14ac:dyDescent="0.25">
      <c r="A615" s="68" t="str">
        <f>'0'!$A$4</f>
        <v>………………..</v>
      </c>
      <c r="B615" s="341">
        <f>'0'!$A$2</f>
        <v>46112</v>
      </c>
      <c r="C615" s="341" t="s">
        <v>1246</v>
      </c>
      <c r="D615" s="22"/>
      <c r="E615" s="23"/>
      <c r="F615" s="14"/>
      <c r="G615" s="23"/>
      <c r="H615" s="22"/>
      <c r="I615" s="24"/>
      <c r="J615" s="24"/>
      <c r="K615" s="25"/>
      <c r="L615" s="25"/>
      <c r="M615" s="25"/>
      <c r="N615" s="25"/>
      <c r="O615" s="25"/>
      <c r="P615" s="25"/>
      <c r="Q615" s="26"/>
      <c r="R615" s="25"/>
      <c r="S615" s="25"/>
      <c r="T615" s="27">
        <f t="shared" si="46"/>
        <v>0</v>
      </c>
      <c r="U615" s="27">
        <f t="shared" si="47"/>
        <v>0</v>
      </c>
      <c r="V615" s="25"/>
      <c r="W615" s="27" t="str">
        <f t="shared" si="48"/>
        <v/>
      </c>
      <c r="X615" s="43" t="str">
        <f t="shared" si="49"/>
        <v>OK</v>
      </c>
      <c r="Y615" s="681" t="str">
        <f t="shared" si="50"/>
        <v/>
      </c>
    </row>
    <row r="616" spans="1:25" x14ac:dyDescent="0.25">
      <c r="A616" s="68" t="str">
        <f>'0'!$A$4</f>
        <v>………………..</v>
      </c>
      <c r="B616" s="341">
        <f>'0'!$A$2</f>
        <v>46112</v>
      </c>
      <c r="C616" s="341" t="s">
        <v>1246</v>
      </c>
      <c r="D616" s="22"/>
      <c r="E616" s="23"/>
      <c r="F616" s="14"/>
      <c r="G616" s="23"/>
      <c r="H616" s="22"/>
      <c r="I616" s="24"/>
      <c r="J616" s="24"/>
      <c r="K616" s="25"/>
      <c r="L616" s="25"/>
      <c r="M616" s="25"/>
      <c r="N616" s="25"/>
      <c r="O616" s="25"/>
      <c r="P616" s="25"/>
      <c r="Q616" s="26"/>
      <c r="R616" s="25"/>
      <c r="S616" s="25"/>
      <c r="T616" s="27">
        <f t="shared" si="46"/>
        <v>0</v>
      </c>
      <c r="U616" s="27">
        <f t="shared" si="47"/>
        <v>0</v>
      </c>
      <c r="V616" s="25"/>
      <c r="W616" s="27" t="str">
        <f t="shared" si="48"/>
        <v/>
      </c>
      <c r="X616" s="43" t="str">
        <f t="shared" si="49"/>
        <v>OK</v>
      </c>
      <c r="Y616" s="681" t="str">
        <f t="shared" si="50"/>
        <v/>
      </c>
    </row>
    <row r="617" spans="1:25" x14ac:dyDescent="0.25">
      <c r="A617" s="68" t="str">
        <f>'0'!$A$4</f>
        <v>………………..</v>
      </c>
      <c r="B617" s="341">
        <f>'0'!$A$2</f>
        <v>46112</v>
      </c>
      <c r="C617" s="341" t="s">
        <v>1246</v>
      </c>
      <c r="D617" s="22"/>
      <c r="E617" s="23"/>
      <c r="F617" s="14"/>
      <c r="G617" s="23"/>
      <c r="H617" s="22"/>
      <c r="I617" s="24"/>
      <c r="J617" s="24"/>
      <c r="K617" s="25"/>
      <c r="L617" s="25"/>
      <c r="M617" s="25"/>
      <c r="N617" s="25"/>
      <c r="O617" s="25"/>
      <c r="P617" s="25"/>
      <c r="Q617" s="26"/>
      <c r="R617" s="25"/>
      <c r="S617" s="25"/>
      <c r="T617" s="27">
        <f t="shared" si="46"/>
        <v>0</v>
      </c>
      <c r="U617" s="27">
        <f t="shared" si="47"/>
        <v>0</v>
      </c>
      <c r="V617" s="25"/>
      <c r="W617" s="27" t="str">
        <f t="shared" si="48"/>
        <v/>
      </c>
      <c r="X617" s="43" t="str">
        <f t="shared" si="49"/>
        <v>OK</v>
      </c>
      <c r="Y617" s="681" t="str">
        <f t="shared" si="50"/>
        <v/>
      </c>
    </row>
    <row r="618" spans="1:25" x14ac:dyDescent="0.25">
      <c r="A618" s="68" t="str">
        <f>'0'!$A$4</f>
        <v>………………..</v>
      </c>
      <c r="B618" s="341">
        <f>'0'!$A$2</f>
        <v>46112</v>
      </c>
      <c r="C618" s="341" t="s">
        <v>1246</v>
      </c>
      <c r="D618" s="22"/>
      <c r="E618" s="23"/>
      <c r="F618" s="14"/>
      <c r="G618" s="23"/>
      <c r="H618" s="22"/>
      <c r="I618" s="24"/>
      <c r="J618" s="24"/>
      <c r="K618" s="25"/>
      <c r="L618" s="25"/>
      <c r="M618" s="25"/>
      <c r="N618" s="25"/>
      <c r="O618" s="25"/>
      <c r="P618" s="25"/>
      <c r="Q618" s="26"/>
      <c r="R618" s="25"/>
      <c r="S618" s="25"/>
      <c r="T618" s="27">
        <f t="shared" si="46"/>
        <v>0</v>
      </c>
      <c r="U618" s="27">
        <f t="shared" si="47"/>
        <v>0</v>
      </c>
      <c r="V618" s="25"/>
      <c r="W618" s="27" t="str">
        <f t="shared" si="48"/>
        <v/>
      </c>
      <c r="X618" s="43" t="str">
        <f t="shared" si="49"/>
        <v>OK</v>
      </c>
      <c r="Y618" s="681" t="str">
        <f t="shared" si="50"/>
        <v/>
      </c>
    </row>
    <row r="619" spans="1:25" x14ac:dyDescent="0.25">
      <c r="A619" s="68" t="str">
        <f>'0'!$A$4</f>
        <v>………………..</v>
      </c>
      <c r="B619" s="341">
        <f>'0'!$A$2</f>
        <v>46112</v>
      </c>
      <c r="C619" s="341" t="s">
        <v>1246</v>
      </c>
      <c r="D619" s="22"/>
      <c r="E619" s="23"/>
      <c r="F619" s="14"/>
      <c r="G619" s="23"/>
      <c r="H619" s="22"/>
      <c r="I619" s="24"/>
      <c r="J619" s="24"/>
      <c r="K619" s="25"/>
      <c r="L619" s="25"/>
      <c r="M619" s="25"/>
      <c r="N619" s="25"/>
      <c r="O619" s="25"/>
      <c r="P619" s="25"/>
      <c r="Q619" s="26"/>
      <c r="R619" s="25"/>
      <c r="S619" s="25"/>
      <c r="T619" s="27">
        <f t="shared" si="46"/>
        <v>0</v>
      </c>
      <c r="U619" s="27">
        <f t="shared" si="47"/>
        <v>0</v>
      </c>
      <c r="V619" s="25"/>
      <c r="W619" s="27" t="str">
        <f t="shared" si="48"/>
        <v/>
      </c>
      <c r="X619" s="43" t="str">
        <f t="shared" si="49"/>
        <v>OK</v>
      </c>
      <c r="Y619" s="681" t="str">
        <f t="shared" si="50"/>
        <v/>
      </c>
    </row>
    <row r="620" spans="1:25" x14ac:dyDescent="0.25">
      <c r="A620" s="68" t="str">
        <f>'0'!$A$4</f>
        <v>………………..</v>
      </c>
      <c r="B620" s="341">
        <f>'0'!$A$2</f>
        <v>46112</v>
      </c>
      <c r="C620" s="341" t="s">
        <v>1246</v>
      </c>
      <c r="D620" s="22"/>
      <c r="E620" s="23"/>
      <c r="F620" s="14"/>
      <c r="G620" s="23"/>
      <c r="H620" s="22"/>
      <c r="I620" s="24"/>
      <c r="J620" s="24"/>
      <c r="K620" s="25"/>
      <c r="L620" s="25"/>
      <c r="M620" s="25"/>
      <c r="N620" s="25"/>
      <c r="O620" s="25"/>
      <c r="P620" s="25"/>
      <c r="Q620" s="26"/>
      <c r="R620" s="25"/>
      <c r="S620" s="25"/>
      <c r="T620" s="27">
        <f t="shared" si="46"/>
        <v>0</v>
      </c>
      <c r="U620" s="27">
        <f t="shared" si="47"/>
        <v>0</v>
      </c>
      <c r="V620" s="25"/>
      <c r="W620" s="27" t="str">
        <f t="shared" si="48"/>
        <v/>
      </c>
      <c r="X620" s="43" t="str">
        <f t="shared" si="49"/>
        <v>OK</v>
      </c>
      <c r="Y620" s="681" t="str">
        <f t="shared" si="50"/>
        <v/>
      </c>
    </row>
    <row r="621" spans="1:25" x14ac:dyDescent="0.25">
      <c r="A621" s="68" t="str">
        <f>'0'!$A$4</f>
        <v>………………..</v>
      </c>
      <c r="B621" s="341">
        <f>'0'!$A$2</f>
        <v>46112</v>
      </c>
      <c r="C621" s="341" t="s">
        <v>1246</v>
      </c>
      <c r="D621" s="22"/>
      <c r="E621" s="23"/>
      <c r="F621" s="14"/>
      <c r="G621" s="23"/>
      <c r="H621" s="22"/>
      <c r="I621" s="24"/>
      <c r="J621" s="24"/>
      <c r="K621" s="25"/>
      <c r="L621" s="25"/>
      <c r="M621" s="25"/>
      <c r="N621" s="25"/>
      <c r="O621" s="25"/>
      <c r="P621" s="25"/>
      <c r="Q621" s="26"/>
      <c r="R621" s="25"/>
      <c r="S621" s="25"/>
      <c r="T621" s="27">
        <f t="shared" si="46"/>
        <v>0</v>
      </c>
      <c r="U621" s="27">
        <f t="shared" si="47"/>
        <v>0</v>
      </c>
      <c r="V621" s="25"/>
      <c r="W621" s="27" t="str">
        <f t="shared" si="48"/>
        <v/>
      </c>
      <c r="X621" s="43" t="str">
        <f t="shared" si="49"/>
        <v>OK</v>
      </c>
      <c r="Y621" s="681" t="str">
        <f t="shared" si="50"/>
        <v/>
      </c>
    </row>
    <row r="622" spans="1:25" x14ac:dyDescent="0.25">
      <c r="A622" s="68" t="str">
        <f>'0'!$A$4</f>
        <v>………………..</v>
      </c>
      <c r="B622" s="341">
        <f>'0'!$A$2</f>
        <v>46112</v>
      </c>
      <c r="C622" s="341" t="s">
        <v>1246</v>
      </c>
      <c r="D622" s="22"/>
      <c r="E622" s="23"/>
      <c r="F622" s="14"/>
      <c r="G622" s="23"/>
      <c r="H622" s="22"/>
      <c r="I622" s="24"/>
      <c r="J622" s="24"/>
      <c r="K622" s="25"/>
      <c r="L622" s="25"/>
      <c r="M622" s="25"/>
      <c r="N622" s="25"/>
      <c r="O622" s="25"/>
      <c r="P622" s="25"/>
      <c r="Q622" s="26"/>
      <c r="R622" s="25"/>
      <c r="S622" s="25"/>
      <c r="T622" s="27">
        <f t="shared" si="46"/>
        <v>0</v>
      </c>
      <c r="U622" s="27">
        <f t="shared" si="47"/>
        <v>0</v>
      </c>
      <c r="V622" s="25"/>
      <c r="W622" s="27" t="str">
        <f t="shared" si="48"/>
        <v/>
      </c>
      <c r="X622" s="43" t="str">
        <f t="shared" si="49"/>
        <v>OK</v>
      </c>
      <c r="Y622" s="681" t="str">
        <f t="shared" si="50"/>
        <v/>
      </c>
    </row>
    <row r="623" spans="1:25" x14ac:dyDescent="0.25">
      <c r="A623" s="68" t="str">
        <f>'0'!$A$4</f>
        <v>………………..</v>
      </c>
      <c r="B623" s="341">
        <f>'0'!$A$2</f>
        <v>46112</v>
      </c>
      <c r="C623" s="341" t="s">
        <v>1246</v>
      </c>
      <c r="D623" s="22"/>
      <c r="E623" s="23"/>
      <c r="F623" s="14"/>
      <c r="G623" s="23"/>
      <c r="H623" s="22"/>
      <c r="I623" s="24"/>
      <c r="J623" s="24"/>
      <c r="K623" s="25"/>
      <c r="L623" s="25"/>
      <c r="M623" s="25"/>
      <c r="N623" s="25"/>
      <c r="O623" s="25"/>
      <c r="P623" s="25"/>
      <c r="Q623" s="26"/>
      <c r="R623" s="25"/>
      <c r="S623" s="25"/>
      <c r="T623" s="27">
        <f t="shared" si="46"/>
        <v>0</v>
      </c>
      <c r="U623" s="27">
        <f t="shared" si="47"/>
        <v>0</v>
      </c>
      <c r="V623" s="25"/>
      <c r="W623" s="27" t="str">
        <f t="shared" si="48"/>
        <v/>
      </c>
      <c r="X623" s="43" t="str">
        <f t="shared" si="49"/>
        <v>OK</v>
      </c>
      <c r="Y623" s="681" t="str">
        <f t="shared" si="50"/>
        <v/>
      </c>
    </row>
    <row r="624" spans="1:25" x14ac:dyDescent="0.25">
      <c r="A624" s="68" t="str">
        <f>'0'!$A$4</f>
        <v>………………..</v>
      </c>
      <c r="B624" s="341">
        <f>'0'!$A$2</f>
        <v>46112</v>
      </c>
      <c r="C624" s="341" t="s">
        <v>1246</v>
      </c>
      <c r="D624" s="22"/>
      <c r="E624" s="23"/>
      <c r="F624" s="14"/>
      <c r="G624" s="23"/>
      <c r="H624" s="22"/>
      <c r="I624" s="24"/>
      <c r="J624" s="24"/>
      <c r="K624" s="25"/>
      <c r="L624" s="25"/>
      <c r="M624" s="25"/>
      <c r="N624" s="25"/>
      <c r="O624" s="25"/>
      <c r="P624" s="25"/>
      <c r="Q624" s="26"/>
      <c r="R624" s="25"/>
      <c r="S624" s="25"/>
      <c r="T624" s="27">
        <f t="shared" si="46"/>
        <v>0</v>
      </c>
      <c r="U624" s="27">
        <f t="shared" si="47"/>
        <v>0</v>
      </c>
      <c r="V624" s="25"/>
      <c r="W624" s="27" t="str">
        <f t="shared" si="48"/>
        <v/>
      </c>
      <c r="X624" s="43" t="str">
        <f t="shared" si="49"/>
        <v>OK</v>
      </c>
      <c r="Y624" s="681" t="str">
        <f t="shared" si="50"/>
        <v/>
      </c>
    </row>
    <row r="625" spans="1:25" x14ac:dyDescent="0.25">
      <c r="A625" s="68" t="str">
        <f>'0'!$A$4</f>
        <v>………………..</v>
      </c>
      <c r="B625" s="341">
        <f>'0'!$A$2</f>
        <v>46112</v>
      </c>
      <c r="C625" s="341" t="s">
        <v>1246</v>
      </c>
      <c r="D625" s="22"/>
      <c r="E625" s="23"/>
      <c r="F625" s="14"/>
      <c r="G625" s="23"/>
      <c r="H625" s="22"/>
      <c r="I625" s="24"/>
      <c r="J625" s="24"/>
      <c r="K625" s="25"/>
      <c r="L625" s="25"/>
      <c r="M625" s="25"/>
      <c r="N625" s="25"/>
      <c r="O625" s="25"/>
      <c r="P625" s="25"/>
      <c r="Q625" s="26"/>
      <c r="R625" s="25"/>
      <c r="S625" s="25"/>
      <c r="T625" s="27">
        <f t="shared" si="46"/>
        <v>0</v>
      </c>
      <c r="U625" s="27">
        <f t="shared" si="47"/>
        <v>0</v>
      </c>
      <c r="V625" s="25"/>
      <c r="W625" s="27" t="str">
        <f t="shared" si="48"/>
        <v/>
      </c>
      <c r="X625" s="43" t="str">
        <f t="shared" si="49"/>
        <v>OK</v>
      </c>
      <c r="Y625" s="681" t="str">
        <f t="shared" si="50"/>
        <v/>
      </c>
    </row>
    <row r="626" spans="1:25" x14ac:dyDescent="0.25">
      <c r="A626" s="68" t="str">
        <f>'0'!$A$4</f>
        <v>………………..</v>
      </c>
      <c r="B626" s="341">
        <f>'0'!$A$2</f>
        <v>46112</v>
      </c>
      <c r="C626" s="341" t="s">
        <v>1246</v>
      </c>
      <c r="D626" s="22"/>
      <c r="E626" s="23"/>
      <c r="F626" s="14"/>
      <c r="G626" s="23"/>
      <c r="H626" s="22"/>
      <c r="I626" s="24"/>
      <c r="J626" s="24"/>
      <c r="K626" s="25"/>
      <c r="L626" s="25"/>
      <c r="M626" s="25"/>
      <c r="N626" s="25"/>
      <c r="O626" s="25"/>
      <c r="P626" s="25"/>
      <c r="Q626" s="26"/>
      <c r="R626" s="25"/>
      <c r="S626" s="25"/>
      <c r="T626" s="27">
        <f t="shared" si="46"/>
        <v>0</v>
      </c>
      <c r="U626" s="27">
        <f t="shared" si="47"/>
        <v>0</v>
      </c>
      <c r="V626" s="25"/>
      <c r="W626" s="27" t="str">
        <f t="shared" si="48"/>
        <v/>
      </c>
      <c r="X626" s="43" t="str">
        <f t="shared" si="49"/>
        <v>OK</v>
      </c>
      <c r="Y626" s="681" t="str">
        <f t="shared" si="50"/>
        <v/>
      </c>
    </row>
    <row r="627" spans="1:25" x14ac:dyDescent="0.25">
      <c r="A627" s="68" t="str">
        <f>'0'!$A$4</f>
        <v>………………..</v>
      </c>
      <c r="B627" s="341">
        <f>'0'!$A$2</f>
        <v>46112</v>
      </c>
      <c r="C627" s="341" t="s">
        <v>1246</v>
      </c>
      <c r="D627" s="22"/>
      <c r="E627" s="23"/>
      <c r="F627" s="14"/>
      <c r="G627" s="23"/>
      <c r="H627" s="22"/>
      <c r="I627" s="24"/>
      <c r="J627" s="24"/>
      <c r="K627" s="25"/>
      <c r="L627" s="25"/>
      <c r="M627" s="25"/>
      <c r="N627" s="25"/>
      <c r="O627" s="25"/>
      <c r="P627" s="25"/>
      <c r="Q627" s="26"/>
      <c r="R627" s="25"/>
      <c r="S627" s="25"/>
      <c r="T627" s="27">
        <f t="shared" si="46"/>
        <v>0</v>
      </c>
      <c r="U627" s="27">
        <f t="shared" si="47"/>
        <v>0</v>
      </c>
      <c r="V627" s="25"/>
      <c r="W627" s="27" t="str">
        <f t="shared" si="48"/>
        <v/>
      </c>
      <c r="X627" s="43" t="str">
        <f t="shared" si="49"/>
        <v>OK</v>
      </c>
      <c r="Y627" s="681" t="str">
        <f t="shared" si="50"/>
        <v/>
      </c>
    </row>
    <row r="628" spans="1:25" x14ac:dyDescent="0.25">
      <c r="A628" s="68" t="str">
        <f>'0'!$A$4</f>
        <v>………………..</v>
      </c>
      <c r="B628" s="341">
        <f>'0'!$A$2</f>
        <v>46112</v>
      </c>
      <c r="C628" s="341" t="s">
        <v>1246</v>
      </c>
      <c r="D628" s="22"/>
      <c r="E628" s="23"/>
      <c r="F628" s="14"/>
      <c r="G628" s="23"/>
      <c r="H628" s="22"/>
      <c r="I628" s="24"/>
      <c r="J628" s="24"/>
      <c r="K628" s="25"/>
      <c r="L628" s="25"/>
      <c r="M628" s="25"/>
      <c r="N628" s="25"/>
      <c r="O628" s="25"/>
      <c r="P628" s="25"/>
      <c r="Q628" s="26"/>
      <c r="R628" s="25"/>
      <c r="S628" s="25"/>
      <c r="T628" s="27">
        <f t="shared" si="46"/>
        <v>0</v>
      </c>
      <c r="U628" s="27">
        <f t="shared" si="47"/>
        <v>0</v>
      </c>
      <c r="V628" s="25"/>
      <c r="W628" s="27" t="str">
        <f t="shared" si="48"/>
        <v/>
      </c>
      <c r="X628" s="43" t="str">
        <f t="shared" si="49"/>
        <v>OK</v>
      </c>
      <c r="Y628" s="681" t="str">
        <f t="shared" si="50"/>
        <v/>
      </c>
    </row>
    <row r="629" spans="1:25" x14ac:dyDescent="0.25">
      <c r="A629" s="68" t="str">
        <f>'0'!$A$4</f>
        <v>………………..</v>
      </c>
      <c r="B629" s="341">
        <f>'0'!$A$2</f>
        <v>46112</v>
      </c>
      <c r="C629" s="341" t="s">
        <v>1246</v>
      </c>
      <c r="D629" s="22"/>
      <c r="E629" s="23"/>
      <c r="F629" s="14"/>
      <c r="G629" s="23"/>
      <c r="H629" s="22"/>
      <c r="I629" s="24"/>
      <c r="J629" s="24"/>
      <c r="K629" s="25"/>
      <c r="L629" s="25"/>
      <c r="M629" s="25"/>
      <c r="N629" s="25"/>
      <c r="O629" s="25"/>
      <c r="P629" s="25"/>
      <c r="Q629" s="26"/>
      <c r="R629" s="25"/>
      <c r="S629" s="25"/>
      <c r="T629" s="27">
        <f t="shared" si="46"/>
        <v>0</v>
      </c>
      <c r="U629" s="27">
        <f t="shared" si="47"/>
        <v>0</v>
      </c>
      <c r="V629" s="25"/>
      <c r="W629" s="27" t="str">
        <f t="shared" si="48"/>
        <v/>
      </c>
      <c r="X629" s="43" t="str">
        <f t="shared" si="49"/>
        <v>OK</v>
      </c>
      <c r="Y629" s="681" t="str">
        <f t="shared" si="50"/>
        <v/>
      </c>
    </row>
    <row r="630" spans="1:25" x14ac:dyDescent="0.25">
      <c r="A630" s="68" t="str">
        <f>'0'!$A$4</f>
        <v>………………..</v>
      </c>
      <c r="B630" s="341">
        <f>'0'!$A$2</f>
        <v>46112</v>
      </c>
      <c r="C630" s="341" t="s">
        <v>1246</v>
      </c>
      <c r="D630" s="22"/>
      <c r="E630" s="23"/>
      <c r="F630" s="14"/>
      <c r="G630" s="23"/>
      <c r="H630" s="22"/>
      <c r="I630" s="24"/>
      <c r="J630" s="24"/>
      <c r="K630" s="25"/>
      <c r="L630" s="25"/>
      <c r="M630" s="25"/>
      <c r="N630" s="25"/>
      <c r="O630" s="25"/>
      <c r="P630" s="25"/>
      <c r="Q630" s="26"/>
      <c r="R630" s="25"/>
      <c r="S630" s="25"/>
      <c r="T630" s="27">
        <f t="shared" si="46"/>
        <v>0</v>
      </c>
      <c r="U630" s="27">
        <f t="shared" si="47"/>
        <v>0</v>
      </c>
      <c r="V630" s="25"/>
      <c r="W630" s="27" t="str">
        <f t="shared" si="48"/>
        <v/>
      </c>
      <c r="X630" s="43" t="str">
        <f t="shared" si="49"/>
        <v>OK</v>
      </c>
      <c r="Y630" s="681" t="str">
        <f t="shared" si="50"/>
        <v/>
      </c>
    </row>
    <row r="631" spans="1:25" x14ac:dyDescent="0.25">
      <c r="A631" s="68" t="str">
        <f>'0'!$A$4</f>
        <v>………………..</v>
      </c>
      <c r="B631" s="341">
        <f>'0'!$A$2</f>
        <v>46112</v>
      </c>
      <c r="C631" s="341" t="s">
        <v>1246</v>
      </c>
      <c r="D631" s="22"/>
      <c r="E631" s="23"/>
      <c r="F631" s="14"/>
      <c r="G631" s="23"/>
      <c r="H631" s="22"/>
      <c r="I631" s="24"/>
      <c r="J631" s="24"/>
      <c r="K631" s="25"/>
      <c r="L631" s="25"/>
      <c r="M631" s="25"/>
      <c r="N631" s="25"/>
      <c r="O631" s="25"/>
      <c r="P631" s="25"/>
      <c r="Q631" s="26"/>
      <c r="R631" s="25"/>
      <c r="S631" s="25"/>
      <c r="T631" s="27">
        <f t="shared" si="46"/>
        <v>0</v>
      </c>
      <c r="U631" s="27">
        <f t="shared" si="47"/>
        <v>0</v>
      </c>
      <c r="V631" s="25"/>
      <c r="W631" s="27" t="str">
        <f t="shared" si="48"/>
        <v/>
      </c>
      <c r="X631" s="43" t="str">
        <f t="shared" si="49"/>
        <v>OK</v>
      </c>
      <c r="Y631" s="681" t="str">
        <f t="shared" si="50"/>
        <v/>
      </c>
    </row>
    <row r="632" spans="1:25" x14ac:dyDescent="0.25">
      <c r="A632" s="68" t="str">
        <f>'0'!$A$4</f>
        <v>………………..</v>
      </c>
      <c r="B632" s="341">
        <f>'0'!$A$2</f>
        <v>46112</v>
      </c>
      <c r="C632" s="341" t="s">
        <v>1246</v>
      </c>
      <c r="D632" s="22"/>
      <c r="E632" s="23"/>
      <c r="F632" s="14"/>
      <c r="G632" s="23"/>
      <c r="H632" s="22"/>
      <c r="I632" s="24"/>
      <c r="J632" s="24"/>
      <c r="K632" s="25"/>
      <c r="L632" s="25"/>
      <c r="M632" s="25"/>
      <c r="N632" s="25"/>
      <c r="O632" s="25"/>
      <c r="P632" s="25"/>
      <c r="Q632" s="26"/>
      <c r="R632" s="25"/>
      <c r="S632" s="25"/>
      <c r="T632" s="27">
        <f t="shared" si="46"/>
        <v>0</v>
      </c>
      <c r="U632" s="27">
        <f t="shared" si="47"/>
        <v>0</v>
      </c>
      <c r="V632" s="25"/>
      <c r="W632" s="27" t="str">
        <f t="shared" si="48"/>
        <v/>
      </c>
      <c r="X632" s="43" t="str">
        <f t="shared" si="49"/>
        <v>OK</v>
      </c>
      <c r="Y632" s="681" t="str">
        <f t="shared" si="50"/>
        <v/>
      </c>
    </row>
    <row r="633" spans="1:25" x14ac:dyDescent="0.25">
      <c r="A633" s="68" t="str">
        <f>'0'!$A$4</f>
        <v>………………..</v>
      </c>
      <c r="B633" s="341">
        <f>'0'!$A$2</f>
        <v>46112</v>
      </c>
      <c r="C633" s="341" t="s">
        <v>1246</v>
      </c>
      <c r="D633" s="22"/>
      <c r="E633" s="23"/>
      <c r="F633" s="14"/>
      <c r="G633" s="23"/>
      <c r="H633" s="22"/>
      <c r="I633" s="24"/>
      <c r="J633" s="24"/>
      <c r="K633" s="25"/>
      <c r="L633" s="25"/>
      <c r="M633" s="25"/>
      <c r="N633" s="25"/>
      <c r="O633" s="25"/>
      <c r="P633" s="25"/>
      <c r="Q633" s="26"/>
      <c r="R633" s="25"/>
      <c r="S633" s="25"/>
      <c r="T633" s="27">
        <f t="shared" si="46"/>
        <v>0</v>
      </c>
      <c r="U633" s="27">
        <f t="shared" si="47"/>
        <v>0</v>
      </c>
      <c r="V633" s="25"/>
      <c r="W633" s="27" t="str">
        <f t="shared" si="48"/>
        <v/>
      </c>
      <c r="X633" s="43" t="str">
        <f t="shared" si="49"/>
        <v>OK</v>
      </c>
      <c r="Y633" s="681" t="str">
        <f t="shared" si="50"/>
        <v/>
      </c>
    </row>
    <row r="634" spans="1:25" x14ac:dyDescent="0.25">
      <c r="A634" s="68" t="str">
        <f>'0'!$A$4</f>
        <v>………………..</v>
      </c>
      <c r="B634" s="341">
        <f>'0'!$A$2</f>
        <v>46112</v>
      </c>
      <c r="C634" s="341" t="s">
        <v>1246</v>
      </c>
      <c r="D634" s="22"/>
      <c r="E634" s="23"/>
      <c r="F634" s="14"/>
      <c r="G634" s="23"/>
      <c r="H634" s="22"/>
      <c r="I634" s="24"/>
      <c r="J634" s="24"/>
      <c r="K634" s="25"/>
      <c r="L634" s="25"/>
      <c r="M634" s="25"/>
      <c r="N634" s="25"/>
      <c r="O634" s="25"/>
      <c r="P634" s="25"/>
      <c r="Q634" s="26"/>
      <c r="R634" s="25"/>
      <c r="S634" s="25"/>
      <c r="T634" s="27">
        <f t="shared" si="46"/>
        <v>0</v>
      </c>
      <c r="U634" s="27">
        <f t="shared" si="47"/>
        <v>0</v>
      </c>
      <c r="V634" s="25"/>
      <c r="W634" s="27" t="str">
        <f t="shared" si="48"/>
        <v/>
      </c>
      <c r="X634" s="43" t="str">
        <f t="shared" si="49"/>
        <v>OK</v>
      </c>
      <c r="Y634" s="681" t="str">
        <f t="shared" si="50"/>
        <v/>
      </c>
    </row>
    <row r="635" spans="1:25" x14ac:dyDescent="0.25">
      <c r="A635" s="68" t="str">
        <f>'0'!$A$4</f>
        <v>………………..</v>
      </c>
      <c r="B635" s="341">
        <f>'0'!$A$2</f>
        <v>46112</v>
      </c>
      <c r="C635" s="341" t="s">
        <v>1246</v>
      </c>
      <c r="D635" s="22"/>
      <c r="E635" s="23"/>
      <c r="F635" s="14"/>
      <c r="G635" s="23"/>
      <c r="H635" s="22"/>
      <c r="I635" s="24"/>
      <c r="J635" s="24"/>
      <c r="K635" s="25"/>
      <c r="L635" s="25"/>
      <c r="M635" s="25"/>
      <c r="N635" s="25"/>
      <c r="O635" s="25"/>
      <c r="P635" s="25"/>
      <c r="Q635" s="26"/>
      <c r="R635" s="25"/>
      <c r="S635" s="25"/>
      <c r="T635" s="27">
        <f t="shared" si="46"/>
        <v>0</v>
      </c>
      <c r="U635" s="27">
        <f t="shared" si="47"/>
        <v>0</v>
      </c>
      <c r="V635" s="25"/>
      <c r="W635" s="27" t="str">
        <f t="shared" si="48"/>
        <v/>
      </c>
      <c r="X635" s="43" t="str">
        <f t="shared" si="49"/>
        <v>OK</v>
      </c>
      <c r="Y635" s="681" t="str">
        <f t="shared" si="50"/>
        <v/>
      </c>
    </row>
    <row r="636" spans="1:25" x14ac:dyDescent="0.25">
      <c r="A636" s="68" t="str">
        <f>'0'!$A$4</f>
        <v>………………..</v>
      </c>
      <c r="B636" s="341">
        <f>'0'!$A$2</f>
        <v>46112</v>
      </c>
      <c r="C636" s="341" t="s">
        <v>1246</v>
      </c>
      <c r="D636" s="22"/>
      <c r="E636" s="23"/>
      <c r="F636" s="14"/>
      <c r="G636" s="23"/>
      <c r="H636" s="22"/>
      <c r="I636" s="24"/>
      <c r="J636" s="24"/>
      <c r="K636" s="25"/>
      <c r="L636" s="25"/>
      <c r="M636" s="25"/>
      <c r="N636" s="25"/>
      <c r="O636" s="25"/>
      <c r="P636" s="25"/>
      <c r="Q636" s="26"/>
      <c r="R636" s="25"/>
      <c r="S636" s="25"/>
      <c r="T636" s="27">
        <f t="shared" si="46"/>
        <v>0</v>
      </c>
      <c r="U636" s="27">
        <f t="shared" si="47"/>
        <v>0</v>
      </c>
      <c r="V636" s="25"/>
      <c r="W636" s="27" t="str">
        <f t="shared" si="48"/>
        <v/>
      </c>
      <c r="X636" s="43" t="str">
        <f t="shared" si="49"/>
        <v>OK</v>
      </c>
      <c r="Y636" s="681" t="str">
        <f t="shared" si="50"/>
        <v/>
      </c>
    </row>
    <row r="637" spans="1:25" x14ac:dyDescent="0.25">
      <c r="A637" s="68" t="str">
        <f>'0'!$A$4</f>
        <v>………………..</v>
      </c>
      <c r="B637" s="341">
        <f>'0'!$A$2</f>
        <v>46112</v>
      </c>
      <c r="C637" s="341" t="s">
        <v>1246</v>
      </c>
      <c r="D637" s="22"/>
      <c r="E637" s="23"/>
      <c r="F637" s="14"/>
      <c r="G637" s="23"/>
      <c r="H637" s="22"/>
      <c r="I637" s="24"/>
      <c r="J637" s="24"/>
      <c r="K637" s="25"/>
      <c r="L637" s="25"/>
      <c r="M637" s="25"/>
      <c r="N637" s="25"/>
      <c r="O637" s="25"/>
      <c r="P637" s="25"/>
      <c r="Q637" s="26"/>
      <c r="R637" s="25"/>
      <c r="S637" s="25"/>
      <c r="T637" s="27">
        <f t="shared" si="46"/>
        <v>0</v>
      </c>
      <c r="U637" s="27">
        <f t="shared" si="47"/>
        <v>0</v>
      </c>
      <c r="V637" s="25"/>
      <c r="W637" s="27" t="str">
        <f t="shared" si="48"/>
        <v/>
      </c>
      <c r="X637" s="43" t="str">
        <f t="shared" si="49"/>
        <v>OK</v>
      </c>
      <c r="Y637" s="681" t="str">
        <f t="shared" si="50"/>
        <v/>
      </c>
    </row>
    <row r="638" spans="1:25" x14ac:dyDescent="0.25">
      <c r="A638" s="68" t="str">
        <f>'0'!$A$4</f>
        <v>………………..</v>
      </c>
      <c r="B638" s="341">
        <f>'0'!$A$2</f>
        <v>46112</v>
      </c>
      <c r="C638" s="341" t="s">
        <v>1246</v>
      </c>
      <c r="D638" s="22"/>
      <c r="E638" s="23"/>
      <c r="F638" s="14"/>
      <c r="G638" s="23"/>
      <c r="H638" s="22"/>
      <c r="I638" s="24"/>
      <c r="J638" s="24"/>
      <c r="K638" s="25"/>
      <c r="L638" s="25"/>
      <c r="M638" s="25"/>
      <c r="N638" s="25"/>
      <c r="O638" s="25"/>
      <c r="P638" s="25"/>
      <c r="Q638" s="26"/>
      <c r="R638" s="25"/>
      <c r="S638" s="25"/>
      <c r="T638" s="27">
        <f t="shared" si="46"/>
        <v>0</v>
      </c>
      <c r="U638" s="27">
        <f t="shared" si="47"/>
        <v>0</v>
      </c>
      <c r="V638" s="25"/>
      <c r="W638" s="27" t="str">
        <f t="shared" si="48"/>
        <v/>
      </c>
      <c r="X638" s="43" t="str">
        <f t="shared" si="49"/>
        <v>OK</v>
      </c>
      <c r="Y638" s="681" t="str">
        <f t="shared" si="50"/>
        <v/>
      </c>
    </row>
    <row r="639" spans="1:25" x14ac:dyDescent="0.25">
      <c r="A639" s="68" t="str">
        <f>'0'!$A$4</f>
        <v>………………..</v>
      </c>
      <c r="B639" s="341">
        <f>'0'!$A$2</f>
        <v>46112</v>
      </c>
      <c r="C639" s="341" t="s">
        <v>1246</v>
      </c>
      <c r="D639" s="22"/>
      <c r="E639" s="23"/>
      <c r="F639" s="14"/>
      <c r="G639" s="23"/>
      <c r="H639" s="22"/>
      <c r="I639" s="24"/>
      <c r="J639" s="24"/>
      <c r="K639" s="25"/>
      <c r="L639" s="25"/>
      <c r="M639" s="25"/>
      <c r="N639" s="25"/>
      <c r="O639" s="25"/>
      <c r="P639" s="25"/>
      <c r="Q639" s="26"/>
      <c r="R639" s="25"/>
      <c r="S639" s="25"/>
      <c r="T639" s="27">
        <f t="shared" si="46"/>
        <v>0</v>
      </c>
      <c r="U639" s="27">
        <f t="shared" si="47"/>
        <v>0</v>
      </c>
      <c r="V639" s="25"/>
      <c r="W639" s="27" t="str">
        <f t="shared" si="48"/>
        <v/>
      </c>
      <c r="X639" s="43" t="str">
        <f t="shared" si="49"/>
        <v>OK</v>
      </c>
      <c r="Y639" s="681" t="str">
        <f t="shared" si="50"/>
        <v/>
      </c>
    </row>
    <row r="640" spans="1:25" x14ac:dyDescent="0.25">
      <c r="A640" s="68" t="str">
        <f>'0'!$A$4</f>
        <v>………………..</v>
      </c>
      <c r="B640" s="341">
        <f>'0'!$A$2</f>
        <v>46112</v>
      </c>
      <c r="C640" s="341" t="s">
        <v>1246</v>
      </c>
      <c r="D640" s="22"/>
      <c r="E640" s="23"/>
      <c r="F640" s="14"/>
      <c r="G640" s="23"/>
      <c r="H640" s="22"/>
      <c r="I640" s="24"/>
      <c r="J640" s="24"/>
      <c r="K640" s="25"/>
      <c r="L640" s="25"/>
      <c r="M640" s="25"/>
      <c r="N640" s="25"/>
      <c r="O640" s="25"/>
      <c r="P640" s="25"/>
      <c r="Q640" s="26"/>
      <c r="R640" s="25"/>
      <c r="S640" s="25"/>
      <c r="T640" s="27">
        <f t="shared" si="46"/>
        <v>0</v>
      </c>
      <c r="U640" s="27">
        <f t="shared" si="47"/>
        <v>0</v>
      </c>
      <c r="V640" s="25"/>
      <c r="W640" s="27" t="str">
        <f t="shared" si="48"/>
        <v/>
      </c>
      <c r="X640" s="43" t="str">
        <f t="shared" si="49"/>
        <v>OK</v>
      </c>
      <c r="Y640" s="681" t="str">
        <f t="shared" si="50"/>
        <v/>
      </c>
    </row>
    <row r="641" spans="1:25" x14ac:dyDescent="0.25">
      <c r="A641" s="68" t="str">
        <f>'0'!$A$4</f>
        <v>………………..</v>
      </c>
      <c r="B641" s="341">
        <f>'0'!$A$2</f>
        <v>46112</v>
      </c>
      <c r="C641" s="341" t="s">
        <v>1246</v>
      </c>
      <c r="D641" s="22"/>
      <c r="E641" s="23"/>
      <c r="F641" s="14"/>
      <c r="G641" s="23"/>
      <c r="H641" s="22"/>
      <c r="I641" s="24"/>
      <c r="J641" s="24"/>
      <c r="K641" s="25"/>
      <c r="L641" s="25"/>
      <c r="M641" s="25"/>
      <c r="N641" s="25"/>
      <c r="O641" s="25"/>
      <c r="P641" s="25"/>
      <c r="Q641" s="26"/>
      <c r="R641" s="25"/>
      <c r="S641" s="25"/>
      <c r="T641" s="27">
        <f t="shared" si="46"/>
        <v>0</v>
      </c>
      <c r="U641" s="27">
        <f t="shared" si="47"/>
        <v>0</v>
      </c>
      <c r="V641" s="25"/>
      <c r="W641" s="27" t="str">
        <f t="shared" si="48"/>
        <v/>
      </c>
      <c r="X641" s="43" t="str">
        <f t="shared" si="49"/>
        <v>OK</v>
      </c>
      <c r="Y641" s="681" t="str">
        <f t="shared" si="50"/>
        <v/>
      </c>
    </row>
    <row r="642" spans="1:25" x14ac:dyDescent="0.25">
      <c r="A642" s="68" t="str">
        <f>'0'!$A$4</f>
        <v>………………..</v>
      </c>
      <c r="B642" s="341">
        <f>'0'!$A$2</f>
        <v>46112</v>
      </c>
      <c r="C642" s="341" t="s">
        <v>1246</v>
      </c>
      <c r="D642" s="22"/>
      <c r="E642" s="23"/>
      <c r="F642" s="14"/>
      <c r="G642" s="23"/>
      <c r="H642" s="22"/>
      <c r="I642" s="24"/>
      <c r="J642" s="24"/>
      <c r="K642" s="25"/>
      <c r="L642" s="25"/>
      <c r="M642" s="25"/>
      <c r="N642" s="25"/>
      <c r="O642" s="25"/>
      <c r="P642" s="25"/>
      <c r="Q642" s="26"/>
      <c r="R642" s="25"/>
      <c r="S642" s="25"/>
      <c r="T642" s="27">
        <f t="shared" si="46"/>
        <v>0</v>
      </c>
      <c r="U642" s="27">
        <f t="shared" si="47"/>
        <v>0</v>
      </c>
      <c r="V642" s="25"/>
      <c r="W642" s="27" t="str">
        <f t="shared" si="48"/>
        <v/>
      </c>
      <c r="X642" s="43" t="str">
        <f t="shared" si="49"/>
        <v>OK</v>
      </c>
      <c r="Y642" s="681" t="str">
        <f t="shared" si="50"/>
        <v/>
      </c>
    </row>
    <row r="643" spans="1:25" x14ac:dyDescent="0.25">
      <c r="A643" s="68" t="str">
        <f>'0'!$A$4</f>
        <v>………………..</v>
      </c>
      <c r="B643" s="341">
        <f>'0'!$A$2</f>
        <v>46112</v>
      </c>
      <c r="C643" s="341" t="s">
        <v>1246</v>
      </c>
      <c r="D643" s="22"/>
      <c r="E643" s="23"/>
      <c r="F643" s="14"/>
      <c r="G643" s="23"/>
      <c r="H643" s="22"/>
      <c r="I643" s="24"/>
      <c r="J643" s="24"/>
      <c r="K643" s="25"/>
      <c r="L643" s="25"/>
      <c r="M643" s="25"/>
      <c r="N643" s="25"/>
      <c r="O643" s="25"/>
      <c r="P643" s="25"/>
      <c r="Q643" s="26"/>
      <c r="R643" s="25"/>
      <c r="S643" s="25"/>
      <c r="T643" s="27">
        <f t="shared" si="46"/>
        <v>0</v>
      </c>
      <c r="U643" s="27">
        <f t="shared" si="47"/>
        <v>0</v>
      </c>
      <c r="V643" s="25"/>
      <c r="W643" s="27" t="str">
        <f t="shared" si="48"/>
        <v/>
      </c>
      <c r="X643" s="43" t="str">
        <f t="shared" si="49"/>
        <v>OK</v>
      </c>
      <c r="Y643" s="681" t="str">
        <f t="shared" si="50"/>
        <v/>
      </c>
    </row>
    <row r="644" spans="1:25" x14ac:dyDescent="0.25">
      <c r="A644" s="68" t="str">
        <f>'0'!$A$4</f>
        <v>………………..</v>
      </c>
      <c r="B644" s="341">
        <f>'0'!$A$2</f>
        <v>46112</v>
      </c>
      <c r="C644" s="341" t="s">
        <v>1246</v>
      </c>
      <c r="D644" s="22"/>
      <c r="E644" s="23"/>
      <c r="F644" s="14"/>
      <c r="G644" s="23"/>
      <c r="H644" s="22"/>
      <c r="I644" s="24"/>
      <c r="J644" s="24"/>
      <c r="K644" s="25"/>
      <c r="L644" s="25"/>
      <c r="M644" s="25"/>
      <c r="N644" s="25"/>
      <c r="O644" s="25"/>
      <c r="P644" s="25"/>
      <c r="Q644" s="26"/>
      <c r="R644" s="25"/>
      <c r="S644" s="25"/>
      <c r="T644" s="27">
        <f t="shared" si="46"/>
        <v>0</v>
      </c>
      <c r="U644" s="27">
        <f t="shared" si="47"/>
        <v>0</v>
      </c>
      <c r="V644" s="25"/>
      <c r="W644" s="27" t="str">
        <f t="shared" si="48"/>
        <v/>
      </c>
      <c r="X644" s="43" t="str">
        <f t="shared" si="49"/>
        <v>OK</v>
      </c>
      <c r="Y644" s="681" t="str">
        <f t="shared" si="50"/>
        <v/>
      </c>
    </row>
    <row r="645" spans="1:25" x14ac:dyDescent="0.25">
      <c r="A645" s="68" t="str">
        <f>'0'!$A$4</f>
        <v>………………..</v>
      </c>
      <c r="B645" s="341">
        <f>'0'!$A$2</f>
        <v>46112</v>
      </c>
      <c r="C645" s="341" t="s">
        <v>1246</v>
      </c>
      <c r="D645" s="22"/>
      <c r="E645" s="23"/>
      <c r="F645" s="14"/>
      <c r="G645" s="23"/>
      <c r="H645" s="22"/>
      <c r="I645" s="24"/>
      <c r="J645" s="24"/>
      <c r="K645" s="25"/>
      <c r="L645" s="25"/>
      <c r="M645" s="25"/>
      <c r="N645" s="25"/>
      <c r="O645" s="25"/>
      <c r="P645" s="25"/>
      <c r="Q645" s="26"/>
      <c r="R645" s="25"/>
      <c r="S645" s="25"/>
      <c r="T645" s="27">
        <f t="shared" si="46"/>
        <v>0</v>
      </c>
      <c r="U645" s="27">
        <f t="shared" si="47"/>
        <v>0</v>
      </c>
      <c r="V645" s="25"/>
      <c r="W645" s="27" t="str">
        <f t="shared" si="48"/>
        <v/>
      </c>
      <c r="X645" s="43" t="str">
        <f t="shared" si="49"/>
        <v>OK</v>
      </c>
      <c r="Y645" s="681" t="str">
        <f t="shared" si="50"/>
        <v/>
      </c>
    </row>
    <row r="646" spans="1:25" x14ac:dyDescent="0.25">
      <c r="A646" s="68" t="str">
        <f>'0'!$A$4</f>
        <v>………………..</v>
      </c>
      <c r="B646" s="341">
        <f>'0'!$A$2</f>
        <v>46112</v>
      </c>
      <c r="C646" s="341" t="s">
        <v>1246</v>
      </c>
      <c r="D646" s="22"/>
      <c r="E646" s="23"/>
      <c r="F646" s="14"/>
      <c r="G646" s="23"/>
      <c r="H646" s="22"/>
      <c r="I646" s="24"/>
      <c r="J646" s="24"/>
      <c r="K646" s="25"/>
      <c r="L646" s="25"/>
      <c r="M646" s="25"/>
      <c r="N646" s="25"/>
      <c r="O646" s="25"/>
      <c r="P646" s="25"/>
      <c r="Q646" s="26"/>
      <c r="R646" s="25"/>
      <c r="S646" s="25"/>
      <c r="T646" s="27">
        <f t="shared" si="46"/>
        <v>0</v>
      </c>
      <c r="U646" s="27">
        <f t="shared" si="47"/>
        <v>0</v>
      </c>
      <c r="V646" s="25"/>
      <c r="W646" s="27" t="str">
        <f t="shared" si="48"/>
        <v/>
      </c>
      <c r="X646" s="43" t="str">
        <f t="shared" si="49"/>
        <v>OK</v>
      </c>
      <c r="Y646" s="681" t="str">
        <f t="shared" si="50"/>
        <v/>
      </c>
    </row>
    <row r="647" spans="1:25" x14ac:dyDescent="0.25">
      <c r="A647" s="68" t="str">
        <f>'0'!$A$4</f>
        <v>………………..</v>
      </c>
      <c r="B647" s="341">
        <f>'0'!$A$2</f>
        <v>46112</v>
      </c>
      <c r="C647" s="341" t="s">
        <v>1246</v>
      </c>
      <c r="D647" s="22"/>
      <c r="E647" s="23"/>
      <c r="F647" s="14"/>
      <c r="G647" s="23"/>
      <c r="H647" s="22"/>
      <c r="I647" s="24"/>
      <c r="J647" s="24"/>
      <c r="K647" s="25"/>
      <c r="L647" s="25"/>
      <c r="M647" s="25"/>
      <c r="N647" s="25"/>
      <c r="O647" s="25"/>
      <c r="P647" s="25"/>
      <c r="Q647" s="26"/>
      <c r="R647" s="25"/>
      <c r="S647" s="25"/>
      <c r="T647" s="27">
        <f t="shared" si="46"/>
        <v>0</v>
      </c>
      <c r="U647" s="27">
        <f t="shared" si="47"/>
        <v>0</v>
      </c>
      <c r="V647" s="25"/>
      <c r="W647" s="27" t="str">
        <f t="shared" si="48"/>
        <v/>
      </c>
      <c r="X647" s="43" t="str">
        <f t="shared" si="49"/>
        <v>OK</v>
      </c>
      <c r="Y647" s="681" t="str">
        <f t="shared" si="50"/>
        <v/>
      </c>
    </row>
    <row r="648" spans="1:25" x14ac:dyDescent="0.25">
      <c r="A648" s="68" t="str">
        <f>'0'!$A$4</f>
        <v>………………..</v>
      </c>
      <c r="B648" s="341">
        <f>'0'!$A$2</f>
        <v>46112</v>
      </c>
      <c r="C648" s="341" t="s">
        <v>1246</v>
      </c>
      <c r="D648" s="22"/>
      <c r="E648" s="23"/>
      <c r="F648" s="14"/>
      <c r="G648" s="23"/>
      <c r="H648" s="22"/>
      <c r="I648" s="24"/>
      <c r="J648" s="24"/>
      <c r="K648" s="25"/>
      <c r="L648" s="25"/>
      <c r="M648" s="25"/>
      <c r="N648" s="25"/>
      <c r="O648" s="25"/>
      <c r="P648" s="25"/>
      <c r="Q648" s="26"/>
      <c r="R648" s="25"/>
      <c r="S648" s="25"/>
      <c r="T648" s="27">
        <f t="shared" si="46"/>
        <v>0</v>
      </c>
      <c r="U648" s="27">
        <f t="shared" si="47"/>
        <v>0</v>
      </c>
      <c r="V648" s="25"/>
      <c r="W648" s="27" t="str">
        <f t="shared" si="48"/>
        <v/>
      </c>
      <c r="X648" s="43" t="str">
        <f t="shared" si="49"/>
        <v>OK</v>
      </c>
      <c r="Y648" s="681" t="str">
        <f t="shared" si="50"/>
        <v/>
      </c>
    </row>
    <row r="649" spans="1:25" x14ac:dyDescent="0.25">
      <c r="A649" s="68" t="str">
        <f>'0'!$A$4</f>
        <v>………………..</v>
      </c>
      <c r="B649" s="341">
        <f>'0'!$A$2</f>
        <v>46112</v>
      </c>
      <c r="C649" s="341" t="s">
        <v>1246</v>
      </c>
      <c r="D649" s="22"/>
      <c r="E649" s="23"/>
      <c r="F649" s="14"/>
      <c r="G649" s="23"/>
      <c r="H649" s="22"/>
      <c r="I649" s="24"/>
      <c r="J649" s="24"/>
      <c r="K649" s="25"/>
      <c r="L649" s="25"/>
      <c r="M649" s="25"/>
      <c r="N649" s="25"/>
      <c r="O649" s="25"/>
      <c r="P649" s="25"/>
      <c r="Q649" s="26"/>
      <c r="R649" s="25"/>
      <c r="S649" s="25"/>
      <c r="T649" s="27">
        <f t="shared" ref="T649:T712" si="51">N649+P649-R649</f>
        <v>0</v>
      </c>
      <c r="U649" s="27">
        <f t="shared" ref="U649:U712" si="52">O649+Q649-S649</f>
        <v>0</v>
      </c>
      <c r="V649" s="25"/>
      <c r="W649" s="27" t="str">
        <f t="shared" ref="W649:W712" si="53">IF(K649="","",K649-M649-(P649-Q649))</f>
        <v/>
      </c>
      <c r="X649" s="43" t="str">
        <f t="shared" ref="X649:X712" si="54">IF(ROUND(T649-V649,2)&gt;=0,"OK","Просрочието не може да надхвърля задължението")</f>
        <v>OK</v>
      </c>
      <c r="Y649" s="681" t="str">
        <f t="shared" ref="Y649:Y712" si="55">IF(COUNTBLANK(D649:W649)=18,"",IF(D649="999999999","",IF(ISNUMBER(VALUE(D649)),IF(LEN(D649)&lt;&gt;9,"Въведеното ЕИК е твърде късо или твърде дълго",IF(OR(MOD(MID(D649,1,1)*1+MID(D649,2,1)*2+MID(D649,3,1)*3+MID(D649,4,1)*4+MID(D649,5,1)*5+MID(D649,6,1)*6+MID(D649,7,1)*7+MID(D649,8,1)*8,11)-MID(D649,9,1)=0,AND(MOD(MID(D649,1,1)*3+MID(D649,2,1)*4+MID(D649,3,1)*5+MID(D649,4,1)*6+MID(D649,5,1)*7+MID(D649,6,1)*8+MID(D649,7,1)*9+MID(D649,8,1)*10,11)=10,MID(D649,9,1)*1=0),MOD(MID(D649,1,1)*3+MID(D649,2,1)*4+MID(D649,3,1)*5+MID(D649,4,1)*6+MID(D649,5,1)*7+MID(D649,6,1)*8+MID(D649,7,1)*9+MID(D649,8,1)*10,11)-MID(D649,9,1)=0),"","Въведеното ЕИК е невалидно")),"Въведеното ЕИК съдържа непозволени символи")))</f>
        <v/>
      </c>
    </row>
    <row r="650" spans="1:25" x14ac:dyDescent="0.25">
      <c r="A650" s="68" t="str">
        <f>'0'!$A$4</f>
        <v>………………..</v>
      </c>
      <c r="B650" s="341">
        <f>'0'!$A$2</f>
        <v>46112</v>
      </c>
      <c r="C650" s="341" t="s">
        <v>1246</v>
      </c>
      <c r="D650" s="22"/>
      <c r="E650" s="23"/>
      <c r="F650" s="14"/>
      <c r="G650" s="23"/>
      <c r="H650" s="22"/>
      <c r="I650" s="24"/>
      <c r="J650" s="24"/>
      <c r="K650" s="25"/>
      <c r="L650" s="25"/>
      <c r="M650" s="25"/>
      <c r="N650" s="25"/>
      <c r="O650" s="25"/>
      <c r="P650" s="25"/>
      <c r="Q650" s="26"/>
      <c r="R650" s="25"/>
      <c r="S650" s="25"/>
      <c r="T650" s="27">
        <f t="shared" si="51"/>
        <v>0</v>
      </c>
      <c r="U650" s="27">
        <f t="shared" si="52"/>
        <v>0</v>
      </c>
      <c r="V650" s="25"/>
      <c r="W650" s="27" t="str">
        <f t="shared" si="53"/>
        <v/>
      </c>
      <c r="X650" s="43" t="str">
        <f t="shared" si="54"/>
        <v>OK</v>
      </c>
      <c r="Y650" s="681" t="str">
        <f t="shared" si="55"/>
        <v/>
      </c>
    </row>
    <row r="651" spans="1:25" x14ac:dyDescent="0.25">
      <c r="A651" s="68" t="str">
        <f>'0'!$A$4</f>
        <v>………………..</v>
      </c>
      <c r="B651" s="341">
        <f>'0'!$A$2</f>
        <v>46112</v>
      </c>
      <c r="C651" s="341" t="s">
        <v>1246</v>
      </c>
      <c r="D651" s="22"/>
      <c r="E651" s="23"/>
      <c r="F651" s="14"/>
      <c r="G651" s="23"/>
      <c r="H651" s="22"/>
      <c r="I651" s="24"/>
      <c r="J651" s="24"/>
      <c r="K651" s="25"/>
      <c r="L651" s="25"/>
      <c r="M651" s="25"/>
      <c r="N651" s="25"/>
      <c r="O651" s="25"/>
      <c r="P651" s="25"/>
      <c r="Q651" s="26"/>
      <c r="R651" s="25"/>
      <c r="S651" s="25"/>
      <c r="T651" s="27">
        <f t="shared" si="51"/>
        <v>0</v>
      </c>
      <c r="U651" s="27">
        <f t="shared" si="52"/>
        <v>0</v>
      </c>
      <c r="V651" s="25"/>
      <c r="W651" s="27" t="str">
        <f t="shared" si="53"/>
        <v/>
      </c>
      <c r="X651" s="43" t="str">
        <f t="shared" si="54"/>
        <v>OK</v>
      </c>
      <c r="Y651" s="681" t="str">
        <f t="shared" si="55"/>
        <v/>
      </c>
    </row>
    <row r="652" spans="1:25" x14ac:dyDescent="0.25">
      <c r="A652" s="68" t="str">
        <f>'0'!$A$4</f>
        <v>………………..</v>
      </c>
      <c r="B652" s="341">
        <f>'0'!$A$2</f>
        <v>46112</v>
      </c>
      <c r="C652" s="341" t="s">
        <v>1246</v>
      </c>
      <c r="D652" s="22"/>
      <c r="E652" s="23"/>
      <c r="F652" s="14"/>
      <c r="G652" s="23"/>
      <c r="H652" s="22"/>
      <c r="I652" s="24"/>
      <c r="J652" s="24"/>
      <c r="K652" s="25"/>
      <c r="L652" s="25"/>
      <c r="M652" s="25"/>
      <c r="N652" s="25"/>
      <c r="O652" s="25"/>
      <c r="P652" s="25"/>
      <c r="Q652" s="26"/>
      <c r="R652" s="25"/>
      <c r="S652" s="25"/>
      <c r="T652" s="27">
        <f t="shared" si="51"/>
        <v>0</v>
      </c>
      <c r="U652" s="27">
        <f t="shared" si="52"/>
        <v>0</v>
      </c>
      <c r="V652" s="25"/>
      <c r="W652" s="27" t="str">
        <f t="shared" si="53"/>
        <v/>
      </c>
      <c r="X652" s="43" t="str">
        <f t="shared" si="54"/>
        <v>OK</v>
      </c>
      <c r="Y652" s="681" t="str">
        <f t="shared" si="55"/>
        <v/>
      </c>
    </row>
    <row r="653" spans="1:25" x14ac:dyDescent="0.25">
      <c r="A653" s="68" t="str">
        <f>'0'!$A$4</f>
        <v>………………..</v>
      </c>
      <c r="B653" s="341">
        <f>'0'!$A$2</f>
        <v>46112</v>
      </c>
      <c r="C653" s="341" t="s">
        <v>1246</v>
      </c>
      <c r="D653" s="22"/>
      <c r="E653" s="23"/>
      <c r="F653" s="14"/>
      <c r="G653" s="23"/>
      <c r="H653" s="22"/>
      <c r="I653" s="24"/>
      <c r="J653" s="24"/>
      <c r="K653" s="25"/>
      <c r="L653" s="25"/>
      <c r="M653" s="25"/>
      <c r="N653" s="25"/>
      <c r="O653" s="25"/>
      <c r="P653" s="25"/>
      <c r="Q653" s="26"/>
      <c r="R653" s="25"/>
      <c r="S653" s="25"/>
      <c r="T653" s="27">
        <f t="shared" si="51"/>
        <v>0</v>
      </c>
      <c r="U653" s="27">
        <f t="shared" si="52"/>
        <v>0</v>
      </c>
      <c r="V653" s="25"/>
      <c r="W653" s="27" t="str">
        <f t="shared" si="53"/>
        <v/>
      </c>
      <c r="X653" s="43" t="str">
        <f t="shared" si="54"/>
        <v>OK</v>
      </c>
      <c r="Y653" s="681" t="str">
        <f t="shared" si="55"/>
        <v/>
      </c>
    </row>
    <row r="654" spans="1:25" x14ac:dyDescent="0.25">
      <c r="A654" s="68" t="str">
        <f>'0'!$A$4</f>
        <v>………………..</v>
      </c>
      <c r="B654" s="341">
        <f>'0'!$A$2</f>
        <v>46112</v>
      </c>
      <c r="C654" s="341" t="s">
        <v>1246</v>
      </c>
      <c r="D654" s="22"/>
      <c r="E654" s="23"/>
      <c r="F654" s="14"/>
      <c r="G654" s="23"/>
      <c r="H654" s="22"/>
      <c r="I654" s="24"/>
      <c r="J654" s="24"/>
      <c r="K654" s="25"/>
      <c r="L654" s="25"/>
      <c r="M654" s="25"/>
      <c r="N654" s="25"/>
      <c r="O654" s="25"/>
      <c r="P654" s="25"/>
      <c r="Q654" s="26"/>
      <c r="R654" s="25"/>
      <c r="S654" s="25"/>
      <c r="T654" s="27">
        <f t="shared" si="51"/>
        <v>0</v>
      </c>
      <c r="U654" s="27">
        <f t="shared" si="52"/>
        <v>0</v>
      </c>
      <c r="V654" s="25"/>
      <c r="W654" s="27" t="str">
        <f t="shared" si="53"/>
        <v/>
      </c>
      <c r="X654" s="43" t="str">
        <f t="shared" si="54"/>
        <v>OK</v>
      </c>
      <c r="Y654" s="681" t="str">
        <f t="shared" si="55"/>
        <v/>
      </c>
    </row>
    <row r="655" spans="1:25" x14ac:dyDescent="0.25">
      <c r="A655" s="68" t="str">
        <f>'0'!$A$4</f>
        <v>………………..</v>
      </c>
      <c r="B655" s="341">
        <f>'0'!$A$2</f>
        <v>46112</v>
      </c>
      <c r="C655" s="341" t="s">
        <v>1246</v>
      </c>
      <c r="D655" s="22"/>
      <c r="E655" s="23"/>
      <c r="F655" s="14"/>
      <c r="G655" s="23"/>
      <c r="H655" s="22"/>
      <c r="I655" s="24"/>
      <c r="J655" s="24"/>
      <c r="K655" s="25"/>
      <c r="L655" s="25"/>
      <c r="M655" s="25"/>
      <c r="N655" s="25"/>
      <c r="O655" s="25"/>
      <c r="P655" s="25"/>
      <c r="Q655" s="26"/>
      <c r="R655" s="25"/>
      <c r="S655" s="25"/>
      <c r="T655" s="27">
        <f t="shared" si="51"/>
        <v>0</v>
      </c>
      <c r="U655" s="27">
        <f t="shared" si="52"/>
        <v>0</v>
      </c>
      <c r="V655" s="25"/>
      <c r="W655" s="27" t="str">
        <f t="shared" si="53"/>
        <v/>
      </c>
      <c r="X655" s="43" t="str">
        <f t="shared" si="54"/>
        <v>OK</v>
      </c>
      <c r="Y655" s="681" t="str">
        <f t="shared" si="55"/>
        <v/>
      </c>
    </row>
    <row r="656" spans="1:25" x14ac:dyDescent="0.25">
      <c r="A656" s="68" t="str">
        <f>'0'!$A$4</f>
        <v>………………..</v>
      </c>
      <c r="B656" s="341">
        <f>'0'!$A$2</f>
        <v>46112</v>
      </c>
      <c r="C656" s="341" t="s">
        <v>1246</v>
      </c>
      <c r="D656" s="22"/>
      <c r="E656" s="23"/>
      <c r="F656" s="14"/>
      <c r="G656" s="23"/>
      <c r="H656" s="22"/>
      <c r="I656" s="24"/>
      <c r="J656" s="24"/>
      <c r="K656" s="25"/>
      <c r="L656" s="25"/>
      <c r="M656" s="25"/>
      <c r="N656" s="25"/>
      <c r="O656" s="25"/>
      <c r="P656" s="25"/>
      <c r="Q656" s="26"/>
      <c r="R656" s="25"/>
      <c r="S656" s="25"/>
      <c r="T656" s="27">
        <f t="shared" si="51"/>
        <v>0</v>
      </c>
      <c r="U656" s="27">
        <f t="shared" si="52"/>
        <v>0</v>
      </c>
      <c r="V656" s="25"/>
      <c r="W656" s="27" t="str">
        <f t="shared" si="53"/>
        <v/>
      </c>
      <c r="X656" s="43" t="str">
        <f t="shared" si="54"/>
        <v>OK</v>
      </c>
      <c r="Y656" s="681" t="str">
        <f t="shared" si="55"/>
        <v/>
      </c>
    </row>
    <row r="657" spans="1:25" x14ac:dyDescent="0.25">
      <c r="A657" s="68" t="str">
        <f>'0'!$A$4</f>
        <v>………………..</v>
      </c>
      <c r="B657" s="341">
        <f>'0'!$A$2</f>
        <v>46112</v>
      </c>
      <c r="C657" s="341" t="s">
        <v>1246</v>
      </c>
      <c r="D657" s="22"/>
      <c r="E657" s="23"/>
      <c r="F657" s="14"/>
      <c r="G657" s="23"/>
      <c r="H657" s="22"/>
      <c r="I657" s="24"/>
      <c r="J657" s="24"/>
      <c r="K657" s="25"/>
      <c r="L657" s="25"/>
      <c r="M657" s="25"/>
      <c r="N657" s="25"/>
      <c r="O657" s="25"/>
      <c r="P657" s="25"/>
      <c r="Q657" s="26"/>
      <c r="R657" s="25"/>
      <c r="S657" s="25"/>
      <c r="T657" s="27">
        <f t="shared" si="51"/>
        <v>0</v>
      </c>
      <c r="U657" s="27">
        <f t="shared" si="52"/>
        <v>0</v>
      </c>
      <c r="V657" s="25"/>
      <c r="W657" s="27" t="str">
        <f t="shared" si="53"/>
        <v/>
      </c>
      <c r="X657" s="43" t="str">
        <f t="shared" si="54"/>
        <v>OK</v>
      </c>
      <c r="Y657" s="681" t="str">
        <f t="shared" si="55"/>
        <v/>
      </c>
    </row>
    <row r="658" spans="1:25" x14ac:dyDescent="0.25">
      <c r="A658" s="68" t="str">
        <f>'0'!$A$4</f>
        <v>………………..</v>
      </c>
      <c r="B658" s="341">
        <f>'0'!$A$2</f>
        <v>46112</v>
      </c>
      <c r="C658" s="341" t="s">
        <v>1246</v>
      </c>
      <c r="D658" s="22"/>
      <c r="E658" s="23"/>
      <c r="F658" s="14"/>
      <c r="G658" s="23"/>
      <c r="H658" s="22"/>
      <c r="I658" s="24"/>
      <c r="J658" s="24"/>
      <c r="K658" s="25"/>
      <c r="L658" s="25"/>
      <c r="M658" s="25"/>
      <c r="N658" s="25"/>
      <c r="O658" s="25"/>
      <c r="P658" s="25"/>
      <c r="Q658" s="26"/>
      <c r="R658" s="25"/>
      <c r="S658" s="25"/>
      <c r="T658" s="27">
        <f t="shared" si="51"/>
        <v>0</v>
      </c>
      <c r="U658" s="27">
        <f t="shared" si="52"/>
        <v>0</v>
      </c>
      <c r="V658" s="25"/>
      <c r="W658" s="27" t="str">
        <f t="shared" si="53"/>
        <v/>
      </c>
      <c r="X658" s="43" t="str">
        <f t="shared" si="54"/>
        <v>OK</v>
      </c>
      <c r="Y658" s="681" t="str">
        <f t="shared" si="55"/>
        <v/>
      </c>
    </row>
    <row r="659" spans="1:25" x14ac:dyDescent="0.25">
      <c r="A659" s="68" t="str">
        <f>'0'!$A$4</f>
        <v>………………..</v>
      </c>
      <c r="B659" s="341">
        <f>'0'!$A$2</f>
        <v>46112</v>
      </c>
      <c r="C659" s="341" t="s">
        <v>1246</v>
      </c>
      <c r="D659" s="22"/>
      <c r="E659" s="23"/>
      <c r="F659" s="14"/>
      <c r="G659" s="23"/>
      <c r="H659" s="22"/>
      <c r="I659" s="24"/>
      <c r="J659" s="24"/>
      <c r="K659" s="25"/>
      <c r="L659" s="25"/>
      <c r="M659" s="25"/>
      <c r="N659" s="25"/>
      <c r="O659" s="25"/>
      <c r="P659" s="25"/>
      <c r="Q659" s="26"/>
      <c r="R659" s="25"/>
      <c r="S659" s="25"/>
      <c r="T659" s="27">
        <f t="shared" si="51"/>
        <v>0</v>
      </c>
      <c r="U659" s="27">
        <f t="shared" si="52"/>
        <v>0</v>
      </c>
      <c r="V659" s="25"/>
      <c r="W659" s="27" t="str">
        <f t="shared" si="53"/>
        <v/>
      </c>
      <c r="X659" s="43" t="str">
        <f t="shared" si="54"/>
        <v>OK</v>
      </c>
      <c r="Y659" s="681" t="str">
        <f t="shared" si="55"/>
        <v/>
      </c>
    </row>
    <row r="660" spans="1:25" x14ac:dyDescent="0.25">
      <c r="A660" s="68" t="str">
        <f>'0'!$A$4</f>
        <v>………………..</v>
      </c>
      <c r="B660" s="341">
        <f>'0'!$A$2</f>
        <v>46112</v>
      </c>
      <c r="C660" s="341" t="s">
        <v>1246</v>
      </c>
      <c r="D660" s="22"/>
      <c r="E660" s="23"/>
      <c r="F660" s="14"/>
      <c r="G660" s="23"/>
      <c r="H660" s="22"/>
      <c r="I660" s="24"/>
      <c r="J660" s="24"/>
      <c r="K660" s="25"/>
      <c r="L660" s="25"/>
      <c r="M660" s="25"/>
      <c r="N660" s="25"/>
      <c r="O660" s="25"/>
      <c r="P660" s="25"/>
      <c r="Q660" s="26"/>
      <c r="R660" s="25"/>
      <c r="S660" s="25"/>
      <c r="T660" s="27">
        <f t="shared" si="51"/>
        <v>0</v>
      </c>
      <c r="U660" s="27">
        <f t="shared" si="52"/>
        <v>0</v>
      </c>
      <c r="V660" s="25"/>
      <c r="W660" s="27" t="str">
        <f t="shared" si="53"/>
        <v/>
      </c>
      <c r="X660" s="43" t="str">
        <f t="shared" si="54"/>
        <v>OK</v>
      </c>
      <c r="Y660" s="681" t="str">
        <f t="shared" si="55"/>
        <v/>
      </c>
    </row>
    <row r="661" spans="1:25" x14ac:dyDescent="0.25">
      <c r="A661" s="68" t="str">
        <f>'0'!$A$4</f>
        <v>………………..</v>
      </c>
      <c r="B661" s="341">
        <f>'0'!$A$2</f>
        <v>46112</v>
      </c>
      <c r="C661" s="341" t="s">
        <v>1246</v>
      </c>
      <c r="D661" s="22"/>
      <c r="E661" s="23"/>
      <c r="F661" s="14"/>
      <c r="G661" s="23"/>
      <c r="H661" s="22"/>
      <c r="I661" s="24"/>
      <c r="J661" s="24"/>
      <c r="K661" s="25"/>
      <c r="L661" s="25"/>
      <c r="M661" s="25"/>
      <c r="N661" s="25"/>
      <c r="O661" s="25"/>
      <c r="P661" s="25"/>
      <c r="Q661" s="26"/>
      <c r="R661" s="25"/>
      <c r="S661" s="25"/>
      <c r="T661" s="27">
        <f t="shared" si="51"/>
        <v>0</v>
      </c>
      <c r="U661" s="27">
        <f t="shared" si="52"/>
        <v>0</v>
      </c>
      <c r="V661" s="25"/>
      <c r="W661" s="27" t="str">
        <f t="shared" si="53"/>
        <v/>
      </c>
      <c r="X661" s="43" t="str">
        <f t="shared" si="54"/>
        <v>OK</v>
      </c>
      <c r="Y661" s="681" t="str">
        <f t="shared" si="55"/>
        <v/>
      </c>
    </row>
    <row r="662" spans="1:25" x14ac:dyDescent="0.25">
      <c r="A662" s="68" t="str">
        <f>'0'!$A$4</f>
        <v>………………..</v>
      </c>
      <c r="B662" s="341">
        <f>'0'!$A$2</f>
        <v>46112</v>
      </c>
      <c r="C662" s="341" t="s">
        <v>1246</v>
      </c>
      <c r="D662" s="22"/>
      <c r="E662" s="23"/>
      <c r="F662" s="14"/>
      <c r="G662" s="23"/>
      <c r="H662" s="22"/>
      <c r="I662" s="24"/>
      <c r="J662" s="24"/>
      <c r="K662" s="25"/>
      <c r="L662" s="25"/>
      <c r="M662" s="25"/>
      <c r="N662" s="25"/>
      <c r="O662" s="25"/>
      <c r="P662" s="25"/>
      <c r="Q662" s="26"/>
      <c r="R662" s="25"/>
      <c r="S662" s="25"/>
      <c r="T662" s="27">
        <f t="shared" si="51"/>
        <v>0</v>
      </c>
      <c r="U662" s="27">
        <f t="shared" si="52"/>
        <v>0</v>
      </c>
      <c r="V662" s="25"/>
      <c r="W662" s="27" t="str">
        <f t="shared" si="53"/>
        <v/>
      </c>
      <c r="X662" s="43" t="str">
        <f t="shared" si="54"/>
        <v>OK</v>
      </c>
      <c r="Y662" s="681" t="str">
        <f t="shared" si="55"/>
        <v/>
      </c>
    </row>
    <row r="663" spans="1:25" x14ac:dyDescent="0.25">
      <c r="A663" s="68" t="str">
        <f>'0'!$A$4</f>
        <v>………………..</v>
      </c>
      <c r="B663" s="341">
        <f>'0'!$A$2</f>
        <v>46112</v>
      </c>
      <c r="C663" s="341" t="s">
        <v>1246</v>
      </c>
      <c r="D663" s="22"/>
      <c r="E663" s="23"/>
      <c r="F663" s="14"/>
      <c r="G663" s="23"/>
      <c r="H663" s="22"/>
      <c r="I663" s="24"/>
      <c r="J663" s="24"/>
      <c r="K663" s="25"/>
      <c r="L663" s="25"/>
      <c r="M663" s="25"/>
      <c r="N663" s="25"/>
      <c r="O663" s="25"/>
      <c r="P663" s="25"/>
      <c r="Q663" s="26"/>
      <c r="R663" s="25"/>
      <c r="S663" s="25"/>
      <c r="T663" s="27">
        <f t="shared" si="51"/>
        <v>0</v>
      </c>
      <c r="U663" s="27">
        <f t="shared" si="52"/>
        <v>0</v>
      </c>
      <c r="V663" s="25"/>
      <c r="W663" s="27" t="str">
        <f t="shared" si="53"/>
        <v/>
      </c>
      <c r="X663" s="43" t="str">
        <f t="shared" si="54"/>
        <v>OK</v>
      </c>
      <c r="Y663" s="681" t="str">
        <f t="shared" si="55"/>
        <v/>
      </c>
    </row>
    <row r="664" spans="1:25" x14ac:dyDescent="0.25">
      <c r="A664" s="68" t="str">
        <f>'0'!$A$4</f>
        <v>………………..</v>
      </c>
      <c r="B664" s="341">
        <f>'0'!$A$2</f>
        <v>46112</v>
      </c>
      <c r="C664" s="341" t="s">
        <v>1246</v>
      </c>
      <c r="D664" s="22"/>
      <c r="E664" s="23"/>
      <c r="F664" s="14"/>
      <c r="G664" s="23"/>
      <c r="H664" s="22"/>
      <c r="I664" s="24"/>
      <c r="J664" s="24"/>
      <c r="K664" s="25"/>
      <c r="L664" s="25"/>
      <c r="M664" s="25"/>
      <c r="N664" s="25"/>
      <c r="O664" s="25"/>
      <c r="P664" s="25"/>
      <c r="Q664" s="26"/>
      <c r="R664" s="25"/>
      <c r="S664" s="25"/>
      <c r="T664" s="27">
        <f t="shared" si="51"/>
        <v>0</v>
      </c>
      <c r="U664" s="27">
        <f t="shared" si="52"/>
        <v>0</v>
      </c>
      <c r="V664" s="25"/>
      <c r="W664" s="27" t="str">
        <f t="shared" si="53"/>
        <v/>
      </c>
      <c r="X664" s="43" t="str">
        <f t="shared" si="54"/>
        <v>OK</v>
      </c>
      <c r="Y664" s="681" t="str">
        <f t="shared" si="55"/>
        <v/>
      </c>
    </row>
    <row r="665" spans="1:25" x14ac:dyDescent="0.25">
      <c r="A665" s="68" t="str">
        <f>'0'!$A$4</f>
        <v>………………..</v>
      </c>
      <c r="B665" s="341">
        <f>'0'!$A$2</f>
        <v>46112</v>
      </c>
      <c r="C665" s="341" t="s">
        <v>1246</v>
      </c>
      <c r="D665" s="22"/>
      <c r="E665" s="23"/>
      <c r="F665" s="14"/>
      <c r="G665" s="23"/>
      <c r="H665" s="22"/>
      <c r="I665" s="24"/>
      <c r="J665" s="24"/>
      <c r="K665" s="25"/>
      <c r="L665" s="25"/>
      <c r="M665" s="25"/>
      <c r="N665" s="25"/>
      <c r="O665" s="25"/>
      <c r="P665" s="25"/>
      <c r="Q665" s="26"/>
      <c r="R665" s="25"/>
      <c r="S665" s="25"/>
      <c r="T665" s="27">
        <f t="shared" si="51"/>
        <v>0</v>
      </c>
      <c r="U665" s="27">
        <f t="shared" si="52"/>
        <v>0</v>
      </c>
      <c r="V665" s="25"/>
      <c r="W665" s="27" t="str">
        <f t="shared" si="53"/>
        <v/>
      </c>
      <c r="X665" s="43" t="str">
        <f t="shared" si="54"/>
        <v>OK</v>
      </c>
      <c r="Y665" s="681" t="str">
        <f t="shared" si="55"/>
        <v/>
      </c>
    </row>
    <row r="666" spans="1:25" x14ac:dyDescent="0.25">
      <c r="A666" s="68" t="str">
        <f>'0'!$A$4</f>
        <v>………………..</v>
      </c>
      <c r="B666" s="341">
        <f>'0'!$A$2</f>
        <v>46112</v>
      </c>
      <c r="C666" s="341" t="s">
        <v>1246</v>
      </c>
      <c r="D666" s="22"/>
      <c r="E666" s="23"/>
      <c r="F666" s="14"/>
      <c r="G666" s="23"/>
      <c r="H666" s="22"/>
      <c r="I666" s="24"/>
      <c r="J666" s="24"/>
      <c r="K666" s="25"/>
      <c r="L666" s="25"/>
      <c r="M666" s="25"/>
      <c r="N666" s="25"/>
      <c r="O666" s="25"/>
      <c r="P666" s="25"/>
      <c r="Q666" s="26"/>
      <c r="R666" s="25"/>
      <c r="S666" s="25"/>
      <c r="T666" s="27">
        <f t="shared" si="51"/>
        <v>0</v>
      </c>
      <c r="U666" s="27">
        <f t="shared" si="52"/>
        <v>0</v>
      </c>
      <c r="V666" s="25"/>
      <c r="W666" s="27" t="str">
        <f t="shared" si="53"/>
        <v/>
      </c>
      <c r="X666" s="43" t="str">
        <f t="shared" si="54"/>
        <v>OK</v>
      </c>
      <c r="Y666" s="681" t="str">
        <f t="shared" si="55"/>
        <v/>
      </c>
    </row>
    <row r="667" spans="1:25" x14ac:dyDescent="0.25">
      <c r="A667" s="68" t="str">
        <f>'0'!$A$4</f>
        <v>………………..</v>
      </c>
      <c r="B667" s="341">
        <f>'0'!$A$2</f>
        <v>46112</v>
      </c>
      <c r="C667" s="341" t="s">
        <v>1246</v>
      </c>
      <c r="D667" s="22"/>
      <c r="E667" s="23"/>
      <c r="F667" s="14"/>
      <c r="G667" s="23"/>
      <c r="H667" s="22"/>
      <c r="I667" s="24"/>
      <c r="J667" s="24"/>
      <c r="K667" s="25"/>
      <c r="L667" s="25"/>
      <c r="M667" s="25"/>
      <c r="N667" s="25"/>
      <c r="O667" s="25"/>
      <c r="P667" s="25"/>
      <c r="Q667" s="26"/>
      <c r="R667" s="25"/>
      <c r="S667" s="25"/>
      <c r="T667" s="27">
        <f t="shared" si="51"/>
        <v>0</v>
      </c>
      <c r="U667" s="27">
        <f t="shared" si="52"/>
        <v>0</v>
      </c>
      <c r="V667" s="25"/>
      <c r="W667" s="27" t="str">
        <f t="shared" si="53"/>
        <v/>
      </c>
      <c r="X667" s="43" t="str">
        <f t="shared" si="54"/>
        <v>OK</v>
      </c>
      <c r="Y667" s="681" t="str">
        <f t="shared" si="55"/>
        <v/>
      </c>
    </row>
    <row r="668" spans="1:25" x14ac:dyDescent="0.25">
      <c r="A668" s="68" t="str">
        <f>'0'!$A$4</f>
        <v>………………..</v>
      </c>
      <c r="B668" s="341">
        <f>'0'!$A$2</f>
        <v>46112</v>
      </c>
      <c r="C668" s="341" t="s">
        <v>1246</v>
      </c>
      <c r="D668" s="22"/>
      <c r="E668" s="23"/>
      <c r="F668" s="14"/>
      <c r="G668" s="23"/>
      <c r="H668" s="22"/>
      <c r="I668" s="24"/>
      <c r="J668" s="24"/>
      <c r="K668" s="25"/>
      <c r="L668" s="25"/>
      <c r="M668" s="25"/>
      <c r="N668" s="25"/>
      <c r="O668" s="25"/>
      <c r="P668" s="25"/>
      <c r="Q668" s="26"/>
      <c r="R668" s="25"/>
      <c r="S668" s="25"/>
      <c r="T668" s="27">
        <f t="shared" si="51"/>
        <v>0</v>
      </c>
      <c r="U668" s="27">
        <f t="shared" si="52"/>
        <v>0</v>
      </c>
      <c r="V668" s="25"/>
      <c r="W668" s="27" t="str">
        <f t="shared" si="53"/>
        <v/>
      </c>
      <c r="X668" s="43" t="str">
        <f t="shared" si="54"/>
        <v>OK</v>
      </c>
      <c r="Y668" s="681" t="str">
        <f t="shared" si="55"/>
        <v/>
      </c>
    </row>
    <row r="669" spans="1:25" x14ac:dyDescent="0.25">
      <c r="A669" s="68" t="str">
        <f>'0'!$A$4</f>
        <v>………………..</v>
      </c>
      <c r="B669" s="341">
        <f>'0'!$A$2</f>
        <v>46112</v>
      </c>
      <c r="C669" s="341" t="s">
        <v>1246</v>
      </c>
      <c r="D669" s="22"/>
      <c r="E669" s="23"/>
      <c r="F669" s="14"/>
      <c r="G669" s="23"/>
      <c r="H669" s="22"/>
      <c r="I669" s="24"/>
      <c r="J669" s="24"/>
      <c r="K669" s="25"/>
      <c r="L669" s="25"/>
      <c r="M669" s="25"/>
      <c r="N669" s="25"/>
      <c r="O669" s="25"/>
      <c r="P669" s="25"/>
      <c r="Q669" s="26"/>
      <c r="R669" s="25"/>
      <c r="S669" s="25"/>
      <c r="T669" s="27">
        <f t="shared" si="51"/>
        <v>0</v>
      </c>
      <c r="U669" s="27">
        <f t="shared" si="52"/>
        <v>0</v>
      </c>
      <c r="V669" s="25"/>
      <c r="W669" s="27" t="str">
        <f t="shared" si="53"/>
        <v/>
      </c>
      <c r="X669" s="43" t="str">
        <f t="shared" si="54"/>
        <v>OK</v>
      </c>
      <c r="Y669" s="681" t="str">
        <f t="shared" si="55"/>
        <v/>
      </c>
    </row>
    <row r="670" spans="1:25" x14ac:dyDescent="0.25">
      <c r="A670" s="68" t="str">
        <f>'0'!$A$4</f>
        <v>………………..</v>
      </c>
      <c r="B670" s="341">
        <f>'0'!$A$2</f>
        <v>46112</v>
      </c>
      <c r="C670" s="341" t="s">
        <v>1246</v>
      </c>
      <c r="D670" s="22"/>
      <c r="E670" s="23"/>
      <c r="F670" s="14"/>
      <c r="G670" s="23"/>
      <c r="H670" s="22"/>
      <c r="I670" s="24"/>
      <c r="J670" s="24"/>
      <c r="K670" s="25"/>
      <c r="L670" s="25"/>
      <c r="M670" s="25"/>
      <c r="N670" s="25"/>
      <c r="O670" s="25"/>
      <c r="P670" s="25"/>
      <c r="Q670" s="26"/>
      <c r="R670" s="25"/>
      <c r="S670" s="25"/>
      <c r="T670" s="27">
        <f t="shared" si="51"/>
        <v>0</v>
      </c>
      <c r="U670" s="27">
        <f t="shared" si="52"/>
        <v>0</v>
      </c>
      <c r="V670" s="25"/>
      <c r="W670" s="27" t="str">
        <f t="shared" si="53"/>
        <v/>
      </c>
      <c r="X670" s="43" t="str">
        <f t="shared" si="54"/>
        <v>OK</v>
      </c>
      <c r="Y670" s="681" t="str">
        <f t="shared" si="55"/>
        <v/>
      </c>
    </row>
    <row r="671" spans="1:25" x14ac:dyDescent="0.25">
      <c r="A671" s="68" t="str">
        <f>'0'!$A$4</f>
        <v>………………..</v>
      </c>
      <c r="B671" s="341">
        <f>'0'!$A$2</f>
        <v>46112</v>
      </c>
      <c r="C671" s="341" t="s">
        <v>1246</v>
      </c>
      <c r="D671" s="22"/>
      <c r="E671" s="23"/>
      <c r="F671" s="14"/>
      <c r="G671" s="23"/>
      <c r="H671" s="22"/>
      <c r="I671" s="24"/>
      <c r="J671" s="24"/>
      <c r="K671" s="25"/>
      <c r="L671" s="25"/>
      <c r="M671" s="25"/>
      <c r="N671" s="25"/>
      <c r="O671" s="25"/>
      <c r="P671" s="25"/>
      <c r="Q671" s="26"/>
      <c r="R671" s="25"/>
      <c r="S671" s="25"/>
      <c r="T671" s="27">
        <f t="shared" si="51"/>
        <v>0</v>
      </c>
      <c r="U671" s="27">
        <f t="shared" si="52"/>
        <v>0</v>
      </c>
      <c r="V671" s="25"/>
      <c r="W671" s="27" t="str">
        <f t="shared" si="53"/>
        <v/>
      </c>
      <c r="X671" s="43" t="str">
        <f t="shared" si="54"/>
        <v>OK</v>
      </c>
      <c r="Y671" s="681" t="str">
        <f t="shared" si="55"/>
        <v/>
      </c>
    </row>
    <row r="672" spans="1:25" x14ac:dyDescent="0.25">
      <c r="A672" s="68" t="str">
        <f>'0'!$A$4</f>
        <v>………………..</v>
      </c>
      <c r="B672" s="341">
        <f>'0'!$A$2</f>
        <v>46112</v>
      </c>
      <c r="C672" s="341" t="s">
        <v>1246</v>
      </c>
      <c r="D672" s="22"/>
      <c r="E672" s="23"/>
      <c r="F672" s="14"/>
      <c r="G672" s="23"/>
      <c r="H672" s="22"/>
      <c r="I672" s="24"/>
      <c r="J672" s="24"/>
      <c r="K672" s="25"/>
      <c r="L672" s="25"/>
      <c r="M672" s="25"/>
      <c r="N672" s="25"/>
      <c r="O672" s="25"/>
      <c r="P672" s="25"/>
      <c r="Q672" s="26"/>
      <c r="R672" s="25"/>
      <c r="S672" s="25"/>
      <c r="T672" s="27">
        <f t="shared" si="51"/>
        <v>0</v>
      </c>
      <c r="U672" s="27">
        <f t="shared" si="52"/>
        <v>0</v>
      </c>
      <c r="V672" s="25"/>
      <c r="W672" s="27" t="str">
        <f t="shared" si="53"/>
        <v/>
      </c>
      <c r="X672" s="43" t="str">
        <f t="shared" si="54"/>
        <v>OK</v>
      </c>
      <c r="Y672" s="681" t="str">
        <f t="shared" si="55"/>
        <v/>
      </c>
    </row>
    <row r="673" spans="1:25" x14ac:dyDescent="0.25">
      <c r="A673" s="68" t="str">
        <f>'0'!$A$4</f>
        <v>………………..</v>
      </c>
      <c r="B673" s="341">
        <f>'0'!$A$2</f>
        <v>46112</v>
      </c>
      <c r="C673" s="341" t="s">
        <v>1246</v>
      </c>
      <c r="D673" s="22"/>
      <c r="E673" s="23"/>
      <c r="F673" s="14"/>
      <c r="G673" s="23"/>
      <c r="H673" s="22"/>
      <c r="I673" s="24"/>
      <c r="J673" s="24"/>
      <c r="K673" s="25"/>
      <c r="L673" s="25"/>
      <c r="M673" s="25"/>
      <c r="N673" s="25"/>
      <c r="O673" s="25"/>
      <c r="P673" s="25"/>
      <c r="Q673" s="26"/>
      <c r="R673" s="25"/>
      <c r="S673" s="25"/>
      <c r="T673" s="27">
        <f t="shared" si="51"/>
        <v>0</v>
      </c>
      <c r="U673" s="27">
        <f t="shared" si="52"/>
        <v>0</v>
      </c>
      <c r="V673" s="25"/>
      <c r="W673" s="27" t="str">
        <f t="shared" si="53"/>
        <v/>
      </c>
      <c r="X673" s="43" t="str">
        <f t="shared" si="54"/>
        <v>OK</v>
      </c>
      <c r="Y673" s="681" t="str">
        <f t="shared" si="55"/>
        <v/>
      </c>
    </row>
    <row r="674" spans="1:25" x14ac:dyDescent="0.25">
      <c r="A674" s="68" t="str">
        <f>'0'!$A$4</f>
        <v>………………..</v>
      </c>
      <c r="B674" s="341">
        <f>'0'!$A$2</f>
        <v>46112</v>
      </c>
      <c r="C674" s="341" t="s">
        <v>1246</v>
      </c>
      <c r="D674" s="22"/>
      <c r="E674" s="23"/>
      <c r="F674" s="14"/>
      <c r="G674" s="23"/>
      <c r="H674" s="22"/>
      <c r="I674" s="24"/>
      <c r="J674" s="24"/>
      <c r="K674" s="25"/>
      <c r="L674" s="25"/>
      <c r="M674" s="25"/>
      <c r="N674" s="25"/>
      <c r="O674" s="25"/>
      <c r="P674" s="25"/>
      <c r="Q674" s="26"/>
      <c r="R674" s="25"/>
      <c r="S674" s="25"/>
      <c r="T674" s="27">
        <f t="shared" si="51"/>
        <v>0</v>
      </c>
      <c r="U674" s="27">
        <f t="shared" si="52"/>
        <v>0</v>
      </c>
      <c r="V674" s="25"/>
      <c r="W674" s="27" t="str">
        <f t="shared" si="53"/>
        <v/>
      </c>
      <c r="X674" s="43" t="str">
        <f t="shared" si="54"/>
        <v>OK</v>
      </c>
      <c r="Y674" s="681" t="str">
        <f t="shared" si="55"/>
        <v/>
      </c>
    </row>
    <row r="675" spans="1:25" x14ac:dyDescent="0.25">
      <c r="A675" s="68" t="str">
        <f>'0'!$A$4</f>
        <v>………………..</v>
      </c>
      <c r="B675" s="341">
        <f>'0'!$A$2</f>
        <v>46112</v>
      </c>
      <c r="C675" s="341" t="s">
        <v>1246</v>
      </c>
      <c r="D675" s="22"/>
      <c r="E675" s="23"/>
      <c r="F675" s="14"/>
      <c r="G675" s="23"/>
      <c r="H675" s="22"/>
      <c r="I675" s="24"/>
      <c r="J675" s="24"/>
      <c r="K675" s="25"/>
      <c r="L675" s="25"/>
      <c r="M675" s="25"/>
      <c r="N675" s="25"/>
      <c r="O675" s="25"/>
      <c r="P675" s="25"/>
      <c r="Q675" s="26"/>
      <c r="R675" s="25"/>
      <c r="S675" s="25"/>
      <c r="T675" s="27">
        <f t="shared" si="51"/>
        <v>0</v>
      </c>
      <c r="U675" s="27">
        <f t="shared" si="52"/>
        <v>0</v>
      </c>
      <c r="V675" s="25"/>
      <c r="W675" s="27" t="str">
        <f t="shared" si="53"/>
        <v/>
      </c>
      <c r="X675" s="43" t="str">
        <f t="shared" si="54"/>
        <v>OK</v>
      </c>
      <c r="Y675" s="681" t="str">
        <f t="shared" si="55"/>
        <v/>
      </c>
    </row>
    <row r="676" spans="1:25" x14ac:dyDescent="0.25">
      <c r="A676" s="68" t="str">
        <f>'0'!$A$4</f>
        <v>………………..</v>
      </c>
      <c r="B676" s="341">
        <f>'0'!$A$2</f>
        <v>46112</v>
      </c>
      <c r="C676" s="341" t="s">
        <v>1246</v>
      </c>
      <c r="D676" s="22"/>
      <c r="E676" s="23"/>
      <c r="F676" s="14"/>
      <c r="G676" s="23"/>
      <c r="H676" s="22"/>
      <c r="I676" s="24"/>
      <c r="J676" s="24"/>
      <c r="K676" s="25"/>
      <c r="L676" s="25"/>
      <c r="M676" s="25"/>
      <c r="N676" s="25"/>
      <c r="O676" s="25"/>
      <c r="P676" s="25"/>
      <c r="Q676" s="26"/>
      <c r="R676" s="25"/>
      <c r="S676" s="25"/>
      <c r="T676" s="27">
        <f t="shared" si="51"/>
        <v>0</v>
      </c>
      <c r="U676" s="27">
        <f t="shared" si="52"/>
        <v>0</v>
      </c>
      <c r="V676" s="25"/>
      <c r="W676" s="27" t="str">
        <f t="shared" si="53"/>
        <v/>
      </c>
      <c r="X676" s="43" t="str">
        <f t="shared" si="54"/>
        <v>OK</v>
      </c>
      <c r="Y676" s="681" t="str">
        <f t="shared" si="55"/>
        <v/>
      </c>
    </row>
    <row r="677" spans="1:25" x14ac:dyDescent="0.25">
      <c r="A677" s="68" t="str">
        <f>'0'!$A$4</f>
        <v>………………..</v>
      </c>
      <c r="B677" s="341">
        <f>'0'!$A$2</f>
        <v>46112</v>
      </c>
      <c r="C677" s="341" t="s">
        <v>1246</v>
      </c>
      <c r="D677" s="22"/>
      <c r="E677" s="23"/>
      <c r="F677" s="14"/>
      <c r="G677" s="23"/>
      <c r="H677" s="22"/>
      <c r="I677" s="24"/>
      <c r="J677" s="24"/>
      <c r="K677" s="25"/>
      <c r="L677" s="25"/>
      <c r="M677" s="25"/>
      <c r="N677" s="25"/>
      <c r="O677" s="25"/>
      <c r="P677" s="25"/>
      <c r="Q677" s="26"/>
      <c r="R677" s="25"/>
      <c r="S677" s="25"/>
      <c r="T677" s="27">
        <f t="shared" si="51"/>
        <v>0</v>
      </c>
      <c r="U677" s="27">
        <f t="shared" si="52"/>
        <v>0</v>
      </c>
      <c r="V677" s="25"/>
      <c r="W677" s="27" t="str">
        <f t="shared" si="53"/>
        <v/>
      </c>
      <c r="X677" s="43" t="str">
        <f t="shared" si="54"/>
        <v>OK</v>
      </c>
      <c r="Y677" s="681" t="str">
        <f t="shared" si="55"/>
        <v/>
      </c>
    </row>
    <row r="678" spans="1:25" x14ac:dyDescent="0.25">
      <c r="A678" s="68" t="str">
        <f>'0'!$A$4</f>
        <v>………………..</v>
      </c>
      <c r="B678" s="341">
        <f>'0'!$A$2</f>
        <v>46112</v>
      </c>
      <c r="C678" s="341" t="s">
        <v>1246</v>
      </c>
      <c r="D678" s="22"/>
      <c r="E678" s="23"/>
      <c r="F678" s="14"/>
      <c r="G678" s="23"/>
      <c r="H678" s="22"/>
      <c r="I678" s="24"/>
      <c r="J678" s="24"/>
      <c r="K678" s="25"/>
      <c r="L678" s="25"/>
      <c r="M678" s="25"/>
      <c r="N678" s="25"/>
      <c r="O678" s="25"/>
      <c r="P678" s="25"/>
      <c r="Q678" s="26"/>
      <c r="R678" s="25"/>
      <c r="S678" s="25"/>
      <c r="T678" s="27">
        <f t="shared" si="51"/>
        <v>0</v>
      </c>
      <c r="U678" s="27">
        <f t="shared" si="52"/>
        <v>0</v>
      </c>
      <c r="V678" s="25"/>
      <c r="W678" s="27" t="str">
        <f t="shared" si="53"/>
        <v/>
      </c>
      <c r="X678" s="43" t="str">
        <f t="shared" si="54"/>
        <v>OK</v>
      </c>
      <c r="Y678" s="681" t="str">
        <f t="shared" si="55"/>
        <v/>
      </c>
    </row>
    <row r="679" spans="1:25" x14ac:dyDescent="0.25">
      <c r="A679" s="68" t="str">
        <f>'0'!$A$4</f>
        <v>………………..</v>
      </c>
      <c r="B679" s="341">
        <f>'0'!$A$2</f>
        <v>46112</v>
      </c>
      <c r="C679" s="341" t="s">
        <v>1246</v>
      </c>
      <c r="D679" s="22"/>
      <c r="E679" s="23"/>
      <c r="F679" s="14"/>
      <c r="G679" s="23"/>
      <c r="H679" s="22"/>
      <c r="I679" s="24"/>
      <c r="J679" s="24"/>
      <c r="K679" s="25"/>
      <c r="L679" s="25"/>
      <c r="M679" s="25"/>
      <c r="N679" s="25"/>
      <c r="O679" s="25"/>
      <c r="P679" s="25"/>
      <c r="Q679" s="26"/>
      <c r="R679" s="25"/>
      <c r="S679" s="25"/>
      <c r="T679" s="27">
        <f t="shared" si="51"/>
        <v>0</v>
      </c>
      <c r="U679" s="27">
        <f t="shared" si="52"/>
        <v>0</v>
      </c>
      <c r="V679" s="25"/>
      <c r="W679" s="27" t="str">
        <f t="shared" si="53"/>
        <v/>
      </c>
      <c r="X679" s="43" t="str">
        <f t="shared" si="54"/>
        <v>OK</v>
      </c>
      <c r="Y679" s="681" t="str">
        <f t="shared" si="55"/>
        <v/>
      </c>
    </row>
    <row r="680" spans="1:25" x14ac:dyDescent="0.25">
      <c r="A680" s="68" t="str">
        <f>'0'!$A$4</f>
        <v>………………..</v>
      </c>
      <c r="B680" s="341">
        <f>'0'!$A$2</f>
        <v>46112</v>
      </c>
      <c r="C680" s="341" t="s">
        <v>1246</v>
      </c>
      <c r="D680" s="22"/>
      <c r="E680" s="23"/>
      <c r="F680" s="14"/>
      <c r="G680" s="23"/>
      <c r="H680" s="22"/>
      <c r="I680" s="24"/>
      <c r="J680" s="24"/>
      <c r="K680" s="25"/>
      <c r="L680" s="25"/>
      <c r="M680" s="25"/>
      <c r="N680" s="25"/>
      <c r="O680" s="25"/>
      <c r="P680" s="25"/>
      <c r="Q680" s="26"/>
      <c r="R680" s="25"/>
      <c r="S680" s="25"/>
      <c r="T680" s="27">
        <f t="shared" si="51"/>
        <v>0</v>
      </c>
      <c r="U680" s="27">
        <f t="shared" si="52"/>
        <v>0</v>
      </c>
      <c r="V680" s="25"/>
      <c r="W680" s="27" t="str">
        <f t="shared" si="53"/>
        <v/>
      </c>
      <c r="X680" s="43" t="str">
        <f t="shared" si="54"/>
        <v>OK</v>
      </c>
      <c r="Y680" s="681" t="str">
        <f t="shared" si="55"/>
        <v/>
      </c>
    </row>
    <row r="681" spans="1:25" x14ac:dyDescent="0.25">
      <c r="A681" s="68" t="str">
        <f>'0'!$A$4</f>
        <v>………………..</v>
      </c>
      <c r="B681" s="341">
        <f>'0'!$A$2</f>
        <v>46112</v>
      </c>
      <c r="C681" s="341" t="s">
        <v>1246</v>
      </c>
      <c r="D681" s="22"/>
      <c r="E681" s="23"/>
      <c r="F681" s="14"/>
      <c r="G681" s="23"/>
      <c r="H681" s="22"/>
      <c r="I681" s="24"/>
      <c r="J681" s="24"/>
      <c r="K681" s="25"/>
      <c r="L681" s="25"/>
      <c r="M681" s="25"/>
      <c r="N681" s="25"/>
      <c r="O681" s="25"/>
      <c r="P681" s="25"/>
      <c r="Q681" s="26"/>
      <c r="R681" s="25"/>
      <c r="S681" s="25"/>
      <c r="T681" s="27">
        <f t="shared" si="51"/>
        <v>0</v>
      </c>
      <c r="U681" s="27">
        <f t="shared" si="52"/>
        <v>0</v>
      </c>
      <c r="V681" s="25"/>
      <c r="W681" s="27" t="str">
        <f t="shared" si="53"/>
        <v/>
      </c>
      <c r="X681" s="43" t="str">
        <f t="shared" si="54"/>
        <v>OK</v>
      </c>
      <c r="Y681" s="681" t="str">
        <f t="shared" si="55"/>
        <v/>
      </c>
    </row>
    <row r="682" spans="1:25" x14ac:dyDescent="0.25">
      <c r="A682" s="68" t="str">
        <f>'0'!$A$4</f>
        <v>………………..</v>
      </c>
      <c r="B682" s="341">
        <f>'0'!$A$2</f>
        <v>46112</v>
      </c>
      <c r="C682" s="341" t="s">
        <v>1246</v>
      </c>
      <c r="D682" s="22"/>
      <c r="E682" s="23"/>
      <c r="F682" s="14"/>
      <c r="G682" s="23"/>
      <c r="H682" s="22"/>
      <c r="I682" s="24"/>
      <c r="J682" s="24"/>
      <c r="K682" s="25"/>
      <c r="L682" s="25"/>
      <c r="M682" s="25"/>
      <c r="N682" s="25"/>
      <c r="O682" s="25"/>
      <c r="P682" s="25"/>
      <c r="Q682" s="26"/>
      <c r="R682" s="25"/>
      <c r="S682" s="25"/>
      <c r="T682" s="27">
        <f t="shared" si="51"/>
        <v>0</v>
      </c>
      <c r="U682" s="27">
        <f t="shared" si="52"/>
        <v>0</v>
      </c>
      <c r="V682" s="25"/>
      <c r="W682" s="27" t="str">
        <f t="shared" si="53"/>
        <v/>
      </c>
      <c r="X682" s="43" t="str">
        <f t="shared" si="54"/>
        <v>OK</v>
      </c>
      <c r="Y682" s="681" t="str">
        <f t="shared" si="55"/>
        <v/>
      </c>
    </row>
    <row r="683" spans="1:25" x14ac:dyDescent="0.25">
      <c r="A683" s="68" t="str">
        <f>'0'!$A$4</f>
        <v>………………..</v>
      </c>
      <c r="B683" s="341">
        <f>'0'!$A$2</f>
        <v>46112</v>
      </c>
      <c r="C683" s="341" t="s">
        <v>1246</v>
      </c>
      <c r="D683" s="22"/>
      <c r="E683" s="23"/>
      <c r="F683" s="14"/>
      <c r="G683" s="23"/>
      <c r="H683" s="22"/>
      <c r="I683" s="24"/>
      <c r="J683" s="24"/>
      <c r="K683" s="25"/>
      <c r="L683" s="25"/>
      <c r="M683" s="25"/>
      <c r="N683" s="25"/>
      <c r="O683" s="25"/>
      <c r="P683" s="25"/>
      <c r="Q683" s="26"/>
      <c r="R683" s="25"/>
      <c r="S683" s="25"/>
      <c r="T683" s="27">
        <f t="shared" si="51"/>
        <v>0</v>
      </c>
      <c r="U683" s="27">
        <f t="shared" si="52"/>
        <v>0</v>
      </c>
      <c r="V683" s="25"/>
      <c r="W683" s="27" t="str">
        <f t="shared" si="53"/>
        <v/>
      </c>
      <c r="X683" s="43" t="str">
        <f t="shared" si="54"/>
        <v>OK</v>
      </c>
      <c r="Y683" s="681" t="str">
        <f t="shared" si="55"/>
        <v/>
      </c>
    </row>
    <row r="684" spans="1:25" x14ac:dyDescent="0.25">
      <c r="A684" s="68" t="str">
        <f>'0'!$A$4</f>
        <v>………………..</v>
      </c>
      <c r="B684" s="341">
        <f>'0'!$A$2</f>
        <v>46112</v>
      </c>
      <c r="C684" s="341" t="s">
        <v>1246</v>
      </c>
      <c r="D684" s="22"/>
      <c r="E684" s="23"/>
      <c r="F684" s="14"/>
      <c r="G684" s="23"/>
      <c r="H684" s="22"/>
      <c r="I684" s="24"/>
      <c r="J684" s="24"/>
      <c r="K684" s="25"/>
      <c r="L684" s="25"/>
      <c r="M684" s="25"/>
      <c r="N684" s="25"/>
      <c r="O684" s="25"/>
      <c r="P684" s="25"/>
      <c r="Q684" s="26"/>
      <c r="R684" s="25"/>
      <c r="S684" s="25"/>
      <c r="T684" s="27">
        <f t="shared" si="51"/>
        <v>0</v>
      </c>
      <c r="U684" s="27">
        <f t="shared" si="52"/>
        <v>0</v>
      </c>
      <c r="V684" s="25"/>
      <c r="W684" s="27" t="str">
        <f t="shared" si="53"/>
        <v/>
      </c>
      <c r="X684" s="43" t="str">
        <f t="shared" si="54"/>
        <v>OK</v>
      </c>
      <c r="Y684" s="681" t="str">
        <f t="shared" si="55"/>
        <v/>
      </c>
    </row>
    <row r="685" spans="1:25" x14ac:dyDescent="0.25">
      <c r="A685" s="68" t="str">
        <f>'0'!$A$4</f>
        <v>………………..</v>
      </c>
      <c r="B685" s="341">
        <f>'0'!$A$2</f>
        <v>46112</v>
      </c>
      <c r="C685" s="341" t="s">
        <v>1246</v>
      </c>
      <c r="D685" s="22"/>
      <c r="E685" s="23"/>
      <c r="F685" s="14"/>
      <c r="G685" s="23"/>
      <c r="H685" s="22"/>
      <c r="I685" s="24"/>
      <c r="J685" s="24"/>
      <c r="K685" s="25"/>
      <c r="L685" s="25"/>
      <c r="M685" s="25"/>
      <c r="N685" s="25"/>
      <c r="O685" s="25"/>
      <c r="P685" s="25"/>
      <c r="Q685" s="26"/>
      <c r="R685" s="25"/>
      <c r="S685" s="25"/>
      <c r="T685" s="27">
        <f t="shared" si="51"/>
        <v>0</v>
      </c>
      <c r="U685" s="27">
        <f t="shared" si="52"/>
        <v>0</v>
      </c>
      <c r="V685" s="25"/>
      <c r="W685" s="27" t="str">
        <f t="shared" si="53"/>
        <v/>
      </c>
      <c r="X685" s="43" t="str">
        <f t="shared" si="54"/>
        <v>OK</v>
      </c>
      <c r="Y685" s="681" t="str">
        <f t="shared" si="55"/>
        <v/>
      </c>
    </row>
    <row r="686" spans="1:25" x14ac:dyDescent="0.25">
      <c r="A686" s="68" t="str">
        <f>'0'!$A$4</f>
        <v>………………..</v>
      </c>
      <c r="B686" s="341">
        <f>'0'!$A$2</f>
        <v>46112</v>
      </c>
      <c r="C686" s="341" t="s">
        <v>1246</v>
      </c>
      <c r="D686" s="22"/>
      <c r="E686" s="23"/>
      <c r="F686" s="14"/>
      <c r="G686" s="23"/>
      <c r="H686" s="22"/>
      <c r="I686" s="24"/>
      <c r="J686" s="24"/>
      <c r="K686" s="25"/>
      <c r="L686" s="25"/>
      <c r="M686" s="25"/>
      <c r="N686" s="25"/>
      <c r="O686" s="25"/>
      <c r="P686" s="25"/>
      <c r="Q686" s="26"/>
      <c r="R686" s="25"/>
      <c r="S686" s="25"/>
      <c r="T686" s="27">
        <f t="shared" si="51"/>
        <v>0</v>
      </c>
      <c r="U686" s="27">
        <f t="shared" si="52"/>
        <v>0</v>
      </c>
      <c r="V686" s="25"/>
      <c r="W686" s="27" t="str">
        <f t="shared" si="53"/>
        <v/>
      </c>
      <c r="X686" s="43" t="str">
        <f t="shared" si="54"/>
        <v>OK</v>
      </c>
      <c r="Y686" s="681" t="str">
        <f t="shared" si="55"/>
        <v/>
      </c>
    </row>
    <row r="687" spans="1:25" x14ac:dyDescent="0.25">
      <c r="A687" s="68" t="str">
        <f>'0'!$A$4</f>
        <v>………………..</v>
      </c>
      <c r="B687" s="341">
        <f>'0'!$A$2</f>
        <v>46112</v>
      </c>
      <c r="C687" s="341" t="s">
        <v>1246</v>
      </c>
      <c r="D687" s="22"/>
      <c r="E687" s="23"/>
      <c r="F687" s="14"/>
      <c r="G687" s="23"/>
      <c r="H687" s="22"/>
      <c r="I687" s="24"/>
      <c r="J687" s="24"/>
      <c r="K687" s="25"/>
      <c r="L687" s="25"/>
      <c r="M687" s="25"/>
      <c r="N687" s="25"/>
      <c r="O687" s="25"/>
      <c r="P687" s="25"/>
      <c r="Q687" s="26"/>
      <c r="R687" s="25"/>
      <c r="S687" s="25"/>
      <c r="T687" s="27">
        <f t="shared" si="51"/>
        <v>0</v>
      </c>
      <c r="U687" s="27">
        <f t="shared" si="52"/>
        <v>0</v>
      </c>
      <c r="V687" s="25"/>
      <c r="W687" s="27" t="str">
        <f t="shared" si="53"/>
        <v/>
      </c>
      <c r="X687" s="43" t="str">
        <f t="shared" si="54"/>
        <v>OK</v>
      </c>
      <c r="Y687" s="681" t="str">
        <f t="shared" si="55"/>
        <v/>
      </c>
    </row>
    <row r="688" spans="1:25" x14ac:dyDescent="0.25">
      <c r="A688" s="68" t="str">
        <f>'0'!$A$4</f>
        <v>………………..</v>
      </c>
      <c r="B688" s="341">
        <f>'0'!$A$2</f>
        <v>46112</v>
      </c>
      <c r="C688" s="341" t="s">
        <v>1246</v>
      </c>
      <c r="D688" s="22"/>
      <c r="E688" s="23"/>
      <c r="F688" s="14"/>
      <c r="G688" s="23"/>
      <c r="H688" s="22"/>
      <c r="I688" s="24"/>
      <c r="J688" s="24"/>
      <c r="K688" s="25"/>
      <c r="L688" s="25"/>
      <c r="M688" s="25"/>
      <c r="N688" s="25"/>
      <c r="O688" s="25"/>
      <c r="P688" s="25"/>
      <c r="Q688" s="26"/>
      <c r="R688" s="25"/>
      <c r="S688" s="25"/>
      <c r="T688" s="27">
        <f t="shared" si="51"/>
        <v>0</v>
      </c>
      <c r="U688" s="27">
        <f t="shared" si="52"/>
        <v>0</v>
      </c>
      <c r="V688" s="25"/>
      <c r="W688" s="27" t="str">
        <f t="shared" si="53"/>
        <v/>
      </c>
      <c r="X688" s="43" t="str">
        <f t="shared" si="54"/>
        <v>OK</v>
      </c>
      <c r="Y688" s="681" t="str">
        <f t="shared" si="55"/>
        <v/>
      </c>
    </row>
    <row r="689" spans="1:25" x14ac:dyDescent="0.25">
      <c r="A689" s="68" t="str">
        <f>'0'!$A$4</f>
        <v>………………..</v>
      </c>
      <c r="B689" s="341">
        <f>'0'!$A$2</f>
        <v>46112</v>
      </c>
      <c r="C689" s="341" t="s">
        <v>1246</v>
      </c>
      <c r="D689" s="22"/>
      <c r="E689" s="23"/>
      <c r="F689" s="14"/>
      <c r="G689" s="23"/>
      <c r="H689" s="22"/>
      <c r="I689" s="24"/>
      <c r="J689" s="24"/>
      <c r="K689" s="25"/>
      <c r="L689" s="25"/>
      <c r="M689" s="25"/>
      <c r="N689" s="25"/>
      <c r="O689" s="25"/>
      <c r="P689" s="25"/>
      <c r="Q689" s="26"/>
      <c r="R689" s="25"/>
      <c r="S689" s="25"/>
      <c r="T689" s="27">
        <f t="shared" si="51"/>
        <v>0</v>
      </c>
      <c r="U689" s="27">
        <f t="shared" si="52"/>
        <v>0</v>
      </c>
      <c r="V689" s="25"/>
      <c r="W689" s="27" t="str">
        <f t="shared" si="53"/>
        <v/>
      </c>
      <c r="X689" s="43" t="str">
        <f t="shared" si="54"/>
        <v>OK</v>
      </c>
      <c r="Y689" s="681" t="str">
        <f t="shared" si="55"/>
        <v/>
      </c>
    </row>
    <row r="690" spans="1:25" x14ac:dyDescent="0.25">
      <c r="A690" s="68" t="str">
        <f>'0'!$A$4</f>
        <v>………………..</v>
      </c>
      <c r="B690" s="341">
        <f>'0'!$A$2</f>
        <v>46112</v>
      </c>
      <c r="C690" s="341" t="s">
        <v>1246</v>
      </c>
      <c r="D690" s="22"/>
      <c r="E690" s="23"/>
      <c r="F690" s="14"/>
      <c r="G690" s="23"/>
      <c r="H690" s="22"/>
      <c r="I690" s="24"/>
      <c r="J690" s="24"/>
      <c r="K690" s="25"/>
      <c r="L690" s="25"/>
      <c r="M690" s="25"/>
      <c r="N690" s="25"/>
      <c r="O690" s="25"/>
      <c r="P690" s="25"/>
      <c r="Q690" s="26"/>
      <c r="R690" s="25"/>
      <c r="S690" s="25"/>
      <c r="T690" s="27">
        <f t="shared" si="51"/>
        <v>0</v>
      </c>
      <c r="U690" s="27">
        <f t="shared" si="52"/>
        <v>0</v>
      </c>
      <c r="V690" s="25"/>
      <c r="W690" s="27" t="str">
        <f t="shared" si="53"/>
        <v/>
      </c>
      <c r="X690" s="43" t="str">
        <f t="shared" si="54"/>
        <v>OK</v>
      </c>
      <c r="Y690" s="681" t="str">
        <f t="shared" si="55"/>
        <v/>
      </c>
    </row>
    <row r="691" spans="1:25" x14ac:dyDescent="0.25">
      <c r="A691" s="68" t="str">
        <f>'0'!$A$4</f>
        <v>………………..</v>
      </c>
      <c r="B691" s="341">
        <f>'0'!$A$2</f>
        <v>46112</v>
      </c>
      <c r="C691" s="341" t="s">
        <v>1246</v>
      </c>
      <c r="D691" s="22"/>
      <c r="E691" s="23"/>
      <c r="F691" s="14"/>
      <c r="G691" s="23"/>
      <c r="H691" s="22"/>
      <c r="I691" s="24"/>
      <c r="J691" s="24"/>
      <c r="K691" s="25"/>
      <c r="L691" s="25"/>
      <c r="M691" s="25"/>
      <c r="N691" s="25"/>
      <c r="O691" s="25"/>
      <c r="P691" s="25"/>
      <c r="Q691" s="26"/>
      <c r="R691" s="25"/>
      <c r="S691" s="25"/>
      <c r="T691" s="27">
        <f t="shared" si="51"/>
        <v>0</v>
      </c>
      <c r="U691" s="27">
        <f t="shared" si="52"/>
        <v>0</v>
      </c>
      <c r="V691" s="25"/>
      <c r="W691" s="27" t="str">
        <f t="shared" si="53"/>
        <v/>
      </c>
      <c r="X691" s="43" t="str">
        <f t="shared" si="54"/>
        <v>OK</v>
      </c>
      <c r="Y691" s="681" t="str">
        <f t="shared" si="55"/>
        <v/>
      </c>
    </row>
    <row r="692" spans="1:25" x14ac:dyDescent="0.25">
      <c r="A692" s="68" t="str">
        <f>'0'!$A$4</f>
        <v>………………..</v>
      </c>
      <c r="B692" s="341">
        <f>'0'!$A$2</f>
        <v>46112</v>
      </c>
      <c r="C692" s="341" t="s">
        <v>1246</v>
      </c>
      <c r="D692" s="22"/>
      <c r="E692" s="23"/>
      <c r="F692" s="14"/>
      <c r="G692" s="23"/>
      <c r="H692" s="22"/>
      <c r="I692" s="24"/>
      <c r="J692" s="24"/>
      <c r="K692" s="25"/>
      <c r="L692" s="25"/>
      <c r="M692" s="25"/>
      <c r="N692" s="25"/>
      <c r="O692" s="25"/>
      <c r="P692" s="25"/>
      <c r="Q692" s="26"/>
      <c r="R692" s="25"/>
      <c r="S692" s="25"/>
      <c r="T692" s="27">
        <f t="shared" si="51"/>
        <v>0</v>
      </c>
      <c r="U692" s="27">
        <f t="shared" si="52"/>
        <v>0</v>
      </c>
      <c r="V692" s="25"/>
      <c r="W692" s="27" t="str">
        <f t="shared" si="53"/>
        <v/>
      </c>
      <c r="X692" s="43" t="str">
        <f t="shared" si="54"/>
        <v>OK</v>
      </c>
      <c r="Y692" s="681" t="str">
        <f t="shared" si="55"/>
        <v/>
      </c>
    </row>
    <row r="693" spans="1:25" x14ac:dyDescent="0.25">
      <c r="A693" s="68" t="str">
        <f>'0'!$A$4</f>
        <v>………………..</v>
      </c>
      <c r="B693" s="341">
        <f>'0'!$A$2</f>
        <v>46112</v>
      </c>
      <c r="C693" s="341" t="s">
        <v>1246</v>
      </c>
      <c r="D693" s="22"/>
      <c r="E693" s="23"/>
      <c r="F693" s="14"/>
      <c r="G693" s="23"/>
      <c r="H693" s="22"/>
      <c r="I693" s="24"/>
      <c r="J693" s="24"/>
      <c r="K693" s="25"/>
      <c r="L693" s="25"/>
      <c r="M693" s="25"/>
      <c r="N693" s="25"/>
      <c r="O693" s="25"/>
      <c r="P693" s="25"/>
      <c r="Q693" s="26"/>
      <c r="R693" s="25"/>
      <c r="S693" s="25"/>
      <c r="T693" s="27">
        <f t="shared" si="51"/>
        <v>0</v>
      </c>
      <c r="U693" s="27">
        <f t="shared" si="52"/>
        <v>0</v>
      </c>
      <c r="V693" s="25"/>
      <c r="W693" s="27" t="str">
        <f t="shared" si="53"/>
        <v/>
      </c>
      <c r="X693" s="43" t="str">
        <f t="shared" si="54"/>
        <v>OK</v>
      </c>
      <c r="Y693" s="681" t="str">
        <f t="shared" si="55"/>
        <v/>
      </c>
    </row>
    <row r="694" spans="1:25" x14ac:dyDescent="0.25">
      <c r="A694" s="68" t="str">
        <f>'0'!$A$4</f>
        <v>………………..</v>
      </c>
      <c r="B694" s="341">
        <f>'0'!$A$2</f>
        <v>46112</v>
      </c>
      <c r="C694" s="341" t="s">
        <v>1246</v>
      </c>
      <c r="D694" s="22"/>
      <c r="E694" s="23"/>
      <c r="F694" s="14"/>
      <c r="G694" s="23"/>
      <c r="H694" s="22"/>
      <c r="I694" s="24"/>
      <c r="J694" s="24"/>
      <c r="K694" s="25"/>
      <c r="L694" s="25"/>
      <c r="M694" s="25"/>
      <c r="N694" s="25"/>
      <c r="O694" s="25"/>
      <c r="P694" s="25"/>
      <c r="Q694" s="26"/>
      <c r="R694" s="25"/>
      <c r="S694" s="25"/>
      <c r="T694" s="27">
        <f t="shared" si="51"/>
        <v>0</v>
      </c>
      <c r="U694" s="27">
        <f t="shared" si="52"/>
        <v>0</v>
      </c>
      <c r="V694" s="25"/>
      <c r="W694" s="27" t="str">
        <f t="shared" si="53"/>
        <v/>
      </c>
      <c r="X694" s="43" t="str">
        <f t="shared" si="54"/>
        <v>OK</v>
      </c>
      <c r="Y694" s="681" t="str">
        <f t="shared" si="55"/>
        <v/>
      </c>
    </row>
    <row r="695" spans="1:25" x14ac:dyDescent="0.25">
      <c r="A695" s="68" t="str">
        <f>'0'!$A$4</f>
        <v>………………..</v>
      </c>
      <c r="B695" s="341">
        <f>'0'!$A$2</f>
        <v>46112</v>
      </c>
      <c r="C695" s="341" t="s">
        <v>1246</v>
      </c>
      <c r="D695" s="22"/>
      <c r="E695" s="23"/>
      <c r="F695" s="14"/>
      <c r="G695" s="23"/>
      <c r="H695" s="22"/>
      <c r="I695" s="24"/>
      <c r="J695" s="24"/>
      <c r="K695" s="25"/>
      <c r="L695" s="25"/>
      <c r="M695" s="25"/>
      <c r="N695" s="25"/>
      <c r="O695" s="25"/>
      <c r="P695" s="25"/>
      <c r="Q695" s="26"/>
      <c r="R695" s="25"/>
      <c r="S695" s="25"/>
      <c r="T695" s="27">
        <f t="shared" si="51"/>
        <v>0</v>
      </c>
      <c r="U695" s="27">
        <f t="shared" si="52"/>
        <v>0</v>
      </c>
      <c r="V695" s="25"/>
      <c r="W695" s="27" t="str">
        <f t="shared" si="53"/>
        <v/>
      </c>
      <c r="X695" s="43" t="str">
        <f t="shared" si="54"/>
        <v>OK</v>
      </c>
      <c r="Y695" s="681" t="str">
        <f t="shared" si="55"/>
        <v/>
      </c>
    </row>
    <row r="696" spans="1:25" x14ac:dyDescent="0.25">
      <c r="A696" s="68" t="str">
        <f>'0'!$A$4</f>
        <v>………………..</v>
      </c>
      <c r="B696" s="341">
        <f>'0'!$A$2</f>
        <v>46112</v>
      </c>
      <c r="C696" s="341" t="s">
        <v>1246</v>
      </c>
      <c r="D696" s="22"/>
      <c r="E696" s="23"/>
      <c r="F696" s="14"/>
      <c r="G696" s="23"/>
      <c r="H696" s="22"/>
      <c r="I696" s="24"/>
      <c r="J696" s="24"/>
      <c r="K696" s="25"/>
      <c r="L696" s="25"/>
      <c r="M696" s="25"/>
      <c r="N696" s="25"/>
      <c r="O696" s="25"/>
      <c r="P696" s="25"/>
      <c r="Q696" s="26"/>
      <c r="R696" s="25"/>
      <c r="S696" s="25"/>
      <c r="T696" s="27">
        <f t="shared" si="51"/>
        <v>0</v>
      </c>
      <c r="U696" s="27">
        <f t="shared" si="52"/>
        <v>0</v>
      </c>
      <c r="V696" s="25"/>
      <c r="W696" s="27" t="str">
        <f t="shared" si="53"/>
        <v/>
      </c>
      <c r="X696" s="43" t="str">
        <f t="shared" si="54"/>
        <v>OK</v>
      </c>
      <c r="Y696" s="681" t="str">
        <f t="shared" si="55"/>
        <v/>
      </c>
    </row>
    <row r="697" spans="1:25" x14ac:dyDescent="0.25">
      <c r="A697" s="68" t="str">
        <f>'0'!$A$4</f>
        <v>………………..</v>
      </c>
      <c r="B697" s="341">
        <f>'0'!$A$2</f>
        <v>46112</v>
      </c>
      <c r="C697" s="341" t="s">
        <v>1246</v>
      </c>
      <c r="D697" s="22"/>
      <c r="E697" s="23"/>
      <c r="F697" s="14"/>
      <c r="G697" s="23"/>
      <c r="H697" s="22"/>
      <c r="I697" s="24"/>
      <c r="J697" s="24"/>
      <c r="K697" s="25"/>
      <c r="L697" s="25"/>
      <c r="M697" s="25"/>
      <c r="N697" s="25"/>
      <c r="O697" s="25"/>
      <c r="P697" s="25"/>
      <c r="Q697" s="26"/>
      <c r="R697" s="25"/>
      <c r="S697" s="25"/>
      <c r="T697" s="27">
        <f t="shared" si="51"/>
        <v>0</v>
      </c>
      <c r="U697" s="27">
        <f t="shared" si="52"/>
        <v>0</v>
      </c>
      <c r="V697" s="25"/>
      <c r="W697" s="27" t="str">
        <f t="shared" si="53"/>
        <v/>
      </c>
      <c r="X697" s="43" t="str">
        <f t="shared" si="54"/>
        <v>OK</v>
      </c>
      <c r="Y697" s="681" t="str">
        <f t="shared" si="55"/>
        <v/>
      </c>
    </row>
    <row r="698" spans="1:25" x14ac:dyDescent="0.25">
      <c r="A698" s="68" t="str">
        <f>'0'!$A$4</f>
        <v>………………..</v>
      </c>
      <c r="B698" s="341">
        <f>'0'!$A$2</f>
        <v>46112</v>
      </c>
      <c r="C698" s="341" t="s">
        <v>1246</v>
      </c>
      <c r="D698" s="22"/>
      <c r="E698" s="23"/>
      <c r="F698" s="14"/>
      <c r="G698" s="23"/>
      <c r="H698" s="22"/>
      <c r="I698" s="24"/>
      <c r="J698" s="24"/>
      <c r="K698" s="25"/>
      <c r="L698" s="25"/>
      <c r="M698" s="25"/>
      <c r="N698" s="25"/>
      <c r="O698" s="25"/>
      <c r="P698" s="25"/>
      <c r="Q698" s="26"/>
      <c r="R698" s="25"/>
      <c r="S698" s="25"/>
      <c r="T698" s="27">
        <f t="shared" si="51"/>
        <v>0</v>
      </c>
      <c r="U698" s="27">
        <f t="shared" si="52"/>
        <v>0</v>
      </c>
      <c r="V698" s="25"/>
      <c r="W698" s="27" t="str">
        <f t="shared" si="53"/>
        <v/>
      </c>
      <c r="X698" s="43" t="str">
        <f t="shared" si="54"/>
        <v>OK</v>
      </c>
      <c r="Y698" s="681" t="str">
        <f t="shared" si="55"/>
        <v/>
      </c>
    </row>
    <row r="699" spans="1:25" x14ac:dyDescent="0.25">
      <c r="A699" s="68" t="str">
        <f>'0'!$A$4</f>
        <v>………………..</v>
      </c>
      <c r="B699" s="341">
        <f>'0'!$A$2</f>
        <v>46112</v>
      </c>
      <c r="C699" s="341" t="s">
        <v>1246</v>
      </c>
      <c r="D699" s="22"/>
      <c r="E699" s="23"/>
      <c r="F699" s="14"/>
      <c r="G699" s="23"/>
      <c r="H699" s="22"/>
      <c r="I699" s="24"/>
      <c r="J699" s="24"/>
      <c r="K699" s="25"/>
      <c r="L699" s="25"/>
      <c r="M699" s="25"/>
      <c r="N699" s="25"/>
      <c r="O699" s="25"/>
      <c r="P699" s="25"/>
      <c r="Q699" s="26"/>
      <c r="R699" s="25"/>
      <c r="S699" s="25"/>
      <c r="T699" s="27">
        <f t="shared" si="51"/>
        <v>0</v>
      </c>
      <c r="U699" s="27">
        <f t="shared" si="52"/>
        <v>0</v>
      </c>
      <c r="V699" s="25"/>
      <c r="W699" s="27" t="str">
        <f t="shared" si="53"/>
        <v/>
      </c>
      <c r="X699" s="43" t="str">
        <f t="shared" si="54"/>
        <v>OK</v>
      </c>
      <c r="Y699" s="681" t="str">
        <f t="shared" si="55"/>
        <v/>
      </c>
    </row>
    <row r="700" spans="1:25" x14ac:dyDescent="0.25">
      <c r="A700" s="68" t="str">
        <f>'0'!$A$4</f>
        <v>………………..</v>
      </c>
      <c r="B700" s="341">
        <f>'0'!$A$2</f>
        <v>46112</v>
      </c>
      <c r="C700" s="341" t="s">
        <v>1246</v>
      </c>
      <c r="D700" s="22"/>
      <c r="E700" s="23"/>
      <c r="F700" s="14"/>
      <c r="G700" s="23"/>
      <c r="H700" s="22"/>
      <c r="I700" s="24"/>
      <c r="J700" s="24"/>
      <c r="K700" s="25"/>
      <c r="L700" s="25"/>
      <c r="M700" s="25"/>
      <c r="N700" s="25"/>
      <c r="O700" s="25"/>
      <c r="P700" s="25"/>
      <c r="Q700" s="26"/>
      <c r="R700" s="25"/>
      <c r="S700" s="25"/>
      <c r="T700" s="27">
        <f t="shared" si="51"/>
        <v>0</v>
      </c>
      <c r="U700" s="27">
        <f t="shared" si="52"/>
        <v>0</v>
      </c>
      <c r="V700" s="25"/>
      <c r="W700" s="27" t="str">
        <f t="shared" si="53"/>
        <v/>
      </c>
      <c r="X700" s="43" t="str">
        <f t="shared" si="54"/>
        <v>OK</v>
      </c>
      <c r="Y700" s="681" t="str">
        <f t="shared" si="55"/>
        <v/>
      </c>
    </row>
    <row r="701" spans="1:25" x14ac:dyDescent="0.25">
      <c r="A701" s="68" t="str">
        <f>'0'!$A$4</f>
        <v>………………..</v>
      </c>
      <c r="B701" s="341">
        <f>'0'!$A$2</f>
        <v>46112</v>
      </c>
      <c r="C701" s="341" t="s">
        <v>1246</v>
      </c>
      <c r="D701" s="22"/>
      <c r="E701" s="23"/>
      <c r="F701" s="14"/>
      <c r="G701" s="23"/>
      <c r="H701" s="22"/>
      <c r="I701" s="24"/>
      <c r="J701" s="24"/>
      <c r="K701" s="25"/>
      <c r="L701" s="25"/>
      <c r="M701" s="25"/>
      <c r="N701" s="25"/>
      <c r="O701" s="25"/>
      <c r="P701" s="25"/>
      <c r="Q701" s="26"/>
      <c r="R701" s="25"/>
      <c r="S701" s="25"/>
      <c r="T701" s="27">
        <f t="shared" si="51"/>
        <v>0</v>
      </c>
      <c r="U701" s="27">
        <f t="shared" si="52"/>
        <v>0</v>
      </c>
      <c r="V701" s="25"/>
      <c r="W701" s="27" t="str">
        <f t="shared" si="53"/>
        <v/>
      </c>
      <c r="X701" s="43" t="str">
        <f t="shared" si="54"/>
        <v>OK</v>
      </c>
      <c r="Y701" s="681" t="str">
        <f t="shared" si="55"/>
        <v/>
      </c>
    </row>
    <row r="702" spans="1:25" x14ac:dyDescent="0.25">
      <c r="A702" s="68" t="str">
        <f>'0'!$A$4</f>
        <v>………………..</v>
      </c>
      <c r="B702" s="341">
        <f>'0'!$A$2</f>
        <v>46112</v>
      </c>
      <c r="C702" s="341" t="s">
        <v>1246</v>
      </c>
      <c r="D702" s="22"/>
      <c r="E702" s="23"/>
      <c r="F702" s="14"/>
      <c r="G702" s="23"/>
      <c r="H702" s="22"/>
      <c r="I702" s="24"/>
      <c r="J702" s="24"/>
      <c r="K702" s="25"/>
      <c r="L702" s="25"/>
      <c r="M702" s="25"/>
      <c r="N702" s="25"/>
      <c r="O702" s="25"/>
      <c r="P702" s="25"/>
      <c r="Q702" s="26"/>
      <c r="R702" s="25"/>
      <c r="S702" s="25"/>
      <c r="T702" s="27">
        <f t="shared" si="51"/>
        <v>0</v>
      </c>
      <c r="U702" s="27">
        <f t="shared" si="52"/>
        <v>0</v>
      </c>
      <c r="V702" s="25"/>
      <c r="W702" s="27" t="str">
        <f t="shared" si="53"/>
        <v/>
      </c>
      <c r="X702" s="43" t="str">
        <f t="shared" si="54"/>
        <v>OK</v>
      </c>
      <c r="Y702" s="681" t="str">
        <f t="shared" si="55"/>
        <v/>
      </c>
    </row>
    <row r="703" spans="1:25" x14ac:dyDescent="0.25">
      <c r="A703" s="68" t="str">
        <f>'0'!$A$4</f>
        <v>………………..</v>
      </c>
      <c r="B703" s="341">
        <f>'0'!$A$2</f>
        <v>46112</v>
      </c>
      <c r="C703" s="341" t="s">
        <v>1246</v>
      </c>
      <c r="D703" s="22"/>
      <c r="E703" s="23"/>
      <c r="F703" s="14"/>
      <c r="G703" s="23"/>
      <c r="H703" s="22"/>
      <c r="I703" s="24"/>
      <c r="J703" s="24"/>
      <c r="K703" s="25"/>
      <c r="L703" s="25"/>
      <c r="M703" s="25"/>
      <c r="N703" s="25"/>
      <c r="O703" s="25"/>
      <c r="P703" s="25"/>
      <c r="Q703" s="26"/>
      <c r="R703" s="25"/>
      <c r="S703" s="25"/>
      <c r="T703" s="27">
        <f t="shared" si="51"/>
        <v>0</v>
      </c>
      <c r="U703" s="27">
        <f t="shared" si="52"/>
        <v>0</v>
      </c>
      <c r="V703" s="25"/>
      <c r="W703" s="27" t="str">
        <f t="shared" si="53"/>
        <v/>
      </c>
      <c r="X703" s="43" t="str">
        <f t="shared" si="54"/>
        <v>OK</v>
      </c>
      <c r="Y703" s="681" t="str">
        <f t="shared" si="55"/>
        <v/>
      </c>
    </row>
    <row r="704" spans="1:25" x14ac:dyDescent="0.25">
      <c r="A704" s="68" t="str">
        <f>'0'!$A$4</f>
        <v>………………..</v>
      </c>
      <c r="B704" s="341">
        <f>'0'!$A$2</f>
        <v>46112</v>
      </c>
      <c r="C704" s="341" t="s">
        <v>1246</v>
      </c>
      <c r="D704" s="22"/>
      <c r="E704" s="23"/>
      <c r="F704" s="14"/>
      <c r="G704" s="23"/>
      <c r="H704" s="22"/>
      <c r="I704" s="24"/>
      <c r="J704" s="24"/>
      <c r="K704" s="25"/>
      <c r="L704" s="25"/>
      <c r="M704" s="25"/>
      <c r="N704" s="25"/>
      <c r="O704" s="25"/>
      <c r="P704" s="25"/>
      <c r="Q704" s="26"/>
      <c r="R704" s="25"/>
      <c r="S704" s="25"/>
      <c r="T704" s="27">
        <f t="shared" si="51"/>
        <v>0</v>
      </c>
      <c r="U704" s="27">
        <f t="shared" si="52"/>
        <v>0</v>
      </c>
      <c r="V704" s="25"/>
      <c r="W704" s="27" t="str">
        <f t="shared" si="53"/>
        <v/>
      </c>
      <c r="X704" s="43" t="str">
        <f t="shared" si="54"/>
        <v>OK</v>
      </c>
      <c r="Y704" s="681" t="str">
        <f t="shared" si="55"/>
        <v/>
      </c>
    </row>
    <row r="705" spans="1:25" x14ac:dyDescent="0.25">
      <c r="A705" s="68" t="str">
        <f>'0'!$A$4</f>
        <v>………………..</v>
      </c>
      <c r="B705" s="341">
        <f>'0'!$A$2</f>
        <v>46112</v>
      </c>
      <c r="C705" s="341" t="s">
        <v>1246</v>
      </c>
      <c r="D705" s="22"/>
      <c r="E705" s="23"/>
      <c r="F705" s="14"/>
      <c r="G705" s="23"/>
      <c r="H705" s="22"/>
      <c r="I705" s="24"/>
      <c r="J705" s="24"/>
      <c r="K705" s="25"/>
      <c r="L705" s="25"/>
      <c r="M705" s="25"/>
      <c r="N705" s="25"/>
      <c r="O705" s="25"/>
      <c r="P705" s="25"/>
      <c r="Q705" s="26"/>
      <c r="R705" s="25"/>
      <c r="S705" s="25"/>
      <c r="T705" s="27">
        <f t="shared" si="51"/>
        <v>0</v>
      </c>
      <c r="U705" s="27">
        <f t="shared" si="52"/>
        <v>0</v>
      </c>
      <c r="V705" s="25"/>
      <c r="W705" s="27" t="str">
        <f t="shared" si="53"/>
        <v/>
      </c>
      <c r="X705" s="43" t="str">
        <f t="shared" si="54"/>
        <v>OK</v>
      </c>
      <c r="Y705" s="681" t="str">
        <f t="shared" si="55"/>
        <v/>
      </c>
    </row>
    <row r="706" spans="1:25" x14ac:dyDescent="0.25">
      <c r="A706" s="68" t="str">
        <f>'0'!$A$4</f>
        <v>………………..</v>
      </c>
      <c r="B706" s="341">
        <f>'0'!$A$2</f>
        <v>46112</v>
      </c>
      <c r="C706" s="341" t="s">
        <v>1246</v>
      </c>
      <c r="D706" s="22"/>
      <c r="E706" s="23"/>
      <c r="F706" s="14"/>
      <c r="G706" s="23"/>
      <c r="H706" s="22"/>
      <c r="I706" s="24"/>
      <c r="J706" s="24"/>
      <c r="K706" s="25"/>
      <c r="L706" s="25"/>
      <c r="M706" s="25"/>
      <c r="N706" s="25"/>
      <c r="O706" s="25"/>
      <c r="P706" s="25"/>
      <c r="Q706" s="26"/>
      <c r="R706" s="25"/>
      <c r="S706" s="25"/>
      <c r="T706" s="27">
        <f t="shared" si="51"/>
        <v>0</v>
      </c>
      <c r="U706" s="27">
        <f t="shared" si="52"/>
        <v>0</v>
      </c>
      <c r="V706" s="25"/>
      <c r="W706" s="27" t="str">
        <f t="shared" si="53"/>
        <v/>
      </c>
      <c r="X706" s="43" t="str">
        <f t="shared" si="54"/>
        <v>OK</v>
      </c>
      <c r="Y706" s="681" t="str">
        <f t="shared" si="55"/>
        <v/>
      </c>
    </row>
    <row r="707" spans="1:25" x14ac:dyDescent="0.25">
      <c r="A707" s="68" t="str">
        <f>'0'!$A$4</f>
        <v>………………..</v>
      </c>
      <c r="B707" s="341">
        <f>'0'!$A$2</f>
        <v>46112</v>
      </c>
      <c r="C707" s="341" t="s">
        <v>1246</v>
      </c>
      <c r="D707" s="22"/>
      <c r="E707" s="23"/>
      <c r="F707" s="14"/>
      <c r="G707" s="23"/>
      <c r="H707" s="22"/>
      <c r="I707" s="24"/>
      <c r="J707" s="24"/>
      <c r="K707" s="25"/>
      <c r="L707" s="25"/>
      <c r="M707" s="25"/>
      <c r="N707" s="25"/>
      <c r="O707" s="25"/>
      <c r="P707" s="25"/>
      <c r="Q707" s="26"/>
      <c r="R707" s="25"/>
      <c r="S707" s="25"/>
      <c r="T707" s="27">
        <f t="shared" si="51"/>
        <v>0</v>
      </c>
      <c r="U707" s="27">
        <f t="shared" si="52"/>
        <v>0</v>
      </c>
      <c r="V707" s="25"/>
      <c r="W707" s="27" t="str">
        <f t="shared" si="53"/>
        <v/>
      </c>
      <c r="X707" s="43" t="str">
        <f t="shared" si="54"/>
        <v>OK</v>
      </c>
      <c r="Y707" s="681" t="str">
        <f t="shared" si="55"/>
        <v/>
      </c>
    </row>
    <row r="708" spans="1:25" x14ac:dyDescent="0.25">
      <c r="A708" s="68" t="str">
        <f>'0'!$A$4</f>
        <v>………………..</v>
      </c>
      <c r="B708" s="341">
        <f>'0'!$A$2</f>
        <v>46112</v>
      </c>
      <c r="C708" s="341" t="s">
        <v>1246</v>
      </c>
      <c r="D708" s="22"/>
      <c r="E708" s="23"/>
      <c r="F708" s="14"/>
      <c r="G708" s="23"/>
      <c r="H708" s="22"/>
      <c r="I708" s="24"/>
      <c r="J708" s="24"/>
      <c r="K708" s="25"/>
      <c r="L708" s="25"/>
      <c r="M708" s="25"/>
      <c r="N708" s="25"/>
      <c r="O708" s="25"/>
      <c r="P708" s="25"/>
      <c r="Q708" s="26"/>
      <c r="R708" s="25"/>
      <c r="S708" s="25"/>
      <c r="T708" s="27">
        <f t="shared" si="51"/>
        <v>0</v>
      </c>
      <c r="U708" s="27">
        <f t="shared" si="52"/>
        <v>0</v>
      </c>
      <c r="V708" s="25"/>
      <c r="W708" s="27" t="str">
        <f t="shared" si="53"/>
        <v/>
      </c>
      <c r="X708" s="43" t="str">
        <f t="shared" si="54"/>
        <v>OK</v>
      </c>
      <c r="Y708" s="681" t="str">
        <f t="shared" si="55"/>
        <v/>
      </c>
    </row>
    <row r="709" spans="1:25" x14ac:dyDescent="0.25">
      <c r="A709" s="68" t="str">
        <f>'0'!$A$4</f>
        <v>………………..</v>
      </c>
      <c r="B709" s="341">
        <f>'0'!$A$2</f>
        <v>46112</v>
      </c>
      <c r="C709" s="341" t="s">
        <v>1246</v>
      </c>
      <c r="D709" s="22"/>
      <c r="E709" s="23"/>
      <c r="F709" s="14"/>
      <c r="G709" s="23"/>
      <c r="H709" s="22"/>
      <c r="I709" s="24"/>
      <c r="J709" s="24"/>
      <c r="K709" s="25"/>
      <c r="L709" s="25"/>
      <c r="M709" s="25"/>
      <c r="N709" s="25"/>
      <c r="O709" s="25"/>
      <c r="P709" s="25"/>
      <c r="Q709" s="26"/>
      <c r="R709" s="25"/>
      <c r="S709" s="25"/>
      <c r="T709" s="27">
        <f t="shared" si="51"/>
        <v>0</v>
      </c>
      <c r="U709" s="27">
        <f t="shared" si="52"/>
        <v>0</v>
      </c>
      <c r="V709" s="25"/>
      <c r="W709" s="27" t="str">
        <f t="shared" si="53"/>
        <v/>
      </c>
      <c r="X709" s="43" t="str">
        <f t="shared" si="54"/>
        <v>OK</v>
      </c>
      <c r="Y709" s="681" t="str">
        <f t="shared" si="55"/>
        <v/>
      </c>
    </row>
    <row r="710" spans="1:25" x14ac:dyDescent="0.25">
      <c r="A710" s="68" t="str">
        <f>'0'!$A$4</f>
        <v>………………..</v>
      </c>
      <c r="B710" s="341">
        <f>'0'!$A$2</f>
        <v>46112</v>
      </c>
      <c r="C710" s="341" t="s">
        <v>1246</v>
      </c>
      <c r="D710" s="22"/>
      <c r="E710" s="23"/>
      <c r="F710" s="14"/>
      <c r="G710" s="23"/>
      <c r="H710" s="22"/>
      <c r="I710" s="24"/>
      <c r="J710" s="24"/>
      <c r="K710" s="25"/>
      <c r="L710" s="25"/>
      <c r="M710" s="25"/>
      <c r="N710" s="25"/>
      <c r="O710" s="25"/>
      <c r="P710" s="25"/>
      <c r="Q710" s="26"/>
      <c r="R710" s="25"/>
      <c r="S710" s="25"/>
      <c r="T710" s="27">
        <f t="shared" si="51"/>
        <v>0</v>
      </c>
      <c r="U710" s="27">
        <f t="shared" si="52"/>
        <v>0</v>
      </c>
      <c r="V710" s="25"/>
      <c r="W710" s="27" t="str">
        <f t="shared" si="53"/>
        <v/>
      </c>
      <c r="X710" s="43" t="str">
        <f t="shared" si="54"/>
        <v>OK</v>
      </c>
      <c r="Y710" s="681" t="str">
        <f t="shared" si="55"/>
        <v/>
      </c>
    </row>
    <row r="711" spans="1:25" x14ac:dyDescent="0.25">
      <c r="A711" s="68" t="str">
        <f>'0'!$A$4</f>
        <v>………………..</v>
      </c>
      <c r="B711" s="341">
        <f>'0'!$A$2</f>
        <v>46112</v>
      </c>
      <c r="C711" s="341" t="s">
        <v>1246</v>
      </c>
      <c r="D711" s="22"/>
      <c r="E711" s="23"/>
      <c r="F711" s="14"/>
      <c r="G711" s="23"/>
      <c r="H711" s="22"/>
      <c r="I711" s="24"/>
      <c r="J711" s="24"/>
      <c r="K711" s="25"/>
      <c r="L711" s="25"/>
      <c r="M711" s="25"/>
      <c r="N711" s="25"/>
      <c r="O711" s="25"/>
      <c r="P711" s="25"/>
      <c r="Q711" s="26"/>
      <c r="R711" s="25"/>
      <c r="S711" s="25"/>
      <c r="T711" s="27">
        <f t="shared" si="51"/>
        <v>0</v>
      </c>
      <c r="U711" s="27">
        <f t="shared" si="52"/>
        <v>0</v>
      </c>
      <c r="V711" s="25"/>
      <c r="W711" s="27" t="str">
        <f t="shared" si="53"/>
        <v/>
      </c>
      <c r="X711" s="43" t="str">
        <f t="shared" si="54"/>
        <v>OK</v>
      </c>
      <c r="Y711" s="681" t="str">
        <f t="shared" si="55"/>
        <v/>
      </c>
    </row>
    <row r="712" spans="1:25" x14ac:dyDescent="0.25">
      <c r="A712" s="68" t="str">
        <f>'0'!$A$4</f>
        <v>………………..</v>
      </c>
      <c r="B712" s="341">
        <f>'0'!$A$2</f>
        <v>46112</v>
      </c>
      <c r="C712" s="341" t="s">
        <v>1246</v>
      </c>
      <c r="D712" s="22"/>
      <c r="E712" s="23"/>
      <c r="F712" s="14"/>
      <c r="G712" s="23"/>
      <c r="H712" s="22"/>
      <c r="I712" s="24"/>
      <c r="J712" s="24"/>
      <c r="K712" s="25"/>
      <c r="L712" s="25"/>
      <c r="M712" s="25"/>
      <c r="N712" s="25"/>
      <c r="O712" s="25"/>
      <c r="P712" s="25"/>
      <c r="Q712" s="26"/>
      <c r="R712" s="25"/>
      <c r="S712" s="25"/>
      <c r="T712" s="27">
        <f t="shared" si="51"/>
        <v>0</v>
      </c>
      <c r="U712" s="27">
        <f t="shared" si="52"/>
        <v>0</v>
      </c>
      <c r="V712" s="25"/>
      <c r="W712" s="27" t="str">
        <f t="shared" si="53"/>
        <v/>
      </c>
      <c r="X712" s="43" t="str">
        <f t="shared" si="54"/>
        <v>OK</v>
      </c>
      <c r="Y712" s="681" t="str">
        <f t="shared" si="55"/>
        <v/>
      </c>
    </row>
    <row r="713" spans="1:25" x14ac:dyDescent="0.25">
      <c r="A713" s="68" t="str">
        <f>'0'!$A$4</f>
        <v>………………..</v>
      </c>
      <c r="B713" s="341">
        <f>'0'!$A$2</f>
        <v>46112</v>
      </c>
      <c r="C713" s="341" t="s">
        <v>1246</v>
      </c>
      <c r="D713" s="22"/>
      <c r="E713" s="23"/>
      <c r="F713" s="14"/>
      <c r="G713" s="23"/>
      <c r="H713" s="22"/>
      <c r="I713" s="24"/>
      <c r="J713" s="24"/>
      <c r="K713" s="25"/>
      <c r="L713" s="25"/>
      <c r="M713" s="25"/>
      <c r="N713" s="25"/>
      <c r="O713" s="25"/>
      <c r="P713" s="25"/>
      <c r="Q713" s="26"/>
      <c r="R713" s="25"/>
      <c r="S713" s="25"/>
      <c r="T713" s="27">
        <f t="shared" ref="T713:T776" si="56">N713+P713-R713</f>
        <v>0</v>
      </c>
      <c r="U713" s="27">
        <f t="shared" ref="U713:U776" si="57">O713+Q713-S713</f>
        <v>0</v>
      </c>
      <c r="V713" s="25"/>
      <c r="W713" s="27" t="str">
        <f t="shared" ref="W713:W776" si="58">IF(K713="","",K713-M713-(P713-Q713))</f>
        <v/>
      </c>
      <c r="X713" s="43" t="str">
        <f t="shared" ref="X713:X776" si="59">IF(ROUND(T713-V713,2)&gt;=0,"OK","Просрочието не може да надхвърля задължението")</f>
        <v>OK</v>
      </c>
      <c r="Y713" s="681" t="str">
        <f t="shared" ref="Y713:Y776" si="60">IF(COUNTBLANK(D713:W713)=18,"",IF(D713="999999999","",IF(ISNUMBER(VALUE(D713)),IF(LEN(D713)&lt;&gt;9,"Въведеното ЕИК е твърде късо или твърде дълго",IF(OR(MOD(MID(D713,1,1)*1+MID(D713,2,1)*2+MID(D713,3,1)*3+MID(D713,4,1)*4+MID(D713,5,1)*5+MID(D713,6,1)*6+MID(D713,7,1)*7+MID(D713,8,1)*8,11)-MID(D713,9,1)=0,AND(MOD(MID(D713,1,1)*3+MID(D713,2,1)*4+MID(D713,3,1)*5+MID(D713,4,1)*6+MID(D713,5,1)*7+MID(D713,6,1)*8+MID(D713,7,1)*9+MID(D713,8,1)*10,11)=10,MID(D713,9,1)*1=0),MOD(MID(D713,1,1)*3+MID(D713,2,1)*4+MID(D713,3,1)*5+MID(D713,4,1)*6+MID(D713,5,1)*7+MID(D713,6,1)*8+MID(D713,7,1)*9+MID(D713,8,1)*10,11)-MID(D713,9,1)=0),"","Въведеното ЕИК е невалидно")),"Въведеното ЕИК съдържа непозволени символи")))</f>
        <v/>
      </c>
    </row>
    <row r="714" spans="1:25" x14ac:dyDescent="0.25">
      <c r="A714" s="68" t="str">
        <f>'0'!$A$4</f>
        <v>………………..</v>
      </c>
      <c r="B714" s="341">
        <f>'0'!$A$2</f>
        <v>46112</v>
      </c>
      <c r="C714" s="341" t="s">
        <v>1246</v>
      </c>
      <c r="D714" s="22"/>
      <c r="E714" s="23"/>
      <c r="F714" s="14"/>
      <c r="G714" s="23"/>
      <c r="H714" s="22"/>
      <c r="I714" s="24"/>
      <c r="J714" s="24"/>
      <c r="K714" s="25"/>
      <c r="L714" s="25"/>
      <c r="M714" s="25"/>
      <c r="N714" s="25"/>
      <c r="O714" s="25"/>
      <c r="P714" s="25"/>
      <c r="Q714" s="26"/>
      <c r="R714" s="25"/>
      <c r="S714" s="25"/>
      <c r="T714" s="27">
        <f t="shared" si="56"/>
        <v>0</v>
      </c>
      <c r="U714" s="27">
        <f t="shared" si="57"/>
        <v>0</v>
      </c>
      <c r="V714" s="25"/>
      <c r="W714" s="27" t="str">
        <f t="shared" si="58"/>
        <v/>
      </c>
      <c r="X714" s="43" t="str">
        <f t="shared" si="59"/>
        <v>OK</v>
      </c>
      <c r="Y714" s="681" t="str">
        <f t="shared" si="60"/>
        <v/>
      </c>
    </row>
    <row r="715" spans="1:25" x14ac:dyDescent="0.25">
      <c r="A715" s="68" t="str">
        <f>'0'!$A$4</f>
        <v>………………..</v>
      </c>
      <c r="B715" s="341">
        <f>'0'!$A$2</f>
        <v>46112</v>
      </c>
      <c r="C715" s="341" t="s">
        <v>1246</v>
      </c>
      <c r="D715" s="22"/>
      <c r="E715" s="23"/>
      <c r="F715" s="14"/>
      <c r="G715" s="23"/>
      <c r="H715" s="22"/>
      <c r="I715" s="24"/>
      <c r="J715" s="24"/>
      <c r="K715" s="25"/>
      <c r="L715" s="25"/>
      <c r="M715" s="25"/>
      <c r="N715" s="25"/>
      <c r="O715" s="25"/>
      <c r="P715" s="25"/>
      <c r="Q715" s="26"/>
      <c r="R715" s="25"/>
      <c r="S715" s="25"/>
      <c r="T715" s="27">
        <f t="shared" si="56"/>
        <v>0</v>
      </c>
      <c r="U715" s="27">
        <f t="shared" si="57"/>
        <v>0</v>
      </c>
      <c r="V715" s="25"/>
      <c r="W715" s="27" t="str">
        <f t="shared" si="58"/>
        <v/>
      </c>
      <c r="X715" s="43" t="str">
        <f t="shared" si="59"/>
        <v>OK</v>
      </c>
      <c r="Y715" s="681" t="str">
        <f t="shared" si="60"/>
        <v/>
      </c>
    </row>
    <row r="716" spans="1:25" x14ac:dyDescent="0.25">
      <c r="A716" s="68" t="str">
        <f>'0'!$A$4</f>
        <v>………………..</v>
      </c>
      <c r="B716" s="341">
        <f>'0'!$A$2</f>
        <v>46112</v>
      </c>
      <c r="C716" s="341" t="s">
        <v>1246</v>
      </c>
      <c r="D716" s="22"/>
      <c r="E716" s="23"/>
      <c r="F716" s="14"/>
      <c r="G716" s="23"/>
      <c r="H716" s="22"/>
      <c r="I716" s="24"/>
      <c r="J716" s="24"/>
      <c r="K716" s="25"/>
      <c r="L716" s="25"/>
      <c r="M716" s="25"/>
      <c r="N716" s="25"/>
      <c r="O716" s="25"/>
      <c r="P716" s="25"/>
      <c r="Q716" s="26"/>
      <c r="R716" s="25"/>
      <c r="S716" s="25"/>
      <c r="T716" s="27">
        <f t="shared" si="56"/>
        <v>0</v>
      </c>
      <c r="U716" s="27">
        <f t="shared" si="57"/>
        <v>0</v>
      </c>
      <c r="V716" s="25"/>
      <c r="W716" s="27" t="str">
        <f t="shared" si="58"/>
        <v/>
      </c>
      <c r="X716" s="43" t="str">
        <f t="shared" si="59"/>
        <v>OK</v>
      </c>
      <c r="Y716" s="681" t="str">
        <f t="shared" si="60"/>
        <v/>
      </c>
    </row>
    <row r="717" spans="1:25" x14ac:dyDescent="0.25">
      <c r="A717" s="68" t="str">
        <f>'0'!$A$4</f>
        <v>………………..</v>
      </c>
      <c r="B717" s="341">
        <f>'0'!$A$2</f>
        <v>46112</v>
      </c>
      <c r="C717" s="341" t="s">
        <v>1246</v>
      </c>
      <c r="D717" s="22"/>
      <c r="E717" s="23"/>
      <c r="F717" s="14"/>
      <c r="G717" s="23"/>
      <c r="H717" s="22"/>
      <c r="I717" s="24"/>
      <c r="J717" s="24"/>
      <c r="K717" s="25"/>
      <c r="L717" s="25"/>
      <c r="M717" s="25"/>
      <c r="N717" s="25"/>
      <c r="O717" s="25"/>
      <c r="P717" s="25"/>
      <c r="Q717" s="26"/>
      <c r="R717" s="25"/>
      <c r="S717" s="25"/>
      <c r="T717" s="27">
        <f t="shared" si="56"/>
        <v>0</v>
      </c>
      <c r="U717" s="27">
        <f t="shared" si="57"/>
        <v>0</v>
      </c>
      <c r="V717" s="25"/>
      <c r="W717" s="27" t="str">
        <f t="shared" si="58"/>
        <v/>
      </c>
      <c r="X717" s="43" t="str">
        <f t="shared" si="59"/>
        <v>OK</v>
      </c>
      <c r="Y717" s="681" t="str">
        <f t="shared" si="60"/>
        <v/>
      </c>
    </row>
    <row r="718" spans="1:25" x14ac:dyDescent="0.25">
      <c r="A718" s="68" t="str">
        <f>'0'!$A$4</f>
        <v>………………..</v>
      </c>
      <c r="B718" s="341">
        <f>'0'!$A$2</f>
        <v>46112</v>
      </c>
      <c r="C718" s="341" t="s">
        <v>1246</v>
      </c>
      <c r="D718" s="22"/>
      <c r="E718" s="23"/>
      <c r="F718" s="14"/>
      <c r="G718" s="23"/>
      <c r="H718" s="22"/>
      <c r="I718" s="24"/>
      <c r="J718" s="24"/>
      <c r="K718" s="25"/>
      <c r="L718" s="25"/>
      <c r="M718" s="25"/>
      <c r="N718" s="25"/>
      <c r="O718" s="25"/>
      <c r="P718" s="25"/>
      <c r="Q718" s="26"/>
      <c r="R718" s="25"/>
      <c r="S718" s="25"/>
      <c r="T718" s="27">
        <f t="shared" si="56"/>
        <v>0</v>
      </c>
      <c r="U718" s="27">
        <f t="shared" si="57"/>
        <v>0</v>
      </c>
      <c r="V718" s="25"/>
      <c r="W718" s="27" t="str">
        <f t="shared" si="58"/>
        <v/>
      </c>
      <c r="X718" s="43" t="str">
        <f t="shared" si="59"/>
        <v>OK</v>
      </c>
      <c r="Y718" s="681" t="str">
        <f t="shared" si="60"/>
        <v/>
      </c>
    </row>
    <row r="719" spans="1:25" x14ac:dyDescent="0.25">
      <c r="A719" s="68" t="str">
        <f>'0'!$A$4</f>
        <v>………………..</v>
      </c>
      <c r="B719" s="341">
        <f>'0'!$A$2</f>
        <v>46112</v>
      </c>
      <c r="C719" s="341" t="s">
        <v>1246</v>
      </c>
      <c r="D719" s="22"/>
      <c r="E719" s="23"/>
      <c r="F719" s="14"/>
      <c r="G719" s="23"/>
      <c r="H719" s="22"/>
      <c r="I719" s="24"/>
      <c r="J719" s="24"/>
      <c r="K719" s="25"/>
      <c r="L719" s="25"/>
      <c r="M719" s="25"/>
      <c r="N719" s="25"/>
      <c r="O719" s="25"/>
      <c r="P719" s="25"/>
      <c r="Q719" s="26"/>
      <c r="R719" s="25"/>
      <c r="S719" s="25"/>
      <c r="T719" s="27">
        <f t="shared" si="56"/>
        <v>0</v>
      </c>
      <c r="U719" s="27">
        <f t="shared" si="57"/>
        <v>0</v>
      </c>
      <c r="V719" s="25"/>
      <c r="W719" s="27" t="str">
        <f t="shared" si="58"/>
        <v/>
      </c>
      <c r="X719" s="43" t="str">
        <f t="shared" si="59"/>
        <v>OK</v>
      </c>
      <c r="Y719" s="681" t="str">
        <f t="shared" si="60"/>
        <v/>
      </c>
    </row>
    <row r="720" spans="1:25" x14ac:dyDescent="0.25">
      <c r="A720" s="68" t="str">
        <f>'0'!$A$4</f>
        <v>………………..</v>
      </c>
      <c r="B720" s="341">
        <f>'0'!$A$2</f>
        <v>46112</v>
      </c>
      <c r="C720" s="341" t="s">
        <v>1246</v>
      </c>
      <c r="D720" s="22"/>
      <c r="E720" s="23"/>
      <c r="F720" s="14"/>
      <c r="G720" s="23"/>
      <c r="H720" s="22"/>
      <c r="I720" s="24"/>
      <c r="J720" s="24"/>
      <c r="K720" s="25"/>
      <c r="L720" s="25"/>
      <c r="M720" s="25"/>
      <c r="N720" s="25"/>
      <c r="O720" s="25"/>
      <c r="P720" s="25"/>
      <c r="Q720" s="26"/>
      <c r="R720" s="25"/>
      <c r="S720" s="25"/>
      <c r="T720" s="27">
        <f t="shared" si="56"/>
        <v>0</v>
      </c>
      <c r="U720" s="27">
        <f t="shared" si="57"/>
        <v>0</v>
      </c>
      <c r="V720" s="25"/>
      <c r="W720" s="27" t="str">
        <f t="shared" si="58"/>
        <v/>
      </c>
      <c r="X720" s="43" t="str">
        <f t="shared" si="59"/>
        <v>OK</v>
      </c>
      <c r="Y720" s="681" t="str">
        <f t="shared" si="60"/>
        <v/>
      </c>
    </row>
    <row r="721" spans="1:25" x14ac:dyDescent="0.25">
      <c r="A721" s="68" t="str">
        <f>'0'!$A$4</f>
        <v>………………..</v>
      </c>
      <c r="B721" s="341">
        <f>'0'!$A$2</f>
        <v>46112</v>
      </c>
      <c r="C721" s="341" t="s">
        <v>1246</v>
      </c>
      <c r="D721" s="22"/>
      <c r="E721" s="23"/>
      <c r="F721" s="14"/>
      <c r="G721" s="23"/>
      <c r="H721" s="22"/>
      <c r="I721" s="24"/>
      <c r="J721" s="24"/>
      <c r="K721" s="25"/>
      <c r="L721" s="25"/>
      <c r="M721" s="25"/>
      <c r="N721" s="25"/>
      <c r="O721" s="25"/>
      <c r="P721" s="25"/>
      <c r="Q721" s="26"/>
      <c r="R721" s="25"/>
      <c r="S721" s="25"/>
      <c r="T721" s="27">
        <f t="shared" si="56"/>
        <v>0</v>
      </c>
      <c r="U721" s="27">
        <f t="shared" si="57"/>
        <v>0</v>
      </c>
      <c r="V721" s="25"/>
      <c r="W721" s="27" t="str">
        <f t="shared" si="58"/>
        <v/>
      </c>
      <c r="X721" s="43" t="str">
        <f t="shared" si="59"/>
        <v>OK</v>
      </c>
      <c r="Y721" s="681" t="str">
        <f t="shared" si="60"/>
        <v/>
      </c>
    </row>
    <row r="722" spans="1:25" x14ac:dyDescent="0.25">
      <c r="A722" s="68" t="str">
        <f>'0'!$A$4</f>
        <v>………………..</v>
      </c>
      <c r="B722" s="341">
        <f>'0'!$A$2</f>
        <v>46112</v>
      </c>
      <c r="C722" s="341" t="s">
        <v>1246</v>
      </c>
      <c r="D722" s="22"/>
      <c r="E722" s="23"/>
      <c r="F722" s="14"/>
      <c r="G722" s="23"/>
      <c r="H722" s="22"/>
      <c r="I722" s="24"/>
      <c r="J722" s="24"/>
      <c r="K722" s="25"/>
      <c r="L722" s="25"/>
      <c r="M722" s="25"/>
      <c r="N722" s="25"/>
      <c r="O722" s="25"/>
      <c r="P722" s="25"/>
      <c r="Q722" s="26"/>
      <c r="R722" s="25"/>
      <c r="S722" s="25"/>
      <c r="T722" s="27">
        <f t="shared" si="56"/>
        <v>0</v>
      </c>
      <c r="U722" s="27">
        <f t="shared" si="57"/>
        <v>0</v>
      </c>
      <c r="V722" s="25"/>
      <c r="W722" s="27" t="str">
        <f t="shared" si="58"/>
        <v/>
      </c>
      <c r="X722" s="43" t="str">
        <f t="shared" si="59"/>
        <v>OK</v>
      </c>
      <c r="Y722" s="681" t="str">
        <f t="shared" si="60"/>
        <v/>
      </c>
    </row>
    <row r="723" spans="1:25" x14ac:dyDescent="0.25">
      <c r="A723" s="68" t="str">
        <f>'0'!$A$4</f>
        <v>………………..</v>
      </c>
      <c r="B723" s="341">
        <f>'0'!$A$2</f>
        <v>46112</v>
      </c>
      <c r="C723" s="341" t="s">
        <v>1246</v>
      </c>
      <c r="D723" s="22"/>
      <c r="E723" s="23"/>
      <c r="F723" s="14"/>
      <c r="G723" s="23"/>
      <c r="H723" s="22"/>
      <c r="I723" s="24"/>
      <c r="J723" s="24"/>
      <c r="K723" s="25"/>
      <c r="L723" s="25"/>
      <c r="M723" s="25"/>
      <c r="N723" s="25"/>
      <c r="O723" s="25"/>
      <c r="P723" s="25"/>
      <c r="Q723" s="26"/>
      <c r="R723" s="25"/>
      <c r="S723" s="25"/>
      <c r="T723" s="27">
        <f t="shared" si="56"/>
        <v>0</v>
      </c>
      <c r="U723" s="27">
        <f t="shared" si="57"/>
        <v>0</v>
      </c>
      <c r="V723" s="25"/>
      <c r="W723" s="27" t="str">
        <f t="shared" si="58"/>
        <v/>
      </c>
      <c r="X723" s="43" t="str">
        <f t="shared" si="59"/>
        <v>OK</v>
      </c>
      <c r="Y723" s="681" t="str">
        <f t="shared" si="60"/>
        <v/>
      </c>
    </row>
    <row r="724" spans="1:25" x14ac:dyDescent="0.25">
      <c r="A724" s="68" t="str">
        <f>'0'!$A$4</f>
        <v>………………..</v>
      </c>
      <c r="B724" s="341">
        <f>'0'!$A$2</f>
        <v>46112</v>
      </c>
      <c r="C724" s="341" t="s">
        <v>1246</v>
      </c>
      <c r="D724" s="22"/>
      <c r="E724" s="23"/>
      <c r="F724" s="14"/>
      <c r="G724" s="23"/>
      <c r="H724" s="22"/>
      <c r="I724" s="24"/>
      <c r="J724" s="24"/>
      <c r="K724" s="25"/>
      <c r="L724" s="25"/>
      <c r="M724" s="25"/>
      <c r="N724" s="25"/>
      <c r="O724" s="25"/>
      <c r="P724" s="25"/>
      <c r="Q724" s="26"/>
      <c r="R724" s="25"/>
      <c r="S724" s="25"/>
      <c r="T724" s="27">
        <f t="shared" si="56"/>
        <v>0</v>
      </c>
      <c r="U724" s="27">
        <f t="shared" si="57"/>
        <v>0</v>
      </c>
      <c r="V724" s="25"/>
      <c r="W724" s="27" t="str">
        <f t="shared" si="58"/>
        <v/>
      </c>
      <c r="X724" s="43" t="str">
        <f t="shared" si="59"/>
        <v>OK</v>
      </c>
      <c r="Y724" s="681" t="str">
        <f t="shared" si="60"/>
        <v/>
      </c>
    </row>
    <row r="725" spans="1:25" x14ac:dyDescent="0.25">
      <c r="A725" s="68" t="str">
        <f>'0'!$A$4</f>
        <v>………………..</v>
      </c>
      <c r="B725" s="341">
        <f>'0'!$A$2</f>
        <v>46112</v>
      </c>
      <c r="C725" s="341" t="s">
        <v>1246</v>
      </c>
      <c r="D725" s="22"/>
      <c r="E725" s="23"/>
      <c r="F725" s="14"/>
      <c r="G725" s="23"/>
      <c r="H725" s="22"/>
      <c r="I725" s="24"/>
      <c r="J725" s="24"/>
      <c r="K725" s="25"/>
      <c r="L725" s="25"/>
      <c r="M725" s="25"/>
      <c r="N725" s="25"/>
      <c r="O725" s="25"/>
      <c r="P725" s="25"/>
      <c r="Q725" s="26"/>
      <c r="R725" s="25"/>
      <c r="S725" s="25"/>
      <c r="T725" s="27">
        <f t="shared" si="56"/>
        <v>0</v>
      </c>
      <c r="U725" s="27">
        <f t="shared" si="57"/>
        <v>0</v>
      </c>
      <c r="V725" s="25"/>
      <c r="W725" s="27" t="str">
        <f t="shared" si="58"/>
        <v/>
      </c>
      <c r="X725" s="43" t="str">
        <f t="shared" si="59"/>
        <v>OK</v>
      </c>
      <c r="Y725" s="681" t="str">
        <f t="shared" si="60"/>
        <v/>
      </c>
    </row>
    <row r="726" spans="1:25" x14ac:dyDescent="0.25">
      <c r="A726" s="68" t="str">
        <f>'0'!$A$4</f>
        <v>………………..</v>
      </c>
      <c r="B726" s="341">
        <f>'0'!$A$2</f>
        <v>46112</v>
      </c>
      <c r="C726" s="341" t="s">
        <v>1246</v>
      </c>
      <c r="D726" s="22"/>
      <c r="E726" s="23"/>
      <c r="F726" s="14"/>
      <c r="G726" s="23"/>
      <c r="H726" s="22"/>
      <c r="I726" s="24"/>
      <c r="J726" s="24"/>
      <c r="K726" s="25"/>
      <c r="L726" s="25"/>
      <c r="M726" s="25"/>
      <c r="N726" s="25"/>
      <c r="O726" s="25"/>
      <c r="P726" s="25"/>
      <c r="Q726" s="26"/>
      <c r="R726" s="25"/>
      <c r="S726" s="25"/>
      <c r="T726" s="27">
        <f t="shared" si="56"/>
        <v>0</v>
      </c>
      <c r="U726" s="27">
        <f t="shared" si="57"/>
        <v>0</v>
      </c>
      <c r="V726" s="25"/>
      <c r="W726" s="27" t="str">
        <f t="shared" si="58"/>
        <v/>
      </c>
      <c r="X726" s="43" t="str">
        <f t="shared" si="59"/>
        <v>OK</v>
      </c>
      <c r="Y726" s="681" t="str">
        <f t="shared" si="60"/>
        <v/>
      </c>
    </row>
    <row r="727" spans="1:25" x14ac:dyDescent="0.25">
      <c r="A727" s="68" t="str">
        <f>'0'!$A$4</f>
        <v>………………..</v>
      </c>
      <c r="B727" s="341">
        <f>'0'!$A$2</f>
        <v>46112</v>
      </c>
      <c r="C727" s="341" t="s">
        <v>1246</v>
      </c>
      <c r="D727" s="22"/>
      <c r="E727" s="23"/>
      <c r="F727" s="14"/>
      <c r="G727" s="23"/>
      <c r="H727" s="22"/>
      <c r="I727" s="24"/>
      <c r="J727" s="24"/>
      <c r="K727" s="25"/>
      <c r="L727" s="25"/>
      <c r="M727" s="25"/>
      <c r="N727" s="25"/>
      <c r="O727" s="25"/>
      <c r="P727" s="25"/>
      <c r="Q727" s="26"/>
      <c r="R727" s="25"/>
      <c r="S727" s="25"/>
      <c r="T727" s="27">
        <f t="shared" si="56"/>
        <v>0</v>
      </c>
      <c r="U727" s="27">
        <f t="shared" si="57"/>
        <v>0</v>
      </c>
      <c r="V727" s="25"/>
      <c r="W727" s="27" t="str">
        <f t="shared" si="58"/>
        <v/>
      </c>
      <c r="X727" s="43" t="str">
        <f t="shared" si="59"/>
        <v>OK</v>
      </c>
      <c r="Y727" s="681" t="str">
        <f t="shared" si="60"/>
        <v/>
      </c>
    </row>
    <row r="728" spans="1:25" x14ac:dyDescent="0.25">
      <c r="A728" s="68" t="str">
        <f>'0'!$A$4</f>
        <v>………………..</v>
      </c>
      <c r="B728" s="341">
        <f>'0'!$A$2</f>
        <v>46112</v>
      </c>
      <c r="C728" s="341" t="s">
        <v>1246</v>
      </c>
      <c r="D728" s="22"/>
      <c r="E728" s="23"/>
      <c r="F728" s="14"/>
      <c r="G728" s="23"/>
      <c r="H728" s="22"/>
      <c r="I728" s="24"/>
      <c r="J728" s="24"/>
      <c r="K728" s="25"/>
      <c r="L728" s="25"/>
      <c r="M728" s="25"/>
      <c r="N728" s="25"/>
      <c r="O728" s="25"/>
      <c r="P728" s="25"/>
      <c r="Q728" s="26"/>
      <c r="R728" s="25"/>
      <c r="S728" s="25"/>
      <c r="T728" s="27">
        <f t="shared" si="56"/>
        <v>0</v>
      </c>
      <c r="U728" s="27">
        <f t="shared" si="57"/>
        <v>0</v>
      </c>
      <c r="V728" s="25"/>
      <c r="W728" s="27" t="str">
        <f t="shared" si="58"/>
        <v/>
      </c>
      <c r="X728" s="43" t="str">
        <f t="shared" si="59"/>
        <v>OK</v>
      </c>
      <c r="Y728" s="681" t="str">
        <f t="shared" si="60"/>
        <v/>
      </c>
    </row>
    <row r="729" spans="1:25" x14ac:dyDescent="0.25">
      <c r="A729" s="68" t="str">
        <f>'0'!$A$4</f>
        <v>………………..</v>
      </c>
      <c r="B729" s="341">
        <f>'0'!$A$2</f>
        <v>46112</v>
      </c>
      <c r="C729" s="341" t="s">
        <v>1246</v>
      </c>
      <c r="D729" s="22"/>
      <c r="E729" s="23"/>
      <c r="F729" s="14"/>
      <c r="G729" s="23"/>
      <c r="H729" s="22"/>
      <c r="I729" s="24"/>
      <c r="J729" s="24"/>
      <c r="K729" s="25"/>
      <c r="L729" s="25"/>
      <c r="M729" s="25"/>
      <c r="N729" s="25"/>
      <c r="O729" s="25"/>
      <c r="P729" s="25"/>
      <c r="Q729" s="26"/>
      <c r="R729" s="25"/>
      <c r="S729" s="25"/>
      <c r="T729" s="27">
        <f t="shared" si="56"/>
        <v>0</v>
      </c>
      <c r="U729" s="27">
        <f t="shared" si="57"/>
        <v>0</v>
      </c>
      <c r="V729" s="25"/>
      <c r="W729" s="27" t="str">
        <f t="shared" si="58"/>
        <v/>
      </c>
      <c r="X729" s="43" t="str">
        <f t="shared" si="59"/>
        <v>OK</v>
      </c>
      <c r="Y729" s="681" t="str">
        <f t="shared" si="60"/>
        <v/>
      </c>
    </row>
    <row r="730" spans="1:25" x14ac:dyDescent="0.25">
      <c r="A730" s="68" t="str">
        <f>'0'!$A$4</f>
        <v>………………..</v>
      </c>
      <c r="B730" s="341">
        <f>'0'!$A$2</f>
        <v>46112</v>
      </c>
      <c r="C730" s="341" t="s">
        <v>1246</v>
      </c>
      <c r="D730" s="22"/>
      <c r="E730" s="23"/>
      <c r="F730" s="14"/>
      <c r="G730" s="23"/>
      <c r="H730" s="22"/>
      <c r="I730" s="24"/>
      <c r="J730" s="24"/>
      <c r="K730" s="25"/>
      <c r="L730" s="25"/>
      <c r="M730" s="25"/>
      <c r="N730" s="25"/>
      <c r="O730" s="25"/>
      <c r="P730" s="25"/>
      <c r="Q730" s="26"/>
      <c r="R730" s="25"/>
      <c r="S730" s="25"/>
      <c r="T730" s="27">
        <f t="shared" si="56"/>
        <v>0</v>
      </c>
      <c r="U730" s="27">
        <f t="shared" si="57"/>
        <v>0</v>
      </c>
      <c r="V730" s="25"/>
      <c r="W730" s="27" t="str">
        <f t="shared" si="58"/>
        <v/>
      </c>
      <c r="X730" s="43" t="str">
        <f t="shared" si="59"/>
        <v>OK</v>
      </c>
      <c r="Y730" s="681" t="str">
        <f t="shared" si="60"/>
        <v/>
      </c>
    </row>
    <row r="731" spans="1:25" x14ac:dyDescent="0.25">
      <c r="A731" s="68" t="str">
        <f>'0'!$A$4</f>
        <v>………………..</v>
      </c>
      <c r="B731" s="341">
        <f>'0'!$A$2</f>
        <v>46112</v>
      </c>
      <c r="C731" s="341" t="s">
        <v>1246</v>
      </c>
      <c r="D731" s="22"/>
      <c r="E731" s="23"/>
      <c r="F731" s="14"/>
      <c r="G731" s="23"/>
      <c r="H731" s="22"/>
      <c r="I731" s="24"/>
      <c r="J731" s="24"/>
      <c r="K731" s="25"/>
      <c r="L731" s="25"/>
      <c r="M731" s="25"/>
      <c r="N731" s="25"/>
      <c r="O731" s="25"/>
      <c r="P731" s="25"/>
      <c r="Q731" s="26"/>
      <c r="R731" s="25"/>
      <c r="S731" s="25"/>
      <c r="T731" s="27">
        <f t="shared" si="56"/>
        <v>0</v>
      </c>
      <c r="U731" s="27">
        <f t="shared" si="57"/>
        <v>0</v>
      </c>
      <c r="V731" s="25"/>
      <c r="W731" s="27" t="str">
        <f t="shared" si="58"/>
        <v/>
      </c>
      <c r="X731" s="43" t="str">
        <f t="shared" si="59"/>
        <v>OK</v>
      </c>
      <c r="Y731" s="681" t="str">
        <f t="shared" si="60"/>
        <v/>
      </c>
    </row>
    <row r="732" spans="1:25" x14ac:dyDescent="0.25">
      <c r="A732" s="68" t="str">
        <f>'0'!$A$4</f>
        <v>………………..</v>
      </c>
      <c r="B732" s="341">
        <f>'0'!$A$2</f>
        <v>46112</v>
      </c>
      <c r="C732" s="341" t="s">
        <v>1246</v>
      </c>
      <c r="D732" s="22"/>
      <c r="E732" s="23"/>
      <c r="F732" s="14"/>
      <c r="G732" s="23"/>
      <c r="H732" s="22"/>
      <c r="I732" s="24"/>
      <c r="J732" s="24"/>
      <c r="K732" s="25"/>
      <c r="L732" s="25"/>
      <c r="M732" s="25"/>
      <c r="N732" s="25"/>
      <c r="O732" s="25"/>
      <c r="P732" s="25"/>
      <c r="Q732" s="26"/>
      <c r="R732" s="25"/>
      <c r="S732" s="25"/>
      <c r="T732" s="27">
        <f t="shared" si="56"/>
        <v>0</v>
      </c>
      <c r="U732" s="27">
        <f t="shared" si="57"/>
        <v>0</v>
      </c>
      <c r="V732" s="25"/>
      <c r="W732" s="27" t="str">
        <f t="shared" si="58"/>
        <v/>
      </c>
      <c r="X732" s="43" t="str">
        <f t="shared" si="59"/>
        <v>OK</v>
      </c>
      <c r="Y732" s="681" t="str">
        <f t="shared" si="60"/>
        <v/>
      </c>
    </row>
    <row r="733" spans="1:25" x14ac:dyDescent="0.25">
      <c r="A733" s="68" t="str">
        <f>'0'!$A$4</f>
        <v>………………..</v>
      </c>
      <c r="B733" s="341">
        <f>'0'!$A$2</f>
        <v>46112</v>
      </c>
      <c r="C733" s="341" t="s">
        <v>1246</v>
      </c>
      <c r="D733" s="22"/>
      <c r="E733" s="23"/>
      <c r="F733" s="14"/>
      <c r="G733" s="23"/>
      <c r="H733" s="22"/>
      <c r="I733" s="24"/>
      <c r="J733" s="24"/>
      <c r="K733" s="25"/>
      <c r="L733" s="25"/>
      <c r="M733" s="25"/>
      <c r="N733" s="25"/>
      <c r="O733" s="25"/>
      <c r="P733" s="25"/>
      <c r="Q733" s="26"/>
      <c r="R733" s="25"/>
      <c r="S733" s="25"/>
      <c r="T733" s="27">
        <f t="shared" si="56"/>
        <v>0</v>
      </c>
      <c r="U733" s="27">
        <f t="shared" si="57"/>
        <v>0</v>
      </c>
      <c r="V733" s="25"/>
      <c r="W733" s="27" t="str">
        <f t="shared" si="58"/>
        <v/>
      </c>
      <c r="X733" s="43" t="str">
        <f t="shared" si="59"/>
        <v>OK</v>
      </c>
      <c r="Y733" s="681" t="str">
        <f t="shared" si="60"/>
        <v/>
      </c>
    </row>
    <row r="734" spans="1:25" x14ac:dyDescent="0.25">
      <c r="A734" s="68" t="str">
        <f>'0'!$A$4</f>
        <v>………………..</v>
      </c>
      <c r="B734" s="341">
        <f>'0'!$A$2</f>
        <v>46112</v>
      </c>
      <c r="C734" s="341" t="s">
        <v>1246</v>
      </c>
      <c r="D734" s="22"/>
      <c r="E734" s="23"/>
      <c r="F734" s="14"/>
      <c r="G734" s="23"/>
      <c r="H734" s="22"/>
      <c r="I734" s="24"/>
      <c r="J734" s="24"/>
      <c r="K734" s="25"/>
      <c r="L734" s="25"/>
      <c r="M734" s="25"/>
      <c r="N734" s="25"/>
      <c r="O734" s="25"/>
      <c r="P734" s="25"/>
      <c r="Q734" s="26"/>
      <c r="R734" s="25"/>
      <c r="S734" s="25"/>
      <c r="T734" s="27">
        <f t="shared" si="56"/>
        <v>0</v>
      </c>
      <c r="U734" s="27">
        <f t="shared" si="57"/>
        <v>0</v>
      </c>
      <c r="V734" s="25"/>
      <c r="W734" s="27" t="str">
        <f t="shared" si="58"/>
        <v/>
      </c>
      <c r="X734" s="43" t="str">
        <f t="shared" si="59"/>
        <v>OK</v>
      </c>
      <c r="Y734" s="681" t="str">
        <f t="shared" si="60"/>
        <v/>
      </c>
    </row>
    <row r="735" spans="1:25" x14ac:dyDescent="0.25">
      <c r="A735" s="68" t="str">
        <f>'0'!$A$4</f>
        <v>………………..</v>
      </c>
      <c r="B735" s="341">
        <f>'0'!$A$2</f>
        <v>46112</v>
      </c>
      <c r="C735" s="341" t="s">
        <v>1246</v>
      </c>
      <c r="D735" s="22"/>
      <c r="E735" s="23"/>
      <c r="F735" s="14"/>
      <c r="G735" s="23"/>
      <c r="H735" s="22"/>
      <c r="I735" s="24"/>
      <c r="J735" s="24"/>
      <c r="K735" s="25"/>
      <c r="L735" s="25"/>
      <c r="M735" s="25"/>
      <c r="N735" s="25"/>
      <c r="O735" s="25"/>
      <c r="P735" s="25"/>
      <c r="Q735" s="26"/>
      <c r="R735" s="25"/>
      <c r="S735" s="25"/>
      <c r="T735" s="27">
        <f t="shared" si="56"/>
        <v>0</v>
      </c>
      <c r="U735" s="27">
        <f t="shared" si="57"/>
        <v>0</v>
      </c>
      <c r="V735" s="25"/>
      <c r="W735" s="27" t="str">
        <f t="shared" si="58"/>
        <v/>
      </c>
      <c r="X735" s="43" t="str">
        <f t="shared" si="59"/>
        <v>OK</v>
      </c>
      <c r="Y735" s="681" t="str">
        <f t="shared" si="60"/>
        <v/>
      </c>
    </row>
    <row r="736" spans="1:25" x14ac:dyDescent="0.25">
      <c r="A736" s="68" t="str">
        <f>'0'!$A$4</f>
        <v>………………..</v>
      </c>
      <c r="B736" s="341">
        <f>'0'!$A$2</f>
        <v>46112</v>
      </c>
      <c r="C736" s="341" t="s">
        <v>1246</v>
      </c>
      <c r="D736" s="22"/>
      <c r="E736" s="23"/>
      <c r="F736" s="14"/>
      <c r="G736" s="23"/>
      <c r="H736" s="22"/>
      <c r="I736" s="24"/>
      <c r="J736" s="24"/>
      <c r="K736" s="25"/>
      <c r="L736" s="25"/>
      <c r="M736" s="25"/>
      <c r="N736" s="25"/>
      <c r="O736" s="25"/>
      <c r="P736" s="25"/>
      <c r="Q736" s="26"/>
      <c r="R736" s="25"/>
      <c r="S736" s="25"/>
      <c r="T736" s="27">
        <f t="shared" si="56"/>
        <v>0</v>
      </c>
      <c r="U736" s="27">
        <f t="shared" si="57"/>
        <v>0</v>
      </c>
      <c r="V736" s="25"/>
      <c r="W736" s="27" t="str">
        <f t="shared" si="58"/>
        <v/>
      </c>
      <c r="X736" s="43" t="str">
        <f t="shared" si="59"/>
        <v>OK</v>
      </c>
      <c r="Y736" s="681" t="str">
        <f t="shared" si="60"/>
        <v/>
      </c>
    </row>
    <row r="737" spans="1:25" x14ac:dyDescent="0.25">
      <c r="A737" s="68" t="str">
        <f>'0'!$A$4</f>
        <v>………………..</v>
      </c>
      <c r="B737" s="341">
        <f>'0'!$A$2</f>
        <v>46112</v>
      </c>
      <c r="C737" s="341" t="s">
        <v>1246</v>
      </c>
      <c r="D737" s="22"/>
      <c r="E737" s="23"/>
      <c r="F737" s="14"/>
      <c r="G737" s="23"/>
      <c r="H737" s="22"/>
      <c r="I737" s="24"/>
      <c r="J737" s="24"/>
      <c r="K737" s="25"/>
      <c r="L737" s="25"/>
      <c r="M737" s="25"/>
      <c r="N737" s="25"/>
      <c r="O737" s="25"/>
      <c r="P737" s="25"/>
      <c r="Q737" s="26"/>
      <c r="R737" s="25"/>
      <c r="S737" s="25"/>
      <c r="T737" s="27">
        <f t="shared" si="56"/>
        <v>0</v>
      </c>
      <c r="U737" s="27">
        <f t="shared" si="57"/>
        <v>0</v>
      </c>
      <c r="V737" s="25"/>
      <c r="W737" s="27" t="str">
        <f t="shared" si="58"/>
        <v/>
      </c>
      <c r="X737" s="43" t="str">
        <f t="shared" si="59"/>
        <v>OK</v>
      </c>
      <c r="Y737" s="681" t="str">
        <f t="shared" si="60"/>
        <v/>
      </c>
    </row>
    <row r="738" spans="1:25" x14ac:dyDescent="0.25">
      <c r="A738" s="68" t="str">
        <f>'0'!$A$4</f>
        <v>………………..</v>
      </c>
      <c r="B738" s="341">
        <f>'0'!$A$2</f>
        <v>46112</v>
      </c>
      <c r="C738" s="341" t="s">
        <v>1246</v>
      </c>
      <c r="D738" s="22"/>
      <c r="E738" s="23"/>
      <c r="F738" s="14"/>
      <c r="G738" s="23"/>
      <c r="H738" s="22"/>
      <c r="I738" s="24"/>
      <c r="J738" s="24"/>
      <c r="K738" s="25"/>
      <c r="L738" s="25"/>
      <c r="M738" s="25"/>
      <c r="N738" s="25"/>
      <c r="O738" s="25"/>
      <c r="P738" s="25"/>
      <c r="Q738" s="26"/>
      <c r="R738" s="25"/>
      <c r="S738" s="25"/>
      <c r="T738" s="27">
        <f t="shared" si="56"/>
        <v>0</v>
      </c>
      <c r="U738" s="27">
        <f t="shared" si="57"/>
        <v>0</v>
      </c>
      <c r="V738" s="25"/>
      <c r="W738" s="27" t="str">
        <f t="shared" si="58"/>
        <v/>
      </c>
      <c r="X738" s="43" t="str">
        <f t="shared" si="59"/>
        <v>OK</v>
      </c>
      <c r="Y738" s="681" t="str">
        <f t="shared" si="60"/>
        <v/>
      </c>
    </row>
    <row r="739" spans="1:25" x14ac:dyDescent="0.25">
      <c r="A739" s="68" t="str">
        <f>'0'!$A$4</f>
        <v>………………..</v>
      </c>
      <c r="B739" s="341">
        <f>'0'!$A$2</f>
        <v>46112</v>
      </c>
      <c r="C739" s="341" t="s">
        <v>1246</v>
      </c>
      <c r="D739" s="22"/>
      <c r="E739" s="23"/>
      <c r="F739" s="14"/>
      <c r="G739" s="23"/>
      <c r="H739" s="22"/>
      <c r="I739" s="24"/>
      <c r="J739" s="24"/>
      <c r="K739" s="25"/>
      <c r="L739" s="25"/>
      <c r="M739" s="25"/>
      <c r="N739" s="25"/>
      <c r="O739" s="25"/>
      <c r="P739" s="25"/>
      <c r="Q739" s="26"/>
      <c r="R739" s="25"/>
      <c r="S739" s="25"/>
      <c r="T739" s="27">
        <f t="shared" si="56"/>
        <v>0</v>
      </c>
      <c r="U739" s="27">
        <f t="shared" si="57"/>
        <v>0</v>
      </c>
      <c r="V739" s="25"/>
      <c r="W739" s="27" t="str">
        <f t="shared" si="58"/>
        <v/>
      </c>
      <c r="X739" s="43" t="str">
        <f t="shared" si="59"/>
        <v>OK</v>
      </c>
      <c r="Y739" s="681" t="str">
        <f t="shared" si="60"/>
        <v/>
      </c>
    </row>
    <row r="740" spans="1:25" x14ac:dyDescent="0.25">
      <c r="A740" s="68" t="str">
        <f>'0'!$A$4</f>
        <v>………………..</v>
      </c>
      <c r="B740" s="341">
        <f>'0'!$A$2</f>
        <v>46112</v>
      </c>
      <c r="C740" s="341" t="s">
        <v>1246</v>
      </c>
      <c r="D740" s="22"/>
      <c r="E740" s="23"/>
      <c r="F740" s="14"/>
      <c r="G740" s="23"/>
      <c r="H740" s="22"/>
      <c r="I740" s="24"/>
      <c r="J740" s="24"/>
      <c r="K740" s="25"/>
      <c r="L740" s="25"/>
      <c r="M740" s="25"/>
      <c r="N740" s="25"/>
      <c r="O740" s="25"/>
      <c r="P740" s="25"/>
      <c r="Q740" s="26"/>
      <c r="R740" s="25"/>
      <c r="S740" s="25"/>
      <c r="T740" s="27">
        <f t="shared" si="56"/>
        <v>0</v>
      </c>
      <c r="U740" s="27">
        <f t="shared" si="57"/>
        <v>0</v>
      </c>
      <c r="V740" s="25"/>
      <c r="W740" s="27" t="str">
        <f t="shared" si="58"/>
        <v/>
      </c>
      <c r="X740" s="43" t="str">
        <f t="shared" si="59"/>
        <v>OK</v>
      </c>
      <c r="Y740" s="681" t="str">
        <f t="shared" si="60"/>
        <v/>
      </c>
    </row>
    <row r="741" spans="1:25" x14ac:dyDescent="0.25">
      <c r="A741" s="68" t="str">
        <f>'0'!$A$4</f>
        <v>………………..</v>
      </c>
      <c r="B741" s="341">
        <f>'0'!$A$2</f>
        <v>46112</v>
      </c>
      <c r="C741" s="341" t="s">
        <v>1246</v>
      </c>
      <c r="D741" s="22"/>
      <c r="E741" s="23"/>
      <c r="F741" s="14"/>
      <c r="G741" s="23"/>
      <c r="H741" s="22"/>
      <c r="I741" s="24"/>
      <c r="J741" s="24"/>
      <c r="K741" s="25"/>
      <c r="L741" s="25"/>
      <c r="M741" s="25"/>
      <c r="N741" s="25"/>
      <c r="O741" s="25"/>
      <c r="P741" s="25"/>
      <c r="Q741" s="26"/>
      <c r="R741" s="25"/>
      <c r="S741" s="25"/>
      <c r="T741" s="27">
        <f t="shared" si="56"/>
        <v>0</v>
      </c>
      <c r="U741" s="27">
        <f t="shared" si="57"/>
        <v>0</v>
      </c>
      <c r="V741" s="25"/>
      <c r="W741" s="27" t="str">
        <f t="shared" si="58"/>
        <v/>
      </c>
      <c r="X741" s="43" t="str">
        <f t="shared" si="59"/>
        <v>OK</v>
      </c>
      <c r="Y741" s="681" t="str">
        <f t="shared" si="60"/>
        <v/>
      </c>
    </row>
    <row r="742" spans="1:25" x14ac:dyDescent="0.25">
      <c r="A742" s="68" t="str">
        <f>'0'!$A$4</f>
        <v>………………..</v>
      </c>
      <c r="B742" s="341">
        <f>'0'!$A$2</f>
        <v>46112</v>
      </c>
      <c r="C742" s="341" t="s">
        <v>1246</v>
      </c>
      <c r="D742" s="22"/>
      <c r="E742" s="23"/>
      <c r="F742" s="14"/>
      <c r="G742" s="23"/>
      <c r="H742" s="22"/>
      <c r="I742" s="24"/>
      <c r="J742" s="24"/>
      <c r="K742" s="25"/>
      <c r="L742" s="25"/>
      <c r="M742" s="25"/>
      <c r="N742" s="25"/>
      <c r="O742" s="25"/>
      <c r="P742" s="25"/>
      <c r="Q742" s="26"/>
      <c r="R742" s="25"/>
      <c r="S742" s="25"/>
      <c r="T742" s="27">
        <f t="shared" si="56"/>
        <v>0</v>
      </c>
      <c r="U742" s="27">
        <f t="shared" si="57"/>
        <v>0</v>
      </c>
      <c r="V742" s="25"/>
      <c r="W742" s="27" t="str">
        <f t="shared" si="58"/>
        <v/>
      </c>
      <c r="X742" s="43" t="str">
        <f t="shared" si="59"/>
        <v>OK</v>
      </c>
      <c r="Y742" s="681" t="str">
        <f t="shared" si="60"/>
        <v/>
      </c>
    </row>
    <row r="743" spans="1:25" x14ac:dyDescent="0.25">
      <c r="A743" s="68" t="str">
        <f>'0'!$A$4</f>
        <v>………………..</v>
      </c>
      <c r="B743" s="341">
        <f>'0'!$A$2</f>
        <v>46112</v>
      </c>
      <c r="C743" s="341" t="s">
        <v>1246</v>
      </c>
      <c r="D743" s="22"/>
      <c r="E743" s="23"/>
      <c r="F743" s="14"/>
      <c r="G743" s="23"/>
      <c r="H743" s="22"/>
      <c r="I743" s="24"/>
      <c r="J743" s="24"/>
      <c r="K743" s="25"/>
      <c r="L743" s="25"/>
      <c r="M743" s="25"/>
      <c r="N743" s="25"/>
      <c r="O743" s="25"/>
      <c r="P743" s="25"/>
      <c r="Q743" s="26"/>
      <c r="R743" s="25"/>
      <c r="S743" s="25"/>
      <c r="T743" s="27">
        <f t="shared" si="56"/>
        <v>0</v>
      </c>
      <c r="U743" s="27">
        <f t="shared" si="57"/>
        <v>0</v>
      </c>
      <c r="V743" s="25"/>
      <c r="W743" s="27" t="str">
        <f t="shared" si="58"/>
        <v/>
      </c>
      <c r="X743" s="43" t="str">
        <f t="shared" si="59"/>
        <v>OK</v>
      </c>
      <c r="Y743" s="681" t="str">
        <f t="shared" si="60"/>
        <v/>
      </c>
    </row>
    <row r="744" spans="1:25" x14ac:dyDescent="0.25">
      <c r="A744" s="68" t="str">
        <f>'0'!$A$4</f>
        <v>………………..</v>
      </c>
      <c r="B744" s="341">
        <f>'0'!$A$2</f>
        <v>46112</v>
      </c>
      <c r="C744" s="341" t="s">
        <v>1246</v>
      </c>
      <c r="D744" s="22"/>
      <c r="E744" s="23"/>
      <c r="F744" s="14"/>
      <c r="G744" s="23"/>
      <c r="H744" s="22"/>
      <c r="I744" s="24"/>
      <c r="J744" s="24"/>
      <c r="K744" s="25"/>
      <c r="L744" s="25"/>
      <c r="M744" s="25"/>
      <c r="N744" s="25"/>
      <c r="O744" s="25"/>
      <c r="P744" s="25"/>
      <c r="Q744" s="26"/>
      <c r="R744" s="25"/>
      <c r="S744" s="25"/>
      <c r="T744" s="27">
        <f t="shared" si="56"/>
        <v>0</v>
      </c>
      <c r="U744" s="27">
        <f t="shared" si="57"/>
        <v>0</v>
      </c>
      <c r="V744" s="25"/>
      <c r="W744" s="27" t="str">
        <f t="shared" si="58"/>
        <v/>
      </c>
      <c r="X744" s="43" t="str">
        <f t="shared" si="59"/>
        <v>OK</v>
      </c>
      <c r="Y744" s="681" t="str">
        <f t="shared" si="60"/>
        <v/>
      </c>
    </row>
    <row r="745" spans="1:25" x14ac:dyDescent="0.25">
      <c r="A745" s="68" t="str">
        <f>'0'!$A$4</f>
        <v>………………..</v>
      </c>
      <c r="B745" s="341">
        <f>'0'!$A$2</f>
        <v>46112</v>
      </c>
      <c r="C745" s="341" t="s">
        <v>1246</v>
      </c>
      <c r="D745" s="22"/>
      <c r="E745" s="23"/>
      <c r="F745" s="14"/>
      <c r="G745" s="23"/>
      <c r="H745" s="22"/>
      <c r="I745" s="24"/>
      <c r="J745" s="24"/>
      <c r="K745" s="25"/>
      <c r="L745" s="25"/>
      <c r="M745" s="25"/>
      <c r="N745" s="25"/>
      <c r="O745" s="25"/>
      <c r="P745" s="25"/>
      <c r="Q745" s="26"/>
      <c r="R745" s="25"/>
      <c r="S745" s="25"/>
      <c r="T745" s="27">
        <f t="shared" si="56"/>
        <v>0</v>
      </c>
      <c r="U745" s="27">
        <f t="shared" si="57"/>
        <v>0</v>
      </c>
      <c r="V745" s="25"/>
      <c r="W745" s="27" t="str">
        <f t="shared" si="58"/>
        <v/>
      </c>
      <c r="X745" s="43" t="str">
        <f t="shared" si="59"/>
        <v>OK</v>
      </c>
      <c r="Y745" s="681" t="str">
        <f t="shared" si="60"/>
        <v/>
      </c>
    </row>
    <row r="746" spans="1:25" x14ac:dyDescent="0.25">
      <c r="A746" s="68" t="str">
        <f>'0'!$A$4</f>
        <v>………………..</v>
      </c>
      <c r="B746" s="341">
        <f>'0'!$A$2</f>
        <v>46112</v>
      </c>
      <c r="C746" s="341" t="s">
        <v>1246</v>
      </c>
      <c r="D746" s="22"/>
      <c r="E746" s="23"/>
      <c r="F746" s="14"/>
      <c r="G746" s="23"/>
      <c r="H746" s="22"/>
      <c r="I746" s="24"/>
      <c r="J746" s="24"/>
      <c r="K746" s="25"/>
      <c r="L746" s="25"/>
      <c r="M746" s="25"/>
      <c r="N746" s="25"/>
      <c r="O746" s="25"/>
      <c r="P746" s="25"/>
      <c r="Q746" s="26"/>
      <c r="R746" s="25"/>
      <c r="S746" s="25"/>
      <c r="T746" s="27">
        <f t="shared" si="56"/>
        <v>0</v>
      </c>
      <c r="U746" s="27">
        <f t="shared" si="57"/>
        <v>0</v>
      </c>
      <c r="V746" s="25"/>
      <c r="W746" s="27" t="str">
        <f t="shared" si="58"/>
        <v/>
      </c>
      <c r="X746" s="43" t="str">
        <f t="shared" si="59"/>
        <v>OK</v>
      </c>
      <c r="Y746" s="681" t="str">
        <f t="shared" si="60"/>
        <v/>
      </c>
    </row>
    <row r="747" spans="1:25" x14ac:dyDescent="0.25">
      <c r="A747" s="68" t="str">
        <f>'0'!$A$4</f>
        <v>………………..</v>
      </c>
      <c r="B747" s="341">
        <f>'0'!$A$2</f>
        <v>46112</v>
      </c>
      <c r="C747" s="341" t="s">
        <v>1246</v>
      </c>
      <c r="D747" s="22"/>
      <c r="E747" s="23"/>
      <c r="F747" s="14"/>
      <c r="G747" s="23"/>
      <c r="H747" s="22"/>
      <c r="I747" s="24"/>
      <c r="J747" s="24"/>
      <c r="K747" s="25"/>
      <c r="L747" s="25"/>
      <c r="M747" s="25"/>
      <c r="N747" s="25"/>
      <c r="O747" s="25"/>
      <c r="P747" s="25"/>
      <c r="Q747" s="26"/>
      <c r="R747" s="25"/>
      <c r="S747" s="25"/>
      <c r="T747" s="27">
        <f t="shared" si="56"/>
        <v>0</v>
      </c>
      <c r="U747" s="27">
        <f t="shared" si="57"/>
        <v>0</v>
      </c>
      <c r="V747" s="25"/>
      <c r="W747" s="27" t="str">
        <f t="shared" si="58"/>
        <v/>
      </c>
      <c r="X747" s="43" t="str">
        <f t="shared" si="59"/>
        <v>OK</v>
      </c>
      <c r="Y747" s="681" t="str">
        <f t="shared" si="60"/>
        <v/>
      </c>
    </row>
    <row r="748" spans="1:25" x14ac:dyDescent="0.25">
      <c r="A748" s="68" t="str">
        <f>'0'!$A$4</f>
        <v>………………..</v>
      </c>
      <c r="B748" s="341">
        <f>'0'!$A$2</f>
        <v>46112</v>
      </c>
      <c r="C748" s="341" t="s">
        <v>1246</v>
      </c>
      <c r="D748" s="22"/>
      <c r="E748" s="23"/>
      <c r="F748" s="14"/>
      <c r="G748" s="23"/>
      <c r="H748" s="22"/>
      <c r="I748" s="24"/>
      <c r="J748" s="24"/>
      <c r="K748" s="25"/>
      <c r="L748" s="25"/>
      <c r="M748" s="25"/>
      <c r="N748" s="25"/>
      <c r="O748" s="25"/>
      <c r="P748" s="25"/>
      <c r="Q748" s="26"/>
      <c r="R748" s="25"/>
      <c r="S748" s="25"/>
      <c r="T748" s="27">
        <f t="shared" si="56"/>
        <v>0</v>
      </c>
      <c r="U748" s="27">
        <f t="shared" si="57"/>
        <v>0</v>
      </c>
      <c r="V748" s="25"/>
      <c r="W748" s="27" t="str">
        <f t="shared" si="58"/>
        <v/>
      </c>
      <c r="X748" s="43" t="str">
        <f t="shared" si="59"/>
        <v>OK</v>
      </c>
      <c r="Y748" s="681" t="str">
        <f t="shared" si="60"/>
        <v/>
      </c>
    </row>
    <row r="749" spans="1:25" x14ac:dyDescent="0.25">
      <c r="A749" s="68" t="str">
        <f>'0'!$A$4</f>
        <v>………………..</v>
      </c>
      <c r="B749" s="341">
        <f>'0'!$A$2</f>
        <v>46112</v>
      </c>
      <c r="C749" s="341" t="s">
        <v>1246</v>
      </c>
      <c r="D749" s="22"/>
      <c r="E749" s="23"/>
      <c r="F749" s="14"/>
      <c r="G749" s="23"/>
      <c r="H749" s="22"/>
      <c r="I749" s="24"/>
      <c r="J749" s="24"/>
      <c r="K749" s="25"/>
      <c r="L749" s="25"/>
      <c r="M749" s="25"/>
      <c r="N749" s="25"/>
      <c r="O749" s="25"/>
      <c r="P749" s="25"/>
      <c r="Q749" s="26"/>
      <c r="R749" s="25"/>
      <c r="S749" s="25"/>
      <c r="T749" s="27">
        <f t="shared" si="56"/>
        <v>0</v>
      </c>
      <c r="U749" s="27">
        <f t="shared" si="57"/>
        <v>0</v>
      </c>
      <c r="V749" s="25"/>
      <c r="W749" s="27" t="str">
        <f t="shared" si="58"/>
        <v/>
      </c>
      <c r="X749" s="43" t="str">
        <f t="shared" si="59"/>
        <v>OK</v>
      </c>
      <c r="Y749" s="681" t="str">
        <f t="shared" si="60"/>
        <v/>
      </c>
    </row>
    <row r="750" spans="1:25" x14ac:dyDescent="0.25">
      <c r="A750" s="68" t="str">
        <f>'0'!$A$4</f>
        <v>………………..</v>
      </c>
      <c r="B750" s="341">
        <f>'0'!$A$2</f>
        <v>46112</v>
      </c>
      <c r="C750" s="341" t="s">
        <v>1246</v>
      </c>
      <c r="D750" s="22"/>
      <c r="E750" s="23"/>
      <c r="F750" s="14"/>
      <c r="G750" s="23"/>
      <c r="H750" s="22"/>
      <c r="I750" s="24"/>
      <c r="J750" s="24"/>
      <c r="K750" s="25"/>
      <c r="L750" s="25"/>
      <c r="M750" s="25"/>
      <c r="N750" s="25"/>
      <c r="O750" s="25"/>
      <c r="P750" s="25"/>
      <c r="Q750" s="26"/>
      <c r="R750" s="25"/>
      <c r="S750" s="25"/>
      <c r="T750" s="27">
        <f t="shared" si="56"/>
        <v>0</v>
      </c>
      <c r="U750" s="27">
        <f t="shared" si="57"/>
        <v>0</v>
      </c>
      <c r="V750" s="25"/>
      <c r="W750" s="27" t="str">
        <f t="shared" si="58"/>
        <v/>
      </c>
      <c r="X750" s="43" t="str">
        <f t="shared" si="59"/>
        <v>OK</v>
      </c>
      <c r="Y750" s="681" t="str">
        <f t="shared" si="60"/>
        <v/>
      </c>
    </row>
    <row r="751" spans="1:25" x14ac:dyDescent="0.25">
      <c r="A751" s="68" t="str">
        <f>'0'!$A$4</f>
        <v>………………..</v>
      </c>
      <c r="B751" s="341">
        <f>'0'!$A$2</f>
        <v>46112</v>
      </c>
      <c r="C751" s="341" t="s">
        <v>1246</v>
      </c>
      <c r="D751" s="22"/>
      <c r="E751" s="23"/>
      <c r="F751" s="14"/>
      <c r="G751" s="23"/>
      <c r="H751" s="22"/>
      <c r="I751" s="24"/>
      <c r="J751" s="24"/>
      <c r="K751" s="25"/>
      <c r="L751" s="25"/>
      <c r="M751" s="25"/>
      <c r="N751" s="25"/>
      <c r="O751" s="25"/>
      <c r="P751" s="25"/>
      <c r="Q751" s="26"/>
      <c r="R751" s="25"/>
      <c r="S751" s="25"/>
      <c r="T751" s="27">
        <f t="shared" si="56"/>
        <v>0</v>
      </c>
      <c r="U751" s="27">
        <f t="shared" si="57"/>
        <v>0</v>
      </c>
      <c r="V751" s="25"/>
      <c r="W751" s="27" t="str">
        <f t="shared" si="58"/>
        <v/>
      </c>
      <c r="X751" s="43" t="str">
        <f t="shared" si="59"/>
        <v>OK</v>
      </c>
      <c r="Y751" s="681" t="str">
        <f t="shared" si="60"/>
        <v/>
      </c>
    </row>
    <row r="752" spans="1:25" x14ac:dyDescent="0.25">
      <c r="A752" s="68" t="str">
        <f>'0'!$A$4</f>
        <v>………………..</v>
      </c>
      <c r="B752" s="341">
        <f>'0'!$A$2</f>
        <v>46112</v>
      </c>
      <c r="C752" s="341" t="s">
        <v>1246</v>
      </c>
      <c r="D752" s="22"/>
      <c r="E752" s="23"/>
      <c r="F752" s="14"/>
      <c r="G752" s="23"/>
      <c r="H752" s="22"/>
      <c r="I752" s="24"/>
      <c r="J752" s="24"/>
      <c r="K752" s="25"/>
      <c r="L752" s="25"/>
      <c r="M752" s="25"/>
      <c r="N752" s="25"/>
      <c r="O752" s="25"/>
      <c r="P752" s="25"/>
      <c r="Q752" s="26"/>
      <c r="R752" s="25"/>
      <c r="S752" s="25"/>
      <c r="T752" s="27">
        <f t="shared" si="56"/>
        <v>0</v>
      </c>
      <c r="U752" s="27">
        <f t="shared" si="57"/>
        <v>0</v>
      </c>
      <c r="V752" s="25"/>
      <c r="W752" s="27" t="str">
        <f t="shared" si="58"/>
        <v/>
      </c>
      <c r="X752" s="43" t="str">
        <f t="shared" si="59"/>
        <v>OK</v>
      </c>
      <c r="Y752" s="681" t="str">
        <f t="shared" si="60"/>
        <v/>
      </c>
    </row>
    <row r="753" spans="1:25" x14ac:dyDescent="0.25">
      <c r="A753" s="68" t="str">
        <f>'0'!$A$4</f>
        <v>………………..</v>
      </c>
      <c r="B753" s="341">
        <f>'0'!$A$2</f>
        <v>46112</v>
      </c>
      <c r="C753" s="341" t="s">
        <v>1246</v>
      </c>
      <c r="D753" s="22"/>
      <c r="E753" s="23"/>
      <c r="F753" s="14"/>
      <c r="G753" s="23"/>
      <c r="H753" s="22"/>
      <c r="I753" s="24"/>
      <c r="J753" s="24"/>
      <c r="K753" s="25"/>
      <c r="L753" s="25"/>
      <c r="M753" s="25"/>
      <c r="N753" s="25"/>
      <c r="O753" s="25"/>
      <c r="P753" s="25"/>
      <c r="Q753" s="26"/>
      <c r="R753" s="25"/>
      <c r="S753" s="25"/>
      <c r="T753" s="27">
        <f t="shared" si="56"/>
        <v>0</v>
      </c>
      <c r="U753" s="27">
        <f t="shared" si="57"/>
        <v>0</v>
      </c>
      <c r="V753" s="25"/>
      <c r="W753" s="27" t="str">
        <f t="shared" si="58"/>
        <v/>
      </c>
      <c r="X753" s="43" t="str">
        <f t="shared" si="59"/>
        <v>OK</v>
      </c>
      <c r="Y753" s="681" t="str">
        <f t="shared" si="60"/>
        <v/>
      </c>
    </row>
    <row r="754" spans="1:25" x14ac:dyDescent="0.25">
      <c r="A754" s="68" t="str">
        <f>'0'!$A$4</f>
        <v>………………..</v>
      </c>
      <c r="B754" s="341">
        <f>'0'!$A$2</f>
        <v>46112</v>
      </c>
      <c r="C754" s="341" t="s">
        <v>1246</v>
      </c>
      <c r="D754" s="22"/>
      <c r="E754" s="23"/>
      <c r="F754" s="14"/>
      <c r="G754" s="23"/>
      <c r="H754" s="22"/>
      <c r="I754" s="24"/>
      <c r="J754" s="24"/>
      <c r="K754" s="25"/>
      <c r="L754" s="25"/>
      <c r="M754" s="25"/>
      <c r="N754" s="25"/>
      <c r="O754" s="25"/>
      <c r="P754" s="25"/>
      <c r="Q754" s="26"/>
      <c r="R754" s="25"/>
      <c r="S754" s="25"/>
      <c r="T754" s="27">
        <f t="shared" si="56"/>
        <v>0</v>
      </c>
      <c r="U754" s="27">
        <f t="shared" si="57"/>
        <v>0</v>
      </c>
      <c r="V754" s="25"/>
      <c r="W754" s="27" t="str">
        <f t="shared" si="58"/>
        <v/>
      </c>
      <c r="X754" s="43" t="str">
        <f t="shared" si="59"/>
        <v>OK</v>
      </c>
      <c r="Y754" s="681" t="str">
        <f t="shared" si="60"/>
        <v/>
      </c>
    </row>
    <row r="755" spans="1:25" x14ac:dyDescent="0.25">
      <c r="A755" s="68" t="str">
        <f>'0'!$A$4</f>
        <v>………………..</v>
      </c>
      <c r="B755" s="341">
        <f>'0'!$A$2</f>
        <v>46112</v>
      </c>
      <c r="C755" s="341" t="s">
        <v>1246</v>
      </c>
      <c r="D755" s="22"/>
      <c r="E755" s="23"/>
      <c r="F755" s="14"/>
      <c r="G755" s="23"/>
      <c r="H755" s="22"/>
      <c r="I755" s="24"/>
      <c r="J755" s="24"/>
      <c r="K755" s="25"/>
      <c r="L755" s="25"/>
      <c r="M755" s="25"/>
      <c r="N755" s="25"/>
      <c r="O755" s="25"/>
      <c r="P755" s="25"/>
      <c r="Q755" s="26"/>
      <c r="R755" s="25"/>
      <c r="S755" s="25"/>
      <c r="T755" s="27">
        <f t="shared" si="56"/>
        <v>0</v>
      </c>
      <c r="U755" s="27">
        <f t="shared" si="57"/>
        <v>0</v>
      </c>
      <c r="V755" s="25"/>
      <c r="W755" s="27" t="str">
        <f t="shared" si="58"/>
        <v/>
      </c>
      <c r="X755" s="43" t="str">
        <f t="shared" si="59"/>
        <v>OK</v>
      </c>
      <c r="Y755" s="681" t="str">
        <f t="shared" si="60"/>
        <v/>
      </c>
    </row>
    <row r="756" spans="1:25" x14ac:dyDescent="0.25">
      <c r="A756" s="68" t="str">
        <f>'0'!$A$4</f>
        <v>………………..</v>
      </c>
      <c r="B756" s="341">
        <f>'0'!$A$2</f>
        <v>46112</v>
      </c>
      <c r="C756" s="341" t="s">
        <v>1246</v>
      </c>
      <c r="D756" s="22"/>
      <c r="E756" s="23"/>
      <c r="F756" s="14"/>
      <c r="G756" s="23"/>
      <c r="H756" s="22"/>
      <c r="I756" s="24"/>
      <c r="J756" s="24"/>
      <c r="K756" s="25"/>
      <c r="L756" s="25"/>
      <c r="M756" s="25"/>
      <c r="N756" s="25"/>
      <c r="O756" s="25"/>
      <c r="P756" s="25"/>
      <c r="Q756" s="26"/>
      <c r="R756" s="25"/>
      <c r="S756" s="25"/>
      <c r="T756" s="27">
        <f t="shared" si="56"/>
        <v>0</v>
      </c>
      <c r="U756" s="27">
        <f t="shared" si="57"/>
        <v>0</v>
      </c>
      <c r="V756" s="25"/>
      <c r="W756" s="27" t="str">
        <f t="shared" si="58"/>
        <v/>
      </c>
      <c r="X756" s="43" t="str">
        <f t="shared" si="59"/>
        <v>OK</v>
      </c>
      <c r="Y756" s="681" t="str">
        <f t="shared" si="60"/>
        <v/>
      </c>
    </row>
    <row r="757" spans="1:25" x14ac:dyDescent="0.25">
      <c r="A757" s="68" t="str">
        <f>'0'!$A$4</f>
        <v>………………..</v>
      </c>
      <c r="B757" s="341">
        <f>'0'!$A$2</f>
        <v>46112</v>
      </c>
      <c r="C757" s="341" t="s">
        <v>1246</v>
      </c>
      <c r="D757" s="22"/>
      <c r="E757" s="23"/>
      <c r="F757" s="14"/>
      <c r="G757" s="23"/>
      <c r="H757" s="22"/>
      <c r="I757" s="24"/>
      <c r="J757" s="24"/>
      <c r="K757" s="25"/>
      <c r="L757" s="25"/>
      <c r="M757" s="25"/>
      <c r="N757" s="25"/>
      <c r="O757" s="25"/>
      <c r="P757" s="25"/>
      <c r="Q757" s="26"/>
      <c r="R757" s="25"/>
      <c r="S757" s="25"/>
      <c r="T757" s="27">
        <f t="shared" si="56"/>
        <v>0</v>
      </c>
      <c r="U757" s="27">
        <f t="shared" si="57"/>
        <v>0</v>
      </c>
      <c r="V757" s="25"/>
      <c r="W757" s="27" t="str">
        <f t="shared" si="58"/>
        <v/>
      </c>
      <c r="X757" s="43" t="str">
        <f t="shared" si="59"/>
        <v>OK</v>
      </c>
      <c r="Y757" s="681" t="str">
        <f t="shared" si="60"/>
        <v/>
      </c>
    </row>
    <row r="758" spans="1:25" x14ac:dyDescent="0.25">
      <c r="A758" s="68" t="str">
        <f>'0'!$A$4</f>
        <v>………………..</v>
      </c>
      <c r="B758" s="341">
        <f>'0'!$A$2</f>
        <v>46112</v>
      </c>
      <c r="C758" s="341" t="s">
        <v>1246</v>
      </c>
      <c r="D758" s="22"/>
      <c r="E758" s="23"/>
      <c r="F758" s="14"/>
      <c r="G758" s="23"/>
      <c r="H758" s="22"/>
      <c r="I758" s="24"/>
      <c r="J758" s="24"/>
      <c r="K758" s="25"/>
      <c r="L758" s="25"/>
      <c r="M758" s="25"/>
      <c r="N758" s="25"/>
      <c r="O758" s="25"/>
      <c r="P758" s="25"/>
      <c r="Q758" s="26"/>
      <c r="R758" s="25"/>
      <c r="S758" s="25"/>
      <c r="T758" s="27">
        <f t="shared" si="56"/>
        <v>0</v>
      </c>
      <c r="U758" s="27">
        <f t="shared" si="57"/>
        <v>0</v>
      </c>
      <c r="V758" s="25"/>
      <c r="W758" s="27" t="str">
        <f t="shared" si="58"/>
        <v/>
      </c>
      <c r="X758" s="43" t="str">
        <f t="shared" si="59"/>
        <v>OK</v>
      </c>
      <c r="Y758" s="681" t="str">
        <f t="shared" si="60"/>
        <v/>
      </c>
    </row>
    <row r="759" spans="1:25" x14ac:dyDescent="0.25">
      <c r="A759" s="68" t="str">
        <f>'0'!$A$4</f>
        <v>………………..</v>
      </c>
      <c r="B759" s="341">
        <f>'0'!$A$2</f>
        <v>46112</v>
      </c>
      <c r="C759" s="341" t="s">
        <v>1246</v>
      </c>
      <c r="D759" s="22"/>
      <c r="E759" s="23"/>
      <c r="F759" s="14"/>
      <c r="G759" s="23"/>
      <c r="H759" s="22"/>
      <c r="I759" s="24"/>
      <c r="J759" s="24"/>
      <c r="K759" s="25"/>
      <c r="L759" s="25"/>
      <c r="M759" s="25"/>
      <c r="N759" s="25"/>
      <c r="O759" s="25"/>
      <c r="P759" s="25"/>
      <c r="Q759" s="26"/>
      <c r="R759" s="25"/>
      <c r="S759" s="25"/>
      <c r="T759" s="27">
        <f t="shared" si="56"/>
        <v>0</v>
      </c>
      <c r="U759" s="27">
        <f t="shared" si="57"/>
        <v>0</v>
      </c>
      <c r="V759" s="25"/>
      <c r="W759" s="27" t="str">
        <f t="shared" si="58"/>
        <v/>
      </c>
      <c r="X759" s="43" t="str">
        <f t="shared" si="59"/>
        <v>OK</v>
      </c>
      <c r="Y759" s="681" t="str">
        <f t="shared" si="60"/>
        <v/>
      </c>
    </row>
    <row r="760" spans="1:25" x14ac:dyDescent="0.25">
      <c r="A760" s="68" t="str">
        <f>'0'!$A$4</f>
        <v>………………..</v>
      </c>
      <c r="B760" s="341">
        <f>'0'!$A$2</f>
        <v>46112</v>
      </c>
      <c r="C760" s="341" t="s">
        <v>1246</v>
      </c>
      <c r="D760" s="22"/>
      <c r="E760" s="23"/>
      <c r="F760" s="14"/>
      <c r="G760" s="23"/>
      <c r="H760" s="22"/>
      <c r="I760" s="24"/>
      <c r="J760" s="24"/>
      <c r="K760" s="25"/>
      <c r="L760" s="25"/>
      <c r="M760" s="25"/>
      <c r="N760" s="25"/>
      <c r="O760" s="25"/>
      <c r="P760" s="25"/>
      <c r="Q760" s="26"/>
      <c r="R760" s="25"/>
      <c r="S760" s="25"/>
      <c r="T760" s="27">
        <f t="shared" si="56"/>
        <v>0</v>
      </c>
      <c r="U760" s="27">
        <f t="shared" si="57"/>
        <v>0</v>
      </c>
      <c r="V760" s="25"/>
      <c r="W760" s="27" t="str">
        <f t="shared" si="58"/>
        <v/>
      </c>
      <c r="X760" s="43" t="str">
        <f t="shared" si="59"/>
        <v>OK</v>
      </c>
      <c r="Y760" s="681" t="str">
        <f t="shared" si="60"/>
        <v/>
      </c>
    </row>
    <row r="761" spans="1:25" x14ac:dyDescent="0.25">
      <c r="A761" s="68" t="str">
        <f>'0'!$A$4</f>
        <v>………………..</v>
      </c>
      <c r="B761" s="341">
        <f>'0'!$A$2</f>
        <v>46112</v>
      </c>
      <c r="C761" s="341" t="s">
        <v>1246</v>
      </c>
      <c r="D761" s="22"/>
      <c r="E761" s="23"/>
      <c r="F761" s="14"/>
      <c r="G761" s="23"/>
      <c r="H761" s="22"/>
      <c r="I761" s="24"/>
      <c r="J761" s="24"/>
      <c r="K761" s="25"/>
      <c r="L761" s="25"/>
      <c r="M761" s="25"/>
      <c r="N761" s="25"/>
      <c r="O761" s="25"/>
      <c r="P761" s="25"/>
      <c r="Q761" s="26"/>
      <c r="R761" s="25"/>
      <c r="S761" s="25"/>
      <c r="T761" s="27">
        <f t="shared" si="56"/>
        <v>0</v>
      </c>
      <c r="U761" s="27">
        <f t="shared" si="57"/>
        <v>0</v>
      </c>
      <c r="V761" s="25"/>
      <c r="W761" s="27" t="str">
        <f t="shared" si="58"/>
        <v/>
      </c>
      <c r="X761" s="43" t="str">
        <f t="shared" si="59"/>
        <v>OK</v>
      </c>
      <c r="Y761" s="681" t="str">
        <f t="shared" si="60"/>
        <v/>
      </c>
    </row>
    <row r="762" spans="1:25" x14ac:dyDescent="0.25">
      <c r="A762" s="68" t="str">
        <f>'0'!$A$4</f>
        <v>………………..</v>
      </c>
      <c r="B762" s="341">
        <f>'0'!$A$2</f>
        <v>46112</v>
      </c>
      <c r="C762" s="341" t="s">
        <v>1246</v>
      </c>
      <c r="D762" s="22"/>
      <c r="E762" s="23"/>
      <c r="F762" s="14"/>
      <c r="G762" s="23"/>
      <c r="H762" s="22"/>
      <c r="I762" s="24"/>
      <c r="J762" s="24"/>
      <c r="K762" s="25"/>
      <c r="L762" s="25"/>
      <c r="M762" s="25"/>
      <c r="N762" s="25"/>
      <c r="O762" s="25"/>
      <c r="P762" s="25"/>
      <c r="Q762" s="26"/>
      <c r="R762" s="25"/>
      <c r="S762" s="25"/>
      <c r="T762" s="27">
        <f t="shared" si="56"/>
        <v>0</v>
      </c>
      <c r="U762" s="27">
        <f t="shared" si="57"/>
        <v>0</v>
      </c>
      <c r="V762" s="25"/>
      <c r="W762" s="27" t="str">
        <f t="shared" si="58"/>
        <v/>
      </c>
      <c r="X762" s="43" t="str">
        <f t="shared" si="59"/>
        <v>OK</v>
      </c>
      <c r="Y762" s="681" t="str">
        <f t="shared" si="60"/>
        <v/>
      </c>
    </row>
    <row r="763" spans="1:25" x14ac:dyDescent="0.25">
      <c r="A763" s="68" t="str">
        <f>'0'!$A$4</f>
        <v>………………..</v>
      </c>
      <c r="B763" s="341">
        <f>'0'!$A$2</f>
        <v>46112</v>
      </c>
      <c r="C763" s="341" t="s">
        <v>1246</v>
      </c>
      <c r="D763" s="22"/>
      <c r="E763" s="23"/>
      <c r="F763" s="14"/>
      <c r="G763" s="23"/>
      <c r="H763" s="22"/>
      <c r="I763" s="24"/>
      <c r="J763" s="24"/>
      <c r="K763" s="25"/>
      <c r="L763" s="25"/>
      <c r="M763" s="25"/>
      <c r="N763" s="25"/>
      <c r="O763" s="25"/>
      <c r="P763" s="25"/>
      <c r="Q763" s="26"/>
      <c r="R763" s="25"/>
      <c r="S763" s="25"/>
      <c r="T763" s="27">
        <f t="shared" si="56"/>
        <v>0</v>
      </c>
      <c r="U763" s="27">
        <f t="shared" si="57"/>
        <v>0</v>
      </c>
      <c r="V763" s="25"/>
      <c r="W763" s="27" t="str">
        <f t="shared" si="58"/>
        <v/>
      </c>
      <c r="X763" s="43" t="str">
        <f t="shared" si="59"/>
        <v>OK</v>
      </c>
      <c r="Y763" s="681" t="str">
        <f t="shared" si="60"/>
        <v/>
      </c>
    </row>
    <row r="764" spans="1:25" x14ac:dyDescent="0.25">
      <c r="A764" s="68" t="str">
        <f>'0'!$A$4</f>
        <v>………………..</v>
      </c>
      <c r="B764" s="341">
        <f>'0'!$A$2</f>
        <v>46112</v>
      </c>
      <c r="C764" s="341" t="s">
        <v>1246</v>
      </c>
      <c r="D764" s="22"/>
      <c r="E764" s="23"/>
      <c r="F764" s="14"/>
      <c r="G764" s="23"/>
      <c r="H764" s="22"/>
      <c r="I764" s="24"/>
      <c r="J764" s="24"/>
      <c r="K764" s="25"/>
      <c r="L764" s="25"/>
      <c r="M764" s="25"/>
      <c r="N764" s="25"/>
      <c r="O764" s="25"/>
      <c r="P764" s="25"/>
      <c r="Q764" s="26"/>
      <c r="R764" s="25"/>
      <c r="S764" s="25"/>
      <c r="T764" s="27">
        <f t="shared" si="56"/>
        <v>0</v>
      </c>
      <c r="U764" s="27">
        <f t="shared" si="57"/>
        <v>0</v>
      </c>
      <c r="V764" s="25"/>
      <c r="W764" s="27" t="str">
        <f t="shared" si="58"/>
        <v/>
      </c>
      <c r="X764" s="43" t="str">
        <f t="shared" si="59"/>
        <v>OK</v>
      </c>
      <c r="Y764" s="681" t="str">
        <f t="shared" si="60"/>
        <v/>
      </c>
    </row>
    <row r="765" spans="1:25" x14ac:dyDescent="0.25">
      <c r="A765" s="68" t="str">
        <f>'0'!$A$4</f>
        <v>………………..</v>
      </c>
      <c r="B765" s="341">
        <f>'0'!$A$2</f>
        <v>46112</v>
      </c>
      <c r="C765" s="341" t="s">
        <v>1246</v>
      </c>
      <c r="D765" s="22"/>
      <c r="E765" s="23"/>
      <c r="F765" s="14"/>
      <c r="G765" s="23"/>
      <c r="H765" s="22"/>
      <c r="I765" s="24"/>
      <c r="J765" s="24"/>
      <c r="K765" s="25"/>
      <c r="L765" s="25"/>
      <c r="M765" s="25"/>
      <c r="N765" s="25"/>
      <c r="O765" s="25"/>
      <c r="P765" s="25"/>
      <c r="Q765" s="26"/>
      <c r="R765" s="25"/>
      <c r="S765" s="25"/>
      <c r="T765" s="27">
        <f t="shared" si="56"/>
        <v>0</v>
      </c>
      <c r="U765" s="27">
        <f t="shared" si="57"/>
        <v>0</v>
      </c>
      <c r="V765" s="25"/>
      <c r="W765" s="27" t="str">
        <f t="shared" si="58"/>
        <v/>
      </c>
      <c r="X765" s="43" t="str">
        <f t="shared" si="59"/>
        <v>OK</v>
      </c>
      <c r="Y765" s="681" t="str">
        <f t="shared" si="60"/>
        <v/>
      </c>
    </row>
    <row r="766" spans="1:25" x14ac:dyDescent="0.25">
      <c r="A766" s="68" t="str">
        <f>'0'!$A$4</f>
        <v>………………..</v>
      </c>
      <c r="B766" s="341">
        <f>'0'!$A$2</f>
        <v>46112</v>
      </c>
      <c r="C766" s="341" t="s">
        <v>1246</v>
      </c>
      <c r="D766" s="22"/>
      <c r="E766" s="23"/>
      <c r="F766" s="14"/>
      <c r="G766" s="23"/>
      <c r="H766" s="22"/>
      <c r="I766" s="24"/>
      <c r="J766" s="24"/>
      <c r="K766" s="25"/>
      <c r="L766" s="25"/>
      <c r="M766" s="25"/>
      <c r="N766" s="25"/>
      <c r="O766" s="25"/>
      <c r="P766" s="25"/>
      <c r="Q766" s="26"/>
      <c r="R766" s="25"/>
      <c r="S766" s="25"/>
      <c r="T766" s="27">
        <f t="shared" si="56"/>
        <v>0</v>
      </c>
      <c r="U766" s="27">
        <f t="shared" si="57"/>
        <v>0</v>
      </c>
      <c r="V766" s="25"/>
      <c r="W766" s="27" t="str">
        <f t="shared" si="58"/>
        <v/>
      </c>
      <c r="X766" s="43" t="str">
        <f t="shared" si="59"/>
        <v>OK</v>
      </c>
      <c r="Y766" s="681" t="str">
        <f t="shared" si="60"/>
        <v/>
      </c>
    </row>
    <row r="767" spans="1:25" x14ac:dyDescent="0.25">
      <c r="A767" s="68" t="str">
        <f>'0'!$A$4</f>
        <v>………………..</v>
      </c>
      <c r="B767" s="341">
        <f>'0'!$A$2</f>
        <v>46112</v>
      </c>
      <c r="C767" s="341" t="s">
        <v>1246</v>
      </c>
      <c r="D767" s="22"/>
      <c r="E767" s="23"/>
      <c r="F767" s="14"/>
      <c r="G767" s="23"/>
      <c r="H767" s="22"/>
      <c r="I767" s="24"/>
      <c r="J767" s="24"/>
      <c r="K767" s="25"/>
      <c r="L767" s="25"/>
      <c r="M767" s="25"/>
      <c r="N767" s="25"/>
      <c r="O767" s="25"/>
      <c r="P767" s="25"/>
      <c r="Q767" s="26"/>
      <c r="R767" s="25"/>
      <c r="S767" s="25"/>
      <c r="T767" s="27">
        <f t="shared" si="56"/>
        <v>0</v>
      </c>
      <c r="U767" s="27">
        <f t="shared" si="57"/>
        <v>0</v>
      </c>
      <c r="V767" s="25"/>
      <c r="W767" s="27" t="str">
        <f t="shared" si="58"/>
        <v/>
      </c>
      <c r="X767" s="43" t="str">
        <f t="shared" si="59"/>
        <v>OK</v>
      </c>
      <c r="Y767" s="681" t="str">
        <f t="shared" si="60"/>
        <v/>
      </c>
    </row>
    <row r="768" spans="1:25" x14ac:dyDescent="0.25">
      <c r="A768" s="68" t="str">
        <f>'0'!$A$4</f>
        <v>………………..</v>
      </c>
      <c r="B768" s="341">
        <f>'0'!$A$2</f>
        <v>46112</v>
      </c>
      <c r="C768" s="341" t="s">
        <v>1246</v>
      </c>
      <c r="D768" s="22"/>
      <c r="E768" s="23"/>
      <c r="F768" s="14"/>
      <c r="G768" s="23"/>
      <c r="H768" s="22"/>
      <c r="I768" s="24"/>
      <c r="J768" s="24"/>
      <c r="K768" s="25"/>
      <c r="L768" s="25"/>
      <c r="M768" s="25"/>
      <c r="N768" s="25"/>
      <c r="O768" s="25"/>
      <c r="P768" s="25"/>
      <c r="Q768" s="26"/>
      <c r="R768" s="25"/>
      <c r="S768" s="25"/>
      <c r="T768" s="27">
        <f t="shared" si="56"/>
        <v>0</v>
      </c>
      <c r="U768" s="27">
        <f t="shared" si="57"/>
        <v>0</v>
      </c>
      <c r="V768" s="25"/>
      <c r="W768" s="27" t="str">
        <f t="shared" si="58"/>
        <v/>
      </c>
      <c r="X768" s="43" t="str">
        <f t="shared" si="59"/>
        <v>OK</v>
      </c>
      <c r="Y768" s="681" t="str">
        <f t="shared" si="60"/>
        <v/>
      </c>
    </row>
    <row r="769" spans="1:25" x14ac:dyDescent="0.25">
      <c r="A769" s="68" t="str">
        <f>'0'!$A$4</f>
        <v>………………..</v>
      </c>
      <c r="B769" s="341">
        <f>'0'!$A$2</f>
        <v>46112</v>
      </c>
      <c r="C769" s="341" t="s">
        <v>1246</v>
      </c>
      <c r="D769" s="22"/>
      <c r="E769" s="23"/>
      <c r="F769" s="14"/>
      <c r="G769" s="23"/>
      <c r="H769" s="22"/>
      <c r="I769" s="24"/>
      <c r="J769" s="24"/>
      <c r="K769" s="25"/>
      <c r="L769" s="25"/>
      <c r="M769" s="25"/>
      <c r="N769" s="25"/>
      <c r="O769" s="25"/>
      <c r="P769" s="25"/>
      <c r="Q769" s="26"/>
      <c r="R769" s="25"/>
      <c r="S769" s="25"/>
      <c r="T769" s="27">
        <f t="shared" si="56"/>
        <v>0</v>
      </c>
      <c r="U769" s="27">
        <f t="shared" si="57"/>
        <v>0</v>
      </c>
      <c r="V769" s="25"/>
      <c r="W769" s="27" t="str">
        <f t="shared" si="58"/>
        <v/>
      </c>
      <c r="X769" s="43" t="str">
        <f t="shared" si="59"/>
        <v>OK</v>
      </c>
      <c r="Y769" s="681" t="str">
        <f t="shared" si="60"/>
        <v/>
      </c>
    </row>
    <row r="770" spans="1:25" x14ac:dyDescent="0.25">
      <c r="A770" s="68" t="str">
        <f>'0'!$A$4</f>
        <v>………………..</v>
      </c>
      <c r="B770" s="341">
        <f>'0'!$A$2</f>
        <v>46112</v>
      </c>
      <c r="C770" s="341" t="s">
        <v>1246</v>
      </c>
      <c r="D770" s="22"/>
      <c r="E770" s="23"/>
      <c r="F770" s="14"/>
      <c r="G770" s="23"/>
      <c r="H770" s="22"/>
      <c r="I770" s="24"/>
      <c r="J770" s="24"/>
      <c r="K770" s="25"/>
      <c r="L770" s="25"/>
      <c r="M770" s="25"/>
      <c r="N770" s="25"/>
      <c r="O770" s="25"/>
      <c r="P770" s="25"/>
      <c r="Q770" s="26"/>
      <c r="R770" s="25"/>
      <c r="S770" s="25"/>
      <c r="T770" s="27">
        <f t="shared" si="56"/>
        <v>0</v>
      </c>
      <c r="U770" s="27">
        <f t="shared" si="57"/>
        <v>0</v>
      </c>
      <c r="V770" s="25"/>
      <c r="W770" s="27" t="str">
        <f t="shared" si="58"/>
        <v/>
      </c>
      <c r="X770" s="43" t="str">
        <f t="shared" si="59"/>
        <v>OK</v>
      </c>
      <c r="Y770" s="681" t="str">
        <f t="shared" si="60"/>
        <v/>
      </c>
    </row>
    <row r="771" spans="1:25" x14ac:dyDescent="0.25">
      <c r="A771" s="68" t="str">
        <f>'0'!$A$4</f>
        <v>………………..</v>
      </c>
      <c r="B771" s="341">
        <f>'0'!$A$2</f>
        <v>46112</v>
      </c>
      <c r="C771" s="341" t="s">
        <v>1246</v>
      </c>
      <c r="D771" s="22"/>
      <c r="E771" s="23"/>
      <c r="F771" s="14"/>
      <c r="G771" s="23"/>
      <c r="H771" s="22"/>
      <c r="I771" s="24"/>
      <c r="J771" s="24"/>
      <c r="K771" s="25"/>
      <c r="L771" s="25"/>
      <c r="M771" s="25"/>
      <c r="N771" s="25"/>
      <c r="O771" s="25"/>
      <c r="P771" s="25"/>
      <c r="Q771" s="26"/>
      <c r="R771" s="25"/>
      <c r="S771" s="25"/>
      <c r="T771" s="27">
        <f t="shared" si="56"/>
        <v>0</v>
      </c>
      <c r="U771" s="27">
        <f t="shared" si="57"/>
        <v>0</v>
      </c>
      <c r="V771" s="25"/>
      <c r="W771" s="27" t="str">
        <f t="shared" si="58"/>
        <v/>
      </c>
      <c r="X771" s="43" t="str">
        <f t="shared" si="59"/>
        <v>OK</v>
      </c>
      <c r="Y771" s="681" t="str">
        <f t="shared" si="60"/>
        <v/>
      </c>
    </row>
    <row r="772" spans="1:25" x14ac:dyDescent="0.25">
      <c r="A772" s="68" t="str">
        <f>'0'!$A$4</f>
        <v>………………..</v>
      </c>
      <c r="B772" s="341">
        <f>'0'!$A$2</f>
        <v>46112</v>
      </c>
      <c r="C772" s="341" t="s">
        <v>1246</v>
      </c>
      <c r="D772" s="22"/>
      <c r="E772" s="23"/>
      <c r="F772" s="14"/>
      <c r="G772" s="23"/>
      <c r="H772" s="22"/>
      <c r="I772" s="24"/>
      <c r="J772" s="24"/>
      <c r="K772" s="25"/>
      <c r="L772" s="25"/>
      <c r="M772" s="25"/>
      <c r="N772" s="25"/>
      <c r="O772" s="25"/>
      <c r="P772" s="25"/>
      <c r="Q772" s="26"/>
      <c r="R772" s="25"/>
      <c r="S772" s="25"/>
      <c r="T772" s="27">
        <f t="shared" si="56"/>
        <v>0</v>
      </c>
      <c r="U772" s="27">
        <f t="shared" si="57"/>
        <v>0</v>
      </c>
      <c r="V772" s="25"/>
      <c r="W772" s="27" t="str">
        <f t="shared" si="58"/>
        <v/>
      </c>
      <c r="X772" s="43" t="str">
        <f t="shared" si="59"/>
        <v>OK</v>
      </c>
      <c r="Y772" s="681" t="str">
        <f t="shared" si="60"/>
        <v/>
      </c>
    </row>
    <row r="773" spans="1:25" x14ac:dyDescent="0.25">
      <c r="A773" s="68" t="str">
        <f>'0'!$A$4</f>
        <v>………………..</v>
      </c>
      <c r="B773" s="341">
        <f>'0'!$A$2</f>
        <v>46112</v>
      </c>
      <c r="C773" s="341" t="s">
        <v>1246</v>
      </c>
      <c r="D773" s="22"/>
      <c r="E773" s="23"/>
      <c r="F773" s="14"/>
      <c r="G773" s="23"/>
      <c r="H773" s="22"/>
      <c r="I773" s="24"/>
      <c r="J773" s="24"/>
      <c r="K773" s="25"/>
      <c r="L773" s="25"/>
      <c r="M773" s="25"/>
      <c r="N773" s="25"/>
      <c r="O773" s="25"/>
      <c r="P773" s="25"/>
      <c r="Q773" s="26"/>
      <c r="R773" s="25"/>
      <c r="S773" s="25"/>
      <c r="T773" s="27">
        <f t="shared" si="56"/>
        <v>0</v>
      </c>
      <c r="U773" s="27">
        <f t="shared" si="57"/>
        <v>0</v>
      </c>
      <c r="V773" s="25"/>
      <c r="W773" s="27" t="str">
        <f t="shared" si="58"/>
        <v/>
      </c>
      <c r="X773" s="43" t="str">
        <f t="shared" si="59"/>
        <v>OK</v>
      </c>
      <c r="Y773" s="681" t="str">
        <f t="shared" si="60"/>
        <v/>
      </c>
    </row>
    <row r="774" spans="1:25" x14ac:dyDescent="0.25">
      <c r="A774" s="68" t="str">
        <f>'0'!$A$4</f>
        <v>………………..</v>
      </c>
      <c r="B774" s="341">
        <f>'0'!$A$2</f>
        <v>46112</v>
      </c>
      <c r="C774" s="341" t="s">
        <v>1246</v>
      </c>
      <c r="D774" s="22"/>
      <c r="E774" s="23"/>
      <c r="F774" s="14"/>
      <c r="G774" s="23"/>
      <c r="H774" s="22"/>
      <c r="I774" s="24"/>
      <c r="J774" s="24"/>
      <c r="K774" s="25"/>
      <c r="L774" s="25"/>
      <c r="M774" s="25"/>
      <c r="N774" s="25"/>
      <c r="O774" s="25"/>
      <c r="P774" s="25"/>
      <c r="Q774" s="26"/>
      <c r="R774" s="25"/>
      <c r="S774" s="25"/>
      <c r="T774" s="27">
        <f t="shared" si="56"/>
        <v>0</v>
      </c>
      <c r="U774" s="27">
        <f t="shared" si="57"/>
        <v>0</v>
      </c>
      <c r="V774" s="25"/>
      <c r="W774" s="27" t="str">
        <f t="shared" si="58"/>
        <v/>
      </c>
      <c r="X774" s="43" t="str">
        <f t="shared" si="59"/>
        <v>OK</v>
      </c>
      <c r="Y774" s="681" t="str">
        <f t="shared" si="60"/>
        <v/>
      </c>
    </row>
    <row r="775" spans="1:25" x14ac:dyDescent="0.25">
      <c r="A775" s="68" t="str">
        <f>'0'!$A$4</f>
        <v>………………..</v>
      </c>
      <c r="B775" s="341">
        <f>'0'!$A$2</f>
        <v>46112</v>
      </c>
      <c r="C775" s="341" t="s">
        <v>1246</v>
      </c>
      <c r="D775" s="22"/>
      <c r="E775" s="23"/>
      <c r="F775" s="14"/>
      <c r="G775" s="23"/>
      <c r="H775" s="22"/>
      <c r="I775" s="24"/>
      <c r="J775" s="24"/>
      <c r="K775" s="25"/>
      <c r="L775" s="25"/>
      <c r="M775" s="25"/>
      <c r="N775" s="25"/>
      <c r="O775" s="25"/>
      <c r="P775" s="25"/>
      <c r="Q775" s="26"/>
      <c r="R775" s="25"/>
      <c r="S775" s="25"/>
      <c r="T775" s="27">
        <f t="shared" si="56"/>
        <v>0</v>
      </c>
      <c r="U775" s="27">
        <f t="shared" si="57"/>
        <v>0</v>
      </c>
      <c r="V775" s="25"/>
      <c r="W775" s="27" t="str">
        <f t="shared" si="58"/>
        <v/>
      </c>
      <c r="X775" s="43" t="str">
        <f t="shared" si="59"/>
        <v>OK</v>
      </c>
      <c r="Y775" s="681" t="str">
        <f t="shared" si="60"/>
        <v/>
      </c>
    </row>
    <row r="776" spans="1:25" x14ac:dyDescent="0.25">
      <c r="A776" s="68" t="str">
        <f>'0'!$A$4</f>
        <v>………………..</v>
      </c>
      <c r="B776" s="341">
        <f>'0'!$A$2</f>
        <v>46112</v>
      </c>
      <c r="C776" s="341" t="s">
        <v>1246</v>
      </c>
      <c r="D776" s="22"/>
      <c r="E776" s="23"/>
      <c r="F776" s="14"/>
      <c r="G776" s="23"/>
      <c r="H776" s="22"/>
      <c r="I776" s="24"/>
      <c r="J776" s="24"/>
      <c r="K776" s="25"/>
      <c r="L776" s="25"/>
      <c r="M776" s="25"/>
      <c r="N776" s="25"/>
      <c r="O776" s="25"/>
      <c r="P776" s="25"/>
      <c r="Q776" s="26"/>
      <c r="R776" s="25"/>
      <c r="S776" s="25"/>
      <c r="T776" s="27">
        <f t="shared" si="56"/>
        <v>0</v>
      </c>
      <c r="U776" s="27">
        <f t="shared" si="57"/>
        <v>0</v>
      </c>
      <c r="V776" s="25"/>
      <c r="W776" s="27" t="str">
        <f t="shared" si="58"/>
        <v/>
      </c>
      <c r="X776" s="43" t="str">
        <f t="shared" si="59"/>
        <v>OK</v>
      </c>
      <c r="Y776" s="681" t="str">
        <f t="shared" si="60"/>
        <v/>
      </c>
    </row>
    <row r="777" spans="1:25" x14ac:dyDescent="0.25">
      <c r="A777" s="68" t="str">
        <f>'0'!$A$4</f>
        <v>………………..</v>
      </c>
      <c r="B777" s="341">
        <f>'0'!$A$2</f>
        <v>46112</v>
      </c>
      <c r="C777" s="341" t="s">
        <v>1246</v>
      </c>
      <c r="D777" s="22"/>
      <c r="E777" s="23"/>
      <c r="F777" s="14"/>
      <c r="G777" s="23"/>
      <c r="H777" s="22"/>
      <c r="I777" s="24"/>
      <c r="J777" s="24"/>
      <c r="K777" s="25"/>
      <c r="L777" s="25"/>
      <c r="M777" s="25"/>
      <c r="N777" s="25"/>
      <c r="O777" s="25"/>
      <c r="P777" s="25"/>
      <c r="Q777" s="26"/>
      <c r="R777" s="25"/>
      <c r="S777" s="25"/>
      <c r="T777" s="27">
        <f t="shared" ref="T777:T840" si="61">N777+P777-R777</f>
        <v>0</v>
      </c>
      <c r="U777" s="27">
        <f t="shared" ref="U777:U840" si="62">O777+Q777-S777</f>
        <v>0</v>
      </c>
      <c r="V777" s="25"/>
      <c r="W777" s="27" t="str">
        <f t="shared" ref="W777:W840" si="63">IF(K777="","",K777-M777-(P777-Q777))</f>
        <v/>
      </c>
      <c r="X777" s="43" t="str">
        <f t="shared" ref="X777:X840" si="64">IF(ROUND(T777-V777,2)&gt;=0,"OK","Просрочието не може да надхвърля задължението")</f>
        <v>OK</v>
      </c>
      <c r="Y777" s="681" t="str">
        <f t="shared" ref="Y777:Y840" si="65">IF(COUNTBLANK(D777:W777)=18,"",IF(D777="999999999","",IF(ISNUMBER(VALUE(D777)),IF(LEN(D777)&lt;&gt;9,"Въведеното ЕИК е твърде късо или твърде дълго",IF(OR(MOD(MID(D777,1,1)*1+MID(D777,2,1)*2+MID(D777,3,1)*3+MID(D777,4,1)*4+MID(D777,5,1)*5+MID(D777,6,1)*6+MID(D777,7,1)*7+MID(D777,8,1)*8,11)-MID(D777,9,1)=0,AND(MOD(MID(D777,1,1)*3+MID(D777,2,1)*4+MID(D777,3,1)*5+MID(D777,4,1)*6+MID(D777,5,1)*7+MID(D777,6,1)*8+MID(D777,7,1)*9+MID(D777,8,1)*10,11)=10,MID(D777,9,1)*1=0),MOD(MID(D777,1,1)*3+MID(D777,2,1)*4+MID(D777,3,1)*5+MID(D777,4,1)*6+MID(D777,5,1)*7+MID(D777,6,1)*8+MID(D777,7,1)*9+MID(D777,8,1)*10,11)-MID(D777,9,1)=0),"","Въведеното ЕИК е невалидно")),"Въведеното ЕИК съдържа непозволени символи")))</f>
        <v/>
      </c>
    </row>
    <row r="778" spans="1:25" x14ac:dyDescent="0.25">
      <c r="A778" s="68" t="str">
        <f>'0'!$A$4</f>
        <v>………………..</v>
      </c>
      <c r="B778" s="341">
        <f>'0'!$A$2</f>
        <v>46112</v>
      </c>
      <c r="C778" s="341" t="s">
        <v>1246</v>
      </c>
      <c r="D778" s="22"/>
      <c r="E778" s="23"/>
      <c r="F778" s="14"/>
      <c r="G778" s="23"/>
      <c r="H778" s="22"/>
      <c r="I778" s="24"/>
      <c r="J778" s="24"/>
      <c r="K778" s="25"/>
      <c r="L778" s="25"/>
      <c r="M778" s="25"/>
      <c r="N778" s="25"/>
      <c r="O778" s="25"/>
      <c r="P778" s="25"/>
      <c r="Q778" s="26"/>
      <c r="R778" s="25"/>
      <c r="S778" s="25"/>
      <c r="T778" s="27">
        <f t="shared" si="61"/>
        <v>0</v>
      </c>
      <c r="U778" s="27">
        <f t="shared" si="62"/>
        <v>0</v>
      </c>
      <c r="V778" s="25"/>
      <c r="W778" s="27" t="str">
        <f t="shared" si="63"/>
        <v/>
      </c>
      <c r="X778" s="43" t="str">
        <f t="shared" si="64"/>
        <v>OK</v>
      </c>
      <c r="Y778" s="681" t="str">
        <f t="shared" si="65"/>
        <v/>
      </c>
    </row>
    <row r="779" spans="1:25" x14ac:dyDescent="0.25">
      <c r="A779" s="68" t="str">
        <f>'0'!$A$4</f>
        <v>………………..</v>
      </c>
      <c r="B779" s="341">
        <f>'0'!$A$2</f>
        <v>46112</v>
      </c>
      <c r="C779" s="341" t="s">
        <v>1246</v>
      </c>
      <c r="D779" s="22"/>
      <c r="E779" s="23"/>
      <c r="F779" s="14"/>
      <c r="G779" s="23"/>
      <c r="H779" s="22"/>
      <c r="I779" s="24"/>
      <c r="J779" s="24"/>
      <c r="K779" s="25"/>
      <c r="L779" s="25"/>
      <c r="M779" s="25"/>
      <c r="N779" s="25"/>
      <c r="O779" s="25"/>
      <c r="P779" s="25"/>
      <c r="Q779" s="26"/>
      <c r="R779" s="25"/>
      <c r="S779" s="25"/>
      <c r="T779" s="27">
        <f t="shared" si="61"/>
        <v>0</v>
      </c>
      <c r="U779" s="27">
        <f t="shared" si="62"/>
        <v>0</v>
      </c>
      <c r="V779" s="25"/>
      <c r="W779" s="27" t="str">
        <f t="shared" si="63"/>
        <v/>
      </c>
      <c r="X779" s="43" t="str">
        <f t="shared" si="64"/>
        <v>OK</v>
      </c>
      <c r="Y779" s="681" t="str">
        <f t="shared" si="65"/>
        <v/>
      </c>
    </row>
    <row r="780" spans="1:25" x14ac:dyDescent="0.25">
      <c r="A780" s="68" t="str">
        <f>'0'!$A$4</f>
        <v>………………..</v>
      </c>
      <c r="B780" s="341">
        <f>'0'!$A$2</f>
        <v>46112</v>
      </c>
      <c r="C780" s="341" t="s">
        <v>1246</v>
      </c>
      <c r="D780" s="22"/>
      <c r="E780" s="23"/>
      <c r="F780" s="14"/>
      <c r="G780" s="23"/>
      <c r="H780" s="22"/>
      <c r="I780" s="24"/>
      <c r="J780" s="24"/>
      <c r="K780" s="25"/>
      <c r="L780" s="25"/>
      <c r="M780" s="25"/>
      <c r="N780" s="25"/>
      <c r="O780" s="25"/>
      <c r="P780" s="25"/>
      <c r="Q780" s="26"/>
      <c r="R780" s="25"/>
      <c r="S780" s="25"/>
      <c r="T780" s="27">
        <f t="shared" si="61"/>
        <v>0</v>
      </c>
      <c r="U780" s="27">
        <f t="shared" si="62"/>
        <v>0</v>
      </c>
      <c r="V780" s="25"/>
      <c r="W780" s="27" t="str">
        <f t="shared" si="63"/>
        <v/>
      </c>
      <c r="X780" s="43" t="str">
        <f t="shared" si="64"/>
        <v>OK</v>
      </c>
      <c r="Y780" s="681" t="str">
        <f t="shared" si="65"/>
        <v/>
      </c>
    </row>
    <row r="781" spans="1:25" x14ac:dyDescent="0.25">
      <c r="A781" s="68" t="str">
        <f>'0'!$A$4</f>
        <v>………………..</v>
      </c>
      <c r="B781" s="341">
        <f>'0'!$A$2</f>
        <v>46112</v>
      </c>
      <c r="C781" s="341" t="s">
        <v>1246</v>
      </c>
      <c r="D781" s="22"/>
      <c r="E781" s="23"/>
      <c r="F781" s="14"/>
      <c r="G781" s="23"/>
      <c r="H781" s="22"/>
      <c r="I781" s="24"/>
      <c r="J781" s="24"/>
      <c r="K781" s="25"/>
      <c r="L781" s="25"/>
      <c r="M781" s="25"/>
      <c r="N781" s="25"/>
      <c r="O781" s="25"/>
      <c r="P781" s="25"/>
      <c r="Q781" s="26"/>
      <c r="R781" s="25"/>
      <c r="S781" s="25"/>
      <c r="T781" s="27">
        <f t="shared" si="61"/>
        <v>0</v>
      </c>
      <c r="U781" s="27">
        <f t="shared" si="62"/>
        <v>0</v>
      </c>
      <c r="V781" s="25"/>
      <c r="W781" s="27" t="str">
        <f t="shared" si="63"/>
        <v/>
      </c>
      <c r="X781" s="43" t="str">
        <f t="shared" si="64"/>
        <v>OK</v>
      </c>
      <c r="Y781" s="681" t="str">
        <f t="shared" si="65"/>
        <v/>
      </c>
    </row>
    <row r="782" spans="1:25" x14ac:dyDescent="0.25">
      <c r="A782" s="68" t="str">
        <f>'0'!$A$4</f>
        <v>………………..</v>
      </c>
      <c r="B782" s="341">
        <f>'0'!$A$2</f>
        <v>46112</v>
      </c>
      <c r="C782" s="341" t="s">
        <v>1246</v>
      </c>
      <c r="D782" s="22"/>
      <c r="E782" s="23"/>
      <c r="F782" s="14"/>
      <c r="G782" s="23"/>
      <c r="H782" s="22"/>
      <c r="I782" s="24"/>
      <c r="J782" s="24"/>
      <c r="K782" s="25"/>
      <c r="L782" s="25"/>
      <c r="M782" s="25"/>
      <c r="N782" s="25"/>
      <c r="O782" s="25"/>
      <c r="P782" s="25"/>
      <c r="Q782" s="26"/>
      <c r="R782" s="25"/>
      <c r="S782" s="25"/>
      <c r="T782" s="27">
        <f t="shared" si="61"/>
        <v>0</v>
      </c>
      <c r="U782" s="27">
        <f t="shared" si="62"/>
        <v>0</v>
      </c>
      <c r="V782" s="25"/>
      <c r="W782" s="27" t="str">
        <f t="shared" si="63"/>
        <v/>
      </c>
      <c r="X782" s="43" t="str">
        <f t="shared" si="64"/>
        <v>OK</v>
      </c>
      <c r="Y782" s="681" t="str">
        <f t="shared" si="65"/>
        <v/>
      </c>
    </row>
    <row r="783" spans="1:25" x14ac:dyDescent="0.25">
      <c r="A783" s="68" t="str">
        <f>'0'!$A$4</f>
        <v>………………..</v>
      </c>
      <c r="B783" s="341">
        <f>'0'!$A$2</f>
        <v>46112</v>
      </c>
      <c r="C783" s="341" t="s">
        <v>1246</v>
      </c>
      <c r="D783" s="22"/>
      <c r="E783" s="23"/>
      <c r="F783" s="14"/>
      <c r="G783" s="23"/>
      <c r="H783" s="22"/>
      <c r="I783" s="24"/>
      <c r="J783" s="24"/>
      <c r="K783" s="25"/>
      <c r="L783" s="25"/>
      <c r="M783" s="25"/>
      <c r="N783" s="25"/>
      <c r="O783" s="25"/>
      <c r="P783" s="25"/>
      <c r="Q783" s="26"/>
      <c r="R783" s="25"/>
      <c r="S783" s="25"/>
      <c r="T783" s="27">
        <f t="shared" si="61"/>
        <v>0</v>
      </c>
      <c r="U783" s="27">
        <f t="shared" si="62"/>
        <v>0</v>
      </c>
      <c r="V783" s="25"/>
      <c r="W783" s="27" t="str">
        <f t="shared" si="63"/>
        <v/>
      </c>
      <c r="X783" s="43" t="str">
        <f t="shared" si="64"/>
        <v>OK</v>
      </c>
      <c r="Y783" s="681" t="str">
        <f t="shared" si="65"/>
        <v/>
      </c>
    </row>
    <row r="784" spans="1:25" x14ac:dyDescent="0.25">
      <c r="A784" s="68" t="str">
        <f>'0'!$A$4</f>
        <v>………………..</v>
      </c>
      <c r="B784" s="341">
        <f>'0'!$A$2</f>
        <v>46112</v>
      </c>
      <c r="C784" s="341" t="s">
        <v>1246</v>
      </c>
      <c r="D784" s="22"/>
      <c r="E784" s="23"/>
      <c r="F784" s="14"/>
      <c r="G784" s="23"/>
      <c r="H784" s="22"/>
      <c r="I784" s="24"/>
      <c r="J784" s="24"/>
      <c r="K784" s="25"/>
      <c r="L784" s="25"/>
      <c r="M784" s="25"/>
      <c r="N784" s="25"/>
      <c r="O784" s="25"/>
      <c r="P784" s="25"/>
      <c r="Q784" s="26"/>
      <c r="R784" s="25"/>
      <c r="S784" s="25"/>
      <c r="T784" s="27">
        <f t="shared" si="61"/>
        <v>0</v>
      </c>
      <c r="U784" s="27">
        <f t="shared" si="62"/>
        <v>0</v>
      </c>
      <c r="V784" s="25"/>
      <c r="W784" s="27" t="str">
        <f t="shared" si="63"/>
        <v/>
      </c>
      <c r="X784" s="43" t="str">
        <f t="shared" si="64"/>
        <v>OK</v>
      </c>
      <c r="Y784" s="681" t="str">
        <f t="shared" si="65"/>
        <v/>
      </c>
    </row>
    <row r="785" spans="1:25" x14ac:dyDescent="0.25">
      <c r="A785" s="68" t="str">
        <f>'0'!$A$4</f>
        <v>………………..</v>
      </c>
      <c r="B785" s="341">
        <f>'0'!$A$2</f>
        <v>46112</v>
      </c>
      <c r="C785" s="341" t="s">
        <v>1246</v>
      </c>
      <c r="D785" s="22"/>
      <c r="E785" s="23"/>
      <c r="F785" s="14"/>
      <c r="G785" s="23"/>
      <c r="H785" s="22"/>
      <c r="I785" s="24"/>
      <c r="J785" s="24"/>
      <c r="K785" s="25"/>
      <c r="L785" s="25"/>
      <c r="M785" s="25"/>
      <c r="N785" s="25"/>
      <c r="O785" s="25"/>
      <c r="P785" s="25"/>
      <c r="Q785" s="26"/>
      <c r="R785" s="25"/>
      <c r="S785" s="25"/>
      <c r="T785" s="27">
        <f t="shared" si="61"/>
        <v>0</v>
      </c>
      <c r="U785" s="27">
        <f t="shared" si="62"/>
        <v>0</v>
      </c>
      <c r="V785" s="25"/>
      <c r="W785" s="27" t="str">
        <f t="shared" si="63"/>
        <v/>
      </c>
      <c r="X785" s="43" t="str">
        <f t="shared" si="64"/>
        <v>OK</v>
      </c>
      <c r="Y785" s="681" t="str">
        <f t="shared" si="65"/>
        <v/>
      </c>
    </row>
    <row r="786" spans="1:25" x14ac:dyDescent="0.25">
      <c r="A786" s="68" t="str">
        <f>'0'!$A$4</f>
        <v>………………..</v>
      </c>
      <c r="B786" s="341">
        <f>'0'!$A$2</f>
        <v>46112</v>
      </c>
      <c r="C786" s="341" t="s">
        <v>1246</v>
      </c>
      <c r="D786" s="22"/>
      <c r="E786" s="23"/>
      <c r="F786" s="14"/>
      <c r="G786" s="23"/>
      <c r="H786" s="22"/>
      <c r="I786" s="24"/>
      <c r="J786" s="24"/>
      <c r="K786" s="25"/>
      <c r="L786" s="25"/>
      <c r="M786" s="25"/>
      <c r="N786" s="25"/>
      <c r="O786" s="25"/>
      <c r="P786" s="25"/>
      <c r="Q786" s="26"/>
      <c r="R786" s="25"/>
      <c r="S786" s="25"/>
      <c r="T786" s="27">
        <f t="shared" si="61"/>
        <v>0</v>
      </c>
      <c r="U786" s="27">
        <f t="shared" si="62"/>
        <v>0</v>
      </c>
      <c r="V786" s="25"/>
      <c r="W786" s="27" t="str">
        <f t="shared" si="63"/>
        <v/>
      </c>
      <c r="X786" s="43" t="str">
        <f t="shared" si="64"/>
        <v>OK</v>
      </c>
      <c r="Y786" s="681" t="str">
        <f t="shared" si="65"/>
        <v/>
      </c>
    </row>
    <row r="787" spans="1:25" x14ac:dyDescent="0.25">
      <c r="A787" s="68" t="str">
        <f>'0'!$A$4</f>
        <v>………………..</v>
      </c>
      <c r="B787" s="341">
        <f>'0'!$A$2</f>
        <v>46112</v>
      </c>
      <c r="C787" s="341" t="s">
        <v>1246</v>
      </c>
      <c r="D787" s="22"/>
      <c r="E787" s="23"/>
      <c r="F787" s="14"/>
      <c r="G787" s="23"/>
      <c r="H787" s="22"/>
      <c r="I787" s="24"/>
      <c r="J787" s="24"/>
      <c r="K787" s="25"/>
      <c r="L787" s="25"/>
      <c r="M787" s="25"/>
      <c r="N787" s="25"/>
      <c r="O787" s="25"/>
      <c r="P787" s="25"/>
      <c r="Q787" s="26"/>
      <c r="R787" s="25"/>
      <c r="S787" s="25"/>
      <c r="T787" s="27">
        <f t="shared" si="61"/>
        <v>0</v>
      </c>
      <c r="U787" s="27">
        <f t="shared" si="62"/>
        <v>0</v>
      </c>
      <c r="V787" s="25"/>
      <c r="W787" s="27" t="str">
        <f t="shared" si="63"/>
        <v/>
      </c>
      <c r="X787" s="43" t="str">
        <f t="shared" si="64"/>
        <v>OK</v>
      </c>
      <c r="Y787" s="681" t="str">
        <f t="shared" si="65"/>
        <v/>
      </c>
    </row>
    <row r="788" spans="1:25" x14ac:dyDescent="0.25">
      <c r="A788" s="68" t="str">
        <f>'0'!$A$4</f>
        <v>………………..</v>
      </c>
      <c r="B788" s="341">
        <f>'0'!$A$2</f>
        <v>46112</v>
      </c>
      <c r="C788" s="341" t="s">
        <v>1246</v>
      </c>
      <c r="D788" s="22"/>
      <c r="E788" s="23"/>
      <c r="F788" s="14"/>
      <c r="G788" s="23"/>
      <c r="H788" s="22"/>
      <c r="I788" s="24"/>
      <c r="J788" s="24"/>
      <c r="K788" s="25"/>
      <c r="L788" s="25"/>
      <c r="M788" s="25"/>
      <c r="N788" s="25"/>
      <c r="O788" s="25"/>
      <c r="P788" s="25"/>
      <c r="Q788" s="26"/>
      <c r="R788" s="25"/>
      <c r="S788" s="25"/>
      <c r="T788" s="27">
        <f t="shared" si="61"/>
        <v>0</v>
      </c>
      <c r="U788" s="27">
        <f t="shared" si="62"/>
        <v>0</v>
      </c>
      <c r="V788" s="25"/>
      <c r="W788" s="27" t="str">
        <f t="shared" si="63"/>
        <v/>
      </c>
      <c r="X788" s="43" t="str">
        <f t="shared" si="64"/>
        <v>OK</v>
      </c>
      <c r="Y788" s="681" t="str">
        <f t="shared" si="65"/>
        <v/>
      </c>
    </row>
    <row r="789" spans="1:25" x14ac:dyDescent="0.25">
      <c r="A789" s="68" t="str">
        <f>'0'!$A$4</f>
        <v>………………..</v>
      </c>
      <c r="B789" s="341">
        <f>'0'!$A$2</f>
        <v>46112</v>
      </c>
      <c r="C789" s="341" t="s">
        <v>1246</v>
      </c>
      <c r="D789" s="22"/>
      <c r="E789" s="23"/>
      <c r="F789" s="14"/>
      <c r="G789" s="23"/>
      <c r="H789" s="22"/>
      <c r="I789" s="24"/>
      <c r="J789" s="24"/>
      <c r="K789" s="25"/>
      <c r="L789" s="25"/>
      <c r="M789" s="25"/>
      <c r="N789" s="25"/>
      <c r="O789" s="25"/>
      <c r="P789" s="25"/>
      <c r="Q789" s="26"/>
      <c r="R789" s="25"/>
      <c r="S789" s="25"/>
      <c r="T789" s="27">
        <f t="shared" si="61"/>
        <v>0</v>
      </c>
      <c r="U789" s="27">
        <f t="shared" si="62"/>
        <v>0</v>
      </c>
      <c r="V789" s="25"/>
      <c r="W789" s="27" t="str">
        <f t="shared" si="63"/>
        <v/>
      </c>
      <c r="X789" s="43" t="str">
        <f t="shared" si="64"/>
        <v>OK</v>
      </c>
      <c r="Y789" s="681" t="str">
        <f t="shared" si="65"/>
        <v/>
      </c>
    </row>
    <row r="790" spans="1:25" x14ac:dyDescent="0.25">
      <c r="A790" s="68" t="str">
        <f>'0'!$A$4</f>
        <v>………………..</v>
      </c>
      <c r="B790" s="341">
        <f>'0'!$A$2</f>
        <v>46112</v>
      </c>
      <c r="C790" s="341" t="s">
        <v>1246</v>
      </c>
      <c r="D790" s="22"/>
      <c r="E790" s="23"/>
      <c r="F790" s="14"/>
      <c r="G790" s="23"/>
      <c r="H790" s="22"/>
      <c r="I790" s="24"/>
      <c r="J790" s="24"/>
      <c r="K790" s="25"/>
      <c r="L790" s="25"/>
      <c r="M790" s="25"/>
      <c r="N790" s="25"/>
      <c r="O790" s="25"/>
      <c r="P790" s="25"/>
      <c r="Q790" s="26"/>
      <c r="R790" s="25"/>
      <c r="S790" s="25"/>
      <c r="T790" s="27">
        <f t="shared" si="61"/>
        <v>0</v>
      </c>
      <c r="U790" s="27">
        <f t="shared" si="62"/>
        <v>0</v>
      </c>
      <c r="V790" s="25"/>
      <c r="W790" s="27" t="str">
        <f t="shared" si="63"/>
        <v/>
      </c>
      <c r="X790" s="43" t="str">
        <f t="shared" si="64"/>
        <v>OK</v>
      </c>
      <c r="Y790" s="681" t="str">
        <f t="shared" si="65"/>
        <v/>
      </c>
    </row>
    <row r="791" spans="1:25" x14ac:dyDescent="0.25">
      <c r="A791" s="68" t="str">
        <f>'0'!$A$4</f>
        <v>………………..</v>
      </c>
      <c r="B791" s="341">
        <f>'0'!$A$2</f>
        <v>46112</v>
      </c>
      <c r="C791" s="341" t="s">
        <v>1246</v>
      </c>
      <c r="D791" s="22"/>
      <c r="E791" s="23"/>
      <c r="F791" s="14"/>
      <c r="G791" s="23"/>
      <c r="H791" s="22"/>
      <c r="I791" s="24"/>
      <c r="J791" s="24"/>
      <c r="K791" s="25"/>
      <c r="L791" s="25"/>
      <c r="M791" s="25"/>
      <c r="N791" s="25"/>
      <c r="O791" s="25"/>
      <c r="P791" s="25"/>
      <c r="Q791" s="26"/>
      <c r="R791" s="25"/>
      <c r="S791" s="25"/>
      <c r="T791" s="27">
        <f t="shared" si="61"/>
        <v>0</v>
      </c>
      <c r="U791" s="27">
        <f t="shared" si="62"/>
        <v>0</v>
      </c>
      <c r="V791" s="25"/>
      <c r="W791" s="27" t="str">
        <f t="shared" si="63"/>
        <v/>
      </c>
      <c r="X791" s="43" t="str">
        <f t="shared" si="64"/>
        <v>OK</v>
      </c>
      <c r="Y791" s="681" t="str">
        <f t="shared" si="65"/>
        <v/>
      </c>
    </row>
    <row r="792" spans="1:25" x14ac:dyDescent="0.25">
      <c r="A792" s="68" t="str">
        <f>'0'!$A$4</f>
        <v>………………..</v>
      </c>
      <c r="B792" s="341">
        <f>'0'!$A$2</f>
        <v>46112</v>
      </c>
      <c r="C792" s="341" t="s">
        <v>1246</v>
      </c>
      <c r="D792" s="22"/>
      <c r="E792" s="23"/>
      <c r="F792" s="14"/>
      <c r="G792" s="23"/>
      <c r="H792" s="22"/>
      <c r="I792" s="24"/>
      <c r="J792" s="24"/>
      <c r="K792" s="25"/>
      <c r="L792" s="25"/>
      <c r="M792" s="25"/>
      <c r="N792" s="25"/>
      <c r="O792" s="25"/>
      <c r="P792" s="25"/>
      <c r="Q792" s="26"/>
      <c r="R792" s="25"/>
      <c r="S792" s="25"/>
      <c r="T792" s="27">
        <f t="shared" si="61"/>
        <v>0</v>
      </c>
      <c r="U792" s="27">
        <f t="shared" si="62"/>
        <v>0</v>
      </c>
      <c r="V792" s="25"/>
      <c r="W792" s="27" t="str">
        <f t="shared" si="63"/>
        <v/>
      </c>
      <c r="X792" s="43" t="str">
        <f t="shared" si="64"/>
        <v>OK</v>
      </c>
      <c r="Y792" s="681" t="str">
        <f t="shared" si="65"/>
        <v/>
      </c>
    </row>
    <row r="793" spans="1:25" x14ac:dyDescent="0.25">
      <c r="A793" s="68" t="str">
        <f>'0'!$A$4</f>
        <v>………………..</v>
      </c>
      <c r="B793" s="341">
        <f>'0'!$A$2</f>
        <v>46112</v>
      </c>
      <c r="C793" s="341" t="s">
        <v>1246</v>
      </c>
      <c r="D793" s="22"/>
      <c r="E793" s="23"/>
      <c r="F793" s="14"/>
      <c r="G793" s="23"/>
      <c r="H793" s="22"/>
      <c r="I793" s="24"/>
      <c r="J793" s="24"/>
      <c r="K793" s="25"/>
      <c r="L793" s="25"/>
      <c r="M793" s="25"/>
      <c r="N793" s="25"/>
      <c r="O793" s="25"/>
      <c r="P793" s="25"/>
      <c r="Q793" s="26"/>
      <c r="R793" s="25"/>
      <c r="S793" s="25"/>
      <c r="T793" s="27">
        <f t="shared" si="61"/>
        <v>0</v>
      </c>
      <c r="U793" s="27">
        <f t="shared" si="62"/>
        <v>0</v>
      </c>
      <c r="V793" s="25"/>
      <c r="W793" s="27" t="str">
        <f t="shared" si="63"/>
        <v/>
      </c>
      <c r="X793" s="43" t="str">
        <f t="shared" si="64"/>
        <v>OK</v>
      </c>
      <c r="Y793" s="681" t="str">
        <f t="shared" si="65"/>
        <v/>
      </c>
    </row>
    <row r="794" spans="1:25" x14ac:dyDescent="0.25">
      <c r="A794" s="68" t="str">
        <f>'0'!$A$4</f>
        <v>………………..</v>
      </c>
      <c r="B794" s="341">
        <f>'0'!$A$2</f>
        <v>46112</v>
      </c>
      <c r="C794" s="341" t="s">
        <v>1246</v>
      </c>
      <c r="D794" s="22"/>
      <c r="E794" s="23"/>
      <c r="F794" s="14"/>
      <c r="G794" s="23"/>
      <c r="H794" s="22"/>
      <c r="I794" s="24"/>
      <c r="J794" s="24"/>
      <c r="K794" s="25"/>
      <c r="L794" s="25"/>
      <c r="M794" s="25"/>
      <c r="N794" s="25"/>
      <c r="O794" s="25"/>
      <c r="P794" s="25"/>
      <c r="Q794" s="26"/>
      <c r="R794" s="25"/>
      <c r="S794" s="25"/>
      <c r="T794" s="27">
        <f t="shared" si="61"/>
        <v>0</v>
      </c>
      <c r="U794" s="27">
        <f t="shared" si="62"/>
        <v>0</v>
      </c>
      <c r="V794" s="25"/>
      <c r="W794" s="27" t="str">
        <f t="shared" si="63"/>
        <v/>
      </c>
      <c r="X794" s="43" t="str">
        <f t="shared" si="64"/>
        <v>OK</v>
      </c>
      <c r="Y794" s="681" t="str">
        <f t="shared" si="65"/>
        <v/>
      </c>
    </row>
    <row r="795" spans="1:25" x14ac:dyDescent="0.25">
      <c r="A795" s="68" t="str">
        <f>'0'!$A$4</f>
        <v>………………..</v>
      </c>
      <c r="B795" s="341">
        <f>'0'!$A$2</f>
        <v>46112</v>
      </c>
      <c r="C795" s="341" t="s">
        <v>1246</v>
      </c>
      <c r="D795" s="22"/>
      <c r="E795" s="23"/>
      <c r="F795" s="14"/>
      <c r="G795" s="23"/>
      <c r="H795" s="22"/>
      <c r="I795" s="24"/>
      <c r="J795" s="24"/>
      <c r="K795" s="25"/>
      <c r="L795" s="25"/>
      <c r="M795" s="25"/>
      <c r="N795" s="25"/>
      <c r="O795" s="25"/>
      <c r="P795" s="25"/>
      <c r="Q795" s="26"/>
      <c r="R795" s="25"/>
      <c r="S795" s="25"/>
      <c r="T795" s="27">
        <f t="shared" si="61"/>
        <v>0</v>
      </c>
      <c r="U795" s="27">
        <f t="shared" si="62"/>
        <v>0</v>
      </c>
      <c r="V795" s="25"/>
      <c r="W795" s="27" t="str">
        <f t="shared" si="63"/>
        <v/>
      </c>
      <c r="X795" s="43" t="str">
        <f t="shared" si="64"/>
        <v>OK</v>
      </c>
      <c r="Y795" s="681" t="str">
        <f t="shared" si="65"/>
        <v/>
      </c>
    </row>
    <row r="796" spans="1:25" x14ac:dyDescent="0.25">
      <c r="A796" s="68" t="str">
        <f>'0'!$A$4</f>
        <v>………………..</v>
      </c>
      <c r="B796" s="341">
        <f>'0'!$A$2</f>
        <v>46112</v>
      </c>
      <c r="C796" s="341" t="s">
        <v>1246</v>
      </c>
      <c r="D796" s="22"/>
      <c r="E796" s="23"/>
      <c r="F796" s="14"/>
      <c r="G796" s="23"/>
      <c r="H796" s="22"/>
      <c r="I796" s="24"/>
      <c r="J796" s="24"/>
      <c r="K796" s="25"/>
      <c r="L796" s="25"/>
      <c r="M796" s="25"/>
      <c r="N796" s="25"/>
      <c r="O796" s="25"/>
      <c r="P796" s="25"/>
      <c r="Q796" s="26"/>
      <c r="R796" s="25"/>
      <c r="S796" s="25"/>
      <c r="T796" s="27">
        <f t="shared" si="61"/>
        <v>0</v>
      </c>
      <c r="U796" s="27">
        <f t="shared" si="62"/>
        <v>0</v>
      </c>
      <c r="V796" s="25"/>
      <c r="W796" s="27" t="str">
        <f t="shared" si="63"/>
        <v/>
      </c>
      <c r="X796" s="43" t="str">
        <f t="shared" si="64"/>
        <v>OK</v>
      </c>
      <c r="Y796" s="681" t="str">
        <f t="shared" si="65"/>
        <v/>
      </c>
    </row>
    <row r="797" spans="1:25" x14ac:dyDescent="0.25">
      <c r="A797" s="68" t="str">
        <f>'0'!$A$4</f>
        <v>………………..</v>
      </c>
      <c r="B797" s="341">
        <f>'0'!$A$2</f>
        <v>46112</v>
      </c>
      <c r="C797" s="341" t="s">
        <v>1246</v>
      </c>
      <c r="D797" s="22"/>
      <c r="E797" s="23"/>
      <c r="F797" s="14"/>
      <c r="G797" s="23"/>
      <c r="H797" s="22"/>
      <c r="I797" s="24"/>
      <c r="J797" s="24"/>
      <c r="K797" s="25"/>
      <c r="L797" s="25"/>
      <c r="M797" s="25"/>
      <c r="N797" s="25"/>
      <c r="O797" s="25"/>
      <c r="P797" s="25"/>
      <c r="Q797" s="26"/>
      <c r="R797" s="25"/>
      <c r="S797" s="25"/>
      <c r="T797" s="27">
        <f t="shared" si="61"/>
        <v>0</v>
      </c>
      <c r="U797" s="27">
        <f t="shared" si="62"/>
        <v>0</v>
      </c>
      <c r="V797" s="25"/>
      <c r="W797" s="27" t="str">
        <f t="shared" si="63"/>
        <v/>
      </c>
      <c r="X797" s="43" t="str">
        <f t="shared" si="64"/>
        <v>OK</v>
      </c>
      <c r="Y797" s="681" t="str">
        <f t="shared" si="65"/>
        <v/>
      </c>
    </row>
    <row r="798" spans="1:25" x14ac:dyDescent="0.25">
      <c r="A798" s="68" t="str">
        <f>'0'!$A$4</f>
        <v>………………..</v>
      </c>
      <c r="B798" s="341">
        <f>'0'!$A$2</f>
        <v>46112</v>
      </c>
      <c r="C798" s="341" t="s">
        <v>1246</v>
      </c>
      <c r="D798" s="22"/>
      <c r="E798" s="23"/>
      <c r="F798" s="14"/>
      <c r="G798" s="23"/>
      <c r="H798" s="22"/>
      <c r="I798" s="24"/>
      <c r="J798" s="24"/>
      <c r="K798" s="25"/>
      <c r="L798" s="25"/>
      <c r="M798" s="25"/>
      <c r="N798" s="25"/>
      <c r="O798" s="25"/>
      <c r="P798" s="25"/>
      <c r="Q798" s="26"/>
      <c r="R798" s="25"/>
      <c r="S798" s="25"/>
      <c r="T798" s="27">
        <f t="shared" si="61"/>
        <v>0</v>
      </c>
      <c r="U798" s="27">
        <f t="shared" si="62"/>
        <v>0</v>
      </c>
      <c r="V798" s="25"/>
      <c r="W798" s="27" t="str">
        <f t="shared" si="63"/>
        <v/>
      </c>
      <c r="X798" s="43" t="str">
        <f t="shared" si="64"/>
        <v>OK</v>
      </c>
      <c r="Y798" s="681" t="str">
        <f t="shared" si="65"/>
        <v/>
      </c>
    </row>
    <row r="799" spans="1:25" x14ac:dyDescent="0.25">
      <c r="A799" s="68" t="str">
        <f>'0'!$A$4</f>
        <v>………………..</v>
      </c>
      <c r="B799" s="341">
        <f>'0'!$A$2</f>
        <v>46112</v>
      </c>
      <c r="C799" s="341" t="s">
        <v>1246</v>
      </c>
      <c r="D799" s="22"/>
      <c r="E799" s="23"/>
      <c r="F799" s="14"/>
      <c r="G799" s="23"/>
      <c r="H799" s="22"/>
      <c r="I799" s="24"/>
      <c r="J799" s="24"/>
      <c r="K799" s="25"/>
      <c r="L799" s="25"/>
      <c r="M799" s="25"/>
      <c r="N799" s="25"/>
      <c r="O799" s="25"/>
      <c r="P799" s="25"/>
      <c r="Q799" s="26"/>
      <c r="R799" s="25"/>
      <c r="S799" s="25"/>
      <c r="T799" s="27">
        <f t="shared" si="61"/>
        <v>0</v>
      </c>
      <c r="U799" s="27">
        <f t="shared" si="62"/>
        <v>0</v>
      </c>
      <c r="V799" s="25"/>
      <c r="W799" s="27" t="str">
        <f t="shared" si="63"/>
        <v/>
      </c>
      <c r="X799" s="43" t="str">
        <f t="shared" si="64"/>
        <v>OK</v>
      </c>
      <c r="Y799" s="681" t="str">
        <f t="shared" si="65"/>
        <v/>
      </c>
    </row>
    <row r="800" spans="1:25" x14ac:dyDescent="0.25">
      <c r="A800" s="68" t="str">
        <f>'0'!$A$4</f>
        <v>………………..</v>
      </c>
      <c r="B800" s="341">
        <f>'0'!$A$2</f>
        <v>46112</v>
      </c>
      <c r="C800" s="341" t="s">
        <v>1246</v>
      </c>
      <c r="D800" s="22"/>
      <c r="E800" s="23"/>
      <c r="F800" s="14"/>
      <c r="G800" s="23"/>
      <c r="H800" s="22"/>
      <c r="I800" s="24"/>
      <c r="J800" s="24"/>
      <c r="K800" s="25"/>
      <c r="L800" s="25"/>
      <c r="M800" s="25"/>
      <c r="N800" s="25"/>
      <c r="O800" s="25"/>
      <c r="P800" s="25"/>
      <c r="Q800" s="26"/>
      <c r="R800" s="25"/>
      <c r="S800" s="25"/>
      <c r="T800" s="27">
        <f t="shared" si="61"/>
        <v>0</v>
      </c>
      <c r="U800" s="27">
        <f t="shared" si="62"/>
        <v>0</v>
      </c>
      <c r="V800" s="25"/>
      <c r="W800" s="27" t="str">
        <f t="shared" si="63"/>
        <v/>
      </c>
      <c r="X800" s="43" t="str">
        <f t="shared" si="64"/>
        <v>OK</v>
      </c>
      <c r="Y800" s="681" t="str">
        <f t="shared" si="65"/>
        <v/>
      </c>
    </row>
    <row r="801" spans="1:25" x14ac:dyDescent="0.25">
      <c r="A801" s="68" t="str">
        <f>'0'!$A$4</f>
        <v>………………..</v>
      </c>
      <c r="B801" s="341">
        <f>'0'!$A$2</f>
        <v>46112</v>
      </c>
      <c r="C801" s="341" t="s">
        <v>1246</v>
      </c>
      <c r="D801" s="22"/>
      <c r="E801" s="23"/>
      <c r="F801" s="14"/>
      <c r="G801" s="23"/>
      <c r="H801" s="22"/>
      <c r="I801" s="24"/>
      <c r="J801" s="24"/>
      <c r="K801" s="25"/>
      <c r="L801" s="25"/>
      <c r="M801" s="25"/>
      <c r="N801" s="25"/>
      <c r="O801" s="25"/>
      <c r="P801" s="25"/>
      <c r="Q801" s="26"/>
      <c r="R801" s="25"/>
      <c r="S801" s="25"/>
      <c r="T801" s="27">
        <f t="shared" si="61"/>
        <v>0</v>
      </c>
      <c r="U801" s="27">
        <f t="shared" si="62"/>
        <v>0</v>
      </c>
      <c r="V801" s="25"/>
      <c r="W801" s="27" t="str">
        <f t="shared" si="63"/>
        <v/>
      </c>
      <c r="X801" s="43" t="str">
        <f t="shared" si="64"/>
        <v>OK</v>
      </c>
      <c r="Y801" s="681" t="str">
        <f t="shared" si="65"/>
        <v/>
      </c>
    </row>
    <row r="802" spans="1:25" x14ac:dyDescent="0.25">
      <c r="A802" s="68" t="str">
        <f>'0'!$A$4</f>
        <v>………………..</v>
      </c>
      <c r="B802" s="341">
        <f>'0'!$A$2</f>
        <v>46112</v>
      </c>
      <c r="C802" s="341" t="s">
        <v>1246</v>
      </c>
      <c r="D802" s="22"/>
      <c r="E802" s="23"/>
      <c r="F802" s="14"/>
      <c r="G802" s="23"/>
      <c r="H802" s="22"/>
      <c r="I802" s="24"/>
      <c r="J802" s="24"/>
      <c r="K802" s="25"/>
      <c r="L802" s="25"/>
      <c r="M802" s="25"/>
      <c r="N802" s="25"/>
      <c r="O802" s="25"/>
      <c r="P802" s="25"/>
      <c r="Q802" s="26"/>
      <c r="R802" s="25"/>
      <c r="S802" s="25"/>
      <c r="T802" s="27">
        <f t="shared" si="61"/>
        <v>0</v>
      </c>
      <c r="U802" s="27">
        <f t="shared" si="62"/>
        <v>0</v>
      </c>
      <c r="V802" s="25"/>
      <c r="W802" s="27" t="str">
        <f t="shared" si="63"/>
        <v/>
      </c>
      <c r="X802" s="43" t="str">
        <f t="shared" si="64"/>
        <v>OK</v>
      </c>
      <c r="Y802" s="681" t="str">
        <f t="shared" si="65"/>
        <v/>
      </c>
    </row>
    <row r="803" spans="1:25" x14ac:dyDescent="0.25">
      <c r="A803" s="68" t="str">
        <f>'0'!$A$4</f>
        <v>………………..</v>
      </c>
      <c r="B803" s="341">
        <f>'0'!$A$2</f>
        <v>46112</v>
      </c>
      <c r="C803" s="341" t="s">
        <v>1246</v>
      </c>
      <c r="D803" s="22"/>
      <c r="E803" s="23"/>
      <c r="F803" s="14"/>
      <c r="G803" s="23"/>
      <c r="H803" s="22"/>
      <c r="I803" s="24"/>
      <c r="J803" s="24"/>
      <c r="K803" s="25"/>
      <c r="L803" s="25"/>
      <c r="M803" s="25"/>
      <c r="N803" s="25"/>
      <c r="O803" s="25"/>
      <c r="P803" s="25"/>
      <c r="Q803" s="26"/>
      <c r="R803" s="25"/>
      <c r="S803" s="25"/>
      <c r="T803" s="27">
        <f t="shared" si="61"/>
        <v>0</v>
      </c>
      <c r="U803" s="27">
        <f t="shared" si="62"/>
        <v>0</v>
      </c>
      <c r="V803" s="25"/>
      <c r="W803" s="27" t="str">
        <f t="shared" si="63"/>
        <v/>
      </c>
      <c r="X803" s="43" t="str">
        <f t="shared" si="64"/>
        <v>OK</v>
      </c>
      <c r="Y803" s="681" t="str">
        <f t="shared" si="65"/>
        <v/>
      </c>
    </row>
    <row r="804" spans="1:25" x14ac:dyDescent="0.25">
      <c r="A804" s="68" t="str">
        <f>'0'!$A$4</f>
        <v>………………..</v>
      </c>
      <c r="B804" s="341">
        <f>'0'!$A$2</f>
        <v>46112</v>
      </c>
      <c r="C804" s="341" t="s">
        <v>1246</v>
      </c>
      <c r="D804" s="22"/>
      <c r="E804" s="23"/>
      <c r="F804" s="14"/>
      <c r="G804" s="23"/>
      <c r="H804" s="22"/>
      <c r="I804" s="24"/>
      <c r="J804" s="24"/>
      <c r="K804" s="25"/>
      <c r="L804" s="25"/>
      <c r="M804" s="25"/>
      <c r="N804" s="25"/>
      <c r="O804" s="25"/>
      <c r="P804" s="25"/>
      <c r="Q804" s="26"/>
      <c r="R804" s="25"/>
      <c r="S804" s="25"/>
      <c r="T804" s="27">
        <f t="shared" si="61"/>
        <v>0</v>
      </c>
      <c r="U804" s="27">
        <f t="shared" si="62"/>
        <v>0</v>
      </c>
      <c r="V804" s="25"/>
      <c r="W804" s="27" t="str">
        <f t="shared" si="63"/>
        <v/>
      </c>
      <c r="X804" s="43" t="str">
        <f t="shared" si="64"/>
        <v>OK</v>
      </c>
      <c r="Y804" s="681" t="str">
        <f t="shared" si="65"/>
        <v/>
      </c>
    </row>
    <row r="805" spans="1:25" x14ac:dyDescent="0.25">
      <c r="A805" s="68" t="str">
        <f>'0'!$A$4</f>
        <v>………………..</v>
      </c>
      <c r="B805" s="341">
        <f>'0'!$A$2</f>
        <v>46112</v>
      </c>
      <c r="C805" s="341" t="s">
        <v>1246</v>
      </c>
      <c r="D805" s="22"/>
      <c r="E805" s="23"/>
      <c r="F805" s="14"/>
      <c r="G805" s="23"/>
      <c r="H805" s="22"/>
      <c r="I805" s="24"/>
      <c r="J805" s="24"/>
      <c r="K805" s="25"/>
      <c r="L805" s="25"/>
      <c r="M805" s="25"/>
      <c r="N805" s="25"/>
      <c r="O805" s="25"/>
      <c r="P805" s="25"/>
      <c r="Q805" s="26"/>
      <c r="R805" s="25"/>
      <c r="S805" s="25"/>
      <c r="T805" s="27">
        <f t="shared" si="61"/>
        <v>0</v>
      </c>
      <c r="U805" s="27">
        <f t="shared" si="62"/>
        <v>0</v>
      </c>
      <c r="V805" s="25"/>
      <c r="W805" s="27" t="str">
        <f t="shared" si="63"/>
        <v/>
      </c>
      <c r="X805" s="43" t="str">
        <f t="shared" si="64"/>
        <v>OK</v>
      </c>
      <c r="Y805" s="681" t="str">
        <f t="shared" si="65"/>
        <v/>
      </c>
    </row>
    <row r="806" spans="1:25" x14ac:dyDescent="0.25">
      <c r="A806" s="68" t="str">
        <f>'0'!$A$4</f>
        <v>………………..</v>
      </c>
      <c r="B806" s="341">
        <f>'0'!$A$2</f>
        <v>46112</v>
      </c>
      <c r="C806" s="341" t="s">
        <v>1246</v>
      </c>
      <c r="D806" s="22"/>
      <c r="E806" s="23"/>
      <c r="F806" s="14"/>
      <c r="G806" s="23"/>
      <c r="H806" s="22"/>
      <c r="I806" s="24"/>
      <c r="J806" s="24"/>
      <c r="K806" s="25"/>
      <c r="L806" s="25"/>
      <c r="M806" s="25"/>
      <c r="N806" s="25"/>
      <c r="O806" s="25"/>
      <c r="P806" s="25"/>
      <c r="Q806" s="26"/>
      <c r="R806" s="25"/>
      <c r="S806" s="25"/>
      <c r="T806" s="27">
        <f t="shared" si="61"/>
        <v>0</v>
      </c>
      <c r="U806" s="27">
        <f t="shared" si="62"/>
        <v>0</v>
      </c>
      <c r="V806" s="25"/>
      <c r="W806" s="27" t="str">
        <f t="shared" si="63"/>
        <v/>
      </c>
      <c r="X806" s="43" t="str">
        <f t="shared" si="64"/>
        <v>OK</v>
      </c>
      <c r="Y806" s="681" t="str">
        <f t="shared" si="65"/>
        <v/>
      </c>
    </row>
    <row r="807" spans="1:25" x14ac:dyDescent="0.25">
      <c r="A807" s="68" t="str">
        <f>'0'!$A$4</f>
        <v>………………..</v>
      </c>
      <c r="B807" s="341">
        <f>'0'!$A$2</f>
        <v>46112</v>
      </c>
      <c r="C807" s="341" t="s">
        <v>1246</v>
      </c>
      <c r="D807" s="22"/>
      <c r="E807" s="23"/>
      <c r="F807" s="14"/>
      <c r="G807" s="23"/>
      <c r="H807" s="22"/>
      <c r="I807" s="24"/>
      <c r="J807" s="24"/>
      <c r="K807" s="25"/>
      <c r="L807" s="25"/>
      <c r="M807" s="25"/>
      <c r="N807" s="25"/>
      <c r="O807" s="25"/>
      <c r="P807" s="25"/>
      <c r="Q807" s="26"/>
      <c r="R807" s="25"/>
      <c r="S807" s="25"/>
      <c r="T807" s="27">
        <f t="shared" si="61"/>
        <v>0</v>
      </c>
      <c r="U807" s="27">
        <f t="shared" si="62"/>
        <v>0</v>
      </c>
      <c r="V807" s="25"/>
      <c r="W807" s="27" t="str">
        <f t="shared" si="63"/>
        <v/>
      </c>
      <c r="X807" s="43" t="str">
        <f t="shared" si="64"/>
        <v>OK</v>
      </c>
      <c r="Y807" s="681" t="str">
        <f t="shared" si="65"/>
        <v/>
      </c>
    </row>
    <row r="808" spans="1:25" x14ac:dyDescent="0.25">
      <c r="A808" s="68" t="str">
        <f>'0'!$A$4</f>
        <v>………………..</v>
      </c>
      <c r="B808" s="341">
        <f>'0'!$A$2</f>
        <v>46112</v>
      </c>
      <c r="C808" s="341" t="s">
        <v>1246</v>
      </c>
      <c r="D808" s="22"/>
      <c r="E808" s="23"/>
      <c r="F808" s="14"/>
      <c r="G808" s="23"/>
      <c r="H808" s="22"/>
      <c r="I808" s="24"/>
      <c r="J808" s="24"/>
      <c r="K808" s="25"/>
      <c r="L808" s="25"/>
      <c r="M808" s="25"/>
      <c r="N808" s="25"/>
      <c r="O808" s="25"/>
      <c r="P808" s="25"/>
      <c r="Q808" s="26"/>
      <c r="R808" s="25"/>
      <c r="S808" s="25"/>
      <c r="T808" s="27">
        <f t="shared" si="61"/>
        <v>0</v>
      </c>
      <c r="U808" s="27">
        <f t="shared" si="62"/>
        <v>0</v>
      </c>
      <c r="V808" s="25"/>
      <c r="W808" s="27" t="str">
        <f t="shared" si="63"/>
        <v/>
      </c>
      <c r="X808" s="43" t="str">
        <f t="shared" si="64"/>
        <v>OK</v>
      </c>
      <c r="Y808" s="681" t="str">
        <f t="shared" si="65"/>
        <v/>
      </c>
    </row>
    <row r="809" spans="1:25" x14ac:dyDescent="0.25">
      <c r="A809" s="68" t="str">
        <f>'0'!$A$4</f>
        <v>………………..</v>
      </c>
      <c r="B809" s="341">
        <f>'0'!$A$2</f>
        <v>46112</v>
      </c>
      <c r="C809" s="341" t="s">
        <v>1246</v>
      </c>
      <c r="D809" s="22"/>
      <c r="E809" s="23"/>
      <c r="F809" s="14"/>
      <c r="G809" s="23"/>
      <c r="H809" s="22"/>
      <c r="I809" s="24"/>
      <c r="J809" s="24"/>
      <c r="K809" s="25"/>
      <c r="L809" s="25"/>
      <c r="M809" s="25"/>
      <c r="N809" s="25"/>
      <c r="O809" s="25"/>
      <c r="P809" s="25"/>
      <c r="Q809" s="26"/>
      <c r="R809" s="25"/>
      <c r="S809" s="25"/>
      <c r="T809" s="27">
        <f t="shared" si="61"/>
        <v>0</v>
      </c>
      <c r="U809" s="27">
        <f t="shared" si="62"/>
        <v>0</v>
      </c>
      <c r="V809" s="25"/>
      <c r="W809" s="27" t="str">
        <f t="shared" si="63"/>
        <v/>
      </c>
      <c r="X809" s="43" t="str">
        <f t="shared" si="64"/>
        <v>OK</v>
      </c>
      <c r="Y809" s="681" t="str">
        <f t="shared" si="65"/>
        <v/>
      </c>
    </row>
    <row r="810" spans="1:25" x14ac:dyDescent="0.25">
      <c r="A810" s="68" t="str">
        <f>'0'!$A$4</f>
        <v>………………..</v>
      </c>
      <c r="B810" s="341">
        <f>'0'!$A$2</f>
        <v>46112</v>
      </c>
      <c r="C810" s="341" t="s">
        <v>1246</v>
      </c>
      <c r="D810" s="22"/>
      <c r="E810" s="23"/>
      <c r="F810" s="14"/>
      <c r="G810" s="23"/>
      <c r="H810" s="22"/>
      <c r="I810" s="24"/>
      <c r="J810" s="24"/>
      <c r="K810" s="25"/>
      <c r="L810" s="25"/>
      <c r="M810" s="25"/>
      <c r="N810" s="25"/>
      <c r="O810" s="25"/>
      <c r="P810" s="25"/>
      <c r="Q810" s="26"/>
      <c r="R810" s="25"/>
      <c r="S810" s="25"/>
      <c r="T810" s="27">
        <f t="shared" si="61"/>
        <v>0</v>
      </c>
      <c r="U810" s="27">
        <f t="shared" si="62"/>
        <v>0</v>
      </c>
      <c r="V810" s="25"/>
      <c r="W810" s="27" t="str">
        <f t="shared" si="63"/>
        <v/>
      </c>
      <c r="X810" s="43" t="str">
        <f t="shared" si="64"/>
        <v>OK</v>
      </c>
      <c r="Y810" s="681" t="str">
        <f t="shared" si="65"/>
        <v/>
      </c>
    </row>
    <row r="811" spans="1:25" x14ac:dyDescent="0.25">
      <c r="A811" s="68" t="str">
        <f>'0'!$A$4</f>
        <v>………………..</v>
      </c>
      <c r="B811" s="341">
        <f>'0'!$A$2</f>
        <v>46112</v>
      </c>
      <c r="C811" s="341" t="s">
        <v>1246</v>
      </c>
      <c r="D811" s="22"/>
      <c r="E811" s="23"/>
      <c r="F811" s="14"/>
      <c r="G811" s="23"/>
      <c r="H811" s="22"/>
      <c r="I811" s="24"/>
      <c r="J811" s="24"/>
      <c r="K811" s="25"/>
      <c r="L811" s="25"/>
      <c r="M811" s="25"/>
      <c r="N811" s="25"/>
      <c r="O811" s="25"/>
      <c r="P811" s="25"/>
      <c r="Q811" s="26"/>
      <c r="R811" s="25"/>
      <c r="S811" s="25"/>
      <c r="T811" s="27">
        <f t="shared" si="61"/>
        <v>0</v>
      </c>
      <c r="U811" s="27">
        <f t="shared" si="62"/>
        <v>0</v>
      </c>
      <c r="V811" s="25"/>
      <c r="W811" s="27" t="str">
        <f t="shared" si="63"/>
        <v/>
      </c>
      <c r="X811" s="43" t="str">
        <f t="shared" si="64"/>
        <v>OK</v>
      </c>
      <c r="Y811" s="681" t="str">
        <f t="shared" si="65"/>
        <v/>
      </c>
    </row>
    <row r="812" spans="1:25" x14ac:dyDescent="0.25">
      <c r="A812" s="68" t="str">
        <f>'0'!$A$4</f>
        <v>………………..</v>
      </c>
      <c r="B812" s="341">
        <f>'0'!$A$2</f>
        <v>46112</v>
      </c>
      <c r="C812" s="341" t="s">
        <v>1246</v>
      </c>
      <c r="D812" s="22"/>
      <c r="E812" s="23"/>
      <c r="F812" s="14"/>
      <c r="G812" s="23"/>
      <c r="H812" s="22"/>
      <c r="I812" s="24"/>
      <c r="J812" s="24"/>
      <c r="K812" s="25"/>
      <c r="L812" s="25"/>
      <c r="M812" s="25"/>
      <c r="N812" s="25"/>
      <c r="O812" s="25"/>
      <c r="P812" s="25"/>
      <c r="Q812" s="26"/>
      <c r="R812" s="25"/>
      <c r="S812" s="25"/>
      <c r="T812" s="27">
        <f t="shared" si="61"/>
        <v>0</v>
      </c>
      <c r="U812" s="27">
        <f t="shared" si="62"/>
        <v>0</v>
      </c>
      <c r="V812" s="25"/>
      <c r="W812" s="27" t="str">
        <f t="shared" si="63"/>
        <v/>
      </c>
      <c r="X812" s="43" t="str">
        <f t="shared" si="64"/>
        <v>OK</v>
      </c>
      <c r="Y812" s="681" t="str">
        <f t="shared" si="65"/>
        <v/>
      </c>
    </row>
    <row r="813" spans="1:25" x14ac:dyDescent="0.25">
      <c r="A813" s="68" t="str">
        <f>'0'!$A$4</f>
        <v>………………..</v>
      </c>
      <c r="B813" s="341">
        <f>'0'!$A$2</f>
        <v>46112</v>
      </c>
      <c r="C813" s="341" t="s">
        <v>1246</v>
      </c>
      <c r="D813" s="22"/>
      <c r="E813" s="23"/>
      <c r="F813" s="14"/>
      <c r="G813" s="23"/>
      <c r="H813" s="22"/>
      <c r="I813" s="24"/>
      <c r="J813" s="24"/>
      <c r="K813" s="25"/>
      <c r="L813" s="25"/>
      <c r="M813" s="25"/>
      <c r="N813" s="25"/>
      <c r="O813" s="25"/>
      <c r="P813" s="25"/>
      <c r="Q813" s="26"/>
      <c r="R813" s="25"/>
      <c r="S813" s="25"/>
      <c r="T813" s="27">
        <f t="shared" si="61"/>
        <v>0</v>
      </c>
      <c r="U813" s="27">
        <f t="shared" si="62"/>
        <v>0</v>
      </c>
      <c r="V813" s="25"/>
      <c r="W813" s="27" t="str">
        <f t="shared" si="63"/>
        <v/>
      </c>
      <c r="X813" s="43" t="str">
        <f t="shared" si="64"/>
        <v>OK</v>
      </c>
      <c r="Y813" s="681" t="str">
        <f t="shared" si="65"/>
        <v/>
      </c>
    </row>
    <row r="814" spans="1:25" x14ac:dyDescent="0.25">
      <c r="A814" s="68" t="str">
        <f>'0'!$A$4</f>
        <v>………………..</v>
      </c>
      <c r="B814" s="341">
        <f>'0'!$A$2</f>
        <v>46112</v>
      </c>
      <c r="C814" s="341" t="s">
        <v>1246</v>
      </c>
      <c r="D814" s="22"/>
      <c r="E814" s="23"/>
      <c r="F814" s="14"/>
      <c r="G814" s="23"/>
      <c r="H814" s="22"/>
      <c r="I814" s="24"/>
      <c r="J814" s="24"/>
      <c r="K814" s="25"/>
      <c r="L814" s="25"/>
      <c r="M814" s="25"/>
      <c r="N814" s="25"/>
      <c r="O814" s="25"/>
      <c r="P814" s="25"/>
      <c r="Q814" s="26"/>
      <c r="R814" s="25"/>
      <c r="S814" s="25"/>
      <c r="T814" s="27">
        <f t="shared" si="61"/>
        <v>0</v>
      </c>
      <c r="U814" s="27">
        <f t="shared" si="62"/>
        <v>0</v>
      </c>
      <c r="V814" s="25"/>
      <c r="W814" s="27" t="str">
        <f t="shared" si="63"/>
        <v/>
      </c>
      <c r="X814" s="43" t="str">
        <f t="shared" si="64"/>
        <v>OK</v>
      </c>
      <c r="Y814" s="681" t="str">
        <f t="shared" si="65"/>
        <v/>
      </c>
    </row>
    <row r="815" spans="1:25" x14ac:dyDescent="0.25">
      <c r="A815" s="68" t="str">
        <f>'0'!$A$4</f>
        <v>………………..</v>
      </c>
      <c r="B815" s="341">
        <f>'0'!$A$2</f>
        <v>46112</v>
      </c>
      <c r="C815" s="341" t="s">
        <v>1246</v>
      </c>
      <c r="D815" s="22"/>
      <c r="E815" s="23"/>
      <c r="F815" s="14"/>
      <c r="G815" s="23"/>
      <c r="H815" s="22"/>
      <c r="I815" s="24"/>
      <c r="J815" s="24"/>
      <c r="K815" s="25"/>
      <c r="L815" s="25"/>
      <c r="M815" s="25"/>
      <c r="N815" s="25"/>
      <c r="O815" s="25"/>
      <c r="P815" s="25"/>
      <c r="Q815" s="26"/>
      <c r="R815" s="25"/>
      <c r="S815" s="25"/>
      <c r="T815" s="27">
        <f t="shared" si="61"/>
        <v>0</v>
      </c>
      <c r="U815" s="27">
        <f t="shared" si="62"/>
        <v>0</v>
      </c>
      <c r="V815" s="25"/>
      <c r="W815" s="27" t="str">
        <f t="shared" si="63"/>
        <v/>
      </c>
      <c r="X815" s="43" t="str">
        <f t="shared" si="64"/>
        <v>OK</v>
      </c>
      <c r="Y815" s="681" t="str">
        <f t="shared" si="65"/>
        <v/>
      </c>
    </row>
    <row r="816" spans="1:25" x14ac:dyDescent="0.25">
      <c r="A816" s="68" t="str">
        <f>'0'!$A$4</f>
        <v>………………..</v>
      </c>
      <c r="B816" s="341">
        <f>'0'!$A$2</f>
        <v>46112</v>
      </c>
      <c r="C816" s="341" t="s">
        <v>1246</v>
      </c>
      <c r="D816" s="22"/>
      <c r="E816" s="23"/>
      <c r="F816" s="14"/>
      <c r="G816" s="23"/>
      <c r="H816" s="22"/>
      <c r="I816" s="24"/>
      <c r="J816" s="24"/>
      <c r="K816" s="25"/>
      <c r="L816" s="25"/>
      <c r="M816" s="25"/>
      <c r="N816" s="25"/>
      <c r="O816" s="25"/>
      <c r="P816" s="25"/>
      <c r="Q816" s="26"/>
      <c r="R816" s="25"/>
      <c r="S816" s="25"/>
      <c r="T816" s="27">
        <f t="shared" si="61"/>
        <v>0</v>
      </c>
      <c r="U816" s="27">
        <f t="shared" si="62"/>
        <v>0</v>
      </c>
      <c r="V816" s="25"/>
      <c r="W816" s="27" t="str">
        <f t="shared" si="63"/>
        <v/>
      </c>
      <c r="X816" s="43" t="str">
        <f t="shared" si="64"/>
        <v>OK</v>
      </c>
      <c r="Y816" s="681" t="str">
        <f t="shared" si="65"/>
        <v/>
      </c>
    </row>
    <row r="817" spans="1:25" x14ac:dyDescent="0.25">
      <c r="A817" s="68" t="str">
        <f>'0'!$A$4</f>
        <v>………………..</v>
      </c>
      <c r="B817" s="341">
        <f>'0'!$A$2</f>
        <v>46112</v>
      </c>
      <c r="C817" s="341" t="s">
        <v>1246</v>
      </c>
      <c r="D817" s="22"/>
      <c r="E817" s="23"/>
      <c r="F817" s="14"/>
      <c r="G817" s="23"/>
      <c r="H817" s="22"/>
      <c r="I817" s="24"/>
      <c r="J817" s="24"/>
      <c r="K817" s="25"/>
      <c r="L817" s="25"/>
      <c r="M817" s="25"/>
      <c r="N817" s="25"/>
      <c r="O817" s="25"/>
      <c r="P817" s="25"/>
      <c r="Q817" s="26"/>
      <c r="R817" s="25"/>
      <c r="S817" s="25"/>
      <c r="T817" s="27">
        <f t="shared" si="61"/>
        <v>0</v>
      </c>
      <c r="U817" s="27">
        <f t="shared" si="62"/>
        <v>0</v>
      </c>
      <c r="V817" s="25"/>
      <c r="W817" s="27" t="str">
        <f t="shared" si="63"/>
        <v/>
      </c>
      <c r="X817" s="43" t="str">
        <f t="shared" si="64"/>
        <v>OK</v>
      </c>
      <c r="Y817" s="681" t="str">
        <f t="shared" si="65"/>
        <v/>
      </c>
    </row>
    <row r="818" spans="1:25" x14ac:dyDescent="0.25">
      <c r="A818" s="68" t="str">
        <f>'0'!$A$4</f>
        <v>………………..</v>
      </c>
      <c r="B818" s="341">
        <f>'0'!$A$2</f>
        <v>46112</v>
      </c>
      <c r="C818" s="341" t="s">
        <v>1246</v>
      </c>
      <c r="D818" s="22"/>
      <c r="E818" s="23"/>
      <c r="F818" s="14"/>
      <c r="G818" s="23"/>
      <c r="H818" s="22"/>
      <c r="I818" s="24"/>
      <c r="J818" s="24"/>
      <c r="K818" s="25"/>
      <c r="L818" s="25"/>
      <c r="M818" s="25"/>
      <c r="N818" s="25"/>
      <c r="O818" s="25"/>
      <c r="P818" s="25"/>
      <c r="Q818" s="26"/>
      <c r="R818" s="25"/>
      <c r="S818" s="25"/>
      <c r="T818" s="27">
        <f t="shared" si="61"/>
        <v>0</v>
      </c>
      <c r="U818" s="27">
        <f t="shared" si="62"/>
        <v>0</v>
      </c>
      <c r="V818" s="25"/>
      <c r="W818" s="27" t="str">
        <f t="shared" si="63"/>
        <v/>
      </c>
      <c r="X818" s="43" t="str">
        <f t="shared" si="64"/>
        <v>OK</v>
      </c>
      <c r="Y818" s="681" t="str">
        <f t="shared" si="65"/>
        <v/>
      </c>
    </row>
    <row r="819" spans="1:25" x14ac:dyDescent="0.25">
      <c r="A819" s="68" t="str">
        <f>'0'!$A$4</f>
        <v>………………..</v>
      </c>
      <c r="B819" s="341">
        <f>'0'!$A$2</f>
        <v>46112</v>
      </c>
      <c r="C819" s="341" t="s">
        <v>1246</v>
      </c>
      <c r="D819" s="22"/>
      <c r="E819" s="23"/>
      <c r="F819" s="14"/>
      <c r="G819" s="23"/>
      <c r="H819" s="22"/>
      <c r="I819" s="24"/>
      <c r="J819" s="24"/>
      <c r="K819" s="25"/>
      <c r="L819" s="25"/>
      <c r="M819" s="25"/>
      <c r="N819" s="25"/>
      <c r="O819" s="25"/>
      <c r="P819" s="25"/>
      <c r="Q819" s="26"/>
      <c r="R819" s="25"/>
      <c r="S819" s="25"/>
      <c r="T819" s="27">
        <f t="shared" si="61"/>
        <v>0</v>
      </c>
      <c r="U819" s="27">
        <f t="shared" si="62"/>
        <v>0</v>
      </c>
      <c r="V819" s="25"/>
      <c r="W819" s="27" t="str">
        <f t="shared" si="63"/>
        <v/>
      </c>
      <c r="X819" s="43" t="str">
        <f t="shared" si="64"/>
        <v>OK</v>
      </c>
      <c r="Y819" s="681" t="str">
        <f t="shared" si="65"/>
        <v/>
      </c>
    </row>
    <row r="820" spans="1:25" x14ac:dyDescent="0.25">
      <c r="A820" s="68" t="str">
        <f>'0'!$A$4</f>
        <v>………………..</v>
      </c>
      <c r="B820" s="341">
        <f>'0'!$A$2</f>
        <v>46112</v>
      </c>
      <c r="C820" s="341" t="s">
        <v>1246</v>
      </c>
      <c r="D820" s="22"/>
      <c r="E820" s="23"/>
      <c r="F820" s="14"/>
      <c r="G820" s="23"/>
      <c r="H820" s="22"/>
      <c r="I820" s="24"/>
      <c r="J820" s="24"/>
      <c r="K820" s="25"/>
      <c r="L820" s="25"/>
      <c r="M820" s="25"/>
      <c r="N820" s="25"/>
      <c r="O820" s="25"/>
      <c r="P820" s="25"/>
      <c r="Q820" s="26"/>
      <c r="R820" s="25"/>
      <c r="S820" s="25"/>
      <c r="T820" s="27">
        <f t="shared" si="61"/>
        <v>0</v>
      </c>
      <c r="U820" s="27">
        <f t="shared" si="62"/>
        <v>0</v>
      </c>
      <c r="V820" s="25"/>
      <c r="W820" s="27" t="str">
        <f t="shared" si="63"/>
        <v/>
      </c>
      <c r="X820" s="43" t="str">
        <f t="shared" si="64"/>
        <v>OK</v>
      </c>
      <c r="Y820" s="681" t="str">
        <f t="shared" si="65"/>
        <v/>
      </c>
    </row>
    <row r="821" spans="1:25" x14ac:dyDescent="0.25">
      <c r="A821" s="68" t="str">
        <f>'0'!$A$4</f>
        <v>………………..</v>
      </c>
      <c r="B821" s="341">
        <f>'0'!$A$2</f>
        <v>46112</v>
      </c>
      <c r="C821" s="341" t="s">
        <v>1246</v>
      </c>
      <c r="D821" s="22"/>
      <c r="E821" s="23"/>
      <c r="F821" s="14"/>
      <c r="G821" s="23"/>
      <c r="H821" s="22"/>
      <c r="I821" s="24"/>
      <c r="J821" s="24"/>
      <c r="K821" s="25"/>
      <c r="L821" s="25"/>
      <c r="M821" s="25"/>
      <c r="N821" s="25"/>
      <c r="O821" s="25"/>
      <c r="P821" s="25"/>
      <c r="Q821" s="26"/>
      <c r="R821" s="25"/>
      <c r="S821" s="25"/>
      <c r="T821" s="27">
        <f t="shared" si="61"/>
        <v>0</v>
      </c>
      <c r="U821" s="27">
        <f t="shared" si="62"/>
        <v>0</v>
      </c>
      <c r="V821" s="25"/>
      <c r="W821" s="27" t="str">
        <f t="shared" si="63"/>
        <v/>
      </c>
      <c r="X821" s="43" t="str">
        <f t="shared" si="64"/>
        <v>OK</v>
      </c>
      <c r="Y821" s="681" t="str">
        <f t="shared" si="65"/>
        <v/>
      </c>
    </row>
    <row r="822" spans="1:25" x14ac:dyDescent="0.25">
      <c r="A822" s="68" t="str">
        <f>'0'!$A$4</f>
        <v>………………..</v>
      </c>
      <c r="B822" s="341">
        <f>'0'!$A$2</f>
        <v>46112</v>
      </c>
      <c r="C822" s="341" t="s">
        <v>1246</v>
      </c>
      <c r="D822" s="22"/>
      <c r="E822" s="23"/>
      <c r="F822" s="14"/>
      <c r="G822" s="23"/>
      <c r="H822" s="22"/>
      <c r="I822" s="24"/>
      <c r="J822" s="24"/>
      <c r="K822" s="25"/>
      <c r="L822" s="25"/>
      <c r="M822" s="25"/>
      <c r="N822" s="25"/>
      <c r="O822" s="25"/>
      <c r="P822" s="25"/>
      <c r="Q822" s="26"/>
      <c r="R822" s="25"/>
      <c r="S822" s="25"/>
      <c r="T822" s="27">
        <f t="shared" si="61"/>
        <v>0</v>
      </c>
      <c r="U822" s="27">
        <f t="shared" si="62"/>
        <v>0</v>
      </c>
      <c r="V822" s="25"/>
      <c r="W822" s="27" t="str">
        <f t="shared" si="63"/>
        <v/>
      </c>
      <c r="X822" s="43" t="str">
        <f t="shared" si="64"/>
        <v>OK</v>
      </c>
      <c r="Y822" s="681" t="str">
        <f t="shared" si="65"/>
        <v/>
      </c>
    </row>
    <row r="823" spans="1:25" x14ac:dyDescent="0.25">
      <c r="A823" s="68" t="str">
        <f>'0'!$A$4</f>
        <v>………………..</v>
      </c>
      <c r="B823" s="341">
        <f>'0'!$A$2</f>
        <v>46112</v>
      </c>
      <c r="C823" s="341" t="s">
        <v>1246</v>
      </c>
      <c r="D823" s="22"/>
      <c r="E823" s="23"/>
      <c r="F823" s="14"/>
      <c r="G823" s="23"/>
      <c r="H823" s="22"/>
      <c r="I823" s="24"/>
      <c r="J823" s="24"/>
      <c r="K823" s="25"/>
      <c r="L823" s="25"/>
      <c r="M823" s="25"/>
      <c r="N823" s="25"/>
      <c r="O823" s="25"/>
      <c r="P823" s="25"/>
      <c r="Q823" s="26"/>
      <c r="R823" s="25"/>
      <c r="S823" s="25"/>
      <c r="T823" s="27">
        <f t="shared" si="61"/>
        <v>0</v>
      </c>
      <c r="U823" s="27">
        <f t="shared" si="62"/>
        <v>0</v>
      </c>
      <c r="V823" s="25"/>
      <c r="W823" s="27" t="str">
        <f t="shared" si="63"/>
        <v/>
      </c>
      <c r="X823" s="43" t="str">
        <f t="shared" si="64"/>
        <v>OK</v>
      </c>
      <c r="Y823" s="681" t="str">
        <f t="shared" si="65"/>
        <v/>
      </c>
    </row>
    <row r="824" spans="1:25" x14ac:dyDescent="0.25">
      <c r="A824" s="68" t="str">
        <f>'0'!$A$4</f>
        <v>………………..</v>
      </c>
      <c r="B824" s="341">
        <f>'0'!$A$2</f>
        <v>46112</v>
      </c>
      <c r="C824" s="341" t="s">
        <v>1246</v>
      </c>
      <c r="D824" s="22"/>
      <c r="E824" s="23"/>
      <c r="F824" s="14"/>
      <c r="G824" s="23"/>
      <c r="H824" s="22"/>
      <c r="I824" s="24"/>
      <c r="J824" s="24"/>
      <c r="K824" s="25"/>
      <c r="L824" s="25"/>
      <c r="M824" s="25"/>
      <c r="N824" s="25"/>
      <c r="O824" s="25"/>
      <c r="P824" s="25"/>
      <c r="Q824" s="26"/>
      <c r="R824" s="25"/>
      <c r="S824" s="25"/>
      <c r="T824" s="27">
        <f t="shared" si="61"/>
        <v>0</v>
      </c>
      <c r="U824" s="27">
        <f t="shared" si="62"/>
        <v>0</v>
      </c>
      <c r="V824" s="25"/>
      <c r="W824" s="27" t="str">
        <f t="shared" si="63"/>
        <v/>
      </c>
      <c r="X824" s="43" t="str">
        <f t="shared" si="64"/>
        <v>OK</v>
      </c>
      <c r="Y824" s="681" t="str">
        <f t="shared" si="65"/>
        <v/>
      </c>
    </row>
    <row r="825" spans="1:25" x14ac:dyDescent="0.25">
      <c r="A825" s="68" t="str">
        <f>'0'!$A$4</f>
        <v>………………..</v>
      </c>
      <c r="B825" s="341">
        <f>'0'!$A$2</f>
        <v>46112</v>
      </c>
      <c r="C825" s="341" t="s">
        <v>1246</v>
      </c>
      <c r="D825" s="22"/>
      <c r="E825" s="23"/>
      <c r="F825" s="14"/>
      <c r="G825" s="23"/>
      <c r="H825" s="22"/>
      <c r="I825" s="24"/>
      <c r="J825" s="24"/>
      <c r="K825" s="25"/>
      <c r="L825" s="25"/>
      <c r="M825" s="25"/>
      <c r="N825" s="25"/>
      <c r="O825" s="25"/>
      <c r="P825" s="25"/>
      <c r="Q825" s="26"/>
      <c r="R825" s="25"/>
      <c r="S825" s="25"/>
      <c r="T825" s="27">
        <f t="shared" si="61"/>
        <v>0</v>
      </c>
      <c r="U825" s="27">
        <f t="shared" si="62"/>
        <v>0</v>
      </c>
      <c r="V825" s="25"/>
      <c r="W825" s="27" t="str">
        <f t="shared" si="63"/>
        <v/>
      </c>
      <c r="X825" s="43" t="str">
        <f t="shared" si="64"/>
        <v>OK</v>
      </c>
      <c r="Y825" s="681" t="str">
        <f t="shared" si="65"/>
        <v/>
      </c>
    </row>
    <row r="826" spans="1:25" x14ac:dyDescent="0.25">
      <c r="A826" s="68" t="str">
        <f>'0'!$A$4</f>
        <v>………………..</v>
      </c>
      <c r="B826" s="341">
        <f>'0'!$A$2</f>
        <v>46112</v>
      </c>
      <c r="C826" s="341" t="s">
        <v>1246</v>
      </c>
      <c r="D826" s="22"/>
      <c r="E826" s="23"/>
      <c r="F826" s="14"/>
      <c r="G826" s="23"/>
      <c r="H826" s="22"/>
      <c r="I826" s="24"/>
      <c r="J826" s="24"/>
      <c r="K826" s="25"/>
      <c r="L826" s="25"/>
      <c r="M826" s="25"/>
      <c r="N826" s="25"/>
      <c r="O826" s="25"/>
      <c r="P826" s="25"/>
      <c r="Q826" s="26"/>
      <c r="R826" s="25"/>
      <c r="S826" s="25"/>
      <c r="T826" s="27">
        <f t="shared" si="61"/>
        <v>0</v>
      </c>
      <c r="U826" s="27">
        <f t="shared" si="62"/>
        <v>0</v>
      </c>
      <c r="V826" s="25"/>
      <c r="W826" s="27" t="str">
        <f t="shared" si="63"/>
        <v/>
      </c>
      <c r="X826" s="43" t="str">
        <f t="shared" si="64"/>
        <v>OK</v>
      </c>
      <c r="Y826" s="681" t="str">
        <f t="shared" si="65"/>
        <v/>
      </c>
    </row>
    <row r="827" spans="1:25" x14ac:dyDescent="0.25">
      <c r="A827" s="68" t="str">
        <f>'0'!$A$4</f>
        <v>………………..</v>
      </c>
      <c r="B827" s="341">
        <f>'0'!$A$2</f>
        <v>46112</v>
      </c>
      <c r="C827" s="341" t="s">
        <v>1246</v>
      </c>
      <c r="D827" s="22"/>
      <c r="E827" s="23"/>
      <c r="F827" s="14"/>
      <c r="G827" s="23"/>
      <c r="H827" s="22"/>
      <c r="I827" s="24"/>
      <c r="J827" s="24"/>
      <c r="K827" s="25"/>
      <c r="L827" s="25"/>
      <c r="M827" s="25"/>
      <c r="N827" s="25"/>
      <c r="O827" s="25"/>
      <c r="P827" s="25"/>
      <c r="Q827" s="26"/>
      <c r="R827" s="25"/>
      <c r="S827" s="25"/>
      <c r="T827" s="27">
        <f t="shared" si="61"/>
        <v>0</v>
      </c>
      <c r="U827" s="27">
        <f t="shared" si="62"/>
        <v>0</v>
      </c>
      <c r="V827" s="25"/>
      <c r="W827" s="27" t="str">
        <f t="shared" si="63"/>
        <v/>
      </c>
      <c r="X827" s="43" t="str">
        <f t="shared" si="64"/>
        <v>OK</v>
      </c>
      <c r="Y827" s="681" t="str">
        <f t="shared" si="65"/>
        <v/>
      </c>
    </row>
    <row r="828" spans="1:25" x14ac:dyDescent="0.25">
      <c r="A828" s="68" t="str">
        <f>'0'!$A$4</f>
        <v>………………..</v>
      </c>
      <c r="B828" s="341">
        <f>'0'!$A$2</f>
        <v>46112</v>
      </c>
      <c r="C828" s="341" t="s">
        <v>1246</v>
      </c>
      <c r="D828" s="22"/>
      <c r="E828" s="23"/>
      <c r="F828" s="14"/>
      <c r="G828" s="23"/>
      <c r="H828" s="22"/>
      <c r="I828" s="24"/>
      <c r="J828" s="24"/>
      <c r="K828" s="25"/>
      <c r="L828" s="25"/>
      <c r="M828" s="25"/>
      <c r="N828" s="25"/>
      <c r="O828" s="25"/>
      <c r="P828" s="25"/>
      <c r="Q828" s="26"/>
      <c r="R828" s="25"/>
      <c r="S828" s="25"/>
      <c r="T828" s="27">
        <f t="shared" si="61"/>
        <v>0</v>
      </c>
      <c r="U828" s="27">
        <f t="shared" si="62"/>
        <v>0</v>
      </c>
      <c r="V828" s="25"/>
      <c r="W828" s="27" t="str">
        <f t="shared" si="63"/>
        <v/>
      </c>
      <c r="X828" s="43" t="str">
        <f t="shared" si="64"/>
        <v>OK</v>
      </c>
      <c r="Y828" s="681" t="str">
        <f t="shared" si="65"/>
        <v/>
      </c>
    </row>
    <row r="829" spans="1:25" x14ac:dyDescent="0.25">
      <c r="A829" s="68" t="str">
        <f>'0'!$A$4</f>
        <v>………………..</v>
      </c>
      <c r="B829" s="341">
        <f>'0'!$A$2</f>
        <v>46112</v>
      </c>
      <c r="C829" s="341" t="s">
        <v>1246</v>
      </c>
      <c r="D829" s="22"/>
      <c r="E829" s="23"/>
      <c r="F829" s="14"/>
      <c r="G829" s="23"/>
      <c r="H829" s="22"/>
      <c r="I829" s="24"/>
      <c r="J829" s="24"/>
      <c r="K829" s="25"/>
      <c r="L829" s="25"/>
      <c r="M829" s="25"/>
      <c r="N829" s="25"/>
      <c r="O829" s="25"/>
      <c r="P829" s="25"/>
      <c r="Q829" s="26"/>
      <c r="R829" s="25"/>
      <c r="S829" s="25"/>
      <c r="T829" s="27">
        <f t="shared" si="61"/>
        <v>0</v>
      </c>
      <c r="U829" s="27">
        <f t="shared" si="62"/>
        <v>0</v>
      </c>
      <c r="V829" s="25"/>
      <c r="W829" s="27" t="str">
        <f t="shared" si="63"/>
        <v/>
      </c>
      <c r="X829" s="43" t="str">
        <f t="shared" si="64"/>
        <v>OK</v>
      </c>
      <c r="Y829" s="681" t="str">
        <f t="shared" si="65"/>
        <v/>
      </c>
    </row>
    <row r="830" spans="1:25" x14ac:dyDescent="0.25">
      <c r="A830" s="68" t="str">
        <f>'0'!$A$4</f>
        <v>………………..</v>
      </c>
      <c r="B830" s="341">
        <f>'0'!$A$2</f>
        <v>46112</v>
      </c>
      <c r="C830" s="341" t="s">
        <v>1246</v>
      </c>
      <c r="D830" s="22"/>
      <c r="E830" s="23"/>
      <c r="F830" s="14"/>
      <c r="G830" s="23"/>
      <c r="H830" s="22"/>
      <c r="I830" s="24"/>
      <c r="J830" s="24"/>
      <c r="K830" s="25"/>
      <c r="L830" s="25"/>
      <c r="M830" s="25"/>
      <c r="N830" s="25"/>
      <c r="O830" s="25"/>
      <c r="P830" s="25"/>
      <c r="Q830" s="26"/>
      <c r="R830" s="25"/>
      <c r="S830" s="25"/>
      <c r="T830" s="27">
        <f t="shared" si="61"/>
        <v>0</v>
      </c>
      <c r="U830" s="27">
        <f t="shared" si="62"/>
        <v>0</v>
      </c>
      <c r="V830" s="25"/>
      <c r="W830" s="27" t="str">
        <f t="shared" si="63"/>
        <v/>
      </c>
      <c r="X830" s="43" t="str">
        <f t="shared" si="64"/>
        <v>OK</v>
      </c>
      <c r="Y830" s="681" t="str">
        <f t="shared" si="65"/>
        <v/>
      </c>
    </row>
    <row r="831" spans="1:25" x14ac:dyDescent="0.25">
      <c r="A831" s="68" t="str">
        <f>'0'!$A$4</f>
        <v>………………..</v>
      </c>
      <c r="B831" s="341">
        <f>'0'!$A$2</f>
        <v>46112</v>
      </c>
      <c r="C831" s="341" t="s">
        <v>1246</v>
      </c>
      <c r="D831" s="22"/>
      <c r="E831" s="23"/>
      <c r="F831" s="14"/>
      <c r="G831" s="23"/>
      <c r="H831" s="22"/>
      <c r="I831" s="24"/>
      <c r="J831" s="24"/>
      <c r="K831" s="25"/>
      <c r="L831" s="25"/>
      <c r="M831" s="25"/>
      <c r="N831" s="25"/>
      <c r="O831" s="25"/>
      <c r="P831" s="25"/>
      <c r="Q831" s="26"/>
      <c r="R831" s="25"/>
      <c r="S831" s="25"/>
      <c r="T831" s="27">
        <f t="shared" si="61"/>
        <v>0</v>
      </c>
      <c r="U831" s="27">
        <f t="shared" si="62"/>
        <v>0</v>
      </c>
      <c r="V831" s="25"/>
      <c r="W831" s="27" t="str">
        <f t="shared" si="63"/>
        <v/>
      </c>
      <c r="X831" s="43" t="str">
        <f t="shared" si="64"/>
        <v>OK</v>
      </c>
      <c r="Y831" s="681" t="str">
        <f t="shared" si="65"/>
        <v/>
      </c>
    </row>
    <row r="832" spans="1:25" x14ac:dyDescent="0.25">
      <c r="A832" s="68" t="str">
        <f>'0'!$A$4</f>
        <v>………………..</v>
      </c>
      <c r="B832" s="341">
        <f>'0'!$A$2</f>
        <v>46112</v>
      </c>
      <c r="C832" s="341" t="s">
        <v>1246</v>
      </c>
      <c r="D832" s="22"/>
      <c r="E832" s="23"/>
      <c r="F832" s="14"/>
      <c r="G832" s="23"/>
      <c r="H832" s="22"/>
      <c r="I832" s="24"/>
      <c r="J832" s="24"/>
      <c r="K832" s="25"/>
      <c r="L832" s="25"/>
      <c r="M832" s="25"/>
      <c r="N832" s="25"/>
      <c r="O832" s="25"/>
      <c r="P832" s="25"/>
      <c r="Q832" s="26"/>
      <c r="R832" s="25"/>
      <c r="S832" s="25"/>
      <c r="T832" s="27">
        <f t="shared" si="61"/>
        <v>0</v>
      </c>
      <c r="U832" s="27">
        <f t="shared" si="62"/>
        <v>0</v>
      </c>
      <c r="V832" s="25"/>
      <c r="W832" s="27" t="str">
        <f t="shared" si="63"/>
        <v/>
      </c>
      <c r="X832" s="43" t="str">
        <f t="shared" si="64"/>
        <v>OK</v>
      </c>
      <c r="Y832" s="681" t="str">
        <f t="shared" si="65"/>
        <v/>
      </c>
    </row>
    <row r="833" spans="1:25" x14ac:dyDescent="0.25">
      <c r="A833" s="68" t="str">
        <f>'0'!$A$4</f>
        <v>………………..</v>
      </c>
      <c r="B833" s="341">
        <f>'0'!$A$2</f>
        <v>46112</v>
      </c>
      <c r="C833" s="341" t="s">
        <v>1246</v>
      </c>
      <c r="D833" s="22"/>
      <c r="E833" s="23"/>
      <c r="F833" s="14"/>
      <c r="G833" s="23"/>
      <c r="H833" s="22"/>
      <c r="I833" s="24"/>
      <c r="J833" s="24"/>
      <c r="K833" s="25"/>
      <c r="L833" s="25"/>
      <c r="M833" s="25"/>
      <c r="N833" s="25"/>
      <c r="O833" s="25"/>
      <c r="P833" s="25"/>
      <c r="Q833" s="26"/>
      <c r="R833" s="25"/>
      <c r="S833" s="25"/>
      <c r="T833" s="27">
        <f t="shared" si="61"/>
        <v>0</v>
      </c>
      <c r="U833" s="27">
        <f t="shared" si="62"/>
        <v>0</v>
      </c>
      <c r="V833" s="25"/>
      <c r="W833" s="27" t="str">
        <f t="shared" si="63"/>
        <v/>
      </c>
      <c r="X833" s="43" t="str">
        <f t="shared" si="64"/>
        <v>OK</v>
      </c>
      <c r="Y833" s="681" t="str">
        <f t="shared" si="65"/>
        <v/>
      </c>
    </row>
    <row r="834" spans="1:25" x14ac:dyDescent="0.25">
      <c r="A834" s="68" t="str">
        <f>'0'!$A$4</f>
        <v>………………..</v>
      </c>
      <c r="B834" s="341">
        <f>'0'!$A$2</f>
        <v>46112</v>
      </c>
      <c r="C834" s="341" t="s">
        <v>1246</v>
      </c>
      <c r="D834" s="22"/>
      <c r="E834" s="23"/>
      <c r="F834" s="14"/>
      <c r="G834" s="23"/>
      <c r="H834" s="22"/>
      <c r="I834" s="24"/>
      <c r="J834" s="24"/>
      <c r="K834" s="25"/>
      <c r="L834" s="25"/>
      <c r="M834" s="25"/>
      <c r="N834" s="25"/>
      <c r="O834" s="25"/>
      <c r="P834" s="25"/>
      <c r="Q834" s="26"/>
      <c r="R834" s="25"/>
      <c r="S834" s="25"/>
      <c r="T834" s="27">
        <f t="shared" si="61"/>
        <v>0</v>
      </c>
      <c r="U834" s="27">
        <f t="shared" si="62"/>
        <v>0</v>
      </c>
      <c r="V834" s="25"/>
      <c r="W834" s="27" t="str">
        <f t="shared" si="63"/>
        <v/>
      </c>
      <c r="X834" s="43" t="str">
        <f t="shared" si="64"/>
        <v>OK</v>
      </c>
      <c r="Y834" s="681" t="str">
        <f t="shared" si="65"/>
        <v/>
      </c>
    </row>
    <row r="835" spans="1:25" x14ac:dyDescent="0.25">
      <c r="A835" s="68" t="str">
        <f>'0'!$A$4</f>
        <v>………………..</v>
      </c>
      <c r="B835" s="341">
        <f>'0'!$A$2</f>
        <v>46112</v>
      </c>
      <c r="C835" s="341" t="s">
        <v>1246</v>
      </c>
      <c r="D835" s="22"/>
      <c r="E835" s="23"/>
      <c r="F835" s="14"/>
      <c r="G835" s="23"/>
      <c r="H835" s="22"/>
      <c r="I835" s="24"/>
      <c r="J835" s="24"/>
      <c r="K835" s="25"/>
      <c r="L835" s="25"/>
      <c r="M835" s="25"/>
      <c r="N835" s="25"/>
      <c r="O835" s="25"/>
      <c r="P835" s="25"/>
      <c r="Q835" s="26"/>
      <c r="R835" s="25"/>
      <c r="S835" s="25"/>
      <c r="T835" s="27">
        <f t="shared" si="61"/>
        <v>0</v>
      </c>
      <c r="U835" s="27">
        <f t="shared" si="62"/>
        <v>0</v>
      </c>
      <c r="V835" s="25"/>
      <c r="W835" s="27" t="str">
        <f t="shared" si="63"/>
        <v/>
      </c>
      <c r="X835" s="43" t="str">
        <f t="shared" si="64"/>
        <v>OK</v>
      </c>
      <c r="Y835" s="681" t="str">
        <f t="shared" si="65"/>
        <v/>
      </c>
    </row>
    <row r="836" spans="1:25" x14ac:dyDescent="0.25">
      <c r="A836" s="68" t="str">
        <f>'0'!$A$4</f>
        <v>………………..</v>
      </c>
      <c r="B836" s="341">
        <f>'0'!$A$2</f>
        <v>46112</v>
      </c>
      <c r="C836" s="341" t="s">
        <v>1246</v>
      </c>
      <c r="D836" s="22"/>
      <c r="E836" s="23"/>
      <c r="F836" s="14"/>
      <c r="G836" s="23"/>
      <c r="H836" s="22"/>
      <c r="I836" s="24"/>
      <c r="J836" s="24"/>
      <c r="K836" s="25"/>
      <c r="L836" s="25"/>
      <c r="M836" s="25"/>
      <c r="N836" s="25"/>
      <c r="O836" s="25"/>
      <c r="P836" s="25"/>
      <c r="Q836" s="26"/>
      <c r="R836" s="25"/>
      <c r="S836" s="25"/>
      <c r="T836" s="27">
        <f t="shared" si="61"/>
        <v>0</v>
      </c>
      <c r="U836" s="27">
        <f t="shared" si="62"/>
        <v>0</v>
      </c>
      <c r="V836" s="25"/>
      <c r="W836" s="27" t="str">
        <f t="shared" si="63"/>
        <v/>
      </c>
      <c r="X836" s="43" t="str">
        <f t="shared" si="64"/>
        <v>OK</v>
      </c>
      <c r="Y836" s="681" t="str">
        <f t="shared" si="65"/>
        <v/>
      </c>
    </row>
    <row r="837" spans="1:25" x14ac:dyDescent="0.25">
      <c r="A837" s="68" t="str">
        <f>'0'!$A$4</f>
        <v>………………..</v>
      </c>
      <c r="B837" s="341">
        <f>'0'!$A$2</f>
        <v>46112</v>
      </c>
      <c r="C837" s="341" t="s">
        <v>1246</v>
      </c>
      <c r="D837" s="22"/>
      <c r="E837" s="23"/>
      <c r="F837" s="14"/>
      <c r="G837" s="23"/>
      <c r="H837" s="22"/>
      <c r="I837" s="24"/>
      <c r="J837" s="24"/>
      <c r="K837" s="25"/>
      <c r="L837" s="25"/>
      <c r="M837" s="25"/>
      <c r="N837" s="25"/>
      <c r="O837" s="25"/>
      <c r="P837" s="25"/>
      <c r="Q837" s="26"/>
      <c r="R837" s="25"/>
      <c r="S837" s="25"/>
      <c r="T837" s="27">
        <f t="shared" si="61"/>
        <v>0</v>
      </c>
      <c r="U837" s="27">
        <f t="shared" si="62"/>
        <v>0</v>
      </c>
      <c r="V837" s="25"/>
      <c r="W837" s="27" t="str">
        <f t="shared" si="63"/>
        <v/>
      </c>
      <c r="X837" s="43" t="str">
        <f t="shared" si="64"/>
        <v>OK</v>
      </c>
      <c r="Y837" s="681" t="str">
        <f t="shared" si="65"/>
        <v/>
      </c>
    </row>
    <row r="838" spans="1:25" x14ac:dyDescent="0.25">
      <c r="A838" s="68" t="str">
        <f>'0'!$A$4</f>
        <v>………………..</v>
      </c>
      <c r="B838" s="341">
        <f>'0'!$A$2</f>
        <v>46112</v>
      </c>
      <c r="C838" s="341" t="s">
        <v>1246</v>
      </c>
      <c r="D838" s="22"/>
      <c r="E838" s="23"/>
      <c r="F838" s="14"/>
      <c r="G838" s="23"/>
      <c r="H838" s="22"/>
      <c r="I838" s="24"/>
      <c r="J838" s="24"/>
      <c r="K838" s="25"/>
      <c r="L838" s="25"/>
      <c r="M838" s="25"/>
      <c r="N838" s="25"/>
      <c r="O838" s="25"/>
      <c r="P838" s="25"/>
      <c r="Q838" s="26"/>
      <c r="R838" s="25"/>
      <c r="S838" s="25"/>
      <c r="T838" s="27">
        <f t="shared" si="61"/>
        <v>0</v>
      </c>
      <c r="U838" s="27">
        <f t="shared" si="62"/>
        <v>0</v>
      </c>
      <c r="V838" s="25"/>
      <c r="W838" s="27" t="str">
        <f t="shared" si="63"/>
        <v/>
      </c>
      <c r="X838" s="43" t="str">
        <f t="shared" si="64"/>
        <v>OK</v>
      </c>
      <c r="Y838" s="681" t="str">
        <f t="shared" si="65"/>
        <v/>
      </c>
    </row>
    <row r="839" spans="1:25" x14ac:dyDescent="0.25">
      <c r="A839" s="68" t="str">
        <f>'0'!$A$4</f>
        <v>………………..</v>
      </c>
      <c r="B839" s="341">
        <f>'0'!$A$2</f>
        <v>46112</v>
      </c>
      <c r="C839" s="341" t="s">
        <v>1246</v>
      </c>
      <c r="D839" s="22"/>
      <c r="E839" s="23"/>
      <c r="F839" s="14"/>
      <c r="G839" s="23"/>
      <c r="H839" s="22"/>
      <c r="I839" s="24"/>
      <c r="J839" s="24"/>
      <c r="K839" s="25"/>
      <c r="L839" s="25"/>
      <c r="M839" s="25"/>
      <c r="N839" s="25"/>
      <c r="O839" s="25"/>
      <c r="P839" s="25"/>
      <c r="Q839" s="26"/>
      <c r="R839" s="25"/>
      <c r="S839" s="25"/>
      <c r="T839" s="27">
        <f t="shared" si="61"/>
        <v>0</v>
      </c>
      <c r="U839" s="27">
        <f t="shared" si="62"/>
        <v>0</v>
      </c>
      <c r="V839" s="25"/>
      <c r="W839" s="27" t="str">
        <f t="shared" si="63"/>
        <v/>
      </c>
      <c r="X839" s="43" t="str">
        <f t="shared" si="64"/>
        <v>OK</v>
      </c>
      <c r="Y839" s="681" t="str">
        <f t="shared" si="65"/>
        <v/>
      </c>
    </row>
    <row r="840" spans="1:25" x14ac:dyDescent="0.25">
      <c r="A840" s="68" t="str">
        <f>'0'!$A$4</f>
        <v>………………..</v>
      </c>
      <c r="B840" s="341">
        <f>'0'!$A$2</f>
        <v>46112</v>
      </c>
      <c r="C840" s="341" t="s">
        <v>1246</v>
      </c>
      <c r="D840" s="22"/>
      <c r="E840" s="23"/>
      <c r="F840" s="14"/>
      <c r="G840" s="23"/>
      <c r="H840" s="22"/>
      <c r="I840" s="24"/>
      <c r="J840" s="24"/>
      <c r="K840" s="25"/>
      <c r="L840" s="25"/>
      <c r="M840" s="25"/>
      <c r="N840" s="25"/>
      <c r="O840" s="25"/>
      <c r="P840" s="25"/>
      <c r="Q840" s="26"/>
      <c r="R840" s="25"/>
      <c r="S840" s="25"/>
      <c r="T840" s="27">
        <f t="shared" si="61"/>
        <v>0</v>
      </c>
      <c r="U840" s="27">
        <f t="shared" si="62"/>
        <v>0</v>
      </c>
      <c r="V840" s="25"/>
      <c r="W840" s="27" t="str">
        <f t="shared" si="63"/>
        <v/>
      </c>
      <c r="X840" s="43" t="str">
        <f t="shared" si="64"/>
        <v>OK</v>
      </c>
      <c r="Y840" s="681" t="str">
        <f t="shared" si="65"/>
        <v/>
      </c>
    </row>
    <row r="841" spans="1:25" x14ac:dyDescent="0.25">
      <c r="A841" s="68" t="str">
        <f>'0'!$A$4</f>
        <v>………………..</v>
      </c>
      <c r="B841" s="341">
        <f>'0'!$A$2</f>
        <v>46112</v>
      </c>
      <c r="C841" s="341" t="s">
        <v>1246</v>
      </c>
      <c r="D841" s="22"/>
      <c r="E841" s="23"/>
      <c r="F841" s="14"/>
      <c r="G841" s="23"/>
      <c r="H841" s="22"/>
      <c r="I841" s="24"/>
      <c r="J841" s="24"/>
      <c r="K841" s="25"/>
      <c r="L841" s="25"/>
      <c r="M841" s="25"/>
      <c r="N841" s="25"/>
      <c r="O841" s="25"/>
      <c r="P841" s="25"/>
      <c r="Q841" s="26"/>
      <c r="R841" s="25"/>
      <c r="S841" s="25"/>
      <c r="T841" s="27">
        <f t="shared" ref="T841:T904" si="66">N841+P841-R841</f>
        <v>0</v>
      </c>
      <c r="U841" s="27">
        <f t="shared" ref="U841:U904" si="67">O841+Q841-S841</f>
        <v>0</v>
      </c>
      <c r="V841" s="25"/>
      <c r="W841" s="27" t="str">
        <f t="shared" ref="W841:W904" si="68">IF(K841="","",K841-M841-(P841-Q841))</f>
        <v/>
      </c>
      <c r="X841" s="43" t="str">
        <f t="shared" ref="X841:X904" si="69">IF(ROUND(T841-V841,2)&gt;=0,"OK","Просрочието не може да надхвърля задължението")</f>
        <v>OK</v>
      </c>
      <c r="Y841" s="681" t="str">
        <f t="shared" ref="Y841:Y904" si="70">IF(COUNTBLANK(D841:W841)=18,"",IF(D841="999999999","",IF(ISNUMBER(VALUE(D841)),IF(LEN(D841)&lt;&gt;9,"Въведеното ЕИК е твърде късо или твърде дълго",IF(OR(MOD(MID(D841,1,1)*1+MID(D841,2,1)*2+MID(D841,3,1)*3+MID(D841,4,1)*4+MID(D841,5,1)*5+MID(D841,6,1)*6+MID(D841,7,1)*7+MID(D841,8,1)*8,11)-MID(D841,9,1)=0,AND(MOD(MID(D841,1,1)*3+MID(D841,2,1)*4+MID(D841,3,1)*5+MID(D841,4,1)*6+MID(D841,5,1)*7+MID(D841,6,1)*8+MID(D841,7,1)*9+MID(D841,8,1)*10,11)=10,MID(D841,9,1)*1=0),MOD(MID(D841,1,1)*3+MID(D841,2,1)*4+MID(D841,3,1)*5+MID(D841,4,1)*6+MID(D841,5,1)*7+MID(D841,6,1)*8+MID(D841,7,1)*9+MID(D841,8,1)*10,11)-MID(D841,9,1)=0),"","Въведеното ЕИК е невалидно")),"Въведеното ЕИК съдържа непозволени символи")))</f>
        <v/>
      </c>
    </row>
    <row r="842" spans="1:25" x14ac:dyDescent="0.25">
      <c r="A842" s="68" t="str">
        <f>'0'!$A$4</f>
        <v>………………..</v>
      </c>
      <c r="B842" s="341">
        <f>'0'!$A$2</f>
        <v>46112</v>
      </c>
      <c r="C842" s="341" t="s">
        <v>1246</v>
      </c>
      <c r="D842" s="22"/>
      <c r="E842" s="23"/>
      <c r="F842" s="14"/>
      <c r="G842" s="23"/>
      <c r="H842" s="22"/>
      <c r="I842" s="24"/>
      <c r="J842" s="24"/>
      <c r="K842" s="25"/>
      <c r="L842" s="25"/>
      <c r="M842" s="25"/>
      <c r="N842" s="25"/>
      <c r="O842" s="25"/>
      <c r="P842" s="25"/>
      <c r="Q842" s="26"/>
      <c r="R842" s="25"/>
      <c r="S842" s="25"/>
      <c r="T842" s="27">
        <f t="shared" si="66"/>
        <v>0</v>
      </c>
      <c r="U842" s="27">
        <f t="shared" si="67"/>
        <v>0</v>
      </c>
      <c r="V842" s="25"/>
      <c r="W842" s="27" t="str">
        <f t="shared" si="68"/>
        <v/>
      </c>
      <c r="X842" s="43" t="str">
        <f t="shared" si="69"/>
        <v>OK</v>
      </c>
      <c r="Y842" s="681" t="str">
        <f t="shared" si="70"/>
        <v/>
      </c>
    </row>
    <row r="843" spans="1:25" x14ac:dyDescent="0.25">
      <c r="A843" s="68" t="str">
        <f>'0'!$A$4</f>
        <v>………………..</v>
      </c>
      <c r="B843" s="341">
        <f>'0'!$A$2</f>
        <v>46112</v>
      </c>
      <c r="C843" s="341" t="s">
        <v>1246</v>
      </c>
      <c r="D843" s="22"/>
      <c r="E843" s="23"/>
      <c r="F843" s="14"/>
      <c r="G843" s="23"/>
      <c r="H843" s="22"/>
      <c r="I843" s="24"/>
      <c r="J843" s="24"/>
      <c r="K843" s="25"/>
      <c r="L843" s="25"/>
      <c r="M843" s="25"/>
      <c r="N843" s="25"/>
      <c r="O843" s="25"/>
      <c r="P843" s="25"/>
      <c r="Q843" s="26"/>
      <c r="R843" s="25"/>
      <c r="S843" s="25"/>
      <c r="T843" s="27">
        <f t="shared" si="66"/>
        <v>0</v>
      </c>
      <c r="U843" s="27">
        <f t="shared" si="67"/>
        <v>0</v>
      </c>
      <c r="V843" s="25"/>
      <c r="W843" s="27" t="str">
        <f t="shared" si="68"/>
        <v/>
      </c>
      <c r="X843" s="43" t="str">
        <f t="shared" si="69"/>
        <v>OK</v>
      </c>
      <c r="Y843" s="681" t="str">
        <f t="shared" si="70"/>
        <v/>
      </c>
    </row>
    <row r="844" spans="1:25" x14ac:dyDescent="0.25">
      <c r="A844" s="68" t="str">
        <f>'0'!$A$4</f>
        <v>………………..</v>
      </c>
      <c r="B844" s="341">
        <f>'0'!$A$2</f>
        <v>46112</v>
      </c>
      <c r="C844" s="341" t="s">
        <v>1246</v>
      </c>
      <c r="D844" s="22"/>
      <c r="E844" s="23"/>
      <c r="F844" s="14"/>
      <c r="G844" s="23"/>
      <c r="H844" s="22"/>
      <c r="I844" s="24"/>
      <c r="J844" s="24"/>
      <c r="K844" s="25"/>
      <c r="L844" s="25"/>
      <c r="M844" s="25"/>
      <c r="N844" s="25"/>
      <c r="O844" s="25"/>
      <c r="P844" s="25"/>
      <c r="Q844" s="26"/>
      <c r="R844" s="25"/>
      <c r="S844" s="25"/>
      <c r="T844" s="27">
        <f t="shared" si="66"/>
        <v>0</v>
      </c>
      <c r="U844" s="27">
        <f t="shared" si="67"/>
        <v>0</v>
      </c>
      <c r="V844" s="25"/>
      <c r="W844" s="27" t="str">
        <f t="shared" si="68"/>
        <v/>
      </c>
      <c r="X844" s="43" t="str">
        <f t="shared" si="69"/>
        <v>OK</v>
      </c>
      <c r="Y844" s="681" t="str">
        <f t="shared" si="70"/>
        <v/>
      </c>
    </row>
    <row r="845" spans="1:25" x14ac:dyDescent="0.25">
      <c r="A845" s="68" t="str">
        <f>'0'!$A$4</f>
        <v>………………..</v>
      </c>
      <c r="B845" s="341">
        <f>'0'!$A$2</f>
        <v>46112</v>
      </c>
      <c r="C845" s="341" t="s">
        <v>1246</v>
      </c>
      <c r="D845" s="22"/>
      <c r="E845" s="23"/>
      <c r="F845" s="14"/>
      <c r="G845" s="23"/>
      <c r="H845" s="22"/>
      <c r="I845" s="24"/>
      <c r="J845" s="24"/>
      <c r="K845" s="25"/>
      <c r="L845" s="25"/>
      <c r="M845" s="25"/>
      <c r="N845" s="25"/>
      <c r="O845" s="25"/>
      <c r="P845" s="25"/>
      <c r="Q845" s="26"/>
      <c r="R845" s="25"/>
      <c r="S845" s="25"/>
      <c r="T845" s="27">
        <f t="shared" si="66"/>
        <v>0</v>
      </c>
      <c r="U845" s="27">
        <f t="shared" si="67"/>
        <v>0</v>
      </c>
      <c r="V845" s="25"/>
      <c r="W845" s="27" t="str">
        <f t="shared" si="68"/>
        <v/>
      </c>
      <c r="X845" s="43" t="str">
        <f t="shared" si="69"/>
        <v>OK</v>
      </c>
      <c r="Y845" s="681" t="str">
        <f t="shared" si="70"/>
        <v/>
      </c>
    </row>
    <row r="846" spans="1:25" x14ac:dyDescent="0.25">
      <c r="A846" s="68" t="str">
        <f>'0'!$A$4</f>
        <v>………………..</v>
      </c>
      <c r="B846" s="341">
        <f>'0'!$A$2</f>
        <v>46112</v>
      </c>
      <c r="C846" s="341" t="s">
        <v>1246</v>
      </c>
      <c r="D846" s="22"/>
      <c r="E846" s="23"/>
      <c r="F846" s="14"/>
      <c r="G846" s="23"/>
      <c r="H846" s="22"/>
      <c r="I846" s="24"/>
      <c r="J846" s="24"/>
      <c r="K846" s="25"/>
      <c r="L846" s="25"/>
      <c r="M846" s="25"/>
      <c r="N846" s="25"/>
      <c r="O846" s="25"/>
      <c r="P846" s="25"/>
      <c r="Q846" s="26"/>
      <c r="R846" s="25"/>
      <c r="S846" s="25"/>
      <c r="T846" s="27">
        <f t="shared" si="66"/>
        <v>0</v>
      </c>
      <c r="U846" s="27">
        <f t="shared" si="67"/>
        <v>0</v>
      </c>
      <c r="V846" s="25"/>
      <c r="W846" s="27" t="str">
        <f t="shared" si="68"/>
        <v/>
      </c>
      <c r="X846" s="43" t="str">
        <f t="shared" si="69"/>
        <v>OK</v>
      </c>
      <c r="Y846" s="681" t="str">
        <f t="shared" si="70"/>
        <v/>
      </c>
    </row>
    <row r="847" spans="1:25" x14ac:dyDescent="0.25">
      <c r="A847" s="68" t="str">
        <f>'0'!$A$4</f>
        <v>………………..</v>
      </c>
      <c r="B847" s="341">
        <f>'0'!$A$2</f>
        <v>46112</v>
      </c>
      <c r="C847" s="341" t="s">
        <v>1246</v>
      </c>
      <c r="D847" s="22"/>
      <c r="E847" s="23"/>
      <c r="F847" s="14"/>
      <c r="G847" s="23"/>
      <c r="H847" s="22"/>
      <c r="I847" s="24"/>
      <c r="J847" s="24"/>
      <c r="K847" s="25"/>
      <c r="L847" s="25"/>
      <c r="M847" s="25"/>
      <c r="N847" s="25"/>
      <c r="O847" s="25"/>
      <c r="P847" s="25"/>
      <c r="Q847" s="26"/>
      <c r="R847" s="25"/>
      <c r="S847" s="25"/>
      <c r="T847" s="27">
        <f t="shared" si="66"/>
        <v>0</v>
      </c>
      <c r="U847" s="27">
        <f t="shared" si="67"/>
        <v>0</v>
      </c>
      <c r="V847" s="25"/>
      <c r="W847" s="27" t="str">
        <f t="shared" si="68"/>
        <v/>
      </c>
      <c r="X847" s="43" t="str">
        <f t="shared" si="69"/>
        <v>OK</v>
      </c>
      <c r="Y847" s="681" t="str">
        <f t="shared" si="70"/>
        <v/>
      </c>
    </row>
    <row r="848" spans="1:25" x14ac:dyDescent="0.25">
      <c r="A848" s="68" t="str">
        <f>'0'!$A$4</f>
        <v>………………..</v>
      </c>
      <c r="B848" s="341">
        <f>'0'!$A$2</f>
        <v>46112</v>
      </c>
      <c r="C848" s="341" t="s">
        <v>1246</v>
      </c>
      <c r="D848" s="22"/>
      <c r="E848" s="23"/>
      <c r="F848" s="14"/>
      <c r="G848" s="23"/>
      <c r="H848" s="22"/>
      <c r="I848" s="24"/>
      <c r="J848" s="24"/>
      <c r="K848" s="25"/>
      <c r="L848" s="25"/>
      <c r="M848" s="25"/>
      <c r="N848" s="25"/>
      <c r="O848" s="25"/>
      <c r="P848" s="25"/>
      <c r="Q848" s="26"/>
      <c r="R848" s="25"/>
      <c r="S848" s="25"/>
      <c r="T848" s="27">
        <f t="shared" si="66"/>
        <v>0</v>
      </c>
      <c r="U848" s="27">
        <f t="shared" si="67"/>
        <v>0</v>
      </c>
      <c r="V848" s="25"/>
      <c r="W848" s="27" t="str">
        <f t="shared" si="68"/>
        <v/>
      </c>
      <c r="X848" s="43" t="str">
        <f t="shared" si="69"/>
        <v>OK</v>
      </c>
      <c r="Y848" s="681" t="str">
        <f t="shared" si="70"/>
        <v/>
      </c>
    </row>
    <row r="849" spans="1:25" x14ac:dyDescent="0.25">
      <c r="A849" s="68" t="str">
        <f>'0'!$A$4</f>
        <v>………………..</v>
      </c>
      <c r="B849" s="341">
        <f>'0'!$A$2</f>
        <v>46112</v>
      </c>
      <c r="C849" s="341" t="s">
        <v>1246</v>
      </c>
      <c r="D849" s="22"/>
      <c r="E849" s="23"/>
      <c r="F849" s="14"/>
      <c r="G849" s="23"/>
      <c r="H849" s="22"/>
      <c r="I849" s="24"/>
      <c r="J849" s="24"/>
      <c r="K849" s="25"/>
      <c r="L849" s="25"/>
      <c r="M849" s="25"/>
      <c r="N849" s="25"/>
      <c r="O849" s="25"/>
      <c r="P849" s="25"/>
      <c r="Q849" s="26"/>
      <c r="R849" s="25"/>
      <c r="S849" s="25"/>
      <c r="T849" s="27">
        <f t="shared" si="66"/>
        <v>0</v>
      </c>
      <c r="U849" s="27">
        <f t="shared" si="67"/>
        <v>0</v>
      </c>
      <c r="V849" s="25"/>
      <c r="W849" s="27" t="str">
        <f t="shared" si="68"/>
        <v/>
      </c>
      <c r="X849" s="43" t="str">
        <f t="shared" si="69"/>
        <v>OK</v>
      </c>
      <c r="Y849" s="681" t="str">
        <f t="shared" si="70"/>
        <v/>
      </c>
    </row>
    <row r="850" spans="1:25" x14ac:dyDescent="0.25">
      <c r="A850" s="68" t="str">
        <f>'0'!$A$4</f>
        <v>………………..</v>
      </c>
      <c r="B850" s="341">
        <f>'0'!$A$2</f>
        <v>46112</v>
      </c>
      <c r="C850" s="341" t="s">
        <v>1246</v>
      </c>
      <c r="D850" s="22"/>
      <c r="E850" s="23"/>
      <c r="F850" s="14"/>
      <c r="G850" s="23"/>
      <c r="H850" s="22"/>
      <c r="I850" s="24"/>
      <c r="J850" s="24"/>
      <c r="K850" s="25"/>
      <c r="L850" s="25"/>
      <c r="M850" s="25"/>
      <c r="N850" s="25"/>
      <c r="O850" s="25"/>
      <c r="P850" s="25"/>
      <c r="Q850" s="26"/>
      <c r="R850" s="25"/>
      <c r="S850" s="25"/>
      <c r="T850" s="27">
        <f t="shared" si="66"/>
        <v>0</v>
      </c>
      <c r="U850" s="27">
        <f t="shared" si="67"/>
        <v>0</v>
      </c>
      <c r="V850" s="25"/>
      <c r="W850" s="27" t="str">
        <f t="shared" si="68"/>
        <v/>
      </c>
      <c r="X850" s="43" t="str">
        <f t="shared" si="69"/>
        <v>OK</v>
      </c>
      <c r="Y850" s="681" t="str">
        <f t="shared" si="70"/>
        <v/>
      </c>
    </row>
    <row r="851" spans="1:25" x14ac:dyDescent="0.25">
      <c r="A851" s="68" t="str">
        <f>'0'!$A$4</f>
        <v>………………..</v>
      </c>
      <c r="B851" s="341">
        <f>'0'!$A$2</f>
        <v>46112</v>
      </c>
      <c r="C851" s="341" t="s">
        <v>1246</v>
      </c>
      <c r="D851" s="22"/>
      <c r="E851" s="23"/>
      <c r="F851" s="14"/>
      <c r="G851" s="23"/>
      <c r="H851" s="22"/>
      <c r="I851" s="24"/>
      <c r="J851" s="24"/>
      <c r="K851" s="25"/>
      <c r="L851" s="25"/>
      <c r="M851" s="25"/>
      <c r="N851" s="25"/>
      <c r="O851" s="25"/>
      <c r="P851" s="25"/>
      <c r="Q851" s="26"/>
      <c r="R851" s="25"/>
      <c r="S851" s="25"/>
      <c r="T851" s="27">
        <f t="shared" si="66"/>
        <v>0</v>
      </c>
      <c r="U851" s="27">
        <f t="shared" si="67"/>
        <v>0</v>
      </c>
      <c r="V851" s="25"/>
      <c r="W851" s="27" t="str">
        <f t="shared" si="68"/>
        <v/>
      </c>
      <c r="X851" s="43" t="str">
        <f t="shared" si="69"/>
        <v>OK</v>
      </c>
      <c r="Y851" s="681" t="str">
        <f t="shared" si="70"/>
        <v/>
      </c>
    </row>
    <row r="852" spans="1:25" x14ac:dyDescent="0.25">
      <c r="A852" s="68" t="str">
        <f>'0'!$A$4</f>
        <v>………………..</v>
      </c>
      <c r="B852" s="341">
        <f>'0'!$A$2</f>
        <v>46112</v>
      </c>
      <c r="C852" s="341" t="s">
        <v>1246</v>
      </c>
      <c r="D852" s="22"/>
      <c r="E852" s="23"/>
      <c r="F852" s="14"/>
      <c r="G852" s="23"/>
      <c r="H852" s="22"/>
      <c r="I852" s="24"/>
      <c r="J852" s="24"/>
      <c r="K852" s="25"/>
      <c r="L852" s="25"/>
      <c r="M852" s="25"/>
      <c r="N852" s="25"/>
      <c r="O852" s="25"/>
      <c r="P852" s="25"/>
      <c r="Q852" s="26"/>
      <c r="R852" s="25"/>
      <c r="S852" s="25"/>
      <c r="T852" s="27">
        <f t="shared" si="66"/>
        <v>0</v>
      </c>
      <c r="U852" s="27">
        <f t="shared" si="67"/>
        <v>0</v>
      </c>
      <c r="V852" s="25"/>
      <c r="W852" s="27" t="str">
        <f t="shared" si="68"/>
        <v/>
      </c>
      <c r="X852" s="43" t="str">
        <f t="shared" si="69"/>
        <v>OK</v>
      </c>
      <c r="Y852" s="681" t="str">
        <f t="shared" si="70"/>
        <v/>
      </c>
    </row>
    <row r="853" spans="1:25" x14ac:dyDescent="0.25">
      <c r="A853" s="68" t="str">
        <f>'0'!$A$4</f>
        <v>………………..</v>
      </c>
      <c r="B853" s="341">
        <f>'0'!$A$2</f>
        <v>46112</v>
      </c>
      <c r="C853" s="341" t="s">
        <v>1246</v>
      </c>
      <c r="D853" s="22"/>
      <c r="E853" s="23"/>
      <c r="F853" s="14"/>
      <c r="G853" s="23"/>
      <c r="H853" s="22"/>
      <c r="I853" s="24"/>
      <c r="J853" s="24"/>
      <c r="K853" s="25"/>
      <c r="L853" s="25"/>
      <c r="M853" s="25"/>
      <c r="N853" s="25"/>
      <c r="O853" s="25"/>
      <c r="P853" s="25"/>
      <c r="Q853" s="26"/>
      <c r="R853" s="25"/>
      <c r="S853" s="25"/>
      <c r="T853" s="27">
        <f t="shared" si="66"/>
        <v>0</v>
      </c>
      <c r="U853" s="27">
        <f t="shared" si="67"/>
        <v>0</v>
      </c>
      <c r="V853" s="25"/>
      <c r="W853" s="27" t="str">
        <f t="shared" si="68"/>
        <v/>
      </c>
      <c r="X853" s="43" t="str">
        <f t="shared" si="69"/>
        <v>OK</v>
      </c>
      <c r="Y853" s="681" t="str">
        <f t="shared" si="70"/>
        <v/>
      </c>
    </row>
    <row r="854" spans="1:25" x14ac:dyDescent="0.25">
      <c r="A854" s="68" t="str">
        <f>'0'!$A$4</f>
        <v>………………..</v>
      </c>
      <c r="B854" s="341">
        <f>'0'!$A$2</f>
        <v>46112</v>
      </c>
      <c r="C854" s="341" t="s">
        <v>1246</v>
      </c>
      <c r="D854" s="22"/>
      <c r="E854" s="23"/>
      <c r="F854" s="14"/>
      <c r="G854" s="23"/>
      <c r="H854" s="22"/>
      <c r="I854" s="24"/>
      <c r="J854" s="24"/>
      <c r="K854" s="25"/>
      <c r="L854" s="25"/>
      <c r="M854" s="25"/>
      <c r="N854" s="25"/>
      <c r="O854" s="25"/>
      <c r="P854" s="25"/>
      <c r="Q854" s="26"/>
      <c r="R854" s="25"/>
      <c r="S854" s="25"/>
      <c r="T854" s="27">
        <f t="shared" si="66"/>
        <v>0</v>
      </c>
      <c r="U854" s="27">
        <f t="shared" si="67"/>
        <v>0</v>
      </c>
      <c r="V854" s="25"/>
      <c r="W854" s="27" t="str">
        <f t="shared" si="68"/>
        <v/>
      </c>
      <c r="X854" s="43" t="str">
        <f t="shared" si="69"/>
        <v>OK</v>
      </c>
      <c r="Y854" s="681" t="str">
        <f t="shared" si="70"/>
        <v/>
      </c>
    </row>
    <row r="855" spans="1:25" x14ac:dyDescent="0.25">
      <c r="A855" s="68" t="str">
        <f>'0'!$A$4</f>
        <v>………………..</v>
      </c>
      <c r="B855" s="341">
        <f>'0'!$A$2</f>
        <v>46112</v>
      </c>
      <c r="C855" s="341" t="s">
        <v>1246</v>
      </c>
      <c r="D855" s="22"/>
      <c r="E855" s="23"/>
      <c r="F855" s="14"/>
      <c r="G855" s="23"/>
      <c r="H855" s="22"/>
      <c r="I855" s="24"/>
      <c r="J855" s="24"/>
      <c r="K855" s="25"/>
      <c r="L855" s="25"/>
      <c r="M855" s="25"/>
      <c r="N855" s="25"/>
      <c r="O855" s="25"/>
      <c r="P855" s="25"/>
      <c r="Q855" s="26"/>
      <c r="R855" s="25"/>
      <c r="S855" s="25"/>
      <c r="T855" s="27">
        <f t="shared" si="66"/>
        <v>0</v>
      </c>
      <c r="U855" s="27">
        <f t="shared" si="67"/>
        <v>0</v>
      </c>
      <c r="V855" s="25"/>
      <c r="W855" s="27" t="str">
        <f t="shared" si="68"/>
        <v/>
      </c>
      <c r="X855" s="43" t="str">
        <f t="shared" si="69"/>
        <v>OK</v>
      </c>
      <c r="Y855" s="681" t="str">
        <f t="shared" si="70"/>
        <v/>
      </c>
    </row>
    <row r="856" spans="1:25" x14ac:dyDescent="0.25">
      <c r="A856" s="68" t="str">
        <f>'0'!$A$4</f>
        <v>………………..</v>
      </c>
      <c r="B856" s="341">
        <f>'0'!$A$2</f>
        <v>46112</v>
      </c>
      <c r="C856" s="341" t="s">
        <v>1246</v>
      </c>
      <c r="D856" s="22"/>
      <c r="E856" s="23"/>
      <c r="F856" s="14"/>
      <c r="G856" s="23"/>
      <c r="H856" s="22"/>
      <c r="I856" s="24"/>
      <c r="J856" s="24"/>
      <c r="K856" s="25"/>
      <c r="L856" s="25"/>
      <c r="M856" s="25"/>
      <c r="N856" s="25"/>
      <c r="O856" s="25"/>
      <c r="P856" s="25"/>
      <c r="Q856" s="26"/>
      <c r="R856" s="25"/>
      <c r="S856" s="25"/>
      <c r="T856" s="27">
        <f t="shared" si="66"/>
        <v>0</v>
      </c>
      <c r="U856" s="27">
        <f t="shared" si="67"/>
        <v>0</v>
      </c>
      <c r="V856" s="25"/>
      <c r="W856" s="27" t="str">
        <f t="shared" si="68"/>
        <v/>
      </c>
      <c r="X856" s="43" t="str">
        <f t="shared" si="69"/>
        <v>OK</v>
      </c>
      <c r="Y856" s="681" t="str">
        <f t="shared" si="70"/>
        <v/>
      </c>
    </row>
    <row r="857" spans="1:25" x14ac:dyDescent="0.25">
      <c r="A857" s="68" t="str">
        <f>'0'!$A$4</f>
        <v>………………..</v>
      </c>
      <c r="B857" s="341">
        <f>'0'!$A$2</f>
        <v>46112</v>
      </c>
      <c r="C857" s="341" t="s">
        <v>1246</v>
      </c>
      <c r="D857" s="22"/>
      <c r="E857" s="23"/>
      <c r="F857" s="14"/>
      <c r="G857" s="23"/>
      <c r="H857" s="22"/>
      <c r="I857" s="24"/>
      <c r="J857" s="24"/>
      <c r="K857" s="25"/>
      <c r="L857" s="25"/>
      <c r="M857" s="25"/>
      <c r="N857" s="25"/>
      <c r="O857" s="25"/>
      <c r="P857" s="25"/>
      <c r="Q857" s="26"/>
      <c r="R857" s="25"/>
      <c r="S857" s="25"/>
      <c r="T857" s="27">
        <f t="shared" si="66"/>
        <v>0</v>
      </c>
      <c r="U857" s="27">
        <f t="shared" si="67"/>
        <v>0</v>
      </c>
      <c r="V857" s="25"/>
      <c r="W857" s="27" t="str">
        <f t="shared" si="68"/>
        <v/>
      </c>
      <c r="X857" s="43" t="str">
        <f t="shared" si="69"/>
        <v>OK</v>
      </c>
      <c r="Y857" s="681" t="str">
        <f t="shared" si="70"/>
        <v/>
      </c>
    </row>
    <row r="858" spans="1:25" x14ac:dyDescent="0.25">
      <c r="A858" s="68" t="str">
        <f>'0'!$A$4</f>
        <v>………………..</v>
      </c>
      <c r="B858" s="341">
        <f>'0'!$A$2</f>
        <v>46112</v>
      </c>
      <c r="C858" s="341" t="s">
        <v>1246</v>
      </c>
      <c r="D858" s="22"/>
      <c r="E858" s="23"/>
      <c r="F858" s="14"/>
      <c r="G858" s="23"/>
      <c r="H858" s="22"/>
      <c r="I858" s="24"/>
      <c r="J858" s="24"/>
      <c r="K858" s="25"/>
      <c r="L858" s="25"/>
      <c r="M858" s="25"/>
      <c r="N858" s="25"/>
      <c r="O858" s="25"/>
      <c r="P858" s="25"/>
      <c r="Q858" s="26"/>
      <c r="R858" s="25"/>
      <c r="S858" s="25"/>
      <c r="T858" s="27">
        <f t="shared" si="66"/>
        <v>0</v>
      </c>
      <c r="U858" s="27">
        <f t="shared" si="67"/>
        <v>0</v>
      </c>
      <c r="V858" s="25"/>
      <c r="W858" s="27" t="str">
        <f t="shared" si="68"/>
        <v/>
      </c>
      <c r="X858" s="43" t="str">
        <f t="shared" si="69"/>
        <v>OK</v>
      </c>
      <c r="Y858" s="681" t="str">
        <f t="shared" si="70"/>
        <v/>
      </c>
    </row>
    <row r="859" spans="1:25" x14ac:dyDescent="0.25">
      <c r="A859" s="68" t="str">
        <f>'0'!$A$4</f>
        <v>………………..</v>
      </c>
      <c r="B859" s="341">
        <f>'0'!$A$2</f>
        <v>46112</v>
      </c>
      <c r="C859" s="341" t="s">
        <v>1246</v>
      </c>
      <c r="D859" s="22"/>
      <c r="E859" s="23"/>
      <c r="F859" s="14"/>
      <c r="G859" s="23"/>
      <c r="H859" s="22"/>
      <c r="I859" s="24"/>
      <c r="J859" s="24"/>
      <c r="K859" s="25"/>
      <c r="L859" s="25"/>
      <c r="M859" s="25"/>
      <c r="N859" s="25"/>
      <c r="O859" s="25"/>
      <c r="P859" s="25"/>
      <c r="Q859" s="26"/>
      <c r="R859" s="25"/>
      <c r="S859" s="25"/>
      <c r="T859" s="27">
        <f t="shared" si="66"/>
        <v>0</v>
      </c>
      <c r="U859" s="27">
        <f t="shared" si="67"/>
        <v>0</v>
      </c>
      <c r="V859" s="25"/>
      <c r="W859" s="27" t="str">
        <f t="shared" si="68"/>
        <v/>
      </c>
      <c r="X859" s="43" t="str">
        <f t="shared" si="69"/>
        <v>OK</v>
      </c>
      <c r="Y859" s="681" t="str">
        <f t="shared" si="70"/>
        <v/>
      </c>
    </row>
    <row r="860" spans="1:25" x14ac:dyDescent="0.25">
      <c r="A860" s="68" t="str">
        <f>'0'!$A$4</f>
        <v>………………..</v>
      </c>
      <c r="B860" s="341">
        <f>'0'!$A$2</f>
        <v>46112</v>
      </c>
      <c r="C860" s="341" t="s">
        <v>1246</v>
      </c>
      <c r="D860" s="22"/>
      <c r="E860" s="23"/>
      <c r="F860" s="14"/>
      <c r="G860" s="23"/>
      <c r="H860" s="22"/>
      <c r="I860" s="24"/>
      <c r="J860" s="24"/>
      <c r="K860" s="25"/>
      <c r="L860" s="25"/>
      <c r="M860" s="25"/>
      <c r="N860" s="25"/>
      <c r="O860" s="25"/>
      <c r="P860" s="25"/>
      <c r="Q860" s="26"/>
      <c r="R860" s="25"/>
      <c r="S860" s="25"/>
      <c r="T860" s="27">
        <f t="shared" si="66"/>
        <v>0</v>
      </c>
      <c r="U860" s="27">
        <f t="shared" si="67"/>
        <v>0</v>
      </c>
      <c r="V860" s="25"/>
      <c r="W860" s="27" t="str">
        <f t="shared" si="68"/>
        <v/>
      </c>
      <c r="X860" s="43" t="str">
        <f t="shared" si="69"/>
        <v>OK</v>
      </c>
      <c r="Y860" s="681" t="str">
        <f t="shared" si="70"/>
        <v/>
      </c>
    </row>
    <row r="861" spans="1:25" x14ac:dyDescent="0.25">
      <c r="A861" s="68" t="str">
        <f>'0'!$A$4</f>
        <v>………………..</v>
      </c>
      <c r="B861" s="341">
        <f>'0'!$A$2</f>
        <v>46112</v>
      </c>
      <c r="C861" s="341" t="s">
        <v>1246</v>
      </c>
      <c r="D861" s="22"/>
      <c r="E861" s="23"/>
      <c r="F861" s="14"/>
      <c r="G861" s="23"/>
      <c r="H861" s="22"/>
      <c r="I861" s="24"/>
      <c r="J861" s="24"/>
      <c r="K861" s="25"/>
      <c r="L861" s="25"/>
      <c r="M861" s="25"/>
      <c r="N861" s="25"/>
      <c r="O861" s="25"/>
      <c r="P861" s="25"/>
      <c r="Q861" s="26"/>
      <c r="R861" s="25"/>
      <c r="S861" s="25"/>
      <c r="T861" s="27">
        <f t="shared" si="66"/>
        <v>0</v>
      </c>
      <c r="U861" s="27">
        <f t="shared" si="67"/>
        <v>0</v>
      </c>
      <c r="V861" s="25"/>
      <c r="W861" s="27" t="str">
        <f t="shared" si="68"/>
        <v/>
      </c>
      <c r="X861" s="43" t="str">
        <f t="shared" si="69"/>
        <v>OK</v>
      </c>
      <c r="Y861" s="681" t="str">
        <f t="shared" si="70"/>
        <v/>
      </c>
    </row>
    <row r="862" spans="1:25" x14ac:dyDescent="0.25">
      <c r="A862" s="68" t="str">
        <f>'0'!$A$4</f>
        <v>………………..</v>
      </c>
      <c r="B862" s="341">
        <f>'0'!$A$2</f>
        <v>46112</v>
      </c>
      <c r="C862" s="341" t="s">
        <v>1246</v>
      </c>
      <c r="D862" s="22"/>
      <c r="E862" s="23"/>
      <c r="F862" s="14"/>
      <c r="G862" s="23"/>
      <c r="H862" s="22"/>
      <c r="I862" s="24"/>
      <c r="J862" s="24"/>
      <c r="K862" s="25"/>
      <c r="L862" s="25"/>
      <c r="M862" s="25"/>
      <c r="N862" s="25"/>
      <c r="O862" s="25"/>
      <c r="P862" s="25"/>
      <c r="Q862" s="26"/>
      <c r="R862" s="25"/>
      <c r="S862" s="25"/>
      <c r="T862" s="27">
        <f t="shared" si="66"/>
        <v>0</v>
      </c>
      <c r="U862" s="27">
        <f t="shared" si="67"/>
        <v>0</v>
      </c>
      <c r="V862" s="25"/>
      <c r="W862" s="27" t="str">
        <f t="shared" si="68"/>
        <v/>
      </c>
      <c r="X862" s="43" t="str">
        <f t="shared" si="69"/>
        <v>OK</v>
      </c>
      <c r="Y862" s="681" t="str">
        <f t="shared" si="70"/>
        <v/>
      </c>
    </row>
    <row r="863" spans="1:25" x14ac:dyDescent="0.25">
      <c r="A863" s="68" t="str">
        <f>'0'!$A$4</f>
        <v>………………..</v>
      </c>
      <c r="B863" s="341">
        <f>'0'!$A$2</f>
        <v>46112</v>
      </c>
      <c r="C863" s="341" t="s">
        <v>1246</v>
      </c>
      <c r="D863" s="22"/>
      <c r="E863" s="23"/>
      <c r="F863" s="14"/>
      <c r="G863" s="23"/>
      <c r="H863" s="22"/>
      <c r="I863" s="24"/>
      <c r="J863" s="24"/>
      <c r="K863" s="25"/>
      <c r="L863" s="25"/>
      <c r="M863" s="25"/>
      <c r="N863" s="25"/>
      <c r="O863" s="25"/>
      <c r="P863" s="25"/>
      <c r="Q863" s="26"/>
      <c r="R863" s="25"/>
      <c r="S863" s="25"/>
      <c r="T863" s="27">
        <f t="shared" si="66"/>
        <v>0</v>
      </c>
      <c r="U863" s="27">
        <f t="shared" si="67"/>
        <v>0</v>
      </c>
      <c r="V863" s="25"/>
      <c r="W863" s="27" t="str">
        <f t="shared" si="68"/>
        <v/>
      </c>
      <c r="X863" s="43" t="str">
        <f t="shared" si="69"/>
        <v>OK</v>
      </c>
      <c r="Y863" s="681" t="str">
        <f t="shared" si="70"/>
        <v/>
      </c>
    </row>
    <row r="864" spans="1:25" x14ac:dyDescent="0.25">
      <c r="A864" s="68" t="str">
        <f>'0'!$A$4</f>
        <v>………………..</v>
      </c>
      <c r="B864" s="341">
        <f>'0'!$A$2</f>
        <v>46112</v>
      </c>
      <c r="C864" s="341" t="s">
        <v>1246</v>
      </c>
      <c r="D864" s="22"/>
      <c r="E864" s="23"/>
      <c r="F864" s="14"/>
      <c r="G864" s="23"/>
      <c r="H864" s="22"/>
      <c r="I864" s="24"/>
      <c r="J864" s="24"/>
      <c r="K864" s="25"/>
      <c r="L864" s="25"/>
      <c r="M864" s="25"/>
      <c r="N864" s="25"/>
      <c r="O864" s="25"/>
      <c r="P864" s="25"/>
      <c r="Q864" s="26"/>
      <c r="R864" s="25"/>
      <c r="S864" s="25"/>
      <c r="T864" s="27">
        <f t="shared" si="66"/>
        <v>0</v>
      </c>
      <c r="U864" s="27">
        <f t="shared" si="67"/>
        <v>0</v>
      </c>
      <c r="V864" s="25"/>
      <c r="W864" s="27" t="str">
        <f t="shared" si="68"/>
        <v/>
      </c>
      <c r="X864" s="43" t="str">
        <f t="shared" si="69"/>
        <v>OK</v>
      </c>
      <c r="Y864" s="681" t="str">
        <f t="shared" si="70"/>
        <v/>
      </c>
    </row>
    <row r="865" spans="1:25" x14ac:dyDescent="0.25">
      <c r="A865" s="68" t="str">
        <f>'0'!$A$4</f>
        <v>………………..</v>
      </c>
      <c r="B865" s="341">
        <f>'0'!$A$2</f>
        <v>46112</v>
      </c>
      <c r="C865" s="341" t="s">
        <v>1246</v>
      </c>
      <c r="D865" s="22"/>
      <c r="E865" s="23"/>
      <c r="F865" s="14"/>
      <c r="G865" s="23"/>
      <c r="H865" s="22"/>
      <c r="I865" s="24"/>
      <c r="J865" s="24"/>
      <c r="K865" s="25"/>
      <c r="L865" s="25"/>
      <c r="M865" s="25"/>
      <c r="N865" s="25"/>
      <c r="O865" s="25"/>
      <c r="P865" s="25"/>
      <c r="Q865" s="26"/>
      <c r="R865" s="25"/>
      <c r="S865" s="25"/>
      <c r="T865" s="27">
        <f t="shared" si="66"/>
        <v>0</v>
      </c>
      <c r="U865" s="27">
        <f t="shared" si="67"/>
        <v>0</v>
      </c>
      <c r="V865" s="25"/>
      <c r="W865" s="27" t="str">
        <f t="shared" si="68"/>
        <v/>
      </c>
      <c r="X865" s="43" t="str">
        <f t="shared" si="69"/>
        <v>OK</v>
      </c>
      <c r="Y865" s="681" t="str">
        <f t="shared" si="70"/>
        <v/>
      </c>
    </row>
    <row r="866" spans="1:25" x14ac:dyDescent="0.25">
      <c r="A866" s="68" t="str">
        <f>'0'!$A$4</f>
        <v>………………..</v>
      </c>
      <c r="B866" s="341">
        <f>'0'!$A$2</f>
        <v>46112</v>
      </c>
      <c r="C866" s="341" t="s">
        <v>1246</v>
      </c>
      <c r="D866" s="22"/>
      <c r="E866" s="23"/>
      <c r="F866" s="14"/>
      <c r="G866" s="23"/>
      <c r="H866" s="22"/>
      <c r="I866" s="24"/>
      <c r="J866" s="24"/>
      <c r="K866" s="25"/>
      <c r="L866" s="25"/>
      <c r="M866" s="25"/>
      <c r="N866" s="25"/>
      <c r="O866" s="25"/>
      <c r="P866" s="25"/>
      <c r="Q866" s="26"/>
      <c r="R866" s="25"/>
      <c r="S866" s="25"/>
      <c r="T866" s="27">
        <f t="shared" si="66"/>
        <v>0</v>
      </c>
      <c r="U866" s="27">
        <f t="shared" si="67"/>
        <v>0</v>
      </c>
      <c r="V866" s="25"/>
      <c r="W866" s="27" t="str">
        <f t="shared" si="68"/>
        <v/>
      </c>
      <c r="X866" s="43" t="str">
        <f t="shared" si="69"/>
        <v>OK</v>
      </c>
      <c r="Y866" s="681" t="str">
        <f t="shared" si="70"/>
        <v/>
      </c>
    </row>
    <row r="867" spans="1:25" x14ac:dyDescent="0.25">
      <c r="A867" s="68" t="str">
        <f>'0'!$A$4</f>
        <v>………………..</v>
      </c>
      <c r="B867" s="341">
        <f>'0'!$A$2</f>
        <v>46112</v>
      </c>
      <c r="C867" s="341" t="s">
        <v>1246</v>
      </c>
      <c r="D867" s="22"/>
      <c r="E867" s="23"/>
      <c r="F867" s="14"/>
      <c r="G867" s="23"/>
      <c r="H867" s="22"/>
      <c r="I867" s="24"/>
      <c r="J867" s="24"/>
      <c r="K867" s="25"/>
      <c r="L867" s="25"/>
      <c r="M867" s="25"/>
      <c r="N867" s="25"/>
      <c r="O867" s="25"/>
      <c r="P867" s="25"/>
      <c r="Q867" s="26"/>
      <c r="R867" s="25"/>
      <c r="S867" s="25"/>
      <c r="T867" s="27">
        <f t="shared" si="66"/>
        <v>0</v>
      </c>
      <c r="U867" s="27">
        <f t="shared" si="67"/>
        <v>0</v>
      </c>
      <c r="V867" s="25"/>
      <c r="W867" s="27" t="str">
        <f t="shared" si="68"/>
        <v/>
      </c>
      <c r="X867" s="43" t="str">
        <f t="shared" si="69"/>
        <v>OK</v>
      </c>
      <c r="Y867" s="681" t="str">
        <f t="shared" si="70"/>
        <v/>
      </c>
    </row>
    <row r="868" spans="1:25" x14ac:dyDescent="0.25">
      <c r="A868" s="68" t="str">
        <f>'0'!$A$4</f>
        <v>………………..</v>
      </c>
      <c r="B868" s="341">
        <f>'0'!$A$2</f>
        <v>46112</v>
      </c>
      <c r="C868" s="341" t="s">
        <v>1246</v>
      </c>
      <c r="D868" s="22"/>
      <c r="E868" s="23"/>
      <c r="F868" s="14"/>
      <c r="G868" s="23"/>
      <c r="H868" s="22"/>
      <c r="I868" s="24"/>
      <c r="J868" s="24"/>
      <c r="K868" s="25"/>
      <c r="L868" s="25"/>
      <c r="M868" s="25"/>
      <c r="N868" s="25"/>
      <c r="O868" s="25"/>
      <c r="P868" s="25"/>
      <c r="Q868" s="26"/>
      <c r="R868" s="25"/>
      <c r="S868" s="25"/>
      <c r="T868" s="27">
        <f t="shared" si="66"/>
        <v>0</v>
      </c>
      <c r="U868" s="27">
        <f t="shared" si="67"/>
        <v>0</v>
      </c>
      <c r="V868" s="25"/>
      <c r="W868" s="27" t="str">
        <f t="shared" si="68"/>
        <v/>
      </c>
      <c r="X868" s="43" t="str">
        <f t="shared" si="69"/>
        <v>OK</v>
      </c>
      <c r="Y868" s="681" t="str">
        <f t="shared" si="70"/>
        <v/>
      </c>
    </row>
    <row r="869" spans="1:25" x14ac:dyDescent="0.25">
      <c r="A869" s="68" t="str">
        <f>'0'!$A$4</f>
        <v>………………..</v>
      </c>
      <c r="B869" s="341">
        <f>'0'!$A$2</f>
        <v>46112</v>
      </c>
      <c r="C869" s="341" t="s">
        <v>1246</v>
      </c>
      <c r="D869" s="22"/>
      <c r="E869" s="23"/>
      <c r="F869" s="14"/>
      <c r="G869" s="23"/>
      <c r="H869" s="22"/>
      <c r="I869" s="24"/>
      <c r="J869" s="24"/>
      <c r="K869" s="25"/>
      <c r="L869" s="25"/>
      <c r="M869" s="25"/>
      <c r="N869" s="25"/>
      <c r="O869" s="25"/>
      <c r="P869" s="25"/>
      <c r="Q869" s="26"/>
      <c r="R869" s="25"/>
      <c r="S869" s="25"/>
      <c r="T869" s="27">
        <f t="shared" si="66"/>
        <v>0</v>
      </c>
      <c r="U869" s="27">
        <f t="shared" si="67"/>
        <v>0</v>
      </c>
      <c r="V869" s="25"/>
      <c r="W869" s="27" t="str">
        <f t="shared" si="68"/>
        <v/>
      </c>
      <c r="X869" s="43" t="str">
        <f t="shared" si="69"/>
        <v>OK</v>
      </c>
      <c r="Y869" s="681" t="str">
        <f t="shared" si="70"/>
        <v/>
      </c>
    </row>
    <row r="870" spans="1:25" x14ac:dyDescent="0.25">
      <c r="A870" s="68" t="str">
        <f>'0'!$A$4</f>
        <v>………………..</v>
      </c>
      <c r="B870" s="341">
        <f>'0'!$A$2</f>
        <v>46112</v>
      </c>
      <c r="C870" s="341" t="s">
        <v>1246</v>
      </c>
      <c r="D870" s="22"/>
      <c r="E870" s="23"/>
      <c r="F870" s="14"/>
      <c r="G870" s="23"/>
      <c r="H870" s="22"/>
      <c r="I870" s="24"/>
      <c r="J870" s="24"/>
      <c r="K870" s="25"/>
      <c r="L870" s="25"/>
      <c r="M870" s="25"/>
      <c r="N870" s="25"/>
      <c r="O870" s="25"/>
      <c r="P870" s="25"/>
      <c r="Q870" s="26"/>
      <c r="R870" s="25"/>
      <c r="S870" s="25"/>
      <c r="T870" s="27">
        <f t="shared" si="66"/>
        <v>0</v>
      </c>
      <c r="U870" s="27">
        <f t="shared" si="67"/>
        <v>0</v>
      </c>
      <c r="V870" s="25"/>
      <c r="W870" s="27" t="str">
        <f t="shared" si="68"/>
        <v/>
      </c>
      <c r="X870" s="43" t="str">
        <f t="shared" si="69"/>
        <v>OK</v>
      </c>
      <c r="Y870" s="681" t="str">
        <f t="shared" si="70"/>
        <v/>
      </c>
    </row>
    <row r="871" spans="1:25" x14ac:dyDescent="0.25">
      <c r="A871" s="68" t="str">
        <f>'0'!$A$4</f>
        <v>………………..</v>
      </c>
      <c r="B871" s="341">
        <f>'0'!$A$2</f>
        <v>46112</v>
      </c>
      <c r="C871" s="341" t="s">
        <v>1246</v>
      </c>
      <c r="D871" s="22"/>
      <c r="E871" s="23"/>
      <c r="F871" s="14"/>
      <c r="G871" s="23"/>
      <c r="H871" s="22"/>
      <c r="I871" s="24"/>
      <c r="J871" s="24"/>
      <c r="K871" s="25"/>
      <c r="L871" s="25"/>
      <c r="M871" s="25"/>
      <c r="N871" s="25"/>
      <c r="O871" s="25"/>
      <c r="P871" s="25"/>
      <c r="Q871" s="26"/>
      <c r="R871" s="25"/>
      <c r="S871" s="25"/>
      <c r="T871" s="27">
        <f t="shared" si="66"/>
        <v>0</v>
      </c>
      <c r="U871" s="27">
        <f t="shared" si="67"/>
        <v>0</v>
      </c>
      <c r="V871" s="25"/>
      <c r="W871" s="27" t="str">
        <f t="shared" si="68"/>
        <v/>
      </c>
      <c r="X871" s="43" t="str">
        <f t="shared" si="69"/>
        <v>OK</v>
      </c>
      <c r="Y871" s="681" t="str">
        <f t="shared" si="70"/>
        <v/>
      </c>
    </row>
    <row r="872" spans="1:25" x14ac:dyDescent="0.25">
      <c r="A872" s="68" t="str">
        <f>'0'!$A$4</f>
        <v>………………..</v>
      </c>
      <c r="B872" s="341">
        <f>'0'!$A$2</f>
        <v>46112</v>
      </c>
      <c r="C872" s="341" t="s">
        <v>1246</v>
      </c>
      <c r="D872" s="22"/>
      <c r="E872" s="23"/>
      <c r="F872" s="14"/>
      <c r="G872" s="23"/>
      <c r="H872" s="22"/>
      <c r="I872" s="24"/>
      <c r="J872" s="24"/>
      <c r="K872" s="25"/>
      <c r="L872" s="25"/>
      <c r="M872" s="25"/>
      <c r="N872" s="25"/>
      <c r="O872" s="25"/>
      <c r="P872" s="25"/>
      <c r="Q872" s="26"/>
      <c r="R872" s="25"/>
      <c r="S872" s="25"/>
      <c r="T872" s="27">
        <f t="shared" si="66"/>
        <v>0</v>
      </c>
      <c r="U872" s="27">
        <f t="shared" si="67"/>
        <v>0</v>
      </c>
      <c r="V872" s="25"/>
      <c r="W872" s="27" t="str">
        <f t="shared" si="68"/>
        <v/>
      </c>
      <c r="X872" s="43" t="str">
        <f t="shared" si="69"/>
        <v>OK</v>
      </c>
      <c r="Y872" s="681" t="str">
        <f t="shared" si="70"/>
        <v/>
      </c>
    </row>
    <row r="873" spans="1:25" x14ac:dyDescent="0.25">
      <c r="A873" s="68" t="str">
        <f>'0'!$A$4</f>
        <v>………………..</v>
      </c>
      <c r="B873" s="341">
        <f>'0'!$A$2</f>
        <v>46112</v>
      </c>
      <c r="C873" s="341" t="s">
        <v>1246</v>
      </c>
      <c r="D873" s="22"/>
      <c r="E873" s="23"/>
      <c r="F873" s="14"/>
      <c r="G873" s="23"/>
      <c r="H873" s="22"/>
      <c r="I873" s="24"/>
      <c r="J873" s="24"/>
      <c r="K873" s="25"/>
      <c r="L873" s="25"/>
      <c r="M873" s="25"/>
      <c r="N873" s="25"/>
      <c r="O873" s="25"/>
      <c r="P873" s="25"/>
      <c r="Q873" s="26"/>
      <c r="R873" s="25"/>
      <c r="S873" s="25"/>
      <c r="T873" s="27">
        <f t="shared" si="66"/>
        <v>0</v>
      </c>
      <c r="U873" s="27">
        <f t="shared" si="67"/>
        <v>0</v>
      </c>
      <c r="V873" s="25"/>
      <c r="W873" s="27" t="str">
        <f t="shared" si="68"/>
        <v/>
      </c>
      <c r="X873" s="43" t="str">
        <f t="shared" si="69"/>
        <v>OK</v>
      </c>
      <c r="Y873" s="681" t="str">
        <f t="shared" si="70"/>
        <v/>
      </c>
    </row>
    <row r="874" spans="1:25" x14ac:dyDescent="0.25">
      <c r="A874" s="68" t="str">
        <f>'0'!$A$4</f>
        <v>………………..</v>
      </c>
      <c r="B874" s="341">
        <f>'0'!$A$2</f>
        <v>46112</v>
      </c>
      <c r="C874" s="341" t="s">
        <v>1246</v>
      </c>
      <c r="D874" s="22"/>
      <c r="E874" s="23"/>
      <c r="F874" s="14"/>
      <c r="G874" s="23"/>
      <c r="H874" s="22"/>
      <c r="I874" s="24"/>
      <c r="J874" s="24"/>
      <c r="K874" s="25"/>
      <c r="L874" s="25"/>
      <c r="M874" s="25"/>
      <c r="N874" s="25"/>
      <c r="O874" s="25"/>
      <c r="P874" s="25"/>
      <c r="Q874" s="26"/>
      <c r="R874" s="25"/>
      <c r="S874" s="25"/>
      <c r="T874" s="27">
        <f t="shared" si="66"/>
        <v>0</v>
      </c>
      <c r="U874" s="27">
        <f t="shared" si="67"/>
        <v>0</v>
      </c>
      <c r="V874" s="25"/>
      <c r="W874" s="27" t="str">
        <f t="shared" si="68"/>
        <v/>
      </c>
      <c r="X874" s="43" t="str">
        <f t="shared" si="69"/>
        <v>OK</v>
      </c>
      <c r="Y874" s="681" t="str">
        <f t="shared" si="70"/>
        <v/>
      </c>
    </row>
    <row r="875" spans="1:25" x14ac:dyDescent="0.25">
      <c r="A875" s="68" t="str">
        <f>'0'!$A$4</f>
        <v>………………..</v>
      </c>
      <c r="B875" s="341">
        <f>'0'!$A$2</f>
        <v>46112</v>
      </c>
      <c r="C875" s="341" t="s">
        <v>1246</v>
      </c>
      <c r="D875" s="22"/>
      <c r="E875" s="23"/>
      <c r="F875" s="14"/>
      <c r="G875" s="23"/>
      <c r="H875" s="22"/>
      <c r="I875" s="24"/>
      <c r="J875" s="24"/>
      <c r="K875" s="25"/>
      <c r="L875" s="25"/>
      <c r="M875" s="25"/>
      <c r="N875" s="25"/>
      <c r="O875" s="25"/>
      <c r="P875" s="25"/>
      <c r="Q875" s="26"/>
      <c r="R875" s="25"/>
      <c r="S875" s="25"/>
      <c r="T875" s="27">
        <f t="shared" si="66"/>
        <v>0</v>
      </c>
      <c r="U875" s="27">
        <f t="shared" si="67"/>
        <v>0</v>
      </c>
      <c r="V875" s="25"/>
      <c r="W875" s="27" t="str">
        <f t="shared" si="68"/>
        <v/>
      </c>
      <c r="X875" s="43" t="str">
        <f t="shared" si="69"/>
        <v>OK</v>
      </c>
      <c r="Y875" s="681" t="str">
        <f t="shared" si="70"/>
        <v/>
      </c>
    </row>
    <row r="876" spans="1:25" x14ac:dyDescent="0.25">
      <c r="A876" s="68" t="str">
        <f>'0'!$A$4</f>
        <v>………………..</v>
      </c>
      <c r="B876" s="341">
        <f>'0'!$A$2</f>
        <v>46112</v>
      </c>
      <c r="C876" s="341" t="s">
        <v>1246</v>
      </c>
      <c r="D876" s="22"/>
      <c r="E876" s="23"/>
      <c r="F876" s="14"/>
      <c r="G876" s="23"/>
      <c r="H876" s="22"/>
      <c r="I876" s="24"/>
      <c r="J876" s="24"/>
      <c r="K876" s="25"/>
      <c r="L876" s="25"/>
      <c r="M876" s="25"/>
      <c r="N876" s="25"/>
      <c r="O876" s="25"/>
      <c r="P876" s="25"/>
      <c r="Q876" s="26"/>
      <c r="R876" s="25"/>
      <c r="S876" s="25"/>
      <c r="T876" s="27">
        <f t="shared" si="66"/>
        <v>0</v>
      </c>
      <c r="U876" s="27">
        <f t="shared" si="67"/>
        <v>0</v>
      </c>
      <c r="V876" s="25"/>
      <c r="W876" s="27" t="str">
        <f t="shared" si="68"/>
        <v/>
      </c>
      <c r="X876" s="43" t="str">
        <f t="shared" si="69"/>
        <v>OK</v>
      </c>
      <c r="Y876" s="681" t="str">
        <f t="shared" si="70"/>
        <v/>
      </c>
    </row>
    <row r="877" spans="1:25" x14ac:dyDescent="0.25">
      <c r="A877" s="68" t="str">
        <f>'0'!$A$4</f>
        <v>………………..</v>
      </c>
      <c r="B877" s="341">
        <f>'0'!$A$2</f>
        <v>46112</v>
      </c>
      <c r="C877" s="341" t="s">
        <v>1246</v>
      </c>
      <c r="D877" s="22"/>
      <c r="E877" s="23"/>
      <c r="F877" s="14"/>
      <c r="G877" s="23"/>
      <c r="H877" s="22"/>
      <c r="I877" s="24"/>
      <c r="J877" s="24"/>
      <c r="K877" s="25"/>
      <c r="L877" s="25"/>
      <c r="M877" s="25"/>
      <c r="N877" s="25"/>
      <c r="O877" s="25"/>
      <c r="P877" s="25"/>
      <c r="Q877" s="26"/>
      <c r="R877" s="25"/>
      <c r="S877" s="25"/>
      <c r="T877" s="27">
        <f t="shared" si="66"/>
        <v>0</v>
      </c>
      <c r="U877" s="27">
        <f t="shared" si="67"/>
        <v>0</v>
      </c>
      <c r="V877" s="25"/>
      <c r="W877" s="27" t="str">
        <f t="shared" si="68"/>
        <v/>
      </c>
      <c r="X877" s="43" t="str">
        <f t="shared" si="69"/>
        <v>OK</v>
      </c>
      <c r="Y877" s="681" t="str">
        <f t="shared" si="70"/>
        <v/>
      </c>
    </row>
    <row r="878" spans="1:25" x14ac:dyDescent="0.25">
      <c r="A878" s="68" t="str">
        <f>'0'!$A$4</f>
        <v>………………..</v>
      </c>
      <c r="B878" s="341">
        <f>'0'!$A$2</f>
        <v>46112</v>
      </c>
      <c r="C878" s="341" t="s">
        <v>1246</v>
      </c>
      <c r="D878" s="22"/>
      <c r="E878" s="23"/>
      <c r="F878" s="14"/>
      <c r="G878" s="23"/>
      <c r="H878" s="22"/>
      <c r="I878" s="24"/>
      <c r="J878" s="24"/>
      <c r="K878" s="25"/>
      <c r="L878" s="25"/>
      <c r="M878" s="25"/>
      <c r="N878" s="25"/>
      <c r="O878" s="25"/>
      <c r="P878" s="25"/>
      <c r="Q878" s="26"/>
      <c r="R878" s="25"/>
      <c r="S878" s="25"/>
      <c r="T878" s="27">
        <f t="shared" si="66"/>
        <v>0</v>
      </c>
      <c r="U878" s="27">
        <f t="shared" si="67"/>
        <v>0</v>
      </c>
      <c r="V878" s="25"/>
      <c r="W878" s="27" t="str">
        <f t="shared" si="68"/>
        <v/>
      </c>
      <c r="X878" s="43" t="str">
        <f t="shared" si="69"/>
        <v>OK</v>
      </c>
      <c r="Y878" s="681" t="str">
        <f t="shared" si="70"/>
        <v/>
      </c>
    </row>
    <row r="879" spans="1:25" x14ac:dyDescent="0.25">
      <c r="A879" s="68" t="str">
        <f>'0'!$A$4</f>
        <v>………………..</v>
      </c>
      <c r="B879" s="341">
        <f>'0'!$A$2</f>
        <v>46112</v>
      </c>
      <c r="C879" s="341" t="s">
        <v>1246</v>
      </c>
      <c r="D879" s="22"/>
      <c r="E879" s="23"/>
      <c r="F879" s="14"/>
      <c r="G879" s="23"/>
      <c r="H879" s="22"/>
      <c r="I879" s="24"/>
      <c r="J879" s="24"/>
      <c r="K879" s="25"/>
      <c r="L879" s="25"/>
      <c r="M879" s="25"/>
      <c r="N879" s="25"/>
      <c r="O879" s="25"/>
      <c r="P879" s="25"/>
      <c r="Q879" s="26"/>
      <c r="R879" s="25"/>
      <c r="S879" s="25"/>
      <c r="T879" s="27">
        <f t="shared" si="66"/>
        <v>0</v>
      </c>
      <c r="U879" s="27">
        <f t="shared" si="67"/>
        <v>0</v>
      </c>
      <c r="V879" s="25"/>
      <c r="W879" s="27" t="str">
        <f t="shared" si="68"/>
        <v/>
      </c>
      <c r="X879" s="43" t="str">
        <f t="shared" si="69"/>
        <v>OK</v>
      </c>
      <c r="Y879" s="681" t="str">
        <f t="shared" si="70"/>
        <v/>
      </c>
    </row>
    <row r="880" spans="1:25" x14ac:dyDescent="0.25">
      <c r="A880" s="68" t="str">
        <f>'0'!$A$4</f>
        <v>………………..</v>
      </c>
      <c r="B880" s="341">
        <f>'0'!$A$2</f>
        <v>46112</v>
      </c>
      <c r="C880" s="341" t="s">
        <v>1246</v>
      </c>
      <c r="D880" s="22"/>
      <c r="E880" s="23"/>
      <c r="F880" s="14"/>
      <c r="G880" s="23"/>
      <c r="H880" s="22"/>
      <c r="I880" s="24"/>
      <c r="J880" s="24"/>
      <c r="K880" s="25"/>
      <c r="L880" s="25"/>
      <c r="M880" s="25"/>
      <c r="N880" s="25"/>
      <c r="O880" s="25"/>
      <c r="P880" s="25"/>
      <c r="Q880" s="26"/>
      <c r="R880" s="25"/>
      <c r="S880" s="25"/>
      <c r="T880" s="27">
        <f t="shared" si="66"/>
        <v>0</v>
      </c>
      <c r="U880" s="27">
        <f t="shared" si="67"/>
        <v>0</v>
      </c>
      <c r="V880" s="25"/>
      <c r="W880" s="27" t="str">
        <f t="shared" si="68"/>
        <v/>
      </c>
      <c r="X880" s="43" t="str">
        <f t="shared" si="69"/>
        <v>OK</v>
      </c>
      <c r="Y880" s="681" t="str">
        <f t="shared" si="70"/>
        <v/>
      </c>
    </row>
    <row r="881" spans="1:25" x14ac:dyDescent="0.25">
      <c r="A881" s="68" t="str">
        <f>'0'!$A$4</f>
        <v>………………..</v>
      </c>
      <c r="B881" s="341">
        <f>'0'!$A$2</f>
        <v>46112</v>
      </c>
      <c r="C881" s="341" t="s">
        <v>1246</v>
      </c>
      <c r="D881" s="22"/>
      <c r="E881" s="23"/>
      <c r="F881" s="14"/>
      <c r="G881" s="23"/>
      <c r="H881" s="22"/>
      <c r="I881" s="24"/>
      <c r="J881" s="24"/>
      <c r="K881" s="25"/>
      <c r="L881" s="25"/>
      <c r="M881" s="25"/>
      <c r="N881" s="25"/>
      <c r="O881" s="25"/>
      <c r="P881" s="25"/>
      <c r="Q881" s="26"/>
      <c r="R881" s="25"/>
      <c r="S881" s="25"/>
      <c r="T881" s="27">
        <f t="shared" si="66"/>
        <v>0</v>
      </c>
      <c r="U881" s="27">
        <f t="shared" si="67"/>
        <v>0</v>
      </c>
      <c r="V881" s="25"/>
      <c r="W881" s="27" t="str">
        <f t="shared" si="68"/>
        <v/>
      </c>
      <c r="X881" s="43" t="str">
        <f t="shared" si="69"/>
        <v>OK</v>
      </c>
      <c r="Y881" s="681" t="str">
        <f t="shared" si="70"/>
        <v/>
      </c>
    </row>
    <row r="882" spans="1:25" x14ac:dyDescent="0.25">
      <c r="A882" s="68" t="str">
        <f>'0'!$A$4</f>
        <v>………………..</v>
      </c>
      <c r="B882" s="341">
        <f>'0'!$A$2</f>
        <v>46112</v>
      </c>
      <c r="C882" s="341" t="s">
        <v>1246</v>
      </c>
      <c r="D882" s="22"/>
      <c r="E882" s="23"/>
      <c r="F882" s="14"/>
      <c r="G882" s="23"/>
      <c r="H882" s="22"/>
      <c r="I882" s="24"/>
      <c r="J882" s="24"/>
      <c r="K882" s="25"/>
      <c r="L882" s="25"/>
      <c r="M882" s="25"/>
      <c r="N882" s="25"/>
      <c r="O882" s="25"/>
      <c r="P882" s="25"/>
      <c r="Q882" s="26"/>
      <c r="R882" s="25"/>
      <c r="S882" s="25"/>
      <c r="T882" s="27">
        <f t="shared" si="66"/>
        <v>0</v>
      </c>
      <c r="U882" s="27">
        <f t="shared" si="67"/>
        <v>0</v>
      </c>
      <c r="V882" s="25"/>
      <c r="W882" s="27" t="str">
        <f t="shared" si="68"/>
        <v/>
      </c>
      <c r="X882" s="43" t="str">
        <f t="shared" si="69"/>
        <v>OK</v>
      </c>
      <c r="Y882" s="681" t="str">
        <f t="shared" si="70"/>
        <v/>
      </c>
    </row>
    <row r="883" spans="1:25" x14ac:dyDescent="0.25">
      <c r="A883" s="68" t="str">
        <f>'0'!$A$4</f>
        <v>………………..</v>
      </c>
      <c r="B883" s="341">
        <f>'0'!$A$2</f>
        <v>46112</v>
      </c>
      <c r="C883" s="341" t="s">
        <v>1246</v>
      </c>
      <c r="D883" s="22"/>
      <c r="E883" s="23"/>
      <c r="F883" s="14"/>
      <c r="G883" s="23"/>
      <c r="H883" s="22"/>
      <c r="I883" s="24"/>
      <c r="J883" s="24"/>
      <c r="K883" s="25"/>
      <c r="L883" s="25"/>
      <c r="M883" s="25"/>
      <c r="N883" s="25"/>
      <c r="O883" s="25"/>
      <c r="P883" s="25"/>
      <c r="Q883" s="26"/>
      <c r="R883" s="25"/>
      <c r="S883" s="25"/>
      <c r="T883" s="27">
        <f t="shared" si="66"/>
        <v>0</v>
      </c>
      <c r="U883" s="27">
        <f t="shared" si="67"/>
        <v>0</v>
      </c>
      <c r="V883" s="25"/>
      <c r="W883" s="27" t="str">
        <f t="shared" si="68"/>
        <v/>
      </c>
      <c r="X883" s="43" t="str">
        <f t="shared" si="69"/>
        <v>OK</v>
      </c>
      <c r="Y883" s="681" t="str">
        <f t="shared" si="70"/>
        <v/>
      </c>
    </row>
    <row r="884" spans="1:25" x14ac:dyDescent="0.25">
      <c r="A884" s="68" t="str">
        <f>'0'!$A$4</f>
        <v>………………..</v>
      </c>
      <c r="B884" s="341">
        <f>'0'!$A$2</f>
        <v>46112</v>
      </c>
      <c r="C884" s="341" t="s">
        <v>1246</v>
      </c>
      <c r="D884" s="22"/>
      <c r="E884" s="23"/>
      <c r="F884" s="14"/>
      <c r="G884" s="23"/>
      <c r="H884" s="22"/>
      <c r="I884" s="24"/>
      <c r="J884" s="24"/>
      <c r="K884" s="25"/>
      <c r="L884" s="25"/>
      <c r="M884" s="25"/>
      <c r="N884" s="25"/>
      <c r="O884" s="25"/>
      <c r="P884" s="25"/>
      <c r="Q884" s="26"/>
      <c r="R884" s="25"/>
      <c r="S884" s="25"/>
      <c r="T884" s="27">
        <f t="shared" si="66"/>
        <v>0</v>
      </c>
      <c r="U884" s="27">
        <f t="shared" si="67"/>
        <v>0</v>
      </c>
      <c r="V884" s="25"/>
      <c r="W884" s="27" t="str">
        <f t="shared" si="68"/>
        <v/>
      </c>
      <c r="X884" s="43" t="str">
        <f t="shared" si="69"/>
        <v>OK</v>
      </c>
      <c r="Y884" s="681" t="str">
        <f t="shared" si="70"/>
        <v/>
      </c>
    </row>
    <row r="885" spans="1:25" x14ac:dyDescent="0.25">
      <c r="A885" s="68" t="str">
        <f>'0'!$A$4</f>
        <v>………………..</v>
      </c>
      <c r="B885" s="341">
        <f>'0'!$A$2</f>
        <v>46112</v>
      </c>
      <c r="C885" s="341" t="s">
        <v>1246</v>
      </c>
      <c r="D885" s="22"/>
      <c r="E885" s="23"/>
      <c r="F885" s="14"/>
      <c r="G885" s="23"/>
      <c r="H885" s="22"/>
      <c r="I885" s="24"/>
      <c r="J885" s="24"/>
      <c r="K885" s="25"/>
      <c r="L885" s="25"/>
      <c r="M885" s="25"/>
      <c r="N885" s="25"/>
      <c r="O885" s="25"/>
      <c r="P885" s="25"/>
      <c r="Q885" s="26"/>
      <c r="R885" s="25"/>
      <c r="S885" s="25"/>
      <c r="T885" s="27">
        <f t="shared" si="66"/>
        <v>0</v>
      </c>
      <c r="U885" s="27">
        <f t="shared" si="67"/>
        <v>0</v>
      </c>
      <c r="V885" s="25"/>
      <c r="W885" s="27" t="str">
        <f t="shared" si="68"/>
        <v/>
      </c>
      <c r="X885" s="43" t="str">
        <f t="shared" si="69"/>
        <v>OK</v>
      </c>
      <c r="Y885" s="681" t="str">
        <f t="shared" si="70"/>
        <v/>
      </c>
    </row>
    <row r="886" spans="1:25" x14ac:dyDescent="0.25">
      <c r="A886" s="68" t="str">
        <f>'0'!$A$4</f>
        <v>………………..</v>
      </c>
      <c r="B886" s="341">
        <f>'0'!$A$2</f>
        <v>46112</v>
      </c>
      <c r="C886" s="341" t="s">
        <v>1246</v>
      </c>
      <c r="D886" s="22"/>
      <c r="E886" s="23"/>
      <c r="F886" s="14"/>
      <c r="G886" s="23"/>
      <c r="H886" s="22"/>
      <c r="I886" s="24"/>
      <c r="J886" s="24"/>
      <c r="K886" s="25"/>
      <c r="L886" s="25"/>
      <c r="M886" s="25"/>
      <c r="N886" s="25"/>
      <c r="O886" s="25"/>
      <c r="P886" s="25"/>
      <c r="Q886" s="26"/>
      <c r="R886" s="25"/>
      <c r="S886" s="25"/>
      <c r="T886" s="27">
        <f t="shared" si="66"/>
        <v>0</v>
      </c>
      <c r="U886" s="27">
        <f t="shared" si="67"/>
        <v>0</v>
      </c>
      <c r="V886" s="25"/>
      <c r="W886" s="27" t="str">
        <f t="shared" si="68"/>
        <v/>
      </c>
      <c r="X886" s="43" t="str">
        <f t="shared" si="69"/>
        <v>OK</v>
      </c>
      <c r="Y886" s="681" t="str">
        <f t="shared" si="70"/>
        <v/>
      </c>
    </row>
    <row r="887" spans="1:25" x14ac:dyDescent="0.25">
      <c r="A887" s="68" t="str">
        <f>'0'!$A$4</f>
        <v>………………..</v>
      </c>
      <c r="B887" s="341">
        <f>'0'!$A$2</f>
        <v>46112</v>
      </c>
      <c r="C887" s="341" t="s">
        <v>1246</v>
      </c>
      <c r="D887" s="22"/>
      <c r="E887" s="23"/>
      <c r="F887" s="14"/>
      <c r="G887" s="23"/>
      <c r="H887" s="22"/>
      <c r="I887" s="24"/>
      <c r="J887" s="24"/>
      <c r="K887" s="25"/>
      <c r="L887" s="25"/>
      <c r="M887" s="25"/>
      <c r="N887" s="25"/>
      <c r="O887" s="25"/>
      <c r="P887" s="25"/>
      <c r="Q887" s="26"/>
      <c r="R887" s="25"/>
      <c r="S887" s="25"/>
      <c r="T887" s="27">
        <f t="shared" si="66"/>
        <v>0</v>
      </c>
      <c r="U887" s="27">
        <f t="shared" si="67"/>
        <v>0</v>
      </c>
      <c r="V887" s="25"/>
      <c r="W887" s="27" t="str">
        <f t="shared" si="68"/>
        <v/>
      </c>
      <c r="X887" s="43" t="str">
        <f t="shared" si="69"/>
        <v>OK</v>
      </c>
      <c r="Y887" s="681" t="str">
        <f t="shared" si="70"/>
        <v/>
      </c>
    </row>
    <row r="888" spans="1:25" x14ac:dyDescent="0.25">
      <c r="A888" s="68" t="str">
        <f>'0'!$A$4</f>
        <v>………………..</v>
      </c>
      <c r="B888" s="341">
        <f>'0'!$A$2</f>
        <v>46112</v>
      </c>
      <c r="C888" s="341" t="s">
        <v>1246</v>
      </c>
      <c r="D888" s="22"/>
      <c r="E888" s="23"/>
      <c r="F888" s="14"/>
      <c r="G888" s="23"/>
      <c r="H888" s="22"/>
      <c r="I888" s="24"/>
      <c r="J888" s="24"/>
      <c r="K888" s="25"/>
      <c r="L888" s="25"/>
      <c r="M888" s="25"/>
      <c r="N888" s="25"/>
      <c r="O888" s="25"/>
      <c r="P888" s="25"/>
      <c r="Q888" s="26"/>
      <c r="R888" s="25"/>
      <c r="S888" s="25"/>
      <c r="T888" s="27">
        <f t="shared" si="66"/>
        <v>0</v>
      </c>
      <c r="U888" s="27">
        <f t="shared" si="67"/>
        <v>0</v>
      </c>
      <c r="V888" s="25"/>
      <c r="W888" s="27" t="str">
        <f t="shared" si="68"/>
        <v/>
      </c>
      <c r="X888" s="43" t="str">
        <f t="shared" si="69"/>
        <v>OK</v>
      </c>
      <c r="Y888" s="681" t="str">
        <f t="shared" si="70"/>
        <v/>
      </c>
    </row>
    <row r="889" spans="1:25" x14ac:dyDescent="0.25">
      <c r="A889" s="68" t="str">
        <f>'0'!$A$4</f>
        <v>………………..</v>
      </c>
      <c r="B889" s="341">
        <f>'0'!$A$2</f>
        <v>46112</v>
      </c>
      <c r="C889" s="341" t="s">
        <v>1246</v>
      </c>
      <c r="D889" s="22"/>
      <c r="E889" s="23"/>
      <c r="F889" s="14"/>
      <c r="G889" s="23"/>
      <c r="H889" s="22"/>
      <c r="I889" s="24"/>
      <c r="J889" s="24"/>
      <c r="K889" s="25"/>
      <c r="L889" s="25"/>
      <c r="M889" s="25"/>
      <c r="N889" s="25"/>
      <c r="O889" s="25"/>
      <c r="P889" s="25"/>
      <c r="Q889" s="26"/>
      <c r="R889" s="25"/>
      <c r="S889" s="25"/>
      <c r="T889" s="27">
        <f t="shared" si="66"/>
        <v>0</v>
      </c>
      <c r="U889" s="27">
        <f t="shared" si="67"/>
        <v>0</v>
      </c>
      <c r="V889" s="25"/>
      <c r="W889" s="27" t="str">
        <f t="shared" si="68"/>
        <v/>
      </c>
      <c r="X889" s="43" t="str">
        <f t="shared" si="69"/>
        <v>OK</v>
      </c>
      <c r="Y889" s="681" t="str">
        <f t="shared" si="70"/>
        <v/>
      </c>
    </row>
    <row r="890" spans="1:25" x14ac:dyDescent="0.25">
      <c r="A890" s="68" t="str">
        <f>'0'!$A$4</f>
        <v>………………..</v>
      </c>
      <c r="B890" s="341">
        <f>'0'!$A$2</f>
        <v>46112</v>
      </c>
      <c r="C890" s="341" t="s">
        <v>1246</v>
      </c>
      <c r="D890" s="22"/>
      <c r="E890" s="23"/>
      <c r="F890" s="14"/>
      <c r="G890" s="23"/>
      <c r="H890" s="22"/>
      <c r="I890" s="24"/>
      <c r="J890" s="24"/>
      <c r="K890" s="25"/>
      <c r="L890" s="25"/>
      <c r="M890" s="25"/>
      <c r="N890" s="25"/>
      <c r="O890" s="25"/>
      <c r="P890" s="25"/>
      <c r="Q890" s="26"/>
      <c r="R890" s="25"/>
      <c r="S890" s="25"/>
      <c r="T890" s="27">
        <f t="shared" si="66"/>
        <v>0</v>
      </c>
      <c r="U890" s="27">
        <f t="shared" si="67"/>
        <v>0</v>
      </c>
      <c r="V890" s="25"/>
      <c r="W890" s="27" t="str">
        <f t="shared" si="68"/>
        <v/>
      </c>
      <c r="X890" s="43" t="str">
        <f t="shared" si="69"/>
        <v>OK</v>
      </c>
      <c r="Y890" s="681" t="str">
        <f t="shared" si="70"/>
        <v/>
      </c>
    </row>
    <row r="891" spans="1:25" x14ac:dyDescent="0.25">
      <c r="A891" s="68" t="str">
        <f>'0'!$A$4</f>
        <v>………………..</v>
      </c>
      <c r="B891" s="341">
        <f>'0'!$A$2</f>
        <v>46112</v>
      </c>
      <c r="C891" s="341" t="s">
        <v>1246</v>
      </c>
      <c r="D891" s="22"/>
      <c r="E891" s="23"/>
      <c r="F891" s="14"/>
      <c r="G891" s="23"/>
      <c r="H891" s="22"/>
      <c r="I891" s="24"/>
      <c r="J891" s="24"/>
      <c r="K891" s="25"/>
      <c r="L891" s="25"/>
      <c r="M891" s="25"/>
      <c r="N891" s="25"/>
      <c r="O891" s="25"/>
      <c r="P891" s="25"/>
      <c r="Q891" s="26"/>
      <c r="R891" s="25"/>
      <c r="S891" s="25"/>
      <c r="T891" s="27">
        <f t="shared" si="66"/>
        <v>0</v>
      </c>
      <c r="U891" s="27">
        <f t="shared" si="67"/>
        <v>0</v>
      </c>
      <c r="V891" s="25"/>
      <c r="W891" s="27" t="str">
        <f t="shared" si="68"/>
        <v/>
      </c>
      <c r="X891" s="43" t="str">
        <f t="shared" si="69"/>
        <v>OK</v>
      </c>
      <c r="Y891" s="681" t="str">
        <f t="shared" si="70"/>
        <v/>
      </c>
    </row>
    <row r="892" spans="1:25" x14ac:dyDescent="0.25">
      <c r="A892" s="68" t="str">
        <f>'0'!$A$4</f>
        <v>………………..</v>
      </c>
      <c r="B892" s="341">
        <f>'0'!$A$2</f>
        <v>46112</v>
      </c>
      <c r="C892" s="341" t="s">
        <v>1246</v>
      </c>
      <c r="D892" s="22"/>
      <c r="E892" s="23"/>
      <c r="F892" s="14"/>
      <c r="G892" s="23"/>
      <c r="H892" s="22"/>
      <c r="I892" s="24"/>
      <c r="J892" s="24"/>
      <c r="K892" s="25"/>
      <c r="L892" s="25"/>
      <c r="M892" s="25"/>
      <c r="N892" s="25"/>
      <c r="O892" s="25"/>
      <c r="P892" s="25"/>
      <c r="Q892" s="26"/>
      <c r="R892" s="25"/>
      <c r="S892" s="25"/>
      <c r="T892" s="27">
        <f t="shared" si="66"/>
        <v>0</v>
      </c>
      <c r="U892" s="27">
        <f t="shared" si="67"/>
        <v>0</v>
      </c>
      <c r="V892" s="25"/>
      <c r="W892" s="27" t="str">
        <f t="shared" si="68"/>
        <v/>
      </c>
      <c r="X892" s="43" t="str">
        <f t="shared" si="69"/>
        <v>OK</v>
      </c>
      <c r="Y892" s="681" t="str">
        <f t="shared" si="70"/>
        <v/>
      </c>
    </row>
    <row r="893" spans="1:25" x14ac:dyDescent="0.25">
      <c r="A893" s="68" t="str">
        <f>'0'!$A$4</f>
        <v>………………..</v>
      </c>
      <c r="B893" s="341">
        <f>'0'!$A$2</f>
        <v>46112</v>
      </c>
      <c r="C893" s="341" t="s">
        <v>1246</v>
      </c>
      <c r="D893" s="22"/>
      <c r="E893" s="23"/>
      <c r="F893" s="14"/>
      <c r="G893" s="23"/>
      <c r="H893" s="22"/>
      <c r="I893" s="24"/>
      <c r="J893" s="24"/>
      <c r="K893" s="25"/>
      <c r="L893" s="25"/>
      <c r="M893" s="25"/>
      <c r="N893" s="25"/>
      <c r="O893" s="25"/>
      <c r="P893" s="25"/>
      <c r="Q893" s="26"/>
      <c r="R893" s="25"/>
      <c r="S893" s="25"/>
      <c r="T893" s="27">
        <f t="shared" si="66"/>
        <v>0</v>
      </c>
      <c r="U893" s="27">
        <f t="shared" si="67"/>
        <v>0</v>
      </c>
      <c r="V893" s="25"/>
      <c r="W893" s="27" t="str">
        <f t="shared" si="68"/>
        <v/>
      </c>
      <c r="X893" s="43" t="str">
        <f t="shared" si="69"/>
        <v>OK</v>
      </c>
      <c r="Y893" s="681" t="str">
        <f t="shared" si="70"/>
        <v/>
      </c>
    </row>
    <row r="894" spans="1:25" x14ac:dyDescent="0.25">
      <c r="A894" s="68" t="str">
        <f>'0'!$A$4</f>
        <v>………………..</v>
      </c>
      <c r="B894" s="341">
        <f>'0'!$A$2</f>
        <v>46112</v>
      </c>
      <c r="C894" s="341" t="s">
        <v>1246</v>
      </c>
      <c r="D894" s="22"/>
      <c r="E894" s="23"/>
      <c r="F894" s="14"/>
      <c r="G894" s="23"/>
      <c r="H894" s="22"/>
      <c r="I894" s="24"/>
      <c r="J894" s="24"/>
      <c r="K894" s="25"/>
      <c r="L894" s="25"/>
      <c r="M894" s="25"/>
      <c r="N894" s="25"/>
      <c r="O894" s="25"/>
      <c r="P894" s="25"/>
      <c r="Q894" s="26"/>
      <c r="R894" s="25"/>
      <c r="S894" s="25"/>
      <c r="T894" s="27">
        <f t="shared" si="66"/>
        <v>0</v>
      </c>
      <c r="U894" s="27">
        <f t="shared" si="67"/>
        <v>0</v>
      </c>
      <c r="V894" s="25"/>
      <c r="W894" s="27" t="str">
        <f t="shared" si="68"/>
        <v/>
      </c>
      <c r="X894" s="43" t="str">
        <f t="shared" si="69"/>
        <v>OK</v>
      </c>
      <c r="Y894" s="681" t="str">
        <f t="shared" si="70"/>
        <v/>
      </c>
    </row>
    <row r="895" spans="1:25" x14ac:dyDescent="0.25">
      <c r="A895" s="68" t="str">
        <f>'0'!$A$4</f>
        <v>………………..</v>
      </c>
      <c r="B895" s="341">
        <f>'0'!$A$2</f>
        <v>46112</v>
      </c>
      <c r="C895" s="341" t="s">
        <v>1246</v>
      </c>
      <c r="D895" s="22"/>
      <c r="E895" s="23"/>
      <c r="F895" s="14"/>
      <c r="G895" s="23"/>
      <c r="H895" s="22"/>
      <c r="I895" s="24"/>
      <c r="J895" s="24"/>
      <c r="K895" s="25"/>
      <c r="L895" s="25"/>
      <c r="M895" s="25"/>
      <c r="N895" s="25"/>
      <c r="O895" s="25"/>
      <c r="P895" s="25"/>
      <c r="Q895" s="26"/>
      <c r="R895" s="25"/>
      <c r="S895" s="25"/>
      <c r="T895" s="27">
        <f t="shared" si="66"/>
        <v>0</v>
      </c>
      <c r="U895" s="27">
        <f t="shared" si="67"/>
        <v>0</v>
      </c>
      <c r="V895" s="25"/>
      <c r="W895" s="27" t="str">
        <f t="shared" si="68"/>
        <v/>
      </c>
      <c r="X895" s="43" t="str">
        <f t="shared" si="69"/>
        <v>OK</v>
      </c>
      <c r="Y895" s="681" t="str">
        <f t="shared" si="70"/>
        <v/>
      </c>
    </row>
    <row r="896" spans="1:25" x14ac:dyDescent="0.25">
      <c r="A896" s="68" t="str">
        <f>'0'!$A$4</f>
        <v>………………..</v>
      </c>
      <c r="B896" s="341">
        <f>'0'!$A$2</f>
        <v>46112</v>
      </c>
      <c r="C896" s="341" t="s">
        <v>1246</v>
      </c>
      <c r="D896" s="22"/>
      <c r="E896" s="23"/>
      <c r="F896" s="14"/>
      <c r="G896" s="23"/>
      <c r="H896" s="22"/>
      <c r="I896" s="24"/>
      <c r="J896" s="24"/>
      <c r="K896" s="25"/>
      <c r="L896" s="25"/>
      <c r="M896" s="25"/>
      <c r="N896" s="25"/>
      <c r="O896" s="25"/>
      <c r="P896" s="25"/>
      <c r="Q896" s="26"/>
      <c r="R896" s="25"/>
      <c r="S896" s="25"/>
      <c r="T896" s="27">
        <f t="shared" si="66"/>
        <v>0</v>
      </c>
      <c r="U896" s="27">
        <f t="shared" si="67"/>
        <v>0</v>
      </c>
      <c r="V896" s="25"/>
      <c r="W896" s="27" t="str">
        <f t="shared" si="68"/>
        <v/>
      </c>
      <c r="X896" s="43" t="str">
        <f t="shared" si="69"/>
        <v>OK</v>
      </c>
      <c r="Y896" s="681" t="str">
        <f t="shared" si="70"/>
        <v/>
      </c>
    </row>
    <row r="897" spans="1:25" x14ac:dyDescent="0.25">
      <c r="A897" s="68" t="str">
        <f>'0'!$A$4</f>
        <v>………………..</v>
      </c>
      <c r="B897" s="341">
        <f>'0'!$A$2</f>
        <v>46112</v>
      </c>
      <c r="C897" s="341" t="s">
        <v>1246</v>
      </c>
      <c r="D897" s="22"/>
      <c r="E897" s="23"/>
      <c r="F897" s="14"/>
      <c r="G897" s="23"/>
      <c r="H897" s="22"/>
      <c r="I897" s="24"/>
      <c r="J897" s="24"/>
      <c r="K897" s="25"/>
      <c r="L897" s="25"/>
      <c r="M897" s="25"/>
      <c r="N897" s="25"/>
      <c r="O897" s="25"/>
      <c r="P897" s="25"/>
      <c r="Q897" s="26"/>
      <c r="R897" s="25"/>
      <c r="S897" s="25"/>
      <c r="T897" s="27">
        <f t="shared" si="66"/>
        <v>0</v>
      </c>
      <c r="U897" s="27">
        <f t="shared" si="67"/>
        <v>0</v>
      </c>
      <c r="V897" s="25"/>
      <c r="W897" s="27" t="str">
        <f t="shared" si="68"/>
        <v/>
      </c>
      <c r="X897" s="43" t="str">
        <f t="shared" si="69"/>
        <v>OK</v>
      </c>
      <c r="Y897" s="681" t="str">
        <f t="shared" si="70"/>
        <v/>
      </c>
    </row>
    <row r="898" spans="1:25" x14ac:dyDescent="0.25">
      <c r="A898" s="68" t="str">
        <f>'0'!$A$4</f>
        <v>………………..</v>
      </c>
      <c r="B898" s="341">
        <f>'0'!$A$2</f>
        <v>46112</v>
      </c>
      <c r="C898" s="341" t="s">
        <v>1246</v>
      </c>
      <c r="D898" s="22"/>
      <c r="E898" s="23"/>
      <c r="F898" s="14"/>
      <c r="G898" s="23"/>
      <c r="H898" s="22"/>
      <c r="I898" s="24"/>
      <c r="J898" s="24"/>
      <c r="K898" s="25"/>
      <c r="L898" s="25"/>
      <c r="M898" s="25"/>
      <c r="N898" s="25"/>
      <c r="O898" s="25"/>
      <c r="P898" s="25"/>
      <c r="Q898" s="26"/>
      <c r="R898" s="25"/>
      <c r="S898" s="25"/>
      <c r="T898" s="27">
        <f t="shared" si="66"/>
        <v>0</v>
      </c>
      <c r="U898" s="27">
        <f t="shared" si="67"/>
        <v>0</v>
      </c>
      <c r="V898" s="25"/>
      <c r="W898" s="27" t="str">
        <f t="shared" si="68"/>
        <v/>
      </c>
      <c r="X898" s="43" t="str">
        <f t="shared" si="69"/>
        <v>OK</v>
      </c>
      <c r="Y898" s="681" t="str">
        <f t="shared" si="70"/>
        <v/>
      </c>
    </row>
    <row r="899" spans="1:25" x14ac:dyDescent="0.25">
      <c r="A899" s="68" t="str">
        <f>'0'!$A$4</f>
        <v>………………..</v>
      </c>
      <c r="B899" s="341">
        <f>'0'!$A$2</f>
        <v>46112</v>
      </c>
      <c r="C899" s="341" t="s">
        <v>1246</v>
      </c>
      <c r="D899" s="22"/>
      <c r="E899" s="23"/>
      <c r="F899" s="14"/>
      <c r="G899" s="23"/>
      <c r="H899" s="22"/>
      <c r="I899" s="24"/>
      <c r="J899" s="24"/>
      <c r="K899" s="25"/>
      <c r="L899" s="25"/>
      <c r="M899" s="25"/>
      <c r="N899" s="25"/>
      <c r="O899" s="25"/>
      <c r="P899" s="25"/>
      <c r="Q899" s="26"/>
      <c r="R899" s="25"/>
      <c r="S899" s="25"/>
      <c r="T899" s="27">
        <f t="shared" si="66"/>
        <v>0</v>
      </c>
      <c r="U899" s="27">
        <f t="shared" si="67"/>
        <v>0</v>
      </c>
      <c r="V899" s="25"/>
      <c r="W899" s="27" t="str">
        <f t="shared" si="68"/>
        <v/>
      </c>
      <c r="X899" s="43" t="str">
        <f t="shared" si="69"/>
        <v>OK</v>
      </c>
      <c r="Y899" s="681" t="str">
        <f t="shared" si="70"/>
        <v/>
      </c>
    </row>
    <row r="900" spans="1:25" x14ac:dyDescent="0.25">
      <c r="A900" s="68" t="str">
        <f>'0'!$A$4</f>
        <v>………………..</v>
      </c>
      <c r="B900" s="341">
        <f>'0'!$A$2</f>
        <v>46112</v>
      </c>
      <c r="C900" s="341" t="s">
        <v>1246</v>
      </c>
      <c r="D900" s="22"/>
      <c r="E900" s="23"/>
      <c r="F900" s="14"/>
      <c r="G900" s="23"/>
      <c r="H900" s="22"/>
      <c r="I900" s="24"/>
      <c r="J900" s="24"/>
      <c r="K900" s="25"/>
      <c r="L900" s="25"/>
      <c r="M900" s="25"/>
      <c r="N900" s="25"/>
      <c r="O900" s="25"/>
      <c r="P900" s="25"/>
      <c r="Q900" s="26"/>
      <c r="R900" s="25"/>
      <c r="S900" s="25"/>
      <c r="T900" s="27">
        <f t="shared" si="66"/>
        <v>0</v>
      </c>
      <c r="U900" s="27">
        <f t="shared" si="67"/>
        <v>0</v>
      </c>
      <c r="V900" s="25"/>
      <c r="W900" s="27" t="str">
        <f t="shared" si="68"/>
        <v/>
      </c>
      <c r="X900" s="43" t="str">
        <f t="shared" si="69"/>
        <v>OK</v>
      </c>
      <c r="Y900" s="681" t="str">
        <f t="shared" si="70"/>
        <v/>
      </c>
    </row>
    <row r="901" spans="1:25" x14ac:dyDescent="0.25">
      <c r="A901" s="68" t="str">
        <f>'0'!$A$4</f>
        <v>………………..</v>
      </c>
      <c r="B901" s="341">
        <f>'0'!$A$2</f>
        <v>46112</v>
      </c>
      <c r="C901" s="341" t="s">
        <v>1246</v>
      </c>
      <c r="D901" s="22"/>
      <c r="E901" s="23"/>
      <c r="F901" s="14"/>
      <c r="G901" s="23"/>
      <c r="H901" s="22"/>
      <c r="I901" s="24"/>
      <c r="J901" s="24"/>
      <c r="K901" s="25"/>
      <c r="L901" s="25"/>
      <c r="M901" s="25"/>
      <c r="N901" s="25"/>
      <c r="O901" s="25"/>
      <c r="P901" s="25"/>
      <c r="Q901" s="26"/>
      <c r="R901" s="25"/>
      <c r="S901" s="25"/>
      <c r="T901" s="27">
        <f t="shared" si="66"/>
        <v>0</v>
      </c>
      <c r="U901" s="27">
        <f t="shared" si="67"/>
        <v>0</v>
      </c>
      <c r="V901" s="25"/>
      <c r="W901" s="27" t="str">
        <f t="shared" si="68"/>
        <v/>
      </c>
      <c r="X901" s="43" t="str">
        <f t="shared" si="69"/>
        <v>OK</v>
      </c>
      <c r="Y901" s="681" t="str">
        <f t="shared" si="70"/>
        <v/>
      </c>
    </row>
    <row r="902" spans="1:25" x14ac:dyDescent="0.25">
      <c r="A902" s="68" t="str">
        <f>'0'!$A$4</f>
        <v>………………..</v>
      </c>
      <c r="B902" s="341">
        <f>'0'!$A$2</f>
        <v>46112</v>
      </c>
      <c r="C902" s="341" t="s">
        <v>1246</v>
      </c>
      <c r="D902" s="22"/>
      <c r="E902" s="23"/>
      <c r="F902" s="14"/>
      <c r="G902" s="23"/>
      <c r="H902" s="22"/>
      <c r="I902" s="24"/>
      <c r="J902" s="24"/>
      <c r="K902" s="25"/>
      <c r="L902" s="25"/>
      <c r="M902" s="25"/>
      <c r="N902" s="25"/>
      <c r="O902" s="25"/>
      <c r="P902" s="25"/>
      <c r="Q902" s="26"/>
      <c r="R902" s="25"/>
      <c r="S902" s="25"/>
      <c r="T902" s="27">
        <f t="shared" si="66"/>
        <v>0</v>
      </c>
      <c r="U902" s="27">
        <f t="shared" si="67"/>
        <v>0</v>
      </c>
      <c r="V902" s="25"/>
      <c r="W902" s="27" t="str">
        <f t="shared" si="68"/>
        <v/>
      </c>
      <c r="X902" s="43" t="str">
        <f t="shared" si="69"/>
        <v>OK</v>
      </c>
      <c r="Y902" s="681" t="str">
        <f t="shared" si="70"/>
        <v/>
      </c>
    </row>
    <row r="903" spans="1:25" x14ac:dyDescent="0.25">
      <c r="A903" s="68" t="str">
        <f>'0'!$A$4</f>
        <v>………………..</v>
      </c>
      <c r="B903" s="341">
        <f>'0'!$A$2</f>
        <v>46112</v>
      </c>
      <c r="C903" s="341" t="s">
        <v>1246</v>
      </c>
      <c r="D903" s="22"/>
      <c r="E903" s="23"/>
      <c r="F903" s="14"/>
      <c r="G903" s="23"/>
      <c r="H903" s="22"/>
      <c r="I903" s="24"/>
      <c r="J903" s="24"/>
      <c r="K903" s="25"/>
      <c r="L903" s="25"/>
      <c r="M903" s="25"/>
      <c r="N903" s="25"/>
      <c r="O903" s="25"/>
      <c r="P903" s="25"/>
      <c r="Q903" s="26"/>
      <c r="R903" s="25"/>
      <c r="S903" s="25"/>
      <c r="T903" s="27">
        <f t="shared" si="66"/>
        <v>0</v>
      </c>
      <c r="U903" s="27">
        <f t="shared" si="67"/>
        <v>0</v>
      </c>
      <c r="V903" s="25"/>
      <c r="W903" s="27" t="str">
        <f t="shared" si="68"/>
        <v/>
      </c>
      <c r="X903" s="43" t="str">
        <f t="shared" si="69"/>
        <v>OK</v>
      </c>
      <c r="Y903" s="681" t="str">
        <f t="shared" si="70"/>
        <v/>
      </c>
    </row>
    <row r="904" spans="1:25" x14ac:dyDescent="0.25">
      <c r="A904" s="68" t="str">
        <f>'0'!$A$4</f>
        <v>………………..</v>
      </c>
      <c r="B904" s="341">
        <f>'0'!$A$2</f>
        <v>46112</v>
      </c>
      <c r="C904" s="341" t="s">
        <v>1246</v>
      </c>
      <c r="D904" s="22"/>
      <c r="E904" s="23"/>
      <c r="F904" s="14"/>
      <c r="G904" s="23"/>
      <c r="H904" s="22"/>
      <c r="I904" s="24"/>
      <c r="J904" s="24"/>
      <c r="K904" s="25"/>
      <c r="L904" s="25"/>
      <c r="M904" s="25"/>
      <c r="N904" s="25"/>
      <c r="O904" s="25"/>
      <c r="P904" s="25"/>
      <c r="Q904" s="26"/>
      <c r="R904" s="25"/>
      <c r="S904" s="25"/>
      <c r="T904" s="27">
        <f t="shared" si="66"/>
        <v>0</v>
      </c>
      <c r="U904" s="27">
        <f t="shared" si="67"/>
        <v>0</v>
      </c>
      <c r="V904" s="25"/>
      <c r="W904" s="27" t="str">
        <f t="shared" si="68"/>
        <v/>
      </c>
      <c r="X904" s="43" t="str">
        <f t="shared" si="69"/>
        <v>OK</v>
      </c>
      <c r="Y904" s="681" t="str">
        <f t="shared" si="70"/>
        <v/>
      </c>
    </row>
    <row r="905" spans="1:25" x14ac:dyDescent="0.25">
      <c r="A905" s="68" t="str">
        <f>'0'!$A$4</f>
        <v>………………..</v>
      </c>
      <c r="B905" s="341">
        <f>'0'!$A$2</f>
        <v>46112</v>
      </c>
      <c r="C905" s="341" t="s">
        <v>1246</v>
      </c>
      <c r="D905" s="22"/>
      <c r="E905" s="23"/>
      <c r="F905" s="14"/>
      <c r="G905" s="23"/>
      <c r="H905" s="22"/>
      <c r="I905" s="24"/>
      <c r="J905" s="24"/>
      <c r="K905" s="25"/>
      <c r="L905" s="25"/>
      <c r="M905" s="25"/>
      <c r="N905" s="25"/>
      <c r="O905" s="25"/>
      <c r="P905" s="25"/>
      <c r="Q905" s="26"/>
      <c r="R905" s="25"/>
      <c r="S905" s="25"/>
      <c r="T905" s="27">
        <f t="shared" ref="T905:T968" si="71">N905+P905-R905</f>
        <v>0</v>
      </c>
      <c r="U905" s="27">
        <f t="shared" ref="U905:U968" si="72">O905+Q905-S905</f>
        <v>0</v>
      </c>
      <c r="V905" s="25"/>
      <c r="W905" s="27" t="str">
        <f t="shared" ref="W905:W968" si="73">IF(K905="","",K905-M905-(P905-Q905))</f>
        <v/>
      </c>
      <c r="X905" s="43" t="str">
        <f t="shared" ref="X905:X968" si="74">IF(ROUND(T905-V905,2)&gt;=0,"OK","Просрочието не може да надхвърля задължението")</f>
        <v>OK</v>
      </c>
      <c r="Y905" s="681" t="str">
        <f t="shared" ref="Y905:Y968" si="75">IF(COUNTBLANK(D905:W905)=18,"",IF(D905="999999999","",IF(ISNUMBER(VALUE(D905)),IF(LEN(D905)&lt;&gt;9,"Въведеното ЕИК е твърде късо или твърде дълго",IF(OR(MOD(MID(D905,1,1)*1+MID(D905,2,1)*2+MID(D905,3,1)*3+MID(D905,4,1)*4+MID(D905,5,1)*5+MID(D905,6,1)*6+MID(D905,7,1)*7+MID(D905,8,1)*8,11)-MID(D905,9,1)=0,AND(MOD(MID(D905,1,1)*3+MID(D905,2,1)*4+MID(D905,3,1)*5+MID(D905,4,1)*6+MID(D905,5,1)*7+MID(D905,6,1)*8+MID(D905,7,1)*9+MID(D905,8,1)*10,11)=10,MID(D905,9,1)*1=0),MOD(MID(D905,1,1)*3+MID(D905,2,1)*4+MID(D905,3,1)*5+MID(D905,4,1)*6+MID(D905,5,1)*7+MID(D905,6,1)*8+MID(D905,7,1)*9+MID(D905,8,1)*10,11)-MID(D905,9,1)=0),"","Въведеното ЕИК е невалидно")),"Въведеното ЕИК съдържа непозволени символи")))</f>
        <v/>
      </c>
    </row>
    <row r="906" spans="1:25" x14ac:dyDescent="0.25">
      <c r="A906" s="68" t="str">
        <f>'0'!$A$4</f>
        <v>………………..</v>
      </c>
      <c r="B906" s="341">
        <f>'0'!$A$2</f>
        <v>46112</v>
      </c>
      <c r="C906" s="341" t="s">
        <v>1246</v>
      </c>
      <c r="D906" s="22"/>
      <c r="E906" s="23"/>
      <c r="F906" s="14"/>
      <c r="G906" s="23"/>
      <c r="H906" s="22"/>
      <c r="I906" s="24"/>
      <c r="J906" s="24"/>
      <c r="K906" s="25"/>
      <c r="L906" s="25"/>
      <c r="M906" s="25"/>
      <c r="N906" s="25"/>
      <c r="O906" s="25"/>
      <c r="P906" s="25"/>
      <c r="Q906" s="26"/>
      <c r="R906" s="25"/>
      <c r="S906" s="25"/>
      <c r="T906" s="27">
        <f t="shared" si="71"/>
        <v>0</v>
      </c>
      <c r="U906" s="27">
        <f t="shared" si="72"/>
        <v>0</v>
      </c>
      <c r="V906" s="25"/>
      <c r="W906" s="27" t="str">
        <f t="shared" si="73"/>
        <v/>
      </c>
      <c r="X906" s="43" t="str">
        <f t="shared" si="74"/>
        <v>OK</v>
      </c>
      <c r="Y906" s="681" t="str">
        <f t="shared" si="75"/>
        <v/>
      </c>
    </row>
    <row r="907" spans="1:25" x14ac:dyDescent="0.25">
      <c r="A907" s="68" t="str">
        <f>'0'!$A$4</f>
        <v>………………..</v>
      </c>
      <c r="B907" s="341">
        <f>'0'!$A$2</f>
        <v>46112</v>
      </c>
      <c r="C907" s="341" t="s">
        <v>1246</v>
      </c>
      <c r="D907" s="22"/>
      <c r="E907" s="23"/>
      <c r="F907" s="14"/>
      <c r="G907" s="23"/>
      <c r="H907" s="22"/>
      <c r="I907" s="24"/>
      <c r="J907" s="24"/>
      <c r="K907" s="25"/>
      <c r="L907" s="25"/>
      <c r="M907" s="25"/>
      <c r="N907" s="25"/>
      <c r="O907" s="25"/>
      <c r="P907" s="25"/>
      <c r="Q907" s="26"/>
      <c r="R907" s="25"/>
      <c r="S907" s="25"/>
      <c r="T907" s="27">
        <f t="shared" si="71"/>
        <v>0</v>
      </c>
      <c r="U907" s="27">
        <f t="shared" si="72"/>
        <v>0</v>
      </c>
      <c r="V907" s="25"/>
      <c r="W907" s="27" t="str">
        <f t="shared" si="73"/>
        <v/>
      </c>
      <c r="X907" s="43" t="str">
        <f t="shared" si="74"/>
        <v>OK</v>
      </c>
      <c r="Y907" s="681" t="str">
        <f t="shared" si="75"/>
        <v/>
      </c>
    </row>
    <row r="908" spans="1:25" x14ac:dyDescent="0.25">
      <c r="A908" s="68" t="str">
        <f>'0'!$A$4</f>
        <v>………………..</v>
      </c>
      <c r="B908" s="341">
        <f>'0'!$A$2</f>
        <v>46112</v>
      </c>
      <c r="C908" s="341" t="s">
        <v>1246</v>
      </c>
      <c r="D908" s="22"/>
      <c r="E908" s="23"/>
      <c r="F908" s="14"/>
      <c r="G908" s="23"/>
      <c r="H908" s="22"/>
      <c r="I908" s="24"/>
      <c r="J908" s="24"/>
      <c r="K908" s="25"/>
      <c r="L908" s="25"/>
      <c r="M908" s="25"/>
      <c r="N908" s="25"/>
      <c r="O908" s="25"/>
      <c r="P908" s="25"/>
      <c r="Q908" s="26"/>
      <c r="R908" s="25"/>
      <c r="S908" s="25"/>
      <c r="T908" s="27">
        <f t="shared" si="71"/>
        <v>0</v>
      </c>
      <c r="U908" s="27">
        <f t="shared" si="72"/>
        <v>0</v>
      </c>
      <c r="V908" s="25"/>
      <c r="W908" s="27" t="str">
        <f t="shared" si="73"/>
        <v/>
      </c>
      <c r="X908" s="43" t="str">
        <f t="shared" si="74"/>
        <v>OK</v>
      </c>
      <c r="Y908" s="681" t="str">
        <f t="shared" si="75"/>
        <v/>
      </c>
    </row>
    <row r="909" spans="1:25" x14ac:dyDescent="0.25">
      <c r="A909" s="68" t="str">
        <f>'0'!$A$4</f>
        <v>………………..</v>
      </c>
      <c r="B909" s="341">
        <f>'0'!$A$2</f>
        <v>46112</v>
      </c>
      <c r="C909" s="341" t="s">
        <v>1246</v>
      </c>
      <c r="D909" s="22"/>
      <c r="E909" s="23"/>
      <c r="F909" s="14"/>
      <c r="G909" s="23"/>
      <c r="H909" s="22"/>
      <c r="I909" s="24"/>
      <c r="J909" s="24"/>
      <c r="K909" s="25"/>
      <c r="L909" s="25"/>
      <c r="M909" s="25"/>
      <c r="N909" s="25"/>
      <c r="O909" s="25"/>
      <c r="P909" s="25"/>
      <c r="Q909" s="26"/>
      <c r="R909" s="25"/>
      <c r="S909" s="25"/>
      <c r="T909" s="27">
        <f t="shared" si="71"/>
        <v>0</v>
      </c>
      <c r="U909" s="27">
        <f t="shared" si="72"/>
        <v>0</v>
      </c>
      <c r="V909" s="25"/>
      <c r="W909" s="27" t="str">
        <f t="shared" si="73"/>
        <v/>
      </c>
      <c r="X909" s="43" t="str">
        <f t="shared" si="74"/>
        <v>OK</v>
      </c>
      <c r="Y909" s="681" t="str">
        <f t="shared" si="75"/>
        <v/>
      </c>
    </row>
    <row r="910" spans="1:25" x14ac:dyDescent="0.25">
      <c r="A910" s="68" t="str">
        <f>'0'!$A$4</f>
        <v>………………..</v>
      </c>
      <c r="B910" s="341">
        <f>'0'!$A$2</f>
        <v>46112</v>
      </c>
      <c r="C910" s="341" t="s">
        <v>1246</v>
      </c>
      <c r="D910" s="22"/>
      <c r="E910" s="23"/>
      <c r="F910" s="14"/>
      <c r="G910" s="23"/>
      <c r="H910" s="22"/>
      <c r="I910" s="24"/>
      <c r="J910" s="24"/>
      <c r="K910" s="25"/>
      <c r="L910" s="25"/>
      <c r="M910" s="25"/>
      <c r="N910" s="25"/>
      <c r="O910" s="25"/>
      <c r="P910" s="25"/>
      <c r="Q910" s="26"/>
      <c r="R910" s="25"/>
      <c r="S910" s="25"/>
      <c r="T910" s="27">
        <f t="shared" si="71"/>
        <v>0</v>
      </c>
      <c r="U910" s="27">
        <f t="shared" si="72"/>
        <v>0</v>
      </c>
      <c r="V910" s="25"/>
      <c r="W910" s="27" t="str">
        <f t="shared" si="73"/>
        <v/>
      </c>
      <c r="X910" s="43" t="str">
        <f t="shared" si="74"/>
        <v>OK</v>
      </c>
      <c r="Y910" s="681" t="str">
        <f t="shared" si="75"/>
        <v/>
      </c>
    </row>
    <row r="911" spans="1:25" x14ac:dyDescent="0.25">
      <c r="A911" s="68" t="str">
        <f>'0'!$A$4</f>
        <v>………………..</v>
      </c>
      <c r="B911" s="341">
        <f>'0'!$A$2</f>
        <v>46112</v>
      </c>
      <c r="C911" s="341" t="s">
        <v>1246</v>
      </c>
      <c r="D911" s="22"/>
      <c r="E911" s="23"/>
      <c r="F911" s="14"/>
      <c r="G911" s="23"/>
      <c r="H911" s="22"/>
      <c r="I911" s="24"/>
      <c r="J911" s="24"/>
      <c r="K911" s="25"/>
      <c r="L911" s="25"/>
      <c r="M911" s="25"/>
      <c r="N911" s="25"/>
      <c r="O911" s="25"/>
      <c r="P911" s="25"/>
      <c r="Q911" s="26"/>
      <c r="R911" s="25"/>
      <c r="S911" s="25"/>
      <c r="T911" s="27">
        <f t="shared" si="71"/>
        <v>0</v>
      </c>
      <c r="U911" s="27">
        <f t="shared" si="72"/>
        <v>0</v>
      </c>
      <c r="V911" s="25"/>
      <c r="W911" s="27" t="str">
        <f t="shared" si="73"/>
        <v/>
      </c>
      <c r="X911" s="43" t="str">
        <f t="shared" si="74"/>
        <v>OK</v>
      </c>
      <c r="Y911" s="681" t="str">
        <f t="shared" si="75"/>
        <v/>
      </c>
    </row>
    <row r="912" spans="1:25" x14ac:dyDescent="0.25">
      <c r="A912" s="68" t="str">
        <f>'0'!$A$4</f>
        <v>………………..</v>
      </c>
      <c r="B912" s="341">
        <f>'0'!$A$2</f>
        <v>46112</v>
      </c>
      <c r="C912" s="341" t="s">
        <v>1246</v>
      </c>
      <c r="D912" s="22"/>
      <c r="E912" s="23"/>
      <c r="F912" s="14"/>
      <c r="G912" s="23"/>
      <c r="H912" s="22"/>
      <c r="I912" s="24"/>
      <c r="J912" s="24"/>
      <c r="K912" s="25"/>
      <c r="L912" s="25"/>
      <c r="M912" s="25"/>
      <c r="N912" s="25"/>
      <c r="O912" s="25"/>
      <c r="P912" s="25"/>
      <c r="Q912" s="26"/>
      <c r="R912" s="25"/>
      <c r="S912" s="25"/>
      <c r="T912" s="27">
        <f t="shared" si="71"/>
        <v>0</v>
      </c>
      <c r="U912" s="27">
        <f t="shared" si="72"/>
        <v>0</v>
      </c>
      <c r="V912" s="25"/>
      <c r="W912" s="27" t="str">
        <f t="shared" si="73"/>
        <v/>
      </c>
      <c r="X912" s="43" t="str">
        <f t="shared" si="74"/>
        <v>OK</v>
      </c>
      <c r="Y912" s="681" t="str">
        <f t="shared" si="75"/>
        <v/>
      </c>
    </row>
    <row r="913" spans="1:25" x14ac:dyDescent="0.25">
      <c r="A913" s="68" t="str">
        <f>'0'!$A$4</f>
        <v>………………..</v>
      </c>
      <c r="B913" s="341">
        <f>'0'!$A$2</f>
        <v>46112</v>
      </c>
      <c r="C913" s="341" t="s">
        <v>1246</v>
      </c>
      <c r="D913" s="22"/>
      <c r="E913" s="23"/>
      <c r="F913" s="14"/>
      <c r="G913" s="23"/>
      <c r="H913" s="22"/>
      <c r="I913" s="24"/>
      <c r="J913" s="24"/>
      <c r="K913" s="25"/>
      <c r="L913" s="25"/>
      <c r="M913" s="25"/>
      <c r="N913" s="25"/>
      <c r="O913" s="25"/>
      <c r="P913" s="25"/>
      <c r="Q913" s="26"/>
      <c r="R913" s="25"/>
      <c r="S913" s="25"/>
      <c r="T913" s="27">
        <f t="shared" si="71"/>
        <v>0</v>
      </c>
      <c r="U913" s="27">
        <f t="shared" si="72"/>
        <v>0</v>
      </c>
      <c r="V913" s="25"/>
      <c r="W913" s="27" t="str">
        <f t="shared" si="73"/>
        <v/>
      </c>
      <c r="X913" s="43" t="str">
        <f t="shared" si="74"/>
        <v>OK</v>
      </c>
      <c r="Y913" s="681" t="str">
        <f t="shared" si="75"/>
        <v/>
      </c>
    </row>
    <row r="914" spans="1:25" x14ac:dyDescent="0.25">
      <c r="A914" s="68" t="str">
        <f>'0'!$A$4</f>
        <v>………………..</v>
      </c>
      <c r="B914" s="341">
        <f>'0'!$A$2</f>
        <v>46112</v>
      </c>
      <c r="C914" s="341" t="s">
        <v>1246</v>
      </c>
      <c r="D914" s="22"/>
      <c r="E914" s="23"/>
      <c r="F914" s="14"/>
      <c r="G914" s="23"/>
      <c r="H914" s="22"/>
      <c r="I914" s="24"/>
      <c r="J914" s="24"/>
      <c r="K914" s="25"/>
      <c r="L914" s="25"/>
      <c r="M914" s="25"/>
      <c r="N914" s="25"/>
      <c r="O914" s="25"/>
      <c r="P914" s="25"/>
      <c r="Q914" s="26"/>
      <c r="R914" s="25"/>
      <c r="S914" s="25"/>
      <c r="T914" s="27">
        <f t="shared" si="71"/>
        <v>0</v>
      </c>
      <c r="U914" s="27">
        <f t="shared" si="72"/>
        <v>0</v>
      </c>
      <c r="V914" s="25"/>
      <c r="W914" s="27" t="str">
        <f t="shared" si="73"/>
        <v/>
      </c>
      <c r="X914" s="43" t="str">
        <f t="shared" si="74"/>
        <v>OK</v>
      </c>
      <c r="Y914" s="681" t="str">
        <f t="shared" si="75"/>
        <v/>
      </c>
    </row>
    <row r="915" spans="1:25" x14ac:dyDescent="0.25">
      <c r="A915" s="68" t="str">
        <f>'0'!$A$4</f>
        <v>………………..</v>
      </c>
      <c r="B915" s="341">
        <f>'0'!$A$2</f>
        <v>46112</v>
      </c>
      <c r="C915" s="341" t="s">
        <v>1246</v>
      </c>
      <c r="D915" s="22"/>
      <c r="E915" s="23"/>
      <c r="F915" s="14"/>
      <c r="G915" s="23"/>
      <c r="H915" s="22"/>
      <c r="I915" s="24"/>
      <c r="J915" s="24"/>
      <c r="K915" s="25"/>
      <c r="L915" s="25"/>
      <c r="M915" s="25"/>
      <c r="N915" s="25"/>
      <c r="O915" s="25"/>
      <c r="P915" s="25"/>
      <c r="Q915" s="26"/>
      <c r="R915" s="25"/>
      <c r="S915" s="25"/>
      <c r="T915" s="27">
        <f t="shared" si="71"/>
        <v>0</v>
      </c>
      <c r="U915" s="27">
        <f t="shared" si="72"/>
        <v>0</v>
      </c>
      <c r="V915" s="25"/>
      <c r="W915" s="27" t="str">
        <f t="shared" si="73"/>
        <v/>
      </c>
      <c r="X915" s="43" t="str">
        <f t="shared" si="74"/>
        <v>OK</v>
      </c>
      <c r="Y915" s="681" t="str">
        <f t="shared" si="75"/>
        <v/>
      </c>
    </row>
    <row r="916" spans="1:25" x14ac:dyDescent="0.25">
      <c r="A916" s="68" t="str">
        <f>'0'!$A$4</f>
        <v>………………..</v>
      </c>
      <c r="B916" s="341">
        <f>'0'!$A$2</f>
        <v>46112</v>
      </c>
      <c r="C916" s="341" t="s">
        <v>1246</v>
      </c>
      <c r="D916" s="22"/>
      <c r="E916" s="23"/>
      <c r="F916" s="14"/>
      <c r="G916" s="23"/>
      <c r="H916" s="22"/>
      <c r="I916" s="24"/>
      <c r="J916" s="24"/>
      <c r="K916" s="25"/>
      <c r="L916" s="25"/>
      <c r="M916" s="25"/>
      <c r="N916" s="25"/>
      <c r="O916" s="25"/>
      <c r="P916" s="25"/>
      <c r="Q916" s="26"/>
      <c r="R916" s="25"/>
      <c r="S916" s="25"/>
      <c r="T916" s="27">
        <f t="shared" si="71"/>
        <v>0</v>
      </c>
      <c r="U916" s="27">
        <f t="shared" si="72"/>
        <v>0</v>
      </c>
      <c r="V916" s="25"/>
      <c r="W916" s="27" t="str">
        <f t="shared" si="73"/>
        <v/>
      </c>
      <c r="X916" s="43" t="str">
        <f t="shared" si="74"/>
        <v>OK</v>
      </c>
      <c r="Y916" s="681" t="str">
        <f t="shared" si="75"/>
        <v/>
      </c>
    </row>
    <row r="917" spans="1:25" x14ac:dyDescent="0.25">
      <c r="A917" s="68" t="str">
        <f>'0'!$A$4</f>
        <v>………………..</v>
      </c>
      <c r="B917" s="341">
        <f>'0'!$A$2</f>
        <v>46112</v>
      </c>
      <c r="C917" s="341" t="s">
        <v>1246</v>
      </c>
      <c r="D917" s="22"/>
      <c r="E917" s="23"/>
      <c r="F917" s="14"/>
      <c r="G917" s="23"/>
      <c r="H917" s="22"/>
      <c r="I917" s="24"/>
      <c r="J917" s="24"/>
      <c r="K917" s="25"/>
      <c r="L917" s="25"/>
      <c r="M917" s="25"/>
      <c r="N917" s="25"/>
      <c r="O917" s="25"/>
      <c r="P917" s="25"/>
      <c r="Q917" s="26"/>
      <c r="R917" s="25"/>
      <c r="S917" s="25"/>
      <c r="T917" s="27">
        <f t="shared" si="71"/>
        <v>0</v>
      </c>
      <c r="U917" s="27">
        <f t="shared" si="72"/>
        <v>0</v>
      </c>
      <c r="V917" s="25"/>
      <c r="W917" s="27" t="str">
        <f t="shared" si="73"/>
        <v/>
      </c>
      <c r="X917" s="43" t="str">
        <f t="shared" si="74"/>
        <v>OK</v>
      </c>
      <c r="Y917" s="681" t="str">
        <f t="shared" si="75"/>
        <v/>
      </c>
    </row>
    <row r="918" spans="1:25" x14ac:dyDescent="0.25">
      <c r="A918" s="68" t="str">
        <f>'0'!$A$4</f>
        <v>………………..</v>
      </c>
      <c r="B918" s="341">
        <f>'0'!$A$2</f>
        <v>46112</v>
      </c>
      <c r="C918" s="341" t="s">
        <v>1246</v>
      </c>
      <c r="D918" s="22"/>
      <c r="E918" s="23"/>
      <c r="F918" s="14"/>
      <c r="G918" s="23"/>
      <c r="H918" s="22"/>
      <c r="I918" s="24"/>
      <c r="J918" s="24"/>
      <c r="K918" s="25"/>
      <c r="L918" s="25"/>
      <c r="M918" s="25"/>
      <c r="N918" s="25"/>
      <c r="O918" s="25"/>
      <c r="P918" s="25"/>
      <c r="Q918" s="26"/>
      <c r="R918" s="25"/>
      <c r="S918" s="25"/>
      <c r="T918" s="27">
        <f t="shared" si="71"/>
        <v>0</v>
      </c>
      <c r="U918" s="27">
        <f t="shared" si="72"/>
        <v>0</v>
      </c>
      <c r="V918" s="25"/>
      <c r="W918" s="27" t="str">
        <f t="shared" si="73"/>
        <v/>
      </c>
      <c r="X918" s="43" t="str">
        <f t="shared" si="74"/>
        <v>OK</v>
      </c>
      <c r="Y918" s="681" t="str">
        <f t="shared" si="75"/>
        <v/>
      </c>
    </row>
    <row r="919" spans="1:25" x14ac:dyDescent="0.25">
      <c r="A919" s="68" t="str">
        <f>'0'!$A$4</f>
        <v>………………..</v>
      </c>
      <c r="B919" s="341">
        <f>'0'!$A$2</f>
        <v>46112</v>
      </c>
      <c r="C919" s="341" t="s">
        <v>1246</v>
      </c>
      <c r="D919" s="22"/>
      <c r="E919" s="23"/>
      <c r="F919" s="14"/>
      <c r="G919" s="23"/>
      <c r="H919" s="22"/>
      <c r="I919" s="24"/>
      <c r="J919" s="24"/>
      <c r="K919" s="25"/>
      <c r="L919" s="25"/>
      <c r="M919" s="25"/>
      <c r="N919" s="25"/>
      <c r="O919" s="25"/>
      <c r="P919" s="25"/>
      <c r="Q919" s="26"/>
      <c r="R919" s="25"/>
      <c r="S919" s="25"/>
      <c r="T919" s="27">
        <f t="shared" si="71"/>
        <v>0</v>
      </c>
      <c r="U919" s="27">
        <f t="shared" si="72"/>
        <v>0</v>
      </c>
      <c r="V919" s="25"/>
      <c r="W919" s="27" t="str">
        <f t="shared" si="73"/>
        <v/>
      </c>
      <c r="X919" s="43" t="str">
        <f t="shared" si="74"/>
        <v>OK</v>
      </c>
      <c r="Y919" s="681" t="str">
        <f t="shared" si="75"/>
        <v/>
      </c>
    </row>
    <row r="920" spans="1:25" x14ac:dyDescent="0.25">
      <c r="A920" s="68" t="str">
        <f>'0'!$A$4</f>
        <v>………………..</v>
      </c>
      <c r="B920" s="341">
        <f>'0'!$A$2</f>
        <v>46112</v>
      </c>
      <c r="C920" s="341" t="s">
        <v>1246</v>
      </c>
      <c r="D920" s="22"/>
      <c r="E920" s="23"/>
      <c r="F920" s="14"/>
      <c r="G920" s="23"/>
      <c r="H920" s="22"/>
      <c r="I920" s="24"/>
      <c r="J920" s="24"/>
      <c r="K920" s="25"/>
      <c r="L920" s="25"/>
      <c r="M920" s="25"/>
      <c r="N920" s="25"/>
      <c r="O920" s="25"/>
      <c r="P920" s="25"/>
      <c r="Q920" s="26"/>
      <c r="R920" s="25"/>
      <c r="S920" s="25"/>
      <c r="T920" s="27">
        <f t="shared" si="71"/>
        <v>0</v>
      </c>
      <c r="U920" s="27">
        <f t="shared" si="72"/>
        <v>0</v>
      </c>
      <c r="V920" s="25"/>
      <c r="W920" s="27" t="str">
        <f t="shared" si="73"/>
        <v/>
      </c>
      <c r="X920" s="43" t="str">
        <f t="shared" si="74"/>
        <v>OK</v>
      </c>
      <c r="Y920" s="681" t="str">
        <f t="shared" si="75"/>
        <v/>
      </c>
    </row>
    <row r="921" spans="1:25" x14ac:dyDescent="0.25">
      <c r="A921" s="68" t="str">
        <f>'0'!$A$4</f>
        <v>………………..</v>
      </c>
      <c r="B921" s="341">
        <f>'0'!$A$2</f>
        <v>46112</v>
      </c>
      <c r="C921" s="341" t="s">
        <v>1246</v>
      </c>
      <c r="D921" s="22"/>
      <c r="E921" s="23"/>
      <c r="F921" s="14"/>
      <c r="G921" s="23"/>
      <c r="H921" s="22"/>
      <c r="I921" s="24"/>
      <c r="J921" s="24"/>
      <c r="K921" s="25"/>
      <c r="L921" s="25"/>
      <c r="M921" s="25"/>
      <c r="N921" s="25"/>
      <c r="O921" s="25"/>
      <c r="P921" s="25"/>
      <c r="Q921" s="26"/>
      <c r="R921" s="25"/>
      <c r="S921" s="25"/>
      <c r="T921" s="27">
        <f t="shared" si="71"/>
        <v>0</v>
      </c>
      <c r="U921" s="27">
        <f t="shared" si="72"/>
        <v>0</v>
      </c>
      <c r="V921" s="25"/>
      <c r="W921" s="27" t="str">
        <f t="shared" si="73"/>
        <v/>
      </c>
      <c r="X921" s="43" t="str">
        <f t="shared" si="74"/>
        <v>OK</v>
      </c>
      <c r="Y921" s="681" t="str">
        <f t="shared" si="75"/>
        <v/>
      </c>
    </row>
    <row r="922" spans="1:25" x14ac:dyDescent="0.25">
      <c r="A922" s="68" t="str">
        <f>'0'!$A$4</f>
        <v>………………..</v>
      </c>
      <c r="B922" s="341">
        <f>'0'!$A$2</f>
        <v>46112</v>
      </c>
      <c r="C922" s="341" t="s">
        <v>1246</v>
      </c>
      <c r="D922" s="22"/>
      <c r="E922" s="23"/>
      <c r="F922" s="14"/>
      <c r="G922" s="23"/>
      <c r="H922" s="22"/>
      <c r="I922" s="24"/>
      <c r="J922" s="24"/>
      <c r="K922" s="25"/>
      <c r="L922" s="25"/>
      <c r="M922" s="25"/>
      <c r="N922" s="25"/>
      <c r="O922" s="25"/>
      <c r="P922" s="25"/>
      <c r="Q922" s="26"/>
      <c r="R922" s="25"/>
      <c r="S922" s="25"/>
      <c r="T922" s="27">
        <f t="shared" si="71"/>
        <v>0</v>
      </c>
      <c r="U922" s="27">
        <f t="shared" si="72"/>
        <v>0</v>
      </c>
      <c r="V922" s="25"/>
      <c r="W922" s="27" t="str">
        <f t="shared" si="73"/>
        <v/>
      </c>
      <c r="X922" s="43" t="str">
        <f t="shared" si="74"/>
        <v>OK</v>
      </c>
      <c r="Y922" s="681" t="str">
        <f t="shared" si="75"/>
        <v/>
      </c>
    </row>
    <row r="923" spans="1:25" x14ac:dyDescent="0.25">
      <c r="A923" s="68" t="str">
        <f>'0'!$A$4</f>
        <v>………………..</v>
      </c>
      <c r="B923" s="341">
        <f>'0'!$A$2</f>
        <v>46112</v>
      </c>
      <c r="C923" s="341" t="s">
        <v>1246</v>
      </c>
      <c r="D923" s="22"/>
      <c r="E923" s="23"/>
      <c r="F923" s="14"/>
      <c r="G923" s="23"/>
      <c r="H923" s="22"/>
      <c r="I923" s="24"/>
      <c r="J923" s="24"/>
      <c r="K923" s="25"/>
      <c r="L923" s="25"/>
      <c r="M923" s="25"/>
      <c r="N923" s="25"/>
      <c r="O923" s="25"/>
      <c r="P923" s="25"/>
      <c r="Q923" s="26"/>
      <c r="R923" s="25"/>
      <c r="S923" s="25"/>
      <c r="T923" s="27">
        <f t="shared" si="71"/>
        <v>0</v>
      </c>
      <c r="U923" s="27">
        <f t="shared" si="72"/>
        <v>0</v>
      </c>
      <c r="V923" s="25"/>
      <c r="W923" s="27" t="str">
        <f t="shared" si="73"/>
        <v/>
      </c>
      <c r="X923" s="43" t="str">
        <f t="shared" si="74"/>
        <v>OK</v>
      </c>
      <c r="Y923" s="681" t="str">
        <f t="shared" si="75"/>
        <v/>
      </c>
    </row>
    <row r="924" spans="1:25" x14ac:dyDescent="0.25">
      <c r="A924" s="68" t="str">
        <f>'0'!$A$4</f>
        <v>………………..</v>
      </c>
      <c r="B924" s="341">
        <f>'0'!$A$2</f>
        <v>46112</v>
      </c>
      <c r="C924" s="341" t="s">
        <v>1246</v>
      </c>
      <c r="D924" s="22"/>
      <c r="E924" s="23"/>
      <c r="F924" s="14"/>
      <c r="G924" s="23"/>
      <c r="H924" s="22"/>
      <c r="I924" s="24"/>
      <c r="J924" s="24"/>
      <c r="K924" s="25"/>
      <c r="L924" s="25"/>
      <c r="M924" s="25"/>
      <c r="N924" s="25"/>
      <c r="O924" s="25"/>
      <c r="P924" s="25"/>
      <c r="Q924" s="26"/>
      <c r="R924" s="25"/>
      <c r="S924" s="25"/>
      <c r="T924" s="27">
        <f t="shared" si="71"/>
        <v>0</v>
      </c>
      <c r="U924" s="27">
        <f t="shared" si="72"/>
        <v>0</v>
      </c>
      <c r="V924" s="25"/>
      <c r="W924" s="27" t="str">
        <f t="shared" si="73"/>
        <v/>
      </c>
      <c r="X924" s="43" t="str">
        <f t="shared" si="74"/>
        <v>OK</v>
      </c>
      <c r="Y924" s="681" t="str">
        <f t="shared" si="75"/>
        <v/>
      </c>
    </row>
    <row r="925" spans="1:25" x14ac:dyDescent="0.25">
      <c r="A925" s="68" t="str">
        <f>'0'!$A$4</f>
        <v>………………..</v>
      </c>
      <c r="B925" s="341">
        <f>'0'!$A$2</f>
        <v>46112</v>
      </c>
      <c r="C925" s="341" t="s">
        <v>1246</v>
      </c>
      <c r="D925" s="22"/>
      <c r="E925" s="23"/>
      <c r="F925" s="14"/>
      <c r="G925" s="23"/>
      <c r="H925" s="22"/>
      <c r="I925" s="24"/>
      <c r="J925" s="24"/>
      <c r="K925" s="25"/>
      <c r="L925" s="25"/>
      <c r="M925" s="25"/>
      <c r="N925" s="25"/>
      <c r="O925" s="25"/>
      <c r="P925" s="25"/>
      <c r="Q925" s="26"/>
      <c r="R925" s="25"/>
      <c r="S925" s="25"/>
      <c r="T925" s="27">
        <f t="shared" si="71"/>
        <v>0</v>
      </c>
      <c r="U925" s="27">
        <f t="shared" si="72"/>
        <v>0</v>
      </c>
      <c r="V925" s="25"/>
      <c r="W925" s="27" t="str">
        <f t="shared" si="73"/>
        <v/>
      </c>
      <c r="X925" s="43" t="str">
        <f t="shared" si="74"/>
        <v>OK</v>
      </c>
      <c r="Y925" s="681" t="str">
        <f t="shared" si="75"/>
        <v/>
      </c>
    </row>
    <row r="926" spans="1:25" x14ac:dyDescent="0.25">
      <c r="A926" s="68" t="str">
        <f>'0'!$A$4</f>
        <v>………………..</v>
      </c>
      <c r="B926" s="341">
        <f>'0'!$A$2</f>
        <v>46112</v>
      </c>
      <c r="C926" s="341" t="s">
        <v>1246</v>
      </c>
      <c r="D926" s="22"/>
      <c r="E926" s="23"/>
      <c r="F926" s="14"/>
      <c r="G926" s="23"/>
      <c r="H926" s="22"/>
      <c r="I926" s="24"/>
      <c r="J926" s="24"/>
      <c r="K926" s="25"/>
      <c r="L926" s="25"/>
      <c r="M926" s="25"/>
      <c r="N926" s="25"/>
      <c r="O926" s="25"/>
      <c r="P926" s="25"/>
      <c r="Q926" s="26"/>
      <c r="R926" s="25"/>
      <c r="S926" s="25"/>
      <c r="T926" s="27">
        <f t="shared" si="71"/>
        <v>0</v>
      </c>
      <c r="U926" s="27">
        <f t="shared" si="72"/>
        <v>0</v>
      </c>
      <c r="V926" s="25"/>
      <c r="W926" s="27" t="str">
        <f t="shared" si="73"/>
        <v/>
      </c>
      <c r="X926" s="43" t="str">
        <f t="shared" si="74"/>
        <v>OK</v>
      </c>
      <c r="Y926" s="681" t="str">
        <f t="shared" si="75"/>
        <v/>
      </c>
    </row>
    <row r="927" spans="1:25" x14ac:dyDescent="0.25">
      <c r="A927" s="68" t="str">
        <f>'0'!$A$4</f>
        <v>………………..</v>
      </c>
      <c r="B927" s="341">
        <f>'0'!$A$2</f>
        <v>46112</v>
      </c>
      <c r="C927" s="341" t="s">
        <v>1246</v>
      </c>
      <c r="D927" s="22"/>
      <c r="E927" s="23"/>
      <c r="F927" s="14"/>
      <c r="G927" s="23"/>
      <c r="H927" s="22"/>
      <c r="I927" s="24"/>
      <c r="J927" s="24"/>
      <c r="K927" s="25"/>
      <c r="L927" s="25"/>
      <c r="M927" s="25"/>
      <c r="N927" s="25"/>
      <c r="O927" s="25"/>
      <c r="P927" s="25"/>
      <c r="Q927" s="26"/>
      <c r="R927" s="25"/>
      <c r="S927" s="25"/>
      <c r="T927" s="27">
        <f t="shared" si="71"/>
        <v>0</v>
      </c>
      <c r="U927" s="27">
        <f t="shared" si="72"/>
        <v>0</v>
      </c>
      <c r="V927" s="25"/>
      <c r="W927" s="27" t="str">
        <f t="shared" si="73"/>
        <v/>
      </c>
      <c r="X927" s="43" t="str">
        <f t="shared" si="74"/>
        <v>OK</v>
      </c>
      <c r="Y927" s="681" t="str">
        <f t="shared" si="75"/>
        <v/>
      </c>
    </row>
    <row r="928" spans="1:25" x14ac:dyDescent="0.25">
      <c r="A928" s="68" t="str">
        <f>'0'!$A$4</f>
        <v>………………..</v>
      </c>
      <c r="B928" s="341">
        <f>'0'!$A$2</f>
        <v>46112</v>
      </c>
      <c r="C928" s="341" t="s">
        <v>1246</v>
      </c>
      <c r="D928" s="22"/>
      <c r="E928" s="23"/>
      <c r="F928" s="14"/>
      <c r="G928" s="23"/>
      <c r="H928" s="22"/>
      <c r="I928" s="24"/>
      <c r="J928" s="24"/>
      <c r="K928" s="25"/>
      <c r="L928" s="25"/>
      <c r="M928" s="25"/>
      <c r="N928" s="25"/>
      <c r="O928" s="25"/>
      <c r="P928" s="25"/>
      <c r="Q928" s="26"/>
      <c r="R928" s="25"/>
      <c r="S928" s="25"/>
      <c r="T928" s="27">
        <f t="shared" si="71"/>
        <v>0</v>
      </c>
      <c r="U928" s="27">
        <f t="shared" si="72"/>
        <v>0</v>
      </c>
      <c r="V928" s="25"/>
      <c r="W928" s="27" t="str">
        <f t="shared" si="73"/>
        <v/>
      </c>
      <c r="X928" s="43" t="str">
        <f t="shared" si="74"/>
        <v>OK</v>
      </c>
      <c r="Y928" s="681" t="str">
        <f t="shared" si="75"/>
        <v/>
      </c>
    </row>
    <row r="929" spans="1:25" x14ac:dyDescent="0.25">
      <c r="A929" s="68" t="str">
        <f>'0'!$A$4</f>
        <v>………………..</v>
      </c>
      <c r="B929" s="341">
        <f>'0'!$A$2</f>
        <v>46112</v>
      </c>
      <c r="C929" s="341" t="s">
        <v>1246</v>
      </c>
      <c r="D929" s="22"/>
      <c r="E929" s="23"/>
      <c r="F929" s="14"/>
      <c r="G929" s="23"/>
      <c r="H929" s="22"/>
      <c r="I929" s="24"/>
      <c r="J929" s="24"/>
      <c r="K929" s="25"/>
      <c r="L929" s="25"/>
      <c r="M929" s="25"/>
      <c r="N929" s="25"/>
      <c r="O929" s="25"/>
      <c r="P929" s="25"/>
      <c r="Q929" s="26"/>
      <c r="R929" s="25"/>
      <c r="S929" s="25"/>
      <c r="T929" s="27">
        <f t="shared" si="71"/>
        <v>0</v>
      </c>
      <c r="U929" s="27">
        <f t="shared" si="72"/>
        <v>0</v>
      </c>
      <c r="V929" s="25"/>
      <c r="W929" s="27" t="str">
        <f t="shared" si="73"/>
        <v/>
      </c>
      <c r="X929" s="43" t="str">
        <f t="shared" si="74"/>
        <v>OK</v>
      </c>
      <c r="Y929" s="681" t="str">
        <f t="shared" si="75"/>
        <v/>
      </c>
    </row>
    <row r="930" spans="1:25" x14ac:dyDescent="0.25">
      <c r="A930" s="68" t="str">
        <f>'0'!$A$4</f>
        <v>………………..</v>
      </c>
      <c r="B930" s="341">
        <f>'0'!$A$2</f>
        <v>46112</v>
      </c>
      <c r="C930" s="341" t="s">
        <v>1246</v>
      </c>
      <c r="D930" s="22"/>
      <c r="E930" s="23"/>
      <c r="F930" s="14"/>
      <c r="G930" s="23"/>
      <c r="H930" s="22"/>
      <c r="I930" s="24"/>
      <c r="J930" s="24"/>
      <c r="K930" s="25"/>
      <c r="L930" s="25"/>
      <c r="M930" s="25"/>
      <c r="N930" s="25"/>
      <c r="O930" s="25"/>
      <c r="P930" s="25"/>
      <c r="Q930" s="26"/>
      <c r="R930" s="25"/>
      <c r="S930" s="25"/>
      <c r="T930" s="27">
        <f t="shared" si="71"/>
        <v>0</v>
      </c>
      <c r="U930" s="27">
        <f t="shared" si="72"/>
        <v>0</v>
      </c>
      <c r="V930" s="25"/>
      <c r="W930" s="27" t="str">
        <f t="shared" si="73"/>
        <v/>
      </c>
      <c r="X930" s="43" t="str">
        <f t="shared" si="74"/>
        <v>OK</v>
      </c>
      <c r="Y930" s="681" t="str">
        <f t="shared" si="75"/>
        <v/>
      </c>
    </row>
    <row r="931" spans="1:25" x14ac:dyDescent="0.25">
      <c r="A931" s="68" t="str">
        <f>'0'!$A$4</f>
        <v>………………..</v>
      </c>
      <c r="B931" s="341">
        <f>'0'!$A$2</f>
        <v>46112</v>
      </c>
      <c r="C931" s="341" t="s">
        <v>1246</v>
      </c>
      <c r="D931" s="22"/>
      <c r="E931" s="23"/>
      <c r="F931" s="14"/>
      <c r="G931" s="23"/>
      <c r="H931" s="22"/>
      <c r="I931" s="24"/>
      <c r="J931" s="24"/>
      <c r="K931" s="25"/>
      <c r="L931" s="25"/>
      <c r="M931" s="25"/>
      <c r="N931" s="25"/>
      <c r="O931" s="25"/>
      <c r="P931" s="25"/>
      <c r="Q931" s="26"/>
      <c r="R931" s="25"/>
      <c r="S931" s="25"/>
      <c r="T931" s="27">
        <f t="shared" si="71"/>
        <v>0</v>
      </c>
      <c r="U931" s="27">
        <f t="shared" si="72"/>
        <v>0</v>
      </c>
      <c r="V931" s="25"/>
      <c r="W931" s="27" t="str">
        <f t="shared" si="73"/>
        <v/>
      </c>
      <c r="X931" s="43" t="str">
        <f t="shared" si="74"/>
        <v>OK</v>
      </c>
      <c r="Y931" s="681" t="str">
        <f t="shared" si="75"/>
        <v/>
      </c>
    </row>
    <row r="932" spans="1:25" x14ac:dyDescent="0.25">
      <c r="A932" s="68" t="str">
        <f>'0'!$A$4</f>
        <v>………………..</v>
      </c>
      <c r="B932" s="341">
        <f>'0'!$A$2</f>
        <v>46112</v>
      </c>
      <c r="C932" s="341" t="s">
        <v>1246</v>
      </c>
      <c r="D932" s="22"/>
      <c r="E932" s="23"/>
      <c r="F932" s="14"/>
      <c r="G932" s="23"/>
      <c r="H932" s="22"/>
      <c r="I932" s="24"/>
      <c r="J932" s="24"/>
      <c r="K932" s="25"/>
      <c r="L932" s="25"/>
      <c r="M932" s="25"/>
      <c r="N932" s="25"/>
      <c r="O932" s="25"/>
      <c r="P932" s="25"/>
      <c r="Q932" s="26"/>
      <c r="R932" s="25"/>
      <c r="S932" s="25"/>
      <c r="T932" s="27">
        <f t="shared" si="71"/>
        <v>0</v>
      </c>
      <c r="U932" s="27">
        <f t="shared" si="72"/>
        <v>0</v>
      </c>
      <c r="V932" s="25"/>
      <c r="W932" s="27" t="str">
        <f t="shared" si="73"/>
        <v/>
      </c>
      <c r="X932" s="43" t="str">
        <f t="shared" si="74"/>
        <v>OK</v>
      </c>
      <c r="Y932" s="681" t="str">
        <f t="shared" si="75"/>
        <v/>
      </c>
    </row>
    <row r="933" spans="1:25" x14ac:dyDescent="0.25">
      <c r="A933" s="68" t="str">
        <f>'0'!$A$4</f>
        <v>………………..</v>
      </c>
      <c r="B933" s="341">
        <f>'0'!$A$2</f>
        <v>46112</v>
      </c>
      <c r="C933" s="341" t="s">
        <v>1246</v>
      </c>
      <c r="D933" s="22"/>
      <c r="E933" s="23"/>
      <c r="F933" s="14"/>
      <c r="G933" s="23"/>
      <c r="H933" s="22"/>
      <c r="I933" s="24"/>
      <c r="J933" s="24"/>
      <c r="K933" s="25"/>
      <c r="L933" s="25"/>
      <c r="M933" s="25"/>
      <c r="N933" s="25"/>
      <c r="O933" s="25"/>
      <c r="P933" s="25"/>
      <c r="Q933" s="26"/>
      <c r="R933" s="25"/>
      <c r="S933" s="25"/>
      <c r="T933" s="27">
        <f t="shared" si="71"/>
        <v>0</v>
      </c>
      <c r="U933" s="27">
        <f t="shared" si="72"/>
        <v>0</v>
      </c>
      <c r="V933" s="25"/>
      <c r="W933" s="27" t="str">
        <f t="shared" si="73"/>
        <v/>
      </c>
      <c r="X933" s="43" t="str">
        <f t="shared" si="74"/>
        <v>OK</v>
      </c>
      <c r="Y933" s="681" t="str">
        <f t="shared" si="75"/>
        <v/>
      </c>
    </row>
    <row r="934" spans="1:25" x14ac:dyDescent="0.25">
      <c r="A934" s="68" t="str">
        <f>'0'!$A$4</f>
        <v>………………..</v>
      </c>
      <c r="B934" s="341">
        <f>'0'!$A$2</f>
        <v>46112</v>
      </c>
      <c r="C934" s="341" t="s">
        <v>1246</v>
      </c>
      <c r="D934" s="22"/>
      <c r="E934" s="23"/>
      <c r="F934" s="14"/>
      <c r="G934" s="23"/>
      <c r="H934" s="22"/>
      <c r="I934" s="24"/>
      <c r="J934" s="24"/>
      <c r="K934" s="25"/>
      <c r="L934" s="25"/>
      <c r="M934" s="25"/>
      <c r="N934" s="25"/>
      <c r="O934" s="25"/>
      <c r="P934" s="25"/>
      <c r="Q934" s="26"/>
      <c r="R934" s="25"/>
      <c r="S934" s="25"/>
      <c r="T934" s="27">
        <f t="shared" si="71"/>
        <v>0</v>
      </c>
      <c r="U934" s="27">
        <f t="shared" si="72"/>
        <v>0</v>
      </c>
      <c r="V934" s="25"/>
      <c r="W934" s="27" t="str">
        <f t="shared" si="73"/>
        <v/>
      </c>
      <c r="X934" s="43" t="str">
        <f t="shared" si="74"/>
        <v>OK</v>
      </c>
      <c r="Y934" s="681" t="str">
        <f t="shared" si="75"/>
        <v/>
      </c>
    </row>
    <row r="935" spans="1:25" x14ac:dyDescent="0.25">
      <c r="A935" s="68" t="str">
        <f>'0'!$A$4</f>
        <v>………………..</v>
      </c>
      <c r="B935" s="341">
        <f>'0'!$A$2</f>
        <v>46112</v>
      </c>
      <c r="C935" s="341" t="s">
        <v>1246</v>
      </c>
      <c r="D935" s="22"/>
      <c r="E935" s="23"/>
      <c r="F935" s="14"/>
      <c r="G935" s="23"/>
      <c r="H935" s="22"/>
      <c r="I935" s="24"/>
      <c r="J935" s="24"/>
      <c r="K935" s="25"/>
      <c r="L935" s="25"/>
      <c r="M935" s="25"/>
      <c r="N935" s="25"/>
      <c r="O935" s="25"/>
      <c r="P935" s="25"/>
      <c r="Q935" s="26"/>
      <c r="R935" s="25"/>
      <c r="S935" s="25"/>
      <c r="T935" s="27">
        <f t="shared" si="71"/>
        <v>0</v>
      </c>
      <c r="U935" s="27">
        <f t="shared" si="72"/>
        <v>0</v>
      </c>
      <c r="V935" s="25"/>
      <c r="W935" s="27" t="str">
        <f t="shared" si="73"/>
        <v/>
      </c>
      <c r="X935" s="43" t="str">
        <f t="shared" si="74"/>
        <v>OK</v>
      </c>
      <c r="Y935" s="681" t="str">
        <f t="shared" si="75"/>
        <v/>
      </c>
    </row>
    <row r="936" spans="1:25" x14ac:dyDescent="0.25">
      <c r="A936" s="68" t="str">
        <f>'0'!$A$4</f>
        <v>………………..</v>
      </c>
      <c r="B936" s="341">
        <f>'0'!$A$2</f>
        <v>46112</v>
      </c>
      <c r="C936" s="341" t="s">
        <v>1246</v>
      </c>
      <c r="D936" s="22"/>
      <c r="E936" s="23"/>
      <c r="F936" s="14"/>
      <c r="G936" s="23"/>
      <c r="H936" s="22"/>
      <c r="I936" s="24"/>
      <c r="J936" s="24"/>
      <c r="K936" s="25"/>
      <c r="L936" s="25"/>
      <c r="M936" s="25"/>
      <c r="N936" s="25"/>
      <c r="O936" s="25"/>
      <c r="P936" s="25"/>
      <c r="Q936" s="26"/>
      <c r="R936" s="25"/>
      <c r="S936" s="25"/>
      <c r="T936" s="27">
        <f t="shared" si="71"/>
        <v>0</v>
      </c>
      <c r="U936" s="27">
        <f t="shared" si="72"/>
        <v>0</v>
      </c>
      <c r="V936" s="25"/>
      <c r="W936" s="27" t="str">
        <f t="shared" si="73"/>
        <v/>
      </c>
      <c r="X936" s="43" t="str">
        <f t="shared" si="74"/>
        <v>OK</v>
      </c>
      <c r="Y936" s="681" t="str">
        <f t="shared" si="75"/>
        <v/>
      </c>
    </row>
    <row r="937" spans="1:25" x14ac:dyDescent="0.25">
      <c r="A937" s="68" t="str">
        <f>'0'!$A$4</f>
        <v>………………..</v>
      </c>
      <c r="B937" s="341">
        <f>'0'!$A$2</f>
        <v>46112</v>
      </c>
      <c r="C937" s="341" t="s">
        <v>1246</v>
      </c>
      <c r="D937" s="22"/>
      <c r="E937" s="23"/>
      <c r="F937" s="14"/>
      <c r="G937" s="23"/>
      <c r="H937" s="22"/>
      <c r="I937" s="24"/>
      <c r="J937" s="24"/>
      <c r="K937" s="25"/>
      <c r="L937" s="25"/>
      <c r="M937" s="25"/>
      <c r="N937" s="25"/>
      <c r="O937" s="25"/>
      <c r="P937" s="25"/>
      <c r="Q937" s="26"/>
      <c r="R937" s="25"/>
      <c r="S937" s="25"/>
      <c r="T937" s="27">
        <f t="shared" si="71"/>
        <v>0</v>
      </c>
      <c r="U937" s="27">
        <f t="shared" si="72"/>
        <v>0</v>
      </c>
      <c r="V937" s="25"/>
      <c r="W937" s="27" t="str">
        <f t="shared" si="73"/>
        <v/>
      </c>
      <c r="X937" s="43" t="str">
        <f t="shared" si="74"/>
        <v>OK</v>
      </c>
      <c r="Y937" s="681" t="str">
        <f t="shared" si="75"/>
        <v/>
      </c>
    </row>
    <row r="938" spans="1:25" x14ac:dyDescent="0.25">
      <c r="A938" s="68" t="str">
        <f>'0'!$A$4</f>
        <v>………………..</v>
      </c>
      <c r="B938" s="341">
        <f>'0'!$A$2</f>
        <v>46112</v>
      </c>
      <c r="C938" s="341" t="s">
        <v>1246</v>
      </c>
      <c r="D938" s="22"/>
      <c r="E938" s="23"/>
      <c r="F938" s="14"/>
      <c r="G938" s="23"/>
      <c r="H938" s="22"/>
      <c r="I938" s="24"/>
      <c r="J938" s="24"/>
      <c r="K938" s="25"/>
      <c r="L938" s="25"/>
      <c r="M938" s="25"/>
      <c r="N938" s="25"/>
      <c r="O938" s="25"/>
      <c r="P938" s="25"/>
      <c r="Q938" s="26"/>
      <c r="R938" s="25"/>
      <c r="S938" s="25"/>
      <c r="T938" s="27">
        <f t="shared" si="71"/>
        <v>0</v>
      </c>
      <c r="U938" s="27">
        <f t="shared" si="72"/>
        <v>0</v>
      </c>
      <c r="V938" s="25"/>
      <c r="W938" s="27" t="str">
        <f t="shared" si="73"/>
        <v/>
      </c>
      <c r="X938" s="43" t="str">
        <f t="shared" si="74"/>
        <v>OK</v>
      </c>
      <c r="Y938" s="681" t="str">
        <f t="shared" si="75"/>
        <v/>
      </c>
    </row>
    <row r="939" spans="1:25" x14ac:dyDescent="0.25">
      <c r="A939" s="68" t="str">
        <f>'0'!$A$4</f>
        <v>………………..</v>
      </c>
      <c r="B939" s="341">
        <f>'0'!$A$2</f>
        <v>46112</v>
      </c>
      <c r="C939" s="341" t="s">
        <v>1246</v>
      </c>
      <c r="D939" s="22"/>
      <c r="E939" s="23"/>
      <c r="F939" s="14"/>
      <c r="G939" s="23"/>
      <c r="H939" s="22"/>
      <c r="I939" s="24"/>
      <c r="J939" s="24"/>
      <c r="K939" s="25"/>
      <c r="L939" s="25"/>
      <c r="M939" s="25"/>
      <c r="N939" s="25"/>
      <c r="O939" s="25"/>
      <c r="P939" s="25"/>
      <c r="Q939" s="26"/>
      <c r="R939" s="25"/>
      <c r="S939" s="25"/>
      <c r="T939" s="27">
        <f t="shared" si="71"/>
        <v>0</v>
      </c>
      <c r="U939" s="27">
        <f t="shared" si="72"/>
        <v>0</v>
      </c>
      <c r="V939" s="25"/>
      <c r="W939" s="27" t="str">
        <f t="shared" si="73"/>
        <v/>
      </c>
      <c r="X939" s="43" t="str">
        <f t="shared" si="74"/>
        <v>OK</v>
      </c>
      <c r="Y939" s="681" t="str">
        <f t="shared" si="75"/>
        <v/>
      </c>
    </row>
    <row r="940" spans="1:25" x14ac:dyDescent="0.25">
      <c r="A940" s="68" t="str">
        <f>'0'!$A$4</f>
        <v>………………..</v>
      </c>
      <c r="B940" s="341">
        <f>'0'!$A$2</f>
        <v>46112</v>
      </c>
      <c r="C940" s="341" t="s">
        <v>1246</v>
      </c>
      <c r="D940" s="22"/>
      <c r="E940" s="23"/>
      <c r="F940" s="14"/>
      <c r="G940" s="23"/>
      <c r="H940" s="22"/>
      <c r="I940" s="24"/>
      <c r="J940" s="24"/>
      <c r="K940" s="25"/>
      <c r="L940" s="25"/>
      <c r="M940" s="25"/>
      <c r="N940" s="25"/>
      <c r="O940" s="25"/>
      <c r="P940" s="25"/>
      <c r="Q940" s="26"/>
      <c r="R940" s="25"/>
      <c r="S940" s="25"/>
      <c r="T940" s="27">
        <f t="shared" si="71"/>
        <v>0</v>
      </c>
      <c r="U940" s="27">
        <f t="shared" si="72"/>
        <v>0</v>
      </c>
      <c r="V940" s="25"/>
      <c r="W940" s="27" t="str">
        <f t="shared" si="73"/>
        <v/>
      </c>
      <c r="X940" s="43" t="str">
        <f t="shared" si="74"/>
        <v>OK</v>
      </c>
      <c r="Y940" s="681" t="str">
        <f t="shared" si="75"/>
        <v/>
      </c>
    </row>
    <row r="941" spans="1:25" x14ac:dyDescent="0.25">
      <c r="A941" s="68" t="str">
        <f>'0'!$A$4</f>
        <v>………………..</v>
      </c>
      <c r="B941" s="341">
        <f>'0'!$A$2</f>
        <v>46112</v>
      </c>
      <c r="C941" s="341" t="s">
        <v>1246</v>
      </c>
      <c r="D941" s="22"/>
      <c r="E941" s="23"/>
      <c r="F941" s="14"/>
      <c r="G941" s="23"/>
      <c r="H941" s="22"/>
      <c r="I941" s="24"/>
      <c r="J941" s="24"/>
      <c r="K941" s="25"/>
      <c r="L941" s="25"/>
      <c r="M941" s="25"/>
      <c r="N941" s="25"/>
      <c r="O941" s="25"/>
      <c r="P941" s="25"/>
      <c r="Q941" s="26"/>
      <c r="R941" s="25"/>
      <c r="S941" s="25"/>
      <c r="T941" s="27">
        <f t="shared" si="71"/>
        <v>0</v>
      </c>
      <c r="U941" s="27">
        <f t="shared" si="72"/>
        <v>0</v>
      </c>
      <c r="V941" s="25"/>
      <c r="W941" s="27" t="str">
        <f t="shared" si="73"/>
        <v/>
      </c>
      <c r="X941" s="43" t="str">
        <f t="shared" si="74"/>
        <v>OK</v>
      </c>
      <c r="Y941" s="681" t="str">
        <f t="shared" si="75"/>
        <v/>
      </c>
    </row>
    <row r="942" spans="1:25" x14ac:dyDescent="0.25">
      <c r="A942" s="68" t="str">
        <f>'0'!$A$4</f>
        <v>………………..</v>
      </c>
      <c r="B942" s="341">
        <f>'0'!$A$2</f>
        <v>46112</v>
      </c>
      <c r="C942" s="341" t="s">
        <v>1246</v>
      </c>
      <c r="D942" s="22"/>
      <c r="E942" s="23"/>
      <c r="F942" s="14"/>
      <c r="G942" s="23"/>
      <c r="H942" s="22"/>
      <c r="I942" s="24"/>
      <c r="J942" s="24"/>
      <c r="K942" s="25"/>
      <c r="L942" s="25"/>
      <c r="M942" s="25"/>
      <c r="N942" s="25"/>
      <c r="O942" s="25"/>
      <c r="P942" s="25"/>
      <c r="Q942" s="26"/>
      <c r="R942" s="25"/>
      <c r="S942" s="25"/>
      <c r="T942" s="27">
        <f t="shared" si="71"/>
        <v>0</v>
      </c>
      <c r="U942" s="27">
        <f t="shared" si="72"/>
        <v>0</v>
      </c>
      <c r="V942" s="25"/>
      <c r="W942" s="27" t="str">
        <f t="shared" si="73"/>
        <v/>
      </c>
      <c r="X942" s="43" t="str">
        <f t="shared" si="74"/>
        <v>OK</v>
      </c>
      <c r="Y942" s="681" t="str">
        <f t="shared" si="75"/>
        <v/>
      </c>
    </row>
    <row r="943" spans="1:25" x14ac:dyDescent="0.25">
      <c r="A943" s="68" t="str">
        <f>'0'!$A$4</f>
        <v>………………..</v>
      </c>
      <c r="B943" s="341">
        <f>'0'!$A$2</f>
        <v>46112</v>
      </c>
      <c r="C943" s="341" t="s">
        <v>1246</v>
      </c>
      <c r="D943" s="22"/>
      <c r="E943" s="23"/>
      <c r="F943" s="14"/>
      <c r="G943" s="23"/>
      <c r="H943" s="22"/>
      <c r="I943" s="24"/>
      <c r="J943" s="24"/>
      <c r="K943" s="25"/>
      <c r="L943" s="25"/>
      <c r="M943" s="25"/>
      <c r="N943" s="25"/>
      <c r="O943" s="25"/>
      <c r="P943" s="25"/>
      <c r="Q943" s="26"/>
      <c r="R943" s="25"/>
      <c r="S943" s="25"/>
      <c r="T943" s="27">
        <f t="shared" si="71"/>
        <v>0</v>
      </c>
      <c r="U943" s="27">
        <f t="shared" si="72"/>
        <v>0</v>
      </c>
      <c r="V943" s="25"/>
      <c r="W943" s="27" t="str">
        <f t="shared" si="73"/>
        <v/>
      </c>
      <c r="X943" s="43" t="str">
        <f t="shared" si="74"/>
        <v>OK</v>
      </c>
      <c r="Y943" s="681" t="str">
        <f t="shared" si="75"/>
        <v/>
      </c>
    </row>
    <row r="944" spans="1:25" x14ac:dyDescent="0.25">
      <c r="A944" s="68" t="str">
        <f>'0'!$A$4</f>
        <v>………………..</v>
      </c>
      <c r="B944" s="341">
        <f>'0'!$A$2</f>
        <v>46112</v>
      </c>
      <c r="C944" s="341" t="s">
        <v>1246</v>
      </c>
      <c r="D944" s="22"/>
      <c r="E944" s="23"/>
      <c r="F944" s="14"/>
      <c r="G944" s="23"/>
      <c r="H944" s="22"/>
      <c r="I944" s="24"/>
      <c r="J944" s="24"/>
      <c r="K944" s="25"/>
      <c r="L944" s="25"/>
      <c r="M944" s="25"/>
      <c r="N944" s="25"/>
      <c r="O944" s="25"/>
      <c r="P944" s="25"/>
      <c r="Q944" s="26"/>
      <c r="R944" s="25"/>
      <c r="S944" s="25"/>
      <c r="T944" s="27">
        <f t="shared" si="71"/>
        <v>0</v>
      </c>
      <c r="U944" s="27">
        <f t="shared" si="72"/>
        <v>0</v>
      </c>
      <c r="V944" s="25"/>
      <c r="W944" s="27" t="str">
        <f t="shared" si="73"/>
        <v/>
      </c>
      <c r="X944" s="43" t="str">
        <f t="shared" si="74"/>
        <v>OK</v>
      </c>
      <c r="Y944" s="681" t="str">
        <f t="shared" si="75"/>
        <v/>
      </c>
    </row>
    <row r="945" spans="1:25" x14ac:dyDescent="0.25">
      <c r="A945" s="68" t="str">
        <f>'0'!$A$4</f>
        <v>………………..</v>
      </c>
      <c r="B945" s="341">
        <f>'0'!$A$2</f>
        <v>46112</v>
      </c>
      <c r="C945" s="341" t="s">
        <v>1246</v>
      </c>
      <c r="D945" s="22"/>
      <c r="E945" s="23"/>
      <c r="F945" s="14"/>
      <c r="G945" s="23"/>
      <c r="H945" s="22"/>
      <c r="I945" s="24"/>
      <c r="J945" s="24"/>
      <c r="K945" s="25"/>
      <c r="L945" s="25"/>
      <c r="M945" s="25"/>
      <c r="N945" s="25"/>
      <c r="O945" s="25"/>
      <c r="P945" s="25"/>
      <c r="Q945" s="26"/>
      <c r="R945" s="25"/>
      <c r="S945" s="25"/>
      <c r="T945" s="27">
        <f t="shared" si="71"/>
        <v>0</v>
      </c>
      <c r="U945" s="27">
        <f t="shared" si="72"/>
        <v>0</v>
      </c>
      <c r="V945" s="25"/>
      <c r="W945" s="27" t="str">
        <f t="shared" si="73"/>
        <v/>
      </c>
      <c r="X945" s="43" t="str">
        <f t="shared" si="74"/>
        <v>OK</v>
      </c>
      <c r="Y945" s="681" t="str">
        <f t="shared" si="75"/>
        <v/>
      </c>
    </row>
    <row r="946" spans="1:25" x14ac:dyDescent="0.25">
      <c r="A946" s="68" t="str">
        <f>'0'!$A$4</f>
        <v>………………..</v>
      </c>
      <c r="B946" s="341">
        <f>'0'!$A$2</f>
        <v>46112</v>
      </c>
      <c r="C946" s="341" t="s">
        <v>1246</v>
      </c>
      <c r="D946" s="22"/>
      <c r="E946" s="23"/>
      <c r="F946" s="14"/>
      <c r="G946" s="23"/>
      <c r="H946" s="22"/>
      <c r="I946" s="24"/>
      <c r="J946" s="24"/>
      <c r="K946" s="25"/>
      <c r="L946" s="25"/>
      <c r="M946" s="25"/>
      <c r="N946" s="25"/>
      <c r="O946" s="25"/>
      <c r="P946" s="25"/>
      <c r="Q946" s="26"/>
      <c r="R946" s="25"/>
      <c r="S946" s="25"/>
      <c r="T946" s="27">
        <f t="shared" si="71"/>
        <v>0</v>
      </c>
      <c r="U946" s="27">
        <f t="shared" si="72"/>
        <v>0</v>
      </c>
      <c r="V946" s="25"/>
      <c r="W946" s="27" t="str">
        <f t="shared" si="73"/>
        <v/>
      </c>
      <c r="X946" s="43" t="str">
        <f t="shared" si="74"/>
        <v>OK</v>
      </c>
      <c r="Y946" s="681" t="str">
        <f t="shared" si="75"/>
        <v/>
      </c>
    </row>
    <row r="947" spans="1:25" x14ac:dyDescent="0.25">
      <c r="A947" s="68" t="str">
        <f>'0'!$A$4</f>
        <v>………………..</v>
      </c>
      <c r="B947" s="341">
        <f>'0'!$A$2</f>
        <v>46112</v>
      </c>
      <c r="C947" s="341" t="s">
        <v>1246</v>
      </c>
      <c r="D947" s="22"/>
      <c r="E947" s="23"/>
      <c r="F947" s="14"/>
      <c r="G947" s="23"/>
      <c r="H947" s="22"/>
      <c r="I947" s="24"/>
      <c r="J947" s="24"/>
      <c r="K947" s="25"/>
      <c r="L947" s="25"/>
      <c r="M947" s="25"/>
      <c r="N947" s="25"/>
      <c r="O947" s="25"/>
      <c r="P947" s="25"/>
      <c r="Q947" s="26"/>
      <c r="R947" s="25"/>
      <c r="S947" s="25"/>
      <c r="T947" s="27">
        <f t="shared" si="71"/>
        <v>0</v>
      </c>
      <c r="U947" s="27">
        <f t="shared" si="72"/>
        <v>0</v>
      </c>
      <c r="V947" s="25"/>
      <c r="W947" s="27" t="str">
        <f t="shared" si="73"/>
        <v/>
      </c>
      <c r="X947" s="43" t="str">
        <f t="shared" si="74"/>
        <v>OK</v>
      </c>
      <c r="Y947" s="681" t="str">
        <f t="shared" si="75"/>
        <v/>
      </c>
    </row>
    <row r="948" spans="1:25" x14ac:dyDescent="0.25">
      <c r="A948" s="68" t="str">
        <f>'0'!$A$4</f>
        <v>………………..</v>
      </c>
      <c r="B948" s="341">
        <f>'0'!$A$2</f>
        <v>46112</v>
      </c>
      <c r="C948" s="341" t="s">
        <v>1246</v>
      </c>
      <c r="D948" s="22"/>
      <c r="E948" s="23"/>
      <c r="F948" s="14"/>
      <c r="G948" s="23"/>
      <c r="H948" s="22"/>
      <c r="I948" s="24"/>
      <c r="J948" s="24"/>
      <c r="K948" s="25"/>
      <c r="L948" s="25"/>
      <c r="M948" s="25"/>
      <c r="N948" s="25"/>
      <c r="O948" s="25"/>
      <c r="P948" s="25"/>
      <c r="Q948" s="26"/>
      <c r="R948" s="25"/>
      <c r="S948" s="25"/>
      <c r="T948" s="27">
        <f t="shared" si="71"/>
        <v>0</v>
      </c>
      <c r="U948" s="27">
        <f t="shared" si="72"/>
        <v>0</v>
      </c>
      <c r="V948" s="25"/>
      <c r="W948" s="27" t="str">
        <f t="shared" si="73"/>
        <v/>
      </c>
      <c r="X948" s="43" t="str">
        <f t="shared" si="74"/>
        <v>OK</v>
      </c>
      <c r="Y948" s="681" t="str">
        <f t="shared" si="75"/>
        <v/>
      </c>
    </row>
    <row r="949" spans="1:25" x14ac:dyDescent="0.25">
      <c r="A949" s="68" t="str">
        <f>'0'!$A$4</f>
        <v>………………..</v>
      </c>
      <c r="B949" s="341">
        <f>'0'!$A$2</f>
        <v>46112</v>
      </c>
      <c r="C949" s="341" t="s">
        <v>1246</v>
      </c>
      <c r="D949" s="22"/>
      <c r="E949" s="23"/>
      <c r="F949" s="14"/>
      <c r="G949" s="23"/>
      <c r="H949" s="22"/>
      <c r="I949" s="24"/>
      <c r="J949" s="24"/>
      <c r="K949" s="25"/>
      <c r="L949" s="25"/>
      <c r="M949" s="25"/>
      <c r="N949" s="25"/>
      <c r="O949" s="25"/>
      <c r="P949" s="25"/>
      <c r="Q949" s="26"/>
      <c r="R949" s="25"/>
      <c r="S949" s="25"/>
      <c r="T949" s="27">
        <f t="shared" si="71"/>
        <v>0</v>
      </c>
      <c r="U949" s="27">
        <f t="shared" si="72"/>
        <v>0</v>
      </c>
      <c r="V949" s="25"/>
      <c r="W949" s="27" t="str">
        <f t="shared" si="73"/>
        <v/>
      </c>
      <c r="X949" s="43" t="str">
        <f t="shared" si="74"/>
        <v>OK</v>
      </c>
      <c r="Y949" s="681" t="str">
        <f t="shared" si="75"/>
        <v/>
      </c>
    </row>
    <row r="950" spans="1:25" x14ac:dyDescent="0.25">
      <c r="A950" s="68" t="str">
        <f>'0'!$A$4</f>
        <v>………………..</v>
      </c>
      <c r="B950" s="341">
        <f>'0'!$A$2</f>
        <v>46112</v>
      </c>
      <c r="C950" s="341" t="s">
        <v>1246</v>
      </c>
      <c r="D950" s="22"/>
      <c r="E950" s="23"/>
      <c r="F950" s="14"/>
      <c r="G950" s="23"/>
      <c r="H950" s="22"/>
      <c r="I950" s="24"/>
      <c r="J950" s="24"/>
      <c r="K950" s="25"/>
      <c r="L950" s="25"/>
      <c r="M950" s="25"/>
      <c r="N950" s="25"/>
      <c r="O950" s="25"/>
      <c r="P950" s="25"/>
      <c r="Q950" s="26"/>
      <c r="R950" s="25"/>
      <c r="S950" s="25"/>
      <c r="T950" s="27">
        <f t="shared" si="71"/>
        <v>0</v>
      </c>
      <c r="U950" s="27">
        <f t="shared" si="72"/>
        <v>0</v>
      </c>
      <c r="V950" s="25"/>
      <c r="W950" s="27" t="str">
        <f t="shared" si="73"/>
        <v/>
      </c>
      <c r="X950" s="43" t="str">
        <f t="shared" si="74"/>
        <v>OK</v>
      </c>
      <c r="Y950" s="681" t="str">
        <f t="shared" si="75"/>
        <v/>
      </c>
    </row>
    <row r="951" spans="1:25" x14ac:dyDescent="0.25">
      <c r="A951" s="68" t="str">
        <f>'0'!$A$4</f>
        <v>………………..</v>
      </c>
      <c r="B951" s="341">
        <f>'0'!$A$2</f>
        <v>46112</v>
      </c>
      <c r="C951" s="341" t="s">
        <v>1246</v>
      </c>
      <c r="D951" s="22"/>
      <c r="E951" s="23"/>
      <c r="F951" s="14"/>
      <c r="G951" s="23"/>
      <c r="H951" s="22"/>
      <c r="I951" s="24"/>
      <c r="J951" s="24"/>
      <c r="K951" s="25"/>
      <c r="L951" s="25"/>
      <c r="M951" s="25"/>
      <c r="N951" s="25"/>
      <c r="O951" s="25"/>
      <c r="P951" s="25"/>
      <c r="Q951" s="26"/>
      <c r="R951" s="25"/>
      <c r="S951" s="25"/>
      <c r="T951" s="27">
        <f t="shared" si="71"/>
        <v>0</v>
      </c>
      <c r="U951" s="27">
        <f t="shared" si="72"/>
        <v>0</v>
      </c>
      <c r="V951" s="25"/>
      <c r="W951" s="27" t="str">
        <f t="shared" si="73"/>
        <v/>
      </c>
      <c r="X951" s="43" t="str">
        <f t="shared" si="74"/>
        <v>OK</v>
      </c>
      <c r="Y951" s="681" t="str">
        <f t="shared" si="75"/>
        <v/>
      </c>
    </row>
    <row r="952" spans="1:25" x14ac:dyDescent="0.25">
      <c r="A952" s="68" t="str">
        <f>'0'!$A$4</f>
        <v>………………..</v>
      </c>
      <c r="B952" s="341">
        <f>'0'!$A$2</f>
        <v>46112</v>
      </c>
      <c r="C952" s="341" t="s">
        <v>1246</v>
      </c>
      <c r="D952" s="22"/>
      <c r="E952" s="23"/>
      <c r="F952" s="14"/>
      <c r="G952" s="23"/>
      <c r="H952" s="22"/>
      <c r="I952" s="24"/>
      <c r="J952" s="24"/>
      <c r="K952" s="25"/>
      <c r="L952" s="25"/>
      <c r="M952" s="25"/>
      <c r="N952" s="25"/>
      <c r="O952" s="25"/>
      <c r="P952" s="25"/>
      <c r="Q952" s="26"/>
      <c r="R952" s="25"/>
      <c r="S952" s="25"/>
      <c r="T952" s="27">
        <f t="shared" si="71"/>
        <v>0</v>
      </c>
      <c r="U952" s="27">
        <f t="shared" si="72"/>
        <v>0</v>
      </c>
      <c r="V952" s="25"/>
      <c r="W952" s="27" t="str">
        <f t="shared" si="73"/>
        <v/>
      </c>
      <c r="X952" s="43" t="str">
        <f t="shared" si="74"/>
        <v>OK</v>
      </c>
      <c r="Y952" s="681" t="str">
        <f t="shared" si="75"/>
        <v/>
      </c>
    </row>
    <row r="953" spans="1:25" x14ac:dyDescent="0.25">
      <c r="A953" s="68" t="str">
        <f>'0'!$A$4</f>
        <v>………………..</v>
      </c>
      <c r="B953" s="341">
        <f>'0'!$A$2</f>
        <v>46112</v>
      </c>
      <c r="C953" s="341" t="s">
        <v>1246</v>
      </c>
      <c r="D953" s="22"/>
      <c r="E953" s="23"/>
      <c r="F953" s="14"/>
      <c r="G953" s="23"/>
      <c r="H953" s="22"/>
      <c r="I953" s="24"/>
      <c r="J953" s="24"/>
      <c r="K953" s="25"/>
      <c r="L953" s="25"/>
      <c r="M953" s="25"/>
      <c r="N953" s="25"/>
      <c r="O953" s="25"/>
      <c r="P953" s="25"/>
      <c r="Q953" s="26"/>
      <c r="R953" s="25"/>
      <c r="S953" s="25"/>
      <c r="T953" s="27">
        <f t="shared" si="71"/>
        <v>0</v>
      </c>
      <c r="U953" s="27">
        <f t="shared" si="72"/>
        <v>0</v>
      </c>
      <c r="V953" s="25"/>
      <c r="W953" s="27" t="str">
        <f t="shared" si="73"/>
        <v/>
      </c>
      <c r="X953" s="43" t="str">
        <f t="shared" si="74"/>
        <v>OK</v>
      </c>
      <c r="Y953" s="681" t="str">
        <f t="shared" si="75"/>
        <v/>
      </c>
    </row>
    <row r="954" spans="1:25" x14ac:dyDescent="0.25">
      <c r="A954" s="68" t="str">
        <f>'0'!$A$4</f>
        <v>………………..</v>
      </c>
      <c r="B954" s="341">
        <f>'0'!$A$2</f>
        <v>46112</v>
      </c>
      <c r="C954" s="341" t="s">
        <v>1246</v>
      </c>
      <c r="D954" s="22"/>
      <c r="E954" s="23"/>
      <c r="F954" s="14"/>
      <c r="G954" s="23"/>
      <c r="H954" s="22"/>
      <c r="I954" s="24"/>
      <c r="J954" s="24"/>
      <c r="K954" s="25"/>
      <c r="L954" s="25"/>
      <c r="M954" s="25"/>
      <c r="N954" s="25"/>
      <c r="O954" s="25"/>
      <c r="P954" s="25"/>
      <c r="Q954" s="26"/>
      <c r="R954" s="25"/>
      <c r="S954" s="25"/>
      <c r="T954" s="27">
        <f t="shared" si="71"/>
        <v>0</v>
      </c>
      <c r="U954" s="27">
        <f t="shared" si="72"/>
        <v>0</v>
      </c>
      <c r="V954" s="25"/>
      <c r="W954" s="27" t="str">
        <f t="shared" si="73"/>
        <v/>
      </c>
      <c r="X954" s="43" t="str">
        <f t="shared" si="74"/>
        <v>OK</v>
      </c>
      <c r="Y954" s="681" t="str">
        <f t="shared" si="75"/>
        <v/>
      </c>
    </row>
    <row r="955" spans="1:25" x14ac:dyDescent="0.25">
      <c r="A955" s="68" t="str">
        <f>'0'!$A$4</f>
        <v>………………..</v>
      </c>
      <c r="B955" s="341">
        <f>'0'!$A$2</f>
        <v>46112</v>
      </c>
      <c r="C955" s="341" t="s">
        <v>1246</v>
      </c>
      <c r="D955" s="22"/>
      <c r="E955" s="23"/>
      <c r="F955" s="14"/>
      <c r="G955" s="23"/>
      <c r="H955" s="22"/>
      <c r="I955" s="24"/>
      <c r="J955" s="24"/>
      <c r="K955" s="25"/>
      <c r="L955" s="25"/>
      <c r="M955" s="25"/>
      <c r="N955" s="25"/>
      <c r="O955" s="25"/>
      <c r="P955" s="25"/>
      <c r="Q955" s="26"/>
      <c r="R955" s="25"/>
      <c r="S955" s="25"/>
      <c r="T955" s="27">
        <f t="shared" si="71"/>
        <v>0</v>
      </c>
      <c r="U955" s="27">
        <f t="shared" si="72"/>
        <v>0</v>
      </c>
      <c r="V955" s="25"/>
      <c r="W955" s="27" t="str">
        <f t="shared" si="73"/>
        <v/>
      </c>
      <c r="X955" s="43" t="str">
        <f t="shared" si="74"/>
        <v>OK</v>
      </c>
      <c r="Y955" s="681" t="str">
        <f t="shared" si="75"/>
        <v/>
      </c>
    </row>
    <row r="956" spans="1:25" x14ac:dyDescent="0.25">
      <c r="A956" s="68" t="str">
        <f>'0'!$A$4</f>
        <v>………………..</v>
      </c>
      <c r="B956" s="341">
        <f>'0'!$A$2</f>
        <v>46112</v>
      </c>
      <c r="C956" s="341" t="s">
        <v>1246</v>
      </c>
      <c r="D956" s="22"/>
      <c r="E956" s="23"/>
      <c r="F956" s="14"/>
      <c r="G956" s="23"/>
      <c r="H956" s="22"/>
      <c r="I956" s="24"/>
      <c r="J956" s="24"/>
      <c r="K956" s="25"/>
      <c r="L956" s="25"/>
      <c r="M956" s="25"/>
      <c r="N956" s="25"/>
      <c r="O956" s="25"/>
      <c r="P956" s="25"/>
      <c r="Q956" s="26"/>
      <c r="R956" s="25"/>
      <c r="S956" s="25"/>
      <c r="T956" s="27">
        <f t="shared" si="71"/>
        <v>0</v>
      </c>
      <c r="U956" s="27">
        <f t="shared" si="72"/>
        <v>0</v>
      </c>
      <c r="V956" s="25"/>
      <c r="W956" s="27" t="str">
        <f t="shared" si="73"/>
        <v/>
      </c>
      <c r="X956" s="43" t="str">
        <f t="shared" si="74"/>
        <v>OK</v>
      </c>
      <c r="Y956" s="681" t="str">
        <f t="shared" si="75"/>
        <v/>
      </c>
    </row>
    <row r="957" spans="1:25" x14ac:dyDescent="0.25">
      <c r="A957" s="68" t="str">
        <f>'0'!$A$4</f>
        <v>………………..</v>
      </c>
      <c r="B957" s="341">
        <f>'0'!$A$2</f>
        <v>46112</v>
      </c>
      <c r="C957" s="341" t="s">
        <v>1246</v>
      </c>
      <c r="D957" s="22"/>
      <c r="E957" s="23"/>
      <c r="F957" s="14"/>
      <c r="G957" s="23"/>
      <c r="H957" s="22"/>
      <c r="I957" s="24"/>
      <c r="J957" s="24"/>
      <c r="K957" s="25"/>
      <c r="L957" s="25"/>
      <c r="M957" s="25"/>
      <c r="N957" s="25"/>
      <c r="O957" s="25"/>
      <c r="P957" s="25"/>
      <c r="Q957" s="26"/>
      <c r="R957" s="25"/>
      <c r="S957" s="25"/>
      <c r="T957" s="27">
        <f t="shared" si="71"/>
        <v>0</v>
      </c>
      <c r="U957" s="27">
        <f t="shared" si="72"/>
        <v>0</v>
      </c>
      <c r="V957" s="25"/>
      <c r="W957" s="27" t="str">
        <f t="shared" si="73"/>
        <v/>
      </c>
      <c r="X957" s="43" t="str">
        <f t="shared" si="74"/>
        <v>OK</v>
      </c>
      <c r="Y957" s="681" t="str">
        <f t="shared" si="75"/>
        <v/>
      </c>
    </row>
    <row r="958" spans="1:25" x14ac:dyDescent="0.25">
      <c r="A958" s="68" t="str">
        <f>'0'!$A$4</f>
        <v>………………..</v>
      </c>
      <c r="B958" s="341">
        <f>'0'!$A$2</f>
        <v>46112</v>
      </c>
      <c r="C958" s="341" t="s">
        <v>1246</v>
      </c>
      <c r="D958" s="22"/>
      <c r="E958" s="23"/>
      <c r="F958" s="14"/>
      <c r="G958" s="23"/>
      <c r="H958" s="22"/>
      <c r="I958" s="24"/>
      <c r="J958" s="24"/>
      <c r="K958" s="25"/>
      <c r="L958" s="25"/>
      <c r="M958" s="25"/>
      <c r="N958" s="25"/>
      <c r="O958" s="25"/>
      <c r="P958" s="25"/>
      <c r="Q958" s="26"/>
      <c r="R958" s="25"/>
      <c r="S958" s="25"/>
      <c r="T958" s="27">
        <f t="shared" si="71"/>
        <v>0</v>
      </c>
      <c r="U958" s="27">
        <f t="shared" si="72"/>
        <v>0</v>
      </c>
      <c r="V958" s="25"/>
      <c r="W958" s="27" t="str">
        <f t="shared" si="73"/>
        <v/>
      </c>
      <c r="X958" s="43" t="str">
        <f t="shared" si="74"/>
        <v>OK</v>
      </c>
      <c r="Y958" s="681" t="str">
        <f t="shared" si="75"/>
        <v/>
      </c>
    </row>
    <row r="959" spans="1:25" x14ac:dyDescent="0.25">
      <c r="A959" s="68" t="str">
        <f>'0'!$A$4</f>
        <v>………………..</v>
      </c>
      <c r="B959" s="341">
        <f>'0'!$A$2</f>
        <v>46112</v>
      </c>
      <c r="C959" s="341" t="s">
        <v>1246</v>
      </c>
      <c r="D959" s="22"/>
      <c r="E959" s="23"/>
      <c r="F959" s="14"/>
      <c r="G959" s="23"/>
      <c r="H959" s="22"/>
      <c r="I959" s="24"/>
      <c r="J959" s="24"/>
      <c r="K959" s="25"/>
      <c r="L959" s="25"/>
      <c r="M959" s="25"/>
      <c r="N959" s="25"/>
      <c r="O959" s="25"/>
      <c r="P959" s="25"/>
      <c r="Q959" s="26"/>
      <c r="R959" s="25"/>
      <c r="S959" s="25"/>
      <c r="T959" s="27">
        <f t="shared" si="71"/>
        <v>0</v>
      </c>
      <c r="U959" s="27">
        <f t="shared" si="72"/>
        <v>0</v>
      </c>
      <c r="V959" s="25"/>
      <c r="W959" s="27" t="str">
        <f t="shared" si="73"/>
        <v/>
      </c>
      <c r="X959" s="43" t="str">
        <f t="shared" si="74"/>
        <v>OK</v>
      </c>
      <c r="Y959" s="681" t="str">
        <f t="shared" si="75"/>
        <v/>
      </c>
    </row>
    <row r="960" spans="1:25" x14ac:dyDescent="0.25">
      <c r="A960" s="68" t="str">
        <f>'0'!$A$4</f>
        <v>………………..</v>
      </c>
      <c r="B960" s="341">
        <f>'0'!$A$2</f>
        <v>46112</v>
      </c>
      <c r="C960" s="341" t="s">
        <v>1246</v>
      </c>
      <c r="D960" s="22"/>
      <c r="E960" s="23"/>
      <c r="F960" s="14"/>
      <c r="G960" s="23"/>
      <c r="H960" s="22"/>
      <c r="I960" s="24"/>
      <c r="J960" s="24"/>
      <c r="K960" s="25"/>
      <c r="L960" s="25"/>
      <c r="M960" s="25"/>
      <c r="N960" s="25"/>
      <c r="O960" s="25"/>
      <c r="P960" s="25"/>
      <c r="Q960" s="26"/>
      <c r="R960" s="25"/>
      <c r="S960" s="25"/>
      <c r="T960" s="27">
        <f t="shared" si="71"/>
        <v>0</v>
      </c>
      <c r="U960" s="27">
        <f t="shared" si="72"/>
        <v>0</v>
      </c>
      <c r="V960" s="25"/>
      <c r="W960" s="27" t="str">
        <f t="shared" si="73"/>
        <v/>
      </c>
      <c r="X960" s="43" t="str">
        <f t="shared" si="74"/>
        <v>OK</v>
      </c>
      <c r="Y960" s="681" t="str">
        <f t="shared" si="75"/>
        <v/>
      </c>
    </row>
    <row r="961" spans="1:25" x14ac:dyDescent="0.25">
      <c r="A961" s="68" t="str">
        <f>'0'!$A$4</f>
        <v>………………..</v>
      </c>
      <c r="B961" s="341">
        <f>'0'!$A$2</f>
        <v>46112</v>
      </c>
      <c r="C961" s="341" t="s">
        <v>1246</v>
      </c>
      <c r="D961" s="22"/>
      <c r="E961" s="23"/>
      <c r="F961" s="14"/>
      <c r="G961" s="23"/>
      <c r="H961" s="22"/>
      <c r="I961" s="24"/>
      <c r="J961" s="24"/>
      <c r="K961" s="25"/>
      <c r="L961" s="25"/>
      <c r="M961" s="25"/>
      <c r="N961" s="25"/>
      <c r="O961" s="25"/>
      <c r="P961" s="25"/>
      <c r="Q961" s="26"/>
      <c r="R961" s="25"/>
      <c r="S961" s="25"/>
      <c r="T961" s="27">
        <f t="shared" si="71"/>
        <v>0</v>
      </c>
      <c r="U961" s="27">
        <f t="shared" si="72"/>
        <v>0</v>
      </c>
      <c r="V961" s="25"/>
      <c r="W961" s="27" t="str">
        <f t="shared" si="73"/>
        <v/>
      </c>
      <c r="X961" s="43" t="str">
        <f t="shared" si="74"/>
        <v>OK</v>
      </c>
      <c r="Y961" s="681" t="str">
        <f t="shared" si="75"/>
        <v/>
      </c>
    </row>
    <row r="962" spans="1:25" x14ac:dyDescent="0.25">
      <c r="A962" s="68" t="str">
        <f>'0'!$A$4</f>
        <v>………………..</v>
      </c>
      <c r="B962" s="341">
        <f>'0'!$A$2</f>
        <v>46112</v>
      </c>
      <c r="C962" s="341" t="s">
        <v>1246</v>
      </c>
      <c r="D962" s="22"/>
      <c r="E962" s="23"/>
      <c r="F962" s="14"/>
      <c r="G962" s="23"/>
      <c r="H962" s="22"/>
      <c r="I962" s="24"/>
      <c r="J962" s="24"/>
      <c r="K962" s="25"/>
      <c r="L962" s="25"/>
      <c r="M962" s="25"/>
      <c r="N962" s="25"/>
      <c r="O962" s="25"/>
      <c r="P962" s="25"/>
      <c r="Q962" s="26"/>
      <c r="R962" s="25"/>
      <c r="S962" s="25"/>
      <c r="T962" s="27">
        <f t="shared" si="71"/>
        <v>0</v>
      </c>
      <c r="U962" s="27">
        <f t="shared" si="72"/>
        <v>0</v>
      </c>
      <c r="V962" s="25"/>
      <c r="W962" s="27" t="str">
        <f t="shared" si="73"/>
        <v/>
      </c>
      <c r="X962" s="43" t="str">
        <f t="shared" si="74"/>
        <v>OK</v>
      </c>
      <c r="Y962" s="681" t="str">
        <f t="shared" si="75"/>
        <v/>
      </c>
    </row>
    <row r="963" spans="1:25" x14ac:dyDescent="0.25">
      <c r="A963" s="68" t="str">
        <f>'0'!$A$4</f>
        <v>………………..</v>
      </c>
      <c r="B963" s="341">
        <f>'0'!$A$2</f>
        <v>46112</v>
      </c>
      <c r="C963" s="341" t="s">
        <v>1246</v>
      </c>
      <c r="D963" s="22"/>
      <c r="E963" s="23"/>
      <c r="F963" s="14"/>
      <c r="G963" s="23"/>
      <c r="H963" s="22"/>
      <c r="I963" s="24"/>
      <c r="J963" s="24"/>
      <c r="K963" s="25"/>
      <c r="L963" s="25"/>
      <c r="M963" s="25"/>
      <c r="N963" s="25"/>
      <c r="O963" s="25"/>
      <c r="P963" s="25"/>
      <c r="Q963" s="26"/>
      <c r="R963" s="25"/>
      <c r="S963" s="25"/>
      <c r="T963" s="27">
        <f t="shared" si="71"/>
        <v>0</v>
      </c>
      <c r="U963" s="27">
        <f t="shared" si="72"/>
        <v>0</v>
      </c>
      <c r="V963" s="25"/>
      <c r="W963" s="27" t="str">
        <f t="shared" si="73"/>
        <v/>
      </c>
      <c r="X963" s="43" t="str">
        <f t="shared" si="74"/>
        <v>OK</v>
      </c>
      <c r="Y963" s="681" t="str">
        <f t="shared" si="75"/>
        <v/>
      </c>
    </row>
    <row r="964" spans="1:25" x14ac:dyDescent="0.25">
      <c r="A964" s="68" t="str">
        <f>'0'!$A$4</f>
        <v>………………..</v>
      </c>
      <c r="B964" s="341">
        <f>'0'!$A$2</f>
        <v>46112</v>
      </c>
      <c r="C964" s="341" t="s">
        <v>1246</v>
      </c>
      <c r="D964" s="22"/>
      <c r="E964" s="23"/>
      <c r="F964" s="14"/>
      <c r="G964" s="23"/>
      <c r="H964" s="22"/>
      <c r="I964" s="24"/>
      <c r="J964" s="24"/>
      <c r="K964" s="25"/>
      <c r="L964" s="25"/>
      <c r="M964" s="25"/>
      <c r="N964" s="25"/>
      <c r="O964" s="25"/>
      <c r="P964" s="25"/>
      <c r="Q964" s="26"/>
      <c r="R964" s="25"/>
      <c r="S964" s="25"/>
      <c r="T964" s="27">
        <f t="shared" si="71"/>
        <v>0</v>
      </c>
      <c r="U964" s="27">
        <f t="shared" si="72"/>
        <v>0</v>
      </c>
      <c r="V964" s="25"/>
      <c r="W964" s="27" t="str">
        <f t="shared" si="73"/>
        <v/>
      </c>
      <c r="X964" s="43" t="str">
        <f t="shared" si="74"/>
        <v>OK</v>
      </c>
      <c r="Y964" s="681" t="str">
        <f t="shared" si="75"/>
        <v/>
      </c>
    </row>
    <row r="965" spans="1:25" x14ac:dyDescent="0.25">
      <c r="A965" s="68" t="str">
        <f>'0'!$A$4</f>
        <v>………………..</v>
      </c>
      <c r="B965" s="341">
        <f>'0'!$A$2</f>
        <v>46112</v>
      </c>
      <c r="C965" s="341" t="s">
        <v>1246</v>
      </c>
      <c r="D965" s="22"/>
      <c r="E965" s="23"/>
      <c r="F965" s="14"/>
      <c r="G965" s="23"/>
      <c r="H965" s="22"/>
      <c r="I965" s="24"/>
      <c r="J965" s="24"/>
      <c r="K965" s="25"/>
      <c r="L965" s="25"/>
      <c r="M965" s="25"/>
      <c r="N965" s="25"/>
      <c r="O965" s="25"/>
      <c r="P965" s="25"/>
      <c r="Q965" s="26"/>
      <c r="R965" s="25"/>
      <c r="S965" s="25"/>
      <c r="T965" s="27">
        <f t="shared" si="71"/>
        <v>0</v>
      </c>
      <c r="U965" s="27">
        <f t="shared" si="72"/>
        <v>0</v>
      </c>
      <c r="V965" s="25"/>
      <c r="W965" s="27" t="str">
        <f t="shared" si="73"/>
        <v/>
      </c>
      <c r="X965" s="43" t="str">
        <f t="shared" si="74"/>
        <v>OK</v>
      </c>
      <c r="Y965" s="681" t="str">
        <f t="shared" si="75"/>
        <v/>
      </c>
    </row>
    <row r="966" spans="1:25" x14ac:dyDescent="0.25">
      <c r="A966" s="68" t="str">
        <f>'0'!$A$4</f>
        <v>………………..</v>
      </c>
      <c r="B966" s="341">
        <f>'0'!$A$2</f>
        <v>46112</v>
      </c>
      <c r="C966" s="341" t="s">
        <v>1246</v>
      </c>
      <c r="D966" s="22"/>
      <c r="E966" s="23"/>
      <c r="F966" s="14"/>
      <c r="G966" s="23"/>
      <c r="H966" s="22"/>
      <c r="I966" s="24"/>
      <c r="J966" s="24"/>
      <c r="K966" s="25"/>
      <c r="L966" s="25"/>
      <c r="M966" s="25"/>
      <c r="N966" s="25"/>
      <c r="O966" s="25"/>
      <c r="P966" s="25"/>
      <c r="Q966" s="26"/>
      <c r="R966" s="25"/>
      <c r="S966" s="25"/>
      <c r="T966" s="27">
        <f t="shared" si="71"/>
        <v>0</v>
      </c>
      <c r="U966" s="27">
        <f t="shared" si="72"/>
        <v>0</v>
      </c>
      <c r="V966" s="25"/>
      <c r="W966" s="27" t="str">
        <f t="shared" si="73"/>
        <v/>
      </c>
      <c r="X966" s="43" t="str">
        <f t="shared" si="74"/>
        <v>OK</v>
      </c>
      <c r="Y966" s="681" t="str">
        <f t="shared" si="75"/>
        <v/>
      </c>
    </row>
    <row r="967" spans="1:25" x14ac:dyDescent="0.25">
      <c r="A967" s="68" t="str">
        <f>'0'!$A$4</f>
        <v>………………..</v>
      </c>
      <c r="B967" s="341">
        <f>'0'!$A$2</f>
        <v>46112</v>
      </c>
      <c r="C967" s="341" t="s">
        <v>1246</v>
      </c>
      <c r="D967" s="22"/>
      <c r="E967" s="23"/>
      <c r="F967" s="14"/>
      <c r="G967" s="23"/>
      <c r="H967" s="22"/>
      <c r="I967" s="24"/>
      <c r="J967" s="24"/>
      <c r="K967" s="25"/>
      <c r="L967" s="25"/>
      <c r="M967" s="25"/>
      <c r="N967" s="25"/>
      <c r="O967" s="25"/>
      <c r="P967" s="25"/>
      <c r="Q967" s="26"/>
      <c r="R967" s="25"/>
      <c r="S967" s="25"/>
      <c r="T967" s="27">
        <f t="shared" si="71"/>
        <v>0</v>
      </c>
      <c r="U967" s="27">
        <f t="shared" si="72"/>
        <v>0</v>
      </c>
      <c r="V967" s="25"/>
      <c r="W967" s="27" t="str">
        <f t="shared" si="73"/>
        <v/>
      </c>
      <c r="X967" s="43" t="str">
        <f t="shared" si="74"/>
        <v>OK</v>
      </c>
      <c r="Y967" s="681" t="str">
        <f t="shared" si="75"/>
        <v/>
      </c>
    </row>
    <row r="968" spans="1:25" x14ac:dyDescent="0.25">
      <c r="A968" s="68" t="str">
        <f>'0'!$A$4</f>
        <v>………………..</v>
      </c>
      <c r="B968" s="341">
        <f>'0'!$A$2</f>
        <v>46112</v>
      </c>
      <c r="C968" s="341" t="s">
        <v>1246</v>
      </c>
      <c r="D968" s="22"/>
      <c r="E968" s="23"/>
      <c r="F968" s="14"/>
      <c r="G968" s="23"/>
      <c r="H968" s="22"/>
      <c r="I968" s="24"/>
      <c r="J968" s="24"/>
      <c r="K968" s="25"/>
      <c r="L968" s="25"/>
      <c r="M968" s="25"/>
      <c r="N968" s="25"/>
      <c r="O968" s="25"/>
      <c r="P968" s="25"/>
      <c r="Q968" s="26"/>
      <c r="R968" s="25"/>
      <c r="S968" s="25"/>
      <c r="T968" s="27">
        <f t="shared" si="71"/>
        <v>0</v>
      </c>
      <c r="U968" s="27">
        <f t="shared" si="72"/>
        <v>0</v>
      </c>
      <c r="V968" s="25"/>
      <c r="W968" s="27" t="str">
        <f t="shared" si="73"/>
        <v/>
      </c>
      <c r="X968" s="43" t="str">
        <f t="shared" si="74"/>
        <v>OK</v>
      </c>
      <c r="Y968" s="681" t="str">
        <f t="shared" si="75"/>
        <v/>
      </c>
    </row>
    <row r="969" spans="1:25" x14ac:dyDescent="0.25">
      <c r="A969" s="68" t="str">
        <f>'0'!$A$4</f>
        <v>………………..</v>
      </c>
      <c r="B969" s="341">
        <f>'0'!$A$2</f>
        <v>46112</v>
      </c>
      <c r="C969" s="341" t="s">
        <v>1246</v>
      </c>
      <c r="D969" s="22"/>
      <c r="E969" s="23"/>
      <c r="F969" s="14"/>
      <c r="G969" s="23"/>
      <c r="H969" s="22"/>
      <c r="I969" s="24"/>
      <c r="J969" s="24"/>
      <c r="K969" s="25"/>
      <c r="L969" s="25"/>
      <c r="M969" s="25"/>
      <c r="N969" s="25"/>
      <c r="O969" s="25"/>
      <c r="P969" s="25"/>
      <c r="Q969" s="26"/>
      <c r="R969" s="25"/>
      <c r="S969" s="25"/>
      <c r="T969" s="27">
        <f t="shared" ref="T969:T1032" si="76">N969+P969-R969</f>
        <v>0</v>
      </c>
      <c r="U969" s="27">
        <f t="shared" ref="U969:U1032" si="77">O969+Q969-S969</f>
        <v>0</v>
      </c>
      <c r="V969" s="25"/>
      <c r="W969" s="27" t="str">
        <f t="shared" ref="W969:W1032" si="78">IF(K969="","",K969-M969-(P969-Q969))</f>
        <v/>
      </c>
      <c r="X969" s="43" t="str">
        <f t="shared" ref="X969:X1032" si="79">IF(ROUND(T969-V969,2)&gt;=0,"OK","Просрочието не може да надхвърля задължението")</f>
        <v>OK</v>
      </c>
      <c r="Y969" s="681" t="str">
        <f t="shared" ref="Y969:Y1032" si="80">IF(COUNTBLANK(D969:W969)=18,"",IF(D969="999999999","",IF(ISNUMBER(VALUE(D969)),IF(LEN(D969)&lt;&gt;9,"Въведеното ЕИК е твърде късо или твърде дълго",IF(OR(MOD(MID(D969,1,1)*1+MID(D969,2,1)*2+MID(D969,3,1)*3+MID(D969,4,1)*4+MID(D969,5,1)*5+MID(D969,6,1)*6+MID(D969,7,1)*7+MID(D969,8,1)*8,11)-MID(D969,9,1)=0,AND(MOD(MID(D969,1,1)*3+MID(D969,2,1)*4+MID(D969,3,1)*5+MID(D969,4,1)*6+MID(D969,5,1)*7+MID(D969,6,1)*8+MID(D969,7,1)*9+MID(D969,8,1)*10,11)=10,MID(D969,9,1)*1=0),MOD(MID(D969,1,1)*3+MID(D969,2,1)*4+MID(D969,3,1)*5+MID(D969,4,1)*6+MID(D969,5,1)*7+MID(D969,6,1)*8+MID(D969,7,1)*9+MID(D969,8,1)*10,11)-MID(D969,9,1)=0),"","Въведеното ЕИК е невалидно")),"Въведеното ЕИК съдържа непозволени символи")))</f>
        <v/>
      </c>
    </row>
    <row r="970" spans="1:25" x14ac:dyDescent="0.25">
      <c r="A970" s="68" t="str">
        <f>'0'!$A$4</f>
        <v>………………..</v>
      </c>
      <c r="B970" s="341">
        <f>'0'!$A$2</f>
        <v>46112</v>
      </c>
      <c r="C970" s="341" t="s">
        <v>1246</v>
      </c>
      <c r="D970" s="22"/>
      <c r="E970" s="23"/>
      <c r="F970" s="14"/>
      <c r="G970" s="23"/>
      <c r="H970" s="22"/>
      <c r="I970" s="24"/>
      <c r="J970" s="24"/>
      <c r="K970" s="25"/>
      <c r="L970" s="25"/>
      <c r="M970" s="25"/>
      <c r="N970" s="25"/>
      <c r="O970" s="25"/>
      <c r="P970" s="25"/>
      <c r="Q970" s="26"/>
      <c r="R970" s="25"/>
      <c r="S970" s="25"/>
      <c r="T970" s="27">
        <f t="shared" si="76"/>
        <v>0</v>
      </c>
      <c r="U970" s="27">
        <f t="shared" si="77"/>
        <v>0</v>
      </c>
      <c r="V970" s="25"/>
      <c r="W970" s="27" t="str">
        <f t="shared" si="78"/>
        <v/>
      </c>
      <c r="X970" s="43" t="str">
        <f t="shared" si="79"/>
        <v>OK</v>
      </c>
      <c r="Y970" s="681" t="str">
        <f t="shared" si="80"/>
        <v/>
      </c>
    </row>
    <row r="971" spans="1:25" x14ac:dyDescent="0.25">
      <c r="A971" s="68" t="str">
        <f>'0'!$A$4</f>
        <v>………………..</v>
      </c>
      <c r="B971" s="341">
        <f>'0'!$A$2</f>
        <v>46112</v>
      </c>
      <c r="C971" s="341" t="s">
        <v>1246</v>
      </c>
      <c r="D971" s="22"/>
      <c r="E971" s="23"/>
      <c r="F971" s="14"/>
      <c r="G971" s="23"/>
      <c r="H971" s="22"/>
      <c r="I971" s="24"/>
      <c r="J971" s="24"/>
      <c r="K971" s="25"/>
      <c r="L971" s="25"/>
      <c r="M971" s="25"/>
      <c r="N971" s="25"/>
      <c r="O971" s="25"/>
      <c r="P971" s="25"/>
      <c r="Q971" s="26"/>
      <c r="R971" s="25"/>
      <c r="S971" s="25"/>
      <c r="T971" s="27">
        <f t="shared" si="76"/>
        <v>0</v>
      </c>
      <c r="U971" s="27">
        <f t="shared" si="77"/>
        <v>0</v>
      </c>
      <c r="V971" s="25"/>
      <c r="W971" s="27" t="str">
        <f t="shared" si="78"/>
        <v/>
      </c>
      <c r="X971" s="43" t="str">
        <f t="shared" si="79"/>
        <v>OK</v>
      </c>
      <c r="Y971" s="681" t="str">
        <f t="shared" si="80"/>
        <v/>
      </c>
    </row>
    <row r="972" spans="1:25" x14ac:dyDescent="0.25">
      <c r="A972" s="68" t="str">
        <f>'0'!$A$4</f>
        <v>………………..</v>
      </c>
      <c r="B972" s="341">
        <f>'0'!$A$2</f>
        <v>46112</v>
      </c>
      <c r="C972" s="341" t="s">
        <v>1246</v>
      </c>
      <c r="D972" s="22"/>
      <c r="E972" s="23"/>
      <c r="F972" s="14"/>
      <c r="G972" s="23"/>
      <c r="H972" s="22"/>
      <c r="I972" s="24"/>
      <c r="J972" s="24"/>
      <c r="K972" s="25"/>
      <c r="L972" s="25"/>
      <c r="M972" s="25"/>
      <c r="N972" s="25"/>
      <c r="O972" s="25"/>
      <c r="P972" s="25"/>
      <c r="Q972" s="26"/>
      <c r="R972" s="25"/>
      <c r="S972" s="25"/>
      <c r="T972" s="27">
        <f t="shared" si="76"/>
        <v>0</v>
      </c>
      <c r="U972" s="27">
        <f t="shared" si="77"/>
        <v>0</v>
      </c>
      <c r="V972" s="25"/>
      <c r="W972" s="27" t="str">
        <f t="shared" si="78"/>
        <v/>
      </c>
      <c r="X972" s="43" t="str">
        <f t="shared" si="79"/>
        <v>OK</v>
      </c>
      <c r="Y972" s="681" t="str">
        <f t="shared" si="80"/>
        <v/>
      </c>
    </row>
    <row r="973" spans="1:25" x14ac:dyDescent="0.25">
      <c r="A973" s="68" t="str">
        <f>'0'!$A$4</f>
        <v>………………..</v>
      </c>
      <c r="B973" s="341">
        <f>'0'!$A$2</f>
        <v>46112</v>
      </c>
      <c r="C973" s="341" t="s">
        <v>1246</v>
      </c>
      <c r="D973" s="22"/>
      <c r="E973" s="23"/>
      <c r="F973" s="14"/>
      <c r="G973" s="23"/>
      <c r="H973" s="22"/>
      <c r="I973" s="24"/>
      <c r="J973" s="24"/>
      <c r="K973" s="25"/>
      <c r="L973" s="25"/>
      <c r="M973" s="25"/>
      <c r="N973" s="25"/>
      <c r="O973" s="25"/>
      <c r="P973" s="25"/>
      <c r="Q973" s="26"/>
      <c r="R973" s="25"/>
      <c r="S973" s="25"/>
      <c r="T973" s="27">
        <f t="shared" si="76"/>
        <v>0</v>
      </c>
      <c r="U973" s="27">
        <f t="shared" si="77"/>
        <v>0</v>
      </c>
      <c r="V973" s="25"/>
      <c r="W973" s="27" t="str">
        <f t="shared" si="78"/>
        <v/>
      </c>
      <c r="X973" s="43" t="str">
        <f t="shared" si="79"/>
        <v>OK</v>
      </c>
      <c r="Y973" s="681" t="str">
        <f t="shared" si="80"/>
        <v/>
      </c>
    </row>
    <row r="974" spans="1:25" x14ac:dyDescent="0.25">
      <c r="A974" s="68" t="str">
        <f>'0'!$A$4</f>
        <v>………………..</v>
      </c>
      <c r="B974" s="341">
        <f>'0'!$A$2</f>
        <v>46112</v>
      </c>
      <c r="C974" s="341" t="s">
        <v>1246</v>
      </c>
      <c r="D974" s="22"/>
      <c r="E974" s="23"/>
      <c r="F974" s="14"/>
      <c r="G974" s="23"/>
      <c r="H974" s="22"/>
      <c r="I974" s="24"/>
      <c r="J974" s="24"/>
      <c r="K974" s="25"/>
      <c r="L974" s="25"/>
      <c r="M974" s="25"/>
      <c r="N974" s="25"/>
      <c r="O974" s="25"/>
      <c r="P974" s="25"/>
      <c r="Q974" s="26"/>
      <c r="R974" s="25"/>
      <c r="S974" s="25"/>
      <c r="T974" s="27">
        <f t="shared" si="76"/>
        <v>0</v>
      </c>
      <c r="U974" s="27">
        <f t="shared" si="77"/>
        <v>0</v>
      </c>
      <c r="V974" s="25"/>
      <c r="W974" s="27" t="str">
        <f t="shared" si="78"/>
        <v/>
      </c>
      <c r="X974" s="43" t="str">
        <f t="shared" si="79"/>
        <v>OK</v>
      </c>
      <c r="Y974" s="681" t="str">
        <f t="shared" si="80"/>
        <v/>
      </c>
    </row>
    <row r="975" spans="1:25" x14ac:dyDescent="0.25">
      <c r="A975" s="68" t="str">
        <f>'0'!$A$4</f>
        <v>………………..</v>
      </c>
      <c r="B975" s="341">
        <f>'0'!$A$2</f>
        <v>46112</v>
      </c>
      <c r="C975" s="341" t="s">
        <v>1246</v>
      </c>
      <c r="D975" s="22"/>
      <c r="E975" s="23"/>
      <c r="F975" s="14"/>
      <c r="G975" s="23"/>
      <c r="H975" s="22"/>
      <c r="I975" s="24"/>
      <c r="J975" s="24"/>
      <c r="K975" s="25"/>
      <c r="L975" s="25"/>
      <c r="M975" s="25"/>
      <c r="N975" s="25"/>
      <c r="O975" s="25"/>
      <c r="P975" s="25"/>
      <c r="Q975" s="26"/>
      <c r="R975" s="25"/>
      <c r="S975" s="25"/>
      <c r="T975" s="27">
        <f t="shared" si="76"/>
        <v>0</v>
      </c>
      <c r="U975" s="27">
        <f t="shared" si="77"/>
        <v>0</v>
      </c>
      <c r="V975" s="25"/>
      <c r="W975" s="27" t="str">
        <f t="shared" si="78"/>
        <v/>
      </c>
      <c r="X975" s="43" t="str">
        <f t="shared" si="79"/>
        <v>OK</v>
      </c>
      <c r="Y975" s="681" t="str">
        <f t="shared" si="80"/>
        <v/>
      </c>
    </row>
    <row r="976" spans="1:25" x14ac:dyDescent="0.25">
      <c r="A976" s="68" t="str">
        <f>'0'!$A$4</f>
        <v>………………..</v>
      </c>
      <c r="B976" s="341">
        <f>'0'!$A$2</f>
        <v>46112</v>
      </c>
      <c r="C976" s="341" t="s">
        <v>1246</v>
      </c>
      <c r="D976" s="22"/>
      <c r="E976" s="23"/>
      <c r="F976" s="14"/>
      <c r="G976" s="23"/>
      <c r="H976" s="22"/>
      <c r="I976" s="24"/>
      <c r="J976" s="24"/>
      <c r="K976" s="25"/>
      <c r="L976" s="25"/>
      <c r="M976" s="25"/>
      <c r="N976" s="25"/>
      <c r="O976" s="25"/>
      <c r="P976" s="25"/>
      <c r="Q976" s="26"/>
      <c r="R976" s="25"/>
      <c r="S976" s="25"/>
      <c r="T976" s="27">
        <f t="shared" si="76"/>
        <v>0</v>
      </c>
      <c r="U976" s="27">
        <f t="shared" si="77"/>
        <v>0</v>
      </c>
      <c r="V976" s="25"/>
      <c r="W976" s="27" t="str">
        <f t="shared" si="78"/>
        <v/>
      </c>
      <c r="X976" s="43" t="str">
        <f t="shared" si="79"/>
        <v>OK</v>
      </c>
      <c r="Y976" s="681" t="str">
        <f t="shared" si="80"/>
        <v/>
      </c>
    </row>
    <row r="977" spans="1:25" x14ac:dyDescent="0.25">
      <c r="A977" s="68" t="str">
        <f>'0'!$A$4</f>
        <v>………………..</v>
      </c>
      <c r="B977" s="341">
        <f>'0'!$A$2</f>
        <v>46112</v>
      </c>
      <c r="C977" s="341" t="s">
        <v>1246</v>
      </c>
      <c r="D977" s="22"/>
      <c r="E977" s="23"/>
      <c r="F977" s="14"/>
      <c r="G977" s="23"/>
      <c r="H977" s="22"/>
      <c r="I977" s="24"/>
      <c r="J977" s="24"/>
      <c r="K977" s="25"/>
      <c r="L977" s="25"/>
      <c r="M977" s="25"/>
      <c r="N977" s="25"/>
      <c r="O977" s="25"/>
      <c r="P977" s="25"/>
      <c r="Q977" s="26"/>
      <c r="R977" s="25"/>
      <c r="S977" s="25"/>
      <c r="T977" s="27">
        <f t="shared" si="76"/>
        <v>0</v>
      </c>
      <c r="U977" s="27">
        <f t="shared" si="77"/>
        <v>0</v>
      </c>
      <c r="V977" s="25"/>
      <c r="W977" s="27" t="str">
        <f t="shared" si="78"/>
        <v/>
      </c>
      <c r="X977" s="43" t="str">
        <f t="shared" si="79"/>
        <v>OK</v>
      </c>
      <c r="Y977" s="681" t="str">
        <f t="shared" si="80"/>
        <v/>
      </c>
    </row>
    <row r="978" spans="1:25" x14ac:dyDescent="0.25">
      <c r="A978" s="68" t="str">
        <f>'0'!$A$4</f>
        <v>………………..</v>
      </c>
      <c r="B978" s="341">
        <f>'0'!$A$2</f>
        <v>46112</v>
      </c>
      <c r="C978" s="341" t="s">
        <v>1246</v>
      </c>
      <c r="D978" s="22"/>
      <c r="E978" s="23"/>
      <c r="F978" s="14"/>
      <c r="G978" s="23"/>
      <c r="H978" s="22"/>
      <c r="I978" s="24"/>
      <c r="J978" s="24"/>
      <c r="K978" s="25"/>
      <c r="L978" s="25"/>
      <c r="M978" s="25"/>
      <c r="N978" s="25"/>
      <c r="O978" s="25"/>
      <c r="P978" s="25"/>
      <c r="Q978" s="26"/>
      <c r="R978" s="25"/>
      <c r="S978" s="25"/>
      <c r="T978" s="27">
        <f t="shared" si="76"/>
        <v>0</v>
      </c>
      <c r="U978" s="27">
        <f t="shared" si="77"/>
        <v>0</v>
      </c>
      <c r="V978" s="25"/>
      <c r="W978" s="27" t="str">
        <f t="shared" si="78"/>
        <v/>
      </c>
      <c r="X978" s="43" t="str">
        <f t="shared" si="79"/>
        <v>OK</v>
      </c>
      <c r="Y978" s="681" t="str">
        <f t="shared" si="80"/>
        <v/>
      </c>
    </row>
    <row r="979" spans="1:25" x14ac:dyDescent="0.25">
      <c r="A979" s="68" t="str">
        <f>'0'!$A$4</f>
        <v>………………..</v>
      </c>
      <c r="B979" s="341">
        <f>'0'!$A$2</f>
        <v>46112</v>
      </c>
      <c r="C979" s="341" t="s">
        <v>1246</v>
      </c>
      <c r="D979" s="22"/>
      <c r="E979" s="23"/>
      <c r="F979" s="14"/>
      <c r="G979" s="23"/>
      <c r="H979" s="22"/>
      <c r="I979" s="24"/>
      <c r="J979" s="24"/>
      <c r="K979" s="25"/>
      <c r="L979" s="25"/>
      <c r="M979" s="25"/>
      <c r="N979" s="25"/>
      <c r="O979" s="25"/>
      <c r="P979" s="25"/>
      <c r="Q979" s="26"/>
      <c r="R979" s="25"/>
      <c r="S979" s="25"/>
      <c r="T979" s="27">
        <f t="shared" si="76"/>
        <v>0</v>
      </c>
      <c r="U979" s="27">
        <f t="shared" si="77"/>
        <v>0</v>
      </c>
      <c r="V979" s="25"/>
      <c r="W979" s="27" t="str">
        <f t="shared" si="78"/>
        <v/>
      </c>
      <c r="X979" s="43" t="str">
        <f t="shared" si="79"/>
        <v>OK</v>
      </c>
      <c r="Y979" s="681" t="str">
        <f t="shared" si="80"/>
        <v/>
      </c>
    </row>
    <row r="980" spans="1:25" x14ac:dyDescent="0.25">
      <c r="A980" s="68" t="str">
        <f>'0'!$A$4</f>
        <v>………………..</v>
      </c>
      <c r="B980" s="341">
        <f>'0'!$A$2</f>
        <v>46112</v>
      </c>
      <c r="C980" s="341" t="s">
        <v>1246</v>
      </c>
      <c r="D980" s="22"/>
      <c r="E980" s="23"/>
      <c r="F980" s="14"/>
      <c r="G980" s="23"/>
      <c r="H980" s="22"/>
      <c r="I980" s="24"/>
      <c r="J980" s="24"/>
      <c r="K980" s="25"/>
      <c r="L980" s="25"/>
      <c r="M980" s="25"/>
      <c r="N980" s="25"/>
      <c r="O980" s="25"/>
      <c r="P980" s="25"/>
      <c r="Q980" s="26"/>
      <c r="R980" s="25"/>
      <c r="S980" s="25"/>
      <c r="T980" s="27">
        <f t="shared" si="76"/>
        <v>0</v>
      </c>
      <c r="U980" s="27">
        <f t="shared" si="77"/>
        <v>0</v>
      </c>
      <c r="V980" s="25"/>
      <c r="W980" s="27" t="str">
        <f t="shared" si="78"/>
        <v/>
      </c>
      <c r="X980" s="43" t="str">
        <f t="shared" si="79"/>
        <v>OK</v>
      </c>
      <c r="Y980" s="681" t="str">
        <f t="shared" si="80"/>
        <v/>
      </c>
    </row>
    <row r="981" spans="1:25" x14ac:dyDescent="0.25">
      <c r="A981" s="68" t="str">
        <f>'0'!$A$4</f>
        <v>………………..</v>
      </c>
      <c r="B981" s="341">
        <f>'0'!$A$2</f>
        <v>46112</v>
      </c>
      <c r="C981" s="341" t="s">
        <v>1246</v>
      </c>
      <c r="D981" s="22"/>
      <c r="E981" s="23"/>
      <c r="F981" s="14"/>
      <c r="G981" s="23"/>
      <c r="H981" s="22"/>
      <c r="I981" s="24"/>
      <c r="J981" s="24"/>
      <c r="K981" s="25"/>
      <c r="L981" s="25"/>
      <c r="M981" s="25"/>
      <c r="N981" s="25"/>
      <c r="O981" s="25"/>
      <c r="P981" s="25"/>
      <c r="Q981" s="26"/>
      <c r="R981" s="25"/>
      <c r="S981" s="25"/>
      <c r="T981" s="27">
        <f t="shared" si="76"/>
        <v>0</v>
      </c>
      <c r="U981" s="27">
        <f t="shared" si="77"/>
        <v>0</v>
      </c>
      <c r="V981" s="25"/>
      <c r="W981" s="27" t="str">
        <f t="shared" si="78"/>
        <v/>
      </c>
      <c r="X981" s="43" t="str">
        <f t="shared" si="79"/>
        <v>OK</v>
      </c>
      <c r="Y981" s="681" t="str">
        <f t="shared" si="80"/>
        <v/>
      </c>
    </row>
    <row r="982" spans="1:25" x14ac:dyDescent="0.25">
      <c r="A982" s="68" t="str">
        <f>'0'!$A$4</f>
        <v>………………..</v>
      </c>
      <c r="B982" s="341">
        <f>'0'!$A$2</f>
        <v>46112</v>
      </c>
      <c r="C982" s="341" t="s">
        <v>1246</v>
      </c>
      <c r="D982" s="22"/>
      <c r="E982" s="23"/>
      <c r="F982" s="14"/>
      <c r="G982" s="23"/>
      <c r="H982" s="22"/>
      <c r="I982" s="24"/>
      <c r="J982" s="24"/>
      <c r="K982" s="25"/>
      <c r="L982" s="25"/>
      <c r="M982" s="25"/>
      <c r="N982" s="25"/>
      <c r="O982" s="25"/>
      <c r="P982" s="25"/>
      <c r="Q982" s="26"/>
      <c r="R982" s="25"/>
      <c r="S982" s="25"/>
      <c r="T982" s="27">
        <f t="shared" si="76"/>
        <v>0</v>
      </c>
      <c r="U982" s="27">
        <f t="shared" si="77"/>
        <v>0</v>
      </c>
      <c r="V982" s="25"/>
      <c r="W982" s="27" t="str">
        <f t="shared" si="78"/>
        <v/>
      </c>
      <c r="X982" s="43" t="str">
        <f t="shared" si="79"/>
        <v>OK</v>
      </c>
      <c r="Y982" s="681" t="str">
        <f t="shared" si="80"/>
        <v/>
      </c>
    </row>
    <row r="983" spans="1:25" x14ac:dyDescent="0.25">
      <c r="A983" s="68" t="str">
        <f>'0'!$A$4</f>
        <v>………………..</v>
      </c>
      <c r="B983" s="341">
        <f>'0'!$A$2</f>
        <v>46112</v>
      </c>
      <c r="C983" s="341" t="s">
        <v>1246</v>
      </c>
      <c r="D983" s="22"/>
      <c r="E983" s="23"/>
      <c r="F983" s="14"/>
      <c r="G983" s="23"/>
      <c r="H983" s="22"/>
      <c r="I983" s="24"/>
      <c r="J983" s="24"/>
      <c r="K983" s="25"/>
      <c r="L983" s="25"/>
      <c r="M983" s="25"/>
      <c r="N983" s="25"/>
      <c r="O983" s="25"/>
      <c r="P983" s="25"/>
      <c r="Q983" s="26"/>
      <c r="R983" s="25"/>
      <c r="S983" s="25"/>
      <c r="T983" s="27">
        <f t="shared" si="76"/>
        <v>0</v>
      </c>
      <c r="U983" s="27">
        <f t="shared" si="77"/>
        <v>0</v>
      </c>
      <c r="V983" s="25"/>
      <c r="W983" s="27" t="str">
        <f t="shared" si="78"/>
        <v/>
      </c>
      <c r="X983" s="43" t="str">
        <f t="shared" si="79"/>
        <v>OK</v>
      </c>
      <c r="Y983" s="681" t="str">
        <f t="shared" si="80"/>
        <v/>
      </c>
    </row>
    <row r="984" spans="1:25" x14ac:dyDescent="0.25">
      <c r="A984" s="68" t="str">
        <f>'0'!$A$4</f>
        <v>………………..</v>
      </c>
      <c r="B984" s="341">
        <f>'0'!$A$2</f>
        <v>46112</v>
      </c>
      <c r="C984" s="341" t="s">
        <v>1246</v>
      </c>
      <c r="D984" s="22"/>
      <c r="E984" s="23"/>
      <c r="F984" s="14"/>
      <c r="G984" s="23"/>
      <c r="H984" s="22"/>
      <c r="I984" s="24"/>
      <c r="J984" s="24"/>
      <c r="K984" s="25"/>
      <c r="L984" s="25"/>
      <c r="M984" s="25"/>
      <c r="N984" s="25"/>
      <c r="O984" s="25"/>
      <c r="P984" s="25"/>
      <c r="Q984" s="26"/>
      <c r="R984" s="25"/>
      <c r="S984" s="25"/>
      <c r="T984" s="27">
        <f t="shared" si="76"/>
        <v>0</v>
      </c>
      <c r="U984" s="27">
        <f t="shared" si="77"/>
        <v>0</v>
      </c>
      <c r="V984" s="25"/>
      <c r="W984" s="27" t="str">
        <f t="shared" si="78"/>
        <v/>
      </c>
      <c r="X984" s="43" t="str">
        <f t="shared" si="79"/>
        <v>OK</v>
      </c>
      <c r="Y984" s="681" t="str">
        <f t="shared" si="80"/>
        <v/>
      </c>
    </row>
    <row r="985" spans="1:25" x14ac:dyDescent="0.25">
      <c r="A985" s="68" t="str">
        <f>'0'!$A$4</f>
        <v>………………..</v>
      </c>
      <c r="B985" s="341">
        <f>'0'!$A$2</f>
        <v>46112</v>
      </c>
      <c r="C985" s="341" t="s">
        <v>1246</v>
      </c>
      <c r="D985" s="22"/>
      <c r="E985" s="23"/>
      <c r="F985" s="14"/>
      <c r="G985" s="23"/>
      <c r="H985" s="22"/>
      <c r="I985" s="24"/>
      <c r="J985" s="24"/>
      <c r="K985" s="25"/>
      <c r="L985" s="25"/>
      <c r="M985" s="25"/>
      <c r="N985" s="25"/>
      <c r="O985" s="25"/>
      <c r="P985" s="25"/>
      <c r="Q985" s="26"/>
      <c r="R985" s="25"/>
      <c r="S985" s="25"/>
      <c r="T985" s="27">
        <f t="shared" si="76"/>
        <v>0</v>
      </c>
      <c r="U985" s="27">
        <f t="shared" si="77"/>
        <v>0</v>
      </c>
      <c r="V985" s="25"/>
      <c r="W985" s="27" t="str">
        <f t="shared" si="78"/>
        <v/>
      </c>
      <c r="X985" s="43" t="str">
        <f t="shared" si="79"/>
        <v>OK</v>
      </c>
      <c r="Y985" s="681" t="str">
        <f t="shared" si="80"/>
        <v/>
      </c>
    </row>
    <row r="986" spans="1:25" x14ac:dyDescent="0.25">
      <c r="A986" s="68" t="str">
        <f>'0'!$A$4</f>
        <v>………………..</v>
      </c>
      <c r="B986" s="341">
        <f>'0'!$A$2</f>
        <v>46112</v>
      </c>
      <c r="C986" s="341" t="s">
        <v>1246</v>
      </c>
      <c r="D986" s="22"/>
      <c r="E986" s="23"/>
      <c r="F986" s="14"/>
      <c r="G986" s="23"/>
      <c r="H986" s="22"/>
      <c r="I986" s="24"/>
      <c r="J986" s="24"/>
      <c r="K986" s="25"/>
      <c r="L986" s="25"/>
      <c r="M986" s="25"/>
      <c r="N986" s="25"/>
      <c r="O986" s="25"/>
      <c r="P986" s="25"/>
      <c r="Q986" s="26"/>
      <c r="R986" s="25"/>
      <c r="S986" s="25"/>
      <c r="T986" s="27">
        <f t="shared" si="76"/>
        <v>0</v>
      </c>
      <c r="U986" s="27">
        <f t="shared" si="77"/>
        <v>0</v>
      </c>
      <c r="V986" s="25"/>
      <c r="W986" s="27" t="str">
        <f t="shared" si="78"/>
        <v/>
      </c>
      <c r="X986" s="43" t="str">
        <f t="shared" si="79"/>
        <v>OK</v>
      </c>
      <c r="Y986" s="681" t="str">
        <f t="shared" si="80"/>
        <v/>
      </c>
    </row>
    <row r="987" spans="1:25" x14ac:dyDescent="0.25">
      <c r="A987" s="68" t="str">
        <f>'0'!$A$4</f>
        <v>………………..</v>
      </c>
      <c r="B987" s="341">
        <f>'0'!$A$2</f>
        <v>46112</v>
      </c>
      <c r="C987" s="341" t="s">
        <v>1246</v>
      </c>
      <c r="D987" s="22"/>
      <c r="E987" s="23"/>
      <c r="F987" s="14"/>
      <c r="G987" s="23"/>
      <c r="H987" s="22"/>
      <c r="I987" s="24"/>
      <c r="J987" s="24"/>
      <c r="K987" s="25"/>
      <c r="L987" s="25"/>
      <c r="M987" s="25"/>
      <c r="N987" s="25"/>
      <c r="O987" s="25"/>
      <c r="P987" s="25"/>
      <c r="Q987" s="26"/>
      <c r="R987" s="25"/>
      <c r="S987" s="25"/>
      <c r="T987" s="27">
        <f t="shared" si="76"/>
        <v>0</v>
      </c>
      <c r="U987" s="27">
        <f t="shared" si="77"/>
        <v>0</v>
      </c>
      <c r="V987" s="25"/>
      <c r="W987" s="27" t="str">
        <f t="shared" si="78"/>
        <v/>
      </c>
      <c r="X987" s="43" t="str">
        <f t="shared" si="79"/>
        <v>OK</v>
      </c>
      <c r="Y987" s="681" t="str">
        <f t="shared" si="80"/>
        <v/>
      </c>
    </row>
    <row r="988" spans="1:25" x14ac:dyDescent="0.25">
      <c r="A988" s="68" t="str">
        <f>'0'!$A$4</f>
        <v>………………..</v>
      </c>
      <c r="B988" s="341">
        <f>'0'!$A$2</f>
        <v>46112</v>
      </c>
      <c r="C988" s="341" t="s">
        <v>1246</v>
      </c>
      <c r="D988" s="22"/>
      <c r="E988" s="23"/>
      <c r="F988" s="14"/>
      <c r="G988" s="23"/>
      <c r="H988" s="22"/>
      <c r="I988" s="24"/>
      <c r="J988" s="24"/>
      <c r="K988" s="25"/>
      <c r="L988" s="25"/>
      <c r="M988" s="25"/>
      <c r="N988" s="25"/>
      <c r="O988" s="25"/>
      <c r="P988" s="25"/>
      <c r="Q988" s="26"/>
      <c r="R988" s="25"/>
      <c r="S988" s="25"/>
      <c r="T988" s="27">
        <f t="shared" si="76"/>
        <v>0</v>
      </c>
      <c r="U988" s="27">
        <f t="shared" si="77"/>
        <v>0</v>
      </c>
      <c r="V988" s="25"/>
      <c r="W988" s="27" t="str">
        <f t="shared" si="78"/>
        <v/>
      </c>
      <c r="X988" s="43" t="str">
        <f t="shared" si="79"/>
        <v>OK</v>
      </c>
      <c r="Y988" s="681" t="str">
        <f t="shared" si="80"/>
        <v/>
      </c>
    </row>
    <row r="989" spans="1:25" x14ac:dyDescent="0.25">
      <c r="A989" s="68" t="str">
        <f>'0'!$A$4</f>
        <v>………………..</v>
      </c>
      <c r="B989" s="341">
        <f>'0'!$A$2</f>
        <v>46112</v>
      </c>
      <c r="C989" s="341" t="s">
        <v>1246</v>
      </c>
      <c r="D989" s="22"/>
      <c r="E989" s="23"/>
      <c r="F989" s="14"/>
      <c r="G989" s="23"/>
      <c r="H989" s="22"/>
      <c r="I989" s="24"/>
      <c r="J989" s="24"/>
      <c r="K989" s="25"/>
      <c r="L989" s="25"/>
      <c r="M989" s="25"/>
      <c r="N989" s="25"/>
      <c r="O989" s="25"/>
      <c r="P989" s="25"/>
      <c r="Q989" s="26"/>
      <c r="R989" s="25"/>
      <c r="S989" s="25"/>
      <c r="T989" s="27">
        <f t="shared" si="76"/>
        <v>0</v>
      </c>
      <c r="U989" s="27">
        <f t="shared" si="77"/>
        <v>0</v>
      </c>
      <c r="V989" s="25"/>
      <c r="W989" s="27" t="str">
        <f t="shared" si="78"/>
        <v/>
      </c>
      <c r="X989" s="43" t="str">
        <f t="shared" si="79"/>
        <v>OK</v>
      </c>
      <c r="Y989" s="681" t="str">
        <f t="shared" si="80"/>
        <v/>
      </c>
    </row>
    <row r="990" spans="1:25" x14ac:dyDescent="0.25">
      <c r="A990" s="68" t="str">
        <f>'0'!$A$4</f>
        <v>………………..</v>
      </c>
      <c r="B990" s="341">
        <f>'0'!$A$2</f>
        <v>46112</v>
      </c>
      <c r="C990" s="341" t="s">
        <v>1246</v>
      </c>
      <c r="D990" s="22"/>
      <c r="E990" s="23"/>
      <c r="F990" s="14"/>
      <c r="G990" s="23"/>
      <c r="H990" s="22"/>
      <c r="I990" s="24"/>
      <c r="J990" s="24"/>
      <c r="K990" s="25"/>
      <c r="L990" s="25"/>
      <c r="M990" s="25"/>
      <c r="N990" s="25"/>
      <c r="O990" s="25"/>
      <c r="P990" s="25"/>
      <c r="Q990" s="26"/>
      <c r="R990" s="25"/>
      <c r="S990" s="25"/>
      <c r="T990" s="27">
        <f t="shared" si="76"/>
        <v>0</v>
      </c>
      <c r="U990" s="27">
        <f t="shared" si="77"/>
        <v>0</v>
      </c>
      <c r="V990" s="25"/>
      <c r="W990" s="27" t="str">
        <f t="shared" si="78"/>
        <v/>
      </c>
      <c r="X990" s="43" t="str">
        <f t="shared" si="79"/>
        <v>OK</v>
      </c>
      <c r="Y990" s="681" t="str">
        <f t="shared" si="80"/>
        <v/>
      </c>
    </row>
    <row r="991" spans="1:25" x14ac:dyDescent="0.25">
      <c r="A991" s="68" t="str">
        <f>'0'!$A$4</f>
        <v>………………..</v>
      </c>
      <c r="B991" s="341">
        <f>'0'!$A$2</f>
        <v>46112</v>
      </c>
      <c r="C991" s="341" t="s">
        <v>1246</v>
      </c>
      <c r="D991" s="22"/>
      <c r="E991" s="23"/>
      <c r="F991" s="14"/>
      <c r="G991" s="23"/>
      <c r="H991" s="22"/>
      <c r="I991" s="24"/>
      <c r="J991" s="24"/>
      <c r="K991" s="25"/>
      <c r="L991" s="25"/>
      <c r="M991" s="25"/>
      <c r="N991" s="25"/>
      <c r="O991" s="25"/>
      <c r="P991" s="25"/>
      <c r="Q991" s="26"/>
      <c r="R991" s="25"/>
      <c r="S991" s="25"/>
      <c r="T991" s="27">
        <f t="shared" si="76"/>
        <v>0</v>
      </c>
      <c r="U991" s="27">
        <f t="shared" si="77"/>
        <v>0</v>
      </c>
      <c r="V991" s="25"/>
      <c r="W991" s="27" t="str">
        <f t="shared" si="78"/>
        <v/>
      </c>
      <c r="X991" s="43" t="str">
        <f t="shared" si="79"/>
        <v>OK</v>
      </c>
      <c r="Y991" s="681" t="str">
        <f t="shared" si="80"/>
        <v/>
      </c>
    </row>
    <row r="992" spans="1:25" x14ac:dyDescent="0.25">
      <c r="A992" s="68" t="str">
        <f>'0'!$A$4</f>
        <v>………………..</v>
      </c>
      <c r="B992" s="341">
        <f>'0'!$A$2</f>
        <v>46112</v>
      </c>
      <c r="C992" s="341" t="s">
        <v>1246</v>
      </c>
      <c r="D992" s="22"/>
      <c r="E992" s="23"/>
      <c r="F992" s="14"/>
      <c r="G992" s="23"/>
      <c r="H992" s="22"/>
      <c r="I992" s="24"/>
      <c r="J992" s="24"/>
      <c r="K992" s="25"/>
      <c r="L992" s="25"/>
      <c r="M992" s="25"/>
      <c r="N992" s="25"/>
      <c r="O992" s="25"/>
      <c r="P992" s="25"/>
      <c r="Q992" s="26"/>
      <c r="R992" s="25"/>
      <c r="S992" s="25"/>
      <c r="T992" s="27">
        <f t="shared" si="76"/>
        <v>0</v>
      </c>
      <c r="U992" s="27">
        <f t="shared" si="77"/>
        <v>0</v>
      </c>
      <c r="V992" s="25"/>
      <c r="W992" s="27" t="str">
        <f t="shared" si="78"/>
        <v/>
      </c>
      <c r="X992" s="43" t="str">
        <f t="shared" si="79"/>
        <v>OK</v>
      </c>
      <c r="Y992" s="681" t="str">
        <f t="shared" si="80"/>
        <v/>
      </c>
    </row>
    <row r="993" spans="1:25" x14ac:dyDescent="0.25">
      <c r="A993" s="68" t="str">
        <f>'0'!$A$4</f>
        <v>………………..</v>
      </c>
      <c r="B993" s="341">
        <f>'0'!$A$2</f>
        <v>46112</v>
      </c>
      <c r="C993" s="341" t="s">
        <v>1246</v>
      </c>
      <c r="D993" s="22"/>
      <c r="E993" s="23"/>
      <c r="F993" s="14"/>
      <c r="G993" s="23"/>
      <c r="H993" s="22"/>
      <c r="I993" s="24"/>
      <c r="J993" s="24"/>
      <c r="K993" s="25"/>
      <c r="L993" s="25"/>
      <c r="M993" s="25"/>
      <c r="N993" s="25"/>
      <c r="O993" s="25"/>
      <c r="P993" s="25"/>
      <c r="Q993" s="26"/>
      <c r="R993" s="25"/>
      <c r="S993" s="25"/>
      <c r="T993" s="27">
        <f t="shared" si="76"/>
        <v>0</v>
      </c>
      <c r="U993" s="27">
        <f t="shared" si="77"/>
        <v>0</v>
      </c>
      <c r="V993" s="25"/>
      <c r="W993" s="27" t="str">
        <f t="shared" si="78"/>
        <v/>
      </c>
      <c r="X993" s="43" t="str">
        <f t="shared" si="79"/>
        <v>OK</v>
      </c>
      <c r="Y993" s="681" t="str">
        <f t="shared" si="80"/>
        <v/>
      </c>
    </row>
    <row r="994" spans="1:25" x14ac:dyDescent="0.25">
      <c r="A994" s="68" t="str">
        <f>'0'!$A$4</f>
        <v>………………..</v>
      </c>
      <c r="B994" s="341">
        <f>'0'!$A$2</f>
        <v>46112</v>
      </c>
      <c r="C994" s="341" t="s">
        <v>1246</v>
      </c>
      <c r="D994" s="22"/>
      <c r="E994" s="23"/>
      <c r="F994" s="14"/>
      <c r="G994" s="23"/>
      <c r="H994" s="22"/>
      <c r="I994" s="24"/>
      <c r="J994" s="24"/>
      <c r="K994" s="25"/>
      <c r="L994" s="25"/>
      <c r="M994" s="25"/>
      <c r="N994" s="25"/>
      <c r="O994" s="25"/>
      <c r="P994" s="25"/>
      <c r="Q994" s="26"/>
      <c r="R994" s="25"/>
      <c r="S994" s="25"/>
      <c r="T994" s="27">
        <f t="shared" si="76"/>
        <v>0</v>
      </c>
      <c r="U994" s="27">
        <f t="shared" si="77"/>
        <v>0</v>
      </c>
      <c r="V994" s="25"/>
      <c r="W994" s="27" t="str">
        <f t="shared" si="78"/>
        <v/>
      </c>
      <c r="X994" s="43" t="str">
        <f t="shared" si="79"/>
        <v>OK</v>
      </c>
      <c r="Y994" s="681" t="str">
        <f t="shared" si="80"/>
        <v/>
      </c>
    </row>
    <row r="995" spans="1:25" x14ac:dyDescent="0.25">
      <c r="A995" s="68" t="str">
        <f>'0'!$A$4</f>
        <v>………………..</v>
      </c>
      <c r="B995" s="341">
        <f>'0'!$A$2</f>
        <v>46112</v>
      </c>
      <c r="C995" s="341" t="s">
        <v>1246</v>
      </c>
      <c r="D995" s="22"/>
      <c r="E995" s="23"/>
      <c r="F995" s="14"/>
      <c r="G995" s="23"/>
      <c r="H995" s="22"/>
      <c r="I995" s="24"/>
      <c r="J995" s="24"/>
      <c r="K995" s="25"/>
      <c r="L995" s="25"/>
      <c r="M995" s="25"/>
      <c r="N995" s="25"/>
      <c r="O995" s="25"/>
      <c r="P995" s="25"/>
      <c r="Q995" s="26"/>
      <c r="R995" s="25"/>
      <c r="S995" s="25"/>
      <c r="T995" s="27">
        <f t="shared" si="76"/>
        <v>0</v>
      </c>
      <c r="U995" s="27">
        <f t="shared" si="77"/>
        <v>0</v>
      </c>
      <c r="V995" s="25"/>
      <c r="W995" s="27" t="str">
        <f t="shared" si="78"/>
        <v/>
      </c>
      <c r="X995" s="43" t="str">
        <f t="shared" si="79"/>
        <v>OK</v>
      </c>
      <c r="Y995" s="681" t="str">
        <f t="shared" si="80"/>
        <v/>
      </c>
    </row>
    <row r="996" spans="1:25" x14ac:dyDescent="0.25">
      <c r="A996" s="68" t="str">
        <f>'0'!$A$4</f>
        <v>………………..</v>
      </c>
      <c r="B996" s="341">
        <f>'0'!$A$2</f>
        <v>46112</v>
      </c>
      <c r="C996" s="341" t="s">
        <v>1246</v>
      </c>
      <c r="D996" s="22"/>
      <c r="E996" s="23"/>
      <c r="F996" s="14"/>
      <c r="G996" s="23"/>
      <c r="H996" s="22"/>
      <c r="I996" s="24"/>
      <c r="J996" s="24"/>
      <c r="K996" s="25"/>
      <c r="L996" s="25"/>
      <c r="M996" s="25"/>
      <c r="N996" s="25"/>
      <c r="O996" s="25"/>
      <c r="P996" s="25"/>
      <c r="Q996" s="26"/>
      <c r="R996" s="25"/>
      <c r="S996" s="25"/>
      <c r="T996" s="27">
        <f t="shared" si="76"/>
        <v>0</v>
      </c>
      <c r="U996" s="27">
        <f t="shared" si="77"/>
        <v>0</v>
      </c>
      <c r="V996" s="25"/>
      <c r="W996" s="27" t="str">
        <f t="shared" si="78"/>
        <v/>
      </c>
      <c r="X996" s="43" t="str">
        <f t="shared" si="79"/>
        <v>OK</v>
      </c>
      <c r="Y996" s="681" t="str">
        <f t="shared" si="80"/>
        <v/>
      </c>
    </row>
    <row r="997" spans="1:25" x14ac:dyDescent="0.25">
      <c r="A997" s="68" t="str">
        <f>'0'!$A$4</f>
        <v>………………..</v>
      </c>
      <c r="B997" s="341">
        <f>'0'!$A$2</f>
        <v>46112</v>
      </c>
      <c r="C997" s="341" t="s">
        <v>1246</v>
      </c>
      <c r="D997" s="22"/>
      <c r="E997" s="23"/>
      <c r="F997" s="14"/>
      <c r="G997" s="23"/>
      <c r="H997" s="22"/>
      <c r="I997" s="24"/>
      <c r="J997" s="24"/>
      <c r="K997" s="25"/>
      <c r="L997" s="25"/>
      <c r="M997" s="25"/>
      <c r="N997" s="25"/>
      <c r="O997" s="25"/>
      <c r="P997" s="25"/>
      <c r="Q997" s="26"/>
      <c r="R997" s="25"/>
      <c r="S997" s="25"/>
      <c r="T997" s="27">
        <f t="shared" si="76"/>
        <v>0</v>
      </c>
      <c r="U997" s="27">
        <f t="shared" si="77"/>
        <v>0</v>
      </c>
      <c r="V997" s="25"/>
      <c r="W997" s="27" t="str">
        <f t="shared" si="78"/>
        <v/>
      </c>
      <c r="X997" s="43" t="str">
        <f t="shared" si="79"/>
        <v>OK</v>
      </c>
      <c r="Y997" s="681" t="str">
        <f t="shared" si="80"/>
        <v/>
      </c>
    </row>
    <row r="998" spans="1:25" x14ac:dyDescent="0.25">
      <c r="A998" s="68" t="str">
        <f>'0'!$A$4</f>
        <v>………………..</v>
      </c>
      <c r="B998" s="341">
        <f>'0'!$A$2</f>
        <v>46112</v>
      </c>
      <c r="C998" s="341" t="s">
        <v>1246</v>
      </c>
      <c r="D998" s="22"/>
      <c r="E998" s="23"/>
      <c r="F998" s="14"/>
      <c r="G998" s="23"/>
      <c r="H998" s="22"/>
      <c r="I998" s="24"/>
      <c r="J998" s="24"/>
      <c r="K998" s="25"/>
      <c r="L998" s="25"/>
      <c r="M998" s="25"/>
      <c r="N998" s="25"/>
      <c r="O998" s="25"/>
      <c r="P998" s="25"/>
      <c r="Q998" s="26"/>
      <c r="R998" s="25"/>
      <c r="S998" s="25"/>
      <c r="T998" s="27">
        <f t="shared" si="76"/>
        <v>0</v>
      </c>
      <c r="U998" s="27">
        <f t="shared" si="77"/>
        <v>0</v>
      </c>
      <c r="V998" s="25"/>
      <c r="W998" s="27" t="str">
        <f t="shared" si="78"/>
        <v/>
      </c>
      <c r="X998" s="43" t="str">
        <f t="shared" si="79"/>
        <v>OK</v>
      </c>
      <c r="Y998" s="681" t="str">
        <f t="shared" si="80"/>
        <v/>
      </c>
    </row>
    <row r="999" spans="1:25" x14ac:dyDescent="0.25">
      <c r="A999" s="68" t="str">
        <f>'0'!$A$4</f>
        <v>………………..</v>
      </c>
      <c r="B999" s="341">
        <f>'0'!$A$2</f>
        <v>46112</v>
      </c>
      <c r="C999" s="341" t="s">
        <v>1246</v>
      </c>
      <c r="D999" s="22"/>
      <c r="E999" s="23"/>
      <c r="F999" s="14"/>
      <c r="G999" s="23"/>
      <c r="H999" s="22"/>
      <c r="I999" s="24"/>
      <c r="J999" s="24"/>
      <c r="K999" s="25"/>
      <c r="L999" s="25"/>
      <c r="M999" s="25"/>
      <c r="N999" s="25"/>
      <c r="O999" s="25"/>
      <c r="P999" s="25"/>
      <c r="Q999" s="26"/>
      <c r="R999" s="25"/>
      <c r="S999" s="25"/>
      <c r="T999" s="27">
        <f t="shared" si="76"/>
        <v>0</v>
      </c>
      <c r="U999" s="27">
        <f t="shared" si="77"/>
        <v>0</v>
      </c>
      <c r="V999" s="25"/>
      <c r="W999" s="27" t="str">
        <f t="shared" si="78"/>
        <v/>
      </c>
      <c r="X999" s="43" t="str">
        <f t="shared" si="79"/>
        <v>OK</v>
      </c>
      <c r="Y999" s="681" t="str">
        <f t="shared" si="80"/>
        <v/>
      </c>
    </row>
    <row r="1000" spans="1:25" x14ac:dyDescent="0.25">
      <c r="A1000" s="68" t="str">
        <f>'0'!$A$4</f>
        <v>………………..</v>
      </c>
      <c r="B1000" s="341">
        <f>'0'!$A$2</f>
        <v>46112</v>
      </c>
      <c r="C1000" s="341" t="s">
        <v>1246</v>
      </c>
      <c r="D1000" s="22"/>
      <c r="E1000" s="23"/>
      <c r="F1000" s="14"/>
      <c r="G1000" s="23"/>
      <c r="H1000" s="22"/>
      <c r="I1000" s="24"/>
      <c r="J1000" s="24"/>
      <c r="K1000" s="25"/>
      <c r="L1000" s="25"/>
      <c r="M1000" s="25"/>
      <c r="N1000" s="25"/>
      <c r="O1000" s="25"/>
      <c r="P1000" s="25"/>
      <c r="Q1000" s="26"/>
      <c r="R1000" s="25"/>
      <c r="S1000" s="25"/>
      <c r="T1000" s="27">
        <f t="shared" si="76"/>
        <v>0</v>
      </c>
      <c r="U1000" s="27">
        <f t="shared" si="77"/>
        <v>0</v>
      </c>
      <c r="V1000" s="25"/>
      <c r="W1000" s="27" t="str">
        <f t="shared" si="78"/>
        <v/>
      </c>
      <c r="X1000" s="43" t="str">
        <f t="shared" si="79"/>
        <v>OK</v>
      </c>
      <c r="Y1000" s="681" t="str">
        <f t="shared" si="80"/>
        <v/>
      </c>
    </row>
    <row r="1001" spans="1:25" x14ac:dyDescent="0.25">
      <c r="A1001" s="68" t="str">
        <f>'0'!$A$4</f>
        <v>………………..</v>
      </c>
      <c r="B1001" s="341">
        <f>'0'!$A$2</f>
        <v>46112</v>
      </c>
      <c r="C1001" s="341" t="s">
        <v>1246</v>
      </c>
      <c r="D1001" s="22"/>
      <c r="E1001" s="23"/>
      <c r="F1001" s="14"/>
      <c r="G1001" s="23"/>
      <c r="H1001" s="22"/>
      <c r="I1001" s="24"/>
      <c r="J1001" s="24"/>
      <c r="K1001" s="25"/>
      <c r="L1001" s="25"/>
      <c r="M1001" s="25"/>
      <c r="N1001" s="25"/>
      <c r="O1001" s="25"/>
      <c r="P1001" s="25"/>
      <c r="Q1001" s="26"/>
      <c r="R1001" s="25"/>
      <c r="S1001" s="25"/>
      <c r="T1001" s="27">
        <f t="shared" si="76"/>
        <v>0</v>
      </c>
      <c r="U1001" s="27">
        <f t="shared" si="77"/>
        <v>0</v>
      </c>
      <c r="V1001" s="25"/>
      <c r="W1001" s="27" t="str">
        <f t="shared" si="78"/>
        <v/>
      </c>
      <c r="X1001" s="43" t="str">
        <f t="shared" si="79"/>
        <v>OK</v>
      </c>
      <c r="Y1001" s="681" t="str">
        <f t="shared" si="80"/>
        <v/>
      </c>
    </row>
    <row r="1002" spans="1:25" x14ac:dyDescent="0.25">
      <c r="A1002" s="68" t="str">
        <f>'0'!$A$4</f>
        <v>………………..</v>
      </c>
      <c r="B1002" s="341">
        <f>'0'!$A$2</f>
        <v>46112</v>
      </c>
      <c r="C1002" s="341" t="s">
        <v>1246</v>
      </c>
      <c r="D1002" s="22"/>
      <c r="E1002" s="23"/>
      <c r="F1002" s="14"/>
      <c r="G1002" s="23"/>
      <c r="H1002" s="22"/>
      <c r="I1002" s="24"/>
      <c r="J1002" s="24"/>
      <c r="K1002" s="25"/>
      <c r="L1002" s="25"/>
      <c r="M1002" s="25"/>
      <c r="N1002" s="25"/>
      <c r="O1002" s="25"/>
      <c r="P1002" s="25"/>
      <c r="Q1002" s="26"/>
      <c r="R1002" s="25"/>
      <c r="S1002" s="25"/>
      <c r="T1002" s="27">
        <f t="shared" si="76"/>
        <v>0</v>
      </c>
      <c r="U1002" s="27">
        <f t="shared" si="77"/>
        <v>0</v>
      </c>
      <c r="V1002" s="25"/>
      <c r="W1002" s="27" t="str">
        <f t="shared" si="78"/>
        <v/>
      </c>
      <c r="X1002" s="43" t="str">
        <f t="shared" si="79"/>
        <v>OK</v>
      </c>
      <c r="Y1002" s="681" t="str">
        <f t="shared" si="80"/>
        <v/>
      </c>
    </row>
    <row r="1003" spans="1:25" x14ac:dyDescent="0.25">
      <c r="A1003" s="68" t="str">
        <f>'0'!$A$4</f>
        <v>………………..</v>
      </c>
      <c r="B1003" s="341">
        <f>'0'!$A$2</f>
        <v>46112</v>
      </c>
      <c r="C1003" s="341" t="s">
        <v>1246</v>
      </c>
      <c r="D1003" s="22"/>
      <c r="E1003" s="23"/>
      <c r="F1003" s="14"/>
      <c r="G1003" s="23"/>
      <c r="H1003" s="22"/>
      <c r="I1003" s="24"/>
      <c r="J1003" s="24"/>
      <c r="K1003" s="25"/>
      <c r="L1003" s="25"/>
      <c r="M1003" s="25"/>
      <c r="N1003" s="25"/>
      <c r="O1003" s="25"/>
      <c r="P1003" s="25"/>
      <c r="Q1003" s="26"/>
      <c r="R1003" s="25"/>
      <c r="S1003" s="25"/>
      <c r="T1003" s="27">
        <f t="shared" si="76"/>
        <v>0</v>
      </c>
      <c r="U1003" s="27">
        <f t="shared" si="77"/>
        <v>0</v>
      </c>
      <c r="V1003" s="25"/>
      <c r="W1003" s="27" t="str">
        <f t="shared" si="78"/>
        <v/>
      </c>
      <c r="X1003" s="43" t="str">
        <f t="shared" si="79"/>
        <v>OK</v>
      </c>
      <c r="Y1003" s="681" t="str">
        <f t="shared" si="80"/>
        <v/>
      </c>
    </row>
    <row r="1004" spans="1:25" x14ac:dyDescent="0.25">
      <c r="A1004" s="68" t="str">
        <f>'0'!$A$4</f>
        <v>………………..</v>
      </c>
      <c r="B1004" s="341">
        <f>'0'!$A$2</f>
        <v>46112</v>
      </c>
      <c r="C1004" s="341" t="s">
        <v>1246</v>
      </c>
      <c r="D1004" s="22"/>
      <c r="E1004" s="23"/>
      <c r="F1004" s="14"/>
      <c r="G1004" s="23"/>
      <c r="H1004" s="22"/>
      <c r="I1004" s="24"/>
      <c r="J1004" s="24"/>
      <c r="K1004" s="25"/>
      <c r="L1004" s="25"/>
      <c r="M1004" s="25"/>
      <c r="N1004" s="25"/>
      <c r="O1004" s="25"/>
      <c r="P1004" s="25"/>
      <c r="Q1004" s="26"/>
      <c r="R1004" s="25"/>
      <c r="S1004" s="25"/>
      <c r="T1004" s="27">
        <f t="shared" si="76"/>
        <v>0</v>
      </c>
      <c r="U1004" s="27">
        <f t="shared" si="77"/>
        <v>0</v>
      </c>
      <c r="V1004" s="25"/>
      <c r="W1004" s="27" t="str">
        <f t="shared" si="78"/>
        <v/>
      </c>
      <c r="X1004" s="43" t="str">
        <f t="shared" si="79"/>
        <v>OK</v>
      </c>
      <c r="Y1004" s="681" t="str">
        <f t="shared" si="80"/>
        <v/>
      </c>
    </row>
    <row r="1005" spans="1:25" x14ac:dyDescent="0.25">
      <c r="A1005" s="68" t="str">
        <f>'0'!$A$4</f>
        <v>………………..</v>
      </c>
      <c r="B1005" s="341">
        <f>'0'!$A$2</f>
        <v>46112</v>
      </c>
      <c r="C1005" s="341" t="s">
        <v>1246</v>
      </c>
      <c r="D1005" s="22"/>
      <c r="E1005" s="23"/>
      <c r="F1005" s="14"/>
      <c r="G1005" s="23"/>
      <c r="H1005" s="22"/>
      <c r="I1005" s="24"/>
      <c r="J1005" s="24"/>
      <c r="K1005" s="25"/>
      <c r="L1005" s="25"/>
      <c r="M1005" s="25"/>
      <c r="N1005" s="25"/>
      <c r="O1005" s="25"/>
      <c r="P1005" s="25"/>
      <c r="Q1005" s="26"/>
      <c r="R1005" s="25"/>
      <c r="S1005" s="25"/>
      <c r="T1005" s="27">
        <f t="shared" si="76"/>
        <v>0</v>
      </c>
      <c r="U1005" s="27">
        <f t="shared" si="77"/>
        <v>0</v>
      </c>
      <c r="V1005" s="25"/>
      <c r="W1005" s="27" t="str">
        <f t="shared" si="78"/>
        <v/>
      </c>
      <c r="X1005" s="43" t="str">
        <f t="shared" si="79"/>
        <v>OK</v>
      </c>
      <c r="Y1005" s="681" t="str">
        <f t="shared" si="80"/>
        <v/>
      </c>
    </row>
    <row r="1006" spans="1:25" x14ac:dyDescent="0.25">
      <c r="A1006" s="68" t="str">
        <f>'0'!$A$4</f>
        <v>………………..</v>
      </c>
      <c r="B1006" s="341">
        <f>'0'!$A$2</f>
        <v>46112</v>
      </c>
      <c r="C1006" s="341" t="s">
        <v>1246</v>
      </c>
      <c r="D1006" s="22"/>
      <c r="E1006" s="23"/>
      <c r="F1006" s="14"/>
      <c r="G1006" s="23"/>
      <c r="H1006" s="22"/>
      <c r="I1006" s="24"/>
      <c r="J1006" s="24"/>
      <c r="K1006" s="25"/>
      <c r="L1006" s="25"/>
      <c r="M1006" s="25"/>
      <c r="N1006" s="25"/>
      <c r="O1006" s="25"/>
      <c r="P1006" s="25"/>
      <c r="Q1006" s="26"/>
      <c r="R1006" s="25"/>
      <c r="S1006" s="25"/>
      <c r="T1006" s="27">
        <f t="shared" si="76"/>
        <v>0</v>
      </c>
      <c r="U1006" s="27">
        <f t="shared" si="77"/>
        <v>0</v>
      </c>
      <c r="V1006" s="25"/>
      <c r="W1006" s="27" t="str">
        <f t="shared" si="78"/>
        <v/>
      </c>
      <c r="X1006" s="43" t="str">
        <f t="shared" si="79"/>
        <v>OK</v>
      </c>
      <c r="Y1006" s="681" t="str">
        <f t="shared" si="80"/>
        <v/>
      </c>
    </row>
    <row r="1007" spans="1:25" x14ac:dyDescent="0.25">
      <c r="A1007" s="68" t="str">
        <f>'0'!$A$4</f>
        <v>………………..</v>
      </c>
      <c r="B1007" s="341">
        <f>'0'!$A$2</f>
        <v>46112</v>
      </c>
      <c r="C1007" s="341" t="s">
        <v>1246</v>
      </c>
      <c r="D1007" s="22"/>
      <c r="E1007" s="23"/>
      <c r="F1007" s="14"/>
      <c r="G1007" s="23"/>
      <c r="H1007" s="22"/>
      <c r="I1007" s="24"/>
      <c r="J1007" s="24"/>
      <c r="K1007" s="25"/>
      <c r="L1007" s="25"/>
      <c r="M1007" s="25"/>
      <c r="N1007" s="25"/>
      <c r="O1007" s="25"/>
      <c r="P1007" s="25"/>
      <c r="Q1007" s="26"/>
      <c r="R1007" s="25"/>
      <c r="S1007" s="25"/>
      <c r="T1007" s="27">
        <f t="shared" si="76"/>
        <v>0</v>
      </c>
      <c r="U1007" s="27">
        <f t="shared" si="77"/>
        <v>0</v>
      </c>
      <c r="V1007" s="25"/>
      <c r="W1007" s="27" t="str">
        <f t="shared" si="78"/>
        <v/>
      </c>
      <c r="X1007" s="43" t="str">
        <f t="shared" si="79"/>
        <v>OK</v>
      </c>
      <c r="Y1007" s="681" t="str">
        <f t="shared" si="80"/>
        <v/>
      </c>
    </row>
    <row r="1008" spans="1:25" x14ac:dyDescent="0.25">
      <c r="A1008" s="68" t="str">
        <f>'0'!$A$4</f>
        <v>………………..</v>
      </c>
      <c r="B1008" s="341">
        <f>'0'!$A$2</f>
        <v>46112</v>
      </c>
      <c r="C1008" s="341" t="s">
        <v>1246</v>
      </c>
      <c r="D1008" s="22"/>
      <c r="E1008" s="23"/>
      <c r="F1008" s="14"/>
      <c r="G1008" s="23"/>
      <c r="H1008" s="22"/>
      <c r="I1008" s="24"/>
      <c r="J1008" s="24"/>
      <c r="K1008" s="25"/>
      <c r="L1008" s="25"/>
      <c r="M1008" s="25"/>
      <c r="N1008" s="25"/>
      <c r="O1008" s="25"/>
      <c r="P1008" s="25"/>
      <c r="Q1008" s="26"/>
      <c r="R1008" s="25"/>
      <c r="S1008" s="25"/>
      <c r="T1008" s="27">
        <f t="shared" si="76"/>
        <v>0</v>
      </c>
      <c r="U1008" s="27">
        <f t="shared" si="77"/>
        <v>0</v>
      </c>
      <c r="V1008" s="25"/>
      <c r="W1008" s="27" t="str">
        <f t="shared" si="78"/>
        <v/>
      </c>
      <c r="X1008" s="43" t="str">
        <f t="shared" si="79"/>
        <v>OK</v>
      </c>
      <c r="Y1008" s="681" t="str">
        <f t="shared" si="80"/>
        <v/>
      </c>
    </row>
    <row r="1009" spans="1:25" x14ac:dyDescent="0.25">
      <c r="A1009" s="68" t="str">
        <f>'0'!$A$4</f>
        <v>………………..</v>
      </c>
      <c r="B1009" s="341">
        <f>'0'!$A$2</f>
        <v>46112</v>
      </c>
      <c r="C1009" s="341" t="s">
        <v>1246</v>
      </c>
      <c r="D1009" s="22"/>
      <c r="E1009" s="23"/>
      <c r="F1009" s="14"/>
      <c r="G1009" s="23"/>
      <c r="H1009" s="22"/>
      <c r="I1009" s="24"/>
      <c r="J1009" s="24"/>
      <c r="K1009" s="25"/>
      <c r="L1009" s="25"/>
      <c r="M1009" s="25"/>
      <c r="N1009" s="25"/>
      <c r="O1009" s="25"/>
      <c r="P1009" s="25"/>
      <c r="Q1009" s="26"/>
      <c r="R1009" s="25"/>
      <c r="S1009" s="25"/>
      <c r="T1009" s="27">
        <f t="shared" si="76"/>
        <v>0</v>
      </c>
      <c r="U1009" s="27">
        <f t="shared" si="77"/>
        <v>0</v>
      </c>
      <c r="V1009" s="25"/>
      <c r="W1009" s="27" t="str">
        <f t="shared" si="78"/>
        <v/>
      </c>
      <c r="X1009" s="43" t="str">
        <f t="shared" si="79"/>
        <v>OK</v>
      </c>
      <c r="Y1009" s="681" t="str">
        <f t="shared" si="80"/>
        <v/>
      </c>
    </row>
    <row r="1010" spans="1:25" x14ac:dyDescent="0.25">
      <c r="A1010" s="68" t="str">
        <f>'0'!$A$4</f>
        <v>………………..</v>
      </c>
      <c r="B1010" s="341">
        <f>'0'!$A$2</f>
        <v>46112</v>
      </c>
      <c r="C1010" s="341" t="s">
        <v>1246</v>
      </c>
      <c r="D1010" s="22"/>
      <c r="E1010" s="23"/>
      <c r="F1010" s="14"/>
      <c r="G1010" s="23"/>
      <c r="H1010" s="22"/>
      <c r="I1010" s="24"/>
      <c r="J1010" s="24"/>
      <c r="K1010" s="25"/>
      <c r="L1010" s="25"/>
      <c r="M1010" s="25"/>
      <c r="N1010" s="25"/>
      <c r="O1010" s="25"/>
      <c r="P1010" s="25"/>
      <c r="Q1010" s="26"/>
      <c r="R1010" s="25"/>
      <c r="S1010" s="25"/>
      <c r="T1010" s="27">
        <f t="shared" si="76"/>
        <v>0</v>
      </c>
      <c r="U1010" s="27">
        <f t="shared" si="77"/>
        <v>0</v>
      </c>
      <c r="V1010" s="25"/>
      <c r="W1010" s="27" t="str">
        <f t="shared" si="78"/>
        <v/>
      </c>
      <c r="X1010" s="43" t="str">
        <f t="shared" si="79"/>
        <v>OK</v>
      </c>
      <c r="Y1010" s="681" t="str">
        <f t="shared" si="80"/>
        <v/>
      </c>
    </row>
    <row r="1011" spans="1:25" x14ac:dyDescent="0.25">
      <c r="A1011" s="68" t="str">
        <f>'0'!$A$4</f>
        <v>………………..</v>
      </c>
      <c r="B1011" s="341">
        <f>'0'!$A$2</f>
        <v>46112</v>
      </c>
      <c r="C1011" s="341" t="s">
        <v>1246</v>
      </c>
      <c r="D1011" s="22"/>
      <c r="E1011" s="23"/>
      <c r="F1011" s="14"/>
      <c r="G1011" s="23"/>
      <c r="H1011" s="22"/>
      <c r="I1011" s="24"/>
      <c r="J1011" s="24"/>
      <c r="K1011" s="25"/>
      <c r="L1011" s="25"/>
      <c r="M1011" s="25"/>
      <c r="N1011" s="25"/>
      <c r="O1011" s="25"/>
      <c r="P1011" s="25"/>
      <c r="Q1011" s="26"/>
      <c r="R1011" s="25"/>
      <c r="S1011" s="25"/>
      <c r="T1011" s="27">
        <f t="shared" si="76"/>
        <v>0</v>
      </c>
      <c r="U1011" s="27">
        <f t="shared" si="77"/>
        <v>0</v>
      </c>
      <c r="V1011" s="25"/>
      <c r="W1011" s="27" t="str">
        <f t="shared" si="78"/>
        <v/>
      </c>
      <c r="X1011" s="43" t="str">
        <f t="shared" si="79"/>
        <v>OK</v>
      </c>
      <c r="Y1011" s="681" t="str">
        <f t="shared" si="80"/>
        <v/>
      </c>
    </row>
    <row r="1012" spans="1:25" x14ac:dyDescent="0.25">
      <c r="A1012" s="68" t="str">
        <f>'0'!$A$4</f>
        <v>………………..</v>
      </c>
      <c r="B1012" s="341">
        <f>'0'!$A$2</f>
        <v>46112</v>
      </c>
      <c r="C1012" s="341" t="s">
        <v>1246</v>
      </c>
      <c r="D1012" s="22"/>
      <c r="E1012" s="23"/>
      <c r="F1012" s="14"/>
      <c r="G1012" s="23"/>
      <c r="H1012" s="22"/>
      <c r="I1012" s="24"/>
      <c r="J1012" s="24"/>
      <c r="K1012" s="25"/>
      <c r="L1012" s="25"/>
      <c r="M1012" s="25"/>
      <c r="N1012" s="25"/>
      <c r="O1012" s="25"/>
      <c r="P1012" s="25"/>
      <c r="Q1012" s="26"/>
      <c r="R1012" s="25"/>
      <c r="S1012" s="25"/>
      <c r="T1012" s="27">
        <f t="shared" si="76"/>
        <v>0</v>
      </c>
      <c r="U1012" s="27">
        <f t="shared" si="77"/>
        <v>0</v>
      </c>
      <c r="V1012" s="25"/>
      <c r="W1012" s="27" t="str">
        <f t="shared" si="78"/>
        <v/>
      </c>
      <c r="X1012" s="43" t="str">
        <f t="shared" si="79"/>
        <v>OK</v>
      </c>
      <c r="Y1012" s="681" t="str">
        <f t="shared" si="80"/>
        <v/>
      </c>
    </row>
    <row r="1013" spans="1:25" x14ac:dyDescent="0.25">
      <c r="A1013" s="68" t="str">
        <f>'0'!$A$4</f>
        <v>………………..</v>
      </c>
      <c r="B1013" s="341">
        <f>'0'!$A$2</f>
        <v>46112</v>
      </c>
      <c r="C1013" s="341" t="s">
        <v>1246</v>
      </c>
      <c r="D1013" s="22"/>
      <c r="E1013" s="23"/>
      <c r="F1013" s="14"/>
      <c r="G1013" s="23"/>
      <c r="H1013" s="22"/>
      <c r="I1013" s="24"/>
      <c r="J1013" s="24"/>
      <c r="K1013" s="25"/>
      <c r="L1013" s="25"/>
      <c r="M1013" s="25"/>
      <c r="N1013" s="25"/>
      <c r="O1013" s="25"/>
      <c r="P1013" s="25"/>
      <c r="Q1013" s="26"/>
      <c r="R1013" s="25"/>
      <c r="S1013" s="25"/>
      <c r="T1013" s="27">
        <f t="shared" si="76"/>
        <v>0</v>
      </c>
      <c r="U1013" s="27">
        <f t="shared" si="77"/>
        <v>0</v>
      </c>
      <c r="V1013" s="25"/>
      <c r="W1013" s="27" t="str">
        <f t="shared" si="78"/>
        <v/>
      </c>
      <c r="X1013" s="43" t="str">
        <f t="shared" si="79"/>
        <v>OK</v>
      </c>
      <c r="Y1013" s="681" t="str">
        <f t="shared" si="80"/>
        <v/>
      </c>
    </row>
    <row r="1014" spans="1:25" x14ac:dyDescent="0.25">
      <c r="A1014" s="68" t="str">
        <f>'0'!$A$4</f>
        <v>………………..</v>
      </c>
      <c r="B1014" s="341">
        <f>'0'!$A$2</f>
        <v>46112</v>
      </c>
      <c r="C1014" s="341" t="s">
        <v>1246</v>
      </c>
      <c r="D1014" s="22"/>
      <c r="E1014" s="23"/>
      <c r="F1014" s="14"/>
      <c r="G1014" s="23"/>
      <c r="H1014" s="22"/>
      <c r="I1014" s="24"/>
      <c r="J1014" s="24"/>
      <c r="K1014" s="25"/>
      <c r="L1014" s="25"/>
      <c r="M1014" s="25"/>
      <c r="N1014" s="25"/>
      <c r="O1014" s="25"/>
      <c r="P1014" s="25"/>
      <c r="Q1014" s="26"/>
      <c r="R1014" s="25"/>
      <c r="S1014" s="25"/>
      <c r="T1014" s="27">
        <f t="shared" si="76"/>
        <v>0</v>
      </c>
      <c r="U1014" s="27">
        <f t="shared" si="77"/>
        <v>0</v>
      </c>
      <c r="V1014" s="25"/>
      <c r="W1014" s="27" t="str">
        <f t="shared" si="78"/>
        <v/>
      </c>
      <c r="X1014" s="43" t="str">
        <f t="shared" si="79"/>
        <v>OK</v>
      </c>
      <c r="Y1014" s="681" t="str">
        <f t="shared" si="80"/>
        <v/>
      </c>
    </row>
    <row r="1015" spans="1:25" x14ac:dyDescent="0.25">
      <c r="A1015" s="68" t="str">
        <f>'0'!$A$4</f>
        <v>………………..</v>
      </c>
      <c r="B1015" s="341">
        <f>'0'!$A$2</f>
        <v>46112</v>
      </c>
      <c r="C1015" s="341" t="s">
        <v>1246</v>
      </c>
      <c r="D1015" s="22"/>
      <c r="E1015" s="23"/>
      <c r="F1015" s="14"/>
      <c r="G1015" s="23"/>
      <c r="H1015" s="22"/>
      <c r="I1015" s="24"/>
      <c r="J1015" s="24"/>
      <c r="K1015" s="25"/>
      <c r="L1015" s="25"/>
      <c r="M1015" s="25"/>
      <c r="N1015" s="25"/>
      <c r="O1015" s="25"/>
      <c r="P1015" s="25"/>
      <c r="Q1015" s="26"/>
      <c r="R1015" s="25"/>
      <c r="S1015" s="25"/>
      <c r="T1015" s="27">
        <f t="shared" si="76"/>
        <v>0</v>
      </c>
      <c r="U1015" s="27">
        <f t="shared" si="77"/>
        <v>0</v>
      </c>
      <c r="V1015" s="25"/>
      <c r="W1015" s="27" t="str">
        <f t="shared" si="78"/>
        <v/>
      </c>
      <c r="X1015" s="43" t="str">
        <f t="shared" si="79"/>
        <v>OK</v>
      </c>
      <c r="Y1015" s="681" t="str">
        <f t="shared" si="80"/>
        <v/>
      </c>
    </row>
    <row r="1016" spans="1:25" x14ac:dyDescent="0.25">
      <c r="A1016" s="68" t="str">
        <f>'0'!$A$4</f>
        <v>………………..</v>
      </c>
      <c r="B1016" s="341">
        <f>'0'!$A$2</f>
        <v>46112</v>
      </c>
      <c r="C1016" s="341" t="s">
        <v>1246</v>
      </c>
      <c r="D1016" s="22"/>
      <c r="E1016" s="23"/>
      <c r="F1016" s="14"/>
      <c r="G1016" s="23"/>
      <c r="H1016" s="22"/>
      <c r="I1016" s="24"/>
      <c r="J1016" s="24"/>
      <c r="K1016" s="25"/>
      <c r="L1016" s="25"/>
      <c r="M1016" s="25"/>
      <c r="N1016" s="25"/>
      <c r="O1016" s="25"/>
      <c r="P1016" s="25"/>
      <c r="Q1016" s="26"/>
      <c r="R1016" s="25"/>
      <c r="S1016" s="25"/>
      <c r="T1016" s="27">
        <f t="shared" si="76"/>
        <v>0</v>
      </c>
      <c r="U1016" s="27">
        <f t="shared" si="77"/>
        <v>0</v>
      </c>
      <c r="V1016" s="25"/>
      <c r="W1016" s="27" t="str">
        <f t="shared" si="78"/>
        <v/>
      </c>
      <c r="X1016" s="43" t="str">
        <f t="shared" si="79"/>
        <v>OK</v>
      </c>
      <c r="Y1016" s="681" t="str">
        <f t="shared" si="80"/>
        <v/>
      </c>
    </row>
    <row r="1017" spans="1:25" x14ac:dyDescent="0.25">
      <c r="A1017" s="68" t="str">
        <f>'0'!$A$4</f>
        <v>………………..</v>
      </c>
      <c r="B1017" s="341">
        <f>'0'!$A$2</f>
        <v>46112</v>
      </c>
      <c r="C1017" s="341" t="s">
        <v>1246</v>
      </c>
      <c r="D1017" s="22"/>
      <c r="E1017" s="23"/>
      <c r="F1017" s="14"/>
      <c r="G1017" s="23"/>
      <c r="H1017" s="22"/>
      <c r="I1017" s="24"/>
      <c r="J1017" s="24"/>
      <c r="K1017" s="25"/>
      <c r="L1017" s="25"/>
      <c r="M1017" s="25"/>
      <c r="N1017" s="25"/>
      <c r="O1017" s="25"/>
      <c r="P1017" s="25"/>
      <c r="Q1017" s="26"/>
      <c r="R1017" s="25"/>
      <c r="S1017" s="25"/>
      <c r="T1017" s="27">
        <f t="shared" si="76"/>
        <v>0</v>
      </c>
      <c r="U1017" s="27">
        <f t="shared" si="77"/>
        <v>0</v>
      </c>
      <c r="V1017" s="25"/>
      <c r="W1017" s="27" t="str">
        <f t="shared" si="78"/>
        <v/>
      </c>
      <c r="X1017" s="43" t="str">
        <f t="shared" si="79"/>
        <v>OK</v>
      </c>
      <c r="Y1017" s="681" t="str">
        <f t="shared" si="80"/>
        <v/>
      </c>
    </row>
    <row r="1018" spans="1:25" x14ac:dyDescent="0.25">
      <c r="A1018" s="68" t="str">
        <f>'0'!$A$4</f>
        <v>………………..</v>
      </c>
      <c r="B1018" s="341">
        <f>'0'!$A$2</f>
        <v>46112</v>
      </c>
      <c r="C1018" s="341" t="s">
        <v>1246</v>
      </c>
      <c r="D1018" s="22"/>
      <c r="E1018" s="23"/>
      <c r="F1018" s="14"/>
      <c r="G1018" s="23"/>
      <c r="H1018" s="22"/>
      <c r="I1018" s="24"/>
      <c r="J1018" s="24"/>
      <c r="K1018" s="25"/>
      <c r="L1018" s="25"/>
      <c r="M1018" s="25"/>
      <c r="N1018" s="25"/>
      <c r="O1018" s="25"/>
      <c r="P1018" s="25"/>
      <c r="Q1018" s="26"/>
      <c r="R1018" s="25"/>
      <c r="S1018" s="25"/>
      <c r="T1018" s="27">
        <f t="shared" si="76"/>
        <v>0</v>
      </c>
      <c r="U1018" s="27">
        <f t="shared" si="77"/>
        <v>0</v>
      </c>
      <c r="V1018" s="25"/>
      <c r="W1018" s="27" t="str">
        <f t="shared" si="78"/>
        <v/>
      </c>
      <c r="X1018" s="43" t="str">
        <f t="shared" si="79"/>
        <v>OK</v>
      </c>
      <c r="Y1018" s="681" t="str">
        <f t="shared" si="80"/>
        <v/>
      </c>
    </row>
    <row r="1019" spans="1:25" x14ac:dyDescent="0.25">
      <c r="A1019" s="68" t="str">
        <f>'0'!$A$4</f>
        <v>………………..</v>
      </c>
      <c r="B1019" s="341">
        <f>'0'!$A$2</f>
        <v>46112</v>
      </c>
      <c r="C1019" s="341" t="s">
        <v>1246</v>
      </c>
      <c r="D1019" s="22"/>
      <c r="E1019" s="23"/>
      <c r="F1019" s="14"/>
      <c r="G1019" s="23"/>
      <c r="H1019" s="22"/>
      <c r="I1019" s="24"/>
      <c r="J1019" s="24"/>
      <c r="K1019" s="25"/>
      <c r="L1019" s="25"/>
      <c r="M1019" s="25"/>
      <c r="N1019" s="25"/>
      <c r="O1019" s="25"/>
      <c r="P1019" s="25"/>
      <c r="Q1019" s="26"/>
      <c r="R1019" s="25"/>
      <c r="S1019" s="25"/>
      <c r="T1019" s="27">
        <f t="shared" si="76"/>
        <v>0</v>
      </c>
      <c r="U1019" s="27">
        <f t="shared" si="77"/>
        <v>0</v>
      </c>
      <c r="V1019" s="25"/>
      <c r="W1019" s="27" t="str">
        <f t="shared" si="78"/>
        <v/>
      </c>
      <c r="X1019" s="43" t="str">
        <f t="shared" si="79"/>
        <v>OK</v>
      </c>
      <c r="Y1019" s="681" t="str">
        <f t="shared" si="80"/>
        <v/>
      </c>
    </row>
    <row r="1020" spans="1:25" x14ac:dyDescent="0.25">
      <c r="A1020" s="68" t="str">
        <f>'0'!$A$4</f>
        <v>………………..</v>
      </c>
      <c r="B1020" s="341">
        <f>'0'!$A$2</f>
        <v>46112</v>
      </c>
      <c r="C1020" s="341" t="s">
        <v>1246</v>
      </c>
      <c r="D1020" s="22"/>
      <c r="E1020" s="23"/>
      <c r="F1020" s="14"/>
      <c r="G1020" s="23"/>
      <c r="H1020" s="22"/>
      <c r="I1020" s="24"/>
      <c r="J1020" s="24"/>
      <c r="K1020" s="25"/>
      <c r="L1020" s="25"/>
      <c r="M1020" s="25"/>
      <c r="N1020" s="25"/>
      <c r="O1020" s="25"/>
      <c r="P1020" s="25"/>
      <c r="Q1020" s="26"/>
      <c r="R1020" s="25"/>
      <c r="S1020" s="25"/>
      <c r="T1020" s="27">
        <f t="shared" si="76"/>
        <v>0</v>
      </c>
      <c r="U1020" s="27">
        <f t="shared" si="77"/>
        <v>0</v>
      </c>
      <c r="V1020" s="25"/>
      <c r="W1020" s="27" t="str">
        <f t="shared" si="78"/>
        <v/>
      </c>
      <c r="X1020" s="43" t="str">
        <f t="shared" si="79"/>
        <v>OK</v>
      </c>
      <c r="Y1020" s="681" t="str">
        <f t="shared" si="80"/>
        <v/>
      </c>
    </row>
    <row r="1021" spans="1:25" x14ac:dyDescent="0.25">
      <c r="A1021" s="68" t="str">
        <f>'0'!$A$4</f>
        <v>………………..</v>
      </c>
      <c r="B1021" s="341">
        <f>'0'!$A$2</f>
        <v>46112</v>
      </c>
      <c r="C1021" s="341" t="s">
        <v>1246</v>
      </c>
      <c r="D1021" s="22"/>
      <c r="E1021" s="23"/>
      <c r="F1021" s="14"/>
      <c r="G1021" s="23"/>
      <c r="H1021" s="22"/>
      <c r="I1021" s="24"/>
      <c r="J1021" s="24"/>
      <c r="K1021" s="25"/>
      <c r="L1021" s="25"/>
      <c r="M1021" s="25"/>
      <c r="N1021" s="25"/>
      <c r="O1021" s="25"/>
      <c r="P1021" s="25"/>
      <c r="Q1021" s="26"/>
      <c r="R1021" s="25"/>
      <c r="S1021" s="25"/>
      <c r="T1021" s="27">
        <f t="shared" si="76"/>
        <v>0</v>
      </c>
      <c r="U1021" s="27">
        <f t="shared" si="77"/>
        <v>0</v>
      </c>
      <c r="V1021" s="25"/>
      <c r="W1021" s="27" t="str">
        <f t="shared" si="78"/>
        <v/>
      </c>
      <c r="X1021" s="43" t="str">
        <f t="shared" si="79"/>
        <v>OK</v>
      </c>
      <c r="Y1021" s="681" t="str">
        <f t="shared" si="80"/>
        <v/>
      </c>
    </row>
    <row r="1022" spans="1:25" x14ac:dyDescent="0.25">
      <c r="A1022" s="68" t="str">
        <f>'0'!$A$4</f>
        <v>………………..</v>
      </c>
      <c r="B1022" s="341">
        <f>'0'!$A$2</f>
        <v>46112</v>
      </c>
      <c r="C1022" s="341" t="s">
        <v>1246</v>
      </c>
      <c r="D1022" s="22"/>
      <c r="E1022" s="23"/>
      <c r="F1022" s="14"/>
      <c r="G1022" s="23"/>
      <c r="H1022" s="22"/>
      <c r="I1022" s="24"/>
      <c r="J1022" s="24"/>
      <c r="K1022" s="25"/>
      <c r="L1022" s="25"/>
      <c r="M1022" s="25"/>
      <c r="N1022" s="25"/>
      <c r="O1022" s="25"/>
      <c r="P1022" s="25"/>
      <c r="Q1022" s="26"/>
      <c r="R1022" s="25"/>
      <c r="S1022" s="25"/>
      <c r="T1022" s="27">
        <f t="shared" si="76"/>
        <v>0</v>
      </c>
      <c r="U1022" s="27">
        <f t="shared" si="77"/>
        <v>0</v>
      </c>
      <c r="V1022" s="25"/>
      <c r="W1022" s="27" t="str">
        <f t="shared" si="78"/>
        <v/>
      </c>
      <c r="X1022" s="43" t="str">
        <f t="shared" si="79"/>
        <v>OK</v>
      </c>
      <c r="Y1022" s="681" t="str">
        <f t="shared" si="80"/>
        <v/>
      </c>
    </row>
    <row r="1023" spans="1:25" x14ac:dyDescent="0.25">
      <c r="A1023" s="68" t="str">
        <f>'0'!$A$4</f>
        <v>………………..</v>
      </c>
      <c r="B1023" s="341">
        <f>'0'!$A$2</f>
        <v>46112</v>
      </c>
      <c r="C1023" s="341" t="s">
        <v>1246</v>
      </c>
      <c r="D1023" s="22"/>
      <c r="E1023" s="23"/>
      <c r="F1023" s="14"/>
      <c r="G1023" s="23"/>
      <c r="H1023" s="22"/>
      <c r="I1023" s="24"/>
      <c r="J1023" s="24"/>
      <c r="K1023" s="25"/>
      <c r="L1023" s="25"/>
      <c r="M1023" s="25"/>
      <c r="N1023" s="25"/>
      <c r="O1023" s="25"/>
      <c r="P1023" s="25"/>
      <c r="Q1023" s="26"/>
      <c r="R1023" s="25"/>
      <c r="S1023" s="25"/>
      <c r="T1023" s="27">
        <f t="shared" si="76"/>
        <v>0</v>
      </c>
      <c r="U1023" s="27">
        <f t="shared" si="77"/>
        <v>0</v>
      </c>
      <c r="V1023" s="25"/>
      <c r="W1023" s="27" t="str">
        <f t="shared" si="78"/>
        <v/>
      </c>
      <c r="X1023" s="43" t="str">
        <f t="shared" si="79"/>
        <v>OK</v>
      </c>
      <c r="Y1023" s="681" t="str">
        <f t="shared" si="80"/>
        <v/>
      </c>
    </row>
    <row r="1024" spans="1:25" x14ac:dyDescent="0.25">
      <c r="A1024" s="68" t="str">
        <f>'0'!$A$4</f>
        <v>………………..</v>
      </c>
      <c r="B1024" s="341">
        <f>'0'!$A$2</f>
        <v>46112</v>
      </c>
      <c r="C1024" s="341" t="s">
        <v>1246</v>
      </c>
      <c r="D1024" s="22"/>
      <c r="E1024" s="23"/>
      <c r="F1024" s="14"/>
      <c r="G1024" s="23"/>
      <c r="H1024" s="22"/>
      <c r="I1024" s="24"/>
      <c r="J1024" s="24"/>
      <c r="K1024" s="25"/>
      <c r="L1024" s="25"/>
      <c r="M1024" s="25"/>
      <c r="N1024" s="25"/>
      <c r="O1024" s="25"/>
      <c r="P1024" s="25"/>
      <c r="Q1024" s="26"/>
      <c r="R1024" s="25"/>
      <c r="S1024" s="25"/>
      <c r="T1024" s="27">
        <f t="shared" si="76"/>
        <v>0</v>
      </c>
      <c r="U1024" s="27">
        <f t="shared" si="77"/>
        <v>0</v>
      </c>
      <c r="V1024" s="25"/>
      <c r="W1024" s="27" t="str">
        <f t="shared" si="78"/>
        <v/>
      </c>
      <c r="X1024" s="43" t="str">
        <f t="shared" si="79"/>
        <v>OK</v>
      </c>
      <c r="Y1024" s="681" t="str">
        <f t="shared" si="80"/>
        <v/>
      </c>
    </row>
    <row r="1025" spans="1:25" x14ac:dyDescent="0.25">
      <c r="A1025" s="68" t="str">
        <f>'0'!$A$4</f>
        <v>………………..</v>
      </c>
      <c r="B1025" s="341">
        <f>'0'!$A$2</f>
        <v>46112</v>
      </c>
      <c r="C1025" s="341" t="s">
        <v>1246</v>
      </c>
      <c r="D1025" s="22"/>
      <c r="E1025" s="23"/>
      <c r="F1025" s="14"/>
      <c r="G1025" s="23"/>
      <c r="H1025" s="22"/>
      <c r="I1025" s="24"/>
      <c r="J1025" s="24"/>
      <c r="K1025" s="25"/>
      <c r="L1025" s="25"/>
      <c r="M1025" s="25"/>
      <c r="N1025" s="25"/>
      <c r="O1025" s="25"/>
      <c r="P1025" s="25"/>
      <c r="Q1025" s="26"/>
      <c r="R1025" s="25"/>
      <c r="S1025" s="25"/>
      <c r="T1025" s="27">
        <f t="shared" si="76"/>
        <v>0</v>
      </c>
      <c r="U1025" s="27">
        <f t="shared" si="77"/>
        <v>0</v>
      </c>
      <c r="V1025" s="25"/>
      <c r="W1025" s="27" t="str">
        <f t="shared" si="78"/>
        <v/>
      </c>
      <c r="X1025" s="43" t="str">
        <f t="shared" si="79"/>
        <v>OK</v>
      </c>
      <c r="Y1025" s="681" t="str">
        <f t="shared" si="80"/>
        <v/>
      </c>
    </row>
    <row r="1026" spans="1:25" x14ac:dyDescent="0.25">
      <c r="A1026" s="68" t="str">
        <f>'0'!$A$4</f>
        <v>………………..</v>
      </c>
      <c r="B1026" s="341">
        <f>'0'!$A$2</f>
        <v>46112</v>
      </c>
      <c r="C1026" s="341" t="s">
        <v>1246</v>
      </c>
      <c r="D1026" s="22"/>
      <c r="E1026" s="23"/>
      <c r="F1026" s="14"/>
      <c r="G1026" s="23"/>
      <c r="H1026" s="22"/>
      <c r="I1026" s="24"/>
      <c r="J1026" s="24"/>
      <c r="K1026" s="25"/>
      <c r="L1026" s="25"/>
      <c r="M1026" s="25"/>
      <c r="N1026" s="25"/>
      <c r="O1026" s="25"/>
      <c r="P1026" s="25"/>
      <c r="Q1026" s="26"/>
      <c r="R1026" s="25"/>
      <c r="S1026" s="25"/>
      <c r="T1026" s="27">
        <f t="shared" si="76"/>
        <v>0</v>
      </c>
      <c r="U1026" s="27">
        <f t="shared" si="77"/>
        <v>0</v>
      </c>
      <c r="V1026" s="25"/>
      <c r="W1026" s="27" t="str">
        <f t="shared" si="78"/>
        <v/>
      </c>
      <c r="X1026" s="43" t="str">
        <f t="shared" si="79"/>
        <v>OK</v>
      </c>
      <c r="Y1026" s="681" t="str">
        <f t="shared" si="80"/>
        <v/>
      </c>
    </row>
    <row r="1027" spans="1:25" x14ac:dyDescent="0.25">
      <c r="A1027" s="68" t="str">
        <f>'0'!$A$4</f>
        <v>………………..</v>
      </c>
      <c r="B1027" s="341">
        <f>'0'!$A$2</f>
        <v>46112</v>
      </c>
      <c r="C1027" s="341" t="s">
        <v>1246</v>
      </c>
      <c r="D1027" s="22"/>
      <c r="E1027" s="23"/>
      <c r="F1027" s="14"/>
      <c r="G1027" s="23"/>
      <c r="H1027" s="22"/>
      <c r="I1027" s="24"/>
      <c r="J1027" s="24"/>
      <c r="K1027" s="25"/>
      <c r="L1027" s="25"/>
      <c r="M1027" s="25"/>
      <c r="N1027" s="25"/>
      <c r="O1027" s="25"/>
      <c r="P1027" s="25"/>
      <c r="Q1027" s="26"/>
      <c r="R1027" s="25"/>
      <c r="S1027" s="25"/>
      <c r="T1027" s="27">
        <f t="shared" si="76"/>
        <v>0</v>
      </c>
      <c r="U1027" s="27">
        <f t="shared" si="77"/>
        <v>0</v>
      </c>
      <c r="V1027" s="25"/>
      <c r="W1027" s="27" t="str">
        <f t="shared" si="78"/>
        <v/>
      </c>
      <c r="X1027" s="43" t="str">
        <f t="shared" si="79"/>
        <v>OK</v>
      </c>
      <c r="Y1027" s="681" t="str">
        <f t="shared" si="80"/>
        <v/>
      </c>
    </row>
    <row r="1028" spans="1:25" x14ac:dyDescent="0.25">
      <c r="A1028" s="68" t="str">
        <f>'0'!$A$4</f>
        <v>………………..</v>
      </c>
      <c r="B1028" s="341">
        <f>'0'!$A$2</f>
        <v>46112</v>
      </c>
      <c r="C1028" s="341" t="s">
        <v>1246</v>
      </c>
      <c r="D1028" s="22"/>
      <c r="E1028" s="23"/>
      <c r="F1028" s="14"/>
      <c r="G1028" s="23"/>
      <c r="H1028" s="22"/>
      <c r="I1028" s="24"/>
      <c r="J1028" s="24"/>
      <c r="K1028" s="25"/>
      <c r="L1028" s="25"/>
      <c r="M1028" s="25"/>
      <c r="N1028" s="25"/>
      <c r="O1028" s="25"/>
      <c r="P1028" s="25"/>
      <c r="Q1028" s="26"/>
      <c r="R1028" s="25"/>
      <c r="S1028" s="25"/>
      <c r="T1028" s="27">
        <f t="shared" si="76"/>
        <v>0</v>
      </c>
      <c r="U1028" s="27">
        <f t="shared" si="77"/>
        <v>0</v>
      </c>
      <c r="V1028" s="25"/>
      <c r="W1028" s="27" t="str">
        <f t="shared" si="78"/>
        <v/>
      </c>
      <c r="X1028" s="43" t="str">
        <f t="shared" si="79"/>
        <v>OK</v>
      </c>
      <c r="Y1028" s="681" t="str">
        <f t="shared" si="80"/>
        <v/>
      </c>
    </row>
    <row r="1029" spans="1:25" x14ac:dyDescent="0.25">
      <c r="A1029" s="68" t="str">
        <f>'0'!$A$4</f>
        <v>………………..</v>
      </c>
      <c r="B1029" s="341">
        <f>'0'!$A$2</f>
        <v>46112</v>
      </c>
      <c r="C1029" s="341" t="s">
        <v>1246</v>
      </c>
      <c r="D1029" s="22"/>
      <c r="E1029" s="23"/>
      <c r="F1029" s="14"/>
      <c r="G1029" s="23"/>
      <c r="H1029" s="22"/>
      <c r="I1029" s="24"/>
      <c r="J1029" s="24"/>
      <c r="K1029" s="25"/>
      <c r="L1029" s="25"/>
      <c r="M1029" s="25"/>
      <c r="N1029" s="25"/>
      <c r="O1029" s="25"/>
      <c r="P1029" s="25"/>
      <c r="Q1029" s="26"/>
      <c r="R1029" s="25"/>
      <c r="S1029" s="25"/>
      <c r="T1029" s="27">
        <f t="shared" si="76"/>
        <v>0</v>
      </c>
      <c r="U1029" s="27">
        <f t="shared" si="77"/>
        <v>0</v>
      </c>
      <c r="V1029" s="25"/>
      <c r="W1029" s="27" t="str">
        <f t="shared" si="78"/>
        <v/>
      </c>
      <c r="X1029" s="43" t="str">
        <f t="shared" si="79"/>
        <v>OK</v>
      </c>
      <c r="Y1029" s="681" t="str">
        <f t="shared" si="80"/>
        <v/>
      </c>
    </row>
    <row r="1030" spans="1:25" x14ac:dyDescent="0.25">
      <c r="A1030" s="68" t="str">
        <f>'0'!$A$4</f>
        <v>………………..</v>
      </c>
      <c r="B1030" s="341">
        <f>'0'!$A$2</f>
        <v>46112</v>
      </c>
      <c r="C1030" s="341" t="s">
        <v>1246</v>
      </c>
      <c r="D1030" s="22"/>
      <c r="E1030" s="23"/>
      <c r="F1030" s="14"/>
      <c r="G1030" s="23"/>
      <c r="H1030" s="22"/>
      <c r="I1030" s="24"/>
      <c r="J1030" s="24"/>
      <c r="K1030" s="25"/>
      <c r="L1030" s="25"/>
      <c r="M1030" s="25"/>
      <c r="N1030" s="25"/>
      <c r="O1030" s="25"/>
      <c r="P1030" s="25"/>
      <c r="Q1030" s="26"/>
      <c r="R1030" s="25"/>
      <c r="S1030" s="25"/>
      <c r="T1030" s="27">
        <f t="shared" si="76"/>
        <v>0</v>
      </c>
      <c r="U1030" s="27">
        <f t="shared" si="77"/>
        <v>0</v>
      </c>
      <c r="V1030" s="25"/>
      <c r="W1030" s="27" t="str">
        <f t="shared" si="78"/>
        <v/>
      </c>
      <c r="X1030" s="43" t="str">
        <f t="shared" si="79"/>
        <v>OK</v>
      </c>
      <c r="Y1030" s="681" t="str">
        <f t="shared" si="80"/>
        <v/>
      </c>
    </row>
    <row r="1031" spans="1:25" x14ac:dyDescent="0.25">
      <c r="A1031" s="68" t="str">
        <f>'0'!$A$4</f>
        <v>………………..</v>
      </c>
      <c r="B1031" s="341">
        <f>'0'!$A$2</f>
        <v>46112</v>
      </c>
      <c r="C1031" s="341" t="s">
        <v>1246</v>
      </c>
      <c r="D1031" s="22"/>
      <c r="E1031" s="23"/>
      <c r="F1031" s="14"/>
      <c r="G1031" s="23"/>
      <c r="H1031" s="22"/>
      <c r="I1031" s="24"/>
      <c r="J1031" s="24"/>
      <c r="K1031" s="25"/>
      <c r="L1031" s="25"/>
      <c r="M1031" s="25"/>
      <c r="N1031" s="25"/>
      <c r="O1031" s="25"/>
      <c r="P1031" s="25"/>
      <c r="Q1031" s="26"/>
      <c r="R1031" s="25"/>
      <c r="S1031" s="25"/>
      <c r="T1031" s="27">
        <f t="shared" si="76"/>
        <v>0</v>
      </c>
      <c r="U1031" s="27">
        <f t="shared" si="77"/>
        <v>0</v>
      </c>
      <c r="V1031" s="25"/>
      <c r="W1031" s="27" t="str">
        <f t="shared" si="78"/>
        <v/>
      </c>
      <c r="X1031" s="43" t="str">
        <f t="shared" si="79"/>
        <v>OK</v>
      </c>
      <c r="Y1031" s="681" t="str">
        <f t="shared" si="80"/>
        <v/>
      </c>
    </row>
    <row r="1032" spans="1:25" x14ac:dyDescent="0.25">
      <c r="A1032" s="68" t="str">
        <f>'0'!$A$4</f>
        <v>………………..</v>
      </c>
      <c r="B1032" s="341">
        <f>'0'!$A$2</f>
        <v>46112</v>
      </c>
      <c r="C1032" s="341" t="s">
        <v>1246</v>
      </c>
      <c r="D1032" s="22"/>
      <c r="E1032" s="23"/>
      <c r="F1032" s="14"/>
      <c r="G1032" s="23"/>
      <c r="H1032" s="22"/>
      <c r="I1032" s="24"/>
      <c r="J1032" s="24"/>
      <c r="K1032" s="25"/>
      <c r="L1032" s="25"/>
      <c r="M1032" s="25"/>
      <c r="N1032" s="25"/>
      <c r="O1032" s="25"/>
      <c r="P1032" s="25"/>
      <c r="Q1032" s="26"/>
      <c r="R1032" s="25"/>
      <c r="S1032" s="25"/>
      <c r="T1032" s="27">
        <f t="shared" si="76"/>
        <v>0</v>
      </c>
      <c r="U1032" s="27">
        <f t="shared" si="77"/>
        <v>0</v>
      </c>
      <c r="V1032" s="25"/>
      <c r="W1032" s="27" t="str">
        <f t="shared" si="78"/>
        <v/>
      </c>
      <c r="X1032" s="43" t="str">
        <f t="shared" si="79"/>
        <v>OK</v>
      </c>
      <c r="Y1032" s="681" t="str">
        <f t="shared" si="80"/>
        <v/>
      </c>
    </row>
    <row r="1033" spans="1:25" x14ac:dyDescent="0.25">
      <c r="A1033" s="68" t="str">
        <f>'0'!$A$4</f>
        <v>………………..</v>
      </c>
      <c r="B1033" s="341">
        <f>'0'!$A$2</f>
        <v>46112</v>
      </c>
      <c r="C1033" s="341" t="s">
        <v>1246</v>
      </c>
      <c r="D1033" s="22"/>
      <c r="E1033" s="23"/>
      <c r="F1033" s="14"/>
      <c r="G1033" s="23"/>
      <c r="H1033" s="22"/>
      <c r="I1033" s="24"/>
      <c r="J1033" s="24"/>
      <c r="K1033" s="25"/>
      <c r="L1033" s="25"/>
      <c r="M1033" s="25"/>
      <c r="N1033" s="25"/>
      <c r="O1033" s="25"/>
      <c r="P1033" s="25"/>
      <c r="Q1033" s="26"/>
      <c r="R1033" s="25"/>
      <c r="S1033" s="25"/>
      <c r="T1033" s="27">
        <f t="shared" ref="T1033:T1096" si="81">N1033+P1033-R1033</f>
        <v>0</v>
      </c>
      <c r="U1033" s="27">
        <f t="shared" ref="U1033:U1096" si="82">O1033+Q1033-S1033</f>
        <v>0</v>
      </c>
      <c r="V1033" s="25"/>
      <c r="W1033" s="27" t="str">
        <f t="shared" ref="W1033:W1096" si="83">IF(K1033="","",K1033-M1033-(P1033-Q1033))</f>
        <v/>
      </c>
      <c r="X1033" s="43" t="str">
        <f t="shared" ref="X1033:X1096" si="84">IF(ROUND(T1033-V1033,2)&gt;=0,"OK","Просрочието не може да надхвърля задължението")</f>
        <v>OK</v>
      </c>
      <c r="Y1033" s="681" t="str">
        <f t="shared" ref="Y1033:Y1096" si="85">IF(COUNTBLANK(D1033:W1033)=18,"",IF(D1033="999999999","",IF(ISNUMBER(VALUE(D1033)),IF(LEN(D1033)&lt;&gt;9,"Въведеното ЕИК е твърде късо или твърде дълго",IF(OR(MOD(MID(D1033,1,1)*1+MID(D1033,2,1)*2+MID(D1033,3,1)*3+MID(D1033,4,1)*4+MID(D1033,5,1)*5+MID(D1033,6,1)*6+MID(D1033,7,1)*7+MID(D1033,8,1)*8,11)-MID(D1033,9,1)=0,AND(MOD(MID(D1033,1,1)*3+MID(D1033,2,1)*4+MID(D1033,3,1)*5+MID(D1033,4,1)*6+MID(D1033,5,1)*7+MID(D1033,6,1)*8+MID(D1033,7,1)*9+MID(D1033,8,1)*10,11)=10,MID(D1033,9,1)*1=0),MOD(MID(D1033,1,1)*3+MID(D1033,2,1)*4+MID(D1033,3,1)*5+MID(D1033,4,1)*6+MID(D1033,5,1)*7+MID(D1033,6,1)*8+MID(D1033,7,1)*9+MID(D1033,8,1)*10,11)-MID(D1033,9,1)=0),"","Въведеното ЕИК е невалидно")),"Въведеното ЕИК съдържа непозволени символи")))</f>
        <v/>
      </c>
    </row>
    <row r="1034" spans="1:25" x14ac:dyDescent="0.25">
      <c r="A1034" s="68" t="str">
        <f>'0'!$A$4</f>
        <v>………………..</v>
      </c>
      <c r="B1034" s="341">
        <f>'0'!$A$2</f>
        <v>46112</v>
      </c>
      <c r="C1034" s="341" t="s">
        <v>1246</v>
      </c>
      <c r="D1034" s="22"/>
      <c r="E1034" s="23"/>
      <c r="F1034" s="14"/>
      <c r="G1034" s="23"/>
      <c r="H1034" s="22"/>
      <c r="I1034" s="24"/>
      <c r="J1034" s="24"/>
      <c r="K1034" s="25"/>
      <c r="L1034" s="25"/>
      <c r="M1034" s="25"/>
      <c r="N1034" s="25"/>
      <c r="O1034" s="25"/>
      <c r="P1034" s="25"/>
      <c r="Q1034" s="26"/>
      <c r="R1034" s="25"/>
      <c r="S1034" s="25"/>
      <c r="T1034" s="27">
        <f t="shared" si="81"/>
        <v>0</v>
      </c>
      <c r="U1034" s="27">
        <f t="shared" si="82"/>
        <v>0</v>
      </c>
      <c r="V1034" s="25"/>
      <c r="W1034" s="27" t="str">
        <f t="shared" si="83"/>
        <v/>
      </c>
      <c r="X1034" s="43" t="str">
        <f t="shared" si="84"/>
        <v>OK</v>
      </c>
      <c r="Y1034" s="681" t="str">
        <f t="shared" si="85"/>
        <v/>
      </c>
    </row>
    <row r="1035" spans="1:25" x14ac:dyDescent="0.25">
      <c r="A1035" s="68" t="str">
        <f>'0'!$A$4</f>
        <v>………………..</v>
      </c>
      <c r="B1035" s="341">
        <f>'0'!$A$2</f>
        <v>46112</v>
      </c>
      <c r="C1035" s="341" t="s">
        <v>1246</v>
      </c>
      <c r="D1035" s="22"/>
      <c r="E1035" s="23"/>
      <c r="F1035" s="14"/>
      <c r="G1035" s="23"/>
      <c r="H1035" s="22"/>
      <c r="I1035" s="24"/>
      <c r="J1035" s="24"/>
      <c r="K1035" s="25"/>
      <c r="L1035" s="25"/>
      <c r="M1035" s="25"/>
      <c r="N1035" s="25"/>
      <c r="O1035" s="25"/>
      <c r="P1035" s="25"/>
      <c r="Q1035" s="26"/>
      <c r="R1035" s="25"/>
      <c r="S1035" s="25"/>
      <c r="T1035" s="27">
        <f t="shared" si="81"/>
        <v>0</v>
      </c>
      <c r="U1035" s="27">
        <f t="shared" si="82"/>
        <v>0</v>
      </c>
      <c r="V1035" s="25"/>
      <c r="W1035" s="27" t="str">
        <f t="shared" si="83"/>
        <v/>
      </c>
      <c r="X1035" s="43" t="str">
        <f t="shared" si="84"/>
        <v>OK</v>
      </c>
      <c r="Y1035" s="681" t="str">
        <f t="shared" si="85"/>
        <v/>
      </c>
    </row>
    <row r="1036" spans="1:25" x14ac:dyDescent="0.25">
      <c r="A1036" s="68" t="str">
        <f>'0'!$A$4</f>
        <v>………………..</v>
      </c>
      <c r="B1036" s="341">
        <f>'0'!$A$2</f>
        <v>46112</v>
      </c>
      <c r="C1036" s="341" t="s">
        <v>1246</v>
      </c>
      <c r="D1036" s="22"/>
      <c r="E1036" s="23"/>
      <c r="F1036" s="14"/>
      <c r="G1036" s="23"/>
      <c r="H1036" s="22"/>
      <c r="I1036" s="24"/>
      <c r="J1036" s="24"/>
      <c r="K1036" s="25"/>
      <c r="L1036" s="25"/>
      <c r="M1036" s="25"/>
      <c r="N1036" s="25"/>
      <c r="O1036" s="25"/>
      <c r="P1036" s="25"/>
      <c r="Q1036" s="26"/>
      <c r="R1036" s="25"/>
      <c r="S1036" s="25"/>
      <c r="T1036" s="27">
        <f t="shared" si="81"/>
        <v>0</v>
      </c>
      <c r="U1036" s="27">
        <f t="shared" si="82"/>
        <v>0</v>
      </c>
      <c r="V1036" s="25"/>
      <c r="W1036" s="27" t="str">
        <f t="shared" si="83"/>
        <v/>
      </c>
      <c r="X1036" s="43" t="str">
        <f t="shared" si="84"/>
        <v>OK</v>
      </c>
      <c r="Y1036" s="681" t="str">
        <f t="shared" si="85"/>
        <v/>
      </c>
    </row>
    <row r="1037" spans="1:25" x14ac:dyDescent="0.25">
      <c r="A1037" s="68" t="str">
        <f>'0'!$A$4</f>
        <v>………………..</v>
      </c>
      <c r="B1037" s="341">
        <f>'0'!$A$2</f>
        <v>46112</v>
      </c>
      <c r="C1037" s="341" t="s">
        <v>1246</v>
      </c>
      <c r="D1037" s="22"/>
      <c r="E1037" s="23"/>
      <c r="F1037" s="14"/>
      <c r="G1037" s="23"/>
      <c r="H1037" s="22"/>
      <c r="I1037" s="24"/>
      <c r="J1037" s="24"/>
      <c r="K1037" s="25"/>
      <c r="L1037" s="25"/>
      <c r="M1037" s="25"/>
      <c r="N1037" s="25"/>
      <c r="O1037" s="25"/>
      <c r="P1037" s="25"/>
      <c r="Q1037" s="26"/>
      <c r="R1037" s="25"/>
      <c r="S1037" s="25"/>
      <c r="T1037" s="27">
        <f t="shared" si="81"/>
        <v>0</v>
      </c>
      <c r="U1037" s="27">
        <f t="shared" si="82"/>
        <v>0</v>
      </c>
      <c r="V1037" s="25"/>
      <c r="W1037" s="27" t="str">
        <f t="shared" si="83"/>
        <v/>
      </c>
      <c r="X1037" s="43" t="str">
        <f t="shared" si="84"/>
        <v>OK</v>
      </c>
      <c r="Y1037" s="681" t="str">
        <f t="shared" si="85"/>
        <v/>
      </c>
    </row>
    <row r="1038" spans="1:25" x14ac:dyDescent="0.25">
      <c r="A1038" s="68" t="str">
        <f>'0'!$A$4</f>
        <v>………………..</v>
      </c>
      <c r="B1038" s="341">
        <f>'0'!$A$2</f>
        <v>46112</v>
      </c>
      <c r="C1038" s="341" t="s">
        <v>1246</v>
      </c>
      <c r="D1038" s="22"/>
      <c r="E1038" s="23"/>
      <c r="F1038" s="14"/>
      <c r="G1038" s="23"/>
      <c r="H1038" s="22"/>
      <c r="I1038" s="24"/>
      <c r="J1038" s="24"/>
      <c r="K1038" s="25"/>
      <c r="L1038" s="25"/>
      <c r="M1038" s="25"/>
      <c r="N1038" s="25"/>
      <c r="O1038" s="25"/>
      <c r="P1038" s="25"/>
      <c r="Q1038" s="26"/>
      <c r="R1038" s="25"/>
      <c r="S1038" s="25"/>
      <c r="T1038" s="27">
        <f t="shared" si="81"/>
        <v>0</v>
      </c>
      <c r="U1038" s="27">
        <f t="shared" si="82"/>
        <v>0</v>
      </c>
      <c r="V1038" s="25"/>
      <c r="W1038" s="27" t="str">
        <f t="shared" si="83"/>
        <v/>
      </c>
      <c r="X1038" s="43" t="str">
        <f t="shared" si="84"/>
        <v>OK</v>
      </c>
      <c r="Y1038" s="681" t="str">
        <f t="shared" si="85"/>
        <v/>
      </c>
    </row>
    <row r="1039" spans="1:25" x14ac:dyDescent="0.25">
      <c r="A1039" s="68" t="str">
        <f>'0'!$A$4</f>
        <v>………………..</v>
      </c>
      <c r="B1039" s="341">
        <f>'0'!$A$2</f>
        <v>46112</v>
      </c>
      <c r="C1039" s="341" t="s">
        <v>1246</v>
      </c>
      <c r="D1039" s="22"/>
      <c r="E1039" s="23"/>
      <c r="F1039" s="14"/>
      <c r="G1039" s="23"/>
      <c r="H1039" s="22"/>
      <c r="I1039" s="24"/>
      <c r="J1039" s="24"/>
      <c r="K1039" s="25"/>
      <c r="L1039" s="25"/>
      <c r="M1039" s="25"/>
      <c r="N1039" s="25"/>
      <c r="O1039" s="25"/>
      <c r="P1039" s="25"/>
      <c r="Q1039" s="26"/>
      <c r="R1039" s="25"/>
      <c r="S1039" s="25"/>
      <c r="T1039" s="27">
        <f t="shared" si="81"/>
        <v>0</v>
      </c>
      <c r="U1039" s="27">
        <f t="shared" si="82"/>
        <v>0</v>
      </c>
      <c r="V1039" s="25"/>
      <c r="W1039" s="27" t="str">
        <f t="shared" si="83"/>
        <v/>
      </c>
      <c r="X1039" s="43" t="str">
        <f t="shared" si="84"/>
        <v>OK</v>
      </c>
      <c r="Y1039" s="681" t="str">
        <f t="shared" si="85"/>
        <v/>
      </c>
    </row>
    <row r="1040" spans="1:25" x14ac:dyDescent="0.25">
      <c r="A1040" s="68" t="str">
        <f>'0'!$A$4</f>
        <v>………………..</v>
      </c>
      <c r="B1040" s="341">
        <f>'0'!$A$2</f>
        <v>46112</v>
      </c>
      <c r="C1040" s="341" t="s">
        <v>1246</v>
      </c>
      <c r="D1040" s="22"/>
      <c r="E1040" s="23"/>
      <c r="F1040" s="14"/>
      <c r="G1040" s="23"/>
      <c r="H1040" s="22"/>
      <c r="I1040" s="24"/>
      <c r="J1040" s="24"/>
      <c r="K1040" s="25"/>
      <c r="L1040" s="25"/>
      <c r="M1040" s="25"/>
      <c r="N1040" s="25"/>
      <c r="O1040" s="25"/>
      <c r="P1040" s="25"/>
      <c r="Q1040" s="26"/>
      <c r="R1040" s="25"/>
      <c r="S1040" s="25"/>
      <c r="T1040" s="27">
        <f t="shared" si="81"/>
        <v>0</v>
      </c>
      <c r="U1040" s="27">
        <f t="shared" si="82"/>
        <v>0</v>
      </c>
      <c r="V1040" s="25"/>
      <c r="W1040" s="27" t="str">
        <f t="shared" si="83"/>
        <v/>
      </c>
      <c r="X1040" s="43" t="str">
        <f t="shared" si="84"/>
        <v>OK</v>
      </c>
      <c r="Y1040" s="681" t="str">
        <f t="shared" si="85"/>
        <v/>
      </c>
    </row>
    <row r="1041" spans="1:25" x14ac:dyDescent="0.25">
      <c r="A1041" s="68" t="str">
        <f>'0'!$A$4</f>
        <v>………………..</v>
      </c>
      <c r="B1041" s="341">
        <f>'0'!$A$2</f>
        <v>46112</v>
      </c>
      <c r="C1041" s="341" t="s">
        <v>1246</v>
      </c>
      <c r="D1041" s="22"/>
      <c r="E1041" s="23"/>
      <c r="F1041" s="14"/>
      <c r="G1041" s="23"/>
      <c r="H1041" s="22"/>
      <c r="I1041" s="24"/>
      <c r="J1041" s="24"/>
      <c r="K1041" s="25"/>
      <c r="L1041" s="25"/>
      <c r="M1041" s="25"/>
      <c r="N1041" s="25"/>
      <c r="O1041" s="25"/>
      <c r="P1041" s="25"/>
      <c r="Q1041" s="26"/>
      <c r="R1041" s="25"/>
      <c r="S1041" s="25"/>
      <c r="T1041" s="27">
        <f t="shared" si="81"/>
        <v>0</v>
      </c>
      <c r="U1041" s="27">
        <f t="shared" si="82"/>
        <v>0</v>
      </c>
      <c r="V1041" s="25"/>
      <c r="W1041" s="27" t="str">
        <f t="shared" si="83"/>
        <v/>
      </c>
      <c r="X1041" s="43" t="str">
        <f t="shared" si="84"/>
        <v>OK</v>
      </c>
      <c r="Y1041" s="681" t="str">
        <f t="shared" si="85"/>
        <v/>
      </c>
    </row>
    <row r="1042" spans="1:25" x14ac:dyDescent="0.25">
      <c r="A1042" s="68" t="str">
        <f>'0'!$A$4</f>
        <v>………………..</v>
      </c>
      <c r="B1042" s="341">
        <f>'0'!$A$2</f>
        <v>46112</v>
      </c>
      <c r="C1042" s="341" t="s">
        <v>1246</v>
      </c>
      <c r="D1042" s="22"/>
      <c r="E1042" s="23"/>
      <c r="F1042" s="14"/>
      <c r="G1042" s="23"/>
      <c r="H1042" s="22"/>
      <c r="I1042" s="24"/>
      <c r="J1042" s="24"/>
      <c r="K1042" s="25"/>
      <c r="L1042" s="25"/>
      <c r="M1042" s="25"/>
      <c r="N1042" s="25"/>
      <c r="O1042" s="25"/>
      <c r="P1042" s="25"/>
      <c r="Q1042" s="26"/>
      <c r="R1042" s="25"/>
      <c r="S1042" s="25"/>
      <c r="T1042" s="27">
        <f t="shared" si="81"/>
        <v>0</v>
      </c>
      <c r="U1042" s="27">
        <f t="shared" si="82"/>
        <v>0</v>
      </c>
      <c r="V1042" s="25"/>
      <c r="W1042" s="27" t="str">
        <f t="shared" si="83"/>
        <v/>
      </c>
      <c r="X1042" s="43" t="str">
        <f t="shared" si="84"/>
        <v>OK</v>
      </c>
      <c r="Y1042" s="681" t="str">
        <f t="shared" si="85"/>
        <v/>
      </c>
    </row>
    <row r="1043" spans="1:25" x14ac:dyDescent="0.25">
      <c r="A1043" s="68" t="str">
        <f>'0'!$A$4</f>
        <v>………………..</v>
      </c>
      <c r="B1043" s="341">
        <f>'0'!$A$2</f>
        <v>46112</v>
      </c>
      <c r="C1043" s="341" t="s">
        <v>1246</v>
      </c>
      <c r="D1043" s="22"/>
      <c r="E1043" s="23"/>
      <c r="F1043" s="14"/>
      <c r="G1043" s="23"/>
      <c r="H1043" s="22"/>
      <c r="I1043" s="24"/>
      <c r="J1043" s="24"/>
      <c r="K1043" s="25"/>
      <c r="L1043" s="25"/>
      <c r="M1043" s="25"/>
      <c r="N1043" s="25"/>
      <c r="O1043" s="25"/>
      <c r="P1043" s="25"/>
      <c r="Q1043" s="26"/>
      <c r="R1043" s="25"/>
      <c r="S1043" s="25"/>
      <c r="T1043" s="27">
        <f t="shared" si="81"/>
        <v>0</v>
      </c>
      <c r="U1043" s="27">
        <f t="shared" si="82"/>
        <v>0</v>
      </c>
      <c r="V1043" s="25"/>
      <c r="W1043" s="27" t="str">
        <f t="shared" si="83"/>
        <v/>
      </c>
      <c r="X1043" s="43" t="str">
        <f t="shared" si="84"/>
        <v>OK</v>
      </c>
      <c r="Y1043" s="681" t="str">
        <f t="shared" si="85"/>
        <v/>
      </c>
    </row>
    <row r="1044" spans="1:25" x14ac:dyDescent="0.25">
      <c r="A1044" s="68" t="str">
        <f>'0'!$A$4</f>
        <v>………………..</v>
      </c>
      <c r="B1044" s="341">
        <f>'0'!$A$2</f>
        <v>46112</v>
      </c>
      <c r="C1044" s="341" t="s">
        <v>1246</v>
      </c>
      <c r="D1044" s="22"/>
      <c r="E1044" s="23"/>
      <c r="F1044" s="14"/>
      <c r="G1044" s="23"/>
      <c r="H1044" s="22"/>
      <c r="I1044" s="24"/>
      <c r="J1044" s="24"/>
      <c r="K1044" s="25"/>
      <c r="L1044" s="25"/>
      <c r="M1044" s="25"/>
      <c r="N1044" s="25"/>
      <c r="O1044" s="25"/>
      <c r="P1044" s="25"/>
      <c r="Q1044" s="26"/>
      <c r="R1044" s="25"/>
      <c r="S1044" s="25"/>
      <c r="T1044" s="27">
        <f t="shared" si="81"/>
        <v>0</v>
      </c>
      <c r="U1044" s="27">
        <f t="shared" si="82"/>
        <v>0</v>
      </c>
      <c r="V1044" s="25"/>
      <c r="W1044" s="27" t="str">
        <f t="shared" si="83"/>
        <v/>
      </c>
      <c r="X1044" s="43" t="str">
        <f t="shared" si="84"/>
        <v>OK</v>
      </c>
      <c r="Y1044" s="681" t="str">
        <f t="shared" si="85"/>
        <v/>
      </c>
    </row>
    <row r="1045" spans="1:25" x14ac:dyDescent="0.25">
      <c r="A1045" s="68" t="str">
        <f>'0'!$A$4</f>
        <v>………………..</v>
      </c>
      <c r="B1045" s="341">
        <f>'0'!$A$2</f>
        <v>46112</v>
      </c>
      <c r="C1045" s="341" t="s">
        <v>1246</v>
      </c>
      <c r="D1045" s="22"/>
      <c r="E1045" s="23"/>
      <c r="F1045" s="14"/>
      <c r="G1045" s="23"/>
      <c r="H1045" s="22"/>
      <c r="I1045" s="24"/>
      <c r="J1045" s="24"/>
      <c r="K1045" s="25"/>
      <c r="L1045" s="25"/>
      <c r="M1045" s="25"/>
      <c r="N1045" s="25"/>
      <c r="O1045" s="25"/>
      <c r="P1045" s="25"/>
      <c r="Q1045" s="26"/>
      <c r="R1045" s="25"/>
      <c r="S1045" s="25"/>
      <c r="T1045" s="27">
        <f t="shared" si="81"/>
        <v>0</v>
      </c>
      <c r="U1045" s="27">
        <f t="shared" si="82"/>
        <v>0</v>
      </c>
      <c r="V1045" s="25"/>
      <c r="W1045" s="27" t="str">
        <f t="shared" si="83"/>
        <v/>
      </c>
      <c r="X1045" s="43" t="str">
        <f t="shared" si="84"/>
        <v>OK</v>
      </c>
      <c r="Y1045" s="681" t="str">
        <f t="shared" si="85"/>
        <v/>
      </c>
    </row>
    <row r="1046" spans="1:25" x14ac:dyDescent="0.25">
      <c r="A1046" s="68" t="str">
        <f>'0'!$A$4</f>
        <v>………………..</v>
      </c>
      <c r="B1046" s="341">
        <f>'0'!$A$2</f>
        <v>46112</v>
      </c>
      <c r="C1046" s="341" t="s">
        <v>1246</v>
      </c>
      <c r="D1046" s="22"/>
      <c r="E1046" s="23"/>
      <c r="F1046" s="14"/>
      <c r="G1046" s="23"/>
      <c r="H1046" s="22"/>
      <c r="I1046" s="24"/>
      <c r="J1046" s="24"/>
      <c r="K1046" s="25"/>
      <c r="L1046" s="25"/>
      <c r="M1046" s="25"/>
      <c r="N1046" s="25"/>
      <c r="O1046" s="25"/>
      <c r="P1046" s="25"/>
      <c r="Q1046" s="26"/>
      <c r="R1046" s="25"/>
      <c r="S1046" s="25"/>
      <c r="T1046" s="27">
        <f t="shared" si="81"/>
        <v>0</v>
      </c>
      <c r="U1046" s="27">
        <f t="shared" si="82"/>
        <v>0</v>
      </c>
      <c r="V1046" s="25"/>
      <c r="W1046" s="27" t="str">
        <f t="shared" si="83"/>
        <v/>
      </c>
      <c r="X1046" s="43" t="str">
        <f t="shared" si="84"/>
        <v>OK</v>
      </c>
      <c r="Y1046" s="681" t="str">
        <f t="shared" si="85"/>
        <v/>
      </c>
    </row>
    <row r="1047" spans="1:25" x14ac:dyDescent="0.25">
      <c r="A1047" s="68" t="str">
        <f>'0'!$A$4</f>
        <v>………………..</v>
      </c>
      <c r="B1047" s="341">
        <f>'0'!$A$2</f>
        <v>46112</v>
      </c>
      <c r="C1047" s="341" t="s">
        <v>1246</v>
      </c>
      <c r="D1047" s="22"/>
      <c r="E1047" s="23"/>
      <c r="F1047" s="14"/>
      <c r="G1047" s="23"/>
      <c r="H1047" s="22"/>
      <c r="I1047" s="24"/>
      <c r="J1047" s="24"/>
      <c r="K1047" s="25"/>
      <c r="L1047" s="25"/>
      <c r="M1047" s="25"/>
      <c r="N1047" s="25"/>
      <c r="O1047" s="25"/>
      <c r="P1047" s="25"/>
      <c r="Q1047" s="26"/>
      <c r="R1047" s="25"/>
      <c r="S1047" s="25"/>
      <c r="T1047" s="27">
        <f t="shared" si="81"/>
        <v>0</v>
      </c>
      <c r="U1047" s="27">
        <f t="shared" si="82"/>
        <v>0</v>
      </c>
      <c r="V1047" s="25"/>
      <c r="W1047" s="27" t="str">
        <f t="shared" si="83"/>
        <v/>
      </c>
      <c r="X1047" s="43" t="str">
        <f t="shared" si="84"/>
        <v>OK</v>
      </c>
      <c r="Y1047" s="681" t="str">
        <f t="shared" si="85"/>
        <v/>
      </c>
    </row>
    <row r="1048" spans="1:25" x14ac:dyDescent="0.25">
      <c r="A1048" s="68" t="str">
        <f>'0'!$A$4</f>
        <v>………………..</v>
      </c>
      <c r="B1048" s="341">
        <f>'0'!$A$2</f>
        <v>46112</v>
      </c>
      <c r="C1048" s="341" t="s">
        <v>1246</v>
      </c>
      <c r="D1048" s="22"/>
      <c r="E1048" s="23"/>
      <c r="F1048" s="14"/>
      <c r="G1048" s="23"/>
      <c r="H1048" s="22"/>
      <c r="I1048" s="24"/>
      <c r="J1048" s="24"/>
      <c r="K1048" s="25"/>
      <c r="L1048" s="25"/>
      <c r="M1048" s="25"/>
      <c r="N1048" s="25"/>
      <c r="O1048" s="25"/>
      <c r="P1048" s="25"/>
      <c r="Q1048" s="26"/>
      <c r="R1048" s="25"/>
      <c r="S1048" s="25"/>
      <c r="T1048" s="27">
        <f t="shared" si="81"/>
        <v>0</v>
      </c>
      <c r="U1048" s="27">
        <f t="shared" si="82"/>
        <v>0</v>
      </c>
      <c r="V1048" s="25"/>
      <c r="W1048" s="27" t="str">
        <f t="shared" si="83"/>
        <v/>
      </c>
      <c r="X1048" s="43" t="str">
        <f t="shared" si="84"/>
        <v>OK</v>
      </c>
      <c r="Y1048" s="681" t="str">
        <f t="shared" si="85"/>
        <v/>
      </c>
    </row>
    <row r="1049" spans="1:25" x14ac:dyDescent="0.25">
      <c r="A1049" s="68" t="str">
        <f>'0'!$A$4</f>
        <v>………………..</v>
      </c>
      <c r="B1049" s="341">
        <f>'0'!$A$2</f>
        <v>46112</v>
      </c>
      <c r="C1049" s="341" t="s">
        <v>1246</v>
      </c>
      <c r="D1049" s="22"/>
      <c r="E1049" s="23"/>
      <c r="F1049" s="14"/>
      <c r="G1049" s="23"/>
      <c r="H1049" s="22"/>
      <c r="I1049" s="24"/>
      <c r="J1049" s="24"/>
      <c r="K1049" s="25"/>
      <c r="L1049" s="25"/>
      <c r="M1049" s="25"/>
      <c r="N1049" s="25"/>
      <c r="O1049" s="25"/>
      <c r="P1049" s="25"/>
      <c r="Q1049" s="26"/>
      <c r="R1049" s="25"/>
      <c r="S1049" s="25"/>
      <c r="T1049" s="27">
        <f t="shared" si="81"/>
        <v>0</v>
      </c>
      <c r="U1049" s="27">
        <f t="shared" si="82"/>
        <v>0</v>
      </c>
      <c r="V1049" s="25"/>
      <c r="W1049" s="27" t="str">
        <f t="shared" si="83"/>
        <v/>
      </c>
      <c r="X1049" s="43" t="str">
        <f t="shared" si="84"/>
        <v>OK</v>
      </c>
      <c r="Y1049" s="681" t="str">
        <f t="shared" si="85"/>
        <v/>
      </c>
    </row>
    <row r="1050" spans="1:25" x14ac:dyDescent="0.25">
      <c r="A1050" s="68" t="str">
        <f>'0'!$A$4</f>
        <v>………………..</v>
      </c>
      <c r="B1050" s="341">
        <f>'0'!$A$2</f>
        <v>46112</v>
      </c>
      <c r="C1050" s="341" t="s">
        <v>1246</v>
      </c>
      <c r="D1050" s="22"/>
      <c r="E1050" s="23"/>
      <c r="F1050" s="14"/>
      <c r="G1050" s="23"/>
      <c r="H1050" s="22"/>
      <c r="I1050" s="24"/>
      <c r="J1050" s="24"/>
      <c r="K1050" s="25"/>
      <c r="L1050" s="25"/>
      <c r="M1050" s="25"/>
      <c r="N1050" s="25"/>
      <c r="O1050" s="25"/>
      <c r="P1050" s="25"/>
      <c r="Q1050" s="26"/>
      <c r="R1050" s="25"/>
      <c r="S1050" s="25"/>
      <c r="T1050" s="27">
        <f t="shared" si="81"/>
        <v>0</v>
      </c>
      <c r="U1050" s="27">
        <f t="shared" si="82"/>
        <v>0</v>
      </c>
      <c r="V1050" s="25"/>
      <c r="W1050" s="27" t="str">
        <f t="shared" si="83"/>
        <v/>
      </c>
      <c r="X1050" s="43" t="str">
        <f t="shared" si="84"/>
        <v>OK</v>
      </c>
      <c r="Y1050" s="681" t="str">
        <f t="shared" si="85"/>
        <v/>
      </c>
    </row>
    <row r="1051" spans="1:25" x14ac:dyDescent="0.25">
      <c r="A1051" s="68" t="str">
        <f>'0'!$A$4</f>
        <v>………………..</v>
      </c>
      <c r="B1051" s="341">
        <f>'0'!$A$2</f>
        <v>46112</v>
      </c>
      <c r="C1051" s="341" t="s">
        <v>1246</v>
      </c>
      <c r="D1051" s="22"/>
      <c r="E1051" s="23"/>
      <c r="F1051" s="14"/>
      <c r="G1051" s="23"/>
      <c r="H1051" s="22"/>
      <c r="I1051" s="24"/>
      <c r="J1051" s="24"/>
      <c r="K1051" s="25"/>
      <c r="L1051" s="25"/>
      <c r="M1051" s="25"/>
      <c r="N1051" s="25"/>
      <c r="O1051" s="25"/>
      <c r="P1051" s="25"/>
      <c r="Q1051" s="26"/>
      <c r="R1051" s="25"/>
      <c r="S1051" s="25"/>
      <c r="T1051" s="27">
        <f t="shared" si="81"/>
        <v>0</v>
      </c>
      <c r="U1051" s="27">
        <f t="shared" si="82"/>
        <v>0</v>
      </c>
      <c r="V1051" s="25"/>
      <c r="W1051" s="27" t="str">
        <f t="shared" si="83"/>
        <v/>
      </c>
      <c r="X1051" s="43" t="str">
        <f t="shared" si="84"/>
        <v>OK</v>
      </c>
      <c r="Y1051" s="681" t="str">
        <f t="shared" si="85"/>
        <v/>
      </c>
    </row>
    <row r="1052" spans="1:25" x14ac:dyDescent="0.25">
      <c r="A1052" s="68" t="str">
        <f>'0'!$A$4</f>
        <v>………………..</v>
      </c>
      <c r="B1052" s="341">
        <f>'0'!$A$2</f>
        <v>46112</v>
      </c>
      <c r="C1052" s="341" t="s">
        <v>1246</v>
      </c>
      <c r="D1052" s="22"/>
      <c r="E1052" s="23"/>
      <c r="F1052" s="14"/>
      <c r="G1052" s="23"/>
      <c r="H1052" s="22"/>
      <c r="I1052" s="24"/>
      <c r="J1052" s="24"/>
      <c r="K1052" s="25"/>
      <c r="L1052" s="25"/>
      <c r="M1052" s="25"/>
      <c r="N1052" s="25"/>
      <c r="O1052" s="25"/>
      <c r="P1052" s="25"/>
      <c r="Q1052" s="26"/>
      <c r="R1052" s="25"/>
      <c r="S1052" s="25"/>
      <c r="T1052" s="27">
        <f t="shared" si="81"/>
        <v>0</v>
      </c>
      <c r="U1052" s="27">
        <f t="shared" si="82"/>
        <v>0</v>
      </c>
      <c r="V1052" s="25"/>
      <c r="W1052" s="27" t="str">
        <f t="shared" si="83"/>
        <v/>
      </c>
      <c r="X1052" s="43" t="str">
        <f t="shared" si="84"/>
        <v>OK</v>
      </c>
      <c r="Y1052" s="681" t="str">
        <f t="shared" si="85"/>
        <v/>
      </c>
    </row>
    <row r="1053" spans="1:25" x14ac:dyDescent="0.25">
      <c r="A1053" s="68" t="str">
        <f>'0'!$A$4</f>
        <v>………………..</v>
      </c>
      <c r="B1053" s="341">
        <f>'0'!$A$2</f>
        <v>46112</v>
      </c>
      <c r="C1053" s="341" t="s">
        <v>1246</v>
      </c>
      <c r="D1053" s="22"/>
      <c r="E1053" s="23"/>
      <c r="F1053" s="14"/>
      <c r="G1053" s="23"/>
      <c r="H1053" s="22"/>
      <c r="I1053" s="24"/>
      <c r="J1053" s="24"/>
      <c r="K1053" s="25"/>
      <c r="L1053" s="25"/>
      <c r="M1053" s="25"/>
      <c r="N1053" s="25"/>
      <c r="O1053" s="25"/>
      <c r="P1053" s="25"/>
      <c r="Q1053" s="26"/>
      <c r="R1053" s="25"/>
      <c r="S1053" s="25"/>
      <c r="T1053" s="27">
        <f t="shared" si="81"/>
        <v>0</v>
      </c>
      <c r="U1053" s="27">
        <f t="shared" si="82"/>
        <v>0</v>
      </c>
      <c r="V1053" s="25"/>
      <c r="W1053" s="27" t="str">
        <f t="shared" si="83"/>
        <v/>
      </c>
      <c r="X1053" s="43" t="str">
        <f t="shared" si="84"/>
        <v>OK</v>
      </c>
      <c r="Y1053" s="681" t="str">
        <f t="shared" si="85"/>
        <v/>
      </c>
    </row>
    <row r="1054" spans="1:25" x14ac:dyDescent="0.25">
      <c r="A1054" s="68" t="str">
        <f>'0'!$A$4</f>
        <v>………………..</v>
      </c>
      <c r="B1054" s="341">
        <f>'0'!$A$2</f>
        <v>46112</v>
      </c>
      <c r="C1054" s="341" t="s">
        <v>1246</v>
      </c>
      <c r="D1054" s="22"/>
      <c r="E1054" s="23"/>
      <c r="F1054" s="14"/>
      <c r="G1054" s="23"/>
      <c r="H1054" s="22"/>
      <c r="I1054" s="24"/>
      <c r="J1054" s="24"/>
      <c r="K1054" s="25"/>
      <c r="L1054" s="25"/>
      <c r="M1054" s="25"/>
      <c r="N1054" s="25"/>
      <c r="O1054" s="25"/>
      <c r="P1054" s="25"/>
      <c r="Q1054" s="26"/>
      <c r="R1054" s="25"/>
      <c r="S1054" s="25"/>
      <c r="T1054" s="27">
        <f t="shared" si="81"/>
        <v>0</v>
      </c>
      <c r="U1054" s="27">
        <f t="shared" si="82"/>
        <v>0</v>
      </c>
      <c r="V1054" s="25"/>
      <c r="W1054" s="27" t="str">
        <f t="shared" si="83"/>
        <v/>
      </c>
      <c r="X1054" s="43" t="str">
        <f t="shared" si="84"/>
        <v>OK</v>
      </c>
      <c r="Y1054" s="681" t="str">
        <f t="shared" si="85"/>
        <v/>
      </c>
    </row>
    <row r="1055" spans="1:25" x14ac:dyDescent="0.25">
      <c r="A1055" s="68" t="str">
        <f>'0'!$A$4</f>
        <v>………………..</v>
      </c>
      <c r="B1055" s="341">
        <f>'0'!$A$2</f>
        <v>46112</v>
      </c>
      <c r="C1055" s="341" t="s">
        <v>1246</v>
      </c>
      <c r="D1055" s="22"/>
      <c r="E1055" s="23"/>
      <c r="F1055" s="14"/>
      <c r="G1055" s="23"/>
      <c r="H1055" s="22"/>
      <c r="I1055" s="24"/>
      <c r="J1055" s="24"/>
      <c r="K1055" s="25"/>
      <c r="L1055" s="25"/>
      <c r="M1055" s="25"/>
      <c r="N1055" s="25"/>
      <c r="O1055" s="25"/>
      <c r="P1055" s="25"/>
      <c r="Q1055" s="26"/>
      <c r="R1055" s="25"/>
      <c r="S1055" s="25"/>
      <c r="T1055" s="27">
        <f t="shared" si="81"/>
        <v>0</v>
      </c>
      <c r="U1055" s="27">
        <f t="shared" si="82"/>
        <v>0</v>
      </c>
      <c r="V1055" s="25"/>
      <c r="W1055" s="27" t="str">
        <f t="shared" si="83"/>
        <v/>
      </c>
      <c r="X1055" s="43" t="str">
        <f t="shared" si="84"/>
        <v>OK</v>
      </c>
      <c r="Y1055" s="681" t="str">
        <f t="shared" si="85"/>
        <v/>
      </c>
    </row>
    <row r="1056" spans="1:25" x14ac:dyDescent="0.25">
      <c r="A1056" s="68" t="str">
        <f>'0'!$A$4</f>
        <v>………………..</v>
      </c>
      <c r="B1056" s="341">
        <f>'0'!$A$2</f>
        <v>46112</v>
      </c>
      <c r="C1056" s="341" t="s">
        <v>1246</v>
      </c>
      <c r="D1056" s="22"/>
      <c r="E1056" s="23"/>
      <c r="F1056" s="14"/>
      <c r="G1056" s="23"/>
      <c r="H1056" s="22"/>
      <c r="I1056" s="24"/>
      <c r="J1056" s="24"/>
      <c r="K1056" s="25"/>
      <c r="L1056" s="25"/>
      <c r="M1056" s="25"/>
      <c r="N1056" s="25"/>
      <c r="O1056" s="25"/>
      <c r="P1056" s="25"/>
      <c r="Q1056" s="26"/>
      <c r="R1056" s="25"/>
      <c r="S1056" s="25"/>
      <c r="T1056" s="27">
        <f t="shared" si="81"/>
        <v>0</v>
      </c>
      <c r="U1056" s="27">
        <f t="shared" si="82"/>
        <v>0</v>
      </c>
      <c r="V1056" s="25"/>
      <c r="W1056" s="27" t="str">
        <f t="shared" si="83"/>
        <v/>
      </c>
      <c r="X1056" s="43" t="str">
        <f t="shared" si="84"/>
        <v>OK</v>
      </c>
      <c r="Y1056" s="681" t="str">
        <f t="shared" si="85"/>
        <v/>
      </c>
    </row>
    <row r="1057" spans="1:25" x14ac:dyDescent="0.25">
      <c r="A1057" s="68" t="str">
        <f>'0'!$A$4</f>
        <v>………………..</v>
      </c>
      <c r="B1057" s="341">
        <f>'0'!$A$2</f>
        <v>46112</v>
      </c>
      <c r="C1057" s="341" t="s">
        <v>1246</v>
      </c>
      <c r="D1057" s="22"/>
      <c r="E1057" s="23"/>
      <c r="F1057" s="14"/>
      <c r="G1057" s="23"/>
      <c r="H1057" s="22"/>
      <c r="I1057" s="24"/>
      <c r="J1057" s="24"/>
      <c r="K1057" s="25"/>
      <c r="L1057" s="25"/>
      <c r="M1057" s="25"/>
      <c r="N1057" s="25"/>
      <c r="O1057" s="25"/>
      <c r="P1057" s="25"/>
      <c r="Q1057" s="26"/>
      <c r="R1057" s="25"/>
      <c r="S1057" s="25"/>
      <c r="T1057" s="27">
        <f t="shared" si="81"/>
        <v>0</v>
      </c>
      <c r="U1057" s="27">
        <f t="shared" si="82"/>
        <v>0</v>
      </c>
      <c r="V1057" s="25"/>
      <c r="W1057" s="27" t="str">
        <f t="shared" si="83"/>
        <v/>
      </c>
      <c r="X1057" s="43" t="str">
        <f t="shared" si="84"/>
        <v>OK</v>
      </c>
      <c r="Y1057" s="681" t="str">
        <f t="shared" si="85"/>
        <v/>
      </c>
    </row>
    <row r="1058" spans="1:25" x14ac:dyDescent="0.25">
      <c r="A1058" s="68" t="str">
        <f>'0'!$A$4</f>
        <v>………………..</v>
      </c>
      <c r="B1058" s="341">
        <f>'0'!$A$2</f>
        <v>46112</v>
      </c>
      <c r="C1058" s="341" t="s">
        <v>1246</v>
      </c>
      <c r="D1058" s="22"/>
      <c r="E1058" s="23"/>
      <c r="F1058" s="14"/>
      <c r="G1058" s="23"/>
      <c r="H1058" s="22"/>
      <c r="I1058" s="24"/>
      <c r="J1058" s="24"/>
      <c r="K1058" s="25"/>
      <c r="L1058" s="25"/>
      <c r="M1058" s="25"/>
      <c r="N1058" s="25"/>
      <c r="O1058" s="25"/>
      <c r="P1058" s="25"/>
      <c r="Q1058" s="26"/>
      <c r="R1058" s="25"/>
      <c r="S1058" s="25"/>
      <c r="T1058" s="27">
        <f t="shared" si="81"/>
        <v>0</v>
      </c>
      <c r="U1058" s="27">
        <f t="shared" si="82"/>
        <v>0</v>
      </c>
      <c r="V1058" s="25"/>
      <c r="W1058" s="27" t="str">
        <f t="shared" si="83"/>
        <v/>
      </c>
      <c r="X1058" s="43" t="str">
        <f t="shared" si="84"/>
        <v>OK</v>
      </c>
      <c r="Y1058" s="681" t="str">
        <f t="shared" si="85"/>
        <v/>
      </c>
    </row>
    <row r="1059" spans="1:25" x14ac:dyDescent="0.25">
      <c r="A1059" s="68" t="str">
        <f>'0'!$A$4</f>
        <v>………………..</v>
      </c>
      <c r="B1059" s="341">
        <f>'0'!$A$2</f>
        <v>46112</v>
      </c>
      <c r="C1059" s="341" t="s">
        <v>1246</v>
      </c>
      <c r="D1059" s="22"/>
      <c r="E1059" s="23"/>
      <c r="F1059" s="14"/>
      <c r="G1059" s="23"/>
      <c r="H1059" s="22"/>
      <c r="I1059" s="24"/>
      <c r="J1059" s="24"/>
      <c r="K1059" s="25"/>
      <c r="L1059" s="25"/>
      <c r="M1059" s="25"/>
      <c r="N1059" s="25"/>
      <c r="O1059" s="25"/>
      <c r="P1059" s="25"/>
      <c r="Q1059" s="26"/>
      <c r="R1059" s="25"/>
      <c r="S1059" s="25"/>
      <c r="T1059" s="27">
        <f t="shared" si="81"/>
        <v>0</v>
      </c>
      <c r="U1059" s="27">
        <f t="shared" si="82"/>
        <v>0</v>
      </c>
      <c r="V1059" s="25"/>
      <c r="W1059" s="27" t="str">
        <f t="shared" si="83"/>
        <v/>
      </c>
      <c r="X1059" s="43" t="str">
        <f t="shared" si="84"/>
        <v>OK</v>
      </c>
      <c r="Y1059" s="681" t="str">
        <f t="shared" si="85"/>
        <v/>
      </c>
    </row>
    <row r="1060" spans="1:25" x14ac:dyDescent="0.25">
      <c r="A1060" s="68" t="str">
        <f>'0'!$A$4</f>
        <v>………………..</v>
      </c>
      <c r="B1060" s="341">
        <f>'0'!$A$2</f>
        <v>46112</v>
      </c>
      <c r="C1060" s="341" t="s">
        <v>1246</v>
      </c>
      <c r="D1060" s="22"/>
      <c r="E1060" s="23"/>
      <c r="F1060" s="14"/>
      <c r="G1060" s="23"/>
      <c r="H1060" s="22"/>
      <c r="I1060" s="24"/>
      <c r="J1060" s="24"/>
      <c r="K1060" s="25"/>
      <c r="L1060" s="25"/>
      <c r="M1060" s="25"/>
      <c r="N1060" s="25"/>
      <c r="O1060" s="25"/>
      <c r="P1060" s="25"/>
      <c r="Q1060" s="26"/>
      <c r="R1060" s="25"/>
      <c r="S1060" s="25"/>
      <c r="T1060" s="27">
        <f t="shared" si="81"/>
        <v>0</v>
      </c>
      <c r="U1060" s="27">
        <f t="shared" si="82"/>
        <v>0</v>
      </c>
      <c r="V1060" s="25"/>
      <c r="W1060" s="27" t="str">
        <f t="shared" si="83"/>
        <v/>
      </c>
      <c r="X1060" s="43" t="str">
        <f t="shared" si="84"/>
        <v>OK</v>
      </c>
      <c r="Y1060" s="681" t="str">
        <f t="shared" si="85"/>
        <v/>
      </c>
    </row>
    <row r="1061" spans="1:25" x14ac:dyDescent="0.25">
      <c r="A1061" s="68" t="str">
        <f>'0'!$A$4</f>
        <v>………………..</v>
      </c>
      <c r="B1061" s="341">
        <f>'0'!$A$2</f>
        <v>46112</v>
      </c>
      <c r="C1061" s="341" t="s">
        <v>1246</v>
      </c>
      <c r="D1061" s="22"/>
      <c r="E1061" s="23"/>
      <c r="F1061" s="14"/>
      <c r="G1061" s="23"/>
      <c r="H1061" s="22"/>
      <c r="I1061" s="24"/>
      <c r="J1061" s="24"/>
      <c r="K1061" s="25"/>
      <c r="L1061" s="25"/>
      <c r="M1061" s="25"/>
      <c r="N1061" s="25"/>
      <c r="O1061" s="25"/>
      <c r="P1061" s="25"/>
      <c r="Q1061" s="26"/>
      <c r="R1061" s="25"/>
      <c r="S1061" s="25"/>
      <c r="T1061" s="27">
        <f t="shared" si="81"/>
        <v>0</v>
      </c>
      <c r="U1061" s="27">
        <f t="shared" si="82"/>
        <v>0</v>
      </c>
      <c r="V1061" s="25"/>
      <c r="W1061" s="27" t="str">
        <f t="shared" si="83"/>
        <v/>
      </c>
      <c r="X1061" s="43" t="str">
        <f t="shared" si="84"/>
        <v>OK</v>
      </c>
      <c r="Y1061" s="681" t="str">
        <f t="shared" si="85"/>
        <v/>
      </c>
    </row>
    <row r="1062" spans="1:25" x14ac:dyDescent="0.25">
      <c r="A1062" s="68" t="str">
        <f>'0'!$A$4</f>
        <v>………………..</v>
      </c>
      <c r="B1062" s="341">
        <f>'0'!$A$2</f>
        <v>46112</v>
      </c>
      <c r="C1062" s="341" t="s">
        <v>1246</v>
      </c>
      <c r="D1062" s="22"/>
      <c r="E1062" s="23"/>
      <c r="F1062" s="14"/>
      <c r="G1062" s="23"/>
      <c r="H1062" s="22"/>
      <c r="I1062" s="24"/>
      <c r="J1062" s="24"/>
      <c r="K1062" s="25"/>
      <c r="L1062" s="25"/>
      <c r="M1062" s="25"/>
      <c r="N1062" s="25"/>
      <c r="O1062" s="25"/>
      <c r="P1062" s="25"/>
      <c r="Q1062" s="26"/>
      <c r="R1062" s="25"/>
      <c r="S1062" s="25"/>
      <c r="T1062" s="27">
        <f t="shared" si="81"/>
        <v>0</v>
      </c>
      <c r="U1062" s="27">
        <f t="shared" si="82"/>
        <v>0</v>
      </c>
      <c r="V1062" s="25"/>
      <c r="W1062" s="27" t="str">
        <f t="shared" si="83"/>
        <v/>
      </c>
      <c r="X1062" s="43" t="str">
        <f t="shared" si="84"/>
        <v>OK</v>
      </c>
      <c r="Y1062" s="681" t="str">
        <f t="shared" si="85"/>
        <v/>
      </c>
    </row>
    <row r="1063" spans="1:25" x14ac:dyDescent="0.25">
      <c r="A1063" s="68" t="str">
        <f>'0'!$A$4</f>
        <v>………………..</v>
      </c>
      <c r="B1063" s="341">
        <f>'0'!$A$2</f>
        <v>46112</v>
      </c>
      <c r="C1063" s="341" t="s">
        <v>1246</v>
      </c>
      <c r="D1063" s="22"/>
      <c r="E1063" s="23"/>
      <c r="F1063" s="14"/>
      <c r="G1063" s="23"/>
      <c r="H1063" s="22"/>
      <c r="I1063" s="24"/>
      <c r="J1063" s="24"/>
      <c r="K1063" s="25"/>
      <c r="L1063" s="25"/>
      <c r="M1063" s="25"/>
      <c r="N1063" s="25"/>
      <c r="O1063" s="25"/>
      <c r="P1063" s="25"/>
      <c r="Q1063" s="26"/>
      <c r="R1063" s="25"/>
      <c r="S1063" s="25"/>
      <c r="T1063" s="27">
        <f t="shared" si="81"/>
        <v>0</v>
      </c>
      <c r="U1063" s="27">
        <f t="shared" si="82"/>
        <v>0</v>
      </c>
      <c r="V1063" s="25"/>
      <c r="W1063" s="27" t="str">
        <f t="shared" si="83"/>
        <v/>
      </c>
      <c r="X1063" s="43" t="str">
        <f t="shared" si="84"/>
        <v>OK</v>
      </c>
      <c r="Y1063" s="681" t="str">
        <f t="shared" si="85"/>
        <v/>
      </c>
    </row>
    <row r="1064" spans="1:25" x14ac:dyDescent="0.25">
      <c r="A1064" s="68" t="str">
        <f>'0'!$A$4</f>
        <v>………………..</v>
      </c>
      <c r="B1064" s="341">
        <f>'0'!$A$2</f>
        <v>46112</v>
      </c>
      <c r="C1064" s="341" t="s">
        <v>1246</v>
      </c>
      <c r="D1064" s="22"/>
      <c r="E1064" s="23"/>
      <c r="F1064" s="14"/>
      <c r="G1064" s="23"/>
      <c r="H1064" s="22"/>
      <c r="I1064" s="24"/>
      <c r="J1064" s="24"/>
      <c r="K1064" s="25"/>
      <c r="L1064" s="25"/>
      <c r="M1064" s="25"/>
      <c r="N1064" s="25"/>
      <c r="O1064" s="25"/>
      <c r="P1064" s="25"/>
      <c r="Q1064" s="26"/>
      <c r="R1064" s="25"/>
      <c r="S1064" s="25"/>
      <c r="T1064" s="27">
        <f t="shared" si="81"/>
        <v>0</v>
      </c>
      <c r="U1064" s="27">
        <f t="shared" si="82"/>
        <v>0</v>
      </c>
      <c r="V1064" s="25"/>
      <c r="W1064" s="27" t="str">
        <f t="shared" si="83"/>
        <v/>
      </c>
      <c r="X1064" s="43" t="str">
        <f t="shared" si="84"/>
        <v>OK</v>
      </c>
      <c r="Y1064" s="681" t="str">
        <f t="shared" si="85"/>
        <v/>
      </c>
    </row>
    <row r="1065" spans="1:25" x14ac:dyDescent="0.25">
      <c r="A1065" s="68" t="str">
        <f>'0'!$A$4</f>
        <v>………………..</v>
      </c>
      <c r="B1065" s="341">
        <f>'0'!$A$2</f>
        <v>46112</v>
      </c>
      <c r="C1065" s="341" t="s">
        <v>1246</v>
      </c>
      <c r="D1065" s="22"/>
      <c r="E1065" s="23"/>
      <c r="F1065" s="14"/>
      <c r="G1065" s="23"/>
      <c r="H1065" s="22"/>
      <c r="I1065" s="24"/>
      <c r="J1065" s="24"/>
      <c r="K1065" s="25"/>
      <c r="L1065" s="25"/>
      <c r="M1065" s="25"/>
      <c r="N1065" s="25"/>
      <c r="O1065" s="25"/>
      <c r="P1065" s="25"/>
      <c r="Q1065" s="26"/>
      <c r="R1065" s="25"/>
      <c r="S1065" s="25"/>
      <c r="T1065" s="27">
        <f t="shared" si="81"/>
        <v>0</v>
      </c>
      <c r="U1065" s="27">
        <f t="shared" si="82"/>
        <v>0</v>
      </c>
      <c r="V1065" s="25"/>
      <c r="W1065" s="27" t="str">
        <f t="shared" si="83"/>
        <v/>
      </c>
      <c r="X1065" s="43" t="str">
        <f t="shared" si="84"/>
        <v>OK</v>
      </c>
      <c r="Y1065" s="681" t="str">
        <f t="shared" si="85"/>
        <v/>
      </c>
    </row>
    <row r="1066" spans="1:25" x14ac:dyDescent="0.25">
      <c r="A1066" s="68" t="str">
        <f>'0'!$A$4</f>
        <v>………………..</v>
      </c>
      <c r="B1066" s="341">
        <f>'0'!$A$2</f>
        <v>46112</v>
      </c>
      <c r="C1066" s="341" t="s">
        <v>1246</v>
      </c>
      <c r="D1066" s="22"/>
      <c r="E1066" s="23"/>
      <c r="F1066" s="14"/>
      <c r="G1066" s="23"/>
      <c r="H1066" s="22"/>
      <c r="I1066" s="24"/>
      <c r="J1066" s="24"/>
      <c r="K1066" s="25"/>
      <c r="L1066" s="25"/>
      <c r="M1066" s="25"/>
      <c r="N1066" s="25"/>
      <c r="O1066" s="25"/>
      <c r="P1066" s="25"/>
      <c r="Q1066" s="26"/>
      <c r="R1066" s="25"/>
      <c r="S1066" s="25"/>
      <c r="T1066" s="27">
        <f t="shared" si="81"/>
        <v>0</v>
      </c>
      <c r="U1066" s="27">
        <f t="shared" si="82"/>
        <v>0</v>
      </c>
      <c r="V1066" s="25"/>
      <c r="W1066" s="27" t="str">
        <f t="shared" si="83"/>
        <v/>
      </c>
      <c r="X1066" s="43" t="str">
        <f t="shared" si="84"/>
        <v>OK</v>
      </c>
      <c r="Y1066" s="681" t="str">
        <f t="shared" si="85"/>
        <v/>
      </c>
    </row>
    <row r="1067" spans="1:25" x14ac:dyDescent="0.25">
      <c r="A1067" s="68" t="str">
        <f>'0'!$A$4</f>
        <v>………………..</v>
      </c>
      <c r="B1067" s="341">
        <f>'0'!$A$2</f>
        <v>46112</v>
      </c>
      <c r="C1067" s="341" t="s">
        <v>1246</v>
      </c>
      <c r="D1067" s="22"/>
      <c r="E1067" s="23"/>
      <c r="F1067" s="14"/>
      <c r="G1067" s="23"/>
      <c r="H1067" s="22"/>
      <c r="I1067" s="24"/>
      <c r="J1067" s="24"/>
      <c r="K1067" s="25"/>
      <c r="L1067" s="25"/>
      <c r="M1067" s="25"/>
      <c r="N1067" s="25"/>
      <c r="O1067" s="25"/>
      <c r="P1067" s="25"/>
      <c r="Q1067" s="26"/>
      <c r="R1067" s="25"/>
      <c r="S1067" s="25"/>
      <c r="T1067" s="27">
        <f t="shared" si="81"/>
        <v>0</v>
      </c>
      <c r="U1067" s="27">
        <f t="shared" si="82"/>
        <v>0</v>
      </c>
      <c r="V1067" s="25"/>
      <c r="W1067" s="27" t="str">
        <f t="shared" si="83"/>
        <v/>
      </c>
      <c r="X1067" s="43" t="str">
        <f t="shared" si="84"/>
        <v>OK</v>
      </c>
      <c r="Y1067" s="681" t="str">
        <f t="shared" si="85"/>
        <v/>
      </c>
    </row>
    <row r="1068" spans="1:25" x14ac:dyDescent="0.25">
      <c r="A1068" s="68" t="str">
        <f>'0'!$A$4</f>
        <v>………………..</v>
      </c>
      <c r="B1068" s="341">
        <f>'0'!$A$2</f>
        <v>46112</v>
      </c>
      <c r="C1068" s="341" t="s">
        <v>1246</v>
      </c>
      <c r="D1068" s="22"/>
      <c r="E1068" s="23"/>
      <c r="F1068" s="14"/>
      <c r="G1068" s="23"/>
      <c r="H1068" s="22"/>
      <c r="I1068" s="24"/>
      <c r="J1068" s="24"/>
      <c r="K1068" s="25"/>
      <c r="L1068" s="25"/>
      <c r="M1068" s="25"/>
      <c r="N1068" s="25"/>
      <c r="O1068" s="25"/>
      <c r="P1068" s="25"/>
      <c r="Q1068" s="26"/>
      <c r="R1068" s="25"/>
      <c r="S1068" s="25"/>
      <c r="T1068" s="27">
        <f t="shared" si="81"/>
        <v>0</v>
      </c>
      <c r="U1068" s="27">
        <f t="shared" si="82"/>
        <v>0</v>
      </c>
      <c r="V1068" s="25"/>
      <c r="W1068" s="27" t="str">
        <f t="shared" si="83"/>
        <v/>
      </c>
      <c r="X1068" s="43" t="str">
        <f t="shared" si="84"/>
        <v>OK</v>
      </c>
      <c r="Y1068" s="681" t="str">
        <f t="shared" si="85"/>
        <v/>
      </c>
    </row>
    <row r="1069" spans="1:25" x14ac:dyDescent="0.25">
      <c r="A1069" s="68" t="str">
        <f>'0'!$A$4</f>
        <v>………………..</v>
      </c>
      <c r="B1069" s="341">
        <f>'0'!$A$2</f>
        <v>46112</v>
      </c>
      <c r="C1069" s="341" t="s">
        <v>1246</v>
      </c>
      <c r="D1069" s="22"/>
      <c r="E1069" s="23"/>
      <c r="F1069" s="14"/>
      <c r="G1069" s="23"/>
      <c r="H1069" s="22"/>
      <c r="I1069" s="24"/>
      <c r="J1069" s="24"/>
      <c r="K1069" s="25"/>
      <c r="L1069" s="25"/>
      <c r="M1069" s="25"/>
      <c r="N1069" s="25"/>
      <c r="O1069" s="25"/>
      <c r="P1069" s="25"/>
      <c r="Q1069" s="26"/>
      <c r="R1069" s="25"/>
      <c r="S1069" s="25"/>
      <c r="T1069" s="27">
        <f t="shared" si="81"/>
        <v>0</v>
      </c>
      <c r="U1069" s="27">
        <f t="shared" si="82"/>
        <v>0</v>
      </c>
      <c r="V1069" s="25"/>
      <c r="W1069" s="27" t="str">
        <f t="shared" si="83"/>
        <v/>
      </c>
      <c r="X1069" s="43" t="str">
        <f t="shared" si="84"/>
        <v>OK</v>
      </c>
      <c r="Y1069" s="681" t="str">
        <f t="shared" si="85"/>
        <v/>
      </c>
    </row>
    <row r="1070" spans="1:25" x14ac:dyDescent="0.25">
      <c r="A1070" s="68" t="str">
        <f>'0'!$A$4</f>
        <v>………………..</v>
      </c>
      <c r="B1070" s="341">
        <f>'0'!$A$2</f>
        <v>46112</v>
      </c>
      <c r="C1070" s="341" t="s">
        <v>1246</v>
      </c>
      <c r="D1070" s="22"/>
      <c r="E1070" s="23"/>
      <c r="F1070" s="14"/>
      <c r="G1070" s="23"/>
      <c r="H1070" s="22"/>
      <c r="I1070" s="24"/>
      <c r="J1070" s="24"/>
      <c r="K1070" s="25"/>
      <c r="L1070" s="25"/>
      <c r="M1070" s="25"/>
      <c r="N1070" s="25"/>
      <c r="O1070" s="25"/>
      <c r="P1070" s="25"/>
      <c r="Q1070" s="26"/>
      <c r="R1070" s="25"/>
      <c r="S1070" s="25"/>
      <c r="T1070" s="27">
        <f t="shared" si="81"/>
        <v>0</v>
      </c>
      <c r="U1070" s="27">
        <f t="shared" si="82"/>
        <v>0</v>
      </c>
      <c r="V1070" s="25"/>
      <c r="W1070" s="27" t="str">
        <f t="shared" si="83"/>
        <v/>
      </c>
      <c r="X1070" s="43" t="str">
        <f t="shared" si="84"/>
        <v>OK</v>
      </c>
      <c r="Y1070" s="681" t="str">
        <f t="shared" si="85"/>
        <v/>
      </c>
    </row>
    <row r="1071" spans="1:25" x14ac:dyDescent="0.25">
      <c r="A1071" s="68" t="str">
        <f>'0'!$A$4</f>
        <v>………………..</v>
      </c>
      <c r="B1071" s="341">
        <f>'0'!$A$2</f>
        <v>46112</v>
      </c>
      <c r="C1071" s="341" t="s">
        <v>1246</v>
      </c>
      <c r="D1071" s="22"/>
      <c r="E1071" s="23"/>
      <c r="F1071" s="14"/>
      <c r="G1071" s="23"/>
      <c r="H1071" s="22"/>
      <c r="I1071" s="24"/>
      <c r="J1071" s="24"/>
      <c r="K1071" s="25"/>
      <c r="L1071" s="25"/>
      <c r="M1071" s="25"/>
      <c r="N1071" s="25"/>
      <c r="O1071" s="25"/>
      <c r="P1071" s="25"/>
      <c r="Q1071" s="26"/>
      <c r="R1071" s="25"/>
      <c r="S1071" s="25"/>
      <c r="T1071" s="27">
        <f t="shared" si="81"/>
        <v>0</v>
      </c>
      <c r="U1071" s="27">
        <f t="shared" si="82"/>
        <v>0</v>
      </c>
      <c r="V1071" s="25"/>
      <c r="W1071" s="27" t="str">
        <f t="shared" si="83"/>
        <v/>
      </c>
      <c r="X1071" s="43" t="str">
        <f t="shared" si="84"/>
        <v>OK</v>
      </c>
      <c r="Y1071" s="681" t="str">
        <f t="shared" si="85"/>
        <v/>
      </c>
    </row>
    <row r="1072" spans="1:25" x14ac:dyDescent="0.25">
      <c r="A1072" s="68" t="str">
        <f>'0'!$A$4</f>
        <v>………………..</v>
      </c>
      <c r="B1072" s="341">
        <f>'0'!$A$2</f>
        <v>46112</v>
      </c>
      <c r="C1072" s="341" t="s">
        <v>1246</v>
      </c>
      <c r="D1072" s="22"/>
      <c r="E1072" s="23"/>
      <c r="F1072" s="14"/>
      <c r="G1072" s="23"/>
      <c r="H1072" s="22"/>
      <c r="I1072" s="24"/>
      <c r="J1072" s="24"/>
      <c r="K1072" s="25"/>
      <c r="L1072" s="25"/>
      <c r="M1072" s="25"/>
      <c r="N1072" s="25"/>
      <c r="O1072" s="25"/>
      <c r="P1072" s="25"/>
      <c r="Q1072" s="26"/>
      <c r="R1072" s="25"/>
      <c r="S1072" s="25"/>
      <c r="T1072" s="27">
        <f t="shared" si="81"/>
        <v>0</v>
      </c>
      <c r="U1072" s="27">
        <f t="shared" si="82"/>
        <v>0</v>
      </c>
      <c r="V1072" s="25"/>
      <c r="W1072" s="27" t="str">
        <f t="shared" si="83"/>
        <v/>
      </c>
      <c r="X1072" s="43" t="str">
        <f t="shared" si="84"/>
        <v>OK</v>
      </c>
      <c r="Y1072" s="681" t="str">
        <f t="shared" si="85"/>
        <v/>
      </c>
    </row>
    <row r="1073" spans="1:25" x14ac:dyDescent="0.25">
      <c r="A1073" s="68" t="str">
        <f>'0'!$A$4</f>
        <v>………………..</v>
      </c>
      <c r="B1073" s="341">
        <f>'0'!$A$2</f>
        <v>46112</v>
      </c>
      <c r="C1073" s="341" t="s">
        <v>1246</v>
      </c>
      <c r="D1073" s="22"/>
      <c r="E1073" s="23"/>
      <c r="F1073" s="14"/>
      <c r="G1073" s="23"/>
      <c r="H1073" s="22"/>
      <c r="I1073" s="24"/>
      <c r="J1073" s="24"/>
      <c r="K1073" s="25"/>
      <c r="L1073" s="25"/>
      <c r="M1073" s="25"/>
      <c r="N1073" s="25"/>
      <c r="O1073" s="25"/>
      <c r="P1073" s="25"/>
      <c r="Q1073" s="26"/>
      <c r="R1073" s="25"/>
      <c r="S1073" s="25"/>
      <c r="T1073" s="27">
        <f t="shared" si="81"/>
        <v>0</v>
      </c>
      <c r="U1073" s="27">
        <f t="shared" si="82"/>
        <v>0</v>
      </c>
      <c r="V1073" s="25"/>
      <c r="W1073" s="27" t="str">
        <f t="shared" si="83"/>
        <v/>
      </c>
      <c r="X1073" s="43" t="str">
        <f t="shared" si="84"/>
        <v>OK</v>
      </c>
      <c r="Y1073" s="681" t="str">
        <f t="shared" si="85"/>
        <v/>
      </c>
    </row>
    <row r="1074" spans="1:25" x14ac:dyDescent="0.25">
      <c r="A1074" s="68" t="str">
        <f>'0'!$A$4</f>
        <v>………………..</v>
      </c>
      <c r="B1074" s="341">
        <f>'0'!$A$2</f>
        <v>46112</v>
      </c>
      <c r="C1074" s="341" t="s">
        <v>1246</v>
      </c>
      <c r="D1074" s="22"/>
      <c r="E1074" s="23"/>
      <c r="F1074" s="14"/>
      <c r="G1074" s="23"/>
      <c r="H1074" s="22"/>
      <c r="I1074" s="24"/>
      <c r="J1074" s="24"/>
      <c r="K1074" s="25"/>
      <c r="L1074" s="25"/>
      <c r="M1074" s="25"/>
      <c r="N1074" s="25"/>
      <c r="O1074" s="25"/>
      <c r="P1074" s="25"/>
      <c r="Q1074" s="26"/>
      <c r="R1074" s="25"/>
      <c r="S1074" s="25"/>
      <c r="T1074" s="27">
        <f t="shared" si="81"/>
        <v>0</v>
      </c>
      <c r="U1074" s="27">
        <f t="shared" si="82"/>
        <v>0</v>
      </c>
      <c r="V1074" s="25"/>
      <c r="W1074" s="27" t="str">
        <f t="shared" si="83"/>
        <v/>
      </c>
      <c r="X1074" s="43" t="str">
        <f t="shared" si="84"/>
        <v>OK</v>
      </c>
      <c r="Y1074" s="681" t="str">
        <f t="shared" si="85"/>
        <v/>
      </c>
    </row>
    <row r="1075" spans="1:25" x14ac:dyDescent="0.25">
      <c r="A1075" s="68" t="str">
        <f>'0'!$A$4</f>
        <v>………………..</v>
      </c>
      <c r="B1075" s="341">
        <f>'0'!$A$2</f>
        <v>46112</v>
      </c>
      <c r="C1075" s="341" t="s">
        <v>1246</v>
      </c>
      <c r="D1075" s="22"/>
      <c r="E1075" s="23"/>
      <c r="F1075" s="14"/>
      <c r="G1075" s="23"/>
      <c r="H1075" s="22"/>
      <c r="I1075" s="24"/>
      <c r="J1075" s="24"/>
      <c r="K1075" s="25"/>
      <c r="L1075" s="25"/>
      <c r="M1075" s="25"/>
      <c r="N1075" s="25"/>
      <c r="O1075" s="25"/>
      <c r="P1075" s="25"/>
      <c r="Q1075" s="26"/>
      <c r="R1075" s="25"/>
      <c r="S1075" s="25"/>
      <c r="T1075" s="27">
        <f t="shared" si="81"/>
        <v>0</v>
      </c>
      <c r="U1075" s="27">
        <f t="shared" si="82"/>
        <v>0</v>
      </c>
      <c r="V1075" s="25"/>
      <c r="W1075" s="27" t="str">
        <f t="shared" si="83"/>
        <v/>
      </c>
      <c r="X1075" s="43" t="str">
        <f t="shared" si="84"/>
        <v>OK</v>
      </c>
      <c r="Y1075" s="681" t="str">
        <f t="shared" si="85"/>
        <v/>
      </c>
    </row>
    <row r="1076" spans="1:25" x14ac:dyDescent="0.25">
      <c r="A1076" s="68" t="str">
        <f>'0'!$A$4</f>
        <v>………………..</v>
      </c>
      <c r="B1076" s="341">
        <f>'0'!$A$2</f>
        <v>46112</v>
      </c>
      <c r="C1076" s="341" t="s">
        <v>1246</v>
      </c>
      <c r="D1076" s="22"/>
      <c r="E1076" s="23"/>
      <c r="F1076" s="14"/>
      <c r="G1076" s="23"/>
      <c r="H1076" s="22"/>
      <c r="I1076" s="24"/>
      <c r="J1076" s="24"/>
      <c r="K1076" s="25"/>
      <c r="L1076" s="25"/>
      <c r="M1076" s="25"/>
      <c r="N1076" s="25"/>
      <c r="O1076" s="25"/>
      <c r="P1076" s="25"/>
      <c r="Q1076" s="26"/>
      <c r="R1076" s="25"/>
      <c r="S1076" s="25"/>
      <c r="T1076" s="27">
        <f t="shared" si="81"/>
        <v>0</v>
      </c>
      <c r="U1076" s="27">
        <f t="shared" si="82"/>
        <v>0</v>
      </c>
      <c r="V1076" s="25"/>
      <c r="W1076" s="27" t="str">
        <f t="shared" si="83"/>
        <v/>
      </c>
      <c r="X1076" s="43" t="str">
        <f t="shared" si="84"/>
        <v>OK</v>
      </c>
      <c r="Y1076" s="681" t="str">
        <f t="shared" si="85"/>
        <v/>
      </c>
    </row>
    <row r="1077" spans="1:25" x14ac:dyDescent="0.25">
      <c r="A1077" s="68" t="str">
        <f>'0'!$A$4</f>
        <v>………………..</v>
      </c>
      <c r="B1077" s="341">
        <f>'0'!$A$2</f>
        <v>46112</v>
      </c>
      <c r="C1077" s="341" t="s">
        <v>1246</v>
      </c>
      <c r="D1077" s="22"/>
      <c r="E1077" s="23"/>
      <c r="F1077" s="14"/>
      <c r="G1077" s="23"/>
      <c r="H1077" s="22"/>
      <c r="I1077" s="24"/>
      <c r="J1077" s="24"/>
      <c r="K1077" s="25"/>
      <c r="L1077" s="25"/>
      <c r="M1077" s="25"/>
      <c r="N1077" s="25"/>
      <c r="O1077" s="25"/>
      <c r="P1077" s="25"/>
      <c r="Q1077" s="26"/>
      <c r="R1077" s="25"/>
      <c r="S1077" s="25"/>
      <c r="T1077" s="27">
        <f t="shared" si="81"/>
        <v>0</v>
      </c>
      <c r="U1077" s="27">
        <f t="shared" si="82"/>
        <v>0</v>
      </c>
      <c r="V1077" s="25"/>
      <c r="W1077" s="27" t="str">
        <f t="shared" si="83"/>
        <v/>
      </c>
      <c r="X1077" s="43" t="str">
        <f t="shared" si="84"/>
        <v>OK</v>
      </c>
      <c r="Y1077" s="681" t="str">
        <f t="shared" si="85"/>
        <v/>
      </c>
    </row>
    <row r="1078" spans="1:25" x14ac:dyDescent="0.25">
      <c r="A1078" s="68" t="str">
        <f>'0'!$A$4</f>
        <v>………………..</v>
      </c>
      <c r="B1078" s="341">
        <f>'0'!$A$2</f>
        <v>46112</v>
      </c>
      <c r="C1078" s="341" t="s">
        <v>1246</v>
      </c>
      <c r="D1078" s="22"/>
      <c r="E1078" s="23"/>
      <c r="F1078" s="14"/>
      <c r="G1078" s="23"/>
      <c r="H1078" s="22"/>
      <c r="I1078" s="24"/>
      <c r="J1078" s="24"/>
      <c r="K1078" s="25"/>
      <c r="L1078" s="25"/>
      <c r="M1078" s="25"/>
      <c r="N1078" s="25"/>
      <c r="O1078" s="25"/>
      <c r="P1078" s="25"/>
      <c r="Q1078" s="26"/>
      <c r="R1078" s="25"/>
      <c r="S1078" s="25"/>
      <c r="T1078" s="27">
        <f t="shared" si="81"/>
        <v>0</v>
      </c>
      <c r="U1078" s="27">
        <f t="shared" si="82"/>
        <v>0</v>
      </c>
      <c r="V1078" s="25"/>
      <c r="W1078" s="27" t="str">
        <f t="shared" si="83"/>
        <v/>
      </c>
      <c r="X1078" s="43" t="str">
        <f t="shared" si="84"/>
        <v>OK</v>
      </c>
      <c r="Y1078" s="681" t="str">
        <f t="shared" si="85"/>
        <v/>
      </c>
    </row>
    <row r="1079" spans="1:25" x14ac:dyDescent="0.25">
      <c r="A1079" s="68" t="str">
        <f>'0'!$A$4</f>
        <v>………………..</v>
      </c>
      <c r="B1079" s="341">
        <f>'0'!$A$2</f>
        <v>46112</v>
      </c>
      <c r="C1079" s="341" t="s">
        <v>1246</v>
      </c>
      <c r="D1079" s="22"/>
      <c r="E1079" s="23"/>
      <c r="F1079" s="14"/>
      <c r="G1079" s="23"/>
      <c r="H1079" s="22"/>
      <c r="I1079" s="24"/>
      <c r="J1079" s="24"/>
      <c r="K1079" s="25"/>
      <c r="L1079" s="25"/>
      <c r="M1079" s="25"/>
      <c r="N1079" s="25"/>
      <c r="O1079" s="25"/>
      <c r="P1079" s="25"/>
      <c r="Q1079" s="26"/>
      <c r="R1079" s="25"/>
      <c r="S1079" s="25"/>
      <c r="T1079" s="27">
        <f t="shared" si="81"/>
        <v>0</v>
      </c>
      <c r="U1079" s="27">
        <f t="shared" si="82"/>
        <v>0</v>
      </c>
      <c r="V1079" s="25"/>
      <c r="W1079" s="27" t="str">
        <f t="shared" si="83"/>
        <v/>
      </c>
      <c r="X1079" s="43" t="str">
        <f t="shared" si="84"/>
        <v>OK</v>
      </c>
      <c r="Y1079" s="681" t="str">
        <f t="shared" si="85"/>
        <v/>
      </c>
    </row>
    <row r="1080" spans="1:25" x14ac:dyDescent="0.25">
      <c r="A1080" s="68" t="str">
        <f>'0'!$A$4</f>
        <v>………………..</v>
      </c>
      <c r="B1080" s="341">
        <f>'0'!$A$2</f>
        <v>46112</v>
      </c>
      <c r="C1080" s="341" t="s">
        <v>1246</v>
      </c>
      <c r="D1080" s="22"/>
      <c r="E1080" s="23"/>
      <c r="F1080" s="14"/>
      <c r="G1080" s="23"/>
      <c r="H1080" s="22"/>
      <c r="I1080" s="24"/>
      <c r="J1080" s="24"/>
      <c r="K1080" s="25"/>
      <c r="L1080" s="25"/>
      <c r="M1080" s="25"/>
      <c r="N1080" s="25"/>
      <c r="O1080" s="25"/>
      <c r="P1080" s="25"/>
      <c r="Q1080" s="26"/>
      <c r="R1080" s="25"/>
      <c r="S1080" s="25"/>
      <c r="T1080" s="27">
        <f t="shared" si="81"/>
        <v>0</v>
      </c>
      <c r="U1080" s="27">
        <f t="shared" si="82"/>
        <v>0</v>
      </c>
      <c r="V1080" s="25"/>
      <c r="W1080" s="27" t="str">
        <f t="shared" si="83"/>
        <v/>
      </c>
      <c r="X1080" s="43" t="str">
        <f t="shared" si="84"/>
        <v>OK</v>
      </c>
      <c r="Y1080" s="681" t="str">
        <f t="shared" si="85"/>
        <v/>
      </c>
    </row>
    <row r="1081" spans="1:25" x14ac:dyDescent="0.25">
      <c r="A1081" s="68" t="str">
        <f>'0'!$A$4</f>
        <v>………………..</v>
      </c>
      <c r="B1081" s="341">
        <f>'0'!$A$2</f>
        <v>46112</v>
      </c>
      <c r="C1081" s="341" t="s">
        <v>1246</v>
      </c>
      <c r="D1081" s="22"/>
      <c r="E1081" s="23"/>
      <c r="F1081" s="14"/>
      <c r="G1081" s="23"/>
      <c r="H1081" s="22"/>
      <c r="I1081" s="24"/>
      <c r="J1081" s="24"/>
      <c r="K1081" s="25"/>
      <c r="L1081" s="25"/>
      <c r="M1081" s="25"/>
      <c r="N1081" s="25"/>
      <c r="O1081" s="25"/>
      <c r="P1081" s="25"/>
      <c r="Q1081" s="26"/>
      <c r="R1081" s="25"/>
      <c r="S1081" s="25"/>
      <c r="T1081" s="27">
        <f t="shared" si="81"/>
        <v>0</v>
      </c>
      <c r="U1081" s="27">
        <f t="shared" si="82"/>
        <v>0</v>
      </c>
      <c r="V1081" s="25"/>
      <c r="W1081" s="27" t="str">
        <f t="shared" si="83"/>
        <v/>
      </c>
      <c r="X1081" s="43" t="str">
        <f t="shared" si="84"/>
        <v>OK</v>
      </c>
      <c r="Y1081" s="681" t="str">
        <f t="shared" si="85"/>
        <v/>
      </c>
    </row>
    <row r="1082" spans="1:25" x14ac:dyDescent="0.25">
      <c r="A1082" s="68" t="str">
        <f>'0'!$A$4</f>
        <v>………………..</v>
      </c>
      <c r="B1082" s="341">
        <f>'0'!$A$2</f>
        <v>46112</v>
      </c>
      <c r="C1082" s="341" t="s">
        <v>1246</v>
      </c>
      <c r="D1082" s="22"/>
      <c r="E1082" s="23"/>
      <c r="F1082" s="14"/>
      <c r="G1082" s="23"/>
      <c r="H1082" s="22"/>
      <c r="I1082" s="24"/>
      <c r="J1082" s="24"/>
      <c r="K1082" s="25"/>
      <c r="L1082" s="25"/>
      <c r="M1082" s="25"/>
      <c r="N1082" s="25"/>
      <c r="O1082" s="25"/>
      <c r="P1082" s="25"/>
      <c r="Q1082" s="26"/>
      <c r="R1082" s="25"/>
      <c r="S1082" s="25"/>
      <c r="T1082" s="27">
        <f t="shared" si="81"/>
        <v>0</v>
      </c>
      <c r="U1082" s="27">
        <f t="shared" si="82"/>
        <v>0</v>
      </c>
      <c r="V1082" s="25"/>
      <c r="W1082" s="27" t="str">
        <f t="shared" si="83"/>
        <v/>
      </c>
      <c r="X1082" s="43" t="str">
        <f t="shared" si="84"/>
        <v>OK</v>
      </c>
      <c r="Y1082" s="681" t="str">
        <f t="shared" si="85"/>
        <v/>
      </c>
    </row>
    <row r="1083" spans="1:25" x14ac:dyDescent="0.25">
      <c r="A1083" s="68" t="str">
        <f>'0'!$A$4</f>
        <v>………………..</v>
      </c>
      <c r="B1083" s="341">
        <f>'0'!$A$2</f>
        <v>46112</v>
      </c>
      <c r="C1083" s="341" t="s">
        <v>1246</v>
      </c>
      <c r="D1083" s="22"/>
      <c r="E1083" s="23"/>
      <c r="F1083" s="14"/>
      <c r="G1083" s="23"/>
      <c r="H1083" s="22"/>
      <c r="I1083" s="24"/>
      <c r="J1083" s="24"/>
      <c r="K1083" s="25"/>
      <c r="L1083" s="25"/>
      <c r="M1083" s="25"/>
      <c r="N1083" s="25"/>
      <c r="O1083" s="25"/>
      <c r="P1083" s="25"/>
      <c r="Q1083" s="26"/>
      <c r="R1083" s="25"/>
      <c r="S1083" s="25"/>
      <c r="T1083" s="27">
        <f t="shared" si="81"/>
        <v>0</v>
      </c>
      <c r="U1083" s="27">
        <f t="shared" si="82"/>
        <v>0</v>
      </c>
      <c r="V1083" s="25"/>
      <c r="W1083" s="27" t="str">
        <f t="shared" si="83"/>
        <v/>
      </c>
      <c r="X1083" s="43" t="str">
        <f t="shared" si="84"/>
        <v>OK</v>
      </c>
      <c r="Y1083" s="681" t="str">
        <f t="shared" si="85"/>
        <v/>
      </c>
    </row>
    <row r="1084" spans="1:25" x14ac:dyDescent="0.25">
      <c r="A1084" s="68" t="str">
        <f>'0'!$A$4</f>
        <v>………………..</v>
      </c>
      <c r="B1084" s="341">
        <f>'0'!$A$2</f>
        <v>46112</v>
      </c>
      <c r="C1084" s="341" t="s">
        <v>1246</v>
      </c>
      <c r="D1084" s="22"/>
      <c r="E1084" s="23"/>
      <c r="F1084" s="14"/>
      <c r="G1084" s="23"/>
      <c r="H1084" s="22"/>
      <c r="I1084" s="24"/>
      <c r="J1084" s="24"/>
      <c r="K1084" s="25"/>
      <c r="L1084" s="25"/>
      <c r="M1084" s="25"/>
      <c r="N1084" s="25"/>
      <c r="O1084" s="25"/>
      <c r="P1084" s="25"/>
      <c r="Q1084" s="26"/>
      <c r="R1084" s="25"/>
      <c r="S1084" s="25"/>
      <c r="T1084" s="27">
        <f t="shared" si="81"/>
        <v>0</v>
      </c>
      <c r="U1084" s="27">
        <f t="shared" si="82"/>
        <v>0</v>
      </c>
      <c r="V1084" s="25"/>
      <c r="W1084" s="27" t="str">
        <f t="shared" si="83"/>
        <v/>
      </c>
      <c r="X1084" s="43" t="str">
        <f t="shared" si="84"/>
        <v>OK</v>
      </c>
      <c r="Y1084" s="681" t="str">
        <f t="shared" si="85"/>
        <v/>
      </c>
    </row>
    <row r="1085" spans="1:25" x14ac:dyDescent="0.25">
      <c r="A1085" s="68" t="str">
        <f>'0'!$A$4</f>
        <v>………………..</v>
      </c>
      <c r="B1085" s="341">
        <f>'0'!$A$2</f>
        <v>46112</v>
      </c>
      <c r="C1085" s="341" t="s">
        <v>1246</v>
      </c>
      <c r="D1085" s="22"/>
      <c r="E1085" s="23"/>
      <c r="F1085" s="14"/>
      <c r="G1085" s="23"/>
      <c r="H1085" s="22"/>
      <c r="I1085" s="24"/>
      <c r="J1085" s="24"/>
      <c r="K1085" s="25"/>
      <c r="L1085" s="25"/>
      <c r="M1085" s="25"/>
      <c r="N1085" s="25"/>
      <c r="O1085" s="25"/>
      <c r="P1085" s="25"/>
      <c r="Q1085" s="26"/>
      <c r="R1085" s="25"/>
      <c r="S1085" s="25"/>
      <c r="T1085" s="27">
        <f t="shared" si="81"/>
        <v>0</v>
      </c>
      <c r="U1085" s="27">
        <f t="shared" si="82"/>
        <v>0</v>
      </c>
      <c r="V1085" s="25"/>
      <c r="W1085" s="27" t="str">
        <f t="shared" si="83"/>
        <v/>
      </c>
      <c r="X1085" s="43" t="str">
        <f t="shared" si="84"/>
        <v>OK</v>
      </c>
      <c r="Y1085" s="681" t="str">
        <f t="shared" si="85"/>
        <v/>
      </c>
    </row>
    <row r="1086" spans="1:25" x14ac:dyDescent="0.25">
      <c r="A1086" s="68" t="str">
        <f>'0'!$A$4</f>
        <v>………………..</v>
      </c>
      <c r="B1086" s="341">
        <f>'0'!$A$2</f>
        <v>46112</v>
      </c>
      <c r="C1086" s="341" t="s">
        <v>1246</v>
      </c>
      <c r="D1086" s="22"/>
      <c r="E1086" s="23"/>
      <c r="F1086" s="14"/>
      <c r="G1086" s="23"/>
      <c r="H1086" s="22"/>
      <c r="I1086" s="24"/>
      <c r="J1086" s="24"/>
      <c r="K1086" s="25"/>
      <c r="L1086" s="25"/>
      <c r="M1086" s="25"/>
      <c r="N1086" s="25"/>
      <c r="O1086" s="25"/>
      <c r="P1086" s="25"/>
      <c r="Q1086" s="26"/>
      <c r="R1086" s="25"/>
      <c r="S1086" s="25"/>
      <c r="T1086" s="27">
        <f t="shared" si="81"/>
        <v>0</v>
      </c>
      <c r="U1086" s="27">
        <f t="shared" si="82"/>
        <v>0</v>
      </c>
      <c r="V1086" s="25"/>
      <c r="W1086" s="27" t="str">
        <f t="shared" si="83"/>
        <v/>
      </c>
      <c r="X1086" s="43" t="str">
        <f t="shared" si="84"/>
        <v>OK</v>
      </c>
      <c r="Y1086" s="681" t="str">
        <f t="shared" si="85"/>
        <v/>
      </c>
    </row>
    <row r="1087" spans="1:25" x14ac:dyDescent="0.25">
      <c r="A1087" s="68" t="str">
        <f>'0'!$A$4</f>
        <v>………………..</v>
      </c>
      <c r="B1087" s="341">
        <f>'0'!$A$2</f>
        <v>46112</v>
      </c>
      <c r="C1087" s="341" t="s">
        <v>1246</v>
      </c>
      <c r="D1087" s="22"/>
      <c r="E1087" s="23"/>
      <c r="F1087" s="14"/>
      <c r="G1087" s="23"/>
      <c r="H1087" s="22"/>
      <c r="I1087" s="24"/>
      <c r="J1087" s="24"/>
      <c r="K1087" s="25"/>
      <c r="L1087" s="25"/>
      <c r="M1087" s="25"/>
      <c r="N1087" s="25"/>
      <c r="O1087" s="25"/>
      <c r="P1087" s="25"/>
      <c r="Q1087" s="26"/>
      <c r="R1087" s="25"/>
      <c r="S1087" s="25"/>
      <c r="T1087" s="27">
        <f t="shared" si="81"/>
        <v>0</v>
      </c>
      <c r="U1087" s="27">
        <f t="shared" si="82"/>
        <v>0</v>
      </c>
      <c r="V1087" s="25"/>
      <c r="W1087" s="27" t="str">
        <f t="shared" si="83"/>
        <v/>
      </c>
      <c r="X1087" s="43" t="str">
        <f t="shared" si="84"/>
        <v>OK</v>
      </c>
      <c r="Y1087" s="681" t="str">
        <f t="shared" si="85"/>
        <v/>
      </c>
    </row>
    <row r="1088" spans="1:25" x14ac:dyDescent="0.25">
      <c r="A1088" s="68" t="str">
        <f>'0'!$A$4</f>
        <v>………………..</v>
      </c>
      <c r="B1088" s="341">
        <f>'0'!$A$2</f>
        <v>46112</v>
      </c>
      <c r="C1088" s="341" t="s">
        <v>1246</v>
      </c>
      <c r="D1088" s="22"/>
      <c r="E1088" s="23"/>
      <c r="F1088" s="14"/>
      <c r="G1088" s="23"/>
      <c r="H1088" s="22"/>
      <c r="I1088" s="24"/>
      <c r="J1088" s="24"/>
      <c r="K1088" s="25"/>
      <c r="L1088" s="25"/>
      <c r="M1088" s="25"/>
      <c r="N1088" s="25"/>
      <c r="O1088" s="25"/>
      <c r="P1088" s="25"/>
      <c r="Q1088" s="26"/>
      <c r="R1088" s="25"/>
      <c r="S1088" s="25"/>
      <c r="T1088" s="27">
        <f t="shared" si="81"/>
        <v>0</v>
      </c>
      <c r="U1088" s="27">
        <f t="shared" si="82"/>
        <v>0</v>
      </c>
      <c r="V1088" s="25"/>
      <c r="W1088" s="27" t="str">
        <f t="shared" si="83"/>
        <v/>
      </c>
      <c r="X1088" s="43" t="str">
        <f t="shared" si="84"/>
        <v>OK</v>
      </c>
      <c r="Y1088" s="681" t="str">
        <f t="shared" si="85"/>
        <v/>
      </c>
    </row>
    <row r="1089" spans="1:25" x14ac:dyDescent="0.25">
      <c r="A1089" s="68" t="str">
        <f>'0'!$A$4</f>
        <v>………………..</v>
      </c>
      <c r="B1089" s="341">
        <f>'0'!$A$2</f>
        <v>46112</v>
      </c>
      <c r="C1089" s="341" t="s">
        <v>1246</v>
      </c>
      <c r="D1089" s="22"/>
      <c r="E1089" s="23"/>
      <c r="F1089" s="14"/>
      <c r="G1089" s="23"/>
      <c r="H1089" s="22"/>
      <c r="I1089" s="24"/>
      <c r="J1089" s="24"/>
      <c r="K1089" s="25"/>
      <c r="L1089" s="25"/>
      <c r="M1089" s="25"/>
      <c r="N1089" s="25"/>
      <c r="O1089" s="25"/>
      <c r="P1089" s="25"/>
      <c r="Q1089" s="26"/>
      <c r="R1089" s="25"/>
      <c r="S1089" s="25"/>
      <c r="T1089" s="27">
        <f t="shared" si="81"/>
        <v>0</v>
      </c>
      <c r="U1089" s="27">
        <f t="shared" si="82"/>
        <v>0</v>
      </c>
      <c r="V1089" s="25"/>
      <c r="W1089" s="27" t="str">
        <f t="shared" si="83"/>
        <v/>
      </c>
      <c r="X1089" s="43" t="str">
        <f t="shared" si="84"/>
        <v>OK</v>
      </c>
      <c r="Y1089" s="681" t="str">
        <f t="shared" si="85"/>
        <v/>
      </c>
    </row>
    <row r="1090" spans="1:25" x14ac:dyDescent="0.25">
      <c r="A1090" s="68" t="str">
        <f>'0'!$A$4</f>
        <v>………………..</v>
      </c>
      <c r="B1090" s="341">
        <f>'0'!$A$2</f>
        <v>46112</v>
      </c>
      <c r="C1090" s="341" t="s">
        <v>1246</v>
      </c>
      <c r="D1090" s="22"/>
      <c r="E1090" s="23"/>
      <c r="F1090" s="14"/>
      <c r="G1090" s="23"/>
      <c r="H1090" s="22"/>
      <c r="I1090" s="24"/>
      <c r="J1090" s="24"/>
      <c r="K1090" s="25"/>
      <c r="L1090" s="25"/>
      <c r="M1090" s="25"/>
      <c r="N1090" s="25"/>
      <c r="O1090" s="25"/>
      <c r="P1090" s="25"/>
      <c r="Q1090" s="26"/>
      <c r="R1090" s="25"/>
      <c r="S1090" s="25"/>
      <c r="T1090" s="27">
        <f t="shared" si="81"/>
        <v>0</v>
      </c>
      <c r="U1090" s="27">
        <f t="shared" si="82"/>
        <v>0</v>
      </c>
      <c r="V1090" s="25"/>
      <c r="W1090" s="27" t="str">
        <f t="shared" si="83"/>
        <v/>
      </c>
      <c r="X1090" s="43" t="str">
        <f t="shared" si="84"/>
        <v>OK</v>
      </c>
      <c r="Y1090" s="681" t="str">
        <f t="shared" si="85"/>
        <v/>
      </c>
    </row>
    <row r="1091" spans="1:25" x14ac:dyDescent="0.25">
      <c r="A1091" s="68" t="str">
        <f>'0'!$A$4</f>
        <v>………………..</v>
      </c>
      <c r="B1091" s="341">
        <f>'0'!$A$2</f>
        <v>46112</v>
      </c>
      <c r="C1091" s="341" t="s">
        <v>1246</v>
      </c>
      <c r="D1091" s="22"/>
      <c r="E1091" s="23"/>
      <c r="F1091" s="14"/>
      <c r="G1091" s="23"/>
      <c r="H1091" s="22"/>
      <c r="I1091" s="24"/>
      <c r="J1091" s="24"/>
      <c r="K1091" s="25"/>
      <c r="L1091" s="25"/>
      <c r="M1091" s="25"/>
      <c r="N1091" s="25"/>
      <c r="O1091" s="25"/>
      <c r="P1091" s="25"/>
      <c r="Q1091" s="26"/>
      <c r="R1091" s="25"/>
      <c r="S1091" s="25"/>
      <c r="T1091" s="27">
        <f t="shared" si="81"/>
        <v>0</v>
      </c>
      <c r="U1091" s="27">
        <f t="shared" si="82"/>
        <v>0</v>
      </c>
      <c r="V1091" s="25"/>
      <c r="W1091" s="27" t="str">
        <f t="shared" si="83"/>
        <v/>
      </c>
      <c r="X1091" s="43" t="str">
        <f t="shared" si="84"/>
        <v>OK</v>
      </c>
      <c r="Y1091" s="681" t="str">
        <f t="shared" si="85"/>
        <v/>
      </c>
    </row>
    <row r="1092" spans="1:25" x14ac:dyDescent="0.25">
      <c r="A1092" s="68" t="str">
        <f>'0'!$A$4</f>
        <v>………………..</v>
      </c>
      <c r="B1092" s="341">
        <f>'0'!$A$2</f>
        <v>46112</v>
      </c>
      <c r="C1092" s="341" t="s">
        <v>1246</v>
      </c>
      <c r="D1092" s="22"/>
      <c r="E1092" s="23"/>
      <c r="F1092" s="14"/>
      <c r="G1092" s="23"/>
      <c r="H1092" s="22"/>
      <c r="I1092" s="24"/>
      <c r="J1092" s="24"/>
      <c r="K1092" s="25"/>
      <c r="L1092" s="25"/>
      <c r="M1092" s="25"/>
      <c r="N1092" s="25"/>
      <c r="O1092" s="25"/>
      <c r="P1092" s="25"/>
      <c r="Q1092" s="26"/>
      <c r="R1092" s="25"/>
      <c r="S1092" s="25"/>
      <c r="T1092" s="27">
        <f t="shared" si="81"/>
        <v>0</v>
      </c>
      <c r="U1092" s="27">
        <f t="shared" si="82"/>
        <v>0</v>
      </c>
      <c r="V1092" s="25"/>
      <c r="W1092" s="27" t="str">
        <f t="shared" si="83"/>
        <v/>
      </c>
      <c r="X1092" s="43" t="str">
        <f t="shared" si="84"/>
        <v>OK</v>
      </c>
      <c r="Y1092" s="681" t="str">
        <f t="shared" si="85"/>
        <v/>
      </c>
    </row>
    <row r="1093" spans="1:25" x14ac:dyDescent="0.25">
      <c r="A1093" s="68" t="str">
        <f>'0'!$A$4</f>
        <v>………………..</v>
      </c>
      <c r="B1093" s="341">
        <f>'0'!$A$2</f>
        <v>46112</v>
      </c>
      <c r="C1093" s="341" t="s">
        <v>1246</v>
      </c>
      <c r="D1093" s="22"/>
      <c r="E1093" s="23"/>
      <c r="F1093" s="14"/>
      <c r="G1093" s="23"/>
      <c r="H1093" s="22"/>
      <c r="I1093" s="24"/>
      <c r="J1093" s="24"/>
      <c r="K1093" s="25"/>
      <c r="L1093" s="25"/>
      <c r="M1093" s="25"/>
      <c r="N1093" s="25"/>
      <c r="O1093" s="25"/>
      <c r="P1093" s="25"/>
      <c r="Q1093" s="26"/>
      <c r="R1093" s="25"/>
      <c r="S1093" s="25"/>
      <c r="T1093" s="27">
        <f t="shared" si="81"/>
        <v>0</v>
      </c>
      <c r="U1093" s="27">
        <f t="shared" si="82"/>
        <v>0</v>
      </c>
      <c r="V1093" s="25"/>
      <c r="W1093" s="27" t="str">
        <f t="shared" si="83"/>
        <v/>
      </c>
      <c r="X1093" s="43" t="str">
        <f t="shared" si="84"/>
        <v>OK</v>
      </c>
      <c r="Y1093" s="681" t="str">
        <f t="shared" si="85"/>
        <v/>
      </c>
    </row>
    <row r="1094" spans="1:25" x14ac:dyDescent="0.25">
      <c r="A1094" s="68" t="str">
        <f>'0'!$A$4</f>
        <v>………………..</v>
      </c>
      <c r="B1094" s="341">
        <f>'0'!$A$2</f>
        <v>46112</v>
      </c>
      <c r="C1094" s="341" t="s">
        <v>1246</v>
      </c>
      <c r="D1094" s="22"/>
      <c r="E1094" s="23"/>
      <c r="F1094" s="14"/>
      <c r="G1094" s="23"/>
      <c r="H1094" s="22"/>
      <c r="I1094" s="24"/>
      <c r="J1094" s="24"/>
      <c r="K1094" s="25"/>
      <c r="L1094" s="25"/>
      <c r="M1094" s="25"/>
      <c r="N1094" s="25"/>
      <c r="O1094" s="25"/>
      <c r="P1094" s="25"/>
      <c r="Q1094" s="26"/>
      <c r="R1094" s="25"/>
      <c r="S1094" s="25"/>
      <c r="T1094" s="27">
        <f t="shared" si="81"/>
        <v>0</v>
      </c>
      <c r="U1094" s="27">
        <f t="shared" si="82"/>
        <v>0</v>
      </c>
      <c r="V1094" s="25"/>
      <c r="W1094" s="27" t="str">
        <f t="shared" si="83"/>
        <v/>
      </c>
      <c r="X1094" s="43" t="str">
        <f t="shared" si="84"/>
        <v>OK</v>
      </c>
      <c r="Y1094" s="681" t="str">
        <f t="shared" si="85"/>
        <v/>
      </c>
    </row>
    <row r="1095" spans="1:25" x14ac:dyDescent="0.25">
      <c r="A1095" s="68" t="str">
        <f>'0'!$A$4</f>
        <v>………………..</v>
      </c>
      <c r="B1095" s="341">
        <f>'0'!$A$2</f>
        <v>46112</v>
      </c>
      <c r="C1095" s="341" t="s">
        <v>1246</v>
      </c>
      <c r="D1095" s="22"/>
      <c r="E1095" s="23"/>
      <c r="F1095" s="14"/>
      <c r="G1095" s="23"/>
      <c r="H1095" s="22"/>
      <c r="I1095" s="24"/>
      <c r="J1095" s="24"/>
      <c r="K1095" s="25"/>
      <c r="L1095" s="25"/>
      <c r="M1095" s="25"/>
      <c r="N1095" s="25"/>
      <c r="O1095" s="25"/>
      <c r="P1095" s="25"/>
      <c r="Q1095" s="26"/>
      <c r="R1095" s="25"/>
      <c r="S1095" s="25"/>
      <c r="T1095" s="27">
        <f t="shared" si="81"/>
        <v>0</v>
      </c>
      <c r="U1095" s="27">
        <f t="shared" si="82"/>
        <v>0</v>
      </c>
      <c r="V1095" s="25"/>
      <c r="W1095" s="27" t="str">
        <f t="shared" si="83"/>
        <v/>
      </c>
      <c r="X1095" s="43" t="str">
        <f t="shared" si="84"/>
        <v>OK</v>
      </c>
      <c r="Y1095" s="681" t="str">
        <f t="shared" si="85"/>
        <v/>
      </c>
    </row>
    <row r="1096" spans="1:25" x14ac:dyDescent="0.25">
      <c r="A1096" s="68" t="str">
        <f>'0'!$A$4</f>
        <v>………………..</v>
      </c>
      <c r="B1096" s="341">
        <f>'0'!$A$2</f>
        <v>46112</v>
      </c>
      <c r="C1096" s="341" t="s">
        <v>1246</v>
      </c>
      <c r="D1096" s="22"/>
      <c r="E1096" s="23"/>
      <c r="F1096" s="14"/>
      <c r="G1096" s="23"/>
      <c r="H1096" s="22"/>
      <c r="I1096" s="24"/>
      <c r="J1096" s="24"/>
      <c r="K1096" s="25"/>
      <c r="L1096" s="25"/>
      <c r="M1096" s="25"/>
      <c r="N1096" s="25"/>
      <c r="O1096" s="25"/>
      <c r="P1096" s="25"/>
      <c r="Q1096" s="26"/>
      <c r="R1096" s="25"/>
      <c r="S1096" s="25"/>
      <c r="T1096" s="27">
        <f t="shared" si="81"/>
        <v>0</v>
      </c>
      <c r="U1096" s="27">
        <f t="shared" si="82"/>
        <v>0</v>
      </c>
      <c r="V1096" s="25"/>
      <c r="W1096" s="27" t="str">
        <f t="shared" si="83"/>
        <v/>
      </c>
      <c r="X1096" s="43" t="str">
        <f t="shared" si="84"/>
        <v>OK</v>
      </c>
      <c r="Y1096" s="681" t="str">
        <f t="shared" si="85"/>
        <v/>
      </c>
    </row>
    <row r="1097" spans="1:25" x14ac:dyDescent="0.25">
      <c r="A1097" s="68" t="str">
        <f>'0'!$A$4</f>
        <v>………………..</v>
      </c>
      <c r="B1097" s="341">
        <f>'0'!$A$2</f>
        <v>46112</v>
      </c>
      <c r="C1097" s="341" t="s">
        <v>1246</v>
      </c>
      <c r="D1097" s="22"/>
      <c r="E1097" s="23"/>
      <c r="F1097" s="14"/>
      <c r="G1097" s="23"/>
      <c r="H1097" s="22"/>
      <c r="I1097" s="24"/>
      <c r="J1097" s="24"/>
      <c r="K1097" s="25"/>
      <c r="L1097" s="25"/>
      <c r="M1097" s="25"/>
      <c r="N1097" s="25"/>
      <c r="O1097" s="25"/>
      <c r="P1097" s="25"/>
      <c r="Q1097" s="26"/>
      <c r="R1097" s="25"/>
      <c r="S1097" s="25"/>
      <c r="T1097" s="27">
        <f t="shared" ref="T1097:T1160" si="86">N1097+P1097-R1097</f>
        <v>0</v>
      </c>
      <c r="U1097" s="27">
        <f t="shared" ref="U1097:U1160" si="87">O1097+Q1097-S1097</f>
        <v>0</v>
      </c>
      <c r="V1097" s="25"/>
      <c r="W1097" s="27" t="str">
        <f t="shared" ref="W1097:W1160" si="88">IF(K1097="","",K1097-M1097-(P1097-Q1097))</f>
        <v/>
      </c>
      <c r="X1097" s="43" t="str">
        <f t="shared" ref="X1097:X1160" si="89">IF(ROUND(T1097-V1097,2)&gt;=0,"OK","Просрочието не може да надхвърля задължението")</f>
        <v>OK</v>
      </c>
      <c r="Y1097" s="681" t="str">
        <f t="shared" ref="Y1097:Y1160" si="90">IF(COUNTBLANK(D1097:W1097)=18,"",IF(D1097="999999999","",IF(ISNUMBER(VALUE(D1097)),IF(LEN(D1097)&lt;&gt;9,"Въведеното ЕИК е твърде късо или твърде дълго",IF(OR(MOD(MID(D1097,1,1)*1+MID(D1097,2,1)*2+MID(D1097,3,1)*3+MID(D1097,4,1)*4+MID(D1097,5,1)*5+MID(D1097,6,1)*6+MID(D1097,7,1)*7+MID(D1097,8,1)*8,11)-MID(D1097,9,1)=0,AND(MOD(MID(D1097,1,1)*3+MID(D1097,2,1)*4+MID(D1097,3,1)*5+MID(D1097,4,1)*6+MID(D1097,5,1)*7+MID(D1097,6,1)*8+MID(D1097,7,1)*9+MID(D1097,8,1)*10,11)=10,MID(D1097,9,1)*1=0),MOD(MID(D1097,1,1)*3+MID(D1097,2,1)*4+MID(D1097,3,1)*5+MID(D1097,4,1)*6+MID(D1097,5,1)*7+MID(D1097,6,1)*8+MID(D1097,7,1)*9+MID(D1097,8,1)*10,11)-MID(D1097,9,1)=0),"","Въведеното ЕИК е невалидно")),"Въведеното ЕИК съдържа непозволени символи")))</f>
        <v/>
      </c>
    </row>
    <row r="1098" spans="1:25" x14ac:dyDescent="0.25">
      <c r="A1098" s="68" t="str">
        <f>'0'!$A$4</f>
        <v>………………..</v>
      </c>
      <c r="B1098" s="341">
        <f>'0'!$A$2</f>
        <v>46112</v>
      </c>
      <c r="C1098" s="341" t="s">
        <v>1246</v>
      </c>
      <c r="D1098" s="22"/>
      <c r="E1098" s="23"/>
      <c r="F1098" s="14"/>
      <c r="G1098" s="23"/>
      <c r="H1098" s="22"/>
      <c r="I1098" s="24"/>
      <c r="J1098" s="24"/>
      <c r="K1098" s="25"/>
      <c r="L1098" s="25"/>
      <c r="M1098" s="25"/>
      <c r="N1098" s="25"/>
      <c r="O1098" s="25"/>
      <c r="P1098" s="25"/>
      <c r="Q1098" s="26"/>
      <c r="R1098" s="25"/>
      <c r="S1098" s="25"/>
      <c r="T1098" s="27">
        <f t="shared" si="86"/>
        <v>0</v>
      </c>
      <c r="U1098" s="27">
        <f t="shared" si="87"/>
        <v>0</v>
      </c>
      <c r="V1098" s="25"/>
      <c r="W1098" s="27" t="str">
        <f t="shared" si="88"/>
        <v/>
      </c>
      <c r="X1098" s="43" t="str">
        <f t="shared" si="89"/>
        <v>OK</v>
      </c>
      <c r="Y1098" s="681" t="str">
        <f t="shared" si="90"/>
        <v/>
      </c>
    </row>
    <row r="1099" spans="1:25" x14ac:dyDescent="0.25">
      <c r="A1099" s="68" t="str">
        <f>'0'!$A$4</f>
        <v>………………..</v>
      </c>
      <c r="B1099" s="341">
        <f>'0'!$A$2</f>
        <v>46112</v>
      </c>
      <c r="C1099" s="341" t="s">
        <v>1246</v>
      </c>
      <c r="D1099" s="22"/>
      <c r="E1099" s="23"/>
      <c r="F1099" s="14"/>
      <c r="G1099" s="23"/>
      <c r="H1099" s="22"/>
      <c r="I1099" s="24"/>
      <c r="J1099" s="24"/>
      <c r="K1099" s="25"/>
      <c r="L1099" s="25"/>
      <c r="M1099" s="25"/>
      <c r="N1099" s="25"/>
      <c r="O1099" s="25"/>
      <c r="P1099" s="25"/>
      <c r="Q1099" s="26"/>
      <c r="R1099" s="25"/>
      <c r="S1099" s="25"/>
      <c r="T1099" s="27">
        <f t="shared" si="86"/>
        <v>0</v>
      </c>
      <c r="U1099" s="27">
        <f t="shared" si="87"/>
        <v>0</v>
      </c>
      <c r="V1099" s="25"/>
      <c r="W1099" s="27" t="str">
        <f t="shared" si="88"/>
        <v/>
      </c>
      <c r="X1099" s="43" t="str">
        <f t="shared" si="89"/>
        <v>OK</v>
      </c>
      <c r="Y1099" s="681" t="str">
        <f t="shared" si="90"/>
        <v/>
      </c>
    </row>
    <row r="1100" spans="1:25" x14ac:dyDescent="0.25">
      <c r="A1100" s="68" t="str">
        <f>'0'!$A$4</f>
        <v>………………..</v>
      </c>
      <c r="B1100" s="341">
        <f>'0'!$A$2</f>
        <v>46112</v>
      </c>
      <c r="C1100" s="341" t="s">
        <v>1246</v>
      </c>
      <c r="D1100" s="22"/>
      <c r="E1100" s="23"/>
      <c r="F1100" s="14"/>
      <c r="G1100" s="23"/>
      <c r="H1100" s="22"/>
      <c r="I1100" s="24"/>
      <c r="J1100" s="24"/>
      <c r="K1100" s="25"/>
      <c r="L1100" s="25"/>
      <c r="M1100" s="25"/>
      <c r="N1100" s="25"/>
      <c r="O1100" s="25"/>
      <c r="P1100" s="25"/>
      <c r="Q1100" s="26"/>
      <c r="R1100" s="25"/>
      <c r="S1100" s="25"/>
      <c r="T1100" s="27">
        <f t="shared" si="86"/>
        <v>0</v>
      </c>
      <c r="U1100" s="27">
        <f t="shared" si="87"/>
        <v>0</v>
      </c>
      <c r="V1100" s="25"/>
      <c r="W1100" s="27" t="str">
        <f t="shared" si="88"/>
        <v/>
      </c>
      <c r="X1100" s="43" t="str">
        <f t="shared" si="89"/>
        <v>OK</v>
      </c>
      <c r="Y1100" s="681" t="str">
        <f t="shared" si="90"/>
        <v/>
      </c>
    </row>
    <row r="1101" spans="1:25" x14ac:dyDescent="0.25">
      <c r="A1101" s="68" t="str">
        <f>'0'!$A$4</f>
        <v>………………..</v>
      </c>
      <c r="B1101" s="341">
        <f>'0'!$A$2</f>
        <v>46112</v>
      </c>
      <c r="C1101" s="341" t="s">
        <v>1246</v>
      </c>
      <c r="D1101" s="22"/>
      <c r="E1101" s="23"/>
      <c r="F1101" s="14"/>
      <c r="G1101" s="23"/>
      <c r="H1101" s="22"/>
      <c r="I1101" s="24"/>
      <c r="J1101" s="24"/>
      <c r="K1101" s="25"/>
      <c r="L1101" s="25"/>
      <c r="M1101" s="25"/>
      <c r="N1101" s="25"/>
      <c r="O1101" s="25"/>
      <c r="P1101" s="25"/>
      <c r="Q1101" s="26"/>
      <c r="R1101" s="25"/>
      <c r="S1101" s="25"/>
      <c r="T1101" s="27">
        <f t="shared" si="86"/>
        <v>0</v>
      </c>
      <c r="U1101" s="27">
        <f t="shared" si="87"/>
        <v>0</v>
      </c>
      <c r="V1101" s="25"/>
      <c r="W1101" s="27" t="str">
        <f t="shared" si="88"/>
        <v/>
      </c>
      <c r="X1101" s="43" t="str">
        <f t="shared" si="89"/>
        <v>OK</v>
      </c>
      <c r="Y1101" s="681" t="str">
        <f t="shared" si="90"/>
        <v/>
      </c>
    </row>
    <row r="1102" spans="1:25" x14ac:dyDescent="0.25">
      <c r="A1102" s="68" t="str">
        <f>'0'!$A$4</f>
        <v>………………..</v>
      </c>
      <c r="B1102" s="341">
        <f>'0'!$A$2</f>
        <v>46112</v>
      </c>
      <c r="C1102" s="341" t="s">
        <v>1246</v>
      </c>
      <c r="D1102" s="22"/>
      <c r="E1102" s="23"/>
      <c r="F1102" s="14"/>
      <c r="G1102" s="23"/>
      <c r="H1102" s="22"/>
      <c r="I1102" s="24"/>
      <c r="J1102" s="24"/>
      <c r="K1102" s="25"/>
      <c r="L1102" s="25"/>
      <c r="M1102" s="25"/>
      <c r="N1102" s="25"/>
      <c r="O1102" s="25"/>
      <c r="P1102" s="25"/>
      <c r="Q1102" s="26"/>
      <c r="R1102" s="25"/>
      <c r="S1102" s="25"/>
      <c r="T1102" s="27">
        <f t="shared" si="86"/>
        <v>0</v>
      </c>
      <c r="U1102" s="27">
        <f t="shared" si="87"/>
        <v>0</v>
      </c>
      <c r="V1102" s="25"/>
      <c r="W1102" s="27" t="str">
        <f t="shared" si="88"/>
        <v/>
      </c>
      <c r="X1102" s="43" t="str">
        <f t="shared" si="89"/>
        <v>OK</v>
      </c>
      <c r="Y1102" s="681" t="str">
        <f t="shared" si="90"/>
        <v/>
      </c>
    </row>
    <row r="1103" spans="1:25" x14ac:dyDescent="0.25">
      <c r="A1103" s="68" t="str">
        <f>'0'!$A$4</f>
        <v>………………..</v>
      </c>
      <c r="B1103" s="341">
        <f>'0'!$A$2</f>
        <v>46112</v>
      </c>
      <c r="C1103" s="341" t="s">
        <v>1246</v>
      </c>
      <c r="D1103" s="22"/>
      <c r="E1103" s="23"/>
      <c r="F1103" s="14"/>
      <c r="G1103" s="23"/>
      <c r="H1103" s="22"/>
      <c r="I1103" s="24"/>
      <c r="J1103" s="24"/>
      <c r="K1103" s="25"/>
      <c r="L1103" s="25"/>
      <c r="M1103" s="25"/>
      <c r="N1103" s="25"/>
      <c r="O1103" s="25"/>
      <c r="P1103" s="25"/>
      <c r="Q1103" s="26"/>
      <c r="R1103" s="25"/>
      <c r="S1103" s="25"/>
      <c r="T1103" s="27">
        <f t="shared" si="86"/>
        <v>0</v>
      </c>
      <c r="U1103" s="27">
        <f t="shared" si="87"/>
        <v>0</v>
      </c>
      <c r="V1103" s="25"/>
      <c r="W1103" s="27" t="str">
        <f t="shared" si="88"/>
        <v/>
      </c>
      <c r="X1103" s="43" t="str">
        <f t="shared" si="89"/>
        <v>OK</v>
      </c>
      <c r="Y1103" s="681" t="str">
        <f t="shared" si="90"/>
        <v/>
      </c>
    </row>
    <row r="1104" spans="1:25" x14ac:dyDescent="0.25">
      <c r="A1104" s="68" t="str">
        <f>'0'!$A$4</f>
        <v>………………..</v>
      </c>
      <c r="B1104" s="341">
        <f>'0'!$A$2</f>
        <v>46112</v>
      </c>
      <c r="C1104" s="341" t="s">
        <v>1246</v>
      </c>
      <c r="D1104" s="22"/>
      <c r="E1104" s="23"/>
      <c r="F1104" s="14"/>
      <c r="G1104" s="23"/>
      <c r="H1104" s="22"/>
      <c r="I1104" s="24"/>
      <c r="J1104" s="24"/>
      <c r="K1104" s="25"/>
      <c r="L1104" s="25"/>
      <c r="M1104" s="25"/>
      <c r="N1104" s="25"/>
      <c r="O1104" s="25"/>
      <c r="P1104" s="25"/>
      <c r="Q1104" s="26"/>
      <c r="R1104" s="25"/>
      <c r="S1104" s="25"/>
      <c r="T1104" s="27">
        <f t="shared" si="86"/>
        <v>0</v>
      </c>
      <c r="U1104" s="27">
        <f t="shared" si="87"/>
        <v>0</v>
      </c>
      <c r="V1104" s="25"/>
      <c r="W1104" s="27" t="str">
        <f t="shared" si="88"/>
        <v/>
      </c>
      <c r="X1104" s="43" t="str">
        <f t="shared" si="89"/>
        <v>OK</v>
      </c>
      <c r="Y1104" s="681" t="str">
        <f t="shared" si="90"/>
        <v/>
      </c>
    </row>
    <row r="1105" spans="1:25" x14ac:dyDescent="0.25">
      <c r="A1105" s="68" t="str">
        <f>'0'!$A$4</f>
        <v>………………..</v>
      </c>
      <c r="B1105" s="341">
        <f>'0'!$A$2</f>
        <v>46112</v>
      </c>
      <c r="C1105" s="341" t="s">
        <v>1246</v>
      </c>
      <c r="D1105" s="22"/>
      <c r="E1105" s="23"/>
      <c r="F1105" s="14"/>
      <c r="G1105" s="23"/>
      <c r="H1105" s="22"/>
      <c r="I1105" s="24"/>
      <c r="J1105" s="24"/>
      <c r="K1105" s="25"/>
      <c r="L1105" s="25"/>
      <c r="M1105" s="25"/>
      <c r="N1105" s="25"/>
      <c r="O1105" s="25"/>
      <c r="P1105" s="25"/>
      <c r="Q1105" s="26"/>
      <c r="R1105" s="25"/>
      <c r="S1105" s="25"/>
      <c r="T1105" s="27">
        <f t="shared" si="86"/>
        <v>0</v>
      </c>
      <c r="U1105" s="27">
        <f t="shared" si="87"/>
        <v>0</v>
      </c>
      <c r="V1105" s="25"/>
      <c r="W1105" s="27" t="str">
        <f t="shared" si="88"/>
        <v/>
      </c>
      <c r="X1105" s="43" t="str">
        <f t="shared" si="89"/>
        <v>OK</v>
      </c>
      <c r="Y1105" s="681" t="str">
        <f t="shared" si="90"/>
        <v/>
      </c>
    </row>
    <row r="1106" spans="1:25" x14ac:dyDescent="0.25">
      <c r="A1106" s="68" t="str">
        <f>'0'!$A$4</f>
        <v>………………..</v>
      </c>
      <c r="B1106" s="341">
        <f>'0'!$A$2</f>
        <v>46112</v>
      </c>
      <c r="C1106" s="341" t="s">
        <v>1246</v>
      </c>
      <c r="D1106" s="22"/>
      <c r="E1106" s="23"/>
      <c r="F1106" s="14"/>
      <c r="G1106" s="23"/>
      <c r="H1106" s="22"/>
      <c r="I1106" s="24"/>
      <c r="J1106" s="24"/>
      <c r="K1106" s="25"/>
      <c r="L1106" s="25"/>
      <c r="M1106" s="25"/>
      <c r="N1106" s="25"/>
      <c r="O1106" s="25"/>
      <c r="P1106" s="25"/>
      <c r="Q1106" s="26"/>
      <c r="R1106" s="25"/>
      <c r="S1106" s="25"/>
      <c r="T1106" s="27">
        <f t="shared" si="86"/>
        <v>0</v>
      </c>
      <c r="U1106" s="27">
        <f t="shared" si="87"/>
        <v>0</v>
      </c>
      <c r="V1106" s="25"/>
      <c r="W1106" s="27" t="str">
        <f t="shared" si="88"/>
        <v/>
      </c>
      <c r="X1106" s="43" t="str">
        <f t="shared" si="89"/>
        <v>OK</v>
      </c>
      <c r="Y1106" s="681" t="str">
        <f t="shared" si="90"/>
        <v/>
      </c>
    </row>
    <row r="1107" spans="1:25" x14ac:dyDescent="0.25">
      <c r="A1107" s="68" t="str">
        <f>'0'!$A$4</f>
        <v>………………..</v>
      </c>
      <c r="B1107" s="341">
        <f>'0'!$A$2</f>
        <v>46112</v>
      </c>
      <c r="C1107" s="341" t="s">
        <v>1246</v>
      </c>
      <c r="D1107" s="22"/>
      <c r="E1107" s="23"/>
      <c r="F1107" s="14"/>
      <c r="G1107" s="23"/>
      <c r="H1107" s="22"/>
      <c r="I1107" s="24"/>
      <c r="J1107" s="24"/>
      <c r="K1107" s="25"/>
      <c r="L1107" s="25"/>
      <c r="M1107" s="25"/>
      <c r="N1107" s="25"/>
      <c r="O1107" s="25"/>
      <c r="P1107" s="25"/>
      <c r="Q1107" s="26"/>
      <c r="R1107" s="25"/>
      <c r="S1107" s="25"/>
      <c r="T1107" s="27">
        <f t="shared" si="86"/>
        <v>0</v>
      </c>
      <c r="U1107" s="27">
        <f t="shared" si="87"/>
        <v>0</v>
      </c>
      <c r="V1107" s="25"/>
      <c r="W1107" s="27" t="str">
        <f t="shared" si="88"/>
        <v/>
      </c>
      <c r="X1107" s="43" t="str">
        <f t="shared" si="89"/>
        <v>OK</v>
      </c>
      <c r="Y1107" s="681" t="str">
        <f t="shared" si="90"/>
        <v/>
      </c>
    </row>
    <row r="1108" spans="1:25" x14ac:dyDescent="0.25">
      <c r="A1108" s="68" t="str">
        <f>'0'!$A$4</f>
        <v>………………..</v>
      </c>
      <c r="B1108" s="341">
        <f>'0'!$A$2</f>
        <v>46112</v>
      </c>
      <c r="C1108" s="341" t="s">
        <v>1246</v>
      </c>
      <c r="D1108" s="22"/>
      <c r="E1108" s="23"/>
      <c r="F1108" s="14"/>
      <c r="G1108" s="23"/>
      <c r="H1108" s="22"/>
      <c r="I1108" s="24"/>
      <c r="J1108" s="24"/>
      <c r="K1108" s="25"/>
      <c r="L1108" s="25"/>
      <c r="M1108" s="25"/>
      <c r="N1108" s="25"/>
      <c r="O1108" s="25"/>
      <c r="P1108" s="25"/>
      <c r="Q1108" s="26"/>
      <c r="R1108" s="25"/>
      <c r="S1108" s="25"/>
      <c r="T1108" s="27">
        <f t="shared" si="86"/>
        <v>0</v>
      </c>
      <c r="U1108" s="27">
        <f t="shared" si="87"/>
        <v>0</v>
      </c>
      <c r="V1108" s="25"/>
      <c r="W1108" s="27" t="str">
        <f t="shared" si="88"/>
        <v/>
      </c>
      <c r="X1108" s="43" t="str">
        <f t="shared" si="89"/>
        <v>OK</v>
      </c>
      <c r="Y1108" s="681" t="str">
        <f t="shared" si="90"/>
        <v/>
      </c>
    </row>
    <row r="1109" spans="1:25" x14ac:dyDescent="0.25">
      <c r="A1109" s="68" t="str">
        <f>'0'!$A$4</f>
        <v>………………..</v>
      </c>
      <c r="B1109" s="341">
        <f>'0'!$A$2</f>
        <v>46112</v>
      </c>
      <c r="C1109" s="341" t="s">
        <v>1246</v>
      </c>
      <c r="D1109" s="22"/>
      <c r="E1109" s="23"/>
      <c r="F1109" s="14"/>
      <c r="G1109" s="23"/>
      <c r="H1109" s="22"/>
      <c r="I1109" s="24"/>
      <c r="J1109" s="24"/>
      <c r="K1109" s="25"/>
      <c r="L1109" s="25"/>
      <c r="M1109" s="25"/>
      <c r="N1109" s="25"/>
      <c r="O1109" s="25"/>
      <c r="P1109" s="25"/>
      <c r="Q1109" s="26"/>
      <c r="R1109" s="25"/>
      <c r="S1109" s="25"/>
      <c r="T1109" s="27">
        <f t="shared" si="86"/>
        <v>0</v>
      </c>
      <c r="U1109" s="27">
        <f t="shared" si="87"/>
        <v>0</v>
      </c>
      <c r="V1109" s="25"/>
      <c r="W1109" s="27" t="str">
        <f t="shared" si="88"/>
        <v/>
      </c>
      <c r="X1109" s="43" t="str">
        <f t="shared" si="89"/>
        <v>OK</v>
      </c>
      <c r="Y1109" s="681" t="str">
        <f t="shared" si="90"/>
        <v/>
      </c>
    </row>
    <row r="1110" spans="1:25" x14ac:dyDescent="0.25">
      <c r="A1110" s="68" t="str">
        <f>'0'!$A$4</f>
        <v>………………..</v>
      </c>
      <c r="B1110" s="341">
        <f>'0'!$A$2</f>
        <v>46112</v>
      </c>
      <c r="C1110" s="341" t="s">
        <v>1246</v>
      </c>
      <c r="D1110" s="22"/>
      <c r="E1110" s="23"/>
      <c r="F1110" s="14"/>
      <c r="G1110" s="23"/>
      <c r="H1110" s="22"/>
      <c r="I1110" s="24"/>
      <c r="J1110" s="24"/>
      <c r="K1110" s="25"/>
      <c r="L1110" s="25"/>
      <c r="M1110" s="25"/>
      <c r="N1110" s="25"/>
      <c r="O1110" s="25"/>
      <c r="P1110" s="25"/>
      <c r="Q1110" s="26"/>
      <c r="R1110" s="25"/>
      <c r="S1110" s="25"/>
      <c r="T1110" s="27">
        <f t="shared" si="86"/>
        <v>0</v>
      </c>
      <c r="U1110" s="27">
        <f t="shared" si="87"/>
        <v>0</v>
      </c>
      <c r="V1110" s="25"/>
      <c r="W1110" s="27" t="str">
        <f t="shared" si="88"/>
        <v/>
      </c>
      <c r="X1110" s="43" t="str">
        <f t="shared" si="89"/>
        <v>OK</v>
      </c>
      <c r="Y1110" s="681" t="str">
        <f t="shared" si="90"/>
        <v/>
      </c>
    </row>
    <row r="1111" spans="1:25" x14ac:dyDescent="0.25">
      <c r="A1111" s="68" t="str">
        <f>'0'!$A$4</f>
        <v>………………..</v>
      </c>
      <c r="B1111" s="341">
        <f>'0'!$A$2</f>
        <v>46112</v>
      </c>
      <c r="C1111" s="341" t="s">
        <v>1246</v>
      </c>
      <c r="D1111" s="22"/>
      <c r="E1111" s="23"/>
      <c r="F1111" s="14"/>
      <c r="G1111" s="23"/>
      <c r="H1111" s="22"/>
      <c r="I1111" s="24"/>
      <c r="J1111" s="24"/>
      <c r="K1111" s="25"/>
      <c r="L1111" s="25"/>
      <c r="M1111" s="25"/>
      <c r="N1111" s="25"/>
      <c r="O1111" s="25"/>
      <c r="P1111" s="25"/>
      <c r="Q1111" s="26"/>
      <c r="R1111" s="25"/>
      <c r="S1111" s="25"/>
      <c r="T1111" s="27">
        <f t="shared" si="86"/>
        <v>0</v>
      </c>
      <c r="U1111" s="27">
        <f t="shared" si="87"/>
        <v>0</v>
      </c>
      <c r="V1111" s="25"/>
      <c r="W1111" s="27" t="str">
        <f t="shared" si="88"/>
        <v/>
      </c>
      <c r="X1111" s="43" t="str">
        <f t="shared" si="89"/>
        <v>OK</v>
      </c>
      <c r="Y1111" s="681" t="str">
        <f t="shared" si="90"/>
        <v/>
      </c>
    </row>
    <row r="1112" spans="1:25" x14ac:dyDescent="0.25">
      <c r="A1112" s="68" t="str">
        <f>'0'!$A$4</f>
        <v>………………..</v>
      </c>
      <c r="B1112" s="341">
        <f>'0'!$A$2</f>
        <v>46112</v>
      </c>
      <c r="C1112" s="341" t="s">
        <v>1246</v>
      </c>
      <c r="D1112" s="22"/>
      <c r="E1112" s="23"/>
      <c r="F1112" s="14"/>
      <c r="G1112" s="23"/>
      <c r="H1112" s="22"/>
      <c r="I1112" s="24"/>
      <c r="J1112" s="24"/>
      <c r="K1112" s="25"/>
      <c r="L1112" s="25"/>
      <c r="M1112" s="25"/>
      <c r="N1112" s="25"/>
      <c r="O1112" s="25"/>
      <c r="P1112" s="25"/>
      <c r="Q1112" s="26"/>
      <c r="R1112" s="25"/>
      <c r="S1112" s="25"/>
      <c r="T1112" s="27">
        <f t="shared" si="86"/>
        <v>0</v>
      </c>
      <c r="U1112" s="27">
        <f t="shared" si="87"/>
        <v>0</v>
      </c>
      <c r="V1112" s="25"/>
      <c r="W1112" s="27" t="str">
        <f t="shared" si="88"/>
        <v/>
      </c>
      <c r="X1112" s="43" t="str">
        <f t="shared" si="89"/>
        <v>OK</v>
      </c>
      <c r="Y1112" s="681" t="str">
        <f t="shared" si="90"/>
        <v/>
      </c>
    </row>
    <row r="1113" spans="1:25" x14ac:dyDescent="0.25">
      <c r="A1113" s="68" t="str">
        <f>'0'!$A$4</f>
        <v>………………..</v>
      </c>
      <c r="B1113" s="341">
        <f>'0'!$A$2</f>
        <v>46112</v>
      </c>
      <c r="C1113" s="341" t="s">
        <v>1246</v>
      </c>
      <c r="D1113" s="22"/>
      <c r="E1113" s="23"/>
      <c r="F1113" s="14"/>
      <c r="G1113" s="23"/>
      <c r="H1113" s="22"/>
      <c r="I1113" s="24"/>
      <c r="J1113" s="24"/>
      <c r="K1113" s="25"/>
      <c r="L1113" s="25"/>
      <c r="M1113" s="25"/>
      <c r="N1113" s="25"/>
      <c r="O1113" s="25"/>
      <c r="P1113" s="25"/>
      <c r="Q1113" s="26"/>
      <c r="R1113" s="25"/>
      <c r="S1113" s="25"/>
      <c r="T1113" s="27">
        <f t="shared" si="86"/>
        <v>0</v>
      </c>
      <c r="U1113" s="27">
        <f t="shared" si="87"/>
        <v>0</v>
      </c>
      <c r="V1113" s="25"/>
      <c r="W1113" s="27" t="str">
        <f t="shared" si="88"/>
        <v/>
      </c>
      <c r="X1113" s="43" t="str">
        <f t="shared" si="89"/>
        <v>OK</v>
      </c>
      <c r="Y1113" s="681" t="str">
        <f t="shared" si="90"/>
        <v/>
      </c>
    </row>
    <row r="1114" spans="1:25" x14ac:dyDescent="0.25">
      <c r="A1114" s="68" t="str">
        <f>'0'!$A$4</f>
        <v>………………..</v>
      </c>
      <c r="B1114" s="341">
        <f>'0'!$A$2</f>
        <v>46112</v>
      </c>
      <c r="C1114" s="341" t="s">
        <v>1246</v>
      </c>
      <c r="D1114" s="22"/>
      <c r="E1114" s="23"/>
      <c r="F1114" s="14"/>
      <c r="G1114" s="23"/>
      <c r="H1114" s="22"/>
      <c r="I1114" s="24"/>
      <c r="J1114" s="24"/>
      <c r="K1114" s="25"/>
      <c r="L1114" s="25"/>
      <c r="M1114" s="25"/>
      <c r="N1114" s="25"/>
      <c r="O1114" s="25"/>
      <c r="P1114" s="25"/>
      <c r="Q1114" s="26"/>
      <c r="R1114" s="25"/>
      <c r="S1114" s="25"/>
      <c r="T1114" s="27">
        <f t="shared" si="86"/>
        <v>0</v>
      </c>
      <c r="U1114" s="27">
        <f t="shared" si="87"/>
        <v>0</v>
      </c>
      <c r="V1114" s="25"/>
      <c r="W1114" s="27" t="str">
        <f t="shared" si="88"/>
        <v/>
      </c>
      <c r="X1114" s="43" t="str">
        <f t="shared" si="89"/>
        <v>OK</v>
      </c>
      <c r="Y1114" s="681" t="str">
        <f t="shared" si="90"/>
        <v/>
      </c>
    </row>
    <row r="1115" spans="1:25" x14ac:dyDescent="0.25">
      <c r="A1115" s="68" t="str">
        <f>'0'!$A$4</f>
        <v>………………..</v>
      </c>
      <c r="B1115" s="341">
        <f>'0'!$A$2</f>
        <v>46112</v>
      </c>
      <c r="C1115" s="341" t="s">
        <v>1246</v>
      </c>
      <c r="D1115" s="22"/>
      <c r="E1115" s="23"/>
      <c r="F1115" s="14"/>
      <c r="G1115" s="23"/>
      <c r="H1115" s="22"/>
      <c r="I1115" s="24"/>
      <c r="J1115" s="24"/>
      <c r="K1115" s="25"/>
      <c r="L1115" s="25"/>
      <c r="M1115" s="25"/>
      <c r="N1115" s="25"/>
      <c r="O1115" s="25"/>
      <c r="P1115" s="25"/>
      <c r="Q1115" s="26"/>
      <c r="R1115" s="25"/>
      <c r="S1115" s="25"/>
      <c r="T1115" s="27">
        <f t="shared" si="86"/>
        <v>0</v>
      </c>
      <c r="U1115" s="27">
        <f t="shared" si="87"/>
        <v>0</v>
      </c>
      <c r="V1115" s="25"/>
      <c r="W1115" s="27" t="str">
        <f t="shared" si="88"/>
        <v/>
      </c>
      <c r="X1115" s="43" t="str">
        <f t="shared" si="89"/>
        <v>OK</v>
      </c>
      <c r="Y1115" s="681" t="str">
        <f t="shared" si="90"/>
        <v/>
      </c>
    </row>
    <row r="1116" spans="1:25" x14ac:dyDescent="0.25">
      <c r="A1116" s="68" t="str">
        <f>'0'!$A$4</f>
        <v>………………..</v>
      </c>
      <c r="B1116" s="341">
        <f>'0'!$A$2</f>
        <v>46112</v>
      </c>
      <c r="C1116" s="341" t="s">
        <v>1246</v>
      </c>
      <c r="D1116" s="22"/>
      <c r="E1116" s="23"/>
      <c r="F1116" s="14"/>
      <c r="G1116" s="23"/>
      <c r="H1116" s="22"/>
      <c r="I1116" s="24"/>
      <c r="J1116" s="24"/>
      <c r="K1116" s="25"/>
      <c r="L1116" s="25"/>
      <c r="M1116" s="25"/>
      <c r="N1116" s="25"/>
      <c r="O1116" s="25"/>
      <c r="P1116" s="25"/>
      <c r="Q1116" s="26"/>
      <c r="R1116" s="25"/>
      <c r="S1116" s="25"/>
      <c r="T1116" s="27">
        <f t="shared" si="86"/>
        <v>0</v>
      </c>
      <c r="U1116" s="27">
        <f t="shared" si="87"/>
        <v>0</v>
      </c>
      <c r="V1116" s="25"/>
      <c r="W1116" s="27" t="str">
        <f t="shared" si="88"/>
        <v/>
      </c>
      <c r="X1116" s="43" t="str">
        <f t="shared" si="89"/>
        <v>OK</v>
      </c>
      <c r="Y1116" s="681" t="str">
        <f t="shared" si="90"/>
        <v/>
      </c>
    </row>
    <row r="1117" spans="1:25" x14ac:dyDescent="0.25">
      <c r="A1117" s="68" t="str">
        <f>'0'!$A$4</f>
        <v>………………..</v>
      </c>
      <c r="B1117" s="341">
        <f>'0'!$A$2</f>
        <v>46112</v>
      </c>
      <c r="C1117" s="341" t="s">
        <v>1246</v>
      </c>
      <c r="D1117" s="22"/>
      <c r="E1117" s="23"/>
      <c r="F1117" s="14"/>
      <c r="G1117" s="23"/>
      <c r="H1117" s="22"/>
      <c r="I1117" s="24"/>
      <c r="J1117" s="24"/>
      <c r="K1117" s="25"/>
      <c r="L1117" s="25"/>
      <c r="M1117" s="25"/>
      <c r="N1117" s="25"/>
      <c r="O1117" s="25"/>
      <c r="P1117" s="25"/>
      <c r="Q1117" s="26"/>
      <c r="R1117" s="25"/>
      <c r="S1117" s="25"/>
      <c r="T1117" s="27">
        <f t="shared" si="86"/>
        <v>0</v>
      </c>
      <c r="U1117" s="27">
        <f t="shared" si="87"/>
        <v>0</v>
      </c>
      <c r="V1117" s="25"/>
      <c r="W1117" s="27" t="str">
        <f t="shared" si="88"/>
        <v/>
      </c>
      <c r="X1117" s="43" t="str">
        <f t="shared" si="89"/>
        <v>OK</v>
      </c>
      <c r="Y1117" s="681" t="str">
        <f t="shared" si="90"/>
        <v/>
      </c>
    </row>
    <row r="1118" spans="1:25" x14ac:dyDescent="0.25">
      <c r="A1118" s="68" t="str">
        <f>'0'!$A$4</f>
        <v>………………..</v>
      </c>
      <c r="B1118" s="341">
        <f>'0'!$A$2</f>
        <v>46112</v>
      </c>
      <c r="C1118" s="341" t="s">
        <v>1246</v>
      </c>
      <c r="D1118" s="22"/>
      <c r="E1118" s="23"/>
      <c r="F1118" s="14"/>
      <c r="G1118" s="23"/>
      <c r="H1118" s="22"/>
      <c r="I1118" s="24"/>
      <c r="J1118" s="24"/>
      <c r="K1118" s="25"/>
      <c r="L1118" s="25"/>
      <c r="M1118" s="25"/>
      <c r="N1118" s="25"/>
      <c r="O1118" s="25"/>
      <c r="P1118" s="25"/>
      <c r="Q1118" s="26"/>
      <c r="R1118" s="25"/>
      <c r="S1118" s="25"/>
      <c r="T1118" s="27">
        <f t="shared" si="86"/>
        <v>0</v>
      </c>
      <c r="U1118" s="27">
        <f t="shared" si="87"/>
        <v>0</v>
      </c>
      <c r="V1118" s="25"/>
      <c r="W1118" s="27" t="str">
        <f t="shared" si="88"/>
        <v/>
      </c>
      <c r="X1118" s="43" t="str">
        <f t="shared" si="89"/>
        <v>OK</v>
      </c>
      <c r="Y1118" s="681" t="str">
        <f t="shared" si="90"/>
        <v/>
      </c>
    </row>
    <row r="1119" spans="1:25" x14ac:dyDescent="0.25">
      <c r="A1119" s="68" t="str">
        <f>'0'!$A$4</f>
        <v>………………..</v>
      </c>
      <c r="B1119" s="341">
        <f>'0'!$A$2</f>
        <v>46112</v>
      </c>
      <c r="C1119" s="341" t="s">
        <v>1246</v>
      </c>
      <c r="D1119" s="22"/>
      <c r="E1119" s="23"/>
      <c r="F1119" s="14"/>
      <c r="G1119" s="23"/>
      <c r="H1119" s="22"/>
      <c r="I1119" s="24"/>
      <c r="J1119" s="24"/>
      <c r="K1119" s="25"/>
      <c r="L1119" s="25"/>
      <c r="M1119" s="25"/>
      <c r="N1119" s="25"/>
      <c r="O1119" s="25"/>
      <c r="P1119" s="25"/>
      <c r="Q1119" s="26"/>
      <c r="R1119" s="25"/>
      <c r="S1119" s="25"/>
      <c r="T1119" s="27">
        <f t="shared" si="86"/>
        <v>0</v>
      </c>
      <c r="U1119" s="27">
        <f t="shared" si="87"/>
        <v>0</v>
      </c>
      <c r="V1119" s="25"/>
      <c r="W1119" s="27" t="str">
        <f t="shared" si="88"/>
        <v/>
      </c>
      <c r="X1119" s="43" t="str">
        <f t="shared" si="89"/>
        <v>OK</v>
      </c>
      <c r="Y1119" s="681" t="str">
        <f t="shared" si="90"/>
        <v/>
      </c>
    </row>
    <row r="1120" spans="1:25" x14ac:dyDescent="0.25">
      <c r="A1120" s="68" t="str">
        <f>'0'!$A$4</f>
        <v>………………..</v>
      </c>
      <c r="B1120" s="341">
        <f>'0'!$A$2</f>
        <v>46112</v>
      </c>
      <c r="C1120" s="341" t="s">
        <v>1246</v>
      </c>
      <c r="D1120" s="22"/>
      <c r="E1120" s="23"/>
      <c r="F1120" s="14"/>
      <c r="G1120" s="23"/>
      <c r="H1120" s="22"/>
      <c r="I1120" s="24"/>
      <c r="J1120" s="24"/>
      <c r="K1120" s="25"/>
      <c r="L1120" s="25"/>
      <c r="M1120" s="25"/>
      <c r="N1120" s="25"/>
      <c r="O1120" s="25"/>
      <c r="P1120" s="25"/>
      <c r="Q1120" s="26"/>
      <c r="R1120" s="25"/>
      <c r="S1120" s="25"/>
      <c r="T1120" s="27">
        <f t="shared" si="86"/>
        <v>0</v>
      </c>
      <c r="U1120" s="27">
        <f t="shared" si="87"/>
        <v>0</v>
      </c>
      <c r="V1120" s="25"/>
      <c r="W1120" s="27" t="str">
        <f t="shared" si="88"/>
        <v/>
      </c>
      <c r="X1120" s="43" t="str">
        <f t="shared" si="89"/>
        <v>OK</v>
      </c>
      <c r="Y1120" s="681" t="str">
        <f t="shared" si="90"/>
        <v/>
      </c>
    </row>
    <row r="1121" spans="1:25" x14ac:dyDescent="0.25">
      <c r="A1121" s="68" t="str">
        <f>'0'!$A$4</f>
        <v>………………..</v>
      </c>
      <c r="B1121" s="341">
        <f>'0'!$A$2</f>
        <v>46112</v>
      </c>
      <c r="C1121" s="341" t="s">
        <v>1246</v>
      </c>
      <c r="D1121" s="22"/>
      <c r="E1121" s="23"/>
      <c r="F1121" s="14"/>
      <c r="G1121" s="23"/>
      <c r="H1121" s="22"/>
      <c r="I1121" s="24"/>
      <c r="J1121" s="24"/>
      <c r="K1121" s="25"/>
      <c r="L1121" s="25"/>
      <c r="M1121" s="25"/>
      <c r="N1121" s="25"/>
      <c r="O1121" s="25"/>
      <c r="P1121" s="25"/>
      <c r="Q1121" s="26"/>
      <c r="R1121" s="25"/>
      <c r="S1121" s="25"/>
      <c r="T1121" s="27">
        <f t="shared" si="86"/>
        <v>0</v>
      </c>
      <c r="U1121" s="27">
        <f t="shared" si="87"/>
        <v>0</v>
      </c>
      <c r="V1121" s="25"/>
      <c r="W1121" s="27" t="str">
        <f t="shared" si="88"/>
        <v/>
      </c>
      <c r="X1121" s="43" t="str">
        <f t="shared" si="89"/>
        <v>OK</v>
      </c>
      <c r="Y1121" s="681" t="str">
        <f t="shared" si="90"/>
        <v/>
      </c>
    </row>
    <row r="1122" spans="1:25" x14ac:dyDescent="0.25">
      <c r="A1122" s="68" t="str">
        <f>'0'!$A$4</f>
        <v>………………..</v>
      </c>
      <c r="B1122" s="341">
        <f>'0'!$A$2</f>
        <v>46112</v>
      </c>
      <c r="C1122" s="341" t="s">
        <v>1246</v>
      </c>
      <c r="D1122" s="22"/>
      <c r="E1122" s="23"/>
      <c r="F1122" s="14"/>
      <c r="G1122" s="23"/>
      <c r="H1122" s="22"/>
      <c r="I1122" s="24"/>
      <c r="J1122" s="24"/>
      <c r="K1122" s="25"/>
      <c r="L1122" s="25"/>
      <c r="M1122" s="25"/>
      <c r="N1122" s="25"/>
      <c r="O1122" s="25"/>
      <c r="P1122" s="25"/>
      <c r="Q1122" s="26"/>
      <c r="R1122" s="25"/>
      <c r="S1122" s="25"/>
      <c r="T1122" s="27">
        <f t="shared" si="86"/>
        <v>0</v>
      </c>
      <c r="U1122" s="27">
        <f t="shared" si="87"/>
        <v>0</v>
      </c>
      <c r="V1122" s="25"/>
      <c r="W1122" s="27" t="str">
        <f t="shared" si="88"/>
        <v/>
      </c>
      <c r="X1122" s="43" t="str">
        <f t="shared" si="89"/>
        <v>OK</v>
      </c>
      <c r="Y1122" s="681" t="str">
        <f t="shared" si="90"/>
        <v/>
      </c>
    </row>
    <row r="1123" spans="1:25" x14ac:dyDescent="0.25">
      <c r="A1123" s="68" t="str">
        <f>'0'!$A$4</f>
        <v>………………..</v>
      </c>
      <c r="B1123" s="341">
        <f>'0'!$A$2</f>
        <v>46112</v>
      </c>
      <c r="C1123" s="341" t="s">
        <v>1246</v>
      </c>
      <c r="D1123" s="22"/>
      <c r="E1123" s="23"/>
      <c r="F1123" s="14"/>
      <c r="G1123" s="23"/>
      <c r="H1123" s="22"/>
      <c r="I1123" s="24"/>
      <c r="J1123" s="24"/>
      <c r="K1123" s="25"/>
      <c r="L1123" s="25"/>
      <c r="M1123" s="25"/>
      <c r="N1123" s="25"/>
      <c r="O1123" s="25"/>
      <c r="P1123" s="25"/>
      <c r="Q1123" s="26"/>
      <c r="R1123" s="25"/>
      <c r="S1123" s="25"/>
      <c r="T1123" s="27">
        <f t="shared" si="86"/>
        <v>0</v>
      </c>
      <c r="U1123" s="27">
        <f t="shared" si="87"/>
        <v>0</v>
      </c>
      <c r="V1123" s="25"/>
      <c r="W1123" s="27" t="str">
        <f t="shared" si="88"/>
        <v/>
      </c>
      <c r="X1123" s="43" t="str">
        <f t="shared" si="89"/>
        <v>OK</v>
      </c>
      <c r="Y1123" s="681" t="str">
        <f t="shared" si="90"/>
        <v/>
      </c>
    </row>
    <row r="1124" spans="1:25" x14ac:dyDescent="0.25">
      <c r="A1124" s="68" t="str">
        <f>'0'!$A$4</f>
        <v>………………..</v>
      </c>
      <c r="B1124" s="341">
        <f>'0'!$A$2</f>
        <v>46112</v>
      </c>
      <c r="C1124" s="341" t="s">
        <v>1246</v>
      </c>
      <c r="D1124" s="22"/>
      <c r="E1124" s="23"/>
      <c r="F1124" s="14"/>
      <c r="G1124" s="23"/>
      <c r="H1124" s="22"/>
      <c r="I1124" s="24"/>
      <c r="J1124" s="24"/>
      <c r="K1124" s="25"/>
      <c r="L1124" s="25"/>
      <c r="M1124" s="25"/>
      <c r="N1124" s="25"/>
      <c r="O1124" s="25"/>
      <c r="P1124" s="25"/>
      <c r="Q1124" s="26"/>
      <c r="R1124" s="25"/>
      <c r="S1124" s="25"/>
      <c r="T1124" s="27">
        <f t="shared" si="86"/>
        <v>0</v>
      </c>
      <c r="U1124" s="27">
        <f t="shared" si="87"/>
        <v>0</v>
      </c>
      <c r="V1124" s="25"/>
      <c r="W1124" s="27" t="str">
        <f t="shared" si="88"/>
        <v/>
      </c>
      <c r="X1124" s="43" t="str">
        <f t="shared" si="89"/>
        <v>OK</v>
      </c>
      <c r="Y1124" s="681" t="str">
        <f t="shared" si="90"/>
        <v/>
      </c>
    </row>
    <row r="1125" spans="1:25" x14ac:dyDescent="0.25">
      <c r="A1125" s="68" t="str">
        <f>'0'!$A$4</f>
        <v>………………..</v>
      </c>
      <c r="B1125" s="341">
        <f>'0'!$A$2</f>
        <v>46112</v>
      </c>
      <c r="C1125" s="341" t="s">
        <v>1246</v>
      </c>
      <c r="D1125" s="22"/>
      <c r="E1125" s="23"/>
      <c r="F1125" s="14"/>
      <c r="G1125" s="23"/>
      <c r="H1125" s="22"/>
      <c r="I1125" s="24"/>
      <c r="J1125" s="24"/>
      <c r="K1125" s="25"/>
      <c r="L1125" s="25"/>
      <c r="M1125" s="25"/>
      <c r="N1125" s="25"/>
      <c r="O1125" s="25"/>
      <c r="P1125" s="25"/>
      <c r="Q1125" s="26"/>
      <c r="R1125" s="25"/>
      <c r="S1125" s="25"/>
      <c r="T1125" s="27">
        <f t="shared" si="86"/>
        <v>0</v>
      </c>
      <c r="U1125" s="27">
        <f t="shared" si="87"/>
        <v>0</v>
      </c>
      <c r="V1125" s="25"/>
      <c r="W1125" s="27" t="str">
        <f t="shared" si="88"/>
        <v/>
      </c>
      <c r="X1125" s="43" t="str">
        <f t="shared" si="89"/>
        <v>OK</v>
      </c>
      <c r="Y1125" s="681" t="str">
        <f t="shared" si="90"/>
        <v/>
      </c>
    </row>
    <row r="1126" spans="1:25" x14ac:dyDescent="0.25">
      <c r="A1126" s="68" t="str">
        <f>'0'!$A$4</f>
        <v>………………..</v>
      </c>
      <c r="B1126" s="341">
        <f>'0'!$A$2</f>
        <v>46112</v>
      </c>
      <c r="C1126" s="341" t="s">
        <v>1246</v>
      </c>
      <c r="D1126" s="22"/>
      <c r="E1126" s="23"/>
      <c r="F1126" s="14"/>
      <c r="G1126" s="23"/>
      <c r="H1126" s="22"/>
      <c r="I1126" s="24"/>
      <c r="J1126" s="24"/>
      <c r="K1126" s="25"/>
      <c r="L1126" s="25"/>
      <c r="M1126" s="25"/>
      <c r="N1126" s="25"/>
      <c r="O1126" s="25"/>
      <c r="P1126" s="25"/>
      <c r="Q1126" s="26"/>
      <c r="R1126" s="25"/>
      <c r="S1126" s="25"/>
      <c r="T1126" s="27">
        <f t="shared" si="86"/>
        <v>0</v>
      </c>
      <c r="U1126" s="27">
        <f t="shared" si="87"/>
        <v>0</v>
      </c>
      <c r="V1126" s="25"/>
      <c r="W1126" s="27" t="str">
        <f t="shared" si="88"/>
        <v/>
      </c>
      <c r="X1126" s="43" t="str">
        <f t="shared" si="89"/>
        <v>OK</v>
      </c>
      <c r="Y1126" s="681" t="str">
        <f t="shared" si="90"/>
        <v/>
      </c>
    </row>
    <row r="1127" spans="1:25" x14ac:dyDescent="0.25">
      <c r="A1127" s="68" t="str">
        <f>'0'!$A$4</f>
        <v>………………..</v>
      </c>
      <c r="B1127" s="341">
        <f>'0'!$A$2</f>
        <v>46112</v>
      </c>
      <c r="C1127" s="341" t="s">
        <v>1246</v>
      </c>
      <c r="D1127" s="22"/>
      <c r="E1127" s="23"/>
      <c r="F1127" s="14"/>
      <c r="G1127" s="23"/>
      <c r="H1127" s="22"/>
      <c r="I1127" s="24"/>
      <c r="J1127" s="24"/>
      <c r="K1127" s="25"/>
      <c r="L1127" s="25"/>
      <c r="M1127" s="25"/>
      <c r="N1127" s="25"/>
      <c r="O1127" s="25"/>
      <c r="P1127" s="25"/>
      <c r="Q1127" s="26"/>
      <c r="R1127" s="25"/>
      <c r="S1127" s="25"/>
      <c r="T1127" s="27">
        <f t="shared" si="86"/>
        <v>0</v>
      </c>
      <c r="U1127" s="27">
        <f t="shared" si="87"/>
        <v>0</v>
      </c>
      <c r="V1127" s="25"/>
      <c r="W1127" s="27" t="str">
        <f t="shared" si="88"/>
        <v/>
      </c>
      <c r="X1127" s="43" t="str">
        <f t="shared" si="89"/>
        <v>OK</v>
      </c>
      <c r="Y1127" s="681" t="str">
        <f t="shared" si="90"/>
        <v/>
      </c>
    </row>
    <row r="1128" spans="1:25" x14ac:dyDescent="0.25">
      <c r="A1128" s="68" t="str">
        <f>'0'!$A$4</f>
        <v>………………..</v>
      </c>
      <c r="B1128" s="341">
        <f>'0'!$A$2</f>
        <v>46112</v>
      </c>
      <c r="C1128" s="341" t="s">
        <v>1246</v>
      </c>
      <c r="D1128" s="22"/>
      <c r="E1128" s="23"/>
      <c r="F1128" s="14"/>
      <c r="G1128" s="23"/>
      <c r="H1128" s="22"/>
      <c r="I1128" s="24"/>
      <c r="J1128" s="24"/>
      <c r="K1128" s="25"/>
      <c r="L1128" s="25"/>
      <c r="M1128" s="25"/>
      <c r="N1128" s="25"/>
      <c r="O1128" s="25"/>
      <c r="P1128" s="25"/>
      <c r="Q1128" s="26"/>
      <c r="R1128" s="25"/>
      <c r="S1128" s="25"/>
      <c r="T1128" s="27">
        <f t="shared" si="86"/>
        <v>0</v>
      </c>
      <c r="U1128" s="27">
        <f t="shared" si="87"/>
        <v>0</v>
      </c>
      <c r="V1128" s="25"/>
      <c r="W1128" s="27" t="str">
        <f t="shared" si="88"/>
        <v/>
      </c>
      <c r="X1128" s="43" t="str">
        <f t="shared" si="89"/>
        <v>OK</v>
      </c>
      <c r="Y1128" s="681" t="str">
        <f t="shared" si="90"/>
        <v/>
      </c>
    </row>
    <row r="1129" spans="1:25" x14ac:dyDescent="0.25">
      <c r="A1129" s="68" t="str">
        <f>'0'!$A$4</f>
        <v>………………..</v>
      </c>
      <c r="B1129" s="341">
        <f>'0'!$A$2</f>
        <v>46112</v>
      </c>
      <c r="C1129" s="341" t="s">
        <v>1246</v>
      </c>
      <c r="D1129" s="22"/>
      <c r="E1129" s="23"/>
      <c r="F1129" s="14"/>
      <c r="G1129" s="23"/>
      <c r="H1129" s="22"/>
      <c r="I1129" s="24"/>
      <c r="J1129" s="24"/>
      <c r="K1129" s="25"/>
      <c r="L1129" s="25"/>
      <c r="M1129" s="25"/>
      <c r="N1129" s="25"/>
      <c r="O1129" s="25"/>
      <c r="P1129" s="25"/>
      <c r="Q1129" s="26"/>
      <c r="R1129" s="25"/>
      <c r="S1129" s="25"/>
      <c r="T1129" s="27">
        <f t="shared" si="86"/>
        <v>0</v>
      </c>
      <c r="U1129" s="27">
        <f t="shared" si="87"/>
        <v>0</v>
      </c>
      <c r="V1129" s="25"/>
      <c r="W1129" s="27" t="str">
        <f t="shared" si="88"/>
        <v/>
      </c>
      <c r="X1129" s="43" t="str">
        <f t="shared" si="89"/>
        <v>OK</v>
      </c>
      <c r="Y1129" s="681" t="str">
        <f t="shared" si="90"/>
        <v/>
      </c>
    </row>
    <row r="1130" spans="1:25" x14ac:dyDescent="0.25">
      <c r="A1130" s="68" t="str">
        <f>'0'!$A$4</f>
        <v>………………..</v>
      </c>
      <c r="B1130" s="341">
        <f>'0'!$A$2</f>
        <v>46112</v>
      </c>
      <c r="C1130" s="341" t="s">
        <v>1246</v>
      </c>
      <c r="D1130" s="22"/>
      <c r="E1130" s="23"/>
      <c r="F1130" s="14"/>
      <c r="G1130" s="23"/>
      <c r="H1130" s="22"/>
      <c r="I1130" s="24"/>
      <c r="J1130" s="24"/>
      <c r="K1130" s="25"/>
      <c r="L1130" s="25"/>
      <c r="M1130" s="25"/>
      <c r="N1130" s="25"/>
      <c r="O1130" s="25"/>
      <c r="P1130" s="25"/>
      <c r="Q1130" s="26"/>
      <c r="R1130" s="25"/>
      <c r="S1130" s="25"/>
      <c r="T1130" s="27">
        <f t="shared" si="86"/>
        <v>0</v>
      </c>
      <c r="U1130" s="27">
        <f t="shared" si="87"/>
        <v>0</v>
      </c>
      <c r="V1130" s="25"/>
      <c r="W1130" s="27" t="str">
        <f t="shared" si="88"/>
        <v/>
      </c>
      <c r="X1130" s="43" t="str">
        <f t="shared" si="89"/>
        <v>OK</v>
      </c>
      <c r="Y1130" s="681" t="str">
        <f t="shared" si="90"/>
        <v/>
      </c>
    </row>
    <row r="1131" spans="1:25" x14ac:dyDescent="0.25">
      <c r="A1131" s="68" t="str">
        <f>'0'!$A$4</f>
        <v>………………..</v>
      </c>
      <c r="B1131" s="341">
        <f>'0'!$A$2</f>
        <v>46112</v>
      </c>
      <c r="C1131" s="341" t="s">
        <v>1246</v>
      </c>
      <c r="D1131" s="22"/>
      <c r="E1131" s="23"/>
      <c r="F1131" s="14"/>
      <c r="G1131" s="23"/>
      <c r="H1131" s="22"/>
      <c r="I1131" s="24"/>
      <c r="J1131" s="24"/>
      <c r="K1131" s="25"/>
      <c r="L1131" s="25"/>
      <c r="M1131" s="25"/>
      <c r="N1131" s="25"/>
      <c r="O1131" s="25"/>
      <c r="P1131" s="25"/>
      <c r="Q1131" s="26"/>
      <c r="R1131" s="25"/>
      <c r="S1131" s="25"/>
      <c r="T1131" s="27">
        <f t="shared" si="86"/>
        <v>0</v>
      </c>
      <c r="U1131" s="27">
        <f t="shared" si="87"/>
        <v>0</v>
      </c>
      <c r="V1131" s="25"/>
      <c r="W1131" s="27" t="str">
        <f t="shared" si="88"/>
        <v/>
      </c>
      <c r="X1131" s="43" t="str">
        <f t="shared" si="89"/>
        <v>OK</v>
      </c>
      <c r="Y1131" s="681" t="str">
        <f t="shared" si="90"/>
        <v/>
      </c>
    </row>
    <row r="1132" spans="1:25" x14ac:dyDescent="0.25">
      <c r="A1132" s="68" t="str">
        <f>'0'!$A$4</f>
        <v>………………..</v>
      </c>
      <c r="B1132" s="341">
        <f>'0'!$A$2</f>
        <v>46112</v>
      </c>
      <c r="C1132" s="341" t="s">
        <v>1246</v>
      </c>
      <c r="D1132" s="22"/>
      <c r="E1132" s="23"/>
      <c r="F1132" s="14"/>
      <c r="G1132" s="23"/>
      <c r="H1132" s="22"/>
      <c r="I1132" s="24"/>
      <c r="J1132" s="24"/>
      <c r="K1132" s="25"/>
      <c r="L1132" s="25"/>
      <c r="M1132" s="25"/>
      <c r="N1132" s="25"/>
      <c r="O1132" s="25"/>
      <c r="P1132" s="25"/>
      <c r="Q1132" s="26"/>
      <c r="R1132" s="25"/>
      <c r="S1132" s="25"/>
      <c r="T1132" s="27">
        <f t="shared" si="86"/>
        <v>0</v>
      </c>
      <c r="U1132" s="27">
        <f t="shared" si="87"/>
        <v>0</v>
      </c>
      <c r="V1132" s="25"/>
      <c r="W1132" s="27" t="str">
        <f t="shared" si="88"/>
        <v/>
      </c>
      <c r="X1132" s="43" t="str">
        <f t="shared" si="89"/>
        <v>OK</v>
      </c>
      <c r="Y1132" s="681" t="str">
        <f t="shared" si="90"/>
        <v/>
      </c>
    </row>
    <row r="1133" spans="1:25" x14ac:dyDescent="0.25">
      <c r="A1133" s="68" t="str">
        <f>'0'!$A$4</f>
        <v>………………..</v>
      </c>
      <c r="B1133" s="341">
        <f>'0'!$A$2</f>
        <v>46112</v>
      </c>
      <c r="C1133" s="341" t="s">
        <v>1246</v>
      </c>
      <c r="D1133" s="22"/>
      <c r="E1133" s="23"/>
      <c r="F1133" s="14"/>
      <c r="G1133" s="23"/>
      <c r="H1133" s="22"/>
      <c r="I1133" s="24"/>
      <c r="J1133" s="24"/>
      <c r="K1133" s="25"/>
      <c r="L1133" s="25"/>
      <c r="M1133" s="25"/>
      <c r="N1133" s="25"/>
      <c r="O1133" s="25"/>
      <c r="P1133" s="25"/>
      <c r="Q1133" s="26"/>
      <c r="R1133" s="25"/>
      <c r="S1133" s="25"/>
      <c r="T1133" s="27">
        <f t="shared" si="86"/>
        <v>0</v>
      </c>
      <c r="U1133" s="27">
        <f t="shared" si="87"/>
        <v>0</v>
      </c>
      <c r="V1133" s="25"/>
      <c r="W1133" s="27" t="str">
        <f t="shared" si="88"/>
        <v/>
      </c>
      <c r="X1133" s="43" t="str">
        <f t="shared" si="89"/>
        <v>OK</v>
      </c>
      <c r="Y1133" s="681" t="str">
        <f t="shared" si="90"/>
        <v/>
      </c>
    </row>
    <row r="1134" spans="1:25" x14ac:dyDescent="0.25">
      <c r="A1134" s="68" t="str">
        <f>'0'!$A$4</f>
        <v>………………..</v>
      </c>
      <c r="B1134" s="341">
        <f>'0'!$A$2</f>
        <v>46112</v>
      </c>
      <c r="C1134" s="341" t="s">
        <v>1246</v>
      </c>
      <c r="D1134" s="22"/>
      <c r="E1134" s="23"/>
      <c r="F1134" s="14"/>
      <c r="G1134" s="23"/>
      <c r="H1134" s="22"/>
      <c r="I1134" s="24"/>
      <c r="J1134" s="24"/>
      <c r="K1134" s="25"/>
      <c r="L1134" s="25"/>
      <c r="M1134" s="25"/>
      <c r="N1134" s="25"/>
      <c r="O1134" s="25"/>
      <c r="P1134" s="25"/>
      <c r="Q1134" s="26"/>
      <c r="R1134" s="25"/>
      <c r="S1134" s="25"/>
      <c r="T1134" s="27">
        <f t="shared" si="86"/>
        <v>0</v>
      </c>
      <c r="U1134" s="27">
        <f t="shared" si="87"/>
        <v>0</v>
      </c>
      <c r="V1134" s="25"/>
      <c r="W1134" s="27" t="str">
        <f t="shared" si="88"/>
        <v/>
      </c>
      <c r="X1134" s="43" t="str">
        <f t="shared" si="89"/>
        <v>OK</v>
      </c>
      <c r="Y1134" s="681" t="str">
        <f t="shared" si="90"/>
        <v/>
      </c>
    </row>
    <row r="1135" spans="1:25" x14ac:dyDescent="0.25">
      <c r="A1135" s="68" t="str">
        <f>'0'!$A$4</f>
        <v>………………..</v>
      </c>
      <c r="B1135" s="341">
        <f>'0'!$A$2</f>
        <v>46112</v>
      </c>
      <c r="C1135" s="341" t="s">
        <v>1246</v>
      </c>
      <c r="D1135" s="22"/>
      <c r="E1135" s="23"/>
      <c r="F1135" s="14"/>
      <c r="G1135" s="23"/>
      <c r="H1135" s="22"/>
      <c r="I1135" s="24"/>
      <c r="J1135" s="24"/>
      <c r="K1135" s="25"/>
      <c r="L1135" s="25"/>
      <c r="M1135" s="25"/>
      <c r="N1135" s="25"/>
      <c r="O1135" s="25"/>
      <c r="P1135" s="25"/>
      <c r="Q1135" s="26"/>
      <c r="R1135" s="25"/>
      <c r="S1135" s="25"/>
      <c r="T1135" s="27">
        <f t="shared" si="86"/>
        <v>0</v>
      </c>
      <c r="U1135" s="27">
        <f t="shared" si="87"/>
        <v>0</v>
      </c>
      <c r="V1135" s="25"/>
      <c r="W1135" s="27" t="str">
        <f t="shared" si="88"/>
        <v/>
      </c>
      <c r="X1135" s="43" t="str">
        <f t="shared" si="89"/>
        <v>OK</v>
      </c>
      <c r="Y1135" s="681" t="str">
        <f t="shared" si="90"/>
        <v/>
      </c>
    </row>
    <row r="1136" spans="1:25" x14ac:dyDescent="0.25">
      <c r="A1136" s="68" t="str">
        <f>'0'!$A$4</f>
        <v>………………..</v>
      </c>
      <c r="B1136" s="341">
        <f>'0'!$A$2</f>
        <v>46112</v>
      </c>
      <c r="C1136" s="341" t="s">
        <v>1246</v>
      </c>
      <c r="D1136" s="22"/>
      <c r="E1136" s="23"/>
      <c r="F1136" s="14"/>
      <c r="G1136" s="23"/>
      <c r="H1136" s="22"/>
      <c r="I1136" s="24"/>
      <c r="J1136" s="24"/>
      <c r="K1136" s="25"/>
      <c r="L1136" s="25"/>
      <c r="M1136" s="25"/>
      <c r="N1136" s="25"/>
      <c r="O1136" s="25"/>
      <c r="P1136" s="25"/>
      <c r="Q1136" s="26"/>
      <c r="R1136" s="25"/>
      <c r="S1136" s="25"/>
      <c r="T1136" s="27">
        <f t="shared" si="86"/>
        <v>0</v>
      </c>
      <c r="U1136" s="27">
        <f t="shared" si="87"/>
        <v>0</v>
      </c>
      <c r="V1136" s="25"/>
      <c r="W1136" s="27" t="str">
        <f t="shared" si="88"/>
        <v/>
      </c>
      <c r="X1136" s="43" t="str">
        <f t="shared" si="89"/>
        <v>OK</v>
      </c>
      <c r="Y1136" s="681" t="str">
        <f t="shared" si="90"/>
        <v/>
      </c>
    </row>
    <row r="1137" spans="1:25" x14ac:dyDescent="0.25">
      <c r="A1137" s="68" t="str">
        <f>'0'!$A$4</f>
        <v>………………..</v>
      </c>
      <c r="B1137" s="341">
        <f>'0'!$A$2</f>
        <v>46112</v>
      </c>
      <c r="C1137" s="341" t="s">
        <v>1246</v>
      </c>
      <c r="D1137" s="22"/>
      <c r="E1137" s="23"/>
      <c r="F1137" s="14"/>
      <c r="G1137" s="23"/>
      <c r="H1137" s="22"/>
      <c r="I1137" s="24"/>
      <c r="J1137" s="24"/>
      <c r="K1137" s="25"/>
      <c r="L1137" s="25"/>
      <c r="M1137" s="25"/>
      <c r="N1137" s="25"/>
      <c r="O1137" s="25"/>
      <c r="P1137" s="25"/>
      <c r="Q1137" s="26"/>
      <c r="R1137" s="25"/>
      <c r="S1137" s="25"/>
      <c r="T1137" s="27">
        <f t="shared" si="86"/>
        <v>0</v>
      </c>
      <c r="U1137" s="27">
        <f t="shared" si="87"/>
        <v>0</v>
      </c>
      <c r="V1137" s="25"/>
      <c r="W1137" s="27" t="str">
        <f t="shared" si="88"/>
        <v/>
      </c>
      <c r="X1137" s="43" t="str">
        <f t="shared" si="89"/>
        <v>OK</v>
      </c>
      <c r="Y1137" s="681" t="str">
        <f t="shared" si="90"/>
        <v/>
      </c>
    </row>
    <row r="1138" spans="1:25" x14ac:dyDescent="0.25">
      <c r="A1138" s="68" t="str">
        <f>'0'!$A$4</f>
        <v>………………..</v>
      </c>
      <c r="B1138" s="341">
        <f>'0'!$A$2</f>
        <v>46112</v>
      </c>
      <c r="C1138" s="341" t="s">
        <v>1246</v>
      </c>
      <c r="D1138" s="22"/>
      <c r="E1138" s="23"/>
      <c r="F1138" s="14"/>
      <c r="G1138" s="23"/>
      <c r="H1138" s="22"/>
      <c r="I1138" s="24"/>
      <c r="J1138" s="24"/>
      <c r="K1138" s="25"/>
      <c r="L1138" s="25"/>
      <c r="M1138" s="25"/>
      <c r="N1138" s="25"/>
      <c r="O1138" s="25"/>
      <c r="P1138" s="25"/>
      <c r="Q1138" s="26"/>
      <c r="R1138" s="25"/>
      <c r="S1138" s="25"/>
      <c r="T1138" s="27">
        <f t="shared" si="86"/>
        <v>0</v>
      </c>
      <c r="U1138" s="27">
        <f t="shared" si="87"/>
        <v>0</v>
      </c>
      <c r="V1138" s="25"/>
      <c r="W1138" s="27" t="str">
        <f t="shared" si="88"/>
        <v/>
      </c>
      <c r="X1138" s="43" t="str">
        <f t="shared" si="89"/>
        <v>OK</v>
      </c>
      <c r="Y1138" s="681" t="str">
        <f t="shared" si="90"/>
        <v/>
      </c>
    </row>
    <row r="1139" spans="1:25" x14ac:dyDescent="0.25">
      <c r="A1139" s="68" t="str">
        <f>'0'!$A$4</f>
        <v>………………..</v>
      </c>
      <c r="B1139" s="341">
        <f>'0'!$A$2</f>
        <v>46112</v>
      </c>
      <c r="C1139" s="341" t="s">
        <v>1246</v>
      </c>
      <c r="D1139" s="22"/>
      <c r="E1139" s="23"/>
      <c r="F1139" s="14"/>
      <c r="G1139" s="23"/>
      <c r="H1139" s="22"/>
      <c r="I1139" s="24"/>
      <c r="J1139" s="24"/>
      <c r="K1139" s="25"/>
      <c r="L1139" s="25"/>
      <c r="M1139" s="25"/>
      <c r="N1139" s="25"/>
      <c r="O1139" s="25"/>
      <c r="P1139" s="25"/>
      <c r="Q1139" s="26"/>
      <c r="R1139" s="25"/>
      <c r="S1139" s="25"/>
      <c r="T1139" s="27">
        <f t="shared" si="86"/>
        <v>0</v>
      </c>
      <c r="U1139" s="27">
        <f t="shared" si="87"/>
        <v>0</v>
      </c>
      <c r="V1139" s="25"/>
      <c r="W1139" s="27" t="str">
        <f t="shared" si="88"/>
        <v/>
      </c>
      <c r="X1139" s="43" t="str">
        <f t="shared" si="89"/>
        <v>OK</v>
      </c>
      <c r="Y1139" s="681" t="str">
        <f t="shared" si="90"/>
        <v/>
      </c>
    </row>
    <row r="1140" spans="1:25" x14ac:dyDescent="0.25">
      <c r="A1140" s="68" t="str">
        <f>'0'!$A$4</f>
        <v>………………..</v>
      </c>
      <c r="B1140" s="341">
        <f>'0'!$A$2</f>
        <v>46112</v>
      </c>
      <c r="C1140" s="341" t="s">
        <v>1246</v>
      </c>
      <c r="D1140" s="22"/>
      <c r="E1140" s="23"/>
      <c r="F1140" s="14"/>
      <c r="G1140" s="23"/>
      <c r="H1140" s="22"/>
      <c r="I1140" s="24"/>
      <c r="J1140" s="24"/>
      <c r="K1140" s="25"/>
      <c r="L1140" s="25"/>
      <c r="M1140" s="25"/>
      <c r="N1140" s="25"/>
      <c r="O1140" s="25"/>
      <c r="P1140" s="25"/>
      <c r="Q1140" s="26"/>
      <c r="R1140" s="25"/>
      <c r="S1140" s="25"/>
      <c r="T1140" s="27">
        <f t="shared" si="86"/>
        <v>0</v>
      </c>
      <c r="U1140" s="27">
        <f t="shared" si="87"/>
        <v>0</v>
      </c>
      <c r="V1140" s="25"/>
      <c r="W1140" s="27" t="str">
        <f t="shared" si="88"/>
        <v/>
      </c>
      <c r="X1140" s="43" t="str">
        <f t="shared" si="89"/>
        <v>OK</v>
      </c>
      <c r="Y1140" s="681" t="str">
        <f t="shared" si="90"/>
        <v/>
      </c>
    </row>
    <row r="1141" spans="1:25" x14ac:dyDescent="0.25">
      <c r="A1141" s="68" t="str">
        <f>'0'!$A$4</f>
        <v>………………..</v>
      </c>
      <c r="B1141" s="341">
        <f>'0'!$A$2</f>
        <v>46112</v>
      </c>
      <c r="C1141" s="341" t="s">
        <v>1246</v>
      </c>
      <c r="D1141" s="22"/>
      <c r="E1141" s="23"/>
      <c r="F1141" s="14"/>
      <c r="G1141" s="23"/>
      <c r="H1141" s="22"/>
      <c r="I1141" s="24"/>
      <c r="J1141" s="24"/>
      <c r="K1141" s="25"/>
      <c r="L1141" s="25"/>
      <c r="M1141" s="25"/>
      <c r="N1141" s="25"/>
      <c r="O1141" s="25"/>
      <c r="P1141" s="25"/>
      <c r="Q1141" s="26"/>
      <c r="R1141" s="25"/>
      <c r="S1141" s="25"/>
      <c r="T1141" s="27">
        <f t="shared" si="86"/>
        <v>0</v>
      </c>
      <c r="U1141" s="27">
        <f t="shared" si="87"/>
        <v>0</v>
      </c>
      <c r="V1141" s="25"/>
      <c r="W1141" s="27" t="str">
        <f t="shared" si="88"/>
        <v/>
      </c>
      <c r="X1141" s="43" t="str">
        <f t="shared" si="89"/>
        <v>OK</v>
      </c>
      <c r="Y1141" s="681" t="str">
        <f t="shared" si="90"/>
        <v/>
      </c>
    </row>
    <row r="1142" spans="1:25" x14ac:dyDescent="0.25">
      <c r="A1142" s="68" t="str">
        <f>'0'!$A$4</f>
        <v>………………..</v>
      </c>
      <c r="B1142" s="341">
        <f>'0'!$A$2</f>
        <v>46112</v>
      </c>
      <c r="C1142" s="341" t="s">
        <v>1246</v>
      </c>
      <c r="D1142" s="22"/>
      <c r="E1142" s="23"/>
      <c r="F1142" s="14"/>
      <c r="G1142" s="23"/>
      <c r="H1142" s="22"/>
      <c r="I1142" s="24"/>
      <c r="J1142" s="24"/>
      <c r="K1142" s="25"/>
      <c r="L1142" s="25"/>
      <c r="M1142" s="25"/>
      <c r="N1142" s="25"/>
      <c r="O1142" s="25"/>
      <c r="P1142" s="25"/>
      <c r="Q1142" s="26"/>
      <c r="R1142" s="25"/>
      <c r="S1142" s="25"/>
      <c r="T1142" s="27">
        <f t="shared" si="86"/>
        <v>0</v>
      </c>
      <c r="U1142" s="27">
        <f t="shared" si="87"/>
        <v>0</v>
      </c>
      <c r="V1142" s="25"/>
      <c r="W1142" s="27" t="str">
        <f t="shared" si="88"/>
        <v/>
      </c>
      <c r="X1142" s="43" t="str">
        <f t="shared" si="89"/>
        <v>OK</v>
      </c>
      <c r="Y1142" s="681" t="str">
        <f t="shared" si="90"/>
        <v/>
      </c>
    </row>
    <row r="1143" spans="1:25" x14ac:dyDescent="0.25">
      <c r="A1143" s="68" t="str">
        <f>'0'!$A$4</f>
        <v>………………..</v>
      </c>
      <c r="B1143" s="341">
        <f>'0'!$A$2</f>
        <v>46112</v>
      </c>
      <c r="C1143" s="341" t="s">
        <v>1246</v>
      </c>
      <c r="D1143" s="22"/>
      <c r="E1143" s="23"/>
      <c r="F1143" s="14"/>
      <c r="G1143" s="23"/>
      <c r="H1143" s="22"/>
      <c r="I1143" s="24"/>
      <c r="J1143" s="24"/>
      <c r="K1143" s="25"/>
      <c r="L1143" s="25"/>
      <c r="M1143" s="25"/>
      <c r="N1143" s="25"/>
      <c r="O1143" s="25"/>
      <c r="P1143" s="25"/>
      <c r="Q1143" s="26"/>
      <c r="R1143" s="25"/>
      <c r="S1143" s="25"/>
      <c r="T1143" s="27">
        <f t="shared" si="86"/>
        <v>0</v>
      </c>
      <c r="U1143" s="27">
        <f t="shared" si="87"/>
        <v>0</v>
      </c>
      <c r="V1143" s="25"/>
      <c r="W1143" s="27" t="str">
        <f t="shared" si="88"/>
        <v/>
      </c>
      <c r="X1143" s="43" t="str">
        <f t="shared" si="89"/>
        <v>OK</v>
      </c>
      <c r="Y1143" s="681" t="str">
        <f t="shared" si="90"/>
        <v/>
      </c>
    </row>
    <row r="1144" spans="1:25" x14ac:dyDescent="0.25">
      <c r="A1144" s="68" t="str">
        <f>'0'!$A$4</f>
        <v>………………..</v>
      </c>
      <c r="B1144" s="341">
        <f>'0'!$A$2</f>
        <v>46112</v>
      </c>
      <c r="C1144" s="341" t="s">
        <v>1246</v>
      </c>
      <c r="D1144" s="22"/>
      <c r="E1144" s="23"/>
      <c r="F1144" s="14"/>
      <c r="G1144" s="23"/>
      <c r="H1144" s="22"/>
      <c r="I1144" s="24"/>
      <c r="J1144" s="24"/>
      <c r="K1144" s="25"/>
      <c r="L1144" s="25"/>
      <c r="M1144" s="25"/>
      <c r="N1144" s="25"/>
      <c r="O1144" s="25"/>
      <c r="P1144" s="25"/>
      <c r="Q1144" s="26"/>
      <c r="R1144" s="25"/>
      <c r="S1144" s="25"/>
      <c r="T1144" s="27">
        <f t="shared" si="86"/>
        <v>0</v>
      </c>
      <c r="U1144" s="27">
        <f t="shared" si="87"/>
        <v>0</v>
      </c>
      <c r="V1144" s="25"/>
      <c r="W1144" s="27" t="str">
        <f t="shared" si="88"/>
        <v/>
      </c>
      <c r="X1144" s="43" t="str">
        <f t="shared" si="89"/>
        <v>OK</v>
      </c>
      <c r="Y1144" s="681" t="str">
        <f t="shared" si="90"/>
        <v/>
      </c>
    </row>
    <row r="1145" spans="1:25" x14ac:dyDescent="0.25">
      <c r="A1145" s="68" t="str">
        <f>'0'!$A$4</f>
        <v>………………..</v>
      </c>
      <c r="B1145" s="341">
        <f>'0'!$A$2</f>
        <v>46112</v>
      </c>
      <c r="C1145" s="341" t="s">
        <v>1246</v>
      </c>
      <c r="D1145" s="22"/>
      <c r="E1145" s="23"/>
      <c r="F1145" s="14"/>
      <c r="G1145" s="23"/>
      <c r="H1145" s="22"/>
      <c r="I1145" s="24"/>
      <c r="J1145" s="24"/>
      <c r="K1145" s="25"/>
      <c r="L1145" s="25"/>
      <c r="M1145" s="25"/>
      <c r="N1145" s="25"/>
      <c r="O1145" s="25"/>
      <c r="P1145" s="25"/>
      <c r="Q1145" s="26"/>
      <c r="R1145" s="25"/>
      <c r="S1145" s="25"/>
      <c r="T1145" s="27">
        <f t="shared" si="86"/>
        <v>0</v>
      </c>
      <c r="U1145" s="27">
        <f t="shared" si="87"/>
        <v>0</v>
      </c>
      <c r="V1145" s="25"/>
      <c r="W1145" s="27" t="str">
        <f t="shared" si="88"/>
        <v/>
      </c>
      <c r="X1145" s="43" t="str">
        <f t="shared" si="89"/>
        <v>OK</v>
      </c>
      <c r="Y1145" s="681" t="str">
        <f t="shared" si="90"/>
        <v/>
      </c>
    </row>
    <row r="1146" spans="1:25" x14ac:dyDescent="0.25">
      <c r="A1146" s="68" t="str">
        <f>'0'!$A$4</f>
        <v>………………..</v>
      </c>
      <c r="B1146" s="341">
        <f>'0'!$A$2</f>
        <v>46112</v>
      </c>
      <c r="C1146" s="341" t="s">
        <v>1246</v>
      </c>
      <c r="D1146" s="22"/>
      <c r="E1146" s="23"/>
      <c r="F1146" s="14"/>
      <c r="G1146" s="23"/>
      <c r="H1146" s="22"/>
      <c r="I1146" s="24"/>
      <c r="J1146" s="24"/>
      <c r="K1146" s="25"/>
      <c r="L1146" s="25"/>
      <c r="M1146" s="25"/>
      <c r="N1146" s="25"/>
      <c r="O1146" s="25"/>
      <c r="P1146" s="25"/>
      <c r="Q1146" s="26"/>
      <c r="R1146" s="25"/>
      <c r="S1146" s="25"/>
      <c r="T1146" s="27">
        <f t="shared" si="86"/>
        <v>0</v>
      </c>
      <c r="U1146" s="27">
        <f t="shared" si="87"/>
        <v>0</v>
      </c>
      <c r="V1146" s="25"/>
      <c r="W1146" s="27" t="str">
        <f t="shared" si="88"/>
        <v/>
      </c>
      <c r="X1146" s="43" t="str">
        <f t="shared" si="89"/>
        <v>OK</v>
      </c>
      <c r="Y1146" s="681" t="str">
        <f t="shared" si="90"/>
        <v/>
      </c>
    </row>
    <row r="1147" spans="1:25" x14ac:dyDescent="0.25">
      <c r="A1147" s="68" t="str">
        <f>'0'!$A$4</f>
        <v>………………..</v>
      </c>
      <c r="B1147" s="341">
        <f>'0'!$A$2</f>
        <v>46112</v>
      </c>
      <c r="C1147" s="341" t="s">
        <v>1246</v>
      </c>
      <c r="D1147" s="22"/>
      <c r="E1147" s="23"/>
      <c r="F1147" s="14"/>
      <c r="G1147" s="23"/>
      <c r="H1147" s="22"/>
      <c r="I1147" s="24"/>
      <c r="J1147" s="24"/>
      <c r="K1147" s="25"/>
      <c r="L1147" s="25"/>
      <c r="M1147" s="25"/>
      <c r="N1147" s="25"/>
      <c r="O1147" s="25"/>
      <c r="P1147" s="25"/>
      <c r="Q1147" s="26"/>
      <c r="R1147" s="25"/>
      <c r="S1147" s="25"/>
      <c r="T1147" s="27">
        <f t="shared" si="86"/>
        <v>0</v>
      </c>
      <c r="U1147" s="27">
        <f t="shared" si="87"/>
        <v>0</v>
      </c>
      <c r="V1147" s="25"/>
      <c r="W1147" s="27" t="str">
        <f t="shared" si="88"/>
        <v/>
      </c>
      <c r="X1147" s="43" t="str">
        <f t="shared" si="89"/>
        <v>OK</v>
      </c>
      <c r="Y1147" s="681" t="str">
        <f t="shared" si="90"/>
        <v/>
      </c>
    </row>
    <row r="1148" spans="1:25" x14ac:dyDescent="0.25">
      <c r="A1148" s="68" t="str">
        <f>'0'!$A$4</f>
        <v>………………..</v>
      </c>
      <c r="B1148" s="341">
        <f>'0'!$A$2</f>
        <v>46112</v>
      </c>
      <c r="C1148" s="341" t="s">
        <v>1246</v>
      </c>
      <c r="D1148" s="22"/>
      <c r="E1148" s="23"/>
      <c r="F1148" s="14"/>
      <c r="G1148" s="23"/>
      <c r="H1148" s="22"/>
      <c r="I1148" s="24"/>
      <c r="J1148" s="24"/>
      <c r="K1148" s="25"/>
      <c r="L1148" s="25"/>
      <c r="M1148" s="25"/>
      <c r="N1148" s="25"/>
      <c r="O1148" s="25"/>
      <c r="P1148" s="25"/>
      <c r="Q1148" s="26"/>
      <c r="R1148" s="25"/>
      <c r="S1148" s="25"/>
      <c r="T1148" s="27">
        <f t="shared" si="86"/>
        <v>0</v>
      </c>
      <c r="U1148" s="27">
        <f t="shared" si="87"/>
        <v>0</v>
      </c>
      <c r="V1148" s="25"/>
      <c r="W1148" s="27" t="str">
        <f t="shared" si="88"/>
        <v/>
      </c>
      <c r="X1148" s="43" t="str">
        <f t="shared" si="89"/>
        <v>OK</v>
      </c>
      <c r="Y1148" s="681" t="str">
        <f t="shared" si="90"/>
        <v/>
      </c>
    </row>
    <row r="1149" spans="1:25" x14ac:dyDescent="0.25">
      <c r="A1149" s="68" t="str">
        <f>'0'!$A$4</f>
        <v>………………..</v>
      </c>
      <c r="B1149" s="341">
        <f>'0'!$A$2</f>
        <v>46112</v>
      </c>
      <c r="C1149" s="341" t="s">
        <v>1246</v>
      </c>
      <c r="D1149" s="22"/>
      <c r="E1149" s="23"/>
      <c r="F1149" s="14"/>
      <c r="G1149" s="23"/>
      <c r="H1149" s="22"/>
      <c r="I1149" s="24"/>
      <c r="J1149" s="24"/>
      <c r="K1149" s="25"/>
      <c r="L1149" s="25"/>
      <c r="M1149" s="25"/>
      <c r="N1149" s="25"/>
      <c r="O1149" s="25"/>
      <c r="P1149" s="25"/>
      <c r="Q1149" s="26"/>
      <c r="R1149" s="25"/>
      <c r="S1149" s="25"/>
      <c r="T1149" s="27">
        <f t="shared" si="86"/>
        <v>0</v>
      </c>
      <c r="U1149" s="27">
        <f t="shared" si="87"/>
        <v>0</v>
      </c>
      <c r="V1149" s="25"/>
      <c r="W1149" s="27" t="str">
        <f t="shared" si="88"/>
        <v/>
      </c>
      <c r="X1149" s="43" t="str">
        <f t="shared" si="89"/>
        <v>OK</v>
      </c>
      <c r="Y1149" s="681" t="str">
        <f t="shared" si="90"/>
        <v/>
      </c>
    </row>
    <row r="1150" spans="1:25" x14ac:dyDescent="0.25">
      <c r="A1150" s="68" t="str">
        <f>'0'!$A$4</f>
        <v>………………..</v>
      </c>
      <c r="B1150" s="341">
        <f>'0'!$A$2</f>
        <v>46112</v>
      </c>
      <c r="C1150" s="341" t="s">
        <v>1246</v>
      </c>
      <c r="D1150" s="22"/>
      <c r="E1150" s="23"/>
      <c r="F1150" s="14"/>
      <c r="G1150" s="23"/>
      <c r="H1150" s="22"/>
      <c r="I1150" s="24"/>
      <c r="J1150" s="24"/>
      <c r="K1150" s="25"/>
      <c r="L1150" s="25"/>
      <c r="M1150" s="25"/>
      <c r="N1150" s="25"/>
      <c r="O1150" s="25"/>
      <c r="P1150" s="25"/>
      <c r="Q1150" s="26"/>
      <c r="R1150" s="25"/>
      <c r="S1150" s="25"/>
      <c r="T1150" s="27">
        <f t="shared" si="86"/>
        <v>0</v>
      </c>
      <c r="U1150" s="27">
        <f t="shared" si="87"/>
        <v>0</v>
      </c>
      <c r="V1150" s="25"/>
      <c r="W1150" s="27" t="str">
        <f t="shared" si="88"/>
        <v/>
      </c>
      <c r="X1150" s="43" t="str">
        <f t="shared" si="89"/>
        <v>OK</v>
      </c>
      <c r="Y1150" s="681" t="str">
        <f t="shared" si="90"/>
        <v/>
      </c>
    </row>
    <row r="1151" spans="1:25" x14ac:dyDescent="0.25">
      <c r="A1151" s="68" t="str">
        <f>'0'!$A$4</f>
        <v>………………..</v>
      </c>
      <c r="B1151" s="341">
        <f>'0'!$A$2</f>
        <v>46112</v>
      </c>
      <c r="C1151" s="341" t="s">
        <v>1246</v>
      </c>
      <c r="D1151" s="22"/>
      <c r="E1151" s="23"/>
      <c r="F1151" s="14"/>
      <c r="G1151" s="23"/>
      <c r="H1151" s="22"/>
      <c r="I1151" s="24"/>
      <c r="J1151" s="24"/>
      <c r="K1151" s="25"/>
      <c r="L1151" s="25"/>
      <c r="M1151" s="25"/>
      <c r="N1151" s="25"/>
      <c r="O1151" s="25"/>
      <c r="P1151" s="25"/>
      <c r="Q1151" s="26"/>
      <c r="R1151" s="25"/>
      <c r="S1151" s="25"/>
      <c r="T1151" s="27">
        <f t="shared" si="86"/>
        <v>0</v>
      </c>
      <c r="U1151" s="27">
        <f t="shared" si="87"/>
        <v>0</v>
      </c>
      <c r="V1151" s="25"/>
      <c r="W1151" s="27" t="str">
        <f t="shared" si="88"/>
        <v/>
      </c>
      <c r="X1151" s="43" t="str">
        <f t="shared" si="89"/>
        <v>OK</v>
      </c>
      <c r="Y1151" s="681" t="str">
        <f t="shared" si="90"/>
        <v/>
      </c>
    </row>
    <row r="1152" spans="1:25" x14ac:dyDescent="0.25">
      <c r="A1152" s="68" t="str">
        <f>'0'!$A$4</f>
        <v>………………..</v>
      </c>
      <c r="B1152" s="341">
        <f>'0'!$A$2</f>
        <v>46112</v>
      </c>
      <c r="C1152" s="341" t="s">
        <v>1246</v>
      </c>
      <c r="D1152" s="22"/>
      <c r="E1152" s="23"/>
      <c r="F1152" s="14"/>
      <c r="G1152" s="23"/>
      <c r="H1152" s="22"/>
      <c r="I1152" s="24"/>
      <c r="J1152" s="24"/>
      <c r="K1152" s="25"/>
      <c r="L1152" s="25"/>
      <c r="M1152" s="25"/>
      <c r="N1152" s="25"/>
      <c r="O1152" s="25"/>
      <c r="P1152" s="25"/>
      <c r="Q1152" s="26"/>
      <c r="R1152" s="25"/>
      <c r="S1152" s="25"/>
      <c r="T1152" s="27">
        <f t="shared" si="86"/>
        <v>0</v>
      </c>
      <c r="U1152" s="27">
        <f t="shared" si="87"/>
        <v>0</v>
      </c>
      <c r="V1152" s="25"/>
      <c r="W1152" s="27" t="str">
        <f t="shared" si="88"/>
        <v/>
      </c>
      <c r="X1152" s="43" t="str">
        <f t="shared" si="89"/>
        <v>OK</v>
      </c>
      <c r="Y1152" s="681" t="str">
        <f t="shared" si="90"/>
        <v/>
      </c>
    </row>
    <row r="1153" spans="1:25" x14ac:dyDescent="0.25">
      <c r="A1153" s="68" t="str">
        <f>'0'!$A$4</f>
        <v>………………..</v>
      </c>
      <c r="B1153" s="341">
        <f>'0'!$A$2</f>
        <v>46112</v>
      </c>
      <c r="C1153" s="341" t="s">
        <v>1246</v>
      </c>
      <c r="D1153" s="22"/>
      <c r="E1153" s="23"/>
      <c r="F1153" s="14"/>
      <c r="G1153" s="23"/>
      <c r="H1153" s="22"/>
      <c r="I1153" s="24"/>
      <c r="J1153" s="24"/>
      <c r="K1153" s="25"/>
      <c r="L1153" s="25"/>
      <c r="M1153" s="25"/>
      <c r="N1153" s="25"/>
      <c r="O1153" s="25"/>
      <c r="P1153" s="25"/>
      <c r="Q1153" s="26"/>
      <c r="R1153" s="25"/>
      <c r="S1153" s="25"/>
      <c r="T1153" s="27">
        <f t="shared" si="86"/>
        <v>0</v>
      </c>
      <c r="U1153" s="27">
        <f t="shared" si="87"/>
        <v>0</v>
      </c>
      <c r="V1153" s="25"/>
      <c r="W1153" s="27" t="str">
        <f t="shared" si="88"/>
        <v/>
      </c>
      <c r="X1153" s="43" t="str">
        <f t="shared" si="89"/>
        <v>OK</v>
      </c>
      <c r="Y1153" s="681" t="str">
        <f t="shared" si="90"/>
        <v/>
      </c>
    </row>
    <row r="1154" spans="1:25" x14ac:dyDescent="0.25">
      <c r="A1154" s="68" t="str">
        <f>'0'!$A$4</f>
        <v>………………..</v>
      </c>
      <c r="B1154" s="341">
        <f>'0'!$A$2</f>
        <v>46112</v>
      </c>
      <c r="C1154" s="341" t="s">
        <v>1246</v>
      </c>
      <c r="D1154" s="22"/>
      <c r="E1154" s="23"/>
      <c r="F1154" s="14"/>
      <c r="G1154" s="23"/>
      <c r="H1154" s="22"/>
      <c r="I1154" s="24"/>
      <c r="J1154" s="24"/>
      <c r="K1154" s="25"/>
      <c r="L1154" s="25"/>
      <c r="M1154" s="25"/>
      <c r="N1154" s="25"/>
      <c r="O1154" s="25"/>
      <c r="P1154" s="25"/>
      <c r="Q1154" s="26"/>
      <c r="R1154" s="25"/>
      <c r="S1154" s="25"/>
      <c r="T1154" s="27">
        <f t="shared" si="86"/>
        <v>0</v>
      </c>
      <c r="U1154" s="27">
        <f t="shared" si="87"/>
        <v>0</v>
      </c>
      <c r="V1154" s="25"/>
      <c r="W1154" s="27" t="str">
        <f t="shared" si="88"/>
        <v/>
      </c>
      <c r="X1154" s="43" t="str">
        <f t="shared" si="89"/>
        <v>OK</v>
      </c>
      <c r="Y1154" s="681" t="str">
        <f t="shared" si="90"/>
        <v/>
      </c>
    </row>
    <row r="1155" spans="1:25" x14ac:dyDescent="0.25">
      <c r="A1155" s="68" t="str">
        <f>'0'!$A$4</f>
        <v>………………..</v>
      </c>
      <c r="B1155" s="341">
        <f>'0'!$A$2</f>
        <v>46112</v>
      </c>
      <c r="C1155" s="341" t="s">
        <v>1246</v>
      </c>
      <c r="D1155" s="22"/>
      <c r="E1155" s="23"/>
      <c r="F1155" s="14"/>
      <c r="G1155" s="23"/>
      <c r="H1155" s="22"/>
      <c r="I1155" s="24"/>
      <c r="J1155" s="24"/>
      <c r="K1155" s="25"/>
      <c r="L1155" s="25"/>
      <c r="M1155" s="25"/>
      <c r="N1155" s="25"/>
      <c r="O1155" s="25"/>
      <c r="P1155" s="25"/>
      <c r="Q1155" s="26"/>
      <c r="R1155" s="25"/>
      <c r="S1155" s="25"/>
      <c r="T1155" s="27">
        <f t="shared" si="86"/>
        <v>0</v>
      </c>
      <c r="U1155" s="27">
        <f t="shared" si="87"/>
        <v>0</v>
      </c>
      <c r="V1155" s="25"/>
      <c r="W1155" s="27" t="str">
        <f t="shared" si="88"/>
        <v/>
      </c>
      <c r="X1155" s="43" t="str">
        <f t="shared" si="89"/>
        <v>OK</v>
      </c>
      <c r="Y1155" s="681" t="str">
        <f t="shared" si="90"/>
        <v/>
      </c>
    </row>
    <row r="1156" spans="1:25" x14ac:dyDescent="0.25">
      <c r="A1156" s="68" t="str">
        <f>'0'!$A$4</f>
        <v>………………..</v>
      </c>
      <c r="B1156" s="341">
        <f>'0'!$A$2</f>
        <v>46112</v>
      </c>
      <c r="C1156" s="341" t="s">
        <v>1246</v>
      </c>
      <c r="D1156" s="22"/>
      <c r="E1156" s="23"/>
      <c r="F1156" s="14"/>
      <c r="G1156" s="23"/>
      <c r="H1156" s="22"/>
      <c r="I1156" s="24"/>
      <c r="J1156" s="24"/>
      <c r="K1156" s="25"/>
      <c r="L1156" s="25"/>
      <c r="M1156" s="25"/>
      <c r="N1156" s="25"/>
      <c r="O1156" s="25"/>
      <c r="P1156" s="25"/>
      <c r="Q1156" s="26"/>
      <c r="R1156" s="25"/>
      <c r="S1156" s="25"/>
      <c r="T1156" s="27">
        <f t="shared" si="86"/>
        <v>0</v>
      </c>
      <c r="U1156" s="27">
        <f t="shared" si="87"/>
        <v>0</v>
      </c>
      <c r="V1156" s="25"/>
      <c r="W1156" s="27" t="str">
        <f t="shared" si="88"/>
        <v/>
      </c>
      <c r="X1156" s="43" t="str">
        <f t="shared" si="89"/>
        <v>OK</v>
      </c>
      <c r="Y1156" s="681" t="str">
        <f t="shared" si="90"/>
        <v/>
      </c>
    </row>
    <row r="1157" spans="1:25" x14ac:dyDescent="0.25">
      <c r="A1157" s="68" t="str">
        <f>'0'!$A$4</f>
        <v>………………..</v>
      </c>
      <c r="B1157" s="341">
        <f>'0'!$A$2</f>
        <v>46112</v>
      </c>
      <c r="C1157" s="341" t="s">
        <v>1246</v>
      </c>
      <c r="D1157" s="22"/>
      <c r="E1157" s="23"/>
      <c r="F1157" s="14"/>
      <c r="G1157" s="23"/>
      <c r="H1157" s="22"/>
      <c r="I1157" s="24"/>
      <c r="J1157" s="24"/>
      <c r="K1157" s="25"/>
      <c r="L1157" s="25"/>
      <c r="M1157" s="25"/>
      <c r="N1157" s="25"/>
      <c r="O1157" s="25"/>
      <c r="P1157" s="25"/>
      <c r="Q1157" s="26"/>
      <c r="R1157" s="25"/>
      <c r="S1157" s="25"/>
      <c r="T1157" s="27">
        <f t="shared" si="86"/>
        <v>0</v>
      </c>
      <c r="U1157" s="27">
        <f t="shared" si="87"/>
        <v>0</v>
      </c>
      <c r="V1157" s="25"/>
      <c r="W1157" s="27" t="str">
        <f t="shared" si="88"/>
        <v/>
      </c>
      <c r="X1157" s="43" t="str">
        <f t="shared" si="89"/>
        <v>OK</v>
      </c>
      <c r="Y1157" s="681" t="str">
        <f t="shared" si="90"/>
        <v/>
      </c>
    </row>
    <row r="1158" spans="1:25" x14ac:dyDescent="0.25">
      <c r="A1158" s="68" t="str">
        <f>'0'!$A$4</f>
        <v>………………..</v>
      </c>
      <c r="B1158" s="341">
        <f>'0'!$A$2</f>
        <v>46112</v>
      </c>
      <c r="C1158" s="341" t="s">
        <v>1246</v>
      </c>
      <c r="D1158" s="22"/>
      <c r="E1158" s="23"/>
      <c r="F1158" s="14"/>
      <c r="G1158" s="23"/>
      <c r="H1158" s="22"/>
      <c r="I1158" s="24"/>
      <c r="J1158" s="24"/>
      <c r="K1158" s="25"/>
      <c r="L1158" s="25"/>
      <c r="M1158" s="25"/>
      <c r="N1158" s="25"/>
      <c r="O1158" s="25"/>
      <c r="P1158" s="25"/>
      <c r="Q1158" s="26"/>
      <c r="R1158" s="25"/>
      <c r="S1158" s="25"/>
      <c r="T1158" s="27">
        <f t="shared" si="86"/>
        <v>0</v>
      </c>
      <c r="U1158" s="27">
        <f t="shared" si="87"/>
        <v>0</v>
      </c>
      <c r="V1158" s="25"/>
      <c r="W1158" s="27" t="str">
        <f t="shared" si="88"/>
        <v/>
      </c>
      <c r="X1158" s="43" t="str">
        <f t="shared" si="89"/>
        <v>OK</v>
      </c>
      <c r="Y1158" s="681" t="str">
        <f t="shared" si="90"/>
        <v/>
      </c>
    </row>
    <row r="1159" spans="1:25" x14ac:dyDescent="0.25">
      <c r="A1159" s="68" t="str">
        <f>'0'!$A$4</f>
        <v>………………..</v>
      </c>
      <c r="B1159" s="341">
        <f>'0'!$A$2</f>
        <v>46112</v>
      </c>
      <c r="C1159" s="341" t="s">
        <v>1246</v>
      </c>
      <c r="D1159" s="22"/>
      <c r="E1159" s="23"/>
      <c r="F1159" s="14"/>
      <c r="G1159" s="23"/>
      <c r="H1159" s="22"/>
      <c r="I1159" s="24"/>
      <c r="J1159" s="24"/>
      <c r="K1159" s="25"/>
      <c r="L1159" s="25"/>
      <c r="M1159" s="25"/>
      <c r="N1159" s="25"/>
      <c r="O1159" s="25"/>
      <c r="P1159" s="25"/>
      <c r="Q1159" s="26"/>
      <c r="R1159" s="25"/>
      <c r="S1159" s="25"/>
      <c r="T1159" s="27">
        <f t="shared" si="86"/>
        <v>0</v>
      </c>
      <c r="U1159" s="27">
        <f t="shared" si="87"/>
        <v>0</v>
      </c>
      <c r="V1159" s="25"/>
      <c r="W1159" s="27" t="str">
        <f t="shared" si="88"/>
        <v/>
      </c>
      <c r="X1159" s="43" t="str">
        <f t="shared" si="89"/>
        <v>OK</v>
      </c>
      <c r="Y1159" s="681" t="str">
        <f t="shared" si="90"/>
        <v/>
      </c>
    </row>
    <row r="1160" spans="1:25" x14ac:dyDescent="0.25">
      <c r="A1160" s="68" t="str">
        <f>'0'!$A$4</f>
        <v>………………..</v>
      </c>
      <c r="B1160" s="341">
        <f>'0'!$A$2</f>
        <v>46112</v>
      </c>
      <c r="C1160" s="341" t="s">
        <v>1246</v>
      </c>
      <c r="D1160" s="22"/>
      <c r="E1160" s="23"/>
      <c r="F1160" s="14"/>
      <c r="G1160" s="23"/>
      <c r="H1160" s="22"/>
      <c r="I1160" s="24"/>
      <c r="J1160" s="24"/>
      <c r="K1160" s="25"/>
      <c r="L1160" s="25"/>
      <c r="M1160" s="25"/>
      <c r="N1160" s="25"/>
      <c r="O1160" s="25"/>
      <c r="P1160" s="25"/>
      <c r="Q1160" s="26"/>
      <c r="R1160" s="25"/>
      <c r="S1160" s="25"/>
      <c r="T1160" s="27">
        <f t="shared" si="86"/>
        <v>0</v>
      </c>
      <c r="U1160" s="27">
        <f t="shared" si="87"/>
        <v>0</v>
      </c>
      <c r="V1160" s="25"/>
      <c r="W1160" s="27" t="str">
        <f t="shared" si="88"/>
        <v/>
      </c>
      <c r="X1160" s="43" t="str">
        <f t="shared" si="89"/>
        <v>OK</v>
      </c>
      <c r="Y1160" s="681" t="str">
        <f t="shared" si="90"/>
        <v/>
      </c>
    </row>
    <row r="1161" spans="1:25" x14ac:dyDescent="0.25">
      <c r="A1161" s="68" t="str">
        <f>'0'!$A$4</f>
        <v>………………..</v>
      </c>
      <c r="B1161" s="341">
        <f>'0'!$A$2</f>
        <v>46112</v>
      </c>
      <c r="C1161" s="341" t="s">
        <v>1246</v>
      </c>
      <c r="D1161" s="22"/>
      <c r="E1161" s="23"/>
      <c r="F1161" s="14"/>
      <c r="G1161" s="23"/>
      <c r="H1161" s="22"/>
      <c r="I1161" s="24"/>
      <c r="J1161" s="24"/>
      <c r="K1161" s="25"/>
      <c r="L1161" s="25"/>
      <c r="M1161" s="25"/>
      <c r="N1161" s="25"/>
      <c r="O1161" s="25"/>
      <c r="P1161" s="25"/>
      <c r="Q1161" s="26"/>
      <c r="R1161" s="25"/>
      <c r="S1161" s="25"/>
      <c r="T1161" s="27">
        <f t="shared" ref="T1161:T1224" si="91">N1161+P1161-R1161</f>
        <v>0</v>
      </c>
      <c r="U1161" s="27">
        <f t="shared" ref="U1161:U1224" si="92">O1161+Q1161-S1161</f>
        <v>0</v>
      </c>
      <c r="V1161" s="25"/>
      <c r="W1161" s="27" t="str">
        <f t="shared" ref="W1161:W1224" si="93">IF(K1161="","",K1161-M1161-(P1161-Q1161))</f>
        <v/>
      </c>
      <c r="X1161" s="43" t="str">
        <f t="shared" ref="X1161:X1224" si="94">IF(ROUND(T1161-V1161,2)&gt;=0,"OK","Просрочието не може да надхвърля задължението")</f>
        <v>OK</v>
      </c>
      <c r="Y1161" s="681" t="str">
        <f t="shared" ref="Y1161:Y1224" si="95">IF(COUNTBLANK(D1161:W1161)=18,"",IF(D1161="999999999","",IF(ISNUMBER(VALUE(D1161)),IF(LEN(D1161)&lt;&gt;9,"Въведеното ЕИК е твърде късо или твърде дълго",IF(OR(MOD(MID(D1161,1,1)*1+MID(D1161,2,1)*2+MID(D1161,3,1)*3+MID(D1161,4,1)*4+MID(D1161,5,1)*5+MID(D1161,6,1)*6+MID(D1161,7,1)*7+MID(D1161,8,1)*8,11)-MID(D1161,9,1)=0,AND(MOD(MID(D1161,1,1)*3+MID(D1161,2,1)*4+MID(D1161,3,1)*5+MID(D1161,4,1)*6+MID(D1161,5,1)*7+MID(D1161,6,1)*8+MID(D1161,7,1)*9+MID(D1161,8,1)*10,11)=10,MID(D1161,9,1)*1=0),MOD(MID(D1161,1,1)*3+MID(D1161,2,1)*4+MID(D1161,3,1)*5+MID(D1161,4,1)*6+MID(D1161,5,1)*7+MID(D1161,6,1)*8+MID(D1161,7,1)*9+MID(D1161,8,1)*10,11)-MID(D1161,9,1)=0),"","Въведеното ЕИК е невалидно")),"Въведеното ЕИК съдържа непозволени символи")))</f>
        <v/>
      </c>
    </row>
    <row r="1162" spans="1:25" x14ac:dyDescent="0.25">
      <c r="A1162" s="68" t="str">
        <f>'0'!$A$4</f>
        <v>………………..</v>
      </c>
      <c r="B1162" s="341">
        <f>'0'!$A$2</f>
        <v>46112</v>
      </c>
      <c r="C1162" s="341" t="s">
        <v>1246</v>
      </c>
      <c r="D1162" s="22"/>
      <c r="E1162" s="23"/>
      <c r="F1162" s="14"/>
      <c r="G1162" s="23"/>
      <c r="H1162" s="22"/>
      <c r="I1162" s="24"/>
      <c r="J1162" s="24"/>
      <c r="K1162" s="25"/>
      <c r="L1162" s="25"/>
      <c r="M1162" s="25"/>
      <c r="N1162" s="25"/>
      <c r="O1162" s="25"/>
      <c r="P1162" s="25"/>
      <c r="Q1162" s="26"/>
      <c r="R1162" s="25"/>
      <c r="S1162" s="25"/>
      <c r="T1162" s="27">
        <f t="shared" si="91"/>
        <v>0</v>
      </c>
      <c r="U1162" s="27">
        <f t="shared" si="92"/>
        <v>0</v>
      </c>
      <c r="V1162" s="25"/>
      <c r="W1162" s="27" t="str">
        <f t="shared" si="93"/>
        <v/>
      </c>
      <c r="X1162" s="43" t="str">
        <f t="shared" si="94"/>
        <v>OK</v>
      </c>
      <c r="Y1162" s="681" t="str">
        <f t="shared" si="95"/>
        <v/>
      </c>
    </row>
    <row r="1163" spans="1:25" x14ac:dyDescent="0.25">
      <c r="A1163" s="68" t="str">
        <f>'0'!$A$4</f>
        <v>………………..</v>
      </c>
      <c r="B1163" s="341">
        <f>'0'!$A$2</f>
        <v>46112</v>
      </c>
      <c r="C1163" s="341" t="s">
        <v>1246</v>
      </c>
      <c r="D1163" s="22"/>
      <c r="E1163" s="23"/>
      <c r="F1163" s="14"/>
      <c r="G1163" s="23"/>
      <c r="H1163" s="22"/>
      <c r="I1163" s="24"/>
      <c r="J1163" s="24"/>
      <c r="K1163" s="25"/>
      <c r="L1163" s="25"/>
      <c r="M1163" s="25"/>
      <c r="N1163" s="25"/>
      <c r="O1163" s="25"/>
      <c r="P1163" s="25"/>
      <c r="Q1163" s="26"/>
      <c r="R1163" s="25"/>
      <c r="S1163" s="25"/>
      <c r="T1163" s="27">
        <f t="shared" si="91"/>
        <v>0</v>
      </c>
      <c r="U1163" s="27">
        <f t="shared" si="92"/>
        <v>0</v>
      </c>
      <c r="V1163" s="25"/>
      <c r="W1163" s="27" t="str">
        <f t="shared" si="93"/>
        <v/>
      </c>
      <c r="X1163" s="43" t="str">
        <f t="shared" si="94"/>
        <v>OK</v>
      </c>
      <c r="Y1163" s="681" t="str">
        <f t="shared" si="95"/>
        <v/>
      </c>
    </row>
    <row r="1164" spans="1:25" x14ac:dyDescent="0.25">
      <c r="A1164" s="68" t="str">
        <f>'0'!$A$4</f>
        <v>………………..</v>
      </c>
      <c r="B1164" s="341">
        <f>'0'!$A$2</f>
        <v>46112</v>
      </c>
      <c r="C1164" s="341" t="s">
        <v>1246</v>
      </c>
      <c r="D1164" s="22"/>
      <c r="E1164" s="23"/>
      <c r="F1164" s="14"/>
      <c r="G1164" s="23"/>
      <c r="H1164" s="22"/>
      <c r="I1164" s="24"/>
      <c r="J1164" s="24"/>
      <c r="K1164" s="25"/>
      <c r="L1164" s="25"/>
      <c r="M1164" s="25"/>
      <c r="N1164" s="25"/>
      <c r="O1164" s="25"/>
      <c r="P1164" s="25"/>
      <c r="Q1164" s="26"/>
      <c r="R1164" s="25"/>
      <c r="S1164" s="25"/>
      <c r="T1164" s="27">
        <f t="shared" si="91"/>
        <v>0</v>
      </c>
      <c r="U1164" s="27">
        <f t="shared" si="92"/>
        <v>0</v>
      </c>
      <c r="V1164" s="25"/>
      <c r="W1164" s="27" t="str">
        <f t="shared" si="93"/>
        <v/>
      </c>
      <c r="X1164" s="43" t="str">
        <f t="shared" si="94"/>
        <v>OK</v>
      </c>
      <c r="Y1164" s="681" t="str">
        <f t="shared" si="95"/>
        <v/>
      </c>
    </row>
    <row r="1165" spans="1:25" x14ac:dyDescent="0.25">
      <c r="A1165" s="68" t="str">
        <f>'0'!$A$4</f>
        <v>………………..</v>
      </c>
      <c r="B1165" s="341">
        <f>'0'!$A$2</f>
        <v>46112</v>
      </c>
      <c r="C1165" s="341" t="s">
        <v>1246</v>
      </c>
      <c r="D1165" s="22"/>
      <c r="E1165" s="23"/>
      <c r="F1165" s="14"/>
      <c r="G1165" s="23"/>
      <c r="H1165" s="22"/>
      <c r="I1165" s="24"/>
      <c r="J1165" s="24"/>
      <c r="K1165" s="25"/>
      <c r="L1165" s="25"/>
      <c r="M1165" s="25"/>
      <c r="N1165" s="25"/>
      <c r="O1165" s="25"/>
      <c r="P1165" s="25"/>
      <c r="Q1165" s="26"/>
      <c r="R1165" s="25"/>
      <c r="S1165" s="25"/>
      <c r="T1165" s="27">
        <f t="shared" si="91"/>
        <v>0</v>
      </c>
      <c r="U1165" s="27">
        <f t="shared" si="92"/>
        <v>0</v>
      </c>
      <c r="V1165" s="25"/>
      <c r="W1165" s="27" t="str">
        <f t="shared" si="93"/>
        <v/>
      </c>
      <c r="X1165" s="43" t="str">
        <f t="shared" si="94"/>
        <v>OK</v>
      </c>
      <c r="Y1165" s="681" t="str">
        <f t="shared" si="95"/>
        <v/>
      </c>
    </row>
    <row r="1166" spans="1:25" x14ac:dyDescent="0.25">
      <c r="A1166" s="68" t="str">
        <f>'0'!$A$4</f>
        <v>………………..</v>
      </c>
      <c r="B1166" s="341">
        <f>'0'!$A$2</f>
        <v>46112</v>
      </c>
      <c r="C1166" s="341" t="s">
        <v>1246</v>
      </c>
      <c r="D1166" s="22"/>
      <c r="E1166" s="23"/>
      <c r="F1166" s="14"/>
      <c r="G1166" s="23"/>
      <c r="H1166" s="22"/>
      <c r="I1166" s="24"/>
      <c r="J1166" s="24"/>
      <c r="K1166" s="25"/>
      <c r="L1166" s="25"/>
      <c r="M1166" s="25"/>
      <c r="N1166" s="25"/>
      <c r="O1166" s="25"/>
      <c r="P1166" s="25"/>
      <c r="Q1166" s="26"/>
      <c r="R1166" s="25"/>
      <c r="S1166" s="25"/>
      <c r="T1166" s="27">
        <f t="shared" si="91"/>
        <v>0</v>
      </c>
      <c r="U1166" s="27">
        <f t="shared" si="92"/>
        <v>0</v>
      </c>
      <c r="V1166" s="25"/>
      <c r="W1166" s="27" t="str">
        <f t="shared" si="93"/>
        <v/>
      </c>
      <c r="X1166" s="43" t="str">
        <f t="shared" si="94"/>
        <v>OK</v>
      </c>
      <c r="Y1166" s="681" t="str">
        <f t="shared" si="95"/>
        <v/>
      </c>
    </row>
    <row r="1167" spans="1:25" x14ac:dyDescent="0.25">
      <c r="A1167" s="68" t="str">
        <f>'0'!$A$4</f>
        <v>………………..</v>
      </c>
      <c r="B1167" s="341">
        <f>'0'!$A$2</f>
        <v>46112</v>
      </c>
      <c r="C1167" s="341" t="s">
        <v>1246</v>
      </c>
      <c r="D1167" s="22"/>
      <c r="E1167" s="23"/>
      <c r="F1167" s="14"/>
      <c r="G1167" s="23"/>
      <c r="H1167" s="22"/>
      <c r="I1167" s="24"/>
      <c r="J1167" s="24"/>
      <c r="K1167" s="25"/>
      <c r="L1167" s="25"/>
      <c r="M1167" s="25"/>
      <c r="N1167" s="25"/>
      <c r="O1167" s="25"/>
      <c r="P1167" s="25"/>
      <c r="Q1167" s="26"/>
      <c r="R1167" s="25"/>
      <c r="S1167" s="25"/>
      <c r="T1167" s="27">
        <f t="shared" si="91"/>
        <v>0</v>
      </c>
      <c r="U1167" s="27">
        <f t="shared" si="92"/>
        <v>0</v>
      </c>
      <c r="V1167" s="25"/>
      <c r="W1167" s="27" t="str">
        <f t="shared" si="93"/>
        <v/>
      </c>
      <c r="X1167" s="43" t="str">
        <f t="shared" si="94"/>
        <v>OK</v>
      </c>
      <c r="Y1167" s="681" t="str">
        <f t="shared" si="95"/>
        <v/>
      </c>
    </row>
    <row r="1168" spans="1:25" x14ac:dyDescent="0.25">
      <c r="A1168" s="68" t="str">
        <f>'0'!$A$4</f>
        <v>………………..</v>
      </c>
      <c r="B1168" s="341">
        <f>'0'!$A$2</f>
        <v>46112</v>
      </c>
      <c r="C1168" s="341" t="s">
        <v>1246</v>
      </c>
      <c r="D1168" s="22"/>
      <c r="E1168" s="23"/>
      <c r="F1168" s="14"/>
      <c r="G1168" s="23"/>
      <c r="H1168" s="22"/>
      <c r="I1168" s="24"/>
      <c r="J1168" s="24"/>
      <c r="K1168" s="25"/>
      <c r="L1168" s="25"/>
      <c r="M1168" s="25"/>
      <c r="N1168" s="25"/>
      <c r="O1168" s="25"/>
      <c r="P1168" s="25"/>
      <c r="Q1168" s="26"/>
      <c r="R1168" s="25"/>
      <c r="S1168" s="25"/>
      <c r="T1168" s="27">
        <f t="shared" si="91"/>
        <v>0</v>
      </c>
      <c r="U1168" s="27">
        <f t="shared" si="92"/>
        <v>0</v>
      </c>
      <c r="V1168" s="25"/>
      <c r="W1168" s="27" t="str">
        <f t="shared" si="93"/>
        <v/>
      </c>
      <c r="X1168" s="43" t="str">
        <f t="shared" si="94"/>
        <v>OK</v>
      </c>
      <c r="Y1168" s="681" t="str">
        <f t="shared" si="95"/>
        <v/>
      </c>
    </row>
    <row r="1169" spans="1:25" x14ac:dyDescent="0.25">
      <c r="A1169" s="68" t="str">
        <f>'0'!$A$4</f>
        <v>………………..</v>
      </c>
      <c r="B1169" s="341">
        <f>'0'!$A$2</f>
        <v>46112</v>
      </c>
      <c r="C1169" s="341" t="s">
        <v>1246</v>
      </c>
      <c r="D1169" s="22"/>
      <c r="E1169" s="23"/>
      <c r="F1169" s="14"/>
      <c r="G1169" s="23"/>
      <c r="H1169" s="22"/>
      <c r="I1169" s="24"/>
      <c r="J1169" s="24"/>
      <c r="K1169" s="25"/>
      <c r="L1169" s="25"/>
      <c r="M1169" s="25"/>
      <c r="N1169" s="25"/>
      <c r="O1169" s="25"/>
      <c r="P1169" s="25"/>
      <c r="Q1169" s="26"/>
      <c r="R1169" s="25"/>
      <c r="S1169" s="25"/>
      <c r="T1169" s="27">
        <f t="shared" si="91"/>
        <v>0</v>
      </c>
      <c r="U1169" s="27">
        <f t="shared" si="92"/>
        <v>0</v>
      </c>
      <c r="V1169" s="25"/>
      <c r="W1169" s="27" t="str">
        <f t="shared" si="93"/>
        <v/>
      </c>
      <c r="X1169" s="43" t="str">
        <f t="shared" si="94"/>
        <v>OK</v>
      </c>
      <c r="Y1169" s="681" t="str">
        <f t="shared" si="95"/>
        <v/>
      </c>
    </row>
    <row r="1170" spans="1:25" x14ac:dyDescent="0.25">
      <c r="A1170" s="68" t="str">
        <f>'0'!$A$4</f>
        <v>………………..</v>
      </c>
      <c r="B1170" s="341">
        <f>'0'!$A$2</f>
        <v>46112</v>
      </c>
      <c r="C1170" s="341" t="s">
        <v>1246</v>
      </c>
      <c r="D1170" s="22"/>
      <c r="E1170" s="23"/>
      <c r="F1170" s="14"/>
      <c r="G1170" s="23"/>
      <c r="H1170" s="22"/>
      <c r="I1170" s="24"/>
      <c r="J1170" s="24"/>
      <c r="K1170" s="25"/>
      <c r="L1170" s="25"/>
      <c r="M1170" s="25"/>
      <c r="N1170" s="25"/>
      <c r="O1170" s="25"/>
      <c r="P1170" s="25"/>
      <c r="Q1170" s="26"/>
      <c r="R1170" s="25"/>
      <c r="S1170" s="25"/>
      <c r="T1170" s="27">
        <f t="shared" si="91"/>
        <v>0</v>
      </c>
      <c r="U1170" s="27">
        <f t="shared" si="92"/>
        <v>0</v>
      </c>
      <c r="V1170" s="25"/>
      <c r="W1170" s="27" t="str">
        <f t="shared" si="93"/>
        <v/>
      </c>
      <c r="X1170" s="43" t="str">
        <f t="shared" si="94"/>
        <v>OK</v>
      </c>
      <c r="Y1170" s="681" t="str">
        <f t="shared" si="95"/>
        <v/>
      </c>
    </row>
    <row r="1171" spans="1:25" x14ac:dyDescent="0.25">
      <c r="A1171" s="68" t="str">
        <f>'0'!$A$4</f>
        <v>………………..</v>
      </c>
      <c r="B1171" s="341">
        <f>'0'!$A$2</f>
        <v>46112</v>
      </c>
      <c r="C1171" s="341" t="s">
        <v>1246</v>
      </c>
      <c r="D1171" s="22"/>
      <c r="E1171" s="23"/>
      <c r="F1171" s="14"/>
      <c r="G1171" s="23"/>
      <c r="H1171" s="22"/>
      <c r="I1171" s="24"/>
      <c r="J1171" s="24"/>
      <c r="K1171" s="25"/>
      <c r="L1171" s="25"/>
      <c r="M1171" s="25"/>
      <c r="N1171" s="25"/>
      <c r="O1171" s="25"/>
      <c r="P1171" s="25"/>
      <c r="Q1171" s="26"/>
      <c r="R1171" s="25"/>
      <c r="S1171" s="25"/>
      <c r="T1171" s="27">
        <f t="shared" si="91"/>
        <v>0</v>
      </c>
      <c r="U1171" s="27">
        <f t="shared" si="92"/>
        <v>0</v>
      </c>
      <c r="V1171" s="25"/>
      <c r="W1171" s="27" t="str">
        <f t="shared" si="93"/>
        <v/>
      </c>
      <c r="X1171" s="43" t="str">
        <f t="shared" si="94"/>
        <v>OK</v>
      </c>
      <c r="Y1171" s="681" t="str">
        <f t="shared" si="95"/>
        <v/>
      </c>
    </row>
    <row r="1172" spans="1:25" x14ac:dyDescent="0.25">
      <c r="A1172" s="68" t="str">
        <f>'0'!$A$4</f>
        <v>………………..</v>
      </c>
      <c r="B1172" s="341">
        <f>'0'!$A$2</f>
        <v>46112</v>
      </c>
      <c r="C1172" s="341" t="s">
        <v>1246</v>
      </c>
      <c r="D1172" s="22"/>
      <c r="E1172" s="23"/>
      <c r="F1172" s="14"/>
      <c r="G1172" s="23"/>
      <c r="H1172" s="22"/>
      <c r="I1172" s="24"/>
      <c r="J1172" s="24"/>
      <c r="K1172" s="25"/>
      <c r="L1172" s="25"/>
      <c r="M1172" s="25"/>
      <c r="N1172" s="25"/>
      <c r="O1172" s="25"/>
      <c r="P1172" s="25"/>
      <c r="Q1172" s="26"/>
      <c r="R1172" s="25"/>
      <c r="S1172" s="25"/>
      <c r="T1172" s="27">
        <f t="shared" si="91"/>
        <v>0</v>
      </c>
      <c r="U1172" s="27">
        <f t="shared" si="92"/>
        <v>0</v>
      </c>
      <c r="V1172" s="25"/>
      <c r="W1172" s="27" t="str">
        <f t="shared" si="93"/>
        <v/>
      </c>
      <c r="X1172" s="43" t="str">
        <f t="shared" si="94"/>
        <v>OK</v>
      </c>
      <c r="Y1172" s="681" t="str">
        <f t="shared" si="95"/>
        <v/>
      </c>
    </row>
    <row r="1173" spans="1:25" x14ac:dyDescent="0.25">
      <c r="A1173" s="68" t="str">
        <f>'0'!$A$4</f>
        <v>………………..</v>
      </c>
      <c r="B1173" s="341">
        <f>'0'!$A$2</f>
        <v>46112</v>
      </c>
      <c r="C1173" s="341" t="s">
        <v>1246</v>
      </c>
      <c r="D1173" s="22"/>
      <c r="E1173" s="23"/>
      <c r="F1173" s="14"/>
      <c r="G1173" s="23"/>
      <c r="H1173" s="22"/>
      <c r="I1173" s="24"/>
      <c r="J1173" s="24"/>
      <c r="K1173" s="25"/>
      <c r="L1173" s="25"/>
      <c r="M1173" s="25"/>
      <c r="N1173" s="25"/>
      <c r="O1173" s="25"/>
      <c r="P1173" s="25"/>
      <c r="Q1173" s="26"/>
      <c r="R1173" s="25"/>
      <c r="S1173" s="25"/>
      <c r="T1173" s="27">
        <f t="shared" si="91"/>
        <v>0</v>
      </c>
      <c r="U1173" s="27">
        <f t="shared" si="92"/>
        <v>0</v>
      </c>
      <c r="V1173" s="25"/>
      <c r="W1173" s="27" t="str">
        <f t="shared" si="93"/>
        <v/>
      </c>
      <c r="X1173" s="43" t="str">
        <f t="shared" si="94"/>
        <v>OK</v>
      </c>
      <c r="Y1173" s="681" t="str">
        <f t="shared" si="95"/>
        <v/>
      </c>
    </row>
    <row r="1174" spans="1:25" x14ac:dyDescent="0.25">
      <c r="A1174" s="68" t="str">
        <f>'0'!$A$4</f>
        <v>………………..</v>
      </c>
      <c r="B1174" s="341">
        <f>'0'!$A$2</f>
        <v>46112</v>
      </c>
      <c r="C1174" s="341" t="s">
        <v>1246</v>
      </c>
      <c r="D1174" s="22"/>
      <c r="E1174" s="23"/>
      <c r="F1174" s="14"/>
      <c r="G1174" s="23"/>
      <c r="H1174" s="22"/>
      <c r="I1174" s="24"/>
      <c r="J1174" s="24"/>
      <c r="K1174" s="25"/>
      <c r="L1174" s="25"/>
      <c r="M1174" s="25"/>
      <c r="N1174" s="25"/>
      <c r="O1174" s="25"/>
      <c r="P1174" s="25"/>
      <c r="Q1174" s="26"/>
      <c r="R1174" s="25"/>
      <c r="S1174" s="25"/>
      <c r="T1174" s="27">
        <f t="shared" si="91"/>
        <v>0</v>
      </c>
      <c r="U1174" s="27">
        <f t="shared" si="92"/>
        <v>0</v>
      </c>
      <c r="V1174" s="25"/>
      <c r="W1174" s="27" t="str">
        <f t="shared" si="93"/>
        <v/>
      </c>
      <c r="X1174" s="43" t="str">
        <f t="shared" si="94"/>
        <v>OK</v>
      </c>
      <c r="Y1174" s="681" t="str">
        <f t="shared" si="95"/>
        <v/>
      </c>
    </row>
    <row r="1175" spans="1:25" x14ac:dyDescent="0.25">
      <c r="A1175" s="68" t="str">
        <f>'0'!$A$4</f>
        <v>………………..</v>
      </c>
      <c r="B1175" s="341">
        <f>'0'!$A$2</f>
        <v>46112</v>
      </c>
      <c r="C1175" s="341" t="s">
        <v>1246</v>
      </c>
      <c r="D1175" s="22"/>
      <c r="E1175" s="23"/>
      <c r="F1175" s="14"/>
      <c r="G1175" s="23"/>
      <c r="H1175" s="22"/>
      <c r="I1175" s="24"/>
      <c r="J1175" s="24"/>
      <c r="K1175" s="25"/>
      <c r="L1175" s="25"/>
      <c r="M1175" s="25"/>
      <c r="N1175" s="25"/>
      <c r="O1175" s="25"/>
      <c r="P1175" s="25"/>
      <c r="Q1175" s="26"/>
      <c r="R1175" s="25"/>
      <c r="S1175" s="25"/>
      <c r="T1175" s="27">
        <f t="shared" si="91"/>
        <v>0</v>
      </c>
      <c r="U1175" s="27">
        <f t="shared" si="92"/>
        <v>0</v>
      </c>
      <c r="V1175" s="25"/>
      <c r="W1175" s="27" t="str">
        <f t="shared" si="93"/>
        <v/>
      </c>
      <c r="X1175" s="43" t="str">
        <f t="shared" si="94"/>
        <v>OK</v>
      </c>
      <c r="Y1175" s="681" t="str">
        <f t="shared" si="95"/>
        <v/>
      </c>
    </row>
    <row r="1176" spans="1:25" x14ac:dyDescent="0.25">
      <c r="A1176" s="68" t="str">
        <f>'0'!$A$4</f>
        <v>………………..</v>
      </c>
      <c r="B1176" s="341">
        <f>'0'!$A$2</f>
        <v>46112</v>
      </c>
      <c r="C1176" s="341" t="s">
        <v>1246</v>
      </c>
      <c r="D1176" s="22"/>
      <c r="E1176" s="23"/>
      <c r="F1176" s="14"/>
      <c r="G1176" s="23"/>
      <c r="H1176" s="22"/>
      <c r="I1176" s="24"/>
      <c r="J1176" s="24"/>
      <c r="K1176" s="25"/>
      <c r="L1176" s="25"/>
      <c r="M1176" s="25"/>
      <c r="N1176" s="25"/>
      <c r="O1176" s="25"/>
      <c r="P1176" s="25"/>
      <c r="Q1176" s="26"/>
      <c r="R1176" s="25"/>
      <c r="S1176" s="25"/>
      <c r="T1176" s="27">
        <f t="shared" si="91"/>
        <v>0</v>
      </c>
      <c r="U1176" s="27">
        <f t="shared" si="92"/>
        <v>0</v>
      </c>
      <c r="V1176" s="25"/>
      <c r="W1176" s="27" t="str">
        <f t="shared" si="93"/>
        <v/>
      </c>
      <c r="X1176" s="43" t="str">
        <f t="shared" si="94"/>
        <v>OK</v>
      </c>
      <c r="Y1176" s="681" t="str">
        <f t="shared" si="95"/>
        <v/>
      </c>
    </row>
    <row r="1177" spans="1:25" x14ac:dyDescent="0.25">
      <c r="A1177" s="68" t="str">
        <f>'0'!$A$4</f>
        <v>………………..</v>
      </c>
      <c r="B1177" s="341">
        <f>'0'!$A$2</f>
        <v>46112</v>
      </c>
      <c r="C1177" s="341" t="s">
        <v>1246</v>
      </c>
      <c r="D1177" s="22"/>
      <c r="E1177" s="23"/>
      <c r="F1177" s="14"/>
      <c r="G1177" s="23"/>
      <c r="H1177" s="22"/>
      <c r="I1177" s="24"/>
      <c r="J1177" s="24"/>
      <c r="K1177" s="25"/>
      <c r="L1177" s="25"/>
      <c r="M1177" s="25"/>
      <c r="N1177" s="25"/>
      <c r="O1177" s="25"/>
      <c r="P1177" s="25"/>
      <c r="Q1177" s="26"/>
      <c r="R1177" s="25"/>
      <c r="S1177" s="25"/>
      <c r="T1177" s="27">
        <f t="shared" si="91"/>
        <v>0</v>
      </c>
      <c r="U1177" s="27">
        <f t="shared" si="92"/>
        <v>0</v>
      </c>
      <c r="V1177" s="25"/>
      <c r="W1177" s="27" t="str">
        <f t="shared" si="93"/>
        <v/>
      </c>
      <c r="X1177" s="43" t="str">
        <f t="shared" si="94"/>
        <v>OK</v>
      </c>
      <c r="Y1177" s="681" t="str">
        <f t="shared" si="95"/>
        <v/>
      </c>
    </row>
    <row r="1178" spans="1:25" x14ac:dyDescent="0.25">
      <c r="A1178" s="68" t="str">
        <f>'0'!$A$4</f>
        <v>………………..</v>
      </c>
      <c r="B1178" s="341">
        <f>'0'!$A$2</f>
        <v>46112</v>
      </c>
      <c r="C1178" s="341" t="s">
        <v>1246</v>
      </c>
      <c r="D1178" s="22"/>
      <c r="E1178" s="23"/>
      <c r="F1178" s="14"/>
      <c r="G1178" s="23"/>
      <c r="H1178" s="22"/>
      <c r="I1178" s="24"/>
      <c r="J1178" s="24"/>
      <c r="K1178" s="25"/>
      <c r="L1178" s="25"/>
      <c r="M1178" s="25"/>
      <c r="N1178" s="25"/>
      <c r="O1178" s="25"/>
      <c r="P1178" s="25"/>
      <c r="Q1178" s="26"/>
      <c r="R1178" s="25"/>
      <c r="S1178" s="25"/>
      <c r="T1178" s="27">
        <f t="shared" si="91"/>
        <v>0</v>
      </c>
      <c r="U1178" s="27">
        <f t="shared" si="92"/>
        <v>0</v>
      </c>
      <c r="V1178" s="25"/>
      <c r="W1178" s="27" t="str">
        <f t="shared" si="93"/>
        <v/>
      </c>
      <c r="X1178" s="43" t="str">
        <f t="shared" si="94"/>
        <v>OK</v>
      </c>
      <c r="Y1178" s="681" t="str">
        <f t="shared" si="95"/>
        <v/>
      </c>
    </row>
    <row r="1179" spans="1:25" x14ac:dyDescent="0.25">
      <c r="A1179" s="68" t="str">
        <f>'0'!$A$4</f>
        <v>………………..</v>
      </c>
      <c r="B1179" s="341">
        <f>'0'!$A$2</f>
        <v>46112</v>
      </c>
      <c r="C1179" s="341" t="s">
        <v>1246</v>
      </c>
      <c r="D1179" s="22"/>
      <c r="E1179" s="23"/>
      <c r="F1179" s="14"/>
      <c r="G1179" s="23"/>
      <c r="H1179" s="22"/>
      <c r="I1179" s="24"/>
      <c r="J1179" s="24"/>
      <c r="K1179" s="25"/>
      <c r="L1179" s="25"/>
      <c r="M1179" s="25"/>
      <c r="N1179" s="25"/>
      <c r="O1179" s="25"/>
      <c r="P1179" s="25"/>
      <c r="Q1179" s="26"/>
      <c r="R1179" s="25"/>
      <c r="S1179" s="25"/>
      <c r="T1179" s="27">
        <f t="shared" si="91"/>
        <v>0</v>
      </c>
      <c r="U1179" s="27">
        <f t="shared" si="92"/>
        <v>0</v>
      </c>
      <c r="V1179" s="25"/>
      <c r="W1179" s="27" t="str">
        <f t="shared" si="93"/>
        <v/>
      </c>
      <c r="X1179" s="43" t="str">
        <f t="shared" si="94"/>
        <v>OK</v>
      </c>
      <c r="Y1179" s="681" t="str">
        <f t="shared" si="95"/>
        <v/>
      </c>
    </row>
    <row r="1180" spans="1:25" x14ac:dyDescent="0.25">
      <c r="A1180" s="68" t="str">
        <f>'0'!$A$4</f>
        <v>………………..</v>
      </c>
      <c r="B1180" s="341">
        <f>'0'!$A$2</f>
        <v>46112</v>
      </c>
      <c r="C1180" s="341" t="s">
        <v>1246</v>
      </c>
      <c r="D1180" s="22"/>
      <c r="E1180" s="23"/>
      <c r="F1180" s="14"/>
      <c r="G1180" s="23"/>
      <c r="H1180" s="22"/>
      <c r="I1180" s="24"/>
      <c r="J1180" s="24"/>
      <c r="K1180" s="25"/>
      <c r="L1180" s="25"/>
      <c r="M1180" s="25"/>
      <c r="N1180" s="25"/>
      <c r="O1180" s="25"/>
      <c r="P1180" s="25"/>
      <c r="Q1180" s="26"/>
      <c r="R1180" s="25"/>
      <c r="S1180" s="25"/>
      <c r="T1180" s="27">
        <f t="shared" si="91"/>
        <v>0</v>
      </c>
      <c r="U1180" s="27">
        <f t="shared" si="92"/>
        <v>0</v>
      </c>
      <c r="V1180" s="25"/>
      <c r="W1180" s="27" t="str">
        <f t="shared" si="93"/>
        <v/>
      </c>
      <c r="X1180" s="43" t="str">
        <f t="shared" si="94"/>
        <v>OK</v>
      </c>
      <c r="Y1180" s="681" t="str">
        <f t="shared" si="95"/>
        <v/>
      </c>
    </row>
    <row r="1181" spans="1:25" x14ac:dyDescent="0.25">
      <c r="A1181" s="68" t="str">
        <f>'0'!$A$4</f>
        <v>………………..</v>
      </c>
      <c r="B1181" s="341">
        <f>'0'!$A$2</f>
        <v>46112</v>
      </c>
      <c r="C1181" s="341" t="s">
        <v>1246</v>
      </c>
      <c r="D1181" s="22"/>
      <c r="E1181" s="23"/>
      <c r="F1181" s="14"/>
      <c r="G1181" s="23"/>
      <c r="H1181" s="22"/>
      <c r="I1181" s="24"/>
      <c r="J1181" s="24"/>
      <c r="K1181" s="25"/>
      <c r="L1181" s="25"/>
      <c r="M1181" s="25"/>
      <c r="N1181" s="25"/>
      <c r="O1181" s="25"/>
      <c r="P1181" s="25"/>
      <c r="Q1181" s="26"/>
      <c r="R1181" s="25"/>
      <c r="S1181" s="25"/>
      <c r="T1181" s="27">
        <f t="shared" si="91"/>
        <v>0</v>
      </c>
      <c r="U1181" s="27">
        <f t="shared" si="92"/>
        <v>0</v>
      </c>
      <c r="V1181" s="25"/>
      <c r="W1181" s="27" t="str">
        <f t="shared" si="93"/>
        <v/>
      </c>
      <c r="X1181" s="43" t="str">
        <f t="shared" si="94"/>
        <v>OK</v>
      </c>
      <c r="Y1181" s="681" t="str">
        <f t="shared" si="95"/>
        <v/>
      </c>
    </row>
    <row r="1182" spans="1:25" x14ac:dyDescent="0.25">
      <c r="A1182" s="68" t="str">
        <f>'0'!$A$4</f>
        <v>………………..</v>
      </c>
      <c r="B1182" s="341">
        <f>'0'!$A$2</f>
        <v>46112</v>
      </c>
      <c r="C1182" s="341" t="s">
        <v>1246</v>
      </c>
      <c r="D1182" s="22"/>
      <c r="E1182" s="23"/>
      <c r="F1182" s="14"/>
      <c r="G1182" s="23"/>
      <c r="H1182" s="22"/>
      <c r="I1182" s="24"/>
      <c r="J1182" s="24"/>
      <c r="K1182" s="25"/>
      <c r="L1182" s="25"/>
      <c r="M1182" s="25"/>
      <c r="N1182" s="25"/>
      <c r="O1182" s="25"/>
      <c r="P1182" s="25"/>
      <c r="Q1182" s="26"/>
      <c r="R1182" s="25"/>
      <c r="S1182" s="25"/>
      <c r="T1182" s="27">
        <f t="shared" si="91"/>
        <v>0</v>
      </c>
      <c r="U1182" s="27">
        <f t="shared" si="92"/>
        <v>0</v>
      </c>
      <c r="V1182" s="25"/>
      <c r="W1182" s="27" t="str">
        <f t="shared" si="93"/>
        <v/>
      </c>
      <c r="X1182" s="43" t="str">
        <f t="shared" si="94"/>
        <v>OK</v>
      </c>
      <c r="Y1182" s="681" t="str">
        <f t="shared" si="95"/>
        <v/>
      </c>
    </row>
    <row r="1183" spans="1:25" x14ac:dyDescent="0.25">
      <c r="A1183" s="68" t="str">
        <f>'0'!$A$4</f>
        <v>………………..</v>
      </c>
      <c r="B1183" s="341">
        <f>'0'!$A$2</f>
        <v>46112</v>
      </c>
      <c r="C1183" s="341" t="s">
        <v>1246</v>
      </c>
      <c r="D1183" s="22"/>
      <c r="E1183" s="23"/>
      <c r="F1183" s="14"/>
      <c r="G1183" s="23"/>
      <c r="H1183" s="22"/>
      <c r="I1183" s="24"/>
      <c r="J1183" s="24"/>
      <c r="K1183" s="25"/>
      <c r="L1183" s="25"/>
      <c r="M1183" s="25"/>
      <c r="N1183" s="25"/>
      <c r="O1183" s="25"/>
      <c r="P1183" s="25"/>
      <c r="Q1183" s="26"/>
      <c r="R1183" s="25"/>
      <c r="S1183" s="25"/>
      <c r="T1183" s="27">
        <f t="shared" si="91"/>
        <v>0</v>
      </c>
      <c r="U1183" s="27">
        <f t="shared" si="92"/>
        <v>0</v>
      </c>
      <c r="V1183" s="25"/>
      <c r="W1183" s="27" t="str">
        <f t="shared" si="93"/>
        <v/>
      </c>
      <c r="X1183" s="43" t="str">
        <f t="shared" si="94"/>
        <v>OK</v>
      </c>
      <c r="Y1183" s="681" t="str">
        <f t="shared" si="95"/>
        <v/>
      </c>
    </row>
    <row r="1184" spans="1:25" x14ac:dyDescent="0.25">
      <c r="A1184" s="68" t="str">
        <f>'0'!$A$4</f>
        <v>………………..</v>
      </c>
      <c r="B1184" s="341">
        <f>'0'!$A$2</f>
        <v>46112</v>
      </c>
      <c r="C1184" s="341" t="s">
        <v>1246</v>
      </c>
      <c r="D1184" s="22"/>
      <c r="E1184" s="23"/>
      <c r="F1184" s="14"/>
      <c r="G1184" s="23"/>
      <c r="H1184" s="22"/>
      <c r="I1184" s="24"/>
      <c r="J1184" s="24"/>
      <c r="K1184" s="25"/>
      <c r="L1184" s="25"/>
      <c r="M1184" s="25"/>
      <c r="N1184" s="25"/>
      <c r="O1184" s="25"/>
      <c r="P1184" s="25"/>
      <c r="Q1184" s="26"/>
      <c r="R1184" s="25"/>
      <c r="S1184" s="25"/>
      <c r="T1184" s="27">
        <f t="shared" si="91"/>
        <v>0</v>
      </c>
      <c r="U1184" s="27">
        <f t="shared" si="92"/>
        <v>0</v>
      </c>
      <c r="V1184" s="25"/>
      <c r="W1184" s="27" t="str">
        <f t="shared" si="93"/>
        <v/>
      </c>
      <c r="X1184" s="43" t="str">
        <f t="shared" si="94"/>
        <v>OK</v>
      </c>
      <c r="Y1184" s="681" t="str">
        <f t="shared" si="95"/>
        <v/>
      </c>
    </row>
    <row r="1185" spans="1:25" x14ac:dyDescent="0.25">
      <c r="A1185" s="68" t="str">
        <f>'0'!$A$4</f>
        <v>………………..</v>
      </c>
      <c r="B1185" s="341">
        <f>'0'!$A$2</f>
        <v>46112</v>
      </c>
      <c r="C1185" s="341" t="s">
        <v>1246</v>
      </c>
      <c r="D1185" s="22"/>
      <c r="E1185" s="23"/>
      <c r="F1185" s="14"/>
      <c r="G1185" s="23"/>
      <c r="H1185" s="22"/>
      <c r="I1185" s="24"/>
      <c r="J1185" s="24"/>
      <c r="K1185" s="25"/>
      <c r="L1185" s="25"/>
      <c r="M1185" s="25"/>
      <c r="N1185" s="25"/>
      <c r="O1185" s="25"/>
      <c r="P1185" s="25"/>
      <c r="Q1185" s="26"/>
      <c r="R1185" s="25"/>
      <c r="S1185" s="25"/>
      <c r="T1185" s="27">
        <f t="shared" si="91"/>
        <v>0</v>
      </c>
      <c r="U1185" s="27">
        <f t="shared" si="92"/>
        <v>0</v>
      </c>
      <c r="V1185" s="25"/>
      <c r="W1185" s="27" t="str">
        <f t="shared" si="93"/>
        <v/>
      </c>
      <c r="X1185" s="43" t="str">
        <f t="shared" si="94"/>
        <v>OK</v>
      </c>
      <c r="Y1185" s="681" t="str">
        <f t="shared" si="95"/>
        <v/>
      </c>
    </row>
    <row r="1186" spans="1:25" x14ac:dyDescent="0.25">
      <c r="A1186" s="68" t="str">
        <f>'0'!$A$4</f>
        <v>………………..</v>
      </c>
      <c r="B1186" s="341">
        <f>'0'!$A$2</f>
        <v>46112</v>
      </c>
      <c r="C1186" s="341" t="s">
        <v>1246</v>
      </c>
      <c r="D1186" s="22"/>
      <c r="E1186" s="23"/>
      <c r="F1186" s="14"/>
      <c r="G1186" s="23"/>
      <c r="H1186" s="22"/>
      <c r="I1186" s="24"/>
      <c r="J1186" s="24"/>
      <c r="K1186" s="25"/>
      <c r="L1186" s="25"/>
      <c r="M1186" s="25"/>
      <c r="N1186" s="25"/>
      <c r="O1186" s="25"/>
      <c r="P1186" s="25"/>
      <c r="Q1186" s="26"/>
      <c r="R1186" s="25"/>
      <c r="S1186" s="25"/>
      <c r="T1186" s="27">
        <f t="shared" si="91"/>
        <v>0</v>
      </c>
      <c r="U1186" s="27">
        <f t="shared" si="92"/>
        <v>0</v>
      </c>
      <c r="V1186" s="25"/>
      <c r="W1186" s="27" t="str">
        <f t="shared" si="93"/>
        <v/>
      </c>
      <c r="X1186" s="43" t="str">
        <f t="shared" si="94"/>
        <v>OK</v>
      </c>
      <c r="Y1186" s="681" t="str">
        <f t="shared" si="95"/>
        <v/>
      </c>
    </row>
    <row r="1187" spans="1:25" x14ac:dyDescent="0.25">
      <c r="A1187" s="68" t="str">
        <f>'0'!$A$4</f>
        <v>………………..</v>
      </c>
      <c r="B1187" s="341">
        <f>'0'!$A$2</f>
        <v>46112</v>
      </c>
      <c r="C1187" s="341" t="s">
        <v>1246</v>
      </c>
      <c r="D1187" s="22"/>
      <c r="E1187" s="23"/>
      <c r="F1187" s="14"/>
      <c r="G1187" s="23"/>
      <c r="H1187" s="22"/>
      <c r="I1187" s="24"/>
      <c r="J1187" s="24"/>
      <c r="K1187" s="25"/>
      <c r="L1187" s="25"/>
      <c r="M1187" s="25"/>
      <c r="N1187" s="25"/>
      <c r="O1187" s="25"/>
      <c r="P1187" s="25"/>
      <c r="Q1187" s="26"/>
      <c r="R1187" s="25"/>
      <c r="S1187" s="25"/>
      <c r="T1187" s="27">
        <f t="shared" si="91"/>
        <v>0</v>
      </c>
      <c r="U1187" s="27">
        <f t="shared" si="92"/>
        <v>0</v>
      </c>
      <c r="V1187" s="25"/>
      <c r="W1187" s="27" t="str">
        <f t="shared" si="93"/>
        <v/>
      </c>
      <c r="X1187" s="43" t="str">
        <f t="shared" si="94"/>
        <v>OK</v>
      </c>
      <c r="Y1187" s="681" t="str">
        <f t="shared" si="95"/>
        <v/>
      </c>
    </row>
    <row r="1188" spans="1:25" x14ac:dyDescent="0.25">
      <c r="A1188" s="68" t="str">
        <f>'0'!$A$4</f>
        <v>………………..</v>
      </c>
      <c r="B1188" s="341">
        <f>'0'!$A$2</f>
        <v>46112</v>
      </c>
      <c r="C1188" s="341" t="s">
        <v>1246</v>
      </c>
      <c r="D1188" s="22"/>
      <c r="E1188" s="23"/>
      <c r="F1188" s="14"/>
      <c r="G1188" s="23"/>
      <c r="H1188" s="22"/>
      <c r="I1188" s="24"/>
      <c r="J1188" s="24"/>
      <c r="K1188" s="25"/>
      <c r="L1188" s="25"/>
      <c r="M1188" s="25"/>
      <c r="N1188" s="25"/>
      <c r="O1188" s="25"/>
      <c r="P1188" s="25"/>
      <c r="Q1188" s="26"/>
      <c r="R1188" s="25"/>
      <c r="S1188" s="25"/>
      <c r="T1188" s="27">
        <f t="shared" si="91"/>
        <v>0</v>
      </c>
      <c r="U1188" s="27">
        <f t="shared" si="92"/>
        <v>0</v>
      </c>
      <c r="V1188" s="25"/>
      <c r="W1188" s="27" t="str">
        <f t="shared" si="93"/>
        <v/>
      </c>
      <c r="X1188" s="43" t="str">
        <f t="shared" si="94"/>
        <v>OK</v>
      </c>
      <c r="Y1188" s="681" t="str">
        <f t="shared" si="95"/>
        <v/>
      </c>
    </row>
    <row r="1189" spans="1:25" x14ac:dyDescent="0.25">
      <c r="A1189" s="68" t="str">
        <f>'0'!$A$4</f>
        <v>………………..</v>
      </c>
      <c r="B1189" s="341">
        <f>'0'!$A$2</f>
        <v>46112</v>
      </c>
      <c r="C1189" s="341" t="s">
        <v>1246</v>
      </c>
      <c r="D1189" s="22"/>
      <c r="E1189" s="23"/>
      <c r="F1189" s="14"/>
      <c r="G1189" s="23"/>
      <c r="H1189" s="22"/>
      <c r="I1189" s="24"/>
      <c r="J1189" s="24"/>
      <c r="K1189" s="25"/>
      <c r="L1189" s="25"/>
      <c r="M1189" s="25"/>
      <c r="N1189" s="25"/>
      <c r="O1189" s="25"/>
      <c r="P1189" s="25"/>
      <c r="Q1189" s="26"/>
      <c r="R1189" s="25"/>
      <c r="S1189" s="25"/>
      <c r="T1189" s="27">
        <f t="shared" si="91"/>
        <v>0</v>
      </c>
      <c r="U1189" s="27">
        <f t="shared" si="92"/>
        <v>0</v>
      </c>
      <c r="V1189" s="25"/>
      <c r="W1189" s="27" t="str">
        <f t="shared" si="93"/>
        <v/>
      </c>
      <c r="X1189" s="43" t="str">
        <f t="shared" si="94"/>
        <v>OK</v>
      </c>
      <c r="Y1189" s="681" t="str">
        <f t="shared" si="95"/>
        <v/>
      </c>
    </row>
    <row r="1190" spans="1:25" x14ac:dyDescent="0.25">
      <c r="A1190" s="68" t="str">
        <f>'0'!$A$4</f>
        <v>………………..</v>
      </c>
      <c r="B1190" s="341">
        <f>'0'!$A$2</f>
        <v>46112</v>
      </c>
      <c r="C1190" s="341" t="s">
        <v>1246</v>
      </c>
      <c r="D1190" s="22"/>
      <c r="E1190" s="23"/>
      <c r="F1190" s="14"/>
      <c r="G1190" s="23"/>
      <c r="H1190" s="22"/>
      <c r="I1190" s="24"/>
      <c r="J1190" s="24"/>
      <c r="K1190" s="25"/>
      <c r="L1190" s="25"/>
      <c r="M1190" s="25"/>
      <c r="N1190" s="25"/>
      <c r="O1190" s="25"/>
      <c r="P1190" s="25"/>
      <c r="Q1190" s="26"/>
      <c r="R1190" s="25"/>
      <c r="S1190" s="25"/>
      <c r="T1190" s="27">
        <f t="shared" si="91"/>
        <v>0</v>
      </c>
      <c r="U1190" s="27">
        <f t="shared" si="92"/>
        <v>0</v>
      </c>
      <c r="V1190" s="25"/>
      <c r="W1190" s="27" t="str">
        <f t="shared" si="93"/>
        <v/>
      </c>
      <c r="X1190" s="43" t="str">
        <f t="shared" si="94"/>
        <v>OK</v>
      </c>
      <c r="Y1190" s="681" t="str">
        <f t="shared" si="95"/>
        <v/>
      </c>
    </row>
    <row r="1191" spans="1:25" x14ac:dyDescent="0.25">
      <c r="A1191" s="68" t="str">
        <f>'0'!$A$4</f>
        <v>………………..</v>
      </c>
      <c r="B1191" s="341">
        <f>'0'!$A$2</f>
        <v>46112</v>
      </c>
      <c r="C1191" s="341" t="s">
        <v>1246</v>
      </c>
      <c r="D1191" s="22"/>
      <c r="E1191" s="23"/>
      <c r="F1191" s="14"/>
      <c r="G1191" s="23"/>
      <c r="H1191" s="22"/>
      <c r="I1191" s="24"/>
      <c r="J1191" s="24"/>
      <c r="K1191" s="25"/>
      <c r="L1191" s="25"/>
      <c r="M1191" s="25"/>
      <c r="N1191" s="25"/>
      <c r="O1191" s="25"/>
      <c r="P1191" s="25"/>
      <c r="Q1191" s="26"/>
      <c r="R1191" s="25"/>
      <c r="S1191" s="25"/>
      <c r="T1191" s="27">
        <f t="shared" si="91"/>
        <v>0</v>
      </c>
      <c r="U1191" s="27">
        <f t="shared" si="92"/>
        <v>0</v>
      </c>
      <c r="V1191" s="25"/>
      <c r="W1191" s="27" t="str">
        <f t="shared" si="93"/>
        <v/>
      </c>
      <c r="X1191" s="43" t="str">
        <f t="shared" si="94"/>
        <v>OK</v>
      </c>
      <c r="Y1191" s="681" t="str">
        <f t="shared" si="95"/>
        <v/>
      </c>
    </row>
    <row r="1192" spans="1:25" x14ac:dyDescent="0.25">
      <c r="A1192" s="68" t="str">
        <f>'0'!$A$4</f>
        <v>………………..</v>
      </c>
      <c r="B1192" s="341">
        <f>'0'!$A$2</f>
        <v>46112</v>
      </c>
      <c r="C1192" s="341" t="s">
        <v>1246</v>
      </c>
      <c r="D1192" s="22"/>
      <c r="E1192" s="23"/>
      <c r="F1192" s="14"/>
      <c r="G1192" s="23"/>
      <c r="H1192" s="22"/>
      <c r="I1192" s="24"/>
      <c r="J1192" s="24"/>
      <c r="K1192" s="25"/>
      <c r="L1192" s="25"/>
      <c r="M1192" s="25"/>
      <c r="N1192" s="25"/>
      <c r="O1192" s="25"/>
      <c r="P1192" s="25"/>
      <c r="Q1192" s="26"/>
      <c r="R1192" s="25"/>
      <c r="S1192" s="25"/>
      <c r="T1192" s="27">
        <f t="shared" si="91"/>
        <v>0</v>
      </c>
      <c r="U1192" s="27">
        <f t="shared" si="92"/>
        <v>0</v>
      </c>
      <c r="V1192" s="25"/>
      <c r="W1192" s="27" t="str">
        <f t="shared" si="93"/>
        <v/>
      </c>
      <c r="X1192" s="43" t="str">
        <f t="shared" si="94"/>
        <v>OK</v>
      </c>
      <c r="Y1192" s="681" t="str">
        <f t="shared" si="95"/>
        <v/>
      </c>
    </row>
    <row r="1193" spans="1:25" x14ac:dyDescent="0.25">
      <c r="A1193" s="68" t="str">
        <f>'0'!$A$4</f>
        <v>………………..</v>
      </c>
      <c r="B1193" s="341">
        <f>'0'!$A$2</f>
        <v>46112</v>
      </c>
      <c r="C1193" s="341" t="s">
        <v>1246</v>
      </c>
      <c r="D1193" s="22"/>
      <c r="E1193" s="23"/>
      <c r="F1193" s="14"/>
      <c r="G1193" s="23"/>
      <c r="H1193" s="22"/>
      <c r="I1193" s="24"/>
      <c r="J1193" s="24"/>
      <c r="K1193" s="25"/>
      <c r="L1193" s="25"/>
      <c r="M1193" s="25"/>
      <c r="N1193" s="25"/>
      <c r="O1193" s="25"/>
      <c r="P1193" s="25"/>
      <c r="Q1193" s="26"/>
      <c r="R1193" s="25"/>
      <c r="S1193" s="25"/>
      <c r="T1193" s="27">
        <f t="shared" si="91"/>
        <v>0</v>
      </c>
      <c r="U1193" s="27">
        <f t="shared" si="92"/>
        <v>0</v>
      </c>
      <c r="V1193" s="25"/>
      <c r="W1193" s="27" t="str">
        <f t="shared" si="93"/>
        <v/>
      </c>
      <c r="X1193" s="43" t="str">
        <f t="shared" si="94"/>
        <v>OK</v>
      </c>
      <c r="Y1193" s="681" t="str">
        <f t="shared" si="95"/>
        <v/>
      </c>
    </row>
    <row r="1194" spans="1:25" x14ac:dyDescent="0.25">
      <c r="A1194" s="68" t="str">
        <f>'0'!$A$4</f>
        <v>………………..</v>
      </c>
      <c r="B1194" s="341">
        <f>'0'!$A$2</f>
        <v>46112</v>
      </c>
      <c r="C1194" s="341" t="s">
        <v>1246</v>
      </c>
      <c r="D1194" s="22"/>
      <c r="E1194" s="23"/>
      <c r="F1194" s="14"/>
      <c r="G1194" s="23"/>
      <c r="H1194" s="22"/>
      <c r="I1194" s="24"/>
      <c r="J1194" s="24"/>
      <c r="K1194" s="25"/>
      <c r="L1194" s="25"/>
      <c r="M1194" s="25"/>
      <c r="N1194" s="25"/>
      <c r="O1194" s="25"/>
      <c r="P1194" s="25"/>
      <c r="Q1194" s="26"/>
      <c r="R1194" s="25"/>
      <c r="S1194" s="25"/>
      <c r="T1194" s="27">
        <f t="shared" si="91"/>
        <v>0</v>
      </c>
      <c r="U1194" s="27">
        <f t="shared" si="92"/>
        <v>0</v>
      </c>
      <c r="V1194" s="25"/>
      <c r="W1194" s="27" t="str">
        <f t="shared" si="93"/>
        <v/>
      </c>
      <c r="X1194" s="43" t="str">
        <f t="shared" si="94"/>
        <v>OK</v>
      </c>
      <c r="Y1194" s="681" t="str">
        <f t="shared" si="95"/>
        <v/>
      </c>
    </row>
    <row r="1195" spans="1:25" x14ac:dyDescent="0.25">
      <c r="A1195" s="68" t="str">
        <f>'0'!$A$4</f>
        <v>………………..</v>
      </c>
      <c r="B1195" s="341">
        <f>'0'!$A$2</f>
        <v>46112</v>
      </c>
      <c r="C1195" s="341" t="s">
        <v>1246</v>
      </c>
      <c r="D1195" s="22"/>
      <c r="E1195" s="23"/>
      <c r="F1195" s="14"/>
      <c r="G1195" s="23"/>
      <c r="H1195" s="22"/>
      <c r="I1195" s="24"/>
      <c r="J1195" s="24"/>
      <c r="K1195" s="25"/>
      <c r="L1195" s="25"/>
      <c r="M1195" s="25"/>
      <c r="N1195" s="25"/>
      <c r="O1195" s="25"/>
      <c r="P1195" s="25"/>
      <c r="Q1195" s="26"/>
      <c r="R1195" s="25"/>
      <c r="S1195" s="25"/>
      <c r="T1195" s="27">
        <f t="shared" si="91"/>
        <v>0</v>
      </c>
      <c r="U1195" s="27">
        <f t="shared" si="92"/>
        <v>0</v>
      </c>
      <c r="V1195" s="25"/>
      <c r="W1195" s="27" t="str">
        <f t="shared" si="93"/>
        <v/>
      </c>
      <c r="X1195" s="43" t="str">
        <f t="shared" si="94"/>
        <v>OK</v>
      </c>
      <c r="Y1195" s="681" t="str">
        <f t="shared" si="95"/>
        <v/>
      </c>
    </row>
    <row r="1196" spans="1:25" x14ac:dyDescent="0.25">
      <c r="A1196" s="68" t="str">
        <f>'0'!$A$4</f>
        <v>………………..</v>
      </c>
      <c r="B1196" s="341">
        <f>'0'!$A$2</f>
        <v>46112</v>
      </c>
      <c r="C1196" s="341" t="s">
        <v>1246</v>
      </c>
      <c r="D1196" s="22"/>
      <c r="E1196" s="23"/>
      <c r="F1196" s="14"/>
      <c r="G1196" s="23"/>
      <c r="H1196" s="22"/>
      <c r="I1196" s="24"/>
      <c r="J1196" s="24"/>
      <c r="K1196" s="25"/>
      <c r="L1196" s="25"/>
      <c r="M1196" s="25"/>
      <c r="N1196" s="25"/>
      <c r="O1196" s="25"/>
      <c r="P1196" s="25"/>
      <c r="Q1196" s="26"/>
      <c r="R1196" s="25"/>
      <c r="S1196" s="25"/>
      <c r="T1196" s="27">
        <f t="shared" si="91"/>
        <v>0</v>
      </c>
      <c r="U1196" s="27">
        <f t="shared" si="92"/>
        <v>0</v>
      </c>
      <c r="V1196" s="25"/>
      <c r="W1196" s="27" t="str">
        <f t="shared" si="93"/>
        <v/>
      </c>
      <c r="X1196" s="43" t="str">
        <f t="shared" si="94"/>
        <v>OK</v>
      </c>
      <c r="Y1196" s="681" t="str">
        <f t="shared" si="95"/>
        <v/>
      </c>
    </row>
    <row r="1197" spans="1:25" x14ac:dyDescent="0.25">
      <c r="A1197" s="68" t="str">
        <f>'0'!$A$4</f>
        <v>………………..</v>
      </c>
      <c r="B1197" s="341">
        <f>'0'!$A$2</f>
        <v>46112</v>
      </c>
      <c r="C1197" s="341" t="s">
        <v>1246</v>
      </c>
      <c r="D1197" s="22"/>
      <c r="E1197" s="23"/>
      <c r="F1197" s="14"/>
      <c r="G1197" s="23"/>
      <c r="H1197" s="22"/>
      <c r="I1197" s="24"/>
      <c r="J1197" s="24"/>
      <c r="K1197" s="25"/>
      <c r="L1197" s="25"/>
      <c r="M1197" s="25"/>
      <c r="N1197" s="25"/>
      <c r="O1197" s="25"/>
      <c r="P1197" s="25"/>
      <c r="Q1197" s="26"/>
      <c r="R1197" s="25"/>
      <c r="S1197" s="25"/>
      <c r="T1197" s="27">
        <f t="shared" si="91"/>
        <v>0</v>
      </c>
      <c r="U1197" s="27">
        <f t="shared" si="92"/>
        <v>0</v>
      </c>
      <c r="V1197" s="25"/>
      <c r="W1197" s="27" t="str">
        <f t="shared" si="93"/>
        <v/>
      </c>
      <c r="X1197" s="43" t="str">
        <f t="shared" si="94"/>
        <v>OK</v>
      </c>
      <c r="Y1197" s="681" t="str">
        <f t="shared" si="95"/>
        <v/>
      </c>
    </row>
    <row r="1198" spans="1:25" x14ac:dyDescent="0.25">
      <c r="A1198" s="68" t="str">
        <f>'0'!$A$4</f>
        <v>………………..</v>
      </c>
      <c r="B1198" s="341">
        <f>'0'!$A$2</f>
        <v>46112</v>
      </c>
      <c r="C1198" s="341" t="s">
        <v>1246</v>
      </c>
      <c r="D1198" s="22"/>
      <c r="E1198" s="23"/>
      <c r="F1198" s="14"/>
      <c r="G1198" s="23"/>
      <c r="H1198" s="22"/>
      <c r="I1198" s="24"/>
      <c r="J1198" s="24"/>
      <c r="K1198" s="25"/>
      <c r="L1198" s="25"/>
      <c r="M1198" s="25"/>
      <c r="N1198" s="25"/>
      <c r="O1198" s="25"/>
      <c r="P1198" s="25"/>
      <c r="Q1198" s="26"/>
      <c r="R1198" s="25"/>
      <c r="S1198" s="25"/>
      <c r="T1198" s="27">
        <f t="shared" si="91"/>
        <v>0</v>
      </c>
      <c r="U1198" s="27">
        <f t="shared" si="92"/>
        <v>0</v>
      </c>
      <c r="V1198" s="25"/>
      <c r="W1198" s="27" t="str">
        <f t="shared" si="93"/>
        <v/>
      </c>
      <c r="X1198" s="43" t="str">
        <f t="shared" si="94"/>
        <v>OK</v>
      </c>
      <c r="Y1198" s="681" t="str">
        <f t="shared" si="95"/>
        <v/>
      </c>
    </row>
    <row r="1199" spans="1:25" x14ac:dyDescent="0.25">
      <c r="A1199" s="68" t="str">
        <f>'0'!$A$4</f>
        <v>………………..</v>
      </c>
      <c r="B1199" s="341">
        <f>'0'!$A$2</f>
        <v>46112</v>
      </c>
      <c r="C1199" s="341" t="s">
        <v>1246</v>
      </c>
      <c r="D1199" s="22"/>
      <c r="E1199" s="23"/>
      <c r="F1199" s="14"/>
      <c r="G1199" s="23"/>
      <c r="H1199" s="22"/>
      <c r="I1199" s="24"/>
      <c r="J1199" s="24"/>
      <c r="K1199" s="25"/>
      <c r="L1199" s="25"/>
      <c r="M1199" s="25"/>
      <c r="N1199" s="25"/>
      <c r="O1199" s="25"/>
      <c r="P1199" s="25"/>
      <c r="Q1199" s="26"/>
      <c r="R1199" s="25"/>
      <c r="S1199" s="25"/>
      <c r="T1199" s="27">
        <f t="shared" si="91"/>
        <v>0</v>
      </c>
      <c r="U1199" s="27">
        <f t="shared" si="92"/>
        <v>0</v>
      </c>
      <c r="V1199" s="25"/>
      <c r="W1199" s="27" t="str">
        <f t="shared" si="93"/>
        <v/>
      </c>
      <c r="X1199" s="43" t="str">
        <f t="shared" si="94"/>
        <v>OK</v>
      </c>
      <c r="Y1199" s="681" t="str">
        <f t="shared" si="95"/>
        <v/>
      </c>
    </row>
    <row r="1200" spans="1:25" x14ac:dyDescent="0.25">
      <c r="A1200" s="68" t="str">
        <f>'0'!$A$4</f>
        <v>………………..</v>
      </c>
      <c r="B1200" s="341">
        <f>'0'!$A$2</f>
        <v>46112</v>
      </c>
      <c r="C1200" s="341" t="s">
        <v>1246</v>
      </c>
      <c r="D1200" s="22"/>
      <c r="E1200" s="23"/>
      <c r="F1200" s="14"/>
      <c r="G1200" s="23"/>
      <c r="H1200" s="22"/>
      <c r="I1200" s="24"/>
      <c r="J1200" s="24"/>
      <c r="K1200" s="25"/>
      <c r="L1200" s="25"/>
      <c r="M1200" s="25"/>
      <c r="N1200" s="25"/>
      <c r="O1200" s="25"/>
      <c r="P1200" s="25"/>
      <c r="Q1200" s="26"/>
      <c r="R1200" s="25"/>
      <c r="S1200" s="25"/>
      <c r="T1200" s="27">
        <f t="shared" si="91"/>
        <v>0</v>
      </c>
      <c r="U1200" s="27">
        <f t="shared" si="92"/>
        <v>0</v>
      </c>
      <c r="V1200" s="25"/>
      <c r="W1200" s="27" t="str">
        <f t="shared" si="93"/>
        <v/>
      </c>
      <c r="X1200" s="43" t="str">
        <f t="shared" si="94"/>
        <v>OK</v>
      </c>
      <c r="Y1200" s="681" t="str">
        <f t="shared" si="95"/>
        <v/>
      </c>
    </row>
    <row r="1201" spans="1:25" x14ac:dyDescent="0.25">
      <c r="A1201" s="68" t="str">
        <f>'0'!$A$4</f>
        <v>………………..</v>
      </c>
      <c r="B1201" s="341">
        <f>'0'!$A$2</f>
        <v>46112</v>
      </c>
      <c r="C1201" s="341" t="s">
        <v>1246</v>
      </c>
      <c r="D1201" s="22"/>
      <c r="E1201" s="23"/>
      <c r="F1201" s="14"/>
      <c r="G1201" s="23"/>
      <c r="H1201" s="22"/>
      <c r="I1201" s="24"/>
      <c r="J1201" s="24"/>
      <c r="K1201" s="25"/>
      <c r="L1201" s="25"/>
      <c r="M1201" s="25"/>
      <c r="N1201" s="25"/>
      <c r="O1201" s="25"/>
      <c r="P1201" s="25"/>
      <c r="Q1201" s="26"/>
      <c r="R1201" s="25"/>
      <c r="S1201" s="25"/>
      <c r="T1201" s="27">
        <f t="shared" si="91"/>
        <v>0</v>
      </c>
      <c r="U1201" s="27">
        <f t="shared" si="92"/>
        <v>0</v>
      </c>
      <c r="V1201" s="25"/>
      <c r="W1201" s="27" t="str">
        <f t="shared" si="93"/>
        <v/>
      </c>
      <c r="X1201" s="43" t="str">
        <f t="shared" si="94"/>
        <v>OK</v>
      </c>
      <c r="Y1201" s="681" t="str">
        <f t="shared" si="95"/>
        <v/>
      </c>
    </row>
    <row r="1202" spans="1:25" x14ac:dyDescent="0.25">
      <c r="A1202" s="68" t="str">
        <f>'0'!$A$4</f>
        <v>………………..</v>
      </c>
      <c r="B1202" s="341">
        <f>'0'!$A$2</f>
        <v>46112</v>
      </c>
      <c r="C1202" s="341" t="s">
        <v>1246</v>
      </c>
      <c r="D1202" s="22"/>
      <c r="E1202" s="23"/>
      <c r="F1202" s="14"/>
      <c r="G1202" s="23"/>
      <c r="H1202" s="22"/>
      <c r="I1202" s="24"/>
      <c r="J1202" s="24"/>
      <c r="K1202" s="25"/>
      <c r="L1202" s="25"/>
      <c r="M1202" s="25"/>
      <c r="N1202" s="25"/>
      <c r="O1202" s="25"/>
      <c r="P1202" s="25"/>
      <c r="Q1202" s="26"/>
      <c r="R1202" s="25"/>
      <c r="S1202" s="25"/>
      <c r="T1202" s="27">
        <f t="shared" si="91"/>
        <v>0</v>
      </c>
      <c r="U1202" s="27">
        <f t="shared" si="92"/>
        <v>0</v>
      </c>
      <c r="V1202" s="25"/>
      <c r="W1202" s="27" t="str">
        <f t="shared" si="93"/>
        <v/>
      </c>
      <c r="X1202" s="43" t="str">
        <f t="shared" si="94"/>
        <v>OK</v>
      </c>
      <c r="Y1202" s="681" t="str">
        <f t="shared" si="95"/>
        <v/>
      </c>
    </row>
    <row r="1203" spans="1:25" x14ac:dyDescent="0.25">
      <c r="A1203" s="68" t="str">
        <f>'0'!$A$4</f>
        <v>………………..</v>
      </c>
      <c r="B1203" s="341">
        <f>'0'!$A$2</f>
        <v>46112</v>
      </c>
      <c r="C1203" s="341" t="s">
        <v>1246</v>
      </c>
      <c r="D1203" s="22"/>
      <c r="E1203" s="23"/>
      <c r="F1203" s="14"/>
      <c r="G1203" s="23"/>
      <c r="H1203" s="22"/>
      <c r="I1203" s="24"/>
      <c r="J1203" s="24"/>
      <c r="K1203" s="25"/>
      <c r="L1203" s="25"/>
      <c r="M1203" s="25"/>
      <c r="N1203" s="25"/>
      <c r="O1203" s="25"/>
      <c r="P1203" s="25"/>
      <c r="Q1203" s="26"/>
      <c r="R1203" s="25"/>
      <c r="S1203" s="25"/>
      <c r="T1203" s="27">
        <f t="shared" si="91"/>
        <v>0</v>
      </c>
      <c r="U1203" s="27">
        <f t="shared" si="92"/>
        <v>0</v>
      </c>
      <c r="V1203" s="25"/>
      <c r="W1203" s="27" t="str">
        <f t="shared" si="93"/>
        <v/>
      </c>
      <c r="X1203" s="43" t="str">
        <f t="shared" si="94"/>
        <v>OK</v>
      </c>
      <c r="Y1203" s="681" t="str">
        <f t="shared" si="95"/>
        <v/>
      </c>
    </row>
    <row r="1204" spans="1:25" x14ac:dyDescent="0.25">
      <c r="A1204" s="68" t="str">
        <f>'0'!$A$4</f>
        <v>………………..</v>
      </c>
      <c r="B1204" s="341">
        <f>'0'!$A$2</f>
        <v>46112</v>
      </c>
      <c r="C1204" s="341" t="s">
        <v>1246</v>
      </c>
      <c r="D1204" s="22"/>
      <c r="E1204" s="23"/>
      <c r="F1204" s="14"/>
      <c r="G1204" s="23"/>
      <c r="H1204" s="22"/>
      <c r="I1204" s="24"/>
      <c r="J1204" s="24"/>
      <c r="K1204" s="25"/>
      <c r="L1204" s="25"/>
      <c r="M1204" s="25"/>
      <c r="N1204" s="25"/>
      <c r="O1204" s="25"/>
      <c r="P1204" s="25"/>
      <c r="Q1204" s="26"/>
      <c r="R1204" s="25"/>
      <c r="S1204" s="25"/>
      <c r="T1204" s="27">
        <f t="shared" si="91"/>
        <v>0</v>
      </c>
      <c r="U1204" s="27">
        <f t="shared" si="92"/>
        <v>0</v>
      </c>
      <c r="V1204" s="25"/>
      <c r="W1204" s="27" t="str">
        <f t="shared" si="93"/>
        <v/>
      </c>
      <c r="X1204" s="43" t="str">
        <f t="shared" si="94"/>
        <v>OK</v>
      </c>
      <c r="Y1204" s="681" t="str">
        <f t="shared" si="95"/>
        <v/>
      </c>
    </row>
    <row r="1205" spans="1:25" x14ac:dyDescent="0.25">
      <c r="A1205" s="68" t="str">
        <f>'0'!$A$4</f>
        <v>………………..</v>
      </c>
      <c r="B1205" s="341">
        <f>'0'!$A$2</f>
        <v>46112</v>
      </c>
      <c r="C1205" s="341" t="s">
        <v>1246</v>
      </c>
      <c r="D1205" s="22"/>
      <c r="E1205" s="23"/>
      <c r="F1205" s="14"/>
      <c r="G1205" s="23"/>
      <c r="H1205" s="22"/>
      <c r="I1205" s="24"/>
      <c r="J1205" s="24"/>
      <c r="K1205" s="25"/>
      <c r="L1205" s="25"/>
      <c r="M1205" s="25"/>
      <c r="N1205" s="25"/>
      <c r="O1205" s="25"/>
      <c r="P1205" s="25"/>
      <c r="Q1205" s="26"/>
      <c r="R1205" s="25"/>
      <c r="S1205" s="25"/>
      <c r="T1205" s="27">
        <f t="shared" si="91"/>
        <v>0</v>
      </c>
      <c r="U1205" s="27">
        <f t="shared" si="92"/>
        <v>0</v>
      </c>
      <c r="V1205" s="25"/>
      <c r="W1205" s="27" t="str">
        <f t="shared" si="93"/>
        <v/>
      </c>
      <c r="X1205" s="43" t="str">
        <f t="shared" si="94"/>
        <v>OK</v>
      </c>
      <c r="Y1205" s="681" t="str">
        <f t="shared" si="95"/>
        <v/>
      </c>
    </row>
    <row r="1206" spans="1:25" x14ac:dyDescent="0.25">
      <c r="A1206" s="68" t="str">
        <f>'0'!$A$4</f>
        <v>………………..</v>
      </c>
      <c r="B1206" s="341">
        <f>'0'!$A$2</f>
        <v>46112</v>
      </c>
      <c r="C1206" s="341" t="s">
        <v>1246</v>
      </c>
      <c r="D1206" s="22"/>
      <c r="E1206" s="23"/>
      <c r="F1206" s="14"/>
      <c r="G1206" s="23"/>
      <c r="H1206" s="22"/>
      <c r="I1206" s="24"/>
      <c r="J1206" s="24"/>
      <c r="K1206" s="25"/>
      <c r="L1206" s="25"/>
      <c r="M1206" s="25"/>
      <c r="N1206" s="25"/>
      <c r="O1206" s="25"/>
      <c r="P1206" s="25"/>
      <c r="Q1206" s="26"/>
      <c r="R1206" s="25"/>
      <c r="S1206" s="25"/>
      <c r="T1206" s="27">
        <f t="shared" si="91"/>
        <v>0</v>
      </c>
      <c r="U1206" s="27">
        <f t="shared" si="92"/>
        <v>0</v>
      </c>
      <c r="V1206" s="25"/>
      <c r="W1206" s="27" t="str">
        <f t="shared" si="93"/>
        <v/>
      </c>
      <c r="X1206" s="43" t="str">
        <f t="shared" si="94"/>
        <v>OK</v>
      </c>
      <c r="Y1206" s="681" t="str">
        <f t="shared" si="95"/>
        <v/>
      </c>
    </row>
    <row r="1207" spans="1:25" x14ac:dyDescent="0.25">
      <c r="A1207" s="68" t="str">
        <f>'0'!$A$4</f>
        <v>………………..</v>
      </c>
      <c r="B1207" s="341">
        <f>'0'!$A$2</f>
        <v>46112</v>
      </c>
      <c r="C1207" s="341" t="s">
        <v>1246</v>
      </c>
      <c r="D1207" s="22"/>
      <c r="E1207" s="23"/>
      <c r="F1207" s="14"/>
      <c r="G1207" s="23"/>
      <c r="H1207" s="22"/>
      <c r="I1207" s="24"/>
      <c r="J1207" s="24"/>
      <c r="K1207" s="25"/>
      <c r="L1207" s="25"/>
      <c r="M1207" s="25"/>
      <c r="N1207" s="25"/>
      <c r="O1207" s="25"/>
      <c r="P1207" s="25"/>
      <c r="Q1207" s="26"/>
      <c r="R1207" s="25"/>
      <c r="S1207" s="25"/>
      <c r="T1207" s="27">
        <f t="shared" si="91"/>
        <v>0</v>
      </c>
      <c r="U1207" s="27">
        <f t="shared" si="92"/>
        <v>0</v>
      </c>
      <c r="V1207" s="25"/>
      <c r="W1207" s="27" t="str">
        <f t="shared" si="93"/>
        <v/>
      </c>
      <c r="X1207" s="43" t="str">
        <f t="shared" si="94"/>
        <v>OK</v>
      </c>
      <c r="Y1207" s="681" t="str">
        <f t="shared" si="95"/>
        <v/>
      </c>
    </row>
    <row r="1208" spans="1:25" x14ac:dyDescent="0.25">
      <c r="A1208" s="68" t="str">
        <f>'0'!$A$4</f>
        <v>………………..</v>
      </c>
      <c r="B1208" s="341">
        <f>'0'!$A$2</f>
        <v>46112</v>
      </c>
      <c r="C1208" s="341" t="s">
        <v>1246</v>
      </c>
      <c r="D1208" s="22"/>
      <c r="E1208" s="23"/>
      <c r="F1208" s="14"/>
      <c r="G1208" s="23"/>
      <c r="H1208" s="22"/>
      <c r="I1208" s="24"/>
      <c r="J1208" s="24"/>
      <c r="K1208" s="25"/>
      <c r="L1208" s="25"/>
      <c r="M1208" s="25"/>
      <c r="N1208" s="25"/>
      <c r="O1208" s="25"/>
      <c r="P1208" s="25"/>
      <c r="Q1208" s="26"/>
      <c r="R1208" s="25"/>
      <c r="S1208" s="25"/>
      <c r="T1208" s="27">
        <f t="shared" si="91"/>
        <v>0</v>
      </c>
      <c r="U1208" s="27">
        <f t="shared" si="92"/>
        <v>0</v>
      </c>
      <c r="V1208" s="25"/>
      <c r="W1208" s="27" t="str">
        <f t="shared" si="93"/>
        <v/>
      </c>
      <c r="X1208" s="43" t="str">
        <f t="shared" si="94"/>
        <v>OK</v>
      </c>
      <c r="Y1208" s="681" t="str">
        <f t="shared" si="95"/>
        <v/>
      </c>
    </row>
    <row r="1209" spans="1:25" x14ac:dyDescent="0.25">
      <c r="A1209" s="68" t="str">
        <f>'0'!$A$4</f>
        <v>………………..</v>
      </c>
      <c r="B1209" s="341">
        <f>'0'!$A$2</f>
        <v>46112</v>
      </c>
      <c r="C1209" s="341" t="s">
        <v>1246</v>
      </c>
      <c r="D1209" s="22"/>
      <c r="E1209" s="23"/>
      <c r="F1209" s="14"/>
      <c r="G1209" s="23"/>
      <c r="H1209" s="22"/>
      <c r="I1209" s="24"/>
      <c r="J1209" s="24"/>
      <c r="K1209" s="25"/>
      <c r="L1209" s="25"/>
      <c r="M1209" s="25"/>
      <c r="N1209" s="25"/>
      <c r="O1209" s="25"/>
      <c r="P1209" s="25"/>
      <c r="Q1209" s="26"/>
      <c r="R1209" s="25"/>
      <c r="S1209" s="25"/>
      <c r="T1209" s="27">
        <f t="shared" si="91"/>
        <v>0</v>
      </c>
      <c r="U1209" s="27">
        <f t="shared" si="92"/>
        <v>0</v>
      </c>
      <c r="V1209" s="25"/>
      <c r="W1209" s="27" t="str">
        <f t="shared" si="93"/>
        <v/>
      </c>
      <c r="X1209" s="43" t="str">
        <f t="shared" si="94"/>
        <v>OK</v>
      </c>
      <c r="Y1209" s="681" t="str">
        <f t="shared" si="95"/>
        <v/>
      </c>
    </row>
    <row r="1210" spans="1:25" x14ac:dyDescent="0.25">
      <c r="A1210" s="68" t="str">
        <f>'0'!$A$4</f>
        <v>………………..</v>
      </c>
      <c r="B1210" s="341">
        <f>'0'!$A$2</f>
        <v>46112</v>
      </c>
      <c r="C1210" s="341" t="s">
        <v>1246</v>
      </c>
      <c r="D1210" s="22"/>
      <c r="E1210" s="23"/>
      <c r="F1210" s="14"/>
      <c r="G1210" s="23"/>
      <c r="H1210" s="22"/>
      <c r="I1210" s="24"/>
      <c r="J1210" s="24"/>
      <c r="K1210" s="25"/>
      <c r="L1210" s="25"/>
      <c r="M1210" s="25"/>
      <c r="N1210" s="25"/>
      <c r="O1210" s="25"/>
      <c r="P1210" s="25"/>
      <c r="Q1210" s="26"/>
      <c r="R1210" s="25"/>
      <c r="S1210" s="25"/>
      <c r="T1210" s="27">
        <f t="shared" si="91"/>
        <v>0</v>
      </c>
      <c r="U1210" s="27">
        <f t="shared" si="92"/>
        <v>0</v>
      </c>
      <c r="V1210" s="25"/>
      <c r="W1210" s="27" t="str">
        <f t="shared" si="93"/>
        <v/>
      </c>
      <c r="X1210" s="43" t="str">
        <f t="shared" si="94"/>
        <v>OK</v>
      </c>
      <c r="Y1210" s="681" t="str">
        <f t="shared" si="95"/>
        <v/>
      </c>
    </row>
    <row r="1211" spans="1:25" x14ac:dyDescent="0.25">
      <c r="A1211" s="68" t="str">
        <f>'0'!$A$4</f>
        <v>………………..</v>
      </c>
      <c r="B1211" s="341">
        <f>'0'!$A$2</f>
        <v>46112</v>
      </c>
      <c r="C1211" s="341" t="s">
        <v>1246</v>
      </c>
      <c r="D1211" s="22"/>
      <c r="E1211" s="23"/>
      <c r="F1211" s="14"/>
      <c r="G1211" s="23"/>
      <c r="H1211" s="22"/>
      <c r="I1211" s="24"/>
      <c r="J1211" s="24"/>
      <c r="K1211" s="25"/>
      <c r="L1211" s="25"/>
      <c r="M1211" s="25"/>
      <c r="N1211" s="25"/>
      <c r="O1211" s="25"/>
      <c r="P1211" s="25"/>
      <c r="Q1211" s="26"/>
      <c r="R1211" s="25"/>
      <c r="S1211" s="25"/>
      <c r="T1211" s="27">
        <f t="shared" si="91"/>
        <v>0</v>
      </c>
      <c r="U1211" s="27">
        <f t="shared" si="92"/>
        <v>0</v>
      </c>
      <c r="V1211" s="25"/>
      <c r="W1211" s="27" t="str">
        <f t="shared" si="93"/>
        <v/>
      </c>
      <c r="X1211" s="43" t="str">
        <f t="shared" si="94"/>
        <v>OK</v>
      </c>
      <c r="Y1211" s="681" t="str">
        <f t="shared" si="95"/>
        <v/>
      </c>
    </row>
    <row r="1212" spans="1:25" x14ac:dyDescent="0.25">
      <c r="A1212" s="68" t="str">
        <f>'0'!$A$4</f>
        <v>………………..</v>
      </c>
      <c r="B1212" s="341">
        <f>'0'!$A$2</f>
        <v>46112</v>
      </c>
      <c r="C1212" s="341" t="s">
        <v>1246</v>
      </c>
      <c r="D1212" s="22"/>
      <c r="E1212" s="23"/>
      <c r="F1212" s="14"/>
      <c r="G1212" s="23"/>
      <c r="H1212" s="22"/>
      <c r="I1212" s="24"/>
      <c r="J1212" s="24"/>
      <c r="K1212" s="25"/>
      <c r="L1212" s="25"/>
      <c r="M1212" s="25"/>
      <c r="N1212" s="25"/>
      <c r="O1212" s="25"/>
      <c r="P1212" s="25"/>
      <c r="Q1212" s="26"/>
      <c r="R1212" s="25"/>
      <c r="S1212" s="25"/>
      <c r="T1212" s="27">
        <f t="shared" si="91"/>
        <v>0</v>
      </c>
      <c r="U1212" s="27">
        <f t="shared" si="92"/>
        <v>0</v>
      </c>
      <c r="V1212" s="25"/>
      <c r="W1212" s="27" t="str">
        <f t="shared" si="93"/>
        <v/>
      </c>
      <c r="X1212" s="43" t="str">
        <f t="shared" si="94"/>
        <v>OK</v>
      </c>
      <c r="Y1212" s="681" t="str">
        <f t="shared" si="95"/>
        <v/>
      </c>
    </row>
    <row r="1213" spans="1:25" x14ac:dyDescent="0.25">
      <c r="A1213" s="68" t="str">
        <f>'0'!$A$4</f>
        <v>………………..</v>
      </c>
      <c r="B1213" s="341">
        <f>'0'!$A$2</f>
        <v>46112</v>
      </c>
      <c r="C1213" s="341" t="s">
        <v>1246</v>
      </c>
      <c r="D1213" s="22"/>
      <c r="E1213" s="23"/>
      <c r="F1213" s="14"/>
      <c r="G1213" s="23"/>
      <c r="H1213" s="22"/>
      <c r="I1213" s="24"/>
      <c r="J1213" s="24"/>
      <c r="K1213" s="25"/>
      <c r="L1213" s="25"/>
      <c r="M1213" s="25"/>
      <c r="N1213" s="25"/>
      <c r="O1213" s="25"/>
      <c r="P1213" s="25"/>
      <c r="Q1213" s="26"/>
      <c r="R1213" s="25"/>
      <c r="S1213" s="25"/>
      <c r="T1213" s="27">
        <f t="shared" si="91"/>
        <v>0</v>
      </c>
      <c r="U1213" s="27">
        <f t="shared" si="92"/>
        <v>0</v>
      </c>
      <c r="V1213" s="25"/>
      <c r="W1213" s="27" t="str">
        <f t="shared" si="93"/>
        <v/>
      </c>
      <c r="X1213" s="43" t="str">
        <f t="shared" si="94"/>
        <v>OK</v>
      </c>
      <c r="Y1213" s="681" t="str">
        <f t="shared" si="95"/>
        <v/>
      </c>
    </row>
    <row r="1214" spans="1:25" x14ac:dyDescent="0.25">
      <c r="A1214" s="68" t="str">
        <f>'0'!$A$4</f>
        <v>………………..</v>
      </c>
      <c r="B1214" s="341">
        <f>'0'!$A$2</f>
        <v>46112</v>
      </c>
      <c r="C1214" s="341" t="s">
        <v>1246</v>
      </c>
      <c r="D1214" s="22"/>
      <c r="E1214" s="23"/>
      <c r="F1214" s="14"/>
      <c r="G1214" s="23"/>
      <c r="H1214" s="22"/>
      <c r="I1214" s="24"/>
      <c r="J1214" s="24"/>
      <c r="K1214" s="25"/>
      <c r="L1214" s="25"/>
      <c r="M1214" s="25"/>
      <c r="N1214" s="25"/>
      <c r="O1214" s="25"/>
      <c r="P1214" s="25"/>
      <c r="Q1214" s="26"/>
      <c r="R1214" s="25"/>
      <c r="S1214" s="25"/>
      <c r="T1214" s="27">
        <f t="shared" si="91"/>
        <v>0</v>
      </c>
      <c r="U1214" s="27">
        <f t="shared" si="92"/>
        <v>0</v>
      </c>
      <c r="V1214" s="25"/>
      <c r="W1214" s="27" t="str">
        <f t="shared" si="93"/>
        <v/>
      </c>
      <c r="X1214" s="43" t="str">
        <f t="shared" si="94"/>
        <v>OK</v>
      </c>
      <c r="Y1214" s="681" t="str">
        <f t="shared" si="95"/>
        <v/>
      </c>
    </row>
    <row r="1215" spans="1:25" x14ac:dyDescent="0.25">
      <c r="A1215" s="68" t="str">
        <f>'0'!$A$4</f>
        <v>………………..</v>
      </c>
      <c r="B1215" s="341">
        <f>'0'!$A$2</f>
        <v>46112</v>
      </c>
      <c r="C1215" s="341" t="s">
        <v>1246</v>
      </c>
      <c r="D1215" s="22"/>
      <c r="E1215" s="23"/>
      <c r="F1215" s="14"/>
      <c r="G1215" s="23"/>
      <c r="H1215" s="22"/>
      <c r="I1215" s="24"/>
      <c r="J1215" s="24"/>
      <c r="K1215" s="25"/>
      <c r="L1215" s="25"/>
      <c r="M1215" s="25"/>
      <c r="N1215" s="25"/>
      <c r="O1215" s="25"/>
      <c r="P1215" s="25"/>
      <c r="Q1215" s="26"/>
      <c r="R1215" s="25"/>
      <c r="S1215" s="25"/>
      <c r="T1215" s="27">
        <f t="shared" si="91"/>
        <v>0</v>
      </c>
      <c r="U1215" s="27">
        <f t="shared" si="92"/>
        <v>0</v>
      </c>
      <c r="V1215" s="25"/>
      <c r="W1215" s="27" t="str">
        <f t="shared" si="93"/>
        <v/>
      </c>
      <c r="X1215" s="43" t="str">
        <f t="shared" si="94"/>
        <v>OK</v>
      </c>
      <c r="Y1215" s="681" t="str">
        <f t="shared" si="95"/>
        <v/>
      </c>
    </row>
    <row r="1216" spans="1:25" x14ac:dyDescent="0.25">
      <c r="A1216" s="68" t="str">
        <f>'0'!$A$4</f>
        <v>………………..</v>
      </c>
      <c r="B1216" s="341">
        <f>'0'!$A$2</f>
        <v>46112</v>
      </c>
      <c r="C1216" s="341" t="s">
        <v>1246</v>
      </c>
      <c r="D1216" s="22"/>
      <c r="E1216" s="23"/>
      <c r="F1216" s="14"/>
      <c r="G1216" s="23"/>
      <c r="H1216" s="22"/>
      <c r="I1216" s="24"/>
      <c r="J1216" s="24"/>
      <c r="K1216" s="25"/>
      <c r="L1216" s="25"/>
      <c r="M1216" s="25"/>
      <c r="N1216" s="25"/>
      <c r="O1216" s="25"/>
      <c r="P1216" s="25"/>
      <c r="Q1216" s="26"/>
      <c r="R1216" s="25"/>
      <c r="S1216" s="25"/>
      <c r="T1216" s="27">
        <f t="shared" si="91"/>
        <v>0</v>
      </c>
      <c r="U1216" s="27">
        <f t="shared" si="92"/>
        <v>0</v>
      </c>
      <c r="V1216" s="25"/>
      <c r="W1216" s="27" t="str">
        <f t="shared" si="93"/>
        <v/>
      </c>
      <c r="X1216" s="43" t="str">
        <f t="shared" si="94"/>
        <v>OK</v>
      </c>
      <c r="Y1216" s="681" t="str">
        <f t="shared" si="95"/>
        <v/>
      </c>
    </row>
    <row r="1217" spans="1:25" x14ac:dyDescent="0.25">
      <c r="A1217" s="68" t="str">
        <f>'0'!$A$4</f>
        <v>………………..</v>
      </c>
      <c r="B1217" s="341">
        <f>'0'!$A$2</f>
        <v>46112</v>
      </c>
      <c r="C1217" s="341" t="s">
        <v>1246</v>
      </c>
      <c r="D1217" s="22"/>
      <c r="E1217" s="23"/>
      <c r="F1217" s="14"/>
      <c r="G1217" s="23"/>
      <c r="H1217" s="22"/>
      <c r="I1217" s="24"/>
      <c r="J1217" s="24"/>
      <c r="K1217" s="25"/>
      <c r="L1217" s="25"/>
      <c r="M1217" s="25"/>
      <c r="N1217" s="25"/>
      <c r="O1217" s="25"/>
      <c r="P1217" s="25"/>
      <c r="Q1217" s="26"/>
      <c r="R1217" s="25"/>
      <c r="S1217" s="25"/>
      <c r="T1217" s="27">
        <f t="shared" si="91"/>
        <v>0</v>
      </c>
      <c r="U1217" s="27">
        <f t="shared" si="92"/>
        <v>0</v>
      </c>
      <c r="V1217" s="25"/>
      <c r="W1217" s="27" t="str">
        <f t="shared" si="93"/>
        <v/>
      </c>
      <c r="X1217" s="43" t="str">
        <f t="shared" si="94"/>
        <v>OK</v>
      </c>
      <c r="Y1217" s="681" t="str">
        <f t="shared" si="95"/>
        <v/>
      </c>
    </row>
    <row r="1218" spans="1:25" x14ac:dyDescent="0.25">
      <c r="A1218" s="68" t="str">
        <f>'0'!$A$4</f>
        <v>………………..</v>
      </c>
      <c r="B1218" s="341">
        <f>'0'!$A$2</f>
        <v>46112</v>
      </c>
      <c r="C1218" s="341" t="s">
        <v>1246</v>
      </c>
      <c r="D1218" s="22"/>
      <c r="E1218" s="23"/>
      <c r="F1218" s="14"/>
      <c r="G1218" s="23"/>
      <c r="H1218" s="22"/>
      <c r="I1218" s="24"/>
      <c r="J1218" s="24"/>
      <c r="K1218" s="25"/>
      <c r="L1218" s="25"/>
      <c r="M1218" s="25"/>
      <c r="N1218" s="25"/>
      <c r="O1218" s="25"/>
      <c r="P1218" s="25"/>
      <c r="Q1218" s="26"/>
      <c r="R1218" s="25"/>
      <c r="S1218" s="25"/>
      <c r="T1218" s="27">
        <f t="shared" si="91"/>
        <v>0</v>
      </c>
      <c r="U1218" s="27">
        <f t="shared" si="92"/>
        <v>0</v>
      </c>
      <c r="V1218" s="25"/>
      <c r="W1218" s="27" t="str">
        <f t="shared" si="93"/>
        <v/>
      </c>
      <c r="X1218" s="43" t="str">
        <f t="shared" si="94"/>
        <v>OK</v>
      </c>
      <c r="Y1218" s="681" t="str">
        <f t="shared" si="95"/>
        <v/>
      </c>
    </row>
    <row r="1219" spans="1:25" x14ac:dyDescent="0.25">
      <c r="A1219" s="68" t="str">
        <f>'0'!$A$4</f>
        <v>………………..</v>
      </c>
      <c r="B1219" s="341">
        <f>'0'!$A$2</f>
        <v>46112</v>
      </c>
      <c r="C1219" s="341" t="s">
        <v>1246</v>
      </c>
      <c r="D1219" s="22"/>
      <c r="E1219" s="23"/>
      <c r="F1219" s="14"/>
      <c r="G1219" s="23"/>
      <c r="H1219" s="22"/>
      <c r="I1219" s="24"/>
      <c r="J1219" s="24"/>
      <c r="K1219" s="25"/>
      <c r="L1219" s="25"/>
      <c r="M1219" s="25"/>
      <c r="N1219" s="25"/>
      <c r="O1219" s="25"/>
      <c r="P1219" s="25"/>
      <c r="Q1219" s="26"/>
      <c r="R1219" s="25"/>
      <c r="S1219" s="25"/>
      <c r="T1219" s="27">
        <f t="shared" si="91"/>
        <v>0</v>
      </c>
      <c r="U1219" s="27">
        <f t="shared" si="92"/>
        <v>0</v>
      </c>
      <c r="V1219" s="25"/>
      <c r="W1219" s="27" t="str">
        <f t="shared" si="93"/>
        <v/>
      </c>
      <c r="X1219" s="43" t="str">
        <f t="shared" si="94"/>
        <v>OK</v>
      </c>
      <c r="Y1219" s="681" t="str">
        <f t="shared" si="95"/>
        <v/>
      </c>
    </row>
    <row r="1220" spans="1:25" x14ac:dyDescent="0.25">
      <c r="A1220" s="68" t="str">
        <f>'0'!$A$4</f>
        <v>………………..</v>
      </c>
      <c r="B1220" s="341">
        <f>'0'!$A$2</f>
        <v>46112</v>
      </c>
      <c r="C1220" s="341" t="s">
        <v>1246</v>
      </c>
      <c r="D1220" s="22"/>
      <c r="E1220" s="23"/>
      <c r="F1220" s="14"/>
      <c r="G1220" s="23"/>
      <c r="H1220" s="22"/>
      <c r="I1220" s="24"/>
      <c r="J1220" s="24"/>
      <c r="K1220" s="25"/>
      <c r="L1220" s="25"/>
      <c r="M1220" s="25"/>
      <c r="N1220" s="25"/>
      <c r="O1220" s="25"/>
      <c r="P1220" s="25"/>
      <c r="Q1220" s="26"/>
      <c r="R1220" s="25"/>
      <c r="S1220" s="25"/>
      <c r="T1220" s="27">
        <f t="shared" si="91"/>
        <v>0</v>
      </c>
      <c r="U1220" s="27">
        <f t="shared" si="92"/>
        <v>0</v>
      </c>
      <c r="V1220" s="25"/>
      <c r="W1220" s="27" t="str">
        <f t="shared" si="93"/>
        <v/>
      </c>
      <c r="X1220" s="43" t="str">
        <f t="shared" si="94"/>
        <v>OK</v>
      </c>
      <c r="Y1220" s="681" t="str">
        <f t="shared" si="95"/>
        <v/>
      </c>
    </row>
    <row r="1221" spans="1:25" x14ac:dyDescent="0.25">
      <c r="A1221" s="68" t="str">
        <f>'0'!$A$4</f>
        <v>………………..</v>
      </c>
      <c r="B1221" s="341">
        <f>'0'!$A$2</f>
        <v>46112</v>
      </c>
      <c r="C1221" s="341" t="s">
        <v>1246</v>
      </c>
      <c r="D1221" s="22"/>
      <c r="E1221" s="23"/>
      <c r="F1221" s="14"/>
      <c r="G1221" s="23"/>
      <c r="H1221" s="22"/>
      <c r="I1221" s="24"/>
      <c r="J1221" s="24"/>
      <c r="K1221" s="25"/>
      <c r="L1221" s="25"/>
      <c r="M1221" s="25"/>
      <c r="N1221" s="25"/>
      <c r="O1221" s="25"/>
      <c r="P1221" s="25"/>
      <c r="Q1221" s="26"/>
      <c r="R1221" s="25"/>
      <c r="S1221" s="25"/>
      <c r="T1221" s="27">
        <f t="shared" si="91"/>
        <v>0</v>
      </c>
      <c r="U1221" s="27">
        <f t="shared" si="92"/>
        <v>0</v>
      </c>
      <c r="V1221" s="25"/>
      <c r="W1221" s="27" t="str">
        <f t="shared" si="93"/>
        <v/>
      </c>
      <c r="X1221" s="43" t="str">
        <f t="shared" si="94"/>
        <v>OK</v>
      </c>
      <c r="Y1221" s="681" t="str">
        <f t="shared" si="95"/>
        <v/>
      </c>
    </row>
    <row r="1222" spans="1:25" x14ac:dyDescent="0.25">
      <c r="A1222" s="68" t="str">
        <f>'0'!$A$4</f>
        <v>………………..</v>
      </c>
      <c r="B1222" s="341">
        <f>'0'!$A$2</f>
        <v>46112</v>
      </c>
      <c r="C1222" s="341" t="s">
        <v>1246</v>
      </c>
      <c r="D1222" s="22"/>
      <c r="E1222" s="23"/>
      <c r="F1222" s="14"/>
      <c r="G1222" s="23"/>
      <c r="H1222" s="22"/>
      <c r="I1222" s="24"/>
      <c r="J1222" s="24"/>
      <c r="K1222" s="25"/>
      <c r="L1222" s="25"/>
      <c r="M1222" s="25"/>
      <c r="N1222" s="25"/>
      <c r="O1222" s="25"/>
      <c r="P1222" s="25"/>
      <c r="Q1222" s="26"/>
      <c r="R1222" s="25"/>
      <c r="S1222" s="25"/>
      <c r="T1222" s="27">
        <f t="shared" si="91"/>
        <v>0</v>
      </c>
      <c r="U1222" s="27">
        <f t="shared" si="92"/>
        <v>0</v>
      </c>
      <c r="V1222" s="25"/>
      <c r="W1222" s="27" t="str">
        <f t="shared" si="93"/>
        <v/>
      </c>
      <c r="X1222" s="43" t="str">
        <f t="shared" si="94"/>
        <v>OK</v>
      </c>
      <c r="Y1222" s="681" t="str">
        <f t="shared" si="95"/>
        <v/>
      </c>
    </row>
    <row r="1223" spans="1:25" x14ac:dyDescent="0.25">
      <c r="A1223" s="68" t="str">
        <f>'0'!$A$4</f>
        <v>………………..</v>
      </c>
      <c r="B1223" s="341">
        <f>'0'!$A$2</f>
        <v>46112</v>
      </c>
      <c r="C1223" s="341" t="s">
        <v>1246</v>
      </c>
      <c r="D1223" s="22"/>
      <c r="E1223" s="23"/>
      <c r="F1223" s="14"/>
      <c r="G1223" s="23"/>
      <c r="H1223" s="22"/>
      <c r="I1223" s="24"/>
      <c r="J1223" s="24"/>
      <c r="K1223" s="25"/>
      <c r="L1223" s="25"/>
      <c r="M1223" s="25"/>
      <c r="N1223" s="25"/>
      <c r="O1223" s="25"/>
      <c r="P1223" s="25"/>
      <c r="Q1223" s="26"/>
      <c r="R1223" s="25"/>
      <c r="S1223" s="25"/>
      <c r="T1223" s="27">
        <f t="shared" si="91"/>
        <v>0</v>
      </c>
      <c r="U1223" s="27">
        <f t="shared" si="92"/>
        <v>0</v>
      </c>
      <c r="V1223" s="25"/>
      <c r="W1223" s="27" t="str">
        <f t="shared" si="93"/>
        <v/>
      </c>
      <c r="X1223" s="43" t="str">
        <f t="shared" si="94"/>
        <v>OK</v>
      </c>
      <c r="Y1223" s="681" t="str">
        <f t="shared" si="95"/>
        <v/>
      </c>
    </row>
    <row r="1224" spans="1:25" x14ac:dyDescent="0.25">
      <c r="A1224" s="68" t="str">
        <f>'0'!$A$4</f>
        <v>………………..</v>
      </c>
      <c r="B1224" s="341">
        <f>'0'!$A$2</f>
        <v>46112</v>
      </c>
      <c r="C1224" s="341" t="s">
        <v>1246</v>
      </c>
      <c r="D1224" s="22"/>
      <c r="E1224" s="23"/>
      <c r="F1224" s="14"/>
      <c r="G1224" s="23"/>
      <c r="H1224" s="22"/>
      <c r="I1224" s="24"/>
      <c r="J1224" s="24"/>
      <c r="K1224" s="25"/>
      <c r="L1224" s="25"/>
      <c r="M1224" s="25"/>
      <c r="N1224" s="25"/>
      <c r="O1224" s="25"/>
      <c r="P1224" s="25"/>
      <c r="Q1224" s="26"/>
      <c r="R1224" s="25"/>
      <c r="S1224" s="25"/>
      <c r="T1224" s="27">
        <f t="shared" si="91"/>
        <v>0</v>
      </c>
      <c r="U1224" s="27">
        <f t="shared" si="92"/>
        <v>0</v>
      </c>
      <c r="V1224" s="25"/>
      <c r="W1224" s="27" t="str">
        <f t="shared" si="93"/>
        <v/>
      </c>
      <c r="X1224" s="43" t="str">
        <f t="shared" si="94"/>
        <v>OK</v>
      </c>
      <c r="Y1224" s="681" t="str">
        <f t="shared" si="95"/>
        <v/>
      </c>
    </row>
    <row r="1225" spans="1:25" x14ac:dyDescent="0.25">
      <c r="A1225" s="68" t="str">
        <f>'0'!$A$4</f>
        <v>………………..</v>
      </c>
      <c r="B1225" s="341">
        <f>'0'!$A$2</f>
        <v>46112</v>
      </c>
      <c r="C1225" s="341" t="s">
        <v>1246</v>
      </c>
      <c r="D1225" s="22"/>
      <c r="E1225" s="23"/>
      <c r="F1225" s="14"/>
      <c r="G1225" s="23"/>
      <c r="H1225" s="22"/>
      <c r="I1225" s="24"/>
      <c r="J1225" s="24"/>
      <c r="K1225" s="25"/>
      <c r="L1225" s="25"/>
      <c r="M1225" s="25"/>
      <c r="N1225" s="25"/>
      <c r="O1225" s="25"/>
      <c r="P1225" s="25"/>
      <c r="Q1225" s="26"/>
      <c r="R1225" s="25"/>
      <c r="S1225" s="25"/>
      <c r="T1225" s="27">
        <f t="shared" ref="T1225:T1288" si="96">N1225+P1225-R1225</f>
        <v>0</v>
      </c>
      <c r="U1225" s="27">
        <f t="shared" ref="U1225:U1288" si="97">O1225+Q1225-S1225</f>
        <v>0</v>
      </c>
      <c r="V1225" s="25"/>
      <c r="W1225" s="27" t="str">
        <f t="shared" ref="W1225:W1288" si="98">IF(K1225="","",K1225-M1225-(P1225-Q1225))</f>
        <v/>
      </c>
      <c r="X1225" s="43" t="str">
        <f t="shared" ref="X1225:X1288" si="99">IF(ROUND(T1225-V1225,2)&gt;=0,"OK","Просрочието не може да надхвърля задължението")</f>
        <v>OK</v>
      </c>
      <c r="Y1225" s="681" t="str">
        <f t="shared" ref="Y1225:Y1288" si="100">IF(COUNTBLANK(D1225:W1225)=18,"",IF(D1225="999999999","",IF(ISNUMBER(VALUE(D1225)),IF(LEN(D1225)&lt;&gt;9,"Въведеното ЕИК е твърде късо или твърде дълго",IF(OR(MOD(MID(D1225,1,1)*1+MID(D1225,2,1)*2+MID(D1225,3,1)*3+MID(D1225,4,1)*4+MID(D1225,5,1)*5+MID(D1225,6,1)*6+MID(D1225,7,1)*7+MID(D1225,8,1)*8,11)-MID(D1225,9,1)=0,AND(MOD(MID(D1225,1,1)*3+MID(D1225,2,1)*4+MID(D1225,3,1)*5+MID(D1225,4,1)*6+MID(D1225,5,1)*7+MID(D1225,6,1)*8+MID(D1225,7,1)*9+MID(D1225,8,1)*10,11)=10,MID(D1225,9,1)*1=0),MOD(MID(D1225,1,1)*3+MID(D1225,2,1)*4+MID(D1225,3,1)*5+MID(D1225,4,1)*6+MID(D1225,5,1)*7+MID(D1225,6,1)*8+MID(D1225,7,1)*9+MID(D1225,8,1)*10,11)-MID(D1225,9,1)=0),"","Въведеното ЕИК е невалидно")),"Въведеното ЕИК съдържа непозволени символи")))</f>
        <v/>
      </c>
    </row>
    <row r="1226" spans="1:25" x14ac:dyDescent="0.25">
      <c r="A1226" s="68" t="str">
        <f>'0'!$A$4</f>
        <v>………………..</v>
      </c>
      <c r="B1226" s="341">
        <f>'0'!$A$2</f>
        <v>46112</v>
      </c>
      <c r="C1226" s="341" t="s">
        <v>1246</v>
      </c>
      <c r="D1226" s="22"/>
      <c r="E1226" s="23"/>
      <c r="F1226" s="14"/>
      <c r="G1226" s="23"/>
      <c r="H1226" s="22"/>
      <c r="I1226" s="24"/>
      <c r="J1226" s="24"/>
      <c r="K1226" s="25"/>
      <c r="L1226" s="25"/>
      <c r="M1226" s="25"/>
      <c r="N1226" s="25"/>
      <c r="O1226" s="25"/>
      <c r="P1226" s="25"/>
      <c r="Q1226" s="26"/>
      <c r="R1226" s="25"/>
      <c r="S1226" s="25"/>
      <c r="T1226" s="27">
        <f t="shared" si="96"/>
        <v>0</v>
      </c>
      <c r="U1226" s="27">
        <f t="shared" si="97"/>
        <v>0</v>
      </c>
      <c r="V1226" s="25"/>
      <c r="W1226" s="27" t="str">
        <f t="shared" si="98"/>
        <v/>
      </c>
      <c r="X1226" s="43" t="str">
        <f t="shared" si="99"/>
        <v>OK</v>
      </c>
      <c r="Y1226" s="681" t="str">
        <f t="shared" si="100"/>
        <v/>
      </c>
    </row>
    <row r="1227" spans="1:25" x14ac:dyDescent="0.25">
      <c r="A1227" s="68" t="str">
        <f>'0'!$A$4</f>
        <v>………………..</v>
      </c>
      <c r="B1227" s="341">
        <f>'0'!$A$2</f>
        <v>46112</v>
      </c>
      <c r="C1227" s="341" t="s">
        <v>1246</v>
      </c>
      <c r="D1227" s="22"/>
      <c r="E1227" s="23"/>
      <c r="F1227" s="14"/>
      <c r="G1227" s="23"/>
      <c r="H1227" s="22"/>
      <c r="I1227" s="24"/>
      <c r="J1227" s="24"/>
      <c r="K1227" s="25"/>
      <c r="L1227" s="25"/>
      <c r="M1227" s="25"/>
      <c r="N1227" s="25"/>
      <c r="O1227" s="25"/>
      <c r="P1227" s="25"/>
      <c r="Q1227" s="26"/>
      <c r="R1227" s="25"/>
      <c r="S1227" s="25"/>
      <c r="T1227" s="27">
        <f t="shared" si="96"/>
        <v>0</v>
      </c>
      <c r="U1227" s="27">
        <f t="shared" si="97"/>
        <v>0</v>
      </c>
      <c r="V1227" s="25"/>
      <c r="W1227" s="27" t="str">
        <f t="shared" si="98"/>
        <v/>
      </c>
      <c r="X1227" s="43" t="str">
        <f t="shared" si="99"/>
        <v>OK</v>
      </c>
      <c r="Y1227" s="681" t="str">
        <f t="shared" si="100"/>
        <v/>
      </c>
    </row>
    <row r="1228" spans="1:25" x14ac:dyDescent="0.25">
      <c r="A1228" s="68" t="str">
        <f>'0'!$A$4</f>
        <v>………………..</v>
      </c>
      <c r="B1228" s="341">
        <f>'0'!$A$2</f>
        <v>46112</v>
      </c>
      <c r="C1228" s="341" t="s">
        <v>1246</v>
      </c>
      <c r="D1228" s="22"/>
      <c r="E1228" s="23"/>
      <c r="F1228" s="14"/>
      <c r="G1228" s="23"/>
      <c r="H1228" s="22"/>
      <c r="I1228" s="24"/>
      <c r="J1228" s="24"/>
      <c r="K1228" s="25"/>
      <c r="L1228" s="25"/>
      <c r="M1228" s="25"/>
      <c r="N1228" s="25"/>
      <c r="O1228" s="25"/>
      <c r="P1228" s="25"/>
      <c r="Q1228" s="26"/>
      <c r="R1228" s="25"/>
      <c r="S1228" s="25"/>
      <c r="T1228" s="27">
        <f t="shared" si="96"/>
        <v>0</v>
      </c>
      <c r="U1228" s="27">
        <f t="shared" si="97"/>
        <v>0</v>
      </c>
      <c r="V1228" s="25"/>
      <c r="W1228" s="27" t="str">
        <f t="shared" si="98"/>
        <v/>
      </c>
      <c r="X1228" s="43" t="str">
        <f t="shared" si="99"/>
        <v>OK</v>
      </c>
      <c r="Y1228" s="681" t="str">
        <f t="shared" si="100"/>
        <v/>
      </c>
    </row>
    <row r="1229" spans="1:25" x14ac:dyDescent="0.25">
      <c r="A1229" s="68" t="str">
        <f>'0'!$A$4</f>
        <v>………………..</v>
      </c>
      <c r="B1229" s="341">
        <f>'0'!$A$2</f>
        <v>46112</v>
      </c>
      <c r="C1229" s="341" t="s">
        <v>1246</v>
      </c>
      <c r="D1229" s="22"/>
      <c r="E1229" s="23"/>
      <c r="F1229" s="14"/>
      <c r="G1229" s="23"/>
      <c r="H1229" s="22"/>
      <c r="I1229" s="24"/>
      <c r="J1229" s="24"/>
      <c r="K1229" s="25"/>
      <c r="L1229" s="25"/>
      <c r="M1229" s="25"/>
      <c r="N1229" s="25"/>
      <c r="O1229" s="25"/>
      <c r="P1229" s="25"/>
      <c r="Q1229" s="26"/>
      <c r="R1229" s="25"/>
      <c r="S1229" s="25"/>
      <c r="T1229" s="27">
        <f t="shared" si="96"/>
        <v>0</v>
      </c>
      <c r="U1229" s="27">
        <f t="shared" si="97"/>
        <v>0</v>
      </c>
      <c r="V1229" s="25"/>
      <c r="W1229" s="27" t="str">
        <f t="shared" si="98"/>
        <v/>
      </c>
      <c r="X1229" s="43" t="str">
        <f t="shared" si="99"/>
        <v>OK</v>
      </c>
      <c r="Y1229" s="681" t="str">
        <f t="shared" si="100"/>
        <v/>
      </c>
    </row>
    <row r="1230" spans="1:25" x14ac:dyDescent="0.25">
      <c r="A1230" s="68" t="str">
        <f>'0'!$A$4</f>
        <v>………………..</v>
      </c>
      <c r="B1230" s="341">
        <f>'0'!$A$2</f>
        <v>46112</v>
      </c>
      <c r="C1230" s="341" t="s">
        <v>1246</v>
      </c>
      <c r="D1230" s="22"/>
      <c r="E1230" s="23"/>
      <c r="F1230" s="14"/>
      <c r="G1230" s="23"/>
      <c r="H1230" s="22"/>
      <c r="I1230" s="24"/>
      <c r="J1230" s="24"/>
      <c r="K1230" s="25"/>
      <c r="L1230" s="25"/>
      <c r="M1230" s="25"/>
      <c r="N1230" s="25"/>
      <c r="O1230" s="25"/>
      <c r="P1230" s="25"/>
      <c r="Q1230" s="26"/>
      <c r="R1230" s="25"/>
      <c r="S1230" s="25"/>
      <c r="T1230" s="27">
        <f t="shared" si="96"/>
        <v>0</v>
      </c>
      <c r="U1230" s="27">
        <f t="shared" si="97"/>
        <v>0</v>
      </c>
      <c r="V1230" s="25"/>
      <c r="W1230" s="27" t="str">
        <f t="shared" si="98"/>
        <v/>
      </c>
      <c r="X1230" s="43" t="str">
        <f t="shared" si="99"/>
        <v>OK</v>
      </c>
      <c r="Y1230" s="681" t="str">
        <f t="shared" si="100"/>
        <v/>
      </c>
    </row>
    <row r="1231" spans="1:25" x14ac:dyDescent="0.25">
      <c r="A1231" s="68" t="str">
        <f>'0'!$A$4</f>
        <v>………………..</v>
      </c>
      <c r="B1231" s="341">
        <f>'0'!$A$2</f>
        <v>46112</v>
      </c>
      <c r="C1231" s="341" t="s">
        <v>1246</v>
      </c>
      <c r="D1231" s="22"/>
      <c r="E1231" s="23"/>
      <c r="F1231" s="14"/>
      <c r="G1231" s="23"/>
      <c r="H1231" s="22"/>
      <c r="I1231" s="24"/>
      <c r="J1231" s="24"/>
      <c r="K1231" s="25"/>
      <c r="L1231" s="25"/>
      <c r="M1231" s="25"/>
      <c r="N1231" s="25"/>
      <c r="O1231" s="25"/>
      <c r="P1231" s="25"/>
      <c r="Q1231" s="26"/>
      <c r="R1231" s="25"/>
      <c r="S1231" s="25"/>
      <c r="T1231" s="27">
        <f t="shared" si="96"/>
        <v>0</v>
      </c>
      <c r="U1231" s="27">
        <f t="shared" si="97"/>
        <v>0</v>
      </c>
      <c r="V1231" s="25"/>
      <c r="W1231" s="27" t="str">
        <f t="shared" si="98"/>
        <v/>
      </c>
      <c r="X1231" s="43" t="str">
        <f t="shared" si="99"/>
        <v>OK</v>
      </c>
      <c r="Y1231" s="681" t="str">
        <f t="shared" si="100"/>
        <v/>
      </c>
    </row>
    <row r="1232" spans="1:25" x14ac:dyDescent="0.25">
      <c r="A1232" s="68" t="str">
        <f>'0'!$A$4</f>
        <v>………………..</v>
      </c>
      <c r="B1232" s="341">
        <f>'0'!$A$2</f>
        <v>46112</v>
      </c>
      <c r="C1232" s="341" t="s">
        <v>1246</v>
      </c>
      <c r="D1232" s="22"/>
      <c r="E1232" s="23"/>
      <c r="F1232" s="14"/>
      <c r="G1232" s="23"/>
      <c r="H1232" s="22"/>
      <c r="I1232" s="24"/>
      <c r="J1232" s="24"/>
      <c r="K1232" s="25"/>
      <c r="L1232" s="25"/>
      <c r="M1232" s="25"/>
      <c r="N1232" s="25"/>
      <c r="O1232" s="25"/>
      <c r="P1232" s="25"/>
      <c r="Q1232" s="26"/>
      <c r="R1232" s="25"/>
      <c r="S1232" s="25"/>
      <c r="T1232" s="27">
        <f t="shared" si="96"/>
        <v>0</v>
      </c>
      <c r="U1232" s="27">
        <f t="shared" si="97"/>
        <v>0</v>
      </c>
      <c r="V1232" s="25"/>
      <c r="W1232" s="27" t="str">
        <f t="shared" si="98"/>
        <v/>
      </c>
      <c r="X1232" s="43" t="str">
        <f t="shared" si="99"/>
        <v>OK</v>
      </c>
      <c r="Y1232" s="681" t="str">
        <f t="shared" si="100"/>
        <v/>
      </c>
    </row>
    <row r="1233" spans="1:25" x14ac:dyDescent="0.25">
      <c r="A1233" s="68" t="str">
        <f>'0'!$A$4</f>
        <v>………………..</v>
      </c>
      <c r="B1233" s="341">
        <f>'0'!$A$2</f>
        <v>46112</v>
      </c>
      <c r="C1233" s="341" t="s">
        <v>1246</v>
      </c>
      <c r="D1233" s="22"/>
      <c r="E1233" s="23"/>
      <c r="F1233" s="14"/>
      <c r="G1233" s="23"/>
      <c r="H1233" s="22"/>
      <c r="I1233" s="24"/>
      <c r="J1233" s="24"/>
      <c r="K1233" s="25"/>
      <c r="L1233" s="25"/>
      <c r="M1233" s="25"/>
      <c r="N1233" s="25"/>
      <c r="O1233" s="25"/>
      <c r="P1233" s="25"/>
      <c r="Q1233" s="26"/>
      <c r="R1233" s="25"/>
      <c r="S1233" s="25"/>
      <c r="T1233" s="27">
        <f t="shared" si="96"/>
        <v>0</v>
      </c>
      <c r="U1233" s="27">
        <f t="shared" si="97"/>
        <v>0</v>
      </c>
      <c r="V1233" s="25"/>
      <c r="W1233" s="27" t="str">
        <f t="shared" si="98"/>
        <v/>
      </c>
      <c r="X1233" s="43" t="str">
        <f t="shared" si="99"/>
        <v>OK</v>
      </c>
      <c r="Y1233" s="681" t="str">
        <f t="shared" si="100"/>
        <v/>
      </c>
    </row>
    <row r="1234" spans="1:25" x14ac:dyDescent="0.25">
      <c r="A1234" s="68" t="str">
        <f>'0'!$A$4</f>
        <v>………………..</v>
      </c>
      <c r="B1234" s="341">
        <f>'0'!$A$2</f>
        <v>46112</v>
      </c>
      <c r="C1234" s="341" t="s">
        <v>1246</v>
      </c>
      <c r="D1234" s="22"/>
      <c r="E1234" s="23"/>
      <c r="F1234" s="14"/>
      <c r="G1234" s="23"/>
      <c r="H1234" s="22"/>
      <c r="I1234" s="24"/>
      <c r="J1234" s="24"/>
      <c r="K1234" s="25"/>
      <c r="L1234" s="25"/>
      <c r="M1234" s="25"/>
      <c r="N1234" s="25"/>
      <c r="O1234" s="25"/>
      <c r="P1234" s="25"/>
      <c r="Q1234" s="26"/>
      <c r="R1234" s="25"/>
      <c r="S1234" s="25"/>
      <c r="T1234" s="27">
        <f t="shared" si="96"/>
        <v>0</v>
      </c>
      <c r="U1234" s="27">
        <f t="shared" si="97"/>
        <v>0</v>
      </c>
      <c r="V1234" s="25"/>
      <c r="W1234" s="27" t="str">
        <f t="shared" si="98"/>
        <v/>
      </c>
      <c r="X1234" s="43" t="str">
        <f t="shared" si="99"/>
        <v>OK</v>
      </c>
      <c r="Y1234" s="681" t="str">
        <f t="shared" si="100"/>
        <v/>
      </c>
    </row>
    <row r="1235" spans="1:25" x14ac:dyDescent="0.25">
      <c r="A1235" s="68" t="str">
        <f>'0'!$A$4</f>
        <v>………………..</v>
      </c>
      <c r="B1235" s="341">
        <f>'0'!$A$2</f>
        <v>46112</v>
      </c>
      <c r="C1235" s="341" t="s">
        <v>1246</v>
      </c>
      <c r="D1235" s="22"/>
      <c r="E1235" s="23"/>
      <c r="F1235" s="14"/>
      <c r="G1235" s="23"/>
      <c r="H1235" s="22"/>
      <c r="I1235" s="24"/>
      <c r="J1235" s="24"/>
      <c r="K1235" s="25"/>
      <c r="L1235" s="25"/>
      <c r="M1235" s="25"/>
      <c r="N1235" s="25"/>
      <c r="O1235" s="25"/>
      <c r="P1235" s="25"/>
      <c r="Q1235" s="26"/>
      <c r="R1235" s="25"/>
      <c r="S1235" s="25"/>
      <c r="T1235" s="27">
        <f t="shared" si="96"/>
        <v>0</v>
      </c>
      <c r="U1235" s="27">
        <f t="shared" si="97"/>
        <v>0</v>
      </c>
      <c r="V1235" s="25"/>
      <c r="W1235" s="27" t="str">
        <f t="shared" si="98"/>
        <v/>
      </c>
      <c r="X1235" s="43" t="str">
        <f t="shared" si="99"/>
        <v>OK</v>
      </c>
      <c r="Y1235" s="681" t="str">
        <f t="shared" si="100"/>
        <v/>
      </c>
    </row>
    <row r="1236" spans="1:25" x14ac:dyDescent="0.25">
      <c r="A1236" s="68" t="str">
        <f>'0'!$A$4</f>
        <v>………………..</v>
      </c>
      <c r="B1236" s="341">
        <f>'0'!$A$2</f>
        <v>46112</v>
      </c>
      <c r="C1236" s="341" t="s">
        <v>1246</v>
      </c>
      <c r="D1236" s="22"/>
      <c r="E1236" s="23"/>
      <c r="F1236" s="14"/>
      <c r="G1236" s="23"/>
      <c r="H1236" s="22"/>
      <c r="I1236" s="24"/>
      <c r="J1236" s="24"/>
      <c r="K1236" s="25"/>
      <c r="L1236" s="25"/>
      <c r="M1236" s="25"/>
      <c r="N1236" s="25"/>
      <c r="O1236" s="25"/>
      <c r="P1236" s="25"/>
      <c r="Q1236" s="26"/>
      <c r="R1236" s="25"/>
      <c r="S1236" s="25"/>
      <c r="T1236" s="27">
        <f t="shared" si="96"/>
        <v>0</v>
      </c>
      <c r="U1236" s="27">
        <f t="shared" si="97"/>
        <v>0</v>
      </c>
      <c r="V1236" s="25"/>
      <c r="W1236" s="27" t="str">
        <f t="shared" si="98"/>
        <v/>
      </c>
      <c r="X1236" s="43" t="str">
        <f t="shared" si="99"/>
        <v>OK</v>
      </c>
      <c r="Y1236" s="681" t="str">
        <f t="shared" si="100"/>
        <v/>
      </c>
    </row>
    <row r="1237" spans="1:25" x14ac:dyDescent="0.25">
      <c r="A1237" s="68" t="str">
        <f>'0'!$A$4</f>
        <v>………………..</v>
      </c>
      <c r="B1237" s="341">
        <f>'0'!$A$2</f>
        <v>46112</v>
      </c>
      <c r="C1237" s="341" t="s">
        <v>1246</v>
      </c>
      <c r="D1237" s="22"/>
      <c r="E1237" s="23"/>
      <c r="F1237" s="14"/>
      <c r="G1237" s="23"/>
      <c r="H1237" s="22"/>
      <c r="I1237" s="24"/>
      <c r="J1237" s="24"/>
      <c r="K1237" s="25"/>
      <c r="L1237" s="25"/>
      <c r="M1237" s="25"/>
      <c r="N1237" s="25"/>
      <c r="O1237" s="25"/>
      <c r="P1237" s="25"/>
      <c r="Q1237" s="26"/>
      <c r="R1237" s="25"/>
      <c r="S1237" s="25"/>
      <c r="T1237" s="27">
        <f t="shared" si="96"/>
        <v>0</v>
      </c>
      <c r="U1237" s="27">
        <f t="shared" si="97"/>
        <v>0</v>
      </c>
      <c r="V1237" s="25"/>
      <c r="W1237" s="27" t="str">
        <f t="shared" si="98"/>
        <v/>
      </c>
      <c r="X1237" s="43" t="str">
        <f t="shared" si="99"/>
        <v>OK</v>
      </c>
      <c r="Y1237" s="681" t="str">
        <f t="shared" si="100"/>
        <v/>
      </c>
    </row>
    <row r="1238" spans="1:25" x14ac:dyDescent="0.25">
      <c r="A1238" s="68" t="str">
        <f>'0'!$A$4</f>
        <v>………………..</v>
      </c>
      <c r="B1238" s="341">
        <f>'0'!$A$2</f>
        <v>46112</v>
      </c>
      <c r="C1238" s="341" t="s">
        <v>1246</v>
      </c>
      <c r="D1238" s="22"/>
      <c r="E1238" s="23"/>
      <c r="F1238" s="14"/>
      <c r="G1238" s="23"/>
      <c r="H1238" s="22"/>
      <c r="I1238" s="24"/>
      <c r="J1238" s="24"/>
      <c r="K1238" s="25"/>
      <c r="L1238" s="25"/>
      <c r="M1238" s="25"/>
      <c r="N1238" s="25"/>
      <c r="O1238" s="25"/>
      <c r="P1238" s="25"/>
      <c r="Q1238" s="26"/>
      <c r="R1238" s="25"/>
      <c r="S1238" s="25"/>
      <c r="T1238" s="27">
        <f t="shared" si="96"/>
        <v>0</v>
      </c>
      <c r="U1238" s="27">
        <f t="shared" si="97"/>
        <v>0</v>
      </c>
      <c r="V1238" s="25"/>
      <c r="W1238" s="27" t="str">
        <f t="shared" si="98"/>
        <v/>
      </c>
      <c r="X1238" s="43" t="str">
        <f t="shared" si="99"/>
        <v>OK</v>
      </c>
      <c r="Y1238" s="681" t="str">
        <f t="shared" si="100"/>
        <v/>
      </c>
    </row>
    <row r="1239" spans="1:25" x14ac:dyDescent="0.25">
      <c r="A1239" s="68" t="str">
        <f>'0'!$A$4</f>
        <v>………………..</v>
      </c>
      <c r="B1239" s="341">
        <f>'0'!$A$2</f>
        <v>46112</v>
      </c>
      <c r="C1239" s="341" t="s">
        <v>1246</v>
      </c>
      <c r="D1239" s="22"/>
      <c r="E1239" s="23"/>
      <c r="F1239" s="14"/>
      <c r="G1239" s="23"/>
      <c r="H1239" s="22"/>
      <c r="I1239" s="24"/>
      <c r="J1239" s="24"/>
      <c r="K1239" s="25"/>
      <c r="L1239" s="25"/>
      <c r="M1239" s="25"/>
      <c r="N1239" s="25"/>
      <c r="O1239" s="25"/>
      <c r="P1239" s="25"/>
      <c r="Q1239" s="26"/>
      <c r="R1239" s="25"/>
      <c r="S1239" s="25"/>
      <c r="T1239" s="27">
        <f t="shared" si="96"/>
        <v>0</v>
      </c>
      <c r="U1239" s="27">
        <f t="shared" si="97"/>
        <v>0</v>
      </c>
      <c r="V1239" s="25"/>
      <c r="W1239" s="27" t="str">
        <f t="shared" si="98"/>
        <v/>
      </c>
      <c r="X1239" s="43" t="str">
        <f t="shared" si="99"/>
        <v>OK</v>
      </c>
      <c r="Y1239" s="681" t="str">
        <f t="shared" si="100"/>
        <v/>
      </c>
    </row>
    <row r="1240" spans="1:25" x14ac:dyDescent="0.25">
      <c r="A1240" s="68" t="str">
        <f>'0'!$A$4</f>
        <v>………………..</v>
      </c>
      <c r="B1240" s="341">
        <f>'0'!$A$2</f>
        <v>46112</v>
      </c>
      <c r="C1240" s="341" t="s">
        <v>1246</v>
      </c>
      <c r="D1240" s="22"/>
      <c r="E1240" s="23"/>
      <c r="F1240" s="14"/>
      <c r="G1240" s="23"/>
      <c r="H1240" s="22"/>
      <c r="I1240" s="24"/>
      <c r="J1240" s="24"/>
      <c r="K1240" s="25"/>
      <c r="L1240" s="25"/>
      <c r="M1240" s="25"/>
      <c r="N1240" s="25"/>
      <c r="O1240" s="25"/>
      <c r="P1240" s="25"/>
      <c r="Q1240" s="26"/>
      <c r="R1240" s="25"/>
      <c r="S1240" s="25"/>
      <c r="T1240" s="27">
        <f t="shared" si="96"/>
        <v>0</v>
      </c>
      <c r="U1240" s="27">
        <f t="shared" si="97"/>
        <v>0</v>
      </c>
      <c r="V1240" s="25"/>
      <c r="W1240" s="27" t="str">
        <f t="shared" si="98"/>
        <v/>
      </c>
      <c r="X1240" s="43" t="str">
        <f t="shared" si="99"/>
        <v>OK</v>
      </c>
      <c r="Y1240" s="681" t="str">
        <f t="shared" si="100"/>
        <v/>
      </c>
    </row>
    <row r="1241" spans="1:25" x14ac:dyDescent="0.25">
      <c r="A1241" s="68" t="str">
        <f>'0'!$A$4</f>
        <v>………………..</v>
      </c>
      <c r="B1241" s="341">
        <f>'0'!$A$2</f>
        <v>46112</v>
      </c>
      <c r="C1241" s="341" t="s">
        <v>1246</v>
      </c>
      <c r="D1241" s="22"/>
      <c r="E1241" s="23"/>
      <c r="F1241" s="14"/>
      <c r="G1241" s="23"/>
      <c r="H1241" s="22"/>
      <c r="I1241" s="24"/>
      <c r="J1241" s="24"/>
      <c r="K1241" s="25"/>
      <c r="L1241" s="25"/>
      <c r="M1241" s="25"/>
      <c r="N1241" s="25"/>
      <c r="O1241" s="25"/>
      <c r="P1241" s="25"/>
      <c r="Q1241" s="26"/>
      <c r="R1241" s="25"/>
      <c r="S1241" s="25"/>
      <c r="T1241" s="27">
        <f t="shared" si="96"/>
        <v>0</v>
      </c>
      <c r="U1241" s="27">
        <f t="shared" si="97"/>
        <v>0</v>
      </c>
      <c r="V1241" s="25"/>
      <c r="W1241" s="27" t="str">
        <f t="shared" si="98"/>
        <v/>
      </c>
      <c r="X1241" s="43" t="str">
        <f t="shared" si="99"/>
        <v>OK</v>
      </c>
      <c r="Y1241" s="681" t="str">
        <f t="shared" si="100"/>
        <v/>
      </c>
    </row>
    <row r="1242" spans="1:25" x14ac:dyDescent="0.25">
      <c r="A1242" s="68" t="str">
        <f>'0'!$A$4</f>
        <v>………………..</v>
      </c>
      <c r="B1242" s="341">
        <f>'0'!$A$2</f>
        <v>46112</v>
      </c>
      <c r="C1242" s="341" t="s">
        <v>1246</v>
      </c>
      <c r="D1242" s="22"/>
      <c r="E1242" s="23"/>
      <c r="F1242" s="14"/>
      <c r="G1242" s="23"/>
      <c r="H1242" s="22"/>
      <c r="I1242" s="24"/>
      <c r="J1242" s="24"/>
      <c r="K1242" s="25"/>
      <c r="L1242" s="25"/>
      <c r="M1242" s="25"/>
      <c r="N1242" s="25"/>
      <c r="O1242" s="25"/>
      <c r="P1242" s="25"/>
      <c r="Q1242" s="26"/>
      <c r="R1242" s="25"/>
      <c r="S1242" s="25"/>
      <c r="T1242" s="27">
        <f t="shared" si="96"/>
        <v>0</v>
      </c>
      <c r="U1242" s="27">
        <f t="shared" si="97"/>
        <v>0</v>
      </c>
      <c r="V1242" s="25"/>
      <c r="W1242" s="27" t="str">
        <f t="shared" si="98"/>
        <v/>
      </c>
      <c r="X1242" s="43" t="str">
        <f t="shared" si="99"/>
        <v>OK</v>
      </c>
      <c r="Y1242" s="681" t="str">
        <f t="shared" si="100"/>
        <v/>
      </c>
    </row>
    <row r="1243" spans="1:25" x14ac:dyDescent="0.25">
      <c r="A1243" s="68" t="str">
        <f>'0'!$A$4</f>
        <v>………………..</v>
      </c>
      <c r="B1243" s="341">
        <f>'0'!$A$2</f>
        <v>46112</v>
      </c>
      <c r="C1243" s="341" t="s">
        <v>1246</v>
      </c>
      <c r="D1243" s="22"/>
      <c r="E1243" s="23"/>
      <c r="F1243" s="14"/>
      <c r="G1243" s="23"/>
      <c r="H1243" s="22"/>
      <c r="I1243" s="24"/>
      <c r="J1243" s="24"/>
      <c r="K1243" s="25"/>
      <c r="L1243" s="25"/>
      <c r="M1243" s="25"/>
      <c r="N1243" s="25"/>
      <c r="O1243" s="25"/>
      <c r="P1243" s="25"/>
      <c r="Q1243" s="26"/>
      <c r="R1243" s="25"/>
      <c r="S1243" s="25"/>
      <c r="T1243" s="27">
        <f t="shared" si="96"/>
        <v>0</v>
      </c>
      <c r="U1243" s="27">
        <f t="shared" si="97"/>
        <v>0</v>
      </c>
      <c r="V1243" s="25"/>
      <c r="W1243" s="27" t="str">
        <f t="shared" si="98"/>
        <v/>
      </c>
      <c r="X1243" s="43" t="str">
        <f t="shared" si="99"/>
        <v>OK</v>
      </c>
      <c r="Y1243" s="681" t="str">
        <f t="shared" si="100"/>
        <v/>
      </c>
    </row>
    <row r="1244" spans="1:25" x14ac:dyDescent="0.25">
      <c r="A1244" s="68" t="str">
        <f>'0'!$A$4</f>
        <v>………………..</v>
      </c>
      <c r="B1244" s="341">
        <f>'0'!$A$2</f>
        <v>46112</v>
      </c>
      <c r="C1244" s="341" t="s">
        <v>1246</v>
      </c>
      <c r="D1244" s="22"/>
      <c r="E1244" s="23"/>
      <c r="F1244" s="14"/>
      <c r="G1244" s="23"/>
      <c r="H1244" s="22"/>
      <c r="I1244" s="24"/>
      <c r="J1244" s="24"/>
      <c r="K1244" s="25"/>
      <c r="L1244" s="25"/>
      <c r="M1244" s="25"/>
      <c r="N1244" s="25"/>
      <c r="O1244" s="25"/>
      <c r="P1244" s="25"/>
      <c r="Q1244" s="26"/>
      <c r="R1244" s="25"/>
      <c r="S1244" s="25"/>
      <c r="T1244" s="27">
        <f t="shared" si="96"/>
        <v>0</v>
      </c>
      <c r="U1244" s="27">
        <f t="shared" si="97"/>
        <v>0</v>
      </c>
      <c r="V1244" s="25"/>
      <c r="W1244" s="27" t="str">
        <f t="shared" si="98"/>
        <v/>
      </c>
      <c r="X1244" s="43" t="str">
        <f t="shared" si="99"/>
        <v>OK</v>
      </c>
      <c r="Y1244" s="681" t="str">
        <f t="shared" si="100"/>
        <v/>
      </c>
    </row>
    <row r="1245" spans="1:25" x14ac:dyDescent="0.25">
      <c r="A1245" s="68" t="str">
        <f>'0'!$A$4</f>
        <v>………………..</v>
      </c>
      <c r="B1245" s="341">
        <f>'0'!$A$2</f>
        <v>46112</v>
      </c>
      <c r="C1245" s="341" t="s">
        <v>1246</v>
      </c>
      <c r="D1245" s="22"/>
      <c r="E1245" s="23"/>
      <c r="F1245" s="14"/>
      <c r="G1245" s="23"/>
      <c r="H1245" s="22"/>
      <c r="I1245" s="24"/>
      <c r="J1245" s="24"/>
      <c r="K1245" s="25"/>
      <c r="L1245" s="25"/>
      <c r="M1245" s="25"/>
      <c r="N1245" s="25"/>
      <c r="O1245" s="25"/>
      <c r="P1245" s="25"/>
      <c r="Q1245" s="26"/>
      <c r="R1245" s="25"/>
      <c r="S1245" s="25"/>
      <c r="T1245" s="27">
        <f t="shared" si="96"/>
        <v>0</v>
      </c>
      <c r="U1245" s="27">
        <f t="shared" si="97"/>
        <v>0</v>
      </c>
      <c r="V1245" s="25"/>
      <c r="W1245" s="27" t="str">
        <f t="shared" si="98"/>
        <v/>
      </c>
      <c r="X1245" s="43" t="str">
        <f t="shared" si="99"/>
        <v>OK</v>
      </c>
      <c r="Y1245" s="681" t="str">
        <f t="shared" si="100"/>
        <v/>
      </c>
    </row>
    <row r="1246" spans="1:25" x14ac:dyDescent="0.25">
      <c r="A1246" s="68" t="str">
        <f>'0'!$A$4</f>
        <v>………………..</v>
      </c>
      <c r="B1246" s="341">
        <f>'0'!$A$2</f>
        <v>46112</v>
      </c>
      <c r="C1246" s="341" t="s">
        <v>1246</v>
      </c>
      <c r="D1246" s="22"/>
      <c r="E1246" s="23"/>
      <c r="F1246" s="14"/>
      <c r="G1246" s="23"/>
      <c r="H1246" s="22"/>
      <c r="I1246" s="24"/>
      <c r="J1246" s="24"/>
      <c r="K1246" s="25"/>
      <c r="L1246" s="25"/>
      <c r="M1246" s="25"/>
      <c r="N1246" s="25"/>
      <c r="O1246" s="25"/>
      <c r="P1246" s="25"/>
      <c r="Q1246" s="26"/>
      <c r="R1246" s="25"/>
      <c r="S1246" s="25"/>
      <c r="T1246" s="27">
        <f t="shared" si="96"/>
        <v>0</v>
      </c>
      <c r="U1246" s="27">
        <f t="shared" si="97"/>
        <v>0</v>
      </c>
      <c r="V1246" s="25"/>
      <c r="W1246" s="27" t="str">
        <f t="shared" si="98"/>
        <v/>
      </c>
      <c r="X1246" s="43" t="str">
        <f t="shared" si="99"/>
        <v>OK</v>
      </c>
      <c r="Y1246" s="681" t="str">
        <f t="shared" si="100"/>
        <v/>
      </c>
    </row>
    <row r="1247" spans="1:25" x14ac:dyDescent="0.25">
      <c r="A1247" s="68" t="str">
        <f>'0'!$A$4</f>
        <v>………………..</v>
      </c>
      <c r="B1247" s="341">
        <f>'0'!$A$2</f>
        <v>46112</v>
      </c>
      <c r="C1247" s="341" t="s">
        <v>1246</v>
      </c>
      <c r="D1247" s="22"/>
      <c r="E1247" s="23"/>
      <c r="F1247" s="14"/>
      <c r="G1247" s="23"/>
      <c r="H1247" s="22"/>
      <c r="I1247" s="24"/>
      <c r="J1247" s="24"/>
      <c r="K1247" s="25"/>
      <c r="L1247" s="25"/>
      <c r="M1247" s="25"/>
      <c r="N1247" s="25"/>
      <c r="O1247" s="25"/>
      <c r="P1247" s="25"/>
      <c r="Q1247" s="26"/>
      <c r="R1247" s="25"/>
      <c r="S1247" s="25"/>
      <c r="T1247" s="27">
        <f t="shared" si="96"/>
        <v>0</v>
      </c>
      <c r="U1247" s="27">
        <f t="shared" si="97"/>
        <v>0</v>
      </c>
      <c r="V1247" s="25"/>
      <c r="W1247" s="27" t="str">
        <f t="shared" si="98"/>
        <v/>
      </c>
      <c r="X1247" s="43" t="str">
        <f t="shared" si="99"/>
        <v>OK</v>
      </c>
      <c r="Y1247" s="681" t="str">
        <f t="shared" si="100"/>
        <v/>
      </c>
    </row>
    <row r="1248" spans="1:25" x14ac:dyDescent="0.25">
      <c r="A1248" s="68" t="str">
        <f>'0'!$A$4</f>
        <v>………………..</v>
      </c>
      <c r="B1248" s="341">
        <f>'0'!$A$2</f>
        <v>46112</v>
      </c>
      <c r="C1248" s="341" t="s">
        <v>1246</v>
      </c>
      <c r="D1248" s="22"/>
      <c r="E1248" s="23"/>
      <c r="F1248" s="14"/>
      <c r="G1248" s="23"/>
      <c r="H1248" s="22"/>
      <c r="I1248" s="24"/>
      <c r="J1248" s="24"/>
      <c r="K1248" s="25"/>
      <c r="L1248" s="25"/>
      <c r="M1248" s="25"/>
      <c r="N1248" s="25"/>
      <c r="O1248" s="25"/>
      <c r="P1248" s="25"/>
      <c r="Q1248" s="26"/>
      <c r="R1248" s="25"/>
      <c r="S1248" s="25"/>
      <c r="T1248" s="27">
        <f t="shared" si="96"/>
        <v>0</v>
      </c>
      <c r="U1248" s="27">
        <f t="shared" si="97"/>
        <v>0</v>
      </c>
      <c r="V1248" s="25"/>
      <c r="W1248" s="27" t="str">
        <f t="shared" si="98"/>
        <v/>
      </c>
      <c r="X1248" s="43" t="str">
        <f t="shared" si="99"/>
        <v>OK</v>
      </c>
      <c r="Y1248" s="681" t="str">
        <f t="shared" si="100"/>
        <v/>
      </c>
    </row>
    <row r="1249" spans="1:25" x14ac:dyDescent="0.25">
      <c r="A1249" s="68" t="str">
        <f>'0'!$A$4</f>
        <v>………………..</v>
      </c>
      <c r="B1249" s="341">
        <f>'0'!$A$2</f>
        <v>46112</v>
      </c>
      <c r="C1249" s="341" t="s">
        <v>1246</v>
      </c>
      <c r="D1249" s="22"/>
      <c r="E1249" s="23"/>
      <c r="F1249" s="14"/>
      <c r="G1249" s="23"/>
      <c r="H1249" s="22"/>
      <c r="I1249" s="24"/>
      <c r="J1249" s="24"/>
      <c r="K1249" s="25"/>
      <c r="L1249" s="25"/>
      <c r="M1249" s="25"/>
      <c r="N1249" s="25"/>
      <c r="O1249" s="25"/>
      <c r="P1249" s="25"/>
      <c r="Q1249" s="26"/>
      <c r="R1249" s="25"/>
      <c r="S1249" s="25"/>
      <c r="T1249" s="27">
        <f t="shared" si="96"/>
        <v>0</v>
      </c>
      <c r="U1249" s="27">
        <f t="shared" si="97"/>
        <v>0</v>
      </c>
      <c r="V1249" s="25"/>
      <c r="W1249" s="27" t="str">
        <f t="shared" si="98"/>
        <v/>
      </c>
      <c r="X1249" s="43" t="str">
        <f t="shared" si="99"/>
        <v>OK</v>
      </c>
      <c r="Y1249" s="681" t="str">
        <f t="shared" si="100"/>
        <v/>
      </c>
    </row>
    <row r="1250" spans="1:25" x14ac:dyDescent="0.25">
      <c r="A1250" s="68" t="str">
        <f>'0'!$A$4</f>
        <v>………………..</v>
      </c>
      <c r="B1250" s="341">
        <f>'0'!$A$2</f>
        <v>46112</v>
      </c>
      <c r="C1250" s="341" t="s">
        <v>1246</v>
      </c>
      <c r="D1250" s="22"/>
      <c r="E1250" s="23"/>
      <c r="F1250" s="14"/>
      <c r="G1250" s="23"/>
      <c r="H1250" s="22"/>
      <c r="I1250" s="24"/>
      <c r="J1250" s="24"/>
      <c r="K1250" s="25"/>
      <c r="L1250" s="25"/>
      <c r="M1250" s="25"/>
      <c r="N1250" s="25"/>
      <c r="O1250" s="25"/>
      <c r="P1250" s="25"/>
      <c r="Q1250" s="26"/>
      <c r="R1250" s="25"/>
      <c r="S1250" s="25"/>
      <c r="T1250" s="27">
        <f t="shared" si="96"/>
        <v>0</v>
      </c>
      <c r="U1250" s="27">
        <f t="shared" si="97"/>
        <v>0</v>
      </c>
      <c r="V1250" s="25"/>
      <c r="W1250" s="27" t="str">
        <f t="shared" si="98"/>
        <v/>
      </c>
      <c r="X1250" s="43" t="str">
        <f t="shared" si="99"/>
        <v>OK</v>
      </c>
      <c r="Y1250" s="681" t="str">
        <f t="shared" si="100"/>
        <v/>
      </c>
    </row>
    <row r="1251" spans="1:25" x14ac:dyDescent="0.25">
      <c r="A1251" s="68" t="str">
        <f>'0'!$A$4</f>
        <v>………………..</v>
      </c>
      <c r="B1251" s="341">
        <f>'0'!$A$2</f>
        <v>46112</v>
      </c>
      <c r="C1251" s="341" t="s">
        <v>1246</v>
      </c>
      <c r="D1251" s="22"/>
      <c r="E1251" s="23"/>
      <c r="F1251" s="14"/>
      <c r="G1251" s="23"/>
      <c r="H1251" s="22"/>
      <c r="I1251" s="24"/>
      <c r="J1251" s="24"/>
      <c r="K1251" s="25"/>
      <c r="L1251" s="25"/>
      <c r="M1251" s="25"/>
      <c r="N1251" s="25"/>
      <c r="O1251" s="25"/>
      <c r="P1251" s="25"/>
      <c r="Q1251" s="26"/>
      <c r="R1251" s="25"/>
      <c r="S1251" s="25"/>
      <c r="T1251" s="27">
        <f t="shared" si="96"/>
        <v>0</v>
      </c>
      <c r="U1251" s="27">
        <f t="shared" si="97"/>
        <v>0</v>
      </c>
      <c r="V1251" s="25"/>
      <c r="W1251" s="27" t="str">
        <f t="shared" si="98"/>
        <v/>
      </c>
      <c r="X1251" s="43" t="str">
        <f t="shared" si="99"/>
        <v>OK</v>
      </c>
      <c r="Y1251" s="681" t="str">
        <f t="shared" si="100"/>
        <v/>
      </c>
    </row>
    <row r="1252" spans="1:25" x14ac:dyDescent="0.25">
      <c r="A1252" s="68" t="str">
        <f>'0'!$A$4</f>
        <v>………………..</v>
      </c>
      <c r="B1252" s="341">
        <f>'0'!$A$2</f>
        <v>46112</v>
      </c>
      <c r="C1252" s="341" t="s">
        <v>1246</v>
      </c>
      <c r="D1252" s="22"/>
      <c r="E1252" s="23"/>
      <c r="F1252" s="14"/>
      <c r="G1252" s="23"/>
      <c r="H1252" s="22"/>
      <c r="I1252" s="24"/>
      <c r="J1252" s="24"/>
      <c r="K1252" s="25"/>
      <c r="L1252" s="25"/>
      <c r="M1252" s="25"/>
      <c r="N1252" s="25"/>
      <c r="O1252" s="25"/>
      <c r="P1252" s="25"/>
      <c r="Q1252" s="26"/>
      <c r="R1252" s="25"/>
      <c r="S1252" s="25"/>
      <c r="T1252" s="27">
        <f t="shared" si="96"/>
        <v>0</v>
      </c>
      <c r="U1252" s="27">
        <f t="shared" si="97"/>
        <v>0</v>
      </c>
      <c r="V1252" s="25"/>
      <c r="W1252" s="27" t="str">
        <f t="shared" si="98"/>
        <v/>
      </c>
      <c r="X1252" s="43" t="str">
        <f t="shared" si="99"/>
        <v>OK</v>
      </c>
      <c r="Y1252" s="681" t="str">
        <f t="shared" si="100"/>
        <v/>
      </c>
    </row>
    <row r="1253" spans="1:25" x14ac:dyDescent="0.25">
      <c r="A1253" s="68" t="str">
        <f>'0'!$A$4</f>
        <v>………………..</v>
      </c>
      <c r="B1253" s="341">
        <f>'0'!$A$2</f>
        <v>46112</v>
      </c>
      <c r="C1253" s="341" t="s">
        <v>1246</v>
      </c>
      <c r="D1253" s="22"/>
      <c r="E1253" s="23"/>
      <c r="F1253" s="14"/>
      <c r="G1253" s="23"/>
      <c r="H1253" s="22"/>
      <c r="I1253" s="24"/>
      <c r="J1253" s="24"/>
      <c r="K1253" s="25"/>
      <c r="L1253" s="25"/>
      <c r="M1253" s="25"/>
      <c r="N1253" s="25"/>
      <c r="O1253" s="25"/>
      <c r="P1253" s="25"/>
      <c r="Q1253" s="26"/>
      <c r="R1253" s="25"/>
      <c r="S1253" s="25"/>
      <c r="T1253" s="27">
        <f t="shared" si="96"/>
        <v>0</v>
      </c>
      <c r="U1253" s="27">
        <f t="shared" si="97"/>
        <v>0</v>
      </c>
      <c r="V1253" s="25"/>
      <c r="W1253" s="27" t="str">
        <f t="shared" si="98"/>
        <v/>
      </c>
      <c r="X1253" s="43" t="str">
        <f t="shared" si="99"/>
        <v>OK</v>
      </c>
      <c r="Y1253" s="681" t="str">
        <f t="shared" si="100"/>
        <v/>
      </c>
    </row>
    <row r="1254" spans="1:25" x14ac:dyDescent="0.25">
      <c r="A1254" s="68" t="str">
        <f>'0'!$A$4</f>
        <v>………………..</v>
      </c>
      <c r="B1254" s="341">
        <f>'0'!$A$2</f>
        <v>46112</v>
      </c>
      <c r="C1254" s="341" t="s">
        <v>1246</v>
      </c>
      <c r="D1254" s="22"/>
      <c r="E1254" s="23"/>
      <c r="F1254" s="14"/>
      <c r="G1254" s="23"/>
      <c r="H1254" s="22"/>
      <c r="I1254" s="24"/>
      <c r="J1254" s="24"/>
      <c r="K1254" s="25"/>
      <c r="L1254" s="25"/>
      <c r="M1254" s="25"/>
      <c r="N1254" s="25"/>
      <c r="O1254" s="25"/>
      <c r="P1254" s="25"/>
      <c r="Q1254" s="26"/>
      <c r="R1254" s="25"/>
      <c r="S1254" s="25"/>
      <c r="T1254" s="27">
        <f t="shared" si="96"/>
        <v>0</v>
      </c>
      <c r="U1254" s="27">
        <f t="shared" si="97"/>
        <v>0</v>
      </c>
      <c r="V1254" s="25"/>
      <c r="W1254" s="27" t="str">
        <f t="shared" si="98"/>
        <v/>
      </c>
      <c r="X1254" s="43" t="str">
        <f t="shared" si="99"/>
        <v>OK</v>
      </c>
      <c r="Y1254" s="681" t="str">
        <f t="shared" si="100"/>
        <v/>
      </c>
    </row>
    <row r="1255" spans="1:25" x14ac:dyDescent="0.25">
      <c r="A1255" s="68" t="str">
        <f>'0'!$A$4</f>
        <v>………………..</v>
      </c>
      <c r="B1255" s="341">
        <f>'0'!$A$2</f>
        <v>46112</v>
      </c>
      <c r="C1255" s="341" t="s">
        <v>1246</v>
      </c>
      <c r="D1255" s="22"/>
      <c r="E1255" s="23"/>
      <c r="F1255" s="14"/>
      <c r="G1255" s="23"/>
      <c r="H1255" s="22"/>
      <c r="I1255" s="24"/>
      <c r="J1255" s="24"/>
      <c r="K1255" s="25"/>
      <c r="L1255" s="25"/>
      <c r="M1255" s="25"/>
      <c r="N1255" s="25"/>
      <c r="O1255" s="25"/>
      <c r="P1255" s="25"/>
      <c r="Q1255" s="26"/>
      <c r="R1255" s="25"/>
      <c r="S1255" s="25"/>
      <c r="T1255" s="27">
        <f t="shared" si="96"/>
        <v>0</v>
      </c>
      <c r="U1255" s="27">
        <f t="shared" si="97"/>
        <v>0</v>
      </c>
      <c r="V1255" s="25"/>
      <c r="W1255" s="27" t="str">
        <f t="shared" si="98"/>
        <v/>
      </c>
      <c r="X1255" s="43" t="str">
        <f t="shared" si="99"/>
        <v>OK</v>
      </c>
      <c r="Y1255" s="681" t="str">
        <f t="shared" si="100"/>
        <v/>
      </c>
    </row>
    <row r="1256" spans="1:25" x14ac:dyDescent="0.25">
      <c r="A1256" s="68" t="str">
        <f>'0'!$A$4</f>
        <v>………………..</v>
      </c>
      <c r="B1256" s="341">
        <f>'0'!$A$2</f>
        <v>46112</v>
      </c>
      <c r="C1256" s="341" t="s">
        <v>1246</v>
      </c>
      <c r="D1256" s="22"/>
      <c r="E1256" s="23"/>
      <c r="F1256" s="14"/>
      <c r="G1256" s="23"/>
      <c r="H1256" s="22"/>
      <c r="I1256" s="24"/>
      <c r="J1256" s="24"/>
      <c r="K1256" s="25"/>
      <c r="L1256" s="25"/>
      <c r="M1256" s="25"/>
      <c r="N1256" s="25"/>
      <c r="O1256" s="25"/>
      <c r="P1256" s="25"/>
      <c r="Q1256" s="26"/>
      <c r="R1256" s="25"/>
      <c r="S1256" s="25"/>
      <c r="T1256" s="27">
        <f t="shared" si="96"/>
        <v>0</v>
      </c>
      <c r="U1256" s="27">
        <f t="shared" si="97"/>
        <v>0</v>
      </c>
      <c r="V1256" s="25"/>
      <c r="W1256" s="27" t="str">
        <f t="shared" si="98"/>
        <v/>
      </c>
      <c r="X1256" s="43" t="str">
        <f t="shared" si="99"/>
        <v>OK</v>
      </c>
      <c r="Y1256" s="681" t="str">
        <f t="shared" si="100"/>
        <v/>
      </c>
    </row>
    <row r="1257" spans="1:25" x14ac:dyDescent="0.25">
      <c r="A1257" s="68" t="str">
        <f>'0'!$A$4</f>
        <v>………………..</v>
      </c>
      <c r="B1257" s="341">
        <f>'0'!$A$2</f>
        <v>46112</v>
      </c>
      <c r="C1257" s="341" t="s">
        <v>1246</v>
      </c>
      <c r="D1257" s="22"/>
      <c r="E1257" s="23"/>
      <c r="F1257" s="14"/>
      <c r="G1257" s="23"/>
      <c r="H1257" s="22"/>
      <c r="I1257" s="24"/>
      <c r="J1257" s="24"/>
      <c r="K1257" s="25"/>
      <c r="L1257" s="25"/>
      <c r="M1257" s="25"/>
      <c r="N1257" s="25"/>
      <c r="O1257" s="25"/>
      <c r="P1257" s="25"/>
      <c r="Q1257" s="26"/>
      <c r="R1257" s="25"/>
      <c r="S1257" s="25"/>
      <c r="T1257" s="27">
        <f t="shared" si="96"/>
        <v>0</v>
      </c>
      <c r="U1257" s="27">
        <f t="shared" si="97"/>
        <v>0</v>
      </c>
      <c r="V1257" s="25"/>
      <c r="W1257" s="27" t="str">
        <f t="shared" si="98"/>
        <v/>
      </c>
      <c r="X1257" s="43" t="str">
        <f t="shared" si="99"/>
        <v>OK</v>
      </c>
      <c r="Y1257" s="681" t="str">
        <f t="shared" si="100"/>
        <v/>
      </c>
    </row>
    <row r="1258" spans="1:25" x14ac:dyDescent="0.25">
      <c r="A1258" s="68" t="str">
        <f>'0'!$A$4</f>
        <v>………………..</v>
      </c>
      <c r="B1258" s="341">
        <f>'0'!$A$2</f>
        <v>46112</v>
      </c>
      <c r="C1258" s="341" t="s">
        <v>1246</v>
      </c>
      <c r="D1258" s="22"/>
      <c r="E1258" s="23"/>
      <c r="F1258" s="14"/>
      <c r="G1258" s="23"/>
      <c r="H1258" s="22"/>
      <c r="I1258" s="24"/>
      <c r="J1258" s="24"/>
      <c r="K1258" s="25"/>
      <c r="L1258" s="25"/>
      <c r="M1258" s="25"/>
      <c r="N1258" s="25"/>
      <c r="O1258" s="25"/>
      <c r="P1258" s="25"/>
      <c r="Q1258" s="26"/>
      <c r="R1258" s="25"/>
      <c r="S1258" s="25"/>
      <c r="T1258" s="27">
        <f t="shared" si="96"/>
        <v>0</v>
      </c>
      <c r="U1258" s="27">
        <f t="shared" si="97"/>
        <v>0</v>
      </c>
      <c r="V1258" s="25"/>
      <c r="W1258" s="27" t="str">
        <f t="shared" si="98"/>
        <v/>
      </c>
      <c r="X1258" s="43" t="str">
        <f t="shared" si="99"/>
        <v>OK</v>
      </c>
      <c r="Y1258" s="681" t="str">
        <f t="shared" si="100"/>
        <v/>
      </c>
    </row>
    <row r="1259" spans="1:25" x14ac:dyDescent="0.25">
      <c r="A1259" s="68" t="str">
        <f>'0'!$A$4</f>
        <v>………………..</v>
      </c>
      <c r="B1259" s="341">
        <f>'0'!$A$2</f>
        <v>46112</v>
      </c>
      <c r="C1259" s="341" t="s">
        <v>1246</v>
      </c>
      <c r="D1259" s="22"/>
      <c r="E1259" s="23"/>
      <c r="F1259" s="14"/>
      <c r="G1259" s="23"/>
      <c r="H1259" s="22"/>
      <c r="I1259" s="24"/>
      <c r="J1259" s="24"/>
      <c r="K1259" s="25"/>
      <c r="L1259" s="25"/>
      <c r="M1259" s="25"/>
      <c r="N1259" s="25"/>
      <c r="O1259" s="25"/>
      <c r="P1259" s="25"/>
      <c r="Q1259" s="26"/>
      <c r="R1259" s="25"/>
      <c r="S1259" s="25"/>
      <c r="T1259" s="27">
        <f t="shared" si="96"/>
        <v>0</v>
      </c>
      <c r="U1259" s="27">
        <f t="shared" si="97"/>
        <v>0</v>
      </c>
      <c r="V1259" s="25"/>
      <c r="W1259" s="27" t="str">
        <f t="shared" si="98"/>
        <v/>
      </c>
      <c r="X1259" s="43" t="str">
        <f t="shared" si="99"/>
        <v>OK</v>
      </c>
      <c r="Y1259" s="681" t="str">
        <f t="shared" si="100"/>
        <v/>
      </c>
    </row>
    <row r="1260" spans="1:25" x14ac:dyDescent="0.25">
      <c r="A1260" s="68" t="str">
        <f>'0'!$A$4</f>
        <v>………………..</v>
      </c>
      <c r="B1260" s="341">
        <f>'0'!$A$2</f>
        <v>46112</v>
      </c>
      <c r="C1260" s="341" t="s">
        <v>1246</v>
      </c>
      <c r="D1260" s="22"/>
      <c r="E1260" s="23"/>
      <c r="F1260" s="14"/>
      <c r="G1260" s="23"/>
      <c r="H1260" s="22"/>
      <c r="I1260" s="24"/>
      <c r="J1260" s="24"/>
      <c r="K1260" s="25"/>
      <c r="L1260" s="25"/>
      <c r="M1260" s="25"/>
      <c r="N1260" s="25"/>
      <c r="O1260" s="25"/>
      <c r="P1260" s="25"/>
      <c r="Q1260" s="26"/>
      <c r="R1260" s="25"/>
      <c r="S1260" s="25"/>
      <c r="T1260" s="27">
        <f t="shared" si="96"/>
        <v>0</v>
      </c>
      <c r="U1260" s="27">
        <f t="shared" si="97"/>
        <v>0</v>
      </c>
      <c r="V1260" s="25"/>
      <c r="W1260" s="27" t="str">
        <f t="shared" si="98"/>
        <v/>
      </c>
      <c r="X1260" s="43" t="str">
        <f t="shared" si="99"/>
        <v>OK</v>
      </c>
      <c r="Y1260" s="681" t="str">
        <f t="shared" si="100"/>
        <v/>
      </c>
    </row>
    <row r="1261" spans="1:25" x14ac:dyDescent="0.25">
      <c r="A1261" s="68" t="str">
        <f>'0'!$A$4</f>
        <v>………………..</v>
      </c>
      <c r="B1261" s="341">
        <f>'0'!$A$2</f>
        <v>46112</v>
      </c>
      <c r="C1261" s="341" t="s">
        <v>1246</v>
      </c>
      <c r="D1261" s="22"/>
      <c r="E1261" s="23"/>
      <c r="F1261" s="14"/>
      <c r="G1261" s="23"/>
      <c r="H1261" s="22"/>
      <c r="I1261" s="24"/>
      <c r="J1261" s="24"/>
      <c r="K1261" s="25"/>
      <c r="L1261" s="25"/>
      <c r="M1261" s="25"/>
      <c r="N1261" s="25"/>
      <c r="O1261" s="25"/>
      <c r="P1261" s="25"/>
      <c r="Q1261" s="26"/>
      <c r="R1261" s="25"/>
      <c r="S1261" s="25"/>
      <c r="T1261" s="27">
        <f t="shared" si="96"/>
        <v>0</v>
      </c>
      <c r="U1261" s="27">
        <f t="shared" si="97"/>
        <v>0</v>
      </c>
      <c r="V1261" s="25"/>
      <c r="W1261" s="27" t="str">
        <f t="shared" si="98"/>
        <v/>
      </c>
      <c r="X1261" s="43" t="str">
        <f t="shared" si="99"/>
        <v>OK</v>
      </c>
      <c r="Y1261" s="681" t="str">
        <f t="shared" si="100"/>
        <v/>
      </c>
    </row>
    <row r="1262" spans="1:25" x14ac:dyDescent="0.25">
      <c r="A1262" s="68" t="str">
        <f>'0'!$A$4</f>
        <v>………………..</v>
      </c>
      <c r="B1262" s="341">
        <f>'0'!$A$2</f>
        <v>46112</v>
      </c>
      <c r="C1262" s="341" t="s">
        <v>1246</v>
      </c>
      <c r="D1262" s="22"/>
      <c r="E1262" s="23"/>
      <c r="F1262" s="14"/>
      <c r="G1262" s="23"/>
      <c r="H1262" s="22"/>
      <c r="I1262" s="24"/>
      <c r="J1262" s="24"/>
      <c r="K1262" s="25"/>
      <c r="L1262" s="25"/>
      <c r="M1262" s="25"/>
      <c r="N1262" s="25"/>
      <c r="O1262" s="25"/>
      <c r="P1262" s="25"/>
      <c r="Q1262" s="26"/>
      <c r="R1262" s="25"/>
      <c r="S1262" s="25"/>
      <c r="T1262" s="27">
        <f t="shared" si="96"/>
        <v>0</v>
      </c>
      <c r="U1262" s="27">
        <f t="shared" si="97"/>
        <v>0</v>
      </c>
      <c r="V1262" s="25"/>
      <c r="W1262" s="27" t="str">
        <f t="shared" si="98"/>
        <v/>
      </c>
      <c r="X1262" s="43" t="str">
        <f t="shared" si="99"/>
        <v>OK</v>
      </c>
      <c r="Y1262" s="681" t="str">
        <f t="shared" si="100"/>
        <v/>
      </c>
    </row>
    <row r="1263" spans="1:25" x14ac:dyDescent="0.25">
      <c r="A1263" s="68" t="str">
        <f>'0'!$A$4</f>
        <v>………………..</v>
      </c>
      <c r="B1263" s="341">
        <f>'0'!$A$2</f>
        <v>46112</v>
      </c>
      <c r="C1263" s="341" t="s">
        <v>1246</v>
      </c>
      <c r="D1263" s="22"/>
      <c r="E1263" s="23"/>
      <c r="F1263" s="14"/>
      <c r="G1263" s="23"/>
      <c r="H1263" s="22"/>
      <c r="I1263" s="24"/>
      <c r="J1263" s="24"/>
      <c r="K1263" s="25"/>
      <c r="L1263" s="25"/>
      <c r="M1263" s="25"/>
      <c r="N1263" s="25"/>
      <c r="O1263" s="25"/>
      <c r="P1263" s="25"/>
      <c r="Q1263" s="26"/>
      <c r="R1263" s="25"/>
      <c r="S1263" s="25"/>
      <c r="T1263" s="27">
        <f t="shared" si="96"/>
        <v>0</v>
      </c>
      <c r="U1263" s="27">
        <f t="shared" si="97"/>
        <v>0</v>
      </c>
      <c r="V1263" s="25"/>
      <c r="W1263" s="27" t="str">
        <f t="shared" si="98"/>
        <v/>
      </c>
      <c r="X1263" s="43" t="str">
        <f t="shared" si="99"/>
        <v>OK</v>
      </c>
      <c r="Y1263" s="681" t="str">
        <f t="shared" si="100"/>
        <v/>
      </c>
    </row>
    <row r="1264" spans="1:25" x14ac:dyDescent="0.25">
      <c r="A1264" s="68" t="str">
        <f>'0'!$A$4</f>
        <v>………………..</v>
      </c>
      <c r="B1264" s="341">
        <f>'0'!$A$2</f>
        <v>46112</v>
      </c>
      <c r="C1264" s="341" t="s">
        <v>1246</v>
      </c>
      <c r="D1264" s="22"/>
      <c r="E1264" s="23"/>
      <c r="F1264" s="14"/>
      <c r="G1264" s="23"/>
      <c r="H1264" s="22"/>
      <c r="I1264" s="24"/>
      <c r="J1264" s="24"/>
      <c r="K1264" s="25"/>
      <c r="L1264" s="25"/>
      <c r="M1264" s="25"/>
      <c r="N1264" s="25"/>
      <c r="O1264" s="25"/>
      <c r="P1264" s="25"/>
      <c r="Q1264" s="26"/>
      <c r="R1264" s="25"/>
      <c r="S1264" s="25"/>
      <c r="T1264" s="27">
        <f t="shared" si="96"/>
        <v>0</v>
      </c>
      <c r="U1264" s="27">
        <f t="shared" si="97"/>
        <v>0</v>
      </c>
      <c r="V1264" s="25"/>
      <c r="W1264" s="27" t="str">
        <f t="shared" si="98"/>
        <v/>
      </c>
      <c r="X1264" s="43" t="str">
        <f t="shared" si="99"/>
        <v>OK</v>
      </c>
      <c r="Y1264" s="681" t="str">
        <f t="shared" si="100"/>
        <v/>
      </c>
    </row>
    <row r="1265" spans="1:25" x14ac:dyDescent="0.25">
      <c r="A1265" s="68" t="str">
        <f>'0'!$A$4</f>
        <v>………………..</v>
      </c>
      <c r="B1265" s="341">
        <f>'0'!$A$2</f>
        <v>46112</v>
      </c>
      <c r="C1265" s="341" t="s">
        <v>1246</v>
      </c>
      <c r="D1265" s="22"/>
      <c r="E1265" s="23"/>
      <c r="F1265" s="14"/>
      <c r="G1265" s="23"/>
      <c r="H1265" s="22"/>
      <c r="I1265" s="24"/>
      <c r="J1265" s="24"/>
      <c r="K1265" s="25"/>
      <c r="L1265" s="25"/>
      <c r="M1265" s="25"/>
      <c r="N1265" s="25"/>
      <c r="O1265" s="25"/>
      <c r="P1265" s="25"/>
      <c r="Q1265" s="26"/>
      <c r="R1265" s="25"/>
      <c r="S1265" s="25"/>
      <c r="T1265" s="27">
        <f t="shared" si="96"/>
        <v>0</v>
      </c>
      <c r="U1265" s="27">
        <f t="shared" si="97"/>
        <v>0</v>
      </c>
      <c r="V1265" s="25"/>
      <c r="W1265" s="27" t="str">
        <f t="shared" si="98"/>
        <v/>
      </c>
      <c r="X1265" s="43" t="str">
        <f t="shared" si="99"/>
        <v>OK</v>
      </c>
      <c r="Y1265" s="681" t="str">
        <f t="shared" si="100"/>
        <v/>
      </c>
    </row>
    <row r="1266" spans="1:25" x14ac:dyDescent="0.25">
      <c r="A1266" s="68" t="str">
        <f>'0'!$A$4</f>
        <v>………………..</v>
      </c>
      <c r="B1266" s="341">
        <f>'0'!$A$2</f>
        <v>46112</v>
      </c>
      <c r="C1266" s="341" t="s">
        <v>1246</v>
      </c>
      <c r="D1266" s="22"/>
      <c r="E1266" s="23"/>
      <c r="F1266" s="14"/>
      <c r="G1266" s="23"/>
      <c r="H1266" s="22"/>
      <c r="I1266" s="24"/>
      <c r="J1266" s="24"/>
      <c r="K1266" s="25"/>
      <c r="L1266" s="25"/>
      <c r="M1266" s="25"/>
      <c r="N1266" s="25"/>
      <c r="O1266" s="25"/>
      <c r="P1266" s="25"/>
      <c r="Q1266" s="26"/>
      <c r="R1266" s="25"/>
      <c r="S1266" s="25"/>
      <c r="T1266" s="27">
        <f t="shared" si="96"/>
        <v>0</v>
      </c>
      <c r="U1266" s="27">
        <f t="shared" si="97"/>
        <v>0</v>
      </c>
      <c r="V1266" s="25"/>
      <c r="W1266" s="27" t="str">
        <f t="shared" si="98"/>
        <v/>
      </c>
      <c r="X1266" s="43" t="str">
        <f t="shared" si="99"/>
        <v>OK</v>
      </c>
      <c r="Y1266" s="681" t="str">
        <f t="shared" si="100"/>
        <v/>
      </c>
    </row>
    <row r="1267" spans="1:25" x14ac:dyDescent="0.25">
      <c r="A1267" s="68" t="str">
        <f>'0'!$A$4</f>
        <v>………………..</v>
      </c>
      <c r="B1267" s="341">
        <f>'0'!$A$2</f>
        <v>46112</v>
      </c>
      <c r="C1267" s="341" t="s">
        <v>1246</v>
      </c>
      <c r="D1267" s="22"/>
      <c r="E1267" s="23"/>
      <c r="F1267" s="14"/>
      <c r="G1267" s="23"/>
      <c r="H1267" s="22"/>
      <c r="I1267" s="24"/>
      <c r="J1267" s="24"/>
      <c r="K1267" s="25"/>
      <c r="L1267" s="25"/>
      <c r="M1267" s="25"/>
      <c r="N1267" s="25"/>
      <c r="O1267" s="25"/>
      <c r="P1267" s="25"/>
      <c r="Q1267" s="26"/>
      <c r="R1267" s="25"/>
      <c r="S1267" s="25"/>
      <c r="T1267" s="27">
        <f t="shared" si="96"/>
        <v>0</v>
      </c>
      <c r="U1267" s="27">
        <f t="shared" si="97"/>
        <v>0</v>
      </c>
      <c r="V1267" s="25"/>
      <c r="W1267" s="27" t="str">
        <f t="shared" si="98"/>
        <v/>
      </c>
      <c r="X1267" s="43" t="str">
        <f t="shared" si="99"/>
        <v>OK</v>
      </c>
      <c r="Y1267" s="681" t="str">
        <f t="shared" si="100"/>
        <v/>
      </c>
    </row>
    <row r="1268" spans="1:25" x14ac:dyDescent="0.25">
      <c r="A1268" s="68" t="str">
        <f>'0'!$A$4</f>
        <v>………………..</v>
      </c>
      <c r="B1268" s="341">
        <f>'0'!$A$2</f>
        <v>46112</v>
      </c>
      <c r="C1268" s="341" t="s">
        <v>1246</v>
      </c>
      <c r="D1268" s="22"/>
      <c r="E1268" s="23"/>
      <c r="F1268" s="14"/>
      <c r="G1268" s="23"/>
      <c r="H1268" s="22"/>
      <c r="I1268" s="24"/>
      <c r="J1268" s="24"/>
      <c r="K1268" s="25"/>
      <c r="L1268" s="25"/>
      <c r="M1268" s="25"/>
      <c r="N1268" s="25"/>
      <c r="O1268" s="25"/>
      <c r="P1268" s="25"/>
      <c r="Q1268" s="26"/>
      <c r="R1268" s="25"/>
      <c r="S1268" s="25"/>
      <c r="T1268" s="27">
        <f t="shared" si="96"/>
        <v>0</v>
      </c>
      <c r="U1268" s="27">
        <f t="shared" si="97"/>
        <v>0</v>
      </c>
      <c r="V1268" s="25"/>
      <c r="W1268" s="27" t="str">
        <f t="shared" si="98"/>
        <v/>
      </c>
      <c r="X1268" s="43" t="str">
        <f t="shared" si="99"/>
        <v>OK</v>
      </c>
      <c r="Y1268" s="681" t="str">
        <f t="shared" si="100"/>
        <v/>
      </c>
    </row>
    <row r="1269" spans="1:25" x14ac:dyDescent="0.25">
      <c r="A1269" s="68" t="str">
        <f>'0'!$A$4</f>
        <v>………………..</v>
      </c>
      <c r="B1269" s="341">
        <f>'0'!$A$2</f>
        <v>46112</v>
      </c>
      <c r="C1269" s="341" t="s">
        <v>1246</v>
      </c>
      <c r="D1269" s="22"/>
      <c r="E1269" s="23"/>
      <c r="F1269" s="14"/>
      <c r="G1269" s="23"/>
      <c r="H1269" s="22"/>
      <c r="I1269" s="24"/>
      <c r="J1269" s="24"/>
      <c r="K1269" s="25"/>
      <c r="L1269" s="25"/>
      <c r="M1269" s="25"/>
      <c r="N1269" s="25"/>
      <c r="O1269" s="25"/>
      <c r="P1269" s="25"/>
      <c r="Q1269" s="26"/>
      <c r="R1269" s="25"/>
      <c r="S1269" s="25"/>
      <c r="T1269" s="27">
        <f t="shared" si="96"/>
        <v>0</v>
      </c>
      <c r="U1269" s="27">
        <f t="shared" si="97"/>
        <v>0</v>
      </c>
      <c r="V1269" s="25"/>
      <c r="W1269" s="27" t="str">
        <f t="shared" si="98"/>
        <v/>
      </c>
      <c r="X1269" s="43" t="str">
        <f t="shared" si="99"/>
        <v>OK</v>
      </c>
      <c r="Y1269" s="681" t="str">
        <f t="shared" si="100"/>
        <v/>
      </c>
    </row>
    <row r="1270" spans="1:25" x14ac:dyDescent="0.25">
      <c r="A1270" s="68" t="str">
        <f>'0'!$A$4</f>
        <v>………………..</v>
      </c>
      <c r="B1270" s="341">
        <f>'0'!$A$2</f>
        <v>46112</v>
      </c>
      <c r="C1270" s="341" t="s">
        <v>1246</v>
      </c>
      <c r="D1270" s="22"/>
      <c r="E1270" s="23"/>
      <c r="F1270" s="14"/>
      <c r="G1270" s="23"/>
      <c r="H1270" s="22"/>
      <c r="I1270" s="24"/>
      <c r="J1270" s="24"/>
      <c r="K1270" s="25"/>
      <c r="L1270" s="25"/>
      <c r="M1270" s="25"/>
      <c r="N1270" s="25"/>
      <c r="O1270" s="25"/>
      <c r="P1270" s="25"/>
      <c r="Q1270" s="26"/>
      <c r="R1270" s="25"/>
      <c r="S1270" s="25"/>
      <c r="T1270" s="27">
        <f t="shared" si="96"/>
        <v>0</v>
      </c>
      <c r="U1270" s="27">
        <f t="shared" si="97"/>
        <v>0</v>
      </c>
      <c r="V1270" s="25"/>
      <c r="W1270" s="27" t="str">
        <f t="shared" si="98"/>
        <v/>
      </c>
      <c r="X1270" s="43" t="str">
        <f t="shared" si="99"/>
        <v>OK</v>
      </c>
      <c r="Y1270" s="681" t="str">
        <f t="shared" si="100"/>
        <v/>
      </c>
    </row>
    <row r="1271" spans="1:25" x14ac:dyDescent="0.25">
      <c r="A1271" s="68" t="str">
        <f>'0'!$A$4</f>
        <v>………………..</v>
      </c>
      <c r="B1271" s="341">
        <f>'0'!$A$2</f>
        <v>46112</v>
      </c>
      <c r="C1271" s="341" t="s">
        <v>1246</v>
      </c>
      <c r="D1271" s="22"/>
      <c r="E1271" s="23"/>
      <c r="F1271" s="14"/>
      <c r="G1271" s="23"/>
      <c r="H1271" s="22"/>
      <c r="I1271" s="24"/>
      <c r="J1271" s="24"/>
      <c r="K1271" s="25"/>
      <c r="L1271" s="25"/>
      <c r="M1271" s="25"/>
      <c r="N1271" s="25"/>
      <c r="O1271" s="25"/>
      <c r="P1271" s="25"/>
      <c r="Q1271" s="26"/>
      <c r="R1271" s="25"/>
      <c r="S1271" s="25"/>
      <c r="T1271" s="27">
        <f t="shared" si="96"/>
        <v>0</v>
      </c>
      <c r="U1271" s="27">
        <f t="shared" si="97"/>
        <v>0</v>
      </c>
      <c r="V1271" s="25"/>
      <c r="W1271" s="27" t="str">
        <f t="shared" si="98"/>
        <v/>
      </c>
      <c r="X1271" s="43" t="str">
        <f t="shared" si="99"/>
        <v>OK</v>
      </c>
      <c r="Y1271" s="681" t="str">
        <f t="shared" si="100"/>
        <v/>
      </c>
    </row>
    <row r="1272" spans="1:25" x14ac:dyDescent="0.25">
      <c r="A1272" s="68" t="str">
        <f>'0'!$A$4</f>
        <v>………………..</v>
      </c>
      <c r="B1272" s="341">
        <f>'0'!$A$2</f>
        <v>46112</v>
      </c>
      <c r="C1272" s="341" t="s">
        <v>1246</v>
      </c>
      <c r="D1272" s="22"/>
      <c r="E1272" s="23"/>
      <c r="F1272" s="14"/>
      <c r="G1272" s="23"/>
      <c r="H1272" s="22"/>
      <c r="I1272" s="24"/>
      <c r="J1272" s="24"/>
      <c r="K1272" s="25"/>
      <c r="L1272" s="25"/>
      <c r="M1272" s="25"/>
      <c r="N1272" s="25"/>
      <c r="O1272" s="25"/>
      <c r="P1272" s="25"/>
      <c r="Q1272" s="26"/>
      <c r="R1272" s="25"/>
      <c r="S1272" s="25"/>
      <c r="T1272" s="27">
        <f t="shared" si="96"/>
        <v>0</v>
      </c>
      <c r="U1272" s="27">
        <f t="shared" si="97"/>
        <v>0</v>
      </c>
      <c r="V1272" s="25"/>
      <c r="W1272" s="27" t="str">
        <f t="shared" si="98"/>
        <v/>
      </c>
      <c r="X1272" s="43" t="str">
        <f t="shared" si="99"/>
        <v>OK</v>
      </c>
      <c r="Y1272" s="681" t="str">
        <f t="shared" si="100"/>
        <v/>
      </c>
    </row>
    <row r="1273" spans="1:25" x14ac:dyDescent="0.25">
      <c r="A1273" s="68" t="str">
        <f>'0'!$A$4</f>
        <v>………………..</v>
      </c>
      <c r="B1273" s="341">
        <f>'0'!$A$2</f>
        <v>46112</v>
      </c>
      <c r="C1273" s="341" t="s">
        <v>1246</v>
      </c>
      <c r="D1273" s="22"/>
      <c r="E1273" s="23"/>
      <c r="F1273" s="14"/>
      <c r="G1273" s="23"/>
      <c r="H1273" s="22"/>
      <c r="I1273" s="24"/>
      <c r="J1273" s="24"/>
      <c r="K1273" s="25"/>
      <c r="L1273" s="25"/>
      <c r="M1273" s="25"/>
      <c r="N1273" s="25"/>
      <c r="O1273" s="25"/>
      <c r="P1273" s="25"/>
      <c r="Q1273" s="26"/>
      <c r="R1273" s="25"/>
      <c r="S1273" s="25"/>
      <c r="T1273" s="27">
        <f t="shared" si="96"/>
        <v>0</v>
      </c>
      <c r="U1273" s="27">
        <f t="shared" si="97"/>
        <v>0</v>
      </c>
      <c r="V1273" s="25"/>
      <c r="W1273" s="27" t="str">
        <f t="shared" si="98"/>
        <v/>
      </c>
      <c r="X1273" s="43" t="str">
        <f t="shared" si="99"/>
        <v>OK</v>
      </c>
      <c r="Y1273" s="681" t="str">
        <f t="shared" si="100"/>
        <v/>
      </c>
    </row>
    <row r="1274" spans="1:25" x14ac:dyDescent="0.25">
      <c r="A1274" s="68" t="str">
        <f>'0'!$A$4</f>
        <v>………………..</v>
      </c>
      <c r="B1274" s="341">
        <f>'0'!$A$2</f>
        <v>46112</v>
      </c>
      <c r="C1274" s="341" t="s">
        <v>1246</v>
      </c>
      <c r="D1274" s="22"/>
      <c r="E1274" s="23"/>
      <c r="F1274" s="14"/>
      <c r="G1274" s="23"/>
      <c r="H1274" s="22"/>
      <c r="I1274" s="24"/>
      <c r="J1274" s="24"/>
      <c r="K1274" s="25"/>
      <c r="L1274" s="25"/>
      <c r="M1274" s="25"/>
      <c r="N1274" s="25"/>
      <c r="O1274" s="25"/>
      <c r="P1274" s="25"/>
      <c r="Q1274" s="26"/>
      <c r="R1274" s="25"/>
      <c r="S1274" s="25"/>
      <c r="T1274" s="27">
        <f t="shared" si="96"/>
        <v>0</v>
      </c>
      <c r="U1274" s="27">
        <f t="shared" si="97"/>
        <v>0</v>
      </c>
      <c r="V1274" s="25"/>
      <c r="W1274" s="27" t="str">
        <f t="shared" si="98"/>
        <v/>
      </c>
      <c r="X1274" s="43" t="str">
        <f t="shared" si="99"/>
        <v>OK</v>
      </c>
      <c r="Y1274" s="681" t="str">
        <f t="shared" si="100"/>
        <v/>
      </c>
    </row>
    <row r="1275" spans="1:25" x14ac:dyDescent="0.25">
      <c r="A1275" s="68" t="str">
        <f>'0'!$A$4</f>
        <v>………………..</v>
      </c>
      <c r="B1275" s="341">
        <f>'0'!$A$2</f>
        <v>46112</v>
      </c>
      <c r="C1275" s="341" t="s">
        <v>1246</v>
      </c>
      <c r="D1275" s="22"/>
      <c r="E1275" s="23"/>
      <c r="F1275" s="14"/>
      <c r="G1275" s="23"/>
      <c r="H1275" s="22"/>
      <c r="I1275" s="24"/>
      <c r="J1275" s="24"/>
      <c r="K1275" s="25"/>
      <c r="L1275" s="25"/>
      <c r="M1275" s="25"/>
      <c r="N1275" s="25"/>
      <c r="O1275" s="25"/>
      <c r="P1275" s="25"/>
      <c r="Q1275" s="26"/>
      <c r="R1275" s="25"/>
      <c r="S1275" s="25"/>
      <c r="T1275" s="27">
        <f t="shared" si="96"/>
        <v>0</v>
      </c>
      <c r="U1275" s="27">
        <f t="shared" si="97"/>
        <v>0</v>
      </c>
      <c r="V1275" s="25"/>
      <c r="W1275" s="27" t="str">
        <f t="shared" si="98"/>
        <v/>
      </c>
      <c r="X1275" s="43" t="str">
        <f t="shared" si="99"/>
        <v>OK</v>
      </c>
      <c r="Y1275" s="681" t="str">
        <f t="shared" si="100"/>
        <v/>
      </c>
    </row>
    <row r="1276" spans="1:25" x14ac:dyDescent="0.25">
      <c r="A1276" s="68" t="str">
        <f>'0'!$A$4</f>
        <v>………………..</v>
      </c>
      <c r="B1276" s="341">
        <f>'0'!$A$2</f>
        <v>46112</v>
      </c>
      <c r="C1276" s="341" t="s">
        <v>1246</v>
      </c>
      <c r="D1276" s="22"/>
      <c r="E1276" s="23"/>
      <c r="F1276" s="14"/>
      <c r="G1276" s="23"/>
      <c r="H1276" s="22"/>
      <c r="I1276" s="24"/>
      <c r="J1276" s="24"/>
      <c r="K1276" s="25"/>
      <c r="L1276" s="25"/>
      <c r="M1276" s="25"/>
      <c r="N1276" s="25"/>
      <c r="O1276" s="25"/>
      <c r="P1276" s="25"/>
      <c r="Q1276" s="26"/>
      <c r="R1276" s="25"/>
      <c r="S1276" s="25"/>
      <c r="T1276" s="27">
        <f t="shared" si="96"/>
        <v>0</v>
      </c>
      <c r="U1276" s="27">
        <f t="shared" si="97"/>
        <v>0</v>
      </c>
      <c r="V1276" s="25"/>
      <c r="W1276" s="27" t="str">
        <f t="shared" si="98"/>
        <v/>
      </c>
      <c r="X1276" s="43" t="str">
        <f t="shared" si="99"/>
        <v>OK</v>
      </c>
      <c r="Y1276" s="681" t="str">
        <f t="shared" si="100"/>
        <v/>
      </c>
    </row>
    <row r="1277" spans="1:25" x14ac:dyDescent="0.25">
      <c r="A1277" s="68" t="str">
        <f>'0'!$A$4</f>
        <v>………………..</v>
      </c>
      <c r="B1277" s="341">
        <f>'0'!$A$2</f>
        <v>46112</v>
      </c>
      <c r="C1277" s="341" t="s">
        <v>1246</v>
      </c>
      <c r="D1277" s="22"/>
      <c r="E1277" s="23"/>
      <c r="F1277" s="14"/>
      <c r="G1277" s="23"/>
      <c r="H1277" s="22"/>
      <c r="I1277" s="24"/>
      <c r="J1277" s="24"/>
      <c r="K1277" s="25"/>
      <c r="L1277" s="25"/>
      <c r="M1277" s="25"/>
      <c r="N1277" s="25"/>
      <c r="O1277" s="25"/>
      <c r="P1277" s="25"/>
      <c r="Q1277" s="26"/>
      <c r="R1277" s="25"/>
      <c r="S1277" s="25"/>
      <c r="T1277" s="27">
        <f t="shared" si="96"/>
        <v>0</v>
      </c>
      <c r="U1277" s="27">
        <f t="shared" si="97"/>
        <v>0</v>
      </c>
      <c r="V1277" s="25"/>
      <c r="W1277" s="27" t="str">
        <f t="shared" si="98"/>
        <v/>
      </c>
      <c r="X1277" s="43" t="str">
        <f t="shared" si="99"/>
        <v>OK</v>
      </c>
      <c r="Y1277" s="681" t="str">
        <f t="shared" si="100"/>
        <v/>
      </c>
    </row>
    <row r="1278" spans="1:25" x14ac:dyDescent="0.25">
      <c r="A1278" s="68" t="str">
        <f>'0'!$A$4</f>
        <v>………………..</v>
      </c>
      <c r="B1278" s="341">
        <f>'0'!$A$2</f>
        <v>46112</v>
      </c>
      <c r="C1278" s="341" t="s">
        <v>1246</v>
      </c>
      <c r="D1278" s="22"/>
      <c r="E1278" s="23"/>
      <c r="F1278" s="14"/>
      <c r="G1278" s="23"/>
      <c r="H1278" s="22"/>
      <c r="I1278" s="24"/>
      <c r="J1278" s="24"/>
      <c r="K1278" s="25"/>
      <c r="L1278" s="25"/>
      <c r="M1278" s="25"/>
      <c r="N1278" s="25"/>
      <c r="O1278" s="25"/>
      <c r="P1278" s="25"/>
      <c r="Q1278" s="26"/>
      <c r="R1278" s="25"/>
      <c r="S1278" s="25"/>
      <c r="T1278" s="27">
        <f t="shared" si="96"/>
        <v>0</v>
      </c>
      <c r="U1278" s="27">
        <f t="shared" si="97"/>
        <v>0</v>
      </c>
      <c r="V1278" s="25"/>
      <c r="W1278" s="27" t="str">
        <f t="shared" si="98"/>
        <v/>
      </c>
      <c r="X1278" s="43" t="str">
        <f t="shared" si="99"/>
        <v>OK</v>
      </c>
      <c r="Y1278" s="681" t="str">
        <f t="shared" si="100"/>
        <v/>
      </c>
    </row>
    <row r="1279" spans="1:25" x14ac:dyDescent="0.25">
      <c r="A1279" s="68" t="str">
        <f>'0'!$A$4</f>
        <v>………………..</v>
      </c>
      <c r="B1279" s="341">
        <f>'0'!$A$2</f>
        <v>46112</v>
      </c>
      <c r="C1279" s="341" t="s">
        <v>1246</v>
      </c>
      <c r="D1279" s="22"/>
      <c r="E1279" s="23"/>
      <c r="F1279" s="14"/>
      <c r="G1279" s="23"/>
      <c r="H1279" s="22"/>
      <c r="I1279" s="24"/>
      <c r="J1279" s="24"/>
      <c r="K1279" s="25"/>
      <c r="L1279" s="25"/>
      <c r="M1279" s="25"/>
      <c r="N1279" s="25"/>
      <c r="O1279" s="25"/>
      <c r="P1279" s="25"/>
      <c r="Q1279" s="26"/>
      <c r="R1279" s="25"/>
      <c r="S1279" s="25"/>
      <c r="T1279" s="27">
        <f t="shared" si="96"/>
        <v>0</v>
      </c>
      <c r="U1279" s="27">
        <f t="shared" si="97"/>
        <v>0</v>
      </c>
      <c r="V1279" s="25"/>
      <c r="W1279" s="27" t="str">
        <f t="shared" si="98"/>
        <v/>
      </c>
      <c r="X1279" s="43" t="str">
        <f t="shared" si="99"/>
        <v>OK</v>
      </c>
      <c r="Y1279" s="681" t="str">
        <f t="shared" si="100"/>
        <v/>
      </c>
    </row>
    <row r="1280" spans="1:25" x14ac:dyDescent="0.25">
      <c r="A1280" s="68" t="str">
        <f>'0'!$A$4</f>
        <v>………………..</v>
      </c>
      <c r="B1280" s="341">
        <f>'0'!$A$2</f>
        <v>46112</v>
      </c>
      <c r="C1280" s="341" t="s">
        <v>1246</v>
      </c>
      <c r="D1280" s="22"/>
      <c r="E1280" s="23"/>
      <c r="F1280" s="14"/>
      <c r="G1280" s="23"/>
      <c r="H1280" s="22"/>
      <c r="I1280" s="24"/>
      <c r="J1280" s="24"/>
      <c r="K1280" s="25"/>
      <c r="L1280" s="25"/>
      <c r="M1280" s="25"/>
      <c r="N1280" s="25"/>
      <c r="O1280" s="25"/>
      <c r="P1280" s="25"/>
      <c r="Q1280" s="26"/>
      <c r="R1280" s="25"/>
      <c r="S1280" s="25"/>
      <c r="T1280" s="27">
        <f t="shared" si="96"/>
        <v>0</v>
      </c>
      <c r="U1280" s="27">
        <f t="shared" si="97"/>
        <v>0</v>
      </c>
      <c r="V1280" s="25"/>
      <c r="W1280" s="27" t="str">
        <f t="shared" si="98"/>
        <v/>
      </c>
      <c r="X1280" s="43" t="str">
        <f t="shared" si="99"/>
        <v>OK</v>
      </c>
      <c r="Y1280" s="681" t="str">
        <f t="shared" si="100"/>
        <v/>
      </c>
    </row>
    <row r="1281" spans="1:25" x14ac:dyDescent="0.25">
      <c r="A1281" s="68" t="str">
        <f>'0'!$A$4</f>
        <v>………………..</v>
      </c>
      <c r="B1281" s="341">
        <f>'0'!$A$2</f>
        <v>46112</v>
      </c>
      <c r="C1281" s="341" t="s">
        <v>1246</v>
      </c>
      <c r="D1281" s="22"/>
      <c r="E1281" s="23"/>
      <c r="F1281" s="14"/>
      <c r="G1281" s="23"/>
      <c r="H1281" s="22"/>
      <c r="I1281" s="24"/>
      <c r="J1281" s="24"/>
      <c r="K1281" s="25"/>
      <c r="L1281" s="25"/>
      <c r="M1281" s="25"/>
      <c r="N1281" s="25"/>
      <c r="O1281" s="25"/>
      <c r="P1281" s="25"/>
      <c r="Q1281" s="26"/>
      <c r="R1281" s="25"/>
      <c r="S1281" s="25"/>
      <c r="T1281" s="27">
        <f t="shared" si="96"/>
        <v>0</v>
      </c>
      <c r="U1281" s="27">
        <f t="shared" si="97"/>
        <v>0</v>
      </c>
      <c r="V1281" s="25"/>
      <c r="W1281" s="27" t="str">
        <f t="shared" si="98"/>
        <v/>
      </c>
      <c r="X1281" s="43" t="str">
        <f t="shared" si="99"/>
        <v>OK</v>
      </c>
      <c r="Y1281" s="681" t="str">
        <f t="shared" si="100"/>
        <v/>
      </c>
    </row>
    <row r="1282" spans="1:25" x14ac:dyDescent="0.25">
      <c r="A1282" s="68" t="str">
        <f>'0'!$A$4</f>
        <v>………………..</v>
      </c>
      <c r="B1282" s="341">
        <f>'0'!$A$2</f>
        <v>46112</v>
      </c>
      <c r="C1282" s="341" t="s">
        <v>1246</v>
      </c>
      <c r="D1282" s="22"/>
      <c r="E1282" s="23"/>
      <c r="F1282" s="14"/>
      <c r="G1282" s="23"/>
      <c r="H1282" s="22"/>
      <c r="I1282" s="24"/>
      <c r="J1282" s="24"/>
      <c r="K1282" s="25"/>
      <c r="L1282" s="25"/>
      <c r="M1282" s="25"/>
      <c r="N1282" s="25"/>
      <c r="O1282" s="25"/>
      <c r="P1282" s="25"/>
      <c r="Q1282" s="26"/>
      <c r="R1282" s="25"/>
      <c r="S1282" s="25"/>
      <c r="T1282" s="27">
        <f t="shared" si="96"/>
        <v>0</v>
      </c>
      <c r="U1282" s="27">
        <f t="shared" si="97"/>
        <v>0</v>
      </c>
      <c r="V1282" s="25"/>
      <c r="W1282" s="27" t="str">
        <f t="shared" si="98"/>
        <v/>
      </c>
      <c r="X1282" s="43" t="str">
        <f t="shared" si="99"/>
        <v>OK</v>
      </c>
      <c r="Y1282" s="681" t="str">
        <f t="shared" si="100"/>
        <v/>
      </c>
    </row>
    <row r="1283" spans="1:25" x14ac:dyDescent="0.25">
      <c r="A1283" s="68" t="str">
        <f>'0'!$A$4</f>
        <v>………………..</v>
      </c>
      <c r="B1283" s="341">
        <f>'0'!$A$2</f>
        <v>46112</v>
      </c>
      <c r="C1283" s="341" t="s">
        <v>1246</v>
      </c>
      <c r="D1283" s="22"/>
      <c r="E1283" s="23"/>
      <c r="F1283" s="14"/>
      <c r="G1283" s="23"/>
      <c r="H1283" s="22"/>
      <c r="I1283" s="24"/>
      <c r="J1283" s="24"/>
      <c r="K1283" s="25"/>
      <c r="L1283" s="25"/>
      <c r="M1283" s="25"/>
      <c r="N1283" s="25"/>
      <c r="O1283" s="25"/>
      <c r="P1283" s="25"/>
      <c r="Q1283" s="26"/>
      <c r="R1283" s="25"/>
      <c r="S1283" s="25"/>
      <c r="T1283" s="27">
        <f t="shared" si="96"/>
        <v>0</v>
      </c>
      <c r="U1283" s="27">
        <f t="shared" si="97"/>
        <v>0</v>
      </c>
      <c r="V1283" s="25"/>
      <c r="W1283" s="27" t="str">
        <f t="shared" si="98"/>
        <v/>
      </c>
      <c r="X1283" s="43" t="str">
        <f t="shared" si="99"/>
        <v>OK</v>
      </c>
      <c r="Y1283" s="681" t="str">
        <f t="shared" si="100"/>
        <v/>
      </c>
    </row>
    <row r="1284" spans="1:25" x14ac:dyDescent="0.25">
      <c r="A1284" s="68" t="str">
        <f>'0'!$A$4</f>
        <v>………………..</v>
      </c>
      <c r="B1284" s="341">
        <f>'0'!$A$2</f>
        <v>46112</v>
      </c>
      <c r="C1284" s="341" t="s">
        <v>1246</v>
      </c>
      <c r="D1284" s="22"/>
      <c r="E1284" s="23"/>
      <c r="F1284" s="14"/>
      <c r="G1284" s="23"/>
      <c r="H1284" s="22"/>
      <c r="I1284" s="24"/>
      <c r="J1284" s="24"/>
      <c r="K1284" s="25"/>
      <c r="L1284" s="25"/>
      <c r="M1284" s="25"/>
      <c r="N1284" s="25"/>
      <c r="O1284" s="25"/>
      <c r="P1284" s="25"/>
      <c r="Q1284" s="26"/>
      <c r="R1284" s="25"/>
      <c r="S1284" s="25"/>
      <c r="T1284" s="27">
        <f t="shared" si="96"/>
        <v>0</v>
      </c>
      <c r="U1284" s="27">
        <f t="shared" si="97"/>
        <v>0</v>
      </c>
      <c r="V1284" s="25"/>
      <c r="W1284" s="27" t="str">
        <f t="shared" si="98"/>
        <v/>
      </c>
      <c r="X1284" s="43" t="str">
        <f t="shared" si="99"/>
        <v>OK</v>
      </c>
      <c r="Y1284" s="681" t="str">
        <f t="shared" si="100"/>
        <v/>
      </c>
    </row>
    <row r="1285" spans="1:25" x14ac:dyDescent="0.25">
      <c r="A1285" s="68" t="str">
        <f>'0'!$A$4</f>
        <v>………………..</v>
      </c>
      <c r="B1285" s="341">
        <f>'0'!$A$2</f>
        <v>46112</v>
      </c>
      <c r="C1285" s="341" t="s">
        <v>1246</v>
      </c>
      <c r="D1285" s="22"/>
      <c r="E1285" s="23"/>
      <c r="F1285" s="14"/>
      <c r="G1285" s="23"/>
      <c r="H1285" s="22"/>
      <c r="I1285" s="24"/>
      <c r="J1285" s="24"/>
      <c r="K1285" s="25"/>
      <c r="L1285" s="25"/>
      <c r="M1285" s="25"/>
      <c r="N1285" s="25"/>
      <c r="O1285" s="25"/>
      <c r="P1285" s="25"/>
      <c r="Q1285" s="26"/>
      <c r="R1285" s="25"/>
      <c r="S1285" s="25"/>
      <c r="T1285" s="27">
        <f t="shared" si="96"/>
        <v>0</v>
      </c>
      <c r="U1285" s="27">
        <f t="shared" si="97"/>
        <v>0</v>
      </c>
      <c r="V1285" s="25"/>
      <c r="W1285" s="27" t="str">
        <f t="shared" si="98"/>
        <v/>
      </c>
      <c r="X1285" s="43" t="str">
        <f t="shared" si="99"/>
        <v>OK</v>
      </c>
      <c r="Y1285" s="681" t="str">
        <f t="shared" si="100"/>
        <v/>
      </c>
    </row>
    <row r="1286" spans="1:25" x14ac:dyDescent="0.25">
      <c r="A1286" s="68" t="str">
        <f>'0'!$A$4</f>
        <v>………………..</v>
      </c>
      <c r="B1286" s="341">
        <f>'0'!$A$2</f>
        <v>46112</v>
      </c>
      <c r="C1286" s="341" t="s">
        <v>1246</v>
      </c>
      <c r="D1286" s="22"/>
      <c r="E1286" s="23"/>
      <c r="F1286" s="14"/>
      <c r="G1286" s="23"/>
      <c r="H1286" s="22"/>
      <c r="I1286" s="24"/>
      <c r="J1286" s="24"/>
      <c r="K1286" s="25"/>
      <c r="L1286" s="25"/>
      <c r="M1286" s="25"/>
      <c r="N1286" s="25"/>
      <c r="O1286" s="25"/>
      <c r="P1286" s="25"/>
      <c r="Q1286" s="26"/>
      <c r="R1286" s="25"/>
      <c r="S1286" s="25"/>
      <c r="T1286" s="27">
        <f t="shared" si="96"/>
        <v>0</v>
      </c>
      <c r="U1286" s="27">
        <f t="shared" si="97"/>
        <v>0</v>
      </c>
      <c r="V1286" s="25"/>
      <c r="W1286" s="27" t="str">
        <f t="shared" si="98"/>
        <v/>
      </c>
      <c r="X1286" s="43" t="str">
        <f t="shared" si="99"/>
        <v>OK</v>
      </c>
      <c r="Y1286" s="681" t="str">
        <f t="shared" si="100"/>
        <v/>
      </c>
    </row>
    <row r="1287" spans="1:25" x14ac:dyDescent="0.25">
      <c r="A1287" s="68" t="str">
        <f>'0'!$A$4</f>
        <v>………………..</v>
      </c>
      <c r="B1287" s="341">
        <f>'0'!$A$2</f>
        <v>46112</v>
      </c>
      <c r="C1287" s="341" t="s">
        <v>1246</v>
      </c>
      <c r="D1287" s="22"/>
      <c r="E1287" s="23"/>
      <c r="F1287" s="14"/>
      <c r="G1287" s="23"/>
      <c r="H1287" s="22"/>
      <c r="I1287" s="24"/>
      <c r="J1287" s="24"/>
      <c r="K1287" s="25"/>
      <c r="L1287" s="25"/>
      <c r="M1287" s="25"/>
      <c r="N1287" s="25"/>
      <c r="O1287" s="25"/>
      <c r="P1287" s="25"/>
      <c r="Q1287" s="26"/>
      <c r="R1287" s="25"/>
      <c r="S1287" s="25"/>
      <c r="T1287" s="27">
        <f t="shared" si="96"/>
        <v>0</v>
      </c>
      <c r="U1287" s="27">
        <f t="shared" si="97"/>
        <v>0</v>
      </c>
      <c r="V1287" s="25"/>
      <c r="W1287" s="27" t="str">
        <f t="shared" si="98"/>
        <v/>
      </c>
      <c r="X1287" s="43" t="str">
        <f t="shared" si="99"/>
        <v>OK</v>
      </c>
      <c r="Y1287" s="681" t="str">
        <f t="shared" si="100"/>
        <v/>
      </c>
    </row>
    <row r="1288" spans="1:25" x14ac:dyDescent="0.25">
      <c r="A1288" s="68" t="str">
        <f>'0'!$A$4</f>
        <v>………………..</v>
      </c>
      <c r="B1288" s="341">
        <f>'0'!$A$2</f>
        <v>46112</v>
      </c>
      <c r="C1288" s="341" t="s">
        <v>1246</v>
      </c>
      <c r="D1288" s="22"/>
      <c r="E1288" s="23"/>
      <c r="F1288" s="14"/>
      <c r="G1288" s="23"/>
      <c r="H1288" s="22"/>
      <c r="I1288" s="24"/>
      <c r="J1288" s="24"/>
      <c r="K1288" s="25"/>
      <c r="L1288" s="25"/>
      <c r="M1288" s="25"/>
      <c r="N1288" s="25"/>
      <c r="O1288" s="25"/>
      <c r="P1288" s="25"/>
      <c r="Q1288" s="26"/>
      <c r="R1288" s="25"/>
      <c r="S1288" s="25"/>
      <c r="T1288" s="27">
        <f t="shared" si="96"/>
        <v>0</v>
      </c>
      <c r="U1288" s="27">
        <f t="shared" si="97"/>
        <v>0</v>
      </c>
      <c r="V1288" s="25"/>
      <c r="W1288" s="27" t="str">
        <f t="shared" si="98"/>
        <v/>
      </c>
      <c r="X1288" s="43" t="str">
        <f t="shared" si="99"/>
        <v>OK</v>
      </c>
      <c r="Y1288" s="681" t="str">
        <f t="shared" si="100"/>
        <v/>
      </c>
    </row>
    <row r="1289" spans="1:25" x14ac:dyDescent="0.25">
      <c r="A1289" s="68" t="str">
        <f>'0'!$A$4</f>
        <v>………………..</v>
      </c>
      <c r="B1289" s="341">
        <f>'0'!$A$2</f>
        <v>46112</v>
      </c>
      <c r="C1289" s="341" t="s">
        <v>1246</v>
      </c>
      <c r="D1289" s="22"/>
      <c r="E1289" s="23"/>
      <c r="F1289" s="14"/>
      <c r="G1289" s="23"/>
      <c r="H1289" s="22"/>
      <c r="I1289" s="24"/>
      <c r="J1289" s="24"/>
      <c r="K1289" s="25"/>
      <c r="L1289" s="25"/>
      <c r="M1289" s="25"/>
      <c r="N1289" s="25"/>
      <c r="O1289" s="25"/>
      <c r="P1289" s="25"/>
      <c r="Q1289" s="26"/>
      <c r="R1289" s="25"/>
      <c r="S1289" s="25"/>
      <c r="T1289" s="27">
        <f t="shared" ref="T1289:T1352" si="101">N1289+P1289-R1289</f>
        <v>0</v>
      </c>
      <c r="U1289" s="27">
        <f t="shared" ref="U1289:U1352" si="102">O1289+Q1289-S1289</f>
        <v>0</v>
      </c>
      <c r="V1289" s="25"/>
      <c r="W1289" s="27" t="str">
        <f t="shared" ref="W1289:W1352" si="103">IF(K1289="","",K1289-M1289-(P1289-Q1289))</f>
        <v/>
      </c>
      <c r="X1289" s="43" t="str">
        <f t="shared" ref="X1289:X1352" si="104">IF(ROUND(T1289-V1289,2)&gt;=0,"OK","Просрочието не може да надхвърля задължението")</f>
        <v>OK</v>
      </c>
      <c r="Y1289" s="681" t="str">
        <f t="shared" ref="Y1289:Y1352" si="105">IF(COUNTBLANK(D1289:W1289)=18,"",IF(D1289="999999999","",IF(ISNUMBER(VALUE(D1289)),IF(LEN(D1289)&lt;&gt;9,"Въведеното ЕИК е твърде късо или твърде дълго",IF(OR(MOD(MID(D1289,1,1)*1+MID(D1289,2,1)*2+MID(D1289,3,1)*3+MID(D1289,4,1)*4+MID(D1289,5,1)*5+MID(D1289,6,1)*6+MID(D1289,7,1)*7+MID(D1289,8,1)*8,11)-MID(D1289,9,1)=0,AND(MOD(MID(D1289,1,1)*3+MID(D1289,2,1)*4+MID(D1289,3,1)*5+MID(D1289,4,1)*6+MID(D1289,5,1)*7+MID(D1289,6,1)*8+MID(D1289,7,1)*9+MID(D1289,8,1)*10,11)=10,MID(D1289,9,1)*1=0),MOD(MID(D1289,1,1)*3+MID(D1289,2,1)*4+MID(D1289,3,1)*5+MID(D1289,4,1)*6+MID(D1289,5,1)*7+MID(D1289,6,1)*8+MID(D1289,7,1)*9+MID(D1289,8,1)*10,11)-MID(D1289,9,1)=0),"","Въведеното ЕИК е невалидно")),"Въведеното ЕИК съдържа непозволени символи")))</f>
        <v/>
      </c>
    </row>
    <row r="1290" spans="1:25" x14ac:dyDescent="0.25">
      <c r="A1290" s="68" t="str">
        <f>'0'!$A$4</f>
        <v>………………..</v>
      </c>
      <c r="B1290" s="341">
        <f>'0'!$A$2</f>
        <v>46112</v>
      </c>
      <c r="C1290" s="341" t="s">
        <v>1246</v>
      </c>
      <c r="D1290" s="22"/>
      <c r="E1290" s="23"/>
      <c r="F1290" s="14"/>
      <c r="G1290" s="23"/>
      <c r="H1290" s="22"/>
      <c r="I1290" s="24"/>
      <c r="J1290" s="24"/>
      <c r="K1290" s="25"/>
      <c r="L1290" s="25"/>
      <c r="M1290" s="25"/>
      <c r="N1290" s="25"/>
      <c r="O1290" s="25"/>
      <c r="P1290" s="25"/>
      <c r="Q1290" s="26"/>
      <c r="R1290" s="25"/>
      <c r="S1290" s="25"/>
      <c r="T1290" s="27">
        <f t="shared" si="101"/>
        <v>0</v>
      </c>
      <c r="U1290" s="27">
        <f t="shared" si="102"/>
        <v>0</v>
      </c>
      <c r="V1290" s="25"/>
      <c r="W1290" s="27" t="str">
        <f t="shared" si="103"/>
        <v/>
      </c>
      <c r="X1290" s="43" t="str">
        <f t="shared" si="104"/>
        <v>OK</v>
      </c>
      <c r="Y1290" s="681" t="str">
        <f t="shared" si="105"/>
        <v/>
      </c>
    </row>
    <row r="1291" spans="1:25" x14ac:dyDescent="0.25">
      <c r="A1291" s="68" t="str">
        <f>'0'!$A$4</f>
        <v>………………..</v>
      </c>
      <c r="B1291" s="341">
        <f>'0'!$A$2</f>
        <v>46112</v>
      </c>
      <c r="C1291" s="341" t="s">
        <v>1246</v>
      </c>
      <c r="D1291" s="22"/>
      <c r="E1291" s="23"/>
      <c r="F1291" s="14"/>
      <c r="G1291" s="23"/>
      <c r="H1291" s="22"/>
      <c r="I1291" s="24"/>
      <c r="J1291" s="24"/>
      <c r="K1291" s="25"/>
      <c r="L1291" s="25"/>
      <c r="M1291" s="25"/>
      <c r="N1291" s="25"/>
      <c r="O1291" s="25"/>
      <c r="P1291" s="25"/>
      <c r="Q1291" s="26"/>
      <c r="R1291" s="25"/>
      <c r="S1291" s="25"/>
      <c r="T1291" s="27">
        <f t="shared" si="101"/>
        <v>0</v>
      </c>
      <c r="U1291" s="27">
        <f t="shared" si="102"/>
        <v>0</v>
      </c>
      <c r="V1291" s="25"/>
      <c r="W1291" s="27" t="str">
        <f t="shared" si="103"/>
        <v/>
      </c>
      <c r="X1291" s="43" t="str">
        <f t="shared" si="104"/>
        <v>OK</v>
      </c>
      <c r="Y1291" s="681" t="str">
        <f t="shared" si="105"/>
        <v/>
      </c>
    </row>
    <row r="1292" spans="1:25" x14ac:dyDescent="0.25">
      <c r="A1292" s="68" t="str">
        <f>'0'!$A$4</f>
        <v>………………..</v>
      </c>
      <c r="B1292" s="341">
        <f>'0'!$A$2</f>
        <v>46112</v>
      </c>
      <c r="C1292" s="341" t="s">
        <v>1246</v>
      </c>
      <c r="D1292" s="22"/>
      <c r="E1292" s="23"/>
      <c r="F1292" s="14"/>
      <c r="G1292" s="23"/>
      <c r="H1292" s="22"/>
      <c r="I1292" s="24"/>
      <c r="J1292" s="24"/>
      <c r="K1292" s="25"/>
      <c r="L1292" s="25"/>
      <c r="M1292" s="25"/>
      <c r="N1292" s="25"/>
      <c r="O1292" s="25"/>
      <c r="P1292" s="25"/>
      <c r="Q1292" s="26"/>
      <c r="R1292" s="25"/>
      <c r="S1292" s="25"/>
      <c r="T1292" s="27">
        <f t="shared" si="101"/>
        <v>0</v>
      </c>
      <c r="U1292" s="27">
        <f t="shared" si="102"/>
        <v>0</v>
      </c>
      <c r="V1292" s="25"/>
      <c r="W1292" s="27" t="str">
        <f t="shared" si="103"/>
        <v/>
      </c>
      <c r="X1292" s="43" t="str">
        <f t="shared" si="104"/>
        <v>OK</v>
      </c>
      <c r="Y1292" s="681" t="str">
        <f t="shared" si="105"/>
        <v/>
      </c>
    </row>
    <row r="1293" spans="1:25" x14ac:dyDescent="0.25">
      <c r="A1293" s="68" t="str">
        <f>'0'!$A$4</f>
        <v>………………..</v>
      </c>
      <c r="B1293" s="341">
        <f>'0'!$A$2</f>
        <v>46112</v>
      </c>
      <c r="C1293" s="341" t="s">
        <v>1246</v>
      </c>
      <c r="D1293" s="22"/>
      <c r="E1293" s="23"/>
      <c r="F1293" s="14"/>
      <c r="G1293" s="23"/>
      <c r="H1293" s="22"/>
      <c r="I1293" s="24"/>
      <c r="J1293" s="24"/>
      <c r="K1293" s="25"/>
      <c r="L1293" s="25"/>
      <c r="M1293" s="25"/>
      <c r="N1293" s="25"/>
      <c r="O1293" s="25"/>
      <c r="P1293" s="25"/>
      <c r="Q1293" s="26"/>
      <c r="R1293" s="25"/>
      <c r="S1293" s="25"/>
      <c r="T1293" s="27">
        <f t="shared" si="101"/>
        <v>0</v>
      </c>
      <c r="U1293" s="27">
        <f t="shared" si="102"/>
        <v>0</v>
      </c>
      <c r="V1293" s="25"/>
      <c r="W1293" s="27" t="str">
        <f t="shared" si="103"/>
        <v/>
      </c>
      <c r="X1293" s="43" t="str">
        <f t="shared" si="104"/>
        <v>OK</v>
      </c>
      <c r="Y1293" s="681" t="str">
        <f t="shared" si="105"/>
        <v/>
      </c>
    </row>
    <row r="1294" spans="1:25" x14ac:dyDescent="0.25">
      <c r="A1294" s="68" t="str">
        <f>'0'!$A$4</f>
        <v>………………..</v>
      </c>
      <c r="B1294" s="341">
        <f>'0'!$A$2</f>
        <v>46112</v>
      </c>
      <c r="C1294" s="341" t="s">
        <v>1246</v>
      </c>
      <c r="D1294" s="22"/>
      <c r="E1294" s="23"/>
      <c r="F1294" s="14"/>
      <c r="G1294" s="23"/>
      <c r="H1294" s="22"/>
      <c r="I1294" s="24"/>
      <c r="J1294" s="24"/>
      <c r="K1294" s="25"/>
      <c r="L1294" s="25"/>
      <c r="M1294" s="25"/>
      <c r="N1294" s="25"/>
      <c r="O1294" s="25"/>
      <c r="P1294" s="25"/>
      <c r="Q1294" s="26"/>
      <c r="R1294" s="25"/>
      <c r="S1294" s="25"/>
      <c r="T1294" s="27">
        <f t="shared" si="101"/>
        <v>0</v>
      </c>
      <c r="U1294" s="27">
        <f t="shared" si="102"/>
        <v>0</v>
      </c>
      <c r="V1294" s="25"/>
      <c r="W1294" s="27" t="str">
        <f t="shared" si="103"/>
        <v/>
      </c>
      <c r="X1294" s="43" t="str">
        <f t="shared" si="104"/>
        <v>OK</v>
      </c>
      <c r="Y1294" s="681" t="str">
        <f t="shared" si="105"/>
        <v/>
      </c>
    </row>
    <row r="1295" spans="1:25" x14ac:dyDescent="0.25">
      <c r="A1295" s="68" t="str">
        <f>'0'!$A$4</f>
        <v>………………..</v>
      </c>
      <c r="B1295" s="341">
        <f>'0'!$A$2</f>
        <v>46112</v>
      </c>
      <c r="C1295" s="341" t="s">
        <v>1246</v>
      </c>
      <c r="D1295" s="22"/>
      <c r="E1295" s="23"/>
      <c r="F1295" s="14"/>
      <c r="G1295" s="23"/>
      <c r="H1295" s="22"/>
      <c r="I1295" s="24"/>
      <c r="J1295" s="24"/>
      <c r="K1295" s="25"/>
      <c r="L1295" s="25"/>
      <c r="M1295" s="25"/>
      <c r="N1295" s="25"/>
      <c r="O1295" s="25"/>
      <c r="P1295" s="25"/>
      <c r="Q1295" s="26"/>
      <c r="R1295" s="25"/>
      <c r="S1295" s="25"/>
      <c r="T1295" s="27">
        <f t="shared" si="101"/>
        <v>0</v>
      </c>
      <c r="U1295" s="27">
        <f t="shared" si="102"/>
        <v>0</v>
      </c>
      <c r="V1295" s="25"/>
      <c r="W1295" s="27" t="str">
        <f t="shared" si="103"/>
        <v/>
      </c>
      <c r="X1295" s="43" t="str">
        <f t="shared" si="104"/>
        <v>OK</v>
      </c>
      <c r="Y1295" s="681" t="str">
        <f t="shared" si="105"/>
        <v/>
      </c>
    </row>
    <row r="1296" spans="1:25" x14ac:dyDescent="0.25">
      <c r="A1296" s="68" t="str">
        <f>'0'!$A$4</f>
        <v>………………..</v>
      </c>
      <c r="B1296" s="341">
        <f>'0'!$A$2</f>
        <v>46112</v>
      </c>
      <c r="C1296" s="341" t="s">
        <v>1246</v>
      </c>
      <c r="D1296" s="22"/>
      <c r="E1296" s="23"/>
      <c r="F1296" s="14"/>
      <c r="G1296" s="23"/>
      <c r="H1296" s="22"/>
      <c r="I1296" s="24"/>
      <c r="J1296" s="24"/>
      <c r="K1296" s="25"/>
      <c r="L1296" s="25"/>
      <c r="M1296" s="25"/>
      <c r="N1296" s="25"/>
      <c r="O1296" s="25"/>
      <c r="P1296" s="25"/>
      <c r="Q1296" s="26"/>
      <c r="R1296" s="25"/>
      <c r="S1296" s="25"/>
      <c r="T1296" s="27">
        <f t="shared" si="101"/>
        <v>0</v>
      </c>
      <c r="U1296" s="27">
        <f t="shared" si="102"/>
        <v>0</v>
      </c>
      <c r="V1296" s="25"/>
      <c r="W1296" s="27" t="str">
        <f t="shared" si="103"/>
        <v/>
      </c>
      <c r="X1296" s="43" t="str">
        <f t="shared" si="104"/>
        <v>OK</v>
      </c>
      <c r="Y1296" s="681" t="str">
        <f t="shared" si="105"/>
        <v/>
      </c>
    </row>
    <row r="1297" spans="1:25" x14ac:dyDescent="0.25">
      <c r="A1297" s="68" t="str">
        <f>'0'!$A$4</f>
        <v>………………..</v>
      </c>
      <c r="B1297" s="341">
        <f>'0'!$A$2</f>
        <v>46112</v>
      </c>
      <c r="C1297" s="341" t="s">
        <v>1246</v>
      </c>
      <c r="D1297" s="22"/>
      <c r="E1297" s="23"/>
      <c r="F1297" s="14"/>
      <c r="G1297" s="23"/>
      <c r="H1297" s="22"/>
      <c r="I1297" s="24"/>
      <c r="J1297" s="24"/>
      <c r="K1297" s="25"/>
      <c r="L1297" s="25"/>
      <c r="M1297" s="25"/>
      <c r="N1297" s="25"/>
      <c r="O1297" s="25"/>
      <c r="P1297" s="25"/>
      <c r="Q1297" s="26"/>
      <c r="R1297" s="25"/>
      <c r="S1297" s="25"/>
      <c r="T1297" s="27">
        <f t="shared" si="101"/>
        <v>0</v>
      </c>
      <c r="U1297" s="27">
        <f t="shared" si="102"/>
        <v>0</v>
      </c>
      <c r="V1297" s="25"/>
      <c r="W1297" s="27" t="str">
        <f t="shared" si="103"/>
        <v/>
      </c>
      <c r="X1297" s="43" t="str">
        <f t="shared" si="104"/>
        <v>OK</v>
      </c>
      <c r="Y1297" s="681" t="str">
        <f t="shared" si="105"/>
        <v/>
      </c>
    </row>
    <row r="1298" spans="1:25" x14ac:dyDescent="0.25">
      <c r="A1298" s="68" t="str">
        <f>'0'!$A$4</f>
        <v>………………..</v>
      </c>
      <c r="B1298" s="341">
        <f>'0'!$A$2</f>
        <v>46112</v>
      </c>
      <c r="C1298" s="341" t="s">
        <v>1246</v>
      </c>
      <c r="D1298" s="22"/>
      <c r="E1298" s="23"/>
      <c r="F1298" s="14"/>
      <c r="G1298" s="23"/>
      <c r="H1298" s="22"/>
      <c r="I1298" s="24"/>
      <c r="J1298" s="24"/>
      <c r="K1298" s="25"/>
      <c r="L1298" s="25"/>
      <c r="M1298" s="25"/>
      <c r="N1298" s="25"/>
      <c r="O1298" s="25"/>
      <c r="P1298" s="25"/>
      <c r="Q1298" s="26"/>
      <c r="R1298" s="25"/>
      <c r="S1298" s="25"/>
      <c r="T1298" s="27">
        <f t="shared" si="101"/>
        <v>0</v>
      </c>
      <c r="U1298" s="27">
        <f t="shared" si="102"/>
        <v>0</v>
      </c>
      <c r="V1298" s="25"/>
      <c r="W1298" s="27" t="str">
        <f t="shared" si="103"/>
        <v/>
      </c>
      <c r="X1298" s="43" t="str">
        <f t="shared" si="104"/>
        <v>OK</v>
      </c>
      <c r="Y1298" s="681" t="str">
        <f t="shared" si="105"/>
        <v/>
      </c>
    </row>
    <row r="1299" spans="1:25" x14ac:dyDescent="0.25">
      <c r="A1299" s="68" t="str">
        <f>'0'!$A$4</f>
        <v>………………..</v>
      </c>
      <c r="B1299" s="341">
        <f>'0'!$A$2</f>
        <v>46112</v>
      </c>
      <c r="C1299" s="341" t="s">
        <v>1246</v>
      </c>
      <c r="D1299" s="22"/>
      <c r="E1299" s="23"/>
      <c r="F1299" s="14"/>
      <c r="G1299" s="23"/>
      <c r="H1299" s="22"/>
      <c r="I1299" s="24"/>
      <c r="J1299" s="24"/>
      <c r="K1299" s="25"/>
      <c r="L1299" s="25"/>
      <c r="M1299" s="25"/>
      <c r="N1299" s="25"/>
      <c r="O1299" s="25"/>
      <c r="P1299" s="25"/>
      <c r="Q1299" s="26"/>
      <c r="R1299" s="25"/>
      <c r="S1299" s="25"/>
      <c r="T1299" s="27">
        <f t="shared" si="101"/>
        <v>0</v>
      </c>
      <c r="U1299" s="27">
        <f t="shared" si="102"/>
        <v>0</v>
      </c>
      <c r="V1299" s="25"/>
      <c r="W1299" s="27" t="str">
        <f t="shared" si="103"/>
        <v/>
      </c>
      <c r="X1299" s="43" t="str">
        <f t="shared" si="104"/>
        <v>OK</v>
      </c>
      <c r="Y1299" s="681" t="str">
        <f t="shared" si="105"/>
        <v/>
      </c>
    </row>
    <row r="1300" spans="1:25" x14ac:dyDescent="0.25">
      <c r="A1300" s="68" t="str">
        <f>'0'!$A$4</f>
        <v>………………..</v>
      </c>
      <c r="B1300" s="341">
        <f>'0'!$A$2</f>
        <v>46112</v>
      </c>
      <c r="C1300" s="341" t="s">
        <v>1246</v>
      </c>
      <c r="D1300" s="22"/>
      <c r="E1300" s="23"/>
      <c r="F1300" s="14"/>
      <c r="G1300" s="23"/>
      <c r="H1300" s="22"/>
      <c r="I1300" s="24"/>
      <c r="J1300" s="24"/>
      <c r="K1300" s="25"/>
      <c r="L1300" s="25"/>
      <c r="M1300" s="25"/>
      <c r="N1300" s="25"/>
      <c r="O1300" s="25"/>
      <c r="P1300" s="25"/>
      <c r="Q1300" s="26"/>
      <c r="R1300" s="25"/>
      <c r="S1300" s="25"/>
      <c r="T1300" s="27">
        <f t="shared" si="101"/>
        <v>0</v>
      </c>
      <c r="U1300" s="27">
        <f t="shared" si="102"/>
        <v>0</v>
      </c>
      <c r="V1300" s="25"/>
      <c r="W1300" s="27" t="str">
        <f t="shared" si="103"/>
        <v/>
      </c>
      <c r="X1300" s="43" t="str">
        <f t="shared" si="104"/>
        <v>OK</v>
      </c>
      <c r="Y1300" s="681" t="str">
        <f t="shared" si="105"/>
        <v/>
      </c>
    </row>
    <row r="1301" spans="1:25" x14ac:dyDescent="0.25">
      <c r="A1301" s="68" t="str">
        <f>'0'!$A$4</f>
        <v>………………..</v>
      </c>
      <c r="B1301" s="341">
        <f>'0'!$A$2</f>
        <v>46112</v>
      </c>
      <c r="C1301" s="341" t="s">
        <v>1246</v>
      </c>
      <c r="D1301" s="22"/>
      <c r="E1301" s="23"/>
      <c r="F1301" s="14"/>
      <c r="G1301" s="23"/>
      <c r="H1301" s="22"/>
      <c r="I1301" s="24"/>
      <c r="J1301" s="24"/>
      <c r="K1301" s="25"/>
      <c r="L1301" s="25"/>
      <c r="M1301" s="25"/>
      <c r="N1301" s="25"/>
      <c r="O1301" s="25"/>
      <c r="P1301" s="25"/>
      <c r="Q1301" s="26"/>
      <c r="R1301" s="25"/>
      <c r="S1301" s="25"/>
      <c r="T1301" s="27">
        <f t="shared" si="101"/>
        <v>0</v>
      </c>
      <c r="U1301" s="27">
        <f t="shared" si="102"/>
        <v>0</v>
      </c>
      <c r="V1301" s="25"/>
      <c r="W1301" s="27" t="str">
        <f t="shared" si="103"/>
        <v/>
      </c>
      <c r="X1301" s="43" t="str">
        <f t="shared" si="104"/>
        <v>OK</v>
      </c>
      <c r="Y1301" s="681" t="str">
        <f t="shared" si="105"/>
        <v/>
      </c>
    </row>
    <row r="1302" spans="1:25" x14ac:dyDescent="0.25">
      <c r="A1302" s="68" t="str">
        <f>'0'!$A$4</f>
        <v>………………..</v>
      </c>
      <c r="B1302" s="341">
        <f>'0'!$A$2</f>
        <v>46112</v>
      </c>
      <c r="C1302" s="341" t="s">
        <v>1246</v>
      </c>
      <c r="D1302" s="22"/>
      <c r="E1302" s="23"/>
      <c r="F1302" s="14"/>
      <c r="G1302" s="23"/>
      <c r="H1302" s="22"/>
      <c r="I1302" s="24"/>
      <c r="J1302" s="24"/>
      <c r="K1302" s="25"/>
      <c r="L1302" s="25"/>
      <c r="M1302" s="25"/>
      <c r="N1302" s="25"/>
      <c r="O1302" s="25"/>
      <c r="P1302" s="25"/>
      <c r="Q1302" s="26"/>
      <c r="R1302" s="25"/>
      <c r="S1302" s="25"/>
      <c r="T1302" s="27">
        <f t="shared" si="101"/>
        <v>0</v>
      </c>
      <c r="U1302" s="27">
        <f t="shared" si="102"/>
        <v>0</v>
      </c>
      <c r="V1302" s="25"/>
      <c r="W1302" s="27" t="str">
        <f t="shared" si="103"/>
        <v/>
      </c>
      <c r="X1302" s="43" t="str">
        <f t="shared" si="104"/>
        <v>OK</v>
      </c>
      <c r="Y1302" s="681" t="str">
        <f t="shared" si="105"/>
        <v/>
      </c>
    </row>
    <row r="1303" spans="1:25" x14ac:dyDescent="0.25">
      <c r="A1303" s="68" t="str">
        <f>'0'!$A$4</f>
        <v>………………..</v>
      </c>
      <c r="B1303" s="341">
        <f>'0'!$A$2</f>
        <v>46112</v>
      </c>
      <c r="C1303" s="341" t="s">
        <v>1246</v>
      </c>
      <c r="D1303" s="22"/>
      <c r="E1303" s="23"/>
      <c r="F1303" s="14"/>
      <c r="G1303" s="23"/>
      <c r="H1303" s="22"/>
      <c r="I1303" s="24"/>
      <c r="J1303" s="24"/>
      <c r="K1303" s="25"/>
      <c r="L1303" s="25"/>
      <c r="M1303" s="25"/>
      <c r="N1303" s="25"/>
      <c r="O1303" s="25"/>
      <c r="P1303" s="25"/>
      <c r="Q1303" s="26"/>
      <c r="R1303" s="25"/>
      <c r="S1303" s="25"/>
      <c r="T1303" s="27">
        <f t="shared" si="101"/>
        <v>0</v>
      </c>
      <c r="U1303" s="27">
        <f t="shared" si="102"/>
        <v>0</v>
      </c>
      <c r="V1303" s="25"/>
      <c r="W1303" s="27" t="str">
        <f t="shared" si="103"/>
        <v/>
      </c>
      <c r="X1303" s="43" t="str">
        <f t="shared" si="104"/>
        <v>OK</v>
      </c>
      <c r="Y1303" s="681" t="str">
        <f t="shared" si="105"/>
        <v/>
      </c>
    </row>
    <row r="1304" spans="1:25" x14ac:dyDescent="0.25">
      <c r="A1304" s="68" t="str">
        <f>'0'!$A$4</f>
        <v>………………..</v>
      </c>
      <c r="B1304" s="341">
        <f>'0'!$A$2</f>
        <v>46112</v>
      </c>
      <c r="C1304" s="341" t="s">
        <v>1246</v>
      </c>
      <c r="D1304" s="22"/>
      <c r="E1304" s="23"/>
      <c r="F1304" s="14"/>
      <c r="G1304" s="23"/>
      <c r="H1304" s="22"/>
      <c r="I1304" s="24"/>
      <c r="J1304" s="24"/>
      <c r="K1304" s="25"/>
      <c r="L1304" s="25"/>
      <c r="M1304" s="25"/>
      <c r="N1304" s="25"/>
      <c r="O1304" s="25"/>
      <c r="P1304" s="25"/>
      <c r="Q1304" s="26"/>
      <c r="R1304" s="25"/>
      <c r="S1304" s="25"/>
      <c r="T1304" s="27">
        <f t="shared" si="101"/>
        <v>0</v>
      </c>
      <c r="U1304" s="27">
        <f t="shared" si="102"/>
        <v>0</v>
      </c>
      <c r="V1304" s="25"/>
      <c r="W1304" s="27" t="str">
        <f t="shared" si="103"/>
        <v/>
      </c>
      <c r="X1304" s="43" t="str">
        <f t="shared" si="104"/>
        <v>OK</v>
      </c>
      <c r="Y1304" s="681" t="str">
        <f t="shared" si="105"/>
        <v/>
      </c>
    </row>
    <row r="1305" spans="1:25" x14ac:dyDescent="0.25">
      <c r="A1305" s="68" t="str">
        <f>'0'!$A$4</f>
        <v>………………..</v>
      </c>
      <c r="B1305" s="341">
        <f>'0'!$A$2</f>
        <v>46112</v>
      </c>
      <c r="C1305" s="341" t="s">
        <v>1246</v>
      </c>
      <c r="D1305" s="22"/>
      <c r="E1305" s="23"/>
      <c r="F1305" s="14"/>
      <c r="G1305" s="23"/>
      <c r="H1305" s="22"/>
      <c r="I1305" s="24"/>
      <c r="J1305" s="24"/>
      <c r="K1305" s="25"/>
      <c r="L1305" s="25"/>
      <c r="M1305" s="25"/>
      <c r="N1305" s="25"/>
      <c r="O1305" s="25"/>
      <c r="P1305" s="25"/>
      <c r="Q1305" s="26"/>
      <c r="R1305" s="25"/>
      <c r="S1305" s="25"/>
      <c r="T1305" s="27">
        <f t="shared" si="101"/>
        <v>0</v>
      </c>
      <c r="U1305" s="27">
        <f t="shared" si="102"/>
        <v>0</v>
      </c>
      <c r="V1305" s="25"/>
      <c r="W1305" s="27" t="str">
        <f t="shared" si="103"/>
        <v/>
      </c>
      <c r="X1305" s="43" t="str">
        <f t="shared" si="104"/>
        <v>OK</v>
      </c>
      <c r="Y1305" s="681" t="str">
        <f t="shared" si="105"/>
        <v/>
      </c>
    </row>
    <row r="1306" spans="1:25" x14ac:dyDescent="0.25">
      <c r="A1306" s="68" t="str">
        <f>'0'!$A$4</f>
        <v>………………..</v>
      </c>
      <c r="B1306" s="341">
        <f>'0'!$A$2</f>
        <v>46112</v>
      </c>
      <c r="C1306" s="341" t="s">
        <v>1246</v>
      </c>
      <c r="D1306" s="22"/>
      <c r="E1306" s="23"/>
      <c r="F1306" s="14"/>
      <c r="G1306" s="23"/>
      <c r="H1306" s="22"/>
      <c r="I1306" s="24"/>
      <c r="J1306" s="24"/>
      <c r="K1306" s="25"/>
      <c r="L1306" s="25"/>
      <c r="M1306" s="25"/>
      <c r="N1306" s="25"/>
      <c r="O1306" s="25"/>
      <c r="P1306" s="25"/>
      <c r="Q1306" s="26"/>
      <c r="R1306" s="25"/>
      <c r="S1306" s="25"/>
      <c r="T1306" s="27">
        <f t="shared" si="101"/>
        <v>0</v>
      </c>
      <c r="U1306" s="27">
        <f t="shared" si="102"/>
        <v>0</v>
      </c>
      <c r="V1306" s="25"/>
      <c r="W1306" s="27" t="str">
        <f t="shared" si="103"/>
        <v/>
      </c>
      <c r="X1306" s="43" t="str">
        <f t="shared" si="104"/>
        <v>OK</v>
      </c>
      <c r="Y1306" s="681" t="str">
        <f t="shared" si="105"/>
        <v/>
      </c>
    </row>
    <row r="1307" spans="1:25" x14ac:dyDescent="0.25">
      <c r="A1307" s="68" t="str">
        <f>'0'!$A$4</f>
        <v>………………..</v>
      </c>
      <c r="B1307" s="341">
        <f>'0'!$A$2</f>
        <v>46112</v>
      </c>
      <c r="C1307" s="341" t="s">
        <v>1246</v>
      </c>
      <c r="D1307" s="22"/>
      <c r="E1307" s="23"/>
      <c r="F1307" s="14"/>
      <c r="G1307" s="23"/>
      <c r="H1307" s="22"/>
      <c r="I1307" s="24"/>
      <c r="J1307" s="24"/>
      <c r="K1307" s="25"/>
      <c r="L1307" s="25"/>
      <c r="M1307" s="25"/>
      <c r="N1307" s="25"/>
      <c r="O1307" s="25"/>
      <c r="P1307" s="25"/>
      <c r="Q1307" s="26"/>
      <c r="R1307" s="25"/>
      <c r="S1307" s="25"/>
      <c r="T1307" s="27">
        <f t="shared" si="101"/>
        <v>0</v>
      </c>
      <c r="U1307" s="27">
        <f t="shared" si="102"/>
        <v>0</v>
      </c>
      <c r="V1307" s="25"/>
      <c r="W1307" s="27" t="str">
        <f t="shared" si="103"/>
        <v/>
      </c>
      <c r="X1307" s="43" t="str">
        <f t="shared" si="104"/>
        <v>OK</v>
      </c>
      <c r="Y1307" s="681" t="str">
        <f t="shared" si="105"/>
        <v/>
      </c>
    </row>
    <row r="1308" spans="1:25" x14ac:dyDescent="0.25">
      <c r="A1308" s="68" t="str">
        <f>'0'!$A$4</f>
        <v>………………..</v>
      </c>
      <c r="B1308" s="341">
        <f>'0'!$A$2</f>
        <v>46112</v>
      </c>
      <c r="C1308" s="341" t="s">
        <v>1246</v>
      </c>
      <c r="D1308" s="22"/>
      <c r="E1308" s="23"/>
      <c r="F1308" s="14"/>
      <c r="G1308" s="23"/>
      <c r="H1308" s="22"/>
      <c r="I1308" s="24"/>
      <c r="J1308" s="24"/>
      <c r="K1308" s="25"/>
      <c r="L1308" s="25"/>
      <c r="M1308" s="25"/>
      <c r="N1308" s="25"/>
      <c r="O1308" s="25"/>
      <c r="P1308" s="25"/>
      <c r="Q1308" s="26"/>
      <c r="R1308" s="25"/>
      <c r="S1308" s="25"/>
      <c r="T1308" s="27">
        <f t="shared" si="101"/>
        <v>0</v>
      </c>
      <c r="U1308" s="27">
        <f t="shared" si="102"/>
        <v>0</v>
      </c>
      <c r="V1308" s="25"/>
      <c r="W1308" s="27" t="str">
        <f t="shared" si="103"/>
        <v/>
      </c>
      <c r="X1308" s="43" t="str">
        <f t="shared" si="104"/>
        <v>OK</v>
      </c>
      <c r="Y1308" s="681" t="str">
        <f t="shared" si="105"/>
        <v/>
      </c>
    </row>
    <row r="1309" spans="1:25" x14ac:dyDescent="0.25">
      <c r="A1309" s="68" t="str">
        <f>'0'!$A$4</f>
        <v>………………..</v>
      </c>
      <c r="B1309" s="341">
        <f>'0'!$A$2</f>
        <v>46112</v>
      </c>
      <c r="C1309" s="341" t="s">
        <v>1246</v>
      </c>
      <c r="D1309" s="22"/>
      <c r="E1309" s="23"/>
      <c r="F1309" s="14"/>
      <c r="G1309" s="23"/>
      <c r="H1309" s="22"/>
      <c r="I1309" s="24"/>
      <c r="J1309" s="24"/>
      <c r="K1309" s="25"/>
      <c r="L1309" s="25"/>
      <c r="M1309" s="25"/>
      <c r="N1309" s="25"/>
      <c r="O1309" s="25"/>
      <c r="P1309" s="25"/>
      <c r="Q1309" s="26"/>
      <c r="R1309" s="25"/>
      <c r="S1309" s="25"/>
      <c r="T1309" s="27">
        <f t="shared" si="101"/>
        <v>0</v>
      </c>
      <c r="U1309" s="27">
        <f t="shared" si="102"/>
        <v>0</v>
      </c>
      <c r="V1309" s="25"/>
      <c r="W1309" s="27" t="str">
        <f t="shared" si="103"/>
        <v/>
      </c>
      <c r="X1309" s="43" t="str">
        <f t="shared" si="104"/>
        <v>OK</v>
      </c>
      <c r="Y1309" s="681" t="str">
        <f t="shared" si="105"/>
        <v/>
      </c>
    </row>
    <row r="1310" spans="1:25" x14ac:dyDescent="0.25">
      <c r="A1310" s="68" t="str">
        <f>'0'!$A$4</f>
        <v>………………..</v>
      </c>
      <c r="B1310" s="341">
        <f>'0'!$A$2</f>
        <v>46112</v>
      </c>
      <c r="C1310" s="341" t="s">
        <v>1246</v>
      </c>
      <c r="D1310" s="22"/>
      <c r="E1310" s="23"/>
      <c r="F1310" s="14"/>
      <c r="G1310" s="23"/>
      <c r="H1310" s="22"/>
      <c r="I1310" s="24"/>
      <c r="J1310" s="24"/>
      <c r="K1310" s="25"/>
      <c r="L1310" s="25"/>
      <c r="M1310" s="25"/>
      <c r="N1310" s="25"/>
      <c r="O1310" s="25"/>
      <c r="P1310" s="25"/>
      <c r="Q1310" s="26"/>
      <c r="R1310" s="25"/>
      <c r="S1310" s="25"/>
      <c r="T1310" s="27">
        <f t="shared" si="101"/>
        <v>0</v>
      </c>
      <c r="U1310" s="27">
        <f t="shared" si="102"/>
        <v>0</v>
      </c>
      <c r="V1310" s="25"/>
      <c r="W1310" s="27" t="str">
        <f t="shared" si="103"/>
        <v/>
      </c>
      <c r="X1310" s="43" t="str">
        <f t="shared" si="104"/>
        <v>OK</v>
      </c>
      <c r="Y1310" s="681" t="str">
        <f t="shared" si="105"/>
        <v/>
      </c>
    </row>
    <row r="1311" spans="1:25" x14ac:dyDescent="0.25">
      <c r="A1311" s="68" t="str">
        <f>'0'!$A$4</f>
        <v>………………..</v>
      </c>
      <c r="B1311" s="341">
        <f>'0'!$A$2</f>
        <v>46112</v>
      </c>
      <c r="C1311" s="341" t="s">
        <v>1246</v>
      </c>
      <c r="D1311" s="22"/>
      <c r="E1311" s="23"/>
      <c r="F1311" s="14"/>
      <c r="G1311" s="23"/>
      <c r="H1311" s="22"/>
      <c r="I1311" s="24"/>
      <c r="J1311" s="24"/>
      <c r="K1311" s="25"/>
      <c r="L1311" s="25"/>
      <c r="M1311" s="25"/>
      <c r="N1311" s="25"/>
      <c r="O1311" s="25"/>
      <c r="P1311" s="25"/>
      <c r="Q1311" s="26"/>
      <c r="R1311" s="25"/>
      <c r="S1311" s="25"/>
      <c r="T1311" s="27">
        <f t="shared" si="101"/>
        <v>0</v>
      </c>
      <c r="U1311" s="27">
        <f t="shared" si="102"/>
        <v>0</v>
      </c>
      <c r="V1311" s="25"/>
      <c r="W1311" s="27" t="str">
        <f t="shared" si="103"/>
        <v/>
      </c>
      <c r="X1311" s="43" t="str">
        <f t="shared" si="104"/>
        <v>OK</v>
      </c>
      <c r="Y1311" s="681" t="str">
        <f t="shared" si="105"/>
        <v/>
      </c>
    </row>
    <row r="1312" spans="1:25" x14ac:dyDescent="0.25">
      <c r="A1312" s="68" t="str">
        <f>'0'!$A$4</f>
        <v>………………..</v>
      </c>
      <c r="B1312" s="341">
        <f>'0'!$A$2</f>
        <v>46112</v>
      </c>
      <c r="C1312" s="341" t="s">
        <v>1246</v>
      </c>
      <c r="D1312" s="22"/>
      <c r="E1312" s="23"/>
      <c r="F1312" s="14"/>
      <c r="G1312" s="23"/>
      <c r="H1312" s="22"/>
      <c r="I1312" s="24"/>
      <c r="J1312" s="24"/>
      <c r="K1312" s="25"/>
      <c r="L1312" s="25"/>
      <c r="M1312" s="25"/>
      <c r="N1312" s="25"/>
      <c r="O1312" s="25"/>
      <c r="P1312" s="25"/>
      <c r="Q1312" s="26"/>
      <c r="R1312" s="25"/>
      <c r="S1312" s="25"/>
      <c r="T1312" s="27">
        <f t="shared" si="101"/>
        <v>0</v>
      </c>
      <c r="U1312" s="27">
        <f t="shared" si="102"/>
        <v>0</v>
      </c>
      <c r="V1312" s="25"/>
      <c r="W1312" s="27" t="str">
        <f t="shared" si="103"/>
        <v/>
      </c>
      <c r="X1312" s="43" t="str">
        <f t="shared" si="104"/>
        <v>OK</v>
      </c>
      <c r="Y1312" s="681" t="str">
        <f t="shared" si="105"/>
        <v/>
      </c>
    </row>
    <row r="1313" spans="1:25" x14ac:dyDescent="0.25">
      <c r="A1313" s="68" t="str">
        <f>'0'!$A$4</f>
        <v>………………..</v>
      </c>
      <c r="B1313" s="341">
        <f>'0'!$A$2</f>
        <v>46112</v>
      </c>
      <c r="C1313" s="341" t="s">
        <v>1246</v>
      </c>
      <c r="D1313" s="22"/>
      <c r="E1313" s="23"/>
      <c r="F1313" s="14"/>
      <c r="G1313" s="23"/>
      <c r="H1313" s="22"/>
      <c r="I1313" s="24"/>
      <c r="J1313" s="24"/>
      <c r="K1313" s="25"/>
      <c r="L1313" s="25"/>
      <c r="M1313" s="25"/>
      <c r="N1313" s="25"/>
      <c r="O1313" s="25"/>
      <c r="P1313" s="25"/>
      <c r="Q1313" s="26"/>
      <c r="R1313" s="25"/>
      <c r="S1313" s="25"/>
      <c r="T1313" s="27">
        <f t="shared" si="101"/>
        <v>0</v>
      </c>
      <c r="U1313" s="27">
        <f t="shared" si="102"/>
        <v>0</v>
      </c>
      <c r="V1313" s="25"/>
      <c r="W1313" s="27" t="str">
        <f t="shared" si="103"/>
        <v/>
      </c>
      <c r="X1313" s="43" t="str">
        <f t="shared" si="104"/>
        <v>OK</v>
      </c>
      <c r="Y1313" s="681" t="str">
        <f t="shared" si="105"/>
        <v/>
      </c>
    </row>
    <row r="1314" spans="1:25" x14ac:dyDescent="0.25">
      <c r="A1314" s="68" t="str">
        <f>'0'!$A$4</f>
        <v>………………..</v>
      </c>
      <c r="B1314" s="341">
        <f>'0'!$A$2</f>
        <v>46112</v>
      </c>
      <c r="C1314" s="341" t="s">
        <v>1246</v>
      </c>
      <c r="D1314" s="22"/>
      <c r="E1314" s="23"/>
      <c r="F1314" s="14"/>
      <c r="G1314" s="23"/>
      <c r="H1314" s="22"/>
      <c r="I1314" s="24"/>
      <c r="J1314" s="24"/>
      <c r="K1314" s="25"/>
      <c r="L1314" s="25"/>
      <c r="M1314" s="25"/>
      <c r="N1314" s="25"/>
      <c r="O1314" s="25"/>
      <c r="P1314" s="25"/>
      <c r="Q1314" s="26"/>
      <c r="R1314" s="25"/>
      <c r="S1314" s="25"/>
      <c r="T1314" s="27">
        <f t="shared" si="101"/>
        <v>0</v>
      </c>
      <c r="U1314" s="27">
        <f t="shared" si="102"/>
        <v>0</v>
      </c>
      <c r="V1314" s="25"/>
      <c r="W1314" s="27" t="str">
        <f t="shared" si="103"/>
        <v/>
      </c>
      <c r="X1314" s="43" t="str">
        <f t="shared" si="104"/>
        <v>OK</v>
      </c>
      <c r="Y1314" s="681" t="str">
        <f t="shared" si="105"/>
        <v/>
      </c>
    </row>
    <row r="1315" spans="1:25" x14ac:dyDescent="0.25">
      <c r="A1315" s="68" t="str">
        <f>'0'!$A$4</f>
        <v>………………..</v>
      </c>
      <c r="B1315" s="341">
        <f>'0'!$A$2</f>
        <v>46112</v>
      </c>
      <c r="C1315" s="341" t="s">
        <v>1246</v>
      </c>
      <c r="D1315" s="22"/>
      <c r="E1315" s="23"/>
      <c r="F1315" s="14"/>
      <c r="G1315" s="23"/>
      <c r="H1315" s="22"/>
      <c r="I1315" s="24"/>
      <c r="J1315" s="24"/>
      <c r="K1315" s="25"/>
      <c r="L1315" s="25"/>
      <c r="M1315" s="25"/>
      <c r="N1315" s="25"/>
      <c r="O1315" s="25"/>
      <c r="P1315" s="25"/>
      <c r="Q1315" s="26"/>
      <c r="R1315" s="25"/>
      <c r="S1315" s="25"/>
      <c r="T1315" s="27">
        <f t="shared" si="101"/>
        <v>0</v>
      </c>
      <c r="U1315" s="27">
        <f t="shared" si="102"/>
        <v>0</v>
      </c>
      <c r="V1315" s="25"/>
      <c r="W1315" s="27" t="str">
        <f t="shared" si="103"/>
        <v/>
      </c>
      <c r="X1315" s="43" t="str">
        <f t="shared" si="104"/>
        <v>OK</v>
      </c>
      <c r="Y1315" s="681" t="str">
        <f t="shared" si="105"/>
        <v/>
      </c>
    </row>
    <row r="1316" spans="1:25" x14ac:dyDescent="0.25">
      <c r="A1316" s="68" t="str">
        <f>'0'!$A$4</f>
        <v>………………..</v>
      </c>
      <c r="B1316" s="341">
        <f>'0'!$A$2</f>
        <v>46112</v>
      </c>
      <c r="C1316" s="341" t="s">
        <v>1246</v>
      </c>
      <c r="D1316" s="22"/>
      <c r="E1316" s="23"/>
      <c r="F1316" s="14"/>
      <c r="G1316" s="23"/>
      <c r="H1316" s="22"/>
      <c r="I1316" s="24"/>
      <c r="J1316" s="24"/>
      <c r="K1316" s="25"/>
      <c r="L1316" s="25"/>
      <c r="M1316" s="25"/>
      <c r="N1316" s="25"/>
      <c r="O1316" s="25"/>
      <c r="P1316" s="25"/>
      <c r="Q1316" s="26"/>
      <c r="R1316" s="25"/>
      <c r="S1316" s="25"/>
      <c r="T1316" s="27">
        <f t="shared" si="101"/>
        <v>0</v>
      </c>
      <c r="U1316" s="27">
        <f t="shared" si="102"/>
        <v>0</v>
      </c>
      <c r="V1316" s="25"/>
      <c r="W1316" s="27" t="str">
        <f t="shared" si="103"/>
        <v/>
      </c>
      <c r="X1316" s="43" t="str">
        <f t="shared" si="104"/>
        <v>OK</v>
      </c>
      <c r="Y1316" s="681" t="str">
        <f t="shared" si="105"/>
        <v/>
      </c>
    </row>
    <row r="1317" spans="1:25" x14ac:dyDescent="0.25">
      <c r="A1317" s="68" t="str">
        <f>'0'!$A$4</f>
        <v>………………..</v>
      </c>
      <c r="B1317" s="341">
        <f>'0'!$A$2</f>
        <v>46112</v>
      </c>
      <c r="C1317" s="341" t="s">
        <v>1246</v>
      </c>
      <c r="D1317" s="22"/>
      <c r="E1317" s="23"/>
      <c r="F1317" s="14"/>
      <c r="G1317" s="23"/>
      <c r="H1317" s="22"/>
      <c r="I1317" s="24"/>
      <c r="J1317" s="24"/>
      <c r="K1317" s="25"/>
      <c r="L1317" s="25"/>
      <c r="M1317" s="25"/>
      <c r="N1317" s="25"/>
      <c r="O1317" s="25"/>
      <c r="P1317" s="25"/>
      <c r="Q1317" s="26"/>
      <c r="R1317" s="25"/>
      <c r="S1317" s="25"/>
      <c r="T1317" s="27">
        <f t="shared" si="101"/>
        <v>0</v>
      </c>
      <c r="U1317" s="27">
        <f t="shared" si="102"/>
        <v>0</v>
      </c>
      <c r="V1317" s="25"/>
      <c r="W1317" s="27" t="str">
        <f t="shared" si="103"/>
        <v/>
      </c>
      <c r="X1317" s="43" t="str">
        <f t="shared" si="104"/>
        <v>OK</v>
      </c>
      <c r="Y1317" s="681" t="str">
        <f t="shared" si="105"/>
        <v/>
      </c>
    </row>
    <row r="1318" spans="1:25" x14ac:dyDescent="0.25">
      <c r="A1318" s="68" t="str">
        <f>'0'!$A$4</f>
        <v>………………..</v>
      </c>
      <c r="B1318" s="341">
        <f>'0'!$A$2</f>
        <v>46112</v>
      </c>
      <c r="C1318" s="341" t="s">
        <v>1246</v>
      </c>
      <c r="D1318" s="22"/>
      <c r="E1318" s="23"/>
      <c r="F1318" s="14"/>
      <c r="G1318" s="23"/>
      <c r="H1318" s="22"/>
      <c r="I1318" s="24"/>
      <c r="J1318" s="24"/>
      <c r="K1318" s="25"/>
      <c r="L1318" s="25"/>
      <c r="M1318" s="25"/>
      <c r="N1318" s="25"/>
      <c r="O1318" s="25"/>
      <c r="P1318" s="25"/>
      <c r="Q1318" s="26"/>
      <c r="R1318" s="25"/>
      <c r="S1318" s="25"/>
      <c r="T1318" s="27">
        <f t="shared" si="101"/>
        <v>0</v>
      </c>
      <c r="U1318" s="27">
        <f t="shared" si="102"/>
        <v>0</v>
      </c>
      <c r="V1318" s="25"/>
      <c r="W1318" s="27" t="str">
        <f t="shared" si="103"/>
        <v/>
      </c>
      <c r="X1318" s="43" t="str">
        <f t="shared" si="104"/>
        <v>OK</v>
      </c>
      <c r="Y1318" s="681" t="str">
        <f t="shared" si="105"/>
        <v/>
      </c>
    </row>
    <row r="1319" spans="1:25" x14ac:dyDescent="0.25">
      <c r="A1319" s="68" t="str">
        <f>'0'!$A$4</f>
        <v>………………..</v>
      </c>
      <c r="B1319" s="341">
        <f>'0'!$A$2</f>
        <v>46112</v>
      </c>
      <c r="C1319" s="341" t="s">
        <v>1246</v>
      </c>
      <c r="D1319" s="22"/>
      <c r="E1319" s="23"/>
      <c r="F1319" s="14"/>
      <c r="G1319" s="23"/>
      <c r="H1319" s="22"/>
      <c r="I1319" s="24"/>
      <c r="J1319" s="24"/>
      <c r="K1319" s="25"/>
      <c r="L1319" s="25"/>
      <c r="M1319" s="25"/>
      <c r="N1319" s="25"/>
      <c r="O1319" s="25"/>
      <c r="P1319" s="25"/>
      <c r="Q1319" s="26"/>
      <c r="R1319" s="25"/>
      <c r="S1319" s="25"/>
      <c r="T1319" s="27">
        <f t="shared" si="101"/>
        <v>0</v>
      </c>
      <c r="U1319" s="27">
        <f t="shared" si="102"/>
        <v>0</v>
      </c>
      <c r="V1319" s="25"/>
      <c r="W1319" s="27" t="str">
        <f t="shared" si="103"/>
        <v/>
      </c>
      <c r="X1319" s="43" t="str">
        <f t="shared" si="104"/>
        <v>OK</v>
      </c>
      <c r="Y1319" s="681" t="str">
        <f t="shared" si="105"/>
        <v/>
      </c>
    </row>
    <row r="1320" spans="1:25" x14ac:dyDescent="0.25">
      <c r="A1320" s="68" t="str">
        <f>'0'!$A$4</f>
        <v>………………..</v>
      </c>
      <c r="B1320" s="341">
        <f>'0'!$A$2</f>
        <v>46112</v>
      </c>
      <c r="C1320" s="341" t="s">
        <v>1246</v>
      </c>
      <c r="D1320" s="22"/>
      <c r="E1320" s="23"/>
      <c r="F1320" s="14"/>
      <c r="G1320" s="23"/>
      <c r="H1320" s="22"/>
      <c r="I1320" s="24"/>
      <c r="J1320" s="24"/>
      <c r="K1320" s="25"/>
      <c r="L1320" s="25"/>
      <c r="M1320" s="25"/>
      <c r="N1320" s="25"/>
      <c r="O1320" s="25"/>
      <c r="P1320" s="25"/>
      <c r="Q1320" s="26"/>
      <c r="R1320" s="25"/>
      <c r="S1320" s="25"/>
      <c r="T1320" s="27">
        <f t="shared" si="101"/>
        <v>0</v>
      </c>
      <c r="U1320" s="27">
        <f t="shared" si="102"/>
        <v>0</v>
      </c>
      <c r="V1320" s="25"/>
      <c r="W1320" s="27" t="str">
        <f t="shared" si="103"/>
        <v/>
      </c>
      <c r="X1320" s="43" t="str">
        <f t="shared" si="104"/>
        <v>OK</v>
      </c>
      <c r="Y1320" s="681" t="str">
        <f t="shared" si="105"/>
        <v/>
      </c>
    </row>
    <row r="1321" spans="1:25" x14ac:dyDescent="0.25">
      <c r="A1321" s="68" t="str">
        <f>'0'!$A$4</f>
        <v>………………..</v>
      </c>
      <c r="B1321" s="341">
        <f>'0'!$A$2</f>
        <v>46112</v>
      </c>
      <c r="C1321" s="341" t="s">
        <v>1246</v>
      </c>
      <c r="D1321" s="22"/>
      <c r="E1321" s="23"/>
      <c r="F1321" s="14"/>
      <c r="G1321" s="23"/>
      <c r="H1321" s="22"/>
      <c r="I1321" s="24"/>
      <c r="J1321" s="24"/>
      <c r="K1321" s="25"/>
      <c r="L1321" s="25"/>
      <c r="M1321" s="25"/>
      <c r="N1321" s="25"/>
      <c r="O1321" s="25"/>
      <c r="P1321" s="25"/>
      <c r="Q1321" s="26"/>
      <c r="R1321" s="25"/>
      <c r="S1321" s="25"/>
      <c r="T1321" s="27">
        <f t="shared" si="101"/>
        <v>0</v>
      </c>
      <c r="U1321" s="27">
        <f t="shared" si="102"/>
        <v>0</v>
      </c>
      <c r="V1321" s="25"/>
      <c r="W1321" s="27" t="str">
        <f t="shared" si="103"/>
        <v/>
      </c>
      <c r="X1321" s="43" t="str">
        <f t="shared" si="104"/>
        <v>OK</v>
      </c>
      <c r="Y1321" s="681" t="str">
        <f t="shared" si="105"/>
        <v/>
      </c>
    </row>
    <row r="1322" spans="1:25" x14ac:dyDescent="0.25">
      <c r="A1322" s="68" t="str">
        <f>'0'!$A$4</f>
        <v>………………..</v>
      </c>
      <c r="B1322" s="341">
        <f>'0'!$A$2</f>
        <v>46112</v>
      </c>
      <c r="C1322" s="341" t="s">
        <v>1246</v>
      </c>
      <c r="D1322" s="22"/>
      <c r="E1322" s="23"/>
      <c r="F1322" s="14"/>
      <c r="G1322" s="23"/>
      <c r="H1322" s="22"/>
      <c r="I1322" s="24"/>
      <c r="J1322" s="24"/>
      <c r="K1322" s="25"/>
      <c r="L1322" s="25"/>
      <c r="M1322" s="25"/>
      <c r="N1322" s="25"/>
      <c r="O1322" s="25"/>
      <c r="P1322" s="25"/>
      <c r="Q1322" s="26"/>
      <c r="R1322" s="25"/>
      <c r="S1322" s="25"/>
      <c r="T1322" s="27">
        <f t="shared" si="101"/>
        <v>0</v>
      </c>
      <c r="U1322" s="27">
        <f t="shared" si="102"/>
        <v>0</v>
      </c>
      <c r="V1322" s="25"/>
      <c r="W1322" s="27" t="str">
        <f t="shared" si="103"/>
        <v/>
      </c>
      <c r="X1322" s="43" t="str">
        <f t="shared" si="104"/>
        <v>OK</v>
      </c>
      <c r="Y1322" s="681" t="str">
        <f t="shared" si="105"/>
        <v/>
      </c>
    </row>
    <row r="1323" spans="1:25" x14ac:dyDescent="0.25">
      <c r="A1323" s="68" t="str">
        <f>'0'!$A$4</f>
        <v>………………..</v>
      </c>
      <c r="B1323" s="341">
        <f>'0'!$A$2</f>
        <v>46112</v>
      </c>
      <c r="C1323" s="341" t="s">
        <v>1246</v>
      </c>
      <c r="D1323" s="22"/>
      <c r="E1323" s="23"/>
      <c r="F1323" s="14"/>
      <c r="G1323" s="23"/>
      <c r="H1323" s="22"/>
      <c r="I1323" s="24"/>
      <c r="J1323" s="24"/>
      <c r="K1323" s="25"/>
      <c r="L1323" s="25"/>
      <c r="M1323" s="25"/>
      <c r="N1323" s="25"/>
      <c r="O1323" s="25"/>
      <c r="P1323" s="25"/>
      <c r="Q1323" s="26"/>
      <c r="R1323" s="25"/>
      <c r="S1323" s="25"/>
      <c r="T1323" s="27">
        <f t="shared" si="101"/>
        <v>0</v>
      </c>
      <c r="U1323" s="27">
        <f t="shared" si="102"/>
        <v>0</v>
      </c>
      <c r="V1323" s="25"/>
      <c r="W1323" s="27" t="str">
        <f t="shared" si="103"/>
        <v/>
      </c>
      <c r="X1323" s="43" t="str">
        <f t="shared" si="104"/>
        <v>OK</v>
      </c>
      <c r="Y1323" s="681" t="str">
        <f t="shared" si="105"/>
        <v/>
      </c>
    </row>
    <row r="1324" spans="1:25" x14ac:dyDescent="0.25">
      <c r="A1324" s="68" t="str">
        <f>'0'!$A$4</f>
        <v>………………..</v>
      </c>
      <c r="B1324" s="341">
        <f>'0'!$A$2</f>
        <v>46112</v>
      </c>
      <c r="C1324" s="341" t="s">
        <v>1246</v>
      </c>
      <c r="D1324" s="22"/>
      <c r="E1324" s="23"/>
      <c r="F1324" s="14"/>
      <c r="G1324" s="23"/>
      <c r="H1324" s="22"/>
      <c r="I1324" s="24"/>
      <c r="J1324" s="24"/>
      <c r="K1324" s="25"/>
      <c r="L1324" s="25"/>
      <c r="M1324" s="25"/>
      <c r="N1324" s="25"/>
      <c r="O1324" s="25"/>
      <c r="P1324" s="25"/>
      <c r="Q1324" s="26"/>
      <c r="R1324" s="25"/>
      <c r="S1324" s="25"/>
      <c r="T1324" s="27">
        <f t="shared" si="101"/>
        <v>0</v>
      </c>
      <c r="U1324" s="27">
        <f t="shared" si="102"/>
        <v>0</v>
      </c>
      <c r="V1324" s="25"/>
      <c r="W1324" s="27" t="str">
        <f t="shared" si="103"/>
        <v/>
      </c>
      <c r="X1324" s="43" t="str">
        <f t="shared" si="104"/>
        <v>OK</v>
      </c>
      <c r="Y1324" s="681" t="str">
        <f t="shared" si="105"/>
        <v/>
      </c>
    </row>
    <row r="1325" spans="1:25" x14ac:dyDescent="0.25">
      <c r="A1325" s="68" t="str">
        <f>'0'!$A$4</f>
        <v>………………..</v>
      </c>
      <c r="B1325" s="341">
        <f>'0'!$A$2</f>
        <v>46112</v>
      </c>
      <c r="C1325" s="341" t="s">
        <v>1246</v>
      </c>
      <c r="D1325" s="22"/>
      <c r="E1325" s="23"/>
      <c r="F1325" s="14"/>
      <c r="G1325" s="23"/>
      <c r="H1325" s="22"/>
      <c r="I1325" s="24"/>
      <c r="J1325" s="24"/>
      <c r="K1325" s="25"/>
      <c r="L1325" s="25"/>
      <c r="M1325" s="25"/>
      <c r="N1325" s="25"/>
      <c r="O1325" s="25"/>
      <c r="P1325" s="25"/>
      <c r="Q1325" s="26"/>
      <c r="R1325" s="25"/>
      <c r="S1325" s="25"/>
      <c r="T1325" s="27">
        <f t="shared" si="101"/>
        <v>0</v>
      </c>
      <c r="U1325" s="27">
        <f t="shared" si="102"/>
        <v>0</v>
      </c>
      <c r="V1325" s="25"/>
      <c r="W1325" s="27" t="str">
        <f t="shared" si="103"/>
        <v/>
      </c>
      <c r="X1325" s="43" t="str">
        <f t="shared" si="104"/>
        <v>OK</v>
      </c>
      <c r="Y1325" s="681" t="str">
        <f t="shared" si="105"/>
        <v/>
      </c>
    </row>
    <row r="1326" spans="1:25" x14ac:dyDescent="0.25">
      <c r="A1326" s="68" t="str">
        <f>'0'!$A$4</f>
        <v>………………..</v>
      </c>
      <c r="B1326" s="341">
        <f>'0'!$A$2</f>
        <v>46112</v>
      </c>
      <c r="C1326" s="341" t="s">
        <v>1246</v>
      </c>
      <c r="D1326" s="22"/>
      <c r="E1326" s="23"/>
      <c r="F1326" s="14"/>
      <c r="G1326" s="23"/>
      <c r="H1326" s="22"/>
      <c r="I1326" s="24"/>
      <c r="J1326" s="24"/>
      <c r="K1326" s="25"/>
      <c r="L1326" s="25"/>
      <c r="M1326" s="25"/>
      <c r="N1326" s="25"/>
      <c r="O1326" s="25"/>
      <c r="P1326" s="25"/>
      <c r="Q1326" s="26"/>
      <c r="R1326" s="25"/>
      <c r="S1326" s="25"/>
      <c r="T1326" s="27">
        <f t="shared" si="101"/>
        <v>0</v>
      </c>
      <c r="U1326" s="27">
        <f t="shared" si="102"/>
        <v>0</v>
      </c>
      <c r="V1326" s="25"/>
      <c r="W1326" s="27" t="str">
        <f t="shared" si="103"/>
        <v/>
      </c>
      <c r="X1326" s="43" t="str">
        <f t="shared" si="104"/>
        <v>OK</v>
      </c>
      <c r="Y1326" s="681" t="str">
        <f t="shared" si="105"/>
        <v/>
      </c>
    </row>
    <row r="1327" spans="1:25" x14ac:dyDescent="0.25">
      <c r="A1327" s="68" t="str">
        <f>'0'!$A$4</f>
        <v>………………..</v>
      </c>
      <c r="B1327" s="341">
        <f>'0'!$A$2</f>
        <v>46112</v>
      </c>
      <c r="C1327" s="341" t="s">
        <v>1246</v>
      </c>
      <c r="D1327" s="22"/>
      <c r="E1327" s="23"/>
      <c r="F1327" s="14"/>
      <c r="G1327" s="23"/>
      <c r="H1327" s="22"/>
      <c r="I1327" s="24"/>
      <c r="J1327" s="24"/>
      <c r="K1327" s="25"/>
      <c r="L1327" s="25"/>
      <c r="M1327" s="25"/>
      <c r="N1327" s="25"/>
      <c r="O1327" s="25"/>
      <c r="P1327" s="25"/>
      <c r="Q1327" s="26"/>
      <c r="R1327" s="25"/>
      <c r="S1327" s="25"/>
      <c r="T1327" s="27">
        <f t="shared" si="101"/>
        <v>0</v>
      </c>
      <c r="U1327" s="27">
        <f t="shared" si="102"/>
        <v>0</v>
      </c>
      <c r="V1327" s="25"/>
      <c r="W1327" s="27" t="str">
        <f t="shared" si="103"/>
        <v/>
      </c>
      <c r="X1327" s="43" t="str">
        <f t="shared" si="104"/>
        <v>OK</v>
      </c>
      <c r="Y1327" s="681" t="str">
        <f t="shared" si="105"/>
        <v/>
      </c>
    </row>
    <row r="1328" spans="1:25" x14ac:dyDescent="0.25">
      <c r="A1328" s="68" t="str">
        <f>'0'!$A$4</f>
        <v>………………..</v>
      </c>
      <c r="B1328" s="341">
        <f>'0'!$A$2</f>
        <v>46112</v>
      </c>
      <c r="C1328" s="341" t="s">
        <v>1246</v>
      </c>
      <c r="D1328" s="22"/>
      <c r="E1328" s="23"/>
      <c r="F1328" s="14"/>
      <c r="G1328" s="23"/>
      <c r="H1328" s="22"/>
      <c r="I1328" s="24"/>
      <c r="J1328" s="24"/>
      <c r="K1328" s="25"/>
      <c r="L1328" s="25"/>
      <c r="M1328" s="25"/>
      <c r="N1328" s="25"/>
      <c r="O1328" s="25"/>
      <c r="P1328" s="25"/>
      <c r="Q1328" s="26"/>
      <c r="R1328" s="25"/>
      <c r="S1328" s="25"/>
      <c r="T1328" s="27">
        <f t="shared" si="101"/>
        <v>0</v>
      </c>
      <c r="U1328" s="27">
        <f t="shared" si="102"/>
        <v>0</v>
      </c>
      <c r="V1328" s="25"/>
      <c r="W1328" s="27" t="str">
        <f t="shared" si="103"/>
        <v/>
      </c>
      <c r="X1328" s="43" t="str">
        <f t="shared" si="104"/>
        <v>OK</v>
      </c>
      <c r="Y1328" s="681" t="str">
        <f t="shared" si="105"/>
        <v/>
      </c>
    </row>
    <row r="1329" spans="1:25" x14ac:dyDescent="0.25">
      <c r="A1329" s="68" t="str">
        <f>'0'!$A$4</f>
        <v>………………..</v>
      </c>
      <c r="B1329" s="341">
        <f>'0'!$A$2</f>
        <v>46112</v>
      </c>
      <c r="C1329" s="341" t="s">
        <v>1246</v>
      </c>
      <c r="D1329" s="22"/>
      <c r="E1329" s="23"/>
      <c r="F1329" s="14"/>
      <c r="G1329" s="23"/>
      <c r="H1329" s="22"/>
      <c r="I1329" s="24"/>
      <c r="J1329" s="24"/>
      <c r="K1329" s="25"/>
      <c r="L1329" s="25"/>
      <c r="M1329" s="25"/>
      <c r="N1329" s="25"/>
      <c r="O1329" s="25"/>
      <c r="P1329" s="25"/>
      <c r="Q1329" s="26"/>
      <c r="R1329" s="25"/>
      <c r="S1329" s="25"/>
      <c r="T1329" s="27">
        <f t="shared" si="101"/>
        <v>0</v>
      </c>
      <c r="U1329" s="27">
        <f t="shared" si="102"/>
        <v>0</v>
      </c>
      <c r="V1329" s="25"/>
      <c r="W1329" s="27" t="str">
        <f t="shared" si="103"/>
        <v/>
      </c>
      <c r="X1329" s="43" t="str">
        <f t="shared" si="104"/>
        <v>OK</v>
      </c>
      <c r="Y1329" s="681" t="str">
        <f t="shared" si="105"/>
        <v/>
      </c>
    </row>
    <row r="1330" spans="1:25" x14ac:dyDescent="0.25">
      <c r="A1330" s="68" t="str">
        <f>'0'!$A$4</f>
        <v>………………..</v>
      </c>
      <c r="B1330" s="341">
        <f>'0'!$A$2</f>
        <v>46112</v>
      </c>
      <c r="C1330" s="341" t="s">
        <v>1246</v>
      </c>
      <c r="D1330" s="22"/>
      <c r="E1330" s="23"/>
      <c r="F1330" s="14"/>
      <c r="G1330" s="23"/>
      <c r="H1330" s="22"/>
      <c r="I1330" s="24"/>
      <c r="J1330" s="24"/>
      <c r="K1330" s="25"/>
      <c r="L1330" s="25"/>
      <c r="M1330" s="25"/>
      <c r="N1330" s="25"/>
      <c r="O1330" s="25"/>
      <c r="P1330" s="25"/>
      <c r="Q1330" s="26"/>
      <c r="R1330" s="25"/>
      <c r="S1330" s="25"/>
      <c r="T1330" s="27">
        <f t="shared" si="101"/>
        <v>0</v>
      </c>
      <c r="U1330" s="27">
        <f t="shared" si="102"/>
        <v>0</v>
      </c>
      <c r="V1330" s="25"/>
      <c r="W1330" s="27" t="str">
        <f t="shared" si="103"/>
        <v/>
      </c>
      <c r="X1330" s="43" t="str">
        <f t="shared" si="104"/>
        <v>OK</v>
      </c>
      <c r="Y1330" s="681" t="str">
        <f t="shared" si="105"/>
        <v/>
      </c>
    </row>
    <row r="1331" spans="1:25" x14ac:dyDescent="0.25">
      <c r="A1331" s="68" t="str">
        <f>'0'!$A$4</f>
        <v>………………..</v>
      </c>
      <c r="B1331" s="341">
        <f>'0'!$A$2</f>
        <v>46112</v>
      </c>
      <c r="C1331" s="341" t="s">
        <v>1246</v>
      </c>
      <c r="D1331" s="22"/>
      <c r="E1331" s="23"/>
      <c r="F1331" s="14"/>
      <c r="G1331" s="23"/>
      <c r="H1331" s="22"/>
      <c r="I1331" s="24"/>
      <c r="J1331" s="24"/>
      <c r="K1331" s="25"/>
      <c r="L1331" s="25"/>
      <c r="M1331" s="25"/>
      <c r="N1331" s="25"/>
      <c r="O1331" s="25"/>
      <c r="P1331" s="25"/>
      <c r="Q1331" s="26"/>
      <c r="R1331" s="25"/>
      <c r="S1331" s="25"/>
      <c r="T1331" s="27">
        <f t="shared" si="101"/>
        <v>0</v>
      </c>
      <c r="U1331" s="27">
        <f t="shared" si="102"/>
        <v>0</v>
      </c>
      <c r="V1331" s="25"/>
      <c r="W1331" s="27" t="str">
        <f t="shared" si="103"/>
        <v/>
      </c>
      <c r="X1331" s="43" t="str">
        <f t="shared" si="104"/>
        <v>OK</v>
      </c>
      <c r="Y1331" s="681" t="str">
        <f t="shared" si="105"/>
        <v/>
      </c>
    </row>
    <row r="1332" spans="1:25" x14ac:dyDescent="0.25">
      <c r="A1332" s="68" t="str">
        <f>'0'!$A$4</f>
        <v>………………..</v>
      </c>
      <c r="B1332" s="341">
        <f>'0'!$A$2</f>
        <v>46112</v>
      </c>
      <c r="C1332" s="341" t="s">
        <v>1246</v>
      </c>
      <c r="D1332" s="22"/>
      <c r="E1332" s="23"/>
      <c r="F1332" s="14"/>
      <c r="G1332" s="23"/>
      <c r="H1332" s="22"/>
      <c r="I1332" s="24"/>
      <c r="J1332" s="24"/>
      <c r="K1332" s="25"/>
      <c r="L1332" s="25"/>
      <c r="M1332" s="25"/>
      <c r="N1332" s="25"/>
      <c r="O1332" s="25"/>
      <c r="P1332" s="25"/>
      <c r="Q1332" s="26"/>
      <c r="R1332" s="25"/>
      <c r="S1332" s="25"/>
      <c r="T1332" s="27">
        <f t="shared" si="101"/>
        <v>0</v>
      </c>
      <c r="U1332" s="27">
        <f t="shared" si="102"/>
        <v>0</v>
      </c>
      <c r="V1332" s="25"/>
      <c r="W1332" s="27" t="str">
        <f t="shared" si="103"/>
        <v/>
      </c>
      <c r="X1332" s="43" t="str">
        <f t="shared" si="104"/>
        <v>OK</v>
      </c>
      <c r="Y1332" s="681" t="str">
        <f t="shared" si="105"/>
        <v/>
      </c>
    </row>
    <row r="1333" spans="1:25" x14ac:dyDescent="0.25">
      <c r="A1333" s="68" t="str">
        <f>'0'!$A$4</f>
        <v>………………..</v>
      </c>
      <c r="B1333" s="341">
        <f>'0'!$A$2</f>
        <v>46112</v>
      </c>
      <c r="C1333" s="341" t="s">
        <v>1246</v>
      </c>
      <c r="D1333" s="22"/>
      <c r="E1333" s="23"/>
      <c r="F1333" s="14"/>
      <c r="G1333" s="23"/>
      <c r="H1333" s="22"/>
      <c r="I1333" s="24"/>
      <c r="J1333" s="24"/>
      <c r="K1333" s="25"/>
      <c r="L1333" s="25"/>
      <c r="M1333" s="25"/>
      <c r="N1333" s="25"/>
      <c r="O1333" s="25"/>
      <c r="P1333" s="25"/>
      <c r="Q1333" s="26"/>
      <c r="R1333" s="25"/>
      <c r="S1333" s="25"/>
      <c r="T1333" s="27">
        <f t="shared" si="101"/>
        <v>0</v>
      </c>
      <c r="U1333" s="27">
        <f t="shared" si="102"/>
        <v>0</v>
      </c>
      <c r="V1333" s="25"/>
      <c r="W1333" s="27" t="str">
        <f t="shared" si="103"/>
        <v/>
      </c>
      <c r="X1333" s="43" t="str">
        <f t="shared" si="104"/>
        <v>OK</v>
      </c>
      <c r="Y1333" s="681" t="str">
        <f t="shared" si="105"/>
        <v/>
      </c>
    </row>
    <row r="1334" spans="1:25" x14ac:dyDescent="0.25">
      <c r="A1334" s="68" t="str">
        <f>'0'!$A$4</f>
        <v>………………..</v>
      </c>
      <c r="B1334" s="341">
        <f>'0'!$A$2</f>
        <v>46112</v>
      </c>
      <c r="C1334" s="341" t="s">
        <v>1246</v>
      </c>
      <c r="D1334" s="22"/>
      <c r="E1334" s="23"/>
      <c r="F1334" s="14"/>
      <c r="G1334" s="23"/>
      <c r="H1334" s="22"/>
      <c r="I1334" s="24"/>
      <c r="J1334" s="24"/>
      <c r="K1334" s="25"/>
      <c r="L1334" s="25"/>
      <c r="M1334" s="25"/>
      <c r="N1334" s="25"/>
      <c r="O1334" s="25"/>
      <c r="P1334" s="25"/>
      <c r="Q1334" s="26"/>
      <c r="R1334" s="25"/>
      <c r="S1334" s="25"/>
      <c r="T1334" s="27">
        <f t="shared" si="101"/>
        <v>0</v>
      </c>
      <c r="U1334" s="27">
        <f t="shared" si="102"/>
        <v>0</v>
      </c>
      <c r="V1334" s="25"/>
      <c r="W1334" s="27" t="str">
        <f t="shared" si="103"/>
        <v/>
      </c>
      <c r="X1334" s="43" t="str">
        <f t="shared" si="104"/>
        <v>OK</v>
      </c>
      <c r="Y1334" s="681" t="str">
        <f t="shared" si="105"/>
        <v/>
      </c>
    </row>
    <row r="1335" spans="1:25" x14ac:dyDescent="0.25">
      <c r="A1335" s="68" t="str">
        <f>'0'!$A$4</f>
        <v>………………..</v>
      </c>
      <c r="B1335" s="341">
        <f>'0'!$A$2</f>
        <v>46112</v>
      </c>
      <c r="C1335" s="341" t="s">
        <v>1246</v>
      </c>
      <c r="D1335" s="22"/>
      <c r="E1335" s="23"/>
      <c r="F1335" s="14"/>
      <c r="G1335" s="23"/>
      <c r="H1335" s="22"/>
      <c r="I1335" s="24"/>
      <c r="J1335" s="24"/>
      <c r="K1335" s="25"/>
      <c r="L1335" s="25"/>
      <c r="M1335" s="25"/>
      <c r="N1335" s="25"/>
      <c r="O1335" s="25"/>
      <c r="P1335" s="25"/>
      <c r="Q1335" s="26"/>
      <c r="R1335" s="25"/>
      <c r="S1335" s="25"/>
      <c r="T1335" s="27">
        <f t="shared" si="101"/>
        <v>0</v>
      </c>
      <c r="U1335" s="27">
        <f t="shared" si="102"/>
        <v>0</v>
      </c>
      <c r="V1335" s="25"/>
      <c r="W1335" s="27" t="str">
        <f t="shared" si="103"/>
        <v/>
      </c>
      <c r="X1335" s="43" t="str">
        <f t="shared" si="104"/>
        <v>OK</v>
      </c>
      <c r="Y1335" s="681" t="str">
        <f t="shared" si="105"/>
        <v/>
      </c>
    </row>
    <row r="1336" spans="1:25" x14ac:dyDescent="0.25">
      <c r="A1336" s="68" t="str">
        <f>'0'!$A$4</f>
        <v>………………..</v>
      </c>
      <c r="B1336" s="341">
        <f>'0'!$A$2</f>
        <v>46112</v>
      </c>
      <c r="C1336" s="341" t="s">
        <v>1246</v>
      </c>
      <c r="D1336" s="22"/>
      <c r="E1336" s="23"/>
      <c r="F1336" s="14"/>
      <c r="G1336" s="23"/>
      <c r="H1336" s="22"/>
      <c r="I1336" s="24"/>
      <c r="J1336" s="24"/>
      <c r="K1336" s="25"/>
      <c r="L1336" s="25"/>
      <c r="M1336" s="25"/>
      <c r="N1336" s="25"/>
      <c r="O1336" s="25"/>
      <c r="P1336" s="25"/>
      <c r="Q1336" s="26"/>
      <c r="R1336" s="25"/>
      <c r="S1336" s="25"/>
      <c r="T1336" s="27">
        <f t="shared" si="101"/>
        <v>0</v>
      </c>
      <c r="U1336" s="27">
        <f t="shared" si="102"/>
        <v>0</v>
      </c>
      <c r="V1336" s="25"/>
      <c r="W1336" s="27" t="str">
        <f t="shared" si="103"/>
        <v/>
      </c>
      <c r="X1336" s="43" t="str">
        <f t="shared" si="104"/>
        <v>OK</v>
      </c>
      <c r="Y1336" s="681" t="str">
        <f t="shared" si="105"/>
        <v/>
      </c>
    </row>
    <row r="1337" spans="1:25" x14ac:dyDescent="0.25">
      <c r="A1337" s="68" t="str">
        <f>'0'!$A$4</f>
        <v>………………..</v>
      </c>
      <c r="B1337" s="341">
        <f>'0'!$A$2</f>
        <v>46112</v>
      </c>
      <c r="C1337" s="341" t="s">
        <v>1246</v>
      </c>
      <c r="D1337" s="22"/>
      <c r="E1337" s="23"/>
      <c r="F1337" s="14"/>
      <c r="G1337" s="23"/>
      <c r="H1337" s="22"/>
      <c r="I1337" s="24"/>
      <c r="J1337" s="24"/>
      <c r="K1337" s="25"/>
      <c r="L1337" s="25"/>
      <c r="M1337" s="25"/>
      <c r="N1337" s="25"/>
      <c r="O1337" s="25"/>
      <c r="P1337" s="25"/>
      <c r="Q1337" s="26"/>
      <c r="R1337" s="25"/>
      <c r="S1337" s="25"/>
      <c r="T1337" s="27">
        <f t="shared" si="101"/>
        <v>0</v>
      </c>
      <c r="U1337" s="27">
        <f t="shared" si="102"/>
        <v>0</v>
      </c>
      <c r="V1337" s="25"/>
      <c r="W1337" s="27" t="str">
        <f t="shared" si="103"/>
        <v/>
      </c>
      <c r="X1337" s="43" t="str">
        <f t="shared" si="104"/>
        <v>OK</v>
      </c>
      <c r="Y1337" s="681" t="str">
        <f t="shared" si="105"/>
        <v/>
      </c>
    </row>
    <row r="1338" spans="1:25" x14ac:dyDescent="0.25">
      <c r="A1338" s="68" t="str">
        <f>'0'!$A$4</f>
        <v>………………..</v>
      </c>
      <c r="B1338" s="341">
        <f>'0'!$A$2</f>
        <v>46112</v>
      </c>
      <c r="C1338" s="341" t="s">
        <v>1246</v>
      </c>
      <c r="D1338" s="22"/>
      <c r="E1338" s="23"/>
      <c r="F1338" s="14"/>
      <c r="G1338" s="23"/>
      <c r="H1338" s="22"/>
      <c r="I1338" s="24"/>
      <c r="J1338" s="24"/>
      <c r="K1338" s="25"/>
      <c r="L1338" s="25"/>
      <c r="M1338" s="25"/>
      <c r="N1338" s="25"/>
      <c r="O1338" s="25"/>
      <c r="P1338" s="25"/>
      <c r="Q1338" s="26"/>
      <c r="R1338" s="25"/>
      <c r="S1338" s="25"/>
      <c r="T1338" s="27">
        <f t="shared" si="101"/>
        <v>0</v>
      </c>
      <c r="U1338" s="27">
        <f t="shared" si="102"/>
        <v>0</v>
      </c>
      <c r="V1338" s="25"/>
      <c r="W1338" s="27" t="str">
        <f t="shared" si="103"/>
        <v/>
      </c>
      <c r="X1338" s="43" t="str">
        <f t="shared" si="104"/>
        <v>OK</v>
      </c>
      <c r="Y1338" s="681" t="str">
        <f t="shared" si="105"/>
        <v/>
      </c>
    </row>
    <row r="1339" spans="1:25" x14ac:dyDescent="0.25">
      <c r="A1339" s="68" t="str">
        <f>'0'!$A$4</f>
        <v>………………..</v>
      </c>
      <c r="B1339" s="341">
        <f>'0'!$A$2</f>
        <v>46112</v>
      </c>
      <c r="C1339" s="341" t="s">
        <v>1246</v>
      </c>
      <c r="D1339" s="22"/>
      <c r="E1339" s="23"/>
      <c r="F1339" s="14"/>
      <c r="G1339" s="23"/>
      <c r="H1339" s="22"/>
      <c r="I1339" s="24"/>
      <c r="J1339" s="24"/>
      <c r="K1339" s="25"/>
      <c r="L1339" s="25"/>
      <c r="M1339" s="25"/>
      <c r="N1339" s="25"/>
      <c r="O1339" s="25"/>
      <c r="P1339" s="25"/>
      <c r="Q1339" s="26"/>
      <c r="R1339" s="25"/>
      <c r="S1339" s="25"/>
      <c r="T1339" s="27">
        <f t="shared" si="101"/>
        <v>0</v>
      </c>
      <c r="U1339" s="27">
        <f t="shared" si="102"/>
        <v>0</v>
      </c>
      <c r="V1339" s="25"/>
      <c r="W1339" s="27" t="str">
        <f t="shared" si="103"/>
        <v/>
      </c>
      <c r="X1339" s="43" t="str">
        <f t="shared" si="104"/>
        <v>OK</v>
      </c>
      <c r="Y1339" s="681" t="str">
        <f t="shared" si="105"/>
        <v/>
      </c>
    </row>
    <row r="1340" spans="1:25" x14ac:dyDescent="0.25">
      <c r="A1340" s="68" t="str">
        <f>'0'!$A$4</f>
        <v>………………..</v>
      </c>
      <c r="B1340" s="341">
        <f>'0'!$A$2</f>
        <v>46112</v>
      </c>
      <c r="C1340" s="341" t="s">
        <v>1246</v>
      </c>
      <c r="D1340" s="22"/>
      <c r="E1340" s="23"/>
      <c r="F1340" s="14"/>
      <c r="G1340" s="23"/>
      <c r="H1340" s="22"/>
      <c r="I1340" s="24"/>
      <c r="J1340" s="24"/>
      <c r="K1340" s="25"/>
      <c r="L1340" s="25"/>
      <c r="M1340" s="25"/>
      <c r="N1340" s="25"/>
      <c r="O1340" s="25"/>
      <c r="P1340" s="25"/>
      <c r="Q1340" s="26"/>
      <c r="R1340" s="25"/>
      <c r="S1340" s="25"/>
      <c r="T1340" s="27">
        <f t="shared" si="101"/>
        <v>0</v>
      </c>
      <c r="U1340" s="27">
        <f t="shared" si="102"/>
        <v>0</v>
      </c>
      <c r="V1340" s="25"/>
      <c r="W1340" s="27" t="str">
        <f t="shared" si="103"/>
        <v/>
      </c>
      <c r="X1340" s="43" t="str">
        <f t="shared" si="104"/>
        <v>OK</v>
      </c>
      <c r="Y1340" s="681" t="str">
        <f t="shared" si="105"/>
        <v/>
      </c>
    </row>
    <row r="1341" spans="1:25" x14ac:dyDescent="0.25">
      <c r="A1341" s="68" t="str">
        <f>'0'!$A$4</f>
        <v>………………..</v>
      </c>
      <c r="B1341" s="341">
        <f>'0'!$A$2</f>
        <v>46112</v>
      </c>
      <c r="C1341" s="341" t="s">
        <v>1246</v>
      </c>
      <c r="D1341" s="22"/>
      <c r="E1341" s="23"/>
      <c r="F1341" s="14"/>
      <c r="G1341" s="23"/>
      <c r="H1341" s="22"/>
      <c r="I1341" s="24"/>
      <c r="J1341" s="24"/>
      <c r="K1341" s="25"/>
      <c r="L1341" s="25"/>
      <c r="M1341" s="25"/>
      <c r="N1341" s="25"/>
      <c r="O1341" s="25"/>
      <c r="P1341" s="25"/>
      <c r="Q1341" s="26"/>
      <c r="R1341" s="25"/>
      <c r="S1341" s="25"/>
      <c r="T1341" s="27">
        <f t="shared" si="101"/>
        <v>0</v>
      </c>
      <c r="U1341" s="27">
        <f t="shared" si="102"/>
        <v>0</v>
      </c>
      <c r="V1341" s="25"/>
      <c r="W1341" s="27" t="str">
        <f t="shared" si="103"/>
        <v/>
      </c>
      <c r="X1341" s="43" t="str">
        <f t="shared" si="104"/>
        <v>OK</v>
      </c>
      <c r="Y1341" s="681" t="str">
        <f t="shared" si="105"/>
        <v/>
      </c>
    </row>
    <row r="1342" spans="1:25" x14ac:dyDescent="0.25">
      <c r="A1342" s="68" t="str">
        <f>'0'!$A$4</f>
        <v>………………..</v>
      </c>
      <c r="B1342" s="341">
        <f>'0'!$A$2</f>
        <v>46112</v>
      </c>
      <c r="C1342" s="341" t="s">
        <v>1246</v>
      </c>
      <c r="D1342" s="22"/>
      <c r="E1342" s="23"/>
      <c r="F1342" s="14"/>
      <c r="G1342" s="23"/>
      <c r="H1342" s="22"/>
      <c r="I1342" s="24"/>
      <c r="J1342" s="24"/>
      <c r="K1342" s="25"/>
      <c r="L1342" s="25"/>
      <c r="M1342" s="25"/>
      <c r="N1342" s="25"/>
      <c r="O1342" s="25"/>
      <c r="P1342" s="25"/>
      <c r="Q1342" s="26"/>
      <c r="R1342" s="25"/>
      <c r="S1342" s="25"/>
      <c r="T1342" s="27">
        <f t="shared" si="101"/>
        <v>0</v>
      </c>
      <c r="U1342" s="27">
        <f t="shared" si="102"/>
        <v>0</v>
      </c>
      <c r="V1342" s="25"/>
      <c r="W1342" s="27" t="str">
        <f t="shared" si="103"/>
        <v/>
      </c>
      <c r="X1342" s="43" t="str">
        <f t="shared" si="104"/>
        <v>OK</v>
      </c>
      <c r="Y1342" s="681" t="str">
        <f t="shared" si="105"/>
        <v/>
      </c>
    </row>
    <row r="1343" spans="1:25" x14ac:dyDescent="0.25">
      <c r="A1343" s="68" t="str">
        <f>'0'!$A$4</f>
        <v>………………..</v>
      </c>
      <c r="B1343" s="341">
        <f>'0'!$A$2</f>
        <v>46112</v>
      </c>
      <c r="C1343" s="341" t="s">
        <v>1246</v>
      </c>
      <c r="D1343" s="22"/>
      <c r="E1343" s="23"/>
      <c r="F1343" s="14"/>
      <c r="G1343" s="23"/>
      <c r="H1343" s="22"/>
      <c r="I1343" s="24"/>
      <c r="J1343" s="24"/>
      <c r="K1343" s="25"/>
      <c r="L1343" s="25"/>
      <c r="M1343" s="25"/>
      <c r="N1343" s="25"/>
      <c r="O1343" s="25"/>
      <c r="P1343" s="25"/>
      <c r="Q1343" s="26"/>
      <c r="R1343" s="25"/>
      <c r="S1343" s="25"/>
      <c r="T1343" s="27">
        <f t="shared" si="101"/>
        <v>0</v>
      </c>
      <c r="U1343" s="27">
        <f t="shared" si="102"/>
        <v>0</v>
      </c>
      <c r="V1343" s="25"/>
      <c r="W1343" s="27" t="str">
        <f t="shared" si="103"/>
        <v/>
      </c>
      <c r="X1343" s="43" t="str">
        <f t="shared" si="104"/>
        <v>OK</v>
      </c>
      <c r="Y1343" s="681" t="str">
        <f t="shared" si="105"/>
        <v/>
      </c>
    </row>
    <row r="1344" spans="1:25" x14ac:dyDescent="0.25">
      <c r="A1344" s="68" t="str">
        <f>'0'!$A$4</f>
        <v>………………..</v>
      </c>
      <c r="B1344" s="341">
        <f>'0'!$A$2</f>
        <v>46112</v>
      </c>
      <c r="C1344" s="341" t="s">
        <v>1246</v>
      </c>
      <c r="D1344" s="22"/>
      <c r="E1344" s="23"/>
      <c r="F1344" s="14"/>
      <c r="G1344" s="23"/>
      <c r="H1344" s="22"/>
      <c r="I1344" s="24"/>
      <c r="J1344" s="24"/>
      <c r="K1344" s="25"/>
      <c r="L1344" s="25"/>
      <c r="M1344" s="25"/>
      <c r="N1344" s="25"/>
      <c r="O1344" s="25"/>
      <c r="P1344" s="25"/>
      <c r="Q1344" s="26"/>
      <c r="R1344" s="25"/>
      <c r="S1344" s="25"/>
      <c r="T1344" s="27">
        <f t="shared" si="101"/>
        <v>0</v>
      </c>
      <c r="U1344" s="27">
        <f t="shared" si="102"/>
        <v>0</v>
      </c>
      <c r="V1344" s="25"/>
      <c r="W1344" s="27" t="str">
        <f t="shared" si="103"/>
        <v/>
      </c>
      <c r="X1344" s="43" t="str">
        <f t="shared" si="104"/>
        <v>OK</v>
      </c>
      <c r="Y1344" s="681" t="str">
        <f t="shared" si="105"/>
        <v/>
      </c>
    </row>
    <row r="1345" spans="1:25" x14ac:dyDescent="0.25">
      <c r="A1345" s="68" t="str">
        <f>'0'!$A$4</f>
        <v>………………..</v>
      </c>
      <c r="B1345" s="341">
        <f>'0'!$A$2</f>
        <v>46112</v>
      </c>
      <c r="C1345" s="341" t="s">
        <v>1246</v>
      </c>
      <c r="D1345" s="22"/>
      <c r="E1345" s="23"/>
      <c r="F1345" s="14"/>
      <c r="G1345" s="23"/>
      <c r="H1345" s="22"/>
      <c r="I1345" s="24"/>
      <c r="J1345" s="24"/>
      <c r="K1345" s="25"/>
      <c r="L1345" s="25"/>
      <c r="M1345" s="25"/>
      <c r="N1345" s="25"/>
      <c r="O1345" s="25"/>
      <c r="P1345" s="25"/>
      <c r="Q1345" s="26"/>
      <c r="R1345" s="25"/>
      <c r="S1345" s="25"/>
      <c r="T1345" s="27">
        <f t="shared" si="101"/>
        <v>0</v>
      </c>
      <c r="U1345" s="27">
        <f t="shared" si="102"/>
        <v>0</v>
      </c>
      <c r="V1345" s="25"/>
      <c r="W1345" s="27" t="str">
        <f t="shared" si="103"/>
        <v/>
      </c>
      <c r="X1345" s="43" t="str">
        <f t="shared" si="104"/>
        <v>OK</v>
      </c>
      <c r="Y1345" s="681" t="str">
        <f t="shared" si="105"/>
        <v/>
      </c>
    </row>
    <row r="1346" spans="1:25" x14ac:dyDescent="0.25">
      <c r="A1346" s="68" t="str">
        <f>'0'!$A$4</f>
        <v>………………..</v>
      </c>
      <c r="B1346" s="341">
        <f>'0'!$A$2</f>
        <v>46112</v>
      </c>
      <c r="C1346" s="341" t="s">
        <v>1246</v>
      </c>
      <c r="D1346" s="22"/>
      <c r="E1346" s="23"/>
      <c r="F1346" s="14"/>
      <c r="G1346" s="23"/>
      <c r="H1346" s="22"/>
      <c r="I1346" s="24"/>
      <c r="J1346" s="24"/>
      <c r="K1346" s="25"/>
      <c r="L1346" s="25"/>
      <c r="M1346" s="25"/>
      <c r="N1346" s="25"/>
      <c r="O1346" s="25"/>
      <c r="P1346" s="25"/>
      <c r="Q1346" s="26"/>
      <c r="R1346" s="25"/>
      <c r="S1346" s="25"/>
      <c r="T1346" s="27">
        <f t="shared" si="101"/>
        <v>0</v>
      </c>
      <c r="U1346" s="27">
        <f t="shared" si="102"/>
        <v>0</v>
      </c>
      <c r="V1346" s="25"/>
      <c r="W1346" s="27" t="str">
        <f t="shared" si="103"/>
        <v/>
      </c>
      <c r="X1346" s="43" t="str">
        <f t="shared" si="104"/>
        <v>OK</v>
      </c>
      <c r="Y1346" s="681" t="str">
        <f t="shared" si="105"/>
        <v/>
      </c>
    </row>
    <row r="1347" spans="1:25" x14ac:dyDescent="0.25">
      <c r="A1347" s="68" t="str">
        <f>'0'!$A$4</f>
        <v>………………..</v>
      </c>
      <c r="B1347" s="341">
        <f>'0'!$A$2</f>
        <v>46112</v>
      </c>
      <c r="C1347" s="341" t="s">
        <v>1246</v>
      </c>
      <c r="D1347" s="22"/>
      <c r="E1347" s="23"/>
      <c r="F1347" s="14"/>
      <c r="G1347" s="23"/>
      <c r="H1347" s="22"/>
      <c r="I1347" s="24"/>
      <c r="J1347" s="24"/>
      <c r="K1347" s="25"/>
      <c r="L1347" s="25"/>
      <c r="M1347" s="25"/>
      <c r="N1347" s="25"/>
      <c r="O1347" s="25"/>
      <c r="P1347" s="25"/>
      <c r="Q1347" s="26"/>
      <c r="R1347" s="25"/>
      <c r="S1347" s="25"/>
      <c r="T1347" s="27">
        <f t="shared" si="101"/>
        <v>0</v>
      </c>
      <c r="U1347" s="27">
        <f t="shared" si="102"/>
        <v>0</v>
      </c>
      <c r="V1347" s="25"/>
      <c r="W1347" s="27" t="str">
        <f t="shared" si="103"/>
        <v/>
      </c>
      <c r="X1347" s="43" t="str">
        <f t="shared" si="104"/>
        <v>OK</v>
      </c>
      <c r="Y1347" s="681" t="str">
        <f t="shared" si="105"/>
        <v/>
      </c>
    </row>
    <row r="1348" spans="1:25" x14ac:dyDescent="0.25">
      <c r="A1348" s="68" t="str">
        <f>'0'!$A$4</f>
        <v>………………..</v>
      </c>
      <c r="B1348" s="341">
        <f>'0'!$A$2</f>
        <v>46112</v>
      </c>
      <c r="C1348" s="341" t="s">
        <v>1246</v>
      </c>
      <c r="D1348" s="22"/>
      <c r="E1348" s="23"/>
      <c r="F1348" s="14"/>
      <c r="G1348" s="23"/>
      <c r="H1348" s="22"/>
      <c r="I1348" s="24"/>
      <c r="J1348" s="24"/>
      <c r="K1348" s="25"/>
      <c r="L1348" s="25"/>
      <c r="M1348" s="25"/>
      <c r="N1348" s="25"/>
      <c r="O1348" s="25"/>
      <c r="P1348" s="25"/>
      <c r="Q1348" s="26"/>
      <c r="R1348" s="25"/>
      <c r="S1348" s="25"/>
      <c r="T1348" s="27">
        <f t="shared" si="101"/>
        <v>0</v>
      </c>
      <c r="U1348" s="27">
        <f t="shared" si="102"/>
        <v>0</v>
      </c>
      <c r="V1348" s="25"/>
      <c r="W1348" s="27" t="str">
        <f t="shared" si="103"/>
        <v/>
      </c>
      <c r="X1348" s="43" t="str">
        <f t="shared" si="104"/>
        <v>OK</v>
      </c>
      <c r="Y1348" s="681" t="str">
        <f t="shared" si="105"/>
        <v/>
      </c>
    </row>
    <row r="1349" spans="1:25" x14ac:dyDescent="0.25">
      <c r="A1349" s="68" t="str">
        <f>'0'!$A$4</f>
        <v>………………..</v>
      </c>
      <c r="B1349" s="341">
        <f>'0'!$A$2</f>
        <v>46112</v>
      </c>
      <c r="C1349" s="341" t="s">
        <v>1246</v>
      </c>
      <c r="D1349" s="22"/>
      <c r="E1349" s="23"/>
      <c r="F1349" s="14"/>
      <c r="G1349" s="23"/>
      <c r="H1349" s="22"/>
      <c r="I1349" s="24"/>
      <c r="J1349" s="24"/>
      <c r="K1349" s="25"/>
      <c r="L1349" s="25"/>
      <c r="M1349" s="25"/>
      <c r="N1349" s="25"/>
      <c r="O1349" s="25"/>
      <c r="P1349" s="25"/>
      <c r="Q1349" s="26"/>
      <c r="R1349" s="25"/>
      <c r="S1349" s="25"/>
      <c r="T1349" s="27">
        <f t="shared" si="101"/>
        <v>0</v>
      </c>
      <c r="U1349" s="27">
        <f t="shared" si="102"/>
        <v>0</v>
      </c>
      <c r="V1349" s="25"/>
      <c r="W1349" s="27" t="str">
        <f t="shared" si="103"/>
        <v/>
      </c>
      <c r="X1349" s="43" t="str">
        <f t="shared" si="104"/>
        <v>OK</v>
      </c>
      <c r="Y1349" s="681" t="str">
        <f t="shared" si="105"/>
        <v/>
      </c>
    </row>
    <row r="1350" spans="1:25" x14ac:dyDescent="0.25">
      <c r="A1350" s="68" t="str">
        <f>'0'!$A$4</f>
        <v>………………..</v>
      </c>
      <c r="B1350" s="341">
        <f>'0'!$A$2</f>
        <v>46112</v>
      </c>
      <c r="C1350" s="341" t="s">
        <v>1246</v>
      </c>
      <c r="D1350" s="22"/>
      <c r="E1350" s="23"/>
      <c r="F1350" s="14"/>
      <c r="G1350" s="23"/>
      <c r="H1350" s="22"/>
      <c r="I1350" s="24"/>
      <c r="J1350" s="24"/>
      <c r="K1350" s="25"/>
      <c r="L1350" s="25"/>
      <c r="M1350" s="25"/>
      <c r="N1350" s="25"/>
      <c r="O1350" s="25"/>
      <c r="P1350" s="25"/>
      <c r="Q1350" s="26"/>
      <c r="R1350" s="25"/>
      <c r="S1350" s="25"/>
      <c r="T1350" s="27">
        <f t="shared" si="101"/>
        <v>0</v>
      </c>
      <c r="U1350" s="27">
        <f t="shared" si="102"/>
        <v>0</v>
      </c>
      <c r="V1350" s="25"/>
      <c r="W1350" s="27" t="str">
        <f t="shared" si="103"/>
        <v/>
      </c>
      <c r="X1350" s="43" t="str">
        <f t="shared" si="104"/>
        <v>OK</v>
      </c>
      <c r="Y1350" s="681" t="str">
        <f t="shared" si="105"/>
        <v/>
      </c>
    </row>
    <row r="1351" spans="1:25" x14ac:dyDescent="0.25">
      <c r="A1351" s="68" t="str">
        <f>'0'!$A$4</f>
        <v>………………..</v>
      </c>
      <c r="B1351" s="341">
        <f>'0'!$A$2</f>
        <v>46112</v>
      </c>
      <c r="C1351" s="341" t="s">
        <v>1246</v>
      </c>
      <c r="D1351" s="22"/>
      <c r="E1351" s="23"/>
      <c r="F1351" s="14"/>
      <c r="G1351" s="23"/>
      <c r="H1351" s="22"/>
      <c r="I1351" s="24"/>
      <c r="J1351" s="24"/>
      <c r="K1351" s="25"/>
      <c r="L1351" s="25"/>
      <c r="M1351" s="25"/>
      <c r="N1351" s="25"/>
      <c r="O1351" s="25"/>
      <c r="P1351" s="25"/>
      <c r="Q1351" s="26"/>
      <c r="R1351" s="25"/>
      <c r="S1351" s="25"/>
      <c r="T1351" s="27">
        <f t="shared" si="101"/>
        <v>0</v>
      </c>
      <c r="U1351" s="27">
        <f t="shared" si="102"/>
        <v>0</v>
      </c>
      <c r="V1351" s="25"/>
      <c r="W1351" s="27" t="str">
        <f t="shared" si="103"/>
        <v/>
      </c>
      <c r="X1351" s="43" t="str">
        <f t="shared" si="104"/>
        <v>OK</v>
      </c>
      <c r="Y1351" s="681" t="str">
        <f t="shared" si="105"/>
        <v/>
      </c>
    </row>
    <row r="1352" spans="1:25" x14ac:dyDescent="0.25">
      <c r="A1352" s="68" t="str">
        <f>'0'!$A$4</f>
        <v>………………..</v>
      </c>
      <c r="B1352" s="341">
        <f>'0'!$A$2</f>
        <v>46112</v>
      </c>
      <c r="C1352" s="341" t="s">
        <v>1246</v>
      </c>
      <c r="D1352" s="22"/>
      <c r="E1352" s="23"/>
      <c r="F1352" s="14"/>
      <c r="G1352" s="23"/>
      <c r="H1352" s="22"/>
      <c r="I1352" s="24"/>
      <c r="J1352" s="24"/>
      <c r="K1352" s="25"/>
      <c r="L1352" s="25"/>
      <c r="M1352" s="25"/>
      <c r="N1352" s="25"/>
      <c r="O1352" s="25"/>
      <c r="P1352" s="25"/>
      <c r="Q1352" s="26"/>
      <c r="R1352" s="25"/>
      <c r="S1352" s="25"/>
      <c r="T1352" s="27">
        <f t="shared" si="101"/>
        <v>0</v>
      </c>
      <c r="U1352" s="27">
        <f t="shared" si="102"/>
        <v>0</v>
      </c>
      <c r="V1352" s="25"/>
      <c r="W1352" s="27" t="str">
        <f t="shared" si="103"/>
        <v/>
      </c>
      <c r="X1352" s="43" t="str">
        <f t="shared" si="104"/>
        <v>OK</v>
      </c>
      <c r="Y1352" s="681" t="str">
        <f t="shared" si="105"/>
        <v/>
      </c>
    </row>
    <row r="1353" spans="1:25" x14ac:dyDescent="0.25">
      <c r="A1353" s="68" t="str">
        <f>'0'!$A$4</f>
        <v>………………..</v>
      </c>
      <c r="B1353" s="341">
        <f>'0'!$A$2</f>
        <v>46112</v>
      </c>
      <c r="C1353" s="341" t="s">
        <v>1246</v>
      </c>
      <c r="D1353" s="22"/>
      <c r="E1353" s="23"/>
      <c r="F1353" s="14"/>
      <c r="G1353" s="23"/>
      <c r="H1353" s="22"/>
      <c r="I1353" s="24"/>
      <c r="J1353" s="24"/>
      <c r="K1353" s="25"/>
      <c r="L1353" s="25"/>
      <c r="M1353" s="25"/>
      <c r="N1353" s="25"/>
      <c r="O1353" s="25"/>
      <c r="P1353" s="25"/>
      <c r="Q1353" s="26"/>
      <c r="R1353" s="25"/>
      <c r="S1353" s="25"/>
      <c r="T1353" s="27">
        <f t="shared" ref="T1353:T1416" si="106">N1353+P1353-R1353</f>
        <v>0</v>
      </c>
      <c r="U1353" s="27">
        <f t="shared" ref="U1353:U1416" si="107">O1353+Q1353-S1353</f>
        <v>0</v>
      </c>
      <c r="V1353" s="25"/>
      <c r="W1353" s="27" t="str">
        <f t="shared" ref="W1353:W1416" si="108">IF(K1353="","",K1353-M1353-(P1353-Q1353))</f>
        <v/>
      </c>
      <c r="X1353" s="43" t="str">
        <f t="shared" ref="X1353:X1416" si="109">IF(ROUND(T1353-V1353,2)&gt;=0,"OK","Просрочието не може да надхвърля задължението")</f>
        <v>OK</v>
      </c>
      <c r="Y1353" s="681" t="str">
        <f t="shared" ref="Y1353:Y1416" si="110">IF(COUNTBLANK(D1353:W1353)=18,"",IF(D1353="999999999","",IF(ISNUMBER(VALUE(D1353)),IF(LEN(D1353)&lt;&gt;9,"Въведеното ЕИК е твърде късо или твърде дълго",IF(OR(MOD(MID(D1353,1,1)*1+MID(D1353,2,1)*2+MID(D1353,3,1)*3+MID(D1353,4,1)*4+MID(D1353,5,1)*5+MID(D1353,6,1)*6+MID(D1353,7,1)*7+MID(D1353,8,1)*8,11)-MID(D1353,9,1)=0,AND(MOD(MID(D1353,1,1)*3+MID(D1353,2,1)*4+MID(D1353,3,1)*5+MID(D1353,4,1)*6+MID(D1353,5,1)*7+MID(D1353,6,1)*8+MID(D1353,7,1)*9+MID(D1353,8,1)*10,11)=10,MID(D1353,9,1)*1=0),MOD(MID(D1353,1,1)*3+MID(D1353,2,1)*4+MID(D1353,3,1)*5+MID(D1353,4,1)*6+MID(D1353,5,1)*7+MID(D1353,6,1)*8+MID(D1353,7,1)*9+MID(D1353,8,1)*10,11)-MID(D1353,9,1)=0),"","Въведеното ЕИК е невалидно")),"Въведеното ЕИК съдържа непозволени символи")))</f>
        <v/>
      </c>
    </row>
    <row r="1354" spans="1:25" x14ac:dyDescent="0.25">
      <c r="A1354" s="68" t="str">
        <f>'0'!$A$4</f>
        <v>………………..</v>
      </c>
      <c r="B1354" s="341">
        <f>'0'!$A$2</f>
        <v>46112</v>
      </c>
      <c r="C1354" s="341" t="s">
        <v>1246</v>
      </c>
      <c r="D1354" s="22"/>
      <c r="E1354" s="23"/>
      <c r="F1354" s="14"/>
      <c r="G1354" s="23"/>
      <c r="H1354" s="22"/>
      <c r="I1354" s="24"/>
      <c r="J1354" s="24"/>
      <c r="K1354" s="25"/>
      <c r="L1354" s="25"/>
      <c r="M1354" s="25"/>
      <c r="N1354" s="25"/>
      <c r="O1354" s="25"/>
      <c r="P1354" s="25"/>
      <c r="Q1354" s="26"/>
      <c r="R1354" s="25"/>
      <c r="S1354" s="25"/>
      <c r="T1354" s="27">
        <f t="shared" si="106"/>
        <v>0</v>
      </c>
      <c r="U1354" s="27">
        <f t="shared" si="107"/>
        <v>0</v>
      </c>
      <c r="V1354" s="25"/>
      <c r="W1354" s="27" t="str">
        <f t="shared" si="108"/>
        <v/>
      </c>
      <c r="X1354" s="43" t="str">
        <f t="shared" si="109"/>
        <v>OK</v>
      </c>
      <c r="Y1354" s="681" t="str">
        <f t="shared" si="110"/>
        <v/>
      </c>
    </row>
    <row r="1355" spans="1:25" x14ac:dyDescent="0.25">
      <c r="A1355" s="68" t="str">
        <f>'0'!$A$4</f>
        <v>………………..</v>
      </c>
      <c r="B1355" s="341">
        <f>'0'!$A$2</f>
        <v>46112</v>
      </c>
      <c r="C1355" s="341" t="s">
        <v>1246</v>
      </c>
      <c r="D1355" s="22"/>
      <c r="E1355" s="23"/>
      <c r="F1355" s="14"/>
      <c r="G1355" s="23"/>
      <c r="H1355" s="22"/>
      <c r="I1355" s="24"/>
      <c r="J1355" s="24"/>
      <c r="K1355" s="25"/>
      <c r="L1355" s="25"/>
      <c r="M1355" s="25"/>
      <c r="N1355" s="25"/>
      <c r="O1355" s="25"/>
      <c r="P1355" s="25"/>
      <c r="Q1355" s="26"/>
      <c r="R1355" s="25"/>
      <c r="S1355" s="25"/>
      <c r="T1355" s="27">
        <f t="shared" si="106"/>
        <v>0</v>
      </c>
      <c r="U1355" s="27">
        <f t="shared" si="107"/>
        <v>0</v>
      </c>
      <c r="V1355" s="25"/>
      <c r="W1355" s="27" t="str">
        <f t="shared" si="108"/>
        <v/>
      </c>
      <c r="X1355" s="43" t="str">
        <f t="shared" si="109"/>
        <v>OK</v>
      </c>
      <c r="Y1355" s="681" t="str">
        <f t="shared" si="110"/>
        <v/>
      </c>
    </row>
    <row r="1356" spans="1:25" x14ac:dyDescent="0.25">
      <c r="A1356" s="68" t="str">
        <f>'0'!$A$4</f>
        <v>………………..</v>
      </c>
      <c r="B1356" s="341">
        <f>'0'!$A$2</f>
        <v>46112</v>
      </c>
      <c r="C1356" s="341" t="s">
        <v>1246</v>
      </c>
      <c r="D1356" s="22"/>
      <c r="E1356" s="23"/>
      <c r="F1356" s="14"/>
      <c r="G1356" s="23"/>
      <c r="H1356" s="22"/>
      <c r="I1356" s="24"/>
      <c r="J1356" s="24"/>
      <c r="K1356" s="25"/>
      <c r="L1356" s="25"/>
      <c r="M1356" s="25"/>
      <c r="N1356" s="25"/>
      <c r="O1356" s="25"/>
      <c r="P1356" s="25"/>
      <c r="Q1356" s="26"/>
      <c r="R1356" s="25"/>
      <c r="S1356" s="25"/>
      <c r="T1356" s="27">
        <f t="shared" si="106"/>
        <v>0</v>
      </c>
      <c r="U1356" s="27">
        <f t="shared" si="107"/>
        <v>0</v>
      </c>
      <c r="V1356" s="25"/>
      <c r="W1356" s="27" t="str">
        <f t="shared" si="108"/>
        <v/>
      </c>
      <c r="X1356" s="43" t="str">
        <f t="shared" si="109"/>
        <v>OK</v>
      </c>
      <c r="Y1356" s="681" t="str">
        <f t="shared" si="110"/>
        <v/>
      </c>
    </row>
    <row r="1357" spans="1:25" x14ac:dyDescent="0.25">
      <c r="A1357" s="68" t="str">
        <f>'0'!$A$4</f>
        <v>………………..</v>
      </c>
      <c r="B1357" s="341">
        <f>'0'!$A$2</f>
        <v>46112</v>
      </c>
      <c r="C1357" s="341" t="s">
        <v>1246</v>
      </c>
      <c r="D1357" s="22"/>
      <c r="E1357" s="23"/>
      <c r="F1357" s="14"/>
      <c r="G1357" s="23"/>
      <c r="H1357" s="22"/>
      <c r="I1357" s="24"/>
      <c r="J1357" s="24"/>
      <c r="K1357" s="25"/>
      <c r="L1357" s="25"/>
      <c r="M1357" s="25"/>
      <c r="N1357" s="25"/>
      <c r="O1357" s="25"/>
      <c r="P1357" s="25"/>
      <c r="Q1357" s="26"/>
      <c r="R1357" s="25"/>
      <c r="S1357" s="25"/>
      <c r="T1357" s="27">
        <f t="shared" si="106"/>
        <v>0</v>
      </c>
      <c r="U1357" s="27">
        <f t="shared" si="107"/>
        <v>0</v>
      </c>
      <c r="V1357" s="25"/>
      <c r="W1357" s="27" t="str">
        <f t="shared" si="108"/>
        <v/>
      </c>
      <c r="X1357" s="43" t="str">
        <f t="shared" si="109"/>
        <v>OK</v>
      </c>
      <c r="Y1357" s="681" t="str">
        <f t="shared" si="110"/>
        <v/>
      </c>
    </row>
    <row r="1358" spans="1:25" x14ac:dyDescent="0.25">
      <c r="A1358" s="68" t="str">
        <f>'0'!$A$4</f>
        <v>………………..</v>
      </c>
      <c r="B1358" s="341">
        <f>'0'!$A$2</f>
        <v>46112</v>
      </c>
      <c r="C1358" s="341" t="s">
        <v>1246</v>
      </c>
      <c r="D1358" s="22"/>
      <c r="E1358" s="23"/>
      <c r="F1358" s="14"/>
      <c r="G1358" s="23"/>
      <c r="H1358" s="22"/>
      <c r="I1358" s="24"/>
      <c r="J1358" s="24"/>
      <c r="K1358" s="25"/>
      <c r="L1358" s="25"/>
      <c r="M1358" s="25"/>
      <c r="N1358" s="25"/>
      <c r="O1358" s="25"/>
      <c r="P1358" s="25"/>
      <c r="Q1358" s="26"/>
      <c r="R1358" s="25"/>
      <c r="S1358" s="25"/>
      <c r="T1358" s="27">
        <f t="shared" si="106"/>
        <v>0</v>
      </c>
      <c r="U1358" s="27">
        <f t="shared" si="107"/>
        <v>0</v>
      </c>
      <c r="V1358" s="25"/>
      <c r="W1358" s="27" t="str">
        <f t="shared" si="108"/>
        <v/>
      </c>
      <c r="X1358" s="43" t="str">
        <f t="shared" si="109"/>
        <v>OK</v>
      </c>
      <c r="Y1358" s="681" t="str">
        <f t="shared" si="110"/>
        <v/>
      </c>
    </row>
    <row r="1359" spans="1:25" x14ac:dyDescent="0.25">
      <c r="A1359" s="68" t="str">
        <f>'0'!$A$4</f>
        <v>………………..</v>
      </c>
      <c r="B1359" s="341">
        <f>'0'!$A$2</f>
        <v>46112</v>
      </c>
      <c r="C1359" s="341" t="s">
        <v>1246</v>
      </c>
      <c r="D1359" s="22"/>
      <c r="E1359" s="23"/>
      <c r="F1359" s="14"/>
      <c r="G1359" s="23"/>
      <c r="H1359" s="22"/>
      <c r="I1359" s="24"/>
      <c r="J1359" s="24"/>
      <c r="K1359" s="25"/>
      <c r="L1359" s="25"/>
      <c r="M1359" s="25"/>
      <c r="N1359" s="25"/>
      <c r="O1359" s="25"/>
      <c r="P1359" s="25"/>
      <c r="Q1359" s="26"/>
      <c r="R1359" s="25"/>
      <c r="S1359" s="25"/>
      <c r="T1359" s="27">
        <f t="shared" si="106"/>
        <v>0</v>
      </c>
      <c r="U1359" s="27">
        <f t="shared" si="107"/>
        <v>0</v>
      </c>
      <c r="V1359" s="25"/>
      <c r="W1359" s="27" t="str">
        <f t="shared" si="108"/>
        <v/>
      </c>
      <c r="X1359" s="43" t="str">
        <f t="shared" si="109"/>
        <v>OK</v>
      </c>
      <c r="Y1359" s="681" t="str">
        <f t="shared" si="110"/>
        <v/>
      </c>
    </row>
    <row r="1360" spans="1:25" x14ac:dyDescent="0.25">
      <c r="A1360" s="68" t="str">
        <f>'0'!$A$4</f>
        <v>………………..</v>
      </c>
      <c r="B1360" s="341">
        <f>'0'!$A$2</f>
        <v>46112</v>
      </c>
      <c r="C1360" s="341" t="s">
        <v>1246</v>
      </c>
      <c r="D1360" s="22"/>
      <c r="E1360" s="23"/>
      <c r="F1360" s="14"/>
      <c r="G1360" s="23"/>
      <c r="H1360" s="22"/>
      <c r="I1360" s="24"/>
      <c r="J1360" s="24"/>
      <c r="K1360" s="25"/>
      <c r="L1360" s="25"/>
      <c r="M1360" s="25"/>
      <c r="N1360" s="25"/>
      <c r="O1360" s="25"/>
      <c r="P1360" s="25"/>
      <c r="Q1360" s="26"/>
      <c r="R1360" s="25"/>
      <c r="S1360" s="25"/>
      <c r="T1360" s="27">
        <f t="shared" si="106"/>
        <v>0</v>
      </c>
      <c r="U1360" s="27">
        <f t="shared" si="107"/>
        <v>0</v>
      </c>
      <c r="V1360" s="25"/>
      <c r="W1360" s="27" t="str">
        <f t="shared" si="108"/>
        <v/>
      </c>
      <c r="X1360" s="43" t="str">
        <f t="shared" si="109"/>
        <v>OK</v>
      </c>
      <c r="Y1360" s="681" t="str">
        <f t="shared" si="110"/>
        <v/>
      </c>
    </row>
    <row r="1361" spans="1:25" x14ac:dyDescent="0.25">
      <c r="A1361" s="68" t="str">
        <f>'0'!$A$4</f>
        <v>………………..</v>
      </c>
      <c r="B1361" s="341">
        <f>'0'!$A$2</f>
        <v>46112</v>
      </c>
      <c r="C1361" s="341" t="s">
        <v>1246</v>
      </c>
      <c r="D1361" s="22"/>
      <c r="E1361" s="23"/>
      <c r="F1361" s="14"/>
      <c r="G1361" s="23"/>
      <c r="H1361" s="22"/>
      <c r="I1361" s="24"/>
      <c r="J1361" s="24"/>
      <c r="K1361" s="25"/>
      <c r="L1361" s="25"/>
      <c r="M1361" s="25"/>
      <c r="N1361" s="25"/>
      <c r="O1361" s="25"/>
      <c r="P1361" s="25"/>
      <c r="Q1361" s="26"/>
      <c r="R1361" s="25"/>
      <c r="S1361" s="25"/>
      <c r="T1361" s="27">
        <f t="shared" si="106"/>
        <v>0</v>
      </c>
      <c r="U1361" s="27">
        <f t="shared" si="107"/>
        <v>0</v>
      </c>
      <c r="V1361" s="25"/>
      <c r="W1361" s="27" t="str">
        <f t="shared" si="108"/>
        <v/>
      </c>
      <c r="X1361" s="43" t="str">
        <f t="shared" si="109"/>
        <v>OK</v>
      </c>
      <c r="Y1361" s="681" t="str">
        <f t="shared" si="110"/>
        <v/>
      </c>
    </row>
    <row r="1362" spans="1:25" x14ac:dyDescent="0.25">
      <c r="A1362" s="68" t="str">
        <f>'0'!$A$4</f>
        <v>………………..</v>
      </c>
      <c r="B1362" s="341">
        <f>'0'!$A$2</f>
        <v>46112</v>
      </c>
      <c r="C1362" s="341" t="s">
        <v>1246</v>
      </c>
      <c r="D1362" s="22"/>
      <c r="E1362" s="23"/>
      <c r="F1362" s="14"/>
      <c r="G1362" s="23"/>
      <c r="H1362" s="22"/>
      <c r="I1362" s="24"/>
      <c r="J1362" s="24"/>
      <c r="K1362" s="25"/>
      <c r="L1362" s="25"/>
      <c r="M1362" s="25"/>
      <c r="N1362" s="25"/>
      <c r="O1362" s="25"/>
      <c r="P1362" s="25"/>
      <c r="Q1362" s="26"/>
      <c r="R1362" s="25"/>
      <c r="S1362" s="25"/>
      <c r="T1362" s="27">
        <f t="shared" si="106"/>
        <v>0</v>
      </c>
      <c r="U1362" s="27">
        <f t="shared" si="107"/>
        <v>0</v>
      </c>
      <c r="V1362" s="25"/>
      <c r="W1362" s="27" t="str">
        <f t="shared" si="108"/>
        <v/>
      </c>
      <c r="X1362" s="43" t="str">
        <f t="shared" si="109"/>
        <v>OK</v>
      </c>
      <c r="Y1362" s="681" t="str">
        <f t="shared" si="110"/>
        <v/>
      </c>
    </row>
    <row r="1363" spans="1:25" x14ac:dyDescent="0.25">
      <c r="A1363" s="68" t="str">
        <f>'0'!$A$4</f>
        <v>………………..</v>
      </c>
      <c r="B1363" s="341">
        <f>'0'!$A$2</f>
        <v>46112</v>
      </c>
      <c r="C1363" s="341" t="s">
        <v>1246</v>
      </c>
      <c r="D1363" s="22"/>
      <c r="E1363" s="23"/>
      <c r="F1363" s="14"/>
      <c r="G1363" s="23"/>
      <c r="H1363" s="22"/>
      <c r="I1363" s="24"/>
      <c r="J1363" s="24"/>
      <c r="K1363" s="25"/>
      <c r="L1363" s="25"/>
      <c r="M1363" s="25"/>
      <c r="N1363" s="25"/>
      <c r="O1363" s="25"/>
      <c r="P1363" s="25"/>
      <c r="Q1363" s="26"/>
      <c r="R1363" s="25"/>
      <c r="S1363" s="25"/>
      <c r="T1363" s="27">
        <f t="shared" si="106"/>
        <v>0</v>
      </c>
      <c r="U1363" s="27">
        <f t="shared" si="107"/>
        <v>0</v>
      </c>
      <c r="V1363" s="25"/>
      <c r="W1363" s="27" t="str">
        <f t="shared" si="108"/>
        <v/>
      </c>
      <c r="X1363" s="43" t="str">
        <f t="shared" si="109"/>
        <v>OK</v>
      </c>
      <c r="Y1363" s="681" t="str">
        <f t="shared" si="110"/>
        <v/>
      </c>
    </row>
    <row r="1364" spans="1:25" x14ac:dyDescent="0.25">
      <c r="A1364" s="68" t="str">
        <f>'0'!$A$4</f>
        <v>………………..</v>
      </c>
      <c r="B1364" s="341">
        <f>'0'!$A$2</f>
        <v>46112</v>
      </c>
      <c r="C1364" s="341" t="s">
        <v>1246</v>
      </c>
      <c r="D1364" s="22"/>
      <c r="E1364" s="23"/>
      <c r="F1364" s="14"/>
      <c r="G1364" s="23"/>
      <c r="H1364" s="22"/>
      <c r="I1364" s="24"/>
      <c r="J1364" s="24"/>
      <c r="K1364" s="25"/>
      <c r="L1364" s="25"/>
      <c r="M1364" s="25"/>
      <c r="N1364" s="25"/>
      <c r="O1364" s="25"/>
      <c r="P1364" s="25"/>
      <c r="Q1364" s="26"/>
      <c r="R1364" s="25"/>
      <c r="S1364" s="25"/>
      <c r="T1364" s="27">
        <f t="shared" si="106"/>
        <v>0</v>
      </c>
      <c r="U1364" s="27">
        <f t="shared" si="107"/>
        <v>0</v>
      </c>
      <c r="V1364" s="25"/>
      <c r="W1364" s="27" t="str">
        <f t="shared" si="108"/>
        <v/>
      </c>
      <c r="X1364" s="43" t="str">
        <f t="shared" si="109"/>
        <v>OK</v>
      </c>
      <c r="Y1364" s="681" t="str">
        <f t="shared" si="110"/>
        <v/>
      </c>
    </row>
    <row r="1365" spans="1:25" x14ac:dyDescent="0.25">
      <c r="A1365" s="68" t="str">
        <f>'0'!$A$4</f>
        <v>………………..</v>
      </c>
      <c r="B1365" s="341">
        <f>'0'!$A$2</f>
        <v>46112</v>
      </c>
      <c r="C1365" s="341" t="s">
        <v>1246</v>
      </c>
      <c r="D1365" s="22"/>
      <c r="E1365" s="23"/>
      <c r="F1365" s="14"/>
      <c r="G1365" s="23"/>
      <c r="H1365" s="22"/>
      <c r="I1365" s="24"/>
      <c r="J1365" s="24"/>
      <c r="K1365" s="25"/>
      <c r="L1365" s="25"/>
      <c r="M1365" s="25"/>
      <c r="N1365" s="25"/>
      <c r="O1365" s="25"/>
      <c r="P1365" s="25"/>
      <c r="Q1365" s="26"/>
      <c r="R1365" s="25"/>
      <c r="S1365" s="25"/>
      <c r="T1365" s="27">
        <f t="shared" si="106"/>
        <v>0</v>
      </c>
      <c r="U1365" s="27">
        <f t="shared" si="107"/>
        <v>0</v>
      </c>
      <c r="V1365" s="25"/>
      <c r="W1365" s="27" t="str">
        <f t="shared" si="108"/>
        <v/>
      </c>
      <c r="X1365" s="43" t="str">
        <f t="shared" si="109"/>
        <v>OK</v>
      </c>
      <c r="Y1365" s="681" t="str">
        <f t="shared" si="110"/>
        <v/>
      </c>
    </row>
    <row r="1366" spans="1:25" x14ac:dyDescent="0.25">
      <c r="A1366" s="68" t="str">
        <f>'0'!$A$4</f>
        <v>………………..</v>
      </c>
      <c r="B1366" s="341">
        <f>'0'!$A$2</f>
        <v>46112</v>
      </c>
      <c r="C1366" s="341" t="s">
        <v>1246</v>
      </c>
      <c r="D1366" s="22"/>
      <c r="E1366" s="23"/>
      <c r="F1366" s="14"/>
      <c r="G1366" s="23"/>
      <c r="H1366" s="22"/>
      <c r="I1366" s="24"/>
      <c r="J1366" s="24"/>
      <c r="K1366" s="25"/>
      <c r="L1366" s="25"/>
      <c r="M1366" s="25"/>
      <c r="N1366" s="25"/>
      <c r="O1366" s="25"/>
      <c r="P1366" s="25"/>
      <c r="Q1366" s="26"/>
      <c r="R1366" s="25"/>
      <c r="S1366" s="25"/>
      <c r="T1366" s="27">
        <f t="shared" si="106"/>
        <v>0</v>
      </c>
      <c r="U1366" s="27">
        <f t="shared" si="107"/>
        <v>0</v>
      </c>
      <c r="V1366" s="25"/>
      <c r="W1366" s="27" t="str">
        <f t="shared" si="108"/>
        <v/>
      </c>
      <c r="X1366" s="43" t="str">
        <f t="shared" si="109"/>
        <v>OK</v>
      </c>
      <c r="Y1366" s="681" t="str">
        <f t="shared" si="110"/>
        <v/>
      </c>
    </row>
    <row r="1367" spans="1:25" x14ac:dyDescent="0.25">
      <c r="A1367" s="68" t="str">
        <f>'0'!$A$4</f>
        <v>………………..</v>
      </c>
      <c r="B1367" s="341">
        <f>'0'!$A$2</f>
        <v>46112</v>
      </c>
      <c r="C1367" s="341" t="s">
        <v>1246</v>
      </c>
      <c r="D1367" s="22"/>
      <c r="E1367" s="23"/>
      <c r="F1367" s="14"/>
      <c r="G1367" s="23"/>
      <c r="H1367" s="22"/>
      <c r="I1367" s="24"/>
      <c r="J1367" s="24"/>
      <c r="K1367" s="25"/>
      <c r="L1367" s="25"/>
      <c r="M1367" s="25"/>
      <c r="N1367" s="25"/>
      <c r="O1367" s="25"/>
      <c r="P1367" s="25"/>
      <c r="Q1367" s="26"/>
      <c r="R1367" s="25"/>
      <c r="S1367" s="25"/>
      <c r="T1367" s="27">
        <f t="shared" si="106"/>
        <v>0</v>
      </c>
      <c r="U1367" s="27">
        <f t="shared" si="107"/>
        <v>0</v>
      </c>
      <c r="V1367" s="25"/>
      <c r="W1367" s="27" t="str">
        <f t="shared" si="108"/>
        <v/>
      </c>
      <c r="X1367" s="43" t="str">
        <f t="shared" si="109"/>
        <v>OK</v>
      </c>
      <c r="Y1367" s="681" t="str">
        <f t="shared" si="110"/>
        <v/>
      </c>
    </row>
    <row r="1368" spans="1:25" x14ac:dyDescent="0.25">
      <c r="A1368" s="68" t="str">
        <f>'0'!$A$4</f>
        <v>………………..</v>
      </c>
      <c r="B1368" s="341">
        <f>'0'!$A$2</f>
        <v>46112</v>
      </c>
      <c r="C1368" s="341" t="s">
        <v>1246</v>
      </c>
      <c r="D1368" s="22"/>
      <c r="E1368" s="23"/>
      <c r="F1368" s="14"/>
      <c r="G1368" s="23"/>
      <c r="H1368" s="22"/>
      <c r="I1368" s="24"/>
      <c r="J1368" s="24"/>
      <c r="K1368" s="25"/>
      <c r="L1368" s="25"/>
      <c r="M1368" s="25"/>
      <c r="N1368" s="25"/>
      <c r="O1368" s="25"/>
      <c r="P1368" s="25"/>
      <c r="Q1368" s="26"/>
      <c r="R1368" s="25"/>
      <c r="S1368" s="25"/>
      <c r="T1368" s="27">
        <f t="shared" si="106"/>
        <v>0</v>
      </c>
      <c r="U1368" s="27">
        <f t="shared" si="107"/>
        <v>0</v>
      </c>
      <c r="V1368" s="25"/>
      <c r="W1368" s="27" t="str">
        <f t="shared" si="108"/>
        <v/>
      </c>
      <c r="X1368" s="43" t="str">
        <f t="shared" si="109"/>
        <v>OK</v>
      </c>
      <c r="Y1368" s="681" t="str">
        <f t="shared" si="110"/>
        <v/>
      </c>
    </row>
    <row r="1369" spans="1:25" x14ac:dyDescent="0.25">
      <c r="A1369" s="68" t="str">
        <f>'0'!$A$4</f>
        <v>………………..</v>
      </c>
      <c r="B1369" s="341">
        <f>'0'!$A$2</f>
        <v>46112</v>
      </c>
      <c r="C1369" s="341" t="s">
        <v>1246</v>
      </c>
      <c r="D1369" s="22"/>
      <c r="E1369" s="23"/>
      <c r="F1369" s="14"/>
      <c r="G1369" s="23"/>
      <c r="H1369" s="22"/>
      <c r="I1369" s="24"/>
      <c r="J1369" s="24"/>
      <c r="K1369" s="25"/>
      <c r="L1369" s="25"/>
      <c r="M1369" s="25"/>
      <c r="N1369" s="25"/>
      <c r="O1369" s="25"/>
      <c r="P1369" s="25"/>
      <c r="Q1369" s="26"/>
      <c r="R1369" s="25"/>
      <c r="S1369" s="25"/>
      <c r="T1369" s="27">
        <f t="shared" si="106"/>
        <v>0</v>
      </c>
      <c r="U1369" s="27">
        <f t="shared" si="107"/>
        <v>0</v>
      </c>
      <c r="V1369" s="25"/>
      <c r="W1369" s="27" t="str">
        <f t="shared" si="108"/>
        <v/>
      </c>
      <c r="X1369" s="43" t="str">
        <f t="shared" si="109"/>
        <v>OK</v>
      </c>
      <c r="Y1369" s="681" t="str">
        <f t="shared" si="110"/>
        <v/>
      </c>
    </row>
    <row r="1370" spans="1:25" x14ac:dyDescent="0.25">
      <c r="A1370" s="68" t="str">
        <f>'0'!$A$4</f>
        <v>………………..</v>
      </c>
      <c r="B1370" s="341">
        <f>'0'!$A$2</f>
        <v>46112</v>
      </c>
      <c r="C1370" s="341" t="s">
        <v>1246</v>
      </c>
      <c r="D1370" s="22"/>
      <c r="E1370" s="23"/>
      <c r="F1370" s="14"/>
      <c r="G1370" s="23"/>
      <c r="H1370" s="22"/>
      <c r="I1370" s="24"/>
      <c r="J1370" s="24"/>
      <c r="K1370" s="25"/>
      <c r="L1370" s="25"/>
      <c r="M1370" s="25"/>
      <c r="N1370" s="25"/>
      <c r="O1370" s="25"/>
      <c r="P1370" s="25"/>
      <c r="Q1370" s="26"/>
      <c r="R1370" s="25"/>
      <c r="S1370" s="25"/>
      <c r="T1370" s="27">
        <f t="shared" si="106"/>
        <v>0</v>
      </c>
      <c r="U1370" s="27">
        <f t="shared" si="107"/>
        <v>0</v>
      </c>
      <c r="V1370" s="25"/>
      <c r="W1370" s="27" t="str">
        <f t="shared" si="108"/>
        <v/>
      </c>
      <c r="X1370" s="43" t="str">
        <f t="shared" si="109"/>
        <v>OK</v>
      </c>
      <c r="Y1370" s="681" t="str">
        <f t="shared" si="110"/>
        <v/>
      </c>
    </row>
    <row r="1371" spans="1:25" x14ac:dyDescent="0.25">
      <c r="A1371" s="68" t="str">
        <f>'0'!$A$4</f>
        <v>………………..</v>
      </c>
      <c r="B1371" s="341">
        <f>'0'!$A$2</f>
        <v>46112</v>
      </c>
      <c r="C1371" s="341" t="s">
        <v>1246</v>
      </c>
      <c r="D1371" s="22"/>
      <c r="E1371" s="23"/>
      <c r="F1371" s="14"/>
      <c r="G1371" s="23"/>
      <c r="H1371" s="22"/>
      <c r="I1371" s="24"/>
      <c r="J1371" s="24"/>
      <c r="K1371" s="25"/>
      <c r="L1371" s="25"/>
      <c r="M1371" s="25"/>
      <c r="N1371" s="25"/>
      <c r="O1371" s="25"/>
      <c r="P1371" s="25"/>
      <c r="Q1371" s="26"/>
      <c r="R1371" s="25"/>
      <c r="S1371" s="25"/>
      <c r="T1371" s="27">
        <f t="shared" si="106"/>
        <v>0</v>
      </c>
      <c r="U1371" s="27">
        <f t="shared" si="107"/>
        <v>0</v>
      </c>
      <c r="V1371" s="25"/>
      <c r="W1371" s="27" t="str">
        <f t="shared" si="108"/>
        <v/>
      </c>
      <c r="X1371" s="43" t="str">
        <f t="shared" si="109"/>
        <v>OK</v>
      </c>
      <c r="Y1371" s="681" t="str">
        <f t="shared" si="110"/>
        <v/>
      </c>
    </row>
    <row r="1372" spans="1:25" x14ac:dyDescent="0.25">
      <c r="A1372" s="68" t="str">
        <f>'0'!$A$4</f>
        <v>………………..</v>
      </c>
      <c r="B1372" s="341">
        <f>'0'!$A$2</f>
        <v>46112</v>
      </c>
      <c r="C1372" s="341" t="s">
        <v>1246</v>
      </c>
      <c r="D1372" s="22"/>
      <c r="E1372" s="23"/>
      <c r="F1372" s="14"/>
      <c r="G1372" s="23"/>
      <c r="H1372" s="22"/>
      <c r="I1372" s="24"/>
      <c r="J1372" s="24"/>
      <c r="K1372" s="25"/>
      <c r="L1372" s="25"/>
      <c r="M1372" s="25"/>
      <c r="N1372" s="25"/>
      <c r="O1372" s="25"/>
      <c r="P1372" s="25"/>
      <c r="Q1372" s="26"/>
      <c r="R1372" s="25"/>
      <c r="S1372" s="25"/>
      <c r="T1372" s="27">
        <f t="shared" si="106"/>
        <v>0</v>
      </c>
      <c r="U1372" s="27">
        <f t="shared" si="107"/>
        <v>0</v>
      </c>
      <c r="V1372" s="25"/>
      <c r="W1372" s="27" t="str">
        <f t="shared" si="108"/>
        <v/>
      </c>
      <c r="X1372" s="43" t="str">
        <f t="shared" si="109"/>
        <v>OK</v>
      </c>
      <c r="Y1372" s="681" t="str">
        <f t="shared" si="110"/>
        <v/>
      </c>
    </row>
    <row r="1373" spans="1:25" x14ac:dyDescent="0.25">
      <c r="A1373" s="68" t="str">
        <f>'0'!$A$4</f>
        <v>………………..</v>
      </c>
      <c r="B1373" s="341">
        <f>'0'!$A$2</f>
        <v>46112</v>
      </c>
      <c r="C1373" s="341" t="s">
        <v>1246</v>
      </c>
      <c r="D1373" s="22"/>
      <c r="E1373" s="23"/>
      <c r="F1373" s="14"/>
      <c r="G1373" s="23"/>
      <c r="H1373" s="22"/>
      <c r="I1373" s="24"/>
      <c r="J1373" s="24"/>
      <c r="K1373" s="25"/>
      <c r="L1373" s="25"/>
      <c r="M1373" s="25"/>
      <c r="N1373" s="25"/>
      <c r="O1373" s="25"/>
      <c r="P1373" s="25"/>
      <c r="Q1373" s="26"/>
      <c r="R1373" s="25"/>
      <c r="S1373" s="25"/>
      <c r="T1373" s="27">
        <f t="shared" si="106"/>
        <v>0</v>
      </c>
      <c r="U1373" s="27">
        <f t="shared" si="107"/>
        <v>0</v>
      </c>
      <c r="V1373" s="25"/>
      <c r="W1373" s="27" t="str">
        <f t="shared" si="108"/>
        <v/>
      </c>
      <c r="X1373" s="43" t="str">
        <f t="shared" si="109"/>
        <v>OK</v>
      </c>
      <c r="Y1373" s="681" t="str">
        <f t="shared" si="110"/>
        <v/>
      </c>
    </row>
    <row r="1374" spans="1:25" x14ac:dyDescent="0.25">
      <c r="A1374" s="68" t="str">
        <f>'0'!$A$4</f>
        <v>………………..</v>
      </c>
      <c r="B1374" s="341">
        <f>'0'!$A$2</f>
        <v>46112</v>
      </c>
      <c r="C1374" s="341" t="s">
        <v>1246</v>
      </c>
      <c r="D1374" s="22"/>
      <c r="E1374" s="23"/>
      <c r="F1374" s="14"/>
      <c r="G1374" s="23"/>
      <c r="H1374" s="22"/>
      <c r="I1374" s="24"/>
      <c r="J1374" s="24"/>
      <c r="K1374" s="25"/>
      <c r="L1374" s="25"/>
      <c r="M1374" s="25"/>
      <c r="N1374" s="25"/>
      <c r="O1374" s="25"/>
      <c r="P1374" s="25"/>
      <c r="Q1374" s="26"/>
      <c r="R1374" s="25"/>
      <c r="S1374" s="25"/>
      <c r="T1374" s="27">
        <f t="shared" si="106"/>
        <v>0</v>
      </c>
      <c r="U1374" s="27">
        <f t="shared" si="107"/>
        <v>0</v>
      </c>
      <c r="V1374" s="25"/>
      <c r="W1374" s="27" t="str">
        <f t="shared" si="108"/>
        <v/>
      </c>
      <c r="X1374" s="43" t="str">
        <f t="shared" si="109"/>
        <v>OK</v>
      </c>
      <c r="Y1374" s="681" t="str">
        <f t="shared" si="110"/>
        <v/>
      </c>
    </row>
    <row r="1375" spans="1:25" x14ac:dyDescent="0.25">
      <c r="A1375" s="68" t="str">
        <f>'0'!$A$4</f>
        <v>………………..</v>
      </c>
      <c r="B1375" s="341">
        <f>'0'!$A$2</f>
        <v>46112</v>
      </c>
      <c r="C1375" s="341" t="s">
        <v>1246</v>
      </c>
      <c r="D1375" s="22"/>
      <c r="E1375" s="23"/>
      <c r="F1375" s="14"/>
      <c r="G1375" s="23"/>
      <c r="H1375" s="22"/>
      <c r="I1375" s="24"/>
      <c r="J1375" s="24"/>
      <c r="K1375" s="25"/>
      <c r="L1375" s="25"/>
      <c r="M1375" s="25"/>
      <c r="N1375" s="25"/>
      <c r="O1375" s="25"/>
      <c r="P1375" s="25"/>
      <c r="Q1375" s="26"/>
      <c r="R1375" s="25"/>
      <c r="S1375" s="25"/>
      <c r="T1375" s="27">
        <f t="shared" si="106"/>
        <v>0</v>
      </c>
      <c r="U1375" s="27">
        <f t="shared" si="107"/>
        <v>0</v>
      </c>
      <c r="V1375" s="25"/>
      <c r="W1375" s="27" t="str">
        <f t="shared" si="108"/>
        <v/>
      </c>
      <c r="X1375" s="43" t="str">
        <f t="shared" si="109"/>
        <v>OK</v>
      </c>
      <c r="Y1375" s="681" t="str">
        <f t="shared" si="110"/>
        <v/>
      </c>
    </row>
    <row r="1376" spans="1:25" x14ac:dyDescent="0.25">
      <c r="A1376" s="68" t="str">
        <f>'0'!$A$4</f>
        <v>………………..</v>
      </c>
      <c r="B1376" s="341">
        <f>'0'!$A$2</f>
        <v>46112</v>
      </c>
      <c r="C1376" s="341" t="s">
        <v>1246</v>
      </c>
      <c r="D1376" s="22"/>
      <c r="E1376" s="23"/>
      <c r="F1376" s="14"/>
      <c r="G1376" s="23"/>
      <c r="H1376" s="22"/>
      <c r="I1376" s="24"/>
      <c r="J1376" s="24"/>
      <c r="K1376" s="25"/>
      <c r="L1376" s="25"/>
      <c r="M1376" s="25"/>
      <c r="N1376" s="25"/>
      <c r="O1376" s="25"/>
      <c r="P1376" s="25"/>
      <c r="Q1376" s="26"/>
      <c r="R1376" s="25"/>
      <c r="S1376" s="25"/>
      <c r="T1376" s="27">
        <f t="shared" si="106"/>
        <v>0</v>
      </c>
      <c r="U1376" s="27">
        <f t="shared" si="107"/>
        <v>0</v>
      </c>
      <c r="V1376" s="25"/>
      <c r="W1376" s="27" t="str">
        <f t="shared" si="108"/>
        <v/>
      </c>
      <c r="X1376" s="43" t="str">
        <f t="shared" si="109"/>
        <v>OK</v>
      </c>
      <c r="Y1376" s="681" t="str">
        <f t="shared" si="110"/>
        <v/>
      </c>
    </row>
    <row r="1377" spans="1:25" x14ac:dyDescent="0.25">
      <c r="A1377" s="68" t="str">
        <f>'0'!$A$4</f>
        <v>………………..</v>
      </c>
      <c r="B1377" s="341">
        <f>'0'!$A$2</f>
        <v>46112</v>
      </c>
      <c r="C1377" s="341" t="s">
        <v>1246</v>
      </c>
      <c r="D1377" s="22"/>
      <c r="E1377" s="23"/>
      <c r="F1377" s="14"/>
      <c r="G1377" s="23"/>
      <c r="H1377" s="22"/>
      <c r="I1377" s="24"/>
      <c r="J1377" s="24"/>
      <c r="K1377" s="25"/>
      <c r="L1377" s="25"/>
      <c r="M1377" s="25"/>
      <c r="N1377" s="25"/>
      <c r="O1377" s="25"/>
      <c r="P1377" s="25"/>
      <c r="Q1377" s="26"/>
      <c r="R1377" s="25"/>
      <c r="S1377" s="25"/>
      <c r="T1377" s="27">
        <f t="shared" si="106"/>
        <v>0</v>
      </c>
      <c r="U1377" s="27">
        <f t="shared" si="107"/>
        <v>0</v>
      </c>
      <c r="V1377" s="25"/>
      <c r="W1377" s="27" t="str">
        <f t="shared" si="108"/>
        <v/>
      </c>
      <c r="X1377" s="43" t="str">
        <f t="shared" si="109"/>
        <v>OK</v>
      </c>
      <c r="Y1377" s="681" t="str">
        <f t="shared" si="110"/>
        <v/>
      </c>
    </row>
    <row r="1378" spans="1:25" x14ac:dyDescent="0.25">
      <c r="A1378" s="68" t="str">
        <f>'0'!$A$4</f>
        <v>………………..</v>
      </c>
      <c r="B1378" s="341">
        <f>'0'!$A$2</f>
        <v>46112</v>
      </c>
      <c r="C1378" s="341" t="s">
        <v>1246</v>
      </c>
      <c r="D1378" s="22"/>
      <c r="E1378" s="23"/>
      <c r="F1378" s="14"/>
      <c r="G1378" s="23"/>
      <c r="H1378" s="22"/>
      <c r="I1378" s="24"/>
      <c r="J1378" s="24"/>
      <c r="K1378" s="25"/>
      <c r="L1378" s="25"/>
      <c r="M1378" s="25"/>
      <c r="N1378" s="25"/>
      <c r="O1378" s="25"/>
      <c r="P1378" s="25"/>
      <c r="Q1378" s="26"/>
      <c r="R1378" s="25"/>
      <c r="S1378" s="25"/>
      <c r="T1378" s="27">
        <f t="shared" si="106"/>
        <v>0</v>
      </c>
      <c r="U1378" s="27">
        <f t="shared" si="107"/>
        <v>0</v>
      </c>
      <c r="V1378" s="25"/>
      <c r="W1378" s="27" t="str">
        <f t="shared" si="108"/>
        <v/>
      </c>
      <c r="X1378" s="43" t="str">
        <f t="shared" si="109"/>
        <v>OK</v>
      </c>
      <c r="Y1378" s="681" t="str">
        <f t="shared" si="110"/>
        <v/>
      </c>
    </row>
    <row r="1379" spans="1:25" x14ac:dyDescent="0.25">
      <c r="A1379" s="68" t="str">
        <f>'0'!$A$4</f>
        <v>………………..</v>
      </c>
      <c r="B1379" s="341">
        <f>'0'!$A$2</f>
        <v>46112</v>
      </c>
      <c r="C1379" s="341" t="s">
        <v>1246</v>
      </c>
      <c r="D1379" s="22"/>
      <c r="E1379" s="23"/>
      <c r="F1379" s="14"/>
      <c r="G1379" s="23"/>
      <c r="H1379" s="22"/>
      <c r="I1379" s="24"/>
      <c r="J1379" s="24"/>
      <c r="K1379" s="25"/>
      <c r="L1379" s="25"/>
      <c r="M1379" s="25"/>
      <c r="N1379" s="25"/>
      <c r="O1379" s="25"/>
      <c r="P1379" s="25"/>
      <c r="Q1379" s="26"/>
      <c r="R1379" s="25"/>
      <c r="S1379" s="25"/>
      <c r="T1379" s="27">
        <f t="shared" si="106"/>
        <v>0</v>
      </c>
      <c r="U1379" s="27">
        <f t="shared" si="107"/>
        <v>0</v>
      </c>
      <c r="V1379" s="25"/>
      <c r="W1379" s="27" t="str">
        <f t="shared" si="108"/>
        <v/>
      </c>
      <c r="X1379" s="43" t="str">
        <f t="shared" si="109"/>
        <v>OK</v>
      </c>
      <c r="Y1379" s="681" t="str">
        <f t="shared" si="110"/>
        <v/>
      </c>
    </row>
    <row r="1380" spans="1:25" x14ac:dyDescent="0.25">
      <c r="A1380" s="68" t="str">
        <f>'0'!$A$4</f>
        <v>………………..</v>
      </c>
      <c r="B1380" s="341">
        <f>'0'!$A$2</f>
        <v>46112</v>
      </c>
      <c r="C1380" s="341" t="s">
        <v>1246</v>
      </c>
      <c r="D1380" s="22"/>
      <c r="E1380" s="23"/>
      <c r="F1380" s="14"/>
      <c r="G1380" s="23"/>
      <c r="H1380" s="22"/>
      <c r="I1380" s="24"/>
      <c r="J1380" s="24"/>
      <c r="K1380" s="25"/>
      <c r="L1380" s="25"/>
      <c r="M1380" s="25"/>
      <c r="N1380" s="25"/>
      <c r="O1380" s="25"/>
      <c r="P1380" s="25"/>
      <c r="Q1380" s="26"/>
      <c r="R1380" s="25"/>
      <c r="S1380" s="25"/>
      <c r="T1380" s="27">
        <f t="shared" si="106"/>
        <v>0</v>
      </c>
      <c r="U1380" s="27">
        <f t="shared" si="107"/>
        <v>0</v>
      </c>
      <c r="V1380" s="25"/>
      <c r="W1380" s="27" t="str">
        <f t="shared" si="108"/>
        <v/>
      </c>
      <c r="X1380" s="43" t="str">
        <f t="shared" si="109"/>
        <v>OK</v>
      </c>
      <c r="Y1380" s="681" t="str">
        <f t="shared" si="110"/>
        <v/>
      </c>
    </row>
    <row r="1381" spans="1:25" x14ac:dyDescent="0.25">
      <c r="A1381" s="68" t="str">
        <f>'0'!$A$4</f>
        <v>………………..</v>
      </c>
      <c r="B1381" s="341">
        <f>'0'!$A$2</f>
        <v>46112</v>
      </c>
      <c r="C1381" s="341" t="s">
        <v>1246</v>
      </c>
      <c r="D1381" s="22"/>
      <c r="E1381" s="23"/>
      <c r="F1381" s="14"/>
      <c r="G1381" s="23"/>
      <c r="H1381" s="22"/>
      <c r="I1381" s="24"/>
      <c r="J1381" s="24"/>
      <c r="K1381" s="25"/>
      <c r="L1381" s="25"/>
      <c r="M1381" s="25"/>
      <c r="N1381" s="25"/>
      <c r="O1381" s="25"/>
      <c r="P1381" s="25"/>
      <c r="Q1381" s="26"/>
      <c r="R1381" s="25"/>
      <c r="S1381" s="25"/>
      <c r="T1381" s="27">
        <f t="shared" si="106"/>
        <v>0</v>
      </c>
      <c r="U1381" s="27">
        <f t="shared" si="107"/>
        <v>0</v>
      </c>
      <c r="V1381" s="25"/>
      <c r="W1381" s="27" t="str">
        <f t="shared" si="108"/>
        <v/>
      </c>
      <c r="X1381" s="43" t="str">
        <f t="shared" si="109"/>
        <v>OK</v>
      </c>
      <c r="Y1381" s="681" t="str">
        <f t="shared" si="110"/>
        <v/>
      </c>
    </row>
    <row r="1382" spans="1:25" x14ac:dyDescent="0.25">
      <c r="A1382" s="68" t="str">
        <f>'0'!$A$4</f>
        <v>………………..</v>
      </c>
      <c r="B1382" s="341">
        <f>'0'!$A$2</f>
        <v>46112</v>
      </c>
      <c r="C1382" s="341" t="s">
        <v>1246</v>
      </c>
      <c r="D1382" s="22"/>
      <c r="E1382" s="23"/>
      <c r="F1382" s="14"/>
      <c r="G1382" s="23"/>
      <c r="H1382" s="22"/>
      <c r="I1382" s="24"/>
      <c r="J1382" s="24"/>
      <c r="K1382" s="25"/>
      <c r="L1382" s="25"/>
      <c r="M1382" s="25"/>
      <c r="N1382" s="25"/>
      <c r="O1382" s="25"/>
      <c r="P1382" s="25"/>
      <c r="Q1382" s="26"/>
      <c r="R1382" s="25"/>
      <c r="S1382" s="25"/>
      <c r="T1382" s="27">
        <f t="shared" si="106"/>
        <v>0</v>
      </c>
      <c r="U1382" s="27">
        <f t="shared" si="107"/>
        <v>0</v>
      </c>
      <c r="V1382" s="25"/>
      <c r="W1382" s="27" t="str">
        <f t="shared" si="108"/>
        <v/>
      </c>
      <c r="X1382" s="43" t="str">
        <f t="shared" si="109"/>
        <v>OK</v>
      </c>
      <c r="Y1382" s="681" t="str">
        <f t="shared" si="110"/>
        <v/>
      </c>
    </row>
    <row r="1383" spans="1:25" x14ac:dyDescent="0.25">
      <c r="A1383" s="68" t="str">
        <f>'0'!$A$4</f>
        <v>………………..</v>
      </c>
      <c r="B1383" s="341">
        <f>'0'!$A$2</f>
        <v>46112</v>
      </c>
      <c r="C1383" s="341" t="s">
        <v>1246</v>
      </c>
      <c r="D1383" s="22"/>
      <c r="E1383" s="23"/>
      <c r="F1383" s="14"/>
      <c r="G1383" s="23"/>
      <c r="H1383" s="22"/>
      <c r="I1383" s="24"/>
      <c r="J1383" s="24"/>
      <c r="K1383" s="25"/>
      <c r="L1383" s="25"/>
      <c r="M1383" s="25"/>
      <c r="N1383" s="25"/>
      <c r="O1383" s="25"/>
      <c r="P1383" s="25"/>
      <c r="Q1383" s="26"/>
      <c r="R1383" s="25"/>
      <c r="S1383" s="25"/>
      <c r="T1383" s="27">
        <f t="shared" si="106"/>
        <v>0</v>
      </c>
      <c r="U1383" s="27">
        <f t="shared" si="107"/>
        <v>0</v>
      </c>
      <c r="V1383" s="25"/>
      <c r="W1383" s="27" t="str">
        <f t="shared" si="108"/>
        <v/>
      </c>
      <c r="X1383" s="43" t="str">
        <f t="shared" si="109"/>
        <v>OK</v>
      </c>
      <c r="Y1383" s="681" t="str">
        <f t="shared" si="110"/>
        <v/>
      </c>
    </row>
    <row r="1384" spans="1:25" x14ac:dyDescent="0.25">
      <c r="A1384" s="68" t="str">
        <f>'0'!$A$4</f>
        <v>………………..</v>
      </c>
      <c r="B1384" s="341">
        <f>'0'!$A$2</f>
        <v>46112</v>
      </c>
      <c r="C1384" s="341" t="s">
        <v>1246</v>
      </c>
      <c r="D1384" s="22"/>
      <c r="E1384" s="23"/>
      <c r="F1384" s="14"/>
      <c r="G1384" s="23"/>
      <c r="H1384" s="22"/>
      <c r="I1384" s="24"/>
      <c r="J1384" s="24"/>
      <c r="K1384" s="25"/>
      <c r="L1384" s="25"/>
      <c r="M1384" s="25"/>
      <c r="N1384" s="25"/>
      <c r="O1384" s="25"/>
      <c r="P1384" s="25"/>
      <c r="Q1384" s="26"/>
      <c r="R1384" s="25"/>
      <c r="S1384" s="25"/>
      <c r="T1384" s="27">
        <f t="shared" si="106"/>
        <v>0</v>
      </c>
      <c r="U1384" s="27">
        <f t="shared" si="107"/>
        <v>0</v>
      </c>
      <c r="V1384" s="25"/>
      <c r="W1384" s="27" t="str">
        <f t="shared" si="108"/>
        <v/>
      </c>
      <c r="X1384" s="43" t="str">
        <f t="shared" si="109"/>
        <v>OK</v>
      </c>
      <c r="Y1384" s="681" t="str">
        <f t="shared" si="110"/>
        <v/>
      </c>
    </row>
    <row r="1385" spans="1:25" x14ac:dyDescent="0.25">
      <c r="A1385" s="68" t="str">
        <f>'0'!$A$4</f>
        <v>………………..</v>
      </c>
      <c r="B1385" s="341">
        <f>'0'!$A$2</f>
        <v>46112</v>
      </c>
      <c r="C1385" s="341" t="s">
        <v>1246</v>
      </c>
      <c r="D1385" s="22"/>
      <c r="E1385" s="23"/>
      <c r="F1385" s="14"/>
      <c r="G1385" s="23"/>
      <c r="H1385" s="22"/>
      <c r="I1385" s="24"/>
      <c r="J1385" s="24"/>
      <c r="K1385" s="25"/>
      <c r="L1385" s="25"/>
      <c r="M1385" s="25"/>
      <c r="N1385" s="25"/>
      <c r="O1385" s="25"/>
      <c r="P1385" s="25"/>
      <c r="Q1385" s="26"/>
      <c r="R1385" s="25"/>
      <c r="S1385" s="25"/>
      <c r="T1385" s="27">
        <f t="shared" si="106"/>
        <v>0</v>
      </c>
      <c r="U1385" s="27">
        <f t="shared" si="107"/>
        <v>0</v>
      </c>
      <c r="V1385" s="25"/>
      <c r="W1385" s="27" t="str">
        <f t="shared" si="108"/>
        <v/>
      </c>
      <c r="X1385" s="43" t="str">
        <f t="shared" si="109"/>
        <v>OK</v>
      </c>
      <c r="Y1385" s="681" t="str">
        <f t="shared" si="110"/>
        <v/>
      </c>
    </row>
    <row r="1386" spans="1:25" x14ac:dyDescent="0.25">
      <c r="A1386" s="68" t="str">
        <f>'0'!$A$4</f>
        <v>………………..</v>
      </c>
      <c r="B1386" s="341">
        <f>'0'!$A$2</f>
        <v>46112</v>
      </c>
      <c r="C1386" s="341" t="s">
        <v>1246</v>
      </c>
      <c r="D1386" s="22"/>
      <c r="E1386" s="23"/>
      <c r="F1386" s="14"/>
      <c r="G1386" s="23"/>
      <c r="H1386" s="22"/>
      <c r="I1386" s="24"/>
      <c r="J1386" s="24"/>
      <c r="K1386" s="25"/>
      <c r="L1386" s="25"/>
      <c r="M1386" s="25"/>
      <c r="N1386" s="25"/>
      <c r="O1386" s="25"/>
      <c r="P1386" s="25"/>
      <c r="Q1386" s="26"/>
      <c r="R1386" s="25"/>
      <c r="S1386" s="25"/>
      <c r="T1386" s="27">
        <f t="shared" si="106"/>
        <v>0</v>
      </c>
      <c r="U1386" s="27">
        <f t="shared" si="107"/>
        <v>0</v>
      </c>
      <c r="V1386" s="25"/>
      <c r="W1386" s="27" t="str">
        <f t="shared" si="108"/>
        <v/>
      </c>
      <c r="X1386" s="43" t="str">
        <f t="shared" si="109"/>
        <v>OK</v>
      </c>
      <c r="Y1386" s="681" t="str">
        <f t="shared" si="110"/>
        <v/>
      </c>
    </row>
    <row r="1387" spans="1:25" x14ac:dyDescent="0.25">
      <c r="A1387" s="68" t="str">
        <f>'0'!$A$4</f>
        <v>………………..</v>
      </c>
      <c r="B1387" s="341">
        <f>'0'!$A$2</f>
        <v>46112</v>
      </c>
      <c r="C1387" s="341" t="s">
        <v>1246</v>
      </c>
      <c r="D1387" s="22"/>
      <c r="E1387" s="23"/>
      <c r="F1387" s="14"/>
      <c r="G1387" s="23"/>
      <c r="H1387" s="22"/>
      <c r="I1387" s="24"/>
      <c r="J1387" s="24"/>
      <c r="K1387" s="25"/>
      <c r="L1387" s="25"/>
      <c r="M1387" s="25"/>
      <c r="N1387" s="25"/>
      <c r="O1387" s="25"/>
      <c r="P1387" s="25"/>
      <c r="Q1387" s="26"/>
      <c r="R1387" s="25"/>
      <c r="S1387" s="25"/>
      <c r="T1387" s="27">
        <f t="shared" si="106"/>
        <v>0</v>
      </c>
      <c r="U1387" s="27">
        <f t="shared" si="107"/>
        <v>0</v>
      </c>
      <c r="V1387" s="25"/>
      <c r="W1387" s="27" t="str">
        <f t="shared" si="108"/>
        <v/>
      </c>
      <c r="X1387" s="43" t="str">
        <f t="shared" si="109"/>
        <v>OK</v>
      </c>
      <c r="Y1387" s="681" t="str">
        <f t="shared" si="110"/>
        <v/>
      </c>
    </row>
    <row r="1388" spans="1:25" x14ac:dyDescent="0.25">
      <c r="A1388" s="68" t="str">
        <f>'0'!$A$4</f>
        <v>………………..</v>
      </c>
      <c r="B1388" s="341">
        <f>'0'!$A$2</f>
        <v>46112</v>
      </c>
      <c r="C1388" s="341" t="s">
        <v>1246</v>
      </c>
      <c r="D1388" s="22"/>
      <c r="E1388" s="23"/>
      <c r="F1388" s="14"/>
      <c r="G1388" s="23"/>
      <c r="H1388" s="22"/>
      <c r="I1388" s="24"/>
      <c r="J1388" s="24"/>
      <c r="K1388" s="25"/>
      <c r="L1388" s="25"/>
      <c r="M1388" s="25"/>
      <c r="N1388" s="25"/>
      <c r="O1388" s="25"/>
      <c r="P1388" s="25"/>
      <c r="Q1388" s="26"/>
      <c r="R1388" s="25"/>
      <c r="S1388" s="25"/>
      <c r="T1388" s="27">
        <f t="shared" si="106"/>
        <v>0</v>
      </c>
      <c r="U1388" s="27">
        <f t="shared" si="107"/>
        <v>0</v>
      </c>
      <c r="V1388" s="25"/>
      <c r="W1388" s="27" t="str">
        <f t="shared" si="108"/>
        <v/>
      </c>
      <c r="X1388" s="43" t="str">
        <f t="shared" si="109"/>
        <v>OK</v>
      </c>
      <c r="Y1388" s="681" t="str">
        <f t="shared" si="110"/>
        <v/>
      </c>
    </row>
    <row r="1389" spans="1:25" x14ac:dyDescent="0.25">
      <c r="A1389" s="68" t="str">
        <f>'0'!$A$4</f>
        <v>………………..</v>
      </c>
      <c r="B1389" s="341">
        <f>'0'!$A$2</f>
        <v>46112</v>
      </c>
      <c r="C1389" s="341" t="s">
        <v>1246</v>
      </c>
      <c r="D1389" s="22"/>
      <c r="E1389" s="23"/>
      <c r="F1389" s="14"/>
      <c r="G1389" s="23"/>
      <c r="H1389" s="22"/>
      <c r="I1389" s="24"/>
      <c r="J1389" s="24"/>
      <c r="K1389" s="25"/>
      <c r="L1389" s="25"/>
      <c r="M1389" s="25"/>
      <c r="N1389" s="25"/>
      <c r="O1389" s="25"/>
      <c r="P1389" s="25"/>
      <c r="Q1389" s="26"/>
      <c r="R1389" s="25"/>
      <c r="S1389" s="25"/>
      <c r="T1389" s="27">
        <f t="shared" si="106"/>
        <v>0</v>
      </c>
      <c r="U1389" s="27">
        <f t="shared" si="107"/>
        <v>0</v>
      </c>
      <c r="V1389" s="25"/>
      <c r="W1389" s="27" t="str">
        <f t="shared" si="108"/>
        <v/>
      </c>
      <c r="X1389" s="43" t="str">
        <f t="shared" si="109"/>
        <v>OK</v>
      </c>
      <c r="Y1389" s="681" t="str">
        <f t="shared" si="110"/>
        <v/>
      </c>
    </row>
    <row r="1390" spans="1:25" x14ac:dyDescent="0.25">
      <c r="A1390" s="68" t="str">
        <f>'0'!$A$4</f>
        <v>………………..</v>
      </c>
      <c r="B1390" s="341">
        <f>'0'!$A$2</f>
        <v>46112</v>
      </c>
      <c r="C1390" s="341" t="s">
        <v>1246</v>
      </c>
      <c r="D1390" s="22"/>
      <c r="E1390" s="23"/>
      <c r="F1390" s="14"/>
      <c r="G1390" s="23"/>
      <c r="H1390" s="22"/>
      <c r="I1390" s="24"/>
      <c r="J1390" s="24"/>
      <c r="K1390" s="25"/>
      <c r="L1390" s="25"/>
      <c r="M1390" s="25"/>
      <c r="N1390" s="25"/>
      <c r="O1390" s="25"/>
      <c r="P1390" s="25"/>
      <c r="Q1390" s="26"/>
      <c r="R1390" s="25"/>
      <c r="S1390" s="25"/>
      <c r="T1390" s="27">
        <f t="shared" si="106"/>
        <v>0</v>
      </c>
      <c r="U1390" s="27">
        <f t="shared" si="107"/>
        <v>0</v>
      </c>
      <c r="V1390" s="25"/>
      <c r="W1390" s="27" t="str">
        <f t="shared" si="108"/>
        <v/>
      </c>
      <c r="X1390" s="43" t="str">
        <f t="shared" si="109"/>
        <v>OK</v>
      </c>
      <c r="Y1390" s="681" t="str">
        <f t="shared" si="110"/>
        <v/>
      </c>
    </row>
    <row r="1391" spans="1:25" x14ac:dyDescent="0.25">
      <c r="A1391" s="68" t="str">
        <f>'0'!$A$4</f>
        <v>………………..</v>
      </c>
      <c r="B1391" s="341">
        <f>'0'!$A$2</f>
        <v>46112</v>
      </c>
      <c r="C1391" s="341" t="s">
        <v>1246</v>
      </c>
      <c r="D1391" s="22"/>
      <c r="E1391" s="23"/>
      <c r="F1391" s="14"/>
      <c r="G1391" s="23"/>
      <c r="H1391" s="22"/>
      <c r="I1391" s="24"/>
      <c r="J1391" s="24"/>
      <c r="K1391" s="25"/>
      <c r="L1391" s="25"/>
      <c r="M1391" s="25"/>
      <c r="N1391" s="25"/>
      <c r="O1391" s="25"/>
      <c r="P1391" s="25"/>
      <c r="Q1391" s="26"/>
      <c r="R1391" s="25"/>
      <c r="S1391" s="25"/>
      <c r="T1391" s="27">
        <f t="shared" si="106"/>
        <v>0</v>
      </c>
      <c r="U1391" s="27">
        <f t="shared" si="107"/>
        <v>0</v>
      </c>
      <c r="V1391" s="25"/>
      <c r="W1391" s="27" t="str">
        <f t="shared" si="108"/>
        <v/>
      </c>
      <c r="X1391" s="43" t="str">
        <f t="shared" si="109"/>
        <v>OK</v>
      </c>
      <c r="Y1391" s="681" t="str">
        <f t="shared" si="110"/>
        <v/>
      </c>
    </row>
    <row r="1392" spans="1:25" x14ac:dyDescent="0.25">
      <c r="A1392" s="68" t="str">
        <f>'0'!$A$4</f>
        <v>………………..</v>
      </c>
      <c r="B1392" s="341">
        <f>'0'!$A$2</f>
        <v>46112</v>
      </c>
      <c r="C1392" s="341" t="s">
        <v>1246</v>
      </c>
      <c r="D1392" s="22"/>
      <c r="E1392" s="23"/>
      <c r="F1392" s="14"/>
      <c r="G1392" s="23"/>
      <c r="H1392" s="22"/>
      <c r="I1392" s="24"/>
      <c r="J1392" s="24"/>
      <c r="K1392" s="25"/>
      <c r="L1392" s="25"/>
      <c r="M1392" s="25"/>
      <c r="N1392" s="25"/>
      <c r="O1392" s="25"/>
      <c r="P1392" s="25"/>
      <c r="Q1392" s="26"/>
      <c r="R1392" s="25"/>
      <c r="S1392" s="25"/>
      <c r="T1392" s="27">
        <f t="shared" si="106"/>
        <v>0</v>
      </c>
      <c r="U1392" s="27">
        <f t="shared" si="107"/>
        <v>0</v>
      </c>
      <c r="V1392" s="25"/>
      <c r="W1392" s="27" t="str">
        <f t="shared" si="108"/>
        <v/>
      </c>
      <c r="X1392" s="43" t="str">
        <f t="shared" si="109"/>
        <v>OK</v>
      </c>
      <c r="Y1392" s="681" t="str">
        <f t="shared" si="110"/>
        <v/>
      </c>
    </row>
    <row r="1393" spans="1:25" x14ac:dyDescent="0.25">
      <c r="A1393" s="68" t="str">
        <f>'0'!$A$4</f>
        <v>………………..</v>
      </c>
      <c r="B1393" s="341">
        <f>'0'!$A$2</f>
        <v>46112</v>
      </c>
      <c r="C1393" s="341" t="s">
        <v>1246</v>
      </c>
      <c r="D1393" s="22"/>
      <c r="E1393" s="23"/>
      <c r="F1393" s="14"/>
      <c r="G1393" s="23"/>
      <c r="H1393" s="22"/>
      <c r="I1393" s="24"/>
      <c r="J1393" s="24"/>
      <c r="K1393" s="25"/>
      <c r="L1393" s="25"/>
      <c r="M1393" s="25"/>
      <c r="N1393" s="25"/>
      <c r="O1393" s="25"/>
      <c r="P1393" s="25"/>
      <c r="Q1393" s="26"/>
      <c r="R1393" s="25"/>
      <c r="S1393" s="25"/>
      <c r="T1393" s="27">
        <f t="shared" si="106"/>
        <v>0</v>
      </c>
      <c r="U1393" s="27">
        <f t="shared" si="107"/>
        <v>0</v>
      </c>
      <c r="V1393" s="25"/>
      <c r="W1393" s="27" t="str">
        <f t="shared" si="108"/>
        <v/>
      </c>
      <c r="X1393" s="43" t="str">
        <f t="shared" si="109"/>
        <v>OK</v>
      </c>
      <c r="Y1393" s="681" t="str">
        <f t="shared" si="110"/>
        <v/>
      </c>
    </row>
    <row r="1394" spans="1:25" x14ac:dyDescent="0.25">
      <c r="A1394" s="68" t="str">
        <f>'0'!$A$4</f>
        <v>………………..</v>
      </c>
      <c r="B1394" s="341">
        <f>'0'!$A$2</f>
        <v>46112</v>
      </c>
      <c r="C1394" s="341" t="s">
        <v>1246</v>
      </c>
      <c r="D1394" s="22"/>
      <c r="E1394" s="23"/>
      <c r="F1394" s="14"/>
      <c r="G1394" s="23"/>
      <c r="H1394" s="22"/>
      <c r="I1394" s="24"/>
      <c r="J1394" s="24"/>
      <c r="K1394" s="25"/>
      <c r="L1394" s="25"/>
      <c r="M1394" s="25"/>
      <c r="N1394" s="25"/>
      <c r="O1394" s="25"/>
      <c r="P1394" s="25"/>
      <c r="Q1394" s="26"/>
      <c r="R1394" s="25"/>
      <c r="S1394" s="25"/>
      <c r="T1394" s="27">
        <f t="shared" si="106"/>
        <v>0</v>
      </c>
      <c r="U1394" s="27">
        <f t="shared" si="107"/>
        <v>0</v>
      </c>
      <c r="V1394" s="25"/>
      <c r="W1394" s="27" t="str">
        <f t="shared" si="108"/>
        <v/>
      </c>
      <c r="X1394" s="43" t="str">
        <f t="shared" si="109"/>
        <v>OK</v>
      </c>
      <c r="Y1394" s="681" t="str">
        <f t="shared" si="110"/>
        <v/>
      </c>
    </row>
    <row r="1395" spans="1:25" x14ac:dyDescent="0.25">
      <c r="A1395" s="68" t="str">
        <f>'0'!$A$4</f>
        <v>………………..</v>
      </c>
      <c r="B1395" s="341">
        <f>'0'!$A$2</f>
        <v>46112</v>
      </c>
      <c r="C1395" s="341" t="s">
        <v>1246</v>
      </c>
      <c r="D1395" s="22"/>
      <c r="E1395" s="23"/>
      <c r="F1395" s="14"/>
      <c r="G1395" s="23"/>
      <c r="H1395" s="22"/>
      <c r="I1395" s="24"/>
      <c r="J1395" s="24"/>
      <c r="K1395" s="25"/>
      <c r="L1395" s="25"/>
      <c r="M1395" s="25"/>
      <c r="N1395" s="25"/>
      <c r="O1395" s="25"/>
      <c r="P1395" s="25"/>
      <c r="Q1395" s="26"/>
      <c r="R1395" s="25"/>
      <c r="S1395" s="25"/>
      <c r="T1395" s="27">
        <f t="shared" si="106"/>
        <v>0</v>
      </c>
      <c r="U1395" s="27">
        <f t="shared" si="107"/>
        <v>0</v>
      </c>
      <c r="V1395" s="25"/>
      <c r="W1395" s="27" t="str">
        <f t="shared" si="108"/>
        <v/>
      </c>
      <c r="X1395" s="43" t="str">
        <f t="shared" si="109"/>
        <v>OK</v>
      </c>
      <c r="Y1395" s="681" t="str">
        <f t="shared" si="110"/>
        <v/>
      </c>
    </row>
    <row r="1396" spans="1:25" x14ac:dyDescent="0.25">
      <c r="A1396" s="68" t="str">
        <f>'0'!$A$4</f>
        <v>………………..</v>
      </c>
      <c r="B1396" s="341">
        <f>'0'!$A$2</f>
        <v>46112</v>
      </c>
      <c r="C1396" s="341" t="s">
        <v>1246</v>
      </c>
      <c r="D1396" s="22"/>
      <c r="E1396" s="23"/>
      <c r="F1396" s="14"/>
      <c r="G1396" s="23"/>
      <c r="H1396" s="22"/>
      <c r="I1396" s="24"/>
      <c r="J1396" s="24"/>
      <c r="K1396" s="25"/>
      <c r="L1396" s="25"/>
      <c r="M1396" s="25"/>
      <c r="N1396" s="25"/>
      <c r="O1396" s="25"/>
      <c r="P1396" s="25"/>
      <c r="Q1396" s="26"/>
      <c r="R1396" s="25"/>
      <c r="S1396" s="25"/>
      <c r="T1396" s="27">
        <f t="shared" si="106"/>
        <v>0</v>
      </c>
      <c r="U1396" s="27">
        <f t="shared" si="107"/>
        <v>0</v>
      </c>
      <c r="V1396" s="25"/>
      <c r="W1396" s="27" t="str">
        <f t="shared" si="108"/>
        <v/>
      </c>
      <c r="X1396" s="43" t="str">
        <f t="shared" si="109"/>
        <v>OK</v>
      </c>
      <c r="Y1396" s="681" t="str">
        <f t="shared" si="110"/>
        <v/>
      </c>
    </row>
    <row r="1397" spans="1:25" x14ac:dyDescent="0.25">
      <c r="A1397" s="68" t="str">
        <f>'0'!$A$4</f>
        <v>………………..</v>
      </c>
      <c r="B1397" s="341">
        <f>'0'!$A$2</f>
        <v>46112</v>
      </c>
      <c r="C1397" s="341" t="s">
        <v>1246</v>
      </c>
      <c r="D1397" s="22"/>
      <c r="E1397" s="23"/>
      <c r="F1397" s="14"/>
      <c r="G1397" s="23"/>
      <c r="H1397" s="22"/>
      <c r="I1397" s="24"/>
      <c r="J1397" s="24"/>
      <c r="K1397" s="25"/>
      <c r="L1397" s="25"/>
      <c r="M1397" s="25"/>
      <c r="N1397" s="25"/>
      <c r="O1397" s="25"/>
      <c r="P1397" s="25"/>
      <c r="Q1397" s="26"/>
      <c r="R1397" s="25"/>
      <c r="S1397" s="25"/>
      <c r="T1397" s="27">
        <f t="shared" si="106"/>
        <v>0</v>
      </c>
      <c r="U1397" s="27">
        <f t="shared" si="107"/>
        <v>0</v>
      </c>
      <c r="V1397" s="25"/>
      <c r="W1397" s="27" t="str">
        <f t="shared" si="108"/>
        <v/>
      </c>
      <c r="X1397" s="43" t="str">
        <f t="shared" si="109"/>
        <v>OK</v>
      </c>
      <c r="Y1397" s="681" t="str">
        <f t="shared" si="110"/>
        <v/>
      </c>
    </row>
    <row r="1398" spans="1:25" x14ac:dyDescent="0.25">
      <c r="A1398" s="68" t="str">
        <f>'0'!$A$4</f>
        <v>………………..</v>
      </c>
      <c r="B1398" s="341">
        <f>'0'!$A$2</f>
        <v>46112</v>
      </c>
      <c r="C1398" s="341" t="s">
        <v>1246</v>
      </c>
      <c r="D1398" s="22"/>
      <c r="E1398" s="23"/>
      <c r="F1398" s="14"/>
      <c r="G1398" s="23"/>
      <c r="H1398" s="22"/>
      <c r="I1398" s="24"/>
      <c r="J1398" s="24"/>
      <c r="K1398" s="25"/>
      <c r="L1398" s="25"/>
      <c r="M1398" s="25"/>
      <c r="N1398" s="25"/>
      <c r="O1398" s="25"/>
      <c r="P1398" s="25"/>
      <c r="Q1398" s="26"/>
      <c r="R1398" s="25"/>
      <c r="S1398" s="25"/>
      <c r="T1398" s="27">
        <f t="shared" si="106"/>
        <v>0</v>
      </c>
      <c r="U1398" s="27">
        <f t="shared" si="107"/>
        <v>0</v>
      </c>
      <c r="V1398" s="25"/>
      <c r="W1398" s="27" t="str">
        <f t="shared" si="108"/>
        <v/>
      </c>
      <c r="X1398" s="43" t="str">
        <f t="shared" si="109"/>
        <v>OK</v>
      </c>
      <c r="Y1398" s="681" t="str">
        <f t="shared" si="110"/>
        <v/>
      </c>
    </row>
    <row r="1399" spans="1:25" x14ac:dyDescent="0.25">
      <c r="A1399" s="68" t="str">
        <f>'0'!$A$4</f>
        <v>………………..</v>
      </c>
      <c r="B1399" s="341">
        <f>'0'!$A$2</f>
        <v>46112</v>
      </c>
      <c r="C1399" s="341" t="s">
        <v>1246</v>
      </c>
      <c r="D1399" s="22"/>
      <c r="E1399" s="23"/>
      <c r="F1399" s="14"/>
      <c r="G1399" s="23"/>
      <c r="H1399" s="22"/>
      <c r="I1399" s="24"/>
      <c r="J1399" s="24"/>
      <c r="K1399" s="25"/>
      <c r="L1399" s="25"/>
      <c r="M1399" s="25"/>
      <c r="N1399" s="25"/>
      <c r="O1399" s="25"/>
      <c r="P1399" s="25"/>
      <c r="Q1399" s="26"/>
      <c r="R1399" s="25"/>
      <c r="S1399" s="25"/>
      <c r="T1399" s="27">
        <f t="shared" si="106"/>
        <v>0</v>
      </c>
      <c r="U1399" s="27">
        <f t="shared" si="107"/>
        <v>0</v>
      </c>
      <c r="V1399" s="25"/>
      <c r="W1399" s="27" t="str">
        <f t="shared" si="108"/>
        <v/>
      </c>
      <c r="X1399" s="43" t="str">
        <f t="shared" si="109"/>
        <v>OK</v>
      </c>
      <c r="Y1399" s="681" t="str">
        <f t="shared" si="110"/>
        <v/>
      </c>
    </row>
    <row r="1400" spans="1:25" x14ac:dyDescent="0.25">
      <c r="A1400" s="68" t="str">
        <f>'0'!$A$4</f>
        <v>………………..</v>
      </c>
      <c r="B1400" s="341">
        <f>'0'!$A$2</f>
        <v>46112</v>
      </c>
      <c r="C1400" s="341" t="s">
        <v>1246</v>
      </c>
      <c r="D1400" s="22"/>
      <c r="E1400" s="23"/>
      <c r="F1400" s="14"/>
      <c r="G1400" s="23"/>
      <c r="H1400" s="22"/>
      <c r="I1400" s="24"/>
      <c r="J1400" s="24"/>
      <c r="K1400" s="25"/>
      <c r="L1400" s="25"/>
      <c r="M1400" s="25"/>
      <c r="N1400" s="25"/>
      <c r="O1400" s="25"/>
      <c r="P1400" s="25"/>
      <c r="Q1400" s="26"/>
      <c r="R1400" s="25"/>
      <c r="S1400" s="25"/>
      <c r="T1400" s="27">
        <f t="shared" si="106"/>
        <v>0</v>
      </c>
      <c r="U1400" s="27">
        <f t="shared" si="107"/>
        <v>0</v>
      </c>
      <c r="V1400" s="25"/>
      <c r="W1400" s="27" t="str">
        <f t="shared" si="108"/>
        <v/>
      </c>
      <c r="X1400" s="43" t="str">
        <f t="shared" si="109"/>
        <v>OK</v>
      </c>
      <c r="Y1400" s="681" t="str">
        <f t="shared" si="110"/>
        <v/>
      </c>
    </row>
    <row r="1401" spans="1:25" x14ac:dyDescent="0.25">
      <c r="A1401" s="68" t="str">
        <f>'0'!$A$4</f>
        <v>………………..</v>
      </c>
      <c r="B1401" s="341">
        <f>'0'!$A$2</f>
        <v>46112</v>
      </c>
      <c r="C1401" s="341" t="s">
        <v>1246</v>
      </c>
      <c r="D1401" s="22"/>
      <c r="E1401" s="23"/>
      <c r="F1401" s="14"/>
      <c r="G1401" s="23"/>
      <c r="H1401" s="22"/>
      <c r="I1401" s="24"/>
      <c r="J1401" s="24"/>
      <c r="K1401" s="25"/>
      <c r="L1401" s="25"/>
      <c r="M1401" s="25"/>
      <c r="N1401" s="25"/>
      <c r="O1401" s="25"/>
      <c r="P1401" s="25"/>
      <c r="Q1401" s="26"/>
      <c r="R1401" s="25"/>
      <c r="S1401" s="25"/>
      <c r="T1401" s="27">
        <f t="shared" si="106"/>
        <v>0</v>
      </c>
      <c r="U1401" s="27">
        <f t="shared" si="107"/>
        <v>0</v>
      </c>
      <c r="V1401" s="25"/>
      <c r="W1401" s="27" t="str">
        <f t="shared" si="108"/>
        <v/>
      </c>
      <c r="X1401" s="43" t="str">
        <f t="shared" si="109"/>
        <v>OK</v>
      </c>
      <c r="Y1401" s="681" t="str">
        <f t="shared" si="110"/>
        <v/>
      </c>
    </row>
    <row r="1402" spans="1:25" x14ac:dyDescent="0.25">
      <c r="A1402" s="68" t="str">
        <f>'0'!$A$4</f>
        <v>………………..</v>
      </c>
      <c r="B1402" s="341">
        <f>'0'!$A$2</f>
        <v>46112</v>
      </c>
      <c r="C1402" s="341" t="s">
        <v>1246</v>
      </c>
      <c r="D1402" s="22"/>
      <c r="E1402" s="23"/>
      <c r="F1402" s="14"/>
      <c r="G1402" s="23"/>
      <c r="H1402" s="22"/>
      <c r="I1402" s="24"/>
      <c r="J1402" s="24"/>
      <c r="K1402" s="25"/>
      <c r="L1402" s="25"/>
      <c r="M1402" s="25"/>
      <c r="N1402" s="25"/>
      <c r="O1402" s="25"/>
      <c r="P1402" s="25"/>
      <c r="Q1402" s="26"/>
      <c r="R1402" s="25"/>
      <c r="S1402" s="25"/>
      <c r="T1402" s="27">
        <f t="shared" si="106"/>
        <v>0</v>
      </c>
      <c r="U1402" s="27">
        <f t="shared" si="107"/>
        <v>0</v>
      </c>
      <c r="V1402" s="25"/>
      <c r="W1402" s="27" t="str">
        <f t="shared" si="108"/>
        <v/>
      </c>
      <c r="X1402" s="43" t="str">
        <f t="shared" si="109"/>
        <v>OK</v>
      </c>
      <c r="Y1402" s="681" t="str">
        <f t="shared" si="110"/>
        <v/>
      </c>
    </row>
    <row r="1403" spans="1:25" x14ac:dyDescent="0.25">
      <c r="A1403" s="68" t="str">
        <f>'0'!$A$4</f>
        <v>………………..</v>
      </c>
      <c r="B1403" s="341">
        <f>'0'!$A$2</f>
        <v>46112</v>
      </c>
      <c r="C1403" s="341" t="s">
        <v>1246</v>
      </c>
      <c r="D1403" s="22"/>
      <c r="E1403" s="23"/>
      <c r="F1403" s="14"/>
      <c r="G1403" s="23"/>
      <c r="H1403" s="22"/>
      <c r="I1403" s="24"/>
      <c r="J1403" s="24"/>
      <c r="K1403" s="25"/>
      <c r="L1403" s="25"/>
      <c r="M1403" s="25"/>
      <c r="N1403" s="25"/>
      <c r="O1403" s="25"/>
      <c r="P1403" s="25"/>
      <c r="Q1403" s="26"/>
      <c r="R1403" s="25"/>
      <c r="S1403" s="25"/>
      <c r="T1403" s="27">
        <f t="shared" si="106"/>
        <v>0</v>
      </c>
      <c r="U1403" s="27">
        <f t="shared" si="107"/>
        <v>0</v>
      </c>
      <c r="V1403" s="25"/>
      <c r="W1403" s="27" t="str">
        <f t="shared" si="108"/>
        <v/>
      </c>
      <c r="X1403" s="43" t="str">
        <f t="shared" si="109"/>
        <v>OK</v>
      </c>
      <c r="Y1403" s="681" t="str">
        <f t="shared" si="110"/>
        <v/>
      </c>
    </row>
    <row r="1404" spans="1:25" x14ac:dyDescent="0.25">
      <c r="A1404" s="68" t="str">
        <f>'0'!$A$4</f>
        <v>………………..</v>
      </c>
      <c r="B1404" s="341">
        <f>'0'!$A$2</f>
        <v>46112</v>
      </c>
      <c r="C1404" s="341" t="s">
        <v>1246</v>
      </c>
      <c r="D1404" s="22"/>
      <c r="E1404" s="23"/>
      <c r="F1404" s="14"/>
      <c r="G1404" s="23"/>
      <c r="H1404" s="22"/>
      <c r="I1404" s="24"/>
      <c r="J1404" s="24"/>
      <c r="K1404" s="25"/>
      <c r="L1404" s="25"/>
      <c r="M1404" s="25"/>
      <c r="N1404" s="25"/>
      <c r="O1404" s="25"/>
      <c r="P1404" s="25"/>
      <c r="Q1404" s="26"/>
      <c r="R1404" s="25"/>
      <c r="S1404" s="25"/>
      <c r="T1404" s="27">
        <f t="shared" si="106"/>
        <v>0</v>
      </c>
      <c r="U1404" s="27">
        <f t="shared" si="107"/>
        <v>0</v>
      </c>
      <c r="V1404" s="25"/>
      <c r="W1404" s="27" t="str">
        <f t="shared" si="108"/>
        <v/>
      </c>
      <c r="X1404" s="43" t="str">
        <f t="shared" si="109"/>
        <v>OK</v>
      </c>
      <c r="Y1404" s="681" t="str">
        <f t="shared" si="110"/>
        <v/>
      </c>
    </row>
    <row r="1405" spans="1:25" x14ac:dyDescent="0.25">
      <c r="A1405" s="68" t="str">
        <f>'0'!$A$4</f>
        <v>………………..</v>
      </c>
      <c r="B1405" s="341">
        <f>'0'!$A$2</f>
        <v>46112</v>
      </c>
      <c r="C1405" s="341" t="s">
        <v>1246</v>
      </c>
      <c r="D1405" s="22"/>
      <c r="E1405" s="23"/>
      <c r="F1405" s="14"/>
      <c r="G1405" s="23"/>
      <c r="H1405" s="22"/>
      <c r="I1405" s="24"/>
      <c r="J1405" s="24"/>
      <c r="K1405" s="25"/>
      <c r="L1405" s="25"/>
      <c r="M1405" s="25"/>
      <c r="N1405" s="25"/>
      <c r="O1405" s="25"/>
      <c r="P1405" s="25"/>
      <c r="Q1405" s="26"/>
      <c r="R1405" s="25"/>
      <c r="S1405" s="25"/>
      <c r="T1405" s="27">
        <f t="shared" si="106"/>
        <v>0</v>
      </c>
      <c r="U1405" s="27">
        <f t="shared" si="107"/>
        <v>0</v>
      </c>
      <c r="V1405" s="25"/>
      <c r="W1405" s="27" t="str">
        <f t="shared" si="108"/>
        <v/>
      </c>
      <c r="X1405" s="43" t="str">
        <f t="shared" si="109"/>
        <v>OK</v>
      </c>
      <c r="Y1405" s="681" t="str">
        <f t="shared" si="110"/>
        <v/>
      </c>
    </row>
    <row r="1406" spans="1:25" x14ac:dyDescent="0.25">
      <c r="A1406" s="68" t="str">
        <f>'0'!$A$4</f>
        <v>………………..</v>
      </c>
      <c r="B1406" s="341">
        <f>'0'!$A$2</f>
        <v>46112</v>
      </c>
      <c r="C1406" s="341" t="s">
        <v>1246</v>
      </c>
      <c r="D1406" s="22"/>
      <c r="E1406" s="23"/>
      <c r="F1406" s="14"/>
      <c r="G1406" s="23"/>
      <c r="H1406" s="22"/>
      <c r="I1406" s="24"/>
      <c r="J1406" s="24"/>
      <c r="K1406" s="25"/>
      <c r="L1406" s="25"/>
      <c r="M1406" s="25"/>
      <c r="N1406" s="25"/>
      <c r="O1406" s="25"/>
      <c r="P1406" s="25"/>
      <c r="Q1406" s="26"/>
      <c r="R1406" s="25"/>
      <c r="S1406" s="25"/>
      <c r="T1406" s="27">
        <f t="shared" si="106"/>
        <v>0</v>
      </c>
      <c r="U1406" s="27">
        <f t="shared" si="107"/>
        <v>0</v>
      </c>
      <c r="V1406" s="25"/>
      <c r="W1406" s="27" t="str">
        <f t="shared" si="108"/>
        <v/>
      </c>
      <c r="X1406" s="43" t="str">
        <f t="shared" si="109"/>
        <v>OK</v>
      </c>
      <c r="Y1406" s="681" t="str">
        <f t="shared" si="110"/>
        <v/>
      </c>
    </row>
    <row r="1407" spans="1:25" x14ac:dyDescent="0.25">
      <c r="A1407" s="68" t="str">
        <f>'0'!$A$4</f>
        <v>………………..</v>
      </c>
      <c r="B1407" s="341">
        <f>'0'!$A$2</f>
        <v>46112</v>
      </c>
      <c r="C1407" s="341" t="s">
        <v>1246</v>
      </c>
      <c r="D1407" s="22"/>
      <c r="E1407" s="23"/>
      <c r="F1407" s="14"/>
      <c r="G1407" s="23"/>
      <c r="H1407" s="22"/>
      <c r="I1407" s="24"/>
      <c r="J1407" s="24"/>
      <c r="K1407" s="25"/>
      <c r="L1407" s="25"/>
      <c r="M1407" s="25"/>
      <c r="N1407" s="25"/>
      <c r="O1407" s="25"/>
      <c r="P1407" s="25"/>
      <c r="Q1407" s="26"/>
      <c r="R1407" s="25"/>
      <c r="S1407" s="25"/>
      <c r="T1407" s="27">
        <f t="shared" si="106"/>
        <v>0</v>
      </c>
      <c r="U1407" s="27">
        <f t="shared" si="107"/>
        <v>0</v>
      </c>
      <c r="V1407" s="25"/>
      <c r="W1407" s="27" t="str">
        <f t="shared" si="108"/>
        <v/>
      </c>
      <c r="X1407" s="43" t="str">
        <f t="shared" si="109"/>
        <v>OK</v>
      </c>
      <c r="Y1407" s="681" t="str">
        <f t="shared" si="110"/>
        <v/>
      </c>
    </row>
    <row r="1408" spans="1:25" x14ac:dyDescent="0.25">
      <c r="A1408" s="68" t="str">
        <f>'0'!$A$4</f>
        <v>………………..</v>
      </c>
      <c r="B1408" s="341">
        <f>'0'!$A$2</f>
        <v>46112</v>
      </c>
      <c r="C1408" s="341" t="s">
        <v>1246</v>
      </c>
      <c r="D1408" s="22"/>
      <c r="E1408" s="23"/>
      <c r="F1408" s="14"/>
      <c r="G1408" s="23"/>
      <c r="H1408" s="22"/>
      <c r="I1408" s="24"/>
      <c r="J1408" s="24"/>
      <c r="K1408" s="25"/>
      <c r="L1408" s="25"/>
      <c r="M1408" s="25"/>
      <c r="N1408" s="25"/>
      <c r="O1408" s="25"/>
      <c r="P1408" s="25"/>
      <c r="Q1408" s="26"/>
      <c r="R1408" s="25"/>
      <c r="S1408" s="25"/>
      <c r="T1408" s="27">
        <f t="shared" si="106"/>
        <v>0</v>
      </c>
      <c r="U1408" s="27">
        <f t="shared" si="107"/>
        <v>0</v>
      </c>
      <c r="V1408" s="25"/>
      <c r="W1408" s="27" t="str">
        <f t="shared" si="108"/>
        <v/>
      </c>
      <c r="X1408" s="43" t="str">
        <f t="shared" si="109"/>
        <v>OK</v>
      </c>
      <c r="Y1408" s="681" t="str">
        <f t="shared" si="110"/>
        <v/>
      </c>
    </row>
    <row r="1409" spans="1:25" x14ac:dyDescent="0.25">
      <c r="A1409" s="68" t="str">
        <f>'0'!$A$4</f>
        <v>………………..</v>
      </c>
      <c r="B1409" s="341">
        <f>'0'!$A$2</f>
        <v>46112</v>
      </c>
      <c r="C1409" s="341" t="s">
        <v>1246</v>
      </c>
      <c r="D1409" s="22"/>
      <c r="E1409" s="23"/>
      <c r="F1409" s="14"/>
      <c r="G1409" s="23"/>
      <c r="H1409" s="22"/>
      <c r="I1409" s="24"/>
      <c r="J1409" s="24"/>
      <c r="K1409" s="25"/>
      <c r="L1409" s="25"/>
      <c r="M1409" s="25"/>
      <c r="N1409" s="25"/>
      <c r="O1409" s="25"/>
      <c r="P1409" s="25"/>
      <c r="Q1409" s="26"/>
      <c r="R1409" s="25"/>
      <c r="S1409" s="25"/>
      <c r="T1409" s="27">
        <f t="shared" si="106"/>
        <v>0</v>
      </c>
      <c r="U1409" s="27">
        <f t="shared" si="107"/>
        <v>0</v>
      </c>
      <c r="V1409" s="25"/>
      <c r="W1409" s="27" t="str">
        <f t="shared" si="108"/>
        <v/>
      </c>
      <c r="X1409" s="43" t="str">
        <f t="shared" si="109"/>
        <v>OK</v>
      </c>
      <c r="Y1409" s="681" t="str">
        <f t="shared" si="110"/>
        <v/>
      </c>
    </row>
    <row r="1410" spans="1:25" x14ac:dyDescent="0.25">
      <c r="A1410" s="68" t="str">
        <f>'0'!$A$4</f>
        <v>………………..</v>
      </c>
      <c r="B1410" s="341">
        <f>'0'!$A$2</f>
        <v>46112</v>
      </c>
      <c r="C1410" s="341" t="s">
        <v>1246</v>
      </c>
      <c r="D1410" s="22"/>
      <c r="E1410" s="23"/>
      <c r="F1410" s="14"/>
      <c r="G1410" s="23"/>
      <c r="H1410" s="22"/>
      <c r="I1410" s="24"/>
      <c r="J1410" s="24"/>
      <c r="K1410" s="25"/>
      <c r="L1410" s="25"/>
      <c r="M1410" s="25"/>
      <c r="N1410" s="25"/>
      <c r="O1410" s="25"/>
      <c r="P1410" s="25"/>
      <c r="Q1410" s="26"/>
      <c r="R1410" s="25"/>
      <c r="S1410" s="25"/>
      <c r="T1410" s="27">
        <f t="shared" si="106"/>
        <v>0</v>
      </c>
      <c r="U1410" s="27">
        <f t="shared" si="107"/>
        <v>0</v>
      </c>
      <c r="V1410" s="25"/>
      <c r="W1410" s="27" t="str">
        <f t="shared" si="108"/>
        <v/>
      </c>
      <c r="X1410" s="43" t="str">
        <f t="shared" si="109"/>
        <v>OK</v>
      </c>
      <c r="Y1410" s="681" t="str">
        <f t="shared" si="110"/>
        <v/>
      </c>
    </row>
    <row r="1411" spans="1:25" x14ac:dyDescent="0.25">
      <c r="A1411" s="68" t="str">
        <f>'0'!$A$4</f>
        <v>………………..</v>
      </c>
      <c r="B1411" s="341">
        <f>'0'!$A$2</f>
        <v>46112</v>
      </c>
      <c r="C1411" s="341" t="s">
        <v>1246</v>
      </c>
      <c r="D1411" s="22"/>
      <c r="E1411" s="23"/>
      <c r="F1411" s="14"/>
      <c r="G1411" s="23"/>
      <c r="H1411" s="22"/>
      <c r="I1411" s="24"/>
      <c r="J1411" s="24"/>
      <c r="K1411" s="25"/>
      <c r="L1411" s="25"/>
      <c r="M1411" s="25"/>
      <c r="N1411" s="25"/>
      <c r="O1411" s="25"/>
      <c r="P1411" s="25"/>
      <c r="Q1411" s="26"/>
      <c r="R1411" s="25"/>
      <c r="S1411" s="25"/>
      <c r="T1411" s="27">
        <f t="shared" si="106"/>
        <v>0</v>
      </c>
      <c r="U1411" s="27">
        <f t="shared" si="107"/>
        <v>0</v>
      </c>
      <c r="V1411" s="25"/>
      <c r="W1411" s="27" t="str">
        <f t="shared" si="108"/>
        <v/>
      </c>
      <c r="X1411" s="43" t="str">
        <f t="shared" si="109"/>
        <v>OK</v>
      </c>
      <c r="Y1411" s="681" t="str">
        <f t="shared" si="110"/>
        <v/>
      </c>
    </row>
    <row r="1412" spans="1:25" x14ac:dyDescent="0.25">
      <c r="A1412" s="68" t="str">
        <f>'0'!$A$4</f>
        <v>………………..</v>
      </c>
      <c r="B1412" s="341">
        <f>'0'!$A$2</f>
        <v>46112</v>
      </c>
      <c r="C1412" s="341" t="s">
        <v>1246</v>
      </c>
      <c r="D1412" s="22"/>
      <c r="E1412" s="23"/>
      <c r="F1412" s="14"/>
      <c r="G1412" s="23"/>
      <c r="H1412" s="22"/>
      <c r="I1412" s="24"/>
      <c r="J1412" s="24"/>
      <c r="K1412" s="25"/>
      <c r="L1412" s="25"/>
      <c r="M1412" s="25"/>
      <c r="N1412" s="25"/>
      <c r="O1412" s="25"/>
      <c r="P1412" s="25"/>
      <c r="Q1412" s="26"/>
      <c r="R1412" s="25"/>
      <c r="S1412" s="25"/>
      <c r="T1412" s="27">
        <f t="shared" si="106"/>
        <v>0</v>
      </c>
      <c r="U1412" s="27">
        <f t="shared" si="107"/>
        <v>0</v>
      </c>
      <c r="V1412" s="25"/>
      <c r="W1412" s="27" t="str">
        <f t="shared" si="108"/>
        <v/>
      </c>
      <c r="X1412" s="43" t="str">
        <f t="shared" si="109"/>
        <v>OK</v>
      </c>
      <c r="Y1412" s="681" t="str">
        <f t="shared" si="110"/>
        <v/>
      </c>
    </row>
    <row r="1413" spans="1:25" x14ac:dyDescent="0.25">
      <c r="A1413" s="68" t="str">
        <f>'0'!$A$4</f>
        <v>………………..</v>
      </c>
      <c r="B1413" s="341">
        <f>'0'!$A$2</f>
        <v>46112</v>
      </c>
      <c r="C1413" s="341" t="s">
        <v>1246</v>
      </c>
      <c r="D1413" s="22"/>
      <c r="E1413" s="23"/>
      <c r="F1413" s="14"/>
      <c r="G1413" s="23"/>
      <c r="H1413" s="22"/>
      <c r="I1413" s="24"/>
      <c r="J1413" s="24"/>
      <c r="K1413" s="25"/>
      <c r="L1413" s="25"/>
      <c r="M1413" s="25"/>
      <c r="N1413" s="25"/>
      <c r="O1413" s="25"/>
      <c r="P1413" s="25"/>
      <c r="Q1413" s="26"/>
      <c r="R1413" s="25"/>
      <c r="S1413" s="25"/>
      <c r="T1413" s="27">
        <f t="shared" si="106"/>
        <v>0</v>
      </c>
      <c r="U1413" s="27">
        <f t="shared" si="107"/>
        <v>0</v>
      </c>
      <c r="V1413" s="25"/>
      <c r="W1413" s="27" t="str">
        <f t="shared" si="108"/>
        <v/>
      </c>
      <c r="X1413" s="43" t="str">
        <f t="shared" si="109"/>
        <v>OK</v>
      </c>
      <c r="Y1413" s="681" t="str">
        <f t="shared" si="110"/>
        <v/>
      </c>
    </row>
    <row r="1414" spans="1:25" x14ac:dyDescent="0.25">
      <c r="A1414" s="68" t="str">
        <f>'0'!$A$4</f>
        <v>………………..</v>
      </c>
      <c r="B1414" s="341">
        <f>'0'!$A$2</f>
        <v>46112</v>
      </c>
      <c r="C1414" s="341" t="s">
        <v>1246</v>
      </c>
      <c r="D1414" s="22"/>
      <c r="E1414" s="23"/>
      <c r="F1414" s="14"/>
      <c r="G1414" s="23"/>
      <c r="H1414" s="22"/>
      <c r="I1414" s="24"/>
      <c r="J1414" s="24"/>
      <c r="K1414" s="25"/>
      <c r="L1414" s="25"/>
      <c r="M1414" s="25"/>
      <c r="N1414" s="25"/>
      <c r="O1414" s="25"/>
      <c r="P1414" s="25"/>
      <c r="Q1414" s="26"/>
      <c r="R1414" s="25"/>
      <c r="S1414" s="25"/>
      <c r="T1414" s="27">
        <f t="shared" si="106"/>
        <v>0</v>
      </c>
      <c r="U1414" s="27">
        <f t="shared" si="107"/>
        <v>0</v>
      </c>
      <c r="V1414" s="25"/>
      <c r="W1414" s="27" t="str">
        <f t="shared" si="108"/>
        <v/>
      </c>
      <c r="X1414" s="43" t="str">
        <f t="shared" si="109"/>
        <v>OK</v>
      </c>
      <c r="Y1414" s="681" t="str">
        <f t="shared" si="110"/>
        <v/>
      </c>
    </row>
    <row r="1415" spans="1:25" x14ac:dyDescent="0.25">
      <c r="A1415" s="68" t="str">
        <f>'0'!$A$4</f>
        <v>………………..</v>
      </c>
      <c r="B1415" s="341">
        <f>'0'!$A$2</f>
        <v>46112</v>
      </c>
      <c r="C1415" s="341" t="s">
        <v>1246</v>
      </c>
      <c r="D1415" s="22"/>
      <c r="E1415" s="23"/>
      <c r="F1415" s="14"/>
      <c r="G1415" s="23"/>
      <c r="H1415" s="22"/>
      <c r="I1415" s="24"/>
      <c r="J1415" s="24"/>
      <c r="K1415" s="25"/>
      <c r="L1415" s="25"/>
      <c r="M1415" s="25"/>
      <c r="N1415" s="25"/>
      <c r="O1415" s="25"/>
      <c r="P1415" s="25"/>
      <c r="Q1415" s="26"/>
      <c r="R1415" s="25"/>
      <c r="S1415" s="25"/>
      <c r="T1415" s="27">
        <f t="shared" si="106"/>
        <v>0</v>
      </c>
      <c r="U1415" s="27">
        <f t="shared" si="107"/>
        <v>0</v>
      </c>
      <c r="V1415" s="25"/>
      <c r="W1415" s="27" t="str">
        <f t="shared" si="108"/>
        <v/>
      </c>
      <c r="X1415" s="43" t="str">
        <f t="shared" si="109"/>
        <v>OK</v>
      </c>
      <c r="Y1415" s="681" t="str">
        <f t="shared" si="110"/>
        <v/>
      </c>
    </row>
    <row r="1416" spans="1:25" x14ac:dyDescent="0.25">
      <c r="A1416" s="68" t="str">
        <f>'0'!$A$4</f>
        <v>………………..</v>
      </c>
      <c r="B1416" s="341">
        <f>'0'!$A$2</f>
        <v>46112</v>
      </c>
      <c r="C1416" s="341" t="s">
        <v>1246</v>
      </c>
      <c r="D1416" s="22"/>
      <c r="E1416" s="23"/>
      <c r="F1416" s="14"/>
      <c r="G1416" s="23"/>
      <c r="H1416" s="22"/>
      <c r="I1416" s="24"/>
      <c r="J1416" s="24"/>
      <c r="K1416" s="25"/>
      <c r="L1416" s="25"/>
      <c r="M1416" s="25"/>
      <c r="N1416" s="25"/>
      <c r="O1416" s="25"/>
      <c r="P1416" s="25"/>
      <c r="Q1416" s="26"/>
      <c r="R1416" s="25"/>
      <c r="S1416" s="25"/>
      <c r="T1416" s="27">
        <f t="shared" si="106"/>
        <v>0</v>
      </c>
      <c r="U1416" s="27">
        <f t="shared" si="107"/>
        <v>0</v>
      </c>
      <c r="V1416" s="25"/>
      <c r="W1416" s="27" t="str">
        <f t="shared" si="108"/>
        <v/>
      </c>
      <c r="X1416" s="43" t="str">
        <f t="shared" si="109"/>
        <v>OK</v>
      </c>
      <c r="Y1416" s="681" t="str">
        <f t="shared" si="110"/>
        <v/>
      </c>
    </row>
    <row r="1417" spans="1:25" x14ac:dyDescent="0.25">
      <c r="A1417" s="68" t="str">
        <f>'0'!$A$4</f>
        <v>………………..</v>
      </c>
      <c r="B1417" s="341">
        <f>'0'!$A$2</f>
        <v>46112</v>
      </c>
      <c r="C1417" s="341" t="s">
        <v>1246</v>
      </c>
      <c r="D1417" s="22"/>
      <c r="E1417" s="23"/>
      <c r="F1417" s="14"/>
      <c r="G1417" s="23"/>
      <c r="H1417" s="22"/>
      <c r="I1417" s="24"/>
      <c r="J1417" s="24"/>
      <c r="K1417" s="25"/>
      <c r="L1417" s="25"/>
      <c r="M1417" s="25"/>
      <c r="N1417" s="25"/>
      <c r="O1417" s="25"/>
      <c r="P1417" s="25"/>
      <c r="Q1417" s="26"/>
      <c r="R1417" s="25"/>
      <c r="S1417" s="25"/>
      <c r="T1417" s="27">
        <f t="shared" ref="T1417:T1480" si="111">N1417+P1417-R1417</f>
        <v>0</v>
      </c>
      <c r="U1417" s="27">
        <f t="shared" ref="U1417:U1480" si="112">O1417+Q1417-S1417</f>
        <v>0</v>
      </c>
      <c r="V1417" s="25"/>
      <c r="W1417" s="27" t="str">
        <f t="shared" ref="W1417:W1480" si="113">IF(K1417="","",K1417-M1417-(P1417-Q1417))</f>
        <v/>
      </c>
      <c r="X1417" s="43" t="str">
        <f t="shared" ref="X1417:X1480" si="114">IF(ROUND(T1417-V1417,2)&gt;=0,"OK","Просрочието не може да надхвърля задължението")</f>
        <v>OK</v>
      </c>
      <c r="Y1417" s="681" t="str">
        <f t="shared" ref="Y1417:Y1480" si="115">IF(COUNTBLANK(D1417:W1417)=18,"",IF(D1417="999999999","",IF(ISNUMBER(VALUE(D1417)),IF(LEN(D1417)&lt;&gt;9,"Въведеното ЕИК е твърде късо или твърде дълго",IF(OR(MOD(MID(D1417,1,1)*1+MID(D1417,2,1)*2+MID(D1417,3,1)*3+MID(D1417,4,1)*4+MID(D1417,5,1)*5+MID(D1417,6,1)*6+MID(D1417,7,1)*7+MID(D1417,8,1)*8,11)-MID(D1417,9,1)=0,AND(MOD(MID(D1417,1,1)*3+MID(D1417,2,1)*4+MID(D1417,3,1)*5+MID(D1417,4,1)*6+MID(D1417,5,1)*7+MID(D1417,6,1)*8+MID(D1417,7,1)*9+MID(D1417,8,1)*10,11)=10,MID(D1417,9,1)*1=0),MOD(MID(D1417,1,1)*3+MID(D1417,2,1)*4+MID(D1417,3,1)*5+MID(D1417,4,1)*6+MID(D1417,5,1)*7+MID(D1417,6,1)*8+MID(D1417,7,1)*9+MID(D1417,8,1)*10,11)-MID(D1417,9,1)=0),"","Въведеното ЕИК е невалидно")),"Въведеното ЕИК съдържа непозволени символи")))</f>
        <v/>
      </c>
    </row>
    <row r="1418" spans="1:25" x14ac:dyDescent="0.25">
      <c r="A1418" s="68" t="str">
        <f>'0'!$A$4</f>
        <v>………………..</v>
      </c>
      <c r="B1418" s="341">
        <f>'0'!$A$2</f>
        <v>46112</v>
      </c>
      <c r="C1418" s="341" t="s">
        <v>1246</v>
      </c>
      <c r="D1418" s="22"/>
      <c r="E1418" s="23"/>
      <c r="F1418" s="14"/>
      <c r="G1418" s="23"/>
      <c r="H1418" s="22"/>
      <c r="I1418" s="24"/>
      <c r="J1418" s="24"/>
      <c r="K1418" s="25"/>
      <c r="L1418" s="25"/>
      <c r="M1418" s="25"/>
      <c r="N1418" s="25"/>
      <c r="O1418" s="25"/>
      <c r="P1418" s="25"/>
      <c r="Q1418" s="26"/>
      <c r="R1418" s="25"/>
      <c r="S1418" s="25"/>
      <c r="T1418" s="27">
        <f t="shared" si="111"/>
        <v>0</v>
      </c>
      <c r="U1418" s="27">
        <f t="shared" si="112"/>
        <v>0</v>
      </c>
      <c r="V1418" s="25"/>
      <c r="W1418" s="27" t="str">
        <f t="shared" si="113"/>
        <v/>
      </c>
      <c r="X1418" s="43" t="str">
        <f t="shared" si="114"/>
        <v>OK</v>
      </c>
      <c r="Y1418" s="681" t="str">
        <f t="shared" si="115"/>
        <v/>
      </c>
    </row>
    <row r="1419" spans="1:25" x14ac:dyDescent="0.25">
      <c r="A1419" s="68" t="str">
        <f>'0'!$A$4</f>
        <v>………………..</v>
      </c>
      <c r="B1419" s="341">
        <f>'0'!$A$2</f>
        <v>46112</v>
      </c>
      <c r="C1419" s="341" t="s">
        <v>1246</v>
      </c>
      <c r="D1419" s="22"/>
      <c r="E1419" s="23"/>
      <c r="F1419" s="14"/>
      <c r="G1419" s="23"/>
      <c r="H1419" s="22"/>
      <c r="I1419" s="24"/>
      <c r="J1419" s="24"/>
      <c r="K1419" s="25"/>
      <c r="L1419" s="25"/>
      <c r="M1419" s="25"/>
      <c r="N1419" s="25"/>
      <c r="O1419" s="25"/>
      <c r="P1419" s="25"/>
      <c r="Q1419" s="26"/>
      <c r="R1419" s="25"/>
      <c r="S1419" s="25"/>
      <c r="T1419" s="27">
        <f t="shared" si="111"/>
        <v>0</v>
      </c>
      <c r="U1419" s="27">
        <f t="shared" si="112"/>
        <v>0</v>
      </c>
      <c r="V1419" s="25"/>
      <c r="W1419" s="27" t="str">
        <f t="shared" si="113"/>
        <v/>
      </c>
      <c r="X1419" s="43" t="str">
        <f t="shared" si="114"/>
        <v>OK</v>
      </c>
      <c r="Y1419" s="681" t="str">
        <f t="shared" si="115"/>
        <v/>
      </c>
    </row>
    <row r="1420" spans="1:25" x14ac:dyDescent="0.25">
      <c r="A1420" s="68" t="str">
        <f>'0'!$A$4</f>
        <v>………………..</v>
      </c>
      <c r="B1420" s="341">
        <f>'0'!$A$2</f>
        <v>46112</v>
      </c>
      <c r="C1420" s="341" t="s">
        <v>1246</v>
      </c>
      <c r="D1420" s="22"/>
      <c r="E1420" s="23"/>
      <c r="F1420" s="14"/>
      <c r="G1420" s="23"/>
      <c r="H1420" s="22"/>
      <c r="I1420" s="24"/>
      <c r="J1420" s="24"/>
      <c r="K1420" s="25"/>
      <c r="L1420" s="25"/>
      <c r="M1420" s="25"/>
      <c r="N1420" s="25"/>
      <c r="O1420" s="25"/>
      <c r="P1420" s="25"/>
      <c r="Q1420" s="26"/>
      <c r="R1420" s="25"/>
      <c r="S1420" s="25"/>
      <c r="T1420" s="27">
        <f t="shared" si="111"/>
        <v>0</v>
      </c>
      <c r="U1420" s="27">
        <f t="shared" si="112"/>
        <v>0</v>
      </c>
      <c r="V1420" s="25"/>
      <c r="W1420" s="27" t="str">
        <f t="shared" si="113"/>
        <v/>
      </c>
      <c r="X1420" s="43" t="str">
        <f t="shared" si="114"/>
        <v>OK</v>
      </c>
      <c r="Y1420" s="681" t="str">
        <f t="shared" si="115"/>
        <v/>
      </c>
    </row>
    <row r="1421" spans="1:25" x14ac:dyDescent="0.25">
      <c r="A1421" s="68" t="str">
        <f>'0'!$A$4</f>
        <v>………………..</v>
      </c>
      <c r="B1421" s="341">
        <f>'0'!$A$2</f>
        <v>46112</v>
      </c>
      <c r="C1421" s="341" t="s">
        <v>1246</v>
      </c>
      <c r="D1421" s="22"/>
      <c r="E1421" s="23"/>
      <c r="F1421" s="14"/>
      <c r="G1421" s="23"/>
      <c r="H1421" s="22"/>
      <c r="I1421" s="24"/>
      <c r="J1421" s="24"/>
      <c r="K1421" s="25"/>
      <c r="L1421" s="25"/>
      <c r="M1421" s="25"/>
      <c r="N1421" s="25"/>
      <c r="O1421" s="25"/>
      <c r="P1421" s="25"/>
      <c r="Q1421" s="26"/>
      <c r="R1421" s="25"/>
      <c r="S1421" s="25"/>
      <c r="T1421" s="27">
        <f t="shared" si="111"/>
        <v>0</v>
      </c>
      <c r="U1421" s="27">
        <f t="shared" si="112"/>
        <v>0</v>
      </c>
      <c r="V1421" s="25"/>
      <c r="W1421" s="27" t="str">
        <f t="shared" si="113"/>
        <v/>
      </c>
      <c r="X1421" s="43" t="str">
        <f t="shared" si="114"/>
        <v>OK</v>
      </c>
      <c r="Y1421" s="681" t="str">
        <f t="shared" si="115"/>
        <v/>
      </c>
    </row>
    <row r="1422" spans="1:25" x14ac:dyDescent="0.25">
      <c r="A1422" s="68" t="str">
        <f>'0'!$A$4</f>
        <v>………………..</v>
      </c>
      <c r="B1422" s="341">
        <f>'0'!$A$2</f>
        <v>46112</v>
      </c>
      <c r="C1422" s="341" t="s">
        <v>1246</v>
      </c>
      <c r="D1422" s="22"/>
      <c r="E1422" s="23"/>
      <c r="F1422" s="14"/>
      <c r="G1422" s="23"/>
      <c r="H1422" s="22"/>
      <c r="I1422" s="24"/>
      <c r="J1422" s="24"/>
      <c r="K1422" s="25"/>
      <c r="L1422" s="25"/>
      <c r="M1422" s="25"/>
      <c r="N1422" s="25"/>
      <c r="O1422" s="25"/>
      <c r="P1422" s="25"/>
      <c r="Q1422" s="26"/>
      <c r="R1422" s="25"/>
      <c r="S1422" s="25"/>
      <c r="T1422" s="27">
        <f t="shared" si="111"/>
        <v>0</v>
      </c>
      <c r="U1422" s="27">
        <f t="shared" si="112"/>
        <v>0</v>
      </c>
      <c r="V1422" s="25"/>
      <c r="W1422" s="27" t="str">
        <f t="shared" si="113"/>
        <v/>
      </c>
      <c r="X1422" s="43" t="str">
        <f t="shared" si="114"/>
        <v>OK</v>
      </c>
      <c r="Y1422" s="681" t="str">
        <f t="shared" si="115"/>
        <v/>
      </c>
    </row>
    <row r="1423" spans="1:25" x14ac:dyDescent="0.25">
      <c r="A1423" s="68" t="str">
        <f>'0'!$A$4</f>
        <v>………………..</v>
      </c>
      <c r="B1423" s="341">
        <f>'0'!$A$2</f>
        <v>46112</v>
      </c>
      <c r="C1423" s="341" t="s">
        <v>1246</v>
      </c>
      <c r="D1423" s="22"/>
      <c r="E1423" s="23"/>
      <c r="F1423" s="14"/>
      <c r="G1423" s="23"/>
      <c r="H1423" s="22"/>
      <c r="I1423" s="24"/>
      <c r="J1423" s="24"/>
      <c r="K1423" s="25"/>
      <c r="L1423" s="25"/>
      <c r="M1423" s="25"/>
      <c r="N1423" s="25"/>
      <c r="O1423" s="25"/>
      <c r="P1423" s="25"/>
      <c r="Q1423" s="26"/>
      <c r="R1423" s="25"/>
      <c r="S1423" s="25"/>
      <c r="T1423" s="27">
        <f t="shared" si="111"/>
        <v>0</v>
      </c>
      <c r="U1423" s="27">
        <f t="shared" si="112"/>
        <v>0</v>
      </c>
      <c r="V1423" s="25"/>
      <c r="W1423" s="27" t="str">
        <f t="shared" si="113"/>
        <v/>
      </c>
      <c r="X1423" s="43" t="str">
        <f t="shared" si="114"/>
        <v>OK</v>
      </c>
      <c r="Y1423" s="681" t="str">
        <f t="shared" si="115"/>
        <v/>
      </c>
    </row>
    <row r="1424" spans="1:25" x14ac:dyDescent="0.25">
      <c r="A1424" s="68" t="str">
        <f>'0'!$A$4</f>
        <v>………………..</v>
      </c>
      <c r="B1424" s="341">
        <f>'0'!$A$2</f>
        <v>46112</v>
      </c>
      <c r="C1424" s="341" t="s">
        <v>1246</v>
      </c>
      <c r="D1424" s="22"/>
      <c r="E1424" s="23"/>
      <c r="F1424" s="14"/>
      <c r="G1424" s="23"/>
      <c r="H1424" s="22"/>
      <c r="I1424" s="24"/>
      <c r="J1424" s="24"/>
      <c r="K1424" s="25"/>
      <c r="L1424" s="25"/>
      <c r="M1424" s="25"/>
      <c r="N1424" s="25"/>
      <c r="O1424" s="25"/>
      <c r="P1424" s="25"/>
      <c r="Q1424" s="26"/>
      <c r="R1424" s="25"/>
      <c r="S1424" s="25"/>
      <c r="T1424" s="27">
        <f t="shared" si="111"/>
        <v>0</v>
      </c>
      <c r="U1424" s="27">
        <f t="shared" si="112"/>
        <v>0</v>
      </c>
      <c r="V1424" s="25"/>
      <c r="W1424" s="27" t="str">
        <f t="shared" si="113"/>
        <v/>
      </c>
      <c r="X1424" s="43" t="str">
        <f t="shared" si="114"/>
        <v>OK</v>
      </c>
      <c r="Y1424" s="681" t="str">
        <f t="shared" si="115"/>
        <v/>
      </c>
    </row>
    <row r="1425" spans="1:25" x14ac:dyDescent="0.25">
      <c r="A1425" s="68" t="str">
        <f>'0'!$A$4</f>
        <v>………………..</v>
      </c>
      <c r="B1425" s="341">
        <f>'0'!$A$2</f>
        <v>46112</v>
      </c>
      <c r="C1425" s="341" t="s">
        <v>1246</v>
      </c>
      <c r="D1425" s="22"/>
      <c r="E1425" s="23"/>
      <c r="F1425" s="14"/>
      <c r="G1425" s="23"/>
      <c r="H1425" s="22"/>
      <c r="I1425" s="24"/>
      <c r="J1425" s="24"/>
      <c r="K1425" s="25"/>
      <c r="L1425" s="25"/>
      <c r="M1425" s="25"/>
      <c r="N1425" s="25"/>
      <c r="O1425" s="25"/>
      <c r="P1425" s="25"/>
      <c r="Q1425" s="26"/>
      <c r="R1425" s="25"/>
      <c r="S1425" s="25"/>
      <c r="T1425" s="27">
        <f t="shared" si="111"/>
        <v>0</v>
      </c>
      <c r="U1425" s="27">
        <f t="shared" si="112"/>
        <v>0</v>
      </c>
      <c r="V1425" s="25"/>
      <c r="W1425" s="27" t="str">
        <f t="shared" si="113"/>
        <v/>
      </c>
      <c r="X1425" s="43" t="str">
        <f t="shared" si="114"/>
        <v>OK</v>
      </c>
      <c r="Y1425" s="681" t="str">
        <f t="shared" si="115"/>
        <v/>
      </c>
    </row>
    <row r="1426" spans="1:25" x14ac:dyDescent="0.25">
      <c r="A1426" s="68" t="str">
        <f>'0'!$A$4</f>
        <v>………………..</v>
      </c>
      <c r="B1426" s="341">
        <f>'0'!$A$2</f>
        <v>46112</v>
      </c>
      <c r="C1426" s="341" t="s">
        <v>1246</v>
      </c>
      <c r="D1426" s="22"/>
      <c r="E1426" s="23"/>
      <c r="F1426" s="14"/>
      <c r="G1426" s="23"/>
      <c r="H1426" s="22"/>
      <c r="I1426" s="24"/>
      <c r="J1426" s="24"/>
      <c r="K1426" s="25"/>
      <c r="L1426" s="25"/>
      <c r="M1426" s="25"/>
      <c r="N1426" s="25"/>
      <c r="O1426" s="25"/>
      <c r="P1426" s="25"/>
      <c r="Q1426" s="26"/>
      <c r="R1426" s="25"/>
      <c r="S1426" s="25"/>
      <c r="T1426" s="27">
        <f t="shared" si="111"/>
        <v>0</v>
      </c>
      <c r="U1426" s="27">
        <f t="shared" si="112"/>
        <v>0</v>
      </c>
      <c r="V1426" s="25"/>
      <c r="W1426" s="27" t="str">
        <f t="shared" si="113"/>
        <v/>
      </c>
      <c r="X1426" s="43" t="str">
        <f t="shared" si="114"/>
        <v>OK</v>
      </c>
      <c r="Y1426" s="681" t="str">
        <f t="shared" si="115"/>
        <v/>
      </c>
    </row>
    <row r="1427" spans="1:25" x14ac:dyDescent="0.25">
      <c r="A1427" s="68" t="str">
        <f>'0'!$A$4</f>
        <v>………………..</v>
      </c>
      <c r="B1427" s="341">
        <f>'0'!$A$2</f>
        <v>46112</v>
      </c>
      <c r="C1427" s="341" t="s">
        <v>1246</v>
      </c>
      <c r="D1427" s="22"/>
      <c r="E1427" s="23"/>
      <c r="F1427" s="14"/>
      <c r="G1427" s="23"/>
      <c r="H1427" s="22"/>
      <c r="I1427" s="24"/>
      <c r="J1427" s="24"/>
      <c r="K1427" s="25"/>
      <c r="L1427" s="25"/>
      <c r="M1427" s="25"/>
      <c r="N1427" s="25"/>
      <c r="O1427" s="25"/>
      <c r="P1427" s="25"/>
      <c r="Q1427" s="26"/>
      <c r="R1427" s="25"/>
      <c r="S1427" s="25"/>
      <c r="T1427" s="27">
        <f t="shared" si="111"/>
        <v>0</v>
      </c>
      <c r="U1427" s="27">
        <f t="shared" si="112"/>
        <v>0</v>
      </c>
      <c r="V1427" s="25"/>
      <c r="W1427" s="27" t="str">
        <f t="shared" si="113"/>
        <v/>
      </c>
      <c r="X1427" s="43" t="str">
        <f t="shared" si="114"/>
        <v>OK</v>
      </c>
      <c r="Y1427" s="681" t="str">
        <f t="shared" si="115"/>
        <v/>
      </c>
    </row>
    <row r="1428" spans="1:25" x14ac:dyDescent="0.25">
      <c r="A1428" s="68" t="str">
        <f>'0'!$A$4</f>
        <v>………………..</v>
      </c>
      <c r="B1428" s="341">
        <f>'0'!$A$2</f>
        <v>46112</v>
      </c>
      <c r="C1428" s="341" t="s">
        <v>1246</v>
      </c>
      <c r="D1428" s="22"/>
      <c r="E1428" s="23"/>
      <c r="F1428" s="14"/>
      <c r="G1428" s="23"/>
      <c r="H1428" s="22"/>
      <c r="I1428" s="24"/>
      <c r="J1428" s="24"/>
      <c r="K1428" s="25"/>
      <c r="L1428" s="25"/>
      <c r="M1428" s="25"/>
      <c r="N1428" s="25"/>
      <c r="O1428" s="25"/>
      <c r="P1428" s="25"/>
      <c r="Q1428" s="26"/>
      <c r="R1428" s="25"/>
      <c r="S1428" s="25"/>
      <c r="T1428" s="27">
        <f t="shared" si="111"/>
        <v>0</v>
      </c>
      <c r="U1428" s="27">
        <f t="shared" si="112"/>
        <v>0</v>
      </c>
      <c r="V1428" s="25"/>
      <c r="W1428" s="27" t="str">
        <f t="shared" si="113"/>
        <v/>
      </c>
      <c r="X1428" s="43" t="str">
        <f t="shared" si="114"/>
        <v>OK</v>
      </c>
      <c r="Y1428" s="681" t="str">
        <f t="shared" si="115"/>
        <v/>
      </c>
    </row>
    <row r="1429" spans="1:25" x14ac:dyDescent="0.25">
      <c r="A1429" s="68" t="str">
        <f>'0'!$A$4</f>
        <v>………………..</v>
      </c>
      <c r="B1429" s="341">
        <f>'0'!$A$2</f>
        <v>46112</v>
      </c>
      <c r="C1429" s="341" t="s">
        <v>1246</v>
      </c>
      <c r="D1429" s="22"/>
      <c r="E1429" s="23"/>
      <c r="F1429" s="14"/>
      <c r="G1429" s="23"/>
      <c r="H1429" s="22"/>
      <c r="I1429" s="24"/>
      <c r="J1429" s="24"/>
      <c r="K1429" s="25"/>
      <c r="L1429" s="25"/>
      <c r="M1429" s="25"/>
      <c r="N1429" s="25"/>
      <c r="O1429" s="25"/>
      <c r="P1429" s="25"/>
      <c r="Q1429" s="26"/>
      <c r="R1429" s="25"/>
      <c r="S1429" s="25"/>
      <c r="T1429" s="27">
        <f t="shared" si="111"/>
        <v>0</v>
      </c>
      <c r="U1429" s="27">
        <f t="shared" si="112"/>
        <v>0</v>
      </c>
      <c r="V1429" s="25"/>
      <c r="W1429" s="27" t="str">
        <f t="shared" si="113"/>
        <v/>
      </c>
      <c r="X1429" s="43" t="str">
        <f t="shared" si="114"/>
        <v>OK</v>
      </c>
      <c r="Y1429" s="681" t="str">
        <f t="shared" si="115"/>
        <v/>
      </c>
    </row>
    <row r="1430" spans="1:25" x14ac:dyDescent="0.25">
      <c r="A1430" s="68" t="str">
        <f>'0'!$A$4</f>
        <v>………………..</v>
      </c>
      <c r="B1430" s="341">
        <f>'0'!$A$2</f>
        <v>46112</v>
      </c>
      <c r="C1430" s="341" t="s">
        <v>1246</v>
      </c>
      <c r="D1430" s="22"/>
      <c r="E1430" s="23"/>
      <c r="F1430" s="14"/>
      <c r="G1430" s="23"/>
      <c r="H1430" s="22"/>
      <c r="I1430" s="24"/>
      <c r="J1430" s="24"/>
      <c r="K1430" s="25"/>
      <c r="L1430" s="25"/>
      <c r="M1430" s="25"/>
      <c r="N1430" s="25"/>
      <c r="O1430" s="25"/>
      <c r="P1430" s="25"/>
      <c r="Q1430" s="26"/>
      <c r="R1430" s="25"/>
      <c r="S1430" s="25"/>
      <c r="T1430" s="27">
        <f t="shared" si="111"/>
        <v>0</v>
      </c>
      <c r="U1430" s="27">
        <f t="shared" si="112"/>
        <v>0</v>
      </c>
      <c r="V1430" s="25"/>
      <c r="W1430" s="27" t="str">
        <f t="shared" si="113"/>
        <v/>
      </c>
      <c r="X1430" s="43" t="str">
        <f t="shared" si="114"/>
        <v>OK</v>
      </c>
      <c r="Y1430" s="681" t="str">
        <f t="shared" si="115"/>
        <v/>
      </c>
    </row>
    <row r="1431" spans="1:25" x14ac:dyDescent="0.25">
      <c r="A1431" s="68" t="str">
        <f>'0'!$A$4</f>
        <v>………………..</v>
      </c>
      <c r="B1431" s="341">
        <f>'0'!$A$2</f>
        <v>46112</v>
      </c>
      <c r="C1431" s="341" t="s">
        <v>1246</v>
      </c>
      <c r="D1431" s="22"/>
      <c r="E1431" s="23"/>
      <c r="F1431" s="14"/>
      <c r="G1431" s="23"/>
      <c r="H1431" s="22"/>
      <c r="I1431" s="24"/>
      <c r="J1431" s="24"/>
      <c r="K1431" s="25"/>
      <c r="L1431" s="25"/>
      <c r="M1431" s="25"/>
      <c r="N1431" s="25"/>
      <c r="O1431" s="25"/>
      <c r="P1431" s="25"/>
      <c r="Q1431" s="26"/>
      <c r="R1431" s="25"/>
      <c r="S1431" s="25"/>
      <c r="T1431" s="27">
        <f t="shared" si="111"/>
        <v>0</v>
      </c>
      <c r="U1431" s="27">
        <f t="shared" si="112"/>
        <v>0</v>
      </c>
      <c r="V1431" s="25"/>
      <c r="W1431" s="27" t="str">
        <f t="shared" si="113"/>
        <v/>
      </c>
      <c r="X1431" s="43" t="str">
        <f t="shared" si="114"/>
        <v>OK</v>
      </c>
      <c r="Y1431" s="681" t="str">
        <f t="shared" si="115"/>
        <v/>
      </c>
    </row>
    <row r="1432" spans="1:25" x14ac:dyDescent="0.25">
      <c r="A1432" s="68" t="str">
        <f>'0'!$A$4</f>
        <v>………………..</v>
      </c>
      <c r="B1432" s="341">
        <f>'0'!$A$2</f>
        <v>46112</v>
      </c>
      <c r="C1432" s="341" t="s">
        <v>1246</v>
      </c>
      <c r="D1432" s="22"/>
      <c r="E1432" s="23"/>
      <c r="F1432" s="14"/>
      <c r="G1432" s="23"/>
      <c r="H1432" s="22"/>
      <c r="I1432" s="24"/>
      <c r="J1432" s="24"/>
      <c r="K1432" s="25"/>
      <c r="L1432" s="25"/>
      <c r="M1432" s="25"/>
      <c r="N1432" s="25"/>
      <c r="O1432" s="25"/>
      <c r="P1432" s="25"/>
      <c r="Q1432" s="26"/>
      <c r="R1432" s="25"/>
      <c r="S1432" s="25"/>
      <c r="T1432" s="27">
        <f t="shared" si="111"/>
        <v>0</v>
      </c>
      <c r="U1432" s="27">
        <f t="shared" si="112"/>
        <v>0</v>
      </c>
      <c r="V1432" s="25"/>
      <c r="W1432" s="27" t="str">
        <f t="shared" si="113"/>
        <v/>
      </c>
      <c r="X1432" s="43" t="str">
        <f t="shared" si="114"/>
        <v>OK</v>
      </c>
      <c r="Y1432" s="681" t="str">
        <f t="shared" si="115"/>
        <v/>
      </c>
    </row>
    <row r="1433" spans="1:25" x14ac:dyDescent="0.25">
      <c r="A1433" s="68" t="str">
        <f>'0'!$A$4</f>
        <v>………………..</v>
      </c>
      <c r="B1433" s="341">
        <f>'0'!$A$2</f>
        <v>46112</v>
      </c>
      <c r="C1433" s="341" t="s">
        <v>1246</v>
      </c>
      <c r="D1433" s="22"/>
      <c r="E1433" s="23"/>
      <c r="F1433" s="14"/>
      <c r="G1433" s="23"/>
      <c r="H1433" s="22"/>
      <c r="I1433" s="24"/>
      <c r="J1433" s="24"/>
      <c r="K1433" s="25"/>
      <c r="L1433" s="25"/>
      <c r="M1433" s="25"/>
      <c r="N1433" s="25"/>
      <c r="O1433" s="25"/>
      <c r="P1433" s="25"/>
      <c r="Q1433" s="26"/>
      <c r="R1433" s="25"/>
      <c r="S1433" s="25"/>
      <c r="T1433" s="27">
        <f t="shared" si="111"/>
        <v>0</v>
      </c>
      <c r="U1433" s="27">
        <f t="shared" si="112"/>
        <v>0</v>
      </c>
      <c r="V1433" s="25"/>
      <c r="W1433" s="27" t="str">
        <f t="shared" si="113"/>
        <v/>
      </c>
      <c r="X1433" s="43" t="str">
        <f t="shared" si="114"/>
        <v>OK</v>
      </c>
      <c r="Y1433" s="681" t="str">
        <f t="shared" si="115"/>
        <v/>
      </c>
    </row>
    <row r="1434" spans="1:25" x14ac:dyDescent="0.25">
      <c r="A1434" s="68" t="str">
        <f>'0'!$A$4</f>
        <v>………………..</v>
      </c>
      <c r="B1434" s="341">
        <f>'0'!$A$2</f>
        <v>46112</v>
      </c>
      <c r="C1434" s="341" t="s">
        <v>1246</v>
      </c>
      <c r="D1434" s="22"/>
      <c r="E1434" s="23"/>
      <c r="F1434" s="14"/>
      <c r="G1434" s="23"/>
      <c r="H1434" s="22"/>
      <c r="I1434" s="24"/>
      <c r="J1434" s="24"/>
      <c r="K1434" s="25"/>
      <c r="L1434" s="25"/>
      <c r="M1434" s="25"/>
      <c r="N1434" s="25"/>
      <c r="O1434" s="25"/>
      <c r="P1434" s="25"/>
      <c r="Q1434" s="26"/>
      <c r="R1434" s="25"/>
      <c r="S1434" s="25"/>
      <c r="T1434" s="27">
        <f t="shared" si="111"/>
        <v>0</v>
      </c>
      <c r="U1434" s="27">
        <f t="shared" si="112"/>
        <v>0</v>
      </c>
      <c r="V1434" s="25"/>
      <c r="W1434" s="27" t="str">
        <f t="shared" si="113"/>
        <v/>
      </c>
      <c r="X1434" s="43" t="str">
        <f t="shared" si="114"/>
        <v>OK</v>
      </c>
      <c r="Y1434" s="681" t="str">
        <f t="shared" si="115"/>
        <v/>
      </c>
    </row>
    <row r="1435" spans="1:25" x14ac:dyDescent="0.25">
      <c r="A1435" s="68" t="str">
        <f>'0'!$A$4</f>
        <v>………………..</v>
      </c>
      <c r="B1435" s="341">
        <f>'0'!$A$2</f>
        <v>46112</v>
      </c>
      <c r="C1435" s="341" t="s">
        <v>1246</v>
      </c>
      <c r="D1435" s="22"/>
      <c r="E1435" s="23"/>
      <c r="F1435" s="14"/>
      <c r="G1435" s="23"/>
      <c r="H1435" s="22"/>
      <c r="I1435" s="24"/>
      <c r="J1435" s="24"/>
      <c r="K1435" s="25"/>
      <c r="L1435" s="25"/>
      <c r="M1435" s="25"/>
      <c r="N1435" s="25"/>
      <c r="O1435" s="25"/>
      <c r="P1435" s="25"/>
      <c r="Q1435" s="26"/>
      <c r="R1435" s="25"/>
      <c r="S1435" s="25"/>
      <c r="T1435" s="27">
        <f t="shared" si="111"/>
        <v>0</v>
      </c>
      <c r="U1435" s="27">
        <f t="shared" si="112"/>
        <v>0</v>
      </c>
      <c r="V1435" s="25"/>
      <c r="W1435" s="27" t="str">
        <f t="shared" si="113"/>
        <v/>
      </c>
      <c r="X1435" s="43" t="str">
        <f t="shared" si="114"/>
        <v>OK</v>
      </c>
      <c r="Y1435" s="681" t="str">
        <f t="shared" si="115"/>
        <v/>
      </c>
    </row>
    <row r="1436" spans="1:25" x14ac:dyDescent="0.25">
      <c r="A1436" s="68" t="str">
        <f>'0'!$A$4</f>
        <v>………………..</v>
      </c>
      <c r="B1436" s="341">
        <f>'0'!$A$2</f>
        <v>46112</v>
      </c>
      <c r="C1436" s="341" t="s">
        <v>1246</v>
      </c>
      <c r="D1436" s="22"/>
      <c r="E1436" s="23"/>
      <c r="F1436" s="14"/>
      <c r="G1436" s="23"/>
      <c r="H1436" s="22"/>
      <c r="I1436" s="24"/>
      <c r="J1436" s="24"/>
      <c r="K1436" s="25"/>
      <c r="L1436" s="25"/>
      <c r="M1436" s="25"/>
      <c r="N1436" s="25"/>
      <c r="O1436" s="25"/>
      <c r="P1436" s="25"/>
      <c r="Q1436" s="26"/>
      <c r="R1436" s="25"/>
      <c r="S1436" s="25"/>
      <c r="T1436" s="27">
        <f t="shared" si="111"/>
        <v>0</v>
      </c>
      <c r="U1436" s="27">
        <f t="shared" si="112"/>
        <v>0</v>
      </c>
      <c r="V1436" s="25"/>
      <c r="W1436" s="27" t="str">
        <f t="shared" si="113"/>
        <v/>
      </c>
      <c r="X1436" s="43" t="str">
        <f t="shared" si="114"/>
        <v>OK</v>
      </c>
      <c r="Y1436" s="681" t="str">
        <f t="shared" si="115"/>
        <v/>
      </c>
    </row>
    <row r="1437" spans="1:25" x14ac:dyDescent="0.25">
      <c r="A1437" s="68" t="str">
        <f>'0'!$A$4</f>
        <v>………………..</v>
      </c>
      <c r="B1437" s="341">
        <f>'0'!$A$2</f>
        <v>46112</v>
      </c>
      <c r="C1437" s="341" t="s">
        <v>1246</v>
      </c>
      <c r="D1437" s="22"/>
      <c r="E1437" s="23"/>
      <c r="F1437" s="14"/>
      <c r="G1437" s="23"/>
      <c r="H1437" s="22"/>
      <c r="I1437" s="24"/>
      <c r="J1437" s="24"/>
      <c r="K1437" s="25"/>
      <c r="L1437" s="25"/>
      <c r="M1437" s="25"/>
      <c r="N1437" s="25"/>
      <c r="O1437" s="25"/>
      <c r="P1437" s="25"/>
      <c r="Q1437" s="26"/>
      <c r="R1437" s="25"/>
      <c r="S1437" s="25"/>
      <c r="T1437" s="27">
        <f t="shared" si="111"/>
        <v>0</v>
      </c>
      <c r="U1437" s="27">
        <f t="shared" si="112"/>
        <v>0</v>
      </c>
      <c r="V1437" s="25"/>
      <c r="W1437" s="27" t="str">
        <f t="shared" si="113"/>
        <v/>
      </c>
      <c r="X1437" s="43" t="str">
        <f t="shared" si="114"/>
        <v>OK</v>
      </c>
      <c r="Y1437" s="681" t="str">
        <f t="shared" si="115"/>
        <v/>
      </c>
    </row>
    <row r="1438" spans="1:25" x14ac:dyDescent="0.25">
      <c r="A1438" s="68" t="str">
        <f>'0'!$A$4</f>
        <v>………………..</v>
      </c>
      <c r="B1438" s="341">
        <f>'0'!$A$2</f>
        <v>46112</v>
      </c>
      <c r="C1438" s="341" t="s">
        <v>1246</v>
      </c>
      <c r="D1438" s="22"/>
      <c r="E1438" s="23"/>
      <c r="F1438" s="14"/>
      <c r="G1438" s="23"/>
      <c r="H1438" s="22"/>
      <c r="I1438" s="24"/>
      <c r="J1438" s="24"/>
      <c r="K1438" s="25"/>
      <c r="L1438" s="25"/>
      <c r="M1438" s="25"/>
      <c r="N1438" s="25"/>
      <c r="O1438" s="25"/>
      <c r="P1438" s="25"/>
      <c r="Q1438" s="26"/>
      <c r="R1438" s="25"/>
      <c r="S1438" s="25"/>
      <c r="T1438" s="27">
        <f t="shared" si="111"/>
        <v>0</v>
      </c>
      <c r="U1438" s="27">
        <f t="shared" si="112"/>
        <v>0</v>
      </c>
      <c r="V1438" s="25"/>
      <c r="W1438" s="27" t="str">
        <f t="shared" si="113"/>
        <v/>
      </c>
      <c r="X1438" s="43" t="str">
        <f t="shared" si="114"/>
        <v>OK</v>
      </c>
      <c r="Y1438" s="681" t="str">
        <f t="shared" si="115"/>
        <v/>
      </c>
    </row>
    <row r="1439" spans="1:25" x14ac:dyDescent="0.25">
      <c r="A1439" s="68" t="str">
        <f>'0'!$A$4</f>
        <v>………………..</v>
      </c>
      <c r="B1439" s="341">
        <f>'0'!$A$2</f>
        <v>46112</v>
      </c>
      <c r="C1439" s="341" t="s">
        <v>1246</v>
      </c>
      <c r="D1439" s="22"/>
      <c r="E1439" s="23"/>
      <c r="F1439" s="14"/>
      <c r="G1439" s="23"/>
      <c r="H1439" s="22"/>
      <c r="I1439" s="24"/>
      <c r="J1439" s="24"/>
      <c r="K1439" s="25"/>
      <c r="L1439" s="25"/>
      <c r="M1439" s="25"/>
      <c r="N1439" s="25"/>
      <c r="O1439" s="25"/>
      <c r="P1439" s="25"/>
      <c r="Q1439" s="26"/>
      <c r="R1439" s="25"/>
      <c r="S1439" s="25"/>
      <c r="T1439" s="27">
        <f t="shared" si="111"/>
        <v>0</v>
      </c>
      <c r="U1439" s="27">
        <f t="shared" si="112"/>
        <v>0</v>
      </c>
      <c r="V1439" s="25"/>
      <c r="W1439" s="27" t="str">
        <f t="shared" si="113"/>
        <v/>
      </c>
      <c r="X1439" s="43" t="str">
        <f t="shared" si="114"/>
        <v>OK</v>
      </c>
      <c r="Y1439" s="681" t="str">
        <f t="shared" si="115"/>
        <v/>
      </c>
    </row>
    <row r="1440" spans="1:25" x14ac:dyDescent="0.25">
      <c r="A1440" s="68" t="str">
        <f>'0'!$A$4</f>
        <v>………………..</v>
      </c>
      <c r="B1440" s="341">
        <f>'0'!$A$2</f>
        <v>46112</v>
      </c>
      <c r="C1440" s="341" t="s">
        <v>1246</v>
      </c>
      <c r="D1440" s="22"/>
      <c r="E1440" s="23"/>
      <c r="F1440" s="14"/>
      <c r="G1440" s="23"/>
      <c r="H1440" s="22"/>
      <c r="I1440" s="24"/>
      <c r="J1440" s="24"/>
      <c r="K1440" s="25"/>
      <c r="L1440" s="25"/>
      <c r="M1440" s="25"/>
      <c r="N1440" s="25"/>
      <c r="O1440" s="25"/>
      <c r="P1440" s="25"/>
      <c r="Q1440" s="26"/>
      <c r="R1440" s="25"/>
      <c r="S1440" s="25"/>
      <c r="T1440" s="27">
        <f t="shared" si="111"/>
        <v>0</v>
      </c>
      <c r="U1440" s="27">
        <f t="shared" si="112"/>
        <v>0</v>
      </c>
      <c r="V1440" s="25"/>
      <c r="W1440" s="27" t="str">
        <f t="shared" si="113"/>
        <v/>
      </c>
      <c r="X1440" s="43" t="str">
        <f t="shared" si="114"/>
        <v>OK</v>
      </c>
      <c r="Y1440" s="681" t="str">
        <f t="shared" si="115"/>
        <v/>
      </c>
    </row>
    <row r="1441" spans="1:25" x14ac:dyDescent="0.25">
      <c r="A1441" s="68" t="str">
        <f>'0'!$A$4</f>
        <v>………………..</v>
      </c>
      <c r="B1441" s="341">
        <f>'0'!$A$2</f>
        <v>46112</v>
      </c>
      <c r="C1441" s="341" t="s">
        <v>1246</v>
      </c>
      <c r="D1441" s="22"/>
      <c r="E1441" s="23"/>
      <c r="F1441" s="14"/>
      <c r="G1441" s="23"/>
      <c r="H1441" s="22"/>
      <c r="I1441" s="24"/>
      <c r="J1441" s="24"/>
      <c r="K1441" s="25"/>
      <c r="L1441" s="25"/>
      <c r="M1441" s="25"/>
      <c r="N1441" s="25"/>
      <c r="O1441" s="25"/>
      <c r="P1441" s="25"/>
      <c r="Q1441" s="26"/>
      <c r="R1441" s="25"/>
      <c r="S1441" s="25"/>
      <c r="T1441" s="27">
        <f t="shared" si="111"/>
        <v>0</v>
      </c>
      <c r="U1441" s="27">
        <f t="shared" si="112"/>
        <v>0</v>
      </c>
      <c r="V1441" s="25"/>
      <c r="W1441" s="27" t="str">
        <f t="shared" si="113"/>
        <v/>
      </c>
      <c r="X1441" s="43" t="str">
        <f t="shared" si="114"/>
        <v>OK</v>
      </c>
      <c r="Y1441" s="681" t="str">
        <f t="shared" si="115"/>
        <v/>
      </c>
    </row>
    <row r="1442" spans="1:25" x14ac:dyDescent="0.25">
      <c r="A1442" s="68" t="str">
        <f>'0'!$A$4</f>
        <v>………………..</v>
      </c>
      <c r="B1442" s="341">
        <f>'0'!$A$2</f>
        <v>46112</v>
      </c>
      <c r="C1442" s="341" t="s">
        <v>1246</v>
      </c>
      <c r="D1442" s="22"/>
      <c r="E1442" s="23"/>
      <c r="F1442" s="14"/>
      <c r="G1442" s="23"/>
      <c r="H1442" s="22"/>
      <c r="I1442" s="24"/>
      <c r="J1442" s="24"/>
      <c r="K1442" s="25"/>
      <c r="L1442" s="25"/>
      <c r="M1442" s="25"/>
      <c r="N1442" s="25"/>
      <c r="O1442" s="25"/>
      <c r="P1442" s="25"/>
      <c r="Q1442" s="26"/>
      <c r="R1442" s="25"/>
      <c r="S1442" s="25"/>
      <c r="T1442" s="27">
        <f t="shared" si="111"/>
        <v>0</v>
      </c>
      <c r="U1442" s="27">
        <f t="shared" si="112"/>
        <v>0</v>
      </c>
      <c r="V1442" s="25"/>
      <c r="W1442" s="27" t="str">
        <f t="shared" si="113"/>
        <v/>
      </c>
      <c r="X1442" s="43" t="str">
        <f t="shared" si="114"/>
        <v>OK</v>
      </c>
      <c r="Y1442" s="681" t="str">
        <f t="shared" si="115"/>
        <v/>
      </c>
    </row>
    <row r="1443" spans="1:25" x14ac:dyDescent="0.25">
      <c r="A1443" s="68" t="str">
        <f>'0'!$A$4</f>
        <v>………………..</v>
      </c>
      <c r="B1443" s="341">
        <f>'0'!$A$2</f>
        <v>46112</v>
      </c>
      <c r="C1443" s="341" t="s">
        <v>1246</v>
      </c>
      <c r="D1443" s="22"/>
      <c r="E1443" s="23"/>
      <c r="F1443" s="14"/>
      <c r="G1443" s="23"/>
      <c r="H1443" s="22"/>
      <c r="I1443" s="24"/>
      <c r="J1443" s="24"/>
      <c r="K1443" s="25"/>
      <c r="L1443" s="25"/>
      <c r="M1443" s="25"/>
      <c r="N1443" s="25"/>
      <c r="O1443" s="25"/>
      <c r="P1443" s="25"/>
      <c r="Q1443" s="26"/>
      <c r="R1443" s="25"/>
      <c r="S1443" s="25"/>
      <c r="T1443" s="27">
        <f t="shared" si="111"/>
        <v>0</v>
      </c>
      <c r="U1443" s="27">
        <f t="shared" si="112"/>
        <v>0</v>
      </c>
      <c r="V1443" s="25"/>
      <c r="W1443" s="27" t="str">
        <f t="shared" si="113"/>
        <v/>
      </c>
      <c r="X1443" s="43" t="str">
        <f t="shared" si="114"/>
        <v>OK</v>
      </c>
      <c r="Y1443" s="681" t="str">
        <f t="shared" si="115"/>
        <v/>
      </c>
    </row>
    <row r="1444" spans="1:25" x14ac:dyDescent="0.25">
      <c r="A1444" s="68" t="str">
        <f>'0'!$A$4</f>
        <v>………………..</v>
      </c>
      <c r="B1444" s="341">
        <f>'0'!$A$2</f>
        <v>46112</v>
      </c>
      <c r="C1444" s="341" t="s">
        <v>1246</v>
      </c>
      <c r="D1444" s="22"/>
      <c r="E1444" s="23"/>
      <c r="F1444" s="14"/>
      <c r="G1444" s="23"/>
      <c r="H1444" s="22"/>
      <c r="I1444" s="24"/>
      <c r="J1444" s="24"/>
      <c r="K1444" s="25"/>
      <c r="L1444" s="25"/>
      <c r="M1444" s="25"/>
      <c r="N1444" s="25"/>
      <c r="O1444" s="25"/>
      <c r="P1444" s="25"/>
      <c r="Q1444" s="26"/>
      <c r="R1444" s="25"/>
      <c r="S1444" s="25"/>
      <c r="T1444" s="27">
        <f t="shared" si="111"/>
        <v>0</v>
      </c>
      <c r="U1444" s="27">
        <f t="shared" si="112"/>
        <v>0</v>
      </c>
      <c r="V1444" s="25"/>
      <c r="W1444" s="27" t="str">
        <f t="shared" si="113"/>
        <v/>
      </c>
      <c r="X1444" s="43" t="str">
        <f t="shared" si="114"/>
        <v>OK</v>
      </c>
      <c r="Y1444" s="681" t="str">
        <f t="shared" si="115"/>
        <v/>
      </c>
    </row>
    <row r="1445" spans="1:25" x14ac:dyDescent="0.25">
      <c r="A1445" s="68" t="str">
        <f>'0'!$A$4</f>
        <v>………………..</v>
      </c>
      <c r="B1445" s="341">
        <f>'0'!$A$2</f>
        <v>46112</v>
      </c>
      <c r="C1445" s="341" t="s">
        <v>1246</v>
      </c>
      <c r="D1445" s="22"/>
      <c r="E1445" s="23"/>
      <c r="F1445" s="14"/>
      <c r="G1445" s="23"/>
      <c r="H1445" s="22"/>
      <c r="I1445" s="24"/>
      <c r="J1445" s="24"/>
      <c r="K1445" s="25"/>
      <c r="L1445" s="25"/>
      <c r="M1445" s="25"/>
      <c r="N1445" s="25"/>
      <c r="O1445" s="25"/>
      <c r="P1445" s="25"/>
      <c r="Q1445" s="26"/>
      <c r="R1445" s="25"/>
      <c r="S1445" s="25"/>
      <c r="T1445" s="27">
        <f t="shared" si="111"/>
        <v>0</v>
      </c>
      <c r="U1445" s="27">
        <f t="shared" si="112"/>
        <v>0</v>
      </c>
      <c r="V1445" s="25"/>
      <c r="W1445" s="27" t="str">
        <f t="shared" si="113"/>
        <v/>
      </c>
      <c r="X1445" s="43" t="str">
        <f t="shared" si="114"/>
        <v>OK</v>
      </c>
      <c r="Y1445" s="681" t="str">
        <f t="shared" si="115"/>
        <v/>
      </c>
    </row>
    <row r="1446" spans="1:25" x14ac:dyDescent="0.25">
      <c r="A1446" s="68" t="str">
        <f>'0'!$A$4</f>
        <v>………………..</v>
      </c>
      <c r="B1446" s="341">
        <f>'0'!$A$2</f>
        <v>46112</v>
      </c>
      <c r="C1446" s="341" t="s">
        <v>1246</v>
      </c>
      <c r="D1446" s="22"/>
      <c r="E1446" s="23"/>
      <c r="F1446" s="14"/>
      <c r="G1446" s="23"/>
      <c r="H1446" s="22"/>
      <c r="I1446" s="24"/>
      <c r="J1446" s="24"/>
      <c r="K1446" s="25"/>
      <c r="L1446" s="25"/>
      <c r="M1446" s="25"/>
      <c r="N1446" s="25"/>
      <c r="O1446" s="25"/>
      <c r="P1446" s="25"/>
      <c r="Q1446" s="26"/>
      <c r="R1446" s="25"/>
      <c r="S1446" s="25"/>
      <c r="T1446" s="27">
        <f t="shared" si="111"/>
        <v>0</v>
      </c>
      <c r="U1446" s="27">
        <f t="shared" si="112"/>
        <v>0</v>
      </c>
      <c r="V1446" s="25"/>
      <c r="W1446" s="27" t="str">
        <f t="shared" si="113"/>
        <v/>
      </c>
      <c r="X1446" s="43" t="str">
        <f t="shared" si="114"/>
        <v>OK</v>
      </c>
      <c r="Y1446" s="681" t="str">
        <f t="shared" si="115"/>
        <v/>
      </c>
    </row>
    <row r="1447" spans="1:25" x14ac:dyDescent="0.25">
      <c r="A1447" s="68" t="str">
        <f>'0'!$A$4</f>
        <v>………………..</v>
      </c>
      <c r="B1447" s="341">
        <f>'0'!$A$2</f>
        <v>46112</v>
      </c>
      <c r="C1447" s="341" t="s">
        <v>1246</v>
      </c>
      <c r="D1447" s="22"/>
      <c r="E1447" s="23"/>
      <c r="F1447" s="14"/>
      <c r="G1447" s="23"/>
      <c r="H1447" s="22"/>
      <c r="I1447" s="24"/>
      <c r="J1447" s="24"/>
      <c r="K1447" s="25"/>
      <c r="L1447" s="25"/>
      <c r="M1447" s="25"/>
      <c r="N1447" s="25"/>
      <c r="O1447" s="25"/>
      <c r="P1447" s="25"/>
      <c r="Q1447" s="26"/>
      <c r="R1447" s="25"/>
      <c r="S1447" s="25"/>
      <c r="T1447" s="27">
        <f t="shared" si="111"/>
        <v>0</v>
      </c>
      <c r="U1447" s="27">
        <f t="shared" si="112"/>
        <v>0</v>
      </c>
      <c r="V1447" s="25"/>
      <c r="W1447" s="27" t="str">
        <f t="shared" si="113"/>
        <v/>
      </c>
      <c r="X1447" s="43" t="str">
        <f t="shared" si="114"/>
        <v>OK</v>
      </c>
      <c r="Y1447" s="681" t="str">
        <f t="shared" si="115"/>
        <v/>
      </c>
    </row>
    <row r="1448" spans="1:25" x14ac:dyDescent="0.25">
      <c r="A1448" s="68" t="str">
        <f>'0'!$A$4</f>
        <v>………………..</v>
      </c>
      <c r="B1448" s="341">
        <f>'0'!$A$2</f>
        <v>46112</v>
      </c>
      <c r="C1448" s="341" t="s">
        <v>1246</v>
      </c>
      <c r="D1448" s="22"/>
      <c r="E1448" s="23"/>
      <c r="F1448" s="14"/>
      <c r="G1448" s="23"/>
      <c r="H1448" s="22"/>
      <c r="I1448" s="24"/>
      <c r="J1448" s="24"/>
      <c r="K1448" s="25"/>
      <c r="L1448" s="25"/>
      <c r="M1448" s="25"/>
      <c r="N1448" s="25"/>
      <c r="O1448" s="25"/>
      <c r="P1448" s="25"/>
      <c r="Q1448" s="26"/>
      <c r="R1448" s="25"/>
      <c r="S1448" s="25"/>
      <c r="T1448" s="27">
        <f t="shared" si="111"/>
        <v>0</v>
      </c>
      <c r="U1448" s="27">
        <f t="shared" si="112"/>
        <v>0</v>
      </c>
      <c r="V1448" s="25"/>
      <c r="W1448" s="27" t="str">
        <f t="shared" si="113"/>
        <v/>
      </c>
      <c r="X1448" s="43" t="str">
        <f t="shared" si="114"/>
        <v>OK</v>
      </c>
      <c r="Y1448" s="681" t="str">
        <f t="shared" si="115"/>
        <v/>
      </c>
    </row>
    <row r="1449" spans="1:25" x14ac:dyDescent="0.25">
      <c r="A1449" s="68" t="str">
        <f>'0'!$A$4</f>
        <v>………………..</v>
      </c>
      <c r="B1449" s="341">
        <f>'0'!$A$2</f>
        <v>46112</v>
      </c>
      <c r="C1449" s="341" t="s">
        <v>1246</v>
      </c>
      <c r="D1449" s="22"/>
      <c r="E1449" s="23"/>
      <c r="F1449" s="14"/>
      <c r="G1449" s="23"/>
      <c r="H1449" s="22"/>
      <c r="I1449" s="24"/>
      <c r="J1449" s="24"/>
      <c r="K1449" s="25"/>
      <c r="L1449" s="25"/>
      <c r="M1449" s="25"/>
      <c r="N1449" s="25"/>
      <c r="O1449" s="25"/>
      <c r="P1449" s="25"/>
      <c r="Q1449" s="26"/>
      <c r="R1449" s="25"/>
      <c r="S1449" s="25"/>
      <c r="T1449" s="27">
        <f t="shared" si="111"/>
        <v>0</v>
      </c>
      <c r="U1449" s="27">
        <f t="shared" si="112"/>
        <v>0</v>
      </c>
      <c r="V1449" s="25"/>
      <c r="W1449" s="27" t="str">
        <f t="shared" si="113"/>
        <v/>
      </c>
      <c r="X1449" s="43" t="str">
        <f t="shared" si="114"/>
        <v>OK</v>
      </c>
      <c r="Y1449" s="681" t="str">
        <f t="shared" si="115"/>
        <v/>
      </c>
    </row>
    <row r="1450" spans="1:25" x14ac:dyDescent="0.25">
      <c r="A1450" s="68" t="str">
        <f>'0'!$A$4</f>
        <v>………………..</v>
      </c>
      <c r="B1450" s="341">
        <f>'0'!$A$2</f>
        <v>46112</v>
      </c>
      <c r="C1450" s="341" t="s">
        <v>1246</v>
      </c>
      <c r="D1450" s="22"/>
      <c r="E1450" s="23"/>
      <c r="F1450" s="14"/>
      <c r="G1450" s="23"/>
      <c r="H1450" s="22"/>
      <c r="I1450" s="24"/>
      <c r="J1450" s="24"/>
      <c r="K1450" s="25"/>
      <c r="L1450" s="25"/>
      <c r="M1450" s="25"/>
      <c r="N1450" s="25"/>
      <c r="O1450" s="25"/>
      <c r="P1450" s="25"/>
      <c r="Q1450" s="26"/>
      <c r="R1450" s="25"/>
      <c r="S1450" s="25"/>
      <c r="T1450" s="27">
        <f t="shared" si="111"/>
        <v>0</v>
      </c>
      <c r="U1450" s="27">
        <f t="shared" si="112"/>
        <v>0</v>
      </c>
      <c r="V1450" s="25"/>
      <c r="W1450" s="27" t="str">
        <f t="shared" si="113"/>
        <v/>
      </c>
      <c r="X1450" s="43" t="str">
        <f t="shared" si="114"/>
        <v>OK</v>
      </c>
      <c r="Y1450" s="681" t="str">
        <f t="shared" si="115"/>
        <v/>
      </c>
    </row>
    <row r="1451" spans="1:25" x14ac:dyDescent="0.25">
      <c r="A1451" s="68" t="str">
        <f>'0'!$A$4</f>
        <v>………………..</v>
      </c>
      <c r="B1451" s="341">
        <f>'0'!$A$2</f>
        <v>46112</v>
      </c>
      <c r="C1451" s="341" t="s">
        <v>1246</v>
      </c>
      <c r="D1451" s="22"/>
      <c r="E1451" s="23"/>
      <c r="F1451" s="14"/>
      <c r="G1451" s="23"/>
      <c r="H1451" s="22"/>
      <c r="I1451" s="24"/>
      <c r="J1451" s="24"/>
      <c r="K1451" s="25"/>
      <c r="L1451" s="25"/>
      <c r="M1451" s="25"/>
      <c r="N1451" s="25"/>
      <c r="O1451" s="25"/>
      <c r="P1451" s="25"/>
      <c r="Q1451" s="26"/>
      <c r="R1451" s="25"/>
      <c r="S1451" s="25"/>
      <c r="T1451" s="27">
        <f t="shared" si="111"/>
        <v>0</v>
      </c>
      <c r="U1451" s="27">
        <f t="shared" si="112"/>
        <v>0</v>
      </c>
      <c r="V1451" s="25"/>
      <c r="W1451" s="27" t="str">
        <f t="shared" si="113"/>
        <v/>
      </c>
      <c r="X1451" s="43" t="str">
        <f t="shared" si="114"/>
        <v>OK</v>
      </c>
      <c r="Y1451" s="681" t="str">
        <f t="shared" si="115"/>
        <v/>
      </c>
    </row>
    <row r="1452" spans="1:25" x14ac:dyDescent="0.25">
      <c r="A1452" s="68" t="str">
        <f>'0'!$A$4</f>
        <v>………………..</v>
      </c>
      <c r="B1452" s="341">
        <f>'0'!$A$2</f>
        <v>46112</v>
      </c>
      <c r="C1452" s="341" t="s">
        <v>1246</v>
      </c>
      <c r="D1452" s="22"/>
      <c r="E1452" s="23"/>
      <c r="F1452" s="14"/>
      <c r="G1452" s="23"/>
      <c r="H1452" s="22"/>
      <c r="I1452" s="24"/>
      <c r="J1452" s="24"/>
      <c r="K1452" s="25"/>
      <c r="L1452" s="25"/>
      <c r="M1452" s="25"/>
      <c r="N1452" s="25"/>
      <c r="O1452" s="25"/>
      <c r="P1452" s="25"/>
      <c r="Q1452" s="26"/>
      <c r="R1452" s="25"/>
      <c r="S1452" s="25"/>
      <c r="T1452" s="27">
        <f t="shared" si="111"/>
        <v>0</v>
      </c>
      <c r="U1452" s="27">
        <f t="shared" si="112"/>
        <v>0</v>
      </c>
      <c r="V1452" s="25"/>
      <c r="W1452" s="27" t="str">
        <f t="shared" si="113"/>
        <v/>
      </c>
      <c r="X1452" s="43" t="str">
        <f t="shared" si="114"/>
        <v>OK</v>
      </c>
      <c r="Y1452" s="681" t="str">
        <f t="shared" si="115"/>
        <v/>
      </c>
    </row>
    <row r="1453" spans="1:25" x14ac:dyDescent="0.25">
      <c r="A1453" s="68" t="str">
        <f>'0'!$A$4</f>
        <v>………………..</v>
      </c>
      <c r="B1453" s="341">
        <f>'0'!$A$2</f>
        <v>46112</v>
      </c>
      <c r="C1453" s="341" t="s">
        <v>1246</v>
      </c>
      <c r="D1453" s="22"/>
      <c r="E1453" s="23"/>
      <c r="F1453" s="14"/>
      <c r="G1453" s="23"/>
      <c r="H1453" s="22"/>
      <c r="I1453" s="24"/>
      <c r="J1453" s="24"/>
      <c r="K1453" s="25"/>
      <c r="L1453" s="25"/>
      <c r="M1453" s="25"/>
      <c r="N1453" s="25"/>
      <c r="O1453" s="25"/>
      <c r="P1453" s="25"/>
      <c r="Q1453" s="26"/>
      <c r="R1453" s="25"/>
      <c r="S1453" s="25"/>
      <c r="T1453" s="27">
        <f t="shared" si="111"/>
        <v>0</v>
      </c>
      <c r="U1453" s="27">
        <f t="shared" si="112"/>
        <v>0</v>
      </c>
      <c r="V1453" s="25"/>
      <c r="W1453" s="27" t="str">
        <f t="shared" si="113"/>
        <v/>
      </c>
      <c r="X1453" s="43" t="str">
        <f t="shared" si="114"/>
        <v>OK</v>
      </c>
      <c r="Y1453" s="681" t="str">
        <f t="shared" si="115"/>
        <v/>
      </c>
    </row>
    <row r="1454" spans="1:25" x14ac:dyDescent="0.25">
      <c r="A1454" s="68" t="str">
        <f>'0'!$A$4</f>
        <v>………………..</v>
      </c>
      <c r="B1454" s="341">
        <f>'0'!$A$2</f>
        <v>46112</v>
      </c>
      <c r="C1454" s="341" t="s">
        <v>1246</v>
      </c>
      <c r="D1454" s="22"/>
      <c r="E1454" s="23"/>
      <c r="F1454" s="14"/>
      <c r="G1454" s="23"/>
      <c r="H1454" s="22"/>
      <c r="I1454" s="24"/>
      <c r="J1454" s="24"/>
      <c r="K1454" s="25"/>
      <c r="L1454" s="25"/>
      <c r="M1454" s="25"/>
      <c r="N1454" s="25"/>
      <c r="O1454" s="25"/>
      <c r="P1454" s="25"/>
      <c r="Q1454" s="26"/>
      <c r="R1454" s="25"/>
      <c r="S1454" s="25"/>
      <c r="T1454" s="27">
        <f t="shared" si="111"/>
        <v>0</v>
      </c>
      <c r="U1454" s="27">
        <f t="shared" si="112"/>
        <v>0</v>
      </c>
      <c r="V1454" s="25"/>
      <c r="W1454" s="27" t="str">
        <f t="shared" si="113"/>
        <v/>
      </c>
      <c r="X1454" s="43" t="str">
        <f t="shared" si="114"/>
        <v>OK</v>
      </c>
      <c r="Y1454" s="681" t="str">
        <f t="shared" si="115"/>
        <v/>
      </c>
    </row>
    <row r="1455" spans="1:25" x14ac:dyDescent="0.25">
      <c r="A1455" s="68" t="str">
        <f>'0'!$A$4</f>
        <v>………………..</v>
      </c>
      <c r="B1455" s="341">
        <f>'0'!$A$2</f>
        <v>46112</v>
      </c>
      <c r="C1455" s="341" t="s">
        <v>1246</v>
      </c>
      <c r="D1455" s="22"/>
      <c r="E1455" s="23"/>
      <c r="F1455" s="14"/>
      <c r="G1455" s="23"/>
      <c r="H1455" s="22"/>
      <c r="I1455" s="24"/>
      <c r="J1455" s="24"/>
      <c r="K1455" s="25"/>
      <c r="L1455" s="25"/>
      <c r="M1455" s="25"/>
      <c r="N1455" s="25"/>
      <c r="O1455" s="25"/>
      <c r="P1455" s="25"/>
      <c r="Q1455" s="26"/>
      <c r="R1455" s="25"/>
      <c r="S1455" s="25"/>
      <c r="T1455" s="27">
        <f t="shared" si="111"/>
        <v>0</v>
      </c>
      <c r="U1455" s="27">
        <f t="shared" si="112"/>
        <v>0</v>
      </c>
      <c r="V1455" s="25"/>
      <c r="W1455" s="27" t="str">
        <f t="shared" si="113"/>
        <v/>
      </c>
      <c r="X1455" s="43" t="str">
        <f t="shared" si="114"/>
        <v>OK</v>
      </c>
      <c r="Y1455" s="681" t="str">
        <f t="shared" si="115"/>
        <v/>
      </c>
    </row>
    <row r="1456" spans="1:25" x14ac:dyDescent="0.25">
      <c r="A1456" s="68" t="str">
        <f>'0'!$A$4</f>
        <v>………………..</v>
      </c>
      <c r="B1456" s="341">
        <f>'0'!$A$2</f>
        <v>46112</v>
      </c>
      <c r="C1456" s="341" t="s">
        <v>1246</v>
      </c>
      <c r="D1456" s="22"/>
      <c r="E1456" s="23"/>
      <c r="F1456" s="14"/>
      <c r="G1456" s="23"/>
      <c r="H1456" s="22"/>
      <c r="I1456" s="24"/>
      <c r="J1456" s="24"/>
      <c r="K1456" s="25"/>
      <c r="L1456" s="25"/>
      <c r="M1456" s="25"/>
      <c r="N1456" s="25"/>
      <c r="O1456" s="25"/>
      <c r="P1456" s="25"/>
      <c r="Q1456" s="26"/>
      <c r="R1456" s="25"/>
      <c r="S1456" s="25"/>
      <c r="T1456" s="27">
        <f t="shared" si="111"/>
        <v>0</v>
      </c>
      <c r="U1456" s="27">
        <f t="shared" si="112"/>
        <v>0</v>
      </c>
      <c r="V1456" s="25"/>
      <c r="W1456" s="27" t="str">
        <f t="shared" si="113"/>
        <v/>
      </c>
      <c r="X1456" s="43" t="str">
        <f t="shared" si="114"/>
        <v>OK</v>
      </c>
      <c r="Y1456" s="681" t="str">
        <f t="shared" si="115"/>
        <v/>
      </c>
    </row>
    <row r="1457" spans="1:25" x14ac:dyDescent="0.25">
      <c r="A1457" s="68" t="str">
        <f>'0'!$A$4</f>
        <v>………………..</v>
      </c>
      <c r="B1457" s="341">
        <f>'0'!$A$2</f>
        <v>46112</v>
      </c>
      <c r="C1457" s="341" t="s">
        <v>1246</v>
      </c>
      <c r="D1457" s="22"/>
      <c r="E1457" s="23"/>
      <c r="F1457" s="14"/>
      <c r="G1457" s="23"/>
      <c r="H1457" s="22"/>
      <c r="I1457" s="24"/>
      <c r="J1457" s="24"/>
      <c r="K1457" s="25"/>
      <c r="L1457" s="25"/>
      <c r="M1457" s="25"/>
      <c r="N1457" s="25"/>
      <c r="O1457" s="25"/>
      <c r="P1457" s="25"/>
      <c r="Q1457" s="26"/>
      <c r="R1457" s="25"/>
      <c r="S1457" s="25"/>
      <c r="T1457" s="27">
        <f t="shared" si="111"/>
        <v>0</v>
      </c>
      <c r="U1457" s="27">
        <f t="shared" si="112"/>
        <v>0</v>
      </c>
      <c r="V1457" s="25"/>
      <c r="W1457" s="27" t="str">
        <f t="shared" si="113"/>
        <v/>
      </c>
      <c r="X1457" s="43" t="str">
        <f t="shared" si="114"/>
        <v>OK</v>
      </c>
      <c r="Y1457" s="681" t="str">
        <f t="shared" si="115"/>
        <v/>
      </c>
    </row>
    <row r="1458" spans="1:25" x14ac:dyDescent="0.25">
      <c r="A1458" s="68" t="str">
        <f>'0'!$A$4</f>
        <v>………………..</v>
      </c>
      <c r="B1458" s="341">
        <f>'0'!$A$2</f>
        <v>46112</v>
      </c>
      <c r="C1458" s="341" t="s">
        <v>1246</v>
      </c>
      <c r="D1458" s="22"/>
      <c r="E1458" s="23"/>
      <c r="F1458" s="14"/>
      <c r="G1458" s="23"/>
      <c r="H1458" s="22"/>
      <c r="I1458" s="24"/>
      <c r="J1458" s="24"/>
      <c r="K1458" s="25"/>
      <c r="L1458" s="25"/>
      <c r="M1458" s="25"/>
      <c r="N1458" s="25"/>
      <c r="O1458" s="25"/>
      <c r="P1458" s="25"/>
      <c r="Q1458" s="26"/>
      <c r="R1458" s="25"/>
      <c r="S1458" s="25"/>
      <c r="T1458" s="27">
        <f t="shared" si="111"/>
        <v>0</v>
      </c>
      <c r="U1458" s="27">
        <f t="shared" si="112"/>
        <v>0</v>
      </c>
      <c r="V1458" s="25"/>
      <c r="W1458" s="27" t="str">
        <f t="shared" si="113"/>
        <v/>
      </c>
      <c r="X1458" s="43" t="str">
        <f t="shared" si="114"/>
        <v>OK</v>
      </c>
      <c r="Y1458" s="681" t="str">
        <f t="shared" si="115"/>
        <v/>
      </c>
    </row>
    <row r="1459" spans="1:25" x14ac:dyDescent="0.25">
      <c r="A1459" s="68" t="str">
        <f>'0'!$A$4</f>
        <v>………………..</v>
      </c>
      <c r="B1459" s="341">
        <f>'0'!$A$2</f>
        <v>46112</v>
      </c>
      <c r="C1459" s="341" t="s">
        <v>1246</v>
      </c>
      <c r="D1459" s="22"/>
      <c r="E1459" s="23"/>
      <c r="F1459" s="14"/>
      <c r="G1459" s="23"/>
      <c r="H1459" s="22"/>
      <c r="I1459" s="24"/>
      <c r="J1459" s="24"/>
      <c r="K1459" s="25"/>
      <c r="L1459" s="25"/>
      <c r="M1459" s="25"/>
      <c r="N1459" s="25"/>
      <c r="O1459" s="25"/>
      <c r="P1459" s="25"/>
      <c r="Q1459" s="26"/>
      <c r="R1459" s="25"/>
      <c r="S1459" s="25"/>
      <c r="T1459" s="27">
        <f t="shared" si="111"/>
        <v>0</v>
      </c>
      <c r="U1459" s="27">
        <f t="shared" si="112"/>
        <v>0</v>
      </c>
      <c r="V1459" s="25"/>
      <c r="W1459" s="27" t="str">
        <f t="shared" si="113"/>
        <v/>
      </c>
      <c r="X1459" s="43" t="str">
        <f t="shared" si="114"/>
        <v>OK</v>
      </c>
      <c r="Y1459" s="681" t="str">
        <f t="shared" si="115"/>
        <v/>
      </c>
    </row>
    <row r="1460" spans="1:25" x14ac:dyDescent="0.25">
      <c r="A1460" s="68" t="str">
        <f>'0'!$A$4</f>
        <v>………………..</v>
      </c>
      <c r="B1460" s="341">
        <f>'0'!$A$2</f>
        <v>46112</v>
      </c>
      <c r="C1460" s="341" t="s">
        <v>1246</v>
      </c>
      <c r="D1460" s="22"/>
      <c r="E1460" s="23"/>
      <c r="F1460" s="14"/>
      <c r="G1460" s="23"/>
      <c r="H1460" s="22"/>
      <c r="I1460" s="24"/>
      <c r="J1460" s="24"/>
      <c r="K1460" s="25"/>
      <c r="L1460" s="25"/>
      <c r="M1460" s="25"/>
      <c r="N1460" s="25"/>
      <c r="O1460" s="25"/>
      <c r="P1460" s="25"/>
      <c r="Q1460" s="26"/>
      <c r="R1460" s="25"/>
      <c r="S1460" s="25"/>
      <c r="T1460" s="27">
        <f t="shared" si="111"/>
        <v>0</v>
      </c>
      <c r="U1460" s="27">
        <f t="shared" si="112"/>
        <v>0</v>
      </c>
      <c r="V1460" s="25"/>
      <c r="W1460" s="27" t="str">
        <f t="shared" si="113"/>
        <v/>
      </c>
      <c r="X1460" s="43" t="str">
        <f t="shared" si="114"/>
        <v>OK</v>
      </c>
      <c r="Y1460" s="681" t="str">
        <f t="shared" si="115"/>
        <v/>
      </c>
    </row>
    <row r="1461" spans="1:25" x14ac:dyDescent="0.25">
      <c r="A1461" s="68" t="str">
        <f>'0'!$A$4</f>
        <v>………………..</v>
      </c>
      <c r="B1461" s="341">
        <f>'0'!$A$2</f>
        <v>46112</v>
      </c>
      <c r="C1461" s="341" t="s">
        <v>1246</v>
      </c>
      <c r="D1461" s="22"/>
      <c r="E1461" s="23"/>
      <c r="F1461" s="14"/>
      <c r="G1461" s="23"/>
      <c r="H1461" s="22"/>
      <c r="I1461" s="24"/>
      <c r="J1461" s="24"/>
      <c r="K1461" s="25"/>
      <c r="L1461" s="25"/>
      <c r="M1461" s="25"/>
      <c r="N1461" s="25"/>
      <c r="O1461" s="25"/>
      <c r="P1461" s="25"/>
      <c r="Q1461" s="26"/>
      <c r="R1461" s="25"/>
      <c r="S1461" s="25"/>
      <c r="T1461" s="27">
        <f t="shared" si="111"/>
        <v>0</v>
      </c>
      <c r="U1461" s="27">
        <f t="shared" si="112"/>
        <v>0</v>
      </c>
      <c r="V1461" s="25"/>
      <c r="W1461" s="27" t="str">
        <f t="shared" si="113"/>
        <v/>
      </c>
      <c r="X1461" s="43" t="str">
        <f t="shared" si="114"/>
        <v>OK</v>
      </c>
      <c r="Y1461" s="681" t="str">
        <f t="shared" si="115"/>
        <v/>
      </c>
    </row>
    <row r="1462" spans="1:25" x14ac:dyDescent="0.25">
      <c r="A1462" s="68" t="str">
        <f>'0'!$A$4</f>
        <v>………………..</v>
      </c>
      <c r="B1462" s="341">
        <f>'0'!$A$2</f>
        <v>46112</v>
      </c>
      <c r="C1462" s="341" t="s">
        <v>1246</v>
      </c>
      <c r="D1462" s="22"/>
      <c r="E1462" s="23"/>
      <c r="F1462" s="14"/>
      <c r="G1462" s="23"/>
      <c r="H1462" s="22"/>
      <c r="I1462" s="24"/>
      <c r="J1462" s="24"/>
      <c r="K1462" s="25"/>
      <c r="L1462" s="25"/>
      <c r="M1462" s="25"/>
      <c r="N1462" s="25"/>
      <c r="O1462" s="25"/>
      <c r="P1462" s="25"/>
      <c r="Q1462" s="26"/>
      <c r="R1462" s="25"/>
      <c r="S1462" s="25"/>
      <c r="T1462" s="27">
        <f t="shared" si="111"/>
        <v>0</v>
      </c>
      <c r="U1462" s="27">
        <f t="shared" si="112"/>
        <v>0</v>
      </c>
      <c r="V1462" s="25"/>
      <c r="W1462" s="27" t="str">
        <f t="shared" si="113"/>
        <v/>
      </c>
      <c r="X1462" s="43" t="str">
        <f t="shared" si="114"/>
        <v>OK</v>
      </c>
      <c r="Y1462" s="681" t="str">
        <f t="shared" si="115"/>
        <v/>
      </c>
    </row>
    <row r="1463" spans="1:25" x14ac:dyDescent="0.25">
      <c r="A1463" s="68" t="str">
        <f>'0'!$A$4</f>
        <v>………………..</v>
      </c>
      <c r="B1463" s="341">
        <f>'0'!$A$2</f>
        <v>46112</v>
      </c>
      <c r="C1463" s="341" t="s">
        <v>1246</v>
      </c>
      <c r="D1463" s="22"/>
      <c r="E1463" s="23"/>
      <c r="F1463" s="14"/>
      <c r="G1463" s="23"/>
      <c r="H1463" s="22"/>
      <c r="I1463" s="24"/>
      <c r="J1463" s="24"/>
      <c r="K1463" s="25"/>
      <c r="L1463" s="25"/>
      <c r="M1463" s="25"/>
      <c r="N1463" s="25"/>
      <c r="O1463" s="25"/>
      <c r="P1463" s="25"/>
      <c r="Q1463" s="26"/>
      <c r="R1463" s="25"/>
      <c r="S1463" s="25"/>
      <c r="T1463" s="27">
        <f t="shared" si="111"/>
        <v>0</v>
      </c>
      <c r="U1463" s="27">
        <f t="shared" si="112"/>
        <v>0</v>
      </c>
      <c r="V1463" s="25"/>
      <c r="W1463" s="27" t="str">
        <f t="shared" si="113"/>
        <v/>
      </c>
      <c r="X1463" s="43" t="str">
        <f t="shared" si="114"/>
        <v>OK</v>
      </c>
      <c r="Y1463" s="681" t="str">
        <f t="shared" si="115"/>
        <v/>
      </c>
    </row>
    <row r="1464" spans="1:25" x14ac:dyDescent="0.25">
      <c r="A1464" s="68" t="str">
        <f>'0'!$A$4</f>
        <v>………………..</v>
      </c>
      <c r="B1464" s="341">
        <f>'0'!$A$2</f>
        <v>46112</v>
      </c>
      <c r="C1464" s="341" t="s">
        <v>1246</v>
      </c>
      <c r="D1464" s="22"/>
      <c r="E1464" s="23"/>
      <c r="F1464" s="14"/>
      <c r="G1464" s="23"/>
      <c r="H1464" s="22"/>
      <c r="I1464" s="24"/>
      <c r="J1464" s="24"/>
      <c r="K1464" s="25"/>
      <c r="L1464" s="25"/>
      <c r="M1464" s="25"/>
      <c r="N1464" s="25"/>
      <c r="O1464" s="25"/>
      <c r="P1464" s="25"/>
      <c r="Q1464" s="26"/>
      <c r="R1464" s="25"/>
      <c r="S1464" s="25"/>
      <c r="T1464" s="27">
        <f t="shared" si="111"/>
        <v>0</v>
      </c>
      <c r="U1464" s="27">
        <f t="shared" si="112"/>
        <v>0</v>
      </c>
      <c r="V1464" s="25"/>
      <c r="W1464" s="27" t="str">
        <f t="shared" si="113"/>
        <v/>
      </c>
      <c r="X1464" s="43" t="str">
        <f t="shared" si="114"/>
        <v>OK</v>
      </c>
      <c r="Y1464" s="681" t="str">
        <f t="shared" si="115"/>
        <v/>
      </c>
    </row>
    <row r="1465" spans="1:25" x14ac:dyDescent="0.25">
      <c r="A1465" s="68" t="str">
        <f>'0'!$A$4</f>
        <v>………………..</v>
      </c>
      <c r="B1465" s="341">
        <f>'0'!$A$2</f>
        <v>46112</v>
      </c>
      <c r="C1465" s="341" t="s">
        <v>1246</v>
      </c>
      <c r="D1465" s="22"/>
      <c r="E1465" s="23"/>
      <c r="F1465" s="14"/>
      <c r="G1465" s="23"/>
      <c r="H1465" s="22"/>
      <c r="I1465" s="24"/>
      <c r="J1465" s="24"/>
      <c r="K1465" s="25"/>
      <c r="L1465" s="25"/>
      <c r="M1465" s="25"/>
      <c r="N1465" s="25"/>
      <c r="O1465" s="25"/>
      <c r="P1465" s="25"/>
      <c r="Q1465" s="26"/>
      <c r="R1465" s="25"/>
      <c r="S1465" s="25"/>
      <c r="T1465" s="27">
        <f t="shared" si="111"/>
        <v>0</v>
      </c>
      <c r="U1465" s="27">
        <f t="shared" si="112"/>
        <v>0</v>
      </c>
      <c r="V1465" s="25"/>
      <c r="W1465" s="27" t="str">
        <f t="shared" si="113"/>
        <v/>
      </c>
      <c r="X1465" s="43" t="str">
        <f t="shared" si="114"/>
        <v>OK</v>
      </c>
      <c r="Y1465" s="681" t="str">
        <f t="shared" si="115"/>
        <v/>
      </c>
    </row>
    <row r="1466" spans="1:25" x14ac:dyDescent="0.25">
      <c r="A1466" s="68" t="str">
        <f>'0'!$A$4</f>
        <v>………………..</v>
      </c>
      <c r="B1466" s="341">
        <f>'0'!$A$2</f>
        <v>46112</v>
      </c>
      <c r="C1466" s="341" t="s">
        <v>1246</v>
      </c>
      <c r="D1466" s="22"/>
      <c r="E1466" s="23"/>
      <c r="F1466" s="14"/>
      <c r="G1466" s="23"/>
      <c r="H1466" s="22"/>
      <c r="I1466" s="24"/>
      <c r="J1466" s="24"/>
      <c r="K1466" s="25"/>
      <c r="L1466" s="25"/>
      <c r="M1466" s="25"/>
      <c r="N1466" s="25"/>
      <c r="O1466" s="25"/>
      <c r="P1466" s="25"/>
      <c r="Q1466" s="26"/>
      <c r="R1466" s="25"/>
      <c r="S1466" s="25"/>
      <c r="T1466" s="27">
        <f t="shared" si="111"/>
        <v>0</v>
      </c>
      <c r="U1466" s="27">
        <f t="shared" si="112"/>
        <v>0</v>
      </c>
      <c r="V1466" s="25"/>
      <c r="W1466" s="27" t="str">
        <f t="shared" si="113"/>
        <v/>
      </c>
      <c r="X1466" s="43" t="str">
        <f t="shared" si="114"/>
        <v>OK</v>
      </c>
      <c r="Y1466" s="681" t="str">
        <f t="shared" si="115"/>
        <v/>
      </c>
    </row>
    <row r="1467" spans="1:25" x14ac:dyDescent="0.25">
      <c r="A1467" s="68" t="str">
        <f>'0'!$A$4</f>
        <v>………………..</v>
      </c>
      <c r="B1467" s="341">
        <f>'0'!$A$2</f>
        <v>46112</v>
      </c>
      <c r="C1467" s="341" t="s">
        <v>1246</v>
      </c>
      <c r="D1467" s="22"/>
      <c r="E1467" s="23"/>
      <c r="F1467" s="14"/>
      <c r="G1467" s="23"/>
      <c r="H1467" s="22"/>
      <c r="I1467" s="24"/>
      <c r="J1467" s="24"/>
      <c r="K1467" s="25"/>
      <c r="L1467" s="25"/>
      <c r="M1467" s="25"/>
      <c r="N1467" s="25"/>
      <c r="O1467" s="25"/>
      <c r="P1467" s="25"/>
      <c r="Q1467" s="26"/>
      <c r="R1467" s="25"/>
      <c r="S1467" s="25"/>
      <c r="T1467" s="27">
        <f t="shared" si="111"/>
        <v>0</v>
      </c>
      <c r="U1467" s="27">
        <f t="shared" si="112"/>
        <v>0</v>
      </c>
      <c r="V1467" s="25"/>
      <c r="W1467" s="27" t="str">
        <f t="shared" si="113"/>
        <v/>
      </c>
      <c r="X1467" s="43" t="str">
        <f t="shared" si="114"/>
        <v>OK</v>
      </c>
      <c r="Y1467" s="681" t="str">
        <f t="shared" si="115"/>
        <v/>
      </c>
    </row>
    <row r="1468" spans="1:25" x14ac:dyDescent="0.25">
      <c r="A1468" s="68" t="str">
        <f>'0'!$A$4</f>
        <v>………………..</v>
      </c>
      <c r="B1468" s="341">
        <f>'0'!$A$2</f>
        <v>46112</v>
      </c>
      <c r="C1468" s="341" t="s">
        <v>1246</v>
      </c>
      <c r="D1468" s="22"/>
      <c r="E1468" s="23"/>
      <c r="F1468" s="14"/>
      <c r="G1468" s="23"/>
      <c r="H1468" s="22"/>
      <c r="I1468" s="24"/>
      <c r="J1468" s="24"/>
      <c r="K1468" s="25"/>
      <c r="L1468" s="25"/>
      <c r="M1468" s="25"/>
      <c r="N1468" s="25"/>
      <c r="O1468" s="25"/>
      <c r="P1468" s="25"/>
      <c r="Q1468" s="26"/>
      <c r="R1468" s="25"/>
      <c r="S1468" s="25"/>
      <c r="T1468" s="27">
        <f t="shared" si="111"/>
        <v>0</v>
      </c>
      <c r="U1468" s="27">
        <f t="shared" si="112"/>
        <v>0</v>
      </c>
      <c r="V1468" s="25"/>
      <c r="W1468" s="27" t="str">
        <f t="shared" si="113"/>
        <v/>
      </c>
      <c r="X1468" s="43" t="str">
        <f t="shared" si="114"/>
        <v>OK</v>
      </c>
      <c r="Y1468" s="681" t="str">
        <f t="shared" si="115"/>
        <v/>
      </c>
    </row>
    <row r="1469" spans="1:25" x14ac:dyDescent="0.25">
      <c r="A1469" s="68" t="str">
        <f>'0'!$A$4</f>
        <v>………………..</v>
      </c>
      <c r="B1469" s="341">
        <f>'0'!$A$2</f>
        <v>46112</v>
      </c>
      <c r="C1469" s="341" t="s">
        <v>1246</v>
      </c>
      <c r="D1469" s="22"/>
      <c r="E1469" s="23"/>
      <c r="F1469" s="14"/>
      <c r="G1469" s="23"/>
      <c r="H1469" s="22"/>
      <c r="I1469" s="24"/>
      <c r="J1469" s="24"/>
      <c r="K1469" s="25"/>
      <c r="L1469" s="25"/>
      <c r="M1469" s="25"/>
      <c r="N1469" s="25"/>
      <c r="O1469" s="25"/>
      <c r="P1469" s="25"/>
      <c r="Q1469" s="26"/>
      <c r="R1469" s="25"/>
      <c r="S1469" s="25"/>
      <c r="T1469" s="27">
        <f t="shared" si="111"/>
        <v>0</v>
      </c>
      <c r="U1469" s="27">
        <f t="shared" si="112"/>
        <v>0</v>
      </c>
      <c r="V1469" s="25"/>
      <c r="W1469" s="27" t="str">
        <f t="shared" si="113"/>
        <v/>
      </c>
      <c r="X1469" s="43" t="str">
        <f t="shared" si="114"/>
        <v>OK</v>
      </c>
      <c r="Y1469" s="681" t="str">
        <f t="shared" si="115"/>
        <v/>
      </c>
    </row>
    <row r="1470" spans="1:25" x14ac:dyDescent="0.25">
      <c r="A1470" s="68" t="str">
        <f>'0'!$A$4</f>
        <v>………………..</v>
      </c>
      <c r="B1470" s="341">
        <f>'0'!$A$2</f>
        <v>46112</v>
      </c>
      <c r="C1470" s="341" t="s">
        <v>1246</v>
      </c>
      <c r="D1470" s="22"/>
      <c r="E1470" s="23"/>
      <c r="F1470" s="14"/>
      <c r="G1470" s="23"/>
      <c r="H1470" s="22"/>
      <c r="I1470" s="24"/>
      <c r="J1470" s="24"/>
      <c r="K1470" s="25"/>
      <c r="L1470" s="25"/>
      <c r="M1470" s="25"/>
      <c r="N1470" s="25"/>
      <c r="O1470" s="25"/>
      <c r="P1470" s="25"/>
      <c r="Q1470" s="26"/>
      <c r="R1470" s="25"/>
      <c r="S1470" s="25"/>
      <c r="T1470" s="27">
        <f t="shared" si="111"/>
        <v>0</v>
      </c>
      <c r="U1470" s="27">
        <f t="shared" si="112"/>
        <v>0</v>
      </c>
      <c r="V1470" s="25"/>
      <c r="W1470" s="27" t="str">
        <f t="shared" si="113"/>
        <v/>
      </c>
      <c r="X1470" s="43" t="str">
        <f t="shared" si="114"/>
        <v>OK</v>
      </c>
      <c r="Y1470" s="681" t="str">
        <f t="shared" si="115"/>
        <v/>
      </c>
    </row>
    <row r="1471" spans="1:25" x14ac:dyDescent="0.25">
      <c r="A1471" s="68" t="str">
        <f>'0'!$A$4</f>
        <v>………………..</v>
      </c>
      <c r="B1471" s="341">
        <f>'0'!$A$2</f>
        <v>46112</v>
      </c>
      <c r="C1471" s="341" t="s">
        <v>1246</v>
      </c>
      <c r="D1471" s="22"/>
      <c r="E1471" s="23"/>
      <c r="F1471" s="14"/>
      <c r="G1471" s="23"/>
      <c r="H1471" s="22"/>
      <c r="I1471" s="24"/>
      <c r="J1471" s="24"/>
      <c r="K1471" s="25"/>
      <c r="L1471" s="25"/>
      <c r="M1471" s="25"/>
      <c r="N1471" s="25"/>
      <c r="O1471" s="25"/>
      <c r="P1471" s="25"/>
      <c r="Q1471" s="26"/>
      <c r="R1471" s="25"/>
      <c r="S1471" s="25"/>
      <c r="T1471" s="27">
        <f t="shared" si="111"/>
        <v>0</v>
      </c>
      <c r="U1471" s="27">
        <f t="shared" si="112"/>
        <v>0</v>
      </c>
      <c r="V1471" s="25"/>
      <c r="W1471" s="27" t="str">
        <f t="shared" si="113"/>
        <v/>
      </c>
      <c r="X1471" s="43" t="str">
        <f t="shared" si="114"/>
        <v>OK</v>
      </c>
      <c r="Y1471" s="681" t="str">
        <f t="shared" si="115"/>
        <v/>
      </c>
    </row>
    <row r="1472" spans="1:25" x14ac:dyDescent="0.25">
      <c r="A1472" s="68" t="str">
        <f>'0'!$A$4</f>
        <v>………………..</v>
      </c>
      <c r="B1472" s="341">
        <f>'0'!$A$2</f>
        <v>46112</v>
      </c>
      <c r="C1472" s="341" t="s">
        <v>1246</v>
      </c>
      <c r="D1472" s="22"/>
      <c r="E1472" s="23"/>
      <c r="F1472" s="14"/>
      <c r="G1472" s="23"/>
      <c r="H1472" s="22"/>
      <c r="I1472" s="24"/>
      <c r="J1472" s="24"/>
      <c r="K1472" s="25"/>
      <c r="L1472" s="25"/>
      <c r="M1472" s="25"/>
      <c r="N1472" s="25"/>
      <c r="O1472" s="25"/>
      <c r="P1472" s="25"/>
      <c r="Q1472" s="26"/>
      <c r="R1472" s="25"/>
      <c r="S1472" s="25"/>
      <c r="T1472" s="27">
        <f t="shared" si="111"/>
        <v>0</v>
      </c>
      <c r="U1472" s="27">
        <f t="shared" si="112"/>
        <v>0</v>
      </c>
      <c r="V1472" s="25"/>
      <c r="W1472" s="27" t="str">
        <f t="shared" si="113"/>
        <v/>
      </c>
      <c r="X1472" s="43" t="str">
        <f t="shared" si="114"/>
        <v>OK</v>
      </c>
      <c r="Y1472" s="681" t="str">
        <f t="shared" si="115"/>
        <v/>
      </c>
    </row>
    <row r="1473" spans="1:25" x14ac:dyDescent="0.25">
      <c r="A1473" s="68" t="str">
        <f>'0'!$A$4</f>
        <v>………………..</v>
      </c>
      <c r="B1473" s="341">
        <f>'0'!$A$2</f>
        <v>46112</v>
      </c>
      <c r="C1473" s="341" t="s">
        <v>1246</v>
      </c>
      <c r="D1473" s="22"/>
      <c r="E1473" s="23"/>
      <c r="F1473" s="14"/>
      <c r="G1473" s="23"/>
      <c r="H1473" s="22"/>
      <c r="I1473" s="24"/>
      <c r="J1473" s="24"/>
      <c r="K1473" s="25"/>
      <c r="L1473" s="25"/>
      <c r="M1473" s="25"/>
      <c r="N1473" s="25"/>
      <c r="O1473" s="25"/>
      <c r="P1473" s="25"/>
      <c r="Q1473" s="26"/>
      <c r="R1473" s="25"/>
      <c r="S1473" s="25"/>
      <c r="T1473" s="27">
        <f t="shared" si="111"/>
        <v>0</v>
      </c>
      <c r="U1473" s="27">
        <f t="shared" si="112"/>
        <v>0</v>
      </c>
      <c r="V1473" s="25"/>
      <c r="W1473" s="27" t="str">
        <f t="shared" si="113"/>
        <v/>
      </c>
      <c r="X1473" s="43" t="str">
        <f t="shared" si="114"/>
        <v>OK</v>
      </c>
      <c r="Y1473" s="681" t="str">
        <f t="shared" si="115"/>
        <v/>
      </c>
    </row>
    <row r="1474" spans="1:25" x14ac:dyDescent="0.25">
      <c r="A1474" s="68" t="str">
        <f>'0'!$A$4</f>
        <v>………………..</v>
      </c>
      <c r="B1474" s="341">
        <f>'0'!$A$2</f>
        <v>46112</v>
      </c>
      <c r="C1474" s="341" t="s">
        <v>1246</v>
      </c>
      <c r="D1474" s="22"/>
      <c r="E1474" s="23"/>
      <c r="F1474" s="14"/>
      <c r="G1474" s="23"/>
      <c r="H1474" s="22"/>
      <c r="I1474" s="24"/>
      <c r="J1474" s="24"/>
      <c r="K1474" s="25"/>
      <c r="L1474" s="25"/>
      <c r="M1474" s="25"/>
      <c r="N1474" s="25"/>
      <c r="O1474" s="25"/>
      <c r="P1474" s="25"/>
      <c r="Q1474" s="26"/>
      <c r="R1474" s="25"/>
      <c r="S1474" s="25"/>
      <c r="T1474" s="27">
        <f t="shared" si="111"/>
        <v>0</v>
      </c>
      <c r="U1474" s="27">
        <f t="shared" si="112"/>
        <v>0</v>
      </c>
      <c r="V1474" s="25"/>
      <c r="W1474" s="27" t="str">
        <f t="shared" si="113"/>
        <v/>
      </c>
      <c r="X1474" s="43" t="str">
        <f t="shared" si="114"/>
        <v>OK</v>
      </c>
      <c r="Y1474" s="681" t="str">
        <f t="shared" si="115"/>
        <v/>
      </c>
    </row>
    <row r="1475" spans="1:25" x14ac:dyDescent="0.25">
      <c r="A1475" s="68" t="str">
        <f>'0'!$A$4</f>
        <v>………………..</v>
      </c>
      <c r="B1475" s="341">
        <f>'0'!$A$2</f>
        <v>46112</v>
      </c>
      <c r="C1475" s="341" t="s">
        <v>1246</v>
      </c>
      <c r="D1475" s="22"/>
      <c r="E1475" s="23"/>
      <c r="F1475" s="14"/>
      <c r="G1475" s="23"/>
      <c r="H1475" s="22"/>
      <c r="I1475" s="24"/>
      <c r="J1475" s="24"/>
      <c r="K1475" s="25"/>
      <c r="L1475" s="25"/>
      <c r="M1475" s="25"/>
      <c r="N1475" s="25"/>
      <c r="O1475" s="25"/>
      <c r="P1475" s="25"/>
      <c r="Q1475" s="26"/>
      <c r="R1475" s="25"/>
      <c r="S1475" s="25"/>
      <c r="T1475" s="27">
        <f t="shared" si="111"/>
        <v>0</v>
      </c>
      <c r="U1475" s="27">
        <f t="shared" si="112"/>
        <v>0</v>
      </c>
      <c r="V1475" s="25"/>
      <c r="W1475" s="27" t="str">
        <f t="shared" si="113"/>
        <v/>
      </c>
      <c r="X1475" s="43" t="str">
        <f t="shared" si="114"/>
        <v>OK</v>
      </c>
      <c r="Y1475" s="681" t="str">
        <f t="shared" si="115"/>
        <v/>
      </c>
    </row>
    <row r="1476" spans="1:25" x14ac:dyDescent="0.25">
      <c r="A1476" s="68" t="str">
        <f>'0'!$A$4</f>
        <v>………………..</v>
      </c>
      <c r="B1476" s="341">
        <f>'0'!$A$2</f>
        <v>46112</v>
      </c>
      <c r="C1476" s="341" t="s">
        <v>1246</v>
      </c>
      <c r="D1476" s="22"/>
      <c r="E1476" s="23"/>
      <c r="F1476" s="14"/>
      <c r="G1476" s="23"/>
      <c r="H1476" s="22"/>
      <c r="I1476" s="24"/>
      <c r="J1476" s="24"/>
      <c r="K1476" s="25"/>
      <c r="L1476" s="25"/>
      <c r="M1476" s="25"/>
      <c r="N1476" s="25"/>
      <c r="O1476" s="25"/>
      <c r="P1476" s="25"/>
      <c r="Q1476" s="26"/>
      <c r="R1476" s="25"/>
      <c r="S1476" s="25"/>
      <c r="T1476" s="27">
        <f t="shared" si="111"/>
        <v>0</v>
      </c>
      <c r="U1476" s="27">
        <f t="shared" si="112"/>
        <v>0</v>
      </c>
      <c r="V1476" s="25"/>
      <c r="W1476" s="27" t="str">
        <f t="shared" si="113"/>
        <v/>
      </c>
      <c r="X1476" s="43" t="str">
        <f t="shared" si="114"/>
        <v>OK</v>
      </c>
      <c r="Y1476" s="681" t="str">
        <f t="shared" si="115"/>
        <v/>
      </c>
    </row>
    <row r="1477" spans="1:25" x14ac:dyDescent="0.25">
      <c r="A1477" s="68" t="str">
        <f>'0'!$A$4</f>
        <v>………………..</v>
      </c>
      <c r="B1477" s="341">
        <f>'0'!$A$2</f>
        <v>46112</v>
      </c>
      <c r="C1477" s="341" t="s">
        <v>1246</v>
      </c>
      <c r="D1477" s="22"/>
      <c r="E1477" s="23"/>
      <c r="F1477" s="14"/>
      <c r="G1477" s="23"/>
      <c r="H1477" s="22"/>
      <c r="I1477" s="24"/>
      <c r="J1477" s="24"/>
      <c r="K1477" s="25"/>
      <c r="L1477" s="25"/>
      <c r="M1477" s="25"/>
      <c r="N1477" s="25"/>
      <c r="O1477" s="25"/>
      <c r="P1477" s="25"/>
      <c r="Q1477" s="26"/>
      <c r="R1477" s="25"/>
      <c r="S1477" s="25"/>
      <c r="T1477" s="27">
        <f t="shared" si="111"/>
        <v>0</v>
      </c>
      <c r="U1477" s="27">
        <f t="shared" si="112"/>
        <v>0</v>
      </c>
      <c r="V1477" s="25"/>
      <c r="W1477" s="27" t="str">
        <f t="shared" si="113"/>
        <v/>
      </c>
      <c r="X1477" s="43" t="str">
        <f t="shared" si="114"/>
        <v>OK</v>
      </c>
      <c r="Y1477" s="681" t="str">
        <f t="shared" si="115"/>
        <v/>
      </c>
    </row>
    <row r="1478" spans="1:25" x14ac:dyDescent="0.25">
      <c r="A1478" s="68" t="str">
        <f>'0'!$A$4</f>
        <v>………………..</v>
      </c>
      <c r="B1478" s="341">
        <f>'0'!$A$2</f>
        <v>46112</v>
      </c>
      <c r="C1478" s="341" t="s">
        <v>1246</v>
      </c>
      <c r="D1478" s="22"/>
      <c r="E1478" s="23"/>
      <c r="F1478" s="14"/>
      <c r="G1478" s="23"/>
      <c r="H1478" s="22"/>
      <c r="I1478" s="24"/>
      <c r="J1478" s="24"/>
      <c r="K1478" s="25"/>
      <c r="L1478" s="25"/>
      <c r="M1478" s="25"/>
      <c r="N1478" s="25"/>
      <c r="O1478" s="25"/>
      <c r="P1478" s="25"/>
      <c r="Q1478" s="26"/>
      <c r="R1478" s="25"/>
      <c r="S1478" s="25"/>
      <c r="T1478" s="27">
        <f t="shared" si="111"/>
        <v>0</v>
      </c>
      <c r="U1478" s="27">
        <f t="shared" si="112"/>
        <v>0</v>
      </c>
      <c r="V1478" s="25"/>
      <c r="W1478" s="27" t="str">
        <f t="shared" si="113"/>
        <v/>
      </c>
      <c r="X1478" s="43" t="str">
        <f t="shared" si="114"/>
        <v>OK</v>
      </c>
      <c r="Y1478" s="681" t="str">
        <f t="shared" si="115"/>
        <v/>
      </c>
    </row>
    <row r="1479" spans="1:25" x14ac:dyDescent="0.25">
      <c r="A1479" s="68" t="str">
        <f>'0'!$A$4</f>
        <v>………………..</v>
      </c>
      <c r="B1479" s="341">
        <f>'0'!$A$2</f>
        <v>46112</v>
      </c>
      <c r="C1479" s="341" t="s">
        <v>1246</v>
      </c>
      <c r="D1479" s="22"/>
      <c r="E1479" s="23"/>
      <c r="F1479" s="14"/>
      <c r="G1479" s="23"/>
      <c r="H1479" s="22"/>
      <c r="I1479" s="24"/>
      <c r="J1479" s="24"/>
      <c r="K1479" s="25"/>
      <c r="L1479" s="25"/>
      <c r="M1479" s="25"/>
      <c r="N1479" s="25"/>
      <c r="O1479" s="25"/>
      <c r="P1479" s="25"/>
      <c r="Q1479" s="26"/>
      <c r="R1479" s="25"/>
      <c r="S1479" s="25"/>
      <c r="T1479" s="27">
        <f t="shared" si="111"/>
        <v>0</v>
      </c>
      <c r="U1479" s="27">
        <f t="shared" si="112"/>
        <v>0</v>
      </c>
      <c r="V1479" s="25"/>
      <c r="W1479" s="27" t="str">
        <f t="shared" si="113"/>
        <v/>
      </c>
      <c r="X1479" s="43" t="str">
        <f t="shared" si="114"/>
        <v>OK</v>
      </c>
      <c r="Y1479" s="681" t="str">
        <f t="shared" si="115"/>
        <v/>
      </c>
    </row>
    <row r="1480" spans="1:25" x14ac:dyDescent="0.25">
      <c r="A1480" s="68" t="str">
        <f>'0'!$A$4</f>
        <v>………………..</v>
      </c>
      <c r="B1480" s="341">
        <f>'0'!$A$2</f>
        <v>46112</v>
      </c>
      <c r="C1480" s="341" t="s">
        <v>1246</v>
      </c>
      <c r="D1480" s="22"/>
      <c r="E1480" s="23"/>
      <c r="F1480" s="14"/>
      <c r="G1480" s="23"/>
      <c r="H1480" s="22"/>
      <c r="I1480" s="24"/>
      <c r="J1480" s="24"/>
      <c r="K1480" s="25"/>
      <c r="L1480" s="25"/>
      <c r="M1480" s="25"/>
      <c r="N1480" s="25"/>
      <c r="O1480" s="25"/>
      <c r="P1480" s="25"/>
      <c r="Q1480" s="26"/>
      <c r="R1480" s="25"/>
      <c r="S1480" s="25"/>
      <c r="T1480" s="27">
        <f t="shared" si="111"/>
        <v>0</v>
      </c>
      <c r="U1480" s="27">
        <f t="shared" si="112"/>
        <v>0</v>
      </c>
      <c r="V1480" s="25"/>
      <c r="W1480" s="27" t="str">
        <f t="shared" si="113"/>
        <v/>
      </c>
      <c r="X1480" s="43" t="str">
        <f t="shared" si="114"/>
        <v>OK</v>
      </c>
      <c r="Y1480" s="681" t="str">
        <f t="shared" si="115"/>
        <v/>
      </c>
    </row>
    <row r="1481" spans="1:25" x14ac:dyDescent="0.25">
      <c r="A1481" s="68" t="str">
        <f>'0'!$A$4</f>
        <v>………………..</v>
      </c>
      <c r="B1481" s="341">
        <f>'0'!$A$2</f>
        <v>46112</v>
      </c>
      <c r="C1481" s="341" t="s">
        <v>1246</v>
      </c>
      <c r="D1481" s="22"/>
      <c r="E1481" s="23"/>
      <c r="F1481" s="14"/>
      <c r="G1481" s="23"/>
      <c r="H1481" s="22"/>
      <c r="I1481" s="24"/>
      <c r="J1481" s="24"/>
      <c r="K1481" s="25"/>
      <c r="L1481" s="25"/>
      <c r="M1481" s="25"/>
      <c r="N1481" s="25"/>
      <c r="O1481" s="25"/>
      <c r="P1481" s="25"/>
      <c r="Q1481" s="26"/>
      <c r="R1481" s="25"/>
      <c r="S1481" s="25"/>
      <c r="T1481" s="27">
        <f t="shared" ref="T1481:T1544" si="116">N1481+P1481-R1481</f>
        <v>0</v>
      </c>
      <c r="U1481" s="27">
        <f t="shared" ref="U1481:U1544" si="117">O1481+Q1481-S1481</f>
        <v>0</v>
      </c>
      <c r="V1481" s="25"/>
      <c r="W1481" s="27" t="str">
        <f t="shared" ref="W1481:W1544" si="118">IF(K1481="","",K1481-M1481-(P1481-Q1481))</f>
        <v/>
      </c>
      <c r="X1481" s="43" t="str">
        <f t="shared" ref="X1481:X1544" si="119">IF(ROUND(T1481-V1481,2)&gt;=0,"OK","Просрочието не може да надхвърля задължението")</f>
        <v>OK</v>
      </c>
      <c r="Y1481" s="681" t="str">
        <f t="shared" ref="Y1481:Y1544" si="120">IF(COUNTBLANK(D1481:W1481)=18,"",IF(D1481="999999999","",IF(ISNUMBER(VALUE(D1481)),IF(LEN(D1481)&lt;&gt;9,"Въведеното ЕИК е твърде късо или твърде дълго",IF(OR(MOD(MID(D1481,1,1)*1+MID(D1481,2,1)*2+MID(D1481,3,1)*3+MID(D1481,4,1)*4+MID(D1481,5,1)*5+MID(D1481,6,1)*6+MID(D1481,7,1)*7+MID(D1481,8,1)*8,11)-MID(D1481,9,1)=0,AND(MOD(MID(D1481,1,1)*3+MID(D1481,2,1)*4+MID(D1481,3,1)*5+MID(D1481,4,1)*6+MID(D1481,5,1)*7+MID(D1481,6,1)*8+MID(D1481,7,1)*9+MID(D1481,8,1)*10,11)=10,MID(D1481,9,1)*1=0),MOD(MID(D1481,1,1)*3+MID(D1481,2,1)*4+MID(D1481,3,1)*5+MID(D1481,4,1)*6+MID(D1481,5,1)*7+MID(D1481,6,1)*8+MID(D1481,7,1)*9+MID(D1481,8,1)*10,11)-MID(D1481,9,1)=0),"","Въведеното ЕИК е невалидно")),"Въведеното ЕИК съдържа непозволени символи")))</f>
        <v/>
      </c>
    </row>
    <row r="1482" spans="1:25" x14ac:dyDescent="0.25">
      <c r="A1482" s="68" t="str">
        <f>'0'!$A$4</f>
        <v>………………..</v>
      </c>
      <c r="B1482" s="341">
        <f>'0'!$A$2</f>
        <v>46112</v>
      </c>
      <c r="C1482" s="341" t="s">
        <v>1246</v>
      </c>
      <c r="D1482" s="22"/>
      <c r="E1482" s="23"/>
      <c r="F1482" s="14"/>
      <c r="G1482" s="23"/>
      <c r="H1482" s="22"/>
      <c r="I1482" s="24"/>
      <c r="J1482" s="24"/>
      <c r="K1482" s="25"/>
      <c r="L1482" s="25"/>
      <c r="M1482" s="25"/>
      <c r="N1482" s="25"/>
      <c r="O1482" s="25"/>
      <c r="P1482" s="25"/>
      <c r="Q1482" s="26"/>
      <c r="R1482" s="25"/>
      <c r="S1482" s="25"/>
      <c r="T1482" s="27">
        <f t="shared" si="116"/>
        <v>0</v>
      </c>
      <c r="U1482" s="27">
        <f t="shared" si="117"/>
        <v>0</v>
      </c>
      <c r="V1482" s="25"/>
      <c r="W1482" s="27" t="str">
        <f t="shared" si="118"/>
        <v/>
      </c>
      <c r="X1482" s="43" t="str">
        <f t="shared" si="119"/>
        <v>OK</v>
      </c>
      <c r="Y1482" s="681" t="str">
        <f t="shared" si="120"/>
        <v/>
      </c>
    </row>
    <row r="1483" spans="1:25" x14ac:dyDescent="0.25">
      <c r="A1483" s="68" t="str">
        <f>'0'!$A$4</f>
        <v>………………..</v>
      </c>
      <c r="B1483" s="341">
        <f>'0'!$A$2</f>
        <v>46112</v>
      </c>
      <c r="C1483" s="341" t="s">
        <v>1246</v>
      </c>
      <c r="D1483" s="22"/>
      <c r="E1483" s="23"/>
      <c r="F1483" s="14"/>
      <c r="G1483" s="23"/>
      <c r="H1483" s="22"/>
      <c r="I1483" s="24"/>
      <c r="J1483" s="24"/>
      <c r="K1483" s="25"/>
      <c r="L1483" s="25"/>
      <c r="M1483" s="25"/>
      <c r="N1483" s="25"/>
      <c r="O1483" s="25"/>
      <c r="P1483" s="25"/>
      <c r="Q1483" s="26"/>
      <c r="R1483" s="25"/>
      <c r="S1483" s="25"/>
      <c r="T1483" s="27">
        <f t="shared" si="116"/>
        <v>0</v>
      </c>
      <c r="U1483" s="27">
        <f t="shared" si="117"/>
        <v>0</v>
      </c>
      <c r="V1483" s="25"/>
      <c r="W1483" s="27" t="str">
        <f t="shared" si="118"/>
        <v/>
      </c>
      <c r="X1483" s="43" t="str">
        <f t="shared" si="119"/>
        <v>OK</v>
      </c>
      <c r="Y1483" s="681" t="str">
        <f t="shared" si="120"/>
        <v/>
      </c>
    </row>
    <row r="1484" spans="1:25" x14ac:dyDescent="0.25">
      <c r="A1484" s="68" t="str">
        <f>'0'!$A$4</f>
        <v>………………..</v>
      </c>
      <c r="B1484" s="341">
        <f>'0'!$A$2</f>
        <v>46112</v>
      </c>
      <c r="C1484" s="341" t="s">
        <v>1246</v>
      </c>
      <c r="D1484" s="22"/>
      <c r="E1484" s="23"/>
      <c r="F1484" s="14"/>
      <c r="G1484" s="23"/>
      <c r="H1484" s="22"/>
      <c r="I1484" s="24"/>
      <c r="J1484" s="24"/>
      <c r="K1484" s="25"/>
      <c r="L1484" s="25"/>
      <c r="M1484" s="25"/>
      <c r="N1484" s="25"/>
      <c r="O1484" s="25"/>
      <c r="P1484" s="25"/>
      <c r="Q1484" s="26"/>
      <c r="R1484" s="25"/>
      <c r="S1484" s="25"/>
      <c r="T1484" s="27">
        <f t="shared" si="116"/>
        <v>0</v>
      </c>
      <c r="U1484" s="27">
        <f t="shared" si="117"/>
        <v>0</v>
      </c>
      <c r="V1484" s="25"/>
      <c r="W1484" s="27" t="str">
        <f t="shared" si="118"/>
        <v/>
      </c>
      <c r="X1484" s="43" t="str">
        <f t="shared" si="119"/>
        <v>OK</v>
      </c>
      <c r="Y1484" s="681" t="str">
        <f t="shared" si="120"/>
        <v/>
      </c>
    </row>
    <row r="1485" spans="1:25" x14ac:dyDescent="0.25">
      <c r="A1485" s="68" t="str">
        <f>'0'!$A$4</f>
        <v>………………..</v>
      </c>
      <c r="B1485" s="341">
        <f>'0'!$A$2</f>
        <v>46112</v>
      </c>
      <c r="C1485" s="341" t="s">
        <v>1246</v>
      </c>
      <c r="D1485" s="22"/>
      <c r="E1485" s="23"/>
      <c r="F1485" s="14"/>
      <c r="G1485" s="23"/>
      <c r="H1485" s="22"/>
      <c r="I1485" s="24"/>
      <c r="J1485" s="24"/>
      <c r="K1485" s="25"/>
      <c r="L1485" s="25"/>
      <c r="M1485" s="25"/>
      <c r="N1485" s="25"/>
      <c r="O1485" s="25"/>
      <c r="P1485" s="25"/>
      <c r="Q1485" s="26"/>
      <c r="R1485" s="25"/>
      <c r="S1485" s="25"/>
      <c r="T1485" s="27">
        <f t="shared" si="116"/>
        <v>0</v>
      </c>
      <c r="U1485" s="27">
        <f t="shared" si="117"/>
        <v>0</v>
      </c>
      <c r="V1485" s="25"/>
      <c r="W1485" s="27" t="str">
        <f t="shared" si="118"/>
        <v/>
      </c>
      <c r="X1485" s="43" t="str">
        <f t="shared" si="119"/>
        <v>OK</v>
      </c>
      <c r="Y1485" s="681" t="str">
        <f t="shared" si="120"/>
        <v/>
      </c>
    </row>
    <row r="1486" spans="1:25" x14ac:dyDescent="0.25">
      <c r="A1486" s="68" t="str">
        <f>'0'!$A$4</f>
        <v>………………..</v>
      </c>
      <c r="B1486" s="341">
        <f>'0'!$A$2</f>
        <v>46112</v>
      </c>
      <c r="C1486" s="341" t="s">
        <v>1246</v>
      </c>
      <c r="D1486" s="22"/>
      <c r="E1486" s="23"/>
      <c r="F1486" s="14"/>
      <c r="G1486" s="23"/>
      <c r="H1486" s="22"/>
      <c r="I1486" s="24"/>
      <c r="J1486" s="24"/>
      <c r="K1486" s="25"/>
      <c r="L1486" s="25"/>
      <c r="M1486" s="25"/>
      <c r="N1486" s="25"/>
      <c r="O1486" s="25"/>
      <c r="P1486" s="25"/>
      <c r="Q1486" s="26"/>
      <c r="R1486" s="25"/>
      <c r="S1486" s="25"/>
      <c r="T1486" s="27">
        <f t="shared" si="116"/>
        <v>0</v>
      </c>
      <c r="U1486" s="27">
        <f t="shared" si="117"/>
        <v>0</v>
      </c>
      <c r="V1486" s="25"/>
      <c r="W1486" s="27" t="str">
        <f t="shared" si="118"/>
        <v/>
      </c>
      <c r="X1486" s="43" t="str">
        <f t="shared" si="119"/>
        <v>OK</v>
      </c>
      <c r="Y1486" s="681" t="str">
        <f t="shared" si="120"/>
        <v/>
      </c>
    </row>
    <row r="1487" spans="1:25" x14ac:dyDescent="0.25">
      <c r="A1487" s="68" t="str">
        <f>'0'!$A$4</f>
        <v>………………..</v>
      </c>
      <c r="B1487" s="341">
        <f>'0'!$A$2</f>
        <v>46112</v>
      </c>
      <c r="C1487" s="341" t="s">
        <v>1246</v>
      </c>
      <c r="D1487" s="22"/>
      <c r="E1487" s="23"/>
      <c r="F1487" s="14"/>
      <c r="G1487" s="23"/>
      <c r="H1487" s="22"/>
      <c r="I1487" s="24"/>
      <c r="J1487" s="24"/>
      <c r="K1487" s="25"/>
      <c r="L1487" s="25"/>
      <c r="M1487" s="25"/>
      <c r="N1487" s="25"/>
      <c r="O1487" s="25"/>
      <c r="P1487" s="25"/>
      <c r="Q1487" s="26"/>
      <c r="R1487" s="25"/>
      <c r="S1487" s="25"/>
      <c r="T1487" s="27">
        <f t="shared" si="116"/>
        <v>0</v>
      </c>
      <c r="U1487" s="27">
        <f t="shared" si="117"/>
        <v>0</v>
      </c>
      <c r="V1487" s="25"/>
      <c r="W1487" s="27" t="str">
        <f t="shared" si="118"/>
        <v/>
      </c>
      <c r="X1487" s="43" t="str">
        <f t="shared" si="119"/>
        <v>OK</v>
      </c>
      <c r="Y1487" s="681" t="str">
        <f t="shared" si="120"/>
        <v/>
      </c>
    </row>
    <row r="1488" spans="1:25" x14ac:dyDescent="0.25">
      <c r="A1488" s="68" t="str">
        <f>'0'!$A$4</f>
        <v>………………..</v>
      </c>
      <c r="B1488" s="341">
        <f>'0'!$A$2</f>
        <v>46112</v>
      </c>
      <c r="C1488" s="341" t="s">
        <v>1246</v>
      </c>
      <c r="D1488" s="22"/>
      <c r="E1488" s="23"/>
      <c r="F1488" s="14"/>
      <c r="G1488" s="23"/>
      <c r="H1488" s="22"/>
      <c r="I1488" s="24"/>
      <c r="J1488" s="24"/>
      <c r="K1488" s="25"/>
      <c r="L1488" s="25"/>
      <c r="M1488" s="25"/>
      <c r="N1488" s="25"/>
      <c r="O1488" s="25"/>
      <c r="P1488" s="25"/>
      <c r="Q1488" s="26"/>
      <c r="R1488" s="25"/>
      <c r="S1488" s="25"/>
      <c r="T1488" s="27">
        <f t="shared" si="116"/>
        <v>0</v>
      </c>
      <c r="U1488" s="27">
        <f t="shared" si="117"/>
        <v>0</v>
      </c>
      <c r="V1488" s="25"/>
      <c r="W1488" s="27" t="str">
        <f t="shared" si="118"/>
        <v/>
      </c>
      <c r="X1488" s="43" t="str">
        <f t="shared" si="119"/>
        <v>OK</v>
      </c>
      <c r="Y1488" s="681" t="str">
        <f t="shared" si="120"/>
        <v/>
      </c>
    </row>
    <row r="1489" spans="1:25" x14ac:dyDescent="0.25">
      <c r="A1489" s="68" t="str">
        <f>'0'!$A$4</f>
        <v>………………..</v>
      </c>
      <c r="B1489" s="341">
        <f>'0'!$A$2</f>
        <v>46112</v>
      </c>
      <c r="C1489" s="341" t="s">
        <v>1246</v>
      </c>
      <c r="D1489" s="22"/>
      <c r="E1489" s="23"/>
      <c r="F1489" s="14"/>
      <c r="G1489" s="23"/>
      <c r="H1489" s="22"/>
      <c r="I1489" s="24"/>
      <c r="J1489" s="24"/>
      <c r="K1489" s="25"/>
      <c r="L1489" s="25"/>
      <c r="M1489" s="25"/>
      <c r="N1489" s="25"/>
      <c r="O1489" s="25"/>
      <c r="P1489" s="25"/>
      <c r="Q1489" s="26"/>
      <c r="R1489" s="25"/>
      <c r="S1489" s="25"/>
      <c r="T1489" s="27">
        <f t="shared" si="116"/>
        <v>0</v>
      </c>
      <c r="U1489" s="27">
        <f t="shared" si="117"/>
        <v>0</v>
      </c>
      <c r="V1489" s="25"/>
      <c r="W1489" s="27" t="str">
        <f t="shared" si="118"/>
        <v/>
      </c>
      <c r="X1489" s="43" t="str">
        <f t="shared" si="119"/>
        <v>OK</v>
      </c>
      <c r="Y1489" s="681" t="str">
        <f t="shared" si="120"/>
        <v/>
      </c>
    </row>
    <row r="1490" spans="1:25" x14ac:dyDescent="0.25">
      <c r="A1490" s="68" t="str">
        <f>'0'!$A$4</f>
        <v>………………..</v>
      </c>
      <c r="B1490" s="341">
        <f>'0'!$A$2</f>
        <v>46112</v>
      </c>
      <c r="C1490" s="341" t="s">
        <v>1246</v>
      </c>
      <c r="D1490" s="22"/>
      <c r="E1490" s="23"/>
      <c r="F1490" s="14"/>
      <c r="G1490" s="23"/>
      <c r="H1490" s="22"/>
      <c r="I1490" s="24"/>
      <c r="J1490" s="24"/>
      <c r="K1490" s="25"/>
      <c r="L1490" s="25"/>
      <c r="M1490" s="25"/>
      <c r="N1490" s="25"/>
      <c r="O1490" s="25"/>
      <c r="P1490" s="25"/>
      <c r="Q1490" s="26"/>
      <c r="R1490" s="25"/>
      <c r="S1490" s="25"/>
      <c r="T1490" s="27">
        <f t="shared" si="116"/>
        <v>0</v>
      </c>
      <c r="U1490" s="27">
        <f t="shared" si="117"/>
        <v>0</v>
      </c>
      <c r="V1490" s="25"/>
      <c r="W1490" s="27" t="str">
        <f t="shared" si="118"/>
        <v/>
      </c>
      <c r="X1490" s="43" t="str">
        <f t="shared" si="119"/>
        <v>OK</v>
      </c>
      <c r="Y1490" s="681" t="str">
        <f t="shared" si="120"/>
        <v/>
      </c>
    </row>
    <row r="1491" spans="1:25" x14ac:dyDescent="0.25">
      <c r="A1491" s="68" t="str">
        <f>'0'!$A$4</f>
        <v>………………..</v>
      </c>
      <c r="B1491" s="341">
        <f>'0'!$A$2</f>
        <v>46112</v>
      </c>
      <c r="C1491" s="341" t="s">
        <v>1246</v>
      </c>
      <c r="D1491" s="22"/>
      <c r="E1491" s="23"/>
      <c r="F1491" s="14"/>
      <c r="G1491" s="23"/>
      <c r="H1491" s="22"/>
      <c r="I1491" s="24"/>
      <c r="J1491" s="24"/>
      <c r="K1491" s="25"/>
      <c r="L1491" s="25"/>
      <c r="M1491" s="25"/>
      <c r="N1491" s="25"/>
      <c r="O1491" s="25"/>
      <c r="P1491" s="25"/>
      <c r="Q1491" s="26"/>
      <c r="R1491" s="25"/>
      <c r="S1491" s="25"/>
      <c r="T1491" s="27">
        <f t="shared" si="116"/>
        <v>0</v>
      </c>
      <c r="U1491" s="27">
        <f t="shared" si="117"/>
        <v>0</v>
      </c>
      <c r="V1491" s="25"/>
      <c r="W1491" s="27" t="str">
        <f t="shared" si="118"/>
        <v/>
      </c>
      <c r="X1491" s="43" t="str">
        <f t="shared" si="119"/>
        <v>OK</v>
      </c>
      <c r="Y1491" s="681" t="str">
        <f t="shared" si="120"/>
        <v/>
      </c>
    </row>
    <row r="1492" spans="1:25" x14ac:dyDescent="0.25">
      <c r="A1492" s="68" t="str">
        <f>'0'!$A$4</f>
        <v>………………..</v>
      </c>
      <c r="B1492" s="341">
        <f>'0'!$A$2</f>
        <v>46112</v>
      </c>
      <c r="C1492" s="341" t="s">
        <v>1246</v>
      </c>
      <c r="D1492" s="22"/>
      <c r="E1492" s="23"/>
      <c r="F1492" s="14"/>
      <c r="G1492" s="23"/>
      <c r="H1492" s="22"/>
      <c r="I1492" s="24"/>
      <c r="J1492" s="24"/>
      <c r="K1492" s="25"/>
      <c r="L1492" s="25"/>
      <c r="M1492" s="25"/>
      <c r="N1492" s="25"/>
      <c r="O1492" s="25"/>
      <c r="P1492" s="25"/>
      <c r="Q1492" s="26"/>
      <c r="R1492" s="25"/>
      <c r="S1492" s="25"/>
      <c r="T1492" s="27">
        <f t="shared" si="116"/>
        <v>0</v>
      </c>
      <c r="U1492" s="27">
        <f t="shared" si="117"/>
        <v>0</v>
      </c>
      <c r="V1492" s="25"/>
      <c r="W1492" s="27" t="str">
        <f t="shared" si="118"/>
        <v/>
      </c>
      <c r="X1492" s="43" t="str">
        <f t="shared" si="119"/>
        <v>OK</v>
      </c>
      <c r="Y1492" s="681" t="str">
        <f t="shared" si="120"/>
        <v/>
      </c>
    </row>
    <row r="1493" spans="1:25" x14ac:dyDescent="0.25">
      <c r="A1493" s="68" t="str">
        <f>'0'!$A$4</f>
        <v>………………..</v>
      </c>
      <c r="B1493" s="341">
        <f>'0'!$A$2</f>
        <v>46112</v>
      </c>
      <c r="C1493" s="341" t="s">
        <v>1246</v>
      </c>
      <c r="D1493" s="22"/>
      <c r="E1493" s="23"/>
      <c r="F1493" s="14"/>
      <c r="G1493" s="23"/>
      <c r="H1493" s="22"/>
      <c r="I1493" s="24"/>
      <c r="J1493" s="24"/>
      <c r="K1493" s="25"/>
      <c r="L1493" s="25"/>
      <c r="M1493" s="25"/>
      <c r="N1493" s="25"/>
      <c r="O1493" s="25"/>
      <c r="P1493" s="25"/>
      <c r="Q1493" s="26"/>
      <c r="R1493" s="25"/>
      <c r="S1493" s="25"/>
      <c r="T1493" s="27">
        <f t="shared" si="116"/>
        <v>0</v>
      </c>
      <c r="U1493" s="27">
        <f t="shared" si="117"/>
        <v>0</v>
      </c>
      <c r="V1493" s="25"/>
      <c r="W1493" s="27" t="str">
        <f t="shared" si="118"/>
        <v/>
      </c>
      <c r="X1493" s="43" t="str">
        <f t="shared" si="119"/>
        <v>OK</v>
      </c>
      <c r="Y1493" s="681" t="str">
        <f t="shared" si="120"/>
        <v/>
      </c>
    </row>
    <row r="1494" spans="1:25" x14ac:dyDescent="0.25">
      <c r="A1494" s="68" t="str">
        <f>'0'!$A$4</f>
        <v>………………..</v>
      </c>
      <c r="B1494" s="341">
        <f>'0'!$A$2</f>
        <v>46112</v>
      </c>
      <c r="C1494" s="341" t="s">
        <v>1246</v>
      </c>
      <c r="D1494" s="22"/>
      <c r="E1494" s="23"/>
      <c r="F1494" s="14"/>
      <c r="G1494" s="23"/>
      <c r="H1494" s="22"/>
      <c r="I1494" s="24"/>
      <c r="J1494" s="24"/>
      <c r="K1494" s="25"/>
      <c r="L1494" s="25"/>
      <c r="M1494" s="25"/>
      <c r="N1494" s="25"/>
      <c r="O1494" s="25"/>
      <c r="P1494" s="25"/>
      <c r="Q1494" s="26"/>
      <c r="R1494" s="25"/>
      <c r="S1494" s="25"/>
      <c r="T1494" s="27">
        <f t="shared" si="116"/>
        <v>0</v>
      </c>
      <c r="U1494" s="27">
        <f t="shared" si="117"/>
        <v>0</v>
      </c>
      <c r="V1494" s="25"/>
      <c r="W1494" s="27" t="str">
        <f t="shared" si="118"/>
        <v/>
      </c>
      <c r="X1494" s="43" t="str">
        <f t="shared" si="119"/>
        <v>OK</v>
      </c>
      <c r="Y1494" s="681" t="str">
        <f t="shared" si="120"/>
        <v/>
      </c>
    </row>
    <row r="1495" spans="1:25" x14ac:dyDescent="0.25">
      <c r="A1495" s="68" t="str">
        <f>'0'!$A$4</f>
        <v>………………..</v>
      </c>
      <c r="B1495" s="341">
        <f>'0'!$A$2</f>
        <v>46112</v>
      </c>
      <c r="C1495" s="341" t="s">
        <v>1246</v>
      </c>
      <c r="D1495" s="22"/>
      <c r="E1495" s="23"/>
      <c r="F1495" s="14"/>
      <c r="G1495" s="23"/>
      <c r="H1495" s="22"/>
      <c r="I1495" s="24"/>
      <c r="J1495" s="24"/>
      <c r="K1495" s="25"/>
      <c r="L1495" s="25"/>
      <c r="M1495" s="25"/>
      <c r="N1495" s="25"/>
      <c r="O1495" s="25"/>
      <c r="P1495" s="25"/>
      <c r="Q1495" s="26"/>
      <c r="R1495" s="25"/>
      <c r="S1495" s="25"/>
      <c r="T1495" s="27">
        <f t="shared" si="116"/>
        <v>0</v>
      </c>
      <c r="U1495" s="27">
        <f t="shared" si="117"/>
        <v>0</v>
      </c>
      <c r="V1495" s="25"/>
      <c r="W1495" s="27" t="str">
        <f t="shared" si="118"/>
        <v/>
      </c>
      <c r="X1495" s="43" t="str">
        <f t="shared" si="119"/>
        <v>OK</v>
      </c>
      <c r="Y1495" s="681" t="str">
        <f t="shared" si="120"/>
        <v/>
      </c>
    </row>
    <row r="1496" spans="1:25" x14ac:dyDescent="0.25">
      <c r="A1496" s="68" t="str">
        <f>'0'!$A$4</f>
        <v>………………..</v>
      </c>
      <c r="B1496" s="341">
        <f>'0'!$A$2</f>
        <v>46112</v>
      </c>
      <c r="C1496" s="341" t="s">
        <v>1246</v>
      </c>
      <c r="D1496" s="22"/>
      <c r="E1496" s="23"/>
      <c r="F1496" s="14"/>
      <c r="G1496" s="23"/>
      <c r="H1496" s="22"/>
      <c r="I1496" s="24"/>
      <c r="J1496" s="24"/>
      <c r="K1496" s="25"/>
      <c r="L1496" s="25"/>
      <c r="M1496" s="25"/>
      <c r="N1496" s="25"/>
      <c r="O1496" s="25"/>
      <c r="P1496" s="25"/>
      <c r="Q1496" s="26"/>
      <c r="R1496" s="25"/>
      <c r="S1496" s="25"/>
      <c r="T1496" s="27">
        <f t="shared" si="116"/>
        <v>0</v>
      </c>
      <c r="U1496" s="27">
        <f t="shared" si="117"/>
        <v>0</v>
      </c>
      <c r="V1496" s="25"/>
      <c r="W1496" s="27" t="str">
        <f t="shared" si="118"/>
        <v/>
      </c>
      <c r="X1496" s="43" t="str">
        <f t="shared" si="119"/>
        <v>OK</v>
      </c>
      <c r="Y1496" s="681" t="str">
        <f t="shared" si="120"/>
        <v/>
      </c>
    </row>
    <row r="1497" spans="1:25" x14ac:dyDescent="0.25">
      <c r="A1497" s="68" t="str">
        <f>'0'!$A$4</f>
        <v>………………..</v>
      </c>
      <c r="B1497" s="341">
        <f>'0'!$A$2</f>
        <v>46112</v>
      </c>
      <c r="C1497" s="341" t="s">
        <v>1246</v>
      </c>
      <c r="D1497" s="22"/>
      <c r="E1497" s="23"/>
      <c r="F1497" s="14"/>
      <c r="G1497" s="23"/>
      <c r="H1497" s="22"/>
      <c r="I1497" s="24"/>
      <c r="J1497" s="24"/>
      <c r="K1497" s="25"/>
      <c r="L1497" s="25"/>
      <c r="M1497" s="25"/>
      <c r="N1497" s="25"/>
      <c r="O1497" s="25"/>
      <c r="P1497" s="25"/>
      <c r="Q1497" s="26"/>
      <c r="R1497" s="25"/>
      <c r="S1497" s="25"/>
      <c r="T1497" s="27">
        <f t="shared" si="116"/>
        <v>0</v>
      </c>
      <c r="U1497" s="27">
        <f t="shared" si="117"/>
        <v>0</v>
      </c>
      <c r="V1497" s="25"/>
      <c r="W1497" s="27" t="str">
        <f t="shared" si="118"/>
        <v/>
      </c>
      <c r="X1497" s="43" t="str">
        <f t="shared" si="119"/>
        <v>OK</v>
      </c>
      <c r="Y1497" s="681" t="str">
        <f t="shared" si="120"/>
        <v/>
      </c>
    </row>
    <row r="1498" spans="1:25" x14ac:dyDescent="0.25">
      <c r="A1498" s="68" t="str">
        <f>'0'!$A$4</f>
        <v>………………..</v>
      </c>
      <c r="B1498" s="341">
        <f>'0'!$A$2</f>
        <v>46112</v>
      </c>
      <c r="C1498" s="341" t="s">
        <v>1246</v>
      </c>
      <c r="D1498" s="22"/>
      <c r="E1498" s="23"/>
      <c r="F1498" s="14"/>
      <c r="G1498" s="23"/>
      <c r="H1498" s="22"/>
      <c r="I1498" s="24"/>
      <c r="J1498" s="24"/>
      <c r="K1498" s="25"/>
      <c r="L1498" s="25"/>
      <c r="M1498" s="25"/>
      <c r="N1498" s="25"/>
      <c r="O1498" s="25"/>
      <c r="P1498" s="25"/>
      <c r="Q1498" s="26"/>
      <c r="R1498" s="25"/>
      <c r="S1498" s="25"/>
      <c r="T1498" s="27">
        <f t="shared" si="116"/>
        <v>0</v>
      </c>
      <c r="U1498" s="27">
        <f t="shared" si="117"/>
        <v>0</v>
      </c>
      <c r="V1498" s="25"/>
      <c r="W1498" s="27" t="str">
        <f t="shared" si="118"/>
        <v/>
      </c>
      <c r="X1498" s="43" t="str">
        <f t="shared" si="119"/>
        <v>OK</v>
      </c>
      <c r="Y1498" s="681" t="str">
        <f t="shared" si="120"/>
        <v/>
      </c>
    </row>
    <row r="1499" spans="1:25" x14ac:dyDescent="0.25">
      <c r="A1499" s="68" t="str">
        <f>'0'!$A$4</f>
        <v>………………..</v>
      </c>
      <c r="B1499" s="341">
        <f>'0'!$A$2</f>
        <v>46112</v>
      </c>
      <c r="C1499" s="341" t="s">
        <v>1246</v>
      </c>
      <c r="D1499" s="22"/>
      <c r="E1499" s="23"/>
      <c r="F1499" s="14"/>
      <c r="G1499" s="23"/>
      <c r="H1499" s="22"/>
      <c r="I1499" s="24"/>
      <c r="J1499" s="24"/>
      <c r="K1499" s="25"/>
      <c r="L1499" s="25"/>
      <c r="M1499" s="25"/>
      <c r="N1499" s="25"/>
      <c r="O1499" s="25"/>
      <c r="P1499" s="25"/>
      <c r="Q1499" s="26"/>
      <c r="R1499" s="25"/>
      <c r="S1499" s="25"/>
      <c r="T1499" s="27">
        <f t="shared" si="116"/>
        <v>0</v>
      </c>
      <c r="U1499" s="27">
        <f t="shared" si="117"/>
        <v>0</v>
      </c>
      <c r="V1499" s="25"/>
      <c r="W1499" s="27" t="str">
        <f t="shared" si="118"/>
        <v/>
      </c>
      <c r="X1499" s="43" t="str">
        <f t="shared" si="119"/>
        <v>OK</v>
      </c>
      <c r="Y1499" s="681" t="str">
        <f t="shared" si="120"/>
        <v/>
      </c>
    </row>
    <row r="1500" spans="1:25" x14ac:dyDescent="0.25">
      <c r="A1500" s="68" t="str">
        <f>'0'!$A$4</f>
        <v>………………..</v>
      </c>
      <c r="B1500" s="341">
        <f>'0'!$A$2</f>
        <v>46112</v>
      </c>
      <c r="C1500" s="341" t="s">
        <v>1246</v>
      </c>
      <c r="D1500" s="22"/>
      <c r="E1500" s="23"/>
      <c r="F1500" s="14"/>
      <c r="G1500" s="23"/>
      <c r="H1500" s="22"/>
      <c r="I1500" s="24"/>
      <c r="J1500" s="24"/>
      <c r="K1500" s="25"/>
      <c r="L1500" s="25"/>
      <c r="M1500" s="25"/>
      <c r="N1500" s="25"/>
      <c r="O1500" s="25"/>
      <c r="P1500" s="25"/>
      <c r="Q1500" s="26"/>
      <c r="R1500" s="25"/>
      <c r="S1500" s="25"/>
      <c r="T1500" s="27">
        <f t="shared" si="116"/>
        <v>0</v>
      </c>
      <c r="U1500" s="27">
        <f t="shared" si="117"/>
        <v>0</v>
      </c>
      <c r="V1500" s="25"/>
      <c r="W1500" s="27" t="str">
        <f t="shared" si="118"/>
        <v/>
      </c>
      <c r="X1500" s="43" t="str">
        <f t="shared" si="119"/>
        <v>OK</v>
      </c>
      <c r="Y1500" s="681" t="str">
        <f t="shared" si="120"/>
        <v/>
      </c>
    </row>
    <row r="1501" spans="1:25" x14ac:dyDescent="0.25">
      <c r="A1501" s="68" t="str">
        <f>'0'!$A$4</f>
        <v>………………..</v>
      </c>
      <c r="B1501" s="341">
        <f>'0'!$A$2</f>
        <v>46112</v>
      </c>
      <c r="C1501" s="341" t="s">
        <v>1246</v>
      </c>
      <c r="D1501" s="22"/>
      <c r="E1501" s="23"/>
      <c r="F1501" s="14"/>
      <c r="G1501" s="23"/>
      <c r="H1501" s="22"/>
      <c r="I1501" s="24"/>
      <c r="J1501" s="24"/>
      <c r="K1501" s="25"/>
      <c r="L1501" s="25"/>
      <c r="M1501" s="25"/>
      <c r="N1501" s="25"/>
      <c r="O1501" s="25"/>
      <c r="P1501" s="25"/>
      <c r="Q1501" s="26"/>
      <c r="R1501" s="25"/>
      <c r="S1501" s="25"/>
      <c r="T1501" s="27">
        <f t="shared" si="116"/>
        <v>0</v>
      </c>
      <c r="U1501" s="27">
        <f t="shared" si="117"/>
        <v>0</v>
      </c>
      <c r="V1501" s="25"/>
      <c r="W1501" s="27" t="str">
        <f t="shared" si="118"/>
        <v/>
      </c>
      <c r="X1501" s="43" t="str">
        <f t="shared" si="119"/>
        <v>OK</v>
      </c>
      <c r="Y1501" s="681" t="str">
        <f t="shared" si="120"/>
        <v/>
      </c>
    </row>
    <row r="1502" spans="1:25" x14ac:dyDescent="0.25">
      <c r="A1502" s="68" t="str">
        <f>'0'!$A$4</f>
        <v>………………..</v>
      </c>
      <c r="B1502" s="341">
        <f>'0'!$A$2</f>
        <v>46112</v>
      </c>
      <c r="C1502" s="341" t="s">
        <v>1246</v>
      </c>
      <c r="D1502" s="22"/>
      <c r="E1502" s="23"/>
      <c r="F1502" s="14"/>
      <c r="G1502" s="23"/>
      <c r="H1502" s="22"/>
      <c r="I1502" s="24"/>
      <c r="J1502" s="24"/>
      <c r="K1502" s="25"/>
      <c r="L1502" s="25"/>
      <c r="M1502" s="25"/>
      <c r="N1502" s="25"/>
      <c r="O1502" s="25"/>
      <c r="P1502" s="25"/>
      <c r="Q1502" s="26"/>
      <c r="R1502" s="25"/>
      <c r="S1502" s="25"/>
      <c r="T1502" s="27">
        <f t="shared" si="116"/>
        <v>0</v>
      </c>
      <c r="U1502" s="27">
        <f t="shared" si="117"/>
        <v>0</v>
      </c>
      <c r="V1502" s="25"/>
      <c r="W1502" s="27" t="str">
        <f t="shared" si="118"/>
        <v/>
      </c>
      <c r="X1502" s="43" t="str">
        <f t="shared" si="119"/>
        <v>OK</v>
      </c>
      <c r="Y1502" s="681" t="str">
        <f t="shared" si="120"/>
        <v/>
      </c>
    </row>
    <row r="1503" spans="1:25" x14ac:dyDescent="0.25">
      <c r="A1503" s="68" t="str">
        <f>'0'!$A$4</f>
        <v>………………..</v>
      </c>
      <c r="B1503" s="341">
        <f>'0'!$A$2</f>
        <v>46112</v>
      </c>
      <c r="C1503" s="341" t="s">
        <v>1246</v>
      </c>
      <c r="D1503" s="22"/>
      <c r="E1503" s="23"/>
      <c r="F1503" s="14"/>
      <c r="G1503" s="23"/>
      <c r="H1503" s="22"/>
      <c r="I1503" s="24"/>
      <c r="J1503" s="24"/>
      <c r="K1503" s="25"/>
      <c r="L1503" s="25"/>
      <c r="M1503" s="25"/>
      <c r="N1503" s="25"/>
      <c r="O1503" s="25"/>
      <c r="P1503" s="25"/>
      <c r="Q1503" s="26"/>
      <c r="R1503" s="25"/>
      <c r="S1503" s="25"/>
      <c r="T1503" s="27">
        <f t="shared" si="116"/>
        <v>0</v>
      </c>
      <c r="U1503" s="27">
        <f t="shared" si="117"/>
        <v>0</v>
      </c>
      <c r="V1503" s="25"/>
      <c r="W1503" s="27" t="str">
        <f t="shared" si="118"/>
        <v/>
      </c>
      <c r="X1503" s="43" t="str">
        <f t="shared" si="119"/>
        <v>OK</v>
      </c>
      <c r="Y1503" s="681" t="str">
        <f t="shared" si="120"/>
        <v/>
      </c>
    </row>
    <row r="1504" spans="1:25" x14ac:dyDescent="0.25">
      <c r="A1504" s="68" t="str">
        <f>'0'!$A$4</f>
        <v>………………..</v>
      </c>
      <c r="B1504" s="341">
        <f>'0'!$A$2</f>
        <v>46112</v>
      </c>
      <c r="C1504" s="341" t="s">
        <v>1246</v>
      </c>
      <c r="D1504" s="22"/>
      <c r="E1504" s="23"/>
      <c r="F1504" s="14"/>
      <c r="G1504" s="23"/>
      <c r="H1504" s="22"/>
      <c r="I1504" s="24"/>
      <c r="J1504" s="24"/>
      <c r="K1504" s="25"/>
      <c r="L1504" s="25"/>
      <c r="M1504" s="25"/>
      <c r="N1504" s="25"/>
      <c r="O1504" s="25"/>
      <c r="P1504" s="25"/>
      <c r="Q1504" s="26"/>
      <c r="R1504" s="25"/>
      <c r="S1504" s="25"/>
      <c r="T1504" s="27">
        <f t="shared" si="116"/>
        <v>0</v>
      </c>
      <c r="U1504" s="27">
        <f t="shared" si="117"/>
        <v>0</v>
      </c>
      <c r="V1504" s="25"/>
      <c r="W1504" s="27" t="str">
        <f t="shared" si="118"/>
        <v/>
      </c>
      <c r="X1504" s="43" t="str">
        <f t="shared" si="119"/>
        <v>OK</v>
      </c>
      <c r="Y1504" s="681" t="str">
        <f t="shared" si="120"/>
        <v/>
      </c>
    </row>
    <row r="1505" spans="1:25" x14ac:dyDescent="0.25">
      <c r="A1505" s="68" t="str">
        <f>'0'!$A$4</f>
        <v>………………..</v>
      </c>
      <c r="B1505" s="341">
        <f>'0'!$A$2</f>
        <v>46112</v>
      </c>
      <c r="C1505" s="341" t="s">
        <v>1246</v>
      </c>
      <c r="D1505" s="22"/>
      <c r="E1505" s="23"/>
      <c r="F1505" s="14"/>
      <c r="G1505" s="23"/>
      <c r="H1505" s="22"/>
      <c r="I1505" s="24"/>
      <c r="J1505" s="24"/>
      <c r="K1505" s="25"/>
      <c r="L1505" s="25"/>
      <c r="M1505" s="25"/>
      <c r="N1505" s="25"/>
      <c r="O1505" s="25"/>
      <c r="P1505" s="25"/>
      <c r="Q1505" s="26"/>
      <c r="R1505" s="25"/>
      <c r="S1505" s="25"/>
      <c r="T1505" s="27">
        <f t="shared" si="116"/>
        <v>0</v>
      </c>
      <c r="U1505" s="27">
        <f t="shared" si="117"/>
        <v>0</v>
      </c>
      <c r="V1505" s="25"/>
      <c r="W1505" s="27" t="str">
        <f t="shared" si="118"/>
        <v/>
      </c>
      <c r="X1505" s="43" t="str">
        <f t="shared" si="119"/>
        <v>OK</v>
      </c>
      <c r="Y1505" s="681" t="str">
        <f t="shared" si="120"/>
        <v/>
      </c>
    </row>
    <row r="1506" spans="1:25" x14ac:dyDescent="0.25">
      <c r="A1506" s="68" t="str">
        <f>'0'!$A$4</f>
        <v>………………..</v>
      </c>
      <c r="B1506" s="341">
        <f>'0'!$A$2</f>
        <v>46112</v>
      </c>
      <c r="C1506" s="341" t="s">
        <v>1246</v>
      </c>
      <c r="D1506" s="22"/>
      <c r="E1506" s="23"/>
      <c r="F1506" s="14"/>
      <c r="G1506" s="23"/>
      <c r="H1506" s="22"/>
      <c r="I1506" s="24"/>
      <c r="J1506" s="24"/>
      <c r="K1506" s="25"/>
      <c r="L1506" s="25"/>
      <c r="M1506" s="25"/>
      <c r="N1506" s="25"/>
      <c r="O1506" s="25"/>
      <c r="P1506" s="25"/>
      <c r="Q1506" s="26"/>
      <c r="R1506" s="25"/>
      <c r="S1506" s="25"/>
      <c r="T1506" s="27">
        <f t="shared" si="116"/>
        <v>0</v>
      </c>
      <c r="U1506" s="27">
        <f t="shared" si="117"/>
        <v>0</v>
      </c>
      <c r="V1506" s="25"/>
      <c r="W1506" s="27" t="str">
        <f t="shared" si="118"/>
        <v/>
      </c>
      <c r="X1506" s="43" t="str">
        <f t="shared" si="119"/>
        <v>OK</v>
      </c>
      <c r="Y1506" s="681" t="str">
        <f t="shared" si="120"/>
        <v/>
      </c>
    </row>
    <row r="1507" spans="1:25" x14ac:dyDescent="0.25">
      <c r="A1507" s="68" t="str">
        <f>'0'!$A$4</f>
        <v>………………..</v>
      </c>
      <c r="B1507" s="341">
        <f>'0'!$A$2</f>
        <v>46112</v>
      </c>
      <c r="C1507" s="341" t="s">
        <v>1246</v>
      </c>
      <c r="D1507" s="22"/>
      <c r="E1507" s="23"/>
      <c r="F1507" s="14"/>
      <c r="G1507" s="23"/>
      <c r="H1507" s="22"/>
      <c r="I1507" s="24"/>
      <c r="J1507" s="24"/>
      <c r="K1507" s="25"/>
      <c r="L1507" s="25"/>
      <c r="M1507" s="25"/>
      <c r="N1507" s="25"/>
      <c r="O1507" s="25"/>
      <c r="P1507" s="25"/>
      <c r="Q1507" s="26"/>
      <c r="R1507" s="25"/>
      <c r="S1507" s="25"/>
      <c r="T1507" s="27">
        <f t="shared" si="116"/>
        <v>0</v>
      </c>
      <c r="U1507" s="27">
        <f t="shared" si="117"/>
        <v>0</v>
      </c>
      <c r="V1507" s="25"/>
      <c r="W1507" s="27" t="str">
        <f t="shared" si="118"/>
        <v/>
      </c>
      <c r="X1507" s="43" t="str">
        <f t="shared" si="119"/>
        <v>OK</v>
      </c>
      <c r="Y1507" s="681" t="str">
        <f t="shared" si="120"/>
        <v/>
      </c>
    </row>
    <row r="1508" spans="1:25" x14ac:dyDescent="0.25">
      <c r="A1508" s="68" t="str">
        <f>'0'!$A$4</f>
        <v>………………..</v>
      </c>
      <c r="B1508" s="341">
        <f>'0'!$A$2</f>
        <v>46112</v>
      </c>
      <c r="C1508" s="341" t="s">
        <v>1246</v>
      </c>
      <c r="D1508" s="22"/>
      <c r="E1508" s="23"/>
      <c r="F1508" s="14"/>
      <c r="G1508" s="23"/>
      <c r="H1508" s="22"/>
      <c r="I1508" s="24"/>
      <c r="J1508" s="24"/>
      <c r="K1508" s="25"/>
      <c r="L1508" s="25"/>
      <c r="M1508" s="25"/>
      <c r="N1508" s="25"/>
      <c r="O1508" s="25"/>
      <c r="P1508" s="25"/>
      <c r="Q1508" s="26"/>
      <c r="R1508" s="25"/>
      <c r="S1508" s="25"/>
      <c r="T1508" s="27">
        <f t="shared" si="116"/>
        <v>0</v>
      </c>
      <c r="U1508" s="27">
        <f t="shared" si="117"/>
        <v>0</v>
      </c>
      <c r="V1508" s="25"/>
      <c r="W1508" s="27" t="str">
        <f t="shared" si="118"/>
        <v/>
      </c>
      <c r="X1508" s="43" t="str">
        <f t="shared" si="119"/>
        <v>OK</v>
      </c>
      <c r="Y1508" s="681" t="str">
        <f t="shared" si="120"/>
        <v/>
      </c>
    </row>
    <row r="1509" spans="1:25" x14ac:dyDescent="0.25">
      <c r="A1509" s="68" t="str">
        <f>'0'!$A$4</f>
        <v>………………..</v>
      </c>
      <c r="B1509" s="341">
        <f>'0'!$A$2</f>
        <v>46112</v>
      </c>
      <c r="C1509" s="341" t="s">
        <v>1246</v>
      </c>
      <c r="D1509" s="22"/>
      <c r="E1509" s="23"/>
      <c r="F1509" s="14"/>
      <c r="G1509" s="23"/>
      <c r="H1509" s="22"/>
      <c r="I1509" s="24"/>
      <c r="J1509" s="24"/>
      <c r="K1509" s="25"/>
      <c r="L1509" s="25"/>
      <c r="M1509" s="25"/>
      <c r="N1509" s="25"/>
      <c r="O1509" s="25"/>
      <c r="P1509" s="25"/>
      <c r="Q1509" s="26"/>
      <c r="R1509" s="25"/>
      <c r="S1509" s="25"/>
      <c r="T1509" s="27">
        <f t="shared" si="116"/>
        <v>0</v>
      </c>
      <c r="U1509" s="27">
        <f t="shared" si="117"/>
        <v>0</v>
      </c>
      <c r="V1509" s="25"/>
      <c r="W1509" s="27" t="str">
        <f t="shared" si="118"/>
        <v/>
      </c>
      <c r="X1509" s="43" t="str">
        <f t="shared" si="119"/>
        <v>OK</v>
      </c>
      <c r="Y1509" s="681" t="str">
        <f t="shared" si="120"/>
        <v/>
      </c>
    </row>
    <row r="1510" spans="1:25" x14ac:dyDescent="0.25">
      <c r="A1510" s="68" t="str">
        <f>'0'!$A$4</f>
        <v>………………..</v>
      </c>
      <c r="B1510" s="341">
        <f>'0'!$A$2</f>
        <v>46112</v>
      </c>
      <c r="C1510" s="341" t="s">
        <v>1246</v>
      </c>
      <c r="D1510" s="22"/>
      <c r="E1510" s="23"/>
      <c r="F1510" s="14"/>
      <c r="G1510" s="23"/>
      <c r="H1510" s="22"/>
      <c r="I1510" s="24"/>
      <c r="J1510" s="24"/>
      <c r="K1510" s="25"/>
      <c r="L1510" s="25"/>
      <c r="M1510" s="25"/>
      <c r="N1510" s="25"/>
      <c r="O1510" s="25"/>
      <c r="P1510" s="25"/>
      <c r="Q1510" s="26"/>
      <c r="R1510" s="25"/>
      <c r="S1510" s="25"/>
      <c r="T1510" s="27">
        <f t="shared" si="116"/>
        <v>0</v>
      </c>
      <c r="U1510" s="27">
        <f t="shared" si="117"/>
        <v>0</v>
      </c>
      <c r="V1510" s="25"/>
      <c r="W1510" s="27" t="str">
        <f t="shared" si="118"/>
        <v/>
      </c>
      <c r="X1510" s="43" t="str">
        <f t="shared" si="119"/>
        <v>OK</v>
      </c>
      <c r="Y1510" s="681" t="str">
        <f t="shared" si="120"/>
        <v/>
      </c>
    </row>
    <row r="1511" spans="1:25" x14ac:dyDescent="0.25">
      <c r="A1511" s="68" t="str">
        <f>'0'!$A$4</f>
        <v>………………..</v>
      </c>
      <c r="B1511" s="341">
        <f>'0'!$A$2</f>
        <v>46112</v>
      </c>
      <c r="C1511" s="341" t="s">
        <v>1246</v>
      </c>
      <c r="D1511" s="22"/>
      <c r="E1511" s="23"/>
      <c r="F1511" s="14"/>
      <c r="G1511" s="23"/>
      <c r="H1511" s="22"/>
      <c r="I1511" s="24"/>
      <c r="J1511" s="24"/>
      <c r="K1511" s="25"/>
      <c r="L1511" s="25"/>
      <c r="M1511" s="25"/>
      <c r="N1511" s="25"/>
      <c r="O1511" s="25"/>
      <c r="P1511" s="25"/>
      <c r="Q1511" s="26"/>
      <c r="R1511" s="25"/>
      <c r="S1511" s="25"/>
      <c r="T1511" s="27">
        <f t="shared" si="116"/>
        <v>0</v>
      </c>
      <c r="U1511" s="27">
        <f t="shared" si="117"/>
        <v>0</v>
      </c>
      <c r="V1511" s="25"/>
      <c r="W1511" s="27" t="str">
        <f t="shared" si="118"/>
        <v/>
      </c>
      <c r="X1511" s="43" t="str">
        <f t="shared" si="119"/>
        <v>OK</v>
      </c>
      <c r="Y1511" s="681" t="str">
        <f t="shared" si="120"/>
        <v/>
      </c>
    </row>
    <row r="1512" spans="1:25" x14ac:dyDescent="0.25">
      <c r="A1512" s="68" t="str">
        <f>'0'!$A$4</f>
        <v>………………..</v>
      </c>
      <c r="B1512" s="341">
        <f>'0'!$A$2</f>
        <v>46112</v>
      </c>
      <c r="C1512" s="341" t="s">
        <v>1246</v>
      </c>
      <c r="D1512" s="22"/>
      <c r="E1512" s="23"/>
      <c r="F1512" s="14"/>
      <c r="G1512" s="23"/>
      <c r="H1512" s="22"/>
      <c r="I1512" s="24"/>
      <c r="J1512" s="24"/>
      <c r="K1512" s="25"/>
      <c r="L1512" s="25"/>
      <c r="M1512" s="25"/>
      <c r="N1512" s="25"/>
      <c r="O1512" s="25"/>
      <c r="P1512" s="25"/>
      <c r="Q1512" s="26"/>
      <c r="R1512" s="25"/>
      <c r="S1512" s="25"/>
      <c r="T1512" s="27">
        <f t="shared" si="116"/>
        <v>0</v>
      </c>
      <c r="U1512" s="27">
        <f t="shared" si="117"/>
        <v>0</v>
      </c>
      <c r="V1512" s="25"/>
      <c r="W1512" s="27" t="str">
        <f t="shared" si="118"/>
        <v/>
      </c>
      <c r="X1512" s="43" t="str">
        <f t="shared" si="119"/>
        <v>OK</v>
      </c>
      <c r="Y1512" s="681" t="str">
        <f t="shared" si="120"/>
        <v/>
      </c>
    </row>
    <row r="1513" spans="1:25" x14ac:dyDescent="0.25">
      <c r="A1513" s="68" t="str">
        <f>'0'!$A$4</f>
        <v>………………..</v>
      </c>
      <c r="B1513" s="341">
        <f>'0'!$A$2</f>
        <v>46112</v>
      </c>
      <c r="C1513" s="341" t="s">
        <v>1246</v>
      </c>
      <c r="D1513" s="22"/>
      <c r="E1513" s="23"/>
      <c r="F1513" s="14"/>
      <c r="G1513" s="23"/>
      <c r="H1513" s="22"/>
      <c r="I1513" s="24"/>
      <c r="J1513" s="24"/>
      <c r="K1513" s="25"/>
      <c r="L1513" s="25"/>
      <c r="M1513" s="25"/>
      <c r="N1513" s="25"/>
      <c r="O1513" s="25"/>
      <c r="P1513" s="25"/>
      <c r="Q1513" s="26"/>
      <c r="R1513" s="25"/>
      <c r="S1513" s="25"/>
      <c r="T1513" s="27">
        <f t="shared" si="116"/>
        <v>0</v>
      </c>
      <c r="U1513" s="27">
        <f t="shared" si="117"/>
        <v>0</v>
      </c>
      <c r="V1513" s="25"/>
      <c r="W1513" s="27" t="str">
        <f t="shared" si="118"/>
        <v/>
      </c>
      <c r="X1513" s="43" t="str">
        <f t="shared" si="119"/>
        <v>OK</v>
      </c>
      <c r="Y1513" s="681" t="str">
        <f t="shared" si="120"/>
        <v/>
      </c>
    </row>
    <row r="1514" spans="1:25" x14ac:dyDescent="0.25">
      <c r="A1514" s="68" t="str">
        <f>'0'!$A$4</f>
        <v>………………..</v>
      </c>
      <c r="B1514" s="341">
        <f>'0'!$A$2</f>
        <v>46112</v>
      </c>
      <c r="C1514" s="341" t="s">
        <v>1246</v>
      </c>
      <c r="D1514" s="22"/>
      <c r="E1514" s="23"/>
      <c r="F1514" s="14"/>
      <c r="G1514" s="23"/>
      <c r="H1514" s="22"/>
      <c r="I1514" s="24"/>
      <c r="J1514" s="24"/>
      <c r="K1514" s="25"/>
      <c r="L1514" s="25"/>
      <c r="M1514" s="25"/>
      <c r="N1514" s="25"/>
      <c r="O1514" s="25"/>
      <c r="P1514" s="25"/>
      <c r="Q1514" s="26"/>
      <c r="R1514" s="25"/>
      <c r="S1514" s="25"/>
      <c r="T1514" s="27">
        <f t="shared" si="116"/>
        <v>0</v>
      </c>
      <c r="U1514" s="27">
        <f t="shared" si="117"/>
        <v>0</v>
      </c>
      <c r="V1514" s="25"/>
      <c r="W1514" s="27" t="str">
        <f t="shared" si="118"/>
        <v/>
      </c>
      <c r="X1514" s="43" t="str">
        <f t="shared" si="119"/>
        <v>OK</v>
      </c>
      <c r="Y1514" s="681" t="str">
        <f t="shared" si="120"/>
        <v/>
      </c>
    </row>
    <row r="1515" spans="1:25" x14ac:dyDescent="0.25">
      <c r="A1515" s="68" t="str">
        <f>'0'!$A$4</f>
        <v>………………..</v>
      </c>
      <c r="B1515" s="341">
        <f>'0'!$A$2</f>
        <v>46112</v>
      </c>
      <c r="C1515" s="341" t="s">
        <v>1246</v>
      </c>
      <c r="D1515" s="22"/>
      <c r="E1515" s="23"/>
      <c r="F1515" s="14"/>
      <c r="G1515" s="23"/>
      <c r="H1515" s="22"/>
      <c r="I1515" s="24"/>
      <c r="J1515" s="24"/>
      <c r="K1515" s="25"/>
      <c r="L1515" s="25"/>
      <c r="M1515" s="25"/>
      <c r="N1515" s="25"/>
      <c r="O1515" s="25"/>
      <c r="P1515" s="25"/>
      <c r="Q1515" s="26"/>
      <c r="R1515" s="25"/>
      <c r="S1515" s="25"/>
      <c r="T1515" s="27">
        <f t="shared" si="116"/>
        <v>0</v>
      </c>
      <c r="U1515" s="27">
        <f t="shared" si="117"/>
        <v>0</v>
      </c>
      <c r="V1515" s="25"/>
      <c r="W1515" s="27" t="str">
        <f t="shared" si="118"/>
        <v/>
      </c>
      <c r="X1515" s="43" t="str">
        <f t="shared" si="119"/>
        <v>OK</v>
      </c>
      <c r="Y1515" s="681" t="str">
        <f t="shared" si="120"/>
        <v/>
      </c>
    </row>
    <row r="1516" spans="1:25" x14ac:dyDescent="0.25">
      <c r="A1516" s="68" t="str">
        <f>'0'!$A$4</f>
        <v>………………..</v>
      </c>
      <c r="B1516" s="341">
        <f>'0'!$A$2</f>
        <v>46112</v>
      </c>
      <c r="C1516" s="341" t="s">
        <v>1246</v>
      </c>
      <c r="D1516" s="22"/>
      <c r="E1516" s="23"/>
      <c r="F1516" s="14"/>
      <c r="G1516" s="23"/>
      <c r="H1516" s="22"/>
      <c r="I1516" s="24"/>
      <c r="J1516" s="24"/>
      <c r="K1516" s="25"/>
      <c r="L1516" s="25"/>
      <c r="M1516" s="25"/>
      <c r="N1516" s="25"/>
      <c r="O1516" s="25"/>
      <c r="P1516" s="25"/>
      <c r="Q1516" s="26"/>
      <c r="R1516" s="25"/>
      <c r="S1516" s="25"/>
      <c r="T1516" s="27">
        <f t="shared" si="116"/>
        <v>0</v>
      </c>
      <c r="U1516" s="27">
        <f t="shared" si="117"/>
        <v>0</v>
      </c>
      <c r="V1516" s="25"/>
      <c r="W1516" s="27" t="str">
        <f t="shared" si="118"/>
        <v/>
      </c>
      <c r="X1516" s="43" t="str">
        <f t="shared" si="119"/>
        <v>OK</v>
      </c>
      <c r="Y1516" s="681" t="str">
        <f t="shared" si="120"/>
        <v/>
      </c>
    </row>
    <row r="1517" spans="1:25" x14ac:dyDescent="0.25">
      <c r="A1517" s="68" t="str">
        <f>'0'!$A$4</f>
        <v>………………..</v>
      </c>
      <c r="B1517" s="341">
        <f>'0'!$A$2</f>
        <v>46112</v>
      </c>
      <c r="C1517" s="341" t="s">
        <v>1246</v>
      </c>
      <c r="D1517" s="22"/>
      <c r="E1517" s="23"/>
      <c r="F1517" s="14"/>
      <c r="G1517" s="23"/>
      <c r="H1517" s="22"/>
      <c r="I1517" s="24"/>
      <c r="J1517" s="24"/>
      <c r="K1517" s="25"/>
      <c r="L1517" s="25"/>
      <c r="M1517" s="25"/>
      <c r="N1517" s="25"/>
      <c r="O1517" s="25"/>
      <c r="P1517" s="25"/>
      <c r="Q1517" s="26"/>
      <c r="R1517" s="25"/>
      <c r="S1517" s="25"/>
      <c r="T1517" s="27">
        <f t="shared" si="116"/>
        <v>0</v>
      </c>
      <c r="U1517" s="27">
        <f t="shared" si="117"/>
        <v>0</v>
      </c>
      <c r="V1517" s="25"/>
      <c r="W1517" s="27" t="str">
        <f t="shared" si="118"/>
        <v/>
      </c>
      <c r="X1517" s="43" t="str">
        <f t="shared" si="119"/>
        <v>OK</v>
      </c>
      <c r="Y1517" s="681" t="str">
        <f t="shared" si="120"/>
        <v/>
      </c>
    </row>
    <row r="1518" spans="1:25" x14ac:dyDescent="0.25">
      <c r="A1518" s="68" t="str">
        <f>'0'!$A$4</f>
        <v>………………..</v>
      </c>
      <c r="B1518" s="341">
        <f>'0'!$A$2</f>
        <v>46112</v>
      </c>
      <c r="C1518" s="341" t="s">
        <v>1246</v>
      </c>
      <c r="D1518" s="22"/>
      <c r="E1518" s="23"/>
      <c r="F1518" s="14"/>
      <c r="G1518" s="23"/>
      <c r="H1518" s="22"/>
      <c r="I1518" s="24"/>
      <c r="J1518" s="24"/>
      <c r="K1518" s="25"/>
      <c r="L1518" s="25"/>
      <c r="M1518" s="25"/>
      <c r="N1518" s="25"/>
      <c r="O1518" s="25"/>
      <c r="P1518" s="25"/>
      <c r="Q1518" s="26"/>
      <c r="R1518" s="25"/>
      <c r="S1518" s="25"/>
      <c r="T1518" s="27">
        <f t="shared" si="116"/>
        <v>0</v>
      </c>
      <c r="U1518" s="27">
        <f t="shared" si="117"/>
        <v>0</v>
      </c>
      <c r="V1518" s="25"/>
      <c r="W1518" s="27" t="str">
        <f t="shared" si="118"/>
        <v/>
      </c>
      <c r="X1518" s="43" t="str">
        <f t="shared" si="119"/>
        <v>OK</v>
      </c>
      <c r="Y1518" s="681" t="str">
        <f t="shared" si="120"/>
        <v/>
      </c>
    </row>
    <row r="1519" spans="1:25" x14ac:dyDescent="0.25">
      <c r="A1519" s="68" t="str">
        <f>'0'!$A$4</f>
        <v>………………..</v>
      </c>
      <c r="B1519" s="341">
        <f>'0'!$A$2</f>
        <v>46112</v>
      </c>
      <c r="C1519" s="341" t="s">
        <v>1246</v>
      </c>
      <c r="D1519" s="22"/>
      <c r="E1519" s="23"/>
      <c r="F1519" s="14"/>
      <c r="G1519" s="23"/>
      <c r="H1519" s="22"/>
      <c r="I1519" s="24"/>
      <c r="J1519" s="24"/>
      <c r="K1519" s="25"/>
      <c r="L1519" s="25"/>
      <c r="M1519" s="25"/>
      <c r="N1519" s="25"/>
      <c r="O1519" s="25"/>
      <c r="P1519" s="25"/>
      <c r="Q1519" s="26"/>
      <c r="R1519" s="25"/>
      <c r="S1519" s="25"/>
      <c r="T1519" s="27">
        <f t="shared" si="116"/>
        <v>0</v>
      </c>
      <c r="U1519" s="27">
        <f t="shared" si="117"/>
        <v>0</v>
      </c>
      <c r="V1519" s="25"/>
      <c r="W1519" s="27" t="str">
        <f t="shared" si="118"/>
        <v/>
      </c>
      <c r="X1519" s="43" t="str">
        <f t="shared" si="119"/>
        <v>OK</v>
      </c>
      <c r="Y1519" s="681" t="str">
        <f t="shared" si="120"/>
        <v/>
      </c>
    </row>
    <row r="1520" spans="1:25" x14ac:dyDescent="0.25">
      <c r="A1520" s="68" t="str">
        <f>'0'!$A$4</f>
        <v>………………..</v>
      </c>
      <c r="B1520" s="341">
        <f>'0'!$A$2</f>
        <v>46112</v>
      </c>
      <c r="C1520" s="341" t="s">
        <v>1246</v>
      </c>
      <c r="D1520" s="22"/>
      <c r="E1520" s="23"/>
      <c r="F1520" s="14"/>
      <c r="G1520" s="23"/>
      <c r="H1520" s="22"/>
      <c r="I1520" s="24"/>
      <c r="J1520" s="24"/>
      <c r="K1520" s="25"/>
      <c r="L1520" s="25"/>
      <c r="M1520" s="25"/>
      <c r="N1520" s="25"/>
      <c r="O1520" s="25"/>
      <c r="P1520" s="25"/>
      <c r="Q1520" s="26"/>
      <c r="R1520" s="25"/>
      <c r="S1520" s="25"/>
      <c r="T1520" s="27">
        <f t="shared" si="116"/>
        <v>0</v>
      </c>
      <c r="U1520" s="27">
        <f t="shared" si="117"/>
        <v>0</v>
      </c>
      <c r="V1520" s="25"/>
      <c r="W1520" s="27" t="str">
        <f t="shared" si="118"/>
        <v/>
      </c>
      <c r="X1520" s="43" t="str">
        <f t="shared" si="119"/>
        <v>OK</v>
      </c>
      <c r="Y1520" s="681" t="str">
        <f t="shared" si="120"/>
        <v/>
      </c>
    </row>
    <row r="1521" spans="1:25" x14ac:dyDescent="0.25">
      <c r="A1521" s="68" t="str">
        <f>'0'!$A$4</f>
        <v>………………..</v>
      </c>
      <c r="B1521" s="341">
        <f>'0'!$A$2</f>
        <v>46112</v>
      </c>
      <c r="C1521" s="341" t="s">
        <v>1246</v>
      </c>
      <c r="D1521" s="22"/>
      <c r="E1521" s="23"/>
      <c r="F1521" s="14"/>
      <c r="G1521" s="23"/>
      <c r="H1521" s="22"/>
      <c r="I1521" s="24"/>
      <c r="J1521" s="24"/>
      <c r="K1521" s="25"/>
      <c r="L1521" s="25"/>
      <c r="M1521" s="25"/>
      <c r="N1521" s="25"/>
      <c r="O1521" s="25"/>
      <c r="P1521" s="25"/>
      <c r="Q1521" s="26"/>
      <c r="R1521" s="25"/>
      <c r="S1521" s="25"/>
      <c r="T1521" s="27">
        <f t="shared" si="116"/>
        <v>0</v>
      </c>
      <c r="U1521" s="27">
        <f t="shared" si="117"/>
        <v>0</v>
      </c>
      <c r="V1521" s="25"/>
      <c r="W1521" s="27" t="str">
        <f t="shared" si="118"/>
        <v/>
      </c>
      <c r="X1521" s="43" t="str">
        <f t="shared" si="119"/>
        <v>OK</v>
      </c>
      <c r="Y1521" s="681" t="str">
        <f t="shared" si="120"/>
        <v/>
      </c>
    </row>
    <row r="1522" spans="1:25" x14ac:dyDescent="0.25">
      <c r="A1522" s="68" t="str">
        <f>'0'!$A$4</f>
        <v>………………..</v>
      </c>
      <c r="B1522" s="341">
        <f>'0'!$A$2</f>
        <v>46112</v>
      </c>
      <c r="C1522" s="341" t="s">
        <v>1246</v>
      </c>
      <c r="D1522" s="22"/>
      <c r="E1522" s="23"/>
      <c r="F1522" s="14"/>
      <c r="G1522" s="23"/>
      <c r="H1522" s="22"/>
      <c r="I1522" s="24"/>
      <c r="J1522" s="24"/>
      <c r="K1522" s="25"/>
      <c r="L1522" s="25"/>
      <c r="M1522" s="25"/>
      <c r="N1522" s="25"/>
      <c r="O1522" s="25"/>
      <c r="P1522" s="25"/>
      <c r="Q1522" s="26"/>
      <c r="R1522" s="25"/>
      <c r="S1522" s="25"/>
      <c r="T1522" s="27">
        <f t="shared" si="116"/>
        <v>0</v>
      </c>
      <c r="U1522" s="27">
        <f t="shared" si="117"/>
        <v>0</v>
      </c>
      <c r="V1522" s="25"/>
      <c r="W1522" s="27" t="str">
        <f t="shared" si="118"/>
        <v/>
      </c>
      <c r="X1522" s="43" t="str">
        <f t="shared" si="119"/>
        <v>OK</v>
      </c>
      <c r="Y1522" s="681" t="str">
        <f t="shared" si="120"/>
        <v/>
      </c>
    </row>
    <row r="1523" spans="1:25" x14ac:dyDescent="0.25">
      <c r="A1523" s="68" t="str">
        <f>'0'!$A$4</f>
        <v>………………..</v>
      </c>
      <c r="B1523" s="341">
        <f>'0'!$A$2</f>
        <v>46112</v>
      </c>
      <c r="C1523" s="341" t="s">
        <v>1246</v>
      </c>
      <c r="D1523" s="22"/>
      <c r="E1523" s="23"/>
      <c r="F1523" s="14"/>
      <c r="G1523" s="23"/>
      <c r="H1523" s="22"/>
      <c r="I1523" s="24"/>
      <c r="J1523" s="24"/>
      <c r="K1523" s="25"/>
      <c r="L1523" s="25"/>
      <c r="M1523" s="25"/>
      <c r="N1523" s="25"/>
      <c r="O1523" s="25"/>
      <c r="P1523" s="25"/>
      <c r="Q1523" s="26"/>
      <c r="R1523" s="25"/>
      <c r="S1523" s="25"/>
      <c r="T1523" s="27">
        <f t="shared" si="116"/>
        <v>0</v>
      </c>
      <c r="U1523" s="27">
        <f t="shared" si="117"/>
        <v>0</v>
      </c>
      <c r="V1523" s="25"/>
      <c r="W1523" s="27" t="str">
        <f t="shared" si="118"/>
        <v/>
      </c>
      <c r="X1523" s="43" t="str">
        <f t="shared" si="119"/>
        <v>OK</v>
      </c>
      <c r="Y1523" s="681" t="str">
        <f t="shared" si="120"/>
        <v/>
      </c>
    </row>
    <row r="1524" spans="1:25" x14ac:dyDescent="0.25">
      <c r="A1524" s="68" t="str">
        <f>'0'!$A$4</f>
        <v>………………..</v>
      </c>
      <c r="B1524" s="341">
        <f>'0'!$A$2</f>
        <v>46112</v>
      </c>
      <c r="C1524" s="341" t="s">
        <v>1246</v>
      </c>
      <c r="D1524" s="22"/>
      <c r="E1524" s="23"/>
      <c r="F1524" s="14"/>
      <c r="G1524" s="23"/>
      <c r="H1524" s="22"/>
      <c r="I1524" s="24"/>
      <c r="J1524" s="24"/>
      <c r="K1524" s="25"/>
      <c r="L1524" s="25"/>
      <c r="M1524" s="25"/>
      <c r="N1524" s="25"/>
      <c r="O1524" s="25"/>
      <c r="P1524" s="25"/>
      <c r="Q1524" s="26"/>
      <c r="R1524" s="25"/>
      <c r="S1524" s="25"/>
      <c r="T1524" s="27">
        <f t="shared" si="116"/>
        <v>0</v>
      </c>
      <c r="U1524" s="27">
        <f t="shared" si="117"/>
        <v>0</v>
      </c>
      <c r="V1524" s="25"/>
      <c r="W1524" s="27" t="str">
        <f t="shared" si="118"/>
        <v/>
      </c>
      <c r="X1524" s="43" t="str">
        <f t="shared" si="119"/>
        <v>OK</v>
      </c>
      <c r="Y1524" s="681" t="str">
        <f t="shared" si="120"/>
        <v/>
      </c>
    </row>
    <row r="1525" spans="1:25" x14ac:dyDescent="0.25">
      <c r="A1525" s="68" t="str">
        <f>'0'!$A$4</f>
        <v>………………..</v>
      </c>
      <c r="B1525" s="341">
        <f>'0'!$A$2</f>
        <v>46112</v>
      </c>
      <c r="C1525" s="341" t="s">
        <v>1246</v>
      </c>
      <c r="D1525" s="22"/>
      <c r="E1525" s="23"/>
      <c r="F1525" s="14"/>
      <c r="G1525" s="23"/>
      <c r="H1525" s="22"/>
      <c r="I1525" s="24"/>
      <c r="J1525" s="24"/>
      <c r="K1525" s="25"/>
      <c r="L1525" s="25"/>
      <c r="M1525" s="25"/>
      <c r="N1525" s="25"/>
      <c r="O1525" s="25"/>
      <c r="P1525" s="25"/>
      <c r="Q1525" s="26"/>
      <c r="R1525" s="25"/>
      <c r="S1525" s="25"/>
      <c r="T1525" s="27">
        <f t="shared" si="116"/>
        <v>0</v>
      </c>
      <c r="U1525" s="27">
        <f t="shared" si="117"/>
        <v>0</v>
      </c>
      <c r="V1525" s="25"/>
      <c r="W1525" s="27" t="str">
        <f t="shared" si="118"/>
        <v/>
      </c>
      <c r="X1525" s="43" t="str">
        <f t="shared" si="119"/>
        <v>OK</v>
      </c>
      <c r="Y1525" s="681" t="str">
        <f t="shared" si="120"/>
        <v/>
      </c>
    </row>
    <row r="1526" spans="1:25" x14ac:dyDescent="0.25">
      <c r="A1526" s="68" t="str">
        <f>'0'!$A$4</f>
        <v>………………..</v>
      </c>
      <c r="B1526" s="341">
        <f>'0'!$A$2</f>
        <v>46112</v>
      </c>
      <c r="C1526" s="341" t="s">
        <v>1246</v>
      </c>
      <c r="D1526" s="22"/>
      <c r="E1526" s="23"/>
      <c r="F1526" s="14"/>
      <c r="G1526" s="23"/>
      <c r="H1526" s="22"/>
      <c r="I1526" s="24"/>
      <c r="J1526" s="24"/>
      <c r="K1526" s="25"/>
      <c r="L1526" s="25"/>
      <c r="M1526" s="25"/>
      <c r="N1526" s="25"/>
      <c r="O1526" s="25"/>
      <c r="P1526" s="25"/>
      <c r="Q1526" s="26"/>
      <c r="R1526" s="25"/>
      <c r="S1526" s="25"/>
      <c r="T1526" s="27">
        <f t="shared" si="116"/>
        <v>0</v>
      </c>
      <c r="U1526" s="27">
        <f t="shared" si="117"/>
        <v>0</v>
      </c>
      <c r="V1526" s="25"/>
      <c r="W1526" s="27" t="str">
        <f t="shared" si="118"/>
        <v/>
      </c>
      <c r="X1526" s="43" t="str">
        <f t="shared" si="119"/>
        <v>OK</v>
      </c>
      <c r="Y1526" s="681" t="str">
        <f t="shared" si="120"/>
        <v/>
      </c>
    </row>
    <row r="1527" spans="1:25" x14ac:dyDescent="0.25">
      <c r="A1527" s="68" t="str">
        <f>'0'!$A$4</f>
        <v>………………..</v>
      </c>
      <c r="B1527" s="341">
        <f>'0'!$A$2</f>
        <v>46112</v>
      </c>
      <c r="C1527" s="341" t="s">
        <v>1246</v>
      </c>
      <c r="D1527" s="22"/>
      <c r="E1527" s="23"/>
      <c r="F1527" s="14"/>
      <c r="G1527" s="23"/>
      <c r="H1527" s="22"/>
      <c r="I1527" s="24"/>
      <c r="J1527" s="24"/>
      <c r="K1527" s="25"/>
      <c r="L1527" s="25"/>
      <c r="M1527" s="25"/>
      <c r="N1527" s="25"/>
      <c r="O1527" s="25"/>
      <c r="P1527" s="25"/>
      <c r="Q1527" s="26"/>
      <c r="R1527" s="25"/>
      <c r="S1527" s="25"/>
      <c r="T1527" s="27">
        <f t="shared" si="116"/>
        <v>0</v>
      </c>
      <c r="U1527" s="27">
        <f t="shared" si="117"/>
        <v>0</v>
      </c>
      <c r="V1527" s="25"/>
      <c r="W1527" s="27" t="str">
        <f t="shared" si="118"/>
        <v/>
      </c>
      <c r="X1527" s="43" t="str">
        <f t="shared" si="119"/>
        <v>OK</v>
      </c>
      <c r="Y1527" s="681" t="str">
        <f t="shared" si="120"/>
        <v/>
      </c>
    </row>
    <row r="1528" spans="1:25" x14ac:dyDescent="0.25">
      <c r="A1528" s="68" t="str">
        <f>'0'!$A$4</f>
        <v>………………..</v>
      </c>
      <c r="B1528" s="341">
        <f>'0'!$A$2</f>
        <v>46112</v>
      </c>
      <c r="C1528" s="341" t="s">
        <v>1246</v>
      </c>
      <c r="D1528" s="22"/>
      <c r="E1528" s="23"/>
      <c r="F1528" s="14"/>
      <c r="G1528" s="23"/>
      <c r="H1528" s="22"/>
      <c r="I1528" s="24"/>
      <c r="J1528" s="24"/>
      <c r="K1528" s="25"/>
      <c r="L1528" s="25"/>
      <c r="M1528" s="25"/>
      <c r="N1528" s="25"/>
      <c r="O1528" s="25"/>
      <c r="P1528" s="25"/>
      <c r="Q1528" s="26"/>
      <c r="R1528" s="25"/>
      <c r="S1528" s="25"/>
      <c r="T1528" s="27">
        <f t="shared" si="116"/>
        <v>0</v>
      </c>
      <c r="U1528" s="27">
        <f t="shared" si="117"/>
        <v>0</v>
      </c>
      <c r="V1528" s="25"/>
      <c r="W1528" s="27" t="str">
        <f t="shared" si="118"/>
        <v/>
      </c>
      <c r="X1528" s="43" t="str">
        <f t="shared" si="119"/>
        <v>OK</v>
      </c>
      <c r="Y1528" s="681" t="str">
        <f t="shared" si="120"/>
        <v/>
      </c>
    </row>
    <row r="1529" spans="1:25" x14ac:dyDescent="0.25">
      <c r="A1529" s="68" t="str">
        <f>'0'!$A$4</f>
        <v>………………..</v>
      </c>
      <c r="B1529" s="341">
        <f>'0'!$A$2</f>
        <v>46112</v>
      </c>
      <c r="C1529" s="341" t="s">
        <v>1246</v>
      </c>
      <c r="D1529" s="22"/>
      <c r="E1529" s="23"/>
      <c r="F1529" s="14"/>
      <c r="G1529" s="23"/>
      <c r="H1529" s="22"/>
      <c r="I1529" s="24"/>
      <c r="J1529" s="24"/>
      <c r="K1529" s="25"/>
      <c r="L1529" s="25"/>
      <c r="M1529" s="25"/>
      <c r="N1529" s="25"/>
      <c r="O1529" s="25"/>
      <c r="P1529" s="25"/>
      <c r="Q1529" s="26"/>
      <c r="R1529" s="25"/>
      <c r="S1529" s="25"/>
      <c r="T1529" s="27">
        <f t="shared" si="116"/>
        <v>0</v>
      </c>
      <c r="U1529" s="27">
        <f t="shared" si="117"/>
        <v>0</v>
      </c>
      <c r="V1529" s="25"/>
      <c r="W1529" s="27" t="str">
        <f t="shared" si="118"/>
        <v/>
      </c>
      <c r="X1529" s="43" t="str">
        <f t="shared" si="119"/>
        <v>OK</v>
      </c>
      <c r="Y1529" s="681" t="str">
        <f t="shared" si="120"/>
        <v/>
      </c>
    </row>
    <row r="1530" spans="1:25" x14ac:dyDescent="0.25">
      <c r="A1530" s="68" t="str">
        <f>'0'!$A$4</f>
        <v>………………..</v>
      </c>
      <c r="B1530" s="341">
        <f>'0'!$A$2</f>
        <v>46112</v>
      </c>
      <c r="C1530" s="341" t="s">
        <v>1246</v>
      </c>
      <c r="D1530" s="22"/>
      <c r="E1530" s="23"/>
      <c r="F1530" s="14"/>
      <c r="G1530" s="23"/>
      <c r="H1530" s="22"/>
      <c r="I1530" s="24"/>
      <c r="J1530" s="24"/>
      <c r="K1530" s="25"/>
      <c r="L1530" s="25"/>
      <c r="M1530" s="25"/>
      <c r="N1530" s="25"/>
      <c r="O1530" s="25"/>
      <c r="P1530" s="25"/>
      <c r="Q1530" s="26"/>
      <c r="R1530" s="25"/>
      <c r="S1530" s="25"/>
      <c r="T1530" s="27">
        <f t="shared" si="116"/>
        <v>0</v>
      </c>
      <c r="U1530" s="27">
        <f t="shared" si="117"/>
        <v>0</v>
      </c>
      <c r="V1530" s="25"/>
      <c r="W1530" s="27" t="str">
        <f t="shared" si="118"/>
        <v/>
      </c>
      <c r="X1530" s="43" t="str">
        <f t="shared" si="119"/>
        <v>OK</v>
      </c>
      <c r="Y1530" s="681" t="str">
        <f t="shared" si="120"/>
        <v/>
      </c>
    </row>
    <row r="1531" spans="1:25" x14ac:dyDescent="0.25">
      <c r="A1531" s="68" t="str">
        <f>'0'!$A$4</f>
        <v>………………..</v>
      </c>
      <c r="B1531" s="341">
        <f>'0'!$A$2</f>
        <v>46112</v>
      </c>
      <c r="C1531" s="341" t="s">
        <v>1246</v>
      </c>
      <c r="D1531" s="22"/>
      <c r="E1531" s="23"/>
      <c r="F1531" s="14"/>
      <c r="G1531" s="23"/>
      <c r="H1531" s="22"/>
      <c r="I1531" s="24"/>
      <c r="J1531" s="24"/>
      <c r="K1531" s="25"/>
      <c r="L1531" s="25"/>
      <c r="M1531" s="25"/>
      <c r="N1531" s="25"/>
      <c r="O1531" s="25"/>
      <c r="P1531" s="25"/>
      <c r="Q1531" s="26"/>
      <c r="R1531" s="25"/>
      <c r="S1531" s="25"/>
      <c r="T1531" s="27">
        <f t="shared" si="116"/>
        <v>0</v>
      </c>
      <c r="U1531" s="27">
        <f t="shared" si="117"/>
        <v>0</v>
      </c>
      <c r="V1531" s="25"/>
      <c r="W1531" s="27" t="str">
        <f t="shared" si="118"/>
        <v/>
      </c>
      <c r="X1531" s="43" t="str">
        <f t="shared" si="119"/>
        <v>OK</v>
      </c>
      <c r="Y1531" s="681" t="str">
        <f t="shared" si="120"/>
        <v/>
      </c>
    </row>
    <row r="1532" spans="1:25" x14ac:dyDescent="0.25">
      <c r="A1532" s="68" t="str">
        <f>'0'!$A$4</f>
        <v>………………..</v>
      </c>
      <c r="B1532" s="341">
        <f>'0'!$A$2</f>
        <v>46112</v>
      </c>
      <c r="C1532" s="341" t="s">
        <v>1246</v>
      </c>
      <c r="D1532" s="22"/>
      <c r="E1532" s="23"/>
      <c r="F1532" s="14"/>
      <c r="G1532" s="23"/>
      <c r="H1532" s="22"/>
      <c r="I1532" s="24"/>
      <c r="J1532" s="24"/>
      <c r="K1532" s="25"/>
      <c r="L1532" s="25"/>
      <c r="M1532" s="25"/>
      <c r="N1532" s="25"/>
      <c r="O1532" s="25"/>
      <c r="P1532" s="25"/>
      <c r="Q1532" s="26"/>
      <c r="R1532" s="25"/>
      <c r="S1532" s="25"/>
      <c r="T1532" s="27">
        <f t="shared" si="116"/>
        <v>0</v>
      </c>
      <c r="U1532" s="27">
        <f t="shared" si="117"/>
        <v>0</v>
      </c>
      <c r="V1532" s="25"/>
      <c r="W1532" s="27" t="str">
        <f t="shared" si="118"/>
        <v/>
      </c>
      <c r="X1532" s="43" t="str">
        <f t="shared" si="119"/>
        <v>OK</v>
      </c>
      <c r="Y1532" s="681" t="str">
        <f t="shared" si="120"/>
        <v/>
      </c>
    </row>
    <row r="1533" spans="1:25" x14ac:dyDescent="0.25">
      <c r="A1533" s="68" t="str">
        <f>'0'!$A$4</f>
        <v>………………..</v>
      </c>
      <c r="B1533" s="341">
        <f>'0'!$A$2</f>
        <v>46112</v>
      </c>
      <c r="C1533" s="341" t="s">
        <v>1246</v>
      </c>
      <c r="D1533" s="22"/>
      <c r="E1533" s="23"/>
      <c r="F1533" s="14"/>
      <c r="G1533" s="23"/>
      <c r="H1533" s="22"/>
      <c r="I1533" s="24"/>
      <c r="J1533" s="24"/>
      <c r="K1533" s="25"/>
      <c r="L1533" s="25"/>
      <c r="M1533" s="25"/>
      <c r="N1533" s="25"/>
      <c r="O1533" s="25"/>
      <c r="P1533" s="25"/>
      <c r="Q1533" s="26"/>
      <c r="R1533" s="25"/>
      <c r="S1533" s="25"/>
      <c r="T1533" s="27">
        <f t="shared" si="116"/>
        <v>0</v>
      </c>
      <c r="U1533" s="27">
        <f t="shared" si="117"/>
        <v>0</v>
      </c>
      <c r="V1533" s="25"/>
      <c r="W1533" s="27" t="str">
        <f t="shared" si="118"/>
        <v/>
      </c>
      <c r="X1533" s="43" t="str">
        <f t="shared" si="119"/>
        <v>OK</v>
      </c>
      <c r="Y1533" s="681" t="str">
        <f t="shared" si="120"/>
        <v/>
      </c>
    </row>
    <row r="1534" spans="1:25" x14ac:dyDescent="0.25">
      <c r="A1534" s="68" t="str">
        <f>'0'!$A$4</f>
        <v>………………..</v>
      </c>
      <c r="B1534" s="341">
        <f>'0'!$A$2</f>
        <v>46112</v>
      </c>
      <c r="C1534" s="341" t="s">
        <v>1246</v>
      </c>
      <c r="D1534" s="22"/>
      <c r="E1534" s="23"/>
      <c r="F1534" s="14"/>
      <c r="G1534" s="23"/>
      <c r="H1534" s="22"/>
      <c r="I1534" s="24"/>
      <c r="J1534" s="24"/>
      <c r="K1534" s="25"/>
      <c r="L1534" s="25"/>
      <c r="M1534" s="25"/>
      <c r="N1534" s="25"/>
      <c r="O1534" s="25"/>
      <c r="P1534" s="25"/>
      <c r="Q1534" s="26"/>
      <c r="R1534" s="25"/>
      <c r="S1534" s="25"/>
      <c r="T1534" s="27">
        <f t="shared" si="116"/>
        <v>0</v>
      </c>
      <c r="U1534" s="27">
        <f t="shared" si="117"/>
        <v>0</v>
      </c>
      <c r="V1534" s="25"/>
      <c r="W1534" s="27" t="str">
        <f t="shared" si="118"/>
        <v/>
      </c>
      <c r="X1534" s="43" t="str">
        <f t="shared" si="119"/>
        <v>OK</v>
      </c>
      <c r="Y1534" s="681" t="str">
        <f t="shared" si="120"/>
        <v/>
      </c>
    </row>
    <row r="1535" spans="1:25" x14ac:dyDescent="0.25">
      <c r="A1535" s="68" t="str">
        <f>'0'!$A$4</f>
        <v>………………..</v>
      </c>
      <c r="B1535" s="341">
        <f>'0'!$A$2</f>
        <v>46112</v>
      </c>
      <c r="C1535" s="341" t="s">
        <v>1246</v>
      </c>
      <c r="D1535" s="22"/>
      <c r="E1535" s="23"/>
      <c r="F1535" s="14"/>
      <c r="G1535" s="23"/>
      <c r="H1535" s="22"/>
      <c r="I1535" s="24"/>
      <c r="J1535" s="24"/>
      <c r="K1535" s="25"/>
      <c r="L1535" s="25"/>
      <c r="M1535" s="25"/>
      <c r="N1535" s="25"/>
      <c r="O1535" s="25"/>
      <c r="P1535" s="25"/>
      <c r="Q1535" s="26"/>
      <c r="R1535" s="25"/>
      <c r="S1535" s="25"/>
      <c r="T1535" s="27">
        <f t="shared" si="116"/>
        <v>0</v>
      </c>
      <c r="U1535" s="27">
        <f t="shared" si="117"/>
        <v>0</v>
      </c>
      <c r="V1535" s="25"/>
      <c r="W1535" s="27" t="str">
        <f t="shared" si="118"/>
        <v/>
      </c>
      <c r="X1535" s="43" t="str">
        <f t="shared" si="119"/>
        <v>OK</v>
      </c>
      <c r="Y1535" s="681" t="str">
        <f t="shared" si="120"/>
        <v/>
      </c>
    </row>
    <row r="1536" spans="1:25" x14ac:dyDescent="0.25">
      <c r="A1536" s="68" t="str">
        <f>'0'!$A$4</f>
        <v>………………..</v>
      </c>
      <c r="B1536" s="341">
        <f>'0'!$A$2</f>
        <v>46112</v>
      </c>
      <c r="C1536" s="341" t="s">
        <v>1246</v>
      </c>
      <c r="D1536" s="22"/>
      <c r="E1536" s="23"/>
      <c r="F1536" s="14"/>
      <c r="G1536" s="23"/>
      <c r="H1536" s="22"/>
      <c r="I1536" s="24"/>
      <c r="J1536" s="24"/>
      <c r="K1536" s="25"/>
      <c r="L1536" s="25"/>
      <c r="M1536" s="25"/>
      <c r="N1536" s="25"/>
      <c r="O1536" s="25"/>
      <c r="P1536" s="25"/>
      <c r="Q1536" s="26"/>
      <c r="R1536" s="25"/>
      <c r="S1536" s="25"/>
      <c r="T1536" s="27">
        <f t="shared" si="116"/>
        <v>0</v>
      </c>
      <c r="U1536" s="27">
        <f t="shared" si="117"/>
        <v>0</v>
      </c>
      <c r="V1536" s="25"/>
      <c r="W1536" s="27" t="str">
        <f t="shared" si="118"/>
        <v/>
      </c>
      <c r="X1536" s="43" t="str">
        <f t="shared" si="119"/>
        <v>OK</v>
      </c>
      <c r="Y1536" s="681" t="str">
        <f t="shared" si="120"/>
        <v/>
      </c>
    </row>
    <row r="1537" spans="1:25" x14ac:dyDescent="0.25">
      <c r="A1537" s="68" t="str">
        <f>'0'!$A$4</f>
        <v>………………..</v>
      </c>
      <c r="B1537" s="341">
        <f>'0'!$A$2</f>
        <v>46112</v>
      </c>
      <c r="C1537" s="341" t="s">
        <v>1246</v>
      </c>
      <c r="D1537" s="22"/>
      <c r="E1537" s="23"/>
      <c r="F1537" s="14"/>
      <c r="G1537" s="23"/>
      <c r="H1537" s="22"/>
      <c r="I1537" s="24"/>
      <c r="J1537" s="24"/>
      <c r="K1537" s="25"/>
      <c r="L1537" s="25"/>
      <c r="M1537" s="25"/>
      <c r="N1537" s="25"/>
      <c r="O1537" s="25"/>
      <c r="P1537" s="25"/>
      <c r="Q1537" s="26"/>
      <c r="R1537" s="25"/>
      <c r="S1537" s="25"/>
      <c r="T1537" s="27">
        <f t="shared" si="116"/>
        <v>0</v>
      </c>
      <c r="U1537" s="27">
        <f t="shared" si="117"/>
        <v>0</v>
      </c>
      <c r="V1537" s="25"/>
      <c r="W1537" s="27" t="str">
        <f t="shared" si="118"/>
        <v/>
      </c>
      <c r="X1537" s="43" t="str">
        <f t="shared" si="119"/>
        <v>OK</v>
      </c>
      <c r="Y1537" s="681" t="str">
        <f t="shared" si="120"/>
        <v/>
      </c>
    </row>
    <row r="1538" spans="1:25" x14ac:dyDescent="0.25">
      <c r="A1538" s="68" t="str">
        <f>'0'!$A$4</f>
        <v>………………..</v>
      </c>
      <c r="B1538" s="341">
        <f>'0'!$A$2</f>
        <v>46112</v>
      </c>
      <c r="C1538" s="341" t="s">
        <v>1246</v>
      </c>
      <c r="D1538" s="22"/>
      <c r="E1538" s="23"/>
      <c r="F1538" s="14"/>
      <c r="G1538" s="23"/>
      <c r="H1538" s="22"/>
      <c r="I1538" s="24"/>
      <c r="J1538" s="24"/>
      <c r="K1538" s="25"/>
      <c r="L1538" s="25"/>
      <c r="M1538" s="25"/>
      <c r="N1538" s="25"/>
      <c r="O1538" s="25"/>
      <c r="P1538" s="25"/>
      <c r="Q1538" s="26"/>
      <c r="R1538" s="25"/>
      <c r="S1538" s="25"/>
      <c r="T1538" s="27">
        <f t="shared" si="116"/>
        <v>0</v>
      </c>
      <c r="U1538" s="27">
        <f t="shared" si="117"/>
        <v>0</v>
      </c>
      <c r="V1538" s="25"/>
      <c r="W1538" s="27" t="str">
        <f t="shared" si="118"/>
        <v/>
      </c>
      <c r="X1538" s="43" t="str">
        <f t="shared" si="119"/>
        <v>OK</v>
      </c>
      <c r="Y1538" s="681" t="str">
        <f t="shared" si="120"/>
        <v/>
      </c>
    </row>
    <row r="1539" spans="1:25" x14ac:dyDescent="0.25">
      <c r="A1539" s="68" t="str">
        <f>'0'!$A$4</f>
        <v>………………..</v>
      </c>
      <c r="B1539" s="341">
        <f>'0'!$A$2</f>
        <v>46112</v>
      </c>
      <c r="C1539" s="341" t="s">
        <v>1246</v>
      </c>
      <c r="D1539" s="22"/>
      <c r="E1539" s="23"/>
      <c r="F1539" s="14"/>
      <c r="G1539" s="23"/>
      <c r="H1539" s="22"/>
      <c r="I1539" s="24"/>
      <c r="J1539" s="24"/>
      <c r="K1539" s="25"/>
      <c r="L1539" s="25"/>
      <c r="M1539" s="25"/>
      <c r="N1539" s="25"/>
      <c r="O1539" s="25"/>
      <c r="P1539" s="25"/>
      <c r="Q1539" s="26"/>
      <c r="R1539" s="25"/>
      <c r="S1539" s="25"/>
      <c r="T1539" s="27">
        <f t="shared" si="116"/>
        <v>0</v>
      </c>
      <c r="U1539" s="27">
        <f t="shared" si="117"/>
        <v>0</v>
      </c>
      <c r="V1539" s="25"/>
      <c r="W1539" s="27" t="str">
        <f t="shared" si="118"/>
        <v/>
      </c>
      <c r="X1539" s="43" t="str">
        <f t="shared" si="119"/>
        <v>OK</v>
      </c>
      <c r="Y1539" s="681" t="str">
        <f t="shared" si="120"/>
        <v/>
      </c>
    </row>
    <row r="1540" spans="1:25" x14ac:dyDescent="0.25">
      <c r="A1540" s="68" t="str">
        <f>'0'!$A$4</f>
        <v>………………..</v>
      </c>
      <c r="B1540" s="341">
        <f>'0'!$A$2</f>
        <v>46112</v>
      </c>
      <c r="C1540" s="341" t="s">
        <v>1246</v>
      </c>
      <c r="D1540" s="22"/>
      <c r="E1540" s="23"/>
      <c r="F1540" s="14"/>
      <c r="G1540" s="23"/>
      <c r="H1540" s="22"/>
      <c r="I1540" s="24"/>
      <c r="J1540" s="24"/>
      <c r="K1540" s="25"/>
      <c r="L1540" s="25"/>
      <c r="M1540" s="25"/>
      <c r="N1540" s="25"/>
      <c r="O1540" s="25"/>
      <c r="P1540" s="25"/>
      <c r="Q1540" s="26"/>
      <c r="R1540" s="25"/>
      <c r="S1540" s="25"/>
      <c r="T1540" s="27">
        <f t="shared" si="116"/>
        <v>0</v>
      </c>
      <c r="U1540" s="27">
        <f t="shared" si="117"/>
        <v>0</v>
      </c>
      <c r="V1540" s="25"/>
      <c r="W1540" s="27" t="str">
        <f t="shared" si="118"/>
        <v/>
      </c>
      <c r="X1540" s="43" t="str">
        <f t="shared" si="119"/>
        <v>OK</v>
      </c>
      <c r="Y1540" s="681" t="str">
        <f t="shared" si="120"/>
        <v/>
      </c>
    </row>
    <row r="1541" spans="1:25" x14ac:dyDescent="0.25">
      <c r="A1541" s="68" t="str">
        <f>'0'!$A$4</f>
        <v>………………..</v>
      </c>
      <c r="B1541" s="341">
        <f>'0'!$A$2</f>
        <v>46112</v>
      </c>
      <c r="C1541" s="341" t="s">
        <v>1246</v>
      </c>
      <c r="D1541" s="22"/>
      <c r="E1541" s="23"/>
      <c r="F1541" s="14"/>
      <c r="G1541" s="23"/>
      <c r="H1541" s="22"/>
      <c r="I1541" s="24"/>
      <c r="J1541" s="24"/>
      <c r="K1541" s="25"/>
      <c r="L1541" s="25"/>
      <c r="M1541" s="25"/>
      <c r="N1541" s="25"/>
      <c r="O1541" s="25"/>
      <c r="P1541" s="25"/>
      <c r="Q1541" s="26"/>
      <c r="R1541" s="25"/>
      <c r="S1541" s="25"/>
      <c r="T1541" s="27">
        <f t="shared" si="116"/>
        <v>0</v>
      </c>
      <c r="U1541" s="27">
        <f t="shared" si="117"/>
        <v>0</v>
      </c>
      <c r="V1541" s="25"/>
      <c r="W1541" s="27" t="str">
        <f t="shared" si="118"/>
        <v/>
      </c>
      <c r="X1541" s="43" t="str">
        <f t="shared" si="119"/>
        <v>OK</v>
      </c>
      <c r="Y1541" s="681" t="str">
        <f t="shared" si="120"/>
        <v/>
      </c>
    </row>
    <row r="1542" spans="1:25" x14ac:dyDescent="0.25">
      <c r="A1542" s="68" t="str">
        <f>'0'!$A$4</f>
        <v>………………..</v>
      </c>
      <c r="B1542" s="341">
        <f>'0'!$A$2</f>
        <v>46112</v>
      </c>
      <c r="C1542" s="341" t="s">
        <v>1246</v>
      </c>
      <c r="D1542" s="22"/>
      <c r="E1542" s="23"/>
      <c r="F1542" s="14"/>
      <c r="G1542" s="23"/>
      <c r="H1542" s="22"/>
      <c r="I1542" s="24"/>
      <c r="J1542" s="24"/>
      <c r="K1542" s="25"/>
      <c r="L1542" s="25"/>
      <c r="M1542" s="25"/>
      <c r="N1542" s="25"/>
      <c r="O1542" s="25"/>
      <c r="P1542" s="25"/>
      <c r="Q1542" s="26"/>
      <c r="R1542" s="25"/>
      <c r="S1542" s="25"/>
      <c r="T1542" s="27">
        <f t="shared" si="116"/>
        <v>0</v>
      </c>
      <c r="U1542" s="27">
        <f t="shared" si="117"/>
        <v>0</v>
      </c>
      <c r="V1542" s="25"/>
      <c r="W1542" s="27" t="str">
        <f t="shared" si="118"/>
        <v/>
      </c>
      <c r="X1542" s="43" t="str">
        <f t="shared" si="119"/>
        <v>OK</v>
      </c>
      <c r="Y1542" s="681" t="str">
        <f t="shared" si="120"/>
        <v/>
      </c>
    </row>
    <row r="1543" spans="1:25" x14ac:dyDescent="0.25">
      <c r="A1543" s="68" t="str">
        <f>'0'!$A$4</f>
        <v>………………..</v>
      </c>
      <c r="B1543" s="341">
        <f>'0'!$A$2</f>
        <v>46112</v>
      </c>
      <c r="C1543" s="341" t="s">
        <v>1246</v>
      </c>
      <c r="D1543" s="22"/>
      <c r="E1543" s="23"/>
      <c r="F1543" s="14"/>
      <c r="G1543" s="23"/>
      <c r="H1543" s="22"/>
      <c r="I1543" s="24"/>
      <c r="J1543" s="24"/>
      <c r="K1543" s="25"/>
      <c r="L1543" s="25"/>
      <c r="M1543" s="25"/>
      <c r="N1543" s="25"/>
      <c r="O1543" s="25"/>
      <c r="P1543" s="25"/>
      <c r="Q1543" s="26"/>
      <c r="R1543" s="25"/>
      <c r="S1543" s="25"/>
      <c r="T1543" s="27">
        <f t="shared" si="116"/>
        <v>0</v>
      </c>
      <c r="U1543" s="27">
        <f t="shared" si="117"/>
        <v>0</v>
      </c>
      <c r="V1543" s="25"/>
      <c r="W1543" s="27" t="str">
        <f t="shared" si="118"/>
        <v/>
      </c>
      <c r="X1543" s="43" t="str">
        <f t="shared" si="119"/>
        <v>OK</v>
      </c>
      <c r="Y1543" s="681" t="str">
        <f t="shared" si="120"/>
        <v/>
      </c>
    </row>
    <row r="1544" spans="1:25" x14ac:dyDescent="0.25">
      <c r="A1544" s="68" t="str">
        <f>'0'!$A$4</f>
        <v>………………..</v>
      </c>
      <c r="B1544" s="341">
        <f>'0'!$A$2</f>
        <v>46112</v>
      </c>
      <c r="C1544" s="341" t="s">
        <v>1246</v>
      </c>
      <c r="D1544" s="22"/>
      <c r="E1544" s="23"/>
      <c r="F1544" s="14"/>
      <c r="G1544" s="23"/>
      <c r="H1544" s="22"/>
      <c r="I1544" s="24"/>
      <c r="J1544" s="24"/>
      <c r="K1544" s="25"/>
      <c r="L1544" s="25"/>
      <c r="M1544" s="25"/>
      <c r="N1544" s="25"/>
      <c r="O1544" s="25"/>
      <c r="P1544" s="25"/>
      <c r="Q1544" s="26"/>
      <c r="R1544" s="25"/>
      <c r="S1544" s="25"/>
      <c r="T1544" s="27">
        <f t="shared" si="116"/>
        <v>0</v>
      </c>
      <c r="U1544" s="27">
        <f t="shared" si="117"/>
        <v>0</v>
      </c>
      <c r="V1544" s="25"/>
      <c r="W1544" s="27" t="str">
        <f t="shared" si="118"/>
        <v/>
      </c>
      <c r="X1544" s="43" t="str">
        <f t="shared" si="119"/>
        <v>OK</v>
      </c>
      <c r="Y1544" s="681" t="str">
        <f t="shared" si="120"/>
        <v/>
      </c>
    </row>
    <row r="1545" spans="1:25" x14ac:dyDescent="0.25">
      <c r="A1545" s="68" t="str">
        <f>'0'!$A$4</f>
        <v>………………..</v>
      </c>
      <c r="B1545" s="341">
        <f>'0'!$A$2</f>
        <v>46112</v>
      </c>
      <c r="C1545" s="341" t="s">
        <v>1246</v>
      </c>
      <c r="D1545" s="22"/>
      <c r="E1545" s="23"/>
      <c r="F1545" s="14"/>
      <c r="G1545" s="23"/>
      <c r="H1545" s="22"/>
      <c r="I1545" s="24"/>
      <c r="J1545" s="24"/>
      <c r="K1545" s="25"/>
      <c r="L1545" s="25"/>
      <c r="M1545" s="25"/>
      <c r="N1545" s="25"/>
      <c r="O1545" s="25"/>
      <c r="P1545" s="25"/>
      <c r="Q1545" s="26"/>
      <c r="R1545" s="25"/>
      <c r="S1545" s="25"/>
      <c r="T1545" s="27">
        <f t="shared" ref="T1545:T1608" si="121">N1545+P1545-R1545</f>
        <v>0</v>
      </c>
      <c r="U1545" s="27">
        <f t="shared" ref="U1545:U1608" si="122">O1545+Q1545-S1545</f>
        <v>0</v>
      </c>
      <c r="V1545" s="25"/>
      <c r="W1545" s="27" t="str">
        <f t="shared" ref="W1545:W1608" si="123">IF(K1545="","",K1545-M1545-(P1545-Q1545))</f>
        <v/>
      </c>
      <c r="X1545" s="43" t="str">
        <f t="shared" ref="X1545:X1608" si="124">IF(ROUND(T1545-V1545,2)&gt;=0,"OK","Просрочието не може да надхвърля задължението")</f>
        <v>OK</v>
      </c>
      <c r="Y1545" s="681" t="str">
        <f t="shared" ref="Y1545:Y1608" si="125">IF(COUNTBLANK(D1545:W1545)=18,"",IF(D1545="999999999","",IF(ISNUMBER(VALUE(D1545)),IF(LEN(D1545)&lt;&gt;9,"Въведеното ЕИК е твърде късо или твърде дълго",IF(OR(MOD(MID(D1545,1,1)*1+MID(D1545,2,1)*2+MID(D1545,3,1)*3+MID(D1545,4,1)*4+MID(D1545,5,1)*5+MID(D1545,6,1)*6+MID(D1545,7,1)*7+MID(D1545,8,1)*8,11)-MID(D1545,9,1)=0,AND(MOD(MID(D1545,1,1)*3+MID(D1545,2,1)*4+MID(D1545,3,1)*5+MID(D1545,4,1)*6+MID(D1545,5,1)*7+MID(D1545,6,1)*8+MID(D1545,7,1)*9+MID(D1545,8,1)*10,11)=10,MID(D1545,9,1)*1=0),MOD(MID(D1545,1,1)*3+MID(D1545,2,1)*4+MID(D1545,3,1)*5+MID(D1545,4,1)*6+MID(D1545,5,1)*7+MID(D1545,6,1)*8+MID(D1545,7,1)*9+MID(D1545,8,1)*10,11)-MID(D1545,9,1)=0),"","Въведеното ЕИК е невалидно")),"Въведеното ЕИК съдържа непозволени символи")))</f>
        <v/>
      </c>
    </row>
    <row r="1546" spans="1:25" x14ac:dyDescent="0.25">
      <c r="A1546" s="68" t="str">
        <f>'0'!$A$4</f>
        <v>………………..</v>
      </c>
      <c r="B1546" s="341">
        <f>'0'!$A$2</f>
        <v>46112</v>
      </c>
      <c r="C1546" s="341" t="s">
        <v>1246</v>
      </c>
      <c r="D1546" s="22"/>
      <c r="E1546" s="23"/>
      <c r="F1546" s="14"/>
      <c r="G1546" s="23"/>
      <c r="H1546" s="22"/>
      <c r="I1546" s="24"/>
      <c r="J1546" s="24"/>
      <c r="K1546" s="25"/>
      <c r="L1546" s="25"/>
      <c r="M1546" s="25"/>
      <c r="N1546" s="25"/>
      <c r="O1546" s="25"/>
      <c r="P1546" s="25"/>
      <c r="Q1546" s="26"/>
      <c r="R1546" s="25"/>
      <c r="S1546" s="25"/>
      <c r="T1546" s="27">
        <f t="shared" si="121"/>
        <v>0</v>
      </c>
      <c r="U1546" s="27">
        <f t="shared" si="122"/>
        <v>0</v>
      </c>
      <c r="V1546" s="25"/>
      <c r="W1546" s="27" t="str">
        <f t="shared" si="123"/>
        <v/>
      </c>
      <c r="X1546" s="43" t="str">
        <f t="shared" si="124"/>
        <v>OK</v>
      </c>
      <c r="Y1546" s="681" t="str">
        <f t="shared" si="125"/>
        <v/>
      </c>
    </row>
    <row r="1547" spans="1:25" x14ac:dyDescent="0.25">
      <c r="A1547" s="68" t="str">
        <f>'0'!$A$4</f>
        <v>………………..</v>
      </c>
      <c r="B1547" s="341">
        <f>'0'!$A$2</f>
        <v>46112</v>
      </c>
      <c r="C1547" s="341" t="s">
        <v>1246</v>
      </c>
      <c r="D1547" s="22"/>
      <c r="E1547" s="23"/>
      <c r="F1547" s="14"/>
      <c r="G1547" s="23"/>
      <c r="H1547" s="22"/>
      <c r="I1547" s="24"/>
      <c r="J1547" s="24"/>
      <c r="K1547" s="25"/>
      <c r="L1547" s="25"/>
      <c r="M1547" s="25"/>
      <c r="N1547" s="25"/>
      <c r="O1547" s="25"/>
      <c r="P1547" s="25"/>
      <c r="Q1547" s="26"/>
      <c r="R1547" s="25"/>
      <c r="S1547" s="25"/>
      <c r="T1547" s="27">
        <f t="shared" si="121"/>
        <v>0</v>
      </c>
      <c r="U1547" s="27">
        <f t="shared" si="122"/>
        <v>0</v>
      </c>
      <c r="V1547" s="25"/>
      <c r="W1547" s="27" t="str">
        <f t="shared" si="123"/>
        <v/>
      </c>
      <c r="X1547" s="43" t="str">
        <f t="shared" si="124"/>
        <v>OK</v>
      </c>
      <c r="Y1547" s="681" t="str">
        <f t="shared" si="125"/>
        <v/>
      </c>
    </row>
    <row r="1548" spans="1:25" x14ac:dyDescent="0.25">
      <c r="A1548" s="68" t="str">
        <f>'0'!$A$4</f>
        <v>………………..</v>
      </c>
      <c r="B1548" s="341">
        <f>'0'!$A$2</f>
        <v>46112</v>
      </c>
      <c r="C1548" s="341" t="s">
        <v>1246</v>
      </c>
      <c r="D1548" s="22"/>
      <c r="E1548" s="23"/>
      <c r="F1548" s="14"/>
      <c r="G1548" s="23"/>
      <c r="H1548" s="22"/>
      <c r="I1548" s="24"/>
      <c r="J1548" s="24"/>
      <c r="K1548" s="25"/>
      <c r="L1548" s="25"/>
      <c r="M1548" s="25"/>
      <c r="N1548" s="25"/>
      <c r="O1548" s="25"/>
      <c r="P1548" s="25"/>
      <c r="Q1548" s="26"/>
      <c r="R1548" s="25"/>
      <c r="S1548" s="25"/>
      <c r="T1548" s="27">
        <f t="shared" si="121"/>
        <v>0</v>
      </c>
      <c r="U1548" s="27">
        <f t="shared" si="122"/>
        <v>0</v>
      </c>
      <c r="V1548" s="25"/>
      <c r="W1548" s="27" t="str">
        <f t="shared" si="123"/>
        <v/>
      </c>
      <c r="X1548" s="43" t="str">
        <f t="shared" si="124"/>
        <v>OK</v>
      </c>
      <c r="Y1548" s="681" t="str">
        <f t="shared" si="125"/>
        <v/>
      </c>
    </row>
    <row r="1549" spans="1:25" x14ac:dyDescent="0.25">
      <c r="A1549" s="68" t="str">
        <f>'0'!$A$4</f>
        <v>………………..</v>
      </c>
      <c r="B1549" s="341">
        <f>'0'!$A$2</f>
        <v>46112</v>
      </c>
      <c r="C1549" s="341" t="s">
        <v>1246</v>
      </c>
      <c r="D1549" s="22"/>
      <c r="E1549" s="23"/>
      <c r="F1549" s="14"/>
      <c r="G1549" s="23"/>
      <c r="H1549" s="22"/>
      <c r="I1549" s="24"/>
      <c r="J1549" s="24"/>
      <c r="K1549" s="25"/>
      <c r="L1549" s="25"/>
      <c r="M1549" s="25"/>
      <c r="N1549" s="25"/>
      <c r="O1549" s="25"/>
      <c r="P1549" s="25"/>
      <c r="Q1549" s="26"/>
      <c r="R1549" s="25"/>
      <c r="S1549" s="25"/>
      <c r="T1549" s="27">
        <f t="shared" si="121"/>
        <v>0</v>
      </c>
      <c r="U1549" s="27">
        <f t="shared" si="122"/>
        <v>0</v>
      </c>
      <c r="V1549" s="25"/>
      <c r="W1549" s="27" t="str">
        <f t="shared" si="123"/>
        <v/>
      </c>
      <c r="X1549" s="43" t="str">
        <f t="shared" si="124"/>
        <v>OK</v>
      </c>
      <c r="Y1549" s="681" t="str">
        <f t="shared" si="125"/>
        <v/>
      </c>
    </row>
    <row r="1550" spans="1:25" x14ac:dyDescent="0.25">
      <c r="A1550" s="68" t="str">
        <f>'0'!$A$4</f>
        <v>………………..</v>
      </c>
      <c r="B1550" s="341">
        <f>'0'!$A$2</f>
        <v>46112</v>
      </c>
      <c r="C1550" s="341" t="s">
        <v>1246</v>
      </c>
      <c r="D1550" s="22"/>
      <c r="E1550" s="23"/>
      <c r="F1550" s="14"/>
      <c r="G1550" s="23"/>
      <c r="H1550" s="22"/>
      <c r="I1550" s="24"/>
      <c r="J1550" s="24"/>
      <c r="K1550" s="25"/>
      <c r="L1550" s="25"/>
      <c r="M1550" s="25"/>
      <c r="N1550" s="25"/>
      <c r="O1550" s="25"/>
      <c r="P1550" s="25"/>
      <c r="Q1550" s="26"/>
      <c r="R1550" s="25"/>
      <c r="S1550" s="25"/>
      <c r="T1550" s="27">
        <f t="shared" si="121"/>
        <v>0</v>
      </c>
      <c r="U1550" s="27">
        <f t="shared" si="122"/>
        <v>0</v>
      </c>
      <c r="V1550" s="25"/>
      <c r="W1550" s="27" t="str">
        <f t="shared" si="123"/>
        <v/>
      </c>
      <c r="X1550" s="43" t="str">
        <f t="shared" si="124"/>
        <v>OK</v>
      </c>
      <c r="Y1550" s="681" t="str">
        <f t="shared" si="125"/>
        <v/>
      </c>
    </row>
    <row r="1551" spans="1:25" x14ac:dyDescent="0.25">
      <c r="A1551" s="68" t="str">
        <f>'0'!$A$4</f>
        <v>………………..</v>
      </c>
      <c r="B1551" s="341">
        <f>'0'!$A$2</f>
        <v>46112</v>
      </c>
      <c r="C1551" s="341" t="s">
        <v>1246</v>
      </c>
      <c r="D1551" s="22"/>
      <c r="E1551" s="23"/>
      <c r="F1551" s="14"/>
      <c r="G1551" s="23"/>
      <c r="H1551" s="22"/>
      <c r="I1551" s="24"/>
      <c r="J1551" s="24"/>
      <c r="K1551" s="25"/>
      <c r="L1551" s="25"/>
      <c r="M1551" s="25"/>
      <c r="N1551" s="25"/>
      <c r="O1551" s="25"/>
      <c r="P1551" s="25"/>
      <c r="Q1551" s="26"/>
      <c r="R1551" s="25"/>
      <c r="S1551" s="25"/>
      <c r="T1551" s="27">
        <f t="shared" si="121"/>
        <v>0</v>
      </c>
      <c r="U1551" s="27">
        <f t="shared" si="122"/>
        <v>0</v>
      </c>
      <c r="V1551" s="25"/>
      <c r="W1551" s="27" t="str">
        <f t="shared" si="123"/>
        <v/>
      </c>
      <c r="X1551" s="43" t="str">
        <f t="shared" si="124"/>
        <v>OK</v>
      </c>
      <c r="Y1551" s="681" t="str">
        <f t="shared" si="125"/>
        <v/>
      </c>
    </row>
    <row r="1552" spans="1:25" x14ac:dyDescent="0.25">
      <c r="A1552" s="68" t="str">
        <f>'0'!$A$4</f>
        <v>………………..</v>
      </c>
      <c r="B1552" s="341">
        <f>'0'!$A$2</f>
        <v>46112</v>
      </c>
      <c r="C1552" s="341" t="s">
        <v>1246</v>
      </c>
      <c r="D1552" s="22"/>
      <c r="E1552" s="23"/>
      <c r="F1552" s="14"/>
      <c r="G1552" s="23"/>
      <c r="H1552" s="22"/>
      <c r="I1552" s="24"/>
      <c r="J1552" s="24"/>
      <c r="K1552" s="25"/>
      <c r="L1552" s="25"/>
      <c r="M1552" s="25"/>
      <c r="N1552" s="25"/>
      <c r="O1552" s="25"/>
      <c r="P1552" s="25"/>
      <c r="Q1552" s="26"/>
      <c r="R1552" s="25"/>
      <c r="S1552" s="25"/>
      <c r="T1552" s="27">
        <f t="shared" si="121"/>
        <v>0</v>
      </c>
      <c r="U1552" s="27">
        <f t="shared" si="122"/>
        <v>0</v>
      </c>
      <c r="V1552" s="25"/>
      <c r="W1552" s="27" t="str">
        <f t="shared" si="123"/>
        <v/>
      </c>
      <c r="X1552" s="43" t="str">
        <f t="shared" si="124"/>
        <v>OK</v>
      </c>
      <c r="Y1552" s="681" t="str">
        <f t="shared" si="125"/>
        <v/>
      </c>
    </row>
    <row r="1553" spans="1:25" x14ac:dyDescent="0.25">
      <c r="A1553" s="68" t="str">
        <f>'0'!$A$4</f>
        <v>………………..</v>
      </c>
      <c r="B1553" s="341">
        <f>'0'!$A$2</f>
        <v>46112</v>
      </c>
      <c r="C1553" s="341" t="s">
        <v>1246</v>
      </c>
      <c r="D1553" s="22"/>
      <c r="E1553" s="23"/>
      <c r="F1553" s="14"/>
      <c r="G1553" s="23"/>
      <c r="H1553" s="22"/>
      <c r="I1553" s="24"/>
      <c r="J1553" s="24"/>
      <c r="K1553" s="25"/>
      <c r="L1553" s="25"/>
      <c r="M1553" s="25"/>
      <c r="N1553" s="25"/>
      <c r="O1553" s="25"/>
      <c r="P1553" s="25"/>
      <c r="Q1553" s="26"/>
      <c r="R1553" s="25"/>
      <c r="S1553" s="25"/>
      <c r="T1553" s="27">
        <f t="shared" si="121"/>
        <v>0</v>
      </c>
      <c r="U1553" s="27">
        <f t="shared" si="122"/>
        <v>0</v>
      </c>
      <c r="V1553" s="25"/>
      <c r="W1553" s="27" t="str">
        <f t="shared" si="123"/>
        <v/>
      </c>
      <c r="X1553" s="43" t="str">
        <f t="shared" si="124"/>
        <v>OK</v>
      </c>
      <c r="Y1553" s="681" t="str">
        <f t="shared" si="125"/>
        <v/>
      </c>
    </row>
    <row r="1554" spans="1:25" x14ac:dyDescent="0.25">
      <c r="A1554" s="68" t="str">
        <f>'0'!$A$4</f>
        <v>………………..</v>
      </c>
      <c r="B1554" s="341">
        <f>'0'!$A$2</f>
        <v>46112</v>
      </c>
      <c r="C1554" s="341" t="s">
        <v>1246</v>
      </c>
      <c r="D1554" s="22"/>
      <c r="E1554" s="23"/>
      <c r="F1554" s="14"/>
      <c r="G1554" s="23"/>
      <c r="H1554" s="22"/>
      <c r="I1554" s="24"/>
      <c r="J1554" s="24"/>
      <c r="K1554" s="25"/>
      <c r="L1554" s="25"/>
      <c r="M1554" s="25"/>
      <c r="N1554" s="25"/>
      <c r="O1554" s="25"/>
      <c r="P1554" s="25"/>
      <c r="Q1554" s="26"/>
      <c r="R1554" s="25"/>
      <c r="S1554" s="25"/>
      <c r="T1554" s="27">
        <f t="shared" si="121"/>
        <v>0</v>
      </c>
      <c r="U1554" s="27">
        <f t="shared" si="122"/>
        <v>0</v>
      </c>
      <c r="V1554" s="25"/>
      <c r="W1554" s="27" t="str">
        <f t="shared" si="123"/>
        <v/>
      </c>
      <c r="X1554" s="43" t="str">
        <f t="shared" si="124"/>
        <v>OK</v>
      </c>
      <c r="Y1554" s="681" t="str">
        <f t="shared" si="125"/>
        <v/>
      </c>
    </row>
    <row r="1555" spans="1:25" x14ac:dyDescent="0.25">
      <c r="A1555" s="68" t="str">
        <f>'0'!$A$4</f>
        <v>………………..</v>
      </c>
      <c r="B1555" s="341">
        <f>'0'!$A$2</f>
        <v>46112</v>
      </c>
      <c r="C1555" s="341" t="s">
        <v>1246</v>
      </c>
      <c r="D1555" s="22"/>
      <c r="E1555" s="23"/>
      <c r="F1555" s="14"/>
      <c r="G1555" s="23"/>
      <c r="H1555" s="22"/>
      <c r="I1555" s="24"/>
      <c r="J1555" s="24"/>
      <c r="K1555" s="25"/>
      <c r="L1555" s="25"/>
      <c r="M1555" s="25"/>
      <c r="N1555" s="25"/>
      <c r="O1555" s="25"/>
      <c r="P1555" s="25"/>
      <c r="Q1555" s="26"/>
      <c r="R1555" s="25"/>
      <c r="S1555" s="25"/>
      <c r="T1555" s="27">
        <f t="shared" si="121"/>
        <v>0</v>
      </c>
      <c r="U1555" s="27">
        <f t="shared" si="122"/>
        <v>0</v>
      </c>
      <c r="V1555" s="25"/>
      <c r="W1555" s="27" t="str">
        <f t="shared" si="123"/>
        <v/>
      </c>
      <c r="X1555" s="43" t="str">
        <f t="shared" si="124"/>
        <v>OK</v>
      </c>
      <c r="Y1555" s="681" t="str">
        <f t="shared" si="125"/>
        <v/>
      </c>
    </row>
    <row r="1556" spans="1:25" x14ac:dyDescent="0.25">
      <c r="A1556" s="68" t="str">
        <f>'0'!$A$4</f>
        <v>………………..</v>
      </c>
      <c r="B1556" s="341">
        <f>'0'!$A$2</f>
        <v>46112</v>
      </c>
      <c r="C1556" s="341" t="s">
        <v>1246</v>
      </c>
      <c r="D1556" s="22"/>
      <c r="E1556" s="23"/>
      <c r="F1556" s="14"/>
      <c r="G1556" s="23"/>
      <c r="H1556" s="22"/>
      <c r="I1556" s="24"/>
      <c r="J1556" s="24"/>
      <c r="K1556" s="25"/>
      <c r="L1556" s="25"/>
      <c r="M1556" s="25"/>
      <c r="N1556" s="25"/>
      <c r="O1556" s="25"/>
      <c r="P1556" s="25"/>
      <c r="Q1556" s="26"/>
      <c r="R1556" s="25"/>
      <c r="S1556" s="25"/>
      <c r="T1556" s="27">
        <f t="shared" si="121"/>
        <v>0</v>
      </c>
      <c r="U1556" s="27">
        <f t="shared" si="122"/>
        <v>0</v>
      </c>
      <c r="V1556" s="25"/>
      <c r="W1556" s="27" t="str">
        <f t="shared" si="123"/>
        <v/>
      </c>
      <c r="X1556" s="43" t="str">
        <f t="shared" si="124"/>
        <v>OK</v>
      </c>
      <c r="Y1556" s="681" t="str">
        <f t="shared" si="125"/>
        <v/>
      </c>
    </row>
    <row r="1557" spans="1:25" x14ac:dyDescent="0.25">
      <c r="A1557" s="68" t="str">
        <f>'0'!$A$4</f>
        <v>………………..</v>
      </c>
      <c r="B1557" s="341">
        <f>'0'!$A$2</f>
        <v>46112</v>
      </c>
      <c r="C1557" s="341" t="s">
        <v>1246</v>
      </c>
      <c r="D1557" s="22"/>
      <c r="E1557" s="23"/>
      <c r="F1557" s="14"/>
      <c r="G1557" s="23"/>
      <c r="H1557" s="22"/>
      <c r="I1557" s="24"/>
      <c r="J1557" s="24"/>
      <c r="K1557" s="25"/>
      <c r="L1557" s="25"/>
      <c r="M1557" s="25"/>
      <c r="N1557" s="25"/>
      <c r="O1557" s="25"/>
      <c r="P1557" s="25"/>
      <c r="Q1557" s="26"/>
      <c r="R1557" s="25"/>
      <c r="S1557" s="25"/>
      <c r="T1557" s="27">
        <f t="shared" si="121"/>
        <v>0</v>
      </c>
      <c r="U1557" s="27">
        <f t="shared" si="122"/>
        <v>0</v>
      </c>
      <c r="V1557" s="25"/>
      <c r="W1557" s="27" t="str">
        <f t="shared" si="123"/>
        <v/>
      </c>
      <c r="X1557" s="43" t="str">
        <f t="shared" si="124"/>
        <v>OK</v>
      </c>
      <c r="Y1557" s="681" t="str">
        <f t="shared" si="125"/>
        <v/>
      </c>
    </row>
    <row r="1558" spans="1:25" x14ac:dyDescent="0.25">
      <c r="A1558" s="68" t="str">
        <f>'0'!$A$4</f>
        <v>………………..</v>
      </c>
      <c r="B1558" s="341">
        <f>'0'!$A$2</f>
        <v>46112</v>
      </c>
      <c r="C1558" s="341" t="s">
        <v>1246</v>
      </c>
      <c r="D1558" s="22"/>
      <c r="E1558" s="23"/>
      <c r="F1558" s="14"/>
      <c r="G1558" s="23"/>
      <c r="H1558" s="22"/>
      <c r="I1558" s="24"/>
      <c r="J1558" s="24"/>
      <c r="K1558" s="25"/>
      <c r="L1558" s="25"/>
      <c r="M1558" s="25"/>
      <c r="N1558" s="25"/>
      <c r="O1558" s="25"/>
      <c r="P1558" s="25"/>
      <c r="Q1558" s="26"/>
      <c r="R1558" s="25"/>
      <c r="S1558" s="25"/>
      <c r="T1558" s="27">
        <f t="shared" si="121"/>
        <v>0</v>
      </c>
      <c r="U1558" s="27">
        <f t="shared" si="122"/>
        <v>0</v>
      </c>
      <c r="V1558" s="25"/>
      <c r="W1558" s="27" t="str">
        <f t="shared" si="123"/>
        <v/>
      </c>
      <c r="X1558" s="43" t="str">
        <f t="shared" si="124"/>
        <v>OK</v>
      </c>
      <c r="Y1558" s="681" t="str">
        <f t="shared" si="125"/>
        <v/>
      </c>
    </row>
    <row r="1559" spans="1:25" x14ac:dyDescent="0.25">
      <c r="A1559" s="68" t="str">
        <f>'0'!$A$4</f>
        <v>………………..</v>
      </c>
      <c r="B1559" s="341">
        <f>'0'!$A$2</f>
        <v>46112</v>
      </c>
      <c r="C1559" s="341" t="s">
        <v>1246</v>
      </c>
      <c r="D1559" s="22"/>
      <c r="E1559" s="23"/>
      <c r="F1559" s="14"/>
      <c r="G1559" s="23"/>
      <c r="H1559" s="22"/>
      <c r="I1559" s="24"/>
      <c r="J1559" s="24"/>
      <c r="K1559" s="25"/>
      <c r="L1559" s="25"/>
      <c r="M1559" s="25"/>
      <c r="N1559" s="25"/>
      <c r="O1559" s="25"/>
      <c r="P1559" s="25"/>
      <c r="Q1559" s="26"/>
      <c r="R1559" s="25"/>
      <c r="S1559" s="25"/>
      <c r="T1559" s="27">
        <f t="shared" si="121"/>
        <v>0</v>
      </c>
      <c r="U1559" s="27">
        <f t="shared" si="122"/>
        <v>0</v>
      </c>
      <c r="V1559" s="25"/>
      <c r="W1559" s="27" t="str">
        <f t="shared" si="123"/>
        <v/>
      </c>
      <c r="X1559" s="43" t="str">
        <f t="shared" si="124"/>
        <v>OK</v>
      </c>
      <c r="Y1559" s="681" t="str">
        <f t="shared" si="125"/>
        <v/>
      </c>
    </row>
    <row r="1560" spans="1:25" x14ac:dyDescent="0.25">
      <c r="A1560" s="68" t="str">
        <f>'0'!$A$4</f>
        <v>………………..</v>
      </c>
      <c r="B1560" s="341">
        <f>'0'!$A$2</f>
        <v>46112</v>
      </c>
      <c r="C1560" s="341" t="s">
        <v>1246</v>
      </c>
      <c r="D1560" s="22"/>
      <c r="E1560" s="23"/>
      <c r="F1560" s="14"/>
      <c r="G1560" s="23"/>
      <c r="H1560" s="22"/>
      <c r="I1560" s="24"/>
      <c r="J1560" s="24"/>
      <c r="K1560" s="25"/>
      <c r="L1560" s="25"/>
      <c r="M1560" s="25"/>
      <c r="N1560" s="25"/>
      <c r="O1560" s="25"/>
      <c r="P1560" s="25"/>
      <c r="Q1560" s="26"/>
      <c r="R1560" s="25"/>
      <c r="S1560" s="25"/>
      <c r="T1560" s="27">
        <f t="shared" si="121"/>
        <v>0</v>
      </c>
      <c r="U1560" s="27">
        <f t="shared" si="122"/>
        <v>0</v>
      </c>
      <c r="V1560" s="25"/>
      <c r="W1560" s="27" t="str">
        <f t="shared" si="123"/>
        <v/>
      </c>
      <c r="X1560" s="43" t="str">
        <f t="shared" si="124"/>
        <v>OK</v>
      </c>
      <c r="Y1560" s="681" t="str">
        <f t="shared" si="125"/>
        <v/>
      </c>
    </row>
    <row r="1561" spans="1:25" x14ac:dyDescent="0.25">
      <c r="A1561" s="68" t="str">
        <f>'0'!$A$4</f>
        <v>………………..</v>
      </c>
      <c r="B1561" s="341">
        <f>'0'!$A$2</f>
        <v>46112</v>
      </c>
      <c r="C1561" s="341" t="s">
        <v>1246</v>
      </c>
      <c r="D1561" s="22"/>
      <c r="E1561" s="23"/>
      <c r="F1561" s="14"/>
      <c r="G1561" s="23"/>
      <c r="H1561" s="22"/>
      <c r="I1561" s="24"/>
      <c r="J1561" s="24"/>
      <c r="K1561" s="25"/>
      <c r="L1561" s="25"/>
      <c r="M1561" s="25"/>
      <c r="N1561" s="25"/>
      <c r="O1561" s="25"/>
      <c r="P1561" s="25"/>
      <c r="Q1561" s="26"/>
      <c r="R1561" s="25"/>
      <c r="S1561" s="25"/>
      <c r="T1561" s="27">
        <f t="shared" si="121"/>
        <v>0</v>
      </c>
      <c r="U1561" s="27">
        <f t="shared" si="122"/>
        <v>0</v>
      </c>
      <c r="V1561" s="25"/>
      <c r="W1561" s="27" t="str">
        <f t="shared" si="123"/>
        <v/>
      </c>
      <c r="X1561" s="43" t="str">
        <f t="shared" si="124"/>
        <v>OK</v>
      </c>
      <c r="Y1561" s="681" t="str">
        <f t="shared" si="125"/>
        <v/>
      </c>
    </row>
    <row r="1562" spans="1:25" x14ac:dyDescent="0.25">
      <c r="A1562" s="68" t="str">
        <f>'0'!$A$4</f>
        <v>………………..</v>
      </c>
      <c r="B1562" s="341">
        <f>'0'!$A$2</f>
        <v>46112</v>
      </c>
      <c r="C1562" s="341" t="s">
        <v>1246</v>
      </c>
      <c r="D1562" s="22"/>
      <c r="E1562" s="23"/>
      <c r="F1562" s="14"/>
      <c r="G1562" s="23"/>
      <c r="H1562" s="22"/>
      <c r="I1562" s="24"/>
      <c r="J1562" s="24"/>
      <c r="K1562" s="25"/>
      <c r="L1562" s="25"/>
      <c r="M1562" s="25"/>
      <c r="N1562" s="25"/>
      <c r="O1562" s="25"/>
      <c r="P1562" s="25"/>
      <c r="Q1562" s="26"/>
      <c r="R1562" s="25"/>
      <c r="S1562" s="25"/>
      <c r="T1562" s="27">
        <f t="shared" si="121"/>
        <v>0</v>
      </c>
      <c r="U1562" s="27">
        <f t="shared" si="122"/>
        <v>0</v>
      </c>
      <c r="V1562" s="25"/>
      <c r="W1562" s="27" t="str">
        <f t="shared" si="123"/>
        <v/>
      </c>
      <c r="X1562" s="43" t="str">
        <f t="shared" si="124"/>
        <v>OK</v>
      </c>
      <c r="Y1562" s="681" t="str">
        <f t="shared" si="125"/>
        <v/>
      </c>
    </row>
    <row r="1563" spans="1:25" x14ac:dyDescent="0.25">
      <c r="A1563" s="68" t="str">
        <f>'0'!$A$4</f>
        <v>………………..</v>
      </c>
      <c r="B1563" s="341">
        <f>'0'!$A$2</f>
        <v>46112</v>
      </c>
      <c r="C1563" s="341" t="s">
        <v>1246</v>
      </c>
      <c r="D1563" s="22"/>
      <c r="E1563" s="23"/>
      <c r="F1563" s="14"/>
      <c r="G1563" s="23"/>
      <c r="H1563" s="22"/>
      <c r="I1563" s="24"/>
      <c r="J1563" s="24"/>
      <c r="K1563" s="25"/>
      <c r="L1563" s="25"/>
      <c r="M1563" s="25"/>
      <c r="N1563" s="25"/>
      <c r="O1563" s="25"/>
      <c r="P1563" s="25"/>
      <c r="Q1563" s="26"/>
      <c r="R1563" s="25"/>
      <c r="S1563" s="25"/>
      <c r="T1563" s="27">
        <f t="shared" si="121"/>
        <v>0</v>
      </c>
      <c r="U1563" s="27">
        <f t="shared" si="122"/>
        <v>0</v>
      </c>
      <c r="V1563" s="25"/>
      <c r="W1563" s="27" t="str">
        <f t="shared" si="123"/>
        <v/>
      </c>
      <c r="X1563" s="43" t="str">
        <f t="shared" si="124"/>
        <v>OK</v>
      </c>
      <c r="Y1563" s="681" t="str">
        <f t="shared" si="125"/>
        <v/>
      </c>
    </row>
    <row r="1564" spans="1:25" x14ac:dyDescent="0.25">
      <c r="A1564" s="68" t="str">
        <f>'0'!$A$4</f>
        <v>………………..</v>
      </c>
      <c r="B1564" s="341">
        <f>'0'!$A$2</f>
        <v>46112</v>
      </c>
      <c r="C1564" s="341" t="s">
        <v>1246</v>
      </c>
      <c r="D1564" s="22"/>
      <c r="E1564" s="23"/>
      <c r="F1564" s="14"/>
      <c r="G1564" s="23"/>
      <c r="H1564" s="22"/>
      <c r="I1564" s="24"/>
      <c r="J1564" s="24"/>
      <c r="K1564" s="25"/>
      <c r="L1564" s="25"/>
      <c r="M1564" s="25"/>
      <c r="N1564" s="25"/>
      <c r="O1564" s="25"/>
      <c r="P1564" s="25"/>
      <c r="Q1564" s="26"/>
      <c r="R1564" s="25"/>
      <c r="S1564" s="25"/>
      <c r="T1564" s="27">
        <f t="shared" si="121"/>
        <v>0</v>
      </c>
      <c r="U1564" s="27">
        <f t="shared" si="122"/>
        <v>0</v>
      </c>
      <c r="V1564" s="25"/>
      <c r="W1564" s="27" t="str">
        <f t="shared" si="123"/>
        <v/>
      </c>
      <c r="X1564" s="43" t="str">
        <f t="shared" si="124"/>
        <v>OK</v>
      </c>
      <c r="Y1564" s="681" t="str">
        <f t="shared" si="125"/>
        <v/>
      </c>
    </row>
    <row r="1565" spans="1:25" x14ac:dyDescent="0.25">
      <c r="A1565" s="68" t="str">
        <f>'0'!$A$4</f>
        <v>………………..</v>
      </c>
      <c r="B1565" s="341">
        <f>'0'!$A$2</f>
        <v>46112</v>
      </c>
      <c r="C1565" s="341" t="s">
        <v>1246</v>
      </c>
      <c r="D1565" s="22"/>
      <c r="E1565" s="23"/>
      <c r="F1565" s="14"/>
      <c r="G1565" s="23"/>
      <c r="H1565" s="22"/>
      <c r="I1565" s="24"/>
      <c r="J1565" s="24"/>
      <c r="K1565" s="25"/>
      <c r="L1565" s="25"/>
      <c r="M1565" s="25"/>
      <c r="N1565" s="25"/>
      <c r="O1565" s="25"/>
      <c r="P1565" s="25"/>
      <c r="Q1565" s="26"/>
      <c r="R1565" s="25"/>
      <c r="S1565" s="25"/>
      <c r="T1565" s="27">
        <f t="shared" si="121"/>
        <v>0</v>
      </c>
      <c r="U1565" s="27">
        <f t="shared" si="122"/>
        <v>0</v>
      </c>
      <c r="V1565" s="25"/>
      <c r="W1565" s="27" t="str">
        <f t="shared" si="123"/>
        <v/>
      </c>
      <c r="X1565" s="43" t="str">
        <f t="shared" si="124"/>
        <v>OK</v>
      </c>
      <c r="Y1565" s="681" t="str">
        <f t="shared" si="125"/>
        <v/>
      </c>
    </row>
    <row r="1566" spans="1:25" x14ac:dyDescent="0.25">
      <c r="A1566" s="68" t="str">
        <f>'0'!$A$4</f>
        <v>………………..</v>
      </c>
      <c r="B1566" s="341">
        <f>'0'!$A$2</f>
        <v>46112</v>
      </c>
      <c r="C1566" s="341" t="s">
        <v>1246</v>
      </c>
      <c r="D1566" s="22"/>
      <c r="E1566" s="23"/>
      <c r="F1566" s="14"/>
      <c r="G1566" s="23"/>
      <c r="H1566" s="22"/>
      <c r="I1566" s="24"/>
      <c r="J1566" s="24"/>
      <c r="K1566" s="25"/>
      <c r="L1566" s="25"/>
      <c r="M1566" s="25"/>
      <c r="N1566" s="25"/>
      <c r="O1566" s="25"/>
      <c r="P1566" s="25"/>
      <c r="Q1566" s="26"/>
      <c r="R1566" s="25"/>
      <c r="S1566" s="25"/>
      <c r="T1566" s="27">
        <f t="shared" si="121"/>
        <v>0</v>
      </c>
      <c r="U1566" s="27">
        <f t="shared" si="122"/>
        <v>0</v>
      </c>
      <c r="V1566" s="25"/>
      <c r="W1566" s="27" t="str">
        <f t="shared" si="123"/>
        <v/>
      </c>
      <c r="X1566" s="43" t="str">
        <f t="shared" si="124"/>
        <v>OK</v>
      </c>
      <c r="Y1566" s="681" t="str">
        <f t="shared" si="125"/>
        <v/>
      </c>
    </row>
    <row r="1567" spans="1:25" x14ac:dyDescent="0.25">
      <c r="A1567" s="68" t="str">
        <f>'0'!$A$4</f>
        <v>………………..</v>
      </c>
      <c r="B1567" s="341">
        <f>'0'!$A$2</f>
        <v>46112</v>
      </c>
      <c r="C1567" s="341" t="s">
        <v>1246</v>
      </c>
      <c r="D1567" s="22"/>
      <c r="E1567" s="23"/>
      <c r="F1567" s="14"/>
      <c r="G1567" s="23"/>
      <c r="H1567" s="22"/>
      <c r="I1567" s="24"/>
      <c r="J1567" s="24"/>
      <c r="K1567" s="25"/>
      <c r="L1567" s="25"/>
      <c r="M1567" s="25"/>
      <c r="N1567" s="25"/>
      <c r="O1567" s="25"/>
      <c r="P1567" s="25"/>
      <c r="Q1567" s="26"/>
      <c r="R1567" s="25"/>
      <c r="S1567" s="25"/>
      <c r="T1567" s="27">
        <f t="shared" si="121"/>
        <v>0</v>
      </c>
      <c r="U1567" s="27">
        <f t="shared" si="122"/>
        <v>0</v>
      </c>
      <c r="V1567" s="25"/>
      <c r="W1567" s="27" t="str">
        <f t="shared" si="123"/>
        <v/>
      </c>
      <c r="X1567" s="43" t="str">
        <f t="shared" si="124"/>
        <v>OK</v>
      </c>
      <c r="Y1567" s="681" t="str">
        <f t="shared" si="125"/>
        <v/>
      </c>
    </row>
    <row r="1568" spans="1:25" x14ac:dyDescent="0.25">
      <c r="A1568" s="68" t="str">
        <f>'0'!$A$4</f>
        <v>………………..</v>
      </c>
      <c r="B1568" s="341">
        <f>'0'!$A$2</f>
        <v>46112</v>
      </c>
      <c r="C1568" s="341" t="s">
        <v>1246</v>
      </c>
      <c r="D1568" s="22"/>
      <c r="E1568" s="23"/>
      <c r="F1568" s="14"/>
      <c r="G1568" s="23"/>
      <c r="H1568" s="22"/>
      <c r="I1568" s="24"/>
      <c r="J1568" s="24"/>
      <c r="K1568" s="25"/>
      <c r="L1568" s="25"/>
      <c r="M1568" s="25"/>
      <c r="N1568" s="25"/>
      <c r="O1568" s="25"/>
      <c r="P1568" s="25"/>
      <c r="Q1568" s="26"/>
      <c r="R1568" s="25"/>
      <c r="S1568" s="25"/>
      <c r="T1568" s="27">
        <f t="shared" si="121"/>
        <v>0</v>
      </c>
      <c r="U1568" s="27">
        <f t="shared" si="122"/>
        <v>0</v>
      </c>
      <c r="V1568" s="25"/>
      <c r="W1568" s="27" t="str">
        <f t="shared" si="123"/>
        <v/>
      </c>
      <c r="X1568" s="43" t="str">
        <f t="shared" si="124"/>
        <v>OK</v>
      </c>
      <c r="Y1568" s="681" t="str">
        <f t="shared" si="125"/>
        <v/>
      </c>
    </row>
    <row r="1569" spans="1:25" x14ac:dyDescent="0.25">
      <c r="A1569" s="68" t="str">
        <f>'0'!$A$4</f>
        <v>………………..</v>
      </c>
      <c r="B1569" s="341">
        <f>'0'!$A$2</f>
        <v>46112</v>
      </c>
      <c r="C1569" s="341" t="s">
        <v>1246</v>
      </c>
      <c r="D1569" s="22"/>
      <c r="E1569" s="23"/>
      <c r="F1569" s="14"/>
      <c r="G1569" s="23"/>
      <c r="H1569" s="22"/>
      <c r="I1569" s="24"/>
      <c r="J1569" s="24"/>
      <c r="K1569" s="25"/>
      <c r="L1569" s="25"/>
      <c r="M1569" s="25"/>
      <c r="N1569" s="25"/>
      <c r="O1569" s="25"/>
      <c r="P1569" s="25"/>
      <c r="Q1569" s="26"/>
      <c r="R1569" s="25"/>
      <c r="S1569" s="25"/>
      <c r="T1569" s="27">
        <f t="shared" si="121"/>
        <v>0</v>
      </c>
      <c r="U1569" s="27">
        <f t="shared" si="122"/>
        <v>0</v>
      </c>
      <c r="V1569" s="25"/>
      <c r="W1569" s="27" t="str">
        <f t="shared" si="123"/>
        <v/>
      </c>
      <c r="X1569" s="43" t="str">
        <f t="shared" si="124"/>
        <v>OK</v>
      </c>
      <c r="Y1569" s="681" t="str">
        <f t="shared" si="125"/>
        <v/>
      </c>
    </row>
    <row r="1570" spans="1:25" x14ac:dyDescent="0.25">
      <c r="A1570" s="68" t="str">
        <f>'0'!$A$4</f>
        <v>………………..</v>
      </c>
      <c r="B1570" s="341">
        <f>'0'!$A$2</f>
        <v>46112</v>
      </c>
      <c r="C1570" s="341" t="s">
        <v>1246</v>
      </c>
      <c r="D1570" s="22"/>
      <c r="E1570" s="23"/>
      <c r="F1570" s="14"/>
      <c r="G1570" s="23"/>
      <c r="H1570" s="22"/>
      <c r="I1570" s="24"/>
      <c r="J1570" s="24"/>
      <c r="K1570" s="25"/>
      <c r="L1570" s="25"/>
      <c r="M1570" s="25"/>
      <c r="N1570" s="25"/>
      <c r="O1570" s="25"/>
      <c r="P1570" s="25"/>
      <c r="Q1570" s="26"/>
      <c r="R1570" s="25"/>
      <c r="S1570" s="25"/>
      <c r="T1570" s="27">
        <f t="shared" si="121"/>
        <v>0</v>
      </c>
      <c r="U1570" s="27">
        <f t="shared" si="122"/>
        <v>0</v>
      </c>
      <c r="V1570" s="25"/>
      <c r="W1570" s="27" t="str">
        <f t="shared" si="123"/>
        <v/>
      </c>
      <c r="X1570" s="43" t="str">
        <f t="shared" si="124"/>
        <v>OK</v>
      </c>
      <c r="Y1570" s="681" t="str">
        <f t="shared" si="125"/>
        <v/>
      </c>
    </row>
    <row r="1571" spans="1:25" x14ac:dyDescent="0.25">
      <c r="A1571" s="68" t="str">
        <f>'0'!$A$4</f>
        <v>………………..</v>
      </c>
      <c r="B1571" s="341">
        <f>'0'!$A$2</f>
        <v>46112</v>
      </c>
      <c r="C1571" s="341" t="s">
        <v>1246</v>
      </c>
      <c r="D1571" s="22"/>
      <c r="E1571" s="23"/>
      <c r="F1571" s="14"/>
      <c r="G1571" s="23"/>
      <c r="H1571" s="22"/>
      <c r="I1571" s="24"/>
      <c r="J1571" s="24"/>
      <c r="K1571" s="25"/>
      <c r="L1571" s="25"/>
      <c r="M1571" s="25"/>
      <c r="N1571" s="25"/>
      <c r="O1571" s="25"/>
      <c r="P1571" s="25"/>
      <c r="Q1571" s="26"/>
      <c r="R1571" s="25"/>
      <c r="S1571" s="25"/>
      <c r="T1571" s="27">
        <f t="shared" si="121"/>
        <v>0</v>
      </c>
      <c r="U1571" s="27">
        <f t="shared" si="122"/>
        <v>0</v>
      </c>
      <c r="V1571" s="25"/>
      <c r="W1571" s="27" t="str">
        <f t="shared" si="123"/>
        <v/>
      </c>
      <c r="X1571" s="43" t="str">
        <f t="shared" si="124"/>
        <v>OK</v>
      </c>
      <c r="Y1571" s="681" t="str">
        <f t="shared" si="125"/>
        <v/>
      </c>
    </row>
    <row r="1572" spans="1:25" x14ac:dyDescent="0.25">
      <c r="A1572" s="68" t="str">
        <f>'0'!$A$4</f>
        <v>………………..</v>
      </c>
      <c r="B1572" s="341">
        <f>'0'!$A$2</f>
        <v>46112</v>
      </c>
      <c r="C1572" s="341" t="s">
        <v>1246</v>
      </c>
      <c r="D1572" s="22"/>
      <c r="E1572" s="23"/>
      <c r="F1572" s="14"/>
      <c r="G1572" s="23"/>
      <c r="H1572" s="22"/>
      <c r="I1572" s="24"/>
      <c r="J1572" s="24"/>
      <c r="K1572" s="25"/>
      <c r="L1572" s="25"/>
      <c r="M1572" s="25"/>
      <c r="N1572" s="25"/>
      <c r="O1572" s="25"/>
      <c r="P1572" s="25"/>
      <c r="Q1572" s="26"/>
      <c r="R1572" s="25"/>
      <c r="S1572" s="25"/>
      <c r="T1572" s="27">
        <f t="shared" si="121"/>
        <v>0</v>
      </c>
      <c r="U1572" s="27">
        <f t="shared" si="122"/>
        <v>0</v>
      </c>
      <c r="V1572" s="25"/>
      <c r="W1572" s="27" t="str">
        <f t="shared" si="123"/>
        <v/>
      </c>
      <c r="X1572" s="43" t="str">
        <f t="shared" si="124"/>
        <v>OK</v>
      </c>
      <c r="Y1572" s="681" t="str">
        <f t="shared" si="125"/>
        <v/>
      </c>
    </row>
    <row r="1573" spans="1:25" x14ac:dyDescent="0.25">
      <c r="A1573" s="68" t="str">
        <f>'0'!$A$4</f>
        <v>………………..</v>
      </c>
      <c r="B1573" s="341">
        <f>'0'!$A$2</f>
        <v>46112</v>
      </c>
      <c r="C1573" s="341" t="s">
        <v>1246</v>
      </c>
      <c r="D1573" s="22"/>
      <c r="E1573" s="23"/>
      <c r="F1573" s="14"/>
      <c r="G1573" s="23"/>
      <c r="H1573" s="22"/>
      <c r="I1573" s="24"/>
      <c r="J1573" s="24"/>
      <c r="K1573" s="25"/>
      <c r="L1573" s="25"/>
      <c r="M1573" s="25"/>
      <c r="N1573" s="25"/>
      <c r="O1573" s="25"/>
      <c r="P1573" s="25"/>
      <c r="Q1573" s="26"/>
      <c r="R1573" s="25"/>
      <c r="S1573" s="25"/>
      <c r="T1573" s="27">
        <f t="shared" si="121"/>
        <v>0</v>
      </c>
      <c r="U1573" s="27">
        <f t="shared" si="122"/>
        <v>0</v>
      </c>
      <c r="V1573" s="25"/>
      <c r="W1573" s="27" t="str">
        <f t="shared" si="123"/>
        <v/>
      </c>
      <c r="X1573" s="43" t="str">
        <f t="shared" si="124"/>
        <v>OK</v>
      </c>
      <c r="Y1573" s="681" t="str">
        <f t="shared" si="125"/>
        <v/>
      </c>
    </row>
    <row r="1574" spans="1:25" x14ac:dyDescent="0.25">
      <c r="A1574" s="68" t="str">
        <f>'0'!$A$4</f>
        <v>………………..</v>
      </c>
      <c r="B1574" s="341">
        <f>'0'!$A$2</f>
        <v>46112</v>
      </c>
      <c r="C1574" s="341" t="s">
        <v>1246</v>
      </c>
      <c r="D1574" s="22"/>
      <c r="E1574" s="23"/>
      <c r="F1574" s="14"/>
      <c r="G1574" s="23"/>
      <c r="H1574" s="22"/>
      <c r="I1574" s="24"/>
      <c r="J1574" s="24"/>
      <c r="K1574" s="25"/>
      <c r="L1574" s="25"/>
      <c r="M1574" s="25"/>
      <c r="N1574" s="25"/>
      <c r="O1574" s="25"/>
      <c r="P1574" s="25"/>
      <c r="Q1574" s="26"/>
      <c r="R1574" s="25"/>
      <c r="S1574" s="25"/>
      <c r="T1574" s="27">
        <f t="shared" si="121"/>
        <v>0</v>
      </c>
      <c r="U1574" s="27">
        <f t="shared" si="122"/>
        <v>0</v>
      </c>
      <c r="V1574" s="25"/>
      <c r="W1574" s="27" t="str">
        <f t="shared" si="123"/>
        <v/>
      </c>
      <c r="X1574" s="43" t="str">
        <f t="shared" si="124"/>
        <v>OK</v>
      </c>
      <c r="Y1574" s="681" t="str">
        <f t="shared" si="125"/>
        <v/>
      </c>
    </row>
    <row r="1575" spans="1:25" x14ac:dyDescent="0.25">
      <c r="A1575" s="68" t="str">
        <f>'0'!$A$4</f>
        <v>………………..</v>
      </c>
      <c r="B1575" s="341">
        <f>'0'!$A$2</f>
        <v>46112</v>
      </c>
      <c r="C1575" s="341" t="s">
        <v>1246</v>
      </c>
      <c r="D1575" s="22"/>
      <c r="E1575" s="23"/>
      <c r="F1575" s="14"/>
      <c r="G1575" s="23"/>
      <c r="H1575" s="22"/>
      <c r="I1575" s="24"/>
      <c r="J1575" s="24"/>
      <c r="K1575" s="25"/>
      <c r="L1575" s="25"/>
      <c r="M1575" s="25"/>
      <c r="N1575" s="25"/>
      <c r="O1575" s="25"/>
      <c r="P1575" s="25"/>
      <c r="Q1575" s="26"/>
      <c r="R1575" s="25"/>
      <c r="S1575" s="25"/>
      <c r="T1575" s="27">
        <f t="shared" si="121"/>
        <v>0</v>
      </c>
      <c r="U1575" s="27">
        <f t="shared" si="122"/>
        <v>0</v>
      </c>
      <c r="V1575" s="25"/>
      <c r="W1575" s="27" t="str">
        <f t="shared" si="123"/>
        <v/>
      </c>
      <c r="X1575" s="43" t="str">
        <f t="shared" si="124"/>
        <v>OK</v>
      </c>
      <c r="Y1575" s="681" t="str">
        <f t="shared" si="125"/>
        <v/>
      </c>
    </row>
    <row r="1576" spans="1:25" x14ac:dyDescent="0.25">
      <c r="A1576" s="68" t="str">
        <f>'0'!$A$4</f>
        <v>………………..</v>
      </c>
      <c r="B1576" s="341">
        <f>'0'!$A$2</f>
        <v>46112</v>
      </c>
      <c r="C1576" s="341" t="s">
        <v>1246</v>
      </c>
      <c r="D1576" s="22"/>
      <c r="E1576" s="23"/>
      <c r="F1576" s="14"/>
      <c r="G1576" s="23"/>
      <c r="H1576" s="22"/>
      <c r="I1576" s="24"/>
      <c r="J1576" s="24"/>
      <c r="K1576" s="25"/>
      <c r="L1576" s="25"/>
      <c r="M1576" s="25"/>
      <c r="N1576" s="25"/>
      <c r="O1576" s="25"/>
      <c r="P1576" s="25"/>
      <c r="Q1576" s="26"/>
      <c r="R1576" s="25"/>
      <c r="S1576" s="25"/>
      <c r="T1576" s="27">
        <f t="shared" si="121"/>
        <v>0</v>
      </c>
      <c r="U1576" s="27">
        <f t="shared" si="122"/>
        <v>0</v>
      </c>
      <c r="V1576" s="25"/>
      <c r="W1576" s="27" t="str">
        <f t="shared" si="123"/>
        <v/>
      </c>
      <c r="X1576" s="43" t="str">
        <f t="shared" si="124"/>
        <v>OK</v>
      </c>
      <c r="Y1576" s="681" t="str">
        <f t="shared" si="125"/>
        <v/>
      </c>
    </row>
    <row r="1577" spans="1:25" x14ac:dyDescent="0.25">
      <c r="A1577" s="68" t="str">
        <f>'0'!$A$4</f>
        <v>………………..</v>
      </c>
      <c r="B1577" s="341">
        <f>'0'!$A$2</f>
        <v>46112</v>
      </c>
      <c r="C1577" s="341" t="s">
        <v>1246</v>
      </c>
      <c r="D1577" s="22"/>
      <c r="E1577" s="23"/>
      <c r="F1577" s="14"/>
      <c r="G1577" s="23"/>
      <c r="H1577" s="22"/>
      <c r="I1577" s="24"/>
      <c r="J1577" s="24"/>
      <c r="K1577" s="25"/>
      <c r="L1577" s="25"/>
      <c r="M1577" s="25"/>
      <c r="N1577" s="25"/>
      <c r="O1577" s="25"/>
      <c r="P1577" s="25"/>
      <c r="Q1577" s="26"/>
      <c r="R1577" s="25"/>
      <c r="S1577" s="25"/>
      <c r="T1577" s="27">
        <f t="shared" si="121"/>
        <v>0</v>
      </c>
      <c r="U1577" s="27">
        <f t="shared" si="122"/>
        <v>0</v>
      </c>
      <c r="V1577" s="25"/>
      <c r="W1577" s="27" t="str">
        <f t="shared" si="123"/>
        <v/>
      </c>
      <c r="X1577" s="43" t="str">
        <f t="shared" si="124"/>
        <v>OK</v>
      </c>
      <c r="Y1577" s="681" t="str">
        <f t="shared" si="125"/>
        <v/>
      </c>
    </row>
    <row r="1578" spans="1:25" x14ac:dyDescent="0.25">
      <c r="A1578" s="68" t="str">
        <f>'0'!$A$4</f>
        <v>………………..</v>
      </c>
      <c r="B1578" s="341">
        <f>'0'!$A$2</f>
        <v>46112</v>
      </c>
      <c r="C1578" s="341" t="s">
        <v>1246</v>
      </c>
      <c r="D1578" s="22"/>
      <c r="E1578" s="23"/>
      <c r="F1578" s="14"/>
      <c r="G1578" s="23"/>
      <c r="H1578" s="22"/>
      <c r="I1578" s="24"/>
      <c r="J1578" s="24"/>
      <c r="K1578" s="25"/>
      <c r="L1578" s="25"/>
      <c r="M1578" s="25"/>
      <c r="N1578" s="25"/>
      <c r="O1578" s="25"/>
      <c r="P1578" s="25"/>
      <c r="Q1578" s="26"/>
      <c r="R1578" s="25"/>
      <c r="S1578" s="25"/>
      <c r="T1578" s="27">
        <f t="shared" si="121"/>
        <v>0</v>
      </c>
      <c r="U1578" s="27">
        <f t="shared" si="122"/>
        <v>0</v>
      </c>
      <c r="V1578" s="25"/>
      <c r="W1578" s="27" t="str">
        <f t="shared" si="123"/>
        <v/>
      </c>
      <c r="X1578" s="43" t="str">
        <f t="shared" si="124"/>
        <v>OK</v>
      </c>
      <c r="Y1578" s="681" t="str">
        <f t="shared" si="125"/>
        <v/>
      </c>
    </row>
    <row r="1579" spans="1:25" x14ac:dyDescent="0.25">
      <c r="A1579" s="68" t="str">
        <f>'0'!$A$4</f>
        <v>………………..</v>
      </c>
      <c r="B1579" s="341">
        <f>'0'!$A$2</f>
        <v>46112</v>
      </c>
      <c r="C1579" s="341" t="s">
        <v>1246</v>
      </c>
      <c r="D1579" s="22"/>
      <c r="E1579" s="23"/>
      <c r="F1579" s="14"/>
      <c r="G1579" s="23"/>
      <c r="H1579" s="22"/>
      <c r="I1579" s="24"/>
      <c r="J1579" s="24"/>
      <c r="K1579" s="25"/>
      <c r="L1579" s="25"/>
      <c r="M1579" s="25"/>
      <c r="N1579" s="25"/>
      <c r="O1579" s="25"/>
      <c r="P1579" s="25"/>
      <c r="Q1579" s="26"/>
      <c r="R1579" s="25"/>
      <c r="S1579" s="25"/>
      <c r="T1579" s="27">
        <f t="shared" si="121"/>
        <v>0</v>
      </c>
      <c r="U1579" s="27">
        <f t="shared" si="122"/>
        <v>0</v>
      </c>
      <c r="V1579" s="25"/>
      <c r="W1579" s="27" t="str">
        <f t="shared" si="123"/>
        <v/>
      </c>
      <c r="X1579" s="43" t="str">
        <f t="shared" si="124"/>
        <v>OK</v>
      </c>
      <c r="Y1579" s="681" t="str">
        <f t="shared" si="125"/>
        <v/>
      </c>
    </row>
    <row r="1580" spans="1:25" x14ac:dyDescent="0.25">
      <c r="A1580" s="68" t="str">
        <f>'0'!$A$4</f>
        <v>………………..</v>
      </c>
      <c r="B1580" s="341">
        <f>'0'!$A$2</f>
        <v>46112</v>
      </c>
      <c r="C1580" s="341" t="s">
        <v>1246</v>
      </c>
      <c r="D1580" s="22"/>
      <c r="E1580" s="23"/>
      <c r="F1580" s="14"/>
      <c r="G1580" s="23"/>
      <c r="H1580" s="22"/>
      <c r="I1580" s="24"/>
      <c r="J1580" s="24"/>
      <c r="K1580" s="25"/>
      <c r="L1580" s="25"/>
      <c r="M1580" s="25"/>
      <c r="N1580" s="25"/>
      <c r="O1580" s="25"/>
      <c r="P1580" s="25"/>
      <c r="Q1580" s="26"/>
      <c r="R1580" s="25"/>
      <c r="S1580" s="25"/>
      <c r="T1580" s="27">
        <f t="shared" si="121"/>
        <v>0</v>
      </c>
      <c r="U1580" s="27">
        <f t="shared" si="122"/>
        <v>0</v>
      </c>
      <c r="V1580" s="25"/>
      <c r="W1580" s="27" t="str">
        <f t="shared" si="123"/>
        <v/>
      </c>
      <c r="X1580" s="43" t="str">
        <f t="shared" si="124"/>
        <v>OK</v>
      </c>
      <c r="Y1580" s="681" t="str">
        <f t="shared" si="125"/>
        <v/>
      </c>
    </row>
    <row r="1581" spans="1:25" x14ac:dyDescent="0.25">
      <c r="A1581" s="68" t="str">
        <f>'0'!$A$4</f>
        <v>………………..</v>
      </c>
      <c r="B1581" s="341">
        <f>'0'!$A$2</f>
        <v>46112</v>
      </c>
      <c r="C1581" s="341" t="s">
        <v>1246</v>
      </c>
      <c r="D1581" s="22"/>
      <c r="E1581" s="23"/>
      <c r="F1581" s="14"/>
      <c r="G1581" s="23"/>
      <c r="H1581" s="22"/>
      <c r="I1581" s="24"/>
      <c r="J1581" s="24"/>
      <c r="K1581" s="25"/>
      <c r="L1581" s="25"/>
      <c r="M1581" s="25"/>
      <c r="N1581" s="25"/>
      <c r="O1581" s="25"/>
      <c r="P1581" s="25"/>
      <c r="Q1581" s="26"/>
      <c r="R1581" s="25"/>
      <c r="S1581" s="25"/>
      <c r="T1581" s="27">
        <f t="shared" si="121"/>
        <v>0</v>
      </c>
      <c r="U1581" s="27">
        <f t="shared" si="122"/>
        <v>0</v>
      </c>
      <c r="V1581" s="25"/>
      <c r="W1581" s="27" t="str">
        <f t="shared" si="123"/>
        <v/>
      </c>
      <c r="X1581" s="43" t="str">
        <f t="shared" si="124"/>
        <v>OK</v>
      </c>
      <c r="Y1581" s="681" t="str">
        <f t="shared" si="125"/>
        <v/>
      </c>
    </row>
    <row r="1582" spans="1:25" x14ac:dyDescent="0.25">
      <c r="A1582" s="68" t="str">
        <f>'0'!$A$4</f>
        <v>………………..</v>
      </c>
      <c r="B1582" s="341">
        <f>'0'!$A$2</f>
        <v>46112</v>
      </c>
      <c r="C1582" s="341" t="s">
        <v>1246</v>
      </c>
      <c r="D1582" s="22"/>
      <c r="E1582" s="23"/>
      <c r="F1582" s="14"/>
      <c r="G1582" s="23"/>
      <c r="H1582" s="22"/>
      <c r="I1582" s="24"/>
      <c r="J1582" s="24"/>
      <c r="K1582" s="25"/>
      <c r="L1582" s="25"/>
      <c r="M1582" s="25"/>
      <c r="N1582" s="25"/>
      <c r="O1582" s="25"/>
      <c r="P1582" s="25"/>
      <c r="Q1582" s="26"/>
      <c r="R1582" s="25"/>
      <c r="S1582" s="25"/>
      <c r="T1582" s="27">
        <f t="shared" si="121"/>
        <v>0</v>
      </c>
      <c r="U1582" s="27">
        <f t="shared" si="122"/>
        <v>0</v>
      </c>
      <c r="V1582" s="25"/>
      <c r="W1582" s="27" t="str">
        <f t="shared" si="123"/>
        <v/>
      </c>
      <c r="X1582" s="43" t="str">
        <f t="shared" si="124"/>
        <v>OK</v>
      </c>
      <c r="Y1582" s="681" t="str">
        <f t="shared" si="125"/>
        <v/>
      </c>
    </row>
    <row r="1583" spans="1:25" x14ac:dyDescent="0.25">
      <c r="A1583" s="68" t="str">
        <f>'0'!$A$4</f>
        <v>………………..</v>
      </c>
      <c r="B1583" s="341">
        <f>'0'!$A$2</f>
        <v>46112</v>
      </c>
      <c r="C1583" s="341" t="s">
        <v>1246</v>
      </c>
      <c r="D1583" s="22"/>
      <c r="E1583" s="23"/>
      <c r="F1583" s="14"/>
      <c r="G1583" s="23"/>
      <c r="H1583" s="22"/>
      <c r="I1583" s="24"/>
      <c r="J1583" s="24"/>
      <c r="K1583" s="25"/>
      <c r="L1583" s="25"/>
      <c r="M1583" s="25"/>
      <c r="N1583" s="25"/>
      <c r="O1583" s="25"/>
      <c r="P1583" s="25"/>
      <c r="Q1583" s="26"/>
      <c r="R1583" s="25"/>
      <c r="S1583" s="25"/>
      <c r="T1583" s="27">
        <f t="shared" si="121"/>
        <v>0</v>
      </c>
      <c r="U1583" s="27">
        <f t="shared" si="122"/>
        <v>0</v>
      </c>
      <c r="V1583" s="25"/>
      <c r="W1583" s="27" t="str">
        <f t="shared" si="123"/>
        <v/>
      </c>
      <c r="X1583" s="43" t="str">
        <f t="shared" si="124"/>
        <v>OK</v>
      </c>
      <c r="Y1583" s="681" t="str">
        <f t="shared" si="125"/>
        <v/>
      </c>
    </row>
    <row r="1584" spans="1:25" x14ac:dyDescent="0.25">
      <c r="A1584" s="68" t="str">
        <f>'0'!$A$4</f>
        <v>………………..</v>
      </c>
      <c r="B1584" s="341">
        <f>'0'!$A$2</f>
        <v>46112</v>
      </c>
      <c r="C1584" s="341" t="s">
        <v>1246</v>
      </c>
      <c r="D1584" s="22"/>
      <c r="E1584" s="23"/>
      <c r="F1584" s="14"/>
      <c r="G1584" s="23"/>
      <c r="H1584" s="22"/>
      <c r="I1584" s="24"/>
      <c r="J1584" s="24"/>
      <c r="K1584" s="25"/>
      <c r="L1584" s="25"/>
      <c r="M1584" s="25"/>
      <c r="N1584" s="25"/>
      <c r="O1584" s="25"/>
      <c r="P1584" s="25"/>
      <c r="Q1584" s="26"/>
      <c r="R1584" s="25"/>
      <c r="S1584" s="25"/>
      <c r="T1584" s="27">
        <f t="shared" si="121"/>
        <v>0</v>
      </c>
      <c r="U1584" s="27">
        <f t="shared" si="122"/>
        <v>0</v>
      </c>
      <c r="V1584" s="25"/>
      <c r="W1584" s="27" t="str">
        <f t="shared" si="123"/>
        <v/>
      </c>
      <c r="X1584" s="43" t="str">
        <f t="shared" si="124"/>
        <v>OK</v>
      </c>
      <c r="Y1584" s="681" t="str">
        <f t="shared" si="125"/>
        <v/>
      </c>
    </row>
    <row r="1585" spans="1:25" x14ac:dyDescent="0.25">
      <c r="A1585" s="68" t="str">
        <f>'0'!$A$4</f>
        <v>………………..</v>
      </c>
      <c r="B1585" s="341">
        <f>'0'!$A$2</f>
        <v>46112</v>
      </c>
      <c r="C1585" s="341" t="s">
        <v>1246</v>
      </c>
      <c r="D1585" s="22"/>
      <c r="E1585" s="23"/>
      <c r="F1585" s="14"/>
      <c r="G1585" s="23"/>
      <c r="H1585" s="22"/>
      <c r="I1585" s="24"/>
      <c r="J1585" s="24"/>
      <c r="K1585" s="25"/>
      <c r="L1585" s="25"/>
      <c r="M1585" s="25"/>
      <c r="N1585" s="25"/>
      <c r="O1585" s="25"/>
      <c r="P1585" s="25"/>
      <c r="Q1585" s="26"/>
      <c r="R1585" s="25"/>
      <c r="S1585" s="25"/>
      <c r="T1585" s="27">
        <f t="shared" si="121"/>
        <v>0</v>
      </c>
      <c r="U1585" s="27">
        <f t="shared" si="122"/>
        <v>0</v>
      </c>
      <c r="V1585" s="25"/>
      <c r="W1585" s="27" t="str">
        <f t="shared" si="123"/>
        <v/>
      </c>
      <c r="X1585" s="43" t="str">
        <f t="shared" si="124"/>
        <v>OK</v>
      </c>
      <c r="Y1585" s="681" t="str">
        <f t="shared" si="125"/>
        <v/>
      </c>
    </row>
    <row r="1586" spans="1:25" x14ac:dyDescent="0.25">
      <c r="A1586" s="68" t="str">
        <f>'0'!$A$4</f>
        <v>………………..</v>
      </c>
      <c r="B1586" s="341">
        <f>'0'!$A$2</f>
        <v>46112</v>
      </c>
      <c r="C1586" s="341" t="s">
        <v>1246</v>
      </c>
      <c r="D1586" s="22"/>
      <c r="E1586" s="23"/>
      <c r="F1586" s="14"/>
      <c r="G1586" s="23"/>
      <c r="H1586" s="22"/>
      <c r="I1586" s="24"/>
      <c r="J1586" s="24"/>
      <c r="K1586" s="25"/>
      <c r="L1586" s="25"/>
      <c r="M1586" s="25"/>
      <c r="N1586" s="25"/>
      <c r="O1586" s="25"/>
      <c r="P1586" s="25"/>
      <c r="Q1586" s="26"/>
      <c r="R1586" s="25"/>
      <c r="S1586" s="25"/>
      <c r="T1586" s="27">
        <f t="shared" si="121"/>
        <v>0</v>
      </c>
      <c r="U1586" s="27">
        <f t="shared" si="122"/>
        <v>0</v>
      </c>
      <c r="V1586" s="25"/>
      <c r="W1586" s="27" t="str">
        <f t="shared" si="123"/>
        <v/>
      </c>
      <c r="X1586" s="43" t="str">
        <f t="shared" si="124"/>
        <v>OK</v>
      </c>
      <c r="Y1586" s="681" t="str">
        <f t="shared" si="125"/>
        <v/>
      </c>
    </row>
    <row r="1587" spans="1:25" x14ac:dyDescent="0.25">
      <c r="A1587" s="68" t="str">
        <f>'0'!$A$4</f>
        <v>………………..</v>
      </c>
      <c r="B1587" s="341">
        <f>'0'!$A$2</f>
        <v>46112</v>
      </c>
      <c r="C1587" s="341" t="s">
        <v>1246</v>
      </c>
      <c r="D1587" s="22"/>
      <c r="E1587" s="23"/>
      <c r="F1587" s="14"/>
      <c r="G1587" s="23"/>
      <c r="H1587" s="22"/>
      <c r="I1587" s="24"/>
      <c r="J1587" s="24"/>
      <c r="K1587" s="25"/>
      <c r="L1587" s="25"/>
      <c r="M1587" s="25"/>
      <c r="N1587" s="25"/>
      <c r="O1587" s="25"/>
      <c r="P1587" s="25"/>
      <c r="Q1587" s="26"/>
      <c r="R1587" s="25"/>
      <c r="S1587" s="25"/>
      <c r="T1587" s="27">
        <f t="shared" si="121"/>
        <v>0</v>
      </c>
      <c r="U1587" s="27">
        <f t="shared" si="122"/>
        <v>0</v>
      </c>
      <c r="V1587" s="25"/>
      <c r="W1587" s="27" t="str">
        <f t="shared" si="123"/>
        <v/>
      </c>
      <c r="X1587" s="43" t="str">
        <f t="shared" si="124"/>
        <v>OK</v>
      </c>
      <c r="Y1587" s="681" t="str">
        <f t="shared" si="125"/>
        <v/>
      </c>
    </row>
    <row r="1588" spans="1:25" x14ac:dyDescent="0.25">
      <c r="A1588" s="68" t="str">
        <f>'0'!$A$4</f>
        <v>………………..</v>
      </c>
      <c r="B1588" s="341">
        <f>'0'!$A$2</f>
        <v>46112</v>
      </c>
      <c r="C1588" s="341" t="s">
        <v>1246</v>
      </c>
      <c r="D1588" s="22"/>
      <c r="E1588" s="23"/>
      <c r="F1588" s="14"/>
      <c r="G1588" s="23"/>
      <c r="H1588" s="22"/>
      <c r="I1588" s="24"/>
      <c r="J1588" s="24"/>
      <c r="K1588" s="25"/>
      <c r="L1588" s="25"/>
      <c r="M1588" s="25"/>
      <c r="N1588" s="25"/>
      <c r="O1588" s="25"/>
      <c r="P1588" s="25"/>
      <c r="Q1588" s="26"/>
      <c r="R1588" s="25"/>
      <c r="S1588" s="25"/>
      <c r="T1588" s="27">
        <f t="shared" si="121"/>
        <v>0</v>
      </c>
      <c r="U1588" s="27">
        <f t="shared" si="122"/>
        <v>0</v>
      </c>
      <c r="V1588" s="25"/>
      <c r="W1588" s="27" t="str">
        <f t="shared" si="123"/>
        <v/>
      </c>
      <c r="X1588" s="43" t="str">
        <f t="shared" si="124"/>
        <v>OK</v>
      </c>
      <c r="Y1588" s="681" t="str">
        <f t="shared" si="125"/>
        <v/>
      </c>
    </row>
    <row r="1589" spans="1:25" x14ac:dyDescent="0.25">
      <c r="A1589" s="68" t="str">
        <f>'0'!$A$4</f>
        <v>………………..</v>
      </c>
      <c r="B1589" s="341">
        <f>'0'!$A$2</f>
        <v>46112</v>
      </c>
      <c r="C1589" s="341" t="s">
        <v>1246</v>
      </c>
      <c r="D1589" s="22"/>
      <c r="E1589" s="23"/>
      <c r="F1589" s="14"/>
      <c r="G1589" s="23"/>
      <c r="H1589" s="22"/>
      <c r="I1589" s="24"/>
      <c r="J1589" s="24"/>
      <c r="K1589" s="25"/>
      <c r="L1589" s="25"/>
      <c r="M1589" s="25"/>
      <c r="N1589" s="25"/>
      <c r="O1589" s="25"/>
      <c r="P1589" s="25"/>
      <c r="Q1589" s="26"/>
      <c r="R1589" s="25"/>
      <c r="S1589" s="25"/>
      <c r="T1589" s="27">
        <f t="shared" si="121"/>
        <v>0</v>
      </c>
      <c r="U1589" s="27">
        <f t="shared" si="122"/>
        <v>0</v>
      </c>
      <c r="V1589" s="25"/>
      <c r="W1589" s="27" t="str">
        <f t="shared" si="123"/>
        <v/>
      </c>
      <c r="X1589" s="43" t="str">
        <f t="shared" si="124"/>
        <v>OK</v>
      </c>
      <c r="Y1589" s="681" t="str">
        <f t="shared" si="125"/>
        <v/>
      </c>
    </row>
    <row r="1590" spans="1:25" x14ac:dyDescent="0.25">
      <c r="A1590" s="68" t="str">
        <f>'0'!$A$4</f>
        <v>………………..</v>
      </c>
      <c r="B1590" s="341">
        <f>'0'!$A$2</f>
        <v>46112</v>
      </c>
      <c r="C1590" s="341" t="s">
        <v>1246</v>
      </c>
      <c r="D1590" s="22"/>
      <c r="E1590" s="23"/>
      <c r="F1590" s="14"/>
      <c r="G1590" s="23"/>
      <c r="H1590" s="22"/>
      <c r="I1590" s="24"/>
      <c r="J1590" s="24"/>
      <c r="K1590" s="25"/>
      <c r="L1590" s="25"/>
      <c r="M1590" s="25"/>
      <c r="N1590" s="25"/>
      <c r="O1590" s="25"/>
      <c r="P1590" s="25"/>
      <c r="Q1590" s="26"/>
      <c r="R1590" s="25"/>
      <c r="S1590" s="25"/>
      <c r="T1590" s="27">
        <f t="shared" si="121"/>
        <v>0</v>
      </c>
      <c r="U1590" s="27">
        <f t="shared" si="122"/>
        <v>0</v>
      </c>
      <c r="V1590" s="25"/>
      <c r="W1590" s="27" t="str">
        <f t="shared" si="123"/>
        <v/>
      </c>
      <c r="X1590" s="43" t="str">
        <f t="shared" si="124"/>
        <v>OK</v>
      </c>
      <c r="Y1590" s="681" t="str">
        <f t="shared" si="125"/>
        <v/>
      </c>
    </row>
    <row r="1591" spans="1:25" x14ac:dyDescent="0.25">
      <c r="A1591" s="68" t="str">
        <f>'0'!$A$4</f>
        <v>………………..</v>
      </c>
      <c r="B1591" s="341">
        <f>'0'!$A$2</f>
        <v>46112</v>
      </c>
      <c r="C1591" s="341" t="s">
        <v>1246</v>
      </c>
      <c r="D1591" s="22"/>
      <c r="E1591" s="23"/>
      <c r="F1591" s="14"/>
      <c r="G1591" s="23"/>
      <c r="H1591" s="22"/>
      <c r="I1591" s="24"/>
      <c r="J1591" s="24"/>
      <c r="K1591" s="25"/>
      <c r="L1591" s="25"/>
      <c r="M1591" s="25"/>
      <c r="N1591" s="25"/>
      <c r="O1591" s="25"/>
      <c r="P1591" s="25"/>
      <c r="Q1591" s="26"/>
      <c r="R1591" s="25"/>
      <c r="S1591" s="25"/>
      <c r="T1591" s="27">
        <f t="shared" si="121"/>
        <v>0</v>
      </c>
      <c r="U1591" s="27">
        <f t="shared" si="122"/>
        <v>0</v>
      </c>
      <c r="V1591" s="25"/>
      <c r="W1591" s="27" t="str">
        <f t="shared" si="123"/>
        <v/>
      </c>
      <c r="X1591" s="43" t="str">
        <f t="shared" si="124"/>
        <v>OK</v>
      </c>
      <c r="Y1591" s="681" t="str">
        <f t="shared" si="125"/>
        <v/>
      </c>
    </row>
    <row r="1592" spans="1:25" x14ac:dyDescent="0.25">
      <c r="A1592" s="68" t="str">
        <f>'0'!$A$4</f>
        <v>………………..</v>
      </c>
      <c r="B1592" s="341">
        <f>'0'!$A$2</f>
        <v>46112</v>
      </c>
      <c r="C1592" s="341" t="s">
        <v>1246</v>
      </c>
      <c r="D1592" s="22"/>
      <c r="E1592" s="23"/>
      <c r="F1592" s="14"/>
      <c r="G1592" s="23"/>
      <c r="H1592" s="22"/>
      <c r="I1592" s="24"/>
      <c r="J1592" s="24"/>
      <c r="K1592" s="25"/>
      <c r="L1592" s="25"/>
      <c r="M1592" s="25"/>
      <c r="N1592" s="25"/>
      <c r="O1592" s="25"/>
      <c r="P1592" s="25"/>
      <c r="Q1592" s="26"/>
      <c r="R1592" s="25"/>
      <c r="S1592" s="25"/>
      <c r="T1592" s="27">
        <f t="shared" si="121"/>
        <v>0</v>
      </c>
      <c r="U1592" s="27">
        <f t="shared" si="122"/>
        <v>0</v>
      </c>
      <c r="V1592" s="25"/>
      <c r="W1592" s="27" t="str">
        <f t="shared" si="123"/>
        <v/>
      </c>
      <c r="X1592" s="43" t="str">
        <f t="shared" si="124"/>
        <v>OK</v>
      </c>
      <c r="Y1592" s="681" t="str">
        <f t="shared" si="125"/>
        <v/>
      </c>
    </row>
    <row r="1593" spans="1:25" x14ac:dyDescent="0.25">
      <c r="A1593" s="68" t="str">
        <f>'0'!$A$4</f>
        <v>………………..</v>
      </c>
      <c r="B1593" s="341">
        <f>'0'!$A$2</f>
        <v>46112</v>
      </c>
      <c r="C1593" s="341" t="s">
        <v>1246</v>
      </c>
      <c r="D1593" s="22"/>
      <c r="E1593" s="23"/>
      <c r="F1593" s="14"/>
      <c r="G1593" s="23"/>
      <c r="H1593" s="22"/>
      <c r="I1593" s="24"/>
      <c r="J1593" s="24"/>
      <c r="K1593" s="25"/>
      <c r="L1593" s="25"/>
      <c r="M1593" s="25"/>
      <c r="N1593" s="25"/>
      <c r="O1593" s="25"/>
      <c r="P1593" s="25"/>
      <c r="Q1593" s="26"/>
      <c r="R1593" s="25"/>
      <c r="S1593" s="25"/>
      <c r="T1593" s="27">
        <f t="shared" si="121"/>
        <v>0</v>
      </c>
      <c r="U1593" s="27">
        <f t="shared" si="122"/>
        <v>0</v>
      </c>
      <c r="V1593" s="25"/>
      <c r="W1593" s="27" t="str">
        <f t="shared" si="123"/>
        <v/>
      </c>
      <c r="X1593" s="43" t="str">
        <f t="shared" si="124"/>
        <v>OK</v>
      </c>
      <c r="Y1593" s="681" t="str">
        <f t="shared" si="125"/>
        <v/>
      </c>
    </row>
    <row r="1594" spans="1:25" x14ac:dyDescent="0.25">
      <c r="A1594" s="68" t="str">
        <f>'0'!$A$4</f>
        <v>………………..</v>
      </c>
      <c r="B1594" s="341">
        <f>'0'!$A$2</f>
        <v>46112</v>
      </c>
      <c r="C1594" s="341" t="s">
        <v>1246</v>
      </c>
      <c r="D1594" s="22"/>
      <c r="E1594" s="23"/>
      <c r="F1594" s="14"/>
      <c r="G1594" s="23"/>
      <c r="H1594" s="22"/>
      <c r="I1594" s="24"/>
      <c r="J1594" s="24"/>
      <c r="K1594" s="25"/>
      <c r="L1594" s="25"/>
      <c r="M1594" s="25"/>
      <c r="N1594" s="25"/>
      <c r="O1594" s="25"/>
      <c r="P1594" s="25"/>
      <c r="Q1594" s="26"/>
      <c r="R1594" s="25"/>
      <c r="S1594" s="25"/>
      <c r="T1594" s="27">
        <f t="shared" si="121"/>
        <v>0</v>
      </c>
      <c r="U1594" s="27">
        <f t="shared" si="122"/>
        <v>0</v>
      </c>
      <c r="V1594" s="25"/>
      <c r="W1594" s="27" t="str">
        <f t="shared" si="123"/>
        <v/>
      </c>
      <c r="X1594" s="43" t="str">
        <f t="shared" si="124"/>
        <v>OK</v>
      </c>
      <c r="Y1594" s="681" t="str">
        <f t="shared" si="125"/>
        <v/>
      </c>
    </row>
    <row r="1595" spans="1:25" x14ac:dyDescent="0.25">
      <c r="A1595" s="68" t="str">
        <f>'0'!$A$4</f>
        <v>………………..</v>
      </c>
      <c r="B1595" s="341">
        <f>'0'!$A$2</f>
        <v>46112</v>
      </c>
      <c r="C1595" s="341" t="s">
        <v>1246</v>
      </c>
      <c r="D1595" s="22"/>
      <c r="E1595" s="23"/>
      <c r="F1595" s="14"/>
      <c r="G1595" s="23"/>
      <c r="H1595" s="22"/>
      <c r="I1595" s="24"/>
      <c r="J1595" s="24"/>
      <c r="K1595" s="25"/>
      <c r="L1595" s="25"/>
      <c r="M1595" s="25"/>
      <c r="N1595" s="25"/>
      <c r="O1595" s="25"/>
      <c r="P1595" s="25"/>
      <c r="Q1595" s="26"/>
      <c r="R1595" s="25"/>
      <c r="S1595" s="25"/>
      <c r="T1595" s="27">
        <f t="shared" si="121"/>
        <v>0</v>
      </c>
      <c r="U1595" s="27">
        <f t="shared" si="122"/>
        <v>0</v>
      </c>
      <c r="V1595" s="25"/>
      <c r="W1595" s="27" t="str">
        <f t="shared" si="123"/>
        <v/>
      </c>
      <c r="X1595" s="43" t="str">
        <f t="shared" si="124"/>
        <v>OK</v>
      </c>
      <c r="Y1595" s="681" t="str">
        <f t="shared" si="125"/>
        <v/>
      </c>
    </row>
    <row r="1596" spans="1:25" x14ac:dyDescent="0.25">
      <c r="A1596" s="68" t="str">
        <f>'0'!$A$4</f>
        <v>………………..</v>
      </c>
      <c r="B1596" s="341">
        <f>'0'!$A$2</f>
        <v>46112</v>
      </c>
      <c r="C1596" s="341" t="s">
        <v>1246</v>
      </c>
      <c r="D1596" s="22"/>
      <c r="E1596" s="23"/>
      <c r="F1596" s="14"/>
      <c r="G1596" s="23"/>
      <c r="H1596" s="22"/>
      <c r="I1596" s="24"/>
      <c r="J1596" s="24"/>
      <c r="K1596" s="25"/>
      <c r="L1596" s="25"/>
      <c r="M1596" s="25"/>
      <c r="N1596" s="25"/>
      <c r="O1596" s="25"/>
      <c r="P1596" s="25"/>
      <c r="Q1596" s="26"/>
      <c r="R1596" s="25"/>
      <c r="S1596" s="25"/>
      <c r="T1596" s="27">
        <f t="shared" si="121"/>
        <v>0</v>
      </c>
      <c r="U1596" s="27">
        <f t="shared" si="122"/>
        <v>0</v>
      </c>
      <c r="V1596" s="25"/>
      <c r="W1596" s="27" t="str">
        <f t="shared" si="123"/>
        <v/>
      </c>
      <c r="X1596" s="43" t="str">
        <f t="shared" si="124"/>
        <v>OK</v>
      </c>
      <c r="Y1596" s="681" t="str">
        <f t="shared" si="125"/>
        <v/>
      </c>
    </row>
    <row r="1597" spans="1:25" x14ac:dyDescent="0.25">
      <c r="A1597" s="68" t="str">
        <f>'0'!$A$4</f>
        <v>………………..</v>
      </c>
      <c r="B1597" s="341">
        <f>'0'!$A$2</f>
        <v>46112</v>
      </c>
      <c r="C1597" s="341" t="s">
        <v>1246</v>
      </c>
      <c r="D1597" s="22"/>
      <c r="E1597" s="23"/>
      <c r="F1597" s="14"/>
      <c r="G1597" s="23"/>
      <c r="H1597" s="22"/>
      <c r="I1597" s="24"/>
      <c r="J1597" s="24"/>
      <c r="K1597" s="25"/>
      <c r="L1597" s="25"/>
      <c r="M1597" s="25"/>
      <c r="N1597" s="25"/>
      <c r="O1597" s="25"/>
      <c r="P1597" s="25"/>
      <c r="Q1597" s="26"/>
      <c r="R1597" s="25"/>
      <c r="S1597" s="25"/>
      <c r="T1597" s="27">
        <f t="shared" si="121"/>
        <v>0</v>
      </c>
      <c r="U1597" s="27">
        <f t="shared" si="122"/>
        <v>0</v>
      </c>
      <c r="V1597" s="25"/>
      <c r="W1597" s="27" t="str">
        <f t="shared" si="123"/>
        <v/>
      </c>
      <c r="X1597" s="43" t="str">
        <f t="shared" si="124"/>
        <v>OK</v>
      </c>
      <c r="Y1597" s="681" t="str">
        <f t="shared" si="125"/>
        <v/>
      </c>
    </row>
    <row r="1598" spans="1:25" x14ac:dyDescent="0.25">
      <c r="A1598" s="68" t="str">
        <f>'0'!$A$4</f>
        <v>………………..</v>
      </c>
      <c r="B1598" s="341">
        <f>'0'!$A$2</f>
        <v>46112</v>
      </c>
      <c r="C1598" s="341" t="s">
        <v>1246</v>
      </c>
      <c r="D1598" s="22"/>
      <c r="E1598" s="23"/>
      <c r="F1598" s="14"/>
      <c r="G1598" s="23"/>
      <c r="H1598" s="22"/>
      <c r="I1598" s="24"/>
      <c r="J1598" s="24"/>
      <c r="K1598" s="25"/>
      <c r="L1598" s="25"/>
      <c r="M1598" s="25"/>
      <c r="N1598" s="25"/>
      <c r="O1598" s="25"/>
      <c r="P1598" s="25"/>
      <c r="Q1598" s="26"/>
      <c r="R1598" s="25"/>
      <c r="S1598" s="25"/>
      <c r="T1598" s="27">
        <f t="shared" si="121"/>
        <v>0</v>
      </c>
      <c r="U1598" s="27">
        <f t="shared" si="122"/>
        <v>0</v>
      </c>
      <c r="V1598" s="25"/>
      <c r="W1598" s="27" t="str">
        <f t="shared" si="123"/>
        <v/>
      </c>
      <c r="X1598" s="43" t="str">
        <f t="shared" si="124"/>
        <v>OK</v>
      </c>
      <c r="Y1598" s="681" t="str">
        <f t="shared" si="125"/>
        <v/>
      </c>
    </row>
    <row r="1599" spans="1:25" x14ac:dyDescent="0.25">
      <c r="A1599" s="68" t="str">
        <f>'0'!$A$4</f>
        <v>………………..</v>
      </c>
      <c r="B1599" s="341">
        <f>'0'!$A$2</f>
        <v>46112</v>
      </c>
      <c r="C1599" s="341" t="s">
        <v>1246</v>
      </c>
      <c r="D1599" s="22"/>
      <c r="E1599" s="23"/>
      <c r="F1599" s="14"/>
      <c r="G1599" s="23"/>
      <c r="H1599" s="22"/>
      <c r="I1599" s="24"/>
      <c r="J1599" s="24"/>
      <c r="K1599" s="25"/>
      <c r="L1599" s="25"/>
      <c r="M1599" s="25"/>
      <c r="N1599" s="25"/>
      <c r="O1599" s="25"/>
      <c r="P1599" s="25"/>
      <c r="Q1599" s="26"/>
      <c r="R1599" s="25"/>
      <c r="S1599" s="25"/>
      <c r="T1599" s="27">
        <f t="shared" si="121"/>
        <v>0</v>
      </c>
      <c r="U1599" s="27">
        <f t="shared" si="122"/>
        <v>0</v>
      </c>
      <c r="V1599" s="25"/>
      <c r="W1599" s="27" t="str">
        <f t="shared" si="123"/>
        <v/>
      </c>
      <c r="X1599" s="43" t="str">
        <f t="shared" si="124"/>
        <v>OK</v>
      </c>
      <c r="Y1599" s="681" t="str">
        <f t="shared" si="125"/>
        <v/>
      </c>
    </row>
    <row r="1600" spans="1:25" x14ac:dyDescent="0.25">
      <c r="A1600" s="68" t="str">
        <f>'0'!$A$4</f>
        <v>………………..</v>
      </c>
      <c r="B1600" s="341">
        <f>'0'!$A$2</f>
        <v>46112</v>
      </c>
      <c r="C1600" s="341" t="s">
        <v>1246</v>
      </c>
      <c r="D1600" s="22"/>
      <c r="E1600" s="23"/>
      <c r="F1600" s="14"/>
      <c r="G1600" s="23"/>
      <c r="H1600" s="22"/>
      <c r="I1600" s="24"/>
      <c r="J1600" s="24"/>
      <c r="K1600" s="25"/>
      <c r="L1600" s="25"/>
      <c r="M1600" s="25"/>
      <c r="N1600" s="25"/>
      <c r="O1600" s="25"/>
      <c r="P1600" s="25"/>
      <c r="Q1600" s="26"/>
      <c r="R1600" s="25"/>
      <c r="S1600" s="25"/>
      <c r="T1600" s="27">
        <f t="shared" si="121"/>
        <v>0</v>
      </c>
      <c r="U1600" s="27">
        <f t="shared" si="122"/>
        <v>0</v>
      </c>
      <c r="V1600" s="25"/>
      <c r="W1600" s="27" t="str">
        <f t="shared" si="123"/>
        <v/>
      </c>
      <c r="X1600" s="43" t="str">
        <f t="shared" si="124"/>
        <v>OK</v>
      </c>
      <c r="Y1600" s="681" t="str">
        <f t="shared" si="125"/>
        <v/>
      </c>
    </row>
    <row r="1601" spans="1:25" x14ac:dyDescent="0.25">
      <c r="A1601" s="68" t="str">
        <f>'0'!$A$4</f>
        <v>………………..</v>
      </c>
      <c r="B1601" s="341">
        <f>'0'!$A$2</f>
        <v>46112</v>
      </c>
      <c r="C1601" s="341" t="s">
        <v>1246</v>
      </c>
      <c r="D1601" s="22"/>
      <c r="E1601" s="23"/>
      <c r="F1601" s="14"/>
      <c r="G1601" s="23"/>
      <c r="H1601" s="22"/>
      <c r="I1601" s="24"/>
      <c r="J1601" s="24"/>
      <c r="K1601" s="25"/>
      <c r="L1601" s="25"/>
      <c r="M1601" s="25"/>
      <c r="N1601" s="25"/>
      <c r="O1601" s="25"/>
      <c r="P1601" s="25"/>
      <c r="Q1601" s="26"/>
      <c r="R1601" s="25"/>
      <c r="S1601" s="25"/>
      <c r="T1601" s="27">
        <f t="shared" si="121"/>
        <v>0</v>
      </c>
      <c r="U1601" s="27">
        <f t="shared" si="122"/>
        <v>0</v>
      </c>
      <c r="V1601" s="25"/>
      <c r="W1601" s="27" t="str">
        <f t="shared" si="123"/>
        <v/>
      </c>
      <c r="X1601" s="43" t="str">
        <f t="shared" si="124"/>
        <v>OK</v>
      </c>
      <c r="Y1601" s="681" t="str">
        <f t="shared" si="125"/>
        <v/>
      </c>
    </row>
    <row r="1602" spans="1:25" x14ac:dyDescent="0.25">
      <c r="A1602" s="68" t="str">
        <f>'0'!$A$4</f>
        <v>………………..</v>
      </c>
      <c r="B1602" s="341">
        <f>'0'!$A$2</f>
        <v>46112</v>
      </c>
      <c r="C1602" s="341" t="s">
        <v>1246</v>
      </c>
      <c r="D1602" s="22"/>
      <c r="E1602" s="23"/>
      <c r="F1602" s="14"/>
      <c r="G1602" s="23"/>
      <c r="H1602" s="22"/>
      <c r="I1602" s="24"/>
      <c r="J1602" s="24"/>
      <c r="K1602" s="25"/>
      <c r="L1602" s="25"/>
      <c r="M1602" s="25"/>
      <c r="N1602" s="25"/>
      <c r="O1602" s="25"/>
      <c r="P1602" s="25"/>
      <c r="Q1602" s="26"/>
      <c r="R1602" s="25"/>
      <c r="S1602" s="25"/>
      <c r="T1602" s="27">
        <f t="shared" si="121"/>
        <v>0</v>
      </c>
      <c r="U1602" s="27">
        <f t="shared" si="122"/>
        <v>0</v>
      </c>
      <c r="V1602" s="25"/>
      <c r="W1602" s="27" t="str">
        <f t="shared" si="123"/>
        <v/>
      </c>
      <c r="X1602" s="43" t="str">
        <f t="shared" si="124"/>
        <v>OK</v>
      </c>
      <c r="Y1602" s="681" t="str">
        <f t="shared" si="125"/>
        <v/>
      </c>
    </row>
    <row r="1603" spans="1:25" x14ac:dyDescent="0.25">
      <c r="A1603" s="68" t="str">
        <f>'0'!$A$4</f>
        <v>………………..</v>
      </c>
      <c r="B1603" s="341">
        <f>'0'!$A$2</f>
        <v>46112</v>
      </c>
      <c r="C1603" s="341" t="s">
        <v>1246</v>
      </c>
      <c r="D1603" s="22"/>
      <c r="E1603" s="23"/>
      <c r="F1603" s="14"/>
      <c r="G1603" s="23"/>
      <c r="H1603" s="22"/>
      <c r="I1603" s="24"/>
      <c r="J1603" s="24"/>
      <c r="K1603" s="25"/>
      <c r="L1603" s="25"/>
      <c r="M1603" s="25"/>
      <c r="N1603" s="25"/>
      <c r="O1603" s="25"/>
      <c r="P1603" s="25"/>
      <c r="Q1603" s="26"/>
      <c r="R1603" s="25"/>
      <c r="S1603" s="25"/>
      <c r="T1603" s="27">
        <f t="shared" si="121"/>
        <v>0</v>
      </c>
      <c r="U1603" s="27">
        <f t="shared" si="122"/>
        <v>0</v>
      </c>
      <c r="V1603" s="25"/>
      <c r="W1603" s="27" t="str">
        <f t="shared" si="123"/>
        <v/>
      </c>
      <c r="X1603" s="43" t="str">
        <f t="shared" si="124"/>
        <v>OK</v>
      </c>
      <c r="Y1603" s="681" t="str">
        <f t="shared" si="125"/>
        <v/>
      </c>
    </row>
    <row r="1604" spans="1:25" x14ac:dyDescent="0.25">
      <c r="A1604" s="68" t="str">
        <f>'0'!$A$4</f>
        <v>………………..</v>
      </c>
      <c r="B1604" s="341">
        <f>'0'!$A$2</f>
        <v>46112</v>
      </c>
      <c r="C1604" s="341" t="s">
        <v>1246</v>
      </c>
      <c r="D1604" s="22"/>
      <c r="E1604" s="23"/>
      <c r="F1604" s="14"/>
      <c r="G1604" s="23"/>
      <c r="H1604" s="22"/>
      <c r="I1604" s="24"/>
      <c r="J1604" s="24"/>
      <c r="K1604" s="25"/>
      <c r="L1604" s="25"/>
      <c r="M1604" s="25"/>
      <c r="N1604" s="25"/>
      <c r="O1604" s="25"/>
      <c r="P1604" s="25"/>
      <c r="Q1604" s="26"/>
      <c r="R1604" s="25"/>
      <c r="S1604" s="25"/>
      <c r="T1604" s="27">
        <f t="shared" si="121"/>
        <v>0</v>
      </c>
      <c r="U1604" s="27">
        <f t="shared" si="122"/>
        <v>0</v>
      </c>
      <c r="V1604" s="25"/>
      <c r="W1604" s="27" t="str">
        <f t="shared" si="123"/>
        <v/>
      </c>
      <c r="X1604" s="43" t="str">
        <f t="shared" si="124"/>
        <v>OK</v>
      </c>
      <c r="Y1604" s="681" t="str">
        <f t="shared" si="125"/>
        <v/>
      </c>
    </row>
    <row r="1605" spans="1:25" x14ac:dyDescent="0.25">
      <c r="A1605" s="68" t="str">
        <f>'0'!$A$4</f>
        <v>………………..</v>
      </c>
      <c r="B1605" s="341">
        <f>'0'!$A$2</f>
        <v>46112</v>
      </c>
      <c r="C1605" s="341" t="s">
        <v>1246</v>
      </c>
      <c r="D1605" s="22"/>
      <c r="E1605" s="23"/>
      <c r="F1605" s="14"/>
      <c r="G1605" s="23"/>
      <c r="H1605" s="22"/>
      <c r="I1605" s="24"/>
      <c r="J1605" s="24"/>
      <c r="K1605" s="25"/>
      <c r="L1605" s="25"/>
      <c r="M1605" s="25"/>
      <c r="N1605" s="25"/>
      <c r="O1605" s="25"/>
      <c r="P1605" s="25"/>
      <c r="Q1605" s="26"/>
      <c r="R1605" s="25"/>
      <c r="S1605" s="25"/>
      <c r="T1605" s="27">
        <f t="shared" si="121"/>
        <v>0</v>
      </c>
      <c r="U1605" s="27">
        <f t="shared" si="122"/>
        <v>0</v>
      </c>
      <c r="V1605" s="25"/>
      <c r="W1605" s="27" t="str">
        <f t="shared" si="123"/>
        <v/>
      </c>
      <c r="X1605" s="43" t="str">
        <f t="shared" si="124"/>
        <v>OK</v>
      </c>
      <c r="Y1605" s="681" t="str">
        <f t="shared" si="125"/>
        <v/>
      </c>
    </row>
    <row r="1606" spans="1:25" x14ac:dyDescent="0.25">
      <c r="A1606" s="68" t="str">
        <f>'0'!$A$4</f>
        <v>………………..</v>
      </c>
      <c r="B1606" s="341">
        <f>'0'!$A$2</f>
        <v>46112</v>
      </c>
      <c r="C1606" s="341" t="s">
        <v>1246</v>
      </c>
      <c r="D1606" s="22"/>
      <c r="E1606" s="23"/>
      <c r="F1606" s="14"/>
      <c r="G1606" s="23"/>
      <c r="H1606" s="22"/>
      <c r="I1606" s="24"/>
      <c r="J1606" s="24"/>
      <c r="K1606" s="25"/>
      <c r="L1606" s="25"/>
      <c r="M1606" s="25"/>
      <c r="N1606" s="25"/>
      <c r="O1606" s="25"/>
      <c r="P1606" s="25"/>
      <c r="Q1606" s="26"/>
      <c r="R1606" s="25"/>
      <c r="S1606" s="25"/>
      <c r="T1606" s="27">
        <f t="shared" si="121"/>
        <v>0</v>
      </c>
      <c r="U1606" s="27">
        <f t="shared" si="122"/>
        <v>0</v>
      </c>
      <c r="V1606" s="25"/>
      <c r="W1606" s="27" t="str">
        <f t="shared" si="123"/>
        <v/>
      </c>
      <c r="X1606" s="43" t="str">
        <f t="shared" si="124"/>
        <v>OK</v>
      </c>
      <c r="Y1606" s="681" t="str">
        <f t="shared" si="125"/>
        <v/>
      </c>
    </row>
    <row r="1607" spans="1:25" x14ac:dyDescent="0.25">
      <c r="A1607" s="68" t="str">
        <f>'0'!$A$4</f>
        <v>………………..</v>
      </c>
      <c r="B1607" s="341">
        <f>'0'!$A$2</f>
        <v>46112</v>
      </c>
      <c r="C1607" s="341" t="s">
        <v>1246</v>
      </c>
      <c r="D1607" s="22"/>
      <c r="E1607" s="23"/>
      <c r="F1607" s="14"/>
      <c r="G1607" s="23"/>
      <c r="H1607" s="22"/>
      <c r="I1607" s="24"/>
      <c r="J1607" s="24"/>
      <c r="K1607" s="25"/>
      <c r="L1607" s="25"/>
      <c r="M1607" s="25"/>
      <c r="N1607" s="25"/>
      <c r="O1607" s="25"/>
      <c r="P1607" s="25"/>
      <c r="Q1607" s="26"/>
      <c r="R1607" s="25"/>
      <c r="S1607" s="25"/>
      <c r="T1607" s="27">
        <f t="shared" si="121"/>
        <v>0</v>
      </c>
      <c r="U1607" s="27">
        <f t="shared" si="122"/>
        <v>0</v>
      </c>
      <c r="V1607" s="25"/>
      <c r="W1607" s="27" t="str">
        <f t="shared" si="123"/>
        <v/>
      </c>
      <c r="X1607" s="43" t="str">
        <f t="shared" si="124"/>
        <v>OK</v>
      </c>
      <c r="Y1607" s="681" t="str">
        <f t="shared" si="125"/>
        <v/>
      </c>
    </row>
    <row r="1608" spans="1:25" x14ac:dyDescent="0.25">
      <c r="A1608" s="68" t="str">
        <f>'0'!$A$4</f>
        <v>………………..</v>
      </c>
      <c r="B1608" s="341">
        <f>'0'!$A$2</f>
        <v>46112</v>
      </c>
      <c r="C1608" s="341" t="s">
        <v>1246</v>
      </c>
      <c r="D1608" s="22"/>
      <c r="E1608" s="23"/>
      <c r="F1608" s="14"/>
      <c r="G1608" s="23"/>
      <c r="H1608" s="22"/>
      <c r="I1608" s="24"/>
      <c r="J1608" s="24"/>
      <c r="K1608" s="25"/>
      <c r="L1608" s="25"/>
      <c r="M1608" s="25"/>
      <c r="N1608" s="25"/>
      <c r="O1608" s="25"/>
      <c r="P1608" s="25"/>
      <c r="Q1608" s="26"/>
      <c r="R1608" s="25"/>
      <c r="S1608" s="25"/>
      <c r="T1608" s="27">
        <f t="shared" si="121"/>
        <v>0</v>
      </c>
      <c r="U1608" s="27">
        <f t="shared" si="122"/>
        <v>0</v>
      </c>
      <c r="V1608" s="25"/>
      <c r="W1608" s="27" t="str">
        <f t="shared" si="123"/>
        <v/>
      </c>
      <c r="X1608" s="43" t="str">
        <f t="shared" si="124"/>
        <v>OK</v>
      </c>
      <c r="Y1608" s="681" t="str">
        <f t="shared" si="125"/>
        <v/>
      </c>
    </row>
    <row r="1609" spans="1:25" x14ac:dyDescent="0.25">
      <c r="A1609" s="68" t="str">
        <f>'0'!$A$4</f>
        <v>………………..</v>
      </c>
      <c r="B1609" s="341">
        <f>'0'!$A$2</f>
        <v>46112</v>
      </c>
      <c r="C1609" s="341" t="s">
        <v>1246</v>
      </c>
      <c r="D1609" s="22"/>
      <c r="E1609" s="23"/>
      <c r="F1609" s="14"/>
      <c r="G1609" s="23"/>
      <c r="H1609" s="22"/>
      <c r="I1609" s="24"/>
      <c r="J1609" s="24"/>
      <c r="K1609" s="25"/>
      <c r="L1609" s="25"/>
      <c r="M1609" s="25"/>
      <c r="N1609" s="25"/>
      <c r="O1609" s="25"/>
      <c r="P1609" s="25"/>
      <c r="Q1609" s="26"/>
      <c r="R1609" s="25"/>
      <c r="S1609" s="25"/>
      <c r="T1609" s="27">
        <f t="shared" ref="T1609:T1672" si="126">N1609+P1609-R1609</f>
        <v>0</v>
      </c>
      <c r="U1609" s="27">
        <f t="shared" ref="U1609:U1672" si="127">O1609+Q1609-S1609</f>
        <v>0</v>
      </c>
      <c r="V1609" s="25"/>
      <c r="W1609" s="27" t="str">
        <f t="shared" ref="W1609:W1672" si="128">IF(K1609="","",K1609-M1609-(P1609-Q1609))</f>
        <v/>
      </c>
      <c r="X1609" s="43" t="str">
        <f t="shared" ref="X1609:X1672" si="129">IF(ROUND(T1609-V1609,2)&gt;=0,"OK","Просрочието не може да надхвърля задължението")</f>
        <v>OK</v>
      </c>
      <c r="Y1609" s="681" t="str">
        <f t="shared" ref="Y1609:Y1672" si="130">IF(COUNTBLANK(D1609:W1609)=18,"",IF(D1609="999999999","",IF(ISNUMBER(VALUE(D1609)),IF(LEN(D1609)&lt;&gt;9,"Въведеното ЕИК е твърде късо или твърде дълго",IF(OR(MOD(MID(D1609,1,1)*1+MID(D1609,2,1)*2+MID(D1609,3,1)*3+MID(D1609,4,1)*4+MID(D1609,5,1)*5+MID(D1609,6,1)*6+MID(D1609,7,1)*7+MID(D1609,8,1)*8,11)-MID(D1609,9,1)=0,AND(MOD(MID(D1609,1,1)*3+MID(D1609,2,1)*4+MID(D1609,3,1)*5+MID(D1609,4,1)*6+MID(D1609,5,1)*7+MID(D1609,6,1)*8+MID(D1609,7,1)*9+MID(D1609,8,1)*10,11)=10,MID(D1609,9,1)*1=0),MOD(MID(D1609,1,1)*3+MID(D1609,2,1)*4+MID(D1609,3,1)*5+MID(D1609,4,1)*6+MID(D1609,5,1)*7+MID(D1609,6,1)*8+MID(D1609,7,1)*9+MID(D1609,8,1)*10,11)-MID(D1609,9,1)=0),"","Въведеното ЕИК е невалидно")),"Въведеното ЕИК съдържа непозволени символи")))</f>
        <v/>
      </c>
    </row>
    <row r="1610" spans="1:25" x14ac:dyDescent="0.25">
      <c r="A1610" s="68" t="str">
        <f>'0'!$A$4</f>
        <v>………………..</v>
      </c>
      <c r="B1610" s="341">
        <f>'0'!$A$2</f>
        <v>46112</v>
      </c>
      <c r="C1610" s="341" t="s">
        <v>1246</v>
      </c>
      <c r="D1610" s="22"/>
      <c r="E1610" s="23"/>
      <c r="F1610" s="14"/>
      <c r="G1610" s="23"/>
      <c r="H1610" s="22"/>
      <c r="I1610" s="24"/>
      <c r="J1610" s="24"/>
      <c r="K1610" s="25"/>
      <c r="L1610" s="25"/>
      <c r="M1610" s="25"/>
      <c r="N1610" s="25"/>
      <c r="O1610" s="25"/>
      <c r="P1610" s="25"/>
      <c r="Q1610" s="26"/>
      <c r="R1610" s="25"/>
      <c r="S1610" s="25"/>
      <c r="T1610" s="27">
        <f t="shared" si="126"/>
        <v>0</v>
      </c>
      <c r="U1610" s="27">
        <f t="shared" si="127"/>
        <v>0</v>
      </c>
      <c r="V1610" s="25"/>
      <c r="W1610" s="27" t="str">
        <f t="shared" si="128"/>
        <v/>
      </c>
      <c r="X1610" s="43" t="str">
        <f t="shared" si="129"/>
        <v>OK</v>
      </c>
      <c r="Y1610" s="681" t="str">
        <f t="shared" si="130"/>
        <v/>
      </c>
    </row>
    <row r="1611" spans="1:25" x14ac:dyDescent="0.25">
      <c r="A1611" s="68" t="str">
        <f>'0'!$A$4</f>
        <v>………………..</v>
      </c>
      <c r="B1611" s="341">
        <f>'0'!$A$2</f>
        <v>46112</v>
      </c>
      <c r="C1611" s="341" t="s">
        <v>1246</v>
      </c>
      <c r="D1611" s="22"/>
      <c r="E1611" s="23"/>
      <c r="F1611" s="14"/>
      <c r="G1611" s="23"/>
      <c r="H1611" s="22"/>
      <c r="I1611" s="24"/>
      <c r="J1611" s="24"/>
      <c r="K1611" s="25"/>
      <c r="L1611" s="25"/>
      <c r="M1611" s="25"/>
      <c r="N1611" s="25"/>
      <c r="O1611" s="25"/>
      <c r="P1611" s="25"/>
      <c r="Q1611" s="26"/>
      <c r="R1611" s="25"/>
      <c r="S1611" s="25"/>
      <c r="T1611" s="27">
        <f t="shared" si="126"/>
        <v>0</v>
      </c>
      <c r="U1611" s="27">
        <f t="shared" si="127"/>
        <v>0</v>
      </c>
      <c r="V1611" s="25"/>
      <c r="W1611" s="27" t="str">
        <f t="shared" si="128"/>
        <v/>
      </c>
      <c r="X1611" s="43" t="str">
        <f t="shared" si="129"/>
        <v>OK</v>
      </c>
      <c r="Y1611" s="681" t="str">
        <f t="shared" si="130"/>
        <v/>
      </c>
    </row>
    <row r="1612" spans="1:25" x14ac:dyDescent="0.25">
      <c r="A1612" s="68" t="str">
        <f>'0'!$A$4</f>
        <v>………………..</v>
      </c>
      <c r="B1612" s="341">
        <f>'0'!$A$2</f>
        <v>46112</v>
      </c>
      <c r="C1612" s="341" t="s">
        <v>1246</v>
      </c>
      <c r="D1612" s="22"/>
      <c r="E1612" s="23"/>
      <c r="F1612" s="14"/>
      <c r="G1612" s="23"/>
      <c r="H1612" s="22"/>
      <c r="I1612" s="24"/>
      <c r="J1612" s="24"/>
      <c r="K1612" s="25"/>
      <c r="L1612" s="25"/>
      <c r="M1612" s="25"/>
      <c r="N1612" s="25"/>
      <c r="O1612" s="25"/>
      <c r="P1612" s="25"/>
      <c r="Q1612" s="26"/>
      <c r="R1612" s="25"/>
      <c r="S1612" s="25"/>
      <c r="T1612" s="27">
        <f t="shared" si="126"/>
        <v>0</v>
      </c>
      <c r="U1612" s="27">
        <f t="shared" si="127"/>
        <v>0</v>
      </c>
      <c r="V1612" s="25"/>
      <c r="W1612" s="27" t="str">
        <f t="shared" si="128"/>
        <v/>
      </c>
      <c r="X1612" s="43" t="str">
        <f t="shared" si="129"/>
        <v>OK</v>
      </c>
      <c r="Y1612" s="681" t="str">
        <f t="shared" si="130"/>
        <v/>
      </c>
    </row>
    <row r="1613" spans="1:25" x14ac:dyDescent="0.25">
      <c r="A1613" s="68" t="str">
        <f>'0'!$A$4</f>
        <v>………………..</v>
      </c>
      <c r="B1613" s="341">
        <f>'0'!$A$2</f>
        <v>46112</v>
      </c>
      <c r="C1613" s="341" t="s">
        <v>1246</v>
      </c>
      <c r="D1613" s="22"/>
      <c r="E1613" s="23"/>
      <c r="F1613" s="14"/>
      <c r="G1613" s="23"/>
      <c r="H1613" s="22"/>
      <c r="I1613" s="24"/>
      <c r="J1613" s="24"/>
      <c r="K1613" s="25"/>
      <c r="L1613" s="25"/>
      <c r="M1613" s="25"/>
      <c r="N1613" s="25"/>
      <c r="O1613" s="25"/>
      <c r="P1613" s="25"/>
      <c r="Q1613" s="26"/>
      <c r="R1613" s="25"/>
      <c r="S1613" s="25"/>
      <c r="T1613" s="27">
        <f t="shared" si="126"/>
        <v>0</v>
      </c>
      <c r="U1613" s="27">
        <f t="shared" si="127"/>
        <v>0</v>
      </c>
      <c r="V1613" s="25"/>
      <c r="W1613" s="27" t="str">
        <f t="shared" si="128"/>
        <v/>
      </c>
      <c r="X1613" s="43" t="str">
        <f t="shared" si="129"/>
        <v>OK</v>
      </c>
      <c r="Y1613" s="681" t="str">
        <f t="shared" si="130"/>
        <v/>
      </c>
    </row>
    <row r="1614" spans="1:25" x14ac:dyDescent="0.25">
      <c r="A1614" s="68" t="str">
        <f>'0'!$A$4</f>
        <v>………………..</v>
      </c>
      <c r="B1614" s="341">
        <f>'0'!$A$2</f>
        <v>46112</v>
      </c>
      <c r="C1614" s="341" t="s">
        <v>1246</v>
      </c>
      <c r="D1614" s="22"/>
      <c r="E1614" s="23"/>
      <c r="F1614" s="14"/>
      <c r="G1614" s="23"/>
      <c r="H1614" s="22"/>
      <c r="I1614" s="24"/>
      <c r="J1614" s="24"/>
      <c r="K1614" s="25"/>
      <c r="L1614" s="25"/>
      <c r="M1614" s="25"/>
      <c r="N1614" s="25"/>
      <c r="O1614" s="25"/>
      <c r="P1614" s="25"/>
      <c r="Q1614" s="26"/>
      <c r="R1614" s="25"/>
      <c r="S1614" s="25"/>
      <c r="T1614" s="27">
        <f t="shared" si="126"/>
        <v>0</v>
      </c>
      <c r="U1614" s="27">
        <f t="shared" si="127"/>
        <v>0</v>
      </c>
      <c r="V1614" s="25"/>
      <c r="W1614" s="27" t="str">
        <f t="shared" si="128"/>
        <v/>
      </c>
      <c r="X1614" s="43" t="str">
        <f t="shared" si="129"/>
        <v>OK</v>
      </c>
      <c r="Y1614" s="681" t="str">
        <f t="shared" si="130"/>
        <v/>
      </c>
    </row>
    <row r="1615" spans="1:25" x14ac:dyDescent="0.25">
      <c r="A1615" s="68" t="str">
        <f>'0'!$A$4</f>
        <v>………………..</v>
      </c>
      <c r="B1615" s="341">
        <f>'0'!$A$2</f>
        <v>46112</v>
      </c>
      <c r="C1615" s="341" t="s">
        <v>1246</v>
      </c>
      <c r="D1615" s="22"/>
      <c r="E1615" s="23"/>
      <c r="F1615" s="14"/>
      <c r="G1615" s="23"/>
      <c r="H1615" s="22"/>
      <c r="I1615" s="24"/>
      <c r="J1615" s="24"/>
      <c r="K1615" s="25"/>
      <c r="L1615" s="25"/>
      <c r="M1615" s="25"/>
      <c r="N1615" s="25"/>
      <c r="O1615" s="25"/>
      <c r="P1615" s="25"/>
      <c r="Q1615" s="26"/>
      <c r="R1615" s="25"/>
      <c r="S1615" s="25"/>
      <c r="T1615" s="27">
        <f t="shared" si="126"/>
        <v>0</v>
      </c>
      <c r="U1615" s="27">
        <f t="shared" si="127"/>
        <v>0</v>
      </c>
      <c r="V1615" s="25"/>
      <c r="W1615" s="27" t="str">
        <f t="shared" si="128"/>
        <v/>
      </c>
      <c r="X1615" s="43" t="str">
        <f t="shared" si="129"/>
        <v>OK</v>
      </c>
      <c r="Y1615" s="681" t="str">
        <f t="shared" si="130"/>
        <v/>
      </c>
    </row>
    <row r="1616" spans="1:25" x14ac:dyDescent="0.25">
      <c r="A1616" s="68" t="str">
        <f>'0'!$A$4</f>
        <v>………………..</v>
      </c>
      <c r="B1616" s="341">
        <f>'0'!$A$2</f>
        <v>46112</v>
      </c>
      <c r="C1616" s="341" t="s">
        <v>1246</v>
      </c>
      <c r="D1616" s="22"/>
      <c r="E1616" s="23"/>
      <c r="F1616" s="14"/>
      <c r="G1616" s="23"/>
      <c r="H1616" s="22"/>
      <c r="I1616" s="24"/>
      <c r="J1616" s="24"/>
      <c r="K1616" s="25"/>
      <c r="L1616" s="25"/>
      <c r="M1616" s="25"/>
      <c r="N1616" s="25"/>
      <c r="O1616" s="25"/>
      <c r="P1616" s="25"/>
      <c r="Q1616" s="26"/>
      <c r="R1616" s="25"/>
      <c r="S1616" s="25"/>
      <c r="T1616" s="27">
        <f t="shared" si="126"/>
        <v>0</v>
      </c>
      <c r="U1616" s="27">
        <f t="shared" si="127"/>
        <v>0</v>
      </c>
      <c r="V1616" s="25"/>
      <c r="W1616" s="27" t="str">
        <f t="shared" si="128"/>
        <v/>
      </c>
      <c r="X1616" s="43" t="str">
        <f t="shared" si="129"/>
        <v>OK</v>
      </c>
      <c r="Y1616" s="681" t="str">
        <f t="shared" si="130"/>
        <v/>
      </c>
    </row>
    <row r="1617" spans="1:25" x14ac:dyDescent="0.25">
      <c r="A1617" s="68" t="str">
        <f>'0'!$A$4</f>
        <v>………………..</v>
      </c>
      <c r="B1617" s="341">
        <f>'0'!$A$2</f>
        <v>46112</v>
      </c>
      <c r="C1617" s="341" t="s">
        <v>1246</v>
      </c>
      <c r="D1617" s="22"/>
      <c r="E1617" s="23"/>
      <c r="F1617" s="14"/>
      <c r="G1617" s="23"/>
      <c r="H1617" s="22"/>
      <c r="I1617" s="24"/>
      <c r="J1617" s="24"/>
      <c r="K1617" s="25"/>
      <c r="L1617" s="25"/>
      <c r="M1617" s="25"/>
      <c r="N1617" s="25"/>
      <c r="O1617" s="25"/>
      <c r="P1617" s="25"/>
      <c r="Q1617" s="26"/>
      <c r="R1617" s="25"/>
      <c r="S1617" s="25"/>
      <c r="T1617" s="27">
        <f t="shared" si="126"/>
        <v>0</v>
      </c>
      <c r="U1617" s="27">
        <f t="shared" si="127"/>
        <v>0</v>
      </c>
      <c r="V1617" s="25"/>
      <c r="W1617" s="27" t="str">
        <f t="shared" si="128"/>
        <v/>
      </c>
      <c r="X1617" s="43" t="str">
        <f t="shared" si="129"/>
        <v>OK</v>
      </c>
      <c r="Y1617" s="681" t="str">
        <f t="shared" si="130"/>
        <v/>
      </c>
    </row>
    <row r="1618" spans="1:25" x14ac:dyDescent="0.25">
      <c r="A1618" s="68" t="str">
        <f>'0'!$A$4</f>
        <v>………………..</v>
      </c>
      <c r="B1618" s="341">
        <f>'0'!$A$2</f>
        <v>46112</v>
      </c>
      <c r="C1618" s="341" t="s">
        <v>1246</v>
      </c>
      <c r="D1618" s="22"/>
      <c r="E1618" s="23"/>
      <c r="F1618" s="14"/>
      <c r="G1618" s="23"/>
      <c r="H1618" s="22"/>
      <c r="I1618" s="24"/>
      <c r="J1618" s="24"/>
      <c r="K1618" s="25"/>
      <c r="L1618" s="25"/>
      <c r="M1618" s="25"/>
      <c r="N1618" s="25"/>
      <c r="O1618" s="25"/>
      <c r="P1618" s="25"/>
      <c r="Q1618" s="26"/>
      <c r="R1618" s="25"/>
      <c r="S1618" s="25"/>
      <c r="T1618" s="27">
        <f t="shared" si="126"/>
        <v>0</v>
      </c>
      <c r="U1618" s="27">
        <f t="shared" si="127"/>
        <v>0</v>
      </c>
      <c r="V1618" s="25"/>
      <c r="W1618" s="27" t="str">
        <f t="shared" si="128"/>
        <v/>
      </c>
      <c r="X1618" s="43" t="str">
        <f t="shared" si="129"/>
        <v>OK</v>
      </c>
      <c r="Y1618" s="681" t="str">
        <f t="shared" si="130"/>
        <v/>
      </c>
    </row>
    <row r="1619" spans="1:25" x14ac:dyDescent="0.25">
      <c r="A1619" s="68" t="str">
        <f>'0'!$A$4</f>
        <v>………………..</v>
      </c>
      <c r="B1619" s="341">
        <f>'0'!$A$2</f>
        <v>46112</v>
      </c>
      <c r="C1619" s="341" t="s">
        <v>1246</v>
      </c>
      <c r="D1619" s="22"/>
      <c r="E1619" s="23"/>
      <c r="F1619" s="14"/>
      <c r="G1619" s="23"/>
      <c r="H1619" s="22"/>
      <c r="I1619" s="24"/>
      <c r="J1619" s="24"/>
      <c r="K1619" s="25"/>
      <c r="L1619" s="25"/>
      <c r="M1619" s="25"/>
      <c r="N1619" s="25"/>
      <c r="O1619" s="25"/>
      <c r="P1619" s="25"/>
      <c r="Q1619" s="26"/>
      <c r="R1619" s="25"/>
      <c r="S1619" s="25"/>
      <c r="T1619" s="27">
        <f t="shared" si="126"/>
        <v>0</v>
      </c>
      <c r="U1619" s="27">
        <f t="shared" si="127"/>
        <v>0</v>
      </c>
      <c r="V1619" s="25"/>
      <c r="W1619" s="27" t="str">
        <f t="shared" si="128"/>
        <v/>
      </c>
      <c r="X1619" s="43" t="str">
        <f t="shared" si="129"/>
        <v>OK</v>
      </c>
      <c r="Y1619" s="681" t="str">
        <f t="shared" si="130"/>
        <v/>
      </c>
    </row>
    <row r="1620" spans="1:25" x14ac:dyDescent="0.25">
      <c r="A1620" s="68" t="str">
        <f>'0'!$A$4</f>
        <v>………………..</v>
      </c>
      <c r="B1620" s="341">
        <f>'0'!$A$2</f>
        <v>46112</v>
      </c>
      <c r="C1620" s="341" t="s">
        <v>1246</v>
      </c>
      <c r="D1620" s="22"/>
      <c r="E1620" s="23"/>
      <c r="F1620" s="14"/>
      <c r="G1620" s="23"/>
      <c r="H1620" s="22"/>
      <c r="I1620" s="24"/>
      <c r="J1620" s="24"/>
      <c r="K1620" s="25"/>
      <c r="L1620" s="25"/>
      <c r="M1620" s="25"/>
      <c r="N1620" s="25"/>
      <c r="O1620" s="25"/>
      <c r="P1620" s="25"/>
      <c r="Q1620" s="26"/>
      <c r="R1620" s="25"/>
      <c r="S1620" s="25"/>
      <c r="T1620" s="27">
        <f t="shared" si="126"/>
        <v>0</v>
      </c>
      <c r="U1620" s="27">
        <f t="shared" si="127"/>
        <v>0</v>
      </c>
      <c r="V1620" s="25"/>
      <c r="W1620" s="27" t="str">
        <f t="shared" si="128"/>
        <v/>
      </c>
      <c r="X1620" s="43" t="str">
        <f t="shared" si="129"/>
        <v>OK</v>
      </c>
      <c r="Y1620" s="681" t="str">
        <f t="shared" si="130"/>
        <v/>
      </c>
    </row>
    <row r="1621" spans="1:25" x14ac:dyDescent="0.25">
      <c r="A1621" s="68" t="str">
        <f>'0'!$A$4</f>
        <v>………………..</v>
      </c>
      <c r="B1621" s="341">
        <f>'0'!$A$2</f>
        <v>46112</v>
      </c>
      <c r="C1621" s="341" t="s">
        <v>1246</v>
      </c>
      <c r="D1621" s="22"/>
      <c r="E1621" s="23"/>
      <c r="F1621" s="14"/>
      <c r="G1621" s="23"/>
      <c r="H1621" s="22"/>
      <c r="I1621" s="24"/>
      <c r="J1621" s="24"/>
      <c r="K1621" s="25"/>
      <c r="L1621" s="25"/>
      <c r="M1621" s="25"/>
      <c r="N1621" s="25"/>
      <c r="O1621" s="25"/>
      <c r="P1621" s="25"/>
      <c r="Q1621" s="26"/>
      <c r="R1621" s="25"/>
      <c r="S1621" s="25"/>
      <c r="T1621" s="27">
        <f t="shared" si="126"/>
        <v>0</v>
      </c>
      <c r="U1621" s="27">
        <f t="shared" si="127"/>
        <v>0</v>
      </c>
      <c r="V1621" s="25"/>
      <c r="W1621" s="27" t="str">
        <f t="shared" si="128"/>
        <v/>
      </c>
      <c r="X1621" s="43" t="str">
        <f t="shared" si="129"/>
        <v>OK</v>
      </c>
      <c r="Y1621" s="681" t="str">
        <f t="shared" si="130"/>
        <v/>
      </c>
    </row>
    <row r="1622" spans="1:25" x14ac:dyDescent="0.25">
      <c r="A1622" s="68" t="str">
        <f>'0'!$A$4</f>
        <v>………………..</v>
      </c>
      <c r="B1622" s="341">
        <f>'0'!$A$2</f>
        <v>46112</v>
      </c>
      <c r="C1622" s="341" t="s">
        <v>1246</v>
      </c>
      <c r="D1622" s="22"/>
      <c r="E1622" s="23"/>
      <c r="F1622" s="14"/>
      <c r="G1622" s="23"/>
      <c r="H1622" s="22"/>
      <c r="I1622" s="24"/>
      <c r="J1622" s="24"/>
      <c r="K1622" s="25"/>
      <c r="L1622" s="25"/>
      <c r="M1622" s="25"/>
      <c r="N1622" s="25"/>
      <c r="O1622" s="25"/>
      <c r="P1622" s="25"/>
      <c r="Q1622" s="26"/>
      <c r="R1622" s="25"/>
      <c r="S1622" s="25"/>
      <c r="T1622" s="27">
        <f t="shared" si="126"/>
        <v>0</v>
      </c>
      <c r="U1622" s="27">
        <f t="shared" si="127"/>
        <v>0</v>
      </c>
      <c r="V1622" s="25"/>
      <c r="W1622" s="27" t="str">
        <f t="shared" si="128"/>
        <v/>
      </c>
      <c r="X1622" s="43" t="str">
        <f t="shared" si="129"/>
        <v>OK</v>
      </c>
      <c r="Y1622" s="681" t="str">
        <f t="shared" si="130"/>
        <v/>
      </c>
    </row>
    <row r="1623" spans="1:25" x14ac:dyDescent="0.25">
      <c r="A1623" s="68" t="str">
        <f>'0'!$A$4</f>
        <v>………………..</v>
      </c>
      <c r="B1623" s="341">
        <f>'0'!$A$2</f>
        <v>46112</v>
      </c>
      <c r="C1623" s="341" t="s">
        <v>1246</v>
      </c>
      <c r="D1623" s="22"/>
      <c r="E1623" s="23"/>
      <c r="F1623" s="14"/>
      <c r="G1623" s="23"/>
      <c r="H1623" s="22"/>
      <c r="I1623" s="24"/>
      <c r="J1623" s="24"/>
      <c r="K1623" s="25"/>
      <c r="L1623" s="25"/>
      <c r="M1623" s="25"/>
      <c r="N1623" s="25"/>
      <c r="O1623" s="25"/>
      <c r="P1623" s="25"/>
      <c r="Q1623" s="26"/>
      <c r="R1623" s="25"/>
      <c r="S1623" s="25"/>
      <c r="T1623" s="27">
        <f t="shared" si="126"/>
        <v>0</v>
      </c>
      <c r="U1623" s="27">
        <f t="shared" si="127"/>
        <v>0</v>
      </c>
      <c r="V1623" s="25"/>
      <c r="W1623" s="27" t="str">
        <f t="shared" si="128"/>
        <v/>
      </c>
      <c r="X1623" s="43" t="str">
        <f t="shared" si="129"/>
        <v>OK</v>
      </c>
      <c r="Y1623" s="681" t="str">
        <f t="shared" si="130"/>
        <v/>
      </c>
    </row>
    <row r="1624" spans="1:25" x14ac:dyDescent="0.25">
      <c r="A1624" s="68" t="str">
        <f>'0'!$A$4</f>
        <v>………………..</v>
      </c>
      <c r="B1624" s="341">
        <f>'0'!$A$2</f>
        <v>46112</v>
      </c>
      <c r="C1624" s="341" t="s">
        <v>1246</v>
      </c>
      <c r="D1624" s="22"/>
      <c r="E1624" s="23"/>
      <c r="F1624" s="14"/>
      <c r="G1624" s="23"/>
      <c r="H1624" s="22"/>
      <c r="I1624" s="24"/>
      <c r="J1624" s="24"/>
      <c r="K1624" s="25"/>
      <c r="L1624" s="25"/>
      <c r="M1624" s="25"/>
      <c r="N1624" s="25"/>
      <c r="O1624" s="25"/>
      <c r="P1624" s="25"/>
      <c r="Q1624" s="26"/>
      <c r="R1624" s="25"/>
      <c r="S1624" s="25"/>
      <c r="T1624" s="27">
        <f t="shared" si="126"/>
        <v>0</v>
      </c>
      <c r="U1624" s="27">
        <f t="shared" si="127"/>
        <v>0</v>
      </c>
      <c r="V1624" s="25"/>
      <c r="W1624" s="27" t="str">
        <f t="shared" si="128"/>
        <v/>
      </c>
      <c r="X1624" s="43" t="str">
        <f t="shared" si="129"/>
        <v>OK</v>
      </c>
      <c r="Y1624" s="681" t="str">
        <f t="shared" si="130"/>
        <v/>
      </c>
    </row>
    <row r="1625" spans="1:25" x14ac:dyDescent="0.25">
      <c r="A1625" s="68" t="str">
        <f>'0'!$A$4</f>
        <v>………………..</v>
      </c>
      <c r="B1625" s="341">
        <f>'0'!$A$2</f>
        <v>46112</v>
      </c>
      <c r="C1625" s="341" t="s">
        <v>1246</v>
      </c>
      <c r="D1625" s="22"/>
      <c r="E1625" s="23"/>
      <c r="F1625" s="14"/>
      <c r="G1625" s="23"/>
      <c r="H1625" s="22"/>
      <c r="I1625" s="24"/>
      <c r="J1625" s="24"/>
      <c r="K1625" s="25"/>
      <c r="L1625" s="25"/>
      <c r="M1625" s="25"/>
      <c r="N1625" s="25"/>
      <c r="O1625" s="25"/>
      <c r="P1625" s="25"/>
      <c r="Q1625" s="26"/>
      <c r="R1625" s="25"/>
      <c r="S1625" s="25"/>
      <c r="T1625" s="27">
        <f t="shared" si="126"/>
        <v>0</v>
      </c>
      <c r="U1625" s="27">
        <f t="shared" si="127"/>
        <v>0</v>
      </c>
      <c r="V1625" s="25"/>
      <c r="W1625" s="27" t="str">
        <f t="shared" si="128"/>
        <v/>
      </c>
      <c r="X1625" s="43" t="str">
        <f t="shared" si="129"/>
        <v>OK</v>
      </c>
      <c r="Y1625" s="681" t="str">
        <f t="shared" si="130"/>
        <v/>
      </c>
    </row>
    <row r="1626" spans="1:25" x14ac:dyDescent="0.25">
      <c r="A1626" s="68" t="str">
        <f>'0'!$A$4</f>
        <v>………………..</v>
      </c>
      <c r="B1626" s="341">
        <f>'0'!$A$2</f>
        <v>46112</v>
      </c>
      <c r="C1626" s="341" t="s">
        <v>1246</v>
      </c>
      <c r="D1626" s="22"/>
      <c r="E1626" s="23"/>
      <c r="F1626" s="14"/>
      <c r="G1626" s="23"/>
      <c r="H1626" s="22"/>
      <c r="I1626" s="24"/>
      <c r="J1626" s="24"/>
      <c r="K1626" s="25"/>
      <c r="L1626" s="25"/>
      <c r="M1626" s="25"/>
      <c r="N1626" s="25"/>
      <c r="O1626" s="25"/>
      <c r="P1626" s="25"/>
      <c r="Q1626" s="26"/>
      <c r="R1626" s="25"/>
      <c r="S1626" s="25"/>
      <c r="T1626" s="27">
        <f t="shared" si="126"/>
        <v>0</v>
      </c>
      <c r="U1626" s="27">
        <f t="shared" si="127"/>
        <v>0</v>
      </c>
      <c r="V1626" s="25"/>
      <c r="W1626" s="27" t="str">
        <f t="shared" si="128"/>
        <v/>
      </c>
      <c r="X1626" s="43" t="str">
        <f t="shared" si="129"/>
        <v>OK</v>
      </c>
      <c r="Y1626" s="681" t="str">
        <f t="shared" si="130"/>
        <v/>
      </c>
    </row>
    <row r="1627" spans="1:25" x14ac:dyDescent="0.25">
      <c r="A1627" s="68" t="str">
        <f>'0'!$A$4</f>
        <v>………………..</v>
      </c>
      <c r="B1627" s="341">
        <f>'0'!$A$2</f>
        <v>46112</v>
      </c>
      <c r="C1627" s="341" t="s">
        <v>1246</v>
      </c>
      <c r="D1627" s="22"/>
      <c r="E1627" s="23"/>
      <c r="F1627" s="14"/>
      <c r="G1627" s="23"/>
      <c r="H1627" s="22"/>
      <c r="I1627" s="24"/>
      <c r="J1627" s="24"/>
      <c r="K1627" s="25"/>
      <c r="L1627" s="25"/>
      <c r="M1627" s="25"/>
      <c r="N1627" s="25"/>
      <c r="O1627" s="25"/>
      <c r="P1627" s="25"/>
      <c r="Q1627" s="26"/>
      <c r="R1627" s="25"/>
      <c r="S1627" s="25"/>
      <c r="T1627" s="27">
        <f t="shared" si="126"/>
        <v>0</v>
      </c>
      <c r="U1627" s="27">
        <f t="shared" si="127"/>
        <v>0</v>
      </c>
      <c r="V1627" s="25"/>
      <c r="W1627" s="27" t="str">
        <f t="shared" si="128"/>
        <v/>
      </c>
      <c r="X1627" s="43" t="str">
        <f t="shared" si="129"/>
        <v>OK</v>
      </c>
      <c r="Y1627" s="681" t="str">
        <f t="shared" si="130"/>
        <v/>
      </c>
    </row>
    <row r="1628" spans="1:25" x14ac:dyDescent="0.25">
      <c r="A1628" s="68" t="str">
        <f>'0'!$A$4</f>
        <v>………………..</v>
      </c>
      <c r="B1628" s="341">
        <f>'0'!$A$2</f>
        <v>46112</v>
      </c>
      <c r="C1628" s="341" t="s">
        <v>1246</v>
      </c>
      <c r="D1628" s="22"/>
      <c r="E1628" s="23"/>
      <c r="F1628" s="14"/>
      <c r="G1628" s="23"/>
      <c r="H1628" s="22"/>
      <c r="I1628" s="24"/>
      <c r="J1628" s="24"/>
      <c r="K1628" s="25"/>
      <c r="L1628" s="25"/>
      <c r="M1628" s="25"/>
      <c r="N1628" s="25"/>
      <c r="O1628" s="25"/>
      <c r="P1628" s="25"/>
      <c r="Q1628" s="26"/>
      <c r="R1628" s="25"/>
      <c r="S1628" s="25"/>
      <c r="T1628" s="27">
        <f t="shared" si="126"/>
        <v>0</v>
      </c>
      <c r="U1628" s="27">
        <f t="shared" si="127"/>
        <v>0</v>
      </c>
      <c r="V1628" s="25"/>
      <c r="W1628" s="27" t="str">
        <f t="shared" si="128"/>
        <v/>
      </c>
      <c r="X1628" s="43" t="str">
        <f t="shared" si="129"/>
        <v>OK</v>
      </c>
      <c r="Y1628" s="681" t="str">
        <f t="shared" si="130"/>
        <v/>
      </c>
    </row>
    <row r="1629" spans="1:25" x14ac:dyDescent="0.25">
      <c r="A1629" s="68" t="str">
        <f>'0'!$A$4</f>
        <v>………………..</v>
      </c>
      <c r="B1629" s="341">
        <f>'0'!$A$2</f>
        <v>46112</v>
      </c>
      <c r="C1629" s="341" t="s">
        <v>1246</v>
      </c>
      <c r="D1629" s="22"/>
      <c r="E1629" s="23"/>
      <c r="F1629" s="14"/>
      <c r="G1629" s="23"/>
      <c r="H1629" s="22"/>
      <c r="I1629" s="24"/>
      <c r="J1629" s="24"/>
      <c r="K1629" s="25"/>
      <c r="L1629" s="25"/>
      <c r="M1629" s="25"/>
      <c r="N1629" s="25"/>
      <c r="O1629" s="25"/>
      <c r="P1629" s="25"/>
      <c r="Q1629" s="26"/>
      <c r="R1629" s="25"/>
      <c r="S1629" s="25"/>
      <c r="T1629" s="27">
        <f t="shared" si="126"/>
        <v>0</v>
      </c>
      <c r="U1629" s="27">
        <f t="shared" si="127"/>
        <v>0</v>
      </c>
      <c r="V1629" s="25"/>
      <c r="W1629" s="27" t="str">
        <f t="shared" si="128"/>
        <v/>
      </c>
      <c r="X1629" s="43" t="str">
        <f t="shared" si="129"/>
        <v>OK</v>
      </c>
      <c r="Y1629" s="681" t="str">
        <f t="shared" si="130"/>
        <v/>
      </c>
    </row>
    <row r="1630" spans="1:25" x14ac:dyDescent="0.25">
      <c r="A1630" s="68" t="str">
        <f>'0'!$A$4</f>
        <v>………………..</v>
      </c>
      <c r="B1630" s="341">
        <f>'0'!$A$2</f>
        <v>46112</v>
      </c>
      <c r="C1630" s="341" t="s">
        <v>1246</v>
      </c>
      <c r="D1630" s="22"/>
      <c r="E1630" s="23"/>
      <c r="F1630" s="14"/>
      <c r="G1630" s="23"/>
      <c r="H1630" s="22"/>
      <c r="I1630" s="24"/>
      <c r="J1630" s="24"/>
      <c r="K1630" s="25"/>
      <c r="L1630" s="25"/>
      <c r="M1630" s="25"/>
      <c r="N1630" s="25"/>
      <c r="O1630" s="25"/>
      <c r="P1630" s="25"/>
      <c r="Q1630" s="26"/>
      <c r="R1630" s="25"/>
      <c r="S1630" s="25"/>
      <c r="T1630" s="27">
        <f t="shared" si="126"/>
        <v>0</v>
      </c>
      <c r="U1630" s="27">
        <f t="shared" si="127"/>
        <v>0</v>
      </c>
      <c r="V1630" s="25"/>
      <c r="W1630" s="27" t="str">
        <f t="shared" si="128"/>
        <v/>
      </c>
      <c r="X1630" s="43" t="str">
        <f t="shared" si="129"/>
        <v>OK</v>
      </c>
      <c r="Y1630" s="681" t="str">
        <f t="shared" si="130"/>
        <v/>
      </c>
    </row>
    <row r="1631" spans="1:25" x14ac:dyDescent="0.25">
      <c r="A1631" s="68" t="str">
        <f>'0'!$A$4</f>
        <v>………………..</v>
      </c>
      <c r="B1631" s="341">
        <f>'0'!$A$2</f>
        <v>46112</v>
      </c>
      <c r="C1631" s="341" t="s">
        <v>1246</v>
      </c>
      <c r="D1631" s="22"/>
      <c r="E1631" s="23"/>
      <c r="F1631" s="14"/>
      <c r="G1631" s="23"/>
      <c r="H1631" s="22"/>
      <c r="I1631" s="24"/>
      <c r="J1631" s="24"/>
      <c r="K1631" s="25"/>
      <c r="L1631" s="25"/>
      <c r="M1631" s="25"/>
      <c r="N1631" s="25"/>
      <c r="O1631" s="25"/>
      <c r="P1631" s="25"/>
      <c r="Q1631" s="26"/>
      <c r="R1631" s="25"/>
      <c r="S1631" s="25"/>
      <c r="T1631" s="27">
        <f t="shared" si="126"/>
        <v>0</v>
      </c>
      <c r="U1631" s="27">
        <f t="shared" si="127"/>
        <v>0</v>
      </c>
      <c r="V1631" s="25"/>
      <c r="W1631" s="27" t="str">
        <f t="shared" si="128"/>
        <v/>
      </c>
      <c r="X1631" s="43" t="str">
        <f t="shared" si="129"/>
        <v>OK</v>
      </c>
      <c r="Y1631" s="681" t="str">
        <f t="shared" si="130"/>
        <v/>
      </c>
    </row>
    <row r="1632" spans="1:25" x14ac:dyDescent="0.25">
      <c r="A1632" s="68" t="str">
        <f>'0'!$A$4</f>
        <v>………………..</v>
      </c>
      <c r="B1632" s="341">
        <f>'0'!$A$2</f>
        <v>46112</v>
      </c>
      <c r="C1632" s="341" t="s">
        <v>1246</v>
      </c>
      <c r="D1632" s="22"/>
      <c r="E1632" s="23"/>
      <c r="F1632" s="14"/>
      <c r="G1632" s="23"/>
      <c r="H1632" s="22"/>
      <c r="I1632" s="24"/>
      <c r="J1632" s="24"/>
      <c r="K1632" s="25"/>
      <c r="L1632" s="25"/>
      <c r="M1632" s="25"/>
      <c r="N1632" s="25"/>
      <c r="O1632" s="25"/>
      <c r="P1632" s="25"/>
      <c r="Q1632" s="26"/>
      <c r="R1632" s="25"/>
      <c r="S1632" s="25"/>
      <c r="T1632" s="27">
        <f t="shared" si="126"/>
        <v>0</v>
      </c>
      <c r="U1632" s="27">
        <f t="shared" si="127"/>
        <v>0</v>
      </c>
      <c r="V1632" s="25"/>
      <c r="W1632" s="27" t="str">
        <f t="shared" si="128"/>
        <v/>
      </c>
      <c r="X1632" s="43" t="str">
        <f t="shared" si="129"/>
        <v>OK</v>
      </c>
      <c r="Y1632" s="681" t="str">
        <f t="shared" si="130"/>
        <v/>
      </c>
    </row>
    <row r="1633" spans="1:25" x14ac:dyDescent="0.25">
      <c r="A1633" s="68" t="str">
        <f>'0'!$A$4</f>
        <v>………………..</v>
      </c>
      <c r="B1633" s="341">
        <f>'0'!$A$2</f>
        <v>46112</v>
      </c>
      <c r="C1633" s="341" t="s">
        <v>1246</v>
      </c>
      <c r="D1633" s="22"/>
      <c r="E1633" s="23"/>
      <c r="F1633" s="14"/>
      <c r="G1633" s="23"/>
      <c r="H1633" s="22"/>
      <c r="I1633" s="24"/>
      <c r="J1633" s="24"/>
      <c r="K1633" s="25"/>
      <c r="L1633" s="25"/>
      <c r="M1633" s="25"/>
      <c r="N1633" s="25"/>
      <c r="O1633" s="25"/>
      <c r="P1633" s="25"/>
      <c r="Q1633" s="26"/>
      <c r="R1633" s="25"/>
      <c r="S1633" s="25"/>
      <c r="T1633" s="27">
        <f t="shared" si="126"/>
        <v>0</v>
      </c>
      <c r="U1633" s="27">
        <f t="shared" si="127"/>
        <v>0</v>
      </c>
      <c r="V1633" s="25"/>
      <c r="W1633" s="27" t="str">
        <f t="shared" si="128"/>
        <v/>
      </c>
      <c r="X1633" s="43" t="str">
        <f t="shared" si="129"/>
        <v>OK</v>
      </c>
      <c r="Y1633" s="681" t="str">
        <f t="shared" si="130"/>
        <v/>
      </c>
    </row>
    <row r="1634" spans="1:25" x14ac:dyDescent="0.25">
      <c r="A1634" s="68" t="str">
        <f>'0'!$A$4</f>
        <v>………………..</v>
      </c>
      <c r="B1634" s="341">
        <f>'0'!$A$2</f>
        <v>46112</v>
      </c>
      <c r="C1634" s="341" t="s">
        <v>1246</v>
      </c>
      <c r="D1634" s="22"/>
      <c r="E1634" s="23"/>
      <c r="F1634" s="14"/>
      <c r="G1634" s="23"/>
      <c r="H1634" s="22"/>
      <c r="I1634" s="24"/>
      <c r="J1634" s="24"/>
      <c r="K1634" s="25"/>
      <c r="L1634" s="25"/>
      <c r="M1634" s="25"/>
      <c r="N1634" s="25"/>
      <c r="O1634" s="25"/>
      <c r="P1634" s="25"/>
      <c r="Q1634" s="26"/>
      <c r="R1634" s="25"/>
      <c r="S1634" s="25"/>
      <c r="T1634" s="27">
        <f t="shared" si="126"/>
        <v>0</v>
      </c>
      <c r="U1634" s="27">
        <f t="shared" si="127"/>
        <v>0</v>
      </c>
      <c r="V1634" s="25"/>
      <c r="W1634" s="27" t="str">
        <f t="shared" si="128"/>
        <v/>
      </c>
      <c r="X1634" s="43" t="str">
        <f t="shared" si="129"/>
        <v>OK</v>
      </c>
      <c r="Y1634" s="681" t="str">
        <f t="shared" si="130"/>
        <v/>
      </c>
    </row>
    <row r="1635" spans="1:25" x14ac:dyDescent="0.25">
      <c r="A1635" s="68" t="str">
        <f>'0'!$A$4</f>
        <v>………………..</v>
      </c>
      <c r="B1635" s="341">
        <f>'0'!$A$2</f>
        <v>46112</v>
      </c>
      <c r="C1635" s="341" t="s">
        <v>1246</v>
      </c>
      <c r="D1635" s="22"/>
      <c r="E1635" s="23"/>
      <c r="F1635" s="14"/>
      <c r="G1635" s="23"/>
      <c r="H1635" s="22"/>
      <c r="I1635" s="24"/>
      <c r="J1635" s="24"/>
      <c r="K1635" s="25"/>
      <c r="L1635" s="25"/>
      <c r="M1635" s="25"/>
      <c r="N1635" s="25"/>
      <c r="O1635" s="25"/>
      <c r="P1635" s="25"/>
      <c r="Q1635" s="26"/>
      <c r="R1635" s="25"/>
      <c r="S1635" s="25"/>
      <c r="T1635" s="27">
        <f t="shared" si="126"/>
        <v>0</v>
      </c>
      <c r="U1635" s="27">
        <f t="shared" si="127"/>
        <v>0</v>
      </c>
      <c r="V1635" s="25"/>
      <c r="W1635" s="27" t="str">
        <f t="shared" si="128"/>
        <v/>
      </c>
      <c r="X1635" s="43" t="str">
        <f t="shared" si="129"/>
        <v>OK</v>
      </c>
      <c r="Y1635" s="681" t="str">
        <f t="shared" si="130"/>
        <v/>
      </c>
    </row>
    <row r="1636" spans="1:25" x14ac:dyDescent="0.25">
      <c r="A1636" s="68" t="str">
        <f>'0'!$A$4</f>
        <v>………………..</v>
      </c>
      <c r="B1636" s="341">
        <f>'0'!$A$2</f>
        <v>46112</v>
      </c>
      <c r="C1636" s="341" t="s">
        <v>1246</v>
      </c>
      <c r="D1636" s="22"/>
      <c r="E1636" s="23"/>
      <c r="F1636" s="14"/>
      <c r="G1636" s="23"/>
      <c r="H1636" s="22"/>
      <c r="I1636" s="24"/>
      <c r="J1636" s="24"/>
      <c r="K1636" s="25"/>
      <c r="L1636" s="25"/>
      <c r="M1636" s="25"/>
      <c r="N1636" s="25"/>
      <c r="O1636" s="25"/>
      <c r="P1636" s="25"/>
      <c r="Q1636" s="26"/>
      <c r="R1636" s="25"/>
      <c r="S1636" s="25"/>
      <c r="T1636" s="27">
        <f t="shared" si="126"/>
        <v>0</v>
      </c>
      <c r="U1636" s="27">
        <f t="shared" si="127"/>
        <v>0</v>
      </c>
      <c r="V1636" s="25"/>
      <c r="W1636" s="27" t="str">
        <f t="shared" si="128"/>
        <v/>
      </c>
      <c r="X1636" s="43" t="str">
        <f t="shared" si="129"/>
        <v>OK</v>
      </c>
      <c r="Y1636" s="681" t="str">
        <f t="shared" si="130"/>
        <v/>
      </c>
    </row>
    <row r="1637" spans="1:25" x14ac:dyDescent="0.25">
      <c r="A1637" s="68" t="str">
        <f>'0'!$A$4</f>
        <v>………………..</v>
      </c>
      <c r="B1637" s="341">
        <f>'0'!$A$2</f>
        <v>46112</v>
      </c>
      <c r="C1637" s="341" t="s">
        <v>1246</v>
      </c>
      <c r="D1637" s="22"/>
      <c r="E1637" s="23"/>
      <c r="F1637" s="14"/>
      <c r="G1637" s="23"/>
      <c r="H1637" s="22"/>
      <c r="I1637" s="24"/>
      <c r="J1637" s="24"/>
      <c r="K1637" s="25"/>
      <c r="L1637" s="25"/>
      <c r="M1637" s="25"/>
      <c r="N1637" s="25"/>
      <c r="O1637" s="25"/>
      <c r="P1637" s="25"/>
      <c r="Q1637" s="26"/>
      <c r="R1637" s="25"/>
      <c r="S1637" s="25"/>
      <c r="T1637" s="27">
        <f t="shared" si="126"/>
        <v>0</v>
      </c>
      <c r="U1637" s="27">
        <f t="shared" si="127"/>
        <v>0</v>
      </c>
      <c r="V1637" s="25"/>
      <c r="W1637" s="27" t="str">
        <f t="shared" si="128"/>
        <v/>
      </c>
      <c r="X1637" s="43" t="str">
        <f t="shared" si="129"/>
        <v>OK</v>
      </c>
      <c r="Y1637" s="681" t="str">
        <f t="shared" si="130"/>
        <v/>
      </c>
    </row>
    <row r="1638" spans="1:25" x14ac:dyDescent="0.25">
      <c r="A1638" s="68" t="str">
        <f>'0'!$A$4</f>
        <v>………………..</v>
      </c>
      <c r="B1638" s="341">
        <f>'0'!$A$2</f>
        <v>46112</v>
      </c>
      <c r="C1638" s="341" t="s">
        <v>1246</v>
      </c>
      <c r="D1638" s="22"/>
      <c r="E1638" s="23"/>
      <c r="F1638" s="14"/>
      <c r="G1638" s="23"/>
      <c r="H1638" s="22"/>
      <c r="I1638" s="24"/>
      <c r="J1638" s="24"/>
      <c r="K1638" s="25"/>
      <c r="L1638" s="25"/>
      <c r="M1638" s="25"/>
      <c r="N1638" s="25"/>
      <c r="O1638" s="25"/>
      <c r="P1638" s="25"/>
      <c r="Q1638" s="26"/>
      <c r="R1638" s="25"/>
      <c r="S1638" s="25"/>
      <c r="T1638" s="27">
        <f t="shared" si="126"/>
        <v>0</v>
      </c>
      <c r="U1638" s="27">
        <f t="shared" si="127"/>
        <v>0</v>
      </c>
      <c r="V1638" s="25"/>
      <c r="W1638" s="27" t="str">
        <f t="shared" si="128"/>
        <v/>
      </c>
      <c r="X1638" s="43" t="str">
        <f t="shared" si="129"/>
        <v>OK</v>
      </c>
      <c r="Y1638" s="681" t="str">
        <f t="shared" si="130"/>
        <v/>
      </c>
    </row>
    <row r="1639" spans="1:25" x14ac:dyDescent="0.25">
      <c r="A1639" s="68" t="str">
        <f>'0'!$A$4</f>
        <v>………………..</v>
      </c>
      <c r="B1639" s="341">
        <f>'0'!$A$2</f>
        <v>46112</v>
      </c>
      <c r="C1639" s="341" t="s">
        <v>1246</v>
      </c>
      <c r="D1639" s="22"/>
      <c r="E1639" s="23"/>
      <c r="F1639" s="14"/>
      <c r="G1639" s="23"/>
      <c r="H1639" s="22"/>
      <c r="I1639" s="24"/>
      <c r="J1639" s="24"/>
      <c r="K1639" s="25"/>
      <c r="L1639" s="25"/>
      <c r="M1639" s="25"/>
      <c r="N1639" s="25"/>
      <c r="O1639" s="25"/>
      <c r="P1639" s="25"/>
      <c r="Q1639" s="26"/>
      <c r="R1639" s="25"/>
      <c r="S1639" s="25"/>
      <c r="T1639" s="27">
        <f t="shared" si="126"/>
        <v>0</v>
      </c>
      <c r="U1639" s="27">
        <f t="shared" si="127"/>
        <v>0</v>
      </c>
      <c r="V1639" s="25"/>
      <c r="W1639" s="27" t="str">
        <f t="shared" si="128"/>
        <v/>
      </c>
      <c r="X1639" s="43" t="str">
        <f t="shared" si="129"/>
        <v>OK</v>
      </c>
      <c r="Y1639" s="681" t="str">
        <f t="shared" si="130"/>
        <v/>
      </c>
    </row>
    <row r="1640" spans="1:25" x14ac:dyDescent="0.25">
      <c r="A1640" s="68" t="str">
        <f>'0'!$A$4</f>
        <v>………………..</v>
      </c>
      <c r="B1640" s="341">
        <f>'0'!$A$2</f>
        <v>46112</v>
      </c>
      <c r="C1640" s="341" t="s">
        <v>1246</v>
      </c>
      <c r="D1640" s="22"/>
      <c r="E1640" s="23"/>
      <c r="F1640" s="14"/>
      <c r="G1640" s="23"/>
      <c r="H1640" s="22"/>
      <c r="I1640" s="24"/>
      <c r="J1640" s="24"/>
      <c r="K1640" s="25"/>
      <c r="L1640" s="25"/>
      <c r="M1640" s="25"/>
      <c r="N1640" s="25"/>
      <c r="O1640" s="25"/>
      <c r="P1640" s="25"/>
      <c r="Q1640" s="26"/>
      <c r="R1640" s="25"/>
      <c r="S1640" s="25"/>
      <c r="T1640" s="27">
        <f t="shared" si="126"/>
        <v>0</v>
      </c>
      <c r="U1640" s="27">
        <f t="shared" si="127"/>
        <v>0</v>
      </c>
      <c r="V1640" s="25"/>
      <c r="W1640" s="27" t="str">
        <f t="shared" si="128"/>
        <v/>
      </c>
      <c r="X1640" s="43" t="str">
        <f t="shared" si="129"/>
        <v>OK</v>
      </c>
      <c r="Y1640" s="681" t="str">
        <f t="shared" si="130"/>
        <v/>
      </c>
    </row>
    <row r="1641" spans="1:25" x14ac:dyDescent="0.25">
      <c r="A1641" s="68" t="str">
        <f>'0'!$A$4</f>
        <v>………………..</v>
      </c>
      <c r="B1641" s="341">
        <f>'0'!$A$2</f>
        <v>46112</v>
      </c>
      <c r="C1641" s="341" t="s">
        <v>1246</v>
      </c>
      <c r="D1641" s="22"/>
      <c r="E1641" s="23"/>
      <c r="F1641" s="14"/>
      <c r="G1641" s="23"/>
      <c r="H1641" s="22"/>
      <c r="I1641" s="24"/>
      <c r="J1641" s="24"/>
      <c r="K1641" s="25"/>
      <c r="L1641" s="25"/>
      <c r="M1641" s="25"/>
      <c r="N1641" s="25"/>
      <c r="O1641" s="25"/>
      <c r="P1641" s="25"/>
      <c r="Q1641" s="26"/>
      <c r="R1641" s="25"/>
      <c r="S1641" s="25"/>
      <c r="T1641" s="27">
        <f t="shared" si="126"/>
        <v>0</v>
      </c>
      <c r="U1641" s="27">
        <f t="shared" si="127"/>
        <v>0</v>
      </c>
      <c r="V1641" s="25"/>
      <c r="W1641" s="27" t="str">
        <f t="shared" si="128"/>
        <v/>
      </c>
      <c r="X1641" s="43" t="str">
        <f t="shared" si="129"/>
        <v>OK</v>
      </c>
      <c r="Y1641" s="681" t="str">
        <f t="shared" si="130"/>
        <v/>
      </c>
    </row>
    <row r="1642" spans="1:25" x14ac:dyDescent="0.25">
      <c r="A1642" s="68" t="str">
        <f>'0'!$A$4</f>
        <v>………………..</v>
      </c>
      <c r="B1642" s="341">
        <f>'0'!$A$2</f>
        <v>46112</v>
      </c>
      <c r="C1642" s="341" t="s">
        <v>1246</v>
      </c>
      <c r="D1642" s="22"/>
      <c r="E1642" s="23"/>
      <c r="F1642" s="14"/>
      <c r="G1642" s="23"/>
      <c r="H1642" s="22"/>
      <c r="I1642" s="24"/>
      <c r="J1642" s="24"/>
      <c r="K1642" s="25"/>
      <c r="L1642" s="25"/>
      <c r="M1642" s="25"/>
      <c r="N1642" s="25"/>
      <c r="O1642" s="25"/>
      <c r="P1642" s="25"/>
      <c r="Q1642" s="26"/>
      <c r="R1642" s="25"/>
      <c r="S1642" s="25"/>
      <c r="T1642" s="27">
        <f t="shared" si="126"/>
        <v>0</v>
      </c>
      <c r="U1642" s="27">
        <f t="shared" si="127"/>
        <v>0</v>
      </c>
      <c r="V1642" s="25"/>
      <c r="W1642" s="27" t="str">
        <f t="shared" si="128"/>
        <v/>
      </c>
      <c r="X1642" s="43" t="str">
        <f t="shared" si="129"/>
        <v>OK</v>
      </c>
      <c r="Y1642" s="681" t="str">
        <f t="shared" si="130"/>
        <v/>
      </c>
    </row>
    <row r="1643" spans="1:25" x14ac:dyDescent="0.25">
      <c r="A1643" s="68" t="str">
        <f>'0'!$A$4</f>
        <v>………………..</v>
      </c>
      <c r="B1643" s="341">
        <f>'0'!$A$2</f>
        <v>46112</v>
      </c>
      <c r="C1643" s="341" t="s">
        <v>1246</v>
      </c>
      <c r="D1643" s="22"/>
      <c r="E1643" s="23"/>
      <c r="F1643" s="14"/>
      <c r="G1643" s="23"/>
      <c r="H1643" s="22"/>
      <c r="I1643" s="24"/>
      <c r="J1643" s="24"/>
      <c r="K1643" s="25"/>
      <c r="L1643" s="25"/>
      <c r="M1643" s="25"/>
      <c r="N1643" s="25"/>
      <c r="O1643" s="25"/>
      <c r="P1643" s="25"/>
      <c r="Q1643" s="26"/>
      <c r="R1643" s="25"/>
      <c r="S1643" s="25"/>
      <c r="T1643" s="27">
        <f t="shared" si="126"/>
        <v>0</v>
      </c>
      <c r="U1643" s="27">
        <f t="shared" si="127"/>
        <v>0</v>
      </c>
      <c r="V1643" s="25"/>
      <c r="W1643" s="27" t="str">
        <f t="shared" si="128"/>
        <v/>
      </c>
      <c r="X1643" s="43" t="str">
        <f t="shared" si="129"/>
        <v>OK</v>
      </c>
      <c r="Y1643" s="681" t="str">
        <f t="shared" si="130"/>
        <v/>
      </c>
    </row>
    <row r="1644" spans="1:25" x14ac:dyDescent="0.25">
      <c r="A1644" s="68" t="str">
        <f>'0'!$A$4</f>
        <v>………………..</v>
      </c>
      <c r="B1644" s="341">
        <f>'0'!$A$2</f>
        <v>46112</v>
      </c>
      <c r="C1644" s="341" t="s">
        <v>1246</v>
      </c>
      <c r="D1644" s="22"/>
      <c r="E1644" s="23"/>
      <c r="F1644" s="14"/>
      <c r="G1644" s="23"/>
      <c r="H1644" s="22"/>
      <c r="I1644" s="24"/>
      <c r="J1644" s="24"/>
      <c r="K1644" s="25"/>
      <c r="L1644" s="25"/>
      <c r="M1644" s="25"/>
      <c r="N1644" s="25"/>
      <c r="O1644" s="25"/>
      <c r="P1644" s="25"/>
      <c r="Q1644" s="26"/>
      <c r="R1644" s="25"/>
      <c r="S1644" s="25"/>
      <c r="T1644" s="27">
        <f t="shared" si="126"/>
        <v>0</v>
      </c>
      <c r="U1644" s="27">
        <f t="shared" si="127"/>
        <v>0</v>
      </c>
      <c r="V1644" s="25"/>
      <c r="W1644" s="27" t="str">
        <f t="shared" si="128"/>
        <v/>
      </c>
      <c r="X1644" s="43" t="str">
        <f t="shared" si="129"/>
        <v>OK</v>
      </c>
      <c r="Y1644" s="681" t="str">
        <f t="shared" si="130"/>
        <v/>
      </c>
    </row>
    <row r="1645" spans="1:25" x14ac:dyDescent="0.25">
      <c r="A1645" s="68" t="str">
        <f>'0'!$A$4</f>
        <v>………………..</v>
      </c>
      <c r="B1645" s="341">
        <f>'0'!$A$2</f>
        <v>46112</v>
      </c>
      <c r="C1645" s="341" t="s">
        <v>1246</v>
      </c>
      <c r="D1645" s="22"/>
      <c r="E1645" s="23"/>
      <c r="F1645" s="14"/>
      <c r="G1645" s="23"/>
      <c r="H1645" s="22"/>
      <c r="I1645" s="24"/>
      <c r="J1645" s="24"/>
      <c r="K1645" s="25"/>
      <c r="L1645" s="25"/>
      <c r="M1645" s="25"/>
      <c r="N1645" s="25"/>
      <c r="O1645" s="25"/>
      <c r="P1645" s="25"/>
      <c r="Q1645" s="26"/>
      <c r="R1645" s="25"/>
      <c r="S1645" s="25"/>
      <c r="T1645" s="27">
        <f t="shared" si="126"/>
        <v>0</v>
      </c>
      <c r="U1645" s="27">
        <f t="shared" si="127"/>
        <v>0</v>
      </c>
      <c r="V1645" s="25"/>
      <c r="W1645" s="27" t="str">
        <f t="shared" si="128"/>
        <v/>
      </c>
      <c r="X1645" s="43" t="str">
        <f t="shared" si="129"/>
        <v>OK</v>
      </c>
      <c r="Y1645" s="681" t="str">
        <f t="shared" si="130"/>
        <v/>
      </c>
    </row>
    <row r="1646" spans="1:25" x14ac:dyDescent="0.25">
      <c r="A1646" s="68" t="str">
        <f>'0'!$A$4</f>
        <v>………………..</v>
      </c>
      <c r="B1646" s="341">
        <f>'0'!$A$2</f>
        <v>46112</v>
      </c>
      <c r="C1646" s="341" t="s">
        <v>1246</v>
      </c>
      <c r="D1646" s="22"/>
      <c r="E1646" s="23"/>
      <c r="F1646" s="14"/>
      <c r="G1646" s="23"/>
      <c r="H1646" s="22"/>
      <c r="I1646" s="24"/>
      <c r="J1646" s="24"/>
      <c r="K1646" s="25"/>
      <c r="L1646" s="25"/>
      <c r="M1646" s="25"/>
      <c r="N1646" s="25"/>
      <c r="O1646" s="25"/>
      <c r="P1646" s="25"/>
      <c r="Q1646" s="26"/>
      <c r="R1646" s="25"/>
      <c r="S1646" s="25"/>
      <c r="T1646" s="27">
        <f t="shared" si="126"/>
        <v>0</v>
      </c>
      <c r="U1646" s="27">
        <f t="shared" si="127"/>
        <v>0</v>
      </c>
      <c r="V1646" s="25"/>
      <c r="W1646" s="27" t="str">
        <f t="shared" si="128"/>
        <v/>
      </c>
      <c r="X1646" s="43" t="str">
        <f t="shared" si="129"/>
        <v>OK</v>
      </c>
      <c r="Y1646" s="681" t="str">
        <f t="shared" si="130"/>
        <v/>
      </c>
    </row>
    <row r="1647" spans="1:25" x14ac:dyDescent="0.25">
      <c r="A1647" s="68" t="str">
        <f>'0'!$A$4</f>
        <v>………………..</v>
      </c>
      <c r="B1647" s="341">
        <f>'0'!$A$2</f>
        <v>46112</v>
      </c>
      <c r="C1647" s="341" t="s">
        <v>1246</v>
      </c>
      <c r="D1647" s="22"/>
      <c r="E1647" s="23"/>
      <c r="F1647" s="14"/>
      <c r="G1647" s="23"/>
      <c r="H1647" s="22"/>
      <c r="I1647" s="24"/>
      <c r="J1647" s="24"/>
      <c r="K1647" s="25"/>
      <c r="L1647" s="25"/>
      <c r="M1647" s="25"/>
      <c r="N1647" s="25"/>
      <c r="O1647" s="25"/>
      <c r="P1647" s="25"/>
      <c r="Q1647" s="26"/>
      <c r="R1647" s="25"/>
      <c r="S1647" s="25"/>
      <c r="T1647" s="27">
        <f t="shared" si="126"/>
        <v>0</v>
      </c>
      <c r="U1647" s="27">
        <f t="shared" si="127"/>
        <v>0</v>
      </c>
      <c r="V1647" s="25"/>
      <c r="W1647" s="27" t="str">
        <f t="shared" si="128"/>
        <v/>
      </c>
      <c r="X1647" s="43" t="str">
        <f t="shared" si="129"/>
        <v>OK</v>
      </c>
      <c r="Y1647" s="681" t="str">
        <f t="shared" si="130"/>
        <v/>
      </c>
    </row>
    <row r="1648" spans="1:25" x14ac:dyDescent="0.25">
      <c r="A1648" s="68" t="str">
        <f>'0'!$A$4</f>
        <v>………………..</v>
      </c>
      <c r="B1648" s="341">
        <f>'0'!$A$2</f>
        <v>46112</v>
      </c>
      <c r="C1648" s="341" t="s">
        <v>1246</v>
      </c>
      <c r="D1648" s="22"/>
      <c r="E1648" s="23"/>
      <c r="F1648" s="14"/>
      <c r="G1648" s="23"/>
      <c r="H1648" s="22"/>
      <c r="I1648" s="24"/>
      <c r="J1648" s="24"/>
      <c r="K1648" s="25"/>
      <c r="L1648" s="25"/>
      <c r="M1648" s="25"/>
      <c r="N1648" s="25"/>
      <c r="O1648" s="25"/>
      <c r="P1648" s="25"/>
      <c r="Q1648" s="26"/>
      <c r="R1648" s="25"/>
      <c r="S1648" s="25"/>
      <c r="T1648" s="27">
        <f t="shared" si="126"/>
        <v>0</v>
      </c>
      <c r="U1648" s="27">
        <f t="shared" si="127"/>
        <v>0</v>
      </c>
      <c r="V1648" s="25"/>
      <c r="W1648" s="27" t="str">
        <f t="shared" si="128"/>
        <v/>
      </c>
      <c r="X1648" s="43" t="str">
        <f t="shared" si="129"/>
        <v>OK</v>
      </c>
      <c r="Y1648" s="681" t="str">
        <f t="shared" si="130"/>
        <v/>
      </c>
    </row>
    <row r="1649" spans="1:25" x14ac:dyDescent="0.25">
      <c r="A1649" s="68" t="str">
        <f>'0'!$A$4</f>
        <v>………………..</v>
      </c>
      <c r="B1649" s="341">
        <f>'0'!$A$2</f>
        <v>46112</v>
      </c>
      <c r="C1649" s="341" t="s">
        <v>1246</v>
      </c>
      <c r="D1649" s="22"/>
      <c r="E1649" s="23"/>
      <c r="F1649" s="14"/>
      <c r="G1649" s="23"/>
      <c r="H1649" s="22"/>
      <c r="I1649" s="24"/>
      <c r="J1649" s="24"/>
      <c r="K1649" s="25"/>
      <c r="L1649" s="25"/>
      <c r="M1649" s="25"/>
      <c r="N1649" s="25"/>
      <c r="O1649" s="25"/>
      <c r="P1649" s="25"/>
      <c r="Q1649" s="26"/>
      <c r="R1649" s="25"/>
      <c r="S1649" s="25"/>
      <c r="T1649" s="27">
        <f t="shared" si="126"/>
        <v>0</v>
      </c>
      <c r="U1649" s="27">
        <f t="shared" si="127"/>
        <v>0</v>
      </c>
      <c r="V1649" s="25"/>
      <c r="W1649" s="27" t="str">
        <f t="shared" si="128"/>
        <v/>
      </c>
      <c r="X1649" s="43" t="str">
        <f t="shared" si="129"/>
        <v>OK</v>
      </c>
      <c r="Y1649" s="681" t="str">
        <f t="shared" si="130"/>
        <v/>
      </c>
    </row>
    <row r="1650" spans="1:25" x14ac:dyDescent="0.25">
      <c r="A1650" s="68" t="str">
        <f>'0'!$A$4</f>
        <v>………………..</v>
      </c>
      <c r="B1650" s="341">
        <f>'0'!$A$2</f>
        <v>46112</v>
      </c>
      <c r="C1650" s="341" t="s">
        <v>1246</v>
      </c>
      <c r="D1650" s="22"/>
      <c r="E1650" s="23"/>
      <c r="F1650" s="14"/>
      <c r="G1650" s="23"/>
      <c r="H1650" s="22"/>
      <c r="I1650" s="24"/>
      <c r="J1650" s="24"/>
      <c r="K1650" s="25"/>
      <c r="L1650" s="25"/>
      <c r="M1650" s="25"/>
      <c r="N1650" s="25"/>
      <c r="O1650" s="25"/>
      <c r="P1650" s="25"/>
      <c r="Q1650" s="26"/>
      <c r="R1650" s="25"/>
      <c r="S1650" s="25"/>
      <c r="T1650" s="27">
        <f t="shared" si="126"/>
        <v>0</v>
      </c>
      <c r="U1650" s="27">
        <f t="shared" si="127"/>
        <v>0</v>
      </c>
      <c r="V1650" s="25"/>
      <c r="W1650" s="27" t="str">
        <f t="shared" si="128"/>
        <v/>
      </c>
      <c r="X1650" s="43" t="str">
        <f t="shared" si="129"/>
        <v>OK</v>
      </c>
      <c r="Y1650" s="681" t="str">
        <f t="shared" si="130"/>
        <v/>
      </c>
    </row>
    <row r="1651" spans="1:25" x14ac:dyDescent="0.25">
      <c r="A1651" s="68" t="str">
        <f>'0'!$A$4</f>
        <v>………………..</v>
      </c>
      <c r="B1651" s="341">
        <f>'0'!$A$2</f>
        <v>46112</v>
      </c>
      <c r="C1651" s="341" t="s">
        <v>1246</v>
      </c>
      <c r="D1651" s="22"/>
      <c r="E1651" s="23"/>
      <c r="F1651" s="14"/>
      <c r="G1651" s="23"/>
      <c r="H1651" s="22"/>
      <c r="I1651" s="24"/>
      <c r="J1651" s="24"/>
      <c r="K1651" s="25"/>
      <c r="L1651" s="25"/>
      <c r="M1651" s="25"/>
      <c r="N1651" s="25"/>
      <c r="O1651" s="25"/>
      <c r="P1651" s="25"/>
      <c r="Q1651" s="26"/>
      <c r="R1651" s="25"/>
      <c r="S1651" s="25"/>
      <c r="T1651" s="27">
        <f t="shared" si="126"/>
        <v>0</v>
      </c>
      <c r="U1651" s="27">
        <f t="shared" si="127"/>
        <v>0</v>
      </c>
      <c r="V1651" s="25"/>
      <c r="W1651" s="27" t="str">
        <f t="shared" si="128"/>
        <v/>
      </c>
      <c r="X1651" s="43" t="str">
        <f t="shared" si="129"/>
        <v>OK</v>
      </c>
      <c r="Y1651" s="681" t="str">
        <f t="shared" si="130"/>
        <v/>
      </c>
    </row>
    <row r="1652" spans="1:25" x14ac:dyDescent="0.25">
      <c r="A1652" s="68" t="str">
        <f>'0'!$A$4</f>
        <v>………………..</v>
      </c>
      <c r="B1652" s="341">
        <f>'0'!$A$2</f>
        <v>46112</v>
      </c>
      <c r="C1652" s="341" t="s">
        <v>1246</v>
      </c>
      <c r="D1652" s="22"/>
      <c r="E1652" s="23"/>
      <c r="F1652" s="14"/>
      <c r="G1652" s="23"/>
      <c r="H1652" s="22"/>
      <c r="I1652" s="24"/>
      <c r="J1652" s="24"/>
      <c r="K1652" s="25"/>
      <c r="L1652" s="25"/>
      <c r="M1652" s="25"/>
      <c r="N1652" s="25"/>
      <c r="O1652" s="25"/>
      <c r="P1652" s="25"/>
      <c r="Q1652" s="26"/>
      <c r="R1652" s="25"/>
      <c r="S1652" s="25"/>
      <c r="T1652" s="27">
        <f t="shared" si="126"/>
        <v>0</v>
      </c>
      <c r="U1652" s="27">
        <f t="shared" si="127"/>
        <v>0</v>
      </c>
      <c r="V1652" s="25"/>
      <c r="W1652" s="27" t="str">
        <f t="shared" si="128"/>
        <v/>
      </c>
      <c r="X1652" s="43" t="str">
        <f t="shared" si="129"/>
        <v>OK</v>
      </c>
      <c r="Y1652" s="681" t="str">
        <f t="shared" si="130"/>
        <v/>
      </c>
    </row>
    <row r="1653" spans="1:25" x14ac:dyDescent="0.25">
      <c r="A1653" s="68" t="str">
        <f>'0'!$A$4</f>
        <v>………………..</v>
      </c>
      <c r="B1653" s="341">
        <f>'0'!$A$2</f>
        <v>46112</v>
      </c>
      <c r="C1653" s="341" t="s">
        <v>1246</v>
      </c>
      <c r="D1653" s="22"/>
      <c r="E1653" s="23"/>
      <c r="F1653" s="14"/>
      <c r="G1653" s="23"/>
      <c r="H1653" s="22"/>
      <c r="I1653" s="24"/>
      <c r="J1653" s="24"/>
      <c r="K1653" s="25"/>
      <c r="L1653" s="25"/>
      <c r="M1653" s="25"/>
      <c r="N1653" s="25"/>
      <c r="O1653" s="25"/>
      <c r="P1653" s="25"/>
      <c r="Q1653" s="26"/>
      <c r="R1653" s="25"/>
      <c r="S1653" s="25"/>
      <c r="T1653" s="27">
        <f t="shared" si="126"/>
        <v>0</v>
      </c>
      <c r="U1653" s="27">
        <f t="shared" si="127"/>
        <v>0</v>
      </c>
      <c r="V1653" s="25"/>
      <c r="W1653" s="27" t="str">
        <f t="shared" si="128"/>
        <v/>
      </c>
      <c r="X1653" s="43" t="str">
        <f t="shared" si="129"/>
        <v>OK</v>
      </c>
      <c r="Y1653" s="681" t="str">
        <f t="shared" si="130"/>
        <v/>
      </c>
    </row>
    <row r="1654" spans="1:25" x14ac:dyDescent="0.25">
      <c r="A1654" s="68" t="str">
        <f>'0'!$A$4</f>
        <v>………………..</v>
      </c>
      <c r="B1654" s="341">
        <f>'0'!$A$2</f>
        <v>46112</v>
      </c>
      <c r="C1654" s="341" t="s">
        <v>1246</v>
      </c>
      <c r="D1654" s="22"/>
      <c r="E1654" s="23"/>
      <c r="F1654" s="14"/>
      <c r="G1654" s="23"/>
      <c r="H1654" s="22"/>
      <c r="I1654" s="24"/>
      <c r="J1654" s="24"/>
      <c r="K1654" s="25"/>
      <c r="L1654" s="25"/>
      <c r="M1654" s="25"/>
      <c r="N1654" s="25"/>
      <c r="O1654" s="25"/>
      <c r="P1654" s="25"/>
      <c r="Q1654" s="26"/>
      <c r="R1654" s="25"/>
      <c r="S1654" s="25"/>
      <c r="T1654" s="27">
        <f t="shared" si="126"/>
        <v>0</v>
      </c>
      <c r="U1654" s="27">
        <f t="shared" si="127"/>
        <v>0</v>
      </c>
      <c r="V1654" s="25"/>
      <c r="W1654" s="27" t="str">
        <f t="shared" si="128"/>
        <v/>
      </c>
      <c r="X1654" s="43" t="str">
        <f t="shared" si="129"/>
        <v>OK</v>
      </c>
      <c r="Y1654" s="681" t="str">
        <f t="shared" si="130"/>
        <v/>
      </c>
    </row>
    <row r="1655" spans="1:25" x14ac:dyDescent="0.25">
      <c r="A1655" s="68" t="str">
        <f>'0'!$A$4</f>
        <v>………………..</v>
      </c>
      <c r="B1655" s="341">
        <f>'0'!$A$2</f>
        <v>46112</v>
      </c>
      <c r="C1655" s="341" t="s">
        <v>1246</v>
      </c>
      <c r="D1655" s="22"/>
      <c r="E1655" s="23"/>
      <c r="F1655" s="14"/>
      <c r="G1655" s="23"/>
      <c r="H1655" s="22"/>
      <c r="I1655" s="24"/>
      <c r="J1655" s="24"/>
      <c r="K1655" s="25"/>
      <c r="L1655" s="25"/>
      <c r="M1655" s="25"/>
      <c r="N1655" s="25"/>
      <c r="O1655" s="25"/>
      <c r="P1655" s="25"/>
      <c r="Q1655" s="26"/>
      <c r="R1655" s="25"/>
      <c r="S1655" s="25"/>
      <c r="T1655" s="27">
        <f t="shared" si="126"/>
        <v>0</v>
      </c>
      <c r="U1655" s="27">
        <f t="shared" si="127"/>
        <v>0</v>
      </c>
      <c r="V1655" s="25"/>
      <c r="W1655" s="27" t="str">
        <f t="shared" si="128"/>
        <v/>
      </c>
      <c r="X1655" s="43" t="str">
        <f t="shared" si="129"/>
        <v>OK</v>
      </c>
      <c r="Y1655" s="681" t="str">
        <f t="shared" si="130"/>
        <v/>
      </c>
    </row>
    <row r="1656" spans="1:25" x14ac:dyDescent="0.25">
      <c r="A1656" s="68" t="str">
        <f>'0'!$A$4</f>
        <v>………………..</v>
      </c>
      <c r="B1656" s="341">
        <f>'0'!$A$2</f>
        <v>46112</v>
      </c>
      <c r="C1656" s="341" t="s">
        <v>1246</v>
      </c>
      <c r="D1656" s="22"/>
      <c r="E1656" s="23"/>
      <c r="F1656" s="14"/>
      <c r="G1656" s="23"/>
      <c r="H1656" s="22"/>
      <c r="I1656" s="24"/>
      <c r="J1656" s="24"/>
      <c r="K1656" s="25"/>
      <c r="L1656" s="25"/>
      <c r="M1656" s="25"/>
      <c r="N1656" s="25"/>
      <c r="O1656" s="25"/>
      <c r="P1656" s="25"/>
      <c r="Q1656" s="26"/>
      <c r="R1656" s="25"/>
      <c r="S1656" s="25"/>
      <c r="T1656" s="27">
        <f t="shared" si="126"/>
        <v>0</v>
      </c>
      <c r="U1656" s="27">
        <f t="shared" si="127"/>
        <v>0</v>
      </c>
      <c r="V1656" s="25"/>
      <c r="W1656" s="27" t="str">
        <f t="shared" si="128"/>
        <v/>
      </c>
      <c r="X1656" s="43" t="str">
        <f t="shared" si="129"/>
        <v>OK</v>
      </c>
      <c r="Y1656" s="681" t="str">
        <f t="shared" si="130"/>
        <v/>
      </c>
    </row>
    <row r="1657" spans="1:25" x14ac:dyDescent="0.25">
      <c r="A1657" s="68" t="str">
        <f>'0'!$A$4</f>
        <v>………………..</v>
      </c>
      <c r="B1657" s="341">
        <f>'0'!$A$2</f>
        <v>46112</v>
      </c>
      <c r="C1657" s="341" t="s">
        <v>1246</v>
      </c>
      <c r="D1657" s="22"/>
      <c r="E1657" s="23"/>
      <c r="F1657" s="14"/>
      <c r="G1657" s="23"/>
      <c r="H1657" s="22"/>
      <c r="I1657" s="24"/>
      <c r="J1657" s="24"/>
      <c r="K1657" s="25"/>
      <c r="L1657" s="25"/>
      <c r="M1657" s="25"/>
      <c r="N1657" s="25"/>
      <c r="O1657" s="25"/>
      <c r="P1657" s="25"/>
      <c r="Q1657" s="26"/>
      <c r="R1657" s="25"/>
      <c r="S1657" s="25"/>
      <c r="T1657" s="27">
        <f t="shared" si="126"/>
        <v>0</v>
      </c>
      <c r="U1657" s="27">
        <f t="shared" si="127"/>
        <v>0</v>
      </c>
      <c r="V1657" s="25"/>
      <c r="W1657" s="27" t="str">
        <f t="shared" si="128"/>
        <v/>
      </c>
      <c r="X1657" s="43" t="str">
        <f t="shared" si="129"/>
        <v>OK</v>
      </c>
      <c r="Y1657" s="681" t="str">
        <f t="shared" si="130"/>
        <v/>
      </c>
    </row>
    <row r="1658" spans="1:25" x14ac:dyDescent="0.25">
      <c r="A1658" s="68" t="str">
        <f>'0'!$A$4</f>
        <v>………………..</v>
      </c>
      <c r="B1658" s="341">
        <f>'0'!$A$2</f>
        <v>46112</v>
      </c>
      <c r="C1658" s="341" t="s">
        <v>1246</v>
      </c>
      <c r="D1658" s="22"/>
      <c r="E1658" s="23"/>
      <c r="F1658" s="14"/>
      <c r="G1658" s="23"/>
      <c r="H1658" s="22"/>
      <c r="I1658" s="24"/>
      <c r="J1658" s="24"/>
      <c r="K1658" s="25"/>
      <c r="L1658" s="25"/>
      <c r="M1658" s="25"/>
      <c r="N1658" s="25"/>
      <c r="O1658" s="25"/>
      <c r="P1658" s="25"/>
      <c r="Q1658" s="26"/>
      <c r="R1658" s="25"/>
      <c r="S1658" s="25"/>
      <c r="T1658" s="27">
        <f t="shared" si="126"/>
        <v>0</v>
      </c>
      <c r="U1658" s="27">
        <f t="shared" si="127"/>
        <v>0</v>
      </c>
      <c r="V1658" s="25"/>
      <c r="W1658" s="27" t="str">
        <f t="shared" si="128"/>
        <v/>
      </c>
      <c r="X1658" s="43" t="str">
        <f t="shared" si="129"/>
        <v>OK</v>
      </c>
      <c r="Y1658" s="681" t="str">
        <f t="shared" si="130"/>
        <v/>
      </c>
    </row>
    <row r="1659" spans="1:25" x14ac:dyDescent="0.25">
      <c r="A1659" s="68" t="str">
        <f>'0'!$A$4</f>
        <v>………………..</v>
      </c>
      <c r="B1659" s="341">
        <f>'0'!$A$2</f>
        <v>46112</v>
      </c>
      <c r="C1659" s="341" t="s">
        <v>1246</v>
      </c>
      <c r="D1659" s="22"/>
      <c r="E1659" s="23"/>
      <c r="F1659" s="14"/>
      <c r="G1659" s="23"/>
      <c r="H1659" s="22"/>
      <c r="I1659" s="24"/>
      <c r="J1659" s="24"/>
      <c r="K1659" s="25"/>
      <c r="L1659" s="25"/>
      <c r="M1659" s="25"/>
      <c r="N1659" s="25"/>
      <c r="O1659" s="25"/>
      <c r="P1659" s="25"/>
      <c r="Q1659" s="26"/>
      <c r="R1659" s="25"/>
      <c r="S1659" s="25"/>
      <c r="T1659" s="27">
        <f t="shared" si="126"/>
        <v>0</v>
      </c>
      <c r="U1659" s="27">
        <f t="shared" si="127"/>
        <v>0</v>
      </c>
      <c r="V1659" s="25"/>
      <c r="W1659" s="27" t="str">
        <f t="shared" si="128"/>
        <v/>
      </c>
      <c r="X1659" s="43" t="str">
        <f t="shared" si="129"/>
        <v>OK</v>
      </c>
      <c r="Y1659" s="681" t="str">
        <f t="shared" si="130"/>
        <v/>
      </c>
    </row>
    <row r="1660" spans="1:25" x14ac:dyDescent="0.25">
      <c r="A1660" s="68" t="str">
        <f>'0'!$A$4</f>
        <v>………………..</v>
      </c>
      <c r="B1660" s="341">
        <f>'0'!$A$2</f>
        <v>46112</v>
      </c>
      <c r="C1660" s="341" t="s">
        <v>1246</v>
      </c>
      <c r="D1660" s="22"/>
      <c r="E1660" s="23"/>
      <c r="F1660" s="14"/>
      <c r="G1660" s="23"/>
      <c r="H1660" s="22"/>
      <c r="I1660" s="24"/>
      <c r="J1660" s="24"/>
      <c r="K1660" s="25"/>
      <c r="L1660" s="25"/>
      <c r="M1660" s="25"/>
      <c r="N1660" s="25"/>
      <c r="O1660" s="25"/>
      <c r="P1660" s="25"/>
      <c r="Q1660" s="26"/>
      <c r="R1660" s="25"/>
      <c r="S1660" s="25"/>
      <c r="T1660" s="27">
        <f t="shared" si="126"/>
        <v>0</v>
      </c>
      <c r="U1660" s="27">
        <f t="shared" si="127"/>
        <v>0</v>
      </c>
      <c r="V1660" s="25"/>
      <c r="W1660" s="27" t="str">
        <f t="shared" si="128"/>
        <v/>
      </c>
      <c r="X1660" s="43" t="str">
        <f t="shared" si="129"/>
        <v>OK</v>
      </c>
      <c r="Y1660" s="681" t="str">
        <f t="shared" si="130"/>
        <v/>
      </c>
    </row>
    <row r="1661" spans="1:25" x14ac:dyDescent="0.25">
      <c r="A1661" s="68" t="str">
        <f>'0'!$A$4</f>
        <v>………………..</v>
      </c>
      <c r="B1661" s="341">
        <f>'0'!$A$2</f>
        <v>46112</v>
      </c>
      <c r="C1661" s="341" t="s">
        <v>1246</v>
      </c>
      <c r="D1661" s="22"/>
      <c r="E1661" s="23"/>
      <c r="F1661" s="14"/>
      <c r="G1661" s="23"/>
      <c r="H1661" s="22"/>
      <c r="I1661" s="24"/>
      <c r="J1661" s="24"/>
      <c r="K1661" s="25"/>
      <c r="L1661" s="25"/>
      <c r="M1661" s="25"/>
      <c r="N1661" s="25"/>
      <c r="O1661" s="25"/>
      <c r="P1661" s="25"/>
      <c r="Q1661" s="26"/>
      <c r="R1661" s="25"/>
      <c r="S1661" s="25"/>
      <c r="T1661" s="27">
        <f t="shared" si="126"/>
        <v>0</v>
      </c>
      <c r="U1661" s="27">
        <f t="shared" si="127"/>
        <v>0</v>
      </c>
      <c r="V1661" s="25"/>
      <c r="W1661" s="27" t="str">
        <f t="shared" si="128"/>
        <v/>
      </c>
      <c r="X1661" s="43" t="str">
        <f t="shared" si="129"/>
        <v>OK</v>
      </c>
      <c r="Y1661" s="681" t="str">
        <f t="shared" si="130"/>
        <v/>
      </c>
    </row>
    <row r="1662" spans="1:25" x14ac:dyDescent="0.25">
      <c r="A1662" s="68" t="str">
        <f>'0'!$A$4</f>
        <v>………………..</v>
      </c>
      <c r="B1662" s="341">
        <f>'0'!$A$2</f>
        <v>46112</v>
      </c>
      <c r="C1662" s="341" t="s">
        <v>1246</v>
      </c>
      <c r="D1662" s="22"/>
      <c r="E1662" s="23"/>
      <c r="F1662" s="14"/>
      <c r="G1662" s="23"/>
      <c r="H1662" s="22"/>
      <c r="I1662" s="24"/>
      <c r="J1662" s="24"/>
      <c r="K1662" s="25"/>
      <c r="L1662" s="25"/>
      <c r="M1662" s="25"/>
      <c r="N1662" s="25"/>
      <c r="O1662" s="25"/>
      <c r="P1662" s="25"/>
      <c r="Q1662" s="26"/>
      <c r="R1662" s="25"/>
      <c r="S1662" s="25"/>
      <c r="T1662" s="27">
        <f t="shared" si="126"/>
        <v>0</v>
      </c>
      <c r="U1662" s="27">
        <f t="shared" si="127"/>
        <v>0</v>
      </c>
      <c r="V1662" s="25"/>
      <c r="W1662" s="27" t="str">
        <f t="shared" si="128"/>
        <v/>
      </c>
      <c r="X1662" s="43" t="str">
        <f t="shared" si="129"/>
        <v>OK</v>
      </c>
      <c r="Y1662" s="681" t="str">
        <f t="shared" si="130"/>
        <v/>
      </c>
    </row>
    <row r="1663" spans="1:25" x14ac:dyDescent="0.25">
      <c r="A1663" s="68" t="str">
        <f>'0'!$A$4</f>
        <v>………………..</v>
      </c>
      <c r="B1663" s="341">
        <f>'0'!$A$2</f>
        <v>46112</v>
      </c>
      <c r="C1663" s="341" t="s">
        <v>1246</v>
      </c>
      <c r="D1663" s="22"/>
      <c r="E1663" s="23"/>
      <c r="F1663" s="14"/>
      <c r="G1663" s="23"/>
      <c r="H1663" s="22"/>
      <c r="I1663" s="24"/>
      <c r="J1663" s="24"/>
      <c r="K1663" s="25"/>
      <c r="L1663" s="25"/>
      <c r="M1663" s="25"/>
      <c r="N1663" s="25"/>
      <c r="O1663" s="25"/>
      <c r="P1663" s="25"/>
      <c r="Q1663" s="26"/>
      <c r="R1663" s="25"/>
      <c r="S1663" s="25"/>
      <c r="T1663" s="27">
        <f t="shared" si="126"/>
        <v>0</v>
      </c>
      <c r="U1663" s="27">
        <f t="shared" si="127"/>
        <v>0</v>
      </c>
      <c r="V1663" s="25"/>
      <c r="W1663" s="27" t="str">
        <f t="shared" si="128"/>
        <v/>
      </c>
      <c r="X1663" s="43" t="str">
        <f t="shared" si="129"/>
        <v>OK</v>
      </c>
      <c r="Y1663" s="681" t="str">
        <f t="shared" si="130"/>
        <v/>
      </c>
    </row>
    <row r="1664" spans="1:25" x14ac:dyDescent="0.25">
      <c r="A1664" s="68" t="str">
        <f>'0'!$A$4</f>
        <v>………………..</v>
      </c>
      <c r="B1664" s="341">
        <f>'0'!$A$2</f>
        <v>46112</v>
      </c>
      <c r="C1664" s="341" t="s">
        <v>1246</v>
      </c>
      <c r="D1664" s="22"/>
      <c r="E1664" s="23"/>
      <c r="F1664" s="14"/>
      <c r="G1664" s="23"/>
      <c r="H1664" s="22"/>
      <c r="I1664" s="24"/>
      <c r="J1664" s="24"/>
      <c r="K1664" s="25"/>
      <c r="L1664" s="25"/>
      <c r="M1664" s="25"/>
      <c r="N1664" s="25"/>
      <c r="O1664" s="25"/>
      <c r="P1664" s="25"/>
      <c r="Q1664" s="26"/>
      <c r="R1664" s="25"/>
      <c r="S1664" s="25"/>
      <c r="T1664" s="27">
        <f t="shared" si="126"/>
        <v>0</v>
      </c>
      <c r="U1664" s="27">
        <f t="shared" si="127"/>
        <v>0</v>
      </c>
      <c r="V1664" s="25"/>
      <c r="W1664" s="27" t="str">
        <f t="shared" si="128"/>
        <v/>
      </c>
      <c r="X1664" s="43" t="str">
        <f t="shared" si="129"/>
        <v>OK</v>
      </c>
      <c r="Y1664" s="681" t="str">
        <f t="shared" si="130"/>
        <v/>
      </c>
    </row>
    <row r="1665" spans="1:25" x14ac:dyDescent="0.25">
      <c r="A1665" s="68" t="str">
        <f>'0'!$A$4</f>
        <v>………………..</v>
      </c>
      <c r="B1665" s="341">
        <f>'0'!$A$2</f>
        <v>46112</v>
      </c>
      <c r="C1665" s="341" t="s">
        <v>1246</v>
      </c>
      <c r="D1665" s="22"/>
      <c r="E1665" s="23"/>
      <c r="F1665" s="14"/>
      <c r="G1665" s="23"/>
      <c r="H1665" s="22"/>
      <c r="I1665" s="24"/>
      <c r="J1665" s="24"/>
      <c r="K1665" s="25"/>
      <c r="L1665" s="25"/>
      <c r="M1665" s="25"/>
      <c r="N1665" s="25"/>
      <c r="O1665" s="25"/>
      <c r="P1665" s="25"/>
      <c r="Q1665" s="26"/>
      <c r="R1665" s="25"/>
      <c r="S1665" s="25"/>
      <c r="T1665" s="27">
        <f t="shared" si="126"/>
        <v>0</v>
      </c>
      <c r="U1665" s="27">
        <f t="shared" si="127"/>
        <v>0</v>
      </c>
      <c r="V1665" s="25"/>
      <c r="W1665" s="27" t="str">
        <f t="shared" si="128"/>
        <v/>
      </c>
      <c r="X1665" s="43" t="str">
        <f t="shared" si="129"/>
        <v>OK</v>
      </c>
      <c r="Y1665" s="681" t="str">
        <f t="shared" si="130"/>
        <v/>
      </c>
    </row>
    <row r="1666" spans="1:25" x14ac:dyDescent="0.25">
      <c r="A1666" s="68" t="str">
        <f>'0'!$A$4</f>
        <v>………………..</v>
      </c>
      <c r="B1666" s="341">
        <f>'0'!$A$2</f>
        <v>46112</v>
      </c>
      <c r="C1666" s="341" t="s">
        <v>1246</v>
      </c>
      <c r="D1666" s="22"/>
      <c r="E1666" s="23"/>
      <c r="F1666" s="14"/>
      <c r="G1666" s="23"/>
      <c r="H1666" s="22"/>
      <c r="I1666" s="24"/>
      <c r="J1666" s="24"/>
      <c r="K1666" s="25"/>
      <c r="L1666" s="25"/>
      <c r="M1666" s="25"/>
      <c r="N1666" s="25"/>
      <c r="O1666" s="25"/>
      <c r="P1666" s="25"/>
      <c r="Q1666" s="26"/>
      <c r="R1666" s="25"/>
      <c r="S1666" s="25"/>
      <c r="T1666" s="27">
        <f t="shared" si="126"/>
        <v>0</v>
      </c>
      <c r="U1666" s="27">
        <f t="shared" si="127"/>
        <v>0</v>
      </c>
      <c r="V1666" s="25"/>
      <c r="W1666" s="27" t="str">
        <f t="shared" si="128"/>
        <v/>
      </c>
      <c r="X1666" s="43" t="str">
        <f t="shared" si="129"/>
        <v>OK</v>
      </c>
      <c r="Y1666" s="681" t="str">
        <f t="shared" si="130"/>
        <v/>
      </c>
    </row>
    <row r="1667" spans="1:25" x14ac:dyDescent="0.25">
      <c r="A1667" s="68" t="str">
        <f>'0'!$A$4</f>
        <v>………………..</v>
      </c>
      <c r="B1667" s="341">
        <f>'0'!$A$2</f>
        <v>46112</v>
      </c>
      <c r="C1667" s="341" t="s">
        <v>1246</v>
      </c>
      <c r="D1667" s="22"/>
      <c r="E1667" s="23"/>
      <c r="F1667" s="14"/>
      <c r="G1667" s="23"/>
      <c r="H1667" s="22"/>
      <c r="I1667" s="24"/>
      <c r="J1667" s="24"/>
      <c r="K1667" s="25"/>
      <c r="L1667" s="25"/>
      <c r="M1667" s="25"/>
      <c r="N1667" s="25"/>
      <c r="O1667" s="25"/>
      <c r="P1667" s="25"/>
      <c r="Q1667" s="26"/>
      <c r="R1667" s="25"/>
      <c r="S1667" s="25"/>
      <c r="T1667" s="27">
        <f t="shared" si="126"/>
        <v>0</v>
      </c>
      <c r="U1667" s="27">
        <f t="shared" si="127"/>
        <v>0</v>
      </c>
      <c r="V1667" s="25"/>
      <c r="W1667" s="27" t="str">
        <f t="shared" si="128"/>
        <v/>
      </c>
      <c r="X1667" s="43" t="str">
        <f t="shared" si="129"/>
        <v>OK</v>
      </c>
      <c r="Y1667" s="681" t="str">
        <f t="shared" si="130"/>
        <v/>
      </c>
    </row>
    <row r="1668" spans="1:25" x14ac:dyDescent="0.25">
      <c r="A1668" s="68" t="str">
        <f>'0'!$A$4</f>
        <v>………………..</v>
      </c>
      <c r="B1668" s="341">
        <f>'0'!$A$2</f>
        <v>46112</v>
      </c>
      <c r="C1668" s="341" t="s">
        <v>1246</v>
      </c>
      <c r="D1668" s="22"/>
      <c r="E1668" s="23"/>
      <c r="F1668" s="14"/>
      <c r="G1668" s="23"/>
      <c r="H1668" s="22"/>
      <c r="I1668" s="24"/>
      <c r="J1668" s="24"/>
      <c r="K1668" s="25"/>
      <c r="L1668" s="25"/>
      <c r="M1668" s="25"/>
      <c r="N1668" s="25"/>
      <c r="O1668" s="25"/>
      <c r="P1668" s="25"/>
      <c r="Q1668" s="26"/>
      <c r="R1668" s="25"/>
      <c r="S1668" s="25"/>
      <c r="T1668" s="27">
        <f t="shared" si="126"/>
        <v>0</v>
      </c>
      <c r="U1668" s="27">
        <f t="shared" si="127"/>
        <v>0</v>
      </c>
      <c r="V1668" s="25"/>
      <c r="W1668" s="27" t="str">
        <f t="shared" si="128"/>
        <v/>
      </c>
      <c r="X1668" s="43" t="str">
        <f t="shared" si="129"/>
        <v>OK</v>
      </c>
      <c r="Y1668" s="681" t="str">
        <f t="shared" si="130"/>
        <v/>
      </c>
    </row>
    <row r="1669" spans="1:25" x14ac:dyDescent="0.25">
      <c r="A1669" s="68" t="str">
        <f>'0'!$A$4</f>
        <v>………………..</v>
      </c>
      <c r="B1669" s="341">
        <f>'0'!$A$2</f>
        <v>46112</v>
      </c>
      <c r="C1669" s="341" t="s">
        <v>1246</v>
      </c>
      <c r="D1669" s="22"/>
      <c r="E1669" s="23"/>
      <c r="F1669" s="14"/>
      <c r="G1669" s="23"/>
      <c r="H1669" s="22"/>
      <c r="I1669" s="24"/>
      <c r="J1669" s="24"/>
      <c r="K1669" s="25"/>
      <c r="L1669" s="25"/>
      <c r="M1669" s="25"/>
      <c r="N1669" s="25"/>
      <c r="O1669" s="25"/>
      <c r="P1669" s="25"/>
      <c r="Q1669" s="26"/>
      <c r="R1669" s="25"/>
      <c r="S1669" s="25"/>
      <c r="T1669" s="27">
        <f t="shared" si="126"/>
        <v>0</v>
      </c>
      <c r="U1669" s="27">
        <f t="shared" si="127"/>
        <v>0</v>
      </c>
      <c r="V1669" s="25"/>
      <c r="W1669" s="27" t="str">
        <f t="shared" si="128"/>
        <v/>
      </c>
      <c r="X1669" s="43" t="str">
        <f t="shared" si="129"/>
        <v>OK</v>
      </c>
      <c r="Y1669" s="681" t="str">
        <f t="shared" si="130"/>
        <v/>
      </c>
    </row>
    <row r="1670" spans="1:25" x14ac:dyDescent="0.25">
      <c r="A1670" s="68" t="str">
        <f>'0'!$A$4</f>
        <v>………………..</v>
      </c>
      <c r="B1670" s="341">
        <f>'0'!$A$2</f>
        <v>46112</v>
      </c>
      <c r="C1670" s="341" t="s">
        <v>1246</v>
      </c>
      <c r="D1670" s="22"/>
      <c r="E1670" s="23"/>
      <c r="F1670" s="14"/>
      <c r="G1670" s="23"/>
      <c r="H1670" s="22"/>
      <c r="I1670" s="24"/>
      <c r="J1670" s="24"/>
      <c r="K1670" s="25"/>
      <c r="L1670" s="25"/>
      <c r="M1670" s="25"/>
      <c r="N1670" s="25"/>
      <c r="O1670" s="25"/>
      <c r="P1670" s="25"/>
      <c r="Q1670" s="26"/>
      <c r="R1670" s="25"/>
      <c r="S1670" s="25"/>
      <c r="T1670" s="27">
        <f t="shared" si="126"/>
        <v>0</v>
      </c>
      <c r="U1670" s="27">
        <f t="shared" si="127"/>
        <v>0</v>
      </c>
      <c r="V1670" s="25"/>
      <c r="W1670" s="27" t="str">
        <f t="shared" si="128"/>
        <v/>
      </c>
      <c r="X1670" s="43" t="str">
        <f t="shared" si="129"/>
        <v>OK</v>
      </c>
      <c r="Y1670" s="681" t="str">
        <f t="shared" si="130"/>
        <v/>
      </c>
    </row>
    <row r="1671" spans="1:25" x14ac:dyDescent="0.25">
      <c r="A1671" s="68" t="str">
        <f>'0'!$A$4</f>
        <v>………………..</v>
      </c>
      <c r="B1671" s="341">
        <f>'0'!$A$2</f>
        <v>46112</v>
      </c>
      <c r="C1671" s="341" t="s">
        <v>1246</v>
      </c>
      <c r="D1671" s="22"/>
      <c r="E1671" s="23"/>
      <c r="F1671" s="14"/>
      <c r="G1671" s="23"/>
      <c r="H1671" s="22"/>
      <c r="I1671" s="24"/>
      <c r="J1671" s="24"/>
      <c r="K1671" s="25"/>
      <c r="L1671" s="25"/>
      <c r="M1671" s="25"/>
      <c r="N1671" s="25"/>
      <c r="O1671" s="25"/>
      <c r="P1671" s="25"/>
      <c r="Q1671" s="26"/>
      <c r="R1671" s="25"/>
      <c r="S1671" s="25"/>
      <c r="T1671" s="27">
        <f t="shared" si="126"/>
        <v>0</v>
      </c>
      <c r="U1671" s="27">
        <f t="shared" si="127"/>
        <v>0</v>
      </c>
      <c r="V1671" s="25"/>
      <c r="W1671" s="27" t="str">
        <f t="shared" si="128"/>
        <v/>
      </c>
      <c r="X1671" s="43" t="str">
        <f t="shared" si="129"/>
        <v>OK</v>
      </c>
      <c r="Y1671" s="681" t="str">
        <f t="shared" si="130"/>
        <v/>
      </c>
    </row>
    <row r="1672" spans="1:25" x14ac:dyDescent="0.25">
      <c r="A1672" s="68" t="str">
        <f>'0'!$A$4</f>
        <v>………………..</v>
      </c>
      <c r="B1672" s="341">
        <f>'0'!$A$2</f>
        <v>46112</v>
      </c>
      <c r="C1672" s="341" t="s">
        <v>1246</v>
      </c>
      <c r="D1672" s="22"/>
      <c r="E1672" s="23"/>
      <c r="F1672" s="14"/>
      <c r="G1672" s="23"/>
      <c r="H1672" s="22"/>
      <c r="I1672" s="24"/>
      <c r="J1672" s="24"/>
      <c r="K1672" s="25"/>
      <c r="L1672" s="25"/>
      <c r="M1672" s="25"/>
      <c r="N1672" s="25"/>
      <c r="O1672" s="25"/>
      <c r="P1672" s="25"/>
      <c r="Q1672" s="26"/>
      <c r="R1672" s="25"/>
      <c r="S1672" s="25"/>
      <c r="T1672" s="27">
        <f t="shared" si="126"/>
        <v>0</v>
      </c>
      <c r="U1672" s="27">
        <f t="shared" si="127"/>
        <v>0</v>
      </c>
      <c r="V1672" s="25"/>
      <c r="W1672" s="27" t="str">
        <f t="shared" si="128"/>
        <v/>
      </c>
      <c r="X1672" s="43" t="str">
        <f t="shared" si="129"/>
        <v>OK</v>
      </c>
      <c r="Y1672" s="681" t="str">
        <f t="shared" si="130"/>
        <v/>
      </c>
    </row>
    <row r="1673" spans="1:25" x14ac:dyDescent="0.25">
      <c r="A1673" s="68" t="str">
        <f>'0'!$A$4</f>
        <v>………………..</v>
      </c>
      <c r="B1673" s="341">
        <f>'0'!$A$2</f>
        <v>46112</v>
      </c>
      <c r="C1673" s="341" t="s">
        <v>1246</v>
      </c>
      <c r="D1673" s="22"/>
      <c r="E1673" s="23"/>
      <c r="F1673" s="14"/>
      <c r="G1673" s="23"/>
      <c r="H1673" s="22"/>
      <c r="I1673" s="24"/>
      <c r="J1673" s="24"/>
      <c r="K1673" s="25"/>
      <c r="L1673" s="25"/>
      <c r="M1673" s="25"/>
      <c r="N1673" s="25"/>
      <c r="O1673" s="25"/>
      <c r="P1673" s="25"/>
      <c r="Q1673" s="26"/>
      <c r="R1673" s="25"/>
      <c r="S1673" s="25"/>
      <c r="T1673" s="27">
        <f t="shared" ref="T1673:T1736" si="131">N1673+P1673-R1673</f>
        <v>0</v>
      </c>
      <c r="U1673" s="27">
        <f t="shared" ref="U1673:U1736" si="132">O1673+Q1673-S1673</f>
        <v>0</v>
      </c>
      <c r="V1673" s="25"/>
      <c r="W1673" s="27" t="str">
        <f t="shared" ref="W1673:W1736" si="133">IF(K1673="","",K1673-M1673-(P1673-Q1673))</f>
        <v/>
      </c>
      <c r="X1673" s="43" t="str">
        <f t="shared" ref="X1673:X1736" si="134">IF(ROUND(T1673-V1673,2)&gt;=0,"OK","Просрочието не може да надхвърля задължението")</f>
        <v>OK</v>
      </c>
      <c r="Y1673" s="681" t="str">
        <f t="shared" ref="Y1673:Y1736" si="135">IF(COUNTBLANK(D1673:W1673)=18,"",IF(D1673="999999999","",IF(ISNUMBER(VALUE(D1673)),IF(LEN(D1673)&lt;&gt;9,"Въведеното ЕИК е твърде късо или твърде дълго",IF(OR(MOD(MID(D1673,1,1)*1+MID(D1673,2,1)*2+MID(D1673,3,1)*3+MID(D1673,4,1)*4+MID(D1673,5,1)*5+MID(D1673,6,1)*6+MID(D1673,7,1)*7+MID(D1673,8,1)*8,11)-MID(D1673,9,1)=0,AND(MOD(MID(D1673,1,1)*3+MID(D1673,2,1)*4+MID(D1673,3,1)*5+MID(D1673,4,1)*6+MID(D1673,5,1)*7+MID(D1673,6,1)*8+MID(D1673,7,1)*9+MID(D1673,8,1)*10,11)=10,MID(D1673,9,1)*1=0),MOD(MID(D1673,1,1)*3+MID(D1673,2,1)*4+MID(D1673,3,1)*5+MID(D1673,4,1)*6+MID(D1673,5,1)*7+MID(D1673,6,1)*8+MID(D1673,7,1)*9+MID(D1673,8,1)*10,11)-MID(D1673,9,1)=0),"","Въведеното ЕИК е невалидно")),"Въведеното ЕИК съдържа непозволени символи")))</f>
        <v/>
      </c>
    </row>
    <row r="1674" spans="1:25" x14ac:dyDescent="0.25">
      <c r="A1674" s="68" t="str">
        <f>'0'!$A$4</f>
        <v>………………..</v>
      </c>
      <c r="B1674" s="341">
        <f>'0'!$A$2</f>
        <v>46112</v>
      </c>
      <c r="C1674" s="341" t="s">
        <v>1246</v>
      </c>
      <c r="D1674" s="22"/>
      <c r="E1674" s="23"/>
      <c r="F1674" s="14"/>
      <c r="G1674" s="23"/>
      <c r="H1674" s="22"/>
      <c r="I1674" s="24"/>
      <c r="J1674" s="24"/>
      <c r="K1674" s="25"/>
      <c r="L1674" s="25"/>
      <c r="M1674" s="25"/>
      <c r="N1674" s="25"/>
      <c r="O1674" s="25"/>
      <c r="P1674" s="25"/>
      <c r="Q1674" s="26"/>
      <c r="R1674" s="25"/>
      <c r="S1674" s="25"/>
      <c r="T1674" s="27">
        <f t="shared" si="131"/>
        <v>0</v>
      </c>
      <c r="U1674" s="27">
        <f t="shared" si="132"/>
        <v>0</v>
      </c>
      <c r="V1674" s="25"/>
      <c r="W1674" s="27" t="str">
        <f t="shared" si="133"/>
        <v/>
      </c>
      <c r="X1674" s="43" t="str">
        <f t="shared" si="134"/>
        <v>OK</v>
      </c>
      <c r="Y1674" s="681" t="str">
        <f t="shared" si="135"/>
        <v/>
      </c>
    </row>
    <row r="1675" spans="1:25" x14ac:dyDescent="0.25">
      <c r="A1675" s="68" t="str">
        <f>'0'!$A$4</f>
        <v>………………..</v>
      </c>
      <c r="B1675" s="341">
        <f>'0'!$A$2</f>
        <v>46112</v>
      </c>
      <c r="C1675" s="341" t="s">
        <v>1246</v>
      </c>
      <c r="D1675" s="22"/>
      <c r="E1675" s="23"/>
      <c r="F1675" s="14"/>
      <c r="G1675" s="23"/>
      <c r="H1675" s="22"/>
      <c r="I1675" s="24"/>
      <c r="J1675" s="24"/>
      <c r="K1675" s="25"/>
      <c r="L1675" s="25"/>
      <c r="M1675" s="25"/>
      <c r="N1675" s="25"/>
      <c r="O1675" s="25"/>
      <c r="P1675" s="25"/>
      <c r="Q1675" s="26"/>
      <c r="R1675" s="25"/>
      <c r="S1675" s="25"/>
      <c r="T1675" s="27">
        <f t="shared" si="131"/>
        <v>0</v>
      </c>
      <c r="U1675" s="27">
        <f t="shared" si="132"/>
        <v>0</v>
      </c>
      <c r="V1675" s="25"/>
      <c r="W1675" s="27" t="str">
        <f t="shared" si="133"/>
        <v/>
      </c>
      <c r="X1675" s="43" t="str">
        <f t="shared" si="134"/>
        <v>OK</v>
      </c>
      <c r="Y1675" s="681" t="str">
        <f t="shared" si="135"/>
        <v/>
      </c>
    </row>
    <row r="1676" spans="1:25" x14ac:dyDescent="0.25">
      <c r="A1676" s="68" t="str">
        <f>'0'!$A$4</f>
        <v>………………..</v>
      </c>
      <c r="B1676" s="341">
        <f>'0'!$A$2</f>
        <v>46112</v>
      </c>
      <c r="C1676" s="341" t="s">
        <v>1246</v>
      </c>
      <c r="D1676" s="22"/>
      <c r="E1676" s="23"/>
      <c r="F1676" s="14"/>
      <c r="G1676" s="23"/>
      <c r="H1676" s="22"/>
      <c r="I1676" s="24"/>
      <c r="J1676" s="24"/>
      <c r="K1676" s="25"/>
      <c r="L1676" s="25"/>
      <c r="M1676" s="25"/>
      <c r="N1676" s="25"/>
      <c r="O1676" s="25"/>
      <c r="P1676" s="25"/>
      <c r="Q1676" s="26"/>
      <c r="R1676" s="25"/>
      <c r="S1676" s="25"/>
      <c r="T1676" s="27">
        <f t="shared" si="131"/>
        <v>0</v>
      </c>
      <c r="U1676" s="27">
        <f t="shared" si="132"/>
        <v>0</v>
      </c>
      <c r="V1676" s="25"/>
      <c r="W1676" s="27" t="str">
        <f t="shared" si="133"/>
        <v/>
      </c>
      <c r="X1676" s="43" t="str">
        <f t="shared" si="134"/>
        <v>OK</v>
      </c>
      <c r="Y1676" s="681" t="str">
        <f t="shared" si="135"/>
        <v/>
      </c>
    </row>
    <row r="1677" spans="1:25" x14ac:dyDescent="0.25">
      <c r="A1677" s="68" t="str">
        <f>'0'!$A$4</f>
        <v>………………..</v>
      </c>
      <c r="B1677" s="341">
        <f>'0'!$A$2</f>
        <v>46112</v>
      </c>
      <c r="C1677" s="341" t="s">
        <v>1246</v>
      </c>
      <c r="D1677" s="22"/>
      <c r="E1677" s="23"/>
      <c r="F1677" s="14"/>
      <c r="G1677" s="23"/>
      <c r="H1677" s="22"/>
      <c r="I1677" s="24"/>
      <c r="J1677" s="24"/>
      <c r="K1677" s="25"/>
      <c r="L1677" s="25"/>
      <c r="M1677" s="25"/>
      <c r="N1677" s="25"/>
      <c r="O1677" s="25"/>
      <c r="P1677" s="25"/>
      <c r="Q1677" s="26"/>
      <c r="R1677" s="25"/>
      <c r="S1677" s="25"/>
      <c r="T1677" s="27">
        <f t="shared" si="131"/>
        <v>0</v>
      </c>
      <c r="U1677" s="27">
        <f t="shared" si="132"/>
        <v>0</v>
      </c>
      <c r="V1677" s="25"/>
      <c r="W1677" s="27" t="str">
        <f t="shared" si="133"/>
        <v/>
      </c>
      <c r="X1677" s="43" t="str">
        <f t="shared" si="134"/>
        <v>OK</v>
      </c>
      <c r="Y1677" s="681" t="str">
        <f t="shared" si="135"/>
        <v/>
      </c>
    </row>
    <row r="1678" spans="1:25" x14ac:dyDescent="0.25">
      <c r="A1678" s="68" t="str">
        <f>'0'!$A$4</f>
        <v>………………..</v>
      </c>
      <c r="B1678" s="341">
        <f>'0'!$A$2</f>
        <v>46112</v>
      </c>
      <c r="C1678" s="341" t="s">
        <v>1246</v>
      </c>
      <c r="D1678" s="22"/>
      <c r="E1678" s="23"/>
      <c r="F1678" s="14"/>
      <c r="G1678" s="23"/>
      <c r="H1678" s="22"/>
      <c r="I1678" s="24"/>
      <c r="J1678" s="24"/>
      <c r="K1678" s="25"/>
      <c r="L1678" s="25"/>
      <c r="M1678" s="25"/>
      <c r="N1678" s="25"/>
      <c r="O1678" s="25"/>
      <c r="P1678" s="25"/>
      <c r="Q1678" s="26"/>
      <c r="R1678" s="25"/>
      <c r="S1678" s="25"/>
      <c r="T1678" s="27">
        <f t="shared" si="131"/>
        <v>0</v>
      </c>
      <c r="U1678" s="27">
        <f t="shared" si="132"/>
        <v>0</v>
      </c>
      <c r="V1678" s="25"/>
      <c r="W1678" s="27" t="str">
        <f t="shared" si="133"/>
        <v/>
      </c>
      <c r="X1678" s="43" t="str">
        <f t="shared" si="134"/>
        <v>OK</v>
      </c>
      <c r="Y1678" s="681" t="str">
        <f t="shared" si="135"/>
        <v/>
      </c>
    </row>
    <row r="1679" spans="1:25" x14ac:dyDescent="0.25">
      <c r="A1679" s="68" t="str">
        <f>'0'!$A$4</f>
        <v>………………..</v>
      </c>
      <c r="B1679" s="341">
        <f>'0'!$A$2</f>
        <v>46112</v>
      </c>
      <c r="C1679" s="341" t="s">
        <v>1246</v>
      </c>
      <c r="D1679" s="22"/>
      <c r="E1679" s="23"/>
      <c r="F1679" s="14"/>
      <c r="G1679" s="23"/>
      <c r="H1679" s="22"/>
      <c r="I1679" s="24"/>
      <c r="J1679" s="24"/>
      <c r="K1679" s="25"/>
      <c r="L1679" s="25"/>
      <c r="M1679" s="25"/>
      <c r="N1679" s="25"/>
      <c r="O1679" s="25"/>
      <c r="P1679" s="25"/>
      <c r="Q1679" s="26"/>
      <c r="R1679" s="25"/>
      <c r="S1679" s="25"/>
      <c r="T1679" s="27">
        <f t="shared" si="131"/>
        <v>0</v>
      </c>
      <c r="U1679" s="27">
        <f t="shared" si="132"/>
        <v>0</v>
      </c>
      <c r="V1679" s="25"/>
      <c r="W1679" s="27" t="str">
        <f t="shared" si="133"/>
        <v/>
      </c>
      <c r="X1679" s="43" t="str">
        <f t="shared" si="134"/>
        <v>OK</v>
      </c>
      <c r="Y1679" s="681" t="str">
        <f t="shared" si="135"/>
        <v/>
      </c>
    </row>
    <row r="1680" spans="1:25" x14ac:dyDescent="0.25">
      <c r="A1680" s="68" t="str">
        <f>'0'!$A$4</f>
        <v>………………..</v>
      </c>
      <c r="B1680" s="341">
        <f>'0'!$A$2</f>
        <v>46112</v>
      </c>
      <c r="C1680" s="341" t="s">
        <v>1246</v>
      </c>
      <c r="D1680" s="22"/>
      <c r="E1680" s="23"/>
      <c r="F1680" s="14"/>
      <c r="G1680" s="23"/>
      <c r="H1680" s="22"/>
      <c r="I1680" s="24"/>
      <c r="J1680" s="24"/>
      <c r="K1680" s="25"/>
      <c r="L1680" s="25"/>
      <c r="M1680" s="25"/>
      <c r="N1680" s="25"/>
      <c r="O1680" s="25"/>
      <c r="P1680" s="25"/>
      <c r="Q1680" s="26"/>
      <c r="R1680" s="25"/>
      <c r="S1680" s="25"/>
      <c r="T1680" s="27">
        <f t="shared" si="131"/>
        <v>0</v>
      </c>
      <c r="U1680" s="27">
        <f t="shared" si="132"/>
        <v>0</v>
      </c>
      <c r="V1680" s="25"/>
      <c r="W1680" s="27" t="str">
        <f t="shared" si="133"/>
        <v/>
      </c>
      <c r="X1680" s="43" t="str">
        <f t="shared" si="134"/>
        <v>OK</v>
      </c>
      <c r="Y1680" s="681" t="str">
        <f t="shared" si="135"/>
        <v/>
      </c>
    </row>
    <row r="1681" spans="1:25" x14ac:dyDescent="0.25">
      <c r="A1681" s="68" t="str">
        <f>'0'!$A$4</f>
        <v>………………..</v>
      </c>
      <c r="B1681" s="341">
        <f>'0'!$A$2</f>
        <v>46112</v>
      </c>
      <c r="C1681" s="341" t="s">
        <v>1246</v>
      </c>
      <c r="D1681" s="22"/>
      <c r="E1681" s="23"/>
      <c r="F1681" s="14"/>
      <c r="G1681" s="23"/>
      <c r="H1681" s="22"/>
      <c r="I1681" s="24"/>
      <c r="J1681" s="24"/>
      <c r="K1681" s="25"/>
      <c r="L1681" s="25"/>
      <c r="M1681" s="25"/>
      <c r="N1681" s="25"/>
      <c r="O1681" s="25"/>
      <c r="P1681" s="25"/>
      <c r="Q1681" s="26"/>
      <c r="R1681" s="25"/>
      <c r="S1681" s="25"/>
      <c r="T1681" s="27">
        <f t="shared" si="131"/>
        <v>0</v>
      </c>
      <c r="U1681" s="27">
        <f t="shared" si="132"/>
        <v>0</v>
      </c>
      <c r="V1681" s="25"/>
      <c r="W1681" s="27" t="str">
        <f t="shared" si="133"/>
        <v/>
      </c>
      <c r="X1681" s="43" t="str">
        <f t="shared" si="134"/>
        <v>OK</v>
      </c>
      <c r="Y1681" s="681" t="str">
        <f t="shared" si="135"/>
        <v/>
      </c>
    </row>
    <row r="1682" spans="1:25" x14ac:dyDescent="0.25">
      <c r="A1682" s="68" t="str">
        <f>'0'!$A$4</f>
        <v>………………..</v>
      </c>
      <c r="B1682" s="341">
        <f>'0'!$A$2</f>
        <v>46112</v>
      </c>
      <c r="C1682" s="341" t="s">
        <v>1246</v>
      </c>
      <c r="D1682" s="22"/>
      <c r="E1682" s="23"/>
      <c r="F1682" s="14"/>
      <c r="G1682" s="23"/>
      <c r="H1682" s="22"/>
      <c r="I1682" s="24"/>
      <c r="J1682" s="24"/>
      <c r="K1682" s="25"/>
      <c r="L1682" s="25"/>
      <c r="M1682" s="25"/>
      <c r="N1682" s="25"/>
      <c r="O1682" s="25"/>
      <c r="P1682" s="25"/>
      <c r="Q1682" s="26"/>
      <c r="R1682" s="25"/>
      <c r="S1682" s="25"/>
      <c r="T1682" s="27">
        <f t="shared" si="131"/>
        <v>0</v>
      </c>
      <c r="U1682" s="27">
        <f t="shared" si="132"/>
        <v>0</v>
      </c>
      <c r="V1682" s="25"/>
      <c r="W1682" s="27" t="str">
        <f t="shared" si="133"/>
        <v/>
      </c>
      <c r="X1682" s="43" t="str">
        <f t="shared" si="134"/>
        <v>OK</v>
      </c>
      <c r="Y1682" s="681" t="str">
        <f t="shared" si="135"/>
        <v/>
      </c>
    </row>
    <row r="1683" spans="1:25" x14ac:dyDescent="0.25">
      <c r="A1683" s="68" t="str">
        <f>'0'!$A$4</f>
        <v>………………..</v>
      </c>
      <c r="B1683" s="341">
        <f>'0'!$A$2</f>
        <v>46112</v>
      </c>
      <c r="C1683" s="341" t="s">
        <v>1246</v>
      </c>
      <c r="D1683" s="22"/>
      <c r="E1683" s="23"/>
      <c r="F1683" s="14"/>
      <c r="G1683" s="23"/>
      <c r="H1683" s="22"/>
      <c r="I1683" s="24"/>
      <c r="J1683" s="24"/>
      <c r="K1683" s="25"/>
      <c r="L1683" s="25"/>
      <c r="M1683" s="25"/>
      <c r="N1683" s="25"/>
      <c r="O1683" s="25"/>
      <c r="P1683" s="25"/>
      <c r="Q1683" s="26"/>
      <c r="R1683" s="25"/>
      <c r="S1683" s="25"/>
      <c r="T1683" s="27">
        <f t="shared" si="131"/>
        <v>0</v>
      </c>
      <c r="U1683" s="27">
        <f t="shared" si="132"/>
        <v>0</v>
      </c>
      <c r="V1683" s="25"/>
      <c r="W1683" s="27" t="str">
        <f t="shared" si="133"/>
        <v/>
      </c>
      <c r="X1683" s="43" t="str">
        <f t="shared" si="134"/>
        <v>OK</v>
      </c>
      <c r="Y1683" s="681" t="str">
        <f t="shared" si="135"/>
        <v/>
      </c>
    </row>
    <row r="1684" spans="1:25" x14ac:dyDescent="0.25">
      <c r="A1684" s="68" t="str">
        <f>'0'!$A$4</f>
        <v>………………..</v>
      </c>
      <c r="B1684" s="341">
        <f>'0'!$A$2</f>
        <v>46112</v>
      </c>
      <c r="C1684" s="341" t="s">
        <v>1246</v>
      </c>
      <c r="D1684" s="22"/>
      <c r="E1684" s="23"/>
      <c r="F1684" s="14"/>
      <c r="G1684" s="23"/>
      <c r="H1684" s="22"/>
      <c r="I1684" s="24"/>
      <c r="J1684" s="24"/>
      <c r="K1684" s="25"/>
      <c r="L1684" s="25"/>
      <c r="M1684" s="25"/>
      <c r="N1684" s="25"/>
      <c r="O1684" s="25"/>
      <c r="P1684" s="25"/>
      <c r="Q1684" s="26"/>
      <c r="R1684" s="25"/>
      <c r="S1684" s="25"/>
      <c r="T1684" s="27">
        <f t="shared" si="131"/>
        <v>0</v>
      </c>
      <c r="U1684" s="27">
        <f t="shared" si="132"/>
        <v>0</v>
      </c>
      <c r="V1684" s="25"/>
      <c r="W1684" s="27" t="str">
        <f t="shared" si="133"/>
        <v/>
      </c>
      <c r="X1684" s="43" t="str">
        <f t="shared" si="134"/>
        <v>OK</v>
      </c>
      <c r="Y1684" s="681" t="str">
        <f t="shared" si="135"/>
        <v/>
      </c>
    </row>
    <row r="1685" spans="1:25" x14ac:dyDescent="0.25">
      <c r="A1685" s="68" t="str">
        <f>'0'!$A$4</f>
        <v>………………..</v>
      </c>
      <c r="B1685" s="341">
        <f>'0'!$A$2</f>
        <v>46112</v>
      </c>
      <c r="C1685" s="341" t="s">
        <v>1246</v>
      </c>
      <c r="D1685" s="22"/>
      <c r="E1685" s="23"/>
      <c r="F1685" s="14"/>
      <c r="G1685" s="23"/>
      <c r="H1685" s="22"/>
      <c r="I1685" s="24"/>
      <c r="J1685" s="24"/>
      <c r="K1685" s="25"/>
      <c r="L1685" s="25"/>
      <c r="M1685" s="25"/>
      <c r="N1685" s="25"/>
      <c r="O1685" s="25"/>
      <c r="P1685" s="25"/>
      <c r="Q1685" s="26"/>
      <c r="R1685" s="25"/>
      <c r="S1685" s="25"/>
      <c r="T1685" s="27">
        <f t="shared" si="131"/>
        <v>0</v>
      </c>
      <c r="U1685" s="27">
        <f t="shared" si="132"/>
        <v>0</v>
      </c>
      <c r="V1685" s="25"/>
      <c r="W1685" s="27" t="str">
        <f t="shared" si="133"/>
        <v/>
      </c>
      <c r="X1685" s="43" t="str">
        <f t="shared" si="134"/>
        <v>OK</v>
      </c>
      <c r="Y1685" s="681" t="str">
        <f t="shared" si="135"/>
        <v/>
      </c>
    </row>
    <row r="1686" spans="1:25" x14ac:dyDescent="0.25">
      <c r="A1686" s="68" t="str">
        <f>'0'!$A$4</f>
        <v>………………..</v>
      </c>
      <c r="B1686" s="341">
        <f>'0'!$A$2</f>
        <v>46112</v>
      </c>
      <c r="C1686" s="341" t="s">
        <v>1246</v>
      </c>
      <c r="D1686" s="22"/>
      <c r="E1686" s="23"/>
      <c r="F1686" s="14"/>
      <c r="G1686" s="23"/>
      <c r="H1686" s="22"/>
      <c r="I1686" s="24"/>
      <c r="J1686" s="24"/>
      <c r="K1686" s="25"/>
      <c r="L1686" s="25"/>
      <c r="M1686" s="25"/>
      <c r="N1686" s="25"/>
      <c r="O1686" s="25"/>
      <c r="P1686" s="25"/>
      <c r="Q1686" s="26"/>
      <c r="R1686" s="25"/>
      <c r="S1686" s="25"/>
      <c r="T1686" s="27">
        <f t="shared" si="131"/>
        <v>0</v>
      </c>
      <c r="U1686" s="27">
        <f t="shared" si="132"/>
        <v>0</v>
      </c>
      <c r="V1686" s="25"/>
      <c r="W1686" s="27" t="str">
        <f t="shared" si="133"/>
        <v/>
      </c>
      <c r="X1686" s="43" t="str">
        <f t="shared" si="134"/>
        <v>OK</v>
      </c>
      <c r="Y1686" s="681" t="str">
        <f t="shared" si="135"/>
        <v/>
      </c>
    </row>
    <row r="1687" spans="1:25" x14ac:dyDescent="0.25">
      <c r="A1687" s="68" t="str">
        <f>'0'!$A$4</f>
        <v>………………..</v>
      </c>
      <c r="B1687" s="341">
        <f>'0'!$A$2</f>
        <v>46112</v>
      </c>
      <c r="C1687" s="341" t="s">
        <v>1246</v>
      </c>
      <c r="D1687" s="22"/>
      <c r="E1687" s="23"/>
      <c r="F1687" s="14"/>
      <c r="G1687" s="23"/>
      <c r="H1687" s="22"/>
      <c r="I1687" s="24"/>
      <c r="J1687" s="24"/>
      <c r="K1687" s="25"/>
      <c r="L1687" s="25"/>
      <c r="M1687" s="25"/>
      <c r="N1687" s="25"/>
      <c r="O1687" s="25"/>
      <c r="P1687" s="25"/>
      <c r="Q1687" s="26"/>
      <c r="R1687" s="25"/>
      <c r="S1687" s="25"/>
      <c r="T1687" s="27">
        <f t="shared" si="131"/>
        <v>0</v>
      </c>
      <c r="U1687" s="27">
        <f t="shared" si="132"/>
        <v>0</v>
      </c>
      <c r="V1687" s="25"/>
      <c r="W1687" s="27" t="str">
        <f t="shared" si="133"/>
        <v/>
      </c>
      <c r="X1687" s="43" t="str">
        <f t="shared" si="134"/>
        <v>OK</v>
      </c>
      <c r="Y1687" s="681" t="str">
        <f t="shared" si="135"/>
        <v/>
      </c>
    </row>
    <row r="1688" spans="1:25" x14ac:dyDescent="0.25">
      <c r="A1688" s="68" t="str">
        <f>'0'!$A$4</f>
        <v>………………..</v>
      </c>
      <c r="B1688" s="341">
        <f>'0'!$A$2</f>
        <v>46112</v>
      </c>
      <c r="C1688" s="341" t="s">
        <v>1246</v>
      </c>
      <c r="D1688" s="22"/>
      <c r="E1688" s="23"/>
      <c r="F1688" s="14"/>
      <c r="G1688" s="23"/>
      <c r="H1688" s="22"/>
      <c r="I1688" s="24"/>
      <c r="J1688" s="24"/>
      <c r="K1688" s="25"/>
      <c r="L1688" s="25"/>
      <c r="M1688" s="25"/>
      <c r="N1688" s="25"/>
      <c r="O1688" s="25"/>
      <c r="P1688" s="25"/>
      <c r="Q1688" s="26"/>
      <c r="R1688" s="25"/>
      <c r="S1688" s="25"/>
      <c r="T1688" s="27">
        <f t="shared" si="131"/>
        <v>0</v>
      </c>
      <c r="U1688" s="27">
        <f t="shared" si="132"/>
        <v>0</v>
      </c>
      <c r="V1688" s="25"/>
      <c r="W1688" s="27" t="str">
        <f t="shared" si="133"/>
        <v/>
      </c>
      <c r="X1688" s="43" t="str">
        <f t="shared" si="134"/>
        <v>OK</v>
      </c>
      <c r="Y1688" s="681" t="str">
        <f t="shared" si="135"/>
        <v/>
      </c>
    </row>
    <row r="1689" spans="1:25" x14ac:dyDescent="0.25">
      <c r="A1689" s="68" t="str">
        <f>'0'!$A$4</f>
        <v>………………..</v>
      </c>
      <c r="B1689" s="341">
        <f>'0'!$A$2</f>
        <v>46112</v>
      </c>
      <c r="C1689" s="341" t="s">
        <v>1246</v>
      </c>
      <c r="D1689" s="22"/>
      <c r="E1689" s="23"/>
      <c r="F1689" s="14"/>
      <c r="G1689" s="23"/>
      <c r="H1689" s="22"/>
      <c r="I1689" s="24"/>
      <c r="J1689" s="24"/>
      <c r="K1689" s="25"/>
      <c r="L1689" s="25"/>
      <c r="M1689" s="25"/>
      <c r="N1689" s="25"/>
      <c r="O1689" s="25"/>
      <c r="P1689" s="25"/>
      <c r="Q1689" s="26"/>
      <c r="R1689" s="25"/>
      <c r="S1689" s="25"/>
      <c r="T1689" s="27">
        <f t="shared" si="131"/>
        <v>0</v>
      </c>
      <c r="U1689" s="27">
        <f t="shared" si="132"/>
        <v>0</v>
      </c>
      <c r="V1689" s="25"/>
      <c r="W1689" s="27" t="str">
        <f t="shared" si="133"/>
        <v/>
      </c>
      <c r="X1689" s="43" t="str">
        <f t="shared" si="134"/>
        <v>OK</v>
      </c>
      <c r="Y1689" s="681" t="str">
        <f t="shared" si="135"/>
        <v/>
      </c>
    </row>
    <row r="1690" spans="1:25" x14ac:dyDescent="0.25">
      <c r="A1690" s="68" t="str">
        <f>'0'!$A$4</f>
        <v>………………..</v>
      </c>
      <c r="B1690" s="341">
        <f>'0'!$A$2</f>
        <v>46112</v>
      </c>
      <c r="C1690" s="341" t="s">
        <v>1246</v>
      </c>
      <c r="D1690" s="22"/>
      <c r="E1690" s="23"/>
      <c r="F1690" s="14"/>
      <c r="G1690" s="23"/>
      <c r="H1690" s="22"/>
      <c r="I1690" s="24"/>
      <c r="J1690" s="24"/>
      <c r="K1690" s="25"/>
      <c r="L1690" s="25"/>
      <c r="M1690" s="25"/>
      <c r="N1690" s="25"/>
      <c r="O1690" s="25"/>
      <c r="P1690" s="25"/>
      <c r="Q1690" s="26"/>
      <c r="R1690" s="25"/>
      <c r="S1690" s="25"/>
      <c r="T1690" s="27">
        <f t="shared" si="131"/>
        <v>0</v>
      </c>
      <c r="U1690" s="27">
        <f t="shared" si="132"/>
        <v>0</v>
      </c>
      <c r="V1690" s="25"/>
      <c r="W1690" s="27" t="str">
        <f t="shared" si="133"/>
        <v/>
      </c>
      <c r="X1690" s="43" t="str">
        <f t="shared" si="134"/>
        <v>OK</v>
      </c>
      <c r="Y1690" s="681" t="str">
        <f t="shared" si="135"/>
        <v/>
      </c>
    </row>
    <row r="1691" spans="1:25" x14ac:dyDescent="0.25">
      <c r="A1691" s="68" t="str">
        <f>'0'!$A$4</f>
        <v>………………..</v>
      </c>
      <c r="B1691" s="341">
        <f>'0'!$A$2</f>
        <v>46112</v>
      </c>
      <c r="C1691" s="341" t="s">
        <v>1246</v>
      </c>
      <c r="D1691" s="22"/>
      <c r="E1691" s="23"/>
      <c r="F1691" s="14"/>
      <c r="G1691" s="23"/>
      <c r="H1691" s="22"/>
      <c r="I1691" s="24"/>
      <c r="J1691" s="24"/>
      <c r="K1691" s="25"/>
      <c r="L1691" s="25"/>
      <c r="M1691" s="25"/>
      <c r="N1691" s="25"/>
      <c r="O1691" s="25"/>
      <c r="P1691" s="25"/>
      <c r="Q1691" s="26"/>
      <c r="R1691" s="25"/>
      <c r="S1691" s="25"/>
      <c r="T1691" s="27">
        <f t="shared" si="131"/>
        <v>0</v>
      </c>
      <c r="U1691" s="27">
        <f t="shared" si="132"/>
        <v>0</v>
      </c>
      <c r="V1691" s="25"/>
      <c r="W1691" s="27" t="str">
        <f t="shared" si="133"/>
        <v/>
      </c>
      <c r="X1691" s="43" t="str">
        <f t="shared" si="134"/>
        <v>OK</v>
      </c>
      <c r="Y1691" s="681" t="str">
        <f t="shared" si="135"/>
        <v/>
      </c>
    </row>
    <row r="1692" spans="1:25" x14ac:dyDescent="0.25">
      <c r="A1692" s="68" t="str">
        <f>'0'!$A$4</f>
        <v>………………..</v>
      </c>
      <c r="B1692" s="341">
        <f>'0'!$A$2</f>
        <v>46112</v>
      </c>
      <c r="C1692" s="341" t="s">
        <v>1246</v>
      </c>
      <c r="D1692" s="22"/>
      <c r="E1692" s="23"/>
      <c r="F1692" s="14"/>
      <c r="G1692" s="23"/>
      <c r="H1692" s="22"/>
      <c r="I1692" s="24"/>
      <c r="J1692" s="24"/>
      <c r="K1692" s="25"/>
      <c r="L1692" s="25"/>
      <c r="M1692" s="25"/>
      <c r="N1692" s="25"/>
      <c r="O1692" s="25"/>
      <c r="P1692" s="25"/>
      <c r="Q1692" s="26"/>
      <c r="R1692" s="25"/>
      <c r="S1692" s="25"/>
      <c r="T1692" s="27">
        <f t="shared" si="131"/>
        <v>0</v>
      </c>
      <c r="U1692" s="27">
        <f t="shared" si="132"/>
        <v>0</v>
      </c>
      <c r="V1692" s="25"/>
      <c r="W1692" s="27" t="str">
        <f t="shared" si="133"/>
        <v/>
      </c>
      <c r="X1692" s="43" t="str">
        <f t="shared" si="134"/>
        <v>OK</v>
      </c>
      <c r="Y1692" s="681" t="str">
        <f t="shared" si="135"/>
        <v/>
      </c>
    </row>
    <row r="1693" spans="1:25" x14ac:dyDescent="0.25">
      <c r="A1693" s="68" t="str">
        <f>'0'!$A$4</f>
        <v>………………..</v>
      </c>
      <c r="B1693" s="341">
        <f>'0'!$A$2</f>
        <v>46112</v>
      </c>
      <c r="C1693" s="341" t="s">
        <v>1246</v>
      </c>
      <c r="D1693" s="22"/>
      <c r="E1693" s="23"/>
      <c r="F1693" s="14"/>
      <c r="G1693" s="23"/>
      <c r="H1693" s="22"/>
      <c r="I1693" s="24"/>
      <c r="J1693" s="24"/>
      <c r="K1693" s="25"/>
      <c r="L1693" s="25"/>
      <c r="M1693" s="25"/>
      <c r="N1693" s="25"/>
      <c r="O1693" s="25"/>
      <c r="P1693" s="25"/>
      <c r="Q1693" s="26"/>
      <c r="R1693" s="25"/>
      <c r="S1693" s="25"/>
      <c r="T1693" s="27">
        <f t="shared" si="131"/>
        <v>0</v>
      </c>
      <c r="U1693" s="27">
        <f t="shared" si="132"/>
        <v>0</v>
      </c>
      <c r="V1693" s="25"/>
      <c r="W1693" s="27" t="str">
        <f t="shared" si="133"/>
        <v/>
      </c>
      <c r="X1693" s="43" t="str">
        <f t="shared" si="134"/>
        <v>OK</v>
      </c>
      <c r="Y1693" s="681" t="str">
        <f t="shared" si="135"/>
        <v/>
      </c>
    </row>
    <row r="1694" spans="1:25" x14ac:dyDescent="0.25">
      <c r="A1694" s="68" t="str">
        <f>'0'!$A$4</f>
        <v>………………..</v>
      </c>
      <c r="B1694" s="341">
        <f>'0'!$A$2</f>
        <v>46112</v>
      </c>
      <c r="C1694" s="341" t="s">
        <v>1246</v>
      </c>
      <c r="D1694" s="22"/>
      <c r="E1694" s="23"/>
      <c r="F1694" s="14"/>
      <c r="G1694" s="23"/>
      <c r="H1694" s="22"/>
      <c r="I1694" s="24"/>
      <c r="J1694" s="24"/>
      <c r="K1694" s="25"/>
      <c r="L1694" s="25"/>
      <c r="M1694" s="25"/>
      <c r="N1694" s="25"/>
      <c r="O1694" s="25"/>
      <c r="P1694" s="25"/>
      <c r="Q1694" s="26"/>
      <c r="R1694" s="25"/>
      <c r="S1694" s="25"/>
      <c r="T1694" s="27">
        <f t="shared" si="131"/>
        <v>0</v>
      </c>
      <c r="U1694" s="27">
        <f t="shared" si="132"/>
        <v>0</v>
      </c>
      <c r="V1694" s="25"/>
      <c r="W1694" s="27" t="str">
        <f t="shared" si="133"/>
        <v/>
      </c>
      <c r="X1694" s="43" t="str">
        <f t="shared" si="134"/>
        <v>OK</v>
      </c>
      <c r="Y1694" s="681" t="str">
        <f t="shared" si="135"/>
        <v/>
      </c>
    </row>
    <row r="1695" spans="1:25" x14ac:dyDescent="0.25">
      <c r="A1695" s="68" t="str">
        <f>'0'!$A$4</f>
        <v>………………..</v>
      </c>
      <c r="B1695" s="341">
        <f>'0'!$A$2</f>
        <v>46112</v>
      </c>
      <c r="C1695" s="341" t="s">
        <v>1246</v>
      </c>
      <c r="D1695" s="22"/>
      <c r="E1695" s="23"/>
      <c r="F1695" s="14"/>
      <c r="G1695" s="23"/>
      <c r="H1695" s="22"/>
      <c r="I1695" s="24"/>
      <c r="J1695" s="24"/>
      <c r="K1695" s="25"/>
      <c r="L1695" s="25"/>
      <c r="M1695" s="25"/>
      <c r="N1695" s="25"/>
      <c r="O1695" s="25"/>
      <c r="P1695" s="25"/>
      <c r="Q1695" s="26"/>
      <c r="R1695" s="25"/>
      <c r="S1695" s="25"/>
      <c r="T1695" s="27">
        <f t="shared" si="131"/>
        <v>0</v>
      </c>
      <c r="U1695" s="27">
        <f t="shared" si="132"/>
        <v>0</v>
      </c>
      <c r="V1695" s="25"/>
      <c r="W1695" s="27" t="str">
        <f t="shared" si="133"/>
        <v/>
      </c>
      <c r="X1695" s="43" t="str">
        <f t="shared" si="134"/>
        <v>OK</v>
      </c>
      <c r="Y1695" s="681" t="str">
        <f t="shared" si="135"/>
        <v/>
      </c>
    </row>
    <row r="1696" spans="1:25" x14ac:dyDescent="0.25">
      <c r="A1696" s="68" t="str">
        <f>'0'!$A$4</f>
        <v>………………..</v>
      </c>
      <c r="B1696" s="341">
        <f>'0'!$A$2</f>
        <v>46112</v>
      </c>
      <c r="C1696" s="341" t="s">
        <v>1246</v>
      </c>
      <c r="D1696" s="22"/>
      <c r="E1696" s="23"/>
      <c r="F1696" s="14"/>
      <c r="G1696" s="23"/>
      <c r="H1696" s="22"/>
      <c r="I1696" s="24"/>
      <c r="J1696" s="24"/>
      <c r="K1696" s="25"/>
      <c r="L1696" s="25"/>
      <c r="M1696" s="25"/>
      <c r="N1696" s="25"/>
      <c r="O1696" s="25"/>
      <c r="P1696" s="25"/>
      <c r="Q1696" s="26"/>
      <c r="R1696" s="25"/>
      <c r="S1696" s="25"/>
      <c r="T1696" s="27">
        <f t="shared" si="131"/>
        <v>0</v>
      </c>
      <c r="U1696" s="27">
        <f t="shared" si="132"/>
        <v>0</v>
      </c>
      <c r="V1696" s="25"/>
      <c r="W1696" s="27" t="str">
        <f t="shared" si="133"/>
        <v/>
      </c>
      <c r="X1696" s="43" t="str">
        <f t="shared" si="134"/>
        <v>OK</v>
      </c>
      <c r="Y1696" s="681" t="str">
        <f t="shared" si="135"/>
        <v/>
      </c>
    </row>
    <row r="1697" spans="1:25" x14ac:dyDescent="0.25">
      <c r="A1697" s="68" t="str">
        <f>'0'!$A$4</f>
        <v>………………..</v>
      </c>
      <c r="B1697" s="341">
        <f>'0'!$A$2</f>
        <v>46112</v>
      </c>
      <c r="C1697" s="341" t="s">
        <v>1246</v>
      </c>
      <c r="D1697" s="22"/>
      <c r="E1697" s="23"/>
      <c r="F1697" s="14"/>
      <c r="G1697" s="23"/>
      <c r="H1697" s="22"/>
      <c r="I1697" s="24"/>
      <c r="J1697" s="24"/>
      <c r="K1697" s="25"/>
      <c r="L1697" s="25"/>
      <c r="M1697" s="25"/>
      <c r="N1697" s="25"/>
      <c r="O1697" s="25"/>
      <c r="P1697" s="25"/>
      <c r="Q1697" s="26"/>
      <c r="R1697" s="25"/>
      <c r="S1697" s="25"/>
      <c r="T1697" s="27">
        <f t="shared" si="131"/>
        <v>0</v>
      </c>
      <c r="U1697" s="27">
        <f t="shared" si="132"/>
        <v>0</v>
      </c>
      <c r="V1697" s="25"/>
      <c r="W1697" s="27" t="str">
        <f t="shared" si="133"/>
        <v/>
      </c>
      <c r="X1697" s="43" t="str">
        <f t="shared" si="134"/>
        <v>OK</v>
      </c>
      <c r="Y1697" s="681" t="str">
        <f t="shared" si="135"/>
        <v/>
      </c>
    </row>
    <row r="1698" spans="1:25" x14ac:dyDescent="0.25">
      <c r="A1698" s="68" t="str">
        <f>'0'!$A$4</f>
        <v>………………..</v>
      </c>
      <c r="B1698" s="341">
        <f>'0'!$A$2</f>
        <v>46112</v>
      </c>
      <c r="C1698" s="341" t="s">
        <v>1246</v>
      </c>
      <c r="D1698" s="22"/>
      <c r="E1698" s="23"/>
      <c r="F1698" s="14"/>
      <c r="G1698" s="23"/>
      <c r="H1698" s="22"/>
      <c r="I1698" s="24"/>
      <c r="J1698" s="24"/>
      <c r="K1698" s="25"/>
      <c r="L1698" s="25"/>
      <c r="M1698" s="25"/>
      <c r="N1698" s="25"/>
      <c r="O1698" s="25"/>
      <c r="P1698" s="25"/>
      <c r="Q1698" s="26"/>
      <c r="R1698" s="25"/>
      <c r="S1698" s="25"/>
      <c r="T1698" s="27">
        <f t="shared" si="131"/>
        <v>0</v>
      </c>
      <c r="U1698" s="27">
        <f t="shared" si="132"/>
        <v>0</v>
      </c>
      <c r="V1698" s="25"/>
      <c r="W1698" s="27" t="str">
        <f t="shared" si="133"/>
        <v/>
      </c>
      <c r="X1698" s="43" t="str">
        <f t="shared" si="134"/>
        <v>OK</v>
      </c>
      <c r="Y1698" s="681" t="str">
        <f t="shared" si="135"/>
        <v/>
      </c>
    </row>
    <row r="1699" spans="1:25" x14ac:dyDescent="0.25">
      <c r="A1699" s="68" t="str">
        <f>'0'!$A$4</f>
        <v>………………..</v>
      </c>
      <c r="B1699" s="341">
        <f>'0'!$A$2</f>
        <v>46112</v>
      </c>
      <c r="C1699" s="341" t="s">
        <v>1246</v>
      </c>
      <c r="D1699" s="22"/>
      <c r="E1699" s="23"/>
      <c r="F1699" s="14"/>
      <c r="G1699" s="23"/>
      <c r="H1699" s="22"/>
      <c r="I1699" s="24"/>
      <c r="J1699" s="24"/>
      <c r="K1699" s="25"/>
      <c r="L1699" s="25"/>
      <c r="M1699" s="25"/>
      <c r="N1699" s="25"/>
      <c r="O1699" s="25"/>
      <c r="P1699" s="25"/>
      <c r="Q1699" s="26"/>
      <c r="R1699" s="25"/>
      <c r="S1699" s="25"/>
      <c r="T1699" s="27">
        <f t="shared" si="131"/>
        <v>0</v>
      </c>
      <c r="U1699" s="27">
        <f t="shared" si="132"/>
        <v>0</v>
      </c>
      <c r="V1699" s="25"/>
      <c r="W1699" s="27" t="str">
        <f t="shared" si="133"/>
        <v/>
      </c>
      <c r="X1699" s="43" t="str">
        <f t="shared" si="134"/>
        <v>OK</v>
      </c>
      <c r="Y1699" s="681" t="str">
        <f t="shared" si="135"/>
        <v/>
      </c>
    </row>
    <row r="1700" spans="1:25" x14ac:dyDescent="0.25">
      <c r="A1700" s="68" t="str">
        <f>'0'!$A$4</f>
        <v>………………..</v>
      </c>
      <c r="B1700" s="341">
        <f>'0'!$A$2</f>
        <v>46112</v>
      </c>
      <c r="C1700" s="341" t="s">
        <v>1246</v>
      </c>
      <c r="D1700" s="22"/>
      <c r="E1700" s="23"/>
      <c r="F1700" s="14"/>
      <c r="G1700" s="23"/>
      <c r="H1700" s="22"/>
      <c r="I1700" s="24"/>
      <c r="J1700" s="24"/>
      <c r="K1700" s="25"/>
      <c r="L1700" s="25"/>
      <c r="M1700" s="25"/>
      <c r="N1700" s="25"/>
      <c r="O1700" s="25"/>
      <c r="P1700" s="25"/>
      <c r="Q1700" s="26"/>
      <c r="R1700" s="25"/>
      <c r="S1700" s="25"/>
      <c r="T1700" s="27">
        <f t="shared" si="131"/>
        <v>0</v>
      </c>
      <c r="U1700" s="27">
        <f t="shared" si="132"/>
        <v>0</v>
      </c>
      <c r="V1700" s="25"/>
      <c r="W1700" s="27" t="str">
        <f t="shared" si="133"/>
        <v/>
      </c>
      <c r="X1700" s="43" t="str">
        <f t="shared" si="134"/>
        <v>OK</v>
      </c>
      <c r="Y1700" s="681" t="str">
        <f t="shared" si="135"/>
        <v/>
      </c>
    </row>
    <row r="1701" spans="1:25" x14ac:dyDescent="0.25">
      <c r="A1701" s="68" t="str">
        <f>'0'!$A$4</f>
        <v>………………..</v>
      </c>
      <c r="B1701" s="341">
        <f>'0'!$A$2</f>
        <v>46112</v>
      </c>
      <c r="C1701" s="341" t="s">
        <v>1246</v>
      </c>
      <c r="D1701" s="22"/>
      <c r="E1701" s="23"/>
      <c r="F1701" s="14"/>
      <c r="G1701" s="23"/>
      <c r="H1701" s="22"/>
      <c r="I1701" s="24"/>
      <c r="J1701" s="24"/>
      <c r="K1701" s="25"/>
      <c r="L1701" s="25"/>
      <c r="M1701" s="25"/>
      <c r="N1701" s="25"/>
      <c r="O1701" s="25"/>
      <c r="P1701" s="25"/>
      <c r="Q1701" s="26"/>
      <c r="R1701" s="25"/>
      <c r="S1701" s="25"/>
      <c r="T1701" s="27">
        <f t="shared" si="131"/>
        <v>0</v>
      </c>
      <c r="U1701" s="27">
        <f t="shared" si="132"/>
        <v>0</v>
      </c>
      <c r="V1701" s="25"/>
      <c r="W1701" s="27" t="str">
        <f t="shared" si="133"/>
        <v/>
      </c>
      <c r="X1701" s="43" t="str">
        <f t="shared" si="134"/>
        <v>OK</v>
      </c>
      <c r="Y1701" s="681" t="str">
        <f t="shared" si="135"/>
        <v/>
      </c>
    </row>
    <row r="1702" spans="1:25" x14ac:dyDescent="0.25">
      <c r="A1702" s="68" t="str">
        <f>'0'!$A$4</f>
        <v>………………..</v>
      </c>
      <c r="B1702" s="341">
        <f>'0'!$A$2</f>
        <v>46112</v>
      </c>
      <c r="C1702" s="341" t="s">
        <v>1246</v>
      </c>
      <c r="D1702" s="22"/>
      <c r="E1702" s="23"/>
      <c r="F1702" s="14"/>
      <c r="G1702" s="23"/>
      <c r="H1702" s="22"/>
      <c r="I1702" s="24"/>
      <c r="J1702" s="24"/>
      <c r="K1702" s="25"/>
      <c r="L1702" s="25"/>
      <c r="M1702" s="25"/>
      <c r="N1702" s="25"/>
      <c r="O1702" s="25"/>
      <c r="P1702" s="25"/>
      <c r="Q1702" s="26"/>
      <c r="R1702" s="25"/>
      <c r="S1702" s="25"/>
      <c r="T1702" s="27">
        <f t="shared" si="131"/>
        <v>0</v>
      </c>
      <c r="U1702" s="27">
        <f t="shared" si="132"/>
        <v>0</v>
      </c>
      <c r="V1702" s="25"/>
      <c r="W1702" s="27" t="str">
        <f t="shared" si="133"/>
        <v/>
      </c>
      <c r="X1702" s="43" t="str">
        <f t="shared" si="134"/>
        <v>OK</v>
      </c>
      <c r="Y1702" s="681" t="str">
        <f t="shared" si="135"/>
        <v/>
      </c>
    </row>
    <row r="1703" spans="1:25" x14ac:dyDescent="0.25">
      <c r="A1703" s="68" t="str">
        <f>'0'!$A$4</f>
        <v>………………..</v>
      </c>
      <c r="B1703" s="341">
        <f>'0'!$A$2</f>
        <v>46112</v>
      </c>
      <c r="C1703" s="341" t="s">
        <v>1246</v>
      </c>
      <c r="D1703" s="22"/>
      <c r="E1703" s="23"/>
      <c r="F1703" s="14"/>
      <c r="G1703" s="23"/>
      <c r="H1703" s="22"/>
      <c r="I1703" s="24"/>
      <c r="J1703" s="24"/>
      <c r="K1703" s="25"/>
      <c r="L1703" s="25"/>
      <c r="M1703" s="25"/>
      <c r="N1703" s="25"/>
      <c r="O1703" s="25"/>
      <c r="P1703" s="25"/>
      <c r="Q1703" s="26"/>
      <c r="R1703" s="25"/>
      <c r="S1703" s="25"/>
      <c r="T1703" s="27">
        <f t="shared" si="131"/>
        <v>0</v>
      </c>
      <c r="U1703" s="27">
        <f t="shared" si="132"/>
        <v>0</v>
      </c>
      <c r="V1703" s="25"/>
      <c r="W1703" s="27" t="str">
        <f t="shared" si="133"/>
        <v/>
      </c>
      <c r="X1703" s="43" t="str">
        <f t="shared" si="134"/>
        <v>OK</v>
      </c>
      <c r="Y1703" s="681" t="str">
        <f t="shared" si="135"/>
        <v/>
      </c>
    </row>
    <row r="1704" spans="1:25" x14ac:dyDescent="0.25">
      <c r="A1704" s="68" t="str">
        <f>'0'!$A$4</f>
        <v>………………..</v>
      </c>
      <c r="B1704" s="341">
        <f>'0'!$A$2</f>
        <v>46112</v>
      </c>
      <c r="C1704" s="341" t="s">
        <v>1246</v>
      </c>
      <c r="D1704" s="22"/>
      <c r="E1704" s="23"/>
      <c r="F1704" s="14"/>
      <c r="G1704" s="23"/>
      <c r="H1704" s="22"/>
      <c r="I1704" s="24"/>
      <c r="J1704" s="24"/>
      <c r="K1704" s="25"/>
      <c r="L1704" s="25"/>
      <c r="M1704" s="25"/>
      <c r="N1704" s="25"/>
      <c r="O1704" s="25"/>
      <c r="P1704" s="25"/>
      <c r="Q1704" s="26"/>
      <c r="R1704" s="25"/>
      <c r="S1704" s="25"/>
      <c r="T1704" s="27">
        <f t="shared" si="131"/>
        <v>0</v>
      </c>
      <c r="U1704" s="27">
        <f t="shared" si="132"/>
        <v>0</v>
      </c>
      <c r="V1704" s="25"/>
      <c r="W1704" s="27" t="str">
        <f t="shared" si="133"/>
        <v/>
      </c>
      <c r="X1704" s="43" t="str">
        <f t="shared" si="134"/>
        <v>OK</v>
      </c>
      <c r="Y1704" s="681" t="str">
        <f t="shared" si="135"/>
        <v/>
      </c>
    </row>
    <row r="1705" spans="1:25" x14ac:dyDescent="0.25">
      <c r="A1705" s="68" t="str">
        <f>'0'!$A$4</f>
        <v>………………..</v>
      </c>
      <c r="B1705" s="341">
        <f>'0'!$A$2</f>
        <v>46112</v>
      </c>
      <c r="C1705" s="341" t="s">
        <v>1246</v>
      </c>
      <c r="D1705" s="22"/>
      <c r="E1705" s="23"/>
      <c r="F1705" s="14"/>
      <c r="G1705" s="23"/>
      <c r="H1705" s="22"/>
      <c r="I1705" s="24"/>
      <c r="J1705" s="24"/>
      <c r="K1705" s="25"/>
      <c r="L1705" s="25"/>
      <c r="M1705" s="25"/>
      <c r="N1705" s="25"/>
      <c r="O1705" s="25"/>
      <c r="P1705" s="25"/>
      <c r="Q1705" s="26"/>
      <c r="R1705" s="25"/>
      <c r="S1705" s="25"/>
      <c r="T1705" s="27">
        <f t="shared" si="131"/>
        <v>0</v>
      </c>
      <c r="U1705" s="27">
        <f t="shared" si="132"/>
        <v>0</v>
      </c>
      <c r="V1705" s="25"/>
      <c r="W1705" s="27" t="str">
        <f t="shared" si="133"/>
        <v/>
      </c>
      <c r="X1705" s="43" t="str">
        <f t="shared" si="134"/>
        <v>OK</v>
      </c>
      <c r="Y1705" s="681" t="str">
        <f t="shared" si="135"/>
        <v/>
      </c>
    </row>
    <row r="1706" spans="1:25" x14ac:dyDescent="0.25">
      <c r="A1706" s="68" t="str">
        <f>'0'!$A$4</f>
        <v>………………..</v>
      </c>
      <c r="B1706" s="341">
        <f>'0'!$A$2</f>
        <v>46112</v>
      </c>
      <c r="C1706" s="341" t="s">
        <v>1246</v>
      </c>
      <c r="D1706" s="22"/>
      <c r="E1706" s="23"/>
      <c r="F1706" s="14"/>
      <c r="G1706" s="23"/>
      <c r="H1706" s="22"/>
      <c r="I1706" s="24"/>
      <c r="J1706" s="24"/>
      <c r="K1706" s="25"/>
      <c r="L1706" s="25"/>
      <c r="M1706" s="25"/>
      <c r="N1706" s="25"/>
      <c r="O1706" s="25"/>
      <c r="P1706" s="25"/>
      <c r="Q1706" s="26"/>
      <c r="R1706" s="25"/>
      <c r="S1706" s="25"/>
      <c r="T1706" s="27">
        <f t="shared" si="131"/>
        <v>0</v>
      </c>
      <c r="U1706" s="27">
        <f t="shared" si="132"/>
        <v>0</v>
      </c>
      <c r="V1706" s="25"/>
      <c r="W1706" s="27" t="str">
        <f t="shared" si="133"/>
        <v/>
      </c>
      <c r="X1706" s="43" t="str">
        <f t="shared" si="134"/>
        <v>OK</v>
      </c>
      <c r="Y1706" s="681" t="str">
        <f t="shared" si="135"/>
        <v/>
      </c>
    </row>
    <row r="1707" spans="1:25" x14ac:dyDescent="0.25">
      <c r="A1707" s="68" t="str">
        <f>'0'!$A$4</f>
        <v>………………..</v>
      </c>
      <c r="B1707" s="341">
        <f>'0'!$A$2</f>
        <v>46112</v>
      </c>
      <c r="C1707" s="341" t="s">
        <v>1246</v>
      </c>
      <c r="D1707" s="22"/>
      <c r="E1707" s="23"/>
      <c r="F1707" s="14"/>
      <c r="G1707" s="23"/>
      <c r="H1707" s="22"/>
      <c r="I1707" s="24"/>
      <c r="J1707" s="24"/>
      <c r="K1707" s="25"/>
      <c r="L1707" s="25"/>
      <c r="M1707" s="25"/>
      <c r="N1707" s="25"/>
      <c r="O1707" s="25"/>
      <c r="P1707" s="25"/>
      <c r="Q1707" s="26"/>
      <c r="R1707" s="25"/>
      <c r="S1707" s="25"/>
      <c r="T1707" s="27">
        <f t="shared" si="131"/>
        <v>0</v>
      </c>
      <c r="U1707" s="27">
        <f t="shared" si="132"/>
        <v>0</v>
      </c>
      <c r="V1707" s="25"/>
      <c r="W1707" s="27" t="str">
        <f t="shared" si="133"/>
        <v/>
      </c>
      <c r="X1707" s="43" t="str">
        <f t="shared" si="134"/>
        <v>OK</v>
      </c>
      <c r="Y1707" s="681" t="str">
        <f t="shared" si="135"/>
        <v/>
      </c>
    </row>
    <row r="1708" spans="1:25" x14ac:dyDescent="0.25">
      <c r="A1708" s="68" t="str">
        <f>'0'!$A$4</f>
        <v>………………..</v>
      </c>
      <c r="B1708" s="341">
        <f>'0'!$A$2</f>
        <v>46112</v>
      </c>
      <c r="C1708" s="341" t="s">
        <v>1246</v>
      </c>
      <c r="D1708" s="22"/>
      <c r="E1708" s="23"/>
      <c r="F1708" s="14"/>
      <c r="G1708" s="23"/>
      <c r="H1708" s="22"/>
      <c r="I1708" s="24"/>
      <c r="J1708" s="24"/>
      <c r="K1708" s="25"/>
      <c r="L1708" s="25"/>
      <c r="M1708" s="25"/>
      <c r="N1708" s="25"/>
      <c r="O1708" s="25"/>
      <c r="P1708" s="25"/>
      <c r="Q1708" s="26"/>
      <c r="R1708" s="25"/>
      <c r="S1708" s="25"/>
      <c r="T1708" s="27">
        <f t="shared" si="131"/>
        <v>0</v>
      </c>
      <c r="U1708" s="27">
        <f t="shared" si="132"/>
        <v>0</v>
      </c>
      <c r="V1708" s="25"/>
      <c r="W1708" s="27" t="str">
        <f t="shared" si="133"/>
        <v/>
      </c>
      <c r="X1708" s="43" t="str">
        <f t="shared" si="134"/>
        <v>OK</v>
      </c>
      <c r="Y1708" s="681" t="str">
        <f t="shared" si="135"/>
        <v/>
      </c>
    </row>
    <row r="1709" spans="1:25" x14ac:dyDescent="0.25">
      <c r="A1709" s="68" t="str">
        <f>'0'!$A$4</f>
        <v>………………..</v>
      </c>
      <c r="B1709" s="341">
        <f>'0'!$A$2</f>
        <v>46112</v>
      </c>
      <c r="C1709" s="341" t="s">
        <v>1246</v>
      </c>
      <c r="D1709" s="22"/>
      <c r="E1709" s="23"/>
      <c r="F1709" s="14"/>
      <c r="G1709" s="23"/>
      <c r="H1709" s="22"/>
      <c r="I1709" s="24"/>
      <c r="J1709" s="24"/>
      <c r="K1709" s="25"/>
      <c r="L1709" s="25"/>
      <c r="M1709" s="25"/>
      <c r="N1709" s="25"/>
      <c r="O1709" s="25"/>
      <c r="P1709" s="25"/>
      <c r="Q1709" s="26"/>
      <c r="R1709" s="25"/>
      <c r="S1709" s="25"/>
      <c r="T1709" s="27">
        <f t="shared" si="131"/>
        <v>0</v>
      </c>
      <c r="U1709" s="27">
        <f t="shared" si="132"/>
        <v>0</v>
      </c>
      <c r="V1709" s="25"/>
      <c r="W1709" s="27" t="str">
        <f t="shared" si="133"/>
        <v/>
      </c>
      <c r="X1709" s="43" t="str">
        <f t="shared" si="134"/>
        <v>OK</v>
      </c>
      <c r="Y1709" s="681" t="str">
        <f t="shared" si="135"/>
        <v/>
      </c>
    </row>
    <row r="1710" spans="1:25" x14ac:dyDescent="0.25">
      <c r="A1710" s="68" t="str">
        <f>'0'!$A$4</f>
        <v>………………..</v>
      </c>
      <c r="B1710" s="341">
        <f>'0'!$A$2</f>
        <v>46112</v>
      </c>
      <c r="C1710" s="341" t="s">
        <v>1246</v>
      </c>
      <c r="D1710" s="22"/>
      <c r="E1710" s="23"/>
      <c r="F1710" s="14"/>
      <c r="G1710" s="23"/>
      <c r="H1710" s="22"/>
      <c r="I1710" s="24"/>
      <c r="J1710" s="24"/>
      <c r="K1710" s="25"/>
      <c r="L1710" s="25"/>
      <c r="M1710" s="25"/>
      <c r="N1710" s="25"/>
      <c r="O1710" s="25"/>
      <c r="P1710" s="25"/>
      <c r="Q1710" s="26"/>
      <c r="R1710" s="25"/>
      <c r="S1710" s="25"/>
      <c r="T1710" s="27">
        <f t="shared" si="131"/>
        <v>0</v>
      </c>
      <c r="U1710" s="27">
        <f t="shared" si="132"/>
        <v>0</v>
      </c>
      <c r="V1710" s="25"/>
      <c r="W1710" s="27" t="str">
        <f t="shared" si="133"/>
        <v/>
      </c>
      <c r="X1710" s="43" t="str">
        <f t="shared" si="134"/>
        <v>OK</v>
      </c>
      <c r="Y1710" s="681" t="str">
        <f t="shared" si="135"/>
        <v/>
      </c>
    </row>
    <row r="1711" spans="1:25" x14ac:dyDescent="0.25">
      <c r="A1711" s="68" t="str">
        <f>'0'!$A$4</f>
        <v>………………..</v>
      </c>
      <c r="B1711" s="341">
        <f>'0'!$A$2</f>
        <v>46112</v>
      </c>
      <c r="C1711" s="341" t="s">
        <v>1246</v>
      </c>
      <c r="D1711" s="22"/>
      <c r="E1711" s="23"/>
      <c r="F1711" s="14"/>
      <c r="G1711" s="23"/>
      <c r="H1711" s="22"/>
      <c r="I1711" s="24"/>
      <c r="J1711" s="24"/>
      <c r="K1711" s="25"/>
      <c r="L1711" s="25"/>
      <c r="M1711" s="25"/>
      <c r="N1711" s="25"/>
      <c r="O1711" s="25"/>
      <c r="P1711" s="25"/>
      <c r="Q1711" s="26"/>
      <c r="R1711" s="25"/>
      <c r="S1711" s="25"/>
      <c r="T1711" s="27">
        <f t="shared" si="131"/>
        <v>0</v>
      </c>
      <c r="U1711" s="27">
        <f t="shared" si="132"/>
        <v>0</v>
      </c>
      <c r="V1711" s="25"/>
      <c r="W1711" s="27" t="str">
        <f t="shared" si="133"/>
        <v/>
      </c>
      <c r="X1711" s="43" t="str">
        <f t="shared" si="134"/>
        <v>OK</v>
      </c>
      <c r="Y1711" s="681" t="str">
        <f t="shared" si="135"/>
        <v/>
      </c>
    </row>
    <row r="1712" spans="1:25" x14ac:dyDescent="0.25">
      <c r="A1712" s="68" t="str">
        <f>'0'!$A$4</f>
        <v>………………..</v>
      </c>
      <c r="B1712" s="341">
        <f>'0'!$A$2</f>
        <v>46112</v>
      </c>
      <c r="C1712" s="341" t="s">
        <v>1246</v>
      </c>
      <c r="D1712" s="22"/>
      <c r="E1712" s="23"/>
      <c r="F1712" s="14"/>
      <c r="G1712" s="23"/>
      <c r="H1712" s="22"/>
      <c r="I1712" s="24"/>
      <c r="J1712" s="24"/>
      <c r="K1712" s="25"/>
      <c r="L1712" s="25"/>
      <c r="M1712" s="25"/>
      <c r="N1712" s="25"/>
      <c r="O1712" s="25"/>
      <c r="P1712" s="25"/>
      <c r="Q1712" s="26"/>
      <c r="R1712" s="25"/>
      <c r="S1712" s="25"/>
      <c r="T1712" s="27">
        <f t="shared" si="131"/>
        <v>0</v>
      </c>
      <c r="U1712" s="27">
        <f t="shared" si="132"/>
        <v>0</v>
      </c>
      <c r="V1712" s="25"/>
      <c r="W1712" s="27" t="str">
        <f t="shared" si="133"/>
        <v/>
      </c>
      <c r="X1712" s="43" t="str">
        <f t="shared" si="134"/>
        <v>OK</v>
      </c>
      <c r="Y1712" s="681" t="str">
        <f t="shared" si="135"/>
        <v/>
      </c>
    </row>
    <row r="1713" spans="1:25" x14ac:dyDescent="0.25">
      <c r="A1713" s="68" t="str">
        <f>'0'!$A$4</f>
        <v>………………..</v>
      </c>
      <c r="B1713" s="341">
        <f>'0'!$A$2</f>
        <v>46112</v>
      </c>
      <c r="C1713" s="341" t="s">
        <v>1246</v>
      </c>
      <c r="D1713" s="22"/>
      <c r="E1713" s="23"/>
      <c r="F1713" s="14"/>
      <c r="G1713" s="23"/>
      <c r="H1713" s="22"/>
      <c r="I1713" s="24"/>
      <c r="J1713" s="24"/>
      <c r="K1713" s="25"/>
      <c r="L1713" s="25"/>
      <c r="M1713" s="25"/>
      <c r="N1713" s="25"/>
      <c r="O1713" s="25"/>
      <c r="P1713" s="25"/>
      <c r="Q1713" s="26"/>
      <c r="R1713" s="25"/>
      <c r="S1713" s="25"/>
      <c r="T1713" s="27">
        <f t="shared" si="131"/>
        <v>0</v>
      </c>
      <c r="U1713" s="27">
        <f t="shared" si="132"/>
        <v>0</v>
      </c>
      <c r="V1713" s="25"/>
      <c r="W1713" s="27" t="str">
        <f t="shared" si="133"/>
        <v/>
      </c>
      <c r="X1713" s="43" t="str">
        <f t="shared" si="134"/>
        <v>OK</v>
      </c>
      <c r="Y1713" s="681" t="str">
        <f t="shared" si="135"/>
        <v/>
      </c>
    </row>
    <row r="1714" spans="1:25" x14ac:dyDescent="0.25">
      <c r="A1714" s="68" t="str">
        <f>'0'!$A$4</f>
        <v>………………..</v>
      </c>
      <c r="B1714" s="341">
        <f>'0'!$A$2</f>
        <v>46112</v>
      </c>
      <c r="C1714" s="341" t="s">
        <v>1246</v>
      </c>
      <c r="D1714" s="22"/>
      <c r="E1714" s="23"/>
      <c r="F1714" s="14"/>
      <c r="G1714" s="23"/>
      <c r="H1714" s="22"/>
      <c r="I1714" s="24"/>
      <c r="J1714" s="24"/>
      <c r="K1714" s="25"/>
      <c r="L1714" s="25"/>
      <c r="M1714" s="25"/>
      <c r="N1714" s="25"/>
      <c r="O1714" s="25"/>
      <c r="P1714" s="25"/>
      <c r="Q1714" s="26"/>
      <c r="R1714" s="25"/>
      <c r="S1714" s="25"/>
      <c r="T1714" s="27">
        <f t="shared" si="131"/>
        <v>0</v>
      </c>
      <c r="U1714" s="27">
        <f t="shared" si="132"/>
        <v>0</v>
      </c>
      <c r="V1714" s="25"/>
      <c r="W1714" s="27" t="str">
        <f t="shared" si="133"/>
        <v/>
      </c>
      <c r="X1714" s="43" t="str">
        <f t="shared" si="134"/>
        <v>OK</v>
      </c>
      <c r="Y1714" s="681" t="str">
        <f t="shared" si="135"/>
        <v/>
      </c>
    </row>
    <row r="1715" spans="1:25" x14ac:dyDescent="0.25">
      <c r="A1715" s="68" t="str">
        <f>'0'!$A$4</f>
        <v>………………..</v>
      </c>
      <c r="B1715" s="341">
        <f>'0'!$A$2</f>
        <v>46112</v>
      </c>
      <c r="C1715" s="341" t="s">
        <v>1246</v>
      </c>
      <c r="D1715" s="22"/>
      <c r="E1715" s="23"/>
      <c r="F1715" s="14"/>
      <c r="G1715" s="23"/>
      <c r="H1715" s="22"/>
      <c r="I1715" s="24"/>
      <c r="J1715" s="24"/>
      <c r="K1715" s="25"/>
      <c r="L1715" s="25"/>
      <c r="M1715" s="25"/>
      <c r="N1715" s="25"/>
      <c r="O1715" s="25"/>
      <c r="P1715" s="25"/>
      <c r="Q1715" s="26"/>
      <c r="R1715" s="25"/>
      <c r="S1715" s="25"/>
      <c r="T1715" s="27">
        <f t="shared" si="131"/>
        <v>0</v>
      </c>
      <c r="U1715" s="27">
        <f t="shared" si="132"/>
        <v>0</v>
      </c>
      <c r="V1715" s="25"/>
      <c r="W1715" s="27" t="str">
        <f t="shared" si="133"/>
        <v/>
      </c>
      <c r="X1715" s="43" t="str">
        <f t="shared" si="134"/>
        <v>OK</v>
      </c>
      <c r="Y1715" s="681" t="str">
        <f t="shared" si="135"/>
        <v/>
      </c>
    </row>
    <row r="1716" spans="1:25" x14ac:dyDescent="0.25">
      <c r="A1716" s="68" t="str">
        <f>'0'!$A$4</f>
        <v>………………..</v>
      </c>
      <c r="B1716" s="341">
        <f>'0'!$A$2</f>
        <v>46112</v>
      </c>
      <c r="C1716" s="341" t="s">
        <v>1246</v>
      </c>
      <c r="D1716" s="22"/>
      <c r="E1716" s="23"/>
      <c r="F1716" s="14"/>
      <c r="G1716" s="23"/>
      <c r="H1716" s="22"/>
      <c r="I1716" s="24"/>
      <c r="J1716" s="24"/>
      <c r="K1716" s="25"/>
      <c r="L1716" s="25"/>
      <c r="M1716" s="25"/>
      <c r="N1716" s="25"/>
      <c r="O1716" s="25"/>
      <c r="P1716" s="25"/>
      <c r="Q1716" s="26"/>
      <c r="R1716" s="25"/>
      <c r="S1716" s="25"/>
      <c r="T1716" s="27">
        <f t="shared" si="131"/>
        <v>0</v>
      </c>
      <c r="U1716" s="27">
        <f t="shared" si="132"/>
        <v>0</v>
      </c>
      <c r="V1716" s="25"/>
      <c r="W1716" s="27" t="str">
        <f t="shared" si="133"/>
        <v/>
      </c>
      <c r="X1716" s="43" t="str">
        <f t="shared" si="134"/>
        <v>OK</v>
      </c>
      <c r="Y1716" s="681" t="str">
        <f t="shared" si="135"/>
        <v/>
      </c>
    </row>
    <row r="1717" spans="1:25" x14ac:dyDescent="0.25">
      <c r="A1717" s="68" t="str">
        <f>'0'!$A$4</f>
        <v>………………..</v>
      </c>
      <c r="B1717" s="341">
        <f>'0'!$A$2</f>
        <v>46112</v>
      </c>
      <c r="C1717" s="341" t="s">
        <v>1246</v>
      </c>
      <c r="D1717" s="22"/>
      <c r="E1717" s="23"/>
      <c r="F1717" s="14"/>
      <c r="G1717" s="23"/>
      <c r="H1717" s="22"/>
      <c r="I1717" s="24"/>
      <c r="J1717" s="24"/>
      <c r="K1717" s="25"/>
      <c r="L1717" s="25"/>
      <c r="M1717" s="25"/>
      <c r="N1717" s="25"/>
      <c r="O1717" s="25"/>
      <c r="P1717" s="25"/>
      <c r="Q1717" s="26"/>
      <c r="R1717" s="25"/>
      <c r="S1717" s="25"/>
      <c r="T1717" s="27">
        <f t="shared" si="131"/>
        <v>0</v>
      </c>
      <c r="U1717" s="27">
        <f t="shared" si="132"/>
        <v>0</v>
      </c>
      <c r="V1717" s="25"/>
      <c r="W1717" s="27" t="str">
        <f t="shared" si="133"/>
        <v/>
      </c>
      <c r="X1717" s="43" t="str">
        <f t="shared" si="134"/>
        <v>OK</v>
      </c>
      <c r="Y1717" s="681" t="str">
        <f t="shared" si="135"/>
        <v/>
      </c>
    </row>
    <row r="1718" spans="1:25" x14ac:dyDescent="0.25">
      <c r="A1718" s="68" t="str">
        <f>'0'!$A$4</f>
        <v>………………..</v>
      </c>
      <c r="B1718" s="341">
        <f>'0'!$A$2</f>
        <v>46112</v>
      </c>
      <c r="C1718" s="341" t="s">
        <v>1246</v>
      </c>
      <c r="D1718" s="22"/>
      <c r="E1718" s="23"/>
      <c r="F1718" s="14"/>
      <c r="G1718" s="23"/>
      <c r="H1718" s="22"/>
      <c r="I1718" s="24"/>
      <c r="J1718" s="24"/>
      <c r="K1718" s="25"/>
      <c r="L1718" s="25"/>
      <c r="M1718" s="25"/>
      <c r="N1718" s="25"/>
      <c r="O1718" s="25"/>
      <c r="P1718" s="25"/>
      <c r="Q1718" s="26"/>
      <c r="R1718" s="25"/>
      <c r="S1718" s="25"/>
      <c r="T1718" s="27">
        <f t="shared" si="131"/>
        <v>0</v>
      </c>
      <c r="U1718" s="27">
        <f t="shared" si="132"/>
        <v>0</v>
      </c>
      <c r="V1718" s="25"/>
      <c r="W1718" s="27" t="str">
        <f t="shared" si="133"/>
        <v/>
      </c>
      <c r="X1718" s="43" t="str">
        <f t="shared" si="134"/>
        <v>OK</v>
      </c>
      <c r="Y1718" s="681" t="str">
        <f t="shared" si="135"/>
        <v/>
      </c>
    </row>
    <row r="1719" spans="1:25" x14ac:dyDescent="0.25">
      <c r="A1719" s="68" t="str">
        <f>'0'!$A$4</f>
        <v>………………..</v>
      </c>
      <c r="B1719" s="341">
        <f>'0'!$A$2</f>
        <v>46112</v>
      </c>
      <c r="C1719" s="341" t="s">
        <v>1246</v>
      </c>
      <c r="D1719" s="22"/>
      <c r="E1719" s="23"/>
      <c r="F1719" s="14"/>
      <c r="G1719" s="23"/>
      <c r="H1719" s="22"/>
      <c r="I1719" s="24"/>
      <c r="J1719" s="24"/>
      <c r="K1719" s="25"/>
      <c r="L1719" s="25"/>
      <c r="M1719" s="25"/>
      <c r="N1719" s="25"/>
      <c r="O1719" s="25"/>
      <c r="P1719" s="25"/>
      <c r="Q1719" s="26"/>
      <c r="R1719" s="25"/>
      <c r="S1719" s="25"/>
      <c r="T1719" s="27">
        <f t="shared" si="131"/>
        <v>0</v>
      </c>
      <c r="U1719" s="27">
        <f t="shared" si="132"/>
        <v>0</v>
      </c>
      <c r="V1719" s="25"/>
      <c r="W1719" s="27" t="str">
        <f t="shared" si="133"/>
        <v/>
      </c>
      <c r="X1719" s="43" t="str">
        <f t="shared" si="134"/>
        <v>OK</v>
      </c>
      <c r="Y1719" s="681" t="str">
        <f t="shared" si="135"/>
        <v/>
      </c>
    </row>
    <row r="1720" spans="1:25" x14ac:dyDescent="0.25">
      <c r="A1720" s="68" t="str">
        <f>'0'!$A$4</f>
        <v>………………..</v>
      </c>
      <c r="B1720" s="341">
        <f>'0'!$A$2</f>
        <v>46112</v>
      </c>
      <c r="C1720" s="341" t="s">
        <v>1246</v>
      </c>
      <c r="D1720" s="22"/>
      <c r="E1720" s="23"/>
      <c r="F1720" s="14"/>
      <c r="G1720" s="23"/>
      <c r="H1720" s="22"/>
      <c r="I1720" s="24"/>
      <c r="J1720" s="24"/>
      <c r="K1720" s="25"/>
      <c r="L1720" s="25"/>
      <c r="M1720" s="25"/>
      <c r="N1720" s="25"/>
      <c r="O1720" s="25"/>
      <c r="P1720" s="25"/>
      <c r="Q1720" s="26"/>
      <c r="R1720" s="25"/>
      <c r="S1720" s="25"/>
      <c r="T1720" s="27">
        <f t="shared" si="131"/>
        <v>0</v>
      </c>
      <c r="U1720" s="27">
        <f t="shared" si="132"/>
        <v>0</v>
      </c>
      <c r="V1720" s="25"/>
      <c r="W1720" s="27" t="str">
        <f t="shared" si="133"/>
        <v/>
      </c>
      <c r="X1720" s="43" t="str">
        <f t="shared" si="134"/>
        <v>OK</v>
      </c>
      <c r="Y1720" s="681" t="str">
        <f t="shared" si="135"/>
        <v/>
      </c>
    </row>
    <row r="1721" spans="1:25" x14ac:dyDescent="0.25">
      <c r="A1721" s="68" t="str">
        <f>'0'!$A$4</f>
        <v>………………..</v>
      </c>
      <c r="B1721" s="341">
        <f>'0'!$A$2</f>
        <v>46112</v>
      </c>
      <c r="C1721" s="341" t="s">
        <v>1246</v>
      </c>
      <c r="D1721" s="22"/>
      <c r="E1721" s="23"/>
      <c r="F1721" s="14"/>
      <c r="G1721" s="23"/>
      <c r="H1721" s="22"/>
      <c r="I1721" s="24"/>
      <c r="J1721" s="24"/>
      <c r="K1721" s="25"/>
      <c r="L1721" s="25"/>
      <c r="M1721" s="25"/>
      <c r="N1721" s="25"/>
      <c r="O1721" s="25"/>
      <c r="P1721" s="25"/>
      <c r="Q1721" s="26"/>
      <c r="R1721" s="25"/>
      <c r="S1721" s="25"/>
      <c r="T1721" s="27">
        <f t="shared" si="131"/>
        <v>0</v>
      </c>
      <c r="U1721" s="27">
        <f t="shared" si="132"/>
        <v>0</v>
      </c>
      <c r="V1721" s="25"/>
      <c r="W1721" s="27" t="str">
        <f t="shared" si="133"/>
        <v/>
      </c>
      <c r="X1721" s="43" t="str">
        <f t="shared" si="134"/>
        <v>OK</v>
      </c>
      <c r="Y1721" s="681" t="str">
        <f t="shared" si="135"/>
        <v/>
      </c>
    </row>
    <row r="1722" spans="1:25" x14ac:dyDescent="0.25">
      <c r="A1722" s="68" t="str">
        <f>'0'!$A$4</f>
        <v>………………..</v>
      </c>
      <c r="B1722" s="341">
        <f>'0'!$A$2</f>
        <v>46112</v>
      </c>
      <c r="C1722" s="341" t="s">
        <v>1246</v>
      </c>
      <c r="D1722" s="22"/>
      <c r="E1722" s="23"/>
      <c r="F1722" s="14"/>
      <c r="G1722" s="23"/>
      <c r="H1722" s="22"/>
      <c r="I1722" s="24"/>
      <c r="J1722" s="24"/>
      <c r="K1722" s="25"/>
      <c r="L1722" s="25"/>
      <c r="M1722" s="25"/>
      <c r="N1722" s="25"/>
      <c r="O1722" s="25"/>
      <c r="P1722" s="25"/>
      <c r="Q1722" s="26"/>
      <c r="R1722" s="25"/>
      <c r="S1722" s="25"/>
      <c r="T1722" s="27">
        <f t="shared" si="131"/>
        <v>0</v>
      </c>
      <c r="U1722" s="27">
        <f t="shared" si="132"/>
        <v>0</v>
      </c>
      <c r="V1722" s="25"/>
      <c r="W1722" s="27" t="str">
        <f t="shared" si="133"/>
        <v/>
      </c>
      <c r="X1722" s="43" t="str">
        <f t="shared" si="134"/>
        <v>OK</v>
      </c>
      <c r="Y1722" s="681" t="str">
        <f t="shared" si="135"/>
        <v/>
      </c>
    </row>
    <row r="1723" spans="1:25" x14ac:dyDescent="0.25">
      <c r="A1723" s="68" t="str">
        <f>'0'!$A$4</f>
        <v>………………..</v>
      </c>
      <c r="B1723" s="341">
        <f>'0'!$A$2</f>
        <v>46112</v>
      </c>
      <c r="C1723" s="341" t="s">
        <v>1246</v>
      </c>
      <c r="D1723" s="22"/>
      <c r="E1723" s="23"/>
      <c r="F1723" s="14"/>
      <c r="G1723" s="23"/>
      <c r="H1723" s="22"/>
      <c r="I1723" s="24"/>
      <c r="J1723" s="24"/>
      <c r="K1723" s="25"/>
      <c r="L1723" s="25"/>
      <c r="M1723" s="25"/>
      <c r="N1723" s="25"/>
      <c r="O1723" s="25"/>
      <c r="P1723" s="25"/>
      <c r="Q1723" s="26"/>
      <c r="R1723" s="25"/>
      <c r="S1723" s="25"/>
      <c r="T1723" s="27">
        <f t="shared" si="131"/>
        <v>0</v>
      </c>
      <c r="U1723" s="27">
        <f t="shared" si="132"/>
        <v>0</v>
      </c>
      <c r="V1723" s="25"/>
      <c r="W1723" s="27" t="str">
        <f t="shared" si="133"/>
        <v/>
      </c>
      <c r="X1723" s="43" t="str">
        <f t="shared" si="134"/>
        <v>OK</v>
      </c>
      <c r="Y1723" s="681" t="str">
        <f t="shared" si="135"/>
        <v/>
      </c>
    </row>
    <row r="1724" spans="1:25" x14ac:dyDescent="0.25">
      <c r="A1724" s="68" t="str">
        <f>'0'!$A$4</f>
        <v>………………..</v>
      </c>
      <c r="B1724" s="341">
        <f>'0'!$A$2</f>
        <v>46112</v>
      </c>
      <c r="C1724" s="341" t="s">
        <v>1246</v>
      </c>
      <c r="D1724" s="22"/>
      <c r="E1724" s="23"/>
      <c r="F1724" s="14"/>
      <c r="G1724" s="23"/>
      <c r="H1724" s="22"/>
      <c r="I1724" s="24"/>
      <c r="J1724" s="24"/>
      <c r="K1724" s="25"/>
      <c r="L1724" s="25"/>
      <c r="M1724" s="25"/>
      <c r="N1724" s="25"/>
      <c r="O1724" s="25"/>
      <c r="P1724" s="25"/>
      <c r="Q1724" s="26"/>
      <c r="R1724" s="25"/>
      <c r="S1724" s="25"/>
      <c r="T1724" s="27">
        <f t="shared" si="131"/>
        <v>0</v>
      </c>
      <c r="U1724" s="27">
        <f t="shared" si="132"/>
        <v>0</v>
      </c>
      <c r="V1724" s="25"/>
      <c r="W1724" s="27" t="str">
        <f t="shared" si="133"/>
        <v/>
      </c>
      <c r="X1724" s="43" t="str">
        <f t="shared" si="134"/>
        <v>OK</v>
      </c>
      <c r="Y1724" s="681" t="str">
        <f t="shared" si="135"/>
        <v/>
      </c>
    </row>
    <row r="1725" spans="1:25" x14ac:dyDescent="0.25">
      <c r="A1725" s="68" t="str">
        <f>'0'!$A$4</f>
        <v>………………..</v>
      </c>
      <c r="B1725" s="341">
        <f>'0'!$A$2</f>
        <v>46112</v>
      </c>
      <c r="C1725" s="341" t="s">
        <v>1246</v>
      </c>
      <c r="D1725" s="22"/>
      <c r="E1725" s="23"/>
      <c r="F1725" s="14"/>
      <c r="G1725" s="23"/>
      <c r="H1725" s="22"/>
      <c r="I1725" s="24"/>
      <c r="J1725" s="24"/>
      <c r="K1725" s="25"/>
      <c r="L1725" s="25"/>
      <c r="M1725" s="25"/>
      <c r="N1725" s="25"/>
      <c r="O1725" s="25"/>
      <c r="P1725" s="25"/>
      <c r="Q1725" s="26"/>
      <c r="R1725" s="25"/>
      <c r="S1725" s="25"/>
      <c r="T1725" s="27">
        <f t="shared" si="131"/>
        <v>0</v>
      </c>
      <c r="U1725" s="27">
        <f t="shared" si="132"/>
        <v>0</v>
      </c>
      <c r="V1725" s="25"/>
      <c r="W1725" s="27" t="str">
        <f t="shared" si="133"/>
        <v/>
      </c>
      <c r="X1725" s="43" t="str">
        <f t="shared" si="134"/>
        <v>OK</v>
      </c>
      <c r="Y1725" s="681" t="str">
        <f t="shared" si="135"/>
        <v/>
      </c>
    </row>
    <row r="1726" spans="1:25" x14ac:dyDescent="0.25">
      <c r="A1726" s="68" t="str">
        <f>'0'!$A$4</f>
        <v>………………..</v>
      </c>
      <c r="B1726" s="341">
        <f>'0'!$A$2</f>
        <v>46112</v>
      </c>
      <c r="C1726" s="341" t="s">
        <v>1246</v>
      </c>
      <c r="D1726" s="22"/>
      <c r="E1726" s="23"/>
      <c r="F1726" s="14"/>
      <c r="G1726" s="23"/>
      <c r="H1726" s="22"/>
      <c r="I1726" s="24"/>
      <c r="J1726" s="24"/>
      <c r="K1726" s="25"/>
      <c r="L1726" s="25"/>
      <c r="M1726" s="25"/>
      <c r="N1726" s="25"/>
      <c r="O1726" s="25"/>
      <c r="P1726" s="25"/>
      <c r="Q1726" s="26"/>
      <c r="R1726" s="25"/>
      <c r="S1726" s="25"/>
      <c r="T1726" s="27">
        <f t="shared" si="131"/>
        <v>0</v>
      </c>
      <c r="U1726" s="27">
        <f t="shared" si="132"/>
        <v>0</v>
      </c>
      <c r="V1726" s="25"/>
      <c r="W1726" s="27" t="str">
        <f t="shared" si="133"/>
        <v/>
      </c>
      <c r="X1726" s="43" t="str">
        <f t="shared" si="134"/>
        <v>OK</v>
      </c>
      <c r="Y1726" s="681" t="str">
        <f t="shared" si="135"/>
        <v/>
      </c>
    </row>
    <row r="1727" spans="1:25" x14ac:dyDescent="0.25">
      <c r="A1727" s="68" t="str">
        <f>'0'!$A$4</f>
        <v>………………..</v>
      </c>
      <c r="B1727" s="341">
        <f>'0'!$A$2</f>
        <v>46112</v>
      </c>
      <c r="C1727" s="341" t="s">
        <v>1246</v>
      </c>
      <c r="D1727" s="22"/>
      <c r="E1727" s="23"/>
      <c r="F1727" s="14"/>
      <c r="G1727" s="23"/>
      <c r="H1727" s="22"/>
      <c r="I1727" s="24"/>
      <c r="J1727" s="24"/>
      <c r="K1727" s="25"/>
      <c r="L1727" s="25"/>
      <c r="M1727" s="25"/>
      <c r="N1727" s="25"/>
      <c r="O1727" s="25"/>
      <c r="P1727" s="25"/>
      <c r="Q1727" s="26"/>
      <c r="R1727" s="25"/>
      <c r="S1727" s="25"/>
      <c r="T1727" s="27">
        <f t="shared" si="131"/>
        <v>0</v>
      </c>
      <c r="U1727" s="27">
        <f t="shared" si="132"/>
        <v>0</v>
      </c>
      <c r="V1727" s="25"/>
      <c r="W1727" s="27" t="str">
        <f t="shared" si="133"/>
        <v/>
      </c>
      <c r="X1727" s="43" t="str">
        <f t="shared" si="134"/>
        <v>OK</v>
      </c>
      <c r="Y1727" s="681" t="str">
        <f t="shared" si="135"/>
        <v/>
      </c>
    </row>
    <row r="1728" spans="1:25" x14ac:dyDescent="0.25">
      <c r="A1728" s="68" t="str">
        <f>'0'!$A$4</f>
        <v>………………..</v>
      </c>
      <c r="B1728" s="341">
        <f>'0'!$A$2</f>
        <v>46112</v>
      </c>
      <c r="C1728" s="341" t="s">
        <v>1246</v>
      </c>
      <c r="D1728" s="22"/>
      <c r="E1728" s="23"/>
      <c r="F1728" s="14"/>
      <c r="G1728" s="23"/>
      <c r="H1728" s="22"/>
      <c r="I1728" s="24"/>
      <c r="J1728" s="24"/>
      <c r="K1728" s="25"/>
      <c r="L1728" s="25"/>
      <c r="M1728" s="25"/>
      <c r="N1728" s="25"/>
      <c r="O1728" s="25"/>
      <c r="P1728" s="25"/>
      <c r="Q1728" s="26"/>
      <c r="R1728" s="25"/>
      <c r="S1728" s="25"/>
      <c r="T1728" s="27">
        <f t="shared" si="131"/>
        <v>0</v>
      </c>
      <c r="U1728" s="27">
        <f t="shared" si="132"/>
        <v>0</v>
      </c>
      <c r="V1728" s="25"/>
      <c r="W1728" s="27" t="str">
        <f t="shared" si="133"/>
        <v/>
      </c>
      <c r="X1728" s="43" t="str">
        <f t="shared" si="134"/>
        <v>OK</v>
      </c>
      <c r="Y1728" s="681" t="str">
        <f t="shared" si="135"/>
        <v/>
      </c>
    </row>
    <row r="1729" spans="1:25" x14ac:dyDescent="0.25">
      <c r="A1729" s="68" t="str">
        <f>'0'!$A$4</f>
        <v>………………..</v>
      </c>
      <c r="B1729" s="341">
        <f>'0'!$A$2</f>
        <v>46112</v>
      </c>
      <c r="C1729" s="341" t="s">
        <v>1246</v>
      </c>
      <c r="D1729" s="22"/>
      <c r="E1729" s="23"/>
      <c r="F1729" s="14"/>
      <c r="G1729" s="23"/>
      <c r="H1729" s="22"/>
      <c r="I1729" s="24"/>
      <c r="J1729" s="24"/>
      <c r="K1729" s="25"/>
      <c r="L1729" s="25"/>
      <c r="M1729" s="25"/>
      <c r="N1729" s="25"/>
      <c r="O1729" s="25"/>
      <c r="P1729" s="25"/>
      <c r="Q1729" s="26"/>
      <c r="R1729" s="25"/>
      <c r="S1729" s="25"/>
      <c r="T1729" s="27">
        <f t="shared" si="131"/>
        <v>0</v>
      </c>
      <c r="U1729" s="27">
        <f t="shared" si="132"/>
        <v>0</v>
      </c>
      <c r="V1729" s="25"/>
      <c r="W1729" s="27" t="str">
        <f t="shared" si="133"/>
        <v/>
      </c>
      <c r="X1729" s="43" t="str">
        <f t="shared" si="134"/>
        <v>OK</v>
      </c>
      <c r="Y1729" s="681" t="str">
        <f t="shared" si="135"/>
        <v/>
      </c>
    </row>
    <row r="1730" spans="1:25" x14ac:dyDescent="0.25">
      <c r="A1730" s="68" t="str">
        <f>'0'!$A$4</f>
        <v>………………..</v>
      </c>
      <c r="B1730" s="341">
        <f>'0'!$A$2</f>
        <v>46112</v>
      </c>
      <c r="C1730" s="341" t="s">
        <v>1246</v>
      </c>
      <c r="D1730" s="22"/>
      <c r="E1730" s="23"/>
      <c r="F1730" s="14"/>
      <c r="G1730" s="23"/>
      <c r="H1730" s="22"/>
      <c r="I1730" s="24"/>
      <c r="J1730" s="24"/>
      <c r="K1730" s="25"/>
      <c r="L1730" s="25"/>
      <c r="M1730" s="25"/>
      <c r="N1730" s="25"/>
      <c r="O1730" s="25"/>
      <c r="P1730" s="25"/>
      <c r="Q1730" s="26"/>
      <c r="R1730" s="25"/>
      <c r="S1730" s="25"/>
      <c r="T1730" s="27">
        <f t="shared" si="131"/>
        <v>0</v>
      </c>
      <c r="U1730" s="27">
        <f t="shared" si="132"/>
        <v>0</v>
      </c>
      <c r="V1730" s="25"/>
      <c r="W1730" s="27" t="str">
        <f t="shared" si="133"/>
        <v/>
      </c>
      <c r="X1730" s="43" t="str">
        <f t="shared" si="134"/>
        <v>OK</v>
      </c>
      <c r="Y1730" s="681" t="str">
        <f t="shared" si="135"/>
        <v/>
      </c>
    </row>
    <row r="1731" spans="1:25" x14ac:dyDescent="0.25">
      <c r="A1731" s="68" t="str">
        <f>'0'!$A$4</f>
        <v>………………..</v>
      </c>
      <c r="B1731" s="341">
        <f>'0'!$A$2</f>
        <v>46112</v>
      </c>
      <c r="C1731" s="341" t="s">
        <v>1246</v>
      </c>
      <c r="D1731" s="22"/>
      <c r="E1731" s="23"/>
      <c r="F1731" s="14"/>
      <c r="G1731" s="23"/>
      <c r="H1731" s="22"/>
      <c r="I1731" s="24"/>
      <c r="J1731" s="24"/>
      <c r="K1731" s="25"/>
      <c r="L1731" s="25"/>
      <c r="M1731" s="25"/>
      <c r="N1731" s="25"/>
      <c r="O1731" s="25"/>
      <c r="P1731" s="25"/>
      <c r="Q1731" s="26"/>
      <c r="R1731" s="25"/>
      <c r="S1731" s="25"/>
      <c r="T1731" s="27">
        <f t="shared" si="131"/>
        <v>0</v>
      </c>
      <c r="U1731" s="27">
        <f t="shared" si="132"/>
        <v>0</v>
      </c>
      <c r="V1731" s="25"/>
      <c r="W1731" s="27" t="str">
        <f t="shared" si="133"/>
        <v/>
      </c>
      <c r="X1731" s="43" t="str">
        <f t="shared" si="134"/>
        <v>OK</v>
      </c>
      <c r="Y1731" s="681" t="str">
        <f t="shared" si="135"/>
        <v/>
      </c>
    </row>
    <row r="1732" spans="1:25" x14ac:dyDescent="0.25">
      <c r="A1732" s="68" t="str">
        <f>'0'!$A$4</f>
        <v>………………..</v>
      </c>
      <c r="B1732" s="341">
        <f>'0'!$A$2</f>
        <v>46112</v>
      </c>
      <c r="C1732" s="341" t="s">
        <v>1246</v>
      </c>
      <c r="D1732" s="22"/>
      <c r="E1732" s="23"/>
      <c r="F1732" s="14"/>
      <c r="G1732" s="23"/>
      <c r="H1732" s="22"/>
      <c r="I1732" s="24"/>
      <c r="J1732" s="24"/>
      <c r="K1732" s="25"/>
      <c r="L1732" s="25"/>
      <c r="M1732" s="25"/>
      <c r="N1732" s="25"/>
      <c r="O1732" s="25"/>
      <c r="P1732" s="25"/>
      <c r="Q1732" s="26"/>
      <c r="R1732" s="25"/>
      <c r="S1732" s="25"/>
      <c r="T1732" s="27">
        <f t="shared" si="131"/>
        <v>0</v>
      </c>
      <c r="U1732" s="27">
        <f t="shared" si="132"/>
        <v>0</v>
      </c>
      <c r="V1732" s="25"/>
      <c r="W1732" s="27" t="str">
        <f t="shared" si="133"/>
        <v/>
      </c>
      <c r="X1732" s="43" t="str">
        <f t="shared" si="134"/>
        <v>OK</v>
      </c>
      <c r="Y1732" s="681" t="str">
        <f t="shared" si="135"/>
        <v/>
      </c>
    </row>
    <row r="1733" spans="1:25" x14ac:dyDescent="0.25">
      <c r="A1733" s="68" t="str">
        <f>'0'!$A$4</f>
        <v>………………..</v>
      </c>
      <c r="B1733" s="341">
        <f>'0'!$A$2</f>
        <v>46112</v>
      </c>
      <c r="C1733" s="341" t="s">
        <v>1246</v>
      </c>
      <c r="D1733" s="22"/>
      <c r="E1733" s="23"/>
      <c r="F1733" s="14"/>
      <c r="G1733" s="23"/>
      <c r="H1733" s="22"/>
      <c r="I1733" s="24"/>
      <c r="J1733" s="24"/>
      <c r="K1733" s="25"/>
      <c r="L1733" s="25"/>
      <c r="M1733" s="25"/>
      <c r="N1733" s="25"/>
      <c r="O1733" s="25"/>
      <c r="P1733" s="25"/>
      <c r="Q1733" s="26"/>
      <c r="R1733" s="25"/>
      <c r="S1733" s="25"/>
      <c r="T1733" s="27">
        <f t="shared" si="131"/>
        <v>0</v>
      </c>
      <c r="U1733" s="27">
        <f t="shared" si="132"/>
        <v>0</v>
      </c>
      <c r="V1733" s="25"/>
      <c r="W1733" s="27" t="str">
        <f t="shared" si="133"/>
        <v/>
      </c>
      <c r="X1733" s="43" t="str">
        <f t="shared" si="134"/>
        <v>OK</v>
      </c>
      <c r="Y1733" s="681" t="str">
        <f t="shared" si="135"/>
        <v/>
      </c>
    </row>
    <row r="1734" spans="1:25" x14ac:dyDescent="0.25">
      <c r="A1734" s="68" t="str">
        <f>'0'!$A$4</f>
        <v>………………..</v>
      </c>
      <c r="B1734" s="341">
        <f>'0'!$A$2</f>
        <v>46112</v>
      </c>
      <c r="C1734" s="341" t="s">
        <v>1246</v>
      </c>
      <c r="D1734" s="22"/>
      <c r="E1734" s="23"/>
      <c r="F1734" s="14"/>
      <c r="G1734" s="23"/>
      <c r="H1734" s="22"/>
      <c r="I1734" s="24"/>
      <c r="J1734" s="24"/>
      <c r="K1734" s="25"/>
      <c r="L1734" s="25"/>
      <c r="M1734" s="25"/>
      <c r="N1734" s="25"/>
      <c r="O1734" s="25"/>
      <c r="P1734" s="25"/>
      <c r="Q1734" s="26"/>
      <c r="R1734" s="25"/>
      <c r="S1734" s="25"/>
      <c r="T1734" s="27">
        <f t="shared" si="131"/>
        <v>0</v>
      </c>
      <c r="U1734" s="27">
        <f t="shared" si="132"/>
        <v>0</v>
      </c>
      <c r="V1734" s="25"/>
      <c r="W1734" s="27" t="str">
        <f t="shared" si="133"/>
        <v/>
      </c>
      <c r="X1734" s="43" t="str">
        <f t="shared" si="134"/>
        <v>OK</v>
      </c>
      <c r="Y1734" s="681" t="str">
        <f t="shared" si="135"/>
        <v/>
      </c>
    </row>
    <row r="1735" spans="1:25" x14ac:dyDescent="0.25">
      <c r="A1735" s="68" t="str">
        <f>'0'!$A$4</f>
        <v>………………..</v>
      </c>
      <c r="B1735" s="341">
        <f>'0'!$A$2</f>
        <v>46112</v>
      </c>
      <c r="C1735" s="341" t="s">
        <v>1246</v>
      </c>
      <c r="D1735" s="22"/>
      <c r="E1735" s="23"/>
      <c r="F1735" s="14"/>
      <c r="G1735" s="23"/>
      <c r="H1735" s="22"/>
      <c r="I1735" s="24"/>
      <c r="J1735" s="24"/>
      <c r="K1735" s="25"/>
      <c r="L1735" s="25"/>
      <c r="M1735" s="25"/>
      <c r="N1735" s="25"/>
      <c r="O1735" s="25"/>
      <c r="P1735" s="25"/>
      <c r="Q1735" s="26"/>
      <c r="R1735" s="25"/>
      <c r="S1735" s="25"/>
      <c r="T1735" s="27">
        <f t="shared" si="131"/>
        <v>0</v>
      </c>
      <c r="U1735" s="27">
        <f t="shared" si="132"/>
        <v>0</v>
      </c>
      <c r="V1735" s="25"/>
      <c r="W1735" s="27" t="str">
        <f t="shared" si="133"/>
        <v/>
      </c>
      <c r="X1735" s="43" t="str">
        <f t="shared" si="134"/>
        <v>OK</v>
      </c>
      <c r="Y1735" s="681" t="str">
        <f t="shared" si="135"/>
        <v/>
      </c>
    </row>
    <row r="1736" spans="1:25" x14ac:dyDescent="0.25">
      <c r="A1736" s="68" t="str">
        <f>'0'!$A$4</f>
        <v>………………..</v>
      </c>
      <c r="B1736" s="341">
        <f>'0'!$A$2</f>
        <v>46112</v>
      </c>
      <c r="C1736" s="341" t="s">
        <v>1246</v>
      </c>
      <c r="D1736" s="22"/>
      <c r="E1736" s="23"/>
      <c r="F1736" s="14"/>
      <c r="G1736" s="23"/>
      <c r="H1736" s="22"/>
      <c r="I1736" s="24"/>
      <c r="J1736" s="24"/>
      <c r="K1736" s="25"/>
      <c r="L1736" s="25"/>
      <c r="M1736" s="25"/>
      <c r="N1736" s="25"/>
      <c r="O1736" s="25"/>
      <c r="P1736" s="25"/>
      <c r="Q1736" s="26"/>
      <c r="R1736" s="25"/>
      <c r="S1736" s="25"/>
      <c r="T1736" s="27">
        <f t="shared" si="131"/>
        <v>0</v>
      </c>
      <c r="U1736" s="27">
        <f t="shared" si="132"/>
        <v>0</v>
      </c>
      <c r="V1736" s="25"/>
      <c r="W1736" s="27" t="str">
        <f t="shared" si="133"/>
        <v/>
      </c>
      <c r="X1736" s="43" t="str">
        <f t="shared" si="134"/>
        <v>OK</v>
      </c>
      <c r="Y1736" s="681" t="str">
        <f t="shared" si="135"/>
        <v/>
      </c>
    </row>
    <row r="1737" spans="1:25" x14ac:dyDescent="0.25">
      <c r="A1737" s="68" t="str">
        <f>'0'!$A$4</f>
        <v>………………..</v>
      </c>
      <c r="B1737" s="341">
        <f>'0'!$A$2</f>
        <v>46112</v>
      </c>
      <c r="C1737" s="341" t="s">
        <v>1246</v>
      </c>
      <c r="D1737" s="22"/>
      <c r="E1737" s="23"/>
      <c r="F1737" s="14"/>
      <c r="G1737" s="23"/>
      <c r="H1737" s="22"/>
      <c r="I1737" s="24"/>
      <c r="J1737" s="24"/>
      <c r="K1737" s="25"/>
      <c r="L1737" s="25"/>
      <c r="M1737" s="25"/>
      <c r="N1737" s="25"/>
      <c r="O1737" s="25"/>
      <c r="P1737" s="25"/>
      <c r="Q1737" s="26"/>
      <c r="R1737" s="25"/>
      <c r="S1737" s="25"/>
      <c r="T1737" s="27">
        <f t="shared" ref="T1737:T1800" si="136">N1737+P1737-R1737</f>
        <v>0</v>
      </c>
      <c r="U1737" s="27">
        <f t="shared" ref="U1737:U1800" si="137">O1737+Q1737-S1737</f>
        <v>0</v>
      </c>
      <c r="V1737" s="25"/>
      <c r="W1737" s="27" t="str">
        <f t="shared" ref="W1737:W1800" si="138">IF(K1737="","",K1737-M1737-(P1737-Q1737))</f>
        <v/>
      </c>
      <c r="X1737" s="43" t="str">
        <f t="shared" ref="X1737:X1800" si="139">IF(ROUND(T1737-V1737,2)&gt;=0,"OK","Просрочието не може да надхвърля задължението")</f>
        <v>OK</v>
      </c>
      <c r="Y1737" s="681" t="str">
        <f t="shared" ref="Y1737:Y1800" si="140">IF(COUNTBLANK(D1737:W1737)=18,"",IF(D1737="999999999","",IF(ISNUMBER(VALUE(D1737)),IF(LEN(D1737)&lt;&gt;9,"Въведеното ЕИК е твърде късо или твърде дълго",IF(OR(MOD(MID(D1737,1,1)*1+MID(D1737,2,1)*2+MID(D1737,3,1)*3+MID(D1737,4,1)*4+MID(D1737,5,1)*5+MID(D1737,6,1)*6+MID(D1737,7,1)*7+MID(D1737,8,1)*8,11)-MID(D1737,9,1)=0,AND(MOD(MID(D1737,1,1)*3+MID(D1737,2,1)*4+MID(D1737,3,1)*5+MID(D1737,4,1)*6+MID(D1737,5,1)*7+MID(D1737,6,1)*8+MID(D1737,7,1)*9+MID(D1737,8,1)*10,11)=10,MID(D1737,9,1)*1=0),MOD(MID(D1737,1,1)*3+MID(D1737,2,1)*4+MID(D1737,3,1)*5+MID(D1737,4,1)*6+MID(D1737,5,1)*7+MID(D1737,6,1)*8+MID(D1737,7,1)*9+MID(D1737,8,1)*10,11)-MID(D1737,9,1)=0),"","Въведеното ЕИК е невалидно")),"Въведеното ЕИК съдържа непозволени символи")))</f>
        <v/>
      </c>
    </row>
    <row r="1738" spans="1:25" x14ac:dyDescent="0.25">
      <c r="A1738" s="68" t="str">
        <f>'0'!$A$4</f>
        <v>………………..</v>
      </c>
      <c r="B1738" s="341">
        <f>'0'!$A$2</f>
        <v>46112</v>
      </c>
      <c r="C1738" s="341" t="s">
        <v>1246</v>
      </c>
      <c r="D1738" s="22"/>
      <c r="E1738" s="23"/>
      <c r="F1738" s="14"/>
      <c r="G1738" s="23"/>
      <c r="H1738" s="22"/>
      <c r="I1738" s="24"/>
      <c r="J1738" s="24"/>
      <c r="K1738" s="25"/>
      <c r="L1738" s="25"/>
      <c r="M1738" s="25"/>
      <c r="N1738" s="25"/>
      <c r="O1738" s="25"/>
      <c r="P1738" s="25"/>
      <c r="Q1738" s="26"/>
      <c r="R1738" s="25"/>
      <c r="S1738" s="25"/>
      <c r="T1738" s="27">
        <f t="shared" si="136"/>
        <v>0</v>
      </c>
      <c r="U1738" s="27">
        <f t="shared" si="137"/>
        <v>0</v>
      </c>
      <c r="V1738" s="25"/>
      <c r="W1738" s="27" t="str">
        <f t="shared" si="138"/>
        <v/>
      </c>
      <c r="X1738" s="43" t="str">
        <f t="shared" si="139"/>
        <v>OK</v>
      </c>
      <c r="Y1738" s="681" t="str">
        <f t="shared" si="140"/>
        <v/>
      </c>
    </row>
    <row r="1739" spans="1:25" x14ac:dyDescent="0.25">
      <c r="A1739" s="68" t="str">
        <f>'0'!$A$4</f>
        <v>………………..</v>
      </c>
      <c r="B1739" s="341">
        <f>'0'!$A$2</f>
        <v>46112</v>
      </c>
      <c r="C1739" s="341" t="s">
        <v>1246</v>
      </c>
      <c r="D1739" s="22"/>
      <c r="E1739" s="23"/>
      <c r="F1739" s="14"/>
      <c r="G1739" s="23"/>
      <c r="H1739" s="22"/>
      <c r="I1739" s="24"/>
      <c r="J1739" s="24"/>
      <c r="K1739" s="25"/>
      <c r="L1739" s="25"/>
      <c r="M1739" s="25"/>
      <c r="N1739" s="25"/>
      <c r="O1739" s="25"/>
      <c r="P1739" s="25"/>
      <c r="Q1739" s="26"/>
      <c r="R1739" s="25"/>
      <c r="S1739" s="25"/>
      <c r="T1739" s="27">
        <f t="shared" si="136"/>
        <v>0</v>
      </c>
      <c r="U1739" s="27">
        <f t="shared" si="137"/>
        <v>0</v>
      </c>
      <c r="V1739" s="25"/>
      <c r="W1739" s="27" t="str">
        <f t="shared" si="138"/>
        <v/>
      </c>
      <c r="X1739" s="43" t="str">
        <f t="shared" si="139"/>
        <v>OK</v>
      </c>
      <c r="Y1739" s="681" t="str">
        <f t="shared" si="140"/>
        <v/>
      </c>
    </row>
    <row r="1740" spans="1:25" x14ac:dyDescent="0.25">
      <c r="A1740" s="68" t="str">
        <f>'0'!$A$4</f>
        <v>………………..</v>
      </c>
      <c r="B1740" s="341">
        <f>'0'!$A$2</f>
        <v>46112</v>
      </c>
      <c r="C1740" s="341" t="s">
        <v>1246</v>
      </c>
      <c r="D1740" s="22"/>
      <c r="E1740" s="23"/>
      <c r="F1740" s="14"/>
      <c r="G1740" s="23"/>
      <c r="H1740" s="22"/>
      <c r="I1740" s="24"/>
      <c r="J1740" s="24"/>
      <c r="K1740" s="25"/>
      <c r="L1740" s="25"/>
      <c r="M1740" s="25"/>
      <c r="N1740" s="25"/>
      <c r="O1740" s="25"/>
      <c r="P1740" s="25"/>
      <c r="Q1740" s="26"/>
      <c r="R1740" s="25"/>
      <c r="S1740" s="25"/>
      <c r="T1740" s="27">
        <f t="shared" si="136"/>
        <v>0</v>
      </c>
      <c r="U1740" s="27">
        <f t="shared" si="137"/>
        <v>0</v>
      </c>
      <c r="V1740" s="25"/>
      <c r="W1740" s="27" t="str">
        <f t="shared" si="138"/>
        <v/>
      </c>
      <c r="X1740" s="43" t="str">
        <f t="shared" si="139"/>
        <v>OK</v>
      </c>
      <c r="Y1740" s="681" t="str">
        <f t="shared" si="140"/>
        <v/>
      </c>
    </row>
    <row r="1741" spans="1:25" x14ac:dyDescent="0.25">
      <c r="A1741" s="68" t="str">
        <f>'0'!$A$4</f>
        <v>………………..</v>
      </c>
      <c r="B1741" s="341">
        <f>'0'!$A$2</f>
        <v>46112</v>
      </c>
      <c r="C1741" s="341" t="s">
        <v>1246</v>
      </c>
      <c r="D1741" s="22"/>
      <c r="E1741" s="23"/>
      <c r="F1741" s="14"/>
      <c r="G1741" s="23"/>
      <c r="H1741" s="22"/>
      <c r="I1741" s="24"/>
      <c r="J1741" s="24"/>
      <c r="K1741" s="25"/>
      <c r="L1741" s="25"/>
      <c r="M1741" s="25"/>
      <c r="N1741" s="25"/>
      <c r="O1741" s="25"/>
      <c r="P1741" s="25"/>
      <c r="Q1741" s="26"/>
      <c r="R1741" s="25"/>
      <c r="S1741" s="25"/>
      <c r="T1741" s="27">
        <f t="shared" si="136"/>
        <v>0</v>
      </c>
      <c r="U1741" s="27">
        <f t="shared" si="137"/>
        <v>0</v>
      </c>
      <c r="V1741" s="25"/>
      <c r="W1741" s="27" t="str">
        <f t="shared" si="138"/>
        <v/>
      </c>
      <c r="X1741" s="43" t="str">
        <f t="shared" si="139"/>
        <v>OK</v>
      </c>
      <c r="Y1741" s="681" t="str">
        <f t="shared" si="140"/>
        <v/>
      </c>
    </row>
    <row r="1742" spans="1:25" x14ac:dyDescent="0.25">
      <c r="A1742" s="68" t="str">
        <f>'0'!$A$4</f>
        <v>………………..</v>
      </c>
      <c r="B1742" s="341">
        <f>'0'!$A$2</f>
        <v>46112</v>
      </c>
      <c r="C1742" s="341" t="s">
        <v>1246</v>
      </c>
      <c r="D1742" s="22"/>
      <c r="E1742" s="23"/>
      <c r="F1742" s="14"/>
      <c r="G1742" s="23"/>
      <c r="H1742" s="22"/>
      <c r="I1742" s="24"/>
      <c r="J1742" s="24"/>
      <c r="K1742" s="25"/>
      <c r="L1742" s="25"/>
      <c r="M1742" s="25"/>
      <c r="N1742" s="25"/>
      <c r="O1742" s="25"/>
      <c r="P1742" s="25"/>
      <c r="Q1742" s="26"/>
      <c r="R1742" s="25"/>
      <c r="S1742" s="25"/>
      <c r="T1742" s="27">
        <f t="shared" si="136"/>
        <v>0</v>
      </c>
      <c r="U1742" s="27">
        <f t="shared" si="137"/>
        <v>0</v>
      </c>
      <c r="V1742" s="25"/>
      <c r="W1742" s="27" t="str">
        <f t="shared" si="138"/>
        <v/>
      </c>
      <c r="X1742" s="43" t="str">
        <f t="shared" si="139"/>
        <v>OK</v>
      </c>
      <c r="Y1742" s="681" t="str">
        <f t="shared" si="140"/>
        <v/>
      </c>
    </row>
    <row r="1743" spans="1:25" x14ac:dyDescent="0.25">
      <c r="A1743" s="68" t="str">
        <f>'0'!$A$4</f>
        <v>………………..</v>
      </c>
      <c r="B1743" s="341">
        <f>'0'!$A$2</f>
        <v>46112</v>
      </c>
      <c r="C1743" s="341" t="s">
        <v>1246</v>
      </c>
      <c r="D1743" s="22"/>
      <c r="E1743" s="23"/>
      <c r="F1743" s="14"/>
      <c r="G1743" s="23"/>
      <c r="H1743" s="22"/>
      <c r="I1743" s="24"/>
      <c r="J1743" s="24"/>
      <c r="K1743" s="25"/>
      <c r="L1743" s="25"/>
      <c r="M1743" s="25"/>
      <c r="N1743" s="25"/>
      <c r="O1743" s="25"/>
      <c r="P1743" s="25"/>
      <c r="Q1743" s="26"/>
      <c r="R1743" s="25"/>
      <c r="S1743" s="25"/>
      <c r="T1743" s="27">
        <f t="shared" si="136"/>
        <v>0</v>
      </c>
      <c r="U1743" s="27">
        <f t="shared" si="137"/>
        <v>0</v>
      </c>
      <c r="V1743" s="25"/>
      <c r="W1743" s="27" t="str">
        <f t="shared" si="138"/>
        <v/>
      </c>
      <c r="X1743" s="43" t="str">
        <f t="shared" si="139"/>
        <v>OK</v>
      </c>
      <c r="Y1743" s="681" t="str">
        <f t="shared" si="140"/>
        <v/>
      </c>
    </row>
    <row r="1744" spans="1:25" x14ac:dyDescent="0.25">
      <c r="A1744" s="68" t="str">
        <f>'0'!$A$4</f>
        <v>………………..</v>
      </c>
      <c r="B1744" s="341">
        <f>'0'!$A$2</f>
        <v>46112</v>
      </c>
      <c r="C1744" s="341" t="s">
        <v>1246</v>
      </c>
      <c r="D1744" s="22"/>
      <c r="E1744" s="23"/>
      <c r="F1744" s="14"/>
      <c r="G1744" s="23"/>
      <c r="H1744" s="22"/>
      <c r="I1744" s="24"/>
      <c r="J1744" s="24"/>
      <c r="K1744" s="25"/>
      <c r="L1744" s="25"/>
      <c r="M1744" s="25"/>
      <c r="N1744" s="25"/>
      <c r="O1744" s="25"/>
      <c r="P1744" s="25"/>
      <c r="Q1744" s="26"/>
      <c r="R1744" s="25"/>
      <c r="S1744" s="25"/>
      <c r="T1744" s="27">
        <f t="shared" si="136"/>
        <v>0</v>
      </c>
      <c r="U1744" s="27">
        <f t="shared" si="137"/>
        <v>0</v>
      </c>
      <c r="V1744" s="25"/>
      <c r="W1744" s="27" t="str">
        <f t="shared" si="138"/>
        <v/>
      </c>
      <c r="X1744" s="43" t="str">
        <f t="shared" si="139"/>
        <v>OK</v>
      </c>
      <c r="Y1744" s="681" t="str">
        <f t="shared" si="140"/>
        <v/>
      </c>
    </row>
    <row r="1745" spans="1:25" x14ac:dyDescent="0.25">
      <c r="A1745" s="68" t="str">
        <f>'0'!$A$4</f>
        <v>………………..</v>
      </c>
      <c r="B1745" s="341">
        <f>'0'!$A$2</f>
        <v>46112</v>
      </c>
      <c r="C1745" s="341" t="s">
        <v>1246</v>
      </c>
      <c r="D1745" s="22"/>
      <c r="E1745" s="23"/>
      <c r="F1745" s="14"/>
      <c r="G1745" s="23"/>
      <c r="H1745" s="22"/>
      <c r="I1745" s="24"/>
      <c r="J1745" s="24"/>
      <c r="K1745" s="25"/>
      <c r="L1745" s="25"/>
      <c r="M1745" s="25"/>
      <c r="N1745" s="25"/>
      <c r="O1745" s="25"/>
      <c r="P1745" s="25"/>
      <c r="Q1745" s="26"/>
      <c r="R1745" s="25"/>
      <c r="S1745" s="25"/>
      <c r="T1745" s="27">
        <f t="shared" si="136"/>
        <v>0</v>
      </c>
      <c r="U1745" s="27">
        <f t="shared" si="137"/>
        <v>0</v>
      </c>
      <c r="V1745" s="25"/>
      <c r="W1745" s="27" t="str">
        <f t="shared" si="138"/>
        <v/>
      </c>
      <c r="X1745" s="43" t="str">
        <f t="shared" si="139"/>
        <v>OK</v>
      </c>
      <c r="Y1745" s="681" t="str">
        <f t="shared" si="140"/>
        <v/>
      </c>
    </row>
    <row r="1746" spans="1:25" x14ac:dyDescent="0.25">
      <c r="A1746" s="68" t="str">
        <f>'0'!$A$4</f>
        <v>………………..</v>
      </c>
      <c r="B1746" s="341">
        <f>'0'!$A$2</f>
        <v>46112</v>
      </c>
      <c r="C1746" s="341" t="s">
        <v>1246</v>
      </c>
      <c r="D1746" s="22"/>
      <c r="E1746" s="23"/>
      <c r="F1746" s="14"/>
      <c r="G1746" s="23"/>
      <c r="H1746" s="22"/>
      <c r="I1746" s="24"/>
      <c r="J1746" s="24"/>
      <c r="K1746" s="25"/>
      <c r="L1746" s="25"/>
      <c r="M1746" s="25"/>
      <c r="N1746" s="25"/>
      <c r="O1746" s="25"/>
      <c r="P1746" s="25"/>
      <c r="Q1746" s="26"/>
      <c r="R1746" s="25"/>
      <c r="S1746" s="25"/>
      <c r="T1746" s="27">
        <f t="shared" si="136"/>
        <v>0</v>
      </c>
      <c r="U1746" s="27">
        <f t="shared" si="137"/>
        <v>0</v>
      </c>
      <c r="V1746" s="25"/>
      <c r="W1746" s="27" t="str">
        <f t="shared" si="138"/>
        <v/>
      </c>
      <c r="X1746" s="43" t="str">
        <f t="shared" si="139"/>
        <v>OK</v>
      </c>
      <c r="Y1746" s="681" t="str">
        <f t="shared" si="140"/>
        <v/>
      </c>
    </row>
    <row r="1747" spans="1:25" x14ac:dyDescent="0.25">
      <c r="A1747" s="68" t="str">
        <f>'0'!$A$4</f>
        <v>………………..</v>
      </c>
      <c r="B1747" s="341">
        <f>'0'!$A$2</f>
        <v>46112</v>
      </c>
      <c r="C1747" s="341" t="s">
        <v>1246</v>
      </c>
      <c r="D1747" s="22"/>
      <c r="E1747" s="23"/>
      <c r="F1747" s="14"/>
      <c r="G1747" s="23"/>
      <c r="H1747" s="22"/>
      <c r="I1747" s="24"/>
      <c r="J1747" s="24"/>
      <c r="K1747" s="25"/>
      <c r="L1747" s="25"/>
      <c r="M1747" s="25"/>
      <c r="N1747" s="25"/>
      <c r="O1747" s="25"/>
      <c r="P1747" s="25"/>
      <c r="Q1747" s="26"/>
      <c r="R1747" s="25"/>
      <c r="S1747" s="25"/>
      <c r="T1747" s="27">
        <f t="shared" si="136"/>
        <v>0</v>
      </c>
      <c r="U1747" s="27">
        <f t="shared" si="137"/>
        <v>0</v>
      </c>
      <c r="V1747" s="25"/>
      <c r="W1747" s="27" t="str">
        <f t="shared" si="138"/>
        <v/>
      </c>
      <c r="X1747" s="43" t="str">
        <f t="shared" si="139"/>
        <v>OK</v>
      </c>
      <c r="Y1747" s="681" t="str">
        <f t="shared" si="140"/>
        <v/>
      </c>
    </row>
    <row r="1748" spans="1:25" x14ac:dyDescent="0.25">
      <c r="A1748" s="68" t="str">
        <f>'0'!$A$4</f>
        <v>………………..</v>
      </c>
      <c r="B1748" s="341">
        <f>'0'!$A$2</f>
        <v>46112</v>
      </c>
      <c r="C1748" s="341" t="s">
        <v>1246</v>
      </c>
      <c r="D1748" s="22"/>
      <c r="E1748" s="23"/>
      <c r="F1748" s="14"/>
      <c r="G1748" s="23"/>
      <c r="H1748" s="22"/>
      <c r="I1748" s="24"/>
      <c r="J1748" s="24"/>
      <c r="K1748" s="25"/>
      <c r="L1748" s="25"/>
      <c r="M1748" s="25"/>
      <c r="N1748" s="25"/>
      <c r="O1748" s="25"/>
      <c r="P1748" s="25"/>
      <c r="Q1748" s="26"/>
      <c r="R1748" s="25"/>
      <c r="S1748" s="25"/>
      <c r="T1748" s="27">
        <f t="shared" si="136"/>
        <v>0</v>
      </c>
      <c r="U1748" s="27">
        <f t="shared" si="137"/>
        <v>0</v>
      </c>
      <c r="V1748" s="25"/>
      <c r="W1748" s="27" t="str">
        <f t="shared" si="138"/>
        <v/>
      </c>
      <c r="X1748" s="43" t="str">
        <f t="shared" si="139"/>
        <v>OK</v>
      </c>
      <c r="Y1748" s="681" t="str">
        <f t="shared" si="140"/>
        <v/>
      </c>
    </row>
    <row r="1749" spans="1:25" x14ac:dyDescent="0.25">
      <c r="A1749" s="68" t="str">
        <f>'0'!$A$4</f>
        <v>………………..</v>
      </c>
      <c r="B1749" s="341">
        <f>'0'!$A$2</f>
        <v>46112</v>
      </c>
      <c r="C1749" s="341" t="s">
        <v>1246</v>
      </c>
      <c r="D1749" s="22"/>
      <c r="E1749" s="23"/>
      <c r="F1749" s="14"/>
      <c r="G1749" s="23"/>
      <c r="H1749" s="22"/>
      <c r="I1749" s="24"/>
      <c r="J1749" s="24"/>
      <c r="K1749" s="25"/>
      <c r="L1749" s="25"/>
      <c r="M1749" s="25"/>
      <c r="N1749" s="25"/>
      <c r="O1749" s="25"/>
      <c r="P1749" s="25"/>
      <c r="Q1749" s="26"/>
      <c r="R1749" s="25"/>
      <c r="S1749" s="25"/>
      <c r="T1749" s="27">
        <f t="shared" si="136"/>
        <v>0</v>
      </c>
      <c r="U1749" s="27">
        <f t="shared" si="137"/>
        <v>0</v>
      </c>
      <c r="V1749" s="25"/>
      <c r="W1749" s="27" t="str">
        <f t="shared" si="138"/>
        <v/>
      </c>
      <c r="X1749" s="43" t="str">
        <f t="shared" si="139"/>
        <v>OK</v>
      </c>
      <c r="Y1749" s="681" t="str">
        <f t="shared" si="140"/>
        <v/>
      </c>
    </row>
    <row r="1750" spans="1:25" x14ac:dyDescent="0.25">
      <c r="A1750" s="68" t="str">
        <f>'0'!$A$4</f>
        <v>………………..</v>
      </c>
      <c r="B1750" s="341">
        <f>'0'!$A$2</f>
        <v>46112</v>
      </c>
      <c r="C1750" s="341" t="s">
        <v>1246</v>
      </c>
      <c r="D1750" s="22"/>
      <c r="E1750" s="23"/>
      <c r="F1750" s="14"/>
      <c r="G1750" s="23"/>
      <c r="H1750" s="22"/>
      <c r="I1750" s="24"/>
      <c r="J1750" s="24"/>
      <c r="K1750" s="25"/>
      <c r="L1750" s="25"/>
      <c r="M1750" s="25"/>
      <c r="N1750" s="25"/>
      <c r="O1750" s="25"/>
      <c r="P1750" s="25"/>
      <c r="Q1750" s="26"/>
      <c r="R1750" s="25"/>
      <c r="S1750" s="25"/>
      <c r="T1750" s="27">
        <f t="shared" si="136"/>
        <v>0</v>
      </c>
      <c r="U1750" s="27">
        <f t="shared" si="137"/>
        <v>0</v>
      </c>
      <c r="V1750" s="25"/>
      <c r="W1750" s="27" t="str">
        <f t="shared" si="138"/>
        <v/>
      </c>
      <c r="X1750" s="43" t="str">
        <f t="shared" si="139"/>
        <v>OK</v>
      </c>
      <c r="Y1750" s="681" t="str">
        <f t="shared" si="140"/>
        <v/>
      </c>
    </row>
    <row r="1751" spans="1:25" x14ac:dyDescent="0.25">
      <c r="A1751" s="68" t="str">
        <f>'0'!$A$4</f>
        <v>………………..</v>
      </c>
      <c r="B1751" s="341">
        <f>'0'!$A$2</f>
        <v>46112</v>
      </c>
      <c r="C1751" s="341" t="s">
        <v>1246</v>
      </c>
      <c r="D1751" s="22"/>
      <c r="E1751" s="23"/>
      <c r="F1751" s="14"/>
      <c r="G1751" s="23"/>
      <c r="H1751" s="22"/>
      <c r="I1751" s="24"/>
      <c r="J1751" s="24"/>
      <c r="K1751" s="25"/>
      <c r="L1751" s="25"/>
      <c r="M1751" s="25"/>
      <c r="N1751" s="25"/>
      <c r="O1751" s="25"/>
      <c r="P1751" s="25"/>
      <c r="Q1751" s="26"/>
      <c r="R1751" s="25"/>
      <c r="S1751" s="25"/>
      <c r="T1751" s="27">
        <f t="shared" si="136"/>
        <v>0</v>
      </c>
      <c r="U1751" s="27">
        <f t="shared" si="137"/>
        <v>0</v>
      </c>
      <c r="V1751" s="25"/>
      <c r="W1751" s="27" t="str">
        <f t="shared" si="138"/>
        <v/>
      </c>
      <c r="X1751" s="43" t="str">
        <f t="shared" si="139"/>
        <v>OK</v>
      </c>
      <c r="Y1751" s="681" t="str">
        <f t="shared" si="140"/>
        <v/>
      </c>
    </row>
    <row r="1752" spans="1:25" x14ac:dyDescent="0.25">
      <c r="A1752" s="68" t="str">
        <f>'0'!$A$4</f>
        <v>………………..</v>
      </c>
      <c r="B1752" s="341">
        <f>'0'!$A$2</f>
        <v>46112</v>
      </c>
      <c r="C1752" s="341" t="s">
        <v>1246</v>
      </c>
      <c r="D1752" s="22"/>
      <c r="E1752" s="23"/>
      <c r="F1752" s="14"/>
      <c r="G1752" s="23"/>
      <c r="H1752" s="22"/>
      <c r="I1752" s="24"/>
      <c r="J1752" s="24"/>
      <c r="K1752" s="25"/>
      <c r="L1752" s="25"/>
      <c r="M1752" s="25"/>
      <c r="N1752" s="25"/>
      <c r="O1752" s="25"/>
      <c r="P1752" s="25"/>
      <c r="Q1752" s="26"/>
      <c r="R1752" s="25"/>
      <c r="S1752" s="25"/>
      <c r="T1752" s="27">
        <f t="shared" si="136"/>
        <v>0</v>
      </c>
      <c r="U1752" s="27">
        <f t="shared" si="137"/>
        <v>0</v>
      </c>
      <c r="V1752" s="25"/>
      <c r="W1752" s="27" t="str">
        <f t="shared" si="138"/>
        <v/>
      </c>
      <c r="X1752" s="43" t="str">
        <f t="shared" si="139"/>
        <v>OK</v>
      </c>
      <c r="Y1752" s="681" t="str">
        <f t="shared" si="140"/>
        <v/>
      </c>
    </row>
    <row r="1753" spans="1:25" x14ac:dyDescent="0.25">
      <c r="A1753" s="68" t="str">
        <f>'0'!$A$4</f>
        <v>………………..</v>
      </c>
      <c r="B1753" s="341">
        <f>'0'!$A$2</f>
        <v>46112</v>
      </c>
      <c r="C1753" s="341" t="s">
        <v>1246</v>
      </c>
      <c r="D1753" s="22"/>
      <c r="E1753" s="23"/>
      <c r="F1753" s="14"/>
      <c r="G1753" s="23"/>
      <c r="H1753" s="22"/>
      <c r="I1753" s="24"/>
      <c r="J1753" s="24"/>
      <c r="K1753" s="25"/>
      <c r="L1753" s="25"/>
      <c r="M1753" s="25"/>
      <c r="N1753" s="25"/>
      <c r="O1753" s="25"/>
      <c r="P1753" s="25"/>
      <c r="Q1753" s="26"/>
      <c r="R1753" s="25"/>
      <c r="S1753" s="25"/>
      <c r="T1753" s="27">
        <f t="shared" si="136"/>
        <v>0</v>
      </c>
      <c r="U1753" s="27">
        <f t="shared" si="137"/>
        <v>0</v>
      </c>
      <c r="V1753" s="25"/>
      <c r="W1753" s="27" t="str">
        <f t="shared" si="138"/>
        <v/>
      </c>
      <c r="X1753" s="43" t="str">
        <f t="shared" si="139"/>
        <v>OK</v>
      </c>
      <c r="Y1753" s="681" t="str">
        <f t="shared" si="140"/>
        <v/>
      </c>
    </row>
    <row r="1754" spans="1:25" x14ac:dyDescent="0.25">
      <c r="A1754" s="68" t="str">
        <f>'0'!$A$4</f>
        <v>………………..</v>
      </c>
      <c r="B1754" s="341">
        <f>'0'!$A$2</f>
        <v>46112</v>
      </c>
      <c r="C1754" s="341" t="s">
        <v>1246</v>
      </c>
      <c r="D1754" s="22"/>
      <c r="E1754" s="23"/>
      <c r="F1754" s="14"/>
      <c r="G1754" s="23"/>
      <c r="H1754" s="22"/>
      <c r="I1754" s="24"/>
      <c r="J1754" s="24"/>
      <c r="K1754" s="25"/>
      <c r="L1754" s="25"/>
      <c r="M1754" s="25"/>
      <c r="N1754" s="25"/>
      <c r="O1754" s="25"/>
      <c r="P1754" s="25"/>
      <c r="Q1754" s="26"/>
      <c r="R1754" s="25"/>
      <c r="S1754" s="25"/>
      <c r="T1754" s="27">
        <f t="shared" si="136"/>
        <v>0</v>
      </c>
      <c r="U1754" s="27">
        <f t="shared" si="137"/>
        <v>0</v>
      </c>
      <c r="V1754" s="25"/>
      <c r="W1754" s="27" t="str">
        <f t="shared" si="138"/>
        <v/>
      </c>
      <c r="X1754" s="43" t="str">
        <f t="shared" si="139"/>
        <v>OK</v>
      </c>
      <c r="Y1754" s="681" t="str">
        <f t="shared" si="140"/>
        <v/>
      </c>
    </row>
    <row r="1755" spans="1:25" x14ac:dyDescent="0.25">
      <c r="A1755" s="68" t="str">
        <f>'0'!$A$4</f>
        <v>………………..</v>
      </c>
      <c r="B1755" s="341">
        <f>'0'!$A$2</f>
        <v>46112</v>
      </c>
      <c r="C1755" s="341" t="s">
        <v>1246</v>
      </c>
      <c r="D1755" s="22"/>
      <c r="E1755" s="23"/>
      <c r="F1755" s="14"/>
      <c r="G1755" s="23"/>
      <c r="H1755" s="22"/>
      <c r="I1755" s="24"/>
      <c r="J1755" s="24"/>
      <c r="K1755" s="25"/>
      <c r="L1755" s="25"/>
      <c r="M1755" s="25"/>
      <c r="N1755" s="25"/>
      <c r="O1755" s="25"/>
      <c r="P1755" s="25"/>
      <c r="Q1755" s="26"/>
      <c r="R1755" s="25"/>
      <c r="S1755" s="25"/>
      <c r="T1755" s="27">
        <f t="shared" si="136"/>
        <v>0</v>
      </c>
      <c r="U1755" s="27">
        <f t="shared" si="137"/>
        <v>0</v>
      </c>
      <c r="V1755" s="25"/>
      <c r="W1755" s="27" t="str">
        <f t="shared" si="138"/>
        <v/>
      </c>
      <c r="X1755" s="43" t="str">
        <f t="shared" si="139"/>
        <v>OK</v>
      </c>
      <c r="Y1755" s="681" t="str">
        <f t="shared" si="140"/>
        <v/>
      </c>
    </row>
    <row r="1756" spans="1:25" x14ac:dyDescent="0.25">
      <c r="A1756" s="68" t="str">
        <f>'0'!$A$4</f>
        <v>………………..</v>
      </c>
      <c r="B1756" s="341">
        <f>'0'!$A$2</f>
        <v>46112</v>
      </c>
      <c r="C1756" s="341" t="s">
        <v>1246</v>
      </c>
      <c r="D1756" s="22"/>
      <c r="E1756" s="23"/>
      <c r="F1756" s="14"/>
      <c r="G1756" s="23"/>
      <c r="H1756" s="22"/>
      <c r="I1756" s="24"/>
      <c r="J1756" s="24"/>
      <c r="K1756" s="25"/>
      <c r="L1756" s="25"/>
      <c r="M1756" s="25"/>
      <c r="N1756" s="25"/>
      <c r="O1756" s="25"/>
      <c r="P1756" s="25"/>
      <c r="Q1756" s="26"/>
      <c r="R1756" s="25"/>
      <c r="S1756" s="25"/>
      <c r="T1756" s="27">
        <f t="shared" si="136"/>
        <v>0</v>
      </c>
      <c r="U1756" s="27">
        <f t="shared" si="137"/>
        <v>0</v>
      </c>
      <c r="V1756" s="25"/>
      <c r="W1756" s="27" t="str">
        <f t="shared" si="138"/>
        <v/>
      </c>
      <c r="X1756" s="43" t="str">
        <f t="shared" si="139"/>
        <v>OK</v>
      </c>
      <c r="Y1756" s="681" t="str">
        <f t="shared" si="140"/>
        <v/>
      </c>
    </row>
    <row r="1757" spans="1:25" x14ac:dyDescent="0.25">
      <c r="A1757" s="68" t="str">
        <f>'0'!$A$4</f>
        <v>………………..</v>
      </c>
      <c r="B1757" s="341">
        <f>'0'!$A$2</f>
        <v>46112</v>
      </c>
      <c r="C1757" s="341" t="s">
        <v>1246</v>
      </c>
      <c r="D1757" s="22"/>
      <c r="E1757" s="23"/>
      <c r="F1757" s="14"/>
      <c r="G1757" s="23"/>
      <c r="H1757" s="22"/>
      <c r="I1757" s="24"/>
      <c r="J1757" s="24"/>
      <c r="K1757" s="25"/>
      <c r="L1757" s="25"/>
      <c r="M1757" s="25"/>
      <c r="N1757" s="25"/>
      <c r="O1757" s="25"/>
      <c r="P1757" s="25"/>
      <c r="Q1757" s="26"/>
      <c r="R1757" s="25"/>
      <c r="S1757" s="25"/>
      <c r="T1757" s="27">
        <f t="shared" si="136"/>
        <v>0</v>
      </c>
      <c r="U1757" s="27">
        <f t="shared" si="137"/>
        <v>0</v>
      </c>
      <c r="V1757" s="25"/>
      <c r="W1757" s="27" t="str">
        <f t="shared" si="138"/>
        <v/>
      </c>
      <c r="X1757" s="43" t="str">
        <f t="shared" si="139"/>
        <v>OK</v>
      </c>
      <c r="Y1757" s="681" t="str">
        <f t="shared" si="140"/>
        <v/>
      </c>
    </row>
    <row r="1758" spans="1:25" x14ac:dyDescent="0.25">
      <c r="A1758" s="68" t="str">
        <f>'0'!$A$4</f>
        <v>………………..</v>
      </c>
      <c r="B1758" s="341">
        <f>'0'!$A$2</f>
        <v>46112</v>
      </c>
      <c r="C1758" s="341" t="s">
        <v>1246</v>
      </c>
      <c r="D1758" s="22"/>
      <c r="E1758" s="23"/>
      <c r="F1758" s="14"/>
      <c r="G1758" s="23"/>
      <c r="H1758" s="22"/>
      <c r="I1758" s="24"/>
      <c r="J1758" s="24"/>
      <c r="K1758" s="25"/>
      <c r="L1758" s="25"/>
      <c r="M1758" s="25"/>
      <c r="N1758" s="25"/>
      <c r="O1758" s="25"/>
      <c r="P1758" s="25"/>
      <c r="Q1758" s="26"/>
      <c r="R1758" s="25"/>
      <c r="S1758" s="25"/>
      <c r="T1758" s="27">
        <f t="shared" si="136"/>
        <v>0</v>
      </c>
      <c r="U1758" s="27">
        <f t="shared" si="137"/>
        <v>0</v>
      </c>
      <c r="V1758" s="25"/>
      <c r="W1758" s="27" t="str">
        <f t="shared" si="138"/>
        <v/>
      </c>
      <c r="X1758" s="43" t="str">
        <f t="shared" si="139"/>
        <v>OK</v>
      </c>
      <c r="Y1758" s="681" t="str">
        <f t="shared" si="140"/>
        <v/>
      </c>
    </row>
    <row r="1759" spans="1:25" x14ac:dyDescent="0.25">
      <c r="A1759" s="68" t="str">
        <f>'0'!$A$4</f>
        <v>………………..</v>
      </c>
      <c r="B1759" s="341">
        <f>'0'!$A$2</f>
        <v>46112</v>
      </c>
      <c r="C1759" s="341" t="s">
        <v>1246</v>
      </c>
      <c r="D1759" s="22"/>
      <c r="E1759" s="23"/>
      <c r="F1759" s="14"/>
      <c r="G1759" s="23"/>
      <c r="H1759" s="22"/>
      <c r="I1759" s="24"/>
      <c r="J1759" s="24"/>
      <c r="K1759" s="25"/>
      <c r="L1759" s="25"/>
      <c r="M1759" s="25"/>
      <c r="N1759" s="25"/>
      <c r="O1759" s="25"/>
      <c r="P1759" s="25"/>
      <c r="Q1759" s="26"/>
      <c r="R1759" s="25"/>
      <c r="S1759" s="25"/>
      <c r="T1759" s="27">
        <f t="shared" si="136"/>
        <v>0</v>
      </c>
      <c r="U1759" s="27">
        <f t="shared" si="137"/>
        <v>0</v>
      </c>
      <c r="V1759" s="25"/>
      <c r="W1759" s="27" t="str">
        <f t="shared" si="138"/>
        <v/>
      </c>
      <c r="X1759" s="43" t="str">
        <f t="shared" si="139"/>
        <v>OK</v>
      </c>
      <c r="Y1759" s="681" t="str">
        <f t="shared" si="140"/>
        <v/>
      </c>
    </row>
    <row r="1760" spans="1:25" x14ac:dyDescent="0.25">
      <c r="A1760" s="68" t="str">
        <f>'0'!$A$4</f>
        <v>………………..</v>
      </c>
      <c r="B1760" s="341">
        <f>'0'!$A$2</f>
        <v>46112</v>
      </c>
      <c r="C1760" s="341" t="s">
        <v>1246</v>
      </c>
      <c r="D1760" s="22"/>
      <c r="E1760" s="23"/>
      <c r="F1760" s="14"/>
      <c r="G1760" s="23"/>
      <c r="H1760" s="22"/>
      <c r="I1760" s="24"/>
      <c r="J1760" s="24"/>
      <c r="K1760" s="25"/>
      <c r="L1760" s="25"/>
      <c r="M1760" s="25"/>
      <c r="N1760" s="25"/>
      <c r="O1760" s="25"/>
      <c r="P1760" s="25"/>
      <c r="Q1760" s="26"/>
      <c r="R1760" s="25"/>
      <c r="S1760" s="25"/>
      <c r="T1760" s="27">
        <f t="shared" si="136"/>
        <v>0</v>
      </c>
      <c r="U1760" s="27">
        <f t="shared" si="137"/>
        <v>0</v>
      </c>
      <c r="V1760" s="25"/>
      <c r="W1760" s="27" t="str">
        <f t="shared" si="138"/>
        <v/>
      </c>
      <c r="X1760" s="43" t="str">
        <f t="shared" si="139"/>
        <v>OK</v>
      </c>
      <c r="Y1760" s="681" t="str">
        <f t="shared" si="140"/>
        <v/>
      </c>
    </row>
    <row r="1761" spans="1:25" x14ac:dyDescent="0.25">
      <c r="A1761" s="68" t="str">
        <f>'0'!$A$4</f>
        <v>………………..</v>
      </c>
      <c r="B1761" s="341">
        <f>'0'!$A$2</f>
        <v>46112</v>
      </c>
      <c r="C1761" s="341" t="s">
        <v>1246</v>
      </c>
      <c r="D1761" s="22"/>
      <c r="E1761" s="23"/>
      <c r="F1761" s="14"/>
      <c r="G1761" s="23"/>
      <c r="H1761" s="22"/>
      <c r="I1761" s="24"/>
      <c r="J1761" s="24"/>
      <c r="K1761" s="25"/>
      <c r="L1761" s="25"/>
      <c r="M1761" s="25"/>
      <c r="N1761" s="25"/>
      <c r="O1761" s="25"/>
      <c r="P1761" s="25"/>
      <c r="Q1761" s="26"/>
      <c r="R1761" s="25"/>
      <c r="S1761" s="25"/>
      <c r="T1761" s="27">
        <f t="shared" si="136"/>
        <v>0</v>
      </c>
      <c r="U1761" s="27">
        <f t="shared" si="137"/>
        <v>0</v>
      </c>
      <c r="V1761" s="25"/>
      <c r="W1761" s="27" t="str">
        <f t="shared" si="138"/>
        <v/>
      </c>
      <c r="X1761" s="43" t="str">
        <f t="shared" si="139"/>
        <v>OK</v>
      </c>
      <c r="Y1761" s="681" t="str">
        <f t="shared" si="140"/>
        <v/>
      </c>
    </row>
    <row r="1762" spans="1:25" x14ac:dyDescent="0.25">
      <c r="A1762" s="68" t="str">
        <f>'0'!$A$4</f>
        <v>………………..</v>
      </c>
      <c r="B1762" s="341">
        <f>'0'!$A$2</f>
        <v>46112</v>
      </c>
      <c r="C1762" s="341" t="s">
        <v>1246</v>
      </c>
      <c r="D1762" s="22"/>
      <c r="E1762" s="23"/>
      <c r="F1762" s="14"/>
      <c r="G1762" s="23"/>
      <c r="H1762" s="22"/>
      <c r="I1762" s="24"/>
      <c r="J1762" s="24"/>
      <c r="K1762" s="25"/>
      <c r="L1762" s="25"/>
      <c r="M1762" s="25"/>
      <c r="N1762" s="25"/>
      <c r="O1762" s="25"/>
      <c r="P1762" s="25"/>
      <c r="Q1762" s="26"/>
      <c r="R1762" s="25"/>
      <c r="S1762" s="25"/>
      <c r="T1762" s="27">
        <f t="shared" si="136"/>
        <v>0</v>
      </c>
      <c r="U1762" s="27">
        <f t="shared" si="137"/>
        <v>0</v>
      </c>
      <c r="V1762" s="25"/>
      <c r="W1762" s="27" t="str">
        <f t="shared" si="138"/>
        <v/>
      </c>
      <c r="X1762" s="43" t="str">
        <f t="shared" si="139"/>
        <v>OK</v>
      </c>
      <c r="Y1762" s="681" t="str">
        <f t="shared" si="140"/>
        <v/>
      </c>
    </row>
    <row r="1763" spans="1:25" x14ac:dyDescent="0.25">
      <c r="A1763" s="68" t="str">
        <f>'0'!$A$4</f>
        <v>………………..</v>
      </c>
      <c r="B1763" s="341">
        <f>'0'!$A$2</f>
        <v>46112</v>
      </c>
      <c r="C1763" s="341" t="s">
        <v>1246</v>
      </c>
      <c r="D1763" s="22"/>
      <c r="E1763" s="23"/>
      <c r="F1763" s="14"/>
      <c r="G1763" s="23"/>
      <c r="H1763" s="22"/>
      <c r="I1763" s="24"/>
      <c r="J1763" s="24"/>
      <c r="K1763" s="25"/>
      <c r="L1763" s="25"/>
      <c r="M1763" s="25"/>
      <c r="N1763" s="25"/>
      <c r="O1763" s="25"/>
      <c r="P1763" s="25"/>
      <c r="Q1763" s="26"/>
      <c r="R1763" s="25"/>
      <c r="S1763" s="25"/>
      <c r="T1763" s="27">
        <f t="shared" si="136"/>
        <v>0</v>
      </c>
      <c r="U1763" s="27">
        <f t="shared" si="137"/>
        <v>0</v>
      </c>
      <c r="V1763" s="25"/>
      <c r="W1763" s="27" t="str">
        <f t="shared" si="138"/>
        <v/>
      </c>
      <c r="X1763" s="43" t="str">
        <f t="shared" si="139"/>
        <v>OK</v>
      </c>
      <c r="Y1763" s="681" t="str">
        <f t="shared" si="140"/>
        <v/>
      </c>
    </row>
    <row r="1764" spans="1:25" x14ac:dyDescent="0.25">
      <c r="A1764" s="68" t="str">
        <f>'0'!$A$4</f>
        <v>………………..</v>
      </c>
      <c r="B1764" s="341">
        <f>'0'!$A$2</f>
        <v>46112</v>
      </c>
      <c r="C1764" s="341" t="s">
        <v>1246</v>
      </c>
      <c r="D1764" s="22"/>
      <c r="E1764" s="23"/>
      <c r="F1764" s="14"/>
      <c r="G1764" s="23"/>
      <c r="H1764" s="22"/>
      <c r="I1764" s="24"/>
      <c r="J1764" s="24"/>
      <c r="K1764" s="25"/>
      <c r="L1764" s="25"/>
      <c r="M1764" s="25"/>
      <c r="N1764" s="25"/>
      <c r="O1764" s="25"/>
      <c r="P1764" s="25"/>
      <c r="Q1764" s="26"/>
      <c r="R1764" s="25"/>
      <c r="S1764" s="25"/>
      <c r="T1764" s="27">
        <f t="shared" si="136"/>
        <v>0</v>
      </c>
      <c r="U1764" s="27">
        <f t="shared" si="137"/>
        <v>0</v>
      </c>
      <c r="V1764" s="25"/>
      <c r="W1764" s="27" t="str">
        <f t="shared" si="138"/>
        <v/>
      </c>
      <c r="X1764" s="43" t="str">
        <f t="shared" si="139"/>
        <v>OK</v>
      </c>
      <c r="Y1764" s="681" t="str">
        <f t="shared" si="140"/>
        <v/>
      </c>
    </row>
    <row r="1765" spans="1:25" x14ac:dyDescent="0.25">
      <c r="A1765" s="68" t="str">
        <f>'0'!$A$4</f>
        <v>………………..</v>
      </c>
      <c r="B1765" s="341">
        <f>'0'!$A$2</f>
        <v>46112</v>
      </c>
      <c r="C1765" s="341" t="s">
        <v>1246</v>
      </c>
      <c r="D1765" s="22"/>
      <c r="E1765" s="23"/>
      <c r="F1765" s="14"/>
      <c r="G1765" s="23"/>
      <c r="H1765" s="22"/>
      <c r="I1765" s="24"/>
      <c r="J1765" s="24"/>
      <c r="K1765" s="25"/>
      <c r="L1765" s="25"/>
      <c r="M1765" s="25"/>
      <c r="N1765" s="25"/>
      <c r="O1765" s="25"/>
      <c r="P1765" s="25"/>
      <c r="Q1765" s="26"/>
      <c r="R1765" s="25"/>
      <c r="S1765" s="25"/>
      <c r="T1765" s="27">
        <f t="shared" si="136"/>
        <v>0</v>
      </c>
      <c r="U1765" s="27">
        <f t="shared" si="137"/>
        <v>0</v>
      </c>
      <c r="V1765" s="25"/>
      <c r="W1765" s="27" t="str">
        <f t="shared" si="138"/>
        <v/>
      </c>
      <c r="X1765" s="43" t="str">
        <f t="shared" si="139"/>
        <v>OK</v>
      </c>
      <c r="Y1765" s="681" t="str">
        <f t="shared" si="140"/>
        <v/>
      </c>
    </row>
    <row r="1766" spans="1:25" x14ac:dyDescent="0.25">
      <c r="A1766" s="68" t="str">
        <f>'0'!$A$4</f>
        <v>………………..</v>
      </c>
      <c r="B1766" s="341">
        <f>'0'!$A$2</f>
        <v>46112</v>
      </c>
      <c r="C1766" s="341" t="s">
        <v>1246</v>
      </c>
      <c r="D1766" s="22"/>
      <c r="E1766" s="23"/>
      <c r="F1766" s="14"/>
      <c r="G1766" s="23"/>
      <c r="H1766" s="22"/>
      <c r="I1766" s="24"/>
      <c r="J1766" s="24"/>
      <c r="K1766" s="25"/>
      <c r="L1766" s="25"/>
      <c r="M1766" s="25"/>
      <c r="N1766" s="25"/>
      <c r="O1766" s="25"/>
      <c r="P1766" s="25"/>
      <c r="Q1766" s="26"/>
      <c r="R1766" s="25"/>
      <c r="S1766" s="25"/>
      <c r="T1766" s="27">
        <f t="shared" si="136"/>
        <v>0</v>
      </c>
      <c r="U1766" s="27">
        <f t="shared" si="137"/>
        <v>0</v>
      </c>
      <c r="V1766" s="25"/>
      <c r="W1766" s="27" t="str">
        <f t="shared" si="138"/>
        <v/>
      </c>
      <c r="X1766" s="43" t="str">
        <f t="shared" si="139"/>
        <v>OK</v>
      </c>
      <c r="Y1766" s="681" t="str">
        <f t="shared" si="140"/>
        <v/>
      </c>
    </row>
    <row r="1767" spans="1:25" x14ac:dyDescent="0.25">
      <c r="A1767" s="68" t="str">
        <f>'0'!$A$4</f>
        <v>………………..</v>
      </c>
      <c r="B1767" s="341">
        <f>'0'!$A$2</f>
        <v>46112</v>
      </c>
      <c r="C1767" s="341" t="s">
        <v>1246</v>
      </c>
      <c r="D1767" s="22"/>
      <c r="E1767" s="23"/>
      <c r="F1767" s="14"/>
      <c r="G1767" s="23"/>
      <c r="H1767" s="22"/>
      <c r="I1767" s="24"/>
      <c r="J1767" s="24"/>
      <c r="K1767" s="25"/>
      <c r="L1767" s="25"/>
      <c r="M1767" s="25"/>
      <c r="N1767" s="25"/>
      <c r="O1767" s="25"/>
      <c r="P1767" s="25"/>
      <c r="Q1767" s="26"/>
      <c r="R1767" s="25"/>
      <c r="S1767" s="25"/>
      <c r="T1767" s="27">
        <f t="shared" si="136"/>
        <v>0</v>
      </c>
      <c r="U1767" s="27">
        <f t="shared" si="137"/>
        <v>0</v>
      </c>
      <c r="V1767" s="25"/>
      <c r="W1767" s="27" t="str">
        <f t="shared" si="138"/>
        <v/>
      </c>
      <c r="X1767" s="43" t="str">
        <f t="shared" si="139"/>
        <v>OK</v>
      </c>
      <c r="Y1767" s="681" t="str">
        <f t="shared" si="140"/>
        <v/>
      </c>
    </row>
    <row r="1768" spans="1:25" x14ac:dyDescent="0.25">
      <c r="A1768" s="68" t="str">
        <f>'0'!$A$4</f>
        <v>………………..</v>
      </c>
      <c r="B1768" s="341">
        <f>'0'!$A$2</f>
        <v>46112</v>
      </c>
      <c r="C1768" s="341" t="s">
        <v>1246</v>
      </c>
      <c r="D1768" s="22"/>
      <c r="E1768" s="23"/>
      <c r="F1768" s="14"/>
      <c r="G1768" s="23"/>
      <c r="H1768" s="22"/>
      <c r="I1768" s="24"/>
      <c r="J1768" s="24"/>
      <c r="K1768" s="25"/>
      <c r="L1768" s="25"/>
      <c r="M1768" s="25"/>
      <c r="N1768" s="25"/>
      <c r="O1768" s="25"/>
      <c r="P1768" s="25"/>
      <c r="Q1768" s="26"/>
      <c r="R1768" s="25"/>
      <c r="S1768" s="25"/>
      <c r="T1768" s="27">
        <f t="shared" si="136"/>
        <v>0</v>
      </c>
      <c r="U1768" s="27">
        <f t="shared" si="137"/>
        <v>0</v>
      </c>
      <c r="V1768" s="25"/>
      <c r="W1768" s="27" t="str">
        <f t="shared" si="138"/>
        <v/>
      </c>
      <c r="X1768" s="43" t="str">
        <f t="shared" si="139"/>
        <v>OK</v>
      </c>
      <c r="Y1768" s="681" t="str">
        <f t="shared" si="140"/>
        <v/>
      </c>
    </row>
    <row r="1769" spans="1:25" x14ac:dyDescent="0.25">
      <c r="A1769" s="68" t="str">
        <f>'0'!$A$4</f>
        <v>………………..</v>
      </c>
      <c r="B1769" s="341">
        <f>'0'!$A$2</f>
        <v>46112</v>
      </c>
      <c r="C1769" s="341" t="s">
        <v>1246</v>
      </c>
      <c r="D1769" s="22"/>
      <c r="E1769" s="23"/>
      <c r="F1769" s="14"/>
      <c r="G1769" s="23"/>
      <c r="H1769" s="22"/>
      <c r="I1769" s="24"/>
      <c r="J1769" s="24"/>
      <c r="K1769" s="25"/>
      <c r="L1769" s="25"/>
      <c r="M1769" s="25"/>
      <c r="N1769" s="25"/>
      <c r="O1769" s="25"/>
      <c r="P1769" s="25"/>
      <c r="Q1769" s="26"/>
      <c r="R1769" s="25"/>
      <c r="S1769" s="25"/>
      <c r="T1769" s="27">
        <f t="shared" si="136"/>
        <v>0</v>
      </c>
      <c r="U1769" s="27">
        <f t="shared" si="137"/>
        <v>0</v>
      </c>
      <c r="V1769" s="25"/>
      <c r="W1769" s="27" t="str">
        <f t="shared" si="138"/>
        <v/>
      </c>
      <c r="X1769" s="43" t="str">
        <f t="shared" si="139"/>
        <v>OK</v>
      </c>
      <c r="Y1769" s="681" t="str">
        <f t="shared" si="140"/>
        <v/>
      </c>
    </row>
    <row r="1770" spans="1:25" x14ac:dyDescent="0.25">
      <c r="A1770" s="68" t="str">
        <f>'0'!$A$4</f>
        <v>………………..</v>
      </c>
      <c r="B1770" s="341">
        <f>'0'!$A$2</f>
        <v>46112</v>
      </c>
      <c r="C1770" s="341" t="s">
        <v>1246</v>
      </c>
      <c r="D1770" s="22"/>
      <c r="E1770" s="23"/>
      <c r="F1770" s="14"/>
      <c r="G1770" s="23"/>
      <c r="H1770" s="22"/>
      <c r="I1770" s="24"/>
      <c r="J1770" s="24"/>
      <c r="K1770" s="25"/>
      <c r="L1770" s="25"/>
      <c r="M1770" s="25"/>
      <c r="N1770" s="25"/>
      <c r="O1770" s="25"/>
      <c r="P1770" s="25"/>
      <c r="Q1770" s="26"/>
      <c r="R1770" s="25"/>
      <c r="S1770" s="25"/>
      <c r="T1770" s="27">
        <f t="shared" si="136"/>
        <v>0</v>
      </c>
      <c r="U1770" s="27">
        <f t="shared" si="137"/>
        <v>0</v>
      </c>
      <c r="V1770" s="25"/>
      <c r="W1770" s="27" t="str">
        <f t="shared" si="138"/>
        <v/>
      </c>
      <c r="X1770" s="43" t="str">
        <f t="shared" si="139"/>
        <v>OK</v>
      </c>
      <c r="Y1770" s="681" t="str">
        <f t="shared" si="140"/>
        <v/>
      </c>
    </row>
    <row r="1771" spans="1:25" x14ac:dyDescent="0.25">
      <c r="A1771" s="68" t="str">
        <f>'0'!$A$4</f>
        <v>………………..</v>
      </c>
      <c r="B1771" s="341">
        <f>'0'!$A$2</f>
        <v>46112</v>
      </c>
      <c r="C1771" s="341" t="s">
        <v>1246</v>
      </c>
      <c r="D1771" s="22"/>
      <c r="E1771" s="23"/>
      <c r="F1771" s="14"/>
      <c r="G1771" s="23"/>
      <c r="H1771" s="22"/>
      <c r="I1771" s="24"/>
      <c r="J1771" s="24"/>
      <c r="K1771" s="25"/>
      <c r="L1771" s="25"/>
      <c r="M1771" s="25"/>
      <c r="N1771" s="25"/>
      <c r="O1771" s="25"/>
      <c r="P1771" s="25"/>
      <c r="Q1771" s="26"/>
      <c r="R1771" s="25"/>
      <c r="S1771" s="25"/>
      <c r="T1771" s="27">
        <f t="shared" si="136"/>
        <v>0</v>
      </c>
      <c r="U1771" s="27">
        <f t="shared" si="137"/>
        <v>0</v>
      </c>
      <c r="V1771" s="25"/>
      <c r="W1771" s="27" t="str">
        <f t="shared" si="138"/>
        <v/>
      </c>
      <c r="X1771" s="43" t="str">
        <f t="shared" si="139"/>
        <v>OK</v>
      </c>
      <c r="Y1771" s="681" t="str">
        <f t="shared" si="140"/>
        <v/>
      </c>
    </row>
    <row r="1772" spans="1:25" x14ac:dyDescent="0.25">
      <c r="A1772" s="68" t="str">
        <f>'0'!$A$4</f>
        <v>………………..</v>
      </c>
      <c r="B1772" s="341">
        <f>'0'!$A$2</f>
        <v>46112</v>
      </c>
      <c r="C1772" s="341" t="s">
        <v>1246</v>
      </c>
      <c r="D1772" s="22"/>
      <c r="E1772" s="23"/>
      <c r="F1772" s="14"/>
      <c r="G1772" s="23"/>
      <c r="H1772" s="22"/>
      <c r="I1772" s="24"/>
      <c r="J1772" s="24"/>
      <c r="K1772" s="25"/>
      <c r="L1772" s="25"/>
      <c r="M1772" s="25"/>
      <c r="N1772" s="25"/>
      <c r="O1772" s="25"/>
      <c r="P1772" s="25"/>
      <c r="Q1772" s="26"/>
      <c r="R1772" s="25"/>
      <c r="S1772" s="25"/>
      <c r="T1772" s="27">
        <f t="shared" si="136"/>
        <v>0</v>
      </c>
      <c r="U1772" s="27">
        <f t="shared" si="137"/>
        <v>0</v>
      </c>
      <c r="V1772" s="25"/>
      <c r="W1772" s="27" t="str">
        <f t="shared" si="138"/>
        <v/>
      </c>
      <c r="X1772" s="43" t="str">
        <f t="shared" si="139"/>
        <v>OK</v>
      </c>
      <c r="Y1772" s="681" t="str">
        <f t="shared" si="140"/>
        <v/>
      </c>
    </row>
    <row r="1773" spans="1:25" x14ac:dyDescent="0.25">
      <c r="A1773" s="68" t="str">
        <f>'0'!$A$4</f>
        <v>………………..</v>
      </c>
      <c r="B1773" s="341">
        <f>'0'!$A$2</f>
        <v>46112</v>
      </c>
      <c r="C1773" s="341" t="s">
        <v>1246</v>
      </c>
      <c r="D1773" s="22"/>
      <c r="E1773" s="23"/>
      <c r="F1773" s="14"/>
      <c r="G1773" s="23"/>
      <c r="H1773" s="22"/>
      <c r="I1773" s="24"/>
      <c r="J1773" s="24"/>
      <c r="K1773" s="25"/>
      <c r="L1773" s="25"/>
      <c r="M1773" s="25"/>
      <c r="N1773" s="25"/>
      <c r="O1773" s="25"/>
      <c r="P1773" s="25"/>
      <c r="Q1773" s="26"/>
      <c r="R1773" s="25"/>
      <c r="S1773" s="25"/>
      <c r="T1773" s="27">
        <f t="shared" si="136"/>
        <v>0</v>
      </c>
      <c r="U1773" s="27">
        <f t="shared" si="137"/>
        <v>0</v>
      </c>
      <c r="V1773" s="25"/>
      <c r="W1773" s="27" t="str">
        <f t="shared" si="138"/>
        <v/>
      </c>
      <c r="X1773" s="43" t="str">
        <f t="shared" si="139"/>
        <v>OK</v>
      </c>
      <c r="Y1773" s="681" t="str">
        <f t="shared" si="140"/>
        <v/>
      </c>
    </row>
    <row r="1774" spans="1:25" x14ac:dyDescent="0.25">
      <c r="A1774" s="68" t="str">
        <f>'0'!$A$4</f>
        <v>………………..</v>
      </c>
      <c r="B1774" s="341">
        <f>'0'!$A$2</f>
        <v>46112</v>
      </c>
      <c r="C1774" s="341" t="s">
        <v>1246</v>
      </c>
      <c r="D1774" s="22"/>
      <c r="E1774" s="23"/>
      <c r="F1774" s="14"/>
      <c r="G1774" s="23"/>
      <c r="H1774" s="22"/>
      <c r="I1774" s="24"/>
      <c r="J1774" s="24"/>
      <c r="K1774" s="25"/>
      <c r="L1774" s="25"/>
      <c r="M1774" s="25"/>
      <c r="N1774" s="25"/>
      <c r="O1774" s="25"/>
      <c r="P1774" s="25"/>
      <c r="Q1774" s="26"/>
      <c r="R1774" s="25"/>
      <c r="S1774" s="25"/>
      <c r="T1774" s="27">
        <f t="shared" si="136"/>
        <v>0</v>
      </c>
      <c r="U1774" s="27">
        <f t="shared" si="137"/>
        <v>0</v>
      </c>
      <c r="V1774" s="25"/>
      <c r="W1774" s="27" t="str">
        <f t="shared" si="138"/>
        <v/>
      </c>
      <c r="X1774" s="43" t="str">
        <f t="shared" si="139"/>
        <v>OK</v>
      </c>
      <c r="Y1774" s="681" t="str">
        <f t="shared" si="140"/>
        <v/>
      </c>
    </row>
    <row r="1775" spans="1:25" x14ac:dyDescent="0.25">
      <c r="A1775" s="68" t="str">
        <f>'0'!$A$4</f>
        <v>………………..</v>
      </c>
      <c r="B1775" s="341">
        <f>'0'!$A$2</f>
        <v>46112</v>
      </c>
      <c r="C1775" s="341" t="s">
        <v>1246</v>
      </c>
      <c r="D1775" s="22"/>
      <c r="E1775" s="23"/>
      <c r="F1775" s="14"/>
      <c r="G1775" s="23"/>
      <c r="H1775" s="22"/>
      <c r="I1775" s="24"/>
      <c r="J1775" s="24"/>
      <c r="K1775" s="25"/>
      <c r="L1775" s="25"/>
      <c r="M1775" s="25"/>
      <c r="N1775" s="25"/>
      <c r="O1775" s="25"/>
      <c r="P1775" s="25"/>
      <c r="Q1775" s="26"/>
      <c r="R1775" s="25"/>
      <c r="S1775" s="25"/>
      <c r="T1775" s="27">
        <f t="shared" si="136"/>
        <v>0</v>
      </c>
      <c r="U1775" s="27">
        <f t="shared" si="137"/>
        <v>0</v>
      </c>
      <c r="V1775" s="25"/>
      <c r="W1775" s="27" t="str">
        <f t="shared" si="138"/>
        <v/>
      </c>
      <c r="X1775" s="43" t="str">
        <f t="shared" si="139"/>
        <v>OK</v>
      </c>
      <c r="Y1775" s="681" t="str">
        <f t="shared" si="140"/>
        <v/>
      </c>
    </row>
    <row r="1776" spans="1:25" x14ac:dyDescent="0.25">
      <c r="A1776" s="68" t="str">
        <f>'0'!$A$4</f>
        <v>………………..</v>
      </c>
      <c r="B1776" s="341">
        <f>'0'!$A$2</f>
        <v>46112</v>
      </c>
      <c r="C1776" s="341" t="s">
        <v>1246</v>
      </c>
      <c r="D1776" s="22"/>
      <c r="E1776" s="23"/>
      <c r="F1776" s="14"/>
      <c r="G1776" s="23"/>
      <c r="H1776" s="22"/>
      <c r="I1776" s="24"/>
      <c r="J1776" s="24"/>
      <c r="K1776" s="25"/>
      <c r="L1776" s="25"/>
      <c r="M1776" s="25"/>
      <c r="N1776" s="25"/>
      <c r="O1776" s="25"/>
      <c r="P1776" s="25"/>
      <c r="Q1776" s="26"/>
      <c r="R1776" s="25"/>
      <c r="S1776" s="25"/>
      <c r="T1776" s="27">
        <f t="shared" si="136"/>
        <v>0</v>
      </c>
      <c r="U1776" s="27">
        <f t="shared" si="137"/>
        <v>0</v>
      </c>
      <c r="V1776" s="25"/>
      <c r="W1776" s="27" t="str">
        <f t="shared" si="138"/>
        <v/>
      </c>
      <c r="X1776" s="43" t="str">
        <f t="shared" si="139"/>
        <v>OK</v>
      </c>
      <c r="Y1776" s="681" t="str">
        <f t="shared" si="140"/>
        <v/>
      </c>
    </row>
    <row r="1777" spans="1:25" x14ac:dyDescent="0.25">
      <c r="A1777" s="68" t="str">
        <f>'0'!$A$4</f>
        <v>………………..</v>
      </c>
      <c r="B1777" s="341">
        <f>'0'!$A$2</f>
        <v>46112</v>
      </c>
      <c r="C1777" s="341" t="s">
        <v>1246</v>
      </c>
      <c r="D1777" s="22"/>
      <c r="E1777" s="23"/>
      <c r="F1777" s="14"/>
      <c r="G1777" s="23"/>
      <c r="H1777" s="22"/>
      <c r="I1777" s="24"/>
      <c r="J1777" s="24"/>
      <c r="K1777" s="25"/>
      <c r="L1777" s="25"/>
      <c r="M1777" s="25"/>
      <c r="N1777" s="25"/>
      <c r="O1777" s="25"/>
      <c r="P1777" s="25"/>
      <c r="Q1777" s="26"/>
      <c r="R1777" s="25"/>
      <c r="S1777" s="25"/>
      <c r="T1777" s="27">
        <f t="shared" si="136"/>
        <v>0</v>
      </c>
      <c r="U1777" s="27">
        <f t="shared" si="137"/>
        <v>0</v>
      </c>
      <c r="V1777" s="25"/>
      <c r="W1777" s="27" t="str">
        <f t="shared" si="138"/>
        <v/>
      </c>
      <c r="X1777" s="43" t="str">
        <f t="shared" si="139"/>
        <v>OK</v>
      </c>
      <c r="Y1777" s="681" t="str">
        <f t="shared" si="140"/>
        <v/>
      </c>
    </row>
    <row r="1778" spans="1:25" x14ac:dyDescent="0.25">
      <c r="A1778" s="68" t="str">
        <f>'0'!$A$4</f>
        <v>………………..</v>
      </c>
      <c r="B1778" s="341">
        <f>'0'!$A$2</f>
        <v>46112</v>
      </c>
      <c r="C1778" s="341" t="s">
        <v>1246</v>
      </c>
      <c r="D1778" s="22"/>
      <c r="E1778" s="23"/>
      <c r="F1778" s="14"/>
      <c r="G1778" s="23"/>
      <c r="H1778" s="22"/>
      <c r="I1778" s="24"/>
      <c r="J1778" s="24"/>
      <c r="K1778" s="25"/>
      <c r="L1778" s="25"/>
      <c r="M1778" s="25"/>
      <c r="N1778" s="25"/>
      <c r="O1778" s="25"/>
      <c r="P1778" s="25"/>
      <c r="Q1778" s="26"/>
      <c r="R1778" s="25"/>
      <c r="S1778" s="25"/>
      <c r="T1778" s="27">
        <f t="shared" si="136"/>
        <v>0</v>
      </c>
      <c r="U1778" s="27">
        <f t="shared" si="137"/>
        <v>0</v>
      </c>
      <c r="V1778" s="25"/>
      <c r="W1778" s="27" t="str">
        <f t="shared" si="138"/>
        <v/>
      </c>
      <c r="X1778" s="43" t="str">
        <f t="shared" si="139"/>
        <v>OK</v>
      </c>
      <c r="Y1778" s="681" t="str">
        <f t="shared" si="140"/>
        <v/>
      </c>
    </row>
    <row r="1779" spans="1:25" x14ac:dyDescent="0.25">
      <c r="A1779" s="68" t="str">
        <f>'0'!$A$4</f>
        <v>………………..</v>
      </c>
      <c r="B1779" s="341">
        <f>'0'!$A$2</f>
        <v>46112</v>
      </c>
      <c r="C1779" s="341" t="s">
        <v>1246</v>
      </c>
      <c r="D1779" s="22"/>
      <c r="E1779" s="23"/>
      <c r="F1779" s="14"/>
      <c r="G1779" s="23"/>
      <c r="H1779" s="22"/>
      <c r="I1779" s="24"/>
      <c r="J1779" s="24"/>
      <c r="K1779" s="25"/>
      <c r="L1779" s="25"/>
      <c r="M1779" s="25"/>
      <c r="N1779" s="25"/>
      <c r="O1779" s="25"/>
      <c r="P1779" s="25"/>
      <c r="Q1779" s="26"/>
      <c r="R1779" s="25"/>
      <c r="S1779" s="25"/>
      <c r="T1779" s="27">
        <f t="shared" si="136"/>
        <v>0</v>
      </c>
      <c r="U1779" s="27">
        <f t="shared" si="137"/>
        <v>0</v>
      </c>
      <c r="V1779" s="25"/>
      <c r="W1779" s="27" t="str">
        <f t="shared" si="138"/>
        <v/>
      </c>
      <c r="X1779" s="43" t="str">
        <f t="shared" si="139"/>
        <v>OK</v>
      </c>
      <c r="Y1779" s="681" t="str">
        <f t="shared" si="140"/>
        <v/>
      </c>
    </row>
    <row r="1780" spans="1:25" x14ac:dyDescent="0.25">
      <c r="A1780" s="68" t="str">
        <f>'0'!$A$4</f>
        <v>………………..</v>
      </c>
      <c r="B1780" s="341">
        <f>'0'!$A$2</f>
        <v>46112</v>
      </c>
      <c r="C1780" s="341" t="s">
        <v>1246</v>
      </c>
      <c r="D1780" s="22"/>
      <c r="E1780" s="23"/>
      <c r="F1780" s="14"/>
      <c r="G1780" s="23"/>
      <c r="H1780" s="22"/>
      <c r="I1780" s="24"/>
      <c r="J1780" s="24"/>
      <c r="K1780" s="25"/>
      <c r="L1780" s="25"/>
      <c r="M1780" s="25"/>
      <c r="N1780" s="25"/>
      <c r="O1780" s="25"/>
      <c r="P1780" s="25"/>
      <c r="Q1780" s="26"/>
      <c r="R1780" s="25"/>
      <c r="S1780" s="25"/>
      <c r="T1780" s="27">
        <f t="shared" si="136"/>
        <v>0</v>
      </c>
      <c r="U1780" s="27">
        <f t="shared" si="137"/>
        <v>0</v>
      </c>
      <c r="V1780" s="25"/>
      <c r="W1780" s="27" t="str">
        <f t="shared" si="138"/>
        <v/>
      </c>
      <c r="X1780" s="43" t="str">
        <f t="shared" si="139"/>
        <v>OK</v>
      </c>
      <c r="Y1780" s="681" t="str">
        <f t="shared" si="140"/>
        <v/>
      </c>
    </row>
    <row r="1781" spans="1:25" x14ac:dyDescent="0.25">
      <c r="A1781" s="68" t="str">
        <f>'0'!$A$4</f>
        <v>………………..</v>
      </c>
      <c r="B1781" s="341">
        <f>'0'!$A$2</f>
        <v>46112</v>
      </c>
      <c r="C1781" s="341" t="s">
        <v>1246</v>
      </c>
      <c r="D1781" s="22"/>
      <c r="E1781" s="23"/>
      <c r="F1781" s="14"/>
      <c r="G1781" s="23"/>
      <c r="H1781" s="22"/>
      <c r="I1781" s="24"/>
      <c r="J1781" s="24"/>
      <c r="K1781" s="25"/>
      <c r="L1781" s="25"/>
      <c r="M1781" s="25"/>
      <c r="N1781" s="25"/>
      <c r="O1781" s="25"/>
      <c r="P1781" s="25"/>
      <c r="Q1781" s="26"/>
      <c r="R1781" s="25"/>
      <c r="S1781" s="25"/>
      <c r="T1781" s="27">
        <f t="shared" si="136"/>
        <v>0</v>
      </c>
      <c r="U1781" s="27">
        <f t="shared" si="137"/>
        <v>0</v>
      </c>
      <c r="V1781" s="25"/>
      <c r="W1781" s="27" t="str">
        <f t="shared" si="138"/>
        <v/>
      </c>
      <c r="X1781" s="43" t="str">
        <f t="shared" si="139"/>
        <v>OK</v>
      </c>
      <c r="Y1781" s="681" t="str">
        <f t="shared" si="140"/>
        <v/>
      </c>
    </row>
    <row r="1782" spans="1:25" x14ac:dyDescent="0.25">
      <c r="A1782" s="68" t="str">
        <f>'0'!$A$4</f>
        <v>………………..</v>
      </c>
      <c r="B1782" s="341">
        <f>'0'!$A$2</f>
        <v>46112</v>
      </c>
      <c r="C1782" s="341" t="s">
        <v>1246</v>
      </c>
      <c r="D1782" s="22"/>
      <c r="E1782" s="23"/>
      <c r="F1782" s="14"/>
      <c r="G1782" s="23"/>
      <c r="H1782" s="22"/>
      <c r="I1782" s="24"/>
      <c r="J1782" s="24"/>
      <c r="K1782" s="25"/>
      <c r="L1782" s="25"/>
      <c r="M1782" s="25"/>
      <c r="N1782" s="25"/>
      <c r="O1782" s="25"/>
      <c r="P1782" s="25"/>
      <c r="Q1782" s="26"/>
      <c r="R1782" s="25"/>
      <c r="S1782" s="25"/>
      <c r="T1782" s="27">
        <f t="shared" si="136"/>
        <v>0</v>
      </c>
      <c r="U1782" s="27">
        <f t="shared" si="137"/>
        <v>0</v>
      </c>
      <c r="V1782" s="25"/>
      <c r="W1782" s="27" t="str">
        <f t="shared" si="138"/>
        <v/>
      </c>
      <c r="X1782" s="43" t="str">
        <f t="shared" si="139"/>
        <v>OK</v>
      </c>
      <c r="Y1782" s="681" t="str">
        <f t="shared" si="140"/>
        <v/>
      </c>
    </row>
    <row r="1783" spans="1:25" x14ac:dyDescent="0.25">
      <c r="A1783" s="68" t="str">
        <f>'0'!$A$4</f>
        <v>………………..</v>
      </c>
      <c r="B1783" s="341">
        <f>'0'!$A$2</f>
        <v>46112</v>
      </c>
      <c r="C1783" s="341" t="s">
        <v>1246</v>
      </c>
      <c r="D1783" s="22"/>
      <c r="E1783" s="23"/>
      <c r="F1783" s="14"/>
      <c r="G1783" s="23"/>
      <c r="H1783" s="22"/>
      <c r="I1783" s="24"/>
      <c r="J1783" s="24"/>
      <c r="K1783" s="25"/>
      <c r="L1783" s="25"/>
      <c r="M1783" s="25"/>
      <c r="N1783" s="25"/>
      <c r="O1783" s="25"/>
      <c r="P1783" s="25"/>
      <c r="Q1783" s="26"/>
      <c r="R1783" s="25"/>
      <c r="S1783" s="25"/>
      <c r="T1783" s="27">
        <f t="shared" si="136"/>
        <v>0</v>
      </c>
      <c r="U1783" s="27">
        <f t="shared" si="137"/>
        <v>0</v>
      </c>
      <c r="V1783" s="25"/>
      <c r="W1783" s="27" t="str">
        <f t="shared" si="138"/>
        <v/>
      </c>
      <c r="X1783" s="43" t="str">
        <f t="shared" si="139"/>
        <v>OK</v>
      </c>
      <c r="Y1783" s="681" t="str">
        <f t="shared" si="140"/>
        <v/>
      </c>
    </row>
    <row r="1784" spans="1:25" x14ac:dyDescent="0.25">
      <c r="A1784" s="68" t="str">
        <f>'0'!$A$4</f>
        <v>………………..</v>
      </c>
      <c r="B1784" s="341">
        <f>'0'!$A$2</f>
        <v>46112</v>
      </c>
      <c r="C1784" s="341" t="s">
        <v>1246</v>
      </c>
      <c r="D1784" s="22"/>
      <c r="E1784" s="23"/>
      <c r="F1784" s="14"/>
      <c r="G1784" s="23"/>
      <c r="H1784" s="22"/>
      <c r="I1784" s="24"/>
      <c r="J1784" s="24"/>
      <c r="K1784" s="25"/>
      <c r="L1784" s="25"/>
      <c r="M1784" s="25"/>
      <c r="N1784" s="25"/>
      <c r="O1784" s="25"/>
      <c r="P1784" s="25"/>
      <c r="Q1784" s="26"/>
      <c r="R1784" s="25"/>
      <c r="S1784" s="25"/>
      <c r="T1784" s="27">
        <f t="shared" si="136"/>
        <v>0</v>
      </c>
      <c r="U1784" s="27">
        <f t="shared" si="137"/>
        <v>0</v>
      </c>
      <c r="V1784" s="25"/>
      <c r="W1784" s="27" t="str">
        <f t="shared" si="138"/>
        <v/>
      </c>
      <c r="X1784" s="43" t="str">
        <f t="shared" si="139"/>
        <v>OK</v>
      </c>
      <c r="Y1784" s="681" t="str">
        <f t="shared" si="140"/>
        <v/>
      </c>
    </row>
    <row r="1785" spans="1:25" x14ac:dyDescent="0.25">
      <c r="A1785" s="68" t="str">
        <f>'0'!$A$4</f>
        <v>………………..</v>
      </c>
      <c r="B1785" s="341">
        <f>'0'!$A$2</f>
        <v>46112</v>
      </c>
      <c r="C1785" s="341" t="s">
        <v>1246</v>
      </c>
      <c r="D1785" s="22"/>
      <c r="E1785" s="23"/>
      <c r="F1785" s="14"/>
      <c r="G1785" s="23"/>
      <c r="H1785" s="22"/>
      <c r="I1785" s="24"/>
      <c r="J1785" s="24"/>
      <c r="K1785" s="25"/>
      <c r="L1785" s="25"/>
      <c r="M1785" s="25"/>
      <c r="N1785" s="25"/>
      <c r="O1785" s="25"/>
      <c r="P1785" s="25"/>
      <c r="Q1785" s="26"/>
      <c r="R1785" s="25"/>
      <c r="S1785" s="25"/>
      <c r="T1785" s="27">
        <f t="shared" si="136"/>
        <v>0</v>
      </c>
      <c r="U1785" s="27">
        <f t="shared" si="137"/>
        <v>0</v>
      </c>
      <c r="V1785" s="25"/>
      <c r="W1785" s="27" t="str">
        <f t="shared" si="138"/>
        <v/>
      </c>
      <c r="X1785" s="43" t="str">
        <f t="shared" si="139"/>
        <v>OK</v>
      </c>
      <c r="Y1785" s="681" t="str">
        <f t="shared" si="140"/>
        <v/>
      </c>
    </row>
    <row r="1786" spans="1:25" x14ac:dyDescent="0.25">
      <c r="A1786" s="68" t="str">
        <f>'0'!$A$4</f>
        <v>………………..</v>
      </c>
      <c r="B1786" s="341">
        <f>'0'!$A$2</f>
        <v>46112</v>
      </c>
      <c r="C1786" s="341" t="s">
        <v>1246</v>
      </c>
      <c r="D1786" s="22"/>
      <c r="E1786" s="23"/>
      <c r="F1786" s="14"/>
      <c r="G1786" s="23"/>
      <c r="H1786" s="22"/>
      <c r="I1786" s="24"/>
      <c r="J1786" s="24"/>
      <c r="K1786" s="25"/>
      <c r="L1786" s="25"/>
      <c r="M1786" s="25"/>
      <c r="N1786" s="25"/>
      <c r="O1786" s="25"/>
      <c r="P1786" s="25"/>
      <c r="Q1786" s="26"/>
      <c r="R1786" s="25"/>
      <c r="S1786" s="25"/>
      <c r="T1786" s="27">
        <f t="shared" si="136"/>
        <v>0</v>
      </c>
      <c r="U1786" s="27">
        <f t="shared" si="137"/>
        <v>0</v>
      </c>
      <c r="V1786" s="25"/>
      <c r="W1786" s="27" t="str">
        <f t="shared" si="138"/>
        <v/>
      </c>
      <c r="X1786" s="43" t="str">
        <f t="shared" si="139"/>
        <v>OK</v>
      </c>
      <c r="Y1786" s="681" t="str">
        <f t="shared" si="140"/>
        <v/>
      </c>
    </row>
    <row r="1787" spans="1:25" x14ac:dyDescent="0.25">
      <c r="A1787" s="68" t="str">
        <f>'0'!$A$4</f>
        <v>………………..</v>
      </c>
      <c r="B1787" s="341">
        <f>'0'!$A$2</f>
        <v>46112</v>
      </c>
      <c r="C1787" s="341" t="s">
        <v>1246</v>
      </c>
      <c r="D1787" s="22"/>
      <c r="E1787" s="23"/>
      <c r="F1787" s="14"/>
      <c r="G1787" s="23"/>
      <c r="H1787" s="22"/>
      <c r="I1787" s="24"/>
      <c r="J1787" s="24"/>
      <c r="K1787" s="25"/>
      <c r="L1787" s="25"/>
      <c r="M1787" s="25"/>
      <c r="N1787" s="25"/>
      <c r="O1787" s="25"/>
      <c r="P1787" s="25"/>
      <c r="Q1787" s="26"/>
      <c r="R1787" s="25"/>
      <c r="S1787" s="25"/>
      <c r="T1787" s="27">
        <f t="shared" si="136"/>
        <v>0</v>
      </c>
      <c r="U1787" s="27">
        <f t="shared" si="137"/>
        <v>0</v>
      </c>
      <c r="V1787" s="25"/>
      <c r="W1787" s="27" t="str">
        <f t="shared" si="138"/>
        <v/>
      </c>
      <c r="X1787" s="43" t="str">
        <f t="shared" si="139"/>
        <v>OK</v>
      </c>
      <c r="Y1787" s="681" t="str">
        <f t="shared" si="140"/>
        <v/>
      </c>
    </row>
    <row r="1788" spans="1:25" x14ac:dyDescent="0.25">
      <c r="A1788" s="68" t="str">
        <f>'0'!$A$4</f>
        <v>………………..</v>
      </c>
      <c r="B1788" s="341">
        <f>'0'!$A$2</f>
        <v>46112</v>
      </c>
      <c r="C1788" s="341" t="s">
        <v>1246</v>
      </c>
      <c r="D1788" s="22"/>
      <c r="E1788" s="23"/>
      <c r="F1788" s="14"/>
      <c r="G1788" s="23"/>
      <c r="H1788" s="22"/>
      <c r="I1788" s="24"/>
      <c r="J1788" s="24"/>
      <c r="K1788" s="25"/>
      <c r="L1788" s="25"/>
      <c r="M1788" s="25"/>
      <c r="N1788" s="25"/>
      <c r="O1788" s="25"/>
      <c r="P1788" s="25"/>
      <c r="Q1788" s="26"/>
      <c r="R1788" s="25"/>
      <c r="S1788" s="25"/>
      <c r="T1788" s="27">
        <f t="shared" si="136"/>
        <v>0</v>
      </c>
      <c r="U1788" s="27">
        <f t="shared" si="137"/>
        <v>0</v>
      </c>
      <c r="V1788" s="25"/>
      <c r="W1788" s="27" t="str">
        <f t="shared" si="138"/>
        <v/>
      </c>
      <c r="X1788" s="43" t="str">
        <f t="shared" si="139"/>
        <v>OK</v>
      </c>
      <c r="Y1788" s="681" t="str">
        <f t="shared" si="140"/>
        <v/>
      </c>
    </row>
    <row r="1789" spans="1:25" x14ac:dyDescent="0.25">
      <c r="A1789" s="68" t="str">
        <f>'0'!$A$4</f>
        <v>………………..</v>
      </c>
      <c r="B1789" s="341">
        <f>'0'!$A$2</f>
        <v>46112</v>
      </c>
      <c r="C1789" s="341" t="s">
        <v>1246</v>
      </c>
      <c r="D1789" s="22"/>
      <c r="E1789" s="23"/>
      <c r="F1789" s="14"/>
      <c r="G1789" s="23"/>
      <c r="H1789" s="22"/>
      <c r="I1789" s="24"/>
      <c r="J1789" s="24"/>
      <c r="K1789" s="25"/>
      <c r="L1789" s="25"/>
      <c r="M1789" s="25"/>
      <c r="N1789" s="25"/>
      <c r="O1789" s="25"/>
      <c r="P1789" s="25"/>
      <c r="Q1789" s="26"/>
      <c r="R1789" s="25"/>
      <c r="S1789" s="25"/>
      <c r="T1789" s="27">
        <f t="shared" si="136"/>
        <v>0</v>
      </c>
      <c r="U1789" s="27">
        <f t="shared" si="137"/>
        <v>0</v>
      </c>
      <c r="V1789" s="25"/>
      <c r="W1789" s="27" t="str">
        <f t="shared" si="138"/>
        <v/>
      </c>
      <c r="X1789" s="43" t="str">
        <f t="shared" si="139"/>
        <v>OK</v>
      </c>
      <c r="Y1789" s="681" t="str">
        <f t="shared" si="140"/>
        <v/>
      </c>
    </row>
    <row r="1790" spans="1:25" x14ac:dyDescent="0.25">
      <c r="A1790" s="68" t="str">
        <f>'0'!$A$4</f>
        <v>………………..</v>
      </c>
      <c r="B1790" s="341">
        <f>'0'!$A$2</f>
        <v>46112</v>
      </c>
      <c r="C1790" s="341" t="s">
        <v>1246</v>
      </c>
      <c r="D1790" s="22"/>
      <c r="E1790" s="23"/>
      <c r="F1790" s="14"/>
      <c r="G1790" s="23"/>
      <c r="H1790" s="22"/>
      <c r="I1790" s="24"/>
      <c r="J1790" s="24"/>
      <c r="K1790" s="25"/>
      <c r="L1790" s="25"/>
      <c r="M1790" s="25"/>
      <c r="N1790" s="25"/>
      <c r="O1790" s="25"/>
      <c r="P1790" s="25"/>
      <c r="Q1790" s="26"/>
      <c r="R1790" s="25"/>
      <c r="S1790" s="25"/>
      <c r="T1790" s="27">
        <f t="shared" si="136"/>
        <v>0</v>
      </c>
      <c r="U1790" s="27">
        <f t="shared" si="137"/>
        <v>0</v>
      </c>
      <c r="V1790" s="25"/>
      <c r="W1790" s="27" t="str">
        <f t="shared" si="138"/>
        <v/>
      </c>
      <c r="X1790" s="43" t="str">
        <f t="shared" si="139"/>
        <v>OK</v>
      </c>
      <c r="Y1790" s="681" t="str">
        <f t="shared" si="140"/>
        <v/>
      </c>
    </row>
    <row r="1791" spans="1:25" x14ac:dyDescent="0.25">
      <c r="A1791" s="68" t="str">
        <f>'0'!$A$4</f>
        <v>………………..</v>
      </c>
      <c r="B1791" s="341">
        <f>'0'!$A$2</f>
        <v>46112</v>
      </c>
      <c r="C1791" s="341" t="s">
        <v>1246</v>
      </c>
      <c r="D1791" s="22"/>
      <c r="E1791" s="23"/>
      <c r="F1791" s="14"/>
      <c r="G1791" s="23"/>
      <c r="H1791" s="22"/>
      <c r="I1791" s="24"/>
      <c r="J1791" s="24"/>
      <c r="K1791" s="25"/>
      <c r="L1791" s="25"/>
      <c r="M1791" s="25"/>
      <c r="N1791" s="25"/>
      <c r="O1791" s="25"/>
      <c r="P1791" s="25"/>
      <c r="Q1791" s="26"/>
      <c r="R1791" s="25"/>
      <c r="S1791" s="25"/>
      <c r="T1791" s="27">
        <f t="shared" si="136"/>
        <v>0</v>
      </c>
      <c r="U1791" s="27">
        <f t="shared" si="137"/>
        <v>0</v>
      </c>
      <c r="V1791" s="25"/>
      <c r="W1791" s="27" t="str">
        <f t="shared" si="138"/>
        <v/>
      </c>
      <c r="X1791" s="43" t="str">
        <f t="shared" si="139"/>
        <v>OK</v>
      </c>
      <c r="Y1791" s="681" t="str">
        <f t="shared" si="140"/>
        <v/>
      </c>
    </row>
    <row r="1792" spans="1:25" x14ac:dyDescent="0.25">
      <c r="A1792" s="68" t="str">
        <f>'0'!$A$4</f>
        <v>………………..</v>
      </c>
      <c r="B1792" s="341">
        <f>'0'!$A$2</f>
        <v>46112</v>
      </c>
      <c r="C1792" s="341" t="s">
        <v>1246</v>
      </c>
      <c r="D1792" s="22"/>
      <c r="E1792" s="23"/>
      <c r="F1792" s="14"/>
      <c r="G1792" s="23"/>
      <c r="H1792" s="22"/>
      <c r="I1792" s="24"/>
      <c r="J1792" s="24"/>
      <c r="K1792" s="25"/>
      <c r="L1792" s="25"/>
      <c r="M1792" s="25"/>
      <c r="N1792" s="25"/>
      <c r="O1792" s="25"/>
      <c r="P1792" s="25"/>
      <c r="Q1792" s="26"/>
      <c r="R1792" s="25"/>
      <c r="S1792" s="25"/>
      <c r="T1792" s="27">
        <f t="shared" si="136"/>
        <v>0</v>
      </c>
      <c r="U1792" s="27">
        <f t="shared" si="137"/>
        <v>0</v>
      </c>
      <c r="V1792" s="25"/>
      <c r="W1792" s="27" t="str">
        <f t="shared" si="138"/>
        <v/>
      </c>
      <c r="X1792" s="43" t="str">
        <f t="shared" si="139"/>
        <v>OK</v>
      </c>
      <c r="Y1792" s="681" t="str">
        <f t="shared" si="140"/>
        <v/>
      </c>
    </row>
    <row r="1793" spans="1:25" x14ac:dyDescent="0.25">
      <c r="A1793" s="68" t="str">
        <f>'0'!$A$4</f>
        <v>………………..</v>
      </c>
      <c r="B1793" s="341">
        <f>'0'!$A$2</f>
        <v>46112</v>
      </c>
      <c r="C1793" s="341" t="s">
        <v>1246</v>
      </c>
      <c r="D1793" s="22"/>
      <c r="E1793" s="23"/>
      <c r="F1793" s="14"/>
      <c r="G1793" s="23"/>
      <c r="H1793" s="22"/>
      <c r="I1793" s="24"/>
      <c r="J1793" s="24"/>
      <c r="K1793" s="25"/>
      <c r="L1793" s="25"/>
      <c r="M1793" s="25"/>
      <c r="N1793" s="25"/>
      <c r="O1793" s="25"/>
      <c r="P1793" s="25"/>
      <c r="Q1793" s="26"/>
      <c r="R1793" s="25"/>
      <c r="S1793" s="25"/>
      <c r="T1793" s="27">
        <f t="shared" si="136"/>
        <v>0</v>
      </c>
      <c r="U1793" s="27">
        <f t="shared" si="137"/>
        <v>0</v>
      </c>
      <c r="V1793" s="25"/>
      <c r="W1793" s="27" t="str">
        <f t="shared" si="138"/>
        <v/>
      </c>
      <c r="X1793" s="43" t="str">
        <f t="shared" si="139"/>
        <v>OK</v>
      </c>
      <c r="Y1793" s="681" t="str">
        <f t="shared" si="140"/>
        <v/>
      </c>
    </row>
    <row r="1794" spans="1:25" x14ac:dyDescent="0.25">
      <c r="A1794" s="68" t="str">
        <f>'0'!$A$4</f>
        <v>………………..</v>
      </c>
      <c r="B1794" s="341">
        <f>'0'!$A$2</f>
        <v>46112</v>
      </c>
      <c r="C1794" s="341" t="s">
        <v>1246</v>
      </c>
      <c r="D1794" s="22"/>
      <c r="E1794" s="23"/>
      <c r="F1794" s="14"/>
      <c r="G1794" s="23"/>
      <c r="H1794" s="22"/>
      <c r="I1794" s="24"/>
      <c r="J1794" s="24"/>
      <c r="K1794" s="25"/>
      <c r="L1794" s="25"/>
      <c r="M1794" s="25"/>
      <c r="N1794" s="25"/>
      <c r="O1794" s="25"/>
      <c r="P1794" s="25"/>
      <c r="Q1794" s="26"/>
      <c r="R1794" s="25"/>
      <c r="S1794" s="25"/>
      <c r="T1794" s="27">
        <f t="shared" si="136"/>
        <v>0</v>
      </c>
      <c r="U1794" s="27">
        <f t="shared" si="137"/>
        <v>0</v>
      </c>
      <c r="V1794" s="25"/>
      <c r="W1794" s="27" t="str">
        <f t="shared" si="138"/>
        <v/>
      </c>
      <c r="X1794" s="43" t="str">
        <f t="shared" si="139"/>
        <v>OK</v>
      </c>
      <c r="Y1794" s="681" t="str">
        <f t="shared" si="140"/>
        <v/>
      </c>
    </row>
    <row r="1795" spans="1:25" x14ac:dyDescent="0.25">
      <c r="A1795" s="68" t="str">
        <f>'0'!$A$4</f>
        <v>………………..</v>
      </c>
      <c r="B1795" s="341">
        <f>'0'!$A$2</f>
        <v>46112</v>
      </c>
      <c r="C1795" s="341" t="s">
        <v>1246</v>
      </c>
      <c r="D1795" s="22"/>
      <c r="E1795" s="23"/>
      <c r="F1795" s="14"/>
      <c r="G1795" s="23"/>
      <c r="H1795" s="22"/>
      <c r="I1795" s="24"/>
      <c r="J1795" s="24"/>
      <c r="K1795" s="25"/>
      <c r="L1795" s="25"/>
      <c r="M1795" s="25"/>
      <c r="N1795" s="25"/>
      <c r="O1795" s="25"/>
      <c r="P1795" s="25"/>
      <c r="Q1795" s="26"/>
      <c r="R1795" s="25"/>
      <c r="S1795" s="25"/>
      <c r="T1795" s="27">
        <f t="shared" si="136"/>
        <v>0</v>
      </c>
      <c r="U1795" s="27">
        <f t="shared" si="137"/>
        <v>0</v>
      </c>
      <c r="V1795" s="25"/>
      <c r="W1795" s="27" t="str">
        <f t="shared" si="138"/>
        <v/>
      </c>
      <c r="X1795" s="43" t="str">
        <f t="shared" si="139"/>
        <v>OK</v>
      </c>
      <c r="Y1795" s="681" t="str">
        <f t="shared" si="140"/>
        <v/>
      </c>
    </row>
    <row r="1796" spans="1:25" x14ac:dyDescent="0.25">
      <c r="A1796" s="68" t="str">
        <f>'0'!$A$4</f>
        <v>………………..</v>
      </c>
      <c r="B1796" s="341">
        <f>'0'!$A$2</f>
        <v>46112</v>
      </c>
      <c r="C1796" s="341" t="s">
        <v>1246</v>
      </c>
      <c r="D1796" s="22"/>
      <c r="E1796" s="23"/>
      <c r="F1796" s="14"/>
      <c r="G1796" s="23"/>
      <c r="H1796" s="22"/>
      <c r="I1796" s="24"/>
      <c r="J1796" s="24"/>
      <c r="K1796" s="25"/>
      <c r="L1796" s="25"/>
      <c r="M1796" s="25"/>
      <c r="N1796" s="25"/>
      <c r="O1796" s="25"/>
      <c r="P1796" s="25"/>
      <c r="Q1796" s="26"/>
      <c r="R1796" s="25"/>
      <c r="S1796" s="25"/>
      <c r="T1796" s="27">
        <f t="shared" si="136"/>
        <v>0</v>
      </c>
      <c r="U1796" s="27">
        <f t="shared" si="137"/>
        <v>0</v>
      </c>
      <c r="V1796" s="25"/>
      <c r="W1796" s="27" t="str">
        <f t="shared" si="138"/>
        <v/>
      </c>
      <c r="X1796" s="43" t="str">
        <f t="shared" si="139"/>
        <v>OK</v>
      </c>
      <c r="Y1796" s="681" t="str">
        <f t="shared" si="140"/>
        <v/>
      </c>
    </row>
    <row r="1797" spans="1:25" x14ac:dyDescent="0.25">
      <c r="A1797" s="68" t="str">
        <f>'0'!$A$4</f>
        <v>………………..</v>
      </c>
      <c r="B1797" s="341">
        <f>'0'!$A$2</f>
        <v>46112</v>
      </c>
      <c r="C1797" s="341" t="s">
        <v>1246</v>
      </c>
      <c r="D1797" s="22"/>
      <c r="E1797" s="23"/>
      <c r="F1797" s="14"/>
      <c r="G1797" s="23"/>
      <c r="H1797" s="22"/>
      <c r="I1797" s="24"/>
      <c r="J1797" s="24"/>
      <c r="K1797" s="25"/>
      <c r="L1797" s="25"/>
      <c r="M1797" s="25"/>
      <c r="N1797" s="25"/>
      <c r="O1797" s="25"/>
      <c r="P1797" s="25"/>
      <c r="Q1797" s="26"/>
      <c r="R1797" s="25"/>
      <c r="S1797" s="25"/>
      <c r="T1797" s="27">
        <f t="shared" si="136"/>
        <v>0</v>
      </c>
      <c r="U1797" s="27">
        <f t="shared" si="137"/>
        <v>0</v>
      </c>
      <c r="V1797" s="25"/>
      <c r="W1797" s="27" t="str">
        <f t="shared" si="138"/>
        <v/>
      </c>
      <c r="X1797" s="43" t="str">
        <f t="shared" si="139"/>
        <v>OK</v>
      </c>
      <c r="Y1797" s="681" t="str">
        <f t="shared" si="140"/>
        <v/>
      </c>
    </row>
    <row r="1798" spans="1:25" x14ac:dyDescent="0.25">
      <c r="A1798" s="68" t="str">
        <f>'0'!$A$4</f>
        <v>………………..</v>
      </c>
      <c r="B1798" s="341">
        <f>'0'!$A$2</f>
        <v>46112</v>
      </c>
      <c r="C1798" s="341" t="s">
        <v>1246</v>
      </c>
      <c r="D1798" s="22"/>
      <c r="E1798" s="23"/>
      <c r="F1798" s="14"/>
      <c r="G1798" s="23"/>
      <c r="H1798" s="22"/>
      <c r="I1798" s="24"/>
      <c r="J1798" s="24"/>
      <c r="K1798" s="25"/>
      <c r="L1798" s="25"/>
      <c r="M1798" s="25"/>
      <c r="N1798" s="25"/>
      <c r="O1798" s="25"/>
      <c r="P1798" s="25"/>
      <c r="Q1798" s="26"/>
      <c r="R1798" s="25"/>
      <c r="S1798" s="25"/>
      <c r="T1798" s="27">
        <f t="shared" si="136"/>
        <v>0</v>
      </c>
      <c r="U1798" s="27">
        <f t="shared" si="137"/>
        <v>0</v>
      </c>
      <c r="V1798" s="25"/>
      <c r="W1798" s="27" t="str">
        <f t="shared" si="138"/>
        <v/>
      </c>
      <c r="X1798" s="43" t="str">
        <f t="shared" si="139"/>
        <v>OK</v>
      </c>
      <c r="Y1798" s="681" t="str">
        <f t="shared" si="140"/>
        <v/>
      </c>
    </row>
    <row r="1799" spans="1:25" x14ac:dyDescent="0.25">
      <c r="A1799" s="68" t="str">
        <f>'0'!$A$4</f>
        <v>………………..</v>
      </c>
      <c r="B1799" s="341">
        <f>'0'!$A$2</f>
        <v>46112</v>
      </c>
      <c r="C1799" s="341" t="s">
        <v>1246</v>
      </c>
      <c r="D1799" s="22"/>
      <c r="E1799" s="23"/>
      <c r="F1799" s="14"/>
      <c r="G1799" s="23"/>
      <c r="H1799" s="22"/>
      <c r="I1799" s="24"/>
      <c r="J1799" s="24"/>
      <c r="K1799" s="25"/>
      <c r="L1799" s="25"/>
      <c r="M1799" s="25"/>
      <c r="N1799" s="25"/>
      <c r="O1799" s="25"/>
      <c r="P1799" s="25"/>
      <c r="Q1799" s="26"/>
      <c r="R1799" s="25"/>
      <c r="S1799" s="25"/>
      <c r="T1799" s="27">
        <f t="shared" si="136"/>
        <v>0</v>
      </c>
      <c r="U1799" s="27">
        <f t="shared" si="137"/>
        <v>0</v>
      </c>
      <c r="V1799" s="25"/>
      <c r="W1799" s="27" t="str">
        <f t="shared" si="138"/>
        <v/>
      </c>
      <c r="X1799" s="43" t="str">
        <f t="shared" si="139"/>
        <v>OK</v>
      </c>
      <c r="Y1799" s="681" t="str">
        <f t="shared" si="140"/>
        <v/>
      </c>
    </row>
    <row r="1800" spans="1:25" x14ac:dyDescent="0.25">
      <c r="A1800" s="68" t="str">
        <f>'0'!$A$4</f>
        <v>………………..</v>
      </c>
      <c r="B1800" s="341">
        <f>'0'!$A$2</f>
        <v>46112</v>
      </c>
      <c r="C1800" s="341" t="s">
        <v>1246</v>
      </c>
      <c r="D1800" s="22"/>
      <c r="E1800" s="23"/>
      <c r="F1800" s="14"/>
      <c r="G1800" s="23"/>
      <c r="H1800" s="22"/>
      <c r="I1800" s="24"/>
      <c r="J1800" s="24"/>
      <c r="K1800" s="25"/>
      <c r="L1800" s="25"/>
      <c r="M1800" s="25"/>
      <c r="N1800" s="25"/>
      <c r="O1800" s="25"/>
      <c r="P1800" s="25"/>
      <c r="Q1800" s="26"/>
      <c r="R1800" s="25"/>
      <c r="S1800" s="25"/>
      <c r="T1800" s="27">
        <f t="shared" si="136"/>
        <v>0</v>
      </c>
      <c r="U1800" s="27">
        <f t="shared" si="137"/>
        <v>0</v>
      </c>
      <c r="V1800" s="25"/>
      <c r="W1800" s="27" t="str">
        <f t="shared" si="138"/>
        <v/>
      </c>
      <c r="X1800" s="43" t="str">
        <f t="shared" si="139"/>
        <v>OK</v>
      </c>
      <c r="Y1800" s="681" t="str">
        <f t="shared" si="140"/>
        <v/>
      </c>
    </row>
    <row r="1801" spans="1:25" x14ac:dyDescent="0.25">
      <c r="A1801" s="68" t="str">
        <f>'0'!$A$4</f>
        <v>………………..</v>
      </c>
      <c r="B1801" s="341">
        <f>'0'!$A$2</f>
        <v>46112</v>
      </c>
      <c r="C1801" s="341" t="s">
        <v>1246</v>
      </c>
      <c r="D1801" s="22"/>
      <c r="E1801" s="23"/>
      <c r="F1801" s="14"/>
      <c r="G1801" s="23"/>
      <c r="H1801" s="22"/>
      <c r="I1801" s="24"/>
      <c r="J1801" s="24"/>
      <c r="K1801" s="25"/>
      <c r="L1801" s="25"/>
      <c r="M1801" s="25"/>
      <c r="N1801" s="25"/>
      <c r="O1801" s="25"/>
      <c r="P1801" s="25"/>
      <c r="Q1801" s="26"/>
      <c r="R1801" s="25"/>
      <c r="S1801" s="25"/>
      <c r="T1801" s="27">
        <f t="shared" ref="T1801:T1864" si="141">N1801+P1801-R1801</f>
        <v>0</v>
      </c>
      <c r="U1801" s="27">
        <f t="shared" ref="U1801:U1864" si="142">O1801+Q1801-S1801</f>
        <v>0</v>
      </c>
      <c r="V1801" s="25"/>
      <c r="W1801" s="27" t="str">
        <f t="shared" ref="W1801:W1864" si="143">IF(K1801="","",K1801-M1801-(P1801-Q1801))</f>
        <v/>
      </c>
      <c r="X1801" s="43" t="str">
        <f t="shared" ref="X1801:X1864" si="144">IF(ROUND(T1801-V1801,2)&gt;=0,"OK","Просрочието не може да надхвърля задължението")</f>
        <v>OK</v>
      </c>
      <c r="Y1801" s="681" t="str">
        <f t="shared" ref="Y1801:Y1864" si="145">IF(COUNTBLANK(D1801:W1801)=18,"",IF(D1801="999999999","",IF(ISNUMBER(VALUE(D1801)),IF(LEN(D1801)&lt;&gt;9,"Въведеното ЕИК е твърде късо или твърде дълго",IF(OR(MOD(MID(D1801,1,1)*1+MID(D1801,2,1)*2+MID(D1801,3,1)*3+MID(D1801,4,1)*4+MID(D1801,5,1)*5+MID(D1801,6,1)*6+MID(D1801,7,1)*7+MID(D1801,8,1)*8,11)-MID(D1801,9,1)=0,AND(MOD(MID(D1801,1,1)*3+MID(D1801,2,1)*4+MID(D1801,3,1)*5+MID(D1801,4,1)*6+MID(D1801,5,1)*7+MID(D1801,6,1)*8+MID(D1801,7,1)*9+MID(D1801,8,1)*10,11)=10,MID(D1801,9,1)*1=0),MOD(MID(D1801,1,1)*3+MID(D1801,2,1)*4+MID(D1801,3,1)*5+MID(D1801,4,1)*6+MID(D1801,5,1)*7+MID(D1801,6,1)*8+MID(D1801,7,1)*9+MID(D1801,8,1)*10,11)-MID(D1801,9,1)=0),"","Въведеното ЕИК е невалидно")),"Въведеното ЕИК съдържа непозволени символи")))</f>
        <v/>
      </c>
    </row>
    <row r="1802" spans="1:25" x14ac:dyDescent="0.25">
      <c r="A1802" s="68" t="str">
        <f>'0'!$A$4</f>
        <v>………………..</v>
      </c>
      <c r="B1802" s="341">
        <f>'0'!$A$2</f>
        <v>46112</v>
      </c>
      <c r="C1802" s="341" t="s">
        <v>1246</v>
      </c>
      <c r="D1802" s="22"/>
      <c r="E1802" s="23"/>
      <c r="F1802" s="14"/>
      <c r="G1802" s="23"/>
      <c r="H1802" s="22"/>
      <c r="I1802" s="24"/>
      <c r="J1802" s="24"/>
      <c r="K1802" s="25"/>
      <c r="L1802" s="25"/>
      <c r="M1802" s="25"/>
      <c r="N1802" s="25"/>
      <c r="O1802" s="25"/>
      <c r="P1802" s="25"/>
      <c r="Q1802" s="26"/>
      <c r="R1802" s="25"/>
      <c r="S1802" s="25"/>
      <c r="T1802" s="27">
        <f t="shared" si="141"/>
        <v>0</v>
      </c>
      <c r="U1802" s="27">
        <f t="shared" si="142"/>
        <v>0</v>
      </c>
      <c r="V1802" s="25"/>
      <c r="W1802" s="27" t="str">
        <f t="shared" si="143"/>
        <v/>
      </c>
      <c r="X1802" s="43" t="str">
        <f t="shared" si="144"/>
        <v>OK</v>
      </c>
      <c r="Y1802" s="681" t="str">
        <f t="shared" si="145"/>
        <v/>
      </c>
    </row>
    <row r="1803" spans="1:25" x14ac:dyDescent="0.25">
      <c r="A1803" s="68" t="str">
        <f>'0'!$A$4</f>
        <v>………………..</v>
      </c>
      <c r="B1803" s="341">
        <f>'0'!$A$2</f>
        <v>46112</v>
      </c>
      <c r="C1803" s="341" t="s">
        <v>1246</v>
      </c>
      <c r="D1803" s="22"/>
      <c r="E1803" s="23"/>
      <c r="F1803" s="14"/>
      <c r="G1803" s="23"/>
      <c r="H1803" s="22"/>
      <c r="I1803" s="24"/>
      <c r="J1803" s="24"/>
      <c r="K1803" s="25"/>
      <c r="L1803" s="25"/>
      <c r="M1803" s="25"/>
      <c r="N1803" s="25"/>
      <c r="O1803" s="25"/>
      <c r="P1803" s="25"/>
      <c r="Q1803" s="26"/>
      <c r="R1803" s="25"/>
      <c r="S1803" s="25"/>
      <c r="T1803" s="27">
        <f t="shared" si="141"/>
        <v>0</v>
      </c>
      <c r="U1803" s="27">
        <f t="shared" si="142"/>
        <v>0</v>
      </c>
      <c r="V1803" s="25"/>
      <c r="W1803" s="27" t="str">
        <f t="shared" si="143"/>
        <v/>
      </c>
      <c r="X1803" s="43" t="str">
        <f t="shared" si="144"/>
        <v>OK</v>
      </c>
      <c r="Y1803" s="681" t="str">
        <f t="shared" si="145"/>
        <v/>
      </c>
    </row>
    <row r="1804" spans="1:25" x14ac:dyDescent="0.25">
      <c r="A1804" s="68" t="str">
        <f>'0'!$A$4</f>
        <v>………………..</v>
      </c>
      <c r="B1804" s="341">
        <f>'0'!$A$2</f>
        <v>46112</v>
      </c>
      <c r="C1804" s="341" t="s">
        <v>1246</v>
      </c>
      <c r="D1804" s="22"/>
      <c r="E1804" s="23"/>
      <c r="F1804" s="14"/>
      <c r="G1804" s="23"/>
      <c r="H1804" s="22"/>
      <c r="I1804" s="24"/>
      <c r="J1804" s="24"/>
      <c r="K1804" s="25"/>
      <c r="L1804" s="25"/>
      <c r="M1804" s="25"/>
      <c r="N1804" s="25"/>
      <c r="O1804" s="25"/>
      <c r="P1804" s="25"/>
      <c r="Q1804" s="26"/>
      <c r="R1804" s="25"/>
      <c r="S1804" s="25"/>
      <c r="T1804" s="27">
        <f t="shared" si="141"/>
        <v>0</v>
      </c>
      <c r="U1804" s="27">
        <f t="shared" si="142"/>
        <v>0</v>
      </c>
      <c r="V1804" s="25"/>
      <c r="W1804" s="27" t="str">
        <f t="shared" si="143"/>
        <v/>
      </c>
      <c r="X1804" s="43" t="str">
        <f t="shared" si="144"/>
        <v>OK</v>
      </c>
      <c r="Y1804" s="681" t="str">
        <f t="shared" si="145"/>
        <v/>
      </c>
    </row>
    <row r="1805" spans="1:25" x14ac:dyDescent="0.25">
      <c r="A1805" s="68" t="str">
        <f>'0'!$A$4</f>
        <v>………………..</v>
      </c>
      <c r="B1805" s="341">
        <f>'0'!$A$2</f>
        <v>46112</v>
      </c>
      <c r="C1805" s="341" t="s">
        <v>1246</v>
      </c>
      <c r="D1805" s="22"/>
      <c r="E1805" s="23"/>
      <c r="F1805" s="14"/>
      <c r="G1805" s="23"/>
      <c r="H1805" s="22"/>
      <c r="I1805" s="24"/>
      <c r="J1805" s="24"/>
      <c r="K1805" s="25"/>
      <c r="L1805" s="25"/>
      <c r="M1805" s="25"/>
      <c r="N1805" s="25"/>
      <c r="O1805" s="25"/>
      <c r="P1805" s="25"/>
      <c r="Q1805" s="26"/>
      <c r="R1805" s="25"/>
      <c r="S1805" s="25"/>
      <c r="T1805" s="27">
        <f t="shared" si="141"/>
        <v>0</v>
      </c>
      <c r="U1805" s="27">
        <f t="shared" si="142"/>
        <v>0</v>
      </c>
      <c r="V1805" s="25"/>
      <c r="W1805" s="27" t="str">
        <f t="shared" si="143"/>
        <v/>
      </c>
      <c r="X1805" s="43" t="str">
        <f t="shared" si="144"/>
        <v>OK</v>
      </c>
      <c r="Y1805" s="681" t="str">
        <f t="shared" si="145"/>
        <v/>
      </c>
    </row>
    <row r="1806" spans="1:25" x14ac:dyDescent="0.25">
      <c r="A1806" s="68" t="str">
        <f>'0'!$A$4</f>
        <v>………………..</v>
      </c>
      <c r="B1806" s="341">
        <f>'0'!$A$2</f>
        <v>46112</v>
      </c>
      <c r="C1806" s="341" t="s">
        <v>1246</v>
      </c>
      <c r="D1806" s="22"/>
      <c r="E1806" s="23"/>
      <c r="F1806" s="14"/>
      <c r="G1806" s="23"/>
      <c r="H1806" s="22"/>
      <c r="I1806" s="24"/>
      <c r="J1806" s="24"/>
      <c r="K1806" s="25"/>
      <c r="L1806" s="25"/>
      <c r="M1806" s="25"/>
      <c r="N1806" s="25"/>
      <c r="O1806" s="25"/>
      <c r="P1806" s="25"/>
      <c r="Q1806" s="26"/>
      <c r="R1806" s="25"/>
      <c r="S1806" s="25"/>
      <c r="T1806" s="27">
        <f t="shared" si="141"/>
        <v>0</v>
      </c>
      <c r="U1806" s="27">
        <f t="shared" si="142"/>
        <v>0</v>
      </c>
      <c r="V1806" s="25"/>
      <c r="W1806" s="27" t="str">
        <f t="shared" si="143"/>
        <v/>
      </c>
      <c r="X1806" s="43" t="str">
        <f t="shared" si="144"/>
        <v>OK</v>
      </c>
      <c r="Y1806" s="681" t="str">
        <f t="shared" si="145"/>
        <v/>
      </c>
    </row>
    <row r="1807" spans="1:25" x14ac:dyDescent="0.25">
      <c r="A1807" s="68" t="str">
        <f>'0'!$A$4</f>
        <v>………………..</v>
      </c>
      <c r="B1807" s="341">
        <f>'0'!$A$2</f>
        <v>46112</v>
      </c>
      <c r="C1807" s="341" t="s">
        <v>1246</v>
      </c>
      <c r="D1807" s="22"/>
      <c r="E1807" s="23"/>
      <c r="F1807" s="14"/>
      <c r="G1807" s="23"/>
      <c r="H1807" s="22"/>
      <c r="I1807" s="24"/>
      <c r="J1807" s="24"/>
      <c r="K1807" s="25"/>
      <c r="L1807" s="25"/>
      <c r="M1807" s="25"/>
      <c r="N1807" s="25"/>
      <c r="O1807" s="25"/>
      <c r="P1807" s="25"/>
      <c r="Q1807" s="26"/>
      <c r="R1807" s="25"/>
      <c r="S1807" s="25"/>
      <c r="T1807" s="27">
        <f t="shared" si="141"/>
        <v>0</v>
      </c>
      <c r="U1807" s="27">
        <f t="shared" si="142"/>
        <v>0</v>
      </c>
      <c r="V1807" s="25"/>
      <c r="W1807" s="27" t="str">
        <f t="shared" si="143"/>
        <v/>
      </c>
      <c r="X1807" s="43" t="str">
        <f t="shared" si="144"/>
        <v>OK</v>
      </c>
      <c r="Y1807" s="681" t="str">
        <f t="shared" si="145"/>
        <v/>
      </c>
    </row>
    <row r="1808" spans="1:25" x14ac:dyDescent="0.25">
      <c r="A1808" s="68" t="str">
        <f>'0'!$A$4</f>
        <v>………………..</v>
      </c>
      <c r="B1808" s="341">
        <f>'0'!$A$2</f>
        <v>46112</v>
      </c>
      <c r="C1808" s="341" t="s">
        <v>1246</v>
      </c>
      <c r="D1808" s="22"/>
      <c r="E1808" s="23"/>
      <c r="F1808" s="14"/>
      <c r="G1808" s="23"/>
      <c r="H1808" s="22"/>
      <c r="I1808" s="24"/>
      <c r="J1808" s="24"/>
      <c r="K1808" s="25"/>
      <c r="L1808" s="25"/>
      <c r="M1808" s="25"/>
      <c r="N1808" s="25"/>
      <c r="O1808" s="25"/>
      <c r="P1808" s="25"/>
      <c r="Q1808" s="26"/>
      <c r="R1808" s="25"/>
      <c r="S1808" s="25"/>
      <c r="T1808" s="27">
        <f t="shared" si="141"/>
        <v>0</v>
      </c>
      <c r="U1808" s="27">
        <f t="shared" si="142"/>
        <v>0</v>
      </c>
      <c r="V1808" s="25"/>
      <c r="W1808" s="27" t="str">
        <f t="shared" si="143"/>
        <v/>
      </c>
      <c r="X1808" s="43" t="str">
        <f t="shared" si="144"/>
        <v>OK</v>
      </c>
      <c r="Y1808" s="681" t="str">
        <f t="shared" si="145"/>
        <v/>
      </c>
    </row>
    <row r="1809" spans="1:25" x14ac:dyDescent="0.25">
      <c r="A1809" s="68" t="str">
        <f>'0'!$A$4</f>
        <v>………………..</v>
      </c>
      <c r="B1809" s="341">
        <f>'0'!$A$2</f>
        <v>46112</v>
      </c>
      <c r="C1809" s="341" t="s">
        <v>1246</v>
      </c>
      <c r="D1809" s="22"/>
      <c r="E1809" s="23"/>
      <c r="F1809" s="14"/>
      <c r="G1809" s="23"/>
      <c r="H1809" s="22"/>
      <c r="I1809" s="24"/>
      <c r="J1809" s="24"/>
      <c r="K1809" s="25"/>
      <c r="L1809" s="25"/>
      <c r="M1809" s="25"/>
      <c r="N1809" s="25"/>
      <c r="O1809" s="25"/>
      <c r="P1809" s="25"/>
      <c r="Q1809" s="26"/>
      <c r="R1809" s="25"/>
      <c r="S1809" s="25"/>
      <c r="T1809" s="27">
        <f t="shared" si="141"/>
        <v>0</v>
      </c>
      <c r="U1809" s="27">
        <f t="shared" si="142"/>
        <v>0</v>
      </c>
      <c r="V1809" s="25"/>
      <c r="W1809" s="27" t="str">
        <f t="shared" si="143"/>
        <v/>
      </c>
      <c r="X1809" s="43" t="str">
        <f t="shared" si="144"/>
        <v>OK</v>
      </c>
      <c r="Y1809" s="681" t="str">
        <f t="shared" si="145"/>
        <v/>
      </c>
    </row>
    <row r="1810" spans="1:25" x14ac:dyDescent="0.25">
      <c r="A1810" s="68" t="str">
        <f>'0'!$A$4</f>
        <v>………………..</v>
      </c>
      <c r="B1810" s="341">
        <f>'0'!$A$2</f>
        <v>46112</v>
      </c>
      <c r="C1810" s="341" t="s">
        <v>1246</v>
      </c>
      <c r="D1810" s="22"/>
      <c r="E1810" s="23"/>
      <c r="F1810" s="14"/>
      <c r="G1810" s="23"/>
      <c r="H1810" s="22"/>
      <c r="I1810" s="24"/>
      <c r="J1810" s="24"/>
      <c r="K1810" s="25"/>
      <c r="L1810" s="25"/>
      <c r="M1810" s="25"/>
      <c r="N1810" s="25"/>
      <c r="O1810" s="25"/>
      <c r="P1810" s="25"/>
      <c r="Q1810" s="26"/>
      <c r="R1810" s="25"/>
      <c r="S1810" s="25"/>
      <c r="T1810" s="27">
        <f t="shared" si="141"/>
        <v>0</v>
      </c>
      <c r="U1810" s="27">
        <f t="shared" si="142"/>
        <v>0</v>
      </c>
      <c r="V1810" s="25"/>
      <c r="W1810" s="27" t="str">
        <f t="shared" si="143"/>
        <v/>
      </c>
      <c r="X1810" s="43" t="str">
        <f t="shared" si="144"/>
        <v>OK</v>
      </c>
      <c r="Y1810" s="681" t="str">
        <f t="shared" si="145"/>
        <v/>
      </c>
    </row>
    <row r="1811" spans="1:25" x14ac:dyDescent="0.25">
      <c r="A1811" s="68" t="str">
        <f>'0'!$A$4</f>
        <v>………………..</v>
      </c>
      <c r="B1811" s="341">
        <f>'0'!$A$2</f>
        <v>46112</v>
      </c>
      <c r="C1811" s="341" t="s">
        <v>1246</v>
      </c>
      <c r="D1811" s="22"/>
      <c r="E1811" s="23"/>
      <c r="F1811" s="14"/>
      <c r="G1811" s="23"/>
      <c r="H1811" s="22"/>
      <c r="I1811" s="24"/>
      <c r="J1811" s="24"/>
      <c r="K1811" s="25"/>
      <c r="L1811" s="25"/>
      <c r="M1811" s="25"/>
      <c r="N1811" s="25"/>
      <c r="O1811" s="25"/>
      <c r="P1811" s="25"/>
      <c r="Q1811" s="26"/>
      <c r="R1811" s="25"/>
      <c r="S1811" s="25"/>
      <c r="T1811" s="27">
        <f t="shared" si="141"/>
        <v>0</v>
      </c>
      <c r="U1811" s="27">
        <f t="shared" si="142"/>
        <v>0</v>
      </c>
      <c r="V1811" s="25"/>
      <c r="W1811" s="27" t="str">
        <f t="shared" si="143"/>
        <v/>
      </c>
      <c r="X1811" s="43" t="str">
        <f t="shared" si="144"/>
        <v>OK</v>
      </c>
      <c r="Y1811" s="681" t="str">
        <f t="shared" si="145"/>
        <v/>
      </c>
    </row>
    <row r="1812" spans="1:25" x14ac:dyDescent="0.25">
      <c r="A1812" s="68" t="str">
        <f>'0'!$A$4</f>
        <v>………………..</v>
      </c>
      <c r="B1812" s="341">
        <f>'0'!$A$2</f>
        <v>46112</v>
      </c>
      <c r="C1812" s="341" t="s">
        <v>1246</v>
      </c>
      <c r="D1812" s="22"/>
      <c r="E1812" s="23"/>
      <c r="F1812" s="14"/>
      <c r="G1812" s="23"/>
      <c r="H1812" s="22"/>
      <c r="I1812" s="24"/>
      <c r="J1812" s="24"/>
      <c r="K1812" s="25"/>
      <c r="L1812" s="25"/>
      <c r="M1812" s="25"/>
      <c r="N1812" s="25"/>
      <c r="O1812" s="25"/>
      <c r="P1812" s="25"/>
      <c r="Q1812" s="26"/>
      <c r="R1812" s="25"/>
      <c r="S1812" s="25"/>
      <c r="T1812" s="27">
        <f t="shared" si="141"/>
        <v>0</v>
      </c>
      <c r="U1812" s="27">
        <f t="shared" si="142"/>
        <v>0</v>
      </c>
      <c r="V1812" s="25"/>
      <c r="W1812" s="27" t="str">
        <f t="shared" si="143"/>
        <v/>
      </c>
      <c r="X1812" s="43" t="str">
        <f t="shared" si="144"/>
        <v>OK</v>
      </c>
      <c r="Y1812" s="681" t="str">
        <f t="shared" si="145"/>
        <v/>
      </c>
    </row>
    <row r="1813" spans="1:25" x14ac:dyDescent="0.25">
      <c r="A1813" s="68" t="str">
        <f>'0'!$A$4</f>
        <v>………………..</v>
      </c>
      <c r="B1813" s="341">
        <f>'0'!$A$2</f>
        <v>46112</v>
      </c>
      <c r="C1813" s="341" t="s">
        <v>1246</v>
      </c>
      <c r="D1813" s="22"/>
      <c r="E1813" s="23"/>
      <c r="F1813" s="14"/>
      <c r="G1813" s="23"/>
      <c r="H1813" s="22"/>
      <c r="I1813" s="24"/>
      <c r="J1813" s="24"/>
      <c r="K1813" s="25"/>
      <c r="L1813" s="25"/>
      <c r="M1813" s="25"/>
      <c r="N1813" s="25"/>
      <c r="O1813" s="25"/>
      <c r="P1813" s="25"/>
      <c r="Q1813" s="26"/>
      <c r="R1813" s="25"/>
      <c r="S1813" s="25"/>
      <c r="T1813" s="27">
        <f t="shared" si="141"/>
        <v>0</v>
      </c>
      <c r="U1813" s="27">
        <f t="shared" si="142"/>
        <v>0</v>
      </c>
      <c r="V1813" s="25"/>
      <c r="W1813" s="27" t="str">
        <f t="shared" si="143"/>
        <v/>
      </c>
      <c r="X1813" s="43" t="str">
        <f t="shared" si="144"/>
        <v>OK</v>
      </c>
      <c r="Y1813" s="681" t="str">
        <f t="shared" si="145"/>
        <v/>
      </c>
    </row>
    <row r="1814" spans="1:25" x14ac:dyDescent="0.25">
      <c r="A1814" s="68" t="str">
        <f>'0'!$A$4</f>
        <v>………………..</v>
      </c>
      <c r="B1814" s="341">
        <f>'0'!$A$2</f>
        <v>46112</v>
      </c>
      <c r="C1814" s="341" t="s">
        <v>1246</v>
      </c>
      <c r="D1814" s="22"/>
      <c r="E1814" s="23"/>
      <c r="F1814" s="14"/>
      <c r="G1814" s="23"/>
      <c r="H1814" s="22"/>
      <c r="I1814" s="24"/>
      <c r="J1814" s="24"/>
      <c r="K1814" s="25"/>
      <c r="L1814" s="25"/>
      <c r="M1814" s="25"/>
      <c r="N1814" s="25"/>
      <c r="O1814" s="25"/>
      <c r="P1814" s="25"/>
      <c r="Q1814" s="26"/>
      <c r="R1814" s="25"/>
      <c r="S1814" s="25"/>
      <c r="T1814" s="27">
        <f t="shared" si="141"/>
        <v>0</v>
      </c>
      <c r="U1814" s="27">
        <f t="shared" si="142"/>
        <v>0</v>
      </c>
      <c r="V1814" s="25"/>
      <c r="W1814" s="27" t="str">
        <f t="shared" si="143"/>
        <v/>
      </c>
      <c r="X1814" s="43" t="str">
        <f t="shared" si="144"/>
        <v>OK</v>
      </c>
      <c r="Y1814" s="681" t="str">
        <f t="shared" si="145"/>
        <v/>
      </c>
    </row>
    <row r="1815" spans="1:25" x14ac:dyDescent="0.25">
      <c r="A1815" s="68" t="str">
        <f>'0'!$A$4</f>
        <v>………………..</v>
      </c>
      <c r="B1815" s="341">
        <f>'0'!$A$2</f>
        <v>46112</v>
      </c>
      <c r="C1815" s="341" t="s">
        <v>1246</v>
      </c>
      <c r="D1815" s="22"/>
      <c r="E1815" s="23"/>
      <c r="F1815" s="14"/>
      <c r="G1815" s="23"/>
      <c r="H1815" s="22"/>
      <c r="I1815" s="24"/>
      <c r="J1815" s="24"/>
      <c r="K1815" s="25"/>
      <c r="L1815" s="25"/>
      <c r="M1815" s="25"/>
      <c r="N1815" s="25"/>
      <c r="O1815" s="25"/>
      <c r="P1815" s="25"/>
      <c r="Q1815" s="26"/>
      <c r="R1815" s="25"/>
      <c r="S1815" s="25"/>
      <c r="T1815" s="27">
        <f t="shared" si="141"/>
        <v>0</v>
      </c>
      <c r="U1815" s="27">
        <f t="shared" si="142"/>
        <v>0</v>
      </c>
      <c r="V1815" s="25"/>
      <c r="W1815" s="27" t="str">
        <f t="shared" si="143"/>
        <v/>
      </c>
      <c r="X1815" s="43" t="str">
        <f t="shared" si="144"/>
        <v>OK</v>
      </c>
      <c r="Y1815" s="681" t="str">
        <f t="shared" si="145"/>
        <v/>
      </c>
    </row>
    <row r="1816" spans="1:25" x14ac:dyDescent="0.25">
      <c r="A1816" s="68" t="str">
        <f>'0'!$A$4</f>
        <v>………………..</v>
      </c>
      <c r="B1816" s="341">
        <f>'0'!$A$2</f>
        <v>46112</v>
      </c>
      <c r="C1816" s="341" t="s">
        <v>1246</v>
      </c>
      <c r="D1816" s="22"/>
      <c r="E1816" s="23"/>
      <c r="F1816" s="14"/>
      <c r="G1816" s="23"/>
      <c r="H1816" s="22"/>
      <c r="I1816" s="24"/>
      <c r="J1816" s="24"/>
      <c r="K1816" s="25"/>
      <c r="L1816" s="25"/>
      <c r="M1816" s="25"/>
      <c r="N1816" s="25"/>
      <c r="O1816" s="25"/>
      <c r="P1816" s="25"/>
      <c r="Q1816" s="26"/>
      <c r="R1816" s="25"/>
      <c r="S1816" s="25"/>
      <c r="T1816" s="27">
        <f t="shared" si="141"/>
        <v>0</v>
      </c>
      <c r="U1816" s="27">
        <f t="shared" si="142"/>
        <v>0</v>
      </c>
      <c r="V1816" s="25"/>
      <c r="W1816" s="27" t="str">
        <f t="shared" si="143"/>
        <v/>
      </c>
      <c r="X1816" s="43" t="str">
        <f t="shared" si="144"/>
        <v>OK</v>
      </c>
      <c r="Y1816" s="681" t="str">
        <f t="shared" si="145"/>
        <v/>
      </c>
    </row>
    <row r="1817" spans="1:25" x14ac:dyDescent="0.25">
      <c r="A1817" s="68" t="str">
        <f>'0'!$A$4</f>
        <v>………………..</v>
      </c>
      <c r="B1817" s="341">
        <f>'0'!$A$2</f>
        <v>46112</v>
      </c>
      <c r="C1817" s="341" t="s">
        <v>1246</v>
      </c>
      <c r="D1817" s="22"/>
      <c r="E1817" s="23"/>
      <c r="F1817" s="14"/>
      <c r="G1817" s="23"/>
      <c r="H1817" s="22"/>
      <c r="I1817" s="24"/>
      <c r="J1817" s="24"/>
      <c r="K1817" s="25"/>
      <c r="L1817" s="25"/>
      <c r="M1817" s="25"/>
      <c r="N1817" s="25"/>
      <c r="O1817" s="25"/>
      <c r="P1817" s="25"/>
      <c r="Q1817" s="26"/>
      <c r="R1817" s="25"/>
      <c r="S1817" s="25"/>
      <c r="T1817" s="27">
        <f t="shared" si="141"/>
        <v>0</v>
      </c>
      <c r="U1817" s="27">
        <f t="shared" si="142"/>
        <v>0</v>
      </c>
      <c r="V1817" s="25"/>
      <c r="W1817" s="27" t="str">
        <f t="shared" si="143"/>
        <v/>
      </c>
      <c r="X1817" s="43" t="str">
        <f t="shared" si="144"/>
        <v>OK</v>
      </c>
      <c r="Y1817" s="681" t="str">
        <f t="shared" si="145"/>
        <v/>
      </c>
    </row>
    <row r="1818" spans="1:25" x14ac:dyDescent="0.25">
      <c r="A1818" s="68" t="str">
        <f>'0'!$A$4</f>
        <v>………………..</v>
      </c>
      <c r="B1818" s="341">
        <f>'0'!$A$2</f>
        <v>46112</v>
      </c>
      <c r="C1818" s="341" t="s">
        <v>1246</v>
      </c>
      <c r="D1818" s="22"/>
      <c r="E1818" s="23"/>
      <c r="F1818" s="14"/>
      <c r="G1818" s="23"/>
      <c r="H1818" s="22"/>
      <c r="I1818" s="24"/>
      <c r="J1818" s="24"/>
      <c r="K1818" s="25"/>
      <c r="L1818" s="25"/>
      <c r="M1818" s="25"/>
      <c r="N1818" s="25"/>
      <c r="O1818" s="25"/>
      <c r="P1818" s="25"/>
      <c r="Q1818" s="26"/>
      <c r="R1818" s="25"/>
      <c r="S1818" s="25"/>
      <c r="T1818" s="27">
        <f t="shared" si="141"/>
        <v>0</v>
      </c>
      <c r="U1818" s="27">
        <f t="shared" si="142"/>
        <v>0</v>
      </c>
      <c r="V1818" s="25"/>
      <c r="W1818" s="27" t="str">
        <f t="shared" si="143"/>
        <v/>
      </c>
      <c r="X1818" s="43" t="str">
        <f t="shared" si="144"/>
        <v>OK</v>
      </c>
      <c r="Y1818" s="681" t="str">
        <f t="shared" si="145"/>
        <v/>
      </c>
    </row>
    <row r="1819" spans="1:25" x14ac:dyDescent="0.25">
      <c r="A1819" s="68" t="str">
        <f>'0'!$A$4</f>
        <v>………………..</v>
      </c>
      <c r="B1819" s="341">
        <f>'0'!$A$2</f>
        <v>46112</v>
      </c>
      <c r="C1819" s="341" t="s">
        <v>1246</v>
      </c>
      <c r="D1819" s="22"/>
      <c r="E1819" s="23"/>
      <c r="F1819" s="14"/>
      <c r="G1819" s="23"/>
      <c r="H1819" s="22"/>
      <c r="I1819" s="24"/>
      <c r="J1819" s="24"/>
      <c r="K1819" s="25"/>
      <c r="L1819" s="25"/>
      <c r="M1819" s="25"/>
      <c r="N1819" s="25"/>
      <c r="O1819" s="25"/>
      <c r="P1819" s="25"/>
      <c r="Q1819" s="26"/>
      <c r="R1819" s="25"/>
      <c r="S1819" s="25"/>
      <c r="T1819" s="27">
        <f t="shared" si="141"/>
        <v>0</v>
      </c>
      <c r="U1819" s="27">
        <f t="shared" si="142"/>
        <v>0</v>
      </c>
      <c r="V1819" s="25"/>
      <c r="W1819" s="27" t="str">
        <f t="shared" si="143"/>
        <v/>
      </c>
      <c r="X1819" s="43" t="str">
        <f t="shared" si="144"/>
        <v>OK</v>
      </c>
      <c r="Y1819" s="681" t="str">
        <f t="shared" si="145"/>
        <v/>
      </c>
    </row>
    <row r="1820" spans="1:25" x14ac:dyDescent="0.25">
      <c r="A1820" s="68" t="str">
        <f>'0'!$A$4</f>
        <v>………………..</v>
      </c>
      <c r="B1820" s="341">
        <f>'0'!$A$2</f>
        <v>46112</v>
      </c>
      <c r="C1820" s="341" t="s">
        <v>1246</v>
      </c>
      <c r="D1820" s="22"/>
      <c r="E1820" s="23"/>
      <c r="F1820" s="14"/>
      <c r="G1820" s="23"/>
      <c r="H1820" s="22"/>
      <c r="I1820" s="24"/>
      <c r="J1820" s="24"/>
      <c r="K1820" s="25"/>
      <c r="L1820" s="25"/>
      <c r="M1820" s="25"/>
      <c r="N1820" s="25"/>
      <c r="O1820" s="25"/>
      <c r="P1820" s="25"/>
      <c r="Q1820" s="26"/>
      <c r="R1820" s="25"/>
      <c r="S1820" s="25"/>
      <c r="T1820" s="27">
        <f t="shared" si="141"/>
        <v>0</v>
      </c>
      <c r="U1820" s="27">
        <f t="shared" si="142"/>
        <v>0</v>
      </c>
      <c r="V1820" s="25"/>
      <c r="W1820" s="27" t="str">
        <f t="shared" si="143"/>
        <v/>
      </c>
      <c r="X1820" s="43" t="str">
        <f t="shared" si="144"/>
        <v>OK</v>
      </c>
      <c r="Y1820" s="681" t="str">
        <f t="shared" si="145"/>
        <v/>
      </c>
    </row>
    <row r="1821" spans="1:25" x14ac:dyDescent="0.25">
      <c r="A1821" s="68" t="str">
        <f>'0'!$A$4</f>
        <v>………………..</v>
      </c>
      <c r="B1821" s="341">
        <f>'0'!$A$2</f>
        <v>46112</v>
      </c>
      <c r="C1821" s="341" t="s">
        <v>1246</v>
      </c>
      <c r="D1821" s="22"/>
      <c r="E1821" s="23"/>
      <c r="F1821" s="14"/>
      <c r="G1821" s="23"/>
      <c r="H1821" s="22"/>
      <c r="I1821" s="24"/>
      <c r="J1821" s="24"/>
      <c r="K1821" s="25"/>
      <c r="L1821" s="25"/>
      <c r="M1821" s="25"/>
      <c r="N1821" s="25"/>
      <c r="O1821" s="25"/>
      <c r="P1821" s="25"/>
      <c r="Q1821" s="26"/>
      <c r="R1821" s="25"/>
      <c r="S1821" s="25"/>
      <c r="T1821" s="27">
        <f t="shared" si="141"/>
        <v>0</v>
      </c>
      <c r="U1821" s="27">
        <f t="shared" si="142"/>
        <v>0</v>
      </c>
      <c r="V1821" s="25"/>
      <c r="W1821" s="27" t="str">
        <f t="shared" si="143"/>
        <v/>
      </c>
      <c r="X1821" s="43" t="str">
        <f t="shared" si="144"/>
        <v>OK</v>
      </c>
      <c r="Y1821" s="681" t="str">
        <f t="shared" si="145"/>
        <v/>
      </c>
    </row>
    <row r="1822" spans="1:25" x14ac:dyDescent="0.25">
      <c r="A1822" s="68" t="str">
        <f>'0'!$A$4</f>
        <v>………………..</v>
      </c>
      <c r="B1822" s="341">
        <f>'0'!$A$2</f>
        <v>46112</v>
      </c>
      <c r="C1822" s="341" t="s">
        <v>1246</v>
      </c>
      <c r="D1822" s="22"/>
      <c r="E1822" s="23"/>
      <c r="F1822" s="14"/>
      <c r="G1822" s="23"/>
      <c r="H1822" s="22"/>
      <c r="I1822" s="24"/>
      <c r="J1822" s="24"/>
      <c r="K1822" s="25"/>
      <c r="L1822" s="25"/>
      <c r="M1822" s="25"/>
      <c r="N1822" s="25"/>
      <c r="O1822" s="25"/>
      <c r="P1822" s="25"/>
      <c r="Q1822" s="26"/>
      <c r="R1822" s="25"/>
      <c r="S1822" s="25"/>
      <c r="T1822" s="27">
        <f t="shared" si="141"/>
        <v>0</v>
      </c>
      <c r="U1822" s="27">
        <f t="shared" si="142"/>
        <v>0</v>
      </c>
      <c r="V1822" s="25"/>
      <c r="W1822" s="27" t="str">
        <f t="shared" si="143"/>
        <v/>
      </c>
      <c r="X1822" s="43" t="str">
        <f t="shared" si="144"/>
        <v>OK</v>
      </c>
      <c r="Y1822" s="681" t="str">
        <f t="shared" si="145"/>
        <v/>
      </c>
    </row>
    <row r="1823" spans="1:25" x14ac:dyDescent="0.25">
      <c r="A1823" s="68" t="str">
        <f>'0'!$A$4</f>
        <v>………………..</v>
      </c>
      <c r="B1823" s="341">
        <f>'0'!$A$2</f>
        <v>46112</v>
      </c>
      <c r="C1823" s="341" t="s">
        <v>1246</v>
      </c>
      <c r="D1823" s="22"/>
      <c r="E1823" s="23"/>
      <c r="F1823" s="14"/>
      <c r="G1823" s="23"/>
      <c r="H1823" s="22"/>
      <c r="I1823" s="24"/>
      <c r="J1823" s="24"/>
      <c r="K1823" s="25"/>
      <c r="L1823" s="25"/>
      <c r="M1823" s="25"/>
      <c r="N1823" s="25"/>
      <c r="O1823" s="25"/>
      <c r="P1823" s="25"/>
      <c r="Q1823" s="26"/>
      <c r="R1823" s="25"/>
      <c r="S1823" s="25"/>
      <c r="T1823" s="27">
        <f t="shared" si="141"/>
        <v>0</v>
      </c>
      <c r="U1823" s="27">
        <f t="shared" si="142"/>
        <v>0</v>
      </c>
      <c r="V1823" s="25"/>
      <c r="W1823" s="27" t="str">
        <f t="shared" si="143"/>
        <v/>
      </c>
      <c r="X1823" s="43" t="str">
        <f t="shared" si="144"/>
        <v>OK</v>
      </c>
      <c r="Y1823" s="681" t="str">
        <f t="shared" si="145"/>
        <v/>
      </c>
    </row>
    <row r="1824" spans="1:25" x14ac:dyDescent="0.25">
      <c r="A1824" s="68" t="str">
        <f>'0'!$A$4</f>
        <v>………………..</v>
      </c>
      <c r="B1824" s="341">
        <f>'0'!$A$2</f>
        <v>46112</v>
      </c>
      <c r="C1824" s="341" t="s">
        <v>1246</v>
      </c>
      <c r="D1824" s="22"/>
      <c r="E1824" s="23"/>
      <c r="F1824" s="14"/>
      <c r="G1824" s="23"/>
      <c r="H1824" s="22"/>
      <c r="I1824" s="24"/>
      <c r="J1824" s="24"/>
      <c r="K1824" s="25"/>
      <c r="L1824" s="25"/>
      <c r="M1824" s="25"/>
      <c r="N1824" s="25"/>
      <c r="O1824" s="25"/>
      <c r="P1824" s="25"/>
      <c r="Q1824" s="26"/>
      <c r="R1824" s="25"/>
      <c r="S1824" s="25"/>
      <c r="T1824" s="27">
        <f t="shared" si="141"/>
        <v>0</v>
      </c>
      <c r="U1824" s="27">
        <f t="shared" si="142"/>
        <v>0</v>
      </c>
      <c r="V1824" s="25"/>
      <c r="W1824" s="27" t="str">
        <f t="shared" si="143"/>
        <v/>
      </c>
      <c r="X1824" s="43" t="str">
        <f t="shared" si="144"/>
        <v>OK</v>
      </c>
      <c r="Y1824" s="681" t="str">
        <f t="shared" si="145"/>
        <v/>
      </c>
    </row>
    <row r="1825" spans="1:25" x14ac:dyDescent="0.25">
      <c r="A1825" s="68" t="str">
        <f>'0'!$A$4</f>
        <v>………………..</v>
      </c>
      <c r="B1825" s="341">
        <f>'0'!$A$2</f>
        <v>46112</v>
      </c>
      <c r="C1825" s="341" t="s">
        <v>1246</v>
      </c>
      <c r="D1825" s="22"/>
      <c r="E1825" s="23"/>
      <c r="F1825" s="14"/>
      <c r="G1825" s="23"/>
      <c r="H1825" s="22"/>
      <c r="I1825" s="24"/>
      <c r="J1825" s="24"/>
      <c r="K1825" s="25"/>
      <c r="L1825" s="25"/>
      <c r="M1825" s="25"/>
      <c r="N1825" s="25"/>
      <c r="O1825" s="25"/>
      <c r="P1825" s="25"/>
      <c r="Q1825" s="26"/>
      <c r="R1825" s="25"/>
      <c r="S1825" s="25"/>
      <c r="T1825" s="27">
        <f t="shared" si="141"/>
        <v>0</v>
      </c>
      <c r="U1825" s="27">
        <f t="shared" si="142"/>
        <v>0</v>
      </c>
      <c r="V1825" s="25"/>
      <c r="W1825" s="27" t="str">
        <f t="shared" si="143"/>
        <v/>
      </c>
      <c r="X1825" s="43" t="str">
        <f t="shared" si="144"/>
        <v>OK</v>
      </c>
      <c r="Y1825" s="681" t="str">
        <f t="shared" si="145"/>
        <v/>
      </c>
    </row>
    <row r="1826" spans="1:25" x14ac:dyDescent="0.25">
      <c r="A1826" s="68" t="str">
        <f>'0'!$A$4</f>
        <v>………………..</v>
      </c>
      <c r="B1826" s="341">
        <f>'0'!$A$2</f>
        <v>46112</v>
      </c>
      <c r="C1826" s="341" t="s">
        <v>1246</v>
      </c>
      <c r="D1826" s="22"/>
      <c r="E1826" s="23"/>
      <c r="F1826" s="14"/>
      <c r="G1826" s="23"/>
      <c r="H1826" s="22"/>
      <c r="I1826" s="24"/>
      <c r="J1826" s="24"/>
      <c r="K1826" s="25"/>
      <c r="L1826" s="25"/>
      <c r="M1826" s="25"/>
      <c r="N1826" s="25"/>
      <c r="O1826" s="25"/>
      <c r="P1826" s="25"/>
      <c r="Q1826" s="26"/>
      <c r="R1826" s="25"/>
      <c r="S1826" s="25"/>
      <c r="T1826" s="27">
        <f t="shared" si="141"/>
        <v>0</v>
      </c>
      <c r="U1826" s="27">
        <f t="shared" si="142"/>
        <v>0</v>
      </c>
      <c r="V1826" s="25"/>
      <c r="W1826" s="27" t="str">
        <f t="shared" si="143"/>
        <v/>
      </c>
      <c r="X1826" s="43" t="str">
        <f t="shared" si="144"/>
        <v>OK</v>
      </c>
      <c r="Y1826" s="681" t="str">
        <f t="shared" si="145"/>
        <v/>
      </c>
    </row>
    <row r="1827" spans="1:25" x14ac:dyDescent="0.25">
      <c r="A1827" s="68" t="str">
        <f>'0'!$A$4</f>
        <v>………………..</v>
      </c>
      <c r="B1827" s="341">
        <f>'0'!$A$2</f>
        <v>46112</v>
      </c>
      <c r="C1827" s="341" t="s">
        <v>1246</v>
      </c>
      <c r="D1827" s="22"/>
      <c r="E1827" s="23"/>
      <c r="F1827" s="14"/>
      <c r="G1827" s="23"/>
      <c r="H1827" s="22"/>
      <c r="I1827" s="24"/>
      <c r="J1827" s="24"/>
      <c r="K1827" s="25"/>
      <c r="L1827" s="25"/>
      <c r="M1827" s="25"/>
      <c r="N1827" s="25"/>
      <c r="O1827" s="25"/>
      <c r="P1827" s="25"/>
      <c r="Q1827" s="26"/>
      <c r="R1827" s="25"/>
      <c r="S1827" s="25"/>
      <c r="T1827" s="27">
        <f t="shared" si="141"/>
        <v>0</v>
      </c>
      <c r="U1827" s="27">
        <f t="shared" si="142"/>
        <v>0</v>
      </c>
      <c r="V1827" s="25"/>
      <c r="W1827" s="27" t="str">
        <f t="shared" si="143"/>
        <v/>
      </c>
      <c r="X1827" s="43" t="str">
        <f t="shared" si="144"/>
        <v>OK</v>
      </c>
      <c r="Y1827" s="681" t="str">
        <f t="shared" si="145"/>
        <v/>
      </c>
    </row>
    <row r="1828" spans="1:25" x14ac:dyDescent="0.25">
      <c r="A1828" s="68" t="str">
        <f>'0'!$A$4</f>
        <v>………………..</v>
      </c>
      <c r="B1828" s="341">
        <f>'0'!$A$2</f>
        <v>46112</v>
      </c>
      <c r="C1828" s="341" t="s">
        <v>1246</v>
      </c>
      <c r="D1828" s="22"/>
      <c r="E1828" s="23"/>
      <c r="F1828" s="14"/>
      <c r="G1828" s="23"/>
      <c r="H1828" s="22"/>
      <c r="I1828" s="24"/>
      <c r="J1828" s="24"/>
      <c r="K1828" s="25"/>
      <c r="L1828" s="25"/>
      <c r="M1828" s="25"/>
      <c r="N1828" s="25"/>
      <c r="O1828" s="25"/>
      <c r="P1828" s="25"/>
      <c r="Q1828" s="26"/>
      <c r="R1828" s="25"/>
      <c r="S1828" s="25"/>
      <c r="T1828" s="27">
        <f t="shared" si="141"/>
        <v>0</v>
      </c>
      <c r="U1828" s="27">
        <f t="shared" si="142"/>
        <v>0</v>
      </c>
      <c r="V1828" s="25"/>
      <c r="W1828" s="27" t="str">
        <f t="shared" si="143"/>
        <v/>
      </c>
      <c r="X1828" s="43" t="str">
        <f t="shared" si="144"/>
        <v>OK</v>
      </c>
      <c r="Y1828" s="681" t="str">
        <f t="shared" si="145"/>
        <v/>
      </c>
    </row>
    <row r="1829" spans="1:25" x14ac:dyDescent="0.25">
      <c r="A1829" s="68" t="str">
        <f>'0'!$A$4</f>
        <v>………………..</v>
      </c>
      <c r="B1829" s="341">
        <f>'0'!$A$2</f>
        <v>46112</v>
      </c>
      <c r="C1829" s="341" t="s">
        <v>1246</v>
      </c>
      <c r="D1829" s="22"/>
      <c r="E1829" s="23"/>
      <c r="F1829" s="14"/>
      <c r="G1829" s="23"/>
      <c r="H1829" s="22"/>
      <c r="I1829" s="24"/>
      <c r="J1829" s="24"/>
      <c r="K1829" s="25"/>
      <c r="L1829" s="25"/>
      <c r="M1829" s="25"/>
      <c r="N1829" s="25"/>
      <c r="O1829" s="25"/>
      <c r="P1829" s="25"/>
      <c r="Q1829" s="26"/>
      <c r="R1829" s="25"/>
      <c r="S1829" s="25"/>
      <c r="T1829" s="27">
        <f t="shared" si="141"/>
        <v>0</v>
      </c>
      <c r="U1829" s="27">
        <f t="shared" si="142"/>
        <v>0</v>
      </c>
      <c r="V1829" s="25"/>
      <c r="W1829" s="27" t="str">
        <f t="shared" si="143"/>
        <v/>
      </c>
      <c r="X1829" s="43" t="str">
        <f t="shared" si="144"/>
        <v>OK</v>
      </c>
      <c r="Y1829" s="681" t="str">
        <f t="shared" si="145"/>
        <v/>
      </c>
    </row>
    <row r="1830" spans="1:25" x14ac:dyDescent="0.25">
      <c r="A1830" s="68" t="str">
        <f>'0'!$A$4</f>
        <v>………………..</v>
      </c>
      <c r="B1830" s="341">
        <f>'0'!$A$2</f>
        <v>46112</v>
      </c>
      <c r="C1830" s="341" t="s">
        <v>1246</v>
      </c>
      <c r="D1830" s="22"/>
      <c r="E1830" s="23"/>
      <c r="F1830" s="14"/>
      <c r="G1830" s="23"/>
      <c r="H1830" s="22"/>
      <c r="I1830" s="24"/>
      <c r="J1830" s="24"/>
      <c r="K1830" s="25"/>
      <c r="L1830" s="25"/>
      <c r="M1830" s="25"/>
      <c r="N1830" s="25"/>
      <c r="O1830" s="25"/>
      <c r="P1830" s="25"/>
      <c r="Q1830" s="26"/>
      <c r="R1830" s="25"/>
      <c r="S1830" s="25"/>
      <c r="T1830" s="27">
        <f t="shared" si="141"/>
        <v>0</v>
      </c>
      <c r="U1830" s="27">
        <f t="shared" si="142"/>
        <v>0</v>
      </c>
      <c r="V1830" s="25"/>
      <c r="W1830" s="27" t="str">
        <f t="shared" si="143"/>
        <v/>
      </c>
      <c r="X1830" s="43" t="str">
        <f t="shared" si="144"/>
        <v>OK</v>
      </c>
      <c r="Y1830" s="681" t="str">
        <f t="shared" si="145"/>
        <v/>
      </c>
    </row>
    <row r="1831" spans="1:25" x14ac:dyDescent="0.25">
      <c r="A1831" s="68" t="str">
        <f>'0'!$A$4</f>
        <v>………………..</v>
      </c>
      <c r="B1831" s="341">
        <f>'0'!$A$2</f>
        <v>46112</v>
      </c>
      <c r="C1831" s="341" t="s">
        <v>1246</v>
      </c>
      <c r="D1831" s="22"/>
      <c r="E1831" s="23"/>
      <c r="F1831" s="14"/>
      <c r="G1831" s="23"/>
      <c r="H1831" s="22"/>
      <c r="I1831" s="24"/>
      <c r="J1831" s="24"/>
      <c r="K1831" s="25"/>
      <c r="L1831" s="25"/>
      <c r="M1831" s="25"/>
      <c r="N1831" s="25"/>
      <c r="O1831" s="25"/>
      <c r="P1831" s="25"/>
      <c r="Q1831" s="26"/>
      <c r="R1831" s="25"/>
      <c r="S1831" s="25"/>
      <c r="T1831" s="27">
        <f t="shared" si="141"/>
        <v>0</v>
      </c>
      <c r="U1831" s="27">
        <f t="shared" si="142"/>
        <v>0</v>
      </c>
      <c r="V1831" s="25"/>
      <c r="W1831" s="27" t="str">
        <f t="shared" si="143"/>
        <v/>
      </c>
      <c r="X1831" s="43" t="str">
        <f t="shared" si="144"/>
        <v>OK</v>
      </c>
      <c r="Y1831" s="681" t="str">
        <f t="shared" si="145"/>
        <v/>
      </c>
    </row>
    <row r="1832" spans="1:25" x14ac:dyDescent="0.25">
      <c r="A1832" s="68" t="str">
        <f>'0'!$A$4</f>
        <v>………………..</v>
      </c>
      <c r="B1832" s="341">
        <f>'0'!$A$2</f>
        <v>46112</v>
      </c>
      <c r="C1832" s="341" t="s">
        <v>1246</v>
      </c>
      <c r="D1832" s="22"/>
      <c r="E1832" s="23"/>
      <c r="F1832" s="14"/>
      <c r="G1832" s="23"/>
      <c r="H1832" s="22"/>
      <c r="I1832" s="24"/>
      <c r="J1832" s="24"/>
      <c r="K1832" s="25"/>
      <c r="L1832" s="25"/>
      <c r="M1832" s="25"/>
      <c r="N1832" s="25"/>
      <c r="O1832" s="25"/>
      <c r="P1832" s="25"/>
      <c r="Q1832" s="26"/>
      <c r="R1832" s="25"/>
      <c r="S1832" s="25"/>
      <c r="T1832" s="27">
        <f t="shared" si="141"/>
        <v>0</v>
      </c>
      <c r="U1832" s="27">
        <f t="shared" si="142"/>
        <v>0</v>
      </c>
      <c r="V1832" s="25"/>
      <c r="W1832" s="27" t="str">
        <f t="shared" si="143"/>
        <v/>
      </c>
      <c r="X1832" s="43" t="str">
        <f t="shared" si="144"/>
        <v>OK</v>
      </c>
      <c r="Y1832" s="681" t="str">
        <f t="shared" si="145"/>
        <v/>
      </c>
    </row>
    <row r="1833" spans="1:25" x14ac:dyDescent="0.25">
      <c r="A1833" s="68" t="str">
        <f>'0'!$A$4</f>
        <v>………………..</v>
      </c>
      <c r="B1833" s="341">
        <f>'0'!$A$2</f>
        <v>46112</v>
      </c>
      <c r="C1833" s="341" t="s">
        <v>1246</v>
      </c>
      <c r="D1833" s="22"/>
      <c r="E1833" s="23"/>
      <c r="F1833" s="14"/>
      <c r="G1833" s="23"/>
      <c r="H1833" s="22"/>
      <c r="I1833" s="24"/>
      <c r="J1833" s="24"/>
      <c r="K1833" s="25"/>
      <c r="L1833" s="25"/>
      <c r="M1833" s="25"/>
      <c r="N1833" s="25"/>
      <c r="O1833" s="25"/>
      <c r="P1833" s="25"/>
      <c r="Q1833" s="26"/>
      <c r="R1833" s="25"/>
      <c r="S1833" s="25"/>
      <c r="T1833" s="27">
        <f t="shared" si="141"/>
        <v>0</v>
      </c>
      <c r="U1833" s="27">
        <f t="shared" si="142"/>
        <v>0</v>
      </c>
      <c r="V1833" s="25"/>
      <c r="W1833" s="27" t="str">
        <f t="shared" si="143"/>
        <v/>
      </c>
      <c r="X1833" s="43" t="str">
        <f t="shared" si="144"/>
        <v>OK</v>
      </c>
      <c r="Y1833" s="681" t="str">
        <f t="shared" si="145"/>
        <v/>
      </c>
    </row>
    <row r="1834" spans="1:25" x14ac:dyDescent="0.25">
      <c r="A1834" s="68" t="str">
        <f>'0'!$A$4</f>
        <v>………………..</v>
      </c>
      <c r="B1834" s="341">
        <f>'0'!$A$2</f>
        <v>46112</v>
      </c>
      <c r="C1834" s="341" t="s">
        <v>1246</v>
      </c>
      <c r="D1834" s="22"/>
      <c r="E1834" s="23"/>
      <c r="F1834" s="14"/>
      <c r="G1834" s="23"/>
      <c r="H1834" s="22"/>
      <c r="I1834" s="24"/>
      <c r="J1834" s="24"/>
      <c r="K1834" s="25"/>
      <c r="L1834" s="25"/>
      <c r="M1834" s="25"/>
      <c r="N1834" s="25"/>
      <c r="O1834" s="25"/>
      <c r="P1834" s="25"/>
      <c r="Q1834" s="26"/>
      <c r="R1834" s="25"/>
      <c r="S1834" s="25"/>
      <c r="T1834" s="27">
        <f t="shared" si="141"/>
        <v>0</v>
      </c>
      <c r="U1834" s="27">
        <f t="shared" si="142"/>
        <v>0</v>
      </c>
      <c r="V1834" s="25"/>
      <c r="W1834" s="27" t="str">
        <f t="shared" si="143"/>
        <v/>
      </c>
      <c r="X1834" s="43" t="str">
        <f t="shared" si="144"/>
        <v>OK</v>
      </c>
      <c r="Y1834" s="681" t="str">
        <f t="shared" si="145"/>
        <v/>
      </c>
    </row>
    <row r="1835" spans="1:25" x14ac:dyDescent="0.25">
      <c r="A1835" s="68" t="str">
        <f>'0'!$A$4</f>
        <v>………………..</v>
      </c>
      <c r="B1835" s="341">
        <f>'0'!$A$2</f>
        <v>46112</v>
      </c>
      <c r="C1835" s="341" t="s">
        <v>1246</v>
      </c>
      <c r="D1835" s="22"/>
      <c r="E1835" s="23"/>
      <c r="F1835" s="14"/>
      <c r="G1835" s="23"/>
      <c r="H1835" s="22"/>
      <c r="I1835" s="24"/>
      <c r="J1835" s="24"/>
      <c r="K1835" s="25"/>
      <c r="L1835" s="25"/>
      <c r="M1835" s="25"/>
      <c r="N1835" s="25"/>
      <c r="O1835" s="25"/>
      <c r="P1835" s="25"/>
      <c r="Q1835" s="26"/>
      <c r="R1835" s="25"/>
      <c r="S1835" s="25"/>
      <c r="T1835" s="27">
        <f t="shared" si="141"/>
        <v>0</v>
      </c>
      <c r="U1835" s="27">
        <f t="shared" si="142"/>
        <v>0</v>
      </c>
      <c r="V1835" s="25"/>
      <c r="W1835" s="27" t="str">
        <f t="shared" si="143"/>
        <v/>
      </c>
      <c r="X1835" s="43" t="str">
        <f t="shared" si="144"/>
        <v>OK</v>
      </c>
      <c r="Y1835" s="681" t="str">
        <f t="shared" si="145"/>
        <v/>
      </c>
    </row>
    <row r="1836" spans="1:25" x14ac:dyDescent="0.25">
      <c r="A1836" s="68" t="str">
        <f>'0'!$A$4</f>
        <v>………………..</v>
      </c>
      <c r="B1836" s="341">
        <f>'0'!$A$2</f>
        <v>46112</v>
      </c>
      <c r="C1836" s="341" t="s">
        <v>1246</v>
      </c>
      <c r="D1836" s="22"/>
      <c r="E1836" s="23"/>
      <c r="F1836" s="14"/>
      <c r="G1836" s="23"/>
      <c r="H1836" s="22"/>
      <c r="I1836" s="24"/>
      <c r="J1836" s="24"/>
      <c r="K1836" s="25"/>
      <c r="L1836" s="25"/>
      <c r="M1836" s="25"/>
      <c r="N1836" s="25"/>
      <c r="O1836" s="25"/>
      <c r="P1836" s="25"/>
      <c r="Q1836" s="26"/>
      <c r="R1836" s="25"/>
      <c r="S1836" s="25"/>
      <c r="T1836" s="27">
        <f t="shared" si="141"/>
        <v>0</v>
      </c>
      <c r="U1836" s="27">
        <f t="shared" si="142"/>
        <v>0</v>
      </c>
      <c r="V1836" s="25"/>
      <c r="W1836" s="27" t="str">
        <f t="shared" si="143"/>
        <v/>
      </c>
      <c r="X1836" s="43" t="str">
        <f t="shared" si="144"/>
        <v>OK</v>
      </c>
      <c r="Y1836" s="681" t="str">
        <f t="shared" si="145"/>
        <v/>
      </c>
    </row>
    <row r="1837" spans="1:25" x14ac:dyDescent="0.25">
      <c r="A1837" s="68" t="str">
        <f>'0'!$A$4</f>
        <v>………………..</v>
      </c>
      <c r="B1837" s="341">
        <f>'0'!$A$2</f>
        <v>46112</v>
      </c>
      <c r="C1837" s="341" t="s">
        <v>1246</v>
      </c>
      <c r="D1837" s="22"/>
      <c r="E1837" s="23"/>
      <c r="F1837" s="14"/>
      <c r="G1837" s="23"/>
      <c r="H1837" s="22"/>
      <c r="I1837" s="24"/>
      <c r="J1837" s="24"/>
      <c r="K1837" s="25"/>
      <c r="L1837" s="25"/>
      <c r="M1837" s="25"/>
      <c r="N1837" s="25"/>
      <c r="O1837" s="25"/>
      <c r="P1837" s="25"/>
      <c r="Q1837" s="26"/>
      <c r="R1837" s="25"/>
      <c r="S1837" s="25"/>
      <c r="T1837" s="27">
        <f t="shared" si="141"/>
        <v>0</v>
      </c>
      <c r="U1837" s="27">
        <f t="shared" si="142"/>
        <v>0</v>
      </c>
      <c r="V1837" s="25"/>
      <c r="W1837" s="27" t="str">
        <f t="shared" si="143"/>
        <v/>
      </c>
      <c r="X1837" s="43" t="str">
        <f t="shared" si="144"/>
        <v>OK</v>
      </c>
      <c r="Y1837" s="681" t="str">
        <f t="shared" si="145"/>
        <v/>
      </c>
    </row>
    <row r="1838" spans="1:25" x14ac:dyDescent="0.25">
      <c r="A1838" s="68" t="str">
        <f>'0'!$A$4</f>
        <v>………………..</v>
      </c>
      <c r="B1838" s="341">
        <f>'0'!$A$2</f>
        <v>46112</v>
      </c>
      <c r="C1838" s="341" t="s">
        <v>1246</v>
      </c>
      <c r="D1838" s="22"/>
      <c r="E1838" s="23"/>
      <c r="F1838" s="14"/>
      <c r="G1838" s="23"/>
      <c r="H1838" s="22"/>
      <c r="I1838" s="24"/>
      <c r="J1838" s="24"/>
      <c r="K1838" s="25"/>
      <c r="L1838" s="25"/>
      <c r="M1838" s="25"/>
      <c r="N1838" s="25"/>
      <c r="O1838" s="25"/>
      <c r="P1838" s="25"/>
      <c r="Q1838" s="26"/>
      <c r="R1838" s="25"/>
      <c r="S1838" s="25"/>
      <c r="T1838" s="27">
        <f t="shared" si="141"/>
        <v>0</v>
      </c>
      <c r="U1838" s="27">
        <f t="shared" si="142"/>
        <v>0</v>
      </c>
      <c r="V1838" s="25"/>
      <c r="W1838" s="27" t="str">
        <f t="shared" si="143"/>
        <v/>
      </c>
      <c r="X1838" s="43" t="str">
        <f t="shared" si="144"/>
        <v>OK</v>
      </c>
      <c r="Y1838" s="681" t="str">
        <f t="shared" si="145"/>
        <v/>
      </c>
    </row>
    <row r="1839" spans="1:25" x14ac:dyDescent="0.25">
      <c r="A1839" s="68" t="str">
        <f>'0'!$A$4</f>
        <v>………………..</v>
      </c>
      <c r="B1839" s="341">
        <f>'0'!$A$2</f>
        <v>46112</v>
      </c>
      <c r="C1839" s="341" t="s">
        <v>1246</v>
      </c>
      <c r="D1839" s="22"/>
      <c r="E1839" s="23"/>
      <c r="F1839" s="14"/>
      <c r="G1839" s="23"/>
      <c r="H1839" s="22"/>
      <c r="I1839" s="24"/>
      <c r="J1839" s="24"/>
      <c r="K1839" s="25"/>
      <c r="L1839" s="25"/>
      <c r="M1839" s="25"/>
      <c r="N1839" s="25"/>
      <c r="O1839" s="25"/>
      <c r="P1839" s="25"/>
      <c r="Q1839" s="26"/>
      <c r="R1839" s="25"/>
      <c r="S1839" s="25"/>
      <c r="T1839" s="27">
        <f t="shared" si="141"/>
        <v>0</v>
      </c>
      <c r="U1839" s="27">
        <f t="shared" si="142"/>
        <v>0</v>
      </c>
      <c r="V1839" s="25"/>
      <c r="W1839" s="27" t="str">
        <f t="shared" si="143"/>
        <v/>
      </c>
      <c r="X1839" s="43" t="str">
        <f t="shared" si="144"/>
        <v>OK</v>
      </c>
      <c r="Y1839" s="681" t="str">
        <f t="shared" si="145"/>
        <v/>
      </c>
    </row>
    <row r="1840" spans="1:25" x14ac:dyDescent="0.25">
      <c r="A1840" s="68" t="str">
        <f>'0'!$A$4</f>
        <v>………………..</v>
      </c>
      <c r="B1840" s="341">
        <f>'0'!$A$2</f>
        <v>46112</v>
      </c>
      <c r="C1840" s="341" t="s">
        <v>1246</v>
      </c>
      <c r="D1840" s="22"/>
      <c r="E1840" s="23"/>
      <c r="F1840" s="14"/>
      <c r="G1840" s="23"/>
      <c r="H1840" s="22"/>
      <c r="I1840" s="24"/>
      <c r="J1840" s="24"/>
      <c r="K1840" s="25"/>
      <c r="L1840" s="25"/>
      <c r="M1840" s="25"/>
      <c r="N1840" s="25"/>
      <c r="O1840" s="25"/>
      <c r="P1840" s="25"/>
      <c r="Q1840" s="26"/>
      <c r="R1840" s="25"/>
      <c r="S1840" s="25"/>
      <c r="T1840" s="27">
        <f t="shared" si="141"/>
        <v>0</v>
      </c>
      <c r="U1840" s="27">
        <f t="shared" si="142"/>
        <v>0</v>
      </c>
      <c r="V1840" s="25"/>
      <c r="W1840" s="27" t="str">
        <f t="shared" si="143"/>
        <v/>
      </c>
      <c r="X1840" s="43" t="str">
        <f t="shared" si="144"/>
        <v>OK</v>
      </c>
      <c r="Y1840" s="681" t="str">
        <f t="shared" si="145"/>
        <v/>
      </c>
    </row>
    <row r="1841" spans="1:25" x14ac:dyDescent="0.25">
      <c r="A1841" s="68" t="str">
        <f>'0'!$A$4</f>
        <v>………………..</v>
      </c>
      <c r="B1841" s="341">
        <f>'0'!$A$2</f>
        <v>46112</v>
      </c>
      <c r="C1841" s="341" t="s">
        <v>1246</v>
      </c>
      <c r="D1841" s="22"/>
      <c r="E1841" s="23"/>
      <c r="F1841" s="14"/>
      <c r="G1841" s="23"/>
      <c r="H1841" s="22"/>
      <c r="I1841" s="24"/>
      <c r="J1841" s="24"/>
      <c r="K1841" s="25"/>
      <c r="L1841" s="25"/>
      <c r="M1841" s="25"/>
      <c r="N1841" s="25"/>
      <c r="O1841" s="25"/>
      <c r="P1841" s="25"/>
      <c r="Q1841" s="26"/>
      <c r="R1841" s="25"/>
      <c r="S1841" s="25"/>
      <c r="T1841" s="27">
        <f t="shared" si="141"/>
        <v>0</v>
      </c>
      <c r="U1841" s="27">
        <f t="shared" si="142"/>
        <v>0</v>
      </c>
      <c r="V1841" s="25"/>
      <c r="W1841" s="27" t="str">
        <f t="shared" si="143"/>
        <v/>
      </c>
      <c r="X1841" s="43" t="str">
        <f t="shared" si="144"/>
        <v>OK</v>
      </c>
      <c r="Y1841" s="681" t="str">
        <f t="shared" si="145"/>
        <v/>
      </c>
    </row>
    <row r="1842" spans="1:25" x14ac:dyDescent="0.25">
      <c r="A1842" s="68" t="str">
        <f>'0'!$A$4</f>
        <v>………………..</v>
      </c>
      <c r="B1842" s="341">
        <f>'0'!$A$2</f>
        <v>46112</v>
      </c>
      <c r="C1842" s="341" t="s">
        <v>1246</v>
      </c>
      <c r="D1842" s="22"/>
      <c r="E1842" s="23"/>
      <c r="F1842" s="14"/>
      <c r="G1842" s="23"/>
      <c r="H1842" s="22"/>
      <c r="I1842" s="24"/>
      <c r="J1842" s="24"/>
      <c r="K1842" s="25"/>
      <c r="L1842" s="25"/>
      <c r="M1842" s="25"/>
      <c r="N1842" s="25"/>
      <c r="O1842" s="25"/>
      <c r="P1842" s="25"/>
      <c r="Q1842" s="26"/>
      <c r="R1842" s="25"/>
      <c r="S1842" s="25"/>
      <c r="T1842" s="27">
        <f t="shared" si="141"/>
        <v>0</v>
      </c>
      <c r="U1842" s="27">
        <f t="shared" si="142"/>
        <v>0</v>
      </c>
      <c r="V1842" s="25"/>
      <c r="W1842" s="27" t="str">
        <f t="shared" si="143"/>
        <v/>
      </c>
      <c r="X1842" s="43" t="str">
        <f t="shared" si="144"/>
        <v>OK</v>
      </c>
      <c r="Y1842" s="681" t="str">
        <f t="shared" si="145"/>
        <v/>
      </c>
    </row>
    <row r="1843" spans="1:25" x14ac:dyDescent="0.25">
      <c r="A1843" s="68" t="str">
        <f>'0'!$A$4</f>
        <v>………………..</v>
      </c>
      <c r="B1843" s="341">
        <f>'0'!$A$2</f>
        <v>46112</v>
      </c>
      <c r="C1843" s="341" t="s">
        <v>1246</v>
      </c>
      <c r="D1843" s="22"/>
      <c r="E1843" s="23"/>
      <c r="F1843" s="14"/>
      <c r="G1843" s="23"/>
      <c r="H1843" s="22"/>
      <c r="I1843" s="24"/>
      <c r="J1843" s="24"/>
      <c r="K1843" s="25"/>
      <c r="L1843" s="25"/>
      <c r="M1843" s="25"/>
      <c r="N1843" s="25"/>
      <c r="O1843" s="25"/>
      <c r="P1843" s="25"/>
      <c r="Q1843" s="26"/>
      <c r="R1843" s="25"/>
      <c r="S1843" s="25"/>
      <c r="T1843" s="27">
        <f t="shared" si="141"/>
        <v>0</v>
      </c>
      <c r="U1843" s="27">
        <f t="shared" si="142"/>
        <v>0</v>
      </c>
      <c r="V1843" s="25"/>
      <c r="W1843" s="27" t="str">
        <f t="shared" si="143"/>
        <v/>
      </c>
      <c r="X1843" s="43" t="str">
        <f t="shared" si="144"/>
        <v>OK</v>
      </c>
      <c r="Y1843" s="681" t="str">
        <f t="shared" si="145"/>
        <v/>
      </c>
    </row>
    <row r="1844" spans="1:25" x14ac:dyDescent="0.25">
      <c r="A1844" s="68" t="str">
        <f>'0'!$A$4</f>
        <v>………………..</v>
      </c>
      <c r="B1844" s="341">
        <f>'0'!$A$2</f>
        <v>46112</v>
      </c>
      <c r="C1844" s="341" t="s">
        <v>1246</v>
      </c>
      <c r="D1844" s="22"/>
      <c r="E1844" s="23"/>
      <c r="F1844" s="14"/>
      <c r="G1844" s="23"/>
      <c r="H1844" s="22"/>
      <c r="I1844" s="24"/>
      <c r="J1844" s="24"/>
      <c r="K1844" s="25"/>
      <c r="L1844" s="25"/>
      <c r="M1844" s="25"/>
      <c r="N1844" s="25"/>
      <c r="O1844" s="25"/>
      <c r="P1844" s="25"/>
      <c r="Q1844" s="26"/>
      <c r="R1844" s="25"/>
      <c r="S1844" s="25"/>
      <c r="T1844" s="27">
        <f t="shared" si="141"/>
        <v>0</v>
      </c>
      <c r="U1844" s="27">
        <f t="shared" si="142"/>
        <v>0</v>
      </c>
      <c r="V1844" s="25"/>
      <c r="W1844" s="27" t="str">
        <f t="shared" si="143"/>
        <v/>
      </c>
      <c r="X1844" s="43" t="str">
        <f t="shared" si="144"/>
        <v>OK</v>
      </c>
      <c r="Y1844" s="681" t="str">
        <f t="shared" si="145"/>
        <v/>
      </c>
    </row>
    <row r="1845" spans="1:25" x14ac:dyDescent="0.25">
      <c r="A1845" s="68" t="str">
        <f>'0'!$A$4</f>
        <v>………………..</v>
      </c>
      <c r="B1845" s="341">
        <f>'0'!$A$2</f>
        <v>46112</v>
      </c>
      <c r="C1845" s="341" t="s">
        <v>1246</v>
      </c>
      <c r="D1845" s="22"/>
      <c r="E1845" s="23"/>
      <c r="F1845" s="14"/>
      <c r="G1845" s="23"/>
      <c r="H1845" s="22"/>
      <c r="I1845" s="24"/>
      <c r="J1845" s="24"/>
      <c r="K1845" s="25"/>
      <c r="L1845" s="25"/>
      <c r="M1845" s="25"/>
      <c r="N1845" s="25"/>
      <c r="O1845" s="25"/>
      <c r="P1845" s="25"/>
      <c r="Q1845" s="26"/>
      <c r="R1845" s="25"/>
      <c r="S1845" s="25"/>
      <c r="T1845" s="27">
        <f t="shared" si="141"/>
        <v>0</v>
      </c>
      <c r="U1845" s="27">
        <f t="shared" si="142"/>
        <v>0</v>
      </c>
      <c r="V1845" s="25"/>
      <c r="W1845" s="27" t="str">
        <f t="shared" si="143"/>
        <v/>
      </c>
      <c r="X1845" s="43" t="str">
        <f t="shared" si="144"/>
        <v>OK</v>
      </c>
      <c r="Y1845" s="681" t="str">
        <f t="shared" si="145"/>
        <v/>
      </c>
    </row>
    <row r="1846" spans="1:25" x14ac:dyDescent="0.25">
      <c r="A1846" s="68" t="str">
        <f>'0'!$A$4</f>
        <v>………………..</v>
      </c>
      <c r="B1846" s="341">
        <f>'0'!$A$2</f>
        <v>46112</v>
      </c>
      <c r="C1846" s="341" t="s">
        <v>1246</v>
      </c>
      <c r="D1846" s="22"/>
      <c r="E1846" s="23"/>
      <c r="F1846" s="14"/>
      <c r="G1846" s="23"/>
      <c r="H1846" s="22"/>
      <c r="I1846" s="24"/>
      <c r="J1846" s="24"/>
      <c r="K1846" s="25"/>
      <c r="L1846" s="25"/>
      <c r="M1846" s="25"/>
      <c r="N1846" s="25"/>
      <c r="O1846" s="25"/>
      <c r="P1846" s="25"/>
      <c r="Q1846" s="26"/>
      <c r="R1846" s="25"/>
      <c r="S1846" s="25"/>
      <c r="T1846" s="27">
        <f t="shared" si="141"/>
        <v>0</v>
      </c>
      <c r="U1846" s="27">
        <f t="shared" si="142"/>
        <v>0</v>
      </c>
      <c r="V1846" s="25"/>
      <c r="W1846" s="27" t="str">
        <f t="shared" si="143"/>
        <v/>
      </c>
      <c r="X1846" s="43" t="str">
        <f t="shared" si="144"/>
        <v>OK</v>
      </c>
      <c r="Y1846" s="681" t="str">
        <f t="shared" si="145"/>
        <v/>
      </c>
    </row>
    <row r="1847" spans="1:25" x14ac:dyDescent="0.25">
      <c r="A1847" s="68" t="str">
        <f>'0'!$A$4</f>
        <v>………………..</v>
      </c>
      <c r="B1847" s="341">
        <f>'0'!$A$2</f>
        <v>46112</v>
      </c>
      <c r="C1847" s="341" t="s">
        <v>1246</v>
      </c>
      <c r="D1847" s="22"/>
      <c r="E1847" s="23"/>
      <c r="F1847" s="14"/>
      <c r="G1847" s="23"/>
      <c r="H1847" s="22"/>
      <c r="I1847" s="24"/>
      <c r="J1847" s="24"/>
      <c r="K1847" s="25"/>
      <c r="L1847" s="25"/>
      <c r="M1847" s="25"/>
      <c r="N1847" s="25"/>
      <c r="O1847" s="25"/>
      <c r="P1847" s="25"/>
      <c r="Q1847" s="26"/>
      <c r="R1847" s="25"/>
      <c r="S1847" s="25"/>
      <c r="T1847" s="27">
        <f t="shared" si="141"/>
        <v>0</v>
      </c>
      <c r="U1847" s="27">
        <f t="shared" si="142"/>
        <v>0</v>
      </c>
      <c r="V1847" s="25"/>
      <c r="W1847" s="27" t="str">
        <f t="shared" si="143"/>
        <v/>
      </c>
      <c r="X1847" s="43" t="str">
        <f t="shared" si="144"/>
        <v>OK</v>
      </c>
      <c r="Y1847" s="681" t="str">
        <f t="shared" si="145"/>
        <v/>
      </c>
    </row>
    <row r="1848" spans="1:25" x14ac:dyDescent="0.25">
      <c r="A1848" s="68" t="str">
        <f>'0'!$A$4</f>
        <v>………………..</v>
      </c>
      <c r="B1848" s="341">
        <f>'0'!$A$2</f>
        <v>46112</v>
      </c>
      <c r="C1848" s="341" t="s">
        <v>1246</v>
      </c>
      <c r="D1848" s="22"/>
      <c r="E1848" s="23"/>
      <c r="F1848" s="14"/>
      <c r="G1848" s="23"/>
      <c r="H1848" s="22"/>
      <c r="I1848" s="24"/>
      <c r="J1848" s="24"/>
      <c r="K1848" s="25"/>
      <c r="L1848" s="25"/>
      <c r="M1848" s="25"/>
      <c r="N1848" s="25"/>
      <c r="O1848" s="25"/>
      <c r="P1848" s="25"/>
      <c r="Q1848" s="26"/>
      <c r="R1848" s="25"/>
      <c r="S1848" s="25"/>
      <c r="T1848" s="27">
        <f t="shared" si="141"/>
        <v>0</v>
      </c>
      <c r="U1848" s="27">
        <f t="shared" si="142"/>
        <v>0</v>
      </c>
      <c r="V1848" s="25"/>
      <c r="W1848" s="27" t="str">
        <f t="shared" si="143"/>
        <v/>
      </c>
      <c r="X1848" s="43" t="str">
        <f t="shared" si="144"/>
        <v>OK</v>
      </c>
      <c r="Y1848" s="681" t="str">
        <f t="shared" si="145"/>
        <v/>
      </c>
    </row>
    <row r="1849" spans="1:25" x14ac:dyDescent="0.25">
      <c r="A1849" s="68" t="str">
        <f>'0'!$A$4</f>
        <v>………………..</v>
      </c>
      <c r="B1849" s="341">
        <f>'0'!$A$2</f>
        <v>46112</v>
      </c>
      <c r="C1849" s="341" t="s">
        <v>1246</v>
      </c>
      <c r="D1849" s="22"/>
      <c r="E1849" s="23"/>
      <c r="F1849" s="14"/>
      <c r="G1849" s="23"/>
      <c r="H1849" s="22"/>
      <c r="I1849" s="24"/>
      <c r="J1849" s="24"/>
      <c r="K1849" s="25"/>
      <c r="L1849" s="25"/>
      <c r="M1849" s="25"/>
      <c r="N1849" s="25"/>
      <c r="O1849" s="25"/>
      <c r="P1849" s="25"/>
      <c r="Q1849" s="26"/>
      <c r="R1849" s="25"/>
      <c r="S1849" s="25"/>
      <c r="T1849" s="27">
        <f t="shared" si="141"/>
        <v>0</v>
      </c>
      <c r="U1849" s="27">
        <f t="shared" si="142"/>
        <v>0</v>
      </c>
      <c r="V1849" s="25"/>
      <c r="W1849" s="27" t="str">
        <f t="shared" si="143"/>
        <v/>
      </c>
      <c r="X1849" s="43" t="str">
        <f t="shared" si="144"/>
        <v>OK</v>
      </c>
      <c r="Y1849" s="681" t="str">
        <f t="shared" si="145"/>
        <v/>
      </c>
    </row>
    <row r="1850" spans="1:25" x14ac:dyDescent="0.25">
      <c r="A1850" s="68" t="str">
        <f>'0'!$A$4</f>
        <v>………………..</v>
      </c>
      <c r="B1850" s="341">
        <f>'0'!$A$2</f>
        <v>46112</v>
      </c>
      <c r="C1850" s="341" t="s">
        <v>1246</v>
      </c>
      <c r="D1850" s="22"/>
      <c r="E1850" s="23"/>
      <c r="F1850" s="14"/>
      <c r="G1850" s="23"/>
      <c r="H1850" s="22"/>
      <c r="I1850" s="24"/>
      <c r="J1850" s="24"/>
      <c r="K1850" s="25"/>
      <c r="L1850" s="25"/>
      <c r="M1850" s="25"/>
      <c r="N1850" s="25"/>
      <c r="O1850" s="25"/>
      <c r="P1850" s="25"/>
      <c r="Q1850" s="26"/>
      <c r="R1850" s="25"/>
      <c r="S1850" s="25"/>
      <c r="T1850" s="27">
        <f t="shared" si="141"/>
        <v>0</v>
      </c>
      <c r="U1850" s="27">
        <f t="shared" si="142"/>
        <v>0</v>
      </c>
      <c r="V1850" s="25"/>
      <c r="W1850" s="27" t="str">
        <f t="shared" si="143"/>
        <v/>
      </c>
      <c r="X1850" s="43" t="str">
        <f t="shared" si="144"/>
        <v>OK</v>
      </c>
      <c r="Y1850" s="681" t="str">
        <f t="shared" si="145"/>
        <v/>
      </c>
    </row>
    <row r="1851" spans="1:25" x14ac:dyDescent="0.25">
      <c r="A1851" s="68" t="str">
        <f>'0'!$A$4</f>
        <v>………………..</v>
      </c>
      <c r="B1851" s="341">
        <f>'0'!$A$2</f>
        <v>46112</v>
      </c>
      <c r="C1851" s="341" t="s">
        <v>1246</v>
      </c>
      <c r="D1851" s="22"/>
      <c r="E1851" s="23"/>
      <c r="F1851" s="14"/>
      <c r="G1851" s="23"/>
      <c r="H1851" s="22"/>
      <c r="I1851" s="24"/>
      <c r="J1851" s="24"/>
      <c r="K1851" s="25"/>
      <c r="L1851" s="25"/>
      <c r="M1851" s="25"/>
      <c r="N1851" s="25"/>
      <c r="O1851" s="25"/>
      <c r="P1851" s="25"/>
      <c r="Q1851" s="26"/>
      <c r="R1851" s="25"/>
      <c r="S1851" s="25"/>
      <c r="T1851" s="27">
        <f t="shared" si="141"/>
        <v>0</v>
      </c>
      <c r="U1851" s="27">
        <f t="shared" si="142"/>
        <v>0</v>
      </c>
      <c r="V1851" s="25"/>
      <c r="W1851" s="27" t="str">
        <f t="shared" si="143"/>
        <v/>
      </c>
      <c r="X1851" s="43" t="str">
        <f t="shared" si="144"/>
        <v>OK</v>
      </c>
      <c r="Y1851" s="681" t="str">
        <f t="shared" si="145"/>
        <v/>
      </c>
    </row>
    <row r="1852" spans="1:25" x14ac:dyDescent="0.25">
      <c r="A1852" s="68" t="str">
        <f>'0'!$A$4</f>
        <v>………………..</v>
      </c>
      <c r="B1852" s="341">
        <f>'0'!$A$2</f>
        <v>46112</v>
      </c>
      <c r="C1852" s="341" t="s">
        <v>1246</v>
      </c>
      <c r="D1852" s="22"/>
      <c r="E1852" s="23"/>
      <c r="F1852" s="14"/>
      <c r="G1852" s="23"/>
      <c r="H1852" s="22"/>
      <c r="I1852" s="24"/>
      <c r="J1852" s="24"/>
      <c r="K1852" s="25"/>
      <c r="L1852" s="25"/>
      <c r="M1852" s="25"/>
      <c r="N1852" s="25"/>
      <c r="O1852" s="25"/>
      <c r="P1852" s="25"/>
      <c r="Q1852" s="26"/>
      <c r="R1852" s="25"/>
      <c r="S1852" s="25"/>
      <c r="T1852" s="27">
        <f t="shared" si="141"/>
        <v>0</v>
      </c>
      <c r="U1852" s="27">
        <f t="shared" si="142"/>
        <v>0</v>
      </c>
      <c r="V1852" s="25"/>
      <c r="W1852" s="27" t="str">
        <f t="shared" si="143"/>
        <v/>
      </c>
      <c r="X1852" s="43" t="str">
        <f t="shared" si="144"/>
        <v>OK</v>
      </c>
      <c r="Y1852" s="681" t="str">
        <f t="shared" si="145"/>
        <v/>
      </c>
    </row>
    <row r="1853" spans="1:25" x14ac:dyDescent="0.25">
      <c r="A1853" s="68" t="str">
        <f>'0'!$A$4</f>
        <v>………………..</v>
      </c>
      <c r="B1853" s="341">
        <f>'0'!$A$2</f>
        <v>46112</v>
      </c>
      <c r="C1853" s="341" t="s">
        <v>1246</v>
      </c>
      <c r="D1853" s="22"/>
      <c r="E1853" s="23"/>
      <c r="F1853" s="14"/>
      <c r="G1853" s="23"/>
      <c r="H1853" s="22"/>
      <c r="I1853" s="24"/>
      <c r="J1853" s="24"/>
      <c r="K1853" s="25"/>
      <c r="L1853" s="25"/>
      <c r="M1853" s="25"/>
      <c r="N1853" s="25"/>
      <c r="O1853" s="25"/>
      <c r="P1853" s="25"/>
      <c r="Q1853" s="26"/>
      <c r="R1853" s="25"/>
      <c r="S1853" s="25"/>
      <c r="T1853" s="27">
        <f t="shared" si="141"/>
        <v>0</v>
      </c>
      <c r="U1853" s="27">
        <f t="shared" si="142"/>
        <v>0</v>
      </c>
      <c r="V1853" s="25"/>
      <c r="W1853" s="27" t="str">
        <f t="shared" si="143"/>
        <v/>
      </c>
      <c r="X1853" s="43" t="str">
        <f t="shared" si="144"/>
        <v>OK</v>
      </c>
      <c r="Y1853" s="681" t="str">
        <f t="shared" si="145"/>
        <v/>
      </c>
    </row>
    <row r="1854" spans="1:25" x14ac:dyDescent="0.25">
      <c r="A1854" s="68" t="str">
        <f>'0'!$A$4</f>
        <v>………………..</v>
      </c>
      <c r="B1854" s="341">
        <f>'0'!$A$2</f>
        <v>46112</v>
      </c>
      <c r="C1854" s="341" t="s">
        <v>1246</v>
      </c>
      <c r="D1854" s="22"/>
      <c r="E1854" s="23"/>
      <c r="F1854" s="14"/>
      <c r="G1854" s="23"/>
      <c r="H1854" s="22"/>
      <c r="I1854" s="24"/>
      <c r="J1854" s="24"/>
      <c r="K1854" s="25"/>
      <c r="L1854" s="25"/>
      <c r="M1854" s="25"/>
      <c r="N1854" s="25"/>
      <c r="O1854" s="25"/>
      <c r="P1854" s="25"/>
      <c r="Q1854" s="26"/>
      <c r="R1854" s="25"/>
      <c r="S1854" s="25"/>
      <c r="T1854" s="27">
        <f t="shared" si="141"/>
        <v>0</v>
      </c>
      <c r="U1854" s="27">
        <f t="shared" si="142"/>
        <v>0</v>
      </c>
      <c r="V1854" s="25"/>
      <c r="W1854" s="27" t="str">
        <f t="shared" si="143"/>
        <v/>
      </c>
      <c r="X1854" s="43" t="str">
        <f t="shared" si="144"/>
        <v>OK</v>
      </c>
      <c r="Y1854" s="681" t="str">
        <f t="shared" si="145"/>
        <v/>
      </c>
    </row>
    <row r="1855" spans="1:25" x14ac:dyDescent="0.25">
      <c r="A1855" s="68" t="str">
        <f>'0'!$A$4</f>
        <v>………………..</v>
      </c>
      <c r="B1855" s="341">
        <f>'0'!$A$2</f>
        <v>46112</v>
      </c>
      <c r="C1855" s="341" t="s">
        <v>1246</v>
      </c>
      <c r="D1855" s="22"/>
      <c r="E1855" s="23"/>
      <c r="F1855" s="14"/>
      <c r="G1855" s="23"/>
      <c r="H1855" s="22"/>
      <c r="I1855" s="24"/>
      <c r="J1855" s="24"/>
      <c r="K1855" s="25"/>
      <c r="L1855" s="25"/>
      <c r="M1855" s="25"/>
      <c r="N1855" s="25"/>
      <c r="O1855" s="25"/>
      <c r="P1855" s="25"/>
      <c r="Q1855" s="26"/>
      <c r="R1855" s="25"/>
      <c r="S1855" s="25"/>
      <c r="T1855" s="27">
        <f t="shared" si="141"/>
        <v>0</v>
      </c>
      <c r="U1855" s="27">
        <f t="shared" si="142"/>
        <v>0</v>
      </c>
      <c r="V1855" s="25"/>
      <c r="W1855" s="27" t="str">
        <f t="shared" si="143"/>
        <v/>
      </c>
      <c r="X1855" s="43" t="str">
        <f t="shared" si="144"/>
        <v>OK</v>
      </c>
      <c r="Y1855" s="681" t="str">
        <f t="shared" si="145"/>
        <v/>
      </c>
    </row>
    <row r="1856" spans="1:25" x14ac:dyDescent="0.25">
      <c r="A1856" s="68" t="str">
        <f>'0'!$A$4</f>
        <v>………………..</v>
      </c>
      <c r="B1856" s="341">
        <f>'0'!$A$2</f>
        <v>46112</v>
      </c>
      <c r="C1856" s="341" t="s">
        <v>1246</v>
      </c>
      <c r="D1856" s="22"/>
      <c r="E1856" s="23"/>
      <c r="F1856" s="14"/>
      <c r="G1856" s="23"/>
      <c r="H1856" s="22"/>
      <c r="I1856" s="24"/>
      <c r="J1856" s="24"/>
      <c r="K1856" s="25"/>
      <c r="L1856" s="25"/>
      <c r="M1856" s="25"/>
      <c r="N1856" s="25"/>
      <c r="O1856" s="25"/>
      <c r="P1856" s="25"/>
      <c r="Q1856" s="26"/>
      <c r="R1856" s="25"/>
      <c r="S1856" s="25"/>
      <c r="T1856" s="27">
        <f t="shared" si="141"/>
        <v>0</v>
      </c>
      <c r="U1856" s="27">
        <f t="shared" si="142"/>
        <v>0</v>
      </c>
      <c r="V1856" s="25"/>
      <c r="W1856" s="27" t="str">
        <f t="shared" si="143"/>
        <v/>
      </c>
      <c r="X1856" s="43" t="str">
        <f t="shared" si="144"/>
        <v>OK</v>
      </c>
      <c r="Y1856" s="681" t="str">
        <f t="shared" si="145"/>
        <v/>
      </c>
    </row>
    <row r="1857" spans="1:25" x14ac:dyDescent="0.25">
      <c r="A1857" s="68" t="str">
        <f>'0'!$A$4</f>
        <v>………………..</v>
      </c>
      <c r="B1857" s="341">
        <f>'0'!$A$2</f>
        <v>46112</v>
      </c>
      <c r="C1857" s="341" t="s">
        <v>1246</v>
      </c>
      <c r="D1857" s="22"/>
      <c r="E1857" s="23"/>
      <c r="F1857" s="14"/>
      <c r="G1857" s="23"/>
      <c r="H1857" s="22"/>
      <c r="I1857" s="24"/>
      <c r="J1857" s="24"/>
      <c r="K1857" s="25"/>
      <c r="L1857" s="25"/>
      <c r="M1857" s="25"/>
      <c r="N1857" s="25"/>
      <c r="O1857" s="25"/>
      <c r="P1857" s="25"/>
      <c r="Q1857" s="26"/>
      <c r="R1857" s="25"/>
      <c r="S1857" s="25"/>
      <c r="T1857" s="27">
        <f t="shared" si="141"/>
        <v>0</v>
      </c>
      <c r="U1857" s="27">
        <f t="shared" si="142"/>
        <v>0</v>
      </c>
      <c r="V1857" s="25"/>
      <c r="W1857" s="27" t="str">
        <f t="shared" si="143"/>
        <v/>
      </c>
      <c r="X1857" s="43" t="str">
        <f t="shared" si="144"/>
        <v>OK</v>
      </c>
      <c r="Y1857" s="681" t="str">
        <f t="shared" si="145"/>
        <v/>
      </c>
    </row>
    <row r="1858" spans="1:25" x14ac:dyDescent="0.25">
      <c r="A1858" s="68" t="str">
        <f>'0'!$A$4</f>
        <v>………………..</v>
      </c>
      <c r="B1858" s="341">
        <f>'0'!$A$2</f>
        <v>46112</v>
      </c>
      <c r="C1858" s="341" t="s">
        <v>1246</v>
      </c>
      <c r="D1858" s="22"/>
      <c r="E1858" s="23"/>
      <c r="F1858" s="14"/>
      <c r="G1858" s="23"/>
      <c r="H1858" s="22"/>
      <c r="I1858" s="24"/>
      <c r="J1858" s="24"/>
      <c r="K1858" s="25"/>
      <c r="L1858" s="25"/>
      <c r="M1858" s="25"/>
      <c r="N1858" s="25"/>
      <c r="O1858" s="25"/>
      <c r="P1858" s="25"/>
      <c r="Q1858" s="26"/>
      <c r="R1858" s="25"/>
      <c r="S1858" s="25"/>
      <c r="T1858" s="27">
        <f t="shared" si="141"/>
        <v>0</v>
      </c>
      <c r="U1858" s="27">
        <f t="shared" si="142"/>
        <v>0</v>
      </c>
      <c r="V1858" s="25"/>
      <c r="W1858" s="27" t="str">
        <f t="shared" si="143"/>
        <v/>
      </c>
      <c r="X1858" s="43" t="str">
        <f t="shared" si="144"/>
        <v>OK</v>
      </c>
      <c r="Y1858" s="681" t="str">
        <f t="shared" si="145"/>
        <v/>
      </c>
    </row>
    <row r="1859" spans="1:25" x14ac:dyDescent="0.25">
      <c r="A1859" s="68" t="str">
        <f>'0'!$A$4</f>
        <v>………………..</v>
      </c>
      <c r="B1859" s="341">
        <f>'0'!$A$2</f>
        <v>46112</v>
      </c>
      <c r="C1859" s="341" t="s">
        <v>1246</v>
      </c>
      <c r="D1859" s="22"/>
      <c r="E1859" s="23"/>
      <c r="F1859" s="14"/>
      <c r="G1859" s="23"/>
      <c r="H1859" s="22"/>
      <c r="I1859" s="24"/>
      <c r="J1859" s="24"/>
      <c r="K1859" s="25"/>
      <c r="L1859" s="25"/>
      <c r="M1859" s="25"/>
      <c r="N1859" s="25"/>
      <c r="O1859" s="25"/>
      <c r="P1859" s="25"/>
      <c r="Q1859" s="26"/>
      <c r="R1859" s="25"/>
      <c r="S1859" s="25"/>
      <c r="T1859" s="27">
        <f t="shared" si="141"/>
        <v>0</v>
      </c>
      <c r="U1859" s="27">
        <f t="shared" si="142"/>
        <v>0</v>
      </c>
      <c r="V1859" s="25"/>
      <c r="W1859" s="27" t="str">
        <f t="shared" si="143"/>
        <v/>
      </c>
      <c r="X1859" s="43" t="str">
        <f t="shared" si="144"/>
        <v>OK</v>
      </c>
      <c r="Y1859" s="681" t="str">
        <f t="shared" si="145"/>
        <v/>
      </c>
    </row>
    <row r="1860" spans="1:25" x14ac:dyDescent="0.25">
      <c r="A1860" s="68" t="str">
        <f>'0'!$A$4</f>
        <v>………………..</v>
      </c>
      <c r="B1860" s="341">
        <f>'0'!$A$2</f>
        <v>46112</v>
      </c>
      <c r="C1860" s="341" t="s">
        <v>1246</v>
      </c>
      <c r="D1860" s="22"/>
      <c r="E1860" s="23"/>
      <c r="F1860" s="14"/>
      <c r="G1860" s="23"/>
      <c r="H1860" s="22"/>
      <c r="I1860" s="24"/>
      <c r="J1860" s="24"/>
      <c r="K1860" s="25"/>
      <c r="L1860" s="25"/>
      <c r="M1860" s="25"/>
      <c r="N1860" s="25"/>
      <c r="O1860" s="25"/>
      <c r="P1860" s="25"/>
      <c r="Q1860" s="26"/>
      <c r="R1860" s="25"/>
      <c r="S1860" s="25"/>
      <c r="T1860" s="27">
        <f t="shared" si="141"/>
        <v>0</v>
      </c>
      <c r="U1860" s="27">
        <f t="shared" si="142"/>
        <v>0</v>
      </c>
      <c r="V1860" s="25"/>
      <c r="W1860" s="27" t="str">
        <f t="shared" si="143"/>
        <v/>
      </c>
      <c r="X1860" s="43" t="str">
        <f t="shared" si="144"/>
        <v>OK</v>
      </c>
      <c r="Y1860" s="681" t="str">
        <f t="shared" si="145"/>
        <v/>
      </c>
    </row>
    <row r="1861" spans="1:25" x14ac:dyDescent="0.25">
      <c r="A1861" s="68" t="str">
        <f>'0'!$A$4</f>
        <v>………………..</v>
      </c>
      <c r="B1861" s="341">
        <f>'0'!$A$2</f>
        <v>46112</v>
      </c>
      <c r="C1861" s="341" t="s">
        <v>1246</v>
      </c>
      <c r="D1861" s="22"/>
      <c r="E1861" s="23"/>
      <c r="F1861" s="14"/>
      <c r="G1861" s="23"/>
      <c r="H1861" s="22"/>
      <c r="I1861" s="24"/>
      <c r="J1861" s="24"/>
      <c r="K1861" s="25"/>
      <c r="L1861" s="25"/>
      <c r="M1861" s="25"/>
      <c r="N1861" s="25"/>
      <c r="O1861" s="25"/>
      <c r="P1861" s="25"/>
      <c r="Q1861" s="26"/>
      <c r="R1861" s="25"/>
      <c r="S1861" s="25"/>
      <c r="T1861" s="27">
        <f t="shared" si="141"/>
        <v>0</v>
      </c>
      <c r="U1861" s="27">
        <f t="shared" si="142"/>
        <v>0</v>
      </c>
      <c r="V1861" s="25"/>
      <c r="W1861" s="27" t="str">
        <f t="shared" si="143"/>
        <v/>
      </c>
      <c r="X1861" s="43" t="str">
        <f t="shared" si="144"/>
        <v>OK</v>
      </c>
      <c r="Y1861" s="681" t="str">
        <f t="shared" si="145"/>
        <v/>
      </c>
    </row>
    <row r="1862" spans="1:25" x14ac:dyDescent="0.25">
      <c r="A1862" s="68" t="str">
        <f>'0'!$A$4</f>
        <v>………………..</v>
      </c>
      <c r="B1862" s="341">
        <f>'0'!$A$2</f>
        <v>46112</v>
      </c>
      <c r="C1862" s="341" t="s">
        <v>1246</v>
      </c>
      <c r="D1862" s="22"/>
      <c r="E1862" s="23"/>
      <c r="F1862" s="14"/>
      <c r="G1862" s="23"/>
      <c r="H1862" s="22"/>
      <c r="I1862" s="24"/>
      <c r="J1862" s="24"/>
      <c r="K1862" s="25"/>
      <c r="L1862" s="25"/>
      <c r="M1862" s="25"/>
      <c r="N1862" s="25"/>
      <c r="O1862" s="25"/>
      <c r="P1862" s="25"/>
      <c r="Q1862" s="26"/>
      <c r="R1862" s="25"/>
      <c r="S1862" s="25"/>
      <c r="T1862" s="27">
        <f t="shared" si="141"/>
        <v>0</v>
      </c>
      <c r="U1862" s="27">
        <f t="shared" si="142"/>
        <v>0</v>
      </c>
      <c r="V1862" s="25"/>
      <c r="W1862" s="27" t="str">
        <f t="shared" si="143"/>
        <v/>
      </c>
      <c r="X1862" s="43" t="str">
        <f t="shared" si="144"/>
        <v>OK</v>
      </c>
      <c r="Y1862" s="681" t="str">
        <f t="shared" si="145"/>
        <v/>
      </c>
    </row>
    <row r="1863" spans="1:25" x14ac:dyDescent="0.25">
      <c r="A1863" s="68" t="str">
        <f>'0'!$A$4</f>
        <v>………………..</v>
      </c>
      <c r="B1863" s="341">
        <f>'0'!$A$2</f>
        <v>46112</v>
      </c>
      <c r="C1863" s="341" t="s">
        <v>1246</v>
      </c>
      <c r="D1863" s="22"/>
      <c r="E1863" s="23"/>
      <c r="F1863" s="14"/>
      <c r="G1863" s="23"/>
      <c r="H1863" s="22"/>
      <c r="I1863" s="24"/>
      <c r="J1863" s="24"/>
      <c r="K1863" s="25"/>
      <c r="L1863" s="25"/>
      <c r="M1863" s="25"/>
      <c r="N1863" s="25"/>
      <c r="O1863" s="25"/>
      <c r="P1863" s="25"/>
      <c r="Q1863" s="26"/>
      <c r="R1863" s="25"/>
      <c r="S1863" s="25"/>
      <c r="T1863" s="27">
        <f t="shared" si="141"/>
        <v>0</v>
      </c>
      <c r="U1863" s="27">
        <f t="shared" si="142"/>
        <v>0</v>
      </c>
      <c r="V1863" s="25"/>
      <c r="W1863" s="27" t="str">
        <f t="shared" si="143"/>
        <v/>
      </c>
      <c r="X1863" s="43" t="str">
        <f t="shared" si="144"/>
        <v>OK</v>
      </c>
      <c r="Y1863" s="681" t="str">
        <f t="shared" si="145"/>
        <v/>
      </c>
    </row>
    <row r="1864" spans="1:25" x14ac:dyDescent="0.25">
      <c r="A1864" s="68" t="str">
        <f>'0'!$A$4</f>
        <v>………………..</v>
      </c>
      <c r="B1864" s="341">
        <f>'0'!$A$2</f>
        <v>46112</v>
      </c>
      <c r="C1864" s="341" t="s">
        <v>1246</v>
      </c>
      <c r="D1864" s="22"/>
      <c r="E1864" s="23"/>
      <c r="F1864" s="14"/>
      <c r="G1864" s="23"/>
      <c r="H1864" s="22"/>
      <c r="I1864" s="24"/>
      <c r="J1864" s="24"/>
      <c r="K1864" s="25"/>
      <c r="L1864" s="25"/>
      <c r="M1864" s="25"/>
      <c r="N1864" s="25"/>
      <c r="O1864" s="25"/>
      <c r="P1864" s="25"/>
      <c r="Q1864" s="26"/>
      <c r="R1864" s="25"/>
      <c r="S1864" s="25"/>
      <c r="T1864" s="27">
        <f t="shared" si="141"/>
        <v>0</v>
      </c>
      <c r="U1864" s="27">
        <f t="shared" si="142"/>
        <v>0</v>
      </c>
      <c r="V1864" s="25"/>
      <c r="W1864" s="27" t="str">
        <f t="shared" si="143"/>
        <v/>
      </c>
      <c r="X1864" s="43" t="str">
        <f t="shared" si="144"/>
        <v>OK</v>
      </c>
      <c r="Y1864" s="681" t="str">
        <f t="shared" si="145"/>
        <v/>
      </c>
    </row>
    <row r="1865" spans="1:25" x14ac:dyDescent="0.25">
      <c r="A1865" s="68" t="str">
        <f>'0'!$A$4</f>
        <v>………………..</v>
      </c>
      <c r="B1865" s="341">
        <f>'0'!$A$2</f>
        <v>46112</v>
      </c>
      <c r="C1865" s="341" t="s">
        <v>1246</v>
      </c>
      <c r="D1865" s="22"/>
      <c r="E1865" s="23"/>
      <c r="F1865" s="14"/>
      <c r="G1865" s="23"/>
      <c r="H1865" s="22"/>
      <c r="I1865" s="24"/>
      <c r="J1865" s="24"/>
      <c r="K1865" s="25"/>
      <c r="L1865" s="25"/>
      <c r="M1865" s="25"/>
      <c r="N1865" s="25"/>
      <c r="O1865" s="25"/>
      <c r="P1865" s="25"/>
      <c r="Q1865" s="26"/>
      <c r="R1865" s="25"/>
      <c r="S1865" s="25"/>
      <c r="T1865" s="27">
        <f t="shared" ref="T1865:T1928" si="146">N1865+P1865-R1865</f>
        <v>0</v>
      </c>
      <c r="U1865" s="27">
        <f t="shared" ref="U1865:U1928" si="147">O1865+Q1865-S1865</f>
        <v>0</v>
      </c>
      <c r="V1865" s="25"/>
      <c r="W1865" s="27" t="str">
        <f t="shared" ref="W1865:W1928" si="148">IF(K1865="","",K1865-M1865-(P1865-Q1865))</f>
        <v/>
      </c>
      <c r="X1865" s="43" t="str">
        <f t="shared" ref="X1865:X1928" si="149">IF(ROUND(T1865-V1865,2)&gt;=0,"OK","Просрочието не може да надхвърля задължението")</f>
        <v>OK</v>
      </c>
      <c r="Y1865" s="681" t="str">
        <f t="shared" ref="Y1865:Y1928" si="150">IF(COUNTBLANK(D1865:W1865)=18,"",IF(D1865="999999999","",IF(ISNUMBER(VALUE(D1865)),IF(LEN(D1865)&lt;&gt;9,"Въведеното ЕИК е твърде късо или твърде дълго",IF(OR(MOD(MID(D1865,1,1)*1+MID(D1865,2,1)*2+MID(D1865,3,1)*3+MID(D1865,4,1)*4+MID(D1865,5,1)*5+MID(D1865,6,1)*6+MID(D1865,7,1)*7+MID(D1865,8,1)*8,11)-MID(D1865,9,1)=0,AND(MOD(MID(D1865,1,1)*3+MID(D1865,2,1)*4+MID(D1865,3,1)*5+MID(D1865,4,1)*6+MID(D1865,5,1)*7+MID(D1865,6,1)*8+MID(D1865,7,1)*9+MID(D1865,8,1)*10,11)=10,MID(D1865,9,1)*1=0),MOD(MID(D1865,1,1)*3+MID(D1865,2,1)*4+MID(D1865,3,1)*5+MID(D1865,4,1)*6+MID(D1865,5,1)*7+MID(D1865,6,1)*8+MID(D1865,7,1)*9+MID(D1865,8,1)*10,11)-MID(D1865,9,1)=0),"","Въведеното ЕИК е невалидно")),"Въведеното ЕИК съдържа непозволени символи")))</f>
        <v/>
      </c>
    </row>
    <row r="1866" spans="1:25" x14ac:dyDescent="0.25">
      <c r="A1866" s="68" t="str">
        <f>'0'!$A$4</f>
        <v>………………..</v>
      </c>
      <c r="B1866" s="341">
        <f>'0'!$A$2</f>
        <v>46112</v>
      </c>
      <c r="C1866" s="341" t="s">
        <v>1246</v>
      </c>
      <c r="D1866" s="22"/>
      <c r="E1866" s="23"/>
      <c r="F1866" s="14"/>
      <c r="G1866" s="23"/>
      <c r="H1866" s="22"/>
      <c r="I1866" s="24"/>
      <c r="J1866" s="24"/>
      <c r="K1866" s="25"/>
      <c r="L1866" s="25"/>
      <c r="M1866" s="25"/>
      <c r="N1866" s="25"/>
      <c r="O1866" s="25"/>
      <c r="P1866" s="25"/>
      <c r="Q1866" s="26"/>
      <c r="R1866" s="25"/>
      <c r="S1866" s="25"/>
      <c r="T1866" s="27">
        <f t="shared" si="146"/>
        <v>0</v>
      </c>
      <c r="U1866" s="27">
        <f t="shared" si="147"/>
        <v>0</v>
      </c>
      <c r="V1866" s="25"/>
      <c r="W1866" s="27" t="str">
        <f t="shared" si="148"/>
        <v/>
      </c>
      <c r="X1866" s="43" t="str">
        <f t="shared" si="149"/>
        <v>OK</v>
      </c>
      <c r="Y1866" s="681" t="str">
        <f t="shared" si="150"/>
        <v/>
      </c>
    </row>
    <row r="1867" spans="1:25" x14ac:dyDescent="0.25">
      <c r="A1867" s="68" t="str">
        <f>'0'!$A$4</f>
        <v>………………..</v>
      </c>
      <c r="B1867" s="341">
        <f>'0'!$A$2</f>
        <v>46112</v>
      </c>
      <c r="C1867" s="341" t="s">
        <v>1246</v>
      </c>
      <c r="D1867" s="22"/>
      <c r="E1867" s="23"/>
      <c r="F1867" s="14"/>
      <c r="G1867" s="23"/>
      <c r="H1867" s="22"/>
      <c r="I1867" s="24"/>
      <c r="J1867" s="24"/>
      <c r="K1867" s="25"/>
      <c r="L1867" s="25"/>
      <c r="M1867" s="25"/>
      <c r="N1867" s="25"/>
      <c r="O1867" s="25"/>
      <c r="P1867" s="25"/>
      <c r="Q1867" s="26"/>
      <c r="R1867" s="25"/>
      <c r="S1867" s="25"/>
      <c r="T1867" s="27">
        <f t="shared" si="146"/>
        <v>0</v>
      </c>
      <c r="U1867" s="27">
        <f t="shared" si="147"/>
        <v>0</v>
      </c>
      <c r="V1867" s="25"/>
      <c r="W1867" s="27" t="str">
        <f t="shared" si="148"/>
        <v/>
      </c>
      <c r="X1867" s="43" t="str">
        <f t="shared" si="149"/>
        <v>OK</v>
      </c>
      <c r="Y1867" s="681" t="str">
        <f t="shared" si="150"/>
        <v/>
      </c>
    </row>
    <row r="1868" spans="1:25" x14ac:dyDescent="0.25">
      <c r="A1868" s="68" t="str">
        <f>'0'!$A$4</f>
        <v>………………..</v>
      </c>
      <c r="B1868" s="341">
        <f>'0'!$A$2</f>
        <v>46112</v>
      </c>
      <c r="C1868" s="341" t="s">
        <v>1246</v>
      </c>
      <c r="D1868" s="22"/>
      <c r="E1868" s="23"/>
      <c r="F1868" s="14"/>
      <c r="G1868" s="23"/>
      <c r="H1868" s="22"/>
      <c r="I1868" s="24"/>
      <c r="J1868" s="24"/>
      <c r="K1868" s="25"/>
      <c r="L1868" s="25"/>
      <c r="M1868" s="25"/>
      <c r="N1868" s="25"/>
      <c r="O1868" s="25"/>
      <c r="P1868" s="25"/>
      <c r="Q1868" s="26"/>
      <c r="R1868" s="25"/>
      <c r="S1868" s="25"/>
      <c r="T1868" s="27">
        <f t="shared" si="146"/>
        <v>0</v>
      </c>
      <c r="U1868" s="27">
        <f t="shared" si="147"/>
        <v>0</v>
      </c>
      <c r="V1868" s="25"/>
      <c r="W1868" s="27" t="str">
        <f t="shared" si="148"/>
        <v/>
      </c>
      <c r="X1868" s="43" t="str">
        <f t="shared" si="149"/>
        <v>OK</v>
      </c>
      <c r="Y1868" s="681" t="str">
        <f t="shared" si="150"/>
        <v/>
      </c>
    </row>
    <row r="1869" spans="1:25" x14ac:dyDescent="0.25">
      <c r="A1869" s="68" t="str">
        <f>'0'!$A$4</f>
        <v>………………..</v>
      </c>
      <c r="B1869" s="341">
        <f>'0'!$A$2</f>
        <v>46112</v>
      </c>
      <c r="C1869" s="341" t="s">
        <v>1246</v>
      </c>
      <c r="D1869" s="22"/>
      <c r="E1869" s="23"/>
      <c r="F1869" s="14"/>
      <c r="G1869" s="23"/>
      <c r="H1869" s="22"/>
      <c r="I1869" s="24"/>
      <c r="J1869" s="24"/>
      <c r="K1869" s="25"/>
      <c r="L1869" s="25"/>
      <c r="M1869" s="25"/>
      <c r="N1869" s="25"/>
      <c r="O1869" s="25"/>
      <c r="P1869" s="25"/>
      <c r="Q1869" s="26"/>
      <c r="R1869" s="25"/>
      <c r="S1869" s="25"/>
      <c r="T1869" s="27">
        <f t="shared" si="146"/>
        <v>0</v>
      </c>
      <c r="U1869" s="27">
        <f t="shared" si="147"/>
        <v>0</v>
      </c>
      <c r="V1869" s="25"/>
      <c r="W1869" s="27" t="str">
        <f t="shared" si="148"/>
        <v/>
      </c>
      <c r="X1869" s="43" t="str">
        <f t="shared" si="149"/>
        <v>OK</v>
      </c>
      <c r="Y1869" s="681" t="str">
        <f t="shared" si="150"/>
        <v/>
      </c>
    </row>
    <row r="1870" spans="1:25" x14ac:dyDescent="0.25">
      <c r="A1870" s="68" t="str">
        <f>'0'!$A$4</f>
        <v>………………..</v>
      </c>
      <c r="B1870" s="341">
        <f>'0'!$A$2</f>
        <v>46112</v>
      </c>
      <c r="C1870" s="341" t="s">
        <v>1246</v>
      </c>
      <c r="D1870" s="22"/>
      <c r="E1870" s="23"/>
      <c r="F1870" s="14"/>
      <c r="G1870" s="23"/>
      <c r="H1870" s="22"/>
      <c r="I1870" s="24"/>
      <c r="J1870" s="24"/>
      <c r="K1870" s="25"/>
      <c r="L1870" s="25"/>
      <c r="M1870" s="25"/>
      <c r="N1870" s="25"/>
      <c r="O1870" s="25"/>
      <c r="P1870" s="25"/>
      <c r="Q1870" s="26"/>
      <c r="R1870" s="25"/>
      <c r="S1870" s="25"/>
      <c r="T1870" s="27">
        <f t="shared" si="146"/>
        <v>0</v>
      </c>
      <c r="U1870" s="27">
        <f t="shared" si="147"/>
        <v>0</v>
      </c>
      <c r="V1870" s="25"/>
      <c r="W1870" s="27" t="str">
        <f t="shared" si="148"/>
        <v/>
      </c>
      <c r="X1870" s="43" t="str">
        <f t="shared" si="149"/>
        <v>OK</v>
      </c>
      <c r="Y1870" s="681" t="str">
        <f t="shared" si="150"/>
        <v/>
      </c>
    </row>
    <row r="1871" spans="1:25" x14ac:dyDescent="0.25">
      <c r="A1871" s="68" t="str">
        <f>'0'!$A$4</f>
        <v>………………..</v>
      </c>
      <c r="B1871" s="341">
        <f>'0'!$A$2</f>
        <v>46112</v>
      </c>
      <c r="C1871" s="341" t="s">
        <v>1246</v>
      </c>
      <c r="D1871" s="22"/>
      <c r="E1871" s="23"/>
      <c r="F1871" s="14"/>
      <c r="G1871" s="23"/>
      <c r="H1871" s="22"/>
      <c r="I1871" s="24"/>
      <c r="J1871" s="24"/>
      <c r="K1871" s="25"/>
      <c r="L1871" s="25"/>
      <c r="M1871" s="25"/>
      <c r="N1871" s="25"/>
      <c r="O1871" s="25"/>
      <c r="P1871" s="25"/>
      <c r="Q1871" s="26"/>
      <c r="R1871" s="25"/>
      <c r="S1871" s="25"/>
      <c r="T1871" s="27">
        <f t="shared" si="146"/>
        <v>0</v>
      </c>
      <c r="U1871" s="27">
        <f t="shared" si="147"/>
        <v>0</v>
      </c>
      <c r="V1871" s="25"/>
      <c r="W1871" s="27" t="str">
        <f t="shared" si="148"/>
        <v/>
      </c>
      <c r="X1871" s="43" t="str">
        <f t="shared" si="149"/>
        <v>OK</v>
      </c>
      <c r="Y1871" s="681" t="str">
        <f t="shared" si="150"/>
        <v/>
      </c>
    </row>
    <row r="1872" spans="1:25" x14ac:dyDescent="0.25">
      <c r="A1872" s="68" t="str">
        <f>'0'!$A$4</f>
        <v>………………..</v>
      </c>
      <c r="B1872" s="341">
        <f>'0'!$A$2</f>
        <v>46112</v>
      </c>
      <c r="C1872" s="341" t="s">
        <v>1246</v>
      </c>
      <c r="D1872" s="22"/>
      <c r="E1872" s="23"/>
      <c r="F1872" s="14"/>
      <c r="G1872" s="23"/>
      <c r="H1872" s="22"/>
      <c r="I1872" s="24"/>
      <c r="J1872" s="24"/>
      <c r="K1872" s="25"/>
      <c r="L1872" s="25"/>
      <c r="M1872" s="25"/>
      <c r="N1872" s="25"/>
      <c r="O1872" s="25"/>
      <c r="P1872" s="25"/>
      <c r="Q1872" s="26"/>
      <c r="R1872" s="25"/>
      <c r="S1872" s="25"/>
      <c r="T1872" s="27">
        <f t="shared" si="146"/>
        <v>0</v>
      </c>
      <c r="U1872" s="27">
        <f t="shared" si="147"/>
        <v>0</v>
      </c>
      <c r="V1872" s="25"/>
      <c r="W1872" s="27" t="str">
        <f t="shared" si="148"/>
        <v/>
      </c>
      <c r="X1872" s="43" t="str">
        <f t="shared" si="149"/>
        <v>OK</v>
      </c>
      <c r="Y1872" s="681" t="str">
        <f t="shared" si="150"/>
        <v/>
      </c>
    </row>
    <row r="1873" spans="1:25" x14ac:dyDescent="0.25">
      <c r="A1873" s="68" t="str">
        <f>'0'!$A$4</f>
        <v>………………..</v>
      </c>
      <c r="B1873" s="341">
        <f>'0'!$A$2</f>
        <v>46112</v>
      </c>
      <c r="C1873" s="341" t="s">
        <v>1246</v>
      </c>
      <c r="D1873" s="22"/>
      <c r="E1873" s="23"/>
      <c r="F1873" s="14"/>
      <c r="G1873" s="23"/>
      <c r="H1873" s="22"/>
      <c r="I1873" s="24"/>
      <c r="J1873" s="24"/>
      <c r="K1873" s="25"/>
      <c r="L1873" s="25"/>
      <c r="M1873" s="25"/>
      <c r="N1873" s="25"/>
      <c r="O1873" s="25"/>
      <c r="P1873" s="25"/>
      <c r="Q1873" s="26"/>
      <c r="R1873" s="25"/>
      <c r="S1873" s="25"/>
      <c r="T1873" s="27">
        <f t="shared" si="146"/>
        <v>0</v>
      </c>
      <c r="U1873" s="27">
        <f t="shared" si="147"/>
        <v>0</v>
      </c>
      <c r="V1873" s="25"/>
      <c r="W1873" s="27" t="str">
        <f t="shared" si="148"/>
        <v/>
      </c>
      <c r="X1873" s="43" t="str">
        <f t="shared" si="149"/>
        <v>OK</v>
      </c>
      <c r="Y1873" s="681" t="str">
        <f t="shared" si="150"/>
        <v/>
      </c>
    </row>
    <row r="1874" spans="1:25" x14ac:dyDescent="0.25">
      <c r="A1874" s="68" t="str">
        <f>'0'!$A$4</f>
        <v>………………..</v>
      </c>
      <c r="B1874" s="341">
        <f>'0'!$A$2</f>
        <v>46112</v>
      </c>
      <c r="C1874" s="341" t="s">
        <v>1246</v>
      </c>
      <c r="D1874" s="22"/>
      <c r="E1874" s="23"/>
      <c r="F1874" s="14"/>
      <c r="G1874" s="23"/>
      <c r="H1874" s="22"/>
      <c r="I1874" s="24"/>
      <c r="J1874" s="24"/>
      <c r="K1874" s="25"/>
      <c r="L1874" s="25"/>
      <c r="M1874" s="25"/>
      <c r="N1874" s="25"/>
      <c r="O1874" s="25"/>
      <c r="P1874" s="25"/>
      <c r="Q1874" s="26"/>
      <c r="R1874" s="25"/>
      <c r="S1874" s="25"/>
      <c r="T1874" s="27">
        <f t="shared" si="146"/>
        <v>0</v>
      </c>
      <c r="U1874" s="27">
        <f t="shared" si="147"/>
        <v>0</v>
      </c>
      <c r="V1874" s="25"/>
      <c r="W1874" s="27" t="str">
        <f t="shared" si="148"/>
        <v/>
      </c>
      <c r="X1874" s="43" t="str">
        <f t="shared" si="149"/>
        <v>OK</v>
      </c>
      <c r="Y1874" s="681" t="str">
        <f t="shared" si="150"/>
        <v/>
      </c>
    </row>
    <row r="1875" spans="1:25" x14ac:dyDescent="0.25">
      <c r="A1875" s="68" t="str">
        <f>'0'!$A$4</f>
        <v>………………..</v>
      </c>
      <c r="B1875" s="341">
        <f>'0'!$A$2</f>
        <v>46112</v>
      </c>
      <c r="C1875" s="341" t="s">
        <v>1246</v>
      </c>
      <c r="D1875" s="22"/>
      <c r="E1875" s="23"/>
      <c r="F1875" s="14"/>
      <c r="G1875" s="23"/>
      <c r="H1875" s="22"/>
      <c r="I1875" s="24"/>
      <c r="J1875" s="24"/>
      <c r="K1875" s="25"/>
      <c r="L1875" s="25"/>
      <c r="M1875" s="25"/>
      <c r="N1875" s="25"/>
      <c r="O1875" s="25"/>
      <c r="P1875" s="25"/>
      <c r="Q1875" s="26"/>
      <c r="R1875" s="25"/>
      <c r="S1875" s="25"/>
      <c r="T1875" s="27">
        <f t="shared" si="146"/>
        <v>0</v>
      </c>
      <c r="U1875" s="27">
        <f t="shared" si="147"/>
        <v>0</v>
      </c>
      <c r="V1875" s="25"/>
      <c r="W1875" s="27" t="str">
        <f t="shared" si="148"/>
        <v/>
      </c>
      <c r="X1875" s="43" t="str">
        <f t="shared" si="149"/>
        <v>OK</v>
      </c>
      <c r="Y1875" s="681" t="str">
        <f t="shared" si="150"/>
        <v/>
      </c>
    </row>
    <row r="1876" spans="1:25" x14ac:dyDescent="0.25">
      <c r="A1876" s="68" t="str">
        <f>'0'!$A$4</f>
        <v>………………..</v>
      </c>
      <c r="B1876" s="341">
        <f>'0'!$A$2</f>
        <v>46112</v>
      </c>
      <c r="C1876" s="341" t="s">
        <v>1246</v>
      </c>
      <c r="D1876" s="22"/>
      <c r="E1876" s="23"/>
      <c r="F1876" s="14"/>
      <c r="G1876" s="23"/>
      <c r="H1876" s="22"/>
      <c r="I1876" s="24"/>
      <c r="J1876" s="24"/>
      <c r="K1876" s="25"/>
      <c r="L1876" s="25"/>
      <c r="M1876" s="25"/>
      <c r="N1876" s="25"/>
      <c r="O1876" s="25"/>
      <c r="P1876" s="25"/>
      <c r="Q1876" s="26"/>
      <c r="R1876" s="25"/>
      <c r="S1876" s="25"/>
      <c r="T1876" s="27">
        <f t="shared" si="146"/>
        <v>0</v>
      </c>
      <c r="U1876" s="27">
        <f t="shared" si="147"/>
        <v>0</v>
      </c>
      <c r="V1876" s="25"/>
      <c r="W1876" s="27" t="str">
        <f t="shared" si="148"/>
        <v/>
      </c>
      <c r="X1876" s="43" t="str">
        <f t="shared" si="149"/>
        <v>OK</v>
      </c>
      <c r="Y1876" s="681" t="str">
        <f t="shared" si="150"/>
        <v/>
      </c>
    </row>
    <row r="1877" spans="1:25" x14ac:dyDescent="0.25">
      <c r="A1877" s="68" t="str">
        <f>'0'!$A$4</f>
        <v>………………..</v>
      </c>
      <c r="B1877" s="341">
        <f>'0'!$A$2</f>
        <v>46112</v>
      </c>
      <c r="C1877" s="341" t="s">
        <v>1246</v>
      </c>
      <c r="D1877" s="22"/>
      <c r="E1877" s="23"/>
      <c r="F1877" s="14"/>
      <c r="G1877" s="23"/>
      <c r="H1877" s="22"/>
      <c r="I1877" s="24"/>
      <c r="J1877" s="24"/>
      <c r="K1877" s="25"/>
      <c r="L1877" s="25"/>
      <c r="M1877" s="25"/>
      <c r="N1877" s="25"/>
      <c r="O1877" s="25"/>
      <c r="P1877" s="25"/>
      <c r="Q1877" s="26"/>
      <c r="R1877" s="25"/>
      <c r="S1877" s="25"/>
      <c r="T1877" s="27">
        <f t="shared" si="146"/>
        <v>0</v>
      </c>
      <c r="U1877" s="27">
        <f t="shared" si="147"/>
        <v>0</v>
      </c>
      <c r="V1877" s="25"/>
      <c r="W1877" s="27" t="str">
        <f t="shared" si="148"/>
        <v/>
      </c>
      <c r="X1877" s="43" t="str">
        <f t="shared" si="149"/>
        <v>OK</v>
      </c>
      <c r="Y1877" s="681" t="str">
        <f t="shared" si="150"/>
        <v/>
      </c>
    </row>
    <row r="1878" spans="1:25" x14ac:dyDescent="0.25">
      <c r="A1878" s="68" t="str">
        <f>'0'!$A$4</f>
        <v>………………..</v>
      </c>
      <c r="B1878" s="341">
        <f>'0'!$A$2</f>
        <v>46112</v>
      </c>
      <c r="C1878" s="341" t="s">
        <v>1246</v>
      </c>
      <c r="D1878" s="22"/>
      <c r="E1878" s="23"/>
      <c r="F1878" s="14"/>
      <c r="G1878" s="23"/>
      <c r="H1878" s="22"/>
      <c r="I1878" s="24"/>
      <c r="J1878" s="24"/>
      <c r="K1878" s="25"/>
      <c r="L1878" s="25"/>
      <c r="M1878" s="25"/>
      <c r="N1878" s="25"/>
      <c r="O1878" s="25"/>
      <c r="P1878" s="25"/>
      <c r="Q1878" s="26"/>
      <c r="R1878" s="25"/>
      <c r="S1878" s="25"/>
      <c r="T1878" s="27">
        <f t="shared" si="146"/>
        <v>0</v>
      </c>
      <c r="U1878" s="27">
        <f t="shared" si="147"/>
        <v>0</v>
      </c>
      <c r="V1878" s="25"/>
      <c r="W1878" s="27" t="str">
        <f t="shared" si="148"/>
        <v/>
      </c>
      <c r="X1878" s="43" t="str">
        <f t="shared" si="149"/>
        <v>OK</v>
      </c>
      <c r="Y1878" s="681" t="str">
        <f t="shared" si="150"/>
        <v/>
      </c>
    </row>
    <row r="1879" spans="1:25" x14ac:dyDescent="0.25">
      <c r="A1879" s="68" t="str">
        <f>'0'!$A$4</f>
        <v>………………..</v>
      </c>
      <c r="B1879" s="341">
        <f>'0'!$A$2</f>
        <v>46112</v>
      </c>
      <c r="C1879" s="341" t="s">
        <v>1246</v>
      </c>
      <c r="D1879" s="22"/>
      <c r="E1879" s="23"/>
      <c r="F1879" s="14"/>
      <c r="G1879" s="23"/>
      <c r="H1879" s="22"/>
      <c r="I1879" s="24"/>
      <c r="J1879" s="24"/>
      <c r="K1879" s="25"/>
      <c r="L1879" s="25"/>
      <c r="M1879" s="25"/>
      <c r="N1879" s="25"/>
      <c r="O1879" s="25"/>
      <c r="P1879" s="25"/>
      <c r="Q1879" s="26"/>
      <c r="R1879" s="25"/>
      <c r="S1879" s="25"/>
      <c r="T1879" s="27">
        <f t="shared" si="146"/>
        <v>0</v>
      </c>
      <c r="U1879" s="27">
        <f t="shared" si="147"/>
        <v>0</v>
      </c>
      <c r="V1879" s="25"/>
      <c r="W1879" s="27" t="str">
        <f t="shared" si="148"/>
        <v/>
      </c>
      <c r="X1879" s="43" t="str">
        <f t="shared" si="149"/>
        <v>OK</v>
      </c>
      <c r="Y1879" s="681" t="str">
        <f t="shared" si="150"/>
        <v/>
      </c>
    </row>
    <row r="1880" spans="1:25" x14ac:dyDescent="0.25">
      <c r="A1880" s="68" t="str">
        <f>'0'!$A$4</f>
        <v>………………..</v>
      </c>
      <c r="B1880" s="341">
        <f>'0'!$A$2</f>
        <v>46112</v>
      </c>
      <c r="C1880" s="341" t="s">
        <v>1246</v>
      </c>
      <c r="D1880" s="22"/>
      <c r="E1880" s="23"/>
      <c r="F1880" s="14"/>
      <c r="G1880" s="23"/>
      <c r="H1880" s="22"/>
      <c r="I1880" s="24"/>
      <c r="J1880" s="24"/>
      <c r="K1880" s="25"/>
      <c r="L1880" s="25"/>
      <c r="M1880" s="25"/>
      <c r="N1880" s="25"/>
      <c r="O1880" s="25"/>
      <c r="P1880" s="25"/>
      <c r="Q1880" s="26"/>
      <c r="R1880" s="25"/>
      <c r="S1880" s="25"/>
      <c r="T1880" s="27">
        <f t="shared" si="146"/>
        <v>0</v>
      </c>
      <c r="U1880" s="27">
        <f t="shared" si="147"/>
        <v>0</v>
      </c>
      <c r="V1880" s="25"/>
      <c r="W1880" s="27" t="str">
        <f t="shared" si="148"/>
        <v/>
      </c>
      <c r="X1880" s="43" t="str">
        <f t="shared" si="149"/>
        <v>OK</v>
      </c>
      <c r="Y1880" s="681" t="str">
        <f t="shared" si="150"/>
        <v/>
      </c>
    </row>
    <row r="1881" spans="1:25" x14ac:dyDescent="0.25">
      <c r="A1881" s="68" t="str">
        <f>'0'!$A$4</f>
        <v>………………..</v>
      </c>
      <c r="B1881" s="341">
        <f>'0'!$A$2</f>
        <v>46112</v>
      </c>
      <c r="C1881" s="341" t="s">
        <v>1246</v>
      </c>
      <c r="D1881" s="22"/>
      <c r="E1881" s="23"/>
      <c r="F1881" s="14"/>
      <c r="G1881" s="23"/>
      <c r="H1881" s="22"/>
      <c r="I1881" s="24"/>
      <c r="J1881" s="24"/>
      <c r="K1881" s="25"/>
      <c r="L1881" s="25"/>
      <c r="M1881" s="25"/>
      <c r="N1881" s="25"/>
      <c r="O1881" s="25"/>
      <c r="P1881" s="25"/>
      <c r="Q1881" s="26"/>
      <c r="R1881" s="25"/>
      <c r="S1881" s="25"/>
      <c r="T1881" s="27">
        <f t="shared" si="146"/>
        <v>0</v>
      </c>
      <c r="U1881" s="27">
        <f t="shared" si="147"/>
        <v>0</v>
      </c>
      <c r="V1881" s="25"/>
      <c r="W1881" s="27" t="str">
        <f t="shared" si="148"/>
        <v/>
      </c>
      <c r="X1881" s="43" t="str">
        <f t="shared" si="149"/>
        <v>OK</v>
      </c>
      <c r="Y1881" s="681" t="str">
        <f t="shared" si="150"/>
        <v/>
      </c>
    </row>
    <row r="1882" spans="1:25" x14ac:dyDescent="0.25">
      <c r="A1882" s="68" t="str">
        <f>'0'!$A$4</f>
        <v>………………..</v>
      </c>
      <c r="B1882" s="341">
        <f>'0'!$A$2</f>
        <v>46112</v>
      </c>
      <c r="C1882" s="341" t="s">
        <v>1246</v>
      </c>
      <c r="D1882" s="22"/>
      <c r="E1882" s="23"/>
      <c r="F1882" s="14"/>
      <c r="G1882" s="23"/>
      <c r="H1882" s="22"/>
      <c r="I1882" s="24"/>
      <c r="J1882" s="24"/>
      <c r="K1882" s="25"/>
      <c r="L1882" s="25"/>
      <c r="M1882" s="25"/>
      <c r="N1882" s="25"/>
      <c r="O1882" s="25"/>
      <c r="P1882" s="25"/>
      <c r="Q1882" s="26"/>
      <c r="R1882" s="25"/>
      <c r="S1882" s="25"/>
      <c r="T1882" s="27">
        <f t="shared" si="146"/>
        <v>0</v>
      </c>
      <c r="U1882" s="27">
        <f t="shared" si="147"/>
        <v>0</v>
      </c>
      <c r="V1882" s="25"/>
      <c r="W1882" s="27" t="str">
        <f t="shared" si="148"/>
        <v/>
      </c>
      <c r="X1882" s="43" t="str">
        <f t="shared" si="149"/>
        <v>OK</v>
      </c>
      <c r="Y1882" s="681" t="str">
        <f t="shared" si="150"/>
        <v/>
      </c>
    </row>
    <row r="1883" spans="1:25" x14ac:dyDescent="0.25">
      <c r="A1883" s="68" t="str">
        <f>'0'!$A$4</f>
        <v>………………..</v>
      </c>
      <c r="B1883" s="341">
        <f>'0'!$A$2</f>
        <v>46112</v>
      </c>
      <c r="C1883" s="341" t="s">
        <v>1246</v>
      </c>
      <c r="D1883" s="22"/>
      <c r="E1883" s="23"/>
      <c r="F1883" s="14"/>
      <c r="G1883" s="23"/>
      <c r="H1883" s="22"/>
      <c r="I1883" s="24"/>
      <c r="J1883" s="24"/>
      <c r="K1883" s="25"/>
      <c r="L1883" s="25"/>
      <c r="M1883" s="25"/>
      <c r="N1883" s="25"/>
      <c r="O1883" s="25"/>
      <c r="P1883" s="25"/>
      <c r="Q1883" s="26"/>
      <c r="R1883" s="25"/>
      <c r="S1883" s="25"/>
      <c r="T1883" s="27">
        <f t="shared" si="146"/>
        <v>0</v>
      </c>
      <c r="U1883" s="27">
        <f t="shared" si="147"/>
        <v>0</v>
      </c>
      <c r="V1883" s="25"/>
      <c r="W1883" s="27" t="str">
        <f t="shared" si="148"/>
        <v/>
      </c>
      <c r="X1883" s="43" t="str">
        <f t="shared" si="149"/>
        <v>OK</v>
      </c>
      <c r="Y1883" s="681" t="str">
        <f t="shared" si="150"/>
        <v/>
      </c>
    </row>
    <row r="1884" spans="1:25" x14ac:dyDescent="0.25">
      <c r="A1884" s="68" t="str">
        <f>'0'!$A$4</f>
        <v>………………..</v>
      </c>
      <c r="B1884" s="341">
        <f>'0'!$A$2</f>
        <v>46112</v>
      </c>
      <c r="C1884" s="341" t="s">
        <v>1246</v>
      </c>
      <c r="D1884" s="22"/>
      <c r="E1884" s="23"/>
      <c r="F1884" s="14"/>
      <c r="G1884" s="23"/>
      <c r="H1884" s="22"/>
      <c r="I1884" s="24"/>
      <c r="J1884" s="24"/>
      <c r="K1884" s="25"/>
      <c r="L1884" s="25"/>
      <c r="M1884" s="25"/>
      <c r="N1884" s="25"/>
      <c r="O1884" s="25"/>
      <c r="P1884" s="25"/>
      <c r="Q1884" s="26"/>
      <c r="R1884" s="25"/>
      <c r="S1884" s="25"/>
      <c r="T1884" s="27">
        <f t="shared" si="146"/>
        <v>0</v>
      </c>
      <c r="U1884" s="27">
        <f t="shared" si="147"/>
        <v>0</v>
      </c>
      <c r="V1884" s="25"/>
      <c r="W1884" s="27" t="str">
        <f t="shared" si="148"/>
        <v/>
      </c>
      <c r="X1884" s="43" t="str">
        <f t="shared" si="149"/>
        <v>OK</v>
      </c>
      <c r="Y1884" s="681" t="str">
        <f t="shared" si="150"/>
        <v/>
      </c>
    </row>
    <row r="1885" spans="1:25" x14ac:dyDescent="0.25">
      <c r="A1885" s="68" t="str">
        <f>'0'!$A$4</f>
        <v>………………..</v>
      </c>
      <c r="B1885" s="341">
        <f>'0'!$A$2</f>
        <v>46112</v>
      </c>
      <c r="C1885" s="341" t="s">
        <v>1246</v>
      </c>
      <c r="D1885" s="22"/>
      <c r="E1885" s="23"/>
      <c r="F1885" s="14"/>
      <c r="G1885" s="23"/>
      <c r="H1885" s="22"/>
      <c r="I1885" s="24"/>
      <c r="J1885" s="24"/>
      <c r="K1885" s="25"/>
      <c r="L1885" s="25"/>
      <c r="M1885" s="25"/>
      <c r="N1885" s="25"/>
      <c r="O1885" s="25"/>
      <c r="P1885" s="25"/>
      <c r="Q1885" s="26"/>
      <c r="R1885" s="25"/>
      <c r="S1885" s="25"/>
      <c r="T1885" s="27">
        <f t="shared" si="146"/>
        <v>0</v>
      </c>
      <c r="U1885" s="27">
        <f t="shared" si="147"/>
        <v>0</v>
      </c>
      <c r="V1885" s="25"/>
      <c r="W1885" s="27" t="str">
        <f t="shared" si="148"/>
        <v/>
      </c>
      <c r="X1885" s="43" t="str">
        <f t="shared" si="149"/>
        <v>OK</v>
      </c>
      <c r="Y1885" s="681" t="str">
        <f t="shared" si="150"/>
        <v/>
      </c>
    </row>
    <row r="1886" spans="1:25" x14ac:dyDescent="0.25">
      <c r="A1886" s="68" t="str">
        <f>'0'!$A$4</f>
        <v>………………..</v>
      </c>
      <c r="B1886" s="341">
        <f>'0'!$A$2</f>
        <v>46112</v>
      </c>
      <c r="C1886" s="341" t="s">
        <v>1246</v>
      </c>
      <c r="D1886" s="22"/>
      <c r="E1886" s="23"/>
      <c r="F1886" s="14"/>
      <c r="G1886" s="23"/>
      <c r="H1886" s="22"/>
      <c r="I1886" s="24"/>
      <c r="J1886" s="24"/>
      <c r="K1886" s="25"/>
      <c r="L1886" s="25"/>
      <c r="M1886" s="25"/>
      <c r="N1886" s="25"/>
      <c r="O1886" s="25"/>
      <c r="P1886" s="25"/>
      <c r="Q1886" s="26"/>
      <c r="R1886" s="25"/>
      <c r="S1886" s="25"/>
      <c r="T1886" s="27">
        <f t="shared" si="146"/>
        <v>0</v>
      </c>
      <c r="U1886" s="27">
        <f t="shared" si="147"/>
        <v>0</v>
      </c>
      <c r="V1886" s="25"/>
      <c r="W1886" s="27" t="str">
        <f t="shared" si="148"/>
        <v/>
      </c>
      <c r="X1886" s="43" t="str">
        <f t="shared" si="149"/>
        <v>OK</v>
      </c>
      <c r="Y1886" s="681" t="str">
        <f t="shared" si="150"/>
        <v/>
      </c>
    </row>
    <row r="1887" spans="1:25" x14ac:dyDescent="0.25">
      <c r="A1887" s="68" t="str">
        <f>'0'!$A$4</f>
        <v>………………..</v>
      </c>
      <c r="B1887" s="341">
        <f>'0'!$A$2</f>
        <v>46112</v>
      </c>
      <c r="C1887" s="341" t="s">
        <v>1246</v>
      </c>
      <c r="D1887" s="22"/>
      <c r="E1887" s="23"/>
      <c r="F1887" s="14"/>
      <c r="G1887" s="23"/>
      <c r="H1887" s="22"/>
      <c r="I1887" s="24"/>
      <c r="J1887" s="24"/>
      <c r="K1887" s="25"/>
      <c r="L1887" s="25"/>
      <c r="M1887" s="25"/>
      <c r="N1887" s="25"/>
      <c r="O1887" s="25"/>
      <c r="P1887" s="25"/>
      <c r="Q1887" s="26"/>
      <c r="R1887" s="25"/>
      <c r="S1887" s="25"/>
      <c r="T1887" s="27">
        <f t="shared" si="146"/>
        <v>0</v>
      </c>
      <c r="U1887" s="27">
        <f t="shared" si="147"/>
        <v>0</v>
      </c>
      <c r="V1887" s="25"/>
      <c r="W1887" s="27" t="str">
        <f t="shared" si="148"/>
        <v/>
      </c>
      <c r="X1887" s="43" t="str">
        <f t="shared" si="149"/>
        <v>OK</v>
      </c>
      <c r="Y1887" s="681" t="str">
        <f t="shared" si="150"/>
        <v/>
      </c>
    </row>
    <row r="1888" spans="1:25" x14ac:dyDescent="0.25">
      <c r="A1888" s="68" t="str">
        <f>'0'!$A$4</f>
        <v>………………..</v>
      </c>
      <c r="B1888" s="341">
        <f>'0'!$A$2</f>
        <v>46112</v>
      </c>
      <c r="C1888" s="341" t="s">
        <v>1246</v>
      </c>
      <c r="D1888" s="22"/>
      <c r="E1888" s="23"/>
      <c r="F1888" s="14"/>
      <c r="G1888" s="23"/>
      <c r="H1888" s="22"/>
      <c r="I1888" s="24"/>
      <c r="J1888" s="24"/>
      <c r="K1888" s="25"/>
      <c r="L1888" s="25"/>
      <c r="M1888" s="25"/>
      <c r="N1888" s="25"/>
      <c r="O1888" s="25"/>
      <c r="P1888" s="25"/>
      <c r="Q1888" s="26"/>
      <c r="R1888" s="25"/>
      <c r="S1888" s="25"/>
      <c r="T1888" s="27">
        <f t="shared" si="146"/>
        <v>0</v>
      </c>
      <c r="U1888" s="27">
        <f t="shared" si="147"/>
        <v>0</v>
      </c>
      <c r="V1888" s="25"/>
      <c r="W1888" s="27" t="str">
        <f t="shared" si="148"/>
        <v/>
      </c>
      <c r="X1888" s="43" t="str">
        <f t="shared" si="149"/>
        <v>OK</v>
      </c>
      <c r="Y1888" s="681" t="str">
        <f t="shared" si="150"/>
        <v/>
      </c>
    </row>
    <row r="1889" spans="1:25" x14ac:dyDescent="0.25">
      <c r="A1889" s="68" t="str">
        <f>'0'!$A$4</f>
        <v>………………..</v>
      </c>
      <c r="B1889" s="341">
        <f>'0'!$A$2</f>
        <v>46112</v>
      </c>
      <c r="C1889" s="341" t="s">
        <v>1246</v>
      </c>
      <c r="D1889" s="22"/>
      <c r="E1889" s="23"/>
      <c r="F1889" s="14"/>
      <c r="G1889" s="23"/>
      <c r="H1889" s="22"/>
      <c r="I1889" s="24"/>
      <c r="J1889" s="24"/>
      <c r="K1889" s="25"/>
      <c r="L1889" s="25"/>
      <c r="M1889" s="25"/>
      <c r="N1889" s="25"/>
      <c r="O1889" s="25"/>
      <c r="P1889" s="25"/>
      <c r="Q1889" s="26"/>
      <c r="R1889" s="25"/>
      <c r="S1889" s="25"/>
      <c r="T1889" s="27">
        <f t="shared" si="146"/>
        <v>0</v>
      </c>
      <c r="U1889" s="27">
        <f t="shared" si="147"/>
        <v>0</v>
      </c>
      <c r="V1889" s="25"/>
      <c r="W1889" s="27" t="str">
        <f t="shared" si="148"/>
        <v/>
      </c>
      <c r="X1889" s="43" t="str">
        <f t="shared" si="149"/>
        <v>OK</v>
      </c>
      <c r="Y1889" s="681" t="str">
        <f t="shared" si="150"/>
        <v/>
      </c>
    </row>
    <row r="1890" spans="1:25" x14ac:dyDescent="0.25">
      <c r="A1890" s="68" t="str">
        <f>'0'!$A$4</f>
        <v>………………..</v>
      </c>
      <c r="B1890" s="341">
        <f>'0'!$A$2</f>
        <v>46112</v>
      </c>
      <c r="C1890" s="341" t="s">
        <v>1246</v>
      </c>
      <c r="D1890" s="22"/>
      <c r="E1890" s="23"/>
      <c r="F1890" s="14"/>
      <c r="G1890" s="23"/>
      <c r="H1890" s="22"/>
      <c r="I1890" s="24"/>
      <c r="J1890" s="24"/>
      <c r="K1890" s="25"/>
      <c r="L1890" s="25"/>
      <c r="M1890" s="25"/>
      <c r="N1890" s="25"/>
      <c r="O1890" s="25"/>
      <c r="P1890" s="25"/>
      <c r="Q1890" s="26"/>
      <c r="R1890" s="25"/>
      <c r="S1890" s="25"/>
      <c r="T1890" s="27">
        <f t="shared" si="146"/>
        <v>0</v>
      </c>
      <c r="U1890" s="27">
        <f t="shared" si="147"/>
        <v>0</v>
      </c>
      <c r="V1890" s="25"/>
      <c r="W1890" s="27" t="str">
        <f t="shared" si="148"/>
        <v/>
      </c>
      <c r="X1890" s="43" t="str">
        <f t="shared" si="149"/>
        <v>OK</v>
      </c>
      <c r="Y1890" s="681" t="str">
        <f t="shared" si="150"/>
        <v/>
      </c>
    </row>
    <row r="1891" spans="1:25" x14ac:dyDescent="0.25">
      <c r="A1891" s="68" t="str">
        <f>'0'!$A$4</f>
        <v>………………..</v>
      </c>
      <c r="B1891" s="341">
        <f>'0'!$A$2</f>
        <v>46112</v>
      </c>
      <c r="C1891" s="341" t="s">
        <v>1246</v>
      </c>
      <c r="D1891" s="22"/>
      <c r="E1891" s="23"/>
      <c r="F1891" s="14"/>
      <c r="G1891" s="23"/>
      <c r="H1891" s="22"/>
      <c r="I1891" s="24"/>
      <c r="J1891" s="24"/>
      <c r="K1891" s="25"/>
      <c r="L1891" s="25"/>
      <c r="M1891" s="25"/>
      <c r="N1891" s="25"/>
      <c r="O1891" s="25"/>
      <c r="P1891" s="25"/>
      <c r="Q1891" s="26"/>
      <c r="R1891" s="25"/>
      <c r="S1891" s="25"/>
      <c r="T1891" s="27">
        <f t="shared" si="146"/>
        <v>0</v>
      </c>
      <c r="U1891" s="27">
        <f t="shared" si="147"/>
        <v>0</v>
      </c>
      <c r="V1891" s="25"/>
      <c r="W1891" s="27" t="str">
        <f t="shared" si="148"/>
        <v/>
      </c>
      <c r="X1891" s="43" t="str">
        <f t="shared" si="149"/>
        <v>OK</v>
      </c>
      <c r="Y1891" s="681" t="str">
        <f t="shared" si="150"/>
        <v/>
      </c>
    </row>
    <row r="1892" spans="1:25" x14ac:dyDescent="0.25">
      <c r="A1892" s="68" t="str">
        <f>'0'!$A$4</f>
        <v>………………..</v>
      </c>
      <c r="B1892" s="341">
        <f>'0'!$A$2</f>
        <v>46112</v>
      </c>
      <c r="C1892" s="341" t="s">
        <v>1246</v>
      </c>
      <c r="D1892" s="22"/>
      <c r="E1892" s="23"/>
      <c r="F1892" s="14"/>
      <c r="G1892" s="23"/>
      <c r="H1892" s="22"/>
      <c r="I1892" s="24"/>
      <c r="J1892" s="24"/>
      <c r="K1892" s="25"/>
      <c r="L1892" s="25"/>
      <c r="M1892" s="25"/>
      <c r="N1892" s="25"/>
      <c r="O1892" s="25"/>
      <c r="P1892" s="25"/>
      <c r="Q1892" s="26"/>
      <c r="R1892" s="25"/>
      <c r="S1892" s="25"/>
      <c r="T1892" s="27">
        <f t="shared" si="146"/>
        <v>0</v>
      </c>
      <c r="U1892" s="27">
        <f t="shared" si="147"/>
        <v>0</v>
      </c>
      <c r="V1892" s="25"/>
      <c r="W1892" s="27" t="str">
        <f t="shared" si="148"/>
        <v/>
      </c>
      <c r="X1892" s="43" t="str">
        <f t="shared" si="149"/>
        <v>OK</v>
      </c>
      <c r="Y1892" s="681" t="str">
        <f t="shared" si="150"/>
        <v/>
      </c>
    </row>
    <row r="1893" spans="1:25" x14ac:dyDescent="0.25">
      <c r="A1893" s="68" t="str">
        <f>'0'!$A$4</f>
        <v>………………..</v>
      </c>
      <c r="B1893" s="341">
        <f>'0'!$A$2</f>
        <v>46112</v>
      </c>
      <c r="C1893" s="341" t="s">
        <v>1246</v>
      </c>
      <c r="D1893" s="22"/>
      <c r="E1893" s="23"/>
      <c r="F1893" s="14"/>
      <c r="G1893" s="23"/>
      <c r="H1893" s="22"/>
      <c r="I1893" s="24"/>
      <c r="J1893" s="24"/>
      <c r="K1893" s="25"/>
      <c r="L1893" s="25"/>
      <c r="M1893" s="25"/>
      <c r="N1893" s="25"/>
      <c r="O1893" s="25"/>
      <c r="P1893" s="25"/>
      <c r="Q1893" s="26"/>
      <c r="R1893" s="25"/>
      <c r="S1893" s="25"/>
      <c r="T1893" s="27">
        <f t="shared" si="146"/>
        <v>0</v>
      </c>
      <c r="U1893" s="27">
        <f t="shared" si="147"/>
        <v>0</v>
      </c>
      <c r="V1893" s="25"/>
      <c r="W1893" s="27" t="str">
        <f t="shared" si="148"/>
        <v/>
      </c>
      <c r="X1893" s="43" t="str">
        <f t="shared" si="149"/>
        <v>OK</v>
      </c>
      <c r="Y1893" s="681" t="str">
        <f t="shared" si="150"/>
        <v/>
      </c>
    </row>
    <row r="1894" spans="1:25" x14ac:dyDescent="0.25">
      <c r="A1894" s="68" t="str">
        <f>'0'!$A$4</f>
        <v>………………..</v>
      </c>
      <c r="B1894" s="341">
        <f>'0'!$A$2</f>
        <v>46112</v>
      </c>
      <c r="C1894" s="341" t="s">
        <v>1246</v>
      </c>
      <c r="D1894" s="22"/>
      <c r="E1894" s="23"/>
      <c r="F1894" s="14"/>
      <c r="G1894" s="23"/>
      <c r="H1894" s="22"/>
      <c r="I1894" s="24"/>
      <c r="J1894" s="24"/>
      <c r="K1894" s="25"/>
      <c r="L1894" s="25"/>
      <c r="M1894" s="25"/>
      <c r="N1894" s="25"/>
      <c r="O1894" s="25"/>
      <c r="P1894" s="25"/>
      <c r="Q1894" s="26"/>
      <c r="R1894" s="25"/>
      <c r="S1894" s="25"/>
      <c r="T1894" s="27">
        <f t="shared" si="146"/>
        <v>0</v>
      </c>
      <c r="U1894" s="27">
        <f t="shared" si="147"/>
        <v>0</v>
      </c>
      <c r="V1894" s="25"/>
      <c r="W1894" s="27" t="str">
        <f t="shared" si="148"/>
        <v/>
      </c>
      <c r="X1894" s="43" t="str">
        <f t="shared" si="149"/>
        <v>OK</v>
      </c>
      <c r="Y1894" s="681" t="str">
        <f t="shared" si="150"/>
        <v/>
      </c>
    </row>
    <row r="1895" spans="1:25" x14ac:dyDescent="0.25">
      <c r="A1895" s="68" t="str">
        <f>'0'!$A$4</f>
        <v>………………..</v>
      </c>
      <c r="B1895" s="341">
        <f>'0'!$A$2</f>
        <v>46112</v>
      </c>
      <c r="C1895" s="341" t="s">
        <v>1246</v>
      </c>
      <c r="D1895" s="22"/>
      <c r="E1895" s="23"/>
      <c r="F1895" s="14"/>
      <c r="G1895" s="23"/>
      <c r="H1895" s="22"/>
      <c r="I1895" s="24"/>
      <c r="J1895" s="24"/>
      <c r="K1895" s="25"/>
      <c r="L1895" s="25"/>
      <c r="M1895" s="25"/>
      <c r="N1895" s="25"/>
      <c r="O1895" s="25"/>
      <c r="P1895" s="25"/>
      <c r="Q1895" s="26"/>
      <c r="R1895" s="25"/>
      <c r="S1895" s="25"/>
      <c r="T1895" s="27">
        <f t="shared" si="146"/>
        <v>0</v>
      </c>
      <c r="U1895" s="27">
        <f t="shared" si="147"/>
        <v>0</v>
      </c>
      <c r="V1895" s="25"/>
      <c r="W1895" s="27" t="str">
        <f t="shared" si="148"/>
        <v/>
      </c>
      <c r="X1895" s="43" t="str">
        <f t="shared" si="149"/>
        <v>OK</v>
      </c>
      <c r="Y1895" s="681" t="str">
        <f t="shared" si="150"/>
        <v/>
      </c>
    </row>
    <row r="1896" spans="1:25" x14ac:dyDescent="0.25">
      <c r="A1896" s="68" t="str">
        <f>'0'!$A$4</f>
        <v>………………..</v>
      </c>
      <c r="B1896" s="341">
        <f>'0'!$A$2</f>
        <v>46112</v>
      </c>
      <c r="C1896" s="341" t="s">
        <v>1246</v>
      </c>
      <c r="D1896" s="22"/>
      <c r="E1896" s="23"/>
      <c r="F1896" s="14"/>
      <c r="G1896" s="23"/>
      <c r="H1896" s="22"/>
      <c r="I1896" s="24"/>
      <c r="J1896" s="24"/>
      <c r="K1896" s="25"/>
      <c r="L1896" s="25"/>
      <c r="M1896" s="25"/>
      <c r="N1896" s="25"/>
      <c r="O1896" s="25"/>
      <c r="P1896" s="25"/>
      <c r="Q1896" s="26"/>
      <c r="R1896" s="25"/>
      <c r="S1896" s="25"/>
      <c r="T1896" s="27">
        <f t="shared" si="146"/>
        <v>0</v>
      </c>
      <c r="U1896" s="27">
        <f t="shared" si="147"/>
        <v>0</v>
      </c>
      <c r="V1896" s="25"/>
      <c r="W1896" s="27" t="str">
        <f t="shared" si="148"/>
        <v/>
      </c>
      <c r="X1896" s="43" t="str">
        <f t="shared" si="149"/>
        <v>OK</v>
      </c>
      <c r="Y1896" s="681" t="str">
        <f t="shared" si="150"/>
        <v/>
      </c>
    </row>
    <row r="1897" spans="1:25" x14ac:dyDescent="0.25">
      <c r="A1897" s="68" t="str">
        <f>'0'!$A$4</f>
        <v>………………..</v>
      </c>
      <c r="B1897" s="341">
        <f>'0'!$A$2</f>
        <v>46112</v>
      </c>
      <c r="C1897" s="341" t="s">
        <v>1246</v>
      </c>
      <c r="D1897" s="22"/>
      <c r="E1897" s="23"/>
      <c r="F1897" s="14"/>
      <c r="G1897" s="23"/>
      <c r="H1897" s="22"/>
      <c r="I1897" s="24"/>
      <c r="J1897" s="24"/>
      <c r="K1897" s="25"/>
      <c r="L1897" s="25"/>
      <c r="M1897" s="25"/>
      <c r="N1897" s="25"/>
      <c r="O1897" s="25"/>
      <c r="P1897" s="25"/>
      <c r="Q1897" s="26"/>
      <c r="R1897" s="25"/>
      <c r="S1897" s="25"/>
      <c r="T1897" s="27">
        <f t="shared" si="146"/>
        <v>0</v>
      </c>
      <c r="U1897" s="27">
        <f t="shared" si="147"/>
        <v>0</v>
      </c>
      <c r="V1897" s="25"/>
      <c r="W1897" s="27" t="str">
        <f t="shared" si="148"/>
        <v/>
      </c>
      <c r="X1897" s="43" t="str">
        <f t="shared" si="149"/>
        <v>OK</v>
      </c>
      <c r="Y1897" s="681" t="str">
        <f t="shared" si="150"/>
        <v/>
      </c>
    </row>
    <row r="1898" spans="1:25" x14ac:dyDescent="0.25">
      <c r="A1898" s="68" t="str">
        <f>'0'!$A$4</f>
        <v>………………..</v>
      </c>
      <c r="B1898" s="341">
        <f>'0'!$A$2</f>
        <v>46112</v>
      </c>
      <c r="C1898" s="341" t="s">
        <v>1246</v>
      </c>
      <c r="D1898" s="22"/>
      <c r="E1898" s="23"/>
      <c r="F1898" s="14"/>
      <c r="G1898" s="23"/>
      <c r="H1898" s="22"/>
      <c r="I1898" s="24"/>
      <c r="J1898" s="24"/>
      <c r="K1898" s="25"/>
      <c r="L1898" s="25"/>
      <c r="M1898" s="25"/>
      <c r="N1898" s="25"/>
      <c r="O1898" s="25"/>
      <c r="P1898" s="25"/>
      <c r="Q1898" s="26"/>
      <c r="R1898" s="25"/>
      <c r="S1898" s="25"/>
      <c r="T1898" s="27">
        <f t="shared" si="146"/>
        <v>0</v>
      </c>
      <c r="U1898" s="27">
        <f t="shared" si="147"/>
        <v>0</v>
      </c>
      <c r="V1898" s="25"/>
      <c r="W1898" s="27" t="str">
        <f t="shared" si="148"/>
        <v/>
      </c>
      <c r="X1898" s="43" t="str">
        <f t="shared" si="149"/>
        <v>OK</v>
      </c>
      <c r="Y1898" s="681" t="str">
        <f t="shared" si="150"/>
        <v/>
      </c>
    </row>
    <row r="1899" spans="1:25" x14ac:dyDescent="0.25">
      <c r="A1899" s="68" t="str">
        <f>'0'!$A$4</f>
        <v>………………..</v>
      </c>
      <c r="B1899" s="341">
        <f>'0'!$A$2</f>
        <v>46112</v>
      </c>
      <c r="C1899" s="341" t="s">
        <v>1246</v>
      </c>
      <c r="D1899" s="22"/>
      <c r="E1899" s="23"/>
      <c r="F1899" s="14"/>
      <c r="G1899" s="23"/>
      <c r="H1899" s="22"/>
      <c r="I1899" s="24"/>
      <c r="J1899" s="24"/>
      <c r="K1899" s="25"/>
      <c r="L1899" s="25"/>
      <c r="M1899" s="25"/>
      <c r="N1899" s="25"/>
      <c r="O1899" s="25"/>
      <c r="P1899" s="25"/>
      <c r="Q1899" s="26"/>
      <c r="R1899" s="25"/>
      <c r="S1899" s="25"/>
      <c r="T1899" s="27">
        <f t="shared" si="146"/>
        <v>0</v>
      </c>
      <c r="U1899" s="27">
        <f t="shared" si="147"/>
        <v>0</v>
      </c>
      <c r="V1899" s="25"/>
      <c r="W1899" s="27" t="str">
        <f t="shared" si="148"/>
        <v/>
      </c>
      <c r="X1899" s="43" t="str">
        <f t="shared" si="149"/>
        <v>OK</v>
      </c>
      <c r="Y1899" s="681" t="str">
        <f t="shared" si="150"/>
        <v/>
      </c>
    </row>
    <row r="1900" spans="1:25" x14ac:dyDescent="0.25">
      <c r="A1900" s="68" t="str">
        <f>'0'!$A$4</f>
        <v>………………..</v>
      </c>
      <c r="B1900" s="341">
        <f>'0'!$A$2</f>
        <v>46112</v>
      </c>
      <c r="C1900" s="341" t="s">
        <v>1246</v>
      </c>
      <c r="D1900" s="22"/>
      <c r="E1900" s="23"/>
      <c r="F1900" s="14"/>
      <c r="G1900" s="23"/>
      <c r="H1900" s="22"/>
      <c r="I1900" s="24"/>
      <c r="J1900" s="24"/>
      <c r="K1900" s="25"/>
      <c r="L1900" s="25"/>
      <c r="M1900" s="25"/>
      <c r="N1900" s="25"/>
      <c r="O1900" s="25"/>
      <c r="P1900" s="25"/>
      <c r="Q1900" s="26"/>
      <c r="R1900" s="25"/>
      <c r="S1900" s="25"/>
      <c r="T1900" s="27">
        <f t="shared" si="146"/>
        <v>0</v>
      </c>
      <c r="U1900" s="27">
        <f t="shared" si="147"/>
        <v>0</v>
      </c>
      <c r="V1900" s="25"/>
      <c r="W1900" s="27" t="str">
        <f t="shared" si="148"/>
        <v/>
      </c>
      <c r="X1900" s="43" t="str">
        <f t="shared" si="149"/>
        <v>OK</v>
      </c>
      <c r="Y1900" s="681" t="str">
        <f t="shared" si="150"/>
        <v/>
      </c>
    </row>
    <row r="1901" spans="1:25" x14ac:dyDescent="0.25">
      <c r="A1901" s="68" t="str">
        <f>'0'!$A$4</f>
        <v>………………..</v>
      </c>
      <c r="B1901" s="341">
        <f>'0'!$A$2</f>
        <v>46112</v>
      </c>
      <c r="C1901" s="341" t="s">
        <v>1246</v>
      </c>
      <c r="D1901" s="22"/>
      <c r="E1901" s="23"/>
      <c r="F1901" s="14"/>
      <c r="G1901" s="23"/>
      <c r="H1901" s="22"/>
      <c r="I1901" s="24"/>
      <c r="J1901" s="24"/>
      <c r="K1901" s="25"/>
      <c r="L1901" s="25"/>
      <c r="M1901" s="25"/>
      <c r="N1901" s="25"/>
      <c r="O1901" s="25"/>
      <c r="P1901" s="25"/>
      <c r="Q1901" s="26"/>
      <c r="R1901" s="25"/>
      <c r="S1901" s="25"/>
      <c r="T1901" s="27">
        <f t="shared" si="146"/>
        <v>0</v>
      </c>
      <c r="U1901" s="27">
        <f t="shared" si="147"/>
        <v>0</v>
      </c>
      <c r="V1901" s="25"/>
      <c r="W1901" s="27" t="str">
        <f t="shared" si="148"/>
        <v/>
      </c>
      <c r="X1901" s="43" t="str">
        <f t="shared" si="149"/>
        <v>OK</v>
      </c>
      <c r="Y1901" s="681" t="str">
        <f t="shared" si="150"/>
        <v/>
      </c>
    </row>
    <row r="1902" spans="1:25" x14ac:dyDescent="0.25">
      <c r="A1902" s="68" t="str">
        <f>'0'!$A$4</f>
        <v>………………..</v>
      </c>
      <c r="B1902" s="341">
        <f>'0'!$A$2</f>
        <v>46112</v>
      </c>
      <c r="C1902" s="341" t="s">
        <v>1246</v>
      </c>
      <c r="D1902" s="22"/>
      <c r="E1902" s="23"/>
      <c r="F1902" s="14"/>
      <c r="G1902" s="23"/>
      <c r="H1902" s="22"/>
      <c r="I1902" s="24"/>
      <c r="J1902" s="24"/>
      <c r="K1902" s="25"/>
      <c r="L1902" s="25"/>
      <c r="M1902" s="25"/>
      <c r="N1902" s="25"/>
      <c r="O1902" s="25"/>
      <c r="P1902" s="25"/>
      <c r="Q1902" s="26"/>
      <c r="R1902" s="25"/>
      <c r="S1902" s="25"/>
      <c r="T1902" s="27">
        <f t="shared" si="146"/>
        <v>0</v>
      </c>
      <c r="U1902" s="27">
        <f t="shared" si="147"/>
        <v>0</v>
      </c>
      <c r="V1902" s="25"/>
      <c r="W1902" s="27" t="str">
        <f t="shared" si="148"/>
        <v/>
      </c>
      <c r="X1902" s="43" t="str">
        <f t="shared" si="149"/>
        <v>OK</v>
      </c>
      <c r="Y1902" s="681" t="str">
        <f t="shared" si="150"/>
        <v/>
      </c>
    </row>
    <row r="1903" spans="1:25" x14ac:dyDescent="0.25">
      <c r="A1903" s="68" t="str">
        <f>'0'!$A$4</f>
        <v>………………..</v>
      </c>
      <c r="B1903" s="341">
        <f>'0'!$A$2</f>
        <v>46112</v>
      </c>
      <c r="C1903" s="341" t="s">
        <v>1246</v>
      </c>
      <c r="D1903" s="22"/>
      <c r="E1903" s="23"/>
      <c r="F1903" s="14"/>
      <c r="G1903" s="23"/>
      <c r="H1903" s="22"/>
      <c r="I1903" s="24"/>
      <c r="J1903" s="24"/>
      <c r="K1903" s="25"/>
      <c r="L1903" s="25"/>
      <c r="M1903" s="25"/>
      <c r="N1903" s="25"/>
      <c r="O1903" s="25"/>
      <c r="P1903" s="25"/>
      <c r="Q1903" s="26"/>
      <c r="R1903" s="25"/>
      <c r="S1903" s="25"/>
      <c r="T1903" s="27">
        <f t="shared" si="146"/>
        <v>0</v>
      </c>
      <c r="U1903" s="27">
        <f t="shared" si="147"/>
        <v>0</v>
      </c>
      <c r="V1903" s="25"/>
      <c r="W1903" s="27" t="str">
        <f t="shared" si="148"/>
        <v/>
      </c>
      <c r="X1903" s="43" t="str">
        <f t="shared" si="149"/>
        <v>OK</v>
      </c>
      <c r="Y1903" s="681" t="str">
        <f t="shared" si="150"/>
        <v/>
      </c>
    </row>
    <row r="1904" spans="1:25" x14ac:dyDescent="0.25">
      <c r="A1904" s="68" t="str">
        <f>'0'!$A$4</f>
        <v>………………..</v>
      </c>
      <c r="B1904" s="341">
        <f>'0'!$A$2</f>
        <v>46112</v>
      </c>
      <c r="C1904" s="341" t="s">
        <v>1246</v>
      </c>
      <c r="D1904" s="22"/>
      <c r="E1904" s="23"/>
      <c r="F1904" s="14"/>
      <c r="G1904" s="23"/>
      <c r="H1904" s="22"/>
      <c r="I1904" s="24"/>
      <c r="J1904" s="24"/>
      <c r="K1904" s="25"/>
      <c r="L1904" s="25"/>
      <c r="M1904" s="25"/>
      <c r="N1904" s="25"/>
      <c r="O1904" s="25"/>
      <c r="P1904" s="25"/>
      <c r="Q1904" s="26"/>
      <c r="R1904" s="25"/>
      <c r="S1904" s="25"/>
      <c r="T1904" s="27">
        <f t="shared" si="146"/>
        <v>0</v>
      </c>
      <c r="U1904" s="27">
        <f t="shared" si="147"/>
        <v>0</v>
      </c>
      <c r="V1904" s="25"/>
      <c r="W1904" s="27" t="str">
        <f t="shared" si="148"/>
        <v/>
      </c>
      <c r="X1904" s="43" t="str">
        <f t="shared" si="149"/>
        <v>OK</v>
      </c>
      <c r="Y1904" s="681" t="str">
        <f t="shared" si="150"/>
        <v/>
      </c>
    </row>
    <row r="1905" spans="1:25" x14ac:dyDescent="0.25">
      <c r="A1905" s="68" t="str">
        <f>'0'!$A$4</f>
        <v>………………..</v>
      </c>
      <c r="B1905" s="341">
        <f>'0'!$A$2</f>
        <v>46112</v>
      </c>
      <c r="C1905" s="341" t="s">
        <v>1246</v>
      </c>
      <c r="D1905" s="22"/>
      <c r="E1905" s="23"/>
      <c r="F1905" s="14"/>
      <c r="G1905" s="23"/>
      <c r="H1905" s="22"/>
      <c r="I1905" s="24"/>
      <c r="J1905" s="24"/>
      <c r="K1905" s="25"/>
      <c r="L1905" s="25"/>
      <c r="M1905" s="25"/>
      <c r="N1905" s="25"/>
      <c r="O1905" s="25"/>
      <c r="P1905" s="25"/>
      <c r="Q1905" s="26"/>
      <c r="R1905" s="25"/>
      <c r="S1905" s="25"/>
      <c r="T1905" s="27">
        <f t="shared" si="146"/>
        <v>0</v>
      </c>
      <c r="U1905" s="27">
        <f t="shared" si="147"/>
        <v>0</v>
      </c>
      <c r="V1905" s="25"/>
      <c r="W1905" s="27" t="str">
        <f t="shared" si="148"/>
        <v/>
      </c>
      <c r="X1905" s="43" t="str">
        <f t="shared" si="149"/>
        <v>OK</v>
      </c>
      <c r="Y1905" s="681" t="str">
        <f t="shared" si="150"/>
        <v/>
      </c>
    </row>
    <row r="1906" spans="1:25" x14ac:dyDescent="0.25">
      <c r="A1906" s="68" t="str">
        <f>'0'!$A$4</f>
        <v>………………..</v>
      </c>
      <c r="B1906" s="341">
        <f>'0'!$A$2</f>
        <v>46112</v>
      </c>
      <c r="C1906" s="341" t="s">
        <v>1246</v>
      </c>
      <c r="D1906" s="22"/>
      <c r="E1906" s="23"/>
      <c r="F1906" s="14"/>
      <c r="G1906" s="23"/>
      <c r="H1906" s="22"/>
      <c r="I1906" s="24"/>
      <c r="J1906" s="24"/>
      <c r="K1906" s="25"/>
      <c r="L1906" s="25"/>
      <c r="M1906" s="25"/>
      <c r="N1906" s="25"/>
      <c r="O1906" s="25"/>
      <c r="P1906" s="25"/>
      <c r="Q1906" s="26"/>
      <c r="R1906" s="25"/>
      <c r="S1906" s="25"/>
      <c r="T1906" s="27">
        <f t="shared" si="146"/>
        <v>0</v>
      </c>
      <c r="U1906" s="27">
        <f t="shared" si="147"/>
        <v>0</v>
      </c>
      <c r="V1906" s="25"/>
      <c r="W1906" s="27" t="str">
        <f t="shared" si="148"/>
        <v/>
      </c>
      <c r="X1906" s="43" t="str">
        <f t="shared" si="149"/>
        <v>OK</v>
      </c>
      <c r="Y1906" s="681" t="str">
        <f t="shared" si="150"/>
        <v/>
      </c>
    </row>
    <row r="1907" spans="1:25" x14ac:dyDescent="0.25">
      <c r="A1907" s="68" t="str">
        <f>'0'!$A$4</f>
        <v>………………..</v>
      </c>
      <c r="B1907" s="341">
        <f>'0'!$A$2</f>
        <v>46112</v>
      </c>
      <c r="C1907" s="341" t="s">
        <v>1246</v>
      </c>
      <c r="D1907" s="22"/>
      <c r="E1907" s="23"/>
      <c r="F1907" s="14"/>
      <c r="G1907" s="23"/>
      <c r="H1907" s="22"/>
      <c r="I1907" s="24"/>
      <c r="J1907" s="24"/>
      <c r="K1907" s="25"/>
      <c r="L1907" s="25"/>
      <c r="M1907" s="25"/>
      <c r="N1907" s="25"/>
      <c r="O1907" s="25"/>
      <c r="P1907" s="25"/>
      <c r="Q1907" s="26"/>
      <c r="R1907" s="25"/>
      <c r="S1907" s="25"/>
      <c r="T1907" s="27">
        <f t="shared" si="146"/>
        <v>0</v>
      </c>
      <c r="U1907" s="27">
        <f t="shared" si="147"/>
        <v>0</v>
      </c>
      <c r="V1907" s="25"/>
      <c r="W1907" s="27" t="str">
        <f t="shared" si="148"/>
        <v/>
      </c>
      <c r="X1907" s="43" t="str">
        <f t="shared" si="149"/>
        <v>OK</v>
      </c>
      <c r="Y1907" s="681" t="str">
        <f t="shared" si="150"/>
        <v/>
      </c>
    </row>
    <row r="1908" spans="1:25" x14ac:dyDescent="0.25">
      <c r="A1908" s="68" t="str">
        <f>'0'!$A$4</f>
        <v>………………..</v>
      </c>
      <c r="B1908" s="341">
        <f>'0'!$A$2</f>
        <v>46112</v>
      </c>
      <c r="C1908" s="341" t="s">
        <v>1246</v>
      </c>
      <c r="D1908" s="22"/>
      <c r="E1908" s="23"/>
      <c r="F1908" s="14"/>
      <c r="G1908" s="23"/>
      <c r="H1908" s="22"/>
      <c r="I1908" s="24"/>
      <c r="J1908" s="24"/>
      <c r="K1908" s="25"/>
      <c r="L1908" s="25"/>
      <c r="M1908" s="25"/>
      <c r="N1908" s="25"/>
      <c r="O1908" s="25"/>
      <c r="P1908" s="25"/>
      <c r="Q1908" s="26"/>
      <c r="R1908" s="25"/>
      <c r="S1908" s="25"/>
      <c r="T1908" s="27">
        <f t="shared" si="146"/>
        <v>0</v>
      </c>
      <c r="U1908" s="27">
        <f t="shared" si="147"/>
        <v>0</v>
      </c>
      <c r="V1908" s="25"/>
      <c r="W1908" s="27" t="str">
        <f t="shared" si="148"/>
        <v/>
      </c>
      <c r="X1908" s="43" t="str">
        <f t="shared" si="149"/>
        <v>OK</v>
      </c>
      <c r="Y1908" s="681" t="str">
        <f t="shared" si="150"/>
        <v/>
      </c>
    </row>
    <row r="1909" spans="1:25" x14ac:dyDescent="0.25">
      <c r="A1909" s="68" t="str">
        <f>'0'!$A$4</f>
        <v>………………..</v>
      </c>
      <c r="B1909" s="341">
        <f>'0'!$A$2</f>
        <v>46112</v>
      </c>
      <c r="C1909" s="341" t="s">
        <v>1246</v>
      </c>
      <c r="D1909" s="22"/>
      <c r="E1909" s="23"/>
      <c r="F1909" s="14"/>
      <c r="G1909" s="23"/>
      <c r="H1909" s="22"/>
      <c r="I1909" s="24"/>
      <c r="J1909" s="24"/>
      <c r="K1909" s="25"/>
      <c r="L1909" s="25"/>
      <c r="M1909" s="25"/>
      <c r="N1909" s="25"/>
      <c r="O1909" s="25"/>
      <c r="P1909" s="25"/>
      <c r="Q1909" s="26"/>
      <c r="R1909" s="25"/>
      <c r="S1909" s="25"/>
      <c r="T1909" s="27">
        <f t="shared" si="146"/>
        <v>0</v>
      </c>
      <c r="U1909" s="27">
        <f t="shared" si="147"/>
        <v>0</v>
      </c>
      <c r="V1909" s="25"/>
      <c r="W1909" s="27" t="str">
        <f t="shared" si="148"/>
        <v/>
      </c>
      <c r="X1909" s="43" t="str">
        <f t="shared" si="149"/>
        <v>OK</v>
      </c>
      <c r="Y1909" s="681" t="str">
        <f t="shared" si="150"/>
        <v/>
      </c>
    </row>
    <row r="1910" spans="1:25" x14ac:dyDescent="0.25">
      <c r="A1910" s="68" t="str">
        <f>'0'!$A$4</f>
        <v>………………..</v>
      </c>
      <c r="B1910" s="341">
        <f>'0'!$A$2</f>
        <v>46112</v>
      </c>
      <c r="C1910" s="341" t="s">
        <v>1246</v>
      </c>
      <c r="D1910" s="22"/>
      <c r="E1910" s="23"/>
      <c r="F1910" s="14"/>
      <c r="G1910" s="23"/>
      <c r="H1910" s="22"/>
      <c r="I1910" s="24"/>
      <c r="J1910" s="24"/>
      <c r="K1910" s="25"/>
      <c r="L1910" s="25"/>
      <c r="M1910" s="25"/>
      <c r="N1910" s="25"/>
      <c r="O1910" s="25"/>
      <c r="P1910" s="25"/>
      <c r="Q1910" s="26"/>
      <c r="R1910" s="25"/>
      <c r="S1910" s="25"/>
      <c r="T1910" s="27">
        <f t="shared" si="146"/>
        <v>0</v>
      </c>
      <c r="U1910" s="27">
        <f t="shared" si="147"/>
        <v>0</v>
      </c>
      <c r="V1910" s="25"/>
      <c r="W1910" s="27" t="str">
        <f t="shared" si="148"/>
        <v/>
      </c>
      <c r="X1910" s="43" t="str">
        <f t="shared" si="149"/>
        <v>OK</v>
      </c>
      <c r="Y1910" s="681" t="str">
        <f t="shared" si="150"/>
        <v/>
      </c>
    </row>
    <row r="1911" spans="1:25" x14ac:dyDescent="0.25">
      <c r="A1911" s="68" t="str">
        <f>'0'!$A$4</f>
        <v>………………..</v>
      </c>
      <c r="B1911" s="341">
        <f>'0'!$A$2</f>
        <v>46112</v>
      </c>
      <c r="C1911" s="341" t="s">
        <v>1246</v>
      </c>
      <c r="D1911" s="22"/>
      <c r="E1911" s="23"/>
      <c r="F1911" s="14"/>
      <c r="G1911" s="23"/>
      <c r="H1911" s="22"/>
      <c r="I1911" s="24"/>
      <c r="J1911" s="24"/>
      <c r="K1911" s="25"/>
      <c r="L1911" s="25"/>
      <c r="M1911" s="25"/>
      <c r="N1911" s="25"/>
      <c r="O1911" s="25"/>
      <c r="P1911" s="25"/>
      <c r="Q1911" s="26"/>
      <c r="R1911" s="25"/>
      <c r="S1911" s="25"/>
      <c r="T1911" s="27">
        <f t="shared" si="146"/>
        <v>0</v>
      </c>
      <c r="U1911" s="27">
        <f t="shared" si="147"/>
        <v>0</v>
      </c>
      <c r="V1911" s="25"/>
      <c r="W1911" s="27" t="str">
        <f t="shared" si="148"/>
        <v/>
      </c>
      <c r="X1911" s="43" t="str">
        <f t="shared" si="149"/>
        <v>OK</v>
      </c>
      <c r="Y1911" s="681" t="str">
        <f t="shared" si="150"/>
        <v/>
      </c>
    </row>
    <row r="1912" spans="1:25" x14ac:dyDescent="0.25">
      <c r="A1912" s="68" t="str">
        <f>'0'!$A$4</f>
        <v>………………..</v>
      </c>
      <c r="B1912" s="341">
        <f>'0'!$A$2</f>
        <v>46112</v>
      </c>
      <c r="C1912" s="341" t="s">
        <v>1246</v>
      </c>
      <c r="D1912" s="22"/>
      <c r="E1912" s="23"/>
      <c r="F1912" s="14"/>
      <c r="G1912" s="23"/>
      <c r="H1912" s="22"/>
      <c r="I1912" s="24"/>
      <c r="J1912" s="24"/>
      <c r="K1912" s="25"/>
      <c r="L1912" s="25"/>
      <c r="M1912" s="25"/>
      <c r="N1912" s="25"/>
      <c r="O1912" s="25"/>
      <c r="P1912" s="25"/>
      <c r="Q1912" s="26"/>
      <c r="R1912" s="25"/>
      <c r="S1912" s="25"/>
      <c r="T1912" s="27">
        <f t="shared" si="146"/>
        <v>0</v>
      </c>
      <c r="U1912" s="27">
        <f t="shared" si="147"/>
        <v>0</v>
      </c>
      <c r="V1912" s="25"/>
      <c r="W1912" s="27" t="str">
        <f t="shared" si="148"/>
        <v/>
      </c>
      <c r="X1912" s="43" t="str">
        <f t="shared" si="149"/>
        <v>OK</v>
      </c>
      <c r="Y1912" s="681" t="str">
        <f t="shared" si="150"/>
        <v/>
      </c>
    </row>
    <row r="1913" spans="1:25" x14ac:dyDescent="0.25">
      <c r="A1913" s="68" t="str">
        <f>'0'!$A$4</f>
        <v>………………..</v>
      </c>
      <c r="B1913" s="341">
        <f>'0'!$A$2</f>
        <v>46112</v>
      </c>
      <c r="C1913" s="341" t="s">
        <v>1246</v>
      </c>
      <c r="D1913" s="22"/>
      <c r="E1913" s="23"/>
      <c r="F1913" s="14"/>
      <c r="G1913" s="23"/>
      <c r="H1913" s="22"/>
      <c r="I1913" s="24"/>
      <c r="J1913" s="24"/>
      <c r="K1913" s="25"/>
      <c r="L1913" s="25"/>
      <c r="M1913" s="25"/>
      <c r="N1913" s="25"/>
      <c r="O1913" s="25"/>
      <c r="P1913" s="25"/>
      <c r="Q1913" s="26"/>
      <c r="R1913" s="25"/>
      <c r="S1913" s="25"/>
      <c r="T1913" s="27">
        <f t="shared" si="146"/>
        <v>0</v>
      </c>
      <c r="U1913" s="27">
        <f t="shared" si="147"/>
        <v>0</v>
      </c>
      <c r="V1913" s="25"/>
      <c r="W1913" s="27" t="str">
        <f t="shared" si="148"/>
        <v/>
      </c>
      <c r="X1913" s="43" t="str">
        <f t="shared" si="149"/>
        <v>OK</v>
      </c>
      <c r="Y1913" s="681" t="str">
        <f t="shared" si="150"/>
        <v/>
      </c>
    </row>
    <row r="1914" spans="1:25" x14ac:dyDescent="0.25">
      <c r="A1914" s="68" t="str">
        <f>'0'!$A$4</f>
        <v>………………..</v>
      </c>
      <c r="B1914" s="341">
        <f>'0'!$A$2</f>
        <v>46112</v>
      </c>
      <c r="C1914" s="341" t="s">
        <v>1246</v>
      </c>
      <c r="D1914" s="22"/>
      <c r="E1914" s="23"/>
      <c r="F1914" s="14"/>
      <c r="G1914" s="23"/>
      <c r="H1914" s="22"/>
      <c r="I1914" s="24"/>
      <c r="J1914" s="24"/>
      <c r="K1914" s="25"/>
      <c r="L1914" s="25"/>
      <c r="M1914" s="25"/>
      <c r="N1914" s="25"/>
      <c r="O1914" s="25"/>
      <c r="P1914" s="25"/>
      <c r="Q1914" s="26"/>
      <c r="R1914" s="25"/>
      <c r="S1914" s="25"/>
      <c r="T1914" s="27">
        <f t="shared" si="146"/>
        <v>0</v>
      </c>
      <c r="U1914" s="27">
        <f t="shared" si="147"/>
        <v>0</v>
      </c>
      <c r="V1914" s="25"/>
      <c r="W1914" s="27" t="str">
        <f t="shared" si="148"/>
        <v/>
      </c>
      <c r="X1914" s="43" t="str">
        <f t="shared" si="149"/>
        <v>OK</v>
      </c>
      <c r="Y1914" s="681" t="str">
        <f t="shared" si="150"/>
        <v/>
      </c>
    </row>
    <row r="1915" spans="1:25" x14ac:dyDescent="0.25">
      <c r="A1915" s="68" t="str">
        <f>'0'!$A$4</f>
        <v>………………..</v>
      </c>
      <c r="B1915" s="341">
        <f>'0'!$A$2</f>
        <v>46112</v>
      </c>
      <c r="C1915" s="341" t="s">
        <v>1246</v>
      </c>
      <c r="D1915" s="22"/>
      <c r="E1915" s="23"/>
      <c r="F1915" s="14"/>
      <c r="G1915" s="23"/>
      <c r="H1915" s="22"/>
      <c r="I1915" s="24"/>
      <c r="J1915" s="24"/>
      <c r="K1915" s="25"/>
      <c r="L1915" s="25"/>
      <c r="M1915" s="25"/>
      <c r="N1915" s="25"/>
      <c r="O1915" s="25"/>
      <c r="P1915" s="25"/>
      <c r="Q1915" s="26"/>
      <c r="R1915" s="25"/>
      <c r="S1915" s="25"/>
      <c r="T1915" s="27">
        <f t="shared" si="146"/>
        <v>0</v>
      </c>
      <c r="U1915" s="27">
        <f t="shared" si="147"/>
        <v>0</v>
      </c>
      <c r="V1915" s="25"/>
      <c r="W1915" s="27" t="str">
        <f t="shared" si="148"/>
        <v/>
      </c>
      <c r="X1915" s="43" t="str">
        <f t="shared" si="149"/>
        <v>OK</v>
      </c>
      <c r="Y1915" s="681" t="str">
        <f t="shared" si="150"/>
        <v/>
      </c>
    </row>
    <row r="1916" spans="1:25" x14ac:dyDescent="0.25">
      <c r="A1916" s="68" t="str">
        <f>'0'!$A$4</f>
        <v>………………..</v>
      </c>
      <c r="B1916" s="341">
        <f>'0'!$A$2</f>
        <v>46112</v>
      </c>
      <c r="C1916" s="341" t="s">
        <v>1246</v>
      </c>
      <c r="D1916" s="22"/>
      <c r="E1916" s="23"/>
      <c r="F1916" s="14"/>
      <c r="G1916" s="23"/>
      <c r="H1916" s="22"/>
      <c r="I1916" s="24"/>
      <c r="J1916" s="24"/>
      <c r="K1916" s="25"/>
      <c r="L1916" s="25"/>
      <c r="M1916" s="25"/>
      <c r="N1916" s="25"/>
      <c r="O1916" s="25"/>
      <c r="P1916" s="25"/>
      <c r="Q1916" s="26"/>
      <c r="R1916" s="25"/>
      <c r="S1916" s="25"/>
      <c r="T1916" s="27">
        <f t="shared" si="146"/>
        <v>0</v>
      </c>
      <c r="U1916" s="27">
        <f t="shared" si="147"/>
        <v>0</v>
      </c>
      <c r="V1916" s="25"/>
      <c r="W1916" s="27" t="str">
        <f t="shared" si="148"/>
        <v/>
      </c>
      <c r="X1916" s="43" t="str">
        <f t="shared" si="149"/>
        <v>OK</v>
      </c>
      <c r="Y1916" s="681" t="str">
        <f t="shared" si="150"/>
        <v/>
      </c>
    </row>
    <row r="1917" spans="1:25" x14ac:dyDescent="0.25">
      <c r="A1917" s="68" t="str">
        <f>'0'!$A$4</f>
        <v>………………..</v>
      </c>
      <c r="B1917" s="341">
        <f>'0'!$A$2</f>
        <v>46112</v>
      </c>
      <c r="C1917" s="341" t="s">
        <v>1246</v>
      </c>
      <c r="D1917" s="22"/>
      <c r="E1917" s="23"/>
      <c r="F1917" s="14"/>
      <c r="G1917" s="23"/>
      <c r="H1917" s="22"/>
      <c r="I1917" s="24"/>
      <c r="J1917" s="24"/>
      <c r="K1917" s="25"/>
      <c r="L1917" s="25"/>
      <c r="M1917" s="25"/>
      <c r="N1917" s="25"/>
      <c r="O1917" s="25"/>
      <c r="P1917" s="25"/>
      <c r="Q1917" s="26"/>
      <c r="R1917" s="25"/>
      <c r="S1917" s="25"/>
      <c r="T1917" s="27">
        <f t="shared" si="146"/>
        <v>0</v>
      </c>
      <c r="U1917" s="27">
        <f t="shared" si="147"/>
        <v>0</v>
      </c>
      <c r="V1917" s="25"/>
      <c r="W1917" s="27" t="str">
        <f t="shared" si="148"/>
        <v/>
      </c>
      <c r="X1917" s="43" t="str">
        <f t="shared" si="149"/>
        <v>OK</v>
      </c>
      <c r="Y1917" s="681" t="str">
        <f t="shared" si="150"/>
        <v/>
      </c>
    </row>
    <row r="1918" spans="1:25" x14ac:dyDescent="0.25">
      <c r="A1918" s="68" t="str">
        <f>'0'!$A$4</f>
        <v>………………..</v>
      </c>
      <c r="B1918" s="341">
        <f>'0'!$A$2</f>
        <v>46112</v>
      </c>
      <c r="C1918" s="341" t="s">
        <v>1246</v>
      </c>
      <c r="D1918" s="22"/>
      <c r="E1918" s="23"/>
      <c r="F1918" s="14"/>
      <c r="G1918" s="23"/>
      <c r="H1918" s="22"/>
      <c r="I1918" s="24"/>
      <c r="J1918" s="24"/>
      <c r="K1918" s="25"/>
      <c r="L1918" s="25"/>
      <c r="M1918" s="25"/>
      <c r="N1918" s="25"/>
      <c r="O1918" s="25"/>
      <c r="P1918" s="25"/>
      <c r="Q1918" s="26"/>
      <c r="R1918" s="25"/>
      <c r="S1918" s="25"/>
      <c r="T1918" s="27">
        <f t="shared" si="146"/>
        <v>0</v>
      </c>
      <c r="U1918" s="27">
        <f t="shared" si="147"/>
        <v>0</v>
      </c>
      <c r="V1918" s="25"/>
      <c r="W1918" s="27" t="str">
        <f t="shared" si="148"/>
        <v/>
      </c>
      <c r="X1918" s="43" t="str">
        <f t="shared" si="149"/>
        <v>OK</v>
      </c>
      <c r="Y1918" s="681" t="str">
        <f t="shared" si="150"/>
        <v/>
      </c>
    </row>
    <row r="1919" spans="1:25" x14ac:dyDescent="0.25">
      <c r="A1919" s="68" t="str">
        <f>'0'!$A$4</f>
        <v>………………..</v>
      </c>
      <c r="B1919" s="341">
        <f>'0'!$A$2</f>
        <v>46112</v>
      </c>
      <c r="C1919" s="341" t="s">
        <v>1246</v>
      </c>
      <c r="D1919" s="22"/>
      <c r="E1919" s="23"/>
      <c r="F1919" s="14"/>
      <c r="G1919" s="23"/>
      <c r="H1919" s="22"/>
      <c r="I1919" s="24"/>
      <c r="J1919" s="24"/>
      <c r="K1919" s="25"/>
      <c r="L1919" s="25"/>
      <c r="M1919" s="25"/>
      <c r="N1919" s="25"/>
      <c r="O1919" s="25"/>
      <c r="P1919" s="25"/>
      <c r="Q1919" s="26"/>
      <c r="R1919" s="25"/>
      <c r="S1919" s="25"/>
      <c r="T1919" s="27">
        <f t="shared" si="146"/>
        <v>0</v>
      </c>
      <c r="U1919" s="27">
        <f t="shared" si="147"/>
        <v>0</v>
      </c>
      <c r="V1919" s="25"/>
      <c r="W1919" s="27" t="str">
        <f t="shared" si="148"/>
        <v/>
      </c>
      <c r="X1919" s="43" t="str">
        <f t="shared" si="149"/>
        <v>OK</v>
      </c>
      <c r="Y1919" s="681" t="str">
        <f t="shared" si="150"/>
        <v/>
      </c>
    </row>
    <row r="1920" spans="1:25" x14ac:dyDescent="0.25">
      <c r="A1920" s="68" t="str">
        <f>'0'!$A$4</f>
        <v>………………..</v>
      </c>
      <c r="B1920" s="341">
        <f>'0'!$A$2</f>
        <v>46112</v>
      </c>
      <c r="C1920" s="341" t="s">
        <v>1246</v>
      </c>
      <c r="D1920" s="22"/>
      <c r="E1920" s="23"/>
      <c r="F1920" s="14"/>
      <c r="G1920" s="23"/>
      <c r="H1920" s="22"/>
      <c r="I1920" s="24"/>
      <c r="J1920" s="24"/>
      <c r="K1920" s="25"/>
      <c r="L1920" s="25"/>
      <c r="M1920" s="25"/>
      <c r="N1920" s="25"/>
      <c r="O1920" s="25"/>
      <c r="P1920" s="25"/>
      <c r="Q1920" s="26"/>
      <c r="R1920" s="25"/>
      <c r="S1920" s="25"/>
      <c r="T1920" s="27">
        <f t="shared" si="146"/>
        <v>0</v>
      </c>
      <c r="U1920" s="27">
        <f t="shared" si="147"/>
        <v>0</v>
      </c>
      <c r="V1920" s="25"/>
      <c r="W1920" s="27" t="str">
        <f t="shared" si="148"/>
        <v/>
      </c>
      <c r="X1920" s="43" t="str">
        <f t="shared" si="149"/>
        <v>OK</v>
      </c>
      <c r="Y1920" s="681" t="str">
        <f t="shared" si="150"/>
        <v/>
      </c>
    </row>
    <row r="1921" spans="1:25" x14ac:dyDescent="0.25">
      <c r="A1921" s="68" t="str">
        <f>'0'!$A$4</f>
        <v>………………..</v>
      </c>
      <c r="B1921" s="341">
        <f>'0'!$A$2</f>
        <v>46112</v>
      </c>
      <c r="C1921" s="341" t="s">
        <v>1246</v>
      </c>
      <c r="D1921" s="22"/>
      <c r="E1921" s="23"/>
      <c r="F1921" s="14"/>
      <c r="G1921" s="23"/>
      <c r="H1921" s="22"/>
      <c r="I1921" s="24"/>
      <c r="J1921" s="24"/>
      <c r="K1921" s="25"/>
      <c r="L1921" s="25"/>
      <c r="M1921" s="25"/>
      <c r="N1921" s="25"/>
      <c r="O1921" s="25"/>
      <c r="P1921" s="25"/>
      <c r="Q1921" s="26"/>
      <c r="R1921" s="25"/>
      <c r="S1921" s="25"/>
      <c r="T1921" s="27">
        <f t="shared" si="146"/>
        <v>0</v>
      </c>
      <c r="U1921" s="27">
        <f t="shared" si="147"/>
        <v>0</v>
      </c>
      <c r="V1921" s="25"/>
      <c r="W1921" s="27" t="str">
        <f t="shared" si="148"/>
        <v/>
      </c>
      <c r="X1921" s="43" t="str">
        <f t="shared" si="149"/>
        <v>OK</v>
      </c>
      <c r="Y1921" s="681" t="str">
        <f t="shared" si="150"/>
        <v/>
      </c>
    </row>
    <row r="1922" spans="1:25" x14ac:dyDescent="0.25">
      <c r="A1922" s="68" t="str">
        <f>'0'!$A$4</f>
        <v>………………..</v>
      </c>
      <c r="B1922" s="341">
        <f>'0'!$A$2</f>
        <v>46112</v>
      </c>
      <c r="C1922" s="341" t="s">
        <v>1246</v>
      </c>
      <c r="D1922" s="22"/>
      <c r="E1922" s="23"/>
      <c r="F1922" s="14"/>
      <c r="G1922" s="23"/>
      <c r="H1922" s="22"/>
      <c r="I1922" s="24"/>
      <c r="J1922" s="24"/>
      <c r="K1922" s="25"/>
      <c r="L1922" s="25"/>
      <c r="M1922" s="25"/>
      <c r="N1922" s="25"/>
      <c r="O1922" s="25"/>
      <c r="P1922" s="25"/>
      <c r="Q1922" s="26"/>
      <c r="R1922" s="25"/>
      <c r="S1922" s="25"/>
      <c r="T1922" s="27">
        <f t="shared" si="146"/>
        <v>0</v>
      </c>
      <c r="U1922" s="27">
        <f t="shared" si="147"/>
        <v>0</v>
      </c>
      <c r="V1922" s="25"/>
      <c r="W1922" s="27" t="str">
        <f t="shared" si="148"/>
        <v/>
      </c>
      <c r="X1922" s="43" t="str">
        <f t="shared" si="149"/>
        <v>OK</v>
      </c>
      <c r="Y1922" s="681" t="str">
        <f t="shared" si="150"/>
        <v/>
      </c>
    </row>
    <row r="1923" spans="1:25" x14ac:dyDescent="0.25">
      <c r="A1923" s="68" t="str">
        <f>'0'!$A$4</f>
        <v>………………..</v>
      </c>
      <c r="B1923" s="341">
        <f>'0'!$A$2</f>
        <v>46112</v>
      </c>
      <c r="C1923" s="341" t="s">
        <v>1246</v>
      </c>
      <c r="D1923" s="22"/>
      <c r="E1923" s="23"/>
      <c r="F1923" s="14"/>
      <c r="G1923" s="23"/>
      <c r="H1923" s="22"/>
      <c r="I1923" s="24"/>
      <c r="J1923" s="24"/>
      <c r="K1923" s="25"/>
      <c r="L1923" s="25"/>
      <c r="M1923" s="25"/>
      <c r="N1923" s="25"/>
      <c r="O1923" s="25"/>
      <c r="P1923" s="25"/>
      <c r="Q1923" s="26"/>
      <c r="R1923" s="25"/>
      <c r="S1923" s="25"/>
      <c r="T1923" s="27">
        <f t="shared" si="146"/>
        <v>0</v>
      </c>
      <c r="U1923" s="27">
        <f t="shared" si="147"/>
        <v>0</v>
      </c>
      <c r="V1923" s="25"/>
      <c r="W1923" s="27" t="str">
        <f t="shared" si="148"/>
        <v/>
      </c>
      <c r="X1923" s="43" t="str">
        <f t="shared" si="149"/>
        <v>OK</v>
      </c>
      <c r="Y1923" s="681" t="str">
        <f t="shared" si="150"/>
        <v/>
      </c>
    </row>
    <row r="1924" spans="1:25" x14ac:dyDescent="0.25">
      <c r="A1924" s="68" t="str">
        <f>'0'!$A$4</f>
        <v>………………..</v>
      </c>
      <c r="B1924" s="341">
        <f>'0'!$A$2</f>
        <v>46112</v>
      </c>
      <c r="C1924" s="341" t="s">
        <v>1246</v>
      </c>
      <c r="D1924" s="22"/>
      <c r="E1924" s="23"/>
      <c r="F1924" s="14"/>
      <c r="G1924" s="23"/>
      <c r="H1924" s="22"/>
      <c r="I1924" s="24"/>
      <c r="J1924" s="24"/>
      <c r="K1924" s="25"/>
      <c r="L1924" s="25"/>
      <c r="M1924" s="25"/>
      <c r="N1924" s="25"/>
      <c r="O1924" s="25"/>
      <c r="P1924" s="25"/>
      <c r="Q1924" s="26"/>
      <c r="R1924" s="25"/>
      <c r="S1924" s="25"/>
      <c r="T1924" s="27">
        <f t="shared" si="146"/>
        <v>0</v>
      </c>
      <c r="U1924" s="27">
        <f t="shared" si="147"/>
        <v>0</v>
      </c>
      <c r="V1924" s="25"/>
      <c r="W1924" s="27" t="str">
        <f t="shared" si="148"/>
        <v/>
      </c>
      <c r="X1924" s="43" t="str">
        <f t="shared" si="149"/>
        <v>OK</v>
      </c>
      <c r="Y1924" s="681" t="str">
        <f t="shared" si="150"/>
        <v/>
      </c>
    </row>
    <row r="1925" spans="1:25" x14ac:dyDescent="0.25">
      <c r="A1925" s="68" t="str">
        <f>'0'!$A$4</f>
        <v>………………..</v>
      </c>
      <c r="B1925" s="341">
        <f>'0'!$A$2</f>
        <v>46112</v>
      </c>
      <c r="C1925" s="341" t="s">
        <v>1246</v>
      </c>
      <c r="D1925" s="22"/>
      <c r="E1925" s="23"/>
      <c r="F1925" s="14"/>
      <c r="G1925" s="23"/>
      <c r="H1925" s="22"/>
      <c r="I1925" s="24"/>
      <c r="J1925" s="24"/>
      <c r="K1925" s="25"/>
      <c r="L1925" s="25"/>
      <c r="M1925" s="25"/>
      <c r="N1925" s="25"/>
      <c r="O1925" s="25"/>
      <c r="P1925" s="25"/>
      <c r="Q1925" s="26"/>
      <c r="R1925" s="25"/>
      <c r="S1925" s="25"/>
      <c r="T1925" s="27">
        <f t="shared" si="146"/>
        <v>0</v>
      </c>
      <c r="U1925" s="27">
        <f t="shared" si="147"/>
        <v>0</v>
      </c>
      <c r="V1925" s="25"/>
      <c r="W1925" s="27" t="str">
        <f t="shared" si="148"/>
        <v/>
      </c>
      <c r="X1925" s="43" t="str">
        <f t="shared" si="149"/>
        <v>OK</v>
      </c>
      <c r="Y1925" s="681" t="str">
        <f t="shared" si="150"/>
        <v/>
      </c>
    </row>
    <row r="1926" spans="1:25" x14ac:dyDescent="0.25">
      <c r="A1926" s="68" t="str">
        <f>'0'!$A$4</f>
        <v>………………..</v>
      </c>
      <c r="B1926" s="341">
        <f>'0'!$A$2</f>
        <v>46112</v>
      </c>
      <c r="C1926" s="341" t="s">
        <v>1246</v>
      </c>
      <c r="D1926" s="22"/>
      <c r="E1926" s="23"/>
      <c r="F1926" s="14"/>
      <c r="G1926" s="23"/>
      <c r="H1926" s="22"/>
      <c r="I1926" s="24"/>
      <c r="J1926" s="24"/>
      <c r="K1926" s="25"/>
      <c r="L1926" s="25"/>
      <c r="M1926" s="25"/>
      <c r="N1926" s="25"/>
      <c r="O1926" s="25"/>
      <c r="P1926" s="25"/>
      <c r="Q1926" s="26"/>
      <c r="R1926" s="25"/>
      <c r="S1926" s="25"/>
      <c r="T1926" s="27">
        <f t="shared" si="146"/>
        <v>0</v>
      </c>
      <c r="U1926" s="27">
        <f t="shared" si="147"/>
        <v>0</v>
      </c>
      <c r="V1926" s="25"/>
      <c r="W1926" s="27" t="str">
        <f t="shared" si="148"/>
        <v/>
      </c>
      <c r="X1926" s="43" t="str">
        <f t="shared" si="149"/>
        <v>OK</v>
      </c>
      <c r="Y1926" s="681" t="str">
        <f t="shared" si="150"/>
        <v/>
      </c>
    </row>
    <row r="1927" spans="1:25" x14ac:dyDescent="0.25">
      <c r="A1927" s="68" t="str">
        <f>'0'!$A$4</f>
        <v>………………..</v>
      </c>
      <c r="B1927" s="341">
        <f>'0'!$A$2</f>
        <v>46112</v>
      </c>
      <c r="C1927" s="341" t="s">
        <v>1246</v>
      </c>
      <c r="D1927" s="22"/>
      <c r="E1927" s="23"/>
      <c r="F1927" s="14"/>
      <c r="G1927" s="23"/>
      <c r="H1927" s="22"/>
      <c r="I1927" s="24"/>
      <c r="J1927" s="24"/>
      <c r="K1927" s="25"/>
      <c r="L1927" s="25"/>
      <c r="M1927" s="25"/>
      <c r="N1927" s="25"/>
      <c r="O1927" s="25"/>
      <c r="P1927" s="25"/>
      <c r="Q1927" s="26"/>
      <c r="R1927" s="25"/>
      <c r="S1927" s="25"/>
      <c r="T1927" s="27">
        <f t="shared" si="146"/>
        <v>0</v>
      </c>
      <c r="U1927" s="27">
        <f t="shared" si="147"/>
        <v>0</v>
      </c>
      <c r="V1927" s="25"/>
      <c r="W1927" s="27" t="str">
        <f t="shared" si="148"/>
        <v/>
      </c>
      <c r="X1927" s="43" t="str">
        <f t="shared" si="149"/>
        <v>OK</v>
      </c>
      <c r="Y1927" s="681" t="str">
        <f t="shared" si="150"/>
        <v/>
      </c>
    </row>
    <row r="1928" spans="1:25" x14ac:dyDescent="0.25">
      <c r="A1928" s="68" t="str">
        <f>'0'!$A$4</f>
        <v>………………..</v>
      </c>
      <c r="B1928" s="341">
        <f>'0'!$A$2</f>
        <v>46112</v>
      </c>
      <c r="C1928" s="341" t="s">
        <v>1246</v>
      </c>
      <c r="D1928" s="22"/>
      <c r="E1928" s="23"/>
      <c r="F1928" s="14"/>
      <c r="G1928" s="23"/>
      <c r="H1928" s="22"/>
      <c r="I1928" s="24"/>
      <c r="J1928" s="24"/>
      <c r="K1928" s="25"/>
      <c r="L1928" s="25"/>
      <c r="M1928" s="25"/>
      <c r="N1928" s="25"/>
      <c r="O1928" s="25"/>
      <c r="P1928" s="25"/>
      <c r="Q1928" s="26"/>
      <c r="R1928" s="25"/>
      <c r="S1928" s="25"/>
      <c r="T1928" s="27">
        <f t="shared" si="146"/>
        <v>0</v>
      </c>
      <c r="U1928" s="27">
        <f t="shared" si="147"/>
        <v>0</v>
      </c>
      <c r="V1928" s="25"/>
      <c r="W1928" s="27" t="str">
        <f t="shared" si="148"/>
        <v/>
      </c>
      <c r="X1928" s="43" t="str">
        <f t="shared" si="149"/>
        <v>OK</v>
      </c>
      <c r="Y1928" s="681" t="str">
        <f t="shared" si="150"/>
        <v/>
      </c>
    </row>
    <row r="1929" spans="1:25" x14ac:dyDescent="0.25">
      <c r="A1929" s="68" t="str">
        <f>'0'!$A$4</f>
        <v>………………..</v>
      </c>
      <c r="B1929" s="341">
        <f>'0'!$A$2</f>
        <v>46112</v>
      </c>
      <c r="C1929" s="341" t="s">
        <v>1246</v>
      </c>
      <c r="D1929" s="22"/>
      <c r="E1929" s="23"/>
      <c r="F1929" s="14"/>
      <c r="G1929" s="23"/>
      <c r="H1929" s="22"/>
      <c r="I1929" s="24"/>
      <c r="J1929" s="24"/>
      <c r="K1929" s="25"/>
      <c r="L1929" s="25"/>
      <c r="M1929" s="25"/>
      <c r="N1929" s="25"/>
      <c r="O1929" s="25"/>
      <c r="P1929" s="25"/>
      <c r="Q1929" s="26"/>
      <c r="R1929" s="25"/>
      <c r="S1929" s="25"/>
      <c r="T1929" s="27">
        <f t="shared" ref="T1929:T1992" si="151">N1929+P1929-R1929</f>
        <v>0</v>
      </c>
      <c r="U1929" s="27">
        <f t="shared" ref="U1929:U1992" si="152">O1929+Q1929-S1929</f>
        <v>0</v>
      </c>
      <c r="V1929" s="25"/>
      <c r="W1929" s="27" t="str">
        <f t="shared" ref="W1929:W1992" si="153">IF(K1929="","",K1929-M1929-(P1929-Q1929))</f>
        <v/>
      </c>
      <c r="X1929" s="43" t="str">
        <f t="shared" ref="X1929:X1992" si="154">IF(ROUND(T1929-V1929,2)&gt;=0,"OK","Просрочието не може да надхвърля задължението")</f>
        <v>OK</v>
      </c>
      <c r="Y1929" s="681" t="str">
        <f t="shared" ref="Y1929:Y1992" si="155">IF(COUNTBLANK(D1929:W1929)=18,"",IF(D1929="999999999","",IF(ISNUMBER(VALUE(D1929)),IF(LEN(D1929)&lt;&gt;9,"Въведеното ЕИК е твърде късо или твърде дълго",IF(OR(MOD(MID(D1929,1,1)*1+MID(D1929,2,1)*2+MID(D1929,3,1)*3+MID(D1929,4,1)*4+MID(D1929,5,1)*5+MID(D1929,6,1)*6+MID(D1929,7,1)*7+MID(D1929,8,1)*8,11)-MID(D1929,9,1)=0,AND(MOD(MID(D1929,1,1)*3+MID(D1929,2,1)*4+MID(D1929,3,1)*5+MID(D1929,4,1)*6+MID(D1929,5,1)*7+MID(D1929,6,1)*8+MID(D1929,7,1)*9+MID(D1929,8,1)*10,11)=10,MID(D1929,9,1)*1=0),MOD(MID(D1929,1,1)*3+MID(D1929,2,1)*4+MID(D1929,3,1)*5+MID(D1929,4,1)*6+MID(D1929,5,1)*7+MID(D1929,6,1)*8+MID(D1929,7,1)*9+MID(D1929,8,1)*10,11)-MID(D1929,9,1)=0),"","Въведеното ЕИК е невалидно")),"Въведеното ЕИК съдържа непозволени символи")))</f>
        <v/>
      </c>
    </row>
    <row r="1930" spans="1:25" x14ac:dyDescent="0.25">
      <c r="A1930" s="68" t="str">
        <f>'0'!$A$4</f>
        <v>………………..</v>
      </c>
      <c r="B1930" s="341">
        <f>'0'!$A$2</f>
        <v>46112</v>
      </c>
      <c r="C1930" s="341" t="s">
        <v>1246</v>
      </c>
      <c r="D1930" s="22"/>
      <c r="E1930" s="23"/>
      <c r="F1930" s="14"/>
      <c r="G1930" s="23"/>
      <c r="H1930" s="22"/>
      <c r="I1930" s="24"/>
      <c r="J1930" s="24"/>
      <c r="K1930" s="25"/>
      <c r="L1930" s="25"/>
      <c r="M1930" s="25"/>
      <c r="N1930" s="25"/>
      <c r="O1930" s="25"/>
      <c r="P1930" s="25"/>
      <c r="Q1930" s="26"/>
      <c r="R1930" s="25"/>
      <c r="S1930" s="25"/>
      <c r="T1930" s="27">
        <f t="shared" si="151"/>
        <v>0</v>
      </c>
      <c r="U1930" s="27">
        <f t="shared" si="152"/>
        <v>0</v>
      </c>
      <c r="V1930" s="25"/>
      <c r="W1930" s="27" t="str">
        <f t="shared" si="153"/>
        <v/>
      </c>
      <c r="X1930" s="43" t="str">
        <f t="shared" si="154"/>
        <v>OK</v>
      </c>
      <c r="Y1930" s="681" t="str">
        <f t="shared" si="155"/>
        <v/>
      </c>
    </row>
    <row r="1931" spans="1:25" x14ac:dyDescent="0.25">
      <c r="A1931" s="68" t="str">
        <f>'0'!$A$4</f>
        <v>………………..</v>
      </c>
      <c r="B1931" s="341">
        <f>'0'!$A$2</f>
        <v>46112</v>
      </c>
      <c r="C1931" s="341" t="s">
        <v>1246</v>
      </c>
      <c r="D1931" s="22"/>
      <c r="E1931" s="23"/>
      <c r="F1931" s="14"/>
      <c r="G1931" s="23"/>
      <c r="H1931" s="22"/>
      <c r="I1931" s="24"/>
      <c r="J1931" s="24"/>
      <c r="K1931" s="25"/>
      <c r="L1931" s="25"/>
      <c r="M1931" s="25"/>
      <c r="N1931" s="25"/>
      <c r="O1931" s="25"/>
      <c r="P1931" s="25"/>
      <c r="Q1931" s="26"/>
      <c r="R1931" s="25"/>
      <c r="S1931" s="25"/>
      <c r="T1931" s="27">
        <f t="shared" si="151"/>
        <v>0</v>
      </c>
      <c r="U1931" s="27">
        <f t="shared" si="152"/>
        <v>0</v>
      </c>
      <c r="V1931" s="25"/>
      <c r="W1931" s="27" t="str">
        <f t="shared" si="153"/>
        <v/>
      </c>
      <c r="X1931" s="43" t="str">
        <f t="shared" si="154"/>
        <v>OK</v>
      </c>
      <c r="Y1931" s="681" t="str">
        <f t="shared" si="155"/>
        <v/>
      </c>
    </row>
    <row r="1932" spans="1:25" x14ac:dyDescent="0.25">
      <c r="A1932" s="68" t="str">
        <f>'0'!$A$4</f>
        <v>………………..</v>
      </c>
      <c r="B1932" s="341">
        <f>'0'!$A$2</f>
        <v>46112</v>
      </c>
      <c r="C1932" s="341" t="s">
        <v>1246</v>
      </c>
      <c r="D1932" s="22"/>
      <c r="E1932" s="23"/>
      <c r="F1932" s="14"/>
      <c r="G1932" s="23"/>
      <c r="H1932" s="22"/>
      <c r="I1932" s="24"/>
      <c r="J1932" s="24"/>
      <c r="K1932" s="25"/>
      <c r="L1932" s="25"/>
      <c r="M1932" s="25"/>
      <c r="N1932" s="25"/>
      <c r="O1932" s="25"/>
      <c r="P1932" s="25"/>
      <c r="Q1932" s="26"/>
      <c r="R1932" s="25"/>
      <c r="S1932" s="25"/>
      <c r="T1932" s="27">
        <f t="shared" si="151"/>
        <v>0</v>
      </c>
      <c r="U1932" s="27">
        <f t="shared" si="152"/>
        <v>0</v>
      </c>
      <c r="V1932" s="25"/>
      <c r="W1932" s="27" t="str">
        <f t="shared" si="153"/>
        <v/>
      </c>
      <c r="X1932" s="43" t="str">
        <f t="shared" si="154"/>
        <v>OK</v>
      </c>
      <c r="Y1932" s="681" t="str">
        <f t="shared" si="155"/>
        <v/>
      </c>
    </row>
    <row r="1933" spans="1:25" x14ac:dyDescent="0.25">
      <c r="A1933" s="68" t="str">
        <f>'0'!$A$4</f>
        <v>………………..</v>
      </c>
      <c r="B1933" s="341">
        <f>'0'!$A$2</f>
        <v>46112</v>
      </c>
      <c r="C1933" s="341" t="s">
        <v>1246</v>
      </c>
      <c r="D1933" s="22"/>
      <c r="E1933" s="23"/>
      <c r="F1933" s="14"/>
      <c r="G1933" s="23"/>
      <c r="H1933" s="22"/>
      <c r="I1933" s="24"/>
      <c r="J1933" s="24"/>
      <c r="K1933" s="25"/>
      <c r="L1933" s="25"/>
      <c r="M1933" s="25"/>
      <c r="N1933" s="25"/>
      <c r="O1933" s="25"/>
      <c r="P1933" s="25"/>
      <c r="Q1933" s="26"/>
      <c r="R1933" s="25"/>
      <c r="S1933" s="25"/>
      <c r="T1933" s="27">
        <f t="shared" si="151"/>
        <v>0</v>
      </c>
      <c r="U1933" s="27">
        <f t="shared" si="152"/>
        <v>0</v>
      </c>
      <c r="V1933" s="25"/>
      <c r="W1933" s="27" t="str">
        <f t="shared" si="153"/>
        <v/>
      </c>
      <c r="X1933" s="43" t="str">
        <f t="shared" si="154"/>
        <v>OK</v>
      </c>
      <c r="Y1933" s="681" t="str">
        <f t="shared" si="155"/>
        <v/>
      </c>
    </row>
    <row r="1934" spans="1:25" x14ac:dyDescent="0.25">
      <c r="A1934" s="68" t="str">
        <f>'0'!$A$4</f>
        <v>………………..</v>
      </c>
      <c r="B1934" s="341">
        <f>'0'!$A$2</f>
        <v>46112</v>
      </c>
      <c r="C1934" s="341" t="s">
        <v>1246</v>
      </c>
      <c r="D1934" s="22"/>
      <c r="E1934" s="23"/>
      <c r="F1934" s="14"/>
      <c r="G1934" s="23"/>
      <c r="H1934" s="22"/>
      <c r="I1934" s="24"/>
      <c r="J1934" s="24"/>
      <c r="K1934" s="25"/>
      <c r="L1934" s="25"/>
      <c r="M1934" s="25"/>
      <c r="N1934" s="25"/>
      <c r="O1934" s="25"/>
      <c r="P1934" s="25"/>
      <c r="Q1934" s="26"/>
      <c r="R1934" s="25"/>
      <c r="S1934" s="25"/>
      <c r="T1934" s="27">
        <f t="shared" si="151"/>
        <v>0</v>
      </c>
      <c r="U1934" s="27">
        <f t="shared" si="152"/>
        <v>0</v>
      </c>
      <c r="V1934" s="25"/>
      <c r="W1934" s="27" t="str">
        <f t="shared" si="153"/>
        <v/>
      </c>
      <c r="X1934" s="43" t="str">
        <f t="shared" si="154"/>
        <v>OK</v>
      </c>
      <c r="Y1934" s="681" t="str">
        <f t="shared" si="155"/>
        <v/>
      </c>
    </row>
    <row r="1935" spans="1:25" x14ac:dyDescent="0.25">
      <c r="A1935" s="68" t="str">
        <f>'0'!$A$4</f>
        <v>………………..</v>
      </c>
      <c r="B1935" s="341">
        <f>'0'!$A$2</f>
        <v>46112</v>
      </c>
      <c r="C1935" s="341" t="s">
        <v>1246</v>
      </c>
      <c r="D1935" s="22"/>
      <c r="E1935" s="23"/>
      <c r="F1935" s="14"/>
      <c r="G1935" s="23"/>
      <c r="H1935" s="22"/>
      <c r="I1935" s="24"/>
      <c r="J1935" s="24"/>
      <c r="K1935" s="25"/>
      <c r="L1935" s="25"/>
      <c r="M1935" s="25"/>
      <c r="N1935" s="25"/>
      <c r="O1935" s="25"/>
      <c r="P1935" s="25"/>
      <c r="Q1935" s="26"/>
      <c r="R1935" s="25"/>
      <c r="S1935" s="25"/>
      <c r="T1935" s="27">
        <f t="shared" si="151"/>
        <v>0</v>
      </c>
      <c r="U1935" s="27">
        <f t="shared" si="152"/>
        <v>0</v>
      </c>
      <c r="V1935" s="25"/>
      <c r="W1935" s="27" t="str">
        <f t="shared" si="153"/>
        <v/>
      </c>
      <c r="X1935" s="43" t="str">
        <f t="shared" si="154"/>
        <v>OK</v>
      </c>
      <c r="Y1935" s="681" t="str">
        <f t="shared" si="155"/>
        <v/>
      </c>
    </row>
    <row r="1936" spans="1:25" x14ac:dyDescent="0.25">
      <c r="A1936" s="68" t="str">
        <f>'0'!$A$4</f>
        <v>………………..</v>
      </c>
      <c r="B1936" s="341">
        <f>'0'!$A$2</f>
        <v>46112</v>
      </c>
      <c r="C1936" s="341" t="s">
        <v>1246</v>
      </c>
      <c r="D1936" s="22"/>
      <c r="E1936" s="23"/>
      <c r="F1936" s="14"/>
      <c r="G1936" s="23"/>
      <c r="H1936" s="22"/>
      <c r="I1936" s="24"/>
      <c r="J1936" s="24"/>
      <c r="K1936" s="25"/>
      <c r="L1936" s="25"/>
      <c r="M1936" s="25"/>
      <c r="N1936" s="25"/>
      <c r="O1936" s="25"/>
      <c r="P1936" s="25"/>
      <c r="Q1936" s="26"/>
      <c r="R1936" s="25"/>
      <c r="S1936" s="25"/>
      <c r="T1936" s="27">
        <f t="shared" si="151"/>
        <v>0</v>
      </c>
      <c r="U1936" s="27">
        <f t="shared" si="152"/>
        <v>0</v>
      </c>
      <c r="V1936" s="25"/>
      <c r="W1936" s="27" t="str">
        <f t="shared" si="153"/>
        <v/>
      </c>
      <c r="X1936" s="43" t="str">
        <f t="shared" si="154"/>
        <v>OK</v>
      </c>
      <c r="Y1936" s="681" t="str">
        <f t="shared" si="155"/>
        <v/>
      </c>
    </row>
    <row r="1937" spans="1:25" x14ac:dyDescent="0.25">
      <c r="A1937" s="68" t="str">
        <f>'0'!$A$4</f>
        <v>………………..</v>
      </c>
      <c r="B1937" s="341">
        <f>'0'!$A$2</f>
        <v>46112</v>
      </c>
      <c r="C1937" s="341" t="s">
        <v>1246</v>
      </c>
      <c r="D1937" s="22"/>
      <c r="E1937" s="23"/>
      <c r="F1937" s="14"/>
      <c r="G1937" s="23"/>
      <c r="H1937" s="22"/>
      <c r="I1937" s="24"/>
      <c r="J1937" s="24"/>
      <c r="K1937" s="25"/>
      <c r="L1937" s="25"/>
      <c r="M1937" s="25"/>
      <c r="N1937" s="25"/>
      <c r="O1937" s="25"/>
      <c r="P1937" s="25"/>
      <c r="Q1937" s="26"/>
      <c r="R1937" s="25"/>
      <c r="S1937" s="25"/>
      <c r="T1937" s="27">
        <f t="shared" si="151"/>
        <v>0</v>
      </c>
      <c r="U1937" s="27">
        <f t="shared" si="152"/>
        <v>0</v>
      </c>
      <c r="V1937" s="25"/>
      <c r="W1937" s="27" t="str">
        <f t="shared" si="153"/>
        <v/>
      </c>
      <c r="X1937" s="43" t="str">
        <f t="shared" si="154"/>
        <v>OK</v>
      </c>
      <c r="Y1937" s="681" t="str">
        <f t="shared" si="155"/>
        <v/>
      </c>
    </row>
    <row r="1938" spans="1:25" x14ac:dyDescent="0.25">
      <c r="A1938" s="68" t="str">
        <f>'0'!$A$4</f>
        <v>………………..</v>
      </c>
      <c r="B1938" s="341">
        <f>'0'!$A$2</f>
        <v>46112</v>
      </c>
      <c r="C1938" s="341" t="s">
        <v>1246</v>
      </c>
      <c r="D1938" s="22"/>
      <c r="E1938" s="23"/>
      <c r="F1938" s="14"/>
      <c r="G1938" s="23"/>
      <c r="H1938" s="22"/>
      <c r="I1938" s="24"/>
      <c r="J1938" s="24"/>
      <c r="K1938" s="25"/>
      <c r="L1938" s="25"/>
      <c r="M1938" s="25"/>
      <c r="N1938" s="25"/>
      <c r="O1938" s="25"/>
      <c r="P1938" s="25"/>
      <c r="Q1938" s="26"/>
      <c r="R1938" s="25"/>
      <c r="S1938" s="25"/>
      <c r="T1938" s="27">
        <f t="shared" si="151"/>
        <v>0</v>
      </c>
      <c r="U1938" s="27">
        <f t="shared" si="152"/>
        <v>0</v>
      </c>
      <c r="V1938" s="25"/>
      <c r="W1938" s="27" t="str">
        <f t="shared" si="153"/>
        <v/>
      </c>
      <c r="X1938" s="43" t="str">
        <f t="shared" si="154"/>
        <v>OK</v>
      </c>
      <c r="Y1938" s="681" t="str">
        <f t="shared" si="155"/>
        <v/>
      </c>
    </row>
    <row r="1939" spans="1:25" x14ac:dyDescent="0.25">
      <c r="A1939" s="68" t="str">
        <f>'0'!$A$4</f>
        <v>………………..</v>
      </c>
      <c r="B1939" s="341">
        <f>'0'!$A$2</f>
        <v>46112</v>
      </c>
      <c r="C1939" s="341" t="s">
        <v>1246</v>
      </c>
      <c r="D1939" s="22"/>
      <c r="E1939" s="23"/>
      <c r="F1939" s="14"/>
      <c r="G1939" s="23"/>
      <c r="H1939" s="22"/>
      <c r="I1939" s="24"/>
      <c r="J1939" s="24"/>
      <c r="K1939" s="25"/>
      <c r="L1939" s="25"/>
      <c r="M1939" s="25"/>
      <c r="N1939" s="25"/>
      <c r="O1939" s="25"/>
      <c r="P1939" s="25"/>
      <c r="Q1939" s="26"/>
      <c r="R1939" s="25"/>
      <c r="S1939" s="25"/>
      <c r="T1939" s="27">
        <f t="shared" si="151"/>
        <v>0</v>
      </c>
      <c r="U1939" s="27">
        <f t="shared" si="152"/>
        <v>0</v>
      </c>
      <c r="V1939" s="25"/>
      <c r="W1939" s="27" t="str">
        <f t="shared" si="153"/>
        <v/>
      </c>
      <c r="X1939" s="43" t="str">
        <f t="shared" si="154"/>
        <v>OK</v>
      </c>
      <c r="Y1939" s="681" t="str">
        <f t="shared" si="155"/>
        <v/>
      </c>
    </row>
    <row r="1940" spans="1:25" x14ac:dyDescent="0.25">
      <c r="A1940" s="68" t="str">
        <f>'0'!$A$4</f>
        <v>………………..</v>
      </c>
      <c r="B1940" s="341">
        <f>'0'!$A$2</f>
        <v>46112</v>
      </c>
      <c r="C1940" s="341" t="s">
        <v>1246</v>
      </c>
      <c r="D1940" s="22"/>
      <c r="E1940" s="23"/>
      <c r="F1940" s="14"/>
      <c r="G1940" s="23"/>
      <c r="H1940" s="22"/>
      <c r="I1940" s="24"/>
      <c r="J1940" s="24"/>
      <c r="K1940" s="25"/>
      <c r="L1940" s="25"/>
      <c r="M1940" s="25"/>
      <c r="N1940" s="25"/>
      <c r="O1940" s="25"/>
      <c r="P1940" s="25"/>
      <c r="Q1940" s="26"/>
      <c r="R1940" s="25"/>
      <c r="S1940" s="25"/>
      <c r="T1940" s="27">
        <f t="shared" si="151"/>
        <v>0</v>
      </c>
      <c r="U1940" s="27">
        <f t="shared" si="152"/>
        <v>0</v>
      </c>
      <c r="V1940" s="25"/>
      <c r="W1940" s="27" t="str">
        <f t="shared" si="153"/>
        <v/>
      </c>
      <c r="X1940" s="43" t="str">
        <f t="shared" si="154"/>
        <v>OK</v>
      </c>
      <c r="Y1940" s="681" t="str">
        <f t="shared" si="155"/>
        <v/>
      </c>
    </row>
    <row r="1941" spans="1:25" x14ac:dyDescent="0.25">
      <c r="A1941" s="68" t="str">
        <f>'0'!$A$4</f>
        <v>………………..</v>
      </c>
      <c r="B1941" s="341">
        <f>'0'!$A$2</f>
        <v>46112</v>
      </c>
      <c r="C1941" s="341" t="s">
        <v>1246</v>
      </c>
      <c r="D1941" s="22"/>
      <c r="E1941" s="23"/>
      <c r="F1941" s="14"/>
      <c r="G1941" s="23"/>
      <c r="H1941" s="22"/>
      <c r="I1941" s="24"/>
      <c r="J1941" s="24"/>
      <c r="K1941" s="25"/>
      <c r="L1941" s="25"/>
      <c r="M1941" s="25"/>
      <c r="N1941" s="25"/>
      <c r="O1941" s="25"/>
      <c r="P1941" s="25"/>
      <c r="Q1941" s="26"/>
      <c r="R1941" s="25"/>
      <c r="S1941" s="25"/>
      <c r="T1941" s="27">
        <f t="shared" si="151"/>
        <v>0</v>
      </c>
      <c r="U1941" s="27">
        <f t="shared" si="152"/>
        <v>0</v>
      </c>
      <c r="V1941" s="25"/>
      <c r="W1941" s="27" t="str">
        <f t="shared" si="153"/>
        <v/>
      </c>
      <c r="X1941" s="43" t="str">
        <f t="shared" si="154"/>
        <v>OK</v>
      </c>
      <c r="Y1941" s="681" t="str">
        <f t="shared" si="155"/>
        <v/>
      </c>
    </row>
    <row r="1942" spans="1:25" x14ac:dyDescent="0.25">
      <c r="A1942" s="68" t="str">
        <f>'0'!$A$4</f>
        <v>………………..</v>
      </c>
      <c r="B1942" s="341">
        <f>'0'!$A$2</f>
        <v>46112</v>
      </c>
      <c r="C1942" s="341" t="s">
        <v>1246</v>
      </c>
      <c r="D1942" s="22"/>
      <c r="E1942" s="23"/>
      <c r="F1942" s="14"/>
      <c r="G1942" s="23"/>
      <c r="H1942" s="22"/>
      <c r="I1942" s="24"/>
      <c r="J1942" s="24"/>
      <c r="K1942" s="25"/>
      <c r="L1942" s="25"/>
      <c r="M1942" s="25"/>
      <c r="N1942" s="25"/>
      <c r="O1942" s="25"/>
      <c r="P1942" s="25"/>
      <c r="Q1942" s="26"/>
      <c r="R1942" s="25"/>
      <c r="S1942" s="25"/>
      <c r="T1942" s="27">
        <f t="shared" si="151"/>
        <v>0</v>
      </c>
      <c r="U1942" s="27">
        <f t="shared" si="152"/>
        <v>0</v>
      </c>
      <c r="V1942" s="25"/>
      <c r="W1942" s="27" t="str">
        <f t="shared" si="153"/>
        <v/>
      </c>
      <c r="X1942" s="43" t="str">
        <f t="shared" si="154"/>
        <v>OK</v>
      </c>
      <c r="Y1942" s="681" t="str">
        <f t="shared" si="155"/>
        <v/>
      </c>
    </row>
    <row r="1943" spans="1:25" x14ac:dyDescent="0.25">
      <c r="A1943" s="68" t="str">
        <f>'0'!$A$4</f>
        <v>………………..</v>
      </c>
      <c r="B1943" s="341">
        <f>'0'!$A$2</f>
        <v>46112</v>
      </c>
      <c r="C1943" s="341" t="s">
        <v>1246</v>
      </c>
      <c r="D1943" s="22"/>
      <c r="E1943" s="23"/>
      <c r="F1943" s="14"/>
      <c r="G1943" s="23"/>
      <c r="H1943" s="22"/>
      <c r="I1943" s="24"/>
      <c r="J1943" s="24"/>
      <c r="K1943" s="25"/>
      <c r="L1943" s="25"/>
      <c r="M1943" s="25"/>
      <c r="N1943" s="25"/>
      <c r="O1943" s="25"/>
      <c r="P1943" s="25"/>
      <c r="Q1943" s="26"/>
      <c r="R1943" s="25"/>
      <c r="S1943" s="25"/>
      <c r="T1943" s="27">
        <f t="shared" si="151"/>
        <v>0</v>
      </c>
      <c r="U1943" s="27">
        <f t="shared" si="152"/>
        <v>0</v>
      </c>
      <c r="V1943" s="25"/>
      <c r="W1943" s="27" t="str">
        <f t="shared" si="153"/>
        <v/>
      </c>
      <c r="X1943" s="43" t="str">
        <f t="shared" si="154"/>
        <v>OK</v>
      </c>
      <c r="Y1943" s="681" t="str">
        <f t="shared" si="155"/>
        <v/>
      </c>
    </row>
    <row r="1944" spans="1:25" x14ac:dyDescent="0.25">
      <c r="A1944" s="68" t="str">
        <f>'0'!$A$4</f>
        <v>………………..</v>
      </c>
      <c r="B1944" s="341">
        <f>'0'!$A$2</f>
        <v>46112</v>
      </c>
      <c r="C1944" s="341" t="s">
        <v>1246</v>
      </c>
      <c r="D1944" s="22"/>
      <c r="E1944" s="23"/>
      <c r="F1944" s="14"/>
      <c r="G1944" s="23"/>
      <c r="H1944" s="22"/>
      <c r="I1944" s="24"/>
      <c r="J1944" s="24"/>
      <c r="K1944" s="25"/>
      <c r="L1944" s="25"/>
      <c r="M1944" s="25"/>
      <c r="N1944" s="25"/>
      <c r="O1944" s="25"/>
      <c r="P1944" s="25"/>
      <c r="Q1944" s="26"/>
      <c r="R1944" s="25"/>
      <c r="S1944" s="25"/>
      <c r="T1944" s="27">
        <f t="shared" si="151"/>
        <v>0</v>
      </c>
      <c r="U1944" s="27">
        <f t="shared" si="152"/>
        <v>0</v>
      </c>
      <c r="V1944" s="25"/>
      <c r="W1944" s="27" t="str">
        <f t="shared" si="153"/>
        <v/>
      </c>
      <c r="X1944" s="43" t="str">
        <f t="shared" si="154"/>
        <v>OK</v>
      </c>
      <c r="Y1944" s="681" t="str">
        <f t="shared" si="155"/>
        <v/>
      </c>
    </row>
    <row r="1945" spans="1:25" x14ac:dyDescent="0.25">
      <c r="A1945" s="68" t="str">
        <f>'0'!$A$4</f>
        <v>………………..</v>
      </c>
      <c r="B1945" s="341">
        <f>'0'!$A$2</f>
        <v>46112</v>
      </c>
      <c r="C1945" s="341" t="s">
        <v>1246</v>
      </c>
      <c r="D1945" s="22"/>
      <c r="E1945" s="23"/>
      <c r="F1945" s="14"/>
      <c r="G1945" s="23"/>
      <c r="H1945" s="22"/>
      <c r="I1945" s="24"/>
      <c r="J1945" s="24"/>
      <c r="K1945" s="25"/>
      <c r="L1945" s="25"/>
      <c r="M1945" s="25"/>
      <c r="N1945" s="25"/>
      <c r="O1945" s="25"/>
      <c r="P1945" s="25"/>
      <c r="Q1945" s="26"/>
      <c r="R1945" s="25"/>
      <c r="S1945" s="25"/>
      <c r="T1945" s="27">
        <f t="shared" si="151"/>
        <v>0</v>
      </c>
      <c r="U1945" s="27">
        <f t="shared" si="152"/>
        <v>0</v>
      </c>
      <c r="V1945" s="25"/>
      <c r="W1945" s="27" t="str">
        <f t="shared" si="153"/>
        <v/>
      </c>
      <c r="X1945" s="43" t="str">
        <f t="shared" si="154"/>
        <v>OK</v>
      </c>
      <c r="Y1945" s="681" t="str">
        <f t="shared" si="155"/>
        <v/>
      </c>
    </row>
    <row r="1946" spans="1:25" x14ac:dyDescent="0.25">
      <c r="A1946" s="68" t="str">
        <f>'0'!$A$4</f>
        <v>………………..</v>
      </c>
      <c r="B1946" s="341">
        <f>'0'!$A$2</f>
        <v>46112</v>
      </c>
      <c r="C1946" s="341" t="s">
        <v>1246</v>
      </c>
      <c r="D1946" s="22"/>
      <c r="E1946" s="23"/>
      <c r="F1946" s="14"/>
      <c r="G1946" s="23"/>
      <c r="H1946" s="22"/>
      <c r="I1946" s="24"/>
      <c r="J1946" s="24"/>
      <c r="K1946" s="25"/>
      <c r="L1946" s="25"/>
      <c r="M1946" s="25"/>
      <c r="N1946" s="25"/>
      <c r="O1946" s="25"/>
      <c r="P1946" s="25"/>
      <c r="Q1946" s="26"/>
      <c r="R1946" s="25"/>
      <c r="S1946" s="25"/>
      <c r="T1946" s="27">
        <f t="shared" si="151"/>
        <v>0</v>
      </c>
      <c r="U1946" s="27">
        <f t="shared" si="152"/>
        <v>0</v>
      </c>
      <c r="V1946" s="25"/>
      <c r="W1946" s="27" t="str">
        <f t="shared" si="153"/>
        <v/>
      </c>
      <c r="X1946" s="43" t="str">
        <f t="shared" si="154"/>
        <v>OK</v>
      </c>
      <c r="Y1946" s="681" t="str">
        <f t="shared" si="155"/>
        <v/>
      </c>
    </row>
    <row r="1947" spans="1:25" x14ac:dyDescent="0.25">
      <c r="A1947" s="68" t="str">
        <f>'0'!$A$4</f>
        <v>………………..</v>
      </c>
      <c r="B1947" s="341">
        <f>'0'!$A$2</f>
        <v>46112</v>
      </c>
      <c r="C1947" s="341" t="s">
        <v>1246</v>
      </c>
      <c r="D1947" s="22"/>
      <c r="E1947" s="23"/>
      <c r="F1947" s="14"/>
      <c r="G1947" s="23"/>
      <c r="H1947" s="22"/>
      <c r="I1947" s="24"/>
      <c r="J1947" s="24"/>
      <c r="K1947" s="25"/>
      <c r="L1947" s="25"/>
      <c r="M1947" s="25"/>
      <c r="N1947" s="25"/>
      <c r="O1947" s="25"/>
      <c r="P1947" s="25"/>
      <c r="Q1947" s="26"/>
      <c r="R1947" s="25"/>
      <c r="S1947" s="25"/>
      <c r="T1947" s="27">
        <f t="shared" si="151"/>
        <v>0</v>
      </c>
      <c r="U1947" s="27">
        <f t="shared" si="152"/>
        <v>0</v>
      </c>
      <c r="V1947" s="25"/>
      <c r="W1947" s="27" t="str">
        <f t="shared" si="153"/>
        <v/>
      </c>
      <c r="X1947" s="43" t="str">
        <f t="shared" si="154"/>
        <v>OK</v>
      </c>
      <c r="Y1947" s="681" t="str">
        <f t="shared" si="155"/>
        <v/>
      </c>
    </row>
    <row r="1948" spans="1:25" x14ac:dyDescent="0.25">
      <c r="A1948" s="68" t="str">
        <f>'0'!$A$4</f>
        <v>………………..</v>
      </c>
      <c r="B1948" s="341">
        <f>'0'!$A$2</f>
        <v>46112</v>
      </c>
      <c r="C1948" s="341" t="s">
        <v>1246</v>
      </c>
      <c r="D1948" s="22"/>
      <c r="E1948" s="23"/>
      <c r="F1948" s="14"/>
      <c r="G1948" s="23"/>
      <c r="H1948" s="22"/>
      <c r="I1948" s="24"/>
      <c r="J1948" s="24"/>
      <c r="K1948" s="25"/>
      <c r="L1948" s="25"/>
      <c r="M1948" s="25"/>
      <c r="N1948" s="25"/>
      <c r="O1948" s="25"/>
      <c r="P1948" s="25"/>
      <c r="Q1948" s="26"/>
      <c r="R1948" s="25"/>
      <c r="S1948" s="25"/>
      <c r="T1948" s="27">
        <f t="shared" si="151"/>
        <v>0</v>
      </c>
      <c r="U1948" s="27">
        <f t="shared" si="152"/>
        <v>0</v>
      </c>
      <c r="V1948" s="25"/>
      <c r="W1948" s="27" t="str">
        <f t="shared" si="153"/>
        <v/>
      </c>
      <c r="X1948" s="43" t="str">
        <f t="shared" si="154"/>
        <v>OK</v>
      </c>
      <c r="Y1948" s="681" t="str">
        <f t="shared" si="155"/>
        <v/>
      </c>
    </row>
    <row r="1949" spans="1:25" x14ac:dyDescent="0.25">
      <c r="A1949" s="68" t="str">
        <f>'0'!$A$4</f>
        <v>………………..</v>
      </c>
      <c r="B1949" s="341">
        <f>'0'!$A$2</f>
        <v>46112</v>
      </c>
      <c r="C1949" s="341" t="s">
        <v>1246</v>
      </c>
      <c r="D1949" s="22"/>
      <c r="E1949" s="23"/>
      <c r="F1949" s="14"/>
      <c r="G1949" s="23"/>
      <c r="H1949" s="22"/>
      <c r="I1949" s="24"/>
      <c r="J1949" s="24"/>
      <c r="K1949" s="25"/>
      <c r="L1949" s="25"/>
      <c r="M1949" s="25"/>
      <c r="N1949" s="25"/>
      <c r="O1949" s="25"/>
      <c r="P1949" s="25"/>
      <c r="Q1949" s="26"/>
      <c r="R1949" s="25"/>
      <c r="S1949" s="25"/>
      <c r="T1949" s="27">
        <f t="shared" si="151"/>
        <v>0</v>
      </c>
      <c r="U1949" s="27">
        <f t="shared" si="152"/>
        <v>0</v>
      </c>
      <c r="V1949" s="25"/>
      <c r="W1949" s="27" t="str">
        <f t="shared" si="153"/>
        <v/>
      </c>
      <c r="X1949" s="43" t="str">
        <f t="shared" si="154"/>
        <v>OK</v>
      </c>
      <c r="Y1949" s="681" t="str">
        <f t="shared" si="155"/>
        <v/>
      </c>
    </row>
    <row r="1950" spans="1:25" x14ac:dyDescent="0.25">
      <c r="A1950" s="68" t="str">
        <f>'0'!$A$4</f>
        <v>………………..</v>
      </c>
      <c r="B1950" s="341">
        <f>'0'!$A$2</f>
        <v>46112</v>
      </c>
      <c r="C1950" s="341" t="s">
        <v>1246</v>
      </c>
      <c r="D1950" s="22"/>
      <c r="E1950" s="23"/>
      <c r="F1950" s="14"/>
      <c r="G1950" s="23"/>
      <c r="H1950" s="22"/>
      <c r="I1950" s="24"/>
      <c r="J1950" s="24"/>
      <c r="K1950" s="25"/>
      <c r="L1950" s="25"/>
      <c r="M1950" s="25"/>
      <c r="N1950" s="25"/>
      <c r="O1950" s="25"/>
      <c r="P1950" s="25"/>
      <c r="Q1950" s="26"/>
      <c r="R1950" s="25"/>
      <c r="S1950" s="25"/>
      <c r="T1950" s="27">
        <f t="shared" si="151"/>
        <v>0</v>
      </c>
      <c r="U1950" s="27">
        <f t="shared" si="152"/>
        <v>0</v>
      </c>
      <c r="V1950" s="25"/>
      <c r="W1950" s="27" t="str">
        <f t="shared" si="153"/>
        <v/>
      </c>
      <c r="X1950" s="43" t="str">
        <f t="shared" si="154"/>
        <v>OK</v>
      </c>
      <c r="Y1950" s="681" t="str">
        <f t="shared" si="155"/>
        <v/>
      </c>
    </row>
    <row r="1951" spans="1:25" x14ac:dyDescent="0.25">
      <c r="A1951" s="68" t="str">
        <f>'0'!$A$4</f>
        <v>………………..</v>
      </c>
      <c r="B1951" s="341">
        <f>'0'!$A$2</f>
        <v>46112</v>
      </c>
      <c r="C1951" s="341" t="s">
        <v>1246</v>
      </c>
      <c r="D1951" s="22"/>
      <c r="E1951" s="23"/>
      <c r="F1951" s="14"/>
      <c r="G1951" s="23"/>
      <c r="H1951" s="22"/>
      <c r="I1951" s="24"/>
      <c r="J1951" s="24"/>
      <c r="K1951" s="25"/>
      <c r="L1951" s="25"/>
      <c r="M1951" s="25"/>
      <c r="N1951" s="25"/>
      <c r="O1951" s="25"/>
      <c r="P1951" s="25"/>
      <c r="Q1951" s="26"/>
      <c r="R1951" s="25"/>
      <c r="S1951" s="25"/>
      <c r="T1951" s="27">
        <f t="shared" si="151"/>
        <v>0</v>
      </c>
      <c r="U1951" s="27">
        <f t="shared" si="152"/>
        <v>0</v>
      </c>
      <c r="V1951" s="25"/>
      <c r="W1951" s="27" t="str">
        <f t="shared" si="153"/>
        <v/>
      </c>
      <c r="X1951" s="43" t="str">
        <f t="shared" si="154"/>
        <v>OK</v>
      </c>
      <c r="Y1951" s="681" t="str">
        <f t="shared" si="155"/>
        <v/>
      </c>
    </row>
    <row r="1952" spans="1:25" x14ac:dyDescent="0.25">
      <c r="A1952" s="68" t="str">
        <f>'0'!$A$4</f>
        <v>………………..</v>
      </c>
      <c r="B1952" s="341">
        <f>'0'!$A$2</f>
        <v>46112</v>
      </c>
      <c r="C1952" s="341" t="s">
        <v>1246</v>
      </c>
      <c r="D1952" s="22"/>
      <c r="E1952" s="23"/>
      <c r="F1952" s="14"/>
      <c r="G1952" s="23"/>
      <c r="H1952" s="22"/>
      <c r="I1952" s="24"/>
      <c r="J1952" s="24"/>
      <c r="K1952" s="25"/>
      <c r="L1952" s="25"/>
      <c r="M1952" s="25"/>
      <c r="N1952" s="25"/>
      <c r="O1952" s="25"/>
      <c r="P1952" s="25"/>
      <c r="Q1952" s="26"/>
      <c r="R1952" s="25"/>
      <c r="S1952" s="25"/>
      <c r="T1952" s="27">
        <f t="shared" si="151"/>
        <v>0</v>
      </c>
      <c r="U1952" s="27">
        <f t="shared" si="152"/>
        <v>0</v>
      </c>
      <c r="V1952" s="25"/>
      <c r="W1952" s="27" t="str">
        <f t="shared" si="153"/>
        <v/>
      </c>
      <c r="X1952" s="43" t="str">
        <f t="shared" si="154"/>
        <v>OK</v>
      </c>
      <c r="Y1952" s="681" t="str">
        <f t="shared" si="155"/>
        <v/>
      </c>
    </row>
    <row r="1953" spans="1:25" x14ac:dyDescent="0.25">
      <c r="A1953" s="68" t="str">
        <f>'0'!$A$4</f>
        <v>………………..</v>
      </c>
      <c r="B1953" s="341">
        <f>'0'!$A$2</f>
        <v>46112</v>
      </c>
      <c r="C1953" s="341" t="s">
        <v>1246</v>
      </c>
      <c r="D1953" s="22"/>
      <c r="E1953" s="23"/>
      <c r="F1953" s="14"/>
      <c r="G1953" s="23"/>
      <c r="H1953" s="22"/>
      <c r="I1953" s="24"/>
      <c r="J1953" s="24"/>
      <c r="K1953" s="25"/>
      <c r="L1953" s="25"/>
      <c r="M1953" s="25"/>
      <c r="N1953" s="25"/>
      <c r="O1953" s="25"/>
      <c r="P1953" s="25"/>
      <c r="Q1953" s="26"/>
      <c r="R1953" s="25"/>
      <c r="S1953" s="25"/>
      <c r="T1953" s="27">
        <f t="shared" si="151"/>
        <v>0</v>
      </c>
      <c r="U1953" s="27">
        <f t="shared" si="152"/>
        <v>0</v>
      </c>
      <c r="V1953" s="25"/>
      <c r="W1953" s="27" t="str">
        <f t="shared" si="153"/>
        <v/>
      </c>
      <c r="X1953" s="43" t="str">
        <f t="shared" si="154"/>
        <v>OK</v>
      </c>
      <c r="Y1953" s="681" t="str">
        <f t="shared" si="155"/>
        <v/>
      </c>
    </row>
    <row r="1954" spans="1:25" x14ac:dyDescent="0.25">
      <c r="A1954" s="68" t="str">
        <f>'0'!$A$4</f>
        <v>………………..</v>
      </c>
      <c r="B1954" s="341">
        <f>'0'!$A$2</f>
        <v>46112</v>
      </c>
      <c r="C1954" s="341" t="s">
        <v>1246</v>
      </c>
      <c r="D1954" s="22"/>
      <c r="E1954" s="23"/>
      <c r="F1954" s="14"/>
      <c r="G1954" s="23"/>
      <c r="H1954" s="22"/>
      <c r="I1954" s="24"/>
      <c r="J1954" s="24"/>
      <c r="K1954" s="25"/>
      <c r="L1954" s="25"/>
      <c r="M1954" s="25"/>
      <c r="N1954" s="25"/>
      <c r="O1954" s="25"/>
      <c r="P1954" s="25"/>
      <c r="Q1954" s="26"/>
      <c r="R1954" s="25"/>
      <c r="S1954" s="25"/>
      <c r="T1954" s="27">
        <f t="shared" si="151"/>
        <v>0</v>
      </c>
      <c r="U1954" s="27">
        <f t="shared" si="152"/>
        <v>0</v>
      </c>
      <c r="V1954" s="25"/>
      <c r="W1954" s="27" t="str">
        <f t="shared" si="153"/>
        <v/>
      </c>
      <c r="X1954" s="43" t="str">
        <f t="shared" si="154"/>
        <v>OK</v>
      </c>
      <c r="Y1954" s="681" t="str">
        <f t="shared" si="155"/>
        <v/>
      </c>
    </row>
    <row r="1955" spans="1:25" x14ac:dyDescent="0.25">
      <c r="A1955" s="68" t="str">
        <f>'0'!$A$4</f>
        <v>………………..</v>
      </c>
      <c r="B1955" s="341">
        <f>'0'!$A$2</f>
        <v>46112</v>
      </c>
      <c r="C1955" s="341" t="s">
        <v>1246</v>
      </c>
      <c r="D1955" s="22"/>
      <c r="E1955" s="23"/>
      <c r="F1955" s="14"/>
      <c r="G1955" s="23"/>
      <c r="H1955" s="22"/>
      <c r="I1955" s="24"/>
      <c r="J1955" s="24"/>
      <c r="K1955" s="25"/>
      <c r="L1955" s="25"/>
      <c r="M1955" s="25"/>
      <c r="N1955" s="25"/>
      <c r="O1955" s="25"/>
      <c r="P1955" s="25"/>
      <c r="Q1955" s="26"/>
      <c r="R1955" s="25"/>
      <c r="S1955" s="25"/>
      <c r="T1955" s="27">
        <f t="shared" si="151"/>
        <v>0</v>
      </c>
      <c r="U1955" s="27">
        <f t="shared" si="152"/>
        <v>0</v>
      </c>
      <c r="V1955" s="25"/>
      <c r="W1955" s="27" t="str">
        <f t="shared" si="153"/>
        <v/>
      </c>
      <c r="X1955" s="43" t="str">
        <f t="shared" si="154"/>
        <v>OK</v>
      </c>
      <c r="Y1955" s="681" t="str">
        <f t="shared" si="155"/>
        <v/>
      </c>
    </row>
    <row r="1956" spans="1:25" x14ac:dyDescent="0.25">
      <c r="A1956" s="68" t="str">
        <f>'0'!$A$4</f>
        <v>………………..</v>
      </c>
      <c r="B1956" s="341">
        <f>'0'!$A$2</f>
        <v>46112</v>
      </c>
      <c r="C1956" s="341" t="s">
        <v>1246</v>
      </c>
      <c r="D1956" s="22"/>
      <c r="E1956" s="23"/>
      <c r="F1956" s="14"/>
      <c r="G1956" s="23"/>
      <c r="H1956" s="22"/>
      <c r="I1956" s="24"/>
      <c r="J1956" s="24"/>
      <c r="K1956" s="25"/>
      <c r="L1956" s="25"/>
      <c r="M1956" s="25"/>
      <c r="N1956" s="25"/>
      <c r="O1956" s="25"/>
      <c r="P1956" s="25"/>
      <c r="Q1956" s="26"/>
      <c r="R1956" s="25"/>
      <c r="S1956" s="25"/>
      <c r="T1956" s="27">
        <f t="shared" si="151"/>
        <v>0</v>
      </c>
      <c r="U1956" s="27">
        <f t="shared" si="152"/>
        <v>0</v>
      </c>
      <c r="V1956" s="25"/>
      <c r="W1956" s="27" t="str">
        <f t="shared" si="153"/>
        <v/>
      </c>
      <c r="X1956" s="43" t="str">
        <f t="shared" si="154"/>
        <v>OK</v>
      </c>
      <c r="Y1956" s="681" t="str">
        <f t="shared" si="155"/>
        <v/>
      </c>
    </row>
    <row r="1957" spans="1:25" x14ac:dyDescent="0.25">
      <c r="A1957" s="68" t="str">
        <f>'0'!$A$4</f>
        <v>………………..</v>
      </c>
      <c r="B1957" s="341">
        <f>'0'!$A$2</f>
        <v>46112</v>
      </c>
      <c r="C1957" s="341" t="s">
        <v>1246</v>
      </c>
      <c r="D1957" s="22"/>
      <c r="E1957" s="23"/>
      <c r="F1957" s="14"/>
      <c r="G1957" s="23"/>
      <c r="H1957" s="22"/>
      <c r="I1957" s="24"/>
      <c r="J1957" s="24"/>
      <c r="K1957" s="25"/>
      <c r="L1957" s="25"/>
      <c r="M1957" s="25"/>
      <c r="N1957" s="25"/>
      <c r="O1957" s="25"/>
      <c r="P1957" s="25"/>
      <c r="Q1957" s="26"/>
      <c r="R1957" s="25"/>
      <c r="S1957" s="25"/>
      <c r="T1957" s="27">
        <f t="shared" si="151"/>
        <v>0</v>
      </c>
      <c r="U1957" s="27">
        <f t="shared" si="152"/>
        <v>0</v>
      </c>
      <c r="V1957" s="25"/>
      <c r="W1957" s="27" t="str">
        <f t="shared" si="153"/>
        <v/>
      </c>
      <c r="X1957" s="43" t="str">
        <f t="shared" si="154"/>
        <v>OK</v>
      </c>
      <c r="Y1957" s="681" t="str">
        <f t="shared" si="155"/>
        <v/>
      </c>
    </row>
    <row r="1958" spans="1:25" x14ac:dyDescent="0.25">
      <c r="A1958" s="68" t="str">
        <f>'0'!$A$4</f>
        <v>………………..</v>
      </c>
      <c r="B1958" s="341">
        <f>'0'!$A$2</f>
        <v>46112</v>
      </c>
      <c r="C1958" s="341" t="s">
        <v>1246</v>
      </c>
      <c r="D1958" s="22"/>
      <c r="E1958" s="23"/>
      <c r="F1958" s="14"/>
      <c r="G1958" s="23"/>
      <c r="H1958" s="22"/>
      <c r="I1958" s="24"/>
      <c r="J1958" s="24"/>
      <c r="K1958" s="25"/>
      <c r="L1958" s="25"/>
      <c r="M1958" s="25"/>
      <c r="N1958" s="25"/>
      <c r="O1958" s="25"/>
      <c r="P1958" s="25"/>
      <c r="Q1958" s="26"/>
      <c r="R1958" s="25"/>
      <c r="S1958" s="25"/>
      <c r="T1958" s="27">
        <f t="shared" si="151"/>
        <v>0</v>
      </c>
      <c r="U1958" s="27">
        <f t="shared" si="152"/>
        <v>0</v>
      </c>
      <c r="V1958" s="25"/>
      <c r="W1958" s="27" t="str">
        <f t="shared" si="153"/>
        <v/>
      </c>
      <c r="X1958" s="43" t="str">
        <f t="shared" si="154"/>
        <v>OK</v>
      </c>
      <c r="Y1958" s="681" t="str">
        <f t="shared" si="155"/>
        <v/>
      </c>
    </row>
    <row r="1959" spans="1:25" x14ac:dyDescent="0.25">
      <c r="A1959" s="68" t="str">
        <f>'0'!$A$4</f>
        <v>………………..</v>
      </c>
      <c r="B1959" s="341">
        <f>'0'!$A$2</f>
        <v>46112</v>
      </c>
      <c r="C1959" s="341" t="s">
        <v>1246</v>
      </c>
      <c r="D1959" s="22"/>
      <c r="E1959" s="23"/>
      <c r="F1959" s="14"/>
      <c r="G1959" s="23"/>
      <c r="H1959" s="22"/>
      <c r="I1959" s="24"/>
      <c r="J1959" s="24"/>
      <c r="K1959" s="25"/>
      <c r="L1959" s="25"/>
      <c r="M1959" s="25"/>
      <c r="N1959" s="25"/>
      <c r="O1959" s="25"/>
      <c r="P1959" s="25"/>
      <c r="Q1959" s="26"/>
      <c r="R1959" s="25"/>
      <c r="S1959" s="25"/>
      <c r="T1959" s="27">
        <f t="shared" si="151"/>
        <v>0</v>
      </c>
      <c r="U1959" s="27">
        <f t="shared" si="152"/>
        <v>0</v>
      </c>
      <c r="V1959" s="25"/>
      <c r="W1959" s="27" t="str">
        <f t="shared" si="153"/>
        <v/>
      </c>
      <c r="X1959" s="43" t="str">
        <f t="shared" si="154"/>
        <v>OK</v>
      </c>
      <c r="Y1959" s="681" t="str">
        <f t="shared" si="155"/>
        <v/>
      </c>
    </row>
    <row r="1960" spans="1:25" x14ac:dyDescent="0.25">
      <c r="A1960" s="68" t="str">
        <f>'0'!$A$4</f>
        <v>………………..</v>
      </c>
      <c r="B1960" s="341">
        <f>'0'!$A$2</f>
        <v>46112</v>
      </c>
      <c r="C1960" s="341" t="s">
        <v>1246</v>
      </c>
      <c r="D1960" s="22"/>
      <c r="E1960" s="23"/>
      <c r="F1960" s="14"/>
      <c r="G1960" s="23"/>
      <c r="H1960" s="22"/>
      <c r="I1960" s="24"/>
      <c r="J1960" s="24"/>
      <c r="K1960" s="25"/>
      <c r="L1960" s="25"/>
      <c r="M1960" s="25"/>
      <c r="N1960" s="25"/>
      <c r="O1960" s="25"/>
      <c r="P1960" s="25"/>
      <c r="Q1960" s="26"/>
      <c r="R1960" s="25"/>
      <c r="S1960" s="25"/>
      <c r="T1960" s="27">
        <f t="shared" si="151"/>
        <v>0</v>
      </c>
      <c r="U1960" s="27">
        <f t="shared" si="152"/>
        <v>0</v>
      </c>
      <c r="V1960" s="25"/>
      <c r="W1960" s="27" t="str">
        <f t="shared" si="153"/>
        <v/>
      </c>
      <c r="X1960" s="43" t="str">
        <f t="shared" si="154"/>
        <v>OK</v>
      </c>
      <c r="Y1960" s="681" t="str">
        <f t="shared" si="155"/>
        <v/>
      </c>
    </row>
    <row r="1961" spans="1:25" x14ac:dyDescent="0.25">
      <c r="A1961" s="68" t="str">
        <f>'0'!$A$4</f>
        <v>………………..</v>
      </c>
      <c r="B1961" s="341">
        <f>'0'!$A$2</f>
        <v>46112</v>
      </c>
      <c r="C1961" s="341" t="s">
        <v>1246</v>
      </c>
      <c r="D1961" s="22"/>
      <c r="E1961" s="23"/>
      <c r="F1961" s="14"/>
      <c r="G1961" s="23"/>
      <c r="H1961" s="22"/>
      <c r="I1961" s="24"/>
      <c r="J1961" s="24"/>
      <c r="K1961" s="25"/>
      <c r="L1961" s="25"/>
      <c r="M1961" s="25"/>
      <c r="N1961" s="25"/>
      <c r="O1961" s="25"/>
      <c r="P1961" s="25"/>
      <c r="Q1961" s="26"/>
      <c r="R1961" s="25"/>
      <c r="S1961" s="25"/>
      <c r="T1961" s="27">
        <f t="shared" si="151"/>
        <v>0</v>
      </c>
      <c r="U1961" s="27">
        <f t="shared" si="152"/>
        <v>0</v>
      </c>
      <c r="V1961" s="25"/>
      <c r="W1961" s="27" t="str">
        <f t="shared" si="153"/>
        <v/>
      </c>
      <c r="X1961" s="43" t="str">
        <f t="shared" si="154"/>
        <v>OK</v>
      </c>
      <c r="Y1961" s="681" t="str">
        <f t="shared" si="155"/>
        <v/>
      </c>
    </row>
    <row r="1962" spans="1:25" x14ac:dyDescent="0.25">
      <c r="A1962" s="68" t="str">
        <f>'0'!$A$4</f>
        <v>………………..</v>
      </c>
      <c r="B1962" s="341">
        <f>'0'!$A$2</f>
        <v>46112</v>
      </c>
      <c r="C1962" s="341" t="s">
        <v>1246</v>
      </c>
      <c r="D1962" s="22"/>
      <c r="E1962" s="23"/>
      <c r="F1962" s="14"/>
      <c r="G1962" s="23"/>
      <c r="H1962" s="22"/>
      <c r="I1962" s="24"/>
      <c r="J1962" s="24"/>
      <c r="K1962" s="25"/>
      <c r="L1962" s="25"/>
      <c r="M1962" s="25"/>
      <c r="N1962" s="25"/>
      <c r="O1962" s="25"/>
      <c r="P1962" s="25"/>
      <c r="Q1962" s="26"/>
      <c r="R1962" s="25"/>
      <c r="S1962" s="25"/>
      <c r="T1962" s="27">
        <f t="shared" si="151"/>
        <v>0</v>
      </c>
      <c r="U1962" s="27">
        <f t="shared" si="152"/>
        <v>0</v>
      </c>
      <c r="V1962" s="25"/>
      <c r="W1962" s="27" t="str">
        <f t="shared" si="153"/>
        <v/>
      </c>
      <c r="X1962" s="43" t="str">
        <f t="shared" si="154"/>
        <v>OK</v>
      </c>
      <c r="Y1962" s="681" t="str">
        <f t="shared" si="155"/>
        <v/>
      </c>
    </row>
    <row r="1963" spans="1:25" x14ac:dyDescent="0.25">
      <c r="A1963" s="68" t="str">
        <f>'0'!$A$4</f>
        <v>………………..</v>
      </c>
      <c r="B1963" s="341">
        <f>'0'!$A$2</f>
        <v>46112</v>
      </c>
      <c r="C1963" s="341" t="s">
        <v>1246</v>
      </c>
      <c r="D1963" s="22"/>
      <c r="E1963" s="23"/>
      <c r="F1963" s="14"/>
      <c r="G1963" s="23"/>
      <c r="H1963" s="22"/>
      <c r="I1963" s="24"/>
      <c r="J1963" s="24"/>
      <c r="K1963" s="25"/>
      <c r="L1963" s="25"/>
      <c r="M1963" s="25"/>
      <c r="N1963" s="25"/>
      <c r="O1963" s="25"/>
      <c r="P1963" s="25"/>
      <c r="Q1963" s="26"/>
      <c r="R1963" s="25"/>
      <c r="S1963" s="25"/>
      <c r="T1963" s="27">
        <f t="shared" si="151"/>
        <v>0</v>
      </c>
      <c r="U1963" s="27">
        <f t="shared" si="152"/>
        <v>0</v>
      </c>
      <c r="V1963" s="25"/>
      <c r="W1963" s="27" t="str">
        <f t="shared" si="153"/>
        <v/>
      </c>
      <c r="X1963" s="43" t="str">
        <f t="shared" si="154"/>
        <v>OK</v>
      </c>
      <c r="Y1963" s="681" t="str">
        <f t="shared" si="155"/>
        <v/>
      </c>
    </row>
    <row r="1964" spans="1:25" x14ac:dyDescent="0.25">
      <c r="A1964" s="68" t="str">
        <f>'0'!$A$4</f>
        <v>………………..</v>
      </c>
      <c r="B1964" s="341">
        <f>'0'!$A$2</f>
        <v>46112</v>
      </c>
      <c r="C1964" s="341" t="s">
        <v>1246</v>
      </c>
      <c r="D1964" s="22"/>
      <c r="E1964" s="23"/>
      <c r="F1964" s="14"/>
      <c r="G1964" s="23"/>
      <c r="H1964" s="22"/>
      <c r="I1964" s="24"/>
      <c r="J1964" s="24"/>
      <c r="K1964" s="25"/>
      <c r="L1964" s="25"/>
      <c r="M1964" s="25"/>
      <c r="N1964" s="25"/>
      <c r="O1964" s="25"/>
      <c r="P1964" s="25"/>
      <c r="Q1964" s="26"/>
      <c r="R1964" s="25"/>
      <c r="S1964" s="25"/>
      <c r="T1964" s="27">
        <f t="shared" si="151"/>
        <v>0</v>
      </c>
      <c r="U1964" s="27">
        <f t="shared" si="152"/>
        <v>0</v>
      </c>
      <c r="V1964" s="25"/>
      <c r="W1964" s="27" t="str">
        <f t="shared" si="153"/>
        <v/>
      </c>
      <c r="X1964" s="43" t="str">
        <f t="shared" si="154"/>
        <v>OK</v>
      </c>
      <c r="Y1964" s="681" t="str">
        <f t="shared" si="155"/>
        <v/>
      </c>
    </row>
    <row r="1965" spans="1:25" x14ac:dyDescent="0.25">
      <c r="A1965" s="68" t="str">
        <f>'0'!$A$4</f>
        <v>………………..</v>
      </c>
      <c r="B1965" s="341">
        <f>'0'!$A$2</f>
        <v>46112</v>
      </c>
      <c r="C1965" s="341" t="s">
        <v>1246</v>
      </c>
      <c r="D1965" s="22"/>
      <c r="E1965" s="23"/>
      <c r="F1965" s="14"/>
      <c r="G1965" s="23"/>
      <c r="H1965" s="22"/>
      <c r="I1965" s="24"/>
      <c r="J1965" s="24"/>
      <c r="K1965" s="25"/>
      <c r="L1965" s="25"/>
      <c r="M1965" s="25"/>
      <c r="N1965" s="25"/>
      <c r="O1965" s="25"/>
      <c r="P1965" s="25"/>
      <c r="Q1965" s="26"/>
      <c r="R1965" s="25"/>
      <c r="S1965" s="25"/>
      <c r="T1965" s="27">
        <f t="shared" si="151"/>
        <v>0</v>
      </c>
      <c r="U1965" s="27">
        <f t="shared" si="152"/>
        <v>0</v>
      </c>
      <c r="V1965" s="25"/>
      <c r="W1965" s="27" t="str">
        <f t="shared" si="153"/>
        <v/>
      </c>
      <c r="X1965" s="43" t="str">
        <f t="shared" si="154"/>
        <v>OK</v>
      </c>
      <c r="Y1965" s="681" t="str">
        <f t="shared" si="155"/>
        <v/>
      </c>
    </row>
    <row r="1966" spans="1:25" x14ac:dyDescent="0.25">
      <c r="A1966" s="68" t="str">
        <f>'0'!$A$4</f>
        <v>………………..</v>
      </c>
      <c r="B1966" s="341">
        <f>'0'!$A$2</f>
        <v>46112</v>
      </c>
      <c r="C1966" s="341" t="s">
        <v>1246</v>
      </c>
      <c r="D1966" s="22"/>
      <c r="E1966" s="23"/>
      <c r="F1966" s="14"/>
      <c r="G1966" s="23"/>
      <c r="H1966" s="22"/>
      <c r="I1966" s="24"/>
      <c r="J1966" s="24"/>
      <c r="K1966" s="25"/>
      <c r="L1966" s="25"/>
      <c r="M1966" s="25"/>
      <c r="N1966" s="25"/>
      <c r="O1966" s="25"/>
      <c r="P1966" s="25"/>
      <c r="Q1966" s="26"/>
      <c r="R1966" s="25"/>
      <c r="S1966" s="25"/>
      <c r="T1966" s="27">
        <f t="shared" si="151"/>
        <v>0</v>
      </c>
      <c r="U1966" s="27">
        <f t="shared" si="152"/>
        <v>0</v>
      </c>
      <c r="V1966" s="25"/>
      <c r="W1966" s="27" t="str">
        <f t="shared" si="153"/>
        <v/>
      </c>
      <c r="X1966" s="43" t="str">
        <f t="shared" si="154"/>
        <v>OK</v>
      </c>
      <c r="Y1966" s="681" t="str">
        <f t="shared" si="155"/>
        <v/>
      </c>
    </row>
    <row r="1967" spans="1:25" x14ac:dyDescent="0.25">
      <c r="A1967" s="68" t="str">
        <f>'0'!$A$4</f>
        <v>………………..</v>
      </c>
      <c r="B1967" s="341">
        <f>'0'!$A$2</f>
        <v>46112</v>
      </c>
      <c r="C1967" s="341" t="s">
        <v>1246</v>
      </c>
      <c r="D1967" s="22"/>
      <c r="E1967" s="23"/>
      <c r="F1967" s="14"/>
      <c r="G1967" s="23"/>
      <c r="H1967" s="22"/>
      <c r="I1967" s="24"/>
      <c r="J1967" s="24"/>
      <c r="K1967" s="25"/>
      <c r="L1967" s="25"/>
      <c r="M1967" s="25"/>
      <c r="N1967" s="25"/>
      <c r="O1967" s="25"/>
      <c r="P1967" s="25"/>
      <c r="Q1967" s="26"/>
      <c r="R1967" s="25"/>
      <c r="S1967" s="25"/>
      <c r="T1967" s="27">
        <f t="shared" si="151"/>
        <v>0</v>
      </c>
      <c r="U1967" s="27">
        <f t="shared" si="152"/>
        <v>0</v>
      </c>
      <c r="V1967" s="25"/>
      <c r="W1967" s="27" t="str">
        <f t="shared" si="153"/>
        <v/>
      </c>
      <c r="X1967" s="43" t="str">
        <f t="shared" si="154"/>
        <v>OK</v>
      </c>
      <c r="Y1967" s="681" t="str">
        <f t="shared" si="155"/>
        <v/>
      </c>
    </row>
    <row r="1968" spans="1:25" x14ac:dyDescent="0.25">
      <c r="A1968" s="68" t="str">
        <f>'0'!$A$4</f>
        <v>………………..</v>
      </c>
      <c r="B1968" s="341">
        <f>'0'!$A$2</f>
        <v>46112</v>
      </c>
      <c r="C1968" s="341" t="s">
        <v>1246</v>
      </c>
      <c r="D1968" s="22"/>
      <c r="E1968" s="23"/>
      <c r="F1968" s="14"/>
      <c r="G1968" s="23"/>
      <c r="H1968" s="22"/>
      <c r="I1968" s="24"/>
      <c r="J1968" s="24"/>
      <c r="K1968" s="25"/>
      <c r="L1968" s="25"/>
      <c r="M1968" s="25"/>
      <c r="N1968" s="25"/>
      <c r="O1968" s="25"/>
      <c r="P1968" s="25"/>
      <c r="Q1968" s="26"/>
      <c r="R1968" s="25"/>
      <c r="S1968" s="25"/>
      <c r="T1968" s="27">
        <f t="shared" si="151"/>
        <v>0</v>
      </c>
      <c r="U1968" s="27">
        <f t="shared" si="152"/>
        <v>0</v>
      </c>
      <c r="V1968" s="25"/>
      <c r="W1968" s="27" t="str">
        <f t="shared" si="153"/>
        <v/>
      </c>
      <c r="X1968" s="43" t="str">
        <f t="shared" si="154"/>
        <v>OK</v>
      </c>
      <c r="Y1968" s="681" t="str">
        <f t="shared" si="155"/>
        <v/>
      </c>
    </row>
    <row r="1969" spans="1:25" x14ac:dyDescent="0.25">
      <c r="A1969" s="68" t="str">
        <f>'0'!$A$4</f>
        <v>………………..</v>
      </c>
      <c r="B1969" s="341">
        <f>'0'!$A$2</f>
        <v>46112</v>
      </c>
      <c r="C1969" s="341" t="s">
        <v>1246</v>
      </c>
      <c r="D1969" s="22"/>
      <c r="E1969" s="23"/>
      <c r="F1969" s="14"/>
      <c r="G1969" s="23"/>
      <c r="H1969" s="22"/>
      <c r="I1969" s="24"/>
      <c r="J1969" s="24"/>
      <c r="K1969" s="25"/>
      <c r="L1969" s="25"/>
      <c r="M1969" s="25"/>
      <c r="N1969" s="25"/>
      <c r="O1969" s="25"/>
      <c r="P1969" s="25"/>
      <c r="Q1969" s="26"/>
      <c r="R1969" s="25"/>
      <c r="S1969" s="25"/>
      <c r="T1969" s="27">
        <f t="shared" si="151"/>
        <v>0</v>
      </c>
      <c r="U1969" s="27">
        <f t="shared" si="152"/>
        <v>0</v>
      </c>
      <c r="V1969" s="25"/>
      <c r="W1969" s="27" t="str">
        <f t="shared" si="153"/>
        <v/>
      </c>
      <c r="X1969" s="43" t="str">
        <f t="shared" si="154"/>
        <v>OK</v>
      </c>
      <c r="Y1969" s="681" t="str">
        <f t="shared" si="155"/>
        <v/>
      </c>
    </row>
    <row r="1970" spans="1:25" x14ac:dyDescent="0.25">
      <c r="A1970" s="68" t="str">
        <f>'0'!$A$4</f>
        <v>………………..</v>
      </c>
      <c r="B1970" s="341">
        <f>'0'!$A$2</f>
        <v>46112</v>
      </c>
      <c r="C1970" s="341" t="s">
        <v>1246</v>
      </c>
      <c r="D1970" s="22"/>
      <c r="E1970" s="23"/>
      <c r="F1970" s="14"/>
      <c r="G1970" s="23"/>
      <c r="H1970" s="22"/>
      <c r="I1970" s="24"/>
      <c r="J1970" s="24"/>
      <c r="K1970" s="25"/>
      <c r="L1970" s="25"/>
      <c r="M1970" s="25"/>
      <c r="N1970" s="25"/>
      <c r="O1970" s="25"/>
      <c r="P1970" s="25"/>
      <c r="Q1970" s="26"/>
      <c r="R1970" s="25"/>
      <c r="S1970" s="25"/>
      <c r="T1970" s="27">
        <f t="shared" si="151"/>
        <v>0</v>
      </c>
      <c r="U1970" s="27">
        <f t="shared" si="152"/>
        <v>0</v>
      </c>
      <c r="V1970" s="25"/>
      <c r="W1970" s="27" t="str">
        <f t="shared" si="153"/>
        <v/>
      </c>
      <c r="X1970" s="43" t="str">
        <f t="shared" si="154"/>
        <v>OK</v>
      </c>
      <c r="Y1970" s="681" t="str">
        <f t="shared" si="155"/>
        <v/>
      </c>
    </row>
    <row r="1971" spans="1:25" x14ac:dyDescent="0.25">
      <c r="A1971" s="68" t="str">
        <f>'0'!$A$4</f>
        <v>………………..</v>
      </c>
      <c r="B1971" s="341">
        <f>'0'!$A$2</f>
        <v>46112</v>
      </c>
      <c r="C1971" s="341" t="s">
        <v>1246</v>
      </c>
      <c r="D1971" s="22"/>
      <c r="E1971" s="23"/>
      <c r="F1971" s="14"/>
      <c r="G1971" s="23"/>
      <c r="H1971" s="22"/>
      <c r="I1971" s="24"/>
      <c r="J1971" s="24"/>
      <c r="K1971" s="25"/>
      <c r="L1971" s="25"/>
      <c r="M1971" s="25"/>
      <c r="N1971" s="25"/>
      <c r="O1971" s="25"/>
      <c r="P1971" s="25"/>
      <c r="Q1971" s="26"/>
      <c r="R1971" s="25"/>
      <c r="S1971" s="25"/>
      <c r="T1971" s="27">
        <f t="shared" si="151"/>
        <v>0</v>
      </c>
      <c r="U1971" s="27">
        <f t="shared" si="152"/>
        <v>0</v>
      </c>
      <c r="V1971" s="25"/>
      <c r="W1971" s="27" t="str">
        <f t="shared" si="153"/>
        <v/>
      </c>
      <c r="X1971" s="43" t="str">
        <f t="shared" si="154"/>
        <v>OK</v>
      </c>
      <c r="Y1971" s="681" t="str">
        <f t="shared" si="155"/>
        <v/>
      </c>
    </row>
    <row r="1972" spans="1:25" x14ac:dyDescent="0.25">
      <c r="A1972" s="68" t="str">
        <f>'0'!$A$4</f>
        <v>………………..</v>
      </c>
      <c r="B1972" s="341">
        <f>'0'!$A$2</f>
        <v>46112</v>
      </c>
      <c r="C1972" s="341" t="s">
        <v>1246</v>
      </c>
      <c r="D1972" s="22"/>
      <c r="E1972" s="23"/>
      <c r="F1972" s="14"/>
      <c r="G1972" s="23"/>
      <c r="H1972" s="22"/>
      <c r="I1972" s="24"/>
      <c r="J1972" s="24"/>
      <c r="K1972" s="25"/>
      <c r="L1972" s="25"/>
      <c r="M1972" s="25"/>
      <c r="N1972" s="25"/>
      <c r="O1972" s="25"/>
      <c r="P1972" s="25"/>
      <c r="Q1972" s="26"/>
      <c r="R1972" s="25"/>
      <c r="S1972" s="25"/>
      <c r="T1972" s="27">
        <f t="shared" si="151"/>
        <v>0</v>
      </c>
      <c r="U1972" s="27">
        <f t="shared" si="152"/>
        <v>0</v>
      </c>
      <c r="V1972" s="25"/>
      <c r="W1972" s="27" t="str">
        <f t="shared" si="153"/>
        <v/>
      </c>
      <c r="X1972" s="43" t="str">
        <f t="shared" si="154"/>
        <v>OK</v>
      </c>
      <c r="Y1972" s="681" t="str">
        <f t="shared" si="155"/>
        <v/>
      </c>
    </row>
    <row r="1973" spans="1:25" x14ac:dyDescent="0.25">
      <c r="A1973" s="68" t="str">
        <f>'0'!$A$4</f>
        <v>………………..</v>
      </c>
      <c r="B1973" s="341">
        <f>'0'!$A$2</f>
        <v>46112</v>
      </c>
      <c r="C1973" s="341" t="s">
        <v>1246</v>
      </c>
      <c r="D1973" s="22"/>
      <c r="E1973" s="23"/>
      <c r="F1973" s="14"/>
      <c r="G1973" s="23"/>
      <c r="H1973" s="22"/>
      <c r="I1973" s="24"/>
      <c r="J1973" s="24"/>
      <c r="K1973" s="25"/>
      <c r="L1973" s="25"/>
      <c r="M1973" s="25"/>
      <c r="N1973" s="25"/>
      <c r="O1973" s="25"/>
      <c r="P1973" s="25"/>
      <c r="Q1973" s="26"/>
      <c r="R1973" s="25"/>
      <c r="S1973" s="25"/>
      <c r="T1973" s="27">
        <f t="shared" si="151"/>
        <v>0</v>
      </c>
      <c r="U1973" s="27">
        <f t="shared" si="152"/>
        <v>0</v>
      </c>
      <c r="V1973" s="25"/>
      <c r="W1973" s="27" t="str">
        <f t="shared" si="153"/>
        <v/>
      </c>
      <c r="X1973" s="43" t="str">
        <f t="shared" si="154"/>
        <v>OK</v>
      </c>
      <c r="Y1973" s="681" t="str">
        <f t="shared" si="155"/>
        <v/>
      </c>
    </row>
    <row r="1974" spans="1:25" x14ac:dyDescent="0.25">
      <c r="A1974" s="68" t="str">
        <f>'0'!$A$4</f>
        <v>………………..</v>
      </c>
      <c r="B1974" s="341">
        <f>'0'!$A$2</f>
        <v>46112</v>
      </c>
      <c r="C1974" s="341" t="s">
        <v>1246</v>
      </c>
      <c r="D1974" s="22"/>
      <c r="E1974" s="23"/>
      <c r="F1974" s="14"/>
      <c r="G1974" s="23"/>
      <c r="H1974" s="22"/>
      <c r="I1974" s="24"/>
      <c r="J1974" s="24"/>
      <c r="K1974" s="25"/>
      <c r="L1974" s="25"/>
      <c r="M1974" s="25"/>
      <c r="N1974" s="25"/>
      <c r="O1974" s="25"/>
      <c r="P1974" s="25"/>
      <c r="Q1974" s="26"/>
      <c r="R1974" s="25"/>
      <c r="S1974" s="25"/>
      <c r="T1974" s="27">
        <f t="shared" si="151"/>
        <v>0</v>
      </c>
      <c r="U1974" s="27">
        <f t="shared" si="152"/>
        <v>0</v>
      </c>
      <c r="V1974" s="25"/>
      <c r="W1974" s="27" t="str">
        <f t="shared" si="153"/>
        <v/>
      </c>
      <c r="X1974" s="43" t="str">
        <f t="shared" si="154"/>
        <v>OK</v>
      </c>
      <c r="Y1974" s="681" t="str">
        <f t="shared" si="155"/>
        <v/>
      </c>
    </row>
    <row r="1975" spans="1:25" x14ac:dyDescent="0.25">
      <c r="A1975" s="68" t="str">
        <f>'0'!$A$4</f>
        <v>………………..</v>
      </c>
      <c r="B1975" s="341">
        <f>'0'!$A$2</f>
        <v>46112</v>
      </c>
      <c r="C1975" s="341" t="s">
        <v>1246</v>
      </c>
      <c r="D1975" s="22"/>
      <c r="E1975" s="23"/>
      <c r="F1975" s="14"/>
      <c r="G1975" s="23"/>
      <c r="H1975" s="22"/>
      <c r="I1975" s="24"/>
      <c r="J1975" s="24"/>
      <c r="K1975" s="25"/>
      <c r="L1975" s="25"/>
      <c r="M1975" s="25"/>
      <c r="N1975" s="25"/>
      <c r="O1975" s="25"/>
      <c r="P1975" s="25"/>
      <c r="Q1975" s="26"/>
      <c r="R1975" s="25"/>
      <c r="S1975" s="25"/>
      <c r="T1975" s="27">
        <f t="shared" si="151"/>
        <v>0</v>
      </c>
      <c r="U1975" s="27">
        <f t="shared" si="152"/>
        <v>0</v>
      </c>
      <c r="V1975" s="25"/>
      <c r="W1975" s="27" t="str">
        <f t="shared" si="153"/>
        <v/>
      </c>
      <c r="X1975" s="43" t="str">
        <f t="shared" si="154"/>
        <v>OK</v>
      </c>
      <c r="Y1975" s="681" t="str">
        <f t="shared" si="155"/>
        <v/>
      </c>
    </row>
    <row r="1976" spans="1:25" x14ac:dyDescent="0.25">
      <c r="A1976" s="68" t="str">
        <f>'0'!$A$4</f>
        <v>………………..</v>
      </c>
      <c r="B1976" s="341">
        <f>'0'!$A$2</f>
        <v>46112</v>
      </c>
      <c r="C1976" s="341" t="s">
        <v>1246</v>
      </c>
      <c r="D1976" s="22"/>
      <c r="E1976" s="23"/>
      <c r="F1976" s="14"/>
      <c r="G1976" s="23"/>
      <c r="H1976" s="22"/>
      <c r="I1976" s="24"/>
      <c r="J1976" s="24"/>
      <c r="K1976" s="25"/>
      <c r="L1976" s="25"/>
      <c r="M1976" s="25"/>
      <c r="N1976" s="25"/>
      <c r="O1976" s="25"/>
      <c r="P1976" s="25"/>
      <c r="Q1976" s="26"/>
      <c r="R1976" s="25"/>
      <c r="S1976" s="25"/>
      <c r="T1976" s="27">
        <f t="shared" si="151"/>
        <v>0</v>
      </c>
      <c r="U1976" s="27">
        <f t="shared" si="152"/>
        <v>0</v>
      </c>
      <c r="V1976" s="25"/>
      <c r="W1976" s="27" t="str">
        <f t="shared" si="153"/>
        <v/>
      </c>
      <c r="X1976" s="43" t="str">
        <f t="shared" si="154"/>
        <v>OK</v>
      </c>
      <c r="Y1976" s="681" t="str">
        <f t="shared" si="155"/>
        <v/>
      </c>
    </row>
    <row r="1977" spans="1:25" x14ac:dyDescent="0.25">
      <c r="A1977" s="68" t="str">
        <f>'0'!$A$4</f>
        <v>………………..</v>
      </c>
      <c r="B1977" s="341">
        <f>'0'!$A$2</f>
        <v>46112</v>
      </c>
      <c r="C1977" s="341" t="s">
        <v>1246</v>
      </c>
      <c r="D1977" s="22"/>
      <c r="E1977" s="23"/>
      <c r="F1977" s="14"/>
      <c r="G1977" s="23"/>
      <c r="H1977" s="22"/>
      <c r="I1977" s="24"/>
      <c r="J1977" s="24"/>
      <c r="K1977" s="25"/>
      <c r="L1977" s="25"/>
      <c r="M1977" s="25"/>
      <c r="N1977" s="25"/>
      <c r="O1977" s="25"/>
      <c r="P1977" s="25"/>
      <c r="Q1977" s="26"/>
      <c r="R1977" s="25"/>
      <c r="S1977" s="25"/>
      <c r="T1977" s="27">
        <f t="shared" si="151"/>
        <v>0</v>
      </c>
      <c r="U1977" s="27">
        <f t="shared" si="152"/>
        <v>0</v>
      </c>
      <c r="V1977" s="25"/>
      <c r="W1977" s="27" t="str">
        <f t="shared" si="153"/>
        <v/>
      </c>
      <c r="X1977" s="43" t="str">
        <f t="shared" si="154"/>
        <v>OK</v>
      </c>
      <c r="Y1977" s="681" t="str">
        <f t="shared" si="155"/>
        <v/>
      </c>
    </row>
    <row r="1978" spans="1:25" x14ac:dyDescent="0.25">
      <c r="A1978" s="68" t="str">
        <f>'0'!$A$4</f>
        <v>………………..</v>
      </c>
      <c r="B1978" s="341">
        <f>'0'!$A$2</f>
        <v>46112</v>
      </c>
      <c r="C1978" s="341" t="s">
        <v>1246</v>
      </c>
      <c r="D1978" s="22"/>
      <c r="E1978" s="23"/>
      <c r="F1978" s="14"/>
      <c r="G1978" s="23"/>
      <c r="H1978" s="22"/>
      <c r="I1978" s="24"/>
      <c r="J1978" s="24"/>
      <c r="K1978" s="25"/>
      <c r="L1978" s="25"/>
      <c r="M1978" s="25"/>
      <c r="N1978" s="25"/>
      <c r="O1978" s="25"/>
      <c r="P1978" s="25"/>
      <c r="Q1978" s="26"/>
      <c r="R1978" s="25"/>
      <c r="S1978" s="25"/>
      <c r="T1978" s="27">
        <f t="shared" si="151"/>
        <v>0</v>
      </c>
      <c r="U1978" s="27">
        <f t="shared" si="152"/>
        <v>0</v>
      </c>
      <c r="V1978" s="25"/>
      <c r="W1978" s="27" t="str">
        <f t="shared" si="153"/>
        <v/>
      </c>
      <c r="X1978" s="43" t="str">
        <f t="shared" si="154"/>
        <v>OK</v>
      </c>
      <c r="Y1978" s="681" t="str">
        <f t="shared" si="155"/>
        <v/>
      </c>
    </row>
    <row r="1979" spans="1:25" x14ac:dyDescent="0.25">
      <c r="A1979" s="68" t="str">
        <f>'0'!$A$4</f>
        <v>………………..</v>
      </c>
      <c r="B1979" s="341">
        <f>'0'!$A$2</f>
        <v>46112</v>
      </c>
      <c r="C1979" s="341" t="s">
        <v>1246</v>
      </c>
      <c r="D1979" s="22"/>
      <c r="E1979" s="23"/>
      <c r="F1979" s="14"/>
      <c r="G1979" s="23"/>
      <c r="H1979" s="22"/>
      <c r="I1979" s="24"/>
      <c r="J1979" s="24"/>
      <c r="K1979" s="25"/>
      <c r="L1979" s="25"/>
      <c r="M1979" s="25"/>
      <c r="N1979" s="25"/>
      <c r="O1979" s="25"/>
      <c r="P1979" s="25"/>
      <c r="Q1979" s="26"/>
      <c r="R1979" s="25"/>
      <c r="S1979" s="25"/>
      <c r="T1979" s="27">
        <f t="shared" si="151"/>
        <v>0</v>
      </c>
      <c r="U1979" s="27">
        <f t="shared" si="152"/>
        <v>0</v>
      </c>
      <c r="V1979" s="25"/>
      <c r="W1979" s="27" t="str">
        <f t="shared" si="153"/>
        <v/>
      </c>
      <c r="X1979" s="43" t="str">
        <f t="shared" si="154"/>
        <v>OK</v>
      </c>
      <c r="Y1979" s="681" t="str">
        <f t="shared" si="155"/>
        <v/>
      </c>
    </row>
    <row r="1980" spans="1:25" x14ac:dyDescent="0.25">
      <c r="A1980" s="68" t="str">
        <f>'0'!$A$4</f>
        <v>………………..</v>
      </c>
      <c r="B1980" s="341">
        <f>'0'!$A$2</f>
        <v>46112</v>
      </c>
      <c r="C1980" s="341" t="s">
        <v>1246</v>
      </c>
      <c r="D1980" s="22"/>
      <c r="E1980" s="23"/>
      <c r="F1980" s="14"/>
      <c r="G1980" s="23"/>
      <c r="H1980" s="22"/>
      <c r="I1980" s="24"/>
      <c r="J1980" s="24"/>
      <c r="K1980" s="25"/>
      <c r="L1980" s="25"/>
      <c r="M1980" s="25"/>
      <c r="N1980" s="25"/>
      <c r="O1980" s="25"/>
      <c r="P1980" s="25"/>
      <c r="Q1980" s="26"/>
      <c r="R1980" s="25"/>
      <c r="S1980" s="25"/>
      <c r="T1980" s="27">
        <f t="shared" si="151"/>
        <v>0</v>
      </c>
      <c r="U1980" s="27">
        <f t="shared" si="152"/>
        <v>0</v>
      </c>
      <c r="V1980" s="25"/>
      <c r="W1980" s="27" t="str">
        <f t="shared" si="153"/>
        <v/>
      </c>
      <c r="X1980" s="43" t="str">
        <f t="shared" si="154"/>
        <v>OK</v>
      </c>
      <c r="Y1980" s="681" t="str">
        <f t="shared" si="155"/>
        <v/>
      </c>
    </row>
    <row r="1981" spans="1:25" x14ac:dyDescent="0.25">
      <c r="A1981" s="68" t="str">
        <f>'0'!$A$4</f>
        <v>………………..</v>
      </c>
      <c r="B1981" s="341">
        <f>'0'!$A$2</f>
        <v>46112</v>
      </c>
      <c r="C1981" s="341" t="s">
        <v>1246</v>
      </c>
      <c r="D1981" s="22"/>
      <c r="E1981" s="23"/>
      <c r="F1981" s="14"/>
      <c r="G1981" s="23"/>
      <c r="H1981" s="22"/>
      <c r="I1981" s="24"/>
      <c r="J1981" s="24"/>
      <c r="K1981" s="25"/>
      <c r="L1981" s="25"/>
      <c r="M1981" s="25"/>
      <c r="N1981" s="25"/>
      <c r="O1981" s="25"/>
      <c r="P1981" s="25"/>
      <c r="Q1981" s="26"/>
      <c r="R1981" s="25"/>
      <c r="S1981" s="25"/>
      <c r="T1981" s="27">
        <f t="shared" si="151"/>
        <v>0</v>
      </c>
      <c r="U1981" s="27">
        <f t="shared" si="152"/>
        <v>0</v>
      </c>
      <c r="V1981" s="25"/>
      <c r="W1981" s="27" t="str">
        <f t="shared" si="153"/>
        <v/>
      </c>
      <c r="X1981" s="43" t="str">
        <f t="shared" si="154"/>
        <v>OK</v>
      </c>
      <c r="Y1981" s="681" t="str">
        <f t="shared" si="155"/>
        <v/>
      </c>
    </row>
    <row r="1982" spans="1:25" x14ac:dyDescent="0.25">
      <c r="A1982" s="68" t="str">
        <f>'0'!$A$4</f>
        <v>………………..</v>
      </c>
      <c r="B1982" s="341">
        <f>'0'!$A$2</f>
        <v>46112</v>
      </c>
      <c r="C1982" s="341" t="s">
        <v>1246</v>
      </c>
      <c r="D1982" s="22"/>
      <c r="E1982" s="23"/>
      <c r="F1982" s="14"/>
      <c r="G1982" s="23"/>
      <c r="H1982" s="22"/>
      <c r="I1982" s="24"/>
      <c r="J1982" s="24"/>
      <c r="K1982" s="25"/>
      <c r="L1982" s="25"/>
      <c r="M1982" s="25"/>
      <c r="N1982" s="25"/>
      <c r="O1982" s="25"/>
      <c r="P1982" s="25"/>
      <c r="Q1982" s="26"/>
      <c r="R1982" s="25"/>
      <c r="S1982" s="25"/>
      <c r="T1982" s="27">
        <f t="shared" si="151"/>
        <v>0</v>
      </c>
      <c r="U1982" s="27">
        <f t="shared" si="152"/>
        <v>0</v>
      </c>
      <c r="V1982" s="25"/>
      <c r="W1982" s="27" t="str">
        <f t="shared" si="153"/>
        <v/>
      </c>
      <c r="X1982" s="43" t="str">
        <f t="shared" si="154"/>
        <v>OK</v>
      </c>
      <c r="Y1982" s="681" t="str">
        <f t="shared" si="155"/>
        <v/>
      </c>
    </row>
    <row r="1983" spans="1:25" x14ac:dyDescent="0.25">
      <c r="A1983" s="68" t="str">
        <f>'0'!$A$4</f>
        <v>………………..</v>
      </c>
      <c r="B1983" s="341">
        <f>'0'!$A$2</f>
        <v>46112</v>
      </c>
      <c r="C1983" s="341" t="s">
        <v>1246</v>
      </c>
      <c r="D1983" s="22"/>
      <c r="E1983" s="23"/>
      <c r="F1983" s="14"/>
      <c r="G1983" s="23"/>
      <c r="H1983" s="22"/>
      <c r="I1983" s="24"/>
      <c r="J1983" s="24"/>
      <c r="K1983" s="25"/>
      <c r="L1983" s="25"/>
      <c r="M1983" s="25"/>
      <c r="N1983" s="25"/>
      <c r="O1983" s="25"/>
      <c r="P1983" s="25"/>
      <c r="Q1983" s="26"/>
      <c r="R1983" s="25"/>
      <c r="S1983" s="25"/>
      <c r="T1983" s="27">
        <f t="shared" si="151"/>
        <v>0</v>
      </c>
      <c r="U1983" s="27">
        <f t="shared" si="152"/>
        <v>0</v>
      </c>
      <c r="V1983" s="25"/>
      <c r="W1983" s="27" t="str">
        <f t="shared" si="153"/>
        <v/>
      </c>
      <c r="X1983" s="43" t="str">
        <f t="shared" si="154"/>
        <v>OK</v>
      </c>
      <c r="Y1983" s="681" t="str">
        <f t="shared" si="155"/>
        <v/>
      </c>
    </row>
    <row r="1984" spans="1:25" x14ac:dyDescent="0.25">
      <c r="A1984" s="68" t="str">
        <f>'0'!$A$4</f>
        <v>………………..</v>
      </c>
      <c r="B1984" s="341">
        <f>'0'!$A$2</f>
        <v>46112</v>
      </c>
      <c r="C1984" s="341" t="s">
        <v>1246</v>
      </c>
      <c r="D1984" s="22"/>
      <c r="E1984" s="23"/>
      <c r="F1984" s="14"/>
      <c r="G1984" s="23"/>
      <c r="H1984" s="22"/>
      <c r="I1984" s="24"/>
      <c r="J1984" s="24"/>
      <c r="K1984" s="25"/>
      <c r="L1984" s="25"/>
      <c r="M1984" s="25"/>
      <c r="N1984" s="25"/>
      <c r="O1984" s="25"/>
      <c r="P1984" s="25"/>
      <c r="Q1984" s="26"/>
      <c r="R1984" s="25"/>
      <c r="S1984" s="25"/>
      <c r="T1984" s="27">
        <f t="shared" si="151"/>
        <v>0</v>
      </c>
      <c r="U1984" s="27">
        <f t="shared" si="152"/>
        <v>0</v>
      </c>
      <c r="V1984" s="25"/>
      <c r="W1984" s="27" t="str">
        <f t="shared" si="153"/>
        <v/>
      </c>
      <c r="X1984" s="43" t="str">
        <f t="shared" si="154"/>
        <v>OK</v>
      </c>
      <c r="Y1984" s="681" t="str">
        <f t="shared" si="155"/>
        <v/>
      </c>
    </row>
    <row r="1985" spans="1:25" x14ac:dyDescent="0.25">
      <c r="A1985" s="68" t="str">
        <f>'0'!$A$4</f>
        <v>………………..</v>
      </c>
      <c r="B1985" s="341">
        <f>'0'!$A$2</f>
        <v>46112</v>
      </c>
      <c r="C1985" s="341" t="s">
        <v>1246</v>
      </c>
      <c r="D1985" s="22"/>
      <c r="E1985" s="23"/>
      <c r="F1985" s="14"/>
      <c r="G1985" s="23"/>
      <c r="H1985" s="22"/>
      <c r="I1985" s="24"/>
      <c r="J1985" s="24"/>
      <c r="K1985" s="25"/>
      <c r="L1985" s="25"/>
      <c r="M1985" s="25"/>
      <c r="N1985" s="25"/>
      <c r="O1985" s="25"/>
      <c r="P1985" s="25"/>
      <c r="Q1985" s="26"/>
      <c r="R1985" s="25"/>
      <c r="S1985" s="25"/>
      <c r="T1985" s="27">
        <f t="shared" si="151"/>
        <v>0</v>
      </c>
      <c r="U1985" s="27">
        <f t="shared" si="152"/>
        <v>0</v>
      </c>
      <c r="V1985" s="25"/>
      <c r="W1985" s="27" t="str">
        <f t="shared" si="153"/>
        <v/>
      </c>
      <c r="X1985" s="43" t="str">
        <f t="shared" si="154"/>
        <v>OK</v>
      </c>
      <c r="Y1985" s="681" t="str">
        <f t="shared" si="155"/>
        <v/>
      </c>
    </row>
    <row r="1986" spans="1:25" x14ac:dyDescent="0.25">
      <c r="A1986" s="68" t="str">
        <f>'0'!$A$4</f>
        <v>………………..</v>
      </c>
      <c r="B1986" s="341">
        <f>'0'!$A$2</f>
        <v>46112</v>
      </c>
      <c r="C1986" s="341" t="s">
        <v>1246</v>
      </c>
      <c r="D1986" s="22"/>
      <c r="E1986" s="23"/>
      <c r="F1986" s="14"/>
      <c r="G1986" s="23"/>
      <c r="H1986" s="22"/>
      <c r="I1986" s="24"/>
      <c r="J1986" s="24"/>
      <c r="K1986" s="25"/>
      <c r="L1986" s="25"/>
      <c r="M1986" s="25"/>
      <c r="N1986" s="25"/>
      <c r="O1986" s="25"/>
      <c r="P1986" s="25"/>
      <c r="Q1986" s="26"/>
      <c r="R1986" s="25"/>
      <c r="S1986" s="25"/>
      <c r="T1986" s="27">
        <f t="shared" si="151"/>
        <v>0</v>
      </c>
      <c r="U1986" s="27">
        <f t="shared" si="152"/>
        <v>0</v>
      </c>
      <c r="V1986" s="25"/>
      <c r="W1986" s="27" t="str">
        <f t="shared" si="153"/>
        <v/>
      </c>
      <c r="X1986" s="43" t="str">
        <f t="shared" si="154"/>
        <v>OK</v>
      </c>
      <c r="Y1986" s="681" t="str">
        <f t="shared" si="155"/>
        <v/>
      </c>
    </row>
    <row r="1987" spans="1:25" x14ac:dyDescent="0.25">
      <c r="A1987" s="68" t="str">
        <f>'0'!$A$4</f>
        <v>………………..</v>
      </c>
      <c r="B1987" s="341">
        <f>'0'!$A$2</f>
        <v>46112</v>
      </c>
      <c r="C1987" s="341" t="s">
        <v>1246</v>
      </c>
      <c r="D1987" s="22"/>
      <c r="E1987" s="23"/>
      <c r="F1987" s="14"/>
      <c r="G1987" s="23"/>
      <c r="H1987" s="22"/>
      <c r="I1987" s="24"/>
      <c r="J1987" s="24"/>
      <c r="K1987" s="25"/>
      <c r="L1987" s="25"/>
      <c r="M1987" s="25"/>
      <c r="N1987" s="25"/>
      <c r="O1987" s="25"/>
      <c r="P1987" s="25"/>
      <c r="Q1987" s="26"/>
      <c r="R1987" s="25"/>
      <c r="S1987" s="25"/>
      <c r="T1987" s="27">
        <f t="shared" si="151"/>
        <v>0</v>
      </c>
      <c r="U1987" s="27">
        <f t="shared" si="152"/>
        <v>0</v>
      </c>
      <c r="V1987" s="25"/>
      <c r="W1987" s="27" t="str">
        <f t="shared" si="153"/>
        <v/>
      </c>
      <c r="X1987" s="43" t="str">
        <f t="shared" si="154"/>
        <v>OK</v>
      </c>
      <c r="Y1987" s="681" t="str">
        <f t="shared" si="155"/>
        <v/>
      </c>
    </row>
    <row r="1988" spans="1:25" x14ac:dyDescent="0.25">
      <c r="A1988" s="68" t="str">
        <f>'0'!$A$4</f>
        <v>………………..</v>
      </c>
      <c r="B1988" s="341">
        <f>'0'!$A$2</f>
        <v>46112</v>
      </c>
      <c r="C1988" s="341" t="s">
        <v>1246</v>
      </c>
      <c r="D1988" s="22"/>
      <c r="E1988" s="23"/>
      <c r="F1988" s="14"/>
      <c r="G1988" s="23"/>
      <c r="H1988" s="22"/>
      <c r="I1988" s="24"/>
      <c r="J1988" s="24"/>
      <c r="K1988" s="25"/>
      <c r="L1988" s="25"/>
      <c r="M1988" s="25"/>
      <c r="N1988" s="25"/>
      <c r="O1988" s="25"/>
      <c r="P1988" s="25"/>
      <c r="Q1988" s="26"/>
      <c r="R1988" s="25"/>
      <c r="S1988" s="25"/>
      <c r="T1988" s="27">
        <f t="shared" si="151"/>
        <v>0</v>
      </c>
      <c r="U1988" s="27">
        <f t="shared" si="152"/>
        <v>0</v>
      </c>
      <c r="V1988" s="25"/>
      <c r="W1988" s="27" t="str">
        <f t="shared" si="153"/>
        <v/>
      </c>
      <c r="X1988" s="43" t="str">
        <f t="shared" si="154"/>
        <v>OK</v>
      </c>
      <c r="Y1988" s="681" t="str">
        <f t="shared" si="155"/>
        <v/>
      </c>
    </row>
    <row r="1989" spans="1:25" x14ac:dyDescent="0.25">
      <c r="A1989" s="68" t="str">
        <f>'0'!$A$4</f>
        <v>………………..</v>
      </c>
      <c r="B1989" s="341">
        <f>'0'!$A$2</f>
        <v>46112</v>
      </c>
      <c r="C1989" s="341" t="s">
        <v>1246</v>
      </c>
      <c r="D1989" s="22"/>
      <c r="E1989" s="23"/>
      <c r="F1989" s="14"/>
      <c r="G1989" s="23"/>
      <c r="H1989" s="22"/>
      <c r="I1989" s="24"/>
      <c r="J1989" s="24"/>
      <c r="K1989" s="25"/>
      <c r="L1989" s="25"/>
      <c r="M1989" s="25"/>
      <c r="N1989" s="25"/>
      <c r="O1989" s="25"/>
      <c r="P1989" s="25"/>
      <c r="Q1989" s="26"/>
      <c r="R1989" s="25"/>
      <c r="S1989" s="25"/>
      <c r="T1989" s="27">
        <f t="shared" si="151"/>
        <v>0</v>
      </c>
      <c r="U1989" s="27">
        <f t="shared" si="152"/>
        <v>0</v>
      </c>
      <c r="V1989" s="25"/>
      <c r="W1989" s="27" t="str">
        <f t="shared" si="153"/>
        <v/>
      </c>
      <c r="X1989" s="43" t="str">
        <f t="shared" si="154"/>
        <v>OK</v>
      </c>
      <c r="Y1989" s="681" t="str">
        <f t="shared" si="155"/>
        <v/>
      </c>
    </row>
    <row r="1990" spans="1:25" x14ac:dyDescent="0.25">
      <c r="A1990" s="68" t="str">
        <f>'0'!$A$4</f>
        <v>………………..</v>
      </c>
      <c r="B1990" s="341">
        <f>'0'!$A$2</f>
        <v>46112</v>
      </c>
      <c r="C1990" s="341" t="s">
        <v>1246</v>
      </c>
      <c r="D1990" s="22"/>
      <c r="E1990" s="23"/>
      <c r="F1990" s="14"/>
      <c r="G1990" s="23"/>
      <c r="H1990" s="22"/>
      <c r="I1990" s="24"/>
      <c r="J1990" s="24"/>
      <c r="K1990" s="25"/>
      <c r="L1990" s="25"/>
      <c r="M1990" s="25"/>
      <c r="N1990" s="25"/>
      <c r="O1990" s="25"/>
      <c r="P1990" s="25"/>
      <c r="Q1990" s="26"/>
      <c r="R1990" s="25"/>
      <c r="S1990" s="25"/>
      <c r="T1990" s="27">
        <f t="shared" si="151"/>
        <v>0</v>
      </c>
      <c r="U1990" s="27">
        <f t="shared" si="152"/>
        <v>0</v>
      </c>
      <c r="V1990" s="25"/>
      <c r="W1990" s="27" t="str">
        <f t="shared" si="153"/>
        <v/>
      </c>
      <c r="X1990" s="43" t="str">
        <f t="shared" si="154"/>
        <v>OK</v>
      </c>
      <c r="Y1990" s="681" t="str">
        <f t="shared" si="155"/>
        <v/>
      </c>
    </row>
    <row r="1991" spans="1:25" x14ac:dyDescent="0.25">
      <c r="A1991" s="68" t="str">
        <f>'0'!$A$4</f>
        <v>………………..</v>
      </c>
      <c r="B1991" s="341">
        <f>'0'!$A$2</f>
        <v>46112</v>
      </c>
      <c r="C1991" s="341" t="s">
        <v>1246</v>
      </c>
      <c r="D1991" s="22"/>
      <c r="E1991" s="23"/>
      <c r="F1991" s="14"/>
      <c r="G1991" s="23"/>
      <c r="H1991" s="22"/>
      <c r="I1991" s="24"/>
      <c r="J1991" s="24"/>
      <c r="K1991" s="25"/>
      <c r="L1991" s="25"/>
      <c r="M1991" s="25"/>
      <c r="N1991" s="25"/>
      <c r="O1991" s="25"/>
      <c r="P1991" s="25"/>
      <c r="Q1991" s="26"/>
      <c r="R1991" s="25"/>
      <c r="S1991" s="25"/>
      <c r="T1991" s="27">
        <f t="shared" si="151"/>
        <v>0</v>
      </c>
      <c r="U1991" s="27">
        <f t="shared" si="152"/>
        <v>0</v>
      </c>
      <c r="V1991" s="25"/>
      <c r="W1991" s="27" t="str">
        <f t="shared" si="153"/>
        <v/>
      </c>
      <c r="X1991" s="43" t="str">
        <f t="shared" si="154"/>
        <v>OK</v>
      </c>
      <c r="Y1991" s="681" t="str">
        <f t="shared" si="155"/>
        <v/>
      </c>
    </row>
    <row r="1992" spans="1:25" x14ac:dyDescent="0.25">
      <c r="A1992" s="68" t="str">
        <f>'0'!$A$4</f>
        <v>………………..</v>
      </c>
      <c r="B1992" s="341">
        <f>'0'!$A$2</f>
        <v>46112</v>
      </c>
      <c r="C1992" s="341" t="s">
        <v>1246</v>
      </c>
      <c r="D1992" s="22"/>
      <c r="E1992" s="23"/>
      <c r="F1992" s="14"/>
      <c r="G1992" s="23"/>
      <c r="H1992" s="22"/>
      <c r="I1992" s="24"/>
      <c r="J1992" s="24"/>
      <c r="K1992" s="25"/>
      <c r="L1992" s="25"/>
      <c r="M1992" s="25"/>
      <c r="N1992" s="25"/>
      <c r="O1992" s="25"/>
      <c r="P1992" s="25"/>
      <c r="Q1992" s="26"/>
      <c r="R1992" s="25"/>
      <c r="S1992" s="25"/>
      <c r="T1992" s="27">
        <f t="shared" si="151"/>
        <v>0</v>
      </c>
      <c r="U1992" s="27">
        <f t="shared" si="152"/>
        <v>0</v>
      </c>
      <c r="V1992" s="25"/>
      <c r="W1992" s="27" t="str">
        <f t="shared" si="153"/>
        <v/>
      </c>
      <c r="X1992" s="43" t="str">
        <f t="shared" si="154"/>
        <v>OK</v>
      </c>
      <c r="Y1992" s="681" t="str">
        <f t="shared" si="155"/>
        <v/>
      </c>
    </row>
    <row r="1993" spans="1:25" x14ac:dyDescent="0.25">
      <c r="A1993" s="68" t="str">
        <f>'0'!$A$4</f>
        <v>………………..</v>
      </c>
      <c r="B1993" s="341">
        <f>'0'!$A$2</f>
        <v>46112</v>
      </c>
      <c r="C1993" s="341" t="s">
        <v>1246</v>
      </c>
      <c r="D1993" s="22"/>
      <c r="E1993" s="23"/>
      <c r="F1993" s="14"/>
      <c r="G1993" s="23"/>
      <c r="H1993" s="22"/>
      <c r="I1993" s="24"/>
      <c r="J1993" s="24"/>
      <c r="K1993" s="25"/>
      <c r="L1993" s="25"/>
      <c r="M1993" s="25"/>
      <c r="N1993" s="25"/>
      <c r="O1993" s="25"/>
      <c r="P1993" s="25"/>
      <c r="Q1993" s="26"/>
      <c r="R1993" s="25"/>
      <c r="S1993" s="25"/>
      <c r="T1993" s="27">
        <f t="shared" ref="T1993:T2056" si="156">N1993+P1993-R1993</f>
        <v>0</v>
      </c>
      <c r="U1993" s="27">
        <f t="shared" ref="U1993:U2056" si="157">O1993+Q1993-S1993</f>
        <v>0</v>
      </c>
      <c r="V1993" s="25"/>
      <c r="W1993" s="27" t="str">
        <f t="shared" ref="W1993:W2056" si="158">IF(K1993="","",K1993-M1993-(P1993-Q1993))</f>
        <v/>
      </c>
      <c r="X1993" s="43" t="str">
        <f t="shared" ref="X1993:X2056" si="159">IF(ROUND(T1993-V1993,2)&gt;=0,"OK","Просрочието не може да надхвърля задължението")</f>
        <v>OK</v>
      </c>
      <c r="Y1993" s="681" t="str">
        <f t="shared" ref="Y1993:Y2056" si="160">IF(COUNTBLANK(D1993:W1993)=18,"",IF(D1993="999999999","",IF(ISNUMBER(VALUE(D1993)),IF(LEN(D1993)&lt;&gt;9,"Въведеното ЕИК е твърде късо или твърде дълго",IF(OR(MOD(MID(D1993,1,1)*1+MID(D1993,2,1)*2+MID(D1993,3,1)*3+MID(D1993,4,1)*4+MID(D1993,5,1)*5+MID(D1993,6,1)*6+MID(D1993,7,1)*7+MID(D1993,8,1)*8,11)-MID(D1993,9,1)=0,AND(MOD(MID(D1993,1,1)*3+MID(D1993,2,1)*4+MID(D1993,3,1)*5+MID(D1993,4,1)*6+MID(D1993,5,1)*7+MID(D1993,6,1)*8+MID(D1993,7,1)*9+MID(D1993,8,1)*10,11)=10,MID(D1993,9,1)*1=0),MOD(MID(D1993,1,1)*3+MID(D1993,2,1)*4+MID(D1993,3,1)*5+MID(D1993,4,1)*6+MID(D1993,5,1)*7+MID(D1993,6,1)*8+MID(D1993,7,1)*9+MID(D1993,8,1)*10,11)-MID(D1993,9,1)=0),"","Въведеното ЕИК е невалидно")),"Въведеното ЕИК съдържа непозволени символи")))</f>
        <v/>
      </c>
    </row>
    <row r="1994" spans="1:25" x14ac:dyDescent="0.25">
      <c r="A1994" s="68" t="str">
        <f>'0'!$A$4</f>
        <v>………………..</v>
      </c>
      <c r="B1994" s="341">
        <f>'0'!$A$2</f>
        <v>46112</v>
      </c>
      <c r="C1994" s="341" t="s">
        <v>1246</v>
      </c>
      <c r="D1994" s="22"/>
      <c r="E1994" s="23"/>
      <c r="F1994" s="14"/>
      <c r="G1994" s="23"/>
      <c r="H1994" s="22"/>
      <c r="I1994" s="24"/>
      <c r="J1994" s="24"/>
      <c r="K1994" s="25"/>
      <c r="L1994" s="25"/>
      <c r="M1994" s="25"/>
      <c r="N1994" s="25"/>
      <c r="O1994" s="25"/>
      <c r="P1994" s="25"/>
      <c r="Q1994" s="26"/>
      <c r="R1994" s="25"/>
      <c r="S1994" s="25"/>
      <c r="T1994" s="27">
        <f t="shared" si="156"/>
        <v>0</v>
      </c>
      <c r="U1994" s="27">
        <f t="shared" si="157"/>
        <v>0</v>
      </c>
      <c r="V1994" s="25"/>
      <c r="W1994" s="27" t="str">
        <f t="shared" si="158"/>
        <v/>
      </c>
      <c r="X1994" s="43" t="str">
        <f t="shared" si="159"/>
        <v>OK</v>
      </c>
      <c r="Y1994" s="681" t="str">
        <f t="shared" si="160"/>
        <v/>
      </c>
    </row>
    <row r="1995" spans="1:25" x14ac:dyDescent="0.25">
      <c r="A1995" s="68" t="str">
        <f>'0'!$A$4</f>
        <v>………………..</v>
      </c>
      <c r="B1995" s="341">
        <f>'0'!$A$2</f>
        <v>46112</v>
      </c>
      <c r="C1995" s="341" t="s">
        <v>1246</v>
      </c>
      <c r="D1995" s="22"/>
      <c r="E1995" s="23"/>
      <c r="F1995" s="14"/>
      <c r="G1995" s="23"/>
      <c r="H1995" s="22"/>
      <c r="I1995" s="24"/>
      <c r="J1995" s="24"/>
      <c r="K1995" s="25"/>
      <c r="L1995" s="25"/>
      <c r="M1995" s="25"/>
      <c r="N1995" s="25"/>
      <c r="O1995" s="25"/>
      <c r="P1995" s="25"/>
      <c r="Q1995" s="26"/>
      <c r="R1995" s="25"/>
      <c r="S1995" s="25"/>
      <c r="T1995" s="27">
        <f t="shared" si="156"/>
        <v>0</v>
      </c>
      <c r="U1995" s="27">
        <f t="shared" si="157"/>
        <v>0</v>
      </c>
      <c r="V1995" s="25"/>
      <c r="W1995" s="27" t="str">
        <f t="shared" si="158"/>
        <v/>
      </c>
      <c r="X1995" s="43" t="str">
        <f t="shared" si="159"/>
        <v>OK</v>
      </c>
      <c r="Y1995" s="681" t="str">
        <f t="shared" si="160"/>
        <v/>
      </c>
    </row>
    <row r="1996" spans="1:25" x14ac:dyDescent="0.25">
      <c r="A1996" s="68" t="str">
        <f>'0'!$A$4</f>
        <v>………………..</v>
      </c>
      <c r="B1996" s="341">
        <f>'0'!$A$2</f>
        <v>46112</v>
      </c>
      <c r="C1996" s="341" t="s">
        <v>1246</v>
      </c>
      <c r="D1996" s="22"/>
      <c r="E1996" s="23"/>
      <c r="F1996" s="14"/>
      <c r="G1996" s="23"/>
      <c r="H1996" s="22"/>
      <c r="I1996" s="24"/>
      <c r="J1996" s="24"/>
      <c r="K1996" s="25"/>
      <c r="L1996" s="25"/>
      <c r="M1996" s="25"/>
      <c r="N1996" s="25"/>
      <c r="O1996" s="25"/>
      <c r="P1996" s="25"/>
      <c r="Q1996" s="26"/>
      <c r="R1996" s="25"/>
      <c r="S1996" s="25"/>
      <c r="T1996" s="27">
        <f t="shared" si="156"/>
        <v>0</v>
      </c>
      <c r="U1996" s="27">
        <f t="shared" si="157"/>
        <v>0</v>
      </c>
      <c r="V1996" s="25"/>
      <c r="W1996" s="27" t="str">
        <f t="shared" si="158"/>
        <v/>
      </c>
      <c r="X1996" s="43" t="str">
        <f t="shared" si="159"/>
        <v>OK</v>
      </c>
      <c r="Y1996" s="681" t="str">
        <f t="shared" si="160"/>
        <v/>
      </c>
    </row>
    <row r="1997" spans="1:25" x14ac:dyDescent="0.25">
      <c r="A1997" s="68" t="str">
        <f>'0'!$A$4</f>
        <v>………………..</v>
      </c>
      <c r="B1997" s="341">
        <f>'0'!$A$2</f>
        <v>46112</v>
      </c>
      <c r="C1997" s="341" t="s">
        <v>1246</v>
      </c>
      <c r="D1997" s="22"/>
      <c r="E1997" s="23"/>
      <c r="F1997" s="14"/>
      <c r="G1997" s="23"/>
      <c r="H1997" s="22"/>
      <c r="I1997" s="24"/>
      <c r="J1997" s="24"/>
      <c r="K1997" s="25"/>
      <c r="L1997" s="25"/>
      <c r="M1997" s="25"/>
      <c r="N1997" s="25"/>
      <c r="O1997" s="25"/>
      <c r="P1997" s="25"/>
      <c r="Q1997" s="26"/>
      <c r="R1997" s="25"/>
      <c r="S1997" s="25"/>
      <c r="T1997" s="27">
        <f t="shared" si="156"/>
        <v>0</v>
      </c>
      <c r="U1997" s="27">
        <f t="shared" si="157"/>
        <v>0</v>
      </c>
      <c r="V1997" s="25"/>
      <c r="W1997" s="27" t="str">
        <f t="shared" si="158"/>
        <v/>
      </c>
      <c r="X1997" s="43" t="str">
        <f t="shared" si="159"/>
        <v>OK</v>
      </c>
      <c r="Y1997" s="681" t="str">
        <f t="shared" si="160"/>
        <v/>
      </c>
    </row>
    <row r="1998" spans="1:25" x14ac:dyDescent="0.25">
      <c r="A1998" s="68" t="str">
        <f>'0'!$A$4</f>
        <v>………………..</v>
      </c>
      <c r="B1998" s="341">
        <f>'0'!$A$2</f>
        <v>46112</v>
      </c>
      <c r="C1998" s="341" t="s">
        <v>1246</v>
      </c>
      <c r="D1998" s="22"/>
      <c r="E1998" s="23"/>
      <c r="F1998" s="14"/>
      <c r="G1998" s="23"/>
      <c r="H1998" s="22"/>
      <c r="I1998" s="24"/>
      <c r="J1998" s="24"/>
      <c r="K1998" s="25"/>
      <c r="L1998" s="25"/>
      <c r="M1998" s="25"/>
      <c r="N1998" s="25"/>
      <c r="O1998" s="25"/>
      <c r="P1998" s="25"/>
      <c r="Q1998" s="26"/>
      <c r="R1998" s="25"/>
      <c r="S1998" s="25"/>
      <c r="T1998" s="27">
        <f t="shared" si="156"/>
        <v>0</v>
      </c>
      <c r="U1998" s="27">
        <f t="shared" si="157"/>
        <v>0</v>
      </c>
      <c r="V1998" s="25"/>
      <c r="W1998" s="27" t="str">
        <f t="shared" si="158"/>
        <v/>
      </c>
      <c r="X1998" s="43" t="str">
        <f t="shared" si="159"/>
        <v>OK</v>
      </c>
      <c r="Y1998" s="681" t="str">
        <f t="shared" si="160"/>
        <v/>
      </c>
    </row>
    <row r="1999" spans="1:25" x14ac:dyDescent="0.25">
      <c r="A1999" s="68" t="str">
        <f>'0'!$A$4</f>
        <v>………………..</v>
      </c>
      <c r="B1999" s="341">
        <f>'0'!$A$2</f>
        <v>46112</v>
      </c>
      <c r="C1999" s="341" t="s">
        <v>1246</v>
      </c>
      <c r="D1999" s="22"/>
      <c r="E1999" s="23"/>
      <c r="F1999" s="14"/>
      <c r="G1999" s="23"/>
      <c r="H1999" s="22"/>
      <c r="I1999" s="24"/>
      <c r="J1999" s="24"/>
      <c r="K1999" s="25"/>
      <c r="L1999" s="25"/>
      <c r="M1999" s="25"/>
      <c r="N1999" s="25"/>
      <c r="O1999" s="25"/>
      <c r="P1999" s="25"/>
      <c r="Q1999" s="26"/>
      <c r="R1999" s="25"/>
      <c r="S1999" s="25"/>
      <c r="T1999" s="27">
        <f t="shared" si="156"/>
        <v>0</v>
      </c>
      <c r="U1999" s="27">
        <f t="shared" si="157"/>
        <v>0</v>
      </c>
      <c r="V1999" s="25"/>
      <c r="W1999" s="27" t="str">
        <f t="shared" si="158"/>
        <v/>
      </c>
      <c r="X1999" s="43" t="str">
        <f t="shared" si="159"/>
        <v>OK</v>
      </c>
      <c r="Y1999" s="681" t="str">
        <f t="shared" si="160"/>
        <v/>
      </c>
    </row>
    <row r="2000" spans="1:25" x14ac:dyDescent="0.25">
      <c r="A2000" s="68" t="str">
        <f>'0'!$A$4</f>
        <v>………………..</v>
      </c>
      <c r="B2000" s="341">
        <f>'0'!$A$2</f>
        <v>46112</v>
      </c>
      <c r="C2000" s="341" t="s">
        <v>1246</v>
      </c>
      <c r="D2000" s="22"/>
      <c r="E2000" s="23"/>
      <c r="F2000" s="14"/>
      <c r="G2000" s="23"/>
      <c r="H2000" s="22"/>
      <c r="I2000" s="24"/>
      <c r="J2000" s="24"/>
      <c r="K2000" s="25"/>
      <c r="L2000" s="25"/>
      <c r="M2000" s="25"/>
      <c r="N2000" s="25"/>
      <c r="O2000" s="25"/>
      <c r="P2000" s="25"/>
      <c r="Q2000" s="26"/>
      <c r="R2000" s="25"/>
      <c r="S2000" s="25"/>
      <c r="T2000" s="27">
        <f t="shared" si="156"/>
        <v>0</v>
      </c>
      <c r="U2000" s="27">
        <f t="shared" si="157"/>
        <v>0</v>
      </c>
      <c r="V2000" s="25"/>
      <c r="W2000" s="27" t="str">
        <f t="shared" si="158"/>
        <v/>
      </c>
      <c r="X2000" s="43" t="str">
        <f t="shared" si="159"/>
        <v>OK</v>
      </c>
      <c r="Y2000" s="681" t="str">
        <f t="shared" si="160"/>
        <v/>
      </c>
    </row>
    <row r="2001" spans="1:25" x14ac:dyDescent="0.25">
      <c r="A2001" s="68" t="str">
        <f>'0'!$A$4</f>
        <v>………………..</v>
      </c>
      <c r="B2001" s="341">
        <f>'0'!$A$2</f>
        <v>46112</v>
      </c>
      <c r="C2001" s="341" t="s">
        <v>1246</v>
      </c>
      <c r="D2001" s="22"/>
      <c r="E2001" s="23"/>
      <c r="F2001" s="14"/>
      <c r="G2001" s="23"/>
      <c r="H2001" s="22"/>
      <c r="I2001" s="24"/>
      <c r="J2001" s="24"/>
      <c r="K2001" s="25"/>
      <c r="L2001" s="25"/>
      <c r="M2001" s="25"/>
      <c r="N2001" s="25"/>
      <c r="O2001" s="25"/>
      <c r="P2001" s="25"/>
      <c r="Q2001" s="26"/>
      <c r="R2001" s="25"/>
      <c r="S2001" s="25"/>
      <c r="T2001" s="27">
        <f t="shared" si="156"/>
        <v>0</v>
      </c>
      <c r="U2001" s="27">
        <f t="shared" si="157"/>
        <v>0</v>
      </c>
      <c r="V2001" s="25"/>
      <c r="W2001" s="27" t="str">
        <f t="shared" si="158"/>
        <v/>
      </c>
      <c r="X2001" s="43" t="str">
        <f t="shared" si="159"/>
        <v>OK</v>
      </c>
      <c r="Y2001" s="681" t="str">
        <f t="shared" si="160"/>
        <v/>
      </c>
    </row>
    <row r="2002" spans="1:25" x14ac:dyDescent="0.25">
      <c r="A2002" s="68" t="str">
        <f>'0'!$A$4</f>
        <v>………………..</v>
      </c>
      <c r="B2002" s="341">
        <f>'0'!$A$2</f>
        <v>46112</v>
      </c>
      <c r="C2002" s="341" t="s">
        <v>1246</v>
      </c>
      <c r="D2002" s="22"/>
      <c r="E2002" s="23"/>
      <c r="F2002" s="14"/>
      <c r="G2002" s="23"/>
      <c r="H2002" s="22"/>
      <c r="I2002" s="24"/>
      <c r="J2002" s="24"/>
      <c r="K2002" s="25"/>
      <c r="L2002" s="25"/>
      <c r="M2002" s="25"/>
      <c r="N2002" s="25"/>
      <c r="O2002" s="25"/>
      <c r="P2002" s="25"/>
      <c r="Q2002" s="26"/>
      <c r="R2002" s="25"/>
      <c r="S2002" s="25"/>
      <c r="T2002" s="27">
        <f t="shared" si="156"/>
        <v>0</v>
      </c>
      <c r="U2002" s="27">
        <f t="shared" si="157"/>
        <v>0</v>
      </c>
      <c r="V2002" s="25"/>
      <c r="W2002" s="27" t="str">
        <f t="shared" si="158"/>
        <v/>
      </c>
      <c r="X2002" s="43" t="str">
        <f t="shared" si="159"/>
        <v>OK</v>
      </c>
      <c r="Y2002" s="681" t="str">
        <f t="shared" si="160"/>
        <v/>
      </c>
    </row>
    <row r="2003" spans="1:25" x14ac:dyDescent="0.25">
      <c r="A2003" s="68" t="str">
        <f>'0'!$A$4</f>
        <v>………………..</v>
      </c>
      <c r="B2003" s="341">
        <f>'0'!$A$2</f>
        <v>46112</v>
      </c>
      <c r="C2003" s="341" t="s">
        <v>1246</v>
      </c>
      <c r="D2003" s="22"/>
      <c r="E2003" s="23"/>
      <c r="F2003" s="14"/>
      <c r="G2003" s="23"/>
      <c r="H2003" s="22"/>
      <c r="I2003" s="24"/>
      <c r="J2003" s="24"/>
      <c r="K2003" s="25"/>
      <c r="L2003" s="25"/>
      <c r="M2003" s="25"/>
      <c r="N2003" s="25"/>
      <c r="O2003" s="25"/>
      <c r="P2003" s="25"/>
      <c r="Q2003" s="26"/>
      <c r="R2003" s="25"/>
      <c r="S2003" s="25"/>
      <c r="T2003" s="27">
        <f t="shared" si="156"/>
        <v>0</v>
      </c>
      <c r="U2003" s="27">
        <f t="shared" si="157"/>
        <v>0</v>
      </c>
      <c r="V2003" s="25"/>
      <c r="W2003" s="27" t="str">
        <f t="shared" si="158"/>
        <v/>
      </c>
      <c r="X2003" s="43" t="str">
        <f t="shared" si="159"/>
        <v>OK</v>
      </c>
      <c r="Y2003" s="681" t="str">
        <f t="shared" si="160"/>
        <v/>
      </c>
    </row>
    <row r="2004" spans="1:25" x14ac:dyDescent="0.25">
      <c r="A2004" s="68" t="str">
        <f>'0'!$A$4</f>
        <v>………………..</v>
      </c>
      <c r="B2004" s="341">
        <f>'0'!$A$2</f>
        <v>46112</v>
      </c>
      <c r="C2004" s="341" t="s">
        <v>1246</v>
      </c>
      <c r="D2004" s="22"/>
      <c r="E2004" s="23"/>
      <c r="F2004" s="14"/>
      <c r="G2004" s="23"/>
      <c r="H2004" s="22"/>
      <c r="I2004" s="24"/>
      <c r="J2004" s="24"/>
      <c r="K2004" s="25"/>
      <c r="L2004" s="25"/>
      <c r="M2004" s="25"/>
      <c r="N2004" s="25"/>
      <c r="O2004" s="25"/>
      <c r="P2004" s="25"/>
      <c r="Q2004" s="26"/>
      <c r="R2004" s="25"/>
      <c r="S2004" s="25"/>
      <c r="T2004" s="27">
        <f t="shared" si="156"/>
        <v>0</v>
      </c>
      <c r="U2004" s="27">
        <f t="shared" si="157"/>
        <v>0</v>
      </c>
      <c r="V2004" s="25"/>
      <c r="W2004" s="27" t="str">
        <f t="shared" si="158"/>
        <v/>
      </c>
      <c r="X2004" s="43" t="str">
        <f t="shared" si="159"/>
        <v>OK</v>
      </c>
      <c r="Y2004" s="681" t="str">
        <f t="shared" si="160"/>
        <v/>
      </c>
    </row>
    <row r="2005" spans="1:25" x14ac:dyDescent="0.25">
      <c r="A2005" s="68" t="str">
        <f>'0'!$A$4</f>
        <v>………………..</v>
      </c>
      <c r="B2005" s="341">
        <f>'0'!$A$2</f>
        <v>46112</v>
      </c>
      <c r="C2005" s="341" t="s">
        <v>1246</v>
      </c>
      <c r="D2005" s="22"/>
      <c r="E2005" s="23"/>
      <c r="F2005" s="14"/>
      <c r="G2005" s="23"/>
      <c r="H2005" s="22"/>
      <c r="I2005" s="24"/>
      <c r="J2005" s="24"/>
      <c r="K2005" s="25"/>
      <c r="L2005" s="25"/>
      <c r="M2005" s="25"/>
      <c r="N2005" s="25"/>
      <c r="O2005" s="25"/>
      <c r="P2005" s="25"/>
      <c r="Q2005" s="26"/>
      <c r="R2005" s="25"/>
      <c r="S2005" s="25"/>
      <c r="T2005" s="27">
        <f t="shared" si="156"/>
        <v>0</v>
      </c>
      <c r="U2005" s="27">
        <f t="shared" si="157"/>
        <v>0</v>
      </c>
      <c r="V2005" s="25"/>
      <c r="W2005" s="27" t="str">
        <f t="shared" si="158"/>
        <v/>
      </c>
      <c r="X2005" s="43" t="str">
        <f t="shared" si="159"/>
        <v>OK</v>
      </c>
      <c r="Y2005" s="681" t="str">
        <f t="shared" si="160"/>
        <v/>
      </c>
    </row>
    <row r="2006" spans="1:25" x14ac:dyDescent="0.25">
      <c r="A2006" s="68" t="str">
        <f>'0'!$A$4</f>
        <v>………………..</v>
      </c>
      <c r="B2006" s="341">
        <f>'0'!$A$2</f>
        <v>46112</v>
      </c>
      <c r="C2006" s="341" t="s">
        <v>1246</v>
      </c>
      <c r="D2006" s="22"/>
      <c r="E2006" s="23"/>
      <c r="F2006" s="14"/>
      <c r="G2006" s="23"/>
      <c r="H2006" s="22"/>
      <c r="I2006" s="24"/>
      <c r="J2006" s="24"/>
      <c r="K2006" s="25"/>
      <c r="L2006" s="25"/>
      <c r="M2006" s="25"/>
      <c r="N2006" s="25"/>
      <c r="O2006" s="25"/>
      <c r="P2006" s="25"/>
      <c r="Q2006" s="26"/>
      <c r="R2006" s="25"/>
      <c r="S2006" s="25"/>
      <c r="T2006" s="27">
        <f t="shared" si="156"/>
        <v>0</v>
      </c>
      <c r="U2006" s="27">
        <f t="shared" si="157"/>
        <v>0</v>
      </c>
      <c r="V2006" s="25"/>
      <c r="W2006" s="27" t="str">
        <f t="shared" si="158"/>
        <v/>
      </c>
      <c r="X2006" s="43" t="str">
        <f t="shared" si="159"/>
        <v>OK</v>
      </c>
      <c r="Y2006" s="681" t="str">
        <f t="shared" si="160"/>
        <v/>
      </c>
    </row>
    <row r="2007" spans="1:25" x14ac:dyDescent="0.25">
      <c r="A2007" s="68" t="str">
        <f>'0'!$A$4</f>
        <v>………………..</v>
      </c>
      <c r="B2007" s="341">
        <f>'0'!$A$2</f>
        <v>46112</v>
      </c>
      <c r="C2007" s="341" t="s">
        <v>1246</v>
      </c>
      <c r="D2007" s="22"/>
      <c r="E2007" s="23"/>
      <c r="F2007" s="14"/>
      <c r="G2007" s="23"/>
      <c r="H2007" s="22"/>
      <c r="I2007" s="24"/>
      <c r="J2007" s="24"/>
      <c r="K2007" s="25"/>
      <c r="L2007" s="25"/>
      <c r="M2007" s="25"/>
      <c r="N2007" s="25"/>
      <c r="O2007" s="25"/>
      <c r="P2007" s="25"/>
      <c r="Q2007" s="26"/>
      <c r="R2007" s="25"/>
      <c r="S2007" s="25"/>
      <c r="T2007" s="27">
        <f t="shared" si="156"/>
        <v>0</v>
      </c>
      <c r="U2007" s="27">
        <f t="shared" si="157"/>
        <v>0</v>
      </c>
      <c r="V2007" s="25"/>
      <c r="W2007" s="27" t="str">
        <f t="shared" si="158"/>
        <v/>
      </c>
      <c r="X2007" s="43" t="str">
        <f t="shared" si="159"/>
        <v>OK</v>
      </c>
      <c r="Y2007" s="681" t="str">
        <f t="shared" si="160"/>
        <v/>
      </c>
    </row>
    <row r="2008" spans="1:25" x14ac:dyDescent="0.25">
      <c r="A2008" s="68" t="str">
        <f>'0'!$A$4</f>
        <v>………………..</v>
      </c>
      <c r="B2008" s="341">
        <f>'0'!$A$2</f>
        <v>46112</v>
      </c>
      <c r="C2008" s="341" t="s">
        <v>1246</v>
      </c>
      <c r="D2008" s="22"/>
      <c r="E2008" s="23"/>
      <c r="F2008" s="14"/>
      <c r="G2008" s="23"/>
      <c r="H2008" s="22"/>
      <c r="I2008" s="24"/>
      <c r="J2008" s="24"/>
      <c r="K2008" s="25"/>
      <c r="L2008" s="25"/>
      <c r="M2008" s="25"/>
      <c r="N2008" s="25"/>
      <c r="O2008" s="25"/>
      <c r="P2008" s="25"/>
      <c r="Q2008" s="26"/>
      <c r="R2008" s="25"/>
      <c r="S2008" s="25"/>
      <c r="T2008" s="27">
        <f t="shared" si="156"/>
        <v>0</v>
      </c>
      <c r="U2008" s="27">
        <f t="shared" si="157"/>
        <v>0</v>
      </c>
      <c r="V2008" s="25"/>
      <c r="W2008" s="27" t="str">
        <f t="shared" si="158"/>
        <v/>
      </c>
      <c r="X2008" s="43" t="str">
        <f t="shared" si="159"/>
        <v>OK</v>
      </c>
      <c r="Y2008" s="681" t="str">
        <f t="shared" si="160"/>
        <v/>
      </c>
    </row>
    <row r="2009" spans="1:25" x14ac:dyDescent="0.25">
      <c r="A2009" s="68" t="str">
        <f>'0'!$A$4</f>
        <v>………………..</v>
      </c>
      <c r="B2009" s="341">
        <f>'0'!$A$2</f>
        <v>46112</v>
      </c>
      <c r="C2009" s="341" t="s">
        <v>1246</v>
      </c>
      <c r="D2009" s="22"/>
      <c r="E2009" s="23"/>
      <c r="F2009" s="14"/>
      <c r="G2009" s="23"/>
      <c r="H2009" s="22"/>
      <c r="I2009" s="24"/>
      <c r="J2009" s="24"/>
      <c r="K2009" s="25"/>
      <c r="L2009" s="25"/>
      <c r="M2009" s="25"/>
      <c r="N2009" s="25"/>
      <c r="O2009" s="25"/>
      <c r="P2009" s="25"/>
      <c r="Q2009" s="26"/>
      <c r="R2009" s="25"/>
      <c r="S2009" s="25"/>
      <c r="T2009" s="27">
        <f t="shared" si="156"/>
        <v>0</v>
      </c>
      <c r="U2009" s="27">
        <f t="shared" si="157"/>
        <v>0</v>
      </c>
      <c r="V2009" s="25"/>
      <c r="W2009" s="27" t="str">
        <f t="shared" si="158"/>
        <v/>
      </c>
      <c r="X2009" s="43" t="str">
        <f t="shared" si="159"/>
        <v>OK</v>
      </c>
      <c r="Y2009" s="681" t="str">
        <f t="shared" si="160"/>
        <v/>
      </c>
    </row>
    <row r="2010" spans="1:25" x14ac:dyDescent="0.25">
      <c r="A2010" s="68" t="str">
        <f>'0'!$A$4</f>
        <v>………………..</v>
      </c>
      <c r="B2010" s="341">
        <f>'0'!$A$2</f>
        <v>46112</v>
      </c>
      <c r="C2010" s="341" t="s">
        <v>1246</v>
      </c>
      <c r="D2010" s="22"/>
      <c r="E2010" s="23"/>
      <c r="F2010" s="14"/>
      <c r="G2010" s="23"/>
      <c r="H2010" s="22"/>
      <c r="I2010" s="24"/>
      <c r="J2010" s="24"/>
      <c r="K2010" s="25"/>
      <c r="L2010" s="25"/>
      <c r="M2010" s="25"/>
      <c r="N2010" s="25"/>
      <c r="O2010" s="25"/>
      <c r="P2010" s="25"/>
      <c r="Q2010" s="26"/>
      <c r="R2010" s="25"/>
      <c r="S2010" s="25"/>
      <c r="T2010" s="27">
        <f t="shared" si="156"/>
        <v>0</v>
      </c>
      <c r="U2010" s="27">
        <f t="shared" si="157"/>
        <v>0</v>
      </c>
      <c r="V2010" s="25"/>
      <c r="W2010" s="27" t="str">
        <f t="shared" si="158"/>
        <v/>
      </c>
      <c r="X2010" s="43" t="str">
        <f t="shared" si="159"/>
        <v>OK</v>
      </c>
      <c r="Y2010" s="681" t="str">
        <f t="shared" si="160"/>
        <v/>
      </c>
    </row>
    <row r="2011" spans="1:25" x14ac:dyDescent="0.25">
      <c r="A2011" s="68" t="str">
        <f>'0'!$A$4</f>
        <v>………………..</v>
      </c>
      <c r="B2011" s="341">
        <f>'0'!$A$2</f>
        <v>46112</v>
      </c>
      <c r="C2011" s="341" t="s">
        <v>1246</v>
      </c>
      <c r="D2011" s="22"/>
      <c r="E2011" s="23"/>
      <c r="F2011" s="14"/>
      <c r="G2011" s="23"/>
      <c r="H2011" s="22"/>
      <c r="I2011" s="24"/>
      <c r="J2011" s="24"/>
      <c r="K2011" s="25"/>
      <c r="L2011" s="25"/>
      <c r="M2011" s="25"/>
      <c r="N2011" s="25"/>
      <c r="O2011" s="25"/>
      <c r="P2011" s="25"/>
      <c r="Q2011" s="26"/>
      <c r="R2011" s="25"/>
      <c r="S2011" s="25"/>
      <c r="T2011" s="27">
        <f t="shared" si="156"/>
        <v>0</v>
      </c>
      <c r="U2011" s="27">
        <f t="shared" si="157"/>
        <v>0</v>
      </c>
      <c r="V2011" s="25"/>
      <c r="W2011" s="27" t="str">
        <f t="shared" si="158"/>
        <v/>
      </c>
      <c r="X2011" s="43" t="str">
        <f t="shared" si="159"/>
        <v>OK</v>
      </c>
      <c r="Y2011" s="681" t="str">
        <f t="shared" si="160"/>
        <v/>
      </c>
    </row>
    <row r="2012" spans="1:25" x14ac:dyDescent="0.25">
      <c r="A2012" s="68" t="str">
        <f>'0'!$A$4</f>
        <v>………………..</v>
      </c>
      <c r="B2012" s="341">
        <f>'0'!$A$2</f>
        <v>46112</v>
      </c>
      <c r="C2012" s="341" t="s">
        <v>1246</v>
      </c>
      <c r="D2012" s="22"/>
      <c r="E2012" s="23"/>
      <c r="F2012" s="14"/>
      <c r="G2012" s="23"/>
      <c r="H2012" s="22"/>
      <c r="I2012" s="24"/>
      <c r="J2012" s="24"/>
      <c r="K2012" s="25"/>
      <c r="L2012" s="25"/>
      <c r="M2012" s="25"/>
      <c r="N2012" s="25"/>
      <c r="O2012" s="25"/>
      <c r="P2012" s="25"/>
      <c r="Q2012" s="26"/>
      <c r="R2012" s="25"/>
      <c r="S2012" s="25"/>
      <c r="T2012" s="27">
        <f t="shared" si="156"/>
        <v>0</v>
      </c>
      <c r="U2012" s="27">
        <f t="shared" si="157"/>
        <v>0</v>
      </c>
      <c r="V2012" s="25"/>
      <c r="W2012" s="27" t="str">
        <f t="shared" si="158"/>
        <v/>
      </c>
      <c r="X2012" s="43" t="str">
        <f t="shared" si="159"/>
        <v>OK</v>
      </c>
      <c r="Y2012" s="681" t="str">
        <f t="shared" si="160"/>
        <v/>
      </c>
    </row>
    <row r="2013" spans="1:25" x14ac:dyDescent="0.25">
      <c r="A2013" s="68" t="str">
        <f>'0'!$A$4</f>
        <v>………………..</v>
      </c>
      <c r="B2013" s="341">
        <f>'0'!$A$2</f>
        <v>46112</v>
      </c>
      <c r="C2013" s="341" t="s">
        <v>1246</v>
      </c>
      <c r="D2013" s="22"/>
      <c r="E2013" s="23"/>
      <c r="F2013" s="14"/>
      <c r="G2013" s="23"/>
      <c r="H2013" s="22"/>
      <c r="I2013" s="24"/>
      <c r="J2013" s="24"/>
      <c r="K2013" s="25"/>
      <c r="L2013" s="25"/>
      <c r="M2013" s="25"/>
      <c r="N2013" s="25"/>
      <c r="O2013" s="25"/>
      <c r="P2013" s="25"/>
      <c r="Q2013" s="26"/>
      <c r="R2013" s="25"/>
      <c r="S2013" s="25"/>
      <c r="T2013" s="27">
        <f t="shared" si="156"/>
        <v>0</v>
      </c>
      <c r="U2013" s="27">
        <f t="shared" si="157"/>
        <v>0</v>
      </c>
      <c r="V2013" s="25"/>
      <c r="W2013" s="27" t="str">
        <f t="shared" si="158"/>
        <v/>
      </c>
      <c r="X2013" s="43" t="str">
        <f t="shared" si="159"/>
        <v>OK</v>
      </c>
      <c r="Y2013" s="681" t="str">
        <f t="shared" si="160"/>
        <v/>
      </c>
    </row>
    <row r="2014" spans="1:25" x14ac:dyDescent="0.25">
      <c r="A2014" s="68" t="str">
        <f>'0'!$A$4</f>
        <v>………………..</v>
      </c>
      <c r="B2014" s="341">
        <f>'0'!$A$2</f>
        <v>46112</v>
      </c>
      <c r="C2014" s="341" t="s">
        <v>1246</v>
      </c>
      <c r="D2014" s="22"/>
      <c r="E2014" s="23"/>
      <c r="F2014" s="14"/>
      <c r="G2014" s="23"/>
      <c r="H2014" s="22"/>
      <c r="I2014" s="24"/>
      <c r="J2014" s="24"/>
      <c r="K2014" s="25"/>
      <c r="L2014" s="25"/>
      <c r="M2014" s="25"/>
      <c r="N2014" s="25"/>
      <c r="O2014" s="25"/>
      <c r="P2014" s="25"/>
      <c r="Q2014" s="26"/>
      <c r="R2014" s="25"/>
      <c r="S2014" s="25"/>
      <c r="T2014" s="27">
        <f t="shared" si="156"/>
        <v>0</v>
      </c>
      <c r="U2014" s="27">
        <f t="shared" si="157"/>
        <v>0</v>
      </c>
      <c r="V2014" s="25"/>
      <c r="W2014" s="27" t="str">
        <f t="shared" si="158"/>
        <v/>
      </c>
      <c r="X2014" s="43" t="str">
        <f t="shared" si="159"/>
        <v>OK</v>
      </c>
      <c r="Y2014" s="681" t="str">
        <f t="shared" si="160"/>
        <v/>
      </c>
    </row>
    <row r="2015" spans="1:25" x14ac:dyDescent="0.25">
      <c r="A2015" s="68" t="str">
        <f>'0'!$A$4</f>
        <v>………………..</v>
      </c>
      <c r="B2015" s="341">
        <f>'0'!$A$2</f>
        <v>46112</v>
      </c>
      <c r="C2015" s="341" t="s">
        <v>1246</v>
      </c>
      <c r="D2015" s="22"/>
      <c r="E2015" s="23"/>
      <c r="F2015" s="14"/>
      <c r="G2015" s="23"/>
      <c r="H2015" s="22"/>
      <c r="I2015" s="24"/>
      <c r="J2015" s="24"/>
      <c r="K2015" s="25"/>
      <c r="L2015" s="25"/>
      <c r="M2015" s="25"/>
      <c r="N2015" s="25"/>
      <c r="O2015" s="25"/>
      <c r="P2015" s="25"/>
      <c r="Q2015" s="26"/>
      <c r="R2015" s="25"/>
      <c r="S2015" s="25"/>
      <c r="T2015" s="27">
        <f t="shared" si="156"/>
        <v>0</v>
      </c>
      <c r="U2015" s="27">
        <f t="shared" si="157"/>
        <v>0</v>
      </c>
      <c r="V2015" s="25"/>
      <c r="W2015" s="27" t="str">
        <f t="shared" si="158"/>
        <v/>
      </c>
      <c r="X2015" s="43" t="str">
        <f t="shared" si="159"/>
        <v>OK</v>
      </c>
      <c r="Y2015" s="681" t="str">
        <f t="shared" si="160"/>
        <v/>
      </c>
    </row>
    <row r="2016" spans="1:25" x14ac:dyDescent="0.25">
      <c r="A2016" s="68" t="str">
        <f>'0'!$A$4</f>
        <v>………………..</v>
      </c>
      <c r="B2016" s="341">
        <f>'0'!$A$2</f>
        <v>46112</v>
      </c>
      <c r="C2016" s="341" t="s">
        <v>1246</v>
      </c>
      <c r="D2016" s="22"/>
      <c r="E2016" s="23"/>
      <c r="F2016" s="14"/>
      <c r="G2016" s="23"/>
      <c r="H2016" s="22"/>
      <c r="I2016" s="24"/>
      <c r="J2016" s="24"/>
      <c r="K2016" s="25"/>
      <c r="L2016" s="25"/>
      <c r="M2016" s="25"/>
      <c r="N2016" s="25"/>
      <c r="O2016" s="25"/>
      <c r="P2016" s="25"/>
      <c r="Q2016" s="26"/>
      <c r="R2016" s="25"/>
      <c r="S2016" s="25"/>
      <c r="T2016" s="27">
        <f t="shared" si="156"/>
        <v>0</v>
      </c>
      <c r="U2016" s="27">
        <f t="shared" si="157"/>
        <v>0</v>
      </c>
      <c r="V2016" s="25"/>
      <c r="W2016" s="27" t="str">
        <f t="shared" si="158"/>
        <v/>
      </c>
      <c r="X2016" s="43" t="str">
        <f t="shared" si="159"/>
        <v>OK</v>
      </c>
      <c r="Y2016" s="681" t="str">
        <f t="shared" si="160"/>
        <v/>
      </c>
    </row>
    <row r="2017" spans="1:25" x14ac:dyDescent="0.25">
      <c r="A2017" s="68" t="str">
        <f>'0'!$A$4</f>
        <v>………………..</v>
      </c>
      <c r="B2017" s="341">
        <f>'0'!$A$2</f>
        <v>46112</v>
      </c>
      <c r="C2017" s="341" t="s">
        <v>1246</v>
      </c>
      <c r="D2017" s="22"/>
      <c r="E2017" s="23"/>
      <c r="F2017" s="14"/>
      <c r="G2017" s="23"/>
      <c r="H2017" s="22"/>
      <c r="I2017" s="24"/>
      <c r="J2017" s="24"/>
      <c r="K2017" s="25"/>
      <c r="L2017" s="25"/>
      <c r="M2017" s="25"/>
      <c r="N2017" s="25"/>
      <c r="O2017" s="25"/>
      <c r="P2017" s="25"/>
      <c r="Q2017" s="26"/>
      <c r="R2017" s="25"/>
      <c r="S2017" s="25"/>
      <c r="T2017" s="27">
        <f t="shared" si="156"/>
        <v>0</v>
      </c>
      <c r="U2017" s="27">
        <f t="shared" si="157"/>
        <v>0</v>
      </c>
      <c r="V2017" s="25"/>
      <c r="W2017" s="27" t="str">
        <f t="shared" si="158"/>
        <v/>
      </c>
      <c r="X2017" s="43" t="str">
        <f t="shared" si="159"/>
        <v>OK</v>
      </c>
      <c r="Y2017" s="681" t="str">
        <f t="shared" si="160"/>
        <v/>
      </c>
    </row>
    <row r="2018" spans="1:25" x14ac:dyDescent="0.25">
      <c r="A2018" s="68" t="str">
        <f>'0'!$A$4</f>
        <v>………………..</v>
      </c>
      <c r="B2018" s="341">
        <f>'0'!$A$2</f>
        <v>46112</v>
      </c>
      <c r="C2018" s="341" t="s">
        <v>1246</v>
      </c>
      <c r="D2018" s="22"/>
      <c r="E2018" s="23"/>
      <c r="F2018" s="14"/>
      <c r="G2018" s="23"/>
      <c r="H2018" s="22"/>
      <c r="I2018" s="24"/>
      <c r="J2018" s="24"/>
      <c r="K2018" s="25"/>
      <c r="L2018" s="25"/>
      <c r="M2018" s="25"/>
      <c r="N2018" s="25"/>
      <c r="O2018" s="25"/>
      <c r="P2018" s="25"/>
      <c r="Q2018" s="26"/>
      <c r="R2018" s="25"/>
      <c r="S2018" s="25"/>
      <c r="T2018" s="27">
        <f t="shared" si="156"/>
        <v>0</v>
      </c>
      <c r="U2018" s="27">
        <f t="shared" si="157"/>
        <v>0</v>
      </c>
      <c r="V2018" s="25"/>
      <c r="W2018" s="27" t="str">
        <f t="shared" si="158"/>
        <v/>
      </c>
      <c r="X2018" s="43" t="str">
        <f t="shared" si="159"/>
        <v>OK</v>
      </c>
      <c r="Y2018" s="681" t="str">
        <f t="shared" si="160"/>
        <v/>
      </c>
    </row>
    <row r="2019" spans="1:25" x14ac:dyDescent="0.25">
      <c r="A2019" s="68" t="str">
        <f>'0'!$A$4</f>
        <v>………………..</v>
      </c>
      <c r="B2019" s="341">
        <f>'0'!$A$2</f>
        <v>46112</v>
      </c>
      <c r="C2019" s="341" t="s">
        <v>1246</v>
      </c>
      <c r="D2019" s="22"/>
      <c r="E2019" s="23"/>
      <c r="F2019" s="14"/>
      <c r="G2019" s="23"/>
      <c r="H2019" s="22"/>
      <c r="I2019" s="24"/>
      <c r="J2019" s="24"/>
      <c r="K2019" s="25"/>
      <c r="L2019" s="25"/>
      <c r="M2019" s="25"/>
      <c r="N2019" s="25"/>
      <c r="O2019" s="25"/>
      <c r="P2019" s="25"/>
      <c r="Q2019" s="26"/>
      <c r="R2019" s="25"/>
      <c r="S2019" s="25"/>
      <c r="T2019" s="27">
        <f t="shared" si="156"/>
        <v>0</v>
      </c>
      <c r="U2019" s="27">
        <f t="shared" si="157"/>
        <v>0</v>
      </c>
      <c r="V2019" s="25"/>
      <c r="W2019" s="27" t="str">
        <f t="shared" si="158"/>
        <v/>
      </c>
      <c r="X2019" s="43" t="str">
        <f t="shared" si="159"/>
        <v>OK</v>
      </c>
      <c r="Y2019" s="681" t="str">
        <f t="shared" si="160"/>
        <v/>
      </c>
    </row>
    <row r="2020" spans="1:25" x14ac:dyDescent="0.25">
      <c r="A2020" s="68" t="str">
        <f>'0'!$A$4</f>
        <v>………………..</v>
      </c>
      <c r="B2020" s="341">
        <f>'0'!$A$2</f>
        <v>46112</v>
      </c>
      <c r="C2020" s="341" t="s">
        <v>1246</v>
      </c>
      <c r="D2020" s="22"/>
      <c r="E2020" s="23"/>
      <c r="F2020" s="14"/>
      <c r="G2020" s="23"/>
      <c r="H2020" s="22"/>
      <c r="I2020" s="24"/>
      <c r="J2020" s="24"/>
      <c r="K2020" s="25"/>
      <c r="L2020" s="25"/>
      <c r="M2020" s="25"/>
      <c r="N2020" s="25"/>
      <c r="O2020" s="25"/>
      <c r="P2020" s="25"/>
      <c r="Q2020" s="26"/>
      <c r="R2020" s="25"/>
      <c r="S2020" s="25"/>
      <c r="T2020" s="27">
        <f t="shared" si="156"/>
        <v>0</v>
      </c>
      <c r="U2020" s="27">
        <f t="shared" si="157"/>
        <v>0</v>
      </c>
      <c r="V2020" s="25"/>
      <c r="W2020" s="27" t="str">
        <f t="shared" si="158"/>
        <v/>
      </c>
      <c r="X2020" s="43" t="str">
        <f t="shared" si="159"/>
        <v>OK</v>
      </c>
      <c r="Y2020" s="681" t="str">
        <f t="shared" si="160"/>
        <v/>
      </c>
    </row>
    <row r="2021" spans="1:25" x14ac:dyDescent="0.25">
      <c r="A2021" s="68" t="str">
        <f>'0'!$A$4</f>
        <v>………………..</v>
      </c>
      <c r="B2021" s="341">
        <f>'0'!$A$2</f>
        <v>46112</v>
      </c>
      <c r="C2021" s="341" t="s">
        <v>1246</v>
      </c>
      <c r="D2021" s="22"/>
      <c r="E2021" s="23"/>
      <c r="F2021" s="14"/>
      <c r="G2021" s="23"/>
      <c r="H2021" s="22"/>
      <c r="I2021" s="24"/>
      <c r="J2021" s="24"/>
      <c r="K2021" s="25"/>
      <c r="L2021" s="25"/>
      <c r="M2021" s="25"/>
      <c r="N2021" s="25"/>
      <c r="O2021" s="25"/>
      <c r="P2021" s="25"/>
      <c r="Q2021" s="26"/>
      <c r="R2021" s="25"/>
      <c r="S2021" s="25"/>
      <c r="T2021" s="27">
        <f t="shared" si="156"/>
        <v>0</v>
      </c>
      <c r="U2021" s="27">
        <f t="shared" si="157"/>
        <v>0</v>
      </c>
      <c r="V2021" s="25"/>
      <c r="W2021" s="27" t="str">
        <f t="shared" si="158"/>
        <v/>
      </c>
      <c r="X2021" s="43" t="str">
        <f t="shared" si="159"/>
        <v>OK</v>
      </c>
      <c r="Y2021" s="681" t="str">
        <f t="shared" si="160"/>
        <v/>
      </c>
    </row>
    <row r="2022" spans="1:25" x14ac:dyDescent="0.25">
      <c r="A2022" s="68" t="str">
        <f>'0'!$A$4</f>
        <v>………………..</v>
      </c>
      <c r="B2022" s="341">
        <f>'0'!$A$2</f>
        <v>46112</v>
      </c>
      <c r="C2022" s="341" t="s">
        <v>1246</v>
      </c>
      <c r="D2022" s="22"/>
      <c r="E2022" s="23"/>
      <c r="F2022" s="14"/>
      <c r="G2022" s="23"/>
      <c r="H2022" s="22"/>
      <c r="I2022" s="24"/>
      <c r="J2022" s="24"/>
      <c r="K2022" s="25"/>
      <c r="L2022" s="25"/>
      <c r="M2022" s="25"/>
      <c r="N2022" s="25"/>
      <c r="O2022" s="25"/>
      <c r="P2022" s="25"/>
      <c r="Q2022" s="26"/>
      <c r="R2022" s="25"/>
      <c r="S2022" s="25"/>
      <c r="T2022" s="27">
        <f t="shared" si="156"/>
        <v>0</v>
      </c>
      <c r="U2022" s="27">
        <f t="shared" si="157"/>
        <v>0</v>
      </c>
      <c r="V2022" s="25"/>
      <c r="W2022" s="27" t="str">
        <f t="shared" si="158"/>
        <v/>
      </c>
      <c r="X2022" s="43" t="str">
        <f t="shared" si="159"/>
        <v>OK</v>
      </c>
      <c r="Y2022" s="681" t="str">
        <f t="shared" si="160"/>
        <v/>
      </c>
    </row>
    <row r="2023" spans="1:25" x14ac:dyDescent="0.25">
      <c r="A2023" s="68" t="str">
        <f>'0'!$A$4</f>
        <v>………………..</v>
      </c>
      <c r="B2023" s="341">
        <f>'0'!$A$2</f>
        <v>46112</v>
      </c>
      <c r="C2023" s="341" t="s">
        <v>1246</v>
      </c>
      <c r="D2023" s="22"/>
      <c r="E2023" s="23"/>
      <c r="F2023" s="14"/>
      <c r="G2023" s="23"/>
      <c r="H2023" s="22"/>
      <c r="I2023" s="24"/>
      <c r="J2023" s="24"/>
      <c r="K2023" s="25"/>
      <c r="L2023" s="25"/>
      <c r="M2023" s="25"/>
      <c r="N2023" s="25"/>
      <c r="O2023" s="25"/>
      <c r="P2023" s="25"/>
      <c r="Q2023" s="26"/>
      <c r="R2023" s="25"/>
      <c r="S2023" s="25"/>
      <c r="T2023" s="27">
        <f t="shared" si="156"/>
        <v>0</v>
      </c>
      <c r="U2023" s="27">
        <f t="shared" si="157"/>
        <v>0</v>
      </c>
      <c r="V2023" s="25"/>
      <c r="W2023" s="27" t="str">
        <f t="shared" si="158"/>
        <v/>
      </c>
      <c r="X2023" s="43" t="str">
        <f t="shared" si="159"/>
        <v>OK</v>
      </c>
      <c r="Y2023" s="681" t="str">
        <f t="shared" si="160"/>
        <v/>
      </c>
    </row>
    <row r="2024" spans="1:25" x14ac:dyDescent="0.25">
      <c r="A2024" s="68" t="str">
        <f>'0'!$A$4</f>
        <v>………………..</v>
      </c>
      <c r="B2024" s="341">
        <f>'0'!$A$2</f>
        <v>46112</v>
      </c>
      <c r="C2024" s="341" t="s">
        <v>1246</v>
      </c>
      <c r="D2024" s="22"/>
      <c r="E2024" s="23"/>
      <c r="F2024" s="14"/>
      <c r="G2024" s="23"/>
      <c r="H2024" s="22"/>
      <c r="I2024" s="24"/>
      <c r="J2024" s="24"/>
      <c r="K2024" s="25"/>
      <c r="L2024" s="25"/>
      <c r="M2024" s="25"/>
      <c r="N2024" s="25"/>
      <c r="O2024" s="25"/>
      <c r="P2024" s="25"/>
      <c r="Q2024" s="26"/>
      <c r="R2024" s="25"/>
      <c r="S2024" s="25"/>
      <c r="T2024" s="27">
        <f t="shared" si="156"/>
        <v>0</v>
      </c>
      <c r="U2024" s="27">
        <f t="shared" si="157"/>
        <v>0</v>
      </c>
      <c r="V2024" s="25"/>
      <c r="W2024" s="27" t="str">
        <f t="shared" si="158"/>
        <v/>
      </c>
      <c r="X2024" s="43" t="str">
        <f t="shared" si="159"/>
        <v>OK</v>
      </c>
      <c r="Y2024" s="681" t="str">
        <f t="shared" si="160"/>
        <v/>
      </c>
    </row>
    <row r="2025" spans="1:25" x14ac:dyDescent="0.25">
      <c r="A2025" s="68" t="str">
        <f>'0'!$A$4</f>
        <v>………………..</v>
      </c>
      <c r="B2025" s="341">
        <f>'0'!$A$2</f>
        <v>46112</v>
      </c>
      <c r="C2025" s="341" t="s">
        <v>1246</v>
      </c>
      <c r="D2025" s="22"/>
      <c r="E2025" s="23"/>
      <c r="F2025" s="14"/>
      <c r="G2025" s="23"/>
      <c r="H2025" s="22"/>
      <c r="I2025" s="24"/>
      <c r="J2025" s="24"/>
      <c r="K2025" s="25"/>
      <c r="L2025" s="25"/>
      <c r="M2025" s="25"/>
      <c r="N2025" s="25"/>
      <c r="O2025" s="25"/>
      <c r="P2025" s="25"/>
      <c r="Q2025" s="26"/>
      <c r="R2025" s="25"/>
      <c r="S2025" s="25"/>
      <c r="T2025" s="27">
        <f t="shared" si="156"/>
        <v>0</v>
      </c>
      <c r="U2025" s="27">
        <f t="shared" si="157"/>
        <v>0</v>
      </c>
      <c r="V2025" s="25"/>
      <c r="W2025" s="27" t="str">
        <f t="shared" si="158"/>
        <v/>
      </c>
      <c r="X2025" s="43" t="str">
        <f t="shared" si="159"/>
        <v>OK</v>
      </c>
      <c r="Y2025" s="681" t="str">
        <f t="shared" si="160"/>
        <v/>
      </c>
    </row>
    <row r="2026" spans="1:25" x14ac:dyDescent="0.25">
      <c r="A2026" s="68" t="str">
        <f>'0'!$A$4</f>
        <v>………………..</v>
      </c>
      <c r="B2026" s="341">
        <f>'0'!$A$2</f>
        <v>46112</v>
      </c>
      <c r="C2026" s="341" t="s">
        <v>1246</v>
      </c>
      <c r="D2026" s="22"/>
      <c r="E2026" s="23"/>
      <c r="F2026" s="14"/>
      <c r="G2026" s="23"/>
      <c r="H2026" s="22"/>
      <c r="I2026" s="24"/>
      <c r="J2026" s="24"/>
      <c r="K2026" s="25"/>
      <c r="L2026" s="25"/>
      <c r="M2026" s="25"/>
      <c r="N2026" s="25"/>
      <c r="O2026" s="25"/>
      <c r="P2026" s="25"/>
      <c r="Q2026" s="26"/>
      <c r="R2026" s="25"/>
      <c r="S2026" s="25"/>
      <c r="T2026" s="27">
        <f t="shared" si="156"/>
        <v>0</v>
      </c>
      <c r="U2026" s="27">
        <f t="shared" si="157"/>
        <v>0</v>
      </c>
      <c r="V2026" s="25"/>
      <c r="W2026" s="27" t="str">
        <f t="shared" si="158"/>
        <v/>
      </c>
      <c r="X2026" s="43" t="str">
        <f t="shared" si="159"/>
        <v>OK</v>
      </c>
      <c r="Y2026" s="681" t="str">
        <f t="shared" si="160"/>
        <v/>
      </c>
    </row>
    <row r="2027" spans="1:25" x14ac:dyDescent="0.25">
      <c r="A2027" s="68" t="str">
        <f>'0'!$A$4</f>
        <v>………………..</v>
      </c>
      <c r="B2027" s="341">
        <f>'0'!$A$2</f>
        <v>46112</v>
      </c>
      <c r="C2027" s="341" t="s">
        <v>1246</v>
      </c>
      <c r="D2027" s="22"/>
      <c r="E2027" s="23"/>
      <c r="F2027" s="14"/>
      <c r="G2027" s="23"/>
      <c r="H2027" s="22"/>
      <c r="I2027" s="24"/>
      <c r="J2027" s="24"/>
      <c r="K2027" s="25"/>
      <c r="L2027" s="25"/>
      <c r="M2027" s="25"/>
      <c r="N2027" s="25"/>
      <c r="O2027" s="25"/>
      <c r="P2027" s="25"/>
      <c r="Q2027" s="26"/>
      <c r="R2027" s="25"/>
      <c r="S2027" s="25"/>
      <c r="T2027" s="27">
        <f t="shared" si="156"/>
        <v>0</v>
      </c>
      <c r="U2027" s="27">
        <f t="shared" si="157"/>
        <v>0</v>
      </c>
      <c r="V2027" s="25"/>
      <c r="W2027" s="27" t="str">
        <f t="shared" si="158"/>
        <v/>
      </c>
      <c r="X2027" s="43" t="str">
        <f t="shared" si="159"/>
        <v>OK</v>
      </c>
      <c r="Y2027" s="681" t="str">
        <f t="shared" si="160"/>
        <v/>
      </c>
    </row>
    <row r="2028" spans="1:25" x14ac:dyDescent="0.25">
      <c r="A2028" s="68" t="str">
        <f>'0'!$A$4</f>
        <v>………………..</v>
      </c>
      <c r="B2028" s="341">
        <f>'0'!$A$2</f>
        <v>46112</v>
      </c>
      <c r="C2028" s="341" t="s">
        <v>1246</v>
      </c>
      <c r="D2028" s="22"/>
      <c r="E2028" s="23"/>
      <c r="F2028" s="14"/>
      <c r="G2028" s="23"/>
      <c r="H2028" s="22"/>
      <c r="I2028" s="24"/>
      <c r="J2028" s="24"/>
      <c r="K2028" s="25"/>
      <c r="L2028" s="25"/>
      <c r="M2028" s="25"/>
      <c r="N2028" s="25"/>
      <c r="O2028" s="25"/>
      <c r="P2028" s="25"/>
      <c r="Q2028" s="26"/>
      <c r="R2028" s="25"/>
      <c r="S2028" s="25"/>
      <c r="T2028" s="27">
        <f t="shared" si="156"/>
        <v>0</v>
      </c>
      <c r="U2028" s="27">
        <f t="shared" si="157"/>
        <v>0</v>
      </c>
      <c r="V2028" s="25"/>
      <c r="W2028" s="27" t="str">
        <f t="shared" si="158"/>
        <v/>
      </c>
      <c r="X2028" s="43" t="str">
        <f t="shared" si="159"/>
        <v>OK</v>
      </c>
      <c r="Y2028" s="681" t="str">
        <f t="shared" si="160"/>
        <v/>
      </c>
    </row>
    <row r="2029" spans="1:25" x14ac:dyDescent="0.25">
      <c r="A2029" s="68" t="str">
        <f>'0'!$A$4</f>
        <v>………………..</v>
      </c>
      <c r="B2029" s="341">
        <f>'0'!$A$2</f>
        <v>46112</v>
      </c>
      <c r="C2029" s="341" t="s">
        <v>1246</v>
      </c>
      <c r="D2029" s="22"/>
      <c r="E2029" s="23"/>
      <c r="F2029" s="14"/>
      <c r="G2029" s="23"/>
      <c r="H2029" s="22"/>
      <c r="I2029" s="24"/>
      <c r="J2029" s="24"/>
      <c r="K2029" s="25"/>
      <c r="L2029" s="25"/>
      <c r="M2029" s="25"/>
      <c r="N2029" s="25"/>
      <c r="O2029" s="25"/>
      <c r="P2029" s="25"/>
      <c r="Q2029" s="26"/>
      <c r="R2029" s="25"/>
      <c r="S2029" s="25"/>
      <c r="T2029" s="27">
        <f t="shared" si="156"/>
        <v>0</v>
      </c>
      <c r="U2029" s="27">
        <f t="shared" si="157"/>
        <v>0</v>
      </c>
      <c r="V2029" s="25"/>
      <c r="W2029" s="27" t="str">
        <f t="shared" si="158"/>
        <v/>
      </c>
      <c r="X2029" s="43" t="str">
        <f t="shared" si="159"/>
        <v>OK</v>
      </c>
      <c r="Y2029" s="681" t="str">
        <f t="shared" si="160"/>
        <v/>
      </c>
    </row>
    <row r="2030" spans="1:25" x14ac:dyDescent="0.25">
      <c r="A2030" s="68" t="str">
        <f>'0'!$A$4</f>
        <v>………………..</v>
      </c>
      <c r="B2030" s="341">
        <f>'0'!$A$2</f>
        <v>46112</v>
      </c>
      <c r="C2030" s="341" t="s">
        <v>1246</v>
      </c>
      <c r="D2030" s="22"/>
      <c r="E2030" s="23"/>
      <c r="F2030" s="14"/>
      <c r="G2030" s="23"/>
      <c r="H2030" s="22"/>
      <c r="I2030" s="24"/>
      <c r="J2030" s="24"/>
      <c r="K2030" s="25"/>
      <c r="L2030" s="25"/>
      <c r="M2030" s="25"/>
      <c r="N2030" s="25"/>
      <c r="O2030" s="25"/>
      <c r="P2030" s="25"/>
      <c r="Q2030" s="26"/>
      <c r="R2030" s="25"/>
      <c r="S2030" s="25"/>
      <c r="T2030" s="27">
        <f t="shared" si="156"/>
        <v>0</v>
      </c>
      <c r="U2030" s="27">
        <f t="shared" si="157"/>
        <v>0</v>
      </c>
      <c r="V2030" s="25"/>
      <c r="W2030" s="27" t="str">
        <f t="shared" si="158"/>
        <v/>
      </c>
      <c r="X2030" s="43" t="str">
        <f t="shared" si="159"/>
        <v>OK</v>
      </c>
      <c r="Y2030" s="681" t="str">
        <f t="shared" si="160"/>
        <v/>
      </c>
    </row>
    <row r="2031" spans="1:25" x14ac:dyDescent="0.25">
      <c r="A2031" s="68" t="str">
        <f>'0'!$A$4</f>
        <v>………………..</v>
      </c>
      <c r="B2031" s="341">
        <f>'0'!$A$2</f>
        <v>46112</v>
      </c>
      <c r="C2031" s="341" t="s">
        <v>1246</v>
      </c>
      <c r="D2031" s="22"/>
      <c r="E2031" s="23"/>
      <c r="F2031" s="14"/>
      <c r="G2031" s="23"/>
      <c r="H2031" s="22"/>
      <c r="I2031" s="24"/>
      <c r="J2031" s="24"/>
      <c r="K2031" s="25"/>
      <c r="L2031" s="25"/>
      <c r="M2031" s="25"/>
      <c r="N2031" s="25"/>
      <c r="O2031" s="25"/>
      <c r="P2031" s="25"/>
      <c r="Q2031" s="26"/>
      <c r="R2031" s="25"/>
      <c r="S2031" s="25"/>
      <c r="T2031" s="27">
        <f t="shared" si="156"/>
        <v>0</v>
      </c>
      <c r="U2031" s="27">
        <f t="shared" si="157"/>
        <v>0</v>
      </c>
      <c r="V2031" s="25"/>
      <c r="W2031" s="27" t="str">
        <f t="shared" si="158"/>
        <v/>
      </c>
      <c r="X2031" s="43" t="str">
        <f t="shared" si="159"/>
        <v>OK</v>
      </c>
      <c r="Y2031" s="681" t="str">
        <f t="shared" si="160"/>
        <v/>
      </c>
    </row>
    <row r="2032" spans="1:25" x14ac:dyDescent="0.25">
      <c r="A2032" s="68" t="str">
        <f>'0'!$A$4</f>
        <v>………………..</v>
      </c>
      <c r="B2032" s="341">
        <f>'0'!$A$2</f>
        <v>46112</v>
      </c>
      <c r="C2032" s="341" t="s">
        <v>1246</v>
      </c>
      <c r="D2032" s="22"/>
      <c r="E2032" s="23"/>
      <c r="F2032" s="14"/>
      <c r="G2032" s="23"/>
      <c r="H2032" s="22"/>
      <c r="I2032" s="24"/>
      <c r="J2032" s="24"/>
      <c r="K2032" s="25"/>
      <c r="L2032" s="25"/>
      <c r="M2032" s="25"/>
      <c r="N2032" s="25"/>
      <c r="O2032" s="25"/>
      <c r="P2032" s="25"/>
      <c r="Q2032" s="26"/>
      <c r="R2032" s="25"/>
      <c r="S2032" s="25"/>
      <c r="T2032" s="27">
        <f t="shared" si="156"/>
        <v>0</v>
      </c>
      <c r="U2032" s="27">
        <f t="shared" si="157"/>
        <v>0</v>
      </c>
      <c r="V2032" s="25"/>
      <c r="W2032" s="27" t="str">
        <f t="shared" si="158"/>
        <v/>
      </c>
      <c r="X2032" s="43" t="str">
        <f t="shared" si="159"/>
        <v>OK</v>
      </c>
      <c r="Y2032" s="681" t="str">
        <f t="shared" si="160"/>
        <v/>
      </c>
    </row>
    <row r="2033" spans="1:25" x14ac:dyDescent="0.25">
      <c r="A2033" s="68" t="str">
        <f>'0'!$A$4</f>
        <v>………………..</v>
      </c>
      <c r="B2033" s="341">
        <f>'0'!$A$2</f>
        <v>46112</v>
      </c>
      <c r="C2033" s="341" t="s">
        <v>1246</v>
      </c>
      <c r="D2033" s="22"/>
      <c r="E2033" s="23"/>
      <c r="F2033" s="14"/>
      <c r="G2033" s="23"/>
      <c r="H2033" s="22"/>
      <c r="I2033" s="24"/>
      <c r="J2033" s="24"/>
      <c r="K2033" s="25"/>
      <c r="L2033" s="25"/>
      <c r="M2033" s="25"/>
      <c r="N2033" s="25"/>
      <c r="O2033" s="25"/>
      <c r="P2033" s="25"/>
      <c r="Q2033" s="26"/>
      <c r="R2033" s="25"/>
      <c r="S2033" s="25"/>
      <c r="T2033" s="27">
        <f t="shared" si="156"/>
        <v>0</v>
      </c>
      <c r="U2033" s="27">
        <f t="shared" si="157"/>
        <v>0</v>
      </c>
      <c r="V2033" s="25"/>
      <c r="W2033" s="27" t="str">
        <f t="shared" si="158"/>
        <v/>
      </c>
      <c r="X2033" s="43" t="str">
        <f t="shared" si="159"/>
        <v>OK</v>
      </c>
      <c r="Y2033" s="681" t="str">
        <f t="shared" si="160"/>
        <v/>
      </c>
    </row>
    <row r="2034" spans="1:25" x14ac:dyDescent="0.25">
      <c r="A2034" s="68" t="str">
        <f>'0'!$A$4</f>
        <v>………………..</v>
      </c>
      <c r="B2034" s="341">
        <f>'0'!$A$2</f>
        <v>46112</v>
      </c>
      <c r="C2034" s="341" t="s">
        <v>1246</v>
      </c>
      <c r="D2034" s="22"/>
      <c r="E2034" s="23"/>
      <c r="F2034" s="14"/>
      <c r="G2034" s="23"/>
      <c r="H2034" s="22"/>
      <c r="I2034" s="24"/>
      <c r="J2034" s="24"/>
      <c r="K2034" s="25"/>
      <c r="L2034" s="25"/>
      <c r="M2034" s="25"/>
      <c r="N2034" s="25"/>
      <c r="O2034" s="25"/>
      <c r="P2034" s="25"/>
      <c r="Q2034" s="26"/>
      <c r="R2034" s="25"/>
      <c r="S2034" s="25"/>
      <c r="T2034" s="27">
        <f t="shared" si="156"/>
        <v>0</v>
      </c>
      <c r="U2034" s="27">
        <f t="shared" si="157"/>
        <v>0</v>
      </c>
      <c r="V2034" s="25"/>
      <c r="W2034" s="27" t="str">
        <f t="shared" si="158"/>
        <v/>
      </c>
      <c r="X2034" s="43" t="str">
        <f t="shared" si="159"/>
        <v>OK</v>
      </c>
      <c r="Y2034" s="681" t="str">
        <f t="shared" si="160"/>
        <v/>
      </c>
    </row>
    <row r="2035" spans="1:25" x14ac:dyDescent="0.25">
      <c r="A2035" s="68" t="str">
        <f>'0'!$A$4</f>
        <v>………………..</v>
      </c>
      <c r="B2035" s="341">
        <f>'0'!$A$2</f>
        <v>46112</v>
      </c>
      <c r="C2035" s="341" t="s">
        <v>1246</v>
      </c>
      <c r="D2035" s="22"/>
      <c r="E2035" s="23"/>
      <c r="F2035" s="14"/>
      <c r="G2035" s="23"/>
      <c r="H2035" s="22"/>
      <c r="I2035" s="24"/>
      <c r="J2035" s="24"/>
      <c r="K2035" s="25"/>
      <c r="L2035" s="25"/>
      <c r="M2035" s="25"/>
      <c r="N2035" s="25"/>
      <c r="O2035" s="25"/>
      <c r="P2035" s="25"/>
      <c r="Q2035" s="26"/>
      <c r="R2035" s="25"/>
      <c r="S2035" s="25"/>
      <c r="T2035" s="27">
        <f t="shared" si="156"/>
        <v>0</v>
      </c>
      <c r="U2035" s="27">
        <f t="shared" si="157"/>
        <v>0</v>
      </c>
      <c r="V2035" s="25"/>
      <c r="W2035" s="27" t="str">
        <f t="shared" si="158"/>
        <v/>
      </c>
      <c r="X2035" s="43" t="str">
        <f t="shared" si="159"/>
        <v>OK</v>
      </c>
      <c r="Y2035" s="681" t="str">
        <f t="shared" si="160"/>
        <v/>
      </c>
    </row>
    <row r="2036" spans="1:25" x14ac:dyDescent="0.25">
      <c r="A2036" s="68" t="str">
        <f>'0'!$A$4</f>
        <v>………………..</v>
      </c>
      <c r="B2036" s="341">
        <f>'0'!$A$2</f>
        <v>46112</v>
      </c>
      <c r="C2036" s="341" t="s">
        <v>1246</v>
      </c>
      <c r="D2036" s="22"/>
      <c r="E2036" s="23"/>
      <c r="F2036" s="14"/>
      <c r="G2036" s="23"/>
      <c r="H2036" s="22"/>
      <c r="I2036" s="24"/>
      <c r="J2036" s="24"/>
      <c r="K2036" s="25"/>
      <c r="L2036" s="25"/>
      <c r="M2036" s="25"/>
      <c r="N2036" s="25"/>
      <c r="O2036" s="25"/>
      <c r="P2036" s="25"/>
      <c r="Q2036" s="26"/>
      <c r="R2036" s="25"/>
      <c r="S2036" s="25"/>
      <c r="T2036" s="27">
        <f t="shared" si="156"/>
        <v>0</v>
      </c>
      <c r="U2036" s="27">
        <f t="shared" si="157"/>
        <v>0</v>
      </c>
      <c r="V2036" s="25"/>
      <c r="W2036" s="27" t="str">
        <f t="shared" si="158"/>
        <v/>
      </c>
      <c r="X2036" s="43" t="str">
        <f t="shared" si="159"/>
        <v>OK</v>
      </c>
      <c r="Y2036" s="681" t="str">
        <f t="shared" si="160"/>
        <v/>
      </c>
    </row>
    <row r="2037" spans="1:25" x14ac:dyDescent="0.25">
      <c r="A2037" s="68" t="str">
        <f>'0'!$A$4</f>
        <v>………………..</v>
      </c>
      <c r="B2037" s="341">
        <f>'0'!$A$2</f>
        <v>46112</v>
      </c>
      <c r="C2037" s="341" t="s">
        <v>1246</v>
      </c>
      <c r="D2037" s="22"/>
      <c r="E2037" s="23"/>
      <c r="F2037" s="14"/>
      <c r="G2037" s="23"/>
      <c r="H2037" s="22"/>
      <c r="I2037" s="24"/>
      <c r="J2037" s="24"/>
      <c r="K2037" s="25"/>
      <c r="L2037" s="25"/>
      <c r="M2037" s="25"/>
      <c r="N2037" s="25"/>
      <c r="O2037" s="25"/>
      <c r="P2037" s="25"/>
      <c r="Q2037" s="26"/>
      <c r="R2037" s="25"/>
      <c r="S2037" s="25"/>
      <c r="T2037" s="27">
        <f t="shared" si="156"/>
        <v>0</v>
      </c>
      <c r="U2037" s="27">
        <f t="shared" si="157"/>
        <v>0</v>
      </c>
      <c r="V2037" s="25"/>
      <c r="W2037" s="27" t="str">
        <f t="shared" si="158"/>
        <v/>
      </c>
      <c r="X2037" s="43" t="str">
        <f t="shared" si="159"/>
        <v>OK</v>
      </c>
      <c r="Y2037" s="681" t="str">
        <f t="shared" si="160"/>
        <v/>
      </c>
    </row>
    <row r="2038" spans="1:25" x14ac:dyDescent="0.25">
      <c r="A2038" s="68" t="str">
        <f>'0'!$A$4</f>
        <v>………………..</v>
      </c>
      <c r="B2038" s="341">
        <f>'0'!$A$2</f>
        <v>46112</v>
      </c>
      <c r="C2038" s="341" t="s">
        <v>1246</v>
      </c>
      <c r="D2038" s="22"/>
      <c r="E2038" s="23"/>
      <c r="F2038" s="14"/>
      <c r="G2038" s="23"/>
      <c r="H2038" s="22"/>
      <c r="I2038" s="24"/>
      <c r="J2038" s="24"/>
      <c r="K2038" s="25"/>
      <c r="L2038" s="25"/>
      <c r="M2038" s="25"/>
      <c r="N2038" s="25"/>
      <c r="O2038" s="25"/>
      <c r="P2038" s="25"/>
      <c r="Q2038" s="26"/>
      <c r="R2038" s="25"/>
      <c r="S2038" s="25"/>
      <c r="T2038" s="27">
        <f t="shared" si="156"/>
        <v>0</v>
      </c>
      <c r="U2038" s="27">
        <f t="shared" si="157"/>
        <v>0</v>
      </c>
      <c r="V2038" s="25"/>
      <c r="W2038" s="27" t="str">
        <f t="shared" si="158"/>
        <v/>
      </c>
      <c r="X2038" s="43" t="str">
        <f t="shared" si="159"/>
        <v>OK</v>
      </c>
      <c r="Y2038" s="681" t="str">
        <f t="shared" si="160"/>
        <v/>
      </c>
    </row>
    <row r="2039" spans="1:25" x14ac:dyDescent="0.25">
      <c r="A2039" s="68" t="str">
        <f>'0'!$A$4</f>
        <v>………………..</v>
      </c>
      <c r="B2039" s="341">
        <f>'0'!$A$2</f>
        <v>46112</v>
      </c>
      <c r="C2039" s="341" t="s">
        <v>1246</v>
      </c>
      <c r="D2039" s="22"/>
      <c r="E2039" s="23"/>
      <c r="F2039" s="14"/>
      <c r="G2039" s="23"/>
      <c r="H2039" s="22"/>
      <c r="I2039" s="24"/>
      <c r="J2039" s="24"/>
      <c r="K2039" s="25"/>
      <c r="L2039" s="25"/>
      <c r="M2039" s="25"/>
      <c r="N2039" s="25"/>
      <c r="O2039" s="25"/>
      <c r="P2039" s="25"/>
      <c r="Q2039" s="26"/>
      <c r="R2039" s="25"/>
      <c r="S2039" s="25"/>
      <c r="T2039" s="27">
        <f t="shared" si="156"/>
        <v>0</v>
      </c>
      <c r="U2039" s="27">
        <f t="shared" si="157"/>
        <v>0</v>
      </c>
      <c r="V2039" s="25"/>
      <c r="W2039" s="27" t="str">
        <f t="shared" si="158"/>
        <v/>
      </c>
      <c r="X2039" s="43" t="str">
        <f t="shared" si="159"/>
        <v>OK</v>
      </c>
      <c r="Y2039" s="681" t="str">
        <f t="shared" si="160"/>
        <v/>
      </c>
    </row>
    <row r="2040" spans="1:25" x14ac:dyDescent="0.25">
      <c r="A2040" s="68" t="str">
        <f>'0'!$A$4</f>
        <v>………………..</v>
      </c>
      <c r="B2040" s="341">
        <f>'0'!$A$2</f>
        <v>46112</v>
      </c>
      <c r="C2040" s="341" t="s">
        <v>1246</v>
      </c>
      <c r="D2040" s="22"/>
      <c r="E2040" s="23"/>
      <c r="F2040" s="14"/>
      <c r="G2040" s="23"/>
      <c r="H2040" s="22"/>
      <c r="I2040" s="24"/>
      <c r="J2040" s="24"/>
      <c r="K2040" s="25"/>
      <c r="L2040" s="25"/>
      <c r="M2040" s="25"/>
      <c r="N2040" s="25"/>
      <c r="O2040" s="25"/>
      <c r="P2040" s="25"/>
      <c r="Q2040" s="26"/>
      <c r="R2040" s="25"/>
      <c r="S2040" s="25"/>
      <c r="T2040" s="27">
        <f t="shared" si="156"/>
        <v>0</v>
      </c>
      <c r="U2040" s="27">
        <f t="shared" si="157"/>
        <v>0</v>
      </c>
      <c r="V2040" s="25"/>
      <c r="W2040" s="27" t="str">
        <f t="shared" si="158"/>
        <v/>
      </c>
      <c r="X2040" s="43" t="str">
        <f t="shared" si="159"/>
        <v>OK</v>
      </c>
      <c r="Y2040" s="681" t="str">
        <f t="shared" si="160"/>
        <v/>
      </c>
    </row>
    <row r="2041" spans="1:25" x14ac:dyDescent="0.25">
      <c r="A2041" s="68" t="str">
        <f>'0'!$A$4</f>
        <v>………………..</v>
      </c>
      <c r="B2041" s="341">
        <f>'0'!$A$2</f>
        <v>46112</v>
      </c>
      <c r="C2041" s="341" t="s">
        <v>1246</v>
      </c>
      <c r="D2041" s="22"/>
      <c r="E2041" s="23"/>
      <c r="F2041" s="14"/>
      <c r="G2041" s="23"/>
      <c r="H2041" s="22"/>
      <c r="I2041" s="24"/>
      <c r="J2041" s="24"/>
      <c r="K2041" s="25"/>
      <c r="L2041" s="25"/>
      <c r="M2041" s="25"/>
      <c r="N2041" s="25"/>
      <c r="O2041" s="25"/>
      <c r="P2041" s="25"/>
      <c r="Q2041" s="26"/>
      <c r="R2041" s="25"/>
      <c r="S2041" s="25"/>
      <c r="T2041" s="27">
        <f t="shared" si="156"/>
        <v>0</v>
      </c>
      <c r="U2041" s="27">
        <f t="shared" si="157"/>
        <v>0</v>
      </c>
      <c r="V2041" s="25"/>
      <c r="W2041" s="27" t="str">
        <f t="shared" si="158"/>
        <v/>
      </c>
      <c r="X2041" s="43" t="str">
        <f t="shared" si="159"/>
        <v>OK</v>
      </c>
      <c r="Y2041" s="681" t="str">
        <f t="shared" si="160"/>
        <v/>
      </c>
    </row>
    <row r="2042" spans="1:25" x14ac:dyDescent="0.25">
      <c r="A2042" s="68" t="str">
        <f>'0'!$A$4</f>
        <v>………………..</v>
      </c>
      <c r="B2042" s="341">
        <f>'0'!$A$2</f>
        <v>46112</v>
      </c>
      <c r="C2042" s="341" t="s">
        <v>1246</v>
      </c>
      <c r="D2042" s="22"/>
      <c r="E2042" s="23"/>
      <c r="F2042" s="14"/>
      <c r="G2042" s="23"/>
      <c r="H2042" s="22"/>
      <c r="I2042" s="24"/>
      <c r="J2042" s="24"/>
      <c r="K2042" s="25"/>
      <c r="L2042" s="25"/>
      <c r="M2042" s="25"/>
      <c r="N2042" s="25"/>
      <c r="O2042" s="25"/>
      <c r="P2042" s="25"/>
      <c r="Q2042" s="26"/>
      <c r="R2042" s="25"/>
      <c r="S2042" s="25"/>
      <c r="T2042" s="27">
        <f t="shared" si="156"/>
        <v>0</v>
      </c>
      <c r="U2042" s="27">
        <f t="shared" si="157"/>
        <v>0</v>
      </c>
      <c r="V2042" s="25"/>
      <c r="W2042" s="27" t="str">
        <f t="shared" si="158"/>
        <v/>
      </c>
      <c r="X2042" s="43" t="str">
        <f t="shared" si="159"/>
        <v>OK</v>
      </c>
      <c r="Y2042" s="681" t="str">
        <f t="shared" si="160"/>
        <v/>
      </c>
    </row>
    <row r="2043" spans="1:25" x14ac:dyDescent="0.25">
      <c r="A2043" s="68" t="str">
        <f>'0'!$A$4</f>
        <v>………………..</v>
      </c>
      <c r="B2043" s="341">
        <f>'0'!$A$2</f>
        <v>46112</v>
      </c>
      <c r="C2043" s="341" t="s">
        <v>1246</v>
      </c>
      <c r="D2043" s="22"/>
      <c r="E2043" s="23"/>
      <c r="F2043" s="14"/>
      <c r="G2043" s="23"/>
      <c r="H2043" s="22"/>
      <c r="I2043" s="24"/>
      <c r="J2043" s="24"/>
      <c r="K2043" s="25"/>
      <c r="L2043" s="25"/>
      <c r="M2043" s="25"/>
      <c r="N2043" s="25"/>
      <c r="O2043" s="25"/>
      <c r="P2043" s="25"/>
      <c r="Q2043" s="26"/>
      <c r="R2043" s="25"/>
      <c r="S2043" s="25"/>
      <c r="T2043" s="27">
        <f t="shared" si="156"/>
        <v>0</v>
      </c>
      <c r="U2043" s="27">
        <f t="shared" si="157"/>
        <v>0</v>
      </c>
      <c r="V2043" s="25"/>
      <c r="W2043" s="27" t="str">
        <f t="shared" si="158"/>
        <v/>
      </c>
      <c r="X2043" s="43" t="str">
        <f t="shared" si="159"/>
        <v>OK</v>
      </c>
      <c r="Y2043" s="681" t="str">
        <f t="shared" si="160"/>
        <v/>
      </c>
    </row>
    <row r="2044" spans="1:25" x14ac:dyDescent="0.25">
      <c r="A2044" s="68" t="str">
        <f>'0'!$A$4</f>
        <v>………………..</v>
      </c>
      <c r="B2044" s="341">
        <f>'0'!$A$2</f>
        <v>46112</v>
      </c>
      <c r="C2044" s="341" t="s">
        <v>1246</v>
      </c>
      <c r="D2044" s="22"/>
      <c r="E2044" s="23"/>
      <c r="F2044" s="14"/>
      <c r="G2044" s="23"/>
      <c r="H2044" s="22"/>
      <c r="I2044" s="24"/>
      <c r="J2044" s="24"/>
      <c r="K2044" s="25"/>
      <c r="L2044" s="25"/>
      <c r="M2044" s="25"/>
      <c r="N2044" s="25"/>
      <c r="O2044" s="25"/>
      <c r="P2044" s="25"/>
      <c r="Q2044" s="26"/>
      <c r="R2044" s="25"/>
      <c r="S2044" s="25"/>
      <c r="T2044" s="27">
        <f t="shared" si="156"/>
        <v>0</v>
      </c>
      <c r="U2044" s="27">
        <f t="shared" si="157"/>
        <v>0</v>
      </c>
      <c r="V2044" s="25"/>
      <c r="W2044" s="27" t="str">
        <f t="shared" si="158"/>
        <v/>
      </c>
      <c r="X2044" s="43" t="str">
        <f t="shared" si="159"/>
        <v>OK</v>
      </c>
      <c r="Y2044" s="681" t="str">
        <f t="shared" si="160"/>
        <v/>
      </c>
    </row>
    <row r="2045" spans="1:25" x14ac:dyDescent="0.25">
      <c r="A2045" s="68" t="str">
        <f>'0'!$A$4</f>
        <v>………………..</v>
      </c>
      <c r="B2045" s="341">
        <f>'0'!$A$2</f>
        <v>46112</v>
      </c>
      <c r="C2045" s="341" t="s">
        <v>1246</v>
      </c>
      <c r="D2045" s="22"/>
      <c r="E2045" s="23"/>
      <c r="F2045" s="14"/>
      <c r="G2045" s="23"/>
      <c r="H2045" s="22"/>
      <c r="I2045" s="24"/>
      <c r="J2045" s="24"/>
      <c r="K2045" s="25"/>
      <c r="L2045" s="25"/>
      <c r="M2045" s="25"/>
      <c r="N2045" s="25"/>
      <c r="O2045" s="25"/>
      <c r="P2045" s="25"/>
      <c r="Q2045" s="26"/>
      <c r="R2045" s="25"/>
      <c r="S2045" s="25"/>
      <c r="T2045" s="27">
        <f t="shared" si="156"/>
        <v>0</v>
      </c>
      <c r="U2045" s="27">
        <f t="shared" si="157"/>
        <v>0</v>
      </c>
      <c r="V2045" s="25"/>
      <c r="W2045" s="27" t="str">
        <f t="shared" si="158"/>
        <v/>
      </c>
      <c r="X2045" s="43" t="str">
        <f t="shared" si="159"/>
        <v>OK</v>
      </c>
      <c r="Y2045" s="681" t="str">
        <f t="shared" si="160"/>
        <v/>
      </c>
    </row>
    <row r="2046" spans="1:25" x14ac:dyDescent="0.25">
      <c r="A2046" s="68" t="str">
        <f>'0'!$A$4</f>
        <v>………………..</v>
      </c>
      <c r="B2046" s="341">
        <f>'0'!$A$2</f>
        <v>46112</v>
      </c>
      <c r="C2046" s="341" t="s">
        <v>1246</v>
      </c>
      <c r="D2046" s="22"/>
      <c r="E2046" s="23"/>
      <c r="F2046" s="14"/>
      <c r="G2046" s="23"/>
      <c r="H2046" s="22"/>
      <c r="I2046" s="24"/>
      <c r="J2046" s="24"/>
      <c r="K2046" s="25"/>
      <c r="L2046" s="25"/>
      <c r="M2046" s="25"/>
      <c r="N2046" s="25"/>
      <c r="O2046" s="25"/>
      <c r="P2046" s="25"/>
      <c r="Q2046" s="26"/>
      <c r="R2046" s="25"/>
      <c r="S2046" s="25"/>
      <c r="T2046" s="27">
        <f t="shared" si="156"/>
        <v>0</v>
      </c>
      <c r="U2046" s="27">
        <f t="shared" si="157"/>
        <v>0</v>
      </c>
      <c r="V2046" s="25"/>
      <c r="W2046" s="27" t="str">
        <f t="shared" si="158"/>
        <v/>
      </c>
      <c r="X2046" s="43" t="str">
        <f t="shared" si="159"/>
        <v>OK</v>
      </c>
      <c r="Y2046" s="681" t="str">
        <f t="shared" si="160"/>
        <v/>
      </c>
    </row>
    <row r="2047" spans="1:25" x14ac:dyDescent="0.25">
      <c r="A2047" s="68" t="str">
        <f>'0'!$A$4</f>
        <v>………………..</v>
      </c>
      <c r="B2047" s="341">
        <f>'0'!$A$2</f>
        <v>46112</v>
      </c>
      <c r="C2047" s="341" t="s">
        <v>1246</v>
      </c>
      <c r="D2047" s="22"/>
      <c r="E2047" s="23"/>
      <c r="F2047" s="14"/>
      <c r="G2047" s="23"/>
      <c r="H2047" s="22"/>
      <c r="I2047" s="24"/>
      <c r="J2047" s="24"/>
      <c r="K2047" s="25"/>
      <c r="L2047" s="25"/>
      <c r="M2047" s="25"/>
      <c r="N2047" s="25"/>
      <c r="O2047" s="25"/>
      <c r="P2047" s="25"/>
      <c r="Q2047" s="26"/>
      <c r="R2047" s="25"/>
      <c r="S2047" s="25"/>
      <c r="T2047" s="27">
        <f t="shared" si="156"/>
        <v>0</v>
      </c>
      <c r="U2047" s="27">
        <f t="shared" si="157"/>
        <v>0</v>
      </c>
      <c r="V2047" s="25"/>
      <c r="W2047" s="27" t="str">
        <f t="shared" si="158"/>
        <v/>
      </c>
      <c r="X2047" s="43" t="str">
        <f t="shared" si="159"/>
        <v>OK</v>
      </c>
      <c r="Y2047" s="681" t="str">
        <f t="shared" si="160"/>
        <v/>
      </c>
    </row>
    <row r="2048" spans="1:25" x14ac:dyDescent="0.25">
      <c r="A2048" s="68" t="str">
        <f>'0'!$A$4</f>
        <v>………………..</v>
      </c>
      <c r="B2048" s="341">
        <f>'0'!$A$2</f>
        <v>46112</v>
      </c>
      <c r="C2048" s="341" t="s">
        <v>1246</v>
      </c>
      <c r="D2048" s="22"/>
      <c r="E2048" s="23"/>
      <c r="F2048" s="14"/>
      <c r="G2048" s="23"/>
      <c r="H2048" s="22"/>
      <c r="I2048" s="24"/>
      <c r="J2048" s="24"/>
      <c r="K2048" s="25"/>
      <c r="L2048" s="25"/>
      <c r="M2048" s="25"/>
      <c r="N2048" s="25"/>
      <c r="O2048" s="25"/>
      <c r="P2048" s="25"/>
      <c r="Q2048" s="26"/>
      <c r="R2048" s="25"/>
      <c r="S2048" s="25"/>
      <c r="T2048" s="27">
        <f t="shared" si="156"/>
        <v>0</v>
      </c>
      <c r="U2048" s="27">
        <f t="shared" si="157"/>
        <v>0</v>
      </c>
      <c r="V2048" s="25"/>
      <c r="W2048" s="27" t="str">
        <f t="shared" si="158"/>
        <v/>
      </c>
      <c r="X2048" s="43" t="str">
        <f t="shared" si="159"/>
        <v>OK</v>
      </c>
      <c r="Y2048" s="681" t="str">
        <f t="shared" si="160"/>
        <v/>
      </c>
    </row>
    <row r="2049" spans="1:25" x14ac:dyDescent="0.25">
      <c r="A2049" s="68" t="str">
        <f>'0'!$A$4</f>
        <v>………………..</v>
      </c>
      <c r="B2049" s="341">
        <f>'0'!$A$2</f>
        <v>46112</v>
      </c>
      <c r="C2049" s="341" t="s">
        <v>1246</v>
      </c>
      <c r="D2049" s="22"/>
      <c r="E2049" s="23"/>
      <c r="F2049" s="14"/>
      <c r="G2049" s="23"/>
      <c r="H2049" s="22"/>
      <c r="I2049" s="24"/>
      <c r="J2049" s="24"/>
      <c r="K2049" s="25"/>
      <c r="L2049" s="25"/>
      <c r="M2049" s="25"/>
      <c r="N2049" s="25"/>
      <c r="O2049" s="25"/>
      <c r="P2049" s="25"/>
      <c r="Q2049" s="26"/>
      <c r="R2049" s="25"/>
      <c r="S2049" s="25"/>
      <c r="T2049" s="27">
        <f t="shared" si="156"/>
        <v>0</v>
      </c>
      <c r="U2049" s="27">
        <f t="shared" si="157"/>
        <v>0</v>
      </c>
      <c r="V2049" s="25"/>
      <c r="W2049" s="27" t="str">
        <f t="shared" si="158"/>
        <v/>
      </c>
      <c r="X2049" s="43" t="str">
        <f t="shared" si="159"/>
        <v>OK</v>
      </c>
      <c r="Y2049" s="681" t="str">
        <f t="shared" si="160"/>
        <v/>
      </c>
    </row>
    <row r="2050" spans="1:25" x14ac:dyDescent="0.25">
      <c r="A2050" s="68" t="str">
        <f>'0'!$A$4</f>
        <v>………………..</v>
      </c>
      <c r="B2050" s="341">
        <f>'0'!$A$2</f>
        <v>46112</v>
      </c>
      <c r="C2050" s="341" t="s">
        <v>1246</v>
      </c>
      <c r="D2050" s="22"/>
      <c r="E2050" s="23"/>
      <c r="F2050" s="14"/>
      <c r="G2050" s="23"/>
      <c r="H2050" s="22"/>
      <c r="I2050" s="24"/>
      <c r="J2050" s="24"/>
      <c r="K2050" s="25"/>
      <c r="L2050" s="25"/>
      <c r="M2050" s="25"/>
      <c r="N2050" s="25"/>
      <c r="O2050" s="25"/>
      <c r="P2050" s="25"/>
      <c r="Q2050" s="26"/>
      <c r="R2050" s="25"/>
      <c r="S2050" s="25"/>
      <c r="T2050" s="27">
        <f t="shared" si="156"/>
        <v>0</v>
      </c>
      <c r="U2050" s="27">
        <f t="shared" si="157"/>
        <v>0</v>
      </c>
      <c r="V2050" s="25"/>
      <c r="W2050" s="27" t="str">
        <f t="shared" si="158"/>
        <v/>
      </c>
      <c r="X2050" s="43" t="str">
        <f t="shared" si="159"/>
        <v>OK</v>
      </c>
      <c r="Y2050" s="681" t="str">
        <f t="shared" si="160"/>
        <v/>
      </c>
    </row>
    <row r="2051" spans="1:25" x14ac:dyDescent="0.25">
      <c r="A2051" s="68" t="str">
        <f>'0'!$A$4</f>
        <v>………………..</v>
      </c>
      <c r="B2051" s="341">
        <f>'0'!$A$2</f>
        <v>46112</v>
      </c>
      <c r="C2051" s="341" t="s">
        <v>1246</v>
      </c>
      <c r="D2051" s="22"/>
      <c r="E2051" s="23"/>
      <c r="F2051" s="14"/>
      <c r="G2051" s="23"/>
      <c r="H2051" s="22"/>
      <c r="I2051" s="24"/>
      <c r="J2051" s="24"/>
      <c r="K2051" s="25"/>
      <c r="L2051" s="25"/>
      <c r="M2051" s="25"/>
      <c r="N2051" s="25"/>
      <c r="O2051" s="25"/>
      <c r="P2051" s="25"/>
      <c r="Q2051" s="26"/>
      <c r="R2051" s="25"/>
      <c r="S2051" s="25"/>
      <c r="T2051" s="27">
        <f t="shared" si="156"/>
        <v>0</v>
      </c>
      <c r="U2051" s="27">
        <f t="shared" si="157"/>
        <v>0</v>
      </c>
      <c r="V2051" s="25"/>
      <c r="W2051" s="27" t="str">
        <f t="shared" si="158"/>
        <v/>
      </c>
      <c r="X2051" s="43" t="str">
        <f t="shared" si="159"/>
        <v>OK</v>
      </c>
      <c r="Y2051" s="681" t="str">
        <f t="shared" si="160"/>
        <v/>
      </c>
    </row>
    <row r="2052" spans="1:25" x14ac:dyDescent="0.25">
      <c r="A2052" s="68" t="str">
        <f>'0'!$A$4</f>
        <v>………………..</v>
      </c>
      <c r="B2052" s="341">
        <f>'0'!$A$2</f>
        <v>46112</v>
      </c>
      <c r="C2052" s="341" t="s">
        <v>1246</v>
      </c>
      <c r="D2052" s="22"/>
      <c r="E2052" s="23"/>
      <c r="F2052" s="14"/>
      <c r="G2052" s="23"/>
      <c r="H2052" s="22"/>
      <c r="I2052" s="24"/>
      <c r="J2052" s="24"/>
      <c r="K2052" s="25"/>
      <c r="L2052" s="25"/>
      <c r="M2052" s="25"/>
      <c r="N2052" s="25"/>
      <c r="O2052" s="25"/>
      <c r="P2052" s="25"/>
      <c r="Q2052" s="26"/>
      <c r="R2052" s="25"/>
      <c r="S2052" s="25"/>
      <c r="T2052" s="27">
        <f t="shared" si="156"/>
        <v>0</v>
      </c>
      <c r="U2052" s="27">
        <f t="shared" si="157"/>
        <v>0</v>
      </c>
      <c r="V2052" s="25"/>
      <c r="W2052" s="27" t="str">
        <f t="shared" si="158"/>
        <v/>
      </c>
      <c r="X2052" s="43" t="str">
        <f t="shared" si="159"/>
        <v>OK</v>
      </c>
      <c r="Y2052" s="681" t="str">
        <f t="shared" si="160"/>
        <v/>
      </c>
    </row>
    <row r="2053" spans="1:25" x14ac:dyDescent="0.25">
      <c r="A2053" s="68" t="str">
        <f>'0'!$A$4</f>
        <v>………………..</v>
      </c>
      <c r="B2053" s="341">
        <f>'0'!$A$2</f>
        <v>46112</v>
      </c>
      <c r="C2053" s="341" t="s">
        <v>1246</v>
      </c>
      <c r="D2053" s="22"/>
      <c r="E2053" s="23"/>
      <c r="F2053" s="14"/>
      <c r="G2053" s="23"/>
      <c r="H2053" s="22"/>
      <c r="I2053" s="24"/>
      <c r="J2053" s="24"/>
      <c r="K2053" s="25"/>
      <c r="L2053" s="25"/>
      <c r="M2053" s="25"/>
      <c r="N2053" s="25"/>
      <c r="O2053" s="25"/>
      <c r="P2053" s="25"/>
      <c r="Q2053" s="26"/>
      <c r="R2053" s="25"/>
      <c r="S2053" s="25"/>
      <c r="T2053" s="27">
        <f t="shared" si="156"/>
        <v>0</v>
      </c>
      <c r="U2053" s="27">
        <f t="shared" si="157"/>
        <v>0</v>
      </c>
      <c r="V2053" s="25"/>
      <c r="W2053" s="27" t="str">
        <f t="shared" si="158"/>
        <v/>
      </c>
      <c r="X2053" s="43" t="str">
        <f t="shared" si="159"/>
        <v>OK</v>
      </c>
      <c r="Y2053" s="681" t="str">
        <f t="shared" si="160"/>
        <v/>
      </c>
    </row>
    <row r="2054" spans="1:25" x14ac:dyDescent="0.25">
      <c r="A2054" s="68" t="str">
        <f>'0'!$A$4</f>
        <v>………………..</v>
      </c>
      <c r="B2054" s="341">
        <f>'0'!$A$2</f>
        <v>46112</v>
      </c>
      <c r="C2054" s="341" t="s">
        <v>1246</v>
      </c>
      <c r="D2054" s="22"/>
      <c r="E2054" s="23"/>
      <c r="F2054" s="14"/>
      <c r="G2054" s="23"/>
      <c r="H2054" s="22"/>
      <c r="I2054" s="24"/>
      <c r="J2054" s="24"/>
      <c r="K2054" s="25"/>
      <c r="L2054" s="25"/>
      <c r="M2054" s="25"/>
      <c r="N2054" s="25"/>
      <c r="O2054" s="25"/>
      <c r="P2054" s="25"/>
      <c r="Q2054" s="26"/>
      <c r="R2054" s="25"/>
      <c r="S2054" s="25"/>
      <c r="T2054" s="27">
        <f t="shared" si="156"/>
        <v>0</v>
      </c>
      <c r="U2054" s="27">
        <f t="shared" si="157"/>
        <v>0</v>
      </c>
      <c r="V2054" s="25"/>
      <c r="W2054" s="27" t="str">
        <f t="shared" si="158"/>
        <v/>
      </c>
      <c r="X2054" s="43" t="str">
        <f t="shared" si="159"/>
        <v>OK</v>
      </c>
      <c r="Y2054" s="681" t="str">
        <f t="shared" si="160"/>
        <v/>
      </c>
    </row>
    <row r="2055" spans="1:25" x14ac:dyDescent="0.25">
      <c r="A2055" s="68" t="str">
        <f>'0'!$A$4</f>
        <v>………………..</v>
      </c>
      <c r="B2055" s="341">
        <f>'0'!$A$2</f>
        <v>46112</v>
      </c>
      <c r="C2055" s="341" t="s">
        <v>1246</v>
      </c>
      <c r="D2055" s="22"/>
      <c r="E2055" s="23"/>
      <c r="F2055" s="14"/>
      <c r="G2055" s="23"/>
      <c r="H2055" s="22"/>
      <c r="I2055" s="24"/>
      <c r="J2055" s="24"/>
      <c r="K2055" s="25"/>
      <c r="L2055" s="25"/>
      <c r="M2055" s="25"/>
      <c r="N2055" s="25"/>
      <c r="O2055" s="25"/>
      <c r="P2055" s="25"/>
      <c r="Q2055" s="26"/>
      <c r="R2055" s="25"/>
      <c r="S2055" s="25"/>
      <c r="T2055" s="27">
        <f t="shared" si="156"/>
        <v>0</v>
      </c>
      <c r="U2055" s="27">
        <f t="shared" si="157"/>
        <v>0</v>
      </c>
      <c r="V2055" s="25"/>
      <c r="W2055" s="27" t="str">
        <f t="shared" si="158"/>
        <v/>
      </c>
      <c r="X2055" s="43" t="str">
        <f t="shared" si="159"/>
        <v>OK</v>
      </c>
      <c r="Y2055" s="681" t="str">
        <f t="shared" si="160"/>
        <v/>
      </c>
    </row>
    <row r="2056" spans="1:25" x14ac:dyDescent="0.25">
      <c r="A2056" s="68" t="str">
        <f>'0'!$A$4</f>
        <v>………………..</v>
      </c>
      <c r="B2056" s="341">
        <f>'0'!$A$2</f>
        <v>46112</v>
      </c>
      <c r="C2056" s="341" t="s">
        <v>1246</v>
      </c>
      <c r="D2056" s="22"/>
      <c r="E2056" s="23"/>
      <c r="F2056" s="14"/>
      <c r="G2056" s="23"/>
      <c r="H2056" s="22"/>
      <c r="I2056" s="24"/>
      <c r="J2056" s="24"/>
      <c r="K2056" s="25"/>
      <c r="L2056" s="25"/>
      <c r="M2056" s="25"/>
      <c r="N2056" s="25"/>
      <c r="O2056" s="25"/>
      <c r="P2056" s="25"/>
      <c r="Q2056" s="26"/>
      <c r="R2056" s="25"/>
      <c r="S2056" s="25"/>
      <c r="T2056" s="27">
        <f t="shared" si="156"/>
        <v>0</v>
      </c>
      <c r="U2056" s="27">
        <f t="shared" si="157"/>
        <v>0</v>
      </c>
      <c r="V2056" s="25"/>
      <c r="W2056" s="27" t="str">
        <f t="shared" si="158"/>
        <v/>
      </c>
      <c r="X2056" s="43" t="str">
        <f t="shared" si="159"/>
        <v>OK</v>
      </c>
      <c r="Y2056" s="681" t="str">
        <f t="shared" si="160"/>
        <v/>
      </c>
    </row>
    <row r="2057" spans="1:25" x14ac:dyDescent="0.25">
      <c r="A2057" s="68" t="str">
        <f>'0'!$A$4</f>
        <v>………………..</v>
      </c>
      <c r="B2057" s="341">
        <f>'0'!$A$2</f>
        <v>46112</v>
      </c>
      <c r="C2057" s="341" t="s">
        <v>1246</v>
      </c>
      <c r="D2057" s="22"/>
      <c r="E2057" s="23"/>
      <c r="F2057" s="14"/>
      <c r="G2057" s="23"/>
      <c r="H2057" s="22"/>
      <c r="I2057" s="24"/>
      <c r="J2057" s="24"/>
      <c r="K2057" s="25"/>
      <c r="L2057" s="25"/>
      <c r="M2057" s="25"/>
      <c r="N2057" s="25"/>
      <c r="O2057" s="25"/>
      <c r="P2057" s="25"/>
      <c r="Q2057" s="26"/>
      <c r="R2057" s="25"/>
      <c r="S2057" s="25"/>
      <c r="T2057" s="27">
        <f t="shared" ref="T2057:T2120" si="161">N2057+P2057-R2057</f>
        <v>0</v>
      </c>
      <c r="U2057" s="27">
        <f t="shared" ref="U2057:U2120" si="162">O2057+Q2057-S2057</f>
        <v>0</v>
      </c>
      <c r="V2057" s="25"/>
      <c r="W2057" s="27" t="str">
        <f t="shared" ref="W2057:W2120" si="163">IF(K2057="","",K2057-M2057-(P2057-Q2057))</f>
        <v/>
      </c>
      <c r="X2057" s="43" t="str">
        <f t="shared" ref="X2057:X2120" si="164">IF(ROUND(T2057-V2057,2)&gt;=0,"OK","Просрочието не може да надхвърля задължението")</f>
        <v>OK</v>
      </c>
      <c r="Y2057" s="681" t="str">
        <f t="shared" ref="Y2057:Y2120" si="165">IF(COUNTBLANK(D2057:W2057)=18,"",IF(D2057="999999999","",IF(ISNUMBER(VALUE(D2057)),IF(LEN(D2057)&lt;&gt;9,"Въведеното ЕИК е твърде късо или твърде дълго",IF(OR(MOD(MID(D2057,1,1)*1+MID(D2057,2,1)*2+MID(D2057,3,1)*3+MID(D2057,4,1)*4+MID(D2057,5,1)*5+MID(D2057,6,1)*6+MID(D2057,7,1)*7+MID(D2057,8,1)*8,11)-MID(D2057,9,1)=0,AND(MOD(MID(D2057,1,1)*3+MID(D2057,2,1)*4+MID(D2057,3,1)*5+MID(D2057,4,1)*6+MID(D2057,5,1)*7+MID(D2057,6,1)*8+MID(D2057,7,1)*9+MID(D2057,8,1)*10,11)=10,MID(D2057,9,1)*1=0),MOD(MID(D2057,1,1)*3+MID(D2057,2,1)*4+MID(D2057,3,1)*5+MID(D2057,4,1)*6+MID(D2057,5,1)*7+MID(D2057,6,1)*8+MID(D2057,7,1)*9+MID(D2057,8,1)*10,11)-MID(D2057,9,1)=0),"","Въведеното ЕИК е невалидно")),"Въведеното ЕИК съдържа непозволени символи")))</f>
        <v/>
      </c>
    </row>
    <row r="2058" spans="1:25" x14ac:dyDescent="0.25">
      <c r="A2058" s="68" t="str">
        <f>'0'!$A$4</f>
        <v>………………..</v>
      </c>
      <c r="B2058" s="341">
        <f>'0'!$A$2</f>
        <v>46112</v>
      </c>
      <c r="C2058" s="341" t="s">
        <v>1246</v>
      </c>
      <c r="D2058" s="22"/>
      <c r="E2058" s="23"/>
      <c r="F2058" s="14"/>
      <c r="G2058" s="23"/>
      <c r="H2058" s="22"/>
      <c r="I2058" s="24"/>
      <c r="J2058" s="24"/>
      <c r="K2058" s="25"/>
      <c r="L2058" s="25"/>
      <c r="M2058" s="25"/>
      <c r="N2058" s="25"/>
      <c r="O2058" s="25"/>
      <c r="P2058" s="25"/>
      <c r="Q2058" s="26"/>
      <c r="R2058" s="25"/>
      <c r="S2058" s="25"/>
      <c r="T2058" s="27">
        <f t="shared" si="161"/>
        <v>0</v>
      </c>
      <c r="U2058" s="27">
        <f t="shared" si="162"/>
        <v>0</v>
      </c>
      <c r="V2058" s="25"/>
      <c r="W2058" s="27" t="str">
        <f t="shared" si="163"/>
        <v/>
      </c>
      <c r="X2058" s="43" t="str">
        <f t="shared" si="164"/>
        <v>OK</v>
      </c>
      <c r="Y2058" s="681" t="str">
        <f t="shared" si="165"/>
        <v/>
      </c>
    </row>
    <row r="2059" spans="1:25" x14ac:dyDescent="0.25">
      <c r="A2059" s="68" t="str">
        <f>'0'!$A$4</f>
        <v>………………..</v>
      </c>
      <c r="B2059" s="341">
        <f>'0'!$A$2</f>
        <v>46112</v>
      </c>
      <c r="C2059" s="341" t="s">
        <v>1246</v>
      </c>
      <c r="D2059" s="22"/>
      <c r="E2059" s="23"/>
      <c r="F2059" s="14"/>
      <c r="G2059" s="23"/>
      <c r="H2059" s="22"/>
      <c r="I2059" s="24"/>
      <c r="J2059" s="24"/>
      <c r="K2059" s="25"/>
      <c r="L2059" s="25"/>
      <c r="M2059" s="25"/>
      <c r="N2059" s="25"/>
      <c r="O2059" s="25"/>
      <c r="P2059" s="25"/>
      <c r="Q2059" s="26"/>
      <c r="R2059" s="25"/>
      <c r="S2059" s="25"/>
      <c r="T2059" s="27">
        <f t="shared" si="161"/>
        <v>0</v>
      </c>
      <c r="U2059" s="27">
        <f t="shared" si="162"/>
        <v>0</v>
      </c>
      <c r="V2059" s="25"/>
      <c r="W2059" s="27" t="str">
        <f t="shared" si="163"/>
        <v/>
      </c>
      <c r="X2059" s="43" t="str">
        <f t="shared" si="164"/>
        <v>OK</v>
      </c>
      <c r="Y2059" s="681" t="str">
        <f t="shared" si="165"/>
        <v/>
      </c>
    </row>
    <row r="2060" spans="1:25" x14ac:dyDescent="0.25">
      <c r="A2060" s="68" t="str">
        <f>'0'!$A$4</f>
        <v>………………..</v>
      </c>
      <c r="B2060" s="341">
        <f>'0'!$A$2</f>
        <v>46112</v>
      </c>
      <c r="C2060" s="341" t="s">
        <v>1246</v>
      </c>
      <c r="D2060" s="22"/>
      <c r="E2060" s="23"/>
      <c r="F2060" s="14"/>
      <c r="G2060" s="23"/>
      <c r="H2060" s="22"/>
      <c r="I2060" s="24"/>
      <c r="J2060" s="24"/>
      <c r="K2060" s="25"/>
      <c r="L2060" s="25"/>
      <c r="M2060" s="25"/>
      <c r="N2060" s="25"/>
      <c r="O2060" s="25"/>
      <c r="P2060" s="25"/>
      <c r="Q2060" s="26"/>
      <c r="R2060" s="25"/>
      <c r="S2060" s="25"/>
      <c r="T2060" s="27">
        <f t="shared" si="161"/>
        <v>0</v>
      </c>
      <c r="U2060" s="27">
        <f t="shared" si="162"/>
        <v>0</v>
      </c>
      <c r="V2060" s="25"/>
      <c r="W2060" s="27" t="str">
        <f t="shared" si="163"/>
        <v/>
      </c>
      <c r="X2060" s="43" t="str">
        <f t="shared" si="164"/>
        <v>OK</v>
      </c>
      <c r="Y2060" s="681" t="str">
        <f t="shared" si="165"/>
        <v/>
      </c>
    </row>
    <row r="2061" spans="1:25" x14ac:dyDescent="0.25">
      <c r="A2061" s="68" t="str">
        <f>'0'!$A$4</f>
        <v>………………..</v>
      </c>
      <c r="B2061" s="341">
        <f>'0'!$A$2</f>
        <v>46112</v>
      </c>
      <c r="C2061" s="341" t="s">
        <v>1246</v>
      </c>
      <c r="D2061" s="22"/>
      <c r="E2061" s="23"/>
      <c r="F2061" s="14"/>
      <c r="G2061" s="23"/>
      <c r="H2061" s="22"/>
      <c r="I2061" s="24"/>
      <c r="J2061" s="24"/>
      <c r="K2061" s="25"/>
      <c r="L2061" s="25"/>
      <c r="M2061" s="25"/>
      <c r="N2061" s="25"/>
      <c r="O2061" s="25"/>
      <c r="P2061" s="25"/>
      <c r="Q2061" s="26"/>
      <c r="R2061" s="25"/>
      <c r="S2061" s="25"/>
      <c r="T2061" s="27">
        <f t="shared" si="161"/>
        <v>0</v>
      </c>
      <c r="U2061" s="27">
        <f t="shared" si="162"/>
        <v>0</v>
      </c>
      <c r="V2061" s="25"/>
      <c r="W2061" s="27" t="str">
        <f t="shared" si="163"/>
        <v/>
      </c>
      <c r="X2061" s="43" t="str">
        <f t="shared" si="164"/>
        <v>OK</v>
      </c>
      <c r="Y2061" s="681" t="str">
        <f t="shared" si="165"/>
        <v/>
      </c>
    </row>
    <row r="2062" spans="1:25" x14ac:dyDescent="0.25">
      <c r="A2062" s="68" t="str">
        <f>'0'!$A$4</f>
        <v>………………..</v>
      </c>
      <c r="B2062" s="341">
        <f>'0'!$A$2</f>
        <v>46112</v>
      </c>
      <c r="C2062" s="341" t="s">
        <v>1246</v>
      </c>
      <c r="D2062" s="22"/>
      <c r="E2062" s="23"/>
      <c r="F2062" s="14"/>
      <c r="G2062" s="23"/>
      <c r="H2062" s="22"/>
      <c r="I2062" s="24"/>
      <c r="J2062" s="24"/>
      <c r="K2062" s="25"/>
      <c r="L2062" s="25"/>
      <c r="M2062" s="25"/>
      <c r="N2062" s="25"/>
      <c r="O2062" s="25"/>
      <c r="P2062" s="25"/>
      <c r="Q2062" s="26"/>
      <c r="R2062" s="25"/>
      <c r="S2062" s="25"/>
      <c r="T2062" s="27">
        <f t="shared" si="161"/>
        <v>0</v>
      </c>
      <c r="U2062" s="27">
        <f t="shared" si="162"/>
        <v>0</v>
      </c>
      <c r="V2062" s="25"/>
      <c r="W2062" s="27" t="str">
        <f t="shared" si="163"/>
        <v/>
      </c>
      <c r="X2062" s="43" t="str">
        <f t="shared" si="164"/>
        <v>OK</v>
      </c>
      <c r="Y2062" s="681" t="str">
        <f t="shared" si="165"/>
        <v/>
      </c>
    </row>
    <row r="2063" spans="1:25" x14ac:dyDescent="0.25">
      <c r="A2063" s="68" t="str">
        <f>'0'!$A$4</f>
        <v>………………..</v>
      </c>
      <c r="B2063" s="341">
        <f>'0'!$A$2</f>
        <v>46112</v>
      </c>
      <c r="C2063" s="341" t="s">
        <v>1246</v>
      </c>
      <c r="D2063" s="22"/>
      <c r="E2063" s="23"/>
      <c r="F2063" s="14"/>
      <c r="G2063" s="23"/>
      <c r="H2063" s="22"/>
      <c r="I2063" s="24"/>
      <c r="J2063" s="24"/>
      <c r="K2063" s="25"/>
      <c r="L2063" s="25"/>
      <c r="M2063" s="25"/>
      <c r="N2063" s="25"/>
      <c r="O2063" s="25"/>
      <c r="P2063" s="25"/>
      <c r="Q2063" s="26"/>
      <c r="R2063" s="25"/>
      <c r="S2063" s="25"/>
      <c r="T2063" s="27">
        <f t="shared" si="161"/>
        <v>0</v>
      </c>
      <c r="U2063" s="27">
        <f t="shared" si="162"/>
        <v>0</v>
      </c>
      <c r="V2063" s="25"/>
      <c r="W2063" s="27" t="str">
        <f t="shared" si="163"/>
        <v/>
      </c>
      <c r="X2063" s="43" t="str">
        <f t="shared" si="164"/>
        <v>OK</v>
      </c>
      <c r="Y2063" s="681" t="str">
        <f t="shared" si="165"/>
        <v/>
      </c>
    </row>
    <row r="2064" spans="1:25" x14ac:dyDescent="0.25">
      <c r="A2064" s="68" t="str">
        <f>'0'!$A$4</f>
        <v>………………..</v>
      </c>
      <c r="B2064" s="341">
        <f>'0'!$A$2</f>
        <v>46112</v>
      </c>
      <c r="C2064" s="341" t="s">
        <v>1246</v>
      </c>
      <c r="D2064" s="22"/>
      <c r="E2064" s="23"/>
      <c r="F2064" s="14"/>
      <c r="G2064" s="23"/>
      <c r="H2064" s="22"/>
      <c r="I2064" s="24"/>
      <c r="J2064" s="24"/>
      <c r="K2064" s="25"/>
      <c r="L2064" s="25"/>
      <c r="M2064" s="25"/>
      <c r="N2064" s="25"/>
      <c r="O2064" s="25"/>
      <c r="P2064" s="25"/>
      <c r="Q2064" s="26"/>
      <c r="R2064" s="25"/>
      <c r="S2064" s="25"/>
      <c r="T2064" s="27">
        <f t="shared" si="161"/>
        <v>0</v>
      </c>
      <c r="U2064" s="27">
        <f t="shared" si="162"/>
        <v>0</v>
      </c>
      <c r="V2064" s="25"/>
      <c r="W2064" s="27" t="str">
        <f t="shared" si="163"/>
        <v/>
      </c>
      <c r="X2064" s="43" t="str">
        <f t="shared" si="164"/>
        <v>OK</v>
      </c>
      <c r="Y2064" s="681" t="str">
        <f t="shared" si="165"/>
        <v/>
      </c>
    </row>
    <row r="2065" spans="1:25" x14ac:dyDescent="0.25">
      <c r="A2065" s="68" t="str">
        <f>'0'!$A$4</f>
        <v>………………..</v>
      </c>
      <c r="B2065" s="341">
        <f>'0'!$A$2</f>
        <v>46112</v>
      </c>
      <c r="C2065" s="341" t="s">
        <v>1246</v>
      </c>
      <c r="D2065" s="22"/>
      <c r="E2065" s="23"/>
      <c r="F2065" s="14"/>
      <c r="G2065" s="23"/>
      <c r="H2065" s="22"/>
      <c r="I2065" s="24"/>
      <c r="J2065" s="24"/>
      <c r="K2065" s="25"/>
      <c r="L2065" s="25"/>
      <c r="M2065" s="25"/>
      <c r="N2065" s="25"/>
      <c r="O2065" s="25"/>
      <c r="P2065" s="25"/>
      <c r="Q2065" s="26"/>
      <c r="R2065" s="25"/>
      <c r="S2065" s="25"/>
      <c r="T2065" s="27">
        <f t="shared" si="161"/>
        <v>0</v>
      </c>
      <c r="U2065" s="27">
        <f t="shared" si="162"/>
        <v>0</v>
      </c>
      <c r="V2065" s="25"/>
      <c r="W2065" s="27" t="str">
        <f t="shared" si="163"/>
        <v/>
      </c>
      <c r="X2065" s="43" t="str">
        <f t="shared" si="164"/>
        <v>OK</v>
      </c>
      <c r="Y2065" s="681" t="str">
        <f t="shared" si="165"/>
        <v/>
      </c>
    </row>
    <row r="2066" spans="1:25" x14ac:dyDescent="0.25">
      <c r="A2066" s="68" t="str">
        <f>'0'!$A$4</f>
        <v>………………..</v>
      </c>
      <c r="B2066" s="341">
        <f>'0'!$A$2</f>
        <v>46112</v>
      </c>
      <c r="C2066" s="341" t="s">
        <v>1246</v>
      </c>
      <c r="D2066" s="22"/>
      <c r="E2066" s="23"/>
      <c r="F2066" s="14"/>
      <c r="G2066" s="23"/>
      <c r="H2066" s="22"/>
      <c r="I2066" s="24"/>
      <c r="J2066" s="24"/>
      <c r="K2066" s="25"/>
      <c r="L2066" s="25"/>
      <c r="M2066" s="25"/>
      <c r="N2066" s="25"/>
      <c r="O2066" s="25"/>
      <c r="P2066" s="25"/>
      <c r="Q2066" s="26"/>
      <c r="R2066" s="25"/>
      <c r="S2066" s="25"/>
      <c r="T2066" s="27">
        <f t="shared" si="161"/>
        <v>0</v>
      </c>
      <c r="U2066" s="27">
        <f t="shared" si="162"/>
        <v>0</v>
      </c>
      <c r="V2066" s="25"/>
      <c r="W2066" s="27" t="str">
        <f t="shared" si="163"/>
        <v/>
      </c>
      <c r="X2066" s="43" t="str">
        <f t="shared" si="164"/>
        <v>OK</v>
      </c>
      <c r="Y2066" s="681" t="str">
        <f t="shared" si="165"/>
        <v/>
      </c>
    </row>
    <row r="2067" spans="1:25" x14ac:dyDescent="0.25">
      <c r="A2067" s="68" t="str">
        <f>'0'!$A$4</f>
        <v>………………..</v>
      </c>
      <c r="B2067" s="341">
        <f>'0'!$A$2</f>
        <v>46112</v>
      </c>
      <c r="C2067" s="341" t="s">
        <v>1246</v>
      </c>
      <c r="D2067" s="22"/>
      <c r="E2067" s="23"/>
      <c r="F2067" s="14"/>
      <c r="G2067" s="23"/>
      <c r="H2067" s="22"/>
      <c r="I2067" s="24"/>
      <c r="J2067" s="24"/>
      <c r="K2067" s="25"/>
      <c r="L2067" s="25"/>
      <c r="M2067" s="25"/>
      <c r="N2067" s="25"/>
      <c r="O2067" s="25"/>
      <c r="P2067" s="25"/>
      <c r="Q2067" s="26"/>
      <c r="R2067" s="25"/>
      <c r="S2067" s="25"/>
      <c r="T2067" s="27">
        <f t="shared" si="161"/>
        <v>0</v>
      </c>
      <c r="U2067" s="27">
        <f t="shared" si="162"/>
        <v>0</v>
      </c>
      <c r="V2067" s="25"/>
      <c r="W2067" s="27" t="str">
        <f t="shared" si="163"/>
        <v/>
      </c>
      <c r="X2067" s="43" t="str">
        <f t="shared" si="164"/>
        <v>OK</v>
      </c>
      <c r="Y2067" s="681" t="str">
        <f t="shared" si="165"/>
        <v/>
      </c>
    </row>
    <row r="2068" spans="1:25" x14ac:dyDescent="0.25">
      <c r="A2068" s="68" t="str">
        <f>'0'!$A$4</f>
        <v>………………..</v>
      </c>
      <c r="B2068" s="341">
        <f>'0'!$A$2</f>
        <v>46112</v>
      </c>
      <c r="C2068" s="341" t="s">
        <v>1246</v>
      </c>
      <c r="D2068" s="22"/>
      <c r="E2068" s="23"/>
      <c r="F2068" s="14"/>
      <c r="G2068" s="23"/>
      <c r="H2068" s="22"/>
      <c r="I2068" s="24"/>
      <c r="J2068" s="24"/>
      <c r="K2068" s="25"/>
      <c r="L2068" s="25"/>
      <c r="M2068" s="25"/>
      <c r="N2068" s="25"/>
      <c r="O2068" s="25"/>
      <c r="P2068" s="25"/>
      <c r="Q2068" s="26"/>
      <c r="R2068" s="25"/>
      <c r="S2068" s="25"/>
      <c r="T2068" s="27">
        <f t="shared" si="161"/>
        <v>0</v>
      </c>
      <c r="U2068" s="27">
        <f t="shared" si="162"/>
        <v>0</v>
      </c>
      <c r="V2068" s="25"/>
      <c r="W2068" s="27" t="str">
        <f t="shared" si="163"/>
        <v/>
      </c>
      <c r="X2068" s="43" t="str">
        <f t="shared" si="164"/>
        <v>OK</v>
      </c>
      <c r="Y2068" s="681" t="str">
        <f t="shared" si="165"/>
        <v/>
      </c>
    </row>
    <row r="2069" spans="1:25" x14ac:dyDescent="0.25">
      <c r="A2069" s="68" t="str">
        <f>'0'!$A$4</f>
        <v>………………..</v>
      </c>
      <c r="B2069" s="341">
        <f>'0'!$A$2</f>
        <v>46112</v>
      </c>
      <c r="C2069" s="341" t="s">
        <v>1246</v>
      </c>
      <c r="D2069" s="22"/>
      <c r="E2069" s="23"/>
      <c r="F2069" s="14"/>
      <c r="G2069" s="23"/>
      <c r="H2069" s="22"/>
      <c r="I2069" s="24"/>
      <c r="J2069" s="24"/>
      <c r="K2069" s="25"/>
      <c r="L2069" s="25"/>
      <c r="M2069" s="25"/>
      <c r="N2069" s="25"/>
      <c r="O2069" s="25"/>
      <c r="P2069" s="25"/>
      <c r="Q2069" s="26"/>
      <c r="R2069" s="25"/>
      <c r="S2069" s="25"/>
      <c r="T2069" s="27">
        <f t="shared" si="161"/>
        <v>0</v>
      </c>
      <c r="U2069" s="27">
        <f t="shared" si="162"/>
        <v>0</v>
      </c>
      <c r="V2069" s="25"/>
      <c r="W2069" s="27" t="str">
        <f t="shared" si="163"/>
        <v/>
      </c>
      <c r="X2069" s="43" t="str">
        <f t="shared" si="164"/>
        <v>OK</v>
      </c>
      <c r="Y2069" s="681" t="str">
        <f t="shared" si="165"/>
        <v/>
      </c>
    </row>
    <row r="2070" spans="1:25" x14ac:dyDescent="0.25">
      <c r="A2070" s="68" t="str">
        <f>'0'!$A$4</f>
        <v>………………..</v>
      </c>
      <c r="B2070" s="341">
        <f>'0'!$A$2</f>
        <v>46112</v>
      </c>
      <c r="C2070" s="341" t="s">
        <v>1246</v>
      </c>
      <c r="D2070" s="22"/>
      <c r="E2070" s="23"/>
      <c r="F2070" s="14"/>
      <c r="G2070" s="23"/>
      <c r="H2070" s="22"/>
      <c r="I2070" s="24"/>
      <c r="J2070" s="24"/>
      <c r="K2070" s="25"/>
      <c r="L2070" s="25"/>
      <c r="M2070" s="25"/>
      <c r="N2070" s="25"/>
      <c r="O2070" s="25"/>
      <c r="P2070" s="25"/>
      <c r="Q2070" s="26"/>
      <c r="R2070" s="25"/>
      <c r="S2070" s="25"/>
      <c r="T2070" s="27">
        <f t="shared" si="161"/>
        <v>0</v>
      </c>
      <c r="U2070" s="27">
        <f t="shared" si="162"/>
        <v>0</v>
      </c>
      <c r="V2070" s="25"/>
      <c r="W2070" s="27" t="str">
        <f t="shared" si="163"/>
        <v/>
      </c>
      <c r="X2070" s="43" t="str">
        <f t="shared" si="164"/>
        <v>OK</v>
      </c>
      <c r="Y2070" s="681" t="str">
        <f t="shared" si="165"/>
        <v/>
      </c>
    </row>
    <row r="2071" spans="1:25" x14ac:dyDescent="0.25">
      <c r="A2071" s="68" t="str">
        <f>'0'!$A$4</f>
        <v>………………..</v>
      </c>
      <c r="B2071" s="341">
        <f>'0'!$A$2</f>
        <v>46112</v>
      </c>
      <c r="C2071" s="341" t="s">
        <v>1246</v>
      </c>
      <c r="D2071" s="22"/>
      <c r="E2071" s="23"/>
      <c r="F2071" s="14"/>
      <c r="G2071" s="23"/>
      <c r="H2071" s="22"/>
      <c r="I2071" s="24"/>
      <c r="J2071" s="24"/>
      <c r="K2071" s="25"/>
      <c r="L2071" s="25"/>
      <c r="M2071" s="25"/>
      <c r="N2071" s="25"/>
      <c r="O2071" s="25"/>
      <c r="P2071" s="25"/>
      <c r="Q2071" s="26"/>
      <c r="R2071" s="25"/>
      <c r="S2071" s="25"/>
      <c r="T2071" s="27">
        <f t="shared" si="161"/>
        <v>0</v>
      </c>
      <c r="U2071" s="27">
        <f t="shared" si="162"/>
        <v>0</v>
      </c>
      <c r="V2071" s="25"/>
      <c r="W2071" s="27" t="str">
        <f t="shared" si="163"/>
        <v/>
      </c>
      <c r="X2071" s="43" t="str">
        <f t="shared" si="164"/>
        <v>OK</v>
      </c>
      <c r="Y2071" s="681" t="str">
        <f t="shared" si="165"/>
        <v/>
      </c>
    </row>
    <row r="2072" spans="1:25" x14ac:dyDescent="0.25">
      <c r="A2072" s="68" t="str">
        <f>'0'!$A$4</f>
        <v>………………..</v>
      </c>
      <c r="B2072" s="341">
        <f>'0'!$A$2</f>
        <v>46112</v>
      </c>
      <c r="C2072" s="341" t="s">
        <v>1246</v>
      </c>
      <c r="D2072" s="22"/>
      <c r="E2072" s="23"/>
      <c r="F2072" s="14"/>
      <c r="G2072" s="23"/>
      <c r="H2072" s="22"/>
      <c r="I2072" s="24"/>
      <c r="J2072" s="24"/>
      <c r="K2072" s="25"/>
      <c r="L2072" s="25"/>
      <c r="M2072" s="25"/>
      <c r="N2072" s="25"/>
      <c r="O2072" s="25"/>
      <c r="P2072" s="25"/>
      <c r="Q2072" s="26"/>
      <c r="R2072" s="25"/>
      <c r="S2072" s="25"/>
      <c r="T2072" s="27">
        <f t="shared" si="161"/>
        <v>0</v>
      </c>
      <c r="U2072" s="27">
        <f t="shared" si="162"/>
        <v>0</v>
      </c>
      <c r="V2072" s="25"/>
      <c r="W2072" s="27" t="str">
        <f t="shared" si="163"/>
        <v/>
      </c>
      <c r="X2072" s="43" t="str">
        <f t="shared" si="164"/>
        <v>OK</v>
      </c>
      <c r="Y2072" s="681" t="str">
        <f t="shared" si="165"/>
        <v/>
      </c>
    </row>
    <row r="2073" spans="1:25" x14ac:dyDescent="0.25">
      <c r="A2073" s="68" t="str">
        <f>'0'!$A$4</f>
        <v>………………..</v>
      </c>
      <c r="B2073" s="341">
        <f>'0'!$A$2</f>
        <v>46112</v>
      </c>
      <c r="C2073" s="341" t="s">
        <v>1246</v>
      </c>
      <c r="D2073" s="22"/>
      <c r="E2073" s="23"/>
      <c r="F2073" s="14"/>
      <c r="G2073" s="23"/>
      <c r="H2073" s="22"/>
      <c r="I2073" s="24"/>
      <c r="J2073" s="24"/>
      <c r="K2073" s="25"/>
      <c r="L2073" s="25"/>
      <c r="M2073" s="25"/>
      <c r="N2073" s="25"/>
      <c r="O2073" s="25"/>
      <c r="P2073" s="25"/>
      <c r="Q2073" s="26"/>
      <c r="R2073" s="25"/>
      <c r="S2073" s="25"/>
      <c r="T2073" s="27">
        <f t="shared" si="161"/>
        <v>0</v>
      </c>
      <c r="U2073" s="27">
        <f t="shared" si="162"/>
        <v>0</v>
      </c>
      <c r="V2073" s="25"/>
      <c r="W2073" s="27" t="str">
        <f t="shared" si="163"/>
        <v/>
      </c>
      <c r="X2073" s="43" t="str">
        <f t="shared" si="164"/>
        <v>OK</v>
      </c>
      <c r="Y2073" s="681" t="str">
        <f t="shared" si="165"/>
        <v/>
      </c>
    </row>
    <row r="2074" spans="1:25" x14ac:dyDescent="0.25">
      <c r="A2074" s="68" t="str">
        <f>'0'!$A$4</f>
        <v>………………..</v>
      </c>
      <c r="B2074" s="341">
        <f>'0'!$A$2</f>
        <v>46112</v>
      </c>
      <c r="C2074" s="341" t="s">
        <v>1246</v>
      </c>
      <c r="D2074" s="22"/>
      <c r="E2074" s="23"/>
      <c r="F2074" s="14"/>
      <c r="G2074" s="23"/>
      <c r="H2074" s="22"/>
      <c r="I2074" s="24"/>
      <c r="J2074" s="24"/>
      <c r="K2074" s="25"/>
      <c r="L2074" s="25"/>
      <c r="M2074" s="25"/>
      <c r="N2074" s="25"/>
      <c r="O2074" s="25"/>
      <c r="P2074" s="25"/>
      <c r="Q2074" s="26"/>
      <c r="R2074" s="25"/>
      <c r="S2074" s="25"/>
      <c r="T2074" s="27">
        <f t="shared" si="161"/>
        <v>0</v>
      </c>
      <c r="U2074" s="27">
        <f t="shared" si="162"/>
        <v>0</v>
      </c>
      <c r="V2074" s="25"/>
      <c r="W2074" s="27" t="str">
        <f t="shared" si="163"/>
        <v/>
      </c>
      <c r="X2074" s="43" t="str">
        <f t="shared" si="164"/>
        <v>OK</v>
      </c>
      <c r="Y2074" s="681" t="str">
        <f t="shared" si="165"/>
        <v/>
      </c>
    </row>
    <row r="2075" spans="1:25" x14ac:dyDescent="0.25">
      <c r="A2075" s="68" t="str">
        <f>'0'!$A$4</f>
        <v>………………..</v>
      </c>
      <c r="B2075" s="341">
        <f>'0'!$A$2</f>
        <v>46112</v>
      </c>
      <c r="C2075" s="341" t="s">
        <v>1246</v>
      </c>
      <c r="D2075" s="22"/>
      <c r="E2075" s="23"/>
      <c r="F2075" s="14"/>
      <c r="G2075" s="23"/>
      <c r="H2075" s="22"/>
      <c r="I2075" s="24"/>
      <c r="J2075" s="24"/>
      <c r="K2075" s="25"/>
      <c r="L2075" s="25"/>
      <c r="M2075" s="25"/>
      <c r="N2075" s="25"/>
      <c r="O2075" s="25"/>
      <c r="P2075" s="25"/>
      <c r="Q2075" s="26"/>
      <c r="R2075" s="25"/>
      <c r="S2075" s="25"/>
      <c r="T2075" s="27">
        <f t="shared" si="161"/>
        <v>0</v>
      </c>
      <c r="U2075" s="27">
        <f t="shared" si="162"/>
        <v>0</v>
      </c>
      <c r="V2075" s="25"/>
      <c r="W2075" s="27" t="str">
        <f t="shared" si="163"/>
        <v/>
      </c>
      <c r="X2075" s="43" t="str">
        <f t="shared" si="164"/>
        <v>OK</v>
      </c>
      <c r="Y2075" s="681" t="str">
        <f t="shared" si="165"/>
        <v/>
      </c>
    </row>
    <row r="2076" spans="1:25" x14ac:dyDescent="0.25">
      <c r="A2076" s="68" t="str">
        <f>'0'!$A$4</f>
        <v>………………..</v>
      </c>
      <c r="B2076" s="341">
        <f>'0'!$A$2</f>
        <v>46112</v>
      </c>
      <c r="C2076" s="341" t="s">
        <v>1246</v>
      </c>
      <c r="D2076" s="22"/>
      <c r="E2076" s="23"/>
      <c r="F2076" s="14"/>
      <c r="G2076" s="23"/>
      <c r="H2076" s="22"/>
      <c r="I2076" s="24"/>
      <c r="J2076" s="24"/>
      <c r="K2076" s="25"/>
      <c r="L2076" s="25"/>
      <c r="M2076" s="25"/>
      <c r="N2076" s="25"/>
      <c r="O2076" s="25"/>
      <c r="P2076" s="25"/>
      <c r="Q2076" s="26"/>
      <c r="R2076" s="25"/>
      <c r="S2076" s="25"/>
      <c r="T2076" s="27">
        <f t="shared" si="161"/>
        <v>0</v>
      </c>
      <c r="U2076" s="27">
        <f t="shared" si="162"/>
        <v>0</v>
      </c>
      <c r="V2076" s="25"/>
      <c r="W2076" s="27" t="str">
        <f t="shared" si="163"/>
        <v/>
      </c>
      <c r="X2076" s="43" t="str">
        <f t="shared" si="164"/>
        <v>OK</v>
      </c>
      <c r="Y2076" s="681" t="str">
        <f t="shared" si="165"/>
        <v/>
      </c>
    </row>
    <row r="2077" spans="1:25" x14ac:dyDescent="0.25">
      <c r="A2077" s="68" t="str">
        <f>'0'!$A$4</f>
        <v>………………..</v>
      </c>
      <c r="B2077" s="341">
        <f>'0'!$A$2</f>
        <v>46112</v>
      </c>
      <c r="C2077" s="341" t="s">
        <v>1246</v>
      </c>
      <c r="D2077" s="22"/>
      <c r="E2077" s="23"/>
      <c r="F2077" s="14"/>
      <c r="G2077" s="23"/>
      <c r="H2077" s="22"/>
      <c r="I2077" s="24"/>
      <c r="J2077" s="24"/>
      <c r="K2077" s="25"/>
      <c r="L2077" s="25"/>
      <c r="M2077" s="25"/>
      <c r="N2077" s="25"/>
      <c r="O2077" s="25"/>
      <c r="P2077" s="25"/>
      <c r="Q2077" s="26"/>
      <c r="R2077" s="25"/>
      <c r="S2077" s="25"/>
      <c r="T2077" s="27">
        <f t="shared" si="161"/>
        <v>0</v>
      </c>
      <c r="U2077" s="27">
        <f t="shared" si="162"/>
        <v>0</v>
      </c>
      <c r="V2077" s="25"/>
      <c r="W2077" s="27" t="str">
        <f t="shared" si="163"/>
        <v/>
      </c>
      <c r="X2077" s="43" t="str">
        <f t="shared" si="164"/>
        <v>OK</v>
      </c>
      <c r="Y2077" s="681" t="str">
        <f t="shared" si="165"/>
        <v/>
      </c>
    </row>
    <row r="2078" spans="1:25" x14ac:dyDescent="0.25">
      <c r="A2078" s="68" t="str">
        <f>'0'!$A$4</f>
        <v>………………..</v>
      </c>
      <c r="B2078" s="341">
        <f>'0'!$A$2</f>
        <v>46112</v>
      </c>
      <c r="C2078" s="341" t="s">
        <v>1246</v>
      </c>
      <c r="D2078" s="22"/>
      <c r="E2078" s="23"/>
      <c r="F2078" s="14"/>
      <c r="G2078" s="23"/>
      <c r="H2078" s="22"/>
      <c r="I2078" s="24"/>
      <c r="J2078" s="24"/>
      <c r="K2078" s="25"/>
      <c r="L2078" s="25"/>
      <c r="M2078" s="25"/>
      <c r="N2078" s="25"/>
      <c r="O2078" s="25"/>
      <c r="P2078" s="25"/>
      <c r="Q2078" s="26"/>
      <c r="R2078" s="25"/>
      <c r="S2078" s="25"/>
      <c r="T2078" s="27">
        <f t="shared" si="161"/>
        <v>0</v>
      </c>
      <c r="U2078" s="27">
        <f t="shared" si="162"/>
        <v>0</v>
      </c>
      <c r="V2078" s="25"/>
      <c r="W2078" s="27" t="str">
        <f t="shared" si="163"/>
        <v/>
      </c>
      <c r="X2078" s="43" t="str">
        <f t="shared" si="164"/>
        <v>OK</v>
      </c>
      <c r="Y2078" s="681" t="str">
        <f t="shared" si="165"/>
        <v/>
      </c>
    </row>
    <row r="2079" spans="1:25" x14ac:dyDescent="0.25">
      <c r="A2079" s="68" t="str">
        <f>'0'!$A$4</f>
        <v>………………..</v>
      </c>
      <c r="B2079" s="341">
        <f>'0'!$A$2</f>
        <v>46112</v>
      </c>
      <c r="C2079" s="341" t="s">
        <v>1246</v>
      </c>
      <c r="D2079" s="22"/>
      <c r="E2079" s="23"/>
      <c r="F2079" s="14"/>
      <c r="G2079" s="23"/>
      <c r="H2079" s="22"/>
      <c r="I2079" s="24"/>
      <c r="J2079" s="24"/>
      <c r="K2079" s="25"/>
      <c r="L2079" s="25"/>
      <c r="M2079" s="25"/>
      <c r="N2079" s="25"/>
      <c r="O2079" s="25"/>
      <c r="P2079" s="25"/>
      <c r="Q2079" s="26"/>
      <c r="R2079" s="25"/>
      <c r="S2079" s="25"/>
      <c r="T2079" s="27">
        <f t="shared" si="161"/>
        <v>0</v>
      </c>
      <c r="U2079" s="27">
        <f t="shared" si="162"/>
        <v>0</v>
      </c>
      <c r="V2079" s="25"/>
      <c r="W2079" s="27" t="str">
        <f t="shared" si="163"/>
        <v/>
      </c>
      <c r="X2079" s="43" t="str">
        <f t="shared" si="164"/>
        <v>OK</v>
      </c>
      <c r="Y2079" s="681" t="str">
        <f t="shared" si="165"/>
        <v/>
      </c>
    </row>
    <row r="2080" spans="1:25" x14ac:dyDescent="0.25">
      <c r="A2080" s="68" t="str">
        <f>'0'!$A$4</f>
        <v>………………..</v>
      </c>
      <c r="B2080" s="341">
        <f>'0'!$A$2</f>
        <v>46112</v>
      </c>
      <c r="C2080" s="341" t="s">
        <v>1246</v>
      </c>
      <c r="D2080" s="22"/>
      <c r="E2080" s="23"/>
      <c r="F2080" s="14"/>
      <c r="G2080" s="23"/>
      <c r="H2080" s="22"/>
      <c r="I2080" s="24"/>
      <c r="J2080" s="24"/>
      <c r="K2080" s="25"/>
      <c r="L2080" s="25"/>
      <c r="M2080" s="25"/>
      <c r="N2080" s="25"/>
      <c r="O2080" s="25"/>
      <c r="P2080" s="25"/>
      <c r="Q2080" s="26"/>
      <c r="R2080" s="25"/>
      <c r="S2080" s="25"/>
      <c r="T2080" s="27">
        <f t="shared" si="161"/>
        <v>0</v>
      </c>
      <c r="U2080" s="27">
        <f t="shared" si="162"/>
        <v>0</v>
      </c>
      <c r="V2080" s="25"/>
      <c r="W2080" s="27" t="str">
        <f t="shared" si="163"/>
        <v/>
      </c>
      <c r="X2080" s="43" t="str">
        <f t="shared" si="164"/>
        <v>OK</v>
      </c>
      <c r="Y2080" s="681" t="str">
        <f t="shared" si="165"/>
        <v/>
      </c>
    </row>
    <row r="2081" spans="1:25" x14ac:dyDescent="0.25">
      <c r="A2081" s="68" t="str">
        <f>'0'!$A$4</f>
        <v>………………..</v>
      </c>
      <c r="B2081" s="341">
        <f>'0'!$A$2</f>
        <v>46112</v>
      </c>
      <c r="C2081" s="341" t="s">
        <v>1246</v>
      </c>
      <c r="D2081" s="22"/>
      <c r="E2081" s="23"/>
      <c r="F2081" s="14"/>
      <c r="G2081" s="23"/>
      <c r="H2081" s="22"/>
      <c r="I2081" s="24"/>
      <c r="J2081" s="24"/>
      <c r="K2081" s="25"/>
      <c r="L2081" s="25"/>
      <c r="M2081" s="25"/>
      <c r="N2081" s="25"/>
      <c r="O2081" s="25"/>
      <c r="P2081" s="25"/>
      <c r="Q2081" s="26"/>
      <c r="R2081" s="25"/>
      <c r="S2081" s="25"/>
      <c r="T2081" s="27">
        <f t="shared" si="161"/>
        <v>0</v>
      </c>
      <c r="U2081" s="27">
        <f t="shared" si="162"/>
        <v>0</v>
      </c>
      <c r="V2081" s="25"/>
      <c r="W2081" s="27" t="str">
        <f t="shared" si="163"/>
        <v/>
      </c>
      <c r="X2081" s="43" t="str">
        <f t="shared" si="164"/>
        <v>OK</v>
      </c>
      <c r="Y2081" s="681" t="str">
        <f t="shared" si="165"/>
        <v/>
      </c>
    </row>
    <row r="2082" spans="1:25" x14ac:dyDescent="0.25">
      <c r="A2082" s="68" t="str">
        <f>'0'!$A$4</f>
        <v>………………..</v>
      </c>
      <c r="B2082" s="341">
        <f>'0'!$A$2</f>
        <v>46112</v>
      </c>
      <c r="C2082" s="341" t="s">
        <v>1246</v>
      </c>
      <c r="D2082" s="22"/>
      <c r="E2082" s="23"/>
      <c r="F2082" s="14"/>
      <c r="G2082" s="23"/>
      <c r="H2082" s="22"/>
      <c r="I2082" s="24"/>
      <c r="J2082" s="24"/>
      <c r="K2082" s="25"/>
      <c r="L2082" s="25"/>
      <c r="M2082" s="25"/>
      <c r="N2082" s="25"/>
      <c r="O2082" s="25"/>
      <c r="P2082" s="25"/>
      <c r="Q2082" s="26"/>
      <c r="R2082" s="25"/>
      <c r="S2082" s="25"/>
      <c r="T2082" s="27">
        <f t="shared" si="161"/>
        <v>0</v>
      </c>
      <c r="U2082" s="27">
        <f t="shared" si="162"/>
        <v>0</v>
      </c>
      <c r="V2082" s="25"/>
      <c r="W2082" s="27" t="str">
        <f t="shared" si="163"/>
        <v/>
      </c>
      <c r="X2082" s="43" t="str">
        <f t="shared" si="164"/>
        <v>OK</v>
      </c>
      <c r="Y2082" s="681" t="str">
        <f t="shared" si="165"/>
        <v/>
      </c>
    </row>
    <row r="2083" spans="1:25" x14ac:dyDescent="0.25">
      <c r="A2083" s="68" t="str">
        <f>'0'!$A$4</f>
        <v>………………..</v>
      </c>
      <c r="B2083" s="341">
        <f>'0'!$A$2</f>
        <v>46112</v>
      </c>
      <c r="C2083" s="341" t="s">
        <v>1246</v>
      </c>
      <c r="D2083" s="22"/>
      <c r="E2083" s="23"/>
      <c r="F2083" s="14"/>
      <c r="G2083" s="23"/>
      <c r="H2083" s="22"/>
      <c r="I2083" s="24"/>
      <c r="J2083" s="24"/>
      <c r="K2083" s="25"/>
      <c r="L2083" s="25"/>
      <c r="M2083" s="25"/>
      <c r="N2083" s="25"/>
      <c r="O2083" s="25"/>
      <c r="P2083" s="25"/>
      <c r="Q2083" s="26"/>
      <c r="R2083" s="25"/>
      <c r="S2083" s="25"/>
      <c r="T2083" s="27">
        <f t="shared" si="161"/>
        <v>0</v>
      </c>
      <c r="U2083" s="27">
        <f t="shared" si="162"/>
        <v>0</v>
      </c>
      <c r="V2083" s="25"/>
      <c r="W2083" s="27" t="str">
        <f t="shared" si="163"/>
        <v/>
      </c>
      <c r="X2083" s="43" t="str">
        <f t="shared" si="164"/>
        <v>OK</v>
      </c>
      <c r="Y2083" s="681" t="str">
        <f t="shared" si="165"/>
        <v/>
      </c>
    </row>
    <row r="2084" spans="1:25" x14ac:dyDescent="0.25">
      <c r="A2084" s="68" t="str">
        <f>'0'!$A$4</f>
        <v>………………..</v>
      </c>
      <c r="B2084" s="341">
        <f>'0'!$A$2</f>
        <v>46112</v>
      </c>
      <c r="C2084" s="341" t="s">
        <v>1246</v>
      </c>
      <c r="D2084" s="22"/>
      <c r="E2084" s="23"/>
      <c r="F2084" s="14"/>
      <c r="G2084" s="23"/>
      <c r="H2084" s="22"/>
      <c r="I2084" s="24"/>
      <c r="J2084" s="24"/>
      <c r="K2084" s="25"/>
      <c r="L2084" s="25"/>
      <c r="M2084" s="25"/>
      <c r="N2084" s="25"/>
      <c r="O2084" s="25"/>
      <c r="P2084" s="25"/>
      <c r="Q2084" s="26"/>
      <c r="R2084" s="25"/>
      <c r="S2084" s="25"/>
      <c r="T2084" s="27">
        <f t="shared" si="161"/>
        <v>0</v>
      </c>
      <c r="U2084" s="27">
        <f t="shared" si="162"/>
        <v>0</v>
      </c>
      <c r="V2084" s="25"/>
      <c r="W2084" s="27" t="str">
        <f t="shared" si="163"/>
        <v/>
      </c>
      <c r="X2084" s="43" t="str">
        <f t="shared" si="164"/>
        <v>OK</v>
      </c>
      <c r="Y2084" s="681" t="str">
        <f t="shared" si="165"/>
        <v/>
      </c>
    </row>
    <row r="2085" spans="1:25" x14ac:dyDescent="0.25">
      <c r="A2085" s="68" t="str">
        <f>'0'!$A$4</f>
        <v>………………..</v>
      </c>
      <c r="B2085" s="341">
        <f>'0'!$A$2</f>
        <v>46112</v>
      </c>
      <c r="C2085" s="341" t="s">
        <v>1246</v>
      </c>
      <c r="D2085" s="22"/>
      <c r="E2085" s="23"/>
      <c r="F2085" s="14"/>
      <c r="G2085" s="23"/>
      <c r="H2085" s="22"/>
      <c r="I2085" s="24"/>
      <c r="J2085" s="24"/>
      <c r="K2085" s="25"/>
      <c r="L2085" s="25"/>
      <c r="M2085" s="25"/>
      <c r="N2085" s="25"/>
      <c r="O2085" s="25"/>
      <c r="P2085" s="25"/>
      <c r="Q2085" s="26"/>
      <c r="R2085" s="25"/>
      <c r="S2085" s="25"/>
      <c r="T2085" s="27">
        <f t="shared" si="161"/>
        <v>0</v>
      </c>
      <c r="U2085" s="27">
        <f t="shared" si="162"/>
        <v>0</v>
      </c>
      <c r="V2085" s="25"/>
      <c r="W2085" s="27" t="str">
        <f t="shared" si="163"/>
        <v/>
      </c>
      <c r="X2085" s="43" t="str">
        <f t="shared" si="164"/>
        <v>OK</v>
      </c>
      <c r="Y2085" s="681" t="str">
        <f t="shared" si="165"/>
        <v/>
      </c>
    </row>
    <row r="2086" spans="1:25" x14ac:dyDescent="0.25">
      <c r="A2086" s="68" t="str">
        <f>'0'!$A$4</f>
        <v>………………..</v>
      </c>
      <c r="B2086" s="341">
        <f>'0'!$A$2</f>
        <v>46112</v>
      </c>
      <c r="C2086" s="341" t="s">
        <v>1246</v>
      </c>
      <c r="D2086" s="22"/>
      <c r="E2086" s="23"/>
      <c r="F2086" s="14"/>
      <c r="G2086" s="23"/>
      <c r="H2086" s="22"/>
      <c r="I2086" s="24"/>
      <c r="J2086" s="24"/>
      <c r="K2086" s="25"/>
      <c r="L2086" s="25"/>
      <c r="M2086" s="25"/>
      <c r="N2086" s="25"/>
      <c r="O2086" s="25"/>
      <c r="P2086" s="25"/>
      <c r="Q2086" s="26"/>
      <c r="R2086" s="25"/>
      <c r="S2086" s="25"/>
      <c r="T2086" s="27">
        <f t="shared" si="161"/>
        <v>0</v>
      </c>
      <c r="U2086" s="27">
        <f t="shared" si="162"/>
        <v>0</v>
      </c>
      <c r="V2086" s="25"/>
      <c r="W2086" s="27" t="str">
        <f t="shared" si="163"/>
        <v/>
      </c>
      <c r="X2086" s="43" t="str">
        <f t="shared" si="164"/>
        <v>OK</v>
      </c>
      <c r="Y2086" s="681" t="str">
        <f t="shared" si="165"/>
        <v/>
      </c>
    </row>
    <row r="2087" spans="1:25" x14ac:dyDescent="0.25">
      <c r="A2087" s="68" t="str">
        <f>'0'!$A$4</f>
        <v>………………..</v>
      </c>
      <c r="B2087" s="341">
        <f>'0'!$A$2</f>
        <v>46112</v>
      </c>
      <c r="C2087" s="341" t="s">
        <v>1246</v>
      </c>
      <c r="D2087" s="22"/>
      <c r="E2087" s="23"/>
      <c r="F2087" s="14"/>
      <c r="G2087" s="23"/>
      <c r="H2087" s="22"/>
      <c r="I2087" s="24"/>
      <c r="J2087" s="24"/>
      <c r="K2087" s="25"/>
      <c r="L2087" s="25"/>
      <c r="M2087" s="25"/>
      <c r="N2087" s="25"/>
      <c r="O2087" s="25"/>
      <c r="P2087" s="25"/>
      <c r="Q2087" s="26"/>
      <c r="R2087" s="25"/>
      <c r="S2087" s="25"/>
      <c r="T2087" s="27">
        <f t="shared" si="161"/>
        <v>0</v>
      </c>
      <c r="U2087" s="27">
        <f t="shared" si="162"/>
        <v>0</v>
      </c>
      <c r="V2087" s="25"/>
      <c r="W2087" s="27" t="str">
        <f t="shared" si="163"/>
        <v/>
      </c>
      <c r="X2087" s="43" t="str">
        <f t="shared" si="164"/>
        <v>OK</v>
      </c>
      <c r="Y2087" s="681" t="str">
        <f t="shared" si="165"/>
        <v/>
      </c>
    </row>
    <row r="2088" spans="1:25" x14ac:dyDescent="0.25">
      <c r="A2088" s="68" t="str">
        <f>'0'!$A$4</f>
        <v>………………..</v>
      </c>
      <c r="B2088" s="341">
        <f>'0'!$A$2</f>
        <v>46112</v>
      </c>
      <c r="C2088" s="341" t="s">
        <v>1246</v>
      </c>
      <c r="D2088" s="22"/>
      <c r="E2088" s="23"/>
      <c r="F2088" s="14"/>
      <c r="G2088" s="23"/>
      <c r="H2088" s="22"/>
      <c r="I2088" s="24"/>
      <c r="J2088" s="24"/>
      <c r="K2088" s="25"/>
      <c r="L2088" s="25"/>
      <c r="M2088" s="25"/>
      <c r="N2088" s="25"/>
      <c r="O2088" s="25"/>
      <c r="P2088" s="25"/>
      <c r="Q2088" s="26"/>
      <c r="R2088" s="25"/>
      <c r="S2088" s="25"/>
      <c r="T2088" s="27">
        <f t="shared" si="161"/>
        <v>0</v>
      </c>
      <c r="U2088" s="27">
        <f t="shared" si="162"/>
        <v>0</v>
      </c>
      <c r="V2088" s="25"/>
      <c r="W2088" s="27" t="str">
        <f t="shared" si="163"/>
        <v/>
      </c>
      <c r="X2088" s="43" t="str">
        <f t="shared" si="164"/>
        <v>OK</v>
      </c>
      <c r="Y2088" s="681" t="str">
        <f t="shared" si="165"/>
        <v/>
      </c>
    </row>
    <row r="2089" spans="1:25" x14ac:dyDescent="0.25">
      <c r="A2089" s="68" t="str">
        <f>'0'!$A$4</f>
        <v>………………..</v>
      </c>
      <c r="B2089" s="341">
        <f>'0'!$A$2</f>
        <v>46112</v>
      </c>
      <c r="C2089" s="341" t="s">
        <v>1246</v>
      </c>
      <c r="D2089" s="22"/>
      <c r="E2089" s="23"/>
      <c r="F2089" s="14"/>
      <c r="G2089" s="23"/>
      <c r="H2089" s="22"/>
      <c r="I2089" s="24"/>
      <c r="J2089" s="24"/>
      <c r="K2089" s="25"/>
      <c r="L2089" s="25"/>
      <c r="M2089" s="25"/>
      <c r="N2089" s="25"/>
      <c r="O2089" s="25"/>
      <c r="P2089" s="25"/>
      <c r="Q2089" s="26"/>
      <c r="R2089" s="25"/>
      <c r="S2089" s="25"/>
      <c r="T2089" s="27">
        <f t="shared" si="161"/>
        <v>0</v>
      </c>
      <c r="U2089" s="27">
        <f t="shared" si="162"/>
        <v>0</v>
      </c>
      <c r="V2089" s="25"/>
      <c r="W2089" s="27" t="str">
        <f t="shared" si="163"/>
        <v/>
      </c>
      <c r="X2089" s="43" t="str">
        <f t="shared" si="164"/>
        <v>OK</v>
      </c>
      <c r="Y2089" s="681" t="str">
        <f t="shared" si="165"/>
        <v/>
      </c>
    </row>
    <row r="2090" spans="1:25" x14ac:dyDescent="0.25">
      <c r="A2090" s="68" t="str">
        <f>'0'!$A$4</f>
        <v>………………..</v>
      </c>
      <c r="B2090" s="341">
        <f>'0'!$A$2</f>
        <v>46112</v>
      </c>
      <c r="C2090" s="341" t="s">
        <v>1246</v>
      </c>
      <c r="D2090" s="22"/>
      <c r="E2090" s="23"/>
      <c r="F2090" s="14"/>
      <c r="G2090" s="23"/>
      <c r="H2090" s="22"/>
      <c r="I2090" s="24"/>
      <c r="J2090" s="24"/>
      <c r="K2090" s="25"/>
      <c r="L2090" s="25"/>
      <c r="M2090" s="25"/>
      <c r="N2090" s="25"/>
      <c r="O2090" s="25"/>
      <c r="P2090" s="25"/>
      <c r="Q2090" s="26"/>
      <c r="R2090" s="25"/>
      <c r="S2090" s="25"/>
      <c r="T2090" s="27">
        <f t="shared" si="161"/>
        <v>0</v>
      </c>
      <c r="U2090" s="27">
        <f t="shared" si="162"/>
        <v>0</v>
      </c>
      <c r="V2090" s="25"/>
      <c r="W2090" s="27" t="str">
        <f t="shared" si="163"/>
        <v/>
      </c>
      <c r="X2090" s="43" t="str">
        <f t="shared" si="164"/>
        <v>OK</v>
      </c>
      <c r="Y2090" s="681" t="str">
        <f t="shared" si="165"/>
        <v/>
      </c>
    </row>
    <row r="2091" spans="1:25" x14ac:dyDescent="0.25">
      <c r="A2091" s="68" t="str">
        <f>'0'!$A$4</f>
        <v>………………..</v>
      </c>
      <c r="B2091" s="341">
        <f>'0'!$A$2</f>
        <v>46112</v>
      </c>
      <c r="C2091" s="341" t="s">
        <v>1246</v>
      </c>
      <c r="D2091" s="22"/>
      <c r="E2091" s="23"/>
      <c r="F2091" s="14"/>
      <c r="G2091" s="23"/>
      <c r="H2091" s="22"/>
      <c r="I2091" s="24"/>
      <c r="J2091" s="24"/>
      <c r="K2091" s="25"/>
      <c r="L2091" s="25"/>
      <c r="M2091" s="25"/>
      <c r="N2091" s="25"/>
      <c r="O2091" s="25"/>
      <c r="P2091" s="25"/>
      <c r="Q2091" s="26"/>
      <c r="R2091" s="25"/>
      <c r="S2091" s="25"/>
      <c r="T2091" s="27">
        <f t="shared" si="161"/>
        <v>0</v>
      </c>
      <c r="U2091" s="27">
        <f t="shared" si="162"/>
        <v>0</v>
      </c>
      <c r="V2091" s="25"/>
      <c r="W2091" s="27" t="str">
        <f t="shared" si="163"/>
        <v/>
      </c>
      <c r="X2091" s="43" t="str">
        <f t="shared" si="164"/>
        <v>OK</v>
      </c>
      <c r="Y2091" s="681" t="str">
        <f t="shared" si="165"/>
        <v/>
      </c>
    </row>
    <row r="2092" spans="1:25" x14ac:dyDescent="0.25">
      <c r="A2092" s="68" t="str">
        <f>'0'!$A$4</f>
        <v>………………..</v>
      </c>
      <c r="B2092" s="341">
        <f>'0'!$A$2</f>
        <v>46112</v>
      </c>
      <c r="C2092" s="341" t="s">
        <v>1246</v>
      </c>
      <c r="D2092" s="22"/>
      <c r="E2092" s="23"/>
      <c r="F2092" s="14"/>
      <c r="G2092" s="23"/>
      <c r="H2092" s="22"/>
      <c r="I2092" s="24"/>
      <c r="J2092" s="24"/>
      <c r="K2092" s="25"/>
      <c r="L2092" s="25"/>
      <c r="M2092" s="25"/>
      <c r="N2092" s="25"/>
      <c r="O2092" s="25"/>
      <c r="P2092" s="25"/>
      <c r="Q2092" s="26"/>
      <c r="R2092" s="25"/>
      <c r="S2092" s="25"/>
      <c r="T2092" s="27">
        <f t="shared" si="161"/>
        <v>0</v>
      </c>
      <c r="U2092" s="27">
        <f t="shared" si="162"/>
        <v>0</v>
      </c>
      <c r="V2092" s="25"/>
      <c r="W2092" s="27" t="str">
        <f t="shared" si="163"/>
        <v/>
      </c>
      <c r="X2092" s="43" t="str">
        <f t="shared" si="164"/>
        <v>OK</v>
      </c>
      <c r="Y2092" s="681" t="str">
        <f t="shared" si="165"/>
        <v/>
      </c>
    </row>
    <row r="2093" spans="1:25" x14ac:dyDescent="0.25">
      <c r="A2093" s="68" t="str">
        <f>'0'!$A$4</f>
        <v>………………..</v>
      </c>
      <c r="B2093" s="341">
        <f>'0'!$A$2</f>
        <v>46112</v>
      </c>
      <c r="C2093" s="341" t="s">
        <v>1246</v>
      </c>
      <c r="D2093" s="22"/>
      <c r="E2093" s="23"/>
      <c r="F2093" s="14"/>
      <c r="G2093" s="23"/>
      <c r="H2093" s="22"/>
      <c r="I2093" s="24"/>
      <c r="J2093" s="24"/>
      <c r="K2093" s="25"/>
      <c r="L2093" s="25"/>
      <c r="M2093" s="25"/>
      <c r="N2093" s="25"/>
      <c r="O2093" s="25"/>
      <c r="P2093" s="25"/>
      <c r="Q2093" s="26"/>
      <c r="R2093" s="25"/>
      <c r="S2093" s="25"/>
      <c r="T2093" s="27">
        <f t="shared" si="161"/>
        <v>0</v>
      </c>
      <c r="U2093" s="27">
        <f t="shared" si="162"/>
        <v>0</v>
      </c>
      <c r="V2093" s="25"/>
      <c r="W2093" s="27" t="str">
        <f t="shared" si="163"/>
        <v/>
      </c>
      <c r="X2093" s="43" t="str">
        <f t="shared" si="164"/>
        <v>OK</v>
      </c>
      <c r="Y2093" s="681" t="str">
        <f t="shared" si="165"/>
        <v/>
      </c>
    </row>
    <row r="2094" spans="1:25" x14ac:dyDescent="0.25">
      <c r="A2094" s="68" t="str">
        <f>'0'!$A$4</f>
        <v>………………..</v>
      </c>
      <c r="B2094" s="341">
        <f>'0'!$A$2</f>
        <v>46112</v>
      </c>
      <c r="C2094" s="341" t="s">
        <v>1246</v>
      </c>
      <c r="D2094" s="22"/>
      <c r="E2094" s="23"/>
      <c r="F2094" s="14"/>
      <c r="G2094" s="23"/>
      <c r="H2094" s="22"/>
      <c r="I2094" s="24"/>
      <c r="J2094" s="24"/>
      <c r="K2094" s="25"/>
      <c r="L2094" s="25"/>
      <c r="M2094" s="25"/>
      <c r="N2094" s="25"/>
      <c r="O2094" s="25"/>
      <c r="P2094" s="25"/>
      <c r="Q2094" s="26"/>
      <c r="R2094" s="25"/>
      <c r="S2094" s="25"/>
      <c r="T2094" s="27">
        <f t="shared" si="161"/>
        <v>0</v>
      </c>
      <c r="U2094" s="27">
        <f t="shared" si="162"/>
        <v>0</v>
      </c>
      <c r="V2094" s="25"/>
      <c r="W2094" s="27" t="str">
        <f t="shared" si="163"/>
        <v/>
      </c>
      <c r="X2094" s="43" t="str">
        <f t="shared" si="164"/>
        <v>OK</v>
      </c>
      <c r="Y2094" s="681" t="str">
        <f t="shared" si="165"/>
        <v/>
      </c>
    </row>
    <row r="2095" spans="1:25" x14ac:dyDescent="0.25">
      <c r="A2095" s="68" t="str">
        <f>'0'!$A$4</f>
        <v>………………..</v>
      </c>
      <c r="B2095" s="341">
        <f>'0'!$A$2</f>
        <v>46112</v>
      </c>
      <c r="C2095" s="341" t="s">
        <v>1246</v>
      </c>
      <c r="D2095" s="22"/>
      <c r="E2095" s="23"/>
      <c r="F2095" s="14"/>
      <c r="G2095" s="23"/>
      <c r="H2095" s="22"/>
      <c r="I2095" s="24"/>
      <c r="J2095" s="24"/>
      <c r="K2095" s="25"/>
      <c r="L2095" s="25"/>
      <c r="M2095" s="25"/>
      <c r="N2095" s="25"/>
      <c r="O2095" s="25"/>
      <c r="P2095" s="25"/>
      <c r="Q2095" s="26"/>
      <c r="R2095" s="25"/>
      <c r="S2095" s="25"/>
      <c r="T2095" s="27">
        <f t="shared" si="161"/>
        <v>0</v>
      </c>
      <c r="U2095" s="27">
        <f t="shared" si="162"/>
        <v>0</v>
      </c>
      <c r="V2095" s="25"/>
      <c r="W2095" s="27" t="str">
        <f t="shared" si="163"/>
        <v/>
      </c>
      <c r="X2095" s="43" t="str">
        <f t="shared" si="164"/>
        <v>OK</v>
      </c>
      <c r="Y2095" s="681" t="str">
        <f t="shared" si="165"/>
        <v/>
      </c>
    </row>
    <row r="2096" spans="1:25" x14ac:dyDescent="0.25">
      <c r="A2096" s="68" t="str">
        <f>'0'!$A$4</f>
        <v>………………..</v>
      </c>
      <c r="B2096" s="341">
        <f>'0'!$A$2</f>
        <v>46112</v>
      </c>
      <c r="C2096" s="341" t="s">
        <v>1246</v>
      </c>
      <c r="D2096" s="22"/>
      <c r="E2096" s="23"/>
      <c r="F2096" s="14"/>
      <c r="G2096" s="23"/>
      <c r="H2096" s="22"/>
      <c r="I2096" s="24"/>
      <c r="J2096" s="24"/>
      <c r="K2096" s="25"/>
      <c r="L2096" s="25"/>
      <c r="M2096" s="25"/>
      <c r="N2096" s="25"/>
      <c r="O2096" s="25"/>
      <c r="P2096" s="25"/>
      <c r="Q2096" s="26"/>
      <c r="R2096" s="25"/>
      <c r="S2096" s="25"/>
      <c r="T2096" s="27">
        <f t="shared" si="161"/>
        <v>0</v>
      </c>
      <c r="U2096" s="27">
        <f t="shared" si="162"/>
        <v>0</v>
      </c>
      <c r="V2096" s="25"/>
      <c r="W2096" s="27" t="str">
        <f t="shared" si="163"/>
        <v/>
      </c>
      <c r="X2096" s="43" t="str">
        <f t="shared" si="164"/>
        <v>OK</v>
      </c>
      <c r="Y2096" s="681" t="str">
        <f t="shared" si="165"/>
        <v/>
      </c>
    </row>
    <row r="2097" spans="1:25" x14ac:dyDescent="0.25">
      <c r="A2097" s="68" t="str">
        <f>'0'!$A$4</f>
        <v>………………..</v>
      </c>
      <c r="B2097" s="341">
        <f>'0'!$A$2</f>
        <v>46112</v>
      </c>
      <c r="C2097" s="341" t="s">
        <v>1246</v>
      </c>
      <c r="D2097" s="22"/>
      <c r="E2097" s="23"/>
      <c r="F2097" s="14"/>
      <c r="G2097" s="23"/>
      <c r="H2097" s="22"/>
      <c r="I2097" s="24"/>
      <c r="J2097" s="24"/>
      <c r="K2097" s="25"/>
      <c r="L2097" s="25"/>
      <c r="M2097" s="25"/>
      <c r="N2097" s="25"/>
      <c r="O2097" s="25"/>
      <c r="P2097" s="25"/>
      <c r="Q2097" s="26"/>
      <c r="R2097" s="25"/>
      <c r="S2097" s="25"/>
      <c r="T2097" s="27">
        <f t="shared" si="161"/>
        <v>0</v>
      </c>
      <c r="U2097" s="27">
        <f t="shared" si="162"/>
        <v>0</v>
      </c>
      <c r="V2097" s="25"/>
      <c r="W2097" s="27" t="str">
        <f t="shared" si="163"/>
        <v/>
      </c>
      <c r="X2097" s="43" t="str">
        <f t="shared" si="164"/>
        <v>OK</v>
      </c>
      <c r="Y2097" s="681" t="str">
        <f t="shared" si="165"/>
        <v/>
      </c>
    </row>
    <row r="2098" spans="1:25" x14ac:dyDescent="0.25">
      <c r="A2098" s="68" t="str">
        <f>'0'!$A$4</f>
        <v>………………..</v>
      </c>
      <c r="B2098" s="341">
        <f>'0'!$A$2</f>
        <v>46112</v>
      </c>
      <c r="C2098" s="341" t="s">
        <v>1246</v>
      </c>
      <c r="D2098" s="22"/>
      <c r="E2098" s="23"/>
      <c r="F2098" s="14"/>
      <c r="G2098" s="23"/>
      <c r="H2098" s="22"/>
      <c r="I2098" s="24"/>
      <c r="J2098" s="24"/>
      <c r="K2098" s="25"/>
      <c r="L2098" s="25"/>
      <c r="M2098" s="25"/>
      <c r="N2098" s="25"/>
      <c r="O2098" s="25"/>
      <c r="P2098" s="25"/>
      <c r="Q2098" s="26"/>
      <c r="R2098" s="25"/>
      <c r="S2098" s="25"/>
      <c r="T2098" s="27">
        <f t="shared" si="161"/>
        <v>0</v>
      </c>
      <c r="U2098" s="27">
        <f t="shared" si="162"/>
        <v>0</v>
      </c>
      <c r="V2098" s="25"/>
      <c r="W2098" s="27" t="str">
        <f t="shared" si="163"/>
        <v/>
      </c>
      <c r="X2098" s="43" t="str">
        <f t="shared" si="164"/>
        <v>OK</v>
      </c>
      <c r="Y2098" s="681" t="str">
        <f t="shared" si="165"/>
        <v/>
      </c>
    </row>
    <row r="2099" spans="1:25" x14ac:dyDescent="0.25">
      <c r="A2099" s="68" t="str">
        <f>'0'!$A$4</f>
        <v>………………..</v>
      </c>
      <c r="B2099" s="341">
        <f>'0'!$A$2</f>
        <v>46112</v>
      </c>
      <c r="C2099" s="341" t="s">
        <v>1246</v>
      </c>
      <c r="D2099" s="22"/>
      <c r="E2099" s="23"/>
      <c r="F2099" s="14"/>
      <c r="G2099" s="23"/>
      <c r="H2099" s="22"/>
      <c r="I2099" s="24"/>
      <c r="J2099" s="24"/>
      <c r="K2099" s="25"/>
      <c r="L2099" s="25"/>
      <c r="M2099" s="25"/>
      <c r="N2099" s="25"/>
      <c r="O2099" s="25"/>
      <c r="P2099" s="25"/>
      <c r="Q2099" s="26"/>
      <c r="R2099" s="25"/>
      <c r="S2099" s="25"/>
      <c r="T2099" s="27">
        <f t="shared" si="161"/>
        <v>0</v>
      </c>
      <c r="U2099" s="27">
        <f t="shared" si="162"/>
        <v>0</v>
      </c>
      <c r="V2099" s="25"/>
      <c r="W2099" s="27" t="str">
        <f t="shared" si="163"/>
        <v/>
      </c>
      <c r="X2099" s="43" t="str">
        <f t="shared" si="164"/>
        <v>OK</v>
      </c>
      <c r="Y2099" s="681" t="str">
        <f t="shared" si="165"/>
        <v/>
      </c>
    </row>
    <row r="2100" spans="1:25" x14ac:dyDescent="0.25">
      <c r="A2100" s="68" t="str">
        <f>'0'!$A$4</f>
        <v>………………..</v>
      </c>
      <c r="B2100" s="341">
        <f>'0'!$A$2</f>
        <v>46112</v>
      </c>
      <c r="C2100" s="341" t="s">
        <v>1246</v>
      </c>
      <c r="D2100" s="22"/>
      <c r="E2100" s="23"/>
      <c r="F2100" s="14"/>
      <c r="G2100" s="23"/>
      <c r="H2100" s="22"/>
      <c r="I2100" s="24"/>
      <c r="J2100" s="24"/>
      <c r="K2100" s="25"/>
      <c r="L2100" s="25"/>
      <c r="M2100" s="25"/>
      <c r="N2100" s="25"/>
      <c r="O2100" s="25"/>
      <c r="P2100" s="25"/>
      <c r="Q2100" s="26"/>
      <c r="R2100" s="25"/>
      <c r="S2100" s="25"/>
      <c r="T2100" s="27">
        <f t="shared" si="161"/>
        <v>0</v>
      </c>
      <c r="U2100" s="27">
        <f t="shared" si="162"/>
        <v>0</v>
      </c>
      <c r="V2100" s="25"/>
      <c r="W2100" s="27" t="str">
        <f t="shared" si="163"/>
        <v/>
      </c>
      <c r="X2100" s="43" t="str">
        <f t="shared" si="164"/>
        <v>OK</v>
      </c>
      <c r="Y2100" s="681" t="str">
        <f t="shared" si="165"/>
        <v/>
      </c>
    </row>
    <row r="2101" spans="1:25" x14ac:dyDescent="0.25">
      <c r="A2101" s="68" t="str">
        <f>'0'!$A$4</f>
        <v>………………..</v>
      </c>
      <c r="B2101" s="341">
        <f>'0'!$A$2</f>
        <v>46112</v>
      </c>
      <c r="C2101" s="341" t="s">
        <v>1246</v>
      </c>
      <c r="D2101" s="22"/>
      <c r="E2101" s="23"/>
      <c r="F2101" s="14"/>
      <c r="G2101" s="23"/>
      <c r="H2101" s="22"/>
      <c r="I2101" s="24"/>
      <c r="J2101" s="24"/>
      <c r="K2101" s="25"/>
      <c r="L2101" s="25"/>
      <c r="M2101" s="25"/>
      <c r="N2101" s="25"/>
      <c r="O2101" s="25"/>
      <c r="P2101" s="25"/>
      <c r="Q2101" s="26"/>
      <c r="R2101" s="25"/>
      <c r="S2101" s="25"/>
      <c r="T2101" s="27">
        <f t="shared" si="161"/>
        <v>0</v>
      </c>
      <c r="U2101" s="27">
        <f t="shared" si="162"/>
        <v>0</v>
      </c>
      <c r="V2101" s="25"/>
      <c r="W2101" s="27" t="str">
        <f t="shared" si="163"/>
        <v/>
      </c>
      <c r="X2101" s="43" t="str">
        <f t="shared" si="164"/>
        <v>OK</v>
      </c>
      <c r="Y2101" s="681" t="str">
        <f t="shared" si="165"/>
        <v/>
      </c>
    </row>
    <row r="2102" spans="1:25" x14ac:dyDescent="0.25">
      <c r="A2102" s="68" t="str">
        <f>'0'!$A$4</f>
        <v>………………..</v>
      </c>
      <c r="B2102" s="341">
        <f>'0'!$A$2</f>
        <v>46112</v>
      </c>
      <c r="C2102" s="341" t="s">
        <v>1246</v>
      </c>
      <c r="D2102" s="22"/>
      <c r="E2102" s="23"/>
      <c r="F2102" s="14"/>
      <c r="G2102" s="23"/>
      <c r="H2102" s="22"/>
      <c r="I2102" s="24"/>
      <c r="J2102" s="24"/>
      <c r="K2102" s="25"/>
      <c r="L2102" s="25"/>
      <c r="M2102" s="25"/>
      <c r="N2102" s="25"/>
      <c r="O2102" s="25"/>
      <c r="P2102" s="25"/>
      <c r="Q2102" s="26"/>
      <c r="R2102" s="25"/>
      <c r="S2102" s="25"/>
      <c r="T2102" s="27">
        <f t="shared" si="161"/>
        <v>0</v>
      </c>
      <c r="U2102" s="27">
        <f t="shared" si="162"/>
        <v>0</v>
      </c>
      <c r="V2102" s="25"/>
      <c r="W2102" s="27" t="str">
        <f t="shared" si="163"/>
        <v/>
      </c>
      <c r="X2102" s="43" t="str">
        <f t="shared" si="164"/>
        <v>OK</v>
      </c>
      <c r="Y2102" s="681" t="str">
        <f t="shared" si="165"/>
        <v/>
      </c>
    </row>
    <row r="2103" spans="1:25" x14ac:dyDescent="0.25">
      <c r="A2103" s="68" t="str">
        <f>'0'!$A$4</f>
        <v>………………..</v>
      </c>
      <c r="B2103" s="341">
        <f>'0'!$A$2</f>
        <v>46112</v>
      </c>
      <c r="C2103" s="341" t="s">
        <v>1246</v>
      </c>
      <c r="D2103" s="22"/>
      <c r="E2103" s="23"/>
      <c r="F2103" s="14"/>
      <c r="G2103" s="23"/>
      <c r="H2103" s="22"/>
      <c r="I2103" s="24"/>
      <c r="J2103" s="24"/>
      <c r="K2103" s="25"/>
      <c r="L2103" s="25"/>
      <c r="M2103" s="25"/>
      <c r="N2103" s="25"/>
      <c r="O2103" s="25"/>
      <c r="P2103" s="25"/>
      <c r="Q2103" s="26"/>
      <c r="R2103" s="25"/>
      <c r="S2103" s="25"/>
      <c r="T2103" s="27">
        <f t="shared" si="161"/>
        <v>0</v>
      </c>
      <c r="U2103" s="27">
        <f t="shared" si="162"/>
        <v>0</v>
      </c>
      <c r="V2103" s="25"/>
      <c r="W2103" s="27" t="str">
        <f t="shared" si="163"/>
        <v/>
      </c>
      <c r="X2103" s="43" t="str">
        <f t="shared" si="164"/>
        <v>OK</v>
      </c>
      <c r="Y2103" s="681" t="str">
        <f t="shared" si="165"/>
        <v/>
      </c>
    </row>
    <row r="2104" spans="1:25" x14ac:dyDescent="0.25">
      <c r="A2104" s="68" t="str">
        <f>'0'!$A$4</f>
        <v>………………..</v>
      </c>
      <c r="B2104" s="341">
        <f>'0'!$A$2</f>
        <v>46112</v>
      </c>
      <c r="C2104" s="341" t="s">
        <v>1246</v>
      </c>
      <c r="D2104" s="22"/>
      <c r="E2104" s="23"/>
      <c r="F2104" s="14"/>
      <c r="G2104" s="23"/>
      <c r="H2104" s="22"/>
      <c r="I2104" s="24"/>
      <c r="J2104" s="24"/>
      <c r="K2104" s="25"/>
      <c r="L2104" s="25"/>
      <c r="M2104" s="25"/>
      <c r="N2104" s="25"/>
      <c r="O2104" s="25"/>
      <c r="P2104" s="25"/>
      <c r="Q2104" s="26"/>
      <c r="R2104" s="25"/>
      <c r="S2104" s="25"/>
      <c r="T2104" s="27">
        <f t="shared" si="161"/>
        <v>0</v>
      </c>
      <c r="U2104" s="27">
        <f t="shared" si="162"/>
        <v>0</v>
      </c>
      <c r="V2104" s="25"/>
      <c r="W2104" s="27" t="str">
        <f t="shared" si="163"/>
        <v/>
      </c>
      <c r="X2104" s="43" t="str">
        <f t="shared" si="164"/>
        <v>OK</v>
      </c>
      <c r="Y2104" s="681" t="str">
        <f t="shared" si="165"/>
        <v/>
      </c>
    </row>
    <row r="2105" spans="1:25" x14ac:dyDescent="0.25">
      <c r="A2105" s="68" t="str">
        <f>'0'!$A$4</f>
        <v>………………..</v>
      </c>
      <c r="B2105" s="341">
        <f>'0'!$A$2</f>
        <v>46112</v>
      </c>
      <c r="C2105" s="341" t="s">
        <v>1246</v>
      </c>
      <c r="D2105" s="22"/>
      <c r="E2105" s="23"/>
      <c r="F2105" s="14"/>
      <c r="G2105" s="23"/>
      <c r="H2105" s="22"/>
      <c r="I2105" s="24"/>
      <c r="J2105" s="24"/>
      <c r="K2105" s="25"/>
      <c r="L2105" s="25"/>
      <c r="M2105" s="25"/>
      <c r="N2105" s="25"/>
      <c r="O2105" s="25"/>
      <c r="P2105" s="25"/>
      <c r="Q2105" s="26"/>
      <c r="R2105" s="25"/>
      <c r="S2105" s="25"/>
      <c r="T2105" s="27">
        <f t="shared" si="161"/>
        <v>0</v>
      </c>
      <c r="U2105" s="27">
        <f t="shared" si="162"/>
        <v>0</v>
      </c>
      <c r="V2105" s="25"/>
      <c r="W2105" s="27" t="str">
        <f t="shared" si="163"/>
        <v/>
      </c>
      <c r="X2105" s="43" t="str">
        <f t="shared" si="164"/>
        <v>OK</v>
      </c>
      <c r="Y2105" s="681" t="str">
        <f t="shared" si="165"/>
        <v/>
      </c>
    </row>
    <row r="2106" spans="1:25" x14ac:dyDescent="0.25">
      <c r="A2106" s="68" t="str">
        <f>'0'!$A$4</f>
        <v>………………..</v>
      </c>
      <c r="B2106" s="341">
        <f>'0'!$A$2</f>
        <v>46112</v>
      </c>
      <c r="C2106" s="341" t="s">
        <v>1246</v>
      </c>
      <c r="D2106" s="22"/>
      <c r="E2106" s="23"/>
      <c r="F2106" s="14"/>
      <c r="G2106" s="23"/>
      <c r="H2106" s="22"/>
      <c r="I2106" s="24"/>
      <c r="J2106" s="24"/>
      <c r="K2106" s="25"/>
      <c r="L2106" s="25"/>
      <c r="M2106" s="25"/>
      <c r="N2106" s="25"/>
      <c r="O2106" s="25"/>
      <c r="P2106" s="25"/>
      <c r="Q2106" s="26"/>
      <c r="R2106" s="25"/>
      <c r="S2106" s="25"/>
      <c r="T2106" s="27">
        <f t="shared" si="161"/>
        <v>0</v>
      </c>
      <c r="U2106" s="27">
        <f t="shared" si="162"/>
        <v>0</v>
      </c>
      <c r="V2106" s="25"/>
      <c r="W2106" s="27" t="str">
        <f t="shared" si="163"/>
        <v/>
      </c>
      <c r="X2106" s="43" t="str">
        <f t="shared" si="164"/>
        <v>OK</v>
      </c>
      <c r="Y2106" s="681" t="str">
        <f t="shared" si="165"/>
        <v/>
      </c>
    </row>
    <row r="2107" spans="1:25" x14ac:dyDescent="0.25">
      <c r="A2107" s="68" t="str">
        <f>'0'!$A$4</f>
        <v>………………..</v>
      </c>
      <c r="B2107" s="341">
        <f>'0'!$A$2</f>
        <v>46112</v>
      </c>
      <c r="C2107" s="341" t="s">
        <v>1246</v>
      </c>
      <c r="D2107" s="22"/>
      <c r="E2107" s="23"/>
      <c r="F2107" s="14"/>
      <c r="G2107" s="23"/>
      <c r="H2107" s="22"/>
      <c r="I2107" s="24"/>
      <c r="J2107" s="24"/>
      <c r="K2107" s="25"/>
      <c r="L2107" s="25"/>
      <c r="M2107" s="25"/>
      <c r="N2107" s="25"/>
      <c r="O2107" s="25"/>
      <c r="P2107" s="25"/>
      <c r="Q2107" s="26"/>
      <c r="R2107" s="25"/>
      <c r="S2107" s="25"/>
      <c r="T2107" s="27">
        <f t="shared" si="161"/>
        <v>0</v>
      </c>
      <c r="U2107" s="27">
        <f t="shared" si="162"/>
        <v>0</v>
      </c>
      <c r="V2107" s="25"/>
      <c r="W2107" s="27" t="str">
        <f t="shared" si="163"/>
        <v/>
      </c>
      <c r="X2107" s="43" t="str">
        <f t="shared" si="164"/>
        <v>OK</v>
      </c>
      <c r="Y2107" s="681" t="str">
        <f t="shared" si="165"/>
        <v/>
      </c>
    </row>
    <row r="2108" spans="1:25" x14ac:dyDescent="0.25">
      <c r="A2108" s="68" t="str">
        <f>'0'!$A$4</f>
        <v>………………..</v>
      </c>
      <c r="B2108" s="341">
        <f>'0'!$A$2</f>
        <v>46112</v>
      </c>
      <c r="C2108" s="341" t="s">
        <v>1246</v>
      </c>
      <c r="D2108" s="22"/>
      <c r="E2108" s="23"/>
      <c r="F2108" s="14"/>
      <c r="G2108" s="23"/>
      <c r="H2108" s="22"/>
      <c r="I2108" s="24"/>
      <c r="J2108" s="24"/>
      <c r="K2108" s="25"/>
      <c r="L2108" s="25"/>
      <c r="M2108" s="25"/>
      <c r="N2108" s="25"/>
      <c r="O2108" s="25"/>
      <c r="P2108" s="25"/>
      <c r="Q2108" s="26"/>
      <c r="R2108" s="25"/>
      <c r="S2108" s="25"/>
      <c r="T2108" s="27">
        <f t="shared" si="161"/>
        <v>0</v>
      </c>
      <c r="U2108" s="27">
        <f t="shared" si="162"/>
        <v>0</v>
      </c>
      <c r="V2108" s="25"/>
      <c r="W2108" s="27" t="str">
        <f t="shared" si="163"/>
        <v/>
      </c>
      <c r="X2108" s="43" t="str">
        <f t="shared" si="164"/>
        <v>OK</v>
      </c>
      <c r="Y2108" s="681" t="str">
        <f t="shared" si="165"/>
        <v/>
      </c>
    </row>
    <row r="2109" spans="1:25" x14ac:dyDescent="0.25">
      <c r="A2109" s="68" t="str">
        <f>'0'!$A$4</f>
        <v>………………..</v>
      </c>
      <c r="B2109" s="341">
        <f>'0'!$A$2</f>
        <v>46112</v>
      </c>
      <c r="C2109" s="341" t="s">
        <v>1246</v>
      </c>
      <c r="D2109" s="22"/>
      <c r="E2109" s="23"/>
      <c r="F2109" s="14"/>
      <c r="G2109" s="23"/>
      <c r="H2109" s="22"/>
      <c r="I2109" s="24"/>
      <c r="J2109" s="24"/>
      <c r="K2109" s="25"/>
      <c r="L2109" s="25"/>
      <c r="M2109" s="25"/>
      <c r="N2109" s="25"/>
      <c r="O2109" s="25"/>
      <c r="P2109" s="25"/>
      <c r="Q2109" s="26"/>
      <c r="R2109" s="25"/>
      <c r="S2109" s="25"/>
      <c r="T2109" s="27">
        <f t="shared" si="161"/>
        <v>0</v>
      </c>
      <c r="U2109" s="27">
        <f t="shared" si="162"/>
        <v>0</v>
      </c>
      <c r="V2109" s="25"/>
      <c r="W2109" s="27" t="str">
        <f t="shared" si="163"/>
        <v/>
      </c>
      <c r="X2109" s="43" t="str">
        <f t="shared" si="164"/>
        <v>OK</v>
      </c>
      <c r="Y2109" s="681" t="str">
        <f t="shared" si="165"/>
        <v/>
      </c>
    </row>
    <row r="2110" spans="1:25" x14ac:dyDescent="0.25">
      <c r="A2110" s="68" t="str">
        <f>'0'!$A$4</f>
        <v>………………..</v>
      </c>
      <c r="B2110" s="341">
        <f>'0'!$A$2</f>
        <v>46112</v>
      </c>
      <c r="C2110" s="341" t="s">
        <v>1246</v>
      </c>
      <c r="D2110" s="22"/>
      <c r="E2110" s="23"/>
      <c r="F2110" s="14"/>
      <c r="G2110" s="23"/>
      <c r="H2110" s="22"/>
      <c r="I2110" s="24"/>
      <c r="J2110" s="24"/>
      <c r="K2110" s="25"/>
      <c r="L2110" s="25"/>
      <c r="M2110" s="25"/>
      <c r="N2110" s="25"/>
      <c r="O2110" s="25"/>
      <c r="P2110" s="25"/>
      <c r="Q2110" s="26"/>
      <c r="R2110" s="25"/>
      <c r="S2110" s="25"/>
      <c r="T2110" s="27">
        <f t="shared" si="161"/>
        <v>0</v>
      </c>
      <c r="U2110" s="27">
        <f t="shared" si="162"/>
        <v>0</v>
      </c>
      <c r="V2110" s="25"/>
      <c r="W2110" s="27" t="str">
        <f t="shared" si="163"/>
        <v/>
      </c>
      <c r="X2110" s="43" t="str">
        <f t="shared" si="164"/>
        <v>OK</v>
      </c>
      <c r="Y2110" s="681" t="str">
        <f t="shared" si="165"/>
        <v/>
      </c>
    </row>
    <row r="2111" spans="1:25" x14ac:dyDescent="0.25">
      <c r="A2111" s="68" t="str">
        <f>'0'!$A$4</f>
        <v>………………..</v>
      </c>
      <c r="B2111" s="341">
        <f>'0'!$A$2</f>
        <v>46112</v>
      </c>
      <c r="C2111" s="341" t="s">
        <v>1246</v>
      </c>
      <c r="D2111" s="22"/>
      <c r="E2111" s="23"/>
      <c r="F2111" s="14"/>
      <c r="G2111" s="23"/>
      <c r="H2111" s="22"/>
      <c r="I2111" s="24"/>
      <c r="J2111" s="24"/>
      <c r="K2111" s="25"/>
      <c r="L2111" s="25"/>
      <c r="M2111" s="25"/>
      <c r="N2111" s="25"/>
      <c r="O2111" s="25"/>
      <c r="P2111" s="25"/>
      <c r="Q2111" s="26"/>
      <c r="R2111" s="25"/>
      <c r="S2111" s="25"/>
      <c r="T2111" s="27">
        <f t="shared" si="161"/>
        <v>0</v>
      </c>
      <c r="U2111" s="27">
        <f t="shared" si="162"/>
        <v>0</v>
      </c>
      <c r="V2111" s="25"/>
      <c r="W2111" s="27" t="str">
        <f t="shared" si="163"/>
        <v/>
      </c>
      <c r="X2111" s="43" t="str">
        <f t="shared" si="164"/>
        <v>OK</v>
      </c>
      <c r="Y2111" s="681" t="str">
        <f t="shared" si="165"/>
        <v/>
      </c>
    </row>
    <row r="2112" spans="1:25" x14ac:dyDescent="0.25">
      <c r="A2112" s="68" t="str">
        <f>'0'!$A$4</f>
        <v>………………..</v>
      </c>
      <c r="B2112" s="341">
        <f>'0'!$A$2</f>
        <v>46112</v>
      </c>
      <c r="C2112" s="341" t="s">
        <v>1246</v>
      </c>
      <c r="D2112" s="22"/>
      <c r="E2112" s="23"/>
      <c r="F2112" s="14"/>
      <c r="G2112" s="23"/>
      <c r="H2112" s="22"/>
      <c r="I2112" s="24"/>
      <c r="J2112" s="24"/>
      <c r="K2112" s="25"/>
      <c r="L2112" s="25"/>
      <c r="M2112" s="25"/>
      <c r="N2112" s="25"/>
      <c r="O2112" s="25"/>
      <c r="P2112" s="25"/>
      <c r="Q2112" s="26"/>
      <c r="R2112" s="25"/>
      <c r="S2112" s="25"/>
      <c r="T2112" s="27">
        <f t="shared" si="161"/>
        <v>0</v>
      </c>
      <c r="U2112" s="27">
        <f t="shared" si="162"/>
        <v>0</v>
      </c>
      <c r="V2112" s="25"/>
      <c r="W2112" s="27" t="str">
        <f t="shared" si="163"/>
        <v/>
      </c>
      <c r="X2112" s="43" t="str">
        <f t="shared" si="164"/>
        <v>OK</v>
      </c>
      <c r="Y2112" s="681" t="str">
        <f t="shared" si="165"/>
        <v/>
      </c>
    </row>
    <row r="2113" spans="1:25" x14ac:dyDescent="0.25">
      <c r="A2113" s="68" t="str">
        <f>'0'!$A$4</f>
        <v>………………..</v>
      </c>
      <c r="B2113" s="341">
        <f>'0'!$A$2</f>
        <v>46112</v>
      </c>
      <c r="C2113" s="341" t="s">
        <v>1246</v>
      </c>
      <c r="D2113" s="22"/>
      <c r="E2113" s="23"/>
      <c r="F2113" s="14"/>
      <c r="G2113" s="23"/>
      <c r="H2113" s="22"/>
      <c r="I2113" s="24"/>
      <c r="J2113" s="24"/>
      <c r="K2113" s="25"/>
      <c r="L2113" s="25"/>
      <c r="M2113" s="25"/>
      <c r="N2113" s="25"/>
      <c r="O2113" s="25"/>
      <c r="P2113" s="25"/>
      <c r="Q2113" s="26"/>
      <c r="R2113" s="25"/>
      <c r="S2113" s="25"/>
      <c r="T2113" s="27">
        <f t="shared" si="161"/>
        <v>0</v>
      </c>
      <c r="U2113" s="27">
        <f t="shared" si="162"/>
        <v>0</v>
      </c>
      <c r="V2113" s="25"/>
      <c r="W2113" s="27" t="str">
        <f t="shared" si="163"/>
        <v/>
      </c>
      <c r="X2113" s="43" t="str">
        <f t="shared" si="164"/>
        <v>OK</v>
      </c>
      <c r="Y2113" s="681" t="str">
        <f t="shared" si="165"/>
        <v/>
      </c>
    </row>
    <row r="2114" spans="1:25" x14ac:dyDescent="0.25">
      <c r="A2114" s="68" t="str">
        <f>'0'!$A$4</f>
        <v>………………..</v>
      </c>
      <c r="B2114" s="341">
        <f>'0'!$A$2</f>
        <v>46112</v>
      </c>
      <c r="C2114" s="341" t="s">
        <v>1246</v>
      </c>
      <c r="D2114" s="22"/>
      <c r="E2114" s="23"/>
      <c r="F2114" s="14"/>
      <c r="G2114" s="23"/>
      <c r="H2114" s="22"/>
      <c r="I2114" s="24"/>
      <c r="J2114" s="24"/>
      <c r="K2114" s="25"/>
      <c r="L2114" s="25"/>
      <c r="M2114" s="25"/>
      <c r="N2114" s="25"/>
      <c r="O2114" s="25"/>
      <c r="P2114" s="25"/>
      <c r="Q2114" s="26"/>
      <c r="R2114" s="25"/>
      <c r="S2114" s="25"/>
      <c r="T2114" s="27">
        <f t="shared" si="161"/>
        <v>0</v>
      </c>
      <c r="U2114" s="27">
        <f t="shared" si="162"/>
        <v>0</v>
      </c>
      <c r="V2114" s="25"/>
      <c r="W2114" s="27" t="str">
        <f t="shared" si="163"/>
        <v/>
      </c>
      <c r="X2114" s="43" t="str">
        <f t="shared" si="164"/>
        <v>OK</v>
      </c>
      <c r="Y2114" s="681" t="str">
        <f t="shared" si="165"/>
        <v/>
      </c>
    </row>
    <row r="2115" spans="1:25" x14ac:dyDescent="0.25">
      <c r="A2115" s="68" t="str">
        <f>'0'!$A$4</f>
        <v>………………..</v>
      </c>
      <c r="B2115" s="341">
        <f>'0'!$A$2</f>
        <v>46112</v>
      </c>
      <c r="C2115" s="341" t="s">
        <v>1246</v>
      </c>
      <c r="D2115" s="22"/>
      <c r="E2115" s="23"/>
      <c r="F2115" s="14"/>
      <c r="G2115" s="23"/>
      <c r="H2115" s="22"/>
      <c r="I2115" s="24"/>
      <c r="J2115" s="24"/>
      <c r="K2115" s="25"/>
      <c r="L2115" s="25"/>
      <c r="M2115" s="25"/>
      <c r="N2115" s="25"/>
      <c r="O2115" s="25"/>
      <c r="P2115" s="25"/>
      <c r="Q2115" s="26"/>
      <c r="R2115" s="25"/>
      <c r="S2115" s="25"/>
      <c r="T2115" s="27">
        <f t="shared" si="161"/>
        <v>0</v>
      </c>
      <c r="U2115" s="27">
        <f t="shared" si="162"/>
        <v>0</v>
      </c>
      <c r="V2115" s="25"/>
      <c r="W2115" s="27" t="str">
        <f t="shared" si="163"/>
        <v/>
      </c>
      <c r="X2115" s="43" t="str">
        <f t="shared" si="164"/>
        <v>OK</v>
      </c>
      <c r="Y2115" s="681" t="str">
        <f t="shared" si="165"/>
        <v/>
      </c>
    </row>
    <row r="2116" spans="1:25" x14ac:dyDescent="0.25">
      <c r="A2116" s="68" t="str">
        <f>'0'!$A$4</f>
        <v>………………..</v>
      </c>
      <c r="B2116" s="341">
        <f>'0'!$A$2</f>
        <v>46112</v>
      </c>
      <c r="C2116" s="341" t="s">
        <v>1246</v>
      </c>
      <c r="D2116" s="22"/>
      <c r="E2116" s="23"/>
      <c r="F2116" s="14"/>
      <c r="G2116" s="23"/>
      <c r="H2116" s="22"/>
      <c r="I2116" s="24"/>
      <c r="J2116" s="24"/>
      <c r="K2116" s="25"/>
      <c r="L2116" s="25"/>
      <c r="M2116" s="25"/>
      <c r="N2116" s="25"/>
      <c r="O2116" s="25"/>
      <c r="P2116" s="25"/>
      <c r="Q2116" s="26"/>
      <c r="R2116" s="25"/>
      <c r="S2116" s="25"/>
      <c r="T2116" s="27">
        <f t="shared" si="161"/>
        <v>0</v>
      </c>
      <c r="U2116" s="27">
        <f t="shared" si="162"/>
        <v>0</v>
      </c>
      <c r="V2116" s="25"/>
      <c r="W2116" s="27" t="str">
        <f t="shared" si="163"/>
        <v/>
      </c>
      <c r="X2116" s="43" t="str">
        <f t="shared" si="164"/>
        <v>OK</v>
      </c>
      <c r="Y2116" s="681" t="str">
        <f t="shared" si="165"/>
        <v/>
      </c>
    </row>
    <row r="2117" spans="1:25" x14ac:dyDescent="0.25">
      <c r="A2117" s="68" t="str">
        <f>'0'!$A$4</f>
        <v>………………..</v>
      </c>
      <c r="B2117" s="341">
        <f>'0'!$A$2</f>
        <v>46112</v>
      </c>
      <c r="C2117" s="341" t="s">
        <v>1246</v>
      </c>
      <c r="D2117" s="22"/>
      <c r="E2117" s="23"/>
      <c r="F2117" s="14"/>
      <c r="G2117" s="23"/>
      <c r="H2117" s="22"/>
      <c r="I2117" s="24"/>
      <c r="J2117" s="24"/>
      <c r="K2117" s="25"/>
      <c r="L2117" s="25"/>
      <c r="M2117" s="25"/>
      <c r="N2117" s="25"/>
      <c r="O2117" s="25"/>
      <c r="P2117" s="25"/>
      <c r="Q2117" s="26"/>
      <c r="R2117" s="25"/>
      <c r="S2117" s="25"/>
      <c r="T2117" s="27">
        <f t="shared" si="161"/>
        <v>0</v>
      </c>
      <c r="U2117" s="27">
        <f t="shared" si="162"/>
        <v>0</v>
      </c>
      <c r="V2117" s="25"/>
      <c r="W2117" s="27" t="str">
        <f t="shared" si="163"/>
        <v/>
      </c>
      <c r="X2117" s="43" t="str">
        <f t="shared" si="164"/>
        <v>OK</v>
      </c>
      <c r="Y2117" s="681" t="str">
        <f t="shared" si="165"/>
        <v/>
      </c>
    </row>
    <row r="2118" spans="1:25" x14ac:dyDescent="0.25">
      <c r="A2118" s="68" t="str">
        <f>'0'!$A$4</f>
        <v>………………..</v>
      </c>
      <c r="B2118" s="341">
        <f>'0'!$A$2</f>
        <v>46112</v>
      </c>
      <c r="C2118" s="341" t="s">
        <v>1246</v>
      </c>
      <c r="D2118" s="22"/>
      <c r="E2118" s="23"/>
      <c r="F2118" s="14"/>
      <c r="G2118" s="23"/>
      <c r="H2118" s="22"/>
      <c r="I2118" s="24"/>
      <c r="J2118" s="24"/>
      <c r="K2118" s="25"/>
      <c r="L2118" s="25"/>
      <c r="M2118" s="25"/>
      <c r="N2118" s="25"/>
      <c r="O2118" s="25"/>
      <c r="P2118" s="25"/>
      <c r="Q2118" s="26"/>
      <c r="R2118" s="25"/>
      <c r="S2118" s="25"/>
      <c r="T2118" s="27">
        <f t="shared" si="161"/>
        <v>0</v>
      </c>
      <c r="U2118" s="27">
        <f t="shared" si="162"/>
        <v>0</v>
      </c>
      <c r="V2118" s="25"/>
      <c r="W2118" s="27" t="str">
        <f t="shared" si="163"/>
        <v/>
      </c>
      <c r="X2118" s="43" t="str">
        <f t="shared" si="164"/>
        <v>OK</v>
      </c>
      <c r="Y2118" s="681" t="str">
        <f t="shared" si="165"/>
        <v/>
      </c>
    </row>
    <row r="2119" spans="1:25" x14ac:dyDescent="0.25">
      <c r="A2119" s="68" t="str">
        <f>'0'!$A$4</f>
        <v>………………..</v>
      </c>
      <c r="B2119" s="341">
        <f>'0'!$A$2</f>
        <v>46112</v>
      </c>
      <c r="C2119" s="341" t="s">
        <v>1246</v>
      </c>
      <c r="D2119" s="22"/>
      <c r="E2119" s="23"/>
      <c r="F2119" s="14"/>
      <c r="G2119" s="23"/>
      <c r="H2119" s="22"/>
      <c r="I2119" s="24"/>
      <c r="J2119" s="24"/>
      <c r="K2119" s="25"/>
      <c r="L2119" s="25"/>
      <c r="M2119" s="25"/>
      <c r="N2119" s="25"/>
      <c r="O2119" s="25"/>
      <c r="P2119" s="25"/>
      <c r="Q2119" s="26"/>
      <c r="R2119" s="25"/>
      <c r="S2119" s="25"/>
      <c r="T2119" s="27">
        <f t="shared" si="161"/>
        <v>0</v>
      </c>
      <c r="U2119" s="27">
        <f t="shared" si="162"/>
        <v>0</v>
      </c>
      <c r="V2119" s="25"/>
      <c r="W2119" s="27" t="str">
        <f t="shared" si="163"/>
        <v/>
      </c>
      <c r="X2119" s="43" t="str">
        <f t="shared" si="164"/>
        <v>OK</v>
      </c>
      <c r="Y2119" s="681" t="str">
        <f t="shared" si="165"/>
        <v/>
      </c>
    </row>
    <row r="2120" spans="1:25" x14ac:dyDescent="0.25">
      <c r="A2120" s="68" t="str">
        <f>'0'!$A$4</f>
        <v>………………..</v>
      </c>
      <c r="B2120" s="341">
        <f>'0'!$A$2</f>
        <v>46112</v>
      </c>
      <c r="C2120" s="341" t="s">
        <v>1246</v>
      </c>
      <c r="D2120" s="22"/>
      <c r="E2120" s="23"/>
      <c r="F2120" s="14"/>
      <c r="G2120" s="23"/>
      <c r="H2120" s="22"/>
      <c r="I2120" s="24"/>
      <c r="J2120" s="24"/>
      <c r="K2120" s="25"/>
      <c r="L2120" s="25"/>
      <c r="M2120" s="25"/>
      <c r="N2120" s="25"/>
      <c r="O2120" s="25"/>
      <c r="P2120" s="25"/>
      <c r="Q2120" s="26"/>
      <c r="R2120" s="25"/>
      <c r="S2120" s="25"/>
      <c r="T2120" s="27">
        <f t="shared" si="161"/>
        <v>0</v>
      </c>
      <c r="U2120" s="27">
        <f t="shared" si="162"/>
        <v>0</v>
      </c>
      <c r="V2120" s="25"/>
      <c r="W2120" s="27" t="str">
        <f t="shared" si="163"/>
        <v/>
      </c>
      <c r="X2120" s="43" t="str">
        <f t="shared" si="164"/>
        <v>OK</v>
      </c>
      <c r="Y2120" s="681" t="str">
        <f t="shared" si="165"/>
        <v/>
      </c>
    </row>
    <row r="2121" spans="1:25" x14ac:dyDescent="0.25">
      <c r="A2121" s="68" t="str">
        <f>'0'!$A$4</f>
        <v>………………..</v>
      </c>
      <c r="B2121" s="341">
        <f>'0'!$A$2</f>
        <v>46112</v>
      </c>
      <c r="C2121" s="341" t="s">
        <v>1246</v>
      </c>
      <c r="D2121" s="22"/>
      <c r="E2121" s="23"/>
      <c r="F2121" s="14"/>
      <c r="G2121" s="23"/>
      <c r="H2121" s="22"/>
      <c r="I2121" s="24"/>
      <c r="J2121" s="24"/>
      <c r="K2121" s="25"/>
      <c r="L2121" s="25"/>
      <c r="M2121" s="25"/>
      <c r="N2121" s="25"/>
      <c r="O2121" s="25"/>
      <c r="P2121" s="25"/>
      <c r="Q2121" s="26"/>
      <c r="R2121" s="25"/>
      <c r="S2121" s="25"/>
      <c r="T2121" s="27">
        <f t="shared" ref="T2121:T2184" si="166">N2121+P2121-R2121</f>
        <v>0</v>
      </c>
      <c r="U2121" s="27">
        <f t="shared" ref="U2121:U2184" si="167">O2121+Q2121-S2121</f>
        <v>0</v>
      </c>
      <c r="V2121" s="25"/>
      <c r="W2121" s="27" t="str">
        <f t="shared" ref="W2121:W2184" si="168">IF(K2121="","",K2121-M2121-(P2121-Q2121))</f>
        <v/>
      </c>
      <c r="X2121" s="43" t="str">
        <f t="shared" ref="X2121:X2184" si="169">IF(ROUND(T2121-V2121,2)&gt;=0,"OK","Просрочието не може да надхвърля задължението")</f>
        <v>OK</v>
      </c>
      <c r="Y2121" s="681" t="str">
        <f t="shared" ref="Y2121:Y2184" si="170">IF(COUNTBLANK(D2121:W2121)=18,"",IF(D2121="999999999","",IF(ISNUMBER(VALUE(D2121)),IF(LEN(D2121)&lt;&gt;9,"Въведеното ЕИК е твърде късо или твърде дълго",IF(OR(MOD(MID(D2121,1,1)*1+MID(D2121,2,1)*2+MID(D2121,3,1)*3+MID(D2121,4,1)*4+MID(D2121,5,1)*5+MID(D2121,6,1)*6+MID(D2121,7,1)*7+MID(D2121,8,1)*8,11)-MID(D2121,9,1)=0,AND(MOD(MID(D2121,1,1)*3+MID(D2121,2,1)*4+MID(D2121,3,1)*5+MID(D2121,4,1)*6+MID(D2121,5,1)*7+MID(D2121,6,1)*8+MID(D2121,7,1)*9+MID(D2121,8,1)*10,11)=10,MID(D2121,9,1)*1=0),MOD(MID(D2121,1,1)*3+MID(D2121,2,1)*4+MID(D2121,3,1)*5+MID(D2121,4,1)*6+MID(D2121,5,1)*7+MID(D2121,6,1)*8+MID(D2121,7,1)*9+MID(D2121,8,1)*10,11)-MID(D2121,9,1)=0),"","Въведеното ЕИК е невалидно")),"Въведеното ЕИК съдържа непозволени символи")))</f>
        <v/>
      </c>
    </row>
    <row r="2122" spans="1:25" x14ac:dyDescent="0.25">
      <c r="A2122" s="68" t="str">
        <f>'0'!$A$4</f>
        <v>………………..</v>
      </c>
      <c r="B2122" s="341">
        <f>'0'!$A$2</f>
        <v>46112</v>
      </c>
      <c r="C2122" s="341" t="s">
        <v>1246</v>
      </c>
      <c r="D2122" s="22"/>
      <c r="E2122" s="23"/>
      <c r="F2122" s="14"/>
      <c r="G2122" s="23"/>
      <c r="H2122" s="22"/>
      <c r="I2122" s="24"/>
      <c r="J2122" s="24"/>
      <c r="K2122" s="25"/>
      <c r="L2122" s="25"/>
      <c r="M2122" s="25"/>
      <c r="N2122" s="25"/>
      <c r="O2122" s="25"/>
      <c r="P2122" s="25"/>
      <c r="Q2122" s="26"/>
      <c r="R2122" s="25"/>
      <c r="S2122" s="25"/>
      <c r="T2122" s="27">
        <f t="shared" si="166"/>
        <v>0</v>
      </c>
      <c r="U2122" s="27">
        <f t="shared" si="167"/>
        <v>0</v>
      </c>
      <c r="V2122" s="25"/>
      <c r="W2122" s="27" t="str">
        <f t="shared" si="168"/>
        <v/>
      </c>
      <c r="X2122" s="43" t="str">
        <f t="shared" si="169"/>
        <v>OK</v>
      </c>
      <c r="Y2122" s="681" t="str">
        <f t="shared" si="170"/>
        <v/>
      </c>
    </row>
    <row r="2123" spans="1:25" x14ac:dyDescent="0.25">
      <c r="A2123" s="68" t="str">
        <f>'0'!$A$4</f>
        <v>………………..</v>
      </c>
      <c r="B2123" s="341">
        <f>'0'!$A$2</f>
        <v>46112</v>
      </c>
      <c r="C2123" s="341" t="s">
        <v>1246</v>
      </c>
      <c r="D2123" s="22"/>
      <c r="E2123" s="23"/>
      <c r="F2123" s="14"/>
      <c r="G2123" s="23"/>
      <c r="H2123" s="22"/>
      <c r="I2123" s="24"/>
      <c r="J2123" s="24"/>
      <c r="K2123" s="25"/>
      <c r="L2123" s="25"/>
      <c r="M2123" s="25"/>
      <c r="N2123" s="25"/>
      <c r="O2123" s="25"/>
      <c r="P2123" s="25"/>
      <c r="Q2123" s="26"/>
      <c r="R2123" s="25"/>
      <c r="S2123" s="25"/>
      <c r="T2123" s="27">
        <f t="shared" si="166"/>
        <v>0</v>
      </c>
      <c r="U2123" s="27">
        <f t="shared" si="167"/>
        <v>0</v>
      </c>
      <c r="V2123" s="25"/>
      <c r="W2123" s="27" t="str">
        <f t="shared" si="168"/>
        <v/>
      </c>
      <c r="X2123" s="43" t="str">
        <f t="shared" si="169"/>
        <v>OK</v>
      </c>
      <c r="Y2123" s="681" t="str">
        <f t="shared" si="170"/>
        <v/>
      </c>
    </row>
    <row r="2124" spans="1:25" x14ac:dyDescent="0.25">
      <c r="A2124" s="68" t="str">
        <f>'0'!$A$4</f>
        <v>………………..</v>
      </c>
      <c r="B2124" s="341">
        <f>'0'!$A$2</f>
        <v>46112</v>
      </c>
      <c r="C2124" s="341" t="s">
        <v>1246</v>
      </c>
      <c r="D2124" s="22"/>
      <c r="E2124" s="23"/>
      <c r="F2124" s="14"/>
      <c r="G2124" s="23"/>
      <c r="H2124" s="22"/>
      <c r="I2124" s="24"/>
      <c r="J2124" s="24"/>
      <c r="K2124" s="25"/>
      <c r="L2124" s="25"/>
      <c r="M2124" s="25"/>
      <c r="N2124" s="25"/>
      <c r="O2124" s="25"/>
      <c r="P2124" s="25"/>
      <c r="Q2124" s="26"/>
      <c r="R2124" s="25"/>
      <c r="S2124" s="25"/>
      <c r="T2124" s="27">
        <f t="shared" si="166"/>
        <v>0</v>
      </c>
      <c r="U2124" s="27">
        <f t="shared" si="167"/>
        <v>0</v>
      </c>
      <c r="V2124" s="25"/>
      <c r="W2124" s="27" t="str">
        <f t="shared" si="168"/>
        <v/>
      </c>
      <c r="X2124" s="43" t="str">
        <f t="shared" si="169"/>
        <v>OK</v>
      </c>
      <c r="Y2124" s="681" t="str">
        <f t="shared" si="170"/>
        <v/>
      </c>
    </row>
    <row r="2125" spans="1:25" x14ac:dyDescent="0.25">
      <c r="A2125" s="68" t="str">
        <f>'0'!$A$4</f>
        <v>………………..</v>
      </c>
      <c r="B2125" s="341">
        <f>'0'!$A$2</f>
        <v>46112</v>
      </c>
      <c r="C2125" s="341" t="s">
        <v>1246</v>
      </c>
      <c r="D2125" s="22"/>
      <c r="E2125" s="23"/>
      <c r="F2125" s="14"/>
      <c r="G2125" s="23"/>
      <c r="H2125" s="22"/>
      <c r="I2125" s="24"/>
      <c r="J2125" s="24"/>
      <c r="K2125" s="25"/>
      <c r="L2125" s="25"/>
      <c r="M2125" s="25"/>
      <c r="N2125" s="25"/>
      <c r="O2125" s="25"/>
      <c r="P2125" s="25"/>
      <c r="Q2125" s="26"/>
      <c r="R2125" s="25"/>
      <c r="S2125" s="25"/>
      <c r="T2125" s="27">
        <f t="shared" si="166"/>
        <v>0</v>
      </c>
      <c r="U2125" s="27">
        <f t="shared" si="167"/>
        <v>0</v>
      </c>
      <c r="V2125" s="25"/>
      <c r="W2125" s="27" t="str">
        <f t="shared" si="168"/>
        <v/>
      </c>
      <c r="X2125" s="43" t="str">
        <f t="shared" si="169"/>
        <v>OK</v>
      </c>
      <c r="Y2125" s="681" t="str">
        <f t="shared" si="170"/>
        <v/>
      </c>
    </row>
    <row r="2126" spans="1:25" x14ac:dyDescent="0.25">
      <c r="A2126" s="68" t="str">
        <f>'0'!$A$4</f>
        <v>………………..</v>
      </c>
      <c r="B2126" s="341">
        <f>'0'!$A$2</f>
        <v>46112</v>
      </c>
      <c r="C2126" s="341" t="s">
        <v>1246</v>
      </c>
      <c r="D2126" s="22"/>
      <c r="E2126" s="23"/>
      <c r="F2126" s="14"/>
      <c r="G2126" s="23"/>
      <c r="H2126" s="22"/>
      <c r="I2126" s="24"/>
      <c r="J2126" s="24"/>
      <c r="K2126" s="25"/>
      <c r="L2126" s="25"/>
      <c r="M2126" s="25"/>
      <c r="N2126" s="25"/>
      <c r="O2126" s="25"/>
      <c r="P2126" s="25"/>
      <c r="Q2126" s="26"/>
      <c r="R2126" s="25"/>
      <c r="S2126" s="25"/>
      <c r="T2126" s="27">
        <f t="shared" si="166"/>
        <v>0</v>
      </c>
      <c r="U2126" s="27">
        <f t="shared" si="167"/>
        <v>0</v>
      </c>
      <c r="V2126" s="25"/>
      <c r="W2126" s="27" t="str">
        <f t="shared" si="168"/>
        <v/>
      </c>
      <c r="X2126" s="43" t="str">
        <f t="shared" si="169"/>
        <v>OK</v>
      </c>
      <c r="Y2126" s="681" t="str">
        <f t="shared" si="170"/>
        <v/>
      </c>
    </row>
    <row r="2127" spans="1:25" x14ac:dyDescent="0.25">
      <c r="A2127" s="68" t="str">
        <f>'0'!$A$4</f>
        <v>………………..</v>
      </c>
      <c r="B2127" s="341">
        <f>'0'!$A$2</f>
        <v>46112</v>
      </c>
      <c r="C2127" s="341" t="s">
        <v>1246</v>
      </c>
      <c r="D2127" s="22"/>
      <c r="E2127" s="23"/>
      <c r="F2127" s="14"/>
      <c r="G2127" s="23"/>
      <c r="H2127" s="22"/>
      <c r="I2127" s="24"/>
      <c r="J2127" s="24"/>
      <c r="K2127" s="25"/>
      <c r="L2127" s="25"/>
      <c r="M2127" s="25"/>
      <c r="N2127" s="25"/>
      <c r="O2127" s="25"/>
      <c r="P2127" s="25"/>
      <c r="Q2127" s="26"/>
      <c r="R2127" s="25"/>
      <c r="S2127" s="25"/>
      <c r="T2127" s="27">
        <f t="shared" si="166"/>
        <v>0</v>
      </c>
      <c r="U2127" s="27">
        <f t="shared" si="167"/>
        <v>0</v>
      </c>
      <c r="V2127" s="25"/>
      <c r="W2127" s="27" t="str">
        <f t="shared" si="168"/>
        <v/>
      </c>
      <c r="X2127" s="43" t="str">
        <f t="shared" si="169"/>
        <v>OK</v>
      </c>
      <c r="Y2127" s="681" t="str">
        <f t="shared" si="170"/>
        <v/>
      </c>
    </row>
    <row r="2128" spans="1:25" x14ac:dyDescent="0.25">
      <c r="A2128" s="68" t="str">
        <f>'0'!$A$4</f>
        <v>………………..</v>
      </c>
      <c r="B2128" s="341">
        <f>'0'!$A$2</f>
        <v>46112</v>
      </c>
      <c r="C2128" s="341" t="s">
        <v>1246</v>
      </c>
      <c r="D2128" s="22"/>
      <c r="E2128" s="23"/>
      <c r="F2128" s="14"/>
      <c r="G2128" s="23"/>
      <c r="H2128" s="22"/>
      <c r="I2128" s="24"/>
      <c r="J2128" s="24"/>
      <c r="K2128" s="25"/>
      <c r="L2128" s="25"/>
      <c r="M2128" s="25"/>
      <c r="N2128" s="25"/>
      <c r="O2128" s="25"/>
      <c r="P2128" s="25"/>
      <c r="Q2128" s="26"/>
      <c r="R2128" s="25"/>
      <c r="S2128" s="25"/>
      <c r="T2128" s="27">
        <f t="shared" si="166"/>
        <v>0</v>
      </c>
      <c r="U2128" s="27">
        <f t="shared" si="167"/>
        <v>0</v>
      </c>
      <c r="V2128" s="25"/>
      <c r="W2128" s="27" t="str">
        <f t="shared" si="168"/>
        <v/>
      </c>
      <c r="X2128" s="43" t="str">
        <f t="shared" si="169"/>
        <v>OK</v>
      </c>
      <c r="Y2128" s="681" t="str">
        <f t="shared" si="170"/>
        <v/>
      </c>
    </row>
    <row r="2129" spans="1:25" x14ac:dyDescent="0.25">
      <c r="A2129" s="68" t="str">
        <f>'0'!$A$4</f>
        <v>………………..</v>
      </c>
      <c r="B2129" s="341">
        <f>'0'!$A$2</f>
        <v>46112</v>
      </c>
      <c r="C2129" s="341" t="s">
        <v>1246</v>
      </c>
      <c r="D2129" s="22"/>
      <c r="E2129" s="23"/>
      <c r="F2129" s="14"/>
      <c r="G2129" s="23"/>
      <c r="H2129" s="22"/>
      <c r="I2129" s="24"/>
      <c r="J2129" s="24"/>
      <c r="K2129" s="25"/>
      <c r="L2129" s="25"/>
      <c r="M2129" s="25"/>
      <c r="N2129" s="25"/>
      <c r="O2129" s="25"/>
      <c r="P2129" s="25"/>
      <c r="Q2129" s="26"/>
      <c r="R2129" s="25"/>
      <c r="S2129" s="25"/>
      <c r="T2129" s="27">
        <f t="shared" si="166"/>
        <v>0</v>
      </c>
      <c r="U2129" s="27">
        <f t="shared" si="167"/>
        <v>0</v>
      </c>
      <c r="V2129" s="25"/>
      <c r="W2129" s="27" t="str">
        <f t="shared" si="168"/>
        <v/>
      </c>
      <c r="X2129" s="43" t="str">
        <f t="shared" si="169"/>
        <v>OK</v>
      </c>
      <c r="Y2129" s="681" t="str">
        <f t="shared" si="170"/>
        <v/>
      </c>
    </row>
    <row r="2130" spans="1:25" x14ac:dyDescent="0.25">
      <c r="A2130" s="68" t="str">
        <f>'0'!$A$4</f>
        <v>………………..</v>
      </c>
      <c r="B2130" s="341">
        <f>'0'!$A$2</f>
        <v>46112</v>
      </c>
      <c r="C2130" s="341" t="s">
        <v>1246</v>
      </c>
      <c r="D2130" s="22"/>
      <c r="E2130" s="23"/>
      <c r="F2130" s="14"/>
      <c r="G2130" s="23"/>
      <c r="H2130" s="22"/>
      <c r="I2130" s="24"/>
      <c r="J2130" s="24"/>
      <c r="K2130" s="25"/>
      <c r="L2130" s="25"/>
      <c r="M2130" s="25"/>
      <c r="N2130" s="25"/>
      <c r="O2130" s="25"/>
      <c r="P2130" s="25"/>
      <c r="Q2130" s="26"/>
      <c r="R2130" s="25"/>
      <c r="S2130" s="25"/>
      <c r="T2130" s="27">
        <f t="shared" si="166"/>
        <v>0</v>
      </c>
      <c r="U2130" s="27">
        <f t="shared" si="167"/>
        <v>0</v>
      </c>
      <c r="V2130" s="25"/>
      <c r="W2130" s="27" t="str">
        <f t="shared" si="168"/>
        <v/>
      </c>
      <c r="X2130" s="43" t="str">
        <f t="shared" si="169"/>
        <v>OK</v>
      </c>
      <c r="Y2130" s="681" t="str">
        <f t="shared" si="170"/>
        <v/>
      </c>
    </row>
    <row r="2131" spans="1:25" x14ac:dyDescent="0.25">
      <c r="A2131" s="68" t="str">
        <f>'0'!$A$4</f>
        <v>………………..</v>
      </c>
      <c r="B2131" s="341">
        <f>'0'!$A$2</f>
        <v>46112</v>
      </c>
      <c r="C2131" s="341" t="s">
        <v>1246</v>
      </c>
      <c r="D2131" s="22"/>
      <c r="E2131" s="23"/>
      <c r="F2131" s="14"/>
      <c r="G2131" s="23"/>
      <c r="H2131" s="22"/>
      <c r="I2131" s="24"/>
      <c r="J2131" s="24"/>
      <c r="K2131" s="25"/>
      <c r="L2131" s="25"/>
      <c r="M2131" s="25"/>
      <c r="N2131" s="25"/>
      <c r="O2131" s="25"/>
      <c r="P2131" s="25"/>
      <c r="Q2131" s="26"/>
      <c r="R2131" s="25"/>
      <c r="S2131" s="25"/>
      <c r="T2131" s="27">
        <f t="shared" si="166"/>
        <v>0</v>
      </c>
      <c r="U2131" s="27">
        <f t="shared" si="167"/>
        <v>0</v>
      </c>
      <c r="V2131" s="25"/>
      <c r="W2131" s="27" t="str">
        <f t="shared" si="168"/>
        <v/>
      </c>
      <c r="X2131" s="43" t="str">
        <f t="shared" si="169"/>
        <v>OK</v>
      </c>
      <c r="Y2131" s="681" t="str">
        <f t="shared" si="170"/>
        <v/>
      </c>
    </row>
    <row r="2132" spans="1:25" x14ac:dyDescent="0.25">
      <c r="A2132" s="68" t="str">
        <f>'0'!$A$4</f>
        <v>………………..</v>
      </c>
      <c r="B2132" s="341">
        <f>'0'!$A$2</f>
        <v>46112</v>
      </c>
      <c r="C2132" s="341" t="s">
        <v>1246</v>
      </c>
      <c r="D2132" s="22"/>
      <c r="E2132" s="23"/>
      <c r="F2132" s="14"/>
      <c r="G2132" s="23"/>
      <c r="H2132" s="22"/>
      <c r="I2132" s="24"/>
      <c r="J2132" s="24"/>
      <c r="K2132" s="25"/>
      <c r="L2132" s="25"/>
      <c r="M2132" s="25"/>
      <c r="N2132" s="25"/>
      <c r="O2132" s="25"/>
      <c r="P2132" s="25"/>
      <c r="Q2132" s="26"/>
      <c r="R2132" s="25"/>
      <c r="S2132" s="25"/>
      <c r="T2132" s="27">
        <f t="shared" si="166"/>
        <v>0</v>
      </c>
      <c r="U2132" s="27">
        <f t="shared" si="167"/>
        <v>0</v>
      </c>
      <c r="V2132" s="25"/>
      <c r="W2132" s="27" t="str">
        <f t="shared" si="168"/>
        <v/>
      </c>
      <c r="X2132" s="43" t="str">
        <f t="shared" si="169"/>
        <v>OK</v>
      </c>
      <c r="Y2132" s="681" t="str">
        <f t="shared" si="170"/>
        <v/>
      </c>
    </row>
    <row r="2133" spans="1:25" x14ac:dyDescent="0.25">
      <c r="A2133" s="68" t="str">
        <f>'0'!$A$4</f>
        <v>………………..</v>
      </c>
      <c r="B2133" s="341">
        <f>'0'!$A$2</f>
        <v>46112</v>
      </c>
      <c r="C2133" s="341" t="s">
        <v>1246</v>
      </c>
      <c r="D2133" s="22"/>
      <c r="E2133" s="23"/>
      <c r="F2133" s="14"/>
      <c r="G2133" s="23"/>
      <c r="H2133" s="22"/>
      <c r="I2133" s="24"/>
      <c r="J2133" s="24"/>
      <c r="K2133" s="25"/>
      <c r="L2133" s="25"/>
      <c r="M2133" s="25"/>
      <c r="N2133" s="25"/>
      <c r="O2133" s="25"/>
      <c r="P2133" s="25"/>
      <c r="Q2133" s="26"/>
      <c r="R2133" s="25"/>
      <c r="S2133" s="25"/>
      <c r="T2133" s="27">
        <f t="shared" si="166"/>
        <v>0</v>
      </c>
      <c r="U2133" s="27">
        <f t="shared" si="167"/>
        <v>0</v>
      </c>
      <c r="V2133" s="25"/>
      <c r="W2133" s="27" t="str">
        <f t="shared" si="168"/>
        <v/>
      </c>
      <c r="X2133" s="43" t="str">
        <f t="shared" si="169"/>
        <v>OK</v>
      </c>
      <c r="Y2133" s="681" t="str">
        <f t="shared" si="170"/>
        <v/>
      </c>
    </row>
    <row r="2134" spans="1:25" x14ac:dyDescent="0.25">
      <c r="A2134" s="68" t="str">
        <f>'0'!$A$4</f>
        <v>………………..</v>
      </c>
      <c r="B2134" s="341">
        <f>'0'!$A$2</f>
        <v>46112</v>
      </c>
      <c r="C2134" s="341" t="s">
        <v>1246</v>
      </c>
      <c r="D2134" s="22"/>
      <c r="E2134" s="23"/>
      <c r="F2134" s="14"/>
      <c r="G2134" s="23"/>
      <c r="H2134" s="22"/>
      <c r="I2134" s="24"/>
      <c r="J2134" s="24"/>
      <c r="K2134" s="25"/>
      <c r="L2134" s="25"/>
      <c r="M2134" s="25"/>
      <c r="N2134" s="25"/>
      <c r="O2134" s="25"/>
      <c r="P2134" s="25"/>
      <c r="Q2134" s="26"/>
      <c r="R2134" s="25"/>
      <c r="S2134" s="25"/>
      <c r="T2134" s="27">
        <f t="shared" si="166"/>
        <v>0</v>
      </c>
      <c r="U2134" s="27">
        <f t="shared" si="167"/>
        <v>0</v>
      </c>
      <c r="V2134" s="25"/>
      <c r="W2134" s="27" t="str">
        <f t="shared" si="168"/>
        <v/>
      </c>
      <c r="X2134" s="43" t="str">
        <f t="shared" si="169"/>
        <v>OK</v>
      </c>
      <c r="Y2134" s="681" t="str">
        <f t="shared" si="170"/>
        <v/>
      </c>
    </row>
    <row r="2135" spans="1:25" x14ac:dyDescent="0.25">
      <c r="A2135" s="68" t="str">
        <f>'0'!$A$4</f>
        <v>………………..</v>
      </c>
      <c r="B2135" s="341">
        <f>'0'!$A$2</f>
        <v>46112</v>
      </c>
      <c r="C2135" s="341" t="s">
        <v>1246</v>
      </c>
      <c r="D2135" s="22"/>
      <c r="E2135" s="23"/>
      <c r="F2135" s="14"/>
      <c r="G2135" s="23"/>
      <c r="H2135" s="22"/>
      <c r="I2135" s="24"/>
      <c r="J2135" s="24"/>
      <c r="K2135" s="25"/>
      <c r="L2135" s="25"/>
      <c r="M2135" s="25"/>
      <c r="N2135" s="25"/>
      <c r="O2135" s="25"/>
      <c r="P2135" s="25"/>
      <c r="Q2135" s="26"/>
      <c r="R2135" s="25"/>
      <c r="S2135" s="25"/>
      <c r="T2135" s="27">
        <f t="shared" si="166"/>
        <v>0</v>
      </c>
      <c r="U2135" s="27">
        <f t="shared" si="167"/>
        <v>0</v>
      </c>
      <c r="V2135" s="25"/>
      <c r="W2135" s="27" t="str">
        <f t="shared" si="168"/>
        <v/>
      </c>
      <c r="X2135" s="43" t="str">
        <f t="shared" si="169"/>
        <v>OK</v>
      </c>
      <c r="Y2135" s="681" t="str">
        <f t="shared" si="170"/>
        <v/>
      </c>
    </row>
    <row r="2136" spans="1:25" x14ac:dyDescent="0.25">
      <c r="A2136" s="68" t="str">
        <f>'0'!$A$4</f>
        <v>………………..</v>
      </c>
      <c r="B2136" s="341">
        <f>'0'!$A$2</f>
        <v>46112</v>
      </c>
      <c r="C2136" s="341" t="s">
        <v>1246</v>
      </c>
      <c r="D2136" s="22"/>
      <c r="E2136" s="23"/>
      <c r="F2136" s="14"/>
      <c r="G2136" s="23"/>
      <c r="H2136" s="22"/>
      <c r="I2136" s="24"/>
      <c r="J2136" s="24"/>
      <c r="K2136" s="25"/>
      <c r="L2136" s="25"/>
      <c r="M2136" s="25"/>
      <c r="N2136" s="25"/>
      <c r="O2136" s="25"/>
      <c r="P2136" s="25"/>
      <c r="Q2136" s="26"/>
      <c r="R2136" s="25"/>
      <c r="S2136" s="25"/>
      <c r="T2136" s="27">
        <f t="shared" si="166"/>
        <v>0</v>
      </c>
      <c r="U2136" s="27">
        <f t="shared" si="167"/>
        <v>0</v>
      </c>
      <c r="V2136" s="25"/>
      <c r="W2136" s="27" t="str">
        <f t="shared" si="168"/>
        <v/>
      </c>
      <c r="X2136" s="43" t="str">
        <f t="shared" si="169"/>
        <v>OK</v>
      </c>
      <c r="Y2136" s="681" t="str">
        <f t="shared" si="170"/>
        <v/>
      </c>
    </row>
    <row r="2137" spans="1:25" x14ac:dyDescent="0.25">
      <c r="A2137" s="68" t="str">
        <f>'0'!$A$4</f>
        <v>………………..</v>
      </c>
      <c r="B2137" s="341">
        <f>'0'!$A$2</f>
        <v>46112</v>
      </c>
      <c r="C2137" s="341" t="s">
        <v>1246</v>
      </c>
      <c r="D2137" s="22"/>
      <c r="E2137" s="23"/>
      <c r="F2137" s="14"/>
      <c r="G2137" s="23"/>
      <c r="H2137" s="22"/>
      <c r="I2137" s="24"/>
      <c r="J2137" s="24"/>
      <c r="K2137" s="25"/>
      <c r="L2137" s="25"/>
      <c r="M2137" s="25"/>
      <c r="N2137" s="25"/>
      <c r="O2137" s="25"/>
      <c r="P2137" s="25"/>
      <c r="Q2137" s="26"/>
      <c r="R2137" s="25"/>
      <c r="S2137" s="25"/>
      <c r="T2137" s="27">
        <f t="shared" si="166"/>
        <v>0</v>
      </c>
      <c r="U2137" s="27">
        <f t="shared" si="167"/>
        <v>0</v>
      </c>
      <c r="V2137" s="25"/>
      <c r="W2137" s="27" t="str">
        <f t="shared" si="168"/>
        <v/>
      </c>
      <c r="X2137" s="43" t="str">
        <f t="shared" si="169"/>
        <v>OK</v>
      </c>
      <c r="Y2137" s="681" t="str">
        <f t="shared" si="170"/>
        <v/>
      </c>
    </row>
    <row r="2138" spans="1:25" x14ac:dyDescent="0.25">
      <c r="A2138" s="68" t="str">
        <f>'0'!$A$4</f>
        <v>………………..</v>
      </c>
      <c r="B2138" s="341">
        <f>'0'!$A$2</f>
        <v>46112</v>
      </c>
      <c r="C2138" s="341" t="s">
        <v>1246</v>
      </c>
      <c r="D2138" s="22"/>
      <c r="E2138" s="23"/>
      <c r="F2138" s="14"/>
      <c r="G2138" s="23"/>
      <c r="H2138" s="22"/>
      <c r="I2138" s="24"/>
      <c r="J2138" s="24"/>
      <c r="K2138" s="25"/>
      <c r="L2138" s="25"/>
      <c r="M2138" s="25"/>
      <c r="N2138" s="25"/>
      <c r="O2138" s="25"/>
      <c r="P2138" s="25"/>
      <c r="Q2138" s="26"/>
      <c r="R2138" s="25"/>
      <c r="S2138" s="25"/>
      <c r="T2138" s="27">
        <f t="shared" si="166"/>
        <v>0</v>
      </c>
      <c r="U2138" s="27">
        <f t="shared" si="167"/>
        <v>0</v>
      </c>
      <c r="V2138" s="25"/>
      <c r="W2138" s="27" t="str">
        <f t="shared" si="168"/>
        <v/>
      </c>
      <c r="X2138" s="43" t="str">
        <f t="shared" si="169"/>
        <v>OK</v>
      </c>
      <c r="Y2138" s="681" t="str">
        <f t="shared" si="170"/>
        <v/>
      </c>
    </row>
    <row r="2139" spans="1:25" x14ac:dyDescent="0.25">
      <c r="A2139" s="68" t="str">
        <f>'0'!$A$4</f>
        <v>………………..</v>
      </c>
      <c r="B2139" s="341">
        <f>'0'!$A$2</f>
        <v>46112</v>
      </c>
      <c r="C2139" s="341" t="s">
        <v>1246</v>
      </c>
      <c r="D2139" s="22"/>
      <c r="E2139" s="23"/>
      <c r="F2139" s="14"/>
      <c r="G2139" s="23"/>
      <c r="H2139" s="22"/>
      <c r="I2139" s="24"/>
      <c r="J2139" s="24"/>
      <c r="K2139" s="25"/>
      <c r="L2139" s="25"/>
      <c r="M2139" s="25"/>
      <c r="N2139" s="25"/>
      <c r="O2139" s="25"/>
      <c r="P2139" s="25"/>
      <c r="Q2139" s="26"/>
      <c r="R2139" s="25"/>
      <c r="S2139" s="25"/>
      <c r="T2139" s="27">
        <f t="shared" si="166"/>
        <v>0</v>
      </c>
      <c r="U2139" s="27">
        <f t="shared" si="167"/>
        <v>0</v>
      </c>
      <c r="V2139" s="25"/>
      <c r="W2139" s="27" t="str">
        <f t="shared" si="168"/>
        <v/>
      </c>
      <c r="X2139" s="43" t="str">
        <f t="shared" si="169"/>
        <v>OK</v>
      </c>
      <c r="Y2139" s="681" t="str">
        <f t="shared" si="170"/>
        <v/>
      </c>
    </row>
    <row r="2140" spans="1:25" x14ac:dyDescent="0.25">
      <c r="A2140" s="68" t="str">
        <f>'0'!$A$4</f>
        <v>………………..</v>
      </c>
      <c r="B2140" s="341">
        <f>'0'!$A$2</f>
        <v>46112</v>
      </c>
      <c r="C2140" s="341" t="s">
        <v>1246</v>
      </c>
      <c r="D2140" s="22"/>
      <c r="E2140" s="23"/>
      <c r="F2140" s="14"/>
      <c r="G2140" s="23"/>
      <c r="H2140" s="22"/>
      <c r="I2140" s="24"/>
      <c r="J2140" s="24"/>
      <c r="K2140" s="25"/>
      <c r="L2140" s="25"/>
      <c r="M2140" s="25"/>
      <c r="N2140" s="25"/>
      <c r="O2140" s="25"/>
      <c r="P2140" s="25"/>
      <c r="Q2140" s="26"/>
      <c r="R2140" s="25"/>
      <c r="S2140" s="25"/>
      <c r="T2140" s="27">
        <f t="shared" si="166"/>
        <v>0</v>
      </c>
      <c r="U2140" s="27">
        <f t="shared" si="167"/>
        <v>0</v>
      </c>
      <c r="V2140" s="25"/>
      <c r="W2140" s="27" t="str">
        <f t="shared" si="168"/>
        <v/>
      </c>
      <c r="X2140" s="43" t="str">
        <f t="shared" si="169"/>
        <v>OK</v>
      </c>
      <c r="Y2140" s="681" t="str">
        <f t="shared" si="170"/>
        <v/>
      </c>
    </row>
    <row r="2141" spans="1:25" x14ac:dyDescent="0.25">
      <c r="A2141" s="68" t="str">
        <f>'0'!$A$4</f>
        <v>………………..</v>
      </c>
      <c r="B2141" s="341">
        <f>'0'!$A$2</f>
        <v>46112</v>
      </c>
      <c r="C2141" s="341" t="s">
        <v>1246</v>
      </c>
      <c r="D2141" s="22"/>
      <c r="E2141" s="23"/>
      <c r="F2141" s="14"/>
      <c r="G2141" s="23"/>
      <c r="H2141" s="22"/>
      <c r="I2141" s="24"/>
      <c r="J2141" s="24"/>
      <c r="K2141" s="25"/>
      <c r="L2141" s="25"/>
      <c r="M2141" s="25"/>
      <c r="N2141" s="25"/>
      <c r="O2141" s="25"/>
      <c r="P2141" s="25"/>
      <c r="Q2141" s="26"/>
      <c r="R2141" s="25"/>
      <c r="S2141" s="25"/>
      <c r="T2141" s="27">
        <f t="shared" si="166"/>
        <v>0</v>
      </c>
      <c r="U2141" s="27">
        <f t="shared" si="167"/>
        <v>0</v>
      </c>
      <c r="V2141" s="25"/>
      <c r="W2141" s="27" t="str">
        <f t="shared" si="168"/>
        <v/>
      </c>
      <c r="X2141" s="43" t="str">
        <f t="shared" si="169"/>
        <v>OK</v>
      </c>
      <c r="Y2141" s="681" t="str">
        <f t="shared" si="170"/>
        <v/>
      </c>
    </row>
    <row r="2142" spans="1:25" x14ac:dyDescent="0.25">
      <c r="A2142" s="68" t="str">
        <f>'0'!$A$4</f>
        <v>………………..</v>
      </c>
      <c r="B2142" s="341">
        <f>'0'!$A$2</f>
        <v>46112</v>
      </c>
      <c r="C2142" s="341" t="s">
        <v>1246</v>
      </c>
      <c r="D2142" s="22"/>
      <c r="E2142" s="23"/>
      <c r="F2142" s="14"/>
      <c r="G2142" s="23"/>
      <c r="H2142" s="22"/>
      <c r="I2142" s="24"/>
      <c r="J2142" s="24"/>
      <c r="K2142" s="25"/>
      <c r="L2142" s="25"/>
      <c r="M2142" s="25"/>
      <c r="N2142" s="25"/>
      <c r="O2142" s="25"/>
      <c r="P2142" s="25"/>
      <c r="Q2142" s="26"/>
      <c r="R2142" s="25"/>
      <c r="S2142" s="25"/>
      <c r="T2142" s="27">
        <f t="shared" si="166"/>
        <v>0</v>
      </c>
      <c r="U2142" s="27">
        <f t="shared" si="167"/>
        <v>0</v>
      </c>
      <c r="V2142" s="25"/>
      <c r="W2142" s="27" t="str">
        <f t="shared" si="168"/>
        <v/>
      </c>
      <c r="X2142" s="43" t="str">
        <f t="shared" si="169"/>
        <v>OK</v>
      </c>
      <c r="Y2142" s="681" t="str">
        <f t="shared" si="170"/>
        <v/>
      </c>
    </row>
    <row r="2143" spans="1:25" x14ac:dyDescent="0.25">
      <c r="A2143" s="68" t="str">
        <f>'0'!$A$4</f>
        <v>………………..</v>
      </c>
      <c r="B2143" s="341">
        <f>'0'!$A$2</f>
        <v>46112</v>
      </c>
      <c r="C2143" s="341" t="s">
        <v>1246</v>
      </c>
      <c r="D2143" s="22"/>
      <c r="E2143" s="23"/>
      <c r="F2143" s="14"/>
      <c r="G2143" s="23"/>
      <c r="H2143" s="22"/>
      <c r="I2143" s="24"/>
      <c r="J2143" s="24"/>
      <c r="K2143" s="25"/>
      <c r="L2143" s="25"/>
      <c r="M2143" s="25"/>
      <c r="N2143" s="25"/>
      <c r="O2143" s="25"/>
      <c r="P2143" s="25"/>
      <c r="Q2143" s="26"/>
      <c r="R2143" s="25"/>
      <c r="S2143" s="25"/>
      <c r="T2143" s="27">
        <f t="shared" si="166"/>
        <v>0</v>
      </c>
      <c r="U2143" s="27">
        <f t="shared" si="167"/>
        <v>0</v>
      </c>
      <c r="V2143" s="25"/>
      <c r="W2143" s="27" t="str">
        <f t="shared" si="168"/>
        <v/>
      </c>
      <c r="X2143" s="43" t="str">
        <f t="shared" si="169"/>
        <v>OK</v>
      </c>
      <c r="Y2143" s="681" t="str">
        <f t="shared" si="170"/>
        <v/>
      </c>
    </row>
    <row r="2144" spans="1:25" x14ac:dyDescent="0.25">
      <c r="A2144" s="68" t="str">
        <f>'0'!$A$4</f>
        <v>………………..</v>
      </c>
      <c r="B2144" s="341">
        <f>'0'!$A$2</f>
        <v>46112</v>
      </c>
      <c r="C2144" s="341" t="s">
        <v>1246</v>
      </c>
      <c r="D2144" s="22"/>
      <c r="E2144" s="23"/>
      <c r="F2144" s="14"/>
      <c r="G2144" s="23"/>
      <c r="H2144" s="22"/>
      <c r="I2144" s="24"/>
      <c r="J2144" s="24"/>
      <c r="K2144" s="25"/>
      <c r="L2144" s="25"/>
      <c r="M2144" s="25"/>
      <c r="N2144" s="25"/>
      <c r="O2144" s="25"/>
      <c r="P2144" s="25"/>
      <c r="Q2144" s="26"/>
      <c r="R2144" s="25"/>
      <c r="S2144" s="25"/>
      <c r="T2144" s="27">
        <f t="shared" si="166"/>
        <v>0</v>
      </c>
      <c r="U2144" s="27">
        <f t="shared" si="167"/>
        <v>0</v>
      </c>
      <c r="V2144" s="25"/>
      <c r="W2144" s="27" t="str">
        <f t="shared" si="168"/>
        <v/>
      </c>
      <c r="X2144" s="43" t="str">
        <f t="shared" si="169"/>
        <v>OK</v>
      </c>
      <c r="Y2144" s="681" t="str">
        <f t="shared" si="170"/>
        <v/>
      </c>
    </row>
    <row r="2145" spans="1:25" x14ac:dyDescent="0.25">
      <c r="A2145" s="68" t="str">
        <f>'0'!$A$4</f>
        <v>………………..</v>
      </c>
      <c r="B2145" s="341">
        <f>'0'!$A$2</f>
        <v>46112</v>
      </c>
      <c r="C2145" s="341" t="s">
        <v>1246</v>
      </c>
      <c r="D2145" s="22"/>
      <c r="E2145" s="23"/>
      <c r="F2145" s="14"/>
      <c r="G2145" s="23"/>
      <c r="H2145" s="22"/>
      <c r="I2145" s="24"/>
      <c r="J2145" s="24"/>
      <c r="K2145" s="25"/>
      <c r="L2145" s="25"/>
      <c r="M2145" s="25"/>
      <c r="N2145" s="25"/>
      <c r="O2145" s="25"/>
      <c r="P2145" s="25"/>
      <c r="Q2145" s="26"/>
      <c r="R2145" s="25"/>
      <c r="S2145" s="25"/>
      <c r="T2145" s="27">
        <f t="shared" si="166"/>
        <v>0</v>
      </c>
      <c r="U2145" s="27">
        <f t="shared" si="167"/>
        <v>0</v>
      </c>
      <c r="V2145" s="25"/>
      <c r="W2145" s="27" t="str">
        <f t="shared" si="168"/>
        <v/>
      </c>
      <c r="X2145" s="43" t="str">
        <f t="shared" si="169"/>
        <v>OK</v>
      </c>
      <c r="Y2145" s="681" t="str">
        <f t="shared" si="170"/>
        <v/>
      </c>
    </row>
    <row r="2146" spans="1:25" x14ac:dyDescent="0.25">
      <c r="A2146" s="68" t="str">
        <f>'0'!$A$4</f>
        <v>………………..</v>
      </c>
      <c r="B2146" s="341">
        <f>'0'!$A$2</f>
        <v>46112</v>
      </c>
      <c r="C2146" s="341" t="s">
        <v>1246</v>
      </c>
      <c r="D2146" s="22"/>
      <c r="E2146" s="23"/>
      <c r="F2146" s="14"/>
      <c r="G2146" s="23"/>
      <c r="H2146" s="22"/>
      <c r="I2146" s="24"/>
      <c r="J2146" s="24"/>
      <c r="K2146" s="25"/>
      <c r="L2146" s="25"/>
      <c r="M2146" s="25"/>
      <c r="N2146" s="25"/>
      <c r="O2146" s="25"/>
      <c r="P2146" s="25"/>
      <c r="Q2146" s="26"/>
      <c r="R2146" s="25"/>
      <c r="S2146" s="25"/>
      <c r="T2146" s="27">
        <f t="shared" si="166"/>
        <v>0</v>
      </c>
      <c r="U2146" s="27">
        <f t="shared" si="167"/>
        <v>0</v>
      </c>
      <c r="V2146" s="25"/>
      <c r="W2146" s="27" t="str">
        <f t="shared" si="168"/>
        <v/>
      </c>
      <c r="X2146" s="43" t="str">
        <f t="shared" si="169"/>
        <v>OK</v>
      </c>
      <c r="Y2146" s="681" t="str">
        <f t="shared" si="170"/>
        <v/>
      </c>
    </row>
    <row r="2147" spans="1:25" x14ac:dyDescent="0.25">
      <c r="A2147" s="68" t="str">
        <f>'0'!$A$4</f>
        <v>………………..</v>
      </c>
      <c r="B2147" s="341">
        <f>'0'!$A$2</f>
        <v>46112</v>
      </c>
      <c r="C2147" s="341" t="s">
        <v>1246</v>
      </c>
      <c r="D2147" s="22"/>
      <c r="E2147" s="23"/>
      <c r="F2147" s="14"/>
      <c r="G2147" s="23"/>
      <c r="H2147" s="22"/>
      <c r="I2147" s="24"/>
      <c r="J2147" s="24"/>
      <c r="K2147" s="25"/>
      <c r="L2147" s="25"/>
      <c r="M2147" s="25"/>
      <c r="N2147" s="25"/>
      <c r="O2147" s="25"/>
      <c r="P2147" s="25"/>
      <c r="Q2147" s="26"/>
      <c r="R2147" s="25"/>
      <c r="S2147" s="25"/>
      <c r="T2147" s="27">
        <f t="shared" si="166"/>
        <v>0</v>
      </c>
      <c r="U2147" s="27">
        <f t="shared" si="167"/>
        <v>0</v>
      </c>
      <c r="V2147" s="25"/>
      <c r="W2147" s="27" t="str">
        <f t="shared" si="168"/>
        <v/>
      </c>
      <c r="X2147" s="43" t="str">
        <f t="shared" si="169"/>
        <v>OK</v>
      </c>
      <c r="Y2147" s="681" t="str">
        <f t="shared" si="170"/>
        <v/>
      </c>
    </row>
    <row r="2148" spans="1:25" x14ac:dyDescent="0.25">
      <c r="A2148" s="68" t="str">
        <f>'0'!$A$4</f>
        <v>………………..</v>
      </c>
      <c r="B2148" s="341">
        <f>'0'!$A$2</f>
        <v>46112</v>
      </c>
      <c r="C2148" s="341" t="s">
        <v>1246</v>
      </c>
      <c r="D2148" s="22"/>
      <c r="E2148" s="23"/>
      <c r="F2148" s="14"/>
      <c r="G2148" s="23"/>
      <c r="H2148" s="22"/>
      <c r="I2148" s="24"/>
      <c r="J2148" s="24"/>
      <c r="K2148" s="25"/>
      <c r="L2148" s="25"/>
      <c r="M2148" s="25"/>
      <c r="N2148" s="25"/>
      <c r="O2148" s="25"/>
      <c r="P2148" s="25"/>
      <c r="Q2148" s="26"/>
      <c r="R2148" s="25"/>
      <c r="S2148" s="25"/>
      <c r="T2148" s="27">
        <f t="shared" si="166"/>
        <v>0</v>
      </c>
      <c r="U2148" s="27">
        <f t="shared" si="167"/>
        <v>0</v>
      </c>
      <c r="V2148" s="25"/>
      <c r="W2148" s="27" t="str">
        <f t="shared" si="168"/>
        <v/>
      </c>
      <c r="X2148" s="43" t="str">
        <f t="shared" si="169"/>
        <v>OK</v>
      </c>
      <c r="Y2148" s="681" t="str">
        <f t="shared" si="170"/>
        <v/>
      </c>
    </row>
    <row r="2149" spans="1:25" x14ac:dyDescent="0.25">
      <c r="A2149" s="68" t="str">
        <f>'0'!$A$4</f>
        <v>………………..</v>
      </c>
      <c r="B2149" s="341">
        <f>'0'!$A$2</f>
        <v>46112</v>
      </c>
      <c r="C2149" s="341" t="s">
        <v>1246</v>
      </c>
      <c r="D2149" s="22"/>
      <c r="E2149" s="23"/>
      <c r="F2149" s="14"/>
      <c r="G2149" s="23"/>
      <c r="H2149" s="22"/>
      <c r="I2149" s="24"/>
      <c r="J2149" s="24"/>
      <c r="K2149" s="25"/>
      <c r="L2149" s="25"/>
      <c r="M2149" s="25"/>
      <c r="N2149" s="25"/>
      <c r="O2149" s="25"/>
      <c r="P2149" s="25"/>
      <c r="Q2149" s="26"/>
      <c r="R2149" s="25"/>
      <c r="S2149" s="25"/>
      <c r="T2149" s="27">
        <f t="shared" si="166"/>
        <v>0</v>
      </c>
      <c r="U2149" s="27">
        <f t="shared" si="167"/>
        <v>0</v>
      </c>
      <c r="V2149" s="25"/>
      <c r="W2149" s="27" t="str">
        <f t="shared" si="168"/>
        <v/>
      </c>
      <c r="X2149" s="43" t="str">
        <f t="shared" si="169"/>
        <v>OK</v>
      </c>
      <c r="Y2149" s="681" t="str">
        <f t="shared" si="170"/>
        <v/>
      </c>
    </row>
    <row r="2150" spans="1:25" x14ac:dyDescent="0.25">
      <c r="A2150" s="68" t="str">
        <f>'0'!$A$4</f>
        <v>………………..</v>
      </c>
      <c r="B2150" s="341">
        <f>'0'!$A$2</f>
        <v>46112</v>
      </c>
      <c r="C2150" s="341" t="s">
        <v>1246</v>
      </c>
      <c r="D2150" s="22"/>
      <c r="E2150" s="23"/>
      <c r="F2150" s="14"/>
      <c r="G2150" s="23"/>
      <c r="H2150" s="22"/>
      <c r="I2150" s="24"/>
      <c r="J2150" s="24"/>
      <c r="K2150" s="25"/>
      <c r="L2150" s="25"/>
      <c r="M2150" s="25"/>
      <c r="N2150" s="25"/>
      <c r="O2150" s="25"/>
      <c r="P2150" s="25"/>
      <c r="Q2150" s="26"/>
      <c r="R2150" s="25"/>
      <c r="S2150" s="25"/>
      <c r="T2150" s="27">
        <f t="shared" si="166"/>
        <v>0</v>
      </c>
      <c r="U2150" s="27">
        <f t="shared" si="167"/>
        <v>0</v>
      </c>
      <c r="V2150" s="25"/>
      <c r="W2150" s="27" t="str">
        <f t="shared" si="168"/>
        <v/>
      </c>
      <c r="X2150" s="43" t="str">
        <f t="shared" si="169"/>
        <v>OK</v>
      </c>
      <c r="Y2150" s="681" t="str">
        <f t="shared" si="170"/>
        <v/>
      </c>
    </row>
    <row r="2151" spans="1:25" x14ac:dyDescent="0.25">
      <c r="A2151" s="68" t="str">
        <f>'0'!$A$4</f>
        <v>………………..</v>
      </c>
      <c r="B2151" s="341">
        <f>'0'!$A$2</f>
        <v>46112</v>
      </c>
      <c r="C2151" s="341" t="s">
        <v>1246</v>
      </c>
      <c r="D2151" s="22"/>
      <c r="E2151" s="23"/>
      <c r="F2151" s="14"/>
      <c r="G2151" s="23"/>
      <c r="H2151" s="22"/>
      <c r="I2151" s="24"/>
      <c r="J2151" s="24"/>
      <c r="K2151" s="25"/>
      <c r="L2151" s="25"/>
      <c r="M2151" s="25"/>
      <c r="N2151" s="25"/>
      <c r="O2151" s="25"/>
      <c r="P2151" s="25"/>
      <c r="Q2151" s="26"/>
      <c r="R2151" s="25"/>
      <c r="S2151" s="25"/>
      <c r="T2151" s="27">
        <f t="shared" si="166"/>
        <v>0</v>
      </c>
      <c r="U2151" s="27">
        <f t="shared" si="167"/>
        <v>0</v>
      </c>
      <c r="V2151" s="25"/>
      <c r="W2151" s="27" t="str">
        <f t="shared" si="168"/>
        <v/>
      </c>
      <c r="X2151" s="43" t="str">
        <f t="shared" si="169"/>
        <v>OK</v>
      </c>
      <c r="Y2151" s="681" t="str">
        <f t="shared" si="170"/>
        <v/>
      </c>
    </row>
    <row r="2152" spans="1:25" x14ac:dyDescent="0.25">
      <c r="A2152" s="68" t="str">
        <f>'0'!$A$4</f>
        <v>………………..</v>
      </c>
      <c r="B2152" s="341">
        <f>'0'!$A$2</f>
        <v>46112</v>
      </c>
      <c r="C2152" s="341" t="s">
        <v>1246</v>
      </c>
      <c r="D2152" s="22"/>
      <c r="E2152" s="23"/>
      <c r="F2152" s="14"/>
      <c r="G2152" s="23"/>
      <c r="H2152" s="22"/>
      <c r="I2152" s="24"/>
      <c r="J2152" s="24"/>
      <c r="K2152" s="25"/>
      <c r="L2152" s="25"/>
      <c r="M2152" s="25"/>
      <c r="N2152" s="25"/>
      <c r="O2152" s="25"/>
      <c r="P2152" s="25"/>
      <c r="Q2152" s="26"/>
      <c r="R2152" s="25"/>
      <c r="S2152" s="25"/>
      <c r="T2152" s="27">
        <f t="shared" si="166"/>
        <v>0</v>
      </c>
      <c r="U2152" s="27">
        <f t="shared" si="167"/>
        <v>0</v>
      </c>
      <c r="V2152" s="25"/>
      <c r="W2152" s="27" t="str">
        <f t="shared" si="168"/>
        <v/>
      </c>
      <c r="X2152" s="43" t="str">
        <f t="shared" si="169"/>
        <v>OK</v>
      </c>
      <c r="Y2152" s="681" t="str">
        <f t="shared" si="170"/>
        <v/>
      </c>
    </row>
    <row r="2153" spans="1:25" x14ac:dyDescent="0.25">
      <c r="A2153" s="68" t="str">
        <f>'0'!$A$4</f>
        <v>………………..</v>
      </c>
      <c r="B2153" s="341">
        <f>'0'!$A$2</f>
        <v>46112</v>
      </c>
      <c r="C2153" s="341" t="s">
        <v>1246</v>
      </c>
      <c r="D2153" s="22"/>
      <c r="E2153" s="23"/>
      <c r="F2153" s="14"/>
      <c r="G2153" s="23"/>
      <c r="H2153" s="22"/>
      <c r="I2153" s="24"/>
      <c r="J2153" s="24"/>
      <c r="K2153" s="25"/>
      <c r="L2153" s="25"/>
      <c r="M2153" s="25"/>
      <c r="N2153" s="25"/>
      <c r="O2153" s="25"/>
      <c r="P2153" s="25"/>
      <c r="Q2153" s="26"/>
      <c r="R2153" s="25"/>
      <c r="S2153" s="25"/>
      <c r="T2153" s="27">
        <f t="shared" si="166"/>
        <v>0</v>
      </c>
      <c r="U2153" s="27">
        <f t="shared" si="167"/>
        <v>0</v>
      </c>
      <c r="V2153" s="25"/>
      <c r="W2153" s="27" t="str">
        <f t="shared" si="168"/>
        <v/>
      </c>
      <c r="X2153" s="43" t="str">
        <f t="shared" si="169"/>
        <v>OK</v>
      </c>
      <c r="Y2153" s="681" t="str">
        <f t="shared" si="170"/>
        <v/>
      </c>
    </row>
    <row r="2154" spans="1:25" x14ac:dyDescent="0.25">
      <c r="A2154" s="68" t="str">
        <f>'0'!$A$4</f>
        <v>………………..</v>
      </c>
      <c r="B2154" s="341">
        <f>'0'!$A$2</f>
        <v>46112</v>
      </c>
      <c r="C2154" s="341" t="s">
        <v>1246</v>
      </c>
      <c r="D2154" s="22"/>
      <c r="E2154" s="23"/>
      <c r="F2154" s="14"/>
      <c r="G2154" s="23"/>
      <c r="H2154" s="22"/>
      <c r="I2154" s="24"/>
      <c r="J2154" s="24"/>
      <c r="K2154" s="25"/>
      <c r="L2154" s="25"/>
      <c r="M2154" s="25"/>
      <c r="N2154" s="25"/>
      <c r="O2154" s="25"/>
      <c r="P2154" s="25"/>
      <c r="Q2154" s="26"/>
      <c r="R2154" s="25"/>
      <c r="S2154" s="25"/>
      <c r="T2154" s="27">
        <f t="shared" si="166"/>
        <v>0</v>
      </c>
      <c r="U2154" s="27">
        <f t="shared" si="167"/>
        <v>0</v>
      </c>
      <c r="V2154" s="25"/>
      <c r="W2154" s="27" t="str">
        <f t="shared" si="168"/>
        <v/>
      </c>
      <c r="X2154" s="43" t="str">
        <f t="shared" si="169"/>
        <v>OK</v>
      </c>
      <c r="Y2154" s="681" t="str">
        <f t="shared" si="170"/>
        <v/>
      </c>
    </row>
    <row r="2155" spans="1:25" x14ac:dyDescent="0.25">
      <c r="A2155" s="68" t="str">
        <f>'0'!$A$4</f>
        <v>………………..</v>
      </c>
      <c r="B2155" s="341">
        <f>'0'!$A$2</f>
        <v>46112</v>
      </c>
      <c r="C2155" s="341" t="s">
        <v>1246</v>
      </c>
      <c r="D2155" s="22"/>
      <c r="E2155" s="23"/>
      <c r="F2155" s="14"/>
      <c r="G2155" s="23"/>
      <c r="H2155" s="22"/>
      <c r="I2155" s="24"/>
      <c r="J2155" s="24"/>
      <c r="K2155" s="25"/>
      <c r="L2155" s="25"/>
      <c r="M2155" s="25"/>
      <c r="N2155" s="25"/>
      <c r="O2155" s="25"/>
      <c r="P2155" s="25"/>
      <c r="Q2155" s="26"/>
      <c r="R2155" s="25"/>
      <c r="S2155" s="25"/>
      <c r="T2155" s="27">
        <f t="shared" si="166"/>
        <v>0</v>
      </c>
      <c r="U2155" s="27">
        <f t="shared" si="167"/>
        <v>0</v>
      </c>
      <c r="V2155" s="25"/>
      <c r="W2155" s="27" t="str">
        <f t="shared" si="168"/>
        <v/>
      </c>
      <c r="X2155" s="43" t="str">
        <f t="shared" si="169"/>
        <v>OK</v>
      </c>
      <c r="Y2155" s="681" t="str">
        <f t="shared" si="170"/>
        <v/>
      </c>
    </row>
    <row r="2156" spans="1:25" x14ac:dyDescent="0.25">
      <c r="A2156" s="68" t="str">
        <f>'0'!$A$4</f>
        <v>………………..</v>
      </c>
      <c r="B2156" s="341">
        <f>'0'!$A$2</f>
        <v>46112</v>
      </c>
      <c r="C2156" s="341" t="s">
        <v>1246</v>
      </c>
      <c r="D2156" s="22"/>
      <c r="E2156" s="23"/>
      <c r="F2156" s="14"/>
      <c r="G2156" s="23"/>
      <c r="H2156" s="22"/>
      <c r="I2156" s="24"/>
      <c r="J2156" s="24"/>
      <c r="K2156" s="25"/>
      <c r="L2156" s="25"/>
      <c r="M2156" s="25"/>
      <c r="N2156" s="25"/>
      <c r="O2156" s="25"/>
      <c r="P2156" s="25"/>
      <c r="Q2156" s="26"/>
      <c r="R2156" s="25"/>
      <c r="S2156" s="25"/>
      <c r="T2156" s="27">
        <f t="shared" si="166"/>
        <v>0</v>
      </c>
      <c r="U2156" s="27">
        <f t="shared" si="167"/>
        <v>0</v>
      </c>
      <c r="V2156" s="25"/>
      <c r="W2156" s="27" t="str">
        <f t="shared" si="168"/>
        <v/>
      </c>
      <c r="X2156" s="43" t="str">
        <f t="shared" si="169"/>
        <v>OK</v>
      </c>
      <c r="Y2156" s="681" t="str">
        <f t="shared" si="170"/>
        <v/>
      </c>
    </row>
    <row r="2157" spans="1:25" x14ac:dyDescent="0.25">
      <c r="A2157" s="68" t="str">
        <f>'0'!$A$4</f>
        <v>………………..</v>
      </c>
      <c r="B2157" s="341">
        <f>'0'!$A$2</f>
        <v>46112</v>
      </c>
      <c r="C2157" s="341" t="s">
        <v>1246</v>
      </c>
      <c r="D2157" s="22"/>
      <c r="E2157" s="23"/>
      <c r="F2157" s="14"/>
      <c r="G2157" s="23"/>
      <c r="H2157" s="22"/>
      <c r="I2157" s="24"/>
      <c r="J2157" s="24"/>
      <c r="K2157" s="25"/>
      <c r="L2157" s="25"/>
      <c r="M2157" s="25"/>
      <c r="N2157" s="25"/>
      <c r="O2157" s="25"/>
      <c r="P2157" s="25"/>
      <c r="Q2157" s="26"/>
      <c r="R2157" s="25"/>
      <c r="S2157" s="25"/>
      <c r="T2157" s="27">
        <f t="shared" si="166"/>
        <v>0</v>
      </c>
      <c r="U2157" s="27">
        <f t="shared" si="167"/>
        <v>0</v>
      </c>
      <c r="V2157" s="25"/>
      <c r="W2157" s="27" t="str">
        <f t="shared" si="168"/>
        <v/>
      </c>
      <c r="X2157" s="43" t="str">
        <f t="shared" si="169"/>
        <v>OK</v>
      </c>
      <c r="Y2157" s="681" t="str">
        <f t="shared" si="170"/>
        <v/>
      </c>
    </row>
    <row r="2158" spans="1:25" x14ac:dyDescent="0.25">
      <c r="A2158" s="68" t="str">
        <f>'0'!$A$4</f>
        <v>………………..</v>
      </c>
      <c r="B2158" s="341">
        <f>'0'!$A$2</f>
        <v>46112</v>
      </c>
      <c r="C2158" s="341" t="s">
        <v>1246</v>
      </c>
      <c r="D2158" s="22"/>
      <c r="E2158" s="23"/>
      <c r="F2158" s="14"/>
      <c r="G2158" s="23"/>
      <c r="H2158" s="22"/>
      <c r="I2158" s="24"/>
      <c r="J2158" s="24"/>
      <c r="K2158" s="25"/>
      <c r="L2158" s="25"/>
      <c r="M2158" s="25"/>
      <c r="N2158" s="25"/>
      <c r="O2158" s="25"/>
      <c r="P2158" s="25"/>
      <c r="Q2158" s="26"/>
      <c r="R2158" s="25"/>
      <c r="S2158" s="25"/>
      <c r="T2158" s="27">
        <f t="shared" si="166"/>
        <v>0</v>
      </c>
      <c r="U2158" s="27">
        <f t="shared" si="167"/>
        <v>0</v>
      </c>
      <c r="V2158" s="25"/>
      <c r="W2158" s="27" t="str">
        <f t="shared" si="168"/>
        <v/>
      </c>
      <c r="X2158" s="43" t="str">
        <f t="shared" si="169"/>
        <v>OK</v>
      </c>
      <c r="Y2158" s="681" t="str">
        <f t="shared" si="170"/>
        <v/>
      </c>
    </row>
    <row r="2159" spans="1:25" x14ac:dyDescent="0.25">
      <c r="A2159" s="68" t="str">
        <f>'0'!$A$4</f>
        <v>………………..</v>
      </c>
      <c r="B2159" s="341">
        <f>'0'!$A$2</f>
        <v>46112</v>
      </c>
      <c r="C2159" s="341" t="s">
        <v>1246</v>
      </c>
      <c r="D2159" s="22"/>
      <c r="E2159" s="23"/>
      <c r="F2159" s="14"/>
      <c r="G2159" s="23"/>
      <c r="H2159" s="22"/>
      <c r="I2159" s="24"/>
      <c r="J2159" s="24"/>
      <c r="K2159" s="25"/>
      <c r="L2159" s="25"/>
      <c r="M2159" s="25"/>
      <c r="N2159" s="25"/>
      <c r="O2159" s="25"/>
      <c r="P2159" s="25"/>
      <c r="Q2159" s="26"/>
      <c r="R2159" s="25"/>
      <c r="S2159" s="25"/>
      <c r="T2159" s="27">
        <f t="shared" si="166"/>
        <v>0</v>
      </c>
      <c r="U2159" s="27">
        <f t="shared" si="167"/>
        <v>0</v>
      </c>
      <c r="V2159" s="25"/>
      <c r="W2159" s="27" t="str">
        <f t="shared" si="168"/>
        <v/>
      </c>
      <c r="X2159" s="43" t="str">
        <f t="shared" si="169"/>
        <v>OK</v>
      </c>
      <c r="Y2159" s="681" t="str">
        <f t="shared" si="170"/>
        <v/>
      </c>
    </row>
    <row r="2160" spans="1:25" x14ac:dyDescent="0.25">
      <c r="A2160" s="68" t="str">
        <f>'0'!$A$4</f>
        <v>………………..</v>
      </c>
      <c r="B2160" s="341">
        <f>'0'!$A$2</f>
        <v>46112</v>
      </c>
      <c r="C2160" s="341" t="s">
        <v>1246</v>
      </c>
      <c r="D2160" s="22"/>
      <c r="E2160" s="23"/>
      <c r="F2160" s="14"/>
      <c r="G2160" s="23"/>
      <c r="H2160" s="22"/>
      <c r="I2160" s="24"/>
      <c r="J2160" s="24"/>
      <c r="K2160" s="25"/>
      <c r="L2160" s="25"/>
      <c r="M2160" s="25"/>
      <c r="N2160" s="25"/>
      <c r="O2160" s="25"/>
      <c r="P2160" s="25"/>
      <c r="Q2160" s="26"/>
      <c r="R2160" s="25"/>
      <c r="S2160" s="25"/>
      <c r="T2160" s="27">
        <f t="shared" si="166"/>
        <v>0</v>
      </c>
      <c r="U2160" s="27">
        <f t="shared" si="167"/>
        <v>0</v>
      </c>
      <c r="V2160" s="25"/>
      <c r="W2160" s="27" t="str">
        <f t="shared" si="168"/>
        <v/>
      </c>
      <c r="X2160" s="43" t="str">
        <f t="shared" si="169"/>
        <v>OK</v>
      </c>
      <c r="Y2160" s="681" t="str">
        <f t="shared" si="170"/>
        <v/>
      </c>
    </row>
    <row r="2161" spans="1:25" x14ac:dyDescent="0.25">
      <c r="A2161" s="68" t="str">
        <f>'0'!$A$4</f>
        <v>………………..</v>
      </c>
      <c r="B2161" s="341">
        <f>'0'!$A$2</f>
        <v>46112</v>
      </c>
      <c r="C2161" s="341" t="s">
        <v>1246</v>
      </c>
      <c r="D2161" s="22"/>
      <c r="E2161" s="23"/>
      <c r="F2161" s="14"/>
      <c r="G2161" s="23"/>
      <c r="H2161" s="22"/>
      <c r="I2161" s="24"/>
      <c r="J2161" s="24"/>
      <c r="K2161" s="25"/>
      <c r="L2161" s="25"/>
      <c r="M2161" s="25"/>
      <c r="N2161" s="25"/>
      <c r="O2161" s="25"/>
      <c r="P2161" s="25"/>
      <c r="Q2161" s="26"/>
      <c r="R2161" s="25"/>
      <c r="S2161" s="25"/>
      <c r="T2161" s="27">
        <f t="shared" si="166"/>
        <v>0</v>
      </c>
      <c r="U2161" s="27">
        <f t="shared" si="167"/>
        <v>0</v>
      </c>
      <c r="V2161" s="25"/>
      <c r="W2161" s="27" t="str">
        <f t="shared" si="168"/>
        <v/>
      </c>
      <c r="X2161" s="43" t="str">
        <f t="shared" si="169"/>
        <v>OK</v>
      </c>
      <c r="Y2161" s="681" t="str">
        <f t="shared" si="170"/>
        <v/>
      </c>
    </row>
    <row r="2162" spans="1:25" x14ac:dyDescent="0.25">
      <c r="A2162" s="68" t="str">
        <f>'0'!$A$4</f>
        <v>………………..</v>
      </c>
      <c r="B2162" s="341">
        <f>'0'!$A$2</f>
        <v>46112</v>
      </c>
      <c r="C2162" s="341" t="s">
        <v>1246</v>
      </c>
      <c r="D2162" s="22"/>
      <c r="E2162" s="23"/>
      <c r="F2162" s="14"/>
      <c r="G2162" s="23"/>
      <c r="H2162" s="22"/>
      <c r="I2162" s="24"/>
      <c r="J2162" s="24"/>
      <c r="K2162" s="25"/>
      <c r="L2162" s="25"/>
      <c r="M2162" s="25"/>
      <c r="N2162" s="25"/>
      <c r="O2162" s="25"/>
      <c r="P2162" s="25"/>
      <c r="Q2162" s="26"/>
      <c r="R2162" s="25"/>
      <c r="S2162" s="25"/>
      <c r="T2162" s="27">
        <f t="shared" si="166"/>
        <v>0</v>
      </c>
      <c r="U2162" s="27">
        <f t="shared" si="167"/>
        <v>0</v>
      </c>
      <c r="V2162" s="25"/>
      <c r="W2162" s="27" t="str">
        <f t="shared" si="168"/>
        <v/>
      </c>
      <c r="X2162" s="43" t="str">
        <f t="shared" si="169"/>
        <v>OK</v>
      </c>
      <c r="Y2162" s="681" t="str">
        <f t="shared" si="170"/>
        <v/>
      </c>
    </row>
    <row r="2163" spans="1:25" x14ac:dyDescent="0.25">
      <c r="A2163" s="68" t="str">
        <f>'0'!$A$4</f>
        <v>………………..</v>
      </c>
      <c r="B2163" s="341">
        <f>'0'!$A$2</f>
        <v>46112</v>
      </c>
      <c r="C2163" s="341" t="s">
        <v>1246</v>
      </c>
      <c r="D2163" s="22"/>
      <c r="E2163" s="23"/>
      <c r="F2163" s="14"/>
      <c r="G2163" s="23"/>
      <c r="H2163" s="22"/>
      <c r="I2163" s="24"/>
      <c r="J2163" s="24"/>
      <c r="K2163" s="25"/>
      <c r="L2163" s="25"/>
      <c r="M2163" s="25"/>
      <c r="N2163" s="25"/>
      <c r="O2163" s="25"/>
      <c r="P2163" s="25"/>
      <c r="Q2163" s="26"/>
      <c r="R2163" s="25"/>
      <c r="S2163" s="25"/>
      <c r="T2163" s="27">
        <f t="shared" si="166"/>
        <v>0</v>
      </c>
      <c r="U2163" s="27">
        <f t="shared" si="167"/>
        <v>0</v>
      </c>
      <c r="V2163" s="25"/>
      <c r="W2163" s="27" t="str">
        <f t="shared" si="168"/>
        <v/>
      </c>
      <c r="X2163" s="43" t="str">
        <f t="shared" si="169"/>
        <v>OK</v>
      </c>
      <c r="Y2163" s="681" t="str">
        <f t="shared" si="170"/>
        <v/>
      </c>
    </row>
    <row r="2164" spans="1:25" x14ac:dyDescent="0.25">
      <c r="A2164" s="68" t="str">
        <f>'0'!$A$4</f>
        <v>………………..</v>
      </c>
      <c r="B2164" s="341">
        <f>'0'!$A$2</f>
        <v>46112</v>
      </c>
      <c r="C2164" s="341" t="s">
        <v>1246</v>
      </c>
      <c r="D2164" s="22"/>
      <c r="E2164" s="23"/>
      <c r="F2164" s="14"/>
      <c r="G2164" s="23"/>
      <c r="H2164" s="22"/>
      <c r="I2164" s="24"/>
      <c r="J2164" s="24"/>
      <c r="K2164" s="25"/>
      <c r="L2164" s="25"/>
      <c r="M2164" s="25"/>
      <c r="N2164" s="25"/>
      <c r="O2164" s="25"/>
      <c r="P2164" s="25"/>
      <c r="Q2164" s="26"/>
      <c r="R2164" s="25"/>
      <c r="S2164" s="25"/>
      <c r="T2164" s="27">
        <f t="shared" si="166"/>
        <v>0</v>
      </c>
      <c r="U2164" s="27">
        <f t="shared" si="167"/>
        <v>0</v>
      </c>
      <c r="V2164" s="25"/>
      <c r="W2164" s="27" t="str">
        <f t="shared" si="168"/>
        <v/>
      </c>
      <c r="X2164" s="43" t="str">
        <f t="shared" si="169"/>
        <v>OK</v>
      </c>
      <c r="Y2164" s="681" t="str">
        <f t="shared" si="170"/>
        <v/>
      </c>
    </row>
    <row r="2165" spans="1:25" x14ac:dyDescent="0.25">
      <c r="A2165" s="68" t="str">
        <f>'0'!$A$4</f>
        <v>………………..</v>
      </c>
      <c r="B2165" s="341">
        <f>'0'!$A$2</f>
        <v>46112</v>
      </c>
      <c r="C2165" s="341" t="s">
        <v>1246</v>
      </c>
      <c r="D2165" s="22"/>
      <c r="E2165" s="23"/>
      <c r="F2165" s="14"/>
      <c r="G2165" s="23"/>
      <c r="H2165" s="22"/>
      <c r="I2165" s="24"/>
      <c r="J2165" s="24"/>
      <c r="K2165" s="25"/>
      <c r="L2165" s="25"/>
      <c r="M2165" s="25"/>
      <c r="N2165" s="25"/>
      <c r="O2165" s="25"/>
      <c r="P2165" s="25"/>
      <c r="Q2165" s="26"/>
      <c r="R2165" s="25"/>
      <c r="S2165" s="25"/>
      <c r="T2165" s="27">
        <f t="shared" si="166"/>
        <v>0</v>
      </c>
      <c r="U2165" s="27">
        <f t="shared" si="167"/>
        <v>0</v>
      </c>
      <c r="V2165" s="25"/>
      <c r="W2165" s="27" t="str">
        <f t="shared" si="168"/>
        <v/>
      </c>
      <c r="X2165" s="43" t="str">
        <f t="shared" si="169"/>
        <v>OK</v>
      </c>
      <c r="Y2165" s="681" t="str">
        <f t="shared" si="170"/>
        <v/>
      </c>
    </row>
    <row r="2166" spans="1:25" x14ac:dyDescent="0.25">
      <c r="A2166" s="68" t="str">
        <f>'0'!$A$4</f>
        <v>………………..</v>
      </c>
      <c r="B2166" s="341">
        <f>'0'!$A$2</f>
        <v>46112</v>
      </c>
      <c r="C2166" s="341" t="s">
        <v>1246</v>
      </c>
      <c r="D2166" s="22"/>
      <c r="E2166" s="23"/>
      <c r="F2166" s="14"/>
      <c r="G2166" s="23"/>
      <c r="H2166" s="22"/>
      <c r="I2166" s="24"/>
      <c r="J2166" s="24"/>
      <c r="K2166" s="25"/>
      <c r="L2166" s="25"/>
      <c r="M2166" s="25"/>
      <c r="N2166" s="25"/>
      <c r="O2166" s="25"/>
      <c r="P2166" s="25"/>
      <c r="Q2166" s="26"/>
      <c r="R2166" s="25"/>
      <c r="S2166" s="25"/>
      <c r="T2166" s="27">
        <f t="shared" si="166"/>
        <v>0</v>
      </c>
      <c r="U2166" s="27">
        <f t="shared" si="167"/>
        <v>0</v>
      </c>
      <c r="V2166" s="25"/>
      <c r="W2166" s="27" t="str">
        <f t="shared" si="168"/>
        <v/>
      </c>
      <c r="X2166" s="43" t="str">
        <f t="shared" si="169"/>
        <v>OK</v>
      </c>
      <c r="Y2166" s="681" t="str">
        <f t="shared" si="170"/>
        <v/>
      </c>
    </row>
    <row r="2167" spans="1:25" x14ac:dyDescent="0.25">
      <c r="A2167" s="68" t="str">
        <f>'0'!$A$4</f>
        <v>………………..</v>
      </c>
      <c r="B2167" s="341">
        <f>'0'!$A$2</f>
        <v>46112</v>
      </c>
      <c r="C2167" s="341" t="s">
        <v>1246</v>
      </c>
      <c r="D2167" s="22"/>
      <c r="E2167" s="23"/>
      <c r="F2167" s="14"/>
      <c r="G2167" s="23"/>
      <c r="H2167" s="22"/>
      <c r="I2167" s="24"/>
      <c r="J2167" s="24"/>
      <c r="K2167" s="25"/>
      <c r="L2167" s="25"/>
      <c r="M2167" s="25"/>
      <c r="N2167" s="25"/>
      <c r="O2167" s="25"/>
      <c r="P2167" s="25"/>
      <c r="Q2167" s="26"/>
      <c r="R2167" s="25"/>
      <c r="S2167" s="25"/>
      <c r="T2167" s="27">
        <f t="shared" si="166"/>
        <v>0</v>
      </c>
      <c r="U2167" s="27">
        <f t="shared" si="167"/>
        <v>0</v>
      </c>
      <c r="V2167" s="25"/>
      <c r="W2167" s="27" t="str">
        <f t="shared" si="168"/>
        <v/>
      </c>
      <c r="X2167" s="43" t="str">
        <f t="shared" si="169"/>
        <v>OK</v>
      </c>
      <c r="Y2167" s="681" t="str">
        <f t="shared" si="170"/>
        <v/>
      </c>
    </row>
    <row r="2168" spans="1:25" x14ac:dyDescent="0.25">
      <c r="A2168" s="68" t="str">
        <f>'0'!$A$4</f>
        <v>………………..</v>
      </c>
      <c r="B2168" s="341">
        <f>'0'!$A$2</f>
        <v>46112</v>
      </c>
      <c r="C2168" s="341" t="s">
        <v>1246</v>
      </c>
      <c r="D2168" s="22"/>
      <c r="E2168" s="23"/>
      <c r="F2168" s="14"/>
      <c r="G2168" s="23"/>
      <c r="H2168" s="22"/>
      <c r="I2168" s="24"/>
      <c r="J2168" s="24"/>
      <c r="K2168" s="25"/>
      <c r="L2168" s="25"/>
      <c r="M2168" s="25"/>
      <c r="N2168" s="25"/>
      <c r="O2168" s="25"/>
      <c r="P2168" s="25"/>
      <c r="Q2168" s="26"/>
      <c r="R2168" s="25"/>
      <c r="S2168" s="25"/>
      <c r="T2168" s="27">
        <f t="shared" si="166"/>
        <v>0</v>
      </c>
      <c r="U2168" s="27">
        <f t="shared" si="167"/>
        <v>0</v>
      </c>
      <c r="V2168" s="25"/>
      <c r="W2168" s="27" t="str">
        <f t="shared" si="168"/>
        <v/>
      </c>
      <c r="X2168" s="43" t="str">
        <f t="shared" si="169"/>
        <v>OK</v>
      </c>
      <c r="Y2168" s="681" t="str">
        <f t="shared" si="170"/>
        <v/>
      </c>
    </row>
    <row r="2169" spans="1:25" x14ac:dyDescent="0.25">
      <c r="A2169" s="68" t="str">
        <f>'0'!$A$4</f>
        <v>………………..</v>
      </c>
      <c r="B2169" s="341">
        <f>'0'!$A$2</f>
        <v>46112</v>
      </c>
      <c r="C2169" s="341" t="s">
        <v>1246</v>
      </c>
      <c r="D2169" s="22"/>
      <c r="E2169" s="23"/>
      <c r="F2169" s="14"/>
      <c r="G2169" s="23"/>
      <c r="H2169" s="22"/>
      <c r="I2169" s="24"/>
      <c r="J2169" s="24"/>
      <c r="K2169" s="25"/>
      <c r="L2169" s="25"/>
      <c r="M2169" s="25"/>
      <c r="N2169" s="25"/>
      <c r="O2169" s="25"/>
      <c r="P2169" s="25"/>
      <c r="Q2169" s="26"/>
      <c r="R2169" s="25"/>
      <c r="S2169" s="25"/>
      <c r="T2169" s="27">
        <f t="shared" si="166"/>
        <v>0</v>
      </c>
      <c r="U2169" s="27">
        <f t="shared" si="167"/>
        <v>0</v>
      </c>
      <c r="V2169" s="25"/>
      <c r="W2169" s="27" t="str">
        <f t="shared" si="168"/>
        <v/>
      </c>
      <c r="X2169" s="43" t="str">
        <f t="shared" si="169"/>
        <v>OK</v>
      </c>
      <c r="Y2169" s="681" t="str">
        <f t="shared" si="170"/>
        <v/>
      </c>
    </row>
    <row r="2170" spans="1:25" x14ac:dyDescent="0.25">
      <c r="A2170" s="68" t="str">
        <f>'0'!$A$4</f>
        <v>………………..</v>
      </c>
      <c r="B2170" s="341">
        <f>'0'!$A$2</f>
        <v>46112</v>
      </c>
      <c r="C2170" s="341" t="s">
        <v>1246</v>
      </c>
      <c r="D2170" s="22"/>
      <c r="E2170" s="23"/>
      <c r="F2170" s="14"/>
      <c r="G2170" s="23"/>
      <c r="H2170" s="22"/>
      <c r="I2170" s="24"/>
      <c r="J2170" s="24"/>
      <c r="K2170" s="25"/>
      <c r="L2170" s="25"/>
      <c r="M2170" s="25"/>
      <c r="N2170" s="25"/>
      <c r="O2170" s="25"/>
      <c r="P2170" s="25"/>
      <c r="Q2170" s="26"/>
      <c r="R2170" s="25"/>
      <c r="S2170" s="25"/>
      <c r="T2170" s="27">
        <f t="shared" si="166"/>
        <v>0</v>
      </c>
      <c r="U2170" s="27">
        <f t="shared" si="167"/>
        <v>0</v>
      </c>
      <c r="V2170" s="25"/>
      <c r="W2170" s="27" t="str">
        <f t="shared" si="168"/>
        <v/>
      </c>
      <c r="X2170" s="43" t="str">
        <f t="shared" si="169"/>
        <v>OK</v>
      </c>
      <c r="Y2170" s="681" t="str">
        <f t="shared" si="170"/>
        <v/>
      </c>
    </row>
    <row r="2171" spans="1:25" x14ac:dyDescent="0.25">
      <c r="A2171" s="68" t="str">
        <f>'0'!$A$4</f>
        <v>………………..</v>
      </c>
      <c r="B2171" s="341">
        <f>'0'!$A$2</f>
        <v>46112</v>
      </c>
      <c r="C2171" s="341" t="s">
        <v>1246</v>
      </c>
      <c r="D2171" s="22"/>
      <c r="E2171" s="23"/>
      <c r="F2171" s="14"/>
      <c r="G2171" s="23"/>
      <c r="H2171" s="22"/>
      <c r="I2171" s="24"/>
      <c r="J2171" s="24"/>
      <c r="K2171" s="25"/>
      <c r="L2171" s="25"/>
      <c r="M2171" s="25"/>
      <c r="N2171" s="25"/>
      <c r="O2171" s="25"/>
      <c r="P2171" s="25"/>
      <c r="Q2171" s="26"/>
      <c r="R2171" s="25"/>
      <c r="S2171" s="25"/>
      <c r="T2171" s="27">
        <f t="shared" si="166"/>
        <v>0</v>
      </c>
      <c r="U2171" s="27">
        <f t="shared" si="167"/>
        <v>0</v>
      </c>
      <c r="V2171" s="25"/>
      <c r="W2171" s="27" t="str">
        <f t="shared" si="168"/>
        <v/>
      </c>
      <c r="X2171" s="43" t="str">
        <f t="shared" si="169"/>
        <v>OK</v>
      </c>
      <c r="Y2171" s="681" t="str">
        <f t="shared" si="170"/>
        <v/>
      </c>
    </row>
    <row r="2172" spans="1:25" x14ac:dyDescent="0.25">
      <c r="A2172" s="68" t="str">
        <f>'0'!$A$4</f>
        <v>………………..</v>
      </c>
      <c r="B2172" s="341">
        <f>'0'!$A$2</f>
        <v>46112</v>
      </c>
      <c r="C2172" s="341" t="s">
        <v>1246</v>
      </c>
      <c r="D2172" s="22"/>
      <c r="E2172" s="23"/>
      <c r="F2172" s="14"/>
      <c r="G2172" s="23"/>
      <c r="H2172" s="22"/>
      <c r="I2172" s="24"/>
      <c r="J2172" s="24"/>
      <c r="K2172" s="25"/>
      <c r="L2172" s="25"/>
      <c r="M2172" s="25"/>
      <c r="N2172" s="25"/>
      <c r="O2172" s="25"/>
      <c r="P2172" s="25"/>
      <c r="Q2172" s="26"/>
      <c r="R2172" s="25"/>
      <c r="S2172" s="25"/>
      <c r="T2172" s="27">
        <f t="shared" si="166"/>
        <v>0</v>
      </c>
      <c r="U2172" s="27">
        <f t="shared" si="167"/>
        <v>0</v>
      </c>
      <c r="V2172" s="25"/>
      <c r="W2172" s="27" t="str">
        <f t="shared" si="168"/>
        <v/>
      </c>
      <c r="X2172" s="43" t="str">
        <f t="shared" si="169"/>
        <v>OK</v>
      </c>
      <c r="Y2172" s="681" t="str">
        <f t="shared" si="170"/>
        <v/>
      </c>
    </row>
    <row r="2173" spans="1:25" x14ac:dyDescent="0.25">
      <c r="A2173" s="68" t="str">
        <f>'0'!$A$4</f>
        <v>………………..</v>
      </c>
      <c r="B2173" s="341">
        <f>'0'!$A$2</f>
        <v>46112</v>
      </c>
      <c r="C2173" s="341" t="s">
        <v>1246</v>
      </c>
      <c r="D2173" s="22"/>
      <c r="E2173" s="23"/>
      <c r="F2173" s="14"/>
      <c r="G2173" s="23"/>
      <c r="H2173" s="22"/>
      <c r="I2173" s="24"/>
      <c r="J2173" s="24"/>
      <c r="K2173" s="25"/>
      <c r="L2173" s="25"/>
      <c r="M2173" s="25"/>
      <c r="N2173" s="25"/>
      <c r="O2173" s="25"/>
      <c r="P2173" s="25"/>
      <c r="Q2173" s="26"/>
      <c r="R2173" s="25"/>
      <c r="S2173" s="25"/>
      <c r="T2173" s="27">
        <f t="shared" si="166"/>
        <v>0</v>
      </c>
      <c r="U2173" s="27">
        <f t="shared" si="167"/>
        <v>0</v>
      </c>
      <c r="V2173" s="25"/>
      <c r="W2173" s="27" t="str">
        <f t="shared" si="168"/>
        <v/>
      </c>
      <c r="X2173" s="43" t="str">
        <f t="shared" si="169"/>
        <v>OK</v>
      </c>
      <c r="Y2173" s="681" t="str">
        <f t="shared" si="170"/>
        <v/>
      </c>
    </row>
    <row r="2174" spans="1:25" x14ac:dyDescent="0.25">
      <c r="A2174" s="68" t="str">
        <f>'0'!$A$4</f>
        <v>………………..</v>
      </c>
      <c r="B2174" s="341">
        <f>'0'!$A$2</f>
        <v>46112</v>
      </c>
      <c r="C2174" s="341" t="s">
        <v>1246</v>
      </c>
      <c r="D2174" s="22"/>
      <c r="E2174" s="23"/>
      <c r="F2174" s="14"/>
      <c r="G2174" s="23"/>
      <c r="H2174" s="22"/>
      <c r="I2174" s="24"/>
      <c r="J2174" s="24"/>
      <c r="K2174" s="25"/>
      <c r="L2174" s="25"/>
      <c r="M2174" s="25"/>
      <c r="N2174" s="25"/>
      <c r="O2174" s="25"/>
      <c r="P2174" s="25"/>
      <c r="Q2174" s="26"/>
      <c r="R2174" s="25"/>
      <c r="S2174" s="25"/>
      <c r="T2174" s="27">
        <f t="shared" si="166"/>
        <v>0</v>
      </c>
      <c r="U2174" s="27">
        <f t="shared" si="167"/>
        <v>0</v>
      </c>
      <c r="V2174" s="25"/>
      <c r="W2174" s="27" t="str">
        <f t="shared" si="168"/>
        <v/>
      </c>
      <c r="X2174" s="43" t="str">
        <f t="shared" si="169"/>
        <v>OK</v>
      </c>
      <c r="Y2174" s="681" t="str">
        <f t="shared" si="170"/>
        <v/>
      </c>
    </row>
    <row r="2175" spans="1:25" x14ac:dyDescent="0.25">
      <c r="A2175" s="68" t="str">
        <f>'0'!$A$4</f>
        <v>………………..</v>
      </c>
      <c r="B2175" s="341">
        <f>'0'!$A$2</f>
        <v>46112</v>
      </c>
      <c r="C2175" s="341" t="s">
        <v>1246</v>
      </c>
      <c r="D2175" s="22"/>
      <c r="E2175" s="23"/>
      <c r="F2175" s="14"/>
      <c r="G2175" s="23"/>
      <c r="H2175" s="22"/>
      <c r="I2175" s="24"/>
      <c r="J2175" s="24"/>
      <c r="K2175" s="25"/>
      <c r="L2175" s="25"/>
      <c r="M2175" s="25"/>
      <c r="N2175" s="25"/>
      <c r="O2175" s="25"/>
      <c r="P2175" s="25"/>
      <c r="Q2175" s="26"/>
      <c r="R2175" s="25"/>
      <c r="S2175" s="25"/>
      <c r="T2175" s="27">
        <f t="shared" si="166"/>
        <v>0</v>
      </c>
      <c r="U2175" s="27">
        <f t="shared" si="167"/>
        <v>0</v>
      </c>
      <c r="V2175" s="25"/>
      <c r="W2175" s="27" t="str">
        <f t="shared" si="168"/>
        <v/>
      </c>
      <c r="X2175" s="43" t="str">
        <f t="shared" si="169"/>
        <v>OK</v>
      </c>
      <c r="Y2175" s="681" t="str">
        <f t="shared" si="170"/>
        <v/>
      </c>
    </row>
    <row r="2176" spans="1:25" x14ac:dyDescent="0.25">
      <c r="A2176" s="68" t="str">
        <f>'0'!$A$4</f>
        <v>………………..</v>
      </c>
      <c r="B2176" s="341">
        <f>'0'!$A$2</f>
        <v>46112</v>
      </c>
      <c r="C2176" s="341" t="s">
        <v>1246</v>
      </c>
      <c r="D2176" s="22"/>
      <c r="E2176" s="23"/>
      <c r="F2176" s="14"/>
      <c r="G2176" s="23"/>
      <c r="H2176" s="22"/>
      <c r="I2176" s="24"/>
      <c r="J2176" s="24"/>
      <c r="K2176" s="25"/>
      <c r="L2176" s="25"/>
      <c r="M2176" s="25"/>
      <c r="N2176" s="25"/>
      <c r="O2176" s="25"/>
      <c r="P2176" s="25"/>
      <c r="Q2176" s="26"/>
      <c r="R2176" s="25"/>
      <c r="S2176" s="25"/>
      <c r="T2176" s="27">
        <f t="shared" si="166"/>
        <v>0</v>
      </c>
      <c r="U2176" s="27">
        <f t="shared" si="167"/>
        <v>0</v>
      </c>
      <c r="V2176" s="25"/>
      <c r="W2176" s="27" t="str">
        <f t="shared" si="168"/>
        <v/>
      </c>
      <c r="X2176" s="43" t="str">
        <f t="shared" si="169"/>
        <v>OK</v>
      </c>
      <c r="Y2176" s="681" t="str">
        <f t="shared" si="170"/>
        <v/>
      </c>
    </row>
    <row r="2177" spans="1:25" x14ac:dyDescent="0.25">
      <c r="A2177" s="68" t="str">
        <f>'0'!$A$4</f>
        <v>………………..</v>
      </c>
      <c r="B2177" s="341">
        <f>'0'!$A$2</f>
        <v>46112</v>
      </c>
      <c r="C2177" s="341" t="s">
        <v>1246</v>
      </c>
      <c r="D2177" s="22"/>
      <c r="E2177" s="23"/>
      <c r="F2177" s="14"/>
      <c r="G2177" s="23"/>
      <c r="H2177" s="22"/>
      <c r="I2177" s="24"/>
      <c r="J2177" s="24"/>
      <c r="K2177" s="25"/>
      <c r="L2177" s="25"/>
      <c r="M2177" s="25"/>
      <c r="N2177" s="25"/>
      <c r="O2177" s="25"/>
      <c r="P2177" s="25"/>
      <c r="Q2177" s="26"/>
      <c r="R2177" s="25"/>
      <c r="S2177" s="25"/>
      <c r="T2177" s="27">
        <f t="shared" si="166"/>
        <v>0</v>
      </c>
      <c r="U2177" s="27">
        <f t="shared" si="167"/>
        <v>0</v>
      </c>
      <c r="V2177" s="25"/>
      <c r="W2177" s="27" t="str">
        <f t="shared" si="168"/>
        <v/>
      </c>
      <c r="X2177" s="43" t="str">
        <f t="shared" si="169"/>
        <v>OK</v>
      </c>
      <c r="Y2177" s="681" t="str">
        <f t="shared" si="170"/>
        <v/>
      </c>
    </row>
    <row r="2178" spans="1:25" x14ac:dyDescent="0.25">
      <c r="A2178" s="68" t="str">
        <f>'0'!$A$4</f>
        <v>………………..</v>
      </c>
      <c r="B2178" s="341">
        <f>'0'!$A$2</f>
        <v>46112</v>
      </c>
      <c r="C2178" s="341" t="s">
        <v>1246</v>
      </c>
      <c r="D2178" s="22"/>
      <c r="E2178" s="23"/>
      <c r="F2178" s="14"/>
      <c r="G2178" s="23"/>
      <c r="H2178" s="22"/>
      <c r="I2178" s="24"/>
      <c r="J2178" s="24"/>
      <c r="K2178" s="25"/>
      <c r="L2178" s="25"/>
      <c r="M2178" s="25"/>
      <c r="N2178" s="25"/>
      <c r="O2178" s="25"/>
      <c r="P2178" s="25"/>
      <c r="Q2178" s="26"/>
      <c r="R2178" s="25"/>
      <c r="S2178" s="25"/>
      <c r="T2178" s="27">
        <f t="shared" si="166"/>
        <v>0</v>
      </c>
      <c r="U2178" s="27">
        <f t="shared" si="167"/>
        <v>0</v>
      </c>
      <c r="V2178" s="25"/>
      <c r="W2178" s="27" t="str">
        <f t="shared" si="168"/>
        <v/>
      </c>
      <c r="X2178" s="43" t="str">
        <f t="shared" si="169"/>
        <v>OK</v>
      </c>
      <c r="Y2178" s="681" t="str">
        <f t="shared" si="170"/>
        <v/>
      </c>
    </row>
    <row r="2179" spans="1:25" x14ac:dyDescent="0.25">
      <c r="A2179" s="68" t="str">
        <f>'0'!$A$4</f>
        <v>………………..</v>
      </c>
      <c r="B2179" s="341">
        <f>'0'!$A$2</f>
        <v>46112</v>
      </c>
      <c r="C2179" s="341" t="s">
        <v>1246</v>
      </c>
      <c r="D2179" s="22"/>
      <c r="E2179" s="23"/>
      <c r="F2179" s="14"/>
      <c r="G2179" s="23"/>
      <c r="H2179" s="22"/>
      <c r="I2179" s="24"/>
      <c r="J2179" s="24"/>
      <c r="K2179" s="25"/>
      <c r="L2179" s="25"/>
      <c r="M2179" s="25"/>
      <c r="N2179" s="25"/>
      <c r="O2179" s="25"/>
      <c r="P2179" s="25"/>
      <c r="Q2179" s="26"/>
      <c r="R2179" s="25"/>
      <c r="S2179" s="25"/>
      <c r="T2179" s="27">
        <f t="shared" si="166"/>
        <v>0</v>
      </c>
      <c r="U2179" s="27">
        <f t="shared" si="167"/>
        <v>0</v>
      </c>
      <c r="V2179" s="25"/>
      <c r="W2179" s="27" t="str">
        <f t="shared" si="168"/>
        <v/>
      </c>
      <c r="X2179" s="43" t="str">
        <f t="shared" si="169"/>
        <v>OK</v>
      </c>
      <c r="Y2179" s="681" t="str">
        <f t="shared" si="170"/>
        <v/>
      </c>
    </row>
    <row r="2180" spans="1:25" x14ac:dyDescent="0.25">
      <c r="A2180" s="68" t="str">
        <f>'0'!$A$4</f>
        <v>………………..</v>
      </c>
      <c r="B2180" s="341">
        <f>'0'!$A$2</f>
        <v>46112</v>
      </c>
      <c r="C2180" s="341" t="s">
        <v>1246</v>
      </c>
      <c r="D2180" s="22"/>
      <c r="E2180" s="23"/>
      <c r="F2180" s="14"/>
      <c r="G2180" s="23"/>
      <c r="H2180" s="22"/>
      <c r="I2180" s="24"/>
      <c r="J2180" s="24"/>
      <c r="K2180" s="25"/>
      <c r="L2180" s="25"/>
      <c r="M2180" s="25"/>
      <c r="N2180" s="25"/>
      <c r="O2180" s="25"/>
      <c r="P2180" s="25"/>
      <c r="Q2180" s="26"/>
      <c r="R2180" s="25"/>
      <c r="S2180" s="25"/>
      <c r="T2180" s="27">
        <f t="shared" si="166"/>
        <v>0</v>
      </c>
      <c r="U2180" s="27">
        <f t="shared" si="167"/>
        <v>0</v>
      </c>
      <c r="V2180" s="25"/>
      <c r="W2180" s="27" t="str">
        <f t="shared" si="168"/>
        <v/>
      </c>
      <c r="X2180" s="43" t="str">
        <f t="shared" si="169"/>
        <v>OK</v>
      </c>
      <c r="Y2180" s="681" t="str">
        <f t="shared" si="170"/>
        <v/>
      </c>
    </row>
    <row r="2181" spans="1:25" x14ac:dyDescent="0.25">
      <c r="A2181" s="68" t="str">
        <f>'0'!$A$4</f>
        <v>………………..</v>
      </c>
      <c r="B2181" s="341">
        <f>'0'!$A$2</f>
        <v>46112</v>
      </c>
      <c r="C2181" s="341" t="s">
        <v>1246</v>
      </c>
      <c r="D2181" s="22"/>
      <c r="E2181" s="23"/>
      <c r="F2181" s="14"/>
      <c r="G2181" s="23"/>
      <c r="H2181" s="22"/>
      <c r="I2181" s="24"/>
      <c r="J2181" s="24"/>
      <c r="K2181" s="25"/>
      <c r="L2181" s="25"/>
      <c r="M2181" s="25"/>
      <c r="N2181" s="25"/>
      <c r="O2181" s="25"/>
      <c r="P2181" s="25"/>
      <c r="Q2181" s="26"/>
      <c r="R2181" s="25"/>
      <c r="S2181" s="25"/>
      <c r="T2181" s="27">
        <f t="shared" si="166"/>
        <v>0</v>
      </c>
      <c r="U2181" s="27">
        <f t="shared" si="167"/>
        <v>0</v>
      </c>
      <c r="V2181" s="25"/>
      <c r="W2181" s="27" t="str">
        <f t="shared" si="168"/>
        <v/>
      </c>
      <c r="X2181" s="43" t="str">
        <f t="shared" si="169"/>
        <v>OK</v>
      </c>
      <c r="Y2181" s="681" t="str">
        <f t="shared" si="170"/>
        <v/>
      </c>
    </row>
    <row r="2182" spans="1:25" x14ac:dyDescent="0.25">
      <c r="A2182" s="68" t="str">
        <f>'0'!$A$4</f>
        <v>………………..</v>
      </c>
      <c r="B2182" s="341">
        <f>'0'!$A$2</f>
        <v>46112</v>
      </c>
      <c r="C2182" s="341" t="s">
        <v>1246</v>
      </c>
      <c r="D2182" s="22"/>
      <c r="E2182" s="23"/>
      <c r="F2182" s="14"/>
      <c r="G2182" s="23"/>
      <c r="H2182" s="22"/>
      <c r="I2182" s="24"/>
      <c r="J2182" s="24"/>
      <c r="K2182" s="25"/>
      <c r="L2182" s="25"/>
      <c r="M2182" s="25"/>
      <c r="N2182" s="25"/>
      <c r="O2182" s="25"/>
      <c r="P2182" s="25"/>
      <c r="Q2182" s="26"/>
      <c r="R2182" s="25"/>
      <c r="S2182" s="25"/>
      <c r="T2182" s="27">
        <f t="shared" si="166"/>
        <v>0</v>
      </c>
      <c r="U2182" s="27">
        <f t="shared" si="167"/>
        <v>0</v>
      </c>
      <c r="V2182" s="25"/>
      <c r="W2182" s="27" t="str">
        <f t="shared" si="168"/>
        <v/>
      </c>
      <c r="X2182" s="43" t="str">
        <f t="shared" si="169"/>
        <v>OK</v>
      </c>
      <c r="Y2182" s="681" t="str">
        <f t="shared" si="170"/>
        <v/>
      </c>
    </row>
    <row r="2183" spans="1:25" x14ac:dyDescent="0.25">
      <c r="A2183" s="68" t="str">
        <f>'0'!$A$4</f>
        <v>………………..</v>
      </c>
      <c r="B2183" s="341">
        <f>'0'!$A$2</f>
        <v>46112</v>
      </c>
      <c r="C2183" s="341" t="s">
        <v>1246</v>
      </c>
      <c r="D2183" s="22"/>
      <c r="E2183" s="23"/>
      <c r="F2183" s="14"/>
      <c r="G2183" s="23"/>
      <c r="H2183" s="22"/>
      <c r="I2183" s="24"/>
      <c r="J2183" s="24"/>
      <c r="K2183" s="25"/>
      <c r="L2183" s="25"/>
      <c r="M2183" s="25"/>
      <c r="N2183" s="25"/>
      <c r="O2183" s="25"/>
      <c r="P2183" s="25"/>
      <c r="Q2183" s="26"/>
      <c r="R2183" s="25"/>
      <c r="S2183" s="25"/>
      <c r="T2183" s="27">
        <f t="shared" si="166"/>
        <v>0</v>
      </c>
      <c r="U2183" s="27">
        <f t="shared" si="167"/>
        <v>0</v>
      </c>
      <c r="V2183" s="25"/>
      <c r="W2183" s="27" t="str">
        <f t="shared" si="168"/>
        <v/>
      </c>
      <c r="X2183" s="43" t="str">
        <f t="shared" si="169"/>
        <v>OK</v>
      </c>
      <c r="Y2183" s="681" t="str">
        <f t="shared" si="170"/>
        <v/>
      </c>
    </row>
    <row r="2184" spans="1:25" x14ac:dyDescent="0.25">
      <c r="A2184" s="68" t="str">
        <f>'0'!$A$4</f>
        <v>………………..</v>
      </c>
      <c r="B2184" s="341">
        <f>'0'!$A$2</f>
        <v>46112</v>
      </c>
      <c r="C2184" s="341" t="s">
        <v>1246</v>
      </c>
      <c r="D2184" s="22"/>
      <c r="E2184" s="23"/>
      <c r="F2184" s="14"/>
      <c r="G2184" s="23"/>
      <c r="H2184" s="22"/>
      <c r="I2184" s="24"/>
      <c r="J2184" s="24"/>
      <c r="K2184" s="25"/>
      <c r="L2184" s="25"/>
      <c r="M2184" s="25"/>
      <c r="N2184" s="25"/>
      <c r="O2184" s="25"/>
      <c r="P2184" s="25"/>
      <c r="Q2184" s="26"/>
      <c r="R2184" s="25"/>
      <c r="S2184" s="25"/>
      <c r="T2184" s="27">
        <f t="shared" si="166"/>
        <v>0</v>
      </c>
      <c r="U2184" s="27">
        <f t="shared" si="167"/>
        <v>0</v>
      </c>
      <c r="V2184" s="25"/>
      <c r="W2184" s="27" t="str">
        <f t="shared" si="168"/>
        <v/>
      </c>
      <c r="X2184" s="43" t="str">
        <f t="shared" si="169"/>
        <v>OK</v>
      </c>
      <c r="Y2184" s="681" t="str">
        <f t="shared" si="170"/>
        <v/>
      </c>
    </row>
    <row r="2185" spans="1:25" x14ac:dyDescent="0.25">
      <c r="A2185" s="68" t="str">
        <f>'0'!$A$4</f>
        <v>………………..</v>
      </c>
      <c r="B2185" s="341">
        <f>'0'!$A$2</f>
        <v>46112</v>
      </c>
      <c r="C2185" s="341" t="s">
        <v>1246</v>
      </c>
      <c r="D2185" s="22"/>
      <c r="E2185" s="23"/>
      <c r="F2185" s="14"/>
      <c r="G2185" s="23"/>
      <c r="H2185" s="22"/>
      <c r="I2185" s="24"/>
      <c r="J2185" s="24"/>
      <c r="K2185" s="25"/>
      <c r="L2185" s="25"/>
      <c r="M2185" s="25"/>
      <c r="N2185" s="25"/>
      <c r="O2185" s="25"/>
      <c r="P2185" s="25"/>
      <c r="Q2185" s="26"/>
      <c r="R2185" s="25"/>
      <c r="S2185" s="25"/>
      <c r="T2185" s="27">
        <f t="shared" ref="T2185:T2248" si="171">N2185+P2185-R2185</f>
        <v>0</v>
      </c>
      <c r="U2185" s="27">
        <f t="shared" ref="U2185:U2248" si="172">O2185+Q2185-S2185</f>
        <v>0</v>
      </c>
      <c r="V2185" s="25"/>
      <c r="W2185" s="27" t="str">
        <f t="shared" ref="W2185:W2248" si="173">IF(K2185="","",K2185-M2185-(P2185-Q2185))</f>
        <v/>
      </c>
      <c r="X2185" s="43" t="str">
        <f t="shared" ref="X2185:X2248" si="174">IF(ROUND(T2185-V2185,2)&gt;=0,"OK","Просрочието не може да надхвърля задължението")</f>
        <v>OK</v>
      </c>
      <c r="Y2185" s="681" t="str">
        <f t="shared" ref="Y2185:Y2248" si="175">IF(COUNTBLANK(D2185:W2185)=18,"",IF(D2185="999999999","",IF(ISNUMBER(VALUE(D2185)),IF(LEN(D2185)&lt;&gt;9,"Въведеното ЕИК е твърде късо или твърде дълго",IF(OR(MOD(MID(D2185,1,1)*1+MID(D2185,2,1)*2+MID(D2185,3,1)*3+MID(D2185,4,1)*4+MID(D2185,5,1)*5+MID(D2185,6,1)*6+MID(D2185,7,1)*7+MID(D2185,8,1)*8,11)-MID(D2185,9,1)=0,AND(MOD(MID(D2185,1,1)*3+MID(D2185,2,1)*4+MID(D2185,3,1)*5+MID(D2185,4,1)*6+MID(D2185,5,1)*7+MID(D2185,6,1)*8+MID(D2185,7,1)*9+MID(D2185,8,1)*10,11)=10,MID(D2185,9,1)*1=0),MOD(MID(D2185,1,1)*3+MID(D2185,2,1)*4+MID(D2185,3,1)*5+MID(D2185,4,1)*6+MID(D2185,5,1)*7+MID(D2185,6,1)*8+MID(D2185,7,1)*9+MID(D2185,8,1)*10,11)-MID(D2185,9,1)=0),"","Въведеното ЕИК е невалидно")),"Въведеното ЕИК съдържа непозволени символи")))</f>
        <v/>
      </c>
    </row>
    <row r="2186" spans="1:25" x14ac:dyDescent="0.25">
      <c r="A2186" s="68" t="str">
        <f>'0'!$A$4</f>
        <v>………………..</v>
      </c>
      <c r="B2186" s="341">
        <f>'0'!$A$2</f>
        <v>46112</v>
      </c>
      <c r="C2186" s="341" t="s">
        <v>1246</v>
      </c>
      <c r="D2186" s="22"/>
      <c r="E2186" s="23"/>
      <c r="F2186" s="14"/>
      <c r="G2186" s="23"/>
      <c r="H2186" s="22"/>
      <c r="I2186" s="24"/>
      <c r="J2186" s="24"/>
      <c r="K2186" s="25"/>
      <c r="L2186" s="25"/>
      <c r="M2186" s="25"/>
      <c r="N2186" s="25"/>
      <c r="O2186" s="25"/>
      <c r="P2186" s="25"/>
      <c r="Q2186" s="26"/>
      <c r="R2186" s="25"/>
      <c r="S2186" s="25"/>
      <c r="T2186" s="27">
        <f t="shared" si="171"/>
        <v>0</v>
      </c>
      <c r="U2186" s="27">
        <f t="shared" si="172"/>
        <v>0</v>
      </c>
      <c r="V2186" s="25"/>
      <c r="W2186" s="27" t="str">
        <f t="shared" si="173"/>
        <v/>
      </c>
      <c r="X2186" s="43" t="str">
        <f t="shared" si="174"/>
        <v>OK</v>
      </c>
      <c r="Y2186" s="681" t="str">
        <f t="shared" si="175"/>
        <v/>
      </c>
    </row>
    <row r="2187" spans="1:25" x14ac:dyDescent="0.25">
      <c r="A2187" s="68" t="str">
        <f>'0'!$A$4</f>
        <v>………………..</v>
      </c>
      <c r="B2187" s="341">
        <f>'0'!$A$2</f>
        <v>46112</v>
      </c>
      <c r="C2187" s="341" t="s">
        <v>1246</v>
      </c>
      <c r="D2187" s="22"/>
      <c r="E2187" s="23"/>
      <c r="F2187" s="14"/>
      <c r="G2187" s="23"/>
      <c r="H2187" s="22"/>
      <c r="I2187" s="24"/>
      <c r="J2187" s="24"/>
      <c r="K2187" s="25"/>
      <c r="L2187" s="25"/>
      <c r="M2187" s="25"/>
      <c r="N2187" s="25"/>
      <c r="O2187" s="25"/>
      <c r="P2187" s="25"/>
      <c r="Q2187" s="26"/>
      <c r="R2187" s="25"/>
      <c r="S2187" s="25"/>
      <c r="T2187" s="27">
        <f t="shared" si="171"/>
        <v>0</v>
      </c>
      <c r="U2187" s="27">
        <f t="shared" si="172"/>
        <v>0</v>
      </c>
      <c r="V2187" s="25"/>
      <c r="W2187" s="27" t="str">
        <f t="shared" si="173"/>
        <v/>
      </c>
      <c r="X2187" s="43" t="str">
        <f t="shared" si="174"/>
        <v>OK</v>
      </c>
      <c r="Y2187" s="681" t="str">
        <f t="shared" si="175"/>
        <v/>
      </c>
    </row>
    <row r="2188" spans="1:25" x14ac:dyDescent="0.25">
      <c r="A2188" s="68" t="str">
        <f>'0'!$A$4</f>
        <v>………………..</v>
      </c>
      <c r="B2188" s="341">
        <f>'0'!$A$2</f>
        <v>46112</v>
      </c>
      <c r="C2188" s="341" t="s">
        <v>1246</v>
      </c>
      <c r="D2188" s="22"/>
      <c r="E2188" s="23"/>
      <c r="F2188" s="14"/>
      <c r="G2188" s="23"/>
      <c r="H2188" s="22"/>
      <c r="I2188" s="24"/>
      <c r="J2188" s="24"/>
      <c r="K2188" s="25"/>
      <c r="L2188" s="25"/>
      <c r="M2188" s="25"/>
      <c r="N2188" s="25"/>
      <c r="O2188" s="25"/>
      <c r="P2188" s="25"/>
      <c r="Q2188" s="26"/>
      <c r="R2188" s="25"/>
      <c r="S2188" s="25"/>
      <c r="T2188" s="27">
        <f t="shared" si="171"/>
        <v>0</v>
      </c>
      <c r="U2188" s="27">
        <f t="shared" si="172"/>
        <v>0</v>
      </c>
      <c r="V2188" s="25"/>
      <c r="W2188" s="27" t="str">
        <f t="shared" si="173"/>
        <v/>
      </c>
      <c r="X2188" s="43" t="str">
        <f t="shared" si="174"/>
        <v>OK</v>
      </c>
      <c r="Y2188" s="681" t="str">
        <f t="shared" si="175"/>
        <v/>
      </c>
    </row>
    <row r="2189" spans="1:25" x14ac:dyDescent="0.25">
      <c r="A2189" s="68" t="str">
        <f>'0'!$A$4</f>
        <v>………………..</v>
      </c>
      <c r="B2189" s="341">
        <f>'0'!$A$2</f>
        <v>46112</v>
      </c>
      <c r="C2189" s="341" t="s">
        <v>1246</v>
      </c>
      <c r="D2189" s="22"/>
      <c r="E2189" s="23"/>
      <c r="F2189" s="14"/>
      <c r="G2189" s="23"/>
      <c r="H2189" s="22"/>
      <c r="I2189" s="24"/>
      <c r="J2189" s="24"/>
      <c r="K2189" s="25"/>
      <c r="L2189" s="25"/>
      <c r="M2189" s="25"/>
      <c r="N2189" s="25"/>
      <c r="O2189" s="25"/>
      <c r="P2189" s="25"/>
      <c r="Q2189" s="26"/>
      <c r="R2189" s="25"/>
      <c r="S2189" s="25"/>
      <c r="T2189" s="27">
        <f t="shared" si="171"/>
        <v>0</v>
      </c>
      <c r="U2189" s="27">
        <f t="shared" si="172"/>
        <v>0</v>
      </c>
      <c r="V2189" s="25"/>
      <c r="W2189" s="27" t="str">
        <f t="shared" si="173"/>
        <v/>
      </c>
      <c r="X2189" s="43" t="str">
        <f t="shared" si="174"/>
        <v>OK</v>
      </c>
      <c r="Y2189" s="681" t="str">
        <f t="shared" si="175"/>
        <v/>
      </c>
    </row>
    <row r="2190" spans="1:25" x14ac:dyDescent="0.25">
      <c r="A2190" s="68" t="str">
        <f>'0'!$A$4</f>
        <v>………………..</v>
      </c>
      <c r="B2190" s="341">
        <f>'0'!$A$2</f>
        <v>46112</v>
      </c>
      <c r="C2190" s="341" t="s">
        <v>1246</v>
      </c>
      <c r="D2190" s="22"/>
      <c r="E2190" s="23"/>
      <c r="F2190" s="14"/>
      <c r="G2190" s="23"/>
      <c r="H2190" s="22"/>
      <c r="I2190" s="24"/>
      <c r="J2190" s="24"/>
      <c r="K2190" s="25"/>
      <c r="L2190" s="25"/>
      <c r="M2190" s="25"/>
      <c r="N2190" s="25"/>
      <c r="O2190" s="25"/>
      <c r="P2190" s="25"/>
      <c r="Q2190" s="26"/>
      <c r="R2190" s="25"/>
      <c r="S2190" s="25"/>
      <c r="T2190" s="27">
        <f t="shared" si="171"/>
        <v>0</v>
      </c>
      <c r="U2190" s="27">
        <f t="shared" si="172"/>
        <v>0</v>
      </c>
      <c r="V2190" s="25"/>
      <c r="W2190" s="27" t="str">
        <f t="shared" si="173"/>
        <v/>
      </c>
      <c r="X2190" s="43" t="str">
        <f t="shared" si="174"/>
        <v>OK</v>
      </c>
      <c r="Y2190" s="681" t="str">
        <f t="shared" si="175"/>
        <v/>
      </c>
    </row>
    <row r="2191" spans="1:25" x14ac:dyDescent="0.25">
      <c r="A2191" s="68" t="str">
        <f>'0'!$A$4</f>
        <v>………………..</v>
      </c>
      <c r="B2191" s="341">
        <f>'0'!$A$2</f>
        <v>46112</v>
      </c>
      <c r="C2191" s="341" t="s">
        <v>1246</v>
      </c>
      <c r="D2191" s="22"/>
      <c r="E2191" s="23"/>
      <c r="F2191" s="14"/>
      <c r="G2191" s="23"/>
      <c r="H2191" s="22"/>
      <c r="I2191" s="24"/>
      <c r="J2191" s="24"/>
      <c r="K2191" s="25"/>
      <c r="L2191" s="25"/>
      <c r="M2191" s="25"/>
      <c r="N2191" s="25"/>
      <c r="O2191" s="25"/>
      <c r="P2191" s="25"/>
      <c r="Q2191" s="26"/>
      <c r="R2191" s="25"/>
      <c r="S2191" s="25"/>
      <c r="T2191" s="27">
        <f t="shared" si="171"/>
        <v>0</v>
      </c>
      <c r="U2191" s="27">
        <f t="shared" si="172"/>
        <v>0</v>
      </c>
      <c r="V2191" s="25"/>
      <c r="W2191" s="27" t="str">
        <f t="shared" si="173"/>
        <v/>
      </c>
      <c r="X2191" s="43" t="str">
        <f t="shared" si="174"/>
        <v>OK</v>
      </c>
      <c r="Y2191" s="681" t="str">
        <f t="shared" si="175"/>
        <v/>
      </c>
    </row>
    <row r="2192" spans="1:25" x14ac:dyDescent="0.25">
      <c r="A2192" s="68" t="str">
        <f>'0'!$A$4</f>
        <v>………………..</v>
      </c>
      <c r="B2192" s="341">
        <f>'0'!$A$2</f>
        <v>46112</v>
      </c>
      <c r="C2192" s="341" t="s">
        <v>1246</v>
      </c>
      <c r="D2192" s="22"/>
      <c r="E2192" s="23"/>
      <c r="F2192" s="14"/>
      <c r="G2192" s="23"/>
      <c r="H2192" s="22"/>
      <c r="I2192" s="24"/>
      <c r="J2192" s="24"/>
      <c r="K2192" s="25"/>
      <c r="L2192" s="25"/>
      <c r="M2192" s="25"/>
      <c r="N2192" s="25"/>
      <c r="O2192" s="25"/>
      <c r="P2192" s="25"/>
      <c r="Q2192" s="26"/>
      <c r="R2192" s="25"/>
      <c r="S2192" s="25"/>
      <c r="T2192" s="27">
        <f t="shared" si="171"/>
        <v>0</v>
      </c>
      <c r="U2192" s="27">
        <f t="shared" si="172"/>
        <v>0</v>
      </c>
      <c r="V2192" s="25"/>
      <c r="W2192" s="27" t="str">
        <f t="shared" si="173"/>
        <v/>
      </c>
      <c r="X2192" s="43" t="str">
        <f t="shared" si="174"/>
        <v>OK</v>
      </c>
      <c r="Y2192" s="681" t="str">
        <f t="shared" si="175"/>
        <v/>
      </c>
    </row>
    <row r="2193" spans="1:25" x14ac:dyDescent="0.25">
      <c r="A2193" s="68" t="str">
        <f>'0'!$A$4</f>
        <v>………………..</v>
      </c>
      <c r="B2193" s="341">
        <f>'0'!$A$2</f>
        <v>46112</v>
      </c>
      <c r="C2193" s="341" t="s">
        <v>1246</v>
      </c>
      <c r="D2193" s="22"/>
      <c r="E2193" s="23"/>
      <c r="F2193" s="14"/>
      <c r="G2193" s="23"/>
      <c r="H2193" s="22"/>
      <c r="I2193" s="24"/>
      <c r="J2193" s="24"/>
      <c r="K2193" s="25"/>
      <c r="L2193" s="25"/>
      <c r="M2193" s="25"/>
      <c r="N2193" s="25"/>
      <c r="O2193" s="25"/>
      <c r="P2193" s="25"/>
      <c r="Q2193" s="26"/>
      <c r="R2193" s="25"/>
      <c r="S2193" s="25"/>
      <c r="T2193" s="27">
        <f t="shared" si="171"/>
        <v>0</v>
      </c>
      <c r="U2193" s="27">
        <f t="shared" si="172"/>
        <v>0</v>
      </c>
      <c r="V2193" s="25"/>
      <c r="W2193" s="27" t="str">
        <f t="shared" si="173"/>
        <v/>
      </c>
      <c r="X2193" s="43" t="str">
        <f t="shared" si="174"/>
        <v>OK</v>
      </c>
      <c r="Y2193" s="681" t="str">
        <f t="shared" si="175"/>
        <v/>
      </c>
    </row>
    <row r="2194" spans="1:25" x14ac:dyDescent="0.25">
      <c r="A2194" s="68" t="str">
        <f>'0'!$A$4</f>
        <v>………………..</v>
      </c>
      <c r="B2194" s="341">
        <f>'0'!$A$2</f>
        <v>46112</v>
      </c>
      <c r="C2194" s="341" t="s">
        <v>1246</v>
      </c>
      <c r="D2194" s="22"/>
      <c r="E2194" s="23"/>
      <c r="F2194" s="14"/>
      <c r="G2194" s="23"/>
      <c r="H2194" s="22"/>
      <c r="I2194" s="24"/>
      <c r="J2194" s="24"/>
      <c r="K2194" s="25"/>
      <c r="L2194" s="25"/>
      <c r="M2194" s="25"/>
      <c r="N2194" s="25"/>
      <c r="O2194" s="25"/>
      <c r="P2194" s="25"/>
      <c r="Q2194" s="26"/>
      <c r="R2194" s="25"/>
      <c r="S2194" s="25"/>
      <c r="T2194" s="27">
        <f t="shared" si="171"/>
        <v>0</v>
      </c>
      <c r="U2194" s="27">
        <f t="shared" si="172"/>
        <v>0</v>
      </c>
      <c r="V2194" s="25"/>
      <c r="W2194" s="27" t="str">
        <f t="shared" si="173"/>
        <v/>
      </c>
      <c r="X2194" s="43" t="str">
        <f t="shared" si="174"/>
        <v>OK</v>
      </c>
      <c r="Y2194" s="681" t="str">
        <f t="shared" si="175"/>
        <v/>
      </c>
    </row>
    <row r="2195" spans="1:25" x14ac:dyDescent="0.25">
      <c r="A2195" s="68" t="str">
        <f>'0'!$A$4</f>
        <v>………………..</v>
      </c>
      <c r="B2195" s="341">
        <f>'0'!$A$2</f>
        <v>46112</v>
      </c>
      <c r="C2195" s="341" t="s">
        <v>1246</v>
      </c>
      <c r="D2195" s="22"/>
      <c r="E2195" s="23"/>
      <c r="F2195" s="14"/>
      <c r="G2195" s="23"/>
      <c r="H2195" s="22"/>
      <c r="I2195" s="24"/>
      <c r="J2195" s="24"/>
      <c r="K2195" s="25"/>
      <c r="L2195" s="25"/>
      <c r="M2195" s="25"/>
      <c r="N2195" s="25"/>
      <c r="O2195" s="25"/>
      <c r="P2195" s="25"/>
      <c r="Q2195" s="26"/>
      <c r="R2195" s="25"/>
      <c r="S2195" s="25"/>
      <c r="T2195" s="27">
        <f t="shared" si="171"/>
        <v>0</v>
      </c>
      <c r="U2195" s="27">
        <f t="shared" si="172"/>
        <v>0</v>
      </c>
      <c r="V2195" s="25"/>
      <c r="W2195" s="27" t="str">
        <f t="shared" si="173"/>
        <v/>
      </c>
      <c r="X2195" s="43" t="str">
        <f t="shared" si="174"/>
        <v>OK</v>
      </c>
      <c r="Y2195" s="681" t="str">
        <f t="shared" si="175"/>
        <v/>
      </c>
    </row>
    <row r="2196" spans="1:25" x14ac:dyDescent="0.25">
      <c r="A2196" s="68" t="str">
        <f>'0'!$A$4</f>
        <v>………………..</v>
      </c>
      <c r="B2196" s="341">
        <f>'0'!$A$2</f>
        <v>46112</v>
      </c>
      <c r="C2196" s="341" t="s">
        <v>1246</v>
      </c>
      <c r="D2196" s="22"/>
      <c r="E2196" s="23"/>
      <c r="F2196" s="14"/>
      <c r="G2196" s="23"/>
      <c r="H2196" s="22"/>
      <c r="I2196" s="24"/>
      <c r="J2196" s="24"/>
      <c r="K2196" s="25"/>
      <c r="L2196" s="25"/>
      <c r="M2196" s="25"/>
      <c r="N2196" s="25"/>
      <c r="O2196" s="25"/>
      <c r="P2196" s="25"/>
      <c r="Q2196" s="26"/>
      <c r="R2196" s="25"/>
      <c r="S2196" s="25"/>
      <c r="T2196" s="27">
        <f t="shared" si="171"/>
        <v>0</v>
      </c>
      <c r="U2196" s="27">
        <f t="shared" si="172"/>
        <v>0</v>
      </c>
      <c r="V2196" s="25"/>
      <c r="W2196" s="27" t="str">
        <f t="shared" si="173"/>
        <v/>
      </c>
      <c r="X2196" s="43" t="str">
        <f t="shared" si="174"/>
        <v>OK</v>
      </c>
      <c r="Y2196" s="681" t="str">
        <f t="shared" si="175"/>
        <v/>
      </c>
    </row>
    <row r="2197" spans="1:25" x14ac:dyDescent="0.25">
      <c r="A2197" s="68" t="str">
        <f>'0'!$A$4</f>
        <v>………………..</v>
      </c>
      <c r="B2197" s="341">
        <f>'0'!$A$2</f>
        <v>46112</v>
      </c>
      <c r="C2197" s="341" t="s">
        <v>1246</v>
      </c>
      <c r="D2197" s="22"/>
      <c r="E2197" s="23"/>
      <c r="F2197" s="14"/>
      <c r="G2197" s="23"/>
      <c r="H2197" s="22"/>
      <c r="I2197" s="24"/>
      <c r="J2197" s="24"/>
      <c r="K2197" s="25"/>
      <c r="L2197" s="25"/>
      <c r="M2197" s="25"/>
      <c r="N2197" s="25"/>
      <c r="O2197" s="25"/>
      <c r="P2197" s="25"/>
      <c r="Q2197" s="26"/>
      <c r="R2197" s="25"/>
      <c r="S2197" s="25"/>
      <c r="T2197" s="27">
        <f t="shared" si="171"/>
        <v>0</v>
      </c>
      <c r="U2197" s="27">
        <f t="shared" si="172"/>
        <v>0</v>
      </c>
      <c r="V2197" s="25"/>
      <c r="W2197" s="27" t="str">
        <f t="shared" si="173"/>
        <v/>
      </c>
      <c r="X2197" s="43" t="str">
        <f t="shared" si="174"/>
        <v>OK</v>
      </c>
      <c r="Y2197" s="681" t="str">
        <f t="shared" si="175"/>
        <v/>
      </c>
    </row>
    <row r="2198" spans="1:25" x14ac:dyDescent="0.25">
      <c r="A2198" s="68" t="str">
        <f>'0'!$A$4</f>
        <v>………………..</v>
      </c>
      <c r="B2198" s="341">
        <f>'0'!$A$2</f>
        <v>46112</v>
      </c>
      <c r="C2198" s="341" t="s">
        <v>1246</v>
      </c>
      <c r="D2198" s="22"/>
      <c r="E2198" s="23"/>
      <c r="F2198" s="14"/>
      <c r="G2198" s="23"/>
      <c r="H2198" s="22"/>
      <c r="I2198" s="24"/>
      <c r="J2198" s="24"/>
      <c r="K2198" s="25"/>
      <c r="L2198" s="25"/>
      <c r="M2198" s="25"/>
      <c r="N2198" s="25"/>
      <c r="O2198" s="25"/>
      <c r="P2198" s="25"/>
      <c r="Q2198" s="26"/>
      <c r="R2198" s="25"/>
      <c r="S2198" s="25"/>
      <c r="T2198" s="27">
        <f t="shared" si="171"/>
        <v>0</v>
      </c>
      <c r="U2198" s="27">
        <f t="shared" si="172"/>
        <v>0</v>
      </c>
      <c r="V2198" s="25"/>
      <c r="W2198" s="27" t="str">
        <f t="shared" si="173"/>
        <v/>
      </c>
      <c r="X2198" s="43" t="str">
        <f t="shared" si="174"/>
        <v>OK</v>
      </c>
      <c r="Y2198" s="681" t="str">
        <f t="shared" si="175"/>
        <v/>
      </c>
    </row>
    <row r="2199" spans="1:25" x14ac:dyDescent="0.25">
      <c r="A2199" s="68" t="str">
        <f>'0'!$A$4</f>
        <v>………………..</v>
      </c>
      <c r="B2199" s="341">
        <f>'0'!$A$2</f>
        <v>46112</v>
      </c>
      <c r="C2199" s="341" t="s">
        <v>1246</v>
      </c>
      <c r="D2199" s="22"/>
      <c r="E2199" s="23"/>
      <c r="F2199" s="14"/>
      <c r="G2199" s="23"/>
      <c r="H2199" s="22"/>
      <c r="I2199" s="24"/>
      <c r="J2199" s="24"/>
      <c r="K2199" s="25"/>
      <c r="L2199" s="25"/>
      <c r="M2199" s="25"/>
      <c r="N2199" s="25"/>
      <c r="O2199" s="25"/>
      <c r="P2199" s="25"/>
      <c r="Q2199" s="26"/>
      <c r="R2199" s="25"/>
      <c r="S2199" s="25"/>
      <c r="T2199" s="27">
        <f t="shared" si="171"/>
        <v>0</v>
      </c>
      <c r="U2199" s="27">
        <f t="shared" si="172"/>
        <v>0</v>
      </c>
      <c r="V2199" s="25"/>
      <c r="W2199" s="27" t="str">
        <f t="shared" si="173"/>
        <v/>
      </c>
      <c r="X2199" s="43" t="str">
        <f t="shared" si="174"/>
        <v>OK</v>
      </c>
      <c r="Y2199" s="681" t="str">
        <f t="shared" si="175"/>
        <v/>
      </c>
    </row>
    <row r="2200" spans="1:25" x14ac:dyDescent="0.25">
      <c r="A2200" s="68" t="str">
        <f>'0'!$A$4</f>
        <v>………………..</v>
      </c>
      <c r="B2200" s="341">
        <f>'0'!$A$2</f>
        <v>46112</v>
      </c>
      <c r="C2200" s="341" t="s">
        <v>1246</v>
      </c>
      <c r="D2200" s="22"/>
      <c r="E2200" s="23"/>
      <c r="F2200" s="14"/>
      <c r="G2200" s="23"/>
      <c r="H2200" s="22"/>
      <c r="I2200" s="24"/>
      <c r="J2200" s="24"/>
      <c r="K2200" s="25"/>
      <c r="L2200" s="25"/>
      <c r="M2200" s="25"/>
      <c r="N2200" s="25"/>
      <c r="O2200" s="25"/>
      <c r="P2200" s="25"/>
      <c r="Q2200" s="26"/>
      <c r="R2200" s="25"/>
      <c r="S2200" s="25"/>
      <c r="T2200" s="27">
        <f t="shared" si="171"/>
        <v>0</v>
      </c>
      <c r="U2200" s="27">
        <f t="shared" si="172"/>
        <v>0</v>
      </c>
      <c r="V2200" s="25"/>
      <c r="W2200" s="27" t="str">
        <f t="shared" si="173"/>
        <v/>
      </c>
      <c r="X2200" s="43" t="str">
        <f t="shared" si="174"/>
        <v>OK</v>
      </c>
      <c r="Y2200" s="681" t="str">
        <f t="shared" si="175"/>
        <v/>
      </c>
    </row>
    <row r="2201" spans="1:25" x14ac:dyDescent="0.25">
      <c r="A2201" s="68" t="str">
        <f>'0'!$A$4</f>
        <v>………………..</v>
      </c>
      <c r="B2201" s="341">
        <f>'0'!$A$2</f>
        <v>46112</v>
      </c>
      <c r="C2201" s="341" t="s">
        <v>1246</v>
      </c>
      <c r="D2201" s="22"/>
      <c r="E2201" s="23"/>
      <c r="F2201" s="14"/>
      <c r="G2201" s="23"/>
      <c r="H2201" s="22"/>
      <c r="I2201" s="24"/>
      <c r="J2201" s="24"/>
      <c r="K2201" s="25"/>
      <c r="L2201" s="25"/>
      <c r="M2201" s="25"/>
      <c r="N2201" s="25"/>
      <c r="O2201" s="25"/>
      <c r="P2201" s="25"/>
      <c r="Q2201" s="26"/>
      <c r="R2201" s="25"/>
      <c r="S2201" s="25"/>
      <c r="T2201" s="27">
        <f t="shared" si="171"/>
        <v>0</v>
      </c>
      <c r="U2201" s="27">
        <f t="shared" si="172"/>
        <v>0</v>
      </c>
      <c r="V2201" s="25"/>
      <c r="W2201" s="27" t="str">
        <f t="shared" si="173"/>
        <v/>
      </c>
      <c r="X2201" s="43" t="str">
        <f t="shared" si="174"/>
        <v>OK</v>
      </c>
      <c r="Y2201" s="681" t="str">
        <f t="shared" si="175"/>
        <v/>
      </c>
    </row>
    <row r="2202" spans="1:25" x14ac:dyDescent="0.25">
      <c r="A2202" s="68" t="str">
        <f>'0'!$A$4</f>
        <v>………………..</v>
      </c>
      <c r="B2202" s="341">
        <f>'0'!$A$2</f>
        <v>46112</v>
      </c>
      <c r="C2202" s="341" t="s">
        <v>1246</v>
      </c>
      <c r="D2202" s="22"/>
      <c r="E2202" s="23"/>
      <c r="F2202" s="14"/>
      <c r="G2202" s="23"/>
      <c r="H2202" s="22"/>
      <c r="I2202" s="24"/>
      <c r="J2202" s="24"/>
      <c r="K2202" s="25"/>
      <c r="L2202" s="25"/>
      <c r="M2202" s="25"/>
      <c r="N2202" s="25"/>
      <c r="O2202" s="25"/>
      <c r="P2202" s="25"/>
      <c r="Q2202" s="26"/>
      <c r="R2202" s="25"/>
      <c r="S2202" s="25"/>
      <c r="T2202" s="27">
        <f t="shared" si="171"/>
        <v>0</v>
      </c>
      <c r="U2202" s="27">
        <f t="shared" si="172"/>
        <v>0</v>
      </c>
      <c r="V2202" s="25"/>
      <c r="W2202" s="27" t="str">
        <f t="shared" si="173"/>
        <v/>
      </c>
      <c r="X2202" s="43" t="str">
        <f t="shared" si="174"/>
        <v>OK</v>
      </c>
      <c r="Y2202" s="681" t="str">
        <f t="shared" si="175"/>
        <v/>
      </c>
    </row>
    <row r="2203" spans="1:25" x14ac:dyDescent="0.25">
      <c r="A2203" s="68" t="str">
        <f>'0'!$A$4</f>
        <v>………………..</v>
      </c>
      <c r="B2203" s="341">
        <f>'0'!$A$2</f>
        <v>46112</v>
      </c>
      <c r="C2203" s="341" t="s">
        <v>1246</v>
      </c>
      <c r="D2203" s="22"/>
      <c r="E2203" s="23"/>
      <c r="F2203" s="14"/>
      <c r="G2203" s="23"/>
      <c r="H2203" s="22"/>
      <c r="I2203" s="24"/>
      <c r="J2203" s="24"/>
      <c r="K2203" s="25"/>
      <c r="L2203" s="25"/>
      <c r="M2203" s="25"/>
      <c r="N2203" s="25"/>
      <c r="O2203" s="25"/>
      <c r="P2203" s="25"/>
      <c r="Q2203" s="26"/>
      <c r="R2203" s="25"/>
      <c r="S2203" s="25"/>
      <c r="T2203" s="27">
        <f t="shared" si="171"/>
        <v>0</v>
      </c>
      <c r="U2203" s="27">
        <f t="shared" si="172"/>
        <v>0</v>
      </c>
      <c r="V2203" s="25"/>
      <c r="W2203" s="27" t="str">
        <f t="shared" si="173"/>
        <v/>
      </c>
      <c r="X2203" s="43" t="str">
        <f t="shared" si="174"/>
        <v>OK</v>
      </c>
      <c r="Y2203" s="681" t="str">
        <f t="shared" si="175"/>
        <v/>
      </c>
    </row>
    <row r="2204" spans="1:25" x14ac:dyDescent="0.25">
      <c r="A2204" s="68" t="str">
        <f>'0'!$A$4</f>
        <v>………………..</v>
      </c>
      <c r="B2204" s="341">
        <f>'0'!$A$2</f>
        <v>46112</v>
      </c>
      <c r="C2204" s="341" t="s">
        <v>1246</v>
      </c>
      <c r="D2204" s="22"/>
      <c r="E2204" s="23"/>
      <c r="F2204" s="14"/>
      <c r="G2204" s="23"/>
      <c r="H2204" s="22"/>
      <c r="I2204" s="24"/>
      <c r="J2204" s="24"/>
      <c r="K2204" s="25"/>
      <c r="L2204" s="25"/>
      <c r="M2204" s="25"/>
      <c r="N2204" s="25"/>
      <c r="O2204" s="25"/>
      <c r="P2204" s="25"/>
      <c r="Q2204" s="26"/>
      <c r="R2204" s="25"/>
      <c r="S2204" s="25"/>
      <c r="T2204" s="27">
        <f t="shared" si="171"/>
        <v>0</v>
      </c>
      <c r="U2204" s="27">
        <f t="shared" si="172"/>
        <v>0</v>
      </c>
      <c r="V2204" s="25"/>
      <c r="W2204" s="27" t="str">
        <f t="shared" si="173"/>
        <v/>
      </c>
      <c r="X2204" s="43" t="str">
        <f t="shared" si="174"/>
        <v>OK</v>
      </c>
      <c r="Y2204" s="681" t="str">
        <f t="shared" si="175"/>
        <v/>
      </c>
    </row>
    <row r="2205" spans="1:25" x14ac:dyDescent="0.25">
      <c r="A2205" s="68" t="str">
        <f>'0'!$A$4</f>
        <v>………………..</v>
      </c>
      <c r="B2205" s="341">
        <f>'0'!$A$2</f>
        <v>46112</v>
      </c>
      <c r="C2205" s="341" t="s">
        <v>1246</v>
      </c>
      <c r="D2205" s="22"/>
      <c r="E2205" s="23"/>
      <c r="F2205" s="14"/>
      <c r="G2205" s="23"/>
      <c r="H2205" s="22"/>
      <c r="I2205" s="24"/>
      <c r="J2205" s="24"/>
      <c r="K2205" s="25"/>
      <c r="L2205" s="25"/>
      <c r="M2205" s="25"/>
      <c r="N2205" s="25"/>
      <c r="O2205" s="25"/>
      <c r="P2205" s="25"/>
      <c r="Q2205" s="26"/>
      <c r="R2205" s="25"/>
      <c r="S2205" s="25"/>
      <c r="T2205" s="27">
        <f t="shared" si="171"/>
        <v>0</v>
      </c>
      <c r="U2205" s="27">
        <f t="shared" si="172"/>
        <v>0</v>
      </c>
      <c r="V2205" s="25"/>
      <c r="W2205" s="27" t="str">
        <f t="shared" si="173"/>
        <v/>
      </c>
      <c r="X2205" s="43" t="str">
        <f t="shared" si="174"/>
        <v>OK</v>
      </c>
      <c r="Y2205" s="681" t="str">
        <f t="shared" si="175"/>
        <v/>
      </c>
    </row>
    <row r="2206" spans="1:25" x14ac:dyDescent="0.25">
      <c r="A2206" s="68" t="str">
        <f>'0'!$A$4</f>
        <v>………………..</v>
      </c>
      <c r="B2206" s="341">
        <f>'0'!$A$2</f>
        <v>46112</v>
      </c>
      <c r="C2206" s="341" t="s">
        <v>1246</v>
      </c>
      <c r="D2206" s="22"/>
      <c r="E2206" s="23"/>
      <c r="F2206" s="14"/>
      <c r="G2206" s="23"/>
      <c r="H2206" s="22"/>
      <c r="I2206" s="24"/>
      <c r="J2206" s="24"/>
      <c r="K2206" s="25"/>
      <c r="L2206" s="25"/>
      <c r="M2206" s="25"/>
      <c r="N2206" s="25"/>
      <c r="O2206" s="25"/>
      <c r="P2206" s="25"/>
      <c r="Q2206" s="26"/>
      <c r="R2206" s="25"/>
      <c r="S2206" s="25"/>
      <c r="T2206" s="27">
        <f t="shared" si="171"/>
        <v>0</v>
      </c>
      <c r="U2206" s="27">
        <f t="shared" si="172"/>
        <v>0</v>
      </c>
      <c r="V2206" s="25"/>
      <c r="W2206" s="27" t="str">
        <f t="shared" si="173"/>
        <v/>
      </c>
      <c r="X2206" s="43" t="str">
        <f t="shared" si="174"/>
        <v>OK</v>
      </c>
      <c r="Y2206" s="681" t="str">
        <f t="shared" si="175"/>
        <v/>
      </c>
    </row>
    <row r="2207" spans="1:25" x14ac:dyDescent="0.25">
      <c r="A2207" s="68" t="str">
        <f>'0'!$A$4</f>
        <v>………………..</v>
      </c>
      <c r="B2207" s="341">
        <f>'0'!$A$2</f>
        <v>46112</v>
      </c>
      <c r="C2207" s="341" t="s">
        <v>1246</v>
      </c>
      <c r="D2207" s="22"/>
      <c r="E2207" s="23"/>
      <c r="F2207" s="14"/>
      <c r="G2207" s="23"/>
      <c r="H2207" s="22"/>
      <c r="I2207" s="24"/>
      <c r="J2207" s="24"/>
      <c r="K2207" s="25"/>
      <c r="L2207" s="25"/>
      <c r="M2207" s="25"/>
      <c r="N2207" s="25"/>
      <c r="O2207" s="25"/>
      <c r="P2207" s="25"/>
      <c r="Q2207" s="26"/>
      <c r="R2207" s="25"/>
      <c r="S2207" s="25"/>
      <c r="T2207" s="27">
        <f t="shared" si="171"/>
        <v>0</v>
      </c>
      <c r="U2207" s="27">
        <f t="shared" si="172"/>
        <v>0</v>
      </c>
      <c r="V2207" s="25"/>
      <c r="W2207" s="27" t="str">
        <f t="shared" si="173"/>
        <v/>
      </c>
      <c r="X2207" s="43" t="str">
        <f t="shared" si="174"/>
        <v>OK</v>
      </c>
      <c r="Y2207" s="681" t="str">
        <f t="shared" si="175"/>
        <v/>
      </c>
    </row>
    <row r="2208" spans="1:25" x14ac:dyDescent="0.25">
      <c r="A2208" s="68" t="str">
        <f>'0'!$A$4</f>
        <v>………………..</v>
      </c>
      <c r="B2208" s="341">
        <f>'0'!$A$2</f>
        <v>46112</v>
      </c>
      <c r="C2208" s="341" t="s">
        <v>1246</v>
      </c>
      <c r="D2208" s="22"/>
      <c r="E2208" s="23"/>
      <c r="F2208" s="14"/>
      <c r="G2208" s="23"/>
      <c r="H2208" s="22"/>
      <c r="I2208" s="24"/>
      <c r="J2208" s="24"/>
      <c r="K2208" s="25"/>
      <c r="L2208" s="25"/>
      <c r="M2208" s="25"/>
      <c r="N2208" s="25"/>
      <c r="O2208" s="25"/>
      <c r="P2208" s="25"/>
      <c r="Q2208" s="26"/>
      <c r="R2208" s="25"/>
      <c r="S2208" s="25"/>
      <c r="T2208" s="27">
        <f t="shared" si="171"/>
        <v>0</v>
      </c>
      <c r="U2208" s="27">
        <f t="shared" si="172"/>
        <v>0</v>
      </c>
      <c r="V2208" s="25"/>
      <c r="W2208" s="27" t="str">
        <f t="shared" si="173"/>
        <v/>
      </c>
      <c r="X2208" s="43" t="str">
        <f t="shared" si="174"/>
        <v>OK</v>
      </c>
      <c r="Y2208" s="681" t="str">
        <f t="shared" si="175"/>
        <v/>
      </c>
    </row>
    <row r="2209" spans="1:25" x14ac:dyDescent="0.25">
      <c r="A2209" s="68" t="str">
        <f>'0'!$A$4</f>
        <v>………………..</v>
      </c>
      <c r="B2209" s="341">
        <f>'0'!$A$2</f>
        <v>46112</v>
      </c>
      <c r="C2209" s="341" t="s">
        <v>1246</v>
      </c>
      <c r="D2209" s="22"/>
      <c r="E2209" s="23"/>
      <c r="F2209" s="14"/>
      <c r="G2209" s="23"/>
      <c r="H2209" s="22"/>
      <c r="I2209" s="24"/>
      <c r="J2209" s="24"/>
      <c r="K2209" s="25"/>
      <c r="L2209" s="25"/>
      <c r="M2209" s="25"/>
      <c r="N2209" s="25"/>
      <c r="O2209" s="25"/>
      <c r="P2209" s="25"/>
      <c r="Q2209" s="26"/>
      <c r="R2209" s="25"/>
      <c r="S2209" s="25"/>
      <c r="T2209" s="27">
        <f t="shared" si="171"/>
        <v>0</v>
      </c>
      <c r="U2209" s="27">
        <f t="shared" si="172"/>
        <v>0</v>
      </c>
      <c r="V2209" s="25"/>
      <c r="W2209" s="27" t="str">
        <f t="shared" si="173"/>
        <v/>
      </c>
      <c r="X2209" s="43" t="str">
        <f t="shared" si="174"/>
        <v>OK</v>
      </c>
      <c r="Y2209" s="681" t="str">
        <f t="shared" si="175"/>
        <v/>
      </c>
    </row>
    <row r="2210" spans="1:25" x14ac:dyDescent="0.25">
      <c r="A2210" s="68" t="str">
        <f>'0'!$A$4</f>
        <v>………………..</v>
      </c>
      <c r="B2210" s="341">
        <f>'0'!$A$2</f>
        <v>46112</v>
      </c>
      <c r="C2210" s="341" t="s">
        <v>1246</v>
      </c>
      <c r="D2210" s="22"/>
      <c r="E2210" s="23"/>
      <c r="F2210" s="14"/>
      <c r="G2210" s="23"/>
      <c r="H2210" s="22"/>
      <c r="I2210" s="24"/>
      <c r="J2210" s="24"/>
      <c r="K2210" s="25"/>
      <c r="L2210" s="25"/>
      <c r="M2210" s="25"/>
      <c r="N2210" s="25"/>
      <c r="O2210" s="25"/>
      <c r="P2210" s="25"/>
      <c r="Q2210" s="26"/>
      <c r="R2210" s="25"/>
      <c r="S2210" s="25"/>
      <c r="T2210" s="27">
        <f t="shared" si="171"/>
        <v>0</v>
      </c>
      <c r="U2210" s="27">
        <f t="shared" si="172"/>
        <v>0</v>
      </c>
      <c r="V2210" s="25"/>
      <c r="W2210" s="27" t="str">
        <f t="shared" si="173"/>
        <v/>
      </c>
      <c r="X2210" s="43" t="str">
        <f t="shared" si="174"/>
        <v>OK</v>
      </c>
      <c r="Y2210" s="681" t="str">
        <f t="shared" si="175"/>
        <v/>
      </c>
    </row>
    <row r="2211" spans="1:25" x14ac:dyDescent="0.25">
      <c r="A2211" s="68" t="str">
        <f>'0'!$A$4</f>
        <v>………………..</v>
      </c>
      <c r="B2211" s="341">
        <f>'0'!$A$2</f>
        <v>46112</v>
      </c>
      <c r="C2211" s="341" t="s">
        <v>1246</v>
      </c>
      <c r="D2211" s="22"/>
      <c r="E2211" s="23"/>
      <c r="F2211" s="14"/>
      <c r="G2211" s="23"/>
      <c r="H2211" s="22"/>
      <c r="I2211" s="24"/>
      <c r="J2211" s="24"/>
      <c r="K2211" s="25"/>
      <c r="L2211" s="25"/>
      <c r="M2211" s="25"/>
      <c r="N2211" s="25"/>
      <c r="O2211" s="25"/>
      <c r="P2211" s="25"/>
      <c r="Q2211" s="26"/>
      <c r="R2211" s="25"/>
      <c r="S2211" s="25"/>
      <c r="T2211" s="27">
        <f t="shared" si="171"/>
        <v>0</v>
      </c>
      <c r="U2211" s="27">
        <f t="shared" si="172"/>
        <v>0</v>
      </c>
      <c r="V2211" s="25"/>
      <c r="W2211" s="27" t="str">
        <f t="shared" si="173"/>
        <v/>
      </c>
      <c r="X2211" s="43" t="str">
        <f t="shared" si="174"/>
        <v>OK</v>
      </c>
      <c r="Y2211" s="681" t="str">
        <f t="shared" si="175"/>
        <v/>
      </c>
    </row>
    <row r="2212" spans="1:25" x14ac:dyDescent="0.25">
      <c r="A2212" s="68" t="str">
        <f>'0'!$A$4</f>
        <v>………………..</v>
      </c>
      <c r="B2212" s="341">
        <f>'0'!$A$2</f>
        <v>46112</v>
      </c>
      <c r="C2212" s="341" t="s">
        <v>1246</v>
      </c>
      <c r="D2212" s="22"/>
      <c r="E2212" s="23"/>
      <c r="F2212" s="14"/>
      <c r="G2212" s="23"/>
      <c r="H2212" s="22"/>
      <c r="I2212" s="24"/>
      <c r="J2212" s="24"/>
      <c r="K2212" s="25"/>
      <c r="L2212" s="25"/>
      <c r="M2212" s="25"/>
      <c r="N2212" s="25"/>
      <c r="O2212" s="25"/>
      <c r="P2212" s="25"/>
      <c r="Q2212" s="26"/>
      <c r="R2212" s="25"/>
      <c r="S2212" s="25"/>
      <c r="T2212" s="27">
        <f t="shared" si="171"/>
        <v>0</v>
      </c>
      <c r="U2212" s="27">
        <f t="shared" si="172"/>
        <v>0</v>
      </c>
      <c r="V2212" s="25"/>
      <c r="W2212" s="27" t="str">
        <f t="shared" si="173"/>
        <v/>
      </c>
      <c r="X2212" s="43" t="str">
        <f t="shared" si="174"/>
        <v>OK</v>
      </c>
      <c r="Y2212" s="681" t="str">
        <f t="shared" si="175"/>
        <v/>
      </c>
    </row>
    <row r="2213" spans="1:25" x14ac:dyDescent="0.25">
      <c r="A2213" s="68" t="str">
        <f>'0'!$A$4</f>
        <v>………………..</v>
      </c>
      <c r="B2213" s="341">
        <f>'0'!$A$2</f>
        <v>46112</v>
      </c>
      <c r="C2213" s="341" t="s">
        <v>1246</v>
      </c>
      <c r="D2213" s="22"/>
      <c r="E2213" s="23"/>
      <c r="F2213" s="14"/>
      <c r="G2213" s="23"/>
      <c r="H2213" s="22"/>
      <c r="I2213" s="24"/>
      <c r="J2213" s="24"/>
      <c r="K2213" s="25"/>
      <c r="L2213" s="25"/>
      <c r="M2213" s="25"/>
      <c r="N2213" s="25"/>
      <c r="O2213" s="25"/>
      <c r="P2213" s="25"/>
      <c r="Q2213" s="26"/>
      <c r="R2213" s="25"/>
      <c r="S2213" s="25"/>
      <c r="T2213" s="27">
        <f t="shared" si="171"/>
        <v>0</v>
      </c>
      <c r="U2213" s="27">
        <f t="shared" si="172"/>
        <v>0</v>
      </c>
      <c r="V2213" s="25"/>
      <c r="W2213" s="27" t="str">
        <f t="shared" si="173"/>
        <v/>
      </c>
      <c r="X2213" s="43" t="str">
        <f t="shared" si="174"/>
        <v>OK</v>
      </c>
      <c r="Y2213" s="681" t="str">
        <f t="shared" si="175"/>
        <v/>
      </c>
    </row>
    <row r="2214" spans="1:25" x14ac:dyDescent="0.25">
      <c r="A2214" s="68" t="str">
        <f>'0'!$A$4</f>
        <v>………………..</v>
      </c>
      <c r="B2214" s="341">
        <f>'0'!$A$2</f>
        <v>46112</v>
      </c>
      <c r="C2214" s="341" t="s">
        <v>1246</v>
      </c>
      <c r="D2214" s="22"/>
      <c r="E2214" s="23"/>
      <c r="F2214" s="14"/>
      <c r="G2214" s="23"/>
      <c r="H2214" s="22"/>
      <c r="I2214" s="24"/>
      <c r="J2214" s="24"/>
      <c r="K2214" s="25"/>
      <c r="L2214" s="25"/>
      <c r="M2214" s="25"/>
      <c r="N2214" s="25"/>
      <c r="O2214" s="25"/>
      <c r="P2214" s="25"/>
      <c r="Q2214" s="26"/>
      <c r="R2214" s="25"/>
      <c r="S2214" s="25"/>
      <c r="T2214" s="27">
        <f t="shared" si="171"/>
        <v>0</v>
      </c>
      <c r="U2214" s="27">
        <f t="shared" si="172"/>
        <v>0</v>
      </c>
      <c r="V2214" s="25"/>
      <c r="W2214" s="27" t="str">
        <f t="shared" si="173"/>
        <v/>
      </c>
      <c r="X2214" s="43" t="str">
        <f t="shared" si="174"/>
        <v>OK</v>
      </c>
      <c r="Y2214" s="681" t="str">
        <f t="shared" si="175"/>
        <v/>
      </c>
    </row>
    <row r="2215" spans="1:25" x14ac:dyDescent="0.25">
      <c r="A2215" s="68" t="str">
        <f>'0'!$A$4</f>
        <v>………………..</v>
      </c>
      <c r="B2215" s="341">
        <f>'0'!$A$2</f>
        <v>46112</v>
      </c>
      <c r="C2215" s="341" t="s">
        <v>1246</v>
      </c>
      <c r="D2215" s="22"/>
      <c r="E2215" s="23"/>
      <c r="F2215" s="14"/>
      <c r="G2215" s="23"/>
      <c r="H2215" s="22"/>
      <c r="I2215" s="24"/>
      <c r="J2215" s="24"/>
      <c r="K2215" s="25"/>
      <c r="L2215" s="25"/>
      <c r="M2215" s="25"/>
      <c r="N2215" s="25"/>
      <c r="O2215" s="25"/>
      <c r="P2215" s="25"/>
      <c r="Q2215" s="26"/>
      <c r="R2215" s="25"/>
      <c r="S2215" s="25"/>
      <c r="T2215" s="27">
        <f t="shared" si="171"/>
        <v>0</v>
      </c>
      <c r="U2215" s="27">
        <f t="shared" si="172"/>
        <v>0</v>
      </c>
      <c r="V2215" s="25"/>
      <c r="W2215" s="27" t="str">
        <f t="shared" si="173"/>
        <v/>
      </c>
      <c r="X2215" s="43" t="str">
        <f t="shared" si="174"/>
        <v>OK</v>
      </c>
      <c r="Y2215" s="681" t="str">
        <f t="shared" si="175"/>
        <v/>
      </c>
    </row>
    <row r="2216" spans="1:25" x14ac:dyDescent="0.25">
      <c r="A2216" s="68" t="str">
        <f>'0'!$A$4</f>
        <v>………………..</v>
      </c>
      <c r="B2216" s="341">
        <f>'0'!$A$2</f>
        <v>46112</v>
      </c>
      <c r="C2216" s="341" t="s">
        <v>1246</v>
      </c>
      <c r="D2216" s="22"/>
      <c r="E2216" s="23"/>
      <c r="F2216" s="14"/>
      <c r="G2216" s="23"/>
      <c r="H2216" s="22"/>
      <c r="I2216" s="24"/>
      <c r="J2216" s="24"/>
      <c r="K2216" s="25"/>
      <c r="L2216" s="25"/>
      <c r="M2216" s="25"/>
      <c r="N2216" s="25"/>
      <c r="O2216" s="25"/>
      <c r="P2216" s="25"/>
      <c r="Q2216" s="26"/>
      <c r="R2216" s="25"/>
      <c r="S2216" s="25"/>
      <c r="T2216" s="27">
        <f t="shared" si="171"/>
        <v>0</v>
      </c>
      <c r="U2216" s="27">
        <f t="shared" si="172"/>
        <v>0</v>
      </c>
      <c r="V2216" s="25"/>
      <c r="W2216" s="27" t="str">
        <f t="shared" si="173"/>
        <v/>
      </c>
      <c r="X2216" s="43" t="str">
        <f t="shared" si="174"/>
        <v>OK</v>
      </c>
      <c r="Y2216" s="681" t="str">
        <f t="shared" si="175"/>
        <v/>
      </c>
    </row>
    <row r="2217" spans="1:25" x14ac:dyDescent="0.25">
      <c r="A2217" s="68" t="str">
        <f>'0'!$A$4</f>
        <v>………………..</v>
      </c>
      <c r="B2217" s="341">
        <f>'0'!$A$2</f>
        <v>46112</v>
      </c>
      <c r="C2217" s="341" t="s">
        <v>1246</v>
      </c>
      <c r="D2217" s="22"/>
      <c r="E2217" s="23"/>
      <c r="F2217" s="14"/>
      <c r="G2217" s="23"/>
      <c r="H2217" s="22"/>
      <c r="I2217" s="24"/>
      <c r="J2217" s="24"/>
      <c r="K2217" s="25"/>
      <c r="L2217" s="25"/>
      <c r="M2217" s="25"/>
      <c r="N2217" s="25"/>
      <c r="O2217" s="25"/>
      <c r="P2217" s="25"/>
      <c r="Q2217" s="26"/>
      <c r="R2217" s="25"/>
      <c r="S2217" s="25"/>
      <c r="T2217" s="27">
        <f t="shared" si="171"/>
        <v>0</v>
      </c>
      <c r="U2217" s="27">
        <f t="shared" si="172"/>
        <v>0</v>
      </c>
      <c r="V2217" s="25"/>
      <c r="W2217" s="27" t="str">
        <f t="shared" si="173"/>
        <v/>
      </c>
      <c r="X2217" s="43" t="str">
        <f t="shared" si="174"/>
        <v>OK</v>
      </c>
      <c r="Y2217" s="681" t="str">
        <f t="shared" si="175"/>
        <v/>
      </c>
    </row>
    <row r="2218" spans="1:25" x14ac:dyDescent="0.25">
      <c r="A2218" s="68" t="str">
        <f>'0'!$A$4</f>
        <v>………………..</v>
      </c>
      <c r="B2218" s="341">
        <f>'0'!$A$2</f>
        <v>46112</v>
      </c>
      <c r="C2218" s="341" t="s">
        <v>1246</v>
      </c>
      <c r="D2218" s="22"/>
      <c r="E2218" s="23"/>
      <c r="F2218" s="14"/>
      <c r="G2218" s="23"/>
      <c r="H2218" s="22"/>
      <c r="I2218" s="24"/>
      <c r="J2218" s="24"/>
      <c r="K2218" s="25"/>
      <c r="L2218" s="25"/>
      <c r="M2218" s="25"/>
      <c r="N2218" s="25"/>
      <c r="O2218" s="25"/>
      <c r="P2218" s="25"/>
      <c r="Q2218" s="26"/>
      <c r="R2218" s="25"/>
      <c r="S2218" s="25"/>
      <c r="T2218" s="27">
        <f t="shared" si="171"/>
        <v>0</v>
      </c>
      <c r="U2218" s="27">
        <f t="shared" si="172"/>
        <v>0</v>
      </c>
      <c r="V2218" s="25"/>
      <c r="W2218" s="27" t="str">
        <f t="shared" si="173"/>
        <v/>
      </c>
      <c r="X2218" s="43" t="str">
        <f t="shared" si="174"/>
        <v>OK</v>
      </c>
      <c r="Y2218" s="681" t="str">
        <f t="shared" si="175"/>
        <v/>
      </c>
    </row>
    <row r="2219" spans="1:25" x14ac:dyDescent="0.25">
      <c r="A2219" s="68" t="str">
        <f>'0'!$A$4</f>
        <v>………………..</v>
      </c>
      <c r="B2219" s="341">
        <f>'0'!$A$2</f>
        <v>46112</v>
      </c>
      <c r="C2219" s="341" t="s">
        <v>1246</v>
      </c>
      <c r="D2219" s="22"/>
      <c r="E2219" s="23"/>
      <c r="F2219" s="14"/>
      <c r="G2219" s="23"/>
      <c r="H2219" s="22"/>
      <c r="I2219" s="24"/>
      <c r="J2219" s="24"/>
      <c r="K2219" s="25"/>
      <c r="L2219" s="25"/>
      <c r="M2219" s="25"/>
      <c r="N2219" s="25"/>
      <c r="O2219" s="25"/>
      <c r="P2219" s="25"/>
      <c r="Q2219" s="26"/>
      <c r="R2219" s="25"/>
      <c r="S2219" s="25"/>
      <c r="T2219" s="27">
        <f t="shared" si="171"/>
        <v>0</v>
      </c>
      <c r="U2219" s="27">
        <f t="shared" si="172"/>
        <v>0</v>
      </c>
      <c r="V2219" s="25"/>
      <c r="W2219" s="27" t="str">
        <f t="shared" si="173"/>
        <v/>
      </c>
      <c r="X2219" s="43" t="str">
        <f t="shared" si="174"/>
        <v>OK</v>
      </c>
      <c r="Y2219" s="681" t="str">
        <f t="shared" si="175"/>
        <v/>
      </c>
    </row>
    <row r="2220" spans="1:25" x14ac:dyDescent="0.25">
      <c r="A2220" s="68" t="str">
        <f>'0'!$A$4</f>
        <v>………………..</v>
      </c>
      <c r="B2220" s="341">
        <f>'0'!$A$2</f>
        <v>46112</v>
      </c>
      <c r="C2220" s="341" t="s">
        <v>1246</v>
      </c>
      <c r="D2220" s="22"/>
      <c r="E2220" s="23"/>
      <c r="F2220" s="14"/>
      <c r="G2220" s="23"/>
      <c r="H2220" s="22"/>
      <c r="I2220" s="24"/>
      <c r="J2220" s="24"/>
      <c r="K2220" s="25"/>
      <c r="L2220" s="25"/>
      <c r="M2220" s="25"/>
      <c r="N2220" s="25"/>
      <c r="O2220" s="25"/>
      <c r="P2220" s="25"/>
      <c r="Q2220" s="26"/>
      <c r="R2220" s="25"/>
      <c r="S2220" s="25"/>
      <c r="T2220" s="27">
        <f t="shared" si="171"/>
        <v>0</v>
      </c>
      <c r="U2220" s="27">
        <f t="shared" si="172"/>
        <v>0</v>
      </c>
      <c r="V2220" s="25"/>
      <c r="W2220" s="27" t="str">
        <f t="shared" si="173"/>
        <v/>
      </c>
      <c r="X2220" s="43" t="str">
        <f t="shared" si="174"/>
        <v>OK</v>
      </c>
      <c r="Y2220" s="681" t="str">
        <f t="shared" si="175"/>
        <v/>
      </c>
    </row>
    <row r="2221" spans="1:25" x14ac:dyDescent="0.25">
      <c r="A2221" s="68" t="str">
        <f>'0'!$A$4</f>
        <v>………………..</v>
      </c>
      <c r="B2221" s="341">
        <f>'0'!$A$2</f>
        <v>46112</v>
      </c>
      <c r="C2221" s="341" t="s">
        <v>1246</v>
      </c>
      <c r="D2221" s="22"/>
      <c r="E2221" s="23"/>
      <c r="F2221" s="14"/>
      <c r="G2221" s="23"/>
      <c r="H2221" s="22"/>
      <c r="I2221" s="24"/>
      <c r="J2221" s="24"/>
      <c r="K2221" s="25"/>
      <c r="L2221" s="25"/>
      <c r="M2221" s="25"/>
      <c r="N2221" s="25"/>
      <c r="O2221" s="25"/>
      <c r="P2221" s="25"/>
      <c r="Q2221" s="26"/>
      <c r="R2221" s="25"/>
      <c r="S2221" s="25"/>
      <c r="T2221" s="27">
        <f t="shared" si="171"/>
        <v>0</v>
      </c>
      <c r="U2221" s="27">
        <f t="shared" si="172"/>
        <v>0</v>
      </c>
      <c r="V2221" s="25"/>
      <c r="W2221" s="27" t="str">
        <f t="shared" si="173"/>
        <v/>
      </c>
      <c r="X2221" s="43" t="str">
        <f t="shared" si="174"/>
        <v>OK</v>
      </c>
      <c r="Y2221" s="681" t="str">
        <f t="shared" si="175"/>
        <v/>
      </c>
    </row>
    <row r="2222" spans="1:25" x14ac:dyDescent="0.25">
      <c r="A2222" s="68" t="str">
        <f>'0'!$A$4</f>
        <v>………………..</v>
      </c>
      <c r="B2222" s="341">
        <f>'0'!$A$2</f>
        <v>46112</v>
      </c>
      <c r="C2222" s="341" t="s">
        <v>1246</v>
      </c>
      <c r="D2222" s="22"/>
      <c r="E2222" s="23"/>
      <c r="F2222" s="14"/>
      <c r="G2222" s="23"/>
      <c r="H2222" s="22"/>
      <c r="I2222" s="24"/>
      <c r="J2222" s="24"/>
      <c r="K2222" s="25"/>
      <c r="L2222" s="25"/>
      <c r="M2222" s="25"/>
      <c r="N2222" s="25"/>
      <c r="O2222" s="25"/>
      <c r="P2222" s="25"/>
      <c r="Q2222" s="26"/>
      <c r="R2222" s="25"/>
      <c r="S2222" s="25"/>
      <c r="T2222" s="27">
        <f t="shared" si="171"/>
        <v>0</v>
      </c>
      <c r="U2222" s="27">
        <f t="shared" si="172"/>
        <v>0</v>
      </c>
      <c r="V2222" s="25"/>
      <c r="W2222" s="27" t="str">
        <f t="shared" si="173"/>
        <v/>
      </c>
      <c r="X2222" s="43" t="str">
        <f t="shared" si="174"/>
        <v>OK</v>
      </c>
      <c r="Y2222" s="681" t="str">
        <f t="shared" si="175"/>
        <v/>
      </c>
    </row>
    <row r="2223" spans="1:25" x14ac:dyDescent="0.25">
      <c r="A2223" s="68" t="str">
        <f>'0'!$A$4</f>
        <v>………………..</v>
      </c>
      <c r="B2223" s="341">
        <f>'0'!$A$2</f>
        <v>46112</v>
      </c>
      <c r="C2223" s="341" t="s">
        <v>1246</v>
      </c>
      <c r="D2223" s="22"/>
      <c r="E2223" s="23"/>
      <c r="F2223" s="14"/>
      <c r="G2223" s="23"/>
      <c r="H2223" s="22"/>
      <c r="I2223" s="24"/>
      <c r="J2223" s="24"/>
      <c r="K2223" s="25"/>
      <c r="L2223" s="25"/>
      <c r="M2223" s="25"/>
      <c r="N2223" s="25"/>
      <c r="O2223" s="25"/>
      <c r="P2223" s="25"/>
      <c r="Q2223" s="26"/>
      <c r="R2223" s="25"/>
      <c r="S2223" s="25"/>
      <c r="T2223" s="27">
        <f t="shared" si="171"/>
        <v>0</v>
      </c>
      <c r="U2223" s="27">
        <f t="shared" si="172"/>
        <v>0</v>
      </c>
      <c r="V2223" s="25"/>
      <c r="W2223" s="27" t="str">
        <f t="shared" si="173"/>
        <v/>
      </c>
      <c r="X2223" s="43" t="str">
        <f t="shared" si="174"/>
        <v>OK</v>
      </c>
      <c r="Y2223" s="681" t="str">
        <f t="shared" si="175"/>
        <v/>
      </c>
    </row>
    <row r="2224" spans="1:25" x14ac:dyDescent="0.25">
      <c r="A2224" s="68" t="str">
        <f>'0'!$A$4</f>
        <v>………………..</v>
      </c>
      <c r="B2224" s="341">
        <f>'0'!$A$2</f>
        <v>46112</v>
      </c>
      <c r="C2224" s="341" t="s">
        <v>1246</v>
      </c>
      <c r="D2224" s="22"/>
      <c r="E2224" s="23"/>
      <c r="F2224" s="14"/>
      <c r="G2224" s="23"/>
      <c r="H2224" s="22"/>
      <c r="I2224" s="24"/>
      <c r="J2224" s="24"/>
      <c r="K2224" s="25"/>
      <c r="L2224" s="25"/>
      <c r="M2224" s="25"/>
      <c r="N2224" s="25"/>
      <c r="O2224" s="25"/>
      <c r="P2224" s="25"/>
      <c r="Q2224" s="26"/>
      <c r="R2224" s="25"/>
      <c r="S2224" s="25"/>
      <c r="T2224" s="27">
        <f t="shared" si="171"/>
        <v>0</v>
      </c>
      <c r="U2224" s="27">
        <f t="shared" si="172"/>
        <v>0</v>
      </c>
      <c r="V2224" s="25"/>
      <c r="W2224" s="27" t="str">
        <f t="shared" si="173"/>
        <v/>
      </c>
      <c r="X2224" s="43" t="str">
        <f t="shared" si="174"/>
        <v>OK</v>
      </c>
      <c r="Y2224" s="681" t="str">
        <f t="shared" si="175"/>
        <v/>
      </c>
    </row>
    <row r="2225" spans="1:25" x14ac:dyDescent="0.25">
      <c r="A2225" s="68" t="str">
        <f>'0'!$A$4</f>
        <v>………………..</v>
      </c>
      <c r="B2225" s="341">
        <f>'0'!$A$2</f>
        <v>46112</v>
      </c>
      <c r="C2225" s="341" t="s">
        <v>1246</v>
      </c>
      <c r="D2225" s="22"/>
      <c r="E2225" s="23"/>
      <c r="F2225" s="14"/>
      <c r="G2225" s="23"/>
      <c r="H2225" s="22"/>
      <c r="I2225" s="24"/>
      <c r="J2225" s="24"/>
      <c r="K2225" s="25"/>
      <c r="L2225" s="25"/>
      <c r="M2225" s="25"/>
      <c r="N2225" s="25"/>
      <c r="O2225" s="25"/>
      <c r="P2225" s="25"/>
      <c r="Q2225" s="26"/>
      <c r="R2225" s="25"/>
      <c r="S2225" s="25"/>
      <c r="T2225" s="27">
        <f t="shared" si="171"/>
        <v>0</v>
      </c>
      <c r="U2225" s="27">
        <f t="shared" si="172"/>
        <v>0</v>
      </c>
      <c r="V2225" s="25"/>
      <c r="W2225" s="27" t="str">
        <f t="shared" si="173"/>
        <v/>
      </c>
      <c r="X2225" s="43" t="str">
        <f t="shared" si="174"/>
        <v>OK</v>
      </c>
      <c r="Y2225" s="681" t="str">
        <f t="shared" si="175"/>
        <v/>
      </c>
    </row>
    <row r="2226" spans="1:25" x14ac:dyDescent="0.25">
      <c r="A2226" s="68" t="str">
        <f>'0'!$A$4</f>
        <v>………………..</v>
      </c>
      <c r="B2226" s="341">
        <f>'0'!$A$2</f>
        <v>46112</v>
      </c>
      <c r="C2226" s="341" t="s">
        <v>1246</v>
      </c>
      <c r="D2226" s="22"/>
      <c r="E2226" s="23"/>
      <c r="F2226" s="14"/>
      <c r="G2226" s="23"/>
      <c r="H2226" s="22"/>
      <c r="I2226" s="24"/>
      <c r="J2226" s="24"/>
      <c r="K2226" s="25"/>
      <c r="L2226" s="25"/>
      <c r="M2226" s="25"/>
      <c r="N2226" s="25"/>
      <c r="O2226" s="25"/>
      <c r="P2226" s="25"/>
      <c r="Q2226" s="26"/>
      <c r="R2226" s="25"/>
      <c r="S2226" s="25"/>
      <c r="T2226" s="27">
        <f t="shared" si="171"/>
        <v>0</v>
      </c>
      <c r="U2226" s="27">
        <f t="shared" si="172"/>
        <v>0</v>
      </c>
      <c r="V2226" s="25"/>
      <c r="W2226" s="27" t="str">
        <f t="shared" si="173"/>
        <v/>
      </c>
      <c r="X2226" s="43" t="str">
        <f t="shared" si="174"/>
        <v>OK</v>
      </c>
      <c r="Y2226" s="681" t="str">
        <f t="shared" si="175"/>
        <v/>
      </c>
    </row>
    <row r="2227" spans="1:25" x14ac:dyDescent="0.25">
      <c r="A2227" s="68" t="str">
        <f>'0'!$A$4</f>
        <v>………………..</v>
      </c>
      <c r="B2227" s="341">
        <f>'0'!$A$2</f>
        <v>46112</v>
      </c>
      <c r="C2227" s="341" t="s">
        <v>1246</v>
      </c>
      <c r="D2227" s="22"/>
      <c r="E2227" s="23"/>
      <c r="F2227" s="14"/>
      <c r="G2227" s="23"/>
      <c r="H2227" s="22"/>
      <c r="I2227" s="24"/>
      <c r="J2227" s="24"/>
      <c r="K2227" s="25"/>
      <c r="L2227" s="25"/>
      <c r="M2227" s="25"/>
      <c r="N2227" s="25"/>
      <c r="O2227" s="25"/>
      <c r="P2227" s="25"/>
      <c r="Q2227" s="26"/>
      <c r="R2227" s="25"/>
      <c r="S2227" s="25"/>
      <c r="T2227" s="27">
        <f t="shared" si="171"/>
        <v>0</v>
      </c>
      <c r="U2227" s="27">
        <f t="shared" si="172"/>
        <v>0</v>
      </c>
      <c r="V2227" s="25"/>
      <c r="W2227" s="27" t="str">
        <f t="shared" si="173"/>
        <v/>
      </c>
      <c r="X2227" s="43" t="str">
        <f t="shared" si="174"/>
        <v>OK</v>
      </c>
      <c r="Y2227" s="681" t="str">
        <f t="shared" si="175"/>
        <v/>
      </c>
    </row>
    <row r="2228" spans="1:25" x14ac:dyDescent="0.25">
      <c r="A2228" s="68" t="str">
        <f>'0'!$A$4</f>
        <v>………………..</v>
      </c>
      <c r="B2228" s="341">
        <f>'0'!$A$2</f>
        <v>46112</v>
      </c>
      <c r="C2228" s="341" t="s">
        <v>1246</v>
      </c>
      <c r="D2228" s="22"/>
      <c r="E2228" s="23"/>
      <c r="F2228" s="14"/>
      <c r="G2228" s="23"/>
      <c r="H2228" s="22"/>
      <c r="I2228" s="24"/>
      <c r="J2228" s="24"/>
      <c r="K2228" s="25"/>
      <c r="L2228" s="25"/>
      <c r="M2228" s="25"/>
      <c r="N2228" s="25"/>
      <c r="O2228" s="25"/>
      <c r="P2228" s="25"/>
      <c r="Q2228" s="26"/>
      <c r="R2228" s="25"/>
      <c r="S2228" s="25"/>
      <c r="T2228" s="27">
        <f t="shared" si="171"/>
        <v>0</v>
      </c>
      <c r="U2228" s="27">
        <f t="shared" si="172"/>
        <v>0</v>
      </c>
      <c r="V2228" s="25"/>
      <c r="W2228" s="27" t="str">
        <f t="shared" si="173"/>
        <v/>
      </c>
      <c r="X2228" s="43" t="str">
        <f t="shared" si="174"/>
        <v>OK</v>
      </c>
      <c r="Y2228" s="681" t="str">
        <f t="shared" si="175"/>
        <v/>
      </c>
    </row>
    <row r="2229" spans="1:25" x14ac:dyDescent="0.25">
      <c r="A2229" s="68" t="str">
        <f>'0'!$A$4</f>
        <v>………………..</v>
      </c>
      <c r="B2229" s="341">
        <f>'0'!$A$2</f>
        <v>46112</v>
      </c>
      <c r="C2229" s="341" t="s">
        <v>1246</v>
      </c>
      <c r="D2229" s="22"/>
      <c r="E2229" s="23"/>
      <c r="F2229" s="14"/>
      <c r="G2229" s="23"/>
      <c r="H2229" s="22"/>
      <c r="I2229" s="24"/>
      <c r="J2229" s="24"/>
      <c r="K2229" s="25"/>
      <c r="L2229" s="25"/>
      <c r="M2229" s="25"/>
      <c r="N2229" s="25"/>
      <c r="O2229" s="25"/>
      <c r="P2229" s="25"/>
      <c r="Q2229" s="26"/>
      <c r="R2229" s="25"/>
      <c r="S2229" s="25"/>
      <c r="T2229" s="27">
        <f t="shared" si="171"/>
        <v>0</v>
      </c>
      <c r="U2229" s="27">
        <f t="shared" si="172"/>
        <v>0</v>
      </c>
      <c r="V2229" s="25"/>
      <c r="W2229" s="27" t="str">
        <f t="shared" si="173"/>
        <v/>
      </c>
      <c r="X2229" s="43" t="str">
        <f t="shared" si="174"/>
        <v>OK</v>
      </c>
      <c r="Y2229" s="681" t="str">
        <f t="shared" si="175"/>
        <v/>
      </c>
    </row>
    <row r="2230" spans="1:25" x14ac:dyDescent="0.25">
      <c r="A2230" s="68" t="str">
        <f>'0'!$A$4</f>
        <v>………………..</v>
      </c>
      <c r="B2230" s="341">
        <f>'0'!$A$2</f>
        <v>46112</v>
      </c>
      <c r="C2230" s="341" t="s">
        <v>1246</v>
      </c>
      <c r="D2230" s="22"/>
      <c r="E2230" s="23"/>
      <c r="F2230" s="14"/>
      <c r="G2230" s="23"/>
      <c r="H2230" s="22"/>
      <c r="I2230" s="24"/>
      <c r="J2230" s="24"/>
      <c r="K2230" s="25"/>
      <c r="L2230" s="25"/>
      <c r="M2230" s="25"/>
      <c r="N2230" s="25"/>
      <c r="O2230" s="25"/>
      <c r="P2230" s="25"/>
      <c r="Q2230" s="26"/>
      <c r="R2230" s="25"/>
      <c r="S2230" s="25"/>
      <c r="T2230" s="27">
        <f t="shared" si="171"/>
        <v>0</v>
      </c>
      <c r="U2230" s="27">
        <f t="shared" si="172"/>
        <v>0</v>
      </c>
      <c r="V2230" s="25"/>
      <c r="W2230" s="27" t="str">
        <f t="shared" si="173"/>
        <v/>
      </c>
      <c r="X2230" s="43" t="str">
        <f t="shared" si="174"/>
        <v>OK</v>
      </c>
      <c r="Y2230" s="681" t="str">
        <f t="shared" si="175"/>
        <v/>
      </c>
    </row>
    <row r="2231" spans="1:25" x14ac:dyDescent="0.25">
      <c r="A2231" s="68" t="str">
        <f>'0'!$A$4</f>
        <v>………………..</v>
      </c>
      <c r="B2231" s="341">
        <f>'0'!$A$2</f>
        <v>46112</v>
      </c>
      <c r="C2231" s="341" t="s">
        <v>1246</v>
      </c>
      <c r="D2231" s="22"/>
      <c r="E2231" s="23"/>
      <c r="F2231" s="14"/>
      <c r="G2231" s="23"/>
      <c r="H2231" s="22"/>
      <c r="I2231" s="24"/>
      <c r="J2231" s="24"/>
      <c r="K2231" s="25"/>
      <c r="L2231" s="25"/>
      <c r="M2231" s="25"/>
      <c r="N2231" s="25"/>
      <c r="O2231" s="25"/>
      <c r="P2231" s="25"/>
      <c r="Q2231" s="26"/>
      <c r="R2231" s="25"/>
      <c r="S2231" s="25"/>
      <c r="T2231" s="27">
        <f t="shared" si="171"/>
        <v>0</v>
      </c>
      <c r="U2231" s="27">
        <f t="shared" si="172"/>
        <v>0</v>
      </c>
      <c r="V2231" s="25"/>
      <c r="W2231" s="27" t="str">
        <f t="shared" si="173"/>
        <v/>
      </c>
      <c r="X2231" s="43" t="str">
        <f t="shared" si="174"/>
        <v>OK</v>
      </c>
      <c r="Y2231" s="681" t="str">
        <f t="shared" si="175"/>
        <v/>
      </c>
    </row>
    <row r="2232" spans="1:25" x14ac:dyDescent="0.25">
      <c r="A2232" s="68" t="str">
        <f>'0'!$A$4</f>
        <v>………………..</v>
      </c>
      <c r="B2232" s="341">
        <f>'0'!$A$2</f>
        <v>46112</v>
      </c>
      <c r="C2232" s="341" t="s">
        <v>1246</v>
      </c>
      <c r="D2232" s="22"/>
      <c r="E2232" s="23"/>
      <c r="F2232" s="14"/>
      <c r="G2232" s="23"/>
      <c r="H2232" s="22"/>
      <c r="I2232" s="24"/>
      <c r="J2232" s="24"/>
      <c r="K2232" s="25"/>
      <c r="L2232" s="25"/>
      <c r="M2232" s="25"/>
      <c r="N2232" s="25"/>
      <c r="O2232" s="25"/>
      <c r="P2232" s="25"/>
      <c r="Q2232" s="26"/>
      <c r="R2232" s="25"/>
      <c r="S2232" s="25"/>
      <c r="T2232" s="27">
        <f t="shared" si="171"/>
        <v>0</v>
      </c>
      <c r="U2232" s="27">
        <f t="shared" si="172"/>
        <v>0</v>
      </c>
      <c r="V2232" s="25"/>
      <c r="W2232" s="27" t="str">
        <f t="shared" si="173"/>
        <v/>
      </c>
      <c r="X2232" s="43" t="str">
        <f t="shared" si="174"/>
        <v>OK</v>
      </c>
      <c r="Y2232" s="681" t="str">
        <f t="shared" si="175"/>
        <v/>
      </c>
    </row>
    <row r="2233" spans="1:25" x14ac:dyDescent="0.25">
      <c r="A2233" s="68" t="str">
        <f>'0'!$A$4</f>
        <v>………………..</v>
      </c>
      <c r="B2233" s="341">
        <f>'0'!$A$2</f>
        <v>46112</v>
      </c>
      <c r="C2233" s="341" t="s">
        <v>1246</v>
      </c>
      <c r="D2233" s="22"/>
      <c r="E2233" s="23"/>
      <c r="F2233" s="14"/>
      <c r="G2233" s="23"/>
      <c r="H2233" s="22"/>
      <c r="I2233" s="24"/>
      <c r="J2233" s="24"/>
      <c r="K2233" s="25"/>
      <c r="L2233" s="25"/>
      <c r="M2233" s="25"/>
      <c r="N2233" s="25"/>
      <c r="O2233" s="25"/>
      <c r="P2233" s="25"/>
      <c r="Q2233" s="26"/>
      <c r="R2233" s="25"/>
      <c r="S2233" s="25"/>
      <c r="T2233" s="27">
        <f t="shared" si="171"/>
        <v>0</v>
      </c>
      <c r="U2233" s="27">
        <f t="shared" si="172"/>
        <v>0</v>
      </c>
      <c r="V2233" s="25"/>
      <c r="W2233" s="27" t="str">
        <f t="shared" si="173"/>
        <v/>
      </c>
      <c r="X2233" s="43" t="str">
        <f t="shared" si="174"/>
        <v>OK</v>
      </c>
      <c r="Y2233" s="681" t="str">
        <f t="shared" si="175"/>
        <v/>
      </c>
    </row>
    <row r="2234" spans="1:25" x14ac:dyDescent="0.25">
      <c r="A2234" s="68" t="str">
        <f>'0'!$A$4</f>
        <v>………………..</v>
      </c>
      <c r="B2234" s="341">
        <f>'0'!$A$2</f>
        <v>46112</v>
      </c>
      <c r="C2234" s="341" t="s">
        <v>1246</v>
      </c>
      <c r="D2234" s="22"/>
      <c r="E2234" s="23"/>
      <c r="F2234" s="14"/>
      <c r="G2234" s="23"/>
      <c r="H2234" s="22"/>
      <c r="I2234" s="24"/>
      <c r="J2234" s="24"/>
      <c r="K2234" s="25"/>
      <c r="L2234" s="25"/>
      <c r="M2234" s="25"/>
      <c r="N2234" s="25"/>
      <c r="O2234" s="25"/>
      <c r="P2234" s="25"/>
      <c r="Q2234" s="26"/>
      <c r="R2234" s="25"/>
      <c r="S2234" s="25"/>
      <c r="T2234" s="27">
        <f t="shared" si="171"/>
        <v>0</v>
      </c>
      <c r="U2234" s="27">
        <f t="shared" si="172"/>
        <v>0</v>
      </c>
      <c r="V2234" s="25"/>
      <c r="W2234" s="27" t="str">
        <f t="shared" si="173"/>
        <v/>
      </c>
      <c r="X2234" s="43" t="str">
        <f t="shared" si="174"/>
        <v>OK</v>
      </c>
      <c r="Y2234" s="681" t="str">
        <f t="shared" si="175"/>
        <v/>
      </c>
    </row>
    <row r="2235" spans="1:25" x14ac:dyDescent="0.25">
      <c r="A2235" s="68" t="str">
        <f>'0'!$A$4</f>
        <v>………………..</v>
      </c>
      <c r="B2235" s="341">
        <f>'0'!$A$2</f>
        <v>46112</v>
      </c>
      <c r="C2235" s="341" t="s">
        <v>1246</v>
      </c>
      <c r="D2235" s="22"/>
      <c r="E2235" s="23"/>
      <c r="F2235" s="14"/>
      <c r="G2235" s="23"/>
      <c r="H2235" s="22"/>
      <c r="I2235" s="24"/>
      <c r="J2235" s="24"/>
      <c r="K2235" s="25"/>
      <c r="L2235" s="25"/>
      <c r="M2235" s="25"/>
      <c r="N2235" s="25"/>
      <c r="O2235" s="25"/>
      <c r="P2235" s="25"/>
      <c r="Q2235" s="26"/>
      <c r="R2235" s="25"/>
      <c r="S2235" s="25"/>
      <c r="T2235" s="27">
        <f t="shared" si="171"/>
        <v>0</v>
      </c>
      <c r="U2235" s="27">
        <f t="shared" si="172"/>
        <v>0</v>
      </c>
      <c r="V2235" s="25"/>
      <c r="W2235" s="27" t="str">
        <f t="shared" si="173"/>
        <v/>
      </c>
      <c r="X2235" s="43" t="str">
        <f t="shared" si="174"/>
        <v>OK</v>
      </c>
      <c r="Y2235" s="681" t="str">
        <f t="shared" si="175"/>
        <v/>
      </c>
    </row>
    <row r="2236" spans="1:25" x14ac:dyDescent="0.25">
      <c r="A2236" s="68" t="str">
        <f>'0'!$A$4</f>
        <v>………………..</v>
      </c>
      <c r="B2236" s="341">
        <f>'0'!$A$2</f>
        <v>46112</v>
      </c>
      <c r="C2236" s="341" t="s">
        <v>1246</v>
      </c>
      <c r="D2236" s="22"/>
      <c r="E2236" s="23"/>
      <c r="F2236" s="14"/>
      <c r="G2236" s="23"/>
      <c r="H2236" s="22"/>
      <c r="I2236" s="24"/>
      <c r="J2236" s="24"/>
      <c r="K2236" s="25"/>
      <c r="L2236" s="25"/>
      <c r="M2236" s="25"/>
      <c r="N2236" s="25"/>
      <c r="O2236" s="25"/>
      <c r="P2236" s="25"/>
      <c r="Q2236" s="26"/>
      <c r="R2236" s="25"/>
      <c r="S2236" s="25"/>
      <c r="T2236" s="27">
        <f t="shared" si="171"/>
        <v>0</v>
      </c>
      <c r="U2236" s="27">
        <f t="shared" si="172"/>
        <v>0</v>
      </c>
      <c r="V2236" s="25"/>
      <c r="W2236" s="27" t="str">
        <f t="shared" si="173"/>
        <v/>
      </c>
      <c r="X2236" s="43" t="str">
        <f t="shared" si="174"/>
        <v>OK</v>
      </c>
      <c r="Y2236" s="681" t="str">
        <f t="shared" si="175"/>
        <v/>
      </c>
    </row>
    <row r="2237" spans="1:25" x14ac:dyDescent="0.25">
      <c r="A2237" s="68" t="str">
        <f>'0'!$A$4</f>
        <v>………………..</v>
      </c>
      <c r="B2237" s="341">
        <f>'0'!$A$2</f>
        <v>46112</v>
      </c>
      <c r="C2237" s="341" t="s">
        <v>1246</v>
      </c>
      <c r="D2237" s="22"/>
      <c r="E2237" s="23"/>
      <c r="F2237" s="14"/>
      <c r="G2237" s="23"/>
      <c r="H2237" s="22"/>
      <c r="I2237" s="24"/>
      <c r="J2237" s="24"/>
      <c r="K2237" s="25"/>
      <c r="L2237" s="25"/>
      <c r="M2237" s="25"/>
      <c r="N2237" s="25"/>
      <c r="O2237" s="25"/>
      <c r="P2237" s="25"/>
      <c r="Q2237" s="26"/>
      <c r="R2237" s="25"/>
      <c r="S2237" s="25"/>
      <c r="T2237" s="27">
        <f t="shared" si="171"/>
        <v>0</v>
      </c>
      <c r="U2237" s="27">
        <f t="shared" si="172"/>
        <v>0</v>
      </c>
      <c r="V2237" s="25"/>
      <c r="W2237" s="27" t="str">
        <f t="shared" si="173"/>
        <v/>
      </c>
      <c r="X2237" s="43" t="str">
        <f t="shared" si="174"/>
        <v>OK</v>
      </c>
      <c r="Y2237" s="681" t="str">
        <f t="shared" si="175"/>
        <v/>
      </c>
    </row>
    <row r="2238" spans="1:25" x14ac:dyDescent="0.25">
      <c r="A2238" s="68" t="str">
        <f>'0'!$A$4</f>
        <v>………………..</v>
      </c>
      <c r="B2238" s="341">
        <f>'0'!$A$2</f>
        <v>46112</v>
      </c>
      <c r="C2238" s="341" t="s">
        <v>1246</v>
      </c>
      <c r="D2238" s="22"/>
      <c r="E2238" s="23"/>
      <c r="F2238" s="14"/>
      <c r="G2238" s="23"/>
      <c r="H2238" s="22"/>
      <c r="I2238" s="24"/>
      <c r="J2238" s="24"/>
      <c r="K2238" s="25"/>
      <c r="L2238" s="25"/>
      <c r="M2238" s="25"/>
      <c r="N2238" s="25"/>
      <c r="O2238" s="25"/>
      <c r="P2238" s="25"/>
      <c r="Q2238" s="26"/>
      <c r="R2238" s="25"/>
      <c r="S2238" s="25"/>
      <c r="T2238" s="27">
        <f t="shared" si="171"/>
        <v>0</v>
      </c>
      <c r="U2238" s="27">
        <f t="shared" si="172"/>
        <v>0</v>
      </c>
      <c r="V2238" s="25"/>
      <c r="W2238" s="27" t="str">
        <f t="shared" si="173"/>
        <v/>
      </c>
      <c r="X2238" s="43" t="str">
        <f t="shared" si="174"/>
        <v>OK</v>
      </c>
      <c r="Y2238" s="681" t="str">
        <f t="shared" si="175"/>
        <v/>
      </c>
    </row>
    <row r="2239" spans="1:25" x14ac:dyDescent="0.25">
      <c r="A2239" s="68" t="str">
        <f>'0'!$A$4</f>
        <v>………………..</v>
      </c>
      <c r="B2239" s="341">
        <f>'0'!$A$2</f>
        <v>46112</v>
      </c>
      <c r="C2239" s="341" t="s">
        <v>1246</v>
      </c>
      <c r="D2239" s="22"/>
      <c r="E2239" s="23"/>
      <c r="F2239" s="14"/>
      <c r="G2239" s="23"/>
      <c r="H2239" s="22"/>
      <c r="I2239" s="24"/>
      <c r="J2239" s="24"/>
      <c r="K2239" s="25"/>
      <c r="L2239" s="25"/>
      <c r="M2239" s="25"/>
      <c r="N2239" s="25"/>
      <c r="O2239" s="25"/>
      <c r="P2239" s="25"/>
      <c r="Q2239" s="26"/>
      <c r="R2239" s="25"/>
      <c r="S2239" s="25"/>
      <c r="T2239" s="27">
        <f t="shared" si="171"/>
        <v>0</v>
      </c>
      <c r="U2239" s="27">
        <f t="shared" si="172"/>
        <v>0</v>
      </c>
      <c r="V2239" s="25"/>
      <c r="W2239" s="27" t="str">
        <f t="shared" si="173"/>
        <v/>
      </c>
      <c r="X2239" s="43" t="str">
        <f t="shared" si="174"/>
        <v>OK</v>
      </c>
      <c r="Y2239" s="681" t="str">
        <f t="shared" si="175"/>
        <v/>
      </c>
    </row>
    <row r="2240" spans="1:25" x14ac:dyDescent="0.25">
      <c r="A2240" s="68" t="str">
        <f>'0'!$A$4</f>
        <v>………………..</v>
      </c>
      <c r="B2240" s="341">
        <f>'0'!$A$2</f>
        <v>46112</v>
      </c>
      <c r="C2240" s="341" t="s">
        <v>1246</v>
      </c>
      <c r="D2240" s="22"/>
      <c r="E2240" s="23"/>
      <c r="F2240" s="14"/>
      <c r="G2240" s="23"/>
      <c r="H2240" s="22"/>
      <c r="I2240" s="24"/>
      <c r="J2240" s="24"/>
      <c r="K2240" s="25"/>
      <c r="L2240" s="25"/>
      <c r="M2240" s="25"/>
      <c r="N2240" s="25"/>
      <c r="O2240" s="25"/>
      <c r="P2240" s="25"/>
      <c r="Q2240" s="26"/>
      <c r="R2240" s="25"/>
      <c r="S2240" s="25"/>
      <c r="T2240" s="27">
        <f t="shared" si="171"/>
        <v>0</v>
      </c>
      <c r="U2240" s="27">
        <f t="shared" si="172"/>
        <v>0</v>
      </c>
      <c r="V2240" s="25"/>
      <c r="W2240" s="27" t="str">
        <f t="shared" si="173"/>
        <v/>
      </c>
      <c r="X2240" s="43" t="str">
        <f t="shared" si="174"/>
        <v>OK</v>
      </c>
      <c r="Y2240" s="681" t="str">
        <f t="shared" si="175"/>
        <v/>
      </c>
    </row>
    <row r="2241" spans="1:25" x14ac:dyDescent="0.25">
      <c r="A2241" s="68" t="str">
        <f>'0'!$A$4</f>
        <v>………………..</v>
      </c>
      <c r="B2241" s="341">
        <f>'0'!$A$2</f>
        <v>46112</v>
      </c>
      <c r="C2241" s="341" t="s">
        <v>1246</v>
      </c>
      <c r="D2241" s="22"/>
      <c r="E2241" s="23"/>
      <c r="F2241" s="14"/>
      <c r="G2241" s="23"/>
      <c r="H2241" s="22"/>
      <c r="I2241" s="24"/>
      <c r="J2241" s="24"/>
      <c r="K2241" s="25"/>
      <c r="L2241" s="25"/>
      <c r="M2241" s="25"/>
      <c r="N2241" s="25"/>
      <c r="O2241" s="25"/>
      <c r="P2241" s="25"/>
      <c r="Q2241" s="26"/>
      <c r="R2241" s="25"/>
      <c r="S2241" s="25"/>
      <c r="T2241" s="27">
        <f t="shared" si="171"/>
        <v>0</v>
      </c>
      <c r="U2241" s="27">
        <f t="shared" si="172"/>
        <v>0</v>
      </c>
      <c r="V2241" s="25"/>
      <c r="W2241" s="27" t="str">
        <f t="shared" si="173"/>
        <v/>
      </c>
      <c r="X2241" s="43" t="str">
        <f t="shared" si="174"/>
        <v>OK</v>
      </c>
      <c r="Y2241" s="681" t="str">
        <f t="shared" si="175"/>
        <v/>
      </c>
    </row>
    <row r="2242" spans="1:25" x14ac:dyDescent="0.25">
      <c r="A2242" s="68" t="str">
        <f>'0'!$A$4</f>
        <v>………………..</v>
      </c>
      <c r="B2242" s="341">
        <f>'0'!$A$2</f>
        <v>46112</v>
      </c>
      <c r="C2242" s="341" t="s">
        <v>1246</v>
      </c>
      <c r="D2242" s="22"/>
      <c r="E2242" s="23"/>
      <c r="F2242" s="14"/>
      <c r="G2242" s="23"/>
      <c r="H2242" s="22"/>
      <c r="I2242" s="24"/>
      <c r="J2242" s="24"/>
      <c r="K2242" s="25"/>
      <c r="L2242" s="25"/>
      <c r="M2242" s="25"/>
      <c r="N2242" s="25"/>
      <c r="O2242" s="25"/>
      <c r="P2242" s="25"/>
      <c r="Q2242" s="26"/>
      <c r="R2242" s="25"/>
      <c r="S2242" s="25"/>
      <c r="T2242" s="27">
        <f t="shared" si="171"/>
        <v>0</v>
      </c>
      <c r="U2242" s="27">
        <f t="shared" si="172"/>
        <v>0</v>
      </c>
      <c r="V2242" s="25"/>
      <c r="W2242" s="27" t="str">
        <f t="shared" si="173"/>
        <v/>
      </c>
      <c r="X2242" s="43" t="str">
        <f t="shared" si="174"/>
        <v>OK</v>
      </c>
      <c r="Y2242" s="681" t="str">
        <f t="shared" si="175"/>
        <v/>
      </c>
    </row>
    <row r="2243" spans="1:25" x14ac:dyDescent="0.25">
      <c r="A2243" s="68" t="str">
        <f>'0'!$A$4</f>
        <v>………………..</v>
      </c>
      <c r="B2243" s="341">
        <f>'0'!$A$2</f>
        <v>46112</v>
      </c>
      <c r="C2243" s="341" t="s">
        <v>1246</v>
      </c>
      <c r="D2243" s="22"/>
      <c r="E2243" s="23"/>
      <c r="F2243" s="14"/>
      <c r="G2243" s="23"/>
      <c r="H2243" s="22"/>
      <c r="I2243" s="24"/>
      <c r="J2243" s="24"/>
      <c r="K2243" s="25"/>
      <c r="L2243" s="25"/>
      <c r="M2243" s="25"/>
      <c r="N2243" s="25"/>
      <c r="O2243" s="25"/>
      <c r="P2243" s="25"/>
      <c r="Q2243" s="26"/>
      <c r="R2243" s="25"/>
      <c r="S2243" s="25"/>
      <c r="T2243" s="27">
        <f t="shared" si="171"/>
        <v>0</v>
      </c>
      <c r="U2243" s="27">
        <f t="shared" si="172"/>
        <v>0</v>
      </c>
      <c r="V2243" s="25"/>
      <c r="W2243" s="27" t="str">
        <f t="shared" si="173"/>
        <v/>
      </c>
      <c r="X2243" s="43" t="str">
        <f t="shared" si="174"/>
        <v>OK</v>
      </c>
      <c r="Y2243" s="681" t="str">
        <f t="shared" si="175"/>
        <v/>
      </c>
    </row>
    <row r="2244" spans="1:25" x14ac:dyDescent="0.25">
      <c r="A2244" s="68" t="str">
        <f>'0'!$A$4</f>
        <v>………………..</v>
      </c>
      <c r="B2244" s="341">
        <f>'0'!$A$2</f>
        <v>46112</v>
      </c>
      <c r="C2244" s="341" t="s">
        <v>1246</v>
      </c>
      <c r="D2244" s="22"/>
      <c r="E2244" s="23"/>
      <c r="F2244" s="14"/>
      <c r="G2244" s="23"/>
      <c r="H2244" s="22"/>
      <c r="I2244" s="24"/>
      <c r="J2244" s="24"/>
      <c r="K2244" s="25"/>
      <c r="L2244" s="25"/>
      <c r="M2244" s="25"/>
      <c r="N2244" s="25"/>
      <c r="O2244" s="25"/>
      <c r="P2244" s="25"/>
      <c r="Q2244" s="26"/>
      <c r="R2244" s="25"/>
      <c r="S2244" s="25"/>
      <c r="T2244" s="27">
        <f t="shared" si="171"/>
        <v>0</v>
      </c>
      <c r="U2244" s="27">
        <f t="shared" si="172"/>
        <v>0</v>
      </c>
      <c r="V2244" s="25"/>
      <c r="W2244" s="27" t="str">
        <f t="shared" si="173"/>
        <v/>
      </c>
      <c r="X2244" s="43" t="str">
        <f t="shared" si="174"/>
        <v>OK</v>
      </c>
      <c r="Y2244" s="681" t="str">
        <f t="shared" si="175"/>
        <v/>
      </c>
    </row>
    <row r="2245" spans="1:25" x14ac:dyDescent="0.25">
      <c r="A2245" s="68" t="str">
        <f>'0'!$A$4</f>
        <v>………………..</v>
      </c>
      <c r="B2245" s="341">
        <f>'0'!$A$2</f>
        <v>46112</v>
      </c>
      <c r="C2245" s="341" t="s">
        <v>1246</v>
      </c>
      <c r="D2245" s="22"/>
      <c r="E2245" s="23"/>
      <c r="F2245" s="14"/>
      <c r="G2245" s="23"/>
      <c r="H2245" s="22"/>
      <c r="I2245" s="24"/>
      <c r="J2245" s="24"/>
      <c r="K2245" s="25"/>
      <c r="L2245" s="25"/>
      <c r="M2245" s="25"/>
      <c r="N2245" s="25"/>
      <c r="O2245" s="25"/>
      <c r="P2245" s="25"/>
      <c r="Q2245" s="26"/>
      <c r="R2245" s="25"/>
      <c r="S2245" s="25"/>
      <c r="T2245" s="27">
        <f t="shared" si="171"/>
        <v>0</v>
      </c>
      <c r="U2245" s="27">
        <f t="shared" si="172"/>
        <v>0</v>
      </c>
      <c r="V2245" s="25"/>
      <c r="W2245" s="27" t="str">
        <f t="shared" si="173"/>
        <v/>
      </c>
      <c r="X2245" s="43" t="str">
        <f t="shared" si="174"/>
        <v>OK</v>
      </c>
      <c r="Y2245" s="681" t="str">
        <f t="shared" si="175"/>
        <v/>
      </c>
    </row>
    <row r="2246" spans="1:25" x14ac:dyDescent="0.25">
      <c r="A2246" s="68" t="str">
        <f>'0'!$A$4</f>
        <v>………………..</v>
      </c>
      <c r="B2246" s="341">
        <f>'0'!$A$2</f>
        <v>46112</v>
      </c>
      <c r="C2246" s="341" t="s">
        <v>1246</v>
      </c>
      <c r="D2246" s="22"/>
      <c r="E2246" s="23"/>
      <c r="F2246" s="14"/>
      <c r="G2246" s="23"/>
      <c r="H2246" s="22"/>
      <c r="I2246" s="24"/>
      <c r="J2246" s="24"/>
      <c r="K2246" s="25"/>
      <c r="L2246" s="25"/>
      <c r="M2246" s="25"/>
      <c r="N2246" s="25"/>
      <c r="O2246" s="25"/>
      <c r="P2246" s="25"/>
      <c r="Q2246" s="26"/>
      <c r="R2246" s="25"/>
      <c r="S2246" s="25"/>
      <c r="T2246" s="27">
        <f t="shared" si="171"/>
        <v>0</v>
      </c>
      <c r="U2246" s="27">
        <f t="shared" si="172"/>
        <v>0</v>
      </c>
      <c r="V2246" s="25"/>
      <c r="W2246" s="27" t="str">
        <f t="shared" si="173"/>
        <v/>
      </c>
      <c r="X2246" s="43" t="str">
        <f t="shared" si="174"/>
        <v>OK</v>
      </c>
      <c r="Y2246" s="681" t="str">
        <f t="shared" si="175"/>
        <v/>
      </c>
    </row>
    <row r="2247" spans="1:25" x14ac:dyDescent="0.25">
      <c r="A2247" s="68" t="str">
        <f>'0'!$A$4</f>
        <v>………………..</v>
      </c>
      <c r="B2247" s="341">
        <f>'0'!$A$2</f>
        <v>46112</v>
      </c>
      <c r="C2247" s="341" t="s">
        <v>1246</v>
      </c>
      <c r="D2247" s="22"/>
      <c r="E2247" s="23"/>
      <c r="F2247" s="14"/>
      <c r="G2247" s="23"/>
      <c r="H2247" s="22"/>
      <c r="I2247" s="24"/>
      <c r="J2247" s="24"/>
      <c r="K2247" s="25"/>
      <c r="L2247" s="25"/>
      <c r="M2247" s="25"/>
      <c r="N2247" s="25"/>
      <c r="O2247" s="25"/>
      <c r="P2247" s="25"/>
      <c r="Q2247" s="26"/>
      <c r="R2247" s="25"/>
      <c r="S2247" s="25"/>
      <c r="T2247" s="27">
        <f t="shared" si="171"/>
        <v>0</v>
      </c>
      <c r="U2247" s="27">
        <f t="shared" si="172"/>
        <v>0</v>
      </c>
      <c r="V2247" s="25"/>
      <c r="W2247" s="27" t="str">
        <f t="shared" si="173"/>
        <v/>
      </c>
      <c r="X2247" s="43" t="str">
        <f t="shared" si="174"/>
        <v>OK</v>
      </c>
      <c r="Y2247" s="681" t="str">
        <f t="shared" si="175"/>
        <v/>
      </c>
    </row>
    <row r="2248" spans="1:25" x14ac:dyDescent="0.25">
      <c r="A2248" s="68" t="str">
        <f>'0'!$A$4</f>
        <v>………………..</v>
      </c>
      <c r="B2248" s="341">
        <f>'0'!$A$2</f>
        <v>46112</v>
      </c>
      <c r="C2248" s="341" t="s">
        <v>1246</v>
      </c>
      <c r="D2248" s="22"/>
      <c r="E2248" s="23"/>
      <c r="F2248" s="14"/>
      <c r="G2248" s="23"/>
      <c r="H2248" s="22"/>
      <c r="I2248" s="24"/>
      <c r="J2248" s="24"/>
      <c r="K2248" s="25"/>
      <c r="L2248" s="25"/>
      <c r="M2248" s="25"/>
      <c r="N2248" s="25"/>
      <c r="O2248" s="25"/>
      <c r="P2248" s="25"/>
      <c r="Q2248" s="26"/>
      <c r="R2248" s="25"/>
      <c r="S2248" s="25"/>
      <c r="T2248" s="27">
        <f t="shared" si="171"/>
        <v>0</v>
      </c>
      <c r="U2248" s="27">
        <f t="shared" si="172"/>
        <v>0</v>
      </c>
      <c r="V2248" s="25"/>
      <c r="W2248" s="27" t="str">
        <f t="shared" si="173"/>
        <v/>
      </c>
      <c r="X2248" s="43" t="str">
        <f t="shared" si="174"/>
        <v>OK</v>
      </c>
      <c r="Y2248" s="681" t="str">
        <f t="shared" si="175"/>
        <v/>
      </c>
    </row>
    <row r="2249" spans="1:25" x14ac:dyDescent="0.25">
      <c r="A2249" s="68" t="str">
        <f>'0'!$A$4</f>
        <v>………………..</v>
      </c>
      <c r="B2249" s="341">
        <f>'0'!$A$2</f>
        <v>46112</v>
      </c>
      <c r="C2249" s="341" t="s">
        <v>1246</v>
      </c>
      <c r="D2249" s="22"/>
      <c r="E2249" s="23"/>
      <c r="F2249" s="14"/>
      <c r="G2249" s="23"/>
      <c r="H2249" s="22"/>
      <c r="I2249" s="24"/>
      <c r="J2249" s="24"/>
      <c r="K2249" s="25"/>
      <c r="L2249" s="25"/>
      <c r="M2249" s="25"/>
      <c r="N2249" s="25"/>
      <c r="O2249" s="25"/>
      <c r="P2249" s="25"/>
      <c r="Q2249" s="26"/>
      <c r="R2249" s="25"/>
      <c r="S2249" s="25"/>
      <c r="T2249" s="27">
        <f t="shared" ref="T2249:T2312" si="176">N2249+P2249-R2249</f>
        <v>0</v>
      </c>
      <c r="U2249" s="27">
        <f t="shared" ref="U2249:U2312" si="177">O2249+Q2249-S2249</f>
        <v>0</v>
      </c>
      <c r="V2249" s="25"/>
      <c r="W2249" s="27" t="str">
        <f t="shared" ref="W2249:W2312" si="178">IF(K2249="","",K2249-M2249-(P2249-Q2249))</f>
        <v/>
      </c>
      <c r="X2249" s="43" t="str">
        <f t="shared" ref="X2249:X2312" si="179">IF(ROUND(T2249-V2249,2)&gt;=0,"OK","Просрочието не може да надхвърля задължението")</f>
        <v>OK</v>
      </c>
      <c r="Y2249" s="681" t="str">
        <f t="shared" ref="Y2249:Y2312" si="180">IF(COUNTBLANK(D2249:W2249)=18,"",IF(D2249="999999999","",IF(ISNUMBER(VALUE(D2249)),IF(LEN(D2249)&lt;&gt;9,"Въведеното ЕИК е твърде късо или твърде дълго",IF(OR(MOD(MID(D2249,1,1)*1+MID(D2249,2,1)*2+MID(D2249,3,1)*3+MID(D2249,4,1)*4+MID(D2249,5,1)*5+MID(D2249,6,1)*6+MID(D2249,7,1)*7+MID(D2249,8,1)*8,11)-MID(D2249,9,1)=0,AND(MOD(MID(D2249,1,1)*3+MID(D2249,2,1)*4+MID(D2249,3,1)*5+MID(D2249,4,1)*6+MID(D2249,5,1)*7+MID(D2249,6,1)*8+MID(D2249,7,1)*9+MID(D2249,8,1)*10,11)=10,MID(D2249,9,1)*1=0),MOD(MID(D2249,1,1)*3+MID(D2249,2,1)*4+MID(D2249,3,1)*5+MID(D2249,4,1)*6+MID(D2249,5,1)*7+MID(D2249,6,1)*8+MID(D2249,7,1)*9+MID(D2249,8,1)*10,11)-MID(D2249,9,1)=0),"","Въведеното ЕИК е невалидно")),"Въведеното ЕИК съдържа непозволени символи")))</f>
        <v/>
      </c>
    </row>
    <row r="2250" spans="1:25" x14ac:dyDescent="0.25">
      <c r="A2250" s="68" t="str">
        <f>'0'!$A$4</f>
        <v>………………..</v>
      </c>
      <c r="B2250" s="341">
        <f>'0'!$A$2</f>
        <v>46112</v>
      </c>
      <c r="C2250" s="341" t="s">
        <v>1246</v>
      </c>
      <c r="D2250" s="22"/>
      <c r="E2250" s="23"/>
      <c r="F2250" s="14"/>
      <c r="G2250" s="23"/>
      <c r="H2250" s="22"/>
      <c r="I2250" s="24"/>
      <c r="J2250" s="24"/>
      <c r="K2250" s="25"/>
      <c r="L2250" s="25"/>
      <c r="M2250" s="25"/>
      <c r="N2250" s="25"/>
      <c r="O2250" s="25"/>
      <c r="P2250" s="25"/>
      <c r="Q2250" s="26"/>
      <c r="R2250" s="25"/>
      <c r="S2250" s="25"/>
      <c r="T2250" s="27">
        <f t="shared" si="176"/>
        <v>0</v>
      </c>
      <c r="U2250" s="27">
        <f t="shared" si="177"/>
        <v>0</v>
      </c>
      <c r="V2250" s="25"/>
      <c r="W2250" s="27" t="str">
        <f t="shared" si="178"/>
        <v/>
      </c>
      <c r="X2250" s="43" t="str">
        <f t="shared" si="179"/>
        <v>OK</v>
      </c>
      <c r="Y2250" s="681" t="str">
        <f t="shared" si="180"/>
        <v/>
      </c>
    </row>
    <row r="2251" spans="1:25" x14ac:dyDescent="0.25">
      <c r="A2251" s="68" t="str">
        <f>'0'!$A$4</f>
        <v>………………..</v>
      </c>
      <c r="B2251" s="341">
        <f>'0'!$A$2</f>
        <v>46112</v>
      </c>
      <c r="C2251" s="341" t="s">
        <v>1246</v>
      </c>
      <c r="D2251" s="22"/>
      <c r="E2251" s="23"/>
      <c r="F2251" s="14"/>
      <c r="G2251" s="23"/>
      <c r="H2251" s="22"/>
      <c r="I2251" s="24"/>
      <c r="J2251" s="24"/>
      <c r="K2251" s="25"/>
      <c r="L2251" s="25"/>
      <c r="M2251" s="25"/>
      <c r="N2251" s="25"/>
      <c r="O2251" s="25"/>
      <c r="P2251" s="25"/>
      <c r="Q2251" s="26"/>
      <c r="R2251" s="25"/>
      <c r="S2251" s="25"/>
      <c r="T2251" s="27">
        <f t="shared" si="176"/>
        <v>0</v>
      </c>
      <c r="U2251" s="27">
        <f t="shared" si="177"/>
        <v>0</v>
      </c>
      <c r="V2251" s="25"/>
      <c r="W2251" s="27" t="str">
        <f t="shared" si="178"/>
        <v/>
      </c>
      <c r="X2251" s="43" t="str">
        <f t="shared" si="179"/>
        <v>OK</v>
      </c>
      <c r="Y2251" s="681" t="str">
        <f t="shared" si="180"/>
        <v/>
      </c>
    </row>
    <row r="2252" spans="1:25" x14ac:dyDescent="0.25">
      <c r="A2252" s="68" t="str">
        <f>'0'!$A$4</f>
        <v>………………..</v>
      </c>
      <c r="B2252" s="341">
        <f>'0'!$A$2</f>
        <v>46112</v>
      </c>
      <c r="C2252" s="341" t="s">
        <v>1246</v>
      </c>
      <c r="D2252" s="22"/>
      <c r="E2252" s="23"/>
      <c r="F2252" s="14"/>
      <c r="G2252" s="23"/>
      <c r="H2252" s="22"/>
      <c r="I2252" s="24"/>
      <c r="J2252" s="24"/>
      <c r="K2252" s="25"/>
      <c r="L2252" s="25"/>
      <c r="M2252" s="25"/>
      <c r="N2252" s="25"/>
      <c r="O2252" s="25"/>
      <c r="P2252" s="25"/>
      <c r="Q2252" s="26"/>
      <c r="R2252" s="25"/>
      <c r="S2252" s="25"/>
      <c r="T2252" s="27">
        <f t="shared" si="176"/>
        <v>0</v>
      </c>
      <c r="U2252" s="27">
        <f t="shared" si="177"/>
        <v>0</v>
      </c>
      <c r="V2252" s="25"/>
      <c r="W2252" s="27" t="str">
        <f t="shared" si="178"/>
        <v/>
      </c>
      <c r="X2252" s="43" t="str">
        <f t="shared" si="179"/>
        <v>OK</v>
      </c>
      <c r="Y2252" s="681" t="str">
        <f t="shared" si="180"/>
        <v/>
      </c>
    </row>
    <row r="2253" spans="1:25" x14ac:dyDescent="0.25">
      <c r="A2253" s="68" t="str">
        <f>'0'!$A$4</f>
        <v>………………..</v>
      </c>
      <c r="B2253" s="341">
        <f>'0'!$A$2</f>
        <v>46112</v>
      </c>
      <c r="C2253" s="341" t="s">
        <v>1246</v>
      </c>
      <c r="D2253" s="22"/>
      <c r="E2253" s="23"/>
      <c r="F2253" s="14"/>
      <c r="G2253" s="23"/>
      <c r="H2253" s="22"/>
      <c r="I2253" s="24"/>
      <c r="J2253" s="24"/>
      <c r="K2253" s="25"/>
      <c r="L2253" s="25"/>
      <c r="M2253" s="25"/>
      <c r="N2253" s="25"/>
      <c r="O2253" s="25"/>
      <c r="P2253" s="25"/>
      <c r="Q2253" s="26"/>
      <c r="R2253" s="25"/>
      <c r="S2253" s="25"/>
      <c r="T2253" s="27">
        <f t="shared" si="176"/>
        <v>0</v>
      </c>
      <c r="U2253" s="27">
        <f t="shared" si="177"/>
        <v>0</v>
      </c>
      <c r="V2253" s="25"/>
      <c r="W2253" s="27" t="str">
        <f t="shared" si="178"/>
        <v/>
      </c>
      <c r="X2253" s="43" t="str">
        <f t="shared" si="179"/>
        <v>OK</v>
      </c>
      <c r="Y2253" s="681" t="str">
        <f t="shared" si="180"/>
        <v/>
      </c>
    </row>
    <row r="2254" spans="1:25" x14ac:dyDescent="0.25">
      <c r="A2254" s="68" t="str">
        <f>'0'!$A$4</f>
        <v>………………..</v>
      </c>
      <c r="B2254" s="341">
        <f>'0'!$A$2</f>
        <v>46112</v>
      </c>
      <c r="C2254" s="341" t="s">
        <v>1246</v>
      </c>
      <c r="D2254" s="22"/>
      <c r="E2254" s="23"/>
      <c r="F2254" s="14"/>
      <c r="G2254" s="23"/>
      <c r="H2254" s="22"/>
      <c r="I2254" s="24"/>
      <c r="J2254" s="24"/>
      <c r="K2254" s="25"/>
      <c r="L2254" s="25"/>
      <c r="M2254" s="25"/>
      <c r="N2254" s="25"/>
      <c r="O2254" s="25"/>
      <c r="P2254" s="25"/>
      <c r="Q2254" s="26"/>
      <c r="R2254" s="25"/>
      <c r="S2254" s="25"/>
      <c r="T2254" s="27">
        <f t="shared" si="176"/>
        <v>0</v>
      </c>
      <c r="U2254" s="27">
        <f t="shared" si="177"/>
        <v>0</v>
      </c>
      <c r="V2254" s="25"/>
      <c r="W2254" s="27" t="str">
        <f t="shared" si="178"/>
        <v/>
      </c>
      <c r="X2254" s="43" t="str">
        <f t="shared" si="179"/>
        <v>OK</v>
      </c>
      <c r="Y2254" s="681" t="str">
        <f t="shared" si="180"/>
        <v/>
      </c>
    </row>
    <row r="2255" spans="1:25" x14ac:dyDescent="0.25">
      <c r="A2255" s="68" t="str">
        <f>'0'!$A$4</f>
        <v>………………..</v>
      </c>
      <c r="B2255" s="341">
        <f>'0'!$A$2</f>
        <v>46112</v>
      </c>
      <c r="C2255" s="341" t="s">
        <v>1246</v>
      </c>
      <c r="D2255" s="22"/>
      <c r="E2255" s="23"/>
      <c r="F2255" s="14"/>
      <c r="G2255" s="23"/>
      <c r="H2255" s="22"/>
      <c r="I2255" s="24"/>
      <c r="J2255" s="24"/>
      <c r="K2255" s="25"/>
      <c r="L2255" s="25"/>
      <c r="M2255" s="25"/>
      <c r="N2255" s="25"/>
      <c r="O2255" s="25"/>
      <c r="P2255" s="25"/>
      <c r="Q2255" s="26"/>
      <c r="R2255" s="25"/>
      <c r="S2255" s="25"/>
      <c r="T2255" s="27">
        <f t="shared" si="176"/>
        <v>0</v>
      </c>
      <c r="U2255" s="27">
        <f t="shared" si="177"/>
        <v>0</v>
      </c>
      <c r="V2255" s="25"/>
      <c r="W2255" s="27" t="str">
        <f t="shared" si="178"/>
        <v/>
      </c>
      <c r="X2255" s="43" t="str">
        <f t="shared" si="179"/>
        <v>OK</v>
      </c>
      <c r="Y2255" s="681" t="str">
        <f t="shared" si="180"/>
        <v/>
      </c>
    </row>
    <row r="2256" spans="1:25" x14ac:dyDescent="0.25">
      <c r="A2256" s="68" t="str">
        <f>'0'!$A$4</f>
        <v>………………..</v>
      </c>
      <c r="B2256" s="341">
        <f>'0'!$A$2</f>
        <v>46112</v>
      </c>
      <c r="C2256" s="341" t="s">
        <v>1246</v>
      </c>
      <c r="D2256" s="22"/>
      <c r="E2256" s="23"/>
      <c r="F2256" s="14"/>
      <c r="G2256" s="23"/>
      <c r="H2256" s="22"/>
      <c r="I2256" s="24"/>
      <c r="J2256" s="24"/>
      <c r="K2256" s="25"/>
      <c r="L2256" s="25"/>
      <c r="M2256" s="25"/>
      <c r="N2256" s="25"/>
      <c r="O2256" s="25"/>
      <c r="P2256" s="25"/>
      <c r="Q2256" s="26"/>
      <c r="R2256" s="25"/>
      <c r="S2256" s="25"/>
      <c r="T2256" s="27">
        <f t="shared" si="176"/>
        <v>0</v>
      </c>
      <c r="U2256" s="27">
        <f t="shared" si="177"/>
        <v>0</v>
      </c>
      <c r="V2256" s="25"/>
      <c r="W2256" s="27" t="str">
        <f t="shared" si="178"/>
        <v/>
      </c>
      <c r="X2256" s="43" t="str">
        <f t="shared" si="179"/>
        <v>OK</v>
      </c>
      <c r="Y2256" s="681" t="str">
        <f t="shared" si="180"/>
        <v/>
      </c>
    </row>
    <row r="2257" spans="1:25" x14ac:dyDescent="0.25">
      <c r="A2257" s="68" t="str">
        <f>'0'!$A$4</f>
        <v>………………..</v>
      </c>
      <c r="B2257" s="341">
        <f>'0'!$A$2</f>
        <v>46112</v>
      </c>
      <c r="C2257" s="341" t="s">
        <v>1246</v>
      </c>
      <c r="D2257" s="22"/>
      <c r="E2257" s="23"/>
      <c r="F2257" s="14"/>
      <c r="G2257" s="23"/>
      <c r="H2257" s="22"/>
      <c r="I2257" s="24"/>
      <c r="J2257" s="24"/>
      <c r="K2257" s="25"/>
      <c r="L2257" s="25"/>
      <c r="M2257" s="25"/>
      <c r="N2257" s="25"/>
      <c r="O2257" s="25"/>
      <c r="P2257" s="25"/>
      <c r="Q2257" s="26"/>
      <c r="R2257" s="25"/>
      <c r="S2257" s="25"/>
      <c r="T2257" s="27">
        <f t="shared" si="176"/>
        <v>0</v>
      </c>
      <c r="U2257" s="27">
        <f t="shared" si="177"/>
        <v>0</v>
      </c>
      <c r="V2257" s="25"/>
      <c r="W2257" s="27" t="str">
        <f t="shared" si="178"/>
        <v/>
      </c>
      <c r="X2257" s="43" t="str">
        <f t="shared" si="179"/>
        <v>OK</v>
      </c>
      <c r="Y2257" s="681" t="str">
        <f t="shared" si="180"/>
        <v/>
      </c>
    </row>
    <row r="2258" spans="1:25" x14ac:dyDescent="0.25">
      <c r="A2258" s="68" t="str">
        <f>'0'!$A$4</f>
        <v>………………..</v>
      </c>
      <c r="B2258" s="341">
        <f>'0'!$A$2</f>
        <v>46112</v>
      </c>
      <c r="C2258" s="341" t="s">
        <v>1246</v>
      </c>
      <c r="D2258" s="22"/>
      <c r="E2258" s="23"/>
      <c r="F2258" s="14"/>
      <c r="G2258" s="23"/>
      <c r="H2258" s="22"/>
      <c r="I2258" s="24"/>
      <c r="J2258" s="24"/>
      <c r="K2258" s="25"/>
      <c r="L2258" s="25"/>
      <c r="M2258" s="25"/>
      <c r="N2258" s="25"/>
      <c r="O2258" s="25"/>
      <c r="P2258" s="25"/>
      <c r="Q2258" s="26"/>
      <c r="R2258" s="25"/>
      <c r="S2258" s="25"/>
      <c r="T2258" s="27">
        <f t="shared" si="176"/>
        <v>0</v>
      </c>
      <c r="U2258" s="27">
        <f t="shared" si="177"/>
        <v>0</v>
      </c>
      <c r="V2258" s="25"/>
      <c r="W2258" s="27" t="str">
        <f t="shared" si="178"/>
        <v/>
      </c>
      <c r="X2258" s="43" t="str">
        <f t="shared" si="179"/>
        <v>OK</v>
      </c>
      <c r="Y2258" s="681" t="str">
        <f t="shared" si="180"/>
        <v/>
      </c>
    </row>
    <row r="2259" spans="1:25" x14ac:dyDescent="0.25">
      <c r="A2259" s="68" t="str">
        <f>'0'!$A$4</f>
        <v>………………..</v>
      </c>
      <c r="B2259" s="341">
        <f>'0'!$A$2</f>
        <v>46112</v>
      </c>
      <c r="C2259" s="341" t="s">
        <v>1246</v>
      </c>
      <c r="D2259" s="22"/>
      <c r="E2259" s="23"/>
      <c r="F2259" s="14"/>
      <c r="G2259" s="23"/>
      <c r="H2259" s="22"/>
      <c r="I2259" s="24"/>
      <c r="J2259" s="24"/>
      <c r="K2259" s="25"/>
      <c r="L2259" s="25"/>
      <c r="M2259" s="25"/>
      <c r="N2259" s="25"/>
      <c r="O2259" s="25"/>
      <c r="P2259" s="25"/>
      <c r="Q2259" s="26"/>
      <c r="R2259" s="25"/>
      <c r="S2259" s="25"/>
      <c r="T2259" s="27">
        <f t="shared" si="176"/>
        <v>0</v>
      </c>
      <c r="U2259" s="27">
        <f t="shared" si="177"/>
        <v>0</v>
      </c>
      <c r="V2259" s="25"/>
      <c r="W2259" s="27" t="str">
        <f t="shared" si="178"/>
        <v/>
      </c>
      <c r="X2259" s="43" t="str">
        <f t="shared" si="179"/>
        <v>OK</v>
      </c>
      <c r="Y2259" s="681" t="str">
        <f t="shared" si="180"/>
        <v/>
      </c>
    </row>
    <row r="2260" spans="1:25" x14ac:dyDescent="0.25">
      <c r="A2260" s="68" t="str">
        <f>'0'!$A$4</f>
        <v>………………..</v>
      </c>
      <c r="B2260" s="341">
        <f>'0'!$A$2</f>
        <v>46112</v>
      </c>
      <c r="C2260" s="341" t="s">
        <v>1246</v>
      </c>
      <c r="D2260" s="22"/>
      <c r="E2260" s="23"/>
      <c r="F2260" s="14"/>
      <c r="G2260" s="23"/>
      <c r="H2260" s="22"/>
      <c r="I2260" s="24"/>
      <c r="J2260" s="24"/>
      <c r="K2260" s="25"/>
      <c r="L2260" s="25"/>
      <c r="M2260" s="25"/>
      <c r="N2260" s="25"/>
      <c r="O2260" s="25"/>
      <c r="P2260" s="25"/>
      <c r="Q2260" s="26"/>
      <c r="R2260" s="25"/>
      <c r="S2260" s="25"/>
      <c r="T2260" s="27">
        <f t="shared" si="176"/>
        <v>0</v>
      </c>
      <c r="U2260" s="27">
        <f t="shared" si="177"/>
        <v>0</v>
      </c>
      <c r="V2260" s="25"/>
      <c r="W2260" s="27" t="str">
        <f t="shared" si="178"/>
        <v/>
      </c>
      <c r="X2260" s="43" t="str">
        <f t="shared" si="179"/>
        <v>OK</v>
      </c>
      <c r="Y2260" s="681" t="str">
        <f t="shared" si="180"/>
        <v/>
      </c>
    </row>
    <row r="2261" spans="1:25" x14ac:dyDescent="0.25">
      <c r="A2261" s="68" t="str">
        <f>'0'!$A$4</f>
        <v>………………..</v>
      </c>
      <c r="B2261" s="341">
        <f>'0'!$A$2</f>
        <v>46112</v>
      </c>
      <c r="C2261" s="341" t="s">
        <v>1246</v>
      </c>
      <c r="D2261" s="22"/>
      <c r="E2261" s="23"/>
      <c r="F2261" s="14"/>
      <c r="G2261" s="23"/>
      <c r="H2261" s="22"/>
      <c r="I2261" s="24"/>
      <c r="J2261" s="24"/>
      <c r="K2261" s="25"/>
      <c r="L2261" s="25"/>
      <c r="M2261" s="25"/>
      <c r="N2261" s="25"/>
      <c r="O2261" s="25"/>
      <c r="P2261" s="25"/>
      <c r="Q2261" s="26"/>
      <c r="R2261" s="25"/>
      <c r="S2261" s="25"/>
      <c r="T2261" s="27">
        <f t="shared" si="176"/>
        <v>0</v>
      </c>
      <c r="U2261" s="27">
        <f t="shared" si="177"/>
        <v>0</v>
      </c>
      <c r="V2261" s="25"/>
      <c r="W2261" s="27" t="str">
        <f t="shared" si="178"/>
        <v/>
      </c>
      <c r="X2261" s="43" t="str">
        <f t="shared" si="179"/>
        <v>OK</v>
      </c>
      <c r="Y2261" s="681" t="str">
        <f t="shared" si="180"/>
        <v/>
      </c>
    </row>
    <row r="2262" spans="1:25" x14ac:dyDescent="0.25">
      <c r="A2262" s="68" t="str">
        <f>'0'!$A$4</f>
        <v>………………..</v>
      </c>
      <c r="B2262" s="341">
        <f>'0'!$A$2</f>
        <v>46112</v>
      </c>
      <c r="C2262" s="341" t="s">
        <v>1246</v>
      </c>
      <c r="D2262" s="22"/>
      <c r="E2262" s="23"/>
      <c r="F2262" s="14"/>
      <c r="G2262" s="23"/>
      <c r="H2262" s="22"/>
      <c r="I2262" s="24"/>
      <c r="J2262" s="24"/>
      <c r="K2262" s="25"/>
      <c r="L2262" s="25"/>
      <c r="M2262" s="25"/>
      <c r="N2262" s="25"/>
      <c r="O2262" s="25"/>
      <c r="P2262" s="25"/>
      <c r="Q2262" s="26"/>
      <c r="R2262" s="25"/>
      <c r="S2262" s="25"/>
      <c r="T2262" s="27">
        <f t="shared" si="176"/>
        <v>0</v>
      </c>
      <c r="U2262" s="27">
        <f t="shared" si="177"/>
        <v>0</v>
      </c>
      <c r="V2262" s="25"/>
      <c r="W2262" s="27" t="str">
        <f t="shared" si="178"/>
        <v/>
      </c>
      <c r="X2262" s="43" t="str">
        <f t="shared" si="179"/>
        <v>OK</v>
      </c>
      <c r="Y2262" s="681" t="str">
        <f t="shared" si="180"/>
        <v/>
      </c>
    </row>
    <row r="2263" spans="1:25" x14ac:dyDescent="0.25">
      <c r="A2263" s="68" t="str">
        <f>'0'!$A$4</f>
        <v>………………..</v>
      </c>
      <c r="B2263" s="341">
        <f>'0'!$A$2</f>
        <v>46112</v>
      </c>
      <c r="C2263" s="341" t="s">
        <v>1246</v>
      </c>
      <c r="D2263" s="22"/>
      <c r="E2263" s="23"/>
      <c r="F2263" s="14"/>
      <c r="G2263" s="23"/>
      <c r="H2263" s="22"/>
      <c r="I2263" s="24"/>
      <c r="J2263" s="24"/>
      <c r="K2263" s="25"/>
      <c r="L2263" s="25"/>
      <c r="M2263" s="25"/>
      <c r="N2263" s="25"/>
      <c r="O2263" s="25"/>
      <c r="P2263" s="25"/>
      <c r="Q2263" s="26"/>
      <c r="R2263" s="25"/>
      <c r="S2263" s="25"/>
      <c r="T2263" s="27">
        <f t="shared" si="176"/>
        <v>0</v>
      </c>
      <c r="U2263" s="27">
        <f t="shared" si="177"/>
        <v>0</v>
      </c>
      <c r="V2263" s="25"/>
      <c r="W2263" s="27" t="str">
        <f t="shared" si="178"/>
        <v/>
      </c>
      <c r="X2263" s="43" t="str">
        <f t="shared" si="179"/>
        <v>OK</v>
      </c>
      <c r="Y2263" s="681" t="str">
        <f t="shared" si="180"/>
        <v/>
      </c>
    </row>
    <row r="2264" spans="1:25" x14ac:dyDescent="0.25">
      <c r="A2264" s="68" t="str">
        <f>'0'!$A$4</f>
        <v>………………..</v>
      </c>
      <c r="B2264" s="341">
        <f>'0'!$A$2</f>
        <v>46112</v>
      </c>
      <c r="C2264" s="341" t="s">
        <v>1246</v>
      </c>
      <c r="D2264" s="22"/>
      <c r="E2264" s="23"/>
      <c r="F2264" s="14"/>
      <c r="G2264" s="23"/>
      <c r="H2264" s="22"/>
      <c r="I2264" s="24"/>
      <c r="J2264" s="24"/>
      <c r="K2264" s="25"/>
      <c r="L2264" s="25"/>
      <c r="M2264" s="25"/>
      <c r="N2264" s="25"/>
      <c r="O2264" s="25"/>
      <c r="P2264" s="25"/>
      <c r="Q2264" s="26"/>
      <c r="R2264" s="25"/>
      <c r="S2264" s="25"/>
      <c r="T2264" s="27">
        <f t="shared" si="176"/>
        <v>0</v>
      </c>
      <c r="U2264" s="27">
        <f t="shared" si="177"/>
        <v>0</v>
      </c>
      <c r="V2264" s="25"/>
      <c r="W2264" s="27" t="str">
        <f t="shared" si="178"/>
        <v/>
      </c>
      <c r="X2264" s="43" t="str">
        <f t="shared" si="179"/>
        <v>OK</v>
      </c>
      <c r="Y2264" s="681" t="str">
        <f t="shared" si="180"/>
        <v/>
      </c>
    </row>
    <row r="2265" spans="1:25" x14ac:dyDescent="0.25">
      <c r="A2265" s="68" t="str">
        <f>'0'!$A$4</f>
        <v>………………..</v>
      </c>
      <c r="B2265" s="341">
        <f>'0'!$A$2</f>
        <v>46112</v>
      </c>
      <c r="C2265" s="341" t="s">
        <v>1246</v>
      </c>
      <c r="D2265" s="22"/>
      <c r="E2265" s="23"/>
      <c r="F2265" s="14"/>
      <c r="G2265" s="23"/>
      <c r="H2265" s="22"/>
      <c r="I2265" s="24"/>
      <c r="J2265" s="24"/>
      <c r="K2265" s="25"/>
      <c r="L2265" s="25"/>
      <c r="M2265" s="25"/>
      <c r="N2265" s="25"/>
      <c r="O2265" s="25"/>
      <c r="P2265" s="25"/>
      <c r="Q2265" s="26"/>
      <c r="R2265" s="25"/>
      <c r="S2265" s="25"/>
      <c r="T2265" s="27">
        <f t="shared" si="176"/>
        <v>0</v>
      </c>
      <c r="U2265" s="27">
        <f t="shared" si="177"/>
        <v>0</v>
      </c>
      <c r="V2265" s="25"/>
      <c r="W2265" s="27" t="str">
        <f t="shared" si="178"/>
        <v/>
      </c>
      <c r="X2265" s="43" t="str">
        <f t="shared" si="179"/>
        <v>OK</v>
      </c>
      <c r="Y2265" s="681" t="str">
        <f t="shared" si="180"/>
        <v/>
      </c>
    </row>
    <row r="2266" spans="1:25" x14ac:dyDescent="0.25">
      <c r="A2266" s="68" t="str">
        <f>'0'!$A$4</f>
        <v>………………..</v>
      </c>
      <c r="B2266" s="341">
        <f>'0'!$A$2</f>
        <v>46112</v>
      </c>
      <c r="C2266" s="341" t="s">
        <v>1246</v>
      </c>
      <c r="D2266" s="22"/>
      <c r="E2266" s="23"/>
      <c r="F2266" s="14"/>
      <c r="G2266" s="23"/>
      <c r="H2266" s="22"/>
      <c r="I2266" s="24"/>
      <c r="J2266" s="24"/>
      <c r="K2266" s="25"/>
      <c r="L2266" s="25"/>
      <c r="M2266" s="25"/>
      <c r="N2266" s="25"/>
      <c r="O2266" s="25"/>
      <c r="P2266" s="25"/>
      <c r="Q2266" s="26"/>
      <c r="R2266" s="25"/>
      <c r="S2266" s="25"/>
      <c r="T2266" s="27">
        <f t="shared" si="176"/>
        <v>0</v>
      </c>
      <c r="U2266" s="27">
        <f t="shared" si="177"/>
        <v>0</v>
      </c>
      <c r="V2266" s="25"/>
      <c r="W2266" s="27" t="str">
        <f t="shared" si="178"/>
        <v/>
      </c>
      <c r="X2266" s="43" t="str">
        <f t="shared" si="179"/>
        <v>OK</v>
      </c>
      <c r="Y2266" s="681" t="str">
        <f t="shared" si="180"/>
        <v/>
      </c>
    </row>
    <row r="2267" spans="1:25" x14ac:dyDescent="0.25">
      <c r="A2267" s="68" t="str">
        <f>'0'!$A$4</f>
        <v>………………..</v>
      </c>
      <c r="B2267" s="341">
        <f>'0'!$A$2</f>
        <v>46112</v>
      </c>
      <c r="C2267" s="341" t="s">
        <v>1246</v>
      </c>
      <c r="D2267" s="22"/>
      <c r="E2267" s="23"/>
      <c r="F2267" s="14"/>
      <c r="G2267" s="23"/>
      <c r="H2267" s="22"/>
      <c r="I2267" s="24"/>
      <c r="J2267" s="24"/>
      <c r="K2267" s="25"/>
      <c r="L2267" s="25"/>
      <c r="M2267" s="25"/>
      <c r="N2267" s="25"/>
      <c r="O2267" s="25"/>
      <c r="P2267" s="25"/>
      <c r="Q2267" s="26"/>
      <c r="R2267" s="25"/>
      <c r="S2267" s="25"/>
      <c r="T2267" s="27">
        <f t="shared" si="176"/>
        <v>0</v>
      </c>
      <c r="U2267" s="27">
        <f t="shared" si="177"/>
        <v>0</v>
      </c>
      <c r="V2267" s="25"/>
      <c r="W2267" s="27" t="str">
        <f t="shared" si="178"/>
        <v/>
      </c>
      <c r="X2267" s="43" t="str">
        <f t="shared" si="179"/>
        <v>OK</v>
      </c>
      <c r="Y2267" s="681" t="str">
        <f t="shared" si="180"/>
        <v/>
      </c>
    </row>
    <row r="2268" spans="1:25" x14ac:dyDescent="0.25">
      <c r="A2268" s="68" t="str">
        <f>'0'!$A$4</f>
        <v>………………..</v>
      </c>
      <c r="B2268" s="341">
        <f>'0'!$A$2</f>
        <v>46112</v>
      </c>
      <c r="C2268" s="341" t="s">
        <v>1246</v>
      </c>
      <c r="D2268" s="22"/>
      <c r="E2268" s="23"/>
      <c r="F2268" s="14"/>
      <c r="G2268" s="23"/>
      <c r="H2268" s="22"/>
      <c r="I2268" s="24"/>
      <c r="J2268" s="24"/>
      <c r="K2268" s="25"/>
      <c r="L2268" s="25"/>
      <c r="M2268" s="25"/>
      <c r="N2268" s="25"/>
      <c r="O2268" s="25"/>
      <c r="P2268" s="25"/>
      <c r="Q2268" s="26"/>
      <c r="R2268" s="25"/>
      <c r="S2268" s="25"/>
      <c r="T2268" s="27">
        <f t="shared" si="176"/>
        <v>0</v>
      </c>
      <c r="U2268" s="27">
        <f t="shared" si="177"/>
        <v>0</v>
      </c>
      <c r="V2268" s="25"/>
      <c r="W2268" s="27" t="str">
        <f t="shared" si="178"/>
        <v/>
      </c>
      <c r="X2268" s="43" t="str">
        <f t="shared" si="179"/>
        <v>OK</v>
      </c>
      <c r="Y2268" s="681" t="str">
        <f t="shared" si="180"/>
        <v/>
      </c>
    </row>
    <row r="2269" spans="1:25" x14ac:dyDescent="0.25">
      <c r="A2269" s="68" t="str">
        <f>'0'!$A$4</f>
        <v>………………..</v>
      </c>
      <c r="B2269" s="341">
        <f>'0'!$A$2</f>
        <v>46112</v>
      </c>
      <c r="C2269" s="341" t="s">
        <v>1246</v>
      </c>
      <c r="D2269" s="22"/>
      <c r="E2269" s="23"/>
      <c r="F2269" s="14"/>
      <c r="G2269" s="23"/>
      <c r="H2269" s="22"/>
      <c r="I2269" s="24"/>
      <c r="J2269" s="24"/>
      <c r="K2269" s="25"/>
      <c r="L2269" s="25"/>
      <c r="M2269" s="25"/>
      <c r="N2269" s="25"/>
      <c r="O2269" s="25"/>
      <c r="P2269" s="25"/>
      <c r="Q2269" s="26"/>
      <c r="R2269" s="25"/>
      <c r="S2269" s="25"/>
      <c r="T2269" s="27">
        <f t="shared" si="176"/>
        <v>0</v>
      </c>
      <c r="U2269" s="27">
        <f t="shared" si="177"/>
        <v>0</v>
      </c>
      <c r="V2269" s="25"/>
      <c r="W2269" s="27" t="str">
        <f t="shared" si="178"/>
        <v/>
      </c>
      <c r="X2269" s="43" t="str">
        <f t="shared" si="179"/>
        <v>OK</v>
      </c>
      <c r="Y2269" s="681" t="str">
        <f t="shared" si="180"/>
        <v/>
      </c>
    </row>
    <row r="2270" spans="1:25" x14ac:dyDescent="0.25">
      <c r="A2270" s="68" t="str">
        <f>'0'!$A$4</f>
        <v>………………..</v>
      </c>
      <c r="B2270" s="341">
        <f>'0'!$A$2</f>
        <v>46112</v>
      </c>
      <c r="C2270" s="341" t="s">
        <v>1246</v>
      </c>
      <c r="D2270" s="22"/>
      <c r="E2270" s="23"/>
      <c r="F2270" s="14"/>
      <c r="G2270" s="23"/>
      <c r="H2270" s="22"/>
      <c r="I2270" s="24"/>
      <c r="J2270" s="24"/>
      <c r="K2270" s="25"/>
      <c r="L2270" s="25"/>
      <c r="M2270" s="25"/>
      <c r="N2270" s="25"/>
      <c r="O2270" s="25"/>
      <c r="P2270" s="25"/>
      <c r="Q2270" s="26"/>
      <c r="R2270" s="25"/>
      <c r="S2270" s="25"/>
      <c r="T2270" s="27">
        <f t="shared" si="176"/>
        <v>0</v>
      </c>
      <c r="U2270" s="27">
        <f t="shared" si="177"/>
        <v>0</v>
      </c>
      <c r="V2270" s="25"/>
      <c r="W2270" s="27" t="str">
        <f t="shared" si="178"/>
        <v/>
      </c>
      <c r="X2270" s="43" t="str">
        <f t="shared" si="179"/>
        <v>OK</v>
      </c>
      <c r="Y2270" s="681" t="str">
        <f t="shared" si="180"/>
        <v/>
      </c>
    </row>
    <row r="2271" spans="1:25" x14ac:dyDescent="0.25">
      <c r="A2271" s="68" t="str">
        <f>'0'!$A$4</f>
        <v>………………..</v>
      </c>
      <c r="B2271" s="341">
        <f>'0'!$A$2</f>
        <v>46112</v>
      </c>
      <c r="C2271" s="341" t="s">
        <v>1246</v>
      </c>
      <c r="D2271" s="22"/>
      <c r="E2271" s="23"/>
      <c r="F2271" s="14"/>
      <c r="G2271" s="23"/>
      <c r="H2271" s="22"/>
      <c r="I2271" s="24"/>
      <c r="J2271" s="24"/>
      <c r="K2271" s="25"/>
      <c r="L2271" s="25"/>
      <c r="M2271" s="25"/>
      <c r="N2271" s="25"/>
      <c r="O2271" s="25"/>
      <c r="P2271" s="25"/>
      <c r="Q2271" s="26"/>
      <c r="R2271" s="25"/>
      <c r="S2271" s="25"/>
      <c r="T2271" s="27">
        <f t="shared" si="176"/>
        <v>0</v>
      </c>
      <c r="U2271" s="27">
        <f t="shared" si="177"/>
        <v>0</v>
      </c>
      <c r="V2271" s="25"/>
      <c r="W2271" s="27" t="str">
        <f t="shared" si="178"/>
        <v/>
      </c>
      <c r="X2271" s="43" t="str">
        <f t="shared" si="179"/>
        <v>OK</v>
      </c>
      <c r="Y2271" s="681" t="str">
        <f t="shared" si="180"/>
        <v/>
      </c>
    </row>
    <row r="2272" spans="1:25" x14ac:dyDescent="0.25">
      <c r="A2272" s="68" t="str">
        <f>'0'!$A$4</f>
        <v>………………..</v>
      </c>
      <c r="B2272" s="341">
        <f>'0'!$A$2</f>
        <v>46112</v>
      </c>
      <c r="C2272" s="341" t="s">
        <v>1246</v>
      </c>
      <c r="D2272" s="22"/>
      <c r="E2272" s="23"/>
      <c r="F2272" s="14"/>
      <c r="G2272" s="23"/>
      <c r="H2272" s="22"/>
      <c r="I2272" s="24"/>
      <c r="J2272" s="24"/>
      <c r="K2272" s="25"/>
      <c r="L2272" s="25"/>
      <c r="M2272" s="25"/>
      <c r="N2272" s="25"/>
      <c r="O2272" s="25"/>
      <c r="P2272" s="25"/>
      <c r="Q2272" s="26"/>
      <c r="R2272" s="25"/>
      <c r="S2272" s="25"/>
      <c r="T2272" s="27">
        <f t="shared" si="176"/>
        <v>0</v>
      </c>
      <c r="U2272" s="27">
        <f t="shared" si="177"/>
        <v>0</v>
      </c>
      <c r="V2272" s="25"/>
      <c r="W2272" s="27" t="str">
        <f t="shared" si="178"/>
        <v/>
      </c>
      <c r="X2272" s="43" t="str">
        <f t="shared" si="179"/>
        <v>OK</v>
      </c>
      <c r="Y2272" s="681" t="str">
        <f t="shared" si="180"/>
        <v/>
      </c>
    </row>
    <row r="2273" spans="1:25" x14ac:dyDescent="0.25">
      <c r="A2273" s="68" t="str">
        <f>'0'!$A$4</f>
        <v>………………..</v>
      </c>
      <c r="B2273" s="341">
        <f>'0'!$A$2</f>
        <v>46112</v>
      </c>
      <c r="C2273" s="341" t="s">
        <v>1246</v>
      </c>
      <c r="D2273" s="22"/>
      <c r="E2273" s="23"/>
      <c r="F2273" s="14"/>
      <c r="G2273" s="23"/>
      <c r="H2273" s="22"/>
      <c r="I2273" s="24"/>
      <c r="J2273" s="24"/>
      <c r="K2273" s="25"/>
      <c r="L2273" s="25"/>
      <c r="M2273" s="25"/>
      <c r="N2273" s="25"/>
      <c r="O2273" s="25"/>
      <c r="P2273" s="25"/>
      <c r="Q2273" s="26"/>
      <c r="R2273" s="25"/>
      <c r="S2273" s="25"/>
      <c r="T2273" s="27">
        <f t="shared" si="176"/>
        <v>0</v>
      </c>
      <c r="U2273" s="27">
        <f t="shared" si="177"/>
        <v>0</v>
      </c>
      <c r="V2273" s="25"/>
      <c r="W2273" s="27" t="str">
        <f t="shared" si="178"/>
        <v/>
      </c>
      <c r="X2273" s="43" t="str">
        <f t="shared" si="179"/>
        <v>OK</v>
      </c>
      <c r="Y2273" s="681" t="str">
        <f t="shared" si="180"/>
        <v/>
      </c>
    </row>
    <row r="2274" spans="1:25" x14ac:dyDescent="0.25">
      <c r="A2274" s="68" t="str">
        <f>'0'!$A$4</f>
        <v>………………..</v>
      </c>
      <c r="B2274" s="341">
        <f>'0'!$A$2</f>
        <v>46112</v>
      </c>
      <c r="C2274" s="341" t="s">
        <v>1246</v>
      </c>
      <c r="D2274" s="22"/>
      <c r="E2274" s="23"/>
      <c r="F2274" s="14"/>
      <c r="G2274" s="23"/>
      <c r="H2274" s="22"/>
      <c r="I2274" s="24"/>
      <c r="J2274" s="24"/>
      <c r="K2274" s="25"/>
      <c r="L2274" s="25"/>
      <c r="M2274" s="25"/>
      <c r="N2274" s="25"/>
      <c r="O2274" s="25"/>
      <c r="P2274" s="25"/>
      <c r="Q2274" s="26"/>
      <c r="R2274" s="25"/>
      <c r="S2274" s="25"/>
      <c r="T2274" s="27">
        <f t="shared" si="176"/>
        <v>0</v>
      </c>
      <c r="U2274" s="27">
        <f t="shared" si="177"/>
        <v>0</v>
      </c>
      <c r="V2274" s="25"/>
      <c r="W2274" s="27" t="str">
        <f t="shared" si="178"/>
        <v/>
      </c>
      <c r="X2274" s="43" t="str">
        <f t="shared" si="179"/>
        <v>OK</v>
      </c>
      <c r="Y2274" s="681" t="str">
        <f t="shared" si="180"/>
        <v/>
      </c>
    </row>
    <row r="2275" spans="1:25" x14ac:dyDescent="0.25">
      <c r="A2275" s="68" t="str">
        <f>'0'!$A$4</f>
        <v>………………..</v>
      </c>
      <c r="B2275" s="341">
        <f>'0'!$A$2</f>
        <v>46112</v>
      </c>
      <c r="C2275" s="341" t="s">
        <v>1246</v>
      </c>
      <c r="D2275" s="22"/>
      <c r="E2275" s="23"/>
      <c r="F2275" s="14"/>
      <c r="G2275" s="23"/>
      <c r="H2275" s="22"/>
      <c r="I2275" s="24"/>
      <c r="J2275" s="24"/>
      <c r="K2275" s="25"/>
      <c r="L2275" s="25"/>
      <c r="M2275" s="25"/>
      <c r="N2275" s="25"/>
      <c r="O2275" s="25"/>
      <c r="P2275" s="25"/>
      <c r="Q2275" s="26"/>
      <c r="R2275" s="25"/>
      <c r="S2275" s="25"/>
      <c r="T2275" s="27">
        <f t="shared" si="176"/>
        <v>0</v>
      </c>
      <c r="U2275" s="27">
        <f t="shared" si="177"/>
        <v>0</v>
      </c>
      <c r="V2275" s="25"/>
      <c r="W2275" s="27" t="str">
        <f t="shared" si="178"/>
        <v/>
      </c>
      <c r="X2275" s="43" t="str">
        <f t="shared" si="179"/>
        <v>OK</v>
      </c>
      <c r="Y2275" s="681" t="str">
        <f t="shared" si="180"/>
        <v/>
      </c>
    </row>
    <row r="2276" spans="1:25" x14ac:dyDescent="0.25">
      <c r="A2276" s="68" t="str">
        <f>'0'!$A$4</f>
        <v>………………..</v>
      </c>
      <c r="B2276" s="341">
        <f>'0'!$A$2</f>
        <v>46112</v>
      </c>
      <c r="C2276" s="341" t="s">
        <v>1246</v>
      </c>
      <c r="D2276" s="22"/>
      <c r="E2276" s="23"/>
      <c r="F2276" s="14"/>
      <c r="G2276" s="23"/>
      <c r="H2276" s="22"/>
      <c r="I2276" s="24"/>
      <c r="J2276" s="24"/>
      <c r="K2276" s="25"/>
      <c r="L2276" s="25"/>
      <c r="M2276" s="25"/>
      <c r="N2276" s="25"/>
      <c r="O2276" s="25"/>
      <c r="P2276" s="25"/>
      <c r="Q2276" s="26"/>
      <c r="R2276" s="25"/>
      <c r="S2276" s="25"/>
      <c r="T2276" s="27">
        <f t="shared" si="176"/>
        <v>0</v>
      </c>
      <c r="U2276" s="27">
        <f t="shared" si="177"/>
        <v>0</v>
      </c>
      <c r="V2276" s="25"/>
      <c r="W2276" s="27" t="str">
        <f t="shared" si="178"/>
        <v/>
      </c>
      <c r="X2276" s="43" t="str">
        <f t="shared" si="179"/>
        <v>OK</v>
      </c>
      <c r="Y2276" s="681" t="str">
        <f t="shared" si="180"/>
        <v/>
      </c>
    </row>
    <row r="2277" spans="1:25" x14ac:dyDescent="0.25">
      <c r="A2277" s="68" t="str">
        <f>'0'!$A$4</f>
        <v>………………..</v>
      </c>
      <c r="B2277" s="341">
        <f>'0'!$A$2</f>
        <v>46112</v>
      </c>
      <c r="C2277" s="341" t="s">
        <v>1246</v>
      </c>
      <c r="D2277" s="22"/>
      <c r="E2277" s="23"/>
      <c r="F2277" s="14"/>
      <c r="G2277" s="23"/>
      <c r="H2277" s="22"/>
      <c r="I2277" s="24"/>
      <c r="J2277" s="24"/>
      <c r="K2277" s="25"/>
      <c r="L2277" s="25"/>
      <c r="M2277" s="25"/>
      <c r="N2277" s="25"/>
      <c r="O2277" s="25"/>
      <c r="P2277" s="25"/>
      <c r="Q2277" s="26"/>
      <c r="R2277" s="25"/>
      <c r="S2277" s="25"/>
      <c r="T2277" s="27">
        <f t="shared" si="176"/>
        <v>0</v>
      </c>
      <c r="U2277" s="27">
        <f t="shared" si="177"/>
        <v>0</v>
      </c>
      <c r="V2277" s="25"/>
      <c r="W2277" s="27" t="str">
        <f t="shared" si="178"/>
        <v/>
      </c>
      <c r="X2277" s="43" t="str">
        <f t="shared" si="179"/>
        <v>OK</v>
      </c>
      <c r="Y2277" s="681" t="str">
        <f t="shared" si="180"/>
        <v/>
      </c>
    </row>
    <row r="2278" spans="1:25" x14ac:dyDescent="0.25">
      <c r="A2278" s="68" t="str">
        <f>'0'!$A$4</f>
        <v>………………..</v>
      </c>
      <c r="B2278" s="341">
        <f>'0'!$A$2</f>
        <v>46112</v>
      </c>
      <c r="C2278" s="341" t="s">
        <v>1246</v>
      </c>
      <c r="D2278" s="22"/>
      <c r="E2278" s="23"/>
      <c r="F2278" s="14"/>
      <c r="G2278" s="23"/>
      <c r="H2278" s="22"/>
      <c r="I2278" s="24"/>
      <c r="J2278" s="24"/>
      <c r="K2278" s="25"/>
      <c r="L2278" s="25"/>
      <c r="M2278" s="25"/>
      <c r="N2278" s="25"/>
      <c r="O2278" s="25"/>
      <c r="P2278" s="25"/>
      <c r="Q2278" s="26"/>
      <c r="R2278" s="25"/>
      <c r="S2278" s="25"/>
      <c r="T2278" s="27">
        <f t="shared" si="176"/>
        <v>0</v>
      </c>
      <c r="U2278" s="27">
        <f t="shared" si="177"/>
        <v>0</v>
      </c>
      <c r="V2278" s="25"/>
      <c r="W2278" s="27" t="str">
        <f t="shared" si="178"/>
        <v/>
      </c>
      <c r="X2278" s="43" t="str">
        <f t="shared" si="179"/>
        <v>OK</v>
      </c>
      <c r="Y2278" s="681" t="str">
        <f t="shared" si="180"/>
        <v/>
      </c>
    </row>
    <row r="2279" spans="1:25" x14ac:dyDescent="0.25">
      <c r="A2279" s="68" t="str">
        <f>'0'!$A$4</f>
        <v>………………..</v>
      </c>
      <c r="B2279" s="341">
        <f>'0'!$A$2</f>
        <v>46112</v>
      </c>
      <c r="C2279" s="341" t="s">
        <v>1246</v>
      </c>
      <c r="D2279" s="22"/>
      <c r="E2279" s="23"/>
      <c r="F2279" s="14"/>
      <c r="G2279" s="23"/>
      <c r="H2279" s="22"/>
      <c r="I2279" s="24"/>
      <c r="J2279" s="24"/>
      <c r="K2279" s="25"/>
      <c r="L2279" s="25"/>
      <c r="M2279" s="25"/>
      <c r="N2279" s="25"/>
      <c r="O2279" s="25"/>
      <c r="P2279" s="25"/>
      <c r="Q2279" s="26"/>
      <c r="R2279" s="25"/>
      <c r="S2279" s="25"/>
      <c r="T2279" s="27">
        <f t="shared" si="176"/>
        <v>0</v>
      </c>
      <c r="U2279" s="27">
        <f t="shared" si="177"/>
        <v>0</v>
      </c>
      <c r="V2279" s="25"/>
      <c r="W2279" s="27" t="str">
        <f t="shared" si="178"/>
        <v/>
      </c>
      <c r="X2279" s="43" t="str">
        <f t="shared" si="179"/>
        <v>OK</v>
      </c>
      <c r="Y2279" s="681" t="str">
        <f t="shared" si="180"/>
        <v/>
      </c>
    </row>
    <row r="2280" spans="1:25" x14ac:dyDescent="0.25">
      <c r="A2280" s="68" t="str">
        <f>'0'!$A$4</f>
        <v>………………..</v>
      </c>
      <c r="B2280" s="341">
        <f>'0'!$A$2</f>
        <v>46112</v>
      </c>
      <c r="C2280" s="341" t="s">
        <v>1246</v>
      </c>
      <c r="D2280" s="22"/>
      <c r="E2280" s="23"/>
      <c r="F2280" s="14"/>
      <c r="G2280" s="23"/>
      <c r="H2280" s="22"/>
      <c r="I2280" s="24"/>
      <c r="J2280" s="24"/>
      <c r="K2280" s="25"/>
      <c r="L2280" s="25"/>
      <c r="M2280" s="25"/>
      <c r="N2280" s="25"/>
      <c r="O2280" s="25"/>
      <c r="P2280" s="25"/>
      <c r="Q2280" s="26"/>
      <c r="R2280" s="25"/>
      <c r="S2280" s="25"/>
      <c r="T2280" s="27">
        <f t="shared" si="176"/>
        <v>0</v>
      </c>
      <c r="U2280" s="27">
        <f t="shared" si="177"/>
        <v>0</v>
      </c>
      <c r="V2280" s="25"/>
      <c r="W2280" s="27" t="str">
        <f t="shared" si="178"/>
        <v/>
      </c>
      <c r="X2280" s="43" t="str">
        <f t="shared" si="179"/>
        <v>OK</v>
      </c>
      <c r="Y2280" s="681" t="str">
        <f t="shared" si="180"/>
        <v/>
      </c>
    </row>
    <row r="2281" spans="1:25" x14ac:dyDescent="0.25">
      <c r="A2281" s="68" t="str">
        <f>'0'!$A$4</f>
        <v>………………..</v>
      </c>
      <c r="B2281" s="341">
        <f>'0'!$A$2</f>
        <v>46112</v>
      </c>
      <c r="C2281" s="341" t="s">
        <v>1246</v>
      </c>
      <c r="D2281" s="22"/>
      <c r="E2281" s="23"/>
      <c r="F2281" s="14"/>
      <c r="G2281" s="23"/>
      <c r="H2281" s="22"/>
      <c r="I2281" s="24"/>
      <c r="J2281" s="24"/>
      <c r="K2281" s="25"/>
      <c r="L2281" s="25"/>
      <c r="M2281" s="25"/>
      <c r="N2281" s="25"/>
      <c r="O2281" s="25"/>
      <c r="P2281" s="25"/>
      <c r="Q2281" s="26"/>
      <c r="R2281" s="25"/>
      <c r="S2281" s="25"/>
      <c r="T2281" s="27">
        <f t="shared" si="176"/>
        <v>0</v>
      </c>
      <c r="U2281" s="27">
        <f t="shared" si="177"/>
        <v>0</v>
      </c>
      <c r="V2281" s="25"/>
      <c r="W2281" s="27" t="str">
        <f t="shared" si="178"/>
        <v/>
      </c>
      <c r="X2281" s="43" t="str">
        <f t="shared" si="179"/>
        <v>OK</v>
      </c>
      <c r="Y2281" s="681" t="str">
        <f t="shared" si="180"/>
        <v/>
      </c>
    </row>
    <row r="2282" spans="1:25" x14ac:dyDescent="0.25">
      <c r="A2282" s="68" t="str">
        <f>'0'!$A$4</f>
        <v>………………..</v>
      </c>
      <c r="B2282" s="341">
        <f>'0'!$A$2</f>
        <v>46112</v>
      </c>
      <c r="C2282" s="341" t="s">
        <v>1246</v>
      </c>
      <c r="D2282" s="22"/>
      <c r="E2282" s="23"/>
      <c r="F2282" s="14"/>
      <c r="G2282" s="23"/>
      <c r="H2282" s="22"/>
      <c r="I2282" s="24"/>
      <c r="J2282" s="24"/>
      <c r="K2282" s="25"/>
      <c r="L2282" s="25"/>
      <c r="M2282" s="25"/>
      <c r="N2282" s="25"/>
      <c r="O2282" s="25"/>
      <c r="P2282" s="25"/>
      <c r="Q2282" s="26"/>
      <c r="R2282" s="25"/>
      <c r="S2282" s="25"/>
      <c r="T2282" s="27">
        <f t="shared" si="176"/>
        <v>0</v>
      </c>
      <c r="U2282" s="27">
        <f t="shared" si="177"/>
        <v>0</v>
      </c>
      <c r="V2282" s="25"/>
      <c r="W2282" s="27" t="str">
        <f t="shared" si="178"/>
        <v/>
      </c>
      <c r="X2282" s="43" t="str">
        <f t="shared" si="179"/>
        <v>OK</v>
      </c>
      <c r="Y2282" s="681" t="str">
        <f t="shared" si="180"/>
        <v/>
      </c>
    </row>
    <row r="2283" spans="1:25" x14ac:dyDescent="0.25">
      <c r="A2283" s="68" t="str">
        <f>'0'!$A$4</f>
        <v>………………..</v>
      </c>
      <c r="B2283" s="341">
        <f>'0'!$A$2</f>
        <v>46112</v>
      </c>
      <c r="C2283" s="341" t="s">
        <v>1246</v>
      </c>
      <c r="D2283" s="22"/>
      <c r="E2283" s="23"/>
      <c r="F2283" s="14"/>
      <c r="G2283" s="23"/>
      <c r="H2283" s="22"/>
      <c r="I2283" s="24"/>
      <c r="J2283" s="24"/>
      <c r="K2283" s="25"/>
      <c r="L2283" s="25"/>
      <c r="M2283" s="25"/>
      <c r="N2283" s="25"/>
      <c r="O2283" s="25"/>
      <c r="P2283" s="25"/>
      <c r="Q2283" s="26"/>
      <c r="R2283" s="25"/>
      <c r="S2283" s="25"/>
      <c r="T2283" s="27">
        <f t="shared" si="176"/>
        <v>0</v>
      </c>
      <c r="U2283" s="27">
        <f t="shared" si="177"/>
        <v>0</v>
      </c>
      <c r="V2283" s="25"/>
      <c r="W2283" s="27" t="str">
        <f t="shared" si="178"/>
        <v/>
      </c>
      <c r="X2283" s="43" t="str">
        <f t="shared" si="179"/>
        <v>OK</v>
      </c>
      <c r="Y2283" s="681" t="str">
        <f t="shared" si="180"/>
        <v/>
      </c>
    </row>
    <row r="2284" spans="1:25" x14ac:dyDescent="0.25">
      <c r="A2284" s="68" t="str">
        <f>'0'!$A$4</f>
        <v>………………..</v>
      </c>
      <c r="B2284" s="341">
        <f>'0'!$A$2</f>
        <v>46112</v>
      </c>
      <c r="C2284" s="341" t="s">
        <v>1246</v>
      </c>
      <c r="D2284" s="22"/>
      <c r="E2284" s="23"/>
      <c r="F2284" s="14"/>
      <c r="G2284" s="23"/>
      <c r="H2284" s="22"/>
      <c r="I2284" s="24"/>
      <c r="J2284" s="24"/>
      <c r="K2284" s="25"/>
      <c r="L2284" s="25"/>
      <c r="M2284" s="25"/>
      <c r="N2284" s="25"/>
      <c r="O2284" s="25"/>
      <c r="P2284" s="25"/>
      <c r="Q2284" s="26"/>
      <c r="R2284" s="25"/>
      <c r="S2284" s="25"/>
      <c r="T2284" s="27">
        <f t="shared" si="176"/>
        <v>0</v>
      </c>
      <c r="U2284" s="27">
        <f t="shared" si="177"/>
        <v>0</v>
      </c>
      <c r="V2284" s="25"/>
      <c r="W2284" s="27" t="str">
        <f t="shared" si="178"/>
        <v/>
      </c>
      <c r="X2284" s="43" t="str">
        <f t="shared" si="179"/>
        <v>OK</v>
      </c>
      <c r="Y2284" s="681" t="str">
        <f t="shared" si="180"/>
        <v/>
      </c>
    </row>
    <row r="2285" spans="1:25" x14ac:dyDescent="0.25">
      <c r="A2285" s="68" t="str">
        <f>'0'!$A$4</f>
        <v>………………..</v>
      </c>
      <c r="B2285" s="341">
        <f>'0'!$A$2</f>
        <v>46112</v>
      </c>
      <c r="C2285" s="341" t="s">
        <v>1246</v>
      </c>
      <c r="D2285" s="22"/>
      <c r="E2285" s="23"/>
      <c r="F2285" s="14"/>
      <c r="G2285" s="23"/>
      <c r="H2285" s="22"/>
      <c r="I2285" s="24"/>
      <c r="J2285" s="24"/>
      <c r="K2285" s="25"/>
      <c r="L2285" s="25"/>
      <c r="M2285" s="25"/>
      <c r="N2285" s="25"/>
      <c r="O2285" s="25"/>
      <c r="P2285" s="25"/>
      <c r="Q2285" s="26"/>
      <c r="R2285" s="25"/>
      <c r="S2285" s="25"/>
      <c r="T2285" s="27">
        <f t="shared" si="176"/>
        <v>0</v>
      </c>
      <c r="U2285" s="27">
        <f t="shared" si="177"/>
        <v>0</v>
      </c>
      <c r="V2285" s="25"/>
      <c r="W2285" s="27" t="str">
        <f t="shared" si="178"/>
        <v/>
      </c>
      <c r="X2285" s="43" t="str">
        <f t="shared" si="179"/>
        <v>OK</v>
      </c>
      <c r="Y2285" s="681" t="str">
        <f t="shared" si="180"/>
        <v/>
      </c>
    </row>
    <row r="2286" spans="1:25" x14ac:dyDescent="0.25">
      <c r="A2286" s="68" t="str">
        <f>'0'!$A$4</f>
        <v>………………..</v>
      </c>
      <c r="B2286" s="341">
        <f>'0'!$A$2</f>
        <v>46112</v>
      </c>
      <c r="C2286" s="341" t="s">
        <v>1246</v>
      </c>
      <c r="D2286" s="22"/>
      <c r="E2286" s="23"/>
      <c r="F2286" s="14"/>
      <c r="G2286" s="23"/>
      <c r="H2286" s="22"/>
      <c r="I2286" s="24"/>
      <c r="J2286" s="24"/>
      <c r="K2286" s="25"/>
      <c r="L2286" s="25"/>
      <c r="M2286" s="25"/>
      <c r="N2286" s="25"/>
      <c r="O2286" s="25"/>
      <c r="P2286" s="25"/>
      <c r="Q2286" s="26"/>
      <c r="R2286" s="25"/>
      <c r="S2286" s="25"/>
      <c r="T2286" s="27">
        <f t="shared" si="176"/>
        <v>0</v>
      </c>
      <c r="U2286" s="27">
        <f t="shared" si="177"/>
        <v>0</v>
      </c>
      <c r="V2286" s="25"/>
      <c r="W2286" s="27" t="str">
        <f t="shared" si="178"/>
        <v/>
      </c>
      <c r="X2286" s="43" t="str">
        <f t="shared" si="179"/>
        <v>OK</v>
      </c>
      <c r="Y2286" s="681" t="str">
        <f t="shared" si="180"/>
        <v/>
      </c>
    </row>
    <row r="2287" spans="1:25" x14ac:dyDescent="0.25">
      <c r="A2287" s="68" t="str">
        <f>'0'!$A$4</f>
        <v>………………..</v>
      </c>
      <c r="B2287" s="341">
        <f>'0'!$A$2</f>
        <v>46112</v>
      </c>
      <c r="C2287" s="341" t="s">
        <v>1246</v>
      </c>
      <c r="D2287" s="22"/>
      <c r="E2287" s="23"/>
      <c r="F2287" s="14"/>
      <c r="G2287" s="23"/>
      <c r="H2287" s="22"/>
      <c r="I2287" s="24"/>
      <c r="J2287" s="24"/>
      <c r="K2287" s="25"/>
      <c r="L2287" s="25"/>
      <c r="M2287" s="25"/>
      <c r="N2287" s="25"/>
      <c r="O2287" s="25"/>
      <c r="P2287" s="25"/>
      <c r="Q2287" s="26"/>
      <c r="R2287" s="25"/>
      <c r="S2287" s="25"/>
      <c r="T2287" s="27">
        <f t="shared" si="176"/>
        <v>0</v>
      </c>
      <c r="U2287" s="27">
        <f t="shared" si="177"/>
        <v>0</v>
      </c>
      <c r="V2287" s="25"/>
      <c r="W2287" s="27" t="str">
        <f t="shared" si="178"/>
        <v/>
      </c>
      <c r="X2287" s="43" t="str">
        <f t="shared" si="179"/>
        <v>OK</v>
      </c>
      <c r="Y2287" s="681" t="str">
        <f t="shared" si="180"/>
        <v/>
      </c>
    </row>
    <row r="2288" spans="1:25" x14ac:dyDescent="0.25">
      <c r="A2288" s="68" t="str">
        <f>'0'!$A$4</f>
        <v>………………..</v>
      </c>
      <c r="B2288" s="341">
        <f>'0'!$A$2</f>
        <v>46112</v>
      </c>
      <c r="C2288" s="341" t="s">
        <v>1246</v>
      </c>
      <c r="D2288" s="22"/>
      <c r="E2288" s="23"/>
      <c r="F2288" s="14"/>
      <c r="G2288" s="23"/>
      <c r="H2288" s="22"/>
      <c r="I2288" s="24"/>
      <c r="J2288" s="24"/>
      <c r="K2288" s="25"/>
      <c r="L2288" s="25"/>
      <c r="M2288" s="25"/>
      <c r="N2288" s="25"/>
      <c r="O2288" s="25"/>
      <c r="P2288" s="25"/>
      <c r="Q2288" s="26"/>
      <c r="R2288" s="25"/>
      <c r="S2288" s="25"/>
      <c r="T2288" s="27">
        <f t="shared" si="176"/>
        <v>0</v>
      </c>
      <c r="U2288" s="27">
        <f t="shared" si="177"/>
        <v>0</v>
      </c>
      <c r="V2288" s="25"/>
      <c r="W2288" s="27" t="str">
        <f t="shared" si="178"/>
        <v/>
      </c>
      <c r="X2288" s="43" t="str">
        <f t="shared" si="179"/>
        <v>OK</v>
      </c>
      <c r="Y2288" s="681" t="str">
        <f t="shared" si="180"/>
        <v/>
      </c>
    </row>
    <row r="2289" spans="1:25" x14ac:dyDescent="0.25">
      <c r="A2289" s="68" t="str">
        <f>'0'!$A$4</f>
        <v>………………..</v>
      </c>
      <c r="B2289" s="341">
        <f>'0'!$A$2</f>
        <v>46112</v>
      </c>
      <c r="C2289" s="341" t="s">
        <v>1246</v>
      </c>
      <c r="D2289" s="22"/>
      <c r="E2289" s="23"/>
      <c r="F2289" s="14"/>
      <c r="G2289" s="23"/>
      <c r="H2289" s="22"/>
      <c r="I2289" s="24"/>
      <c r="J2289" s="24"/>
      <c r="K2289" s="25"/>
      <c r="L2289" s="25"/>
      <c r="M2289" s="25"/>
      <c r="N2289" s="25"/>
      <c r="O2289" s="25"/>
      <c r="P2289" s="25"/>
      <c r="Q2289" s="26"/>
      <c r="R2289" s="25"/>
      <c r="S2289" s="25"/>
      <c r="T2289" s="27">
        <f t="shared" si="176"/>
        <v>0</v>
      </c>
      <c r="U2289" s="27">
        <f t="shared" si="177"/>
        <v>0</v>
      </c>
      <c r="V2289" s="25"/>
      <c r="W2289" s="27" t="str">
        <f t="shared" si="178"/>
        <v/>
      </c>
      <c r="X2289" s="43" t="str">
        <f t="shared" si="179"/>
        <v>OK</v>
      </c>
      <c r="Y2289" s="681" t="str">
        <f t="shared" si="180"/>
        <v/>
      </c>
    </row>
    <row r="2290" spans="1:25" x14ac:dyDescent="0.25">
      <c r="A2290" s="68" t="str">
        <f>'0'!$A$4</f>
        <v>………………..</v>
      </c>
      <c r="B2290" s="341">
        <f>'0'!$A$2</f>
        <v>46112</v>
      </c>
      <c r="C2290" s="341" t="s">
        <v>1246</v>
      </c>
      <c r="D2290" s="22"/>
      <c r="E2290" s="23"/>
      <c r="F2290" s="14"/>
      <c r="G2290" s="23"/>
      <c r="H2290" s="22"/>
      <c r="I2290" s="24"/>
      <c r="J2290" s="24"/>
      <c r="K2290" s="25"/>
      <c r="L2290" s="25"/>
      <c r="M2290" s="25"/>
      <c r="N2290" s="25"/>
      <c r="O2290" s="25"/>
      <c r="P2290" s="25"/>
      <c r="Q2290" s="26"/>
      <c r="R2290" s="25"/>
      <c r="S2290" s="25"/>
      <c r="T2290" s="27">
        <f t="shared" si="176"/>
        <v>0</v>
      </c>
      <c r="U2290" s="27">
        <f t="shared" si="177"/>
        <v>0</v>
      </c>
      <c r="V2290" s="25"/>
      <c r="W2290" s="27" t="str">
        <f t="shared" si="178"/>
        <v/>
      </c>
      <c r="X2290" s="43" t="str">
        <f t="shared" si="179"/>
        <v>OK</v>
      </c>
      <c r="Y2290" s="681" t="str">
        <f t="shared" si="180"/>
        <v/>
      </c>
    </row>
    <row r="2291" spans="1:25" x14ac:dyDescent="0.25">
      <c r="A2291" s="68" t="str">
        <f>'0'!$A$4</f>
        <v>………………..</v>
      </c>
      <c r="B2291" s="341">
        <f>'0'!$A$2</f>
        <v>46112</v>
      </c>
      <c r="C2291" s="341" t="s">
        <v>1246</v>
      </c>
      <c r="D2291" s="22"/>
      <c r="E2291" s="23"/>
      <c r="F2291" s="14"/>
      <c r="G2291" s="23"/>
      <c r="H2291" s="22"/>
      <c r="I2291" s="24"/>
      <c r="J2291" s="24"/>
      <c r="K2291" s="25"/>
      <c r="L2291" s="25"/>
      <c r="M2291" s="25"/>
      <c r="N2291" s="25"/>
      <c r="O2291" s="25"/>
      <c r="P2291" s="25"/>
      <c r="Q2291" s="26"/>
      <c r="R2291" s="25"/>
      <c r="S2291" s="25"/>
      <c r="T2291" s="27">
        <f t="shared" si="176"/>
        <v>0</v>
      </c>
      <c r="U2291" s="27">
        <f t="shared" si="177"/>
        <v>0</v>
      </c>
      <c r="V2291" s="25"/>
      <c r="W2291" s="27" t="str">
        <f t="shared" si="178"/>
        <v/>
      </c>
      <c r="X2291" s="43" t="str">
        <f t="shared" si="179"/>
        <v>OK</v>
      </c>
      <c r="Y2291" s="681" t="str">
        <f t="shared" si="180"/>
        <v/>
      </c>
    </row>
    <row r="2292" spans="1:25" x14ac:dyDescent="0.25">
      <c r="A2292" s="68" t="str">
        <f>'0'!$A$4</f>
        <v>………………..</v>
      </c>
      <c r="B2292" s="341">
        <f>'0'!$A$2</f>
        <v>46112</v>
      </c>
      <c r="C2292" s="341" t="s">
        <v>1246</v>
      </c>
      <c r="D2292" s="22"/>
      <c r="E2292" s="23"/>
      <c r="F2292" s="14"/>
      <c r="G2292" s="23"/>
      <c r="H2292" s="22"/>
      <c r="I2292" s="24"/>
      <c r="J2292" s="24"/>
      <c r="K2292" s="25"/>
      <c r="L2292" s="25"/>
      <c r="M2292" s="25"/>
      <c r="N2292" s="25"/>
      <c r="O2292" s="25"/>
      <c r="P2292" s="25"/>
      <c r="Q2292" s="26"/>
      <c r="R2292" s="25"/>
      <c r="S2292" s="25"/>
      <c r="T2292" s="27">
        <f t="shared" si="176"/>
        <v>0</v>
      </c>
      <c r="U2292" s="27">
        <f t="shared" si="177"/>
        <v>0</v>
      </c>
      <c r="V2292" s="25"/>
      <c r="W2292" s="27" t="str">
        <f t="shared" si="178"/>
        <v/>
      </c>
      <c r="X2292" s="43" t="str">
        <f t="shared" si="179"/>
        <v>OK</v>
      </c>
      <c r="Y2292" s="681" t="str">
        <f t="shared" si="180"/>
        <v/>
      </c>
    </row>
    <row r="2293" spans="1:25" x14ac:dyDescent="0.25">
      <c r="A2293" s="68" t="str">
        <f>'0'!$A$4</f>
        <v>………………..</v>
      </c>
      <c r="B2293" s="341">
        <f>'0'!$A$2</f>
        <v>46112</v>
      </c>
      <c r="C2293" s="341" t="s">
        <v>1246</v>
      </c>
      <c r="D2293" s="22"/>
      <c r="E2293" s="23"/>
      <c r="F2293" s="14"/>
      <c r="G2293" s="23"/>
      <c r="H2293" s="22"/>
      <c r="I2293" s="24"/>
      <c r="J2293" s="24"/>
      <c r="K2293" s="25"/>
      <c r="L2293" s="25"/>
      <c r="M2293" s="25"/>
      <c r="N2293" s="25"/>
      <c r="O2293" s="25"/>
      <c r="P2293" s="25"/>
      <c r="Q2293" s="26"/>
      <c r="R2293" s="25"/>
      <c r="S2293" s="25"/>
      <c r="T2293" s="27">
        <f t="shared" si="176"/>
        <v>0</v>
      </c>
      <c r="U2293" s="27">
        <f t="shared" si="177"/>
        <v>0</v>
      </c>
      <c r="V2293" s="25"/>
      <c r="W2293" s="27" t="str">
        <f t="shared" si="178"/>
        <v/>
      </c>
      <c r="X2293" s="43" t="str">
        <f t="shared" si="179"/>
        <v>OK</v>
      </c>
      <c r="Y2293" s="681" t="str">
        <f t="shared" si="180"/>
        <v/>
      </c>
    </row>
    <row r="2294" spans="1:25" x14ac:dyDescent="0.25">
      <c r="A2294" s="68" t="str">
        <f>'0'!$A$4</f>
        <v>………………..</v>
      </c>
      <c r="B2294" s="341">
        <f>'0'!$A$2</f>
        <v>46112</v>
      </c>
      <c r="C2294" s="341" t="s">
        <v>1246</v>
      </c>
      <c r="D2294" s="22"/>
      <c r="E2294" s="23"/>
      <c r="F2294" s="14"/>
      <c r="G2294" s="23"/>
      <c r="H2294" s="22"/>
      <c r="I2294" s="24"/>
      <c r="J2294" s="24"/>
      <c r="K2294" s="25"/>
      <c r="L2294" s="25"/>
      <c r="M2294" s="25"/>
      <c r="N2294" s="25"/>
      <c r="O2294" s="25"/>
      <c r="P2294" s="25"/>
      <c r="Q2294" s="26"/>
      <c r="R2294" s="25"/>
      <c r="S2294" s="25"/>
      <c r="T2294" s="27">
        <f t="shared" si="176"/>
        <v>0</v>
      </c>
      <c r="U2294" s="27">
        <f t="shared" si="177"/>
        <v>0</v>
      </c>
      <c r="V2294" s="25"/>
      <c r="W2294" s="27" t="str">
        <f t="shared" si="178"/>
        <v/>
      </c>
      <c r="X2294" s="43" t="str">
        <f t="shared" si="179"/>
        <v>OK</v>
      </c>
      <c r="Y2294" s="681" t="str">
        <f t="shared" si="180"/>
        <v/>
      </c>
    </row>
    <row r="2295" spans="1:25" x14ac:dyDescent="0.25">
      <c r="A2295" s="68" t="str">
        <f>'0'!$A$4</f>
        <v>………………..</v>
      </c>
      <c r="B2295" s="341">
        <f>'0'!$A$2</f>
        <v>46112</v>
      </c>
      <c r="C2295" s="341" t="s">
        <v>1246</v>
      </c>
      <c r="D2295" s="22"/>
      <c r="E2295" s="23"/>
      <c r="F2295" s="14"/>
      <c r="G2295" s="23"/>
      <c r="H2295" s="22"/>
      <c r="I2295" s="24"/>
      <c r="J2295" s="24"/>
      <c r="K2295" s="25"/>
      <c r="L2295" s="25"/>
      <c r="M2295" s="25"/>
      <c r="N2295" s="25"/>
      <c r="O2295" s="25"/>
      <c r="P2295" s="25"/>
      <c r="Q2295" s="26"/>
      <c r="R2295" s="25"/>
      <c r="S2295" s="25"/>
      <c r="T2295" s="27">
        <f t="shared" si="176"/>
        <v>0</v>
      </c>
      <c r="U2295" s="27">
        <f t="shared" si="177"/>
        <v>0</v>
      </c>
      <c r="V2295" s="25"/>
      <c r="W2295" s="27" t="str">
        <f t="shared" si="178"/>
        <v/>
      </c>
      <c r="X2295" s="43" t="str">
        <f t="shared" si="179"/>
        <v>OK</v>
      </c>
      <c r="Y2295" s="681" t="str">
        <f t="shared" si="180"/>
        <v/>
      </c>
    </row>
    <row r="2296" spans="1:25" x14ac:dyDescent="0.25">
      <c r="A2296" s="68" t="str">
        <f>'0'!$A$4</f>
        <v>………………..</v>
      </c>
      <c r="B2296" s="341">
        <f>'0'!$A$2</f>
        <v>46112</v>
      </c>
      <c r="C2296" s="341" t="s">
        <v>1246</v>
      </c>
      <c r="D2296" s="22"/>
      <c r="E2296" s="23"/>
      <c r="F2296" s="14"/>
      <c r="G2296" s="23"/>
      <c r="H2296" s="22"/>
      <c r="I2296" s="24"/>
      <c r="J2296" s="24"/>
      <c r="K2296" s="25"/>
      <c r="L2296" s="25"/>
      <c r="M2296" s="25"/>
      <c r="N2296" s="25"/>
      <c r="O2296" s="25"/>
      <c r="P2296" s="25"/>
      <c r="Q2296" s="26"/>
      <c r="R2296" s="25"/>
      <c r="S2296" s="25"/>
      <c r="T2296" s="27">
        <f t="shared" si="176"/>
        <v>0</v>
      </c>
      <c r="U2296" s="27">
        <f t="shared" si="177"/>
        <v>0</v>
      </c>
      <c r="V2296" s="25"/>
      <c r="W2296" s="27" t="str">
        <f t="shared" si="178"/>
        <v/>
      </c>
      <c r="X2296" s="43" t="str">
        <f t="shared" si="179"/>
        <v>OK</v>
      </c>
      <c r="Y2296" s="681" t="str">
        <f t="shared" si="180"/>
        <v/>
      </c>
    </row>
    <row r="2297" spans="1:25" x14ac:dyDescent="0.25">
      <c r="A2297" s="68" t="str">
        <f>'0'!$A$4</f>
        <v>………………..</v>
      </c>
      <c r="B2297" s="341">
        <f>'0'!$A$2</f>
        <v>46112</v>
      </c>
      <c r="C2297" s="341" t="s">
        <v>1246</v>
      </c>
      <c r="D2297" s="22"/>
      <c r="E2297" s="23"/>
      <c r="F2297" s="14"/>
      <c r="G2297" s="23"/>
      <c r="H2297" s="22"/>
      <c r="I2297" s="24"/>
      <c r="J2297" s="24"/>
      <c r="K2297" s="25"/>
      <c r="L2297" s="25"/>
      <c r="M2297" s="25"/>
      <c r="N2297" s="25"/>
      <c r="O2297" s="25"/>
      <c r="P2297" s="25"/>
      <c r="Q2297" s="26"/>
      <c r="R2297" s="25"/>
      <c r="S2297" s="25"/>
      <c r="T2297" s="27">
        <f t="shared" si="176"/>
        <v>0</v>
      </c>
      <c r="U2297" s="27">
        <f t="shared" si="177"/>
        <v>0</v>
      </c>
      <c r="V2297" s="25"/>
      <c r="W2297" s="27" t="str">
        <f t="shared" si="178"/>
        <v/>
      </c>
      <c r="X2297" s="43" t="str">
        <f t="shared" si="179"/>
        <v>OK</v>
      </c>
      <c r="Y2297" s="681" t="str">
        <f t="shared" si="180"/>
        <v/>
      </c>
    </row>
    <row r="2298" spans="1:25" x14ac:dyDescent="0.25">
      <c r="A2298" s="68" t="str">
        <f>'0'!$A$4</f>
        <v>………………..</v>
      </c>
      <c r="B2298" s="341">
        <f>'0'!$A$2</f>
        <v>46112</v>
      </c>
      <c r="C2298" s="341" t="s">
        <v>1246</v>
      </c>
      <c r="D2298" s="22"/>
      <c r="E2298" s="23"/>
      <c r="F2298" s="14"/>
      <c r="G2298" s="23"/>
      <c r="H2298" s="22"/>
      <c r="I2298" s="24"/>
      <c r="J2298" s="24"/>
      <c r="K2298" s="25"/>
      <c r="L2298" s="25"/>
      <c r="M2298" s="25"/>
      <c r="N2298" s="25"/>
      <c r="O2298" s="25"/>
      <c r="P2298" s="25"/>
      <c r="Q2298" s="26"/>
      <c r="R2298" s="25"/>
      <c r="S2298" s="25"/>
      <c r="T2298" s="27">
        <f t="shared" si="176"/>
        <v>0</v>
      </c>
      <c r="U2298" s="27">
        <f t="shared" si="177"/>
        <v>0</v>
      </c>
      <c r="V2298" s="25"/>
      <c r="W2298" s="27" t="str">
        <f t="shared" si="178"/>
        <v/>
      </c>
      <c r="X2298" s="43" t="str">
        <f t="shared" si="179"/>
        <v>OK</v>
      </c>
      <c r="Y2298" s="681" t="str">
        <f t="shared" si="180"/>
        <v/>
      </c>
    </row>
    <row r="2299" spans="1:25" x14ac:dyDescent="0.25">
      <c r="A2299" s="68" t="str">
        <f>'0'!$A$4</f>
        <v>………………..</v>
      </c>
      <c r="B2299" s="341">
        <f>'0'!$A$2</f>
        <v>46112</v>
      </c>
      <c r="C2299" s="341" t="s">
        <v>1246</v>
      </c>
      <c r="D2299" s="22"/>
      <c r="E2299" s="23"/>
      <c r="F2299" s="14"/>
      <c r="G2299" s="23"/>
      <c r="H2299" s="22"/>
      <c r="I2299" s="24"/>
      <c r="J2299" s="24"/>
      <c r="K2299" s="25"/>
      <c r="L2299" s="25"/>
      <c r="M2299" s="25"/>
      <c r="N2299" s="25"/>
      <c r="O2299" s="25"/>
      <c r="P2299" s="25"/>
      <c r="Q2299" s="26"/>
      <c r="R2299" s="25"/>
      <c r="S2299" s="25"/>
      <c r="T2299" s="27">
        <f t="shared" si="176"/>
        <v>0</v>
      </c>
      <c r="U2299" s="27">
        <f t="shared" si="177"/>
        <v>0</v>
      </c>
      <c r="V2299" s="25"/>
      <c r="W2299" s="27" t="str">
        <f t="shared" si="178"/>
        <v/>
      </c>
      <c r="X2299" s="43" t="str">
        <f t="shared" si="179"/>
        <v>OK</v>
      </c>
      <c r="Y2299" s="681" t="str">
        <f t="shared" si="180"/>
        <v/>
      </c>
    </row>
    <row r="2300" spans="1:25" x14ac:dyDescent="0.25">
      <c r="A2300" s="68" t="str">
        <f>'0'!$A$4</f>
        <v>………………..</v>
      </c>
      <c r="B2300" s="341">
        <f>'0'!$A$2</f>
        <v>46112</v>
      </c>
      <c r="C2300" s="341" t="s">
        <v>1246</v>
      </c>
      <c r="D2300" s="22"/>
      <c r="E2300" s="23"/>
      <c r="F2300" s="14"/>
      <c r="G2300" s="23"/>
      <c r="H2300" s="22"/>
      <c r="I2300" s="24"/>
      <c r="J2300" s="24"/>
      <c r="K2300" s="25"/>
      <c r="L2300" s="25"/>
      <c r="M2300" s="25"/>
      <c r="N2300" s="25"/>
      <c r="O2300" s="25"/>
      <c r="P2300" s="25"/>
      <c r="Q2300" s="26"/>
      <c r="R2300" s="25"/>
      <c r="S2300" s="25"/>
      <c r="T2300" s="27">
        <f t="shared" si="176"/>
        <v>0</v>
      </c>
      <c r="U2300" s="27">
        <f t="shared" si="177"/>
        <v>0</v>
      </c>
      <c r="V2300" s="25"/>
      <c r="W2300" s="27" t="str">
        <f t="shared" si="178"/>
        <v/>
      </c>
      <c r="X2300" s="43" t="str">
        <f t="shared" si="179"/>
        <v>OK</v>
      </c>
      <c r="Y2300" s="681" t="str">
        <f t="shared" si="180"/>
        <v/>
      </c>
    </row>
    <row r="2301" spans="1:25" x14ac:dyDescent="0.25">
      <c r="A2301" s="68" t="str">
        <f>'0'!$A$4</f>
        <v>………………..</v>
      </c>
      <c r="B2301" s="341">
        <f>'0'!$A$2</f>
        <v>46112</v>
      </c>
      <c r="C2301" s="341" t="s">
        <v>1246</v>
      </c>
      <c r="D2301" s="22"/>
      <c r="E2301" s="23"/>
      <c r="F2301" s="14"/>
      <c r="G2301" s="23"/>
      <c r="H2301" s="22"/>
      <c r="I2301" s="24"/>
      <c r="J2301" s="24"/>
      <c r="K2301" s="25"/>
      <c r="L2301" s="25"/>
      <c r="M2301" s="25"/>
      <c r="N2301" s="25"/>
      <c r="O2301" s="25"/>
      <c r="P2301" s="25"/>
      <c r="Q2301" s="26"/>
      <c r="R2301" s="25"/>
      <c r="S2301" s="25"/>
      <c r="T2301" s="27">
        <f t="shared" si="176"/>
        <v>0</v>
      </c>
      <c r="U2301" s="27">
        <f t="shared" si="177"/>
        <v>0</v>
      </c>
      <c r="V2301" s="25"/>
      <c r="W2301" s="27" t="str">
        <f t="shared" si="178"/>
        <v/>
      </c>
      <c r="X2301" s="43" t="str">
        <f t="shared" si="179"/>
        <v>OK</v>
      </c>
      <c r="Y2301" s="681" t="str">
        <f t="shared" si="180"/>
        <v/>
      </c>
    </row>
    <row r="2302" spans="1:25" x14ac:dyDescent="0.25">
      <c r="A2302" s="68" t="str">
        <f>'0'!$A$4</f>
        <v>………………..</v>
      </c>
      <c r="B2302" s="341">
        <f>'0'!$A$2</f>
        <v>46112</v>
      </c>
      <c r="C2302" s="341" t="s">
        <v>1246</v>
      </c>
      <c r="D2302" s="22"/>
      <c r="E2302" s="23"/>
      <c r="F2302" s="14"/>
      <c r="G2302" s="23"/>
      <c r="H2302" s="22"/>
      <c r="I2302" s="24"/>
      <c r="J2302" s="24"/>
      <c r="K2302" s="25"/>
      <c r="L2302" s="25"/>
      <c r="M2302" s="25"/>
      <c r="N2302" s="25"/>
      <c r="O2302" s="25"/>
      <c r="P2302" s="25"/>
      <c r="Q2302" s="26"/>
      <c r="R2302" s="25"/>
      <c r="S2302" s="25"/>
      <c r="T2302" s="27">
        <f t="shared" si="176"/>
        <v>0</v>
      </c>
      <c r="U2302" s="27">
        <f t="shared" si="177"/>
        <v>0</v>
      </c>
      <c r="V2302" s="25"/>
      <c r="W2302" s="27" t="str">
        <f t="shared" si="178"/>
        <v/>
      </c>
      <c r="X2302" s="43" t="str">
        <f t="shared" si="179"/>
        <v>OK</v>
      </c>
      <c r="Y2302" s="681" t="str">
        <f t="shared" si="180"/>
        <v/>
      </c>
    </row>
    <row r="2303" spans="1:25" x14ac:dyDescent="0.25">
      <c r="A2303" s="68" t="str">
        <f>'0'!$A$4</f>
        <v>………………..</v>
      </c>
      <c r="B2303" s="341">
        <f>'0'!$A$2</f>
        <v>46112</v>
      </c>
      <c r="C2303" s="341" t="s">
        <v>1246</v>
      </c>
      <c r="D2303" s="22"/>
      <c r="E2303" s="23"/>
      <c r="F2303" s="14"/>
      <c r="G2303" s="23"/>
      <c r="H2303" s="22"/>
      <c r="I2303" s="24"/>
      <c r="J2303" s="24"/>
      <c r="K2303" s="25"/>
      <c r="L2303" s="25"/>
      <c r="M2303" s="25"/>
      <c r="N2303" s="25"/>
      <c r="O2303" s="25"/>
      <c r="P2303" s="25"/>
      <c r="Q2303" s="26"/>
      <c r="R2303" s="25"/>
      <c r="S2303" s="25"/>
      <c r="T2303" s="27">
        <f t="shared" si="176"/>
        <v>0</v>
      </c>
      <c r="U2303" s="27">
        <f t="shared" si="177"/>
        <v>0</v>
      </c>
      <c r="V2303" s="25"/>
      <c r="W2303" s="27" t="str">
        <f t="shared" si="178"/>
        <v/>
      </c>
      <c r="X2303" s="43" t="str">
        <f t="shared" si="179"/>
        <v>OK</v>
      </c>
      <c r="Y2303" s="681" t="str">
        <f t="shared" si="180"/>
        <v/>
      </c>
    </row>
    <row r="2304" spans="1:25" x14ac:dyDescent="0.25">
      <c r="A2304" s="68" t="str">
        <f>'0'!$A$4</f>
        <v>………………..</v>
      </c>
      <c r="B2304" s="341">
        <f>'0'!$A$2</f>
        <v>46112</v>
      </c>
      <c r="C2304" s="341" t="s">
        <v>1246</v>
      </c>
      <c r="D2304" s="22"/>
      <c r="E2304" s="23"/>
      <c r="F2304" s="14"/>
      <c r="G2304" s="23"/>
      <c r="H2304" s="22"/>
      <c r="I2304" s="24"/>
      <c r="J2304" s="24"/>
      <c r="K2304" s="25"/>
      <c r="L2304" s="25"/>
      <c r="M2304" s="25"/>
      <c r="N2304" s="25"/>
      <c r="O2304" s="25"/>
      <c r="P2304" s="25"/>
      <c r="Q2304" s="26"/>
      <c r="R2304" s="25"/>
      <c r="S2304" s="25"/>
      <c r="T2304" s="27">
        <f t="shared" si="176"/>
        <v>0</v>
      </c>
      <c r="U2304" s="27">
        <f t="shared" si="177"/>
        <v>0</v>
      </c>
      <c r="V2304" s="25"/>
      <c r="W2304" s="27" t="str">
        <f t="shared" si="178"/>
        <v/>
      </c>
      <c r="X2304" s="43" t="str">
        <f t="shared" si="179"/>
        <v>OK</v>
      </c>
      <c r="Y2304" s="681" t="str">
        <f t="shared" si="180"/>
        <v/>
      </c>
    </row>
    <row r="2305" spans="1:25" x14ac:dyDescent="0.25">
      <c r="A2305" s="68" t="str">
        <f>'0'!$A$4</f>
        <v>………………..</v>
      </c>
      <c r="B2305" s="341">
        <f>'0'!$A$2</f>
        <v>46112</v>
      </c>
      <c r="C2305" s="341" t="s">
        <v>1246</v>
      </c>
      <c r="D2305" s="22"/>
      <c r="E2305" s="23"/>
      <c r="F2305" s="14"/>
      <c r="G2305" s="23"/>
      <c r="H2305" s="22"/>
      <c r="I2305" s="24"/>
      <c r="J2305" s="24"/>
      <c r="K2305" s="25"/>
      <c r="L2305" s="25"/>
      <c r="M2305" s="25"/>
      <c r="N2305" s="25"/>
      <c r="O2305" s="25"/>
      <c r="P2305" s="25"/>
      <c r="Q2305" s="26"/>
      <c r="R2305" s="25"/>
      <c r="S2305" s="25"/>
      <c r="T2305" s="27">
        <f t="shared" si="176"/>
        <v>0</v>
      </c>
      <c r="U2305" s="27">
        <f t="shared" si="177"/>
        <v>0</v>
      </c>
      <c r="V2305" s="25"/>
      <c r="W2305" s="27" t="str">
        <f t="shared" si="178"/>
        <v/>
      </c>
      <c r="X2305" s="43" t="str">
        <f t="shared" si="179"/>
        <v>OK</v>
      </c>
      <c r="Y2305" s="681" t="str">
        <f t="shared" si="180"/>
        <v/>
      </c>
    </row>
    <row r="2306" spans="1:25" x14ac:dyDescent="0.25">
      <c r="A2306" s="68" t="str">
        <f>'0'!$A$4</f>
        <v>………………..</v>
      </c>
      <c r="B2306" s="341">
        <f>'0'!$A$2</f>
        <v>46112</v>
      </c>
      <c r="C2306" s="341" t="s">
        <v>1246</v>
      </c>
      <c r="D2306" s="22"/>
      <c r="E2306" s="23"/>
      <c r="F2306" s="14"/>
      <c r="G2306" s="23"/>
      <c r="H2306" s="22"/>
      <c r="I2306" s="24"/>
      <c r="J2306" s="24"/>
      <c r="K2306" s="25"/>
      <c r="L2306" s="25"/>
      <c r="M2306" s="25"/>
      <c r="N2306" s="25"/>
      <c r="O2306" s="25"/>
      <c r="P2306" s="25"/>
      <c r="Q2306" s="26"/>
      <c r="R2306" s="25"/>
      <c r="S2306" s="25"/>
      <c r="T2306" s="27">
        <f t="shared" si="176"/>
        <v>0</v>
      </c>
      <c r="U2306" s="27">
        <f t="shared" si="177"/>
        <v>0</v>
      </c>
      <c r="V2306" s="25"/>
      <c r="W2306" s="27" t="str">
        <f t="shared" si="178"/>
        <v/>
      </c>
      <c r="X2306" s="43" t="str">
        <f t="shared" si="179"/>
        <v>OK</v>
      </c>
      <c r="Y2306" s="681" t="str">
        <f t="shared" si="180"/>
        <v/>
      </c>
    </row>
    <row r="2307" spans="1:25" x14ac:dyDescent="0.25">
      <c r="A2307" s="68" t="str">
        <f>'0'!$A$4</f>
        <v>………………..</v>
      </c>
      <c r="B2307" s="341">
        <f>'0'!$A$2</f>
        <v>46112</v>
      </c>
      <c r="C2307" s="341" t="s">
        <v>1246</v>
      </c>
      <c r="D2307" s="22"/>
      <c r="E2307" s="23"/>
      <c r="F2307" s="14"/>
      <c r="G2307" s="23"/>
      <c r="H2307" s="22"/>
      <c r="I2307" s="24"/>
      <c r="J2307" s="24"/>
      <c r="K2307" s="25"/>
      <c r="L2307" s="25"/>
      <c r="M2307" s="25"/>
      <c r="N2307" s="25"/>
      <c r="O2307" s="25"/>
      <c r="P2307" s="25"/>
      <c r="Q2307" s="26"/>
      <c r="R2307" s="25"/>
      <c r="S2307" s="25"/>
      <c r="T2307" s="27">
        <f t="shared" si="176"/>
        <v>0</v>
      </c>
      <c r="U2307" s="27">
        <f t="shared" si="177"/>
        <v>0</v>
      </c>
      <c r="V2307" s="25"/>
      <c r="W2307" s="27" t="str">
        <f t="shared" si="178"/>
        <v/>
      </c>
      <c r="X2307" s="43" t="str">
        <f t="shared" si="179"/>
        <v>OK</v>
      </c>
      <c r="Y2307" s="681" t="str">
        <f t="shared" si="180"/>
        <v/>
      </c>
    </row>
    <row r="2308" spans="1:25" x14ac:dyDescent="0.25">
      <c r="A2308" s="68" t="str">
        <f>'0'!$A$4</f>
        <v>………………..</v>
      </c>
      <c r="B2308" s="341">
        <f>'0'!$A$2</f>
        <v>46112</v>
      </c>
      <c r="C2308" s="341" t="s">
        <v>1246</v>
      </c>
      <c r="D2308" s="22"/>
      <c r="E2308" s="23"/>
      <c r="F2308" s="14"/>
      <c r="G2308" s="23"/>
      <c r="H2308" s="22"/>
      <c r="I2308" s="24"/>
      <c r="J2308" s="24"/>
      <c r="K2308" s="25"/>
      <c r="L2308" s="25"/>
      <c r="M2308" s="25"/>
      <c r="N2308" s="25"/>
      <c r="O2308" s="25"/>
      <c r="P2308" s="25"/>
      <c r="Q2308" s="26"/>
      <c r="R2308" s="25"/>
      <c r="S2308" s="25"/>
      <c r="T2308" s="27">
        <f t="shared" si="176"/>
        <v>0</v>
      </c>
      <c r="U2308" s="27">
        <f t="shared" si="177"/>
        <v>0</v>
      </c>
      <c r="V2308" s="25"/>
      <c r="W2308" s="27" t="str">
        <f t="shared" si="178"/>
        <v/>
      </c>
      <c r="X2308" s="43" t="str">
        <f t="shared" si="179"/>
        <v>OK</v>
      </c>
      <c r="Y2308" s="681" t="str">
        <f t="shared" si="180"/>
        <v/>
      </c>
    </row>
    <row r="2309" spans="1:25" x14ac:dyDescent="0.25">
      <c r="A2309" s="68" t="str">
        <f>'0'!$A$4</f>
        <v>………………..</v>
      </c>
      <c r="B2309" s="341">
        <f>'0'!$A$2</f>
        <v>46112</v>
      </c>
      <c r="C2309" s="341" t="s">
        <v>1246</v>
      </c>
      <c r="D2309" s="22"/>
      <c r="E2309" s="23"/>
      <c r="F2309" s="14"/>
      <c r="G2309" s="23"/>
      <c r="H2309" s="22"/>
      <c r="I2309" s="24"/>
      <c r="J2309" s="24"/>
      <c r="K2309" s="25"/>
      <c r="L2309" s="25"/>
      <c r="M2309" s="25"/>
      <c r="N2309" s="25"/>
      <c r="O2309" s="25"/>
      <c r="P2309" s="25"/>
      <c r="Q2309" s="26"/>
      <c r="R2309" s="25"/>
      <c r="S2309" s="25"/>
      <c r="T2309" s="27">
        <f t="shared" si="176"/>
        <v>0</v>
      </c>
      <c r="U2309" s="27">
        <f t="shared" si="177"/>
        <v>0</v>
      </c>
      <c r="V2309" s="25"/>
      <c r="W2309" s="27" t="str">
        <f t="shared" si="178"/>
        <v/>
      </c>
      <c r="X2309" s="43" t="str">
        <f t="shared" si="179"/>
        <v>OK</v>
      </c>
      <c r="Y2309" s="681" t="str">
        <f t="shared" si="180"/>
        <v/>
      </c>
    </row>
    <row r="2310" spans="1:25" x14ac:dyDescent="0.25">
      <c r="A2310" s="68" t="str">
        <f>'0'!$A$4</f>
        <v>………………..</v>
      </c>
      <c r="B2310" s="341">
        <f>'0'!$A$2</f>
        <v>46112</v>
      </c>
      <c r="C2310" s="341" t="s">
        <v>1246</v>
      </c>
      <c r="D2310" s="22"/>
      <c r="E2310" s="23"/>
      <c r="F2310" s="14"/>
      <c r="G2310" s="23"/>
      <c r="H2310" s="22"/>
      <c r="I2310" s="24"/>
      <c r="J2310" s="24"/>
      <c r="K2310" s="25"/>
      <c r="L2310" s="25"/>
      <c r="M2310" s="25"/>
      <c r="N2310" s="25"/>
      <c r="O2310" s="25"/>
      <c r="P2310" s="25"/>
      <c r="Q2310" s="26"/>
      <c r="R2310" s="25"/>
      <c r="S2310" s="25"/>
      <c r="T2310" s="27">
        <f t="shared" si="176"/>
        <v>0</v>
      </c>
      <c r="U2310" s="27">
        <f t="shared" si="177"/>
        <v>0</v>
      </c>
      <c r="V2310" s="25"/>
      <c r="W2310" s="27" t="str">
        <f t="shared" si="178"/>
        <v/>
      </c>
      <c r="X2310" s="43" t="str">
        <f t="shared" si="179"/>
        <v>OK</v>
      </c>
      <c r="Y2310" s="681" t="str">
        <f t="shared" si="180"/>
        <v/>
      </c>
    </row>
    <row r="2311" spans="1:25" x14ac:dyDescent="0.25">
      <c r="A2311" s="68" t="str">
        <f>'0'!$A$4</f>
        <v>………………..</v>
      </c>
      <c r="B2311" s="341">
        <f>'0'!$A$2</f>
        <v>46112</v>
      </c>
      <c r="C2311" s="341" t="s">
        <v>1246</v>
      </c>
      <c r="D2311" s="22"/>
      <c r="E2311" s="23"/>
      <c r="F2311" s="14"/>
      <c r="G2311" s="23"/>
      <c r="H2311" s="22"/>
      <c r="I2311" s="24"/>
      <c r="J2311" s="24"/>
      <c r="K2311" s="25"/>
      <c r="L2311" s="25"/>
      <c r="M2311" s="25"/>
      <c r="N2311" s="25"/>
      <c r="O2311" s="25"/>
      <c r="P2311" s="25"/>
      <c r="Q2311" s="26"/>
      <c r="R2311" s="25"/>
      <c r="S2311" s="25"/>
      <c r="T2311" s="27">
        <f t="shared" si="176"/>
        <v>0</v>
      </c>
      <c r="U2311" s="27">
        <f t="shared" si="177"/>
        <v>0</v>
      </c>
      <c r="V2311" s="25"/>
      <c r="W2311" s="27" t="str">
        <f t="shared" si="178"/>
        <v/>
      </c>
      <c r="X2311" s="43" t="str">
        <f t="shared" si="179"/>
        <v>OK</v>
      </c>
      <c r="Y2311" s="681" t="str">
        <f t="shared" si="180"/>
        <v/>
      </c>
    </row>
    <row r="2312" spans="1:25" x14ac:dyDescent="0.25">
      <c r="A2312" s="68" t="str">
        <f>'0'!$A$4</f>
        <v>………………..</v>
      </c>
      <c r="B2312" s="341">
        <f>'0'!$A$2</f>
        <v>46112</v>
      </c>
      <c r="C2312" s="341" t="s">
        <v>1246</v>
      </c>
      <c r="D2312" s="22"/>
      <c r="E2312" s="23"/>
      <c r="F2312" s="14"/>
      <c r="G2312" s="23"/>
      <c r="H2312" s="22"/>
      <c r="I2312" s="24"/>
      <c r="J2312" s="24"/>
      <c r="K2312" s="25"/>
      <c r="L2312" s="25"/>
      <c r="M2312" s="25"/>
      <c r="N2312" s="25"/>
      <c r="O2312" s="25"/>
      <c r="P2312" s="25"/>
      <c r="Q2312" s="26"/>
      <c r="R2312" s="25"/>
      <c r="S2312" s="25"/>
      <c r="T2312" s="27">
        <f t="shared" si="176"/>
        <v>0</v>
      </c>
      <c r="U2312" s="27">
        <f t="shared" si="177"/>
        <v>0</v>
      </c>
      <c r="V2312" s="25"/>
      <c r="W2312" s="27" t="str">
        <f t="shared" si="178"/>
        <v/>
      </c>
      <c r="X2312" s="43" t="str">
        <f t="shared" si="179"/>
        <v>OK</v>
      </c>
      <c r="Y2312" s="681" t="str">
        <f t="shared" si="180"/>
        <v/>
      </c>
    </row>
    <row r="2313" spans="1:25" x14ac:dyDescent="0.25">
      <c r="A2313" s="68" t="str">
        <f>'0'!$A$4</f>
        <v>………………..</v>
      </c>
      <c r="B2313" s="341">
        <f>'0'!$A$2</f>
        <v>46112</v>
      </c>
      <c r="C2313" s="341" t="s">
        <v>1246</v>
      </c>
      <c r="D2313" s="22"/>
      <c r="E2313" s="23"/>
      <c r="F2313" s="14"/>
      <c r="G2313" s="23"/>
      <c r="H2313" s="22"/>
      <c r="I2313" s="24"/>
      <c r="J2313" s="24"/>
      <c r="K2313" s="25"/>
      <c r="L2313" s="25"/>
      <c r="M2313" s="25"/>
      <c r="N2313" s="25"/>
      <c r="O2313" s="25"/>
      <c r="P2313" s="25"/>
      <c r="Q2313" s="26"/>
      <c r="R2313" s="25"/>
      <c r="S2313" s="25"/>
      <c r="T2313" s="27">
        <f t="shared" ref="T2313:T2376" si="181">N2313+P2313-R2313</f>
        <v>0</v>
      </c>
      <c r="U2313" s="27">
        <f t="shared" ref="U2313:U2376" si="182">O2313+Q2313-S2313</f>
        <v>0</v>
      </c>
      <c r="V2313" s="25"/>
      <c r="W2313" s="27" t="str">
        <f t="shared" ref="W2313:W2376" si="183">IF(K2313="","",K2313-M2313-(P2313-Q2313))</f>
        <v/>
      </c>
      <c r="X2313" s="43" t="str">
        <f t="shared" ref="X2313:X2376" si="184">IF(ROUND(T2313-V2313,2)&gt;=0,"OK","Просрочието не може да надхвърля задължението")</f>
        <v>OK</v>
      </c>
      <c r="Y2313" s="681" t="str">
        <f t="shared" ref="Y2313:Y2376" si="185">IF(COUNTBLANK(D2313:W2313)=18,"",IF(D2313="999999999","",IF(ISNUMBER(VALUE(D2313)),IF(LEN(D2313)&lt;&gt;9,"Въведеното ЕИК е твърде късо или твърде дълго",IF(OR(MOD(MID(D2313,1,1)*1+MID(D2313,2,1)*2+MID(D2313,3,1)*3+MID(D2313,4,1)*4+MID(D2313,5,1)*5+MID(D2313,6,1)*6+MID(D2313,7,1)*7+MID(D2313,8,1)*8,11)-MID(D2313,9,1)=0,AND(MOD(MID(D2313,1,1)*3+MID(D2313,2,1)*4+MID(D2313,3,1)*5+MID(D2313,4,1)*6+MID(D2313,5,1)*7+MID(D2313,6,1)*8+MID(D2313,7,1)*9+MID(D2313,8,1)*10,11)=10,MID(D2313,9,1)*1=0),MOD(MID(D2313,1,1)*3+MID(D2313,2,1)*4+MID(D2313,3,1)*5+MID(D2313,4,1)*6+MID(D2313,5,1)*7+MID(D2313,6,1)*8+MID(D2313,7,1)*9+MID(D2313,8,1)*10,11)-MID(D2313,9,1)=0),"","Въведеното ЕИК е невалидно")),"Въведеното ЕИК съдържа непозволени символи")))</f>
        <v/>
      </c>
    </row>
    <row r="2314" spans="1:25" x14ac:dyDescent="0.25">
      <c r="A2314" s="68" t="str">
        <f>'0'!$A$4</f>
        <v>………………..</v>
      </c>
      <c r="B2314" s="341">
        <f>'0'!$A$2</f>
        <v>46112</v>
      </c>
      <c r="C2314" s="341" t="s">
        <v>1246</v>
      </c>
      <c r="D2314" s="22"/>
      <c r="E2314" s="23"/>
      <c r="F2314" s="14"/>
      <c r="G2314" s="23"/>
      <c r="H2314" s="22"/>
      <c r="I2314" s="24"/>
      <c r="J2314" s="24"/>
      <c r="K2314" s="25"/>
      <c r="L2314" s="25"/>
      <c r="M2314" s="25"/>
      <c r="N2314" s="25"/>
      <c r="O2314" s="25"/>
      <c r="P2314" s="25"/>
      <c r="Q2314" s="26"/>
      <c r="R2314" s="25"/>
      <c r="S2314" s="25"/>
      <c r="T2314" s="27">
        <f t="shared" si="181"/>
        <v>0</v>
      </c>
      <c r="U2314" s="27">
        <f t="shared" si="182"/>
        <v>0</v>
      </c>
      <c r="V2314" s="25"/>
      <c r="W2314" s="27" t="str">
        <f t="shared" si="183"/>
        <v/>
      </c>
      <c r="X2314" s="43" t="str">
        <f t="shared" si="184"/>
        <v>OK</v>
      </c>
      <c r="Y2314" s="681" t="str">
        <f t="shared" si="185"/>
        <v/>
      </c>
    </row>
    <row r="2315" spans="1:25" x14ac:dyDescent="0.25">
      <c r="A2315" s="68" t="str">
        <f>'0'!$A$4</f>
        <v>………………..</v>
      </c>
      <c r="B2315" s="341">
        <f>'0'!$A$2</f>
        <v>46112</v>
      </c>
      <c r="C2315" s="341" t="s">
        <v>1246</v>
      </c>
      <c r="D2315" s="22"/>
      <c r="E2315" s="23"/>
      <c r="F2315" s="14"/>
      <c r="G2315" s="23"/>
      <c r="H2315" s="22"/>
      <c r="I2315" s="24"/>
      <c r="J2315" s="24"/>
      <c r="K2315" s="25"/>
      <c r="L2315" s="25"/>
      <c r="M2315" s="25"/>
      <c r="N2315" s="25"/>
      <c r="O2315" s="25"/>
      <c r="P2315" s="25"/>
      <c r="Q2315" s="26"/>
      <c r="R2315" s="25"/>
      <c r="S2315" s="25"/>
      <c r="T2315" s="27">
        <f t="shared" si="181"/>
        <v>0</v>
      </c>
      <c r="U2315" s="27">
        <f t="shared" si="182"/>
        <v>0</v>
      </c>
      <c r="V2315" s="25"/>
      <c r="W2315" s="27" t="str">
        <f t="shared" si="183"/>
        <v/>
      </c>
      <c r="X2315" s="43" t="str">
        <f t="shared" si="184"/>
        <v>OK</v>
      </c>
      <c r="Y2315" s="681" t="str">
        <f t="shared" si="185"/>
        <v/>
      </c>
    </row>
    <row r="2316" spans="1:25" x14ac:dyDescent="0.25">
      <c r="A2316" s="68" t="str">
        <f>'0'!$A$4</f>
        <v>………………..</v>
      </c>
      <c r="B2316" s="341">
        <f>'0'!$A$2</f>
        <v>46112</v>
      </c>
      <c r="C2316" s="341" t="s">
        <v>1246</v>
      </c>
      <c r="D2316" s="22"/>
      <c r="E2316" s="23"/>
      <c r="F2316" s="14"/>
      <c r="G2316" s="23"/>
      <c r="H2316" s="22"/>
      <c r="I2316" s="24"/>
      <c r="J2316" s="24"/>
      <c r="K2316" s="25"/>
      <c r="L2316" s="25"/>
      <c r="M2316" s="25"/>
      <c r="N2316" s="25"/>
      <c r="O2316" s="25"/>
      <c r="P2316" s="25"/>
      <c r="Q2316" s="26"/>
      <c r="R2316" s="25"/>
      <c r="S2316" s="25"/>
      <c r="T2316" s="27">
        <f t="shared" si="181"/>
        <v>0</v>
      </c>
      <c r="U2316" s="27">
        <f t="shared" si="182"/>
        <v>0</v>
      </c>
      <c r="V2316" s="25"/>
      <c r="W2316" s="27" t="str">
        <f t="shared" si="183"/>
        <v/>
      </c>
      <c r="X2316" s="43" t="str">
        <f t="shared" si="184"/>
        <v>OK</v>
      </c>
      <c r="Y2316" s="681" t="str">
        <f t="shared" si="185"/>
        <v/>
      </c>
    </row>
    <row r="2317" spans="1:25" x14ac:dyDescent="0.25">
      <c r="A2317" s="68" t="str">
        <f>'0'!$A$4</f>
        <v>………………..</v>
      </c>
      <c r="B2317" s="341">
        <f>'0'!$A$2</f>
        <v>46112</v>
      </c>
      <c r="C2317" s="341" t="s">
        <v>1246</v>
      </c>
      <c r="D2317" s="22"/>
      <c r="E2317" s="23"/>
      <c r="F2317" s="14"/>
      <c r="G2317" s="23"/>
      <c r="H2317" s="22"/>
      <c r="I2317" s="24"/>
      <c r="J2317" s="24"/>
      <c r="K2317" s="25"/>
      <c r="L2317" s="25"/>
      <c r="M2317" s="25"/>
      <c r="N2317" s="25"/>
      <c r="O2317" s="25"/>
      <c r="P2317" s="25"/>
      <c r="Q2317" s="26"/>
      <c r="R2317" s="25"/>
      <c r="S2317" s="25"/>
      <c r="T2317" s="27">
        <f t="shared" si="181"/>
        <v>0</v>
      </c>
      <c r="U2317" s="27">
        <f t="shared" si="182"/>
        <v>0</v>
      </c>
      <c r="V2317" s="25"/>
      <c r="W2317" s="27" t="str">
        <f t="shared" si="183"/>
        <v/>
      </c>
      <c r="X2317" s="43" t="str">
        <f t="shared" si="184"/>
        <v>OK</v>
      </c>
      <c r="Y2317" s="681" t="str">
        <f t="shared" si="185"/>
        <v/>
      </c>
    </row>
    <row r="2318" spans="1:25" x14ac:dyDescent="0.25">
      <c r="A2318" s="68" t="str">
        <f>'0'!$A$4</f>
        <v>………………..</v>
      </c>
      <c r="B2318" s="341">
        <f>'0'!$A$2</f>
        <v>46112</v>
      </c>
      <c r="C2318" s="341" t="s">
        <v>1246</v>
      </c>
      <c r="D2318" s="22"/>
      <c r="E2318" s="23"/>
      <c r="F2318" s="14"/>
      <c r="G2318" s="23"/>
      <c r="H2318" s="22"/>
      <c r="I2318" s="24"/>
      <c r="J2318" s="24"/>
      <c r="K2318" s="25"/>
      <c r="L2318" s="25"/>
      <c r="M2318" s="25"/>
      <c r="N2318" s="25"/>
      <c r="O2318" s="25"/>
      <c r="P2318" s="25"/>
      <c r="Q2318" s="26"/>
      <c r="R2318" s="25"/>
      <c r="S2318" s="25"/>
      <c r="T2318" s="27">
        <f t="shared" si="181"/>
        <v>0</v>
      </c>
      <c r="U2318" s="27">
        <f t="shared" si="182"/>
        <v>0</v>
      </c>
      <c r="V2318" s="25"/>
      <c r="W2318" s="27" t="str">
        <f t="shared" si="183"/>
        <v/>
      </c>
      <c r="X2318" s="43" t="str">
        <f t="shared" si="184"/>
        <v>OK</v>
      </c>
      <c r="Y2318" s="681" t="str">
        <f t="shared" si="185"/>
        <v/>
      </c>
    </row>
    <row r="2319" spans="1:25" x14ac:dyDescent="0.25">
      <c r="A2319" s="68" t="str">
        <f>'0'!$A$4</f>
        <v>………………..</v>
      </c>
      <c r="B2319" s="341">
        <f>'0'!$A$2</f>
        <v>46112</v>
      </c>
      <c r="C2319" s="341" t="s">
        <v>1246</v>
      </c>
      <c r="D2319" s="22"/>
      <c r="E2319" s="23"/>
      <c r="F2319" s="14"/>
      <c r="G2319" s="23"/>
      <c r="H2319" s="22"/>
      <c r="I2319" s="24"/>
      <c r="J2319" s="24"/>
      <c r="K2319" s="25"/>
      <c r="L2319" s="25"/>
      <c r="M2319" s="25"/>
      <c r="N2319" s="25"/>
      <c r="O2319" s="25"/>
      <c r="P2319" s="25"/>
      <c r="Q2319" s="26"/>
      <c r="R2319" s="25"/>
      <c r="S2319" s="25"/>
      <c r="T2319" s="27">
        <f t="shared" si="181"/>
        <v>0</v>
      </c>
      <c r="U2319" s="27">
        <f t="shared" si="182"/>
        <v>0</v>
      </c>
      <c r="V2319" s="25"/>
      <c r="W2319" s="27" t="str">
        <f t="shared" si="183"/>
        <v/>
      </c>
      <c r="X2319" s="43" t="str">
        <f t="shared" si="184"/>
        <v>OK</v>
      </c>
      <c r="Y2319" s="681" t="str">
        <f t="shared" si="185"/>
        <v/>
      </c>
    </row>
    <row r="2320" spans="1:25" x14ac:dyDescent="0.25">
      <c r="A2320" s="68" t="str">
        <f>'0'!$A$4</f>
        <v>………………..</v>
      </c>
      <c r="B2320" s="341">
        <f>'0'!$A$2</f>
        <v>46112</v>
      </c>
      <c r="C2320" s="341" t="s">
        <v>1246</v>
      </c>
      <c r="D2320" s="22"/>
      <c r="E2320" s="23"/>
      <c r="F2320" s="14"/>
      <c r="G2320" s="23"/>
      <c r="H2320" s="22"/>
      <c r="I2320" s="24"/>
      <c r="J2320" s="24"/>
      <c r="K2320" s="25"/>
      <c r="L2320" s="25"/>
      <c r="M2320" s="25"/>
      <c r="N2320" s="25"/>
      <c r="O2320" s="25"/>
      <c r="P2320" s="25"/>
      <c r="Q2320" s="26"/>
      <c r="R2320" s="25"/>
      <c r="S2320" s="25"/>
      <c r="T2320" s="27">
        <f t="shared" si="181"/>
        <v>0</v>
      </c>
      <c r="U2320" s="27">
        <f t="shared" si="182"/>
        <v>0</v>
      </c>
      <c r="V2320" s="25"/>
      <c r="W2320" s="27" t="str">
        <f t="shared" si="183"/>
        <v/>
      </c>
      <c r="X2320" s="43" t="str">
        <f t="shared" si="184"/>
        <v>OK</v>
      </c>
      <c r="Y2320" s="681" t="str">
        <f t="shared" si="185"/>
        <v/>
      </c>
    </row>
    <row r="2321" spans="1:25" x14ac:dyDescent="0.25">
      <c r="A2321" s="68" t="str">
        <f>'0'!$A$4</f>
        <v>………………..</v>
      </c>
      <c r="B2321" s="341">
        <f>'0'!$A$2</f>
        <v>46112</v>
      </c>
      <c r="C2321" s="341" t="s">
        <v>1246</v>
      </c>
      <c r="D2321" s="22"/>
      <c r="E2321" s="23"/>
      <c r="F2321" s="14"/>
      <c r="G2321" s="23"/>
      <c r="H2321" s="22"/>
      <c r="I2321" s="24"/>
      <c r="J2321" s="24"/>
      <c r="K2321" s="25"/>
      <c r="L2321" s="25"/>
      <c r="M2321" s="25"/>
      <c r="N2321" s="25"/>
      <c r="O2321" s="25"/>
      <c r="P2321" s="25"/>
      <c r="Q2321" s="26"/>
      <c r="R2321" s="25"/>
      <c r="S2321" s="25"/>
      <c r="T2321" s="27">
        <f t="shared" si="181"/>
        <v>0</v>
      </c>
      <c r="U2321" s="27">
        <f t="shared" si="182"/>
        <v>0</v>
      </c>
      <c r="V2321" s="25"/>
      <c r="W2321" s="27" t="str">
        <f t="shared" si="183"/>
        <v/>
      </c>
      <c r="X2321" s="43" t="str">
        <f t="shared" si="184"/>
        <v>OK</v>
      </c>
      <c r="Y2321" s="681" t="str">
        <f t="shared" si="185"/>
        <v/>
      </c>
    </row>
    <row r="2322" spans="1:25" x14ac:dyDescent="0.25">
      <c r="A2322" s="68" t="str">
        <f>'0'!$A$4</f>
        <v>………………..</v>
      </c>
      <c r="B2322" s="341">
        <f>'0'!$A$2</f>
        <v>46112</v>
      </c>
      <c r="C2322" s="341" t="s">
        <v>1246</v>
      </c>
      <c r="D2322" s="22"/>
      <c r="E2322" s="23"/>
      <c r="F2322" s="14"/>
      <c r="G2322" s="23"/>
      <c r="H2322" s="22"/>
      <c r="I2322" s="24"/>
      <c r="J2322" s="24"/>
      <c r="K2322" s="25"/>
      <c r="L2322" s="25"/>
      <c r="M2322" s="25"/>
      <c r="N2322" s="25"/>
      <c r="O2322" s="25"/>
      <c r="P2322" s="25"/>
      <c r="Q2322" s="26"/>
      <c r="R2322" s="25"/>
      <c r="S2322" s="25"/>
      <c r="T2322" s="27">
        <f t="shared" si="181"/>
        <v>0</v>
      </c>
      <c r="U2322" s="27">
        <f t="shared" si="182"/>
        <v>0</v>
      </c>
      <c r="V2322" s="25"/>
      <c r="W2322" s="27" t="str">
        <f t="shared" si="183"/>
        <v/>
      </c>
      <c r="X2322" s="43" t="str">
        <f t="shared" si="184"/>
        <v>OK</v>
      </c>
      <c r="Y2322" s="681" t="str">
        <f t="shared" si="185"/>
        <v/>
      </c>
    </row>
    <row r="2323" spans="1:25" x14ac:dyDescent="0.25">
      <c r="A2323" s="68" t="str">
        <f>'0'!$A$4</f>
        <v>………………..</v>
      </c>
      <c r="B2323" s="341">
        <f>'0'!$A$2</f>
        <v>46112</v>
      </c>
      <c r="C2323" s="341" t="s">
        <v>1246</v>
      </c>
      <c r="D2323" s="22"/>
      <c r="E2323" s="23"/>
      <c r="F2323" s="14"/>
      <c r="G2323" s="23"/>
      <c r="H2323" s="22"/>
      <c r="I2323" s="24"/>
      <c r="J2323" s="24"/>
      <c r="K2323" s="25"/>
      <c r="L2323" s="25"/>
      <c r="M2323" s="25"/>
      <c r="N2323" s="25"/>
      <c r="O2323" s="25"/>
      <c r="P2323" s="25"/>
      <c r="Q2323" s="26"/>
      <c r="R2323" s="25"/>
      <c r="S2323" s="25"/>
      <c r="T2323" s="27">
        <f t="shared" si="181"/>
        <v>0</v>
      </c>
      <c r="U2323" s="27">
        <f t="shared" si="182"/>
        <v>0</v>
      </c>
      <c r="V2323" s="25"/>
      <c r="W2323" s="27" t="str">
        <f t="shared" si="183"/>
        <v/>
      </c>
      <c r="X2323" s="43" t="str">
        <f t="shared" si="184"/>
        <v>OK</v>
      </c>
      <c r="Y2323" s="681" t="str">
        <f t="shared" si="185"/>
        <v/>
      </c>
    </row>
    <row r="2324" spans="1:25" x14ac:dyDescent="0.25">
      <c r="A2324" s="68" t="str">
        <f>'0'!$A$4</f>
        <v>………………..</v>
      </c>
      <c r="B2324" s="341">
        <f>'0'!$A$2</f>
        <v>46112</v>
      </c>
      <c r="C2324" s="341" t="s">
        <v>1246</v>
      </c>
      <c r="D2324" s="22"/>
      <c r="E2324" s="23"/>
      <c r="F2324" s="14"/>
      <c r="G2324" s="23"/>
      <c r="H2324" s="22"/>
      <c r="I2324" s="24"/>
      <c r="J2324" s="24"/>
      <c r="K2324" s="25"/>
      <c r="L2324" s="25"/>
      <c r="M2324" s="25"/>
      <c r="N2324" s="25"/>
      <c r="O2324" s="25"/>
      <c r="P2324" s="25"/>
      <c r="Q2324" s="26"/>
      <c r="R2324" s="25"/>
      <c r="S2324" s="25"/>
      <c r="T2324" s="27">
        <f t="shared" si="181"/>
        <v>0</v>
      </c>
      <c r="U2324" s="27">
        <f t="shared" si="182"/>
        <v>0</v>
      </c>
      <c r="V2324" s="25"/>
      <c r="W2324" s="27" t="str">
        <f t="shared" si="183"/>
        <v/>
      </c>
      <c r="X2324" s="43" t="str">
        <f t="shared" si="184"/>
        <v>OK</v>
      </c>
      <c r="Y2324" s="681" t="str">
        <f t="shared" si="185"/>
        <v/>
      </c>
    </row>
    <row r="2325" spans="1:25" x14ac:dyDescent="0.25">
      <c r="A2325" s="68" t="str">
        <f>'0'!$A$4</f>
        <v>………………..</v>
      </c>
      <c r="B2325" s="341">
        <f>'0'!$A$2</f>
        <v>46112</v>
      </c>
      <c r="C2325" s="341" t="s">
        <v>1246</v>
      </c>
      <c r="D2325" s="22"/>
      <c r="E2325" s="23"/>
      <c r="F2325" s="14"/>
      <c r="G2325" s="23"/>
      <c r="H2325" s="22"/>
      <c r="I2325" s="24"/>
      <c r="J2325" s="24"/>
      <c r="K2325" s="25"/>
      <c r="L2325" s="25"/>
      <c r="M2325" s="25"/>
      <c r="N2325" s="25"/>
      <c r="O2325" s="25"/>
      <c r="P2325" s="25"/>
      <c r="Q2325" s="26"/>
      <c r="R2325" s="25"/>
      <c r="S2325" s="25"/>
      <c r="T2325" s="27">
        <f t="shared" si="181"/>
        <v>0</v>
      </c>
      <c r="U2325" s="27">
        <f t="shared" si="182"/>
        <v>0</v>
      </c>
      <c r="V2325" s="25"/>
      <c r="W2325" s="27" t="str">
        <f t="shared" si="183"/>
        <v/>
      </c>
      <c r="X2325" s="43" t="str">
        <f t="shared" si="184"/>
        <v>OK</v>
      </c>
      <c r="Y2325" s="681" t="str">
        <f t="shared" si="185"/>
        <v/>
      </c>
    </row>
    <row r="2326" spans="1:25" x14ac:dyDescent="0.25">
      <c r="A2326" s="68" t="str">
        <f>'0'!$A$4</f>
        <v>………………..</v>
      </c>
      <c r="B2326" s="341">
        <f>'0'!$A$2</f>
        <v>46112</v>
      </c>
      <c r="C2326" s="341" t="s">
        <v>1246</v>
      </c>
      <c r="D2326" s="22"/>
      <c r="E2326" s="23"/>
      <c r="F2326" s="14"/>
      <c r="G2326" s="23"/>
      <c r="H2326" s="22"/>
      <c r="I2326" s="24"/>
      <c r="J2326" s="24"/>
      <c r="K2326" s="25"/>
      <c r="L2326" s="25"/>
      <c r="M2326" s="25"/>
      <c r="N2326" s="25"/>
      <c r="O2326" s="25"/>
      <c r="P2326" s="25"/>
      <c r="Q2326" s="26"/>
      <c r="R2326" s="25"/>
      <c r="S2326" s="25"/>
      <c r="T2326" s="27">
        <f t="shared" si="181"/>
        <v>0</v>
      </c>
      <c r="U2326" s="27">
        <f t="shared" si="182"/>
        <v>0</v>
      </c>
      <c r="V2326" s="25"/>
      <c r="W2326" s="27" t="str">
        <f t="shared" si="183"/>
        <v/>
      </c>
      <c r="X2326" s="43" t="str">
        <f t="shared" si="184"/>
        <v>OK</v>
      </c>
      <c r="Y2326" s="681" t="str">
        <f t="shared" si="185"/>
        <v/>
      </c>
    </row>
    <row r="2327" spans="1:25" x14ac:dyDescent="0.25">
      <c r="A2327" s="68" t="str">
        <f>'0'!$A$4</f>
        <v>………………..</v>
      </c>
      <c r="B2327" s="341">
        <f>'0'!$A$2</f>
        <v>46112</v>
      </c>
      <c r="C2327" s="341" t="s">
        <v>1246</v>
      </c>
      <c r="D2327" s="22"/>
      <c r="E2327" s="23"/>
      <c r="F2327" s="14"/>
      <c r="G2327" s="23"/>
      <c r="H2327" s="22"/>
      <c r="I2327" s="24"/>
      <c r="J2327" s="24"/>
      <c r="K2327" s="25"/>
      <c r="L2327" s="25"/>
      <c r="M2327" s="25"/>
      <c r="N2327" s="25"/>
      <c r="O2327" s="25"/>
      <c r="P2327" s="25"/>
      <c r="Q2327" s="26"/>
      <c r="R2327" s="25"/>
      <c r="S2327" s="25"/>
      <c r="T2327" s="27">
        <f t="shared" si="181"/>
        <v>0</v>
      </c>
      <c r="U2327" s="27">
        <f t="shared" si="182"/>
        <v>0</v>
      </c>
      <c r="V2327" s="25"/>
      <c r="W2327" s="27" t="str">
        <f t="shared" si="183"/>
        <v/>
      </c>
      <c r="X2327" s="43" t="str">
        <f t="shared" si="184"/>
        <v>OK</v>
      </c>
      <c r="Y2327" s="681" t="str">
        <f t="shared" si="185"/>
        <v/>
      </c>
    </row>
    <row r="2328" spans="1:25" x14ac:dyDescent="0.25">
      <c r="A2328" s="68" t="str">
        <f>'0'!$A$4</f>
        <v>………………..</v>
      </c>
      <c r="B2328" s="341">
        <f>'0'!$A$2</f>
        <v>46112</v>
      </c>
      <c r="C2328" s="341" t="s">
        <v>1246</v>
      </c>
      <c r="D2328" s="22"/>
      <c r="E2328" s="23"/>
      <c r="F2328" s="14"/>
      <c r="G2328" s="23"/>
      <c r="H2328" s="22"/>
      <c r="I2328" s="24"/>
      <c r="J2328" s="24"/>
      <c r="K2328" s="25"/>
      <c r="L2328" s="25"/>
      <c r="M2328" s="25"/>
      <c r="N2328" s="25"/>
      <c r="O2328" s="25"/>
      <c r="P2328" s="25"/>
      <c r="Q2328" s="26"/>
      <c r="R2328" s="25"/>
      <c r="S2328" s="25"/>
      <c r="T2328" s="27">
        <f t="shared" si="181"/>
        <v>0</v>
      </c>
      <c r="U2328" s="27">
        <f t="shared" si="182"/>
        <v>0</v>
      </c>
      <c r="V2328" s="25"/>
      <c r="W2328" s="27" t="str">
        <f t="shared" si="183"/>
        <v/>
      </c>
      <c r="X2328" s="43" t="str">
        <f t="shared" si="184"/>
        <v>OK</v>
      </c>
      <c r="Y2328" s="681" t="str">
        <f t="shared" si="185"/>
        <v/>
      </c>
    </row>
    <row r="2329" spans="1:25" x14ac:dyDescent="0.25">
      <c r="A2329" s="68" t="str">
        <f>'0'!$A$4</f>
        <v>………………..</v>
      </c>
      <c r="B2329" s="341">
        <f>'0'!$A$2</f>
        <v>46112</v>
      </c>
      <c r="C2329" s="341" t="s">
        <v>1246</v>
      </c>
      <c r="D2329" s="22"/>
      <c r="E2329" s="23"/>
      <c r="F2329" s="14"/>
      <c r="G2329" s="23"/>
      <c r="H2329" s="22"/>
      <c r="I2329" s="24"/>
      <c r="J2329" s="24"/>
      <c r="K2329" s="25"/>
      <c r="L2329" s="25"/>
      <c r="M2329" s="25"/>
      <c r="N2329" s="25"/>
      <c r="O2329" s="25"/>
      <c r="P2329" s="25"/>
      <c r="Q2329" s="26"/>
      <c r="R2329" s="25"/>
      <c r="S2329" s="25"/>
      <c r="T2329" s="27">
        <f t="shared" si="181"/>
        <v>0</v>
      </c>
      <c r="U2329" s="27">
        <f t="shared" si="182"/>
        <v>0</v>
      </c>
      <c r="V2329" s="25"/>
      <c r="W2329" s="27" t="str">
        <f t="shared" si="183"/>
        <v/>
      </c>
      <c r="X2329" s="43" t="str">
        <f t="shared" si="184"/>
        <v>OK</v>
      </c>
      <c r="Y2329" s="681" t="str">
        <f t="shared" si="185"/>
        <v/>
      </c>
    </row>
    <row r="2330" spans="1:25" x14ac:dyDescent="0.25">
      <c r="A2330" s="68" t="str">
        <f>'0'!$A$4</f>
        <v>………………..</v>
      </c>
      <c r="B2330" s="341">
        <f>'0'!$A$2</f>
        <v>46112</v>
      </c>
      <c r="C2330" s="341" t="s">
        <v>1246</v>
      </c>
      <c r="D2330" s="22"/>
      <c r="E2330" s="23"/>
      <c r="F2330" s="14"/>
      <c r="G2330" s="23"/>
      <c r="H2330" s="22"/>
      <c r="I2330" s="24"/>
      <c r="J2330" s="24"/>
      <c r="K2330" s="25"/>
      <c r="L2330" s="25"/>
      <c r="M2330" s="25"/>
      <c r="N2330" s="25"/>
      <c r="O2330" s="25"/>
      <c r="P2330" s="25"/>
      <c r="Q2330" s="26"/>
      <c r="R2330" s="25"/>
      <c r="S2330" s="25"/>
      <c r="T2330" s="27">
        <f t="shared" si="181"/>
        <v>0</v>
      </c>
      <c r="U2330" s="27">
        <f t="shared" si="182"/>
        <v>0</v>
      </c>
      <c r="V2330" s="25"/>
      <c r="W2330" s="27" t="str">
        <f t="shared" si="183"/>
        <v/>
      </c>
      <c r="X2330" s="43" t="str">
        <f t="shared" si="184"/>
        <v>OK</v>
      </c>
      <c r="Y2330" s="681" t="str">
        <f t="shared" si="185"/>
        <v/>
      </c>
    </row>
    <row r="2331" spans="1:25" x14ac:dyDescent="0.25">
      <c r="A2331" s="68" t="str">
        <f>'0'!$A$4</f>
        <v>………………..</v>
      </c>
      <c r="B2331" s="341">
        <f>'0'!$A$2</f>
        <v>46112</v>
      </c>
      <c r="C2331" s="341" t="s">
        <v>1246</v>
      </c>
      <c r="D2331" s="22"/>
      <c r="E2331" s="23"/>
      <c r="F2331" s="14"/>
      <c r="G2331" s="23"/>
      <c r="H2331" s="22"/>
      <c r="I2331" s="24"/>
      <c r="J2331" s="24"/>
      <c r="K2331" s="25"/>
      <c r="L2331" s="25"/>
      <c r="M2331" s="25"/>
      <c r="N2331" s="25"/>
      <c r="O2331" s="25"/>
      <c r="P2331" s="25"/>
      <c r="Q2331" s="26"/>
      <c r="R2331" s="25"/>
      <c r="S2331" s="25"/>
      <c r="T2331" s="27">
        <f t="shared" si="181"/>
        <v>0</v>
      </c>
      <c r="U2331" s="27">
        <f t="shared" si="182"/>
        <v>0</v>
      </c>
      <c r="V2331" s="25"/>
      <c r="W2331" s="27" t="str">
        <f t="shared" si="183"/>
        <v/>
      </c>
      <c r="X2331" s="43" t="str">
        <f t="shared" si="184"/>
        <v>OK</v>
      </c>
      <c r="Y2331" s="681" t="str">
        <f t="shared" si="185"/>
        <v/>
      </c>
    </row>
    <row r="2332" spans="1:25" x14ac:dyDescent="0.25">
      <c r="A2332" s="68" t="str">
        <f>'0'!$A$4</f>
        <v>………………..</v>
      </c>
      <c r="B2332" s="341">
        <f>'0'!$A$2</f>
        <v>46112</v>
      </c>
      <c r="C2332" s="341" t="s">
        <v>1246</v>
      </c>
      <c r="D2332" s="22"/>
      <c r="E2332" s="23"/>
      <c r="F2332" s="14"/>
      <c r="G2332" s="23"/>
      <c r="H2332" s="22"/>
      <c r="I2332" s="24"/>
      <c r="J2332" s="24"/>
      <c r="K2332" s="25"/>
      <c r="L2332" s="25"/>
      <c r="M2332" s="25"/>
      <c r="N2332" s="25"/>
      <c r="O2332" s="25"/>
      <c r="P2332" s="25"/>
      <c r="Q2332" s="26"/>
      <c r="R2332" s="25"/>
      <c r="S2332" s="25"/>
      <c r="T2332" s="27">
        <f t="shared" si="181"/>
        <v>0</v>
      </c>
      <c r="U2332" s="27">
        <f t="shared" si="182"/>
        <v>0</v>
      </c>
      <c r="V2332" s="25"/>
      <c r="W2332" s="27" t="str">
        <f t="shared" si="183"/>
        <v/>
      </c>
      <c r="X2332" s="43" t="str">
        <f t="shared" si="184"/>
        <v>OK</v>
      </c>
      <c r="Y2332" s="681" t="str">
        <f t="shared" si="185"/>
        <v/>
      </c>
    </row>
    <row r="2333" spans="1:25" x14ac:dyDescent="0.25">
      <c r="A2333" s="68" t="str">
        <f>'0'!$A$4</f>
        <v>………………..</v>
      </c>
      <c r="B2333" s="341">
        <f>'0'!$A$2</f>
        <v>46112</v>
      </c>
      <c r="C2333" s="341" t="s">
        <v>1246</v>
      </c>
      <c r="D2333" s="22"/>
      <c r="E2333" s="23"/>
      <c r="F2333" s="14"/>
      <c r="G2333" s="23"/>
      <c r="H2333" s="22"/>
      <c r="I2333" s="24"/>
      <c r="J2333" s="24"/>
      <c r="K2333" s="25"/>
      <c r="L2333" s="25"/>
      <c r="M2333" s="25"/>
      <c r="N2333" s="25"/>
      <c r="O2333" s="25"/>
      <c r="P2333" s="25"/>
      <c r="Q2333" s="26"/>
      <c r="R2333" s="25"/>
      <c r="S2333" s="25"/>
      <c r="T2333" s="27">
        <f t="shared" si="181"/>
        <v>0</v>
      </c>
      <c r="U2333" s="27">
        <f t="shared" si="182"/>
        <v>0</v>
      </c>
      <c r="V2333" s="25"/>
      <c r="W2333" s="27" t="str">
        <f t="shared" si="183"/>
        <v/>
      </c>
      <c r="X2333" s="43" t="str">
        <f t="shared" si="184"/>
        <v>OK</v>
      </c>
      <c r="Y2333" s="681" t="str">
        <f t="shared" si="185"/>
        <v/>
      </c>
    </row>
    <row r="2334" spans="1:25" x14ac:dyDescent="0.25">
      <c r="A2334" s="68" t="str">
        <f>'0'!$A$4</f>
        <v>………………..</v>
      </c>
      <c r="B2334" s="341">
        <f>'0'!$A$2</f>
        <v>46112</v>
      </c>
      <c r="C2334" s="341" t="s">
        <v>1246</v>
      </c>
      <c r="D2334" s="22"/>
      <c r="E2334" s="23"/>
      <c r="F2334" s="14"/>
      <c r="G2334" s="23"/>
      <c r="H2334" s="22"/>
      <c r="I2334" s="24"/>
      <c r="J2334" s="24"/>
      <c r="K2334" s="25"/>
      <c r="L2334" s="25"/>
      <c r="M2334" s="25"/>
      <c r="N2334" s="25"/>
      <c r="O2334" s="25"/>
      <c r="P2334" s="25"/>
      <c r="Q2334" s="26"/>
      <c r="R2334" s="25"/>
      <c r="S2334" s="25"/>
      <c r="T2334" s="27">
        <f t="shared" si="181"/>
        <v>0</v>
      </c>
      <c r="U2334" s="27">
        <f t="shared" si="182"/>
        <v>0</v>
      </c>
      <c r="V2334" s="25"/>
      <c r="W2334" s="27" t="str">
        <f t="shared" si="183"/>
        <v/>
      </c>
      <c r="X2334" s="43" t="str">
        <f t="shared" si="184"/>
        <v>OK</v>
      </c>
      <c r="Y2334" s="681" t="str">
        <f t="shared" si="185"/>
        <v/>
      </c>
    </row>
    <row r="2335" spans="1:25" x14ac:dyDescent="0.25">
      <c r="A2335" s="68" t="str">
        <f>'0'!$A$4</f>
        <v>………………..</v>
      </c>
      <c r="B2335" s="341">
        <f>'0'!$A$2</f>
        <v>46112</v>
      </c>
      <c r="C2335" s="341" t="s">
        <v>1246</v>
      </c>
      <c r="D2335" s="22"/>
      <c r="E2335" s="23"/>
      <c r="F2335" s="14"/>
      <c r="G2335" s="23"/>
      <c r="H2335" s="22"/>
      <c r="I2335" s="24"/>
      <c r="J2335" s="24"/>
      <c r="K2335" s="25"/>
      <c r="L2335" s="25"/>
      <c r="M2335" s="25"/>
      <c r="N2335" s="25"/>
      <c r="O2335" s="25"/>
      <c r="P2335" s="25"/>
      <c r="Q2335" s="26"/>
      <c r="R2335" s="25"/>
      <c r="S2335" s="25"/>
      <c r="T2335" s="27">
        <f t="shared" si="181"/>
        <v>0</v>
      </c>
      <c r="U2335" s="27">
        <f t="shared" si="182"/>
        <v>0</v>
      </c>
      <c r="V2335" s="25"/>
      <c r="W2335" s="27" t="str">
        <f t="shared" si="183"/>
        <v/>
      </c>
      <c r="X2335" s="43" t="str">
        <f t="shared" si="184"/>
        <v>OK</v>
      </c>
      <c r="Y2335" s="681" t="str">
        <f t="shared" si="185"/>
        <v/>
      </c>
    </row>
    <row r="2336" spans="1:25" x14ac:dyDescent="0.25">
      <c r="A2336" s="68" t="str">
        <f>'0'!$A$4</f>
        <v>………………..</v>
      </c>
      <c r="B2336" s="341">
        <f>'0'!$A$2</f>
        <v>46112</v>
      </c>
      <c r="C2336" s="341" t="s">
        <v>1246</v>
      </c>
      <c r="D2336" s="22"/>
      <c r="E2336" s="23"/>
      <c r="F2336" s="14"/>
      <c r="G2336" s="23"/>
      <c r="H2336" s="22"/>
      <c r="I2336" s="24"/>
      <c r="J2336" s="24"/>
      <c r="K2336" s="25"/>
      <c r="L2336" s="25"/>
      <c r="M2336" s="25"/>
      <c r="N2336" s="25"/>
      <c r="O2336" s="25"/>
      <c r="P2336" s="25"/>
      <c r="Q2336" s="26"/>
      <c r="R2336" s="25"/>
      <c r="S2336" s="25"/>
      <c r="T2336" s="27">
        <f t="shared" si="181"/>
        <v>0</v>
      </c>
      <c r="U2336" s="27">
        <f t="shared" si="182"/>
        <v>0</v>
      </c>
      <c r="V2336" s="25"/>
      <c r="W2336" s="27" t="str">
        <f t="shared" si="183"/>
        <v/>
      </c>
      <c r="X2336" s="43" t="str">
        <f t="shared" si="184"/>
        <v>OK</v>
      </c>
      <c r="Y2336" s="681" t="str">
        <f t="shared" si="185"/>
        <v/>
      </c>
    </row>
    <row r="2337" spans="1:25" x14ac:dyDescent="0.25">
      <c r="A2337" s="68" t="str">
        <f>'0'!$A$4</f>
        <v>………………..</v>
      </c>
      <c r="B2337" s="341">
        <f>'0'!$A$2</f>
        <v>46112</v>
      </c>
      <c r="C2337" s="341" t="s">
        <v>1246</v>
      </c>
      <c r="D2337" s="22"/>
      <c r="E2337" s="23"/>
      <c r="F2337" s="14"/>
      <c r="G2337" s="23"/>
      <c r="H2337" s="22"/>
      <c r="I2337" s="24"/>
      <c r="J2337" s="24"/>
      <c r="K2337" s="25"/>
      <c r="L2337" s="25"/>
      <c r="M2337" s="25"/>
      <c r="N2337" s="25"/>
      <c r="O2337" s="25"/>
      <c r="P2337" s="25"/>
      <c r="Q2337" s="26"/>
      <c r="R2337" s="25"/>
      <c r="S2337" s="25"/>
      <c r="T2337" s="27">
        <f t="shared" si="181"/>
        <v>0</v>
      </c>
      <c r="U2337" s="27">
        <f t="shared" si="182"/>
        <v>0</v>
      </c>
      <c r="V2337" s="25"/>
      <c r="W2337" s="27" t="str">
        <f t="shared" si="183"/>
        <v/>
      </c>
      <c r="X2337" s="43" t="str">
        <f t="shared" si="184"/>
        <v>OK</v>
      </c>
      <c r="Y2337" s="681" t="str">
        <f t="shared" si="185"/>
        <v/>
      </c>
    </row>
    <row r="2338" spans="1:25" x14ac:dyDescent="0.25">
      <c r="A2338" s="68" t="str">
        <f>'0'!$A$4</f>
        <v>………………..</v>
      </c>
      <c r="B2338" s="341">
        <f>'0'!$A$2</f>
        <v>46112</v>
      </c>
      <c r="C2338" s="341" t="s">
        <v>1246</v>
      </c>
      <c r="D2338" s="22"/>
      <c r="E2338" s="23"/>
      <c r="F2338" s="14"/>
      <c r="G2338" s="23"/>
      <c r="H2338" s="22"/>
      <c r="I2338" s="24"/>
      <c r="J2338" s="24"/>
      <c r="K2338" s="25"/>
      <c r="L2338" s="25"/>
      <c r="M2338" s="25"/>
      <c r="N2338" s="25"/>
      <c r="O2338" s="25"/>
      <c r="P2338" s="25"/>
      <c r="Q2338" s="26"/>
      <c r="R2338" s="25"/>
      <c r="S2338" s="25"/>
      <c r="T2338" s="27">
        <f t="shared" si="181"/>
        <v>0</v>
      </c>
      <c r="U2338" s="27">
        <f t="shared" si="182"/>
        <v>0</v>
      </c>
      <c r="V2338" s="25"/>
      <c r="W2338" s="27" t="str">
        <f t="shared" si="183"/>
        <v/>
      </c>
      <c r="X2338" s="43" t="str">
        <f t="shared" si="184"/>
        <v>OK</v>
      </c>
      <c r="Y2338" s="681" t="str">
        <f t="shared" si="185"/>
        <v/>
      </c>
    </row>
    <row r="2339" spans="1:25" x14ac:dyDescent="0.25">
      <c r="A2339" s="68" t="str">
        <f>'0'!$A$4</f>
        <v>………………..</v>
      </c>
      <c r="B2339" s="341">
        <f>'0'!$A$2</f>
        <v>46112</v>
      </c>
      <c r="C2339" s="341" t="s">
        <v>1246</v>
      </c>
      <c r="D2339" s="22"/>
      <c r="E2339" s="23"/>
      <c r="F2339" s="14"/>
      <c r="G2339" s="23"/>
      <c r="H2339" s="22"/>
      <c r="I2339" s="24"/>
      <c r="J2339" s="24"/>
      <c r="K2339" s="25"/>
      <c r="L2339" s="25"/>
      <c r="M2339" s="25"/>
      <c r="N2339" s="25"/>
      <c r="O2339" s="25"/>
      <c r="P2339" s="25"/>
      <c r="Q2339" s="26"/>
      <c r="R2339" s="25"/>
      <c r="S2339" s="25"/>
      <c r="T2339" s="27">
        <f t="shared" si="181"/>
        <v>0</v>
      </c>
      <c r="U2339" s="27">
        <f t="shared" si="182"/>
        <v>0</v>
      </c>
      <c r="V2339" s="25"/>
      <c r="W2339" s="27" t="str">
        <f t="shared" si="183"/>
        <v/>
      </c>
      <c r="X2339" s="43" t="str">
        <f t="shared" si="184"/>
        <v>OK</v>
      </c>
      <c r="Y2339" s="681" t="str">
        <f t="shared" si="185"/>
        <v/>
      </c>
    </row>
    <row r="2340" spans="1:25" x14ac:dyDescent="0.25">
      <c r="A2340" s="68" t="str">
        <f>'0'!$A$4</f>
        <v>………………..</v>
      </c>
      <c r="B2340" s="341">
        <f>'0'!$A$2</f>
        <v>46112</v>
      </c>
      <c r="C2340" s="341" t="s">
        <v>1246</v>
      </c>
      <c r="D2340" s="22"/>
      <c r="E2340" s="23"/>
      <c r="F2340" s="14"/>
      <c r="G2340" s="23"/>
      <c r="H2340" s="22"/>
      <c r="I2340" s="24"/>
      <c r="J2340" s="24"/>
      <c r="K2340" s="25"/>
      <c r="L2340" s="25"/>
      <c r="M2340" s="25"/>
      <c r="N2340" s="25"/>
      <c r="O2340" s="25"/>
      <c r="P2340" s="25"/>
      <c r="Q2340" s="26"/>
      <c r="R2340" s="25"/>
      <c r="S2340" s="25"/>
      <c r="T2340" s="27">
        <f t="shared" si="181"/>
        <v>0</v>
      </c>
      <c r="U2340" s="27">
        <f t="shared" si="182"/>
        <v>0</v>
      </c>
      <c r="V2340" s="25"/>
      <c r="W2340" s="27" t="str">
        <f t="shared" si="183"/>
        <v/>
      </c>
      <c r="X2340" s="43" t="str">
        <f t="shared" si="184"/>
        <v>OK</v>
      </c>
      <c r="Y2340" s="681" t="str">
        <f t="shared" si="185"/>
        <v/>
      </c>
    </row>
    <row r="2341" spans="1:25" x14ac:dyDescent="0.25">
      <c r="A2341" s="68" t="str">
        <f>'0'!$A$4</f>
        <v>………………..</v>
      </c>
      <c r="B2341" s="341">
        <f>'0'!$A$2</f>
        <v>46112</v>
      </c>
      <c r="C2341" s="341" t="s">
        <v>1246</v>
      </c>
      <c r="D2341" s="22"/>
      <c r="E2341" s="23"/>
      <c r="F2341" s="14"/>
      <c r="G2341" s="23"/>
      <c r="H2341" s="22"/>
      <c r="I2341" s="24"/>
      <c r="J2341" s="24"/>
      <c r="K2341" s="25"/>
      <c r="L2341" s="25"/>
      <c r="M2341" s="25"/>
      <c r="N2341" s="25"/>
      <c r="O2341" s="25"/>
      <c r="P2341" s="25"/>
      <c r="Q2341" s="26"/>
      <c r="R2341" s="25"/>
      <c r="S2341" s="25"/>
      <c r="T2341" s="27">
        <f t="shared" si="181"/>
        <v>0</v>
      </c>
      <c r="U2341" s="27">
        <f t="shared" si="182"/>
        <v>0</v>
      </c>
      <c r="V2341" s="25"/>
      <c r="W2341" s="27" t="str">
        <f t="shared" si="183"/>
        <v/>
      </c>
      <c r="X2341" s="43" t="str">
        <f t="shared" si="184"/>
        <v>OK</v>
      </c>
      <c r="Y2341" s="681" t="str">
        <f t="shared" si="185"/>
        <v/>
      </c>
    </row>
    <row r="2342" spans="1:25" x14ac:dyDescent="0.25">
      <c r="A2342" s="68" t="str">
        <f>'0'!$A$4</f>
        <v>………………..</v>
      </c>
      <c r="B2342" s="341">
        <f>'0'!$A$2</f>
        <v>46112</v>
      </c>
      <c r="C2342" s="341" t="s">
        <v>1246</v>
      </c>
      <c r="D2342" s="22"/>
      <c r="E2342" s="23"/>
      <c r="F2342" s="14"/>
      <c r="G2342" s="23"/>
      <c r="H2342" s="22"/>
      <c r="I2342" s="24"/>
      <c r="J2342" s="24"/>
      <c r="K2342" s="25"/>
      <c r="L2342" s="25"/>
      <c r="M2342" s="25"/>
      <c r="N2342" s="25"/>
      <c r="O2342" s="25"/>
      <c r="P2342" s="25"/>
      <c r="Q2342" s="26"/>
      <c r="R2342" s="25"/>
      <c r="S2342" s="25"/>
      <c r="T2342" s="27">
        <f t="shared" si="181"/>
        <v>0</v>
      </c>
      <c r="U2342" s="27">
        <f t="shared" si="182"/>
        <v>0</v>
      </c>
      <c r="V2342" s="25"/>
      <c r="W2342" s="27" t="str">
        <f t="shared" si="183"/>
        <v/>
      </c>
      <c r="X2342" s="43" t="str">
        <f t="shared" si="184"/>
        <v>OK</v>
      </c>
      <c r="Y2342" s="681" t="str">
        <f t="shared" si="185"/>
        <v/>
      </c>
    </row>
    <row r="2343" spans="1:25" x14ac:dyDescent="0.25">
      <c r="A2343" s="68" t="str">
        <f>'0'!$A$4</f>
        <v>………………..</v>
      </c>
      <c r="B2343" s="341">
        <f>'0'!$A$2</f>
        <v>46112</v>
      </c>
      <c r="C2343" s="341" t="s">
        <v>1246</v>
      </c>
      <c r="D2343" s="22"/>
      <c r="E2343" s="23"/>
      <c r="F2343" s="14"/>
      <c r="G2343" s="23"/>
      <c r="H2343" s="22"/>
      <c r="I2343" s="24"/>
      <c r="J2343" s="24"/>
      <c r="K2343" s="25"/>
      <c r="L2343" s="25"/>
      <c r="M2343" s="25"/>
      <c r="N2343" s="25"/>
      <c r="O2343" s="25"/>
      <c r="P2343" s="25"/>
      <c r="Q2343" s="26"/>
      <c r="R2343" s="25"/>
      <c r="S2343" s="25"/>
      <c r="T2343" s="27">
        <f t="shared" si="181"/>
        <v>0</v>
      </c>
      <c r="U2343" s="27">
        <f t="shared" si="182"/>
        <v>0</v>
      </c>
      <c r="V2343" s="25"/>
      <c r="W2343" s="27" t="str">
        <f t="shared" si="183"/>
        <v/>
      </c>
      <c r="X2343" s="43" t="str">
        <f t="shared" si="184"/>
        <v>OK</v>
      </c>
      <c r="Y2343" s="681" t="str">
        <f t="shared" si="185"/>
        <v/>
      </c>
    </row>
    <row r="2344" spans="1:25" x14ac:dyDescent="0.25">
      <c r="A2344" s="68" t="str">
        <f>'0'!$A$4</f>
        <v>………………..</v>
      </c>
      <c r="B2344" s="341">
        <f>'0'!$A$2</f>
        <v>46112</v>
      </c>
      <c r="C2344" s="341" t="s">
        <v>1246</v>
      </c>
      <c r="D2344" s="22"/>
      <c r="E2344" s="23"/>
      <c r="F2344" s="14"/>
      <c r="G2344" s="23"/>
      <c r="H2344" s="22"/>
      <c r="I2344" s="24"/>
      <c r="J2344" s="24"/>
      <c r="K2344" s="25"/>
      <c r="L2344" s="25"/>
      <c r="M2344" s="25"/>
      <c r="N2344" s="25"/>
      <c r="O2344" s="25"/>
      <c r="P2344" s="25"/>
      <c r="Q2344" s="26"/>
      <c r="R2344" s="25"/>
      <c r="S2344" s="25"/>
      <c r="T2344" s="27">
        <f t="shared" si="181"/>
        <v>0</v>
      </c>
      <c r="U2344" s="27">
        <f t="shared" si="182"/>
        <v>0</v>
      </c>
      <c r="V2344" s="25"/>
      <c r="W2344" s="27" t="str">
        <f t="shared" si="183"/>
        <v/>
      </c>
      <c r="X2344" s="43" t="str">
        <f t="shared" si="184"/>
        <v>OK</v>
      </c>
      <c r="Y2344" s="681" t="str">
        <f t="shared" si="185"/>
        <v/>
      </c>
    </row>
    <row r="2345" spans="1:25" x14ac:dyDescent="0.25">
      <c r="A2345" s="68" t="str">
        <f>'0'!$A$4</f>
        <v>………………..</v>
      </c>
      <c r="B2345" s="341">
        <f>'0'!$A$2</f>
        <v>46112</v>
      </c>
      <c r="C2345" s="341" t="s">
        <v>1246</v>
      </c>
      <c r="D2345" s="22"/>
      <c r="E2345" s="23"/>
      <c r="F2345" s="14"/>
      <c r="G2345" s="23"/>
      <c r="H2345" s="22"/>
      <c r="I2345" s="24"/>
      <c r="J2345" s="24"/>
      <c r="K2345" s="25"/>
      <c r="L2345" s="25"/>
      <c r="M2345" s="25"/>
      <c r="N2345" s="25"/>
      <c r="O2345" s="25"/>
      <c r="P2345" s="25"/>
      <c r="Q2345" s="26"/>
      <c r="R2345" s="25"/>
      <c r="S2345" s="25"/>
      <c r="T2345" s="27">
        <f t="shared" si="181"/>
        <v>0</v>
      </c>
      <c r="U2345" s="27">
        <f t="shared" si="182"/>
        <v>0</v>
      </c>
      <c r="V2345" s="25"/>
      <c r="W2345" s="27" t="str">
        <f t="shared" si="183"/>
        <v/>
      </c>
      <c r="X2345" s="43" t="str">
        <f t="shared" si="184"/>
        <v>OK</v>
      </c>
      <c r="Y2345" s="681" t="str">
        <f t="shared" si="185"/>
        <v/>
      </c>
    </row>
    <row r="2346" spans="1:25" x14ac:dyDescent="0.25">
      <c r="A2346" s="68" t="str">
        <f>'0'!$A$4</f>
        <v>………………..</v>
      </c>
      <c r="B2346" s="341">
        <f>'0'!$A$2</f>
        <v>46112</v>
      </c>
      <c r="C2346" s="341" t="s">
        <v>1246</v>
      </c>
      <c r="D2346" s="22"/>
      <c r="E2346" s="23"/>
      <c r="F2346" s="14"/>
      <c r="G2346" s="23"/>
      <c r="H2346" s="22"/>
      <c r="I2346" s="24"/>
      <c r="J2346" s="24"/>
      <c r="K2346" s="25"/>
      <c r="L2346" s="25"/>
      <c r="M2346" s="25"/>
      <c r="N2346" s="25"/>
      <c r="O2346" s="25"/>
      <c r="P2346" s="25"/>
      <c r="Q2346" s="26"/>
      <c r="R2346" s="25"/>
      <c r="S2346" s="25"/>
      <c r="T2346" s="27">
        <f t="shared" si="181"/>
        <v>0</v>
      </c>
      <c r="U2346" s="27">
        <f t="shared" si="182"/>
        <v>0</v>
      </c>
      <c r="V2346" s="25"/>
      <c r="W2346" s="27" t="str">
        <f t="shared" si="183"/>
        <v/>
      </c>
      <c r="X2346" s="43" t="str">
        <f t="shared" si="184"/>
        <v>OK</v>
      </c>
      <c r="Y2346" s="681" t="str">
        <f t="shared" si="185"/>
        <v/>
      </c>
    </row>
    <row r="2347" spans="1:25" x14ac:dyDescent="0.25">
      <c r="A2347" s="68" t="str">
        <f>'0'!$A$4</f>
        <v>………………..</v>
      </c>
      <c r="B2347" s="341">
        <f>'0'!$A$2</f>
        <v>46112</v>
      </c>
      <c r="C2347" s="341" t="s">
        <v>1246</v>
      </c>
      <c r="D2347" s="22"/>
      <c r="E2347" s="23"/>
      <c r="F2347" s="14"/>
      <c r="G2347" s="23"/>
      <c r="H2347" s="22"/>
      <c r="I2347" s="24"/>
      <c r="J2347" s="24"/>
      <c r="K2347" s="25"/>
      <c r="L2347" s="25"/>
      <c r="M2347" s="25"/>
      <c r="N2347" s="25"/>
      <c r="O2347" s="25"/>
      <c r="P2347" s="25"/>
      <c r="Q2347" s="26"/>
      <c r="R2347" s="25"/>
      <c r="S2347" s="25"/>
      <c r="T2347" s="27">
        <f t="shared" si="181"/>
        <v>0</v>
      </c>
      <c r="U2347" s="27">
        <f t="shared" si="182"/>
        <v>0</v>
      </c>
      <c r="V2347" s="25"/>
      <c r="W2347" s="27" t="str">
        <f t="shared" si="183"/>
        <v/>
      </c>
      <c r="X2347" s="43" t="str">
        <f t="shared" si="184"/>
        <v>OK</v>
      </c>
      <c r="Y2347" s="681" t="str">
        <f t="shared" si="185"/>
        <v/>
      </c>
    </row>
    <row r="2348" spans="1:25" x14ac:dyDescent="0.25">
      <c r="A2348" s="68" t="str">
        <f>'0'!$A$4</f>
        <v>………………..</v>
      </c>
      <c r="B2348" s="341">
        <f>'0'!$A$2</f>
        <v>46112</v>
      </c>
      <c r="C2348" s="341" t="s">
        <v>1246</v>
      </c>
      <c r="D2348" s="22"/>
      <c r="E2348" s="23"/>
      <c r="F2348" s="14"/>
      <c r="G2348" s="23"/>
      <c r="H2348" s="22"/>
      <c r="I2348" s="24"/>
      <c r="J2348" s="24"/>
      <c r="K2348" s="25"/>
      <c r="L2348" s="25"/>
      <c r="M2348" s="25"/>
      <c r="N2348" s="25"/>
      <c r="O2348" s="25"/>
      <c r="P2348" s="25"/>
      <c r="Q2348" s="26"/>
      <c r="R2348" s="25"/>
      <c r="S2348" s="25"/>
      <c r="T2348" s="27">
        <f t="shared" si="181"/>
        <v>0</v>
      </c>
      <c r="U2348" s="27">
        <f t="shared" si="182"/>
        <v>0</v>
      </c>
      <c r="V2348" s="25"/>
      <c r="W2348" s="27" t="str">
        <f t="shared" si="183"/>
        <v/>
      </c>
      <c r="X2348" s="43" t="str">
        <f t="shared" si="184"/>
        <v>OK</v>
      </c>
      <c r="Y2348" s="681" t="str">
        <f t="shared" si="185"/>
        <v/>
      </c>
    </row>
    <row r="2349" spans="1:25" x14ac:dyDescent="0.25">
      <c r="A2349" s="68" t="str">
        <f>'0'!$A$4</f>
        <v>………………..</v>
      </c>
      <c r="B2349" s="341">
        <f>'0'!$A$2</f>
        <v>46112</v>
      </c>
      <c r="C2349" s="341" t="s">
        <v>1246</v>
      </c>
      <c r="D2349" s="22"/>
      <c r="E2349" s="23"/>
      <c r="F2349" s="14"/>
      <c r="G2349" s="23"/>
      <c r="H2349" s="22"/>
      <c r="I2349" s="24"/>
      <c r="J2349" s="24"/>
      <c r="K2349" s="25"/>
      <c r="L2349" s="25"/>
      <c r="M2349" s="25"/>
      <c r="N2349" s="25"/>
      <c r="O2349" s="25"/>
      <c r="P2349" s="25"/>
      <c r="Q2349" s="26"/>
      <c r="R2349" s="25"/>
      <c r="S2349" s="25"/>
      <c r="T2349" s="27">
        <f t="shared" si="181"/>
        <v>0</v>
      </c>
      <c r="U2349" s="27">
        <f t="shared" si="182"/>
        <v>0</v>
      </c>
      <c r="V2349" s="25"/>
      <c r="W2349" s="27" t="str">
        <f t="shared" si="183"/>
        <v/>
      </c>
      <c r="X2349" s="43" t="str">
        <f t="shared" si="184"/>
        <v>OK</v>
      </c>
      <c r="Y2349" s="681" t="str">
        <f t="shared" si="185"/>
        <v/>
      </c>
    </row>
    <row r="2350" spans="1:25" x14ac:dyDescent="0.25">
      <c r="A2350" s="68" t="str">
        <f>'0'!$A$4</f>
        <v>………………..</v>
      </c>
      <c r="B2350" s="341">
        <f>'0'!$A$2</f>
        <v>46112</v>
      </c>
      <c r="C2350" s="341" t="s">
        <v>1246</v>
      </c>
      <c r="D2350" s="22"/>
      <c r="E2350" s="23"/>
      <c r="F2350" s="14"/>
      <c r="G2350" s="23"/>
      <c r="H2350" s="22"/>
      <c r="I2350" s="24"/>
      <c r="J2350" s="24"/>
      <c r="K2350" s="25"/>
      <c r="L2350" s="25"/>
      <c r="M2350" s="25"/>
      <c r="N2350" s="25"/>
      <c r="O2350" s="25"/>
      <c r="P2350" s="25"/>
      <c r="Q2350" s="26"/>
      <c r="R2350" s="25"/>
      <c r="S2350" s="25"/>
      <c r="T2350" s="27">
        <f t="shared" si="181"/>
        <v>0</v>
      </c>
      <c r="U2350" s="27">
        <f t="shared" si="182"/>
        <v>0</v>
      </c>
      <c r="V2350" s="25"/>
      <c r="W2350" s="27" t="str">
        <f t="shared" si="183"/>
        <v/>
      </c>
      <c r="X2350" s="43" t="str">
        <f t="shared" si="184"/>
        <v>OK</v>
      </c>
      <c r="Y2350" s="681" t="str">
        <f t="shared" si="185"/>
        <v/>
      </c>
    </row>
    <row r="2351" spans="1:25" x14ac:dyDescent="0.25">
      <c r="A2351" s="68" t="str">
        <f>'0'!$A$4</f>
        <v>………………..</v>
      </c>
      <c r="B2351" s="341">
        <f>'0'!$A$2</f>
        <v>46112</v>
      </c>
      <c r="C2351" s="341" t="s">
        <v>1246</v>
      </c>
      <c r="D2351" s="22"/>
      <c r="E2351" s="23"/>
      <c r="F2351" s="14"/>
      <c r="G2351" s="23"/>
      <c r="H2351" s="22"/>
      <c r="I2351" s="24"/>
      <c r="J2351" s="24"/>
      <c r="K2351" s="25"/>
      <c r="L2351" s="25"/>
      <c r="M2351" s="25"/>
      <c r="N2351" s="25"/>
      <c r="O2351" s="25"/>
      <c r="P2351" s="25"/>
      <c r="Q2351" s="26"/>
      <c r="R2351" s="25"/>
      <c r="S2351" s="25"/>
      <c r="T2351" s="27">
        <f t="shared" si="181"/>
        <v>0</v>
      </c>
      <c r="U2351" s="27">
        <f t="shared" si="182"/>
        <v>0</v>
      </c>
      <c r="V2351" s="25"/>
      <c r="W2351" s="27" t="str">
        <f t="shared" si="183"/>
        <v/>
      </c>
      <c r="X2351" s="43" t="str">
        <f t="shared" si="184"/>
        <v>OK</v>
      </c>
      <c r="Y2351" s="681" t="str">
        <f t="shared" si="185"/>
        <v/>
      </c>
    </row>
    <row r="2352" spans="1:25" x14ac:dyDescent="0.25">
      <c r="A2352" s="68" t="str">
        <f>'0'!$A$4</f>
        <v>………………..</v>
      </c>
      <c r="B2352" s="341">
        <f>'0'!$A$2</f>
        <v>46112</v>
      </c>
      <c r="C2352" s="341" t="s">
        <v>1246</v>
      </c>
      <c r="D2352" s="22"/>
      <c r="E2352" s="23"/>
      <c r="F2352" s="14"/>
      <c r="G2352" s="23"/>
      <c r="H2352" s="22"/>
      <c r="I2352" s="24"/>
      <c r="J2352" s="24"/>
      <c r="K2352" s="25"/>
      <c r="L2352" s="25"/>
      <c r="M2352" s="25"/>
      <c r="N2352" s="25"/>
      <c r="O2352" s="25"/>
      <c r="P2352" s="25"/>
      <c r="Q2352" s="26"/>
      <c r="R2352" s="25"/>
      <c r="S2352" s="25"/>
      <c r="T2352" s="27">
        <f t="shared" si="181"/>
        <v>0</v>
      </c>
      <c r="U2352" s="27">
        <f t="shared" si="182"/>
        <v>0</v>
      </c>
      <c r="V2352" s="25"/>
      <c r="W2352" s="27" t="str">
        <f t="shared" si="183"/>
        <v/>
      </c>
      <c r="X2352" s="43" t="str">
        <f t="shared" si="184"/>
        <v>OK</v>
      </c>
      <c r="Y2352" s="681" t="str">
        <f t="shared" si="185"/>
        <v/>
      </c>
    </row>
    <row r="2353" spans="1:25" x14ac:dyDescent="0.25">
      <c r="A2353" s="68" t="str">
        <f>'0'!$A$4</f>
        <v>………………..</v>
      </c>
      <c r="B2353" s="341">
        <f>'0'!$A$2</f>
        <v>46112</v>
      </c>
      <c r="C2353" s="341" t="s">
        <v>1246</v>
      </c>
      <c r="D2353" s="22"/>
      <c r="E2353" s="23"/>
      <c r="F2353" s="14"/>
      <c r="G2353" s="23"/>
      <c r="H2353" s="22"/>
      <c r="I2353" s="24"/>
      <c r="J2353" s="24"/>
      <c r="K2353" s="25"/>
      <c r="L2353" s="25"/>
      <c r="M2353" s="25"/>
      <c r="N2353" s="25"/>
      <c r="O2353" s="25"/>
      <c r="P2353" s="25"/>
      <c r="Q2353" s="26"/>
      <c r="R2353" s="25"/>
      <c r="S2353" s="25"/>
      <c r="T2353" s="27">
        <f t="shared" si="181"/>
        <v>0</v>
      </c>
      <c r="U2353" s="27">
        <f t="shared" si="182"/>
        <v>0</v>
      </c>
      <c r="V2353" s="25"/>
      <c r="W2353" s="27" t="str">
        <f t="shared" si="183"/>
        <v/>
      </c>
      <c r="X2353" s="43" t="str">
        <f t="shared" si="184"/>
        <v>OK</v>
      </c>
      <c r="Y2353" s="681" t="str">
        <f t="shared" si="185"/>
        <v/>
      </c>
    </row>
    <row r="2354" spans="1:25" x14ac:dyDescent="0.25">
      <c r="A2354" s="68" t="str">
        <f>'0'!$A$4</f>
        <v>………………..</v>
      </c>
      <c r="B2354" s="341">
        <f>'0'!$A$2</f>
        <v>46112</v>
      </c>
      <c r="C2354" s="341" t="s">
        <v>1246</v>
      </c>
      <c r="D2354" s="22"/>
      <c r="E2354" s="23"/>
      <c r="F2354" s="14"/>
      <c r="G2354" s="23"/>
      <c r="H2354" s="22"/>
      <c r="I2354" s="24"/>
      <c r="J2354" s="24"/>
      <c r="K2354" s="25"/>
      <c r="L2354" s="25"/>
      <c r="M2354" s="25"/>
      <c r="N2354" s="25"/>
      <c r="O2354" s="25"/>
      <c r="P2354" s="25"/>
      <c r="Q2354" s="26"/>
      <c r="R2354" s="25"/>
      <c r="S2354" s="25"/>
      <c r="T2354" s="27">
        <f t="shared" si="181"/>
        <v>0</v>
      </c>
      <c r="U2354" s="27">
        <f t="shared" si="182"/>
        <v>0</v>
      </c>
      <c r="V2354" s="25"/>
      <c r="W2354" s="27" t="str">
        <f t="shared" si="183"/>
        <v/>
      </c>
      <c r="X2354" s="43" t="str">
        <f t="shared" si="184"/>
        <v>OK</v>
      </c>
      <c r="Y2354" s="681" t="str">
        <f t="shared" si="185"/>
        <v/>
      </c>
    </row>
    <row r="2355" spans="1:25" x14ac:dyDescent="0.25">
      <c r="A2355" s="68" t="str">
        <f>'0'!$A$4</f>
        <v>………………..</v>
      </c>
      <c r="B2355" s="341">
        <f>'0'!$A$2</f>
        <v>46112</v>
      </c>
      <c r="C2355" s="341" t="s">
        <v>1246</v>
      </c>
      <c r="D2355" s="22"/>
      <c r="E2355" s="23"/>
      <c r="F2355" s="14"/>
      <c r="G2355" s="23"/>
      <c r="H2355" s="22"/>
      <c r="I2355" s="24"/>
      <c r="J2355" s="24"/>
      <c r="K2355" s="25"/>
      <c r="L2355" s="25"/>
      <c r="M2355" s="25"/>
      <c r="N2355" s="25"/>
      <c r="O2355" s="25"/>
      <c r="P2355" s="25"/>
      <c r="Q2355" s="26"/>
      <c r="R2355" s="25"/>
      <c r="S2355" s="25"/>
      <c r="T2355" s="27">
        <f t="shared" si="181"/>
        <v>0</v>
      </c>
      <c r="U2355" s="27">
        <f t="shared" si="182"/>
        <v>0</v>
      </c>
      <c r="V2355" s="25"/>
      <c r="W2355" s="27" t="str">
        <f t="shared" si="183"/>
        <v/>
      </c>
      <c r="X2355" s="43" t="str">
        <f t="shared" si="184"/>
        <v>OK</v>
      </c>
      <c r="Y2355" s="681" t="str">
        <f t="shared" si="185"/>
        <v/>
      </c>
    </row>
    <row r="2356" spans="1:25" x14ac:dyDescent="0.25">
      <c r="A2356" s="68" t="str">
        <f>'0'!$A$4</f>
        <v>………………..</v>
      </c>
      <c r="B2356" s="341">
        <f>'0'!$A$2</f>
        <v>46112</v>
      </c>
      <c r="C2356" s="341" t="s">
        <v>1246</v>
      </c>
      <c r="D2356" s="22"/>
      <c r="E2356" s="23"/>
      <c r="F2356" s="14"/>
      <c r="G2356" s="23"/>
      <c r="H2356" s="22"/>
      <c r="I2356" s="24"/>
      <c r="J2356" s="24"/>
      <c r="K2356" s="25"/>
      <c r="L2356" s="25"/>
      <c r="M2356" s="25"/>
      <c r="N2356" s="25"/>
      <c r="O2356" s="25"/>
      <c r="P2356" s="25"/>
      <c r="Q2356" s="26"/>
      <c r="R2356" s="25"/>
      <c r="S2356" s="25"/>
      <c r="T2356" s="27">
        <f t="shared" si="181"/>
        <v>0</v>
      </c>
      <c r="U2356" s="27">
        <f t="shared" si="182"/>
        <v>0</v>
      </c>
      <c r="V2356" s="25"/>
      <c r="W2356" s="27" t="str">
        <f t="shared" si="183"/>
        <v/>
      </c>
      <c r="X2356" s="43" t="str">
        <f t="shared" si="184"/>
        <v>OK</v>
      </c>
      <c r="Y2356" s="681" t="str">
        <f t="shared" si="185"/>
        <v/>
      </c>
    </row>
    <row r="2357" spans="1:25" x14ac:dyDescent="0.25">
      <c r="A2357" s="68" t="str">
        <f>'0'!$A$4</f>
        <v>………………..</v>
      </c>
      <c r="B2357" s="341">
        <f>'0'!$A$2</f>
        <v>46112</v>
      </c>
      <c r="C2357" s="341" t="s">
        <v>1246</v>
      </c>
      <c r="D2357" s="22"/>
      <c r="E2357" s="23"/>
      <c r="F2357" s="14"/>
      <c r="G2357" s="23"/>
      <c r="H2357" s="22"/>
      <c r="I2357" s="24"/>
      <c r="J2357" s="24"/>
      <c r="K2357" s="25"/>
      <c r="L2357" s="25"/>
      <c r="M2357" s="25"/>
      <c r="N2357" s="25"/>
      <c r="O2357" s="25"/>
      <c r="P2357" s="25"/>
      <c r="Q2357" s="26"/>
      <c r="R2357" s="25"/>
      <c r="S2357" s="25"/>
      <c r="T2357" s="27">
        <f t="shared" si="181"/>
        <v>0</v>
      </c>
      <c r="U2357" s="27">
        <f t="shared" si="182"/>
        <v>0</v>
      </c>
      <c r="V2357" s="25"/>
      <c r="W2357" s="27" t="str">
        <f t="shared" si="183"/>
        <v/>
      </c>
      <c r="X2357" s="43" t="str">
        <f t="shared" si="184"/>
        <v>OK</v>
      </c>
      <c r="Y2357" s="681" t="str">
        <f t="shared" si="185"/>
        <v/>
      </c>
    </row>
    <row r="2358" spans="1:25" x14ac:dyDescent="0.25">
      <c r="A2358" s="68" t="str">
        <f>'0'!$A$4</f>
        <v>………………..</v>
      </c>
      <c r="B2358" s="341">
        <f>'0'!$A$2</f>
        <v>46112</v>
      </c>
      <c r="C2358" s="341" t="s">
        <v>1246</v>
      </c>
      <c r="D2358" s="22"/>
      <c r="E2358" s="23"/>
      <c r="F2358" s="14"/>
      <c r="G2358" s="23"/>
      <c r="H2358" s="22"/>
      <c r="I2358" s="24"/>
      <c r="J2358" s="24"/>
      <c r="K2358" s="25"/>
      <c r="L2358" s="25"/>
      <c r="M2358" s="25"/>
      <c r="N2358" s="25"/>
      <c r="O2358" s="25"/>
      <c r="P2358" s="25"/>
      <c r="Q2358" s="26"/>
      <c r="R2358" s="25"/>
      <c r="S2358" s="25"/>
      <c r="T2358" s="27">
        <f t="shared" si="181"/>
        <v>0</v>
      </c>
      <c r="U2358" s="27">
        <f t="shared" si="182"/>
        <v>0</v>
      </c>
      <c r="V2358" s="25"/>
      <c r="W2358" s="27" t="str">
        <f t="shared" si="183"/>
        <v/>
      </c>
      <c r="X2358" s="43" t="str">
        <f t="shared" si="184"/>
        <v>OK</v>
      </c>
      <c r="Y2358" s="681" t="str">
        <f t="shared" si="185"/>
        <v/>
      </c>
    </row>
    <row r="2359" spans="1:25" x14ac:dyDescent="0.25">
      <c r="A2359" s="68" t="str">
        <f>'0'!$A$4</f>
        <v>………………..</v>
      </c>
      <c r="B2359" s="341">
        <f>'0'!$A$2</f>
        <v>46112</v>
      </c>
      <c r="C2359" s="341" t="s">
        <v>1246</v>
      </c>
      <c r="D2359" s="22"/>
      <c r="E2359" s="23"/>
      <c r="F2359" s="14"/>
      <c r="G2359" s="23"/>
      <c r="H2359" s="22"/>
      <c r="I2359" s="24"/>
      <c r="J2359" s="24"/>
      <c r="K2359" s="25"/>
      <c r="L2359" s="25"/>
      <c r="M2359" s="25"/>
      <c r="N2359" s="25"/>
      <c r="O2359" s="25"/>
      <c r="P2359" s="25"/>
      <c r="Q2359" s="26"/>
      <c r="R2359" s="25"/>
      <c r="S2359" s="25"/>
      <c r="T2359" s="27">
        <f t="shared" si="181"/>
        <v>0</v>
      </c>
      <c r="U2359" s="27">
        <f t="shared" si="182"/>
        <v>0</v>
      </c>
      <c r="V2359" s="25"/>
      <c r="W2359" s="27" t="str">
        <f t="shared" si="183"/>
        <v/>
      </c>
      <c r="X2359" s="43" t="str">
        <f t="shared" si="184"/>
        <v>OK</v>
      </c>
      <c r="Y2359" s="681" t="str">
        <f t="shared" si="185"/>
        <v/>
      </c>
    </row>
    <row r="2360" spans="1:25" x14ac:dyDescent="0.25">
      <c r="A2360" s="68" t="str">
        <f>'0'!$A$4</f>
        <v>………………..</v>
      </c>
      <c r="B2360" s="341">
        <f>'0'!$A$2</f>
        <v>46112</v>
      </c>
      <c r="C2360" s="341" t="s">
        <v>1246</v>
      </c>
      <c r="D2360" s="22"/>
      <c r="E2360" s="23"/>
      <c r="F2360" s="14"/>
      <c r="G2360" s="23"/>
      <c r="H2360" s="22"/>
      <c r="I2360" s="24"/>
      <c r="J2360" s="24"/>
      <c r="K2360" s="25"/>
      <c r="L2360" s="25"/>
      <c r="M2360" s="25"/>
      <c r="N2360" s="25"/>
      <c r="O2360" s="25"/>
      <c r="P2360" s="25"/>
      <c r="Q2360" s="26"/>
      <c r="R2360" s="25"/>
      <c r="S2360" s="25"/>
      <c r="T2360" s="27">
        <f t="shared" si="181"/>
        <v>0</v>
      </c>
      <c r="U2360" s="27">
        <f t="shared" si="182"/>
        <v>0</v>
      </c>
      <c r="V2360" s="25"/>
      <c r="W2360" s="27" t="str">
        <f t="shared" si="183"/>
        <v/>
      </c>
      <c r="X2360" s="43" t="str">
        <f t="shared" si="184"/>
        <v>OK</v>
      </c>
      <c r="Y2360" s="681" t="str">
        <f t="shared" si="185"/>
        <v/>
      </c>
    </row>
    <row r="2361" spans="1:25" x14ac:dyDescent="0.25">
      <c r="A2361" s="68" t="str">
        <f>'0'!$A$4</f>
        <v>………………..</v>
      </c>
      <c r="B2361" s="341">
        <f>'0'!$A$2</f>
        <v>46112</v>
      </c>
      <c r="C2361" s="341" t="s">
        <v>1246</v>
      </c>
      <c r="D2361" s="22"/>
      <c r="E2361" s="23"/>
      <c r="F2361" s="14"/>
      <c r="G2361" s="23"/>
      <c r="H2361" s="22"/>
      <c r="I2361" s="24"/>
      <c r="J2361" s="24"/>
      <c r="K2361" s="25"/>
      <c r="L2361" s="25"/>
      <c r="M2361" s="25"/>
      <c r="N2361" s="25"/>
      <c r="O2361" s="25"/>
      <c r="P2361" s="25"/>
      <c r="Q2361" s="26"/>
      <c r="R2361" s="25"/>
      <c r="S2361" s="25"/>
      <c r="T2361" s="27">
        <f t="shared" si="181"/>
        <v>0</v>
      </c>
      <c r="U2361" s="27">
        <f t="shared" si="182"/>
        <v>0</v>
      </c>
      <c r="V2361" s="25"/>
      <c r="W2361" s="27" t="str">
        <f t="shared" si="183"/>
        <v/>
      </c>
      <c r="X2361" s="43" t="str">
        <f t="shared" si="184"/>
        <v>OK</v>
      </c>
      <c r="Y2361" s="681" t="str">
        <f t="shared" si="185"/>
        <v/>
      </c>
    </row>
    <row r="2362" spans="1:25" x14ac:dyDescent="0.25">
      <c r="A2362" s="68" t="str">
        <f>'0'!$A$4</f>
        <v>………………..</v>
      </c>
      <c r="B2362" s="341">
        <f>'0'!$A$2</f>
        <v>46112</v>
      </c>
      <c r="C2362" s="341" t="s">
        <v>1246</v>
      </c>
      <c r="D2362" s="22"/>
      <c r="E2362" s="23"/>
      <c r="F2362" s="14"/>
      <c r="G2362" s="23"/>
      <c r="H2362" s="22"/>
      <c r="I2362" s="24"/>
      <c r="J2362" s="24"/>
      <c r="K2362" s="25"/>
      <c r="L2362" s="25"/>
      <c r="M2362" s="25"/>
      <c r="N2362" s="25"/>
      <c r="O2362" s="25"/>
      <c r="P2362" s="25"/>
      <c r="Q2362" s="26"/>
      <c r="R2362" s="25"/>
      <c r="S2362" s="25"/>
      <c r="T2362" s="27">
        <f t="shared" si="181"/>
        <v>0</v>
      </c>
      <c r="U2362" s="27">
        <f t="shared" si="182"/>
        <v>0</v>
      </c>
      <c r="V2362" s="25"/>
      <c r="W2362" s="27" t="str">
        <f t="shared" si="183"/>
        <v/>
      </c>
      <c r="X2362" s="43" t="str">
        <f t="shared" si="184"/>
        <v>OK</v>
      </c>
      <c r="Y2362" s="681" t="str">
        <f t="shared" si="185"/>
        <v/>
      </c>
    </row>
    <row r="2363" spans="1:25" x14ac:dyDescent="0.25">
      <c r="A2363" s="68" t="str">
        <f>'0'!$A$4</f>
        <v>………………..</v>
      </c>
      <c r="B2363" s="341">
        <f>'0'!$A$2</f>
        <v>46112</v>
      </c>
      <c r="C2363" s="341" t="s">
        <v>1246</v>
      </c>
      <c r="D2363" s="22"/>
      <c r="E2363" s="23"/>
      <c r="F2363" s="14"/>
      <c r="G2363" s="23"/>
      <c r="H2363" s="22"/>
      <c r="I2363" s="24"/>
      <c r="J2363" s="24"/>
      <c r="K2363" s="25"/>
      <c r="L2363" s="25"/>
      <c r="M2363" s="25"/>
      <c r="N2363" s="25"/>
      <c r="O2363" s="25"/>
      <c r="P2363" s="25"/>
      <c r="Q2363" s="26"/>
      <c r="R2363" s="25"/>
      <c r="S2363" s="25"/>
      <c r="T2363" s="27">
        <f t="shared" si="181"/>
        <v>0</v>
      </c>
      <c r="U2363" s="27">
        <f t="shared" si="182"/>
        <v>0</v>
      </c>
      <c r="V2363" s="25"/>
      <c r="W2363" s="27" t="str">
        <f t="shared" si="183"/>
        <v/>
      </c>
      <c r="X2363" s="43" t="str">
        <f t="shared" si="184"/>
        <v>OK</v>
      </c>
      <c r="Y2363" s="681" t="str">
        <f t="shared" si="185"/>
        <v/>
      </c>
    </row>
    <row r="2364" spans="1:25" x14ac:dyDescent="0.25">
      <c r="A2364" s="68" t="str">
        <f>'0'!$A$4</f>
        <v>………………..</v>
      </c>
      <c r="B2364" s="341">
        <f>'0'!$A$2</f>
        <v>46112</v>
      </c>
      <c r="C2364" s="341" t="s">
        <v>1246</v>
      </c>
      <c r="D2364" s="22"/>
      <c r="E2364" s="23"/>
      <c r="F2364" s="14"/>
      <c r="G2364" s="23"/>
      <c r="H2364" s="22"/>
      <c r="I2364" s="24"/>
      <c r="J2364" s="24"/>
      <c r="K2364" s="25"/>
      <c r="L2364" s="25"/>
      <c r="M2364" s="25"/>
      <c r="N2364" s="25"/>
      <c r="O2364" s="25"/>
      <c r="P2364" s="25"/>
      <c r="Q2364" s="26"/>
      <c r="R2364" s="25"/>
      <c r="S2364" s="25"/>
      <c r="T2364" s="27">
        <f t="shared" si="181"/>
        <v>0</v>
      </c>
      <c r="U2364" s="27">
        <f t="shared" si="182"/>
        <v>0</v>
      </c>
      <c r="V2364" s="25"/>
      <c r="W2364" s="27" t="str">
        <f t="shared" si="183"/>
        <v/>
      </c>
      <c r="X2364" s="43" t="str">
        <f t="shared" si="184"/>
        <v>OK</v>
      </c>
      <c r="Y2364" s="681" t="str">
        <f t="shared" si="185"/>
        <v/>
      </c>
    </row>
    <row r="2365" spans="1:25" x14ac:dyDescent="0.25">
      <c r="A2365" s="68" t="str">
        <f>'0'!$A$4</f>
        <v>………………..</v>
      </c>
      <c r="B2365" s="341">
        <f>'0'!$A$2</f>
        <v>46112</v>
      </c>
      <c r="C2365" s="341" t="s">
        <v>1246</v>
      </c>
      <c r="D2365" s="22"/>
      <c r="E2365" s="23"/>
      <c r="F2365" s="14"/>
      <c r="G2365" s="23"/>
      <c r="H2365" s="22"/>
      <c r="I2365" s="24"/>
      <c r="J2365" s="24"/>
      <c r="K2365" s="25"/>
      <c r="L2365" s="25"/>
      <c r="M2365" s="25"/>
      <c r="N2365" s="25"/>
      <c r="O2365" s="25"/>
      <c r="P2365" s="25"/>
      <c r="Q2365" s="26"/>
      <c r="R2365" s="25"/>
      <c r="S2365" s="25"/>
      <c r="T2365" s="27">
        <f t="shared" si="181"/>
        <v>0</v>
      </c>
      <c r="U2365" s="27">
        <f t="shared" si="182"/>
        <v>0</v>
      </c>
      <c r="V2365" s="25"/>
      <c r="W2365" s="27" t="str">
        <f t="shared" si="183"/>
        <v/>
      </c>
      <c r="X2365" s="43" t="str">
        <f t="shared" si="184"/>
        <v>OK</v>
      </c>
      <c r="Y2365" s="681" t="str">
        <f t="shared" si="185"/>
        <v/>
      </c>
    </row>
    <row r="2366" spans="1:25" x14ac:dyDescent="0.25">
      <c r="A2366" s="68" t="str">
        <f>'0'!$A$4</f>
        <v>………………..</v>
      </c>
      <c r="B2366" s="341">
        <f>'0'!$A$2</f>
        <v>46112</v>
      </c>
      <c r="C2366" s="341" t="s">
        <v>1246</v>
      </c>
      <c r="D2366" s="22"/>
      <c r="E2366" s="23"/>
      <c r="F2366" s="14"/>
      <c r="G2366" s="23"/>
      <c r="H2366" s="22"/>
      <c r="I2366" s="24"/>
      <c r="J2366" s="24"/>
      <c r="K2366" s="25"/>
      <c r="L2366" s="25"/>
      <c r="M2366" s="25"/>
      <c r="N2366" s="25"/>
      <c r="O2366" s="25"/>
      <c r="P2366" s="25"/>
      <c r="Q2366" s="26"/>
      <c r="R2366" s="25"/>
      <c r="S2366" s="25"/>
      <c r="T2366" s="27">
        <f t="shared" si="181"/>
        <v>0</v>
      </c>
      <c r="U2366" s="27">
        <f t="shared" si="182"/>
        <v>0</v>
      </c>
      <c r="V2366" s="25"/>
      <c r="W2366" s="27" t="str">
        <f t="shared" si="183"/>
        <v/>
      </c>
      <c r="X2366" s="43" t="str">
        <f t="shared" si="184"/>
        <v>OK</v>
      </c>
      <c r="Y2366" s="681" t="str">
        <f t="shared" si="185"/>
        <v/>
      </c>
    </row>
    <row r="2367" spans="1:25" x14ac:dyDescent="0.25">
      <c r="A2367" s="68" t="str">
        <f>'0'!$A$4</f>
        <v>………………..</v>
      </c>
      <c r="B2367" s="341">
        <f>'0'!$A$2</f>
        <v>46112</v>
      </c>
      <c r="C2367" s="341" t="s">
        <v>1246</v>
      </c>
      <c r="D2367" s="22"/>
      <c r="E2367" s="23"/>
      <c r="F2367" s="14"/>
      <c r="G2367" s="23"/>
      <c r="H2367" s="22"/>
      <c r="I2367" s="24"/>
      <c r="J2367" s="24"/>
      <c r="K2367" s="25"/>
      <c r="L2367" s="25"/>
      <c r="M2367" s="25"/>
      <c r="N2367" s="25"/>
      <c r="O2367" s="25"/>
      <c r="P2367" s="25"/>
      <c r="Q2367" s="26"/>
      <c r="R2367" s="25"/>
      <c r="S2367" s="25"/>
      <c r="T2367" s="27">
        <f t="shared" si="181"/>
        <v>0</v>
      </c>
      <c r="U2367" s="27">
        <f t="shared" si="182"/>
        <v>0</v>
      </c>
      <c r="V2367" s="25"/>
      <c r="W2367" s="27" t="str">
        <f t="shared" si="183"/>
        <v/>
      </c>
      <c r="X2367" s="43" t="str">
        <f t="shared" si="184"/>
        <v>OK</v>
      </c>
      <c r="Y2367" s="681" t="str">
        <f t="shared" si="185"/>
        <v/>
      </c>
    </row>
    <row r="2368" spans="1:25" x14ac:dyDescent="0.25">
      <c r="A2368" s="68" t="str">
        <f>'0'!$A$4</f>
        <v>………………..</v>
      </c>
      <c r="B2368" s="341">
        <f>'0'!$A$2</f>
        <v>46112</v>
      </c>
      <c r="C2368" s="341" t="s">
        <v>1246</v>
      </c>
      <c r="D2368" s="22"/>
      <c r="E2368" s="23"/>
      <c r="F2368" s="14"/>
      <c r="G2368" s="23"/>
      <c r="H2368" s="22"/>
      <c r="I2368" s="24"/>
      <c r="J2368" s="24"/>
      <c r="K2368" s="25"/>
      <c r="L2368" s="25"/>
      <c r="M2368" s="25"/>
      <c r="N2368" s="25"/>
      <c r="O2368" s="25"/>
      <c r="P2368" s="25"/>
      <c r="Q2368" s="26"/>
      <c r="R2368" s="25"/>
      <c r="S2368" s="25"/>
      <c r="T2368" s="27">
        <f t="shared" si="181"/>
        <v>0</v>
      </c>
      <c r="U2368" s="27">
        <f t="shared" si="182"/>
        <v>0</v>
      </c>
      <c r="V2368" s="25"/>
      <c r="W2368" s="27" t="str">
        <f t="shared" si="183"/>
        <v/>
      </c>
      <c r="X2368" s="43" t="str">
        <f t="shared" si="184"/>
        <v>OK</v>
      </c>
      <c r="Y2368" s="681" t="str">
        <f t="shared" si="185"/>
        <v/>
      </c>
    </row>
    <row r="2369" spans="1:25" x14ac:dyDescent="0.25">
      <c r="A2369" s="68" t="str">
        <f>'0'!$A$4</f>
        <v>………………..</v>
      </c>
      <c r="B2369" s="341">
        <f>'0'!$A$2</f>
        <v>46112</v>
      </c>
      <c r="C2369" s="341" t="s">
        <v>1246</v>
      </c>
      <c r="D2369" s="22"/>
      <c r="E2369" s="23"/>
      <c r="F2369" s="14"/>
      <c r="G2369" s="23"/>
      <c r="H2369" s="22"/>
      <c r="I2369" s="24"/>
      <c r="J2369" s="24"/>
      <c r="K2369" s="25"/>
      <c r="L2369" s="25"/>
      <c r="M2369" s="25"/>
      <c r="N2369" s="25"/>
      <c r="O2369" s="25"/>
      <c r="P2369" s="25"/>
      <c r="Q2369" s="26"/>
      <c r="R2369" s="25"/>
      <c r="S2369" s="25"/>
      <c r="T2369" s="27">
        <f t="shared" si="181"/>
        <v>0</v>
      </c>
      <c r="U2369" s="27">
        <f t="shared" si="182"/>
        <v>0</v>
      </c>
      <c r="V2369" s="25"/>
      <c r="W2369" s="27" t="str">
        <f t="shared" si="183"/>
        <v/>
      </c>
      <c r="X2369" s="43" t="str">
        <f t="shared" si="184"/>
        <v>OK</v>
      </c>
      <c r="Y2369" s="681" t="str">
        <f t="shared" si="185"/>
        <v/>
      </c>
    </row>
    <row r="2370" spans="1:25" x14ac:dyDescent="0.25">
      <c r="A2370" s="68" t="str">
        <f>'0'!$A$4</f>
        <v>………………..</v>
      </c>
      <c r="B2370" s="341">
        <f>'0'!$A$2</f>
        <v>46112</v>
      </c>
      <c r="C2370" s="341" t="s">
        <v>1246</v>
      </c>
      <c r="D2370" s="22"/>
      <c r="E2370" s="23"/>
      <c r="F2370" s="14"/>
      <c r="G2370" s="23"/>
      <c r="H2370" s="22"/>
      <c r="I2370" s="24"/>
      <c r="J2370" s="24"/>
      <c r="K2370" s="25"/>
      <c r="L2370" s="25"/>
      <c r="M2370" s="25"/>
      <c r="N2370" s="25"/>
      <c r="O2370" s="25"/>
      <c r="P2370" s="25"/>
      <c r="Q2370" s="26"/>
      <c r="R2370" s="25"/>
      <c r="S2370" s="25"/>
      <c r="T2370" s="27">
        <f t="shared" si="181"/>
        <v>0</v>
      </c>
      <c r="U2370" s="27">
        <f t="shared" si="182"/>
        <v>0</v>
      </c>
      <c r="V2370" s="25"/>
      <c r="W2370" s="27" t="str">
        <f t="shared" si="183"/>
        <v/>
      </c>
      <c r="X2370" s="43" t="str">
        <f t="shared" si="184"/>
        <v>OK</v>
      </c>
      <c r="Y2370" s="681" t="str">
        <f t="shared" si="185"/>
        <v/>
      </c>
    </row>
    <row r="2371" spans="1:25" x14ac:dyDescent="0.25">
      <c r="A2371" s="68" t="str">
        <f>'0'!$A$4</f>
        <v>………………..</v>
      </c>
      <c r="B2371" s="341">
        <f>'0'!$A$2</f>
        <v>46112</v>
      </c>
      <c r="C2371" s="341" t="s">
        <v>1246</v>
      </c>
      <c r="D2371" s="22"/>
      <c r="E2371" s="23"/>
      <c r="F2371" s="14"/>
      <c r="G2371" s="23"/>
      <c r="H2371" s="22"/>
      <c r="I2371" s="24"/>
      <c r="J2371" s="24"/>
      <c r="K2371" s="25"/>
      <c r="L2371" s="25"/>
      <c r="M2371" s="25"/>
      <c r="N2371" s="25"/>
      <c r="O2371" s="25"/>
      <c r="P2371" s="25"/>
      <c r="Q2371" s="26"/>
      <c r="R2371" s="25"/>
      <c r="S2371" s="25"/>
      <c r="T2371" s="27">
        <f t="shared" si="181"/>
        <v>0</v>
      </c>
      <c r="U2371" s="27">
        <f t="shared" si="182"/>
        <v>0</v>
      </c>
      <c r="V2371" s="25"/>
      <c r="W2371" s="27" t="str">
        <f t="shared" si="183"/>
        <v/>
      </c>
      <c r="X2371" s="43" t="str">
        <f t="shared" si="184"/>
        <v>OK</v>
      </c>
      <c r="Y2371" s="681" t="str">
        <f t="shared" si="185"/>
        <v/>
      </c>
    </row>
    <row r="2372" spans="1:25" x14ac:dyDescent="0.25">
      <c r="A2372" s="68" t="str">
        <f>'0'!$A$4</f>
        <v>………………..</v>
      </c>
      <c r="B2372" s="341">
        <f>'0'!$A$2</f>
        <v>46112</v>
      </c>
      <c r="C2372" s="341" t="s">
        <v>1246</v>
      </c>
      <c r="D2372" s="22"/>
      <c r="E2372" s="23"/>
      <c r="F2372" s="14"/>
      <c r="G2372" s="23"/>
      <c r="H2372" s="22"/>
      <c r="I2372" s="24"/>
      <c r="J2372" s="24"/>
      <c r="K2372" s="25"/>
      <c r="L2372" s="25"/>
      <c r="M2372" s="25"/>
      <c r="N2372" s="25"/>
      <c r="O2372" s="25"/>
      <c r="P2372" s="25"/>
      <c r="Q2372" s="26"/>
      <c r="R2372" s="25"/>
      <c r="S2372" s="25"/>
      <c r="T2372" s="27">
        <f t="shared" si="181"/>
        <v>0</v>
      </c>
      <c r="U2372" s="27">
        <f t="shared" si="182"/>
        <v>0</v>
      </c>
      <c r="V2372" s="25"/>
      <c r="W2372" s="27" t="str">
        <f t="shared" si="183"/>
        <v/>
      </c>
      <c r="X2372" s="43" t="str">
        <f t="shared" si="184"/>
        <v>OK</v>
      </c>
      <c r="Y2372" s="681" t="str">
        <f t="shared" si="185"/>
        <v/>
      </c>
    </row>
    <row r="2373" spans="1:25" x14ac:dyDescent="0.25">
      <c r="A2373" s="68" t="str">
        <f>'0'!$A$4</f>
        <v>………………..</v>
      </c>
      <c r="B2373" s="341">
        <f>'0'!$A$2</f>
        <v>46112</v>
      </c>
      <c r="C2373" s="341" t="s">
        <v>1246</v>
      </c>
      <c r="D2373" s="22"/>
      <c r="E2373" s="23"/>
      <c r="F2373" s="14"/>
      <c r="G2373" s="23"/>
      <c r="H2373" s="22"/>
      <c r="I2373" s="24"/>
      <c r="J2373" s="24"/>
      <c r="K2373" s="25"/>
      <c r="L2373" s="25"/>
      <c r="M2373" s="25"/>
      <c r="N2373" s="25"/>
      <c r="O2373" s="25"/>
      <c r="P2373" s="25"/>
      <c r="Q2373" s="26"/>
      <c r="R2373" s="25"/>
      <c r="S2373" s="25"/>
      <c r="T2373" s="27">
        <f t="shared" si="181"/>
        <v>0</v>
      </c>
      <c r="U2373" s="27">
        <f t="shared" si="182"/>
        <v>0</v>
      </c>
      <c r="V2373" s="25"/>
      <c r="W2373" s="27" t="str">
        <f t="shared" si="183"/>
        <v/>
      </c>
      <c r="X2373" s="43" t="str">
        <f t="shared" si="184"/>
        <v>OK</v>
      </c>
      <c r="Y2373" s="681" t="str">
        <f t="shared" si="185"/>
        <v/>
      </c>
    </row>
    <row r="2374" spans="1:25" x14ac:dyDescent="0.25">
      <c r="A2374" s="68" t="str">
        <f>'0'!$A$4</f>
        <v>………………..</v>
      </c>
      <c r="B2374" s="341">
        <f>'0'!$A$2</f>
        <v>46112</v>
      </c>
      <c r="C2374" s="341" t="s">
        <v>1246</v>
      </c>
      <c r="D2374" s="22"/>
      <c r="E2374" s="23"/>
      <c r="F2374" s="14"/>
      <c r="G2374" s="23"/>
      <c r="H2374" s="22"/>
      <c r="I2374" s="24"/>
      <c r="J2374" s="24"/>
      <c r="K2374" s="25"/>
      <c r="L2374" s="25"/>
      <c r="M2374" s="25"/>
      <c r="N2374" s="25"/>
      <c r="O2374" s="25"/>
      <c r="P2374" s="25"/>
      <c r="Q2374" s="26"/>
      <c r="R2374" s="25"/>
      <c r="S2374" s="25"/>
      <c r="T2374" s="27">
        <f t="shared" si="181"/>
        <v>0</v>
      </c>
      <c r="U2374" s="27">
        <f t="shared" si="182"/>
        <v>0</v>
      </c>
      <c r="V2374" s="25"/>
      <c r="W2374" s="27" t="str">
        <f t="shared" si="183"/>
        <v/>
      </c>
      <c r="X2374" s="43" t="str">
        <f t="shared" si="184"/>
        <v>OK</v>
      </c>
      <c r="Y2374" s="681" t="str">
        <f t="shared" si="185"/>
        <v/>
      </c>
    </row>
    <row r="2375" spans="1:25" x14ac:dyDescent="0.25">
      <c r="A2375" s="68" t="str">
        <f>'0'!$A$4</f>
        <v>………………..</v>
      </c>
      <c r="B2375" s="341">
        <f>'0'!$A$2</f>
        <v>46112</v>
      </c>
      <c r="C2375" s="341" t="s">
        <v>1246</v>
      </c>
      <c r="D2375" s="22"/>
      <c r="E2375" s="23"/>
      <c r="F2375" s="14"/>
      <c r="G2375" s="23"/>
      <c r="H2375" s="22"/>
      <c r="I2375" s="24"/>
      <c r="J2375" s="24"/>
      <c r="K2375" s="25"/>
      <c r="L2375" s="25"/>
      <c r="M2375" s="25"/>
      <c r="N2375" s="25"/>
      <c r="O2375" s="25"/>
      <c r="P2375" s="25"/>
      <c r="Q2375" s="26"/>
      <c r="R2375" s="25"/>
      <c r="S2375" s="25"/>
      <c r="T2375" s="27">
        <f t="shared" si="181"/>
        <v>0</v>
      </c>
      <c r="U2375" s="27">
        <f t="shared" si="182"/>
        <v>0</v>
      </c>
      <c r="V2375" s="25"/>
      <c r="W2375" s="27" t="str">
        <f t="shared" si="183"/>
        <v/>
      </c>
      <c r="X2375" s="43" t="str">
        <f t="shared" si="184"/>
        <v>OK</v>
      </c>
      <c r="Y2375" s="681" t="str">
        <f t="shared" si="185"/>
        <v/>
      </c>
    </row>
    <row r="2376" spans="1:25" x14ac:dyDescent="0.25">
      <c r="A2376" s="68" t="str">
        <f>'0'!$A$4</f>
        <v>………………..</v>
      </c>
      <c r="B2376" s="341">
        <f>'0'!$A$2</f>
        <v>46112</v>
      </c>
      <c r="C2376" s="341" t="s">
        <v>1246</v>
      </c>
      <c r="D2376" s="22"/>
      <c r="E2376" s="23"/>
      <c r="F2376" s="14"/>
      <c r="G2376" s="23"/>
      <c r="H2376" s="22"/>
      <c r="I2376" s="24"/>
      <c r="J2376" s="24"/>
      <c r="K2376" s="25"/>
      <c r="L2376" s="25"/>
      <c r="M2376" s="25"/>
      <c r="N2376" s="25"/>
      <c r="O2376" s="25"/>
      <c r="P2376" s="25"/>
      <c r="Q2376" s="26"/>
      <c r="R2376" s="25"/>
      <c r="S2376" s="25"/>
      <c r="T2376" s="27">
        <f t="shared" si="181"/>
        <v>0</v>
      </c>
      <c r="U2376" s="27">
        <f t="shared" si="182"/>
        <v>0</v>
      </c>
      <c r="V2376" s="25"/>
      <c r="W2376" s="27" t="str">
        <f t="shared" si="183"/>
        <v/>
      </c>
      <c r="X2376" s="43" t="str">
        <f t="shared" si="184"/>
        <v>OK</v>
      </c>
      <c r="Y2376" s="681" t="str">
        <f t="shared" si="185"/>
        <v/>
      </c>
    </row>
    <row r="2377" spans="1:25" x14ac:dyDescent="0.25">
      <c r="A2377" s="68" t="str">
        <f>'0'!$A$4</f>
        <v>………………..</v>
      </c>
      <c r="B2377" s="341">
        <f>'0'!$A$2</f>
        <v>46112</v>
      </c>
      <c r="C2377" s="341" t="s">
        <v>1246</v>
      </c>
      <c r="D2377" s="22"/>
      <c r="E2377" s="23"/>
      <c r="F2377" s="14"/>
      <c r="G2377" s="23"/>
      <c r="H2377" s="22"/>
      <c r="I2377" s="24"/>
      <c r="J2377" s="24"/>
      <c r="K2377" s="25"/>
      <c r="L2377" s="25"/>
      <c r="M2377" s="25"/>
      <c r="N2377" s="25"/>
      <c r="O2377" s="25"/>
      <c r="P2377" s="25"/>
      <c r="Q2377" s="26"/>
      <c r="R2377" s="25"/>
      <c r="S2377" s="25"/>
      <c r="T2377" s="27">
        <f t="shared" ref="T2377:T2440" si="186">N2377+P2377-R2377</f>
        <v>0</v>
      </c>
      <c r="U2377" s="27">
        <f t="shared" ref="U2377:U2440" si="187">O2377+Q2377-S2377</f>
        <v>0</v>
      </c>
      <c r="V2377" s="25"/>
      <c r="W2377" s="27" t="str">
        <f t="shared" ref="W2377:W2440" si="188">IF(K2377="","",K2377-M2377-(P2377-Q2377))</f>
        <v/>
      </c>
      <c r="X2377" s="43" t="str">
        <f t="shared" ref="X2377:X2440" si="189">IF(ROUND(T2377-V2377,2)&gt;=0,"OK","Просрочието не може да надхвърля задължението")</f>
        <v>OK</v>
      </c>
      <c r="Y2377" s="681" t="str">
        <f t="shared" ref="Y2377:Y2440" si="190">IF(COUNTBLANK(D2377:W2377)=18,"",IF(D2377="999999999","",IF(ISNUMBER(VALUE(D2377)),IF(LEN(D2377)&lt;&gt;9,"Въведеното ЕИК е твърде късо или твърде дълго",IF(OR(MOD(MID(D2377,1,1)*1+MID(D2377,2,1)*2+MID(D2377,3,1)*3+MID(D2377,4,1)*4+MID(D2377,5,1)*5+MID(D2377,6,1)*6+MID(D2377,7,1)*7+MID(D2377,8,1)*8,11)-MID(D2377,9,1)=0,AND(MOD(MID(D2377,1,1)*3+MID(D2377,2,1)*4+MID(D2377,3,1)*5+MID(D2377,4,1)*6+MID(D2377,5,1)*7+MID(D2377,6,1)*8+MID(D2377,7,1)*9+MID(D2377,8,1)*10,11)=10,MID(D2377,9,1)*1=0),MOD(MID(D2377,1,1)*3+MID(D2377,2,1)*4+MID(D2377,3,1)*5+MID(D2377,4,1)*6+MID(D2377,5,1)*7+MID(D2377,6,1)*8+MID(D2377,7,1)*9+MID(D2377,8,1)*10,11)-MID(D2377,9,1)=0),"","Въведеното ЕИК е невалидно")),"Въведеното ЕИК съдържа непозволени символи")))</f>
        <v/>
      </c>
    </row>
    <row r="2378" spans="1:25" x14ac:dyDescent="0.25">
      <c r="A2378" s="68" t="str">
        <f>'0'!$A$4</f>
        <v>………………..</v>
      </c>
      <c r="B2378" s="341">
        <f>'0'!$A$2</f>
        <v>46112</v>
      </c>
      <c r="C2378" s="341" t="s">
        <v>1246</v>
      </c>
      <c r="D2378" s="22"/>
      <c r="E2378" s="23"/>
      <c r="F2378" s="14"/>
      <c r="G2378" s="23"/>
      <c r="H2378" s="22"/>
      <c r="I2378" s="24"/>
      <c r="J2378" s="24"/>
      <c r="K2378" s="25"/>
      <c r="L2378" s="25"/>
      <c r="M2378" s="25"/>
      <c r="N2378" s="25"/>
      <c r="O2378" s="25"/>
      <c r="P2378" s="25"/>
      <c r="Q2378" s="26"/>
      <c r="R2378" s="25"/>
      <c r="S2378" s="25"/>
      <c r="T2378" s="27">
        <f t="shared" si="186"/>
        <v>0</v>
      </c>
      <c r="U2378" s="27">
        <f t="shared" si="187"/>
        <v>0</v>
      </c>
      <c r="V2378" s="25"/>
      <c r="W2378" s="27" t="str">
        <f t="shared" si="188"/>
        <v/>
      </c>
      <c r="X2378" s="43" t="str">
        <f t="shared" si="189"/>
        <v>OK</v>
      </c>
      <c r="Y2378" s="681" t="str">
        <f t="shared" si="190"/>
        <v/>
      </c>
    </row>
    <row r="2379" spans="1:25" x14ac:dyDescent="0.25">
      <c r="A2379" s="68" t="str">
        <f>'0'!$A$4</f>
        <v>………………..</v>
      </c>
      <c r="B2379" s="341">
        <f>'0'!$A$2</f>
        <v>46112</v>
      </c>
      <c r="C2379" s="341" t="s">
        <v>1246</v>
      </c>
      <c r="D2379" s="22"/>
      <c r="E2379" s="23"/>
      <c r="F2379" s="14"/>
      <c r="G2379" s="23"/>
      <c r="H2379" s="22"/>
      <c r="I2379" s="24"/>
      <c r="J2379" s="24"/>
      <c r="K2379" s="25"/>
      <c r="L2379" s="25"/>
      <c r="M2379" s="25"/>
      <c r="N2379" s="25"/>
      <c r="O2379" s="25"/>
      <c r="P2379" s="25"/>
      <c r="Q2379" s="26"/>
      <c r="R2379" s="25"/>
      <c r="S2379" s="25"/>
      <c r="T2379" s="27">
        <f t="shared" si="186"/>
        <v>0</v>
      </c>
      <c r="U2379" s="27">
        <f t="shared" si="187"/>
        <v>0</v>
      </c>
      <c r="V2379" s="25"/>
      <c r="W2379" s="27" t="str">
        <f t="shared" si="188"/>
        <v/>
      </c>
      <c r="X2379" s="43" t="str">
        <f t="shared" si="189"/>
        <v>OK</v>
      </c>
      <c r="Y2379" s="681" t="str">
        <f t="shared" si="190"/>
        <v/>
      </c>
    </row>
    <row r="2380" spans="1:25" x14ac:dyDescent="0.25">
      <c r="A2380" s="68" t="str">
        <f>'0'!$A$4</f>
        <v>………………..</v>
      </c>
      <c r="B2380" s="341">
        <f>'0'!$A$2</f>
        <v>46112</v>
      </c>
      <c r="C2380" s="341" t="s">
        <v>1246</v>
      </c>
      <c r="D2380" s="22"/>
      <c r="E2380" s="23"/>
      <c r="F2380" s="14"/>
      <c r="G2380" s="23"/>
      <c r="H2380" s="22"/>
      <c r="I2380" s="24"/>
      <c r="J2380" s="24"/>
      <c r="K2380" s="25"/>
      <c r="L2380" s="25"/>
      <c r="M2380" s="25"/>
      <c r="N2380" s="25"/>
      <c r="O2380" s="25"/>
      <c r="P2380" s="25"/>
      <c r="Q2380" s="26"/>
      <c r="R2380" s="25"/>
      <c r="S2380" s="25"/>
      <c r="T2380" s="27">
        <f t="shared" si="186"/>
        <v>0</v>
      </c>
      <c r="U2380" s="27">
        <f t="shared" si="187"/>
        <v>0</v>
      </c>
      <c r="V2380" s="25"/>
      <c r="W2380" s="27" t="str">
        <f t="shared" si="188"/>
        <v/>
      </c>
      <c r="X2380" s="43" t="str">
        <f t="shared" si="189"/>
        <v>OK</v>
      </c>
      <c r="Y2380" s="681" t="str">
        <f t="shared" si="190"/>
        <v/>
      </c>
    </row>
    <row r="2381" spans="1:25" x14ac:dyDescent="0.25">
      <c r="A2381" s="68" t="str">
        <f>'0'!$A$4</f>
        <v>………………..</v>
      </c>
      <c r="B2381" s="341">
        <f>'0'!$A$2</f>
        <v>46112</v>
      </c>
      <c r="C2381" s="341" t="s">
        <v>1246</v>
      </c>
      <c r="D2381" s="22"/>
      <c r="E2381" s="23"/>
      <c r="F2381" s="14"/>
      <c r="G2381" s="23"/>
      <c r="H2381" s="22"/>
      <c r="I2381" s="24"/>
      <c r="J2381" s="24"/>
      <c r="K2381" s="25"/>
      <c r="L2381" s="25"/>
      <c r="M2381" s="25"/>
      <c r="N2381" s="25"/>
      <c r="O2381" s="25"/>
      <c r="P2381" s="25"/>
      <c r="Q2381" s="26"/>
      <c r="R2381" s="25"/>
      <c r="S2381" s="25"/>
      <c r="T2381" s="27">
        <f t="shared" si="186"/>
        <v>0</v>
      </c>
      <c r="U2381" s="27">
        <f t="shared" si="187"/>
        <v>0</v>
      </c>
      <c r="V2381" s="25"/>
      <c r="W2381" s="27" t="str">
        <f t="shared" si="188"/>
        <v/>
      </c>
      <c r="X2381" s="43" t="str">
        <f t="shared" si="189"/>
        <v>OK</v>
      </c>
      <c r="Y2381" s="681" t="str">
        <f t="shared" si="190"/>
        <v/>
      </c>
    </row>
    <row r="2382" spans="1:25" x14ac:dyDescent="0.25">
      <c r="A2382" s="68" t="str">
        <f>'0'!$A$4</f>
        <v>………………..</v>
      </c>
      <c r="B2382" s="341">
        <f>'0'!$A$2</f>
        <v>46112</v>
      </c>
      <c r="C2382" s="341" t="s">
        <v>1246</v>
      </c>
      <c r="D2382" s="22"/>
      <c r="E2382" s="23"/>
      <c r="F2382" s="14"/>
      <c r="G2382" s="23"/>
      <c r="H2382" s="22"/>
      <c r="I2382" s="24"/>
      <c r="J2382" s="24"/>
      <c r="K2382" s="25"/>
      <c r="L2382" s="25"/>
      <c r="M2382" s="25"/>
      <c r="N2382" s="25"/>
      <c r="O2382" s="25"/>
      <c r="P2382" s="25"/>
      <c r="Q2382" s="26"/>
      <c r="R2382" s="25"/>
      <c r="S2382" s="25"/>
      <c r="T2382" s="27">
        <f t="shared" si="186"/>
        <v>0</v>
      </c>
      <c r="U2382" s="27">
        <f t="shared" si="187"/>
        <v>0</v>
      </c>
      <c r="V2382" s="25"/>
      <c r="W2382" s="27" t="str">
        <f t="shared" si="188"/>
        <v/>
      </c>
      <c r="X2382" s="43" t="str">
        <f t="shared" si="189"/>
        <v>OK</v>
      </c>
      <c r="Y2382" s="681" t="str">
        <f t="shared" si="190"/>
        <v/>
      </c>
    </row>
    <row r="2383" spans="1:25" x14ac:dyDescent="0.25">
      <c r="A2383" s="68" t="str">
        <f>'0'!$A$4</f>
        <v>………………..</v>
      </c>
      <c r="B2383" s="341">
        <f>'0'!$A$2</f>
        <v>46112</v>
      </c>
      <c r="C2383" s="341" t="s">
        <v>1246</v>
      </c>
      <c r="D2383" s="22"/>
      <c r="E2383" s="23"/>
      <c r="F2383" s="14"/>
      <c r="G2383" s="23"/>
      <c r="H2383" s="22"/>
      <c r="I2383" s="24"/>
      <c r="J2383" s="24"/>
      <c r="K2383" s="25"/>
      <c r="L2383" s="25"/>
      <c r="M2383" s="25"/>
      <c r="N2383" s="25"/>
      <c r="O2383" s="25"/>
      <c r="P2383" s="25"/>
      <c r="Q2383" s="26"/>
      <c r="R2383" s="25"/>
      <c r="S2383" s="25"/>
      <c r="T2383" s="27">
        <f t="shared" si="186"/>
        <v>0</v>
      </c>
      <c r="U2383" s="27">
        <f t="shared" si="187"/>
        <v>0</v>
      </c>
      <c r="V2383" s="25"/>
      <c r="W2383" s="27" t="str">
        <f t="shared" si="188"/>
        <v/>
      </c>
      <c r="X2383" s="43" t="str">
        <f t="shared" si="189"/>
        <v>OK</v>
      </c>
      <c r="Y2383" s="681" t="str">
        <f t="shared" si="190"/>
        <v/>
      </c>
    </row>
    <row r="2384" spans="1:25" x14ac:dyDescent="0.25">
      <c r="A2384" s="68" t="str">
        <f>'0'!$A$4</f>
        <v>………………..</v>
      </c>
      <c r="B2384" s="341">
        <f>'0'!$A$2</f>
        <v>46112</v>
      </c>
      <c r="C2384" s="341" t="s">
        <v>1246</v>
      </c>
      <c r="D2384" s="22"/>
      <c r="E2384" s="23"/>
      <c r="F2384" s="14"/>
      <c r="G2384" s="23"/>
      <c r="H2384" s="22"/>
      <c r="I2384" s="24"/>
      <c r="J2384" s="24"/>
      <c r="K2384" s="25"/>
      <c r="L2384" s="25"/>
      <c r="M2384" s="25"/>
      <c r="N2384" s="25"/>
      <c r="O2384" s="25"/>
      <c r="P2384" s="25"/>
      <c r="Q2384" s="26"/>
      <c r="R2384" s="25"/>
      <c r="S2384" s="25"/>
      <c r="T2384" s="27">
        <f t="shared" si="186"/>
        <v>0</v>
      </c>
      <c r="U2384" s="27">
        <f t="shared" si="187"/>
        <v>0</v>
      </c>
      <c r="V2384" s="25"/>
      <c r="W2384" s="27" t="str">
        <f t="shared" si="188"/>
        <v/>
      </c>
      <c r="X2384" s="43" t="str">
        <f t="shared" si="189"/>
        <v>OK</v>
      </c>
      <c r="Y2384" s="681" t="str">
        <f t="shared" si="190"/>
        <v/>
      </c>
    </row>
    <row r="2385" spans="1:25" x14ac:dyDescent="0.25">
      <c r="A2385" s="68" t="str">
        <f>'0'!$A$4</f>
        <v>………………..</v>
      </c>
      <c r="B2385" s="341">
        <f>'0'!$A$2</f>
        <v>46112</v>
      </c>
      <c r="C2385" s="341" t="s">
        <v>1246</v>
      </c>
      <c r="D2385" s="22"/>
      <c r="E2385" s="23"/>
      <c r="F2385" s="14"/>
      <c r="G2385" s="23"/>
      <c r="H2385" s="22"/>
      <c r="I2385" s="24"/>
      <c r="J2385" s="24"/>
      <c r="K2385" s="25"/>
      <c r="L2385" s="25"/>
      <c r="M2385" s="25"/>
      <c r="N2385" s="25"/>
      <c r="O2385" s="25"/>
      <c r="P2385" s="25"/>
      <c r="Q2385" s="26"/>
      <c r="R2385" s="25"/>
      <c r="S2385" s="25"/>
      <c r="T2385" s="27">
        <f t="shared" si="186"/>
        <v>0</v>
      </c>
      <c r="U2385" s="27">
        <f t="shared" si="187"/>
        <v>0</v>
      </c>
      <c r="V2385" s="25"/>
      <c r="W2385" s="27" t="str">
        <f t="shared" si="188"/>
        <v/>
      </c>
      <c r="X2385" s="43" t="str">
        <f t="shared" si="189"/>
        <v>OK</v>
      </c>
      <c r="Y2385" s="681" t="str">
        <f t="shared" si="190"/>
        <v/>
      </c>
    </row>
    <row r="2386" spans="1:25" x14ac:dyDescent="0.25">
      <c r="A2386" s="68" t="str">
        <f>'0'!$A$4</f>
        <v>………………..</v>
      </c>
      <c r="B2386" s="341">
        <f>'0'!$A$2</f>
        <v>46112</v>
      </c>
      <c r="C2386" s="341" t="s">
        <v>1246</v>
      </c>
      <c r="D2386" s="22"/>
      <c r="E2386" s="23"/>
      <c r="F2386" s="14"/>
      <c r="G2386" s="23"/>
      <c r="H2386" s="22"/>
      <c r="I2386" s="24"/>
      <c r="J2386" s="24"/>
      <c r="K2386" s="25"/>
      <c r="L2386" s="25"/>
      <c r="M2386" s="25"/>
      <c r="N2386" s="25"/>
      <c r="O2386" s="25"/>
      <c r="P2386" s="25"/>
      <c r="Q2386" s="26"/>
      <c r="R2386" s="25"/>
      <c r="S2386" s="25"/>
      <c r="T2386" s="27">
        <f t="shared" si="186"/>
        <v>0</v>
      </c>
      <c r="U2386" s="27">
        <f t="shared" si="187"/>
        <v>0</v>
      </c>
      <c r="V2386" s="25"/>
      <c r="W2386" s="27" t="str">
        <f t="shared" si="188"/>
        <v/>
      </c>
      <c r="X2386" s="43" t="str">
        <f t="shared" si="189"/>
        <v>OK</v>
      </c>
      <c r="Y2386" s="681" t="str">
        <f t="shared" si="190"/>
        <v/>
      </c>
    </row>
    <row r="2387" spans="1:25" x14ac:dyDescent="0.25">
      <c r="A2387" s="68" t="str">
        <f>'0'!$A$4</f>
        <v>………………..</v>
      </c>
      <c r="B2387" s="341">
        <f>'0'!$A$2</f>
        <v>46112</v>
      </c>
      <c r="C2387" s="341" t="s">
        <v>1246</v>
      </c>
      <c r="D2387" s="22"/>
      <c r="E2387" s="23"/>
      <c r="F2387" s="14"/>
      <c r="G2387" s="23"/>
      <c r="H2387" s="22"/>
      <c r="I2387" s="24"/>
      <c r="J2387" s="24"/>
      <c r="K2387" s="25"/>
      <c r="L2387" s="25"/>
      <c r="M2387" s="25"/>
      <c r="N2387" s="25"/>
      <c r="O2387" s="25"/>
      <c r="P2387" s="25"/>
      <c r="Q2387" s="26"/>
      <c r="R2387" s="25"/>
      <c r="S2387" s="25"/>
      <c r="T2387" s="27">
        <f t="shared" si="186"/>
        <v>0</v>
      </c>
      <c r="U2387" s="27">
        <f t="shared" si="187"/>
        <v>0</v>
      </c>
      <c r="V2387" s="25"/>
      <c r="W2387" s="27" t="str">
        <f t="shared" si="188"/>
        <v/>
      </c>
      <c r="X2387" s="43" t="str">
        <f t="shared" si="189"/>
        <v>OK</v>
      </c>
      <c r="Y2387" s="681" t="str">
        <f t="shared" si="190"/>
        <v/>
      </c>
    </row>
    <row r="2388" spans="1:25" x14ac:dyDescent="0.25">
      <c r="A2388" s="68" t="str">
        <f>'0'!$A$4</f>
        <v>………………..</v>
      </c>
      <c r="B2388" s="341">
        <f>'0'!$A$2</f>
        <v>46112</v>
      </c>
      <c r="C2388" s="341" t="s">
        <v>1246</v>
      </c>
      <c r="D2388" s="22"/>
      <c r="E2388" s="23"/>
      <c r="F2388" s="14"/>
      <c r="G2388" s="23"/>
      <c r="H2388" s="22"/>
      <c r="I2388" s="24"/>
      <c r="J2388" s="24"/>
      <c r="K2388" s="25"/>
      <c r="L2388" s="25"/>
      <c r="M2388" s="25"/>
      <c r="N2388" s="25"/>
      <c r="O2388" s="25"/>
      <c r="P2388" s="25"/>
      <c r="Q2388" s="26"/>
      <c r="R2388" s="25"/>
      <c r="S2388" s="25"/>
      <c r="T2388" s="27">
        <f t="shared" si="186"/>
        <v>0</v>
      </c>
      <c r="U2388" s="27">
        <f t="shared" si="187"/>
        <v>0</v>
      </c>
      <c r="V2388" s="25"/>
      <c r="W2388" s="27" t="str">
        <f t="shared" si="188"/>
        <v/>
      </c>
      <c r="X2388" s="43" t="str">
        <f t="shared" si="189"/>
        <v>OK</v>
      </c>
      <c r="Y2388" s="681" t="str">
        <f t="shared" si="190"/>
        <v/>
      </c>
    </row>
    <row r="2389" spans="1:25" x14ac:dyDescent="0.25">
      <c r="A2389" s="68" t="str">
        <f>'0'!$A$4</f>
        <v>………………..</v>
      </c>
      <c r="B2389" s="341">
        <f>'0'!$A$2</f>
        <v>46112</v>
      </c>
      <c r="C2389" s="341" t="s">
        <v>1246</v>
      </c>
      <c r="D2389" s="22"/>
      <c r="E2389" s="23"/>
      <c r="F2389" s="14"/>
      <c r="G2389" s="23"/>
      <c r="H2389" s="22"/>
      <c r="I2389" s="24"/>
      <c r="J2389" s="24"/>
      <c r="K2389" s="25"/>
      <c r="L2389" s="25"/>
      <c r="M2389" s="25"/>
      <c r="N2389" s="25"/>
      <c r="O2389" s="25"/>
      <c r="P2389" s="25"/>
      <c r="Q2389" s="26"/>
      <c r="R2389" s="25"/>
      <c r="S2389" s="25"/>
      <c r="T2389" s="27">
        <f t="shared" si="186"/>
        <v>0</v>
      </c>
      <c r="U2389" s="27">
        <f t="shared" si="187"/>
        <v>0</v>
      </c>
      <c r="V2389" s="25"/>
      <c r="W2389" s="27" t="str">
        <f t="shared" si="188"/>
        <v/>
      </c>
      <c r="X2389" s="43" t="str">
        <f t="shared" si="189"/>
        <v>OK</v>
      </c>
      <c r="Y2389" s="681" t="str">
        <f t="shared" si="190"/>
        <v/>
      </c>
    </row>
    <row r="2390" spans="1:25" x14ac:dyDescent="0.25">
      <c r="A2390" s="68" t="str">
        <f>'0'!$A$4</f>
        <v>………………..</v>
      </c>
      <c r="B2390" s="341">
        <f>'0'!$A$2</f>
        <v>46112</v>
      </c>
      <c r="C2390" s="341" t="s">
        <v>1246</v>
      </c>
      <c r="D2390" s="22"/>
      <c r="E2390" s="23"/>
      <c r="F2390" s="14"/>
      <c r="G2390" s="23"/>
      <c r="H2390" s="22"/>
      <c r="I2390" s="24"/>
      <c r="J2390" s="24"/>
      <c r="K2390" s="25"/>
      <c r="L2390" s="25"/>
      <c r="M2390" s="25"/>
      <c r="N2390" s="25"/>
      <c r="O2390" s="25"/>
      <c r="P2390" s="25"/>
      <c r="Q2390" s="26"/>
      <c r="R2390" s="25"/>
      <c r="S2390" s="25"/>
      <c r="T2390" s="27">
        <f t="shared" si="186"/>
        <v>0</v>
      </c>
      <c r="U2390" s="27">
        <f t="shared" si="187"/>
        <v>0</v>
      </c>
      <c r="V2390" s="25"/>
      <c r="W2390" s="27" t="str">
        <f t="shared" si="188"/>
        <v/>
      </c>
      <c r="X2390" s="43" t="str">
        <f t="shared" si="189"/>
        <v>OK</v>
      </c>
      <c r="Y2390" s="681" t="str">
        <f t="shared" si="190"/>
        <v/>
      </c>
    </row>
    <row r="2391" spans="1:25" x14ac:dyDescent="0.25">
      <c r="A2391" s="68" t="str">
        <f>'0'!$A$4</f>
        <v>………………..</v>
      </c>
      <c r="B2391" s="341">
        <f>'0'!$A$2</f>
        <v>46112</v>
      </c>
      <c r="C2391" s="341" t="s">
        <v>1246</v>
      </c>
      <c r="D2391" s="22"/>
      <c r="E2391" s="23"/>
      <c r="F2391" s="14"/>
      <c r="G2391" s="23"/>
      <c r="H2391" s="22"/>
      <c r="I2391" s="24"/>
      <c r="J2391" s="24"/>
      <c r="K2391" s="25"/>
      <c r="L2391" s="25"/>
      <c r="M2391" s="25"/>
      <c r="N2391" s="25"/>
      <c r="O2391" s="25"/>
      <c r="P2391" s="25"/>
      <c r="Q2391" s="26"/>
      <c r="R2391" s="25"/>
      <c r="S2391" s="25"/>
      <c r="T2391" s="27">
        <f t="shared" si="186"/>
        <v>0</v>
      </c>
      <c r="U2391" s="27">
        <f t="shared" si="187"/>
        <v>0</v>
      </c>
      <c r="V2391" s="25"/>
      <c r="W2391" s="27" t="str">
        <f t="shared" si="188"/>
        <v/>
      </c>
      <c r="X2391" s="43" t="str">
        <f t="shared" si="189"/>
        <v>OK</v>
      </c>
      <c r="Y2391" s="681" t="str">
        <f t="shared" si="190"/>
        <v/>
      </c>
    </row>
    <row r="2392" spans="1:25" x14ac:dyDescent="0.25">
      <c r="A2392" s="68" t="str">
        <f>'0'!$A$4</f>
        <v>………………..</v>
      </c>
      <c r="B2392" s="341">
        <f>'0'!$A$2</f>
        <v>46112</v>
      </c>
      <c r="C2392" s="341" t="s">
        <v>1246</v>
      </c>
      <c r="D2392" s="22"/>
      <c r="E2392" s="23"/>
      <c r="F2392" s="14"/>
      <c r="G2392" s="23"/>
      <c r="H2392" s="22"/>
      <c r="I2392" s="24"/>
      <c r="J2392" s="24"/>
      <c r="K2392" s="25"/>
      <c r="L2392" s="25"/>
      <c r="M2392" s="25"/>
      <c r="N2392" s="25"/>
      <c r="O2392" s="25"/>
      <c r="P2392" s="25"/>
      <c r="Q2392" s="26"/>
      <c r="R2392" s="25"/>
      <c r="S2392" s="25"/>
      <c r="T2392" s="27">
        <f t="shared" si="186"/>
        <v>0</v>
      </c>
      <c r="U2392" s="27">
        <f t="shared" si="187"/>
        <v>0</v>
      </c>
      <c r="V2392" s="25"/>
      <c r="W2392" s="27" t="str">
        <f t="shared" si="188"/>
        <v/>
      </c>
      <c r="X2392" s="43" t="str">
        <f t="shared" si="189"/>
        <v>OK</v>
      </c>
      <c r="Y2392" s="681" t="str">
        <f t="shared" si="190"/>
        <v/>
      </c>
    </row>
    <row r="2393" spans="1:25" x14ac:dyDescent="0.25">
      <c r="A2393" s="68" t="str">
        <f>'0'!$A$4</f>
        <v>………………..</v>
      </c>
      <c r="B2393" s="341">
        <f>'0'!$A$2</f>
        <v>46112</v>
      </c>
      <c r="C2393" s="341" t="s">
        <v>1246</v>
      </c>
      <c r="D2393" s="22"/>
      <c r="E2393" s="23"/>
      <c r="F2393" s="14"/>
      <c r="G2393" s="23"/>
      <c r="H2393" s="22"/>
      <c r="I2393" s="24"/>
      <c r="J2393" s="24"/>
      <c r="K2393" s="25"/>
      <c r="L2393" s="25"/>
      <c r="M2393" s="25"/>
      <c r="N2393" s="25"/>
      <c r="O2393" s="25"/>
      <c r="P2393" s="25"/>
      <c r="Q2393" s="26"/>
      <c r="R2393" s="25"/>
      <c r="S2393" s="25"/>
      <c r="T2393" s="27">
        <f t="shared" si="186"/>
        <v>0</v>
      </c>
      <c r="U2393" s="27">
        <f t="shared" si="187"/>
        <v>0</v>
      </c>
      <c r="V2393" s="25"/>
      <c r="W2393" s="27" t="str">
        <f t="shared" si="188"/>
        <v/>
      </c>
      <c r="X2393" s="43" t="str">
        <f t="shared" si="189"/>
        <v>OK</v>
      </c>
      <c r="Y2393" s="681" t="str">
        <f t="shared" si="190"/>
        <v/>
      </c>
    </row>
    <row r="2394" spans="1:25" x14ac:dyDescent="0.25">
      <c r="A2394" s="68" t="str">
        <f>'0'!$A$4</f>
        <v>………………..</v>
      </c>
      <c r="B2394" s="341">
        <f>'0'!$A$2</f>
        <v>46112</v>
      </c>
      <c r="C2394" s="341" t="s">
        <v>1246</v>
      </c>
      <c r="D2394" s="22"/>
      <c r="E2394" s="23"/>
      <c r="F2394" s="14"/>
      <c r="G2394" s="23"/>
      <c r="H2394" s="22"/>
      <c r="I2394" s="24"/>
      <c r="J2394" s="24"/>
      <c r="K2394" s="25"/>
      <c r="L2394" s="25"/>
      <c r="M2394" s="25"/>
      <c r="N2394" s="25"/>
      <c r="O2394" s="25"/>
      <c r="P2394" s="25"/>
      <c r="Q2394" s="26"/>
      <c r="R2394" s="25"/>
      <c r="S2394" s="25"/>
      <c r="T2394" s="27">
        <f t="shared" si="186"/>
        <v>0</v>
      </c>
      <c r="U2394" s="27">
        <f t="shared" si="187"/>
        <v>0</v>
      </c>
      <c r="V2394" s="25"/>
      <c r="W2394" s="27" t="str">
        <f t="shared" si="188"/>
        <v/>
      </c>
      <c r="X2394" s="43" t="str">
        <f t="shared" si="189"/>
        <v>OK</v>
      </c>
      <c r="Y2394" s="681" t="str">
        <f t="shared" si="190"/>
        <v/>
      </c>
    </row>
    <row r="2395" spans="1:25" x14ac:dyDescent="0.25">
      <c r="A2395" s="68" t="str">
        <f>'0'!$A$4</f>
        <v>………………..</v>
      </c>
      <c r="B2395" s="341">
        <f>'0'!$A$2</f>
        <v>46112</v>
      </c>
      <c r="C2395" s="341" t="s">
        <v>1246</v>
      </c>
      <c r="D2395" s="22"/>
      <c r="E2395" s="23"/>
      <c r="F2395" s="14"/>
      <c r="G2395" s="23"/>
      <c r="H2395" s="22"/>
      <c r="I2395" s="24"/>
      <c r="J2395" s="24"/>
      <c r="K2395" s="25"/>
      <c r="L2395" s="25"/>
      <c r="M2395" s="25"/>
      <c r="N2395" s="25"/>
      <c r="O2395" s="25"/>
      <c r="P2395" s="25"/>
      <c r="Q2395" s="26"/>
      <c r="R2395" s="25"/>
      <c r="S2395" s="25"/>
      <c r="T2395" s="27">
        <f t="shared" si="186"/>
        <v>0</v>
      </c>
      <c r="U2395" s="27">
        <f t="shared" si="187"/>
        <v>0</v>
      </c>
      <c r="V2395" s="25"/>
      <c r="W2395" s="27" t="str">
        <f t="shared" si="188"/>
        <v/>
      </c>
      <c r="X2395" s="43" t="str">
        <f t="shared" si="189"/>
        <v>OK</v>
      </c>
      <c r="Y2395" s="681" t="str">
        <f t="shared" si="190"/>
        <v/>
      </c>
    </row>
    <row r="2396" spans="1:25" x14ac:dyDescent="0.25">
      <c r="A2396" s="68" t="str">
        <f>'0'!$A$4</f>
        <v>………………..</v>
      </c>
      <c r="B2396" s="341">
        <f>'0'!$A$2</f>
        <v>46112</v>
      </c>
      <c r="C2396" s="341" t="s">
        <v>1246</v>
      </c>
      <c r="D2396" s="22"/>
      <c r="E2396" s="23"/>
      <c r="F2396" s="14"/>
      <c r="G2396" s="23"/>
      <c r="H2396" s="22"/>
      <c r="I2396" s="24"/>
      <c r="J2396" s="24"/>
      <c r="K2396" s="25"/>
      <c r="L2396" s="25"/>
      <c r="M2396" s="25"/>
      <c r="N2396" s="25"/>
      <c r="O2396" s="25"/>
      <c r="P2396" s="25"/>
      <c r="Q2396" s="26"/>
      <c r="R2396" s="25"/>
      <c r="S2396" s="25"/>
      <c r="T2396" s="27">
        <f t="shared" si="186"/>
        <v>0</v>
      </c>
      <c r="U2396" s="27">
        <f t="shared" si="187"/>
        <v>0</v>
      </c>
      <c r="V2396" s="25"/>
      <c r="W2396" s="27" t="str">
        <f t="shared" si="188"/>
        <v/>
      </c>
      <c r="X2396" s="43" t="str">
        <f t="shared" si="189"/>
        <v>OK</v>
      </c>
      <c r="Y2396" s="681" t="str">
        <f t="shared" si="190"/>
        <v/>
      </c>
    </row>
    <row r="2397" spans="1:25" x14ac:dyDescent="0.25">
      <c r="A2397" s="68" t="str">
        <f>'0'!$A$4</f>
        <v>………………..</v>
      </c>
      <c r="B2397" s="341">
        <f>'0'!$A$2</f>
        <v>46112</v>
      </c>
      <c r="C2397" s="341" t="s">
        <v>1246</v>
      </c>
      <c r="D2397" s="22"/>
      <c r="E2397" s="23"/>
      <c r="F2397" s="14"/>
      <c r="G2397" s="23"/>
      <c r="H2397" s="22"/>
      <c r="I2397" s="24"/>
      <c r="J2397" s="24"/>
      <c r="K2397" s="25"/>
      <c r="L2397" s="25"/>
      <c r="M2397" s="25"/>
      <c r="N2397" s="25"/>
      <c r="O2397" s="25"/>
      <c r="P2397" s="25"/>
      <c r="Q2397" s="26"/>
      <c r="R2397" s="25"/>
      <c r="S2397" s="25"/>
      <c r="T2397" s="27">
        <f t="shared" si="186"/>
        <v>0</v>
      </c>
      <c r="U2397" s="27">
        <f t="shared" si="187"/>
        <v>0</v>
      </c>
      <c r="V2397" s="25"/>
      <c r="W2397" s="27" t="str">
        <f t="shared" si="188"/>
        <v/>
      </c>
      <c r="X2397" s="43" t="str">
        <f t="shared" si="189"/>
        <v>OK</v>
      </c>
      <c r="Y2397" s="681" t="str">
        <f t="shared" si="190"/>
        <v/>
      </c>
    </row>
    <row r="2398" spans="1:25" x14ac:dyDescent="0.25">
      <c r="A2398" s="68" t="str">
        <f>'0'!$A$4</f>
        <v>………………..</v>
      </c>
      <c r="B2398" s="341">
        <f>'0'!$A$2</f>
        <v>46112</v>
      </c>
      <c r="C2398" s="341" t="s">
        <v>1246</v>
      </c>
      <c r="D2398" s="22"/>
      <c r="E2398" s="23"/>
      <c r="F2398" s="14"/>
      <c r="G2398" s="23"/>
      <c r="H2398" s="22"/>
      <c r="I2398" s="24"/>
      <c r="J2398" s="24"/>
      <c r="K2398" s="25"/>
      <c r="L2398" s="25"/>
      <c r="M2398" s="25"/>
      <c r="N2398" s="25"/>
      <c r="O2398" s="25"/>
      <c r="P2398" s="25"/>
      <c r="Q2398" s="26"/>
      <c r="R2398" s="25"/>
      <c r="S2398" s="25"/>
      <c r="T2398" s="27">
        <f t="shared" si="186"/>
        <v>0</v>
      </c>
      <c r="U2398" s="27">
        <f t="shared" si="187"/>
        <v>0</v>
      </c>
      <c r="V2398" s="25"/>
      <c r="W2398" s="27" t="str">
        <f t="shared" si="188"/>
        <v/>
      </c>
      <c r="X2398" s="43" t="str">
        <f t="shared" si="189"/>
        <v>OK</v>
      </c>
      <c r="Y2398" s="681" t="str">
        <f t="shared" si="190"/>
        <v/>
      </c>
    </row>
    <row r="2399" spans="1:25" x14ac:dyDescent="0.25">
      <c r="A2399" s="68" t="str">
        <f>'0'!$A$4</f>
        <v>………………..</v>
      </c>
      <c r="B2399" s="341">
        <f>'0'!$A$2</f>
        <v>46112</v>
      </c>
      <c r="C2399" s="341" t="s">
        <v>1246</v>
      </c>
      <c r="D2399" s="22"/>
      <c r="E2399" s="23"/>
      <c r="F2399" s="14"/>
      <c r="G2399" s="23"/>
      <c r="H2399" s="22"/>
      <c r="I2399" s="24"/>
      <c r="J2399" s="24"/>
      <c r="K2399" s="25"/>
      <c r="L2399" s="25"/>
      <c r="M2399" s="25"/>
      <c r="N2399" s="25"/>
      <c r="O2399" s="25"/>
      <c r="P2399" s="25"/>
      <c r="Q2399" s="26"/>
      <c r="R2399" s="25"/>
      <c r="S2399" s="25"/>
      <c r="T2399" s="27">
        <f t="shared" si="186"/>
        <v>0</v>
      </c>
      <c r="U2399" s="27">
        <f t="shared" si="187"/>
        <v>0</v>
      </c>
      <c r="V2399" s="25"/>
      <c r="W2399" s="27" t="str">
        <f t="shared" si="188"/>
        <v/>
      </c>
      <c r="X2399" s="43" t="str">
        <f t="shared" si="189"/>
        <v>OK</v>
      </c>
      <c r="Y2399" s="681" t="str">
        <f t="shared" si="190"/>
        <v/>
      </c>
    </row>
    <row r="2400" spans="1:25" x14ac:dyDescent="0.25">
      <c r="A2400" s="68" t="str">
        <f>'0'!$A$4</f>
        <v>………………..</v>
      </c>
      <c r="B2400" s="341">
        <f>'0'!$A$2</f>
        <v>46112</v>
      </c>
      <c r="C2400" s="341" t="s">
        <v>1246</v>
      </c>
      <c r="D2400" s="22"/>
      <c r="E2400" s="23"/>
      <c r="F2400" s="14"/>
      <c r="G2400" s="23"/>
      <c r="H2400" s="22"/>
      <c r="I2400" s="24"/>
      <c r="J2400" s="24"/>
      <c r="K2400" s="25"/>
      <c r="L2400" s="25"/>
      <c r="M2400" s="25"/>
      <c r="N2400" s="25"/>
      <c r="O2400" s="25"/>
      <c r="P2400" s="25"/>
      <c r="Q2400" s="26"/>
      <c r="R2400" s="25"/>
      <c r="S2400" s="25"/>
      <c r="T2400" s="27">
        <f t="shared" si="186"/>
        <v>0</v>
      </c>
      <c r="U2400" s="27">
        <f t="shared" si="187"/>
        <v>0</v>
      </c>
      <c r="V2400" s="25"/>
      <c r="W2400" s="27" t="str">
        <f t="shared" si="188"/>
        <v/>
      </c>
      <c r="X2400" s="43" t="str">
        <f t="shared" si="189"/>
        <v>OK</v>
      </c>
      <c r="Y2400" s="681" t="str">
        <f t="shared" si="190"/>
        <v/>
      </c>
    </row>
    <row r="2401" spans="1:25" x14ac:dyDescent="0.25">
      <c r="A2401" s="68" t="str">
        <f>'0'!$A$4</f>
        <v>………………..</v>
      </c>
      <c r="B2401" s="341">
        <f>'0'!$A$2</f>
        <v>46112</v>
      </c>
      <c r="C2401" s="341" t="s">
        <v>1246</v>
      </c>
      <c r="D2401" s="22"/>
      <c r="E2401" s="23"/>
      <c r="F2401" s="14"/>
      <c r="G2401" s="23"/>
      <c r="H2401" s="22"/>
      <c r="I2401" s="24"/>
      <c r="J2401" s="24"/>
      <c r="K2401" s="25"/>
      <c r="L2401" s="25"/>
      <c r="M2401" s="25"/>
      <c r="N2401" s="25"/>
      <c r="O2401" s="25"/>
      <c r="P2401" s="25"/>
      <c r="Q2401" s="26"/>
      <c r="R2401" s="25"/>
      <c r="S2401" s="25"/>
      <c r="T2401" s="27">
        <f t="shared" si="186"/>
        <v>0</v>
      </c>
      <c r="U2401" s="27">
        <f t="shared" si="187"/>
        <v>0</v>
      </c>
      <c r="V2401" s="25"/>
      <c r="W2401" s="27" t="str">
        <f t="shared" si="188"/>
        <v/>
      </c>
      <c r="X2401" s="43" t="str">
        <f t="shared" si="189"/>
        <v>OK</v>
      </c>
      <c r="Y2401" s="681" t="str">
        <f t="shared" si="190"/>
        <v/>
      </c>
    </row>
    <row r="2402" spans="1:25" x14ac:dyDescent="0.25">
      <c r="A2402" s="68" t="str">
        <f>'0'!$A$4</f>
        <v>………………..</v>
      </c>
      <c r="B2402" s="341">
        <f>'0'!$A$2</f>
        <v>46112</v>
      </c>
      <c r="C2402" s="341" t="s">
        <v>1246</v>
      </c>
      <c r="D2402" s="22"/>
      <c r="E2402" s="23"/>
      <c r="F2402" s="14"/>
      <c r="G2402" s="23"/>
      <c r="H2402" s="22"/>
      <c r="I2402" s="24"/>
      <c r="J2402" s="24"/>
      <c r="K2402" s="25"/>
      <c r="L2402" s="25"/>
      <c r="M2402" s="25"/>
      <c r="N2402" s="25"/>
      <c r="O2402" s="25"/>
      <c r="P2402" s="25"/>
      <c r="Q2402" s="26"/>
      <c r="R2402" s="25"/>
      <c r="S2402" s="25"/>
      <c r="T2402" s="27">
        <f t="shared" si="186"/>
        <v>0</v>
      </c>
      <c r="U2402" s="27">
        <f t="shared" si="187"/>
        <v>0</v>
      </c>
      <c r="V2402" s="25"/>
      <c r="W2402" s="27" t="str">
        <f t="shared" si="188"/>
        <v/>
      </c>
      <c r="X2402" s="43" t="str">
        <f t="shared" si="189"/>
        <v>OK</v>
      </c>
      <c r="Y2402" s="681" t="str">
        <f t="shared" si="190"/>
        <v/>
      </c>
    </row>
    <row r="2403" spans="1:25" x14ac:dyDescent="0.25">
      <c r="A2403" s="68" t="str">
        <f>'0'!$A$4</f>
        <v>………………..</v>
      </c>
      <c r="B2403" s="341">
        <f>'0'!$A$2</f>
        <v>46112</v>
      </c>
      <c r="C2403" s="341" t="s">
        <v>1246</v>
      </c>
      <c r="D2403" s="22"/>
      <c r="E2403" s="23"/>
      <c r="F2403" s="14"/>
      <c r="G2403" s="23"/>
      <c r="H2403" s="22"/>
      <c r="I2403" s="24"/>
      <c r="J2403" s="24"/>
      <c r="K2403" s="25"/>
      <c r="L2403" s="25"/>
      <c r="M2403" s="25"/>
      <c r="N2403" s="25"/>
      <c r="O2403" s="25"/>
      <c r="P2403" s="25"/>
      <c r="Q2403" s="26"/>
      <c r="R2403" s="25"/>
      <c r="S2403" s="25"/>
      <c r="T2403" s="27">
        <f t="shared" si="186"/>
        <v>0</v>
      </c>
      <c r="U2403" s="27">
        <f t="shared" si="187"/>
        <v>0</v>
      </c>
      <c r="V2403" s="25"/>
      <c r="W2403" s="27" t="str">
        <f t="shared" si="188"/>
        <v/>
      </c>
      <c r="X2403" s="43" t="str">
        <f t="shared" si="189"/>
        <v>OK</v>
      </c>
      <c r="Y2403" s="681" t="str">
        <f t="shared" si="190"/>
        <v/>
      </c>
    </row>
    <row r="2404" spans="1:25" x14ac:dyDescent="0.25">
      <c r="A2404" s="68" t="str">
        <f>'0'!$A$4</f>
        <v>………………..</v>
      </c>
      <c r="B2404" s="341">
        <f>'0'!$A$2</f>
        <v>46112</v>
      </c>
      <c r="C2404" s="341" t="s">
        <v>1246</v>
      </c>
      <c r="D2404" s="22"/>
      <c r="E2404" s="23"/>
      <c r="F2404" s="14"/>
      <c r="G2404" s="23"/>
      <c r="H2404" s="22"/>
      <c r="I2404" s="24"/>
      <c r="J2404" s="24"/>
      <c r="K2404" s="25"/>
      <c r="L2404" s="25"/>
      <c r="M2404" s="25"/>
      <c r="N2404" s="25"/>
      <c r="O2404" s="25"/>
      <c r="P2404" s="25"/>
      <c r="Q2404" s="26"/>
      <c r="R2404" s="25"/>
      <c r="S2404" s="25"/>
      <c r="T2404" s="27">
        <f t="shared" si="186"/>
        <v>0</v>
      </c>
      <c r="U2404" s="27">
        <f t="shared" si="187"/>
        <v>0</v>
      </c>
      <c r="V2404" s="25"/>
      <c r="W2404" s="27" t="str">
        <f t="shared" si="188"/>
        <v/>
      </c>
      <c r="X2404" s="43" t="str">
        <f t="shared" si="189"/>
        <v>OK</v>
      </c>
      <c r="Y2404" s="681" t="str">
        <f t="shared" si="190"/>
        <v/>
      </c>
    </row>
    <row r="2405" spans="1:25" x14ac:dyDescent="0.25">
      <c r="A2405" s="68" t="str">
        <f>'0'!$A$4</f>
        <v>………………..</v>
      </c>
      <c r="B2405" s="341">
        <f>'0'!$A$2</f>
        <v>46112</v>
      </c>
      <c r="C2405" s="341" t="s">
        <v>1246</v>
      </c>
      <c r="D2405" s="22"/>
      <c r="E2405" s="23"/>
      <c r="F2405" s="14"/>
      <c r="G2405" s="23"/>
      <c r="H2405" s="22"/>
      <c r="I2405" s="24"/>
      <c r="J2405" s="24"/>
      <c r="K2405" s="25"/>
      <c r="L2405" s="25"/>
      <c r="M2405" s="25"/>
      <c r="N2405" s="25"/>
      <c r="O2405" s="25"/>
      <c r="P2405" s="25"/>
      <c r="Q2405" s="26"/>
      <c r="R2405" s="25"/>
      <c r="S2405" s="25"/>
      <c r="T2405" s="27">
        <f t="shared" si="186"/>
        <v>0</v>
      </c>
      <c r="U2405" s="27">
        <f t="shared" si="187"/>
        <v>0</v>
      </c>
      <c r="V2405" s="25"/>
      <c r="W2405" s="27" t="str">
        <f t="shared" si="188"/>
        <v/>
      </c>
      <c r="X2405" s="43" t="str">
        <f t="shared" si="189"/>
        <v>OK</v>
      </c>
      <c r="Y2405" s="681" t="str">
        <f t="shared" si="190"/>
        <v/>
      </c>
    </row>
    <row r="2406" spans="1:25" x14ac:dyDescent="0.25">
      <c r="A2406" s="68" t="str">
        <f>'0'!$A$4</f>
        <v>………………..</v>
      </c>
      <c r="B2406" s="341">
        <f>'0'!$A$2</f>
        <v>46112</v>
      </c>
      <c r="C2406" s="341" t="s">
        <v>1246</v>
      </c>
      <c r="D2406" s="22"/>
      <c r="E2406" s="23"/>
      <c r="F2406" s="14"/>
      <c r="G2406" s="23"/>
      <c r="H2406" s="22"/>
      <c r="I2406" s="24"/>
      <c r="J2406" s="24"/>
      <c r="K2406" s="25"/>
      <c r="L2406" s="25"/>
      <c r="M2406" s="25"/>
      <c r="N2406" s="25"/>
      <c r="O2406" s="25"/>
      <c r="P2406" s="25"/>
      <c r="Q2406" s="26"/>
      <c r="R2406" s="25"/>
      <c r="S2406" s="25"/>
      <c r="T2406" s="27">
        <f t="shared" si="186"/>
        <v>0</v>
      </c>
      <c r="U2406" s="27">
        <f t="shared" si="187"/>
        <v>0</v>
      </c>
      <c r="V2406" s="25"/>
      <c r="W2406" s="27" t="str">
        <f t="shared" si="188"/>
        <v/>
      </c>
      <c r="X2406" s="43" t="str">
        <f t="shared" si="189"/>
        <v>OK</v>
      </c>
      <c r="Y2406" s="681" t="str">
        <f t="shared" si="190"/>
        <v/>
      </c>
    </row>
    <row r="2407" spans="1:25" x14ac:dyDescent="0.25">
      <c r="A2407" s="68" t="str">
        <f>'0'!$A$4</f>
        <v>………………..</v>
      </c>
      <c r="B2407" s="341">
        <f>'0'!$A$2</f>
        <v>46112</v>
      </c>
      <c r="C2407" s="341" t="s">
        <v>1246</v>
      </c>
      <c r="D2407" s="22"/>
      <c r="E2407" s="23"/>
      <c r="F2407" s="14"/>
      <c r="G2407" s="23"/>
      <c r="H2407" s="22"/>
      <c r="I2407" s="24"/>
      <c r="J2407" s="24"/>
      <c r="K2407" s="25"/>
      <c r="L2407" s="25"/>
      <c r="M2407" s="25"/>
      <c r="N2407" s="25"/>
      <c r="O2407" s="25"/>
      <c r="P2407" s="25"/>
      <c r="Q2407" s="26"/>
      <c r="R2407" s="25"/>
      <c r="S2407" s="25"/>
      <c r="T2407" s="27">
        <f t="shared" si="186"/>
        <v>0</v>
      </c>
      <c r="U2407" s="27">
        <f t="shared" si="187"/>
        <v>0</v>
      </c>
      <c r="V2407" s="25"/>
      <c r="W2407" s="27" t="str">
        <f t="shared" si="188"/>
        <v/>
      </c>
      <c r="X2407" s="43" t="str">
        <f t="shared" si="189"/>
        <v>OK</v>
      </c>
      <c r="Y2407" s="681" t="str">
        <f t="shared" si="190"/>
        <v/>
      </c>
    </row>
    <row r="2408" spans="1:25" x14ac:dyDescent="0.25">
      <c r="A2408" s="68" t="str">
        <f>'0'!$A$4</f>
        <v>………………..</v>
      </c>
      <c r="B2408" s="341">
        <f>'0'!$A$2</f>
        <v>46112</v>
      </c>
      <c r="C2408" s="341" t="s">
        <v>1246</v>
      </c>
      <c r="D2408" s="22"/>
      <c r="E2408" s="23"/>
      <c r="F2408" s="14"/>
      <c r="G2408" s="23"/>
      <c r="H2408" s="22"/>
      <c r="I2408" s="24"/>
      <c r="J2408" s="24"/>
      <c r="K2408" s="25"/>
      <c r="L2408" s="25"/>
      <c r="M2408" s="25"/>
      <c r="N2408" s="25"/>
      <c r="O2408" s="25"/>
      <c r="P2408" s="25"/>
      <c r="Q2408" s="26"/>
      <c r="R2408" s="25"/>
      <c r="S2408" s="25"/>
      <c r="T2408" s="27">
        <f t="shared" si="186"/>
        <v>0</v>
      </c>
      <c r="U2408" s="27">
        <f t="shared" si="187"/>
        <v>0</v>
      </c>
      <c r="V2408" s="25"/>
      <c r="W2408" s="27" t="str">
        <f t="shared" si="188"/>
        <v/>
      </c>
      <c r="X2408" s="43" t="str">
        <f t="shared" si="189"/>
        <v>OK</v>
      </c>
      <c r="Y2408" s="681" t="str">
        <f t="shared" si="190"/>
        <v/>
      </c>
    </row>
    <row r="2409" spans="1:25" x14ac:dyDescent="0.25">
      <c r="A2409" s="68" t="str">
        <f>'0'!$A$4</f>
        <v>………………..</v>
      </c>
      <c r="B2409" s="341">
        <f>'0'!$A$2</f>
        <v>46112</v>
      </c>
      <c r="C2409" s="341" t="s">
        <v>1246</v>
      </c>
      <c r="D2409" s="22"/>
      <c r="E2409" s="23"/>
      <c r="F2409" s="14"/>
      <c r="G2409" s="23"/>
      <c r="H2409" s="22"/>
      <c r="I2409" s="24"/>
      <c r="J2409" s="24"/>
      <c r="K2409" s="25"/>
      <c r="L2409" s="25"/>
      <c r="M2409" s="25"/>
      <c r="N2409" s="25"/>
      <c r="O2409" s="25"/>
      <c r="P2409" s="25"/>
      <c r="Q2409" s="26"/>
      <c r="R2409" s="25"/>
      <c r="S2409" s="25"/>
      <c r="T2409" s="27">
        <f t="shared" si="186"/>
        <v>0</v>
      </c>
      <c r="U2409" s="27">
        <f t="shared" si="187"/>
        <v>0</v>
      </c>
      <c r="V2409" s="25"/>
      <c r="W2409" s="27" t="str">
        <f t="shared" si="188"/>
        <v/>
      </c>
      <c r="X2409" s="43" t="str">
        <f t="shared" si="189"/>
        <v>OK</v>
      </c>
      <c r="Y2409" s="681" t="str">
        <f t="shared" si="190"/>
        <v/>
      </c>
    </row>
    <row r="2410" spans="1:25" x14ac:dyDescent="0.25">
      <c r="A2410" s="68" t="str">
        <f>'0'!$A$4</f>
        <v>………………..</v>
      </c>
      <c r="B2410" s="341">
        <f>'0'!$A$2</f>
        <v>46112</v>
      </c>
      <c r="C2410" s="341" t="s">
        <v>1246</v>
      </c>
      <c r="D2410" s="22"/>
      <c r="E2410" s="23"/>
      <c r="F2410" s="14"/>
      <c r="G2410" s="23"/>
      <c r="H2410" s="22"/>
      <c r="I2410" s="24"/>
      <c r="J2410" s="24"/>
      <c r="K2410" s="25"/>
      <c r="L2410" s="25"/>
      <c r="M2410" s="25"/>
      <c r="N2410" s="25"/>
      <c r="O2410" s="25"/>
      <c r="P2410" s="25"/>
      <c r="Q2410" s="26"/>
      <c r="R2410" s="25"/>
      <c r="S2410" s="25"/>
      <c r="T2410" s="27">
        <f t="shared" si="186"/>
        <v>0</v>
      </c>
      <c r="U2410" s="27">
        <f t="shared" si="187"/>
        <v>0</v>
      </c>
      <c r="V2410" s="25"/>
      <c r="W2410" s="27" t="str">
        <f t="shared" si="188"/>
        <v/>
      </c>
      <c r="X2410" s="43" t="str">
        <f t="shared" si="189"/>
        <v>OK</v>
      </c>
      <c r="Y2410" s="681" t="str">
        <f t="shared" si="190"/>
        <v/>
      </c>
    </row>
    <row r="2411" spans="1:25" x14ac:dyDescent="0.25">
      <c r="A2411" s="68" t="str">
        <f>'0'!$A$4</f>
        <v>………………..</v>
      </c>
      <c r="B2411" s="341">
        <f>'0'!$A$2</f>
        <v>46112</v>
      </c>
      <c r="C2411" s="341" t="s">
        <v>1246</v>
      </c>
      <c r="D2411" s="22"/>
      <c r="E2411" s="23"/>
      <c r="F2411" s="14"/>
      <c r="G2411" s="23"/>
      <c r="H2411" s="22"/>
      <c r="I2411" s="24"/>
      <c r="J2411" s="24"/>
      <c r="K2411" s="25"/>
      <c r="L2411" s="25"/>
      <c r="M2411" s="25"/>
      <c r="N2411" s="25"/>
      <c r="O2411" s="25"/>
      <c r="P2411" s="25"/>
      <c r="Q2411" s="26"/>
      <c r="R2411" s="25"/>
      <c r="S2411" s="25"/>
      <c r="T2411" s="27">
        <f t="shared" si="186"/>
        <v>0</v>
      </c>
      <c r="U2411" s="27">
        <f t="shared" si="187"/>
        <v>0</v>
      </c>
      <c r="V2411" s="25"/>
      <c r="W2411" s="27" t="str">
        <f t="shared" si="188"/>
        <v/>
      </c>
      <c r="X2411" s="43" t="str">
        <f t="shared" si="189"/>
        <v>OK</v>
      </c>
      <c r="Y2411" s="681" t="str">
        <f t="shared" si="190"/>
        <v/>
      </c>
    </row>
    <row r="2412" spans="1:25" x14ac:dyDescent="0.25">
      <c r="A2412" s="68" t="str">
        <f>'0'!$A$4</f>
        <v>………………..</v>
      </c>
      <c r="B2412" s="341">
        <f>'0'!$A$2</f>
        <v>46112</v>
      </c>
      <c r="C2412" s="341" t="s">
        <v>1246</v>
      </c>
      <c r="D2412" s="22"/>
      <c r="E2412" s="23"/>
      <c r="F2412" s="14"/>
      <c r="G2412" s="23"/>
      <c r="H2412" s="22"/>
      <c r="I2412" s="24"/>
      <c r="J2412" s="24"/>
      <c r="K2412" s="25"/>
      <c r="L2412" s="25"/>
      <c r="M2412" s="25"/>
      <c r="N2412" s="25"/>
      <c r="O2412" s="25"/>
      <c r="P2412" s="25"/>
      <c r="Q2412" s="26"/>
      <c r="R2412" s="25"/>
      <c r="S2412" s="25"/>
      <c r="T2412" s="27">
        <f t="shared" si="186"/>
        <v>0</v>
      </c>
      <c r="U2412" s="27">
        <f t="shared" si="187"/>
        <v>0</v>
      </c>
      <c r="V2412" s="25"/>
      <c r="W2412" s="27" t="str">
        <f t="shared" si="188"/>
        <v/>
      </c>
      <c r="X2412" s="43" t="str">
        <f t="shared" si="189"/>
        <v>OK</v>
      </c>
      <c r="Y2412" s="681" t="str">
        <f t="shared" si="190"/>
        <v/>
      </c>
    </row>
    <row r="2413" spans="1:25" x14ac:dyDescent="0.25">
      <c r="A2413" s="68" t="str">
        <f>'0'!$A$4</f>
        <v>………………..</v>
      </c>
      <c r="B2413" s="341">
        <f>'0'!$A$2</f>
        <v>46112</v>
      </c>
      <c r="C2413" s="341" t="s">
        <v>1246</v>
      </c>
      <c r="D2413" s="22"/>
      <c r="E2413" s="23"/>
      <c r="F2413" s="14"/>
      <c r="G2413" s="23"/>
      <c r="H2413" s="22"/>
      <c r="I2413" s="24"/>
      <c r="J2413" s="24"/>
      <c r="K2413" s="25"/>
      <c r="L2413" s="25"/>
      <c r="M2413" s="25"/>
      <c r="N2413" s="25"/>
      <c r="O2413" s="25"/>
      <c r="P2413" s="25"/>
      <c r="Q2413" s="26"/>
      <c r="R2413" s="25"/>
      <c r="S2413" s="25"/>
      <c r="T2413" s="27">
        <f t="shared" si="186"/>
        <v>0</v>
      </c>
      <c r="U2413" s="27">
        <f t="shared" si="187"/>
        <v>0</v>
      </c>
      <c r="V2413" s="25"/>
      <c r="W2413" s="27" t="str">
        <f t="shared" si="188"/>
        <v/>
      </c>
      <c r="X2413" s="43" t="str">
        <f t="shared" si="189"/>
        <v>OK</v>
      </c>
      <c r="Y2413" s="681" t="str">
        <f t="shared" si="190"/>
        <v/>
      </c>
    </row>
    <row r="2414" spans="1:25" x14ac:dyDescent="0.25">
      <c r="A2414" s="68" t="str">
        <f>'0'!$A$4</f>
        <v>………………..</v>
      </c>
      <c r="B2414" s="341">
        <f>'0'!$A$2</f>
        <v>46112</v>
      </c>
      <c r="C2414" s="341" t="s">
        <v>1246</v>
      </c>
      <c r="D2414" s="22"/>
      <c r="E2414" s="23"/>
      <c r="F2414" s="14"/>
      <c r="G2414" s="23"/>
      <c r="H2414" s="22"/>
      <c r="I2414" s="24"/>
      <c r="J2414" s="24"/>
      <c r="K2414" s="25"/>
      <c r="L2414" s="25"/>
      <c r="M2414" s="25"/>
      <c r="N2414" s="25"/>
      <c r="O2414" s="25"/>
      <c r="P2414" s="25"/>
      <c r="Q2414" s="26"/>
      <c r="R2414" s="25"/>
      <c r="S2414" s="25"/>
      <c r="T2414" s="27">
        <f t="shared" si="186"/>
        <v>0</v>
      </c>
      <c r="U2414" s="27">
        <f t="shared" si="187"/>
        <v>0</v>
      </c>
      <c r="V2414" s="25"/>
      <c r="W2414" s="27" t="str">
        <f t="shared" si="188"/>
        <v/>
      </c>
      <c r="X2414" s="43" t="str">
        <f t="shared" si="189"/>
        <v>OK</v>
      </c>
      <c r="Y2414" s="681" t="str">
        <f t="shared" si="190"/>
        <v/>
      </c>
    </row>
    <row r="2415" spans="1:25" x14ac:dyDescent="0.25">
      <c r="A2415" s="68" t="str">
        <f>'0'!$A$4</f>
        <v>………………..</v>
      </c>
      <c r="B2415" s="341">
        <f>'0'!$A$2</f>
        <v>46112</v>
      </c>
      <c r="C2415" s="341" t="s">
        <v>1246</v>
      </c>
      <c r="D2415" s="22"/>
      <c r="E2415" s="23"/>
      <c r="F2415" s="14"/>
      <c r="G2415" s="23"/>
      <c r="H2415" s="22"/>
      <c r="I2415" s="24"/>
      <c r="J2415" s="24"/>
      <c r="K2415" s="25"/>
      <c r="L2415" s="25"/>
      <c r="M2415" s="25"/>
      <c r="N2415" s="25"/>
      <c r="O2415" s="25"/>
      <c r="P2415" s="25"/>
      <c r="Q2415" s="26"/>
      <c r="R2415" s="25"/>
      <c r="S2415" s="25"/>
      <c r="T2415" s="27">
        <f t="shared" si="186"/>
        <v>0</v>
      </c>
      <c r="U2415" s="27">
        <f t="shared" si="187"/>
        <v>0</v>
      </c>
      <c r="V2415" s="25"/>
      <c r="W2415" s="27" t="str">
        <f t="shared" si="188"/>
        <v/>
      </c>
      <c r="X2415" s="43" t="str">
        <f t="shared" si="189"/>
        <v>OK</v>
      </c>
      <c r="Y2415" s="681" t="str">
        <f t="shared" si="190"/>
        <v/>
      </c>
    </row>
    <row r="2416" spans="1:25" x14ac:dyDescent="0.25">
      <c r="A2416" s="68" t="str">
        <f>'0'!$A$4</f>
        <v>………………..</v>
      </c>
      <c r="B2416" s="341">
        <f>'0'!$A$2</f>
        <v>46112</v>
      </c>
      <c r="C2416" s="341" t="s">
        <v>1246</v>
      </c>
      <c r="D2416" s="22"/>
      <c r="E2416" s="23"/>
      <c r="F2416" s="14"/>
      <c r="G2416" s="23"/>
      <c r="H2416" s="22"/>
      <c r="I2416" s="24"/>
      <c r="J2416" s="24"/>
      <c r="K2416" s="25"/>
      <c r="L2416" s="25"/>
      <c r="M2416" s="25"/>
      <c r="N2416" s="25"/>
      <c r="O2416" s="25"/>
      <c r="P2416" s="25"/>
      <c r="Q2416" s="26"/>
      <c r="R2416" s="25"/>
      <c r="S2416" s="25"/>
      <c r="T2416" s="27">
        <f t="shared" si="186"/>
        <v>0</v>
      </c>
      <c r="U2416" s="27">
        <f t="shared" si="187"/>
        <v>0</v>
      </c>
      <c r="V2416" s="25"/>
      <c r="W2416" s="27" t="str">
        <f t="shared" si="188"/>
        <v/>
      </c>
      <c r="X2416" s="43" t="str">
        <f t="shared" si="189"/>
        <v>OK</v>
      </c>
      <c r="Y2416" s="681" t="str">
        <f t="shared" si="190"/>
        <v/>
      </c>
    </row>
    <row r="2417" spans="1:25" x14ac:dyDescent="0.25">
      <c r="A2417" s="68" t="str">
        <f>'0'!$A$4</f>
        <v>………………..</v>
      </c>
      <c r="B2417" s="341">
        <f>'0'!$A$2</f>
        <v>46112</v>
      </c>
      <c r="C2417" s="341" t="s">
        <v>1246</v>
      </c>
      <c r="D2417" s="22"/>
      <c r="E2417" s="23"/>
      <c r="F2417" s="14"/>
      <c r="G2417" s="23"/>
      <c r="H2417" s="22"/>
      <c r="I2417" s="24"/>
      <c r="J2417" s="24"/>
      <c r="K2417" s="25"/>
      <c r="L2417" s="25"/>
      <c r="M2417" s="25"/>
      <c r="N2417" s="25"/>
      <c r="O2417" s="25"/>
      <c r="P2417" s="25"/>
      <c r="Q2417" s="26"/>
      <c r="R2417" s="25"/>
      <c r="S2417" s="25"/>
      <c r="T2417" s="27">
        <f t="shared" si="186"/>
        <v>0</v>
      </c>
      <c r="U2417" s="27">
        <f t="shared" si="187"/>
        <v>0</v>
      </c>
      <c r="V2417" s="25"/>
      <c r="W2417" s="27" t="str">
        <f t="shared" si="188"/>
        <v/>
      </c>
      <c r="X2417" s="43" t="str">
        <f t="shared" si="189"/>
        <v>OK</v>
      </c>
      <c r="Y2417" s="681" t="str">
        <f t="shared" si="190"/>
        <v/>
      </c>
    </row>
    <row r="2418" spans="1:25" x14ac:dyDescent="0.25">
      <c r="A2418" s="68" t="str">
        <f>'0'!$A$4</f>
        <v>………………..</v>
      </c>
      <c r="B2418" s="341">
        <f>'0'!$A$2</f>
        <v>46112</v>
      </c>
      <c r="C2418" s="341" t="s">
        <v>1246</v>
      </c>
      <c r="D2418" s="22"/>
      <c r="E2418" s="23"/>
      <c r="F2418" s="14"/>
      <c r="G2418" s="23"/>
      <c r="H2418" s="22"/>
      <c r="I2418" s="24"/>
      <c r="J2418" s="24"/>
      <c r="K2418" s="25"/>
      <c r="L2418" s="25"/>
      <c r="M2418" s="25"/>
      <c r="N2418" s="25"/>
      <c r="O2418" s="25"/>
      <c r="P2418" s="25"/>
      <c r="Q2418" s="26"/>
      <c r="R2418" s="25"/>
      <c r="S2418" s="25"/>
      <c r="T2418" s="27">
        <f t="shared" si="186"/>
        <v>0</v>
      </c>
      <c r="U2418" s="27">
        <f t="shared" si="187"/>
        <v>0</v>
      </c>
      <c r="V2418" s="25"/>
      <c r="W2418" s="27" t="str">
        <f t="shared" si="188"/>
        <v/>
      </c>
      <c r="X2418" s="43" t="str">
        <f t="shared" si="189"/>
        <v>OK</v>
      </c>
      <c r="Y2418" s="681" t="str">
        <f t="shared" si="190"/>
        <v/>
      </c>
    </row>
    <row r="2419" spans="1:25" x14ac:dyDescent="0.25">
      <c r="A2419" s="68" t="str">
        <f>'0'!$A$4</f>
        <v>………………..</v>
      </c>
      <c r="B2419" s="341">
        <f>'0'!$A$2</f>
        <v>46112</v>
      </c>
      <c r="C2419" s="341" t="s">
        <v>1246</v>
      </c>
      <c r="D2419" s="22"/>
      <c r="E2419" s="23"/>
      <c r="F2419" s="14"/>
      <c r="G2419" s="23"/>
      <c r="H2419" s="22"/>
      <c r="I2419" s="24"/>
      <c r="J2419" s="24"/>
      <c r="K2419" s="25"/>
      <c r="L2419" s="25"/>
      <c r="M2419" s="25"/>
      <c r="N2419" s="25"/>
      <c r="O2419" s="25"/>
      <c r="P2419" s="25"/>
      <c r="Q2419" s="26"/>
      <c r="R2419" s="25"/>
      <c r="S2419" s="25"/>
      <c r="T2419" s="27">
        <f t="shared" si="186"/>
        <v>0</v>
      </c>
      <c r="U2419" s="27">
        <f t="shared" si="187"/>
        <v>0</v>
      </c>
      <c r="V2419" s="25"/>
      <c r="W2419" s="27" t="str">
        <f t="shared" si="188"/>
        <v/>
      </c>
      <c r="X2419" s="43" t="str">
        <f t="shared" si="189"/>
        <v>OK</v>
      </c>
      <c r="Y2419" s="681" t="str">
        <f t="shared" si="190"/>
        <v/>
      </c>
    </row>
    <row r="2420" spans="1:25" x14ac:dyDescent="0.25">
      <c r="A2420" s="68" t="str">
        <f>'0'!$A$4</f>
        <v>………………..</v>
      </c>
      <c r="B2420" s="341">
        <f>'0'!$A$2</f>
        <v>46112</v>
      </c>
      <c r="C2420" s="341" t="s">
        <v>1246</v>
      </c>
      <c r="D2420" s="22"/>
      <c r="E2420" s="23"/>
      <c r="F2420" s="14"/>
      <c r="G2420" s="23"/>
      <c r="H2420" s="22"/>
      <c r="I2420" s="24"/>
      <c r="J2420" s="24"/>
      <c r="K2420" s="25"/>
      <c r="L2420" s="25"/>
      <c r="M2420" s="25"/>
      <c r="N2420" s="25"/>
      <c r="O2420" s="25"/>
      <c r="P2420" s="25"/>
      <c r="Q2420" s="26"/>
      <c r="R2420" s="25"/>
      <c r="S2420" s="25"/>
      <c r="T2420" s="27">
        <f t="shared" si="186"/>
        <v>0</v>
      </c>
      <c r="U2420" s="27">
        <f t="shared" si="187"/>
        <v>0</v>
      </c>
      <c r="V2420" s="25"/>
      <c r="W2420" s="27" t="str">
        <f t="shared" si="188"/>
        <v/>
      </c>
      <c r="X2420" s="43" t="str">
        <f t="shared" si="189"/>
        <v>OK</v>
      </c>
      <c r="Y2420" s="681" t="str">
        <f t="shared" si="190"/>
        <v/>
      </c>
    </row>
    <row r="2421" spans="1:25" x14ac:dyDescent="0.25">
      <c r="A2421" s="68" t="str">
        <f>'0'!$A$4</f>
        <v>………………..</v>
      </c>
      <c r="B2421" s="341">
        <f>'0'!$A$2</f>
        <v>46112</v>
      </c>
      <c r="C2421" s="341" t="s">
        <v>1246</v>
      </c>
      <c r="D2421" s="22"/>
      <c r="E2421" s="23"/>
      <c r="F2421" s="14"/>
      <c r="G2421" s="23"/>
      <c r="H2421" s="22"/>
      <c r="I2421" s="24"/>
      <c r="J2421" s="24"/>
      <c r="K2421" s="25"/>
      <c r="L2421" s="25"/>
      <c r="M2421" s="25"/>
      <c r="N2421" s="25"/>
      <c r="O2421" s="25"/>
      <c r="P2421" s="25"/>
      <c r="Q2421" s="26"/>
      <c r="R2421" s="25"/>
      <c r="S2421" s="25"/>
      <c r="T2421" s="27">
        <f t="shared" si="186"/>
        <v>0</v>
      </c>
      <c r="U2421" s="27">
        <f t="shared" si="187"/>
        <v>0</v>
      </c>
      <c r="V2421" s="25"/>
      <c r="W2421" s="27" t="str">
        <f t="shared" si="188"/>
        <v/>
      </c>
      <c r="X2421" s="43" t="str">
        <f t="shared" si="189"/>
        <v>OK</v>
      </c>
      <c r="Y2421" s="681" t="str">
        <f t="shared" si="190"/>
        <v/>
      </c>
    </row>
    <row r="2422" spans="1:25" x14ac:dyDescent="0.25">
      <c r="A2422" s="68" t="str">
        <f>'0'!$A$4</f>
        <v>………………..</v>
      </c>
      <c r="B2422" s="341">
        <f>'0'!$A$2</f>
        <v>46112</v>
      </c>
      <c r="C2422" s="341" t="s">
        <v>1246</v>
      </c>
      <c r="D2422" s="22"/>
      <c r="E2422" s="23"/>
      <c r="F2422" s="14"/>
      <c r="G2422" s="23"/>
      <c r="H2422" s="22"/>
      <c r="I2422" s="24"/>
      <c r="J2422" s="24"/>
      <c r="K2422" s="25"/>
      <c r="L2422" s="25"/>
      <c r="M2422" s="25"/>
      <c r="N2422" s="25"/>
      <c r="O2422" s="25"/>
      <c r="P2422" s="25"/>
      <c r="Q2422" s="26"/>
      <c r="R2422" s="25"/>
      <c r="S2422" s="25"/>
      <c r="T2422" s="27">
        <f t="shared" si="186"/>
        <v>0</v>
      </c>
      <c r="U2422" s="27">
        <f t="shared" si="187"/>
        <v>0</v>
      </c>
      <c r="V2422" s="25"/>
      <c r="W2422" s="27" t="str">
        <f t="shared" si="188"/>
        <v/>
      </c>
      <c r="X2422" s="43" t="str">
        <f t="shared" si="189"/>
        <v>OK</v>
      </c>
      <c r="Y2422" s="681" t="str">
        <f t="shared" si="190"/>
        <v/>
      </c>
    </row>
    <row r="2423" spans="1:25" x14ac:dyDescent="0.25">
      <c r="A2423" s="68" t="str">
        <f>'0'!$A$4</f>
        <v>………………..</v>
      </c>
      <c r="B2423" s="341">
        <f>'0'!$A$2</f>
        <v>46112</v>
      </c>
      <c r="C2423" s="341" t="s">
        <v>1246</v>
      </c>
      <c r="D2423" s="22"/>
      <c r="E2423" s="23"/>
      <c r="F2423" s="14"/>
      <c r="G2423" s="23"/>
      <c r="H2423" s="22"/>
      <c r="I2423" s="24"/>
      <c r="J2423" s="24"/>
      <c r="K2423" s="25"/>
      <c r="L2423" s="25"/>
      <c r="M2423" s="25"/>
      <c r="N2423" s="25"/>
      <c r="O2423" s="25"/>
      <c r="P2423" s="25"/>
      <c r="Q2423" s="26"/>
      <c r="R2423" s="25"/>
      <c r="S2423" s="25"/>
      <c r="T2423" s="27">
        <f t="shared" si="186"/>
        <v>0</v>
      </c>
      <c r="U2423" s="27">
        <f t="shared" si="187"/>
        <v>0</v>
      </c>
      <c r="V2423" s="25"/>
      <c r="W2423" s="27" t="str">
        <f t="shared" si="188"/>
        <v/>
      </c>
      <c r="X2423" s="43" t="str">
        <f t="shared" si="189"/>
        <v>OK</v>
      </c>
      <c r="Y2423" s="681" t="str">
        <f t="shared" si="190"/>
        <v/>
      </c>
    </row>
    <row r="2424" spans="1:25" x14ac:dyDescent="0.25">
      <c r="A2424" s="68" t="str">
        <f>'0'!$A$4</f>
        <v>………………..</v>
      </c>
      <c r="B2424" s="341">
        <f>'0'!$A$2</f>
        <v>46112</v>
      </c>
      <c r="C2424" s="341" t="s">
        <v>1246</v>
      </c>
      <c r="D2424" s="22"/>
      <c r="E2424" s="23"/>
      <c r="F2424" s="14"/>
      <c r="G2424" s="23"/>
      <c r="H2424" s="22"/>
      <c r="I2424" s="24"/>
      <c r="J2424" s="24"/>
      <c r="K2424" s="25"/>
      <c r="L2424" s="25"/>
      <c r="M2424" s="25"/>
      <c r="N2424" s="25"/>
      <c r="O2424" s="25"/>
      <c r="P2424" s="25"/>
      <c r="Q2424" s="26"/>
      <c r="R2424" s="25"/>
      <c r="S2424" s="25"/>
      <c r="T2424" s="27">
        <f t="shared" si="186"/>
        <v>0</v>
      </c>
      <c r="U2424" s="27">
        <f t="shared" si="187"/>
        <v>0</v>
      </c>
      <c r="V2424" s="25"/>
      <c r="W2424" s="27" t="str">
        <f t="shared" si="188"/>
        <v/>
      </c>
      <c r="X2424" s="43" t="str">
        <f t="shared" si="189"/>
        <v>OK</v>
      </c>
      <c r="Y2424" s="681" t="str">
        <f t="shared" si="190"/>
        <v/>
      </c>
    </row>
    <row r="2425" spans="1:25" x14ac:dyDescent="0.25">
      <c r="A2425" s="68" t="str">
        <f>'0'!$A$4</f>
        <v>………………..</v>
      </c>
      <c r="B2425" s="341">
        <f>'0'!$A$2</f>
        <v>46112</v>
      </c>
      <c r="C2425" s="341" t="s">
        <v>1246</v>
      </c>
      <c r="D2425" s="22"/>
      <c r="E2425" s="23"/>
      <c r="F2425" s="14"/>
      <c r="G2425" s="23"/>
      <c r="H2425" s="22"/>
      <c r="I2425" s="24"/>
      <c r="J2425" s="24"/>
      <c r="K2425" s="25"/>
      <c r="L2425" s="25"/>
      <c r="M2425" s="25"/>
      <c r="N2425" s="25"/>
      <c r="O2425" s="25"/>
      <c r="P2425" s="25"/>
      <c r="Q2425" s="26"/>
      <c r="R2425" s="25"/>
      <c r="S2425" s="25"/>
      <c r="T2425" s="27">
        <f t="shared" si="186"/>
        <v>0</v>
      </c>
      <c r="U2425" s="27">
        <f t="shared" si="187"/>
        <v>0</v>
      </c>
      <c r="V2425" s="25"/>
      <c r="W2425" s="27" t="str">
        <f t="shared" si="188"/>
        <v/>
      </c>
      <c r="X2425" s="43" t="str">
        <f t="shared" si="189"/>
        <v>OK</v>
      </c>
      <c r="Y2425" s="681" t="str">
        <f t="shared" si="190"/>
        <v/>
      </c>
    </row>
    <row r="2426" spans="1:25" x14ac:dyDescent="0.25">
      <c r="A2426" s="68" t="str">
        <f>'0'!$A$4</f>
        <v>………………..</v>
      </c>
      <c r="B2426" s="341">
        <f>'0'!$A$2</f>
        <v>46112</v>
      </c>
      <c r="C2426" s="341" t="s">
        <v>1246</v>
      </c>
      <c r="D2426" s="22"/>
      <c r="E2426" s="23"/>
      <c r="F2426" s="14"/>
      <c r="G2426" s="23"/>
      <c r="H2426" s="22"/>
      <c r="I2426" s="24"/>
      <c r="J2426" s="24"/>
      <c r="K2426" s="25"/>
      <c r="L2426" s="25"/>
      <c r="M2426" s="25"/>
      <c r="N2426" s="25"/>
      <c r="O2426" s="25"/>
      <c r="P2426" s="25"/>
      <c r="Q2426" s="26"/>
      <c r="R2426" s="25"/>
      <c r="S2426" s="25"/>
      <c r="T2426" s="27">
        <f t="shared" si="186"/>
        <v>0</v>
      </c>
      <c r="U2426" s="27">
        <f t="shared" si="187"/>
        <v>0</v>
      </c>
      <c r="V2426" s="25"/>
      <c r="W2426" s="27" t="str">
        <f t="shared" si="188"/>
        <v/>
      </c>
      <c r="X2426" s="43" t="str">
        <f t="shared" si="189"/>
        <v>OK</v>
      </c>
      <c r="Y2426" s="681" t="str">
        <f t="shared" si="190"/>
        <v/>
      </c>
    </row>
    <row r="2427" spans="1:25" x14ac:dyDescent="0.25">
      <c r="A2427" s="68" t="str">
        <f>'0'!$A$4</f>
        <v>………………..</v>
      </c>
      <c r="B2427" s="341">
        <f>'0'!$A$2</f>
        <v>46112</v>
      </c>
      <c r="C2427" s="341" t="s">
        <v>1246</v>
      </c>
      <c r="D2427" s="22"/>
      <c r="E2427" s="23"/>
      <c r="F2427" s="14"/>
      <c r="G2427" s="23"/>
      <c r="H2427" s="22"/>
      <c r="I2427" s="24"/>
      <c r="J2427" s="24"/>
      <c r="K2427" s="25"/>
      <c r="L2427" s="25"/>
      <c r="M2427" s="25"/>
      <c r="N2427" s="25"/>
      <c r="O2427" s="25"/>
      <c r="P2427" s="25"/>
      <c r="Q2427" s="26"/>
      <c r="R2427" s="25"/>
      <c r="S2427" s="25"/>
      <c r="T2427" s="27">
        <f t="shared" si="186"/>
        <v>0</v>
      </c>
      <c r="U2427" s="27">
        <f t="shared" si="187"/>
        <v>0</v>
      </c>
      <c r="V2427" s="25"/>
      <c r="W2427" s="27" t="str">
        <f t="shared" si="188"/>
        <v/>
      </c>
      <c r="X2427" s="43" t="str">
        <f t="shared" si="189"/>
        <v>OK</v>
      </c>
      <c r="Y2427" s="681" t="str">
        <f t="shared" si="190"/>
        <v/>
      </c>
    </row>
    <row r="2428" spans="1:25" x14ac:dyDescent="0.25">
      <c r="A2428" s="68" t="str">
        <f>'0'!$A$4</f>
        <v>………………..</v>
      </c>
      <c r="B2428" s="341">
        <f>'0'!$A$2</f>
        <v>46112</v>
      </c>
      <c r="C2428" s="341" t="s">
        <v>1246</v>
      </c>
      <c r="D2428" s="22"/>
      <c r="E2428" s="23"/>
      <c r="F2428" s="14"/>
      <c r="G2428" s="23"/>
      <c r="H2428" s="22"/>
      <c r="I2428" s="24"/>
      <c r="J2428" s="24"/>
      <c r="K2428" s="25"/>
      <c r="L2428" s="25"/>
      <c r="M2428" s="25"/>
      <c r="N2428" s="25"/>
      <c r="O2428" s="25"/>
      <c r="P2428" s="25"/>
      <c r="Q2428" s="26"/>
      <c r="R2428" s="25"/>
      <c r="S2428" s="25"/>
      <c r="T2428" s="27">
        <f t="shared" si="186"/>
        <v>0</v>
      </c>
      <c r="U2428" s="27">
        <f t="shared" si="187"/>
        <v>0</v>
      </c>
      <c r="V2428" s="25"/>
      <c r="W2428" s="27" t="str">
        <f t="shared" si="188"/>
        <v/>
      </c>
      <c r="X2428" s="43" t="str">
        <f t="shared" si="189"/>
        <v>OK</v>
      </c>
      <c r="Y2428" s="681" t="str">
        <f t="shared" si="190"/>
        <v/>
      </c>
    </row>
    <row r="2429" spans="1:25" x14ac:dyDescent="0.25">
      <c r="A2429" s="68" t="str">
        <f>'0'!$A$4</f>
        <v>………………..</v>
      </c>
      <c r="B2429" s="341">
        <f>'0'!$A$2</f>
        <v>46112</v>
      </c>
      <c r="C2429" s="341" t="s">
        <v>1246</v>
      </c>
      <c r="D2429" s="22"/>
      <c r="E2429" s="23"/>
      <c r="F2429" s="14"/>
      <c r="G2429" s="23"/>
      <c r="H2429" s="22"/>
      <c r="I2429" s="24"/>
      <c r="J2429" s="24"/>
      <c r="K2429" s="25"/>
      <c r="L2429" s="25"/>
      <c r="M2429" s="25"/>
      <c r="N2429" s="25"/>
      <c r="O2429" s="25"/>
      <c r="P2429" s="25"/>
      <c r="Q2429" s="26"/>
      <c r="R2429" s="25"/>
      <c r="S2429" s="25"/>
      <c r="T2429" s="27">
        <f t="shared" si="186"/>
        <v>0</v>
      </c>
      <c r="U2429" s="27">
        <f t="shared" si="187"/>
        <v>0</v>
      </c>
      <c r="V2429" s="25"/>
      <c r="W2429" s="27" t="str">
        <f t="shared" si="188"/>
        <v/>
      </c>
      <c r="X2429" s="43" t="str">
        <f t="shared" si="189"/>
        <v>OK</v>
      </c>
      <c r="Y2429" s="681" t="str">
        <f t="shared" si="190"/>
        <v/>
      </c>
    </row>
    <row r="2430" spans="1:25" x14ac:dyDescent="0.25">
      <c r="A2430" s="68" t="str">
        <f>'0'!$A$4</f>
        <v>………………..</v>
      </c>
      <c r="B2430" s="341">
        <f>'0'!$A$2</f>
        <v>46112</v>
      </c>
      <c r="C2430" s="341" t="s">
        <v>1246</v>
      </c>
      <c r="D2430" s="22"/>
      <c r="E2430" s="23"/>
      <c r="F2430" s="14"/>
      <c r="G2430" s="23"/>
      <c r="H2430" s="22"/>
      <c r="I2430" s="24"/>
      <c r="J2430" s="24"/>
      <c r="K2430" s="25"/>
      <c r="L2430" s="25"/>
      <c r="M2430" s="25"/>
      <c r="N2430" s="25"/>
      <c r="O2430" s="25"/>
      <c r="P2430" s="25"/>
      <c r="Q2430" s="26"/>
      <c r="R2430" s="25"/>
      <c r="S2430" s="25"/>
      <c r="T2430" s="27">
        <f t="shared" si="186"/>
        <v>0</v>
      </c>
      <c r="U2430" s="27">
        <f t="shared" si="187"/>
        <v>0</v>
      </c>
      <c r="V2430" s="25"/>
      <c r="W2430" s="27" t="str">
        <f t="shared" si="188"/>
        <v/>
      </c>
      <c r="X2430" s="43" t="str">
        <f t="shared" si="189"/>
        <v>OK</v>
      </c>
      <c r="Y2430" s="681" t="str">
        <f t="shared" si="190"/>
        <v/>
      </c>
    </row>
    <row r="2431" spans="1:25" x14ac:dyDescent="0.25">
      <c r="A2431" s="68" t="str">
        <f>'0'!$A$4</f>
        <v>………………..</v>
      </c>
      <c r="B2431" s="341">
        <f>'0'!$A$2</f>
        <v>46112</v>
      </c>
      <c r="C2431" s="341" t="s">
        <v>1246</v>
      </c>
      <c r="D2431" s="22"/>
      <c r="E2431" s="23"/>
      <c r="F2431" s="14"/>
      <c r="G2431" s="23"/>
      <c r="H2431" s="22"/>
      <c r="I2431" s="24"/>
      <c r="J2431" s="24"/>
      <c r="K2431" s="25"/>
      <c r="L2431" s="25"/>
      <c r="M2431" s="25"/>
      <c r="N2431" s="25"/>
      <c r="O2431" s="25"/>
      <c r="P2431" s="25"/>
      <c r="Q2431" s="26"/>
      <c r="R2431" s="25"/>
      <c r="S2431" s="25"/>
      <c r="T2431" s="27">
        <f t="shared" si="186"/>
        <v>0</v>
      </c>
      <c r="U2431" s="27">
        <f t="shared" si="187"/>
        <v>0</v>
      </c>
      <c r="V2431" s="25"/>
      <c r="W2431" s="27" t="str">
        <f t="shared" si="188"/>
        <v/>
      </c>
      <c r="X2431" s="43" t="str">
        <f t="shared" si="189"/>
        <v>OK</v>
      </c>
      <c r="Y2431" s="681" t="str">
        <f t="shared" si="190"/>
        <v/>
      </c>
    </row>
    <row r="2432" spans="1:25" x14ac:dyDescent="0.25">
      <c r="A2432" s="68" t="str">
        <f>'0'!$A$4</f>
        <v>………………..</v>
      </c>
      <c r="B2432" s="341">
        <f>'0'!$A$2</f>
        <v>46112</v>
      </c>
      <c r="C2432" s="341" t="s">
        <v>1246</v>
      </c>
      <c r="D2432" s="22"/>
      <c r="E2432" s="23"/>
      <c r="F2432" s="14"/>
      <c r="G2432" s="23"/>
      <c r="H2432" s="22"/>
      <c r="I2432" s="24"/>
      <c r="J2432" s="24"/>
      <c r="K2432" s="25"/>
      <c r="L2432" s="25"/>
      <c r="M2432" s="25"/>
      <c r="N2432" s="25"/>
      <c r="O2432" s="25"/>
      <c r="P2432" s="25"/>
      <c r="Q2432" s="26"/>
      <c r="R2432" s="25"/>
      <c r="S2432" s="25"/>
      <c r="T2432" s="27">
        <f t="shared" si="186"/>
        <v>0</v>
      </c>
      <c r="U2432" s="27">
        <f t="shared" si="187"/>
        <v>0</v>
      </c>
      <c r="V2432" s="25"/>
      <c r="W2432" s="27" t="str">
        <f t="shared" si="188"/>
        <v/>
      </c>
      <c r="X2432" s="43" t="str">
        <f t="shared" si="189"/>
        <v>OK</v>
      </c>
      <c r="Y2432" s="681" t="str">
        <f t="shared" si="190"/>
        <v/>
      </c>
    </row>
    <row r="2433" spans="1:25" x14ac:dyDescent="0.25">
      <c r="A2433" s="68" t="str">
        <f>'0'!$A$4</f>
        <v>………………..</v>
      </c>
      <c r="B2433" s="341">
        <f>'0'!$A$2</f>
        <v>46112</v>
      </c>
      <c r="C2433" s="341" t="s">
        <v>1246</v>
      </c>
      <c r="D2433" s="22"/>
      <c r="E2433" s="23"/>
      <c r="F2433" s="14"/>
      <c r="G2433" s="23"/>
      <c r="H2433" s="22"/>
      <c r="I2433" s="24"/>
      <c r="J2433" s="24"/>
      <c r="K2433" s="25"/>
      <c r="L2433" s="25"/>
      <c r="M2433" s="25"/>
      <c r="N2433" s="25"/>
      <c r="O2433" s="25"/>
      <c r="P2433" s="25"/>
      <c r="Q2433" s="26"/>
      <c r="R2433" s="25"/>
      <c r="S2433" s="25"/>
      <c r="T2433" s="27">
        <f t="shared" si="186"/>
        <v>0</v>
      </c>
      <c r="U2433" s="27">
        <f t="shared" si="187"/>
        <v>0</v>
      </c>
      <c r="V2433" s="25"/>
      <c r="W2433" s="27" t="str">
        <f t="shared" si="188"/>
        <v/>
      </c>
      <c r="X2433" s="43" t="str">
        <f t="shared" si="189"/>
        <v>OK</v>
      </c>
      <c r="Y2433" s="681" t="str">
        <f t="shared" si="190"/>
        <v/>
      </c>
    </row>
    <row r="2434" spans="1:25" x14ac:dyDescent="0.25">
      <c r="A2434" s="68" t="str">
        <f>'0'!$A$4</f>
        <v>………………..</v>
      </c>
      <c r="B2434" s="341">
        <f>'0'!$A$2</f>
        <v>46112</v>
      </c>
      <c r="C2434" s="341" t="s">
        <v>1246</v>
      </c>
      <c r="D2434" s="22"/>
      <c r="E2434" s="23"/>
      <c r="F2434" s="14"/>
      <c r="G2434" s="23"/>
      <c r="H2434" s="22"/>
      <c r="I2434" s="24"/>
      <c r="J2434" s="24"/>
      <c r="K2434" s="25"/>
      <c r="L2434" s="25"/>
      <c r="M2434" s="25"/>
      <c r="N2434" s="25"/>
      <c r="O2434" s="25"/>
      <c r="P2434" s="25"/>
      <c r="Q2434" s="26"/>
      <c r="R2434" s="25"/>
      <c r="S2434" s="25"/>
      <c r="T2434" s="27">
        <f t="shared" si="186"/>
        <v>0</v>
      </c>
      <c r="U2434" s="27">
        <f t="shared" si="187"/>
        <v>0</v>
      </c>
      <c r="V2434" s="25"/>
      <c r="W2434" s="27" t="str">
        <f t="shared" si="188"/>
        <v/>
      </c>
      <c r="X2434" s="43" t="str">
        <f t="shared" si="189"/>
        <v>OK</v>
      </c>
      <c r="Y2434" s="681" t="str">
        <f t="shared" si="190"/>
        <v/>
      </c>
    </row>
    <row r="2435" spans="1:25" x14ac:dyDescent="0.25">
      <c r="A2435" s="68" t="str">
        <f>'0'!$A$4</f>
        <v>………………..</v>
      </c>
      <c r="B2435" s="341">
        <f>'0'!$A$2</f>
        <v>46112</v>
      </c>
      <c r="C2435" s="341" t="s">
        <v>1246</v>
      </c>
      <c r="D2435" s="22"/>
      <c r="E2435" s="23"/>
      <c r="F2435" s="14"/>
      <c r="G2435" s="23"/>
      <c r="H2435" s="22"/>
      <c r="I2435" s="24"/>
      <c r="J2435" s="24"/>
      <c r="K2435" s="25"/>
      <c r="L2435" s="25"/>
      <c r="M2435" s="25"/>
      <c r="N2435" s="25"/>
      <c r="O2435" s="25"/>
      <c r="P2435" s="25"/>
      <c r="Q2435" s="26"/>
      <c r="R2435" s="25"/>
      <c r="S2435" s="25"/>
      <c r="T2435" s="27">
        <f t="shared" si="186"/>
        <v>0</v>
      </c>
      <c r="U2435" s="27">
        <f t="shared" si="187"/>
        <v>0</v>
      </c>
      <c r="V2435" s="25"/>
      <c r="W2435" s="27" t="str">
        <f t="shared" si="188"/>
        <v/>
      </c>
      <c r="X2435" s="43" t="str">
        <f t="shared" si="189"/>
        <v>OK</v>
      </c>
      <c r="Y2435" s="681" t="str">
        <f t="shared" si="190"/>
        <v/>
      </c>
    </row>
    <row r="2436" spans="1:25" x14ac:dyDescent="0.25">
      <c r="A2436" s="68" t="str">
        <f>'0'!$A$4</f>
        <v>………………..</v>
      </c>
      <c r="B2436" s="341">
        <f>'0'!$A$2</f>
        <v>46112</v>
      </c>
      <c r="C2436" s="341" t="s">
        <v>1246</v>
      </c>
      <c r="D2436" s="22"/>
      <c r="E2436" s="23"/>
      <c r="F2436" s="14"/>
      <c r="G2436" s="23"/>
      <c r="H2436" s="22"/>
      <c r="I2436" s="24"/>
      <c r="J2436" s="24"/>
      <c r="K2436" s="25"/>
      <c r="L2436" s="25"/>
      <c r="M2436" s="25"/>
      <c r="N2436" s="25"/>
      <c r="O2436" s="25"/>
      <c r="P2436" s="25"/>
      <c r="Q2436" s="26"/>
      <c r="R2436" s="25"/>
      <c r="S2436" s="25"/>
      <c r="T2436" s="27">
        <f t="shared" si="186"/>
        <v>0</v>
      </c>
      <c r="U2436" s="27">
        <f t="shared" si="187"/>
        <v>0</v>
      </c>
      <c r="V2436" s="25"/>
      <c r="W2436" s="27" t="str">
        <f t="shared" si="188"/>
        <v/>
      </c>
      <c r="X2436" s="43" t="str">
        <f t="shared" si="189"/>
        <v>OK</v>
      </c>
      <c r="Y2436" s="681" t="str">
        <f t="shared" si="190"/>
        <v/>
      </c>
    </row>
    <row r="2437" spans="1:25" x14ac:dyDescent="0.25">
      <c r="A2437" s="68" t="str">
        <f>'0'!$A$4</f>
        <v>………………..</v>
      </c>
      <c r="B2437" s="341">
        <f>'0'!$A$2</f>
        <v>46112</v>
      </c>
      <c r="C2437" s="341" t="s">
        <v>1246</v>
      </c>
      <c r="D2437" s="22"/>
      <c r="E2437" s="23"/>
      <c r="F2437" s="14"/>
      <c r="G2437" s="23"/>
      <c r="H2437" s="22"/>
      <c r="I2437" s="24"/>
      <c r="J2437" s="24"/>
      <c r="K2437" s="25"/>
      <c r="L2437" s="25"/>
      <c r="M2437" s="25"/>
      <c r="N2437" s="25"/>
      <c r="O2437" s="25"/>
      <c r="P2437" s="25"/>
      <c r="Q2437" s="26"/>
      <c r="R2437" s="25"/>
      <c r="S2437" s="25"/>
      <c r="T2437" s="27">
        <f t="shared" si="186"/>
        <v>0</v>
      </c>
      <c r="U2437" s="27">
        <f t="shared" si="187"/>
        <v>0</v>
      </c>
      <c r="V2437" s="25"/>
      <c r="W2437" s="27" t="str">
        <f t="shared" si="188"/>
        <v/>
      </c>
      <c r="X2437" s="43" t="str">
        <f t="shared" si="189"/>
        <v>OK</v>
      </c>
      <c r="Y2437" s="681" t="str">
        <f t="shared" si="190"/>
        <v/>
      </c>
    </row>
    <row r="2438" spans="1:25" x14ac:dyDescent="0.25">
      <c r="A2438" s="68" t="str">
        <f>'0'!$A$4</f>
        <v>………………..</v>
      </c>
      <c r="B2438" s="341">
        <f>'0'!$A$2</f>
        <v>46112</v>
      </c>
      <c r="C2438" s="341" t="s">
        <v>1246</v>
      </c>
      <c r="D2438" s="22"/>
      <c r="E2438" s="23"/>
      <c r="F2438" s="14"/>
      <c r="G2438" s="23"/>
      <c r="H2438" s="22"/>
      <c r="I2438" s="24"/>
      <c r="J2438" s="24"/>
      <c r="K2438" s="25"/>
      <c r="L2438" s="25"/>
      <c r="M2438" s="25"/>
      <c r="N2438" s="25"/>
      <c r="O2438" s="25"/>
      <c r="P2438" s="25"/>
      <c r="Q2438" s="26"/>
      <c r="R2438" s="25"/>
      <c r="S2438" s="25"/>
      <c r="T2438" s="27">
        <f t="shared" si="186"/>
        <v>0</v>
      </c>
      <c r="U2438" s="27">
        <f t="shared" si="187"/>
        <v>0</v>
      </c>
      <c r="V2438" s="25"/>
      <c r="W2438" s="27" t="str">
        <f t="shared" si="188"/>
        <v/>
      </c>
      <c r="X2438" s="43" t="str">
        <f t="shared" si="189"/>
        <v>OK</v>
      </c>
      <c r="Y2438" s="681" t="str">
        <f t="shared" si="190"/>
        <v/>
      </c>
    </row>
    <row r="2439" spans="1:25" x14ac:dyDescent="0.25">
      <c r="A2439" s="68" t="str">
        <f>'0'!$A$4</f>
        <v>………………..</v>
      </c>
      <c r="B2439" s="341">
        <f>'0'!$A$2</f>
        <v>46112</v>
      </c>
      <c r="C2439" s="341" t="s">
        <v>1246</v>
      </c>
      <c r="D2439" s="22"/>
      <c r="E2439" s="23"/>
      <c r="F2439" s="14"/>
      <c r="G2439" s="23"/>
      <c r="H2439" s="22"/>
      <c r="I2439" s="24"/>
      <c r="J2439" s="24"/>
      <c r="K2439" s="25"/>
      <c r="L2439" s="25"/>
      <c r="M2439" s="25"/>
      <c r="N2439" s="25"/>
      <c r="O2439" s="25"/>
      <c r="P2439" s="25"/>
      <c r="Q2439" s="26"/>
      <c r="R2439" s="25"/>
      <c r="S2439" s="25"/>
      <c r="T2439" s="27">
        <f t="shared" si="186"/>
        <v>0</v>
      </c>
      <c r="U2439" s="27">
        <f t="shared" si="187"/>
        <v>0</v>
      </c>
      <c r="V2439" s="25"/>
      <c r="W2439" s="27" t="str">
        <f t="shared" si="188"/>
        <v/>
      </c>
      <c r="X2439" s="43" t="str">
        <f t="shared" si="189"/>
        <v>OK</v>
      </c>
      <c r="Y2439" s="681" t="str">
        <f t="shared" si="190"/>
        <v/>
      </c>
    </row>
    <row r="2440" spans="1:25" x14ac:dyDescent="0.25">
      <c r="A2440" s="68" t="str">
        <f>'0'!$A$4</f>
        <v>………………..</v>
      </c>
      <c r="B2440" s="341">
        <f>'0'!$A$2</f>
        <v>46112</v>
      </c>
      <c r="C2440" s="341" t="s">
        <v>1246</v>
      </c>
      <c r="D2440" s="22"/>
      <c r="E2440" s="23"/>
      <c r="F2440" s="14"/>
      <c r="G2440" s="23"/>
      <c r="H2440" s="22"/>
      <c r="I2440" s="24"/>
      <c r="J2440" s="24"/>
      <c r="K2440" s="25"/>
      <c r="L2440" s="25"/>
      <c r="M2440" s="25"/>
      <c r="N2440" s="25"/>
      <c r="O2440" s="25"/>
      <c r="P2440" s="25"/>
      <c r="Q2440" s="26"/>
      <c r="R2440" s="25"/>
      <c r="S2440" s="25"/>
      <c r="T2440" s="27">
        <f t="shared" si="186"/>
        <v>0</v>
      </c>
      <c r="U2440" s="27">
        <f t="shared" si="187"/>
        <v>0</v>
      </c>
      <c r="V2440" s="25"/>
      <c r="W2440" s="27" t="str">
        <f t="shared" si="188"/>
        <v/>
      </c>
      <c r="X2440" s="43" t="str">
        <f t="shared" si="189"/>
        <v>OK</v>
      </c>
      <c r="Y2440" s="681" t="str">
        <f t="shared" si="190"/>
        <v/>
      </c>
    </row>
    <row r="2441" spans="1:25" x14ac:dyDescent="0.25">
      <c r="A2441" s="68" t="str">
        <f>'0'!$A$4</f>
        <v>………………..</v>
      </c>
      <c r="B2441" s="341">
        <f>'0'!$A$2</f>
        <v>46112</v>
      </c>
      <c r="C2441" s="341" t="s">
        <v>1246</v>
      </c>
      <c r="D2441" s="22"/>
      <c r="E2441" s="23"/>
      <c r="F2441" s="14"/>
      <c r="G2441" s="23"/>
      <c r="H2441" s="22"/>
      <c r="I2441" s="24"/>
      <c r="J2441" s="24"/>
      <c r="K2441" s="25"/>
      <c r="L2441" s="25"/>
      <c r="M2441" s="25"/>
      <c r="N2441" s="25"/>
      <c r="O2441" s="25"/>
      <c r="P2441" s="25"/>
      <c r="Q2441" s="26"/>
      <c r="R2441" s="25"/>
      <c r="S2441" s="25"/>
      <c r="T2441" s="27">
        <f t="shared" ref="T2441:T2504" si="191">N2441+P2441-R2441</f>
        <v>0</v>
      </c>
      <c r="U2441" s="27">
        <f t="shared" ref="U2441:U2504" si="192">O2441+Q2441-S2441</f>
        <v>0</v>
      </c>
      <c r="V2441" s="25"/>
      <c r="W2441" s="27" t="str">
        <f t="shared" ref="W2441:W2504" si="193">IF(K2441="","",K2441-M2441-(P2441-Q2441))</f>
        <v/>
      </c>
      <c r="X2441" s="43" t="str">
        <f t="shared" ref="X2441:X2504" si="194">IF(ROUND(T2441-V2441,2)&gt;=0,"OK","Просрочието не може да надхвърля задължението")</f>
        <v>OK</v>
      </c>
      <c r="Y2441" s="681" t="str">
        <f t="shared" ref="Y2441:Y2504" si="195">IF(COUNTBLANK(D2441:W2441)=18,"",IF(D2441="999999999","",IF(ISNUMBER(VALUE(D2441)),IF(LEN(D2441)&lt;&gt;9,"Въведеното ЕИК е твърде късо или твърде дълго",IF(OR(MOD(MID(D2441,1,1)*1+MID(D2441,2,1)*2+MID(D2441,3,1)*3+MID(D2441,4,1)*4+MID(D2441,5,1)*5+MID(D2441,6,1)*6+MID(D2441,7,1)*7+MID(D2441,8,1)*8,11)-MID(D2441,9,1)=0,AND(MOD(MID(D2441,1,1)*3+MID(D2441,2,1)*4+MID(D2441,3,1)*5+MID(D2441,4,1)*6+MID(D2441,5,1)*7+MID(D2441,6,1)*8+MID(D2441,7,1)*9+MID(D2441,8,1)*10,11)=10,MID(D2441,9,1)*1=0),MOD(MID(D2441,1,1)*3+MID(D2441,2,1)*4+MID(D2441,3,1)*5+MID(D2441,4,1)*6+MID(D2441,5,1)*7+MID(D2441,6,1)*8+MID(D2441,7,1)*9+MID(D2441,8,1)*10,11)-MID(D2441,9,1)=0),"","Въведеното ЕИК е невалидно")),"Въведеното ЕИК съдържа непозволени символи")))</f>
        <v/>
      </c>
    </row>
    <row r="2442" spans="1:25" x14ac:dyDescent="0.25">
      <c r="A2442" s="68" t="str">
        <f>'0'!$A$4</f>
        <v>………………..</v>
      </c>
      <c r="B2442" s="341">
        <f>'0'!$A$2</f>
        <v>46112</v>
      </c>
      <c r="C2442" s="341" t="s">
        <v>1246</v>
      </c>
      <c r="D2442" s="22"/>
      <c r="E2442" s="23"/>
      <c r="F2442" s="14"/>
      <c r="G2442" s="23"/>
      <c r="H2442" s="22"/>
      <c r="I2442" s="24"/>
      <c r="J2442" s="24"/>
      <c r="K2442" s="25"/>
      <c r="L2442" s="25"/>
      <c r="M2442" s="25"/>
      <c r="N2442" s="25"/>
      <c r="O2442" s="25"/>
      <c r="P2442" s="25"/>
      <c r="Q2442" s="26"/>
      <c r="R2442" s="25"/>
      <c r="S2442" s="25"/>
      <c r="T2442" s="27">
        <f t="shared" si="191"/>
        <v>0</v>
      </c>
      <c r="U2442" s="27">
        <f t="shared" si="192"/>
        <v>0</v>
      </c>
      <c r="V2442" s="25"/>
      <c r="W2442" s="27" t="str">
        <f t="shared" si="193"/>
        <v/>
      </c>
      <c r="X2442" s="43" t="str">
        <f t="shared" si="194"/>
        <v>OK</v>
      </c>
      <c r="Y2442" s="681" t="str">
        <f t="shared" si="195"/>
        <v/>
      </c>
    </row>
    <row r="2443" spans="1:25" x14ac:dyDescent="0.25">
      <c r="A2443" s="68" t="str">
        <f>'0'!$A$4</f>
        <v>………………..</v>
      </c>
      <c r="B2443" s="341">
        <f>'0'!$A$2</f>
        <v>46112</v>
      </c>
      <c r="C2443" s="341" t="s">
        <v>1246</v>
      </c>
      <c r="D2443" s="22"/>
      <c r="E2443" s="23"/>
      <c r="F2443" s="14"/>
      <c r="G2443" s="23"/>
      <c r="H2443" s="22"/>
      <c r="I2443" s="24"/>
      <c r="J2443" s="24"/>
      <c r="K2443" s="25"/>
      <c r="L2443" s="25"/>
      <c r="M2443" s="25"/>
      <c r="N2443" s="25"/>
      <c r="O2443" s="25"/>
      <c r="P2443" s="25"/>
      <c r="Q2443" s="26"/>
      <c r="R2443" s="25"/>
      <c r="S2443" s="25"/>
      <c r="T2443" s="27">
        <f t="shared" si="191"/>
        <v>0</v>
      </c>
      <c r="U2443" s="27">
        <f t="shared" si="192"/>
        <v>0</v>
      </c>
      <c r="V2443" s="25"/>
      <c r="W2443" s="27" t="str">
        <f t="shared" si="193"/>
        <v/>
      </c>
      <c r="X2443" s="43" t="str">
        <f t="shared" si="194"/>
        <v>OK</v>
      </c>
      <c r="Y2443" s="681" t="str">
        <f t="shared" si="195"/>
        <v/>
      </c>
    </row>
    <row r="2444" spans="1:25" x14ac:dyDescent="0.25">
      <c r="A2444" s="68" t="str">
        <f>'0'!$A$4</f>
        <v>………………..</v>
      </c>
      <c r="B2444" s="341">
        <f>'0'!$A$2</f>
        <v>46112</v>
      </c>
      <c r="C2444" s="341" t="s">
        <v>1246</v>
      </c>
      <c r="D2444" s="22"/>
      <c r="E2444" s="23"/>
      <c r="F2444" s="14"/>
      <c r="G2444" s="23"/>
      <c r="H2444" s="22"/>
      <c r="I2444" s="24"/>
      <c r="J2444" s="24"/>
      <c r="K2444" s="25"/>
      <c r="L2444" s="25"/>
      <c r="M2444" s="25"/>
      <c r="N2444" s="25"/>
      <c r="O2444" s="25"/>
      <c r="P2444" s="25"/>
      <c r="Q2444" s="26"/>
      <c r="R2444" s="25"/>
      <c r="S2444" s="25"/>
      <c r="T2444" s="27">
        <f t="shared" si="191"/>
        <v>0</v>
      </c>
      <c r="U2444" s="27">
        <f t="shared" si="192"/>
        <v>0</v>
      </c>
      <c r="V2444" s="25"/>
      <c r="W2444" s="27" t="str">
        <f t="shared" si="193"/>
        <v/>
      </c>
      <c r="X2444" s="43" t="str">
        <f t="shared" si="194"/>
        <v>OK</v>
      </c>
      <c r="Y2444" s="681" t="str">
        <f t="shared" si="195"/>
        <v/>
      </c>
    </row>
    <row r="2445" spans="1:25" x14ac:dyDescent="0.25">
      <c r="A2445" s="68" t="str">
        <f>'0'!$A$4</f>
        <v>………………..</v>
      </c>
      <c r="B2445" s="341">
        <f>'0'!$A$2</f>
        <v>46112</v>
      </c>
      <c r="C2445" s="341" t="s">
        <v>1246</v>
      </c>
      <c r="D2445" s="22"/>
      <c r="E2445" s="23"/>
      <c r="F2445" s="14"/>
      <c r="G2445" s="23"/>
      <c r="H2445" s="22"/>
      <c r="I2445" s="24"/>
      <c r="J2445" s="24"/>
      <c r="K2445" s="25"/>
      <c r="L2445" s="25"/>
      <c r="M2445" s="25"/>
      <c r="N2445" s="25"/>
      <c r="O2445" s="25"/>
      <c r="P2445" s="25"/>
      <c r="Q2445" s="26"/>
      <c r="R2445" s="25"/>
      <c r="S2445" s="25"/>
      <c r="T2445" s="27">
        <f t="shared" si="191"/>
        <v>0</v>
      </c>
      <c r="U2445" s="27">
        <f t="shared" si="192"/>
        <v>0</v>
      </c>
      <c r="V2445" s="25"/>
      <c r="W2445" s="27" t="str">
        <f t="shared" si="193"/>
        <v/>
      </c>
      <c r="X2445" s="43" t="str">
        <f t="shared" si="194"/>
        <v>OK</v>
      </c>
      <c r="Y2445" s="681" t="str">
        <f t="shared" si="195"/>
        <v/>
      </c>
    </row>
    <row r="2446" spans="1:25" x14ac:dyDescent="0.25">
      <c r="A2446" s="68" t="str">
        <f>'0'!$A$4</f>
        <v>………………..</v>
      </c>
      <c r="B2446" s="341">
        <f>'0'!$A$2</f>
        <v>46112</v>
      </c>
      <c r="C2446" s="341" t="s">
        <v>1246</v>
      </c>
      <c r="D2446" s="22"/>
      <c r="E2446" s="23"/>
      <c r="F2446" s="14"/>
      <c r="G2446" s="23"/>
      <c r="H2446" s="22"/>
      <c r="I2446" s="24"/>
      <c r="J2446" s="24"/>
      <c r="K2446" s="25"/>
      <c r="L2446" s="25"/>
      <c r="M2446" s="25"/>
      <c r="N2446" s="25"/>
      <c r="O2446" s="25"/>
      <c r="P2446" s="25"/>
      <c r="Q2446" s="26"/>
      <c r="R2446" s="25"/>
      <c r="S2446" s="25"/>
      <c r="T2446" s="27">
        <f t="shared" si="191"/>
        <v>0</v>
      </c>
      <c r="U2446" s="27">
        <f t="shared" si="192"/>
        <v>0</v>
      </c>
      <c r="V2446" s="25"/>
      <c r="W2446" s="27" t="str">
        <f t="shared" si="193"/>
        <v/>
      </c>
      <c r="X2446" s="43" t="str">
        <f t="shared" si="194"/>
        <v>OK</v>
      </c>
      <c r="Y2446" s="681" t="str">
        <f t="shared" si="195"/>
        <v/>
      </c>
    </row>
    <row r="2447" spans="1:25" x14ac:dyDescent="0.25">
      <c r="A2447" s="68" t="str">
        <f>'0'!$A$4</f>
        <v>………………..</v>
      </c>
      <c r="B2447" s="341">
        <f>'0'!$A$2</f>
        <v>46112</v>
      </c>
      <c r="C2447" s="341" t="s">
        <v>1246</v>
      </c>
      <c r="D2447" s="22"/>
      <c r="E2447" s="23"/>
      <c r="F2447" s="14"/>
      <c r="G2447" s="23"/>
      <c r="H2447" s="22"/>
      <c r="I2447" s="24"/>
      <c r="J2447" s="24"/>
      <c r="K2447" s="25"/>
      <c r="L2447" s="25"/>
      <c r="M2447" s="25"/>
      <c r="N2447" s="25"/>
      <c r="O2447" s="25"/>
      <c r="P2447" s="25"/>
      <c r="Q2447" s="26"/>
      <c r="R2447" s="25"/>
      <c r="S2447" s="25"/>
      <c r="T2447" s="27">
        <f t="shared" si="191"/>
        <v>0</v>
      </c>
      <c r="U2447" s="27">
        <f t="shared" si="192"/>
        <v>0</v>
      </c>
      <c r="V2447" s="25"/>
      <c r="W2447" s="27" t="str">
        <f t="shared" si="193"/>
        <v/>
      </c>
      <c r="X2447" s="43" t="str">
        <f t="shared" si="194"/>
        <v>OK</v>
      </c>
      <c r="Y2447" s="681" t="str">
        <f t="shared" si="195"/>
        <v/>
      </c>
    </row>
    <row r="2448" spans="1:25" x14ac:dyDescent="0.25">
      <c r="A2448" s="68" t="str">
        <f>'0'!$A$4</f>
        <v>………………..</v>
      </c>
      <c r="B2448" s="341">
        <f>'0'!$A$2</f>
        <v>46112</v>
      </c>
      <c r="C2448" s="341" t="s">
        <v>1246</v>
      </c>
      <c r="D2448" s="22"/>
      <c r="E2448" s="23"/>
      <c r="F2448" s="14"/>
      <c r="G2448" s="23"/>
      <c r="H2448" s="22"/>
      <c r="I2448" s="24"/>
      <c r="J2448" s="24"/>
      <c r="K2448" s="25"/>
      <c r="L2448" s="25"/>
      <c r="M2448" s="25"/>
      <c r="N2448" s="25"/>
      <c r="O2448" s="25"/>
      <c r="P2448" s="25"/>
      <c r="Q2448" s="26"/>
      <c r="R2448" s="25"/>
      <c r="S2448" s="25"/>
      <c r="T2448" s="27">
        <f t="shared" si="191"/>
        <v>0</v>
      </c>
      <c r="U2448" s="27">
        <f t="shared" si="192"/>
        <v>0</v>
      </c>
      <c r="V2448" s="25"/>
      <c r="W2448" s="27" t="str">
        <f t="shared" si="193"/>
        <v/>
      </c>
      <c r="X2448" s="43" t="str">
        <f t="shared" si="194"/>
        <v>OK</v>
      </c>
      <c r="Y2448" s="681" t="str">
        <f t="shared" si="195"/>
        <v/>
      </c>
    </row>
    <row r="2449" spans="1:25" x14ac:dyDescent="0.25">
      <c r="A2449" s="68" t="str">
        <f>'0'!$A$4</f>
        <v>………………..</v>
      </c>
      <c r="B2449" s="341">
        <f>'0'!$A$2</f>
        <v>46112</v>
      </c>
      <c r="C2449" s="341" t="s">
        <v>1246</v>
      </c>
      <c r="D2449" s="22"/>
      <c r="E2449" s="23"/>
      <c r="F2449" s="14"/>
      <c r="G2449" s="23"/>
      <c r="H2449" s="22"/>
      <c r="I2449" s="24"/>
      <c r="J2449" s="24"/>
      <c r="K2449" s="25"/>
      <c r="L2449" s="25"/>
      <c r="M2449" s="25"/>
      <c r="N2449" s="25"/>
      <c r="O2449" s="25"/>
      <c r="P2449" s="25"/>
      <c r="Q2449" s="26"/>
      <c r="R2449" s="25"/>
      <c r="S2449" s="25"/>
      <c r="T2449" s="27">
        <f t="shared" si="191"/>
        <v>0</v>
      </c>
      <c r="U2449" s="27">
        <f t="shared" si="192"/>
        <v>0</v>
      </c>
      <c r="V2449" s="25"/>
      <c r="W2449" s="27" t="str">
        <f t="shared" si="193"/>
        <v/>
      </c>
      <c r="X2449" s="43" t="str">
        <f t="shared" si="194"/>
        <v>OK</v>
      </c>
      <c r="Y2449" s="681" t="str">
        <f t="shared" si="195"/>
        <v/>
      </c>
    </row>
    <row r="2450" spans="1:25" x14ac:dyDescent="0.25">
      <c r="A2450" s="68" t="str">
        <f>'0'!$A$4</f>
        <v>………………..</v>
      </c>
      <c r="B2450" s="341">
        <f>'0'!$A$2</f>
        <v>46112</v>
      </c>
      <c r="C2450" s="341" t="s">
        <v>1246</v>
      </c>
      <c r="D2450" s="22"/>
      <c r="E2450" s="23"/>
      <c r="F2450" s="14"/>
      <c r="G2450" s="23"/>
      <c r="H2450" s="22"/>
      <c r="I2450" s="24"/>
      <c r="J2450" s="24"/>
      <c r="K2450" s="25"/>
      <c r="L2450" s="25"/>
      <c r="M2450" s="25"/>
      <c r="N2450" s="25"/>
      <c r="O2450" s="25"/>
      <c r="P2450" s="25"/>
      <c r="Q2450" s="26"/>
      <c r="R2450" s="25"/>
      <c r="S2450" s="25"/>
      <c r="T2450" s="27">
        <f t="shared" si="191"/>
        <v>0</v>
      </c>
      <c r="U2450" s="27">
        <f t="shared" si="192"/>
        <v>0</v>
      </c>
      <c r="V2450" s="25"/>
      <c r="W2450" s="27" t="str">
        <f t="shared" si="193"/>
        <v/>
      </c>
      <c r="X2450" s="43" t="str">
        <f t="shared" si="194"/>
        <v>OK</v>
      </c>
      <c r="Y2450" s="681" t="str">
        <f t="shared" si="195"/>
        <v/>
      </c>
    </row>
    <row r="2451" spans="1:25" x14ac:dyDescent="0.25">
      <c r="A2451" s="68" t="str">
        <f>'0'!$A$4</f>
        <v>………………..</v>
      </c>
      <c r="B2451" s="341">
        <f>'0'!$A$2</f>
        <v>46112</v>
      </c>
      <c r="C2451" s="341" t="s">
        <v>1246</v>
      </c>
      <c r="D2451" s="22"/>
      <c r="E2451" s="23"/>
      <c r="F2451" s="14"/>
      <c r="G2451" s="23"/>
      <c r="H2451" s="22"/>
      <c r="I2451" s="24"/>
      <c r="J2451" s="24"/>
      <c r="K2451" s="25"/>
      <c r="L2451" s="25"/>
      <c r="M2451" s="25"/>
      <c r="N2451" s="25"/>
      <c r="O2451" s="25"/>
      <c r="P2451" s="25"/>
      <c r="Q2451" s="26"/>
      <c r="R2451" s="25"/>
      <c r="S2451" s="25"/>
      <c r="T2451" s="27">
        <f t="shared" si="191"/>
        <v>0</v>
      </c>
      <c r="U2451" s="27">
        <f t="shared" si="192"/>
        <v>0</v>
      </c>
      <c r="V2451" s="25"/>
      <c r="W2451" s="27" t="str">
        <f t="shared" si="193"/>
        <v/>
      </c>
      <c r="X2451" s="43" t="str">
        <f t="shared" si="194"/>
        <v>OK</v>
      </c>
      <c r="Y2451" s="681" t="str">
        <f t="shared" si="195"/>
        <v/>
      </c>
    </row>
    <row r="2452" spans="1:25" x14ac:dyDescent="0.25">
      <c r="A2452" s="68" t="str">
        <f>'0'!$A$4</f>
        <v>………………..</v>
      </c>
      <c r="B2452" s="341">
        <f>'0'!$A$2</f>
        <v>46112</v>
      </c>
      <c r="C2452" s="341" t="s">
        <v>1246</v>
      </c>
      <c r="D2452" s="22"/>
      <c r="E2452" s="23"/>
      <c r="F2452" s="14"/>
      <c r="G2452" s="23"/>
      <c r="H2452" s="22"/>
      <c r="I2452" s="24"/>
      <c r="J2452" s="24"/>
      <c r="K2452" s="25"/>
      <c r="L2452" s="25"/>
      <c r="M2452" s="25"/>
      <c r="N2452" s="25"/>
      <c r="O2452" s="25"/>
      <c r="P2452" s="25"/>
      <c r="Q2452" s="26"/>
      <c r="R2452" s="25"/>
      <c r="S2452" s="25"/>
      <c r="T2452" s="27">
        <f t="shared" si="191"/>
        <v>0</v>
      </c>
      <c r="U2452" s="27">
        <f t="shared" si="192"/>
        <v>0</v>
      </c>
      <c r="V2452" s="25"/>
      <c r="W2452" s="27" t="str">
        <f t="shared" si="193"/>
        <v/>
      </c>
      <c r="X2452" s="43" t="str">
        <f t="shared" si="194"/>
        <v>OK</v>
      </c>
      <c r="Y2452" s="681" t="str">
        <f t="shared" si="195"/>
        <v/>
      </c>
    </row>
    <row r="2453" spans="1:25" x14ac:dyDescent="0.25">
      <c r="A2453" s="68" t="str">
        <f>'0'!$A$4</f>
        <v>………………..</v>
      </c>
      <c r="B2453" s="341">
        <f>'0'!$A$2</f>
        <v>46112</v>
      </c>
      <c r="C2453" s="341" t="s">
        <v>1246</v>
      </c>
      <c r="D2453" s="22"/>
      <c r="E2453" s="23"/>
      <c r="F2453" s="14"/>
      <c r="G2453" s="23"/>
      <c r="H2453" s="22"/>
      <c r="I2453" s="24"/>
      <c r="J2453" s="24"/>
      <c r="K2453" s="25"/>
      <c r="L2453" s="25"/>
      <c r="M2453" s="25"/>
      <c r="N2453" s="25"/>
      <c r="O2453" s="25"/>
      <c r="P2453" s="25"/>
      <c r="Q2453" s="26"/>
      <c r="R2453" s="25"/>
      <c r="S2453" s="25"/>
      <c r="T2453" s="27">
        <f t="shared" si="191"/>
        <v>0</v>
      </c>
      <c r="U2453" s="27">
        <f t="shared" si="192"/>
        <v>0</v>
      </c>
      <c r="V2453" s="25"/>
      <c r="W2453" s="27" t="str">
        <f t="shared" si="193"/>
        <v/>
      </c>
      <c r="X2453" s="43" t="str">
        <f t="shared" si="194"/>
        <v>OK</v>
      </c>
      <c r="Y2453" s="681" t="str">
        <f t="shared" si="195"/>
        <v/>
      </c>
    </row>
    <row r="2454" spans="1:25" x14ac:dyDescent="0.25">
      <c r="A2454" s="68" t="str">
        <f>'0'!$A$4</f>
        <v>………………..</v>
      </c>
      <c r="B2454" s="341">
        <f>'0'!$A$2</f>
        <v>46112</v>
      </c>
      <c r="C2454" s="341" t="s">
        <v>1246</v>
      </c>
      <c r="D2454" s="22"/>
      <c r="E2454" s="23"/>
      <c r="F2454" s="14"/>
      <c r="G2454" s="23"/>
      <c r="H2454" s="22"/>
      <c r="I2454" s="24"/>
      <c r="J2454" s="24"/>
      <c r="K2454" s="25"/>
      <c r="L2454" s="25"/>
      <c r="M2454" s="25"/>
      <c r="N2454" s="25"/>
      <c r="O2454" s="25"/>
      <c r="P2454" s="25"/>
      <c r="Q2454" s="26"/>
      <c r="R2454" s="25"/>
      <c r="S2454" s="25"/>
      <c r="T2454" s="27">
        <f t="shared" si="191"/>
        <v>0</v>
      </c>
      <c r="U2454" s="27">
        <f t="shared" si="192"/>
        <v>0</v>
      </c>
      <c r="V2454" s="25"/>
      <c r="W2454" s="27" t="str">
        <f t="shared" si="193"/>
        <v/>
      </c>
      <c r="X2454" s="43" t="str">
        <f t="shared" si="194"/>
        <v>OK</v>
      </c>
      <c r="Y2454" s="681" t="str">
        <f t="shared" si="195"/>
        <v/>
      </c>
    </row>
    <row r="2455" spans="1:25" x14ac:dyDescent="0.25">
      <c r="A2455" s="68" t="str">
        <f>'0'!$A$4</f>
        <v>………………..</v>
      </c>
      <c r="B2455" s="341">
        <f>'0'!$A$2</f>
        <v>46112</v>
      </c>
      <c r="C2455" s="341" t="s">
        <v>1246</v>
      </c>
      <c r="D2455" s="22"/>
      <c r="E2455" s="23"/>
      <c r="F2455" s="14"/>
      <c r="G2455" s="23"/>
      <c r="H2455" s="22"/>
      <c r="I2455" s="24"/>
      <c r="J2455" s="24"/>
      <c r="K2455" s="25"/>
      <c r="L2455" s="25"/>
      <c r="M2455" s="25"/>
      <c r="N2455" s="25"/>
      <c r="O2455" s="25"/>
      <c r="P2455" s="25"/>
      <c r="Q2455" s="26"/>
      <c r="R2455" s="25"/>
      <c r="S2455" s="25"/>
      <c r="T2455" s="27">
        <f t="shared" si="191"/>
        <v>0</v>
      </c>
      <c r="U2455" s="27">
        <f t="shared" si="192"/>
        <v>0</v>
      </c>
      <c r="V2455" s="25"/>
      <c r="W2455" s="27" t="str">
        <f t="shared" si="193"/>
        <v/>
      </c>
      <c r="X2455" s="43" t="str">
        <f t="shared" si="194"/>
        <v>OK</v>
      </c>
      <c r="Y2455" s="681" t="str">
        <f t="shared" si="195"/>
        <v/>
      </c>
    </row>
    <row r="2456" spans="1:25" x14ac:dyDescent="0.25">
      <c r="A2456" s="68" t="str">
        <f>'0'!$A$4</f>
        <v>………………..</v>
      </c>
      <c r="B2456" s="341">
        <f>'0'!$A$2</f>
        <v>46112</v>
      </c>
      <c r="C2456" s="341" t="s">
        <v>1246</v>
      </c>
      <c r="D2456" s="22"/>
      <c r="E2456" s="23"/>
      <c r="F2456" s="14"/>
      <c r="G2456" s="23"/>
      <c r="H2456" s="22"/>
      <c r="I2456" s="24"/>
      <c r="J2456" s="24"/>
      <c r="K2456" s="25"/>
      <c r="L2456" s="25"/>
      <c r="M2456" s="25"/>
      <c r="N2456" s="25"/>
      <c r="O2456" s="25"/>
      <c r="P2456" s="25"/>
      <c r="Q2456" s="26"/>
      <c r="R2456" s="25"/>
      <c r="S2456" s="25"/>
      <c r="T2456" s="27">
        <f t="shared" si="191"/>
        <v>0</v>
      </c>
      <c r="U2456" s="27">
        <f t="shared" si="192"/>
        <v>0</v>
      </c>
      <c r="V2456" s="25"/>
      <c r="W2456" s="27" t="str">
        <f t="shared" si="193"/>
        <v/>
      </c>
      <c r="X2456" s="43" t="str">
        <f t="shared" si="194"/>
        <v>OK</v>
      </c>
      <c r="Y2456" s="681" t="str">
        <f t="shared" si="195"/>
        <v/>
      </c>
    </row>
    <row r="2457" spans="1:25" x14ac:dyDescent="0.25">
      <c r="A2457" s="68" t="str">
        <f>'0'!$A$4</f>
        <v>………………..</v>
      </c>
      <c r="B2457" s="341">
        <f>'0'!$A$2</f>
        <v>46112</v>
      </c>
      <c r="C2457" s="341" t="s">
        <v>1246</v>
      </c>
      <c r="D2457" s="22"/>
      <c r="E2457" s="23"/>
      <c r="F2457" s="14"/>
      <c r="G2457" s="23"/>
      <c r="H2457" s="22"/>
      <c r="I2457" s="24"/>
      <c r="J2457" s="24"/>
      <c r="K2457" s="25"/>
      <c r="L2457" s="25"/>
      <c r="M2457" s="25"/>
      <c r="N2457" s="25"/>
      <c r="O2457" s="25"/>
      <c r="P2457" s="25"/>
      <c r="Q2457" s="26"/>
      <c r="R2457" s="25"/>
      <c r="S2457" s="25"/>
      <c r="T2457" s="27">
        <f t="shared" si="191"/>
        <v>0</v>
      </c>
      <c r="U2457" s="27">
        <f t="shared" si="192"/>
        <v>0</v>
      </c>
      <c r="V2457" s="25"/>
      <c r="W2457" s="27" t="str">
        <f t="shared" si="193"/>
        <v/>
      </c>
      <c r="X2457" s="43" t="str">
        <f t="shared" si="194"/>
        <v>OK</v>
      </c>
      <c r="Y2457" s="681" t="str">
        <f t="shared" si="195"/>
        <v/>
      </c>
    </row>
    <row r="2458" spans="1:25" x14ac:dyDescent="0.25">
      <c r="A2458" s="68" t="str">
        <f>'0'!$A$4</f>
        <v>………………..</v>
      </c>
      <c r="B2458" s="341">
        <f>'0'!$A$2</f>
        <v>46112</v>
      </c>
      <c r="C2458" s="341" t="s">
        <v>1246</v>
      </c>
      <c r="D2458" s="22"/>
      <c r="E2458" s="23"/>
      <c r="F2458" s="14"/>
      <c r="G2458" s="23"/>
      <c r="H2458" s="22"/>
      <c r="I2458" s="24"/>
      <c r="J2458" s="24"/>
      <c r="K2458" s="25"/>
      <c r="L2458" s="25"/>
      <c r="M2458" s="25"/>
      <c r="N2458" s="25"/>
      <c r="O2458" s="25"/>
      <c r="P2458" s="25"/>
      <c r="Q2458" s="26"/>
      <c r="R2458" s="25"/>
      <c r="S2458" s="25"/>
      <c r="T2458" s="27">
        <f t="shared" si="191"/>
        <v>0</v>
      </c>
      <c r="U2458" s="27">
        <f t="shared" si="192"/>
        <v>0</v>
      </c>
      <c r="V2458" s="25"/>
      <c r="W2458" s="27" t="str">
        <f t="shared" si="193"/>
        <v/>
      </c>
      <c r="X2458" s="43" t="str">
        <f t="shared" si="194"/>
        <v>OK</v>
      </c>
      <c r="Y2458" s="681" t="str">
        <f t="shared" si="195"/>
        <v/>
      </c>
    </row>
    <row r="2459" spans="1:25" x14ac:dyDescent="0.25">
      <c r="A2459" s="68" t="str">
        <f>'0'!$A$4</f>
        <v>………………..</v>
      </c>
      <c r="B2459" s="341">
        <f>'0'!$A$2</f>
        <v>46112</v>
      </c>
      <c r="C2459" s="341" t="s">
        <v>1246</v>
      </c>
      <c r="D2459" s="22"/>
      <c r="E2459" s="23"/>
      <c r="F2459" s="14"/>
      <c r="G2459" s="23"/>
      <c r="H2459" s="22"/>
      <c r="I2459" s="24"/>
      <c r="J2459" s="24"/>
      <c r="K2459" s="25"/>
      <c r="L2459" s="25"/>
      <c r="M2459" s="25"/>
      <c r="N2459" s="25"/>
      <c r="O2459" s="25"/>
      <c r="P2459" s="25"/>
      <c r="Q2459" s="26"/>
      <c r="R2459" s="25"/>
      <c r="S2459" s="25"/>
      <c r="T2459" s="27">
        <f t="shared" si="191"/>
        <v>0</v>
      </c>
      <c r="U2459" s="27">
        <f t="shared" si="192"/>
        <v>0</v>
      </c>
      <c r="V2459" s="25"/>
      <c r="W2459" s="27" t="str">
        <f t="shared" si="193"/>
        <v/>
      </c>
      <c r="X2459" s="43" t="str">
        <f t="shared" si="194"/>
        <v>OK</v>
      </c>
      <c r="Y2459" s="681" t="str">
        <f t="shared" si="195"/>
        <v/>
      </c>
    </row>
    <row r="2460" spans="1:25" x14ac:dyDescent="0.25">
      <c r="A2460" s="68" t="str">
        <f>'0'!$A$4</f>
        <v>………………..</v>
      </c>
      <c r="B2460" s="341">
        <f>'0'!$A$2</f>
        <v>46112</v>
      </c>
      <c r="C2460" s="341" t="s">
        <v>1246</v>
      </c>
      <c r="D2460" s="22"/>
      <c r="E2460" s="23"/>
      <c r="F2460" s="14"/>
      <c r="G2460" s="23"/>
      <c r="H2460" s="22"/>
      <c r="I2460" s="24"/>
      <c r="J2460" s="24"/>
      <c r="K2460" s="25"/>
      <c r="L2460" s="25"/>
      <c r="M2460" s="25"/>
      <c r="N2460" s="25"/>
      <c r="O2460" s="25"/>
      <c r="P2460" s="25"/>
      <c r="Q2460" s="26"/>
      <c r="R2460" s="25"/>
      <c r="S2460" s="25"/>
      <c r="T2460" s="27">
        <f t="shared" si="191"/>
        <v>0</v>
      </c>
      <c r="U2460" s="27">
        <f t="shared" si="192"/>
        <v>0</v>
      </c>
      <c r="V2460" s="25"/>
      <c r="W2460" s="27" t="str">
        <f t="shared" si="193"/>
        <v/>
      </c>
      <c r="X2460" s="43" t="str">
        <f t="shared" si="194"/>
        <v>OK</v>
      </c>
      <c r="Y2460" s="681" t="str">
        <f t="shared" si="195"/>
        <v/>
      </c>
    </row>
    <row r="2461" spans="1:25" x14ac:dyDescent="0.25">
      <c r="A2461" s="68" t="str">
        <f>'0'!$A$4</f>
        <v>………………..</v>
      </c>
      <c r="B2461" s="341">
        <f>'0'!$A$2</f>
        <v>46112</v>
      </c>
      <c r="C2461" s="341" t="s">
        <v>1246</v>
      </c>
      <c r="D2461" s="22"/>
      <c r="E2461" s="23"/>
      <c r="F2461" s="14"/>
      <c r="G2461" s="23"/>
      <c r="H2461" s="22"/>
      <c r="I2461" s="24"/>
      <c r="J2461" s="24"/>
      <c r="K2461" s="25"/>
      <c r="L2461" s="25"/>
      <c r="M2461" s="25"/>
      <c r="N2461" s="25"/>
      <c r="O2461" s="25"/>
      <c r="P2461" s="25"/>
      <c r="Q2461" s="26"/>
      <c r="R2461" s="25"/>
      <c r="S2461" s="25"/>
      <c r="T2461" s="27">
        <f t="shared" si="191"/>
        <v>0</v>
      </c>
      <c r="U2461" s="27">
        <f t="shared" si="192"/>
        <v>0</v>
      </c>
      <c r="V2461" s="25"/>
      <c r="W2461" s="27" t="str">
        <f t="shared" si="193"/>
        <v/>
      </c>
      <c r="X2461" s="43" t="str">
        <f t="shared" si="194"/>
        <v>OK</v>
      </c>
      <c r="Y2461" s="681" t="str">
        <f t="shared" si="195"/>
        <v/>
      </c>
    </row>
    <row r="2462" spans="1:25" x14ac:dyDescent="0.25">
      <c r="A2462" s="68" t="str">
        <f>'0'!$A$4</f>
        <v>………………..</v>
      </c>
      <c r="B2462" s="341">
        <f>'0'!$A$2</f>
        <v>46112</v>
      </c>
      <c r="C2462" s="341" t="s">
        <v>1246</v>
      </c>
      <c r="D2462" s="22"/>
      <c r="E2462" s="23"/>
      <c r="F2462" s="14"/>
      <c r="G2462" s="23"/>
      <c r="H2462" s="22"/>
      <c r="I2462" s="24"/>
      <c r="J2462" s="24"/>
      <c r="K2462" s="25"/>
      <c r="L2462" s="25"/>
      <c r="M2462" s="25"/>
      <c r="N2462" s="25"/>
      <c r="O2462" s="25"/>
      <c r="P2462" s="25"/>
      <c r="Q2462" s="26"/>
      <c r="R2462" s="25"/>
      <c r="S2462" s="25"/>
      <c r="T2462" s="27">
        <f t="shared" si="191"/>
        <v>0</v>
      </c>
      <c r="U2462" s="27">
        <f t="shared" si="192"/>
        <v>0</v>
      </c>
      <c r="V2462" s="25"/>
      <c r="W2462" s="27" t="str">
        <f t="shared" si="193"/>
        <v/>
      </c>
      <c r="X2462" s="43" t="str">
        <f t="shared" si="194"/>
        <v>OK</v>
      </c>
      <c r="Y2462" s="681" t="str">
        <f t="shared" si="195"/>
        <v/>
      </c>
    </row>
    <row r="2463" spans="1:25" x14ac:dyDescent="0.25">
      <c r="A2463" s="68" t="str">
        <f>'0'!$A$4</f>
        <v>………………..</v>
      </c>
      <c r="B2463" s="341">
        <f>'0'!$A$2</f>
        <v>46112</v>
      </c>
      <c r="C2463" s="341" t="s">
        <v>1246</v>
      </c>
      <c r="D2463" s="22"/>
      <c r="E2463" s="23"/>
      <c r="F2463" s="14"/>
      <c r="G2463" s="23"/>
      <c r="H2463" s="22"/>
      <c r="I2463" s="24"/>
      <c r="J2463" s="24"/>
      <c r="K2463" s="25"/>
      <c r="L2463" s="25"/>
      <c r="M2463" s="25"/>
      <c r="N2463" s="25"/>
      <c r="O2463" s="25"/>
      <c r="P2463" s="25"/>
      <c r="Q2463" s="26"/>
      <c r="R2463" s="25"/>
      <c r="S2463" s="25"/>
      <c r="T2463" s="27">
        <f t="shared" si="191"/>
        <v>0</v>
      </c>
      <c r="U2463" s="27">
        <f t="shared" si="192"/>
        <v>0</v>
      </c>
      <c r="V2463" s="25"/>
      <c r="W2463" s="27" t="str">
        <f t="shared" si="193"/>
        <v/>
      </c>
      <c r="X2463" s="43" t="str">
        <f t="shared" si="194"/>
        <v>OK</v>
      </c>
      <c r="Y2463" s="681" t="str">
        <f t="shared" si="195"/>
        <v/>
      </c>
    </row>
    <row r="2464" spans="1:25" x14ac:dyDescent="0.25">
      <c r="A2464" s="68" t="str">
        <f>'0'!$A$4</f>
        <v>………………..</v>
      </c>
      <c r="B2464" s="341">
        <f>'0'!$A$2</f>
        <v>46112</v>
      </c>
      <c r="C2464" s="341" t="s">
        <v>1246</v>
      </c>
      <c r="D2464" s="22"/>
      <c r="E2464" s="23"/>
      <c r="F2464" s="14"/>
      <c r="G2464" s="23"/>
      <c r="H2464" s="22"/>
      <c r="I2464" s="24"/>
      <c r="J2464" s="24"/>
      <c r="K2464" s="25"/>
      <c r="L2464" s="25"/>
      <c r="M2464" s="25"/>
      <c r="N2464" s="25"/>
      <c r="O2464" s="25"/>
      <c r="P2464" s="25"/>
      <c r="Q2464" s="26"/>
      <c r="R2464" s="25"/>
      <c r="S2464" s="25"/>
      <c r="T2464" s="27">
        <f t="shared" si="191"/>
        <v>0</v>
      </c>
      <c r="U2464" s="27">
        <f t="shared" si="192"/>
        <v>0</v>
      </c>
      <c r="V2464" s="25"/>
      <c r="W2464" s="27" t="str">
        <f t="shared" si="193"/>
        <v/>
      </c>
      <c r="X2464" s="43" t="str">
        <f t="shared" si="194"/>
        <v>OK</v>
      </c>
      <c r="Y2464" s="681" t="str">
        <f t="shared" si="195"/>
        <v/>
      </c>
    </row>
    <row r="2465" spans="1:25" x14ac:dyDescent="0.25">
      <c r="A2465" s="68" t="str">
        <f>'0'!$A$4</f>
        <v>………………..</v>
      </c>
      <c r="B2465" s="341">
        <f>'0'!$A$2</f>
        <v>46112</v>
      </c>
      <c r="C2465" s="341" t="s">
        <v>1246</v>
      </c>
      <c r="D2465" s="22"/>
      <c r="E2465" s="23"/>
      <c r="F2465" s="14"/>
      <c r="G2465" s="23"/>
      <c r="H2465" s="22"/>
      <c r="I2465" s="24"/>
      <c r="J2465" s="24"/>
      <c r="K2465" s="25"/>
      <c r="L2465" s="25"/>
      <c r="M2465" s="25"/>
      <c r="N2465" s="25"/>
      <c r="O2465" s="25"/>
      <c r="P2465" s="25"/>
      <c r="Q2465" s="26"/>
      <c r="R2465" s="25"/>
      <c r="S2465" s="25"/>
      <c r="T2465" s="27">
        <f t="shared" si="191"/>
        <v>0</v>
      </c>
      <c r="U2465" s="27">
        <f t="shared" si="192"/>
        <v>0</v>
      </c>
      <c r="V2465" s="25"/>
      <c r="W2465" s="27" t="str">
        <f t="shared" si="193"/>
        <v/>
      </c>
      <c r="X2465" s="43" t="str">
        <f t="shared" si="194"/>
        <v>OK</v>
      </c>
      <c r="Y2465" s="681" t="str">
        <f t="shared" si="195"/>
        <v/>
      </c>
    </row>
    <row r="2466" spans="1:25" x14ac:dyDescent="0.25">
      <c r="A2466" s="68" t="str">
        <f>'0'!$A$4</f>
        <v>………………..</v>
      </c>
      <c r="B2466" s="341">
        <f>'0'!$A$2</f>
        <v>46112</v>
      </c>
      <c r="C2466" s="341" t="s">
        <v>1246</v>
      </c>
      <c r="D2466" s="22"/>
      <c r="E2466" s="23"/>
      <c r="F2466" s="14"/>
      <c r="G2466" s="23"/>
      <c r="H2466" s="22"/>
      <c r="I2466" s="24"/>
      <c r="J2466" s="24"/>
      <c r="K2466" s="25"/>
      <c r="L2466" s="25"/>
      <c r="M2466" s="25"/>
      <c r="N2466" s="25"/>
      <c r="O2466" s="25"/>
      <c r="P2466" s="25"/>
      <c r="Q2466" s="26"/>
      <c r="R2466" s="25"/>
      <c r="S2466" s="25"/>
      <c r="T2466" s="27">
        <f t="shared" si="191"/>
        <v>0</v>
      </c>
      <c r="U2466" s="27">
        <f t="shared" si="192"/>
        <v>0</v>
      </c>
      <c r="V2466" s="25"/>
      <c r="W2466" s="27" t="str">
        <f t="shared" si="193"/>
        <v/>
      </c>
      <c r="X2466" s="43" t="str">
        <f t="shared" si="194"/>
        <v>OK</v>
      </c>
      <c r="Y2466" s="681" t="str">
        <f t="shared" si="195"/>
        <v/>
      </c>
    </row>
    <row r="2467" spans="1:25" x14ac:dyDescent="0.25">
      <c r="A2467" s="68" t="str">
        <f>'0'!$A$4</f>
        <v>………………..</v>
      </c>
      <c r="B2467" s="341">
        <f>'0'!$A$2</f>
        <v>46112</v>
      </c>
      <c r="C2467" s="341" t="s">
        <v>1246</v>
      </c>
      <c r="D2467" s="22"/>
      <c r="E2467" s="23"/>
      <c r="F2467" s="14"/>
      <c r="G2467" s="23"/>
      <c r="H2467" s="22"/>
      <c r="I2467" s="24"/>
      <c r="J2467" s="24"/>
      <c r="K2467" s="25"/>
      <c r="L2467" s="25"/>
      <c r="M2467" s="25"/>
      <c r="N2467" s="25"/>
      <c r="O2467" s="25"/>
      <c r="P2467" s="25"/>
      <c r="Q2467" s="26"/>
      <c r="R2467" s="25"/>
      <c r="S2467" s="25"/>
      <c r="T2467" s="27">
        <f t="shared" si="191"/>
        <v>0</v>
      </c>
      <c r="U2467" s="27">
        <f t="shared" si="192"/>
        <v>0</v>
      </c>
      <c r="V2467" s="25"/>
      <c r="W2467" s="27" t="str">
        <f t="shared" si="193"/>
        <v/>
      </c>
      <c r="X2467" s="43" t="str">
        <f t="shared" si="194"/>
        <v>OK</v>
      </c>
      <c r="Y2467" s="681" t="str">
        <f t="shared" si="195"/>
        <v/>
      </c>
    </row>
    <row r="2468" spans="1:25" x14ac:dyDescent="0.25">
      <c r="A2468" s="68" t="str">
        <f>'0'!$A$4</f>
        <v>………………..</v>
      </c>
      <c r="B2468" s="341">
        <f>'0'!$A$2</f>
        <v>46112</v>
      </c>
      <c r="C2468" s="341" t="s">
        <v>1246</v>
      </c>
      <c r="D2468" s="22"/>
      <c r="E2468" s="23"/>
      <c r="F2468" s="14"/>
      <c r="G2468" s="23"/>
      <c r="H2468" s="22"/>
      <c r="I2468" s="24"/>
      <c r="J2468" s="24"/>
      <c r="K2468" s="25"/>
      <c r="L2468" s="25"/>
      <c r="M2468" s="25"/>
      <c r="N2468" s="25"/>
      <c r="O2468" s="25"/>
      <c r="P2468" s="25"/>
      <c r="Q2468" s="26"/>
      <c r="R2468" s="25"/>
      <c r="S2468" s="25"/>
      <c r="T2468" s="27">
        <f t="shared" si="191"/>
        <v>0</v>
      </c>
      <c r="U2468" s="27">
        <f t="shared" si="192"/>
        <v>0</v>
      </c>
      <c r="V2468" s="25"/>
      <c r="W2468" s="27" t="str">
        <f t="shared" si="193"/>
        <v/>
      </c>
      <c r="X2468" s="43" t="str">
        <f t="shared" si="194"/>
        <v>OK</v>
      </c>
      <c r="Y2468" s="681" t="str">
        <f t="shared" si="195"/>
        <v/>
      </c>
    </row>
    <row r="2469" spans="1:25" x14ac:dyDescent="0.25">
      <c r="A2469" s="68" t="str">
        <f>'0'!$A$4</f>
        <v>………………..</v>
      </c>
      <c r="B2469" s="341">
        <f>'0'!$A$2</f>
        <v>46112</v>
      </c>
      <c r="C2469" s="341" t="s">
        <v>1246</v>
      </c>
      <c r="D2469" s="22"/>
      <c r="E2469" s="23"/>
      <c r="F2469" s="14"/>
      <c r="G2469" s="23"/>
      <c r="H2469" s="22"/>
      <c r="I2469" s="24"/>
      <c r="J2469" s="24"/>
      <c r="K2469" s="25"/>
      <c r="L2469" s="25"/>
      <c r="M2469" s="25"/>
      <c r="N2469" s="25"/>
      <c r="O2469" s="25"/>
      <c r="P2469" s="25"/>
      <c r="Q2469" s="26"/>
      <c r="R2469" s="25"/>
      <c r="S2469" s="25"/>
      <c r="T2469" s="27">
        <f t="shared" si="191"/>
        <v>0</v>
      </c>
      <c r="U2469" s="27">
        <f t="shared" si="192"/>
        <v>0</v>
      </c>
      <c r="V2469" s="25"/>
      <c r="W2469" s="27" t="str">
        <f t="shared" si="193"/>
        <v/>
      </c>
      <c r="X2469" s="43" t="str">
        <f t="shared" si="194"/>
        <v>OK</v>
      </c>
      <c r="Y2469" s="681" t="str">
        <f t="shared" si="195"/>
        <v/>
      </c>
    </row>
    <row r="2470" spans="1:25" x14ac:dyDescent="0.25">
      <c r="A2470" s="68" t="str">
        <f>'0'!$A$4</f>
        <v>………………..</v>
      </c>
      <c r="B2470" s="341">
        <f>'0'!$A$2</f>
        <v>46112</v>
      </c>
      <c r="C2470" s="341" t="s">
        <v>1246</v>
      </c>
      <c r="D2470" s="22"/>
      <c r="E2470" s="23"/>
      <c r="F2470" s="14"/>
      <c r="G2470" s="23"/>
      <c r="H2470" s="22"/>
      <c r="I2470" s="24"/>
      <c r="J2470" s="24"/>
      <c r="K2470" s="25"/>
      <c r="L2470" s="25"/>
      <c r="M2470" s="25"/>
      <c r="N2470" s="25"/>
      <c r="O2470" s="25"/>
      <c r="P2470" s="25"/>
      <c r="Q2470" s="26"/>
      <c r="R2470" s="25"/>
      <c r="S2470" s="25"/>
      <c r="T2470" s="27">
        <f t="shared" si="191"/>
        <v>0</v>
      </c>
      <c r="U2470" s="27">
        <f t="shared" si="192"/>
        <v>0</v>
      </c>
      <c r="V2470" s="25"/>
      <c r="W2470" s="27" t="str">
        <f t="shared" si="193"/>
        <v/>
      </c>
      <c r="X2470" s="43" t="str">
        <f t="shared" si="194"/>
        <v>OK</v>
      </c>
      <c r="Y2470" s="681" t="str">
        <f t="shared" si="195"/>
        <v/>
      </c>
    </row>
    <row r="2471" spans="1:25" x14ac:dyDescent="0.25">
      <c r="A2471" s="68" t="str">
        <f>'0'!$A$4</f>
        <v>………………..</v>
      </c>
      <c r="B2471" s="341">
        <f>'0'!$A$2</f>
        <v>46112</v>
      </c>
      <c r="C2471" s="341" t="s">
        <v>1246</v>
      </c>
      <c r="D2471" s="22"/>
      <c r="E2471" s="23"/>
      <c r="F2471" s="14"/>
      <c r="G2471" s="23"/>
      <c r="H2471" s="22"/>
      <c r="I2471" s="24"/>
      <c r="J2471" s="24"/>
      <c r="K2471" s="25"/>
      <c r="L2471" s="25"/>
      <c r="M2471" s="25"/>
      <c r="N2471" s="25"/>
      <c r="O2471" s="25"/>
      <c r="P2471" s="25"/>
      <c r="Q2471" s="26"/>
      <c r="R2471" s="25"/>
      <c r="S2471" s="25"/>
      <c r="T2471" s="27">
        <f t="shared" si="191"/>
        <v>0</v>
      </c>
      <c r="U2471" s="27">
        <f t="shared" si="192"/>
        <v>0</v>
      </c>
      <c r="V2471" s="25"/>
      <c r="W2471" s="27" t="str">
        <f t="shared" si="193"/>
        <v/>
      </c>
      <c r="X2471" s="43" t="str">
        <f t="shared" si="194"/>
        <v>OK</v>
      </c>
      <c r="Y2471" s="681" t="str">
        <f t="shared" si="195"/>
        <v/>
      </c>
    </row>
    <row r="2472" spans="1:25" x14ac:dyDescent="0.25">
      <c r="A2472" s="68" t="str">
        <f>'0'!$A$4</f>
        <v>………………..</v>
      </c>
      <c r="B2472" s="341">
        <f>'0'!$A$2</f>
        <v>46112</v>
      </c>
      <c r="C2472" s="341" t="s">
        <v>1246</v>
      </c>
      <c r="D2472" s="22"/>
      <c r="E2472" s="23"/>
      <c r="F2472" s="14"/>
      <c r="G2472" s="23"/>
      <c r="H2472" s="22"/>
      <c r="I2472" s="24"/>
      <c r="J2472" s="24"/>
      <c r="K2472" s="25"/>
      <c r="L2472" s="25"/>
      <c r="M2472" s="25"/>
      <c r="N2472" s="25"/>
      <c r="O2472" s="25"/>
      <c r="P2472" s="25"/>
      <c r="Q2472" s="26"/>
      <c r="R2472" s="25"/>
      <c r="S2472" s="25"/>
      <c r="T2472" s="27">
        <f t="shared" si="191"/>
        <v>0</v>
      </c>
      <c r="U2472" s="27">
        <f t="shared" si="192"/>
        <v>0</v>
      </c>
      <c r="V2472" s="25"/>
      <c r="W2472" s="27" t="str">
        <f t="shared" si="193"/>
        <v/>
      </c>
      <c r="X2472" s="43" t="str">
        <f t="shared" si="194"/>
        <v>OK</v>
      </c>
      <c r="Y2472" s="681" t="str">
        <f t="shared" si="195"/>
        <v/>
      </c>
    </row>
    <row r="2473" spans="1:25" x14ac:dyDescent="0.25">
      <c r="A2473" s="68" t="str">
        <f>'0'!$A$4</f>
        <v>………………..</v>
      </c>
      <c r="B2473" s="341">
        <f>'0'!$A$2</f>
        <v>46112</v>
      </c>
      <c r="C2473" s="341" t="s">
        <v>1246</v>
      </c>
      <c r="D2473" s="22"/>
      <c r="E2473" s="23"/>
      <c r="F2473" s="14"/>
      <c r="G2473" s="23"/>
      <c r="H2473" s="22"/>
      <c r="I2473" s="24"/>
      <c r="J2473" s="24"/>
      <c r="K2473" s="25"/>
      <c r="L2473" s="25"/>
      <c r="M2473" s="25"/>
      <c r="N2473" s="25"/>
      <c r="O2473" s="25"/>
      <c r="P2473" s="25"/>
      <c r="Q2473" s="26"/>
      <c r="R2473" s="25"/>
      <c r="S2473" s="25"/>
      <c r="T2473" s="27">
        <f t="shared" si="191"/>
        <v>0</v>
      </c>
      <c r="U2473" s="27">
        <f t="shared" si="192"/>
        <v>0</v>
      </c>
      <c r="V2473" s="25"/>
      <c r="W2473" s="27" t="str">
        <f t="shared" si="193"/>
        <v/>
      </c>
      <c r="X2473" s="43" t="str">
        <f t="shared" si="194"/>
        <v>OK</v>
      </c>
      <c r="Y2473" s="681" t="str">
        <f t="shared" si="195"/>
        <v/>
      </c>
    </row>
    <row r="2474" spans="1:25" x14ac:dyDescent="0.25">
      <c r="A2474" s="68" t="str">
        <f>'0'!$A$4</f>
        <v>………………..</v>
      </c>
      <c r="B2474" s="341">
        <f>'0'!$A$2</f>
        <v>46112</v>
      </c>
      <c r="C2474" s="341" t="s">
        <v>1246</v>
      </c>
      <c r="D2474" s="22"/>
      <c r="E2474" s="23"/>
      <c r="F2474" s="14"/>
      <c r="G2474" s="23"/>
      <c r="H2474" s="22"/>
      <c r="I2474" s="24"/>
      <c r="J2474" s="24"/>
      <c r="K2474" s="25"/>
      <c r="L2474" s="25"/>
      <c r="M2474" s="25"/>
      <c r="N2474" s="25"/>
      <c r="O2474" s="25"/>
      <c r="P2474" s="25"/>
      <c r="Q2474" s="26"/>
      <c r="R2474" s="25"/>
      <c r="S2474" s="25"/>
      <c r="T2474" s="27">
        <f t="shared" si="191"/>
        <v>0</v>
      </c>
      <c r="U2474" s="27">
        <f t="shared" si="192"/>
        <v>0</v>
      </c>
      <c r="V2474" s="25"/>
      <c r="W2474" s="27" t="str">
        <f t="shared" si="193"/>
        <v/>
      </c>
      <c r="X2474" s="43" t="str">
        <f t="shared" si="194"/>
        <v>OK</v>
      </c>
      <c r="Y2474" s="681" t="str">
        <f t="shared" si="195"/>
        <v/>
      </c>
    </row>
    <row r="2475" spans="1:25" x14ac:dyDescent="0.25">
      <c r="A2475" s="68" t="str">
        <f>'0'!$A$4</f>
        <v>………………..</v>
      </c>
      <c r="B2475" s="341">
        <f>'0'!$A$2</f>
        <v>46112</v>
      </c>
      <c r="C2475" s="341" t="s">
        <v>1246</v>
      </c>
      <c r="D2475" s="22"/>
      <c r="E2475" s="23"/>
      <c r="F2475" s="14"/>
      <c r="G2475" s="23"/>
      <c r="H2475" s="22"/>
      <c r="I2475" s="24"/>
      <c r="J2475" s="24"/>
      <c r="K2475" s="25"/>
      <c r="L2475" s="25"/>
      <c r="M2475" s="25"/>
      <c r="N2475" s="25"/>
      <c r="O2475" s="25"/>
      <c r="P2475" s="25"/>
      <c r="Q2475" s="26"/>
      <c r="R2475" s="25"/>
      <c r="S2475" s="25"/>
      <c r="T2475" s="27">
        <f t="shared" si="191"/>
        <v>0</v>
      </c>
      <c r="U2475" s="27">
        <f t="shared" si="192"/>
        <v>0</v>
      </c>
      <c r="V2475" s="25"/>
      <c r="W2475" s="27" t="str">
        <f t="shared" si="193"/>
        <v/>
      </c>
      <c r="X2475" s="43" t="str">
        <f t="shared" si="194"/>
        <v>OK</v>
      </c>
      <c r="Y2475" s="681" t="str">
        <f t="shared" si="195"/>
        <v/>
      </c>
    </row>
    <row r="2476" spans="1:25" x14ac:dyDescent="0.25">
      <c r="A2476" s="68" t="str">
        <f>'0'!$A$4</f>
        <v>………………..</v>
      </c>
      <c r="B2476" s="341">
        <f>'0'!$A$2</f>
        <v>46112</v>
      </c>
      <c r="C2476" s="341" t="s">
        <v>1246</v>
      </c>
      <c r="D2476" s="22"/>
      <c r="E2476" s="23"/>
      <c r="F2476" s="14"/>
      <c r="G2476" s="23"/>
      <c r="H2476" s="22"/>
      <c r="I2476" s="24"/>
      <c r="J2476" s="24"/>
      <c r="K2476" s="25"/>
      <c r="L2476" s="25"/>
      <c r="M2476" s="25"/>
      <c r="N2476" s="25"/>
      <c r="O2476" s="25"/>
      <c r="P2476" s="25"/>
      <c r="Q2476" s="26"/>
      <c r="R2476" s="25"/>
      <c r="S2476" s="25"/>
      <c r="T2476" s="27">
        <f t="shared" si="191"/>
        <v>0</v>
      </c>
      <c r="U2476" s="27">
        <f t="shared" si="192"/>
        <v>0</v>
      </c>
      <c r="V2476" s="25"/>
      <c r="W2476" s="27" t="str">
        <f t="shared" si="193"/>
        <v/>
      </c>
      <c r="X2476" s="43" t="str">
        <f t="shared" si="194"/>
        <v>OK</v>
      </c>
      <c r="Y2476" s="681" t="str">
        <f t="shared" si="195"/>
        <v/>
      </c>
    </row>
    <row r="2477" spans="1:25" x14ac:dyDescent="0.25">
      <c r="A2477" s="68" t="str">
        <f>'0'!$A$4</f>
        <v>………………..</v>
      </c>
      <c r="B2477" s="341">
        <f>'0'!$A$2</f>
        <v>46112</v>
      </c>
      <c r="C2477" s="341" t="s">
        <v>1246</v>
      </c>
      <c r="D2477" s="22"/>
      <c r="E2477" s="23"/>
      <c r="F2477" s="14"/>
      <c r="G2477" s="23"/>
      <c r="H2477" s="22"/>
      <c r="I2477" s="24"/>
      <c r="J2477" s="24"/>
      <c r="K2477" s="25"/>
      <c r="L2477" s="25"/>
      <c r="M2477" s="25"/>
      <c r="N2477" s="25"/>
      <c r="O2477" s="25"/>
      <c r="P2477" s="25"/>
      <c r="Q2477" s="26"/>
      <c r="R2477" s="25"/>
      <c r="S2477" s="25"/>
      <c r="T2477" s="27">
        <f t="shared" si="191"/>
        <v>0</v>
      </c>
      <c r="U2477" s="27">
        <f t="shared" si="192"/>
        <v>0</v>
      </c>
      <c r="V2477" s="25"/>
      <c r="W2477" s="27" t="str">
        <f t="shared" si="193"/>
        <v/>
      </c>
      <c r="X2477" s="43" t="str">
        <f t="shared" si="194"/>
        <v>OK</v>
      </c>
      <c r="Y2477" s="681" t="str">
        <f t="shared" si="195"/>
        <v/>
      </c>
    </row>
    <row r="2478" spans="1:25" x14ac:dyDescent="0.25">
      <c r="A2478" s="68" t="str">
        <f>'0'!$A$4</f>
        <v>………………..</v>
      </c>
      <c r="B2478" s="341">
        <f>'0'!$A$2</f>
        <v>46112</v>
      </c>
      <c r="C2478" s="341" t="s">
        <v>1246</v>
      </c>
      <c r="D2478" s="22"/>
      <c r="E2478" s="23"/>
      <c r="F2478" s="14"/>
      <c r="G2478" s="23"/>
      <c r="H2478" s="22"/>
      <c r="I2478" s="24"/>
      <c r="J2478" s="24"/>
      <c r="K2478" s="25"/>
      <c r="L2478" s="25"/>
      <c r="M2478" s="25"/>
      <c r="N2478" s="25"/>
      <c r="O2478" s="25"/>
      <c r="P2478" s="25"/>
      <c r="Q2478" s="26"/>
      <c r="R2478" s="25"/>
      <c r="S2478" s="25"/>
      <c r="T2478" s="27">
        <f t="shared" si="191"/>
        <v>0</v>
      </c>
      <c r="U2478" s="27">
        <f t="shared" si="192"/>
        <v>0</v>
      </c>
      <c r="V2478" s="25"/>
      <c r="W2478" s="27" t="str">
        <f t="shared" si="193"/>
        <v/>
      </c>
      <c r="X2478" s="43" t="str">
        <f t="shared" si="194"/>
        <v>OK</v>
      </c>
      <c r="Y2478" s="681" t="str">
        <f t="shared" si="195"/>
        <v/>
      </c>
    </row>
    <row r="2479" spans="1:25" x14ac:dyDescent="0.25">
      <c r="A2479" s="68" t="str">
        <f>'0'!$A$4</f>
        <v>………………..</v>
      </c>
      <c r="B2479" s="341">
        <f>'0'!$A$2</f>
        <v>46112</v>
      </c>
      <c r="C2479" s="341" t="s">
        <v>1246</v>
      </c>
      <c r="D2479" s="22"/>
      <c r="E2479" s="23"/>
      <c r="F2479" s="14"/>
      <c r="G2479" s="23"/>
      <c r="H2479" s="22"/>
      <c r="I2479" s="24"/>
      <c r="J2479" s="24"/>
      <c r="K2479" s="25"/>
      <c r="L2479" s="25"/>
      <c r="M2479" s="25"/>
      <c r="N2479" s="25"/>
      <c r="O2479" s="25"/>
      <c r="P2479" s="25"/>
      <c r="Q2479" s="26"/>
      <c r="R2479" s="25"/>
      <c r="S2479" s="25"/>
      <c r="T2479" s="27">
        <f t="shared" si="191"/>
        <v>0</v>
      </c>
      <c r="U2479" s="27">
        <f t="shared" si="192"/>
        <v>0</v>
      </c>
      <c r="V2479" s="25"/>
      <c r="W2479" s="27" t="str">
        <f t="shared" si="193"/>
        <v/>
      </c>
      <c r="X2479" s="43" t="str">
        <f t="shared" si="194"/>
        <v>OK</v>
      </c>
      <c r="Y2479" s="681" t="str">
        <f t="shared" si="195"/>
        <v/>
      </c>
    </row>
    <row r="2480" spans="1:25" x14ac:dyDescent="0.25">
      <c r="A2480" s="68" t="str">
        <f>'0'!$A$4</f>
        <v>………………..</v>
      </c>
      <c r="B2480" s="341">
        <f>'0'!$A$2</f>
        <v>46112</v>
      </c>
      <c r="C2480" s="341" t="s">
        <v>1246</v>
      </c>
      <c r="D2480" s="22"/>
      <c r="E2480" s="23"/>
      <c r="F2480" s="14"/>
      <c r="G2480" s="23"/>
      <c r="H2480" s="22"/>
      <c r="I2480" s="24"/>
      <c r="J2480" s="24"/>
      <c r="K2480" s="25"/>
      <c r="L2480" s="25"/>
      <c r="M2480" s="25"/>
      <c r="N2480" s="25"/>
      <c r="O2480" s="25"/>
      <c r="P2480" s="25"/>
      <c r="Q2480" s="26"/>
      <c r="R2480" s="25"/>
      <c r="S2480" s="25"/>
      <c r="T2480" s="27">
        <f t="shared" si="191"/>
        <v>0</v>
      </c>
      <c r="U2480" s="27">
        <f t="shared" si="192"/>
        <v>0</v>
      </c>
      <c r="V2480" s="25"/>
      <c r="W2480" s="27" t="str">
        <f t="shared" si="193"/>
        <v/>
      </c>
      <c r="X2480" s="43" t="str">
        <f t="shared" si="194"/>
        <v>OK</v>
      </c>
      <c r="Y2480" s="681" t="str">
        <f t="shared" si="195"/>
        <v/>
      </c>
    </row>
    <row r="2481" spans="1:25" x14ac:dyDescent="0.25">
      <c r="A2481" s="68" t="str">
        <f>'0'!$A$4</f>
        <v>………………..</v>
      </c>
      <c r="B2481" s="341">
        <f>'0'!$A$2</f>
        <v>46112</v>
      </c>
      <c r="C2481" s="341" t="s">
        <v>1246</v>
      </c>
      <c r="D2481" s="22"/>
      <c r="E2481" s="23"/>
      <c r="F2481" s="14"/>
      <c r="G2481" s="23"/>
      <c r="H2481" s="22"/>
      <c r="I2481" s="24"/>
      <c r="J2481" s="24"/>
      <c r="K2481" s="25"/>
      <c r="L2481" s="25"/>
      <c r="M2481" s="25"/>
      <c r="N2481" s="25"/>
      <c r="O2481" s="25"/>
      <c r="P2481" s="25"/>
      <c r="Q2481" s="26"/>
      <c r="R2481" s="25"/>
      <c r="S2481" s="25"/>
      <c r="T2481" s="27">
        <f t="shared" si="191"/>
        <v>0</v>
      </c>
      <c r="U2481" s="27">
        <f t="shared" si="192"/>
        <v>0</v>
      </c>
      <c r="V2481" s="25"/>
      <c r="W2481" s="27" t="str">
        <f t="shared" si="193"/>
        <v/>
      </c>
      <c r="X2481" s="43" t="str">
        <f t="shared" si="194"/>
        <v>OK</v>
      </c>
      <c r="Y2481" s="681" t="str">
        <f t="shared" si="195"/>
        <v/>
      </c>
    </row>
    <row r="2482" spans="1:25" x14ac:dyDescent="0.25">
      <c r="A2482" s="68" t="str">
        <f>'0'!$A$4</f>
        <v>………………..</v>
      </c>
      <c r="B2482" s="341">
        <f>'0'!$A$2</f>
        <v>46112</v>
      </c>
      <c r="C2482" s="341" t="s">
        <v>1246</v>
      </c>
      <c r="D2482" s="22"/>
      <c r="E2482" s="23"/>
      <c r="F2482" s="14"/>
      <c r="G2482" s="23"/>
      <c r="H2482" s="22"/>
      <c r="I2482" s="24"/>
      <c r="J2482" s="24"/>
      <c r="K2482" s="25"/>
      <c r="L2482" s="25"/>
      <c r="M2482" s="25"/>
      <c r="N2482" s="25"/>
      <c r="O2482" s="25"/>
      <c r="P2482" s="25"/>
      <c r="Q2482" s="26"/>
      <c r="R2482" s="25"/>
      <c r="S2482" s="25"/>
      <c r="T2482" s="27">
        <f t="shared" si="191"/>
        <v>0</v>
      </c>
      <c r="U2482" s="27">
        <f t="shared" si="192"/>
        <v>0</v>
      </c>
      <c r="V2482" s="25"/>
      <c r="W2482" s="27" t="str">
        <f t="shared" si="193"/>
        <v/>
      </c>
      <c r="X2482" s="43" t="str">
        <f t="shared" si="194"/>
        <v>OK</v>
      </c>
      <c r="Y2482" s="681" t="str">
        <f t="shared" si="195"/>
        <v/>
      </c>
    </row>
    <row r="2483" spans="1:25" x14ac:dyDescent="0.25">
      <c r="A2483" s="68" t="str">
        <f>'0'!$A$4</f>
        <v>………………..</v>
      </c>
      <c r="B2483" s="341">
        <f>'0'!$A$2</f>
        <v>46112</v>
      </c>
      <c r="C2483" s="341" t="s">
        <v>1246</v>
      </c>
      <c r="D2483" s="22"/>
      <c r="E2483" s="23"/>
      <c r="F2483" s="14"/>
      <c r="G2483" s="23"/>
      <c r="H2483" s="22"/>
      <c r="I2483" s="24"/>
      <c r="J2483" s="24"/>
      <c r="K2483" s="25"/>
      <c r="L2483" s="25"/>
      <c r="M2483" s="25"/>
      <c r="N2483" s="25"/>
      <c r="O2483" s="25"/>
      <c r="P2483" s="25"/>
      <c r="Q2483" s="26"/>
      <c r="R2483" s="25"/>
      <c r="S2483" s="25"/>
      <c r="T2483" s="27">
        <f t="shared" si="191"/>
        <v>0</v>
      </c>
      <c r="U2483" s="27">
        <f t="shared" si="192"/>
        <v>0</v>
      </c>
      <c r="V2483" s="25"/>
      <c r="W2483" s="27" t="str">
        <f t="shared" si="193"/>
        <v/>
      </c>
      <c r="X2483" s="43" t="str">
        <f t="shared" si="194"/>
        <v>OK</v>
      </c>
      <c r="Y2483" s="681" t="str">
        <f t="shared" si="195"/>
        <v/>
      </c>
    </row>
    <row r="2484" spans="1:25" x14ac:dyDescent="0.25">
      <c r="A2484" s="68" t="str">
        <f>'0'!$A$4</f>
        <v>………………..</v>
      </c>
      <c r="B2484" s="341">
        <f>'0'!$A$2</f>
        <v>46112</v>
      </c>
      <c r="C2484" s="341" t="s">
        <v>1246</v>
      </c>
      <c r="D2484" s="22"/>
      <c r="E2484" s="23"/>
      <c r="F2484" s="14"/>
      <c r="G2484" s="23"/>
      <c r="H2484" s="22"/>
      <c r="I2484" s="24"/>
      <c r="J2484" s="24"/>
      <c r="K2484" s="25"/>
      <c r="L2484" s="25"/>
      <c r="M2484" s="25"/>
      <c r="N2484" s="25"/>
      <c r="O2484" s="25"/>
      <c r="P2484" s="25"/>
      <c r="Q2484" s="26"/>
      <c r="R2484" s="25"/>
      <c r="S2484" s="25"/>
      <c r="T2484" s="27">
        <f t="shared" si="191"/>
        <v>0</v>
      </c>
      <c r="U2484" s="27">
        <f t="shared" si="192"/>
        <v>0</v>
      </c>
      <c r="V2484" s="25"/>
      <c r="W2484" s="27" t="str">
        <f t="shared" si="193"/>
        <v/>
      </c>
      <c r="X2484" s="43" t="str">
        <f t="shared" si="194"/>
        <v>OK</v>
      </c>
      <c r="Y2484" s="681" t="str">
        <f t="shared" si="195"/>
        <v/>
      </c>
    </row>
    <row r="2485" spans="1:25" x14ac:dyDescent="0.25">
      <c r="A2485" s="68" t="str">
        <f>'0'!$A$4</f>
        <v>………………..</v>
      </c>
      <c r="B2485" s="341">
        <f>'0'!$A$2</f>
        <v>46112</v>
      </c>
      <c r="C2485" s="341" t="s">
        <v>1246</v>
      </c>
      <c r="D2485" s="22"/>
      <c r="E2485" s="23"/>
      <c r="F2485" s="14"/>
      <c r="G2485" s="23"/>
      <c r="H2485" s="22"/>
      <c r="I2485" s="24"/>
      <c r="J2485" s="24"/>
      <c r="K2485" s="25"/>
      <c r="L2485" s="25"/>
      <c r="M2485" s="25"/>
      <c r="N2485" s="25"/>
      <c r="O2485" s="25"/>
      <c r="P2485" s="25"/>
      <c r="Q2485" s="26"/>
      <c r="R2485" s="25"/>
      <c r="S2485" s="25"/>
      <c r="T2485" s="27">
        <f t="shared" si="191"/>
        <v>0</v>
      </c>
      <c r="U2485" s="27">
        <f t="shared" si="192"/>
        <v>0</v>
      </c>
      <c r="V2485" s="25"/>
      <c r="W2485" s="27" t="str">
        <f t="shared" si="193"/>
        <v/>
      </c>
      <c r="X2485" s="43" t="str">
        <f t="shared" si="194"/>
        <v>OK</v>
      </c>
      <c r="Y2485" s="681" t="str">
        <f t="shared" si="195"/>
        <v/>
      </c>
    </row>
    <row r="2486" spans="1:25" x14ac:dyDescent="0.25">
      <c r="A2486" s="68" t="str">
        <f>'0'!$A$4</f>
        <v>………………..</v>
      </c>
      <c r="B2486" s="341">
        <f>'0'!$A$2</f>
        <v>46112</v>
      </c>
      <c r="C2486" s="341" t="s">
        <v>1246</v>
      </c>
      <c r="D2486" s="22"/>
      <c r="E2486" s="23"/>
      <c r="F2486" s="14"/>
      <c r="G2486" s="23"/>
      <c r="H2486" s="22"/>
      <c r="I2486" s="24"/>
      <c r="J2486" s="24"/>
      <c r="K2486" s="25"/>
      <c r="L2486" s="25"/>
      <c r="M2486" s="25"/>
      <c r="N2486" s="25"/>
      <c r="O2486" s="25"/>
      <c r="P2486" s="25"/>
      <c r="Q2486" s="26"/>
      <c r="R2486" s="25"/>
      <c r="S2486" s="25"/>
      <c r="T2486" s="27">
        <f t="shared" si="191"/>
        <v>0</v>
      </c>
      <c r="U2486" s="27">
        <f t="shared" si="192"/>
        <v>0</v>
      </c>
      <c r="V2486" s="25"/>
      <c r="W2486" s="27" t="str">
        <f t="shared" si="193"/>
        <v/>
      </c>
      <c r="X2486" s="43" t="str">
        <f t="shared" si="194"/>
        <v>OK</v>
      </c>
      <c r="Y2486" s="681" t="str">
        <f t="shared" si="195"/>
        <v/>
      </c>
    </row>
    <row r="2487" spans="1:25" x14ac:dyDescent="0.25">
      <c r="A2487" s="68" t="str">
        <f>'0'!$A$4</f>
        <v>………………..</v>
      </c>
      <c r="B2487" s="341">
        <f>'0'!$A$2</f>
        <v>46112</v>
      </c>
      <c r="C2487" s="341" t="s">
        <v>1246</v>
      </c>
      <c r="D2487" s="22"/>
      <c r="E2487" s="23"/>
      <c r="F2487" s="14"/>
      <c r="G2487" s="23"/>
      <c r="H2487" s="22"/>
      <c r="I2487" s="24"/>
      <c r="J2487" s="24"/>
      <c r="K2487" s="25"/>
      <c r="L2487" s="25"/>
      <c r="M2487" s="25"/>
      <c r="N2487" s="25"/>
      <c r="O2487" s="25"/>
      <c r="P2487" s="25"/>
      <c r="Q2487" s="26"/>
      <c r="R2487" s="25"/>
      <c r="S2487" s="25"/>
      <c r="T2487" s="27">
        <f t="shared" si="191"/>
        <v>0</v>
      </c>
      <c r="U2487" s="27">
        <f t="shared" si="192"/>
        <v>0</v>
      </c>
      <c r="V2487" s="25"/>
      <c r="W2487" s="27" t="str">
        <f t="shared" si="193"/>
        <v/>
      </c>
      <c r="X2487" s="43" t="str">
        <f t="shared" si="194"/>
        <v>OK</v>
      </c>
      <c r="Y2487" s="681" t="str">
        <f t="shared" si="195"/>
        <v/>
      </c>
    </row>
    <row r="2488" spans="1:25" x14ac:dyDescent="0.25">
      <c r="A2488" s="68" t="str">
        <f>'0'!$A$4</f>
        <v>………………..</v>
      </c>
      <c r="B2488" s="341">
        <f>'0'!$A$2</f>
        <v>46112</v>
      </c>
      <c r="C2488" s="341" t="s">
        <v>1246</v>
      </c>
      <c r="D2488" s="22"/>
      <c r="E2488" s="23"/>
      <c r="F2488" s="14"/>
      <c r="G2488" s="23"/>
      <c r="H2488" s="22"/>
      <c r="I2488" s="24"/>
      <c r="J2488" s="24"/>
      <c r="K2488" s="25"/>
      <c r="L2488" s="25"/>
      <c r="M2488" s="25"/>
      <c r="N2488" s="25"/>
      <c r="O2488" s="25"/>
      <c r="P2488" s="25"/>
      <c r="Q2488" s="26"/>
      <c r="R2488" s="25"/>
      <c r="S2488" s="25"/>
      <c r="T2488" s="27">
        <f t="shared" si="191"/>
        <v>0</v>
      </c>
      <c r="U2488" s="27">
        <f t="shared" si="192"/>
        <v>0</v>
      </c>
      <c r="V2488" s="25"/>
      <c r="W2488" s="27" t="str">
        <f t="shared" si="193"/>
        <v/>
      </c>
      <c r="X2488" s="43" t="str">
        <f t="shared" si="194"/>
        <v>OK</v>
      </c>
      <c r="Y2488" s="681" t="str">
        <f t="shared" si="195"/>
        <v/>
      </c>
    </row>
    <row r="2489" spans="1:25" x14ac:dyDescent="0.25">
      <c r="A2489" s="68" t="str">
        <f>'0'!$A$4</f>
        <v>………………..</v>
      </c>
      <c r="B2489" s="341">
        <f>'0'!$A$2</f>
        <v>46112</v>
      </c>
      <c r="C2489" s="341" t="s">
        <v>1246</v>
      </c>
      <c r="D2489" s="22"/>
      <c r="E2489" s="23"/>
      <c r="F2489" s="14"/>
      <c r="G2489" s="23"/>
      <c r="H2489" s="22"/>
      <c r="I2489" s="24"/>
      <c r="J2489" s="24"/>
      <c r="K2489" s="25"/>
      <c r="L2489" s="25"/>
      <c r="M2489" s="25"/>
      <c r="N2489" s="25"/>
      <c r="O2489" s="25"/>
      <c r="P2489" s="25"/>
      <c r="Q2489" s="26"/>
      <c r="R2489" s="25"/>
      <c r="S2489" s="25"/>
      <c r="T2489" s="27">
        <f t="shared" si="191"/>
        <v>0</v>
      </c>
      <c r="U2489" s="27">
        <f t="shared" si="192"/>
        <v>0</v>
      </c>
      <c r="V2489" s="25"/>
      <c r="W2489" s="27" t="str">
        <f t="shared" si="193"/>
        <v/>
      </c>
      <c r="X2489" s="43" t="str">
        <f t="shared" si="194"/>
        <v>OK</v>
      </c>
      <c r="Y2489" s="681" t="str">
        <f t="shared" si="195"/>
        <v/>
      </c>
    </row>
    <row r="2490" spans="1:25" x14ac:dyDescent="0.25">
      <c r="A2490" s="68" t="str">
        <f>'0'!$A$4</f>
        <v>………………..</v>
      </c>
      <c r="B2490" s="341">
        <f>'0'!$A$2</f>
        <v>46112</v>
      </c>
      <c r="C2490" s="341" t="s">
        <v>1246</v>
      </c>
      <c r="D2490" s="22"/>
      <c r="E2490" s="23"/>
      <c r="F2490" s="14"/>
      <c r="G2490" s="23"/>
      <c r="H2490" s="22"/>
      <c r="I2490" s="24"/>
      <c r="J2490" s="24"/>
      <c r="K2490" s="25"/>
      <c r="L2490" s="25"/>
      <c r="M2490" s="25"/>
      <c r="N2490" s="25"/>
      <c r="O2490" s="25"/>
      <c r="P2490" s="25"/>
      <c r="Q2490" s="26"/>
      <c r="R2490" s="25"/>
      <c r="S2490" s="25"/>
      <c r="T2490" s="27">
        <f t="shared" si="191"/>
        <v>0</v>
      </c>
      <c r="U2490" s="27">
        <f t="shared" si="192"/>
        <v>0</v>
      </c>
      <c r="V2490" s="25"/>
      <c r="W2490" s="27" t="str">
        <f t="shared" si="193"/>
        <v/>
      </c>
      <c r="X2490" s="43" t="str">
        <f t="shared" si="194"/>
        <v>OK</v>
      </c>
      <c r="Y2490" s="681" t="str">
        <f t="shared" si="195"/>
        <v/>
      </c>
    </row>
    <row r="2491" spans="1:25" x14ac:dyDescent="0.25">
      <c r="A2491" s="68" t="str">
        <f>'0'!$A$4</f>
        <v>………………..</v>
      </c>
      <c r="B2491" s="341">
        <f>'0'!$A$2</f>
        <v>46112</v>
      </c>
      <c r="C2491" s="341" t="s">
        <v>1246</v>
      </c>
      <c r="D2491" s="22"/>
      <c r="E2491" s="23"/>
      <c r="F2491" s="14"/>
      <c r="G2491" s="23"/>
      <c r="H2491" s="22"/>
      <c r="I2491" s="24"/>
      <c r="J2491" s="24"/>
      <c r="K2491" s="25"/>
      <c r="L2491" s="25"/>
      <c r="M2491" s="25"/>
      <c r="N2491" s="25"/>
      <c r="O2491" s="25"/>
      <c r="P2491" s="25"/>
      <c r="Q2491" s="26"/>
      <c r="R2491" s="25"/>
      <c r="S2491" s="25"/>
      <c r="T2491" s="27">
        <f t="shared" si="191"/>
        <v>0</v>
      </c>
      <c r="U2491" s="27">
        <f t="shared" si="192"/>
        <v>0</v>
      </c>
      <c r="V2491" s="25"/>
      <c r="W2491" s="27" t="str">
        <f t="shared" si="193"/>
        <v/>
      </c>
      <c r="X2491" s="43" t="str">
        <f t="shared" si="194"/>
        <v>OK</v>
      </c>
      <c r="Y2491" s="681" t="str">
        <f t="shared" si="195"/>
        <v/>
      </c>
    </row>
    <row r="2492" spans="1:25" x14ac:dyDescent="0.25">
      <c r="A2492" s="68" t="str">
        <f>'0'!$A$4</f>
        <v>………………..</v>
      </c>
      <c r="B2492" s="341">
        <f>'0'!$A$2</f>
        <v>46112</v>
      </c>
      <c r="C2492" s="341" t="s">
        <v>1246</v>
      </c>
      <c r="D2492" s="22"/>
      <c r="E2492" s="23"/>
      <c r="F2492" s="14"/>
      <c r="G2492" s="23"/>
      <c r="H2492" s="22"/>
      <c r="I2492" s="24"/>
      <c r="J2492" s="24"/>
      <c r="K2492" s="25"/>
      <c r="L2492" s="25"/>
      <c r="M2492" s="25"/>
      <c r="N2492" s="25"/>
      <c r="O2492" s="25"/>
      <c r="P2492" s="25"/>
      <c r="Q2492" s="26"/>
      <c r="R2492" s="25"/>
      <c r="S2492" s="25"/>
      <c r="T2492" s="27">
        <f t="shared" si="191"/>
        <v>0</v>
      </c>
      <c r="U2492" s="27">
        <f t="shared" si="192"/>
        <v>0</v>
      </c>
      <c r="V2492" s="25"/>
      <c r="W2492" s="27" t="str">
        <f t="shared" si="193"/>
        <v/>
      </c>
      <c r="X2492" s="43" t="str">
        <f t="shared" si="194"/>
        <v>OK</v>
      </c>
      <c r="Y2492" s="681" t="str">
        <f t="shared" si="195"/>
        <v/>
      </c>
    </row>
    <row r="2493" spans="1:25" x14ac:dyDescent="0.25">
      <c r="A2493" s="68" t="str">
        <f>'0'!$A$4</f>
        <v>………………..</v>
      </c>
      <c r="B2493" s="341">
        <f>'0'!$A$2</f>
        <v>46112</v>
      </c>
      <c r="C2493" s="341" t="s">
        <v>1246</v>
      </c>
      <c r="D2493" s="22"/>
      <c r="E2493" s="23"/>
      <c r="F2493" s="14"/>
      <c r="G2493" s="23"/>
      <c r="H2493" s="22"/>
      <c r="I2493" s="24"/>
      <c r="J2493" s="24"/>
      <c r="K2493" s="25"/>
      <c r="L2493" s="25"/>
      <c r="M2493" s="25"/>
      <c r="N2493" s="25"/>
      <c r="O2493" s="25"/>
      <c r="P2493" s="25"/>
      <c r="Q2493" s="26"/>
      <c r="R2493" s="25"/>
      <c r="S2493" s="25"/>
      <c r="T2493" s="27">
        <f t="shared" si="191"/>
        <v>0</v>
      </c>
      <c r="U2493" s="27">
        <f t="shared" si="192"/>
        <v>0</v>
      </c>
      <c r="V2493" s="25"/>
      <c r="W2493" s="27" t="str">
        <f t="shared" si="193"/>
        <v/>
      </c>
      <c r="X2493" s="43" t="str">
        <f t="shared" si="194"/>
        <v>OK</v>
      </c>
      <c r="Y2493" s="681" t="str">
        <f t="shared" si="195"/>
        <v/>
      </c>
    </row>
    <row r="2494" spans="1:25" x14ac:dyDescent="0.25">
      <c r="A2494" s="68" t="str">
        <f>'0'!$A$4</f>
        <v>………………..</v>
      </c>
      <c r="B2494" s="341">
        <f>'0'!$A$2</f>
        <v>46112</v>
      </c>
      <c r="C2494" s="341" t="s">
        <v>1246</v>
      </c>
      <c r="D2494" s="22"/>
      <c r="E2494" s="23"/>
      <c r="F2494" s="14"/>
      <c r="G2494" s="23"/>
      <c r="H2494" s="22"/>
      <c r="I2494" s="24"/>
      <c r="J2494" s="24"/>
      <c r="K2494" s="25"/>
      <c r="L2494" s="25"/>
      <c r="M2494" s="25"/>
      <c r="N2494" s="25"/>
      <c r="O2494" s="25"/>
      <c r="P2494" s="25"/>
      <c r="Q2494" s="26"/>
      <c r="R2494" s="25"/>
      <c r="S2494" s="25"/>
      <c r="T2494" s="27">
        <f t="shared" si="191"/>
        <v>0</v>
      </c>
      <c r="U2494" s="27">
        <f t="shared" si="192"/>
        <v>0</v>
      </c>
      <c r="V2494" s="25"/>
      <c r="W2494" s="27" t="str">
        <f t="shared" si="193"/>
        <v/>
      </c>
      <c r="X2494" s="43" t="str">
        <f t="shared" si="194"/>
        <v>OK</v>
      </c>
      <c r="Y2494" s="681" t="str">
        <f t="shared" si="195"/>
        <v/>
      </c>
    </row>
    <row r="2495" spans="1:25" x14ac:dyDescent="0.25">
      <c r="A2495" s="68" t="str">
        <f>'0'!$A$4</f>
        <v>………………..</v>
      </c>
      <c r="B2495" s="341">
        <f>'0'!$A$2</f>
        <v>46112</v>
      </c>
      <c r="C2495" s="341" t="s">
        <v>1246</v>
      </c>
      <c r="D2495" s="22"/>
      <c r="E2495" s="23"/>
      <c r="F2495" s="14"/>
      <c r="G2495" s="23"/>
      <c r="H2495" s="22"/>
      <c r="I2495" s="24"/>
      <c r="J2495" s="24"/>
      <c r="K2495" s="25"/>
      <c r="L2495" s="25"/>
      <c r="M2495" s="25"/>
      <c r="N2495" s="25"/>
      <c r="O2495" s="25"/>
      <c r="P2495" s="25"/>
      <c r="Q2495" s="26"/>
      <c r="R2495" s="25"/>
      <c r="S2495" s="25"/>
      <c r="T2495" s="27">
        <f t="shared" si="191"/>
        <v>0</v>
      </c>
      <c r="U2495" s="27">
        <f t="shared" si="192"/>
        <v>0</v>
      </c>
      <c r="V2495" s="25"/>
      <c r="W2495" s="27" t="str">
        <f t="shared" si="193"/>
        <v/>
      </c>
      <c r="X2495" s="43" t="str">
        <f t="shared" si="194"/>
        <v>OK</v>
      </c>
      <c r="Y2495" s="681" t="str">
        <f t="shared" si="195"/>
        <v/>
      </c>
    </row>
    <row r="2496" spans="1:25" x14ac:dyDescent="0.25">
      <c r="A2496" s="68" t="str">
        <f>'0'!$A$4</f>
        <v>………………..</v>
      </c>
      <c r="B2496" s="341">
        <f>'0'!$A$2</f>
        <v>46112</v>
      </c>
      <c r="C2496" s="341" t="s">
        <v>1246</v>
      </c>
      <c r="D2496" s="22"/>
      <c r="E2496" s="23"/>
      <c r="F2496" s="14"/>
      <c r="G2496" s="23"/>
      <c r="H2496" s="22"/>
      <c r="I2496" s="24"/>
      <c r="J2496" s="24"/>
      <c r="K2496" s="25"/>
      <c r="L2496" s="25"/>
      <c r="M2496" s="25"/>
      <c r="N2496" s="25"/>
      <c r="O2496" s="25"/>
      <c r="P2496" s="25"/>
      <c r="Q2496" s="26"/>
      <c r="R2496" s="25"/>
      <c r="S2496" s="25"/>
      <c r="T2496" s="27">
        <f t="shared" si="191"/>
        <v>0</v>
      </c>
      <c r="U2496" s="27">
        <f t="shared" si="192"/>
        <v>0</v>
      </c>
      <c r="V2496" s="25"/>
      <c r="W2496" s="27" t="str">
        <f t="shared" si="193"/>
        <v/>
      </c>
      <c r="X2496" s="43" t="str">
        <f t="shared" si="194"/>
        <v>OK</v>
      </c>
      <c r="Y2496" s="681" t="str">
        <f t="shared" si="195"/>
        <v/>
      </c>
    </row>
    <row r="2497" spans="1:25" x14ac:dyDescent="0.25">
      <c r="A2497" s="68" t="str">
        <f>'0'!$A$4</f>
        <v>………………..</v>
      </c>
      <c r="B2497" s="341">
        <f>'0'!$A$2</f>
        <v>46112</v>
      </c>
      <c r="C2497" s="341" t="s">
        <v>1246</v>
      </c>
      <c r="D2497" s="22"/>
      <c r="E2497" s="23"/>
      <c r="F2497" s="14"/>
      <c r="G2497" s="23"/>
      <c r="H2497" s="22"/>
      <c r="I2497" s="24"/>
      <c r="J2497" s="24"/>
      <c r="K2497" s="25"/>
      <c r="L2497" s="25"/>
      <c r="M2497" s="25"/>
      <c r="N2497" s="25"/>
      <c r="O2497" s="25"/>
      <c r="P2497" s="25"/>
      <c r="Q2497" s="26"/>
      <c r="R2497" s="25"/>
      <c r="S2497" s="25"/>
      <c r="T2497" s="27">
        <f t="shared" si="191"/>
        <v>0</v>
      </c>
      <c r="U2497" s="27">
        <f t="shared" si="192"/>
        <v>0</v>
      </c>
      <c r="V2497" s="25"/>
      <c r="W2497" s="27" t="str">
        <f t="shared" si="193"/>
        <v/>
      </c>
      <c r="X2497" s="43" t="str">
        <f t="shared" si="194"/>
        <v>OK</v>
      </c>
      <c r="Y2497" s="681" t="str">
        <f t="shared" si="195"/>
        <v/>
      </c>
    </row>
    <row r="2498" spans="1:25" x14ac:dyDescent="0.25">
      <c r="A2498" s="68" t="str">
        <f>'0'!$A$4</f>
        <v>………………..</v>
      </c>
      <c r="B2498" s="341">
        <f>'0'!$A$2</f>
        <v>46112</v>
      </c>
      <c r="C2498" s="341" t="s">
        <v>1246</v>
      </c>
      <c r="D2498" s="22"/>
      <c r="E2498" s="23"/>
      <c r="F2498" s="14"/>
      <c r="G2498" s="23"/>
      <c r="H2498" s="22"/>
      <c r="I2498" s="24"/>
      <c r="J2498" s="24"/>
      <c r="K2498" s="25"/>
      <c r="L2498" s="25"/>
      <c r="M2498" s="25"/>
      <c r="N2498" s="25"/>
      <c r="O2498" s="25"/>
      <c r="P2498" s="25"/>
      <c r="Q2498" s="26"/>
      <c r="R2498" s="25"/>
      <c r="S2498" s="25"/>
      <c r="T2498" s="27">
        <f t="shared" si="191"/>
        <v>0</v>
      </c>
      <c r="U2498" s="27">
        <f t="shared" si="192"/>
        <v>0</v>
      </c>
      <c r="V2498" s="25"/>
      <c r="W2498" s="27" t="str">
        <f t="shared" si="193"/>
        <v/>
      </c>
      <c r="X2498" s="43" t="str">
        <f t="shared" si="194"/>
        <v>OK</v>
      </c>
      <c r="Y2498" s="681" t="str">
        <f t="shared" si="195"/>
        <v/>
      </c>
    </row>
    <row r="2499" spans="1:25" x14ac:dyDescent="0.25">
      <c r="A2499" s="68" t="str">
        <f>'0'!$A$4</f>
        <v>………………..</v>
      </c>
      <c r="B2499" s="341">
        <f>'0'!$A$2</f>
        <v>46112</v>
      </c>
      <c r="C2499" s="341" t="s">
        <v>1246</v>
      </c>
      <c r="D2499" s="22"/>
      <c r="E2499" s="23"/>
      <c r="F2499" s="14"/>
      <c r="G2499" s="23"/>
      <c r="H2499" s="22"/>
      <c r="I2499" s="24"/>
      <c r="J2499" s="24"/>
      <c r="K2499" s="25"/>
      <c r="L2499" s="25"/>
      <c r="M2499" s="25"/>
      <c r="N2499" s="25"/>
      <c r="O2499" s="25"/>
      <c r="P2499" s="25"/>
      <c r="Q2499" s="26"/>
      <c r="R2499" s="25"/>
      <c r="S2499" s="25"/>
      <c r="T2499" s="27">
        <f t="shared" si="191"/>
        <v>0</v>
      </c>
      <c r="U2499" s="27">
        <f t="shared" si="192"/>
        <v>0</v>
      </c>
      <c r="V2499" s="25"/>
      <c r="W2499" s="27" t="str">
        <f t="shared" si="193"/>
        <v/>
      </c>
      <c r="X2499" s="43" t="str">
        <f t="shared" si="194"/>
        <v>OK</v>
      </c>
      <c r="Y2499" s="681" t="str">
        <f t="shared" si="195"/>
        <v/>
      </c>
    </row>
    <row r="2500" spans="1:25" x14ac:dyDescent="0.25">
      <c r="A2500" s="68" t="str">
        <f>'0'!$A$4</f>
        <v>………………..</v>
      </c>
      <c r="B2500" s="341">
        <f>'0'!$A$2</f>
        <v>46112</v>
      </c>
      <c r="C2500" s="341" t="s">
        <v>1246</v>
      </c>
      <c r="D2500" s="22"/>
      <c r="E2500" s="23"/>
      <c r="F2500" s="14"/>
      <c r="G2500" s="23"/>
      <c r="H2500" s="22"/>
      <c r="I2500" s="24"/>
      <c r="J2500" s="24"/>
      <c r="K2500" s="25"/>
      <c r="L2500" s="25"/>
      <c r="M2500" s="25"/>
      <c r="N2500" s="25"/>
      <c r="O2500" s="25"/>
      <c r="P2500" s="25"/>
      <c r="Q2500" s="26"/>
      <c r="R2500" s="25"/>
      <c r="S2500" s="25"/>
      <c r="T2500" s="27">
        <f t="shared" si="191"/>
        <v>0</v>
      </c>
      <c r="U2500" s="27">
        <f t="shared" si="192"/>
        <v>0</v>
      </c>
      <c r="V2500" s="25"/>
      <c r="W2500" s="27" t="str">
        <f t="shared" si="193"/>
        <v/>
      </c>
      <c r="X2500" s="43" t="str">
        <f t="shared" si="194"/>
        <v>OK</v>
      </c>
      <c r="Y2500" s="681" t="str">
        <f t="shared" si="195"/>
        <v/>
      </c>
    </row>
    <row r="2501" spans="1:25" x14ac:dyDescent="0.25">
      <c r="A2501" s="68" t="str">
        <f>'0'!$A$4</f>
        <v>………………..</v>
      </c>
      <c r="B2501" s="341">
        <f>'0'!$A$2</f>
        <v>46112</v>
      </c>
      <c r="C2501" s="341" t="s">
        <v>1246</v>
      </c>
      <c r="D2501" s="22"/>
      <c r="E2501" s="23"/>
      <c r="F2501" s="14"/>
      <c r="G2501" s="23"/>
      <c r="H2501" s="22"/>
      <c r="I2501" s="24"/>
      <c r="J2501" s="24"/>
      <c r="K2501" s="25"/>
      <c r="L2501" s="25"/>
      <c r="M2501" s="25"/>
      <c r="N2501" s="25"/>
      <c r="O2501" s="25"/>
      <c r="P2501" s="25"/>
      <c r="Q2501" s="26"/>
      <c r="R2501" s="25"/>
      <c r="S2501" s="25"/>
      <c r="T2501" s="27">
        <f t="shared" si="191"/>
        <v>0</v>
      </c>
      <c r="U2501" s="27">
        <f t="shared" si="192"/>
        <v>0</v>
      </c>
      <c r="V2501" s="25"/>
      <c r="W2501" s="27" t="str">
        <f t="shared" si="193"/>
        <v/>
      </c>
      <c r="X2501" s="43" t="str">
        <f t="shared" si="194"/>
        <v>OK</v>
      </c>
      <c r="Y2501" s="681" t="str">
        <f t="shared" si="195"/>
        <v/>
      </c>
    </row>
    <row r="2502" spans="1:25" x14ac:dyDescent="0.25">
      <c r="A2502" s="68" t="str">
        <f>'0'!$A$4</f>
        <v>………………..</v>
      </c>
      <c r="B2502" s="341">
        <f>'0'!$A$2</f>
        <v>46112</v>
      </c>
      <c r="C2502" s="341" t="s">
        <v>1246</v>
      </c>
      <c r="D2502" s="22"/>
      <c r="E2502" s="23"/>
      <c r="F2502" s="14"/>
      <c r="G2502" s="23"/>
      <c r="H2502" s="22"/>
      <c r="I2502" s="24"/>
      <c r="J2502" s="24"/>
      <c r="K2502" s="25"/>
      <c r="L2502" s="25"/>
      <c r="M2502" s="25"/>
      <c r="N2502" s="25"/>
      <c r="O2502" s="25"/>
      <c r="P2502" s="25"/>
      <c r="Q2502" s="26"/>
      <c r="R2502" s="25"/>
      <c r="S2502" s="25"/>
      <c r="T2502" s="27">
        <f t="shared" si="191"/>
        <v>0</v>
      </c>
      <c r="U2502" s="27">
        <f t="shared" si="192"/>
        <v>0</v>
      </c>
      <c r="V2502" s="25"/>
      <c r="W2502" s="27" t="str">
        <f t="shared" si="193"/>
        <v/>
      </c>
      <c r="X2502" s="43" t="str">
        <f t="shared" si="194"/>
        <v>OK</v>
      </c>
      <c r="Y2502" s="681" t="str">
        <f t="shared" si="195"/>
        <v/>
      </c>
    </row>
    <row r="2503" spans="1:25" x14ac:dyDescent="0.25">
      <c r="A2503" s="68" t="str">
        <f>'0'!$A$4</f>
        <v>………………..</v>
      </c>
      <c r="B2503" s="341">
        <f>'0'!$A$2</f>
        <v>46112</v>
      </c>
      <c r="C2503" s="341" t="s">
        <v>1246</v>
      </c>
      <c r="D2503" s="22"/>
      <c r="E2503" s="23"/>
      <c r="F2503" s="14"/>
      <c r="G2503" s="23"/>
      <c r="H2503" s="22"/>
      <c r="I2503" s="24"/>
      <c r="J2503" s="24"/>
      <c r="K2503" s="25"/>
      <c r="L2503" s="25"/>
      <c r="M2503" s="25"/>
      <c r="N2503" s="25"/>
      <c r="O2503" s="25"/>
      <c r="P2503" s="25"/>
      <c r="Q2503" s="26"/>
      <c r="R2503" s="25"/>
      <c r="S2503" s="25"/>
      <c r="T2503" s="27">
        <f t="shared" si="191"/>
        <v>0</v>
      </c>
      <c r="U2503" s="27">
        <f t="shared" si="192"/>
        <v>0</v>
      </c>
      <c r="V2503" s="25"/>
      <c r="W2503" s="27" t="str">
        <f t="shared" si="193"/>
        <v/>
      </c>
      <c r="X2503" s="43" t="str">
        <f t="shared" si="194"/>
        <v>OK</v>
      </c>
      <c r="Y2503" s="681" t="str">
        <f t="shared" si="195"/>
        <v/>
      </c>
    </row>
    <row r="2504" spans="1:25" x14ac:dyDescent="0.25">
      <c r="A2504" s="68" t="str">
        <f>'0'!$A$4</f>
        <v>………………..</v>
      </c>
      <c r="B2504" s="341">
        <f>'0'!$A$2</f>
        <v>46112</v>
      </c>
      <c r="C2504" s="341" t="s">
        <v>1246</v>
      </c>
      <c r="D2504" s="22"/>
      <c r="E2504" s="23"/>
      <c r="F2504" s="14"/>
      <c r="G2504" s="23"/>
      <c r="H2504" s="22"/>
      <c r="I2504" s="24"/>
      <c r="J2504" s="24"/>
      <c r="K2504" s="25"/>
      <c r="L2504" s="25"/>
      <c r="M2504" s="25"/>
      <c r="N2504" s="25"/>
      <c r="O2504" s="25"/>
      <c r="P2504" s="25"/>
      <c r="Q2504" s="26"/>
      <c r="R2504" s="25"/>
      <c r="S2504" s="25"/>
      <c r="T2504" s="27">
        <f t="shared" si="191"/>
        <v>0</v>
      </c>
      <c r="U2504" s="27">
        <f t="shared" si="192"/>
        <v>0</v>
      </c>
      <c r="V2504" s="25"/>
      <c r="W2504" s="27" t="str">
        <f t="shared" si="193"/>
        <v/>
      </c>
      <c r="X2504" s="43" t="str">
        <f t="shared" si="194"/>
        <v>OK</v>
      </c>
      <c r="Y2504" s="681" t="str">
        <f t="shared" si="195"/>
        <v/>
      </c>
    </row>
    <row r="2505" spans="1:25" x14ac:dyDescent="0.25">
      <c r="A2505" s="68" t="str">
        <f>'0'!$A$4</f>
        <v>………………..</v>
      </c>
      <c r="B2505" s="341">
        <f>'0'!$A$2</f>
        <v>46112</v>
      </c>
      <c r="C2505" s="341" t="s">
        <v>1246</v>
      </c>
      <c r="D2505" s="22"/>
      <c r="E2505" s="23"/>
      <c r="F2505" s="14"/>
      <c r="G2505" s="23"/>
      <c r="H2505" s="22"/>
      <c r="I2505" s="24"/>
      <c r="J2505" s="24"/>
      <c r="K2505" s="25"/>
      <c r="L2505" s="25"/>
      <c r="M2505" s="25"/>
      <c r="N2505" s="25"/>
      <c r="O2505" s="25"/>
      <c r="P2505" s="25"/>
      <c r="Q2505" s="26"/>
      <c r="R2505" s="25"/>
      <c r="S2505" s="25"/>
      <c r="T2505" s="27">
        <f t="shared" ref="T2505:T2568" si="196">N2505+P2505-R2505</f>
        <v>0</v>
      </c>
      <c r="U2505" s="27">
        <f t="shared" ref="U2505:U2568" si="197">O2505+Q2505-S2505</f>
        <v>0</v>
      </c>
      <c r="V2505" s="25"/>
      <c r="W2505" s="27" t="str">
        <f t="shared" ref="W2505:W2568" si="198">IF(K2505="","",K2505-M2505-(P2505-Q2505))</f>
        <v/>
      </c>
      <c r="X2505" s="43" t="str">
        <f t="shared" ref="X2505:X2568" si="199">IF(ROUND(T2505-V2505,2)&gt;=0,"OK","Просрочието не може да надхвърля задължението")</f>
        <v>OK</v>
      </c>
      <c r="Y2505" s="681" t="str">
        <f t="shared" ref="Y2505:Y2568" si="200">IF(COUNTBLANK(D2505:W2505)=18,"",IF(D2505="999999999","",IF(ISNUMBER(VALUE(D2505)),IF(LEN(D2505)&lt;&gt;9,"Въведеното ЕИК е твърде късо или твърде дълго",IF(OR(MOD(MID(D2505,1,1)*1+MID(D2505,2,1)*2+MID(D2505,3,1)*3+MID(D2505,4,1)*4+MID(D2505,5,1)*5+MID(D2505,6,1)*6+MID(D2505,7,1)*7+MID(D2505,8,1)*8,11)-MID(D2505,9,1)=0,AND(MOD(MID(D2505,1,1)*3+MID(D2505,2,1)*4+MID(D2505,3,1)*5+MID(D2505,4,1)*6+MID(D2505,5,1)*7+MID(D2505,6,1)*8+MID(D2505,7,1)*9+MID(D2505,8,1)*10,11)=10,MID(D2505,9,1)*1=0),MOD(MID(D2505,1,1)*3+MID(D2505,2,1)*4+MID(D2505,3,1)*5+MID(D2505,4,1)*6+MID(D2505,5,1)*7+MID(D2505,6,1)*8+MID(D2505,7,1)*9+MID(D2505,8,1)*10,11)-MID(D2505,9,1)=0),"","Въведеното ЕИК е невалидно")),"Въведеното ЕИК съдържа непозволени символи")))</f>
        <v/>
      </c>
    </row>
    <row r="2506" spans="1:25" x14ac:dyDescent="0.25">
      <c r="A2506" s="68" t="str">
        <f>'0'!$A$4</f>
        <v>………………..</v>
      </c>
      <c r="B2506" s="341">
        <f>'0'!$A$2</f>
        <v>46112</v>
      </c>
      <c r="C2506" s="341" t="s">
        <v>1246</v>
      </c>
      <c r="D2506" s="22"/>
      <c r="E2506" s="23"/>
      <c r="F2506" s="14"/>
      <c r="G2506" s="23"/>
      <c r="H2506" s="22"/>
      <c r="I2506" s="24"/>
      <c r="J2506" s="24"/>
      <c r="K2506" s="25"/>
      <c r="L2506" s="25"/>
      <c r="M2506" s="25"/>
      <c r="N2506" s="25"/>
      <c r="O2506" s="25"/>
      <c r="P2506" s="25"/>
      <c r="Q2506" s="26"/>
      <c r="R2506" s="25"/>
      <c r="S2506" s="25"/>
      <c r="T2506" s="27">
        <f t="shared" si="196"/>
        <v>0</v>
      </c>
      <c r="U2506" s="27">
        <f t="shared" si="197"/>
        <v>0</v>
      </c>
      <c r="V2506" s="25"/>
      <c r="W2506" s="27" t="str">
        <f t="shared" si="198"/>
        <v/>
      </c>
      <c r="X2506" s="43" t="str">
        <f t="shared" si="199"/>
        <v>OK</v>
      </c>
      <c r="Y2506" s="681" t="str">
        <f t="shared" si="200"/>
        <v/>
      </c>
    </row>
    <row r="2507" spans="1:25" x14ac:dyDescent="0.25">
      <c r="A2507" s="68" t="str">
        <f>'0'!$A$4</f>
        <v>………………..</v>
      </c>
      <c r="B2507" s="341">
        <f>'0'!$A$2</f>
        <v>46112</v>
      </c>
      <c r="C2507" s="341" t="s">
        <v>1246</v>
      </c>
      <c r="D2507" s="22"/>
      <c r="E2507" s="23"/>
      <c r="F2507" s="14"/>
      <c r="G2507" s="23"/>
      <c r="H2507" s="22"/>
      <c r="I2507" s="24"/>
      <c r="J2507" s="24"/>
      <c r="K2507" s="25"/>
      <c r="L2507" s="25"/>
      <c r="M2507" s="25"/>
      <c r="N2507" s="25"/>
      <c r="O2507" s="25"/>
      <c r="P2507" s="25"/>
      <c r="Q2507" s="26"/>
      <c r="R2507" s="25"/>
      <c r="S2507" s="25"/>
      <c r="T2507" s="27">
        <f t="shared" si="196"/>
        <v>0</v>
      </c>
      <c r="U2507" s="27">
        <f t="shared" si="197"/>
        <v>0</v>
      </c>
      <c r="V2507" s="25"/>
      <c r="W2507" s="27" t="str">
        <f t="shared" si="198"/>
        <v/>
      </c>
      <c r="X2507" s="43" t="str">
        <f t="shared" si="199"/>
        <v>OK</v>
      </c>
      <c r="Y2507" s="681" t="str">
        <f t="shared" si="200"/>
        <v/>
      </c>
    </row>
    <row r="2508" spans="1:25" x14ac:dyDescent="0.25">
      <c r="A2508" s="68" t="str">
        <f>'0'!$A$4</f>
        <v>………………..</v>
      </c>
      <c r="B2508" s="341">
        <f>'0'!$A$2</f>
        <v>46112</v>
      </c>
      <c r="C2508" s="341" t="s">
        <v>1246</v>
      </c>
      <c r="D2508" s="22"/>
      <c r="E2508" s="23"/>
      <c r="F2508" s="14"/>
      <c r="G2508" s="23"/>
      <c r="H2508" s="22"/>
      <c r="I2508" s="24"/>
      <c r="J2508" s="24"/>
      <c r="K2508" s="25"/>
      <c r="L2508" s="25"/>
      <c r="M2508" s="25"/>
      <c r="N2508" s="25"/>
      <c r="O2508" s="25"/>
      <c r="P2508" s="25"/>
      <c r="Q2508" s="26"/>
      <c r="R2508" s="25"/>
      <c r="S2508" s="25"/>
      <c r="T2508" s="27">
        <f t="shared" si="196"/>
        <v>0</v>
      </c>
      <c r="U2508" s="27">
        <f t="shared" si="197"/>
        <v>0</v>
      </c>
      <c r="V2508" s="25"/>
      <c r="W2508" s="27" t="str">
        <f t="shared" si="198"/>
        <v/>
      </c>
      <c r="X2508" s="43" t="str">
        <f t="shared" si="199"/>
        <v>OK</v>
      </c>
      <c r="Y2508" s="681" t="str">
        <f t="shared" si="200"/>
        <v/>
      </c>
    </row>
    <row r="2509" spans="1:25" x14ac:dyDescent="0.25">
      <c r="A2509" s="68" t="str">
        <f>'0'!$A$4</f>
        <v>………………..</v>
      </c>
      <c r="B2509" s="341">
        <f>'0'!$A$2</f>
        <v>46112</v>
      </c>
      <c r="C2509" s="341" t="s">
        <v>1246</v>
      </c>
      <c r="D2509" s="22"/>
      <c r="E2509" s="23"/>
      <c r="F2509" s="14"/>
      <c r="G2509" s="23"/>
      <c r="H2509" s="22"/>
      <c r="I2509" s="24"/>
      <c r="J2509" s="24"/>
      <c r="K2509" s="25"/>
      <c r="L2509" s="25"/>
      <c r="M2509" s="25"/>
      <c r="N2509" s="25"/>
      <c r="O2509" s="25"/>
      <c r="P2509" s="25"/>
      <c r="Q2509" s="26"/>
      <c r="R2509" s="25"/>
      <c r="S2509" s="25"/>
      <c r="T2509" s="27">
        <f t="shared" si="196"/>
        <v>0</v>
      </c>
      <c r="U2509" s="27">
        <f t="shared" si="197"/>
        <v>0</v>
      </c>
      <c r="V2509" s="25"/>
      <c r="W2509" s="27" t="str">
        <f t="shared" si="198"/>
        <v/>
      </c>
      <c r="X2509" s="43" t="str">
        <f t="shared" si="199"/>
        <v>OK</v>
      </c>
      <c r="Y2509" s="681" t="str">
        <f t="shared" si="200"/>
        <v/>
      </c>
    </row>
    <row r="2510" spans="1:25" x14ac:dyDescent="0.25">
      <c r="A2510" s="68" t="str">
        <f>'0'!$A$4</f>
        <v>………………..</v>
      </c>
      <c r="B2510" s="341">
        <f>'0'!$A$2</f>
        <v>46112</v>
      </c>
      <c r="C2510" s="341" t="s">
        <v>1246</v>
      </c>
      <c r="D2510" s="22"/>
      <c r="E2510" s="23"/>
      <c r="F2510" s="14"/>
      <c r="G2510" s="23"/>
      <c r="H2510" s="22"/>
      <c r="I2510" s="24"/>
      <c r="J2510" s="24"/>
      <c r="K2510" s="25"/>
      <c r="L2510" s="25"/>
      <c r="M2510" s="25"/>
      <c r="N2510" s="25"/>
      <c r="O2510" s="25"/>
      <c r="P2510" s="25"/>
      <c r="Q2510" s="26"/>
      <c r="R2510" s="25"/>
      <c r="S2510" s="25"/>
      <c r="T2510" s="27">
        <f t="shared" si="196"/>
        <v>0</v>
      </c>
      <c r="U2510" s="27">
        <f t="shared" si="197"/>
        <v>0</v>
      </c>
      <c r="V2510" s="25"/>
      <c r="W2510" s="27" t="str">
        <f t="shared" si="198"/>
        <v/>
      </c>
      <c r="X2510" s="43" t="str">
        <f t="shared" si="199"/>
        <v>OK</v>
      </c>
      <c r="Y2510" s="681" t="str">
        <f t="shared" si="200"/>
        <v/>
      </c>
    </row>
    <row r="2511" spans="1:25" x14ac:dyDescent="0.25">
      <c r="A2511" s="68" t="str">
        <f>'0'!$A$4</f>
        <v>………………..</v>
      </c>
      <c r="B2511" s="341">
        <f>'0'!$A$2</f>
        <v>46112</v>
      </c>
      <c r="C2511" s="341" t="s">
        <v>1246</v>
      </c>
      <c r="D2511" s="22"/>
      <c r="E2511" s="23"/>
      <c r="F2511" s="14"/>
      <c r="G2511" s="23"/>
      <c r="H2511" s="22"/>
      <c r="I2511" s="24"/>
      <c r="J2511" s="24"/>
      <c r="K2511" s="25"/>
      <c r="L2511" s="25"/>
      <c r="M2511" s="25"/>
      <c r="N2511" s="25"/>
      <c r="O2511" s="25"/>
      <c r="P2511" s="25"/>
      <c r="Q2511" s="26"/>
      <c r="R2511" s="25"/>
      <c r="S2511" s="25"/>
      <c r="T2511" s="27">
        <f t="shared" si="196"/>
        <v>0</v>
      </c>
      <c r="U2511" s="27">
        <f t="shared" si="197"/>
        <v>0</v>
      </c>
      <c r="V2511" s="25"/>
      <c r="W2511" s="27" t="str">
        <f t="shared" si="198"/>
        <v/>
      </c>
      <c r="X2511" s="43" t="str">
        <f t="shared" si="199"/>
        <v>OK</v>
      </c>
      <c r="Y2511" s="681" t="str">
        <f t="shared" si="200"/>
        <v/>
      </c>
    </row>
    <row r="2512" spans="1:25" x14ac:dyDescent="0.25">
      <c r="A2512" s="68" t="str">
        <f>'0'!$A$4</f>
        <v>………………..</v>
      </c>
      <c r="B2512" s="341">
        <f>'0'!$A$2</f>
        <v>46112</v>
      </c>
      <c r="C2512" s="341" t="s">
        <v>1246</v>
      </c>
      <c r="D2512" s="22"/>
      <c r="E2512" s="23"/>
      <c r="F2512" s="14"/>
      <c r="G2512" s="23"/>
      <c r="H2512" s="22"/>
      <c r="I2512" s="24"/>
      <c r="J2512" s="24"/>
      <c r="K2512" s="25"/>
      <c r="L2512" s="25"/>
      <c r="M2512" s="25"/>
      <c r="N2512" s="25"/>
      <c r="O2512" s="25"/>
      <c r="P2512" s="25"/>
      <c r="Q2512" s="26"/>
      <c r="R2512" s="25"/>
      <c r="S2512" s="25"/>
      <c r="T2512" s="27">
        <f t="shared" si="196"/>
        <v>0</v>
      </c>
      <c r="U2512" s="27">
        <f t="shared" si="197"/>
        <v>0</v>
      </c>
      <c r="V2512" s="25"/>
      <c r="W2512" s="27" t="str">
        <f t="shared" si="198"/>
        <v/>
      </c>
      <c r="X2512" s="43" t="str">
        <f t="shared" si="199"/>
        <v>OK</v>
      </c>
      <c r="Y2512" s="681" t="str">
        <f t="shared" si="200"/>
        <v/>
      </c>
    </row>
    <row r="2513" spans="1:25" x14ac:dyDescent="0.25">
      <c r="A2513" s="68" t="str">
        <f>'0'!$A$4</f>
        <v>………………..</v>
      </c>
      <c r="B2513" s="341">
        <f>'0'!$A$2</f>
        <v>46112</v>
      </c>
      <c r="C2513" s="341" t="s">
        <v>1246</v>
      </c>
      <c r="D2513" s="22"/>
      <c r="E2513" s="23"/>
      <c r="F2513" s="14"/>
      <c r="G2513" s="23"/>
      <c r="H2513" s="22"/>
      <c r="I2513" s="24"/>
      <c r="J2513" s="24"/>
      <c r="K2513" s="25"/>
      <c r="L2513" s="25"/>
      <c r="M2513" s="25"/>
      <c r="N2513" s="25"/>
      <c r="O2513" s="25"/>
      <c r="P2513" s="25"/>
      <c r="Q2513" s="26"/>
      <c r="R2513" s="25"/>
      <c r="S2513" s="25"/>
      <c r="T2513" s="27">
        <f t="shared" si="196"/>
        <v>0</v>
      </c>
      <c r="U2513" s="27">
        <f t="shared" si="197"/>
        <v>0</v>
      </c>
      <c r="V2513" s="25"/>
      <c r="W2513" s="27" t="str">
        <f t="shared" si="198"/>
        <v/>
      </c>
      <c r="X2513" s="43" t="str">
        <f t="shared" si="199"/>
        <v>OK</v>
      </c>
      <c r="Y2513" s="681" t="str">
        <f t="shared" si="200"/>
        <v/>
      </c>
    </row>
    <row r="2514" spans="1:25" x14ac:dyDescent="0.25">
      <c r="A2514" s="68" t="str">
        <f>'0'!$A$4</f>
        <v>………………..</v>
      </c>
      <c r="B2514" s="341">
        <f>'0'!$A$2</f>
        <v>46112</v>
      </c>
      <c r="C2514" s="341" t="s">
        <v>1246</v>
      </c>
      <c r="D2514" s="22"/>
      <c r="E2514" s="23"/>
      <c r="F2514" s="14"/>
      <c r="G2514" s="23"/>
      <c r="H2514" s="22"/>
      <c r="I2514" s="24"/>
      <c r="J2514" s="24"/>
      <c r="K2514" s="25"/>
      <c r="L2514" s="25"/>
      <c r="M2514" s="25"/>
      <c r="N2514" s="25"/>
      <c r="O2514" s="25"/>
      <c r="P2514" s="25"/>
      <c r="Q2514" s="26"/>
      <c r="R2514" s="25"/>
      <c r="S2514" s="25"/>
      <c r="T2514" s="27">
        <f t="shared" si="196"/>
        <v>0</v>
      </c>
      <c r="U2514" s="27">
        <f t="shared" si="197"/>
        <v>0</v>
      </c>
      <c r="V2514" s="25"/>
      <c r="W2514" s="27" t="str">
        <f t="shared" si="198"/>
        <v/>
      </c>
      <c r="X2514" s="43" t="str">
        <f t="shared" si="199"/>
        <v>OK</v>
      </c>
      <c r="Y2514" s="681" t="str">
        <f t="shared" si="200"/>
        <v/>
      </c>
    </row>
    <row r="2515" spans="1:25" x14ac:dyDescent="0.25">
      <c r="A2515" s="68" t="str">
        <f>'0'!$A$4</f>
        <v>………………..</v>
      </c>
      <c r="B2515" s="341">
        <f>'0'!$A$2</f>
        <v>46112</v>
      </c>
      <c r="C2515" s="341" t="s">
        <v>1246</v>
      </c>
      <c r="D2515" s="22"/>
      <c r="E2515" s="23"/>
      <c r="F2515" s="14"/>
      <c r="G2515" s="23"/>
      <c r="H2515" s="22"/>
      <c r="I2515" s="24"/>
      <c r="J2515" s="24"/>
      <c r="K2515" s="25"/>
      <c r="L2515" s="25"/>
      <c r="M2515" s="25"/>
      <c r="N2515" s="25"/>
      <c r="O2515" s="25"/>
      <c r="P2515" s="25"/>
      <c r="Q2515" s="26"/>
      <c r="R2515" s="25"/>
      <c r="S2515" s="25"/>
      <c r="T2515" s="27">
        <f t="shared" si="196"/>
        <v>0</v>
      </c>
      <c r="U2515" s="27">
        <f t="shared" si="197"/>
        <v>0</v>
      </c>
      <c r="V2515" s="25"/>
      <c r="W2515" s="27" t="str">
        <f t="shared" si="198"/>
        <v/>
      </c>
      <c r="X2515" s="43" t="str">
        <f t="shared" si="199"/>
        <v>OK</v>
      </c>
      <c r="Y2515" s="681" t="str">
        <f t="shared" si="200"/>
        <v/>
      </c>
    </row>
    <row r="2516" spans="1:25" x14ac:dyDescent="0.25">
      <c r="A2516" s="68" t="str">
        <f>'0'!$A$4</f>
        <v>………………..</v>
      </c>
      <c r="B2516" s="341">
        <f>'0'!$A$2</f>
        <v>46112</v>
      </c>
      <c r="C2516" s="341" t="s">
        <v>1246</v>
      </c>
      <c r="D2516" s="22"/>
      <c r="E2516" s="23"/>
      <c r="F2516" s="14"/>
      <c r="G2516" s="23"/>
      <c r="H2516" s="22"/>
      <c r="I2516" s="24"/>
      <c r="J2516" s="24"/>
      <c r="K2516" s="25"/>
      <c r="L2516" s="25"/>
      <c r="M2516" s="25"/>
      <c r="N2516" s="25"/>
      <c r="O2516" s="25"/>
      <c r="P2516" s="25"/>
      <c r="Q2516" s="26"/>
      <c r="R2516" s="25"/>
      <c r="S2516" s="25"/>
      <c r="T2516" s="27">
        <f t="shared" si="196"/>
        <v>0</v>
      </c>
      <c r="U2516" s="27">
        <f t="shared" si="197"/>
        <v>0</v>
      </c>
      <c r="V2516" s="25"/>
      <c r="W2516" s="27" t="str">
        <f t="shared" si="198"/>
        <v/>
      </c>
      <c r="X2516" s="43" t="str">
        <f t="shared" si="199"/>
        <v>OK</v>
      </c>
      <c r="Y2516" s="681" t="str">
        <f t="shared" si="200"/>
        <v/>
      </c>
    </row>
    <row r="2517" spans="1:25" x14ac:dyDescent="0.25">
      <c r="A2517" s="68" t="str">
        <f>'0'!$A$4</f>
        <v>………………..</v>
      </c>
      <c r="B2517" s="341">
        <f>'0'!$A$2</f>
        <v>46112</v>
      </c>
      <c r="C2517" s="341" t="s">
        <v>1246</v>
      </c>
      <c r="D2517" s="22"/>
      <c r="E2517" s="23"/>
      <c r="F2517" s="14"/>
      <c r="G2517" s="23"/>
      <c r="H2517" s="22"/>
      <c r="I2517" s="24"/>
      <c r="J2517" s="24"/>
      <c r="K2517" s="25"/>
      <c r="L2517" s="25"/>
      <c r="M2517" s="25"/>
      <c r="N2517" s="25"/>
      <c r="O2517" s="25"/>
      <c r="P2517" s="25"/>
      <c r="Q2517" s="26"/>
      <c r="R2517" s="25"/>
      <c r="S2517" s="25"/>
      <c r="T2517" s="27">
        <f t="shared" si="196"/>
        <v>0</v>
      </c>
      <c r="U2517" s="27">
        <f t="shared" si="197"/>
        <v>0</v>
      </c>
      <c r="V2517" s="25"/>
      <c r="W2517" s="27" t="str">
        <f t="shared" si="198"/>
        <v/>
      </c>
      <c r="X2517" s="43" t="str">
        <f t="shared" si="199"/>
        <v>OK</v>
      </c>
      <c r="Y2517" s="681" t="str">
        <f t="shared" si="200"/>
        <v/>
      </c>
    </row>
    <row r="2518" spans="1:25" x14ac:dyDescent="0.25">
      <c r="A2518" s="68" t="str">
        <f>'0'!$A$4</f>
        <v>………………..</v>
      </c>
      <c r="B2518" s="341">
        <f>'0'!$A$2</f>
        <v>46112</v>
      </c>
      <c r="C2518" s="341" t="s">
        <v>1246</v>
      </c>
      <c r="D2518" s="22"/>
      <c r="E2518" s="23"/>
      <c r="F2518" s="14"/>
      <c r="G2518" s="23"/>
      <c r="H2518" s="22"/>
      <c r="I2518" s="24"/>
      <c r="J2518" s="24"/>
      <c r="K2518" s="25"/>
      <c r="L2518" s="25"/>
      <c r="M2518" s="25"/>
      <c r="N2518" s="25"/>
      <c r="O2518" s="25"/>
      <c r="P2518" s="25"/>
      <c r="Q2518" s="26"/>
      <c r="R2518" s="25"/>
      <c r="S2518" s="25"/>
      <c r="T2518" s="27">
        <f t="shared" si="196"/>
        <v>0</v>
      </c>
      <c r="U2518" s="27">
        <f t="shared" si="197"/>
        <v>0</v>
      </c>
      <c r="V2518" s="25"/>
      <c r="W2518" s="27" t="str">
        <f t="shared" si="198"/>
        <v/>
      </c>
      <c r="X2518" s="43" t="str">
        <f t="shared" si="199"/>
        <v>OK</v>
      </c>
      <c r="Y2518" s="681" t="str">
        <f t="shared" si="200"/>
        <v/>
      </c>
    </row>
    <row r="2519" spans="1:25" x14ac:dyDescent="0.25">
      <c r="A2519" s="68" t="str">
        <f>'0'!$A$4</f>
        <v>………………..</v>
      </c>
      <c r="B2519" s="341">
        <f>'0'!$A$2</f>
        <v>46112</v>
      </c>
      <c r="C2519" s="341" t="s">
        <v>1246</v>
      </c>
      <c r="D2519" s="22"/>
      <c r="E2519" s="23"/>
      <c r="F2519" s="14"/>
      <c r="G2519" s="23"/>
      <c r="H2519" s="22"/>
      <c r="I2519" s="24"/>
      <c r="J2519" s="24"/>
      <c r="K2519" s="25"/>
      <c r="L2519" s="25"/>
      <c r="M2519" s="25"/>
      <c r="N2519" s="25"/>
      <c r="O2519" s="25"/>
      <c r="P2519" s="25"/>
      <c r="Q2519" s="26"/>
      <c r="R2519" s="25"/>
      <c r="S2519" s="25"/>
      <c r="T2519" s="27">
        <f t="shared" si="196"/>
        <v>0</v>
      </c>
      <c r="U2519" s="27">
        <f t="shared" si="197"/>
        <v>0</v>
      </c>
      <c r="V2519" s="25"/>
      <c r="W2519" s="27" t="str">
        <f t="shared" si="198"/>
        <v/>
      </c>
      <c r="X2519" s="43" t="str">
        <f t="shared" si="199"/>
        <v>OK</v>
      </c>
      <c r="Y2519" s="681" t="str">
        <f t="shared" si="200"/>
        <v/>
      </c>
    </row>
    <row r="2520" spans="1:25" x14ac:dyDescent="0.25">
      <c r="A2520" s="68" t="str">
        <f>'0'!$A$4</f>
        <v>………………..</v>
      </c>
      <c r="B2520" s="341">
        <f>'0'!$A$2</f>
        <v>46112</v>
      </c>
      <c r="C2520" s="341" t="s">
        <v>1246</v>
      </c>
      <c r="D2520" s="22"/>
      <c r="E2520" s="23"/>
      <c r="F2520" s="14"/>
      <c r="G2520" s="23"/>
      <c r="H2520" s="22"/>
      <c r="I2520" s="24"/>
      <c r="J2520" s="24"/>
      <c r="K2520" s="25"/>
      <c r="L2520" s="25"/>
      <c r="M2520" s="25"/>
      <c r="N2520" s="25"/>
      <c r="O2520" s="25"/>
      <c r="P2520" s="25"/>
      <c r="Q2520" s="26"/>
      <c r="R2520" s="25"/>
      <c r="S2520" s="25"/>
      <c r="T2520" s="27">
        <f t="shared" si="196"/>
        <v>0</v>
      </c>
      <c r="U2520" s="27">
        <f t="shared" si="197"/>
        <v>0</v>
      </c>
      <c r="V2520" s="25"/>
      <c r="W2520" s="27" t="str">
        <f t="shared" si="198"/>
        <v/>
      </c>
      <c r="X2520" s="43" t="str">
        <f t="shared" si="199"/>
        <v>OK</v>
      </c>
      <c r="Y2520" s="681" t="str">
        <f t="shared" si="200"/>
        <v/>
      </c>
    </row>
    <row r="2521" spans="1:25" x14ac:dyDescent="0.25">
      <c r="A2521" s="68" t="str">
        <f>'0'!$A$4</f>
        <v>………………..</v>
      </c>
      <c r="B2521" s="341">
        <f>'0'!$A$2</f>
        <v>46112</v>
      </c>
      <c r="C2521" s="341" t="s">
        <v>1246</v>
      </c>
      <c r="D2521" s="22"/>
      <c r="E2521" s="23"/>
      <c r="F2521" s="14"/>
      <c r="G2521" s="23"/>
      <c r="H2521" s="22"/>
      <c r="I2521" s="24"/>
      <c r="J2521" s="24"/>
      <c r="K2521" s="25"/>
      <c r="L2521" s="25"/>
      <c r="M2521" s="25"/>
      <c r="N2521" s="25"/>
      <c r="O2521" s="25"/>
      <c r="P2521" s="25"/>
      <c r="Q2521" s="26"/>
      <c r="R2521" s="25"/>
      <c r="S2521" s="25"/>
      <c r="T2521" s="27">
        <f t="shared" si="196"/>
        <v>0</v>
      </c>
      <c r="U2521" s="27">
        <f t="shared" si="197"/>
        <v>0</v>
      </c>
      <c r="V2521" s="25"/>
      <c r="W2521" s="27" t="str">
        <f t="shared" si="198"/>
        <v/>
      </c>
      <c r="X2521" s="43" t="str">
        <f t="shared" si="199"/>
        <v>OK</v>
      </c>
      <c r="Y2521" s="681" t="str">
        <f t="shared" si="200"/>
        <v/>
      </c>
    </row>
    <row r="2522" spans="1:25" x14ac:dyDescent="0.25">
      <c r="A2522" s="68" t="str">
        <f>'0'!$A$4</f>
        <v>………………..</v>
      </c>
      <c r="B2522" s="341">
        <f>'0'!$A$2</f>
        <v>46112</v>
      </c>
      <c r="C2522" s="341" t="s">
        <v>1246</v>
      </c>
      <c r="D2522" s="22"/>
      <c r="E2522" s="23"/>
      <c r="F2522" s="14"/>
      <c r="G2522" s="23"/>
      <c r="H2522" s="22"/>
      <c r="I2522" s="24"/>
      <c r="J2522" s="24"/>
      <c r="K2522" s="25"/>
      <c r="L2522" s="25"/>
      <c r="M2522" s="25"/>
      <c r="N2522" s="25"/>
      <c r="O2522" s="25"/>
      <c r="P2522" s="25"/>
      <c r="Q2522" s="26"/>
      <c r="R2522" s="25"/>
      <c r="S2522" s="25"/>
      <c r="T2522" s="27">
        <f t="shared" si="196"/>
        <v>0</v>
      </c>
      <c r="U2522" s="27">
        <f t="shared" si="197"/>
        <v>0</v>
      </c>
      <c r="V2522" s="25"/>
      <c r="W2522" s="27" t="str">
        <f t="shared" si="198"/>
        <v/>
      </c>
      <c r="X2522" s="43" t="str">
        <f t="shared" si="199"/>
        <v>OK</v>
      </c>
      <c r="Y2522" s="681" t="str">
        <f t="shared" si="200"/>
        <v/>
      </c>
    </row>
    <row r="2523" spans="1:25" x14ac:dyDescent="0.25">
      <c r="A2523" s="68" t="str">
        <f>'0'!$A$4</f>
        <v>………………..</v>
      </c>
      <c r="B2523" s="341">
        <f>'0'!$A$2</f>
        <v>46112</v>
      </c>
      <c r="C2523" s="341" t="s">
        <v>1246</v>
      </c>
      <c r="D2523" s="22"/>
      <c r="E2523" s="23"/>
      <c r="F2523" s="14"/>
      <c r="G2523" s="23"/>
      <c r="H2523" s="22"/>
      <c r="I2523" s="24"/>
      <c r="J2523" s="24"/>
      <c r="K2523" s="25"/>
      <c r="L2523" s="25"/>
      <c r="M2523" s="25"/>
      <c r="N2523" s="25"/>
      <c r="O2523" s="25"/>
      <c r="P2523" s="25"/>
      <c r="Q2523" s="26"/>
      <c r="R2523" s="25"/>
      <c r="S2523" s="25"/>
      <c r="T2523" s="27">
        <f t="shared" si="196"/>
        <v>0</v>
      </c>
      <c r="U2523" s="27">
        <f t="shared" si="197"/>
        <v>0</v>
      </c>
      <c r="V2523" s="25"/>
      <c r="W2523" s="27" t="str">
        <f t="shared" si="198"/>
        <v/>
      </c>
      <c r="X2523" s="43" t="str">
        <f t="shared" si="199"/>
        <v>OK</v>
      </c>
      <c r="Y2523" s="681" t="str">
        <f t="shared" si="200"/>
        <v/>
      </c>
    </row>
    <row r="2524" spans="1:25" x14ac:dyDescent="0.25">
      <c r="A2524" s="68" t="str">
        <f>'0'!$A$4</f>
        <v>………………..</v>
      </c>
      <c r="B2524" s="341">
        <f>'0'!$A$2</f>
        <v>46112</v>
      </c>
      <c r="C2524" s="341" t="s">
        <v>1246</v>
      </c>
      <c r="D2524" s="22"/>
      <c r="E2524" s="23"/>
      <c r="F2524" s="14"/>
      <c r="G2524" s="23"/>
      <c r="H2524" s="22"/>
      <c r="I2524" s="24"/>
      <c r="J2524" s="24"/>
      <c r="K2524" s="25"/>
      <c r="L2524" s="25"/>
      <c r="M2524" s="25"/>
      <c r="N2524" s="25"/>
      <c r="O2524" s="25"/>
      <c r="P2524" s="25"/>
      <c r="Q2524" s="26"/>
      <c r="R2524" s="25"/>
      <c r="S2524" s="25"/>
      <c r="T2524" s="27">
        <f t="shared" si="196"/>
        <v>0</v>
      </c>
      <c r="U2524" s="27">
        <f t="shared" si="197"/>
        <v>0</v>
      </c>
      <c r="V2524" s="25"/>
      <c r="W2524" s="27" t="str">
        <f t="shared" si="198"/>
        <v/>
      </c>
      <c r="X2524" s="43" t="str">
        <f t="shared" si="199"/>
        <v>OK</v>
      </c>
      <c r="Y2524" s="681" t="str">
        <f t="shared" si="200"/>
        <v/>
      </c>
    </row>
    <row r="2525" spans="1:25" x14ac:dyDescent="0.25">
      <c r="A2525" s="68" t="str">
        <f>'0'!$A$4</f>
        <v>………………..</v>
      </c>
      <c r="B2525" s="341">
        <f>'0'!$A$2</f>
        <v>46112</v>
      </c>
      <c r="C2525" s="341" t="s">
        <v>1246</v>
      </c>
      <c r="D2525" s="22"/>
      <c r="E2525" s="23"/>
      <c r="F2525" s="14"/>
      <c r="G2525" s="23"/>
      <c r="H2525" s="22"/>
      <c r="I2525" s="24"/>
      <c r="J2525" s="24"/>
      <c r="K2525" s="25"/>
      <c r="L2525" s="25"/>
      <c r="M2525" s="25"/>
      <c r="N2525" s="25"/>
      <c r="O2525" s="25"/>
      <c r="P2525" s="25"/>
      <c r="Q2525" s="26"/>
      <c r="R2525" s="25"/>
      <c r="S2525" s="25"/>
      <c r="T2525" s="27">
        <f t="shared" si="196"/>
        <v>0</v>
      </c>
      <c r="U2525" s="27">
        <f t="shared" si="197"/>
        <v>0</v>
      </c>
      <c r="V2525" s="25"/>
      <c r="W2525" s="27" t="str">
        <f t="shared" si="198"/>
        <v/>
      </c>
      <c r="X2525" s="43" t="str">
        <f t="shared" si="199"/>
        <v>OK</v>
      </c>
      <c r="Y2525" s="681" t="str">
        <f t="shared" si="200"/>
        <v/>
      </c>
    </row>
    <row r="2526" spans="1:25" x14ac:dyDescent="0.25">
      <c r="A2526" s="68" t="str">
        <f>'0'!$A$4</f>
        <v>………………..</v>
      </c>
      <c r="B2526" s="341">
        <f>'0'!$A$2</f>
        <v>46112</v>
      </c>
      <c r="C2526" s="341" t="s">
        <v>1246</v>
      </c>
      <c r="D2526" s="22"/>
      <c r="E2526" s="23"/>
      <c r="F2526" s="14"/>
      <c r="G2526" s="23"/>
      <c r="H2526" s="22"/>
      <c r="I2526" s="24"/>
      <c r="J2526" s="24"/>
      <c r="K2526" s="25"/>
      <c r="L2526" s="25"/>
      <c r="M2526" s="25"/>
      <c r="N2526" s="25"/>
      <c r="O2526" s="25"/>
      <c r="P2526" s="25"/>
      <c r="Q2526" s="26"/>
      <c r="R2526" s="25"/>
      <c r="S2526" s="25"/>
      <c r="T2526" s="27">
        <f t="shared" si="196"/>
        <v>0</v>
      </c>
      <c r="U2526" s="27">
        <f t="shared" si="197"/>
        <v>0</v>
      </c>
      <c r="V2526" s="25"/>
      <c r="W2526" s="27" t="str">
        <f t="shared" si="198"/>
        <v/>
      </c>
      <c r="X2526" s="43" t="str">
        <f t="shared" si="199"/>
        <v>OK</v>
      </c>
      <c r="Y2526" s="681" t="str">
        <f t="shared" si="200"/>
        <v/>
      </c>
    </row>
    <row r="2527" spans="1:25" x14ac:dyDescent="0.25">
      <c r="A2527" s="68" t="str">
        <f>'0'!$A$4</f>
        <v>………………..</v>
      </c>
      <c r="B2527" s="341">
        <f>'0'!$A$2</f>
        <v>46112</v>
      </c>
      <c r="C2527" s="341" t="s">
        <v>1246</v>
      </c>
      <c r="D2527" s="22"/>
      <c r="E2527" s="23"/>
      <c r="F2527" s="14"/>
      <c r="G2527" s="23"/>
      <c r="H2527" s="22"/>
      <c r="I2527" s="24"/>
      <c r="J2527" s="24"/>
      <c r="K2527" s="25"/>
      <c r="L2527" s="25"/>
      <c r="M2527" s="25"/>
      <c r="N2527" s="25"/>
      <c r="O2527" s="25"/>
      <c r="P2527" s="25"/>
      <c r="Q2527" s="26"/>
      <c r="R2527" s="25"/>
      <c r="S2527" s="25"/>
      <c r="T2527" s="27">
        <f t="shared" si="196"/>
        <v>0</v>
      </c>
      <c r="U2527" s="27">
        <f t="shared" si="197"/>
        <v>0</v>
      </c>
      <c r="V2527" s="25"/>
      <c r="W2527" s="27" t="str">
        <f t="shared" si="198"/>
        <v/>
      </c>
      <c r="X2527" s="43" t="str">
        <f t="shared" si="199"/>
        <v>OK</v>
      </c>
      <c r="Y2527" s="681" t="str">
        <f t="shared" si="200"/>
        <v/>
      </c>
    </row>
    <row r="2528" spans="1:25" x14ac:dyDescent="0.25">
      <c r="A2528" s="68" t="str">
        <f>'0'!$A$4</f>
        <v>………………..</v>
      </c>
      <c r="B2528" s="341">
        <f>'0'!$A$2</f>
        <v>46112</v>
      </c>
      <c r="C2528" s="341" t="s">
        <v>1246</v>
      </c>
      <c r="D2528" s="22"/>
      <c r="E2528" s="23"/>
      <c r="F2528" s="14"/>
      <c r="G2528" s="23"/>
      <c r="H2528" s="22"/>
      <c r="I2528" s="24"/>
      <c r="J2528" s="24"/>
      <c r="K2528" s="25"/>
      <c r="L2528" s="25"/>
      <c r="M2528" s="25"/>
      <c r="N2528" s="25"/>
      <c r="O2528" s="25"/>
      <c r="P2528" s="25"/>
      <c r="Q2528" s="26"/>
      <c r="R2528" s="25"/>
      <c r="S2528" s="25"/>
      <c r="T2528" s="27">
        <f t="shared" si="196"/>
        <v>0</v>
      </c>
      <c r="U2528" s="27">
        <f t="shared" si="197"/>
        <v>0</v>
      </c>
      <c r="V2528" s="25"/>
      <c r="W2528" s="27" t="str">
        <f t="shared" si="198"/>
        <v/>
      </c>
      <c r="X2528" s="43" t="str">
        <f t="shared" si="199"/>
        <v>OK</v>
      </c>
      <c r="Y2528" s="681" t="str">
        <f t="shared" si="200"/>
        <v/>
      </c>
    </row>
    <row r="2529" spans="1:25" x14ac:dyDescent="0.25">
      <c r="A2529" s="68" t="str">
        <f>'0'!$A$4</f>
        <v>………………..</v>
      </c>
      <c r="B2529" s="341">
        <f>'0'!$A$2</f>
        <v>46112</v>
      </c>
      <c r="C2529" s="341" t="s">
        <v>1246</v>
      </c>
      <c r="D2529" s="22"/>
      <c r="E2529" s="23"/>
      <c r="F2529" s="14"/>
      <c r="G2529" s="23"/>
      <c r="H2529" s="22"/>
      <c r="I2529" s="24"/>
      <c r="J2529" s="24"/>
      <c r="K2529" s="25"/>
      <c r="L2529" s="25"/>
      <c r="M2529" s="25"/>
      <c r="N2529" s="25"/>
      <c r="O2529" s="25"/>
      <c r="P2529" s="25"/>
      <c r="Q2529" s="26"/>
      <c r="R2529" s="25"/>
      <c r="S2529" s="25"/>
      <c r="T2529" s="27">
        <f t="shared" si="196"/>
        <v>0</v>
      </c>
      <c r="U2529" s="27">
        <f t="shared" si="197"/>
        <v>0</v>
      </c>
      <c r="V2529" s="25"/>
      <c r="W2529" s="27" t="str">
        <f t="shared" si="198"/>
        <v/>
      </c>
      <c r="X2529" s="43" t="str">
        <f t="shared" si="199"/>
        <v>OK</v>
      </c>
      <c r="Y2529" s="681" t="str">
        <f t="shared" si="200"/>
        <v/>
      </c>
    </row>
    <row r="2530" spans="1:25" x14ac:dyDescent="0.25">
      <c r="A2530" s="68" t="str">
        <f>'0'!$A$4</f>
        <v>………………..</v>
      </c>
      <c r="B2530" s="341">
        <f>'0'!$A$2</f>
        <v>46112</v>
      </c>
      <c r="C2530" s="341" t="s">
        <v>1246</v>
      </c>
      <c r="D2530" s="22"/>
      <c r="E2530" s="23"/>
      <c r="F2530" s="14"/>
      <c r="G2530" s="23"/>
      <c r="H2530" s="22"/>
      <c r="I2530" s="24"/>
      <c r="J2530" s="24"/>
      <c r="K2530" s="25"/>
      <c r="L2530" s="25"/>
      <c r="M2530" s="25"/>
      <c r="N2530" s="25"/>
      <c r="O2530" s="25"/>
      <c r="P2530" s="25"/>
      <c r="Q2530" s="26"/>
      <c r="R2530" s="25"/>
      <c r="S2530" s="25"/>
      <c r="T2530" s="27">
        <f t="shared" si="196"/>
        <v>0</v>
      </c>
      <c r="U2530" s="27">
        <f t="shared" si="197"/>
        <v>0</v>
      </c>
      <c r="V2530" s="25"/>
      <c r="W2530" s="27" t="str">
        <f t="shared" si="198"/>
        <v/>
      </c>
      <c r="X2530" s="43" t="str">
        <f t="shared" si="199"/>
        <v>OK</v>
      </c>
      <c r="Y2530" s="681" t="str">
        <f t="shared" si="200"/>
        <v/>
      </c>
    </row>
    <row r="2531" spans="1:25" x14ac:dyDescent="0.25">
      <c r="A2531" s="68" t="str">
        <f>'0'!$A$4</f>
        <v>………………..</v>
      </c>
      <c r="B2531" s="341">
        <f>'0'!$A$2</f>
        <v>46112</v>
      </c>
      <c r="C2531" s="341" t="s">
        <v>1246</v>
      </c>
      <c r="D2531" s="22"/>
      <c r="E2531" s="23"/>
      <c r="F2531" s="14"/>
      <c r="G2531" s="23"/>
      <c r="H2531" s="22"/>
      <c r="I2531" s="24"/>
      <c r="J2531" s="24"/>
      <c r="K2531" s="25"/>
      <c r="L2531" s="25"/>
      <c r="M2531" s="25"/>
      <c r="N2531" s="25"/>
      <c r="O2531" s="25"/>
      <c r="P2531" s="25"/>
      <c r="Q2531" s="26"/>
      <c r="R2531" s="25"/>
      <c r="S2531" s="25"/>
      <c r="T2531" s="27">
        <f t="shared" si="196"/>
        <v>0</v>
      </c>
      <c r="U2531" s="27">
        <f t="shared" si="197"/>
        <v>0</v>
      </c>
      <c r="V2531" s="25"/>
      <c r="W2531" s="27" t="str">
        <f t="shared" si="198"/>
        <v/>
      </c>
      <c r="X2531" s="43" t="str">
        <f t="shared" si="199"/>
        <v>OK</v>
      </c>
      <c r="Y2531" s="681" t="str">
        <f t="shared" si="200"/>
        <v/>
      </c>
    </row>
    <row r="2532" spans="1:25" x14ac:dyDescent="0.25">
      <c r="A2532" s="68" t="str">
        <f>'0'!$A$4</f>
        <v>………………..</v>
      </c>
      <c r="B2532" s="341">
        <f>'0'!$A$2</f>
        <v>46112</v>
      </c>
      <c r="C2532" s="341" t="s">
        <v>1246</v>
      </c>
      <c r="D2532" s="22"/>
      <c r="E2532" s="23"/>
      <c r="F2532" s="14"/>
      <c r="G2532" s="23"/>
      <c r="H2532" s="22"/>
      <c r="I2532" s="24"/>
      <c r="J2532" s="24"/>
      <c r="K2532" s="25"/>
      <c r="L2532" s="25"/>
      <c r="M2532" s="25"/>
      <c r="N2532" s="25"/>
      <c r="O2532" s="25"/>
      <c r="P2532" s="25"/>
      <c r="Q2532" s="26"/>
      <c r="R2532" s="25"/>
      <c r="S2532" s="25"/>
      <c r="T2532" s="27">
        <f t="shared" si="196"/>
        <v>0</v>
      </c>
      <c r="U2532" s="27">
        <f t="shared" si="197"/>
        <v>0</v>
      </c>
      <c r="V2532" s="25"/>
      <c r="W2532" s="27" t="str">
        <f t="shared" si="198"/>
        <v/>
      </c>
      <c r="X2532" s="43" t="str">
        <f t="shared" si="199"/>
        <v>OK</v>
      </c>
      <c r="Y2532" s="681" t="str">
        <f t="shared" si="200"/>
        <v/>
      </c>
    </row>
    <row r="2533" spans="1:25" x14ac:dyDescent="0.25">
      <c r="A2533" s="68" t="str">
        <f>'0'!$A$4</f>
        <v>………………..</v>
      </c>
      <c r="B2533" s="341">
        <f>'0'!$A$2</f>
        <v>46112</v>
      </c>
      <c r="C2533" s="341" t="s">
        <v>1246</v>
      </c>
      <c r="D2533" s="22"/>
      <c r="E2533" s="23"/>
      <c r="F2533" s="14"/>
      <c r="G2533" s="23"/>
      <c r="H2533" s="22"/>
      <c r="I2533" s="24"/>
      <c r="J2533" s="24"/>
      <c r="K2533" s="25"/>
      <c r="L2533" s="25"/>
      <c r="M2533" s="25"/>
      <c r="N2533" s="25"/>
      <c r="O2533" s="25"/>
      <c r="P2533" s="25"/>
      <c r="Q2533" s="26"/>
      <c r="R2533" s="25"/>
      <c r="S2533" s="25"/>
      <c r="T2533" s="27">
        <f t="shared" si="196"/>
        <v>0</v>
      </c>
      <c r="U2533" s="27">
        <f t="shared" si="197"/>
        <v>0</v>
      </c>
      <c r="V2533" s="25"/>
      <c r="W2533" s="27" t="str">
        <f t="shared" si="198"/>
        <v/>
      </c>
      <c r="X2533" s="43" t="str">
        <f t="shared" si="199"/>
        <v>OK</v>
      </c>
      <c r="Y2533" s="681" t="str">
        <f t="shared" si="200"/>
        <v/>
      </c>
    </row>
    <row r="2534" spans="1:25" x14ac:dyDescent="0.25">
      <c r="A2534" s="68" t="str">
        <f>'0'!$A$4</f>
        <v>………………..</v>
      </c>
      <c r="B2534" s="341">
        <f>'0'!$A$2</f>
        <v>46112</v>
      </c>
      <c r="C2534" s="341" t="s">
        <v>1246</v>
      </c>
      <c r="D2534" s="22"/>
      <c r="E2534" s="23"/>
      <c r="F2534" s="14"/>
      <c r="G2534" s="23"/>
      <c r="H2534" s="22"/>
      <c r="I2534" s="24"/>
      <c r="J2534" s="24"/>
      <c r="K2534" s="25"/>
      <c r="L2534" s="25"/>
      <c r="M2534" s="25"/>
      <c r="N2534" s="25"/>
      <c r="O2534" s="25"/>
      <c r="P2534" s="25"/>
      <c r="Q2534" s="26"/>
      <c r="R2534" s="25"/>
      <c r="S2534" s="25"/>
      <c r="T2534" s="27">
        <f t="shared" si="196"/>
        <v>0</v>
      </c>
      <c r="U2534" s="27">
        <f t="shared" si="197"/>
        <v>0</v>
      </c>
      <c r="V2534" s="25"/>
      <c r="W2534" s="27" t="str">
        <f t="shared" si="198"/>
        <v/>
      </c>
      <c r="X2534" s="43" t="str">
        <f t="shared" si="199"/>
        <v>OK</v>
      </c>
      <c r="Y2534" s="681" t="str">
        <f t="shared" si="200"/>
        <v/>
      </c>
    </row>
    <row r="2535" spans="1:25" x14ac:dyDescent="0.25">
      <c r="A2535" s="68" t="str">
        <f>'0'!$A$4</f>
        <v>………………..</v>
      </c>
      <c r="B2535" s="341">
        <f>'0'!$A$2</f>
        <v>46112</v>
      </c>
      <c r="C2535" s="341" t="s">
        <v>1246</v>
      </c>
      <c r="D2535" s="22"/>
      <c r="E2535" s="23"/>
      <c r="F2535" s="14"/>
      <c r="G2535" s="23"/>
      <c r="H2535" s="22"/>
      <c r="I2535" s="24"/>
      <c r="J2535" s="24"/>
      <c r="K2535" s="25"/>
      <c r="L2535" s="25"/>
      <c r="M2535" s="25"/>
      <c r="N2535" s="25"/>
      <c r="O2535" s="25"/>
      <c r="P2535" s="25"/>
      <c r="Q2535" s="26"/>
      <c r="R2535" s="25"/>
      <c r="S2535" s="25"/>
      <c r="T2535" s="27">
        <f t="shared" si="196"/>
        <v>0</v>
      </c>
      <c r="U2535" s="27">
        <f t="shared" si="197"/>
        <v>0</v>
      </c>
      <c r="V2535" s="25"/>
      <c r="W2535" s="27" t="str">
        <f t="shared" si="198"/>
        <v/>
      </c>
      <c r="X2535" s="43" t="str">
        <f t="shared" si="199"/>
        <v>OK</v>
      </c>
      <c r="Y2535" s="681" t="str">
        <f t="shared" si="200"/>
        <v/>
      </c>
    </row>
    <row r="2536" spans="1:25" x14ac:dyDescent="0.25">
      <c r="A2536" s="68" t="str">
        <f>'0'!$A$4</f>
        <v>………………..</v>
      </c>
      <c r="B2536" s="341">
        <f>'0'!$A$2</f>
        <v>46112</v>
      </c>
      <c r="C2536" s="341" t="s">
        <v>1246</v>
      </c>
      <c r="D2536" s="22"/>
      <c r="E2536" s="23"/>
      <c r="F2536" s="14"/>
      <c r="G2536" s="23"/>
      <c r="H2536" s="22"/>
      <c r="I2536" s="24"/>
      <c r="J2536" s="24"/>
      <c r="K2536" s="25"/>
      <c r="L2536" s="25"/>
      <c r="M2536" s="25"/>
      <c r="N2536" s="25"/>
      <c r="O2536" s="25"/>
      <c r="P2536" s="25"/>
      <c r="Q2536" s="26"/>
      <c r="R2536" s="25"/>
      <c r="S2536" s="25"/>
      <c r="T2536" s="27">
        <f t="shared" si="196"/>
        <v>0</v>
      </c>
      <c r="U2536" s="27">
        <f t="shared" si="197"/>
        <v>0</v>
      </c>
      <c r="V2536" s="25"/>
      <c r="W2536" s="27" t="str">
        <f t="shared" si="198"/>
        <v/>
      </c>
      <c r="X2536" s="43" t="str">
        <f t="shared" si="199"/>
        <v>OK</v>
      </c>
      <c r="Y2536" s="681" t="str">
        <f t="shared" si="200"/>
        <v/>
      </c>
    </row>
    <row r="2537" spans="1:25" x14ac:dyDescent="0.25">
      <c r="A2537" s="68" t="str">
        <f>'0'!$A$4</f>
        <v>………………..</v>
      </c>
      <c r="B2537" s="341">
        <f>'0'!$A$2</f>
        <v>46112</v>
      </c>
      <c r="C2537" s="341" t="s">
        <v>1246</v>
      </c>
      <c r="D2537" s="22"/>
      <c r="E2537" s="23"/>
      <c r="F2537" s="14"/>
      <c r="G2537" s="23"/>
      <c r="H2537" s="22"/>
      <c r="I2537" s="24"/>
      <c r="J2537" s="24"/>
      <c r="K2537" s="25"/>
      <c r="L2537" s="25"/>
      <c r="M2537" s="25"/>
      <c r="N2537" s="25"/>
      <c r="O2537" s="25"/>
      <c r="P2537" s="25"/>
      <c r="Q2537" s="26"/>
      <c r="R2537" s="25"/>
      <c r="S2537" s="25"/>
      <c r="T2537" s="27">
        <f t="shared" si="196"/>
        <v>0</v>
      </c>
      <c r="U2537" s="27">
        <f t="shared" si="197"/>
        <v>0</v>
      </c>
      <c r="V2537" s="25"/>
      <c r="W2537" s="27" t="str">
        <f t="shared" si="198"/>
        <v/>
      </c>
      <c r="X2537" s="43" t="str">
        <f t="shared" si="199"/>
        <v>OK</v>
      </c>
      <c r="Y2537" s="681" t="str">
        <f t="shared" si="200"/>
        <v/>
      </c>
    </row>
    <row r="2538" spans="1:25" x14ac:dyDescent="0.25">
      <c r="A2538" s="68" t="str">
        <f>'0'!$A$4</f>
        <v>………………..</v>
      </c>
      <c r="B2538" s="341">
        <f>'0'!$A$2</f>
        <v>46112</v>
      </c>
      <c r="C2538" s="341" t="s">
        <v>1246</v>
      </c>
      <c r="D2538" s="22"/>
      <c r="E2538" s="23"/>
      <c r="F2538" s="14"/>
      <c r="G2538" s="23"/>
      <c r="H2538" s="22"/>
      <c r="I2538" s="24"/>
      <c r="J2538" s="24"/>
      <c r="K2538" s="25"/>
      <c r="L2538" s="25"/>
      <c r="M2538" s="25"/>
      <c r="N2538" s="25"/>
      <c r="O2538" s="25"/>
      <c r="P2538" s="25"/>
      <c r="Q2538" s="26"/>
      <c r="R2538" s="25"/>
      <c r="S2538" s="25"/>
      <c r="T2538" s="27">
        <f t="shared" si="196"/>
        <v>0</v>
      </c>
      <c r="U2538" s="27">
        <f t="shared" si="197"/>
        <v>0</v>
      </c>
      <c r="V2538" s="25"/>
      <c r="W2538" s="27" t="str">
        <f t="shared" si="198"/>
        <v/>
      </c>
      <c r="X2538" s="43" t="str">
        <f t="shared" si="199"/>
        <v>OK</v>
      </c>
      <c r="Y2538" s="681" t="str">
        <f t="shared" si="200"/>
        <v/>
      </c>
    </row>
    <row r="2539" spans="1:25" x14ac:dyDescent="0.25">
      <c r="A2539" s="68" t="str">
        <f>'0'!$A$4</f>
        <v>………………..</v>
      </c>
      <c r="B2539" s="341">
        <f>'0'!$A$2</f>
        <v>46112</v>
      </c>
      <c r="C2539" s="341" t="s">
        <v>1246</v>
      </c>
      <c r="D2539" s="22"/>
      <c r="E2539" s="23"/>
      <c r="F2539" s="14"/>
      <c r="G2539" s="23"/>
      <c r="H2539" s="22"/>
      <c r="I2539" s="24"/>
      <c r="J2539" s="24"/>
      <c r="K2539" s="25"/>
      <c r="L2539" s="25"/>
      <c r="M2539" s="25"/>
      <c r="N2539" s="25"/>
      <c r="O2539" s="25"/>
      <c r="P2539" s="25"/>
      <c r="Q2539" s="26"/>
      <c r="R2539" s="25"/>
      <c r="S2539" s="25"/>
      <c r="T2539" s="27">
        <f t="shared" si="196"/>
        <v>0</v>
      </c>
      <c r="U2539" s="27">
        <f t="shared" si="197"/>
        <v>0</v>
      </c>
      <c r="V2539" s="25"/>
      <c r="W2539" s="27" t="str">
        <f t="shared" si="198"/>
        <v/>
      </c>
      <c r="X2539" s="43" t="str">
        <f t="shared" si="199"/>
        <v>OK</v>
      </c>
      <c r="Y2539" s="681" t="str">
        <f t="shared" si="200"/>
        <v/>
      </c>
    </row>
    <row r="2540" spans="1:25" x14ac:dyDescent="0.25">
      <c r="A2540" s="68" t="str">
        <f>'0'!$A$4</f>
        <v>………………..</v>
      </c>
      <c r="B2540" s="341">
        <f>'0'!$A$2</f>
        <v>46112</v>
      </c>
      <c r="C2540" s="341" t="s">
        <v>1246</v>
      </c>
      <c r="D2540" s="22"/>
      <c r="E2540" s="23"/>
      <c r="F2540" s="14"/>
      <c r="G2540" s="23"/>
      <c r="H2540" s="22"/>
      <c r="I2540" s="24"/>
      <c r="J2540" s="24"/>
      <c r="K2540" s="25"/>
      <c r="L2540" s="25"/>
      <c r="M2540" s="25"/>
      <c r="N2540" s="25"/>
      <c r="O2540" s="25"/>
      <c r="P2540" s="25"/>
      <c r="Q2540" s="26"/>
      <c r="R2540" s="25"/>
      <c r="S2540" s="25"/>
      <c r="T2540" s="27">
        <f t="shared" si="196"/>
        <v>0</v>
      </c>
      <c r="U2540" s="27">
        <f t="shared" si="197"/>
        <v>0</v>
      </c>
      <c r="V2540" s="25"/>
      <c r="W2540" s="27" t="str">
        <f t="shared" si="198"/>
        <v/>
      </c>
      <c r="X2540" s="43" t="str">
        <f t="shared" si="199"/>
        <v>OK</v>
      </c>
      <c r="Y2540" s="681" t="str">
        <f t="shared" si="200"/>
        <v/>
      </c>
    </row>
    <row r="2541" spans="1:25" x14ac:dyDescent="0.25">
      <c r="A2541" s="68" t="str">
        <f>'0'!$A$4</f>
        <v>………………..</v>
      </c>
      <c r="B2541" s="341">
        <f>'0'!$A$2</f>
        <v>46112</v>
      </c>
      <c r="C2541" s="341" t="s">
        <v>1246</v>
      </c>
      <c r="D2541" s="22"/>
      <c r="E2541" s="23"/>
      <c r="F2541" s="14"/>
      <c r="G2541" s="23"/>
      <c r="H2541" s="22"/>
      <c r="I2541" s="24"/>
      <c r="J2541" s="24"/>
      <c r="K2541" s="25"/>
      <c r="L2541" s="25"/>
      <c r="M2541" s="25"/>
      <c r="N2541" s="25"/>
      <c r="O2541" s="25"/>
      <c r="P2541" s="25"/>
      <c r="Q2541" s="26"/>
      <c r="R2541" s="25"/>
      <c r="S2541" s="25"/>
      <c r="T2541" s="27">
        <f t="shared" si="196"/>
        <v>0</v>
      </c>
      <c r="U2541" s="27">
        <f t="shared" si="197"/>
        <v>0</v>
      </c>
      <c r="V2541" s="25"/>
      <c r="W2541" s="27" t="str">
        <f t="shared" si="198"/>
        <v/>
      </c>
      <c r="X2541" s="43" t="str">
        <f t="shared" si="199"/>
        <v>OK</v>
      </c>
      <c r="Y2541" s="681" t="str">
        <f t="shared" si="200"/>
        <v/>
      </c>
    </row>
    <row r="2542" spans="1:25" x14ac:dyDescent="0.25">
      <c r="A2542" s="68" t="str">
        <f>'0'!$A$4</f>
        <v>………………..</v>
      </c>
      <c r="B2542" s="341">
        <f>'0'!$A$2</f>
        <v>46112</v>
      </c>
      <c r="C2542" s="341" t="s">
        <v>1246</v>
      </c>
      <c r="D2542" s="22"/>
      <c r="E2542" s="23"/>
      <c r="F2542" s="14"/>
      <c r="G2542" s="23"/>
      <c r="H2542" s="22"/>
      <c r="I2542" s="24"/>
      <c r="J2542" s="24"/>
      <c r="K2542" s="25"/>
      <c r="L2542" s="25"/>
      <c r="M2542" s="25"/>
      <c r="N2542" s="25"/>
      <c r="O2542" s="25"/>
      <c r="P2542" s="25"/>
      <c r="Q2542" s="26"/>
      <c r="R2542" s="25"/>
      <c r="S2542" s="25"/>
      <c r="T2542" s="27">
        <f t="shared" si="196"/>
        <v>0</v>
      </c>
      <c r="U2542" s="27">
        <f t="shared" si="197"/>
        <v>0</v>
      </c>
      <c r="V2542" s="25"/>
      <c r="W2542" s="27" t="str">
        <f t="shared" si="198"/>
        <v/>
      </c>
      <c r="X2542" s="43" t="str">
        <f t="shared" si="199"/>
        <v>OK</v>
      </c>
      <c r="Y2542" s="681" t="str">
        <f t="shared" si="200"/>
        <v/>
      </c>
    </row>
    <row r="2543" spans="1:25" x14ac:dyDescent="0.25">
      <c r="A2543" s="68" t="str">
        <f>'0'!$A$4</f>
        <v>………………..</v>
      </c>
      <c r="B2543" s="341">
        <f>'0'!$A$2</f>
        <v>46112</v>
      </c>
      <c r="C2543" s="341" t="s">
        <v>1246</v>
      </c>
      <c r="D2543" s="22"/>
      <c r="E2543" s="23"/>
      <c r="F2543" s="14"/>
      <c r="G2543" s="23"/>
      <c r="H2543" s="22"/>
      <c r="I2543" s="24"/>
      <c r="J2543" s="24"/>
      <c r="K2543" s="25"/>
      <c r="L2543" s="25"/>
      <c r="M2543" s="25"/>
      <c r="N2543" s="25"/>
      <c r="O2543" s="25"/>
      <c r="P2543" s="25"/>
      <c r="Q2543" s="26"/>
      <c r="R2543" s="25"/>
      <c r="S2543" s="25"/>
      <c r="T2543" s="27">
        <f t="shared" si="196"/>
        <v>0</v>
      </c>
      <c r="U2543" s="27">
        <f t="shared" si="197"/>
        <v>0</v>
      </c>
      <c r="V2543" s="25"/>
      <c r="W2543" s="27" t="str">
        <f t="shared" si="198"/>
        <v/>
      </c>
      <c r="X2543" s="43" t="str">
        <f t="shared" si="199"/>
        <v>OK</v>
      </c>
      <c r="Y2543" s="681" t="str">
        <f t="shared" si="200"/>
        <v/>
      </c>
    </row>
    <row r="2544" spans="1:25" x14ac:dyDescent="0.25">
      <c r="A2544" s="68" t="str">
        <f>'0'!$A$4</f>
        <v>………………..</v>
      </c>
      <c r="B2544" s="341">
        <f>'0'!$A$2</f>
        <v>46112</v>
      </c>
      <c r="C2544" s="341" t="s">
        <v>1246</v>
      </c>
      <c r="D2544" s="22"/>
      <c r="E2544" s="23"/>
      <c r="F2544" s="14"/>
      <c r="G2544" s="23"/>
      <c r="H2544" s="22"/>
      <c r="I2544" s="24"/>
      <c r="J2544" s="24"/>
      <c r="K2544" s="25"/>
      <c r="L2544" s="25"/>
      <c r="M2544" s="25"/>
      <c r="N2544" s="25"/>
      <c r="O2544" s="25"/>
      <c r="P2544" s="25"/>
      <c r="Q2544" s="26"/>
      <c r="R2544" s="25"/>
      <c r="S2544" s="25"/>
      <c r="T2544" s="27">
        <f t="shared" si="196"/>
        <v>0</v>
      </c>
      <c r="U2544" s="27">
        <f t="shared" si="197"/>
        <v>0</v>
      </c>
      <c r="V2544" s="25"/>
      <c r="W2544" s="27" t="str">
        <f t="shared" si="198"/>
        <v/>
      </c>
      <c r="X2544" s="43" t="str">
        <f t="shared" si="199"/>
        <v>OK</v>
      </c>
      <c r="Y2544" s="681" t="str">
        <f t="shared" si="200"/>
        <v/>
      </c>
    </row>
    <row r="2545" spans="1:25" x14ac:dyDescent="0.25">
      <c r="A2545" s="68" t="str">
        <f>'0'!$A$4</f>
        <v>………………..</v>
      </c>
      <c r="B2545" s="341">
        <f>'0'!$A$2</f>
        <v>46112</v>
      </c>
      <c r="C2545" s="341" t="s">
        <v>1246</v>
      </c>
      <c r="D2545" s="22"/>
      <c r="E2545" s="23"/>
      <c r="F2545" s="14"/>
      <c r="G2545" s="23"/>
      <c r="H2545" s="22"/>
      <c r="I2545" s="24"/>
      <c r="J2545" s="24"/>
      <c r="K2545" s="25"/>
      <c r="L2545" s="25"/>
      <c r="M2545" s="25"/>
      <c r="N2545" s="25"/>
      <c r="O2545" s="25"/>
      <c r="P2545" s="25"/>
      <c r="Q2545" s="26"/>
      <c r="R2545" s="25"/>
      <c r="S2545" s="25"/>
      <c r="T2545" s="27">
        <f t="shared" si="196"/>
        <v>0</v>
      </c>
      <c r="U2545" s="27">
        <f t="shared" si="197"/>
        <v>0</v>
      </c>
      <c r="V2545" s="25"/>
      <c r="W2545" s="27" t="str">
        <f t="shared" si="198"/>
        <v/>
      </c>
      <c r="X2545" s="43" t="str">
        <f t="shared" si="199"/>
        <v>OK</v>
      </c>
      <c r="Y2545" s="681" t="str">
        <f t="shared" si="200"/>
        <v/>
      </c>
    </row>
    <row r="2546" spans="1:25" x14ac:dyDescent="0.25">
      <c r="A2546" s="68" t="str">
        <f>'0'!$A$4</f>
        <v>………………..</v>
      </c>
      <c r="B2546" s="341">
        <f>'0'!$A$2</f>
        <v>46112</v>
      </c>
      <c r="C2546" s="341" t="s">
        <v>1246</v>
      </c>
      <c r="D2546" s="22"/>
      <c r="E2546" s="23"/>
      <c r="F2546" s="14"/>
      <c r="G2546" s="23"/>
      <c r="H2546" s="22"/>
      <c r="I2546" s="24"/>
      <c r="J2546" s="24"/>
      <c r="K2546" s="25"/>
      <c r="L2546" s="25"/>
      <c r="M2546" s="25"/>
      <c r="N2546" s="25"/>
      <c r="O2546" s="25"/>
      <c r="P2546" s="25"/>
      <c r="Q2546" s="26"/>
      <c r="R2546" s="25"/>
      <c r="S2546" s="25"/>
      <c r="T2546" s="27">
        <f t="shared" si="196"/>
        <v>0</v>
      </c>
      <c r="U2546" s="27">
        <f t="shared" si="197"/>
        <v>0</v>
      </c>
      <c r="V2546" s="25"/>
      <c r="W2546" s="27" t="str">
        <f t="shared" si="198"/>
        <v/>
      </c>
      <c r="X2546" s="43" t="str">
        <f t="shared" si="199"/>
        <v>OK</v>
      </c>
      <c r="Y2546" s="681" t="str">
        <f t="shared" si="200"/>
        <v/>
      </c>
    </row>
    <row r="2547" spans="1:25" x14ac:dyDescent="0.25">
      <c r="A2547" s="68" t="str">
        <f>'0'!$A$4</f>
        <v>………………..</v>
      </c>
      <c r="B2547" s="341">
        <f>'0'!$A$2</f>
        <v>46112</v>
      </c>
      <c r="C2547" s="341" t="s">
        <v>1246</v>
      </c>
      <c r="D2547" s="22"/>
      <c r="E2547" s="23"/>
      <c r="F2547" s="14"/>
      <c r="G2547" s="23"/>
      <c r="H2547" s="22"/>
      <c r="I2547" s="24"/>
      <c r="J2547" s="24"/>
      <c r="K2547" s="25"/>
      <c r="L2547" s="25"/>
      <c r="M2547" s="25"/>
      <c r="N2547" s="25"/>
      <c r="O2547" s="25"/>
      <c r="P2547" s="25"/>
      <c r="Q2547" s="26"/>
      <c r="R2547" s="25"/>
      <c r="S2547" s="25"/>
      <c r="T2547" s="27">
        <f t="shared" si="196"/>
        <v>0</v>
      </c>
      <c r="U2547" s="27">
        <f t="shared" si="197"/>
        <v>0</v>
      </c>
      <c r="V2547" s="25"/>
      <c r="W2547" s="27" t="str">
        <f t="shared" si="198"/>
        <v/>
      </c>
      <c r="X2547" s="43" t="str">
        <f t="shared" si="199"/>
        <v>OK</v>
      </c>
      <c r="Y2547" s="681" t="str">
        <f t="shared" si="200"/>
        <v/>
      </c>
    </row>
    <row r="2548" spans="1:25" x14ac:dyDescent="0.25">
      <c r="A2548" s="68" t="str">
        <f>'0'!$A$4</f>
        <v>………………..</v>
      </c>
      <c r="B2548" s="341">
        <f>'0'!$A$2</f>
        <v>46112</v>
      </c>
      <c r="C2548" s="341" t="s">
        <v>1246</v>
      </c>
      <c r="D2548" s="22"/>
      <c r="E2548" s="23"/>
      <c r="F2548" s="14"/>
      <c r="G2548" s="23"/>
      <c r="H2548" s="22"/>
      <c r="I2548" s="24"/>
      <c r="J2548" s="24"/>
      <c r="K2548" s="25"/>
      <c r="L2548" s="25"/>
      <c r="M2548" s="25"/>
      <c r="N2548" s="25"/>
      <c r="O2548" s="25"/>
      <c r="P2548" s="25"/>
      <c r="Q2548" s="26"/>
      <c r="R2548" s="25"/>
      <c r="S2548" s="25"/>
      <c r="T2548" s="27">
        <f t="shared" si="196"/>
        <v>0</v>
      </c>
      <c r="U2548" s="27">
        <f t="shared" si="197"/>
        <v>0</v>
      </c>
      <c r="V2548" s="25"/>
      <c r="W2548" s="27" t="str">
        <f t="shared" si="198"/>
        <v/>
      </c>
      <c r="X2548" s="43" t="str">
        <f t="shared" si="199"/>
        <v>OK</v>
      </c>
      <c r="Y2548" s="681" t="str">
        <f t="shared" si="200"/>
        <v/>
      </c>
    </row>
    <row r="2549" spans="1:25" x14ac:dyDescent="0.25">
      <c r="A2549" s="68" t="str">
        <f>'0'!$A$4</f>
        <v>………………..</v>
      </c>
      <c r="B2549" s="341">
        <f>'0'!$A$2</f>
        <v>46112</v>
      </c>
      <c r="C2549" s="341" t="s">
        <v>1246</v>
      </c>
      <c r="D2549" s="22"/>
      <c r="E2549" s="23"/>
      <c r="F2549" s="14"/>
      <c r="G2549" s="23"/>
      <c r="H2549" s="22"/>
      <c r="I2549" s="24"/>
      <c r="J2549" s="24"/>
      <c r="K2549" s="25"/>
      <c r="L2549" s="25"/>
      <c r="M2549" s="25"/>
      <c r="N2549" s="25"/>
      <c r="O2549" s="25"/>
      <c r="P2549" s="25"/>
      <c r="Q2549" s="26"/>
      <c r="R2549" s="25"/>
      <c r="S2549" s="25"/>
      <c r="T2549" s="27">
        <f t="shared" si="196"/>
        <v>0</v>
      </c>
      <c r="U2549" s="27">
        <f t="shared" si="197"/>
        <v>0</v>
      </c>
      <c r="V2549" s="25"/>
      <c r="W2549" s="27" t="str">
        <f t="shared" si="198"/>
        <v/>
      </c>
      <c r="X2549" s="43" t="str">
        <f t="shared" si="199"/>
        <v>OK</v>
      </c>
      <c r="Y2549" s="681" t="str">
        <f t="shared" si="200"/>
        <v/>
      </c>
    </row>
    <row r="2550" spans="1:25" x14ac:dyDescent="0.25">
      <c r="A2550" s="68" t="str">
        <f>'0'!$A$4</f>
        <v>………………..</v>
      </c>
      <c r="B2550" s="341">
        <f>'0'!$A$2</f>
        <v>46112</v>
      </c>
      <c r="C2550" s="341" t="s">
        <v>1246</v>
      </c>
      <c r="D2550" s="22"/>
      <c r="E2550" s="23"/>
      <c r="F2550" s="14"/>
      <c r="G2550" s="23"/>
      <c r="H2550" s="22"/>
      <c r="I2550" s="24"/>
      <c r="J2550" s="24"/>
      <c r="K2550" s="25"/>
      <c r="L2550" s="25"/>
      <c r="M2550" s="25"/>
      <c r="N2550" s="25"/>
      <c r="O2550" s="25"/>
      <c r="P2550" s="25"/>
      <c r="Q2550" s="26"/>
      <c r="R2550" s="25"/>
      <c r="S2550" s="25"/>
      <c r="T2550" s="27">
        <f t="shared" si="196"/>
        <v>0</v>
      </c>
      <c r="U2550" s="27">
        <f t="shared" si="197"/>
        <v>0</v>
      </c>
      <c r="V2550" s="25"/>
      <c r="W2550" s="27" t="str">
        <f t="shared" si="198"/>
        <v/>
      </c>
      <c r="X2550" s="43" t="str">
        <f t="shared" si="199"/>
        <v>OK</v>
      </c>
      <c r="Y2550" s="681" t="str">
        <f t="shared" si="200"/>
        <v/>
      </c>
    </row>
    <row r="2551" spans="1:25" x14ac:dyDescent="0.25">
      <c r="A2551" s="68" t="str">
        <f>'0'!$A$4</f>
        <v>………………..</v>
      </c>
      <c r="B2551" s="341">
        <f>'0'!$A$2</f>
        <v>46112</v>
      </c>
      <c r="C2551" s="341" t="s">
        <v>1246</v>
      </c>
      <c r="D2551" s="22"/>
      <c r="E2551" s="23"/>
      <c r="F2551" s="14"/>
      <c r="G2551" s="23"/>
      <c r="H2551" s="22"/>
      <c r="I2551" s="24"/>
      <c r="J2551" s="24"/>
      <c r="K2551" s="25"/>
      <c r="L2551" s="25"/>
      <c r="M2551" s="25"/>
      <c r="N2551" s="25"/>
      <c r="O2551" s="25"/>
      <c r="P2551" s="25"/>
      <c r="Q2551" s="26"/>
      <c r="R2551" s="25"/>
      <c r="S2551" s="25"/>
      <c r="T2551" s="27">
        <f t="shared" si="196"/>
        <v>0</v>
      </c>
      <c r="U2551" s="27">
        <f t="shared" si="197"/>
        <v>0</v>
      </c>
      <c r="V2551" s="25"/>
      <c r="W2551" s="27" t="str">
        <f t="shared" si="198"/>
        <v/>
      </c>
      <c r="X2551" s="43" t="str">
        <f t="shared" si="199"/>
        <v>OK</v>
      </c>
      <c r="Y2551" s="681" t="str">
        <f t="shared" si="200"/>
        <v/>
      </c>
    </row>
    <row r="2552" spans="1:25" x14ac:dyDescent="0.25">
      <c r="A2552" s="68" t="str">
        <f>'0'!$A$4</f>
        <v>………………..</v>
      </c>
      <c r="B2552" s="341">
        <f>'0'!$A$2</f>
        <v>46112</v>
      </c>
      <c r="C2552" s="341" t="s">
        <v>1246</v>
      </c>
      <c r="D2552" s="22"/>
      <c r="E2552" s="23"/>
      <c r="F2552" s="14"/>
      <c r="G2552" s="23"/>
      <c r="H2552" s="22"/>
      <c r="I2552" s="24"/>
      <c r="J2552" s="24"/>
      <c r="K2552" s="25"/>
      <c r="L2552" s="25"/>
      <c r="M2552" s="25"/>
      <c r="N2552" s="25"/>
      <c r="O2552" s="25"/>
      <c r="P2552" s="25"/>
      <c r="Q2552" s="26"/>
      <c r="R2552" s="25"/>
      <c r="S2552" s="25"/>
      <c r="T2552" s="27">
        <f t="shared" si="196"/>
        <v>0</v>
      </c>
      <c r="U2552" s="27">
        <f t="shared" si="197"/>
        <v>0</v>
      </c>
      <c r="V2552" s="25"/>
      <c r="W2552" s="27" t="str">
        <f t="shared" si="198"/>
        <v/>
      </c>
      <c r="X2552" s="43" t="str">
        <f t="shared" si="199"/>
        <v>OK</v>
      </c>
      <c r="Y2552" s="681" t="str">
        <f t="shared" si="200"/>
        <v/>
      </c>
    </row>
    <row r="2553" spans="1:25" x14ac:dyDescent="0.25">
      <c r="A2553" s="68" t="str">
        <f>'0'!$A$4</f>
        <v>………………..</v>
      </c>
      <c r="B2553" s="341">
        <f>'0'!$A$2</f>
        <v>46112</v>
      </c>
      <c r="C2553" s="341" t="s">
        <v>1246</v>
      </c>
      <c r="D2553" s="22"/>
      <c r="E2553" s="23"/>
      <c r="F2553" s="14"/>
      <c r="G2553" s="23"/>
      <c r="H2553" s="22"/>
      <c r="I2553" s="24"/>
      <c r="J2553" s="24"/>
      <c r="K2553" s="25"/>
      <c r="L2553" s="25"/>
      <c r="M2553" s="25"/>
      <c r="N2553" s="25"/>
      <c r="O2553" s="25"/>
      <c r="P2553" s="25"/>
      <c r="Q2553" s="26"/>
      <c r="R2553" s="25"/>
      <c r="S2553" s="25"/>
      <c r="T2553" s="27">
        <f t="shared" si="196"/>
        <v>0</v>
      </c>
      <c r="U2553" s="27">
        <f t="shared" si="197"/>
        <v>0</v>
      </c>
      <c r="V2553" s="25"/>
      <c r="W2553" s="27" t="str">
        <f t="shared" si="198"/>
        <v/>
      </c>
      <c r="X2553" s="43" t="str">
        <f t="shared" si="199"/>
        <v>OK</v>
      </c>
      <c r="Y2553" s="681" t="str">
        <f t="shared" si="200"/>
        <v/>
      </c>
    </row>
    <row r="2554" spans="1:25" x14ac:dyDescent="0.25">
      <c r="A2554" s="68" t="str">
        <f>'0'!$A$4</f>
        <v>………………..</v>
      </c>
      <c r="B2554" s="341">
        <f>'0'!$A$2</f>
        <v>46112</v>
      </c>
      <c r="C2554" s="341" t="s">
        <v>1246</v>
      </c>
      <c r="D2554" s="22"/>
      <c r="E2554" s="23"/>
      <c r="F2554" s="14"/>
      <c r="G2554" s="23"/>
      <c r="H2554" s="22"/>
      <c r="I2554" s="24"/>
      <c r="J2554" s="24"/>
      <c r="K2554" s="25"/>
      <c r="L2554" s="25"/>
      <c r="M2554" s="25"/>
      <c r="N2554" s="25"/>
      <c r="O2554" s="25"/>
      <c r="P2554" s="25"/>
      <c r="Q2554" s="26"/>
      <c r="R2554" s="25"/>
      <c r="S2554" s="25"/>
      <c r="T2554" s="27">
        <f t="shared" si="196"/>
        <v>0</v>
      </c>
      <c r="U2554" s="27">
        <f t="shared" si="197"/>
        <v>0</v>
      </c>
      <c r="V2554" s="25"/>
      <c r="W2554" s="27" t="str">
        <f t="shared" si="198"/>
        <v/>
      </c>
      <c r="X2554" s="43" t="str">
        <f t="shared" si="199"/>
        <v>OK</v>
      </c>
      <c r="Y2554" s="681" t="str">
        <f t="shared" si="200"/>
        <v/>
      </c>
    </row>
    <row r="2555" spans="1:25" x14ac:dyDescent="0.25">
      <c r="A2555" s="68" t="str">
        <f>'0'!$A$4</f>
        <v>………………..</v>
      </c>
      <c r="B2555" s="341">
        <f>'0'!$A$2</f>
        <v>46112</v>
      </c>
      <c r="C2555" s="341" t="s">
        <v>1246</v>
      </c>
      <c r="D2555" s="22"/>
      <c r="E2555" s="23"/>
      <c r="F2555" s="14"/>
      <c r="G2555" s="23"/>
      <c r="H2555" s="22"/>
      <c r="I2555" s="24"/>
      <c r="J2555" s="24"/>
      <c r="K2555" s="25"/>
      <c r="L2555" s="25"/>
      <c r="M2555" s="25"/>
      <c r="N2555" s="25"/>
      <c r="O2555" s="25"/>
      <c r="P2555" s="25"/>
      <c r="Q2555" s="26"/>
      <c r="R2555" s="25"/>
      <c r="S2555" s="25"/>
      <c r="T2555" s="27">
        <f t="shared" si="196"/>
        <v>0</v>
      </c>
      <c r="U2555" s="27">
        <f t="shared" si="197"/>
        <v>0</v>
      </c>
      <c r="V2555" s="25"/>
      <c r="W2555" s="27" t="str">
        <f t="shared" si="198"/>
        <v/>
      </c>
      <c r="X2555" s="43" t="str">
        <f t="shared" si="199"/>
        <v>OK</v>
      </c>
      <c r="Y2555" s="681" t="str">
        <f t="shared" si="200"/>
        <v/>
      </c>
    </row>
    <row r="2556" spans="1:25" x14ac:dyDescent="0.25">
      <c r="A2556" s="68" t="str">
        <f>'0'!$A$4</f>
        <v>………………..</v>
      </c>
      <c r="B2556" s="341">
        <f>'0'!$A$2</f>
        <v>46112</v>
      </c>
      <c r="C2556" s="341" t="s">
        <v>1246</v>
      </c>
      <c r="D2556" s="22"/>
      <c r="E2556" s="23"/>
      <c r="F2556" s="14"/>
      <c r="G2556" s="23"/>
      <c r="H2556" s="22"/>
      <c r="I2556" s="24"/>
      <c r="J2556" s="24"/>
      <c r="K2556" s="25"/>
      <c r="L2556" s="25"/>
      <c r="M2556" s="25"/>
      <c r="N2556" s="25"/>
      <c r="O2556" s="25"/>
      <c r="P2556" s="25"/>
      <c r="Q2556" s="26"/>
      <c r="R2556" s="25"/>
      <c r="S2556" s="25"/>
      <c r="T2556" s="27">
        <f t="shared" si="196"/>
        <v>0</v>
      </c>
      <c r="U2556" s="27">
        <f t="shared" si="197"/>
        <v>0</v>
      </c>
      <c r="V2556" s="25"/>
      <c r="W2556" s="27" t="str">
        <f t="shared" si="198"/>
        <v/>
      </c>
      <c r="X2556" s="43" t="str">
        <f t="shared" si="199"/>
        <v>OK</v>
      </c>
      <c r="Y2556" s="681" t="str">
        <f t="shared" si="200"/>
        <v/>
      </c>
    </row>
    <row r="2557" spans="1:25" x14ac:dyDescent="0.25">
      <c r="A2557" s="68" t="str">
        <f>'0'!$A$4</f>
        <v>………………..</v>
      </c>
      <c r="B2557" s="341">
        <f>'0'!$A$2</f>
        <v>46112</v>
      </c>
      <c r="C2557" s="341" t="s">
        <v>1246</v>
      </c>
      <c r="D2557" s="22"/>
      <c r="E2557" s="23"/>
      <c r="F2557" s="14"/>
      <c r="G2557" s="23"/>
      <c r="H2557" s="22"/>
      <c r="I2557" s="24"/>
      <c r="J2557" s="24"/>
      <c r="K2557" s="25"/>
      <c r="L2557" s="25"/>
      <c r="M2557" s="25"/>
      <c r="N2557" s="25"/>
      <c r="O2557" s="25"/>
      <c r="P2557" s="25"/>
      <c r="Q2557" s="26"/>
      <c r="R2557" s="25"/>
      <c r="S2557" s="25"/>
      <c r="T2557" s="27">
        <f t="shared" si="196"/>
        <v>0</v>
      </c>
      <c r="U2557" s="27">
        <f t="shared" si="197"/>
        <v>0</v>
      </c>
      <c r="V2557" s="25"/>
      <c r="W2557" s="27" t="str">
        <f t="shared" si="198"/>
        <v/>
      </c>
      <c r="X2557" s="43" t="str">
        <f t="shared" si="199"/>
        <v>OK</v>
      </c>
      <c r="Y2557" s="681" t="str">
        <f t="shared" si="200"/>
        <v/>
      </c>
    </row>
    <row r="2558" spans="1:25" x14ac:dyDescent="0.25">
      <c r="A2558" s="68" t="str">
        <f>'0'!$A$4</f>
        <v>………………..</v>
      </c>
      <c r="B2558" s="341">
        <f>'0'!$A$2</f>
        <v>46112</v>
      </c>
      <c r="C2558" s="341" t="s">
        <v>1246</v>
      </c>
      <c r="D2558" s="22"/>
      <c r="E2558" s="23"/>
      <c r="F2558" s="14"/>
      <c r="G2558" s="23"/>
      <c r="H2558" s="22"/>
      <c r="I2558" s="24"/>
      <c r="J2558" s="24"/>
      <c r="K2558" s="25"/>
      <c r="L2558" s="25"/>
      <c r="M2558" s="25"/>
      <c r="N2558" s="25"/>
      <c r="O2558" s="25"/>
      <c r="P2558" s="25"/>
      <c r="Q2558" s="26"/>
      <c r="R2558" s="25"/>
      <c r="S2558" s="25"/>
      <c r="T2558" s="27">
        <f t="shared" si="196"/>
        <v>0</v>
      </c>
      <c r="U2558" s="27">
        <f t="shared" si="197"/>
        <v>0</v>
      </c>
      <c r="V2558" s="25"/>
      <c r="W2558" s="27" t="str">
        <f t="shared" si="198"/>
        <v/>
      </c>
      <c r="X2558" s="43" t="str">
        <f t="shared" si="199"/>
        <v>OK</v>
      </c>
      <c r="Y2558" s="681" t="str">
        <f t="shared" si="200"/>
        <v/>
      </c>
    </row>
    <row r="2559" spans="1:25" x14ac:dyDescent="0.25">
      <c r="A2559" s="68" t="str">
        <f>'0'!$A$4</f>
        <v>………………..</v>
      </c>
      <c r="B2559" s="341">
        <f>'0'!$A$2</f>
        <v>46112</v>
      </c>
      <c r="C2559" s="341" t="s">
        <v>1246</v>
      </c>
      <c r="D2559" s="22"/>
      <c r="E2559" s="23"/>
      <c r="F2559" s="14"/>
      <c r="G2559" s="23"/>
      <c r="H2559" s="22"/>
      <c r="I2559" s="24"/>
      <c r="J2559" s="24"/>
      <c r="K2559" s="25"/>
      <c r="L2559" s="25"/>
      <c r="M2559" s="25"/>
      <c r="N2559" s="25"/>
      <c r="O2559" s="25"/>
      <c r="P2559" s="25"/>
      <c r="Q2559" s="26"/>
      <c r="R2559" s="25"/>
      <c r="S2559" s="25"/>
      <c r="T2559" s="27">
        <f t="shared" si="196"/>
        <v>0</v>
      </c>
      <c r="U2559" s="27">
        <f t="shared" si="197"/>
        <v>0</v>
      </c>
      <c r="V2559" s="25"/>
      <c r="W2559" s="27" t="str">
        <f t="shared" si="198"/>
        <v/>
      </c>
      <c r="X2559" s="43" t="str">
        <f t="shared" si="199"/>
        <v>OK</v>
      </c>
      <c r="Y2559" s="681" t="str">
        <f t="shared" si="200"/>
        <v/>
      </c>
    </row>
    <row r="2560" spans="1:25" x14ac:dyDescent="0.25">
      <c r="A2560" s="68" t="str">
        <f>'0'!$A$4</f>
        <v>………………..</v>
      </c>
      <c r="B2560" s="341">
        <f>'0'!$A$2</f>
        <v>46112</v>
      </c>
      <c r="C2560" s="341" t="s">
        <v>1246</v>
      </c>
      <c r="D2560" s="22"/>
      <c r="E2560" s="23"/>
      <c r="F2560" s="14"/>
      <c r="G2560" s="23"/>
      <c r="H2560" s="22"/>
      <c r="I2560" s="24"/>
      <c r="J2560" s="24"/>
      <c r="K2560" s="25"/>
      <c r="L2560" s="25"/>
      <c r="M2560" s="25"/>
      <c r="N2560" s="25"/>
      <c r="O2560" s="25"/>
      <c r="P2560" s="25"/>
      <c r="Q2560" s="26"/>
      <c r="R2560" s="25"/>
      <c r="S2560" s="25"/>
      <c r="T2560" s="27">
        <f t="shared" si="196"/>
        <v>0</v>
      </c>
      <c r="U2560" s="27">
        <f t="shared" si="197"/>
        <v>0</v>
      </c>
      <c r="V2560" s="25"/>
      <c r="W2560" s="27" t="str">
        <f t="shared" si="198"/>
        <v/>
      </c>
      <c r="X2560" s="43" t="str">
        <f t="shared" si="199"/>
        <v>OK</v>
      </c>
      <c r="Y2560" s="681" t="str">
        <f t="shared" si="200"/>
        <v/>
      </c>
    </row>
    <row r="2561" spans="1:25" x14ac:dyDescent="0.25">
      <c r="A2561" s="68" t="str">
        <f>'0'!$A$4</f>
        <v>………………..</v>
      </c>
      <c r="B2561" s="341">
        <f>'0'!$A$2</f>
        <v>46112</v>
      </c>
      <c r="C2561" s="341" t="s">
        <v>1246</v>
      </c>
      <c r="D2561" s="22"/>
      <c r="E2561" s="23"/>
      <c r="F2561" s="14"/>
      <c r="G2561" s="23"/>
      <c r="H2561" s="22"/>
      <c r="I2561" s="24"/>
      <c r="J2561" s="24"/>
      <c r="K2561" s="25"/>
      <c r="L2561" s="25"/>
      <c r="M2561" s="25"/>
      <c r="N2561" s="25"/>
      <c r="O2561" s="25"/>
      <c r="P2561" s="25"/>
      <c r="Q2561" s="26"/>
      <c r="R2561" s="25"/>
      <c r="S2561" s="25"/>
      <c r="T2561" s="27">
        <f t="shared" si="196"/>
        <v>0</v>
      </c>
      <c r="U2561" s="27">
        <f t="shared" si="197"/>
        <v>0</v>
      </c>
      <c r="V2561" s="25"/>
      <c r="W2561" s="27" t="str">
        <f t="shared" si="198"/>
        <v/>
      </c>
      <c r="X2561" s="43" t="str">
        <f t="shared" si="199"/>
        <v>OK</v>
      </c>
      <c r="Y2561" s="681" t="str">
        <f t="shared" si="200"/>
        <v/>
      </c>
    </row>
    <row r="2562" spans="1:25" x14ac:dyDescent="0.25">
      <c r="A2562" s="68" t="str">
        <f>'0'!$A$4</f>
        <v>………………..</v>
      </c>
      <c r="B2562" s="341">
        <f>'0'!$A$2</f>
        <v>46112</v>
      </c>
      <c r="C2562" s="341" t="s">
        <v>1246</v>
      </c>
      <c r="D2562" s="22"/>
      <c r="E2562" s="23"/>
      <c r="F2562" s="14"/>
      <c r="G2562" s="23"/>
      <c r="H2562" s="22"/>
      <c r="I2562" s="24"/>
      <c r="J2562" s="24"/>
      <c r="K2562" s="25"/>
      <c r="L2562" s="25"/>
      <c r="M2562" s="25"/>
      <c r="N2562" s="25"/>
      <c r="O2562" s="25"/>
      <c r="P2562" s="25"/>
      <c r="Q2562" s="26"/>
      <c r="R2562" s="25"/>
      <c r="S2562" s="25"/>
      <c r="T2562" s="27">
        <f t="shared" si="196"/>
        <v>0</v>
      </c>
      <c r="U2562" s="27">
        <f t="shared" si="197"/>
        <v>0</v>
      </c>
      <c r="V2562" s="25"/>
      <c r="W2562" s="27" t="str">
        <f t="shared" si="198"/>
        <v/>
      </c>
      <c r="X2562" s="43" t="str">
        <f t="shared" si="199"/>
        <v>OK</v>
      </c>
      <c r="Y2562" s="681" t="str">
        <f t="shared" si="200"/>
        <v/>
      </c>
    </row>
    <row r="2563" spans="1:25" x14ac:dyDescent="0.25">
      <c r="A2563" s="68" t="str">
        <f>'0'!$A$4</f>
        <v>………………..</v>
      </c>
      <c r="B2563" s="341">
        <f>'0'!$A$2</f>
        <v>46112</v>
      </c>
      <c r="C2563" s="341" t="s">
        <v>1246</v>
      </c>
      <c r="D2563" s="22"/>
      <c r="E2563" s="23"/>
      <c r="F2563" s="14"/>
      <c r="G2563" s="23"/>
      <c r="H2563" s="22"/>
      <c r="I2563" s="24"/>
      <c r="J2563" s="24"/>
      <c r="K2563" s="25"/>
      <c r="L2563" s="25"/>
      <c r="M2563" s="25"/>
      <c r="N2563" s="25"/>
      <c r="O2563" s="25"/>
      <c r="P2563" s="25"/>
      <c r="Q2563" s="26"/>
      <c r="R2563" s="25"/>
      <c r="S2563" s="25"/>
      <c r="T2563" s="27">
        <f t="shared" si="196"/>
        <v>0</v>
      </c>
      <c r="U2563" s="27">
        <f t="shared" si="197"/>
        <v>0</v>
      </c>
      <c r="V2563" s="25"/>
      <c r="W2563" s="27" t="str">
        <f t="shared" si="198"/>
        <v/>
      </c>
      <c r="X2563" s="43" t="str">
        <f t="shared" si="199"/>
        <v>OK</v>
      </c>
      <c r="Y2563" s="681" t="str">
        <f t="shared" si="200"/>
        <v/>
      </c>
    </row>
    <row r="2564" spans="1:25" x14ac:dyDescent="0.25">
      <c r="A2564" s="68" t="str">
        <f>'0'!$A$4</f>
        <v>………………..</v>
      </c>
      <c r="B2564" s="341">
        <f>'0'!$A$2</f>
        <v>46112</v>
      </c>
      <c r="C2564" s="341" t="s">
        <v>1246</v>
      </c>
      <c r="D2564" s="22"/>
      <c r="E2564" s="23"/>
      <c r="F2564" s="14"/>
      <c r="G2564" s="23"/>
      <c r="H2564" s="22"/>
      <c r="I2564" s="24"/>
      <c r="J2564" s="24"/>
      <c r="K2564" s="25"/>
      <c r="L2564" s="25"/>
      <c r="M2564" s="25"/>
      <c r="N2564" s="25"/>
      <c r="O2564" s="25"/>
      <c r="P2564" s="25"/>
      <c r="Q2564" s="26"/>
      <c r="R2564" s="25"/>
      <c r="S2564" s="25"/>
      <c r="T2564" s="27">
        <f t="shared" si="196"/>
        <v>0</v>
      </c>
      <c r="U2564" s="27">
        <f t="shared" si="197"/>
        <v>0</v>
      </c>
      <c r="V2564" s="25"/>
      <c r="W2564" s="27" t="str">
        <f t="shared" si="198"/>
        <v/>
      </c>
      <c r="X2564" s="43" t="str">
        <f t="shared" si="199"/>
        <v>OK</v>
      </c>
      <c r="Y2564" s="681" t="str">
        <f t="shared" si="200"/>
        <v/>
      </c>
    </row>
    <row r="2565" spans="1:25" x14ac:dyDescent="0.25">
      <c r="A2565" s="68" t="str">
        <f>'0'!$A$4</f>
        <v>………………..</v>
      </c>
      <c r="B2565" s="341">
        <f>'0'!$A$2</f>
        <v>46112</v>
      </c>
      <c r="C2565" s="341" t="s">
        <v>1246</v>
      </c>
      <c r="D2565" s="22"/>
      <c r="E2565" s="23"/>
      <c r="F2565" s="14"/>
      <c r="G2565" s="23"/>
      <c r="H2565" s="22"/>
      <c r="I2565" s="24"/>
      <c r="J2565" s="24"/>
      <c r="K2565" s="25"/>
      <c r="L2565" s="25"/>
      <c r="M2565" s="25"/>
      <c r="N2565" s="25"/>
      <c r="O2565" s="25"/>
      <c r="P2565" s="25"/>
      <c r="Q2565" s="26"/>
      <c r="R2565" s="25"/>
      <c r="S2565" s="25"/>
      <c r="T2565" s="27">
        <f t="shared" si="196"/>
        <v>0</v>
      </c>
      <c r="U2565" s="27">
        <f t="shared" si="197"/>
        <v>0</v>
      </c>
      <c r="V2565" s="25"/>
      <c r="W2565" s="27" t="str">
        <f t="shared" si="198"/>
        <v/>
      </c>
      <c r="X2565" s="43" t="str">
        <f t="shared" si="199"/>
        <v>OK</v>
      </c>
      <c r="Y2565" s="681" t="str">
        <f t="shared" si="200"/>
        <v/>
      </c>
    </row>
    <row r="2566" spans="1:25" x14ac:dyDescent="0.25">
      <c r="A2566" s="68" t="str">
        <f>'0'!$A$4</f>
        <v>………………..</v>
      </c>
      <c r="B2566" s="341">
        <f>'0'!$A$2</f>
        <v>46112</v>
      </c>
      <c r="C2566" s="341" t="s">
        <v>1246</v>
      </c>
      <c r="D2566" s="22"/>
      <c r="E2566" s="23"/>
      <c r="F2566" s="14"/>
      <c r="G2566" s="23"/>
      <c r="H2566" s="22"/>
      <c r="I2566" s="24"/>
      <c r="J2566" s="24"/>
      <c r="K2566" s="25"/>
      <c r="L2566" s="25"/>
      <c r="M2566" s="25"/>
      <c r="N2566" s="25"/>
      <c r="O2566" s="25"/>
      <c r="P2566" s="25"/>
      <c r="Q2566" s="26"/>
      <c r="R2566" s="25"/>
      <c r="S2566" s="25"/>
      <c r="T2566" s="27">
        <f t="shared" si="196"/>
        <v>0</v>
      </c>
      <c r="U2566" s="27">
        <f t="shared" si="197"/>
        <v>0</v>
      </c>
      <c r="V2566" s="25"/>
      <c r="W2566" s="27" t="str">
        <f t="shared" si="198"/>
        <v/>
      </c>
      <c r="X2566" s="43" t="str">
        <f t="shared" si="199"/>
        <v>OK</v>
      </c>
      <c r="Y2566" s="681" t="str">
        <f t="shared" si="200"/>
        <v/>
      </c>
    </row>
    <row r="2567" spans="1:25" x14ac:dyDescent="0.25">
      <c r="A2567" s="68" t="str">
        <f>'0'!$A$4</f>
        <v>………………..</v>
      </c>
      <c r="B2567" s="341">
        <f>'0'!$A$2</f>
        <v>46112</v>
      </c>
      <c r="C2567" s="341" t="s">
        <v>1246</v>
      </c>
      <c r="D2567" s="22"/>
      <c r="E2567" s="23"/>
      <c r="F2567" s="14"/>
      <c r="G2567" s="23"/>
      <c r="H2567" s="22"/>
      <c r="I2567" s="24"/>
      <c r="J2567" s="24"/>
      <c r="K2567" s="25"/>
      <c r="L2567" s="25"/>
      <c r="M2567" s="25"/>
      <c r="N2567" s="25"/>
      <c r="O2567" s="25"/>
      <c r="P2567" s="25"/>
      <c r="Q2567" s="26"/>
      <c r="R2567" s="25"/>
      <c r="S2567" s="25"/>
      <c r="T2567" s="27">
        <f t="shared" si="196"/>
        <v>0</v>
      </c>
      <c r="U2567" s="27">
        <f t="shared" si="197"/>
        <v>0</v>
      </c>
      <c r="V2567" s="25"/>
      <c r="W2567" s="27" t="str">
        <f t="shared" si="198"/>
        <v/>
      </c>
      <c r="X2567" s="43" t="str">
        <f t="shared" si="199"/>
        <v>OK</v>
      </c>
      <c r="Y2567" s="681" t="str">
        <f t="shared" si="200"/>
        <v/>
      </c>
    </row>
    <row r="2568" spans="1:25" x14ac:dyDescent="0.25">
      <c r="A2568" s="68" t="str">
        <f>'0'!$A$4</f>
        <v>………………..</v>
      </c>
      <c r="B2568" s="341">
        <f>'0'!$A$2</f>
        <v>46112</v>
      </c>
      <c r="C2568" s="341" t="s">
        <v>1246</v>
      </c>
      <c r="D2568" s="22"/>
      <c r="E2568" s="23"/>
      <c r="F2568" s="14"/>
      <c r="G2568" s="23"/>
      <c r="H2568" s="22"/>
      <c r="I2568" s="24"/>
      <c r="J2568" s="24"/>
      <c r="K2568" s="25"/>
      <c r="L2568" s="25"/>
      <c r="M2568" s="25"/>
      <c r="N2568" s="25"/>
      <c r="O2568" s="25"/>
      <c r="P2568" s="25"/>
      <c r="Q2568" s="26"/>
      <c r="R2568" s="25"/>
      <c r="S2568" s="25"/>
      <c r="T2568" s="27">
        <f t="shared" si="196"/>
        <v>0</v>
      </c>
      <c r="U2568" s="27">
        <f t="shared" si="197"/>
        <v>0</v>
      </c>
      <c r="V2568" s="25"/>
      <c r="W2568" s="27" t="str">
        <f t="shared" si="198"/>
        <v/>
      </c>
      <c r="X2568" s="43" t="str">
        <f t="shared" si="199"/>
        <v>OK</v>
      </c>
      <c r="Y2568" s="681" t="str">
        <f t="shared" si="200"/>
        <v/>
      </c>
    </row>
    <row r="2569" spans="1:25" x14ac:dyDescent="0.25">
      <c r="A2569" s="68" t="str">
        <f>'0'!$A$4</f>
        <v>………………..</v>
      </c>
      <c r="B2569" s="341">
        <f>'0'!$A$2</f>
        <v>46112</v>
      </c>
      <c r="C2569" s="341" t="s">
        <v>1246</v>
      </c>
      <c r="D2569" s="22"/>
      <c r="E2569" s="23"/>
      <c r="F2569" s="14"/>
      <c r="G2569" s="23"/>
      <c r="H2569" s="22"/>
      <c r="I2569" s="24"/>
      <c r="J2569" s="24"/>
      <c r="K2569" s="25"/>
      <c r="L2569" s="25"/>
      <c r="M2569" s="25"/>
      <c r="N2569" s="25"/>
      <c r="O2569" s="25"/>
      <c r="P2569" s="25"/>
      <c r="Q2569" s="26"/>
      <c r="R2569" s="25"/>
      <c r="S2569" s="25"/>
      <c r="T2569" s="27">
        <f t="shared" ref="T2569:T2632" si="201">N2569+P2569-R2569</f>
        <v>0</v>
      </c>
      <c r="U2569" s="27">
        <f t="shared" ref="U2569:U2632" si="202">O2569+Q2569-S2569</f>
        <v>0</v>
      </c>
      <c r="V2569" s="25"/>
      <c r="W2569" s="27" t="str">
        <f t="shared" ref="W2569:W2632" si="203">IF(K2569="","",K2569-M2569-(P2569-Q2569))</f>
        <v/>
      </c>
      <c r="X2569" s="43" t="str">
        <f t="shared" ref="X2569:X2632" si="204">IF(ROUND(T2569-V2569,2)&gt;=0,"OK","Просрочието не може да надхвърля задължението")</f>
        <v>OK</v>
      </c>
      <c r="Y2569" s="681" t="str">
        <f t="shared" ref="Y2569:Y2632" si="205">IF(COUNTBLANK(D2569:W2569)=18,"",IF(D2569="999999999","",IF(ISNUMBER(VALUE(D2569)),IF(LEN(D2569)&lt;&gt;9,"Въведеното ЕИК е твърде късо или твърде дълго",IF(OR(MOD(MID(D2569,1,1)*1+MID(D2569,2,1)*2+MID(D2569,3,1)*3+MID(D2569,4,1)*4+MID(D2569,5,1)*5+MID(D2569,6,1)*6+MID(D2569,7,1)*7+MID(D2569,8,1)*8,11)-MID(D2569,9,1)=0,AND(MOD(MID(D2569,1,1)*3+MID(D2569,2,1)*4+MID(D2569,3,1)*5+MID(D2569,4,1)*6+MID(D2569,5,1)*7+MID(D2569,6,1)*8+MID(D2569,7,1)*9+MID(D2569,8,1)*10,11)=10,MID(D2569,9,1)*1=0),MOD(MID(D2569,1,1)*3+MID(D2569,2,1)*4+MID(D2569,3,1)*5+MID(D2569,4,1)*6+MID(D2569,5,1)*7+MID(D2569,6,1)*8+MID(D2569,7,1)*9+MID(D2569,8,1)*10,11)-MID(D2569,9,1)=0),"","Въведеното ЕИК е невалидно")),"Въведеното ЕИК съдържа непозволени символи")))</f>
        <v/>
      </c>
    </row>
    <row r="2570" spans="1:25" x14ac:dyDescent="0.25">
      <c r="A2570" s="68" t="str">
        <f>'0'!$A$4</f>
        <v>………………..</v>
      </c>
      <c r="B2570" s="341">
        <f>'0'!$A$2</f>
        <v>46112</v>
      </c>
      <c r="C2570" s="341" t="s">
        <v>1246</v>
      </c>
      <c r="D2570" s="22"/>
      <c r="E2570" s="23"/>
      <c r="F2570" s="14"/>
      <c r="G2570" s="23"/>
      <c r="H2570" s="22"/>
      <c r="I2570" s="24"/>
      <c r="J2570" s="24"/>
      <c r="K2570" s="25"/>
      <c r="L2570" s="25"/>
      <c r="M2570" s="25"/>
      <c r="N2570" s="25"/>
      <c r="O2570" s="25"/>
      <c r="P2570" s="25"/>
      <c r="Q2570" s="26"/>
      <c r="R2570" s="25"/>
      <c r="S2570" s="25"/>
      <c r="T2570" s="27">
        <f t="shared" si="201"/>
        <v>0</v>
      </c>
      <c r="U2570" s="27">
        <f t="shared" si="202"/>
        <v>0</v>
      </c>
      <c r="V2570" s="25"/>
      <c r="W2570" s="27" t="str">
        <f t="shared" si="203"/>
        <v/>
      </c>
      <c r="X2570" s="43" t="str">
        <f t="shared" si="204"/>
        <v>OK</v>
      </c>
      <c r="Y2570" s="681" t="str">
        <f t="shared" si="205"/>
        <v/>
      </c>
    </row>
    <row r="2571" spans="1:25" x14ac:dyDescent="0.25">
      <c r="A2571" s="68" t="str">
        <f>'0'!$A$4</f>
        <v>………………..</v>
      </c>
      <c r="B2571" s="341">
        <f>'0'!$A$2</f>
        <v>46112</v>
      </c>
      <c r="C2571" s="341" t="s">
        <v>1246</v>
      </c>
      <c r="D2571" s="22"/>
      <c r="E2571" s="23"/>
      <c r="F2571" s="14"/>
      <c r="G2571" s="23"/>
      <c r="H2571" s="22"/>
      <c r="I2571" s="24"/>
      <c r="J2571" s="24"/>
      <c r="K2571" s="25"/>
      <c r="L2571" s="25"/>
      <c r="M2571" s="25"/>
      <c r="N2571" s="25"/>
      <c r="O2571" s="25"/>
      <c r="P2571" s="25"/>
      <c r="Q2571" s="26"/>
      <c r="R2571" s="25"/>
      <c r="S2571" s="25"/>
      <c r="T2571" s="27">
        <f t="shared" si="201"/>
        <v>0</v>
      </c>
      <c r="U2571" s="27">
        <f t="shared" si="202"/>
        <v>0</v>
      </c>
      <c r="V2571" s="25"/>
      <c r="W2571" s="27" t="str">
        <f t="shared" si="203"/>
        <v/>
      </c>
      <c r="X2571" s="43" t="str">
        <f t="shared" si="204"/>
        <v>OK</v>
      </c>
      <c r="Y2571" s="681" t="str">
        <f t="shared" si="205"/>
        <v/>
      </c>
    </row>
    <row r="2572" spans="1:25" x14ac:dyDescent="0.25">
      <c r="A2572" s="68" t="str">
        <f>'0'!$A$4</f>
        <v>………………..</v>
      </c>
      <c r="B2572" s="341">
        <f>'0'!$A$2</f>
        <v>46112</v>
      </c>
      <c r="C2572" s="341" t="s">
        <v>1246</v>
      </c>
      <c r="D2572" s="22"/>
      <c r="E2572" s="23"/>
      <c r="F2572" s="14"/>
      <c r="G2572" s="23"/>
      <c r="H2572" s="22"/>
      <c r="I2572" s="24"/>
      <c r="J2572" s="24"/>
      <c r="K2572" s="25"/>
      <c r="L2572" s="25"/>
      <c r="M2572" s="25"/>
      <c r="N2572" s="25"/>
      <c r="O2572" s="25"/>
      <c r="P2572" s="25"/>
      <c r="Q2572" s="26"/>
      <c r="R2572" s="25"/>
      <c r="S2572" s="25"/>
      <c r="T2572" s="27">
        <f t="shared" si="201"/>
        <v>0</v>
      </c>
      <c r="U2572" s="27">
        <f t="shared" si="202"/>
        <v>0</v>
      </c>
      <c r="V2572" s="25"/>
      <c r="W2572" s="27" t="str">
        <f t="shared" si="203"/>
        <v/>
      </c>
      <c r="X2572" s="43" t="str">
        <f t="shared" si="204"/>
        <v>OK</v>
      </c>
      <c r="Y2572" s="681" t="str">
        <f t="shared" si="205"/>
        <v/>
      </c>
    </row>
    <row r="2573" spans="1:25" x14ac:dyDescent="0.25">
      <c r="A2573" s="68" t="str">
        <f>'0'!$A$4</f>
        <v>………………..</v>
      </c>
      <c r="B2573" s="341">
        <f>'0'!$A$2</f>
        <v>46112</v>
      </c>
      <c r="C2573" s="341" t="s">
        <v>1246</v>
      </c>
      <c r="D2573" s="22"/>
      <c r="E2573" s="23"/>
      <c r="F2573" s="14"/>
      <c r="G2573" s="23"/>
      <c r="H2573" s="22"/>
      <c r="I2573" s="24"/>
      <c r="J2573" s="24"/>
      <c r="K2573" s="25"/>
      <c r="L2573" s="25"/>
      <c r="M2573" s="25"/>
      <c r="N2573" s="25"/>
      <c r="O2573" s="25"/>
      <c r="P2573" s="25"/>
      <c r="Q2573" s="26"/>
      <c r="R2573" s="25"/>
      <c r="S2573" s="25"/>
      <c r="T2573" s="27">
        <f t="shared" si="201"/>
        <v>0</v>
      </c>
      <c r="U2573" s="27">
        <f t="shared" si="202"/>
        <v>0</v>
      </c>
      <c r="V2573" s="25"/>
      <c r="W2573" s="27" t="str">
        <f t="shared" si="203"/>
        <v/>
      </c>
      <c r="X2573" s="43" t="str">
        <f t="shared" si="204"/>
        <v>OK</v>
      </c>
      <c r="Y2573" s="681" t="str">
        <f t="shared" si="205"/>
        <v/>
      </c>
    </row>
    <row r="2574" spans="1:25" x14ac:dyDescent="0.25">
      <c r="A2574" s="68" t="str">
        <f>'0'!$A$4</f>
        <v>………………..</v>
      </c>
      <c r="B2574" s="341">
        <f>'0'!$A$2</f>
        <v>46112</v>
      </c>
      <c r="C2574" s="341" t="s">
        <v>1246</v>
      </c>
      <c r="D2574" s="22"/>
      <c r="E2574" s="23"/>
      <c r="F2574" s="14"/>
      <c r="G2574" s="23"/>
      <c r="H2574" s="22"/>
      <c r="I2574" s="24"/>
      <c r="J2574" s="24"/>
      <c r="K2574" s="25"/>
      <c r="L2574" s="25"/>
      <c r="M2574" s="25"/>
      <c r="N2574" s="25"/>
      <c r="O2574" s="25"/>
      <c r="P2574" s="25"/>
      <c r="Q2574" s="26"/>
      <c r="R2574" s="25"/>
      <c r="S2574" s="25"/>
      <c r="T2574" s="27">
        <f t="shared" si="201"/>
        <v>0</v>
      </c>
      <c r="U2574" s="27">
        <f t="shared" si="202"/>
        <v>0</v>
      </c>
      <c r="V2574" s="25"/>
      <c r="W2574" s="27" t="str">
        <f t="shared" si="203"/>
        <v/>
      </c>
      <c r="X2574" s="43" t="str">
        <f t="shared" si="204"/>
        <v>OK</v>
      </c>
      <c r="Y2574" s="681" t="str">
        <f t="shared" si="205"/>
        <v/>
      </c>
    </row>
    <row r="2575" spans="1:25" x14ac:dyDescent="0.25">
      <c r="A2575" s="68" t="str">
        <f>'0'!$A$4</f>
        <v>………………..</v>
      </c>
      <c r="B2575" s="341">
        <f>'0'!$A$2</f>
        <v>46112</v>
      </c>
      <c r="C2575" s="341" t="s">
        <v>1246</v>
      </c>
      <c r="D2575" s="22"/>
      <c r="E2575" s="23"/>
      <c r="F2575" s="14"/>
      <c r="G2575" s="23"/>
      <c r="H2575" s="22"/>
      <c r="I2575" s="24"/>
      <c r="J2575" s="24"/>
      <c r="K2575" s="25"/>
      <c r="L2575" s="25"/>
      <c r="M2575" s="25"/>
      <c r="N2575" s="25"/>
      <c r="O2575" s="25"/>
      <c r="P2575" s="25"/>
      <c r="Q2575" s="26"/>
      <c r="R2575" s="25"/>
      <c r="S2575" s="25"/>
      <c r="T2575" s="27">
        <f t="shared" si="201"/>
        <v>0</v>
      </c>
      <c r="U2575" s="27">
        <f t="shared" si="202"/>
        <v>0</v>
      </c>
      <c r="V2575" s="25"/>
      <c r="W2575" s="27" t="str">
        <f t="shared" si="203"/>
        <v/>
      </c>
      <c r="X2575" s="43" t="str">
        <f t="shared" si="204"/>
        <v>OK</v>
      </c>
      <c r="Y2575" s="681" t="str">
        <f t="shared" si="205"/>
        <v/>
      </c>
    </row>
    <row r="2576" spans="1:25" x14ac:dyDescent="0.25">
      <c r="A2576" s="68" t="str">
        <f>'0'!$A$4</f>
        <v>………………..</v>
      </c>
      <c r="B2576" s="341">
        <f>'0'!$A$2</f>
        <v>46112</v>
      </c>
      <c r="C2576" s="341" t="s">
        <v>1246</v>
      </c>
      <c r="D2576" s="22"/>
      <c r="E2576" s="23"/>
      <c r="F2576" s="14"/>
      <c r="G2576" s="23"/>
      <c r="H2576" s="22"/>
      <c r="I2576" s="24"/>
      <c r="J2576" s="24"/>
      <c r="K2576" s="25"/>
      <c r="L2576" s="25"/>
      <c r="M2576" s="25"/>
      <c r="N2576" s="25"/>
      <c r="O2576" s="25"/>
      <c r="P2576" s="25"/>
      <c r="Q2576" s="26"/>
      <c r="R2576" s="25"/>
      <c r="S2576" s="25"/>
      <c r="T2576" s="27">
        <f t="shared" si="201"/>
        <v>0</v>
      </c>
      <c r="U2576" s="27">
        <f t="shared" si="202"/>
        <v>0</v>
      </c>
      <c r="V2576" s="25"/>
      <c r="W2576" s="27" t="str">
        <f t="shared" si="203"/>
        <v/>
      </c>
      <c r="X2576" s="43" t="str">
        <f t="shared" si="204"/>
        <v>OK</v>
      </c>
      <c r="Y2576" s="681" t="str">
        <f t="shared" si="205"/>
        <v/>
      </c>
    </row>
    <row r="2577" spans="1:25" x14ac:dyDescent="0.25">
      <c r="A2577" s="68" t="str">
        <f>'0'!$A$4</f>
        <v>………………..</v>
      </c>
      <c r="B2577" s="341">
        <f>'0'!$A$2</f>
        <v>46112</v>
      </c>
      <c r="C2577" s="341" t="s">
        <v>1246</v>
      </c>
      <c r="D2577" s="22"/>
      <c r="E2577" s="23"/>
      <c r="F2577" s="14"/>
      <c r="G2577" s="23"/>
      <c r="H2577" s="22"/>
      <c r="I2577" s="24"/>
      <c r="J2577" s="24"/>
      <c r="K2577" s="25"/>
      <c r="L2577" s="25"/>
      <c r="M2577" s="25"/>
      <c r="N2577" s="25"/>
      <c r="O2577" s="25"/>
      <c r="P2577" s="25"/>
      <c r="Q2577" s="26"/>
      <c r="R2577" s="25"/>
      <c r="S2577" s="25"/>
      <c r="T2577" s="27">
        <f t="shared" si="201"/>
        <v>0</v>
      </c>
      <c r="U2577" s="27">
        <f t="shared" si="202"/>
        <v>0</v>
      </c>
      <c r="V2577" s="25"/>
      <c r="W2577" s="27" t="str">
        <f t="shared" si="203"/>
        <v/>
      </c>
      <c r="X2577" s="43" t="str">
        <f t="shared" si="204"/>
        <v>OK</v>
      </c>
      <c r="Y2577" s="681" t="str">
        <f t="shared" si="205"/>
        <v/>
      </c>
    </row>
    <row r="2578" spans="1:25" x14ac:dyDescent="0.25">
      <c r="A2578" s="68" t="str">
        <f>'0'!$A$4</f>
        <v>………………..</v>
      </c>
      <c r="B2578" s="341">
        <f>'0'!$A$2</f>
        <v>46112</v>
      </c>
      <c r="C2578" s="341" t="s">
        <v>1246</v>
      </c>
      <c r="D2578" s="22"/>
      <c r="E2578" s="23"/>
      <c r="F2578" s="14"/>
      <c r="G2578" s="23"/>
      <c r="H2578" s="22"/>
      <c r="I2578" s="24"/>
      <c r="J2578" s="24"/>
      <c r="K2578" s="25"/>
      <c r="L2578" s="25"/>
      <c r="M2578" s="25"/>
      <c r="N2578" s="25"/>
      <c r="O2578" s="25"/>
      <c r="P2578" s="25"/>
      <c r="Q2578" s="26"/>
      <c r="R2578" s="25"/>
      <c r="S2578" s="25"/>
      <c r="T2578" s="27">
        <f t="shared" si="201"/>
        <v>0</v>
      </c>
      <c r="U2578" s="27">
        <f t="shared" si="202"/>
        <v>0</v>
      </c>
      <c r="V2578" s="25"/>
      <c r="W2578" s="27" t="str">
        <f t="shared" si="203"/>
        <v/>
      </c>
      <c r="X2578" s="43" t="str">
        <f t="shared" si="204"/>
        <v>OK</v>
      </c>
      <c r="Y2578" s="681" t="str">
        <f t="shared" si="205"/>
        <v/>
      </c>
    </row>
    <row r="2579" spans="1:25" x14ac:dyDescent="0.25">
      <c r="A2579" s="68" t="str">
        <f>'0'!$A$4</f>
        <v>………………..</v>
      </c>
      <c r="B2579" s="341">
        <f>'0'!$A$2</f>
        <v>46112</v>
      </c>
      <c r="C2579" s="341" t="s">
        <v>1246</v>
      </c>
      <c r="D2579" s="22"/>
      <c r="E2579" s="23"/>
      <c r="F2579" s="14"/>
      <c r="G2579" s="23"/>
      <c r="H2579" s="22"/>
      <c r="I2579" s="24"/>
      <c r="J2579" s="24"/>
      <c r="K2579" s="25"/>
      <c r="L2579" s="25"/>
      <c r="M2579" s="25"/>
      <c r="N2579" s="25"/>
      <c r="O2579" s="25"/>
      <c r="P2579" s="25"/>
      <c r="Q2579" s="26"/>
      <c r="R2579" s="25"/>
      <c r="S2579" s="25"/>
      <c r="T2579" s="27">
        <f t="shared" si="201"/>
        <v>0</v>
      </c>
      <c r="U2579" s="27">
        <f t="shared" si="202"/>
        <v>0</v>
      </c>
      <c r="V2579" s="25"/>
      <c r="W2579" s="27" t="str">
        <f t="shared" si="203"/>
        <v/>
      </c>
      <c r="X2579" s="43" t="str">
        <f t="shared" si="204"/>
        <v>OK</v>
      </c>
      <c r="Y2579" s="681" t="str">
        <f t="shared" si="205"/>
        <v/>
      </c>
    </row>
    <row r="2580" spans="1:25" x14ac:dyDescent="0.25">
      <c r="A2580" s="68" t="str">
        <f>'0'!$A$4</f>
        <v>………………..</v>
      </c>
      <c r="B2580" s="341">
        <f>'0'!$A$2</f>
        <v>46112</v>
      </c>
      <c r="C2580" s="341" t="s">
        <v>1246</v>
      </c>
      <c r="D2580" s="22"/>
      <c r="E2580" s="23"/>
      <c r="F2580" s="14"/>
      <c r="G2580" s="23"/>
      <c r="H2580" s="22"/>
      <c r="I2580" s="24"/>
      <c r="J2580" s="24"/>
      <c r="K2580" s="25"/>
      <c r="L2580" s="25"/>
      <c r="M2580" s="25"/>
      <c r="N2580" s="25"/>
      <c r="O2580" s="25"/>
      <c r="P2580" s="25"/>
      <c r="Q2580" s="26"/>
      <c r="R2580" s="25"/>
      <c r="S2580" s="25"/>
      <c r="T2580" s="27">
        <f t="shared" si="201"/>
        <v>0</v>
      </c>
      <c r="U2580" s="27">
        <f t="shared" si="202"/>
        <v>0</v>
      </c>
      <c r="V2580" s="25"/>
      <c r="W2580" s="27" t="str">
        <f t="shared" si="203"/>
        <v/>
      </c>
      <c r="X2580" s="43" t="str">
        <f t="shared" si="204"/>
        <v>OK</v>
      </c>
      <c r="Y2580" s="681" t="str">
        <f t="shared" si="205"/>
        <v/>
      </c>
    </row>
    <row r="2581" spans="1:25" x14ac:dyDescent="0.25">
      <c r="A2581" s="68" t="str">
        <f>'0'!$A$4</f>
        <v>………………..</v>
      </c>
      <c r="B2581" s="341">
        <f>'0'!$A$2</f>
        <v>46112</v>
      </c>
      <c r="C2581" s="341" t="s">
        <v>1246</v>
      </c>
      <c r="D2581" s="22"/>
      <c r="E2581" s="23"/>
      <c r="F2581" s="14"/>
      <c r="G2581" s="23"/>
      <c r="H2581" s="22"/>
      <c r="I2581" s="24"/>
      <c r="J2581" s="24"/>
      <c r="K2581" s="25"/>
      <c r="L2581" s="25"/>
      <c r="M2581" s="25"/>
      <c r="N2581" s="25"/>
      <c r="O2581" s="25"/>
      <c r="P2581" s="25"/>
      <c r="Q2581" s="26"/>
      <c r="R2581" s="25"/>
      <c r="S2581" s="25"/>
      <c r="T2581" s="27">
        <f t="shared" si="201"/>
        <v>0</v>
      </c>
      <c r="U2581" s="27">
        <f t="shared" si="202"/>
        <v>0</v>
      </c>
      <c r="V2581" s="25"/>
      <c r="W2581" s="27" t="str">
        <f t="shared" si="203"/>
        <v/>
      </c>
      <c r="X2581" s="43" t="str">
        <f t="shared" si="204"/>
        <v>OK</v>
      </c>
      <c r="Y2581" s="681" t="str">
        <f t="shared" si="205"/>
        <v/>
      </c>
    </row>
    <row r="2582" spans="1:25" x14ac:dyDescent="0.25">
      <c r="A2582" s="68" t="str">
        <f>'0'!$A$4</f>
        <v>………………..</v>
      </c>
      <c r="B2582" s="341">
        <f>'0'!$A$2</f>
        <v>46112</v>
      </c>
      <c r="C2582" s="341" t="s">
        <v>1246</v>
      </c>
      <c r="D2582" s="22"/>
      <c r="E2582" s="23"/>
      <c r="F2582" s="14"/>
      <c r="G2582" s="23"/>
      <c r="H2582" s="22"/>
      <c r="I2582" s="24"/>
      <c r="J2582" s="24"/>
      <c r="K2582" s="25"/>
      <c r="L2582" s="25"/>
      <c r="M2582" s="25"/>
      <c r="N2582" s="25"/>
      <c r="O2582" s="25"/>
      <c r="P2582" s="25"/>
      <c r="Q2582" s="26"/>
      <c r="R2582" s="25"/>
      <c r="S2582" s="25"/>
      <c r="T2582" s="27">
        <f t="shared" si="201"/>
        <v>0</v>
      </c>
      <c r="U2582" s="27">
        <f t="shared" si="202"/>
        <v>0</v>
      </c>
      <c r="V2582" s="25"/>
      <c r="W2582" s="27" t="str">
        <f t="shared" si="203"/>
        <v/>
      </c>
      <c r="X2582" s="43" t="str">
        <f t="shared" si="204"/>
        <v>OK</v>
      </c>
      <c r="Y2582" s="681" t="str">
        <f t="shared" si="205"/>
        <v/>
      </c>
    </row>
    <row r="2583" spans="1:25" x14ac:dyDescent="0.25">
      <c r="A2583" s="68" t="str">
        <f>'0'!$A$4</f>
        <v>………………..</v>
      </c>
      <c r="B2583" s="341">
        <f>'0'!$A$2</f>
        <v>46112</v>
      </c>
      <c r="C2583" s="341" t="s">
        <v>1246</v>
      </c>
      <c r="D2583" s="22"/>
      <c r="E2583" s="23"/>
      <c r="F2583" s="14"/>
      <c r="G2583" s="23"/>
      <c r="H2583" s="22"/>
      <c r="I2583" s="24"/>
      <c r="J2583" s="24"/>
      <c r="K2583" s="25"/>
      <c r="L2583" s="25"/>
      <c r="M2583" s="25"/>
      <c r="N2583" s="25"/>
      <c r="O2583" s="25"/>
      <c r="P2583" s="25"/>
      <c r="Q2583" s="26"/>
      <c r="R2583" s="25"/>
      <c r="S2583" s="25"/>
      <c r="T2583" s="27">
        <f t="shared" si="201"/>
        <v>0</v>
      </c>
      <c r="U2583" s="27">
        <f t="shared" si="202"/>
        <v>0</v>
      </c>
      <c r="V2583" s="25"/>
      <c r="W2583" s="27" t="str">
        <f t="shared" si="203"/>
        <v/>
      </c>
      <c r="X2583" s="43" t="str">
        <f t="shared" si="204"/>
        <v>OK</v>
      </c>
      <c r="Y2583" s="681" t="str">
        <f t="shared" si="205"/>
        <v/>
      </c>
    </row>
    <row r="2584" spans="1:25" x14ac:dyDescent="0.25">
      <c r="A2584" s="68" t="str">
        <f>'0'!$A$4</f>
        <v>………………..</v>
      </c>
      <c r="B2584" s="341">
        <f>'0'!$A$2</f>
        <v>46112</v>
      </c>
      <c r="C2584" s="341" t="s">
        <v>1246</v>
      </c>
      <c r="D2584" s="22"/>
      <c r="E2584" s="23"/>
      <c r="F2584" s="14"/>
      <c r="G2584" s="23"/>
      <c r="H2584" s="22"/>
      <c r="I2584" s="24"/>
      <c r="J2584" s="24"/>
      <c r="K2584" s="25"/>
      <c r="L2584" s="25"/>
      <c r="M2584" s="25"/>
      <c r="N2584" s="25"/>
      <c r="O2584" s="25"/>
      <c r="P2584" s="25"/>
      <c r="Q2584" s="26"/>
      <c r="R2584" s="25"/>
      <c r="S2584" s="25"/>
      <c r="T2584" s="27">
        <f t="shared" si="201"/>
        <v>0</v>
      </c>
      <c r="U2584" s="27">
        <f t="shared" si="202"/>
        <v>0</v>
      </c>
      <c r="V2584" s="25"/>
      <c r="W2584" s="27" t="str">
        <f t="shared" si="203"/>
        <v/>
      </c>
      <c r="X2584" s="43" t="str">
        <f t="shared" si="204"/>
        <v>OK</v>
      </c>
      <c r="Y2584" s="681" t="str">
        <f t="shared" si="205"/>
        <v/>
      </c>
    </row>
    <row r="2585" spans="1:25" x14ac:dyDescent="0.25">
      <c r="A2585" s="68" t="str">
        <f>'0'!$A$4</f>
        <v>………………..</v>
      </c>
      <c r="B2585" s="341">
        <f>'0'!$A$2</f>
        <v>46112</v>
      </c>
      <c r="C2585" s="341" t="s">
        <v>1246</v>
      </c>
      <c r="D2585" s="22"/>
      <c r="E2585" s="23"/>
      <c r="F2585" s="14"/>
      <c r="G2585" s="23"/>
      <c r="H2585" s="22"/>
      <c r="I2585" s="24"/>
      <c r="J2585" s="24"/>
      <c r="K2585" s="25"/>
      <c r="L2585" s="25"/>
      <c r="M2585" s="25"/>
      <c r="N2585" s="25"/>
      <c r="O2585" s="25"/>
      <c r="P2585" s="25"/>
      <c r="Q2585" s="26"/>
      <c r="R2585" s="25"/>
      <c r="S2585" s="25"/>
      <c r="T2585" s="27">
        <f t="shared" si="201"/>
        <v>0</v>
      </c>
      <c r="U2585" s="27">
        <f t="shared" si="202"/>
        <v>0</v>
      </c>
      <c r="V2585" s="25"/>
      <c r="W2585" s="27" t="str">
        <f t="shared" si="203"/>
        <v/>
      </c>
      <c r="X2585" s="43" t="str">
        <f t="shared" si="204"/>
        <v>OK</v>
      </c>
      <c r="Y2585" s="681" t="str">
        <f t="shared" si="205"/>
        <v/>
      </c>
    </row>
    <row r="2586" spans="1:25" x14ac:dyDescent="0.25">
      <c r="A2586" s="68" t="str">
        <f>'0'!$A$4</f>
        <v>………………..</v>
      </c>
      <c r="B2586" s="341">
        <f>'0'!$A$2</f>
        <v>46112</v>
      </c>
      <c r="C2586" s="341" t="s">
        <v>1246</v>
      </c>
      <c r="D2586" s="22"/>
      <c r="E2586" s="23"/>
      <c r="F2586" s="14"/>
      <c r="G2586" s="23"/>
      <c r="H2586" s="22"/>
      <c r="I2586" s="24"/>
      <c r="J2586" s="24"/>
      <c r="K2586" s="25"/>
      <c r="L2586" s="25"/>
      <c r="M2586" s="25"/>
      <c r="N2586" s="25"/>
      <c r="O2586" s="25"/>
      <c r="P2586" s="25"/>
      <c r="Q2586" s="26"/>
      <c r="R2586" s="25"/>
      <c r="S2586" s="25"/>
      <c r="T2586" s="27">
        <f t="shared" si="201"/>
        <v>0</v>
      </c>
      <c r="U2586" s="27">
        <f t="shared" si="202"/>
        <v>0</v>
      </c>
      <c r="V2586" s="25"/>
      <c r="W2586" s="27" t="str">
        <f t="shared" si="203"/>
        <v/>
      </c>
      <c r="X2586" s="43" t="str">
        <f t="shared" si="204"/>
        <v>OK</v>
      </c>
      <c r="Y2586" s="681" t="str">
        <f t="shared" si="205"/>
        <v/>
      </c>
    </row>
    <row r="2587" spans="1:25" x14ac:dyDescent="0.25">
      <c r="A2587" s="68" t="str">
        <f>'0'!$A$4</f>
        <v>………………..</v>
      </c>
      <c r="B2587" s="341">
        <f>'0'!$A$2</f>
        <v>46112</v>
      </c>
      <c r="C2587" s="341" t="s">
        <v>1246</v>
      </c>
      <c r="D2587" s="22"/>
      <c r="E2587" s="23"/>
      <c r="F2587" s="14"/>
      <c r="G2587" s="23"/>
      <c r="H2587" s="22"/>
      <c r="I2587" s="24"/>
      <c r="J2587" s="24"/>
      <c r="K2587" s="25"/>
      <c r="L2587" s="25"/>
      <c r="M2587" s="25"/>
      <c r="N2587" s="25"/>
      <c r="O2587" s="25"/>
      <c r="P2587" s="25"/>
      <c r="Q2587" s="26"/>
      <c r="R2587" s="25"/>
      <c r="S2587" s="25"/>
      <c r="T2587" s="27">
        <f t="shared" si="201"/>
        <v>0</v>
      </c>
      <c r="U2587" s="27">
        <f t="shared" si="202"/>
        <v>0</v>
      </c>
      <c r="V2587" s="25"/>
      <c r="W2587" s="27" t="str">
        <f t="shared" si="203"/>
        <v/>
      </c>
      <c r="X2587" s="43" t="str">
        <f t="shared" si="204"/>
        <v>OK</v>
      </c>
      <c r="Y2587" s="681" t="str">
        <f t="shared" si="205"/>
        <v/>
      </c>
    </row>
    <row r="2588" spans="1:25" x14ac:dyDescent="0.25">
      <c r="A2588" s="68" t="str">
        <f>'0'!$A$4</f>
        <v>………………..</v>
      </c>
      <c r="B2588" s="341">
        <f>'0'!$A$2</f>
        <v>46112</v>
      </c>
      <c r="C2588" s="341" t="s">
        <v>1246</v>
      </c>
      <c r="D2588" s="22"/>
      <c r="E2588" s="23"/>
      <c r="F2588" s="14"/>
      <c r="G2588" s="23"/>
      <c r="H2588" s="22"/>
      <c r="I2588" s="24"/>
      <c r="J2588" s="24"/>
      <c r="K2588" s="25"/>
      <c r="L2588" s="25"/>
      <c r="M2588" s="25"/>
      <c r="N2588" s="25"/>
      <c r="O2588" s="25"/>
      <c r="P2588" s="25"/>
      <c r="Q2588" s="26"/>
      <c r="R2588" s="25"/>
      <c r="S2588" s="25"/>
      <c r="T2588" s="27">
        <f t="shared" si="201"/>
        <v>0</v>
      </c>
      <c r="U2588" s="27">
        <f t="shared" si="202"/>
        <v>0</v>
      </c>
      <c r="V2588" s="25"/>
      <c r="W2588" s="27" t="str">
        <f t="shared" si="203"/>
        <v/>
      </c>
      <c r="X2588" s="43" t="str">
        <f t="shared" si="204"/>
        <v>OK</v>
      </c>
      <c r="Y2588" s="681" t="str">
        <f t="shared" si="205"/>
        <v/>
      </c>
    </row>
    <row r="2589" spans="1:25" x14ac:dyDescent="0.25">
      <c r="A2589" s="68" t="str">
        <f>'0'!$A$4</f>
        <v>………………..</v>
      </c>
      <c r="B2589" s="341">
        <f>'0'!$A$2</f>
        <v>46112</v>
      </c>
      <c r="C2589" s="341" t="s">
        <v>1246</v>
      </c>
      <c r="D2589" s="22"/>
      <c r="E2589" s="23"/>
      <c r="F2589" s="14"/>
      <c r="G2589" s="23"/>
      <c r="H2589" s="22"/>
      <c r="I2589" s="24"/>
      <c r="J2589" s="24"/>
      <c r="K2589" s="25"/>
      <c r="L2589" s="25"/>
      <c r="M2589" s="25"/>
      <c r="N2589" s="25"/>
      <c r="O2589" s="25"/>
      <c r="P2589" s="25"/>
      <c r="Q2589" s="26"/>
      <c r="R2589" s="25"/>
      <c r="S2589" s="25"/>
      <c r="T2589" s="27">
        <f t="shared" si="201"/>
        <v>0</v>
      </c>
      <c r="U2589" s="27">
        <f t="shared" si="202"/>
        <v>0</v>
      </c>
      <c r="V2589" s="25"/>
      <c r="W2589" s="27" t="str">
        <f t="shared" si="203"/>
        <v/>
      </c>
      <c r="X2589" s="43" t="str">
        <f t="shared" si="204"/>
        <v>OK</v>
      </c>
      <c r="Y2589" s="681" t="str">
        <f t="shared" si="205"/>
        <v/>
      </c>
    </row>
    <row r="2590" spans="1:25" x14ac:dyDescent="0.25">
      <c r="A2590" s="68" t="str">
        <f>'0'!$A$4</f>
        <v>………………..</v>
      </c>
      <c r="B2590" s="341">
        <f>'0'!$A$2</f>
        <v>46112</v>
      </c>
      <c r="C2590" s="341" t="s">
        <v>1246</v>
      </c>
      <c r="D2590" s="22"/>
      <c r="E2590" s="23"/>
      <c r="F2590" s="14"/>
      <c r="G2590" s="23"/>
      <c r="H2590" s="22"/>
      <c r="I2590" s="24"/>
      <c r="J2590" s="24"/>
      <c r="K2590" s="25"/>
      <c r="L2590" s="25"/>
      <c r="M2590" s="25"/>
      <c r="N2590" s="25"/>
      <c r="O2590" s="25"/>
      <c r="P2590" s="25"/>
      <c r="Q2590" s="26"/>
      <c r="R2590" s="25"/>
      <c r="S2590" s="25"/>
      <c r="T2590" s="27">
        <f t="shared" si="201"/>
        <v>0</v>
      </c>
      <c r="U2590" s="27">
        <f t="shared" si="202"/>
        <v>0</v>
      </c>
      <c r="V2590" s="25"/>
      <c r="W2590" s="27" t="str">
        <f t="shared" si="203"/>
        <v/>
      </c>
      <c r="X2590" s="43" t="str">
        <f t="shared" si="204"/>
        <v>OK</v>
      </c>
      <c r="Y2590" s="681" t="str">
        <f t="shared" si="205"/>
        <v/>
      </c>
    </row>
    <row r="2591" spans="1:25" x14ac:dyDescent="0.25">
      <c r="A2591" s="68" t="str">
        <f>'0'!$A$4</f>
        <v>………………..</v>
      </c>
      <c r="B2591" s="341">
        <f>'0'!$A$2</f>
        <v>46112</v>
      </c>
      <c r="C2591" s="341" t="s">
        <v>1246</v>
      </c>
      <c r="D2591" s="22"/>
      <c r="E2591" s="23"/>
      <c r="F2591" s="14"/>
      <c r="G2591" s="23"/>
      <c r="H2591" s="22"/>
      <c r="I2591" s="24"/>
      <c r="J2591" s="24"/>
      <c r="K2591" s="25"/>
      <c r="L2591" s="25"/>
      <c r="M2591" s="25"/>
      <c r="N2591" s="25"/>
      <c r="O2591" s="25"/>
      <c r="P2591" s="25"/>
      <c r="Q2591" s="26"/>
      <c r="R2591" s="25"/>
      <c r="S2591" s="25"/>
      <c r="T2591" s="27">
        <f t="shared" si="201"/>
        <v>0</v>
      </c>
      <c r="U2591" s="27">
        <f t="shared" si="202"/>
        <v>0</v>
      </c>
      <c r="V2591" s="25"/>
      <c r="W2591" s="27" t="str">
        <f t="shared" si="203"/>
        <v/>
      </c>
      <c r="X2591" s="43" t="str">
        <f t="shared" si="204"/>
        <v>OK</v>
      </c>
      <c r="Y2591" s="681" t="str">
        <f t="shared" si="205"/>
        <v/>
      </c>
    </row>
    <row r="2592" spans="1:25" x14ac:dyDescent="0.25">
      <c r="A2592" s="68" t="str">
        <f>'0'!$A$4</f>
        <v>………………..</v>
      </c>
      <c r="B2592" s="341">
        <f>'0'!$A$2</f>
        <v>46112</v>
      </c>
      <c r="C2592" s="341" t="s">
        <v>1246</v>
      </c>
      <c r="D2592" s="22"/>
      <c r="E2592" s="23"/>
      <c r="F2592" s="14"/>
      <c r="G2592" s="23"/>
      <c r="H2592" s="22"/>
      <c r="I2592" s="24"/>
      <c r="J2592" s="24"/>
      <c r="K2592" s="25"/>
      <c r="L2592" s="25"/>
      <c r="M2592" s="25"/>
      <c r="N2592" s="25"/>
      <c r="O2592" s="25"/>
      <c r="P2592" s="25"/>
      <c r="Q2592" s="26"/>
      <c r="R2592" s="25"/>
      <c r="S2592" s="25"/>
      <c r="T2592" s="27">
        <f t="shared" si="201"/>
        <v>0</v>
      </c>
      <c r="U2592" s="27">
        <f t="shared" si="202"/>
        <v>0</v>
      </c>
      <c r="V2592" s="25"/>
      <c r="W2592" s="27" t="str">
        <f t="shared" si="203"/>
        <v/>
      </c>
      <c r="X2592" s="43" t="str">
        <f t="shared" si="204"/>
        <v>OK</v>
      </c>
      <c r="Y2592" s="681" t="str">
        <f t="shared" si="205"/>
        <v/>
      </c>
    </row>
    <row r="2593" spans="1:25" x14ac:dyDescent="0.25">
      <c r="A2593" s="68" t="str">
        <f>'0'!$A$4</f>
        <v>………………..</v>
      </c>
      <c r="B2593" s="341">
        <f>'0'!$A$2</f>
        <v>46112</v>
      </c>
      <c r="C2593" s="341" t="s">
        <v>1246</v>
      </c>
      <c r="D2593" s="22"/>
      <c r="E2593" s="23"/>
      <c r="F2593" s="14"/>
      <c r="G2593" s="23"/>
      <c r="H2593" s="22"/>
      <c r="I2593" s="24"/>
      <c r="J2593" s="24"/>
      <c r="K2593" s="25"/>
      <c r="L2593" s="25"/>
      <c r="M2593" s="25"/>
      <c r="N2593" s="25"/>
      <c r="O2593" s="25"/>
      <c r="P2593" s="25"/>
      <c r="Q2593" s="26"/>
      <c r="R2593" s="25"/>
      <c r="S2593" s="25"/>
      <c r="T2593" s="27">
        <f t="shared" si="201"/>
        <v>0</v>
      </c>
      <c r="U2593" s="27">
        <f t="shared" si="202"/>
        <v>0</v>
      </c>
      <c r="V2593" s="25"/>
      <c r="W2593" s="27" t="str">
        <f t="shared" si="203"/>
        <v/>
      </c>
      <c r="X2593" s="43" t="str">
        <f t="shared" si="204"/>
        <v>OK</v>
      </c>
      <c r="Y2593" s="681" t="str">
        <f t="shared" si="205"/>
        <v/>
      </c>
    </row>
    <row r="2594" spans="1:25" x14ac:dyDescent="0.25">
      <c r="A2594" s="68" t="str">
        <f>'0'!$A$4</f>
        <v>………………..</v>
      </c>
      <c r="B2594" s="341">
        <f>'0'!$A$2</f>
        <v>46112</v>
      </c>
      <c r="C2594" s="341" t="s">
        <v>1246</v>
      </c>
      <c r="D2594" s="22"/>
      <c r="E2594" s="23"/>
      <c r="F2594" s="14"/>
      <c r="G2594" s="23"/>
      <c r="H2594" s="22"/>
      <c r="I2594" s="24"/>
      <c r="J2594" s="24"/>
      <c r="K2594" s="25"/>
      <c r="L2594" s="25"/>
      <c r="M2594" s="25"/>
      <c r="N2594" s="25"/>
      <c r="O2594" s="25"/>
      <c r="P2594" s="25"/>
      <c r="Q2594" s="26"/>
      <c r="R2594" s="25"/>
      <c r="S2594" s="25"/>
      <c r="T2594" s="27">
        <f t="shared" si="201"/>
        <v>0</v>
      </c>
      <c r="U2594" s="27">
        <f t="shared" si="202"/>
        <v>0</v>
      </c>
      <c r="V2594" s="25"/>
      <c r="W2594" s="27" t="str">
        <f t="shared" si="203"/>
        <v/>
      </c>
      <c r="X2594" s="43" t="str">
        <f t="shared" si="204"/>
        <v>OK</v>
      </c>
      <c r="Y2594" s="681" t="str">
        <f t="shared" si="205"/>
        <v/>
      </c>
    </row>
    <row r="2595" spans="1:25" x14ac:dyDescent="0.25">
      <c r="A2595" s="68" t="str">
        <f>'0'!$A$4</f>
        <v>………………..</v>
      </c>
      <c r="B2595" s="341">
        <f>'0'!$A$2</f>
        <v>46112</v>
      </c>
      <c r="C2595" s="341" t="s">
        <v>1246</v>
      </c>
      <c r="D2595" s="22"/>
      <c r="E2595" s="23"/>
      <c r="F2595" s="14"/>
      <c r="G2595" s="23"/>
      <c r="H2595" s="22"/>
      <c r="I2595" s="24"/>
      <c r="J2595" s="24"/>
      <c r="K2595" s="25"/>
      <c r="L2595" s="25"/>
      <c r="M2595" s="25"/>
      <c r="N2595" s="25"/>
      <c r="O2595" s="25"/>
      <c r="P2595" s="25"/>
      <c r="Q2595" s="26"/>
      <c r="R2595" s="25"/>
      <c r="S2595" s="25"/>
      <c r="T2595" s="27">
        <f t="shared" si="201"/>
        <v>0</v>
      </c>
      <c r="U2595" s="27">
        <f t="shared" si="202"/>
        <v>0</v>
      </c>
      <c r="V2595" s="25"/>
      <c r="W2595" s="27" t="str">
        <f t="shared" si="203"/>
        <v/>
      </c>
      <c r="X2595" s="43" t="str">
        <f t="shared" si="204"/>
        <v>OK</v>
      </c>
      <c r="Y2595" s="681" t="str">
        <f t="shared" si="205"/>
        <v/>
      </c>
    </row>
    <row r="2596" spans="1:25" x14ac:dyDescent="0.25">
      <c r="A2596" s="68" t="str">
        <f>'0'!$A$4</f>
        <v>………………..</v>
      </c>
      <c r="B2596" s="341">
        <f>'0'!$A$2</f>
        <v>46112</v>
      </c>
      <c r="C2596" s="341" t="s">
        <v>1246</v>
      </c>
      <c r="D2596" s="22"/>
      <c r="E2596" s="23"/>
      <c r="F2596" s="14"/>
      <c r="G2596" s="23"/>
      <c r="H2596" s="22"/>
      <c r="I2596" s="24"/>
      <c r="J2596" s="24"/>
      <c r="K2596" s="25"/>
      <c r="L2596" s="25"/>
      <c r="M2596" s="25"/>
      <c r="N2596" s="25"/>
      <c r="O2596" s="25"/>
      <c r="P2596" s="25"/>
      <c r="Q2596" s="26"/>
      <c r="R2596" s="25"/>
      <c r="S2596" s="25"/>
      <c r="T2596" s="27">
        <f t="shared" si="201"/>
        <v>0</v>
      </c>
      <c r="U2596" s="27">
        <f t="shared" si="202"/>
        <v>0</v>
      </c>
      <c r="V2596" s="25"/>
      <c r="W2596" s="27" t="str">
        <f t="shared" si="203"/>
        <v/>
      </c>
      <c r="X2596" s="43" t="str">
        <f t="shared" si="204"/>
        <v>OK</v>
      </c>
      <c r="Y2596" s="681" t="str">
        <f t="shared" si="205"/>
        <v/>
      </c>
    </row>
    <row r="2597" spans="1:25" x14ac:dyDescent="0.25">
      <c r="A2597" s="68" t="str">
        <f>'0'!$A$4</f>
        <v>………………..</v>
      </c>
      <c r="B2597" s="341">
        <f>'0'!$A$2</f>
        <v>46112</v>
      </c>
      <c r="C2597" s="341" t="s">
        <v>1246</v>
      </c>
      <c r="D2597" s="22"/>
      <c r="E2597" s="23"/>
      <c r="F2597" s="14"/>
      <c r="G2597" s="23"/>
      <c r="H2597" s="22"/>
      <c r="I2597" s="24"/>
      <c r="J2597" s="24"/>
      <c r="K2597" s="25"/>
      <c r="L2597" s="25"/>
      <c r="M2597" s="25"/>
      <c r="N2597" s="25"/>
      <c r="O2597" s="25"/>
      <c r="P2597" s="25"/>
      <c r="Q2597" s="26"/>
      <c r="R2597" s="25"/>
      <c r="S2597" s="25"/>
      <c r="T2597" s="27">
        <f t="shared" si="201"/>
        <v>0</v>
      </c>
      <c r="U2597" s="27">
        <f t="shared" si="202"/>
        <v>0</v>
      </c>
      <c r="V2597" s="25"/>
      <c r="W2597" s="27" t="str">
        <f t="shared" si="203"/>
        <v/>
      </c>
      <c r="X2597" s="43" t="str">
        <f t="shared" si="204"/>
        <v>OK</v>
      </c>
      <c r="Y2597" s="681" t="str">
        <f t="shared" si="205"/>
        <v/>
      </c>
    </row>
    <row r="2598" spans="1:25" x14ac:dyDescent="0.25">
      <c r="A2598" s="68" t="str">
        <f>'0'!$A$4</f>
        <v>………………..</v>
      </c>
      <c r="B2598" s="341">
        <f>'0'!$A$2</f>
        <v>46112</v>
      </c>
      <c r="C2598" s="341" t="s">
        <v>1246</v>
      </c>
      <c r="D2598" s="22"/>
      <c r="E2598" s="23"/>
      <c r="F2598" s="14"/>
      <c r="G2598" s="23"/>
      <c r="H2598" s="22"/>
      <c r="I2598" s="24"/>
      <c r="J2598" s="24"/>
      <c r="K2598" s="25"/>
      <c r="L2598" s="25"/>
      <c r="M2598" s="25"/>
      <c r="N2598" s="25"/>
      <c r="O2598" s="25"/>
      <c r="P2598" s="25"/>
      <c r="Q2598" s="26"/>
      <c r="R2598" s="25"/>
      <c r="S2598" s="25"/>
      <c r="T2598" s="27">
        <f t="shared" si="201"/>
        <v>0</v>
      </c>
      <c r="U2598" s="27">
        <f t="shared" si="202"/>
        <v>0</v>
      </c>
      <c r="V2598" s="25"/>
      <c r="W2598" s="27" t="str">
        <f t="shared" si="203"/>
        <v/>
      </c>
      <c r="X2598" s="43" t="str">
        <f t="shared" si="204"/>
        <v>OK</v>
      </c>
      <c r="Y2598" s="681" t="str">
        <f t="shared" si="205"/>
        <v/>
      </c>
    </row>
    <row r="2599" spans="1:25" x14ac:dyDescent="0.25">
      <c r="A2599" s="68" t="str">
        <f>'0'!$A$4</f>
        <v>………………..</v>
      </c>
      <c r="B2599" s="341">
        <f>'0'!$A$2</f>
        <v>46112</v>
      </c>
      <c r="C2599" s="341" t="s">
        <v>1246</v>
      </c>
      <c r="D2599" s="22"/>
      <c r="E2599" s="23"/>
      <c r="F2599" s="14"/>
      <c r="G2599" s="23"/>
      <c r="H2599" s="22"/>
      <c r="I2599" s="24"/>
      <c r="J2599" s="24"/>
      <c r="K2599" s="25"/>
      <c r="L2599" s="25"/>
      <c r="M2599" s="25"/>
      <c r="N2599" s="25"/>
      <c r="O2599" s="25"/>
      <c r="P2599" s="25"/>
      <c r="Q2599" s="26"/>
      <c r="R2599" s="25"/>
      <c r="S2599" s="25"/>
      <c r="T2599" s="27">
        <f t="shared" si="201"/>
        <v>0</v>
      </c>
      <c r="U2599" s="27">
        <f t="shared" si="202"/>
        <v>0</v>
      </c>
      <c r="V2599" s="25"/>
      <c r="W2599" s="27" t="str">
        <f t="shared" si="203"/>
        <v/>
      </c>
      <c r="X2599" s="43" t="str">
        <f t="shared" si="204"/>
        <v>OK</v>
      </c>
      <c r="Y2599" s="681" t="str">
        <f t="shared" si="205"/>
        <v/>
      </c>
    </row>
    <row r="2600" spans="1:25" x14ac:dyDescent="0.25">
      <c r="A2600" s="68" t="str">
        <f>'0'!$A$4</f>
        <v>………………..</v>
      </c>
      <c r="B2600" s="341">
        <f>'0'!$A$2</f>
        <v>46112</v>
      </c>
      <c r="C2600" s="341" t="s">
        <v>1246</v>
      </c>
      <c r="D2600" s="22"/>
      <c r="E2600" s="23"/>
      <c r="F2600" s="14"/>
      <c r="G2600" s="23"/>
      <c r="H2600" s="22"/>
      <c r="I2600" s="24"/>
      <c r="J2600" s="24"/>
      <c r="K2600" s="25"/>
      <c r="L2600" s="25"/>
      <c r="M2600" s="25"/>
      <c r="N2600" s="25"/>
      <c r="O2600" s="25"/>
      <c r="P2600" s="25"/>
      <c r="Q2600" s="26"/>
      <c r="R2600" s="25"/>
      <c r="S2600" s="25"/>
      <c r="T2600" s="27">
        <f t="shared" si="201"/>
        <v>0</v>
      </c>
      <c r="U2600" s="27">
        <f t="shared" si="202"/>
        <v>0</v>
      </c>
      <c r="V2600" s="25"/>
      <c r="W2600" s="27" t="str">
        <f t="shared" si="203"/>
        <v/>
      </c>
      <c r="X2600" s="43" t="str">
        <f t="shared" si="204"/>
        <v>OK</v>
      </c>
      <c r="Y2600" s="681" t="str">
        <f t="shared" si="205"/>
        <v/>
      </c>
    </row>
    <row r="2601" spans="1:25" x14ac:dyDescent="0.25">
      <c r="A2601" s="68" t="str">
        <f>'0'!$A$4</f>
        <v>………………..</v>
      </c>
      <c r="B2601" s="341">
        <f>'0'!$A$2</f>
        <v>46112</v>
      </c>
      <c r="C2601" s="341" t="s">
        <v>1246</v>
      </c>
      <c r="D2601" s="22"/>
      <c r="E2601" s="23"/>
      <c r="F2601" s="14"/>
      <c r="G2601" s="23"/>
      <c r="H2601" s="22"/>
      <c r="I2601" s="24"/>
      <c r="J2601" s="24"/>
      <c r="K2601" s="25"/>
      <c r="L2601" s="25"/>
      <c r="M2601" s="25"/>
      <c r="N2601" s="25"/>
      <c r="O2601" s="25"/>
      <c r="P2601" s="25"/>
      <c r="Q2601" s="26"/>
      <c r="R2601" s="25"/>
      <c r="S2601" s="25"/>
      <c r="T2601" s="27">
        <f t="shared" si="201"/>
        <v>0</v>
      </c>
      <c r="U2601" s="27">
        <f t="shared" si="202"/>
        <v>0</v>
      </c>
      <c r="V2601" s="25"/>
      <c r="W2601" s="27" t="str">
        <f t="shared" si="203"/>
        <v/>
      </c>
      <c r="X2601" s="43" t="str">
        <f t="shared" si="204"/>
        <v>OK</v>
      </c>
      <c r="Y2601" s="681" t="str">
        <f t="shared" si="205"/>
        <v/>
      </c>
    </row>
    <row r="2602" spans="1:25" x14ac:dyDescent="0.25">
      <c r="A2602" s="68" t="str">
        <f>'0'!$A$4</f>
        <v>………………..</v>
      </c>
      <c r="B2602" s="341">
        <f>'0'!$A$2</f>
        <v>46112</v>
      </c>
      <c r="C2602" s="341" t="s">
        <v>1246</v>
      </c>
      <c r="D2602" s="22"/>
      <c r="E2602" s="23"/>
      <c r="F2602" s="14"/>
      <c r="G2602" s="23"/>
      <c r="H2602" s="22"/>
      <c r="I2602" s="24"/>
      <c r="J2602" s="24"/>
      <c r="K2602" s="25"/>
      <c r="L2602" s="25"/>
      <c r="M2602" s="25"/>
      <c r="N2602" s="25"/>
      <c r="O2602" s="25"/>
      <c r="P2602" s="25"/>
      <c r="Q2602" s="26"/>
      <c r="R2602" s="25"/>
      <c r="S2602" s="25"/>
      <c r="T2602" s="27">
        <f t="shared" si="201"/>
        <v>0</v>
      </c>
      <c r="U2602" s="27">
        <f t="shared" si="202"/>
        <v>0</v>
      </c>
      <c r="V2602" s="25"/>
      <c r="W2602" s="27" t="str">
        <f t="shared" si="203"/>
        <v/>
      </c>
      <c r="X2602" s="43" t="str">
        <f t="shared" si="204"/>
        <v>OK</v>
      </c>
      <c r="Y2602" s="681" t="str">
        <f t="shared" si="205"/>
        <v/>
      </c>
    </row>
    <row r="2603" spans="1:25" x14ac:dyDescent="0.25">
      <c r="A2603" s="68" t="str">
        <f>'0'!$A$4</f>
        <v>………………..</v>
      </c>
      <c r="B2603" s="341">
        <f>'0'!$A$2</f>
        <v>46112</v>
      </c>
      <c r="C2603" s="341" t="s">
        <v>1246</v>
      </c>
      <c r="D2603" s="22"/>
      <c r="E2603" s="23"/>
      <c r="F2603" s="14"/>
      <c r="G2603" s="23"/>
      <c r="H2603" s="22"/>
      <c r="I2603" s="24"/>
      <c r="J2603" s="24"/>
      <c r="K2603" s="25"/>
      <c r="L2603" s="25"/>
      <c r="M2603" s="25"/>
      <c r="N2603" s="25"/>
      <c r="O2603" s="25"/>
      <c r="P2603" s="25"/>
      <c r="Q2603" s="26"/>
      <c r="R2603" s="25"/>
      <c r="S2603" s="25"/>
      <c r="T2603" s="27">
        <f t="shared" si="201"/>
        <v>0</v>
      </c>
      <c r="U2603" s="27">
        <f t="shared" si="202"/>
        <v>0</v>
      </c>
      <c r="V2603" s="25"/>
      <c r="W2603" s="27" t="str">
        <f t="shared" si="203"/>
        <v/>
      </c>
      <c r="X2603" s="43" t="str">
        <f t="shared" si="204"/>
        <v>OK</v>
      </c>
      <c r="Y2603" s="681" t="str">
        <f t="shared" si="205"/>
        <v/>
      </c>
    </row>
    <row r="2604" spans="1:25" x14ac:dyDescent="0.25">
      <c r="A2604" s="68" t="str">
        <f>'0'!$A$4</f>
        <v>………………..</v>
      </c>
      <c r="B2604" s="341">
        <f>'0'!$A$2</f>
        <v>46112</v>
      </c>
      <c r="C2604" s="341" t="s">
        <v>1246</v>
      </c>
      <c r="D2604" s="22"/>
      <c r="E2604" s="23"/>
      <c r="F2604" s="14"/>
      <c r="G2604" s="23"/>
      <c r="H2604" s="22"/>
      <c r="I2604" s="24"/>
      <c r="J2604" s="24"/>
      <c r="K2604" s="25"/>
      <c r="L2604" s="25"/>
      <c r="M2604" s="25"/>
      <c r="N2604" s="25"/>
      <c r="O2604" s="25"/>
      <c r="P2604" s="25"/>
      <c r="Q2604" s="26"/>
      <c r="R2604" s="25"/>
      <c r="S2604" s="25"/>
      <c r="T2604" s="27">
        <f t="shared" si="201"/>
        <v>0</v>
      </c>
      <c r="U2604" s="27">
        <f t="shared" si="202"/>
        <v>0</v>
      </c>
      <c r="V2604" s="25"/>
      <c r="W2604" s="27" t="str">
        <f t="shared" si="203"/>
        <v/>
      </c>
      <c r="X2604" s="43" t="str">
        <f t="shared" si="204"/>
        <v>OK</v>
      </c>
      <c r="Y2604" s="681" t="str">
        <f t="shared" si="205"/>
        <v/>
      </c>
    </row>
    <row r="2605" spans="1:25" x14ac:dyDescent="0.25">
      <c r="A2605" s="68" t="str">
        <f>'0'!$A$4</f>
        <v>………………..</v>
      </c>
      <c r="B2605" s="341">
        <f>'0'!$A$2</f>
        <v>46112</v>
      </c>
      <c r="C2605" s="341" t="s">
        <v>1246</v>
      </c>
      <c r="D2605" s="22"/>
      <c r="E2605" s="23"/>
      <c r="F2605" s="14"/>
      <c r="G2605" s="23"/>
      <c r="H2605" s="22"/>
      <c r="I2605" s="24"/>
      <c r="J2605" s="24"/>
      <c r="K2605" s="25"/>
      <c r="L2605" s="25"/>
      <c r="M2605" s="25"/>
      <c r="N2605" s="25"/>
      <c r="O2605" s="25"/>
      <c r="P2605" s="25"/>
      <c r="Q2605" s="26"/>
      <c r="R2605" s="25"/>
      <c r="S2605" s="25"/>
      <c r="T2605" s="27">
        <f t="shared" si="201"/>
        <v>0</v>
      </c>
      <c r="U2605" s="27">
        <f t="shared" si="202"/>
        <v>0</v>
      </c>
      <c r="V2605" s="25"/>
      <c r="W2605" s="27" t="str">
        <f t="shared" si="203"/>
        <v/>
      </c>
      <c r="X2605" s="43" t="str">
        <f t="shared" si="204"/>
        <v>OK</v>
      </c>
      <c r="Y2605" s="681" t="str">
        <f t="shared" si="205"/>
        <v/>
      </c>
    </row>
    <row r="2606" spans="1:25" x14ac:dyDescent="0.25">
      <c r="A2606" s="68" t="str">
        <f>'0'!$A$4</f>
        <v>………………..</v>
      </c>
      <c r="B2606" s="341">
        <f>'0'!$A$2</f>
        <v>46112</v>
      </c>
      <c r="C2606" s="341" t="s">
        <v>1246</v>
      </c>
      <c r="D2606" s="22"/>
      <c r="E2606" s="23"/>
      <c r="F2606" s="14"/>
      <c r="G2606" s="23"/>
      <c r="H2606" s="22"/>
      <c r="I2606" s="24"/>
      <c r="J2606" s="24"/>
      <c r="K2606" s="25"/>
      <c r="L2606" s="25"/>
      <c r="M2606" s="25"/>
      <c r="N2606" s="25"/>
      <c r="O2606" s="25"/>
      <c r="P2606" s="25"/>
      <c r="Q2606" s="26"/>
      <c r="R2606" s="25"/>
      <c r="S2606" s="25"/>
      <c r="T2606" s="27">
        <f t="shared" si="201"/>
        <v>0</v>
      </c>
      <c r="U2606" s="27">
        <f t="shared" si="202"/>
        <v>0</v>
      </c>
      <c r="V2606" s="25"/>
      <c r="W2606" s="27" t="str">
        <f t="shared" si="203"/>
        <v/>
      </c>
      <c r="X2606" s="43" t="str">
        <f t="shared" si="204"/>
        <v>OK</v>
      </c>
      <c r="Y2606" s="681" t="str">
        <f t="shared" si="205"/>
        <v/>
      </c>
    </row>
    <row r="2607" spans="1:25" x14ac:dyDescent="0.25">
      <c r="A2607" s="68" t="str">
        <f>'0'!$A$4</f>
        <v>………………..</v>
      </c>
      <c r="B2607" s="341">
        <f>'0'!$A$2</f>
        <v>46112</v>
      </c>
      <c r="C2607" s="341" t="s">
        <v>1246</v>
      </c>
      <c r="D2607" s="22"/>
      <c r="E2607" s="23"/>
      <c r="F2607" s="14"/>
      <c r="G2607" s="23"/>
      <c r="H2607" s="22"/>
      <c r="I2607" s="24"/>
      <c r="J2607" s="24"/>
      <c r="K2607" s="25"/>
      <c r="L2607" s="25"/>
      <c r="M2607" s="25"/>
      <c r="N2607" s="25"/>
      <c r="O2607" s="25"/>
      <c r="P2607" s="25"/>
      <c r="Q2607" s="26"/>
      <c r="R2607" s="25"/>
      <c r="S2607" s="25"/>
      <c r="T2607" s="27">
        <f t="shared" si="201"/>
        <v>0</v>
      </c>
      <c r="U2607" s="27">
        <f t="shared" si="202"/>
        <v>0</v>
      </c>
      <c r="V2607" s="25"/>
      <c r="W2607" s="27" t="str">
        <f t="shared" si="203"/>
        <v/>
      </c>
      <c r="X2607" s="43" t="str">
        <f t="shared" si="204"/>
        <v>OK</v>
      </c>
      <c r="Y2607" s="681" t="str">
        <f t="shared" si="205"/>
        <v/>
      </c>
    </row>
    <row r="2608" spans="1:25" x14ac:dyDescent="0.25">
      <c r="A2608" s="68" t="str">
        <f>'0'!$A$4</f>
        <v>………………..</v>
      </c>
      <c r="B2608" s="341">
        <f>'0'!$A$2</f>
        <v>46112</v>
      </c>
      <c r="C2608" s="341" t="s">
        <v>1246</v>
      </c>
      <c r="D2608" s="22"/>
      <c r="E2608" s="23"/>
      <c r="F2608" s="14"/>
      <c r="G2608" s="23"/>
      <c r="H2608" s="22"/>
      <c r="I2608" s="24"/>
      <c r="J2608" s="24"/>
      <c r="K2608" s="25"/>
      <c r="L2608" s="25"/>
      <c r="M2608" s="25"/>
      <c r="N2608" s="25"/>
      <c r="O2608" s="25"/>
      <c r="P2608" s="25"/>
      <c r="Q2608" s="26"/>
      <c r="R2608" s="25"/>
      <c r="S2608" s="25"/>
      <c r="T2608" s="27">
        <f t="shared" si="201"/>
        <v>0</v>
      </c>
      <c r="U2608" s="27">
        <f t="shared" si="202"/>
        <v>0</v>
      </c>
      <c r="V2608" s="25"/>
      <c r="W2608" s="27" t="str">
        <f t="shared" si="203"/>
        <v/>
      </c>
      <c r="X2608" s="43" t="str">
        <f t="shared" si="204"/>
        <v>OK</v>
      </c>
      <c r="Y2608" s="681" t="str">
        <f t="shared" si="205"/>
        <v/>
      </c>
    </row>
    <row r="2609" spans="1:25" x14ac:dyDescent="0.25">
      <c r="A2609" s="68" t="str">
        <f>'0'!$A$4</f>
        <v>………………..</v>
      </c>
      <c r="B2609" s="341">
        <f>'0'!$A$2</f>
        <v>46112</v>
      </c>
      <c r="C2609" s="341" t="s">
        <v>1246</v>
      </c>
      <c r="D2609" s="22"/>
      <c r="E2609" s="23"/>
      <c r="F2609" s="14"/>
      <c r="G2609" s="23"/>
      <c r="H2609" s="22"/>
      <c r="I2609" s="24"/>
      <c r="J2609" s="24"/>
      <c r="K2609" s="25"/>
      <c r="L2609" s="25"/>
      <c r="M2609" s="25"/>
      <c r="N2609" s="25"/>
      <c r="O2609" s="25"/>
      <c r="P2609" s="25"/>
      <c r="Q2609" s="26"/>
      <c r="R2609" s="25"/>
      <c r="S2609" s="25"/>
      <c r="T2609" s="27">
        <f t="shared" si="201"/>
        <v>0</v>
      </c>
      <c r="U2609" s="27">
        <f t="shared" si="202"/>
        <v>0</v>
      </c>
      <c r="V2609" s="25"/>
      <c r="W2609" s="27" t="str">
        <f t="shared" si="203"/>
        <v/>
      </c>
      <c r="X2609" s="43" t="str">
        <f t="shared" si="204"/>
        <v>OK</v>
      </c>
      <c r="Y2609" s="681" t="str">
        <f t="shared" si="205"/>
        <v/>
      </c>
    </row>
    <row r="2610" spans="1:25" x14ac:dyDescent="0.25">
      <c r="A2610" s="68" t="str">
        <f>'0'!$A$4</f>
        <v>………………..</v>
      </c>
      <c r="B2610" s="341">
        <f>'0'!$A$2</f>
        <v>46112</v>
      </c>
      <c r="C2610" s="341" t="s">
        <v>1246</v>
      </c>
      <c r="D2610" s="22"/>
      <c r="E2610" s="23"/>
      <c r="F2610" s="14"/>
      <c r="G2610" s="23"/>
      <c r="H2610" s="22"/>
      <c r="I2610" s="24"/>
      <c r="J2610" s="24"/>
      <c r="K2610" s="25"/>
      <c r="L2610" s="25"/>
      <c r="M2610" s="25"/>
      <c r="N2610" s="25"/>
      <c r="O2610" s="25"/>
      <c r="P2610" s="25"/>
      <c r="Q2610" s="26"/>
      <c r="R2610" s="25"/>
      <c r="S2610" s="25"/>
      <c r="T2610" s="27">
        <f t="shared" si="201"/>
        <v>0</v>
      </c>
      <c r="U2610" s="27">
        <f t="shared" si="202"/>
        <v>0</v>
      </c>
      <c r="V2610" s="25"/>
      <c r="W2610" s="27" t="str">
        <f t="shared" si="203"/>
        <v/>
      </c>
      <c r="X2610" s="43" t="str">
        <f t="shared" si="204"/>
        <v>OK</v>
      </c>
      <c r="Y2610" s="681" t="str">
        <f t="shared" si="205"/>
        <v/>
      </c>
    </row>
    <row r="2611" spans="1:25" x14ac:dyDescent="0.25">
      <c r="A2611" s="68" t="str">
        <f>'0'!$A$4</f>
        <v>………………..</v>
      </c>
      <c r="B2611" s="341">
        <f>'0'!$A$2</f>
        <v>46112</v>
      </c>
      <c r="C2611" s="341" t="s">
        <v>1246</v>
      </c>
      <c r="D2611" s="22"/>
      <c r="E2611" s="23"/>
      <c r="F2611" s="14"/>
      <c r="G2611" s="23"/>
      <c r="H2611" s="22"/>
      <c r="I2611" s="24"/>
      <c r="J2611" s="24"/>
      <c r="K2611" s="25"/>
      <c r="L2611" s="25"/>
      <c r="M2611" s="25"/>
      <c r="N2611" s="25"/>
      <c r="O2611" s="25"/>
      <c r="P2611" s="25"/>
      <c r="Q2611" s="26"/>
      <c r="R2611" s="25"/>
      <c r="S2611" s="25"/>
      <c r="T2611" s="27">
        <f t="shared" si="201"/>
        <v>0</v>
      </c>
      <c r="U2611" s="27">
        <f t="shared" si="202"/>
        <v>0</v>
      </c>
      <c r="V2611" s="25"/>
      <c r="W2611" s="27" t="str">
        <f t="shared" si="203"/>
        <v/>
      </c>
      <c r="X2611" s="43" t="str">
        <f t="shared" si="204"/>
        <v>OK</v>
      </c>
      <c r="Y2611" s="681" t="str">
        <f t="shared" si="205"/>
        <v/>
      </c>
    </row>
    <row r="2612" spans="1:25" x14ac:dyDescent="0.25">
      <c r="A2612" s="68" t="str">
        <f>'0'!$A$4</f>
        <v>………………..</v>
      </c>
      <c r="B2612" s="341">
        <f>'0'!$A$2</f>
        <v>46112</v>
      </c>
      <c r="C2612" s="341" t="s">
        <v>1246</v>
      </c>
      <c r="D2612" s="22"/>
      <c r="E2612" s="23"/>
      <c r="F2612" s="14"/>
      <c r="G2612" s="23"/>
      <c r="H2612" s="22"/>
      <c r="I2612" s="24"/>
      <c r="J2612" s="24"/>
      <c r="K2612" s="25"/>
      <c r="L2612" s="25"/>
      <c r="M2612" s="25"/>
      <c r="N2612" s="25"/>
      <c r="O2612" s="25"/>
      <c r="P2612" s="25"/>
      <c r="Q2612" s="26"/>
      <c r="R2612" s="25"/>
      <c r="S2612" s="25"/>
      <c r="T2612" s="27">
        <f t="shared" si="201"/>
        <v>0</v>
      </c>
      <c r="U2612" s="27">
        <f t="shared" si="202"/>
        <v>0</v>
      </c>
      <c r="V2612" s="25"/>
      <c r="W2612" s="27" t="str">
        <f t="shared" si="203"/>
        <v/>
      </c>
      <c r="X2612" s="43" t="str">
        <f t="shared" si="204"/>
        <v>OK</v>
      </c>
      <c r="Y2612" s="681" t="str">
        <f t="shared" si="205"/>
        <v/>
      </c>
    </row>
    <row r="2613" spans="1:25" x14ac:dyDescent="0.25">
      <c r="A2613" s="68" t="str">
        <f>'0'!$A$4</f>
        <v>………………..</v>
      </c>
      <c r="B2613" s="341">
        <f>'0'!$A$2</f>
        <v>46112</v>
      </c>
      <c r="C2613" s="341" t="s">
        <v>1246</v>
      </c>
      <c r="D2613" s="22"/>
      <c r="E2613" s="23"/>
      <c r="F2613" s="14"/>
      <c r="G2613" s="23"/>
      <c r="H2613" s="22"/>
      <c r="I2613" s="24"/>
      <c r="J2613" s="24"/>
      <c r="K2613" s="25"/>
      <c r="L2613" s="25"/>
      <c r="M2613" s="25"/>
      <c r="N2613" s="25"/>
      <c r="O2613" s="25"/>
      <c r="P2613" s="25"/>
      <c r="Q2613" s="26"/>
      <c r="R2613" s="25"/>
      <c r="S2613" s="25"/>
      <c r="T2613" s="27">
        <f t="shared" si="201"/>
        <v>0</v>
      </c>
      <c r="U2613" s="27">
        <f t="shared" si="202"/>
        <v>0</v>
      </c>
      <c r="V2613" s="25"/>
      <c r="W2613" s="27" t="str">
        <f t="shared" si="203"/>
        <v/>
      </c>
      <c r="X2613" s="43" t="str">
        <f t="shared" si="204"/>
        <v>OK</v>
      </c>
      <c r="Y2613" s="681" t="str">
        <f t="shared" si="205"/>
        <v/>
      </c>
    </row>
    <row r="2614" spans="1:25" x14ac:dyDescent="0.25">
      <c r="A2614" s="68" t="str">
        <f>'0'!$A$4</f>
        <v>………………..</v>
      </c>
      <c r="B2614" s="341">
        <f>'0'!$A$2</f>
        <v>46112</v>
      </c>
      <c r="C2614" s="341" t="s">
        <v>1246</v>
      </c>
      <c r="D2614" s="22"/>
      <c r="E2614" s="23"/>
      <c r="F2614" s="14"/>
      <c r="G2614" s="23"/>
      <c r="H2614" s="22"/>
      <c r="I2614" s="24"/>
      <c r="J2614" s="24"/>
      <c r="K2614" s="25"/>
      <c r="L2614" s="25"/>
      <c r="M2614" s="25"/>
      <c r="N2614" s="25"/>
      <c r="O2614" s="25"/>
      <c r="P2614" s="25"/>
      <c r="Q2614" s="26"/>
      <c r="R2614" s="25"/>
      <c r="S2614" s="25"/>
      <c r="T2614" s="27">
        <f t="shared" si="201"/>
        <v>0</v>
      </c>
      <c r="U2614" s="27">
        <f t="shared" si="202"/>
        <v>0</v>
      </c>
      <c r="V2614" s="25"/>
      <c r="W2614" s="27" t="str">
        <f t="shared" si="203"/>
        <v/>
      </c>
      <c r="X2614" s="43" t="str">
        <f t="shared" si="204"/>
        <v>OK</v>
      </c>
      <c r="Y2614" s="681" t="str">
        <f t="shared" si="205"/>
        <v/>
      </c>
    </row>
    <row r="2615" spans="1:25" x14ac:dyDescent="0.25">
      <c r="A2615" s="68" t="str">
        <f>'0'!$A$4</f>
        <v>………………..</v>
      </c>
      <c r="B2615" s="341">
        <f>'0'!$A$2</f>
        <v>46112</v>
      </c>
      <c r="C2615" s="341" t="s">
        <v>1246</v>
      </c>
      <c r="D2615" s="22"/>
      <c r="E2615" s="23"/>
      <c r="F2615" s="14"/>
      <c r="G2615" s="23"/>
      <c r="H2615" s="22"/>
      <c r="I2615" s="24"/>
      <c r="J2615" s="24"/>
      <c r="K2615" s="25"/>
      <c r="L2615" s="25"/>
      <c r="M2615" s="25"/>
      <c r="N2615" s="25"/>
      <c r="O2615" s="25"/>
      <c r="P2615" s="25"/>
      <c r="Q2615" s="26"/>
      <c r="R2615" s="25"/>
      <c r="S2615" s="25"/>
      <c r="T2615" s="27">
        <f t="shared" si="201"/>
        <v>0</v>
      </c>
      <c r="U2615" s="27">
        <f t="shared" si="202"/>
        <v>0</v>
      </c>
      <c r="V2615" s="25"/>
      <c r="W2615" s="27" t="str">
        <f t="shared" si="203"/>
        <v/>
      </c>
      <c r="X2615" s="43" t="str">
        <f t="shared" si="204"/>
        <v>OK</v>
      </c>
      <c r="Y2615" s="681" t="str">
        <f t="shared" si="205"/>
        <v/>
      </c>
    </row>
    <row r="2616" spans="1:25" x14ac:dyDescent="0.25">
      <c r="A2616" s="68" t="str">
        <f>'0'!$A$4</f>
        <v>………………..</v>
      </c>
      <c r="B2616" s="341">
        <f>'0'!$A$2</f>
        <v>46112</v>
      </c>
      <c r="C2616" s="341" t="s">
        <v>1246</v>
      </c>
      <c r="D2616" s="22"/>
      <c r="E2616" s="23"/>
      <c r="F2616" s="14"/>
      <c r="G2616" s="23"/>
      <c r="H2616" s="22"/>
      <c r="I2616" s="24"/>
      <c r="J2616" s="24"/>
      <c r="K2616" s="25"/>
      <c r="L2616" s="25"/>
      <c r="M2616" s="25"/>
      <c r="N2616" s="25"/>
      <c r="O2616" s="25"/>
      <c r="P2616" s="25"/>
      <c r="Q2616" s="26"/>
      <c r="R2616" s="25"/>
      <c r="S2616" s="25"/>
      <c r="T2616" s="27">
        <f t="shared" si="201"/>
        <v>0</v>
      </c>
      <c r="U2616" s="27">
        <f t="shared" si="202"/>
        <v>0</v>
      </c>
      <c r="V2616" s="25"/>
      <c r="W2616" s="27" t="str">
        <f t="shared" si="203"/>
        <v/>
      </c>
      <c r="X2616" s="43" t="str">
        <f t="shared" si="204"/>
        <v>OK</v>
      </c>
      <c r="Y2616" s="681" t="str">
        <f t="shared" si="205"/>
        <v/>
      </c>
    </row>
    <row r="2617" spans="1:25" x14ac:dyDescent="0.25">
      <c r="A2617" s="68" t="str">
        <f>'0'!$A$4</f>
        <v>………………..</v>
      </c>
      <c r="B2617" s="341">
        <f>'0'!$A$2</f>
        <v>46112</v>
      </c>
      <c r="C2617" s="341" t="s">
        <v>1246</v>
      </c>
      <c r="D2617" s="22"/>
      <c r="E2617" s="23"/>
      <c r="F2617" s="14"/>
      <c r="G2617" s="23"/>
      <c r="H2617" s="22"/>
      <c r="I2617" s="24"/>
      <c r="J2617" s="24"/>
      <c r="K2617" s="25"/>
      <c r="L2617" s="25"/>
      <c r="M2617" s="25"/>
      <c r="N2617" s="25"/>
      <c r="O2617" s="25"/>
      <c r="P2617" s="25"/>
      <c r="Q2617" s="26"/>
      <c r="R2617" s="25"/>
      <c r="S2617" s="25"/>
      <c r="T2617" s="27">
        <f t="shared" si="201"/>
        <v>0</v>
      </c>
      <c r="U2617" s="27">
        <f t="shared" si="202"/>
        <v>0</v>
      </c>
      <c r="V2617" s="25"/>
      <c r="W2617" s="27" t="str">
        <f t="shared" si="203"/>
        <v/>
      </c>
      <c r="X2617" s="43" t="str">
        <f t="shared" si="204"/>
        <v>OK</v>
      </c>
      <c r="Y2617" s="681" t="str">
        <f t="shared" si="205"/>
        <v/>
      </c>
    </row>
    <row r="2618" spans="1:25" x14ac:dyDescent="0.25">
      <c r="A2618" s="68" t="str">
        <f>'0'!$A$4</f>
        <v>………………..</v>
      </c>
      <c r="B2618" s="341">
        <f>'0'!$A$2</f>
        <v>46112</v>
      </c>
      <c r="C2618" s="341" t="s">
        <v>1246</v>
      </c>
      <c r="D2618" s="22"/>
      <c r="E2618" s="23"/>
      <c r="F2618" s="14"/>
      <c r="G2618" s="23"/>
      <c r="H2618" s="22"/>
      <c r="I2618" s="24"/>
      <c r="J2618" s="24"/>
      <c r="K2618" s="25"/>
      <c r="L2618" s="25"/>
      <c r="M2618" s="25"/>
      <c r="N2618" s="25"/>
      <c r="O2618" s="25"/>
      <c r="P2618" s="25"/>
      <c r="Q2618" s="26"/>
      <c r="R2618" s="25"/>
      <c r="S2618" s="25"/>
      <c r="T2618" s="27">
        <f t="shared" si="201"/>
        <v>0</v>
      </c>
      <c r="U2618" s="27">
        <f t="shared" si="202"/>
        <v>0</v>
      </c>
      <c r="V2618" s="25"/>
      <c r="W2618" s="27" t="str">
        <f t="shared" si="203"/>
        <v/>
      </c>
      <c r="X2618" s="43" t="str">
        <f t="shared" si="204"/>
        <v>OK</v>
      </c>
      <c r="Y2618" s="681" t="str">
        <f t="shared" si="205"/>
        <v/>
      </c>
    </row>
    <row r="2619" spans="1:25" x14ac:dyDescent="0.25">
      <c r="A2619" s="68" t="str">
        <f>'0'!$A$4</f>
        <v>………………..</v>
      </c>
      <c r="B2619" s="341">
        <f>'0'!$A$2</f>
        <v>46112</v>
      </c>
      <c r="C2619" s="341" t="s">
        <v>1246</v>
      </c>
      <c r="D2619" s="22"/>
      <c r="E2619" s="23"/>
      <c r="F2619" s="14"/>
      <c r="G2619" s="23"/>
      <c r="H2619" s="22"/>
      <c r="I2619" s="24"/>
      <c r="J2619" s="24"/>
      <c r="K2619" s="25"/>
      <c r="L2619" s="25"/>
      <c r="M2619" s="25"/>
      <c r="N2619" s="25"/>
      <c r="O2619" s="25"/>
      <c r="P2619" s="25"/>
      <c r="Q2619" s="26"/>
      <c r="R2619" s="25"/>
      <c r="S2619" s="25"/>
      <c r="T2619" s="27">
        <f t="shared" si="201"/>
        <v>0</v>
      </c>
      <c r="U2619" s="27">
        <f t="shared" si="202"/>
        <v>0</v>
      </c>
      <c r="V2619" s="25"/>
      <c r="W2619" s="27" t="str">
        <f t="shared" si="203"/>
        <v/>
      </c>
      <c r="X2619" s="43" t="str">
        <f t="shared" si="204"/>
        <v>OK</v>
      </c>
      <c r="Y2619" s="681" t="str">
        <f t="shared" si="205"/>
        <v/>
      </c>
    </row>
    <row r="2620" spans="1:25" x14ac:dyDescent="0.25">
      <c r="A2620" s="68" t="str">
        <f>'0'!$A$4</f>
        <v>………………..</v>
      </c>
      <c r="B2620" s="341">
        <f>'0'!$A$2</f>
        <v>46112</v>
      </c>
      <c r="C2620" s="341" t="s">
        <v>1246</v>
      </c>
      <c r="D2620" s="22"/>
      <c r="E2620" s="23"/>
      <c r="F2620" s="14"/>
      <c r="G2620" s="23"/>
      <c r="H2620" s="22"/>
      <c r="I2620" s="24"/>
      <c r="J2620" s="24"/>
      <c r="K2620" s="25"/>
      <c r="L2620" s="25"/>
      <c r="M2620" s="25"/>
      <c r="N2620" s="25"/>
      <c r="O2620" s="25"/>
      <c r="P2620" s="25"/>
      <c r="Q2620" s="26"/>
      <c r="R2620" s="25"/>
      <c r="S2620" s="25"/>
      <c r="T2620" s="27">
        <f t="shared" si="201"/>
        <v>0</v>
      </c>
      <c r="U2620" s="27">
        <f t="shared" si="202"/>
        <v>0</v>
      </c>
      <c r="V2620" s="25"/>
      <c r="W2620" s="27" t="str">
        <f t="shared" si="203"/>
        <v/>
      </c>
      <c r="X2620" s="43" t="str">
        <f t="shared" si="204"/>
        <v>OK</v>
      </c>
      <c r="Y2620" s="681" t="str">
        <f t="shared" si="205"/>
        <v/>
      </c>
    </row>
    <row r="2621" spans="1:25" x14ac:dyDescent="0.25">
      <c r="A2621" s="68" t="str">
        <f>'0'!$A$4</f>
        <v>………………..</v>
      </c>
      <c r="B2621" s="341">
        <f>'0'!$A$2</f>
        <v>46112</v>
      </c>
      <c r="C2621" s="341" t="s">
        <v>1246</v>
      </c>
      <c r="D2621" s="22"/>
      <c r="E2621" s="23"/>
      <c r="F2621" s="14"/>
      <c r="G2621" s="23"/>
      <c r="H2621" s="22"/>
      <c r="I2621" s="24"/>
      <c r="J2621" s="24"/>
      <c r="K2621" s="25"/>
      <c r="L2621" s="25"/>
      <c r="M2621" s="25"/>
      <c r="N2621" s="25"/>
      <c r="O2621" s="25"/>
      <c r="P2621" s="25"/>
      <c r="Q2621" s="26"/>
      <c r="R2621" s="25"/>
      <c r="S2621" s="25"/>
      <c r="T2621" s="27">
        <f t="shared" si="201"/>
        <v>0</v>
      </c>
      <c r="U2621" s="27">
        <f t="shared" si="202"/>
        <v>0</v>
      </c>
      <c r="V2621" s="25"/>
      <c r="W2621" s="27" t="str">
        <f t="shared" si="203"/>
        <v/>
      </c>
      <c r="X2621" s="43" t="str">
        <f t="shared" si="204"/>
        <v>OK</v>
      </c>
      <c r="Y2621" s="681" t="str">
        <f t="shared" si="205"/>
        <v/>
      </c>
    </row>
    <row r="2622" spans="1:25" x14ac:dyDescent="0.25">
      <c r="A2622" s="68" t="str">
        <f>'0'!$A$4</f>
        <v>………………..</v>
      </c>
      <c r="B2622" s="341">
        <f>'0'!$A$2</f>
        <v>46112</v>
      </c>
      <c r="C2622" s="341" t="s">
        <v>1246</v>
      </c>
      <c r="D2622" s="22"/>
      <c r="E2622" s="23"/>
      <c r="F2622" s="14"/>
      <c r="G2622" s="23"/>
      <c r="H2622" s="22"/>
      <c r="I2622" s="24"/>
      <c r="J2622" s="24"/>
      <c r="K2622" s="25"/>
      <c r="L2622" s="25"/>
      <c r="M2622" s="25"/>
      <c r="N2622" s="25"/>
      <c r="O2622" s="25"/>
      <c r="P2622" s="25"/>
      <c r="Q2622" s="26"/>
      <c r="R2622" s="25"/>
      <c r="S2622" s="25"/>
      <c r="T2622" s="27">
        <f t="shared" si="201"/>
        <v>0</v>
      </c>
      <c r="U2622" s="27">
        <f t="shared" si="202"/>
        <v>0</v>
      </c>
      <c r="V2622" s="25"/>
      <c r="W2622" s="27" t="str">
        <f t="shared" si="203"/>
        <v/>
      </c>
      <c r="X2622" s="43" t="str">
        <f t="shared" si="204"/>
        <v>OK</v>
      </c>
      <c r="Y2622" s="681" t="str">
        <f t="shared" si="205"/>
        <v/>
      </c>
    </row>
    <row r="2623" spans="1:25" x14ac:dyDescent="0.25">
      <c r="A2623" s="68" t="str">
        <f>'0'!$A$4</f>
        <v>………………..</v>
      </c>
      <c r="B2623" s="341">
        <f>'0'!$A$2</f>
        <v>46112</v>
      </c>
      <c r="C2623" s="341" t="s">
        <v>1246</v>
      </c>
      <c r="D2623" s="22"/>
      <c r="E2623" s="23"/>
      <c r="F2623" s="14"/>
      <c r="G2623" s="23"/>
      <c r="H2623" s="22"/>
      <c r="I2623" s="24"/>
      <c r="J2623" s="24"/>
      <c r="K2623" s="25"/>
      <c r="L2623" s="25"/>
      <c r="M2623" s="25"/>
      <c r="N2623" s="25"/>
      <c r="O2623" s="25"/>
      <c r="P2623" s="25"/>
      <c r="Q2623" s="26"/>
      <c r="R2623" s="25"/>
      <c r="S2623" s="25"/>
      <c r="T2623" s="27">
        <f t="shared" si="201"/>
        <v>0</v>
      </c>
      <c r="U2623" s="27">
        <f t="shared" si="202"/>
        <v>0</v>
      </c>
      <c r="V2623" s="25"/>
      <c r="W2623" s="27" t="str">
        <f t="shared" si="203"/>
        <v/>
      </c>
      <c r="X2623" s="43" t="str">
        <f t="shared" si="204"/>
        <v>OK</v>
      </c>
      <c r="Y2623" s="681" t="str">
        <f t="shared" si="205"/>
        <v/>
      </c>
    </row>
    <row r="2624" spans="1:25" x14ac:dyDescent="0.25">
      <c r="A2624" s="68" t="str">
        <f>'0'!$A$4</f>
        <v>………………..</v>
      </c>
      <c r="B2624" s="341">
        <f>'0'!$A$2</f>
        <v>46112</v>
      </c>
      <c r="C2624" s="341" t="s">
        <v>1246</v>
      </c>
      <c r="D2624" s="22"/>
      <c r="E2624" s="23"/>
      <c r="F2624" s="14"/>
      <c r="G2624" s="23"/>
      <c r="H2624" s="22"/>
      <c r="I2624" s="24"/>
      <c r="J2624" s="24"/>
      <c r="K2624" s="25"/>
      <c r="L2624" s="25"/>
      <c r="M2624" s="25"/>
      <c r="N2624" s="25"/>
      <c r="O2624" s="25"/>
      <c r="P2624" s="25"/>
      <c r="Q2624" s="26"/>
      <c r="R2624" s="25"/>
      <c r="S2624" s="25"/>
      <c r="T2624" s="27">
        <f t="shared" si="201"/>
        <v>0</v>
      </c>
      <c r="U2624" s="27">
        <f t="shared" si="202"/>
        <v>0</v>
      </c>
      <c r="V2624" s="25"/>
      <c r="W2624" s="27" t="str">
        <f t="shared" si="203"/>
        <v/>
      </c>
      <c r="X2624" s="43" t="str">
        <f t="shared" si="204"/>
        <v>OK</v>
      </c>
      <c r="Y2624" s="681" t="str">
        <f t="shared" si="205"/>
        <v/>
      </c>
    </row>
    <row r="2625" spans="1:25" x14ac:dyDescent="0.25">
      <c r="A2625" s="68" t="str">
        <f>'0'!$A$4</f>
        <v>………………..</v>
      </c>
      <c r="B2625" s="341">
        <f>'0'!$A$2</f>
        <v>46112</v>
      </c>
      <c r="C2625" s="341" t="s">
        <v>1246</v>
      </c>
      <c r="D2625" s="22"/>
      <c r="E2625" s="23"/>
      <c r="F2625" s="14"/>
      <c r="G2625" s="23"/>
      <c r="H2625" s="22"/>
      <c r="I2625" s="24"/>
      <c r="J2625" s="24"/>
      <c r="K2625" s="25"/>
      <c r="L2625" s="25"/>
      <c r="M2625" s="25"/>
      <c r="N2625" s="25"/>
      <c r="O2625" s="25"/>
      <c r="P2625" s="25"/>
      <c r="Q2625" s="26"/>
      <c r="R2625" s="25"/>
      <c r="S2625" s="25"/>
      <c r="T2625" s="27">
        <f t="shared" si="201"/>
        <v>0</v>
      </c>
      <c r="U2625" s="27">
        <f t="shared" si="202"/>
        <v>0</v>
      </c>
      <c r="V2625" s="25"/>
      <c r="W2625" s="27" t="str">
        <f t="shared" si="203"/>
        <v/>
      </c>
      <c r="X2625" s="43" t="str">
        <f t="shared" si="204"/>
        <v>OK</v>
      </c>
      <c r="Y2625" s="681" t="str">
        <f t="shared" si="205"/>
        <v/>
      </c>
    </row>
    <row r="2626" spans="1:25" x14ac:dyDescent="0.25">
      <c r="A2626" s="68" t="str">
        <f>'0'!$A$4</f>
        <v>………………..</v>
      </c>
      <c r="B2626" s="341">
        <f>'0'!$A$2</f>
        <v>46112</v>
      </c>
      <c r="C2626" s="341" t="s">
        <v>1246</v>
      </c>
      <c r="D2626" s="22"/>
      <c r="E2626" s="23"/>
      <c r="F2626" s="14"/>
      <c r="G2626" s="23"/>
      <c r="H2626" s="22"/>
      <c r="I2626" s="24"/>
      <c r="J2626" s="24"/>
      <c r="K2626" s="25"/>
      <c r="L2626" s="25"/>
      <c r="M2626" s="25"/>
      <c r="N2626" s="25"/>
      <c r="O2626" s="25"/>
      <c r="P2626" s="25"/>
      <c r="Q2626" s="26"/>
      <c r="R2626" s="25"/>
      <c r="S2626" s="25"/>
      <c r="T2626" s="27">
        <f t="shared" si="201"/>
        <v>0</v>
      </c>
      <c r="U2626" s="27">
        <f t="shared" si="202"/>
        <v>0</v>
      </c>
      <c r="V2626" s="25"/>
      <c r="W2626" s="27" t="str">
        <f t="shared" si="203"/>
        <v/>
      </c>
      <c r="X2626" s="43" t="str">
        <f t="shared" si="204"/>
        <v>OK</v>
      </c>
      <c r="Y2626" s="681" t="str">
        <f t="shared" si="205"/>
        <v/>
      </c>
    </row>
    <row r="2627" spans="1:25" x14ac:dyDescent="0.25">
      <c r="A2627" s="68" t="str">
        <f>'0'!$A$4</f>
        <v>………………..</v>
      </c>
      <c r="B2627" s="341">
        <f>'0'!$A$2</f>
        <v>46112</v>
      </c>
      <c r="C2627" s="341" t="s">
        <v>1246</v>
      </c>
      <c r="D2627" s="22"/>
      <c r="E2627" s="23"/>
      <c r="F2627" s="14"/>
      <c r="G2627" s="23"/>
      <c r="H2627" s="22"/>
      <c r="I2627" s="24"/>
      <c r="J2627" s="24"/>
      <c r="K2627" s="25"/>
      <c r="L2627" s="25"/>
      <c r="M2627" s="25"/>
      <c r="N2627" s="25"/>
      <c r="O2627" s="25"/>
      <c r="P2627" s="25"/>
      <c r="Q2627" s="26"/>
      <c r="R2627" s="25"/>
      <c r="S2627" s="25"/>
      <c r="T2627" s="27">
        <f t="shared" si="201"/>
        <v>0</v>
      </c>
      <c r="U2627" s="27">
        <f t="shared" si="202"/>
        <v>0</v>
      </c>
      <c r="V2627" s="25"/>
      <c r="W2627" s="27" t="str">
        <f t="shared" si="203"/>
        <v/>
      </c>
      <c r="X2627" s="43" t="str">
        <f t="shared" si="204"/>
        <v>OK</v>
      </c>
      <c r="Y2627" s="681" t="str">
        <f t="shared" si="205"/>
        <v/>
      </c>
    </row>
    <row r="2628" spans="1:25" x14ac:dyDescent="0.25">
      <c r="A2628" s="68" t="str">
        <f>'0'!$A$4</f>
        <v>………………..</v>
      </c>
      <c r="B2628" s="341">
        <f>'0'!$A$2</f>
        <v>46112</v>
      </c>
      <c r="C2628" s="341" t="s">
        <v>1246</v>
      </c>
      <c r="D2628" s="22"/>
      <c r="E2628" s="23"/>
      <c r="F2628" s="14"/>
      <c r="G2628" s="23"/>
      <c r="H2628" s="22"/>
      <c r="I2628" s="24"/>
      <c r="J2628" s="24"/>
      <c r="K2628" s="25"/>
      <c r="L2628" s="25"/>
      <c r="M2628" s="25"/>
      <c r="N2628" s="25"/>
      <c r="O2628" s="25"/>
      <c r="P2628" s="25"/>
      <c r="Q2628" s="26"/>
      <c r="R2628" s="25"/>
      <c r="S2628" s="25"/>
      <c r="T2628" s="27">
        <f t="shared" si="201"/>
        <v>0</v>
      </c>
      <c r="U2628" s="27">
        <f t="shared" si="202"/>
        <v>0</v>
      </c>
      <c r="V2628" s="25"/>
      <c r="W2628" s="27" t="str">
        <f t="shared" si="203"/>
        <v/>
      </c>
      <c r="X2628" s="43" t="str">
        <f t="shared" si="204"/>
        <v>OK</v>
      </c>
      <c r="Y2628" s="681" t="str">
        <f t="shared" si="205"/>
        <v/>
      </c>
    </row>
    <row r="2629" spans="1:25" x14ac:dyDescent="0.25">
      <c r="A2629" s="68" t="str">
        <f>'0'!$A$4</f>
        <v>………………..</v>
      </c>
      <c r="B2629" s="341">
        <f>'0'!$A$2</f>
        <v>46112</v>
      </c>
      <c r="C2629" s="341" t="s">
        <v>1246</v>
      </c>
      <c r="D2629" s="22"/>
      <c r="E2629" s="23"/>
      <c r="F2629" s="14"/>
      <c r="G2629" s="23"/>
      <c r="H2629" s="22"/>
      <c r="I2629" s="24"/>
      <c r="J2629" s="24"/>
      <c r="K2629" s="25"/>
      <c r="L2629" s="25"/>
      <c r="M2629" s="25"/>
      <c r="N2629" s="25"/>
      <c r="O2629" s="25"/>
      <c r="P2629" s="25"/>
      <c r="Q2629" s="26"/>
      <c r="R2629" s="25"/>
      <c r="S2629" s="25"/>
      <c r="T2629" s="27">
        <f t="shared" si="201"/>
        <v>0</v>
      </c>
      <c r="U2629" s="27">
        <f t="shared" si="202"/>
        <v>0</v>
      </c>
      <c r="V2629" s="25"/>
      <c r="W2629" s="27" t="str">
        <f t="shared" si="203"/>
        <v/>
      </c>
      <c r="X2629" s="43" t="str">
        <f t="shared" si="204"/>
        <v>OK</v>
      </c>
      <c r="Y2629" s="681" t="str">
        <f t="shared" si="205"/>
        <v/>
      </c>
    </row>
    <row r="2630" spans="1:25" x14ac:dyDescent="0.25">
      <c r="A2630" s="68" t="str">
        <f>'0'!$A$4</f>
        <v>………………..</v>
      </c>
      <c r="B2630" s="341">
        <f>'0'!$A$2</f>
        <v>46112</v>
      </c>
      <c r="C2630" s="341" t="s">
        <v>1246</v>
      </c>
      <c r="D2630" s="22"/>
      <c r="E2630" s="23"/>
      <c r="F2630" s="14"/>
      <c r="G2630" s="23"/>
      <c r="H2630" s="22"/>
      <c r="I2630" s="24"/>
      <c r="J2630" s="24"/>
      <c r="K2630" s="25"/>
      <c r="L2630" s="25"/>
      <c r="M2630" s="25"/>
      <c r="N2630" s="25"/>
      <c r="O2630" s="25"/>
      <c r="P2630" s="25"/>
      <c r="Q2630" s="26"/>
      <c r="R2630" s="25"/>
      <c r="S2630" s="25"/>
      <c r="T2630" s="27">
        <f t="shared" si="201"/>
        <v>0</v>
      </c>
      <c r="U2630" s="27">
        <f t="shared" si="202"/>
        <v>0</v>
      </c>
      <c r="V2630" s="25"/>
      <c r="W2630" s="27" t="str">
        <f t="shared" si="203"/>
        <v/>
      </c>
      <c r="X2630" s="43" t="str">
        <f t="shared" si="204"/>
        <v>OK</v>
      </c>
      <c r="Y2630" s="681" t="str">
        <f t="shared" si="205"/>
        <v/>
      </c>
    </row>
    <row r="2631" spans="1:25" x14ac:dyDescent="0.25">
      <c r="A2631" s="68" t="str">
        <f>'0'!$A$4</f>
        <v>………………..</v>
      </c>
      <c r="B2631" s="341">
        <f>'0'!$A$2</f>
        <v>46112</v>
      </c>
      <c r="C2631" s="341" t="s">
        <v>1246</v>
      </c>
      <c r="D2631" s="22"/>
      <c r="E2631" s="23"/>
      <c r="F2631" s="14"/>
      <c r="G2631" s="23"/>
      <c r="H2631" s="22"/>
      <c r="I2631" s="24"/>
      <c r="J2631" s="24"/>
      <c r="K2631" s="25"/>
      <c r="L2631" s="25"/>
      <c r="M2631" s="25"/>
      <c r="N2631" s="25"/>
      <c r="O2631" s="25"/>
      <c r="P2631" s="25"/>
      <c r="Q2631" s="26"/>
      <c r="R2631" s="25"/>
      <c r="S2631" s="25"/>
      <c r="T2631" s="27">
        <f t="shared" si="201"/>
        <v>0</v>
      </c>
      <c r="U2631" s="27">
        <f t="shared" si="202"/>
        <v>0</v>
      </c>
      <c r="V2631" s="25"/>
      <c r="W2631" s="27" t="str">
        <f t="shared" si="203"/>
        <v/>
      </c>
      <c r="X2631" s="43" t="str">
        <f t="shared" si="204"/>
        <v>OK</v>
      </c>
      <c r="Y2631" s="681" t="str">
        <f t="shared" si="205"/>
        <v/>
      </c>
    </row>
    <row r="2632" spans="1:25" x14ac:dyDescent="0.25">
      <c r="A2632" s="68" t="str">
        <f>'0'!$A$4</f>
        <v>………………..</v>
      </c>
      <c r="B2632" s="341">
        <f>'0'!$A$2</f>
        <v>46112</v>
      </c>
      <c r="C2632" s="341" t="s">
        <v>1246</v>
      </c>
      <c r="D2632" s="22"/>
      <c r="E2632" s="23"/>
      <c r="F2632" s="14"/>
      <c r="G2632" s="23"/>
      <c r="H2632" s="22"/>
      <c r="I2632" s="24"/>
      <c r="J2632" s="24"/>
      <c r="K2632" s="25"/>
      <c r="L2632" s="25"/>
      <c r="M2632" s="25"/>
      <c r="N2632" s="25"/>
      <c r="O2632" s="25"/>
      <c r="P2632" s="25"/>
      <c r="Q2632" s="26"/>
      <c r="R2632" s="25"/>
      <c r="S2632" s="25"/>
      <c r="T2632" s="27">
        <f t="shared" si="201"/>
        <v>0</v>
      </c>
      <c r="U2632" s="27">
        <f t="shared" si="202"/>
        <v>0</v>
      </c>
      <c r="V2632" s="25"/>
      <c r="W2632" s="27" t="str">
        <f t="shared" si="203"/>
        <v/>
      </c>
      <c r="X2632" s="43" t="str">
        <f t="shared" si="204"/>
        <v>OK</v>
      </c>
      <c r="Y2632" s="681" t="str">
        <f t="shared" si="205"/>
        <v/>
      </c>
    </row>
    <row r="2633" spans="1:25" x14ac:dyDescent="0.25">
      <c r="A2633" s="68" t="str">
        <f>'0'!$A$4</f>
        <v>………………..</v>
      </c>
      <c r="B2633" s="341">
        <f>'0'!$A$2</f>
        <v>46112</v>
      </c>
      <c r="C2633" s="341" t="s">
        <v>1246</v>
      </c>
      <c r="D2633" s="22"/>
      <c r="E2633" s="23"/>
      <c r="F2633" s="14"/>
      <c r="G2633" s="23"/>
      <c r="H2633" s="22"/>
      <c r="I2633" s="24"/>
      <c r="J2633" s="24"/>
      <c r="K2633" s="25"/>
      <c r="L2633" s="25"/>
      <c r="M2633" s="25"/>
      <c r="N2633" s="25"/>
      <c r="O2633" s="25"/>
      <c r="P2633" s="25"/>
      <c r="Q2633" s="26"/>
      <c r="R2633" s="25"/>
      <c r="S2633" s="25"/>
      <c r="T2633" s="27">
        <f t="shared" ref="T2633:T2696" si="206">N2633+P2633-R2633</f>
        <v>0</v>
      </c>
      <c r="U2633" s="27">
        <f t="shared" ref="U2633:U2696" si="207">O2633+Q2633-S2633</f>
        <v>0</v>
      </c>
      <c r="V2633" s="25"/>
      <c r="W2633" s="27" t="str">
        <f t="shared" ref="W2633:W2696" si="208">IF(K2633="","",K2633-M2633-(P2633-Q2633))</f>
        <v/>
      </c>
      <c r="X2633" s="43" t="str">
        <f t="shared" ref="X2633:X2696" si="209">IF(ROUND(T2633-V2633,2)&gt;=0,"OK","Просрочието не може да надхвърля задължението")</f>
        <v>OK</v>
      </c>
      <c r="Y2633" s="681" t="str">
        <f t="shared" ref="Y2633:Y2696" si="210">IF(COUNTBLANK(D2633:W2633)=18,"",IF(D2633="999999999","",IF(ISNUMBER(VALUE(D2633)),IF(LEN(D2633)&lt;&gt;9,"Въведеното ЕИК е твърде късо или твърде дълго",IF(OR(MOD(MID(D2633,1,1)*1+MID(D2633,2,1)*2+MID(D2633,3,1)*3+MID(D2633,4,1)*4+MID(D2633,5,1)*5+MID(D2633,6,1)*6+MID(D2633,7,1)*7+MID(D2633,8,1)*8,11)-MID(D2633,9,1)=0,AND(MOD(MID(D2633,1,1)*3+MID(D2633,2,1)*4+MID(D2633,3,1)*5+MID(D2633,4,1)*6+MID(D2633,5,1)*7+MID(D2633,6,1)*8+MID(D2633,7,1)*9+MID(D2633,8,1)*10,11)=10,MID(D2633,9,1)*1=0),MOD(MID(D2633,1,1)*3+MID(D2633,2,1)*4+MID(D2633,3,1)*5+MID(D2633,4,1)*6+MID(D2633,5,1)*7+MID(D2633,6,1)*8+MID(D2633,7,1)*9+MID(D2633,8,1)*10,11)-MID(D2633,9,1)=0),"","Въведеното ЕИК е невалидно")),"Въведеното ЕИК съдържа непозволени символи")))</f>
        <v/>
      </c>
    </row>
    <row r="2634" spans="1:25" x14ac:dyDescent="0.25">
      <c r="A2634" s="68" t="str">
        <f>'0'!$A$4</f>
        <v>………………..</v>
      </c>
      <c r="B2634" s="341">
        <f>'0'!$A$2</f>
        <v>46112</v>
      </c>
      <c r="C2634" s="341" t="s">
        <v>1246</v>
      </c>
      <c r="D2634" s="22"/>
      <c r="E2634" s="23"/>
      <c r="F2634" s="14"/>
      <c r="G2634" s="23"/>
      <c r="H2634" s="22"/>
      <c r="I2634" s="24"/>
      <c r="J2634" s="24"/>
      <c r="K2634" s="25"/>
      <c r="L2634" s="25"/>
      <c r="M2634" s="25"/>
      <c r="N2634" s="25"/>
      <c r="O2634" s="25"/>
      <c r="P2634" s="25"/>
      <c r="Q2634" s="26"/>
      <c r="R2634" s="25"/>
      <c r="S2634" s="25"/>
      <c r="T2634" s="27">
        <f t="shared" si="206"/>
        <v>0</v>
      </c>
      <c r="U2634" s="27">
        <f t="shared" si="207"/>
        <v>0</v>
      </c>
      <c r="V2634" s="25"/>
      <c r="W2634" s="27" t="str">
        <f t="shared" si="208"/>
        <v/>
      </c>
      <c r="X2634" s="43" t="str">
        <f t="shared" si="209"/>
        <v>OK</v>
      </c>
      <c r="Y2634" s="681" t="str">
        <f t="shared" si="210"/>
        <v/>
      </c>
    </row>
    <row r="2635" spans="1:25" x14ac:dyDescent="0.25">
      <c r="A2635" s="68" t="str">
        <f>'0'!$A$4</f>
        <v>………………..</v>
      </c>
      <c r="B2635" s="341">
        <f>'0'!$A$2</f>
        <v>46112</v>
      </c>
      <c r="C2635" s="341" t="s">
        <v>1246</v>
      </c>
      <c r="D2635" s="22"/>
      <c r="E2635" s="23"/>
      <c r="F2635" s="14"/>
      <c r="G2635" s="23"/>
      <c r="H2635" s="22"/>
      <c r="I2635" s="24"/>
      <c r="J2635" s="24"/>
      <c r="K2635" s="25"/>
      <c r="L2635" s="25"/>
      <c r="M2635" s="25"/>
      <c r="N2635" s="25"/>
      <c r="O2635" s="25"/>
      <c r="P2635" s="25"/>
      <c r="Q2635" s="26"/>
      <c r="R2635" s="25"/>
      <c r="S2635" s="25"/>
      <c r="T2635" s="27">
        <f t="shared" si="206"/>
        <v>0</v>
      </c>
      <c r="U2635" s="27">
        <f t="shared" si="207"/>
        <v>0</v>
      </c>
      <c r="V2635" s="25"/>
      <c r="W2635" s="27" t="str">
        <f t="shared" si="208"/>
        <v/>
      </c>
      <c r="X2635" s="43" t="str">
        <f t="shared" si="209"/>
        <v>OK</v>
      </c>
      <c r="Y2635" s="681" t="str">
        <f t="shared" si="210"/>
        <v/>
      </c>
    </row>
    <row r="2636" spans="1:25" x14ac:dyDescent="0.25">
      <c r="A2636" s="68" t="str">
        <f>'0'!$A$4</f>
        <v>………………..</v>
      </c>
      <c r="B2636" s="341">
        <f>'0'!$A$2</f>
        <v>46112</v>
      </c>
      <c r="C2636" s="341" t="s">
        <v>1246</v>
      </c>
      <c r="D2636" s="22"/>
      <c r="E2636" s="23"/>
      <c r="F2636" s="14"/>
      <c r="G2636" s="23"/>
      <c r="H2636" s="22"/>
      <c r="I2636" s="24"/>
      <c r="J2636" s="24"/>
      <c r="K2636" s="25"/>
      <c r="L2636" s="25"/>
      <c r="M2636" s="25"/>
      <c r="N2636" s="25"/>
      <c r="O2636" s="25"/>
      <c r="P2636" s="25"/>
      <c r="Q2636" s="26"/>
      <c r="R2636" s="25"/>
      <c r="S2636" s="25"/>
      <c r="T2636" s="27">
        <f t="shared" si="206"/>
        <v>0</v>
      </c>
      <c r="U2636" s="27">
        <f t="shared" si="207"/>
        <v>0</v>
      </c>
      <c r="V2636" s="25"/>
      <c r="W2636" s="27" t="str">
        <f t="shared" si="208"/>
        <v/>
      </c>
      <c r="X2636" s="43" t="str">
        <f t="shared" si="209"/>
        <v>OK</v>
      </c>
      <c r="Y2636" s="681" t="str">
        <f t="shared" si="210"/>
        <v/>
      </c>
    </row>
    <row r="2637" spans="1:25" x14ac:dyDescent="0.25">
      <c r="A2637" s="68" t="str">
        <f>'0'!$A$4</f>
        <v>………………..</v>
      </c>
      <c r="B2637" s="341">
        <f>'0'!$A$2</f>
        <v>46112</v>
      </c>
      <c r="C2637" s="341" t="s">
        <v>1246</v>
      </c>
      <c r="D2637" s="22"/>
      <c r="E2637" s="23"/>
      <c r="F2637" s="14"/>
      <c r="G2637" s="23"/>
      <c r="H2637" s="22"/>
      <c r="I2637" s="24"/>
      <c r="J2637" s="24"/>
      <c r="K2637" s="25"/>
      <c r="L2637" s="25"/>
      <c r="M2637" s="25"/>
      <c r="N2637" s="25"/>
      <c r="O2637" s="25"/>
      <c r="P2637" s="25"/>
      <c r="Q2637" s="26"/>
      <c r="R2637" s="25"/>
      <c r="S2637" s="25"/>
      <c r="T2637" s="27">
        <f t="shared" si="206"/>
        <v>0</v>
      </c>
      <c r="U2637" s="27">
        <f t="shared" si="207"/>
        <v>0</v>
      </c>
      <c r="V2637" s="25"/>
      <c r="W2637" s="27" t="str">
        <f t="shared" si="208"/>
        <v/>
      </c>
      <c r="X2637" s="43" t="str">
        <f t="shared" si="209"/>
        <v>OK</v>
      </c>
      <c r="Y2637" s="681" t="str">
        <f t="shared" si="210"/>
        <v/>
      </c>
    </row>
    <row r="2638" spans="1:25" x14ac:dyDescent="0.25">
      <c r="A2638" s="68" t="str">
        <f>'0'!$A$4</f>
        <v>………………..</v>
      </c>
      <c r="B2638" s="341">
        <f>'0'!$A$2</f>
        <v>46112</v>
      </c>
      <c r="C2638" s="341" t="s">
        <v>1246</v>
      </c>
      <c r="D2638" s="22"/>
      <c r="E2638" s="23"/>
      <c r="F2638" s="14"/>
      <c r="G2638" s="23"/>
      <c r="H2638" s="22"/>
      <c r="I2638" s="24"/>
      <c r="J2638" s="24"/>
      <c r="K2638" s="25"/>
      <c r="L2638" s="25"/>
      <c r="M2638" s="25"/>
      <c r="N2638" s="25"/>
      <c r="O2638" s="25"/>
      <c r="P2638" s="25"/>
      <c r="Q2638" s="26"/>
      <c r="R2638" s="25"/>
      <c r="S2638" s="25"/>
      <c r="T2638" s="27">
        <f t="shared" si="206"/>
        <v>0</v>
      </c>
      <c r="U2638" s="27">
        <f t="shared" si="207"/>
        <v>0</v>
      </c>
      <c r="V2638" s="25"/>
      <c r="W2638" s="27" t="str">
        <f t="shared" si="208"/>
        <v/>
      </c>
      <c r="X2638" s="43" t="str">
        <f t="shared" si="209"/>
        <v>OK</v>
      </c>
      <c r="Y2638" s="681" t="str">
        <f t="shared" si="210"/>
        <v/>
      </c>
    </row>
    <row r="2639" spans="1:25" x14ac:dyDescent="0.25">
      <c r="A2639" s="68" t="str">
        <f>'0'!$A$4</f>
        <v>………………..</v>
      </c>
      <c r="B2639" s="341">
        <f>'0'!$A$2</f>
        <v>46112</v>
      </c>
      <c r="C2639" s="341" t="s">
        <v>1246</v>
      </c>
      <c r="D2639" s="22"/>
      <c r="E2639" s="23"/>
      <c r="F2639" s="14"/>
      <c r="G2639" s="23"/>
      <c r="H2639" s="22"/>
      <c r="I2639" s="24"/>
      <c r="J2639" s="24"/>
      <c r="K2639" s="25"/>
      <c r="L2639" s="25"/>
      <c r="M2639" s="25"/>
      <c r="N2639" s="25"/>
      <c r="O2639" s="25"/>
      <c r="P2639" s="25"/>
      <c r="Q2639" s="26"/>
      <c r="R2639" s="25"/>
      <c r="S2639" s="25"/>
      <c r="T2639" s="27">
        <f t="shared" si="206"/>
        <v>0</v>
      </c>
      <c r="U2639" s="27">
        <f t="shared" si="207"/>
        <v>0</v>
      </c>
      <c r="V2639" s="25"/>
      <c r="W2639" s="27" t="str">
        <f t="shared" si="208"/>
        <v/>
      </c>
      <c r="X2639" s="43" t="str">
        <f t="shared" si="209"/>
        <v>OK</v>
      </c>
      <c r="Y2639" s="681" t="str">
        <f t="shared" si="210"/>
        <v/>
      </c>
    </row>
    <row r="2640" spans="1:25" x14ac:dyDescent="0.25">
      <c r="A2640" s="68" t="str">
        <f>'0'!$A$4</f>
        <v>………………..</v>
      </c>
      <c r="B2640" s="341">
        <f>'0'!$A$2</f>
        <v>46112</v>
      </c>
      <c r="C2640" s="341" t="s">
        <v>1246</v>
      </c>
      <c r="D2640" s="22"/>
      <c r="E2640" s="23"/>
      <c r="F2640" s="14"/>
      <c r="G2640" s="23"/>
      <c r="H2640" s="22"/>
      <c r="I2640" s="24"/>
      <c r="J2640" s="24"/>
      <c r="K2640" s="25"/>
      <c r="L2640" s="25"/>
      <c r="M2640" s="25"/>
      <c r="N2640" s="25"/>
      <c r="O2640" s="25"/>
      <c r="P2640" s="25"/>
      <c r="Q2640" s="26"/>
      <c r="R2640" s="25"/>
      <c r="S2640" s="25"/>
      <c r="T2640" s="27">
        <f t="shared" si="206"/>
        <v>0</v>
      </c>
      <c r="U2640" s="27">
        <f t="shared" si="207"/>
        <v>0</v>
      </c>
      <c r="V2640" s="25"/>
      <c r="W2640" s="27" t="str">
        <f t="shared" si="208"/>
        <v/>
      </c>
      <c r="X2640" s="43" t="str">
        <f t="shared" si="209"/>
        <v>OK</v>
      </c>
      <c r="Y2640" s="681" t="str">
        <f t="shared" si="210"/>
        <v/>
      </c>
    </row>
    <row r="2641" spans="1:25" x14ac:dyDescent="0.25">
      <c r="A2641" s="68" t="str">
        <f>'0'!$A$4</f>
        <v>………………..</v>
      </c>
      <c r="B2641" s="341">
        <f>'0'!$A$2</f>
        <v>46112</v>
      </c>
      <c r="C2641" s="341" t="s">
        <v>1246</v>
      </c>
      <c r="D2641" s="22"/>
      <c r="E2641" s="23"/>
      <c r="F2641" s="14"/>
      <c r="G2641" s="23"/>
      <c r="H2641" s="22"/>
      <c r="I2641" s="24"/>
      <c r="J2641" s="24"/>
      <c r="K2641" s="25"/>
      <c r="L2641" s="25"/>
      <c r="M2641" s="25"/>
      <c r="N2641" s="25"/>
      <c r="O2641" s="25"/>
      <c r="P2641" s="25"/>
      <c r="Q2641" s="26"/>
      <c r="R2641" s="25"/>
      <c r="S2641" s="25"/>
      <c r="T2641" s="27">
        <f t="shared" si="206"/>
        <v>0</v>
      </c>
      <c r="U2641" s="27">
        <f t="shared" si="207"/>
        <v>0</v>
      </c>
      <c r="V2641" s="25"/>
      <c r="W2641" s="27" t="str">
        <f t="shared" si="208"/>
        <v/>
      </c>
      <c r="X2641" s="43" t="str">
        <f t="shared" si="209"/>
        <v>OK</v>
      </c>
      <c r="Y2641" s="681" t="str">
        <f t="shared" si="210"/>
        <v/>
      </c>
    </row>
    <row r="2642" spans="1:25" x14ac:dyDescent="0.25">
      <c r="A2642" s="68" t="str">
        <f>'0'!$A$4</f>
        <v>………………..</v>
      </c>
      <c r="B2642" s="341">
        <f>'0'!$A$2</f>
        <v>46112</v>
      </c>
      <c r="C2642" s="341" t="s">
        <v>1246</v>
      </c>
      <c r="D2642" s="22"/>
      <c r="E2642" s="23"/>
      <c r="F2642" s="14"/>
      <c r="G2642" s="23"/>
      <c r="H2642" s="22"/>
      <c r="I2642" s="24"/>
      <c r="J2642" s="24"/>
      <c r="K2642" s="25"/>
      <c r="L2642" s="25"/>
      <c r="M2642" s="25"/>
      <c r="N2642" s="25"/>
      <c r="O2642" s="25"/>
      <c r="P2642" s="25"/>
      <c r="Q2642" s="26"/>
      <c r="R2642" s="25"/>
      <c r="S2642" s="25"/>
      <c r="T2642" s="27">
        <f t="shared" si="206"/>
        <v>0</v>
      </c>
      <c r="U2642" s="27">
        <f t="shared" si="207"/>
        <v>0</v>
      </c>
      <c r="V2642" s="25"/>
      <c r="W2642" s="27" t="str">
        <f t="shared" si="208"/>
        <v/>
      </c>
      <c r="X2642" s="43" t="str">
        <f t="shared" si="209"/>
        <v>OK</v>
      </c>
      <c r="Y2642" s="681" t="str">
        <f t="shared" si="210"/>
        <v/>
      </c>
    </row>
    <row r="2643" spans="1:25" x14ac:dyDescent="0.25">
      <c r="A2643" s="68" t="str">
        <f>'0'!$A$4</f>
        <v>………………..</v>
      </c>
      <c r="B2643" s="341">
        <f>'0'!$A$2</f>
        <v>46112</v>
      </c>
      <c r="C2643" s="341" t="s">
        <v>1246</v>
      </c>
      <c r="D2643" s="22"/>
      <c r="E2643" s="23"/>
      <c r="F2643" s="14"/>
      <c r="G2643" s="23"/>
      <c r="H2643" s="22"/>
      <c r="I2643" s="24"/>
      <c r="J2643" s="24"/>
      <c r="K2643" s="25"/>
      <c r="L2643" s="25"/>
      <c r="M2643" s="25"/>
      <c r="N2643" s="25"/>
      <c r="O2643" s="25"/>
      <c r="P2643" s="25"/>
      <c r="Q2643" s="26"/>
      <c r="R2643" s="25"/>
      <c r="S2643" s="25"/>
      <c r="T2643" s="27">
        <f t="shared" si="206"/>
        <v>0</v>
      </c>
      <c r="U2643" s="27">
        <f t="shared" si="207"/>
        <v>0</v>
      </c>
      <c r="V2643" s="25"/>
      <c r="W2643" s="27" t="str">
        <f t="shared" si="208"/>
        <v/>
      </c>
      <c r="X2643" s="43" t="str">
        <f t="shared" si="209"/>
        <v>OK</v>
      </c>
      <c r="Y2643" s="681" t="str">
        <f t="shared" si="210"/>
        <v/>
      </c>
    </row>
    <row r="2644" spans="1:25" x14ac:dyDescent="0.25">
      <c r="A2644" s="68" t="str">
        <f>'0'!$A$4</f>
        <v>………………..</v>
      </c>
      <c r="B2644" s="341">
        <f>'0'!$A$2</f>
        <v>46112</v>
      </c>
      <c r="C2644" s="341" t="s">
        <v>1246</v>
      </c>
      <c r="D2644" s="22"/>
      <c r="E2644" s="23"/>
      <c r="F2644" s="14"/>
      <c r="G2644" s="23"/>
      <c r="H2644" s="22"/>
      <c r="I2644" s="24"/>
      <c r="J2644" s="24"/>
      <c r="K2644" s="25"/>
      <c r="L2644" s="25"/>
      <c r="M2644" s="25"/>
      <c r="N2644" s="25"/>
      <c r="O2644" s="25"/>
      <c r="P2644" s="25"/>
      <c r="Q2644" s="26"/>
      <c r="R2644" s="25"/>
      <c r="S2644" s="25"/>
      <c r="T2644" s="27">
        <f t="shared" si="206"/>
        <v>0</v>
      </c>
      <c r="U2644" s="27">
        <f t="shared" si="207"/>
        <v>0</v>
      </c>
      <c r="V2644" s="25"/>
      <c r="W2644" s="27" t="str">
        <f t="shared" si="208"/>
        <v/>
      </c>
      <c r="X2644" s="43" t="str">
        <f t="shared" si="209"/>
        <v>OK</v>
      </c>
      <c r="Y2644" s="681" t="str">
        <f t="shared" si="210"/>
        <v/>
      </c>
    </row>
    <row r="2645" spans="1:25" x14ac:dyDescent="0.25">
      <c r="A2645" s="68" t="str">
        <f>'0'!$A$4</f>
        <v>………………..</v>
      </c>
      <c r="B2645" s="341">
        <f>'0'!$A$2</f>
        <v>46112</v>
      </c>
      <c r="C2645" s="341" t="s">
        <v>1246</v>
      </c>
      <c r="D2645" s="22"/>
      <c r="E2645" s="23"/>
      <c r="F2645" s="14"/>
      <c r="G2645" s="23"/>
      <c r="H2645" s="22"/>
      <c r="I2645" s="24"/>
      <c r="J2645" s="24"/>
      <c r="K2645" s="25"/>
      <c r="L2645" s="25"/>
      <c r="M2645" s="25"/>
      <c r="N2645" s="25"/>
      <c r="O2645" s="25"/>
      <c r="P2645" s="25"/>
      <c r="Q2645" s="26"/>
      <c r="R2645" s="25"/>
      <c r="S2645" s="25"/>
      <c r="T2645" s="27">
        <f t="shared" si="206"/>
        <v>0</v>
      </c>
      <c r="U2645" s="27">
        <f t="shared" si="207"/>
        <v>0</v>
      </c>
      <c r="V2645" s="25"/>
      <c r="W2645" s="27" t="str">
        <f t="shared" si="208"/>
        <v/>
      </c>
      <c r="X2645" s="43" t="str">
        <f t="shared" si="209"/>
        <v>OK</v>
      </c>
      <c r="Y2645" s="681" t="str">
        <f t="shared" si="210"/>
        <v/>
      </c>
    </row>
    <row r="2646" spans="1:25" x14ac:dyDescent="0.25">
      <c r="A2646" s="68" t="str">
        <f>'0'!$A$4</f>
        <v>………………..</v>
      </c>
      <c r="B2646" s="341">
        <f>'0'!$A$2</f>
        <v>46112</v>
      </c>
      <c r="C2646" s="341" t="s">
        <v>1246</v>
      </c>
      <c r="D2646" s="22"/>
      <c r="E2646" s="23"/>
      <c r="F2646" s="14"/>
      <c r="G2646" s="23"/>
      <c r="H2646" s="22"/>
      <c r="I2646" s="24"/>
      <c r="J2646" s="24"/>
      <c r="K2646" s="25"/>
      <c r="L2646" s="25"/>
      <c r="M2646" s="25"/>
      <c r="N2646" s="25"/>
      <c r="O2646" s="25"/>
      <c r="P2646" s="25"/>
      <c r="Q2646" s="26"/>
      <c r="R2646" s="25"/>
      <c r="S2646" s="25"/>
      <c r="T2646" s="27">
        <f t="shared" si="206"/>
        <v>0</v>
      </c>
      <c r="U2646" s="27">
        <f t="shared" si="207"/>
        <v>0</v>
      </c>
      <c r="V2646" s="25"/>
      <c r="W2646" s="27" t="str">
        <f t="shared" si="208"/>
        <v/>
      </c>
      <c r="X2646" s="43" t="str">
        <f t="shared" si="209"/>
        <v>OK</v>
      </c>
      <c r="Y2646" s="681" t="str">
        <f t="shared" si="210"/>
        <v/>
      </c>
    </row>
    <row r="2647" spans="1:25" x14ac:dyDescent="0.25">
      <c r="A2647" s="68" t="str">
        <f>'0'!$A$4</f>
        <v>………………..</v>
      </c>
      <c r="B2647" s="341">
        <f>'0'!$A$2</f>
        <v>46112</v>
      </c>
      <c r="C2647" s="341" t="s">
        <v>1246</v>
      </c>
      <c r="D2647" s="22"/>
      <c r="E2647" s="23"/>
      <c r="F2647" s="14"/>
      <c r="G2647" s="23"/>
      <c r="H2647" s="22"/>
      <c r="I2647" s="24"/>
      <c r="J2647" s="24"/>
      <c r="K2647" s="25"/>
      <c r="L2647" s="25"/>
      <c r="M2647" s="25"/>
      <c r="N2647" s="25"/>
      <c r="O2647" s="25"/>
      <c r="P2647" s="25"/>
      <c r="Q2647" s="26"/>
      <c r="R2647" s="25"/>
      <c r="S2647" s="25"/>
      <c r="T2647" s="27">
        <f t="shared" si="206"/>
        <v>0</v>
      </c>
      <c r="U2647" s="27">
        <f t="shared" si="207"/>
        <v>0</v>
      </c>
      <c r="V2647" s="25"/>
      <c r="W2647" s="27" t="str">
        <f t="shared" si="208"/>
        <v/>
      </c>
      <c r="X2647" s="43" t="str">
        <f t="shared" si="209"/>
        <v>OK</v>
      </c>
      <c r="Y2647" s="681" t="str">
        <f t="shared" si="210"/>
        <v/>
      </c>
    </row>
    <row r="2648" spans="1:25" x14ac:dyDescent="0.25">
      <c r="A2648" s="68" t="str">
        <f>'0'!$A$4</f>
        <v>………………..</v>
      </c>
      <c r="B2648" s="341">
        <f>'0'!$A$2</f>
        <v>46112</v>
      </c>
      <c r="C2648" s="341" t="s">
        <v>1246</v>
      </c>
      <c r="D2648" s="22"/>
      <c r="E2648" s="23"/>
      <c r="F2648" s="14"/>
      <c r="G2648" s="23"/>
      <c r="H2648" s="22"/>
      <c r="I2648" s="24"/>
      <c r="J2648" s="24"/>
      <c r="K2648" s="25"/>
      <c r="L2648" s="25"/>
      <c r="M2648" s="25"/>
      <c r="N2648" s="25"/>
      <c r="O2648" s="25"/>
      <c r="P2648" s="25"/>
      <c r="Q2648" s="26"/>
      <c r="R2648" s="25"/>
      <c r="S2648" s="25"/>
      <c r="T2648" s="27">
        <f t="shared" si="206"/>
        <v>0</v>
      </c>
      <c r="U2648" s="27">
        <f t="shared" si="207"/>
        <v>0</v>
      </c>
      <c r="V2648" s="25"/>
      <c r="W2648" s="27" t="str">
        <f t="shared" si="208"/>
        <v/>
      </c>
      <c r="X2648" s="43" t="str">
        <f t="shared" si="209"/>
        <v>OK</v>
      </c>
      <c r="Y2648" s="681" t="str">
        <f t="shared" si="210"/>
        <v/>
      </c>
    </row>
    <row r="2649" spans="1:25" x14ac:dyDescent="0.25">
      <c r="A2649" s="68" t="str">
        <f>'0'!$A$4</f>
        <v>………………..</v>
      </c>
      <c r="B2649" s="341">
        <f>'0'!$A$2</f>
        <v>46112</v>
      </c>
      <c r="C2649" s="341" t="s">
        <v>1246</v>
      </c>
      <c r="D2649" s="22"/>
      <c r="E2649" s="23"/>
      <c r="F2649" s="14"/>
      <c r="G2649" s="23"/>
      <c r="H2649" s="22"/>
      <c r="I2649" s="24"/>
      <c r="J2649" s="24"/>
      <c r="K2649" s="25"/>
      <c r="L2649" s="25"/>
      <c r="M2649" s="25"/>
      <c r="N2649" s="25"/>
      <c r="O2649" s="25"/>
      <c r="P2649" s="25"/>
      <c r="Q2649" s="26"/>
      <c r="R2649" s="25"/>
      <c r="S2649" s="25"/>
      <c r="T2649" s="27">
        <f t="shared" si="206"/>
        <v>0</v>
      </c>
      <c r="U2649" s="27">
        <f t="shared" si="207"/>
        <v>0</v>
      </c>
      <c r="V2649" s="25"/>
      <c r="W2649" s="27" t="str">
        <f t="shared" si="208"/>
        <v/>
      </c>
      <c r="X2649" s="43" t="str">
        <f t="shared" si="209"/>
        <v>OK</v>
      </c>
      <c r="Y2649" s="681" t="str">
        <f t="shared" si="210"/>
        <v/>
      </c>
    </row>
    <row r="2650" spans="1:25" x14ac:dyDescent="0.25">
      <c r="A2650" s="68" t="str">
        <f>'0'!$A$4</f>
        <v>………………..</v>
      </c>
      <c r="B2650" s="341">
        <f>'0'!$A$2</f>
        <v>46112</v>
      </c>
      <c r="C2650" s="341" t="s">
        <v>1246</v>
      </c>
      <c r="D2650" s="22"/>
      <c r="E2650" s="23"/>
      <c r="F2650" s="14"/>
      <c r="G2650" s="23"/>
      <c r="H2650" s="22"/>
      <c r="I2650" s="24"/>
      <c r="J2650" s="24"/>
      <c r="K2650" s="25"/>
      <c r="L2650" s="25"/>
      <c r="M2650" s="25"/>
      <c r="N2650" s="25"/>
      <c r="O2650" s="25"/>
      <c r="P2650" s="25"/>
      <c r="Q2650" s="26"/>
      <c r="R2650" s="25"/>
      <c r="S2650" s="25"/>
      <c r="T2650" s="27">
        <f t="shared" si="206"/>
        <v>0</v>
      </c>
      <c r="U2650" s="27">
        <f t="shared" si="207"/>
        <v>0</v>
      </c>
      <c r="V2650" s="25"/>
      <c r="W2650" s="27" t="str">
        <f t="shared" si="208"/>
        <v/>
      </c>
      <c r="X2650" s="43" t="str">
        <f t="shared" si="209"/>
        <v>OK</v>
      </c>
      <c r="Y2650" s="681" t="str">
        <f t="shared" si="210"/>
        <v/>
      </c>
    </row>
    <row r="2651" spans="1:25" x14ac:dyDescent="0.25">
      <c r="A2651" s="68" t="str">
        <f>'0'!$A$4</f>
        <v>………………..</v>
      </c>
      <c r="B2651" s="341">
        <f>'0'!$A$2</f>
        <v>46112</v>
      </c>
      <c r="C2651" s="341" t="s">
        <v>1246</v>
      </c>
      <c r="D2651" s="22"/>
      <c r="E2651" s="23"/>
      <c r="F2651" s="14"/>
      <c r="G2651" s="23"/>
      <c r="H2651" s="22"/>
      <c r="I2651" s="24"/>
      <c r="J2651" s="24"/>
      <c r="K2651" s="25"/>
      <c r="L2651" s="25"/>
      <c r="M2651" s="25"/>
      <c r="N2651" s="25"/>
      <c r="O2651" s="25"/>
      <c r="P2651" s="25"/>
      <c r="Q2651" s="26"/>
      <c r="R2651" s="25"/>
      <c r="S2651" s="25"/>
      <c r="T2651" s="27">
        <f t="shared" si="206"/>
        <v>0</v>
      </c>
      <c r="U2651" s="27">
        <f t="shared" si="207"/>
        <v>0</v>
      </c>
      <c r="V2651" s="25"/>
      <c r="W2651" s="27" t="str">
        <f t="shared" si="208"/>
        <v/>
      </c>
      <c r="X2651" s="43" t="str">
        <f t="shared" si="209"/>
        <v>OK</v>
      </c>
      <c r="Y2651" s="681" t="str">
        <f t="shared" si="210"/>
        <v/>
      </c>
    </row>
    <row r="2652" spans="1:25" x14ac:dyDescent="0.25">
      <c r="A2652" s="68" t="str">
        <f>'0'!$A$4</f>
        <v>………………..</v>
      </c>
      <c r="B2652" s="341">
        <f>'0'!$A$2</f>
        <v>46112</v>
      </c>
      <c r="C2652" s="341" t="s">
        <v>1246</v>
      </c>
      <c r="D2652" s="22"/>
      <c r="E2652" s="23"/>
      <c r="F2652" s="14"/>
      <c r="G2652" s="23"/>
      <c r="H2652" s="22"/>
      <c r="I2652" s="24"/>
      <c r="J2652" s="24"/>
      <c r="K2652" s="25"/>
      <c r="L2652" s="25"/>
      <c r="M2652" s="25"/>
      <c r="N2652" s="25"/>
      <c r="O2652" s="25"/>
      <c r="P2652" s="25"/>
      <c r="Q2652" s="26"/>
      <c r="R2652" s="25"/>
      <c r="S2652" s="25"/>
      <c r="T2652" s="27">
        <f t="shared" si="206"/>
        <v>0</v>
      </c>
      <c r="U2652" s="27">
        <f t="shared" si="207"/>
        <v>0</v>
      </c>
      <c r="V2652" s="25"/>
      <c r="W2652" s="27" t="str">
        <f t="shared" si="208"/>
        <v/>
      </c>
      <c r="X2652" s="43" t="str">
        <f t="shared" si="209"/>
        <v>OK</v>
      </c>
      <c r="Y2652" s="681" t="str">
        <f t="shared" si="210"/>
        <v/>
      </c>
    </row>
    <row r="2653" spans="1:25" x14ac:dyDescent="0.25">
      <c r="A2653" s="68" t="str">
        <f>'0'!$A$4</f>
        <v>………………..</v>
      </c>
      <c r="B2653" s="341">
        <f>'0'!$A$2</f>
        <v>46112</v>
      </c>
      <c r="C2653" s="341" t="s">
        <v>1246</v>
      </c>
      <c r="D2653" s="22"/>
      <c r="E2653" s="23"/>
      <c r="F2653" s="14"/>
      <c r="G2653" s="23"/>
      <c r="H2653" s="22"/>
      <c r="I2653" s="24"/>
      <c r="J2653" s="24"/>
      <c r="K2653" s="25"/>
      <c r="L2653" s="25"/>
      <c r="M2653" s="25"/>
      <c r="N2653" s="25"/>
      <c r="O2653" s="25"/>
      <c r="P2653" s="25"/>
      <c r="Q2653" s="26"/>
      <c r="R2653" s="25"/>
      <c r="S2653" s="25"/>
      <c r="T2653" s="27">
        <f t="shared" si="206"/>
        <v>0</v>
      </c>
      <c r="U2653" s="27">
        <f t="shared" si="207"/>
        <v>0</v>
      </c>
      <c r="V2653" s="25"/>
      <c r="W2653" s="27" t="str">
        <f t="shared" si="208"/>
        <v/>
      </c>
      <c r="X2653" s="43" t="str">
        <f t="shared" si="209"/>
        <v>OK</v>
      </c>
      <c r="Y2653" s="681" t="str">
        <f t="shared" si="210"/>
        <v/>
      </c>
    </row>
    <row r="2654" spans="1:25" x14ac:dyDescent="0.25">
      <c r="A2654" s="68" t="str">
        <f>'0'!$A$4</f>
        <v>………………..</v>
      </c>
      <c r="B2654" s="341">
        <f>'0'!$A$2</f>
        <v>46112</v>
      </c>
      <c r="C2654" s="341" t="s">
        <v>1246</v>
      </c>
      <c r="D2654" s="22"/>
      <c r="E2654" s="23"/>
      <c r="F2654" s="14"/>
      <c r="G2654" s="23"/>
      <c r="H2654" s="22"/>
      <c r="I2654" s="24"/>
      <c r="J2654" s="24"/>
      <c r="K2654" s="25"/>
      <c r="L2654" s="25"/>
      <c r="M2654" s="25"/>
      <c r="N2654" s="25"/>
      <c r="O2654" s="25"/>
      <c r="P2654" s="25"/>
      <c r="Q2654" s="26"/>
      <c r="R2654" s="25"/>
      <c r="S2654" s="25"/>
      <c r="T2654" s="27">
        <f t="shared" si="206"/>
        <v>0</v>
      </c>
      <c r="U2654" s="27">
        <f t="shared" si="207"/>
        <v>0</v>
      </c>
      <c r="V2654" s="25"/>
      <c r="W2654" s="27" t="str">
        <f t="shared" si="208"/>
        <v/>
      </c>
      <c r="X2654" s="43" t="str">
        <f t="shared" si="209"/>
        <v>OK</v>
      </c>
      <c r="Y2654" s="681" t="str">
        <f t="shared" si="210"/>
        <v/>
      </c>
    </row>
    <row r="2655" spans="1:25" x14ac:dyDescent="0.25">
      <c r="A2655" s="68" t="str">
        <f>'0'!$A$4</f>
        <v>………………..</v>
      </c>
      <c r="B2655" s="341">
        <f>'0'!$A$2</f>
        <v>46112</v>
      </c>
      <c r="C2655" s="341" t="s">
        <v>1246</v>
      </c>
      <c r="D2655" s="22"/>
      <c r="E2655" s="23"/>
      <c r="F2655" s="14"/>
      <c r="G2655" s="23"/>
      <c r="H2655" s="22"/>
      <c r="I2655" s="24"/>
      <c r="J2655" s="24"/>
      <c r="K2655" s="25"/>
      <c r="L2655" s="25"/>
      <c r="M2655" s="25"/>
      <c r="N2655" s="25"/>
      <c r="O2655" s="25"/>
      <c r="P2655" s="25"/>
      <c r="Q2655" s="26"/>
      <c r="R2655" s="25"/>
      <c r="S2655" s="25"/>
      <c r="T2655" s="27">
        <f t="shared" si="206"/>
        <v>0</v>
      </c>
      <c r="U2655" s="27">
        <f t="shared" si="207"/>
        <v>0</v>
      </c>
      <c r="V2655" s="25"/>
      <c r="W2655" s="27" t="str">
        <f t="shared" si="208"/>
        <v/>
      </c>
      <c r="X2655" s="43" t="str">
        <f t="shared" si="209"/>
        <v>OK</v>
      </c>
      <c r="Y2655" s="681" t="str">
        <f t="shared" si="210"/>
        <v/>
      </c>
    </row>
    <row r="2656" spans="1:25" x14ac:dyDescent="0.25">
      <c r="A2656" s="68" t="str">
        <f>'0'!$A$4</f>
        <v>………………..</v>
      </c>
      <c r="B2656" s="341">
        <f>'0'!$A$2</f>
        <v>46112</v>
      </c>
      <c r="C2656" s="341" t="s">
        <v>1246</v>
      </c>
      <c r="D2656" s="22"/>
      <c r="E2656" s="23"/>
      <c r="F2656" s="14"/>
      <c r="G2656" s="23"/>
      <c r="H2656" s="22"/>
      <c r="I2656" s="24"/>
      <c r="J2656" s="24"/>
      <c r="K2656" s="25"/>
      <c r="L2656" s="25"/>
      <c r="M2656" s="25"/>
      <c r="N2656" s="25"/>
      <c r="O2656" s="25"/>
      <c r="P2656" s="25"/>
      <c r="Q2656" s="26"/>
      <c r="R2656" s="25"/>
      <c r="S2656" s="25"/>
      <c r="T2656" s="27">
        <f t="shared" si="206"/>
        <v>0</v>
      </c>
      <c r="U2656" s="27">
        <f t="shared" si="207"/>
        <v>0</v>
      </c>
      <c r="V2656" s="25"/>
      <c r="W2656" s="27" t="str">
        <f t="shared" si="208"/>
        <v/>
      </c>
      <c r="X2656" s="43" t="str">
        <f t="shared" si="209"/>
        <v>OK</v>
      </c>
      <c r="Y2656" s="681" t="str">
        <f t="shared" si="210"/>
        <v/>
      </c>
    </row>
    <row r="2657" spans="1:25" x14ac:dyDescent="0.25">
      <c r="A2657" s="68" t="str">
        <f>'0'!$A$4</f>
        <v>………………..</v>
      </c>
      <c r="B2657" s="341">
        <f>'0'!$A$2</f>
        <v>46112</v>
      </c>
      <c r="C2657" s="341" t="s">
        <v>1246</v>
      </c>
      <c r="D2657" s="22"/>
      <c r="E2657" s="23"/>
      <c r="F2657" s="14"/>
      <c r="G2657" s="23"/>
      <c r="H2657" s="22"/>
      <c r="I2657" s="24"/>
      <c r="J2657" s="24"/>
      <c r="K2657" s="25"/>
      <c r="L2657" s="25"/>
      <c r="M2657" s="25"/>
      <c r="N2657" s="25"/>
      <c r="O2657" s="25"/>
      <c r="P2657" s="25"/>
      <c r="Q2657" s="26"/>
      <c r="R2657" s="25"/>
      <c r="S2657" s="25"/>
      <c r="T2657" s="27">
        <f t="shared" si="206"/>
        <v>0</v>
      </c>
      <c r="U2657" s="27">
        <f t="shared" si="207"/>
        <v>0</v>
      </c>
      <c r="V2657" s="25"/>
      <c r="W2657" s="27" t="str">
        <f t="shared" si="208"/>
        <v/>
      </c>
      <c r="X2657" s="43" t="str">
        <f t="shared" si="209"/>
        <v>OK</v>
      </c>
      <c r="Y2657" s="681" t="str">
        <f t="shared" si="210"/>
        <v/>
      </c>
    </row>
    <row r="2658" spans="1:25" x14ac:dyDescent="0.25">
      <c r="A2658" s="68" t="str">
        <f>'0'!$A$4</f>
        <v>………………..</v>
      </c>
      <c r="B2658" s="341">
        <f>'0'!$A$2</f>
        <v>46112</v>
      </c>
      <c r="C2658" s="341" t="s">
        <v>1246</v>
      </c>
      <c r="D2658" s="22"/>
      <c r="E2658" s="23"/>
      <c r="F2658" s="14"/>
      <c r="G2658" s="23"/>
      <c r="H2658" s="22"/>
      <c r="I2658" s="24"/>
      <c r="J2658" s="24"/>
      <c r="K2658" s="25"/>
      <c r="L2658" s="25"/>
      <c r="M2658" s="25"/>
      <c r="N2658" s="25"/>
      <c r="O2658" s="25"/>
      <c r="P2658" s="25"/>
      <c r="Q2658" s="26"/>
      <c r="R2658" s="25"/>
      <c r="S2658" s="25"/>
      <c r="T2658" s="27">
        <f t="shared" si="206"/>
        <v>0</v>
      </c>
      <c r="U2658" s="27">
        <f t="shared" si="207"/>
        <v>0</v>
      </c>
      <c r="V2658" s="25"/>
      <c r="W2658" s="27" t="str">
        <f t="shared" si="208"/>
        <v/>
      </c>
      <c r="X2658" s="43" t="str">
        <f t="shared" si="209"/>
        <v>OK</v>
      </c>
      <c r="Y2658" s="681" t="str">
        <f t="shared" si="210"/>
        <v/>
      </c>
    </row>
    <row r="2659" spans="1:25" x14ac:dyDescent="0.25">
      <c r="A2659" s="68" t="str">
        <f>'0'!$A$4</f>
        <v>………………..</v>
      </c>
      <c r="B2659" s="341">
        <f>'0'!$A$2</f>
        <v>46112</v>
      </c>
      <c r="C2659" s="341" t="s">
        <v>1246</v>
      </c>
      <c r="D2659" s="22"/>
      <c r="E2659" s="23"/>
      <c r="F2659" s="14"/>
      <c r="G2659" s="23"/>
      <c r="H2659" s="22"/>
      <c r="I2659" s="24"/>
      <c r="J2659" s="24"/>
      <c r="K2659" s="25"/>
      <c r="L2659" s="25"/>
      <c r="M2659" s="25"/>
      <c r="N2659" s="25"/>
      <c r="O2659" s="25"/>
      <c r="P2659" s="25"/>
      <c r="Q2659" s="26"/>
      <c r="R2659" s="25"/>
      <c r="S2659" s="25"/>
      <c r="T2659" s="27">
        <f t="shared" si="206"/>
        <v>0</v>
      </c>
      <c r="U2659" s="27">
        <f t="shared" si="207"/>
        <v>0</v>
      </c>
      <c r="V2659" s="25"/>
      <c r="W2659" s="27" t="str">
        <f t="shared" si="208"/>
        <v/>
      </c>
      <c r="X2659" s="43" t="str">
        <f t="shared" si="209"/>
        <v>OK</v>
      </c>
      <c r="Y2659" s="681" t="str">
        <f t="shared" si="210"/>
        <v/>
      </c>
    </row>
    <row r="2660" spans="1:25" x14ac:dyDescent="0.25">
      <c r="A2660" s="68" t="str">
        <f>'0'!$A$4</f>
        <v>………………..</v>
      </c>
      <c r="B2660" s="341">
        <f>'0'!$A$2</f>
        <v>46112</v>
      </c>
      <c r="C2660" s="341" t="s">
        <v>1246</v>
      </c>
      <c r="D2660" s="22"/>
      <c r="E2660" s="23"/>
      <c r="F2660" s="14"/>
      <c r="G2660" s="23"/>
      <c r="H2660" s="22"/>
      <c r="I2660" s="24"/>
      <c r="J2660" s="24"/>
      <c r="K2660" s="25"/>
      <c r="L2660" s="25"/>
      <c r="M2660" s="25"/>
      <c r="N2660" s="25"/>
      <c r="O2660" s="25"/>
      <c r="P2660" s="25"/>
      <c r="Q2660" s="26"/>
      <c r="R2660" s="25"/>
      <c r="S2660" s="25"/>
      <c r="T2660" s="27">
        <f t="shared" si="206"/>
        <v>0</v>
      </c>
      <c r="U2660" s="27">
        <f t="shared" si="207"/>
        <v>0</v>
      </c>
      <c r="V2660" s="25"/>
      <c r="W2660" s="27" t="str">
        <f t="shared" si="208"/>
        <v/>
      </c>
      <c r="X2660" s="43" t="str">
        <f t="shared" si="209"/>
        <v>OK</v>
      </c>
      <c r="Y2660" s="681" t="str">
        <f t="shared" si="210"/>
        <v/>
      </c>
    </row>
    <row r="2661" spans="1:25" x14ac:dyDescent="0.25">
      <c r="A2661" s="68" t="str">
        <f>'0'!$A$4</f>
        <v>………………..</v>
      </c>
      <c r="B2661" s="341">
        <f>'0'!$A$2</f>
        <v>46112</v>
      </c>
      <c r="C2661" s="341" t="s">
        <v>1246</v>
      </c>
      <c r="D2661" s="22"/>
      <c r="E2661" s="23"/>
      <c r="F2661" s="14"/>
      <c r="G2661" s="23"/>
      <c r="H2661" s="22"/>
      <c r="I2661" s="24"/>
      <c r="J2661" s="24"/>
      <c r="K2661" s="25"/>
      <c r="L2661" s="25"/>
      <c r="M2661" s="25"/>
      <c r="N2661" s="25"/>
      <c r="O2661" s="25"/>
      <c r="P2661" s="25"/>
      <c r="Q2661" s="26"/>
      <c r="R2661" s="25"/>
      <c r="S2661" s="25"/>
      <c r="T2661" s="27">
        <f t="shared" si="206"/>
        <v>0</v>
      </c>
      <c r="U2661" s="27">
        <f t="shared" si="207"/>
        <v>0</v>
      </c>
      <c r="V2661" s="25"/>
      <c r="W2661" s="27" t="str">
        <f t="shared" si="208"/>
        <v/>
      </c>
      <c r="X2661" s="43" t="str">
        <f t="shared" si="209"/>
        <v>OK</v>
      </c>
      <c r="Y2661" s="681" t="str">
        <f t="shared" si="210"/>
        <v/>
      </c>
    </row>
    <row r="2662" spans="1:25" x14ac:dyDescent="0.25">
      <c r="A2662" s="68" t="str">
        <f>'0'!$A$4</f>
        <v>………………..</v>
      </c>
      <c r="B2662" s="341">
        <f>'0'!$A$2</f>
        <v>46112</v>
      </c>
      <c r="C2662" s="341" t="s">
        <v>1246</v>
      </c>
      <c r="D2662" s="22"/>
      <c r="E2662" s="23"/>
      <c r="F2662" s="14"/>
      <c r="G2662" s="23"/>
      <c r="H2662" s="22"/>
      <c r="I2662" s="24"/>
      <c r="J2662" s="24"/>
      <c r="K2662" s="25"/>
      <c r="L2662" s="25"/>
      <c r="M2662" s="25"/>
      <c r="N2662" s="25"/>
      <c r="O2662" s="25"/>
      <c r="P2662" s="25"/>
      <c r="Q2662" s="26"/>
      <c r="R2662" s="25"/>
      <c r="S2662" s="25"/>
      <c r="T2662" s="27">
        <f t="shared" si="206"/>
        <v>0</v>
      </c>
      <c r="U2662" s="27">
        <f t="shared" si="207"/>
        <v>0</v>
      </c>
      <c r="V2662" s="25"/>
      <c r="W2662" s="27" t="str">
        <f t="shared" si="208"/>
        <v/>
      </c>
      <c r="X2662" s="43" t="str">
        <f t="shared" si="209"/>
        <v>OK</v>
      </c>
      <c r="Y2662" s="681" t="str">
        <f t="shared" si="210"/>
        <v/>
      </c>
    </row>
    <row r="2663" spans="1:25" x14ac:dyDescent="0.25">
      <c r="A2663" s="68" t="str">
        <f>'0'!$A$4</f>
        <v>………………..</v>
      </c>
      <c r="B2663" s="341">
        <f>'0'!$A$2</f>
        <v>46112</v>
      </c>
      <c r="C2663" s="341" t="s">
        <v>1246</v>
      </c>
      <c r="D2663" s="22"/>
      <c r="E2663" s="23"/>
      <c r="F2663" s="14"/>
      <c r="G2663" s="23"/>
      <c r="H2663" s="22"/>
      <c r="I2663" s="24"/>
      <c r="J2663" s="24"/>
      <c r="K2663" s="25"/>
      <c r="L2663" s="25"/>
      <c r="M2663" s="25"/>
      <c r="N2663" s="25"/>
      <c r="O2663" s="25"/>
      <c r="P2663" s="25"/>
      <c r="Q2663" s="26"/>
      <c r="R2663" s="25"/>
      <c r="S2663" s="25"/>
      <c r="T2663" s="27">
        <f t="shared" si="206"/>
        <v>0</v>
      </c>
      <c r="U2663" s="27">
        <f t="shared" si="207"/>
        <v>0</v>
      </c>
      <c r="V2663" s="25"/>
      <c r="W2663" s="27" t="str">
        <f t="shared" si="208"/>
        <v/>
      </c>
      <c r="X2663" s="43" t="str">
        <f t="shared" si="209"/>
        <v>OK</v>
      </c>
      <c r="Y2663" s="681" t="str">
        <f t="shared" si="210"/>
        <v/>
      </c>
    </row>
    <row r="2664" spans="1:25" x14ac:dyDescent="0.25">
      <c r="A2664" s="68" t="str">
        <f>'0'!$A$4</f>
        <v>………………..</v>
      </c>
      <c r="B2664" s="341">
        <f>'0'!$A$2</f>
        <v>46112</v>
      </c>
      <c r="C2664" s="341" t="s">
        <v>1246</v>
      </c>
      <c r="D2664" s="22"/>
      <c r="E2664" s="23"/>
      <c r="F2664" s="14"/>
      <c r="G2664" s="23"/>
      <c r="H2664" s="22"/>
      <c r="I2664" s="24"/>
      <c r="J2664" s="24"/>
      <c r="K2664" s="25"/>
      <c r="L2664" s="25"/>
      <c r="M2664" s="25"/>
      <c r="N2664" s="25"/>
      <c r="O2664" s="25"/>
      <c r="P2664" s="25"/>
      <c r="Q2664" s="26"/>
      <c r="R2664" s="25"/>
      <c r="S2664" s="25"/>
      <c r="T2664" s="27">
        <f t="shared" si="206"/>
        <v>0</v>
      </c>
      <c r="U2664" s="27">
        <f t="shared" si="207"/>
        <v>0</v>
      </c>
      <c r="V2664" s="25"/>
      <c r="W2664" s="27" t="str">
        <f t="shared" si="208"/>
        <v/>
      </c>
      <c r="X2664" s="43" t="str">
        <f t="shared" si="209"/>
        <v>OK</v>
      </c>
      <c r="Y2664" s="681" t="str">
        <f t="shared" si="210"/>
        <v/>
      </c>
    </row>
    <row r="2665" spans="1:25" x14ac:dyDescent="0.25">
      <c r="A2665" s="68" t="str">
        <f>'0'!$A$4</f>
        <v>………………..</v>
      </c>
      <c r="B2665" s="341">
        <f>'0'!$A$2</f>
        <v>46112</v>
      </c>
      <c r="C2665" s="341" t="s">
        <v>1246</v>
      </c>
      <c r="D2665" s="22"/>
      <c r="E2665" s="23"/>
      <c r="F2665" s="14"/>
      <c r="G2665" s="23"/>
      <c r="H2665" s="22"/>
      <c r="I2665" s="24"/>
      <c r="J2665" s="24"/>
      <c r="K2665" s="25"/>
      <c r="L2665" s="25"/>
      <c r="M2665" s="25"/>
      <c r="N2665" s="25"/>
      <c r="O2665" s="25"/>
      <c r="P2665" s="25"/>
      <c r="Q2665" s="26"/>
      <c r="R2665" s="25"/>
      <c r="S2665" s="25"/>
      <c r="T2665" s="27">
        <f t="shared" si="206"/>
        <v>0</v>
      </c>
      <c r="U2665" s="27">
        <f t="shared" si="207"/>
        <v>0</v>
      </c>
      <c r="V2665" s="25"/>
      <c r="W2665" s="27" t="str">
        <f t="shared" si="208"/>
        <v/>
      </c>
      <c r="X2665" s="43" t="str">
        <f t="shared" si="209"/>
        <v>OK</v>
      </c>
      <c r="Y2665" s="681" t="str">
        <f t="shared" si="210"/>
        <v/>
      </c>
    </row>
    <row r="2666" spans="1:25" x14ac:dyDescent="0.25">
      <c r="A2666" s="68" t="str">
        <f>'0'!$A$4</f>
        <v>………………..</v>
      </c>
      <c r="B2666" s="341">
        <f>'0'!$A$2</f>
        <v>46112</v>
      </c>
      <c r="C2666" s="341" t="s">
        <v>1246</v>
      </c>
      <c r="D2666" s="22"/>
      <c r="E2666" s="23"/>
      <c r="F2666" s="14"/>
      <c r="G2666" s="23"/>
      <c r="H2666" s="22"/>
      <c r="I2666" s="24"/>
      <c r="J2666" s="24"/>
      <c r="K2666" s="25"/>
      <c r="L2666" s="25"/>
      <c r="M2666" s="25"/>
      <c r="N2666" s="25"/>
      <c r="O2666" s="25"/>
      <c r="P2666" s="25"/>
      <c r="Q2666" s="26"/>
      <c r="R2666" s="25"/>
      <c r="S2666" s="25"/>
      <c r="T2666" s="27">
        <f t="shared" si="206"/>
        <v>0</v>
      </c>
      <c r="U2666" s="27">
        <f t="shared" si="207"/>
        <v>0</v>
      </c>
      <c r="V2666" s="25"/>
      <c r="W2666" s="27" t="str">
        <f t="shared" si="208"/>
        <v/>
      </c>
      <c r="X2666" s="43" t="str">
        <f t="shared" si="209"/>
        <v>OK</v>
      </c>
      <c r="Y2666" s="681" t="str">
        <f t="shared" si="210"/>
        <v/>
      </c>
    </row>
    <row r="2667" spans="1:25" x14ac:dyDescent="0.25">
      <c r="A2667" s="68" t="str">
        <f>'0'!$A$4</f>
        <v>………………..</v>
      </c>
      <c r="B2667" s="341">
        <f>'0'!$A$2</f>
        <v>46112</v>
      </c>
      <c r="C2667" s="341" t="s">
        <v>1246</v>
      </c>
      <c r="D2667" s="22"/>
      <c r="E2667" s="23"/>
      <c r="F2667" s="14"/>
      <c r="G2667" s="23"/>
      <c r="H2667" s="22"/>
      <c r="I2667" s="24"/>
      <c r="J2667" s="24"/>
      <c r="K2667" s="25"/>
      <c r="L2667" s="25"/>
      <c r="M2667" s="25"/>
      <c r="N2667" s="25"/>
      <c r="O2667" s="25"/>
      <c r="P2667" s="25"/>
      <c r="Q2667" s="26"/>
      <c r="R2667" s="25"/>
      <c r="S2667" s="25"/>
      <c r="T2667" s="27">
        <f t="shared" si="206"/>
        <v>0</v>
      </c>
      <c r="U2667" s="27">
        <f t="shared" si="207"/>
        <v>0</v>
      </c>
      <c r="V2667" s="25"/>
      <c r="W2667" s="27" t="str">
        <f t="shared" si="208"/>
        <v/>
      </c>
      <c r="X2667" s="43" t="str">
        <f t="shared" si="209"/>
        <v>OK</v>
      </c>
      <c r="Y2667" s="681" t="str">
        <f t="shared" si="210"/>
        <v/>
      </c>
    </row>
    <row r="2668" spans="1:25" x14ac:dyDescent="0.25">
      <c r="A2668" s="68" t="str">
        <f>'0'!$A$4</f>
        <v>………………..</v>
      </c>
      <c r="B2668" s="341">
        <f>'0'!$A$2</f>
        <v>46112</v>
      </c>
      <c r="C2668" s="341" t="s">
        <v>1246</v>
      </c>
      <c r="D2668" s="22"/>
      <c r="E2668" s="23"/>
      <c r="F2668" s="14"/>
      <c r="G2668" s="23"/>
      <c r="H2668" s="22"/>
      <c r="I2668" s="24"/>
      <c r="J2668" s="24"/>
      <c r="K2668" s="25"/>
      <c r="L2668" s="25"/>
      <c r="M2668" s="25"/>
      <c r="N2668" s="25"/>
      <c r="O2668" s="25"/>
      <c r="P2668" s="25"/>
      <c r="Q2668" s="26"/>
      <c r="R2668" s="25"/>
      <c r="S2668" s="25"/>
      <c r="T2668" s="27">
        <f t="shared" si="206"/>
        <v>0</v>
      </c>
      <c r="U2668" s="27">
        <f t="shared" si="207"/>
        <v>0</v>
      </c>
      <c r="V2668" s="25"/>
      <c r="W2668" s="27" t="str">
        <f t="shared" si="208"/>
        <v/>
      </c>
      <c r="X2668" s="43" t="str">
        <f t="shared" si="209"/>
        <v>OK</v>
      </c>
      <c r="Y2668" s="681" t="str">
        <f t="shared" si="210"/>
        <v/>
      </c>
    </row>
    <row r="2669" spans="1:25" x14ac:dyDescent="0.25">
      <c r="A2669" s="68" t="str">
        <f>'0'!$A$4</f>
        <v>………………..</v>
      </c>
      <c r="B2669" s="341">
        <f>'0'!$A$2</f>
        <v>46112</v>
      </c>
      <c r="C2669" s="341" t="s">
        <v>1246</v>
      </c>
      <c r="D2669" s="22"/>
      <c r="E2669" s="23"/>
      <c r="F2669" s="14"/>
      <c r="G2669" s="23"/>
      <c r="H2669" s="22"/>
      <c r="I2669" s="24"/>
      <c r="J2669" s="24"/>
      <c r="K2669" s="25"/>
      <c r="L2669" s="25"/>
      <c r="M2669" s="25"/>
      <c r="N2669" s="25"/>
      <c r="O2669" s="25"/>
      <c r="P2669" s="25"/>
      <c r="Q2669" s="26"/>
      <c r="R2669" s="25"/>
      <c r="S2669" s="25"/>
      <c r="T2669" s="27">
        <f t="shared" si="206"/>
        <v>0</v>
      </c>
      <c r="U2669" s="27">
        <f t="shared" si="207"/>
        <v>0</v>
      </c>
      <c r="V2669" s="25"/>
      <c r="W2669" s="27" t="str">
        <f t="shared" si="208"/>
        <v/>
      </c>
      <c r="X2669" s="43" t="str">
        <f t="shared" si="209"/>
        <v>OK</v>
      </c>
      <c r="Y2669" s="681" t="str">
        <f t="shared" si="210"/>
        <v/>
      </c>
    </row>
    <row r="2670" spans="1:25" x14ac:dyDescent="0.25">
      <c r="A2670" s="68" t="str">
        <f>'0'!$A$4</f>
        <v>………………..</v>
      </c>
      <c r="B2670" s="341">
        <f>'0'!$A$2</f>
        <v>46112</v>
      </c>
      <c r="C2670" s="341" t="s">
        <v>1246</v>
      </c>
      <c r="D2670" s="22"/>
      <c r="E2670" s="23"/>
      <c r="F2670" s="14"/>
      <c r="G2670" s="23"/>
      <c r="H2670" s="22"/>
      <c r="I2670" s="24"/>
      <c r="J2670" s="24"/>
      <c r="K2670" s="25"/>
      <c r="L2670" s="25"/>
      <c r="M2670" s="25"/>
      <c r="N2670" s="25"/>
      <c r="O2670" s="25"/>
      <c r="P2670" s="25"/>
      <c r="Q2670" s="26"/>
      <c r="R2670" s="25"/>
      <c r="S2670" s="25"/>
      <c r="T2670" s="27">
        <f t="shared" si="206"/>
        <v>0</v>
      </c>
      <c r="U2670" s="27">
        <f t="shared" si="207"/>
        <v>0</v>
      </c>
      <c r="V2670" s="25"/>
      <c r="W2670" s="27" t="str">
        <f t="shared" si="208"/>
        <v/>
      </c>
      <c r="X2670" s="43" t="str">
        <f t="shared" si="209"/>
        <v>OK</v>
      </c>
      <c r="Y2670" s="681" t="str">
        <f t="shared" si="210"/>
        <v/>
      </c>
    </row>
    <row r="2671" spans="1:25" x14ac:dyDescent="0.25">
      <c r="A2671" s="68" t="str">
        <f>'0'!$A$4</f>
        <v>………………..</v>
      </c>
      <c r="B2671" s="341">
        <f>'0'!$A$2</f>
        <v>46112</v>
      </c>
      <c r="C2671" s="341" t="s">
        <v>1246</v>
      </c>
      <c r="D2671" s="22"/>
      <c r="E2671" s="23"/>
      <c r="F2671" s="14"/>
      <c r="G2671" s="23"/>
      <c r="H2671" s="22"/>
      <c r="I2671" s="24"/>
      <c r="J2671" s="24"/>
      <c r="K2671" s="25"/>
      <c r="L2671" s="25"/>
      <c r="M2671" s="25"/>
      <c r="N2671" s="25"/>
      <c r="O2671" s="25"/>
      <c r="P2671" s="25"/>
      <c r="Q2671" s="26"/>
      <c r="R2671" s="25"/>
      <c r="S2671" s="25"/>
      <c r="T2671" s="27">
        <f t="shared" si="206"/>
        <v>0</v>
      </c>
      <c r="U2671" s="27">
        <f t="shared" si="207"/>
        <v>0</v>
      </c>
      <c r="V2671" s="25"/>
      <c r="W2671" s="27" t="str">
        <f t="shared" si="208"/>
        <v/>
      </c>
      <c r="X2671" s="43" t="str">
        <f t="shared" si="209"/>
        <v>OK</v>
      </c>
      <c r="Y2671" s="681" t="str">
        <f t="shared" si="210"/>
        <v/>
      </c>
    </row>
    <row r="2672" spans="1:25" x14ac:dyDescent="0.25">
      <c r="A2672" s="68" t="str">
        <f>'0'!$A$4</f>
        <v>………………..</v>
      </c>
      <c r="B2672" s="341">
        <f>'0'!$A$2</f>
        <v>46112</v>
      </c>
      <c r="C2672" s="341" t="s">
        <v>1246</v>
      </c>
      <c r="D2672" s="22"/>
      <c r="E2672" s="23"/>
      <c r="F2672" s="14"/>
      <c r="G2672" s="23"/>
      <c r="H2672" s="22"/>
      <c r="I2672" s="24"/>
      <c r="J2672" s="24"/>
      <c r="K2672" s="25"/>
      <c r="L2672" s="25"/>
      <c r="M2672" s="25"/>
      <c r="N2672" s="25"/>
      <c r="O2672" s="25"/>
      <c r="P2672" s="25"/>
      <c r="Q2672" s="26"/>
      <c r="R2672" s="25"/>
      <c r="S2672" s="25"/>
      <c r="T2672" s="27">
        <f t="shared" si="206"/>
        <v>0</v>
      </c>
      <c r="U2672" s="27">
        <f t="shared" si="207"/>
        <v>0</v>
      </c>
      <c r="V2672" s="25"/>
      <c r="W2672" s="27" t="str">
        <f t="shared" si="208"/>
        <v/>
      </c>
      <c r="X2672" s="43" t="str">
        <f t="shared" si="209"/>
        <v>OK</v>
      </c>
      <c r="Y2672" s="681" t="str">
        <f t="shared" si="210"/>
        <v/>
      </c>
    </row>
    <row r="2673" spans="1:25" x14ac:dyDescent="0.25">
      <c r="A2673" s="68" t="str">
        <f>'0'!$A$4</f>
        <v>………………..</v>
      </c>
      <c r="B2673" s="341">
        <f>'0'!$A$2</f>
        <v>46112</v>
      </c>
      <c r="C2673" s="341" t="s">
        <v>1246</v>
      </c>
      <c r="D2673" s="22"/>
      <c r="E2673" s="23"/>
      <c r="F2673" s="14"/>
      <c r="G2673" s="23"/>
      <c r="H2673" s="22"/>
      <c r="I2673" s="24"/>
      <c r="J2673" s="24"/>
      <c r="K2673" s="25"/>
      <c r="L2673" s="25"/>
      <c r="M2673" s="25"/>
      <c r="N2673" s="25"/>
      <c r="O2673" s="25"/>
      <c r="P2673" s="25"/>
      <c r="Q2673" s="26"/>
      <c r="R2673" s="25"/>
      <c r="S2673" s="25"/>
      <c r="T2673" s="27">
        <f t="shared" si="206"/>
        <v>0</v>
      </c>
      <c r="U2673" s="27">
        <f t="shared" si="207"/>
        <v>0</v>
      </c>
      <c r="V2673" s="25"/>
      <c r="W2673" s="27" t="str">
        <f t="shared" si="208"/>
        <v/>
      </c>
      <c r="X2673" s="43" t="str">
        <f t="shared" si="209"/>
        <v>OK</v>
      </c>
      <c r="Y2673" s="681" t="str">
        <f t="shared" si="210"/>
        <v/>
      </c>
    </row>
    <row r="2674" spans="1:25" x14ac:dyDescent="0.25">
      <c r="A2674" s="68" t="str">
        <f>'0'!$A$4</f>
        <v>………………..</v>
      </c>
      <c r="B2674" s="341">
        <f>'0'!$A$2</f>
        <v>46112</v>
      </c>
      <c r="C2674" s="341" t="s">
        <v>1246</v>
      </c>
      <c r="D2674" s="22"/>
      <c r="E2674" s="23"/>
      <c r="F2674" s="14"/>
      <c r="G2674" s="23"/>
      <c r="H2674" s="22"/>
      <c r="I2674" s="24"/>
      <c r="J2674" s="24"/>
      <c r="K2674" s="25"/>
      <c r="L2674" s="25"/>
      <c r="M2674" s="25"/>
      <c r="N2674" s="25"/>
      <c r="O2674" s="25"/>
      <c r="P2674" s="25"/>
      <c r="Q2674" s="26"/>
      <c r="R2674" s="25"/>
      <c r="S2674" s="25"/>
      <c r="T2674" s="27">
        <f t="shared" si="206"/>
        <v>0</v>
      </c>
      <c r="U2674" s="27">
        <f t="shared" si="207"/>
        <v>0</v>
      </c>
      <c r="V2674" s="25"/>
      <c r="W2674" s="27" t="str">
        <f t="shared" si="208"/>
        <v/>
      </c>
      <c r="X2674" s="43" t="str">
        <f t="shared" si="209"/>
        <v>OK</v>
      </c>
      <c r="Y2674" s="681" t="str">
        <f t="shared" si="210"/>
        <v/>
      </c>
    </row>
    <row r="2675" spans="1:25" x14ac:dyDescent="0.25">
      <c r="A2675" s="68" t="str">
        <f>'0'!$A$4</f>
        <v>………………..</v>
      </c>
      <c r="B2675" s="341">
        <f>'0'!$A$2</f>
        <v>46112</v>
      </c>
      <c r="C2675" s="341" t="s">
        <v>1246</v>
      </c>
      <c r="D2675" s="22"/>
      <c r="E2675" s="23"/>
      <c r="F2675" s="14"/>
      <c r="G2675" s="23"/>
      <c r="H2675" s="22"/>
      <c r="I2675" s="24"/>
      <c r="J2675" s="24"/>
      <c r="K2675" s="25"/>
      <c r="L2675" s="25"/>
      <c r="M2675" s="25"/>
      <c r="N2675" s="25"/>
      <c r="O2675" s="25"/>
      <c r="P2675" s="25"/>
      <c r="Q2675" s="26"/>
      <c r="R2675" s="25"/>
      <c r="S2675" s="25"/>
      <c r="T2675" s="27">
        <f t="shared" si="206"/>
        <v>0</v>
      </c>
      <c r="U2675" s="27">
        <f t="shared" si="207"/>
        <v>0</v>
      </c>
      <c r="V2675" s="25"/>
      <c r="W2675" s="27" t="str">
        <f t="shared" si="208"/>
        <v/>
      </c>
      <c r="X2675" s="43" t="str">
        <f t="shared" si="209"/>
        <v>OK</v>
      </c>
      <c r="Y2675" s="681" t="str">
        <f t="shared" si="210"/>
        <v/>
      </c>
    </row>
    <row r="2676" spans="1:25" x14ac:dyDescent="0.25">
      <c r="A2676" s="68" t="str">
        <f>'0'!$A$4</f>
        <v>………………..</v>
      </c>
      <c r="B2676" s="341">
        <f>'0'!$A$2</f>
        <v>46112</v>
      </c>
      <c r="C2676" s="341" t="s">
        <v>1246</v>
      </c>
      <c r="D2676" s="22"/>
      <c r="E2676" s="23"/>
      <c r="F2676" s="14"/>
      <c r="G2676" s="23"/>
      <c r="H2676" s="22"/>
      <c r="I2676" s="24"/>
      <c r="J2676" s="24"/>
      <c r="K2676" s="25"/>
      <c r="L2676" s="25"/>
      <c r="M2676" s="25"/>
      <c r="N2676" s="25"/>
      <c r="O2676" s="25"/>
      <c r="P2676" s="25"/>
      <c r="Q2676" s="26"/>
      <c r="R2676" s="25"/>
      <c r="S2676" s="25"/>
      <c r="T2676" s="27">
        <f t="shared" si="206"/>
        <v>0</v>
      </c>
      <c r="U2676" s="27">
        <f t="shared" si="207"/>
        <v>0</v>
      </c>
      <c r="V2676" s="25"/>
      <c r="W2676" s="27" t="str">
        <f t="shared" si="208"/>
        <v/>
      </c>
      <c r="X2676" s="43" t="str">
        <f t="shared" si="209"/>
        <v>OK</v>
      </c>
      <c r="Y2676" s="681" t="str">
        <f t="shared" si="210"/>
        <v/>
      </c>
    </row>
    <row r="2677" spans="1:25" x14ac:dyDescent="0.25">
      <c r="A2677" s="68" t="str">
        <f>'0'!$A$4</f>
        <v>………………..</v>
      </c>
      <c r="B2677" s="341">
        <f>'0'!$A$2</f>
        <v>46112</v>
      </c>
      <c r="C2677" s="341" t="s">
        <v>1246</v>
      </c>
      <c r="D2677" s="22"/>
      <c r="E2677" s="23"/>
      <c r="F2677" s="14"/>
      <c r="G2677" s="23"/>
      <c r="H2677" s="22"/>
      <c r="I2677" s="24"/>
      <c r="J2677" s="24"/>
      <c r="K2677" s="25"/>
      <c r="L2677" s="25"/>
      <c r="M2677" s="25"/>
      <c r="N2677" s="25"/>
      <c r="O2677" s="25"/>
      <c r="P2677" s="25"/>
      <c r="Q2677" s="26"/>
      <c r="R2677" s="25"/>
      <c r="S2677" s="25"/>
      <c r="T2677" s="27">
        <f t="shared" si="206"/>
        <v>0</v>
      </c>
      <c r="U2677" s="27">
        <f t="shared" si="207"/>
        <v>0</v>
      </c>
      <c r="V2677" s="25"/>
      <c r="W2677" s="27" t="str">
        <f t="shared" si="208"/>
        <v/>
      </c>
      <c r="X2677" s="43" t="str">
        <f t="shared" si="209"/>
        <v>OK</v>
      </c>
      <c r="Y2677" s="681" t="str">
        <f t="shared" si="210"/>
        <v/>
      </c>
    </row>
    <row r="2678" spans="1:25" x14ac:dyDescent="0.25">
      <c r="A2678" s="68" t="str">
        <f>'0'!$A$4</f>
        <v>………………..</v>
      </c>
      <c r="B2678" s="341">
        <f>'0'!$A$2</f>
        <v>46112</v>
      </c>
      <c r="C2678" s="341" t="s">
        <v>1246</v>
      </c>
      <c r="D2678" s="22"/>
      <c r="E2678" s="23"/>
      <c r="F2678" s="14"/>
      <c r="G2678" s="23"/>
      <c r="H2678" s="22"/>
      <c r="I2678" s="24"/>
      <c r="J2678" s="24"/>
      <c r="K2678" s="25"/>
      <c r="L2678" s="25"/>
      <c r="M2678" s="25"/>
      <c r="N2678" s="25"/>
      <c r="O2678" s="25"/>
      <c r="P2678" s="25"/>
      <c r="Q2678" s="26"/>
      <c r="R2678" s="25"/>
      <c r="S2678" s="25"/>
      <c r="T2678" s="27">
        <f t="shared" si="206"/>
        <v>0</v>
      </c>
      <c r="U2678" s="27">
        <f t="shared" si="207"/>
        <v>0</v>
      </c>
      <c r="V2678" s="25"/>
      <c r="W2678" s="27" t="str">
        <f t="shared" si="208"/>
        <v/>
      </c>
      <c r="X2678" s="43" t="str">
        <f t="shared" si="209"/>
        <v>OK</v>
      </c>
      <c r="Y2678" s="681" t="str">
        <f t="shared" si="210"/>
        <v/>
      </c>
    </row>
    <row r="2679" spans="1:25" x14ac:dyDescent="0.25">
      <c r="A2679" s="68" t="str">
        <f>'0'!$A$4</f>
        <v>………………..</v>
      </c>
      <c r="B2679" s="341">
        <f>'0'!$A$2</f>
        <v>46112</v>
      </c>
      <c r="C2679" s="341" t="s">
        <v>1246</v>
      </c>
      <c r="D2679" s="22"/>
      <c r="E2679" s="23"/>
      <c r="F2679" s="14"/>
      <c r="G2679" s="23"/>
      <c r="H2679" s="22"/>
      <c r="I2679" s="24"/>
      <c r="J2679" s="24"/>
      <c r="K2679" s="25"/>
      <c r="L2679" s="25"/>
      <c r="M2679" s="25"/>
      <c r="N2679" s="25"/>
      <c r="O2679" s="25"/>
      <c r="P2679" s="25"/>
      <c r="Q2679" s="26"/>
      <c r="R2679" s="25"/>
      <c r="S2679" s="25"/>
      <c r="T2679" s="27">
        <f t="shared" si="206"/>
        <v>0</v>
      </c>
      <c r="U2679" s="27">
        <f t="shared" si="207"/>
        <v>0</v>
      </c>
      <c r="V2679" s="25"/>
      <c r="W2679" s="27" t="str">
        <f t="shared" si="208"/>
        <v/>
      </c>
      <c r="X2679" s="43" t="str">
        <f t="shared" si="209"/>
        <v>OK</v>
      </c>
      <c r="Y2679" s="681" t="str">
        <f t="shared" si="210"/>
        <v/>
      </c>
    </row>
    <row r="2680" spans="1:25" x14ac:dyDescent="0.25">
      <c r="A2680" s="68" t="str">
        <f>'0'!$A$4</f>
        <v>………………..</v>
      </c>
      <c r="B2680" s="341">
        <f>'0'!$A$2</f>
        <v>46112</v>
      </c>
      <c r="C2680" s="341" t="s">
        <v>1246</v>
      </c>
      <c r="D2680" s="22"/>
      <c r="E2680" s="23"/>
      <c r="F2680" s="14"/>
      <c r="G2680" s="23"/>
      <c r="H2680" s="22"/>
      <c r="I2680" s="24"/>
      <c r="J2680" s="24"/>
      <c r="K2680" s="25"/>
      <c r="L2680" s="25"/>
      <c r="M2680" s="25"/>
      <c r="N2680" s="25"/>
      <c r="O2680" s="25"/>
      <c r="P2680" s="25"/>
      <c r="Q2680" s="26"/>
      <c r="R2680" s="25"/>
      <c r="S2680" s="25"/>
      <c r="T2680" s="27">
        <f t="shared" si="206"/>
        <v>0</v>
      </c>
      <c r="U2680" s="27">
        <f t="shared" si="207"/>
        <v>0</v>
      </c>
      <c r="V2680" s="25"/>
      <c r="W2680" s="27" t="str">
        <f t="shared" si="208"/>
        <v/>
      </c>
      <c r="X2680" s="43" t="str">
        <f t="shared" si="209"/>
        <v>OK</v>
      </c>
      <c r="Y2680" s="681" t="str">
        <f t="shared" si="210"/>
        <v/>
      </c>
    </row>
    <row r="2681" spans="1:25" x14ac:dyDescent="0.25">
      <c r="A2681" s="68" t="str">
        <f>'0'!$A$4</f>
        <v>………………..</v>
      </c>
      <c r="B2681" s="341">
        <f>'0'!$A$2</f>
        <v>46112</v>
      </c>
      <c r="C2681" s="341" t="s">
        <v>1246</v>
      </c>
      <c r="D2681" s="22"/>
      <c r="E2681" s="23"/>
      <c r="F2681" s="14"/>
      <c r="G2681" s="23"/>
      <c r="H2681" s="22"/>
      <c r="I2681" s="24"/>
      <c r="J2681" s="24"/>
      <c r="K2681" s="25"/>
      <c r="L2681" s="25"/>
      <c r="M2681" s="25"/>
      <c r="N2681" s="25"/>
      <c r="O2681" s="25"/>
      <c r="P2681" s="25"/>
      <c r="Q2681" s="26"/>
      <c r="R2681" s="25"/>
      <c r="S2681" s="25"/>
      <c r="T2681" s="27">
        <f t="shared" si="206"/>
        <v>0</v>
      </c>
      <c r="U2681" s="27">
        <f t="shared" si="207"/>
        <v>0</v>
      </c>
      <c r="V2681" s="25"/>
      <c r="W2681" s="27" t="str">
        <f t="shared" si="208"/>
        <v/>
      </c>
      <c r="X2681" s="43" t="str">
        <f t="shared" si="209"/>
        <v>OK</v>
      </c>
      <c r="Y2681" s="681" t="str">
        <f t="shared" si="210"/>
        <v/>
      </c>
    </row>
    <row r="2682" spans="1:25" x14ac:dyDescent="0.25">
      <c r="A2682" s="68" t="str">
        <f>'0'!$A$4</f>
        <v>………………..</v>
      </c>
      <c r="B2682" s="341">
        <f>'0'!$A$2</f>
        <v>46112</v>
      </c>
      <c r="C2682" s="341" t="s">
        <v>1246</v>
      </c>
      <c r="D2682" s="22"/>
      <c r="E2682" s="23"/>
      <c r="F2682" s="14"/>
      <c r="G2682" s="23"/>
      <c r="H2682" s="22"/>
      <c r="I2682" s="24"/>
      <c r="J2682" s="24"/>
      <c r="K2682" s="25"/>
      <c r="L2682" s="25"/>
      <c r="M2682" s="25"/>
      <c r="N2682" s="25"/>
      <c r="O2682" s="25"/>
      <c r="P2682" s="25"/>
      <c r="Q2682" s="26"/>
      <c r="R2682" s="25"/>
      <c r="S2682" s="25"/>
      <c r="T2682" s="27">
        <f t="shared" si="206"/>
        <v>0</v>
      </c>
      <c r="U2682" s="27">
        <f t="shared" si="207"/>
        <v>0</v>
      </c>
      <c r="V2682" s="25"/>
      <c r="W2682" s="27" t="str">
        <f t="shared" si="208"/>
        <v/>
      </c>
      <c r="X2682" s="43" t="str">
        <f t="shared" si="209"/>
        <v>OK</v>
      </c>
      <c r="Y2682" s="681" t="str">
        <f t="shared" si="210"/>
        <v/>
      </c>
    </row>
    <row r="2683" spans="1:25" x14ac:dyDescent="0.25">
      <c r="A2683" s="68" t="str">
        <f>'0'!$A$4</f>
        <v>………………..</v>
      </c>
      <c r="B2683" s="341">
        <f>'0'!$A$2</f>
        <v>46112</v>
      </c>
      <c r="C2683" s="341" t="s">
        <v>1246</v>
      </c>
      <c r="D2683" s="22"/>
      <c r="E2683" s="23"/>
      <c r="F2683" s="14"/>
      <c r="G2683" s="23"/>
      <c r="H2683" s="22"/>
      <c r="I2683" s="24"/>
      <c r="J2683" s="24"/>
      <c r="K2683" s="25"/>
      <c r="L2683" s="25"/>
      <c r="M2683" s="25"/>
      <c r="N2683" s="25"/>
      <c r="O2683" s="25"/>
      <c r="P2683" s="25"/>
      <c r="Q2683" s="26"/>
      <c r="R2683" s="25"/>
      <c r="S2683" s="25"/>
      <c r="T2683" s="27">
        <f t="shared" si="206"/>
        <v>0</v>
      </c>
      <c r="U2683" s="27">
        <f t="shared" si="207"/>
        <v>0</v>
      </c>
      <c r="V2683" s="25"/>
      <c r="W2683" s="27" t="str">
        <f t="shared" si="208"/>
        <v/>
      </c>
      <c r="X2683" s="43" t="str">
        <f t="shared" si="209"/>
        <v>OK</v>
      </c>
      <c r="Y2683" s="681" t="str">
        <f t="shared" si="210"/>
        <v/>
      </c>
    </row>
    <row r="2684" spans="1:25" x14ac:dyDescent="0.25">
      <c r="A2684" s="68" t="str">
        <f>'0'!$A$4</f>
        <v>………………..</v>
      </c>
      <c r="B2684" s="341">
        <f>'0'!$A$2</f>
        <v>46112</v>
      </c>
      <c r="C2684" s="341" t="s">
        <v>1246</v>
      </c>
      <c r="D2684" s="22"/>
      <c r="E2684" s="23"/>
      <c r="F2684" s="14"/>
      <c r="G2684" s="23"/>
      <c r="H2684" s="22"/>
      <c r="I2684" s="24"/>
      <c r="J2684" s="24"/>
      <c r="K2684" s="25"/>
      <c r="L2684" s="25"/>
      <c r="M2684" s="25"/>
      <c r="N2684" s="25"/>
      <c r="O2684" s="25"/>
      <c r="P2684" s="25"/>
      <c r="Q2684" s="26"/>
      <c r="R2684" s="25"/>
      <c r="S2684" s="25"/>
      <c r="T2684" s="27">
        <f t="shared" si="206"/>
        <v>0</v>
      </c>
      <c r="U2684" s="27">
        <f t="shared" si="207"/>
        <v>0</v>
      </c>
      <c r="V2684" s="25"/>
      <c r="W2684" s="27" t="str">
        <f t="shared" si="208"/>
        <v/>
      </c>
      <c r="X2684" s="43" t="str">
        <f t="shared" si="209"/>
        <v>OK</v>
      </c>
      <c r="Y2684" s="681" t="str">
        <f t="shared" si="210"/>
        <v/>
      </c>
    </row>
    <row r="2685" spans="1:25" x14ac:dyDescent="0.25">
      <c r="A2685" s="68" t="str">
        <f>'0'!$A$4</f>
        <v>………………..</v>
      </c>
      <c r="B2685" s="341">
        <f>'0'!$A$2</f>
        <v>46112</v>
      </c>
      <c r="C2685" s="341" t="s">
        <v>1246</v>
      </c>
      <c r="D2685" s="22"/>
      <c r="E2685" s="23"/>
      <c r="F2685" s="14"/>
      <c r="G2685" s="23"/>
      <c r="H2685" s="22"/>
      <c r="I2685" s="24"/>
      <c r="J2685" s="24"/>
      <c r="K2685" s="25"/>
      <c r="L2685" s="25"/>
      <c r="M2685" s="25"/>
      <c r="N2685" s="25"/>
      <c r="O2685" s="25"/>
      <c r="P2685" s="25"/>
      <c r="Q2685" s="26"/>
      <c r="R2685" s="25"/>
      <c r="S2685" s="25"/>
      <c r="T2685" s="27">
        <f t="shared" si="206"/>
        <v>0</v>
      </c>
      <c r="U2685" s="27">
        <f t="shared" si="207"/>
        <v>0</v>
      </c>
      <c r="V2685" s="25"/>
      <c r="W2685" s="27" t="str">
        <f t="shared" si="208"/>
        <v/>
      </c>
      <c r="X2685" s="43" t="str">
        <f t="shared" si="209"/>
        <v>OK</v>
      </c>
      <c r="Y2685" s="681" t="str">
        <f t="shared" si="210"/>
        <v/>
      </c>
    </row>
    <row r="2686" spans="1:25" x14ac:dyDescent="0.25">
      <c r="A2686" s="68" t="str">
        <f>'0'!$A$4</f>
        <v>………………..</v>
      </c>
      <c r="B2686" s="341">
        <f>'0'!$A$2</f>
        <v>46112</v>
      </c>
      <c r="C2686" s="341" t="s">
        <v>1246</v>
      </c>
      <c r="D2686" s="22"/>
      <c r="E2686" s="23"/>
      <c r="F2686" s="14"/>
      <c r="G2686" s="23"/>
      <c r="H2686" s="22"/>
      <c r="I2686" s="24"/>
      <c r="J2686" s="24"/>
      <c r="K2686" s="25"/>
      <c r="L2686" s="25"/>
      <c r="M2686" s="25"/>
      <c r="N2686" s="25"/>
      <c r="O2686" s="25"/>
      <c r="P2686" s="25"/>
      <c r="Q2686" s="26"/>
      <c r="R2686" s="25"/>
      <c r="S2686" s="25"/>
      <c r="T2686" s="27">
        <f t="shared" si="206"/>
        <v>0</v>
      </c>
      <c r="U2686" s="27">
        <f t="shared" si="207"/>
        <v>0</v>
      </c>
      <c r="V2686" s="25"/>
      <c r="W2686" s="27" t="str">
        <f t="shared" si="208"/>
        <v/>
      </c>
      <c r="X2686" s="43" t="str">
        <f t="shared" si="209"/>
        <v>OK</v>
      </c>
      <c r="Y2686" s="681" t="str">
        <f t="shared" si="210"/>
        <v/>
      </c>
    </row>
    <row r="2687" spans="1:25" x14ac:dyDescent="0.25">
      <c r="A2687" s="68" t="str">
        <f>'0'!$A$4</f>
        <v>………………..</v>
      </c>
      <c r="B2687" s="341">
        <f>'0'!$A$2</f>
        <v>46112</v>
      </c>
      <c r="C2687" s="341" t="s">
        <v>1246</v>
      </c>
      <c r="D2687" s="22"/>
      <c r="E2687" s="23"/>
      <c r="F2687" s="14"/>
      <c r="G2687" s="23"/>
      <c r="H2687" s="22"/>
      <c r="I2687" s="24"/>
      <c r="J2687" s="24"/>
      <c r="K2687" s="25"/>
      <c r="L2687" s="25"/>
      <c r="M2687" s="25"/>
      <c r="N2687" s="25"/>
      <c r="O2687" s="25"/>
      <c r="P2687" s="25"/>
      <c r="Q2687" s="26"/>
      <c r="R2687" s="25"/>
      <c r="S2687" s="25"/>
      <c r="T2687" s="27">
        <f t="shared" si="206"/>
        <v>0</v>
      </c>
      <c r="U2687" s="27">
        <f t="shared" si="207"/>
        <v>0</v>
      </c>
      <c r="V2687" s="25"/>
      <c r="W2687" s="27" t="str">
        <f t="shared" si="208"/>
        <v/>
      </c>
      <c r="X2687" s="43" t="str">
        <f t="shared" si="209"/>
        <v>OK</v>
      </c>
      <c r="Y2687" s="681" t="str">
        <f t="shared" si="210"/>
        <v/>
      </c>
    </row>
    <row r="2688" spans="1:25" x14ac:dyDescent="0.25">
      <c r="A2688" s="68" t="str">
        <f>'0'!$A$4</f>
        <v>………………..</v>
      </c>
      <c r="B2688" s="341">
        <f>'0'!$A$2</f>
        <v>46112</v>
      </c>
      <c r="C2688" s="341" t="s">
        <v>1246</v>
      </c>
      <c r="D2688" s="22"/>
      <c r="E2688" s="23"/>
      <c r="F2688" s="14"/>
      <c r="G2688" s="23"/>
      <c r="H2688" s="22"/>
      <c r="I2688" s="24"/>
      <c r="J2688" s="24"/>
      <c r="K2688" s="25"/>
      <c r="L2688" s="25"/>
      <c r="M2688" s="25"/>
      <c r="N2688" s="25"/>
      <c r="O2688" s="25"/>
      <c r="P2688" s="25"/>
      <c r="Q2688" s="26"/>
      <c r="R2688" s="25"/>
      <c r="S2688" s="25"/>
      <c r="T2688" s="27">
        <f t="shared" si="206"/>
        <v>0</v>
      </c>
      <c r="U2688" s="27">
        <f t="shared" si="207"/>
        <v>0</v>
      </c>
      <c r="V2688" s="25"/>
      <c r="W2688" s="27" t="str">
        <f t="shared" si="208"/>
        <v/>
      </c>
      <c r="X2688" s="43" t="str">
        <f t="shared" si="209"/>
        <v>OK</v>
      </c>
      <c r="Y2688" s="681" t="str">
        <f t="shared" si="210"/>
        <v/>
      </c>
    </row>
    <row r="2689" spans="1:25" x14ac:dyDescent="0.25">
      <c r="A2689" s="68" t="str">
        <f>'0'!$A$4</f>
        <v>………………..</v>
      </c>
      <c r="B2689" s="341">
        <f>'0'!$A$2</f>
        <v>46112</v>
      </c>
      <c r="C2689" s="341" t="s">
        <v>1246</v>
      </c>
      <c r="D2689" s="22"/>
      <c r="E2689" s="23"/>
      <c r="F2689" s="14"/>
      <c r="G2689" s="23"/>
      <c r="H2689" s="22"/>
      <c r="I2689" s="24"/>
      <c r="J2689" s="24"/>
      <c r="K2689" s="25"/>
      <c r="L2689" s="25"/>
      <c r="M2689" s="25"/>
      <c r="N2689" s="25"/>
      <c r="O2689" s="25"/>
      <c r="P2689" s="25"/>
      <c r="Q2689" s="26"/>
      <c r="R2689" s="25"/>
      <c r="S2689" s="25"/>
      <c r="T2689" s="27">
        <f t="shared" si="206"/>
        <v>0</v>
      </c>
      <c r="U2689" s="27">
        <f t="shared" si="207"/>
        <v>0</v>
      </c>
      <c r="V2689" s="25"/>
      <c r="W2689" s="27" t="str">
        <f t="shared" si="208"/>
        <v/>
      </c>
      <c r="X2689" s="43" t="str">
        <f t="shared" si="209"/>
        <v>OK</v>
      </c>
      <c r="Y2689" s="681" t="str">
        <f t="shared" si="210"/>
        <v/>
      </c>
    </row>
    <row r="2690" spans="1:25" x14ac:dyDescent="0.25">
      <c r="A2690" s="68" t="str">
        <f>'0'!$A$4</f>
        <v>………………..</v>
      </c>
      <c r="B2690" s="341">
        <f>'0'!$A$2</f>
        <v>46112</v>
      </c>
      <c r="C2690" s="341" t="s">
        <v>1246</v>
      </c>
      <c r="D2690" s="22"/>
      <c r="E2690" s="23"/>
      <c r="F2690" s="14"/>
      <c r="G2690" s="23"/>
      <c r="H2690" s="22"/>
      <c r="I2690" s="24"/>
      <c r="J2690" s="24"/>
      <c r="K2690" s="25"/>
      <c r="L2690" s="25"/>
      <c r="M2690" s="25"/>
      <c r="N2690" s="25"/>
      <c r="O2690" s="25"/>
      <c r="P2690" s="25"/>
      <c r="Q2690" s="26"/>
      <c r="R2690" s="25"/>
      <c r="S2690" s="25"/>
      <c r="T2690" s="27">
        <f t="shared" si="206"/>
        <v>0</v>
      </c>
      <c r="U2690" s="27">
        <f t="shared" si="207"/>
        <v>0</v>
      </c>
      <c r="V2690" s="25"/>
      <c r="W2690" s="27" t="str">
        <f t="shared" si="208"/>
        <v/>
      </c>
      <c r="X2690" s="43" t="str">
        <f t="shared" si="209"/>
        <v>OK</v>
      </c>
      <c r="Y2690" s="681" t="str">
        <f t="shared" si="210"/>
        <v/>
      </c>
    </row>
    <row r="2691" spans="1:25" x14ac:dyDescent="0.25">
      <c r="A2691" s="68" t="str">
        <f>'0'!$A$4</f>
        <v>………………..</v>
      </c>
      <c r="B2691" s="341">
        <f>'0'!$A$2</f>
        <v>46112</v>
      </c>
      <c r="C2691" s="341" t="s">
        <v>1246</v>
      </c>
      <c r="D2691" s="22"/>
      <c r="E2691" s="23"/>
      <c r="F2691" s="14"/>
      <c r="G2691" s="23"/>
      <c r="H2691" s="22"/>
      <c r="I2691" s="24"/>
      <c r="J2691" s="24"/>
      <c r="K2691" s="25"/>
      <c r="L2691" s="25"/>
      <c r="M2691" s="25"/>
      <c r="N2691" s="25"/>
      <c r="O2691" s="25"/>
      <c r="P2691" s="25"/>
      <c r="Q2691" s="26"/>
      <c r="R2691" s="25"/>
      <c r="S2691" s="25"/>
      <c r="T2691" s="27">
        <f t="shared" si="206"/>
        <v>0</v>
      </c>
      <c r="U2691" s="27">
        <f t="shared" si="207"/>
        <v>0</v>
      </c>
      <c r="V2691" s="25"/>
      <c r="W2691" s="27" t="str">
        <f t="shared" si="208"/>
        <v/>
      </c>
      <c r="X2691" s="43" t="str">
        <f t="shared" si="209"/>
        <v>OK</v>
      </c>
      <c r="Y2691" s="681" t="str">
        <f t="shared" si="210"/>
        <v/>
      </c>
    </row>
    <row r="2692" spans="1:25" x14ac:dyDescent="0.25">
      <c r="A2692" s="68" t="str">
        <f>'0'!$A$4</f>
        <v>………………..</v>
      </c>
      <c r="B2692" s="341">
        <f>'0'!$A$2</f>
        <v>46112</v>
      </c>
      <c r="C2692" s="341" t="s">
        <v>1246</v>
      </c>
      <c r="D2692" s="22"/>
      <c r="E2692" s="23"/>
      <c r="F2692" s="14"/>
      <c r="G2692" s="23"/>
      <c r="H2692" s="22"/>
      <c r="I2692" s="24"/>
      <c r="J2692" s="24"/>
      <c r="K2692" s="25"/>
      <c r="L2692" s="25"/>
      <c r="M2692" s="25"/>
      <c r="N2692" s="25"/>
      <c r="O2692" s="25"/>
      <c r="P2692" s="25"/>
      <c r="Q2692" s="26"/>
      <c r="R2692" s="25"/>
      <c r="S2692" s="25"/>
      <c r="T2692" s="27">
        <f t="shared" si="206"/>
        <v>0</v>
      </c>
      <c r="U2692" s="27">
        <f t="shared" si="207"/>
        <v>0</v>
      </c>
      <c r="V2692" s="25"/>
      <c r="W2692" s="27" t="str">
        <f t="shared" si="208"/>
        <v/>
      </c>
      <c r="X2692" s="43" t="str">
        <f t="shared" si="209"/>
        <v>OK</v>
      </c>
      <c r="Y2692" s="681" t="str">
        <f t="shared" si="210"/>
        <v/>
      </c>
    </row>
    <row r="2693" spans="1:25" x14ac:dyDescent="0.25">
      <c r="A2693" s="68" t="str">
        <f>'0'!$A$4</f>
        <v>………………..</v>
      </c>
      <c r="B2693" s="341">
        <f>'0'!$A$2</f>
        <v>46112</v>
      </c>
      <c r="C2693" s="341" t="s">
        <v>1246</v>
      </c>
      <c r="D2693" s="22"/>
      <c r="E2693" s="23"/>
      <c r="F2693" s="14"/>
      <c r="G2693" s="23"/>
      <c r="H2693" s="22"/>
      <c r="I2693" s="24"/>
      <c r="J2693" s="24"/>
      <c r="K2693" s="25"/>
      <c r="L2693" s="25"/>
      <c r="M2693" s="25"/>
      <c r="N2693" s="25"/>
      <c r="O2693" s="25"/>
      <c r="P2693" s="25"/>
      <c r="Q2693" s="26"/>
      <c r="R2693" s="25"/>
      <c r="S2693" s="25"/>
      <c r="T2693" s="27">
        <f t="shared" si="206"/>
        <v>0</v>
      </c>
      <c r="U2693" s="27">
        <f t="shared" si="207"/>
        <v>0</v>
      </c>
      <c r="V2693" s="25"/>
      <c r="W2693" s="27" t="str">
        <f t="shared" si="208"/>
        <v/>
      </c>
      <c r="X2693" s="43" t="str">
        <f t="shared" si="209"/>
        <v>OK</v>
      </c>
      <c r="Y2693" s="681" t="str">
        <f t="shared" si="210"/>
        <v/>
      </c>
    </row>
    <row r="2694" spans="1:25" x14ac:dyDescent="0.25">
      <c r="A2694" s="68" t="str">
        <f>'0'!$A$4</f>
        <v>………………..</v>
      </c>
      <c r="B2694" s="341">
        <f>'0'!$A$2</f>
        <v>46112</v>
      </c>
      <c r="C2694" s="341" t="s">
        <v>1246</v>
      </c>
      <c r="D2694" s="22"/>
      <c r="E2694" s="23"/>
      <c r="F2694" s="14"/>
      <c r="G2694" s="23"/>
      <c r="H2694" s="22"/>
      <c r="I2694" s="24"/>
      <c r="J2694" s="24"/>
      <c r="K2694" s="25"/>
      <c r="L2694" s="25"/>
      <c r="M2694" s="25"/>
      <c r="N2694" s="25"/>
      <c r="O2694" s="25"/>
      <c r="P2694" s="25"/>
      <c r="Q2694" s="26"/>
      <c r="R2694" s="25"/>
      <c r="S2694" s="25"/>
      <c r="T2694" s="27">
        <f t="shared" si="206"/>
        <v>0</v>
      </c>
      <c r="U2694" s="27">
        <f t="shared" si="207"/>
        <v>0</v>
      </c>
      <c r="V2694" s="25"/>
      <c r="W2694" s="27" t="str">
        <f t="shared" si="208"/>
        <v/>
      </c>
      <c r="X2694" s="43" t="str">
        <f t="shared" si="209"/>
        <v>OK</v>
      </c>
      <c r="Y2694" s="681" t="str">
        <f t="shared" si="210"/>
        <v/>
      </c>
    </row>
    <row r="2695" spans="1:25" x14ac:dyDescent="0.25">
      <c r="A2695" s="68" t="str">
        <f>'0'!$A$4</f>
        <v>………………..</v>
      </c>
      <c r="B2695" s="341">
        <f>'0'!$A$2</f>
        <v>46112</v>
      </c>
      <c r="C2695" s="341" t="s">
        <v>1246</v>
      </c>
      <c r="D2695" s="22"/>
      <c r="E2695" s="23"/>
      <c r="F2695" s="14"/>
      <c r="G2695" s="23"/>
      <c r="H2695" s="22"/>
      <c r="I2695" s="24"/>
      <c r="J2695" s="24"/>
      <c r="K2695" s="25"/>
      <c r="L2695" s="25"/>
      <c r="M2695" s="25"/>
      <c r="N2695" s="25"/>
      <c r="O2695" s="25"/>
      <c r="P2695" s="25"/>
      <c r="Q2695" s="26"/>
      <c r="R2695" s="25"/>
      <c r="S2695" s="25"/>
      <c r="T2695" s="27">
        <f t="shared" si="206"/>
        <v>0</v>
      </c>
      <c r="U2695" s="27">
        <f t="shared" si="207"/>
        <v>0</v>
      </c>
      <c r="V2695" s="25"/>
      <c r="W2695" s="27" t="str">
        <f t="shared" si="208"/>
        <v/>
      </c>
      <c r="X2695" s="43" t="str">
        <f t="shared" si="209"/>
        <v>OK</v>
      </c>
      <c r="Y2695" s="681" t="str">
        <f t="shared" si="210"/>
        <v/>
      </c>
    </row>
    <row r="2696" spans="1:25" x14ac:dyDescent="0.25">
      <c r="A2696" s="68" t="str">
        <f>'0'!$A$4</f>
        <v>………………..</v>
      </c>
      <c r="B2696" s="341">
        <f>'0'!$A$2</f>
        <v>46112</v>
      </c>
      <c r="C2696" s="341" t="s">
        <v>1246</v>
      </c>
      <c r="D2696" s="22"/>
      <c r="E2696" s="23"/>
      <c r="F2696" s="14"/>
      <c r="G2696" s="23"/>
      <c r="H2696" s="22"/>
      <c r="I2696" s="24"/>
      <c r="J2696" s="24"/>
      <c r="K2696" s="25"/>
      <c r="L2696" s="25"/>
      <c r="M2696" s="25"/>
      <c r="N2696" s="25"/>
      <c r="O2696" s="25"/>
      <c r="P2696" s="25"/>
      <c r="Q2696" s="26"/>
      <c r="R2696" s="25"/>
      <c r="S2696" s="25"/>
      <c r="T2696" s="27">
        <f t="shared" si="206"/>
        <v>0</v>
      </c>
      <c r="U2696" s="27">
        <f t="shared" si="207"/>
        <v>0</v>
      </c>
      <c r="V2696" s="25"/>
      <c r="W2696" s="27" t="str">
        <f t="shared" si="208"/>
        <v/>
      </c>
      <c r="X2696" s="43" t="str">
        <f t="shared" si="209"/>
        <v>OK</v>
      </c>
      <c r="Y2696" s="681" t="str">
        <f t="shared" si="210"/>
        <v/>
      </c>
    </row>
    <row r="2697" spans="1:25" x14ac:dyDescent="0.25">
      <c r="A2697" s="68" t="str">
        <f>'0'!$A$4</f>
        <v>………………..</v>
      </c>
      <c r="B2697" s="341">
        <f>'0'!$A$2</f>
        <v>46112</v>
      </c>
      <c r="C2697" s="341" t="s">
        <v>1246</v>
      </c>
      <c r="D2697" s="22"/>
      <c r="E2697" s="23"/>
      <c r="F2697" s="14"/>
      <c r="G2697" s="23"/>
      <c r="H2697" s="22"/>
      <c r="I2697" s="24"/>
      <c r="J2697" s="24"/>
      <c r="K2697" s="25"/>
      <c r="L2697" s="25"/>
      <c r="M2697" s="25"/>
      <c r="N2697" s="25"/>
      <c r="O2697" s="25"/>
      <c r="P2697" s="25"/>
      <c r="Q2697" s="26"/>
      <c r="R2697" s="25"/>
      <c r="S2697" s="25"/>
      <c r="T2697" s="27">
        <f t="shared" ref="T2697:T2760" si="211">N2697+P2697-R2697</f>
        <v>0</v>
      </c>
      <c r="U2697" s="27">
        <f t="shared" ref="U2697:U2760" si="212">O2697+Q2697-S2697</f>
        <v>0</v>
      </c>
      <c r="V2697" s="25"/>
      <c r="W2697" s="27" t="str">
        <f t="shared" ref="W2697:W2760" si="213">IF(K2697="","",K2697-M2697-(P2697-Q2697))</f>
        <v/>
      </c>
      <c r="X2697" s="43" t="str">
        <f t="shared" ref="X2697:X2760" si="214">IF(ROUND(T2697-V2697,2)&gt;=0,"OK","Просрочието не може да надхвърля задължението")</f>
        <v>OK</v>
      </c>
      <c r="Y2697" s="681" t="str">
        <f t="shared" ref="Y2697:Y2760" si="215">IF(COUNTBLANK(D2697:W2697)=18,"",IF(D2697="999999999","",IF(ISNUMBER(VALUE(D2697)),IF(LEN(D2697)&lt;&gt;9,"Въведеното ЕИК е твърде късо или твърде дълго",IF(OR(MOD(MID(D2697,1,1)*1+MID(D2697,2,1)*2+MID(D2697,3,1)*3+MID(D2697,4,1)*4+MID(D2697,5,1)*5+MID(D2697,6,1)*6+MID(D2697,7,1)*7+MID(D2697,8,1)*8,11)-MID(D2697,9,1)=0,AND(MOD(MID(D2697,1,1)*3+MID(D2697,2,1)*4+MID(D2697,3,1)*5+MID(D2697,4,1)*6+MID(D2697,5,1)*7+MID(D2697,6,1)*8+MID(D2697,7,1)*9+MID(D2697,8,1)*10,11)=10,MID(D2697,9,1)*1=0),MOD(MID(D2697,1,1)*3+MID(D2697,2,1)*4+MID(D2697,3,1)*5+MID(D2697,4,1)*6+MID(D2697,5,1)*7+MID(D2697,6,1)*8+MID(D2697,7,1)*9+MID(D2697,8,1)*10,11)-MID(D2697,9,1)=0),"","Въведеното ЕИК е невалидно")),"Въведеното ЕИК съдържа непозволени символи")))</f>
        <v/>
      </c>
    </row>
    <row r="2698" spans="1:25" x14ac:dyDescent="0.25">
      <c r="A2698" s="68" t="str">
        <f>'0'!$A$4</f>
        <v>………………..</v>
      </c>
      <c r="B2698" s="341">
        <f>'0'!$A$2</f>
        <v>46112</v>
      </c>
      <c r="C2698" s="341" t="s">
        <v>1246</v>
      </c>
      <c r="D2698" s="22"/>
      <c r="E2698" s="23"/>
      <c r="F2698" s="14"/>
      <c r="G2698" s="23"/>
      <c r="H2698" s="22"/>
      <c r="I2698" s="24"/>
      <c r="J2698" s="24"/>
      <c r="K2698" s="25"/>
      <c r="L2698" s="25"/>
      <c r="M2698" s="25"/>
      <c r="N2698" s="25"/>
      <c r="O2698" s="25"/>
      <c r="P2698" s="25"/>
      <c r="Q2698" s="26"/>
      <c r="R2698" s="25"/>
      <c r="S2698" s="25"/>
      <c r="T2698" s="27">
        <f t="shared" si="211"/>
        <v>0</v>
      </c>
      <c r="U2698" s="27">
        <f t="shared" si="212"/>
        <v>0</v>
      </c>
      <c r="V2698" s="25"/>
      <c r="W2698" s="27" t="str">
        <f t="shared" si="213"/>
        <v/>
      </c>
      <c r="X2698" s="43" t="str">
        <f t="shared" si="214"/>
        <v>OK</v>
      </c>
      <c r="Y2698" s="681" t="str">
        <f t="shared" si="215"/>
        <v/>
      </c>
    </row>
    <row r="2699" spans="1:25" x14ac:dyDescent="0.25">
      <c r="A2699" s="68" t="str">
        <f>'0'!$A$4</f>
        <v>………………..</v>
      </c>
      <c r="B2699" s="341">
        <f>'0'!$A$2</f>
        <v>46112</v>
      </c>
      <c r="C2699" s="341" t="s">
        <v>1246</v>
      </c>
      <c r="D2699" s="22"/>
      <c r="E2699" s="23"/>
      <c r="F2699" s="14"/>
      <c r="G2699" s="23"/>
      <c r="H2699" s="22"/>
      <c r="I2699" s="24"/>
      <c r="J2699" s="24"/>
      <c r="K2699" s="25"/>
      <c r="L2699" s="25"/>
      <c r="M2699" s="25"/>
      <c r="N2699" s="25"/>
      <c r="O2699" s="25"/>
      <c r="P2699" s="25"/>
      <c r="Q2699" s="26"/>
      <c r="R2699" s="25"/>
      <c r="S2699" s="25"/>
      <c r="T2699" s="27">
        <f t="shared" si="211"/>
        <v>0</v>
      </c>
      <c r="U2699" s="27">
        <f t="shared" si="212"/>
        <v>0</v>
      </c>
      <c r="V2699" s="25"/>
      <c r="W2699" s="27" t="str">
        <f t="shared" si="213"/>
        <v/>
      </c>
      <c r="X2699" s="43" t="str">
        <f t="shared" si="214"/>
        <v>OK</v>
      </c>
      <c r="Y2699" s="681" t="str">
        <f t="shared" si="215"/>
        <v/>
      </c>
    </row>
    <row r="2700" spans="1:25" x14ac:dyDescent="0.25">
      <c r="A2700" s="68" t="str">
        <f>'0'!$A$4</f>
        <v>………………..</v>
      </c>
      <c r="B2700" s="341">
        <f>'0'!$A$2</f>
        <v>46112</v>
      </c>
      <c r="C2700" s="341" t="s">
        <v>1246</v>
      </c>
      <c r="D2700" s="22"/>
      <c r="E2700" s="23"/>
      <c r="F2700" s="14"/>
      <c r="G2700" s="23"/>
      <c r="H2700" s="22"/>
      <c r="I2700" s="24"/>
      <c r="J2700" s="24"/>
      <c r="K2700" s="25"/>
      <c r="L2700" s="25"/>
      <c r="M2700" s="25"/>
      <c r="N2700" s="25"/>
      <c r="O2700" s="25"/>
      <c r="P2700" s="25"/>
      <c r="Q2700" s="26"/>
      <c r="R2700" s="25"/>
      <c r="S2700" s="25"/>
      <c r="T2700" s="27">
        <f t="shared" si="211"/>
        <v>0</v>
      </c>
      <c r="U2700" s="27">
        <f t="shared" si="212"/>
        <v>0</v>
      </c>
      <c r="V2700" s="25"/>
      <c r="W2700" s="27" t="str">
        <f t="shared" si="213"/>
        <v/>
      </c>
      <c r="X2700" s="43" t="str">
        <f t="shared" si="214"/>
        <v>OK</v>
      </c>
      <c r="Y2700" s="681" t="str">
        <f t="shared" si="215"/>
        <v/>
      </c>
    </row>
    <row r="2701" spans="1:25" x14ac:dyDescent="0.25">
      <c r="A2701" s="68" t="str">
        <f>'0'!$A$4</f>
        <v>………………..</v>
      </c>
      <c r="B2701" s="341">
        <f>'0'!$A$2</f>
        <v>46112</v>
      </c>
      <c r="C2701" s="341" t="s">
        <v>1246</v>
      </c>
      <c r="D2701" s="22"/>
      <c r="E2701" s="23"/>
      <c r="F2701" s="14"/>
      <c r="G2701" s="23"/>
      <c r="H2701" s="22"/>
      <c r="I2701" s="24"/>
      <c r="J2701" s="24"/>
      <c r="K2701" s="25"/>
      <c r="L2701" s="25"/>
      <c r="M2701" s="25"/>
      <c r="N2701" s="25"/>
      <c r="O2701" s="25"/>
      <c r="P2701" s="25"/>
      <c r="Q2701" s="26"/>
      <c r="R2701" s="25"/>
      <c r="S2701" s="25"/>
      <c r="T2701" s="27">
        <f t="shared" si="211"/>
        <v>0</v>
      </c>
      <c r="U2701" s="27">
        <f t="shared" si="212"/>
        <v>0</v>
      </c>
      <c r="V2701" s="25"/>
      <c r="W2701" s="27" t="str">
        <f t="shared" si="213"/>
        <v/>
      </c>
      <c r="X2701" s="43" t="str">
        <f t="shared" si="214"/>
        <v>OK</v>
      </c>
      <c r="Y2701" s="681" t="str">
        <f t="shared" si="215"/>
        <v/>
      </c>
    </row>
    <row r="2702" spans="1:25" x14ac:dyDescent="0.25">
      <c r="A2702" s="68" t="str">
        <f>'0'!$A$4</f>
        <v>………………..</v>
      </c>
      <c r="B2702" s="341">
        <f>'0'!$A$2</f>
        <v>46112</v>
      </c>
      <c r="C2702" s="341" t="s">
        <v>1246</v>
      </c>
      <c r="D2702" s="22"/>
      <c r="E2702" s="23"/>
      <c r="F2702" s="14"/>
      <c r="G2702" s="23"/>
      <c r="H2702" s="22"/>
      <c r="I2702" s="24"/>
      <c r="J2702" s="24"/>
      <c r="K2702" s="25"/>
      <c r="L2702" s="25"/>
      <c r="M2702" s="25"/>
      <c r="N2702" s="25"/>
      <c r="O2702" s="25"/>
      <c r="P2702" s="25"/>
      <c r="Q2702" s="26"/>
      <c r="R2702" s="25"/>
      <c r="S2702" s="25"/>
      <c r="T2702" s="27">
        <f t="shared" si="211"/>
        <v>0</v>
      </c>
      <c r="U2702" s="27">
        <f t="shared" si="212"/>
        <v>0</v>
      </c>
      <c r="V2702" s="25"/>
      <c r="W2702" s="27" t="str">
        <f t="shared" si="213"/>
        <v/>
      </c>
      <c r="X2702" s="43" t="str">
        <f t="shared" si="214"/>
        <v>OK</v>
      </c>
      <c r="Y2702" s="681" t="str">
        <f t="shared" si="215"/>
        <v/>
      </c>
    </row>
    <row r="2703" spans="1:25" x14ac:dyDescent="0.25">
      <c r="A2703" s="68" t="str">
        <f>'0'!$A$4</f>
        <v>………………..</v>
      </c>
      <c r="B2703" s="341">
        <f>'0'!$A$2</f>
        <v>46112</v>
      </c>
      <c r="C2703" s="341" t="s">
        <v>1246</v>
      </c>
      <c r="D2703" s="22"/>
      <c r="E2703" s="23"/>
      <c r="F2703" s="14"/>
      <c r="G2703" s="23"/>
      <c r="H2703" s="22"/>
      <c r="I2703" s="24"/>
      <c r="J2703" s="24"/>
      <c r="K2703" s="25"/>
      <c r="L2703" s="25"/>
      <c r="M2703" s="25"/>
      <c r="N2703" s="25"/>
      <c r="O2703" s="25"/>
      <c r="P2703" s="25"/>
      <c r="Q2703" s="26"/>
      <c r="R2703" s="25"/>
      <c r="S2703" s="25"/>
      <c r="T2703" s="27">
        <f t="shared" si="211"/>
        <v>0</v>
      </c>
      <c r="U2703" s="27">
        <f t="shared" si="212"/>
        <v>0</v>
      </c>
      <c r="V2703" s="25"/>
      <c r="W2703" s="27" t="str">
        <f t="shared" si="213"/>
        <v/>
      </c>
      <c r="X2703" s="43" t="str">
        <f t="shared" si="214"/>
        <v>OK</v>
      </c>
      <c r="Y2703" s="681" t="str">
        <f t="shared" si="215"/>
        <v/>
      </c>
    </row>
    <row r="2704" spans="1:25" x14ac:dyDescent="0.25">
      <c r="A2704" s="68" t="str">
        <f>'0'!$A$4</f>
        <v>………………..</v>
      </c>
      <c r="B2704" s="341">
        <f>'0'!$A$2</f>
        <v>46112</v>
      </c>
      <c r="C2704" s="341" t="s">
        <v>1246</v>
      </c>
      <c r="D2704" s="22"/>
      <c r="E2704" s="23"/>
      <c r="F2704" s="14"/>
      <c r="G2704" s="23"/>
      <c r="H2704" s="22"/>
      <c r="I2704" s="24"/>
      <c r="J2704" s="24"/>
      <c r="K2704" s="25"/>
      <c r="L2704" s="25"/>
      <c r="M2704" s="25"/>
      <c r="N2704" s="25"/>
      <c r="O2704" s="25"/>
      <c r="P2704" s="25"/>
      <c r="Q2704" s="26"/>
      <c r="R2704" s="25"/>
      <c r="S2704" s="25"/>
      <c r="T2704" s="27">
        <f t="shared" si="211"/>
        <v>0</v>
      </c>
      <c r="U2704" s="27">
        <f t="shared" si="212"/>
        <v>0</v>
      </c>
      <c r="V2704" s="25"/>
      <c r="W2704" s="27" t="str">
        <f t="shared" si="213"/>
        <v/>
      </c>
      <c r="X2704" s="43" t="str">
        <f t="shared" si="214"/>
        <v>OK</v>
      </c>
      <c r="Y2704" s="681" t="str">
        <f t="shared" si="215"/>
        <v/>
      </c>
    </row>
    <row r="2705" spans="1:25" x14ac:dyDescent="0.25">
      <c r="A2705" s="68" t="str">
        <f>'0'!$A$4</f>
        <v>………………..</v>
      </c>
      <c r="B2705" s="341">
        <f>'0'!$A$2</f>
        <v>46112</v>
      </c>
      <c r="C2705" s="341" t="s">
        <v>1246</v>
      </c>
      <c r="D2705" s="22"/>
      <c r="E2705" s="23"/>
      <c r="F2705" s="14"/>
      <c r="G2705" s="23"/>
      <c r="H2705" s="22"/>
      <c r="I2705" s="24"/>
      <c r="J2705" s="24"/>
      <c r="K2705" s="25"/>
      <c r="L2705" s="25"/>
      <c r="M2705" s="25"/>
      <c r="N2705" s="25"/>
      <c r="O2705" s="25"/>
      <c r="P2705" s="25"/>
      <c r="Q2705" s="26"/>
      <c r="R2705" s="25"/>
      <c r="S2705" s="25"/>
      <c r="T2705" s="27">
        <f t="shared" si="211"/>
        <v>0</v>
      </c>
      <c r="U2705" s="27">
        <f t="shared" si="212"/>
        <v>0</v>
      </c>
      <c r="V2705" s="25"/>
      <c r="W2705" s="27" t="str">
        <f t="shared" si="213"/>
        <v/>
      </c>
      <c r="X2705" s="43" t="str">
        <f t="shared" si="214"/>
        <v>OK</v>
      </c>
      <c r="Y2705" s="681" t="str">
        <f t="shared" si="215"/>
        <v/>
      </c>
    </row>
    <row r="2706" spans="1:25" x14ac:dyDescent="0.25">
      <c r="A2706" s="68" t="str">
        <f>'0'!$A$4</f>
        <v>………………..</v>
      </c>
      <c r="B2706" s="341">
        <f>'0'!$A$2</f>
        <v>46112</v>
      </c>
      <c r="C2706" s="341" t="s">
        <v>1246</v>
      </c>
      <c r="D2706" s="22"/>
      <c r="E2706" s="23"/>
      <c r="F2706" s="14"/>
      <c r="G2706" s="23"/>
      <c r="H2706" s="22"/>
      <c r="I2706" s="24"/>
      <c r="J2706" s="24"/>
      <c r="K2706" s="25"/>
      <c r="L2706" s="25"/>
      <c r="M2706" s="25"/>
      <c r="N2706" s="25"/>
      <c r="O2706" s="25"/>
      <c r="P2706" s="25"/>
      <c r="Q2706" s="26"/>
      <c r="R2706" s="25"/>
      <c r="S2706" s="25"/>
      <c r="T2706" s="27">
        <f t="shared" si="211"/>
        <v>0</v>
      </c>
      <c r="U2706" s="27">
        <f t="shared" si="212"/>
        <v>0</v>
      </c>
      <c r="V2706" s="25"/>
      <c r="W2706" s="27" t="str">
        <f t="shared" si="213"/>
        <v/>
      </c>
      <c r="X2706" s="43" t="str">
        <f t="shared" si="214"/>
        <v>OK</v>
      </c>
      <c r="Y2706" s="681" t="str">
        <f t="shared" si="215"/>
        <v/>
      </c>
    </row>
    <row r="2707" spans="1:25" x14ac:dyDescent="0.25">
      <c r="A2707" s="68" t="str">
        <f>'0'!$A$4</f>
        <v>………………..</v>
      </c>
      <c r="B2707" s="341">
        <f>'0'!$A$2</f>
        <v>46112</v>
      </c>
      <c r="C2707" s="341" t="s">
        <v>1246</v>
      </c>
      <c r="D2707" s="22"/>
      <c r="E2707" s="23"/>
      <c r="F2707" s="14"/>
      <c r="G2707" s="23"/>
      <c r="H2707" s="22"/>
      <c r="I2707" s="24"/>
      <c r="J2707" s="24"/>
      <c r="K2707" s="25"/>
      <c r="L2707" s="25"/>
      <c r="M2707" s="25"/>
      <c r="N2707" s="25"/>
      <c r="O2707" s="25"/>
      <c r="P2707" s="25"/>
      <c r="Q2707" s="26"/>
      <c r="R2707" s="25"/>
      <c r="S2707" s="25"/>
      <c r="T2707" s="27">
        <f t="shared" si="211"/>
        <v>0</v>
      </c>
      <c r="U2707" s="27">
        <f t="shared" si="212"/>
        <v>0</v>
      </c>
      <c r="V2707" s="25"/>
      <c r="W2707" s="27" t="str">
        <f t="shared" si="213"/>
        <v/>
      </c>
      <c r="X2707" s="43" t="str">
        <f t="shared" si="214"/>
        <v>OK</v>
      </c>
      <c r="Y2707" s="681" t="str">
        <f t="shared" si="215"/>
        <v/>
      </c>
    </row>
    <row r="2708" spans="1:25" x14ac:dyDescent="0.25">
      <c r="A2708" s="68" t="str">
        <f>'0'!$A$4</f>
        <v>………………..</v>
      </c>
      <c r="B2708" s="341">
        <f>'0'!$A$2</f>
        <v>46112</v>
      </c>
      <c r="C2708" s="341" t="s">
        <v>1246</v>
      </c>
      <c r="D2708" s="22"/>
      <c r="E2708" s="23"/>
      <c r="F2708" s="14"/>
      <c r="G2708" s="23"/>
      <c r="H2708" s="22"/>
      <c r="I2708" s="24"/>
      <c r="J2708" s="24"/>
      <c r="K2708" s="25"/>
      <c r="L2708" s="25"/>
      <c r="M2708" s="25"/>
      <c r="N2708" s="25"/>
      <c r="O2708" s="25"/>
      <c r="P2708" s="25"/>
      <c r="Q2708" s="26"/>
      <c r="R2708" s="25"/>
      <c r="S2708" s="25"/>
      <c r="T2708" s="27">
        <f t="shared" si="211"/>
        <v>0</v>
      </c>
      <c r="U2708" s="27">
        <f t="shared" si="212"/>
        <v>0</v>
      </c>
      <c r="V2708" s="25"/>
      <c r="W2708" s="27" t="str">
        <f t="shared" si="213"/>
        <v/>
      </c>
      <c r="X2708" s="43" t="str">
        <f t="shared" si="214"/>
        <v>OK</v>
      </c>
      <c r="Y2708" s="681" t="str">
        <f t="shared" si="215"/>
        <v/>
      </c>
    </row>
    <row r="2709" spans="1:25" x14ac:dyDescent="0.25">
      <c r="A2709" s="68" t="str">
        <f>'0'!$A$4</f>
        <v>………………..</v>
      </c>
      <c r="B2709" s="341">
        <f>'0'!$A$2</f>
        <v>46112</v>
      </c>
      <c r="C2709" s="341" t="s">
        <v>1246</v>
      </c>
      <c r="D2709" s="22"/>
      <c r="E2709" s="23"/>
      <c r="F2709" s="14"/>
      <c r="G2709" s="23"/>
      <c r="H2709" s="22"/>
      <c r="I2709" s="24"/>
      <c r="J2709" s="24"/>
      <c r="K2709" s="25"/>
      <c r="L2709" s="25"/>
      <c r="M2709" s="25"/>
      <c r="N2709" s="25"/>
      <c r="O2709" s="25"/>
      <c r="P2709" s="25"/>
      <c r="Q2709" s="26"/>
      <c r="R2709" s="25"/>
      <c r="S2709" s="25"/>
      <c r="T2709" s="27">
        <f t="shared" si="211"/>
        <v>0</v>
      </c>
      <c r="U2709" s="27">
        <f t="shared" si="212"/>
        <v>0</v>
      </c>
      <c r="V2709" s="25"/>
      <c r="W2709" s="27" t="str">
        <f t="shared" si="213"/>
        <v/>
      </c>
      <c r="X2709" s="43" t="str">
        <f t="shared" si="214"/>
        <v>OK</v>
      </c>
      <c r="Y2709" s="681" t="str">
        <f t="shared" si="215"/>
        <v/>
      </c>
    </row>
    <row r="2710" spans="1:25" x14ac:dyDescent="0.25">
      <c r="A2710" s="68" t="str">
        <f>'0'!$A$4</f>
        <v>………………..</v>
      </c>
      <c r="B2710" s="341">
        <f>'0'!$A$2</f>
        <v>46112</v>
      </c>
      <c r="C2710" s="341" t="s">
        <v>1246</v>
      </c>
      <c r="D2710" s="22"/>
      <c r="E2710" s="23"/>
      <c r="F2710" s="14"/>
      <c r="G2710" s="23"/>
      <c r="H2710" s="22"/>
      <c r="I2710" s="24"/>
      <c r="J2710" s="24"/>
      <c r="K2710" s="25"/>
      <c r="L2710" s="25"/>
      <c r="M2710" s="25"/>
      <c r="N2710" s="25"/>
      <c r="O2710" s="25"/>
      <c r="P2710" s="25"/>
      <c r="Q2710" s="26"/>
      <c r="R2710" s="25"/>
      <c r="S2710" s="25"/>
      <c r="T2710" s="27">
        <f t="shared" si="211"/>
        <v>0</v>
      </c>
      <c r="U2710" s="27">
        <f t="shared" si="212"/>
        <v>0</v>
      </c>
      <c r="V2710" s="25"/>
      <c r="W2710" s="27" t="str">
        <f t="shared" si="213"/>
        <v/>
      </c>
      <c r="X2710" s="43" t="str">
        <f t="shared" si="214"/>
        <v>OK</v>
      </c>
      <c r="Y2710" s="681" t="str">
        <f t="shared" si="215"/>
        <v/>
      </c>
    </row>
    <row r="2711" spans="1:25" x14ac:dyDescent="0.25">
      <c r="A2711" s="68" t="str">
        <f>'0'!$A$4</f>
        <v>………………..</v>
      </c>
      <c r="B2711" s="341">
        <f>'0'!$A$2</f>
        <v>46112</v>
      </c>
      <c r="C2711" s="341" t="s">
        <v>1246</v>
      </c>
      <c r="D2711" s="22"/>
      <c r="E2711" s="23"/>
      <c r="F2711" s="14"/>
      <c r="G2711" s="23"/>
      <c r="H2711" s="22"/>
      <c r="I2711" s="24"/>
      <c r="J2711" s="24"/>
      <c r="K2711" s="25"/>
      <c r="L2711" s="25"/>
      <c r="M2711" s="25"/>
      <c r="N2711" s="25"/>
      <c r="O2711" s="25"/>
      <c r="P2711" s="25"/>
      <c r="Q2711" s="26"/>
      <c r="R2711" s="25"/>
      <c r="S2711" s="25"/>
      <c r="T2711" s="27">
        <f t="shared" si="211"/>
        <v>0</v>
      </c>
      <c r="U2711" s="27">
        <f t="shared" si="212"/>
        <v>0</v>
      </c>
      <c r="V2711" s="25"/>
      <c r="W2711" s="27" t="str">
        <f t="shared" si="213"/>
        <v/>
      </c>
      <c r="X2711" s="43" t="str">
        <f t="shared" si="214"/>
        <v>OK</v>
      </c>
      <c r="Y2711" s="681" t="str">
        <f t="shared" si="215"/>
        <v/>
      </c>
    </row>
    <row r="2712" spans="1:25" x14ac:dyDescent="0.25">
      <c r="A2712" s="68" t="str">
        <f>'0'!$A$4</f>
        <v>………………..</v>
      </c>
      <c r="B2712" s="341">
        <f>'0'!$A$2</f>
        <v>46112</v>
      </c>
      <c r="C2712" s="341" t="s">
        <v>1246</v>
      </c>
      <c r="D2712" s="22"/>
      <c r="E2712" s="23"/>
      <c r="F2712" s="14"/>
      <c r="G2712" s="23"/>
      <c r="H2712" s="22"/>
      <c r="I2712" s="24"/>
      <c r="J2712" s="24"/>
      <c r="K2712" s="25"/>
      <c r="L2712" s="25"/>
      <c r="M2712" s="25"/>
      <c r="N2712" s="25"/>
      <c r="O2712" s="25"/>
      <c r="P2712" s="25"/>
      <c r="Q2712" s="26"/>
      <c r="R2712" s="25"/>
      <c r="S2712" s="25"/>
      <c r="T2712" s="27">
        <f t="shared" si="211"/>
        <v>0</v>
      </c>
      <c r="U2712" s="27">
        <f t="shared" si="212"/>
        <v>0</v>
      </c>
      <c r="V2712" s="25"/>
      <c r="W2712" s="27" t="str">
        <f t="shared" si="213"/>
        <v/>
      </c>
      <c r="X2712" s="43" t="str">
        <f t="shared" si="214"/>
        <v>OK</v>
      </c>
      <c r="Y2712" s="681" t="str">
        <f t="shared" si="215"/>
        <v/>
      </c>
    </row>
    <row r="2713" spans="1:25" x14ac:dyDescent="0.25">
      <c r="A2713" s="68" t="str">
        <f>'0'!$A$4</f>
        <v>………………..</v>
      </c>
      <c r="B2713" s="341">
        <f>'0'!$A$2</f>
        <v>46112</v>
      </c>
      <c r="C2713" s="341" t="s">
        <v>1246</v>
      </c>
      <c r="D2713" s="22"/>
      <c r="E2713" s="23"/>
      <c r="F2713" s="14"/>
      <c r="G2713" s="23"/>
      <c r="H2713" s="22"/>
      <c r="I2713" s="24"/>
      <c r="J2713" s="24"/>
      <c r="K2713" s="25"/>
      <c r="L2713" s="25"/>
      <c r="M2713" s="25"/>
      <c r="N2713" s="25"/>
      <c r="O2713" s="25"/>
      <c r="P2713" s="25"/>
      <c r="Q2713" s="26"/>
      <c r="R2713" s="25"/>
      <c r="S2713" s="25"/>
      <c r="T2713" s="27">
        <f t="shared" si="211"/>
        <v>0</v>
      </c>
      <c r="U2713" s="27">
        <f t="shared" si="212"/>
        <v>0</v>
      </c>
      <c r="V2713" s="25"/>
      <c r="W2713" s="27" t="str">
        <f t="shared" si="213"/>
        <v/>
      </c>
      <c r="X2713" s="43" t="str">
        <f t="shared" si="214"/>
        <v>OK</v>
      </c>
      <c r="Y2713" s="681" t="str">
        <f t="shared" si="215"/>
        <v/>
      </c>
    </row>
    <row r="2714" spans="1:25" x14ac:dyDescent="0.25">
      <c r="A2714" s="68" t="str">
        <f>'0'!$A$4</f>
        <v>………………..</v>
      </c>
      <c r="B2714" s="341">
        <f>'0'!$A$2</f>
        <v>46112</v>
      </c>
      <c r="C2714" s="341" t="s">
        <v>1246</v>
      </c>
      <c r="D2714" s="22"/>
      <c r="E2714" s="23"/>
      <c r="F2714" s="14"/>
      <c r="G2714" s="23"/>
      <c r="H2714" s="22"/>
      <c r="I2714" s="24"/>
      <c r="J2714" s="24"/>
      <c r="K2714" s="25"/>
      <c r="L2714" s="25"/>
      <c r="M2714" s="25"/>
      <c r="N2714" s="25"/>
      <c r="O2714" s="25"/>
      <c r="P2714" s="25"/>
      <c r="Q2714" s="26"/>
      <c r="R2714" s="25"/>
      <c r="S2714" s="25"/>
      <c r="T2714" s="27">
        <f t="shared" si="211"/>
        <v>0</v>
      </c>
      <c r="U2714" s="27">
        <f t="shared" si="212"/>
        <v>0</v>
      </c>
      <c r="V2714" s="25"/>
      <c r="W2714" s="27" t="str">
        <f t="shared" si="213"/>
        <v/>
      </c>
      <c r="X2714" s="43" t="str">
        <f t="shared" si="214"/>
        <v>OK</v>
      </c>
      <c r="Y2714" s="681" t="str">
        <f t="shared" si="215"/>
        <v/>
      </c>
    </row>
    <row r="2715" spans="1:25" x14ac:dyDescent="0.25">
      <c r="A2715" s="68" t="str">
        <f>'0'!$A$4</f>
        <v>………………..</v>
      </c>
      <c r="B2715" s="341">
        <f>'0'!$A$2</f>
        <v>46112</v>
      </c>
      <c r="C2715" s="341" t="s">
        <v>1246</v>
      </c>
      <c r="D2715" s="22"/>
      <c r="E2715" s="23"/>
      <c r="F2715" s="14"/>
      <c r="G2715" s="23"/>
      <c r="H2715" s="22"/>
      <c r="I2715" s="24"/>
      <c r="J2715" s="24"/>
      <c r="K2715" s="25"/>
      <c r="L2715" s="25"/>
      <c r="M2715" s="25"/>
      <c r="N2715" s="25"/>
      <c r="O2715" s="25"/>
      <c r="P2715" s="25"/>
      <c r="Q2715" s="26"/>
      <c r="R2715" s="25"/>
      <c r="S2715" s="25"/>
      <c r="T2715" s="27">
        <f t="shared" si="211"/>
        <v>0</v>
      </c>
      <c r="U2715" s="27">
        <f t="shared" si="212"/>
        <v>0</v>
      </c>
      <c r="V2715" s="25"/>
      <c r="W2715" s="27" t="str">
        <f t="shared" si="213"/>
        <v/>
      </c>
      <c r="X2715" s="43" t="str">
        <f t="shared" si="214"/>
        <v>OK</v>
      </c>
      <c r="Y2715" s="681" t="str">
        <f t="shared" si="215"/>
        <v/>
      </c>
    </row>
    <row r="2716" spans="1:25" x14ac:dyDescent="0.25">
      <c r="A2716" s="68" t="str">
        <f>'0'!$A$4</f>
        <v>………………..</v>
      </c>
      <c r="B2716" s="341">
        <f>'0'!$A$2</f>
        <v>46112</v>
      </c>
      <c r="C2716" s="341" t="s">
        <v>1246</v>
      </c>
      <c r="D2716" s="22"/>
      <c r="E2716" s="23"/>
      <c r="F2716" s="14"/>
      <c r="G2716" s="23"/>
      <c r="H2716" s="22"/>
      <c r="I2716" s="24"/>
      <c r="J2716" s="24"/>
      <c r="K2716" s="25"/>
      <c r="L2716" s="25"/>
      <c r="M2716" s="25"/>
      <c r="N2716" s="25"/>
      <c r="O2716" s="25"/>
      <c r="P2716" s="25"/>
      <c r="Q2716" s="26"/>
      <c r="R2716" s="25"/>
      <c r="S2716" s="25"/>
      <c r="T2716" s="27">
        <f t="shared" si="211"/>
        <v>0</v>
      </c>
      <c r="U2716" s="27">
        <f t="shared" si="212"/>
        <v>0</v>
      </c>
      <c r="V2716" s="25"/>
      <c r="W2716" s="27" t="str">
        <f t="shared" si="213"/>
        <v/>
      </c>
      <c r="X2716" s="43" t="str">
        <f t="shared" si="214"/>
        <v>OK</v>
      </c>
      <c r="Y2716" s="681" t="str">
        <f t="shared" si="215"/>
        <v/>
      </c>
    </row>
    <row r="2717" spans="1:25" x14ac:dyDescent="0.25">
      <c r="A2717" s="68" t="str">
        <f>'0'!$A$4</f>
        <v>………………..</v>
      </c>
      <c r="B2717" s="341">
        <f>'0'!$A$2</f>
        <v>46112</v>
      </c>
      <c r="C2717" s="341" t="s">
        <v>1246</v>
      </c>
      <c r="D2717" s="22"/>
      <c r="E2717" s="23"/>
      <c r="F2717" s="14"/>
      <c r="G2717" s="23"/>
      <c r="H2717" s="22"/>
      <c r="I2717" s="24"/>
      <c r="J2717" s="24"/>
      <c r="K2717" s="25"/>
      <c r="L2717" s="25"/>
      <c r="M2717" s="25"/>
      <c r="N2717" s="25"/>
      <c r="O2717" s="25"/>
      <c r="P2717" s="25"/>
      <c r="Q2717" s="26"/>
      <c r="R2717" s="25"/>
      <c r="S2717" s="25"/>
      <c r="T2717" s="27">
        <f t="shared" si="211"/>
        <v>0</v>
      </c>
      <c r="U2717" s="27">
        <f t="shared" si="212"/>
        <v>0</v>
      </c>
      <c r="V2717" s="25"/>
      <c r="W2717" s="27" t="str">
        <f t="shared" si="213"/>
        <v/>
      </c>
      <c r="X2717" s="43" t="str">
        <f t="shared" si="214"/>
        <v>OK</v>
      </c>
      <c r="Y2717" s="681" t="str">
        <f t="shared" si="215"/>
        <v/>
      </c>
    </row>
    <row r="2718" spans="1:25" x14ac:dyDescent="0.25">
      <c r="A2718" s="68" t="str">
        <f>'0'!$A$4</f>
        <v>………………..</v>
      </c>
      <c r="B2718" s="341">
        <f>'0'!$A$2</f>
        <v>46112</v>
      </c>
      <c r="C2718" s="341" t="s">
        <v>1246</v>
      </c>
      <c r="D2718" s="22"/>
      <c r="E2718" s="23"/>
      <c r="F2718" s="14"/>
      <c r="G2718" s="23"/>
      <c r="H2718" s="22"/>
      <c r="I2718" s="24"/>
      <c r="J2718" s="24"/>
      <c r="K2718" s="25"/>
      <c r="L2718" s="25"/>
      <c r="M2718" s="25"/>
      <c r="N2718" s="25"/>
      <c r="O2718" s="25"/>
      <c r="P2718" s="25"/>
      <c r="Q2718" s="26"/>
      <c r="R2718" s="25"/>
      <c r="S2718" s="25"/>
      <c r="T2718" s="27">
        <f t="shared" si="211"/>
        <v>0</v>
      </c>
      <c r="U2718" s="27">
        <f t="shared" si="212"/>
        <v>0</v>
      </c>
      <c r="V2718" s="25"/>
      <c r="W2718" s="27" t="str">
        <f t="shared" si="213"/>
        <v/>
      </c>
      <c r="X2718" s="43" t="str">
        <f t="shared" si="214"/>
        <v>OK</v>
      </c>
      <c r="Y2718" s="681" t="str">
        <f t="shared" si="215"/>
        <v/>
      </c>
    </row>
    <row r="2719" spans="1:25" x14ac:dyDescent="0.25">
      <c r="A2719" s="68" t="str">
        <f>'0'!$A$4</f>
        <v>………………..</v>
      </c>
      <c r="B2719" s="341">
        <f>'0'!$A$2</f>
        <v>46112</v>
      </c>
      <c r="C2719" s="341" t="s">
        <v>1246</v>
      </c>
      <c r="D2719" s="22"/>
      <c r="E2719" s="23"/>
      <c r="F2719" s="14"/>
      <c r="G2719" s="23"/>
      <c r="H2719" s="22"/>
      <c r="I2719" s="24"/>
      <c r="J2719" s="24"/>
      <c r="K2719" s="25"/>
      <c r="L2719" s="25"/>
      <c r="M2719" s="25"/>
      <c r="N2719" s="25"/>
      <c r="O2719" s="25"/>
      <c r="P2719" s="25"/>
      <c r="Q2719" s="26"/>
      <c r="R2719" s="25"/>
      <c r="S2719" s="25"/>
      <c r="T2719" s="27">
        <f t="shared" si="211"/>
        <v>0</v>
      </c>
      <c r="U2719" s="27">
        <f t="shared" si="212"/>
        <v>0</v>
      </c>
      <c r="V2719" s="25"/>
      <c r="W2719" s="27" t="str">
        <f t="shared" si="213"/>
        <v/>
      </c>
      <c r="X2719" s="43" t="str">
        <f t="shared" si="214"/>
        <v>OK</v>
      </c>
      <c r="Y2719" s="681" t="str">
        <f t="shared" si="215"/>
        <v/>
      </c>
    </row>
    <row r="2720" spans="1:25" x14ac:dyDescent="0.25">
      <c r="A2720" s="68" t="str">
        <f>'0'!$A$4</f>
        <v>………………..</v>
      </c>
      <c r="B2720" s="341">
        <f>'0'!$A$2</f>
        <v>46112</v>
      </c>
      <c r="C2720" s="341" t="s">
        <v>1246</v>
      </c>
      <c r="D2720" s="22"/>
      <c r="E2720" s="23"/>
      <c r="F2720" s="14"/>
      <c r="G2720" s="23"/>
      <c r="H2720" s="22"/>
      <c r="I2720" s="24"/>
      <c r="J2720" s="24"/>
      <c r="K2720" s="25"/>
      <c r="L2720" s="25"/>
      <c r="M2720" s="25"/>
      <c r="N2720" s="25"/>
      <c r="O2720" s="25"/>
      <c r="P2720" s="25"/>
      <c r="Q2720" s="26"/>
      <c r="R2720" s="25"/>
      <c r="S2720" s="25"/>
      <c r="T2720" s="27">
        <f t="shared" si="211"/>
        <v>0</v>
      </c>
      <c r="U2720" s="27">
        <f t="shared" si="212"/>
        <v>0</v>
      </c>
      <c r="V2720" s="25"/>
      <c r="W2720" s="27" t="str">
        <f t="shared" si="213"/>
        <v/>
      </c>
      <c r="X2720" s="43" t="str">
        <f t="shared" si="214"/>
        <v>OK</v>
      </c>
      <c r="Y2720" s="681" t="str">
        <f t="shared" si="215"/>
        <v/>
      </c>
    </row>
    <row r="2721" spans="1:25" x14ac:dyDescent="0.25">
      <c r="A2721" s="68" t="str">
        <f>'0'!$A$4</f>
        <v>………………..</v>
      </c>
      <c r="B2721" s="341">
        <f>'0'!$A$2</f>
        <v>46112</v>
      </c>
      <c r="C2721" s="341" t="s">
        <v>1246</v>
      </c>
      <c r="D2721" s="22"/>
      <c r="E2721" s="23"/>
      <c r="F2721" s="14"/>
      <c r="G2721" s="23"/>
      <c r="H2721" s="22"/>
      <c r="I2721" s="24"/>
      <c r="J2721" s="24"/>
      <c r="K2721" s="25"/>
      <c r="L2721" s="25"/>
      <c r="M2721" s="25"/>
      <c r="N2721" s="25"/>
      <c r="O2721" s="25"/>
      <c r="P2721" s="25"/>
      <c r="Q2721" s="26"/>
      <c r="R2721" s="25"/>
      <c r="S2721" s="25"/>
      <c r="T2721" s="27">
        <f t="shared" si="211"/>
        <v>0</v>
      </c>
      <c r="U2721" s="27">
        <f t="shared" si="212"/>
        <v>0</v>
      </c>
      <c r="V2721" s="25"/>
      <c r="W2721" s="27" t="str">
        <f t="shared" si="213"/>
        <v/>
      </c>
      <c r="X2721" s="43" t="str">
        <f t="shared" si="214"/>
        <v>OK</v>
      </c>
      <c r="Y2721" s="681" t="str">
        <f t="shared" si="215"/>
        <v/>
      </c>
    </row>
    <row r="2722" spans="1:25" x14ac:dyDescent="0.25">
      <c r="A2722" s="68" t="str">
        <f>'0'!$A$4</f>
        <v>………………..</v>
      </c>
      <c r="B2722" s="341">
        <f>'0'!$A$2</f>
        <v>46112</v>
      </c>
      <c r="C2722" s="341" t="s">
        <v>1246</v>
      </c>
      <c r="D2722" s="22"/>
      <c r="E2722" s="23"/>
      <c r="F2722" s="14"/>
      <c r="G2722" s="23"/>
      <c r="H2722" s="22"/>
      <c r="I2722" s="24"/>
      <c r="J2722" s="24"/>
      <c r="K2722" s="25"/>
      <c r="L2722" s="25"/>
      <c r="M2722" s="25"/>
      <c r="N2722" s="25"/>
      <c r="O2722" s="25"/>
      <c r="P2722" s="25"/>
      <c r="Q2722" s="26"/>
      <c r="R2722" s="25"/>
      <c r="S2722" s="25"/>
      <c r="T2722" s="27">
        <f t="shared" si="211"/>
        <v>0</v>
      </c>
      <c r="U2722" s="27">
        <f t="shared" si="212"/>
        <v>0</v>
      </c>
      <c r="V2722" s="25"/>
      <c r="W2722" s="27" t="str">
        <f t="shared" si="213"/>
        <v/>
      </c>
      <c r="X2722" s="43" t="str">
        <f t="shared" si="214"/>
        <v>OK</v>
      </c>
      <c r="Y2722" s="681" t="str">
        <f t="shared" si="215"/>
        <v/>
      </c>
    </row>
    <row r="2723" spans="1:25" x14ac:dyDescent="0.25">
      <c r="A2723" s="68" t="str">
        <f>'0'!$A$4</f>
        <v>………………..</v>
      </c>
      <c r="B2723" s="341">
        <f>'0'!$A$2</f>
        <v>46112</v>
      </c>
      <c r="C2723" s="341" t="s">
        <v>1246</v>
      </c>
      <c r="D2723" s="22"/>
      <c r="E2723" s="23"/>
      <c r="F2723" s="14"/>
      <c r="G2723" s="23"/>
      <c r="H2723" s="22"/>
      <c r="I2723" s="24"/>
      <c r="J2723" s="24"/>
      <c r="K2723" s="25"/>
      <c r="L2723" s="25"/>
      <c r="M2723" s="25"/>
      <c r="N2723" s="25"/>
      <c r="O2723" s="25"/>
      <c r="P2723" s="25"/>
      <c r="Q2723" s="26"/>
      <c r="R2723" s="25"/>
      <c r="S2723" s="25"/>
      <c r="T2723" s="27">
        <f t="shared" si="211"/>
        <v>0</v>
      </c>
      <c r="U2723" s="27">
        <f t="shared" si="212"/>
        <v>0</v>
      </c>
      <c r="V2723" s="25"/>
      <c r="W2723" s="27" t="str">
        <f t="shared" si="213"/>
        <v/>
      </c>
      <c r="X2723" s="43" t="str">
        <f t="shared" si="214"/>
        <v>OK</v>
      </c>
      <c r="Y2723" s="681" t="str">
        <f t="shared" si="215"/>
        <v/>
      </c>
    </row>
    <row r="2724" spans="1:25" x14ac:dyDescent="0.25">
      <c r="A2724" s="68" t="str">
        <f>'0'!$A$4</f>
        <v>………………..</v>
      </c>
      <c r="B2724" s="341">
        <f>'0'!$A$2</f>
        <v>46112</v>
      </c>
      <c r="C2724" s="341" t="s">
        <v>1246</v>
      </c>
      <c r="D2724" s="22"/>
      <c r="E2724" s="23"/>
      <c r="F2724" s="14"/>
      <c r="G2724" s="23"/>
      <c r="H2724" s="22"/>
      <c r="I2724" s="24"/>
      <c r="J2724" s="24"/>
      <c r="K2724" s="25"/>
      <c r="L2724" s="25"/>
      <c r="M2724" s="25"/>
      <c r="N2724" s="25"/>
      <c r="O2724" s="25"/>
      <c r="P2724" s="25"/>
      <c r="Q2724" s="26"/>
      <c r="R2724" s="25"/>
      <c r="S2724" s="25"/>
      <c r="T2724" s="27">
        <f t="shared" si="211"/>
        <v>0</v>
      </c>
      <c r="U2724" s="27">
        <f t="shared" si="212"/>
        <v>0</v>
      </c>
      <c r="V2724" s="25"/>
      <c r="W2724" s="27" t="str">
        <f t="shared" si="213"/>
        <v/>
      </c>
      <c r="X2724" s="43" t="str">
        <f t="shared" si="214"/>
        <v>OK</v>
      </c>
      <c r="Y2724" s="681" t="str">
        <f t="shared" si="215"/>
        <v/>
      </c>
    </row>
    <row r="2725" spans="1:25" x14ac:dyDescent="0.25">
      <c r="A2725" s="68" t="str">
        <f>'0'!$A$4</f>
        <v>………………..</v>
      </c>
      <c r="B2725" s="341">
        <f>'0'!$A$2</f>
        <v>46112</v>
      </c>
      <c r="C2725" s="341" t="s">
        <v>1246</v>
      </c>
      <c r="D2725" s="22"/>
      <c r="E2725" s="23"/>
      <c r="F2725" s="14"/>
      <c r="G2725" s="23"/>
      <c r="H2725" s="22"/>
      <c r="I2725" s="24"/>
      <c r="J2725" s="24"/>
      <c r="K2725" s="25"/>
      <c r="L2725" s="25"/>
      <c r="M2725" s="25"/>
      <c r="N2725" s="25"/>
      <c r="O2725" s="25"/>
      <c r="P2725" s="25"/>
      <c r="Q2725" s="26"/>
      <c r="R2725" s="25"/>
      <c r="S2725" s="25"/>
      <c r="T2725" s="27">
        <f t="shared" si="211"/>
        <v>0</v>
      </c>
      <c r="U2725" s="27">
        <f t="shared" si="212"/>
        <v>0</v>
      </c>
      <c r="V2725" s="25"/>
      <c r="W2725" s="27" t="str">
        <f t="shared" si="213"/>
        <v/>
      </c>
      <c r="X2725" s="43" t="str">
        <f t="shared" si="214"/>
        <v>OK</v>
      </c>
      <c r="Y2725" s="681" t="str">
        <f t="shared" si="215"/>
        <v/>
      </c>
    </row>
    <row r="2726" spans="1:25" x14ac:dyDescent="0.25">
      <c r="A2726" s="68" t="str">
        <f>'0'!$A$4</f>
        <v>………………..</v>
      </c>
      <c r="B2726" s="341">
        <f>'0'!$A$2</f>
        <v>46112</v>
      </c>
      <c r="C2726" s="341" t="s">
        <v>1246</v>
      </c>
      <c r="D2726" s="22"/>
      <c r="E2726" s="23"/>
      <c r="F2726" s="14"/>
      <c r="G2726" s="23"/>
      <c r="H2726" s="22"/>
      <c r="I2726" s="24"/>
      <c r="J2726" s="24"/>
      <c r="K2726" s="25"/>
      <c r="L2726" s="25"/>
      <c r="M2726" s="25"/>
      <c r="N2726" s="25"/>
      <c r="O2726" s="25"/>
      <c r="P2726" s="25"/>
      <c r="Q2726" s="26"/>
      <c r="R2726" s="25"/>
      <c r="S2726" s="25"/>
      <c r="T2726" s="27">
        <f t="shared" si="211"/>
        <v>0</v>
      </c>
      <c r="U2726" s="27">
        <f t="shared" si="212"/>
        <v>0</v>
      </c>
      <c r="V2726" s="25"/>
      <c r="W2726" s="27" t="str">
        <f t="shared" si="213"/>
        <v/>
      </c>
      <c r="X2726" s="43" t="str">
        <f t="shared" si="214"/>
        <v>OK</v>
      </c>
      <c r="Y2726" s="681" t="str">
        <f t="shared" si="215"/>
        <v/>
      </c>
    </row>
    <row r="2727" spans="1:25" x14ac:dyDescent="0.25">
      <c r="A2727" s="68" t="str">
        <f>'0'!$A$4</f>
        <v>………………..</v>
      </c>
      <c r="B2727" s="341">
        <f>'0'!$A$2</f>
        <v>46112</v>
      </c>
      <c r="C2727" s="341" t="s">
        <v>1246</v>
      </c>
      <c r="D2727" s="22"/>
      <c r="E2727" s="23"/>
      <c r="F2727" s="14"/>
      <c r="G2727" s="23"/>
      <c r="H2727" s="22"/>
      <c r="I2727" s="24"/>
      <c r="J2727" s="24"/>
      <c r="K2727" s="25"/>
      <c r="L2727" s="25"/>
      <c r="M2727" s="25"/>
      <c r="N2727" s="25"/>
      <c r="O2727" s="25"/>
      <c r="P2727" s="25"/>
      <c r="Q2727" s="26"/>
      <c r="R2727" s="25"/>
      <c r="S2727" s="25"/>
      <c r="T2727" s="27">
        <f t="shared" si="211"/>
        <v>0</v>
      </c>
      <c r="U2727" s="27">
        <f t="shared" si="212"/>
        <v>0</v>
      </c>
      <c r="V2727" s="25"/>
      <c r="W2727" s="27" t="str">
        <f t="shared" si="213"/>
        <v/>
      </c>
      <c r="X2727" s="43" t="str">
        <f t="shared" si="214"/>
        <v>OK</v>
      </c>
      <c r="Y2727" s="681" t="str">
        <f t="shared" si="215"/>
        <v/>
      </c>
    </row>
    <row r="2728" spans="1:25" x14ac:dyDescent="0.25">
      <c r="A2728" s="68" t="str">
        <f>'0'!$A$4</f>
        <v>………………..</v>
      </c>
      <c r="B2728" s="341">
        <f>'0'!$A$2</f>
        <v>46112</v>
      </c>
      <c r="C2728" s="341" t="s">
        <v>1246</v>
      </c>
      <c r="D2728" s="22"/>
      <c r="E2728" s="23"/>
      <c r="F2728" s="14"/>
      <c r="G2728" s="23"/>
      <c r="H2728" s="22"/>
      <c r="I2728" s="24"/>
      <c r="J2728" s="24"/>
      <c r="K2728" s="25"/>
      <c r="L2728" s="25"/>
      <c r="M2728" s="25"/>
      <c r="N2728" s="25"/>
      <c r="O2728" s="25"/>
      <c r="P2728" s="25"/>
      <c r="Q2728" s="26"/>
      <c r="R2728" s="25"/>
      <c r="S2728" s="25"/>
      <c r="T2728" s="27">
        <f t="shared" si="211"/>
        <v>0</v>
      </c>
      <c r="U2728" s="27">
        <f t="shared" si="212"/>
        <v>0</v>
      </c>
      <c r="V2728" s="25"/>
      <c r="W2728" s="27" t="str">
        <f t="shared" si="213"/>
        <v/>
      </c>
      <c r="X2728" s="43" t="str">
        <f t="shared" si="214"/>
        <v>OK</v>
      </c>
      <c r="Y2728" s="681" t="str">
        <f t="shared" si="215"/>
        <v/>
      </c>
    </row>
    <row r="2729" spans="1:25" x14ac:dyDescent="0.25">
      <c r="A2729" s="68" t="str">
        <f>'0'!$A$4</f>
        <v>………………..</v>
      </c>
      <c r="B2729" s="341">
        <f>'0'!$A$2</f>
        <v>46112</v>
      </c>
      <c r="C2729" s="341" t="s">
        <v>1246</v>
      </c>
      <c r="D2729" s="22"/>
      <c r="E2729" s="23"/>
      <c r="F2729" s="14"/>
      <c r="G2729" s="23"/>
      <c r="H2729" s="22"/>
      <c r="I2729" s="24"/>
      <c r="J2729" s="24"/>
      <c r="K2729" s="25"/>
      <c r="L2729" s="25"/>
      <c r="M2729" s="25"/>
      <c r="N2729" s="25"/>
      <c r="O2729" s="25"/>
      <c r="P2729" s="25"/>
      <c r="Q2729" s="26"/>
      <c r="R2729" s="25"/>
      <c r="S2729" s="25"/>
      <c r="T2729" s="27">
        <f t="shared" si="211"/>
        <v>0</v>
      </c>
      <c r="U2729" s="27">
        <f t="shared" si="212"/>
        <v>0</v>
      </c>
      <c r="V2729" s="25"/>
      <c r="W2729" s="27" t="str">
        <f t="shared" si="213"/>
        <v/>
      </c>
      <c r="X2729" s="43" t="str">
        <f t="shared" si="214"/>
        <v>OK</v>
      </c>
      <c r="Y2729" s="681" t="str">
        <f t="shared" si="215"/>
        <v/>
      </c>
    </row>
    <row r="2730" spans="1:25" x14ac:dyDescent="0.25">
      <c r="A2730" s="68" t="str">
        <f>'0'!$A$4</f>
        <v>………………..</v>
      </c>
      <c r="B2730" s="341">
        <f>'0'!$A$2</f>
        <v>46112</v>
      </c>
      <c r="C2730" s="341" t="s">
        <v>1246</v>
      </c>
      <c r="D2730" s="22"/>
      <c r="E2730" s="23"/>
      <c r="F2730" s="14"/>
      <c r="G2730" s="23"/>
      <c r="H2730" s="22"/>
      <c r="I2730" s="24"/>
      <c r="J2730" s="24"/>
      <c r="K2730" s="25"/>
      <c r="L2730" s="25"/>
      <c r="M2730" s="25"/>
      <c r="N2730" s="25"/>
      <c r="O2730" s="25"/>
      <c r="P2730" s="25"/>
      <c r="Q2730" s="26"/>
      <c r="R2730" s="25"/>
      <c r="S2730" s="25"/>
      <c r="T2730" s="27">
        <f t="shared" si="211"/>
        <v>0</v>
      </c>
      <c r="U2730" s="27">
        <f t="shared" si="212"/>
        <v>0</v>
      </c>
      <c r="V2730" s="25"/>
      <c r="W2730" s="27" t="str">
        <f t="shared" si="213"/>
        <v/>
      </c>
      <c r="X2730" s="43" t="str">
        <f t="shared" si="214"/>
        <v>OK</v>
      </c>
      <c r="Y2730" s="681" t="str">
        <f t="shared" si="215"/>
        <v/>
      </c>
    </row>
    <row r="2731" spans="1:25" x14ac:dyDescent="0.25">
      <c r="A2731" s="68" t="str">
        <f>'0'!$A$4</f>
        <v>………………..</v>
      </c>
      <c r="B2731" s="341">
        <f>'0'!$A$2</f>
        <v>46112</v>
      </c>
      <c r="C2731" s="341" t="s">
        <v>1246</v>
      </c>
      <c r="D2731" s="22"/>
      <c r="E2731" s="23"/>
      <c r="F2731" s="14"/>
      <c r="G2731" s="23"/>
      <c r="H2731" s="22"/>
      <c r="I2731" s="24"/>
      <c r="J2731" s="24"/>
      <c r="K2731" s="25"/>
      <c r="L2731" s="25"/>
      <c r="M2731" s="25"/>
      <c r="N2731" s="25"/>
      <c r="O2731" s="25"/>
      <c r="P2731" s="25"/>
      <c r="Q2731" s="26"/>
      <c r="R2731" s="25"/>
      <c r="S2731" s="25"/>
      <c r="T2731" s="27">
        <f t="shared" si="211"/>
        <v>0</v>
      </c>
      <c r="U2731" s="27">
        <f t="shared" si="212"/>
        <v>0</v>
      </c>
      <c r="V2731" s="25"/>
      <c r="W2731" s="27" t="str">
        <f t="shared" si="213"/>
        <v/>
      </c>
      <c r="X2731" s="43" t="str">
        <f t="shared" si="214"/>
        <v>OK</v>
      </c>
      <c r="Y2731" s="681" t="str">
        <f t="shared" si="215"/>
        <v/>
      </c>
    </row>
    <row r="2732" spans="1:25" x14ac:dyDescent="0.25">
      <c r="A2732" s="68" t="str">
        <f>'0'!$A$4</f>
        <v>………………..</v>
      </c>
      <c r="B2732" s="341">
        <f>'0'!$A$2</f>
        <v>46112</v>
      </c>
      <c r="C2732" s="341" t="s">
        <v>1246</v>
      </c>
      <c r="D2732" s="22"/>
      <c r="E2732" s="23"/>
      <c r="F2732" s="14"/>
      <c r="G2732" s="23"/>
      <c r="H2732" s="22"/>
      <c r="I2732" s="24"/>
      <c r="J2732" s="24"/>
      <c r="K2732" s="25"/>
      <c r="L2732" s="25"/>
      <c r="M2732" s="25"/>
      <c r="N2732" s="25"/>
      <c r="O2732" s="25"/>
      <c r="P2732" s="25"/>
      <c r="Q2732" s="26"/>
      <c r="R2732" s="25"/>
      <c r="S2732" s="25"/>
      <c r="T2732" s="27">
        <f t="shared" si="211"/>
        <v>0</v>
      </c>
      <c r="U2732" s="27">
        <f t="shared" si="212"/>
        <v>0</v>
      </c>
      <c r="V2732" s="25"/>
      <c r="W2732" s="27" t="str">
        <f t="shared" si="213"/>
        <v/>
      </c>
      <c r="X2732" s="43" t="str">
        <f t="shared" si="214"/>
        <v>OK</v>
      </c>
      <c r="Y2732" s="681" t="str">
        <f t="shared" si="215"/>
        <v/>
      </c>
    </row>
    <row r="2733" spans="1:25" x14ac:dyDescent="0.25">
      <c r="A2733" s="68" t="str">
        <f>'0'!$A$4</f>
        <v>………………..</v>
      </c>
      <c r="B2733" s="341">
        <f>'0'!$A$2</f>
        <v>46112</v>
      </c>
      <c r="C2733" s="341" t="s">
        <v>1246</v>
      </c>
      <c r="D2733" s="22"/>
      <c r="E2733" s="23"/>
      <c r="F2733" s="14"/>
      <c r="G2733" s="23"/>
      <c r="H2733" s="22"/>
      <c r="I2733" s="24"/>
      <c r="J2733" s="24"/>
      <c r="K2733" s="25"/>
      <c r="L2733" s="25"/>
      <c r="M2733" s="25"/>
      <c r="N2733" s="25"/>
      <c r="O2733" s="25"/>
      <c r="P2733" s="25"/>
      <c r="Q2733" s="26"/>
      <c r="R2733" s="25"/>
      <c r="S2733" s="25"/>
      <c r="T2733" s="27">
        <f t="shared" si="211"/>
        <v>0</v>
      </c>
      <c r="U2733" s="27">
        <f t="shared" si="212"/>
        <v>0</v>
      </c>
      <c r="V2733" s="25"/>
      <c r="W2733" s="27" t="str">
        <f t="shared" si="213"/>
        <v/>
      </c>
      <c r="X2733" s="43" t="str">
        <f t="shared" si="214"/>
        <v>OK</v>
      </c>
      <c r="Y2733" s="681" t="str">
        <f t="shared" si="215"/>
        <v/>
      </c>
    </row>
    <row r="2734" spans="1:25" x14ac:dyDescent="0.25">
      <c r="A2734" s="68" t="str">
        <f>'0'!$A$4</f>
        <v>………………..</v>
      </c>
      <c r="B2734" s="341">
        <f>'0'!$A$2</f>
        <v>46112</v>
      </c>
      <c r="C2734" s="341" t="s">
        <v>1246</v>
      </c>
      <c r="D2734" s="22"/>
      <c r="E2734" s="23"/>
      <c r="F2734" s="14"/>
      <c r="G2734" s="23"/>
      <c r="H2734" s="22"/>
      <c r="I2734" s="24"/>
      <c r="J2734" s="24"/>
      <c r="K2734" s="25"/>
      <c r="L2734" s="25"/>
      <c r="M2734" s="25"/>
      <c r="N2734" s="25"/>
      <c r="O2734" s="25"/>
      <c r="P2734" s="25"/>
      <c r="Q2734" s="26"/>
      <c r="R2734" s="25"/>
      <c r="S2734" s="25"/>
      <c r="T2734" s="27">
        <f t="shared" si="211"/>
        <v>0</v>
      </c>
      <c r="U2734" s="27">
        <f t="shared" si="212"/>
        <v>0</v>
      </c>
      <c r="V2734" s="25"/>
      <c r="W2734" s="27" t="str">
        <f t="shared" si="213"/>
        <v/>
      </c>
      <c r="X2734" s="43" t="str">
        <f t="shared" si="214"/>
        <v>OK</v>
      </c>
      <c r="Y2734" s="681" t="str">
        <f t="shared" si="215"/>
        <v/>
      </c>
    </row>
    <row r="2735" spans="1:25" x14ac:dyDescent="0.25">
      <c r="A2735" s="68" t="str">
        <f>'0'!$A$4</f>
        <v>………………..</v>
      </c>
      <c r="B2735" s="341">
        <f>'0'!$A$2</f>
        <v>46112</v>
      </c>
      <c r="C2735" s="341" t="s">
        <v>1246</v>
      </c>
      <c r="D2735" s="22"/>
      <c r="E2735" s="23"/>
      <c r="F2735" s="14"/>
      <c r="G2735" s="23"/>
      <c r="H2735" s="22"/>
      <c r="I2735" s="24"/>
      <c r="J2735" s="24"/>
      <c r="K2735" s="25"/>
      <c r="L2735" s="25"/>
      <c r="M2735" s="25"/>
      <c r="N2735" s="25"/>
      <c r="O2735" s="25"/>
      <c r="P2735" s="25"/>
      <c r="Q2735" s="26"/>
      <c r="R2735" s="25"/>
      <c r="S2735" s="25"/>
      <c r="T2735" s="27">
        <f t="shared" si="211"/>
        <v>0</v>
      </c>
      <c r="U2735" s="27">
        <f t="shared" si="212"/>
        <v>0</v>
      </c>
      <c r="V2735" s="25"/>
      <c r="W2735" s="27" t="str">
        <f t="shared" si="213"/>
        <v/>
      </c>
      <c r="X2735" s="43" t="str">
        <f t="shared" si="214"/>
        <v>OK</v>
      </c>
      <c r="Y2735" s="681" t="str">
        <f t="shared" si="215"/>
        <v/>
      </c>
    </row>
    <row r="2736" spans="1:25" x14ac:dyDescent="0.25">
      <c r="A2736" s="68" t="str">
        <f>'0'!$A$4</f>
        <v>………………..</v>
      </c>
      <c r="B2736" s="341">
        <f>'0'!$A$2</f>
        <v>46112</v>
      </c>
      <c r="C2736" s="341" t="s">
        <v>1246</v>
      </c>
      <c r="D2736" s="22"/>
      <c r="E2736" s="23"/>
      <c r="F2736" s="14"/>
      <c r="G2736" s="23"/>
      <c r="H2736" s="22"/>
      <c r="I2736" s="24"/>
      <c r="J2736" s="24"/>
      <c r="K2736" s="25"/>
      <c r="L2736" s="25"/>
      <c r="M2736" s="25"/>
      <c r="N2736" s="25"/>
      <c r="O2736" s="25"/>
      <c r="P2736" s="25"/>
      <c r="Q2736" s="26"/>
      <c r="R2736" s="25"/>
      <c r="S2736" s="25"/>
      <c r="T2736" s="27">
        <f t="shared" si="211"/>
        <v>0</v>
      </c>
      <c r="U2736" s="27">
        <f t="shared" si="212"/>
        <v>0</v>
      </c>
      <c r="V2736" s="25"/>
      <c r="W2736" s="27" t="str">
        <f t="shared" si="213"/>
        <v/>
      </c>
      <c r="X2736" s="43" t="str">
        <f t="shared" si="214"/>
        <v>OK</v>
      </c>
      <c r="Y2736" s="681" t="str">
        <f t="shared" si="215"/>
        <v/>
      </c>
    </row>
    <row r="2737" spans="1:25" x14ac:dyDescent="0.25">
      <c r="A2737" s="68" t="str">
        <f>'0'!$A$4</f>
        <v>………………..</v>
      </c>
      <c r="B2737" s="341">
        <f>'0'!$A$2</f>
        <v>46112</v>
      </c>
      <c r="C2737" s="341" t="s">
        <v>1246</v>
      </c>
      <c r="D2737" s="22"/>
      <c r="E2737" s="23"/>
      <c r="F2737" s="14"/>
      <c r="G2737" s="23"/>
      <c r="H2737" s="22"/>
      <c r="I2737" s="24"/>
      <c r="J2737" s="24"/>
      <c r="K2737" s="25"/>
      <c r="L2737" s="25"/>
      <c r="M2737" s="25"/>
      <c r="N2737" s="25"/>
      <c r="O2737" s="25"/>
      <c r="P2737" s="25"/>
      <c r="Q2737" s="26"/>
      <c r="R2737" s="25"/>
      <c r="S2737" s="25"/>
      <c r="T2737" s="27">
        <f t="shared" si="211"/>
        <v>0</v>
      </c>
      <c r="U2737" s="27">
        <f t="shared" si="212"/>
        <v>0</v>
      </c>
      <c r="V2737" s="25"/>
      <c r="W2737" s="27" t="str">
        <f t="shared" si="213"/>
        <v/>
      </c>
      <c r="X2737" s="43" t="str">
        <f t="shared" si="214"/>
        <v>OK</v>
      </c>
      <c r="Y2737" s="681" t="str">
        <f t="shared" si="215"/>
        <v/>
      </c>
    </row>
    <row r="2738" spans="1:25" x14ac:dyDescent="0.25">
      <c r="A2738" s="68" t="str">
        <f>'0'!$A$4</f>
        <v>………………..</v>
      </c>
      <c r="B2738" s="341">
        <f>'0'!$A$2</f>
        <v>46112</v>
      </c>
      <c r="C2738" s="341" t="s">
        <v>1246</v>
      </c>
      <c r="D2738" s="22"/>
      <c r="E2738" s="23"/>
      <c r="F2738" s="14"/>
      <c r="G2738" s="23"/>
      <c r="H2738" s="22"/>
      <c r="I2738" s="24"/>
      <c r="J2738" s="24"/>
      <c r="K2738" s="25"/>
      <c r="L2738" s="25"/>
      <c r="M2738" s="25"/>
      <c r="N2738" s="25"/>
      <c r="O2738" s="25"/>
      <c r="P2738" s="25"/>
      <c r="Q2738" s="26"/>
      <c r="R2738" s="25"/>
      <c r="S2738" s="25"/>
      <c r="T2738" s="27">
        <f t="shared" si="211"/>
        <v>0</v>
      </c>
      <c r="U2738" s="27">
        <f t="shared" si="212"/>
        <v>0</v>
      </c>
      <c r="V2738" s="25"/>
      <c r="W2738" s="27" t="str">
        <f t="shared" si="213"/>
        <v/>
      </c>
      <c r="X2738" s="43" t="str">
        <f t="shared" si="214"/>
        <v>OK</v>
      </c>
      <c r="Y2738" s="681" t="str">
        <f t="shared" si="215"/>
        <v/>
      </c>
    </row>
    <row r="2739" spans="1:25" x14ac:dyDescent="0.25">
      <c r="A2739" s="68" t="str">
        <f>'0'!$A$4</f>
        <v>………………..</v>
      </c>
      <c r="B2739" s="341">
        <f>'0'!$A$2</f>
        <v>46112</v>
      </c>
      <c r="C2739" s="341" t="s">
        <v>1246</v>
      </c>
      <c r="D2739" s="22"/>
      <c r="E2739" s="23"/>
      <c r="F2739" s="14"/>
      <c r="G2739" s="23"/>
      <c r="H2739" s="22"/>
      <c r="I2739" s="24"/>
      <c r="J2739" s="24"/>
      <c r="K2739" s="25"/>
      <c r="L2739" s="25"/>
      <c r="M2739" s="25"/>
      <c r="N2739" s="25"/>
      <c r="O2739" s="25"/>
      <c r="P2739" s="25"/>
      <c r="Q2739" s="26"/>
      <c r="R2739" s="25"/>
      <c r="S2739" s="25"/>
      <c r="T2739" s="27">
        <f t="shared" si="211"/>
        <v>0</v>
      </c>
      <c r="U2739" s="27">
        <f t="shared" si="212"/>
        <v>0</v>
      </c>
      <c r="V2739" s="25"/>
      <c r="W2739" s="27" t="str">
        <f t="shared" si="213"/>
        <v/>
      </c>
      <c r="X2739" s="43" t="str">
        <f t="shared" si="214"/>
        <v>OK</v>
      </c>
      <c r="Y2739" s="681" t="str">
        <f t="shared" si="215"/>
        <v/>
      </c>
    </row>
    <row r="2740" spans="1:25" x14ac:dyDescent="0.25">
      <c r="A2740" s="68" t="str">
        <f>'0'!$A$4</f>
        <v>………………..</v>
      </c>
      <c r="B2740" s="341">
        <f>'0'!$A$2</f>
        <v>46112</v>
      </c>
      <c r="C2740" s="341" t="s">
        <v>1246</v>
      </c>
      <c r="D2740" s="22"/>
      <c r="E2740" s="23"/>
      <c r="F2740" s="14"/>
      <c r="G2740" s="23"/>
      <c r="H2740" s="22"/>
      <c r="I2740" s="24"/>
      <c r="J2740" s="24"/>
      <c r="K2740" s="25"/>
      <c r="L2740" s="25"/>
      <c r="M2740" s="25"/>
      <c r="N2740" s="25"/>
      <c r="O2740" s="25"/>
      <c r="P2740" s="25"/>
      <c r="Q2740" s="26"/>
      <c r="R2740" s="25"/>
      <c r="S2740" s="25"/>
      <c r="T2740" s="27">
        <f t="shared" si="211"/>
        <v>0</v>
      </c>
      <c r="U2740" s="27">
        <f t="shared" si="212"/>
        <v>0</v>
      </c>
      <c r="V2740" s="25"/>
      <c r="W2740" s="27" t="str">
        <f t="shared" si="213"/>
        <v/>
      </c>
      <c r="X2740" s="43" t="str">
        <f t="shared" si="214"/>
        <v>OK</v>
      </c>
      <c r="Y2740" s="681" t="str">
        <f t="shared" si="215"/>
        <v/>
      </c>
    </row>
    <row r="2741" spans="1:25" x14ac:dyDescent="0.25">
      <c r="A2741" s="68" t="str">
        <f>'0'!$A$4</f>
        <v>………………..</v>
      </c>
      <c r="B2741" s="341">
        <f>'0'!$A$2</f>
        <v>46112</v>
      </c>
      <c r="C2741" s="341" t="s">
        <v>1246</v>
      </c>
      <c r="D2741" s="22"/>
      <c r="E2741" s="23"/>
      <c r="F2741" s="14"/>
      <c r="G2741" s="23"/>
      <c r="H2741" s="22"/>
      <c r="I2741" s="24"/>
      <c r="J2741" s="24"/>
      <c r="K2741" s="25"/>
      <c r="L2741" s="25"/>
      <c r="M2741" s="25"/>
      <c r="N2741" s="25"/>
      <c r="O2741" s="25"/>
      <c r="P2741" s="25"/>
      <c r="Q2741" s="26"/>
      <c r="R2741" s="25"/>
      <c r="S2741" s="25"/>
      <c r="T2741" s="27">
        <f t="shared" si="211"/>
        <v>0</v>
      </c>
      <c r="U2741" s="27">
        <f t="shared" si="212"/>
        <v>0</v>
      </c>
      <c r="V2741" s="25"/>
      <c r="W2741" s="27" t="str">
        <f t="shared" si="213"/>
        <v/>
      </c>
      <c r="X2741" s="43" t="str">
        <f t="shared" si="214"/>
        <v>OK</v>
      </c>
      <c r="Y2741" s="681" t="str">
        <f t="shared" si="215"/>
        <v/>
      </c>
    </row>
    <row r="2742" spans="1:25" x14ac:dyDescent="0.25">
      <c r="A2742" s="68" t="str">
        <f>'0'!$A$4</f>
        <v>………………..</v>
      </c>
      <c r="B2742" s="341">
        <f>'0'!$A$2</f>
        <v>46112</v>
      </c>
      <c r="C2742" s="341" t="s">
        <v>1246</v>
      </c>
      <c r="D2742" s="22"/>
      <c r="E2742" s="23"/>
      <c r="F2742" s="14"/>
      <c r="G2742" s="23"/>
      <c r="H2742" s="22"/>
      <c r="I2742" s="24"/>
      <c r="J2742" s="24"/>
      <c r="K2742" s="25"/>
      <c r="L2742" s="25"/>
      <c r="M2742" s="25"/>
      <c r="N2742" s="25"/>
      <c r="O2742" s="25"/>
      <c r="P2742" s="25"/>
      <c r="Q2742" s="26"/>
      <c r="R2742" s="25"/>
      <c r="S2742" s="25"/>
      <c r="T2742" s="27">
        <f t="shared" si="211"/>
        <v>0</v>
      </c>
      <c r="U2742" s="27">
        <f t="shared" si="212"/>
        <v>0</v>
      </c>
      <c r="V2742" s="25"/>
      <c r="W2742" s="27" t="str">
        <f t="shared" si="213"/>
        <v/>
      </c>
      <c r="X2742" s="43" t="str">
        <f t="shared" si="214"/>
        <v>OK</v>
      </c>
      <c r="Y2742" s="681" t="str">
        <f t="shared" si="215"/>
        <v/>
      </c>
    </row>
    <row r="2743" spans="1:25" x14ac:dyDescent="0.25">
      <c r="A2743" s="68" t="str">
        <f>'0'!$A$4</f>
        <v>………………..</v>
      </c>
      <c r="B2743" s="341">
        <f>'0'!$A$2</f>
        <v>46112</v>
      </c>
      <c r="C2743" s="341" t="s">
        <v>1246</v>
      </c>
      <c r="D2743" s="22"/>
      <c r="E2743" s="23"/>
      <c r="F2743" s="14"/>
      <c r="G2743" s="23"/>
      <c r="H2743" s="22"/>
      <c r="I2743" s="24"/>
      <c r="J2743" s="24"/>
      <c r="K2743" s="25"/>
      <c r="L2743" s="25"/>
      <c r="M2743" s="25"/>
      <c r="N2743" s="25"/>
      <c r="O2743" s="25"/>
      <c r="P2743" s="25"/>
      <c r="Q2743" s="26"/>
      <c r="R2743" s="25"/>
      <c r="S2743" s="25"/>
      <c r="T2743" s="27">
        <f t="shared" si="211"/>
        <v>0</v>
      </c>
      <c r="U2743" s="27">
        <f t="shared" si="212"/>
        <v>0</v>
      </c>
      <c r="V2743" s="25"/>
      <c r="W2743" s="27" t="str">
        <f t="shared" si="213"/>
        <v/>
      </c>
      <c r="X2743" s="43" t="str">
        <f t="shared" si="214"/>
        <v>OK</v>
      </c>
      <c r="Y2743" s="681" t="str">
        <f t="shared" si="215"/>
        <v/>
      </c>
    </row>
    <row r="2744" spans="1:25" x14ac:dyDescent="0.25">
      <c r="A2744" s="68" t="str">
        <f>'0'!$A$4</f>
        <v>………………..</v>
      </c>
      <c r="B2744" s="341">
        <f>'0'!$A$2</f>
        <v>46112</v>
      </c>
      <c r="C2744" s="341" t="s">
        <v>1246</v>
      </c>
      <c r="D2744" s="22"/>
      <c r="E2744" s="23"/>
      <c r="F2744" s="14"/>
      <c r="G2744" s="23"/>
      <c r="H2744" s="22"/>
      <c r="I2744" s="24"/>
      <c r="J2744" s="24"/>
      <c r="K2744" s="25"/>
      <c r="L2744" s="25"/>
      <c r="M2744" s="25"/>
      <c r="N2744" s="25"/>
      <c r="O2744" s="25"/>
      <c r="P2744" s="25"/>
      <c r="Q2744" s="26"/>
      <c r="R2744" s="25"/>
      <c r="S2744" s="25"/>
      <c r="T2744" s="27">
        <f t="shared" si="211"/>
        <v>0</v>
      </c>
      <c r="U2744" s="27">
        <f t="shared" si="212"/>
        <v>0</v>
      </c>
      <c r="V2744" s="25"/>
      <c r="W2744" s="27" t="str">
        <f t="shared" si="213"/>
        <v/>
      </c>
      <c r="X2744" s="43" t="str">
        <f t="shared" si="214"/>
        <v>OK</v>
      </c>
      <c r="Y2744" s="681" t="str">
        <f t="shared" si="215"/>
        <v/>
      </c>
    </row>
    <row r="2745" spans="1:25" x14ac:dyDescent="0.25">
      <c r="A2745" s="68" t="str">
        <f>'0'!$A$4</f>
        <v>………………..</v>
      </c>
      <c r="B2745" s="341">
        <f>'0'!$A$2</f>
        <v>46112</v>
      </c>
      <c r="C2745" s="341" t="s">
        <v>1246</v>
      </c>
      <c r="D2745" s="22"/>
      <c r="E2745" s="23"/>
      <c r="F2745" s="14"/>
      <c r="G2745" s="23"/>
      <c r="H2745" s="22"/>
      <c r="I2745" s="24"/>
      <c r="J2745" s="24"/>
      <c r="K2745" s="25"/>
      <c r="L2745" s="25"/>
      <c r="M2745" s="25"/>
      <c r="N2745" s="25"/>
      <c r="O2745" s="25"/>
      <c r="P2745" s="25"/>
      <c r="Q2745" s="26"/>
      <c r="R2745" s="25"/>
      <c r="S2745" s="25"/>
      <c r="T2745" s="27">
        <f t="shared" si="211"/>
        <v>0</v>
      </c>
      <c r="U2745" s="27">
        <f t="shared" si="212"/>
        <v>0</v>
      </c>
      <c r="V2745" s="25"/>
      <c r="W2745" s="27" t="str">
        <f t="shared" si="213"/>
        <v/>
      </c>
      <c r="X2745" s="43" t="str">
        <f t="shared" si="214"/>
        <v>OK</v>
      </c>
      <c r="Y2745" s="681" t="str">
        <f t="shared" si="215"/>
        <v/>
      </c>
    </row>
    <row r="2746" spans="1:25" x14ac:dyDescent="0.25">
      <c r="A2746" s="68" t="str">
        <f>'0'!$A$4</f>
        <v>………………..</v>
      </c>
      <c r="B2746" s="341">
        <f>'0'!$A$2</f>
        <v>46112</v>
      </c>
      <c r="C2746" s="341" t="s">
        <v>1246</v>
      </c>
      <c r="D2746" s="22"/>
      <c r="E2746" s="23"/>
      <c r="F2746" s="14"/>
      <c r="G2746" s="23"/>
      <c r="H2746" s="22"/>
      <c r="I2746" s="24"/>
      <c r="J2746" s="24"/>
      <c r="K2746" s="25"/>
      <c r="L2746" s="25"/>
      <c r="M2746" s="25"/>
      <c r="N2746" s="25"/>
      <c r="O2746" s="25"/>
      <c r="P2746" s="25"/>
      <c r="Q2746" s="26"/>
      <c r="R2746" s="25"/>
      <c r="S2746" s="25"/>
      <c r="T2746" s="27">
        <f t="shared" si="211"/>
        <v>0</v>
      </c>
      <c r="U2746" s="27">
        <f t="shared" si="212"/>
        <v>0</v>
      </c>
      <c r="V2746" s="25"/>
      <c r="W2746" s="27" t="str">
        <f t="shared" si="213"/>
        <v/>
      </c>
      <c r="X2746" s="43" t="str">
        <f t="shared" si="214"/>
        <v>OK</v>
      </c>
      <c r="Y2746" s="681" t="str">
        <f t="shared" si="215"/>
        <v/>
      </c>
    </row>
    <row r="2747" spans="1:25" x14ac:dyDescent="0.25">
      <c r="A2747" s="68" t="str">
        <f>'0'!$A$4</f>
        <v>………………..</v>
      </c>
      <c r="B2747" s="341">
        <f>'0'!$A$2</f>
        <v>46112</v>
      </c>
      <c r="C2747" s="341" t="s">
        <v>1246</v>
      </c>
      <c r="D2747" s="22"/>
      <c r="E2747" s="23"/>
      <c r="F2747" s="14"/>
      <c r="G2747" s="23"/>
      <c r="H2747" s="22"/>
      <c r="I2747" s="24"/>
      <c r="J2747" s="24"/>
      <c r="K2747" s="25"/>
      <c r="L2747" s="25"/>
      <c r="M2747" s="25"/>
      <c r="N2747" s="25"/>
      <c r="O2747" s="25"/>
      <c r="P2747" s="25"/>
      <c r="Q2747" s="26"/>
      <c r="R2747" s="25"/>
      <c r="S2747" s="25"/>
      <c r="T2747" s="27">
        <f t="shared" si="211"/>
        <v>0</v>
      </c>
      <c r="U2747" s="27">
        <f t="shared" si="212"/>
        <v>0</v>
      </c>
      <c r="V2747" s="25"/>
      <c r="W2747" s="27" t="str">
        <f t="shared" si="213"/>
        <v/>
      </c>
      <c r="X2747" s="43" t="str">
        <f t="shared" si="214"/>
        <v>OK</v>
      </c>
      <c r="Y2747" s="681" t="str">
        <f t="shared" si="215"/>
        <v/>
      </c>
    </row>
    <row r="2748" spans="1:25" x14ac:dyDescent="0.25">
      <c r="A2748" s="68" t="str">
        <f>'0'!$A$4</f>
        <v>………………..</v>
      </c>
      <c r="B2748" s="341">
        <f>'0'!$A$2</f>
        <v>46112</v>
      </c>
      <c r="C2748" s="341" t="s">
        <v>1246</v>
      </c>
      <c r="D2748" s="22"/>
      <c r="E2748" s="23"/>
      <c r="F2748" s="14"/>
      <c r="G2748" s="23"/>
      <c r="H2748" s="22"/>
      <c r="I2748" s="24"/>
      <c r="J2748" s="24"/>
      <c r="K2748" s="25"/>
      <c r="L2748" s="25"/>
      <c r="M2748" s="25"/>
      <c r="N2748" s="25"/>
      <c r="O2748" s="25"/>
      <c r="P2748" s="25"/>
      <c r="Q2748" s="26"/>
      <c r="R2748" s="25"/>
      <c r="S2748" s="25"/>
      <c r="T2748" s="27">
        <f t="shared" si="211"/>
        <v>0</v>
      </c>
      <c r="U2748" s="27">
        <f t="shared" si="212"/>
        <v>0</v>
      </c>
      <c r="V2748" s="25"/>
      <c r="W2748" s="27" t="str">
        <f t="shared" si="213"/>
        <v/>
      </c>
      <c r="X2748" s="43" t="str">
        <f t="shared" si="214"/>
        <v>OK</v>
      </c>
      <c r="Y2748" s="681" t="str">
        <f t="shared" si="215"/>
        <v/>
      </c>
    </row>
    <row r="2749" spans="1:25" x14ac:dyDescent="0.25">
      <c r="A2749" s="68" t="str">
        <f>'0'!$A$4</f>
        <v>………………..</v>
      </c>
      <c r="B2749" s="341">
        <f>'0'!$A$2</f>
        <v>46112</v>
      </c>
      <c r="C2749" s="341" t="s">
        <v>1246</v>
      </c>
      <c r="D2749" s="22"/>
      <c r="E2749" s="23"/>
      <c r="F2749" s="14"/>
      <c r="G2749" s="23"/>
      <c r="H2749" s="22"/>
      <c r="I2749" s="24"/>
      <c r="J2749" s="24"/>
      <c r="K2749" s="25"/>
      <c r="L2749" s="25"/>
      <c r="M2749" s="25"/>
      <c r="N2749" s="25"/>
      <c r="O2749" s="25"/>
      <c r="P2749" s="25"/>
      <c r="Q2749" s="26"/>
      <c r="R2749" s="25"/>
      <c r="S2749" s="25"/>
      <c r="T2749" s="27">
        <f t="shared" si="211"/>
        <v>0</v>
      </c>
      <c r="U2749" s="27">
        <f t="shared" si="212"/>
        <v>0</v>
      </c>
      <c r="V2749" s="25"/>
      <c r="W2749" s="27" t="str">
        <f t="shared" si="213"/>
        <v/>
      </c>
      <c r="X2749" s="43" t="str">
        <f t="shared" si="214"/>
        <v>OK</v>
      </c>
      <c r="Y2749" s="681" t="str">
        <f t="shared" si="215"/>
        <v/>
      </c>
    </row>
    <row r="2750" spans="1:25" x14ac:dyDescent="0.25">
      <c r="A2750" s="68" t="str">
        <f>'0'!$A$4</f>
        <v>………………..</v>
      </c>
      <c r="B2750" s="341">
        <f>'0'!$A$2</f>
        <v>46112</v>
      </c>
      <c r="C2750" s="341" t="s">
        <v>1246</v>
      </c>
      <c r="D2750" s="22"/>
      <c r="E2750" s="23"/>
      <c r="F2750" s="14"/>
      <c r="G2750" s="23"/>
      <c r="H2750" s="22"/>
      <c r="I2750" s="24"/>
      <c r="J2750" s="24"/>
      <c r="K2750" s="25"/>
      <c r="L2750" s="25"/>
      <c r="M2750" s="25"/>
      <c r="N2750" s="25"/>
      <c r="O2750" s="25"/>
      <c r="P2750" s="25"/>
      <c r="Q2750" s="26"/>
      <c r="R2750" s="25"/>
      <c r="S2750" s="25"/>
      <c r="T2750" s="27">
        <f t="shared" si="211"/>
        <v>0</v>
      </c>
      <c r="U2750" s="27">
        <f t="shared" si="212"/>
        <v>0</v>
      </c>
      <c r="V2750" s="25"/>
      <c r="W2750" s="27" t="str">
        <f t="shared" si="213"/>
        <v/>
      </c>
      <c r="X2750" s="43" t="str">
        <f t="shared" si="214"/>
        <v>OK</v>
      </c>
      <c r="Y2750" s="681" t="str">
        <f t="shared" si="215"/>
        <v/>
      </c>
    </row>
    <row r="2751" spans="1:25" x14ac:dyDescent="0.25">
      <c r="A2751" s="68" t="str">
        <f>'0'!$A$4</f>
        <v>………………..</v>
      </c>
      <c r="B2751" s="341">
        <f>'0'!$A$2</f>
        <v>46112</v>
      </c>
      <c r="C2751" s="341" t="s">
        <v>1246</v>
      </c>
      <c r="D2751" s="22"/>
      <c r="E2751" s="23"/>
      <c r="F2751" s="14"/>
      <c r="G2751" s="23"/>
      <c r="H2751" s="22"/>
      <c r="I2751" s="24"/>
      <c r="J2751" s="24"/>
      <c r="K2751" s="25"/>
      <c r="L2751" s="25"/>
      <c r="M2751" s="25"/>
      <c r="N2751" s="25"/>
      <c r="O2751" s="25"/>
      <c r="P2751" s="25"/>
      <c r="Q2751" s="26"/>
      <c r="R2751" s="25"/>
      <c r="S2751" s="25"/>
      <c r="T2751" s="27">
        <f t="shared" si="211"/>
        <v>0</v>
      </c>
      <c r="U2751" s="27">
        <f t="shared" si="212"/>
        <v>0</v>
      </c>
      <c r="V2751" s="25"/>
      <c r="W2751" s="27" t="str">
        <f t="shared" si="213"/>
        <v/>
      </c>
      <c r="X2751" s="43" t="str">
        <f t="shared" si="214"/>
        <v>OK</v>
      </c>
      <c r="Y2751" s="681" t="str">
        <f t="shared" si="215"/>
        <v/>
      </c>
    </row>
    <row r="2752" spans="1:25" x14ac:dyDescent="0.25">
      <c r="A2752" s="68" t="str">
        <f>'0'!$A$4</f>
        <v>………………..</v>
      </c>
      <c r="B2752" s="341">
        <f>'0'!$A$2</f>
        <v>46112</v>
      </c>
      <c r="C2752" s="341" t="s">
        <v>1246</v>
      </c>
      <c r="D2752" s="22"/>
      <c r="E2752" s="23"/>
      <c r="F2752" s="14"/>
      <c r="G2752" s="23"/>
      <c r="H2752" s="22"/>
      <c r="I2752" s="24"/>
      <c r="J2752" s="24"/>
      <c r="K2752" s="25"/>
      <c r="L2752" s="25"/>
      <c r="M2752" s="25"/>
      <c r="N2752" s="25"/>
      <c r="O2752" s="25"/>
      <c r="P2752" s="25"/>
      <c r="Q2752" s="26"/>
      <c r="R2752" s="25"/>
      <c r="S2752" s="25"/>
      <c r="T2752" s="27">
        <f t="shared" si="211"/>
        <v>0</v>
      </c>
      <c r="U2752" s="27">
        <f t="shared" si="212"/>
        <v>0</v>
      </c>
      <c r="V2752" s="25"/>
      <c r="W2752" s="27" t="str">
        <f t="shared" si="213"/>
        <v/>
      </c>
      <c r="X2752" s="43" t="str">
        <f t="shared" si="214"/>
        <v>OK</v>
      </c>
      <c r="Y2752" s="681" t="str">
        <f t="shared" si="215"/>
        <v/>
      </c>
    </row>
    <row r="2753" spans="1:25" x14ac:dyDescent="0.25">
      <c r="A2753" s="68" t="str">
        <f>'0'!$A$4</f>
        <v>………………..</v>
      </c>
      <c r="B2753" s="341">
        <f>'0'!$A$2</f>
        <v>46112</v>
      </c>
      <c r="C2753" s="341" t="s">
        <v>1246</v>
      </c>
      <c r="D2753" s="22"/>
      <c r="E2753" s="23"/>
      <c r="F2753" s="14"/>
      <c r="G2753" s="23"/>
      <c r="H2753" s="22"/>
      <c r="I2753" s="24"/>
      <c r="J2753" s="24"/>
      <c r="K2753" s="25"/>
      <c r="L2753" s="25"/>
      <c r="M2753" s="25"/>
      <c r="N2753" s="25"/>
      <c r="O2753" s="25"/>
      <c r="P2753" s="25"/>
      <c r="Q2753" s="26"/>
      <c r="R2753" s="25"/>
      <c r="S2753" s="25"/>
      <c r="T2753" s="27">
        <f t="shared" si="211"/>
        <v>0</v>
      </c>
      <c r="U2753" s="27">
        <f t="shared" si="212"/>
        <v>0</v>
      </c>
      <c r="V2753" s="25"/>
      <c r="W2753" s="27" t="str">
        <f t="shared" si="213"/>
        <v/>
      </c>
      <c r="X2753" s="43" t="str">
        <f t="shared" si="214"/>
        <v>OK</v>
      </c>
      <c r="Y2753" s="681" t="str">
        <f t="shared" si="215"/>
        <v/>
      </c>
    </row>
    <row r="2754" spans="1:25" x14ac:dyDescent="0.25">
      <c r="A2754" s="68" t="str">
        <f>'0'!$A$4</f>
        <v>………………..</v>
      </c>
      <c r="B2754" s="341">
        <f>'0'!$A$2</f>
        <v>46112</v>
      </c>
      <c r="C2754" s="341" t="s">
        <v>1246</v>
      </c>
      <c r="D2754" s="22"/>
      <c r="E2754" s="23"/>
      <c r="F2754" s="14"/>
      <c r="G2754" s="23"/>
      <c r="H2754" s="22"/>
      <c r="I2754" s="24"/>
      <c r="J2754" s="24"/>
      <c r="K2754" s="25"/>
      <c r="L2754" s="25"/>
      <c r="M2754" s="25"/>
      <c r="N2754" s="25"/>
      <c r="O2754" s="25"/>
      <c r="P2754" s="25"/>
      <c r="Q2754" s="26"/>
      <c r="R2754" s="25"/>
      <c r="S2754" s="25"/>
      <c r="T2754" s="27">
        <f t="shared" si="211"/>
        <v>0</v>
      </c>
      <c r="U2754" s="27">
        <f t="shared" si="212"/>
        <v>0</v>
      </c>
      <c r="V2754" s="25"/>
      <c r="W2754" s="27" t="str">
        <f t="shared" si="213"/>
        <v/>
      </c>
      <c r="X2754" s="43" t="str">
        <f t="shared" si="214"/>
        <v>OK</v>
      </c>
      <c r="Y2754" s="681" t="str">
        <f t="shared" si="215"/>
        <v/>
      </c>
    </row>
    <row r="2755" spans="1:25" x14ac:dyDescent="0.25">
      <c r="A2755" s="68" t="str">
        <f>'0'!$A$4</f>
        <v>………………..</v>
      </c>
      <c r="B2755" s="341">
        <f>'0'!$A$2</f>
        <v>46112</v>
      </c>
      <c r="C2755" s="341" t="s">
        <v>1246</v>
      </c>
      <c r="D2755" s="22"/>
      <c r="E2755" s="23"/>
      <c r="F2755" s="14"/>
      <c r="G2755" s="23"/>
      <c r="H2755" s="22"/>
      <c r="I2755" s="24"/>
      <c r="J2755" s="24"/>
      <c r="K2755" s="25"/>
      <c r="L2755" s="25"/>
      <c r="M2755" s="25"/>
      <c r="N2755" s="25"/>
      <c r="O2755" s="25"/>
      <c r="P2755" s="25"/>
      <c r="Q2755" s="26"/>
      <c r="R2755" s="25"/>
      <c r="S2755" s="25"/>
      <c r="T2755" s="27">
        <f t="shared" si="211"/>
        <v>0</v>
      </c>
      <c r="U2755" s="27">
        <f t="shared" si="212"/>
        <v>0</v>
      </c>
      <c r="V2755" s="25"/>
      <c r="W2755" s="27" t="str">
        <f t="shared" si="213"/>
        <v/>
      </c>
      <c r="X2755" s="43" t="str">
        <f t="shared" si="214"/>
        <v>OK</v>
      </c>
      <c r="Y2755" s="681" t="str">
        <f t="shared" si="215"/>
        <v/>
      </c>
    </row>
    <row r="2756" spans="1:25" x14ac:dyDescent="0.25">
      <c r="A2756" s="68" t="str">
        <f>'0'!$A$4</f>
        <v>………………..</v>
      </c>
      <c r="B2756" s="341">
        <f>'0'!$A$2</f>
        <v>46112</v>
      </c>
      <c r="C2756" s="341" t="s">
        <v>1246</v>
      </c>
      <c r="D2756" s="22"/>
      <c r="E2756" s="23"/>
      <c r="F2756" s="14"/>
      <c r="G2756" s="23"/>
      <c r="H2756" s="22"/>
      <c r="I2756" s="24"/>
      <c r="J2756" s="24"/>
      <c r="K2756" s="25"/>
      <c r="L2756" s="25"/>
      <c r="M2756" s="25"/>
      <c r="N2756" s="25"/>
      <c r="O2756" s="25"/>
      <c r="P2756" s="25"/>
      <c r="Q2756" s="26"/>
      <c r="R2756" s="25"/>
      <c r="S2756" s="25"/>
      <c r="T2756" s="27">
        <f t="shared" si="211"/>
        <v>0</v>
      </c>
      <c r="U2756" s="27">
        <f t="shared" si="212"/>
        <v>0</v>
      </c>
      <c r="V2756" s="25"/>
      <c r="W2756" s="27" t="str">
        <f t="shared" si="213"/>
        <v/>
      </c>
      <c r="X2756" s="43" t="str">
        <f t="shared" si="214"/>
        <v>OK</v>
      </c>
      <c r="Y2756" s="681" t="str">
        <f t="shared" si="215"/>
        <v/>
      </c>
    </row>
    <row r="2757" spans="1:25" x14ac:dyDescent="0.25">
      <c r="A2757" s="68" t="str">
        <f>'0'!$A$4</f>
        <v>………………..</v>
      </c>
      <c r="B2757" s="341">
        <f>'0'!$A$2</f>
        <v>46112</v>
      </c>
      <c r="C2757" s="341" t="s">
        <v>1246</v>
      </c>
      <c r="D2757" s="22"/>
      <c r="E2757" s="23"/>
      <c r="F2757" s="14"/>
      <c r="G2757" s="23"/>
      <c r="H2757" s="22"/>
      <c r="I2757" s="24"/>
      <c r="J2757" s="24"/>
      <c r="K2757" s="25"/>
      <c r="L2757" s="25"/>
      <c r="M2757" s="25"/>
      <c r="N2757" s="25"/>
      <c r="O2757" s="25"/>
      <c r="P2757" s="25"/>
      <c r="Q2757" s="26"/>
      <c r="R2757" s="25"/>
      <c r="S2757" s="25"/>
      <c r="T2757" s="27">
        <f t="shared" si="211"/>
        <v>0</v>
      </c>
      <c r="U2757" s="27">
        <f t="shared" si="212"/>
        <v>0</v>
      </c>
      <c r="V2757" s="25"/>
      <c r="W2757" s="27" t="str">
        <f t="shared" si="213"/>
        <v/>
      </c>
      <c r="X2757" s="43" t="str">
        <f t="shared" si="214"/>
        <v>OK</v>
      </c>
      <c r="Y2757" s="681" t="str">
        <f t="shared" si="215"/>
        <v/>
      </c>
    </row>
    <row r="2758" spans="1:25" x14ac:dyDescent="0.25">
      <c r="A2758" s="68" t="str">
        <f>'0'!$A$4</f>
        <v>………………..</v>
      </c>
      <c r="B2758" s="341">
        <f>'0'!$A$2</f>
        <v>46112</v>
      </c>
      <c r="C2758" s="341" t="s">
        <v>1246</v>
      </c>
      <c r="D2758" s="22"/>
      <c r="E2758" s="23"/>
      <c r="F2758" s="14"/>
      <c r="G2758" s="23"/>
      <c r="H2758" s="22"/>
      <c r="I2758" s="24"/>
      <c r="J2758" s="24"/>
      <c r="K2758" s="25"/>
      <c r="L2758" s="25"/>
      <c r="M2758" s="25"/>
      <c r="N2758" s="25"/>
      <c r="O2758" s="25"/>
      <c r="P2758" s="25"/>
      <c r="Q2758" s="26"/>
      <c r="R2758" s="25"/>
      <c r="S2758" s="25"/>
      <c r="T2758" s="27">
        <f t="shared" si="211"/>
        <v>0</v>
      </c>
      <c r="U2758" s="27">
        <f t="shared" si="212"/>
        <v>0</v>
      </c>
      <c r="V2758" s="25"/>
      <c r="W2758" s="27" t="str">
        <f t="shared" si="213"/>
        <v/>
      </c>
      <c r="X2758" s="43" t="str">
        <f t="shared" si="214"/>
        <v>OK</v>
      </c>
      <c r="Y2758" s="681" t="str">
        <f t="shared" si="215"/>
        <v/>
      </c>
    </row>
    <row r="2759" spans="1:25" x14ac:dyDescent="0.25">
      <c r="A2759" s="68" t="str">
        <f>'0'!$A$4</f>
        <v>………………..</v>
      </c>
      <c r="B2759" s="341">
        <f>'0'!$A$2</f>
        <v>46112</v>
      </c>
      <c r="C2759" s="341" t="s">
        <v>1246</v>
      </c>
      <c r="D2759" s="22"/>
      <c r="E2759" s="23"/>
      <c r="F2759" s="14"/>
      <c r="G2759" s="23"/>
      <c r="H2759" s="22"/>
      <c r="I2759" s="24"/>
      <c r="J2759" s="24"/>
      <c r="K2759" s="25"/>
      <c r="L2759" s="25"/>
      <c r="M2759" s="25"/>
      <c r="N2759" s="25"/>
      <c r="O2759" s="25"/>
      <c r="P2759" s="25"/>
      <c r="Q2759" s="26"/>
      <c r="R2759" s="25"/>
      <c r="S2759" s="25"/>
      <c r="T2759" s="27">
        <f t="shared" si="211"/>
        <v>0</v>
      </c>
      <c r="U2759" s="27">
        <f t="shared" si="212"/>
        <v>0</v>
      </c>
      <c r="V2759" s="25"/>
      <c r="W2759" s="27" t="str">
        <f t="shared" si="213"/>
        <v/>
      </c>
      <c r="X2759" s="43" t="str">
        <f t="shared" si="214"/>
        <v>OK</v>
      </c>
      <c r="Y2759" s="681" t="str">
        <f t="shared" si="215"/>
        <v/>
      </c>
    </row>
    <row r="2760" spans="1:25" x14ac:dyDescent="0.25">
      <c r="A2760" s="68" t="str">
        <f>'0'!$A$4</f>
        <v>………………..</v>
      </c>
      <c r="B2760" s="341">
        <f>'0'!$A$2</f>
        <v>46112</v>
      </c>
      <c r="C2760" s="341" t="s">
        <v>1246</v>
      </c>
      <c r="D2760" s="22"/>
      <c r="E2760" s="23"/>
      <c r="F2760" s="14"/>
      <c r="G2760" s="23"/>
      <c r="H2760" s="22"/>
      <c r="I2760" s="24"/>
      <c r="J2760" s="24"/>
      <c r="K2760" s="25"/>
      <c r="L2760" s="25"/>
      <c r="M2760" s="25"/>
      <c r="N2760" s="25"/>
      <c r="O2760" s="25"/>
      <c r="P2760" s="25"/>
      <c r="Q2760" s="26"/>
      <c r="R2760" s="25"/>
      <c r="S2760" s="25"/>
      <c r="T2760" s="27">
        <f t="shared" si="211"/>
        <v>0</v>
      </c>
      <c r="U2760" s="27">
        <f t="shared" si="212"/>
        <v>0</v>
      </c>
      <c r="V2760" s="25"/>
      <c r="W2760" s="27" t="str">
        <f t="shared" si="213"/>
        <v/>
      </c>
      <c r="X2760" s="43" t="str">
        <f t="shared" si="214"/>
        <v>OK</v>
      </c>
      <c r="Y2760" s="681" t="str">
        <f t="shared" si="215"/>
        <v/>
      </c>
    </row>
    <row r="2761" spans="1:25" x14ac:dyDescent="0.25">
      <c r="A2761" s="68" t="str">
        <f>'0'!$A$4</f>
        <v>………………..</v>
      </c>
      <c r="B2761" s="341">
        <f>'0'!$A$2</f>
        <v>46112</v>
      </c>
      <c r="C2761" s="341" t="s">
        <v>1246</v>
      </c>
      <c r="D2761" s="22"/>
      <c r="E2761" s="23"/>
      <c r="F2761" s="14"/>
      <c r="G2761" s="23"/>
      <c r="H2761" s="22"/>
      <c r="I2761" s="24"/>
      <c r="J2761" s="24"/>
      <c r="K2761" s="25"/>
      <c r="L2761" s="25"/>
      <c r="M2761" s="25"/>
      <c r="N2761" s="25"/>
      <c r="O2761" s="25"/>
      <c r="P2761" s="25"/>
      <c r="Q2761" s="26"/>
      <c r="R2761" s="25"/>
      <c r="S2761" s="25"/>
      <c r="T2761" s="27">
        <f t="shared" ref="T2761:T2824" si="216">N2761+P2761-R2761</f>
        <v>0</v>
      </c>
      <c r="U2761" s="27">
        <f t="shared" ref="U2761:U2824" si="217">O2761+Q2761-S2761</f>
        <v>0</v>
      </c>
      <c r="V2761" s="25"/>
      <c r="W2761" s="27" t="str">
        <f t="shared" ref="W2761:W2824" si="218">IF(K2761="","",K2761-M2761-(P2761-Q2761))</f>
        <v/>
      </c>
      <c r="X2761" s="43" t="str">
        <f t="shared" ref="X2761:X2824" si="219">IF(ROUND(T2761-V2761,2)&gt;=0,"OK","Просрочието не може да надхвърля задължението")</f>
        <v>OK</v>
      </c>
      <c r="Y2761" s="681" t="str">
        <f t="shared" ref="Y2761:Y2824" si="220">IF(COUNTBLANK(D2761:W2761)=18,"",IF(D2761="999999999","",IF(ISNUMBER(VALUE(D2761)),IF(LEN(D2761)&lt;&gt;9,"Въведеното ЕИК е твърде късо или твърде дълго",IF(OR(MOD(MID(D2761,1,1)*1+MID(D2761,2,1)*2+MID(D2761,3,1)*3+MID(D2761,4,1)*4+MID(D2761,5,1)*5+MID(D2761,6,1)*6+MID(D2761,7,1)*7+MID(D2761,8,1)*8,11)-MID(D2761,9,1)=0,AND(MOD(MID(D2761,1,1)*3+MID(D2761,2,1)*4+MID(D2761,3,1)*5+MID(D2761,4,1)*6+MID(D2761,5,1)*7+MID(D2761,6,1)*8+MID(D2761,7,1)*9+MID(D2761,8,1)*10,11)=10,MID(D2761,9,1)*1=0),MOD(MID(D2761,1,1)*3+MID(D2761,2,1)*4+MID(D2761,3,1)*5+MID(D2761,4,1)*6+MID(D2761,5,1)*7+MID(D2761,6,1)*8+MID(D2761,7,1)*9+MID(D2761,8,1)*10,11)-MID(D2761,9,1)=0),"","Въведеното ЕИК е невалидно")),"Въведеното ЕИК съдържа непозволени символи")))</f>
        <v/>
      </c>
    </row>
    <row r="2762" spans="1:25" x14ac:dyDescent="0.25">
      <c r="A2762" s="68" t="str">
        <f>'0'!$A$4</f>
        <v>………………..</v>
      </c>
      <c r="B2762" s="341">
        <f>'0'!$A$2</f>
        <v>46112</v>
      </c>
      <c r="C2762" s="341" t="s">
        <v>1246</v>
      </c>
      <c r="D2762" s="22"/>
      <c r="E2762" s="23"/>
      <c r="F2762" s="14"/>
      <c r="G2762" s="23"/>
      <c r="H2762" s="22"/>
      <c r="I2762" s="24"/>
      <c r="J2762" s="24"/>
      <c r="K2762" s="25"/>
      <c r="L2762" s="25"/>
      <c r="M2762" s="25"/>
      <c r="N2762" s="25"/>
      <c r="O2762" s="25"/>
      <c r="P2762" s="25"/>
      <c r="Q2762" s="26"/>
      <c r="R2762" s="25"/>
      <c r="S2762" s="25"/>
      <c r="T2762" s="27">
        <f t="shared" si="216"/>
        <v>0</v>
      </c>
      <c r="U2762" s="27">
        <f t="shared" si="217"/>
        <v>0</v>
      </c>
      <c r="V2762" s="25"/>
      <c r="W2762" s="27" t="str">
        <f t="shared" si="218"/>
        <v/>
      </c>
      <c r="X2762" s="43" t="str">
        <f t="shared" si="219"/>
        <v>OK</v>
      </c>
      <c r="Y2762" s="681" t="str">
        <f t="shared" si="220"/>
        <v/>
      </c>
    </row>
    <row r="2763" spans="1:25" x14ac:dyDescent="0.25">
      <c r="A2763" s="68" t="str">
        <f>'0'!$A$4</f>
        <v>………………..</v>
      </c>
      <c r="B2763" s="341">
        <f>'0'!$A$2</f>
        <v>46112</v>
      </c>
      <c r="C2763" s="341" t="s">
        <v>1246</v>
      </c>
      <c r="D2763" s="22"/>
      <c r="E2763" s="23"/>
      <c r="F2763" s="14"/>
      <c r="G2763" s="23"/>
      <c r="H2763" s="22"/>
      <c r="I2763" s="24"/>
      <c r="J2763" s="24"/>
      <c r="K2763" s="25"/>
      <c r="L2763" s="25"/>
      <c r="M2763" s="25"/>
      <c r="N2763" s="25"/>
      <c r="O2763" s="25"/>
      <c r="P2763" s="25"/>
      <c r="Q2763" s="26"/>
      <c r="R2763" s="25"/>
      <c r="S2763" s="25"/>
      <c r="T2763" s="27">
        <f t="shared" si="216"/>
        <v>0</v>
      </c>
      <c r="U2763" s="27">
        <f t="shared" si="217"/>
        <v>0</v>
      </c>
      <c r="V2763" s="25"/>
      <c r="W2763" s="27" t="str">
        <f t="shared" si="218"/>
        <v/>
      </c>
      <c r="X2763" s="43" t="str">
        <f t="shared" si="219"/>
        <v>OK</v>
      </c>
      <c r="Y2763" s="681" t="str">
        <f t="shared" si="220"/>
        <v/>
      </c>
    </row>
    <row r="2764" spans="1:25" x14ac:dyDescent="0.25">
      <c r="A2764" s="68" t="str">
        <f>'0'!$A$4</f>
        <v>………………..</v>
      </c>
      <c r="B2764" s="341">
        <f>'0'!$A$2</f>
        <v>46112</v>
      </c>
      <c r="C2764" s="341" t="s">
        <v>1246</v>
      </c>
      <c r="D2764" s="22"/>
      <c r="E2764" s="23"/>
      <c r="F2764" s="14"/>
      <c r="G2764" s="23"/>
      <c r="H2764" s="22"/>
      <c r="I2764" s="24"/>
      <c r="J2764" s="24"/>
      <c r="K2764" s="25"/>
      <c r="L2764" s="25"/>
      <c r="M2764" s="25"/>
      <c r="N2764" s="25"/>
      <c r="O2764" s="25"/>
      <c r="P2764" s="25"/>
      <c r="Q2764" s="26"/>
      <c r="R2764" s="25"/>
      <c r="S2764" s="25"/>
      <c r="T2764" s="27">
        <f t="shared" si="216"/>
        <v>0</v>
      </c>
      <c r="U2764" s="27">
        <f t="shared" si="217"/>
        <v>0</v>
      </c>
      <c r="V2764" s="25"/>
      <c r="W2764" s="27" t="str">
        <f t="shared" si="218"/>
        <v/>
      </c>
      <c r="X2764" s="43" t="str">
        <f t="shared" si="219"/>
        <v>OK</v>
      </c>
      <c r="Y2764" s="681" t="str">
        <f t="shared" si="220"/>
        <v/>
      </c>
    </row>
    <row r="2765" spans="1:25" x14ac:dyDescent="0.25">
      <c r="A2765" s="68" t="str">
        <f>'0'!$A$4</f>
        <v>………………..</v>
      </c>
      <c r="B2765" s="341">
        <f>'0'!$A$2</f>
        <v>46112</v>
      </c>
      <c r="C2765" s="341" t="s">
        <v>1246</v>
      </c>
      <c r="D2765" s="22"/>
      <c r="E2765" s="23"/>
      <c r="F2765" s="14"/>
      <c r="G2765" s="23"/>
      <c r="H2765" s="22"/>
      <c r="I2765" s="24"/>
      <c r="J2765" s="24"/>
      <c r="K2765" s="25"/>
      <c r="L2765" s="25"/>
      <c r="M2765" s="25"/>
      <c r="N2765" s="25"/>
      <c r="O2765" s="25"/>
      <c r="P2765" s="25"/>
      <c r="Q2765" s="26"/>
      <c r="R2765" s="25"/>
      <c r="S2765" s="25"/>
      <c r="T2765" s="27">
        <f t="shared" si="216"/>
        <v>0</v>
      </c>
      <c r="U2765" s="27">
        <f t="shared" si="217"/>
        <v>0</v>
      </c>
      <c r="V2765" s="25"/>
      <c r="W2765" s="27" t="str">
        <f t="shared" si="218"/>
        <v/>
      </c>
      <c r="X2765" s="43" t="str">
        <f t="shared" si="219"/>
        <v>OK</v>
      </c>
      <c r="Y2765" s="681" t="str">
        <f t="shared" si="220"/>
        <v/>
      </c>
    </row>
    <row r="2766" spans="1:25" x14ac:dyDescent="0.25">
      <c r="A2766" s="68" t="str">
        <f>'0'!$A$4</f>
        <v>………………..</v>
      </c>
      <c r="B2766" s="341">
        <f>'0'!$A$2</f>
        <v>46112</v>
      </c>
      <c r="C2766" s="341" t="s">
        <v>1246</v>
      </c>
      <c r="D2766" s="22"/>
      <c r="E2766" s="23"/>
      <c r="F2766" s="14"/>
      <c r="G2766" s="23"/>
      <c r="H2766" s="22"/>
      <c r="I2766" s="24"/>
      <c r="J2766" s="24"/>
      <c r="K2766" s="25"/>
      <c r="L2766" s="25"/>
      <c r="M2766" s="25"/>
      <c r="N2766" s="25"/>
      <c r="O2766" s="25"/>
      <c r="P2766" s="25"/>
      <c r="Q2766" s="26"/>
      <c r="R2766" s="25"/>
      <c r="S2766" s="25"/>
      <c r="T2766" s="27">
        <f t="shared" si="216"/>
        <v>0</v>
      </c>
      <c r="U2766" s="27">
        <f t="shared" si="217"/>
        <v>0</v>
      </c>
      <c r="V2766" s="25"/>
      <c r="W2766" s="27" t="str">
        <f t="shared" si="218"/>
        <v/>
      </c>
      <c r="X2766" s="43" t="str">
        <f t="shared" si="219"/>
        <v>OK</v>
      </c>
      <c r="Y2766" s="681" t="str">
        <f t="shared" si="220"/>
        <v/>
      </c>
    </row>
    <row r="2767" spans="1:25" x14ac:dyDescent="0.25">
      <c r="A2767" s="68" t="str">
        <f>'0'!$A$4</f>
        <v>………………..</v>
      </c>
      <c r="B2767" s="341">
        <f>'0'!$A$2</f>
        <v>46112</v>
      </c>
      <c r="C2767" s="341" t="s">
        <v>1246</v>
      </c>
      <c r="D2767" s="22"/>
      <c r="E2767" s="23"/>
      <c r="F2767" s="14"/>
      <c r="G2767" s="23"/>
      <c r="H2767" s="22"/>
      <c r="I2767" s="24"/>
      <c r="J2767" s="24"/>
      <c r="K2767" s="25"/>
      <c r="L2767" s="25"/>
      <c r="M2767" s="25"/>
      <c r="N2767" s="25"/>
      <c r="O2767" s="25"/>
      <c r="P2767" s="25"/>
      <c r="Q2767" s="26"/>
      <c r="R2767" s="25"/>
      <c r="S2767" s="25"/>
      <c r="T2767" s="27">
        <f t="shared" si="216"/>
        <v>0</v>
      </c>
      <c r="U2767" s="27">
        <f t="shared" si="217"/>
        <v>0</v>
      </c>
      <c r="V2767" s="25"/>
      <c r="W2767" s="27" t="str">
        <f t="shared" si="218"/>
        <v/>
      </c>
      <c r="X2767" s="43" t="str">
        <f t="shared" si="219"/>
        <v>OK</v>
      </c>
      <c r="Y2767" s="681" t="str">
        <f t="shared" si="220"/>
        <v/>
      </c>
    </row>
    <row r="2768" spans="1:25" x14ac:dyDescent="0.25">
      <c r="A2768" s="68" t="str">
        <f>'0'!$A$4</f>
        <v>………………..</v>
      </c>
      <c r="B2768" s="341">
        <f>'0'!$A$2</f>
        <v>46112</v>
      </c>
      <c r="C2768" s="341" t="s">
        <v>1246</v>
      </c>
      <c r="D2768" s="22"/>
      <c r="E2768" s="23"/>
      <c r="F2768" s="14"/>
      <c r="G2768" s="23"/>
      <c r="H2768" s="22"/>
      <c r="I2768" s="24"/>
      <c r="J2768" s="24"/>
      <c r="K2768" s="25"/>
      <c r="L2768" s="25"/>
      <c r="M2768" s="25"/>
      <c r="N2768" s="25"/>
      <c r="O2768" s="25"/>
      <c r="P2768" s="25"/>
      <c r="Q2768" s="26"/>
      <c r="R2768" s="25"/>
      <c r="S2768" s="25"/>
      <c r="T2768" s="27">
        <f t="shared" si="216"/>
        <v>0</v>
      </c>
      <c r="U2768" s="27">
        <f t="shared" si="217"/>
        <v>0</v>
      </c>
      <c r="V2768" s="25"/>
      <c r="W2768" s="27" t="str">
        <f t="shared" si="218"/>
        <v/>
      </c>
      <c r="X2768" s="43" t="str">
        <f t="shared" si="219"/>
        <v>OK</v>
      </c>
      <c r="Y2768" s="681" t="str">
        <f t="shared" si="220"/>
        <v/>
      </c>
    </row>
    <row r="2769" spans="1:25" x14ac:dyDescent="0.25">
      <c r="A2769" s="68" t="str">
        <f>'0'!$A$4</f>
        <v>………………..</v>
      </c>
      <c r="B2769" s="341">
        <f>'0'!$A$2</f>
        <v>46112</v>
      </c>
      <c r="C2769" s="341" t="s">
        <v>1246</v>
      </c>
      <c r="D2769" s="22"/>
      <c r="E2769" s="23"/>
      <c r="F2769" s="14"/>
      <c r="G2769" s="23"/>
      <c r="H2769" s="22"/>
      <c r="I2769" s="24"/>
      <c r="J2769" s="24"/>
      <c r="K2769" s="25"/>
      <c r="L2769" s="25"/>
      <c r="M2769" s="25"/>
      <c r="N2769" s="25"/>
      <c r="O2769" s="25"/>
      <c r="P2769" s="25"/>
      <c r="Q2769" s="26"/>
      <c r="R2769" s="25"/>
      <c r="S2769" s="25"/>
      <c r="T2769" s="27">
        <f t="shared" si="216"/>
        <v>0</v>
      </c>
      <c r="U2769" s="27">
        <f t="shared" si="217"/>
        <v>0</v>
      </c>
      <c r="V2769" s="25"/>
      <c r="W2769" s="27" t="str">
        <f t="shared" si="218"/>
        <v/>
      </c>
      <c r="X2769" s="43" t="str">
        <f t="shared" si="219"/>
        <v>OK</v>
      </c>
      <c r="Y2769" s="681" t="str">
        <f t="shared" si="220"/>
        <v/>
      </c>
    </row>
    <row r="2770" spans="1:25" x14ac:dyDescent="0.25">
      <c r="A2770" s="68" t="str">
        <f>'0'!$A$4</f>
        <v>………………..</v>
      </c>
      <c r="B2770" s="341">
        <f>'0'!$A$2</f>
        <v>46112</v>
      </c>
      <c r="C2770" s="341" t="s">
        <v>1246</v>
      </c>
      <c r="D2770" s="22"/>
      <c r="E2770" s="23"/>
      <c r="F2770" s="14"/>
      <c r="G2770" s="23"/>
      <c r="H2770" s="22"/>
      <c r="I2770" s="24"/>
      <c r="J2770" s="24"/>
      <c r="K2770" s="25"/>
      <c r="L2770" s="25"/>
      <c r="M2770" s="25"/>
      <c r="N2770" s="25"/>
      <c r="O2770" s="25"/>
      <c r="P2770" s="25"/>
      <c r="Q2770" s="26"/>
      <c r="R2770" s="25"/>
      <c r="S2770" s="25"/>
      <c r="T2770" s="27">
        <f t="shared" si="216"/>
        <v>0</v>
      </c>
      <c r="U2770" s="27">
        <f t="shared" si="217"/>
        <v>0</v>
      </c>
      <c r="V2770" s="25"/>
      <c r="W2770" s="27" t="str">
        <f t="shared" si="218"/>
        <v/>
      </c>
      <c r="X2770" s="43" t="str">
        <f t="shared" si="219"/>
        <v>OK</v>
      </c>
      <c r="Y2770" s="681" t="str">
        <f t="shared" si="220"/>
        <v/>
      </c>
    </row>
    <row r="2771" spans="1:25" x14ac:dyDescent="0.25">
      <c r="A2771" s="68" t="str">
        <f>'0'!$A$4</f>
        <v>………………..</v>
      </c>
      <c r="B2771" s="341">
        <f>'0'!$A$2</f>
        <v>46112</v>
      </c>
      <c r="C2771" s="341" t="s">
        <v>1246</v>
      </c>
      <c r="D2771" s="22"/>
      <c r="E2771" s="23"/>
      <c r="F2771" s="14"/>
      <c r="G2771" s="23"/>
      <c r="H2771" s="22"/>
      <c r="I2771" s="24"/>
      <c r="J2771" s="24"/>
      <c r="K2771" s="25"/>
      <c r="L2771" s="25"/>
      <c r="M2771" s="25"/>
      <c r="N2771" s="25"/>
      <c r="O2771" s="25"/>
      <c r="P2771" s="25"/>
      <c r="Q2771" s="26"/>
      <c r="R2771" s="25"/>
      <c r="S2771" s="25"/>
      <c r="T2771" s="27">
        <f t="shared" si="216"/>
        <v>0</v>
      </c>
      <c r="U2771" s="27">
        <f t="shared" si="217"/>
        <v>0</v>
      </c>
      <c r="V2771" s="25"/>
      <c r="W2771" s="27" t="str">
        <f t="shared" si="218"/>
        <v/>
      </c>
      <c r="X2771" s="43" t="str">
        <f t="shared" si="219"/>
        <v>OK</v>
      </c>
      <c r="Y2771" s="681" t="str">
        <f t="shared" si="220"/>
        <v/>
      </c>
    </row>
    <row r="2772" spans="1:25" x14ac:dyDescent="0.25">
      <c r="A2772" s="68" t="str">
        <f>'0'!$A$4</f>
        <v>………………..</v>
      </c>
      <c r="B2772" s="341">
        <f>'0'!$A$2</f>
        <v>46112</v>
      </c>
      <c r="C2772" s="341" t="s">
        <v>1246</v>
      </c>
      <c r="D2772" s="22"/>
      <c r="E2772" s="23"/>
      <c r="F2772" s="14"/>
      <c r="G2772" s="23"/>
      <c r="H2772" s="22"/>
      <c r="I2772" s="24"/>
      <c r="J2772" s="24"/>
      <c r="K2772" s="25"/>
      <c r="L2772" s="25"/>
      <c r="M2772" s="25"/>
      <c r="N2772" s="25"/>
      <c r="O2772" s="25"/>
      <c r="P2772" s="25"/>
      <c r="Q2772" s="26"/>
      <c r="R2772" s="25"/>
      <c r="S2772" s="25"/>
      <c r="T2772" s="27">
        <f t="shared" si="216"/>
        <v>0</v>
      </c>
      <c r="U2772" s="27">
        <f t="shared" si="217"/>
        <v>0</v>
      </c>
      <c r="V2772" s="25"/>
      <c r="W2772" s="27" t="str">
        <f t="shared" si="218"/>
        <v/>
      </c>
      <c r="X2772" s="43" t="str">
        <f t="shared" si="219"/>
        <v>OK</v>
      </c>
      <c r="Y2772" s="681" t="str">
        <f t="shared" si="220"/>
        <v/>
      </c>
    </row>
    <row r="2773" spans="1:25" x14ac:dyDescent="0.25">
      <c r="A2773" s="68" t="str">
        <f>'0'!$A$4</f>
        <v>………………..</v>
      </c>
      <c r="B2773" s="341">
        <f>'0'!$A$2</f>
        <v>46112</v>
      </c>
      <c r="C2773" s="341" t="s">
        <v>1246</v>
      </c>
      <c r="D2773" s="22"/>
      <c r="E2773" s="23"/>
      <c r="F2773" s="14"/>
      <c r="G2773" s="23"/>
      <c r="H2773" s="22"/>
      <c r="I2773" s="24"/>
      <c r="J2773" s="24"/>
      <c r="K2773" s="25"/>
      <c r="L2773" s="25"/>
      <c r="M2773" s="25"/>
      <c r="N2773" s="25"/>
      <c r="O2773" s="25"/>
      <c r="P2773" s="25"/>
      <c r="Q2773" s="26"/>
      <c r="R2773" s="25"/>
      <c r="S2773" s="25"/>
      <c r="T2773" s="27">
        <f t="shared" si="216"/>
        <v>0</v>
      </c>
      <c r="U2773" s="27">
        <f t="shared" si="217"/>
        <v>0</v>
      </c>
      <c r="V2773" s="25"/>
      <c r="W2773" s="27" t="str">
        <f t="shared" si="218"/>
        <v/>
      </c>
      <c r="X2773" s="43" t="str">
        <f t="shared" si="219"/>
        <v>OK</v>
      </c>
      <c r="Y2773" s="681" t="str">
        <f t="shared" si="220"/>
        <v/>
      </c>
    </row>
    <row r="2774" spans="1:25" x14ac:dyDescent="0.25">
      <c r="A2774" s="68" t="str">
        <f>'0'!$A$4</f>
        <v>………………..</v>
      </c>
      <c r="B2774" s="341">
        <f>'0'!$A$2</f>
        <v>46112</v>
      </c>
      <c r="C2774" s="341" t="s">
        <v>1246</v>
      </c>
      <c r="D2774" s="22"/>
      <c r="E2774" s="23"/>
      <c r="F2774" s="14"/>
      <c r="G2774" s="23"/>
      <c r="H2774" s="22"/>
      <c r="I2774" s="24"/>
      <c r="J2774" s="24"/>
      <c r="K2774" s="25"/>
      <c r="L2774" s="25"/>
      <c r="M2774" s="25"/>
      <c r="N2774" s="25"/>
      <c r="O2774" s="25"/>
      <c r="P2774" s="25"/>
      <c r="Q2774" s="26"/>
      <c r="R2774" s="25"/>
      <c r="S2774" s="25"/>
      <c r="T2774" s="27">
        <f t="shared" si="216"/>
        <v>0</v>
      </c>
      <c r="U2774" s="27">
        <f t="shared" si="217"/>
        <v>0</v>
      </c>
      <c r="V2774" s="25"/>
      <c r="W2774" s="27" t="str">
        <f t="shared" si="218"/>
        <v/>
      </c>
      <c r="X2774" s="43" t="str">
        <f t="shared" si="219"/>
        <v>OK</v>
      </c>
      <c r="Y2774" s="681" t="str">
        <f t="shared" si="220"/>
        <v/>
      </c>
    </row>
    <row r="2775" spans="1:25" x14ac:dyDescent="0.25">
      <c r="A2775" s="68" t="str">
        <f>'0'!$A$4</f>
        <v>………………..</v>
      </c>
      <c r="B2775" s="341">
        <f>'0'!$A$2</f>
        <v>46112</v>
      </c>
      <c r="C2775" s="341" t="s">
        <v>1246</v>
      </c>
      <c r="D2775" s="22"/>
      <c r="E2775" s="23"/>
      <c r="F2775" s="14"/>
      <c r="G2775" s="23"/>
      <c r="H2775" s="22"/>
      <c r="I2775" s="24"/>
      <c r="J2775" s="24"/>
      <c r="K2775" s="25"/>
      <c r="L2775" s="25"/>
      <c r="M2775" s="25"/>
      <c r="N2775" s="25"/>
      <c r="O2775" s="25"/>
      <c r="P2775" s="25"/>
      <c r="Q2775" s="26"/>
      <c r="R2775" s="25"/>
      <c r="S2775" s="25"/>
      <c r="T2775" s="27">
        <f t="shared" si="216"/>
        <v>0</v>
      </c>
      <c r="U2775" s="27">
        <f t="shared" si="217"/>
        <v>0</v>
      </c>
      <c r="V2775" s="25"/>
      <c r="W2775" s="27" t="str">
        <f t="shared" si="218"/>
        <v/>
      </c>
      <c r="X2775" s="43" t="str">
        <f t="shared" si="219"/>
        <v>OK</v>
      </c>
      <c r="Y2775" s="681" t="str">
        <f t="shared" si="220"/>
        <v/>
      </c>
    </row>
    <row r="2776" spans="1:25" x14ac:dyDescent="0.25">
      <c r="A2776" s="68" t="str">
        <f>'0'!$A$4</f>
        <v>………………..</v>
      </c>
      <c r="B2776" s="341">
        <f>'0'!$A$2</f>
        <v>46112</v>
      </c>
      <c r="C2776" s="341" t="s">
        <v>1246</v>
      </c>
      <c r="D2776" s="22"/>
      <c r="E2776" s="23"/>
      <c r="F2776" s="14"/>
      <c r="G2776" s="23"/>
      <c r="H2776" s="22"/>
      <c r="I2776" s="24"/>
      <c r="J2776" s="24"/>
      <c r="K2776" s="25"/>
      <c r="L2776" s="25"/>
      <c r="M2776" s="25"/>
      <c r="N2776" s="25"/>
      <c r="O2776" s="25"/>
      <c r="P2776" s="25"/>
      <c r="Q2776" s="26"/>
      <c r="R2776" s="25"/>
      <c r="S2776" s="25"/>
      <c r="T2776" s="27">
        <f t="shared" si="216"/>
        <v>0</v>
      </c>
      <c r="U2776" s="27">
        <f t="shared" si="217"/>
        <v>0</v>
      </c>
      <c r="V2776" s="25"/>
      <c r="W2776" s="27" t="str">
        <f t="shared" si="218"/>
        <v/>
      </c>
      <c r="X2776" s="43" t="str">
        <f t="shared" si="219"/>
        <v>OK</v>
      </c>
      <c r="Y2776" s="681" t="str">
        <f t="shared" si="220"/>
        <v/>
      </c>
    </row>
    <row r="2777" spans="1:25" x14ac:dyDescent="0.25">
      <c r="A2777" s="68" t="str">
        <f>'0'!$A$4</f>
        <v>………………..</v>
      </c>
      <c r="B2777" s="341">
        <f>'0'!$A$2</f>
        <v>46112</v>
      </c>
      <c r="C2777" s="341" t="s">
        <v>1246</v>
      </c>
      <c r="D2777" s="22"/>
      <c r="E2777" s="23"/>
      <c r="F2777" s="14"/>
      <c r="G2777" s="23"/>
      <c r="H2777" s="22"/>
      <c r="I2777" s="24"/>
      <c r="J2777" s="24"/>
      <c r="K2777" s="25"/>
      <c r="L2777" s="25"/>
      <c r="M2777" s="25"/>
      <c r="N2777" s="25"/>
      <c r="O2777" s="25"/>
      <c r="P2777" s="25"/>
      <c r="Q2777" s="26"/>
      <c r="R2777" s="25"/>
      <c r="S2777" s="25"/>
      <c r="T2777" s="27">
        <f t="shared" si="216"/>
        <v>0</v>
      </c>
      <c r="U2777" s="27">
        <f t="shared" si="217"/>
        <v>0</v>
      </c>
      <c r="V2777" s="25"/>
      <c r="W2777" s="27" t="str">
        <f t="shared" si="218"/>
        <v/>
      </c>
      <c r="X2777" s="43" t="str">
        <f t="shared" si="219"/>
        <v>OK</v>
      </c>
      <c r="Y2777" s="681" t="str">
        <f t="shared" si="220"/>
        <v/>
      </c>
    </row>
    <row r="2778" spans="1:25" x14ac:dyDescent="0.25">
      <c r="A2778" s="68" t="str">
        <f>'0'!$A$4</f>
        <v>………………..</v>
      </c>
      <c r="B2778" s="341">
        <f>'0'!$A$2</f>
        <v>46112</v>
      </c>
      <c r="C2778" s="341" t="s">
        <v>1246</v>
      </c>
      <c r="D2778" s="22"/>
      <c r="E2778" s="23"/>
      <c r="F2778" s="14"/>
      <c r="G2778" s="23"/>
      <c r="H2778" s="22"/>
      <c r="I2778" s="24"/>
      <c r="J2778" s="24"/>
      <c r="K2778" s="25"/>
      <c r="L2778" s="25"/>
      <c r="M2778" s="25"/>
      <c r="N2778" s="25"/>
      <c r="O2778" s="25"/>
      <c r="P2778" s="25"/>
      <c r="Q2778" s="26"/>
      <c r="R2778" s="25"/>
      <c r="S2778" s="25"/>
      <c r="T2778" s="27">
        <f t="shared" si="216"/>
        <v>0</v>
      </c>
      <c r="U2778" s="27">
        <f t="shared" si="217"/>
        <v>0</v>
      </c>
      <c r="V2778" s="25"/>
      <c r="W2778" s="27" t="str">
        <f t="shared" si="218"/>
        <v/>
      </c>
      <c r="X2778" s="43" t="str">
        <f t="shared" si="219"/>
        <v>OK</v>
      </c>
      <c r="Y2778" s="681" t="str">
        <f t="shared" si="220"/>
        <v/>
      </c>
    </row>
    <row r="2779" spans="1:25" x14ac:dyDescent="0.25">
      <c r="A2779" s="68" t="str">
        <f>'0'!$A$4</f>
        <v>………………..</v>
      </c>
      <c r="B2779" s="341">
        <f>'0'!$A$2</f>
        <v>46112</v>
      </c>
      <c r="C2779" s="341" t="s">
        <v>1246</v>
      </c>
      <c r="D2779" s="22"/>
      <c r="E2779" s="23"/>
      <c r="F2779" s="14"/>
      <c r="G2779" s="23"/>
      <c r="H2779" s="22"/>
      <c r="I2779" s="24"/>
      <c r="J2779" s="24"/>
      <c r="K2779" s="25"/>
      <c r="L2779" s="25"/>
      <c r="M2779" s="25"/>
      <c r="N2779" s="25"/>
      <c r="O2779" s="25"/>
      <c r="P2779" s="25"/>
      <c r="Q2779" s="26"/>
      <c r="R2779" s="25"/>
      <c r="S2779" s="25"/>
      <c r="T2779" s="27">
        <f t="shared" si="216"/>
        <v>0</v>
      </c>
      <c r="U2779" s="27">
        <f t="shared" si="217"/>
        <v>0</v>
      </c>
      <c r="V2779" s="25"/>
      <c r="W2779" s="27" t="str">
        <f t="shared" si="218"/>
        <v/>
      </c>
      <c r="X2779" s="43" t="str">
        <f t="shared" si="219"/>
        <v>OK</v>
      </c>
      <c r="Y2779" s="681" t="str">
        <f t="shared" si="220"/>
        <v/>
      </c>
    </row>
    <row r="2780" spans="1:25" x14ac:dyDescent="0.25">
      <c r="A2780" s="68" t="str">
        <f>'0'!$A$4</f>
        <v>………………..</v>
      </c>
      <c r="B2780" s="341">
        <f>'0'!$A$2</f>
        <v>46112</v>
      </c>
      <c r="C2780" s="341" t="s">
        <v>1246</v>
      </c>
      <c r="D2780" s="22"/>
      <c r="E2780" s="23"/>
      <c r="F2780" s="14"/>
      <c r="G2780" s="23"/>
      <c r="H2780" s="22"/>
      <c r="I2780" s="24"/>
      <c r="J2780" s="24"/>
      <c r="K2780" s="25"/>
      <c r="L2780" s="25"/>
      <c r="M2780" s="25"/>
      <c r="N2780" s="25"/>
      <c r="O2780" s="25"/>
      <c r="P2780" s="25"/>
      <c r="Q2780" s="26"/>
      <c r="R2780" s="25"/>
      <c r="S2780" s="25"/>
      <c r="T2780" s="27">
        <f t="shared" si="216"/>
        <v>0</v>
      </c>
      <c r="U2780" s="27">
        <f t="shared" si="217"/>
        <v>0</v>
      </c>
      <c r="V2780" s="25"/>
      <c r="W2780" s="27" t="str">
        <f t="shared" si="218"/>
        <v/>
      </c>
      <c r="X2780" s="43" t="str">
        <f t="shared" si="219"/>
        <v>OK</v>
      </c>
      <c r="Y2780" s="681" t="str">
        <f t="shared" si="220"/>
        <v/>
      </c>
    </row>
    <row r="2781" spans="1:25" x14ac:dyDescent="0.25">
      <c r="A2781" s="68" t="str">
        <f>'0'!$A$4</f>
        <v>………………..</v>
      </c>
      <c r="B2781" s="341">
        <f>'0'!$A$2</f>
        <v>46112</v>
      </c>
      <c r="C2781" s="341" t="s">
        <v>1246</v>
      </c>
      <c r="D2781" s="22"/>
      <c r="E2781" s="23"/>
      <c r="F2781" s="14"/>
      <c r="G2781" s="23"/>
      <c r="H2781" s="22"/>
      <c r="I2781" s="24"/>
      <c r="J2781" s="24"/>
      <c r="K2781" s="25"/>
      <c r="L2781" s="25"/>
      <c r="M2781" s="25"/>
      <c r="N2781" s="25"/>
      <c r="O2781" s="25"/>
      <c r="P2781" s="25"/>
      <c r="Q2781" s="26"/>
      <c r="R2781" s="25"/>
      <c r="S2781" s="25"/>
      <c r="T2781" s="27">
        <f t="shared" si="216"/>
        <v>0</v>
      </c>
      <c r="U2781" s="27">
        <f t="shared" si="217"/>
        <v>0</v>
      </c>
      <c r="V2781" s="25"/>
      <c r="W2781" s="27" t="str">
        <f t="shared" si="218"/>
        <v/>
      </c>
      <c r="X2781" s="43" t="str">
        <f t="shared" si="219"/>
        <v>OK</v>
      </c>
      <c r="Y2781" s="681" t="str">
        <f t="shared" si="220"/>
        <v/>
      </c>
    </row>
    <row r="2782" spans="1:25" x14ac:dyDescent="0.25">
      <c r="A2782" s="68" t="str">
        <f>'0'!$A$4</f>
        <v>………………..</v>
      </c>
      <c r="B2782" s="341">
        <f>'0'!$A$2</f>
        <v>46112</v>
      </c>
      <c r="C2782" s="341" t="s">
        <v>1246</v>
      </c>
      <c r="D2782" s="22"/>
      <c r="E2782" s="23"/>
      <c r="F2782" s="14"/>
      <c r="G2782" s="23"/>
      <c r="H2782" s="22"/>
      <c r="I2782" s="24"/>
      <c r="J2782" s="24"/>
      <c r="K2782" s="25"/>
      <c r="L2782" s="25"/>
      <c r="M2782" s="25"/>
      <c r="N2782" s="25"/>
      <c r="O2782" s="25"/>
      <c r="P2782" s="25"/>
      <c r="Q2782" s="26"/>
      <c r="R2782" s="25"/>
      <c r="S2782" s="25"/>
      <c r="T2782" s="27">
        <f t="shared" si="216"/>
        <v>0</v>
      </c>
      <c r="U2782" s="27">
        <f t="shared" si="217"/>
        <v>0</v>
      </c>
      <c r="V2782" s="25"/>
      <c r="W2782" s="27" t="str">
        <f t="shared" si="218"/>
        <v/>
      </c>
      <c r="X2782" s="43" t="str">
        <f t="shared" si="219"/>
        <v>OK</v>
      </c>
      <c r="Y2782" s="681" t="str">
        <f t="shared" si="220"/>
        <v/>
      </c>
    </row>
    <row r="2783" spans="1:25" x14ac:dyDescent="0.25">
      <c r="A2783" s="68" t="str">
        <f>'0'!$A$4</f>
        <v>………………..</v>
      </c>
      <c r="B2783" s="341">
        <f>'0'!$A$2</f>
        <v>46112</v>
      </c>
      <c r="C2783" s="341" t="s">
        <v>1246</v>
      </c>
      <c r="D2783" s="22"/>
      <c r="E2783" s="23"/>
      <c r="F2783" s="14"/>
      <c r="G2783" s="23"/>
      <c r="H2783" s="22"/>
      <c r="I2783" s="24"/>
      <c r="J2783" s="24"/>
      <c r="K2783" s="25"/>
      <c r="L2783" s="25"/>
      <c r="M2783" s="25"/>
      <c r="N2783" s="25"/>
      <c r="O2783" s="25"/>
      <c r="P2783" s="25"/>
      <c r="Q2783" s="26"/>
      <c r="R2783" s="25"/>
      <c r="S2783" s="25"/>
      <c r="T2783" s="27">
        <f t="shared" si="216"/>
        <v>0</v>
      </c>
      <c r="U2783" s="27">
        <f t="shared" si="217"/>
        <v>0</v>
      </c>
      <c r="V2783" s="25"/>
      <c r="W2783" s="27" t="str">
        <f t="shared" si="218"/>
        <v/>
      </c>
      <c r="X2783" s="43" t="str">
        <f t="shared" si="219"/>
        <v>OK</v>
      </c>
      <c r="Y2783" s="681" t="str">
        <f t="shared" si="220"/>
        <v/>
      </c>
    </row>
    <row r="2784" spans="1:25" x14ac:dyDescent="0.25">
      <c r="A2784" s="68" t="str">
        <f>'0'!$A$4</f>
        <v>………………..</v>
      </c>
      <c r="B2784" s="341">
        <f>'0'!$A$2</f>
        <v>46112</v>
      </c>
      <c r="C2784" s="341" t="s">
        <v>1246</v>
      </c>
      <c r="D2784" s="22"/>
      <c r="E2784" s="23"/>
      <c r="F2784" s="14"/>
      <c r="G2784" s="23"/>
      <c r="H2784" s="22"/>
      <c r="I2784" s="24"/>
      <c r="J2784" s="24"/>
      <c r="K2784" s="25"/>
      <c r="L2784" s="25"/>
      <c r="M2784" s="25"/>
      <c r="N2784" s="25"/>
      <c r="O2784" s="25"/>
      <c r="P2784" s="25"/>
      <c r="Q2784" s="26"/>
      <c r="R2784" s="25"/>
      <c r="S2784" s="25"/>
      <c r="T2784" s="27">
        <f t="shared" si="216"/>
        <v>0</v>
      </c>
      <c r="U2784" s="27">
        <f t="shared" si="217"/>
        <v>0</v>
      </c>
      <c r="V2784" s="25"/>
      <c r="W2784" s="27" t="str">
        <f t="shared" si="218"/>
        <v/>
      </c>
      <c r="X2784" s="43" t="str">
        <f t="shared" si="219"/>
        <v>OK</v>
      </c>
      <c r="Y2784" s="681" t="str">
        <f t="shared" si="220"/>
        <v/>
      </c>
    </row>
    <row r="2785" spans="1:25" x14ac:dyDescent="0.25">
      <c r="A2785" s="68" t="str">
        <f>'0'!$A$4</f>
        <v>………………..</v>
      </c>
      <c r="B2785" s="341">
        <f>'0'!$A$2</f>
        <v>46112</v>
      </c>
      <c r="C2785" s="341" t="s">
        <v>1246</v>
      </c>
      <c r="D2785" s="22"/>
      <c r="E2785" s="23"/>
      <c r="F2785" s="14"/>
      <c r="G2785" s="23"/>
      <c r="H2785" s="22"/>
      <c r="I2785" s="24"/>
      <c r="J2785" s="24"/>
      <c r="K2785" s="25"/>
      <c r="L2785" s="25"/>
      <c r="M2785" s="25"/>
      <c r="N2785" s="25"/>
      <c r="O2785" s="25"/>
      <c r="P2785" s="25"/>
      <c r="Q2785" s="26"/>
      <c r="R2785" s="25"/>
      <c r="S2785" s="25"/>
      <c r="T2785" s="27">
        <f t="shared" si="216"/>
        <v>0</v>
      </c>
      <c r="U2785" s="27">
        <f t="shared" si="217"/>
        <v>0</v>
      </c>
      <c r="V2785" s="25"/>
      <c r="W2785" s="27" t="str">
        <f t="shared" si="218"/>
        <v/>
      </c>
      <c r="X2785" s="43" t="str">
        <f t="shared" si="219"/>
        <v>OK</v>
      </c>
      <c r="Y2785" s="681" t="str">
        <f t="shared" si="220"/>
        <v/>
      </c>
    </row>
    <row r="2786" spans="1:25" x14ac:dyDescent="0.25">
      <c r="A2786" s="68" t="str">
        <f>'0'!$A$4</f>
        <v>………………..</v>
      </c>
      <c r="B2786" s="341">
        <f>'0'!$A$2</f>
        <v>46112</v>
      </c>
      <c r="C2786" s="341" t="s">
        <v>1246</v>
      </c>
      <c r="D2786" s="22"/>
      <c r="E2786" s="23"/>
      <c r="F2786" s="14"/>
      <c r="G2786" s="23"/>
      <c r="H2786" s="22"/>
      <c r="I2786" s="24"/>
      <c r="J2786" s="24"/>
      <c r="K2786" s="25"/>
      <c r="L2786" s="25"/>
      <c r="M2786" s="25"/>
      <c r="N2786" s="25"/>
      <c r="O2786" s="25"/>
      <c r="P2786" s="25"/>
      <c r="Q2786" s="26"/>
      <c r="R2786" s="25"/>
      <c r="S2786" s="25"/>
      <c r="T2786" s="27">
        <f t="shared" si="216"/>
        <v>0</v>
      </c>
      <c r="U2786" s="27">
        <f t="shared" si="217"/>
        <v>0</v>
      </c>
      <c r="V2786" s="25"/>
      <c r="W2786" s="27" t="str">
        <f t="shared" si="218"/>
        <v/>
      </c>
      <c r="X2786" s="43" t="str">
        <f t="shared" si="219"/>
        <v>OK</v>
      </c>
      <c r="Y2786" s="681" t="str">
        <f t="shared" si="220"/>
        <v/>
      </c>
    </row>
    <row r="2787" spans="1:25" x14ac:dyDescent="0.25">
      <c r="A2787" s="68" t="str">
        <f>'0'!$A$4</f>
        <v>………………..</v>
      </c>
      <c r="B2787" s="341">
        <f>'0'!$A$2</f>
        <v>46112</v>
      </c>
      <c r="C2787" s="341" t="s">
        <v>1246</v>
      </c>
      <c r="D2787" s="22"/>
      <c r="E2787" s="23"/>
      <c r="F2787" s="14"/>
      <c r="G2787" s="23"/>
      <c r="H2787" s="22"/>
      <c r="I2787" s="24"/>
      <c r="J2787" s="24"/>
      <c r="K2787" s="25"/>
      <c r="L2787" s="25"/>
      <c r="M2787" s="25"/>
      <c r="N2787" s="25"/>
      <c r="O2787" s="25"/>
      <c r="P2787" s="25"/>
      <c r="Q2787" s="26"/>
      <c r="R2787" s="25"/>
      <c r="S2787" s="25"/>
      <c r="T2787" s="27">
        <f t="shared" si="216"/>
        <v>0</v>
      </c>
      <c r="U2787" s="27">
        <f t="shared" si="217"/>
        <v>0</v>
      </c>
      <c r="V2787" s="25"/>
      <c r="W2787" s="27" t="str">
        <f t="shared" si="218"/>
        <v/>
      </c>
      <c r="X2787" s="43" t="str">
        <f t="shared" si="219"/>
        <v>OK</v>
      </c>
      <c r="Y2787" s="681" t="str">
        <f t="shared" si="220"/>
        <v/>
      </c>
    </row>
    <row r="2788" spans="1:25" x14ac:dyDescent="0.25">
      <c r="A2788" s="68" t="str">
        <f>'0'!$A$4</f>
        <v>………………..</v>
      </c>
      <c r="B2788" s="341">
        <f>'0'!$A$2</f>
        <v>46112</v>
      </c>
      <c r="C2788" s="341" t="s">
        <v>1246</v>
      </c>
      <c r="D2788" s="22"/>
      <c r="E2788" s="23"/>
      <c r="F2788" s="14"/>
      <c r="G2788" s="23"/>
      <c r="H2788" s="22"/>
      <c r="I2788" s="24"/>
      <c r="J2788" s="24"/>
      <c r="K2788" s="25"/>
      <c r="L2788" s="25"/>
      <c r="M2788" s="25"/>
      <c r="N2788" s="25"/>
      <c r="O2788" s="25"/>
      <c r="P2788" s="25"/>
      <c r="Q2788" s="26"/>
      <c r="R2788" s="25"/>
      <c r="S2788" s="25"/>
      <c r="T2788" s="27">
        <f t="shared" si="216"/>
        <v>0</v>
      </c>
      <c r="U2788" s="27">
        <f t="shared" si="217"/>
        <v>0</v>
      </c>
      <c r="V2788" s="25"/>
      <c r="W2788" s="27" t="str">
        <f t="shared" si="218"/>
        <v/>
      </c>
      <c r="X2788" s="43" t="str">
        <f t="shared" si="219"/>
        <v>OK</v>
      </c>
      <c r="Y2788" s="681" t="str">
        <f t="shared" si="220"/>
        <v/>
      </c>
    </row>
    <row r="2789" spans="1:25" x14ac:dyDescent="0.25">
      <c r="A2789" s="68" t="str">
        <f>'0'!$A$4</f>
        <v>………………..</v>
      </c>
      <c r="B2789" s="341">
        <f>'0'!$A$2</f>
        <v>46112</v>
      </c>
      <c r="C2789" s="341" t="s">
        <v>1246</v>
      </c>
      <c r="D2789" s="22"/>
      <c r="E2789" s="23"/>
      <c r="F2789" s="14"/>
      <c r="G2789" s="23"/>
      <c r="H2789" s="22"/>
      <c r="I2789" s="24"/>
      <c r="J2789" s="24"/>
      <c r="K2789" s="25"/>
      <c r="L2789" s="25"/>
      <c r="M2789" s="25"/>
      <c r="N2789" s="25"/>
      <c r="O2789" s="25"/>
      <c r="P2789" s="25"/>
      <c r="Q2789" s="26"/>
      <c r="R2789" s="25"/>
      <c r="S2789" s="25"/>
      <c r="T2789" s="27">
        <f t="shared" si="216"/>
        <v>0</v>
      </c>
      <c r="U2789" s="27">
        <f t="shared" si="217"/>
        <v>0</v>
      </c>
      <c r="V2789" s="25"/>
      <c r="W2789" s="27" t="str">
        <f t="shared" si="218"/>
        <v/>
      </c>
      <c r="X2789" s="43" t="str">
        <f t="shared" si="219"/>
        <v>OK</v>
      </c>
      <c r="Y2789" s="681" t="str">
        <f t="shared" si="220"/>
        <v/>
      </c>
    </row>
    <row r="2790" spans="1:25" x14ac:dyDescent="0.25">
      <c r="A2790" s="68" t="str">
        <f>'0'!$A$4</f>
        <v>………………..</v>
      </c>
      <c r="B2790" s="341">
        <f>'0'!$A$2</f>
        <v>46112</v>
      </c>
      <c r="C2790" s="341" t="s">
        <v>1246</v>
      </c>
      <c r="D2790" s="22"/>
      <c r="E2790" s="23"/>
      <c r="F2790" s="14"/>
      <c r="G2790" s="23"/>
      <c r="H2790" s="22"/>
      <c r="I2790" s="24"/>
      <c r="J2790" s="24"/>
      <c r="K2790" s="25"/>
      <c r="L2790" s="25"/>
      <c r="M2790" s="25"/>
      <c r="N2790" s="25"/>
      <c r="O2790" s="25"/>
      <c r="P2790" s="25"/>
      <c r="Q2790" s="26"/>
      <c r="R2790" s="25"/>
      <c r="S2790" s="25"/>
      <c r="T2790" s="27">
        <f t="shared" si="216"/>
        <v>0</v>
      </c>
      <c r="U2790" s="27">
        <f t="shared" si="217"/>
        <v>0</v>
      </c>
      <c r="V2790" s="25"/>
      <c r="W2790" s="27" t="str">
        <f t="shared" si="218"/>
        <v/>
      </c>
      <c r="X2790" s="43" t="str">
        <f t="shared" si="219"/>
        <v>OK</v>
      </c>
      <c r="Y2790" s="681" t="str">
        <f t="shared" si="220"/>
        <v/>
      </c>
    </row>
    <row r="2791" spans="1:25" x14ac:dyDescent="0.25">
      <c r="A2791" s="68" t="str">
        <f>'0'!$A$4</f>
        <v>………………..</v>
      </c>
      <c r="B2791" s="341">
        <f>'0'!$A$2</f>
        <v>46112</v>
      </c>
      <c r="C2791" s="341" t="s">
        <v>1246</v>
      </c>
      <c r="D2791" s="22"/>
      <c r="E2791" s="23"/>
      <c r="F2791" s="14"/>
      <c r="G2791" s="23"/>
      <c r="H2791" s="22"/>
      <c r="I2791" s="24"/>
      <c r="J2791" s="24"/>
      <c r="K2791" s="25"/>
      <c r="L2791" s="25"/>
      <c r="M2791" s="25"/>
      <c r="N2791" s="25"/>
      <c r="O2791" s="25"/>
      <c r="P2791" s="25"/>
      <c r="Q2791" s="26"/>
      <c r="R2791" s="25"/>
      <c r="S2791" s="25"/>
      <c r="T2791" s="27">
        <f t="shared" si="216"/>
        <v>0</v>
      </c>
      <c r="U2791" s="27">
        <f t="shared" si="217"/>
        <v>0</v>
      </c>
      <c r="V2791" s="25"/>
      <c r="W2791" s="27" t="str">
        <f t="shared" si="218"/>
        <v/>
      </c>
      <c r="X2791" s="43" t="str">
        <f t="shared" si="219"/>
        <v>OK</v>
      </c>
      <c r="Y2791" s="681" t="str">
        <f t="shared" si="220"/>
        <v/>
      </c>
    </row>
    <row r="2792" spans="1:25" x14ac:dyDescent="0.25">
      <c r="A2792" s="68" t="str">
        <f>'0'!$A$4</f>
        <v>………………..</v>
      </c>
      <c r="B2792" s="341">
        <f>'0'!$A$2</f>
        <v>46112</v>
      </c>
      <c r="C2792" s="341" t="s">
        <v>1246</v>
      </c>
      <c r="D2792" s="22"/>
      <c r="E2792" s="23"/>
      <c r="F2792" s="14"/>
      <c r="G2792" s="23"/>
      <c r="H2792" s="22"/>
      <c r="I2792" s="24"/>
      <c r="J2792" s="24"/>
      <c r="K2792" s="25"/>
      <c r="L2792" s="25"/>
      <c r="M2792" s="25"/>
      <c r="N2792" s="25"/>
      <c r="O2792" s="25"/>
      <c r="P2792" s="25"/>
      <c r="Q2792" s="26"/>
      <c r="R2792" s="25"/>
      <c r="S2792" s="25"/>
      <c r="T2792" s="27">
        <f t="shared" si="216"/>
        <v>0</v>
      </c>
      <c r="U2792" s="27">
        <f t="shared" si="217"/>
        <v>0</v>
      </c>
      <c r="V2792" s="25"/>
      <c r="W2792" s="27" t="str">
        <f t="shared" si="218"/>
        <v/>
      </c>
      <c r="X2792" s="43" t="str">
        <f t="shared" si="219"/>
        <v>OK</v>
      </c>
      <c r="Y2792" s="681" t="str">
        <f t="shared" si="220"/>
        <v/>
      </c>
    </row>
    <row r="2793" spans="1:25" x14ac:dyDescent="0.25">
      <c r="A2793" s="68" t="str">
        <f>'0'!$A$4</f>
        <v>………………..</v>
      </c>
      <c r="B2793" s="341">
        <f>'0'!$A$2</f>
        <v>46112</v>
      </c>
      <c r="C2793" s="341" t="s">
        <v>1246</v>
      </c>
      <c r="D2793" s="22"/>
      <c r="E2793" s="23"/>
      <c r="F2793" s="14"/>
      <c r="G2793" s="23"/>
      <c r="H2793" s="22"/>
      <c r="I2793" s="24"/>
      <c r="J2793" s="24"/>
      <c r="K2793" s="25"/>
      <c r="L2793" s="25"/>
      <c r="M2793" s="25"/>
      <c r="N2793" s="25"/>
      <c r="O2793" s="25"/>
      <c r="P2793" s="25"/>
      <c r="Q2793" s="26"/>
      <c r="R2793" s="25"/>
      <c r="S2793" s="25"/>
      <c r="T2793" s="27">
        <f t="shared" si="216"/>
        <v>0</v>
      </c>
      <c r="U2793" s="27">
        <f t="shared" si="217"/>
        <v>0</v>
      </c>
      <c r="V2793" s="25"/>
      <c r="W2793" s="27" t="str">
        <f t="shared" si="218"/>
        <v/>
      </c>
      <c r="X2793" s="43" t="str">
        <f t="shared" si="219"/>
        <v>OK</v>
      </c>
      <c r="Y2793" s="681" t="str">
        <f t="shared" si="220"/>
        <v/>
      </c>
    </row>
    <row r="2794" spans="1:25" x14ac:dyDescent="0.25">
      <c r="A2794" s="68" t="str">
        <f>'0'!$A$4</f>
        <v>………………..</v>
      </c>
      <c r="B2794" s="341">
        <f>'0'!$A$2</f>
        <v>46112</v>
      </c>
      <c r="C2794" s="341" t="s">
        <v>1246</v>
      </c>
      <c r="D2794" s="22"/>
      <c r="E2794" s="23"/>
      <c r="F2794" s="14"/>
      <c r="G2794" s="23"/>
      <c r="H2794" s="22"/>
      <c r="I2794" s="24"/>
      <c r="J2794" s="24"/>
      <c r="K2794" s="25"/>
      <c r="L2794" s="25"/>
      <c r="M2794" s="25"/>
      <c r="N2794" s="25"/>
      <c r="O2794" s="25"/>
      <c r="P2794" s="25"/>
      <c r="Q2794" s="26"/>
      <c r="R2794" s="25"/>
      <c r="S2794" s="25"/>
      <c r="T2794" s="27">
        <f t="shared" si="216"/>
        <v>0</v>
      </c>
      <c r="U2794" s="27">
        <f t="shared" si="217"/>
        <v>0</v>
      </c>
      <c r="V2794" s="25"/>
      <c r="W2794" s="27" t="str">
        <f t="shared" si="218"/>
        <v/>
      </c>
      <c r="X2794" s="43" t="str">
        <f t="shared" si="219"/>
        <v>OK</v>
      </c>
      <c r="Y2794" s="681" t="str">
        <f t="shared" si="220"/>
        <v/>
      </c>
    </row>
    <row r="2795" spans="1:25" x14ac:dyDescent="0.25">
      <c r="A2795" s="68" t="str">
        <f>'0'!$A$4</f>
        <v>………………..</v>
      </c>
      <c r="B2795" s="341">
        <f>'0'!$A$2</f>
        <v>46112</v>
      </c>
      <c r="C2795" s="341" t="s">
        <v>1246</v>
      </c>
      <c r="D2795" s="22"/>
      <c r="E2795" s="23"/>
      <c r="F2795" s="14"/>
      <c r="G2795" s="23"/>
      <c r="H2795" s="22"/>
      <c r="I2795" s="24"/>
      <c r="J2795" s="24"/>
      <c r="K2795" s="25"/>
      <c r="L2795" s="25"/>
      <c r="M2795" s="25"/>
      <c r="N2795" s="25"/>
      <c r="O2795" s="25"/>
      <c r="P2795" s="25"/>
      <c r="Q2795" s="26"/>
      <c r="R2795" s="25"/>
      <c r="S2795" s="25"/>
      <c r="T2795" s="27">
        <f t="shared" si="216"/>
        <v>0</v>
      </c>
      <c r="U2795" s="27">
        <f t="shared" si="217"/>
        <v>0</v>
      </c>
      <c r="V2795" s="25"/>
      <c r="W2795" s="27" t="str">
        <f t="shared" si="218"/>
        <v/>
      </c>
      <c r="X2795" s="43" t="str">
        <f t="shared" si="219"/>
        <v>OK</v>
      </c>
      <c r="Y2795" s="681" t="str">
        <f t="shared" si="220"/>
        <v/>
      </c>
    </row>
    <row r="2796" spans="1:25" x14ac:dyDescent="0.25">
      <c r="A2796" s="68" t="str">
        <f>'0'!$A$4</f>
        <v>………………..</v>
      </c>
      <c r="B2796" s="341">
        <f>'0'!$A$2</f>
        <v>46112</v>
      </c>
      <c r="C2796" s="341" t="s">
        <v>1246</v>
      </c>
      <c r="D2796" s="22"/>
      <c r="E2796" s="23"/>
      <c r="F2796" s="14"/>
      <c r="G2796" s="23"/>
      <c r="H2796" s="22"/>
      <c r="I2796" s="24"/>
      <c r="J2796" s="24"/>
      <c r="K2796" s="25"/>
      <c r="L2796" s="25"/>
      <c r="M2796" s="25"/>
      <c r="N2796" s="25"/>
      <c r="O2796" s="25"/>
      <c r="P2796" s="25"/>
      <c r="Q2796" s="26"/>
      <c r="R2796" s="25"/>
      <c r="S2796" s="25"/>
      <c r="T2796" s="27">
        <f t="shared" si="216"/>
        <v>0</v>
      </c>
      <c r="U2796" s="27">
        <f t="shared" si="217"/>
        <v>0</v>
      </c>
      <c r="V2796" s="25"/>
      <c r="W2796" s="27" t="str">
        <f t="shared" si="218"/>
        <v/>
      </c>
      <c r="X2796" s="43" t="str">
        <f t="shared" si="219"/>
        <v>OK</v>
      </c>
      <c r="Y2796" s="681" t="str">
        <f t="shared" si="220"/>
        <v/>
      </c>
    </row>
    <row r="2797" spans="1:25" x14ac:dyDescent="0.25">
      <c r="A2797" s="68" t="str">
        <f>'0'!$A$4</f>
        <v>………………..</v>
      </c>
      <c r="B2797" s="341">
        <f>'0'!$A$2</f>
        <v>46112</v>
      </c>
      <c r="C2797" s="341" t="s">
        <v>1246</v>
      </c>
      <c r="D2797" s="22"/>
      <c r="E2797" s="23"/>
      <c r="F2797" s="14"/>
      <c r="G2797" s="23"/>
      <c r="H2797" s="22"/>
      <c r="I2797" s="24"/>
      <c r="J2797" s="24"/>
      <c r="K2797" s="25"/>
      <c r="L2797" s="25"/>
      <c r="M2797" s="25"/>
      <c r="N2797" s="25"/>
      <c r="O2797" s="25"/>
      <c r="P2797" s="25"/>
      <c r="Q2797" s="26"/>
      <c r="R2797" s="25"/>
      <c r="S2797" s="25"/>
      <c r="T2797" s="27">
        <f t="shared" si="216"/>
        <v>0</v>
      </c>
      <c r="U2797" s="27">
        <f t="shared" si="217"/>
        <v>0</v>
      </c>
      <c r="V2797" s="25"/>
      <c r="W2797" s="27" t="str">
        <f t="shared" si="218"/>
        <v/>
      </c>
      <c r="X2797" s="43" t="str">
        <f t="shared" si="219"/>
        <v>OK</v>
      </c>
      <c r="Y2797" s="681" t="str">
        <f t="shared" si="220"/>
        <v/>
      </c>
    </row>
    <row r="2798" spans="1:25" x14ac:dyDescent="0.25">
      <c r="A2798" s="68" t="str">
        <f>'0'!$A$4</f>
        <v>………………..</v>
      </c>
      <c r="B2798" s="341">
        <f>'0'!$A$2</f>
        <v>46112</v>
      </c>
      <c r="C2798" s="341" t="s">
        <v>1246</v>
      </c>
      <c r="D2798" s="22"/>
      <c r="E2798" s="23"/>
      <c r="F2798" s="14"/>
      <c r="G2798" s="23"/>
      <c r="H2798" s="22"/>
      <c r="I2798" s="24"/>
      <c r="J2798" s="24"/>
      <c r="K2798" s="25"/>
      <c r="L2798" s="25"/>
      <c r="M2798" s="25"/>
      <c r="N2798" s="25"/>
      <c r="O2798" s="25"/>
      <c r="P2798" s="25"/>
      <c r="Q2798" s="26"/>
      <c r="R2798" s="25"/>
      <c r="S2798" s="25"/>
      <c r="T2798" s="27">
        <f t="shared" si="216"/>
        <v>0</v>
      </c>
      <c r="U2798" s="27">
        <f t="shared" si="217"/>
        <v>0</v>
      </c>
      <c r="V2798" s="25"/>
      <c r="W2798" s="27" t="str">
        <f t="shared" si="218"/>
        <v/>
      </c>
      <c r="X2798" s="43" t="str">
        <f t="shared" si="219"/>
        <v>OK</v>
      </c>
      <c r="Y2798" s="681" t="str">
        <f t="shared" si="220"/>
        <v/>
      </c>
    </row>
    <row r="2799" spans="1:25" x14ac:dyDescent="0.25">
      <c r="A2799" s="68" t="str">
        <f>'0'!$A$4</f>
        <v>………………..</v>
      </c>
      <c r="B2799" s="341">
        <f>'0'!$A$2</f>
        <v>46112</v>
      </c>
      <c r="C2799" s="341" t="s">
        <v>1246</v>
      </c>
      <c r="D2799" s="22"/>
      <c r="E2799" s="23"/>
      <c r="F2799" s="14"/>
      <c r="G2799" s="23"/>
      <c r="H2799" s="22"/>
      <c r="I2799" s="24"/>
      <c r="J2799" s="24"/>
      <c r="K2799" s="25"/>
      <c r="L2799" s="25"/>
      <c r="M2799" s="25"/>
      <c r="N2799" s="25"/>
      <c r="O2799" s="25"/>
      <c r="P2799" s="25"/>
      <c r="Q2799" s="26"/>
      <c r="R2799" s="25"/>
      <c r="S2799" s="25"/>
      <c r="T2799" s="27">
        <f t="shared" si="216"/>
        <v>0</v>
      </c>
      <c r="U2799" s="27">
        <f t="shared" si="217"/>
        <v>0</v>
      </c>
      <c r="V2799" s="25"/>
      <c r="W2799" s="27" t="str">
        <f t="shared" si="218"/>
        <v/>
      </c>
      <c r="X2799" s="43" t="str">
        <f t="shared" si="219"/>
        <v>OK</v>
      </c>
      <c r="Y2799" s="681" t="str">
        <f t="shared" si="220"/>
        <v/>
      </c>
    </row>
    <row r="2800" spans="1:25" x14ac:dyDescent="0.25">
      <c r="A2800" s="68" t="str">
        <f>'0'!$A$4</f>
        <v>………………..</v>
      </c>
      <c r="B2800" s="341">
        <f>'0'!$A$2</f>
        <v>46112</v>
      </c>
      <c r="C2800" s="341" t="s">
        <v>1246</v>
      </c>
      <c r="D2800" s="22"/>
      <c r="E2800" s="23"/>
      <c r="F2800" s="14"/>
      <c r="G2800" s="23"/>
      <c r="H2800" s="22"/>
      <c r="I2800" s="24"/>
      <c r="J2800" s="24"/>
      <c r="K2800" s="25"/>
      <c r="L2800" s="25"/>
      <c r="M2800" s="25"/>
      <c r="N2800" s="25"/>
      <c r="O2800" s="25"/>
      <c r="P2800" s="25"/>
      <c r="Q2800" s="26"/>
      <c r="R2800" s="25"/>
      <c r="S2800" s="25"/>
      <c r="T2800" s="27">
        <f t="shared" si="216"/>
        <v>0</v>
      </c>
      <c r="U2800" s="27">
        <f t="shared" si="217"/>
        <v>0</v>
      </c>
      <c r="V2800" s="25"/>
      <c r="W2800" s="27" t="str">
        <f t="shared" si="218"/>
        <v/>
      </c>
      <c r="X2800" s="43" t="str">
        <f t="shared" si="219"/>
        <v>OK</v>
      </c>
      <c r="Y2800" s="681" t="str">
        <f t="shared" si="220"/>
        <v/>
      </c>
    </row>
    <row r="2801" spans="1:25" x14ac:dyDescent="0.25">
      <c r="A2801" s="68" t="str">
        <f>'0'!$A$4</f>
        <v>………………..</v>
      </c>
      <c r="B2801" s="341">
        <f>'0'!$A$2</f>
        <v>46112</v>
      </c>
      <c r="C2801" s="341" t="s">
        <v>1246</v>
      </c>
      <c r="D2801" s="22"/>
      <c r="E2801" s="23"/>
      <c r="F2801" s="14"/>
      <c r="G2801" s="23"/>
      <c r="H2801" s="22"/>
      <c r="I2801" s="24"/>
      <c r="J2801" s="24"/>
      <c r="K2801" s="25"/>
      <c r="L2801" s="25"/>
      <c r="M2801" s="25"/>
      <c r="N2801" s="25"/>
      <c r="O2801" s="25"/>
      <c r="P2801" s="25"/>
      <c r="Q2801" s="26"/>
      <c r="R2801" s="25"/>
      <c r="S2801" s="25"/>
      <c r="T2801" s="27">
        <f t="shared" si="216"/>
        <v>0</v>
      </c>
      <c r="U2801" s="27">
        <f t="shared" si="217"/>
        <v>0</v>
      </c>
      <c r="V2801" s="25"/>
      <c r="W2801" s="27" t="str">
        <f t="shared" si="218"/>
        <v/>
      </c>
      <c r="X2801" s="43" t="str">
        <f t="shared" si="219"/>
        <v>OK</v>
      </c>
      <c r="Y2801" s="681" t="str">
        <f t="shared" si="220"/>
        <v/>
      </c>
    </row>
    <row r="2802" spans="1:25" x14ac:dyDescent="0.25">
      <c r="A2802" s="68" t="str">
        <f>'0'!$A$4</f>
        <v>………………..</v>
      </c>
      <c r="B2802" s="341">
        <f>'0'!$A$2</f>
        <v>46112</v>
      </c>
      <c r="C2802" s="341" t="s">
        <v>1246</v>
      </c>
      <c r="D2802" s="22"/>
      <c r="E2802" s="23"/>
      <c r="F2802" s="14"/>
      <c r="G2802" s="23"/>
      <c r="H2802" s="22"/>
      <c r="I2802" s="24"/>
      <c r="J2802" s="24"/>
      <c r="K2802" s="25"/>
      <c r="L2802" s="25"/>
      <c r="M2802" s="25"/>
      <c r="N2802" s="25"/>
      <c r="O2802" s="25"/>
      <c r="P2802" s="25"/>
      <c r="Q2802" s="26"/>
      <c r="R2802" s="25"/>
      <c r="S2802" s="25"/>
      <c r="T2802" s="27">
        <f t="shared" si="216"/>
        <v>0</v>
      </c>
      <c r="U2802" s="27">
        <f t="shared" si="217"/>
        <v>0</v>
      </c>
      <c r="V2802" s="25"/>
      <c r="W2802" s="27" t="str">
        <f t="shared" si="218"/>
        <v/>
      </c>
      <c r="X2802" s="43" t="str">
        <f t="shared" si="219"/>
        <v>OK</v>
      </c>
      <c r="Y2802" s="681" t="str">
        <f t="shared" si="220"/>
        <v/>
      </c>
    </row>
    <row r="2803" spans="1:25" x14ac:dyDescent="0.25">
      <c r="A2803" s="68" t="str">
        <f>'0'!$A$4</f>
        <v>………………..</v>
      </c>
      <c r="B2803" s="341">
        <f>'0'!$A$2</f>
        <v>46112</v>
      </c>
      <c r="C2803" s="341" t="s">
        <v>1246</v>
      </c>
      <c r="D2803" s="22"/>
      <c r="E2803" s="23"/>
      <c r="F2803" s="14"/>
      <c r="G2803" s="23"/>
      <c r="H2803" s="22"/>
      <c r="I2803" s="24"/>
      <c r="J2803" s="24"/>
      <c r="K2803" s="25"/>
      <c r="L2803" s="25"/>
      <c r="M2803" s="25"/>
      <c r="N2803" s="25"/>
      <c r="O2803" s="25"/>
      <c r="P2803" s="25"/>
      <c r="Q2803" s="26"/>
      <c r="R2803" s="25"/>
      <c r="S2803" s="25"/>
      <c r="T2803" s="27">
        <f t="shared" si="216"/>
        <v>0</v>
      </c>
      <c r="U2803" s="27">
        <f t="shared" si="217"/>
        <v>0</v>
      </c>
      <c r="V2803" s="25"/>
      <c r="W2803" s="27" t="str">
        <f t="shared" si="218"/>
        <v/>
      </c>
      <c r="X2803" s="43" t="str">
        <f t="shared" si="219"/>
        <v>OK</v>
      </c>
      <c r="Y2803" s="681" t="str">
        <f t="shared" si="220"/>
        <v/>
      </c>
    </row>
    <row r="2804" spans="1:25" x14ac:dyDescent="0.25">
      <c r="A2804" s="68" t="str">
        <f>'0'!$A$4</f>
        <v>………………..</v>
      </c>
      <c r="B2804" s="341">
        <f>'0'!$A$2</f>
        <v>46112</v>
      </c>
      <c r="C2804" s="341" t="s">
        <v>1246</v>
      </c>
      <c r="D2804" s="22"/>
      <c r="E2804" s="23"/>
      <c r="F2804" s="14"/>
      <c r="G2804" s="23"/>
      <c r="H2804" s="22"/>
      <c r="I2804" s="24"/>
      <c r="J2804" s="24"/>
      <c r="K2804" s="25"/>
      <c r="L2804" s="25"/>
      <c r="M2804" s="25"/>
      <c r="N2804" s="25"/>
      <c r="O2804" s="25"/>
      <c r="P2804" s="25"/>
      <c r="Q2804" s="26"/>
      <c r="R2804" s="25"/>
      <c r="S2804" s="25"/>
      <c r="T2804" s="27">
        <f t="shared" si="216"/>
        <v>0</v>
      </c>
      <c r="U2804" s="27">
        <f t="shared" si="217"/>
        <v>0</v>
      </c>
      <c r="V2804" s="25"/>
      <c r="W2804" s="27" t="str">
        <f t="shared" si="218"/>
        <v/>
      </c>
      <c r="X2804" s="43" t="str">
        <f t="shared" si="219"/>
        <v>OK</v>
      </c>
      <c r="Y2804" s="681" t="str">
        <f t="shared" si="220"/>
        <v/>
      </c>
    </row>
    <row r="2805" spans="1:25" x14ac:dyDescent="0.25">
      <c r="A2805" s="68" t="str">
        <f>'0'!$A$4</f>
        <v>………………..</v>
      </c>
      <c r="B2805" s="341">
        <f>'0'!$A$2</f>
        <v>46112</v>
      </c>
      <c r="C2805" s="341" t="s">
        <v>1246</v>
      </c>
      <c r="D2805" s="22"/>
      <c r="E2805" s="23"/>
      <c r="F2805" s="14"/>
      <c r="G2805" s="23"/>
      <c r="H2805" s="22"/>
      <c r="I2805" s="24"/>
      <c r="J2805" s="24"/>
      <c r="K2805" s="25"/>
      <c r="L2805" s="25"/>
      <c r="M2805" s="25"/>
      <c r="N2805" s="25"/>
      <c r="O2805" s="25"/>
      <c r="P2805" s="25"/>
      <c r="Q2805" s="26"/>
      <c r="R2805" s="25"/>
      <c r="S2805" s="25"/>
      <c r="T2805" s="27">
        <f t="shared" si="216"/>
        <v>0</v>
      </c>
      <c r="U2805" s="27">
        <f t="shared" si="217"/>
        <v>0</v>
      </c>
      <c r="V2805" s="25"/>
      <c r="W2805" s="27" t="str">
        <f t="shared" si="218"/>
        <v/>
      </c>
      <c r="X2805" s="43" t="str">
        <f t="shared" si="219"/>
        <v>OK</v>
      </c>
      <c r="Y2805" s="681" t="str">
        <f t="shared" si="220"/>
        <v/>
      </c>
    </row>
    <row r="2806" spans="1:25" x14ac:dyDescent="0.25">
      <c r="A2806" s="68" t="str">
        <f>'0'!$A$4</f>
        <v>………………..</v>
      </c>
      <c r="B2806" s="341">
        <f>'0'!$A$2</f>
        <v>46112</v>
      </c>
      <c r="C2806" s="341" t="s">
        <v>1246</v>
      </c>
      <c r="D2806" s="22"/>
      <c r="E2806" s="23"/>
      <c r="F2806" s="14"/>
      <c r="G2806" s="23"/>
      <c r="H2806" s="22"/>
      <c r="I2806" s="24"/>
      <c r="J2806" s="24"/>
      <c r="K2806" s="25"/>
      <c r="L2806" s="25"/>
      <c r="M2806" s="25"/>
      <c r="N2806" s="25"/>
      <c r="O2806" s="25"/>
      <c r="P2806" s="25"/>
      <c r="Q2806" s="26"/>
      <c r="R2806" s="25"/>
      <c r="S2806" s="25"/>
      <c r="T2806" s="27">
        <f t="shared" si="216"/>
        <v>0</v>
      </c>
      <c r="U2806" s="27">
        <f t="shared" si="217"/>
        <v>0</v>
      </c>
      <c r="V2806" s="25"/>
      <c r="W2806" s="27" t="str">
        <f t="shared" si="218"/>
        <v/>
      </c>
      <c r="X2806" s="43" t="str">
        <f t="shared" si="219"/>
        <v>OK</v>
      </c>
      <c r="Y2806" s="681" t="str">
        <f t="shared" si="220"/>
        <v/>
      </c>
    </row>
    <row r="2807" spans="1:25" x14ac:dyDescent="0.25">
      <c r="A2807" s="68" t="str">
        <f>'0'!$A$4</f>
        <v>………………..</v>
      </c>
      <c r="B2807" s="341">
        <f>'0'!$A$2</f>
        <v>46112</v>
      </c>
      <c r="C2807" s="341" t="s">
        <v>1246</v>
      </c>
      <c r="D2807" s="22"/>
      <c r="E2807" s="23"/>
      <c r="F2807" s="14"/>
      <c r="G2807" s="23"/>
      <c r="H2807" s="22"/>
      <c r="I2807" s="24"/>
      <c r="J2807" s="24"/>
      <c r="K2807" s="25"/>
      <c r="L2807" s="25"/>
      <c r="M2807" s="25"/>
      <c r="N2807" s="25"/>
      <c r="O2807" s="25"/>
      <c r="P2807" s="25"/>
      <c r="Q2807" s="26"/>
      <c r="R2807" s="25"/>
      <c r="S2807" s="25"/>
      <c r="T2807" s="27">
        <f t="shared" si="216"/>
        <v>0</v>
      </c>
      <c r="U2807" s="27">
        <f t="shared" si="217"/>
        <v>0</v>
      </c>
      <c r="V2807" s="25"/>
      <c r="W2807" s="27" t="str">
        <f t="shared" si="218"/>
        <v/>
      </c>
      <c r="X2807" s="43" t="str">
        <f t="shared" si="219"/>
        <v>OK</v>
      </c>
      <c r="Y2807" s="681" t="str">
        <f t="shared" si="220"/>
        <v/>
      </c>
    </row>
    <row r="2808" spans="1:25" x14ac:dyDescent="0.25">
      <c r="A2808" s="68" t="str">
        <f>'0'!$A$4</f>
        <v>………………..</v>
      </c>
      <c r="B2808" s="341">
        <f>'0'!$A$2</f>
        <v>46112</v>
      </c>
      <c r="C2808" s="341" t="s">
        <v>1246</v>
      </c>
      <c r="D2808" s="22"/>
      <c r="E2808" s="23"/>
      <c r="F2808" s="14"/>
      <c r="G2808" s="23"/>
      <c r="H2808" s="22"/>
      <c r="I2808" s="24"/>
      <c r="J2808" s="24"/>
      <c r="K2808" s="25"/>
      <c r="L2808" s="25"/>
      <c r="M2808" s="25"/>
      <c r="N2808" s="25"/>
      <c r="O2808" s="25"/>
      <c r="P2808" s="25"/>
      <c r="Q2808" s="26"/>
      <c r="R2808" s="25"/>
      <c r="S2808" s="25"/>
      <c r="T2808" s="27">
        <f t="shared" si="216"/>
        <v>0</v>
      </c>
      <c r="U2808" s="27">
        <f t="shared" si="217"/>
        <v>0</v>
      </c>
      <c r="V2808" s="25"/>
      <c r="W2808" s="27" t="str">
        <f t="shared" si="218"/>
        <v/>
      </c>
      <c r="X2808" s="43" t="str">
        <f t="shared" si="219"/>
        <v>OK</v>
      </c>
      <c r="Y2808" s="681" t="str">
        <f t="shared" si="220"/>
        <v/>
      </c>
    </row>
    <row r="2809" spans="1:25" x14ac:dyDescent="0.25">
      <c r="A2809" s="68" t="str">
        <f>'0'!$A$4</f>
        <v>………………..</v>
      </c>
      <c r="B2809" s="341">
        <f>'0'!$A$2</f>
        <v>46112</v>
      </c>
      <c r="C2809" s="341" t="s">
        <v>1246</v>
      </c>
      <c r="D2809" s="22"/>
      <c r="E2809" s="23"/>
      <c r="F2809" s="14"/>
      <c r="G2809" s="23"/>
      <c r="H2809" s="22"/>
      <c r="I2809" s="24"/>
      <c r="J2809" s="24"/>
      <c r="K2809" s="25"/>
      <c r="L2809" s="25"/>
      <c r="M2809" s="25"/>
      <c r="N2809" s="25"/>
      <c r="O2809" s="25"/>
      <c r="P2809" s="25"/>
      <c r="Q2809" s="26"/>
      <c r="R2809" s="25"/>
      <c r="S2809" s="25"/>
      <c r="T2809" s="27">
        <f t="shared" si="216"/>
        <v>0</v>
      </c>
      <c r="U2809" s="27">
        <f t="shared" si="217"/>
        <v>0</v>
      </c>
      <c r="V2809" s="25"/>
      <c r="W2809" s="27" t="str">
        <f t="shared" si="218"/>
        <v/>
      </c>
      <c r="X2809" s="43" t="str">
        <f t="shared" si="219"/>
        <v>OK</v>
      </c>
      <c r="Y2809" s="681" t="str">
        <f t="shared" si="220"/>
        <v/>
      </c>
    </row>
    <row r="2810" spans="1:25" x14ac:dyDescent="0.25">
      <c r="A2810" s="68" t="str">
        <f>'0'!$A$4</f>
        <v>………………..</v>
      </c>
      <c r="B2810" s="341">
        <f>'0'!$A$2</f>
        <v>46112</v>
      </c>
      <c r="C2810" s="341" t="s">
        <v>1246</v>
      </c>
      <c r="D2810" s="22"/>
      <c r="E2810" s="23"/>
      <c r="F2810" s="14"/>
      <c r="G2810" s="23"/>
      <c r="H2810" s="22"/>
      <c r="I2810" s="24"/>
      <c r="J2810" s="24"/>
      <c r="K2810" s="25"/>
      <c r="L2810" s="25"/>
      <c r="M2810" s="25"/>
      <c r="N2810" s="25"/>
      <c r="O2810" s="25"/>
      <c r="P2810" s="25"/>
      <c r="Q2810" s="26"/>
      <c r="R2810" s="25"/>
      <c r="S2810" s="25"/>
      <c r="T2810" s="27">
        <f t="shared" si="216"/>
        <v>0</v>
      </c>
      <c r="U2810" s="27">
        <f t="shared" si="217"/>
        <v>0</v>
      </c>
      <c r="V2810" s="25"/>
      <c r="W2810" s="27" t="str">
        <f t="shared" si="218"/>
        <v/>
      </c>
      <c r="X2810" s="43" t="str">
        <f t="shared" si="219"/>
        <v>OK</v>
      </c>
      <c r="Y2810" s="681" t="str">
        <f t="shared" si="220"/>
        <v/>
      </c>
    </row>
    <row r="2811" spans="1:25" x14ac:dyDescent="0.25">
      <c r="A2811" s="68" t="str">
        <f>'0'!$A$4</f>
        <v>………………..</v>
      </c>
      <c r="B2811" s="341">
        <f>'0'!$A$2</f>
        <v>46112</v>
      </c>
      <c r="C2811" s="341" t="s">
        <v>1246</v>
      </c>
      <c r="D2811" s="22"/>
      <c r="E2811" s="23"/>
      <c r="F2811" s="14"/>
      <c r="G2811" s="23"/>
      <c r="H2811" s="22"/>
      <c r="I2811" s="24"/>
      <c r="J2811" s="24"/>
      <c r="K2811" s="25"/>
      <c r="L2811" s="25"/>
      <c r="M2811" s="25"/>
      <c r="N2811" s="25"/>
      <c r="O2811" s="25"/>
      <c r="P2811" s="25"/>
      <c r="Q2811" s="26"/>
      <c r="R2811" s="25"/>
      <c r="S2811" s="25"/>
      <c r="T2811" s="27">
        <f t="shared" si="216"/>
        <v>0</v>
      </c>
      <c r="U2811" s="27">
        <f t="shared" si="217"/>
        <v>0</v>
      </c>
      <c r="V2811" s="25"/>
      <c r="W2811" s="27" t="str">
        <f t="shared" si="218"/>
        <v/>
      </c>
      <c r="X2811" s="43" t="str">
        <f t="shared" si="219"/>
        <v>OK</v>
      </c>
      <c r="Y2811" s="681" t="str">
        <f t="shared" si="220"/>
        <v/>
      </c>
    </row>
    <row r="2812" spans="1:25" x14ac:dyDescent="0.25">
      <c r="A2812" s="68" t="str">
        <f>'0'!$A$4</f>
        <v>………………..</v>
      </c>
      <c r="B2812" s="341">
        <f>'0'!$A$2</f>
        <v>46112</v>
      </c>
      <c r="C2812" s="341" t="s">
        <v>1246</v>
      </c>
      <c r="D2812" s="22"/>
      <c r="E2812" s="23"/>
      <c r="F2812" s="14"/>
      <c r="G2812" s="23"/>
      <c r="H2812" s="22"/>
      <c r="I2812" s="24"/>
      <c r="J2812" s="24"/>
      <c r="K2812" s="25"/>
      <c r="L2812" s="25"/>
      <c r="M2812" s="25"/>
      <c r="N2812" s="25"/>
      <c r="O2812" s="25"/>
      <c r="P2812" s="25"/>
      <c r="Q2812" s="26"/>
      <c r="R2812" s="25"/>
      <c r="S2812" s="25"/>
      <c r="T2812" s="27">
        <f t="shared" si="216"/>
        <v>0</v>
      </c>
      <c r="U2812" s="27">
        <f t="shared" si="217"/>
        <v>0</v>
      </c>
      <c r="V2812" s="25"/>
      <c r="W2812" s="27" t="str">
        <f t="shared" si="218"/>
        <v/>
      </c>
      <c r="X2812" s="43" t="str">
        <f t="shared" si="219"/>
        <v>OK</v>
      </c>
      <c r="Y2812" s="681" t="str">
        <f t="shared" si="220"/>
        <v/>
      </c>
    </row>
    <row r="2813" spans="1:25" x14ac:dyDescent="0.25">
      <c r="A2813" s="68" t="str">
        <f>'0'!$A$4</f>
        <v>………………..</v>
      </c>
      <c r="B2813" s="341">
        <f>'0'!$A$2</f>
        <v>46112</v>
      </c>
      <c r="C2813" s="341" t="s">
        <v>1246</v>
      </c>
      <c r="D2813" s="22"/>
      <c r="E2813" s="23"/>
      <c r="F2813" s="14"/>
      <c r="G2813" s="23"/>
      <c r="H2813" s="22"/>
      <c r="I2813" s="24"/>
      <c r="J2813" s="24"/>
      <c r="K2813" s="25"/>
      <c r="L2813" s="25"/>
      <c r="M2813" s="25"/>
      <c r="N2813" s="25"/>
      <c r="O2813" s="25"/>
      <c r="P2813" s="25"/>
      <c r="Q2813" s="26"/>
      <c r="R2813" s="25"/>
      <c r="S2813" s="25"/>
      <c r="T2813" s="27">
        <f t="shared" si="216"/>
        <v>0</v>
      </c>
      <c r="U2813" s="27">
        <f t="shared" si="217"/>
        <v>0</v>
      </c>
      <c r="V2813" s="25"/>
      <c r="W2813" s="27" t="str">
        <f t="shared" si="218"/>
        <v/>
      </c>
      <c r="X2813" s="43" t="str">
        <f t="shared" si="219"/>
        <v>OK</v>
      </c>
      <c r="Y2813" s="681" t="str">
        <f t="shared" si="220"/>
        <v/>
      </c>
    </row>
    <row r="2814" spans="1:25" x14ac:dyDescent="0.25">
      <c r="A2814" s="68" t="str">
        <f>'0'!$A$4</f>
        <v>………………..</v>
      </c>
      <c r="B2814" s="341">
        <f>'0'!$A$2</f>
        <v>46112</v>
      </c>
      <c r="C2814" s="341" t="s">
        <v>1246</v>
      </c>
      <c r="D2814" s="22"/>
      <c r="E2814" s="23"/>
      <c r="F2814" s="14"/>
      <c r="G2814" s="23"/>
      <c r="H2814" s="22"/>
      <c r="I2814" s="24"/>
      <c r="J2814" s="24"/>
      <c r="K2814" s="25"/>
      <c r="L2814" s="25"/>
      <c r="M2814" s="25"/>
      <c r="N2814" s="25"/>
      <c r="O2814" s="25"/>
      <c r="P2814" s="25"/>
      <c r="Q2814" s="26"/>
      <c r="R2814" s="25"/>
      <c r="S2814" s="25"/>
      <c r="T2814" s="27">
        <f t="shared" si="216"/>
        <v>0</v>
      </c>
      <c r="U2814" s="27">
        <f t="shared" si="217"/>
        <v>0</v>
      </c>
      <c r="V2814" s="25"/>
      <c r="W2814" s="27" t="str">
        <f t="shared" si="218"/>
        <v/>
      </c>
      <c r="X2814" s="43" t="str">
        <f t="shared" si="219"/>
        <v>OK</v>
      </c>
      <c r="Y2814" s="681" t="str">
        <f t="shared" si="220"/>
        <v/>
      </c>
    </row>
    <row r="2815" spans="1:25" x14ac:dyDescent="0.25">
      <c r="A2815" s="68" t="str">
        <f>'0'!$A$4</f>
        <v>………………..</v>
      </c>
      <c r="B2815" s="341">
        <f>'0'!$A$2</f>
        <v>46112</v>
      </c>
      <c r="C2815" s="341" t="s">
        <v>1246</v>
      </c>
      <c r="D2815" s="22"/>
      <c r="E2815" s="23"/>
      <c r="F2815" s="14"/>
      <c r="G2815" s="23"/>
      <c r="H2815" s="22"/>
      <c r="I2815" s="24"/>
      <c r="J2815" s="24"/>
      <c r="K2815" s="25"/>
      <c r="L2815" s="25"/>
      <c r="M2815" s="25"/>
      <c r="N2815" s="25"/>
      <c r="O2815" s="25"/>
      <c r="P2815" s="25"/>
      <c r="Q2815" s="26"/>
      <c r="R2815" s="25"/>
      <c r="S2815" s="25"/>
      <c r="T2815" s="27">
        <f t="shared" si="216"/>
        <v>0</v>
      </c>
      <c r="U2815" s="27">
        <f t="shared" si="217"/>
        <v>0</v>
      </c>
      <c r="V2815" s="25"/>
      <c r="W2815" s="27" t="str">
        <f t="shared" si="218"/>
        <v/>
      </c>
      <c r="X2815" s="43" t="str">
        <f t="shared" si="219"/>
        <v>OK</v>
      </c>
      <c r="Y2815" s="681" t="str">
        <f t="shared" si="220"/>
        <v/>
      </c>
    </row>
    <row r="2816" spans="1:25" x14ac:dyDescent="0.25">
      <c r="A2816" s="68" t="str">
        <f>'0'!$A$4</f>
        <v>………………..</v>
      </c>
      <c r="B2816" s="341">
        <f>'0'!$A$2</f>
        <v>46112</v>
      </c>
      <c r="C2816" s="341" t="s">
        <v>1246</v>
      </c>
      <c r="D2816" s="22"/>
      <c r="E2816" s="23"/>
      <c r="F2816" s="14"/>
      <c r="G2816" s="23"/>
      <c r="H2816" s="22"/>
      <c r="I2816" s="24"/>
      <c r="J2816" s="24"/>
      <c r="K2816" s="25"/>
      <c r="L2816" s="25"/>
      <c r="M2816" s="25"/>
      <c r="N2816" s="25"/>
      <c r="O2816" s="25"/>
      <c r="P2816" s="25"/>
      <c r="Q2816" s="26"/>
      <c r="R2816" s="25"/>
      <c r="S2816" s="25"/>
      <c r="T2816" s="27">
        <f t="shared" si="216"/>
        <v>0</v>
      </c>
      <c r="U2816" s="27">
        <f t="shared" si="217"/>
        <v>0</v>
      </c>
      <c r="V2816" s="25"/>
      <c r="W2816" s="27" t="str">
        <f t="shared" si="218"/>
        <v/>
      </c>
      <c r="X2816" s="43" t="str">
        <f t="shared" si="219"/>
        <v>OK</v>
      </c>
      <c r="Y2816" s="681" t="str">
        <f t="shared" si="220"/>
        <v/>
      </c>
    </row>
    <row r="2817" spans="1:25" x14ac:dyDescent="0.25">
      <c r="A2817" s="68" t="str">
        <f>'0'!$A$4</f>
        <v>………………..</v>
      </c>
      <c r="B2817" s="341">
        <f>'0'!$A$2</f>
        <v>46112</v>
      </c>
      <c r="C2817" s="341" t="s">
        <v>1246</v>
      </c>
      <c r="D2817" s="22"/>
      <c r="E2817" s="23"/>
      <c r="F2817" s="14"/>
      <c r="G2817" s="23"/>
      <c r="H2817" s="22"/>
      <c r="I2817" s="24"/>
      <c r="J2817" s="24"/>
      <c r="K2817" s="25"/>
      <c r="L2817" s="25"/>
      <c r="M2817" s="25"/>
      <c r="N2817" s="25"/>
      <c r="O2817" s="25"/>
      <c r="P2817" s="25"/>
      <c r="Q2817" s="26"/>
      <c r="R2817" s="25"/>
      <c r="S2817" s="25"/>
      <c r="T2817" s="27">
        <f t="shared" si="216"/>
        <v>0</v>
      </c>
      <c r="U2817" s="27">
        <f t="shared" si="217"/>
        <v>0</v>
      </c>
      <c r="V2817" s="25"/>
      <c r="W2817" s="27" t="str">
        <f t="shared" si="218"/>
        <v/>
      </c>
      <c r="X2817" s="43" t="str">
        <f t="shared" si="219"/>
        <v>OK</v>
      </c>
      <c r="Y2817" s="681" t="str">
        <f t="shared" si="220"/>
        <v/>
      </c>
    </row>
    <row r="2818" spans="1:25" x14ac:dyDescent="0.25">
      <c r="A2818" s="68" t="str">
        <f>'0'!$A$4</f>
        <v>………………..</v>
      </c>
      <c r="B2818" s="341">
        <f>'0'!$A$2</f>
        <v>46112</v>
      </c>
      <c r="C2818" s="341" t="s">
        <v>1246</v>
      </c>
      <c r="D2818" s="22"/>
      <c r="E2818" s="23"/>
      <c r="F2818" s="14"/>
      <c r="G2818" s="23"/>
      <c r="H2818" s="22"/>
      <c r="I2818" s="24"/>
      <c r="J2818" s="24"/>
      <c r="K2818" s="25"/>
      <c r="L2818" s="25"/>
      <c r="M2818" s="25"/>
      <c r="N2818" s="25"/>
      <c r="O2818" s="25"/>
      <c r="P2818" s="25"/>
      <c r="Q2818" s="26"/>
      <c r="R2818" s="25"/>
      <c r="S2818" s="25"/>
      <c r="T2818" s="27">
        <f t="shared" si="216"/>
        <v>0</v>
      </c>
      <c r="U2818" s="27">
        <f t="shared" si="217"/>
        <v>0</v>
      </c>
      <c r="V2818" s="25"/>
      <c r="W2818" s="27" t="str">
        <f t="shared" si="218"/>
        <v/>
      </c>
      <c r="X2818" s="43" t="str">
        <f t="shared" si="219"/>
        <v>OK</v>
      </c>
      <c r="Y2818" s="681" t="str">
        <f t="shared" si="220"/>
        <v/>
      </c>
    </row>
    <row r="2819" spans="1:25" x14ac:dyDescent="0.25">
      <c r="A2819" s="68" t="str">
        <f>'0'!$A$4</f>
        <v>………………..</v>
      </c>
      <c r="B2819" s="341">
        <f>'0'!$A$2</f>
        <v>46112</v>
      </c>
      <c r="C2819" s="341" t="s">
        <v>1246</v>
      </c>
      <c r="D2819" s="22"/>
      <c r="E2819" s="23"/>
      <c r="F2819" s="14"/>
      <c r="G2819" s="23"/>
      <c r="H2819" s="22"/>
      <c r="I2819" s="24"/>
      <c r="J2819" s="24"/>
      <c r="K2819" s="25"/>
      <c r="L2819" s="25"/>
      <c r="M2819" s="25"/>
      <c r="N2819" s="25"/>
      <c r="O2819" s="25"/>
      <c r="P2819" s="25"/>
      <c r="Q2819" s="26"/>
      <c r="R2819" s="25"/>
      <c r="S2819" s="25"/>
      <c r="T2819" s="27">
        <f t="shared" si="216"/>
        <v>0</v>
      </c>
      <c r="U2819" s="27">
        <f t="shared" si="217"/>
        <v>0</v>
      </c>
      <c r="V2819" s="25"/>
      <c r="W2819" s="27" t="str">
        <f t="shared" si="218"/>
        <v/>
      </c>
      <c r="X2819" s="43" t="str">
        <f t="shared" si="219"/>
        <v>OK</v>
      </c>
      <c r="Y2819" s="681" t="str">
        <f t="shared" si="220"/>
        <v/>
      </c>
    </row>
    <row r="2820" spans="1:25" x14ac:dyDescent="0.25">
      <c r="A2820" s="68" t="str">
        <f>'0'!$A$4</f>
        <v>………………..</v>
      </c>
      <c r="B2820" s="341">
        <f>'0'!$A$2</f>
        <v>46112</v>
      </c>
      <c r="C2820" s="341" t="s">
        <v>1246</v>
      </c>
      <c r="D2820" s="22"/>
      <c r="E2820" s="23"/>
      <c r="F2820" s="14"/>
      <c r="G2820" s="23"/>
      <c r="H2820" s="22"/>
      <c r="I2820" s="24"/>
      <c r="J2820" s="24"/>
      <c r="K2820" s="25"/>
      <c r="L2820" s="25"/>
      <c r="M2820" s="25"/>
      <c r="N2820" s="25"/>
      <c r="O2820" s="25"/>
      <c r="P2820" s="25"/>
      <c r="Q2820" s="26"/>
      <c r="R2820" s="25"/>
      <c r="S2820" s="25"/>
      <c r="T2820" s="27">
        <f t="shared" si="216"/>
        <v>0</v>
      </c>
      <c r="U2820" s="27">
        <f t="shared" si="217"/>
        <v>0</v>
      </c>
      <c r="V2820" s="25"/>
      <c r="W2820" s="27" t="str">
        <f t="shared" si="218"/>
        <v/>
      </c>
      <c r="X2820" s="43" t="str">
        <f t="shared" si="219"/>
        <v>OK</v>
      </c>
      <c r="Y2820" s="681" t="str">
        <f t="shared" si="220"/>
        <v/>
      </c>
    </row>
    <row r="2821" spans="1:25" x14ac:dyDescent="0.25">
      <c r="A2821" s="68" t="str">
        <f>'0'!$A$4</f>
        <v>………………..</v>
      </c>
      <c r="B2821" s="341">
        <f>'0'!$A$2</f>
        <v>46112</v>
      </c>
      <c r="C2821" s="341" t="s">
        <v>1246</v>
      </c>
      <c r="D2821" s="22"/>
      <c r="E2821" s="23"/>
      <c r="F2821" s="14"/>
      <c r="G2821" s="23"/>
      <c r="H2821" s="22"/>
      <c r="I2821" s="24"/>
      <c r="J2821" s="24"/>
      <c r="K2821" s="25"/>
      <c r="L2821" s="25"/>
      <c r="M2821" s="25"/>
      <c r="N2821" s="25"/>
      <c r="O2821" s="25"/>
      <c r="P2821" s="25"/>
      <c r="Q2821" s="26"/>
      <c r="R2821" s="25"/>
      <c r="S2821" s="25"/>
      <c r="T2821" s="27">
        <f t="shared" si="216"/>
        <v>0</v>
      </c>
      <c r="U2821" s="27">
        <f t="shared" si="217"/>
        <v>0</v>
      </c>
      <c r="V2821" s="25"/>
      <c r="W2821" s="27" t="str">
        <f t="shared" si="218"/>
        <v/>
      </c>
      <c r="X2821" s="43" t="str">
        <f t="shared" si="219"/>
        <v>OK</v>
      </c>
      <c r="Y2821" s="681" t="str">
        <f t="shared" si="220"/>
        <v/>
      </c>
    </row>
    <row r="2822" spans="1:25" x14ac:dyDescent="0.25">
      <c r="A2822" s="68" t="str">
        <f>'0'!$A$4</f>
        <v>………………..</v>
      </c>
      <c r="B2822" s="341">
        <f>'0'!$A$2</f>
        <v>46112</v>
      </c>
      <c r="C2822" s="341" t="s">
        <v>1246</v>
      </c>
      <c r="D2822" s="22"/>
      <c r="E2822" s="23"/>
      <c r="F2822" s="14"/>
      <c r="G2822" s="23"/>
      <c r="H2822" s="22"/>
      <c r="I2822" s="24"/>
      <c r="J2822" s="24"/>
      <c r="K2822" s="25"/>
      <c r="L2822" s="25"/>
      <c r="M2822" s="25"/>
      <c r="N2822" s="25"/>
      <c r="O2822" s="25"/>
      <c r="P2822" s="25"/>
      <c r="Q2822" s="26"/>
      <c r="R2822" s="25"/>
      <c r="S2822" s="25"/>
      <c r="T2822" s="27">
        <f t="shared" si="216"/>
        <v>0</v>
      </c>
      <c r="U2822" s="27">
        <f t="shared" si="217"/>
        <v>0</v>
      </c>
      <c r="V2822" s="25"/>
      <c r="W2822" s="27" t="str">
        <f t="shared" si="218"/>
        <v/>
      </c>
      <c r="X2822" s="43" t="str">
        <f t="shared" si="219"/>
        <v>OK</v>
      </c>
      <c r="Y2822" s="681" t="str">
        <f t="shared" si="220"/>
        <v/>
      </c>
    </row>
    <row r="2823" spans="1:25" x14ac:dyDescent="0.25">
      <c r="A2823" s="68" t="str">
        <f>'0'!$A$4</f>
        <v>………………..</v>
      </c>
      <c r="B2823" s="341">
        <f>'0'!$A$2</f>
        <v>46112</v>
      </c>
      <c r="C2823" s="341" t="s">
        <v>1246</v>
      </c>
      <c r="D2823" s="22"/>
      <c r="E2823" s="23"/>
      <c r="F2823" s="14"/>
      <c r="G2823" s="23"/>
      <c r="H2823" s="22"/>
      <c r="I2823" s="24"/>
      <c r="J2823" s="24"/>
      <c r="K2823" s="25"/>
      <c r="L2823" s="25"/>
      <c r="M2823" s="25"/>
      <c r="N2823" s="25"/>
      <c r="O2823" s="25"/>
      <c r="P2823" s="25"/>
      <c r="Q2823" s="26"/>
      <c r="R2823" s="25"/>
      <c r="S2823" s="25"/>
      <c r="T2823" s="27">
        <f t="shared" si="216"/>
        <v>0</v>
      </c>
      <c r="U2823" s="27">
        <f t="shared" si="217"/>
        <v>0</v>
      </c>
      <c r="V2823" s="25"/>
      <c r="W2823" s="27" t="str">
        <f t="shared" si="218"/>
        <v/>
      </c>
      <c r="X2823" s="43" t="str">
        <f t="shared" si="219"/>
        <v>OK</v>
      </c>
      <c r="Y2823" s="681" t="str">
        <f t="shared" si="220"/>
        <v/>
      </c>
    </row>
    <row r="2824" spans="1:25" x14ac:dyDescent="0.25">
      <c r="A2824" s="68" t="str">
        <f>'0'!$A$4</f>
        <v>………………..</v>
      </c>
      <c r="B2824" s="341">
        <f>'0'!$A$2</f>
        <v>46112</v>
      </c>
      <c r="C2824" s="341" t="s">
        <v>1246</v>
      </c>
      <c r="D2824" s="22"/>
      <c r="E2824" s="23"/>
      <c r="F2824" s="14"/>
      <c r="G2824" s="23"/>
      <c r="H2824" s="22"/>
      <c r="I2824" s="24"/>
      <c r="J2824" s="24"/>
      <c r="K2824" s="25"/>
      <c r="L2824" s="25"/>
      <c r="M2824" s="25"/>
      <c r="N2824" s="25"/>
      <c r="O2824" s="25"/>
      <c r="P2824" s="25"/>
      <c r="Q2824" s="26"/>
      <c r="R2824" s="25"/>
      <c r="S2824" s="25"/>
      <c r="T2824" s="27">
        <f t="shared" si="216"/>
        <v>0</v>
      </c>
      <c r="U2824" s="27">
        <f t="shared" si="217"/>
        <v>0</v>
      </c>
      <c r="V2824" s="25"/>
      <c r="W2824" s="27" t="str">
        <f t="shared" si="218"/>
        <v/>
      </c>
      <c r="X2824" s="43" t="str">
        <f t="shared" si="219"/>
        <v>OK</v>
      </c>
      <c r="Y2824" s="681" t="str">
        <f t="shared" si="220"/>
        <v/>
      </c>
    </row>
    <row r="2825" spans="1:25" x14ac:dyDescent="0.25">
      <c r="A2825" s="68" t="str">
        <f>'0'!$A$4</f>
        <v>………………..</v>
      </c>
      <c r="B2825" s="341">
        <f>'0'!$A$2</f>
        <v>46112</v>
      </c>
      <c r="C2825" s="341" t="s">
        <v>1246</v>
      </c>
      <c r="D2825" s="22"/>
      <c r="E2825" s="23"/>
      <c r="F2825" s="14"/>
      <c r="G2825" s="23"/>
      <c r="H2825" s="22"/>
      <c r="I2825" s="24"/>
      <c r="J2825" s="24"/>
      <c r="K2825" s="25"/>
      <c r="L2825" s="25"/>
      <c r="M2825" s="25"/>
      <c r="N2825" s="25"/>
      <c r="O2825" s="25"/>
      <c r="P2825" s="25"/>
      <c r="Q2825" s="26"/>
      <c r="R2825" s="25"/>
      <c r="S2825" s="25"/>
      <c r="T2825" s="27">
        <f t="shared" ref="T2825:T2888" si="221">N2825+P2825-R2825</f>
        <v>0</v>
      </c>
      <c r="U2825" s="27">
        <f t="shared" ref="U2825:U2888" si="222">O2825+Q2825-S2825</f>
        <v>0</v>
      </c>
      <c r="V2825" s="25"/>
      <c r="W2825" s="27" t="str">
        <f t="shared" ref="W2825:W2888" si="223">IF(K2825="","",K2825-M2825-(P2825-Q2825))</f>
        <v/>
      </c>
      <c r="X2825" s="43" t="str">
        <f t="shared" ref="X2825:X2888" si="224">IF(ROUND(T2825-V2825,2)&gt;=0,"OK","Просрочието не може да надхвърля задължението")</f>
        <v>OK</v>
      </c>
      <c r="Y2825" s="681" t="str">
        <f t="shared" ref="Y2825:Y2888" si="225">IF(COUNTBLANK(D2825:W2825)=18,"",IF(D2825="999999999","",IF(ISNUMBER(VALUE(D2825)),IF(LEN(D2825)&lt;&gt;9,"Въведеното ЕИК е твърде късо или твърде дълго",IF(OR(MOD(MID(D2825,1,1)*1+MID(D2825,2,1)*2+MID(D2825,3,1)*3+MID(D2825,4,1)*4+MID(D2825,5,1)*5+MID(D2825,6,1)*6+MID(D2825,7,1)*7+MID(D2825,8,1)*8,11)-MID(D2825,9,1)=0,AND(MOD(MID(D2825,1,1)*3+MID(D2825,2,1)*4+MID(D2825,3,1)*5+MID(D2825,4,1)*6+MID(D2825,5,1)*7+MID(D2825,6,1)*8+MID(D2825,7,1)*9+MID(D2825,8,1)*10,11)=10,MID(D2825,9,1)*1=0),MOD(MID(D2825,1,1)*3+MID(D2825,2,1)*4+MID(D2825,3,1)*5+MID(D2825,4,1)*6+MID(D2825,5,1)*7+MID(D2825,6,1)*8+MID(D2825,7,1)*9+MID(D2825,8,1)*10,11)-MID(D2825,9,1)=0),"","Въведеното ЕИК е невалидно")),"Въведеното ЕИК съдържа непозволени символи")))</f>
        <v/>
      </c>
    </row>
    <row r="2826" spans="1:25" x14ac:dyDescent="0.25">
      <c r="A2826" s="68" t="str">
        <f>'0'!$A$4</f>
        <v>………………..</v>
      </c>
      <c r="B2826" s="341">
        <f>'0'!$A$2</f>
        <v>46112</v>
      </c>
      <c r="C2826" s="341" t="s">
        <v>1246</v>
      </c>
      <c r="D2826" s="22"/>
      <c r="E2826" s="23"/>
      <c r="F2826" s="14"/>
      <c r="G2826" s="23"/>
      <c r="H2826" s="22"/>
      <c r="I2826" s="24"/>
      <c r="J2826" s="24"/>
      <c r="K2826" s="25"/>
      <c r="L2826" s="25"/>
      <c r="M2826" s="25"/>
      <c r="N2826" s="25"/>
      <c r="O2826" s="25"/>
      <c r="P2826" s="25"/>
      <c r="Q2826" s="26"/>
      <c r="R2826" s="25"/>
      <c r="S2826" s="25"/>
      <c r="T2826" s="27">
        <f t="shared" si="221"/>
        <v>0</v>
      </c>
      <c r="U2826" s="27">
        <f t="shared" si="222"/>
        <v>0</v>
      </c>
      <c r="V2826" s="25"/>
      <c r="W2826" s="27" t="str">
        <f t="shared" si="223"/>
        <v/>
      </c>
      <c r="X2826" s="43" t="str">
        <f t="shared" si="224"/>
        <v>OK</v>
      </c>
      <c r="Y2826" s="681" t="str">
        <f t="shared" si="225"/>
        <v/>
      </c>
    </row>
    <row r="2827" spans="1:25" x14ac:dyDescent="0.25">
      <c r="A2827" s="68" t="str">
        <f>'0'!$A$4</f>
        <v>………………..</v>
      </c>
      <c r="B2827" s="341">
        <f>'0'!$A$2</f>
        <v>46112</v>
      </c>
      <c r="C2827" s="341" t="s">
        <v>1246</v>
      </c>
      <c r="D2827" s="22"/>
      <c r="E2827" s="23"/>
      <c r="F2827" s="14"/>
      <c r="G2827" s="23"/>
      <c r="H2827" s="22"/>
      <c r="I2827" s="24"/>
      <c r="J2827" s="24"/>
      <c r="K2827" s="25"/>
      <c r="L2827" s="25"/>
      <c r="M2827" s="25"/>
      <c r="N2827" s="25"/>
      <c r="O2827" s="25"/>
      <c r="P2827" s="25"/>
      <c r="Q2827" s="26"/>
      <c r="R2827" s="25"/>
      <c r="S2827" s="25"/>
      <c r="T2827" s="27">
        <f t="shared" si="221"/>
        <v>0</v>
      </c>
      <c r="U2827" s="27">
        <f t="shared" si="222"/>
        <v>0</v>
      </c>
      <c r="V2827" s="25"/>
      <c r="W2827" s="27" t="str">
        <f t="shared" si="223"/>
        <v/>
      </c>
      <c r="X2827" s="43" t="str">
        <f t="shared" si="224"/>
        <v>OK</v>
      </c>
      <c r="Y2827" s="681" t="str">
        <f t="shared" si="225"/>
        <v/>
      </c>
    </row>
    <row r="2828" spans="1:25" x14ac:dyDescent="0.25">
      <c r="A2828" s="68" t="str">
        <f>'0'!$A$4</f>
        <v>………………..</v>
      </c>
      <c r="B2828" s="341">
        <f>'0'!$A$2</f>
        <v>46112</v>
      </c>
      <c r="C2828" s="341" t="s">
        <v>1246</v>
      </c>
      <c r="D2828" s="22"/>
      <c r="E2828" s="23"/>
      <c r="F2828" s="14"/>
      <c r="G2828" s="23"/>
      <c r="H2828" s="22"/>
      <c r="I2828" s="24"/>
      <c r="J2828" s="24"/>
      <c r="K2828" s="25"/>
      <c r="L2828" s="25"/>
      <c r="M2828" s="25"/>
      <c r="N2828" s="25"/>
      <c r="O2828" s="25"/>
      <c r="P2828" s="25"/>
      <c r="Q2828" s="26"/>
      <c r="R2828" s="25"/>
      <c r="S2828" s="25"/>
      <c r="T2828" s="27">
        <f t="shared" si="221"/>
        <v>0</v>
      </c>
      <c r="U2828" s="27">
        <f t="shared" si="222"/>
        <v>0</v>
      </c>
      <c r="V2828" s="25"/>
      <c r="W2828" s="27" t="str">
        <f t="shared" si="223"/>
        <v/>
      </c>
      <c r="X2828" s="43" t="str">
        <f t="shared" si="224"/>
        <v>OK</v>
      </c>
      <c r="Y2828" s="681" t="str">
        <f t="shared" si="225"/>
        <v/>
      </c>
    </row>
    <row r="2829" spans="1:25" x14ac:dyDescent="0.25">
      <c r="A2829" s="68" t="str">
        <f>'0'!$A$4</f>
        <v>………………..</v>
      </c>
      <c r="B2829" s="341">
        <f>'0'!$A$2</f>
        <v>46112</v>
      </c>
      <c r="C2829" s="341" t="s">
        <v>1246</v>
      </c>
      <c r="D2829" s="22"/>
      <c r="E2829" s="23"/>
      <c r="F2829" s="14"/>
      <c r="G2829" s="23"/>
      <c r="H2829" s="22"/>
      <c r="I2829" s="24"/>
      <c r="J2829" s="24"/>
      <c r="K2829" s="25"/>
      <c r="L2829" s="25"/>
      <c r="M2829" s="25"/>
      <c r="N2829" s="25"/>
      <c r="O2829" s="25"/>
      <c r="P2829" s="25"/>
      <c r="Q2829" s="26"/>
      <c r="R2829" s="25"/>
      <c r="S2829" s="25"/>
      <c r="T2829" s="27">
        <f t="shared" si="221"/>
        <v>0</v>
      </c>
      <c r="U2829" s="27">
        <f t="shared" si="222"/>
        <v>0</v>
      </c>
      <c r="V2829" s="25"/>
      <c r="W2829" s="27" t="str">
        <f t="shared" si="223"/>
        <v/>
      </c>
      <c r="X2829" s="43" t="str">
        <f t="shared" si="224"/>
        <v>OK</v>
      </c>
      <c r="Y2829" s="681" t="str">
        <f t="shared" si="225"/>
        <v/>
      </c>
    </row>
    <row r="2830" spans="1:25" x14ac:dyDescent="0.25">
      <c r="A2830" s="68" t="str">
        <f>'0'!$A$4</f>
        <v>………………..</v>
      </c>
      <c r="B2830" s="341">
        <f>'0'!$A$2</f>
        <v>46112</v>
      </c>
      <c r="C2830" s="341" t="s">
        <v>1246</v>
      </c>
      <c r="D2830" s="22"/>
      <c r="E2830" s="23"/>
      <c r="F2830" s="14"/>
      <c r="G2830" s="23"/>
      <c r="H2830" s="22"/>
      <c r="I2830" s="24"/>
      <c r="J2830" s="24"/>
      <c r="K2830" s="25"/>
      <c r="L2830" s="25"/>
      <c r="M2830" s="25"/>
      <c r="N2830" s="25"/>
      <c r="O2830" s="25"/>
      <c r="P2830" s="25"/>
      <c r="Q2830" s="26"/>
      <c r="R2830" s="25"/>
      <c r="S2830" s="25"/>
      <c r="T2830" s="27">
        <f t="shared" si="221"/>
        <v>0</v>
      </c>
      <c r="U2830" s="27">
        <f t="shared" si="222"/>
        <v>0</v>
      </c>
      <c r="V2830" s="25"/>
      <c r="W2830" s="27" t="str">
        <f t="shared" si="223"/>
        <v/>
      </c>
      <c r="X2830" s="43" t="str">
        <f t="shared" si="224"/>
        <v>OK</v>
      </c>
      <c r="Y2830" s="681" t="str">
        <f t="shared" si="225"/>
        <v/>
      </c>
    </row>
    <row r="2831" spans="1:25" x14ac:dyDescent="0.25">
      <c r="A2831" s="68" t="str">
        <f>'0'!$A$4</f>
        <v>………………..</v>
      </c>
      <c r="B2831" s="341">
        <f>'0'!$A$2</f>
        <v>46112</v>
      </c>
      <c r="C2831" s="341" t="s">
        <v>1246</v>
      </c>
      <c r="D2831" s="22"/>
      <c r="E2831" s="23"/>
      <c r="F2831" s="14"/>
      <c r="G2831" s="23"/>
      <c r="H2831" s="22"/>
      <c r="I2831" s="24"/>
      <c r="J2831" s="24"/>
      <c r="K2831" s="25"/>
      <c r="L2831" s="25"/>
      <c r="M2831" s="25"/>
      <c r="N2831" s="25"/>
      <c r="O2831" s="25"/>
      <c r="P2831" s="25"/>
      <c r="Q2831" s="26"/>
      <c r="R2831" s="25"/>
      <c r="S2831" s="25"/>
      <c r="T2831" s="27">
        <f t="shared" si="221"/>
        <v>0</v>
      </c>
      <c r="U2831" s="27">
        <f t="shared" si="222"/>
        <v>0</v>
      </c>
      <c r="V2831" s="25"/>
      <c r="W2831" s="27" t="str">
        <f t="shared" si="223"/>
        <v/>
      </c>
      <c r="X2831" s="43" t="str">
        <f t="shared" si="224"/>
        <v>OK</v>
      </c>
      <c r="Y2831" s="681" t="str">
        <f t="shared" si="225"/>
        <v/>
      </c>
    </row>
    <row r="2832" spans="1:25" x14ac:dyDescent="0.25">
      <c r="A2832" s="68" t="str">
        <f>'0'!$A$4</f>
        <v>………………..</v>
      </c>
      <c r="B2832" s="341">
        <f>'0'!$A$2</f>
        <v>46112</v>
      </c>
      <c r="C2832" s="341" t="s">
        <v>1246</v>
      </c>
      <c r="D2832" s="22"/>
      <c r="E2832" s="23"/>
      <c r="F2832" s="14"/>
      <c r="G2832" s="23"/>
      <c r="H2832" s="22"/>
      <c r="I2832" s="24"/>
      <c r="J2832" s="24"/>
      <c r="K2832" s="25"/>
      <c r="L2832" s="25"/>
      <c r="M2832" s="25"/>
      <c r="N2832" s="25"/>
      <c r="O2832" s="25"/>
      <c r="P2832" s="25"/>
      <c r="Q2832" s="26"/>
      <c r="R2832" s="25"/>
      <c r="S2832" s="25"/>
      <c r="T2832" s="27">
        <f t="shared" si="221"/>
        <v>0</v>
      </c>
      <c r="U2832" s="27">
        <f t="shared" si="222"/>
        <v>0</v>
      </c>
      <c r="V2832" s="25"/>
      <c r="W2832" s="27" t="str">
        <f t="shared" si="223"/>
        <v/>
      </c>
      <c r="X2832" s="43" t="str">
        <f t="shared" si="224"/>
        <v>OK</v>
      </c>
      <c r="Y2832" s="681" t="str">
        <f t="shared" si="225"/>
        <v/>
      </c>
    </row>
    <row r="2833" spans="1:25" x14ac:dyDescent="0.25">
      <c r="A2833" s="68" t="str">
        <f>'0'!$A$4</f>
        <v>………………..</v>
      </c>
      <c r="B2833" s="341">
        <f>'0'!$A$2</f>
        <v>46112</v>
      </c>
      <c r="C2833" s="341" t="s">
        <v>1246</v>
      </c>
      <c r="D2833" s="22"/>
      <c r="E2833" s="23"/>
      <c r="F2833" s="14"/>
      <c r="G2833" s="23"/>
      <c r="H2833" s="22"/>
      <c r="I2833" s="24"/>
      <c r="J2833" s="24"/>
      <c r="K2833" s="25"/>
      <c r="L2833" s="25"/>
      <c r="M2833" s="25"/>
      <c r="N2833" s="25"/>
      <c r="O2833" s="25"/>
      <c r="P2833" s="25"/>
      <c r="Q2833" s="26"/>
      <c r="R2833" s="25"/>
      <c r="S2833" s="25"/>
      <c r="T2833" s="27">
        <f t="shared" si="221"/>
        <v>0</v>
      </c>
      <c r="U2833" s="27">
        <f t="shared" si="222"/>
        <v>0</v>
      </c>
      <c r="V2833" s="25"/>
      <c r="W2833" s="27" t="str">
        <f t="shared" si="223"/>
        <v/>
      </c>
      <c r="X2833" s="43" t="str">
        <f t="shared" si="224"/>
        <v>OK</v>
      </c>
      <c r="Y2833" s="681" t="str">
        <f t="shared" si="225"/>
        <v/>
      </c>
    </row>
    <row r="2834" spans="1:25" x14ac:dyDescent="0.25">
      <c r="A2834" s="68" t="str">
        <f>'0'!$A$4</f>
        <v>………………..</v>
      </c>
      <c r="B2834" s="341">
        <f>'0'!$A$2</f>
        <v>46112</v>
      </c>
      <c r="C2834" s="341" t="s">
        <v>1246</v>
      </c>
      <c r="D2834" s="22"/>
      <c r="E2834" s="23"/>
      <c r="F2834" s="14"/>
      <c r="G2834" s="23"/>
      <c r="H2834" s="22"/>
      <c r="I2834" s="24"/>
      <c r="J2834" s="24"/>
      <c r="K2834" s="25"/>
      <c r="L2834" s="25"/>
      <c r="M2834" s="25"/>
      <c r="N2834" s="25"/>
      <c r="O2834" s="25"/>
      <c r="P2834" s="25"/>
      <c r="Q2834" s="26"/>
      <c r="R2834" s="25"/>
      <c r="S2834" s="25"/>
      <c r="T2834" s="27">
        <f t="shared" si="221"/>
        <v>0</v>
      </c>
      <c r="U2834" s="27">
        <f t="shared" si="222"/>
        <v>0</v>
      </c>
      <c r="V2834" s="25"/>
      <c r="W2834" s="27" t="str">
        <f t="shared" si="223"/>
        <v/>
      </c>
      <c r="X2834" s="43" t="str">
        <f t="shared" si="224"/>
        <v>OK</v>
      </c>
      <c r="Y2834" s="681" t="str">
        <f t="shared" si="225"/>
        <v/>
      </c>
    </row>
    <row r="2835" spans="1:25" x14ac:dyDescent="0.25">
      <c r="A2835" s="68" t="str">
        <f>'0'!$A$4</f>
        <v>………………..</v>
      </c>
      <c r="B2835" s="341">
        <f>'0'!$A$2</f>
        <v>46112</v>
      </c>
      <c r="C2835" s="341" t="s">
        <v>1246</v>
      </c>
      <c r="D2835" s="22"/>
      <c r="E2835" s="23"/>
      <c r="F2835" s="14"/>
      <c r="G2835" s="23"/>
      <c r="H2835" s="22"/>
      <c r="I2835" s="24"/>
      <c r="J2835" s="24"/>
      <c r="K2835" s="25"/>
      <c r="L2835" s="25"/>
      <c r="M2835" s="25"/>
      <c r="N2835" s="25"/>
      <c r="O2835" s="25"/>
      <c r="P2835" s="25"/>
      <c r="Q2835" s="26"/>
      <c r="R2835" s="25"/>
      <c r="S2835" s="25"/>
      <c r="T2835" s="27">
        <f t="shared" si="221"/>
        <v>0</v>
      </c>
      <c r="U2835" s="27">
        <f t="shared" si="222"/>
        <v>0</v>
      </c>
      <c r="V2835" s="25"/>
      <c r="W2835" s="27" t="str">
        <f t="shared" si="223"/>
        <v/>
      </c>
      <c r="X2835" s="43" t="str">
        <f t="shared" si="224"/>
        <v>OK</v>
      </c>
      <c r="Y2835" s="681" t="str">
        <f t="shared" si="225"/>
        <v/>
      </c>
    </row>
    <row r="2836" spans="1:25" x14ac:dyDescent="0.25">
      <c r="A2836" s="68" t="str">
        <f>'0'!$A$4</f>
        <v>………………..</v>
      </c>
      <c r="B2836" s="341">
        <f>'0'!$A$2</f>
        <v>46112</v>
      </c>
      <c r="C2836" s="341" t="s">
        <v>1246</v>
      </c>
      <c r="D2836" s="22"/>
      <c r="E2836" s="23"/>
      <c r="F2836" s="14"/>
      <c r="G2836" s="23"/>
      <c r="H2836" s="22"/>
      <c r="I2836" s="24"/>
      <c r="J2836" s="24"/>
      <c r="K2836" s="25"/>
      <c r="L2836" s="25"/>
      <c r="M2836" s="25"/>
      <c r="N2836" s="25"/>
      <c r="O2836" s="25"/>
      <c r="P2836" s="25"/>
      <c r="Q2836" s="26"/>
      <c r="R2836" s="25"/>
      <c r="S2836" s="25"/>
      <c r="T2836" s="27">
        <f t="shared" si="221"/>
        <v>0</v>
      </c>
      <c r="U2836" s="27">
        <f t="shared" si="222"/>
        <v>0</v>
      </c>
      <c r="V2836" s="25"/>
      <c r="W2836" s="27" t="str">
        <f t="shared" si="223"/>
        <v/>
      </c>
      <c r="X2836" s="43" t="str">
        <f t="shared" si="224"/>
        <v>OK</v>
      </c>
      <c r="Y2836" s="681" t="str">
        <f t="shared" si="225"/>
        <v/>
      </c>
    </row>
    <row r="2837" spans="1:25" x14ac:dyDescent="0.25">
      <c r="A2837" s="68" t="str">
        <f>'0'!$A$4</f>
        <v>………………..</v>
      </c>
      <c r="B2837" s="341">
        <f>'0'!$A$2</f>
        <v>46112</v>
      </c>
      <c r="C2837" s="341" t="s">
        <v>1246</v>
      </c>
      <c r="D2837" s="22"/>
      <c r="E2837" s="23"/>
      <c r="F2837" s="14"/>
      <c r="G2837" s="23"/>
      <c r="H2837" s="22"/>
      <c r="I2837" s="24"/>
      <c r="J2837" s="24"/>
      <c r="K2837" s="25"/>
      <c r="L2837" s="25"/>
      <c r="M2837" s="25"/>
      <c r="N2837" s="25"/>
      <c r="O2837" s="25"/>
      <c r="P2837" s="25"/>
      <c r="Q2837" s="26"/>
      <c r="R2837" s="25"/>
      <c r="S2837" s="25"/>
      <c r="T2837" s="27">
        <f t="shared" si="221"/>
        <v>0</v>
      </c>
      <c r="U2837" s="27">
        <f t="shared" si="222"/>
        <v>0</v>
      </c>
      <c r="V2837" s="25"/>
      <c r="W2837" s="27" t="str">
        <f t="shared" si="223"/>
        <v/>
      </c>
      <c r="X2837" s="43" t="str">
        <f t="shared" si="224"/>
        <v>OK</v>
      </c>
      <c r="Y2837" s="681" t="str">
        <f t="shared" si="225"/>
        <v/>
      </c>
    </row>
    <row r="2838" spans="1:25" x14ac:dyDescent="0.25">
      <c r="A2838" s="68" t="str">
        <f>'0'!$A$4</f>
        <v>………………..</v>
      </c>
      <c r="B2838" s="341">
        <f>'0'!$A$2</f>
        <v>46112</v>
      </c>
      <c r="C2838" s="341" t="s">
        <v>1246</v>
      </c>
      <c r="D2838" s="22"/>
      <c r="E2838" s="23"/>
      <c r="F2838" s="14"/>
      <c r="G2838" s="23"/>
      <c r="H2838" s="22"/>
      <c r="I2838" s="24"/>
      <c r="J2838" s="24"/>
      <c r="K2838" s="25"/>
      <c r="L2838" s="25"/>
      <c r="M2838" s="25"/>
      <c r="N2838" s="25"/>
      <c r="O2838" s="25"/>
      <c r="P2838" s="25"/>
      <c r="Q2838" s="26"/>
      <c r="R2838" s="25"/>
      <c r="S2838" s="25"/>
      <c r="T2838" s="27">
        <f t="shared" si="221"/>
        <v>0</v>
      </c>
      <c r="U2838" s="27">
        <f t="shared" si="222"/>
        <v>0</v>
      </c>
      <c r="V2838" s="25"/>
      <c r="W2838" s="27" t="str">
        <f t="shared" si="223"/>
        <v/>
      </c>
      <c r="X2838" s="43" t="str">
        <f t="shared" si="224"/>
        <v>OK</v>
      </c>
      <c r="Y2838" s="681" t="str">
        <f t="shared" si="225"/>
        <v/>
      </c>
    </row>
    <row r="2839" spans="1:25" x14ac:dyDescent="0.25">
      <c r="A2839" s="68" t="str">
        <f>'0'!$A$4</f>
        <v>………………..</v>
      </c>
      <c r="B2839" s="341">
        <f>'0'!$A$2</f>
        <v>46112</v>
      </c>
      <c r="C2839" s="341" t="s">
        <v>1246</v>
      </c>
      <c r="D2839" s="22"/>
      <c r="E2839" s="23"/>
      <c r="F2839" s="14"/>
      <c r="G2839" s="23"/>
      <c r="H2839" s="22"/>
      <c r="I2839" s="24"/>
      <c r="J2839" s="24"/>
      <c r="K2839" s="25"/>
      <c r="L2839" s="25"/>
      <c r="M2839" s="25"/>
      <c r="N2839" s="25"/>
      <c r="O2839" s="25"/>
      <c r="P2839" s="25"/>
      <c r="Q2839" s="26"/>
      <c r="R2839" s="25"/>
      <c r="S2839" s="25"/>
      <c r="T2839" s="27">
        <f t="shared" si="221"/>
        <v>0</v>
      </c>
      <c r="U2839" s="27">
        <f t="shared" si="222"/>
        <v>0</v>
      </c>
      <c r="V2839" s="25"/>
      <c r="W2839" s="27" t="str">
        <f t="shared" si="223"/>
        <v/>
      </c>
      <c r="X2839" s="43" t="str">
        <f t="shared" si="224"/>
        <v>OK</v>
      </c>
      <c r="Y2839" s="681" t="str">
        <f t="shared" si="225"/>
        <v/>
      </c>
    </row>
    <row r="2840" spans="1:25" x14ac:dyDescent="0.25">
      <c r="A2840" s="68" t="str">
        <f>'0'!$A$4</f>
        <v>………………..</v>
      </c>
      <c r="B2840" s="341">
        <f>'0'!$A$2</f>
        <v>46112</v>
      </c>
      <c r="C2840" s="341" t="s">
        <v>1246</v>
      </c>
      <c r="D2840" s="22"/>
      <c r="E2840" s="23"/>
      <c r="F2840" s="14"/>
      <c r="G2840" s="23"/>
      <c r="H2840" s="22"/>
      <c r="I2840" s="24"/>
      <c r="J2840" s="24"/>
      <c r="K2840" s="25"/>
      <c r="L2840" s="25"/>
      <c r="M2840" s="25"/>
      <c r="N2840" s="25"/>
      <c r="O2840" s="25"/>
      <c r="P2840" s="25"/>
      <c r="Q2840" s="26"/>
      <c r="R2840" s="25"/>
      <c r="S2840" s="25"/>
      <c r="T2840" s="27">
        <f t="shared" si="221"/>
        <v>0</v>
      </c>
      <c r="U2840" s="27">
        <f t="shared" si="222"/>
        <v>0</v>
      </c>
      <c r="V2840" s="25"/>
      <c r="W2840" s="27" t="str">
        <f t="shared" si="223"/>
        <v/>
      </c>
      <c r="X2840" s="43" t="str">
        <f t="shared" si="224"/>
        <v>OK</v>
      </c>
      <c r="Y2840" s="681" t="str">
        <f t="shared" si="225"/>
        <v/>
      </c>
    </row>
    <row r="2841" spans="1:25" x14ac:dyDescent="0.25">
      <c r="A2841" s="68" t="str">
        <f>'0'!$A$4</f>
        <v>………………..</v>
      </c>
      <c r="B2841" s="341">
        <f>'0'!$A$2</f>
        <v>46112</v>
      </c>
      <c r="C2841" s="341" t="s">
        <v>1246</v>
      </c>
      <c r="D2841" s="22"/>
      <c r="E2841" s="23"/>
      <c r="F2841" s="14"/>
      <c r="G2841" s="23"/>
      <c r="H2841" s="22"/>
      <c r="I2841" s="24"/>
      <c r="J2841" s="24"/>
      <c r="K2841" s="25"/>
      <c r="L2841" s="25"/>
      <c r="M2841" s="25"/>
      <c r="N2841" s="25"/>
      <c r="O2841" s="25"/>
      <c r="P2841" s="25"/>
      <c r="Q2841" s="26"/>
      <c r="R2841" s="25"/>
      <c r="S2841" s="25"/>
      <c r="T2841" s="27">
        <f t="shared" si="221"/>
        <v>0</v>
      </c>
      <c r="U2841" s="27">
        <f t="shared" si="222"/>
        <v>0</v>
      </c>
      <c r="V2841" s="25"/>
      <c r="W2841" s="27" t="str">
        <f t="shared" si="223"/>
        <v/>
      </c>
      <c r="X2841" s="43" t="str">
        <f t="shared" si="224"/>
        <v>OK</v>
      </c>
      <c r="Y2841" s="681" t="str">
        <f t="shared" si="225"/>
        <v/>
      </c>
    </row>
    <row r="2842" spans="1:25" x14ac:dyDescent="0.25">
      <c r="A2842" s="68" t="str">
        <f>'0'!$A$4</f>
        <v>………………..</v>
      </c>
      <c r="B2842" s="341">
        <f>'0'!$A$2</f>
        <v>46112</v>
      </c>
      <c r="C2842" s="341" t="s">
        <v>1246</v>
      </c>
      <c r="D2842" s="22"/>
      <c r="E2842" s="23"/>
      <c r="F2842" s="14"/>
      <c r="G2842" s="23"/>
      <c r="H2842" s="22"/>
      <c r="I2842" s="24"/>
      <c r="J2842" s="24"/>
      <c r="K2842" s="25"/>
      <c r="L2842" s="25"/>
      <c r="M2842" s="25"/>
      <c r="N2842" s="25"/>
      <c r="O2842" s="25"/>
      <c r="P2842" s="25"/>
      <c r="Q2842" s="26"/>
      <c r="R2842" s="25"/>
      <c r="S2842" s="25"/>
      <c r="T2842" s="27">
        <f t="shared" si="221"/>
        <v>0</v>
      </c>
      <c r="U2842" s="27">
        <f t="shared" si="222"/>
        <v>0</v>
      </c>
      <c r="V2842" s="25"/>
      <c r="W2842" s="27" t="str">
        <f t="shared" si="223"/>
        <v/>
      </c>
      <c r="X2842" s="43" t="str">
        <f t="shared" si="224"/>
        <v>OK</v>
      </c>
      <c r="Y2842" s="681" t="str">
        <f t="shared" si="225"/>
        <v/>
      </c>
    </row>
    <row r="2843" spans="1:25" x14ac:dyDescent="0.25">
      <c r="A2843" s="68" t="str">
        <f>'0'!$A$4</f>
        <v>………………..</v>
      </c>
      <c r="B2843" s="341">
        <f>'0'!$A$2</f>
        <v>46112</v>
      </c>
      <c r="C2843" s="341" t="s">
        <v>1246</v>
      </c>
      <c r="D2843" s="22"/>
      <c r="E2843" s="23"/>
      <c r="F2843" s="14"/>
      <c r="G2843" s="23"/>
      <c r="H2843" s="22"/>
      <c r="I2843" s="24"/>
      <c r="J2843" s="24"/>
      <c r="K2843" s="25"/>
      <c r="L2843" s="25"/>
      <c r="M2843" s="25"/>
      <c r="N2843" s="25"/>
      <c r="O2843" s="25"/>
      <c r="P2843" s="25"/>
      <c r="Q2843" s="26"/>
      <c r="R2843" s="25"/>
      <c r="S2843" s="25"/>
      <c r="T2843" s="27">
        <f t="shared" si="221"/>
        <v>0</v>
      </c>
      <c r="U2843" s="27">
        <f t="shared" si="222"/>
        <v>0</v>
      </c>
      <c r="V2843" s="25"/>
      <c r="W2843" s="27" t="str">
        <f t="shared" si="223"/>
        <v/>
      </c>
      <c r="X2843" s="43" t="str">
        <f t="shared" si="224"/>
        <v>OK</v>
      </c>
      <c r="Y2843" s="681" t="str">
        <f t="shared" si="225"/>
        <v/>
      </c>
    </row>
    <row r="2844" spans="1:25" x14ac:dyDescent="0.25">
      <c r="A2844" s="68" t="str">
        <f>'0'!$A$4</f>
        <v>………………..</v>
      </c>
      <c r="B2844" s="341">
        <f>'0'!$A$2</f>
        <v>46112</v>
      </c>
      <c r="C2844" s="341" t="s">
        <v>1246</v>
      </c>
      <c r="D2844" s="22"/>
      <c r="E2844" s="23"/>
      <c r="F2844" s="14"/>
      <c r="G2844" s="23"/>
      <c r="H2844" s="22"/>
      <c r="I2844" s="24"/>
      <c r="J2844" s="24"/>
      <c r="K2844" s="25"/>
      <c r="L2844" s="25"/>
      <c r="M2844" s="25"/>
      <c r="N2844" s="25"/>
      <c r="O2844" s="25"/>
      <c r="P2844" s="25"/>
      <c r="Q2844" s="26"/>
      <c r="R2844" s="25"/>
      <c r="S2844" s="25"/>
      <c r="T2844" s="27">
        <f t="shared" si="221"/>
        <v>0</v>
      </c>
      <c r="U2844" s="27">
        <f t="shared" si="222"/>
        <v>0</v>
      </c>
      <c r="V2844" s="25"/>
      <c r="W2844" s="27" t="str">
        <f t="shared" si="223"/>
        <v/>
      </c>
      <c r="X2844" s="43" t="str">
        <f t="shared" si="224"/>
        <v>OK</v>
      </c>
      <c r="Y2844" s="681" t="str">
        <f t="shared" si="225"/>
        <v/>
      </c>
    </row>
    <row r="2845" spans="1:25" x14ac:dyDescent="0.25">
      <c r="A2845" s="68" t="str">
        <f>'0'!$A$4</f>
        <v>………………..</v>
      </c>
      <c r="B2845" s="341">
        <f>'0'!$A$2</f>
        <v>46112</v>
      </c>
      <c r="C2845" s="341" t="s">
        <v>1246</v>
      </c>
      <c r="D2845" s="22"/>
      <c r="E2845" s="23"/>
      <c r="F2845" s="14"/>
      <c r="G2845" s="23"/>
      <c r="H2845" s="22"/>
      <c r="I2845" s="24"/>
      <c r="J2845" s="24"/>
      <c r="K2845" s="25"/>
      <c r="L2845" s="25"/>
      <c r="M2845" s="25"/>
      <c r="N2845" s="25"/>
      <c r="O2845" s="25"/>
      <c r="P2845" s="25"/>
      <c r="Q2845" s="26"/>
      <c r="R2845" s="25"/>
      <c r="S2845" s="25"/>
      <c r="T2845" s="27">
        <f t="shared" si="221"/>
        <v>0</v>
      </c>
      <c r="U2845" s="27">
        <f t="shared" si="222"/>
        <v>0</v>
      </c>
      <c r="V2845" s="25"/>
      <c r="W2845" s="27" t="str">
        <f t="shared" si="223"/>
        <v/>
      </c>
      <c r="X2845" s="43" t="str">
        <f t="shared" si="224"/>
        <v>OK</v>
      </c>
      <c r="Y2845" s="681" t="str">
        <f t="shared" si="225"/>
        <v/>
      </c>
    </row>
    <row r="2846" spans="1:25" x14ac:dyDescent="0.25">
      <c r="A2846" s="68" t="str">
        <f>'0'!$A$4</f>
        <v>………………..</v>
      </c>
      <c r="B2846" s="341">
        <f>'0'!$A$2</f>
        <v>46112</v>
      </c>
      <c r="C2846" s="341" t="s">
        <v>1246</v>
      </c>
      <c r="D2846" s="22"/>
      <c r="E2846" s="23"/>
      <c r="F2846" s="14"/>
      <c r="G2846" s="23"/>
      <c r="H2846" s="22"/>
      <c r="I2846" s="24"/>
      <c r="J2846" s="24"/>
      <c r="K2846" s="25"/>
      <c r="L2846" s="25"/>
      <c r="M2846" s="25"/>
      <c r="N2846" s="25"/>
      <c r="O2846" s="25"/>
      <c r="P2846" s="25"/>
      <c r="Q2846" s="26"/>
      <c r="R2846" s="25"/>
      <c r="S2846" s="25"/>
      <c r="T2846" s="27">
        <f t="shared" si="221"/>
        <v>0</v>
      </c>
      <c r="U2846" s="27">
        <f t="shared" si="222"/>
        <v>0</v>
      </c>
      <c r="V2846" s="25"/>
      <c r="W2846" s="27" t="str">
        <f t="shared" si="223"/>
        <v/>
      </c>
      <c r="X2846" s="43" t="str">
        <f t="shared" si="224"/>
        <v>OK</v>
      </c>
      <c r="Y2846" s="681" t="str">
        <f t="shared" si="225"/>
        <v/>
      </c>
    </row>
    <row r="2847" spans="1:25" x14ac:dyDescent="0.25">
      <c r="A2847" s="68" t="str">
        <f>'0'!$A$4</f>
        <v>………………..</v>
      </c>
      <c r="B2847" s="341">
        <f>'0'!$A$2</f>
        <v>46112</v>
      </c>
      <c r="C2847" s="341" t="s">
        <v>1246</v>
      </c>
      <c r="D2847" s="22"/>
      <c r="E2847" s="23"/>
      <c r="F2847" s="14"/>
      <c r="G2847" s="23"/>
      <c r="H2847" s="22"/>
      <c r="I2847" s="24"/>
      <c r="J2847" s="24"/>
      <c r="K2847" s="25"/>
      <c r="L2847" s="25"/>
      <c r="M2847" s="25"/>
      <c r="N2847" s="25"/>
      <c r="O2847" s="25"/>
      <c r="P2847" s="25"/>
      <c r="Q2847" s="26"/>
      <c r="R2847" s="25"/>
      <c r="S2847" s="25"/>
      <c r="T2847" s="27">
        <f t="shared" si="221"/>
        <v>0</v>
      </c>
      <c r="U2847" s="27">
        <f t="shared" si="222"/>
        <v>0</v>
      </c>
      <c r="V2847" s="25"/>
      <c r="W2847" s="27" t="str">
        <f t="shared" si="223"/>
        <v/>
      </c>
      <c r="X2847" s="43" t="str">
        <f t="shared" si="224"/>
        <v>OK</v>
      </c>
      <c r="Y2847" s="681" t="str">
        <f t="shared" si="225"/>
        <v/>
      </c>
    </row>
    <row r="2848" spans="1:25" x14ac:dyDescent="0.25">
      <c r="A2848" s="68" t="str">
        <f>'0'!$A$4</f>
        <v>………………..</v>
      </c>
      <c r="B2848" s="341">
        <f>'0'!$A$2</f>
        <v>46112</v>
      </c>
      <c r="C2848" s="341" t="s">
        <v>1246</v>
      </c>
      <c r="D2848" s="22"/>
      <c r="E2848" s="23"/>
      <c r="F2848" s="14"/>
      <c r="G2848" s="23"/>
      <c r="H2848" s="22"/>
      <c r="I2848" s="24"/>
      <c r="J2848" s="24"/>
      <c r="K2848" s="25"/>
      <c r="L2848" s="25"/>
      <c r="M2848" s="25"/>
      <c r="N2848" s="25"/>
      <c r="O2848" s="25"/>
      <c r="P2848" s="25"/>
      <c r="Q2848" s="26"/>
      <c r="R2848" s="25"/>
      <c r="S2848" s="25"/>
      <c r="T2848" s="27">
        <f t="shared" si="221"/>
        <v>0</v>
      </c>
      <c r="U2848" s="27">
        <f t="shared" si="222"/>
        <v>0</v>
      </c>
      <c r="V2848" s="25"/>
      <c r="W2848" s="27" t="str">
        <f t="shared" si="223"/>
        <v/>
      </c>
      <c r="X2848" s="43" t="str">
        <f t="shared" si="224"/>
        <v>OK</v>
      </c>
      <c r="Y2848" s="681" t="str">
        <f t="shared" si="225"/>
        <v/>
      </c>
    </row>
    <row r="2849" spans="1:25" x14ac:dyDescent="0.25">
      <c r="A2849" s="68" t="str">
        <f>'0'!$A$4</f>
        <v>………………..</v>
      </c>
      <c r="B2849" s="341">
        <f>'0'!$A$2</f>
        <v>46112</v>
      </c>
      <c r="C2849" s="341" t="s">
        <v>1246</v>
      </c>
      <c r="D2849" s="22"/>
      <c r="E2849" s="23"/>
      <c r="F2849" s="14"/>
      <c r="G2849" s="23"/>
      <c r="H2849" s="22"/>
      <c r="I2849" s="24"/>
      <c r="J2849" s="24"/>
      <c r="K2849" s="25"/>
      <c r="L2849" s="25"/>
      <c r="M2849" s="25"/>
      <c r="N2849" s="25"/>
      <c r="O2849" s="25"/>
      <c r="P2849" s="25"/>
      <c r="Q2849" s="26"/>
      <c r="R2849" s="25"/>
      <c r="S2849" s="25"/>
      <c r="T2849" s="27">
        <f t="shared" si="221"/>
        <v>0</v>
      </c>
      <c r="U2849" s="27">
        <f t="shared" si="222"/>
        <v>0</v>
      </c>
      <c r="V2849" s="25"/>
      <c r="W2849" s="27" t="str">
        <f t="shared" si="223"/>
        <v/>
      </c>
      <c r="X2849" s="43" t="str">
        <f t="shared" si="224"/>
        <v>OK</v>
      </c>
      <c r="Y2849" s="681" t="str">
        <f t="shared" si="225"/>
        <v/>
      </c>
    </row>
    <row r="2850" spans="1:25" x14ac:dyDescent="0.25">
      <c r="A2850" s="68" t="str">
        <f>'0'!$A$4</f>
        <v>………………..</v>
      </c>
      <c r="B2850" s="341">
        <f>'0'!$A$2</f>
        <v>46112</v>
      </c>
      <c r="C2850" s="341" t="s">
        <v>1246</v>
      </c>
      <c r="D2850" s="22"/>
      <c r="E2850" s="23"/>
      <c r="F2850" s="14"/>
      <c r="G2850" s="23"/>
      <c r="H2850" s="22"/>
      <c r="I2850" s="24"/>
      <c r="J2850" s="24"/>
      <c r="K2850" s="25"/>
      <c r="L2850" s="25"/>
      <c r="M2850" s="25"/>
      <c r="N2850" s="25"/>
      <c r="O2850" s="25"/>
      <c r="P2850" s="25"/>
      <c r="Q2850" s="26"/>
      <c r="R2850" s="25"/>
      <c r="S2850" s="25"/>
      <c r="T2850" s="27">
        <f t="shared" si="221"/>
        <v>0</v>
      </c>
      <c r="U2850" s="27">
        <f t="shared" si="222"/>
        <v>0</v>
      </c>
      <c r="V2850" s="25"/>
      <c r="W2850" s="27" t="str">
        <f t="shared" si="223"/>
        <v/>
      </c>
      <c r="X2850" s="43" t="str">
        <f t="shared" si="224"/>
        <v>OK</v>
      </c>
      <c r="Y2850" s="681" t="str">
        <f t="shared" si="225"/>
        <v/>
      </c>
    </row>
    <row r="2851" spans="1:25" x14ac:dyDescent="0.25">
      <c r="A2851" s="68" t="str">
        <f>'0'!$A$4</f>
        <v>………………..</v>
      </c>
      <c r="B2851" s="341">
        <f>'0'!$A$2</f>
        <v>46112</v>
      </c>
      <c r="C2851" s="341" t="s">
        <v>1246</v>
      </c>
      <c r="D2851" s="22"/>
      <c r="E2851" s="23"/>
      <c r="F2851" s="14"/>
      <c r="G2851" s="23"/>
      <c r="H2851" s="22"/>
      <c r="I2851" s="24"/>
      <c r="J2851" s="24"/>
      <c r="K2851" s="25"/>
      <c r="L2851" s="25"/>
      <c r="M2851" s="25"/>
      <c r="N2851" s="25"/>
      <c r="O2851" s="25"/>
      <c r="P2851" s="25"/>
      <c r="Q2851" s="26"/>
      <c r="R2851" s="25"/>
      <c r="S2851" s="25"/>
      <c r="T2851" s="27">
        <f t="shared" si="221"/>
        <v>0</v>
      </c>
      <c r="U2851" s="27">
        <f t="shared" si="222"/>
        <v>0</v>
      </c>
      <c r="V2851" s="25"/>
      <c r="W2851" s="27" t="str">
        <f t="shared" si="223"/>
        <v/>
      </c>
      <c r="X2851" s="43" t="str">
        <f t="shared" si="224"/>
        <v>OK</v>
      </c>
      <c r="Y2851" s="681" t="str">
        <f t="shared" si="225"/>
        <v/>
      </c>
    </row>
    <row r="2852" spans="1:25" x14ac:dyDescent="0.25">
      <c r="A2852" s="68" t="str">
        <f>'0'!$A$4</f>
        <v>………………..</v>
      </c>
      <c r="B2852" s="341">
        <f>'0'!$A$2</f>
        <v>46112</v>
      </c>
      <c r="C2852" s="341" t="s">
        <v>1246</v>
      </c>
      <c r="D2852" s="22"/>
      <c r="E2852" s="23"/>
      <c r="F2852" s="14"/>
      <c r="G2852" s="23"/>
      <c r="H2852" s="22"/>
      <c r="I2852" s="24"/>
      <c r="J2852" s="24"/>
      <c r="K2852" s="25"/>
      <c r="L2852" s="25"/>
      <c r="M2852" s="25"/>
      <c r="N2852" s="25"/>
      <c r="O2852" s="25"/>
      <c r="P2852" s="25"/>
      <c r="Q2852" s="26"/>
      <c r="R2852" s="25"/>
      <c r="S2852" s="25"/>
      <c r="T2852" s="27">
        <f t="shared" si="221"/>
        <v>0</v>
      </c>
      <c r="U2852" s="27">
        <f t="shared" si="222"/>
        <v>0</v>
      </c>
      <c r="V2852" s="25"/>
      <c r="W2852" s="27" t="str">
        <f t="shared" si="223"/>
        <v/>
      </c>
      <c r="X2852" s="43" t="str">
        <f t="shared" si="224"/>
        <v>OK</v>
      </c>
      <c r="Y2852" s="681" t="str">
        <f t="shared" si="225"/>
        <v/>
      </c>
    </row>
    <row r="2853" spans="1:25" x14ac:dyDescent="0.25">
      <c r="A2853" s="68" t="str">
        <f>'0'!$A$4</f>
        <v>………………..</v>
      </c>
      <c r="B2853" s="341">
        <f>'0'!$A$2</f>
        <v>46112</v>
      </c>
      <c r="C2853" s="341" t="s">
        <v>1246</v>
      </c>
      <c r="D2853" s="22"/>
      <c r="E2853" s="23"/>
      <c r="F2853" s="14"/>
      <c r="G2853" s="23"/>
      <c r="H2853" s="22"/>
      <c r="I2853" s="24"/>
      <c r="J2853" s="24"/>
      <c r="K2853" s="25"/>
      <c r="L2853" s="25"/>
      <c r="M2853" s="25"/>
      <c r="N2853" s="25"/>
      <c r="O2853" s="25"/>
      <c r="P2853" s="25"/>
      <c r="Q2853" s="26"/>
      <c r="R2853" s="25"/>
      <c r="S2853" s="25"/>
      <c r="T2853" s="27">
        <f t="shared" si="221"/>
        <v>0</v>
      </c>
      <c r="U2853" s="27">
        <f t="shared" si="222"/>
        <v>0</v>
      </c>
      <c r="V2853" s="25"/>
      <c r="W2853" s="27" t="str">
        <f t="shared" si="223"/>
        <v/>
      </c>
      <c r="X2853" s="43" t="str">
        <f t="shared" si="224"/>
        <v>OK</v>
      </c>
      <c r="Y2853" s="681" t="str">
        <f t="shared" si="225"/>
        <v/>
      </c>
    </row>
    <row r="2854" spans="1:25" x14ac:dyDescent="0.25">
      <c r="A2854" s="68" t="str">
        <f>'0'!$A$4</f>
        <v>………………..</v>
      </c>
      <c r="B2854" s="341">
        <f>'0'!$A$2</f>
        <v>46112</v>
      </c>
      <c r="C2854" s="341" t="s">
        <v>1246</v>
      </c>
      <c r="D2854" s="22"/>
      <c r="E2854" s="23"/>
      <c r="F2854" s="14"/>
      <c r="G2854" s="23"/>
      <c r="H2854" s="22"/>
      <c r="I2854" s="24"/>
      <c r="J2854" s="24"/>
      <c r="K2854" s="25"/>
      <c r="L2854" s="25"/>
      <c r="M2854" s="25"/>
      <c r="N2854" s="25"/>
      <c r="O2854" s="25"/>
      <c r="P2854" s="25"/>
      <c r="Q2854" s="26"/>
      <c r="R2854" s="25"/>
      <c r="S2854" s="25"/>
      <c r="T2854" s="27">
        <f t="shared" si="221"/>
        <v>0</v>
      </c>
      <c r="U2854" s="27">
        <f t="shared" si="222"/>
        <v>0</v>
      </c>
      <c r="V2854" s="25"/>
      <c r="W2854" s="27" t="str">
        <f t="shared" si="223"/>
        <v/>
      </c>
      <c r="X2854" s="43" t="str">
        <f t="shared" si="224"/>
        <v>OK</v>
      </c>
      <c r="Y2854" s="681" t="str">
        <f t="shared" si="225"/>
        <v/>
      </c>
    </row>
    <row r="2855" spans="1:25" x14ac:dyDescent="0.25">
      <c r="A2855" s="68" t="str">
        <f>'0'!$A$4</f>
        <v>………………..</v>
      </c>
      <c r="B2855" s="341">
        <f>'0'!$A$2</f>
        <v>46112</v>
      </c>
      <c r="C2855" s="341" t="s">
        <v>1246</v>
      </c>
      <c r="D2855" s="22"/>
      <c r="E2855" s="23"/>
      <c r="F2855" s="14"/>
      <c r="G2855" s="23"/>
      <c r="H2855" s="22"/>
      <c r="I2855" s="24"/>
      <c r="J2855" s="24"/>
      <c r="K2855" s="25"/>
      <c r="L2855" s="25"/>
      <c r="M2855" s="25"/>
      <c r="N2855" s="25"/>
      <c r="O2855" s="25"/>
      <c r="P2855" s="25"/>
      <c r="Q2855" s="26"/>
      <c r="R2855" s="25"/>
      <c r="S2855" s="25"/>
      <c r="T2855" s="27">
        <f t="shared" si="221"/>
        <v>0</v>
      </c>
      <c r="U2855" s="27">
        <f t="shared" si="222"/>
        <v>0</v>
      </c>
      <c r="V2855" s="25"/>
      <c r="W2855" s="27" t="str">
        <f t="shared" si="223"/>
        <v/>
      </c>
      <c r="X2855" s="43" t="str">
        <f t="shared" si="224"/>
        <v>OK</v>
      </c>
      <c r="Y2855" s="681" t="str">
        <f t="shared" si="225"/>
        <v/>
      </c>
    </row>
    <row r="2856" spans="1:25" x14ac:dyDescent="0.25">
      <c r="A2856" s="68" t="str">
        <f>'0'!$A$4</f>
        <v>………………..</v>
      </c>
      <c r="B2856" s="341">
        <f>'0'!$A$2</f>
        <v>46112</v>
      </c>
      <c r="C2856" s="341" t="s">
        <v>1246</v>
      </c>
      <c r="D2856" s="22"/>
      <c r="E2856" s="23"/>
      <c r="F2856" s="14"/>
      <c r="G2856" s="23"/>
      <c r="H2856" s="22"/>
      <c r="I2856" s="24"/>
      <c r="J2856" s="24"/>
      <c r="K2856" s="25"/>
      <c r="L2856" s="25"/>
      <c r="M2856" s="25"/>
      <c r="N2856" s="25"/>
      <c r="O2856" s="25"/>
      <c r="P2856" s="25"/>
      <c r="Q2856" s="26"/>
      <c r="R2856" s="25"/>
      <c r="S2856" s="25"/>
      <c r="T2856" s="27">
        <f t="shared" si="221"/>
        <v>0</v>
      </c>
      <c r="U2856" s="27">
        <f t="shared" si="222"/>
        <v>0</v>
      </c>
      <c r="V2856" s="25"/>
      <c r="W2856" s="27" t="str">
        <f t="shared" si="223"/>
        <v/>
      </c>
      <c r="X2856" s="43" t="str">
        <f t="shared" si="224"/>
        <v>OK</v>
      </c>
      <c r="Y2856" s="681" t="str">
        <f t="shared" si="225"/>
        <v/>
      </c>
    </row>
    <row r="2857" spans="1:25" x14ac:dyDescent="0.25">
      <c r="A2857" s="68" t="str">
        <f>'0'!$A$4</f>
        <v>………………..</v>
      </c>
      <c r="B2857" s="341">
        <f>'0'!$A$2</f>
        <v>46112</v>
      </c>
      <c r="C2857" s="341" t="s">
        <v>1246</v>
      </c>
      <c r="D2857" s="22"/>
      <c r="E2857" s="23"/>
      <c r="F2857" s="14"/>
      <c r="G2857" s="23"/>
      <c r="H2857" s="22"/>
      <c r="I2857" s="24"/>
      <c r="J2857" s="24"/>
      <c r="K2857" s="25"/>
      <c r="L2857" s="25"/>
      <c r="M2857" s="25"/>
      <c r="N2857" s="25"/>
      <c r="O2857" s="25"/>
      <c r="P2857" s="25"/>
      <c r="Q2857" s="26"/>
      <c r="R2857" s="25"/>
      <c r="S2857" s="25"/>
      <c r="T2857" s="27">
        <f t="shared" si="221"/>
        <v>0</v>
      </c>
      <c r="U2857" s="27">
        <f t="shared" si="222"/>
        <v>0</v>
      </c>
      <c r="V2857" s="25"/>
      <c r="W2857" s="27" t="str">
        <f t="shared" si="223"/>
        <v/>
      </c>
      <c r="X2857" s="43" t="str">
        <f t="shared" si="224"/>
        <v>OK</v>
      </c>
      <c r="Y2857" s="681" t="str">
        <f t="shared" si="225"/>
        <v/>
      </c>
    </row>
    <row r="2858" spans="1:25" x14ac:dyDescent="0.25">
      <c r="A2858" s="68" t="str">
        <f>'0'!$A$4</f>
        <v>………………..</v>
      </c>
      <c r="B2858" s="341">
        <f>'0'!$A$2</f>
        <v>46112</v>
      </c>
      <c r="C2858" s="341" t="s">
        <v>1246</v>
      </c>
      <c r="D2858" s="22"/>
      <c r="E2858" s="23"/>
      <c r="F2858" s="14"/>
      <c r="G2858" s="23"/>
      <c r="H2858" s="22"/>
      <c r="I2858" s="24"/>
      <c r="J2858" s="24"/>
      <c r="K2858" s="25"/>
      <c r="L2858" s="25"/>
      <c r="M2858" s="25"/>
      <c r="N2858" s="25"/>
      <c r="O2858" s="25"/>
      <c r="P2858" s="25"/>
      <c r="Q2858" s="26"/>
      <c r="R2858" s="25"/>
      <c r="S2858" s="25"/>
      <c r="T2858" s="27">
        <f t="shared" si="221"/>
        <v>0</v>
      </c>
      <c r="U2858" s="27">
        <f t="shared" si="222"/>
        <v>0</v>
      </c>
      <c r="V2858" s="25"/>
      <c r="W2858" s="27" t="str">
        <f t="shared" si="223"/>
        <v/>
      </c>
      <c r="X2858" s="43" t="str">
        <f t="shared" si="224"/>
        <v>OK</v>
      </c>
      <c r="Y2858" s="681" t="str">
        <f t="shared" si="225"/>
        <v/>
      </c>
    </row>
    <row r="2859" spans="1:25" x14ac:dyDescent="0.25">
      <c r="A2859" s="68" t="str">
        <f>'0'!$A$4</f>
        <v>………………..</v>
      </c>
      <c r="B2859" s="341">
        <f>'0'!$A$2</f>
        <v>46112</v>
      </c>
      <c r="C2859" s="341" t="s">
        <v>1246</v>
      </c>
      <c r="D2859" s="22"/>
      <c r="E2859" s="23"/>
      <c r="F2859" s="14"/>
      <c r="G2859" s="23"/>
      <c r="H2859" s="22"/>
      <c r="I2859" s="24"/>
      <c r="J2859" s="24"/>
      <c r="K2859" s="25"/>
      <c r="L2859" s="25"/>
      <c r="M2859" s="25"/>
      <c r="N2859" s="25"/>
      <c r="O2859" s="25"/>
      <c r="P2859" s="25"/>
      <c r="Q2859" s="26"/>
      <c r="R2859" s="25"/>
      <c r="S2859" s="25"/>
      <c r="T2859" s="27">
        <f t="shared" si="221"/>
        <v>0</v>
      </c>
      <c r="U2859" s="27">
        <f t="shared" si="222"/>
        <v>0</v>
      </c>
      <c r="V2859" s="25"/>
      <c r="W2859" s="27" t="str">
        <f t="shared" si="223"/>
        <v/>
      </c>
      <c r="X2859" s="43" t="str">
        <f t="shared" si="224"/>
        <v>OK</v>
      </c>
      <c r="Y2859" s="681" t="str">
        <f t="shared" si="225"/>
        <v/>
      </c>
    </row>
    <row r="2860" spans="1:25" x14ac:dyDescent="0.25">
      <c r="A2860" s="68" t="str">
        <f>'0'!$A$4</f>
        <v>………………..</v>
      </c>
      <c r="B2860" s="341">
        <f>'0'!$A$2</f>
        <v>46112</v>
      </c>
      <c r="C2860" s="341" t="s">
        <v>1246</v>
      </c>
      <c r="D2860" s="22"/>
      <c r="E2860" s="23"/>
      <c r="F2860" s="14"/>
      <c r="G2860" s="23"/>
      <c r="H2860" s="22"/>
      <c r="I2860" s="24"/>
      <c r="J2860" s="24"/>
      <c r="K2860" s="25"/>
      <c r="L2860" s="25"/>
      <c r="M2860" s="25"/>
      <c r="N2860" s="25"/>
      <c r="O2860" s="25"/>
      <c r="P2860" s="25"/>
      <c r="Q2860" s="26"/>
      <c r="R2860" s="25"/>
      <c r="S2860" s="25"/>
      <c r="T2860" s="27">
        <f t="shared" si="221"/>
        <v>0</v>
      </c>
      <c r="U2860" s="27">
        <f t="shared" si="222"/>
        <v>0</v>
      </c>
      <c r="V2860" s="25"/>
      <c r="W2860" s="27" t="str">
        <f t="shared" si="223"/>
        <v/>
      </c>
      <c r="X2860" s="43" t="str">
        <f t="shared" si="224"/>
        <v>OK</v>
      </c>
      <c r="Y2860" s="681" t="str">
        <f t="shared" si="225"/>
        <v/>
      </c>
    </row>
    <row r="2861" spans="1:25" x14ac:dyDescent="0.25">
      <c r="A2861" s="68" t="str">
        <f>'0'!$A$4</f>
        <v>………………..</v>
      </c>
      <c r="B2861" s="341">
        <f>'0'!$A$2</f>
        <v>46112</v>
      </c>
      <c r="C2861" s="341" t="s">
        <v>1246</v>
      </c>
      <c r="D2861" s="22"/>
      <c r="E2861" s="23"/>
      <c r="F2861" s="14"/>
      <c r="G2861" s="23"/>
      <c r="H2861" s="22"/>
      <c r="I2861" s="24"/>
      <c r="J2861" s="24"/>
      <c r="K2861" s="25"/>
      <c r="L2861" s="25"/>
      <c r="M2861" s="25"/>
      <c r="N2861" s="25"/>
      <c r="O2861" s="25"/>
      <c r="P2861" s="25"/>
      <c r="Q2861" s="26"/>
      <c r="R2861" s="25"/>
      <c r="S2861" s="25"/>
      <c r="T2861" s="27">
        <f t="shared" si="221"/>
        <v>0</v>
      </c>
      <c r="U2861" s="27">
        <f t="shared" si="222"/>
        <v>0</v>
      </c>
      <c r="V2861" s="25"/>
      <c r="W2861" s="27" t="str">
        <f t="shared" si="223"/>
        <v/>
      </c>
      <c r="X2861" s="43" t="str">
        <f t="shared" si="224"/>
        <v>OK</v>
      </c>
      <c r="Y2861" s="681" t="str">
        <f t="shared" si="225"/>
        <v/>
      </c>
    </row>
    <row r="2862" spans="1:25" x14ac:dyDescent="0.25">
      <c r="A2862" s="68" t="str">
        <f>'0'!$A$4</f>
        <v>………………..</v>
      </c>
      <c r="B2862" s="341">
        <f>'0'!$A$2</f>
        <v>46112</v>
      </c>
      <c r="C2862" s="341" t="s">
        <v>1246</v>
      </c>
      <c r="D2862" s="22"/>
      <c r="E2862" s="23"/>
      <c r="F2862" s="14"/>
      <c r="G2862" s="23"/>
      <c r="H2862" s="22"/>
      <c r="I2862" s="24"/>
      <c r="J2862" s="24"/>
      <c r="K2862" s="25"/>
      <c r="L2862" s="25"/>
      <c r="M2862" s="25"/>
      <c r="N2862" s="25"/>
      <c r="O2862" s="25"/>
      <c r="P2862" s="25"/>
      <c r="Q2862" s="26"/>
      <c r="R2862" s="25"/>
      <c r="S2862" s="25"/>
      <c r="T2862" s="27">
        <f t="shared" si="221"/>
        <v>0</v>
      </c>
      <c r="U2862" s="27">
        <f t="shared" si="222"/>
        <v>0</v>
      </c>
      <c r="V2862" s="25"/>
      <c r="W2862" s="27" t="str">
        <f t="shared" si="223"/>
        <v/>
      </c>
      <c r="X2862" s="43" t="str">
        <f t="shared" si="224"/>
        <v>OK</v>
      </c>
      <c r="Y2862" s="681" t="str">
        <f t="shared" si="225"/>
        <v/>
      </c>
    </row>
    <row r="2863" spans="1:25" x14ac:dyDescent="0.25">
      <c r="A2863" s="68" t="str">
        <f>'0'!$A$4</f>
        <v>………………..</v>
      </c>
      <c r="B2863" s="341">
        <f>'0'!$A$2</f>
        <v>46112</v>
      </c>
      <c r="C2863" s="341" t="s">
        <v>1246</v>
      </c>
      <c r="D2863" s="22"/>
      <c r="E2863" s="23"/>
      <c r="F2863" s="14"/>
      <c r="G2863" s="23"/>
      <c r="H2863" s="22"/>
      <c r="I2863" s="24"/>
      <c r="J2863" s="24"/>
      <c r="K2863" s="25"/>
      <c r="L2863" s="25"/>
      <c r="M2863" s="25"/>
      <c r="N2863" s="25"/>
      <c r="O2863" s="25"/>
      <c r="P2863" s="25"/>
      <c r="Q2863" s="26"/>
      <c r="R2863" s="25"/>
      <c r="S2863" s="25"/>
      <c r="T2863" s="27">
        <f t="shared" si="221"/>
        <v>0</v>
      </c>
      <c r="U2863" s="27">
        <f t="shared" si="222"/>
        <v>0</v>
      </c>
      <c r="V2863" s="25"/>
      <c r="W2863" s="27" t="str">
        <f t="shared" si="223"/>
        <v/>
      </c>
      <c r="X2863" s="43" t="str">
        <f t="shared" si="224"/>
        <v>OK</v>
      </c>
      <c r="Y2863" s="681" t="str">
        <f t="shared" si="225"/>
        <v/>
      </c>
    </row>
    <row r="2864" spans="1:25" x14ac:dyDescent="0.25">
      <c r="A2864" s="68" t="str">
        <f>'0'!$A$4</f>
        <v>………………..</v>
      </c>
      <c r="B2864" s="341">
        <f>'0'!$A$2</f>
        <v>46112</v>
      </c>
      <c r="C2864" s="341" t="s">
        <v>1246</v>
      </c>
      <c r="D2864" s="22"/>
      <c r="E2864" s="23"/>
      <c r="F2864" s="14"/>
      <c r="G2864" s="23"/>
      <c r="H2864" s="22"/>
      <c r="I2864" s="24"/>
      <c r="J2864" s="24"/>
      <c r="K2864" s="25"/>
      <c r="L2864" s="25"/>
      <c r="M2864" s="25"/>
      <c r="N2864" s="25"/>
      <c r="O2864" s="25"/>
      <c r="P2864" s="25"/>
      <c r="Q2864" s="26"/>
      <c r="R2864" s="25"/>
      <c r="S2864" s="25"/>
      <c r="T2864" s="27">
        <f t="shared" si="221"/>
        <v>0</v>
      </c>
      <c r="U2864" s="27">
        <f t="shared" si="222"/>
        <v>0</v>
      </c>
      <c r="V2864" s="25"/>
      <c r="W2864" s="27" t="str">
        <f t="shared" si="223"/>
        <v/>
      </c>
      <c r="X2864" s="43" t="str">
        <f t="shared" si="224"/>
        <v>OK</v>
      </c>
      <c r="Y2864" s="681" t="str">
        <f t="shared" si="225"/>
        <v/>
      </c>
    </row>
    <row r="2865" spans="1:25" x14ac:dyDescent="0.25">
      <c r="A2865" s="68" t="str">
        <f>'0'!$A$4</f>
        <v>………………..</v>
      </c>
      <c r="B2865" s="341">
        <f>'0'!$A$2</f>
        <v>46112</v>
      </c>
      <c r="C2865" s="341" t="s">
        <v>1246</v>
      </c>
      <c r="D2865" s="22"/>
      <c r="E2865" s="23"/>
      <c r="F2865" s="14"/>
      <c r="G2865" s="23"/>
      <c r="H2865" s="22"/>
      <c r="I2865" s="24"/>
      <c r="J2865" s="24"/>
      <c r="K2865" s="25"/>
      <c r="L2865" s="25"/>
      <c r="M2865" s="25"/>
      <c r="N2865" s="25"/>
      <c r="O2865" s="25"/>
      <c r="P2865" s="25"/>
      <c r="Q2865" s="26"/>
      <c r="R2865" s="25"/>
      <c r="S2865" s="25"/>
      <c r="T2865" s="27">
        <f t="shared" si="221"/>
        <v>0</v>
      </c>
      <c r="U2865" s="27">
        <f t="shared" si="222"/>
        <v>0</v>
      </c>
      <c r="V2865" s="25"/>
      <c r="W2865" s="27" t="str">
        <f t="shared" si="223"/>
        <v/>
      </c>
      <c r="X2865" s="43" t="str">
        <f t="shared" si="224"/>
        <v>OK</v>
      </c>
      <c r="Y2865" s="681" t="str">
        <f t="shared" si="225"/>
        <v/>
      </c>
    </row>
    <row r="2866" spans="1:25" x14ac:dyDescent="0.25">
      <c r="A2866" s="68" t="str">
        <f>'0'!$A$4</f>
        <v>………………..</v>
      </c>
      <c r="B2866" s="341">
        <f>'0'!$A$2</f>
        <v>46112</v>
      </c>
      <c r="C2866" s="341" t="s">
        <v>1246</v>
      </c>
      <c r="D2866" s="22"/>
      <c r="E2866" s="23"/>
      <c r="F2866" s="14"/>
      <c r="G2866" s="23"/>
      <c r="H2866" s="22"/>
      <c r="I2866" s="24"/>
      <c r="J2866" s="24"/>
      <c r="K2866" s="25"/>
      <c r="L2866" s="25"/>
      <c r="M2866" s="25"/>
      <c r="N2866" s="25"/>
      <c r="O2866" s="25"/>
      <c r="P2866" s="25"/>
      <c r="Q2866" s="26"/>
      <c r="R2866" s="25"/>
      <c r="S2866" s="25"/>
      <c r="T2866" s="27">
        <f t="shared" si="221"/>
        <v>0</v>
      </c>
      <c r="U2866" s="27">
        <f t="shared" si="222"/>
        <v>0</v>
      </c>
      <c r="V2866" s="25"/>
      <c r="W2866" s="27" t="str">
        <f t="shared" si="223"/>
        <v/>
      </c>
      <c r="X2866" s="43" t="str">
        <f t="shared" si="224"/>
        <v>OK</v>
      </c>
      <c r="Y2866" s="681" t="str">
        <f t="shared" si="225"/>
        <v/>
      </c>
    </row>
    <row r="2867" spans="1:25" x14ac:dyDescent="0.25">
      <c r="A2867" s="68" t="str">
        <f>'0'!$A$4</f>
        <v>………………..</v>
      </c>
      <c r="B2867" s="341">
        <f>'0'!$A$2</f>
        <v>46112</v>
      </c>
      <c r="C2867" s="341" t="s">
        <v>1246</v>
      </c>
      <c r="D2867" s="22"/>
      <c r="E2867" s="23"/>
      <c r="F2867" s="14"/>
      <c r="G2867" s="23"/>
      <c r="H2867" s="22"/>
      <c r="I2867" s="24"/>
      <c r="J2867" s="24"/>
      <c r="K2867" s="25"/>
      <c r="L2867" s="25"/>
      <c r="M2867" s="25"/>
      <c r="N2867" s="25"/>
      <c r="O2867" s="25"/>
      <c r="P2867" s="25"/>
      <c r="Q2867" s="26"/>
      <c r="R2867" s="25"/>
      <c r="S2867" s="25"/>
      <c r="T2867" s="27">
        <f t="shared" si="221"/>
        <v>0</v>
      </c>
      <c r="U2867" s="27">
        <f t="shared" si="222"/>
        <v>0</v>
      </c>
      <c r="V2867" s="25"/>
      <c r="W2867" s="27" t="str">
        <f t="shared" si="223"/>
        <v/>
      </c>
      <c r="X2867" s="43" t="str">
        <f t="shared" si="224"/>
        <v>OK</v>
      </c>
      <c r="Y2867" s="681" t="str">
        <f t="shared" si="225"/>
        <v/>
      </c>
    </row>
    <row r="2868" spans="1:25" x14ac:dyDescent="0.25">
      <c r="A2868" s="68" t="str">
        <f>'0'!$A$4</f>
        <v>………………..</v>
      </c>
      <c r="B2868" s="341">
        <f>'0'!$A$2</f>
        <v>46112</v>
      </c>
      <c r="C2868" s="341" t="s">
        <v>1246</v>
      </c>
      <c r="D2868" s="22"/>
      <c r="E2868" s="23"/>
      <c r="F2868" s="14"/>
      <c r="G2868" s="23"/>
      <c r="H2868" s="22"/>
      <c r="I2868" s="24"/>
      <c r="J2868" s="24"/>
      <c r="K2868" s="25"/>
      <c r="L2868" s="25"/>
      <c r="M2868" s="25"/>
      <c r="N2868" s="25"/>
      <c r="O2868" s="25"/>
      <c r="P2868" s="25"/>
      <c r="Q2868" s="26"/>
      <c r="R2868" s="25"/>
      <c r="S2868" s="25"/>
      <c r="T2868" s="27">
        <f t="shared" si="221"/>
        <v>0</v>
      </c>
      <c r="U2868" s="27">
        <f t="shared" si="222"/>
        <v>0</v>
      </c>
      <c r="V2868" s="25"/>
      <c r="W2868" s="27" t="str">
        <f t="shared" si="223"/>
        <v/>
      </c>
      <c r="X2868" s="43" t="str">
        <f t="shared" si="224"/>
        <v>OK</v>
      </c>
      <c r="Y2868" s="681" t="str">
        <f t="shared" si="225"/>
        <v/>
      </c>
    </row>
    <row r="2869" spans="1:25" x14ac:dyDescent="0.25">
      <c r="A2869" s="68" t="str">
        <f>'0'!$A$4</f>
        <v>………………..</v>
      </c>
      <c r="B2869" s="341">
        <f>'0'!$A$2</f>
        <v>46112</v>
      </c>
      <c r="C2869" s="341" t="s">
        <v>1246</v>
      </c>
      <c r="D2869" s="22"/>
      <c r="E2869" s="23"/>
      <c r="F2869" s="14"/>
      <c r="G2869" s="23"/>
      <c r="H2869" s="22"/>
      <c r="I2869" s="24"/>
      <c r="J2869" s="24"/>
      <c r="K2869" s="25"/>
      <c r="L2869" s="25"/>
      <c r="M2869" s="25"/>
      <c r="N2869" s="25"/>
      <c r="O2869" s="25"/>
      <c r="P2869" s="25"/>
      <c r="Q2869" s="26"/>
      <c r="R2869" s="25"/>
      <c r="S2869" s="25"/>
      <c r="T2869" s="27">
        <f t="shared" si="221"/>
        <v>0</v>
      </c>
      <c r="U2869" s="27">
        <f t="shared" si="222"/>
        <v>0</v>
      </c>
      <c r="V2869" s="25"/>
      <c r="W2869" s="27" t="str">
        <f t="shared" si="223"/>
        <v/>
      </c>
      <c r="X2869" s="43" t="str">
        <f t="shared" si="224"/>
        <v>OK</v>
      </c>
      <c r="Y2869" s="681" t="str">
        <f t="shared" si="225"/>
        <v/>
      </c>
    </row>
    <row r="2870" spans="1:25" x14ac:dyDescent="0.25">
      <c r="A2870" s="68" t="str">
        <f>'0'!$A$4</f>
        <v>………………..</v>
      </c>
      <c r="B2870" s="341">
        <f>'0'!$A$2</f>
        <v>46112</v>
      </c>
      <c r="C2870" s="341" t="s">
        <v>1246</v>
      </c>
      <c r="D2870" s="22"/>
      <c r="E2870" s="23"/>
      <c r="F2870" s="14"/>
      <c r="G2870" s="23"/>
      <c r="H2870" s="22"/>
      <c r="I2870" s="24"/>
      <c r="J2870" s="24"/>
      <c r="K2870" s="25"/>
      <c r="L2870" s="25"/>
      <c r="M2870" s="25"/>
      <c r="N2870" s="25"/>
      <c r="O2870" s="25"/>
      <c r="P2870" s="25"/>
      <c r="Q2870" s="26"/>
      <c r="R2870" s="25"/>
      <c r="S2870" s="25"/>
      <c r="T2870" s="27">
        <f t="shared" si="221"/>
        <v>0</v>
      </c>
      <c r="U2870" s="27">
        <f t="shared" si="222"/>
        <v>0</v>
      </c>
      <c r="V2870" s="25"/>
      <c r="W2870" s="27" t="str">
        <f t="shared" si="223"/>
        <v/>
      </c>
      <c r="X2870" s="43" t="str">
        <f t="shared" si="224"/>
        <v>OK</v>
      </c>
      <c r="Y2870" s="681" t="str">
        <f t="shared" si="225"/>
        <v/>
      </c>
    </row>
    <row r="2871" spans="1:25" x14ac:dyDescent="0.25">
      <c r="A2871" s="68" t="str">
        <f>'0'!$A$4</f>
        <v>………………..</v>
      </c>
      <c r="B2871" s="341">
        <f>'0'!$A$2</f>
        <v>46112</v>
      </c>
      <c r="C2871" s="341" t="s">
        <v>1246</v>
      </c>
      <c r="D2871" s="22"/>
      <c r="E2871" s="23"/>
      <c r="F2871" s="14"/>
      <c r="G2871" s="23"/>
      <c r="H2871" s="22"/>
      <c r="I2871" s="24"/>
      <c r="J2871" s="24"/>
      <c r="K2871" s="25"/>
      <c r="L2871" s="25"/>
      <c r="M2871" s="25"/>
      <c r="N2871" s="25"/>
      <c r="O2871" s="25"/>
      <c r="P2871" s="25"/>
      <c r="Q2871" s="26"/>
      <c r="R2871" s="25"/>
      <c r="S2871" s="25"/>
      <c r="T2871" s="27">
        <f t="shared" si="221"/>
        <v>0</v>
      </c>
      <c r="U2871" s="27">
        <f t="shared" si="222"/>
        <v>0</v>
      </c>
      <c r="V2871" s="25"/>
      <c r="W2871" s="27" t="str">
        <f t="shared" si="223"/>
        <v/>
      </c>
      <c r="X2871" s="43" t="str">
        <f t="shared" si="224"/>
        <v>OK</v>
      </c>
      <c r="Y2871" s="681" t="str">
        <f t="shared" si="225"/>
        <v/>
      </c>
    </row>
    <row r="2872" spans="1:25" x14ac:dyDescent="0.25">
      <c r="A2872" s="68" t="str">
        <f>'0'!$A$4</f>
        <v>………………..</v>
      </c>
      <c r="B2872" s="341">
        <f>'0'!$A$2</f>
        <v>46112</v>
      </c>
      <c r="C2872" s="341" t="s">
        <v>1246</v>
      </c>
      <c r="D2872" s="22"/>
      <c r="E2872" s="23"/>
      <c r="F2872" s="14"/>
      <c r="G2872" s="23"/>
      <c r="H2872" s="22"/>
      <c r="I2872" s="24"/>
      <c r="J2872" s="24"/>
      <c r="K2872" s="25"/>
      <c r="L2872" s="25"/>
      <c r="M2872" s="25"/>
      <c r="N2872" s="25"/>
      <c r="O2872" s="25"/>
      <c r="P2872" s="25"/>
      <c r="Q2872" s="26"/>
      <c r="R2872" s="25"/>
      <c r="S2872" s="25"/>
      <c r="T2872" s="27">
        <f t="shared" si="221"/>
        <v>0</v>
      </c>
      <c r="U2872" s="27">
        <f t="shared" si="222"/>
        <v>0</v>
      </c>
      <c r="V2872" s="25"/>
      <c r="W2872" s="27" t="str">
        <f t="shared" si="223"/>
        <v/>
      </c>
      <c r="X2872" s="43" t="str">
        <f t="shared" si="224"/>
        <v>OK</v>
      </c>
      <c r="Y2872" s="681" t="str">
        <f t="shared" si="225"/>
        <v/>
      </c>
    </row>
    <row r="2873" spans="1:25" x14ac:dyDescent="0.25">
      <c r="A2873" s="68" t="str">
        <f>'0'!$A$4</f>
        <v>………………..</v>
      </c>
      <c r="B2873" s="341">
        <f>'0'!$A$2</f>
        <v>46112</v>
      </c>
      <c r="C2873" s="341" t="s">
        <v>1246</v>
      </c>
      <c r="D2873" s="22"/>
      <c r="E2873" s="23"/>
      <c r="F2873" s="14"/>
      <c r="G2873" s="23"/>
      <c r="H2873" s="22"/>
      <c r="I2873" s="24"/>
      <c r="J2873" s="24"/>
      <c r="K2873" s="25"/>
      <c r="L2873" s="25"/>
      <c r="M2873" s="25"/>
      <c r="N2873" s="25"/>
      <c r="O2873" s="25"/>
      <c r="P2873" s="25"/>
      <c r="Q2873" s="26"/>
      <c r="R2873" s="25"/>
      <c r="S2873" s="25"/>
      <c r="T2873" s="27">
        <f t="shared" si="221"/>
        <v>0</v>
      </c>
      <c r="U2873" s="27">
        <f t="shared" si="222"/>
        <v>0</v>
      </c>
      <c r="V2873" s="25"/>
      <c r="W2873" s="27" t="str">
        <f t="shared" si="223"/>
        <v/>
      </c>
      <c r="X2873" s="43" t="str">
        <f t="shared" si="224"/>
        <v>OK</v>
      </c>
      <c r="Y2873" s="681" t="str">
        <f t="shared" si="225"/>
        <v/>
      </c>
    </row>
    <row r="2874" spans="1:25" x14ac:dyDescent="0.25">
      <c r="A2874" s="68" t="str">
        <f>'0'!$A$4</f>
        <v>………………..</v>
      </c>
      <c r="B2874" s="341">
        <f>'0'!$A$2</f>
        <v>46112</v>
      </c>
      <c r="C2874" s="341" t="s">
        <v>1246</v>
      </c>
      <c r="D2874" s="22"/>
      <c r="E2874" s="23"/>
      <c r="F2874" s="14"/>
      <c r="G2874" s="23"/>
      <c r="H2874" s="22"/>
      <c r="I2874" s="24"/>
      <c r="J2874" s="24"/>
      <c r="K2874" s="25"/>
      <c r="L2874" s="25"/>
      <c r="M2874" s="25"/>
      <c r="N2874" s="25"/>
      <c r="O2874" s="25"/>
      <c r="P2874" s="25"/>
      <c r="Q2874" s="26"/>
      <c r="R2874" s="25"/>
      <c r="S2874" s="25"/>
      <c r="T2874" s="27">
        <f t="shared" si="221"/>
        <v>0</v>
      </c>
      <c r="U2874" s="27">
        <f t="shared" si="222"/>
        <v>0</v>
      </c>
      <c r="V2874" s="25"/>
      <c r="W2874" s="27" t="str">
        <f t="shared" si="223"/>
        <v/>
      </c>
      <c r="X2874" s="43" t="str">
        <f t="shared" si="224"/>
        <v>OK</v>
      </c>
      <c r="Y2874" s="681" t="str">
        <f t="shared" si="225"/>
        <v/>
      </c>
    </row>
    <row r="2875" spans="1:25" x14ac:dyDescent="0.25">
      <c r="A2875" s="68" t="str">
        <f>'0'!$A$4</f>
        <v>………………..</v>
      </c>
      <c r="B2875" s="341">
        <f>'0'!$A$2</f>
        <v>46112</v>
      </c>
      <c r="C2875" s="341" t="s">
        <v>1246</v>
      </c>
      <c r="D2875" s="22"/>
      <c r="E2875" s="23"/>
      <c r="F2875" s="14"/>
      <c r="G2875" s="23"/>
      <c r="H2875" s="22"/>
      <c r="I2875" s="24"/>
      <c r="J2875" s="24"/>
      <c r="K2875" s="25"/>
      <c r="L2875" s="25"/>
      <c r="M2875" s="25"/>
      <c r="N2875" s="25"/>
      <c r="O2875" s="25"/>
      <c r="P2875" s="25"/>
      <c r="Q2875" s="26"/>
      <c r="R2875" s="25"/>
      <c r="S2875" s="25"/>
      <c r="T2875" s="27">
        <f t="shared" si="221"/>
        <v>0</v>
      </c>
      <c r="U2875" s="27">
        <f t="shared" si="222"/>
        <v>0</v>
      </c>
      <c r="V2875" s="25"/>
      <c r="W2875" s="27" t="str">
        <f t="shared" si="223"/>
        <v/>
      </c>
      <c r="X2875" s="43" t="str">
        <f t="shared" si="224"/>
        <v>OK</v>
      </c>
      <c r="Y2875" s="681" t="str">
        <f t="shared" si="225"/>
        <v/>
      </c>
    </row>
    <row r="2876" spans="1:25" x14ac:dyDescent="0.25">
      <c r="A2876" s="68" t="str">
        <f>'0'!$A$4</f>
        <v>………………..</v>
      </c>
      <c r="B2876" s="341">
        <f>'0'!$A$2</f>
        <v>46112</v>
      </c>
      <c r="C2876" s="341" t="s">
        <v>1246</v>
      </c>
      <c r="D2876" s="22"/>
      <c r="E2876" s="23"/>
      <c r="F2876" s="14"/>
      <c r="G2876" s="23"/>
      <c r="H2876" s="22"/>
      <c r="I2876" s="24"/>
      <c r="J2876" s="24"/>
      <c r="K2876" s="25"/>
      <c r="L2876" s="25"/>
      <c r="M2876" s="25"/>
      <c r="N2876" s="25"/>
      <c r="O2876" s="25"/>
      <c r="P2876" s="25"/>
      <c r="Q2876" s="26"/>
      <c r="R2876" s="25"/>
      <c r="S2876" s="25"/>
      <c r="T2876" s="27">
        <f t="shared" si="221"/>
        <v>0</v>
      </c>
      <c r="U2876" s="27">
        <f t="shared" si="222"/>
        <v>0</v>
      </c>
      <c r="V2876" s="25"/>
      <c r="W2876" s="27" t="str">
        <f t="shared" si="223"/>
        <v/>
      </c>
      <c r="X2876" s="43" t="str">
        <f t="shared" si="224"/>
        <v>OK</v>
      </c>
      <c r="Y2876" s="681" t="str">
        <f t="shared" si="225"/>
        <v/>
      </c>
    </row>
    <row r="2877" spans="1:25" x14ac:dyDescent="0.25">
      <c r="A2877" s="68" t="str">
        <f>'0'!$A$4</f>
        <v>………………..</v>
      </c>
      <c r="B2877" s="341">
        <f>'0'!$A$2</f>
        <v>46112</v>
      </c>
      <c r="C2877" s="341" t="s">
        <v>1246</v>
      </c>
      <c r="D2877" s="22"/>
      <c r="E2877" s="23"/>
      <c r="F2877" s="14"/>
      <c r="G2877" s="23"/>
      <c r="H2877" s="22"/>
      <c r="I2877" s="24"/>
      <c r="J2877" s="24"/>
      <c r="K2877" s="25"/>
      <c r="L2877" s="25"/>
      <c r="M2877" s="25"/>
      <c r="N2877" s="25"/>
      <c r="O2877" s="25"/>
      <c r="P2877" s="25"/>
      <c r="Q2877" s="26"/>
      <c r="R2877" s="25"/>
      <c r="S2877" s="25"/>
      <c r="T2877" s="27">
        <f t="shared" si="221"/>
        <v>0</v>
      </c>
      <c r="U2877" s="27">
        <f t="shared" si="222"/>
        <v>0</v>
      </c>
      <c r="V2877" s="25"/>
      <c r="W2877" s="27" t="str">
        <f t="shared" si="223"/>
        <v/>
      </c>
      <c r="X2877" s="43" t="str">
        <f t="shared" si="224"/>
        <v>OK</v>
      </c>
      <c r="Y2877" s="681" t="str">
        <f t="shared" si="225"/>
        <v/>
      </c>
    </row>
    <row r="2878" spans="1:25" x14ac:dyDescent="0.25">
      <c r="A2878" s="68" t="str">
        <f>'0'!$A$4</f>
        <v>………………..</v>
      </c>
      <c r="B2878" s="341">
        <f>'0'!$A$2</f>
        <v>46112</v>
      </c>
      <c r="C2878" s="341" t="s">
        <v>1246</v>
      </c>
      <c r="D2878" s="22"/>
      <c r="E2878" s="23"/>
      <c r="F2878" s="14"/>
      <c r="G2878" s="23"/>
      <c r="H2878" s="22"/>
      <c r="I2878" s="24"/>
      <c r="J2878" s="24"/>
      <c r="K2878" s="25"/>
      <c r="L2878" s="25"/>
      <c r="M2878" s="25"/>
      <c r="N2878" s="25"/>
      <c r="O2878" s="25"/>
      <c r="P2878" s="25"/>
      <c r="Q2878" s="26"/>
      <c r="R2878" s="25"/>
      <c r="S2878" s="25"/>
      <c r="T2878" s="27">
        <f t="shared" si="221"/>
        <v>0</v>
      </c>
      <c r="U2878" s="27">
        <f t="shared" si="222"/>
        <v>0</v>
      </c>
      <c r="V2878" s="25"/>
      <c r="W2878" s="27" t="str">
        <f t="shared" si="223"/>
        <v/>
      </c>
      <c r="X2878" s="43" t="str">
        <f t="shared" si="224"/>
        <v>OK</v>
      </c>
      <c r="Y2878" s="681" t="str">
        <f t="shared" si="225"/>
        <v/>
      </c>
    </row>
    <row r="2879" spans="1:25" x14ac:dyDescent="0.25">
      <c r="A2879" s="68" t="str">
        <f>'0'!$A$4</f>
        <v>………………..</v>
      </c>
      <c r="B2879" s="341">
        <f>'0'!$A$2</f>
        <v>46112</v>
      </c>
      <c r="C2879" s="341" t="s">
        <v>1246</v>
      </c>
      <c r="D2879" s="22"/>
      <c r="E2879" s="23"/>
      <c r="F2879" s="14"/>
      <c r="G2879" s="23"/>
      <c r="H2879" s="22"/>
      <c r="I2879" s="24"/>
      <c r="J2879" s="24"/>
      <c r="K2879" s="25"/>
      <c r="L2879" s="25"/>
      <c r="M2879" s="25"/>
      <c r="N2879" s="25"/>
      <c r="O2879" s="25"/>
      <c r="P2879" s="25"/>
      <c r="Q2879" s="26"/>
      <c r="R2879" s="25"/>
      <c r="S2879" s="25"/>
      <c r="T2879" s="27">
        <f t="shared" si="221"/>
        <v>0</v>
      </c>
      <c r="U2879" s="27">
        <f t="shared" si="222"/>
        <v>0</v>
      </c>
      <c r="V2879" s="25"/>
      <c r="W2879" s="27" t="str">
        <f t="shared" si="223"/>
        <v/>
      </c>
      <c r="X2879" s="43" t="str">
        <f t="shared" si="224"/>
        <v>OK</v>
      </c>
      <c r="Y2879" s="681" t="str">
        <f t="shared" si="225"/>
        <v/>
      </c>
    </row>
    <row r="2880" spans="1:25" x14ac:dyDescent="0.25">
      <c r="A2880" s="68" t="str">
        <f>'0'!$A$4</f>
        <v>………………..</v>
      </c>
      <c r="B2880" s="341">
        <f>'0'!$A$2</f>
        <v>46112</v>
      </c>
      <c r="C2880" s="341" t="s">
        <v>1246</v>
      </c>
      <c r="D2880" s="22"/>
      <c r="E2880" s="23"/>
      <c r="F2880" s="14"/>
      <c r="G2880" s="23"/>
      <c r="H2880" s="22"/>
      <c r="I2880" s="24"/>
      <c r="J2880" s="24"/>
      <c r="K2880" s="25"/>
      <c r="L2880" s="25"/>
      <c r="M2880" s="25"/>
      <c r="N2880" s="25"/>
      <c r="O2880" s="25"/>
      <c r="P2880" s="25"/>
      <c r="Q2880" s="26"/>
      <c r="R2880" s="25"/>
      <c r="S2880" s="25"/>
      <c r="T2880" s="27">
        <f t="shared" si="221"/>
        <v>0</v>
      </c>
      <c r="U2880" s="27">
        <f t="shared" si="222"/>
        <v>0</v>
      </c>
      <c r="V2880" s="25"/>
      <c r="W2880" s="27" t="str">
        <f t="shared" si="223"/>
        <v/>
      </c>
      <c r="X2880" s="43" t="str">
        <f t="shared" si="224"/>
        <v>OK</v>
      </c>
      <c r="Y2880" s="681" t="str">
        <f t="shared" si="225"/>
        <v/>
      </c>
    </row>
    <row r="2881" spans="1:25" x14ac:dyDescent="0.25">
      <c r="A2881" s="68" t="str">
        <f>'0'!$A$4</f>
        <v>………………..</v>
      </c>
      <c r="B2881" s="341">
        <f>'0'!$A$2</f>
        <v>46112</v>
      </c>
      <c r="C2881" s="341" t="s">
        <v>1246</v>
      </c>
      <c r="D2881" s="22"/>
      <c r="E2881" s="23"/>
      <c r="F2881" s="14"/>
      <c r="G2881" s="23"/>
      <c r="H2881" s="22"/>
      <c r="I2881" s="24"/>
      <c r="J2881" s="24"/>
      <c r="K2881" s="25"/>
      <c r="L2881" s="25"/>
      <c r="M2881" s="25"/>
      <c r="N2881" s="25"/>
      <c r="O2881" s="25"/>
      <c r="P2881" s="25"/>
      <c r="Q2881" s="26"/>
      <c r="R2881" s="25"/>
      <c r="S2881" s="25"/>
      <c r="T2881" s="27">
        <f t="shared" si="221"/>
        <v>0</v>
      </c>
      <c r="U2881" s="27">
        <f t="shared" si="222"/>
        <v>0</v>
      </c>
      <c r="V2881" s="25"/>
      <c r="W2881" s="27" t="str">
        <f t="shared" si="223"/>
        <v/>
      </c>
      <c r="X2881" s="43" t="str">
        <f t="shared" si="224"/>
        <v>OK</v>
      </c>
      <c r="Y2881" s="681" t="str">
        <f t="shared" si="225"/>
        <v/>
      </c>
    </row>
    <row r="2882" spans="1:25" x14ac:dyDescent="0.25">
      <c r="A2882" s="68" t="str">
        <f>'0'!$A$4</f>
        <v>………………..</v>
      </c>
      <c r="B2882" s="341">
        <f>'0'!$A$2</f>
        <v>46112</v>
      </c>
      <c r="C2882" s="341" t="s">
        <v>1246</v>
      </c>
      <c r="D2882" s="22"/>
      <c r="E2882" s="23"/>
      <c r="F2882" s="14"/>
      <c r="G2882" s="23"/>
      <c r="H2882" s="22"/>
      <c r="I2882" s="24"/>
      <c r="J2882" s="24"/>
      <c r="K2882" s="25"/>
      <c r="L2882" s="25"/>
      <c r="M2882" s="25"/>
      <c r="N2882" s="25"/>
      <c r="O2882" s="25"/>
      <c r="P2882" s="25"/>
      <c r="Q2882" s="26"/>
      <c r="R2882" s="25"/>
      <c r="S2882" s="25"/>
      <c r="T2882" s="27">
        <f t="shared" si="221"/>
        <v>0</v>
      </c>
      <c r="U2882" s="27">
        <f t="shared" si="222"/>
        <v>0</v>
      </c>
      <c r="V2882" s="25"/>
      <c r="W2882" s="27" t="str">
        <f t="shared" si="223"/>
        <v/>
      </c>
      <c r="X2882" s="43" t="str">
        <f t="shared" si="224"/>
        <v>OK</v>
      </c>
      <c r="Y2882" s="681" t="str">
        <f t="shared" si="225"/>
        <v/>
      </c>
    </row>
    <row r="2883" spans="1:25" x14ac:dyDescent="0.25">
      <c r="A2883" s="68" t="str">
        <f>'0'!$A$4</f>
        <v>………………..</v>
      </c>
      <c r="B2883" s="341">
        <f>'0'!$A$2</f>
        <v>46112</v>
      </c>
      <c r="C2883" s="341" t="s">
        <v>1246</v>
      </c>
      <c r="D2883" s="22"/>
      <c r="E2883" s="23"/>
      <c r="F2883" s="14"/>
      <c r="G2883" s="23"/>
      <c r="H2883" s="22"/>
      <c r="I2883" s="24"/>
      <c r="J2883" s="24"/>
      <c r="K2883" s="25"/>
      <c r="L2883" s="25"/>
      <c r="M2883" s="25"/>
      <c r="N2883" s="25"/>
      <c r="O2883" s="25"/>
      <c r="P2883" s="25"/>
      <c r="Q2883" s="26"/>
      <c r="R2883" s="25"/>
      <c r="S2883" s="25"/>
      <c r="T2883" s="27">
        <f t="shared" si="221"/>
        <v>0</v>
      </c>
      <c r="U2883" s="27">
        <f t="shared" si="222"/>
        <v>0</v>
      </c>
      <c r="V2883" s="25"/>
      <c r="W2883" s="27" t="str">
        <f t="shared" si="223"/>
        <v/>
      </c>
      <c r="X2883" s="43" t="str">
        <f t="shared" si="224"/>
        <v>OK</v>
      </c>
      <c r="Y2883" s="681" t="str">
        <f t="shared" si="225"/>
        <v/>
      </c>
    </row>
    <row r="2884" spans="1:25" x14ac:dyDescent="0.25">
      <c r="A2884" s="68" t="str">
        <f>'0'!$A$4</f>
        <v>………………..</v>
      </c>
      <c r="B2884" s="341">
        <f>'0'!$A$2</f>
        <v>46112</v>
      </c>
      <c r="C2884" s="341" t="s">
        <v>1246</v>
      </c>
      <c r="D2884" s="22"/>
      <c r="E2884" s="23"/>
      <c r="F2884" s="14"/>
      <c r="G2884" s="23"/>
      <c r="H2884" s="22"/>
      <c r="I2884" s="24"/>
      <c r="J2884" s="24"/>
      <c r="K2884" s="25"/>
      <c r="L2884" s="25"/>
      <c r="M2884" s="25"/>
      <c r="N2884" s="25"/>
      <c r="O2884" s="25"/>
      <c r="P2884" s="25"/>
      <c r="Q2884" s="26"/>
      <c r="R2884" s="25"/>
      <c r="S2884" s="25"/>
      <c r="T2884" s="27">
        <f t="shared" si="221"/>
        <v>0</v>
      </c>
      <c r="U2884" s="27">
        <f t="shared" si="222"/>
        <v>0</v>
      </c>
      <c r="V2884" s="25"/>
      <c r="W2884" s="27" t="str">
        <f t="shared" si="223"/>
        <v/>
      </c>
      <c r="X2884" s="43" t="str">
        <f t="shared" si="224"/>
        <v>OK</v>
      </c>
      <c r="Y2884" s="681" t="str">
        <f t="shared" si="225"/>
        <v/>
      </c>
    </row>
    <row r="2885" spans="1:25" x14ac:dyDescent="0.25">
      <c r="A2885" s="68" t="str">
        <f>'0'!$A$4</f>
        <v>………………..</v>
      </c>
      <c r="B2885" s="341">
        <f>'0'!$A$2</f>
        <v>46112</v>
      </c>
      <c r="C2885" s="341" t="s">
        <v>1246</v>
      </c>
      <c r="D2885" s="22"/>
      <c r="E2885" s="23"/>
      <c r="F2885" s="14"/>
      <c r="G2885" s="23"/>
      <c r="H2885" s="22"/>
      <c r="I2885" s="24"/>
      <c r="J2885" s="24"/>
      <c r="K2885" s="25"/>
      <c r="L2885" s="25"/>
      <c r="M2885" s="25"/>
      <c r="N2885" s="25"/>
      <c r="O2885" s="25"/>
      <c r="P2885" s="25"/>
      <c r="Q2885" s="26"/>
      <c r="R2885" s="25"/>
      <c r="S2885" s="25"/>
      <c r="T2885" s="27">
        <f t="shared" si="221"/>
        <v>0</v>
      </c>
      <c r="U2885" s="27">
        <f t="shared" si="222"/>
        <v>0</v>
      </c>
      <c r="V2885" s="25"/>
      <c r="W2885" s="27" t="str">
        <f t="shared" si="223"/>
        <v/>
      </c>
      <c r="X2885" s="43" t="str">
        <f t="shared" si="224"/>
        <v>OK</v>
      </c>
      <c r="Y2885" s="681" t="str">
        <f t="shared" si="225"/>
        <v/>
      </c>
    </row>
    <row r="2886" spans="1:25" x14ac:dyDescent="0.25">
      <c r="A2886" s="68" t="str">
        <f>'0'!$A$4</f>
        <v>………………..</v>
      </c>
      <c r="B2886" s="341">
        <f>'0'!$A$2</f>
        <v>46112</v>
      </c>
      <c r="C2886" s="341" t="s">
        <v>1246</v>
      </c>
      <c r="D2886" s="22"/>
      <c r="E2886" s="23"/>
      <c r="F2886" s="14"/>
      <c r="G2886" s="23"/>
      <c r="H2886" s="22"/>
      <c r="I2886" s="24"/>
      <c r="J2886" s="24"/>
      <c r="K2886" s="25"/>
      <c r="L2886" s="25"/>
      <c r="M2886" s="25"/>
      <c r="N2886" s="25"/>
      <c r="O2886" s="25"/>
      <c r="P2886" s="25"/>
      <c r="Q2886" s="26"/>
      <c r="R2886" s="25"/>
      <c r="S2886" s="25"/>
      <c r="T2886" s="27">
        <f t="shared" si="221"/>
        <v>0</v>
      </c>
      <c r="U2886" s="27">
        <f t="shared" si="222"/>
        <v>0</v>
      </c>
      <c r="V2886" s="25"/>
      <c r="W2886" s="27" t="str">
        <f t="shared" si="223"/>
        <v/>
      </c>
      <c r="X2886" s="43" t="str">
        <f t="shared" si="224"/>
        <v>OK</v>
      </c>
      <c r="Y2886" s="681" t="str">
        <f t="shared" si="225"/>
        <v/>
      </c>
    </row>
    <row r="2887" spans="1:25" x14ac:dyDescent="0.25">
      <c r="A2887" s="68" t="str">
        <f>'0'!$A$4</f>
        <v>………………..</v>
      </c>
      <c r="B2887" s="341">
        <f>'0'!$A$2</f>
        <v>46112</v>
      </c>
      <c r="C2887" s="341" t="s">
        <v>1246</v>
      </c>
      <c r="D2887" s="22"/>
      <c r="E2887" s="23"/>
      <c r="F2887" s="14"/>
      <c r="G2887" s="23"/>
      <c r="H2887" s="22"/>
      <c r="I2887" s="24"/>
      <c r="J2887" s="24"/>
      <c r="K2887" s="25"/>
      <c r="L2887" s="25"/>
      <c r="M2887" s="25"/>
      <c r="N2887" s="25"/>
      <c r="O2887" s="25"/>
      <c r="P2887" s="25"/>
      <c r="Q2887" s="26"/>
      <c r="R2887" s="25"/>
      <c r="S2887" s="25"/>
      <c r="T2887" s="27">
        <f t="shared" si="221"/>
        <v>0</v>
      </c>
      <c r="U2887" s="27">
        <f t="shared" si="222"/>
        <v>0</v>
      </c>
      <c r="V2887" s="25"/>
      <c r="W2887" s="27" t="str">
        <f t="shared" si="223"/>
        <v/>
      </c>
      <c r="X2887" s="43" t="str">
        <f t="shared" si="224"/>
        <v>OK</v>
      </c>
      <c r="Y2887" s="681" t="str">
        <f t="shared" si="225"/>
        <v/>
      </c>
    </row>
    <row r="2888" spans="1:25" x14ac:dyDescent="0.25">
      <c r="A2888" s="68" t="str">
        <f>'0'!$A$4</f>
        <v>………………..</v>
      </c>
      <c r="B2888" s="341">
        <f>'0'!$A$2</f>
        <v>46112</v>
      </c>
      <c r="C2888" s="341" t="s">
        <v>1246</v>
      </c>
      <c r="D2888" s="22"/>
      <c r="E2888" s="23"/>
      <c r="F2888" s="14"/>
      <c r="G2888" s="23"/>
      <c r="H2888" s="22"/>
      <c r="I2888" s="24"/>
      <c r="J2888" s="24"/>
      <c r="K2888" s="25"/>
      <c r="L2888" s="25"/>
      <c r="M2888" s="25"/>
      <c r="N2888" s="25"/>
      <c r="O2888" s="25"/>
      <c r="P2888" s="25"/>
      <c r="Q2888" s="26"/>
      <c r="R2888" s="25"/>
      <c r="S2888" s="25"/>
      <c r="T2888" s="27">
        <f t="shared" si="221"/>
        <v>0</v>
      </c>
      <c r="U2888" s="27">
        <f t="shared" si="222"/>
        <v>0</v>
      </c>
      <c r="V2888" s="25"/>
      <c r="W2888" s="27" t="str">
        <f t="shared" si="223"/>
        <v/>
      </c>
      <c r="X2888" s="43" t="str">
        <f t="shared" si="224"/>
        <v>OK</v>
      </c>
      <c r="Y2888" s="681" t="str">
        <f t="shared" si="225"/>
        <v/>
      </c>
    </row>
    <row r="2889" spans="1:25" x14ac:dyDescent="0.25">
      <c r="A2889" s="68" t="str">
        <f>'0'!$A$4</f>
        <v>………………..</v>
      </c>
      <c r="B2889" s="341">
        <f>'0'!$A$2</f>
        <v>46112</v>
      </c>
      <c r="C2889" s="341" t="s">
        <v>1246</v>
      </c>
      <c r="D2889" s="22"/>
      <c r="E2889" s="23"/>
      <c r="F2889" s="14"/>
      <c r="G2889" s="23"/>
      <c r="H2889" s="22"/>
      <c r="I2889" s="24"/>
      <c r="J2889" s="24"/>
      <c r="K2889" s="25"/>
      <c r="L2889" s="25"/>
      <c r="M2889" s="25"/>
      <c r="N2889" s="25"/>
      <c r="O2889" s="25"/>
      <c r="P2889" s="25"/>
      <c r="Q2889" s="26"/>
      <c r="R2889" s="25"/>
      <c r="S2889" s="25"/>
      <c r="T2889" s="27">
        <f t="shared" ref="T2889:T2952" si="226">N2889+P2889-R2889</f>
        <v>0</v>
      </c>
      <c r="U2889" s="27">
        <f t="shared" ref="U2889:U2952" si="227">O2889+Q2889-S2889</f>
        <v>0</v>
      </c>
      <c r="V2889" s="25"/>
      <c r="W2889" s="27" t="str">
        <f t="shared" ref="W2889:W2952" si="228">IF(K2889="","",K2889-M2889-(P2889-Q2889))</f>
        <v/>
      </c>
      <c r="X2889" s="43" t="str">
        <f t="shared" ref="X2889:X2952" si="229">IF(ROUND(T2889-V2889,2)&gt;=0,"OK","Просрочието не може да надхвърля задължението")</f>
        <v>OK</v>
      </c>
      <c r="Y2889" s="681" t="str">
        <f t="shared" ref="Y2889:Y2952" si="230">IF(COUNTBLANK(D2889:W2889)=18,"",IF(D2889="999999999","",IF(ISNUMBER(VALUE(D2889)),IF(LEN(D2889)&lt;&gt;9,"Въведеното ЕИК е твърде късо или твърде дълго",IF(OR(MOD(MID(D2889,1,1)*1+MID(D2889,2,1)*2+MID(D2889,3,1)*3+MID(D2889,4,1)*4+MID(D2889,5,1)*5+MID(D2889,6,1)*6+MID(D2889,7,1)*7+MID(D2889,8,1)*8,11)-MID(D2889,9,1)=0,AND(MOD(MID(D2889,1,1)*3+MID(D2889,2,1)*4+MID(D2889,3,1)*5+MID(D2889,4,1)*6+MID(D2889,5,1)*7+MID(D2889,6,1)*8+MID(D2889,7,1)*9+MID(D2889,8,1)*10,11)=10,MID(D2889,9,1)*1=0),MOD(MID(D2889,1,1)*3+MID(D2889,2,1)*4+MID(D2889,3,1)*5+MID(D2889,4,1)*6+MID(D2889,5,1)*7+MID(D2889,6,1)*8+MID(D2889,7,1)*9+MID(D2889,8,1)*10,11)-MID(D2889,9,1)=0),"","Въведеното ЕИК е невалидно")),"Въведеното ЕИК съдържа непозволени символи")))</f>
        <v/>
      </c>
    </row>
    <row r="2890" spans="1:25" x14ac:dyDescent="0.25">
      <c r="A2890" s="68" t="str">
        <f>'0'!$A$4</f>
        <v>………………..</v>
      </c>
      <c r="B2890" s="341">
        <f>'0'!$A$2</f>
        <v>46112</v>
      </c>
      <c r="C2890" s="341" t="s">
        <v>1246</v>
      </c>
      <c r="D2890" s="22"/>
      <c r="E2890" s="23"/>
      <c r="F2890" s="14"/>
      <c r="G2890" s="23"/>
      <c r="H2890" s="22"/>
      <c r="I2890" s="24"/>
      <c r="J2890" s="24"/>
      <c r="K2890" s="25"/>
      <c r="L2890" s="25"/>
      <c r="M2890" s="25"/>
      <c r="N2890" s="25"/>
      <c r="O2890" s="25"/>
      <c r="P2890" s="25"/>
      <c r="Q2890" s="26"/>
      <c r="R2890" s="25"/>
      <c r="S2890" s="25"/>
      <c r="T2890" s="27">
        <f t="shared" si="226"/>
        <v>0</v>
      </c>
      <c r="U2890" s="27">
        <f t="shared" si="227"/>
        <v>0</v>
      </c>
      <c r="V2890" s="25"/>
      <c r="W2890" s="27" t="str">
        <f t="shared" si="228"/>
        <v/>
      </c>
      <c r="X2890" s="43" t="str">
        <f t="shared" si="229"/>
        <v>OK</v>
      </c>
      <c r="Y2890" s="681" t="str">
        <f t="shared" si="230"/>
        <v/>
      </c>
    </row>
    <row r="2891" spans="1:25" x14ac:dyDescent="0.25">
      <c r="A2891" s="68" t="str">
        <f>'0'!$A$4</f>
        <v>………………..</v>
      </c>
      <c r="B2891" s="341">
        <f>'0'!$A$2</f>
        <v>46112</v>
      </c>
      <c r="C2891" s="341" t="s">
        <v>1246</v>
      </c>
      <c r="D2891" s="22"/>
      <c r="E2891" s="23"/>
      <c r="F2891" s="14"/>
      <c r="G2891" s="23"/>
      <c r="H2891" s="22"/>
      <c r="I2891" s="24"/>
      <c r="J2891" s="24"/>
      <c r="K2891" s="25"/>
      <c r="L2891" s="25"/>
      <c r="M2891" s="25"/>
      <c r="N2891" s="25"/>
      <c r="O2891" s="25"/>
      <c r="P2891" s="25"/>
      <c r="Q2891" s="26"/>
      <c r="R2891" s="25"/>
      <c r="S2891" s="25"/>
      <c r="T2891" s="27">
        <f t="shared" si="226"/>
        <v>0</v>
      </c>
      <c r="U2891" s="27">
        <f t="shared" si="227"/>
        <v>0</v>
      </c>
      <c r="V2891" s="25"/>
      <c r="W2891" s="27" t="str">
        <f t="shared" si="228"/>
        <v/>
      </c>
      <c r="X2891" s="43" t="str">
        <f t="shared" si="229"/>
        <v>OK</v>
      </c>
      <c r="Y2891" s="681" t="str">
        <f t="shared" si="230"/>
        <v/>
      </c>
    </row>
    <row r="2892" spans="1:25" x14ac:dyDescent="0.25">
      <c r="A2892" s="68" t="str">
        <f>'0'!$A$4</f>
        <v>………………..</v>
      </c>
      <c r="B2892" s="341">
        <f>'0'!$A$2</f>
        <v>46112</v>
      </c>
      <c r="C2892" s="341" t="s">
        <v>1246</v>
      </c>
      <c r="D2892" s="22"/>
      <c r="E2892" s="23"/>
      <c r="F2892" s="14"/>
      <c r="G2892" s="23"/>
      <c r="H2892" s="22"/>
      <c r="I2892" s="24"/>
      <c r="J2892" s="24"/>
      <c r="K2892" s="25"/>
      <c r="L2892" s="25"/>
      <c r="M2892" s="25"/>
      <c r="N2892" s="25"/>
      <c r="O2892" s="25"/>
      <c r="P2892" s="25"/>
      <c r="Q2892" s="26"/>
      <c r="R2892" s="25"/>
      <c r="S2892" s="25"/>
      <c r="T2892" s="27">
        <f t="shared" si="226"/>
        <v>0</v>
      </c>
      <c r="U2892" s="27">
        <f t="shared" si="227"/>
        <v>0</v>
      </c>
      <c r="V2892" s="25"/>
      <c r="W2892" s="27" t="str">
        <f t="shared" si="228"/>
        <v/>
      </c>
      <c r="X2892" s="43" t="str">
        <f t="shared" si="229"/>
        <v>OK</v>
      </c>
      <c r="Y2892" s="681" t="str">
        <f t="shared" si="230"/>
        <v/>
      </c>
    </row>
    <row r="2893" spans="1:25" x14ac:dyDescent="0.25">
      <c r="A2893" s="68" t="str">
        <f>'0'!$A$4</f>
        <v>………………..</v>
      </c>
      <c r="B2893" s="341">
        <f>'0'!$A$2</f>
        <v>46112</v>
      </c>
      <c r="C2893" s="341" t="s">
        <v>1246</v>
      </c>
      <c r="D2893" s="22"/>
      <c r="E2893" s="23"/>
      <c r="F2893" s="14"/>
      <c r="G2893" s="23"/>
      <c r="H2893" s="22"/>
      <c r="I2893" s="24"/>
      <c r="J2893" s="24"/>
      <c r="K2893" s="25"/>
      <c r="L2893" s="25"/>
      <c r="M2893" s="25"/>
      <c r="N2893" s="25"/>
      <c r="O2893" s="25"/>
      <c r="P2893" s="25"/>
      <c r="Q2893" s="26"/>
      <c r="R2893" s="25"/>
      <c r="S2893" s="25"/>
      <c r="T2893" s="27">
        <f t="shared" si="226"/>
        <v>0</v>
      </c>
      <c r="U2893" s="27">
        <f t="shared" si="227"/>
        <v>0</v>
      </c>
      <c r="V2893" s="25"/>
      <c r="W2893" s="27" t="str">
        <f t="shared" si="228"/>
        <v/>
      </c>
      <c r="X2893" s="43" t="str">
        <f t="shared" si="229"/>
        <v>OK</v>
      </c>
      <c r="Y2893" s="681" t="str">
        <f t="shared" si="230"/>
        <v/>
      </c>
    </row>
    <row r="2894" spans="1:25" x14ac:dyDescent="0.25">
      <c r="A2894" s="68" t="str">
        <f>'0'!$A$4</f>
        <v>………………..</v>
      </c>
      <c r="B2894" s="341">
        <f>'0'!$A$2</f>
        <v>46112</v>
      </c>
      <c r="C2894" s="341" t="s">
        <v>1246</v>
      </c>
      <c r="D2894" s="22"/>
      <c r="E2894" s="23"/>
      <c r="F2894" s="14"/>
      <c r="G2894" s="23"/>
      <c r="H2894" s="22"/>
      <c r="I2894" s="24"/>
      <c r="J2894" s="24"/>
      <c r="K2894" s="25"/>
      <c r="L2894" s="25"/>
      <c r="M2894" s="25"/>
      <c r="N2894" s="25"/>
      <c r="O2894" s="25"/>
      <c r="P2894" s="25"/>
      <c r="Q2894" s="26"/>
      <c r="R2894" s="25"/>
      <c r="S2894" s="25"/>
      <c r="T2894" s="27">
        <f t="shared" si="226"/>
        <v>0</v>
      </c>
      <c r="U2894" s="27">
        <f t="shared" si="227"/>
        <v>0</v>
      </c>
      <c r="V2894" s="25"/>
      <c r="W2894" s="27" t="str">
        <f t="shared" si="228"/>
        <v/>
      </c>
      <c r="X2894" s="43" t="str">
        <f t="shared" si="229"/>
        <v>OK</v>
      </c>
      <c r="Y2894" s="681" t="str">
        <f t="shared" si="230"/>
        <v/>
      </c>
    </row>
    <row r="2895" spans="1:25" x14ac:dyDescent="0.25">
      <c r="A2895" s="68" t="str">
        <f>'0'!$A$4</f>
        <v>………………..</v>
      </c>
      <c r="B2895" s="341">
        <f>'0'!$A$2</f>
        <v>46112</v>
      </c>
      <c r="C2895" s="341" t="s">
        <v>1246</v>
      </c>
      <c r="D2895" s="22"/>
      <c r="E2895" s="23"/>
      <c r="F2895" s="14"/>
      <c r="G2895" s="23"/>
      <c r="H2895" s="22"/>
      <c r="I2895" s="24"/>
      <c r="J2895" s="24"/>
      <c r="K2895" s="25"/>
      <c r="L2895" s="25"/>
      <c r="M2895" s="25"/>
      <c r="N2895" s="25"/>
      <c r="O2895" s="25"/>
      <c r="P2895" s="25"/>
      <c r="Q2895" s="26"/>
      <c r="R2895" s="25"/>
      <c r="S2895" s="25"/>
      <c r="T2895" s="27">
        <f t="shared" si="226"/>
        <v>0</v>
      </c>
      <c r="U2895" s="27">
        <f t="shared" si="227"/>
        <v>0</v>
      </c>
      <c r="V2895" s="25"/>
      <c r="W2895" s="27" t="str">
        <f t="shared" si="228"/>
        <v/>
      </c>
      <c r="X2895" s="43" t="str">
        <f t="shared" si="229"/>
        <v>OK</v>
      </c>
      <c r="Y2895" s="681" t="str">
        <f t="shared" si="230"/>
        <v/>
      </c>
    </row>
    <row r="2896" spans="1:25" x14ac:dyDescent="0.25">
      <c r="A2896" s="68" t="str">
        <f>'0'!$A$4</f>
        <v>………………..</v>
      </c>
      <c r="B2896" s="341">
        <f>'0'!$A$2</f>
        <v>46112</v>
      </c>
      <c r="C2896" s="341" t="s">
        <v>1246</v>
      </c>
      <c r="D2896" s="22"/>
      <c r="E2896" s="23"/>
      <c r="F2896" s="14"/>
      <c r="G2896" s="23"/>
      <c r="H2896" s="22"/>
      <c r="I2896" s="24"/>
      <c r="J2896" s="24"/>
      <c r="K2896" s="25"/>
      <c r="L2896" s="25"/>
      <c r="M2896" s="25"/>
      <c r="N2896" s="25"/>
      <c r="O2896" s="25"/>
      <c r="P2896" s="25"/>
      <c r="Q2896" s="26"/>
      <c r="R2896" s="25"/>
      <c r="S2896" s="25"/>
      <c r="T2896" s="27">
        <f t="shared" si="226"/>
        <v>0</v>
      </c>
      <c r="U2896" s="27">
        <f t="shared" si="227"/>
        <v>0</v>
      </c>
      <c r="V2896" s="25"/>
      <c r="W2896" s="27" t="str">
        <f t="shared" si="228"/>
        <v/>
      </c>
      <c r="X2896" s="43" t="str">
        <f t="shared" si="229"/>
        <v>OK</v>
      </c>
      <c r="Y2896" s="681" t="str">
        <f t="shared" si="230"/>
        <v/>
      </c>
    </row>
    <row r="2897" spans="1:25" x14ac:dyDescent="0.25">
      <c r="A2897" s="68" t="str">
        <f>'0'!$A$4</f>
        <v>………………..</v>
      </c>
      <c r="B2897" s="341">
        <f>'0'!$A$2</f>
        <v>46112</v>
      </c>
      <c r="C2897" s="341" t="s">
        <v>1246</v>
      </c>
      <c r="D2897" s="22"/>
      <c r="E2897" s="23"/>
      <c r="F2897" s="14"/>
      <c r="G2897" s="23"/>
      <c r="H2897" s="22"/>
      <c r="I2897" s="24"/>
      <c r="J2897" s="24"/>
      <c r="K2897" s="25"/>
      <c r="L2897" s="25"/>
      <c r="M2897" s="25"/>
      <c r="N2897" s="25"/>
      <c r="O2897" s="25"/>
      <c r="P2897" s="25"/>
      <c r="Q2897" s="26"/>
      <c r="R2897" s="25"/>
      <c r="S2897" s="25"/>
      <c r="T2897" s="27">
        <f t="shared" si="226"/>
        <v>0</v>
      </c>
      <c r="U2897" s="27">
        <f t="shared" si="227"/>
        <v>0</v>
      </c>
      <c r="V2897" s="25"/>
      <c r="W2897" s="27" t="str">
        <f t="shared" si="228"/>
        <v/>
      </c>
      <c r="X2897" s="43" t="str">
        <f t="shared" si="229"/>
        <v>OK</v>
      </c>
      <c r="Y2897" s="681" t="str">
        <f t="shared" si="230"/>
        <v/>
      </c>
    </row>
    <row r="2898" spans="1:25" x14ac:dyDescent="0.25">
      <c r="A2898" s="68" t="str">
        <f>'0'!$A$4</f>
        <v>………………..</v>
      </c>
      <c r="B2898" s="341">
        <f>'0'!$A$2</f>
        <v>46112</v>
      </c>
      <c r="C2898" s="341" t="s">
        <v>1246</v>
      </c>
      <c r="D2898" s="22"/>
      <c r="E2898" s="23"/>
      <c r="F2898" s="14"/>
      <c r="G2898" s="23"/>
      <c r="H2898" s="22"/>
      <c r="I2898" s="24"/>
      <c r="J2898" s="24"/>
      <c r="K2898" s="25"/>
      <c r="L2898" s="25"/>
      <c r="M2898" s="25"/>
      <c r="N2898" s="25"/>
      <c r="O2898" s="25"/>
      <c r="P2898" s="25"/>
      <c r="Q2898" s="26"/>
      <c r="R2898" s="25"/>
      <c r="S2898" s="25"/>
      <c r="T2898" s="27">
        <f t="shared" si="226"/>
        <v>0</v>
      </c>
      <c r="U2898" s="27">
        <f t="shared" si="227"/>
        <v>0</v>
      </c>
      <c r="V2898" s="25"/>
      <c r="W2898" s="27" t="str">
        <f t="shared" si="228"/>
        <v/>
      </c>
      <c r="X2898" s="43" t="str">
        <f t="shared" si="229"/>
        <v>OK</v>
      </c>
      <c r="Y2898" s="681" t="str">
        <f t="shared" si="230"/>
        <v/>
      </c>
    </row>
    <row r="2899" spans="1:25" x14ac:dyDescent="0.25">
      <c r="A2899" s="68" t="str">
        <f>'0'!$A$4</f>
        <v>………………..</v>
      </c>
      <c r="B2899" s="341">
        <f>'0'!$A$2</f>
        <v>46112</v>
      </c>
      <c r="C2899" s="341" t="s">
        <v>1246</v>
      </c>
      <c r="D2899" s="22"/>
      <c r="E2899" s="23"/>
      <c r="F2899" s="14"/>
      <c r="G2899" s="23"/>
      <c r="H2899" s="22"/>
      <c r="I2899" s="24"/>
      <c r="J2899" s="24"/>
      <c r="K2899" s="25"/>
      <c r="L2899" s="25"/>
      <c r="M2899" s="25"/>
      <c r="N2899" s="25"/>
      <c r="O2899" s="25"/>
      <c r="P2899" s="25"/>
      <c r="Q2899" s="26"/>
      <c r="R2899" s="25"/>
      <c r="S2899" s="25"/>
      <c r="T2899" s="27">
        <f t="shared" si="226"/>
        <v>0</v>
      </c>
      <c r="U2899" s="27">
        <f t="shared" si="227"/>
        <v>0</v>
      </c>
      <c r="V2899" s="25"/>
      <c r="W2899" s="27" t="str">
        <f t="shared" si="228"/>
        <v/>
      </c>
      <c r="X2899" s="43" t="str">
        <f t="shared" si="229"/>
        <v>OK</v>
      </c>
      <c r="Y2899" s="681" t="str">
        <f t="shared" si="230"/>
        <v/>
      </c>
    </row>
    <row r="2900" spans="1:25" x14ac:dyDescent="0.25">
      <c r="A2900" s="68" t="str">
        <f>'0'!$A$4</f>
        <v>………………..</v>
      </c>
      <c r="B2900" s="341">
        <f>'0'!$A$2</f>
        <v>46112</v>
      </c>
      <c r="C2900" s="341" t="s">
        <v>1246</v>
      </c>
      <c r="D2900" s="22"/>
      <c r="E2900" s="23"/>
      <c r="F2900" s="14"/>
      <c r="G2900" s="23"/>
      <c r="H2900" s="22"/>
      <c r="I2900" s="24"/>
      <c r="J2900" s="24"/>
      <c r="K2900" s="25"/>
      <c r="L2900" s="25"/>
      <c r="M2900" s="25"/>
      <c r="N2900" s="25"/>
      <c r="O2900" s="25"/>
      <c r="P2900" s="25"/>
      <c r="Q2900" s="26"/>
      <c r="R2900" s="25"/>
      <c r="S2900" s="25"/>
      <c r="T2900" s="27">
        <f t="shared" si="226"/>
        <v>0</v>
      </c>
      <c r="U2900" s="27">
        <f t="shared" si="227"/>
        <v>0</v>
      </c>
      <c r="V2900" s="25"/>
      <c r="W2900" s="27" t="str">
        <f t="shared" si="228"/>
        <v/>
      </c>
      <c r="X2900" s="43" t="str">
        <f t="shared" si="229"/>
        <v>OK</v>
      </c>
      <c r="Y2900" s="681" t="str">
        <f t="shared" si="230"/>
        <v/>
      </c>
    </row>
    <row r="2901" spans="1:25" x14ac:dyDescent="0.25">
      <c r="A2901" s="68" t="str">
        <f>'0'!$A$4</f>
        <v>………………..</v>
      </c>
      <c r="B2901" s="341">
        <f>'0'!$A$2</f>
        <v>46112</v>
      </c>
      <c r="C2901" s="341" t="s">
        <v>1246</v>
      </c>
      <c r="D2901" s="22"/>
      <c r="E2901" s="23"/>
      <c r="F2901" s="14"/>
      <c r="G2901" s="23"/>
      <c r="H2901" s="22"/>
      <c r="I2901" s="24"/>
      <c r="J2901" s="24"/>
      <c r="K2901" s="25"/>
      <c r="L2901" s="25"/>
      <c r="M2901" s="25"/>
      <c r="N2901" s="25"/>
      <c r="O2901" s="25"/>
      <c r="P2901" s="25"/>
      <c r="Q2901" s="26"/>
      <c r="R2901" s="25"/>
      <c r="S2901" s="25"/>
      <c r="T2901" s="27">
        <f t="shared" si="226"/>
        <v>0</v>
      </c>
      <c r="U2901" s="27">
        <f t="shared" si="227"/>
        <v>0</v>
      </c>
      <c r="V2901" s="25"/>
      <c r="W2901" s="27" t="str">
        <f t="shared" si="228"/>
        <v/>
      </c>
      <c r="X2901" s="43" t="str">
        <f t="shared" si="229"/>
        <v>OK</v>
      </c>
      <c r="Y2901" s="681" t="str">
        <f t="shared" si="230"/>
        <v/>
      </c>
    </row>
    <row r="2902" spans="1:25" x14ac:dyDescent="0.25">
      <c r="A2902" s="68" t="str">
        <f>'0'!$A$4</f>
        <v>………………..</v>
      </c>
      <c r="B2902" s="341">
        <f>'0'!$A$2</f>
        <v>46112</v>
      </c>
      <c r="C2902" s="341" t="s">
        <v>1246</v>
      </c>
      <c r="D2902" s="22"/>
      <c r="E2902" s="23"/>
      <c r="F2902" s="14"/>
      <c r="G2902" s="23"/>
      <c r="H2902" s="22"/>
      <c r="I2902" s="24"/>
      <c r="J2902" s="24"/>
      <c r="K2902" s="25"/>
      <c r="L2902" s="25"/>
      <c r="M2902" s="25"/>
      <c r="N2902" s="25"/>
      <c r="O2902" s="25"/>
      <c r="P2902" s="25"/>
      <c r="Q2902" s="26"/>
      <c r="R2902" s="25"/>
      <c r="S2902" s="25"/>
      <c r="T2902" s="27">
        <f t="shared" si="226"/>
        <v>0</v>
      </c>
      <c r="U2902" s="27">
        <f t="shared" si="227"/>
        <v>0</v>
      </c>
      <c r="V2902" s="25"/>
      <c r="W2902" s="27" t="str">
        <f t="shared" si="228"/>
        <v/>
      </c>
      <c r="X2902" s="43" t="str">
        <f t="shared" si="229"/>
        <v>OK</v>
      </c>
      <c r="Y2902" s="681" t="str">
        <f t="shared" si="230"/>
        <v/>
      </c>
    </row>
    <row r="2903" spans="1:25" x14ac:dyDescent="0.25">
      <c r="A2903" s="68" t="str">
        <f>'0'!$A$4</f>
        <v>………………..</v>
      </c>
      <c r="B2903" s="341">
        <f>'0'!$A$2</f>
        <v>46112</v>
      </c>
      <c r="C2903" s="341" t="s">
        <v>1246</v>
      </c>
      <c r="D2903" s="22"/>
      <c r="E2903" s="23"/>
      <c r="F2903" s="14"/>
      <c r="G2903" s="23"/>
      <c r="H2903" s="22"/>
      <c r="I2903" s="24"/>
      <c r="J2903" s="24"/>
      <c r="K2903" s="25"/>
      <c r="L2903" s="25"/>
      <c r="M2903" s="25"/>
      <c r="N2903" s="25"/>
      <c r="O2903" s="25"/>
      <c r="P2903" s="25"/>
      <c r="Q2903" s="26"/>
      <c r="R2903" s="25"/>
      <c r="S2903" s="25"/>
      <c r="T2903" s="27">
        <f t="shared" si="226"/>
        <v>0</v>
      </c>
      <c r="U2903" s="27">
        <f t="shared" si="227"/>
        <v>0</v>
      </c>
      <c r="V2903" s="25"/>
      <c r="W2903" s="27" t="str">
        <f t="shared" si="228"/>
        <v/>
      </c>
      <c r="X2903" s="43" t="str">
        <f t="shared" si="229"/>
        <v>OK</v>
      </c>
      <c r="Y2903" s="681" t="str">
        <f t="shared" si="230"/>
        <v/>
      </c>
    </row>
    <row r="2904" spans="1:25" x14ac:dyDescent="0.25">
      <c r="A2904" s="68" t="str">
        <f>'0'!$A$4</f>
        <v>………………..</v>
      </c>
      <c r="B2904" s="341">
        <f>'0'!$A$2</f>
        <v>46112</v>
      </c>
      <c r="C2904" s="341" t="s">
        <v>1246</v>
      </c>
      <c r="D2904" s="22"/>
      <c r="E2904" s="23"/>
      <c r="F2904" s="14"/>
      <c r="G2904" s="23"/>
      <c r="H2904" s="22"/>
      <c r="I2904" s="24"/>
      <c r="J2904" s="24"/>
      <c r="K2904" s="25"/>
      <c r="L2904" s="25"/>
      <c r="M2904" s="25"/>
      <c r="N2904" s="25"/>
      <c r="O2904" s="25"/>
      <c r="P2904" s="25"/>
      <c r="Q2904" s="26"/>
      <c r="R2904" s="25"/>
      <c r="S2904" s="25"/>
      <c r="T2904" s="27">
        <f t="shared" si="226"/>
        <v>0</v>
      </c>
      <c r="U2904" s="27">
        <f t="shared" si="227"/>
        <v>0</v>
      </c>
      <c r="V2904" s="25"/>
      <c r="W2904" s="27" t="str">
        <f t="shared" si="228"/>
        <v/>
      </c>
      <c r="X2904" s="43" t="str">
        <f t="shared" si="229"/>
        <v>OK</v>
      </c>
      <c r="Y2904" s="681" t="str">
        <f t="shared" si="230"/>
        <v/>
      </c>
    </row>
    <row r="2905" spans="1:25" x14ac:dyDescent="0.25">
      <c r="A2905" s="68" t="str">
        <f>'0'!$A$4</f>
        <v>………………..</v>
      </c>
      <c r="B2905" s="341">
        <f>'0'!$A$2</f>
        <v>46112</v>
      </c>
      <c r="C2905" s="341" t="s">
        <v>1246</v>
      </c>
      <c r="D2905" s="22"/>
      <c r="E2905" s="23"/>
      <c r="F2905" s="14"/>
      <c r="G2905" s="23"/>
      <c r="H2905" s="22"/>
      <c r="I2905" s="24"/>
      <c r="J2905" s="24"/>
      <c r="K2905" s="25"/>
      <c r="L2905" s="25"/>
      <c r="M2905" s="25"/>
      <c r="N2905" s="25"/>
      <c r="O2905" s="25"/>
      <c r="P2905" s="25"/>
      <c r="Q2905" s="26"/>
      <c r="R2905" s="25"/>
      <c r="S2905" s="25"/>
      <c r="T2905" s="27">
        <f t="shared" si="226"/>
        <v>0</v>
      </c>
      <c r="U2905" s="27">
        <f t="shared" si="227"/>
        <v>0</v>
      </c>
      <c r="V2905" s="25"/>
      <c r="W2905" s="27" t="str">
        <f t="shared" si="228"/>
        <v/>
      </c>
      <c r="X2905" s="43" t="str">
        <f t="shared" si="229"/>
        <v>OK</v>
      </c>
      <c r="Y2905" s="681" t="str">
        <f t="shared" si="230"/>
        <v/>
      </c>
    </row>
    <row r="2906" spans="1:25" x14ac:dyDescent="0.25">
      <c r="A2906" s="68" t="str">
        <f>'0'!$A$4</f>
        <v>………………..</v>
      </c>
      <c r="B2906" s="341">
        <f>'0'!$A$2</f>
        <v>46112</v>
      </c>
      <c r="C2906" s="341" t="s">
        <v>1246</v>
      </c>
      <c r="D2906" s="22"/>
      <c r="E2906" s="23"/>
      <c r="F2906" s="14"/>
      <c r="G2906" s="23"/>
      <c r="H2906" s="22"/>
      <c r="I2906" s="24"/>
      <c r="J2906" s="24"/>
      <c r="K2906" s="25"/>
      <c r="L2906" s="25"/>
      <c r="M2906" s="25"/>
      <c r="N2906" s="25"/>
      <c r="O2906" s="25"/>
      <c r="P2906" s="25"/>
      <c r="Q2906" s="26"/>
      <c r="R2906" s="25"/>
      <c r="S2906" s="25"/>
      <c r="T2906" s="27">
        <f t="shared" si="226"/>
        <v>0</v>
      </c>
      <c r="U2906" s="27">
        <f t="shared" si="227"/>
        <v>0</v>
      </c>
      <c r="V2906" s="25"/>
      <c r="W2906" s="27" t="str">
        <f t="shared" si="228"/>
        <v/>
      </c>
      <c r="X2906" s="43" t="str">
        <f t="shared" si="229"/>
        <v>OK</v>
      </c>
      <c r="Y2906" s="681" t="str">
        <f t="shared" si="230"/>
        <v/>
      </c>
    </row>
    <row r="2907" spans="1:25" x14ac:dyDescent="0.25">
      <c r="A2907" s="68" t="str">
        <f>'0'!$A$4</f>
        <v>………………..</v>
      </c>
      <c r="B2907" s="341">
        <f>'0'!$A$2</f>
        <v>46112</v>
      </c>
      <c r="C2907" s="341" t="s">
        <v>1246</v>
      </c>
      <c r="D2907" s="22"/>
      <c r="E2907" s="23"/>
      <c r="F2907" s="14"/>
      <c r="G2907" s="23"/>
      <c r="H2907" s="22"/>
      <c r="I2907" s="24"/>
      <c r="J2907" s="24"/>
      <c r="K2907" s="25"/>
      <c r="L2907" s="25"/>
      <c r="M2907" s="25"/>
      <c r="N2907" s="25"/>
      <c r="O2907" s="25"/>
      <c r="P2907" s="25"/>
      <c r="Q2907" s="26"/>
      <c r="R2907" s="25"/>
      <c r="S2907" s="25"/>
      <c r="T2907" s="27">
        <f t="shared" si="226"/>
        <v>0</v>
      </c>
      <c r="U2907" s="27">
        <f t="shared" si="227"/>
        <v>0</v>
      </c>
      <c r="V2907" s="25"/>
      <c r="W2907" s="27" t="str">
        <f t="shared" si="228"/>
        <v/>
      </c>
      <c r="X2907" s="43" t="str">
        <f t="shared" si="229"/>
        <v>OK</v>
      </c>
      <c r="Y2907" s="681" t="str">
        <f t="shared" si="230"/>
        <v/>
      </c>
    </row>
    <row r="2908" spans="1:25" x14ac:dyDescent="0.25">
      <c r="A2908" s="68" t="str">
        <f>'0'!$A$4</f>
        <v>………………..</v>
      </c>
      <c r="B2908" s="341">
        <f>'0'!$A$2</f>
        <v>46112</v>
      </c>
      <c r="C2908" s="341" t="s">
        <v>1246</v>
      </c>
      <c r="D2908" s="22"/>
      <c r="E2908" s="23"/>
      <c r="F2908" s="14"/>
      <c r="G2908" s="23"/>
      <c r="H2908" s="22"/>
      <c r="I2908" s="24"/>
      <c r="J2908" s="24"/>
      <c r="K2908" s="25"/>
      <c r="L2908" s="25"/>
      <c r="M2908" s="25"/>
      <c r="N2908" s="25"/>
      <c r="O2908" s="25"/>
      <c r="P2908" s="25"/>
      <c r="Q2908" s="26"/>
      <c r="R2908" s="25"/>
      <c r="S2908" s="25"/>
      <c r="T2908" s="27">
        <f t="shared" si="226"/>
        <v>0</v>
      </c>
      <c r="U2908" s="27">
        <f t="shared" si="227"/>
        <v>0</v>
      </c>
      <c r="V2908" s="25"/>
      <c r="W2908" s="27" t="str">
        <f t="shared" si="228"/>
        <v/>
      </c>
      <c r="X2908" s="43" t="str">
        <f t="shared" si="229"/>
        <v>OK</v>
      </c>
      <c r="Y2908" s="681" t="str">
        <f t="shared" si="230"/>
        <v/>
      </c>
    </row>
    <row r="2909" spans="1:25" x14ac:dyDescent="0.25">
      <c r="A2909" s="68" t="str">
        <f>'0'!$A$4</f>
        <v>………………..</v>
      </c>
      <c r="B2909" s="341">
        <f>'0'!$A$2</f>
        <v>46112</v>
      </c>
      <c r="C2909" s="341" t="s">
        <v>1246</v>
      </c>
      <c r="D2909" s="22"/>
      <c r="E2909" s="23"/>
      <c r="F2909" s="14"/>
      <c r="G2909" s="23"/>
      <c r="H2909" s="22"/>
      <c r="I2909" s="24"/>
      <c r="J2909" s="24"/>
      <c r="K2909" s="25"/>
      <c r="L2909" s="25"/>
      <c r="M2909" s="25"/>
      <c r="N2909" s="25"/>
      <c r="O2909" s="25"/>
      <c r="P2909" s="25"/>
      <c r="Q2909" s="26"/>
      <c r="R2909" s="25"/>
      <c r="S2909" s="25"/>
      <c r="T2909" s="27">
        <f t="shared" si="226"/>
        <v>0</v>
      </c>
      <c r="U2909" s="27">
        <f t="shared" si="227"/>
        <v>0</v>
      </c>
      <c r="V2909" s="25"/>
      <c r="W2909" s="27" t="str">
        <f t="shared" si="228"/>
        <v/>
      </c>
      <c r="X2909" s="43" t="str">
        <f t="shared" si="229"/>
        <v>OK</v>
      </c>
      <c r="Y2909" s="681" t="str">
        <f t="shared" si="230"/>
        <v/>
      </c>
    </row>
    <row r="2910" spans="1:25" x14ac:dyDescent="0.25">
      <c r="A2910" s="68" t="str">
        <f>'0'!$A$4</f>
        <v>………………..</v>
      </c>
      <c r="B2910" s="341">
        <f>'0'!$A$2</f>
        <v>46112</v>
      </c>
      <c r="C2910" s="341" t="s">
        <v>1246</v>
      </c>
      <c r="D2910" s="22"/>
      <c r="E2910" s="23"/>
      <c r="F2910" s="14"/>
      <c r="G2910" s="23"/>
      <c r="H2910" s="22"/>
      <c r="I2910" s="24"/>
      <c r="J2910" s="24"/>
      <c r="K2910" s="25"/>
      <c r="L2910" s="25"/>
      <c r="M2910" s="25"/>
      <c r="N2910" s="25"/>
      <c r="O2910" s="25"/>
      <c r="P2910" s="25"/>
      <c r="Q2910" s="26"/>
      <c r="R2910" s="25"/>
      <c r="S2910" s="25"/>
      <c r="T2910" s="27">
        <f t="shared" si="226"/>
        <v>0</v>
      </c>
      <c r="U2910" s="27">
        <f t="shared" si="227"/>
        <v>0</v>
      </c>
      <c r="V2910" s="25"/>
      <c r="W2910" s="27" t="str">
        <f t="shared" si="228"/>
        <v/>
      </c>
      <c r="X2910" s="43" t="str">
        <f t="shared" si="229"/>
        <v>OK</v>
      </c>
      <c r="Y2910" s="681" t="str">
        <f t="shared" si="230"/>
        <v/>
      </c>
    </row>
    <row r="2911" spans="1:25" x14ac:dyDescent="0.25">
      <c r="A2911" s="68" t="str">
        <f>'0'!$A$4</f>
        <v>………………..</v>
      </c>
      <c r="B2911" s="341">
        <f>'0'!$A$2</f>
        <v>46112</v>
      </c>
      <c r="C2911" s="341" t="s">
        <v>1246</v>
      </c>
      <c r="D2911" s="22"/>
      <c r="E2911" s="23"/>
      <c r="F2911" s="14"/>
      <c r="G2911" s="23"/>
      <c r="H2911" s="22"/>
      <c r="I2911" s="24"/>
      <c r="J2911" s="24"/>
      <c r="K2911" s="25"/>
      <c r="L2911" s="25"/>
      <c r="M2911" s="25"/>
      <c r="N2911" s="25"/>
      <c r="O2911" s="25"/>
      <c r="P2911" s="25"/>
      <c r="Q2911" s="26"/>
      <c r="R2911" s="25"/>
      <c r="S2911" s="25"/>
      <c r="T2911" s="27">
        <f t="shared" si="226"/>
        <v>0</v>
      </c>
      <c r="U2911" s="27">
        <f t="shared" si="227"/>
        <v>0</v>
      </c>
      <c r="V2911" s="25"/>
      <c r="W2911" s="27" t="str">
        <f t="shared" si="228"/>
        <v/>
      </c>
      <c r="X2911" s="43" t="str">
        <f t="shared" si="229"/>
        <v>OK</v>
      </c>
      <c r="Y2911" s="681" t="str">
        <f t="shared" si="230"/>
        <v/>
      </c>
    </row>
    <row r="2912" spans="1:25" x14ac:dyDescent="0.25">
      <c r="A2912" s="68" t="str">
        <f>'0'!$A$4</f>
        <v>………………..</v>
      </c>
      <c r="B2912" s="341">
        <f>'0'!$A$2</f>
        <v>46112</v>
      </c>
      <c r="C2912" s="341" t="s">
        <v>1246</v>
      </c>
      <c r="D2912" s="22"/>
      <c r="E2912" s="23"/>
      <c r="F2912" s="14"/>
      <c r="G2912" s="23"/>
      <c r="H2912" s="22"/>
      <c r="I2912" s="24"/>
      <c r="J2912" s="24"/>
      <c r="K2912" s="25"/>
      <c r="L2912" s="25"/>
      <c r="M2912" s="25"/>
      <c r="N2912" s="25"/>
      <c r="O2912" s="25"/>
      <c r="P2912" s="25"/>
      <c r="Q2912" s="26"/>
      <c r="R2912" s="25"/>
      <c r="S2912" s="25"/>
      <c r="T2912" s="27">
        <f t="shared" si="226"/>
        <v>0</v>
      </c>
      <c r="U2912" s="27">
        <f t="shared" si="227"/>
        <v>0</v>
      </c>
      <c r="V2912" s="25"/>
      <c r="W2912" s="27" t="str">
        <f t="shared" si="228"/>
        <v/>
      </c>
      <c r="X2912" s="43" t="str">
        <f t="shared" si="229"/>
        <v>OK</v>
      </c>
      <c r="Y2912" s="681" t="str">
        <f t="shared" si="230"/>
        <v/>
      </c>
    </row>
    <row r="2913" spans="1:25" x14ac:dyDescent="0.25">
      <c r="A2913" s="68" t="str">
        <f>'0'!$A$4</f>
        <v>………………..</v>
      </c>
      <c r="B2913" s="341">
        <f>'0'!$A$2</f>
        <v>46112</v>
      </c>
      <c r="C2913" s="341" t="s">
        <v>1246</v>
      </c>
      <c r="D2913" s="22"/>
      <c r="E2913" s="23"/>
      <c r="F2913" s="14"/>
      <c r="G2913" s="23"/>
      <c r="H2913" s="22"/>
      <c r="I2913" s="24"/>
      <c r="J2913" s="24"/>
      <c r="K2913" s="25"/>
      <c r="L2913" s="25"/>
      <c r="M2913" s="25"/>
      <c r="N2913" s="25"/>
      <c r="O2913" s="25"/>
      <c r="P2913" s="25"/>
      <c r="Q2913" s="26"/>
      <c r="R2913" s="25"/>
      <c r="S2913" s="25"/>
      <c r="T2913" s="27">
        <f t="shared" si="226"/>
        <v>0</v>
      </c>
      <c r="U2913" s="27">
        <f t="shared" si="227"/>
        <v>0</v>
      </c>
      <c r="V2913" s="25"/>
      <c r="W2913" s="27" t="str">
        <f t="shared" si="228"/>
        <v/>
      </c>
      <c r="X2913" s="43" t="str">
        <f t="shared" si="229"/>
        <v>OK</v>
      </c>
      <c r="Y2913" s="681" t="str">
        <f t="shared" si="230"/>
        <v/>
      </c>
    </row>
    <row r="2914" spans="1:25" x14ac:dyDescent="0.25">
      <c r="A2914" s="68" t="str">
        <f>'0'!$A$4</f>
        <v>………………..</v>
      </c>
      <c r="B2914" s="341">
        <f>'0'!$A$2</f>
        <v>46112</v>
      </c>
      <c r="C2914" s="341" t="s">
        <v>1246</v>
      </c>
      <c r="D2914" s="22"/>
      <c r="E2914" s="23"/>
      <c r="F2914" s="14"/>
      <c r="G2914" s="23"/>
      <c r="H2914" s="22"/>
      <c r="I2914" s="24"/>
      <c r="J2914" s="24"/>
      <c r="K2914" s="25"/>
      <c r="L2914" s="25"/>
      <c r="M2914" s="25"/>
      <c r="N2914" s="25"/>
      <c r="O2914" s="25"/>
      <c r="P2914" s="25"/>
      <c r="Q2914" s="26"/>
      <c r="R2914" s="25"/>
      <c r="S2914" s="25"/>
      <c r="T2914" s="27">
        <f t="shared" si="226"/>
        <v>0</v>
      </c>
      <c r="U2914" s="27">
        <f t="shared" si="227"/>
        <v>0</v>
      </c>
      <c r="V2914" s="25"/>
      <c r="W2914" s="27" t="str">
        <f t="shared" si="228"/>
        <v/>
      </c>
      <c r="X2914" s="43" t="str">
        <f t="shared" si="229"/>
        <v>OK</v>
      </c>
      <c r="Y2914" s="681" t="str">
        <f t="shared" si="230"/>
        <v/>
      </c>
    </row>
    <row r="2915" spans="1:25" x14ac:dyDescent="0.25">
      <c r="A2915" s="68" t="str">
        <f>'0'!$A$4</f>
        <v>………………..</v>
      </c>
      <c r="B2915" s="341">
        <f>'0'!$A$2</f>
        <v>46112</v>
      </c>
      <c r="C2915" s="341" t="s">
        <v>1246</v>
      </c>
      <c r="D2915" s="22"/>
      <c r="E2915" s="23"/>
      <c r="F2915" s="14"/>
      <c r="G2915" s="23"/>
      <c r="H2915" s="22"/>
      <c r="I2915" s="24"/>
      <c r="J2915" s="24"/>
      <c r="K2915" s="25"/>
      <c r="L2915" s="25"/>
      <c r="M2915" s="25"/>
      <c r="N2915" s="25"/>
      <c r="O2915" s="25"/>
      <c r="P2915" s="25"/>
      <c r="Q2915" s="26"/>
      <c r="R2915" s="25"/>
      <c r="S2915" s="25"/>
      <c r="T2915" s="27">
        <f t="shared" si="226"/>
        <v>0</v>
      </c>
      <c r="U2915" s="27">
        <f t="shared" si="227"/>
        <v>0</v>
      </c>
      <c r="V2915" s="25"/>
      <c r="W2915" s="27" t="str">
        <f t="shared" si="228"/>
        <v/>
      </c>
      <c r="X2915" s="43" t="str">
        <f t="shared" si="229"/>
        <v>OK</v>
      </c>
      <c r="Y2915" s="681" t="str">
        <f t="shared" si="230"/>
        <v/>
      </c>
    </row>
    <row r="2916" spans="1:25" x14ac:dyDescent="0.25">
      <c r="A2916" s="68" t="str">
        <f>'0'!$A$4</f>
        <v>………………..</v>
      </c>
      <c r="B2916" s="341">
        <f>'0'!$A$2</f>
        <v>46112</v>
      </c>
      <c r="C2916" s="341" t="s">
        <v>1246</v>
      </c>
      <c r="D2916" s="22"/>
      <c r="E2916" s="23"/>
      <c r="F2916" s="14"/>
      <c r="G2916" s="23"/>
      <c r="H2916" s="22"/>
      <c r="I2916" s="24"/>
      <c r="J2916" s="24"/>
      <c r="K2916" s="25"/>
      <c r="L2916" s="25"/>
      <c r="M2916" s="25"/>
      <c r="N2916" s="25"/>
      <c r="O2916" s="25"/>
      <c r="P2916" s="25"/>
      <c r="Q2916" s="26"/>
      <c r="R2916" s="25"/>
      <c r="S2916" s="25"/>
      <c r="T2916" s="27">
        <f t="shared" si="226"/>
        <v>0</v>
      </c>
      <c r="U2916" s="27">
        <f t="shared" si="227"/>
        <v>0</v>
      </c>
      <c r="V2916" s="25"/>
      <c r="W2916" s="27" t="str">
        <f t="shared" si="228"/>
        <v/>
      </c>
      <c r="X2916" s="43" t="str">
        <f t="shared" si="229"/>
        <v>OK</v>
      </c>
      <c r="Y2916" s="681" t="str">
        <f t="shared" si="230"/>
        <v/>
      </c>
    </row>
    <row r="2917" spans="1:25" x14ac:dyDescent="0.25">
      <c r="A2917" s="68" t="str">
        <f>'0'!$A$4</f>
        <v>………………..</v>
      </c>
      <c r="B2917" s="341">
        <f>'0'!$A$2</f>
        <v>46112</v>
      </c>
      <c r="C2917" s="341" t="s">
        <v>1246</v>
      </c>
      <c r="D2917" s="22"/>
      <c r="E2917" s="23"/>
      <c r="F2917" s="14"/>
      <c r="G2917" s="23"/>
      <c r="H2917" s="22"/>
      <c r="I2917" s="24"/>
      <c r="J2917" s="24"/>
      <c r="K2917" s="25"/>
      <c r="L2917" s="25"/>
      <c r="M2917" s="25"/>
      <c r="N2917" s="25"/>
      <c r="O2917" s="25"/>
      <c r="P2917" s="25"/>
      <c r="Q2917" s="26"/>
      <c r="R2917" s="25"/>
      <c r="S2917" s="25"/>
      <c r="T2917" s="27">
        <f t="shared" si="226"/>
        <v>0</v>
      </c>
      <c r="U2917" s="27">
        <f t="shared" si="227"/>
        <v>0</v>
      </c>
      <c r="V2917" s="25"/>
      <c r="W2917" s="27" t="str">
        <f t="shared" si="228"/>
        <v/>
      </c>
      <c r="X2917" s="43" t="str">
        <f t="shared" si="229"/>
        <v>OK</v>
      </c>
      <c r="Y2917" s="681" t="str">
        <f t="shared" si="230"/>
        <v/>
      </c>
    </row>
    <row r="2918" spans="1:25" x14ac:dyDescent="0.25">
      <c r="A2918" s="68" t="str">
        <f>'0'!$A$4</f>
        <v>………………..</v>
      </c>
      <c r="B2918" s="341">
        <f>'0'!$A$2</f>
        <v>46112</v>
      </c>
      <c r="C2918" s="341" t="s">
        <v>1246</v>
      </c>
      <c r="D2918" s="22"/>
      <c r="E2918" s="23"/>
      <c r="F2918" s="14"/>
      <c r="G2918" s="23"/>
      <c r="H2918" s="22"/>
      <c r="I2918" s="24"/>
      <c r="J2918" s="24"/>
      <c r="K2918" s="25"/>
      <c r="L2918" s="25"/>
      <c r="M2918" s="25"/>
      <c r="N2918" s="25"/>
      <c r="O2918" s="25"/>
      <c r="P2918" s="25"/>
      <c r="Q2918" s="26"/>
      <c r="R2918" s="25"/>
      <c r="S2918" s="25"/>
      <c r="T2918" s="27">
        <f t="shared" si="226"/>
        <v>0</v>
      </c>
      <c r="U2918" s="27">
        <f t="shared" si="227"/>
        <v>0</v>
      </c>
      <c r="V2918" s="25"/>
      <c r="W2918" s="27" t="str">
        <f t="shared" si="228"/>
        <v/>
      </c>
      <c r="X2918" s="43" t="str">
        <f t="shared" si="229"/>
        <v>OK</v>
      </c>
      <c r="Y2918" s="681" t="str">
        <f t="shared" si="230"/>
        <v/>
      </c>
    </row>
    <row r="2919" spans="1:25" x14ac:dyDescent="0.25">
      <c r="A2919" s="68" t="str">
        <f>'0'!$A$4</f>
        <v>………………..</v>
      </c>
      <c r="B2919" s="341">
        <f>'0'!$A$2</f>
        <v>46112</v>
      </c>
      <c r="C2919" s="341" t="s">
        <v>1246</v>
      </c>
      <c r="D2919" s="22"/>
      <c r="E2919" s="23"/>
      <c r="F2919" s="14"/>
      <c r="G2919" s="23"/>
      <c r="H2919" s="22"/>
      <c r="I2919" s="24"/>
      <c r="J2919" s="24"/>
      <c r="K2919" s="25"/>
      <c r="L2919" s="25"/>
      <c r="M2919" s="25"/>
      <c r="N2919" s="25"/>
      <c r="O2919" s="25"/>
      <c r="P2919" s="25"/>
      <c r="Q2919" s="26"/>
      <c r="R2919" s="25"/>
      <c r="S2919" s="25"/>
      <c r="T2919" s="27">
        <f t="shared" si="226"/>
        <v>0</v>
      </c>
      <c r="U2919" s="27">
        <f t="shared" si="227"/>
        <v>0</v>
      </c>
      <c r="V2919" s="25"/>
      <c r="W2919" s="27" t="str">
        <f t="shared" si="228"/>
        <v/>
      </c>
      <c r="X2919" s="43" t="str">
        <f t="shared" si="229"/>
        <v>OK</v>
      </c>
      <c r="Y2919" s="681" t="str">
        <f t="shared" si="230"/>
        <v/>
      </c>
    </row>
    <row r="2920" spans="1:25" x14ac:dyDescent="0.25">
      <c r="A2920" s="68" t="str">
        <f>'0'!$A$4</f>
        <v>………………..</v>
      </c>
      <c r="B2920" s="341">
        <f>'0'!$A$2</f>
        <v>46112</v>
      </c>
      <c r="C2920" s="341" t="s">
        <v>1246</v>
      </c>
      <c r="D2920" s="22"/>
      <c r="E2920" s="23"/>
      <c r="F2920" s="14"/>
      <c r="G2920" s="23"/>
      <c r="H2920" s="22"/>
      <c r="I2920" s="24"/>
      <c r="J2920" s="24"/>
      <c r="K2920" s="25"/>
      <c r="L2920" s="25"/>
      <c r="M2920" s="25"/>
      <c r="N2920" s="25"/>
      <c r="O2920" s="25"/>
      <c r="P2920" s="25"/>
      <c r="Q2920" s="26"/>
      <c r="R2920" s="25"/>
      <c r="S2920" s="25"/>
      <c r="T2920" s="27">
        <f t="shared" si="226"/>
        <v>0</v>
      </c>
      <c r="U2920" s="27">
        <f t="shared" si="227"/>
        <v>0</v>
      </c>
      <c r="V2920" s="25"/>
      <c r="W2920" s="27" t="str">
        <f t="shared" si="228"/>
        <v/>
      </c>
      <c r="X2920" s="43" t="str">
        <f t="shared" si="229"/>
        <v>OK</v>
      </c>
      <c r="Y2920" s="681" t="str">
        <f t="shared" si="230"/>
        <v/>
      </c>
    </row>
    <row r="2921" spans="1:25" x14ac:dyDescent="0.25">
      <c r="A2921" s="68" t="str">
        <f>'0'!$A$4</f>
        <v>………………..</v>
      </c>
      <c r="B2921" s="341">
        <f>'0'!$A$2</f>
        <v>46112</v>
      </c>
      <c r="C2921" s="341" t="s">
        <v>1246</v>
      </c>
      <c r="D2921" s="22"/>
      <c r="E2921" s="23"/>
      <c r="F2921" s="14"/>
      <c r="G2921" s="23"/>
      <c r="H2921" s="22"/>
      <c r="I2921" s="24"/>
      <c r="J2921" s="24"/>
      <c r="K2921" s="25"/>
      <c r="L2921" s="25"/>
      <c r="M2921" s="25"/>
      <c r="N2921" s="25"/>
      <c r="O2921" s="25"/>
      <c r="P2921" s="25"/>
      <c r="Q2921" s="26"/>
      <c r="R2921" s="25"/>
      <c r="S2921" s="25"/>
      <c r="T2921" s="27">
        <f t="shared" si="226"/>
        <v>0</v>
      </c>
      <c r="U2921" s="27">
        <f t="shared" si="227"/>
        <v>0</v>
      </c>
      <c r="V2921" s="25"/>
      <c r="W2921" s="27" t="str">
        <f t="shared" si="228"/>
        <v/>
      </c>
      <c r="X2921" s="43" t="str">
        <f t="shared" si="229"/>
        <v>OK</v>
      </c>
      <c r="Y2921" s="681" t="str">
        <f t="shared" si="230"/>
        <v/>
      </c>
    </row>
    <row r="2922" spans="1:25" x14ac:dyDescent="0.25">
      <c r="A2922" s="68" t="str">
        <f>'0'!$A$4</f>
        <v>………………..</v>
      </c>
      <c r="B2922" s="341">
        <f>'0'!$A$2</f>
        <v>46112</v>
      </c>
      <c r="C2922" s="341" t="s">
        <v>1246</v>
      </c>
      <c r="D2922" s="22"/>
      <c r="E2922" s="23"/>
      <c r="F2922" s="14"/>
      <c r="G2922" s="23"/>
      <c r="H2922" s="22"/>
      <c r="I2922" s="24"/>
      <c r="J2922" s="24"/>
      <c r="K2922" s="25"/>
      <c r="L2922" s="25"/>
      <c r="M2922" s="25"/>
      <c r="N2922" s="25"/>
      <c r="O2922" s="25"/>
      <c r="P2922" s="25"/>
      <c r="Q2922" s="26"/>
      <c r="R2922" s="25"/>
      <c r="S2922" s="25"/>
      <c r="T2922" s="27">
        <f t="shared" si="226"/>
        <v>0</v>
      </c>
      <c r="U2922" s="27">
        <f t="shared" si="227"/>
        <v>0</v>
      </c>
      <c r="V2922" s="25"/>
      <c r="W2922" s="27" t="str">
        <f t="shared" si="228"/>
        <v/>
      </c>
      <c r="X2922" s="43" t="str">
        <f t="shared" si="229"/>
        <v>OK</v>
      </c>
      <c r="Y2922" s="681" t="str">
        <f t="shared" si="230"/>
        <v/>
      </c>
    </row>
    <row r="2923" spans="1:25" x14ac:dyDescent="0.25">
      <c r="A2923" s="68" t="str">
        <f>'0'!$A$4</f>
        <v>………………..</v>
      </c>
      <c r="B2923" s="341">
        <f>'0'!$A$2</f>
        <v>46112</v>
      </c>
      <c r="C2923" s="341" t="s">
        <v>1246</v>
      </c>
      <c r="D2923" s="22"/>
      <c r="E2923" s="23"/>
      <c r="F2923" s="14"/>
      <c r="G2923" s="23"/>
      <c r="H2923" s="22"/>
      <c r="I2923" s="24"/>
      <c r="J2923" s="24"/>
      <c r="K2923" s="25"/>
      <c r="L2923" s="25"/>
      <c r="M2923" s="25"/>
      <c r="N2923" s="25"/>
      <c r="O2923" s="25"/>
      <c r="P2923" s="25"/>
      <c r="Q2923" s="26"/>
      <c r="R2923" s="25"/>
      <c r="S2923" s="25"/>
      <c r="T2923" s="27">
        <f t="shared" si="226"/>
        <v>0</v>
      </c>
      <c r="U2923" s="27">
        <f t="shared" si="227"/>
        <v>0</v>
      </c>
      <c r="V2923" s="25"/>
      <c r="W2923" s="27" t="str">
        <f t="shared" si="228"/>
        <v/>
      </c>
      <c r="X2923" s="43" t="str">
        <f t="shared" si="229"/>
        <v>OK</v>
      </c>
      <c r="Y2923" s="681" t="str">
        <f t="shared" si="230"/>
        <v/>
      </c>
    </row>
    <row r="2924" spans="1:25" x14ac:dyDescent="0.25">
      <c r="A2924" s="68" t="str">
        <f>'0'!$A$4</f>
        <v>………………..</v>
      </c>
      <c r="B2924" s="341">
        <f>'0'!$A$2</f>
        <v>46112</v>
      </c>
      <c r="C2924" s="341" t="s">
        <v>1246</v>
      </c>
      <c r="D2924" s="22"/>
      <c r="E2924" s="23"/>
      <c r="F2924" s="14"/>
      <c r="G2924" s="23"/>
      <c r="H2924" s="22"/>
      <c r="I2924" s="24"/>
      <c r="J2924" s="24"/>
      <c r="K2924" s="25"/>
      <c r="L2924" s="25"/>
      <c r="M2924" s="25"/>
      <c r="N2924" s="25"/>
      <c r="O2924" s="25"/>
      <c r="P2924" s="25"/>
      <c r="Q2924" s="26"/>
      <c r="R2924" s="25"/>
      <c r="S2924" s="25"/>
      <c r="T2924" s="27">
        <f t="shared" si="226"/>
        <v>0</v>
      </c>
      <c r="U2924" s="27">
        <f t="shared" si="227"/>
        <v>0</v>
      </c>
      <c r="V2924" s="25"/>
      <c r="W2924" s="27" t="str">
        <f t="shared" si="228"/>
        <v/>
      </c>
      <c r="X2924" s="43" t="str">
        <f t="shared" si="229"/>
        <v>OK</v>
      </c>
      <c r="Y2924" s="681" t="str">
        <f t="shared" si="230"/>
        <v/>
      </c>
    </row>
    <row r="2925" spans="1:25" x14ac:dyDescent="0.25">
      <c r="A2925" s="68" t="str">
        <f>'0'!$A$4</f>
        <v>………………..</v>
      </c>
      <c r="B2925" s="341">
        <f>'0'!$A$2</f>
        <v>46112</v>
      </c>
      <c r="C2925" s="341" t="s">
        <v>1246</v>
      </c>
      <c r="D2925" s="22"/>
      <c r="E2925" s="23"/>
      <c r="F2925" s="14"/>
      <c r="G2925" s="23"/>
      <c r="H2925" s="22"/>
      <c r="I2925" s="24"/>
      <c r="J2925" s="24"/>
      <c r="K2925" s="25"/>
      <c r="L2925" s="25"/>
      <c r="M2925" s="25"/>
      <c r="N2925" s="25"/>
      <c r="O2925" s="25"/>
      <c r="P2925" s="25"/>
      <c r="Q2925" s="26"/>
      <c r="R2925" s="25"/>
      <c r="S2925" s="25"/>
      <c r="T2925" s="27">
        <f t="shared" si="226"/>
        <v>0</v>
      </c>
      <c r="U2925" s="27">
        <f t="shared" si="227"/>
        <v>0</v>
      </c>
      <c r="V2925" s="25"/>
      <c r="W2925" s="27" t="str">
        <f t="shared" si="228"/>
        <v/>
      </c>
      <c r="X2925" s="43" t="str">
        <f t="shared" si="229"/>
        <v>OK</v>
      </c>
      <c r="Y2925" s="681" t="str">
        <f t="shared" si="230"/>
        <v/>
      </c>
    </row>
    <row r="2926" spans="1:25" x14ac:dyDescent="0.25">
      <c r="A2926" s="68" t="str">
        <f>'0'!$A$4</f>
        <v>………………..</v>
      </c>
      <c r="B2926" s="341">
        <f>'0'!$A$2</f>
        <v>46112</v>
      </c>
      <c r="C2926" s="341" t="s">
        <v>1246</v>
      </c>
      <c r="D2926" s="22"/>
      <c r="E2926" s="23"/>
      <c r="F2926" s="14"/>
      <c r="G2926" s="23"/>
      <c r="H2926" s="22"/>
      <c r="I2926" s="24"/>
      <c r="J2926" s="24"/>
      <c r="K2926" s="25"/>
      <c r="L2926" s="25"/>
      <c r="M2926" s="25"/>
      <c r="N2926" s="25"/>
      <c r="O2926" s="25"/>
      <c r="P2926" s="25"/>
      <c r="Q2926" s="26"/>
      <c r="R2926" s="25"/>
      <c r="S2926" s="25"/>
      <c r="T2926" s="27">
        <f t="shared" si="226"/>
        <v>0</v>
      </c>
      <c r="U2926" s="27">
        <f t="shared" si="227"/>
        <v>0</v>
      </c>
      <c r="V2926" s="25"/>
      <c r="W2926" s="27" t="str">
        <f t="shared" si="228"/>
        <v/>
      </c>
      <c r="X2926" s="43" t="str">
        <f t="shared" si="229"/>
        <v>OK</v>
      </c>
      <c r="Y2926" s="681" t="str">
        <f t="shared" si="230"/>
        <v/>
      </c>
    </row>
    <row r="2927" spans="1:25" x14ac:dyDescent="0.25">
      <c r="A2927" s="68" t="str">
        <f>'0'!$A$4</f>
        <v>………………..</v>
      </c>
      <c r="B2927" s="341">
        <f>'0'!$A$2</f>
        <v>46112</v>
      </c>
      <c r="C2927" s="341" t="s">
        <v>1246</v>
      </c>
      <c r="D2927" s="22"/>
      <c r="E2927" s="23"/>
      <c r="F2927" s="14"/>
      <c r="G2927" s="23"/>
      <c r="H2927" s="22"/>
      <c r="I2927" s="24"/>
      <c r="J2927" s="24"/>
      <c r="K2927" s="25"/>
      <c r="L2927" s="25"/>
      <c r="M2927" s="25"/>
      <c r="N2927" s="25"/>
      <c r="O2927" s="25"/>
      <c r="P2927" s="25"/>
      <c r="Q2927" s="26"/>
      <c r="R2927" s="25"/>
      <c r="S2927" s="25"/>
      <c r="T2927" s="27">
        <f t="shared" si="226"/>
        <v>0</v>
      </c>
      <c r="U2927" s="27">
        <f t="shared" si="227"/>
        <v>0</v>
      </c>
      <c r="V2927" s="25"/>
      <c r="W2927" s="27" t="str">
        <f t="shared" si="228"/>
        <v/>
      </c>
      <c r="X2927" s="43" t="str">
        <f t="shared" si="229"/>
        <v>OK</v>
      </c>
      <c r="Y2927" s="681" t="str">
        <f t="shared" si="230"/>
        <v/>
      </c>
    </row>
    <row r="2928" spans="1:25" x14ac:dyDescent="0.25">
      <c r="A2928" s="68" t="str">
        <f>'0'!$A$4</f>
        <v>………………..</v>
      </c>
      <c r="B2928" s="341">
        <f>'0'!$A$2</f>
        <v>46112</v>
      </c>
      <c r="C2928" s="341" t="s">
        <v>1246</v>
      </c>
      <c r="D2928" s="22"/>
      <c r="E2928" s="23"/>
      <c r="F2928" s="14"/>
      <c r="G2928" s="23"/>
      <c r="H2928" s="22"/>
      <c r="I2928" s="24"/>
      <c r="J2928" s="24"/>
      <c r="K2928" s="25"/>
      <c r="L2928" s="25"/>
      <c r="M2928" s="25"/>
      <c r="N2928" s="25"/>
      <c r="O2928" s="25"/>
      <c r="P2928" s="25"/>
      <c r="Q2928" s="26"/>
      <c r="R2928" s="25"/>
      <c r="S2928" s="25"/>
      <c r="T2928" s="27">
        <f t="shared" si="226"/>
        <v>0</v>
      </c>
      <c r="U2928" s="27">
        <f t="shared" si="227"/>
        <v>0</v>
      </c>
      <c r="V2928" s="25"/>
      <c r="W2928" s="27" t="str">
        <f t="shared" si="228"/>
        <v/>
      </c>
      <c r="X2928" s="43" t="str">
        <f t="shared" si="229"/>
        <v>OK</v>
      </c>
      <c r="Y2928" s="681" t="str">
        <f t="shared" si="230"/>
        <v/>
      </c>
    </row>
    <row r="2929" spans="1:25" x14ac:dyDescent="0.25">
      <c r="A2929" s="68" t="str">
        <f>'0'!$A$4</f>
        <v>………………..</v>
      </c>
      <c r="B2929" s="341">
        <f>'0'!$A$2</f>
        <v>46112</v>
      </c>
      <c r="C2929" s="341" t="s">
        <v>1246</v>
      </c>
      <c r="D2929" s="22"/>
      <c r="E2929" s="23"/>
      <c r="F2929" s="14"/>
      <c r="G2929" s="23"/>
      <c r="H2929" s="22"/>
      <c r="I2929" s="24"/>
      <c r="J2929" s="24"/>
      <c r="K2929" s="25"/>
      <c r="L2929" s="25"/>
      <c r="M2929" s="25"/>
      <c r="N2929" s="25"/>
      <c r="O2929" s="25"/>
      <c r="P2929" s="25"/>
      <c r="Q2929" s="26"/>
      <c r="R2929" s="25"/>
      <c r="S2929" s="25"/>
      <c r="T2929" s="27">
        <f t="shared" si="226"/>
        <v>0</v>
      </c>
      <c r="U2929" s="27">
        <f t="shared" si="227"/>
        <v>0</v>
      </c>
      <c r="V2929" s="25"/>
      <c r="W2929" s="27" t="str">
        <f t="shared" si="228"/>
        <v/>
      </c>
      <c r="X2929" s="43" t="str">
        <f t="shared" si="229"/>
        <v>OK</v>
      </c>
      <c r="Y2929" s="681" t="str">
        <f t="shared" si="230"/>
        <v/>
      </c>
    </row>
    <row r="2930" spans="1:25" x14ac:dyDescent="0.25">
      <c r="A2930" s="68" t="str">
        <f>'0'!$A$4</f>
        <v>………………..</v>
      </c>
      <c r="B2930" s="341">
        <f>'0'!$A$2</f>
        <v>46112</v>
      </c>
      <c r="C2930" s="341" t="s">
        <v>1246</v>
      </c>
      <c r="D2930" s="22"/>
      <c r="E2930" s="23"/>
      <c r="F2930" s="14"/>
      <c r="G2930" s="23"/>
      <c r="H2930" s="22"/>
      <c r="I2930" s="24"/>
      <c r="J2930" s="24"/>
      <c r="K2930" s="25"/>
      <c r="L2930" s="25"/>
      <c r="M2930" s="25"/>
      <c r="N2930" s="25"/>
      <c r="O2930" s="25"/>
      <c r="P2930" s="25"/>
      <c r="Q2930" s="26"/>
      <c r="R2930" s="25"/>
      <c r="S2930" s="25"/>
      <c r="T2930" s="27">
        <f t="shared" si="226"/>
        <v>0</v>
      </c>
      <c r="U2930" s="27">
        <f t="shared" si="227"/>
        <v>0</v>
      </c>
      <c r="V2930" s="25"/>
      <c r="W2930" s="27" t="str">
        <f t="shared" si="228"/>
        <v/>
      </c>
      <c r="X2930" s="43" t="str">
        <f t="shared" si="229"/>
        <v>OK</v>
      </c>
      <c r="Y2930" s="681" t="str">
        <f t="shared" si="230"/>
        <v/>
      </c>
    </row>
    <row r="2931" spans="1:25" x14ac:dyDescent="0.25">
      <c r="A2931" s="68" t="str">
        <f>'0'!$A$4</f>
        <v>………………..</v>
      </c>
      <c r="B2931" s="341">
        <f>'0'!$A$2</f>
        <v>46112</v>
      </c>
      <c r="C2931" s="341" t="s">
        <v>1246</v>
      </c>
      <c r="D2931" s="22"/>
      <c r="E2931" s="23"/>
      <c r="F2931" s="14"/>
      <c r="G2931" s="23"/>
      <c r="H2931" s="22"/>
      <c r="I2931" s="24"/>
      <c r="J2931" s="24"/>
      <c r="K2931" s="25"/>
      <c r="L2931" s="25"/>
      <c r="M2931" s="25"/>
      <c r="N2931" s="25"/>
      <c r="O2931" s="25"/>
      <c r="P2931" s="25"/>
      <c r="Q2931" s="26"/>
      <c r="R2931" s="25"/>
      <c r="S2931" s="25"/>
      <c r="T2931" s="27">
        <f t="shared" si="226"/>
        <v>0</v>
      </c>
      <c r="U2931" s="27">
        <f t="shared" si="227"/>
        <v>0</v>
      </c>
      <c r="V2931" s="25"/>
      <c r="W2931" s="27" t="str">
        <f t="shared" si="228"/>
        <v/>
      </c>
      <c r="X2931" s="43" t="str">
        <f t="shared" si="229"/>
        <v>OK</v>
      </c>
      <c r="Y2931" s="681" t="str">
        <f t="shared" si="230"/>
        <v/>
      </c>
    </row>
    <row r="2932" spans="1:25" x14ac:dyDescent="0.25">
      <c r="A2932" s="68" t="str">
        <f>'0'!$A$4</f>
        <v>………………..</v>
      </c>
      <c r="B2932" s="341">
        <f>'0'!$A$2</f>
        <v>46112</v>
      </c>
      <c r="C2932" s="341" t="s">
        <v>1246</v>
      </c>
      <c r="D2932" s="22"/>
      <c r="E2932" s="23"/>
      <c r="F2932" s="14"/>
      <c r="G2932" s="23"/>
      <c r="H2932" s="22"/>
      <c r="I2932" s="24"/>
      <c r="J2932" s="24"/>
      <c r="K2932" s="25"/>
      <c r="L2932" s="25"/>
      <c r="M2932" s="25"/>
      <c r="N2932" s="25"/>
      <c r="O2932" s="25"/>
      <c r="P2932" s="25"/>
      <c r="Q2932" s="26"/>
      <c r="R2932" s="25"/>
      <c r="S2932" s="25"/>
      <c r="T2932" s="27">
        <f t="shared" si="226"/>
        <v>0</v>
      </c>
      <c r="U2932" s="27">
        <f t="shared" si="227"/>
        <v>0</v>
      </c>
      <c r="V2932" s="25"/>
      <c r="W2932" s="27" t="str">
        <f t="shared" si="228"/>
        <v/>
      </c>
      <c r="X2932" s="43" t="str">
        <f t="shared" si="229"/>
        <v>OK</v>
      </c>
      <c r="Y2932" s="681" t="str">
        <f t="shared" si="230"/>
        <v/>
      </c>
    </row>
    <row r="2933" spans="1:25" x14ac:dyDescent="0.25">
      <c r="A2933" s="68" t="str">
        <f>'0'!$A$4</f>
        <v>………………..</v>
      </c>
      <c r="B2933" s="341">
        <f>'0'!$A$2</f>
        <v>46112</v>
      </c>
      <c r="C2933" s="341" t="s">
        <v>1246</v>
      </c>
      <c r="D2933" s="22"/>
      <c r="E2933" s="23"/>
      <c r="F2933" s="14"/>
      <c r="G2933" s="23"/>
      <c r="H2933" s="22"/>
      <c r="I2933" s="24"/>
      <c r="J2933" s="24"/>
      <c r="K2933" s="25"/>
      <c r="L2933" s="25"/>
      <c r="M2933" s="25"/>
      <c r="N2933" s="25"/>
      <c r="O2933" s="25"/>
      <c r="P2933" s="25"/>
      <c r="Q2933" s="26"/>
      <c r="R2933" s="25"/>
      <c r="S2933" s="25"/>
      <c r="T2933" s="27">
        <f t="shared" si="226"/>
        <v>0</v>
      </c>
      <c r="U2933" s="27">
        <f t="shared" si="227"/>
        <v>0</v>
      </c>
      <c r="V2933" s="25"/>
      <c r="W2933" s="27" t="str">
        <f t="shared" si="228"/>
        <v/>
      </c>
      <c r="X2933" s="43" t="str">
        <f t="shared" si="229"/>
        <v>OK</v>
      </c>
      <c r="Y2933" s="681" t="str">
        <f t="shared" si="230"/>
        <v/>
      </c>
    </row>
    <row r="2934" spans="1:25" x14ac:dyDescent="0.25">
      <c r="A2934" s="68" t="str">
        <f>'0'!$A$4</f>
        <v>………………..</v>
      </c>
      <c r="B2934" s="341">
        <f>'0'!$A$2</f>
        <v>46112</v>
      </c>
      <c r="C2934" s="341" t="s">
        <v>1246</v>
      </c>
      <c r="D2934" s="22"/>
      <c r="E2934" s="23"/>
      <c r="F2934" s="14"/>
      <c r="G2934" s="23"/>
      <c r="H2934" s="22"/>
      <c r="I2934" s="24"/>
      <c r="J2934" s="24"/>
      <c r="K2934" s="25"/>
      <c r="L2934" s="25"/>
      <c r="M2934" s="25"/>
      <c r="N2934" s="25"/>
      <c r="O2934" s="25"/>
      <c r="P2934" s="25"/>
      <c r="Q2934" s="26"/>
      <c r="R2934" s="25"/>
      <c r="S2934" s="25"/>
      <c r="T2934" s="27">
        <f t="shared" si="226"/>
        <v>0</v>
      </c>
      <c r="U2934" s="27">
        <f t="shared" si="227"/>
        <v>0</v>
      </c>
      <c r="V2934" s="25"/>
      <c r="W2934" s="27" t="str">
        <f t="shared" si="228"/>
        <v/>
      </c>
      <c r="X2934" s="43" t="str">
        <f t="shared" si="229"/>
        <v>OK</v>
      </c>
      <c r="Y2934" s="681" t="str">
        <f t="shared" si="230"/>
        <v/>
      </c>
    </row>
    <row r="2935" spans="1:25" x14ac:dyDescent="0.25">
      <c r="A2935" s="68" t="str">
        <f>'0'!$A$4</f>
        <v>………………..</v>
      </c>
      <c r="B2935" s="341">
        <f>'0'!$A$2</f>
        <v>46112</v>
      </c>
      <c r="C2935" s="341" t="s">
        <v>1246</v>
      </c>
      <c r="D2935" s="22"/>
      <c r="E2935" s="23"/>
      <c r="F2935" s="14"/>
      <c r="G2935" s="23"/>
      <c r="H2935" s="22"/>
      <c r="I2935" s="24"/>
      <c r="J2935" s="24"/>
      <c r="K2935" s="25"/>
      <c r="L2935" s="25"/>
      <c r="M2935" s="25"/>
      <c r="N2935" s="25"/>
      <c r="O2935" s="25"/>
      <c r="P2935" s="25"/>
      <c r="Q2935" s="26"/>
      <c r="R2935" s="25"/>
      <c r="S2935" s="25"/>
      <c r="T2935" s="27">
        <f t="shared" si="226"/>
        <v>0</v>
      </c>
      <c r="U2935" s="27">
        <f t="shared" si="227"/>
        <v>0</v>
      </c>
      <c r="V2935" s="25"/>
      <c r="W2935" s="27" t="str">
        <f t="shared" si="228"/>
        <v/>
      </c>
      <c r="X2935" s="43" t="str">
        <f t="shared" si="229"/>
        <v>OK</v>
      </c>
      <c r="Y2935" s="681" t="str">
        <f t="shared" si="230"/>
        <v/>
      </c>
    </row>
    <row r="2936" spans="1:25" x14ac:dyDescent="0.25">
      <c r="A2936" s="68" t="str">
        <f>'0'!$A$4</f>
        <v>………………..</v>
      </c>
      <c r="B2936" s="341">
        <f>'0'!$A$2</f>
        <v>46112</v>
      </c>
      <c r="C2936" s="341" t="s">
        <v>1246</v>
      </c>
      <c r="D2936" s="22"/>
      <c r="E2936" s="23"/>
      <c r="F2936" s="14"/>
      <c r="G2936" s="23"/>
      <c r="H2936" s="22"/>
      <c r="I2936" s="24"/>
      <c r="J2936" s="24"/>
      <c r="K2936" s="25"/>
      <c r="L2936" s="25"/>
      <c r="M2936" s="25"/>
      <c r="N2936" s="25"/>
      <c r="O2936" s="25"/>
      <c r="P2936" s="25"/>
      <c r="Q2936" s="26"/>
      <c r="R2936" s="25"/>
      <c r="S2936" s="25"/>
      <c r="T2936" s="27">
        <f t="shared" si="226"/>
        <v>0</v>
      </c>
      <c r="U2936" s="27">
        <f t="shared" si="227"/>
        <v>0</v>
      </c>
      <c r="V2936" s="25"/>
      <c r="W2936" s="27" t="str">
        <f t="shared" si="228"/>
        <v/>
      </c>
      <c r="X2936" s="43" t="str">
        <f t="shared" si="229"/>
        <v>OK</v>
      </c>
      <c r="Y2936" s="681" t="str">
        <f t="shared" si="230"/>
        <v/>
      </c>
    </row>
    <row r="2937" spans="1:25" x14ac:dyDescent="0.25">
      <c r="A2937" s="68" t="str">
        <f>'0'!$A$4</f>
        <v>………………..</v>
      </c>
      <c r="B2937" s="341">
        <f>'0'!$A$2</f>
        <v>46112</v>
      </c>
      <c r="C2937" s="341" t="s">
        <v>1246</v>
      </c>
      <c r="D2937" s="22"/>
      <c r="E2937" s="23"/>
      <c r="F2937" s="14"/>
      <c r="G2937" s="23"/>
      <c r="H2937" s="22"/>
      <c r="I2937" s="24"/>
      <c r="J2937" s="24"/>
      <c r="K2937" s="25"/>
      <c r="L2937" s="25"/>
      <c r="M2937" s="25"/>
      <c r="N2937" s="25"/>
      <c r="O2937" s="25"/>
      <c r="P2937" s="25"/>
      <c r="Q2937" s="26"/>
      <c r="R2937" s="25"/>
      <c r="S2937" s="25"/>
      <c r="T2937" s="27">
        <f t="shared" si="226"/>
        <v>0</v>
      </c>
      <c r="U2937" s="27">
        <f t="shared" si="227"/>
        <v>0</v>
      </c>
      <c r="V2937" s="25"/>
      <c r="W2937" s="27" t="str">
        <f t="shared" si="228"/>
        <v/>
      </c>
      <c r="X2937" s="43" t="str">
        <f t="shared" si="229"/>
        <v>OK</v>
      </c>
      <c r="Y2937" s="681" t="str">
        <f t="shared" si="230"/>
        <v/>
      </c>
    </row>
    <row r="2938" spans="1:25" x14ac:dyDescent="0.25">
      <c r="A2938" s="68" t="str">
        <f>'0'!$A$4</f>
        <v>………………..</v>
      </c>
      <c r="B2938" s="341">
        <f>'0'!$A$2</f>
        <v>46112</v>
      </c>
      <c r="C2938" s="341" t="s">
        <v>1246</v>
      </c>
      <c r="D2938" s="22"/>
      <c r="E2938" s="23"/>
      <c r="F2938" s="14"/>
      <c r="G2938" s="23"/>
      <c r="H2938" s="22"/>
      <c r="I2938" s="24"/>
      <c r="J2938" s="24"/>
      <c r="K2938" s="25"/>
      <c r="L2938" s="25"/>
      <c r="M2938" s="25"/>
      <c r="N2938" s="25"/>
      <c r="O2938" s="25"/>
      <c r="P2938" s="25"/>
      <c r="Q2938" s="26"/>
      <c r="R2938" s="25"/>
      <c r="S2938" s="25"/>
      <c r="T2938" s="27">
        <f t="shared" si="226"/>
        <v>0</v>
      </c>
      <c r="U2938" s="27">
        <f t="shared" si="227"/>
        <v>0</v>
      </c>
      <c r="V2938" s="25"/>
      <c r="W2938" s="27" t="str">
        <f t="shared" si="228"/>
        <v/>
      </c>
      <c r="X2938" s="43" t="str">
        <f t="shared" si="229"/>
        <v>OK</v>
      </c>
      <c r="Y2938" s="681" t="str">
        <f t="shared" si="230"/>
        <v/>
      </c>
    </row>
    <row r="2939" spans="1:25" x14ac:dyDescent="0.25">
      <c r="A2939" s="68" t="str">
        <f>'0'!$A$4</f>
        <v>………………..</v>
      </c>
      <c r="B2939" s="341">
        <f>'0'!$A$2</f>
        <v>46112</v>
      </c>
      <c r="C2939" s="341" t="s">
        <v>1246</v>
      </c>
      <c r="D2939" s="22"/>
      <c r="E2939" s="23"/>
      <c r="F2939" s="14"/>
      <c r="G2939" s="23"/>
      <c r="H2939" s="22"/>
      <c r="I2939" s="24"/>
      <c r="J2939" s="24"/>
      <c r="K2939" s="25"/>
      <c r="L2939" s="25"/>
      <c r="M2939" s="25"/>
      <c r="N2939" s="25"/>
      <c r="O2939" s="25"/>
      <c r="P2939" s="25"/>
      <c r="Q2939" s="26"/>
      <c r="R2939" s="25"/>
      <c r="S2939" s="25"/>
      <c r="T2939" s="27">
        <f t="shared" si="226"/>
        <v>0</v>
      </c>
      <c r="U2939" s="27">
        <f t="shared" si="227"/>
        <v>0</v>
      </c>
      <c r="V2939" s="25"/>
      <c r="W2939" s="27" t="str">
        <f t="shared" si="228"/>
        <v/>
      </c>
      <c r="X2939" s="43" t="str">
        <f t="shared" si="229"/>
        <v>OK</v>
      </c>
      <c r="Y2939" s="681" t="str">
        <f t="shared" si="230"/>
        <v/>
      </c>
    </row>
    <row r="2940" spans="1:25" x14ac:dyDescent="0.25">
      <c r="A2940" s="68" t="str">
        <f>'0'!$A$4</f>
        <v>………………..</v>
      </c>
      <c r="B2940" s="341">
        <f>'0'!$A$2</f>
        <v>46112</v>
      </c>
      <c r="C2940" s="341" t="s">
        <v>1246</v>
      </c>
      <c r="D2940" s="22"/>
      <c r="E2940" s="23"/>
      <c r="F2940" s="14"/>
      <c r="G2940" s="23"/>
      <c r="H2940" s="22"/>
      <c r="I2940" s="24"/>
      <c r="J2940" s="24"/>
      <c r="K2940" s="25"/>
      <c r="L2940" s="25"/>
      <c r="M2940" s="25"/>
      <c r="N2940" s="25"/>
      <c r="O2940" s="25"/>
      <c r="P2940" s="25"/>
      <c r="Q2940" s="26"/>
      <c r="R2940" s="25"/>
      <c r="S2940" s="25"/>
      <c r="T2940" s="27">
        <f t="shared" si="226"/>
        <v>0</v>
      </c>
      <c r="U2940" s="27">
        <f t="shared" si="227"/>
        <v>0</v>
      </c>
      <c r="V2940" s="25"/>
      <c r="W2940" s="27" t="str">
        <f t="shared" si="228"/>
        <v/>
      </c>
      <c r="X2940" s="43" t="str">
        <f t="shared" si="229"/>
        <v>OK</v>
      </c>
      <c r="Y2940" s="681" t="str">
        <f t="shared" si="230"/>
        <v/>
      </c>
    </row>
    <row r="2941" spans="1:25" x14ac:dyDescent="0.25">
      <c r="A2941" s="68" t="str">
        <f>'0'!$A$4</f>
        <v>………………..</v>
      </c>
      <c r="B2941" s="341">
        <f>'0'!$A$2</f>
        <v>46112</v>
      </c>
      <c r="C2941" s="341" t="s">
        <v>1246</v>
      </c>
      <c r="D2941" s="22"/>
      <c r="E2941" s="23"/>
      <c r="F2941" s="14"/>
      <c r="G2941" s="23"/>
      <c r="H2941" s="22"/>
      <c r="I2941" s="24"/>
      <c r="J2941" s="24"/>
      <c r="K2941" s="25"/>
      <c r="L2941" s="25"/>
      <c r="M2941" s="25"/>
      <c r="N2941" s="25"/>
      <c r="O2941" s="25"/>
      <c r="P2941" s="25"/>
      <c r="Q2941" s="26"/>
      <c r="R2941" s="25"/>
      <c r="S2941" s="25"/>
      <c r="T2941" s="27">
        <f t="shared" si="226"/>
        <v>0</v>
      </c>
      <c r="U2941" s="27">
        <f t="shared" si="227"/>
        <v>0</v>
      </c>
      <c r="V2941" s="25"/>
      <c r="W2941" s="27" t="str">
        <f t="shared" si="228"/>
        <v/>
      </c>
      <c r="X2941" s="43" t="str">
        <f t="shared" si="229"/>
        <v>OK</v>
      </c>
      <c r="Y2941" s="681" t="str">
        <f t="shared" si="230"/>
        <v/>
      </c>
    </row>
    <row r="2942" spans="1:25" x14ac:dyDescent="0.25">
      <c r="A2942" s="68" t="str">
        <f>'0'!$A$4</f>
        <v>………………..</v>
      </c>
      <c r="B2942" s="341">
        <f>'0'!$A$2</f>
        <v>46112</v>
      </c>
      <c r="C2942" s="341" t="s">
        <v>1246</v>
      </c>
      <c r="D2942" s="22"/>
      <c r="E2942" s="23"/>
      <c r="F2942" s="14"/>
      <c r="G2942" s="23"/>
      <c r="H2942" s="22"/>
      <c r="I2942" s="24"/>
      <c r="J2942" s="24"/>
      <c r="K2942" s="25"/>
      <c r="L2942" s="25"/>
      <c r="M2942" s="25"/>
      <c r="N2942" s="25"/>
      <c r="O2942" s="25"/>
      <c r="P2942" s="25"/>
      <c r="Q2942" s="26"/>
      <c r="R2942" s="25"/>
      <c r="S2942" s="25"/>
      <c r="T2942" s="27">
        <f t="shared" si="226"/>
        <v>0</v>
      </c>
      <c r="U2942" s="27">
        <f t="shared" si="227"/>
        <v>0</v>
      </c>
      <c r="V2942" s="25"/>
      <c r="W2942" s="27" t="str">
        <f t="shared" si="228"/>
        <v/>
      </c>
      <c r="X2942" s="43" t="str">
        <f t="shared" si="229"/>
        <v>OK</v>
      </c>
      <c r="Y2942" s="681" t="str">
        <f t="shared" si="230"/>
        <v/>
      </c>
    </row>
    <row r="2943" spans="1:25" x14ac:dyDescent="0.25">
      <c r="A2943" s="68" t="str">
        <f>'0'!$A$4</f>
        <v>………………..</v>
      </c>
      <c r="B2943" s="341">
        <f>'0'!$A$2</f>
        <v>46112</v>
      </c>
      <c r="C2943" s="341" t="s">
        <v>1246</v>
      </c>
      <c r="D2943" s="22"/>
      <c r="E2943" s="23"/>
      <c r="F2943" s="14"/>
      <c r="G2943" s="23"/>
      <c r="H2943" s="22"/>
      <c r="I2943" s="24"/>
      <c r="J2943" s="24"/>
      <c r="K2943" s="25"/>
      <c r="L2943" s="25"/>
      <c r="M2943" s="25"/>
      <c r="N2943" s="25"/>
      <c r="O2943" s="25"/>
      <c r="P2943" s="25"/>
      <c r="Q2943" s="26"/>
      <c r="R2943" s="25"/>
      <c r="S2943" s="25"/>
      <c r="T2943" s="27">
        <f t="shared" si="226"/>
        <v>0</v>
      </c>
      <c r="U2943" s="27">
        <f t="shared" si="227"/>
        <v>0</v>
      </c>
      <c r="V2943" s="25"/>
      <c r="W2943" s="27" t="str">
        <f t="shared" si="228"/>
        <v/>
      </c>
      <c r="X2943" s="43" t="str">
        <f t="shared" si="229"/>
        <v>OK</v>
      </c>
      <c r="Y2943" s="681" t="str">
        <f t="shared" si="230"/>
        <v/>
      </c>
    </row>
    <row r="2944" spans="1:25" x14ac:dyDescent="0.25">
      <c r="A2944" s="68" t="str">
        <f>'0'!$A$4</f>
        <v>………………..</v>
      </c>
      <c r="B2944" s="341">
        <f>'0'!$A$2</f>
        <v>46112</v>
      </c>
      <c r="C2944" s="341" t="s">
        <v>1246</v>
      </c>
      <c r="D2944" s="22"/>
      <c r="E2944" s="23"/>
      <c r="F2944" s="14"/>
      <c r="G2944" s="23"/>
      <c r="H2944" s="22"/>
      <c r="I2944" s="24"/>
      <c r="J2944" s="24"/>
      <c r="K2944" s="25"/>
      <c r="L2944" s="25"/>
      <c r="M2944" s="25"/>
      <c r="N2944" s="25"/>
      <c r="O2944" s="25"/>
      <c r="P2944" s="25"/>
      <c r="Q2944" s="26"/>
      <c r="R2944" s="25"/>
      <c r="S2944" s="25"/>
      <c r="T2944" s="27">
        <f t="shared" si="226"/>
        <v>0</v>
      </c>
      <c r="U2944" s="27">
        <f t="shared" si="227"/>
        <v>0</v>
      </c>
      <c r="V2944" s="25"/>
      <c r="W2944" s="27" t="str">
        <f t="shared" si="228"/>
        <v/>
      </c>
      <c r="X2944" s="43" t="str">
        <f t="shared" si="229"/>
        <v>OK</v>
      </c>
      <c r="Y2944" s="681" t="str">
        <f t="shared" si="230"/>
        <v/>
      </c>
    </row>
    <row r="2945" spans="1:25" x14ac:dyDescent="0.25">
      <c r="A2945" s="68" t="str">
        <f>'0'!$A$4</f>
        <v>………………..</v>
      </c>
      <c r="B2945" s="341">
        <f>'0'!$A$2</f>
        <v>46112</v>
      </c>
      <c r="C2945" s="341" t="s">
        <v>1246</v>
      </c>
      <c r="D2945" s="22"/>
      <c r="E2945" s="23"/>
      <c r="F2945" s="14"/>
      <c r="G2945" s="23"/>
      <c r="H2945" s="22"/>
      <c r="I2945" s="24"/>
      <c r="J2945" s="24"/>
      <c r="K2945" s="25"/>
      <c r="L2945" s="25"/>
      <c r="M2945" s="25"/>
      <c r="N2945" s="25"/>
      <c r="O2945" s="25"/>
      <c r="P2945" s="25"/>
      <c r="Q2945" s="26"/>
      <c r="R2945" s="25"/>
      <c r="S2945" s="25"/>
      <c r="T2945" s="27">
        <f t="shared" si="226"/>
        <v>0</v>
      </c>
      <c r="U2945" s="27">
        <f t="shared" si="227"/>
        <v>0</v>
      </c>
      <c r="V2945" s="25"/>
      <c r="W2945" s="27" t="str">
        <f t="shared" si="228"/>
        <v/>
      </c>
      <c r="X2945" s="43" t="str">
        <f t="shared" si="229"/>
        <v>OK</v>
      </c>
      <c r="Y2945" s="681" t="str">
        <f t="shared" si="230"/>
        <v/>
      </c>
    </row>
    <row r="2946" spans="1:25" x14ac:dyDescent="0.25">
      <c r="A2946" s="68" t="str">
        <f>'0'!$A$4</f>
        <v>………………..</v>
      </c>
      <c r="B2946" s="341">
        <f>'0'!$A$2</f>
        <v>46112</v>
      </c>
      <c r="C2946" s="341" t="s">
        <v>1246</v>
      </c>
      <c r="D2946" s="22"/>
      <c r="E2946" s="23"/>
      <c r="F2946" s="14"/>
      <c r="G2946" s="23"/>
      <c r="H2946" s="22"/>
      <c r="I2946" s="24"/>
      <c r="J2946" s="24"/>
      <c r="K2946" s="25"/>
      <c r="L2946" s="25"/>
      <c r="M2946" s="25"/>
      <c r="N2946" s="25"/>
      <c r="O2946" s="25"/>
      <c r="P2946" s="25"/>
      <c r="Q2946" s="26"/>
      <c r="R2946" s="25"/>
      <c r="S2946" s="25"/>
      <c r="T2946" s="27">
        <f t="shared" si="226"/>
        <v>0</v>
      </c>
      <c r="U2946" s="27">
        <f t="shared" si="227"/>
        <v>0</v>
      </c>
      <c r="V2946" s="25"/>
      <c r="W2946" s="27" t="str">
        <f t="shared" si="228"/>
        <v/>
      </c>
      <c r="X2946" s="43" t="str">
        <f t="shared" si="229"/>
        <v>OK</v>
      </c>
      <c r="Y2946" s="681" t="str">
        <f t="shared" si="230"/>
        <v/>
      </c>
    </row>
    <row r="2947" spans="1:25" x14ac:dyDescent="0.25">
      <c r="A2947" s="68" t="str">
        <f>'0'!$A$4</f>
        <v>………………..</v>
      </c>
      <c r="B2947" s="341">
        <f>'0'!$A$2</f>
        <v>46112</v>
      </c>
      <c r="C2947" s="341" t="s">
        <v>1246</v>
      </c>
      <c r="D2947" s="22"/>
      <c r="E2947" s="23"/>
      <c r="F2947" s="14"/>
      <c r="G2947" s="23"/>
      <c r="H2947" s="22"/>
      <c r="I2947" s="24"/>
      <c r="J2947" s="24"/>
      <c r="K2947" s="25"/>
      <c r="L2947" s="25"/>
      <c r="M2947" s="25"/>
      <c r="N2947" s="25"/>
      <c r="O2947" s="25"/>
      <c r="P2947" s="25"/>
      <c r="Q2947" s="26"/>
      <c r="R2947" s="25"/>
      <c r="S2947" s="25"/>
      <c r="T2947" s="27">
        <f t="shared" si="226"/>
        <v>0</v>
      </c>
      <c r="U2947" s="27">
        <f t="shared" si="227"/>
        <v>0</v>
      </c>
      <c r="V2947" s="25"/>
      <c r="W2947" s="27" t="str">
        <f t="shared" si="228"/>
        <v/>
      </c>
      <c r="X2947" s="43" t="str">
        <f t="shared" si="229"/>
        <v>OK</v>
      </c>
      <c r="Y2947" s="681" t="str">
        <f t="shared" si="230"/>
        <v/>
      </c>
    </row>
    <row r="2948" spans="1:25" x14ac:dyDescent="0.25">
      <c r="A2948" s="68" t="str">
        <f>'0'!$A$4</f>
        <v>………………..</v>
      </c>
      <c r="B2948" s="341">
        <f>'0'!$A$2</f>
        <v>46112</v>
      </c>
      <c r="C2948" s="341" t="s">
        <v>1246</v>
      </c>
      <c r="D2948" s="22"/>
      <c r="E2948" s="23"/>
      <c r="F2948" s="14"/>
      <c r="G2948" s="23"/>
      <c r="H2948" s="22"/>
      <c r="I2948" s="24"/>
      <c r="J2948" s="24"/>
      <c r="K2948" s="25"/>
      <c r="L2948" s="25"/>
      <c r="M2948" s="25"/>
      <c r="N2948" s="25"/>
      <c r="O2948" s="25"/>
      <c r="P2948" s="25"/>
      <c r="Q2948" s="26"/>
      <c r="R2948" s="25"/>
      <c r="S2948" s="25"/>
      <c r="T2948" s="27">
        <f t="shared" si="226"/>
        <v>0</v>
      </c>
      <c r="U2948" s="27">
        <f t="shared" si="227"/>
        <v>0</v>
      </c>
      <c r="V2948" s="25"/>
      <c r="W2948" s="27" t="str">
        <f t="shared" si="228"/>
        <v/>
      </c>
      <c r="X2948" s="43" t="str">
        <f t="shared" si="229"/>
        <v>OK</v>
      </c>
      <c r="Y2948" s="681" t="str">
        <f t="shared" si="230"/>
        <v/>
      </c>
    </row>
    <row r="2949" spans="1:25" x14ac:dyDescent="0.25">
      <c r="A2949" s="68" t="str">
        <f>'0'!$A$4</f>
        <v>………………..</v>
      </c>
      <c r="B2949" s="341">
        <f>'0'!$A$2</f>
        <v>46112</v>
      </c>
      <c r="C2949" s="341" t="s">
        <v>1246</v>
      </c>
      <c r="D2949" s="22"/>
      <c r="E2949" s="23"/>
      <c r="F2949" s="14"/>
      <c r="G2949" s="23"/>
      <c r="H2949" s="22"/>
      <c r="I2949" s="24"/>
      <c r="J2949" s="24"/>
      <c r="K2949" s="25"/>
      <c r="L2949" s="25"/>
      <c r="M2949" s="25"/>
      <c r="N2949" s="25"/>
      <c r="O2949" s="25"/>
      <c r="P2949" s="25"/>
      <c r="Q2949" s="26"/>
      <c r="R2949" s="25"/>
      <c r="S2949" s="25"/>
      <c r="T2949" s="27">
        <f t="shared" si="226"/>
        <v>0</v>
      </c>
      <c r="U2949" s="27">
        <f t="shared" si="227"/>
        <v>0</v>
      </c>
      <c r="V2949" s="25"/>
      <c r="W2949" s="27" t="str">
        <f t="shared" si="228"/>
        <v/>
      </c>
      <c r="X2949" s="43" t="str">
        <f t="shared" si="229"/>
        <v>OK</v>
      </c>
      <c r="Y2949" s="681" t="str">
        <f t="shared" si="230"/>
        <v/>
      </c>
    </row>
    <row r="2950" spans="1:25" x14ac:dyDescent="0.25">
      <c r="A2950" s="68" t="str">
        <f>'0'!$A$4</f>
        <v>………………..</v>
      </c>
      <c r="B2950" s="341">
        <f>'0'!$A$2</f>
        <v>46112</v>
      </c>
      <c r="C2950" s="341" t="s">
        <v>1246</v>
      </c>
      <c r="D2950" s="22"/>
      <c r="E2950" s="23"/>
      <c r="F2950" s="14"/>
      <c r="G2950" s="23"/>
      <c r="H2950" s="22"/>
      <c r="I2950" s="24"/>
      <c r="J2950" s="24"/>
      <c r="K2950" s="25"/>
      <c r="L2950" s="25"/>
      <c r="M2950" s="25"/>
      <c r="N2950" s="25"/>
      <c r="O2950" s="25"/>
      <c r="P2950" s="25"/>
      <c r="Q2950" s="26"/>
      <c r="R2950" s="25"/>
      <c r="S2950" s="25"/>
      <c r="T2950" s="27">
        <f t="shared" si="226"/>
        <v>0</v>
      </c>
      <c r="U2950" s="27">
        <f t="shared" si="227"/>
        <v>0</v>
      </c>
      <c r="V2950" s="25"/>
      <c r="W2950" s="27" t="str">
        <f t="shared" si="228"/>
        <v/>
      </c>
      <c r="X2950" s="43" t="str">
        <f t="shared" si="229"/>
        <v>OK</v>
      </c>
      <c r="Y2950" s="681" t="str">
        <f t="shared" si="230"/>
        <v/>
      </c>
    </row>
    <row r="2951" spans="1:25" x14ac:dyDescent="0.25">
      <c r="A2951" s="68" t="str">
        <f>'0'!$A$4</f>
        <v>………………..</v>
      </c>
      <c r="B2951" s="341">
        <f>'0'!$A$2</f>
        <v>46112</v>
      </c>
      <c r="C2951" s="341" t="s">
        <v>1246</v>
      </c>
      <c r="D2951" s="22"/>
      <c r="E2951" s="23"/>
      <c r="F2951" s="14"/>
      <c r="G2951" s="23"/>
      <c r="H2951" s="22"/>
      <c r="I2951" s="24"/>
      <c r="J2951" s="24"/>
      <c r="K2951" s="25"/>
      <c r="L2951" s="25"/>
      <c r="M2951" s="25"/>
      <c r="N2951" s="25"/>
      <c r="O2951" s="25"/>
      <c r="P2951" s="25"/>
      <c r="Q2951" s="26"/>
      <c r="R2951" s="25"/>
      <c r="S2951" s="25"/>
      <c r="T2951" s="27">
        <f t="shared" si="226"/>
        <v>0</v>
      </c>
      <c r="U2951" s="27">
        <f t="shared" si="227"/>
        <v>0</v>
      </c>
      <c r="V2951" s="25"/>
      <c r="W2951" s="27" t="str">
        <f t="shared" si="228"/>
        <v/>
      </c>
      <c r="X2951" s="43" t="str">
        <f t="shared" si="229"/>
        <v>OK</v>
      </c>
      <c r="Y2951" s="681" t="str">
        <f t="shared" si="230"/>
        <v/>
      </c>
    </row>
    <row r="2952" spans="1:25" x14ac:dyDescent="0.25">
      <c r="A2952" s="68" t="str">
        <f>'0'!$A$4</f>
        <v>………………..</v>
      </c>
      <c r="B2952" s="341">
        <f>'0'!$A$2</f>
        <v>46112</v>
      </c>
      <c r="C2952" s="341" t="s">
        <v>1246</v>
      </c>
      <c r="D2952" s="22"/>
      <c r="E2952" s="23"/>
      <c r="F2952" s="14"/>
      <c r="G2952" s="23"/>
      <c r="H2952" s="22"/>
      <c r="I2952" s="24"/>
      <c r="J2952" s="24"/>
      <c r="K2952" s="25"/>
      <c r="L2952" s="25"/>
      <c r="M2952" s="25"/>
      <c r="N2952" s="25"/>
      <c r="O2952" s="25"/>
      <c r="P2952" s="25"/>
      <c r="Q2952" s="26"/>
      <c r="R2952" s="25"/>
      <c r="S2952" s="25"/>
      <c r="T2952" s="27">
        <f t="shared" si="226"/>
        <v>0</v>
      </c>
      <c r="U2952" s="27">
        <f t="shared" si="227"/>
        <v>0</v>
      </c>
      <c r="V2952" s="25"/>
      <c r="W2952" s="27" t="str">
        <f t="shared" si="228"/>
        <v/>
      </c>
      <c r="X2952" s="43" t="str">
        <f t="shared" si="229"/>
        <v>OK</v>
      </c>
      <c r="Y2952" s="681" t="str">
        <f t="shared" si="230"/>
        <v/>
      </c>
    </row>
    <row r="2953" spans="1:25" x14ac:dyDescent="0.25">
      <c r="A2953" s="68" t="str">
        <f>'0'!$A$4</f>
        <v>………………..</v>
      </c>
      <c r="B2953" s="341">
        <f>'0'!$A$2</f>
        <v>46112</v>
      </c>
      <c r="C2953" s="341" t="s">
        <v>1246</v>
      </c>
      <c r="D2953" s="22"/>
      <c r="E2953" s="23"/>
      <c r="F2953" s="14"/>
      <c r="G2953" s="23"/>
      <c r="H2953" s="22"/>
      <c r="I2953" s="24"/>
      <c r="J2953" s="24"/>
      <c r="K2953" s="25"/>
      <c r="L2953" s="25"/>
      <c r="M2953" s="25"/>
      <c r="N2953" s="25"/>
      <c r="O2953" s="25"/>
      <c r="P2953" s="25"/>
      <c r="Q2953" s="26"/>
      <c r="R2953" s="25"/>
      <c r="S2953" s="25"/>
      <c r="T2953" s="27">
        <f t="shared" ref="T2953:T3016" si="231">N2953+P2953-R2953</f>
        <v>0</v>
      </c>
      <c r="U2953" s="27">
        <f t="shared" ref="U2953:U3016" si="232">O2953+Q2953-S2953</f>
        <v>0</v>
      </c>
      <c r="V2953" s="25"/>
      <c r="W2953" s="27" t="str">
        <f t="shared" ref="W2953:W3016" si="233">IF(K2953="","",K2953-M2953-(P2953-Q2953))</f>
        <v/>
      </c>
      <c r="X2953" s="43" t="str">
        <f t="shared" ref="X2953:X3016" si="234">IF(ROUND(T2953-V2953,2)&gt;=0,"OK","Просрочието не може да надхвърля задължението")</f>
        <v>OK</v>
      </c>
      <c r="Y2953" s="681" t="str">
        <f t="shared" ref="Y2953:Y3016" si="235">IF(COUNTBLANK(D2953:W2953)=18,"",IF(D2953="999999999","",IF(ISNUMBER(VALUE(D2953)),IF(LEN(D2953)&lt;&gt;9,"Въведеното ЕИК е твърде късо или твърде дълго",IF(OR(MOD(MID(D2953,1,1)*1+MID(D2953,2,1)*2+MID(D2953,3,1)*3+MID(D2953,4,1)*4+MID(D2953,5,1)*5+MID(D2953,6,1)*6+MID(D2953,7,1)*7+MID(D2953,8,1)*8,11)-MID(D2953,9,1)=0,AND(MOD(MID(D2953,1,1)*3+MID(D2953,2,1)*4+MID(D2953,3,1)*5+MID(D2953,4,1)*6+MID(D2953,5,1)*7+MID(D2953,6,1)*8+MID(D2953,7,1)*9+MID(D2953,8,1)*10,11)=10,MID(D2953,9,1)*1=0),MOD(MID(D2953,1,1)*3+MID(D2953,2,1)*4+MID(D2953,3,1)*5+MID(D2953,4,1)*6+MID(D2953,5,1)*7+MID(D2953,6,1)*8+MID(D2953,7,1)*9+MID(D2953,8,1)*10,11)-MID(D2953,9,1)=0),"","Въведеното ЕИК е невалидно")),"Въведеното ЕИК съдържа непозволени символи")))</f>
        <v/>
      </c>
    </row>
    <row r="2954" spans="1:25" x14ac:dyDescent="0.25">
      <c r="A2954" s="68" t="str">
        <f>'0'!$A$4</f>
        <v>………………..</v>
      </c>
      <c r="B2954" s="341">
        <f>'0'!$A$2</f>
        <v>46112</v>
      </c>
      <c r="C2954" s="341" t="s">
        <v>1246</v>
      </c>
      <c r="D2954" s="22"/>
      <c r="E2954" s="23"/>
      <c r="F2954" s="14"/>
      <c r="G2954" s="23"/>
      <c r="H2954" s="22"/>
      <c r="I2954" s="24"/>
      <c r="J2954" s="24"/>
      <c r="K2954" s="25"/>
      <c r="L2954" s="25"/>
      <c r="M2954" s="25"/>
      <c r="N2954" s="25"/>
      <c r="O2954" s="25"/>
      <c r="P2954" s="25"/>
      <c r="Q2954" s="26"/>
      <c r="R2954" s="25"/>
      <c r="S2954" s="25"/>
      <c r="T2954" s="27">
        <f t="shared" si="231"/>
        <v>0</v>
      </c>
      <c r="U2954" s="27">
        <f t="shared" si="232"/>
        <v>0</v>
      </c>
      <c r="V2954" s="25"/>
      <c r="W2954" s="27" t="str">
        <f t="shared" si="233"/>
        <v/>
      </c>
      <c r="X2954" s="43" t="str">
        <f t="shared" si="234"/>
        <v>OK</v>
      </c>
      <c r="Y2954" s="681" t="str">
        <f t="shared" si="235"/>
        <v/>
      </c>
    </row>
    <row r="2955" spans="1:25" x14ac:dyDescent="0.25">
      <c r="A2955" s="68" t="str">
        <f>'0'!$A$4</f>
        <v>………………..</v>
      </c>
      <c r="B2955" s="341">
        <f>'0'!$A$2</f>
        <v>46112</v>
      </c>
      <c r="C2955" s="341" t="s">
        <v>1246</v>
      </c>
      <c r="D2955" s="22"/>
      <c r="E2955" s="23"/>
      <c r="F2955" s="14"/>
      <c r="G2955" s="23"/>
      <c r="H2955" s="22"/>
      <c r="I2955" s="24"/>
      <c r="J2955" s="24"/>
      <c r="K2955" s="25"/>
      <c r="L2955" s="25"/>
      <c r="M2955" s="25"/>
      <c r="N2955" s="25"/>
      <c r="O2955" s="25"/>
      <c r="P2955" s="25"/>
      <c r="Q2955" s="26"/>
      <c r="R2955" s="25"/>
      <c r="S2955" s="25"/>
      <c r="T2955" s="27">
        <f t="shared" si="231"/>
        <v>0</v>
      </c>
      <c r="U2955" s="27">
        <f t="shared" si="232"/>
        <v>0</v>
      </c>
      <c r="V2955" s="25"/>
      <c r="W2955" s="27" t="str">
        <f t="shared" si="233"/>
        <v/>
      </c>
      <c r="X2955" s="43" t="str">
        <f t="shared" si="234"/>
        <v>OK</v>
      </c>
      <c r="Y2955" s="681" t="str">
        <f t="shared" si="235"/>
        <v/>
      </c>
    </row>
    <row r="2956" spans="1:25" x14ac:dyDescent="0.25">
      <c r="A2956" s="68" t="str">
        <f>'0'!$A$4</f>
        <v>………………..</v>
      </c>
      <c r="B2956" s="341">
        <f>'0'!$A$2</f>
        <v>46112</v>
      </c>
      <c r="C2956" s="341" t="s">
        <v>1246</v>
      </c>
      <c r="D2956" s="22"/>
      <c r="E2956" s="23"/>
      <c r="F2956" s="14"/>
      <c r="G2956" s="23"/>
      <c r="H2956" s="22"/>
      <c r="I2956" s="24"/>
      <c r="J2956" s="24"/>
      <c r="K2956" s="25"/>
      <c r="L2956" s="25"/>
      <c r="M2956" s="25"/>
      <c r="N2956" s="25"/>
      <c r="O2956" s="25"/>
      <c r="P2956" s="25"/>
      <c r="Q2956" s="26"/>
      <c r="R2956" s="25"/>
      <c r="S2956" s="25"/>
      <c r="T2956" s="27">
        <f t="shared" si="231"/>
        <v>0</v>
      </c>
      <c r="U2956" s="27">
        <f t="shared" si="232"/>
        <v>0</v>
      </c>
      <c r="V2956" s="25"/>
      <c r="W2956" s="27" t="str">
        <f t="shared" si="233"/>
        <v/>
      </c>
      <c r="X2956" s="43" t="str">
        <f t="shared" si="234"/>
        <v>OK</v>
      </c>
      <c r="Y2956" s="681" t="str">
        <f t="shared" si="235"/>
        <v/>
      </c>
    </row>
    <row r="2957" spans="1:25" x14ac:dyDescent="0.25">
      <c r="A2957" s="68" t="str">
        <f>'0'!$A$4</f>
        <v>………………..</v>
      </c>
      <c r="B2957" s="341">
        <f>'0'!$A$2</f>
        <v>46112</v>
      </c>
      <c r="C2957" s="341" t="s">
        <v>1246</v>
      </c>
      <c r="D2957" s="22"/>
      <c r="E2957" s="23"/>
      <c r="F2957" s="14"/>
      <c r="G2957" s="23"/>
      <c r="H2957" s="22"/>
      <c r="I2957" s="24"/>
      <c r="J2957" s="24"/>
      <c r="K2957" s="25"/>
      <c r="L2957" s="25"/>
      <c r="M2957" s="25"/>
      <c r="N2957" s="25"/>
      <c r="O2957" s="25"/>
      <c r="P2957" s="25"/>
      <c r="Q2957" s="26"/>
      <c r="R2957" s="25"/>
      <c r="S2957" s="25"/>
      <c r="T2957" s="27">
        <f t="shared" si="231"/>
        <v>0</v>
      </c>
      <c r="U2957" s="27">
        <f t="shared" si="232"/>
        <v>0</v>
      </c>
      <c r="V2957" s="25"/>
      <c r="W2957" s="27" t="str">
        <f t="shared" si="233"/>
        <v/>
      </c>
      <c r="X2957" s="43" t="str">
        <f t="shared" si="234"/>
        <v>OK</v>
      </c>
      <c r="Y2957" s="681" t="str">
        <f t="shared" si="235"/>
        <v/>
      </c>
    </row>
    <row r="2958" spans="1:25" x14ac:dyDescent="0.25">
      <c r="A2958" s="68" t="str">
        <f>'0'!$A$4</f>
        <v>………………..</v>
      </c>
      <c r="B2958" s="341">
        <f>'0'!$A$2</f>
        <v>46112</v>
      </c>
      <c r="C2958" s="341" t="s">
        <v>1246</v>
      </c>
      <c r="D2958" s="22"/>
      <c r="E2958" s="23"/>
      <c r="F2958" s="14"/>
      <c r="G2958" s="23"/>
      <c r="H2958" s="22"/>
      <c r="I2958" s="24"/>
      <c r="J2958" s="24"/>
      <c r="K2958" s="25"/>
      <c r="L2958" s="25"/>
      <c r="M2958" s="25"/>
      <c r="N2958" s="25"/>
      <c r="O2958" s="25"/>
      <c r="P2958" s="25"/>
      <c r="Q2958" s="26"/>
      <c r="R2958" s="25"/>
      <c r="S2958" s="25"/>
      <c r="T2958" s="27">
        <f t="shared" si="231"/>
        <v>0</v>
      </c>
      <c r="U2958" s="27">
        <f t="shared" si="232"/>
        <v>0</v>
      </c>
      <c r="V2958" s="25"/>
      <c r="W2958" s="27" t="str">
        <f t="shared" si="233"/>
        <v/>
      </c>
      <c r="X2958" s="43" t="str">
        <f t="shared" si="234"/>
        <v>OK</v>
      </c>
      <c r="Y2958" s="681" t="str">
        <f t="shared" si="235"/>
        <v/>
      </c>
    </row>
    <row r="2959" spans="1:25" x14ac:dyDescent="0.25">
      <c r="A2959" s="68" t="str">
        <f>'0'!$A$4</f>
        <v>………………..</v>
      </c>
      <c r="B2959" s="341">
        <f>'0'!$A$2</f>
        <v>46112</v>
      </c>
      <c r="C2959" s="341" t="s">
        <v>1246</v>
      </c>
      <c r="D2959" s="22"/>
      <c r="E2959" s="23"/>
      <c r="F2959" s="14"/>
      <c r="G2959" s="23"/>
      <c r="H2959" s="22"/>
      <c r="I2959" s="24"/>
      <c r="J2959" s="24"/>
      <c r="K2959" s="25"/>
      <c r="L2959" s="25"/>
      <c r="M2959" s="25"/>
      <c r="N2959" s="25"/>
      <c r="O2959" s="25"/>
      <c r="P2959" s="25"/>
      <c r="Q2959" s="26"/>
      <c r="R2959" s="25"/>
      <c r="S2959" s="25"/>
      <c r="T2959" s="27">
        <f t="shared" si="231"/>
        <v>0</v>
      </c>
      <c r="U2959" s="27">
        <f t="shared" si="232"/>
        <v>0</v>
      </c>
      <c r="V2959" s="25"/>
      <c r="W2959" s="27" t="str">
        <f t="shared" si="233"/>
        <v/>
      </c>
      <c r="X2959" s="43" t="str">
        <f t="shared" si="234"/>
        <v>OK</v>
      </c>
      <c r="Y2959" s="681" t="str">
        <f t="shared" si="235"/>
        <v/>
      </c>
    </row>
    <row r="2960" spans="1:25" x14ac:dyDescent="0.25">
      <c r="A2960" s="68" t="str">
        <f>'0'!$A$4</f>
        <v>………………..</v>
      </c>
      <c r="B2960" s="341">
        <f>'0'!$A$2</f>
        <v>46112</v>
      </c>
      <c r="C2960" s="341" t="s">
        <v>1246</v>
      </c>
      <c r="D2960" s="22"/>
      <c r="E2960" s="23"/>
      <c r="F2960" s="14"/>
      <c r="G2960" s="23"/>
      <c r="H2960" s="22"/>
      <c r="I2960" s="24"/>
      <c r="J2960" s="24"/>
      <c r="K2960" s="25"/>
      <c r="L2960" s="25"/>
      <c r="M2960" s="25"/>
      <c r="N2960" s="25"/>
      <c r="O2960" s="25"/>
      <c r="P2960" s="25"/>
      <c r="Q2960" s="26"/>
      <c r="R2960" s="25"/>
      <c r="S2960" s="25"/>
      <c r="T2960" s="27">
        <f t="shared" si="231"/>
        <v>0</v>
      </c>
      <c r="U2960" s="27">
        <f t="shared" si="232"/>
        <v>0</v>
      </c>
      <c r="V2960" s="25"/>
      <c r="W2960" s="27" t="str">
        <f t="shared" si="233"/>
        <v/>
      </c>
      <c r="X2960" s="43" t="str">
        <f t="shared" si="234"/>
        <v>OK</v>
      </c>
      <c r="Y2960" s="681" t="str">
        <f t="shared" si="235"/>
        <v/>
      </c>
    </row>
    <row r="2961" spans="1:25" x14ac:dyDescent="0.25">
      <c r="A2961" s="68" t="str">
        <f>'0'!$A$4</f>
        <v>………………..</v>
      </c>
      <c r="B2961" s="341">
        <f>'0'!$A$2</f>
        <v>46112</v>
      </c>
      <c r="C2961" s="341" t="s">
        <v>1246</v>
      </c>
      <c r="D2961" s="22"/>
      <c r="E2961" s="23"/>
      <c r="F2961" s="14"/>
      <c r="G2961" s="23"/>
      <c r="H2961" s="22"/>
      <c r="I2961" s="24"/>
      <c r="J2961" s="24"/>
      <c r="K2961" s="25"/>
      <c r="L2961" s="25"/>
      <c r="M2961" s="25"/>
      <c r="N2961" s="25"/>
      <c r="O2961" s="25"/>
      <c r="P2961" s="25"/>
      <c r="Q2961" s="26"/>
      <c r="R2961" s="25"/>
      <c r="S2961" s="25"/>
      <c r="T2961" s="27">
        <f t="shared" si="231"/>
        <v>0</v>
      </c>
      <c r="U2961" s="27">
        <f t="shared" si="232"/>
        <v>0</v>
      </c>
      <c r="V2961" s="25"/>
      <c r="W2961" s="27" t="str">
        <f t="shared" si="233"/>
        <v/>
      </c>
      <c r="X2961" s="43" t="str">
        <f t="shared" si="234"/>
        <v>OK</v>
      </c>
      <c r="Y2961" s="681" t="str">
        <f t="shared" si="235"/>
        <v/>
      </c>
    </row>
    <row r="2962" spans="1:25" x14ac:dyDescent="0.25">
      <c r="A2962" s="68" t="str">
        <f>'0'!$A$4</f>
        <v>………………..</v>
      </c>
      <c r="B2962" s="341">
        <f>'0'!$A$2</f>
        <v>46112</v>
      </c>
      <c r="C2962" s="341" t="s">
        <v>1246</v>
      </c>
      <c r="D2962" s="22"/>
      <c r="E2962" s="23"/>
      <c r="F2962" s="14"/>
      <c r="G2962" s="23"/>
      <c r="H2962" s="22"/>
      <c r="I2962" s="24"/>
      <c r="J2962" s="24"/>
      <c r="K2962" s="25"/>
      <c r="L2962" s="25"/>
      <c r="M2962" s="25"/>
      <c r="N2962" s="25"/>
      <c r="O2962" s="25"/>
      <c r="P2962" s="25"/>
      <c r="Q2962" s="26"/>
      <c r="R2962" s="25"/>
      <c r="S2962" s="25"/>
      <c r="T2962" s="27">
        <f t="shared" si="231"/>
        <v>0</v>
      </c>
      <c r="U2962" s="27">
        <f t="shared" si="232"/>
        <v>0</v>
      </c>
      <c r="V2962" s="25"/>
      <c r="W2962" s="27" t="str">
        <f t="shared" si="233"/>
        <v/>
      </c>
      <c r="X2962" s="43" t="str">
        <f t="shared" si="234"/>
        <v>OK</v>
      </c>
      <c r="Y2962" s="681" t="str">
        <f t="shared" si="235"/>
        <v/>
      </c>
    </row>
    <row r="2963" spans="1:25" x14ac:dyDescent="0.25">
      <c r="A2963" s="68" t="str">
        <f>'0'!$A$4</f>
        <v>………………..</v>
      </c>
      <c r="B2963" s="341">
        <f>'0'!$A$2</f>
        <v>46112</v>
      </c>
      <c r="C2963" s="341" t="s">
        <v>1246</v>
      </c>
      <c r="D2963" s="22"/>
      <c r="E2963" s="23"/>
      <c r="F2963" s="14"/>
      <c r="G2963" s="23"/>
      <c r="H2963" s="22"/>
      <c r="I2963" s="24"/>
      <c r="J2963" s="24"/>
      <c r="K2963" s="25"/>
      <c r="L2963" s="25"/>
      <c r="M2963" s="25"/>
      <c r="N2963" s="25"/>
      <c r="O2963" s="25"/>
      <c r="P2963" s="25"/>
      <c r="Q2963" s="26"/>
      <c r="R2963" s="25"/>
      <c r="S2963" s="25"/>
      <c r="T2963" s="27">
        <f t="shared" si="231"/>
        <v>0</v>
      </c>
      <c r="U2963" s="27">
        <f t="shared" si="232"/>
        <v>0</v>
      </c>
      <c r="V2963" s="25"/>
      <c r="W2963" s="27" t="str">
        <f t="shared" si="233"/>
        <v/>
      </c>
      <c r="X2963" s="43" t="str">
        <f t="shared" si="234"/>
        <v>OK</v>
      </c>
      <c r="Y2963" s="681" t="str">
        <f t="shared" si="235"/>
        <v/>
      </c>
    </row>
    <row r="2964" spans="1:25" x14ac:dyDescent="0.25">
      <c r="A2964" s="68" t="str">
        <f>'0'!$A$4</f>
        <v>………………..</v>
      </c>
      <c r="B2964" s="341">
        <f>'0'!$A$2</f>
        <v>46112</v>
      </c>
      <c r="C2964" s="341" t="s">
        <v>1246</v>
      </c>
      <c r="D2964" s="22"/>
      <c r="E2964" s="23"/>
      <c r="F2964" s="14"/>
      <c r="G2964" s="23"/>
      <c r="H2964" s="22"/>
      <c r="I2964" s="24"/>
      <c r="J2964" s="24"/>
      <c r="K2964" s="25"/>
      <c r="L2964" s="25"/>
      <c r="M2964" s="25"/>
      <c r="N2964" s="25"/>
      <c r="O2964" s="25"/>
      <c r="P2964" s="25"/>
      <c r="Q2964" s="26"/>
      <c r="R2964" s="25"/>
      <c r="S2964" s="25"/>
      <c r="T2964" s="27">
        <f t="shared" si="231"/>
        <v>0</v>
      </c>
      <c r="U2964" s="27">
        <f t="shared" si="232"/>
        <v>0</v>
      </c>
      <c r="V2964" s="25"/>
      <c r="W2964" s="27" t="str">
        <f t="shared" si="233"/>
        <v/>
      </c>
      <c r="X2964" s="43" t="str">
        <f t="shared" si="234"/>
        <v>OK</v>
      </c>
      <c r="Y2964" s="681" t="str">
        <f t="shared" si="235"/>
        <v/>
      </c>
    </row>
    <row r="2965" spans="1:25" x14ac:dyDescent="0.25">
      <c r="A2965" s="68" t="str">
        <f>'0'!$A$4</f>
        <v>………………..</v>
      </c>
      <c r="B2965" s="341">
        <f>'0'!$A$2</f>
        <v>46112</v>
      </c>
      <c r="C2965" s="341" t="s">
        <v>1246</v>
      </c>
      <c r="D2965" s="22"/>
      <c r="E2965" s="23"/>
      <c r="F2965" s="14"/>
      <c r="G2965" s="23"/>
      <c r="H2965" s="22"/>
      <c r="I2965" s="24"/>
      <c r="J2965" s="24"/>
      <c r="K2965" s="25"/>
      <c r="L2965" s="25"/>
      <c r="M2965" s="25"/>
      <c r="N2965" s="25"/>
      <c r="O2965" s="25"/>
      <c r="P2965" s="25"/>
      <c r="Q2965" s="26"/>
      <c r="R2965" s="25"/>
      <c r="S2965" s="25"/>
      <c r="T2965" s="27">
        <f t="shared" si="231"/>
        <v>0</v>
      </c>
      <c r="U2965" s="27">
        <f t="shared" si="232"/>
        <v>0</v>
      </c>
      <c r="V2965" s="25"/>
      <c r="W2965" s="27" t="str">
        <f t="shared" si="233"/>
        <v/>
      </c>
      <c r="X2965" s="43" t="str">
        <f t="shared" si="234"/>
        <v>OK</v>
      </c>
      <c r="Y2965" s="681" t="str">
        <f t="shared" si="235"/>
        <v/>
      </c>
    </row>
    <row r="2966" spans="1:25" x14ac:dyDescent="0.25">
      <c r="A2966" s="68" t="str">
        <f>'0'!$A$4</f>
        <v>………………..</v>
      </c>
      <c r="B2966" s="341">
        <f>'0'!$A$2</f>
        <v>46112</v>
      </c>
      <c r="C2966" s="341" t="s">
        <v>1246</v>
      </c>
      <c r="D2966" s="22"/>
      <c r="E2966" s="23"/>
      <c r="F2966" s="14"/>
      <c r="G2966" s="23"/>
      <c r="H2966" s="22"/>
      <c r="I2966" s="24"/>
      <c r="J2966" s="24"/>
      <c r="K2966" s="25"/>
      <c r="L2966" s="25"/>
      <c r="M2966" s="25"/>
      <c r="N2966" s="25"/>
      <c r="O2966" s="25"/>
      <c r="P2966" s="25"/>
      <c r="Q2966" s="26"/>
      <c r="R2966" s="25"/>
      <c r="S2966" s="25"/>
      <c r="T2966" s="27">
        <f t="shared" si="231"/>
        <v>0</v>
      </c>
      <c r="U2966" s="27">
        <f t="shared" si="232"/>
        <v>0</v>
      </c>
      <c r="V2966" s="25"/>
      <c r="W2966" s="27" t="str">
        <f t="shared" si="233"/>
        <v/>
      </c>
      <c r="X2966" s="43" t="str">
        <f t="shared" si="234"/>
        <v>OK</v>
      </c>
      <c r="Y2966" s="681" t="str">
        <f t="shared" si="235"/>
        <v/>
      </c>
    </row>
    <row r="2967" spans="1:25" x14ac:dyDescent="0.25">
      <c r="A2967" s="68" t="str">
        <f>'0'!$A$4</f>
        <v>………………..</v>
      </c>
      <c r="B2967" s="341">
        <f>'0'!$A$2</f>
        <v>46112</v>
      </c>
      <c r="C2967" s="341" t="s">
        <v>1246</v>
      </c>
      <c r="D2967" s="22"/>
      <c r="E2967" s="23"/>
      <c r="F2967" s="14"/>
      <c r="G2967" s="23"/>
      <c r="H2967" s="22"/>
      <c r="I2967" s="24"/>
      <c r="J2967" s="24"/>
      <c r="K2967" s="25"/>
      <c r="L2967" s="25"/>
      <c r="M2967" s="25"/>
      <c r="N2967" s="25"/>
      <c r="O2967" s="25"/>
      <c r="P2967" s="25"/>
      <c r="Q2967" s="26"/>
      <c r="R2967" s="25"/>
      <c r="S2967" s="25"/>
      <c r="T2967" s="27">
        <f t="shared" si="231"/>
        <v>0</v>
      </c>
      <c r="U2967" s="27">
        <f t="shared" si="232"/>
        <v>0</v>
      </c>
      <c r="V2967" s="25"/>
      <c r="W2967" s="27" t="str">
        <f t="shared" si="233"/>
        <v/>
      </c>
      <c r="X2967" s="43" t="str">
        <f t="shared" si="234"/>
        <v>OK</v>
      </c>
      <c r="Y2967" s="681" t="str">
        <f t="shared" si="235"/>
        <v/>
      </c>
    </row>
    <row r="2968" spans="1:25" x14ac:dyDescent="0.25">
      <c r="A2968" s="68" t="str">
        <f>'0'!$A$4</f>
        <v>………………..</v>
      </c>
      <c r="B2968" s="341">
        <f>'0'!$A$2</f>
        <v>46112</v>
      </c>
      <c r="C2968" s="341" t="s">
        <v>1246</v>
      </c>
      <c r="D2968" s="22"/>
      <c r="E2968" s="23"/>
      <c r="F2968" s="14"/>
      <c r="G2968" s="23"/>
      <c r="H2968" s="22"/>
      <c r="I2968" s="24"/>
      <c r="J2968" s="24"/>
      <c r="K2968" s="25"/>
      <c r="L2968" s="25"/>
      <c r="M2968" s="25"/>
      <c r="N2968" s="25"/>
      <c r="O2968" s="25"/>
      <c r="P2968" s="25"/>
      <c r="Q2968" s="26"/>
      <c r="R2968" s="25"/>
      <c r="S2968" s="25"/>
      <c r="T2968" s="27">
        <f t="shared" si="231"/>
        <v>0</v>
      </c>
      <c r="U2968" s="27">
        <f t="shared" si="232"/>
        <v>0</v>
      </c>
      <c r="V2968" s="25"/>
      <c r="W2968" s="27" t="str">
        <f t="shared" si="233"/>
        <v/>
      </c>
      <c r="X2968" s="43" t="str">
        <f t="shared" si="234"/>
        <v>OK</v>
      </c>
      <c r="Y2968" s="681" t="str">
        <f t="shared" si="235"/>
        <v/>
      </c>
    </row>
    <row r="2969" spans="1:25" x14ac:dyDescent="0.25">
      <c r="A2969" s="68" t="str">
        <f>'0'!$A$4</f>
        <v>………………..</v>
      </c>
      <c r="B2969" s="341">
        <f>'0'!$A$2</f>
        <v>46112</v>
      </c>
      <c r="C2969" s="341" t="s">
        <v>1246</v>
      </c>
      <c r="D2969" s="22"/>
      <c r="E2969" s="23"/>
      <c r="F2969" s="14"/>
      <c r="G2969" s="23"/>
      <c r="H2969" s="22"/>
      <c r="I2969" s="24"/>
      <c r="J2969" s="24"/>
      <c r="K2969" s="25"/>
      <c r="L2969" s="25"/>
      <c r="M2969" s="25"/>
      <c r="N2969" s="25"/>
      <c r="O2969" s="25"/>
      <c r="P2969" s="25"/>
      <c r="Q2969" s="26"/>
      <c r="R2969" s="25"/>
      <c r="S2969" s="25"/>
      <c r="T2969" s="27">
        <f t="shared" si="231"/>
        <v>0</v>
      </c>
      <c r="U2969" s="27">
        <f t="shared" si="232"/>
        <v>0</v>
      </c>
      <c r="V2969" s="25"/>
      <c r="W2969" s="27" t="str">
        <f t="shared" si="233"/>
        <v/>
      </c>
      <c r="X2969" s="43" t="str">
        <f t="shared" si="234"/>
        <v>OK</v>
      </c>
      <c r="Y2969" s="681" t="str">
        <f t="shared" si="235"/>
        <v/>
      </c>
    </row>
    <row r="2970" spans="1:25" x14ac:dyDescent="0.25">
      <c r="A2970" s="68" t="str">
        <f>'0'!$A$4</f>
        <v>………………..</v>
      </c>
      <c r="B2970" s="341">
        <f>'0'!$A$2</f>
        <v>46112</v>
      </c>
      <c r="C2970" s="341" t="s">
        <v>1246</v>
      </c>
      <c r="D2970" s="22"/>
      <c r="E2970" s="23"/>
      <c r="F2970" s="14"/>
      <c r="G2970" s="23"/>
      <c r="H2970" s="22"/>
      <c r="I2970" s="24"/>
      <c r="J2970" s="24"/>
      <c r="K2970" s="25"/>
      <c r="L2970" s="25"/>
      <c r="M2970" s="25"/>
      <c r="N2970" s="25"/>
      <c r="O2970" s="25"/>
      <c r="P2970" s="25"/>
      <c r="Q2970" s="26"/>
      <c r="R2970" s="25"/>
      <c r="S2970" s="25"/>
      <c r="T2970" s="27">
        <f t="shared" si="231"/>
        <v>0</v>
      </c>
      <c r="U2970" s="27">
        <f t="shared" si="232"/>
        <v>0</v>
      </c>
      <c r="V2970" s="25"/>
      <c r="W2970" s="27" t="str">
        <f t="shared" si="233"/>
        <v/>
      </c>
      <c r="X2970" s="43" t="str">
        <f t="shared" si="234"/>
        <v>OK</v>
      </c>
      <c r="Y2970" s="681" t="str">
        <f t="shared" si="235"/>
        <v/>
      </c>
    </row>
    <row r="2971" spans="1:25" x14ac:dyDescent="0.25">
      <c r="A2971" s="68" t="str">
        <f>'0'!$A$4</f>
        <v>………………..</v>
      </c>
      <c r="B2971" s="341">
        <f>'0'!$A$2</f>
        <v>46112</v>
      </c>
      <c r="C2971" s="341" t="s">
        <v>1246</v>
      </c>
      <c r="D2971" s="22"/>
      <c r="E2971" s="23"/>
      <c r="F2971" s="14"/>
      <c r="G2971" s="23"/>
      <c r="H2971" s="22"/>
      <c r="I2971" s="24"/>
      <c r="J2971" s="24"/>
      <c r="K2971" s="25"/>
      <c r="L2971" s="25"/>
      <c r="M2971" s="25"/>
      <c r="N2971" s="25"/>
      <c r="O2971" s="25"/>
      <c r="P2971" s="25"/>
      <c r="Q2971" s="26"/>
      <c r="R2971" s="25"/>
      <c r="S2971" s="25"/>
      <c r="T2971" s="27">
        <f t="shared" si="231"/>
        <v>0</v>
      </c>
      <c r="U2971" s="27">
        <f t="shared" si="232"/>
        <v>0</v>
      </c>
      <c r="V2971" s="25"/>
      <c r="W2971" s="27" t="str">
        <f t="shared" si="233"/>
        <v/>
      </c>
      <c r="X2971" s="43" t="str">
        <f t="shared" si="234"/>
        <v>OK</v>
      </c>
      <c r="Y2971" s="681" t="str">
        <f t="shared" si="235"/>
        <v/>
      </c>
    </row>
    <row r="2972" spans="1:25" x14ac:dyDescent="0.25">
      <c r="A2972" s="68" t="str">
        <f>'0'!$A$4</f>
        <v>………………..</v>
      </c>
      <c r="B2972" s="341">
        <f>'0'!$A$2</f>
        <v>46112</v>
      </c>
      <c r="C2972" s="341" t="s">
        <v>1246</v>
      </c>
      <c r="D2972" s="22"/>
      <c r="E2972" s="23"/>
      <c r="F2972" s="14"/>
      <c r="G2972" s="23"/>
      <c r="H2972" s="22"/>
      <c r="I2972" s="24"/>
      <c r="J2972" s="24"/>
      <c r="K2972" s="25"/>
      <c r="L2972" s="25"/>
      <c r="M2972" s="25"/>
      <c r="N2972" s="25"/>
      <c r="O2972" s="25"/>
      <c r="P2972" s="25"/>
      <c r="Q2972" s="26"/>
      <c r="R2972" s="25"/>
      <c r="S2972" s="25"/>
      <c r="T2972" s="27">
        <f t="shared" si="231"/>
        <v>0</v>
      </c>
      <c r="U2972" s="27">
        <f t="shared" si="232"/>
        <v>0</v>
      </c>
      <c r="V2972" s="25"/>
      <c r="W2972" s="27" t="str">
        <f t="shared" si="233"/>
        <v/>
      </c>
      <c r="X2972" s="43" t="str">
        <f t="shared" si="234"/>
        <v>OK</v>
      </c>
      <c r="Y2972" s="681" t="str">
        <f t="shared" si="235"/>
        <v/>
      </c>
    </row>
    <row r="2973" spans="1:25" x14ac:dyDescent="0.25">
      <c r="A2973" s="68" t="str">
        <f>'0'!$A$4</f>
        <v>………………..</v>
      </c>
      <c r="B2973" s="341">
        <f>'0'!$A$2</f>
        <v>46112</v>
      </c>
      <c r="C2973" s="341" t="s">
        <v>1246</v>
      </c>
      <c r="D2973" s="22"/>
      <c r="E2973" s="23"/>
      <c r="F2973" s="14"/>
      <c r="G2973" s="23"/>
      <c r="H2973" s="22"/>
      <c r="I2973" s="24"/>
      <c r="J2973" s="24"/>
      <c r="K2973" s="25"/>
      <c r="L2973" s="25"/>
      <c r="M2973" s="25"/>
      <c r="N2973" s="25"/>
      <c r="O2973" s="25"/>
      <c r="P2973" s="25"/>
      <c r="Q2973" s="26"/>
      <c r="R2973" s="25"/>
      <c r="S2973" s="25"/>
      <c r="T2973" s="27">
        <f t="shared" si="231"/>
        <v>0</v>
      </c>
      <c r="U2973" s="27">
        <f t="shared" si="232"/>
        <v>0</v>
      </c>
      <c r="V2973" s="25"/>
      <c r="W2973" s="27" t="str">
        <f t="shared" si="233"/>
        <v/>
      </c>
      <c r="X2973" s="43" t="str">
        <f t="shared" si="234"/>
        <v>OK</v>
      </c>
      <c r="Y2973" s="681" t="str">
        <f t="shared" si="235"/>
        <v/>
      </c>
    </row>
    <row r="2974" spans="1:25" x14ac:dyDescent="0.25">
      <c r="A2974" s="68" t="str">
        <f>'0'!$A$4</f>
        <v>………………..</v>
      </c>
      <c r="B2974" s="341">
        <f>'0'!$A$2</f>
        <v>46112</v>
      </c>
      <c r="C2974" s="341" t="s">
        <v>1246</v>
      </c>
      <c r="D2974" s="22"/>
      <c r="E2974" s="23"/>
      <c r="F2974" s="14"/>
      <c r="G2974" s="23"/>
      <c r="H2974" s="22"/>
      <c r="I2974" s="24"/>
      <c r="J2974" s="24"/>
      <c r="K2974" s="25"/>
      <c r="L2974" s="25"/>
      <c r="M2974" s="25"/>
      <c r="N2974" s="25"/>
      <c r="O2974" s="25"/>
      <c r="P2974" s="25"/>
      <c r="Q2974" s="26"/>
      <c r="R2974" s="25"/>
      <c r="S2974" s="25"/>
      <c r="T2974" s="27">
        <f t="shared" si="231"/>
        <v>0</v>
      </c>
      <c r="U2974" s="27">
        <f t="shared" si="232"/>
        <v>0</v>
      </c>
      <c r="V2974" s="25"/>
      <c r="W2974" s="27" t="str">
        <f t="shared" si="233"/>
        <v/>
      </c>
      <c r="X2974" s="43" t="str">
        <f t="shared" si="234"/>
        <v>OK</v>
      </c>
      <c r="Y2974" s="681" t="str">
        <f t="shared" si="235"/>
        <v/>
      </c>
    </row>
    <row r="2975" spans="1:25" x14ac:dyDescent="0.25">
      <c r="A2975" s="68" t="str">
        <f>'0'!$A$4</f>
        <v>………………..</v>
      </c>
      <c r="B2975" s="341">
        <f>'0'!$A$2</f>
        <v>46112</v>
      </c>
      <c r="C2975" s="341" t="s">
        <v>1246</v>
      </c>
      <c r="D2975" s="22"/>
      <c r="E2975" s="23"/>
      <c r="F2975" s="14"/>
      <c r="G2975" s="23"/>
      <c r="H2975" s="22"/>
      <c r="I2975" s="24"/>
      <c r="J2975" s="24"/>
      <c r="K2975" s="25"/>
      <c r="L2975" s="25"/>
      <c r="M2975" s="25"/>
      <c r="N2975" s="25"/>
      <c r="O2975" s="25"/>
      <c r="P2975" s="25"/>
      <c r="Q2975" s="26"/>
      <c r="R2975" s="25"/>
      <c r="S2975" s="25"/>
      <c r="T2975" s="27">
        <f t="shared" si="231"/>
        <v>0</v>
      </c>
      <c r="U2975" s="27">
        <f t="shared" si="232"/>
        <v>0</v>
      </c>
      <c r="V2975" s="25"/>
      <c r="W2975" s="27" t="str">
        <f t="shared" si="233"/>
        <v/>
      </c>
      <c r="X2975" s="43" t="str">
        <f t="shared" si="234"/>
        <v>OK</v>
      </c>
      <c r="Y2975" s="681" t="str">
        <f t="shared" si="235"/>
        <v/>
      </c>
    </row>
    <row r="2976" spans="1:25" x14ac:dyDescent="0.25">
      <c r="A2976" s="68" t="str">
        <f>'0'!$A$4</f>
        <v>………………..</v>
      </c>
      <c r="B2976" s="341">
        <f>'0'!$A$2</f>
        <v>46112</v>
      </c>
      <c r="C2976" s="341" t="s">
        <v>1246</v>
      </c>
      <c r="D2976" s="22"/>
      <c r="E2976" s="23"/>
      <c r="F2976" s="14"/>
      <c r="G2976" s="23"/>
      <c r="H2976" s="22"/>
      <c r="I2976" s="24"/>
      <c r="J2976" s="24"/>
      <c r="K2976" s="25"/>
      <c r="L2976" s="25"/>
      <c r="M2976" s="25"/>
      <c r="N2976" s="25"/>
      <c r="O2976" s="25"/>
      <c r="P2976" s="25"/>
      <c r="Q2976" s="26"/>
      <c r="R2976" s="25"/>
      <c r="S2976" s="25"/>
      <c r="T2976" s="27">
        <f t="shared" si="231"/>
        <v>0</v>
      </c>
      <c r="U2976" s="27">
        <f t="shared" si="232"/>
        <v>0</v>
      </c>
      <c r="V2976" s="25"/>
      <c r="W2976" s="27" t="str">
        <f t="shared" si="233"/>
        <v/>
      </c>
      <c r="X2976" s="43" t="str">
        <f t="shared" si="234"/>
        <v>OK</v>
      </c>
      <c r="Y2976" s="681" t="str">
        <f t="shared" si="235"/>
        <v/>
      </c>
    </row>
    <row r="2977" spans="1:25" x14ac:dyDescent="0.25">
      <c r="A2977" s="68" t="str">
        <f>'0'!$A$4</f>
        <v>………………..</v>
      </c>
      <c r="B2977" s="341">
        <f>'0'!$A$2</f>
        <v>46112</v>
      </c>
      <c r="C2977" s="341" t="s">
        <v>1246</v>
      </c>
      <c r="D2977" s="22"/>
      <c r="E2977" s="23"/>
      <c r="F2977" s="14"/>
      <c r="G2977" s="23"/>
      <c r="H2977" s="22"/>
      <c r="I2977" s="24"/>
      <c r="J2977" s="24"/>
      <c r="K2977" s="25"/>
      <c r="L2977" s="25"/>
      <c r="M2977" s="25"/>
      <c r="N2977" s="25"/>
      <c r="O2977" s="25"/>
      <c r="P2977" s="25"/>
      <c r="Q2977" s="26"/>
      <c r="R2977" s="25"/>
      <c r="S2977" s="25"/>
      <c r="T2977" s="27">
        <f t="shared" si="231"/>
        <v>0</v>
      </c>
      <c r="U2977" s="27">
        <f t="shared" si="232"/>
        <v>0</v>
      </c>
      <c r="V2977" s="25"/>
      <c r="W2977" s="27" t="str">
        <f t="shared" si="233"/>
        <v/>
      </c>
      <c r="X2977" s="43" t="str">
        <f t="shared" si="234"/>
        <v>OK</v>
      </c>
      <c r="Y2977" s="681" t="str">
        <f t="shared" si="235"/>
        <v/>
      </c>
    </row>
    <row r="2978" spans="1:25" x14ac:dyDescent="0.25">
      <c r="A2978" s="68" t="str">
        <f>'0'!$A$4</f>
        <v>………………..</v>
      </c>
      <c r="B2978" s="341">
        <f>'0'!$A$2</f>
        <v>46112</v>
      </c>
      <c r="C2978" s="341" t="s">
        <v>1246</v>
      </c>
      <c r="D2978" s="22"/>
      <c r="E2978" s="23"/>
      <c r="F2978" s="14"/>
      <c r="G2978" s="23"/>
      <c r="H2978" s="22"/>
      <c r="I2978" s="24"/>
      <c r="J2978" s="24"/>
      <c r="K2978" s="25"/>
      <c r="L2978" s="25"/>
      <c r="M2978" s="25"/>
      <c r="N2978" s="25"/>
      <c r="O2978" s="25"/>
      <c r="P2978" s="25"/>
      <c r="Q2978" s="26"/>
      <c r="R2978" s="25"/>
      <c r="S2978" s="25"/>
      <c r="T2978" s="27">
        <f t="shared" si="231"/>
        <v>0</v>
      </c>
      <c r="U2978" s="27">
        <f t="shared" si="232"/>
        <v>0</v>
      </c>
      <c r="V2978" s="25"/>
      <c r="W2978" s="27" t="str">
        <f t="shared" si="233"/>
        <v/>
      </c>
      <c r="X2978" s="43" t="str">
        <f t="shared" si="234"/>
        <v>OK</v>
      </c>
      <c r="Y2978" s="681" t="str">
        <f t="shared" si="235"/>
        <v/>
      </c>
    </row>
    <row r="2979" spans="1:25" x14ac:dyDescent="0.25">
      <c r="A2979" s="68" t="str">
        <f>'0'!$A$4</f>
        <v>………………..</v>
      </c>
      <c r="B2979" s="341">
        <f>'0'!$A$2</f>
        <v>46112</v>
      </c>
      <c r="C2979" s="341" t="s">
        <v>1246</v>
      </c>
      <c r="D2979" s="22"/>
      <c r="E2979" s="23"/>
      <c r="F2979" s="14"/>
      <c r="G2979" s="23"/>
      <c r="H2979" s="22"/>
      <c r="I2979" s="24"/>
      <c r="J2979" s="24"/>
      <c r="K2979" s="25"/>
      <c r="L2979" s="25"/>
      <c r="M2979" s="25"/>
      <c r="N2979" s="25"/>
      <c r="O2979" s="25"/>
      <c r="P2979" s="25"/>
      <c r="Q2979" s="26"/>
      <c r="R2979" s="25"/>
      <c r="S2979" s="25"/>
      <c r="T2979" s="27">
        <f t="shared" si="231"/>
        <v>0</v>
      </c>
      <c r="U2979" s="27">
        <f t="shared" si="232"/>
        <v>0</v>
      </c>
      <c r="V2979" s="25"/>
      <c r="W2979" s="27" t="str">
        <f t="shared" si="233"/>
        <v/>
      </c>
      <c r="X2979" s="43" t="str">
        <f t="shared" si="234"/>
        <v>OK</v>
      </c>
      <c r="Y2979" s="681" t="str">
        <f t="shared" si="235"/>
        <v/>
      </c>
    </row>
    <row r="2980" spans="1:25" x14ac:dyDescent="0.25">
      <c r="A2980" s="68" t="str">
        <f>'0'!$A$4</f>
        <v>………………..</v>
      </c>
      <c r="B2980" s="341">
        <f>'0'!$A$2</f>
        <v>46112</v>
      </c>
      <c r="C2980" s="341" t="s">
        <v>1246</v>
      </c>
      <c r="D2980" s="22"/>
      <c r="E2980" s="23"/>
      <c r="F2980" s="14"/>
      <c r="G2980" s="23"/>
      <c r="H2980" s="22"/>
      <c r="I2980" s="24"/>
      <c r="J2980" s="24"/>
      <c r="K2980" s="25"/>
      <c r="L2980" s="25"/>
      <c r="M2980" s="25"/>
      <c r="N2980" s="25"/>
      <c r="O2980" s="25"/>
      <c r="P2980" s="25"/>
      <c r="Q2980" s="26"/>
      <c r="R2980" s="25"/>
      <c r="S2980" s="25"/>
      <c r="T2980" s="27">
        <f t="shared" si="231"/>
        <v>0</v>
      </c>
      <c r="U2980" s="27">
        <f t="shared" si="232"/>
        <v>0</v>
      </c>
      <c r="V2980" s="25"/>
      <c r="W2980" s="27" t="str">
        <f t="shared" si="233"/>
        <v/>
      </c>
      <c r="X2980" s="43" t="str">
        <f t="shared" si="234"/>
        <v>OK</v>
      </c>
      <c r="Y2980" s="681" t="str">
        <f t="shared" si="235"/>
        <v/>
      </c>
    </row>
    <row r="2981" spans="1:25" x14ac:dyDescent="0.25">
      <c r="A2981" s="68" t="str">
        <f>'0'!$A$4</f>
        <v>………………..</v>
      </c>
      <c r="B2981" s="341">
        <f>'0'!$A$2</f>
        <v>46112</v>
      </c>
      <c r="C2981" s="341" t="s">
        <v>1246</v>
      </c>
      <c r="D2981" s="22"/>
      <c r="E2981" s="23"/>
      <c r="F2981" s="14"/>
      <c r="G2981" s="23"/>
      <c r="H2981" s="22"/>
      <c r="I2981" s="24"/>
      <c r="J2981" s="24"/>
      <c r="K2981" s="25"/>
      <c r="L2981" s="25"/>
      <c r="M2981" s="25"/>
      <c r="N2981" s="25"/>
      <c r="O2981" s="25"/>
      <c r="P2981" s="25"/>
      <c r="Q2981" s="26"/>
      <c r="R2981" s="25"/>
      <c r="S2981" s="25"/>
      <c r="T2981" s="27">
        <f t="shared" si="231"/>
        <v>0</v>
      </c>
      <c r="U2981" s="27">
        <f t="shared" si="232"/>
        <v>0</v>
      </c>
      <c r="V2981" s="25"/>
      <c r="W2981" s="27" t="str">
        <f t="shared" si="233"/>
        <v/>
      </c>
      <c r="X2981" s="43" t="str">
        <f t="shared" si="234"/>
        <v>OK</v>
      </c>
      <c r="Y2981" s="681" t="str">
        <f t="shared" si="235"/>
        <v/>
      </c>
    </row>
    <row r="2982" spans="1:25" x14ac:dyDescent="0.25">
      <c r="A2982" s="68" t="str">
        <f>'0'!$A$4</f>
        <v>………………..</v>
      </c>
      <c r="B2982" s="341">
        <f>'0'!$A$2</f>
        <v>46112</v>
      </c>
      <c r="C2982" s="341" t="s">
        <v>1246</v>
      </c>
      <c r="D2982" s="22"/>
      <c r="E2982" s="23"/>
      <c r="F2982" s="14"/>
      <c r="G2982" s="23"/>
      <c r="H2982" s="22"/>
      <c r="I2982" s="24"/>
      <c r="J2982" s="24"/>
      <c r="K2982" s="25"/>
      <c r="L2982" s="25"/>
      <c r="M2982" s="25"/>
      <c r="N2982" s="25"/>
      <c r="O2982" s="25"/>
      <c r="P2982" s="25"/>
      <c r="Q2982" s="26"/>
      <c r="R2982" s="25"/>
      <c r="S2982" s="25"/>
      <c r="T2982" s="27">
        <f t="shared" si="231"/>
        <v>0</v>
      </c>
      <c r="U2982" s="27">
        <f t="shared" si="232"/>
        <v>0</v>
      </c>
      <c r="V2982" s="25"/>
      <c r="W2982" s="27" t="str">
        <f t="shared" si="233"/>
        <v/>
      </c>
      <c r="X2982" s="43" t="str">
        <f t="shared" si="234"/>
        <v>OK</v>
      </c>
      <c r="Y2982" s="681" t="str">
        <f t="shared" si="235"/>
        <v/>
      </c>
    </row>
    <row r="2983" spans="1:25" x14ac:dyDescent="0.25">
      <c r="A2983" s="68" t="str">
        <f>'0'!$A$4</f>
        <v>………………..</v>
      </c>
      <c r="B2983" s="341">
        <f>'0'!$A$2</f>
        <v>46112</v>
      </c>
      <c r="C2983" s="341" t="s">
        <v>1246</v>
      </c>
      <c r="D2983" s="22"/>
      <c r="E2983" s="23"/>
      <c r="F2983" s="14"/>
      <c r="G2983" s="23"/>
      <c r="H2983" s="22"/>
      <c r="I2983" s="24"/>
      <c r="J2983" s="24"/>
      <c r="K2983" s="25"/>
      <c r="L2983" s="25"/>
      <c r="M2983" s="25"/>
      <c r="N2983" s="25"/>
      <c r="O2983" s="25"/>
      <c r="P2983" s="25"/>
      <c r="Q2983" s="26"/>
      <c r="R2983" s="25"/>
      <c r="S2983" s="25"/>
      <c r="T2983" s="27">
        <f t="shared" si="231"/>
        <v>0</v>
      </c>
      <c r="U2983" s="27">
        <f t="shared" si="232"/>
        <v>0</v>
      </c>
      <c r="V2983" s="25"/>
      <c r="W2983" s="27" t="str">
        <f t="shared" si="233"/>
        <v/>
      </c>
      <c r="X2983" s="43" t="str">
        <f t="shared" si="234"/>
        <v>OK</v>
      </c>
      <c r="Y2983" s="681" t="str">
        <f t="shared" si="235"/>
        <v/>
      </c>
    </row>
    <row r="2984" spans="1:25" x14ac:dyDescent="0.25">
      <c r="A2984" s="68" t="str">
        <f>'0'!$A$4</f>
        <v>………………..</v>
      </c>
      <c r="B2984" s="341">
        <f>'0'!$A$2</f>
        <v>46112</v>
      </c>
      <c r="C2984" s="341" t="s">
        <v>1246</v>
      </c>
      <c r="D2984" s="22"/>
      <c r="E2984" s="23"/>
      <c r="F2984" s="14"/>
      <c r="G2984" s="23"/>
      <c r="H2984" s="22"/>
      <c r="I2984" s="24"/>
      <c r="J2984" s="24"/>
      <c r="K2984" s="25"/>
      <c r="L2984" s="25"/>
      <c r="M2984" s="25"/>
      <c r="N2984" s="25"/>
      <c r="O2984" s="25"/>
      <c r="P2984" s="25"/>
      <c r="Q2984" s="26"/>
      <c r="R2984" s="25"/>
      <c r="S2984" s="25"/>
      <c r="T2984" s="27">
        <f t="shared" si="231"/>
        <v>0</v>
      </c>
      <c r="U2984" s="27">
        <f t="shared" si="232"/>
        <v>0</v>
      </c>
      <c r="V2984" s="25"/>
      <c r="W2984" s="27" t="str">
        <f t="shared" si="233"/>
        <v/>
      </c>
      <c r="X2984" s="43" t="str">
        <f t="shared" si="234"/>
        <v>OK</v>
      </c>
      <c r="Y2984" s="681" t="str">
        <f t="shared" si="235"/>
        <v/>
      </c>
    </row>
    <row r="2985" spans="1:25" x14ac:dyDescent="0.25">
      <c r="A2985" s="68" t="str">
        <f>'0'!$A$4</f>
        <v>………………..</v>
      </c>
      <c r="B2985" s="341">
        <f>'0'!$A$2</f>
        <v>46112</v>
      </c>
      <c r="C2985" s="341" t="s">
        <v>1246</v>
      </c>
      <c r="D2985" s="22"/>
      <c r="E2985" s="23"/>
      <c r="F2985" s="14"/>
      <c r="G2985" s="23"/>
      <c r="H2985" s="22"/>
      <c r="I2985" s="24"/>
      <c r="J2985" s="24"/>
      <c r="K2985" s="25"/>
      <c r="L2985" s="25"/>
      <c r="M2985" s="25"/>
      <c r="N2985" s="25"/>
      <c r="O2985" s="25"/>
      <c r="P2985" s="25"/>
      <c r="Q2985" s="26"/>
      <c r="R2985" s="25"/>
      <c r="S2985" s="25"/>
      <c r="T2985" s="27">
        <f t="shared" si="231"/>
        <v>0</v>
      </c>
      <c r="U2985" s="27">
        <f t="shared" si="232"/>
        <v>0</v>
      </c>
      <c r="V2985" s="25"/>
      <c r="W2985" s="27" t="str">
        <f t="shared" si="233"/>
        <v/>
      </c>
      <c r="X2985" s="43" t="str">
        <f t="shared" si="234"/>
        <v>OK</v>
      </c>
      <c r="Y2985" s="681" t="str">
        <f t="shared" si="235"/>
        <v/>
      </c>
    </row>
    <row r="2986" spans="1:25" x14ac:dyDescent="0.25">
      <c r="A2986" s="68" t="str">
        <f>'0'!$A$4</f>
        <v>………………..</v>
      </c>
      <c r="B2986" s="341">
        <f>'0'!$A$2</f>
        <v>46112</v>
      </c>
      <c r="C2986" s="341" t="s">
        <v>1246</v>
      </c>
      <c r="D2986" s="22"/>
      <c r="E2986" s="23"/>
      <c r="F2986" s="14"/>
      <c r="G2986" s="23"/>
      <c r="H2986" s="22"/>
      <c r="I2986" s="24"/>
      <c r="J2986" s="24"/>
      <c r="K2986" s="25"/>
      <c r="L2986" s="25"/>
      <c r="M2986" s="25"/>
      <c r="N2986" s="25"/>
      <c r="O2986" s="25"/>
      <c r="P2986" s="25"/>
      <c r="Q2986" s="26"/>
      <c r="R2986" s="25"/>
      <c r="S2986" s="25"/>
      <c r="T2986" s="27">
        <f t="shared" si="231"/>
        <v>0</v>
      </c>
      <c r="U2986" s="27">
        <f t="shared" si="232"/>
        <v>0</v>
      </c>
      <c r="V2986" s="25"/>
      <c r="W2986" s="27" t="str">
        <f t="shared" si="233"/>
        <v/>
      </c>
      <c r="X2986" s="43" t="str">
        <f t="shared" si="234"/>
        <v>OK</v>
      </c>
      <c r="Y2986" s="681" t="str">
        <f t="shared" si="235"/>
        <v/>
      </c>
    </row>
    <row r="2987" spans="1:25" x14ac:dyDescent="0.25">
      <c r="A2987" s="68" t="str">
        <f>'0'!$A$4</f>
        <v>………………..</v>
      </c>
      <c r="B2987" s="341">
        <f>'0'!$A$2</f>
        <v>46112</v>
      </c>
      <c r="C2987" s="341" t="s">
        <v>1246</v>
      </c>
      <c r="D2987" s="22"/>
      <c r="E2987" s="23"/>
      <c r="F2987" s="14"/>
      <c r="G2987" s="23"/>
      <c r="H2987" s="22"/>
      <c r="I2987" s="24"/>
      <c r="J2987" s="24"/>
      <c r="K2987" s="25"/>
      <c r="L2987" s="25"/>
      <c r="M2987" s="25"/>
      <c r="N2987" s="25"/>
      <c r="O2987" s="25"/>
      <c r="P2987" s="25"/>
      <c r="Q2987" s="26"/>
      <c r="R2987" s="25"/>
      <c r="S2987" s="25"/>
      <c r="T2987" s="27">
        <f t="shared" si="231"/>
        <v>0</v>
      </c>
      <c r="U2987" s="27">
        <f t="shared" si="232"/>
        <v>0</v>
      </c>
      <c r="V2987" s="25"/>
      <c r="W2987" s="27" t="str">
        <f t="shared" si="233"/>
        <v/>
      </c>
      <c r="X2987" s="43" t="str">
        <f t="shared" si="234"/>
        <v>OK</v>
      </c>
      <c r="Y2987" s="681" t="str">
        <f t="shared" si="235"/>
        <v/>
      </c>
    </row>
    <row r="2988" spans="1:25" x14ac:dyDescent="0.25">
      <c r="A2988" s="68" t="str">
        <f>'0'!$A$4</f>
        <v>………………..</v>
      </c>
      <c r="B2988" s="341">
        <f>'0'!$A$2</f>
        <v>46112</v>
      </c>
      <c r="C2988" s="341" t="s">
        <v>1246</v>
      </c>
      <c r="D2988" s="22"/>
      <c r="E2988" s="23"/>
      <c r="F2988" s="14"/>
      <c r="G2988" s="23"/>
      <c r="H2988" s="22"/>
      <c r="I2988" s="24"/>
      <c r="J2988" s="24"/>
      <c r="K2988" s="25"/>
      <c r="L2988" s="25"/>
      <c r="M2988" s="25"/>
      <c r="N2988" s="25"/>
      <c r="O2988" s="25"/>
      <c r="P2988" s="25"/>
      <c r="Q2988" s="26"/>
      <c r="R2988" s="25"/>
      <c r="S2988" s="25"/>
      <c r="T2988" s="27">
        <f t="shared" si="231"/>
        <v>0</v>
      </c>
      <c r="U2988" s="27">
        <f t="shared" si="232"/>
        <v>0</v>
      </c>
      <c r="V2988" s="25"/>
      <c r="W2988" s="27" t="str">
        <f t="shared" si="233"/>
        <v/>
      </c>
      <c r="X2988" s="43" t="str">
        <f t="shared" si="234"/>
        <v>OK</v>
      </c>
      <c r="Y2988" s="681" t="str">
        <f t="shared" si="235"/>
        <v/>
      </c>
    </row>
    <row r="2989" spans="1:25" x14ac:dyDescent="0.25">
      <c r="A2989" s="68" t="str">
        <f>'0'!$A$4</f>
        <v>………………..</v>
      </c>
      <c r="B2989" s="341">
        <f>'0'!$A$2</f>
        <v>46112</v>
      </c>
      <c r="C2989" s="341" t="s">
        <v>1246</v>
      </c>
      <c r="D2989" s="22"/>
      <c r="E2989" s="23"/>
      <c r="F2989" s="14"/>
      <c r="G2989" s="23"/>
      <c r="H2989" s="22"/>
      <c r="I2989" s="24"/>
      <c r="J2989" s="24"/>
      <c r="K2989" s="25"/>
      <c r="L2989" s="25"/>
      <c r="M2989" s="25"/>
      <c r="N2989" s="25"/>
      <c r="O2989" s="25"/>
      <c r="P2989" s="25"/>
      <c r="Q2989" s="26"/>
      <c r="R2989" s="25"/>
      <c r="S2989" s="25"/>
      <c r="T2989" s="27">
        <f t="shared" si="231"/>
        <v>0</v>
      </c>
      <c r="U2989" s="27">
        <f t="shared" si="232"/>
        <v>0</v>
      </c>
      <c r="V2989" s="25"/>
      <c r="W2989" s="27" t="str">
        <f t="shared" si="233"/>
        <v/>
      </c>
      <c r="X2989" s="43" t="str">
        <f t="shared" si="234"/>
        <v>OK</v>
      </c>
      <c r="Y2989" s="681" t="str">
        <f t="shared" si="235"/>
        <v/>
      </c>
    </row>
    <row r="2990" spans="1:25" x14ac:dyDescent="0.25">
      <c r="A2990" s="68" t="str">
        <f>'0'!$A$4</f>
        <v>………………..</v>
      </c>
      <c r="B2990" s="341">
        <f>'0'!$A$2</f>
        <v>46112</v>
      </c>
      <c r="C2990" s="341" t="s">
        <v>1246</v>
      </c>
      <c r="D2990" s="22"/>
      <c r="E2990" s="23"/>
      <c r="F2990" s="14"/>
      <c r="G2990" s="23"/>
      <c r="H2990" s="22"/>
      <c r="I2990" s="24"/>
      <c r="J2990" s="24"/>
      <c r="K2990" s="25"/>
      <c r="L2990" s="25"/>
      <c r="M2990" s="25"/>
      <c r="N2990" s="25"/>
      <c r="O2990" s="25"/>
      <c r="P2990" s="25"/>
      <c r="Q2990" s="26"/>
      <c r="R2990" s="25"/>
      <c r="S2990" s="25"/>
      <c r="T2990" s="27">
        <f t="shared" si="231"/>
        <v>0</v>
      </c>
      <c r="U2990" s="27">
        <f t="shared" si="232"/>
        <v>0</v>
      </c>
      <c r="V2990" s="25"/>
      <c r="W2990" s="27" t="str">
        <f t="shared" si="233"/>
        <v/>
      </c>
      <c r="X2990" s="43" t="str">
        <f t="shared" si="234"/>
        <v>OK</v>
      </c>
      <c r="Y2990" s="681" t="str">
        <f t="shared" si="235"/>
        <v/>
      </c>
    </row>
    <row r="2991" spans="1:25" x14ac:dyDescent="0.25">
      <c r="A2991" s="68" t="str">
        <f>'0'!$A$4</f>
        <v>………………..</v>
      </c>
      <c r="B2991" s="341">
        <f>'0'!$A$2</f>
        <v>46112</v>
      </c>
      <c r="C2991" s="341" t="s">
        <v>1246</v>
      </c>
      <c r="D2991" s="22"/>
      <c r="E2991" s="23"/>
      <c r="F2991" s="14"/>
      <c r="G2991" s="23"/>
      <c r="H2991" s="22"/>
      <c r="I2991" s="24"/>
      <c r="J2991" s="24"/>
      <c r="K2991" s="25"/>
      <c r="L2991" s="25"/>
      <c r="M2991" s="25"/>
      <c r="N2991" s="25"/>
      <c r="O2991" s="25"/>
      <c r="P2991" s="25"/>
      <c r="Q2991" s="26"/>
      <c r="R2991" s="25"/>
      <c r="S2991" s="25"/>
      <c r="T2991" s="27">
        <f t="shared" si="231"/>
        <v>0</v>
      </c>
      <c r="U2991" s="27">
        <f t="shared" si="232"/>
        <v>0</v>
      </c>
      <c r="V2991" s="25"/>
      <c r="W2991" s="27" t="str">
        <f t="shared" si="233"/>
        <v/>
      </c>
      <c r="X2991" s="43" t="str">
        <f t="shared" si="234"/>
        <v>OK</v>
      </c>
      <c r="Y2991" s="681" t="str">
        <f t="shared" si="235"/>
        <v/>
      </c>
    </row>
    <row r="2992" spans="1:25" x14ac:dyDescent="0.25">
      <c r="A2992" s="68" t="str">
        <f>'0'!$A$4</f>
        <v>………………..</v>
      </c>
      <c r="B2992" s="341">
        <f>'0'!$A$2</f>
        <v>46112</v>
      </c>
      <c r="C2992" s="341" t="s">
        <v>1246</v>
      </c>
      <c r="D2992" s="22"/>
      <c r="E2992" s="23"/>
      <c r="F2992" s="14"/>
      <c r="G2992" s="23"/>
      <c r="H2992" s="22"/>
      <c r="I2992" s="24"/>
      <c r="J2992" s="24"/>
      <c r="K2992" s="25"/>
      <c r="L2992" s="25"/>
      <c r="M2992" s="25"/>
      <c r="N2992" s="25"/>
      <c r="O2992" s="25"/>
      <c r="P2992" s="25"/>
      <c r="Q2992" s="26"/>
      <c r="R2992" s="25"/>
      <c r="S2992" s="25"/>
      <c r="T2992" s="27">
        <f t="shared" si="231"/>
        <v>0</v>
      </c>
      <c r="U2992" s="27">
        <f t="shared" si="232"/>
        <v>0</v>
      </c>
      <c r="V2992" s="25"/>
      <c r="W2992" s="27" t="str">
        <f t="shared" si="233"/>
        <v/>
      </c>
      <c r="X2992" s="43" t="str">
        <f t="shared" si="234"/>
        <v>OK</v>
      </c>
      <c r="Y2992" s="681" t="str">
        <f t="shared" si="235"/>
        <v/>
      </c>
    </row>
    <row r="2993" spans="1:25" x14ac:dyDescent="0.25">
      <c r="A2993" s="68" t="str">
        <f>'0'!$A$4</f>
        <v>………………..</v>
      </c>
      <c r="B2993" s="341">
        <f>'0'!$A$2</f>
        <v>46112</v>
      </c>
      <c r="C2993" s="341" t="s">
        <v>1246</v>
      </c>
      <c r="D2993" s="22"/>
      <c r="E2993" s="23"/>
      <c r="F2993" s="14"/>
      <c r="G2993" s="23"/>
      <c r="H2993" s="22"/>
      <c r="I2993" s="24"/>
      <c r="J2993" s="24"/>
      <c r="K2993" s="25"/>
      <c r="L2993" s="25"/>
      <c r="M2993" s="25"/>
      <c r="N2993" s="25"/>
      <c r="O2993" s="25"/>
      <c r="P2993" s="25"/>
      <c r="Q2993" s="26"/>
      <c r="R2993" s="25"/>
      <c r="S2993" s="25"/>
      <c r="T2993" s="27">
        <f t="shared" si="231"/>
        <v>0</v>
      </c>
      <c r="U2993" s="27">
        <f t="shared" si="232"/>
        <v>0</v>
      </c>
      <c r="V2993" s="25"/>
      <c r="W2993" s="27" t="str">
        <f t="shared" si="233"/>
        <v/>
      </c>
      <c r="X2993" s="43" t="str">
        <f t="shared" si="234"/>
        <v>OK</v>
      </c>
      <c r="Y2993" s="681" t="str">
        <f t="shared" si="235"/>
        <v/>
      </c>
    </row>
    <row r="2994" spans="1:25" x14ac:dyDescent="0.25">
      <c r="A2994" s="68" t="str">
        <f>'0'!$A$4</f>
        <v>………………..</v>
      </c>
      <c r="B2994" s="341">
        <f>'0'!$A$2</f>
        <v>46112</v>
      </c>
      <c r="C2994" s="341" t="s">
        <v>1246</v>
      </c>
      <c r="D2994" s="22"/>
      <c r="E2994" s="23"/>
      <c r="F2994" s="14"/>
      <c r="G2994" s="23"/>
      <c r="H2994" s="22"/>
      <c r="I2994" s="24"/>
      <c r="J2994" s="24"/>
      <c r="K2994" s="25"/>
      <c r="L2994" s="25"/>
      <c r="M2994" s="25"/>
      <c r="N2994" s="25"/>
      <c r="O2994" s="25"/>
      <c r="P2994" s="25"/>
      <c r="Q2994" s="26"/>
      <c r="R2994" s="25"/>
      <c r="S2994" s="25"/>
      <c r="T2994" s="27">
        <f t="shared" si="231"/>
        <v>0</v>
      </c>
      <c r="U2994" s="27">
        <f t="shared" si="232"/>
        <v>0</v>
      </c>
      <c r="V2994" s="25"/>
      <c r="W2994" s="27" t="str">
        <f t="shared" si="233"/>
        <v/>
      </c>
      <c r="X2994" s="43" t="str">
        <f t="shared" si="234"/>
        <v>OK</v>
      </c>
      <c r="Y2994" s="681" t="str">
        <f t="shared" si="235"/>
        <v/>
      </c>
    </row>
    <row r="2995" spans="1:25" x14ac:dyDescent="0.25">
      <c r="A2995" s="68" t="str">
        <f>'0'!$A$4</f>
        <v>………………..</v>
      </c>
      <c r="B2995" s="341">
        <f>'0'!$A$2</f>
        <v>46112</v>
      </c>
      <c r="C2995" s="341" t="s">
        <v>1246</v>
      </c>
      <c r="D2995" s="22"/>
      <c r="E2995" s="23"/>
      <c r="F2995" s="14"/>
      <c r="G2995" s="23"/>
      <c r="H2995" s="22"/>
      <c r="I2995" s="24"/>
      <c r="J2995" s="24"/>
      <c r="K2995" s="25"/>
      <c r="L2995" s="25"/>
      <c r="M2995" s="25"/>
      <c r="N2995" s="25"/>
      <c r="O2995" s="25"/>
      <c r="P2995" s="25"/>
      <c r="Q2995" s="26"/>
      <c r="R2995" s="25"/>
      <c r="S2995" s="25"/>
      <c r="T2995" s="27">
        <f t="shared" si="231"/>
        <v>0</v>
      </c>
      <c r="U2995" s="27">
        <f t="shared" si="232"/>
        <v>0</v>
      </c>
      <c r="V2995" s="25"/>
      <c r="W2995" s="27" t="str">
        <f t="shared" si="233"/>
        <v/>
      </c>
      <c r="X2995" s="43" t="str">
        <f t="shared" si="234"/>
        <v>OK</v>
      </c>
      <c r="Y2995" s="681" t="str">
        <f t="shared" si="235"/>
        <v/>
      </c>
    </row>
    <row r="2996" spans="1:25" x14ac:dyDescent="0.25">
      <c r="A2996" s="68" t="str">
        <f>'0'!$A$4</f>
        <v>………………..</v>
      </c>
      <c r="B2996" s="341">
        <f>'0'!$A$2</f>
        <v>46112</v>
      </c>
      <c r="C2996" s="341" t="s">
        <v>1246</v>
      </c>
      <c r="D2996" s="22"/>
      <c r="E2996" s="23"/>
      <c r="F2996" s="14"/>
      <c r="G2996" s="23"/>
      <c r="H2996" s="22"/>
      <c r="I2996" s="24"/>
      <c r="J2996" s="24"/>
      <c r="K2996" s="25"/>
      <c r="L2996" s="25"/>
      <c r="M2996" s="25"/>
      <c r="N2996" s="25"/>
      <c r="O2996" s="25"/>
      <c r="P2996" s="25"/>
      <c r="Q2996" s="26"/>
      <c r="R2996" s="25"/>
      <c r="S2996" s="25"/>
      <c r="T2996" s="27">
        <f t="shared" si="231"/>
        <v>0</v>
      </c>
      <c r="U2996" s="27">
        <f t="shared" si="232"/>
        <v>0</v>
      </c>
      <c r="V2996" s="25"/>
      <c r="W2996" s="27" t="str">
        <f t="shared" si="233"/>
        <v/>
      </c>
      <c r="X2996" s="43" t="str">
        <f t="shared" si="234"/>
        <v>OK</v>
      </c>
      <c r="Y2996" s="681" t="str">
        <f t="shared" si="235"/>
        <v/>
      </c>
    </row>
    <row r="2997" spans="1:25" x14ac:dyDescent="0.25">
      <c r="A2997" s="68" t="str">
        <f>'0'!$A$4</f>
        <v>………………..</v>
      </c>
      <c r="B2997" s="341">
        <f>'0'!$A$2</f>
        <v>46112</v>
      </c>
      <c r="C2997" s="341" t="s">
        <v>1246</v>
      </c>
      <c r="D2997" s="22"/>
      <c r="E2997" s="23"/>
      <c r="F2997" s="14"/>
      <c r="G2997" s="23"/>
      <c r="H2997" s="22"/>
      <c r="I2997" s="24"/>
      <c r="J2997" s="24"/>
      <c r="K2997" s="25"/>
      <c r="L2997" s="25"/>
      <c r="M2997" s="25"/>
      <c r="N2997" s="25"/>
      <c r="O2997" s="25"/>
      <c r="P2997" s="25"/>
      <c r="Q2997" s="26"/>
      <c r="R2997" s="25"/>
      <c r="S2997" s="25"/>
      <c r="T2997" s="27">
        <f t="shared" si="231"/>
        <v>0</v>
      </c>
      <c r="U2997" s="27">
        <f t="shared" si="232"/>
        <v>0</v>
      </c>
      <c r="V2997" s="25"/>
      <c r="W2997" s="27" t="str">
        <f t="shared" si="233"/>
        <v/>
      </c>
      <c r="X2997" s="43" t="str">
        <f t="shared" si="234"/>
        <v>OK</v>
      </c>
      <c r="Y2997" s="681" t="str">
        <f t="shared" si="235"/>
        <v/>
      </c>
    </row>
    <row r="2998" spans="1:25" x14ac:dyDescent="0.25">
      <c r="A2998" s="68" t="str">
        <f>'0'!$A$4</f>
        <v>………………..</v>
      </c>
      <c r="B2998" s="341">
        <f>'0'!$A$2</f>
        <v>46112</v>
      </c>
      <c r="C2998" s="341" t="s">
        <v>1246</v>
      </c>
      <c r="D2998" s="22"/>
      <c r="E2998" s="23"/>
      <c r="F2998" s="14"/>
      <c r="G2998" s="23"/>
      <c r="H2998" s="22"/>
      <c r="I2998" s="24"/>
      <c r="J2998" s="24"/>
      <c r="K2998" s="25"/>
      <c r="L2998" s="25"/>
      <c r="M2998" s="25"/>
      <c r="N2998" s="25"/>
      <c r="O2998" s="25"/>
      <c r="P2998" s="25"/>
      <c r="Q2998" s="26"/>
      <c r="R2998" s="25"/>
      <c r="S2998" s="25"/>
      <c r="T2998" s="27">
        <f t="shared" si="231"/>
        <v>0</v>
      </c>
      <c r="U2998" s="27">
        <f t="shared" si="232"/>
        <v>0</v>
      </c>
      <c r="V2998" s="25"/>
      <c r="W2998" s="27" t="str">
        <f t="shared" si="233"/>
        <v/>
      </c>
      <c r="X2998" s="43" t="str">
        <f t="shared" si="234"/>
        <v>OK</v>
      </c>
      <c r="Y2998" s="681" t="str">
        <f t="shared" si="235"/>
        <v/>
      </c>
    </row>
    <row r="2999" spans="1:25" x14ac:dyDescent="0.25">
      <c r="A2999" s="68" t="str">
        <f>'0'!$A$4</f>
        <v>………………..</v>
      </c>
      <c r="B2999" s="341">
        <f>'0'!$A$2</f>
        <v>46112</v>
      </c>
      <c r="C2999" s="341" t="s">
        <v>1246</v>
      </c>
      <c r="D2999" s="22"/>
      <c r="E2999" s="23"/>
      <c r="F2999" s="14"/>
      <c r="G2999" s="23"/>
      <c r="H2999" s="22"/>
      <c r="I2999" s="24"/>
      <c r="J2999" s="24"/>
      <c r="K2999" s="25"/>
      <c r="L2999" s="25"/>
      <c r="M2999" s="25"/>
      <c r="N2999" s="25"/>
      <c r="O2999" s="25"/>
      <c r="P2999" s="25"/>
      <c r="Q2999" s="26"/>
      <c r="R2999" s="25"/>
      <c r="S2999" s="25"/>
      <c r="T2999" s="27">
        <f t="shared" si="231"/>
        <v>0</v>
      </c>
      <c r="U2999" s="27">
        <f t="shared" si="232"/>
        <v>0</v>
      </c>
      <c r="V2999" s="25"/>
      <c r="W2999" s="27" t="str">
        <f t="shared" si="233"/>
        <v/>
      </c>
      <c r="X2999" s="43" t="str">
        <f t="shared" si="234"/>
        <v>OK</v>
      </c>
      <c r="Y2999" s="681" t="str">
        <f t="shared" si="235"/>
        <v/>
      </c>
    </row>
    <row r="3000" spans="1:25" x14ac:dyDescent="0.25">
      <c r="A3000" s="68" t="str">
        <f>'0'!$A$4</f>
        <v>………………..</v>
      </c>
      <c r="B3000" s="341">
        <f>'0'!$A$2</f>
        <v>46112</v>
      </c>
      <c r="C3000" s="341" t="s">
        <v>1246</v>
      </c>
      <c r="D3000" s="22"/>
      <c r="E3000" s="23"/>
      <c r="F3000" s="14"/>
      <c r="G3000" s="23"/>
      <c r="H3000" s="22"/>
      <c r="I3000" s="24"/>
      <c r="J3000" s="24"/>
      <c r="K3000" s="25"/>
      <c r="L3000" s="25"/>
      <c r="M3000" s="25"/>
      <c r="N3000" s="25"/>
      <c r="O3000" s="25"/>
      <c r="P3000" s="25"/>
      <c r="Q3000" s="26"/>
      <c r="R3000" s="25"/>
      <c r="S3000" s="25"/>
      <c r="T3000" s="27">
        <f t="shared" si="231"/>
        <v>0</v>
      </c>
      <c r="U3000" s="27">
        <f t="shared" si="232"/>
        <v>0</v>
      </c>
      <c r="V3000" s="25"/>
      <c r="W3000" s="27" t="str">
        <f t="shared" si="233"/>
        <v/>
      </c>
      <c r="X3000" s="43" t="str">
        <f t="shared" si="234"/>
        <v>OK</v>
      </c>
      <c r="Y3000" s="681" t="str">
        <f t="shared" si="235"/>
        <v/>
      </c>
    </row>
    <row r="3001" spans="1:25" x14ac:dyDescent="0.25">
      <c r="A3001" s="68" t="str">
        <f>'0'!$A$4</f>
        <v>………………..</v>
      </c>
      <c r="B3001" s="341">
        <f>'0'!$A$2</f>
        <v>46112</v>
      </c>
      <c r="C3001" s="341" t="s">
        <v>1246</v>
      </c>
      <c r="D3001" s="22"/>
      <c r="E3001" s="23"/>
      <c r="F3001" s="14"/>
      <c r="G3001" s="23"/>
      <c r="H3001" s="22"/>
      <c r="I3001" s="24"/>
      <c r="J3001" s="24"/>
      <c r="K3001" s="25"/>
      <c r="L3001" s="25"/>
      <c r="M3001" s="25"/>
      <c r="N3001" s="25"/>
      <c r="O3001" s="25"/>
      <c r="P3001" s="25"/>
      <c r="Q3001" s="26"/>
      <c r="R3001" s="25"/>
      <c r="S3001" s="25"/>
      <c r="T3001" s="27">
        <f t="shared" si="231"/>
        <v>0</v>
      </c>
      <c r="U3001" s="27">
        <f t="shared" si="232"/>
        <v>0</v>
      </c>
      <c r="V3001" s="25"/>
      <c r="W3001" s="27" t="str">
        <f t="shared" si="233"/>
        <v/>
      </c>
      <c r="X3001" s="43" t="str">
        <f t="shared" si="234"/>
        <v>OK</v>
      </c>
      <c r="Y3001" s="681" t="str">
        <f t="shared" si="235"/>
        <v/>
      </c>
    </row>
    <row r="3002" spans="1:25" x14ac:dyDescent="0.25">
      <c r="A3002" s="68" t="str">
        <f>'0'!$A$4</f>
        <v>………………..</v>
      </c>
      <c r="B3002" s="341">
        <f>'0'!$A$2</f>
        <v>46112</v>
      </c>
      <c r="C3002" s="341" t="s">
        <v>1246</v>
      </c>
      <c r="D3002" s="22"/>
      <c r="E3002" s="23"/>
      <c r="F3002" s="14"/>
      <c r="G3002" s="23"/>
      <c r="H3002" s="22"/>
      <c r="I3002" s="24"/>
      <c r="J3002" s="24"/>
      <c r="K3002" s="25"/>
      <c r="L3002" s="25"/>
      <c r="M3002" s="25"/>
      <c r="N3002" s="25"/>
      <c r="O3002" s="25"/>
      <c r="P3002" s="25"/>
      <c r="Q3002" s="26"/>
      <c r="R3002" s="25"/>
      <c r="S3002" s="25"/>
      <c r="T3002" s="27">
        <f t="shared" si="231"/>
        <v>0</v>
      </c>
      <c r="U3002" s="27">
        <f t="shared" si="232"/>
        <v>0</v>
      </c>
      <c r="V3002" s="25"/>
      <c r="W3002" s="27" t="str">
        <f t="shared" si="233"/>
        <v/>
      </c>
      <c r="X3002" s="43" t="str">
        <f t="shared" si="234"/>
        <v>OK</v>
      </c>
      <c r="Y3002" s="681" t="str">
        <f t="shared" si="235"/>
        <v/>
      </c>
    </row>
    <row r="3003" spans="1:25" x14ac:dyDescent="0.25">
      <c r="A3003" s="68" t="str">
        <f>'0'!$A$4</f>
        <v>………………..</v>
      </c>
      <c r="B3003" s="341">
        <f>'0'!$A$2</f>
        <v>46112</v>
      </c>
      <c r="C3003" s="341" t="s">
        <v>1246</v>
      </c>
      <c r="D3003" s="22"/>
      <c r="E3003" s="23"/>
      <c r="F3003" s="14"/>
      <c r="G3003" s="23"/>
      <c r="H3003" s="22"/>
      <c r="I3003" s="24"/>
      <c r="J3003" s="24"/>
      <c r="K3003" s="25"/>
      <c r="L3003" s="25"/>
      <c r="M3003" s="25"/>
      <c r="N3003" s="25"/>
      <c r="O3003" s="25"/>
      <c r="P3003" s="25"/>
      <c r="Q3003" s="26"/>
      <c r="R3003" s="25"/>
      <c r="S3003" s="25"/>
      <c r="T3003" s="27">
        <f t="shared" si="231"/>
        <v>0</v>
      </c>
      <c r="U3003" s="27">
        <f t="shared" si="232"/>
        <v>0</v>
      </c>
      <c r="V3003" s="25"/>
      <c r="W3003" s="27" t="str">
        <f t="shared" si="233"/>
        <v/>
      </c>
      <c r="X3003" s="43" t="str">
        <f t="shared" si="234"/>
        <v>OK</v>
      </c>
      <c r="Y3003" s="681" t="str">
        <f t="shared" si="235"/>
        <v/>
      </c>
    </row>
    <row r="3004" spans="1:25" x14ac:dyDescent="0.25">
      <c r="A3004" s="68" t="str">
        <f>'0'!$A$4</f>
        <v>………………..</v>
      </c>
      <c r="B3004" s="341">
        <f>'0'!$A$2</f>
        <v>46112</v>
      </c>
      <c r="C3004" s="341" t="s">
        <v>1246</v>
      </c>
      <c r="D3004" s="22"/>
      <c r="E3004" s="23"/>
      <c r="F3004" s="14"/>
      <c r="G3004" s="23"/>
      <c r="H3004" s="22"/>
      <c r="I3004" s="24"/>
      <c r="J3004" s="24"/>
      <c r="K3004" s="25"/>
      <c r="L3004" s="25"/>
      <c r="M3004" s="25"/>
      <c r="N3004" s="25"/>
      <c r="O3004" s="25"/>
      <c r="P3004" s="25"/>
      <c r="Q3004" s="26"/>
      <c r="R3004" s="25"/>
      <c r="S3004" s="25"/>
      <c r="T3004" s="27">
        <f t="shared" si="231"/>
        <v>0</v>
      </c>
      <c r="U3004" s="27">
        <f t="shared" si="232"/>
        <v>0</v>
      </c>
      <c r="V3004" s="25"/>
      <c r="W3004" s="27" t="str">
        <f t="shared" si="233"/>
        <v/>
      </c>
      <c r="X3004" s="43" t="str">
        <f t="shared" si="234"/>
        <v>OK</v>
      </c>
      <c r="Y3004" s="681" t="str">
        <f t="shared" si="235"/>
        <v/>
      </c>
    </row>
    <row r="3005" spans="1:25" x14ac:dyDescent="0.25">
      <c r="A3005" s="68" t="str">
        <f>'0'!$A$4</f>
        <v>………………..</v>
      </c>
      <c r="B3005" s="341">
        <f>'0'!$A$2</f>
        <v>46112</v>
      </c>
      <c r="C3005" s="341" t="s">
        <v>1246</v>
      </c>
      <c r="D3005" s="22"/>
      <c r="E3005" s="23"/>
      <c r="F3005" s="14"/>
      <c r="G3005" s="23"/>
      <c r="H3005" s="22"/>
      <c r="I3005" s="24"/>
      <c r="J3005" s="24"/>
      <c r="K3005" s="25"/>
      <c r="L3005" s="25"/>
      <c r="M3005" s="25"/>
      <c r="N3005" s="25"/>
      <c r="O3005" s="25"/>
      <c r="P3005" s="25"/>
      <c r="Q3005" s="26"/>
      <c r="R3005" s="25"/>
      <c r="S3005" s="25"/>
      <c r="T3005" s="27">
        <f t="shared" si="231"/>
        <v>0</v>
      </c>
      <c r="U3005" s="27">
        <f t="shared" si="232"/>
        <v>0</v>
      </c>
      <c r="V3005" s="25"/>
      <c r="W3005" s="27" t="str">
        <f t="shared" si="233"/>
        <v/>
      </c>
      <c r="X3005" s="43" t="str">
        <f t="shared" si="234"/>
        <v>OK</v>
      </c>
      <c r="Y3005" s="681" t="str">
        <f t="shared" si="235"/>
        <v/>
      </c>
    </row>
    <row r="3006" spans="1:25" x14ac:dyDescent="0.25">
      <c r="A3006" s="68" t="str">
        <f>'0'!$A$4</f>
        <v>………………..</v>
      </c>
      <c r="B3006" s="341">
        <f>'0'!$A$2</f>
        <v>46112</v>
      </c>
      <c r="C3006" s="341" t="s">
        <v>1246</v>
      </c>
      <c r="D3006" s="22"/>
      <c r="E3006" s="23"/>
      <c r="F3006" s="14"/>
      <c r="G3006" s="23"/>
      <c r="H3006" s="22"/>
      <c r="I3006" s="24"/>
      <c r="J3006" s="24"/>
      <c r="K3006" s="25"/>
      <c r="L3006" s="25"/>
      <c r="M3006" s="25"/>
      <c r="N3006" s="25"/>
      <c r="O3006" s="25"/>
      <c r="P3006" s="25"/>
      <c r="Q3006" s="26"/>
      <c r="R3006" s="25"/>
      <c r="S3006" s="25"/>
      <c r="T3006" s="27">
        <f t="shared" si="231"/>
        <v>0</v>
      </c>
      <c r="U3006" s="27">
        <f t="shared" si="232"/>
        <v>0</v>
      </c>
      <c r="V3006" s="25"/>
      <c r="W3006" s="27" t="str">
        <f t="shared" si="233"/>
        <v/>
      </c>
      <c r="X3006" s="43" t="str">
        <f t="shared" si="234"/>
        <v>OK</v>
      </c>
      <c r="Y3006" s="681" t="str">
        <f t="shared" si="235"/>
        <v/>
      </c>
    </row>
    <row r="3007" spans="1:25" x14ac:dyDescent="0.25">
      <c r="A3007" s="68" t="str">
        <f>'0'!$A$4</f>
        <v>………………..</v>
      </c>
      <c r="B3007" s="341">
        <f>'0'!$A$2</f>
        <v>46112</v>
      </c>
      <c r="C3007" s="341" t="s">
        <v>1246</v>
      </c>
      <c r="D3007" s="22"/>
      <c r="E3007" s="23"/>
      <c r="F3007" s="14"/>
      <c r="G3007" s="23"/>
      <c r="H3007" s="22"/>
      <c r="I3007" s="24"/>
      <c r="J3007" s="24"/>
      <c r="K3007" s="25"/>
      <c r="L3007" s="25"/>
      <c r="M3007" s="25"/>
      <c r="N3007" s="25"/>
      <c r="O3007" s="25"/>
      <c r="P3007" s="25"/>
      <c r="Q3007" s="26"/>
      <c r="R3007" s="25"/>
      <c r="S3007" s="25"/>
      <c r="T3007" s="27">
        <f t="shared" si="231"/>
        <v>0</v>
      </c>
      <c r="U3007" s="27">
        <f t="shared" si="232"/>
        <v>0</v>
      </c>
      <c r="V3007" s="25"/>
      <c r="W3007" s="27" t="str">
        <f t="shared" si="233"/>
        <v/>
      </c>
      <c r="X3007" s="43" t="str">
        <f t="shared" si="234"/>
        <v>OK</v>
      </c>
      <c r="Y3007" s="681" t="str">
        <f t="shared" si="235"/>
        <v/>
      </c>
    </row>
    <row r="3008" spans="1:25" x14ac:dyDescent="0.25">
      <c r="A3008" s="68" t="str">
        <f>'0'!$A$4</f>
        <v>………………..</v>
      </c>
      <c r="B3008" s="341">
        <f>'0'!$A$2</f>
        <v>46112</v>
      </c>
      <c r="C3008" s="341" t="s">
        <v>1246</v>
      </c>
      <c r="D3008" s="22"/>
      <c r="E3008" s="23"/>
      <c r="F3008" s="14"/>
      <c r="G3008" s="23"/>
      <c r="H3008" s="22"/>
      <c r="I3008" s="24"/>
      <c r="J3008" s="24"/>
      <c r="K3008" s="25"/>
      <c r="L3008" s="25"/>
      <c r="M3008" s="25"/>
      <c r="N3008" s="25"/>
      <c r="O3008" s="25"/>
      <c r="P3008" s="25"/>
      <c r="Q3008" s="26"/>
      <c r="R3008" s="25"/>
      <c r="S3008" s="25"/>
      <c r="T3008" s="27">
        <f t="shared" si="231"/>
        <v>0</v>
      </c>
      <c r="U3008" s="27">
        <f t="shared" si="232"/>
        <v>0</v>
      </c>
      <c r="V3008" s="25"/>
      <c r="W3008" s="27" t="str">
        <f t="shared" si="233"/>
        <v/>
      </c>
      <c r="X3008" s="43" t="str">
        <f t="shared" si="234"/>
        <v>OK</v>
      </c>
      <c r="Y3008" s="681" t="str">
        <f t="shared" si="235"/>
        <v/>
      </c>
    </row>
    <row r="3009" spans="1:25" x14ac:dyDescent="0.25">
      <c r="A3009" s="68" t="str">
        <f>'0'!$A$4</f>
        <v>………………..</v>
      </c>
      <c r="B3009" s="341">
        <f>'0'!$A$2</f>
        <v>46112</v>
      </c>
      <c r="C3009" s="341" t="s">
        <v>1246</v>
      </c>
      <c r="D3009" s="22"/>
      <c r="E3009" s="23"/>
      <c r="F3009" s="14"/>
      <c r="G3009" s="23"/>
      <c r="H3009" s="22"/>
      <c r="I3009" s="24"/>
      <c r="J3009" s="24"/>
      <c r="K3009" s="25"/>
      <c r="L3009" s="25"/>
      <c r="M3009" s="25"/>
      <c r="N3009" s="25"/>
      <c r="O3009" s="25"/>
      <c r="P3009" s="25"/>
      <c r="Q3009" s="26"/>
      <c r="R3009" s="25"/>
      <c r="S3009" s="25"/>
      <c r="T3009" s="27">
        <f t="shared" si="231"/>
        <v>0</v>
      </c>
      <c r="U3009" s="27">
        <f t="shared" si="232"/>
        <v>0</v>
      </c>
      <c r="V3009" s="25"/>
      <c r="W3009" s="27" t="str">
        <f t="shared" si="233"/>
        <v/>
      </c>
      <c r="X3009" s="43" t="str">
        <f t="shared" si="234"/>
        <v>OK</v>
      </c>
      <c r="Y3009" s="681" t="str">
        <f t="shared" si="235"/>
        <v/>
      </c>
    </row>
    <row r="3010" spans="1:25" x14ac:dyDescent="0.25">
      <c r="A3010" s="68" t="str">
        <f>'0'!$A$4</f>
        <v>………………..</v>
      </c>
      <c r="B3010" s="341">
        <f>'0'!$A$2</f>
        <v>46112</v>
      </c>
      <c r="C3010" s="341" t="s">
        <v>1246</v>
      </c>
      <c r="D3010" s="22"/>
      <c r="E3010" s="23"/>
      <c r="F3010" s="14"/>
      <c r="G3010" s="23"/>
      <c r="H3010" s="22"/>
      <c r="I3010" s="24"/>
      <c r="J3010" s="24"/>
      <c r="K3010" s="25"/>
      <c r="L3010" s="25"/>
      <c r="M3010" s="25"/>
      <c r="N3010" s="25"/>
      <c r="O3010" s="25"/>
      <c r="P3010" s="25"/>
      <c r="Q3010" s="26"/>
      <c r="R3010" s="25"/>
      <c r="S3010" s="25"/>
      <c r="T3010" s="27">
        <f t="shared" si="231"/>
        <v>0</v>
      </c>
      <c r="U3010" s="27">
        <f t="shared" si="232"/>
        <v>0</v>
      </c>
      <c r="V3010" s="25"/>
      <c r="W3010" s="27" t="str">
        <f t="shared" si="233"/>
        <v/>
      </c>
      <c r="X3010" s="43" t="str">
        <f t="shared" si="234"/>
        <v>OK</v>
      </c>
      <c r="Y3010" s="681" t="str">
        <f t="shared" si="235"/>
        <v/>
      </c>
    </row>
    <row r="3011" spans="1:25" x14ac:dyDescent="0.25">
      <c r="A3011" s="68" t="str">
        <f>'0'!$A$4</f>
        <v>………………..</v>
      </c>
      <c r="B3011" s="341">
        <f>'0'!$A$2</f>
        <v>46112</v>
      </c>
      <c r="C3011" s="341" t="s">
        <v>1246</v>
      </c>
      <c r="D3011" s="22"/>
      <c r="E3011" s="23"/>
      <c r="F3011" s="14"/>
      <c r="G3011" s="23"/>
      <c r="H3011" s="22"/>
      <c r="I3011" s="24"/>
      <c r="J3011" s="24"/>
      <c r="K3011" s="25"/>
      <c r="L3011" s="25"/>
      <c r="M3011" s="25"/>
      <c r="N3011" s="25"/>
      <c r="O3011" s="25"/>
      <c r="P3011" s="25"/>
      <c r="Q3011" s="26"/>
      <c r="R3011" s="25"/>
      <c r="S3011" s="25"/>
      <c r="T3011" s="27">
        <f t="shared" si="231"/>
        <v>0</v>
      </c>
      <c r="U3011" s="27">
        <f t="shared" si="232"/>
        <v>0</v>
      </c>
      <c r="V3011" s="25"/>
      <c r="W3011" s="27" t="str">
        <f t="shared" si="233"/>
        <v/>
      </c>
      <c r="X3011" s="43" t="str">
        <f t="shared" si="234"/>
        <v>OK</v>
      </c>
      <c r="Y3011" s="681" t="str">
        <f t="shared" si="235"/>
        <v/>
      </c>
    </row>
    <row r="3012" spans="1:25" x14ac:dyDescent="0.25">
      <c r="A3012" s="68" t="str">
        <f>'0'!$A$4</f>
        <v>………………..</v>
      </c>
      <c r="B3012" s="341">
        <f>'0'!$A$2</f>
        <v>46112</v>
      </c>
      <c r="C3012" s="341" t="s">
        <v>1246</v>
      </c>
      <c r="D3012" s="22"/>
      <c r="E3012" s="23"/>
      <c r="F3012" s="14"/>
      <c r="G3012" s="23"/>
      <c r="H3012" s="22"/>
      <c r="I3012" s="24"/>
      <c r="J3012" s="24"/>
      <c r="K3012" s="25"/>
      <c r="L3012" s="25"/>
      <c r="M3012" s="25"/>
      <c r="N3012" s="25"/>
      <c r="O3012" s="25"/>
      <c r="P3012" s="25"/>
      <c r="Q3012" s="26"/>
      <c r="R3012" s="25"/>
      <c r="S3012" s="25"/>
      <c r="T3012" s="27">
        <f t="shared" si="231"/>
        <v>0</v>
      </c>
      <c r="U3012" s="27">
        <f t="shared" si="232"/>
        <v>0</v>
      </c>
      <c r="V3012" s="25"/>
      <c r="W3012" s="27" t="str">
        <f t="shared" si="233"/>
        <v/>
      </c>
      <c r="X3012" s="43" t="str">
        <f t="shared" si="234"/>
        <v>OK</v>
      </c>
      <c r="Y3012" s="681" t="str">
        <f t="shared" si="235"/>
        <v/>
      </c>
    </row>
    <row r="3013" spans="1:25" x14ac:dyDescent="0.25">
      <c r="A3013" s="68" t="str">
        <f>'0'!$A$4</f>
        <v>………………..</v>
      </c>
      <c r="B3013" s="341">
        <f>'0'!$A$2</f>
        <v>46112</v>
      </c>
      <c r="C3013" s="341" t="s">
        <v>1246</v>
      </c>
      <c r="D3013" s="22"/>
      <c r="E3013" s="23"/>
      <c r="F3013" s="14"/>
      <c r="G3013" s="23"/>
      <c r="H3013" s="22"/>
      <c r="I3013" s="24"/>
      <c r="J3013" s="24"/>
      <c r="K3013" s="25"/>
      <c r="L3013" s="25"/>
      <c r="M3013" s="25"/>
      <c r="N3013" s="25"/>
      <c r="O3013" s="25"/>
      <c r="P3013" s="25"/>
      <c r="Q3013" s="26"/>
      <c r="R3013" s="25"/>
      <c r="S3013" s="25"/>
      <c r="T3013" s="27">
        <f t="shared" si="231"/>
        <v>0</v>
      </c>
      <c r="U3013" s="27">
        <f t="shared" si="232"/>
        <v>0</v>
      </c>
      <c r="V3013" s="25"/>
      <c r="W3013" s="27" t="str">
        <f t="shared" si="233"/>
        <v/>
      </c>
      <c r="X3013" s="43" t="str">
        <f t="shared" si="234"/>
        <v>OK</v>
      </c>
      <c r="Y3013" s="681" t="str">
        <f t="shared" si="235"/>
        <v/>
      </c>
    </row>
    <row r="3014" spans="1:25" x14ac:dyDescent="0.25">
      <c r="A3014" s="68" t="str">
        <f>'0'!$A$4</f>
        <v>………………..</v>
      </c>
      <c r="B3014" s="341">
        <f>'0'!$A$2</f>
        <v>46112</v>
      </c>
      <c r="C3014" s="341" t="s">
        <v>1246</v>
      </c>
      <c r="D3014" s="22"/>
      <c r="E3014" s="23"/>
      <c r="F3014" s="14"/>
      <c r="G3014" s="23"/>
      <c r="H3014" s="22"/>
      <c r="I3014" s="24"/>
      <c r="J3014" s="24"/>
      <c r="K3014" s="25"/>
      <c r="L3014" s="25"/>
      <c r="M3014" s="25"/>
      <c r="N3014" s="25"/>
      <c r="O3014" s="25"/>
      <c r="P3014" s="25"/>
      <c r="Q3014" s="26"/>
      <c r="R3014" s="25"/>
      <c r="S3014" s="25"/>
      <c r="T3014" s="27">
        <f t="shared" si="231"/>
        <v>0</v>
      </c>
      <c r="U3014" s="27">
        <f t="shared" si="232"/>
        <v>0</v>
      </c>
      <c r="V3014" s="25"/>
      <c r="W3014" s="27" t="str">
        <f t="shared" si="233"/>
        <v/>
      </c>
      <c r="X3014" s="43" t="str">
        <f t="shared" si="234"/>
        <v>OK</v>
      </c>
      <c r="Y3014" s="681" t="str">
        <f t="shared" si="235"/>
        <v/>
      </c>
    </row>
    <row r="3015" spans="1:25" x14ac:dyDescent="0.25">
      <c r="A3015" s="68" t="str">
        <f>'0'!$A$4</f>
        <v>………………..</v>
      </c>
      <c r="B3015" s="341">
        <f>'0'!$A$2</f>
        <v>46112</v>
      </c>
      <c r="C3015" s="341" t="s">
        <v>1246</v>
      </c>
      <c r="D3015" s="22"/>
      <c r="E3015" s="23"/>
      <c r="F3015" s="14"/>
      <c r="G3015" s="23"/>
      <c r="H3015" s="22"/>
      <c r="I3015" s="24"/>
      <c r="J3015" s="24"/>
      <c r="K3015" s="25"/>
      <c r="L3015" s="25"/>
      <c r="M3015" s="25"/>
      <c r="N3015" s="25"/>
      <c r="O3015" s="25"/>
      <c r="P3015" s="25"/>
      <c r="Q3015" s="26"/>
      <c r="R3015" s="25"/>
      <c r="S3015" s="25"/>
      <c r="T3015" s="27">
        <f t="shared" si="231"/>
        <v>0</v>
      </c>
      <c r="U3015" s="27">
        <f t="shared" si="232"/>
        <v>0</v>
      </c>
      <c r="V3015" s="25"/>
      <c r="W3015" s="27" t="str">
        <f t="shared" si="233"/>
        <v/>
      </c>
      <c r="X3015" s="43" t="str">
        <f t="shared" si="234"/>
        <v>OK</v>
      </c>
      <c r="Y3015" s="681" t="str">
        <f t="shared" si="235"/>
        <v/>
      </c>
    </row>
    <row r="3016" spans="1:25" x14ac:dyDescent="0.25">
      <c r="A3016" s="68" t="str">
        <f>'0'!$A$4</f>
        <v>………………..</v>
      </c>
      <c r="B3016" s="341">
        <f>'0'!$A$2</f>
        <v>46112</v>
      </c>
      <c r="C3016" s="341" t="s">
        <v>1246</v>
      </c>
      <c r="D3016" s="22"/>
      <c r="E3016" s="23"/>
      <c r="F3016" s="14"/>
      <c r="G3016" s="23"/>
      <c r="H3016" s="22"/>
      <c r="I3016" s="24"/>
      <c r="J3016" s="24"/>
      <c r="K3016" s="25"/>
      <c r="L3016" s="25"/>
      <c r="M3016" s="25"/>
      <c r="N3016" s="25"/>
      <c r="O3016" s="25"/>
      <c r="P3016" s="25"/>
      <c r="Q3016" s="26"/>
      <c r="R3016" s="25"/>
      <c r="S3016" s="25"/>
      <c r="T3016" s="27">
        <f t="shared" si="231"/>
        <v>0</v>
      </c>
      <c r="U3016" s="27">
        <f t="shared" si="232"/>
        <v>0</v>
      </c>
      <c r="V3016" s="25"/>
      <c r="W3016" s="27" t="str">
        <f t="shared" si="233"/>
        <v/>
      </c>
      <c r="X3016" s="43" t="str">
        <f t="shared" si="234"/>
        <v>OK</v>
      </c>
      <c r="Y3016" s="681" t="str">
        <f t="shared" si="235"/>
        <v/>
      </c>
    </row>
    <row r="3017" spans="1:25" x14ac:dyDescent="0.25">
      <c r="A3017" s="68" t="str">
        <f>'0'!$A$4</f>
        <v>………………..</v>
      </c>
      <c r="B3017" s="341">
        <f>'0'!$A$2</f>
        <v>46112</v>
      </c>
      <c r="C3017" s="341" t="s">
        <v>1246</v>
      </c>
      <c r="D3017" s="22"/>
      <c r="E3017" s="23"/>
      <c r="F3017" s="14"/>
      <c r="G3017" s="23"/>
      <c r="H3017" s="22"/>
      <c r="I3017" s="24"/>
      <c r="J3017" s="24"/>
      <c r="K3017" s="25"/>
      <c r="L3017" s="25"/>
      <c r="M3017" s="25"/>
      <c r="N3017" s="25"/>
      <c r="O3017" s="25"/>
      <c r="P3017" s="25"/>
      <c r="Q3017" s="26"/>
      <c r="R3017" s="25"/>
      <c r="S3017" s="25"/>
      <c r="T3017" s="27">
        <f t="shared" ref="T3017:T3080" si="236">N3017+P3017-R3017</f>
        <v>0</v>
      </c>
      <c r="U3017" s="27">
        <f t="shared" ref="U3017:U3080" si="237">O3017+Q3017-S3017</f>
        <v>0</v>
      </c>
      <c r="V3017" s="25"/>
      <c r="W3017" s="27" t="str">
        <f t="shared" ref="W3017:W3080" si="238">IF(K3017="","",K3017-M3017-(P3017-Q3017))</f>
        <v/>
      </c>
      <c r="X3017" s="43" t="str">
        <f t="shared" ref="X3017:X3080" si="239">IF(ROUND(T3017-V3017,2)&gt;=0,"OK","Просрочието не може да надхвърля задължението")</f>
        <v>OK</v>
      </c>
      <c r="Y3017" s="681" t="str">
        <f t="shared" ref="Y3017:Y3080" si="240">IF(COUNTBLANK(D3017:W3017)=18,"",IF(D3017="999999999","",IF(ISNUMBER(VALUE(D3017)),IF(LEN(D3017)&lt;&gt;9,"Въведеното ЕИК е твърде късо или твърде дълго",IF(OR(MOD(MID(D3017,1,1)*1+MID(D3017,2,1)*2+MID(D3017,3,1)*3+MID(D3017,4,1)*4+MID(D3017,5,1)*5+MID(D3017,6,1)*6+MID(D3017,7,1)*7+MID(D3017,8,1)*8,11)-MID(D3017,9,1)=0,AND(MOD(MID(D3017,1,1)*3+MID(D3017,2,1)*4+MID(D3017,3,1)*5+MID(D3017,4,1)*6+MID(D3017,5,1)*7+MID(D3017,6,1)*8+MID(D3017,7,1)*9+MID(D3017,8,1)*10,11)=10,MID(D3017,9,1)*1=0),MOD(MID(D3017,1,1)*3+MID(D3017,2,1)*4+MID(D3017,3,1)*5+MID(D3017,4,1)*6+MID(D3017,5,1)*7+MID(D3017,6,1)*8+MID(D3017,7,1)*9+MID(D3017,8,1)*10,11)-MID(D3017,9,1)=0),"","Въведеното ЕИК е невалидно")),"Въведеното ЕИК съдържа непозволени символи")))</f>
        <v/>
      </c>
    </row>
    <row r="3018" spans="1:25" x14ac:dyDescent="0.25">
      <c r="A3018" s="68" t="str">
        <f>'0'!$A$4</f>
        <v>………………..</v>
      </c>
      <c r="B3018" s="341">
        <f>'0'!$A$2</f>
        <v>46112</v>
      </c>
      <c r="C3018" s="341" t="s">
        <v>1246</v>
      </c>
      <c r="D3018" s="22"/>
      <c r="E3018" s="23"/>
      <c r="F3018" s="14"/>
      <c r="G3018" s="23"/>
      <c r="H3018" s="22"/>
      <c r="I3018" s="24"/>
      <c r="J3018" s="24"/>
      <c r="K3018" s="25"/>
      <c r="L3018" s="25"/>
      <c r="M3018" s="25"/>
      <c r="N3018" s="25"/>
      <c r="O3018" s="25"/>
      <c r="P3018" s="25"/>
      <c r="Q3018" s="26"/>
      <c r="R3018" s="25"/>
      <c r="S3018" s="25"/>
      <c r="T3018" s="27">
        <f t="shared" si="236"/>
        <v>0</v>
      </c>
      <c r="U3018" s="27">
        <f t="shared" si="237"/>
        <v>0</v>
      </c>
      <c r="V3018" s="25"/>
      <c r="W3018" s="27" t="str">
        <f t="shared" si="238"/>
        <v/>
      </c>
      <c r="X3018" s="43" t="str">
        <f t="shared" si="239"/>
        <v>OK</v>
      </c>
      <c r="Y3018" s="681" t="str">
        <f t="shared" si="240"/>
        <v/>
      </c>
    </row>
    <row r="3019" spans="1:25" x14ac:dyDescent="0.25">
      <c r="A3019" s="68" t="str">
        <f>'0'!$A$4</f>
        <v>………………..</v>
      </c>
      <c r="B3019" s="341">
        <f>'0'!$A$2</f>
        <v>46112</v>
      </c>
      <c r="C3019" s="341" t="s">
        <v>1246</v>
      </c>
      <c r="D3019" s="22"/>
      <c r="E3019" s="23"/>
      <c r="F3019" s="14"/>
      <c r="G3019" s="23"/>
      <c r="H3019" s="22"/>
      <c r="I3019" s="24"/>
      <c r="J3019" s="24"/>
      <c r="K3019" s="25"/>
      <c r="L3019" s="25"/>
      <c r="M3019" s="25"/>
      <c r="N3019" s="25"/>
      <c r="O3019" s="25"/>
      <c r="P3019" s="25"/>
      <c r="Q3019" s="26"/>
      <c r="R3019" s="25"/>
      <c r="S3019" s="25"/>
      <c r="T3019" s="27">
        <f t="shared" si="236"/>
        <v>0</v>
      </c>
      <c r="U3019" s="27">
        <f t="shared" si="237"/>
        <v>0</v>
      </c>
      <c r="V3019" s="25"/>
      <c r="W3019" s="27" t="str">
        <f t="shared" si="238"/>
        <v/>
      </c>
      <c r="X3019" s="43" t="str">
        <f t="shared" si="239"/>
        <v>OK</v>
      </c>
      <c r="Y3019" s="681" t="str">
        <f t="shared" si="240"/>
        <v/>
      </c>
    </row>
    <row r="3020" spans="1:25" x14ac:dyDescent="0.25">
      <c r="A3020" s="68" t="str">
        <f>'0'!$A$4</f>
        <v>………………..</v>
      </c>
      <c r="B3020" s="341">
        <f>'0'!$A$2</f>
        <v>46112</v>
      </c>
      <c r="C3020" s="341" t="s">
        <v>1246</v>
      </c>
      <c r="D3020" s="22"/>
      <c r="E3020" s="23"/>
      <c r="F3020" s="14"/>
      <c r="G3020" s="23"/>
      <c r="H3020" s="22"/>
      <c r="I3020" s="24"/>
      <c r="J3020" s="24"/>
      <c r="K3020" s="25"/>
      <c r="L3020" s="25"/>
      <c r="M3020" s="25"/>
      <c r="N3020" s="25"/>
      <c r="O3020" s="25"/>
      <c r="P3020" s="25"/>
      <c r="Q3020" s="26"/>
      <c r="R3020" s="25"/>
      <c r="S3020" s="25"/>
      <c r="T3020" s="27">
        <f t="shared" si="236"/>
        <v>0</v>
      </c>
      <c r="U3020" s="27">
        <f t="shared" si="237"/>
        <v>0</v>
      </c>
      <c r="V3020" s="25"/>
      <c r="W3020" s="27" t="str">
        <f t="shared" si="238"/>
        <v/>
      </c>
      <c r="X3020" s="43" t="str">
        <f t="shared" si="239"/>
        <v>OK</v>
      </c>
      <c r="Y3020" s="681" t="str">
        <f t="shared" si="240"/>
        <v/>
      </c>
    </row>
    <row r="3021" spans="1:25" x14ac:dyDescent="0.25">
      <c r="A3021" s="68" t="str">
        <f>'0'!$A$4</f>
        <v>………………..</v>
      </c>
      <c r="B3021" s="341">
        <f>'0'!$A$2</f>
        <v>46112</v>
      </c>
      <c r="C3021" s="341" t="s">
        <v>1246</v>
      </c>
      <c r="D3021" s="22"/>
      <c r="E3021" s="23"/>
      <c r="F3021" s="14"/>
      <c r="G3021" s="23"/>
      <c r="H3021" s="22"/>
      <c r="I3021" s="24"/>
      <c r="J3021" s="24"/>
      <c r="K3021" s="25"/>
      <c r="L3021" s="25"/>
      <c r="M3021" s="25"/>
      <c r="N3021" s="25"/>
      <c r="O3021" s="25"/>
      <c r="P3021" s="25"/>
      <c r="Q3021" s="26"/>
      <c r="R3021" s="25"/>
      <c r="S3021" s="25"/>
      <c r="T3021" s="27">
        <f t="shared" si="236"/>
        <v>0</v>
      </c>
      <c r="U3021" s="27">
        <f t="shared" si="237"/>
        <v>0</v>
      </c>
      <c r="V3021" s="25"/>
      <c r="W3021" s="27" t="str">
        <f t="shared" si="238"/>
        <v/>
      </c>
      <c r="X3021" s="43" t="str">
        <f t="shared" si="239"/>
        <v>OK</v>
      </c>
      <c r="Y3021" s="681" t="str">
        <f t="shared" si="240"/>
        <v/>
      </c>
    </row>
    <row r="3022" spans="1:25" x14ac:dyDescent="0.25">
      <c r="A3022" s="68" t="str">
        <f>'0'!$A$4</f>
        <v>………………..</v>
      </c>
      <c r="B3022" s="341">
        <f>'0'!$A$2</f>
        <v>46112</v>
      </c>
      <c r="C3022" s="341" t="s">
        <v>1246</v>
      </c>
      <c r="D3022" s="22"/>
      <c r="E3022" s="23"/>
      <c r="F3022" s="14"/>
      <c r="G3022" s="23"/>
      <c r="H3022" s="22"/>
      <c r="I3022" s="24"/>
      <c r="J3022" s="24"/>
      <c r="K3022" s="25"/>
      <c r="L3022" s="25"/>
      <c r="M3022" s="25"/>
      <c r="N3022" s="25"/>
      <c r="O3022" s="25"/>
      <c r="P3022" s="25"/>
      <c r="Q3022" s="26"/>
      <c r="R3022" s="25"/>
      <c r="S3022" s="25"/>
      <c r="T3022" s="27">
        <f t="shared" si="236"/>
        <v>0</v>
      </c>
      <c r="U3022" s="27">
        <f t="shared" si="237"/>
        <v>0</v>
      </c>
      <c r="V3022" s="25"/>
      <c r="W3022" s="27" t="str">
        <f t="shared" si="238"/>
        <v/>
      </c>
      <c r="X3022" s="43" t="str">
        <f t="shared" si="239"/>
        <v>OK</v>
      </c>
      <c r="Y3022" s="681" t="str">
        <f t="shared" si="240"/>
        <v/>
      </c>
    </row>
    <row r="3023" spans="1:25" x14ac:dyDescent="0.25">
      <c r="A3023" s="68" t="str">
        <f>'0'!$A$4</f>
        <v>………………..</v>
      </c>
      <c r="B3023" s="341">
        <f>'0'!$A$2</f>
        <v>46112</v>
      </c>
      <c r="C3023" s="341" t="s">
        <v>1246</v>
      </c>
      <c r="D3023" s="22"/>
      <c r="E3023" s="23"/>
      <c r="F3023" s="14"/>
      <c r="G3023" s="23"/>
      <c r="H3023" s="22"/>
      <c r="I3023" s="24"/>
      <c r="J3023" s="24"/>
      <c r="K3023" s="25"/>
      <c r="L3023" s="25"/>
      <c r="M3023" s="25"/>
      <c r="N3023" s="25"/>
      <c r="O3023" s="25"/>
      <c r="P3023" s="25"/>
      <c r="Q3023" s="26"/>
      <c r="R3023" s="25"/>
      <c r="S3023" s="25"/>
      <c r="T3023" s="27">
        <f t="shared" si="236"/>
        <v>0</v>
      </c>
      <c r="U3023" s="27">
        <f t="shared" si="237"/>
        <v>0</v>
      </c>
      <c r="V3023" s="25"/>
      <c r="W3023" s="27" t="str">
        <f t="shared" si="238"/>
        <v/>
      </c>
      <c r="X3023" s="43" t="str">
        <f t="shared" si="239"/>
        <v>OK</v>
      </c>
      <c r="Y3023" s="681" t="str">
        <f t="shared" si="240"/>
        <v/>
      </c>
    </row>
    <row r="3024" spans="1:25" x14ac:dyDescent="0.25">
      <c r="A3024" s="68" t="str">
        <f>'0'!$A$4</f>
        <v>………………..</v>
      </c>
      <c r="B3024" s="341">
        <f>'0'!$A$2</f>
        <v>46112</v>
      </c>
      <c r="C3024" s="341" t="s">
        <v>1246</v>
      </c>
      <c r="D3024" s="22"/>
      <c r="E3024" s="23"/>
      <c r="F3024" s="14"/>
      <c r="G3024" s="23"/>
      <c r="H3024" s="22"/>
      <c r="I3024" s="24"/>
      <c r="J3024" s="24"/>
      <c r="K3024" s="25"/>
      <c r="L3024" s="25"/>
      <c r="M3024" s="25"/>
      <c r="N3024" s="25"/>
      <c r="O3024" s="25"/>
      <c r="P3024" s="25"/>
      <c r="Q3024" s="26"/>
      <c r="R3024" s="25"/>
      <c r="S3024" s="25"/>
      <c r="T3024" s="27">
        <f t="shared" si="236"/>
        <v>0</v>
      </c>
      <c r="U3024" s="27">
        <f t="shared" si="237"/>
        <v>0</v>
      </c>
      <c r="V3024" s="25"/>
      <c r="W3024" s="27" t="str">
        <f t="shared" si="238"/>
        <v/>
      </c>
      <c r="X3024" s="43" t="str">
        <f t="shared" si="239"/>
        <v>OK</v>
      </c>
      <c r="Y3024" s="681" t="str">
        <f t="shared" si="240"/>
        <v/>
      </c>
    </row>
    <row r="3025" spans="1:25" x14ac:dyDescent="0.25">
      <c r="A3025" s="68" t="str">
        <f>'0'!$A$4</f>
        <v>………………..</v>
      </c>
      <c r="B3025" s="341">
        <f>'0'!$A$2</f>
        <v>46112</v>
      </c>
      <c r="C3025" s="341" t="s">
        <v>1246</v>
      </c>
      <c r="D3025" s="22"/>
      <c r="E3025" s="23"/>
      <c r="F3025" s="14"/>
      <c r="G3025" s="23"/>
      <c r="H3025" s="22"/>
      <c r="I3025" s="24"/>
      <c r="J3025" s="24"/>
      <c r="K3025" s="25"/>
      <c r="L3025" s="25"/>
      <c r="M3025" s="25"/>
      <c r="N3025" s="25"/>
      <c r="O3025" s="25"/>
      <c r="P3025" s="25"/>
      <c r="Q3025" s="26"/>
      <c r="R3025" s="25"/>
      <c r="S3025" s="25"/>
      <c r="T3025" s="27">
        <f t="shared" si="236"/>
        <v>0</v>
      </c>
      <c r="U3025" s="27">
        <f t="shared" si="237"/>
        <v>0</v>
      </c>
      <c r="V3025" s="25"/>
      <c r="W3025" s="27" t="str">
        <f t="shared" si="238"/>
        <v/>
      </c>
      <c r="X3025" s="43" t="str">
        <f t="shared" si="239"/>
        <v>OK</v>
      </c>
      <c r="Y3025" s="681" t="str">
        <f t="shared" si="240"/>
        <v/>
      </c>
    </row>
    <row r="3026" spans="1:25" x14ac:dyDescent="0.25">
      <c r="A3026" s="68" t="str">
        <f>'0'!$A$4</f>
        <v>………………..</v>
      </c>
      <c r="B3026" s="341">
        <f>'0'!$A$2</f>
        <v>46112</v>
      </c>
      <c r="C3026" s="341" t="s">
        <v>1246</v>
      </c>
      <c r="D3026" s="22"/>
      <c r="E3026" s="23"/>
      <c r="F3026" s="14"/>
      <c r="G3026" s="23"/>
      <c r="H3026" s="22"/>
      <c r="I3026" s="24"/>
      <c r="J3026" s="24"/>
      <c r="K3026" s="25"/>
      <c r="L3026" s="25"/>
      <c r="M3026" s="25"/>
      <c r="N3026" s="25"/>
      <c r="O3026" s="25"/>
      <c r="P3026" s="25"/>
      <c r="Q3026" s="26"/>
      <c r="R3026" s="25"/>
      <c r="S3026" s="25"/>
      <c r="T3026" s="27">
        <f t="shared" si="236"/>
        <v>0</v>
      </c>
      <c r="U3026" s="27">
        <f t="shared" si="237"/>
        <v>0</v>
      </c>
      <c r="V3026" s="25"/>
      <c r="W3026" s="27" t="str">
        <f t="shared" si="238"/>
        <v/>
      </c>
      <c r="X3026" s="43" t="str">
        <f t="shared" si="239"/>
        <v>OK</v>
      </c>
      <c r="Y3026" s="681" t="str">
        <f t="shared" si="240"/>
        <v/>
      </c>
    </row>
    <row r="3027" spans="1:25" x14ac:dyDescent="0.25">
      <c r="A3027" s="68" t="str">
        <f>'0'!$A$4</f>
        <v>………………..</v>
      </c>
      <c r="B3027" s="341">
        <f>'0'!$A$2</f>
        <v>46112</v>
      </c>
      <c r="C3027" s="341" t="s">
        <v>1246</v>
      </c>
      <c r="D3027" s="22"/>
      <c r="E3027" s="23"/>
      <c r="F3027" s="14"/>
      <c r="G3027" s="23"/>
      <c r="H3027" s="22"/>
      <c r="I3027" s="24"/>
      <c r="J3027" s="24"/>
      <c r="K3027" s="25"/>
      <c r="L3027" s="25"/>
      <c r="M3027" s="25"/>
      <c r="N3027" s="25"/>
      <c r="O3027" s="25"/>
      <c r="P3027" s="25"/>
      <c r="Q3027" s="26"/>
      <c r="R3027" s="25"/>
      <c r="S3027" s="25"/>
      <c r="T3027" s="27">
        <f t="shared" si="236"/>
        <v>0</v>
      </c>
      <c r="U3027" s="27">
        <f t="shared" si="237"/>
        <v>0</v>
      </c>
      <c r="V3027" s="25"/>
      <c r="W3027" s="27" t="str">
        <f t="shared" si="238"/>
        <v/>
      </c>
      <c r="X3027" s="43" t="str">
        <f t="shared" si="239"/>
        <v>OK</v>
      </c>
      <c r="Y3027" s="681" t="str">
        <f t="shared" si="240"/>
        <v/>
      </c>
    </row>
    <row r="3028" spans="1:25" x14ac:dyDescent="0.25">
      <c r="A3028" s="68" t="str">
        <f>'0'!$A$4</f>
        <v>………………..</v>
      </c>
      <c r="B3028" s="341">
        <f>'0'!$A$2</f>
        <v>46112</v>
      </c>
      <c r="C3028" s="341" t="s">
        <v>1246</v>
      </c>
      <c r="D3028" s="22"/>
      <c r="E3028" s="23"/>
      <c r="F3028" s="14"/>
      <c r="G3028" s="23"/>
      <c r="H3028" s="22"/>
      <c r="I3028" s="24"/>
      <c r="J3028" s="24"/>
      <c r="K3028" s="25"/>
      <c r="L3028" s="25"/>
      <c r="M3028" s="25"/>
      <c r="N3028" s="25"/>
      <c r="O3028" s="25"/>
      <c r="P3028" s="25"/>
      <c r="Q3028" s="26"/>
      <c r="R3028" s="25"/>
      <c r="S3028" s="25"/>
      <c r="T3028" s="27">
        <f t="shared" si="236"/>
        <v>0</v>
      </c>
      <c r="U3028" s="27">
        <f t="shared" si="237"/>
        <v>0</v>
      </c>
      <c r="V3028" s="25"/>
      <c r="W3028" s="27" t="str">
        <f t="shared" si="238"/>
        <v/>
      </c>
      <c r="X3028" s="43" t="str">
        <f t="shared" si="239"/>
        <v>OK</v>
      </c>
      <c r="Y3028" s="681" t="str">
        <f t="shared" si="240"/>
        <v/>
      </c>
    </row>
    <row r="3029" spans="1:25" x14ac:dyDescent="0.25">
      <c r="A3029" s="68" t="str">
        <f>'0'!$A$4</f>
        <v>………………..</v>
      </c>
      <c r="B3029" s="341">
        <f>'0'!$A$2</f>
        <v>46112</v>
      </c>
      <c r="C3029" s="341" t="s">
        <v>1246</v>
      </c>
      <c r="D3029" s="22"/>
      <c r="E3029" s="23"/>
      <c r="F3029" s="14"/>
      <c r="G3029" s="23"/>
      <c r="H3029" s="22"/>
      <c r="I3029" s="24"/>
      <c r="J3029" s="24"/>
      <c r="K3029" s="25"/>
      <c r="L3029" s="25"/>
      <c r="M3029" s="25"/>
      <c r="N3029" s="25"/>
      <c r="O3029" s="25"/>
      <c r="P3029" s="25"/>
      <c r="Q3029" s="26"/>
      <c r="R3029" s="25"/>
      <c r="S3029" s="25"/>
      <c r="T3029" s="27">
        <f t="shared" si="236"/>
        <v>0</v>
      </c>
      <c r="U3029" s="27">
        <f t="shared" si="237"/>
        <v>0</v>
      </c>
      <c r="V3029" s="25"/>
      <c r="W3029" s="27" t="str">
        <f t="shared" si="238"/>
        <v/>
      </c>
      <c r="X3029" s="43" t="str">
        <f t="shared" si="239"/>
        <v>OK</v>
      </c>
      <c r="Y3029" s="681" t="str">
        <f t="shared" si="240"/>
        <v/>
      </c>
    </row>
    <row r="3030" spans="1:25" x14ac:dyDescent="0.25">
      <c r="A3030" s="68" t="str">
        <f>'0'!$A$4</f>
        <v>………………..</v>
      </c>
      <c r="B3030" s="341">
        <f>'0'!$A$2</f>
        <v>46112</v>
      </c>
      <c r="C3030" s="341" t="s">
        <v>1246</v>
      </c>
      <c r="D3030" s="22"/>
      <c r="E3030" s="23"/>
      <c r="F3030" s="14"/>
      <c r="G3030" s="23"/>
      <c r="H3030" s="22"/>
      <c r="I3030" s="24"/>
      <c r="J3030" s="24"/>
      <c r="K3030" s="25"/>
      <c r="L3030" s="25"/>
      <c r="M3030" s="25"/>
      <c r="N3030" s="25"/>
      <c r="O3030" s="25"/>
      <c r="P3030" s="25"/>
      <c r="Q3030" s="26"/>
      <c r="R3030" s="25"/>
      <c r="S3030" s="25"/>
      <c r="T3030" s="27">
        <f t="shared" si="236"/>
        <v>0</v>
      </c>
      <c r="U3030" s="27">
        <f t="shared" si="237"/>
        <v>0</v>
      </c>
      <c r="V3030" s="25"/>
      <c r="W3030" s="27" t="str">
        <f t="shared" si="238"/>
        <v/>
      </c>
      <c r="X3030" s="43" t="str">
        <f t="shared" si="239"/>
        <v>OK</v>
      </c>
      <c r="Y3030" s="681" t="str">
        <f t="shared" si="240"/>
        <v/>
      </c>
    </row>
    <row r="3031" spans="1:25" x14ac:dyDescent="0.25">
      <c r="A3031" s="68" t="str">
        <f>'0'!$A$4</f>
        <v>………………..</v>
      </c>
      <c r="B3031" s="341">
        <f>'0'!$A$2</f>
        <v>46112</v>
      </c>
      <c r="C3031" s="341" t="s">
        <v>1246</v>
      </c>
      <c r="D3031" s="22"/>
      <c r="E3031" s="23"/>
      <c r="F3031" s="14"/>
      <c r="G3031" s="23"/>
      <c r="H3031" s="22"/>
      <c r="I3031" s="24"/>
      <c r="J3031" s="24"/>
      <c r="K3031" s="25"/>
      <c r="L3031" s="25"/>
      <c r="M3031" s="25"/>
      <c r="N3031" s="25"/>
      <c r="O3031" s="25"/>
      <c r="P3031" s="25"/>
      <c r="Q3031" s="26"/>
      <c r="R3031" s="25"/>
      <c r="S3031" s="25"/>
      <c r="T3031" s="27">
        <f t="shared" si="236"/>
        <v>0</v>
      </c>
      <c r="U3031" s="27">
        <f t="shared" si="237"/>
        <v>0</v>
      </c>
      <c r="V3031" s="25"/>
      <c r="W3031" s="27" t="str">
        <f t="shared" si="238"/>
        <v/>
      </c>
      <c r="X3031" s="43" t="str">
        <f t="shared" si="239"/>
        <v>OK</v>
      </c>
      <c r="Y3031" s="681" t="str">
        <f t="shared" si="240"/>
        <v/>
      </c>
    </row>
    <row r="3032" spans="1:25" x14ac:dyDescent="0.25">
      <c r="A3032" s="68" t="str">
        <f>'0'!$A$4</f>
        <v>………………..</v>
      </c>
      <c r="B3032" s="341">
        <f>'0'!$A$2</f>
        <v>46112</v>
      </c>
      <c r="C3032" s="341" t="s">
        <v>1246</v>
      </c>
      <c r="D3032" s="22"/>
      <c r="E3032" s="23"/>
      <c r="F3032" s="14"/>
      <c r="G3032" s="23"/>
      <c r="H3032" s="22"/>
      <c r="I3032" s="24"/>
      <c r="J3032" s="24"/>
      <c r="K3032" s="25"/>
      <c r="L3032" s="25"/>
      <c r="M3032" s="25"/>
      <c r="N3032" s="25"/>
      <c r="O3032" s="25"/>
      <c r="P3032" s="25"/>
      <c r="Q3032" s="26"/>
      <c r="R3032" s="25"/>
      <c r="S3032" s="25"/>
      <c r="T3032" s="27">
        <f t="shared" si="236"/>
        <v>0</v>
      </c>
      <c r="U3032" s="27">
        <f t="shared" si="237"/>
        <v>0</v>
      </c>
      <c r="V3032" s="25"/>
      <c r="W3032" s="27" t="str">
        <f t="shared" si="238"/>
        <v/>
      </c>
      <c r="X3032" s="43" t="str">
        <f t="shared" si="239"/>
        <v>OK</v>
      </c>
      <c r="Y3032" s="681" t="str">
        <f t="shared" si="240"/>
        <v/>
      </c>
    </row>
    <row r="3033" spans="1:25" x14ac:dyDescent="0.25">
      <c r="A3033" s="68" t="str">
        <f>'0'!$A$4</f>
        <v>………………..</v>
      </c>
      <c r="B3033" s="341">
        <f>'0'!$A$2</f>
        <v>46112</v>
      </c>
      <c r="C3033" s="341" t="s">
        <v>1246</v>
      </c>
      <c r="D3033" s="22"/>
      <c r="E3033" s="23"/>
      <c r="F3033" s="14"/>
      <c r="G3033" s="23"/>
      <c r="H3033" s="22"/>
      <c r="I3033" s="24"/>
      <c r="J3033" s="24"/>
      <c r="K3033" s="25"/>
      <c r="L3033" s="25"/>
      <c r="M3033" s="25"/>
      <c r="N3033" s="25"/>
      <c r="O3033" s="25"/>
      <c r="P3033" s="25"/>
      <c r="Q3033" s="26"/>
      <c r="R3033" s="25"/>
      <c r="S3033" s="25"/>
      <c r="T3033" s="27">
        <f t="shared" si="236"/>
        <v>0</v>
      </c>
      <c r="U3033" s="27">
        <f t="shared" si="237"/>
        <v>0</v>
      </c>
      <c r="V3033" s="25"/>
      <c r="W3033" s="27" t="str">
        <f t="shared" si="238"/>
        <v/>
      </c>
      <c r="X3033" s="43" t="str">
        <f t="shared" si="239"/>
        <v>OK</v>
      </c>
      <c r="Y3033" s="681" t="str">
        <f t="shared" si="240"/>
        <v/>
      </c>
    </row>
    <row r="3034" spans="1:25" x14ac:dyDescent="0.25">
      <c r="A3034" s="68" t="str">
        <f>'0'!$A$4</f>
        <v>………………..</v>
      </c>
      <c r="B3034" s="341">
        <f>'0'!$A$2</f>
        <v>46112</v>
      </c>
      <c r="C3034" s="341" t="s">
        <v>1246</v>
      </c>
      <c r="D3034" s="22"/>
      <c r="E3034" s="23"/>
      <c r="F3034" s="14"/>
      <c r="G3034" s="23"/>
      <c r="H3034" s="22"/>
      <c r="I3034" s="24"/>
      <c r="J3034" s="24"/>
      <c r="K3034" s="25"/>
      <c r="L3034" s="25"/>
      <c r="M3034" s="25"/>
      <c r="N3034" s="25"/>
      <c r="O3034" s="25"/>
      <c r="P3034" s="25"/>
      <c r="Q3034" s="26"/>
      <c r="R3034" s="25"/>
      <c r="S3034" s="25"/>
      <c r="T3034" s="27">
        <f t="shared" si="236"/>
        <v>0</v>
      </c>
      <c r="U3034" s="27">
        <f t="shared" si="237"/>
        <v>0</v>
      </c>
      <c r="V3034" s="25"/>
      <c r="W3034" s="27" t="str">
        <f t="shared" si="238"/>
        <v/>
      </c>
      <c r="X3034" s="43" t="str">
        <f t="shared" si="239"/>
        <v>OK</v>
      </c>
      <c r="Y3034" s="681" t="str">
        <f t="shared" si="240"/>
        <v/>
      </c>
    </row>
    <row r="3035" spans="1:25" x14ac:dyDescent="0.25">
      <c r="A3035" s="68" t="str">
        <f>'0'!$A$4</f>
        <v>………………..</v>
      </c>
      <c r="B3035" s="341">
        <f>'0'!$A$2</f>
        <v>46112</v>
      </c>
      <c r="C3035" s="341" t="s">
        <v>1246</v>
      </c>
      <c r="D3035" s="22"/>
      <c r="E3035" s="23"/>
      <c r="F3035" s="14"/>
      <c r="G3035" s="23"/>
      <c r="H3035" s="22"/>
      <c r="I3035" s="24"/>
      <c r="J3035" s="24"/>
      <c r="K3035" s="25"/>
      <c r="L3035" s="25"/>
      <c r="M3035" s="25"/>
      <c r="N3035" s="25"/>
      <c r="O3035" s="25"/>
      <c r="P3035" s="25"/>
      <c r="Q3035" s="26"/>
      <c r="R3035" s="25"/>
      <c r="S3035" s="25"/>
      <c r="T3035" s="27">
        <f t="shared" si="236"/>
        <v>0</v>
      </c>
      <c r="U3035" s="27">
        <f t="shared" si="237"/>
        <v>0</v>
      </c>
      <c r="V3035" s="25"/>
      <c r="W3035" s="27" t="str">
        <f t="shared" si="238"/>
        <v/>
      </c>
      <c r="X3035" s="43" t="str">
        <f t="shared" si="239"/>
        <v>OK</v>
      </c>
      <c r="Y3035" s="681" t="str">
        <f t="shared" si="240"/>
        <v/>
      </c>
    </row>
    <row r="3036" spans="1:25" x14ac:dyDescent="0.25">
      <c r="A3036" s="68" t="str">
        <f>'0'!$A$4</f>
        <v>………………..</v>
      </c>
      <c r="B3036" s="341">
        <f>'0'!$A$2</f>
        <v>46112</v>
      </c>
      <c r="C3036" s="341" t="s">
        <v>1246</v>
      </c>
      <c r="D3036" s="22"/>
      <c r="E3036" s="23"/>
      <c r="F3036" s="14"/>
      <c r="G3036" s="23"/>
      <c r="H3036" s="22"/>
      <c r="I3036" s="24"/>
      <c r="J3036" s="24"/>
      <c r="K3036" s="25"/>
      <c r="L3036" s="25"/>
      <c r="M3036" s="25"/>
      <c r="N3036" s="25"/>
      <c r="O3036" s="25"/>
      <c r="P3036" s="25"/>
      <c r="Q3036" s="26"/>
      <c r="R3036" s="25"/>
      <c r="S3036" s="25"/>
      <c r="T3036" s="27">
        <f t="shared" si="236"/>
        <v>0</v>
      </c>
      <c r="U3036" s="27">
        <f t="shared" si="237"/>
        <v>0</v>
      </c>
      <c r="V3036" s="25"/>
      <c r="W3036" s="27" t="str">
        <f t="shared" si="238"/>
        <v/>
      </c>
      <c r="X3036" s="43" t="str">
        <f t="shared" si="239"/>
        <v>OK</v>
      </c>
      <c r="Y3036" s="681" t="str">
        <f t="shared" si="240"/>
        <v/>
      </c>
    </row>
    <row r="3037" spans="1:25" x14ac:dyDescent="0.25">
      <c r="A3037" s="68" t="str">
        <f>'0'!$A$4</f>
        <v>………………..</v>
      </c>
      <c r="B3037" s="341">
        <f>'0'!$A$2</f>
        <v>46112</v>
      </c>
      <c r="C3037" s="341" t="s">
        <v>1246</v>
      </c>
      <c r="D3037" s="22"/>
      <c r="E3037" s="23"/>
      <c r="F3037" s="14"/>
      <c r="G3037" s="23"/>
      <c r="H3037" s="22"/>
      <c r="I3037" s="24"/>
      <c r="J3037" s="24"/>
      <c r="K3037" s="25"/>
      <c r="L3037" s="25"/>
      <c r="M3037" s="25"/>
      <c r="N3037" s="25"/>
      <c r="O3037" s="25"/>
      <c r="P3037" s="25"/>
      <c r="Q3037" s="26"/>
      <c r="R3037" s="25"/>
      <c r="S3037" s="25"/>
      <c r="T3037" s="27">
        <f t="shared" si="236"/>
        <v>0</v>
      </c>
      <c r="U3037" s="27">
        <f t="shared" si="237"/>
        <v>0</v>
      </c>
      <c r="V3037" s="25"/>
      <c r="W3037" s="27" t="str">
        <f t="shared" si="238"/>
        <v/>
      </c>
      <c r="X3037" s="43" t="str">
        <f t="shared" si="239"/>
        <v>OK</v>
      </c>
      <c r="Y3037" s="681" t="str">
        <f t="shared" si="240"/>
        <v/>
      </c>
    </row>
    <row r="3038" spans="1:25" x14ac:dyDescent="0.25">
      <c r="A3038" s="68" t="str">
        <f>'0'!$A$4</f>
        <v>………………..</v>
      </c>
      <c r="B3038" s="341">
        <f>'0'!$A$2</f>
        <v>46112</v>
      </c>
      <c r="C3038" s="341" t="s">
        <v>1246</v>
      </c>
      <c r="D3038" s="22"/>
      <c r="E3038" s="23"/>
      <c r="F3038" s="14"/>
      <c r="G3038" s="23"/>
      <c r="H3038" s="22"/>
      <c r="I3038" s="24"/>
      <c r="J3038" s="24"/>
      <c r="K3038" s="25"/>
      <c r="L3038" s="25"/>
      <c r="M3038" s="25"/>
      <c r="N3038" s="25"/>
      <c r="O3038" s="25"/>
      <c r="P3038" s="25"/>
      <c r="Q3038" s="26"/>
      <c r="R3038" s="25"/>
      <c r="S3038" s="25"/>
      <c r="T3038" s="27">
        <f t="shared" si="236"/>
        <v>0</v>
      </c>
      <c r="U3038" s="27">
        <f t="shared" si="237"/>
        <v>0</v>
      </c>
      <c r="V3038" s="25"/>
      <c r="W3038" s="27" t="str">
        <f t="shared" si="238"/>
        <v/>
      </c>
      <c r="X3038" s="43" t="str">
        <f t="shared" si="239"/>
        <v>OK</v>
      </c>
      <c r="Y3038" s="681" t="str">
        <f t="shared" si="240"/>
        <v/>
      </c>
    </row>
    <row r="3039" spans="1:25" x14ac:dyDescent="0.25">
      <c r="A3039" s="68" t="str">
        <f>'0'!$A$4</f>
        <v>………………..</v>
      </c>
      <c r="B3039" s="341">
        <f>'0'!$A$2</f>
        <v>46112</v>
      </c>
      <c r="C3039" s="341" t="s">
        <v>1246</v>
      </c>
      <c r="D3039" s="22"/>
      <c r="E3039" s="23"/>
      <c r="F3039" s="14"/>
      <c r="G3039" s="23"/>
      <c r="H3039" s="22"/>
      <c r="I3039" s="24"/>
      <c r="J3039" s="24"/>
      <c r="K3039" s="25"/>
      <c r="L3039" s="25"/>
      <c r="M3039" s="25"/>
      <c r="N3039" s="25"/>
      <c r="O3039" s="25"/>
      <c r="P3039" s="25"/>
      <c r="Q3039" s="26"/>
      <c r="R3039" s="25"/>
      <c r="S3039" s="25"/>
      <c r="T3039" s="27">
        <f t="shared" si="236"/>
        <v>0</v>
      </c>
      <c r="U3039" s="27">
        <f t="shared" si="237"/>
        <v>0</v>
      </c>
      <c r="V3039" s="25"/>
      <c r="W3039" s="27" t="str">
        <f t="shared" si="238"/>
        <v/>
      </c>
      <c r="X3039" s="43" t="str">
        <f t="shared" si="239"/>
        <v>OK</v>
      </c>
      <c r="Y3039" s="681" t="str">
        <f t="shared" si="240"/>
        <v/>
      </c>
    </row>
    <row r="3040" spans="1:25" x14ac:dyDescent="0.25">
      <c r="A3040" s="68" t="str">
        <f>'0'!$A$4</f>
        <v>………………..</v>
      </c>
      <c r="B3040" s="341">
        <f>'0'!$A$2</f>
        <v>46112</v>
      </c>
      <c r="C3040" s="341" t="s">
        <v>1246</v>
      </c>
      <c r="D3040" s="22"/>
      <c r="E3040" s="23"/>
      <c r="F3040" s="14"/>
      <c r="G3040" s="23"/>
      <c r="H3040" s="22"/>
      <c r="I3040" s="24"/>
      <c r="J3040" s="24"/>
      <c r="K3040" s="25"/>
      <c r="L3040" s="25"/>
      <c r="M3040" s="25"/>
      <c r="N3040" s="25"/>
      <c r="O3040" s="25"/>
      <c r="P3040" s="25"/>
      <c r="Q3040" s="26"/>
      <c r="R3040" s="25"/>
      <c r="S3040" s="25"/>
      <c r="T3040" s="27">
        <f t="shared" si="236"/>
        <v>0</v>
      </c>
      <c r="U3040" s="27">
        <f t="shared" si="237"/>
        <v>0</v>
      </c>
      <c r="V3040" s="25"/>
      <c r="W3040" s="27" t="str">
        <f t="shared" si="238"/>
        <v/>
      </c>
      <c r="X3040" s="43" t="str">
        <f t="shared" si="239"/>
        <v>OK</v>
      </c>
      <c r="Y3040" s="681" t="str">
        <f t="shared" si="240"/>
        <v/>
      </c>
    </row>
    <row r="3041" spans="1:25" x14ac:dyDescent="0.25">
      <c r="A3041" s="68" t="str">
        <f>'0'!$A$4</f>
        <v>………………..</v>
      </c>
      <c r="B3041" s="341">
        <f>'0'!$A$2</f>
        <v>46112</v>
      </c>
      <c r="C3041" s="341" t="s">
        <v>1246</v>
      </c>
      <c r="D3041" s="22"/>
      <c r="E3041" s="23"/>
      <c r="F3041" s="14"/>
      <c r="G3041" s="23"/>
      <c r="H3041" s="22"/>
      <c r="I3041" s="24"/>
      <c r="J3041" s="24"/>
      <c r="K3041" s="25"/>
      <c r="L3041" s="25"/>
      <c r="M3041" s="25"/>
      <c r="N3041" s="25"/>
      <c r="O3041" s="25"/>
      <c r="P3041" s="25"/>
      <c r="Q3041" s="26"/>
      <c r="R3041" s="25"/>
      <c r="S3041" s="25"/>
      <c r="T3041" s="27">
        <f t="shared" si="236"/>
        <v>0</v>
      </c>
      <c r="U3041" s="27">
        <f t="shared" si="237"/>
        <v>0</v>
      </c>
      <c r="V3041" s="25"/>
      <c r="W3041" s="27" t="str">
        <f t="shared" si="238"/>
        <v/>
      </c>
      <c r="X3041" s="43" t="str">
        <f t="shared" si="239"/>
        <v>OK</v>
      </c>
      <c r="Y3041" s="681" t="str">
        <f t="shared" si="240"/>
        <v/>
      </c>
    </row>
    <row r="3042" spans="1:25" x14ac:dyDescent="0.25">
      <c r="A3042" s="68" t="str">
        <f>'0'!$A$4</f>
        <v>………………..</v>
      </c>
      <c r="B3042" s="341">
        <f>'0'!$A$2</f>
        <v>46112</v>
      </c>
      <c r="C3042" s="341" t="s">
        <v>1246</v>
      </c>
      <c r="D3042" s="22"/>
      <c r="E3042" s="23"/>
      <c r="F3042" s="14"/>
      <c r="G3042" s="23"/>
      <c r="H3042" s="22"/>
      <c r="I3042" s="24"/>
      <c r="J3042" s="24"/>
      <c r="K3042" s="25"/>
      <c r="L3042" s="25"/>
      <c r="M3042" s="25"/>
      <c r="N3042" s="25"/>
      <c r="O3042" s="25"/>
      <c r="P3042" s="25"/>
      <c r="Q3042" s="26"/>
      <c r="R3042" s="25"/>
      <c r="S3042" s="25"/>
      <c r="T3042" s="27">
        <f t="shared" si="236"/>
        <v>0</v>
      </c>
      <c r="U3042" s="27">
        <f t="shared" si="237"/>
        <v>0</v>
      </c>
      <c r="V3042" s="25"/>
      <c r="W3042" s="27" t="str">
        <f t="shared" si="238"/>
        <v/>
      </c>
      <c r="X3042" s="43" t="str">
        <f t="shared" si="239"/>
        <v>OK</v>
      </c>
      <c r="Y3042" s="681" t="str">
        <f t="shared" si="240"/>
        <v/>
      </c>
    </row>
    <row r="3043" spans="1:25" x14ac:dyDescent="0.25">
      <c r="A3043" s="68" t="str">
        <f>'0'!$A$4</f>
        <v>………………..</v>
      </c>
      <c r="B3043" s="341">
        <f>'0'!$A$2</f>
        <v>46112</v>
      </c>
      <c r="C3043" s="341" t="s">
        <v>1246</v>
      </c>
      <c r="D3043" s="22"/>
      <c r="E3043" s="23"/>
      <c r="F3043" s="14"/>
      <c r="G3043" s="23"/>
      <c r="H3043" s="22"/>
      <c r="I3043" s="24"/>
      <c r="J3043" s="24"/>
      <c r="K3043" s="25"/>
      <c r="L3043" s="25"/>
      <c r="M3043" s="25"/>
      <c r="N3043" s="25"/>
      <c r="O3043" s="25"/>
      <c r="P3043" s="25"/>
      <c r="Q3043" s="26"/>
      <c r="R3043" s="25"/>
      <c r="S3043" s="25"/>
      <c r="T3043" s="27">
        <f t="shared" si="236"/>
        <v>0</v>
      </c>
      <c r="U3043" s="27">
        <f t="shared" si="237"/>
        <v>0</v>
      </c>
      <c r="V3043" s="25"/>
      <c r="W3043" s="27" t="str">
        <f t="shared" si="238"/>
        <v/>
      </c>
      <c r="X3043" s="43" t="str">
        <f t="shared" si="239"/>
        <v>OK</v>
      </c>
      <c r="Y3043" s="681" t="str">
        <f t="shared" si="240"/>
        <v/>
      </c>
    </row>
    <row r="3044" spans="1:25" x14ac:dyDescent="0.25">
      <c r="A3044" s="68" t="str">
        <f>'0'!$A$4</f>
        <v>………………..</v>
      </c>
      <c r="B3044" s="341">
        <f>'0'!$A$2</f>
        <v>46112</v>
      </c>
      <c r="C3044" s="341" t="s">
        <v>1246</v>
      </c>
      <c r="D3044" s="22"/>
      <c r="E3044" s="23"/>
      <c r="F3044" s="14"/>
      <c r="G3044" s="23"/>
      <c r="H3044" s="22"/>
      <c r="I3044" s="24"/>
      <c r="J3044" s="24"/>
      <c r="K3044" s="25"/>
      <c r="L3044" s="25"/>
      <c r="M3044" s="25"/>
      <c r="N3044" s="25"/>
      <c r="O3044" s="25"/>
      <c r="P3044" s="25"/>
      <c r="Q3044" s="26"/>
      <c r="R3044" s="25"/>
      <c r="S3044" s="25"/>
      <c r="T3044" s="27">
        <f t="shared" si="236"/>
        <v>0</v>
      </c>
      <c r="U3044" s="27">
        <f t="shared" si="237"/>
        <v>0</v>
      </c>
      <c r="V3044" s="25"/>
      <c r="W3044" s="27" t="str">
        <f t="shared" si="238"/>
        <v/>
      </c>
      <c r="X3044" s="43" t="str">
        <f t="shared" si="239"/>
        <v>OK</v>
      </c>
      <c r="Y3044" s="681" t="str">
        <f t="shared" si="240"/>
        <v/>
      </c>
    </row>
    <row r="3045" spans="1:25" x14ac:dyDescent="0.25">
      <c r="A3045" s="68" t="str">
        <f>'0'!$A$4</f>
        <v>………………..</v>
      </c>
      <c r="B3045" s="341">
        <f>'0'!$A$2</f>
        <v>46112</v>
      </c>
      <c r="C3045" s="341" t="s">
        <v>1246</v>
      </c>
      <c r="D3045" s="22"/>
      <c r="E3045" s="23"/>
      <c r="F3045" s="14"/>
      <c r="G3045" s="23"/>
      <c r="H3045" s="22"/>
      <c r="I3045" s="24"/>
      <c r="J3045" s="24"/>
      <c r="K3045" s="25"/>
      <c r="L3045" s="25"/>
      <c r="M3045" s="25"/>
      <c r="N3045" s="25"/>
      <c r="O3045" s="25"/>
      <c r="P3045" s="25"/>
      <c r="Q3045" s="26"/>
      <c r="R3045" s="25"/>
      <c r="S3045" s="25"/>
      <c r="T3045" s="27">
        <f t="shared" si="236"/>
        <v>0</v>
      </c>
      <c r="U3045" s="27">
        <f t="shared" si="237"/>
        <v>0</v>
      </c>
      <c r="V3045" s="25"/>
      <c r="W3045" s="27" t="str">
        <f t="shared" si="238"/>
        <v/>
      </c>
      <c r="X3045" s="43" t="str">
        <f t="shared" si="239"/>
        <v>OK</v>
      </c>
      <c r="Y3045" s="681" t="str">
        <f t="shared" si="240"/>
        <v/>
      </c>
    </row>
    <row r="3046" spans="1:25" x14ac:dyDescent="0.25">
      <c r="A3046" s="68" t="str">
        <f>'0'!$A$4</f>
        <v>………………..</v>
      </c>
      <c r="B3046" s="341">
        <f>'0'!$A$2</f>
        <v>46112</v>
      </c>
      <c r="C3046" s="341" t="s">
        <v>1246</v>
      </c>
      <c r="D3046" s="22"/>
      <c r="E3046" s="23"/>
      <c r="F3046" s="14"/>
      <c r="G3046" s="23"/>
      <c r="H3046" s="22"/>
      <c r="I3046" s="24"/>
      <c r="J3046" s="24"/>
      <c r="K3046" s="25"/>
      <c r="L3046" s="25"/>
      <c r="M3046" s="25"/>
      <c r="N3046" s="25"/>
      <c r="O3046" s="25"/>
      <c r="P3046" s="25"/>
      <c r="Q3046" s="26"/>
      <c r="R3046" s="25"/>
      <c r="S3046" s="25"/>
      <c r="T3046" s="27">
        <f t="shared" si="236"/>
        <v>0</v>
      </c>
      <c r="U3046" s="27">
        <f t="shared" si="237"/>
        <v>0</v>
      </c>
      <c r="V3046" s="25"/>
      <c r="W3046" s="27" t="str">
        <f t="shared" si="238"/>
        <v/>
      </c>
      <c r="X3046" s="43" t="str">
        <f t="shared" si="239"/>
        <v>OK</v>
      </c>
      <c r="Y3046" s="681" t="str">
        <f t="shared" si="240"/>
        <v/>
      </c>
    </row>
    <row r="3047" spans="1:25" x14ac:dyDescent="0.25">
      <c r="A3047" s="68" t="str">
        <f>'0'!$A$4</f>
        <v>………………..</v>
      </c>
      <c r="B3047" s="341">
        <f>'0'!$A$2</f>
        <v>46112</v>
      </c>
      <c r="C3047" s="341" t="s">
        <v>1246</v>
      </c>
      <c r="D3047" s="22"/>
      <c r="E3047" s="23"/>
      <c r="F3047" s="14"/>
      <c r="G3047" s="23"/>
      <c r="H3047" s="22"/>
      <c r="I3047" s="24"/>
      <c r="J3047" s="24"/>
      <c r="K3047" s="25"/>
      <c r="L3047" s="25"/>
      <c r="M3047" s="25"/>
      <c r="N3047" s="25"/>
      <c r="O3047" s="25"/>
      <c r="P3047" s="25"/>
      <c r="Q3047" s="26"/>
      <c r="R3047" s="25"/>
      <c r="S3047" s="25"/>
      <c r="T3047" s="27">
        <f t="shared" si="236"/>
        <v>0</v>
      </c>
      <c r="U3047" s="27">
        <f t="shared" si="237"/>
        <v>0</v>
      </c>
      <c r="V3047" s="25"/>
      <c r="W3047" s="27" t="str">
        <f t="shared" si="238"/>
        <v/>
      </c>
      <c r="X3047" s="43" t="str">
        <f t="shared" si="239"/>
        <v>OK</v>
      </c>
      <c r="Y3047" s="681" t="str">
        <f t="shared" si="240"/>
        <v/>
      </c>
    </row>
    <row r="3048" spans="1:25" x14ac:dyDescent="0.25">
      <c r="A3048" s="68" t="str">
        <f>'0'!$A$4</f>
        <v>………………..</v>
      </c>
      <c r="B3048" s="341">
        <f>'0'!$A$2</f>
        <v>46112</v>
      </c>
      <c r="C3048" s="341" t="s">
        <v>1246</v>
      </c>
      <c r="D3048" s="22"/>
      <c r="E3048" s="23"/>
      <c r="F3048" s="14"/>
      <c r="G3048" s="23"/>
      <c r="H3048" s="22"/>
      <c r="I3048" s="24"/>
      <c r="J3048" s="24"/>
      <c r="K3048" s="25"/>
      <c r="L3048" s="25"/>
      <c r="M3048" s="25"/>
      <c r="N3048" s="25"/>
      <c r="O3048" s="25"/>
      <c r="P3048" s="25"/>
      <c r="Q3048" s="26"/>
      <c r="R3048" s="25"/>
      <c r="S3048" s="25"/>
      <c r="T3048" s="27">
        <f t="shared" si="236"/>
        <v>0</v>
      </c>
      <c r="U3048" s="27">
        <f t="shared" si="237"/>
        <v>0</v>
      </c>
      <c r="V3048" s="25"/>
      <c r="W3048" s="27" t="str">
        <f t="shared" si="238"/>
        <v/>
      </c>
      <c r="X3048" s="43" t="str">
        <f t="shared" si="239"/>
        <v>OK</v>
      </c>
      <c r="Y3048" s="681" t="str">
        <f t="shared" si="240"/>
        <v/>
      </c>
    </row>
    <row r="3049" spans="1:25" x14ac:dyDescent="0.25">
      <c r="A3049" s="68" t="str">
        <f>'0'!$A$4</f>
        <v>………………..</v>
      </c>
      <c r="B3049" s="341">
        <f>'0'!$A$2</f>
        <v>46112</v>
      </c>
      <c r="C3049" s="341" t="s">
        <v>1246</v>
      </c>
      <c r="D3049" s="22"/>
      <c r="E3049" s="23"/>
      <c r="F3049" s="14"/>
      <c r="G3049" s="23"/>
      <c r="H3049" s="22"/>
      <c r="I3049" s="24"/>
      <c r="J3049" s="24"/>
      <c r="K3049" s="25"/>
      <c r="L3049" s="25"/>
      <c r="M3049" s="25"/>
      <c r="N3049" s="25"/>
      <c r="O3049" s="25"/>
      <c r="P3049" s="25"/>
      <c r="Q3049" s="26"/>
      <c r="R3049" s="25"/>
      <c r="S3049" s="25"/>
      <c r="T3049" s="27">
        <f t="shared" si="236"/>
        <v>0</v>
      </c>
      <c r="U3049" s="27">
        <f t="shared" si="237"/>
        <v>0</v>
      </c>
      <c r="V3049" s="25"/>
      <c r="W3049" s="27" t="str">
        <f t="shared" si="238"/>
        <v/>
      </c>
      <c r="X3049" s="43" t="str">
        <f t="shared" si="239"/>
        <v>OK</v>
      </c>
      <c r="Y3049" s="681" t="str">
        <f t="shared" si="240"/>
        <v/>
      </c>
    </row>
    <row r="3050" spans="1:25" x14ac:dyDescent="0.25">
      <c r="A3050" s="68" t="str">
        <f>'0'!$A$4</f>
        <v>………………..</v>
      </c>
      <c r="B3050" s="341">
        <f>'0'!$A$2</f>
        <v>46112</v>
      </c>
      <c r="C3050" s="341" t="s">
        <v>1246</v>
      </c>
      <c r="D3050" s="22"/>
      <c r="E3050" s="23"/>
      <c r="F3050" s="14"/>
      <c r="G3050" s="23"/>
      <c r="H3050" s="22"/>
      <c r="I3050" s="24"/>
      <c r="J3050" s="24"/>
      <c r="K3050" s="25"/>
      <c r="L3050" s="25"/>
      <c r="M3050" s="25"/>
      <c r="N3050" s="25"/>
      <c r="O3050" s="25"/>
      <c r="P3050" s="25"/>
      <c r="Q3050" s="26"/>
      <c r="R3050" s="25"/>
      <c r="S3050" s="25"/>
      <c r="T3050" s="27">
        <f t="shared" si="236"/>
        <v>0</v>
      </c>
      <c r="U3050" s="27">
        <f t="shared" si="237"/>
        <v>0</v>
      </c>
      <c r="V3050" s="25"/>
      <c r="W3050" s="27" t="str">
        <f t="shared" si="238"/>
        <v/>
      </c>
      <c r="X3050" s="43" t="str">
        <f t="shared" si="239"/>
        <v>OK</v>
      </c>
      <c r="Y3050" s="681" t="str">
        <f t="shared" si="240"/>
        <v/>
      </c>
    </row>
    <row r="3051" spans="1:25" x14ac:dyDescent="0.25">
      <c r="A3051" s="68" t="str">
        <f>'0'!$A$4</f>
        <v>………………..</v>
      </c>
      <c r="B3051" s="341">
        <f>'0'!$A$2</f>
        <v>46112</v>
      </c>
      <c r="C3051" s="341" t="s">
        <v>1246</v>
      </c>
      <c r="D3051" s="22"/>
      <c r="E3051" s="23"/>
      <c r="F3051" s="14"/>
      <c r="G3051" s="23"/>
      <c r="H3051" s="22"/>
      <c r="I3051" s="24"/>
      <c r="J3051" s="24"/>
      <c r="K3051" s="25"/>
      <c r="L3051" s="25"/>
      <c r="M3051" s="25"/>
      <c r="N3051" s="25"/>
      <c r="O3051" s="25"/>
      <c r="P3051" s="25"/>
      <c r="Q3051" s="26"/>
      <c r="R3051" s="25"/>
      <c r="S3051" s="25"/>
      <c r="T3051" s="27">
        <f t="shared" si="236"/>
        <v>0</v>
      </c>
      <c r="U3051" s="27">
        <f t="shared" si="237"/>
        <v>0</v>
      </c>
      <c r="V3051" s="25"/>
      <c r="W3051" s="27" t="str">
        <f t="shared" si="238"/>
        <v/>
      </c>
      <c r="X3051" s="43" t="str">
        <f t="shared" si="239"/>
        <v>OK</v>
      </c>
      <c r="Y3051" s="681" t="str">
        <f t="shared" si="240"/>
        <v/>
      </c>
    </row>
    <row r="3052" spans="1:25" x14ac:dyDescent="0.25">
      <c r="A3052" s="68" t="str">
        <f>'0'!$A$4</f>
        <v>………………..</v>
      </c>
      <c r="B3052" s="341">
        <f>'0'!$A$2</f>
        <v>46112</v>
      </c>
      <c r="C3052" s="341" t="s">
        <v>1246</v>
      </c>
      <c r="D3052" s="22"/>
      <c r="E3052" s="23"/>
      <c r="F3052" s="14"/>
      <c r="G3052" s="23"/>
      <c r="H3052" s="22"/>
      <c r="I3052" s="24"/>
      <c r="J3052" s="24"/>
      <c r="K3052" s="25"/>
      <c r="L3052" s="25"/>
      <c r="M3052" s="25"/>
      <c r="N3052" s="25"/>
      <c r="O3052" s="25"/>
      <c r="P3052" s="25"/>
      <c r="Q3052" s="26"/>
      <c r="R3052" s="25"/>
      <c r="S3052" s="25"/>
      <c r="T3052" s="27">
        <f t="shared" si="236"/>
        <v>0</v>
      </c>
      <c r="U3052" s="27">
        <f t="shared" si="237"/>
        <v>0</v>
      </c>
      <c r="V3052" s="25"/>
      <c r="W3052" s="27" t="str">
        <f t="shared" si="238"/>
        <v/>
      </c>
      <c r="X3052" s="43" t="str">
        <f t="shared" si="239"/>
        <v>OK</v>
      </c>
      <c r="Y3052" s="681" t="str">
        <f t="shared" si="240"/>
        <v/>
      </c>
    </row>
    <row r="3053" spans="1:25" x14ac:dyDescent="0.25">
      <c r="A3053" s="68" t="str">
        <f>'0'!$A$4</f>
        <v>………………..</v>
      </c>
      <c r="B3053" s="341">
        <f>'0'!$A$2</f>
        <v>46112</v>
      </c>
      <c r="C3053" s="341" t="s">
        <v>1246</v>
      </c>
      <c r="D3053" s="22"/>
      <c r="E3053" s="23"/>
      <c r="F3053" s="14"/>
      <c r="G3053" s="23"/>
      <c r="H3053" s="22"/>
      <c r="I3053" s="24"/>
      <c r="J3053" s="24"/>
      <c r="K3053" s="25"/>
      <c r="L3053" s="25"/>
      <c r="M3053" s="25"/>
      <c r="N3053" s="25"/>
      <c r="O3053" s="25"/>
      <c r="P3053" s="25"/>
      <c r="Q3053" s="26"/>
      <c r="R3053" s="25"/>
      <c r="S3053" s="25"/>
      <c r="T3053" s="27">
        <f t="shared" si="236"/>
        <v>0</v>
      </c>
      <c r="U3053" s="27">
        <f t="shared" si="237"/>
        <v>0</v>
      </c>
      <c r="V3053" s="25"/>
      <c r="W3053" s="27" t="str">
        <f t="shared" si="238"/>
        <v/>
      </c>
      <c r="X3053" s="43" t="str">
        <f t="shared" si="239"/>
        <v>OK</v>
      </c>
      <c r="Y3053" s="681" t="str">
        <f t="shared" si="240"/>
        <v/>
      </c>
    </row>
    <row r="3054" spans="1:25" x14ac:dyDescent="0.25">
      <c r="A3054" s="68" t="str">
        <f>'0'!$A$4</f>
        <v>………………..</v>
      </c>
      <c r="B3054" s="341">
        <f>'0'!$A$2</f>
        <v>46112</v>
      </c>
      <c r="C3054" s="341" t="s">
        <v>1246</v>
      </c>
      <c r="D3054" s="22"/>
      <c r="E3054" s="23"/>
      <c r="F3054" s="14"/>
      <c r="G3054" s="23"/>
      <c r="H3054" s="22"/>
      <c r="I3054" s="24"/>
      <c r="J3054" s="24"/>
      <c r="K3054" s="25"/>
      <c r="L3054" s="25"/>
      <c r="M3054" s="25"/>
      <c r="N3054" s="25"/>
      <c r="O3054" s="25"/>
      <c r="P3054" s="25"/>
      <c r="Q3054" s="26"/>
      <c r="R3054" s="25"/>
      <c r="S3054" s="25"/>
      <c r="T3054" s="27">
        <f t="shared" si="236"/>
        <v>0</v>
      </c>
      <c r="U3054" s="27">
        <f t="shared" si="237"/>
        <v>0</v>
      </c>
      <c r="V3054" s="25"/>
      <c r="W3054" s="27" t="str">
        <f t="shared" si="238"/>
        <v/>
      </c>
      <c r="X3054" s="43" t="str">
        <f t="shared" si="239"/>
        <v>OK</v>
      </c>
      <c r="Y3054" s="681" t="str">
        <f t="shared" si="240"/>
        <v/>
      </c>
    </row>
    <row r="3055" spans="1:25" x14ac:dyDescent="0.25">
      <c r="A3055" s="68" t="str">
        <f>'0'!$A$4</f>
        <v>………………..</v>
      </c>
      <c r="B3055" s="341">
        <f>'0'!$A$2</f>
        <v>46112</v>
      </c>
      <c r="C3055" s="341" t="s">
        <v>1246</v>
      </c>
      <c r="D3055" s="22"/>
      <c r="E3055" s="23"/>
      <c r="F3055" s="14"/>
      <c r="G3055" s="23"/>
      <c r="H3055" s="22"/>
      <c r="I3055" s="24"/>
      <c r="J3055" s="24"/>
      <c r="K3055" s="25"/>
      <c r="L3055" s="25"/>
      <c r="M3055" s="25"/>
      <c r="N3055" s="25"/>
      <c r="O3055" s="25"/>
      <c r="P3055" s="25"/>
      <c r="Q3055" s="26"/>
      <c r="R3055" s="25"/>
      <c r="S3055" s="25"/>
      <c r="T3055" s="27">
        <f t="shared" si="236"/>
        <v>0</v>
      </c>
      <c r="U3055" s="27">
        <f t="shared" si="237"/>
        <v>0</v>
      </c>
      <c r="V3055" s="25"/>
      <c r="W3055" s="27" t="str">
        <f t="shared" si="238"/>
        <v/>
      </c>
      <c r="X3055" s="43" t="str">
        <f t="shared" si="239"/>
        <v>OK</v>
      </c>
      <c r="Y3055" s="681" t="str">
        <f t="shared" si="240"/>
        <v/>
      </c>
    </row>
    <row r="3056" spans="1:25" x14ac:dyDescent="0.25">
      <c r="A3056" s="68" t="str">
        <f>'0'!$A$4</f>
        <v>………………..</v>
      </c>
      <c r="B3056" s="341">
        <f>'0'!$A$2</f>
        <v>46112</v>
      </c>
      <c r="C3056" s="341" t="s">
        <v>1246</v>
      </c>
      <c r="D3056" s="22"/>
      <c r="E3056" s="23"/>
      <c r="F3056" s="14"/>
      <c r="G3056" s="23"/>
      <c r="H3056" s="22"/>
      <c r="I3056" s="24"/>
      <c r="J3056" s="24"/>
      <c r="K3056" s="25"/>
      <c r="L3056" s="25"/>
      <c r="M3056" s="25"/>
      <c r="N3056" s="25"/>
      <c r="O3056" s="25"/>
      <c r="P3056" s="25"/>
      <c r="Q3056" s="26"/>
      <c r="R3056" s="25"/>
      <c r="S3056" s="25"/>
      <c r="T3056" s="27">
        <f t="shared" si="236"/>
        <v>0</v>
      </c>
      <c r="U3056" s="27">
        <f t="shared" si="237"/>
        <v>0</v>
      </c>
      <c r="V3056" s="25"/>
      <c r="W3056" s="27" t="str">
        <f t="shared" si="238"/>
        <v/>
      </c>
      <c r="X3056" s="43" t="str">
        <f t="shared" si="239"/>
        <v>OK</v>
      </c>
      <c r="Y3056" s="681" t="str">
        <f t="shared" si="240"/>
        <v/>
      </c>
    </row>
    <row r="3057" spans="1:25" x14ac:dyDescent="0.25">
      <c r="A3057" s="68" t="str">
        <f>'0'!$A$4</f>
        <v>………………..</v>
      </c>
      <c r="B3057" s="341">
        <f>'0'!$A$2</f>
        <v>46112</v>
      </c>
      <c r="C3057" s="341" t="s">
        <v>1246</v>
      </c>
      <c r="D3057" s="22"/>
      <c r="E3057" s="23"/>
      <c r="F3057" s="14"/>
      <c r="G3057" s="23"/>
      <c r="H3057" s="22"/>
      <c r="I3057" s="24"/>
      <c r="J3057" s="24"/>
      <c r="K3057" s="25"/>
      <c r="L3057" s="25"/>
      <c r="M3057" s="25"/>
      <c r="N3057" s="25"/>
      <c r="O3057" s="25"/>
      <c r="P3057" s="25"/>
      <c r="Q3057" s="26"/>
      <c r="R3057" s="25"/>
      <c r="S3057" s="25"/>
      <c r="T3057" s="27">
        <f t="shared" si="236"/>
        <v>0</v>
      </c>
      <c r="U3057" s="27">
        <f t="shared" si="237"/>
        <v>0</v>
      </c>
      <c r="V3057" s="25"/>
      <c r="W3057" s="27" t="str">
        <f t="shared" si="238"/>
        <v/>
      </c>
      <c r="X3057" s="43" t="str">
        <f t="shared" si="239"/>
        <v>OK</v>
      </c>
      <c r="Y3057" s="681" t="str">
        <f t="shared" si="240"/>
        <v/>
      </c>
    </row>
    <row r="3058" spans="1:25" x14ac:dyDescent="0.25">
      <c r="A3058" s="68" t="str">
        <f>'0'!$A$4</f>
        <v>………………..</v>
      </c>
      <c r="B3058" s="341">
        <f>'0'!$A$2</f>
        <v>46112</v>
      </c>
      <c r="C3058" s="341" t="s">
        <v>1246</v>
      </c>
      <c r="D3058" s="22"/>
      <c r="E3058" s="23"/>
      <c r="F3058" s="14"/>
      <c r="G3058" s="23"/>
      <c r="H3058" s="22"/>
      <c r="I3058" s="24"/>
      <c r="J3058" s="24"/>
      <c r="K3058" s="25"/>
      <c r="L3058" s="25"/>
      <c r="M3058" s="25"/>
      <c r="N3058" s="25"/>
      <c r="O3058" s="25"/>
      <c r="P3058" s="25"/>
      <c r="Q3058" s="26"/>
      <c r="R3058" s="25"/>
      <c r="S3058" s="25"/>
      <c r="T3058" s="27">
        <f t="shared" si="236"/>
        <v>0</v>
      </c>
      <c r="U3058" s="27">
        <f t="shared" si="237"/>
        <v>0</v>
      </c>
      <c r="V3058" s="25"/>
      <c r="W3058" s="27" t="str">
        <f t="shared" si="238"/>
        <v/>
      </c>
      <c r="X3058" s="43" t="str">
        <f t="shared" si="239"/>
        <v>OK</v>
      </c>
      <c r="Y3058" s="681" t="str">
        <f t="shared" si="240"/>
        <v/>
      </c>
    </row>
    <row r="3059" spans="1:25" x14ac:dyDescent="0.25">
      <c r="A3059" s="68" t="str">
        <f>'0'!$A$4</f>
        <v>………………..</v>
      </c>
      <c r="B3059" s="341">
        <f>'0'!$A$2</f>
        <v>46112</v>
      </c>
      <c r="C3059" s="341" t="s">
        <v>1246</v>
      </c>
      <c r="D3059" s="22"/>
      <c r="E3059" s="23"/>
      <c r="F3059" s="14"/>
      <c r="G3059" s="23"/>
      <c r="H3059" s="22"/>
      <c r="I3059" s="24"/>
      <c r="J3059" s="24"/>
      <c r="K3059" s="25"/>
      <c r="L3059" s="25"/>
      <c r="M3059" s="25"/>
      <c r="N3059" s="25"/>
      <c r="O3059" s="25"/>
      <c r="P3059" s="25"/>
      <c r="Q3059" s="26"/>
      <c r="R3059" s="25"/>
      <c r="S3059" s="25"/>
      <c r="T3059" s="27">
        <f t="shared" si="236"/>
        <v>0</v>
      </c>
      <c r="U3059" s="27">
        <f t="shared" si="237"/>
        <v>0</v>
      </c>
      <c r="V3059" s="25"/>
      <c r="W3059" s="27" t="str">
        <f t="shared" si="238"/>
        <v/>
      </c>
      <c r="X3059" s="43" t="str">
        <f t="shared" si="239"/>
        <v>OK</v>
      </c>
      <c r="Y3059" s="681" t="str">
        <f t="shared" si="240"/>
        <v/>
      </c>
    </row>
    <row r="3060" spans="1:25" x14ac:dyDescent="0.25">
      <c r="A3060" s="68" t="str">
        <f>'0'!$A$4</f>
        <v>………………..</v>
      </c>
      <c r="B3060" s="341">
        <f>'0'!$A$2</f>
        <v>46112</v>
      </c>
      <c r="C3060" s="341" t="s">
        <v>1246</v>
      </c>
      <c r="D3060" s="22"/>
      <c r="E3060" s="23"/>
      <c r="F3060" s="14"/>
      <c r="G3060" s="23"/>
      <c r="H3060" s="22"/>
      <c r="I3060" s="24"/>
      <c r="J3060" s="24"/>
      <c r="K3060" s="25"/>
      <c r="L3060" s="25"/>
      <c r="M3060" s="25"/>
      <c r="N3060" s="25"/>
      <c r="O3060" s="25"/>
      <c r="P3060" s="25"/>
      <c r="Q3060" s="26"/>
      <c r="R3060" s="25"/>
      <c r="S3060" s="25"/>
      <c r="T3060" s="27">
        <f t="shared" si="236"/>
        <v>0</v>
      </c>
      <c r="U3060" s="27">
        <f t="shared" si="237"/>
        <v>0</v>
      </c>
      <c r="V3060" s="25"/>
      <c r="W3060" s="27" t="str">
        <f t="shared" si="238"/>
        <v/>
      </c>
      <c r="X3060" s="43" t="str">
        <f t="shared" si="239"/>
        <v>OK</v>
      </c>
      <c r="Y3060" s="681" t="str">
        <f t="shared" si="240"/>
        <v/>
      </c>
    </row>
    <row r="3061" spans="1:25" x14ac:dyDescent="0.25">
      <c r="A3061" s="68" t="str">
        <f>'0'!$A$4</f>
        <v>………………..</v>
      </c>
      <c r="B3061" s="341">
        <f>'0'!$A$2</f>
        <v>46112</v>
      </c>
      <c r="C3061" s="341" t="s">
        <v>1246</v>
      </c>
      <c r="D3061" s="22"/>
      <c r="E3061" s="23"/>
      <c r="F3061" s="14"/>
      <c r="G3061" s="23"/>
      <c r="H3061" s="22"/>
      <c r="I3061" s="24"/>
      <c r="J3061" s="24"/>
      <c r="K3061" s="25"/>
      <c r="L3061" s="25"/>
      <c r="M3061" s="25"/>
      <c r="N3061" s="25"/>
      <c r="O3061" s="25"/>
      <c r="P3061" s="25"/>
      <c r="Q3061" s="26"/>
      <c r="R3061" s="25"/>
      <c r="S3061" s="25"/>
      <c r="T3061" s="27">
        <f t="shared" si="236"/>
        <v>0</v>
      </c>
      <c r="U3061" s="27">
        <f t="shared" si="237"/>
        <v>0</v>
      </c>
      <c r="V3061" s="25"/>
      <c r="W3061" s="27" t="str">
        <f t="shared" si="238"/>
        <v/>
      </c>
      <c r="X3061" s="43" t="str">
        <f t="shared" si="239"/>
        <v>OK</v>
      </c>
      <c r="Y3061" s="681" t="str">
        <f t="shared" si="240"/>
        <v/>
      </c>
    </row>
    <row r="3062" spans="1:25" x14ac:dyDescent="0.25">
      <c r="A3062" s="68" t="str">
        <f>'0'!$A$4</f>
        <v>………………..</v>
      </c>
      <c r="B3062" s="341">
        <f>'0'!$A$2</f>
        <v>46112</v>
      </c>
      <c r="C3062" s="341" t="s">
        <v>1246</v>
      </c>
      <c r="D3062" s="22"/>
      <c r="E3062" s="23"/>
      <c r="F3062" s="14"/>
      <c r="G3062" s="23"/>
      <c r="H3062" s="22"/>
      <c r="I3062" s="24"/>
      <c r="J3062" s="24"/>
      <c r="K3062" s="25"/>
      <c r="L3062" s="25"/>
      <c r="M3062" s="25"/>
      <c r="N3062" s="25"/>
      <c r="O3062" s="25"/>
      <c r="P3062" s="25"/>
      <c r="Q3062" s="26"/>
      <c r="R3062" s="25"/>
      <c r="S3062" s="25"/>
      <c r="T3062" s="27">
        <f t="shared" si="236"/>
        <v>0</v>
      </c>
      <c r="U3062" s="27">
        <f t="shared" si="237"/>
        <v>0</v>
      </c>
      <c r="V3062" s="25"/>
      <c r="W3062" s="27" t="str">
        <f t="shared" si="238"/>
        <v/>
      </c>
      <c r="X3062" s="43" t="str">
        <f t="shared" si="239"/>
        <v>OK</v>
      </c>
      <c r="Y3062" s="681" t="str">
        <f t="shared" si="240"/>
        <v/>
      </c>
    </row>
    <row r="3063" spans="1:25" x14ac:dyDescent="0.25">
      <c r="A3063" s="68" t="str">
        <f>'0'!$A$4</f>
        <v>………………..</v>
      </c>
      <c r="B3063" s="341">
        <f>'0'!$A$2</f>
        <v>46112</v>
      </c>
      <c r="C3063" s="341" t="s">
        <v>1246</v>
      </c>
      <c r="D3063" s="22"/>
      <c r="E3063" s="23"/>
      <c r="F3063" s="14"/>
      <c r="G3063" s="23"/>
      <c r="H3063" s="22"/>
      <c r="I3063" s="24"/>
      <c r="J3063" s="24"/>
      <c r="K3063" s="25"/>
      <c r="L3063" s="25"/>
      <c r="M3063" s="25"/>
      <c r="N3063" s="25"/>
      <c r="O3063" s="25"/>
      <c r="P3063" s="25"/>
      <c r="Q3063" s="26"/>
      <c r="R3063" s="25"/>
      <c r="S3063" s="25"/>
      <c r="T3063" s="27">
        <f t="shared" si="236"/>
        <v>0</v>
      </c>
      <c r="U3063" s="27">
        <f t="shared" si="237"/>
        <v>0</v>
      </c>
      <c r="V3063" s="25"/>
      <c r="W3063" s="27" t="str">
        <f t="shared" si="238"/>
        <v/>
      </c>
      <c r="X3063" s="43" t="str">
        <f t="shared" si="239"/>
        <v>OK</v>
      </c>
      <c r="Y3063" s="681" t="str">
        <f t="shared" si="240"/>
        <v/>
      </c>
    </row>
    <row r="3064" spans="1:25" x14ac:dyDescent="0.25">
      <c r="A3064" s="68" t="str">
        <f>'0'!$A$4</f>
        <v>………………..</v>
      </c>
      <c r="B3064" s="341">
        <f>'0'!$A$2</f>
        <v>46112</v>
      </c>
      <c r="C3064" s="341" t="s">
        <v>1246</v>
      </c>
      <c r="D3064" s="22"/>
      <c r="E3064" s="23"/>
      <c r="F3064" s="14"/>
      <c r="G3064" s="23"/>
      <c r="H3064" s="22"/>
      <c r="I3064" s="24"/>
      <c r="J3064" s="24"/>
      <c r="K3064" s="25"/>
      <c r="L3064" s="25"/>
      <c r="M3064" s="25"/>
      <c r="N3064" s="25"/>
      <c r="O3064" s="25"/>
      <c r="P3064" s="25"/>
      <c r="Q3064" s="26"/>
      <c r="R3064" s="25"/>
      <c r="S3064" s="25"/>
      <c r="T3064" s="27">
        <f t="shared" si="236"/>
        <v>0</v>
      </c>
      <c r="U3064" s="27">
        <f t="shared" si="237"/>
        <v>0</v>
      </c>
      <c r="V3064" s="25"/>
      <c r="W3064" s="27" t="str">
        <f t="shared" si="238"/>
        <v/>
      </c>
      <c r="X3064" s="43" t="str">
        <f t="shared" si="239"/>
        <v>OK</v>
      </c>
      <c r="Y3064" s="681" t="str">
        <f t="shared" si="240"/>
        <v/>
      </c>
    </row>
    <row r="3065" spans="1:25" x14ac:dyDescent="0.25">
      <c r="A3065" s="68" t="str">
        <f>'0'!$A$4</f>
        <v>………………..</v>
      </c>
      <c r="B3065" s="341">
        <f>'0'!$A$2</f>
        <v>46112</v>
      </c>
      <c r="C3065" s="341" t="s">
        <v>1246</v>
      </c>
      <c r="D3065" s="22"/>
      <c r="E3065" s="23"/>
      <c r="F3065" s="14"/>
      <c r="G3065" s="23"/>
      <c r="H3065" s="22"/>
      <c r="I3065" s="24"/>
      <c r="J3065" s="24"/>
      <c r="K3065" s="25"/>
      <c r="L3065" s="25"/>
      <c r="M3065" s="25"/>
      <c r="N3065" s="25"/>
      <c r="O3065" s="25"/>
      <c r="P3065" s="25"/>
      <c r="Q3065" s="26"/>
      <c r="R3065" s="25"/>
      <c r="S3065" s="25"/>
      <c r="T3065" s="27">
        <f t="shared" si="236"/>
        <v>0</v>
      </c>
      <c r="U3065" s="27">
        <f t="shared" si="237"/>
        <v>0</v>
      </c>
      <c r="V3065" s="25"/>
      <c r="W3065" s="27" t="str">
        <f t="shared" si="238"/>
        <v/>
      </c>
      <c r="X3065" s="43" t="str">
        <f t="shared" si="239"/>
        <v>OK</v>
      </c>
      <c r="Y3065" s="681" t="str">
        <f t="shared" si="240"/>
        <v/>
      </c>
    </row>
    <row r="3066" spans="1:25" x14ac:dyDescent="0.25">
      <c r="A3066" s="68" t="str">
        <f>'0'!$A$4</f>
        <v>………………..</v>
      </c>
      <c r="B3066" s="341">
        <f>'0'!$A$2</f>
        <v>46112</v>
      </c>
      <c r="C3066" s="341" t="s">
        <v>1246</v>
      </c>
      <c r="D3066" s="22"/>
      <c r="E3066" s="23"/>
      <c r="F3066" s="14"/>
      <c r="G3066" s="23"/>
      <c r="H3066" s="22"/>
      <c r="I3066" s="24"/>
      <c r="J3066" s="24"/>
      <c r="K3066" s="25"/>
      <c r="L3066" s="25"/>
      <c r="M3066" s="25"/>
      <c r="N3066" s="25"/>
      <c r="O3066" s="25"/>
      <c r="P3066" s="25"/>
      <c r="Q3066" s="26"/>
      <c r="R3066" s="25"/>
      <c r="S3066" s="25"/>
      <c r="T3066" s="27">
        <f t="shared" si="236"/>
        <v>0</v>
      </c>
      <c r="U3066" s="27">
        <f t="shared" si="237"/>
        <v>0</v>
      </c>
      <c r="V3066" s="25"/>
      <c r="W3066" s="27" t="str">
        <f t="shared" si="238"/>
        <v/>
      </c>
      <c r="X3066" s="43" t="str">
        <f t="shared" si="239"/>
        <v>OK</v>
      </c>
      <c r="Y3066" s="681" t="str">
        <f t="shared" si="240"/>
        <v/>
      </c>
    </row>
    <row r="3067" spans="1:25" x14ac:dyDescent="0.25">
      <c r="A3067" s="68" t="str">
        <f>'0'!$A$4</f>
        <v>………………..</v>
      </c>
      <c r="B3067" s="341">
        <f>'0'!$A$2</f>
        <v>46112</v>
      </c>
      <c r="C3067" s="341" t="s">
        <v>1246</v>
      </c>
      <c r="D3067" s="22"/>
      <c r="E3067" s="23"/>
      <c r="F3067" s="14"/>
      <c r="G3067" s="23"/>
      <c r="H3067" s="22"/>
      <c r="I3067" s="24"/>
      <c r="J3067" s="24"/>
      <c r="K3067" s="25"/>
      <c r="L3067" s="25"/>
      <c r="M3067" s="25"/>
      <c r="N3067" s="25"/>
      <c r="O3067" s="25"/>
      <c r="P3067" s="25"/>
      <c r="Q3067" s="26"/>
      <c r="R3067" s="25"/>
      <c r="S3067" s="25"/>
      <c r="T3067" s="27">
        <f t="shared" si="236"/>
        <v>0</v>
      </c>
      <c r="U3067" s="27">
        <f t="shared" si="237"/>
        <v>0</v>
      </c>
      <c r="V3067" s="25"/>
      <c r="W3067" s="27" t="str">
        <f t="shared" si="238"/>
        <v/>
      </c>
      <c r="X3067" s="43" t="str">
        <f t="shared" si="239"/>
        <v>OK</v>
      </c>
      <c r="Y3067" s="681" t="str">
        <f t="shared" si="240"/>
        <v/>
      </c>
    </row>
    <row r="3068" spans="1:25" x14ac:dyDescent="0.25">
      <c r="A3068" s="68" t="str">
        <f>'0'!$A$4</f>
        <v>………………..</v>
      </c>
      <c r="B3068" s="341">
        <f>'0'!$A$2</f>
        <v>46112</v>
      </c>
      <c r="C3068" s="341" t="s">
        <v>1246</v>
      </c>
      <c r="D3068" s="22"/>
      <c r="E3068" s="23"/>
      <c r="F3068" s="14"/>
      <c r="G3068" s="23"/>
      <c r="H3068" s="22"/>
      <c r="I3068" s="24"/>
      <c r="J3068" s="24"/>
      <c r="K3068" s="25"/>
      <c r="L3068" s="25"/>
      <c r="M3068" s="25"/>
      <c r="N3068" s="25"/>
      <c r="O3068" s="25"/>
      <c r="P3068" s="25"/>
      <c r="Q3068" s="26"/>
      <c r="R3068" s="25"/>
      <c r="S3068" s="25"/>
      <c r="T3068" s="27">
        <f t="shared" si="236"/>
        <v>0</v>
      </c>
      <c r="U3068" s="27">
        <f t="shared" si="237"/>
        <v>0</v>
      </c>
      <c r="V3068" s="25"/>
      <c r="W3068" s="27" t="str">
        <f t="shared" si="238"/>
        <v/>
      </c>
      <c r="X3068" s="43" t="str">
        <f t="shared" si="239"/>
        <v>OK</v>
      </c>
      <c r="Y3068" s="681" t="str">
        <f t="shared" si="240"/>
        <v/>
      </c>
    </row>
    <row r="3069" spans="1:25" x14ac:dyDescent="0.25">
      <c r="A3069" s="68" t="str">
        <f>'0'!$A$4</f>
        <v>………………..</v>
      </c>
      <c r="B3069" s="341">
        <f>'0'!$A$2</f>
        <v>46112</v>
      </c>
      <c r="C3069" s="341" t="s">
        <v>1246</v>
      </c>
      <c r="D3069" s="22"/>
      <c r="E3069" s="23"/>
      <c r="F3069" s="14"/>
      <c r="G3069" s="23"/>
      <c r="H3069" s="22"/>
      <c r="I3069" s="24"/>
      <c r="J3069" s="24"/>
      <c r="K3069" s="25"/>
      <c r="L3069" s="25"/>
      <c r="M3069" s="25"/>
      <c r="N3069" s="25"/>
      <c r="O3069" s="25"/>
      <c r="P3069" s="25"/>
      <c r="Q3069" s="26"/>
      <c r="R3069" s="25"/>
      <c r="S3069" s="25"/>
      <c r="T3069" s="27">
        <f t="shared" si="236"/>
        <v>0</v>
      </c>
      <c r="U3069" s="27">
        <f t="shared" si="237"/>
        <v>0</v>
      </c>
      <c r="V3069" s="25"/>
      <c r="W3069" s="27" t="str">
        <f t="shared" si="238"/>
        <v/>
      </c>
      <c r="X3069" s="43" t="str">
        <f t="shared" si="239"/>
        <v>OK</v>
      </c>
      <c r="Y3069" s="681" t="str">
        <f t="shared" si="240"/>
        <v/>
      </c>
    </row>
    <row r="3070" spans="1:25" x14ac:dyDescent="0.25">
      <c r="A3070" s="68" t="str">
        <f>'0'!$A$4</f>
        <v>………………..</v>
      </c>
      <c r="B3070" s="341">
        <f>'0'!$A$2</f>
        <v>46112</v>
      </c>
      <c r="C3070" s="341" t="s">
        <v>1246</v>
      </c>
      <c r="D3070" s="22"/>
      <c r="E3070" s="23"/>
      <c r="F3070" s="14"/>
      <c r="G3070" s="23"/>
      <c r="H3070" s="22"/>
      <c r="I3070" s="24"/>
      <c r="J3070" s="24"/>
      <c r="K3070" s="25"/>
      <c r="L3070" s="25"/>
      <c r="M3070" s="25"/>
      <c r="N3070" s="25"/>
      <c r="O3070" s="25"/>
      <c r="P3070" s="25"/>
      <c r="Q3070" s="26"/>
      <c r="R3070" s="25"/>
      <c r="S3070" s="25"/>
      <c r="T3070" s="27">
        <f t="shared" si="236"/>
        <v>0</v>
      </c>
      <c r="U3070" s="27">
        <f t="shared" si="237"/>
        <v>0</v>
      </c>
      <c r="V3070" s="25"/>
      <c r="W3070" s="27" t="str">
        <f t="shared" si="238"/>
        <v/>
      </c>
      <c r="X3070" s="43" t="str">
        <f t="shared" si="239"/>
        <v>OK</v>
      </c>
      <c r="Y3070" s="681" t="str">
        <f t="shared" si="240"/>
        <v/>
      </c>
    </row>
    <row r="3071" spans="1:25" x14ac:dyDescent="0.25">
      <c r="A3071" s="68" t="str">
        <f>'0'!$A$4</f>
        <v>………………..</v>
      </c>
      <c r="B3071" s="341">
        <f>'0'!$A$2</f>
        <v>46112</v>
      </c>
      <c r="C3071" s="341" t="s">
        <v>1246</v>
      </c>
      <c r="D3071" s="22"/>
      <c r="E3071" s="23"/>
      <c r="F3071" s="14"/>
      <c r="G3071" s="23"/>
      <c r="H3071" s="22"/>
      <c r="I3071" s="24"/>
      <c r="J3071" s="24"/>
      <c r="K3071" s="25"/>
      <c r="L3071" s="25"/>
      <c r="M3071" s="25"/>
      <c r="N3071" s="25"/>
      <c r="O3071" s="25"/>
      <c r="P3071" s="25"/>
      <c r="Q3071" s="26"/>
      <c r="R3071" s="25"/>
      <c r="S3071" s="25"/>
      <c r="T3071" s="27">
        <f t="shared" si="236"/>
        <v>0</v>
      </c>
      <c r="U3071" s="27">
        <f t="shared" si="237"/>
        <v>0</v>
      </c>
      <c r="V3071" s="25"/>
      <c r="W3071" s="27" t="str">
        <f t="shared" si="238"/>
        <v/>
      </c>
      <c r="X3071" s="43" t="str">
        <f t="shared" si="239"/>
        <v>OK</v>
      </c>
      <c r="Y3071" s="681" t="str">
        <f t="shared" si="240"/>
        <v/>
      </c>
    </row>
    <row r="3072" spans="1:25" x14ac:dyDescent="0.25">
      <c r="A3072" s="68" t="str">
        <f>'0'!$A$4</f>
        <v>………………..</v>
      </c>
      <c r="B3072" s="341">
        <f>'0'!$A$2</f>
        <v>46112</v>
      </c>
      <c r="C3072" s="341" t="s">
        <v>1246</v>
      </c>
      <c r="D3072" s="22"/>
      <c r="E3072" s="23"/>
      <c r="F3072" s="14"/>
      <c r="G3072" s="23"/>
      <c r="H3072" s="22"/>
      <c r="I3072" s="24"/>
      <c r="J3072" s="24"/>
      <c r="K3072" s="25"/>
      <c r="L3072" s="25"/>
      <c r="M3072" s="25"/>
      <c r="N3072" s="25"/>
      <c r="O3072" s="25"/>
      <c r="P3072" s="25"/>
      <c r="Q3072" s="26"/>
      <c r="R3072" s="25"/>
      <c r="S3072" s="25"/>
      <c r="T3072" s="27">
        <f t="shared" si="236"/>
        <v>0</v>
      </c>
      <c r="U3072" s="27">
        <f t="shared" si="237"/>
        <v>0</v>
      </c>
      <c r="V3072" s="25"/>
      <c r="W3072" s="27" t="str">
        <f t="shared" si="238"/>
        <v/>
      </c>
      <c r="X3072" s="43" t="str">
        <f t="shared" si="239"/>
        <v>OK</v>
      </c>
      <c r="Y3072" s="681" t="str">
        <f t="shared" si="240"/>
        <v/>
      </c>
    </row>
    <row r="3073" spans="1:25" x14ac:dyDescent="0.25">
      <c r="A3073" s="68" t="str">
        <f>'0'!$A$4</f>
        <v>………………..</v>
      </c>
      <c r="B3073" s="341">
        <f>'0'!$A$2</f>
        <v>46112</v>
      </c>
      <c r="C3073" s="341" t="s">
        <v>1246</v>
      </c>
      <c r="D3073" s="22"/>
      <c r="E3073" s="23"/>
      <c r="F3073" s="14"/>
      <c r="G3073" s="23"/>
      <c r="H3073" s="22"/>
      <c r="I3073" s="24"/>
      <c r="J3073" s="24"/>
      <c r="K3073" s="25"/>
      <c r="L3073" s="25"/>
      <c r="M3073" s="25"/>
      <c r="N3073" s="25"/>
      <c r="O3073" s="25"/>
      <c r="P3073" s="25"/>
      <c r="Q3073" s="26"/>
      <c r="R3073" s="25"/>
      <c r="S3073" s="25"/>
      <c r="T3073" s="27">
        <f t="shared" si="236"/>
        <v>0</v>
      </c>
      <c r="U3073" s="27">
        <f t="shared" si="237"/>
        <v>0</v>
      </c>
      <c r="V3073" s="25"/>
      <c r="W3073" s="27" t="str">
        <f t="shared" si="238"/>
        <v/>
      </c>
      <c r="X3073" s="43" t="str">
        <f t="shared" si="239"/>
        <v>OK</v>
      </c>
      <c r="Y3073" s="681" t="str">
        <f t="shared" si="240"/>
        <v/>
      </c>
    </row>
    <row r="3074" spans="1:25" x14ac:dyDescent="0.25">
      <c r="A3074" s="68" t="str">
        <f>'0'!$A$4</f>
        <v>………………..</v>
      </c>
      <c r="B3074" s="341">
        <f>'0'!$A$2</f>
        <v>46112</v>
      </c>
      <c r="C3074" s="341" t="s">
        <v>1246</v>
      </c>
      <c r="D3074" s="22"/>
      <c r="E3074" s="23"/>
      <c r="F3074" s="14"/>
      <c r="G3074" s="23"/>
      <c r="H3074" s="22"/>
      <c r="I3074" s="24"/>
      <c r="J3074" s="24"/>
      <c r="K3074" s="25"/>
      <c r="L3074" s="25"/>
      <c r="M3074" s="25"/>
      <c r="N3074" s="25"/>
      <c r="O3074" s="25"/>
      <c r="P3074" s="25"/>
      <c r="Q3074" s="26"/>
      <c r="R3074" s="25"/>
      <c r="S3074" s="25"/>
      <c r="T3074" s="27">
        <f t="shared" si="236"/>
        <v>0</v>
      </c>
      <c r="U3074" s="27">
        <f t="shared" si="237"/>
        <v>0</v>
      </c>
      <c r="V3074" s="25"/>
      <c r="W3074" s="27" t="str">
        <f t="shared" si="238"/>
        <v/>
      </c>
      <c r="X3074" s="43" t="str">
        <f t="shared" si="239"/>
        <v>OK</v>
      </c>
      <c r="Y3074" s="681" t="str">
        <f t="shared" si="240"/>
        <v/>
      </c>
    </row>
    <row r="3075" spans="1:25" x14ac:dyDescent="0.25">
      <c r="A3075" s="68" t="str">
        <f>'0'!$A$4</f>
        <v>………………..</v>
      </c>
      <c r="B3075" s="341">
        <f>'0'!$A$2</f>
        <v>46112</v>
      </c>
      <c r="C3075" s="341" t="s">
        <v>1246</v>
      </c>
      <c r="D3075" s="22"/>
      <c r="E3075" s="23"/>
      <c r="F3075" s="14"/>
      <c r="G3075" s="23"/>
      <c r="H3075" s="22"/>
      <c r="I3075" s="24"/>
      <c r="J3075" s="24"/>
      <c r="K3075" s="25"/>
      <c r="L3075" s="25"/>
      <c r="M3075" s="25"/>
      <c r="N3075" s="25"/>
      <c r="O3075" s="25"/>
      <c r="P3075" s="25"/>
      <c r="Q3075" s="26"/>
      <c r="R3075" s="25"/>
      <c r="S3075" s="25"/>
      <c r="T3075" s="27">
        <f t="shared" si="236"/>
        <v>0</v>
      </c>
      <c r="U3075" s="27">
        <f t="shared" si="237"/>
        <v>0</v>
      </c>
      <c r="V3075" s="25"/>
      <c r="W3075" s="27" t="str">
        <f t="shared" si="238"/>
        <v/>
      </c>
      <c r="X3075" s="43" t="str">
        <f t="shared" si="239"/>
        <v>OK</v>
      </c>
      <c r="Y3075" s="681" t="str">
        <f t="shared" si="240"/>
        <v/>
      </c>
    </row>
    <row r="3076" spans="1:25" x14ac:dyDescent="0.25">
      <c r="A3076" s="68" t="str">
        <f>'0'!$A$4</f>
        <v>………………..</v>
      </c>
      <c r="B3076" s="341">
        <f>'0'!$A$2</f>
        <v>46112</v>
      </c>
      <c r="C3076" s="341" t="s">
        <v>1246</v>
      </c>
      <c r="D3076" s="22"/>
      <c r="E3076" s="23"/>
      <c r="F3076" s="14"/>
      <c r="G3076" s="23"/>
      <c r="H3076" s="22"/>
      <c r="I3076" s="24"/>
      <c r="J3076" s="24"/>
      <c r="K3076" s="25"/>
      <c r="L3076" s="25"/>
      <c r="M3076" s="25"/>
      <c r="N3076" s="25"/>
      <c r="O3076" s="25"/>
      <c r="P3076" s="25"/>
      <c r="Q3076" s="26"/>
      <c r="R3076" s="25"/>
      <c r="S3076" s="25"/>
      <c r="T3076" s="27">
        <f t="shared" si="236"/>
        <v>0</v>
      </c>
      <c r="U3076" s="27">
        <f t="shared" si="237"/>
        <v>0</v>
      </c>
      <c r="V3076" s="25"/>
      <c r="W3076" s="27" t="str">
        <f t="shared" si="238"/>
        <v/>
      </c>
      <c r="X3076" s="43" t="str">
        <f t="shared" si="239"/>
        <v>OK</v>
      </c>
      <c r="Y3076" s="681" t="str">
        <f t="shared" si="240"/>
        <v/>
      </c>
    </row>
    <row r="3077" spans="1:25" x14ac:dyDescent="0.25">
      <c r="A3077" s="68" t="str">
        <f>'0'!$A$4</f>
        <v>………………..</v>
      </c>
      <c r="B3077" s="341">
        <f>'0'!$A$2</f>
        <v>46112</v>
      </c>
      <c r="C3077" s="341" t="s">
        <v>1246</v>
      </c>
      <c r="D3077" s="22"/>
      <c r="E3077" s="23"/>
      <c r="F3077" s="14"/>
      <c r="G3077" s="23"/>
      <c r="H3077" s="22"/>
      <c r="I3077" s="24"/>
      <c r="J3077" s="24"/>
      <c r="K3077" s="25"/>
      <c r="L3077" s="25"/>
      <c r="M3077" s="25"/>
      <c r="N3077" s="25"/>
      <c r="O3077" s="25"/>
      <c r="P3077" s="25"/>
      <c r="Q3077" s="26"/>
      <c r="R3077" s="25"/>
      <c r="S3077" s="25"/>
      <c r="T3077" s="27">
        <f t="shared" si="236"/>
        <v>0</v>
      </c>
      <c r="U3077" s="27">
        <f t="shared" si="237"/>
        <v>0</v>
      </c>
      <c r="V3077" s="25"/>
      <c r="W3077" s="27" t="str">
        <f t="shared" si="238"/>
        <v/>
      </c>
      <c r="X3077" s="43" t="str">
        <f t="shared" si="239"/>
        <v>OK</v>
      </c>
      <c r="Y3077" s="681" t="str">
        <f t="shared" si="240"/>
        <v/>
      </c>
    </row>
    <row r="3078" spans="1:25" x14ac:dyDescent="0.25">
      <c r="A3078" s="68" t="str">
        <f>'0'!$A$4</f>
        <v>………………..</v>
      </c>
      <c r="B3078" s="341">
        <f>'0'!$A$2</f>
        <v>46112</v>
      </c>
      <c r="C3078" s="341" t="s">
        <v>1246</v>
      </c>
      <c r="D3078" s="22"/>
      <c r="E3078" s="23"/>
      <c r="F3078" s="14"/>
      <c r="G3078" s="23"/>
      <c r="H3078" s="22"/>
      <c r="I3078" s="24"/>
      <c r="J3078" s="24"/>
      <c r="K3078" s="25"/>
      <c r="L3078" s="25"/>
      <c r="M3078" s="25"/>
      <c r="N3078" s="25"/>
      <c r="O3078" s="25"/>
      <c r="P3078" s="25"/>
      <c r="Q3078" s="26"/>
      <c r="R3078" s="25"/>
      <c r="S3078" s="25"/>
      <c r="T3078" s="27">
        <f t="shared" si="236"/>
        <v>0</v>
      </c>
      <c r="U3078" s="27">
        <f t="shared" si="237"/>
        <v>0</v>
      </c>
      <c r="V3078" s="25"/>
      <c r="W3078" s="27" t="str">
        <f t="shared" si="238"/>
        <v/>
      </c>
      <c r="X3078" s="43" t="str">
        <f t="shared" si="239"/>
        <v>OK</v>
      </c>
      <c r="Y3078" s="681" t="str">
        <f t="shared" si="240"/>
        <v/>
      </c>
    </row>
    <row r="3079" spans="1:25" x14ac:dyDescent="0.25">
      <c r="A3079" s="68" t="str">
        <f>'0'!$A$4</f>
        <v>………………..</v>
      </c>
      <c r="B3079" s="341">
        <f>'0'!$A$2</f>
        <v>46112</v>
      </c>
      <c r="C3079" s="341" t="s">
        <v>1246</v>
      </c>
      <c r="D3079" s="22"/>
      <c r="E3079" s="23"/>
      <c r="F3079" s="14"/>
      <c r="G3079" s="23"/>
      <c r="H3079" s="22"/>
      <c r="I3079" s="24"/>
      <c r="J3079" s="24"/>
      <c r="K3079" s="25"/>
      <c r="L3079" s="25"/>
      <c r="M3079" s="25"/>
      <c r="N3079" s="25"/>
      <c r="O3079" s="25"/>
      <c r="P3079" s="25"/>
      <c r="Q3079" s="26"/>
      <c r="R3079" s="25"/>
      <c r="S3079" s="25"/>
      <c r="T3079" s="27">
        <f t="shared" si="236"/>
        <v>0</v>
      </c>
      <c r="U3079" s="27">
        <f t="shared" si="237"/>
        <v>0</v>
      </c>
      <c r="V3079" s="25"/>
      <c r="W3079" s="27" t="str">
        <f t="shared" si="238"/>
        <v/>
      </c>
      <c r="X3079" s="43" t="str">
        <f t="shared" si="239"/>
        <v>OK</v>
      </c>
      <c r="Y3079" s="681" t="str">
        <f t="shared" si="240"/>
        <v/>
      </c>
    </row>
    <row r="3080" spans="1:25" x14ac:dyDescent="0.25">
      <c r="A3080" s="68" t="str">
        <f>'0'!$A$4</f>
        <v>………………..</v>
      </c>
      <c r="B3080" s="341">
        <f>'0'!$A$2</f>
        <v>46112</v>
      </c>
      <c r="C3080" s="341" t="s">
        <v>1246</v>
      </c>
      <c r="D3080" s="22"/>
      <c r="E3080" s="23"/>
      <c r="F3080" s="14"/>
      <c r="G3080" s="23"/>
      <c r="H3080" s="22"/>
      <c r="I3080" s="24"/>
      <c r="J3080" s="24"/>
      <c r="K3080" s="25"/>
      <c r="L3080" s="25"/>
      <c r="M3080" s="25"/>
      <c r="N3080" s="25"/>
      <c r="O3080" s="25"/>
      <c r="P3080" s="25"/>
      <c r="Q3080" s="26"/>
      <c r="R3080" s="25"/>
      <c r="S3080" s="25"/>
      <c r="T3080" s="27">
        <f t="shared" si="236"/>
        <v>0</v>
      </c>
      <c r="U3080" s="27">
        <f t="shared" si="237"/>
        <v>0</v>
      </c>
      <c r="V3080" s="25"/>
      <c r="W3080" s="27" t="str">
        <f t="shared" si="238"/>
        <v/>
      </c>
      <c r="X3080" s="43" t="str">
        <f t="shared" si="239"/>
        <v>OK</v>
      </c>
      <c r="Y3080" s="681" t="str">
        <f t="shared" si="240"/>
        <v/>
      </c>
    </row>
    <row r="3081" spans="1:25" x14ac:dyDescent="0.25">
      <c r="A3081" s="68" t="str">
        <f>'0'!$A$4</f>
        <v>………………..</v>
      </c>
      <c r="B3081" s="341">
        <f>'0'!$A$2</f>
        <v>46112</v>
      </c>
      <c r="C3081" s="341" t="s">
        <v>1246</v>
      </c>
      <c r="D3081" s="22"/>
      <c r="E3081" s="23"/>
      <c r="F3081" s="14"/>
      <c r="G3081" s="23"/>
      <c r="H3081" s="22"/>
      <c r="I3081" s="24"/>
      <c r="J3081" s="24"/>
      <c r="K3081" s="25"/>
      <c r="L3081" s="25"/>
      <c r="M3081" s="25"/>
      <c r="N3081" s="25"/>
      <c r="O3081" s="25"/>
      <c r="P3081" s="25"/>
      <c r="Q3081" s="26"/>
      <c r="R3081" s="25"/>
      <c r="S3081" s="25"/>
      <c r="T3081" s="27">
        <f t="shared" ref="T3081:T3144" si="241">N3081+P3081-R3081</f>
        <v>0</v>
      </c>
      <c r="U3081" s="27">
        <f t="shared" ref="U3081:U3144" si="242">O3081+Q3081-S3081</f>
        <v>0</v>
      </c>
      <c r="V3081" s="25"/>
      <c r="W3081" s="27" t="str">
        <f t="shared" ref="W3081:W3144" si="243">IF(K3081="","",K3081-M3081-(P3081-Q3081))</f>
        <v/>
      </c>
      <c r="X3081" s="43" t="str">
        <f t="shared" ref="X3081:X3144" si="244">IF(ROUND(T3081-V3081,2)&gt;=0,"OK","Просрочието не може да надхвърля задължението")</f>
        <v>OK</v>
      </c>
      <c r="Y3081" s="681" t="str">
        <f t="shared" ref="Y3081:Y3144" si="245">IF(COUNTBLANK(D3081:W3081)=18,"",IF(D3081="999999999","",IF(ISNUMBER(VALUE(D3081)),IF(LEN(D3081)&lt;&gt;9,"Въведеното ЕИК е твърде късо или твърде дълго",IF(OR(MOD(MID(D3081,1,1)*1+MID(D3081,2,1)*2+MID(D3081,3,1)*3+MID(D3081,4,1)*4+MID(D3081,5,1)*5+MID(D3081,6,1)*6+MID(D3081,7,1)*7+MID(D3081,8,1)*8,11)-MID(D3081,9,1)=0,AND(MOD(MID(D3081,1,1)*3+MID(D3081,2,1)*4+MID(D3081,3,1)*5+MID(D3081,4,1)*6+MID(D3081,5,1)*7+MID(D3081,6,1)*8+MID(D3081,7,1)*9+MID(D3081,8,1)*10,11)=10,MID(D3081,9,1)*1=0),MOD(MID(D3081,1,1)*3+MID(D3081,2,1)*4+MID(D3081,3,1)*5+MID(D3081,4,1)*6+MID(D3081,5,1)*7+MID(D3081,6,1)*8+MID(D3081,7,1)*9+MID(D3081,8,1)*10,11)-MID(D3081,9,1)=0),"","Въведеното ЕИК е невалидно")),"Въведеното ЕИК съдържа непозволени символи")))</f>
        <v/>
      </c>
    </row>
    <row r="3082" spans="1:25" x14ac:dyDescent="0.25">
      <c r="A3082" s="68" t="str">
        <f>'0'!$A$4</f>
        <v>………………..</v>
      </c>
      <c r="B3082" s="341">
        <f>'0'!$A$2</f>
        <v>46112</v>
      </c>
      <c r="C3082" s="341" t="s">
        <v>1246</v>
      </c>
      <c r="D3082" s="22"/>
      <c r="E3082" s="23"/>
      <c r="F3082" s="14"/>
      <c r="G3082" s="23"/>
      <c r="H3082" s="22"/>
      <c r="I3082" s="24"/>
      <c r="J3082" s="24"/>
      <c r="K3082" s="25"/>
      <c r="L3082" s="25"/>
      <c r="M3082" s="25"/>
      <c r="N3082" s="25"/>
      <c r="O3082" s="25"/>
      <c r="P3082" s="25"/>
      <c r="Q3082" s="26"/>
      <c r="R3082" s="25"/>
      <c r="S3082" s="25"/>
      <c r="T3082" s="27">
        <f t="shared" si="241"/>
        <v>0</v>
      </c>
      <c r="U3082" s="27">
        <f t="shared" si="242"/>
        <v>0</v>
      </c>
      <c r="V3082" s="25"/>
      <c r="W3082" s="27" t="str">
        <f t="shared" si="243"/>
        <v/>
      </c>
      <c r="X3082" s="43" t="str">
        <f t="shared" si="244"/>
        <v>OK</v>
      </c>
      <c r="Y3082" s="681" t="str">
        <f t="shared" si="245"/>
        <v/>
      </c>
    </row>
    <row r="3083" spans="1:25" x14ac:dyDescent="0.25">
      <c r="A3083" s="68" t="str">
        <f>'0'!$A$4</f>
        <v>………………..</v>
      </c>
      <c r="B3083" s="341">
        <f>'0'!$A$2</f>
        <v>46112</v>
      </c>
      <c r="C3083" s="341" t="s">
        <v>1246</v>
      </c>
      <c r="D3083" s="22"/>
      <c r="E3083" s="23"/>
      <c r="F3083" s="14"/>
      <c r="G3083" s="23"/>
      <c r="H3083" s="22"/>
      <c r="I3083" s="24"/>
      <c r="J3083" s="24"/>
      <c r="K3083" s="25"/>
      <c r="L3083" s="25"/>
      <c r="M3083" s="25"/>
      <c r="N3083" s="25"/>
      <c r="O3083" s="25"/>
      <c r="P3083" s="25"/>
      <c r="Q3083" s="26"/>
      <c r="R3083" s="25"/>
      <c r="S3083" s="25"/>
      <c r="T3083" s="27">
        <f t="shared" si="241"/>
        <v>0</v>
      </c>
      <c r="U3083" s="27">
        <f t="shared" si="242"/>
        <v>0</v>
      </c>
      <c r="V3083" s="25"/>
      <c r="W3083" s="27" t="str">
        <f t="shared" si="243"/>
        <v/>
      </c>
      <c r="X3083" s="43" t="str">
        <f t="shared" si="244"/>
        <v>OK</v>
      </c>
      <c r="Y3083" s="681" t="str">
        <f t="shared" si="245"/>
        <v/>
      </c>
    </row>
    <row r="3084" spans="1:25" x14ac:dyDescent="0.25">
      <c r="A3084" s="68" t="str">
        <f>'0'!$A$4</f>
        <v>………………..</v>
      </c>
      <c r="B3084" s="341">
        <f>'0'!$A$2</f>
        <v>46112</v>
      </c>
      <c r="C3084" s="341" t="s">
        <v>1246</v>
      </c>
      <c r="D3084" s="22"/>
      <c r="E3084" s="23"/>
      <c r="F3084" s="14"/>
      <c r="G3084" s="23"/>
      <c r="H3084" s="22"/>
      <c r="I3084" s="24"/>
      <c r="J3084" s="24"/>
      <c r="K3084" s="25"/>
      <c r="L3084" s="25"/>
      <c r="M3084" s="25"/>
      <c r="N3084" s="25"/>
      <c r="O3084" s="25"/>
      <c r="P3084" s="25"/>
      <c r="Q3084" s="26"/>
      <c r="R3084" s="25"/>
      <c r="S3084" s="25"/>
      <c r="T3084" s="27">
        <f t="shared" si="241"/>
        <v>0</v>
      </c>
      <c r="U3084" s="27">
        <f t="shared" si="242"/>
        <v>0</v>
      </c>
      <c r="V3084" s="25"/>
      <c r="W3084" s="27" t="str">
        <f t="shared" si="243"/>
        <v/>
      </c>
      <c r="X3084" s="43" t="str">
        <f t="shared" si="244"/>
        <v>OK</v>
      </c>
      <c r="Y3084" s="681" t="str">
        <f t="shared" si="245"/>
        <v/>
      </c>
    </row>
    <row r="3085" spans="1:25" x14ac:dyDescent="0.25">
      <c r="A3085" s="68" t="str">
        <f>'0'!$A$4</f>
        <v>………………..</v>
      </c>
      <c r="B3085" s="341">
        <f>'0'!$A$2</f>
        <v>46112</v>
      </c>
      <c r="C3085" s="341" t="s">
        <v>1246</v>
      </c>
      <c r="D3085" s="22"/>
      <c r="E3085" s="23"/>
      <c r="F3085" s="14"/>
      <c r="G3085" s="23"/>
      <c r="H3085" s="22"/>
      <c r="I3085" s="24"/>
      <c r="J3085" s="24"/>
      <c r="K3085" s="25"/>
      <c r="L3085" s="25"/>
      <c r="M3085" s="25"/>
      <c r="N3085" s="25"/>
      <c r="O3085" s="25"/>
      <c r="P3085" s="25"/>
      <c r="Q3085" s="26"/>
      <c r="R3085" s="25"/>
      <c r="S3085" s="25"/>
      <c r="T3085" s="27">
        <f t="shared" si="241"/>
        <v>0</v>
      </c>
      <c r="U3085" s="27">
        <f t="shared" si="242"/>
        <v>0</v>
      </c>
      <c r="V3085" s="25"/>
      <c r="W3085" s="27" t="str">
        <f t="shared" si="243"/>
        <v/>
      </c>
      <c r="X3085" s="43" t="str">
        <f t="shared" si="244"/>
        <v>OK</v>
      </c>
      <c r="Y3085" s="681" t="str">
        <f t="shared" si="245"/>
        <v/>
      </c>
    </row>
    <row r="3086" spans="1:25" x14ac:dyDescent="0.25">
      <c r="A3086" s="68" t="str">
        <f>'0'!$A$4</f>
        <v>………………..</v>
      </c>
      <c r="B3086" s="341">
        <f>'0'!$A$2</f>
        <v>46112</v>
      </c>
      <c r="C3086" s="341" t="s">
        <v>1246</v>
      </c>
      <c r="D3086" s="22"/>
      <c r="E3086" s="23"/>
      <c r="F3086" s="14"/>
      <c r="G3086" s="23"/>
      <c r="H3086" s="22"/>
      <c r="I3086" s="24"/>
      <c r="J3086" s="24"/>
      <c r="K3086" s="25"/>
      <c r="L3086" s="25"/>
      <c r="M3086" s="25"/>
      <c r="N3086" s="25"/>
      <c r="O3086" s="25"/>
      <c r="P3086" s="25"/>
      <c r="Q3086" s="26"/>
      <c r="R3086" s="25"/>
      <c r="S3086" s="25"/>
      <c r="T3086" s="27">
        <f t="shared" si="241"/>
        <v>0</v>
      </c>
      <c r="U3086" s="27">
        <f t="shared" si="242"/>
        <v>0</v>
      </c>
      <c r="V3086" s="25"/>
      <c r="W3086" s="27" t="str">
        <f t="shared" si="243"/>
        <v/>
      </c>
      <c r="X3086" s="43" t="str">
        <f t="shared" si="244"/>
        <v>OK</v>
      </c>
      <c r="Y3086" s="681" t="str">
        <f t="shared" si="245"/>
        <v/>
      </c>
    </row>
    <row r="3087" spans="1:25" x14ac:dyDescent="0.25">
      <c r="A3087" s="68" t="str">
        <f>'0'!$A$4</f>
        <v>………………..</v>
      </c>
      <c r="B3087" s="341">
        <f>'0'!$A$2</f>
        <v>46112</v>
      </c>
      <c r="C3087" s="341" t="s">
        <v>1246</v>
      </c>
      <c r="D3087" s="22"/>
      <c r="E3087" s="23"/>
      <c r="F3087" s="14"/>
      <c r="G3087" s="23"/>
      <c r="H3087" s="22"/>
      <c r="I3087" s="24"/>
      <c r="J3087" s="24"/>
      <c r="K3087" s="25"/>
      <c r="L3087" s="25"/>
      <c r="M3087" s="25"/>
      <c r="N3087" s="25"/>
      <c r="O3087" s="25"/>
      <c r="P3087" s="25"/>
      <c r="Q3087" s="26"/>
      <c r="R3087" s="25"/>
      <c r="S3087" s="25"/>
      <c r="T3087" s="27">
        <f t="shared" si="241"/>
        <v>0</v>
      </c>
      <c r="U3087" s="27">
        <f t="shared" si="242"/>
        <v>0</v>
      </c>
      <c r="V3087" s="25"/>
      <c r="W3087" s="27" t="str">
        <f t="shared" si="243"/>
        <v/>
      </c>
      <c r="X3087" s="43" t="str">
        <f t="shared" si="244"/>
        <v>OK</v>
      </c>
      <c r="Y3087" s="681" t="str">
        <f t="shared" si="245"/>
        <v/>
      </c>
    </row>
    <row r="3088" spans="1:25" x14ac:dyDescent="0.25">
      <c r="A3088" s="68" t="str">
        <f>'0'!$A$4</f>
        <v>………………..</v>
      </c>
      <c r="B3088" s="341">
        <f>'0'!$A$2</f>
        <v>46112</v>
      </c>
      <c r="C3088" s="341" t="s">
        <v>1246</v>
      </c>
      <c r="D3088" s="22"/>
      <c r="E3088" s="23"/>
      <c r="F3088" s="14"/>
      <c r="G3088" s="23"/>
      <c r="H3088" s="22"/>
      <c r="I3088" s="24"/>
      <c r="J3088" s="24"/>
      <c r="K3088" s="25"/>
      <c r="L3088" s="25"/>
      <c r="M3088" s="25"/>
      <c r="N3088" s="25"/>
      <c r="O3088" s="25"/>
      <c r="P3088" s="25"/>
      <c r="Q3088" s="26"/>
      <c r="R3088" s="25"/>
      <c r="S3088" s="25"/>
      <c r="T3088" s="27">
        <f t="shared" si="241"/>
        <v>0</v>
      </c>
      <c r="U3088" s="27">
        <f t="shared" si="242"/>
        <v>0</v>
      </c>
      <c r="V3088" s="25"/>
      <c r="W3088" s="27" t="str">
        <f t="shared" si="243"/>
        <v/>
      </c>
      <c r="X3088" s="43" t="str">
        <f t="shared" si="244"/>
        <v>OK</v>
      </c>
      <c r="Y3088" s="681" t="str">
        <f t="shared" si="245"/>
        <v/>
      </c>
    </row>
    <row r="3089" spans="1:25" x14ac:dyDescent="0.25">
      <c r="A3089" s="68" t="str">
        <f>'0'!$A$4</f>
        <v>………………..</v>
      </c>
      <c r="B3089" s="341">
        <f>'0'!$A$2</f>
        <v>46112</v>
      </c>
      <c r="C3089" s="341" t="s">
        <v>1246</v>
      </c>
      <c r="D3089" s="22"/>
      <c r="E3089" s="23"/>
      <c r="F3089" s="14"/>
      <c r="G3089" s="23"/>
      <c r="H3089" s="22"/>
      <c r="I3089" s="24"/>
      <c r="J3089" s="24"/>
      <c r="K3089" s="25"/>
      <c r="L3089" s="25"/>
      <c r="M3089" s="25"/>
      <c r="N3089" s="25"/>
      <c r="O3089" s="25"/>
      <c r="P3089" s="25"/>
      <c r="Q3089" s="26"/>
      <c r="R3089" s="25"/>
      <c r="S3089" s="25"/>
      <c r="T3089" s="27">
        <f t="shared" si="241"/>
        <v>0</v>
      </c>
      <c r="U3089" s="27">
        <f t="shared" si="242"/>
        <v>0</v>
      </c>
      <c r="V3089" s="25"/>
      <c r="W3089" s="27" t="str">
        <f t="shared" si="243"/>
        <v/>
      </c>
      <c r="X3089" s="43" t="str">
        <f t="shared" si="244"/>
        <v>OK</v>
      </c>
      <c r="Y3089" s="681" t="str">
        <f t="shared" si="245"/>
        <v/>
      </c>
    </row>
    <row r="3090" spans="1:25" x14ac:dyDescent="0.25">
      <c r="A3090" s="68" t="str">
        <f>'0'!$A$4</f>
        <v>………………..</v>
      </c>
      <c r="B3090" s="341">
        <f>'0'!$A$2</f>
        <v>46112</v>
      </c>
      <c r="C3090" s="341" t="s">
        <v>1246</v>
      </c>
      <c r="D3090" s="22"/>
      <c r="E3090" s="23"/>
      <c r="F3090" s="14"/>
      <c r="G3090" s="23"/>
      <c r="H3090" s="22"/>
      <c r="I3090" s="24"/>
      <c r="J3090" s="24"/>
      <c r="K3090" s="25"/>
      <c r="L3090" s="25"/>
      <c r="M3090" s="25"/>
      <c r="N3090" s="25"/>
      <c r="O3090" s="25"/>
      <c r="P3090" s="25"/>
      <c r="Q3090" s="26"/>
      <c r="R3090" s="25"/>
      <c r="S3090" s="25"/>
      <c r="T3090" s="27">
        <f t="shared" si="241"/>
        <v>0</v>
      </c>
      <c r="U3090" s="27">
        <f t="shared" si="242"/>
        <v>0</v>
      </c>
      <c r="V3090" s="25"/>
      <c r="W3090" s="27" t="str">
        <f t="shared" si="243"/>
        <v/>
      </c>
      <c r="X3090" s="43" t="str">
        <f t="shared" si="244"/>
        <v>OK</v>
      </c>
      <c r="Y3090" s="681" t="str">
        <f t="shared" si="245"/>
        <v/>
      </c>
    </row>
    <row r="3091" spans="1:25" x14ac:dyDescent="0.25">
      <c r="A3091" s="68" t="str">
        <f>'0'!$A$4</f>
        <v>………………..</v>
      </c>
      <c r="B3091" s="341">
        <f>'0'!$A$2</f>
        <v>46112</v>
      </c>
      <c r="C3091" s="341" t="s">
        <v>1246</v>
      </c>
      <c r="D3091" s="22"/>
      <c r="E3091" s="23"/>
      <c r="F3091" s="14"/>
      <c r="G3091" s="23"/>
      <c r="H3091" s="22"/>
      <c r="I3091" s="24"/>
      <c r="J3091" s="24"/>
      <c r="K3091" s="25"/>
      <c r="L3091" s="25"/>
      <c r="M3091" s="25"/>
      <c r="N3091" s="25"/>
      <c r="O3091" s="25"/>
      <c r="P3091" s="25"/>
      <c r="Q3091" s="26"/>
      <c r="R3091" s="25"/>
      <c r="S3091" s="25"/>
      <c r="T3091" s="27">
        <f t="shared" si="241"/>
        <v>0</v>
      </c>
      <c r="U3091" s="27">
        <f t="shared" si="242"/>
        <v>0</v>
      </c>
      <c r="V3091" s="25"/>
      <c r="W3091" s="27" t="str">
        <f t="shared" si="243"/>
        <v/>
      </c>
      <c r="X3091" s="43" t="str">
        <f t="shared" si="244"/>
        <v>OK</v>
      </c>
      <c r="Y3091" s="681" t="str">
        <f t="shared" si="245"/>
        <v/>
      </c>
    </row>
    <row r="3092" spans="1:25" x14ac:dyDescent="0.25">
      <c r="A3092" s="68" t="str">
        <f>'0'!$A$4</f>
        <v>………………..</v>
      </c>
      <c r="B3092" s="341">
        <f>'0'!$A$2</f>
        <v>46112</v>
      </c>
      <c r="C3092" s="341" t="s">
        <v>1246</v>
      </c>
      <c r="D3092" s="22"/>
      <c r="E3092" s="23"/>
      <c r="F3092" s="14"/>
      <c r="G3092" s="23"/>
      <c r="H3092" s="22"/>
      <c r="I3092" s="24"/>
      <c r="J3092" s="24"/>
      <c r="K3092" s="25"/>
      <c r="L3092" s="25"/>
      <c r="M3092" s="25"/>
      <c r="N3092" s="25"/>
      <c r="O3092" s="25"/>
      <c r="P3092" s="25"/>
      <c r="Q3092" s="26"/>
      <c r="R3092" s="25"/>
      <c r="S3092" s="25"/>
      <c r="T3092" s="27">
        <f t="shared" si="241"/>
        <v>0</v>
      </c>
      <c r="U3092" s="27">
        <f t="shared" si="242"/>
        <v>0</v>
      </c>
      <c r="V3092" s="25"/>
      <c r="W3092" s="27" t="str">
        <f t="shared" si="243"/>
        <v/>
      </c>
      <c r="X3092" s="43" t="str">
        <f t="shared" si="244"/>
        <v>OK</v>
      </c>
      <c r="Y3092" s="681" t="str">
        <f t="shared" si="245"/>
        <v/>
      </c>
    </row>
    <row r="3093" spans="1:25" x14ac:dyDescent="0.25">
      <c r="A3093" s="68" t="str">
        <f>'0'!$A$4</f>
        <v>………………..</v>
      </c>
      <c r="B3093" s="341">
        <f>'0'!$A$2</f>
        <v>46112</v>
      </c>
      <c r="C3093" s="341" t="s">
        <v>1246</v>
      </c>
      <c r="D3093" s="22"/>
      <c r="E3093" s="23"/>
      <c r="F3093" s="14"/>
      <c r="G3093" s="23"/>
      <c r="H3093" s="22"/>
      <c r="I3093" s="24"/>
      <c r="J3093" s="24"/>
      <c r="K3093" s="25"/>
      <c r="L3093" s="25"/>
      <c r="M3093" s="25"/>
      <c r="N3093" s="25"/>
      <c r="O3093" s="25"/>
      <c r="P3093" s="25"/>
      <c r="Q3093" s="26"/>
      <c r="R3093" s="25"/>
      <c r="S3093" s="25"/>
      <c r="T3093" s="27">
        <f t="shared" si="241"/>
        <v>0</v>
      </c>
      <c r="U3093" s="27">
        <f t="shared" si="242"/>
        <v>0</v>
      </c>
      <c r="V3093" s="25"/>
      <c r="W3093" s="27" t="str">
        <f t="shared" si="243"/>
        <v/>
      </c>
      <c r="X3093" s="43" t="str">
        <f t="shared" si="244"/>
        <v>OK</v>
      </c>
      <c r="Y3093" s="681" t="str">
        <f t="shared" si="245"/>
        <v/>
      </c>
    </row>
    <row r="3094" spans="1:25" x14ac:dyDescent="0.25">
      <c r="A3094" s="68" t="str">
        <f>'0'!$A$4</f>
        <v>………………..</v>
      </c>
      <c r="B3094" s="341">
        <f>'0'!$A$2</f>
        <v>46112</v>
      </c>
      <c r="C3094" s="341" t="s">
        <v>1246</v>
      </c>
      <c r="D3094" s="22"/>
      <c r="E3094" s="23"/>
      <c r="F3094" s="14"/>
      <c r="G3094" s="23"/>
      <c r="H3094" s="22"/>
      <c r="I3094" s="24"/>
      <c r="J3094" s="24"/>
      <c r="K3094" s="25"/>
      <c r="L3094" s="25"/>
      <c r="M3094" s="25"/>
      <c r="N3094" s="25"/>
      <c r="O3094" s="25"/>
      <c r="P3094" s="25"/>
      <c r="Q3094" s="26"/>
      <c r="R3094" s="25"/>
      <c r="S3094" s="25"/>
      <c r="T3094" s="27">
        <f t="shared" si="241"/>
        <v>0</v>
      </c>
      <c r="U3094" s="27">
        <f t="shared" si="242"/>
        <v>0</v>
      </c>
      <c r="V3094" s="25"/>
      <c r="W3094" s="27" t="str">
        <f t="shared" si="243"/>
        <v/>
      </c>
      <c r="X3094" s="43" t="str">
        <f t="shared" si="244"/>
        <v>OK</v>
      </c>
      <c r="Y3094" s="681" t="str">
        <f t="shared" si="245"/>
        <v/>
      </c>
    </row>
    <row r="3095" spans="1:25" x14ac:dyDescent="0.25">
      <c r="A3095" s="68" t="str">
        <f>'0'!$A$4</f>
        <v>………………..</v>
      </c>
      <c r="B3095" s="341">
        <f>'0'!$A$2</f>
        <v>46112</v>
      </c>
      <c r="C3095" s="341" t="s">
        <v>1246</v>
      </c>
      <c r="D3095" s="22"/>
      <c r="E3095" s="23"/>
      <c r="F3095" s="14"/>
      <c r="G3095" s="23"/>
      <c r="H3095" s="22"/>
      <c r="I3095" s="24"/>
      <c r="J3095" s="24"/>
      <c r="K3095" s="25"/>
      <c r="L3095" s="25"/>
      <c r="M3095" s="25"/>
      <c r="N3095" s="25"/>
      <c r="O3095" s="25"/>
      <c r="P3095" s="25"/>
      <c r="Q3095" s="26"/>
      <c r="R3095" s="25"/>
      <c r="S3095" s="25"/>
      <c r="T3095" s="27">
        <f t="shared" si="241"/>
        <v>0</v>
      </c>
      <c r="U3095" s="27">
        <f t="shared" si="242"/>
        <v>0</v>
      </c>
      <c r="V3095" s="25"/>
      <c r="W3095" s="27" t="str">
        <f t="shared" si="243"/>
        <v/>
      </c>
      <c r="X3095" s="43" t="str">
        <f t="shared" si="244"/>
        <v>OK</v>
      </c>
      <c r="Y3095" s="681" t="str">
        <f t="shared" si="245"/>
        <v/>
      </c>
    </row>
    <row r="3096" spans="1:25" x14ac:dyDescent="0.25">
      <c r="A3096" s="68" t="str">
        <f>'0'!$A$4</f>
        <v>………………..</v>
      </c>
      <c r="B3096" s="341">
        <f>'0'!$A$2</f>
        <v>46112</v>
      </c>
      <c r="C3096" s="341" t="s">
        <v>1246</v>
      </c>
      <c r="D3096" s="22"/>
      <c r="E3096" s="23"/>
      <c r="F3096" s="14"/>
      <c r="G3096" s="23"/>
      <c r="H3096" s="22"/>
      <c r="I3096" s="24"/>
      <c r="J3096" s="24"/>
      <c r="K3096" s="25"/>
      <c r="L3096" s="25"/>
      <c r="M3096" s="25"/>
      <c r="N3096" s="25"/>
      <c r="O3096" s="25"/>
      <c r="P3096" s="25"/>
      <c r="Q3096" s="26"/>
      <c r="R3096" s="25"/>
      <c r="S3096" s="25"/>
      <c r="T3096" s="27">
        <f t="shared" si="241"/>
        <v>0</v>
      </c>
      <c r="U3096" s="27">
        <f t="shared" si="242"/>
        <v>0</v>
      </c>
      <c r="V3096" s="25"/>
      <c r="W3096" s="27" t="str">
        <f t="shared" si="243"/>
        <v/>
      </c>
      <c r="X3096" s="43" t="str">
        <f t="shared" si="244"/>
        <v>OK</v>
      </c>
      <c r="Y3096" s="681" t="str">
        <f t="shared" si="245"/>
        <v/>
      </c>
    </row>
    <row r="3097" spans="1:25" x14ac:dyDescent="0.25">
      <c r="A3097" s="68" t="str">
        <f>'0'!$A$4</f>
        <v>………………..</v>
      </c>
      <c r="B3097" s="341">
        <f>'0'!$A$2</f>
        <v>46112</v>
      </c>
      <c r="C3097" s="341" t="s">
        <v>1246</v>
      </c>
      <c r="D3097" s="22"/>
      <c r="E3097" s="23"/>
      <c r="F3097" s="14"/>
      <c r="G3097" s="23"/>
      <c r="H3097" s="22"/>
      <c r="I3097" s="24"/>
      <c r="J3097" s="24"/>
      <c r="K3097" s="25"/>
      <c r="L3097" s="25"/>
      <c r="M3097" s="25"/>
      <c r="N3097" s="25"/>
      <c r="O3097" s="25"/>
      <c r="P3097" s="25"/>
      <c r="Q3097" s="26"/>
      <c r="R3097" s="25"/>
      <c r="S3097" s="25"/>
      <c r="T3097" s="27">
        <f t="shared" si="241"/>
        <v>0</v>
      </c>
      <c r="U3097" s="27">
        <f t="shared" si="242"/>
        <v>0</v>
      </c>
      <c r="V3097" s="25"/>
      <c r="W3097" s="27" t="str">
        <f t="shared" si="243"/>
        <v/>
      </c>
      <c r="X3097" s="43" t="str">
        <f t="shared" si="244"/>
        <v>OK</v>
      </c>
      <c r="Y3097" s="681" t="str">
        <f t="shared" si="245"/>
        <v/>
      </c>
    </row>
    <row r="3098" spans="1:25" x14ac:dyDescent="0.25">
      <c r="A3098" s="68" t="str">
        <f>'0'!$A$4</f>
        <v>………………..</v>
      </c>
      <c r="B3098" s="341">
        <f>'0'!$A$2</f>
        <v>46112</v>
      </c>
      <c r="C3098" s="341" t="s">
        <v>1246</v>
      </c>
      <c r="D3098" s="22"/>
      <c r="E3098" s="23"/>
      <c r="F3098" s="14"/>
      <c r="G3098" s="23"/>
      <c r="H3098" s="22"/>
      <c r="I3098" s="24"/>
      <c r="J3098" s="24"/>
      <c r="K3098" s="25"/>
      <c r="L3098" s="25"/>
      <c r="M3098" s="25"/>
      <c r="N3098" s="25"/>
      <c r="O3098" s="25"/>
      <c r="P3098" s="25"/>
      <c r="Q3098" s="26"/>
      <c r="R3098" s="25"/>
      <c r="S3098" s="25"/>
      <c r="T3098" s="27">
        <f t="shared" si="241"/>
        <v>0</v>
      </c>
      <c r="U3098" s="27">
        <f t="shared" si="242"/>
        <v>0</v>
      </c>
      <c r="V3098" s="25"/>
      <c r="W3098" s="27" t="str">
        <f t="shared" si="243"/>
        <v/>
      </c>
      <c r="X3098" s="43" t="str">
        <f t="shared" si="244"/>
        <v>OK</v>
      </c>
      <c r="Y3098" s="681" t="str">
        <f t="shared" si="245"/>
        <v/>
      </c>
    </row>
    <row r="3099" spans="1:25" x14ac:dyDescent="0.25">
      <c r="A3099" s="68" t="str">
        <f>'0'!$A$4</f>
        <v>………………..</v>
      </c>
      <c r="B3099" s="341">
        <f>'0'!$A$2</f>
        <v>46112</v>
      </c>
      <c r="C3099" s="341" t="s">
        <v>1246</v>
      </c>
      <c r="D3099" s="22"/>
      <c r="E3099" s="23"/>
      <c r="F3099" s="14"/>
      <c r="G3099" s="23"/>
      <c r="H3099" s="22"/>
      <c r="I3099" s="24"/>
      <c r="J3099" s="24"/>
      <c r="K3099" s="25"/>
      <c r="L3099" s="25"/>
      <c r="M3099" s="25"/>
      <c r="N3099" s="25"/>
      <c r="O3099" s="25"/>
      <c r="P3099" s="25"/>
      <c r="Q3099" s="26"/>
      <c r="R3099" s="25"/>
      <c r="S3099" s="25"/>
      <c r="T3099" s="27">
        <f t="shared" si="241"/>
        <v>0</v>
      </c>
      <c r="U3099" s="27">
        <f t="shared" si="242"/>
        <v>0</v>
      </c>
      <c r="V3099" s="25"/>
      <c r="W3099" s="27" t="str">
        <f t="shared" si="243"/>
        <v/>
      </c>
      <c r="X3099" s="43" t="str">
        <f t="shared" si="244"/>
        <v>OK</v>
      </c>
      <c r="Y3099" s="681" t="str">
        <f t="shared" si="245"/>
        <v/>
      </c>
    </row>
    <row r="3100" spans="1:25" x14ac:dyDescent="0.25">
      <c r="A3100" s="68" t="str">
        <f>'0'!$A$4</f>
        <v>………………..</v>
      </c>
      <c r="B3100" s="341">
        <f>'0'!$A$2</f>
        <v>46112</v>
      </c>
      <c r="C3100" s="341" t="s">
        <v>1246</v>
      </c>
      <c r="D3100" s="22"/>
      <c r="E3100" s="23"/>
      <c r="F3100" s="14"/>
      <c r="G3100" s="23"/>
      <c r="H3100" s="22"/>
      <c r="I3100" s="24"/>
      <c r="J3100" s="24"/>
      <c r="K3100" s="25"/>
      <c r="L3100" s="25"/>
      <c r="M3100" s="25"/>
      <c r="N3100" s="25"/>
      <c r="O3100" s="25"/>
      <c r="P3100" s="25"/>
      <c r="Q3100" s="26"/>
      <c r="R3100" s="25"/>
      <c r="S3100" s="25"/>
      <c r="T3100" s="27">
        <f t="shared" si="241"/>
        <v>0</v>
      </c>
      <c r="U3100" s="27">
        <f t="shared" si="242"/>
        <v>0</v>
      </c>
      <c r="V3100" s="25"/>
      <c r="W3100" s="27" t="str">
        <f t="shared" si="243"/>
        <v/>
      </c>
      <c r="X3100" s="43" t="str">
        <f t="shared" si="244"/>
        <v>OK</v>
      </c>
      <c r="Y3100" s="681" t="str">
        <f t="shared" si="245"/>
        <v/>
      </c>
    </row>
    <row r="3101" spans="1:25" x14ac:dyDescent="0.25">
      <c r="A3101" s="68" t="str">
        <f>'0'!$A$4</f>
        <v>………………..</v>
      </c>
      <c r="B3101" s="341">
        <f>'0'!$A$2</f>
        <v>46112</v>
      </c>
      <c r="C3101" s="341" t="s">
        <v>1246</v>
      </c>
      <c r="D3101" s="22"/>
      <c r="E3101" s="23"/>
      <c r="F3101" s="14"/>
      <c r="G3101" s="23"/>
      <c r="H3101" s="22"/>
      <c r="I3101" s="24"/>
      <c r="J3101" s="24"/>
      <c r="K3101" s="25"/>
      <c r="L3101" s="25"/>
      <c r="M3101" s="25"/>
      <c r="N3101" s="25"/>
      <c r="O3101" s="25"/>
      <c r="P3101" s="25"/>
      <c r="Q3101" s="26"/>
      <c r="R3101" s="25"/>
      <c r="S3101" s="25"/>
      <c r="T3101" s="27">
        <f t="shared" si="241"/>
        <v>0</v>
      </c>
      <c r="U3101" s="27">
        <f t="shared" si="242"/>
        <v>0</v>
      </c>
      <c r="V3101" s="25"/>
      <c r="W3101" s="27" t="str">
        <f t="shared" si="243"/>
        <v/>
      </c>
      <c r="X3101" s="43" t="str">
        <f t="shared" si="244"/>
        <v>OK</v>
      </c>
      <c r="Y3101" s="681" t="str">
        <f t="shared" si="245"/>
        <v/>
      </c>
    </row>
    <row r="3102" spans="1:25" x14ac:dyDescent="0.25">
      <c r="A3102" s="68" t="str">
        <f>'0'!$A$4</f>
        <v>………………..</v>
      </c>
      <c r="B3102" s="341">
        <f>'0'!$A$2</f>
        <v>46112</v>
      </c>
      <c r="C3102" s="341" t="s">
        <v>1246</v>
      </c>
      <c r="D3102" s="22"/>
      <c r="E3102" s="23"/>
      <c r="F3102" s="14"/>
      <c r="G3102" s="23"/>
      <c r="H3102" s="22"/>
      <c r="I3102" s="24"/>
      <c r="J3102" s="24"/>
      <c r="K3102" s="25"/>
      <c r="L3102" s="25"/>
      <c r="M3102" s="25"/>
      <c r="N3102" s="25"/>
      <c r="O3102" s="25"/>
      <c r="P3102" s="25"/>
      <c r="Q3102" s="26"/>
      <c r="R3102" s="25"/>
      <c r="S3102" s="25"/>
      <c r="T3102" s="27">
        <f t="shared" si="241"/>
        <v>0</v>
      </c>
      <c r="U3102" s="27">
        <f t="shared" si="242"/>
        <v>0</v>
      </c>
      <c r="V3102" s="25"/>
      <c r="W3102" s="27" t="str">
        <f t="shared" si="243"/>
        <v/>
      </c>
      <c r="X3102" s="43" t="str">
        <f t="shared" si="244"/>
        <v>OK</v>
      </c>
      <c r="Y3102" s="681" t="str">
        <f t="shared" si="245"/>
        <v/>
      </c>
    </row>
    <row r="3103" spans="1:25" x14ac:dyDescent="0.25">
      <c r="A3103" s="68" t="str">
        <f>'0'!$A$4</f>
        <v>………………..</v>
      </c>
      <c r="B3103" s="341">
        <f>'0'!$A$2</f>
        <v>46112</v>
      </c>
      <c r="C3103" s="341" t="s">
        <v>1246</v>
      </c>
      <c r="D3103" s="22"/>
      <c r="E3103" s="23"/>
      <c r="F3103" s="14"/>
      <c r="G3103" s="23"/>
      <c r="H3103" s="22"/>
      <c r="I3103" s="24"/>
      <c r="J3103" s="24"/>
      <c r="K3103" s="25"/>
      <c r="L3103" s="25"/>
      <c r="M3103" s="25"/>
      <c r="N3103" s="25"/>
      <c r="O3103" s="25"/>
      <c r="P3103" s="25"/>
      <c r="Q3103" s="26"/>
      <c r="R3103" s="25"/>
      <c r="S3103" s="25"/>
      <c r="T3103" s="27">
        <f t="shared" si="241"/>
        <v>0</v>
      </c>
      <c r="U3103" s="27">
        <f t="shared" si="242"/>
        <v>0</v>
      </c>
      <c r="V3103" s="25"/>
      <c r="W3103" s="27" t="str">
        <f t="shared" si="243"/>
        <v/>
      </c>
      <c r="X3103" s="43" t="str">
        <f t="shared" si="244"/>
        <v>OK</v>
      </c>
      <c r="Y3103" s="681" t="str">
        <f t="shared" si="245"/>
        <v/>
      </c>
    </row>
    <row r="3104" spans="1:25" x14ac:dyDescent="0.25">
      <c r="A3104" s="68" t="str">
        <f>'0'!$A$4</f>
        <v>………………..</v>
      </c>
      <c r="B3104" s="341">
        <f>'0'!$A$2</f>
        <v>46112</v>
      </c>
      <c r="C3104" s="341" t="s">
        <v>1246</v>
      </c>
      <c r="D3104" s="22"/>
      <c r="E3104" s="23"/>
      <c r="F3104" s="14"/>
      <c r="G3104" s="23"/>
      <c r="H3104" s="22"/>
      <c r="I3104" s="24"/>
      <c r="J3104" s="24"/>
      <c r="K3104" s="25"/>
      <c r="L3104" s="25"/>
      <c r="M3104" s="25"/>
      <c r="N3104" s="25"/>
      <c r="O3104" s="25"/>
      <c r="P3104" s="25"/>
      <c r="Q3104" s="26"/>
      <c r="R3104" s="25"/>
      <c r="S3104" s="25"/>
      <c r="T3104" s="27">
        <f t="shared" si="241"/>
        <v>0</v>
      </c>
      <c r="U3104" s="27">
        <f t="shared" si="242"/>
        <v>0</v>
      </c>
      <c r="V3104" s="25"/>
      <c r="W3104" s="27" t="str">
        <f t="shared" si="243"/>
        <v/>
      </c>
      <c r="X3104" s="43" t="str">
        <f t="shared" si="244"/>
        <v>OK</v>
      </c>
      <c r="Y3104" s="681" t="str">
        <f t="shared" si="245"/>
        <v/>
      </c>
    </row>
    <row r="3105" spans="1:25" x14ac:dyDescent="0.25">
      <c r="A3105" s="68" t="str">
        <f>'0'!$A$4</f>
        <v>………………..</v>
      </c>
      <c r="B3105" s="341">
        <f>'0'!$A$2</f>
        <v>46112</v>
      </c>
      <c r="C3105" s="341" t="s">
        <v>1246</v>
      </c>
      <c r="D3105" s="22"/>
      <c r="E3105" s="23"/>
      <c r="F3105" s="14"/>
      <c r="G3105" s="23"/>
      <c r="H3105" s="22"/>
      <c r="I3105" s="24"/>
      <c r="J3105" s="24"/>
      <c r="K3105" s="25"/>
      <c r="L3105" s="25"/>
      <c r="M3105" s="25"/>
      <c r="N3105" s="25"/>
      <c r="O3105" s="25"/>
      <c r="P3105" s="25"/>
      <c r="Q3105" s="26"/>
      <c r="R3105" s="25"/>
      <c r="S3105" s="25"/>
      <c r="T3105" s="27">
        <f t="shared" si="241"/>
        <v>0</v>
      </c>
      <c r="U3105" s="27">
        <f t="shared" si="242"/>
        <v>0</v>
      </c>
      <c r="V3105" s="25"/>
      <c r="W3105" s="27" t="str">
        <f t="shared" si="243"/>
        <v/>
      </c>
      <c r="X3105" s="43" t="str">
        <f t="shared" si="244"/>
        <v>OK</v>
      </c>
      <c r="Y3105" s="681" t="str">
        <f t="shared" si="245"/>
        <v/>
      </c>
    </row>
    <row r="3106" spans="1:25" x14ac:dyDescent="0.25">
      <c r="A3106" s="68" t="str">
        <f>'0'!$A$4</f>
        <v>………………..</v>
      </c>
      <c r="B3106" s="341">
        <f>'0'!$A$2</f>
        <v>46112</v>
      </c>
      <c r="C3106" s="341" t="s">
        <v>1246</v>
      </c>
      <c r="D3106" s="22"/>
      <c r="E3106" s="23"/>
      <c r="F3106" s="14"/>
      <c r="G3106" s="23"/>
      <c r="H3106" s="22"/>
      <c r="I3106" s="24"/>
      <c r="J3106" s="24"/>
      <c r="K3106" s="25"/>
      <c r="L3106" s="25"/>
      <c r="M3106" s="25"/>
      <c r="N3106" s="25"/>
      <c r="O3106" s="25"/>
      <c r="P3106" s="25"/>
      <c r="Q3106" s="26"/>
      <c r="R3106" s="25"/>
      <c r="S3106" s="25"/>
      <c r="T3106" s="27">
        <f t="shared" si="241"/>
        <v>0</v>
      </c>
      <c r="U3106" s="27">
        <f t="shared" si="242"/>
        <v>0</v>
      </c>
      <c r="V3106" s="25"/>
      <c r="W3106" s="27" t="str">
        <f t="shared" si="243"/>
        <v/>
      </c>
      <c r="X3106" s="43" t="str">
        <f t="shared" si="244"/>
        <v>OK</v>
      </c>
      <c r="Y3106" s="681" t="str">
        <f t="shared" si="245"/>
        <v/>
      </c>
    </row>
    <row r="3107" spans="1:25" x14ac:dyDescent="0.25">
      <c r="A3107" s="68" t="str">
        <f>'0'!$A$4</f>
        <v>………………..</v>
      </c>
      <c r="B3107" s="341">
        <f>'0'!$A$2</f>
        <v>46112</v>
      </c>
      <c r="C3107" s="341" t="s">
        <v>1246</v>
      </c>
      <c r="D3107" s="22"/>
      <c r="E3107" s="23"/>
      <c r="F3107" s="14"/>
      <c r="G3107" s="23"/>
      <c r="H3107" s="22"/>
      <c r="I3107" s="24"/>
      <c r="J3107" s="24"/>
      <c r="K3107" s="25"/>
      <c r="L3107" s="25"/>
      <c r="M3107" s="25"/>
      <c r="N3107" s="25"/>
      <c r="O3107" s="25"/>
      <c r="P3107" s="25"/>
      <c r="Q3107" s="26"/>
      <c r="R3107" s="25"/>
      <c r="S3107" s="25"/>
      <c r="T3107" s="27">
        <f t="shared" si="241"/>
        <v>0</v>
      </c>
      <c r="U3107" s="27">
        <f t="shared" si="242"/>
        <v>0</v>
      </c>
      <c r="V3107" s="25"/>
      <c r="W3107" s="27" t="str">
        <f t="shared" si="243"/>
        <v/>
      </c>
      <c r="X3107" s="43" t="str">
        <f t="shared" si="244"/>
        <v>OK</v>
      </c>
      <c r="Y3107" s="681" t="str">
        <f t="shared" si="245"/>
        <v/>
      </c>
    </row>
    <row r="3108" spans="1:25" x14ac:dyDescent="0.25">
      <c r="A3108" s="68" t="str">
        <f>'0'!$A$4</f>
        <v>………………..</v>
      </c>
      <c r="B3108" s="341">
        <f>'0'!$A$2</f>
        <v>46112</v>
      </c>
      <c r="C3108" s="341" t="s">
        <v>1246</v>
      </c>
      <c r="D3108" s="22"/>
      <c r="E3108" s="23"/>
      <c r="F3108" s="14"/>
      <c r="G3108" s="23"/>
      <c r="H3108" s="22"/>
      <c r="I3108" s="24"/>
      <c r="J3108" s="24"/>
      <c r="K3108" s="25"/>
      <c r="L3108" s="25"/>
      <c r="M3108" s="25"/>
      <c r="N3108" s="25"/>
      <c r="O3108" s="25"/>
      <c r="P3108" s="25"/>
      <c r="Q3108" s="26"/>
      <c r="R3108" s="25"/>
      <c r="S3108" s="25"/>
      <c r="T3108" s="27">
        <f t="shared" si="241"/>
        <v>0</v>
      </c>
      <c r="U3108" s="27">
        <f t="shared" si="242"/>
        <v>0</v>
      </c>
      <c r="V3108" s="25"/>
      <c r="W3108" s="27" t="str">
        <f t="shared" si="243"/>
        <v/>
      </c>
      <c r="X3108" s="43" t="str">
        <f t="shared" si="244"/>
        <v>OK</v>
      </c>
      <c r="Y3108" s="681" t="str">
        <f t="shared" si="245"/>
        <v/>
      </c>
    </row>
    <row r="3109" spans="1:25" x14ac:dyDescent="0.25">
      <c r="A3109" s="68" t="str">
        <f>'0'!$A$4</f>
        <v>………………..</v>
      </c>
      <c r="B3109" s="341">
        <f>'0'!$A$2</f>
        <v>46112</v>
      </c>
      <c r="C3109" s="341" t="s">
        <v>1246</v>
      </c>
      <c r="D3109" s="22"/>
      <c r="E3109" s="23"/>
      <c r="F3109" s="14"/>
      <c r="G3109" s="23"/>
      <c r="H3109" s="22"/>
      <c r="I3109" s="24"/>
      <c r="J3109" s="24"/>
      <c r="K3109" s="25"/>
      <c r="L3109" s="25"/>
      <c r="M3109" s="25"/>
      <c r="N3109" s="25"/>
      <c r="O3109" s="25"/>
      <c r="P3109" s="25"/>
      <c r="Q3109" s="26"/>
      <c r="R3109" s="25"/>
      <c r="S3109" s="25"/>
      <c r="T3109" s="27">
        <f t="shared" si="241"/>
        <v>0</v>
      </c>
      <c r="U3109" s="27">
        <f t="shared" si="242"/>
        <v>0</v>
      </c>
      <c r="V3109" s="25"/>
      <c r="W3109" s="27" t="str">
        <f t="shared" si="243"/>
        <v/>
      </c>
      <c r="X3109" s="43" t="str">
        <f t="shared" si="244"/>
        <v>OK</v>
      </c>
      <c r="Y3109" s="681" t="str">
        <f t="shared" si="245"/>
        <v/>
      </c>
    </row>
    <row r="3110" spans="1:25" x14ac:dyDescent="0.25">
      <c r="A3110" s="68" t="str">
        <f>'0'!$A$4</f>
        <v>………………..</v>
      </c>
      <c r="B3110" s="341">
        <f>'0'!$A$2</f>
        <v>46112</v>
      </c>
      <c r="C3110" s="341" t="s">
        <v>1246</v>
      </c>
      <c r="D3110" s="22"/>
      <c r="E3110" s="23"/>
      <c r="F3110" s="14"/>
      <c r="G3110" s="23"/>
      <c r="H3110" s="22"/>
      <c r="I3110" s="24"/>
      <c r="J3110" s="24"/>
      <c r="K3110" s="25"/>
      <c r="L3110" s="25"/>
      <c r="M3110" s="25"/>
      <c r="N3110" s="25"/>
      <c r="O3110" s="25"/>
      <c r="P3110" s="25"/>
      <c r="Q3110" s="26"/>
      <c r="R3110" s="25"/>
      <c r="S3110" s="25"/>
      <c r="T3110" s="27">
        <f t="shared" si="241"/>
        <v>0</v>
      </c>
      <c r="U3110" s="27">
        <f t="shared" si="242"/>
        <v>0</v>
      </c>
      <c r="V3110" s="25"/>
      <c r="W3110" s="27" t="str">
        <f t="shared" si="243"/>
        <v/>
      </c>
      <c r="X3110" s="43" t="str">
        <f t="shared" si="244"/>
        <v>OK</v>
      </c>
      <c r="Y3110" s="681" t="str">
        <f t="shared" si="245"/>
        <v/>
      </c>
    </row>
    <row r="3111" spans="1:25" x14ac:dyDescent="0.25">
      <c r="A3111" s="68" t="str">
        <f>'0'!$A$4</f>
        <v>………………..</v>
      </c>
      <c r="B3111" s="341">
        <f>'0'!$A$2</f>
        <v>46112</v>
      </c>
      <c r="C3111" s="341" t="s">
        <v>1246</v>
      </c>
      <c r="D3111" s="22"/>
      <c r="E3111" s="23"/>
      <c r="F3111" s="14"/>
      <c r="G3111" s="23"/>
      <c r="H3111" s="22"/>
      <c r="I3111" s="24"/>
      <c r="J3111" s="24"/>
      <c r="K3111" s="25"/>
      <c r="L3111" s="25"/>
      <c r="M3111" s="25"/>
      <c r="N3111" s="25"/>
      <c r="O3111" s="25"/>
      <c r="P3111" s="25"/>
      <c r="Q3111" s="26"/>
      <c r="R3111" s="25"/>
      <c r="S3111" s="25"/>
      <c r="T3111" s="27">
        <f t="shared" si="241"/>
        <v>0</v>
      </c>
      <c r="U3111" s="27">
        <f t="shared" si="242"/>
        <v>0</v>
      </c>
      <c r="V3111" s="25"/>
      <c r="W3111" s="27" t="str">
        <f t="shared" si="243"/>
        <v/>
      </c>
      <c r="X3111" s="43" t="str">
        <f t="shared" si="244"/>
        <v>OK</v>
      </c>
      <c r="Y3111" s="681" t="str">
        <f t="shared" si="245"/>
        <v/>
      </c>
    </row>
    <row r="3112" spans="1:25" x14ac:dyDescent="0.25">
      <c r="A3112" s="68" t="str">
        <f>'0'!$A$4</f>
        <v>………………..</v>
      </c>
      <c r="B3112" s="341">
        <f>'0'!$A$2</f>
        <v>46112</v>
      </c>
      <c r="C3112" s="341" t="s">
        <v>1246</v>
      </c>
      <c r="D3112" s="22"/>
      <c r="E3112" s="23"/>
      <c r="F3112" s="14"/>
      <c r="G3112" s="23"/>
      <c r="H3112" s="22"/>
      <c r="I3112" s="24"/>
      <c r="J3112" s="24"/>
      <c r="K3112" s="25"/>
      <c r="L3112" s="25"/>
      <c r="M3112" s="25"/>
      <c r="N3112" s="25"/>
      <c r="O3112" s="25"/>
      <c r="P3112" s="25"/>
      <c r="Q3112" s="26"/>
      <c r="R3112" s="25"/>
      <c r="S3112" s="25"/>
      <c r="T3112" s="27">
        <f t="shared" si="241"/>
        <v>0</v>
      </c>
      <c r="U3112" s="27">
        <f t="shared" si="242"/>
        <v>0</v>
      </c>
      <c r="V3112" s="25"/>
      <c r="W3112" s="27" t="str">
        <f t="shared" si="243"/>
        <v/>
      </c>
      <c r="X3112" s="43" t="str">
        <f t="shared" si="244"/>
        <v>OK</v>
      </c>
      <c r="Y3112" s="681" t="str">
        <f t="shared" si="245"/>
        <v/>
      </c>
    </row>
    <row r="3113" spans="1:25" x14ac:dyDescent="0.25">
      <c r="A3113" s="68" t="str">
        <f>'0'!$A$4</f>
        <v>………………..</v>
      </c>
      <c r="B3113" s="341">
        <f>'0'!$A$2</f>
        <v>46112</v>
      </c>
      <c r="C3113" s="341" t="s">
        <v>1246</v>
      </c>
      <c r="D3113" s="22"/>
      <c r="E3113" s="23"/>
      <c r="F3113" s="14"/>
      <c r="G3113" s="23"/>
      <c r="H3113" s="22"/>
      <c r="I3113" s="24"/>
      <c r="J3113" s="24"/>
      <c r="K3113" s="25"/>
      <c r="L3113" s="25"/>
      <c r="M3113" s="25"/>
      <c r="N3113" s="25"/>
      <c r="O3113" s="25"/>
      <c r="P3113" s="25"/>
      <c r="Q3113" s="26"/>
      <c r="R3113" s="25"/>
      <c r="S3113" s="25"/>
      <c r="T3113" s="27">
        <f t="shared" si="241"/>
        <v>0</v>
      </c>
      <c r="U3113" s="27">
        <f t="shared" si="242"/>
        <v>0</v>
      </c>
      <c r="V3113" s="25"/>
      <c r="W3113" s="27" t="str">
        <f t="shared" si="243"/>
        <v/>
      </c>
      <c r="X3113" s="43" t="str">
        <f t="shared" si="244"/>
        <v>OK</v>
      </c>
      <c r="Y3113" s="681" t="str">
        <f t="shared" si="245"/>
        <v/>
      </c>
    </row>
    <row r="3114" spans="1:25" x14ac:dyDescent="0.25">
      <c r="A3114" s="68" t="str">
        <f>'0'!$A$4</f>
        <v>………………..</v>
      </c>
      <c r="B3114" s="341">
        <f>'0'!$A$2</f>
        <v>46112</v>
      </c>
      <c r="C3114" s="341" t="s">
        <v>1246</v>
      </c>
      <c r="D3114" s="22"/>
      <c r="E3114" s="23"/>
      <c r="F3114" s="14"/>
      <c r="G3114" s="23"/>
      <c r="H3114" s="22"/>
      <c r="I3114" s="24"/>
      <c r="J3114" s="24"/>
      <c r="K3114" s="25"/>
      <c r="L3114" s="25"/>
      <c r="M3114" s="25"/>
      <c r="N3114" s="25"/>
      <c r="O3114" s="25"/>
      <c r="P3114" s="25"/>
      <c r="Q3114" s="26"/>
      <c r="R3114" s="25"/>
      <c r="S3114" s="25"/>
      <c r="T3114" s="27">
        <f t="shared" si="241"/>
        <v>0</v>
      </c>
      <c r="U3114" s="27">
        <f t="shared" si="242"/>
        <v>0</v>
      </c>
      <c r="V3114" s="25"/>
      <c r="W3114" s="27" t="str">
        <f t="shared" si="243"/>
        <v/>
      </c>
      <c r="X3114" s="43" t="str">
        <f t="shared" si="244"/>
        <v>OK</v>
      </c>
      <c r="Y3114" s="681" t="str">
        <f t="shared" si="245"/>
        <v/>
      </c>
    </row>
    <row r="3115" spans="1:25" x14ac:dyDescent="0.25">
      <c r="A3115" s="68" t="str">
        <f>'0'!$A$4</f>
        <v>………………..</v>
      </c>
      <c r="B3115" s="341">
        <f>'0'!$A$2</f>
        <v>46112</v>
      </c>
      <c r="C3115" s="341" t="s">
        <v>1246</v>
      </c>
      <c r="D3115" s="22"/>
      <c r="E3115" s="23"/>
      <c r="F3115" s="14"/>
      <c r="G3115" s="23"/>
      <c r="H3115" s="22"/>
      <c r="I3115" s="24"/>
      <c r="J3115" s="24"/>
      <c r="K3115" s="25"/>
      <c r="L3115" s="25"/>
      <c r="M3115" s="25"/>
      <c r="N3115" s="25"/>
      <c r="O3115" s="25"/>
      <c r="P3115" s="25"/>
      <c r="Q3115" s="26"/>
      <c r="R3115" s="25"/>
      <c r="S3115" s="25"/>
      <c r="T3115" s="27">
        <f t="shared" si="241"/>
        <v>0</v>
      </c>
      <c r="U3115" s="27">
        <f t="shared" si="242"/>
        <v>0</v>
      </c>
      <c r="V3115" s="25"/>
      <c r="W3115" s="27" t="str">
        <f t="shared" si="243"/>
        <v/>
      </c>
      <c r="X3115" s="43" t="str">
        <f t="shared" si="244"/>
        <v>OK</v>
      </c>
      <c r="Y3115" s="681" t="str">
        <f t="shared" si="245"/>
        <v/>
      </c>
    </row>
    <row r="3116" spans="1:25" x14ac:dyDescent="0.25">
      <c r="A3116" s="68" t="str">
        <f>'0'!$A$4</f>
        <v>………………..</v>
      </c>
      <c r="B3116" s="341">
        <f>'0'!$A$2</f>
        <v>46112</v>
      </c>
      <c r="C3116" s="341" t="s">
        <v>1246</v>
      </c>
      <c r="D3116" s="22"/>
      <c r="E3116" s="23"/>
      <c r="F3116" s="14"/>
      <c r="G3116" s="23"/>
      <c r="H3116" s="22"/>
      <c r="I3116" s="24"/>
      <c r="J3116" s="24"/>
      <c r="K3116" s="25"/>
      <c r="L3116" s="25"/>
      <c r="M3116" s="25"/>
      <c r="N3116" s="25"/>
      <c r="O3116" s="25"/>
      <c r="P3116" s="25"/>
      <c r="Q3116" s="26"/>
      <c r="R3116" s="25"/>
      <c r="S3116" s="25"/>
      <c r="T3116" s="27">
        <f t="shared" si="241"/>
        <v>0</v>
      </c>
      <c r="U3116" s="27">
        <f t="shared" si="242"/>
        <v>0</v>
      </c>
      <c r="V3116" s="25"/>
      <c r="W3116" s="27" t="str">
        <f t="shared" si="243"/>
        <v/>
      </c>
      <c r="X3116" s="43" t="str">
        <f t="shared" si="244"/>
        <v>OK</v>
      </c>
      <c r="Y3116" s="681" t="str">
        <f t="shared" si="245"/>
        <v/>
      </c>
    </row>
    <row r="3117" spans="1:25" x14ac:dyDescent="0.25">
      <c r="A3117" s="68" t="str">
        <f>'0'!$A$4</f>
        <v>………………..</v>
      </c>
      <c r="B3117" s="341">
        <f>'0'!$A$2</f>
        <v>46112</v>
      </c>
      <c r="C3117" s="341" t="s">
        <v>1246</v>
      </c>
      <c r="D3117" s="22"/>
      <c r="E3117" s="23"/>
      <c r="F3117" s="14"/>
      <c r="G3117" s="23"/>
      <c r="H3117" s="22"/>
      <c r="I3117" s="24"/>
      <c r="J3117" s="24"/>
      <c r="K3117" s="25"/>
      <c r="L3117" s="25"/>
      <c r="M3117" s="25"/>
      <c r="N3117" s="25"/>
      <c r="O3117" s="25"/>
      <c r="P3117" s="25"/>
      <c r="Q3117" s="26"/>
      <c r="R3117" s="25"/>
      <c r="S3117" s="25"/>
      <c r="T3117" s="27">
        <f t="shared" si="241"/>
        <v>0</v>
      </c>
      <c r="U3117" s="27">
        <f t="shared" si="242"/>
        <v>0</v>
      </c>
      <c r="V3117" s="25"/>
      <c r="W3117" s="27" t="str">
        <f t="shared" si="243"/>
        <v/>
      </c>
      <c r="X3117" s="43" t="str">
        <f t="shared" si="244"/>
        <v>OK</v>
      </c>
      <c r="Y3117" s="681" t="str">
        <f t="shared" si="245"/>
        <v/>
      </c>
    </row>
    <row r="3118" spans="1:25" x14ac:dyDescent="0.25">
      <c r="A3118" s="68" t="str">
        <f>'0'!$A$4</f>
        <v>………………..</v>
      </c>
      <c r="B3118" s="341">
        <f>'0'!$A$2</f>
        <v>46112</v>
      </c>
      <c r="C3118" s="341" t="s">
        <v>1246</v>
      </c>
      <c r="D3118" s="22"/>
      <c r="E3118" s="23"/>
      <c r="F3118" s="14"/>
      <c r="G3118" s="23"/>
      <c r="H3118" s="22"/>
      <c r="I3118" s="24"/>
      <c r="J3118" s="24"/>
      <c r="K3118" s="25"/>
      <c r="L3118" s="25"/>
      <c r="M3118" s="25"/>
      <c r="N3118" s="25"/>
      <c r="O3118" s="25"/>
      <c r="P3118" s="25"/>
      <c r="Q3118" s="26"/>
      <c r="R3118" s="25"/>
      <c r="S3118" s="25"/>
      <c r="T3118" s="27">
        <f t="shared" si="241"/>
        <v>0</v>
      </c>
      <c r="U3118" s="27">
        <f t="shared" si="242"/>
        <v>0</v>
      </c>
      <c r="V3118" s="25"/>
      <c r="W3118" s="27" t="str">
        <f t="shared" si="243"/>
        <v/>
      </c>
      <c r="X3118" s="43" t="str">
        <f t="shared" si="244"/>
        <v>OK</v>
      </c>
      <c r="Y3118" s="681" t="str">
        <f t="shared" si="245"/>
        <v/>
      </c>
    </row>
    <row r="3119" spans="1:25" x14ac:dyDescent="0.25">
      <c r="A3119" s="68" t="str">
        <f>'0'!$A$4</f>
        <v>………………..</v>
      </c>
      <c r="B3119" s="341">
        <f>'0'!$A$2</f>
        <v>46112</v>
      </c>
      <c r="C3119" s="341" t="s">
        <v>1246</v>
      </c>
      <c r="D3119" s="22"/>
      <c r="E3119" s="23"/>
      <c r="F3119" s="14"/>
      <c r="G3119" s="23"/>
      <c r="H3119" s="22"/>
      <c r="I3119" s="24"/>
      <c r="J3119" s="24"/>
      <c r="K3119" s="25"/>
      <c r="L3119" s="25"/>
      <c r="M3119" s="25"/>
      <c r="N3119" s="25"/>
      <c r="O3119" s="25"/>
      <c r="P3119" s="25"/>
      <c r="Q3119" s="26"/>
      <c r="R3119" s="25"/>
      <c r="S3119" s="25"/>
      <c r="T3119" s="27">
        <f t="shared" si="241"/>
        <v>0</v>
      </c>
      <c r="U3119" s="27">
        <f t="shared" si="242"/>
        <v>0</v>
      </c>
      <c r="V3119" s="25"/>
      <c r="W3119" s="27" t="str">
        <f t="shared" si="243"/>
        <v/>
      </c>
      <c r="X3119" s="43" t="str">
        <f t="shared" si="244"/>
        <v>OK</v>
      </c>
      <c r="Y3119" s="681" t="str">
        <f t="shared" si="245"/>
        <v/>
      </c>
    </row>
    <row r="3120" spans="1:25" x14ac:dyDescent="0.25">
      <c r="A3120" s="68" t="str">
        <f>'0'!$A$4</f>
        <v>………………..</v>
      </c>
      <c r="B3120" s="341">
        <f>'0'!$A$2</f>
        <v>46112</v>
      </c>
      <c r="C3120" s="341" t="s">
        <v>1246</v>
      </c>
      <c r="D3120" s="22"/>
      <c r="E3120" s="23"/>
      <c r="F3120" s="14"/>
      <c r="G3120" s="23"/>
      <c r="H3120" s="22"/>
      <c r="I3120" s="24"/>
      <c r="J3120" s="24"/>
      <c r="K3120" s="25"/>
      <c r="L3120" s="25"/>
      <c r="M3120" s="25"/>
      <c r="N3120" s="25"/>
      <c r="O3120" s="25"/>
      <c r="P3120" s="25"/>
      <c r="Q3120" s="26"/>
      <c r="R3120" s="25"/>
      <c r="S3120" s="25"/>
      <c r="T3120" s="27">
        <f t="shared" si="241"/>
        <v>0</v>
      </c>
      <c r="U3120" s="27">
        <f t="shared" si="242"/>
        <v>0</v>
      </c>
      <c r="V3120" s="25"/>
      <c r="W3120" s="27" t="str">
        <f t="shared" si="243"/>
        <v/>
      </c>
      <c r="X3120" s="43" t="str">
        <f t="shared" si="244"/>
        <v>OK</v>
      </c>
      <c r="Y3120" s="681" t="str">
        <f t="shared" si="245"/>
        <v/>
      </c>
    </row>
    <row r="3121" spans="1:25" x14ac:dyDescent="0.25">
      <c r="A3121" s="68" t="str">
        <f>'0'!$A$4</f>
        <v>………………..</v>
      </c>
      <c r="B3121" s="341">
        <f>'0'!$A$2</f>
        <v>46112</v>
      </c>
      <c r="C3121" s="341" t="s">
        <v>1246</v>
      </c>
      <c r="D3121" s="22"/>
      <c r="E3121" s="23"/>
      <c r="F3121" s="14"/>
      <c r="G3121" s="23"/>
      <c r="H3121" s="22"/>
      <c r="I3121" s="24"/>
      <c r="J3121" s="24"/>
      <c r="K3121" s="25"/>
      <c r="L3121" s="25"/>
      <c r="M3121" s="25"/>
      <c r="N3121" s="25"/>
      <c r="O3121" s="25"/>
      <c r="P3121" s="25"/>
      <c r="Q3121" s="26"/>
      <c r="R3121" s="25"/>
      <c r="S3121" s="25"/>
      <c r="T3121" s="27">
        <f t="shared" si="241"/>
        <v>0</v>
      </c>
      <c r="U3121" s="27">
        <f t="shared" si="242"/>
        <v>0</v>
      </c>
      <c r="V3121" s="25"/>
      <c r="W3121" s="27" t="str">
        <f t="shared" si="243"/>
        <v/>
      </c>
      <c r="X3121" s="43" t="str">
        <f t="shared" si="244"/>
        <v>OK</v>
      </c>
      <c r="Y3121" s="681" t="str">
        <f t="shared" si="245"/>
        <v/>
      </c>
    </row>
    <row r="3122" spans="1:25" x14ac:dyDescent="0.25">
      <c r="A3122" s="68" t="str">
        <f>'0'!$A$4</f>
        <v>………………..</v>
      </c>
      <c r="B3122" s="341">
        <f>'0'!$A$2</f>
        <v>46112</v>
      </c>
      <c r="C3122" s="341" t="s">
        <v>1246</v>
      </c>
      <c r="D3122" s="22"/>
      <c r="E3122" s="23"/>
      <c r="F3122" s="14"/>
      <c r="G3122" s="23"/>
      <c r="H3122" s="22"/>
      <c r="I3122" s="24"/>
      <c r="J3122" s="24"/>
      <c r="K3122" s="25"/>
      <c r="L3122" s="25"/>
      <c r="M3122" s="25"/>
      <c r="N3122" s="25"/>
      <c r="O3122" s="25"/>
      <c r="P3122" s="25"/>
      <c r="Q3122" s="26"/>
      <c r="R3122" s="25"/>
      <c r="S3122" s="25"/>
      <c r="T3122" s="27">
        <f t="shared" si="241"/>
        <v>0</v>
      </c>
      <c r="U3122" s="27">
        <f t="shared" si="242"/>
        <v>0</v>
      </c>
      <c r="V3122" s="25"/>
      <c r="W3122" s="27" t="str">
        <f t="shared" si="243"/>
        <v/>
      </c>
      <c r="X3122" s="43" t="str">
        <f t="shared" si="244"/>
        <v>OK</v>
      </c>
      <c r="Y3122" s="681" t="str">
        <f t="shared" si="245"/>
        <v/>
      </c>
    </row>
    <row r="3123" spans="1:25" x14ac:dyDescent="0.25">
      <c r="A3123" s="68" t="str">
        <f>'0'!$A$4</f>
        <v>………………..</v>
      </c>
      <c r="B3123" s="341">
        <f>'0'!$A$2</f>
        <v>46112</v>
      </c>
      <c r="C3123" s="341" t="s">
        <v>1246</v>
      </c>
      <c r="D3123" s="22"/>
      <c r="E3123" s="23"/>
      <c r="F3123" s="14"/>
      <c r="G3123" s="23"/>
      <c r="H3123" s="22"/>
      <c r="I3123" s="24"/>
      <c r="J3123" s="24"/>
      <c r="K3123" s="25"/>
      <c r="L3123" s="25"/>
      <c r="M3123" s="25"/>
      <c r="N3123" s="25"/>
      <c r="O3123" s="25"/>
      <c r="P3123" s="25"/>
      <c r="Q3123" s="26"/>
      <c r="R3123" s="25"/>
      <c r="S3123" s="25"/>
      <c r="T3123" s="27">
        <f t="shared" si="241"/>
        <v>0</v>
      </c>
      <c r="U3123" s="27">
        <f t="shared" si="242"/>
        <v>0</v>
      </c>
      <c r="V3123" s="25"/>
      <c r="W3123" s="27" t="str">
        <f t="shared" si="243"/>
        <v/>
      </c>
      <c r="X3123" s="43" t="str">
        <f t="shared" si="244"/>
        <v>OK</v>
      </c>
      <c r="Y3123" s="681" t="str">
        <f t="shared" si="245"/>
        <v/>
      </c>
    </row>
    <row r="3124" spans="1:25" x14ac:dyDescent="0.25">
      <c r="A3124" s="68" t="str">
        <f>'0'!$A$4</f>
        <v>………………..</v>
      </c>
      <c r="B3124" s="341">
        <f>'0'!$A$2</f>
        <v>46112</v>
      </c>
      <c r="C3124" s="341" t="s">
        <v>1246</v>
      </c>
      <c r="D3124" s="22"/>
      <c r="E3124" s="23"/>
      <c r="F3124" s="14"/>
      <c r="G3124" s="23"/>
      <c r="H3124" s="22"/>
      <c r="I3124" s="24"/>
      <c r="J3124" s="24"/>
      <c r="K3124" s="25"/>
      <c r="L3124" s="25"/>
      <c r="M3124" s="25"/>
      <c r="N3124" s="25"/>
      <c r="O3124" s="25"/>
      <c r="P3124" s="25"/>
      <c r="Q3124" s="26"/>
      <c r="R3124" s="25"/>
      <c r="S3124" s="25"/>
      <c r="T3124" s="27">
        <f t="shared" si="241"/>
        <v>0</v>
      </c>
      <c r="U3124" s="27">
        <f t="shared" si="242"/>
        <v>0</v>
      </c>
      <c r="V3124" s="25"/>
      <c r="W3124" s="27" t="str">
        <f t="shared" si="243"/>
        <v/>
      </c>
      <c r="X3124" s="43" t="str">
        <f t="shared" si="244"/>
        <v>OK</v>
      </c>
      <c r="Y3124" s="681" t="str">
        <f t="shared" si="245"/>
        <v/>
      </c>
    </row>
    <row r="3125" spans="1:25" x14ac:dyDescent="0.25">
      <c r="A3125" s="68" t="str">
        <f>'0'!$A$4</f>
        <v>………………..</v>
      </c>
      <c r="B3125" s="341">
        <f>'0'!$A$2</f>
        <v>46112</v>
      </c>
      <c r="C3125" s="341" t="s">
        <v>1246</v>
      </c>
      <c r="D3125" s="22"/>
      <c r="E3125" s="23"/>
      <c r="F3125" s="14"/>
      <c r="G3125" s="23"/>
      <c r="H3125" s="22"/>
      <c r="I3125" s="24"/>
      <c r="J3125" s="24"/>
      <c r="K3125" s="25"/>
      <c r="L3125" s="25"/>
      <c r="M3125" s="25"/>
      <c r="N3125" s="25"/>
      <c r="O3125" s="25"/>
      <c r="P3125" s="25"/>
      <c r="Q3125" s="26"/>
      <c r="R3125" s="25"/>
      <c r="S3125" s="25"/>
      <c r="T3125" s="27">
        <f t="shared" si="241"/>
        <v>0</v>
      </c>
      <c r="U3125" s="27">
        <f t="shared" si="242"/>
        <v>0</v>
      </c>
      <c r="V3125" s="25"/>
      <c r="W3125" s="27" t="str">
        <f t="shared" si="243"/>
        <v/>
      </c>
      <c r="X3125" s="43" t="str">
        <f t="shared" si="244"/>
        <v>OK</v>
      </c>
      <c r="Y3125" s="681" t="str">
        <f t="shared" si="245"/>
        <v/>
      </c>
    </row>
    <row r="3126" spans="1:25" x14ac:dyDescent="0.25">
      <c r="A3126" s="68" t="str">
        <f>'0'!$A$4</f>
        <v>………………..</v>
      </c>
      <c r="B3126" s="341">
        <f>'0'!$A$2</f>
        <v>46112</v>
      </c>
      <c r="C3126" s="341" t="s">
        <v>1246</v>
      </c>
      <c r="D3126" s="22"/>
      <c r="E3126" s="23"/>
      <c r="F3126" s="14"/>
      <c r="G3126" s="23"/>
      <c r="H3126" s="22"/>
      <c r="I3126" s="24"/>
      <c r="J3126" s="24"/>
      <c r="K3126" s="25"/>
      <c r="L3126" s="25"/>
      <c r="M3126" s="25"/>
      <c r="N3126" s="25"/>
      <c r="O3126" s="25"/>
      <c r="P3126" s="25"/>
      <c r="Q3126" s="26"/>
      <c r="R3126" s="25"/>
      <c r="S3126" s="25"/>
      <c r="T3126" s="27">
        <f t="shared" si="241"/>
        <v>0</v>
      </c>
      <c r="U3126" s="27">
        <f t="shared" si="242"/>
        <v>0</v>
      </c>
      <c r="V3126" s="25"/>
      <c r="W3126" s="27" t="str">
        <f t="shared" si="243"/>
        <v/>
      </c>
      <c r="X3126" s="43" t="str">
        <f t="shared" si="244"/>
        <v>OK</v>
      </c>
      <c r="Y3126" s="681" t="str">
        <f t="shared" si="245"/>
        <v/>
      </c>
    </row>
    <row r="3127" spans="1:25" x14ac:dyDescent="0.25">
      <c r="A3127" s="68" t="str">
        <f>'0'!$A$4</f>
        <v>………………..</v>
      </c>
      <c r="B3127" s="341">
        <f>'0'!$A$2</f>
        <v>46112</v>
      </c>
      <c r="C3127" s="341" t="s">
        <v>1246</v>
      </c>
      <c r="D3127" s="22"/>
      <c r="E3127" s="23"/>
      <c r="F3127" s="14"/>
      <c r="G3127" s="23"/>
      <c r="H3127" s="22"/>
      <c r="I3127" s="24"/>
      <c r="J3127" s="24"/>
      <c r="K3127" s="25"/>
      <c r="L3127" s="25"/>
      <c r="M3127" s="25"/>
      <c r="N3127" s="25"/>
      <c r="O3127" s="25"/>
      <c r="P3127" s="25"/>
      <c r="Q3127" s="26"/>
      <c r="R3127" s="25"/>
      <c r="S3127" s="25"/>
      <c r="T3127" s="27">
        <f t="shared" si="241"/>
        <v>0</v>
      </c>
      <c r="U3127" s="27">
        <f t="shared" si="242"/>
        <v>0</v>
      </c>
      <c r="V3127" s="25"/>
      <c r="W3127" s="27" t="str">
        <f t="shared" si="243"/>
        <v/>
      </c>
      <c r="X3127" s="43" t="str">
        <f t="shared" si="244"/>
        <v>OK</v>
      </c>
      <c r="Y3127" s="681" t="str">
        <f t="shared" si="245"/>
        <v/>
      </c>
    </row>
    <row r="3128" spans="1:25" x14ac:dyDescent="0.25">
      <c r="A3128" s="68" t="str">
        <f>'0'!$A$4</f>
        <v>………………..</v>
      </c>
      <c r="B3128" s="341">
        <f>'0'!$A$2</f>
        <v>46112</v>
      </c>
      <c r="C3128" s="341" t="s">
        <v>1246</v>
      </c>
      <c r="D3128" s="22"/>
      <c r="E3128" s="23"/>
      <c r="F3128" s="14"/>
      <c r="G3128" s="23"/>
      <c r="H3128" s="22"/>
      <c r="I3128" s="24"/>
      <c r="J3128" s="24"/>
      <c r="K3128" s="25"/>
      <c r="L3128" s="25"/>
      <c r="M3128" s="25"/>
      <c r="N3128" s="25"/>
      <c r="O3128" s="25"/>
      <c r="P3128" s="25"/>
      <c r="Q3128" s="26"/>
      <c r="R3128" s="25"/>
      <c r="S3128" s="25"/>
      <c r="T3128" s="27">
        <f t="shared" si="241"/>
        <v>0</v>
      </c>
      <c r="U3128" s="27">
        <f t="shared" si="242"/>
        <v>0</v>
      </c>
      <c r="V3128" s="25"/>
      <c r="W3128" s="27" t="str">
        <f t="shared" si="243"/>
        <v/>
      </c>
      <c r="X3128" s="43" t="str">
        <f t="shared" si="244"/>
        <v>OK</v>
      </c>
      <c r="Y3128" s="681" t="str">
        <f t="shared" si="245"/>
        <v/>
      </c>
    </row>
    <row r="3129" spans="1:25" x14ac:dyDescent="0.25">
      <c r="A3129" s="68" t="str">
        <f>'0'!$A$4</f>
        <v>………………..</v>
      </c>
      <c r="B3129" s="341">
        <f>'0'!$A$2</f>
        <v>46112</v>
      </c>
      <c r="C3129" s="341" t="s">
        <v>1246</v>
      </c>
      <c r="D3129" s="22"/>
      <c r="E3129" s="23"/>
      <c r="F3129" s="14"/>
      <c r="G3129" s="23"/>
      <c r="H3129" s="22"/>
      <c r="I3129" s="24"/>
      <c r="J3129" s="24"/>
      <c r="K3129" s="25"/>
      <c r="L3129" s="25"/>
      <c r="M3129" s="25"/>
      <c r="N3129" s="25"/>
      <c r="O3129" s="25"/>
      <c r="P3129" s="25"/>
      <c r="Q3129" s="26"/>
      <c r="R3129" s="25"/>
      <c r="S3129" s="25"/>
      <c r="T3129" s="27">
        <f t="shared" si="241"/>
        <v>0</v>
      </c>
      <c r="U3129" s="27">
        <f t="shared" si="242"/>
        <v>0</v>
      </c>
      <c r="V3129" s="25"/>
      <c r="W3129" s="27" t="str">
        <f t="shared" si="243"/>
        <v/>
      </c>
      <c r="X3129" s="43" t="str">
        <f t="shared" si="244"/>
        <v>OK</v>
      </c>
      <c r="Y3129" s="681" t="str">
        <f t="shared" si="245"/>
        <v/>
      </c>
    </row>
    <row r="3130" spans="1:25" x14ac:dyDescent="0.25">
      <c r="A3130" s="68" t="str">
        <f>'0'!$A$4</f>
        <v>………………..</v>
      </c>
      <c r="B3130" s="341">
        <f>'0'!$A$2</f>
        <v>46112</v>
      </c>
      <c r="C3130" s="341" t="s">
        <v>1246</v>
      </c>
      <c r="D3130" s="22"/>
      <c r="E3130" s="23"/>
      <c r="F3130" s="14"/>
      <c r="G3130" s="23"/>
      <c r="H3130" s="22"/>
      <c r="I3130" s="24"/>
      <c r="J3130" s="24"/>
      <c r="K3130" s="25"/>
      <c r="L3130" s="25"/>
      <c r="M3130" s="25"/>
      <c r="N3130" s="25"/>
      <c r="O3130" s="25"/>
      <c r="P3130" s="25"/>
      <c r="Q3130" s="26"/>
      <c r="R3130" s="25"/>
      <c r="S3130" s="25"/>
      <c r="T3130" s="27">
        <f t="shared" si="241"/>
        <v>0</v>
      </c>
      <c r="U3130" s="27">
        <f t="shared" si="242"/>
        <v>0</v>
      </c>
      <c r="V3130" s="25"/>
      <c r="W3130" s="27" t="str">
        <f t="shared" si="243"/>
        <v/>
      </c>
      <c r="X3130" s="43" t="str">
        <f t="shared" si="244"/>
        <v>OK</v>
      </c>
      <c r="Y3130" s="681" t="str">
        <f t="shared" si="245"/>
        <v/>
      </c>
    </row>
    <row r="3131" spans="1:25" x14ac:dyDescent="0.25">
      <c r="A3131" s="68" t="str">
        <f>'0'!$A$4</f>
        <v>………………..</v>
      </c>
      <c r="B3131" s="341">
        <f>'0'!$A$2</f>
        <v>46112</v>
      </c>
      <c r="C3131" s="341" t="s">
        <v>1246</v>
      </c>
      <c r="D3131" s="22"/>
      <c r="E3131" s="23"/>
      <c r="F3131" s="14"/>
      <c r="G3131" s="23"/>
      <c r="H3131" s="22"/>
      <c r="I3131" s="24"/>
      <c r="J3131" s="24"/>
      <c r="K3131" s="25"/>
      <c r="L3131" s="25"/>
      <c r="M3131" s="25"/>
      <c r="N3131" s="25"/>
      <c r="O3131" s="25"/>
      <c r="P3131" s="25"/>
      <c r="Q3131" s="26"/>
      <c r="R3131" s="25"/>
      <c r="S3131" s="25"/>
      <c r="T3131" s="27">
        <f t="shared" si="241"/>
        <v>0</v>
      </c>
      <c r="U3131" s="27">
        <f t="shared" si="242"/>
        <v>0</v>
      </c>
      <c r="V3131" s="25"/>
      <c r="W3131" s="27" t="str">
        <f t="shared" si="243"/>
        <v/>
      </c>
      <c r="X3131" s="43" t="str">
        <f t="shared" si="244"/>
        <v>OK</v>
      </c>
      <c r="Y3131" s="681" t="str">
        <f t="shared" si="245"/>
        <v/>
      </c>
    </row>
    <row r="3132" spans="1:25" x14ac:dyDescent="0.25">
      <c r="A3132" s="68" t="str">
        <f>'0'!$A$4</f>
        <v>………………..</v>
      </c>
      <c r="B3132" s="341">
        <f>'0'!$A$2</f>
        <v>46112</v>
      </c>
      <c r="C3132" s="341" t="s">
        <v>1246</v>
      </c>
      <c r="D3132" s="22"/>
      <c r="E3132" s="23"/>
      <c r="F3132" s="14"/>
      <c r="G3132" s="23"/>
      <c r="H3132" s="22"/>
      <c r="I3132" s="24"/>
      <c r="J3132" s="24"/>
      <c r="K3132" s="25"/>
      <c r="L3132" s="25"/>
      <c r="M3132" s="25"/>
      <c r="N3132" s="25"/>
      <c r="O3132" s="25"/>
      <c r="P3132" s="25"/>
      <c r="Q3132" s="26"/>
      <c r="R3132" s="25"/>
      <c r="S3132" s="25"/>
      <c r="T3132" s="27">
        <f t="shared" si="241"/>
        <v>0</v>
      </c>
      <c r="U3132" s="27">
        <f t="shared" si="242"/>
        <v>0</v>
      </c>
      <c r="V3132" s="25"/>
      <c r="W3132" s="27" t="str">
        <f t="shared" si="243"/>
        <v/>
      </c>
      <c r="X3132" s="43" t="str">
        <f t="shared" si="244"/>
        <v>OK</v>
      </c>
      <c r="Y3132" s="681" t="str">
        <f t="shared" si="245"/>
        <v/>
      </c>
    </row>
    <row r="3133" spans="1:25" x14ac:dyDescent="0.25">
      <c r="A3133" s="68" t="str">
        <f>'0'!$A$4</f>
        <v>………………..</v>
      </c>
      <c r="B3133" s="341">
        <f>'0'!$A$2</f>
        <v>46112</v>
      </c>
      <c r="C3133" s="341" t="s">
        <v>1246</v>
      </c>
      <c r="D3133" s="22"/>
      <c r="E3133" s="23"/>
      <c r="F3133" s="14"/>
      <c r="G3133" s="23"/>
      <c r="H3133" s="22"/>
      <c r="I3133" s="24"/>
      <c r="J3133" s="24"/>
      <c r="K3133" s="25"/>
      <c r="L3133" s="25"/>
      <c r="M3133" s="25"/>
      <c r="N3133" s="25"/>
      <c r="O3133" s="25"/>
      <c r="P3133" s="25"/>
      <c r="Q3133" s="26"/>
      <c r="R3133" s="25"/>
      <c r="S3133" s="25"/>
      <c r="T3133" s="27">
        <f t="shared" si="241"/>
        <v>0</v>
      </c>
      <c r="U3133" s="27">
        <f t="shared" si="242"/>
        <v>0</v>
      </c>
      <c r="V3133" s="25"/>
      <c r="W3133" s="27" t="str">
        <f t="shared" si="243"/>
        <v/>
      </c>
      <c r="X3133" s="43" t="str">
        <f t="shared" si="244"/>
        <v>OK</v>
      </c>
      <c r="Y3133" s="681" t="str">
        <f t="shared" si="245"/>
        <v/>
      </c>
    </row>
    <row r="3134" spans="1:25" x14ac:dyDescent="0.25">
      <c r="A3134" s="68" t="str">
        <f>'0'!$A$4</f>
        <v>………………..</v>
      </c>
      <c r="B3134" s="341">
        <f>'0'!$A$2</f>
        <v>46112</v>
      </c>
      <c r="C3134" s="341" t="s">
        <v>1246</v>
      </c>
      <c r="D3134" s="22"/>
      <c r="E3134" s="23"/>
      <c r="F3134" s="14"/>
      <c r="G3134" s="23"/>
      <c r="H3134" s="22"/>
      <c r="I3134" s="24"/>
      <c r="J3134" s="24"/>
      <c r="K3134" s="25"/>
      <c r="L3134" s="25"/>
      <c r="M3134" s="25"/>
      <c r="N3134" s="25"/>
      <c r="O3134" s="25"/>
      <c r="P3134" s="25"/>
      <c r="Q3134" s="26"/>
      <c r="R3134" s="25"/>
      <c r="S3134" s="25"/>
      <c r="T3134" s="27">
        <f t="shared" si="241"/>
        <v>0</v>
      </c>
      <c r="U3134" s="27">
        <f t="shared" si="242"/>
        <v>0</v>
      </c>
      <c r="V3134" s="25"/>
      <c r="W3134" s="27" t="str">
        <f t="shared" si="243"/>
        <v/>
      </c>
      <c r="X3134" s="43" t="str">
        <f t="shared" si="244"/>
        <v>OK</v>
      </c>
      <c r="Y3134" s="681" t="str">
        <f t="shared" si="245"/>
        <v/>
      </c>
    </row>
    <row r="3135" spans="1:25" x14ac:dyDescent="0.25">
      <c r="A3135" s="68" t="str">
        <f>'0'!$A$4</f>
        <v>………………..</v>
      </c>
      <c r="B3135" s="341">
        <f>'0'!$A$2</f>
        <v>46112</v>
      </c>
      <c r="C3135" s="341" t="s">
        <v>1246</v>
      </c>
      <c r="D3135" s="22"/>
      <c r="E3135" s="23"/>
      <c r="F3135" s="14"/>
      <c r="G3135" s="23"/>
      <c r="H3135" s="22"/>
      <c r="I3135" s="24"/>
      <c r="J3135" s="24"/>
      <c r="K3135" s="25"/>
      <c r="L3135" s="25"/>
      <c r="M3135" s="25"/>
      <c r="N3135" s="25"/>
      <c r="O3135" s="25"/>
      <c r="P3135" s="25"/>
      <c r="Q3135" s="26"/>
      <c r="R3135" s="25"/>
      <c r="S3135" s="25"/>
      <c r="T3135" s="27">
        <f t="shared" si="241"/>
        <v>0</v>
      </c>
      <c r="U3135" s="27">
        <f t="shared" si="242"/>
        <v>0</v>
      </c>
      <c r="V3135" s="25"/>
      <c r="W3135" s="27" t="str">
        <f t="shared" si="243"/>
        <v/>
      </c>
      <c r="X3135" s="43" t="str">
        <f t="shared" si="244"/>
        <v>OK</v>
      </c>
      <c r="Y3135" s="681" t="str">
        <f t="shared" si="245"/>
        <v/>
      </c>
    </row>
    <row r="3136" spans="1:25" x14ac:dyDescent="0.25">
      <c r="A3136" s="68" t="str">
        <f>'0'!$A$4</f>
        <v>………………..</v>
      </c>
      <c r="B3136" s="341">
        <f>'0'!$A$2</f>
        <v>46112</v>
      </c>
      <c r="C3136" s="341" t="s">
        <v>1246</v>
      </c>
      <c r="D3136" s="22"/>
      <c r="E3136" s="23"/>
      <c r="F3136" s="14"/>
      <c r="G3136" s="23"/>
      <c r="H3136" s="22"/>
      <c r="I3136" s="24"/>
      <c r="J3136" s="24"/>
      <c r="K3136" s="25"/>
      <c r="L3136" s="25"/>
      <c r="M3136" s="25"/>
      <c r="N3136" s="25"/>
      <c r="O3136" s="25"/>
      <c r="P3136" s="25"/>
      <c r="Q3136" s="26"/>
      <c r="R3136" s="25"/>
      <c r="S3136" s="25"/>
      <c r="T3136" s="27">
        <f t="shared" si="241"/>
        <v>0</v>
      </c>
      <c r="U3136" s="27">
        <f t="shared" si="242"/>
        <v>0</v>
      </c>
      <c r="V3136" s="25"/>
      <c r="W3136" s="27" t="str">
        <f t="shared" si="243"/>
        <v/>
      </c>
      <c r="X3136" s="43" t="str">
        <f t="shared" si="244"/>
        <v>OK</v>
      </c>
      <c r="Y3136" s="681" t="str">
        <f t="shared" si="245"/>
        <v/>
      </c>
    </row>
    <row r="3137" spans="1:25" x14ac:dyDescent="0.25">
      <c r="A3137" s="68" t="str">
        <f>'0'!$A$4</f>
        <v>………………..</v>
      </c>
      <c r="B3137" s="341">
        <f>'0'!$A$2</f>
        <v>46112</v>
      </c>
      <c r="C3137" s="341" t="s">
        <v>1246</v>
      </c>
      <c r="D3137" s="22"/>
      <c r="E3137" s="23"/>
      <c r="F3137" s="14"/>
      <c r="G3137" s="23"/>
      <c r="H3137" s="22"/>
      <c r="I3137" s="24"/>
      <c r="J3137" s="24"/>
      <c r="K3137" s="25"/>
      <c r="L3137" s="25"/>
      <c r="M3137" s="25"/>
      <c r="N3137" s="25"/>
      <c r="O3137" s="25"/>
      <c r="P3137" s="25"/>
      <c r="Q3137" s="26"/>
      <c r="R3137" s="25"/>
      <c r="S3137" s="25"/>
      <c r="T3137" s="27">
        <f t="shared" si="241"/>
        <v>0</v>
      </c>
      <c r="U3137" s="27">
        <f t="shared" si="242"/>
        <v>0</v>
      </c>
      <c r="V3137" s="25"/>
      <c r="W3137" s="27" t="str">
        <f t="shared" si="243"/>
        <v/>
      </c>
      <c r="X3137" s="43" t="str">
        <f t="shared" si="244"/>
        <v>OK</v>
      </c>
      <c r="Y3137" s="681" t="str">
        <f t="shared" si="245"/>
        <v/>
      </c>
    </row>
    <row r="3138" spans="1:25" x14ac:dyDescent="0.25">
      <c r="A3138" s="68" t="str">
        <f>'0'!$A$4</f>
        <v>………………..</v>
      </c>
      <c r="B3138" s="341">
        <f>'0'!$A$2</f>
        <v>46112</v>
      </c>
      <c r="C3138" s="341" t="s">
        <v>1246</v>
      </c>
      <c r="D3138" s="22"/>
      <c r="E3138" s="23"/>
      <c r="F3138" s="14"/>
      <c r="G3138" s="23"/>
      <c r="H3138" s="22"/>
      <c r="I3138" s="24"/>
      <c r="J3138" s="24"/>
      <c r="K3138" s="25"/>
      <c r="L3138" s="25"/>
      <c r="M3138" s="25"/>
      <c r="N3138" s="25"/>
      <c r="O3138" s="25"/>
      <c r="P3138" s="25"/>
      <c r="Q3138" s="26"/>
      <c r="R3138" s="25"/>
      <c r="S3138" s="25"/>
      <c r="T3138" s="27">
        <f t="shared" si="241"/>
        <v>0</v>
      </c>
      <c r="U3138" s="27">
        <f t="shared" si="242"/>
        <v>0</v>
      </c>
      <c r="V3138" s="25"/>
      <c r="W3138" s="27" t="str">
        <f t="shared" si="243"/>
        <v/>
      </c>
      <c r="X3138" s="43" t="str">
        <f t="shared" si="244"/>
        <v>OK</v>
      </c>
      <c r="Y3138" s="681" t="str">
        <f t="shared" si="245"/>
        <v/>
      </c>
    </row>
    <row r="3139" spans="1:25" x14ac:dyDescent="0.25">
      <c r="A3139" s="68" t="str">
        <f>'0'!$A$4</f>
        <v>………………..</v>
      </c>
      <c r="B3139" s="341">
        <f>'0'!$A$2</f>
        <v>46112</v>
      </c>
      <c r="C3139" s="341" t="s">
        <v>1246</v>
      </c>
      <c r="D3139" s="22"/>
      <c r="E3139" s="23"/>
      <c r="F3139" s="14"/>
      <c r="G3139" s="23"/>
      <c r="H3139" s="22"/>
      <c r="I3139" s="24"/>
      <c r="J3139" s="24"/>
      <c r="K3139" s="25"/>
      <c r="L3139" s="25"/>
      <c r="M3139" s="25"/>
      <c r="N3139" s="25"/>
      <c r="O3139" s="25"/>
      <c r="P3139" s="25"/>
      <c r="Q3139" s="26"/>
      <c r="R3139" s="25"/>
      <c r="S3139" s="25"/>
      <c r="T3139" s="27">
        <f t="shared" si="241"/>
        <v>0</v>
      </c>
      <c r="U3139" s="27">
        <f t="shared" si="242"/>
        <v>0</v>
      </c>
      <c r="V3139" s="25"/>
      <c r="W3139" s="27" t="str">
        <f t="shared" si="243"/>
        <v/>
      </c>
      <c r="X3139" s="43" t="str">
        <f t="shared" si="244"/>
        <v>OK</v>
      </c>
      <c r="Y3139" s="681" t="str">
        <f t="shared" si="245"/>
        <v/>
      </c>
    </row>
    <row r="3140" spans="1:25" x14ac:dyDescent="0.25">
      <c r="A3140" s="68" t="str">
        <f>'0'!$A$4</f>
        <v>………………..</v>
      </c>
      <c r="B3140" s="341">
        <f>'0'!$A$2</f>
        <v>46112</v>
      </c>
      <c r="C3140" s="341" t="s">
        <v>1246</v>
      </c>
      <c r="D3140" s="22"/>
      <c r="E3140" s="23"/>
      <c r="F3140" s="14"/>
      <c r="G3140" s="23"/>
      <c r="H3140" s="22"/>
      <c r="I3140" s="24"/>
      <c r="J3140" s="24"/>
      <c r="K3140" s="25"/>
      <c r="L3140" s="25"/>
      <c r="M3140" s="25"/>
      <c r="N3140" s="25"/>
      <c r="O3140" s="25"/>
      <c r="P3140" s="25"/>
      <c r="Q3140" s="26"/>
      <c r="R3140" s="25"/>
      <c r="S3140" s="25"/>
      <c r="T3140" s="27">
        <f t="shared" si="241"/>
        <v>0</v>
      </c>
      <c r="U3140" s="27">
        <f t="shared" si="242"/>
        <v>0</v>
      </c>
      <c r="V3140" s="25"/>
      <c r="W3140" s="27" t="str">
        <f t="shared" si="243"/>
        <v/>
      </c>
      <c r="X3140" s="43" t="str">
        <f t="shared" si="244"/>
        <v>OK</v>
      </c>
      <c r="Y3140" s="681" t="str">
        <f t="shared" si="245"/>
        <v/>
      </c>
    </row>
    <row r="3141" spans="1:25" x14ac:dyDescent="0.25">
      <c r="A3141" s="68" t="str">
        <f>'0'!$A$4</f>
        <v>………………..</v>
      </c>
      <c r="B3141" s="341">
        <f>'0'!$A$2</f>
        <v>46112</v>
      </c>
      <c r="C3141" s="341" t="s">
        <v>1246</v>
      </c>
      <c r="D3141" s="22"/>
      <c r="E3141" s="23"/>
      <c r="F3141" s="14"/>
      <c r="G3141" s="23"/>
      <c r="H3141" s="22"/>
      <c r="I3141" s="24"/>
      <c r="J3141" s="24"/>
      <c r="K3141" s="25"/>
      <c r="L3141" s="25"/>
      <c r="M3141" s="25"/>
      <c r="N3141" s="25"/>
      <c r="O3141" s="25"/>
      <c r="P3141" s="25"/>
      <c r="Q3141" s="26"/>
      <c r="R3141" s="25"/>
      <c r="S3141" s="25"/>
      <c r="T3141" s="27">
        <f t="shared" si="241"/>
        <v>0</v>
      </c>
      <c r="U3141" s="27">
        <f t="shared" si="242"/>
        <v>0</v>
      </c>
      <c r="V3141" s="25"/>
      <c r="W3141" s="27" t="str">
        <f t="shared" si="243"/>
        <v/>
      </c>
      <c r="X3141" s="43" t="str">
        <f t="shared" si="244"/>
        <v>OK</v>
      </c>
      <c r="Y3141" s="681" t="str">
        <f t="shared" si="245"/>
        <v/>
      </c>
    </row>
    <row r="3142" spans="1:25" x14ac:dyDescent="0.25">
      <c r="A3142" s="68" t="str">
        <f>'0'!$A$4</f>
        <v>………………..</v>
      </c>
      <c r="B3142" s="341">
        <f>'0'!$A$2</f>
        <v>46112</v>
      </c>
      <c r="C3142" s="341" t="s">
        <v>1246</v>
      </c>
      <c r="D3142" s="22"/>
      <c r="E3142" s="23"/>
      <c r="F3142" s="14"/>
      <c r="G3142" s="23"/>
      <c r="H3142" s="22"/>
      <c r="I3142" s="24"/>
      <c r="J3142" s="24"/>
      <c r="K3142" s="25"/>
      <c r="L3142" s="25"/>
      <c r="M3142" s="25"/>
      <c r="N3142" s="25"/>
      <c r="O3142" s="25"/>
      <c r="P3142" s="25"/>
      <c r="Q3142" s="26"/>
      <c r="R3142" s="25"/>
      <c r="S3142" s="25"/>
      <c r="T3142" s="27">
        <f t="shared" si="241"/>
        <v>0</v>
      </c>
      <c r="U3142" s="27">
        <f t="shared" si="242"/>
        <v>0</v>
      </c>
      <c r="V3142" s="25"/>
      <c r="W3142" s="27" t="str">
        <f t="shared" si="243"/>
        <v/>
      </c>
      <c r="X3142" s="43" t="str">
        <f t="shared" si="244"/>
        <v>OK</v>
      </c>
      <c r="Y3142" s="681" t="str">
        <f t="shared" si="245"/>
        <v/>
      </c>
    </row>
    <row r="3143" spans="1:25" x14ac:dyDescent="0.25">
      <c r="A3143" s="68" t="str">
        <f>'0'!$A$4</f>
        <v>………………..</v>
      </c>
      <c r="B3143" s="341">
        <f>'0'!$A$2</f>
        <v>46112</v>
      </c>
      <c r="C3143" s="341" t="s">
        <v>1246</v>
      </c>
      <c r="D3143" s="22"/>
      <c r="E3143" s="23"/>
      <c r="F3143" s="14"/>
      <c r="G3143" s="23"/>
      <c r="H3143" s="22"/>
      <c r="I3143" s="24"/>
      <c r="J3143" s="24"/>
      <c r="K3143" s="25"/>
      <c r="L3143" s="25"/>
      <c r="M3143" s="25"/>
      <c r="N3143" s="25"/>
      <c r="O3143" s="25"/>
      <c r="P3143" s="25"/>
      <c r="Q3143" s="26"/>
      <c r="R3143" s="25"/>
      <c r="S3143" s="25"/>
      <c r="T3143" s="27">
        <f t="shared" si="241"/>
        <v>0</v>
      </c>
      <c r="U3143" s="27">
        <f t="shared" si="242"/>
        <v>0</v>
      </c>
      <c r="V3143" s="25"/>
      <c r="W3143" s="27" t="str">
        <f t="shared" si="243"/>
        <v/>
      </c>
      <c r="X3143" s="43" t="str">
        <f t="shared" si="244"/>
        <v>OK</v>
      </c>
      <c r="Y3143" s="681" t="str">
        <f t="shared" si="245"/>
        <v/>
      </c>
    </row>
    <row r="3144" spans="1:25" x14ac:dyDescent="0.25">
      <c r="A3144" s="68" t="str">
        <f>'0'!$A$4</f>
        <v>………………..</v>
      </c>
      <c r="B3144" s="341">
        <f>'0'!$A$2</f>
        <v>46112</v>
      </c>
      <c r="C3144" s="341" t="s">
        <v>1246</v>
      </c>
      <c r="D3144" s="22"/>
      <c r="E3144" s="23"/>
      <c r="F3144" s="14"/>
      <c r="G3144" s="23"/>
      <c r="H3144" s="22"/>
      <c r="I3144" s="24"/>
      <c r="J3144" s="24"/>
      <c r="K3144" s="25"/>
      <c r="L3144" s="25"/>
      <c r="M3144" s="25"/>
      <c r="N3144" s="25"/>
      <c r="O3144" s="25"/>
      <c r="P3144" s="25"/>
      <c r="Q3144" s="26"/>
      <c r="R3144" s="25"/>
      <c r="S3144" s="25"/>
      <c r="T3144" s="27">
        <f t="shared" si="241"/>
        <v>0</v>
      </c>
      <c r="U3144" s="27">
        <f t="shared" si="242"/>
        <v>0</v>
      </c>
      <c r="V3144" s="25"/>
      <c r="W3144" s="27" t="str">
        <f t="shared" si="243"/>
        <v/>
      </c>
      <c r="X3144" s="43" t="str">
        <f t="shared" si="244"/>
        <v>OK</v>
      </c>
      <c r="Y3144" s="681" t="str">
        <f t="shared" si="245"/>
        <v/>
      </c>
    </row>
    <row r="3145" spans="1:25" x14ac:dyDescent="0.25">
      <c r="A3145" s="68" t="str">
        <f>'0'!$A$4</f>
        <v>………………..</v>
      </c>
      <c r="B3145" s="341">
        <f>'0'!$A$2</f>
        <v>46112</v>
      </c>
      <c r="C3145" s="341" t="s">
        <v>1246</v>
      </c>
      <c r="D3145" s="22"/>
      <c r="E3145" s="23"/>
      <c r="F3145" s="14"/>
      <c r="G3145" s="23"/>
      <c r="H3145" s="22"/>
      <c r="I3145" s="24"/>
      <c r="J3145" s="24"/>
      <c r="K3145" s="25"/>
      <c r="L3145" s="25"/>
      <c r="M3145" s="25"/>
      <c r="N3145" s="25"/>
      <c r="O3145" s="25"/>
      <c r="P3145" s="25"/>
      <c r="Q3145" s="26"/>
      <c r="R3145" s="25"/>
      <c r="S3145" s="25"/>
      <c r="T3145" s="27">
        <f t="shared" ref="T3145:T3208" si="246">N3145+P3145-R3145</f>
        <v>0</v>
      </c>
      <c r="U3145" s="27">
        <f t="shared" ref="U3145:U3208" si="247">O3145+Q3145-S3145</f>
        <v>0</v>
      </c>
      <c r="V3145" s="25"/>
      <c r="W3145" s="27" t="str">
        <f t="shared" ref="W3145:W3208" si="248">IF(K3145="","",K3145-M3145-(P3145-Q3145))</f>
        <v/>
      </c>
      <c r="X3145" s="43" t="str">
        <f t="shared" ref="X3145:X3208" si="249">IF(ROUND(T3145-V3145,2)&gt;=0,"OK","Просрочието не може да надхвърля задължението")</f>
        <v>OK</v>
      </c>
      <c r="Y3145" s="681" t="str">
        <f t="shared" ref="Y3145:Y3208" si="250">IF(COUNTBLANK(D3145:W3145)=18,"",IF(D3145="999999999","",IF(ISNUMBER(VALUE(D3145)),IF(LEN(D3145)&lt;&gt;9,"Въведеното ЕИК е твърде късо или твърде дълго",IF(OR(MOD(MID(D3145,1,1)*1+MID(D3145,2,1)*2+MID(D3145,3,1)*3+MID(D3145,4,1)*4+MID(D3145,5,1)*5+MID(D3145,6,1)*6+MID(D3145,7,1)*7+MID(D3145,8,1)*8,11)-MID(D3145,9,1)=0,AND(MOD(MID(D3145,1,1)*3+MID(D3145,2,1)*4+MID(D3145,3,1)*5+MID(D3145,4,1)*6+MID(D3145,5,1)*7+MID(D3145,6,1)*8+MID(D3145,7,1)*9+MID(D3145,8,1)*10,11)=10,MID(D3145,9,1)*1=0),MOD(MID(D3145,1,1)*3+MID(D3145,2,1)*4+MID(D3145,3,1)*5+MID(D3145,4,1)*6+MID(D3145,5,1)*7+MID(D3145,6,1)*8+MID(D3145,7,1)*9+MID(D3145,8,1)*10,11)-MID(D3145,9,1)=0),"","Въведеното ЕИК е невалидно")),"Въведеното ЕИК съдържа непозволени символи")))</f>
        <v/>
      </c>
    </row>
    <row r="3146" spans="1:25" x14ac:dyDescent="0.25">
      <c r="A3146" s="68" t="str">
        <f>'0'!$A$4</f>
        <v>………………..</v>
      </c>
      <c r="B3146" s="341">
        <f>'0'!$A$2</f>
        <v>46112</v>
      </c>
      <c r="C3146" s="341" t="s">
        <v>1246</v>
      </c>
      <c r="D3146" s="22"/>
      <c r="E3146" s="23"/>
      <c r="F3146" s="14"/>
      <c r="G3146" s="23"/>
      <c r="H3146" s="22"/>
      <c r="I3146" s="24"/>
      <c r="J3146" s="24"/>
      <c r="K3146" s="25"/>
      <c r="L3146" s="25"/>
      <c r="M3146" s="25"/>
      <c r="N3146" s="25"/>
      <c r="O3146" s="25"/>
      <c r="P3146" s="25"/>
      <c r="Q3146" s="26"/>
      <c r="R3146" s="25"/>
      <c r="S3146" s="25"/>
      <c r="T3146" s="27">
        <f t="shared" si="246"/>
        <v>0</v>
      </c>
      <c r="U3146" s="27">
        <f t="shared" si="247"/>
        <v>0</v>
      </c>
      <c r="V3146" s="25"/>
      <c r="W3146" s="27" t="str">
        <f t="shared" si="248"/>
        <v/>
      </c>
      <c r="X3146" s="43" t="str">
        <f t="shared" si="249"/>
        <v>OK</v>
      </c>
      <c r="Y3146" s="681" t="str">
        <f t="shared" si="250"/>
        <v/>
      </c>
    </row>
    <row r="3147" spans="1:25" x14ac:dyDescent="0.25">
      <c r="A3147" s="68" t="str">
        <f>'0'!$A$4</f>
        <v>………………..</v>
      </c>
      <c r="B3147" s="341">
        <f>'0'!$A$2</f>
        <v>46112</v>
      </c>
      <c r="C3147" s="341" t="s">
        <v>1246</v>
      </c>
      <c r="D3147" s="22"/>
      <c r="E3147" s="23"/>
      <c r="F3147" s="14"/>
      <c r="G3147" s="23"/>
      <c r="H3147" s="22"/>
      <c r="I3147" s="24"/>
      <c r="J3147" s="24"/>
      <c r="K3147" s="25"/>
      <c r="L3147" s="25"/>
      <c r="M3147" s="25"/>
      <c r="N3147" s="25"/>
      <c r="O3147" s="25"/>
      <c r="P3147" s="25"/>
      <c r="Q3147" s="26"/>
      <c r="R3147" s="25"/>
      <c r="S3147" s="25"/>
      <c r="T3147" s="27">
        <f t="shared" si="246"/>
        <v>0</v>
      </c>
      <c r="U3147" s="27">
        <f t="shared" si="247"/>
        <v>0</v>
      </c>
      <c r="V3147" s="25"/>
      <c r="W3147" s="27" t="str">
        <f t="shared" si="248"/>
        <v/>
      </c>
      <c r="X3147" s="43" t="str">
        <f t="shared" si="249"/>
        <v>OK</v>
      </c>
      <c r="Y3147" s="681" t="str">
        <f t="shared" si="250"/>
        <v/>
      </c>
    </row>
    <row r="3148" spans="1:25" x14ac:dyDescent="0.25">
      <c r="A3148" s="68" t="str">
        <f>'0'!$A$4</f>
        <v>………………..</v>
      </c>
      <c r="B3148" s="341">
        <f>'0'!$A$2</f>
        <v>46112</v>
      </c>
      <c r="C3148" s="341" t="s">
        <v>1246</v>
      </c>
      <c r="D3148" s="22"/>
      <c r="E3148" s="23"/>
      <c r="F3148" s="14"/>
      <c r="G3148" s="23"/>
      <c r="H3148" s="22"/>
      <c r="I3148" s="24"/>
      <c r="J3148" s="24"/>
      <c r="K3148" s="25"/>
      <c r="L3148" s="25"/>
      <c r="M3148" s="25"/>
      <c r="N3148" s="25"/>
      <c r="O3148" s="25"/>
      <c r="P3148" s="25"/>
      <c r="Q3148" s="26"/>
      <c r="R3148" s="25"/>
      <c r="S3148" s="25"/>
      <c r="T3148" s="27">
        <f t="shared" si="246"/>
        <v>0</v>
      </c>
      <c r="U3148" s="27">
        <f t="shared" si="247"/>
        <v>0</v>
      </c>
      <c r="V3148" s="25"/>
      <c r="W3148" s="27" t="str">
        <f t="shared" si="248"/>
        <v/>
      </c>
      <c r="X3148" s="43" t="str">
        <f t="shared" si="249"/>
        <v>OK</v>
      </c>
      <c r="Y3148" s="681" t="str">
        <f t="shared" si="250"/>
        <v/>
      </c>
    </row>
    <row r="3149" spans="1:25" x14ac:dyDescent="0.25">
      <c r="A3149" s="68" t="str">
        <f>'0'!$A$4</f>
        <v>………………..</v>
      </c>
      <c r="B3149" s="341">
        <f>'0'!$A$2</f>
        <v>46112</v>
      </c>
      <c r="C3149" s="341" t="s">
        <v>1246</v>
      </c>
      <c r="D3149" s="22"/>
      <c r="E3149" s="23"/>
      <c r="F3149" s="14"/>
      <c r="G3149" s="23"/>
      <c r="H3149" s="22"/>
      <c r="I3149" s="24"/>
      <c r="J3149" s="24"/>
      <c r="K3149" s="25"/>
      <c r="L3149" s="25"/>
      <c r="M3149" s="25"/>
      <c r="N3149" s="25"/>
      <c r="O3149" s="25"/>
      <c r="P3149" s="25"/>
      <c r="Q3149" s="26"/>
      <c r="R3149" s="25"/>
      <c r="S3149" s="25"/>
      <c r="T3149" s="27">
        <f t="shared" si="246"/>
        <v>0</v>
      </c>
      <c r="U3149" s="27">
        <f t="shared" si="247"/>
        <v>0</v>
      </c>
      <c r="V3149" s="25"/>
      <c r="W3149" s="27" t="str">
        <f t="shared" si="248"/>
        <v/>
      </c>
      <c r="X3149" s="43" t="str">
        <f t="shared" si="249"/>
        <v>OK</v>
      </c>
      <c r="Y3149" s="681" t="str">
        <f t="shared" si="250"/>
        <v/>
      </c>
    </row>
    <row r="3150" spans="1:25" x14ac:dyDescent="0.25">
      <c r="A3150" s="68" t="str">
        <f>'0'!$A$4</f>
        <v>………………..</v>
      </c>
      <c r="B3150" s="341">
        <f>'0'!$A$2</f>
        <v>46112</v>
      </c>
      <c r="C3150" s="341" t="s">
        <v>1246</v>
      </c>
      <c r="D3150" s="22"/>
      <c r="E3150" s="23"/>
      <c r="F3150" s="14"/>
      <c r="G3150" s="23"/>
      <c r="H3150" s="22"/>
      <c r="I3150" s="24"/>
      <c r="J3150" s="24"/>
      <c r="K3150" s="25"/>
      <c r="L3150" s="25"/>
      <c r="M3150" s="25"/>
      <c r="N3150" s="25"/>
      <c r="O3150" s="25"/>
      <c r="P3150" s="25"/>
      <c r="Q3150" s="26"/>
      <c r="R3150" s="25"/>
      <c r="S3150" s="25"/>
      <c r="T3150" s="27">
        <f t="shared" si="246"/>
        <v>0</v>
      </c>
      <c r="U3150" s="27">
        <f t="shared" si="247"/>
        <v>0</v>
      </c>
      <c r="V3150" s="25"/>
      <c r="W3150" s="27" t="str">
        <f t="shared" si="248"/>
        <v/>
      </c>
      <c r="X3150" s="43" t="str">
        <f t="shared" si="249"/>
        <v>OK</v>
      </c>
      <c r="Y3150" s="681" t="str">
        <f t="shared" si="250"/>
        <v/>
      </c>
    </row>
    <row r="3151" spans="1:25" x14ac:dyDescent="0.25">
      <c r="A3151" s="68" t="str">
        <f>'0'!$A$4</f>
        <v>………………..</v>
      </c>
      <c r="B3151" s="341">
        <f>'0'!$A$2</f>
        <v>46112</v>
      </c>
      <c r="C3151" s="341" t="s">
        <v>1246</v>
      </c>
      <c r="D3151" s="22"/>
      <c r="E3151" s="23"/>
      <c r="F3151" s="14"/>
      <c r="G3151" s="23"/>
      <c r="H3151" s="22"/>
      <c r="I3151" s="24"/>
      <c r="J3151" s="24"/>
      <c r="K3151" s="25"/>
      <c r="L3151" s="25"/>
      <c r="M3151" s="25"/>
      <c r="N3151" s="25"/>
      <c r="O3151" s="25"/>
      <c r="P3151" s="25"/>
      <c r="Q3151" s="26"/>
      <c r="R3151" s="25"/>
      <c r="S3151" s="25"/>
      <c r="T3151" s="27">
        <f t="shared" si="246"/>
        <v>0</v>
      </c>
      <c r="U3151" s="27">
        <f t="shared" si="247"/>
        <v>0</v>
      </c>
      <c r="V3151" s="25"/>
      <c r="W3151" s="27" t="str">
        <f t="shared" si="248"/>
        <v/>
      </c>
      <c r="X3151" s="43" t="str">
        <f t="shared" si="249"/>
        <v>OK</v>
      </c>
      <c r="Y3151" s="681" t="str">
        <f t="shared" si="250"/>
        <v/>
      </c>
    </row>
    <row r="3152" spans="1:25" x14ac:dyDescent="0.25">
      <c r="A3152" s="68" t="str">
        <f>'0'!$A$4</f>
        <v>………………..</v>
      </c>
      <c r="B3152" s="341">
        <f>'0'!$A$2</f>
        <v>46112</v>
      </c>
      <c r="C3152" s="341" t="s">
        <v>1246</v>
      </c>
      <c r="D3152" s="22"/>
      <c r="E3152" s="23"/>
      <c r="F3152" s="14"/>
      <c r="G3152" s="23"/>
      <c r="H3152" s="22"/>
      <c r="I3152" s="24"/>
      <c r="J3152" s="24"/>
      <c r="K3152" s="25"/>
      <c r="L3152" s="25"/>
      <c r="M3152" s="25"/>
      <c r="N3152" s="25"/>
      <c r="O3152" s="25"/>
      <c r="P3152" s="25"/>
      <c r="Q3152" s="26"/>
      <c r="R3152" s="25"/>
      <c r="S3152" s="25"/>
      <c r="T3152" s="27">
        <f t="shared" si="246"/>
        <v>0</v>
      </c>
      <c r="U3152" s="27">
        <f t="shared" si="247"/>
        <v>0</v>
      </c>
      <c r="V3152" s="25"/>
      <c r="W3152" s="27" t="str">
        <f t="shared" si="248"/>
        <v/>
      </c>
      <c r="X3152" s="43" t="str">
        <f t="shared" si="249"/>
        <v>OK</v>
      </c>
      <c r="Y3152" s="681" t="str">
        <f t="shared" si="250"/>
        <v/>
      </c>
    </row>
    <row r="3153" spans="1:25" x14ac:dyDescent="0.25">
      <c r="A3153" s="68" t="str">
        <f>'0'!$A$4</f>
        <v>………………..</v>
      </c>
      <c r="B3153" s="341">
        <f>'0'!$A$2</f>
        <v>46112</v>
      </c>
      <c r="C3153" s="341" t="s">
        <v>1246</v>
      </c>
      <c r="D3153" s="22"/>
      <c r="E3153" s="23"/>
      <c r="F3153" s="14"/>
      <c r="G3153" s="23"/>
      <c r="H3153" s="22"/>
      <c r="I3153" s="24"/>
      <c r="J3153" s="24"/>
      <c r="K3153" s="25"/>
      <c r="L3153" s="25"/>
      <c r="M3153" s="25"/>
      <c r="N3153" s="25"/>
      <c r="O3153" s="25"/>
      <c r="P3153" s="25"/>
      <c r="Q3153" s="26"/>
      <c r="R3153" s="25"/>
      <c r="S3153" s="25"/>
      <c r="T3153" s="27">
        <f t="shared" si="246"/>
        <v>0</v>
      </c>
      <c r="U3153" s="27">
        <f t="shared" si="247"/>
        <v>0</v>
      </c>
      <c r="V3153" s="25"/>
      <c r="W3153" s="27" t="str">
        <f t="shared" si="248"/>
        <v/>
      </c>
      <c r="X3153" s="43" t="str">
        <f t="shared" si="249"/>
        <v>OK</v>
      </c>
      <c r="Y3153" s="681" t="str">
        <f t="shared" si="250"/>
        <v/>
      </c>
    </row>
    <row r="3154" spans="1:25" x14ac:dyDescent="0.25">
      <c r="A3154" s="68" t="str">
        <f>'0'!$A$4</f>
        <v>………………..</v>
      </c>
      <c r="B3154" s="341">
        <f>'0'!$A$2</f>
        <v>46112</v>
      </c>
      <c r="C3154" s="341" t="s">
        <v>1246</v>
      </c>
      <c r="D3154" s="22"/>
      <c r="E3154" s="23"/>
      <c r="F3154" s="14"/>
      <c r="G3154" s="23"/>
      <c r="H3154" s="22"/>
      <c r="I3154" s="24"/>
      <c r="J3154" s="24"/>
      <c r="K3154" s="25"/>
      <c r="L3154" s="25"/>
      <c r="M3154" s="25"/>
      <c r="N3154" s="25"/>
      <c r="O3154" s="25"/>
      <c r="P3154" s="25"/>
      <c r="Q3154" s="26"/>
      <c r="R3154" s="25"/>
      <c r="S3154" s="25"/>
      <c r="T3154" s="27">
        <f t="shared" si="246"/>
        <v>0</v>
      </c>
      <c r="U3154" s="27">
        <f t="shared" si="247"/>
        <v>0</v>
      </c>
      <c r="V3154" s="25"/>
      <c r="W3154" s="27" t="str">
        <f t="shared" si="248"/>
        <v/>
      </c>
      <c r="X3154" s="43" t="str">
        <f t="shared" si="249"/>
        <v>OK</v>
      </c>
      <c r="Y3154" s="681" t="str">
        <f t="shared" si="250"/>
        <v/>
      </c>
    </row>
    <row r="3155" spans="1:25" x14ac:dyDescent="0.25">
      <c r="A3155" s="68" t="str">
        <f>'0'!$A$4</f>
        <v>………………..</v>
      </c>
      <c r="B3155" s="341">
        <f>'0'!$A$2</f>
        <v>46112</v>
      </c>
      <c r="C3155" s="341" t="s">
        <v>1246</v>
      </c>
      <c r="D3155" s="22"/>
      <c r="E3155" s="23"/>
      <c r="F3155" s="14"/>
      <c r="G3155" s="23"/>
      <c r="H3155" s="22"/>
      <c r="I3155" s="24"/>
      <c r="J3155" s="24"/>
      <c r="K3155" s="25"/>
      <c r="L3155" s="25"/>
      <c r="M3155" s="25"/>
      <c r="N3155" s="25"/>
      <c r="O3155" s="25"/>
      <c r="P3155" s="25"/>
      <c r="Q3155" s="26"/>
      <c r="R3155" s="25"/>
      <c r="S3155" s="25"/>
      <c r="T3155" s="27">
        <f t="shared" si="246"/>
        <v>0</v>
      </c>
      <c r="U3155" s="27">
        <f t="shared" si="247"/>
        <v>0</v>
      </c>
      <c r="V3155" s="25"/>
      <c r="W3155" s="27" t="str">
        <f t="shared" si="248"/>
        <v/>
      </c>
      <c r="X3155" s="43" t="str">
        <f t="shared" si="249"/>
        <v>OK</v>
      </c>
      <c r="Y3155" s="681" t="str">
        <f t="shared" si="250"/>
        <v/>
      </c>
    </row>
    <row r="3156" spans="1:25" x14ac:dyDescent="0.25">
      <c r="A3156" s="68" t="str">
        <f>'0'!$A$4</f>
        <v>………………..</v>
      </c>
      <c r="B3156" s="341">
        <f>'0'!$A$2</f>
        <v>46112</v>
      </c>
      <c r="C3156" s="341" t="s">
        <v>1246</v>
      </c>
      <c r="D3156" s="22"/>
      <c r="E3156" s="23"/>
      <c r="F3156" s="14"/>
      <c r="G3156" s="23"/>
      <c r="H3156" s="22"/>
      <c r="I3156" s="24"/>
      <c r="J3156" s="24"/>
      <c r="K3156" s="25"/>
      <c r="L3156" s="25"/>
      <c r="M3156" s="25"/>
      <c r="N3156" s="25"/>
      <c r="O3156" s="25"/>
      <c r="P3156" s="25"/>
      <c r="Q3156" s="26"/>
      <c r="R3156" s="25"/>
      <c r="S3156" s="25"/>
      <c r="T3156" s="27">
        <f t="shared" si="246"/>
        <v>0</v>
      </c>
      <c r="U3156" s="27">
        <f t="shared" si="247"/>
        <v>0</v>
      </c>
      <c r="V3156" s="25"/>
      <c r="W3156" s="27" t="str">
        <f t="shared" si="248"/>
        <v/>
      </c>
      <c r="X3156" s="43" t="str">
        <f t="shared" si="249"/>
        <v>OK</v>
      </c>
      <c r="Y3156" s="681" t="str">
        <f t="shared" si="250"/>
        <v/>
      </c>
    </row>
    <row r="3157" spans="1:25" x14ac:dyDescent="0.25">
      <c r="A3157" s="68" t="str">
        <f>'0'!$A$4</f>
        <v>………………..</v>
      </c>
      <c r="B3157" s="341">
        <f>'0'!$A$2</f>
        <v>46112</v>
      </c>
      <c r="C3157" s="341" t="s">
        <v>1246</v>
      </c>
      <c r="D3157" s="22"/>
      <c r="E3157" s="23"/>
      <c r="F3157" s="14"/>
      <c r="G3157" s="23"/>
      <c r="H3157" s="22"/>
      <c r="I3157" s="24"/>
      <c r="J3157" s="24"/>
      <c r="K3157" s="25"/>
      <c r="L3157" s="25"/>
      <c r="M3157" s="25"/>
      <c r="N3157" s="25"/>
      <c r="O3157" s="25"/>
      <c r="P3157" s="25"/>
      <c r="Q3157" s="26"/>
      <c r="R3157" s="25"/>
      <c r="S3157" s="25"/>
      <c r="T3157" s="27">
        <f t="shared" si="246"/>
        <v>0</v>
      </c>
      <c r="U3157" s="27">
        <f t="shared" si="247"/>
        <v>0</v>
      </c>
      <c r="V3157" s="25"/>
      <c r="W3157" s="27" t="str">
        <f t="shared" si="248"/>
        <v/>
      </c>
      <c r="X3157" s="43" t="str">
        <f t="shared" si="249"/>
        <v>OK</v>
      </c>
      <c r="Y3157" s="681" t="str">
        <f t="shared" si="250"/>
        <v/>
      </c>
    </row>
    <row r="3158" spans="1:25" x14ac:dyDescent="0.25">
      <c r="A3158" s="68" t="str">
        <f>'0'!$A$4</f>
        <v>………………..</v>
      </c>
      <c r="B3158" s="341">
        <f>'0'!$A$2</f>
        <v>46112</v>
      </c>
      <c r="C3158" s="341" t="s">
        <v>1246</v>
      </c>
      <c r="D3158" s="22"/>
      <c r="E3158" s="23"/>
      <c r="F3158" s="14"/>
      <c r="G3158" s="23"/>
      <c r="H3158" s="22"/>
      <c r="I3158" s="24"/>
      <c r="J3158" s="24"/>
      <c r="K3158" s="25"/>
      <c r="L3158" s="25"/>
      <c r="M3158" s="25"/>
      <c r="N3158" s="25"/>
      <c r="O3158" s="25"/>
      <c r="P3158" s="25"/>
      <c r="Q3158" s="26"/>
      <c r="R3158" s="25"/>
      <c r="S3158" s="25"/>
      <c r="T3158" s="27">
        <f t="shared" si="246"/>
        <v>0</v>
      </c>
      <c r="U3158" s="27">
        <f t="shared" si="247"/>
        <v>0</v>
      </c>
      <c r="V3158" s="25"/>
      <c r="W3158" s="27" t="str">
        <f t="shared" si="248"/>
        <v/>
      </c>
      <c r="X3158" s="43" t="str">
        <f t="shared" si="249"/>
        <v>OK</v>
      </c>
      <c r="Y3158" s="681" t="str">
        <f t="shared" si="250"/>
        <v/>
      </c>
    </row>
    <row r="3159" spans="1:25" x14ac:dyDescent="0.25">
      <c r="A3159" s="68" t="str">
        <f>'0'!$A$4</f>
        <v>………………..</v>
      </c>
      <c r="B3159" s="341">
        <f>'0'!$A$2</f>
        <v>46112</v>
      </c>
      <c r="C3159" s="341" t="s">
        <v>1246</v>
      </c>
      <c r="D3159" s="22"/>
      <c r="E3159" s="23"/>
      <c r="F3159" s="14"/>
      <c r="G3159" s="23"/>
      <c r="H3159" s="22"/>
      <c r="I3159" s="24"/>
      <c r="J3159" s="24"/>
      <c r="K3159" s="25"/>
      <c r="L3159" s="25"/>
      <c r="M3159" s="25"/>
      <c r="N3159" s="25"/>
      <c r="O3159" s="25"/>
      <c r="P3159" s="25"/>
      <c r="Q3159" s="26"/>
      <c r="R3159" s="25"/>
      <c r="S3159" s="25"/>
      <c r="T3159" s="27">
        <f t="shared" si="246"/>
        <v>0</v>
      </c>
      <c r="U3159" s="27">
        <f t="shared" si="247"/>
        <v>0</v>
      </c>
      <c r="V3159" s="25"/>
      <c r="W3159" s="27" t="str">
        <f t="shared" si="248"/>
        <v/>
      </c>
      <c r="X3159" s="43" t="str">
        <f t="shared" si="249"/>
        <v>OK</v>
      </c>
      <c r="Y3159" s="681" t="str">
        <f t="shared" si="250"/>
        <v/>
      </c>
    </row>
    <row r="3160" spans="1:25" x14ac:dyDescent="0.25">
      <c r="A3160" s="68" t="str">
        <f>'0'!$A$4</f>
        <v>………………..</v>
      </c>
      <c r="B3160" s="341">
        <f>'0'!$A$2</f>
        <v>46112</v>
      </c>
      <c r="C3160" s="341" t="s">
        <v>1246</v>
      </c>
      <c r="D3160" s="22"/>
      <c r="E3160" s="23"/>
      <c r="F3160" s="14"/>
      <c r="G3160" s="23"/>
      <c r="H3160" s="22"/>
      <c r="I3160" s="24"/>
      <c r="J3160" s="24"/>
      <c r="K3160" s="25"/>
      <c r="L3160" s="25"/>
      <c r="M3160" s="25"/>
      <c r="N3160" s="25"/>
      <c r="O3160" s="25"/>
      <c r="P3160" s="25"/>
      <c r="Q3160" s="26"/>
      <c r="R3160" s="25"/>
      <c r="S3160" s="25"/>
      <c r="T3160" s="27">
        <f t="shared" si="246"/>
        <v>0</v>
      </c>
      <c r="U3160" s="27">
        <f t="shared" si="247"/>
        <v>0</v>
      </c>
      <c r="V3160" s="25"/>
      <c r="W3160" s="27" t="str">
        <f t="shared" si="248"/>
        <v/>
      </c>
      <c r="X3160" s="43" t="str">
        <f t="shared" si="249"/>
        <v>OK</v>
      </c>
      <c r="Y3160" s="681" t="str">
        <f t="shared" si="250"/>
        <v/>
      </c>
    </row>
    <row r="3161" spans="1:25" x14ac:dyDescent="0.25">
      <c r="A3161" s="68" t="str">
        <f>'0'!$A$4</f>
        <v>………………..</v>
      </c>
      <c r="B3161" s="341">
        <f>'0'!$A$2</f>
        <v>46112</v>
      </c>
      <c r="C3161" s="341" t="s">
        <v>1246</v>
      </c>
      <c r="D3161" s="22"/>
      <c r="E3161" s="23"/>
      <c r="F3161" s="14"/>
      <c r="G3161" s="23"/>
      <c r="H3161" s="22"/>
      <c r="I3161" s="24"/>
      <c r="J3161" s="24"/>
      <c r="K3161" s="25"/>
      <c r="L3161" s="25"/>
      <c r="M3161" s="25"/>
      <c r="N3161" s="25"/>
      <c r="O3161" s="25"/>
      <c r="P3161" s="25"/>
      <c r="Q3161" s="26"/>
      <c r="R3161" s="25"/>
      <c r="S3161" s="25"/>
      <c r="T3161" s="27">
        <f t="shared" si="246"/>
        <v>0</v>
      </c>
      <c r="U3161" s="27">
        <f t="shared" si="247"/>
        <v>0</v>
      </c>
      <c r="V3161" s="25"/>
      <c r="W3161" s="27" t="str">
        <f t="shared" si="248"/>
        <v/>
      </c>
      <c r="X3161" s="43" t="str">
        <f t="shared" si="249"/>
        <v>OK</v>
      </c>
      <c r="Y3161" s="681" t="str">
        <f t="shared" si="250"/>
        <v/>
      </c>
    </row>
    <row r="3162" spans="1:25" x14ac:dyDescent="0.25">
      <c r="A3162" s="68" t="str">
        <f>'0'!$A$4</f>
        <v>………………..</v>
      </c>
      <c r="B3162" s="341">
        <f>'0'!$A$2</f>
        <v>46112</v>
      </c>
      <c r="C3162" s="341" t="s">
        <v>1246</v>
      </c>
      <c r="D3162" s="22"/>
      <c r="E3162" s="23"/>
      <c r="F3162" s="14"/>
      <c r="G3162" s="23"/>
      <c r="H3162" s="22"/>
      <c r="I3162" s="24"/>
      <c r="J3162" s="24"/>
      <c r="K3162" s="25"/>
      <c r="L3162" s="25"/>
      <c r="M3162" s="25"/>
      <c r="N3162" s="25"/>
      <c r="O3162" s="25"/>
      <c r="P3162" s="25"/>
      <c r="Q3162" s="26"/>
      <c r="R3162" s="25"/>
      <c r="S3162" s="25"/>
      <c r="T3162" s="27">
        <f t="shared" si="246"/>
        <v>0</v>
      </c>
      <c r="U3162" s="27">
        <f t="shared" si="247"/>
        <v>0</v>
      </c>
      <c r="V3162" s="25"/>
      <c r="W3162" s="27" t="str">
        <f t="shared" si="248"/>
        <v/>
      </c>
      <c r="X3162" s="43" t="str">
        <f t="shared" si="249"/>
        <v>OK</v>
      </c>
      <c r="Y3162" s="681" t="str">
        <f t="shared" si="250"/>
        <v/>
      </c>
    </row>
    <row r="3163" spans="1:25" x14ac:dyDescent="0.25">
      <c r="A3163" s="68" t="str">
        <f>'0'!$A$4</f>
        <v>………………..</v>
      </c>
      <c r="B3163" s="341">
        <f>'0'!$A$2</f>
        <v>46112</v>
      </c>
      <c r="C3163" s="341" t="s">
        <v>1246</v>
      </c>
      <c r="D3163" s="22"/>
      <c r="E3163" s="23"/>
      <c r="F3163" s="14"/>
      <c r="G3163" s="23"/>
      <c r="H3163" s="22"/>
      <c r="I3163" s="24"/>
      <c r="J3163" s="24"/>
      <c r="K3163" s="25"/>
      <c r="L3163" s="25"/>
      <c r="M3163" s="25"/>
      <c r="N3163" s="25"/>
      <c r="O3163" s="25"/>
      <c r="P3163" s="25"/>
      <c r="Q3163" s="26"/>
      <c r="R3163" s="25"/>
      <c r="S3163" s="25"/>
      <c r="T3163" s="27">
        <f t="shared" si="246"/>
        <v>0</v>
      </c>
      <c r="U3163" s="27">
        <f t="shared" si="247"/>
        <v>0</v>
      </c>
      <c r="V3163" s="25"/>
      <c r="W3163" s="27" t="str">
        <f t="shared" si="248"/>
        <v/>
      </c>
      <c r="X3163" s="43" t="str">
        <f t="shared" si="249"/>
        <v>OK</v>
      </c>
      <c r="Y3163" s="681" t="str">
        <f t="shared" si="250"/>
        <v/>
      </c>
    </row>
    <row r="3164" spans="1:25" x14ac:dyDescent="0.25">
      <c r="A3164" s="68" t="str">
        <f>'0'!$A$4</f>
        <v>………………..</v>
      </c>
      <c r="B3164" s="341">
        <f>'0'!$A$2</f>
        <v>46112</v>
      </c>
      <c r="C3164" s="341" t="s">
        <v>1246</v>
      </c>
      <c r="D3164" s="22"/>
      <c r="E3164" s="23"/>
      <c r="F3164" s="14"/>
      <c r="G3164" s="23"/>
      <c r="H3164" s="22"/>
      <c r="I3164" s="24"/>
      <c r="J3164" s="24"/>
      <c r="K3164" s="25"/>
      <c r="L3164" s="25"/>
      <c r="M3164" s="25"/>
      <c r="N3164" s="25"/>
      <c r="O3164" s="25"/>
      <c r="P3164" s="25"/>
      <c r="Q3164" s="26"/>
      <c r="R3164" s="25"/>
      <c r="S3164" s="25"/>
      <c r="T3164" s="27">
        <f t="shared" si="246"/>
        <v>0</v>
      </c>
      <c r="U3164" s="27">
        <f t="shared" si="247"/>
        <v>0</v>
      </c>
      <c r="V3164" s="25"/>
      <c r="W3164" s="27" t="str">
        <f t="shared" si="248"/>
        <v/>
      </c>
      <c r="X3164" s="43" t="str">
        <f t="shared" si="249"/>
        <v>OK</v>
      </c>
      <c r="Y3164" s="681" t="str">
        <f t="shared" si="250"/>
        <v/>
      </c>
    </row>
    <row r="3165" spans="1:25" x14ac:dyDescent="0.25">
      <c r="A3165" s="68" t="str">
        <f>'0'!$A$4</f>
        <v>………………..</v>
      </c>
      <c r="B3165" s="341">
        <f>'0'!$A$2</f>
        <v>46112</v>
      </c>
      <c r="C3165" s="341" t="s">
        <v>1246</v>
      </c>
      <c r="D3165" s="22"/>
      <c r="E3165" s="23"/>
      <c r="F3165" s="14"/>
      <c r="G3165" s="23"/>
      <c r="H3165" s="22"/>
      <c r="I3165" s="24"/>
      <c r="J3165" s="24"/>
      <c r="K3165" s="25"/>
      <c r="L3165" s="25"/>
      <c r="M3165" s="25"/>
      <c r="N3165" s="25"/>
      <c r="O3165" s="25"/>
      <c r="P3165" s="25"/>
      <c r="Q3165" s="26"/>
      <c r="R3165" s="25"/>
      <c r="S3165" s="25"/>
      <c r="T3165" s="27">
        <f t="shared" si="246"/>
        <v>0</v>
      </c>
      <c r="U3165" s="27">
        <f t="shared" si="247"/>
        <v>0</v>
      </c>
      <c r="V3165" s="25"/>
      <c r="W3165" s="27" t="str">
        <f t="shared" si="248"/>
        <v/>
      </c>
      <c r="X3165" s="43" t="str">
        <f t="shared" si="249"/>
        <v>OK</v>
      </c>
      <c r="Y3165" s="681" t="str">
        <f t="shared" si="250"/>
        <v/>
      </c>
    </row>
    <row r="3166" spans="1:25" x14ac:dyDescent="0.25">
      <c r="A3166" s="68" t="str">
        <f>'0'!$A$4</f>
        <v>………………..</v>
      </c>
      <c r="B3166" s="341">
        <f>'0'!$A$2</f>
        <v>46112</v>
      </c>
      <c r="C3166" s="341" t="s">
        <v>1246</v>
      </c>
      <c r="D3166" s="22"/>
      <c r="E3166" s="23"/>
      <c r="F3166" s="14"/>
      <c r="G3166" s="23"/>
      <c r="H3166" s="22"/>
      <c r="I3166" s="24"/>
      <c r="J3166" s="24"/>
      <c r="K3166" s="25"/>
      <c r="L3166" s="25"/>
      <c r="M3166" s="25"/>
      <c r="N3166" s="25"/>
      <c r="O3166" s="25"/>
      <c r="P3166" s="25"/>
      <c r="Q3166" s="26"/>
      <c r="R3166" s="25"/>
      <c r="S3166" s="25"/>
      <c r="T3166" s="27">
        <f t="shared" si="246"/>
        <v>0</v>
      </c>
      <c r="U3166" s="27">
        <f t="shared" si="247"/>
        <v>0</v>
      </c>
      <c r="V3166" s="25"/>
      <c r="W3166" s="27" t="str">
        <f t="shared" si="248"/>
        <v/>
      </c>
      <c r="X3166" s="43" t="str">
        <f t="shared" si="249"/>
        <v>OK</v>
      </c>
      <c r="Y3166" s="681" t="str">
        <f t="shared" si="250"/>
        <v/>
      </c>
    </row>
    <row r="3167" spans="1:25" x14ac:dyDescent="0.25">
      <c r="A3167" s="68" t="str">
        <f>'0'!$A$4</f>
        <v>………………..</v>
      </c>
      <c r="B3167" s="341">
        <f>'0'!$A$2</f>
        <v>46112</v>
      </c>
      <c r="C3167" s="341" t="s">
        <v>1246</v>
      </c>
      <c r="D3167" s="22"/>
      <c r="E3167" s="23"/>
      <c r="F3167" s="14"/>
      <c r="G3167" s="23"/>
      <c r="H3167" s="22"/>
      <c r="I3167" s="24"/>
      <c r="J3167" s="24"/>
      <c r="K3167" s="25"/>
      <c r="L3167" s="25"/>
      <c r="M3167" s="25"/>
      <c r="N3167" s="25"/>
      <c r="O3167" s="25"/>
      <c r="P3167" s="25"/>
      <c r="Q3167" s="26"/>
      <c r="R3167" s="25"/>
      <c r="S3167" s="25"/>
      <c r="T3167" s="27">
        <f t="shared" si="246"/>
        <v>0</v>
      </c>
      <c r="U3167" s="27">
        <f t="shared" si="247"/>
        <v>0</v>
      </c>
      <c r="V3167" s="25"/>
      <c r="W3167" s="27" t="str">
        <f t="shared" si="248"/>
        <v/>
      </c>
      <c r="X3167" s="43" t="str">
        <f t="shared" si="249"/>
        <v>OK</v>
      </c>
      <c r="Y3167" s="681" t="str">
        <f t="shared" si="250"/>
        <v/>
      </c>
    </row>
    <row r="3168" spans="1:25" x14ac:dyDescent="0.25">
      <c r="A3168" s="68" t="str">
        <f>'0'!$A$4</f>
        <v>………………..</v>
      </c>
      <c r="B3168" s="341">
        <f>'0'!$A$2</f>
        <v>46112</v>
      </c>
      <c r="C3168" s="341" t="s">
        <v>1246</v>
      </c>
      <c r="D3168" s="22"/>
      <c r="E3168" s="23"/>
      <c r="F3168" s="14"/>
      <c r="G3168" s="23"/>
      <c r="H3168" s="22"/>
      <c r="I3168" s="24"/>
      <c r="J3168" s="24"/>
      <c r="K3168" s="25"/>
      <c r="L3168" s="25"/>
      <c r="M3168" s="25"/>
      <c r="N3168" s="25"/>
      <c r="O3168" s="25"/>
      <c r="P3168" s="25"/>
      <c r="Q3168" s="26"/>
      <c r="R3168" s="25"/>
      <c r="S3168" s="25"/>
      <c r="T3168" s="27">
        <f t="shared" si="246"/>
        <v>0</v>
      </c>
      <c r="U3168" s="27">
        <f t="shared" si="247"/>
        <v>0</v>
      </c>
      <c r="V3168" s="25"/>
      <c r="W3168" s="27" t="str">
        <f t="shared" si="248"/>
        <v/>
      </c>
      <c r="X3168" s="43" t="str">
        <f t="shared" si="249"/>
        <v>OK</v>
      </c>
      <c r="Y3168" s="681" t="str">
        <f t="shared" si="250"/>
        <v/>
      </c>
    </row>
    <row r="3169" spans="1:25" x14ac:dyDescent="0.25">
      <c r="A3169" s="68" t="str">
        <f>'0'!$A$4</f>
        <v>………………..</v>
      </c>
      <c r="B3169" s="341">
        <f>'0'!$A$2</f>
        <v>46112</v>
      </c>
      <c r="C3169" s="341" t="s">
        <v>1246</v>
      </c>
      <c r="D3169" s="22"/>
      <c r="E3169" s="23"/>
      <c r="F3169" s="14"/>
      <c r="G3169" s="23"/>
      <c r="H3169" s="22"/>
      <c r="I3169" s="24"/>
      <c r="J3169" s="24"/>
      <c r="K3169" s="25"/>
      <c r="L3169" s="25"/>
      <c r="M3169" s="25"/>
      <c r="N3169" s="25"/>
      <c r="O3169" s="25"/>
      <c r="P3169" s="25"/>
      <c r="Q3169" s="26"/>
      <c r="R3169" s="25"/>
      <c r="S3169" s="25"/>
      <c r="T3169" s="27">
        <f t="shared" si="246"/>
        <v>0</v>
      </c>
      <c r="U3169" s="27">
        <f t="shared" si="247"/>
        <v>0</v>
      </c>
      <c r="V3169" s="25"/>
      <c r="W3169" s="27" t="str">
        <f t="shared" si="248"/>
        <v/>
      </c>
      <c r="X3169" s="43" t="str">
        <f t="shared" si="249"/>
        <v>OK</v>
      </c>
      <c r="Y3169" s="681" t="str">
        <f t="shared" si="250"/>
        <v/>
      </c>
    </row>
    <row r="3170" spans="1:25" x14ac:dyDescent="0.25">
      <c r="A3170" s="68" t="str">
        <f>'0'!$A$4</f>
        <v>………………..</v>
      </c>
      <c r="B3170" s="341">
        <f>'0'!$A$2</f>
        <v>46112</v>
      </c>
      <c r="C3170" s="341" t="s">
        <v>1246</v>
      </c>
      <c r="D3170" s="22"/>
      <c r="E3170" s="23"/>
      <c r="F3170" s="14"/>
      <c r="G3170" s="23"/>
      <c r="H3170" s="22"/>
      <c r="I3170" s="24"/>
      <c r="J3170" s="24"/>
      <c r="K3170" s="25"/>
      <c r="L3170" s="25"/>
      <c r="M3170" s="25"/>
      <c r="N3170" s="25"/>
      <c r="O3170" s="25"/>
      <c r="P3170" s="25"/>
      <c r="Q3170" s="26"/>
      <c r="R3170" s="25"/>
      <c r="S3170" s="25"/>
      <c r="T3170" s="27">
        <f t="shared" si="246"/>
        <v>0</v>
      </c>
      <c r="U3170" s="27">
        <f t="shared" si="247"/>
        <v>0</v>
      </c>
      <c r="V3170" s="25"/>
      <c r="W3170" s="27" t="str">
        <f t="shared" si="248"/>
        <v/>
      </c>
      <c r="X3170" s="43" t="str">
        <f t="shared" si="249"/>
        <v>OK</v>
      </c>
      <c r="Y3170" s="681" t="str">
        <f t="shared" si="250"/>
        <v/>
      </c>
    </row>
    <row r="3171" spans="1:25" x14ac:dyDescent="0.25">
      <c r="A3171" s="68" t="str">
        <f>'0'!$A$4</f>
        <v>………………..</v>
      </c>
      <c r="B3171" s="341">
        <f>'0'!$A$2</f>
        <v>46112</v>
      </c>
      <c r="C3171" s="341" t="s">
        <v>1246</v>
      </c>
      <c r="D3171" s="22"/>
      <c r="E3171" s="23"/>
      <c r="F3171" s="14"/>
      <c r="G3171" s="23"/>
      <c r="H3171" s="22"/>
      <c r="I3171" s="24"/>
      <c r="J3171" s="24"/>
      <c r="K3171" s="25"/>
      <c r="L3171" s="25"/>
      <c r="M3171" s="25"/>
      <c r="N3171" s="25"/>
      <c r="O3171" s="25"/>
      <c r="P3171" s="25"/>
      <c r="Q3171" s="26"/>
      <c r="R3171" s="25"/>
      <c r="S3171" s="25"/>
      <c r="T3171" s="27">
        <f t="shared" si="246"/>
        <v>0</v>
      </c>
      <c r="U3171" s="27">
        <f t="shared" si="247"/>
        <v>0</v>
      </c>
      <c r="V3171" s="25"/>
      <c r="W3171" s="27" t="str">
        <f t="shared" si="248"/>
        <v/>
      </c>
      <c r="X3171" s="43" t="str">
        <f t="shared" si="249"/>
        <v>OK</v>
      </c>
      <c r="Y3171" s="681" t="str">
        <f t="shared" si="250"/>
        <v/>
      </c>
    </row>
    <row r="3172" spans="1:25" x14ac:dyDescent="0.25">
      <c r="A3172" s="68" t="str">
        <f>'0'!$A$4</f>
        <v>………………..</v>
      </c>
      <c r="B3172" s="341">
        <f>'0'!$A$2</f>
        <v>46112</v>
      </c>
      <c r="C3172" s="341" t="s">
        <v>1246</v>
      </c>
      <c r="D3172" s="22"/>
      <c r="E3172" s="23"/>
      <c r="F3172" s="14"/>
      <c r="G3172" s="23"/>
      <c r="H3172" s="22"/>
      <c r="I3172" s="24"/>
      <c r="J3172" s="24"/>
      <c r="K3172" s="25"/>
      <c r="L3172" s="25"/>
      <c r="M3172" s="25"/>
      <c r="N3172" s="25"/>
      <c r="O3172" s="25"/>
      <c r="P3172" s="25"/>
      <c r="Q3172" s="26"/>
      <c r="R3172" s="25"/>
      <c r="S3172" s="25"/>
      <c r="T3172" s="27">
        <f t="shared" si="246"/>
        <v>0</v>
      </c>
      <c r="U3172" s="27">
        <f t="shared" si="247"/>
        <v>0</v>
      </c>
      <c r="V3172" s="25"/>
      <c r="W3172" s="27" t="str">
        <f t="shared" si="248"/>
        <v/>
      </c>
      <c r="X3172" s="43" t="str">
        <f t="shared" si="249"/>
        <v>OK</v>
      </c>
      <c r="Y3172" s="681" t="str">
        <f t="shared" si="250"/>
        <v/>
      </c>
    </row>
    <row r="3173" spans="1:25" x14ac:dyDescent="0.25">
      <c r="A3173" s="68" t="str">
        <f>'0'!$A$4</f>
        <v>………………..</v>
      </c>
      <c r="B3173" s="341">
        <f>'0'!$A$2</f>
        <v>46112</v>
      </c>
      <c r="C3173" s="341" t="s">
        <v>1246</v>
      </c>
      <c r="D3173" s="22"/>
      <c r="E3173" s="23"/>
      <c r="F3173" s="14"/>
      <c r="G3173" s="23"/>
      <c r="H3173" s="22"/>
      <c r="I3173" s="24"/>
      <c r="J3173" s="24"/>
      <c r="K3173" s="25"/>
      <c r="L3173" s="25"/>
      <c r="M3173" s="25"/>
      <c r="N3173" s="25"/>
      <c r="O3173" s="25"/>
      <c r="P3173" s="25"/>
      <c r="Q3173" s="26"/>
      <c r="R3173" s="25"/>
      <c r="S3173" s="25"/>
      <c r="T3173" s="27">
        <f t="shared" si="246"/>
        <v>0</v>
      </c>
      <c r="U3173" s="27">
        <f t="shared" si="247"/>
        <v>0</v>
      </c>
      <c r="V3173" s="25"/>
      <c r="W3173" s="27" t="str">
        <f t="shared" si="248"/>
        <v/>
      </c>
      <c r="X3173" s="43" t="str">
        <f t="shared" si="249"/>
        <v>OK</v>
      </c>
      <c r="Y3173" s="681" t="str">
        <f t="shared" si="250"/>
        <v/>
      </c>
    </row>
    <row r="3174" spans="1:25" x14ac:dyDescent="0.25">
      <c r="A3174" s="68" t="str">
        <f>'0'!$A$4</f>
        <v>………………..</v>
      </c>
      <c r="B3174" s="341">
        <f>'0'!$A$2</f>
        <v>46112</v>
      </c>
      <c r="C3174" s="341" t="s">
        <v>1246</v>
      </c>
      <c r="D3174" s="22"/>
      <c r="E3174" s="23"/>
      <c r="F3174" s="14"/>
      <c r="G3174" s="23"/>
      <c r="H3174" s="22"/>
      <c r="I3174" s="24"/>
      <c r="J3174" s="24"/>
      <c r="K3174" s="25"/>
      <c r="L3174" s="25"/>
      <c r="M3174" s="25"/>
      <c r="N3174" s="25"/>
      <c r="O3174" s="25"/>
      <c r="P3174" s="25"/>
      <c r="Q3174" s="26"/>
      <c r="R3174" s="25"/>
      <c r="S3174" s="25"/>
      <c r="T3174" s="27">
        <f t="shared" si="246"/>
        <v>0</v>
      </c>
      <c r="U3174" s="27">
        <f t="shared" si="247"/>
        <v>0</v>
      </c>
      <c r="V3174" s="25"/>
      <c r="W3174" s="27" t="str">
        <f t="shared" si="248"/>
        <v/>
      </c>
      <c r="X3174" s="43" t="str">
        <f t="shared" si="249"/>
        <v>OK</v>
      </c>
      <c r="Y3174" s="681" t="str">
        <f t="shared" si="250"/>
        <v/>
      </c>
    </row>
    <row r="3175" spans="1:25" x14ac:dyDescent="0.25">
      <c r="A3175" s="68" t="str">
        <f>'0'!$A$4</f>
        <v>………………..</v>
      </c>
      <c r="B3175" s="341">
        <f>'0'!$A$2</f>
        <v>46112</v>
      </c>
      <c r="C3175" s="341" t="s">
        <v>1246</v>
      </c>
      <c r="D3175" s="22"/>
      <c r="E3175" s="23"/>
      <c r="F3175" s="14"/>
      <c r="G3175" s="23"/>
      <c r="H3175" s="22"/>
      <c r="I3175" s="24"/>
      <c r="J3175" s="24"/>
      <c r="K3175" s="25"/>
      <c r="L3175" s="25"/>
      <c r="M3175" s="25"/>
      <c r="N3175" s="25"/>
      <c r="O3175" s="25"/>
      <c r="P3175" s="25"/>
      <c r="Q3175" s="26"/>
      <c r="R3175" s="25"/>
      <c r="S3175" s="25"/>
      <c r="T3175" s="27">
        <f t="shared" si="246"/>
        <v>0</v>
      </c>
      <c r="U3175" s="27">
        <f t="shared" si="247"/>
        <v>0</v>
      </c>
      <c r="V3175" s="25"/>
      <c r="W3175" s="27" t="str">
        <f t="shared" si="248"/>
        <v/>
      </c>
      <c r="X3175" s="43" t="str">
        <f t="shared" si="249"/>
        <v>OK</v>
      </c>
      <c r="Y3175" s="681" t="str">
        <f t="shared" si="250"/>
        <v/>
      </c>
    </row>
    <row r="3176" spans="1:25" x14ac:dyDescent="0.25">
      <c r="A3176" s="68" t="str">
        <f>'0'!$A$4</f>
        <v>………………..</v>
      </c>
      <c r="B3176" s="341">
        <f>'0'!$A$2</f>
        <v>46112</v>
      </c>
      <c r="C3176" s="341" t="s">
        <v>1246</v>
      </c>
      <c r="D3176" s="22"/>
      <c r="E3176" s="23"/>
      <c r="F3176" s="14"/>
      <c r="G3176" s="23"/>
      <c r="H3176" s="22"/>
      <c r="I3176" s="24"/>
      <c r="J3176" s="24"/>
      <c r="K3176" s="25"/>
      <c r="L3176" s="25"/>
      <c r="M3176" s="25"/>
      <c r="N3176" s="25"/>
      <c r="O3176" s="25"/>
      <c r="P3176" s="25"/>
      <c r="Q3176" s="26"/>
      <c r="R3176" s="25"/>
      <c r="S3176" s="25"/>
      <c r="T3176" s="27">
        <f t="shared" si="246"/>
        <v>0</v>
      </c>
      <c r="U3176" s="27">
        <f t="shared" si="247"/>
        <v>0</v>
      </c>
      <c r="V3176" s="25"/>
      <c r="W3176" s="27" t="str">
        <f t="shared" si="248"/>
        <v/>
      </c>
      <c r="X3176" s="43" t="str">
        <f t="shared" si="249"/>
        <v>OK</v>
      </c>
      <c r="Y3176" s="681" t="str">
        <f t="shared" si="250"/>
        <v/>
      </c>
    </row>
    <row r="3177" spans="1:25" x14ac:dyDescent="0.25">
      <c r="A3177" s="68" t="str">
        <f>'0'!$A$4</f>
        <v>………………..</v>
      </c>
      <c r="B3177" s="341">
        <f>'0'!$A$2</f>
        <v>46112</v>
      </c>
      <c r="C3177" s="341" t="s">
        <v>1246</v>
      </c>
      <c r="D3177" s="22"/>
      <c r="E3177" s="23"/>
      <c r="F3177" s="14"/>
      <c r="G3177" s="23"/>
      <c r="H3177" s="22"/>
      <c r="I3177" s="24"/>
      <c r="J3177" s="24"/>
      <c r="K3177" s="25"/>
      <c r="L3177" s="25"/>
      <c r="M3177" s="25"/>
      <c r="N3177" s="25"/>
      <c r="O3177" s="25"/>
      <c r="P3177" s="25"/>
      <c r="Q3177" s="26"/>
      <c r="R3177" s="25"/>
      <c r="S3177" s="25"/>
      <c r="T3177" s="27">
        <f t="shared" si="246"/>
        <v>0</v>
      </c>
      <c r="U3177" s="27">
        <f t="shared" si="247"/>
        <v>0</v>
      </c>
      <c r="V3177" s="25"/>
      <c r="W3177" s="27" t="str">
        <f t="shared" si="248"/>
        <v/>
      </c>
      <c r="X3177" s="43" t="str">
        <f t="shared" si="249"/>
        <v>OK</v>
      </c>
      <c r="Y3177" s="681" t="str">
        <f t="shared" si="250"/>
        <v/>
      </c>
    </row>
    <row r="3178" spans="1:25" x14ac:dyDescent="0.25">
      <c r="A3178" s="68" t="str">
        <f>'0'!$A$4</f>
        <v>………………..</v>
      </c>
      <c r="B3178" s="341">
        <f>'0'!$A$2</f>
        <v>46112</v>
      </c>
      <c r="C3178" s="341" t="s">
        <v>1246</v>
      </c>
      <c r="D3178" s="22"/>
      <c r="E3178" s="23"/>
      <c r="F3178" s="14"/>
      <c r="G3178" s="23"/>
      <c r="H3178" s="22"/>
      <c r="I3178" s="24"/>
      <c r="J3178" s="24"/>
      <c r="K3178" s="25"/>
      <c r="L3178" s="25"/>
      <c r="M3178" s="25"/>
      <c r="N3178" s="25"/>
      <c r="O3178" s="25"/>
      <c r="P3178" s="25"/>
      <c r="Q3178" s="26"/>
      <c r="R3178" s="25"/>
      <c r="S3178" s="25"/>
      <c r="T3178" s="27">
        <f t="shared" si="246"/>
        <v>0</v>
      </c>
      <c r="U3178" s="27">
        <f t="shared" si="247"/>
        <v>0</v>
      </c>
      <c r="V3178" s="25"/>
      <c r="W3178" s="27" t="str">
        <f t="shared" si="248"/>
        <v/>
      </c>
      <c r="X3178" s="43" t="str">
        <f t="shared" si="249"/>
        <v>OK</v>
      </c>
      <c r="Y3178" s="681" t="str">
        <f t="shared" si="250"/>
        <v/>
      </c>
    </row>
    <row r="3179" spans="1:25" x14ac:dyDescent="0.25">
      <c r="A3179" s="68" t="str">
        <f>'0'!$A$4</f>
        <v>………………..</v>
      </c>
      <c r="B3179" s="341">
        <f>'0'!$A$2</f>
        <v>46112</v>
      </c>
      <c r="C3179" s="341" t="s">
        <v>1246</v>
      </c>
      <c r="D3179" s="22"/>
      <c r="E3179" s="23"/>
      <c r="F3179" s="14"/>
      <c r="G3179" s="23"/>
      <c r="H3179" s="22"/>
      <c r="I3179" s="24"/>
      <c r="J3179" s="24"/>
      <c r="K3179" s="25"/>
      <c r="L3179" s="25"/>
      <c r="M3179" s="25"/>
      <c r="N3179" s="25"/>
      <c r="O3179" s="25"/>
      <c r="P3179" s="25"/>
      <c r="Q3179" s="26"/>
      <c r="R3179" s="25"/>
      <c r="S3179" s="25"/>
      <c r="T3179" s="27">
        <f t="shared" si="246"/>
        <v>0</v>
      </c>
      <c r="U3179" s="27">
        <f t="shared" si="247"/>
        <v>0</v>
      </c>
      <c r="V3179" s="25"/>
      <c r="W3179" s="27" t="str">
        <f t="shared" si="248"/>
        <v/>
      </c>
      <c r="X3179" s="43" t="str">
        <f t="shared" si="249"/>
        <v>OK</v>
      </c>
      <c r="Y3179" s="681" t="str">
        <f t="shared" si="250"/>
        <v/>
      </c>
    </row>
    <row r="3180" spans="1:25" x14ac:dyDescent="0.25">
      <c r="A3180" s="68" t="str">
        <f>'0'!$A$4</f>
        <v>………………..</v>
      </c>
      <c r="B3180" s="341">
        <f>'0'!$A$2</f>
        <v>46112</v>
      </c>
      <c r="C3180" s="341" t="s">
        <v>1246</v>
      </c>
      <c r="D3180" s="22"/>
      <c r="E3180" s="23"/>
      <c r="F3180" s="14"/>
      <c r="G3180" s="23"/>
      <c r="H3180" s="22"/>
      <c r="I3180" s="24"/>
      <c r="J3180" s="24"/>
      <c r="K3180" s="25"/>
      <c r="L3180" s="25"/>
      <c r="M3180" s="25"/>
      <c r="N3180" s="25"/>
      <c r="O3180" s="25"/>
      <c r="P3180" s="25"/>
      <c r="Q3180" s="26"/>
      <c r="R3180" s="25"/>
      <c r="S3180" s="25"/>
      <c r="T3180" s="27">
        <f t="shared" si="246"/>
        <v>0</v>
      </c>
      <c r="U3180" s="27">
        <f t="shared" si="247"/>
        <v>0</v>
      </c>
      <c r="V3180" s="25"/>
      <c r="W3180" s="27" t="str">
        <f t="shared" si="248"/>
        <v/>
      </c>
      <c r="X3180" s="43" t="str">
        <f t="shared" si="249"/>
        <v>OK</v>
      </c>
      <c r="Y3180" s="681" t="str">
        <f t="shared" si="250"/>
        <v/>
      </c>
    </row>
    <row r="3181" spans="1:25" x14ac:dyDescent="0.25">
      <c r="A3181" s="68" t="str">
        <f>'0'!$A$4</f>
        <v>………………..</v>
      </c>
      <c r="B3181" s="341">
        <f>'0'!$A$2</f>
        <v>46112</v>
      </c>
      <c r="C3181" s="341" t="s">
        <v>1246</v>
      </c>
      <c r="D3181" s="22"/>
      <c r="E3181" s="23"/>
      <c r="F3181" s="14"/>
      <c r="G3181" s="23"/>
      <c r="H3181" s="22"/>
      <c r="I3181" s="24"/>
      <c r="J3181" s="24"/>
      <c r="K3181" s="25"/>
      <c r="L3181" s="25"/>
      <c r="M3181" s="25"/>
      <c r="N3181" s="25"/>
      <c r="O3181" s="25"/>
      <c r="P3181" s="25"/>
      <c r="Q3181" s="26"/>
      <c r="R3181" s="25"/>
      <c r="S3181" s="25"/>
      <c r="T3181" s="27">
        <f t="shared" si="246"/>
        <v>0</v>
      </c>
      <c r="U3181" s="27">
        <f t="shared" si="247"/>
        <v>0</v>
      </c>
      <c r="V3181" s="25"/>
      <c r="W3181" s="27" t="str">
        <f t="shared" si="248"/>
        <v/>
      </c>
      <c r="X3181" s="43" t="str">
        <f t="shared" si="249"/>
        <v>OK</v>
      </c>
      <c r="Y3181" s="681" t="str">
        <f t="shared" si="250"/>
        <v/>
      </c>
    </row>
    <row r="3182" spans="1:25" x14ac:dyDescent="0.25">
      <c r="A3182" s="68" t="str">
        <f>'0'!$A$4</f>
        <v>………………..</v>
      </c>
      <c r="B3182" s="341">
        <f>'0'!$A$2</f>
        <v>46112</v>
      </c>
      <c r="C3182" s="341" t="s">
        <v>1246</v>
      </c>
      <c r="D3182" s="22"/>
      <c r="E3182" s="23"/>
      <c r="F3182" s="14"/>
      <c r="G3182" s="23"/>
      <c r="H3182" s="22"/>
      <c r="I3182" s="24"/>
      <c r="J3182" s="24"/>
      <c r="K3182" s="25"/>
      <c r="L3182" s="25"/>
      <c r="M3182" s="25"/>
      <c r="N3182" s="25"/>
      <c r="O3182" s="25"/>
      <c r="P3182" s="25"/>
      <c r="Q3182" s="26"/>
      <c r="R3182" s="25"/>
      <c r="S3182" s="25"/>
      <c r="T3182" s="27">
        <f t="shared" si="246"/>
        <v>0</v>
      </c>
      <c r="U3182" s="27">
        <f t="shared" si="247"/>
        <v>0</v>
      </c>
      <c r="V3182" s="25"/>
      <c r="W3182" s="27" t="str">
        <f t="shared" si="248"/>
        <v/>
      </c>
      <c r="X3182" s="43" t="str">
        <f t="shared" si="249"/>
        <v>OK</v>
      </c>
      <c r="Y3182" s="681" t="str">
        <f t="shared" si="250"/>
        <v/>
      </c>
    </row>
    <row r="3183" spans="1:25" x14ac:dyDescent="0.25">
      <c r="A3183" s="68" t="str">
        <f>'0'!$A$4</f>
        <v>………………..</v>
      </c>
      <c r="B3183" s="341">
        <f>'0'!$A$2</f>
        <v>46112</v>
      </c>
      <c r="C3183" s="341" t="s">
        <v>1246</v>
      </c>
      <c r="D3183" s="22"/>
      <c r="E3183" s="23"/>
      <c r="F3183" s="14"/>
      <c r="G3183" s="23"/>
      <c r="H3183" s="22"/>
      <c r="I3183" s="24"/>
      <c r="J3183" s="24"/>
      <c r="K3183" s="25"/>
      <c r="L3183" s="25"/>
      <c r="M3183" s="25"/>
      <c r="N3183" s="25"/>
      <c r="O3183" s="25"/>
      <c r="P3183" s="25"/>
      <c r="Q3183" s="26"/>
      <c r="R3183" s="25"/>
      <c r="S3183" s="25"/>
      <c r="T3183" s="27">
        <f t="shared" si="246"/>
        <v>0</v>
      </c>
      <c r="U3183" s="27">
        <f t="shared" si="247"/>
        <v>0</v>
      </c>
      <c r="V3183" s="25"/>
      <c r="W3183" s="27" t="str">
        <f t="shared" si="248"/>
        <v/>
      </c>
      <c r="X3183" s="43" t="str">
        <f t="shared" si="249"/>
        <v>OK</v>
      </c>
      <c r="Y3183" s="681" t="str">
        <f t="shared" si="250"/>
        <v/>
      </c>
    </row>
    <row r="3184" spans="1:25" x14ac:dyDescent="0.25">
      <c r="A3184" s="68" t="str">
        <f>'0'!$A$4</f>
        <v>………………..</v>
      </c>
      <c r="B3184" s="341">
        <f>'0'!$A$2</f>
        <v>46112</v>
      </c>
      <c r="C3184" s="341" t="s">
        <v>1246</v>
      </c>
      <c r="D3184" s="22"/>
      <c r="E3184" s="23"/>
      <c r="F3184" s="14"/>
      <c r="G3184" s="23"/>
      <c r="H3184" s="22"/>
      <c r="I3184" s="24"/>
      <c r="J3184" s="24"/>
      <c r="K3184" s="25"/>
      <c r="L3184" s="25"/>
      <c r="M3184" s="25"/>
      <c r="N3184" s="25"/>
      <c r="O3184" s="25"/>
      <c r="P3184" s="25"/>
      <c r="Q3184" s="26"/>
      <c r="R3184" s="25"/>
      <c r="S3184" s="25"/>
      <c r="T3184" s="27">
        <f t="shared" si="246"/>
        <v>0</v>
      </c>
      <c r="U3184" s="27">
        <f t="shared" si="247"/>
        <v>0</v>
      </c>
      <c r="V3184" s="25"/>
      <c r="W3184" s="27" t="str">
        <f t="shared" si="248"/>
        <v/>
      </c>
      <c r="X3184" s="43" t="str">
        <f t="shared" si="249"/>
        <v>OK</v>
      </c>
      <c r="Y3184" s="681" t="str">
        <f t="shared" si="250"/>
        <v/>
      </c>
    </row>
    <row r="3185" spans="1:25" x14ac:dyDescent="0.25">
      <c r="A3185" s="68" t="str">
        <f>'0'!$A$4</f>
        <v>………………..</v>
      </c>
      <c r="B3185" s="341">
        <f>'0'!$A$2</f>
        <v>46112</v>
      </c>
      <c r="C3185" s="341" t="s">
        <v>1246</v>
      </c>
      <c r="D3185" s="22"/>
      <c r="E3185" s="23"/>
      <c r="F3185" s="14"/>
      <c r="G3185" s="23"/>
      <c r="H3185" s="22"/>
      <c r="I3185" s="24"/>
      <c r="J3185" s="24"/>
      <c r="K3185" s="25"/>
      <c r="L3185" s="25"/>
      <c r="M3185" s="25"/>
      <c r="N3185" s="25"/>
      <c r="O3185" s="25"/>
      <c r="P3185" s="25"/>
      <c r="Q3185" s="26"/>
      <c r="R3185" s="25"/>
      <c r="S3185" s="25"/>
      <c r="T3185" s="27">
        <f t="shared" si="246"/>
        <v>0</v>
      </c>
      <c r="U3185" s="27">
        <f t="shared" si="247"/>
        <v>0</v>
      </c>
      <c r="V3185" s="25"/>
      <c r="W3185" s="27" t="str">
        <f t="shared" si="248"/>
        <v/>
      </c>
      <c r="X3185" s="43" t="str">
        <f t="shared" si="249"/>
        <v>OK</v>
      </c>
      <c r="Y3185" s="681" t="str">
        <f t="shared" si="250"/>
        <v/>
      </c>
    </row>
    <row r="3186" spans="1:25" x14ac:dyDescent="0.25">
      <c r="A3186" s="68" t="str">
        <f>'0'!$A$4</f>
        <v>………………..</v>
      </c>
      <c r="B3186" s="341">
        <f>'0'!$A$2</f>
        <v>46112</v>
      </c>
      <c r="C3186" s="341" t="s">
        <v>1246</v>
      </c>
      <c r="D3186" s="22"/>
      <c r="E3186" s="23"/>
      <c r="F3186" s="14"/>
      <c r="G3186" s="23"/>
      <c r="H3186" s="22"/>
      <c r="I3186" s="24"/>
      <c r="J3186" s="24"/>
      <c r="K3186" s="25"/>
      <c r="L3186" s="25"/>
      <c r="M3186" s="25"/>
      <c r="N3186" s="25"/>
      <c r="O3186" s="25"/>
      <c r="P3186" s="25"/>
      <c r="Q3186" s="26"/>
      <c r="R3186" s="25"/>
      <c r="S3186" s="25"/>
      <c r="T3186" s="27">
        <f t="shared" si="246"/>
        <v>0</v>
      </c>
      <c r="U3186" s="27">
        <f t="shared" si="247"/>
        <v>0</v>
      </c>
      <c r="V3186" s="25"/>
      <c r="W3186" s="27" t="str">
        <f t="shared" si="248"/>
        <v/>
      </c>
      <c r="X3186" s="43" t="str">
        <f t="shared" si="249"/>
        <v>OK</v>
      </c>
      <c r="Y3186" s="681" t="str">
        <f t="shared" si="250"/>
        <v/>
      </c>
    </row>
    <row r="3187" spans="1:25" x14ac:dyDescent="0.25">
      <c r="A3187" s="68" t="str">
        <f>'0'!$A$4</f>
        <v>………………..</v>
      </c>
      <c r="B3187" s="341">
        <f>'0'!$A$2</f>
        <v>46112</v>
      </c>
      <c r="C3187" s="341" t="s">
        <v>1246</v>
      </c>
      <c r="D3187" s="22"/>
      <c r="E3187" s="23"/>
      <c r="F3187" s="14"/>
      <c r="G3187" s="23"/>
      <c r="H3187" s="22"/>
      <c r="I3187" s="24"/>
      <c r="J3187" s="24"/>
      <c r="K3187" s="25"/>
      <c r="L3187" s="25"/>
      <c r="M3187" s="25"/>
      <c r="N3187" s="25"/>
      <c r="O3187" s="25"/>
      <c r="P3187" s="25"/>
      <c r="Q3187" s="26"/>
      <c r="R3187" s="25"/>
      <c r="S3187" s="25"/>
      <c r="T3187" s="27">
        <f t="shared" si="246"/>
        <v>0</v>
      </c>
      <c r="U3187" s="27">
        <f t="shared" si="247"/>
        <v>0</v>
      </c>
      <c r="V3187" s="25"/>
      <c r="W3187" s="27" t="str">
        <f t="shared" si="248"/>
        <v/>
      </c>
      <c r="X3187" s="43" t="str">
        <f t="shared" si="249"/>
        <v>OK</v>
      </c>
      <c r="Y3187" s="681" t="str">
        <f t="shared" si="250"/>
        <v/>
      </c>
    </row>
    <row r="3188" spans="1:25" x14ac:dyDescent="0.25">
      <c r="A3188" s="68" t="str">
        <f>'0'!$A$4</f>
        <v>………………..</v>
      </c>
      <c r="B3188" s="341">
        <f>'0'!$A$2</f>
        <v>46112</v>
      </c>
      <c r="C3188" s="341" t="s">
        <v>1246</v>
      </c>
      <c r="D3188" s="22"/>
      <c r="E3188" s="23"/>
      <c r="F3188" s="14"/>
      <c r="G3188" s="23"/>
      <c r="H3188" s="22"/>
      <c r="I3188" s="24"/>
      <c r="J3188" s="24"/>
      <c r="K3188" s="25"/>
      <c r="L3188" s="25"/>
      <c r="M3188" s="25"/>
      <c r="N3188" s="25"/>
      <c r="O3188" s="25"/>
      <c r="P3188" s="25"/>
      <c r="Q3188" s="26"/>
      <c r="R3188" s="25"/>
      <c r="S3188" s="25"/>
      <c r="T3188" s="27">
        <f t="shared" si="246"/>
        <v>0</v>
      </c>
      <c r="U3188" s="27">
        <f t="shared" si="247"/>
        <v>0</v>
      </c>
      <c r="V3188" s="25"/>
      <c r="W3188" s="27" t="str">
        <f t="shared" si="248"/>
        <v/>
      </c>
      <c r="X3188" s="43" t="str">
        <f t="shared" si="249"/>
        <v>OK</v>
      </c>
      <c r="Y3188" s="681" t="str">
        <f t="shared" si="250"/>
        <v/>
      </c>
    </row>
    <row r="3189" spans="1:25" x14ac:dyDescent="0.25">
      <c r="A3189" s="68" t="str">
        <f>'0'!$A$4</f>
        <v>………………..</v>
      </c>
      <c r="B3189" s="341">
        <f>'0'!$A$2</f>
        <v>46112</v>
      </c>
      <c r="C3189" s="341" t="s">
        <v>1246</v>
      </c>
      <c r="D3189" s="22"/>
      <c r="E3189" s="23"/>
      <c r="F3189" s="14"/>
      <c r="G3189" s="23"/>
      <c r="H3189" s="22"/>
      <c r="I3189" s="24"/>
      <c r="J3189" s="24"/>
      <c r="K3189" s="25"/>
      <c r="L3189" s="25"/>
      <c r="M3189" s="25"/>
      <c r="N3189" s="25"/>
      <c r="O3189" s="25"/>
      <c r="P3189" s="25"/>
      <c r="Q3189" s="26"/>
      <c r="R3189" s="25"/>
      <c r="S3189" s="25"/>
      <c r="T3189" s="27">
        <f t="shared" si="246"/>
        <v>0</v>
      </c>
      <c r="U3189" s="27">
        <f t="shared" si="247"/>
        <v>0</v>
      </c>
      <c r="V3189" s="25"/>
      <c r="W3189" s="27" t="str">
        <f t="shared" si="248"/>
        <v/>
      </c>
      <c r="X3189" s="43" t="str">
        <f t="shared" si="249"/>
        <v>OK</v>
      </c>
      <c r="Y3189" s="681" t="str">
        <f t="shared" si="250"/>
        <v/>
      </c>
    </row>
    <row r="3190" spans="1:25" x14ac:dyDescent="0.25">
      <c r="A3190" s="68" t="str">
        <f>'0'!$A$4</f>
        <v>………………..</v>
      </c>
      <c r="B3190" s="341">
        <f>'0'!$A$2</f>
        <v>46112</v>
      </c>
      <c r="C3190" s="341" t="s">
        <v>1246</v>
      </c>
      <c r="D3190" s="22"/>
      <c r="E3190" s="23"/>
      <c r="F3190" s="14"/>
      <c r="G3190" s="23"/>
      <c r="H3190" s="22"/>
      <c r="I3190" s="24"/>
      <c r="J3190" s="24"/>
      <c r="K3190" s="25"/>
      <c r="L3190" s="25"/>
      <c r="M3190" s="25"/>
      <c r="N3190" s="25"/>
      <c r="O3190" s="25"/>
      <c r="P3190" s="25"/>
      <c r="Q3190" s="26"/>
      <c r="R3190" s="25"/>
      <c r="S3190" s="25"/>
      <c r="T3190" s="27">
        <f t="shared" si="246"/>
        <v>0</v>
      </c>
      <c r="U3190" s="27">
        <f t="shared" si="247"/>
        <v>0</v>
      </c>
      <c r="V3190" s="25"/>
      <c r="W3190" s="27" t="str">
        <f t="shared" si="248"/>
        <v/>
      </c>
      <c r="X3190" s="43" t="str">
        <f t="shared" si="249"/>
        <v>OK</v>
      </c>
      <c r="Y3190" s="681" t="str">
        <f t="shared" si="250"/>
        <v/>
      </c>
    </row>
    <row r="3191" spans="1:25" x14ac:dyDescent="0.25">
      <c r="A3191" s="68" t="str">
        <f>'0'!$A$4</f>
        <v>………………..</v>
      </c>
      <c r="B3191" s="341">
        <f>'0'!$A$2</f>
        <v>46112</v>
      </c>
      <c r="C3191" s="341" t="s">
        <v>1246</v>
      </c>
      <c r="D3191" s="22"/>
      <c r="E3191" s="23"/>
      <c r="F3191" s="14"/>
      <c r="G3191" s="23"/>
      <c r="H3191" s="22"/>
      <c r="I3191" s="24"/>
      <c r="J3191" s="24"/>
      <c r="K3191" s="25"/>
      <c r="L3191" s="25"/>
      <c r="M3191" s="25"/>
      <c r="N3191" s="25"/>
      <c r="O3191" s="25"/>
      <c r="P3191" s="25"/>
      <c r="Q3191" s="26"/>
      <c r="R3191" s="25"/>
      <c r="S3191" s="25"/>
      <c r="T3191" s="27">
        <f t="shared" si="246"/>
        <v>0</v>
      </c>
      <c r="U3191" s="27">
        <f t="shared" si="247"/>
        <v>0</v>
      </c>
      <c r="V3191" s="25"/>
      <c r="W3191" s="27" t="str">
        <f t="shared" si="248"/>
        <v/>
      </c>
      <c r="X3191" s="43" t="str">
        <f t="shared" si="249"/>
        <v>OK</v>
      </c>
      <c r="Y3191" s="681" t="str">
        <f t="shared" si="250"/>
        <v/>
      </c>
    </row>
    <row r="3192" spans="1:25" x14ac:dyDescent="0.25">
      <c r="A3192" s="68" t="str">
        <f>'0'!$A$4</f>
        <v>………………..</v>
      </c>
      <c r="B3192" s="341">
        <f>'0'!$A$2</f>
        <v>46112</v>
      </c>
      <c r="C3192" s="341" t="s">
        <v>1246</v>
      </c>
      <c r="D3192" s="22"/>
      <c r="E3192" s="23"/>
      <c r="F3192" s="14"/>
      <c r="G3192" s="23"/>
      <c r="H3192" s="22"/>
      <c r="I3192" s="24"/>
      <c r="J3192" s="24"/>
      <c r="K3192" s="25"/>
      <c r="L3192" s="25"/>
      <c r="M3192" s="25"/>
      <c r="N3192" s="25"/>
      <c r="O3192" s="25"/>
      <c r="P3192" s="25"/>
      <c r="Q3192" s="26"/>
      <c r="R3192" s="25"/>
      <c r="S3192" s="25"/>
      <c r="T3192" s="27">
        <f t="shared" si="246"/>
        <v>0</v>
      </c>
      <c r="U3192" s="27">
        <f t="shared" si="247"/>
        <v>0</v>
      </c>
      <c r="V3192" s="25"/>
      <c r="W3192" s="27" t="str">
        <f t="shared" si="248"/>
        <v/>
      </c>
      <c r="X3192" s="43" t="str">
        <f t="shared" si="249"/>
        <v>OK</v>
      </c>
      <c r="Y3192" s="681" t="str">
        <f t="shared" si="250"/>
        <v/>
      </c>
    </row>
    <row r="3193" spans="1:25" x14ac:dyDescent="0.25">
      <c r="A3193" s="68" t="str">
        <f>'0'!$A$4</f>
        <v>………………..</v>
      </c>
      <c r="B3193" s="341">
        <f>'0'!$A$2</f>
        <v>46112</v>
      </c>
      <c r="C3193" s="341" t="s">
        <v>1246</v>
      </c>
      <c r="D3193" s="22"/>
      <c r="E3193" s="23"/>
      <c r="F3193" s="14"/>
      <c r="G3193" s="23"/>
      <c r="H3193" s="22"/>
      <c r="I3193" s="24"/>
      <c r="J3193" s="24"/>
      <c r="K3193" s="25"/>
      <c r="L3193" s="25"/>
      <c r="M3193" s="25"/>
      <c r="N3193" s="25"/>
      <c r="O3193" s="25"/>
      <c r="P3193" s="25"/>
      <c r="Q3193" s="26"/>
      <c r="R3193" s="25"/>
      <c r="S3193" s="25"/>
      <c r="T3193" s="27">
        <f t="shared" si="246"/>
        <v>0</v>
      </c>
      <c r="U3193" s="27">
        <f t="shared" si="247"/>
        <v>0</v>
      </c>
      <c r="V3193" s="25"/>
      <c r="W3193" s="27" t="str">
        <f t="shared" si="248"/>
        <v/>
      </c>
      <c r="X3193" s="43" t="str">
        <f t="shared" si="249"/>
        <v>OK</v>
      </c>
      <c r="Y3193" s="681" t="str">
        <f t="shared" si="250"/>
        <v/>
      </c>
    </row>
    <row r="3194" spans="1:25" x14ac:dyDescent="0.25">
      <c r="A3194" s="68" t="str">
        <f>'0'!$A$4</f>
        <v>………………..</v>
      </c>
      <c r="B3194" s="341">
        <f>'0'!$A$2</f>
        <v>46112</v>
      </c>
      <c r="C3194" s="341" t="s">
        <v>1246</v>
      </c>
      <c r="D3194" s="22"/>
      <c r="E3194" s="23"/>
      <c r="F3194" s="14"/>
      <c r="G3194" s="23"/>
      <c r="H3194" s="22"/>
      <c r="I3194" s="24"/>
      <c r="J3194" s="24"/>
      <c r="K3194" s="25"/>
      <c r="L3194" s="25"/>
      <c r="M3194" s="25"/>
      <c r="N3194" s="25"/>
      <c r="O3194" s="25"/>
      <c r="P3194" s="25"/>
      <c r="Q3194" s="26"/>
      <c r="R3194" s="25"/>
      <c r="S3194" s="25"/>
      <c r="T3194" s="27">
        <f t="shared" si="246"/>
        <v>0</v>
      </c>
      <c r="U3194" s="27">
        <f t="shared" si="247"/>
        <v>0</v>
      </c>
      <c r="V3194" s="25"/>
      <c r="W3194" s="27" t="str">
        <f t="shared" si="248"/>
        <v/>
      </c>
      <c r="X3194" s="43" t="str">
        <f t="shared" si="249"/>
        <v>OK</v>
      </c>
      <c r="Y3194" s="681" t="str">
        <f t="shared" si="250"/>
        <v/>
      </c>
    </row>
    <row r="3195" spans="1:25" x14ac:dyDescent="0.25">
      <c r="A3195" s="68" t="str">
        <f>'0'!$A$4</f>
        <v>………………..</v>
      </c>
      <c r="B3195" s="341">
        <f>'0'!$A$2</f>
        <v>46112</v>
      </c>
      <c r="C3195" s="341" t="s">
        <v>1246</v>
      </c>
      <c r="D3195" s="22"/>
      <c r="E3195" s="23"/>
      <c r="F3195" s="14"/>
      <c r="G3195" s="23"/>
      <c r="H3195" s="22"/>
      <c r="I3195" s="24"/>
      <c r="J3195" s="24"/>
      <c r="K3195" s="25"/>
      <c r="L3195" s="25"/>
      <c r="M3195" s="25"/>
      <c r="N3195" s="25"/>
      <c r="O3195" s="25"/>
      <c r="P3195" s="25"/>
      <c r="Q3195" s="26"/>
      <c r="R3195" s="25"/>
      <c r="S3195" s="25"/>
      <c r="T3195" s="27">
        <f t="shared" si="246"/>
        <v>0</v>
      </c>
      <c r="U3195" s="27">
        <f t="shared" si="247"/>
        <v>0</v>
      </c>
      <c r="V3195" s="25"/>
      <c r="W3195" s="27" t="str">
        <f t="shared" si="248"/>
        <v/>
      </c>
      <c r="X3195" s="43" t="str">
        <f t="shared" si="249"/>
        <v>OK</v>
      </c>
      <c r="Y3195" s="681" t="str">
        <f t="shared" si="250"/>
        <v/>
      </c>
    </row>
    <row r="3196" spans="1:25" x14ac:dyDescent="0.25">
      <c r="A3196" s="68" t="str">
        <f>'0'!$A$4</f>
        <v>………………..</v>
      </c>
      <c r="B3196" s="341">
        <f>'0'!$A$2</f>
        <v>46112</v>
      </c>
      <c r="C3196" s="341" t="s">
        <v>1246</v>
      </c>
      <c r="D3196" s="22"/>
      <c r="E3196" s="23"/>
      <c r="F3196" s="14"/>
      <c r="G3196" s="23"/>
      <c r="H3196" s="22"/>
      <c r="I3196" s="24"/>
      <c r="J3196" s="24"/>
      <c r="K3196" s="25"/>
      <c r="L3196" s="25"/>
      <c r="M3196" s="25"/>
      <c r="N3196" s="25"/>
      <c r="O3196" s="25"/>
      <c r="P3196" s="25"/>
      <c r="Q3196" s="26"/>
      <c r="R3196" s="25"/>
      <c r="S3196" s="25"/>
      <c r="T3196" s="27">
        <f t="shared" si="246"/>
        <v>0</v>
      </c>
      <c r="U3196" s="27">
        <f t="shared" si="247"/>
        <v>0</v>
      </c>
      <c r="V3196" s="25"/>
      <c r="W3196" s="27" t="str">
        <f t="shared" si="248"/>
        <v/>
      </c>
      <c r="X3196" s="43" t="str">
        <f t="shared" si="249"/>
        <v>OK</v>
      </c>
      <c r="Y3196" s="681" t="str">
        <f t="shared" si="250"/>
        <v/>
      </c>
    </row>
    <row r="3197" spans="1:25" x14ac:dyDescent="0.25">
      <c r="A3197" s="68" t="str">
        <f>'0'!$A$4</f>
        <v>………………..</v>
      </c>
      <c r="B3197" s="341">
        <f>'0'!$A$2</f>
        <v>46112</v>
      </c>
      <c r="C3197" s="341" t="s">
        <v>1246</v>
      </c>
      <c r="D3197" s="22"/>
      <c r="E3197" s="23"/>
      <c r="F3197" s="14"/>
      <c r="G3197" s="23"/>
      <c r="H3197" s="22"/>
      <c r="I3197" s="24"/>
      <c r="J3197" s="24"/>
      <c r="K3197" s="25"/>
      <c r="L3197" s="25"/>
      <c r="M3197" s="25"/>
      <c r="N3197" s="25"/>
      <c r="O3197" s="25"/>
      <c r="P3197" s="25"/>
      <c r="Q3197" s="26"/>
      <c r="R3197" s="25"/>
      <c r="S3197" s="25"/>
      <c r="T3197" s="27">
        <f t="shared" si="246"/>
        <v>0</v>
      </c>
      <c r="U3197" s="27">
        <f t="shared" si="247"/>
        <v>0</v>
      </c>
      <c r="V3197" s="25"/>
      <c r="W3197" s="27" t="str">
        <f t="shared" si="248"/>
        <v/>
      </c>
      <c r="X3197" s="43" t="str">
        <f t="shared" si="249"/>
        <v>OK</v>
      </c>
      <c r="Y3197" s="681" t="str">
        <f t="shared" si="250"/>
        <v/>
      </c>
    </row>
    <row r="3198" spans="1:25" x14ac:dyDescent="0.25">
      <c r="A3198" s="68" t="str">
        <f>'0'!$A$4</f>
        <v>………………..</v>
      </c>
      <c r="B3198" s="341">
        <f>'0'!$A$2</f>
        <v>46112</v>
      </c>
      <c r="C3198" s="341" t="s">
        <v>1246</v>
      </c>
      <c r="D3198" s="22"/>
      <c r="E3198" s="23"/>
      <c r="F3198" s="14"/>
      <c r="G3198" s="23"/>
      <c r="H3198" s="22"/>
      <c r="I3198" s="24"/>
      <c r="J3198" s="24"/>
      <c r="K3198" s="25"/>
      <c r="L3198" s="25"/>
      <c r="M3198" s="25"/>
      <c r="N3198" s="25"/>
      <c r="O3198" s="25"/>
      <c r="P3198" s="25"/>
      <c r="Q3198" s="26"/>
      <c r="R3198" s="25"/>
      <c r="S3198" s="25"/>
      <c r="T3198" s="27">
        <f t="shared" si="246"/>
        <v>0</v>
      </c>
      <c r="U3198" s="27">
        <f t="shared" si="247"/>
        <v>0</v>
      </c>
      <c r="V3198" s="25"/>
      <c r="W3198" s="27" t="str">
        <f t="shared" si="248"/>
        <v/>
      </c>
      <c r="X3198" s="43" t="str">
        <f t="shared" si="249"/>
        <v>OK</v>
      </c>
      <c r="Y3198" s="681" t="str">
        <f t="shared" si="250"/>
        <v/>
      </c>
    </row>
    <row r="3199" spans="1:25" x14ac:dyDescent="0.25">
      <c r="A3199" s="68" t="str">
        <f>'0'!$A$4</f>
        <v>………………..</v>
      </c>
      <c r="B3199" s="341">
        <f>'0'!$A$2</f>
        <v>46112</v>
      </c>
      <c r="C3199" s="341" t="s">
        <v>1246</v>
      </c>
      <c r="D3199" s="22"/>
      <c r="E3199" s="23"/>
      <c r="F3199" s="14"/>
      <c r="G3199" s="23"/>
      <c r="H3199" s="22"/>
      <c r="I3199" s="24"/>
      <c r="J3199" s="24"/>
      <c r="K3199" s="25"/>
      <c r="L3199" s="25"/>
      <c r="M3199" s="25"/>
      <c r="N3199" s="25"/>
      <c r="O3199" s="25"/>
      <c r="P3199" s="25"/>
      <c r="Q3199" s="26"/>
      <c r="R3199" s="25"/>
      <c r="S3199" s="25"/>
      <c r="T3199" s="27">
        <f t="shared" si="246"/>
        <v>0</v>
      </c>
      <c r="U3199" s="27">
        <f t="shared" si="247"/>
        <v>0</v>
      </c>
      <c r="V3199" s="25"/>
      <c r="W3199" s="27" t="str">
        <f t="shared" si="248"/>
        <v/>
      </c>
      <c r="X3199" s="43" t="str">
        <f t="shared" si="249"/>
        <v>OK</v>
      </c>
      <c r="Y3199" s="681" t="str">
        <f t="shared" si="250"/>
        <v/>
      </c>
    </row>
    <row r="3200" spans="1:25" x14ac:dyDescent="0.25">
      <c r="A3200" s="68" t="str">
        <f>'0'!$A$4</f>
        <v>………………..</v>
      </c>
      <c r="B3200" s="341">
        <f>'0'!$A$2</f>
        <v>46112</v>
      </c>
      <c r="C3200" s="341" t="s">
        <v>1246</v>
      </c>
      <c r="D3200" s="22"/>
      <c r="E3200" s="23"/>
      <c r="F3200" s="14"/>
      <c r="G3200" s="23"/>
      <c r="H3200" s="22"/>
      <c r="I3200" s="24"/>
      <c r="J3200" s="24"/>
      <c r="K3200" s="25"/>
      <c r="L3200" s="25"/>
      <c r="M3200" s="25"/>
      <c r="N3200" s="25"/>
      <c r="O3200" s="25"/>
      <c r="P3200" s="25"/>
      <c r="Q3200" s="26"/>
      <c r="R3200" s="25"/>
      <c r="S3200" s="25"/>
      <c r="T3200" s="27">
        <f t="shared" si="246"/>
        <v>0</v>
      </c>
      <c r="U3200" s="27">
        <f t="shared" si="247"/>
        <v>0</v>
      </c>
      <c r="V3200" s="25"/>
      <c r="W3200" s="27" t="str">
        <f t="shared" si="248"/>
        <v/>
      </c>
      <c r="X3200" s="43" t="str">
        <f t="shared" si="249"/>
        <v>OK</v>
      </c>
      <c r="Y3200" s="681" t="str">
        <f t="shared" si="250"/>
        <v/>
      </c>
    </row>
    <row r="3201" spans="1:25" x14ac:dyDescent="0.25">
      <c r="A3201" s="68" t="str">
        <f>'0'!$A$4</f>
        <v>………………..</v>
      </c>
      <c r="B3201" s="341">
        <f>'0'!$A$2</f>
        <v>46112</v>
      </c>
      <c r="C3201" s="341" t="s">
        <v>1246</v>
      </c>
      <c r="D3201" s="22"/>
      <c r="E3201" s="23"/>
      <c r="F3201" s="14"/>
      <c r="G3201" s="23"/>
      <c r="H3201" s="22"/>
      <c r="I3201" s="24"/>
      <c r="J3201" s="24"/>
      <c r="K3201" s="25"/>
      <c r="L3201" s="25"/>
      <c r="M3201" s="25"/>
      <c r="N3201" s="25"/>
      <c r="O3201" s="25"/>
      <c r="P3201" s="25"/>
      <c r="Q3201" s="26"/>
      <c r="R3201" s="25"/>
      <c r="S3201" s="25"/>
      <c r="T3201" s="27">
        <f t="shared" si="246"/>
        <v>0</v>
      </c>
      <c r="U3201" s="27">
        <f t="shared" si="247"/>
        <v>0</v>
      </c>
      <c r="V3201" s="25"/>
      <c r="W3201" s="27" t="str">
        <f t="shared" si="248"/>
        <v/>
      </c>
      <c r="X3201" s="43" t="str">
        <f t="shared" si="249"/>
        <v>OK</v>
      </c>
      <c r="Y3201" s="681" t="str">
        <f t="shared" si="250"/>
        <v/>
      </c>
    </row>
    <row r="3202" spans="1:25" x14ac:dyDescent="0.25">
      <c r="A3202" s="68" t="str">
        <f>'0'!$A$4</f>
        <v>………………..</v>
      </c>
      <c r="B3202" s="341">
        <f>'0'!$A$2</f>
        <v>46112</v>
      </c>
      <c r="C3202" s="341" t="s">
        <v>1246</v>
      </c>
      <c r="D3202" s="22"/>
      <c r="E3202" s="23"/>
      <c r="F3202" s="14"/>
      <c r="G3202" s="23"/>
      <c r="H3202" s="22"/>
      <c r="I3202" s="24"/>
      <c r="J3202" s="24"/>
      <c r="K3202" s="25"/>
      <c r="L3202" s="25"/>
      <c r="M3202" s="25"/>
      <c r="N3202" s="25"/>
      <c r="O3202" s="25"/>
      <c r="P3202" s="25"/>
      <c r="Q3202" s="26"/>
      <c r="R3202" s="25"/>
      <c r="S3202" s="25"/>
      <c r="T3202" s="27">
        <f t="shared" si="246"/>
        <v>0</v>
      </c>
      <c r="U3202" s="27">
        <f t="shared" si="247"/>
        <v>0</v>
      </c>
      <c r="V3202" s="25"/>
      <c r="W3202" s="27" t="str">
        <f t="shared" si="248"/>
        <v/>
      </c>
      <c r="X3202" s="43" t="str">
        <f t="shared" si="249"/>
        <v>OK</v>
      </c>
      <c r="Y3202" s="681" t="str">
        <f t="shared" si="250"/>
        <v/>
      </c>
    </row>
    <row r="3203" spans="1:25" x14ac:dyDescent="0.25">
      <c r="A3203" s="68" t="str">
        <f>'0'!$A$4</f>
        <v>………………..</v>
      </c>
      <c r="B3203" s="341">
        <f>'0'!$A$2</f>
        <v>46112</v>
      </c>
      <c r="C3203" s="341" t="s">
        <v>1246</v>
      </c>
      <c r="D3203" s="22"/>
      <c r="E3203" s="23"/>
      <c r="F3203" s="14"/>
      <c r="G3203" s="23"/>
      <c r="H3203" s="22"/>
      <c r="I3203" s="24"/>
      <c r="J3203" s="24"/>
      <c r="K3203" s="25"/>
      <c r="L3203" s="25"/>
      <c r="M3203" s="25"/>
      <c r="N3203" s="25"/>
      <c r="O3203" s="25"/>
      <c r="P3203" s="25"/>
      <c r="Q3203" s="26"/>
      <c r="R3203" s="25"/>
      <c r="S3203" s="25"/>
      <c r="T3203" s="27">
        <f t="shared" si="246"/>
        <v>0</v>
      </c>
      <c r="U3203" s="27">
        <f t="shared" si="247"/>
        <v>0</v>
      </c>
      <c r="V3203" s="25"/>
      <c r="W3203" s="27" t="str">
        <f t="shared" si="248"/>
        <v/>
      </c>
      <c r="X3203" s="43" t="str">
        <f t="shared" si="249"/>
        <v>OK</v>
      </c>
      <c r="Y3203" s="681" t="str">
        <f t="shared" si="250"/>
        <v/>
      </c>
    </row>
    <row r="3204" spans="1:25" x14ac:dyDescent="0.25">
      <c r="A3204" s="68" t="str">
        <f>'0'!$A$4</f>
        <v>………………..</v>
      </c>
      <c r="B3204" s="341">
        <f>'0'!$A$2</f>
        <v>46112</v>
      </c>
      <c r="C3204" s="341" t="s">
        <v>1246</v>
      </c>
      <c r="D3204" s="22"/>
      <c r="E3204" s="23"/>
      <c r="F3204" s="14"/>
      <c r="G3204" s="23"/>
      <c r="H3204" s="22"/>
      <c r="I3204" s="24"/>
      <c r="J3204" s="24"/>
      <c r="K3204" s="25"/>
      <c r="L3204" s="25"/>
      <c r="M3204" s="25"/>
      <c r="N3204" s="25"/>
      <c r="O3204" s="25"/>
      <c r="P3204" s="25"/>
      <c r="Q3204" s="26"/>
      <c r="R3204" s="25"/>
      <c r="S3204" s="25"/>
      <c r="T3204" s="27">
        <f t="shared" si="246"/>
        <v>0</v>
      </c>
      <c r="U3204" s="27">
        <f t="shared" si="247"/>
        <v>0</v>
      </c>
      <c r="V3204" s="25"/>
      <c r="W3204" s="27" t="str">
        <f t="shared" si="248"/>
        <v/>
      </c>
      <c r="X3204" s="43" t="str">
        <f t="shared" si="249"/>
        <v>OK</v>
      </c>
      <c r="Y3204" s="681" t="str">
        <f t="shared" si="250"/>
        <v/>
      </c>
    </row>
    <row r="3205" spans="1:25" x14ac:dyDescent="0.25">
      <c r="A3205" s="68" t="str">
        <f>'0'!$A$4</f>
        <v>………………..</v>
      </c>
      <c r="B3205" s="341">
        <f>'0'!$A$2</f>
        <v>46112</v>
      </c>
      <c r="C3205" s="341" t="s">
        <v>1246</v>
      </c>
      <c r="D3205" s="22"/>
      <c r="E3205" s="23"/>
      <c r="F3205" s="14"/>
      <c r="G3205" s="23"/>
      <c r="H3205" s="22"/>
      <c r="I3205" s="24"/>
      <c r="J3205" s="24"/>
      <c r="K3205" s="25"/>
      <c r="L3205" s="25"/>
      <c r="M3205" s="25"/>
      <c r="N3205" s="25"/>
      <c r="O3205" s="25"/>
      <c r="P3205" s="25"/>
      <c r="Q3205" s="26"/>
      <c r="R3205" s="25"/>
      <c r="S3205" s="25"/>
      <c r="T3205" s="27">
        <f t="shared" si="246"/>
        <v>0</v>
      </c>
      <c r="U3205" s="27">
        <f t="shared" si="247"/>
        <v>0</v>
      </c>
      <c r="V3205" s="25"/>
      <c r="W3205" s="27" t="str">
        <f t="shared" si="248"/>
        <v/>
      </c>
      <c r="X3205" s="43" t="str">
        <f t="shared" si="249"/>
        <v>OK</v>
      </c>
      <c r="Y3205" s="681" t="str">
        <f t="shared" si="250"/>
        <v/>
      </c>
    </row>
    <row r="3206" spans="1:25" x14ac:dyDescent="0.25">
      <c r="A3206" s="68" t="str">
        <f>'0'!$A$4</f>
        <v>………………..</v>
      </c>
      <c r="B3206" s="341">
        <f>'0'!$A$2</f>
        <v>46112</v>
      </c>
      <c r="C3206" s="341" t="s">
        <v>1246</v>
      </c>
      <c r="D3206" s="22"/>
      <c r="E3206" s="23"/>
      <c r="F3206" s="14"/>
      <c r="G3206" s="23"/>
      <c r="H3206" s="22"/>
      <c r="I3206" s="24"/>
      <c r="J3206" s="24"/>
      <c r="K3206" s="25"/>
      <c r="L3206" s="25"/>
      <c r="M3206" s="25"/>
      <c r="N3206" s="25"/>
      <c r="O3206" s="25"/>
      <c r="P3206" s="25"/>
      <c r="Q3206" s="26"/>
      <c r="R3206" s="25"/>
      <c r="S3206" s="25"/>
      <c r="T3206" s="27">
        <f t="shared" si="246"/>
        <v>0</v>
      </c>
      <c r="U3206" s="27">
        <f t="shared" si="247"/>
        <v>0</v>
      </c>
      <c r="V3206" s="25"/>
      <c r="W3206" s="27" t="str">
        <f t="shared" si="248"/>
        <v/>
      </c>
      <c r="X3206" s="43" t="str">
        <f t="shared" si="249"/>
        <v>OK</v>
      </c>
      <c r="Y3206" s="681" t="str">
        <f t="shared" si="250"/>
        <v/>
      </c>
    </row>
    <row r="3207" spans="1:25" x14ac:dyDescent="0.25">
      <c r="A3207" s="68" t="str">
        <f>'0'!$A$4</f>
        <v>………………..</v>
      </c>
      <c r="B3207" s="341">
        <f>'0'!$A$2</f>
        <v>46112</v>
      </c>
      <c r="C3207" s="341" t="s">
        <v>1246</v>
      </c>
      <c r="D3207" s="22"/>
      <c r="E3207" s="23"/>
      <c r="F3207" s="14"/>
      <c r="G3207" s="23"/>
      <c r="H3207" s="22"/>
      <c r="I3207" s="24"/>
      <c r="J3207" s="24"/>
      <c r="K3207" s="25"/>
      <c r="L3207" s="25"/>
      <c r="M3207" s="25"/>
      <c r="N3207" s="25"/>
      <c r="O3207" s="25"/>
      <c r="P3207" s="25"/>
      <c r="Q3207" s="26"/>
      <c r="R3207" s="25"/>
      <c r="S3207" s="25"/>
      <c r="T3207" s="27">
        <f t="shared" si="246"/>
        <v>0</v>
      </c>
      <c r="U3207" s="27">
        <f t="shared" si="247"/>
        <v>0</v>
      </c>
      <c r="V3207" s="25"/>
      <c r="W3207" s="27" t="str">
        <f t="shared" si="248"/>
        <v/>
      </c>
      <c r="X3207" s="43" t="str">
        <f t="shared" si="249"/>
        <v>OK</v>
      </c>
      <c r="Y3207" s="681" t="str">
        <f t="shared" si="250"/>
        <v/>
      </c>
    </row>
    <row r="3208" spans="1:25" x14ac:dyDescent="0.25">
      <c r="A3208" s="68" t="str">
        <f>'0'!$A$4</f>
        <v>………………..</v>
      </c>
      <c r="B3208" s="341">
        <f>'0'!$A$2</f>
        <v>46112</v>
      </c>
      <c r="C3208" s="341" t="s">
        <v>1246</v>
      </c>
      <c r="D3208" s="22"/>
      <c r="E3208" s="23"/>
      <c r="F3208" s="14"/>
      <c r="G3208" s="23"/>
      <c r="H3208" s="22"/>
      <c r="I3208" s="24"/>
      <c r="J3208" s="24"/>
      <c r="K3208" s="25"/>
      <c r="L3208" s="25"/>
      <c r="M3208" s="25"/>
      <c r="N3208" s="25"/>
      <c r="O3208" s="25"/>
      <c r="P3208" s="25"/>
      <c r="Q3208" s="26"/>
      <c r="R3208" s="25"/>
      <c r="S3208" s="25"/>
      <c r="T3208" s="27">
        <f t="shared" si="246"/>
        <v>0</v>
      </c>
      <c r="U3208" s="27">
        <f t="shared" si="247"/>
        <v>0</v>
      </c>
      <c r="V3208" s="25"/>
      <c r="W3208" s="27" t="str">
        <f t="shared" si="248"/>
        <v/>
      </c>
      <c r="X3208" s="43" t="str">
        <f t="shared" si="249"/>
        <v>OK</v>
      </c>
      <c r="Y3208" s="681" t="str">
        <f t="shared" si="250"/>
        <v/>
      </c>
    </row>
    <row r="3209" spans="1:25" x14ac:dyDescent="0.25">
      <c r="A3209" s="68" t="str">
        <f>'0'!$A$4</f>
        <v>………………..</v>
      </c>
      <c r="B3209" s="341">
        <f>'0'!$A$2</f>
        <v>46112</v>
      </c>
      <c r="C3209" s="341" t="s">
        <v>1246</v>
      </c>
      <c r="D3209" s="22"/>
      <c r="E3209" s="23"/>
      <c r="F3209" s="14"/>
      <c r="G3209" s="23"/>
      <c r="H3209" s="22"/>
      <c r="I3209" s="24"/>
      <c r="J3209" s="24"/>
      <c r="K3209" s="25"/>
      <c r="L3209" s="25"/>
      <c r="M3209" s="25"/>
      <c r="N3209" s="25"/>
      <c r="O3209" s="25"/>
      <c r="P3209" s="25"/>
      <c r="Q3209" s="26"/>
      <c r="R3209" s="25"/>
      <c r="S3209" s="25"/>
      <c r="T3209" s="27">
        <f t="shared" ref="T3209:T3272" si="251">N3209+P3209-R3209</f>
        <v>0</v>
      </c>
      <c r="U3209" s="27">
        <f t="shared" ref="U3209:U3272" si="252">O3209+Q3209-S3209</f>
        <v>0</v>
      </c>
      <c r="V3209" s="25"/>
      <c r="W3209" s="27" t="str">
        <f t="shared" ref="W3209:W3272" si="253">IF(K3209="","",K3209-M3209-(P3209-Q3209))</f>
        <v/>
      </c>
      <c r="X3209" s="43" t="str">
        <f t="shared" ref="X3209:X3272" si="254">IF(ROUND(T3209-V3209,2)&gt;=0,"OK","Просрочието не може да надхвърля задължението")</f>
        <v>OK</v>
      </c>
      <c r="Y3209" s="681" t="str">
        <f t="shared" ref="Y3209:Y3272" si="255">IF(COUNTBLANK(D3209:W3209)=18,"",IF(D3209="999999999","",IF(ISNUMBER(VALUE(D3209)),IF(LEN(D3209)&lt;&gt;9,"Въведеното ЕИК е твърде късо или твърде дълго",IF(OR(MOD(MID(D3209,1,1)*1+MID(D3209,2,1)*2+MID(D3209,3,1)*3+MID(D3209,4,1)*4+MID(D3209,5,1)*5+MID(D3209,6,1)*6+MID(D3209,7,1)*7+MID(D3209,8,1)*8,11)-MID(D3209,9,1)=0,AND(MOD(MID(D3209,1,1)*3+MID(D3209,2,1)*4+MID(D3209,3,1)*5+MID(D3209,4,1)*6+MID(D3209,5,1)*7+MID(D3209,6,1)*8+MID(D3209,7,1)*9+MID(D3209,8,1)*10,11)=10,MID(D3209,9,1)*1=0),MOD(MID(D3209,1,1)*3+MID(D3209,2,1)*4+MID(D3209,3,1)*5+MID(D3209,4,1)*6+MID(D3209,5,1)*7+MID(D3209,6,1)*8+MID(D3209,7,1)*9+MID(D3209,8,1)*10,11)-MID(D3209,9,1)=0),"","Въведеното ЕИК е невалидно")),"Въведеното ЕИК съдържа непозволени символи")))</f>
        <v/>
      </c>
    </row>
    <row r="3210" spans="1:25" x14ac:dyDescent="0.25">
      <c r="A3210" s="68" t="str">
        <f>'0'!$A$4</f>
        <v>………………..</v>
      </c>
      <c r="B3210" s="341">
        <f>'0'!$A$2</f>
        <v>46112</v>
      </c>
      <c r="C3210" s="341" t="s">
        <v>1246</v>
      </c>
      <c r="D3210" s="22"/>
      <c r="E3210" s="23"/>
      <c r="F3210" s="14"/>
      <c r="G3210" s="23"/>
      <c r="H3210" s="22"/>
      <c r="I3210" s="24"/>
      <c r="J3210" s="24"/>
      <c r="K3210" s="25"/>
      <c r="L3210" s="25"/>
      <c r="M3210" s="25"/>
      <c r="N3210" s="25"/>
      <c r="O3210" s="25"/>
      <c r="P3210" s="25"/>
      <c r="Q3210" s="26"/>
      <c r="R3210" s="25"/>
      <c r="S3210" s="25"/>
      <c r="T3210" s="27">
        <f t="shared" si="251"/>
        <v>0</v>
      </c>
      <c r="U3210" s="27">
        <f t="shared" si="252"/>
        <v>0</v>
      </c>
      <c r="V3210" s="25"/>
      <c r="W3210" s="27" t="str">
        <f t="shared" si="253"/>
        <v/>
      </c>
      <c r="X3210" s="43" t="str">
        <f t="shared" si="254"/>
        <v>OK</v>
      </c>
      <c r="Y3210" s="681" t="str">
        <f t="shared" si="255"/>
        <v/>
      </c>
    </row>
    <row r="3211" spans="1:25" x14ac:dyDescent="0.25">
      <c r="A3211" s="68" t="str">
        <f>'0'!$A$4</f>
        <v>………………..</v>
      </c>
      <c r="B3211" s="341">
        <f>'0'!$A$2</f>
        <v>46112</v>
      </c>
      <c r="C3211" s="341" t="s">
        <v>1246</v>
      </c>
      <c r="D3211" s="22"/>
      <c r="E3211" s="23"/>
      <c r="F3211" s="14"/>
      <c r="G3211" s="23"/>
      <c r="H3211" s="22"/>
      <c r="I3211" s="24"/>
      <c r="J3211" s="24"/>
      <c r="K3211" s="25"/>
      <c r="L3211" s="25"/>
      <c r="M3211" s="25"/>
      <c r="N3211" s="25"/>
      <c r="O3211" s="25"/>
      <c r="P3211" s="25"/>
      <c r="Q3211" s="26"/>
      <c r="R3211" s="25"/>
      <c r="S3211" s="25"/>
      <c r="T3211" s="27">
        <f t="shared" si="251"/>
        <v>0</v>
      </c>
      <c r="U3211" s="27">
        <f t="shared" si="252"/>
        <v>0</v>
      </c>
      <c r="V3211" s="25"/>
      <c r="W3211" s="27" t="str">
        <f t="shared" si="253"/>
        <v/>
      </c>
      <c r="X3211" s="43" t="str">
        <f t="shared" si="254"/>
        <v>OK</v>
      </c>
      <c r="Y3211" s="681" t="str">
        <f t="shared" si="255"/>
        <v/>
      </c>
    </row>
    <row r="3212" spans="1:25" x14ac:dyDescent="0.25">
      <c r="A3212" s="68" t="str">
        <f>'0'!$A$4</f>
        <v>………………..</v>
      </c>
      <c r="B3212" s="341">
        <f>'0'!$A$2</f>
        <v>46112</v>
      </c>
      <c r="C3212" s="341" t="s">
        <v>1246</v>
      </c>
      <c r="D3212" s="22"/>
      <c r="E3212" s="23"/>
      <c r="F3212" s="14"/>
      <c r="G3212" s="23"/>
      <c r="H3212" s="22"/>
      <c r="I3212" s="24"/>
      <c r="J3212" s="24"/>
      <c r="K3212" s="25"/>
      <c r="L3212" s="25"/>
      <c r="M3212" s="25"/>
      <c r="N3212" s="25"/>
      <c r="O3212" s="25"/>
      <c r="P3212" s="25"/>
      <c r="Q3212" s="26"/>
      <c r="R3212" s="25"/>
      <c r="S3212" s="25"/>
      <c r="T3212" s="27">
        <f t="shared" si="251"/>
        <v>0</v>
      </c>
      <c r="U3212" s="27">
        <f t="shared" si="252"/>
        <v>0</v>
      </c>
      <c r="V3212" s="25"/>
      <c r="W3212" s="27" t="str">
        <f t="shared" si="253"/>
        <v/>
      </c>
      <c r="X3212" s="43" t="str">
        <f t="shared" si="254"/>
        <v>OK</v>
      </c>
      <c r="Y3212" s="681" t="str">
        <f t="shared" si="255"/>
        <v/>
      </c>
    </row>
    <row r="3213" spans="1:25" x14ac:dyDescent="0.25">
      <c r="A3213" s="68" t="str">
        <f>'0'!$A$4</f>
        <v>………………..</v>
      </c>
      <c r="B3213" s="341">
        <f>'0'!$A$2</f>
        <v>46112</v>
      </c>
      <c r="C3213" s="341" t="s">
        <v>1246</v>
      </c>
      <c r="D3213" s="22"/>
      <c r="E3213" s="23"/>
      <c r="F3213" s="14"/>
      <c r="G3213" s="23"/>
      <c r="H3213" s="22"/>
      <c r="I3213" s="24"/>
      <c r="J3213" s="24"/>
      <c r="K3213" s="25"/>
      <c r="L3213" s="25"/>
      <c r="M3213" s="25"/>
      <c r="N3213" s="25"/>
      <c r="O3213" s="25"/>
      <c r="P3213" s="25"/>
      <c r="Q3213" s="26"/>
      <c r="R3213" s="25"/>
      <c r="S3213" s="25"/>
      <c r="T3213" s="27">
        <f t="shared" si="251"/>
        <v>0</v>
      </c>
      <c r="U3213" s="27">
        <f t="shared" si="252"/>
        <v>0</v>
      </c>
      <c r="V3213" s="25"/>
      <c r="W3213" s="27" t="str">
        <f t="shared" si="253"/>
        <v/>
      </c>
      <c r="X3213" s="43" t="str">
        <f t="shared" si="254"/>
        <v>OK</v>
      </c>
      <c r="Y3213" s="681" t="str">
        <f t="shared" si="255"/>
        <v/>
      </c>
    </row>
    <row r="3214" spans="1:25" x14ac:dyDescent="0.25">
      <c r="A3214" s="68" t="str">
        <f>'0'!$A$4</f>
        <v>………………..</v>
      </c>
      <c r="B3214" s="341">
        <f>'0'!$A$2</f>
        <v>46112</v>
      </c>
      <c r="C3214" s="341" t="s">
        <v>1246</v>
      </c>
      <c r="D3214" s="22"/>
      <c r="E3214" s="23"/>
      <c r="F3214" s="14"/>
      <c r="G3214" s="23"/>
      <c r="H3214" s="22"/>
      <c r="I3214" s="24"/>
      <c r="J3214" s="24"/>
      <c r="K3214" s="25"/>
      <c r="L3214" s="25"/>
      <c r="M3214" s="25"/>
      <c r="N3214" s="25"/>
      <c r="O3214" s="25"/>
      <c r="P3214" s="25"/>
      <c r="Q3214" s="26"/>
      <c r="R3214" s="25"/>
      <c r="S3214" s="25"/>
      <c r="T3214" s="27">
        <f t="shared" si="251"/>
        <v>0</v>
      </c>
      <c r="U3214" s="27">
        <f t="shared" si="252"/>
        <v>0</v>
      </c>
      <c r="V3214" s="25"/>
      <c r="W3214" s="27" t="str">
        <f t="shared" si="253"/>
        <v/>
      </c>
      <c r="X3214" s="43" t="str">
        <f t="shared" si="254"/>
        <v>OK</v>
      </c>
      <c r="Y3214" s="681" t="str">
        <f t="shared" si="255"/>
        <v/>
      </c>
    </row>
    <row r="3215" spans="1:25" x14ac:dyDescent="0.25">
      <c r="A3215" s="68" t="str">
        <f>'0'!$A$4</f>
        <v>………………..</v>
      </c>
      <c r="B3215" s="341">
        <f>'0'!$A$2</f>
        <v>46112</v>
      </c>
      <c r="C3215" s="341" t="s">
        <v>1246</v>
      </c>
      <c r="D3215" s="22"/>
      <c r="E3215" s="23"/>
      <c r="F3215" s="14"/>
      <c r="G3215" s="23"/>
      <c r="H3215" s="22"/>
      <c r="I3215" s="24"/>
      <c r="J3215" s="24"/>
      <c r="K3215" s="25"/>
      <c r="L3215" s="25"/>
      <c r="M3215" s="25"/>
      <c r="N3215" s="25"/>
      <c r="O3215" s="25"/>
      <c r="P3215" s="25"/>
      <c r="Q3215" s="26"/>
      <c r="R3215" s="25"/>
      <c r="S3215" s="25"/>
      <c r="T3215" s="27">
        <f t="shared" si="251"/>
        <v>0</v>
      </c>
      <c r="U3215" s="27">
        <f t="shared" si="252"/>
        <v>0</v>
      </c>
      <c r="V3215" s="25"/>
      <c r="W3215" s="27" t="str">
        <f t="shared" si="253"/>
        <v/>
      </c>
      <c r="X3215" s="43" t="str">
        <f t="shared" si="254"/>
        <v>OK</v>
      </c>
      <c r="Y3215" s="681" t="str">
        <f t="shared" si="255"/>
        <v/>
      </c>
    </row>
    <row r="3216" spans="1:25" x14ac:dyDescent="0.25">
      <c r="A3216" s="68" t="str">
        <f>'0'!$A$4</f>
        <v>………………..</v>
      </c>
      <c r="B3216" s="341">
        <f>'0'!$A$2</f>
        <v>46112</v>
      </c>
      <c r="C3216" s="341" t="s">
        <v>1246</v>
      </c>
      <c r="D3216" s="22"/>
      <c r="E3216" s="23"/>
      <c r="F3216" s="14"/>
      <c r="G3216" s="23"/>
      <c r="H3216" s="22"/>
      <c r="I3216" s="24"/>
      <c r="J3216" s="24"/>
      <c r="K3216" s="25"/>
      <c r="L3216" s="25"/>
      <c r="M3216" s="25"/>
      <c r="N3216" s="25"/>
      <c r="O3216" s="25"/>
      <c r="P3216" s="25"/>
      <c r="Q3216" s="26"/>
      <c r="R3216" s="25"/>
      <c r="S3216" s="25"/>
      <c r="T3216" s="27">
        <f t="shared" si="251"/>
        <v>0</v>
      </c>
      <c r="U3216" s="27">
        <f t="shared" si="252"/>
        <v>0</v>
      </c>
      <c r="V3216" s="25"/>
      <c r="W3216" s="27" t="str">
        <f t="shared" si="253"/>
        <v/>
      </c>
      <c r="X3216" s="43" t="str">
        <f t="shared" si="254"/>
        <v>OK</v>
      </c>
      <c r="Y3216" s="681" t="str">
        <f t="shared" si="255"/>
        <v/>
      </c>
    </row>
    <row r="3217" spans="1:25" x14ac:dyDescent="0.25">
      <c r="A3217" s="68" t="str">
        <f>'0'!$A$4</f>
        <v>………………..</v>
      </c>
      <c r="B3217" s="341">
        <f>'0'!$A$2</f>
        <v>46112</v>
      </c>
      <c r="C3217" s="341" t="s">
        <v>1246</v>
      </c>
      <c r="D3217" s="22"/>
      <c r="E3217" s="23"/>
      <c r="F3217" s="14"/>
      <c r="G3217" s="23"/>
      <c r="H3217" s="22"/>
      <c r="I3217" s="24"/>
      <c r="J3217" s="24"/>
      <c r="K3217" s="25"/>
      <c r="L3217" s="25"/>
      <c r="M3217" s="25"/>
      <c r="N3217" s="25"/>
      <c r="O3217" s="25"/>
      <c r="P3217" s="25"/>
      <c r="Q3217" s="26"/>
      <c r="R3217" s="25"/>
      <c r="S3217" s="25"/>
      <c r="T3217" s="27">
        <f t="shared" si="251"/>
        <v>0</v>
      </c>
      <c r="U3217" s="27">
        <f t="shared" si="252"/>
        <v>0</v>
      </c>
      <c r="V3217" s="25"/>
      <c r="W3217" s="27" t="str">
        <f t="shared" si="253"/>
        <v/>
      </c>
      <c r="X3217" s="43" t="str">
        <f t="shared" si="254"/>
        <v>OK</v>
      </c>
      <c r="Y3217" s="681" t="str">
        <f t="shared" si="255"/>
        <v/>
      </c>
    </row>
    <row r="3218" spans="1:25" x14ac:dyDescent="0.25">
      <c r="A3218" s="68" t="str">
        <f>'0'!$A$4</f>
        <v>………………..</v>
      </c>
      <c r="B3218" s="341">
        <f>'0'!$A$2</f>
        <v>46112</v>
      </c>
      <c r="C3218" s="341" t="s">
        <v>1246</v>
      </c>
      <c r="D3218" s="22"/>
      <c r="E3218" s="23"/>
      <c r="F3218" s="14"/>
      <c r="G3218" s="23"/>
      <c r="H3218" s="22"/>
      <c r="I3218" s="24"/>
      <c r="J3218" s="24"/>
      <c r="K3218" s="25"/>
      <c r="L3218" s="25"/>
      <c r="M3218" s="25"/>
      <c r="N3218" s="25"/>
      <c r="O3218" s="25"/>
      <c r="P3218" s="25"/>
      <c r="Q3218" s="26"/>
      <c r="R3218" s="25"/>
      <c r="S3218" s="25"/>
      <c r="T3218" s="27">
        <f t="shared" si="251"/>
        <v>0</v>
      </c>
      <c r="U3218" s="27">
        <f t="shared" si="252"/>
        <v>0</v>
      </c>
      <c r="V3218" s="25"/>
      <c r="W3218" s="27" t="str">
        <f t="shared" si="253"/>
        <v/>
      </c>
      <c r="X3218" s="43" t="str">
        <f t="shared" si="254"/>
        <v>OK</v>
      </c>
      <c r="Y3218" s="681" t="str">
        <f t="shared" si="255"/>
        <v/>
      </c>
    </row>
    <row r="3219" spans="1:25" x14ac:dyDescent="0.25">
      <c r="A3219" s="68" t="str">
        <f>'0'!$A$4</f>
        <v>………………..</v>
      </c>
      <c r="B3219" s="341">
        <f>'0'!$A$2</f>
        <v>46112</v>
      </c>
      <c r="C3219" s="341" t="s">
        <v>1246</v>
      </c>
      <c r="D3219" s="22"/>
      <c r="E3219" s="23"/>
      <c r="F3219" s="14"/>
      <c r="G3219" s="23"/>
      <c r="H3219" s="22"/>
      <c r="I3219" s="24"/>
      <c r="J3219" s="24"/>
      <c r="K3219" s="25"/>
      <c r="L3219" s="25"/>
      <c r="M3219" s="25"/>
      <c r="N3219" s="25"/>
      <c r="O3219" s="25"/>
      <c r="P3219" s="25"/>
      <c r="Q3219" s="26"/>
      <c r="R3219" s="25"/>
      <c r="S3219" s="25"/>
      <c r="T3219" s="27">
        <f t="shared" si="251"/>
        <v>0</v>
      </c>
      <c r="U3219" s="27">
        <f t="shared" si="252"/>
        <v>0</v>
      </c>
      <c r="V3219" s="25"/>
      <c r="W3219" s="27" t="str">
        <f t="shared" si="253"/>
        <v/>
      </c>
      <c r="X3219" s="43" t="str">
        <f t="shared" si="254"/>
        <v>OK</v>
      </c>
      <c r="Y3219" s="681" t="str">
        <f t="shared" si="255"/>
        <v/>
      </c>
    </row>
    <row r="3220" spans="1:25" x14ac:dyDescent="0.25">
      <c r="A3220" s="68" t="str">
        <f>'0'!$A$4</f>
        <v>………………..</v>
      </c>
      <c r="B3220" s="341">
        <f>'0'!$A$2</f>
        <v>46112</v>
      </c>
      <c r="C3220" s="341" t="s">
        <v>1246</v>
      </c>
      <c r="D3220" s="22"/>
      <c r="E3220" s="23"/>
      <c r="F3220" s="14"/>
      <c r="G3220" s="23"/>
      <c r="H3220" s="22"/>
      <c r="I3220" s="24"/>
      <c r="J3220" s="24"/>
      <c r="K3220" s="25"/>
      <c r="L3220" s="25"/>
      <c r="M3220" s="25"/>
      <c r="N3220" s="25"/>
      <c r="O3220" s="25"/>
      <c r="P3220" s="25"/>
      <c r="Q3220" s="26"/>
      <c r="R3220" s="25"/>
      <c r="S3220" s="25"/>
      <c r="T3220" s="27">
        <f t="shared" si="251"/>
        <v>0</v>
      </c>
      <c r="U3220" s="27">
        <f t="shared" si="252"/>
        <v>0</v>
      </c>
      <c r="V3220" s="25"/>
      <c r="W3220" s="27" t="str">
        <f t="shared" si="253"/>
        <v/>
      </c>
      <c r="X3220" s="43" t="str">
        <f t="shared" si="254"/>
        <v>OK</v>
      </c>
      <c r="Y3220" s="681" t="str">
        <f t="shared" si="255"/>
        <v/>
      </c>
    </row>
    <row r="3221" spans="1:25" x14ac:dyDescent="0.25">
      <c r="A3221" s="68" t="str">
        <f>'0'!$A$4</f>
        <v>………………..</v>
      </c>
      <c r="B3221" s="341">
        <f>'0'!$A$2</f>
        <v>46112</v>
      </c>
      <c r="C3221" s="341" t="s">
        <v>1246</v>
      </c>
      <c r="D3221" s="22"/>
      <c r="E3221" s="23"/>
      <c r="F3221" s="14"/>
      <c r="G3221" s="23"/>
      <c r="H3221" s="22"/>
      <c r="I3221" s="24"/>
      <c r="J3221" s="24"/>
      <c r="K3221" s="25"/>
      <c r="L3221" s="25"/>
      <c r="M3221" s="25"/>
      <c r="N3221" s="25"/>
      <c r="O3221" s="25"/>
      <c r="P3221" s="25"/>
      <c r="Q3221" s="26"/>
      <c r="R3221" s="25"/>
      <c r="S3221" s="25"/>
      <c r="T3221" s="27">
        <f t="shared" si="251"/>
        <v>0</v>
      </c>
      <c r="U3221" s="27">
        <f t="shared" si="252"/>
        <v>0</v>
      </c>
      <c r="V3221" s="25"/>
      <c r="W3221" s="27" t="str">
        <f t="shared" si="253"/>
        <v/>
      </c>
      <c r="X3221" s="43" t="str">
        <f t="shared" si="254"/>
        <v>OK</v>
      </c>
      <c r="Y3221" s="681" t="str">
        <f t="shared" si="255"/>
        <v/>
      </c>
    </row>
    <row r="3222" spans="1:25" x14ac:dyDescent="0.25">
      <c r="A3222" s="68" t="str">
        <f>'0'!$A$4</f>
        <v>………………..</v>
      </c>
      <c r="B3222" s="341">
        <f>'0'!$A$2</f>
        <v>46112</v>
      </c>
      <c r="C3222" s="341" t="s">
        <v>1246</v>
      </c>
      <c r="D3222" s="22"/>
      <c r="E3222" s="23"/>
      <c r="F3222" s="14"/>
      <c r="G3222" s="23"/>
      <c r="H3222" s="22"/>
      <c r="I3222" s="24"/>
      <c r="J3222" s="24"/>
      <c r="K3222" s="25"/>
      <c r="L3222" s="25"/>
      <c r="M3222" s="25"/>
      <c r="N3222" s="25"/>
      <c r="O3222" s="25"/>
      <c r="P3222" s="25"/>
      <c r="Q3222" s="26"/>
      <c r="R3222" s="25"/>
      <c r="S3222" s="25"/>
      <c r="T3222" s="27">
        <f t="shared" si="251"/>
        <v>0</v>
      </c>
      <c r="U3222" s="27">
        <f t="shared" si="252"/>
        <v>0</v>
      </c>
      <c r="V3222" s="25"/>
      <c r="W3222" s="27" t="str">
        <f t="shared" si="253"/>
        <v/>
      </c>
      <c r="X3222" s="43" t="str">
        <f t="shared" si="254"/>
        <v>OK</v>
      </c>
      <c r="Y3222" s="681" t="str">
        <f t="shared" si="255"/>
        <v/>
      </c>
    </row>
    <row r="3223" spans="1:25" x14ac:dyDescent="0.25">
      <c r="A3223" s="68" t="str">
        <f>'0'!$A$4</f>
        <v>………………..</v>
      </c>
      <c r="B3223" s="341">
        <f>'0'!$A$2</f>
        <v>46112</v>
      </c>
      <c r="C3223" s="341" t="s">
        <v>1246</v>
      </c>
      <c r="D3223" s="22"/>
      <c r="E3223" s="23"/>
      <c r="F3223" s="14"/>
      <c r="G3223" s="23"/>
      <c r="H3223" s="22"/>
      <c r="I3223" s="24"/>
      <c r="J3223" s="24"/>
      <c r="K3223" s="25"/>
      <c r="L3223" s="25"/>
      <c r="M3223" s="25"/>
      <c r="N3223" s="25"/>
      <c r="O3223" s="25"/>
      <c r="P3223" s="25"/>
      <c r="Q3223" s="26"/>
      <c r="R3223" s="25"/>
      <c r="S3223" s="25"/>
      <c r="T3223" s="27">
        <f t="shared" si="251"/>
        <v>0</v>
      </c>
      <c r="U3223" s="27">
        <f t="shared" si="252"/>
        <v>0</v>
      </c>
      <c r="V3223" s="25"/>
      <c r="W3223" s="27" t="str">
        <f t="shared" si="253"/>
        <v/>
      </c>
      <c r="X3223" s="43" t="str">
        <f t="shared" si="254"/>
        <v>OK</v>
      </c>
      <c r="Y3223" s="681" t="str">
        <f t="shared" si="255"/>
        <v/>
      </c>
    </row>
    <row r="3224" spans="1:25" x14ac:dyDescent="0.25">
      <c r="A3224" s="68" t="str">
        <f>'0'!$A$4</f>
        <v>………………..</v>
      </c>
      <c r="B3224" s="341">
        <f>'0'!$A$2</f>
        <v>46112</v>
      </c>
      <c r="C3224" s="341" t="s">
        <v>1246</v>
      </c>
      <c r="D3224" s="22"/>
      <c r="E3224" s="23"/>
      <c r="F3224" s="14"/>
      <c r="G3224" s="23"/>
      <c r="H3224" s="22"/>
      <c r="I3224" s="24"/>
      <c r="J3224" s="24"/>
      <c r="K3224" s="25"/>
      <c r="L3224" s="25"/>
      <c r="M3224" s="25"/>
      <c r="N3224" s="25"/>
      <c r="O3224" s="25"/>
      <c r="P3224" s="25"/>
      <c r="Q3224" s="26"/>
      <c r="R3224" s="25"/>
      <c r="S3224" s="25"/>
      <c r="T3224" s="27">
        <f t="shared" si="251"/>
        <v>0</v>
      </c>
      <c r="U3224" s="27">
        <f t="shared" si="252"/>
        <v>0</v>
      </c>
      <c r="V3224" s="25"/>
      <c r="W3224" s="27" t="str">
        <f t="shared" si="253"/>
        <v/>
      </c>
      <c r="X3224" s="43" t="str">
        <f t="shared" si="254"/>
        <v>OK</v>
      </c>
      <c r="Y3224" s="681" t="str">
        <f t="shared" si="255"/>
        <v/>
      </c>
    </row>
    <row r="3225" spans="1:25" x14ac:dyDescent="0.25">
      <c r="A3225" s="68" t="str">
        <f>'0'!$A$4</f>
        <v>………………..</v>
      </c>
      <c r="B3225" s="341">
        <f>'0'!$A$2</f>
        <v>46112</v>
      </c>
      <c r="C3225" s="341" t="s">
        <v>1246</v>
      </c>
      <c r="D3225" s="22"/>
      <c r="E3225" s="23"/>
      <c r="F3225" s="14"/>
      <c r="G3225" s="23"/>
      <c r="H3225" s="22"/>
      <c r="I3225" s="24"/>
      <c r="J3225" s="24"/>
      <c r="K3225" s="25"/>
      <c r="L3225" s="25"/>
      <c r="M3225" s="25"/>
      <c r="N3225" s="25"/>
      <c r="O3225" s="25"/>
      <c r="P3225" s="25"/>
      <c r="Q3225" s="26"/>
      <c r="R3225" s="25"/>
      <c r="S3225" s="25"/>
      <c r="T3225" s="27">
        <f t="shared" si="251"/>
        <v>0</v>
      </c>
      <c r="U3225" s="27">
        <f t="shared" si="252"/>
        <v>0</v>
      </c>
      <c r="V3225" s="25"/>
      <c r="W3225" s="27" t="str">
        <f t="shared" si="253"/>
        <v/>
      </c>
      <c r="X3225" s="43" t="str">
        <f t="shared" si="254"/>
        <v>OK</v>
      </c>
      <c r="Y3225" s="681" t="str">
        <f t="shared" si="255"/>
        <v/>
      </c>
    </row>
    <row r="3226" spans="1:25" x14ac:dyDescent="0.25">
      <c r="A3226" s="68" t="str">
        <f>'0'!$A$4</f>
        <v>………………..</v>
      </c>
      <c r="B3226" s="341">
        <f>'0'!$A$2</f>
        <v>46112</v>
      </c>
      <c r="C3226" s="341" t="s">
        <v>1246</v>
      </c>
      <c r="D3226" s="22"/>
      <c r="E3226" s="23"/>
      <c r="F3226" s="14"/>
      <c r="G3226" s="23"/>
      <c r="H3226" s="22"/>
      <c r="I3226" s="24"/>
      <c r="J3226" s="24"/>
      <c r="K3226" s="25"/>
      <c r="L3226" s="25"/>
      <c r="M3226" s="25"/>
      <c r="N3226" s="25"/>
      <c r="O3226" s="25"/>
      <c r="P3226" s="25"/>
      <c r="Q3226" s="26"/>
      <c r="R3226" s="25"/>
      <c r="S3226" s="25"/>
      <c r="T3226" s="27">
        <f t="shared" si="251"/>
        <v>0</v>
      </c>
      <c r="U3226" s="27">
        <f t="shared" si="252"/>
        <v>0</v>
      </c>
      <c r="V3226" s="25"/>
      <c r="W3226" s="27" t="str">
        <f t="shared" si="253"/>
        <v/>
      </c>
      <c r="X3226" s="43" t="str">
        <f t="shared" si="254"/>
        <v>OK</v>
      </c>
      <c r="Y3226" s="681" t="str">
        <f t="shared" si="255"/>
        <v/>
      </c>
    </row>
    <row r="3227" spans="1:25" x14ac:dyDescent="0.25">
      <c r="A3227" s="68" t="str">
        <f>'0'!$A$4</f>
        <v>………………..</v>
      </c>
      <c r="B3227" s="341">
        <f>'0'!$A$2</f>
        <v>46112</v>
      </c>
      <c r="C3227" s="341" t="s">
        <v>1246</v>
      </c>
      <c r="D3227" s="22"/>
      <c r="E3227" s="23"/>
      <c r="F3227" s="14"/>
      <c r="G3227" s="23"/>
      <c r="H3227" s="22"/>
      <c r="I3227" s="24"/>
      <c r="J3227" s="24"/>
      <c r="K3227" s="25"/>
      <c r="L3227" s="25"/>
      <c r="M3227" s="25"/>
      <c r="N3227" s="25"/>
      <c r="O3227" s="25"/>
      <c r="P3227" s="25"/>
      <c r="Q3227" s="26"/>
      <c r="R3227" s="25"/>
      <c r="S3227" s="25"/>
      <c r="T3227" s="27">
        <f t="shared" si="251"/>
        <v>0</v>
      </c>
      <c r="U3227" s="27">
        <f t="shared" si="252"/>
        <v>0</v>
      </c>
      <c r="V3227" s="25"/>
      <c r="W3227" s="27" t="str">
        <f t="shared" si="253"/>
        <v/>
      </c>
      <c r="X3227" s="43" t="str">
        <f t="shared" si="254"/>
        <v>OK</v>
      </c>
      <c r="Y3227" s="681" t="str">
        <f t="shared" si="255"/>
        <v/>
      </c>
    </row>
    <row r="3228" spans="1:25" x14ac:dyDescent="0.25">
      <c r="A3228" s="68" t="str">
        <f>'0'!$A$4</f>
        <v>………………..</v>
      </c>
      <c r="B3228" s="341">
        <f>'0'!$A$2</f>
        <v>46112</v>
      </c>
      <c r="C3228" s="341" t="s">
        <v>1246</v>
      </c>
      <c r="D3228" s="22"/>
      <c r="E3228" s="23"/>
      <c r="F3228" s="14"/>
      <c r="G3228" s="23"/>
      <c r="H3228" s="22"/>
      <c r="I3228" s="24"/>
      <c r="J3228" s="24"/>
      <c r="K3228" s="25"/>
      <c r="L3228" s="25"/>
      <c r="M3228" s="25"/>
      <c r="N3228" s="25"/>
      <c r="O3228" s="25"/>
      <c r="P3228" s="25"/>
      <c r="Q3228" s="26"/>
      <c r="R3228" s="25"/>
      <c r="S3228" s="25"/>
      <c r="T3228" s="27">
        <f t="shared" si="251"/>
        <v>0</v>
      </c>
      <c r="U3228" s="27">
        <f t="shared" si="252"/>
        <v>0</v>
      </c>
      <c r="V3228" s="25"/>
      <c r="W3228" s="27" t="str">
        <f t="shared" si="253"/>
        <v/>
      </c>
      <c r="X3228" s="43" t="str">
        <f t="shared" si="254"/>
        <v>OK</v>
      </c>
      <c r="Y3228" s="681" t="str">
        <f t="shared" si="255"/>
        <v/>
      </c>
    </row>
    <row r="3229" spans="1:25" x14ac:dyDescent="0.25">
      <c r="A3229" s="68" t="str">
        <f>'0'!$A$4</f>
        <v>………………..</v>
      </c>
      <c r="B3229" s="341">
        <f>'0'!$A$2</f>
        <v>46112</v>
      </c>
      <c r="C3229" s="341" t="s">
        <v>1246</v>
      </c>
      <c r="D3229" s="22"/>
      <c r="E3229" s="23"/>
      <c r="F3229" s="14"/>
      <c r="G3229" s="23"/>
      <c r="H3229" s="22"/>
      <c r="I3229" s="24"/>
      <c r="J3229" s="24"/>
      <c r="K3229" s="25"/>
      <c r="L3229" s="25"/>
      <c r="M3229" s="25"/>
      <c r="N3229" s="25"/>
      <c r="O3229" s="25"/>
      <c r="P3229" s="25"/>
      <c r="Q3229" s="26"/>
      <c r="R3229" s="25"/>
      <c r="S3229" s="25"/>
      <c r="T3229" s="27">
        <f t="shared" si="251"/>
        <v>0</v>
      </c>
      <c r="U3229" s="27">
        <f t="shared" si="252"/>
        <v>0</v>
      </c>
      <c r="V3229" s="25"/>
      <c r="W3229" s="27" t="str">
        <f t="shared" si="253"/>
        <v/>
      </c>
      <c r="X3229" s="43" t="str">
        <f t="shared" si="254"/>
        <v>OK</v>
      </c>
      <c r="Y3229" s="681" t="str">
        <f t="shared" si="255"/>
        <v/>
      </c>
    </row>
    <row r="3230" spans="1:25" x14ac:dyDescent="0.25">
      <c r="A3230" s="68" t="str">
        <f>'0'!$A$4</f>
        <v>………………..</v>
      </c>
      <c r="B3230" s="341">
        <f>'0'!$A$2</f>
        <v>46112</v>
      </c>
      <c r="C3230" s="341" t="s">
        <v>1246</v>
      </c>
      <c r="D3230" s="22"/>
      <c r="E3230" s="23"/>
      <c r="F3230" s="14"/>
      <c r="G3230" s="23"/>
      <c r="H3230" s="22"/>
      <c r="I3230" s="24"/>
      <c r="J3230" s="24"/>
      <c r="K3230" s="25"/>
      <c r="L3230" s="25"/>
      <c r="M3230" s="25"/>
      <c r="N3230" s="25"/>
      <c r="O3230" s="25"/>
      <c r="P3230" s="25"/>
      <c r="Q3230" s="26"/>
      <c r="R3230" s="25"/>
      <c r="S3230" s="25"/>
      <c r="T3230" s="27">
        <f t="shared" si="251"/>
        <v>0</v>
      </c>
      <c r="U3230" s="27">
        <f t="shared" si="252"/>
        <v>0</v>
      </c>
      <c r="V3230" s="25"/>
      <c r="W3230" s="27" t="str">
        <f t="shared" si="253"/>
        <v/>
      </c>
      <c r="X3230" s="43" t="str">
        <f t="shared" si="254"/>
        <v>OK</v>
      </c>
      <c r="Y3230" s="681" t="str">
        <f t="shared" si="255"/>
        <v/>
      </c>
    </row>
    <row r="3231" spans="1:25" x14ac:dyDescent="0.25">
      <c r="A3231" s="68" t="str">
        <f>'0'!$A$4</f>
        <v>………………..</v>
      </c>
      <c r="B3231" s="341">
        <f>'0'!$A$2</f>
        <v>46112</v>
      </c>
      <c r="C3231" s="341" t="s">
        <v>1246</v>
      </c>
      <c r="D3231" s="22"/>
      <c r="E3231" s="23"/>
      <c r="F3231" s="14"/>
      <c r="G3231" s="23"/>
      <c r="H3231" s="22"/>
      <c r="I3231" s="24"/>
      <c r="J3231" s="24"/>
      <c r="K3231" s="25"/>
      <c r="L3231" s="25"/>
      <c r="M3231" s="25"/>
      <c r="N3231" s="25"/>
      <c r="O3231" s="25"/>
      <c r="P3231" s="25"/>
      <c r="Q3231" s="26"/>
      <c r="R3231" s="25"/>
      <c r="S3231" s="25"/>
      <c r="T3231" s="27">
        <f t="shared" si="251"/>
        <v>0</v>
      </c>
      <c r="U3231" s="27">
        <f t="shared" si="252"/>
        <v>0</v>
      </c>
      <c r="V3231" s="25"/>
      <c r="W3231" s="27" t="str">
        <f t="shared" si="253"/>
        <v/>
      </c>
      <c r="X3231" s="43" t="str">
        <f t="shared" si="254"/>
        <v>OK</v>
      </c>
      <c r="Y3231" s="681" t="str">
        <f t="shared" si="255"/>
        <v/>
      </c>
    </row>
    <row r="3232" spans="1:25" x14ac:dyDescent="0.25">
      <c r="A3232" s="68" t="str">
        <f>'0'!$A$4</f>
        <v>………………..</v>
      </c>
      <c r="B3232" s="341">
        <f>'0'!$A$2</f>
        <v>46112</v>
      </c>
      <c r="C3232" s="341" t="s">
        <v>1246</v>
      </c>
      <c r="D3232" s="22"/>
      <c r="E3232" s="23"/>
      <c r="F3232" s="14"/>
      <c r="G3232" s="23"/>
      <c r="H3232" s="22"/>
      <c r="I3232" s="24"/>
      <c r="J3232" s="24"/>
      <c r="K3232" s="25"/>
      <c r="L3232" s="25"/>
      <c r="M3232" s="25"/>
      <c r="N3232" s="25"/>
      <c r="O3232" s="25"/>
      <c r="P3232" s="25"/>
      <c r="Q3232" s="26"/>
      <c r="R3232" s="25"/>
      <c r="S3232" s="25"/>
      <c r="T3232" s="27">
        <f t="shared" si="251"/>
        <v>0</v>
      </c>
      <c r="U3232" s="27">
        <f t="shared" si="252"/>
        <v>0</v>
      </c>
      <c r="V3232" s="25"/>
      <c r="W3232" s="27" t="str">
        <f t="shared" si="253"/>
        <v/>
      </c>
      <c r="X3232" s="43" t="str">
        <f t="shared" si="254"/>
        <v>OK</v>
      </c>
      <c r="Y3232" s="681" t="str">
        <f t="shared" si="255"/>
        <v/>
      </c>
    </row>
    <row r="3233" spans="1:25" x14ac:dyDescent="0.25">
      <c r="A3233" s="68" t="str">
        <f>'0'!$A$4</f>
        <v>………………..</v>
      </c>
      <c r="B3233" s="341">
        <f>'0'!$A$2</f>
        <v>46112</v>
      </c>
      <c r="C3233" s="341" t="s">
        <v>1246</v>
      </c>
      <c r="D3233" s="22"/>
      <c r="E3233" s="23"/>
      <c r="F3233" s="14"/>
      <c r="G3233" s="23"/>
      <c r="H3233" s="22"/>
      <c r="I3233" s="24"/>
      <c r="J3233" s="24"/>
      <c r="K3233" s="25"/>
      <c r="L3233" s="25"/>
      <c r="M3233" s="25"/>
      <c r="N3233" s="25"/>
      <c r="O3233" s="25"/>
      <c r="P3233" s="25"/>
      <c r="Q3233" s="26"/>
      <c r="R3233" s="25"/>
      <c r="S3233" s="25"/>
      <c r="T3233" s="27">
        <f t="shared" si="251"/>
        <v>0</v>
      </c>
      <c r="U3233" s="27">
        <f t="shared" si="252"/>
        <v>0</v>
      </c>
      <c r="V3233" s="25"/>
      <c r="W3233" s="27" t="str">
        <f t="shared" si="253"/>
        <v/>
      </c>
      <c r="X3233" s="43" t="str">
        <f t="shared" si="254"/>
        <v>OK</v>
      </c>
      <c r="Y3233" s="681" t="str">
        <f t="shared" si="255"/>
        <v/>
      </c>
    </row>
    <row r="3234" spans="1:25" x14ac:dyDescent="0.25">
      <c r="A3234" s="68" t="str">
        <f>'0'!$A$4</f>
        <v>………………..</v>
      </c>
      <c r="B3234" s="341">
        <f>'0'!$A$2</f>
        <v>46112</v>
      </c>
      <c r="C3234" s="341" t="s">
        <v>1246</v>
      </c>
      <c r="D3234" s="22"/>
      <c r="E3234" s="23"/>
      <c r="F3234" s="14"/>
      <c r="G3234" s="23"/>
      <c r="H3234" s="22"/>
      <c r="I3234" s="24"/>
      <c r="J3234" s="24"/>
      <c r="K3234" s="25"/>
      <c r="L3234" s="25"/>
      <c r="M3234" s="25"/>
      <c r="N3234" s="25"/>
      <c r="O3234" s="25"/>
      <c r="P3234" s="25"/>
      <c r="Q3234" s="26"/>
      <c r="R3234" s="25"/>
      <c r="S3234" s="25"/>
      <c r="T3234" s="27">
        <f t="shared" si="251"/>
        <v>0</v>
      </c>
      <c r="U3234" s="27">
        <f t="shared" si="252"/>
        <v>0</v>
      </c>
      <c r="V3234" s="25"/>
      <c r="W3234" s="27" t="str">
        <f t="shared" si="253"/>
        <v/>
      </c>
      <c r="X3234" s="43" t="str">
        <f t="shared" si="254"/>
        <v>OK</v>
      </c>
      <c r="Y3234" s="681" t="str">
        <f t="shared" si="255"/>
        <v/>
      </c>
    </row>
    <row r="3235" spans="1:25" x14ac:dyDescent="0.25">
      <c r="A3235" s="68" t="str">
        <f>'0'!$A$4</f>
        <v>………………..</v>
      </c>
      <c r="B3235" s="341">
        <f>'0'!$A$2</f>
        <v>46112</v>
      </c>
      <c r="C3235" s="341" t="s">
        <v>1246</v>
      </c>
      <c r="D3235" s="22"/>
      <c r="E3235" s="23"/>
      <c r="F3235" s="14"/>
      <c r="G3235" s="23"/>
      <c r="H3235" s="22"/>
      <c r="I3235" s="24"/>
      <c r="J3235" s="24"/>
      <c r="K3235" s="25"/>
      <c r="L3235" s="25"/>
      <c r="M3235" s="25"/>
      <c r="N3235" s="25"/>
      <c r="O3235" s="25"/>
      <c r="P3235" s="25"/>
      <c r="Q3235" s="26"/>
      <c r="R3235" s="25"/>
      <c r="S3235" s="25"/>
      <c r="T3235" s="27">
        <f t="shared" si="251"/>
        <v>0</v>
      </c>
      <c r="U3235" s="27">
        <f t="shared" si="252"/>
        <v>0</v>
      </c>
      <c r="V3235" s="25"/>
      <c r="W3235" s="27" t="str">
        <f t="shared" si="253"/>
        <v/>
      </c>
      <c r="X3235" s="43" t="str">
        <f t="shared" si="254"/>
        <v>OK</v>
      </c>
      <c r="Y3235" s="681" t="str">
        <f t="shared" si="255"/>
        <v/>
      </c>
    </row>
    <row r="3236" spans="1:25" x14ac:dyDescent="0.25">
      <c r="A3236" s="68" t="str">
        <f>'0'!$A$4</f>
        <v>………………..</v>
      </c>
      <c r="B3236" s="341">
        <f>'0'!$A$2</f>
        <v>46112</v>
      </c>
      <c r="C3236" s="341" t="s">
        <v>1246</v>
      </c>
      <c r="D3236" s="22"/>
      <c r="E3236" s="23"/>
      <c r="F3236" s="14"/>
      <c r="G3236" s="23"/>
      <c r="H3236" s="22"/>
      <c r="I3236" s="24"/>
      <c r="J3236" s="24"/>
      <c r="K3236" s="25"/>
      <c r="L3236" s="25"/>
      <c r="M3236" s="25"/>
      <c r="N3236" s="25"/>
      <c r="O3236" s="25"/>
      <c r="P3236" s="25"/>
      <c r="Q3236" s="26"/>
      <c r="R3236" s="25"/>
      <c r="S3236" s="25"/>
      <c r="T3236" s="27">
        <f t="shared" si="251"/>
        <v>0</v>
      </c>
      <c r="U3236" s="27">
        <f t="shared" si="252"/>
        <v>0</v>
      </c>
      <c r="V3236" s="25"/>
      <c r="W3236" s="27" t="str">
        <f t="shared" si="253"/>
        <v/>
      </c>
      <c r="X3236" s="43" t="str">
        <f t="shared" si="254"/>
        <v>OK</v>
      </c>
      <c r="Y3236" s="681" t="str">
        <f t="shared" si="255"/>
        <v/>
      </c>
    </row>
    <row r="3237" spans="1:25" x14ac:dyDescent="0.25">
      <c r="A3237" s="68" t="str">
        <f>'0'!$A$4</f>
        <v>………………..</v>
      </c>
      <c r="B3237" s="341">
        <f>'0'!$A$2</f>
        <v>46112</v>
      </c>
      <c r="C3237" s="341" t="s">
        <v>1246</v>
      </c>
      <c r="D3237" s="22"/>
      <c r="E3237" s="23"/>
      <c r="F3237" s="14"/>
      <c r="G3237" s="23"/>
      <c r="H3237" s="22"/>
      <c r="I3237" s="24"/>
      <c r="J3237" s="24"/>
      <c r="K3237" s="25"/>
      <c r="L3237" s="25"/>
      <c r="M3237" s="25"/>
      <c r="N3237" s="25"/>
      <c r="O3237" s="25"/>
      <c r="P3237" s="25"/>
      <c r="Q3237" s="26"/>
      <c r="R3237" s="25"/>
      <c r="S3237" s="25"/>
      <c r="T3237" s="27">
        <f t="shared" si="251"/>
        <v>0</v>
      </c>
      <c r="U3237" s="27">
        <f t="shared" si="252"/>
        <v>0</v>
      </c>
      <c r="V3237" s="25"/>
      <c r="W3237" s="27" t="str">
        <f t="shared" si="253"/>
        <v/>
      </c>
      <c r="X3237" s="43" t="str">
        <f t="shared" si="254"/>
        <v>OK</v>
      </c>
      <c r="Y3237" s="681" t="str">
        <f t="shared" si="255"/>
        <v/>
      </c>
    </row>
    <row r="3238" spans="1:25" x14ac:dyDescent="0.25">
      <c r="A3238" s="68" t="str">
        <f>'0'!$A$4</f>
        <v>………………..</v>
      </c>
      <c r="B3238" s="341">
        <f>'0'!$A$2</f>
        <v>46112</v>
      </c>
      <c r="C3238" s="341" t="s">
        <v>1246</v>
      </c>
      <c r="D3238" s="22"/>
      <c r="E3238" s="23"/>
      <c r="F3238" s="14"/>
      <c r="G3238" s="23"/>
      <c r="H3238" s="22"/>
      <c r="I3238" s="24"/>
      <c r="J3238" s="24"/>
      <c r="K3238" s="25"/>
      <c r="L3238" s="25"/>
      <c r="M3238" s="25"/>
      <c r="N3238" s="25"/>
      <c r="O3238" s="25"/>
      <c r="P3238" s="25"/>
      <c r="Q3238" s="26"/>
      <c r="R3238" s="25"/>
      <c r="S3238" s="25"/>
      <c r="T3238" s="27">
        <f t="shared" si="251"/>
        <v>0</v>
      </c>
      <c r="U3238" s="27">
        <f t="shared" si="252"/>
        <v>0</v>
      </c>
      <c r="V3238" s="25"/>
      <c r="W3238" s="27" t="str">
        <f t="shared" si="253"/>
        <v/>
      </c>
      <c r="X3238" s="43" t="str">
        <f t="shared" si="254"/>
        <v>OK</v>
      </c>
      <c r="Y3238" s="681" t="str">
        <f t="shared" si="255"/>
        <v/>
      </c>
    </row>
    <row r="3239" spans="1:25" x14ac:dyDescent="0.25">
      <c r="A3239" s="68" t="str">
        <f>'0'!$A$4</f>
        <v>………………..</v>
      </c>
      <c r="B3239" s="341">
        <f>'0'!$A$2</f>
        <v>46112</v>
      </c>
      <c r="C3239" s="341" t="s">
        <v>1246</v>
      </c>
      <c r="D3239" s="22"/>
      <c r="E3239" s="23"/>
      <c r="F3239" s="14"/>
      <c r="G3239" s="23"/>
      <c r="H3239" s="22"/>
      <c r="I3239" s="24"/>
      <c r="J3239" s="24"/>
      <c r="K3239" s="25"/>
      <c r="L3239" s="25"/>
      <c r="M3239" s="25"/>
      <c r="N3239" s="25"/>
      <c r="O3239" s="25"/>
      <c r="P3239" s="25"/>
      <c r="Q3239" s="26"/>
      <c r="R3239" s="25"/>
      <c r="S3239" s="25"/>
      <c r="T3239" s="27">
        <f t="shared" si="251"/>
        <v>0</v>
      </c>
      <c r="U3239" s="27">
        <f t="shared" si="252"/>
        <v>0</v>
      </c>
      <c r="V3239" s="25"/>
      <c r="W3239" s="27" t="str">
        <f t="shared" si="253"/>
        <v/>
      </c>
      <c r="X3239" s="43" t="str">
        <f t="shared" si="254"/>
        <v>OK</v>
      </c>
      <c r="Y3239" s="681" t="str">
        <f t="shared" si="255"/>
        <v/>
      </c>
    </row>
    <row r="3240" spans="1:25" x14ac:dyDescent="0.25">
      <c r="A3240" s="68" t="str">
        <f>'0'!$A$4</f>
        <v>………………..</v>
      </c>
      <c r="B3240" s="341">
        <f>'0'!$A$2</f>
        <v>46112</v>
      </c>
      <c r="C3240" s="341" t="s">
        <v>1246</v>
      </c>
      <c r="D3240" s="22"/>
      <c r="E3240" s="23"/>
      <c r="F3240" s="14"/>
      <c r="G3240" s="23"/>
      <c r="H3240" s="22"/>
      <c r="I3240" s="24"/>
      <c r="J3240" s="24"/>
      <c r="K3240" s="25"/>
      <c r="L3240" s="25"/>
      <c r="M3240" s="25"/>
      <c r="N3240" s="25"/>
      <c r="O3240" s="25"/>
      <c r="P3240" s="25"/>
      <c r="Q3240" s="26"/>
      <c r="R3240" s="25"/>
      <c r="S3240" s="25"/>
      <c r="T3240" s="27">
        <f t="shared" si="251"/>
        <v>0</v>
      </c>
      <c r="U3240" s="27">
        <f t="shared" si="252"/>
        <v>0</v>
      </c>
      <c r="V3240" s="25"/>
      <c r="W3240" s="27" t="str">
        <f t="shared" si="253"/>
        <v/>
      </c>
      <c r="X3240" s="43" t="str">
        <f t="shared" si="254"/>
        <v>OK</v>
      </c>
      <c r="Y3240" s="681" t="str">
        <f t="shared" si="255"/>
        <v/>
      </c>
    </row>
    <row r="3241" spans="1:25" x14ac:dyDescent="0.25">
      <c r="A3241" s="68" t="str">
        <f>'0'!$A$4</f>
        <v>………………..</v>
      </c>
      <c r="B3241" s="341">
        <f>'0'!$A$2</f>
        <v>46112</v>
      </c>
      <c r="C3241" s="341" t="s">
        <v>1246</v>
      </c>
      <c r="D3241" s="22"/>
      <c r="E3241" s="23"/>
      <c r="F3241" s="14"/>
      <c r="G3241" s="23"/>
      <c r="H3241" s="22"/>
      <c r="I3241" s="24"/>
      <c r="J3241" s="24"/>
      <c r="K3241" s="25"/>
      <c r="L3241" s="25"/>
      <c r="M3241" s="25"/>
      <c r="N3241" s="25"/>
      <c r="O3241" s="25"/>
      <c r="P3241" s="25"/>
      <c r="Q3241" s="26"/>
      <c r="R3241" s="25"/>
      <c r="S3241" s="25"/>
      <c r="T3241" s="27">
        <f t="shared" si="251"/>
        <v>0</v>
      </c>
      <c r="U3241" s="27">
        <f t="shared" si="252"/>
        <v>0</v>
      </c>
      <c r="V3241" s="25"/>
      <c r="W3241" s="27" t="str">
        <f t="shared" si="253"/>
        <v/>
      </c>
      <c r="X3241" s="43" t="str">
        <f t="shared" si="254"/>
        <v>OK</v>
      </c>
      <c r="Y3241" s="681" t="str">
        <f t="shared" si="255"/>
        <v/>
      </c>
    </row>
    <row r="3242" spans="1:25" x14ac:dyDescent="0.25">
      <c r="A3242" s="68" t="str">
        <f>'0'!$A$4</f>
        <v>………………..</v>
      </c>
      <c r="B3242" s="341">
        <f>'0'!$A$2</f>
        <v>46112</v>
      </c>
      <c r="C3242" s="341" t="s">
        <v>1246</v>
      </c>
      <c r="D3242" s="22"/>
      <c r="E3242" s="23"/>
      <c r="F3242" s="14"/>
      <c r="G3242" s="23"/>
      <c r="H3242" s="22"/>
      <c r="I3242" s="24"/>
      <c r="J3242" s="24"/>
      <c r="K3242" s="25"/>
      <c r="L3242" s="25"/>
      <c r="M3242" s="25"/>
      <c r="N3242" s="25"/>
      <c r="O3242" s="25"/>
      <c r="P3242" s="25"/>
      <c r="Q3242" s="26"/>
      <c r="R3242" s="25"/>
      <c r="S3242" s="25"/>
      <c r="T3242" s="27">
        <f t="shared" si="251"/>
        <v>0</v>
      </c>
      <c r="U3242" s="27">
        <f t="shared" si="252"/>
        <v>0</v>
      </c>
      <c r="V3242" s="25"/>
      <c r="W3242" s="27" t="str">
        <f t="shared" si="253"/>
        <v/>
      </c>
      <c r="X3242" s="43" t="str">
        <f t="shared" si="254"/>
        <v>OK</v>
      </c>
      <c r="Y3242" s="681" t="str">
        <f t="shared" si="255"/>
        <v/>
      </c>
    </row>
    <row r="3243" spans="1:25" x14ac:dyDescent="0.25">
      <c r="A3243" s="68" t="str">
        <f>'0'!$A$4</f>
        <v>………………..</v>
      </c>
      <c r="B3243" s="341">
        <f>'0'!$A$2</f>
        <v>46112</v>
      </c>
      <c r="C3243" s="341" t="s">
        <v>1246</v>
      </c>
      <c r="D3243" s="22"/>
      <c r="E3243" s="23"/>
      <c r="F3243" s="14"/>
      <c r="G3243" s="23"/>
      <c r="H3243" s="22"/>
      <c r="I3243" s="24"/>
      <c r="J3243" s="24"/>
      <c r="K3243" s="25"/>
      <c r="L3243" s="25"/>
      <c r="M3243" s="25"/>
      <c r="N3243" s="25"/>
      <c r="O3243" s="25"/>
      <c r="P3243" s="25"/>
      <c r="Q3243" s="26"/>
      <c r="R3243" s="25"/>
      <c r="S3243" s="25"/>
      <c r="T3243" s="27">
        <f t="shared" si="251"/>
        <v>0</v>
      </c>
      <c r="U3243" s="27">
        <f t="shared" si="252"/>
        <v>0</v>
      </c>
      <c r="V3243" s="25"/>
      <c r="W3243" s="27" t="str">
        <f t="shared" si="253"/>
        <v/>
      </c>
      <c r="X3243" s="43" t="str">
        <f t="shared" si="254"/>
        <v>OK</v>
      </c>
      <c r="Y3243" s="681" t="str">
        <f t="shared" si="255"/>
        <v/>
      </c>
    </row>
    <row r="3244" spans="1:25" x14ac:dyDescent="0.25">
      <c r="A3244" s="68" t="str">
        <f>'0'!$A$4</f>
        <v>………………..</v>
      </c>
      <c r="B3244" s="341">
        <f>'0'!$A$2</f>
        <v>46112</v>
      </c>
      <c r="C3244" s="341" t="s">
        <v>1246</v>
      </c>
      <c r="D3244" s="22"/>
      <c r="E3244" s="23"/>
      <c r="F3244" s="14"/>
      <c r="G3244" s="23"/>
      <c r="H3244" s="22"/>
      <c r="I3244" s="24"/>
      <c r="J3244" s="24"/>
      <c r="K3244" s="25"/>
      <c r="L3244" s="25"/>
      <c r="M3244" s="25"/>
      <c r="N3244" s="25"/>
      <c r="O3244" s="25"/>
      <c r="P3244" s="25"/>
      <c r="Q3244" s="26"/>
      <c r="R3244" s="25"/>
      <c r="S3244" s="25"/>
      <c r="T3244" s="27">
        <f t="shared" si="251"/>
        <v>0</v>
      </c>
      <c r="U3244" s="27">
        <f t="shared" si="252"/>
        <v>0</v>
      </c>
      <c r="V3244" s="25"/>
      <c r="W3244" s="27" t="str">
        <f t="shared" si="253"/>
        <v/>
      </c>
      <c r="X3244" s="43" t="str">
        <f t="shared" si="254"/>
        <v>OK</v>
      </c>
      <c r="Y3244" s="681" t="str">
        <f t="shared" si="255"/>
        <v/>
      </c>
    </row>
    <row r="3245" spans="1:25" x14ac:dyDescent="0.25">
      <c r="A3245" s="68" t="str">
        <f>'0'!$A$4</f>
        <v>………………..</v>
      </c>
      <c r="B3245" s="341">
        <f>'0'!$A$2</f>
        <v>46112</v>
      </c>
      <c r="C3245" s="341" t="s">
        <v>1246</v>
      </c>
      <c r="D3245" s="22"/>
      <c r="E3245" s="23"/>
      <c r="F3245" s="14"/>
      <c r="G3245" s="23"/>
      <c r="H3245" s="22"/>
      <c r="I3245" s="24"/>
      <c r="J3245" s="24"/>
      <c r="K3245" s="25"/>
      <c r="L3245" s="25"/>
      <c r="M3245" s="25"/>
      <c r="N3245" s="25"/>
      <c r="O3245" s="25"/>
      <c r="P3245" s="25"/>
      <c r="Q3245" s="26"/>
      <c r="R3245" s="25"/>
      <c r="S3245" s="25"/>
      <c r="T3245" s="27">
        <f t="shared" si="251"/>
        <v>0</v>
      </c>
      <c r="U3245" s="27">
        <f t="shared" si="252"/>
        <v>0</v>
      </c>
      <c r="V3245" s="25"/>
      <c r="W3245" s="27" t="str">
        <f t="shared" si="253"/>
        <v/>
      </c>
      <c r="X3245" s="43" t="str">
        <f t="shared" si="254"/>
        <v>OK</v>
      </c>
      <c r="Y3245" s="681" t="str">
        <f t="shared" si="255"/>
        <v/>
      </c>
    </row>
    <row r="3246" spans="1:25" x14ac:dyDescent="0.25">
      <c r="A3246" s="68" t="str">
        <f>'0'!$A$4</f>
        <v>………………..</v>
      </c>
      <c r="B3246" s="341">
        <f>'0'!$A$2</f>
        <v>46112</v>
      </c>
      <c r="C3246" s="341" t="s">
        <v>1246</v>
      </c>
      <c r="D3246" s="22"/>
      <c r="E3246" s="23"/>
      <c r="F3246" s="14"/>
      <c r="G3246" s="23"/>
      <c r="H3246" s="22"/>
      <c r="I3246" s="24"/>
      <c r="J3246" s="24"/>
      <c r="K3246" s="25"/>
      <c r="L3246" s="25"/>
      <c r="M3246" s="25"/>
      <c r="N3246" s="25"/>
      <c r="O3246" s="25"/>
      <c r="P3246" s="25"/>
      <c r="Q3246" s="26"/>
      <c r="R3246" s="25"/>
      <c r="S3246" s="25"/>
      <c r="T3246" s="27">
        <f t="shared" si="251"/>
        <v>0</v>
      </c>
      <c r="U3246" s="27">
        <f t="shared" si="252"/>
        <v>0</v>
      </c>
      <c r="V3246" s="25"/>
      <c r="W3246" s="27" t="str">
        <f t="shared" si="253"/>
        <v/>
      </c>
      <c r="X3246" s="43" t="str">
        <f t="shared" si="254"/>
        <v>OK</v>
      </c>
      <c r="Y3246" s="681" t="str">
        <f t="shared" si="255"/>
        <v/>
      </c>
    </row>
    <row r="3247" spans="1:25" x14ac:dyDescent="0.25">
      <c r="A3247" s="68" t="str">
        <f>'0'!$A$4</f>
        <v>………………..</v>
      </c>
      <c r="B3247" s="341">
        <f>'0'!$A$2</f>
        <v>46112</v>
      </c>
      <c r="C3247" s="341" t="s">
        <v>1246</v>
      </c>
      <c r="D3247" s="22"/>
      <c r="E3247" s="23"/>
      <c r="F3247" s="14"/>
      <c r="G3247" s="23"/>
      <c r="H3247" s="22"/>
      <c r="I3247" s="24"/>
      <c r="J3247" s="24"/>
      <c r="K3247" s="25"/>
      <c r="L3247" s="25"/>
      <c r="M3247" s="25"/>
      <c r="N3247" s="25"/>
      <c r="O3247" s="25"/>
      <c r="P3247" s="25"/>
      <c r="Q3247" s="26"/>
      <c r="R3247" s="25"/>
      <c r="S3247" s="25"/>
      <c r="T3247" s="27">
        <f t="shared" si="251"/>
        <v>0</v>
      </c>
      <c r="U3247" s="27">
        <f t="shared" si="252"/>
        <v>0</v>
      </c>
      <c r="V3247" s="25"/>
      <c r="W3247" s="27" t="str">
        <f t="shared" si="253"/>
        <v/>
      </c>
      <c r="X3247" s="43" t="str">
        <f t="shared" si="254"/>
        <v>OK</v>
      </c>
      <c r="Y3247" s="681" t="str">
        <f t="shared" si="255"/>
        <v/>
      </c>
    </row>
    <row r="3248" spans="1:25" x14ac:dyDescent="0.25">
      <c r="A3248" s="68" t="str">
        <f>'0'!$A$4</f>
        <v>………………..</v>
      </c>
      <c r="B3248" s="341">
        <f>'0'!$A$2</f>
        <v>46112</v>
      </c>
      <c r="C3248" s="341" t="s">
        <v>1246</v>
      </c>
      <c r="D3248" s="22"/>
      <c r="E3248" s="23"/>
      <c r="F3248" s="14"/>
      <c r="G3248" s="23"/>
      <c r="H3248" s="22"/>
      <c r="I3248" s="24"/>
      <c r="J3248" s="24"/>
      <c r="K3248" s="25"/>
      <c r="L3248" s="25"/>
      <c r="M3248" s="25"/>
      <c r="N3248" s="25"/>
      <c r="O3248" s="25"/>
      <c r="P3248" s="25"/>
      <c r="Q3248" s="26"/>
      <c r="R3248" s="25"/>
      <c r="S3248" s="25"/>
      <c r="T3248" s="27">
        <f t="shared" si="251"/>
        <v>0</v>
      </c>
      <c r="U3248" s="27">
        <f t="shared" si="252"/>
        <v>0</v>
      </c>
      <c r="V3248" s="25"/>
      <c r="W3248" s="27" t="str">
        <f t="shared" si="253"/>
        <v/>
      </c>
      <c r="X3248" s="43" t="str">
        <f t="shared" si="254"/>
        <v>OK</v>
      </c>
      <c r="Y3248" s="681" t="str">
        <f t="shared" si="255"/>
        <v/>
      </c>
    </row>
    <row r="3249" spans="1:25" x14ac:dyDescent="0.25">
      <c r="A3249" s="68" t="str">
        <f>'0'!$A$4</f>
        <v>………………..</v>
      </c>
      <c r="B3249" s="341">
        <f>'0'!$A$2</f>
        <v>46112</v>
      </c>
      <c r="C3249" s="341" t="s">
        <v>1246</v>
      </c>
      <c r="D3249" s="22"/>
      <c r="E3249" s="23"/>
      <c r="F3249" s="14"/>
      <c r="G3249" s="23"/>
      <c r="H3249" s="22"/>
      <c r="I3249" s="24"/>
      <c r="J3249" s="24"/>
      <c r="K3249" s="25"/>
      <c r="L3249" s="25"/>
      <c r="M3249" s="25"/>
      <c r="N3249" s="25"/>
      <c r="O3249" s="25"/>
      <c r="P3249" s="25"/>
      <c r="Q3249" s="26"/>
      <c r="R3249" s="25"/>
      <c r="S3249" s="25"/>
      <c r="T3249" s="27">
        <f t="shared" si="251"/>
        <v>0</v>
      </c>
      <c r="U3249" s="27">
        <f t="shared" si="252"/>
        <v>0</v>
      </c>
      <c r="V3249" s="25"/>
      <c r="W3249" s="27" t="str">
        <f t="shared" si="253"/>
        <v/>
      </c>
      <c r="X3249" s="43" t="str">
        <f t="shared" si="254"/>
        <v>OK</v>
      </c>
      <c r="Y3249" s="681" t="str">
        <f t="shared" si="255"/>
        <v/>
      </c>
    </row>
    <row r="3250" spans="1:25" x14ac:dyDescent="0.25">
      <c r="A3250" s="68" t="str">
        <f>'0'!$A$4</f>
        <v>………………..</v>
      </c>
      <c r="B3250" s="341">
        <f>'0'!$A$2</f>
        <v>46112</v>
      </c>
      <c r="C3250" s="341" t="s">
        <v>1246</v>
      </c>
      <c r="D3250" s="22"/>
      <c r="E3250" s="23"/>
      <c r="F3250" s="14"/>
      <c r="G3250" s="23"/>
      <c r="H3250" s="22"/>
      <c r="I3250" s="24"/>
      <c r="J3250" s="24"/>
      <c r="K3250" s="25"/>
      <c r="L3250" s="25"/>
      <c r="M3250" s="25"/>
      <c r="N3250" s="25"/>
      <c r="O3250" s="25"/>
      <c r="P3250" s="25"/>
      <c r="Q3250" s="26"/>
      <c r="R3250" s="25"/>
      <c r="S3250" s="25"/>
      <c r="T3250" s="27">
        <f t="shared" si="251"/>
        <v>0</v>
      </c>
      <c r="U3250" s="27">
        <f t="shared" si="252"/>
        <v>0</v>
      </c>
      <c r="V3250" s="25"/>
      <c r="W3250" s="27" t="str">
        <f t="shared" si="253"/>
        <v/>
      </c>
      <c r="X3250" s="43" t="str">
        <f t="shared" si="254"/>
        <v>OK</v>
      </c>
      <c r="Y3250" s="681" t="str">
        <f t="shared" si="255"/>
        <v/>
      </c>
    </row>
    <row r="3251" spans="1:25" x14ac:dyDescent="0.25">
      <c r="A3251" s="68" t="str">
        <f>'0'!$A$4</f>
        <v>………………..</v>
      </c>
      <c r="B3251" s="341">
        <f>'0'!$A$2</f>
        <v>46112</v>
      </c>
      <c r="C3251" s="341" t="s">
        <v>1246</v>
      </c>
      <c r="D3251" s="22"/>
      <c r="E3251" s="23"/>
      <c r="F3251" s="14"/>
      <c r="G3251" s="23"/>
      <c r="H3251" s="22"/>
      <c r="I3251" s="24"/>
      <c r="J3251" s="24"/>
      <c r="K3251" s="25"/>
      <c r="L3251" s="25"/>
      <c r="M3251" s="25"/>
      <c r="N3251" s="25"/>
      <c r="O3251" s="25"/>
      <c r="P3251" s="25"/>
      <c r="Q3251" s="26"/>
      <c r="R3251" s="25"/>
      <c r="S3251" s="25"/>
      <c r="T3251" s="27">
        <f t="shared" si="251"/>
        <v>0</v>
      </c>
      <c r="U3251" s="27">
        <f t="shared" si="252"/>
        <v>0</v>
      </c>
      <c r="V3251" s="25"/>
      <c r="W3251" s="27" t="str">
        <f t="shared" si="253"/>
        <v/>
      </c>
      <c r="X3251" s="43" t="str">
        <f t="shared" si="254"/>
        <v>OK</v>
      </c>
      <c r="Y3251" s="681" t="str">
        <f t="shared" si="255"/>
        <v/>
      </c>
    </row>
    <row r="3252" spans="1:25" x14ac:dyDescent="0.25">
      <c r="A3252" s="68" t="str">
        <f>'0'!$A$4</f>
        <v>………………..</v>
      </c>
      <c r="B3252" s="341">
        <f>'0'!$A$2</f>
        <v>46112</v>
      </c>
      <c r="C3252" s="341" t="s">
        <v>1246</v>
      </c>
      <c r="D3252" s="22"/>
      <c r="E3252" s="23"/>
      <c r="F3252" s="14"/>
      <c r="G3252" s="23"/>
      <c r="H3252" s="22"/>
      <c r="I3252" s="24"/>
      <c r="J3252" s="24"/>
      <c r="K3252" s="25"/>
      <c r="L3252" s="25"/>
      <c r="M3252" s="25"/>
      <c r="N3252" s="25"/>
      <c r="O3252" s="25"/>
      <c r="P3252" s="25"/>
      <c r="Q3252" s="26"/>
      <c r="R3252" s="25"/>
      <c r="S3252" s="25"/>
      <c r="T3252" s="27">
        <f t="shared" si="251"/>
        <v>0</v>
      </c>
      <c r="U3252" s="27">
        <f t="shared" si="252"/>
        <v>0</v>
      </c>
      <c r="V3252" s="25"/>
      <c r="W3252" s="27" t="str">
        <f t="shared" si="253"/>
        <v/>
      </c>
      <c r="X3252" s="43" t="str">
        <f t="shared" si="254"/>
        <v>OK</v>
      </c>
      <c r="Y3252" s="681" t="str">
        <f t="shared" si="255"/>
        <v/>
      </c>
    </row>
    <row r="3253" spans="1:25" x14ac:dyDescent="0.25">
      <c r="A3253" s="68" t="str">
        <f>'0'!$A$4</f>
        <v>………………..</v>
      </c>
      <c r="B3253" s="341">
        <f>'0'!$A$2</f>
        <v>46112</v>
      </c>
      <c r="C3253" s="341" t="s">
        <v>1246</v>
      </c>
      <c r="D3253" s="22"/>
      <c r="E3253" s="23"/>
      <c r="F3253" s="14"/>
      <c r="G3253" s="23"/>
      <c r="H3253" s="22"/>
      <c r="I3253" s="24"/>
      <c r="J3253" s="24"/>
      <c r="K3253" s="25"/>
      <c r="L3253" s="25"/>
      <c r="M3253" s="25"/>
      <c r="N3253" s="25"/>
      <c r="O3253" s="25"/>
      <c r="P3253" s="25"/>
      <c r="Q3253" s="26"/>
      <c r="R3253" s="25"/>
      <c r="S3253" s="25"/>
      <c r="T3253" s="27">
        <f t="shared" si="251"/>
        <v>0</v>
      </c>
      <c r="U3253" s="27">
        <f t="shared" si="252"/>
        <v>0</v>
      </c>
      <c r="V3253" s="25"/>
      <c r="W3253" s="27" t="str">
        <f t="shared" si="253"/>
        <v/>
      </c>
      <c r="X3253" s="43" t="str">
        <f t="shared" si="254"/>
        <v>OK</v>
      </c>
      <c r="Y3253" s="681" t="str">
        <f t="shared" si="255"/>
        <v/>
      </c>
    </row>
    <row r="3254" spans="1:25" x14ac:dyDescent="0.25">
      <c r="A3254" s="68" t="str">
        <f>'0'!$A$4</f>
        <v>………………..</v>
      </c>
      <c r="B3254" s="341">
        <f>'0'!$A$2</f>
        <v>46112</v>
      </c>
      <c r="C3254" s="341" t="s">
        <v>1246</v>
      </c>
      <c r="D3254" s="22"/>
      <c r="E3254" s="23"/>
      <c r="F3254" s="14"/>
      <c r="G3254" s="23"/>
      <c r="H3254" s="22"/>
      <c r="I3254" s="24"/>
      <c r="J3254" s="24"/>
      <c r="K3254" s="25"/>
      <c r="L3254" s="25"/>
      <c r="M3254" s="25"/>
      <c r="N3254" s="25"/>
      <c r="O3254" s="25"/>
      <c r="P3254" s="25"/>
      <c r="Q3254" s="26"/>
      <c r="R3254" s="25"/>
      <c r="S3254" s="25"/>
      <c r="T3254" s="27">
        <f t="shared" si="251"/>
        <v>0</v>
      </c>
      <c r="U3254" s="27">
        <f t="shared" si="252"/>
        <v>0</v>
      </c>
      <c r="V3254" s="25"/>
      <c r="W3254" s="27" t="str">
        <f t="shared" si="253"/>
        <v/>
      </c>
      <c r="X3254" s="43" t="str">
        <f t="shared" si="254"/>
        <v>OK</v>
      </c>
      <c r="Y3254" s="681" t="str">
        <f t="shared" si="255"/>
        <v/>
      </c>
    </row>
    <row r="3255" spans="1:25" x14ac:dyDescent="0.25">
      <c r="A3255" s="68" t="str">
        <f>'0'!$A$4</f>
        <v>………………..</v>
      </c>
      <c r="B3255" s="341">
        <f>'0'!$A$2</f>
        <v>46112</v>
      </c>
      <c r="C3255" s="341" t="s">
        <v>1246</v>
      </c>
      <c r="D3255" s="22"/>
      <c r="E3255" s="23"/>
      <c r="F3255" s="14"/>
      <c r="G3255" s="23"/>
      <c r="H3255" s="22"/>
      <c r="I3255" s="24"/>
      <c r="J3255" s="24"/>
      <c r="K3255" s="25"/>
      <c r="L3255" s="25"/>
      <c r="M3255" s="25"/>
      <c r="N3255" s="25"/>
      <c r="O3255" s="25"/>
      <c r="P3255" s="25"/>
      <c r="Q3255" s="26"/>
      <c r="R3255" s="25"/>
      <c r="S3255" s="25"/>
      <c r="T3255" s="27">
        <f t="shared" si="251"/>
        <v>0</v>
      </c>
      <c r="U3255" s="27">
        <f t="shared" si="252"/>
        <v>0</v>
      </c>
      <c r="V3255" s="25"/>
      <c r="W3255" s="27" t="str">
        <f t="shared" si="253"/>
        <v/>
      </c>
      <c r="X3255" s="43" t="str">
        <f t="shared" si="254"/>
        <v>OK</v>
      </c>
      <c r="Y3255" s="681" t="str">
        <f t="shared" si="255"/>
        <v/>
      </c>
    </row>
    <row r="3256" spans="1:25" x14ac:dyDescent="0.25">
      <c r="A3256" s="68" t="str">
        <f>'0'!$A$4</f>
        <v>………………..</v>
      </c>
      <c r="B3256" s="341">
        <f>'0'!$A$2</f>
        <v>46112</v>
      </c>
      <c r="C3256" s="341" t="s">
        <v>1246</v>
      </c>
      <c r="D3256" s="22"/>
      <c r="E3256" s="23"/>
      <c r="F3256" s="14"/>
      <c r="G3256" s="23"/>
      <c r="H3256" s="22"/>
      <c r="I3256" s="24"/>
      <c r="J3256" s="24"/>
      <c r="K3256" s="25"/>
      <c r="L3256" s="25"/>
      <c r="M3256" s="25"/>
      <c r="N3256" s="25"/>
      <c r="O3256" s="25"/>
      <c r="P3256" s="25"/>
      <c r="Q3256" s="26"/>
      <c r="R3256" s="25"/>
      <c r="S3256" s="25"/>
      <c r="T3256" s="27">
        <f t="shared" si="251"/>
        <v>0</v>
      </c>
      <c r="U3256" s="27">
        <f t="shared" si="252"/>
        <v>0</v>
      </c>
      <c r="V3256" s="25"/>
      <c r="W3256" s="27" t="str">
        <f t="shared" si="253"/>
        <v/>
      </c>
      <c r="X3256" s="43" t="str">
        <f t="shared" si="254"/>
        <v>OK</v>
      </c>
      <c r="Y3256" s="681" t="str">
        <f t="shared" si="255"/>
        <v/>
      </c>
    </row>
    <row r="3257" spans="1:25" x14ac:dyDescent="0.25">
      <c r="A3257" s="68" t="str">
        <f>'0'!$A$4</f>
        <v>………………..</v>
      </c>
      <c r="B3257" s="341">
        <f>'0'!$A$2</f>
        <v>46112</v>
      </c>
      <c r="C3257" s="341" t="s">
        <v>1246</v>
      </c>
      <c r="D3257" s="22"/>
      <c r="E3257" s="23"/>
      <c r="F3257" s="14"/>
      <c r="G3257" s="23"/>
      <c r="H3257" s="22"/>
      <c r="I3257" s="24"/>
      <c r="J3257" s="24"/>
      <c r="K3257" s="25"/>
      <c r="L3257" s="25"/>
      <c r="M3257" s="25"/>
      <c r="N3257" s="25"/>
      <c r="O3257" s="25"/>
      <c r="P3257" s="25"/>
      <c r="Q3257" s="26"/>
      <c r="R3257" s="25"/>
      <c r="S3257" s="25"/>
      <c r="T3257" s="27">
        <f t="shared" si="251"/>
        <v>0</v>
      </c>
      <c r="U3257" s="27">
        <f t="shared" si="252"/>
        <v>0</v>
      </c>
      <c r="V3257" s="25"/>
      <c r="W3257" s="27" t="str">
        <f t="shared" si="253"/>
        <v/>
      </c>
      <c r="X3257" s="43" t="str">
        <f t="shared" si="254"/>
        <v>OK</v>
      </c>
      <c r="Y3257" s="681" t="str">
        <f t="shared" si="255"/>
        <v/>
      </c>
    </row>
    <row r="3258" spans="1:25" x14ac:dyDescent="0.25">
      <c r="A3258" s="68" t="str">
        <f>'0'!$A$4</f>
        <v>………………..</v>
      </c>
      <c r="B3258" s="341">
        <f>'0'!$A$2</f>
        <v>46112</v>
      </c>
      <c r="C3258" s="341" t="s">
        <v>1246</v>
      </c>
      <c r="D3258" s="22"/>
      <c r="E3258" s="23"/>
      <c r="F3258" s="14"/>
      <c r="G3258" s="23"/>
      <c r="H3258" s="22"/>
      <c r="I3258" s="24"/>
      <c r="J3258" s="24"/>
      <c r="K3258" s="25"/>
      <c r="L3258" s="25"/>
      <c r="M3258" s="25"/>
      <c r="N3258" s="25"/>
      <c r="O3258" s="25"/>
      <c r="P3258" s="25"/>
      <c r="Q3258" s="26"/>
      <c r="R3258" s="25"/>
      <c r="S3258" s="25"/>
      <c r="T3258" s="27">
        <f t="shared" si="251"/>
        <v>0</v>
      </c>
      <c r="U3258" s="27">
        <f t="shared" si="252"/>
        <v>0</v>
      </c>
      <c r="V3258" s="25"/>
      <c r="W3258" s="27" t="str">
        <f t="shared" si="253"/>
        <v/>
      </c>
      <c r="X3258" s="43" t="str">
        <f t="shared" si="254"/>
        <v>OK</v>
      </c>
      <c r="Y3258" s="681" t="str">
        <f t="shared" si="255"/>
        <v/>
      </c>
    </row>
    <row r="3259" spans="1:25" x14ac:dyDescent="0.25">
      <c r="A3259" s="68" t="str">
        <f>'0'!$A$4</f>
        <v>………………..</v>
      </c>
      <c r="B3259" s="341">
        <f>'0'!$A$2</f>
        <v>46112</v>
      </c>
      <c r="C3259" s="341" t="s">
        <v>1246</v>
      </c>
      <c r="D3259" s="22"/>
      <c r="E3259" s="23"/>
      <c r="F3259" s="14"/>
      <c r="G3259" s="23"/>
      <c r="H3259" s="22"/>
      <c r="I3259" s="24"/>
      <c r="J3259" s="24"/>
      <c r="K3259" s="25"/>
      <c r="L3259" s="25"/>
      <c r="M3259" s="25"/>
      <c r="N3259" s="25"/>
      <c r="O3259" s="25"/>
      <c r="P3259" s="25"/>
      <c r="Q3259" s="26"/>
      <c r="R3259" s="25"/>
      <c r="S3259" s="25"/>
      <c r="T3259" s="27">
        <f t="shared" si="251"/>
        <v>0</v>
      </c>
      <c r="U3259" s="27">
        <f t="shared" si="252"/>
        <v>0</v>
      </c>
      <c r="V3259" s="25"/>
      <c r="W3259" s="27" t="str">
        <f t="shared" si="253"/>
        <v/>
      </c>
      <c r="X3259" s="43" t="str">
        <f t="shared" si="254"/>
        <v>OK</v>
      </c>
      <c r="Y3259" s="681" t="str">
        <f t="shared" si="255"/>
        <v/>
      </c>
    </row>
    <row r="3260" spans="1:25" x14ac:dyDescent="0.25">
      <c r="A3260" s="68" t="str">
        <f>'0'!$A$4</f>
        <v>………………..</v>
      </c>
      <c r="B3260" s="341">
        <f>'0'!$A$2</f>
        <v>46112</v>
      </c>
      <c r="C3260" s="341" t="s">
        <v>1246</v>
      </c>
      <c r="D3260" s="22"/>
      <c r="E3260" s="23"/>
      <c r="F3260" s="14"/>
      <c r="G3260" s="23"/>
      <c r="H3260" s="22"/>
      <c r="I3260" s="24"/>
      <c r="J3260" s="24"/>
      <c r="K3260" s="25"/>
      <c r="L3260" s="25"/>
      <c r="M3260" s="25"/>
      <c r="N3260" s="25"/>
      <c r="O3260" s="25"/>
      <c r="P3260" s="25"/>
      <c r="Q3260" s="26"/>
      <c r="R3260" s="25"/>
      <c r="S3260" s="25"/>
      <c r="T3260" s="27">
        <f t="shared" si="251"/>
        <v>0</v>
      </c>
      <c r="U3260" s="27">
        <f t="shared" si="252"/>
        <v>0</v>
      </c>
      <c r="V3260" s="25"/>
      <c r="W3260" s="27" t="str">
        <f t="shared" si="253"/>
        <v/>
      </c>
      <c r="X3260" s="43" t="str">
        <f t="shared" si="254"/>
        <v>OK</v>
      </c>
      <c r="Y3260" s="681" t="str">
        <f t="shared" si="255"/>
        <v/>
      </c>
    </row>
    <row r="3261" spans="1:25" x14ac:dyDescent="0.25">
      <c r="A3261" s="68" t="str">
        <f>'0'!$A$4</f>
        <v>………………..</v>
      </c>
      <c r="B3261" s="341">
        <f>'0'!$A$2</f>
        <v>46112</v>
      </c>
      <c r="C3261" s="341" t="s">
        <v>1246</v>
      </c>
      <c r="D3261" s="22"/>
      <c r="E3261" s="23"/>
      <c r="F3261" s="14"/>
      <c r="G3261" s="23"/>
      <c r="H3261" s="22"/>
      <c r="I3261" s="24"/>
      <c r="J3261" s="24"/>
      <c r="K3261" s="25"/>
      <c r="L3261" s="25"/>
      <c r="M3261" s="25"/>
      <c r="N3261" s="25"/>
      <c r="O3261" s="25"/>
      <c r="P3261" s="25"/>
      <c r="Q3261" s="26"/>
      <c r="R3261" s="25"/>
      <c r="S3261" s="25"/>
      <c r="T3261" s="27">
        <f t="shared" si="251"/>
        <v>0</v>
      </c>
      <c r="U3261" s="27">
        <f t="shared" si="252"/>
        <v>0</v>
      </c>
      <c r="V3261" s="25"/>
      <c r="W3261" s="27" t="str">
        <f t="shared" si="253"/>
        <v/>
      </c>
      <c r="X3261" s="43" t="str">
        <f t="shared" si="254"/>
        <v>OK</v>
      </c>
      <c r="Y3261" s="681" t="str">
        <f t="shared" si="255"/>
        <v/>
      </c>
    </row>
    <row r="3262" spans="1:25" x14ac:dyDescent="0.25">
      <c r="A3262" s="68" t="str">
        <f>'0'!$A$4</f>
        <v>………………..</v>
      </c>
      <c r="B3262" s="341">
        <f>'0'!$A$2</f>
        <v>46112</v>
      </c>
      <c r="C3262" s="341" t="s">
        <v>1246</v>
      </c>
      <c r="D3262" s="22"/>
      <c r="E3262" s="23"/>
      <c r="F3262" s="14"/>
      <c r="G3262" s="23"/>
      <c r="H3262" s="22"/>
      <c r="I3262" s="24"/>
      <c r="J3262" s="24"/>
      <c r="K3262" s="25"/>
      <c r="L3262" s="25"/>
      <c r="M3262" s="25"/>
      <c r="N3262" s="25"/>
      <c r="O3262" s="25"/>
      <c r="P3262" s="25"/>
      <c r="Q3262" s="26"/>
      <c r="R3262" s="25"/>
      <c r="S3262" s="25"/>
      <c r="T3262" s="27">
        <f t="shared" si="251"/>
        <v>0</v>
      </c>
      <c r="U3262" s="27">
        <f t="shared" si="252"/>
        <v>0</v>
      </c>
      <c r="V3262" s="25"/>
      <c r="W3262" s="27" t="str">
        <f t="shared" si="253"/>
        <v/>
      </c>
      <c r="X3262" s="43" t="str">
        <f t="shared" si="254"/>
        <v>OK</v>
      </c>
      <c r="Y3262" s="681" t="str">
        <f t="shared" si="255"/>
        <v/>
      </c>
    </row>
    <row r="3263" spans="1:25" x14ac:dyDescent="0.25">
      <c r="A3263" s="68" t="str">
        <f>'0'!$A$4</f>
        <v>………………..</v>
      </c>
      <c r="B3263" s="341">
        <f>'0'!$A$2</f>
        <v>46112</v>
      </c>
      <c r="C3263" s="341" t="s">
        <v>1246</v>
      </c>
      <c r="D3263" s="22"/>
      <c r="E3263" s="23"/>
      <c r="F3263" s="14"/>
      <c r="G3263" s="23"/>
      <c r="H3263" s="22"/>
      <c r="I3263" s="24"/>
      <c r="J3263" s="24"/>
      <c r="K3263" s="25"/>
      <c r="L3263" s="25"/>
      <c r="M3263" s="25"/>
      <c r="N3263" s="25"/>
      <c r="O3263" s="25"/>
      <c r="P3263" s="25"/>
      <c r="Q3263" s="26"/>
      <c r="R3263" s="25"/>
      <c r="S3263" s="25"/>
      <c r="T3263" s="27">
        <f t="shared" si="251"/>
        <v>0</v>
      </c>
      <c r="U3263" s="27">
        <f t="shared" si="252"/>
        <v>0</v>
      </c>
      <c r="V3263" s="25"/>
      <c r="W3263" s="27" t="str">
        <f t="shared" si="253"/>
        <v/>
      </c>
      <c r="X3263" s="43" t="str">
        <f t="shared" si="254"/>
        <v>OK</v>
      </c>
      <c r="Y3263" s="681" t="str">
        <f t="shared" si="255"/>
        <v/>
      </c>
    </row>
    <row r="3264" spans="1:25" x14ac:dyDescent="0.25">
      <c r="A3264" s="68" t="str">
        <f>'0'!$A$4</f>
        <v>………………..</v>
      </c>
      <c r="B3264" s="341">
        <f>'0'!$A$2</f>
        <v>46112</v>
      </c>
      <c r="C3264" s="341" t="s">
        <v>1246</v>
      </c>
      <c r="D3264" s="22"/>
      <c r="E3264" s="23"/>
      <c r="F3264" s="14"/>
      <c r="G3264" s="23"/>
      <c r="H3264" s="22"/>
      <c r="I3264" s="24"/>
      <c r="J3264" s="24"/>
      <c r="K3264" s="25"/>
      <c r="L3264" s="25"/>
      <c r="M3264" s="25"/>
      <c r="N3264" s="25"/>
      <c r="O3264" s="25"/>
      <c r="P3264" s="25"/>
      <c r="Q3264" s="26"/>
      <c r="R3264" s="25"/>
      <c r="S3264" s="25"/>
      <c r="T3264" s="27">
        <f t="shared" si="251"/>
        <v>0</v>
      </c>
      <c r="U3264" s="27">
        <f t="shared" si="252"/>
        <v>0</v>
      </c>
      <c r="V3264" s="25"/>
      <c r="W3264" s="27" t="str">
        <f t="shared" si="253"/>
        <v/>
      </c>
      <c r="X3264" s="43" t="str">
        <f t="shared" si="254"/>
        <v>OK</v>
      </c>
      <c r="Y3264" s="681" t="str">
        <f t="shared" si="255"/>
        <v/>
      </c>
    </row>
    <row r="3265" spans="1:25" x14ac:dyDescent="0.25">
      <c r="A3265" s="68" t="str">
        <f>'0'!$A$4</f>
        <v>………………..</v>
      </c>
      <c r="B3265" s="341">
        <f>'0'!$A$2</f>
        <v>46112</v>
      </c>
      <c r="C3265" s="341" t="s">
        <v>1246</v>
      </c>
      <c r="D3265" s="22"/>
      <c r="E3265" s="23"/>
      <c r="F3265" s="14"/>
      <c r="G3265" s="23"/>
      <c r="H3265" s="22"/>
      <c r="I3265" s="24"/>
      <c r="J3265" s="24"/>
      <c r="K3265" s="25"/>
      <c r="L3265" s="25"/>
      <c r="M3265" s="25"/>
      <c r="N3265" s="25"/>
      <c r="O3265" s="25"/>
      <c r="P3265" s="25"/>
      <c r="Q3265" s="26"/>
      <c r="R3265" s="25"/>
      <c r="S3265" s="25"/>
      <c r="T3265" s="27">
        <f t="shared" si="251"/>
        <v>0</v>
      </c>
      <c r="U3265" s="27">
        <f t="shared" si="252"/>
        <v>0</v>
      </c>
      <c r="V3265" s="25"/>
      <c r="W3265" s="27" t="str">
        <f t="shared" si="253"/>
        <v/>
      </c>
      <c r="X3265" s="43" t="str">
        <f t="shared" si="254"/>
        <v>OK</v>
      </c>
      <c r="Y3265" s="681" t="str">
        <f t="shared" si="255"/>
        <v/>
      </c>
    </row>
    <row r="3266" spans="1:25" x14ac:dyDescent="0.25">
      <c r="A3266" s="68" t="str">
        <f>'0'!$A$4</f>
        <v>………………..</v>
      </c>
      <c r="B3266" s="341">
        <f>'0'!$A$2</f>
        <v>46112</v>
      </c>
      <c r="C3266" s="341" t="s">
        <v>1246</v>
      </c>
      <c r="D3266" s="22"/>
      <c r="E3266" s="23"/>
      <c r="F3266" s="14"/>
      <c r="G3266" s="23"/>
      <c r="H3266" s="22"/>
      <c r="I3266" s="24"/>
      <c r="J3266" s="24"/>
      <c r="K3266" s="25"/>
      <c r="L3266" s="25"/>
      <c r="M3266" s="25"/>
      <c r="N3266" s="25"/>
      <c r="O3266" s="25"/>
      <c r="P3266" s="25"/>
      <c r="Q3266" s="26"/>
      <c r="R3266" s="25"/>
      <c r="S3266" s="25"/>
      <c r="T3266" s="27">
        <f t="shared" si="251"/>
        <v>0</v>
      </c>
      <c r="U3266" s="27">
        <f t="shared" si="252"/>
        <v>0</v>
      </c>
      <c r="V3266" s="25"/>
      <c r="W3266" s="27" t="str">
        <f t="shared" si="253"/>
        <v/>
      </c>
      <c r="X3266" s="43" t="str">
        <f t="shared" si="254"/>
        <v>OK</v>
      </c>
      <c r="Y3266" s="681" t="str">
        <f t="shared" si="255"/>
        <v/>
      </c>
    </row>
    <row r="3267" spans="1:25" x14ac:dyDescent="0.25">
      <c r="A3267" s="68" t="str">
        <f>'0'!$A$4</f>
        <v>………………..</v>
      </c>
      <c r="B3267" s="341">
        <f>'0'!$A$2</f>
        <v>46112</v>
      </c>
      <c r="C3267" s="341" t="s">
        <v>1246</v>
      </c>
      <c r="D3267" s="22"/>
      <c r="E3267" s="23"/>
      <c r="F3267" s="14"/>
      <c r="G3267" s="23"/>
      <c r="H3267" s="22"/>
      <c r="I3267" s="24"/>
      <c r="J3267" s="24"/>
      <c r="K3267" s="25"/>
      <c r="L3267" s="25"/>
      <c r="M3267" s="25"/>
      <c r="N3267" s="25"/>
      <c r="O3267" s="25"/>
      <c r="P3267" s="25"/>
      <c r="Q3267" s="26"/>
      <c r="R3267" s="25"/>
      <c r="S3267" s="25"/>
      <c r="T3267" s="27">
        <f t="shared" si="251"/>
        <v>0</v>
      </c>
      <c r="U3267" s="27">
        <f t="shared" si="252"/>
        <v>0</v>
      </c>
      <c r="V3267" s="25"/>
      <c r="W3267" s="27" t="str">
        <f t="shared" si="253"/>
        <v/>
      </c>
      <c r="X3267" s="43" t="str">
        <f t="shared" si="254"/>
        <v>OK</v>
      </c>
      <c r="Y3267" s="681" t="str">
        <f t="shared" si="255"/>
        <v/>
      </c>
    </row>
    <row r="3268" spans="1:25" x14ac:dyDescent="0.25">
      <c r="A3268" s="68" t="str">
        <f>'0'!$A$4</f>
        <v>………………..</v>
      </c>
      <c r="B3268" s="341">
        <f>'0'!$A$2</f>
        <v>46112</v>
      </c>
      <c r="C3268" s="341" t="s">
        <v>1246</v>
      </c>
      <c r="D3268" s="22"/>
      <c r="E3268" s="23"/>
      <c r="F3268" s="14"/>
      <c r="G3268" s="23"/>
      <c r="H3268" s="22"/>
      <c r="I3268" s="24"/>
      <c r="J3268" s="24"/>
      <c r="K3268" s="25"/>
      <c r="L3268" s="25"/>
      <c r="M3268" s="25"/>
      <c r="N3268" s="25"/>
      <c r="O3268" s="25"/>
      <c r="P3268" s="25"/>
      <c r="Q3268" s="26"/>
      <c r="R3268" s="25"/>
      <c r="S3268" s="25"/>
      <c r="T3268" s="27">
        <f t="shared" si="251"/>
        <v>0</v>
      </c>
      <c r="U3268" s="27">
        <f t="shared" si="252"/>
        <v>0</v>
      </c>
      <c r="V3268" s="25"/>
      <c r="W3268" s="27" t="str">
        <f t="shared" si="253"/>
        <v/>
      </c>
      <c r="X3268" s="43" t="str">
        <f t="shared" si="254"/>
        <v>OK</v>
      </c>
      <c r="Y3268" s="681" t="str">
        <f t="shared" si="255"/>
        <v/>
      </c>
    </row>
    <row r="3269" spans="1:25" x14ac:dyDescent="0.25">
      <c r="A3269" s="68" t="str">
        <f>'0'!$A$4</f>
        <v>………………..</v>
      </c>
      <c r="B3269" s="341">
        <f>'0'!$A$2</f>
        <v>46112</v>
      </c>
      <c r="C3269" s="341" t="s">
        <v>1246</v>
      </c>
      <c r="D3269" s="22"/>
      <c r="E3269" s="23"/>
      <c r="F3269" s="14"/>
      <c r="G3269" s="23"/>
      <c r="H3269" s="22"/>
      <c r="I3269" s="24"/>
      <c r="J3269" s="24"/>
      <c r="K3269" s="25"/>
      <c r="L3269" s="25"/>
      <c r="M3269" s="25"/>
      <c r="N3269" s="25"/>
      <c r="O3269" s="25"/>
      <c r="P3269" s="25"/>
      <c r="Q3269" s="26"/>
      <c r="R3269" s="25"/>
      <c r="S3269" s="25"/>
      <c r="T3269" s="27">
        <f t="shared" si="251"/>
        <v>0</v>
      </c>
      <c r="U3269" s="27">
        <f t="shared" si="252"/>
        <v>0</v>
      </c>
      <c r="V3269" s="25"/>
      <c r="W3269" s="27" t="str">
        <f t="shared" si="253"/>
        <v/>
      </c>
      <c r="X3269" s="43" t="str">
        <f t="shared" si="254"/>
        <v>OK</v>
      </c>
      <c r="Y3269" s="681" t="str">
        <f t="shared" si="255"/>
        <v/>
      </c>
    </row>
    <row r="3270" spans="1:25" x14ac:dyDescent="0.25">
      <c r="A3270" s="68" t="str">
        <f>'0'!$A$4</f>
        <v>………………..</v>
      </c>
      <c r="B3270" s="341">
        <f>'0'!$A$2</f>
        <v>46112</v>
      </c>
      <c r="C3270" s="341" t="s">
        <v>1246</v>
      </c>
      <c r="D3270" s="22"/>
      <c r="E3270" s="23"/>
      <c r="F3270" s="14"/>
      <c r="G3270" s="23"/>
      <c r="H3270" s="22"/>
      <c r="I3270" s="24"/>
      <c r="J3270" s="24"/>
      <c r="K3270" s="25"/>
      <c r="L3270" s="25"/>
      <c r="M3270" s="25"/>
      <c r="N3270" s="25"/>
      <c r="O3270" s="25"/>
      <c r="P3270" s="25"/>
      <c r="Q3270" s="26"/>
      <c r="R3270" s="25"/>
      <c r="S3270" s="25"/>
      <c r="T3270" s="27">
        <f t="shared" si="251"/>
        <v>0</v>
      </c>
      <c r="U3270" s="27">
        <f t="shared" si="252"/>
        <v>0</v>
      </c>
      <c r="V3270" s="25"/>
      <c r="W3270" s="27" t="str">
        <f t="shared" si="253"/>
        <v/>
      </c>
      <c r="X3270" s="43" t="str">
        <f t="shared" si="254"/>
        <v>OK</v>
      </c>
      <c r="Y3270" s="681" t="str">
        <f t="shared" si="255"/>
        <v/>
      </c>
    </row>
    <row r="3271" spans="1:25" x14ac:dyDescent="0.25">
      <c r="A3271" s="68" t="str">
        <f>'0'!$A$4</f>
        <v>………………..</v>
      </c>
      <c r="B3271" s="341">
        <f>'0'!$A$2</f>
        <v>46112</v>
      </c>
      <c r="C3271" s="341" t="s">
        <v>1246</v>
      </c>
      <c r="D3271" s="22"/>
      <c r="E3271" s="23"/>
      <c r="F3271" s="14"/>
      <c r="G3271" s="23"/>
      <c r="H3271" s="22"/>
      <c r="I3271" s="24"/>
      <c r="J3271" s="24"/>
      <c r="K3271" s="25"/>
      <c r="L3271" s="25"/>
      <c r="M3271" s="25"/>
      <c r="N3271" s="25"/>
      <c r="O3271" s="25"/>
      <c r="P3271" s="25"/>
      <c r="Q3271" s="26"/>
      <c r="R3271" s="25"/>
      <c r="S3271" s="25"/>
      <c r="T3271" s="27">
        <f t="shared" si="251"/>
        <v>0</v>
      </c>
      <c r="U3271" s="27">
        <f t="shared" si="252"/>
        <v>0</v>
      </c>
      <c r="V3271" s="25"/>
      <c r="W3271" s="27" t="str">
        <f t="shared" si="253"/>
        <v/>
      </c>
      <c r="X3271" s="43" t="str">
        <f t="shared" si="254"/>
        <v>OK</v>
      </c>
      <c r="Y3271" s="681" t="str">
        <f t="shared" si="255"/>
        <v/>
      </c>
    </row>
    <row r="3272" spans="1:25" x14ac:dyDescent="0.25">
      <c r="A3272" s="68" t="str">
        <f>'0'!$A$4</f>
        <v>………………..</v>
      </c>
      <c r="B3272" s="341">
        <f>'0'!$A$2</f>
        <v>46112</v>
      </c>
      <c r="C3272" s="341" t="s">
        <v>1246</v>
      </c>
      <c r="D3272" s="22"/>
      <c r="E3272" s="23"/>
      <c r="F3272" s="14"/>
      <c r="G3272" s="23"/>
      <c r="H3272" s="22"/>
      <c r="I3272" s="24"/>
      <c r="J3272" s="24"/>
      <c r="K3272" s="25"/>
      <c r="L3272" s="25"/>
      <c r="M3272" s="25"/>
      <c r="N3272" s="25"/>
      <c r="O3272" s="25"/>
      <c r="P3272" s="25"/>
      <c r="Q3272" s="26"/>
      <c r="R3272" s="25"/>
      <c r="S3272" s="25"/>
      <c r="T3272" s="27">
        <f t="shared" si="251"/>
        <v>0</v>
      </c>
      <c r="U3272" s="27">
        <f t="shared" si="252"/>
        <v>0</v>
      </c>
      <c r="V3272" s="25"/>
      <c r="W3272" s="27" t="str">
        <f t="shared" si="253"/>
        <v/>
      </c>
      <c r="X3272" s="43" t="str">
        <f t="shared" si="254"/>
        <v>OK</v>
      </c>
      <c r="Y3272" s="681" t="str">
        <f t="shared" si="255"/>
        <v/>
      </c>
    </row>
    <row r="3273" spans="1:25" x14ac:dyDescent="0.25">
      <c r="A3273" s="68" t="str">
        <f>'0'!$A$4</f>
        <v>………………..</v>
      </c>
      <c r="B3273" s="341">
        <f>'0'!$A$2</f>
        <v>46112</v>
      </c>
      <c r="C3273" s="341" t="s">
        <v>1246</v>
      </c>
      <c r="D3273" s="22"/>
      <c r="E3273" s="23"/>
      <c r="F3273" s="14"/>
      <c r="G3273" s="23"/>
      <c r="H3273" s="22"/>
      <c r="I3273" s="24"/>
      <c r="J3273" s="24"/>
      <c r="K3273" s="25"/>
      <c r="L3273" s="25"/>
      <c r="M3273" s="25"/>
      <c r="N3273" s="25"/>
      <c r="O3273" s="25"/>
      <c r="P3273" s="25"/>
      <c r="Q3273" s="26"/>
      <c r="R3273" s="25"/>
      <c r="S3273" s="25"/>
      <c r="T3273" s="27">
        <f t="shared" ref="T3273:T3336" si="256">N3273+P3273-R3273</f>
        <v>0</v>
      </c>
      <c r="U3273" s="27">
        <f t="shared" ref="U3273:U3336" si="257">O3273+Q3273-S3273</f>
        <v>0</v>
      </c>
      <c r="V3273" s="25"/>
      <c r="W3273" s="27" t="str">
        <f t="shared" ref="W3273:W3336" si="258">IF(K3273="","",K3273-M3273-(P3273-Q3273))</f>
        <v/>
      </c>
      <c r="X3273" s="43" t="str">
        <f t="shared" ref="X3273:X3336" si="259">IF(ROUND(T3273-V3273,2)&gt;=0,"OK","Просрочието не може да надхвърля задължението")</f>
        <v>OK</v>
      </c>
      <c r="Y3273" s="681" t="str">
        <f t="shared" ref="Y3273:Y3336" si="260">IF(COUNTBLANK(D3273:W3273)=18,"",IF(D3273="999999999","",IF(ISNUMBER(VALUE(D3273)),IF(LEN(D3273)&lt;&gt;9,"Въведеното ЕИК е твърде късо или твърде дълго",IF(OR(MOD(MID(D3273,1,1)*1+MID(D3273,2,1)*2+MID(D3273,3,1)*3+MID(D3273,4,1)*4+MID(D3273,5,1)*5+MID(D3273,6,1)*6+MID(D3273,7,1)*7+MID(D3273,8,1)*8,11)-MID(D3273,9,1)=0,AND(MOD(MID(D3273,1,1)*3+MID(D3273,2,1)*4+MID(D3273,3,1)*5+MID(D3273,4,1)*6+MID(D3273,5,1)*7+MID(D3273,6,1)*8+MID(D3273,7,1)*9+MID(D3273,8,1)*10,11)=10,MID(D3273,9,1)*1=0),MOD(MID(D3273,1,1)*3+MID(D3273,2,1)*4+MID(D3273,3,1)*5+MID(D3273,4,1)*6+MID(D3273,5,1)*7+MID(D3273,6,1)*8+MID(D3273,7,1)*9+MID(D3273,8,1)*10,11)-MID(D3273,9,1)=0),"","Въведеното ЕИК е невалидно")),"Въведеното ЕИК съдържа непозволени символи")))</f>
        <v/>
      </c>
    </row>
    <row r="3274" spans="1:25" x14ac:dyDescent="0.25">
      <c r="A3274" s="68" t="str">
        <f>'0'!$A$4</f>
        <v>………………..</v>
      </c>
      <c r="B3274" s="341">
        <f>'0'!$A$2</f>
        <v>46112</v>
      </c>
      <c r="C3274" s="341" t="s">
        <v>1246</v>
      </c>
      <c r="D3274" s="22"/>
      <c r="E3274" s="23"/>
      <c r="F3274" s="14"/>
      <c r="G3274" s="23"/>
      <c r="H3274" s="22"/>
      <c r="I3274" s="24"/>
      <c r="J3274" s="24"/>
      <c r="K3274" s="25"/>
      <c r="L3274" s="25"/>
      <c r="M3274" s="25"/>
      <c r="N3274" s="25"/>
      <c r="O3274" s="25"/>
      <c r="P3274" s="25"/>
      <c r="Q3274" s="26"/>
      <c r="R3274" s="25"/>
      <c r="S3274" s="25"/>
      <c r="T3274" s="27">
        <f t="shared" si="256"/>
        <v>0</v>
      </c>
      <c r="U3274" s="27">
        <f t="shared" si="257"/>
        <v>0</v>
      </c>
      <c r="V3274" s="25"/>
      <c r="W3274" s="27" t="str">
        <f t="shared" si="258"/>
        <v/>
      </c>
      <c r="X3274" s="43" t="str">
        <f t="shared" si="259"/>
        <v>OK</v>
      </c>
      <c r="Y3274" s="681" t="str">
        <f t="shared" si="260"/>
        <v/>
      </c>
    </row>
    <row r="3275" spans="1:25" x14ac:dyDescent="0.25">
      <c r="A3275" s="68" t="str">
        <f>'0'!$A$4</f>
        <v>………………..</v>
      </c>
      <c r="B3275" s="341">
        <f>'0'!$A$2</f>
        <v>46112</v>
      </c>
      <c r="C3275" s="341" t="s">
        <v>1246</v>
      </c>
      <c r="D3275" s="22"/>
      <c r="E3275" s="23"/>
      <c r="F3275" s="14"/>
      <c r="G3275" s="23"/>
      <c r="H3275" s="22"/>
      <c r="I3275" s="24"/>
      <c r="J3275" s="24"/>
      <c r="K3275" s="25"/>
      <c r="L3275" s="25"/>
      <c r="M3275" s="25"/>
      <c r="N3275" s="25"/>
      <c r="O3275" s="25"/>
      <c r="P3275" s="25"/>
      <c r="Q3275" s="26"/>
      <c r="R3275" s="25"/>
      <c r="S3275" s="25"/>
      <c r="T3275" s="27">
        <f t="shared" si="256"/>
        <v>0</v>
      </c>
      <c r="U3275" s="27">
        <f t="shared" si="257"/>
        <v>0</v>
      </c>
      <c r="V3275" s="25"/>
      <c r="W3275" s="27" t="str">
        <f t="shared" si="258"/>
        <v/>
      </c>
      <c r="X3275" s="43" t="str">
        <f t="shared" si="259"/>
        <v>OK</v>
      </c>
      <c r="Y3275" s="681" t="str">
        <f t="shared" si="260"/>
        <v/>
      </c>
    </row>
    <row r="3276" spans="1:25" x14ac:dyDescent="0.25">
      <c r="A3276" s="68" t="str">
        <f>'0'!$A$4</f>
        <v>………………..</v>
      </c>
      <c r="B3276" s="341">
        <f>'0'!$A$2</f>
        <v>46112</v>
      </c>
      <c r="C3276" s="341" t="s">
        <v>1246</v>
      </c>
      <c r="D3276" s="22"/>
      <c r="E3276" s="23"/>
      <c r="F3276" s="14"/>
      <c r="G3276" s="23"/>
      <c r="H3276" s="22"/>
      <c r="I3276" s="24"/>
      <c r="J3276" s="24"/>
      <c r="K3276" s="25"/>
      <c r="L3276" s="25"/>
      <c r="M3276" s="25"/>
      <c r="N3276" s="25"/>
      <c r="O3276" s="25"/>
      <c r="P3276" s="25"/>
      <c r="Q3276" s="26"/>
      <c r="R3276" s="25"/>
      <c r="S3276" s="25"/>
      <c r="T3276" s="27">
        <f t="shared" si="256"/>
        <v>0</v>
      </c>
      <c r="U3276" s="27">
        <f t="shared" si="257"/>
        <v>0</v>
      </c>
      <c r="V3276" s="25"/>
      <c r="W3276" s="27" t="str">
        <f t="shared" si="258"/>
        <v/>
      </c>
      <c r="X3276" s="43" t="str">
        <f t="shared" si="259"/>
        <v>OK</v>
      </c>
      <c r="Y3276" s="681" t="str">
        <f t="shared" si="260"/>
        <v/>
      </c>
    </row>
    <row r="3277" spans="1:25" x14ac:dyDescent="0.25">
      <c r="A3277" s="68" t="str">
        <f>'0'!$A$4</f>
        <v>………………..</v>
      </c>
      <c r="B3277" s="341">
        <f>'0'!$A$2</f>
        <v>46112</v>
      </c>
      <c r="C3277" s="341" t="s">
        <v>1246</v>
      </c>
      <c r="D3277" s="22"/>
      <c r="E3277" s="23"/>
      <c r="F3277" s="14"/>
      <c r="G3277" s="23"/>
      <c r="H3277" s="22"/>
      <c r="I3277" s="24"/>
      <c r="J3277" s="24"/>
      <c r="K3277" s="25"/>
      <c r="L3277" s="25"/>
      <c r="M3277" s="25"/>
      <c r="N3277" s="25"/>
      <c r="O3277" s="25"/>
      <c r="P3277" s="25"/>
      <c r="Q3277" s="26"/>
      <c r="R3277" s="25"/>
      <c r="S3277" s="25"/>
      <c r="T3277" s="27">
        <f t="shared" si="256"/>
        <v>0</v>
      </c>
      <c r="U3277" s="27">
        <f t="shared" si="257"/>
        <v>0</v>
      </c>
      <c r="V3277" s="25"/>
      <c r="W3277" s="27" t="str">
        <f t="shared" si="258"/>
        <v/>
      </c>
      <c r="X3277" s="43" t="str">
        <f t="shared" si="259"/>
        <v>OK</v>
      </c>
      <c r="Y3277" s="681" t="str">
        <f t="shared" si="260"/>
        <v/>
      </c>
    </row>
    <row r="3278" spans="1:25" x14ac:dyDescent="0.25">
      <c r="A3278" s="68" t="str">
        <f>'0'!$A$4</f>
        <v>………………..</v>
      </c>
      <c r="B3278" s="341">
        <f>'0'!$A$2</f>
        <v>46112</v>
      </c>
      <c r="C3278" s="341" t="s">
        <v>1246</v>
      </c>
      <c r="D3278" s="22"/>
      <c r="E3278" s="23"/>
      <c r="F3278" s="14"/>
      <c r="G3278" s="23"/>
      <c r="H3278" s="22"/>
      <c r="I3278" s="24"/>
      <c r="J3278" s="24"/>
      <c r="K3278" s="25"/>
      <c r="L3278" s="25"/>
      <c r="M3278" s="25"/>
      <c r="N3278" s="25"/>
      <c r="O3278" s="25"/>
      <c r="P3278" s="25"/>
      <c r="Q3278" s="26"/>
      <c r="R3278" s="25"/>
      <c r="S3278" s="25"/>
      <c r="T3278" s="27">
        <f t="shared" si="256"/>
        <v>0</v>
      </c>
      <c r="U3278" s="27">
        <f t="shared" si="257"/>
        <v>0</v>
      </c>
      <c r="V3278" s="25"/>
      <c r="W3278" s="27" t="str">
        <f t="shared" si="258"/>
        <v/>
      </c>
      <c r="X3278" s="43" t="str">
        <f t="shared" si="259"/>
        <v>OK</v>
      </c>
      <c r="Y3278" s="681" t="str">
        <f t="shared" si="260"/>
        <v/>
      </c>
    </row>
    <row r="3279" spans="1:25" x14ac:dyDescent="0.25">
      <c r="A3279" s="68" t="str">
        <f>'0'!$A$4</f>
        <v>………………..</v>
      </c>
      <c r="B3279" s="341">
        <f>'0'!$A$2</f>
        <v>46112</v>
      </c>
      <c r="C3279" s="341" t="s">
        <v>1246</v>
      </c>
      <c r="D3279" s="22"/>
      <c r="E3279" s="23"/>
      <c r="F3279" s="14"/>
      <c r="G3279" s="23"/>
      <c r="H3279" s="22"/>
      <c r="I3279" s="24"/>
      <c r="J3279" s="24"/>
      <c r="K3279" s="25"/>
      <c r="L3279" s="25"/>
      <c r="M3279" s="25"/>
      <c r="N3279" s="25"/>
      <c r="O3279" s="25"/>
      <c r="P3279" s="25"/>
      <c r="Q3279" s="26"/>
      <c r="R3279" s="25"/>
      <c r="S3279" s="25"/>
      <c r="T3279" s="27">
        <f t="shared" si="256"/>
        <v>0</v>
      </c>
      <c r="U3279" s="27">
        <f t="shared" si="257"/>
        <v>0</v>
      </c>
      <c r="V3279" s="25"/>
      <c r="W3279" s="27" t="str">
        <f t="shared" si="258"/>
        <v/>
      </c>
      <c r="X3279" s="43" t="str">
        <f t="shared" si="259"/>
        <v>OK</v>
      </c>
      <c r="Y3279" s="681" t="str">
        <f t="shared" si="260"/>
        <v/>
      </c>
    </row>
    <row r="3280" spans="1:25" x14ac:dyDescent="0.25">
      <c r="A3280" s="68" t="str">
        <f>'0'!$A$4</f>
        <v>………………..</v>
      </c>
      <c r="B3280" s="341">
        <f>'0'!$A$2</f>
        <v>46112</v>
      </c>
      <c r="C3280" s="341" t="s">
        <v>1246</v>
      </c>
      <c r="D3280" s="22"/>
      <c r="E3280" s="23"/>
      <c r="F3280" s="14"/>
      <c r="G3280" s="23"/>
      <c r="H3280" s="22"/>
      <c r="I3280" s="24"/>
      <c r="J3280" s="24"/>
      <c r="K3280" s="25"/>
      <c r="L3280" s="25"/>
      <c r="M3280" s="25"/>
      <c r="N3280" s="25"/>
      <c r="O3280" s="25"/>
      <c r="P3280" s="25"/>
      <c r="Q3280" s="26"/>
      <c r="R3280" s="25"/>
      <c r="S3280" s="25"/>
      <c r="T3280" s="27">
        <f t="shared" si="256"/>
        <v>0</v>
      </c>
      <c r="U3280" s="27">
        <f t="shared" si="257"/>
        <v>0</v>
      </c>
      <c r="V3280" s="25"/>
      <c r="W3280" s="27" t="str">
        <f t="shared" si="258"/>
        <v/>
      </c>
      <c r="X3280" s="43" t="str">
        <f t="shared" si="259"/>
        <v>OK</v>
      </c>
      <c r="Y3280" s="681" t="str">
        <f t="shared" si="260"/>
        <v/>
      </c>
    </row>
    <row r="3281" spans="1:25" x14ac:dyDescent="0.25">
      <c r="A3281" s="68" t="str">
        <f>'0'!$A$4</f>
        <v>………………..</v>
      </c>
      <c r="B3281" s="341">
        <f>'0'!$A$2</f>
        <v>46112</v>
      </c>
      <c r="C3281" s="341" t="s">
        <v>1246</v>
      </c>
      <c r="D3281" s="22"/>
      <c r="E3281" s="23"/>
      <c r="F3281" s="14"/>
      <c r="G3281" s="23"/>
      <c r="H3281" s="22"/>
      <c r="I3281" s="24"/>
      <c r="J3281" s="24"/>
      <c r="K3281" s="25"/>
      <c r="L3281" s="25"/>
      <c r="M3281" s="25"/>
      <c r="N3281" s="25"/>
      <c r="O3281" s="25"/>
      <c r="P3281" s="25"/>
      <c r="Q3281" s="26"/>
      <c r="R3281" s="25"/>
      <c r="S3281" s="25"/>
      <c r="T3281" s="27">
        <f t="shared" si="256"/>
        <v>0</v>
      </c>
      <c r="U3281" s="27">
        <f t="shared" si="257"/>
        <v>0</v>
      </c>
      <c r="V3281" s="25"/>
      <c r="W3281" s="27" t="str">
        <f t="shared" si="258"/>
        <v/>
      </c>
      <c r="X3281" s="43" t="str">
        <f t="shared" si="259"/>
        <v>OK</v>
      </c>
      <c r="Y3281" s="681" t="str">
        <f t="shared" si="260"/>
        <v/>
      </c>
    </row>
    <row r="3282" spans="1:25" x14ac:dyDescent="0.25">
      <c r="A3282" s="68" t="str">
        <f>'0'!$A$4</f>
        <v>………………..</v>
      </c>
      <c r="B3282" s="341">
        <f>'0'!$A$2</f>
        <v>46112</v>
      </c>
      <c r="C3282" s="341" t="s">
        <v>1246</v>
      </c>
      <c r="D3282" s="22"/>
      <c r="E3282" s="23"/>
      <c r="F3282" s="14"/>
      <c r="G3282" s="23"/>
      <c r="H3282" s="22"/>
      <c r="I3282" s="24"/>
      <c r="J3282" s="24"/>
      <c r="K3282" s="25"/>
      <c r="L3282" s="25"/>
      <c r="M3282" s="25"/>
      <c r="N3282" s="25"/>
      <c r="O3282" s="25"/>
      <c r="P3282" s="25"/>
      <c r="Q3282" s="26"/>
      <c r="R3282" s="25"/>
      <c r="S3282" s="25"/>
      <c r="T3282" s="27">
        <f t="shared" si="256"/>
        <v>0</v>
      </c>
      <c r="U3282" s="27">
        <f t="shared" si="257"/>
        <v>0</v>
      </c>
      <c r="V3282" s="25"/>
      <c r="W3282" s="27" t="str">
        <f t="shared" si="258"/>
        <v/>
      </c>
      <c r="X3282" s="43" t="str">
        <f t="shared" si="259"/>
        <v>OK</v>
      </c>
      <c r="Y3282" s="681" t="str">
        <f t="shared" si="260"/>
        <v/>
      </c>
    </row>
    <row r="3283" spans="1:25" x14ac:dyDescent="0.25">
      <c r="A3283" s="68" t="str">
        <f>'0'!$A$4</f>
        <v>………………..</v>
      </c>
      <c r="B3283" s="341">
        <f>'0'!$A$2</f>
        <v>46112</v>
      </c>
      <c r="C3283" s="341" t="s">
        <v>1246</v>
      </c>
      <c r="D3283" s="22"/>
      <c r="E3283" s="23"/>
      <c r="F3283" s="14"/>
      <c r="G3283" s="23"/>
      <c r="H3283" s="22"/>
      <c r="I3283" s="24"/>
      <c r="J3283" s="24"/>
      <c r="K3283" s="25"/>
      <c r="L3283" s="25"/>
      <c r="M3283" s="25"/>
      <c r="N3283" s="25"/>
      <c r="O3283" s="25"/>
      <c r="P3283" s="25"/>
      <c r="Q3283" s="26"/>
      <c r="R3283" s="25"/>
      <c r="S3283" s="25"/>
      <c r="T3283" s="27">
        <f t="shared" si="256"/>
        <v>0</v>
      </c>
      <c r="U3283" s="27">
        <f t="shared" si="257"/>
        <v>0</v>
      </c>
      <c r="V3283" s="25"/>
      <c r="W3283" s="27" t="str">
        <f t="shared" si="258"/>
        <v/>
      </c>
      <c r="X3283" s="43" t="str">
        <f t="shared" si="259"/>
        <v>OK</v>
      </c>
      <c r="Y3283" s="681" t="str">
        <f t="shared" si="260"/>
        <v/>
      </c>
    </row>
    <row r="3284" spans="1:25" x14ac:dyDescent="0.25">
      <c r="A3284" s="68" t="str">
        <f>'0'!$A$4</f>
        <v>………………..</v>
      </c>
      <c r="B3284" s="341">
        <f>'0'!$A$2</f>
        <v>46112</v>
      </c>
      <c r="C3284" s="341" t="s">
        <v>1246</v>
      </c>
      <c r="D3284" s="22"/>
      <c r="E3284" s="23"/>
      <c r="F3284" s="14"/>
      <c r="G3284" s="23"/>
      <c r="H3284" s="22"/>
      <c r="I3284" s="24"/>
      <c r="J3284" s="24"/>
      <c r="K3284" s="25"/>
      <c r="L3284" s="25"/>
      <c r="M3284" s="25"/>
      <c r="N3284" s="25"/>
      <c r="O3284" s="25"/>
      <c r="P3284" s="25"/>
      <c r="Q3284" s="26"/>
      <c r="R3284" s="25"/>
      <c r="S3284" s="25"/>
      <c r="T3284" s="27">
        <f t="shared" si="256"/>
        <v>0</v>
      </c>
      <c r="U3284" s="27">
        <f t="shared" si="257"/>
        <v>0</v>
      </c>
      <c r="V3284" s="25"/>
      <c r="W3284" s="27" t="str">
        <f t="shared" si="258"/>
        <v/>
      </c>
      <c r="X3284" s="43" t="str">
        <f t="shared" si="259"/>
        <v>OK</v>
      </c>
      <c r="Y3284" s="681" t="str">
        <f t="shared" si="260"/>
        <v/>
      </c>
    </row>
    <row r="3285" spans="1:25" x14ac:dyDescent="0.25">
      <c r="A3285" s="68" t="str">
        <f>'0'!$A$4</f>
        <v>………………..</v>
      </c>
      <c r="B3285" s="341">
        <f>'0'!$A$2</f>
        <v>46112</v>
      </c>
      <c r="C3285" s="341" t="s">
        <v>1246</v>
      </c>
      <c r="D3285" s="22"/>
      <c r="E3285" s="23"/>
      <c r="F3285" s="14"/>
      <c r="G3285" s="23"/>
      <c r="H3285" s="22"/>
      <c r="I3285" s="24"/>
      <c r="J3285" s="24"/>
      <c r="K3285" s="25"/>
      <c r="L3285" s="25"/>
      <c r="M3285" s="25"/>
      <c r="N3285" s="25"/>
      <c r="O3285" s="25"/>
      <c r="P3285" s="25"/>
      <c r="Q3285" s="26"/>
      <c r="R3285" s="25"/>
      <c r="S3285" s="25"/>
      <c r="T3285" s="27">
        <f t="shared" si="256"/>
        <v>0</v>
      </c>
      <c r="U3285" s="27">
        <f t="shared" si="257"/>
        <v>0</v>
      </c>
      <c r="V3285" s="25"/>
      <c r="W3285" s="27" t="str">
        <f t="shared" si="258"/>
        <v/>
      </c>
      <c r="X3285" s="43" t="str">
        <f t="shared" si="259"/>
        <v>OK</v>
      </c>
      <c r="Y3285" s="681" t="str">
        <f t="shared" si="260"/>
        <v/>
      </c>
    </row>
    <row r="3286" spans="1:25" x14ac:dyDescent="0.25">
      <c r="A3286" s="68" t="str">
        <f>'0'!$A$4</f>
        <v>………………..</v>
      </c>
      <c r="B3286" s="341">
        <f>'0'!$A$2</f>
        <v>46112</v>
      </c>
      <c r="C3286" s="341" t="s">
        <v>1246</v>
      </c>
      <c r="D3286" s="22"/>
      <c r="E3286" s="23"/>
      <c r="F3286" s="14"/>
      <c r="G3286" s="23"/>
      <c r="H3286" s="22"/>
      <c r="I3286" s="24"/>
      <c r="J3286" s="24"/>
      <c r="K3286" s="25"/>
      <c r="L3286" s="25"/>
      <c r="M3286" s="25"/>
      <c r="N3286" s="25"/>
      <c r="O3286" s="25"/>
      <c r="P3286" s="25"/>
      <c r="Q3286" s="26"/>
      <c r="R3286" s="25"/>
      <c r="S3286" s="25"/>
      <c r="T3286" s="27">
        <f t="shared" si="256"/>
        <v>0</v>
      </c>
      <c r="U3286" s="27">
        <f t="shared" si="257"/>
        <v>0</v>
      </c>
      <c r="V3286" s="25"/>
      <c r="W3286" s="27" t="str">
        <f t="shared" si="258"/>
        <v/>
      </c>
      <c r="X3286" s="43" t="str">
        <f t="shared" si="259"/>
        <v>OK</v>
      </c>
      <c r="Y3286" s="681" t="str">
        <f t="shared" si="260"/>
        <v/>
      </c>
    </row>
    <row r="3287" spans="1:25" x14ac:dyDescent="0.25">
      <c r="A3287" s="68" t="str">
        <f>'0'!$A$4</f>
        <v>………………..</v>
      </c>
      <c r="B3287" s="341">
        <f>'0'!$A$2</f>
        <v>46112</v>
      </c>
      <c r="C3287" s="341" t="s">
        <v>1246</v>
      </c>
      <c r="D3287" s="22"/>
      <c r="E3287" s="23"/>
      <c r="F3287" s="14"/>
      <c r="G3287" s="23"/>
      <c r="H3287" s="22"/>
      <c r="I3287" s="24"/>
      <c r="J3287" s="24"/>
      <c r="K3287" s="25"/>
      <c r="L3287" s="25"/>
      <c r="M3287" s="25"/>
      <c r="N3287" s="25"/>
      <c r="O3287" s="25"/>
      <c r="P3287" s="25"/>
      <c r="Q3287" s="26"/>
      <c r="R3287" s="25"/>
      <c r="S3287" s="25"/>
      <c r="T3287" s="27">
        <f t="shared" si="256"/>
        <v>0</v>
      </c>
      <c r="U3287" s="27">
        <f t="shared" si="257"/>
        <v>0</v>
      </c>
      <c r="V3287" s="25"/>
      <c r="W3287" s="27" t="str">
        <f t="shared" si="258"/>
        <v/>
      </c>
      <c r="X3287" s="43" t="str">
        <f t="shared" si="259"/>
        <v>OK</v>
      </c>
      <c r="Y3287" s="681" t="str">
        <f t="shared" si="260"/>
        <v/>
      </c>
    </row>
    <row r="3288" spans="1:25" x14ac:dyDescent="0.25">
      <c r="A3288" s="68" t="str">
        <f>'0'!$A$4</f>
        <v>………………..</v>
      </c>
      <c r="B3288" s="341">
        <f>'0'!$A$2</f>
        <v>46112</v>
      </c>
      <c r="C3288" s="341" t="s">
        <v>1246</v>
      </c>
      <c r="D3288" s="22"/>
      <c r="E3288" s="23"/>
      <c r="F3288" s="14"/>
      <c r="G3288" s="23"/>
      <c r="H3288" s="22"/>
      <c r="I3288" s="24"/>
      <c r="J3288" s="24"/>
      <c r="K3288" s="25"/>
      <c r="L3288" s="25"/>
      <c r="M3288" s="25"/>
      <c r="N3288" s="25"/>
      <c r="O3288" s="25"/>
      <c r="P3288" s="25"/>
      <c r="Q3288" s="26"/>
      <c r="R3288" s="25"/>
      <c r="S3288" s="25"/>
      <c r="T3288" s="27">
        <f t="shared" si="256"/>
        <v>0</v>
      </c>
      <c r="U3288" s="27">
        <f t="shared" si="257"/>
        <v>0</v>
      </c>
      <c r="V3288" s="25"/>
      <c r="W3288" s="27" t="str">
        <f t="shared" si="258"/>
        <v/>
      </c>
      <c r="X3288" s="43" t="str">
        <f t="shared" si="259"/>
        <v>OK</v>
      </c>
      <c r="Y3288" s="681" t="str">
        <f t="shared" si="260"/>
        <v/>
      </c>
    </row>
    <row r="3289" spans="1:25" x14ac:dyDescent="0.25">
      <c r="A3289" s="68" t="str">
        <f>'0'!$A$4</f>
        <v>………………..</v>
      </c>
      <c r="B3289" s="341">
        <f>'0'!$A$2</f>
        <v>46112</v>
      </c>
      <c r="C3289" s="341" t="s">
        <v>1246</v>
      </c>
      <c r="D3289" s="22"/>
      <c r="E3289" s="23"/>
      <c r="F3289" s="14"/>
      <c r="G3289" s="23"/>
      <c r="H3289" s="22"/>
      <c r="I3289" s="24"/>
      <c r="J3289" s="24"/>
      <c r="K3289" s="25"/>
      <c r="L3289" s="25"/>
      <c r="M3289" s="25"/>
      <c r="N3289" s="25"/>
      <c r="O3289" s="25"/>
      <c r="P3289" s="25"/>
      <c r="Q3289" s="26"/>
      <c r="R3289" s="25"/>
      <c r="S3289" s="25"/>
      <c r="T3289" s="27">
        <f t="shared" si="256"/>
        <v>0</v>
      </c>
      <c r="U3289" s="27">
        <f t="shared" si="257"/>
        <v>0</v>
      </c>
      <c r="V3289" s="25"/>
      <c r="W3289" s="27" t="str">
        <f t="shared" si="258"/>
        <v/>
      </c>
      <c r="X3289" s="43" t="str">
        <f t="shared" si="259"/>
        <v>OK</v>
      </c>
      <c r="Y3289" s="681" t="str">
        <f t="shared" si="260"/>
        <v/>
      </c>
    </row>
    <row r="3290" spans="1:25" x14ac:dyDescent="0.25">
      <c r="A3290" s="68" t="str">
        <f>'0'!$A$4</f>
        <v>………………..</v>
      </c>
      <c r="B3290" s="341">
        <f>'0'!$A$2</f>
        <v>46112</v>
      </c>
      <c r="C3290" s="341" t="s">
        <v>1246</v>
      </c>
      <c r="D3290" s="22"/>
      <c r="E3290" s="23"/>
      <c r="F3290" s="14"/>
      <c r="G3290" s="23"/>
      <c r="H3290" s="22"/>
      <c r="I3290" s="24"/>
      <c r="J3290" s="24"/>
      <c r="K3290" s="25"/>
      <c r="L3290" s="25"/>
      <c r="M3290" s="25"/>
      <c r="N3290" s="25"/>
      <c r="O3290" s="25"/>
      <c r="P3290" s="25"/>
      <c r="Q3290" s="26"/>
      <c r="R3290" s="25"/>
      <c r="S3290" s="25"/>
      <c r="T3290" s="27">
        <f t="shared" si="256"/>
        <v>0</v>
      </c>
      <c r="U3290" s="27">
        <f t="shared" si="257"/>
        <v>0</v>
      </c>
      <c r="V3290" s="25"/>
      <c r="W3290" s="27" t="str">
        <f t="shared" si="258"/>
        <v/>
      </c>
      <c r="X3290" s="43" t="str">
        <f t="shared" si="259"/>
        <v>OK</v>
      </c>
      <c r="Y3290" s="681" t="str">
        <f t="shared" si="260"/>
        <v/>
      </c>
    </row>
    <row r="3291" spans="1:25" x14ac:dyDescent="0.25">
      <c r="A3291" s="68" t="str">
        <f>'0'!$A$4</f>
        <v>………………..</v>
      </c>
      <c r="B3291" s="341">
        <f>'0'!$A$2</f>
        <v>46112</v>
      </c>
      <c r="C3291" s="341" t="s">
        <v>1246</v>
      </c>
      <c r="D3291" s="22"/>
      <c r="E3291" s="23"/>
      <c r="F3291" s="14"/>
      <c r="G3291" s="23"/>
      <c r="H3291" s="22"/>
      <c r="I3291" s="24"/>
      <c r="J3291" s="24"/>
      <c r="K3291" s="25"/>
      <c r="L3291" s="25"/>
      <c r="M3291" s="25"/>
      <c r="N3291" s="25"/>
      <c r="O3291" s="25"/>
      <c r="P3291" s="25"/>
      <c r="Q3291" s="26"/>
      <c r="R3291" s="25"/>
      <c r="S3291" s="25"/>
      <c r="T3291" s="27">
        <f t="shared" si="256"/>
        <v>0</v>
      </c>
      <c r="U3291" s="27">
        <f t="shared" si="257"/>
        <v>0</v>
      </c>
      <c r="V3291" s="25"/>
      <c r="W3291" s="27" t="str">
        <f t="shared" si="258"/>
        <v/>
      </c>
      <c r="X3291" s="43" t="str">
        <f t="shared" si="259"/>
        <v>OK</v>
      </c>
      <c r="Y3291" s="681" t="str">
        <f t="shared" si="260"/>
        <v/>
      </c>
    </row>
    <row r="3292" spans="1:25" x14ac:dyDescent="0.25">
      <c r="A3292" s="68" t="str">
        <f>'0'!$A$4</f>
        <v>………………..</v>
      </c>
      <c r="B3292" s="341">
        <f>'0'!$A$2</f>
        <v>46112</v>
      </c>
      <c r="C3292" s="341" t="s">
        <v>1246</v>
      </c>
      <c r="D3292" s="22"/>
      <c r="E3292" s="23"/>
      <c r="F3292" s="14"/>
      <c r="G3292" s="23"/>
      <c r="H3292" s="22"/>
      <c r="I3292" s="24"/>
      <c r="J3292" s="24"/>
      <c r="K3292" s="25"/>
      <c r="L3292" s="25"/>
      <c r="M3292" s="25"/>
      <c r="N3292" s="25"/>
      <c r="O3292" s="25"/>
      <c r="P3292" s="25"/>
      <c r="Q3292" s="26"/>
      <c r="R3292" s="25"/>
      <c r="S3292" s="25"/>
      <c r="T3292" s="27">
        <f t="shared" si="256"/>
        <v>0</v>
      </c>
      <c r="U3292" s="27">
        <f t="shared" si="257"/>
        <v>0</v>
      </c>
      <c r="V3292" s="25"/>
      <c r="W3292" s="27" t="str">
        <f t="shared" si="258"/>
        <v/>
      </c>
      <c r="X3292" s="43" t="str">
        <f t="shared" si="259"/>
        <v>OK</v>
      </c>
      <c r="Y3292" s="681" t="str">
        <f t="shared" si="260"/>
        <v/>
      </c>
    </row>
    <row r="3293" spans="1:25" x14ac:dyDescent="0.25">
      <c r="A3293" s="68" t="str">
        <f>'0'!$A$4</f>
        <v>………………..</v>
      </c>
      <c r="B3293" s="341">
        <f>'0'!$A$2</f>
        <v>46112</v>
      </c>
      <c r="C3293" s="341" t="s">
        <v>1246</v>
      </c>
      <c r="D3293" s="22"/>
      <c r="E3293" s="23"/>
      <c r="F3293" s="14"/>
      <c r="G3293" s="23"/>
      <c r="H3293" s="22"/>
      <c r="I3293" s="24"/>
      <c r="J3293" s="24"/>
      <c r="K3293" s="25"/>
      <c r="L3293" s="25"/>
      <c r="M3293" s="25"/>
      <c r="N3293" s="25"/>
      <c r="O3293" s="25"/>
      <c r="P3293" s="25"/>
      <c r="Q3293" s="26"/>
      <c r="R3293" s="25"/>
      <c r="S3293" s="25"/>
      <c r="T3293" s="27">
        <f t="shared" si="256"/>
        <v>0</v>
      </c>
      <c r="U3293" s="27">
        <f t="shared" si="257"/>
        <v>0</v>
      </c>
      <c r="V3293" s="25"/>
      <c r="W3293" s="27" t="str">
        <f t="shared" si="258"/>
        <v/>
      </c>
      <c r="X3293" s="43" t="str">
        <f t="shared" si="259"/>
        <v>OK</v>
      </c>
      <c r="Y3293" s="681" t="str">
        <f t="shared" si="260"/>
        <v/>
      </c>
    </row>
    <row r="3294" spans="1:25" x14ac:dyDescent="0.25">
      <c r="A3294" s="68" t="str">
        <f>'0'!$A$4</f>
        <v>………………..</v>
      </c>
      <c r="B3294" s="341">
        <f>'0'!$A$2</f>
        <v>46112</v>
      </c>
      <c r="C3294" s="341" t="s">
        <v>1246</v>
      </c>
      <c r="D3294" s="22"/>
      <c r="E3294" s="23"/>
      <c r="F3294" s="14"/>
      <c r="G3294" s="23"/>
      <c r="H3294" s="22"/>
      <c r="I3294" s="24"/>
      <c r="J3294" s="24"/>
      <c r="K3294" s="25"/>
      <c r="L3294" s="25"/>
      <c r="M3294" s="25"/>
      <c r="N3294" s="25"/>
      <c r="O3294" s="25"/>
      <c r="P3294" s="25"/>
      <c r="Q3294" s="26"/>
      <c r="R3294" s="25"/>
      <c r="S3294" s="25"/>
      <c r="T3294" s="27">
        <f t="shared" si="256"/>
        <v>0</v>
      </c>
      <c r="U3294" s="27">
        <f t="shared" si="257"/>
        <v>0</v>
      </c>
      <c r="V3294" s="25"/>
      <c r="W3294" s="27" t="str">
        <f t="shared" si="258"/>
        <v/>
      </c>
      <c r="X3294" s="43" t="str">
        <f t="shared" si="259"/>
        <v>OK</v>
      </c>
      <c r="Y3294" s="681" t="str">
        <f t="shared" si="260"/>
        <v/>
      </c>
    </row>
    <row r="3295" spans="1:25" x14ac:dyDescent="0.25">
      <c r="A3295" s="68" t="str">
        <f>'0'!$A$4</f>
        <v>………………..</v>
      </c>
      <c r="B3295" s="341">
        <f>'0'!$A$2</f>
        <v>46112</v>
      </c>
      <c r="C3295" s="341" t="s">
        <v>1246</v>
      </c>
      <c r="D3295" s="22"/>
      <c r="E3295" s="23"/>
      <c r="F3295" s="14"/>
      <c r="G3295" s="23"/>
      <c r="H3295" s="22"/>
      <c r="I3295" s="24"/>
      <c r="J3295" s="24"/>
      <c r="K3295" s="25"/>
      <c r="L3295" s="25"/>
      <c r="M3295" s="25"/>
      <c r="N3295" s="25"/>
      <c r="O3295" s="25"/>
      <c r="P3295" s="25"/>
      <c r="Q3295" s="26"/>
      <c r="R3295" s="25"/>
      <c r="S3295" s="25"/>
      <c r="T3295" s="27">
        <f t="shared" si="256"/>
        <v>0</v>
      </c>
      <c r="U3295" s="27">
        <f t="shared" si="257"/>
        <v>0</v>
      </c>
      <c r="V3295" s="25"/>
      <c r="W3295" s="27" t="str">
        <f t="shared" si="258"/>
        <v/>
      </c>
      <c r="X3295" s="43" t="str">
        <f t="shared" si="259"/>
        <v>OK</v>
      </c>
      <c r="Y3295" s="681" t="str">
        <f t="shared" si="260"/>
        <v/>
      </c>
    </row>
    <row r="3296" spans="1:25" x14ac:dyDescent="0.25">
      <c r="A3296" s="68" t="str">
        <f>'0'!$A$4</f>
        <v>………………..</v>
      </c>
      <c r="B3296" s="341">
        <f>'0'!$A$2</f>
        <v>46112</v>
      </c>
      <c r="C3296" s="341" t="s">
        <v>1246</v>
      </c>
      <c r="D3296" s="22"/>
      <c r="E3296" s="23"/>
      <c r="F3296" s="14"/>
      <c r="G3296" s="23"/>
      <c r="H3296" s="22"/>
      <c r="I3296" s="24"/>
      <c r="J3296" s="24"/>
      <c r="K3296" s="25"/>
      <c r="L3296" s="25"/>
      <c r="M3296" s="25"/>
      <c r="N3296" s="25"/>
      <c r="O3296" s="25"/>
      <c r="P3296" s="25"/>
      <c r="Q3296" s="26"/>
      <c r="R3296" s="25"/>
      <c r="S3296" s="25"/>
      <c r="T3296" s="27">
        <f t="shared" si="256"/>
        <v>0</v>
      </c>
      <c r="U3296" s="27">
        <f t="shared" si="257"/>
        <v>0</v>
      </c>
      <c r="V3296" s="25"/>
      <c r="W3296" s="27" t="str">
        <f t="shared" si="258"/>
        <v/>
      </c>
      <c r="X3296" s="43" t="str">
        <f t="shared" si="259"/>
        <v>OK</v>
      </c>
      <c r="Y3296" s="681" t="str">
        <f t="shared" si="260"/>
        <v/>
      </c>
    </row>
    <row r="3297" spans="1:25" x14ac:dyDescent="0.25">
      <c r="A3297" s="68" t="str">
        <f>'0'!$A$4</f>
        <v>………………..</v>
      </c>
      <c r="B3297" s="341">
        <f>'0'!$A$2</f>
        <v>46112</v>
      </c>
      <c r="C3297" s="341" t="s">
        <v>1246</v>
      </c>
      <c r="D3297" s="22"/>
      <c r="E3297" s="23"/>
      <c r="F3297" s="14"/>
      <c r="G3297" s="23"/>
      <c r="H3297" s="22"/>
      <c r="I3297" s="24"/>
      <c r="J3297" s="24"/>
      <c r="K3297" s="25"/>
      <c r="L3297" s="25"/>
      <c r="M3297" s="25"/>
      <c r="N3297" s="25"/>
      <c r="O3297" s="25"/>
      <c r="P3297" s="25"/>
      <c r="Q3297" s="26"/>
      <c r="R3297" s="25"/>
      <c r="S3297" s="25"/>
      <c r="T3297" s="27">
        <f t="shared" si="256"/>
        <v>0</v>
      </c>
      <c r="U3297" s="27">
        <f t="shared" si="257"/>
        <v>0</v>
      </c>
      <c r="V3297" s="25"/>
      <c r="W3297" s="27" t="str">
        <f t="shared" si="258"/>
        <v/>
      </c>
      <c r="X3297" s="43" t="str">
        <f t="shared" si="259"/>
        <v>OK</v>
      </c>
      <c r="Y3297" s="681" t="str">
        <f t="shared" si="260"/>
        <v/>
      </c>
    </row>
    <row r="3298" spans="1:25" x14ac:dyDescent="0.25">
      <c r="A3298" s="68" t="str">
        <f>'0'!$A$4</f>
        <v>………………..</v>
      </c>
      <c r="B3298" s="341">
        <f>'0'!$A$2</f>
        <v>46112</v>
      </c>
      <c r="C3298" s="341" t="s">
        <v>1246</v>
      </c>
      <c r="D3298" s="22"/>
      <c r="E3298" s="23"/>
      <c r="F3298" s="14"/>
      <c r="G3298" s="23"/>
      <c r="H3298" s="22"/>
      <c r="I3298" s="24"/>
      <c r="J3298" s="24"/>
      <c r="K3298" s="25"/>
      <c r="L3298" s="25"/>
      <c r="M3298" s="25"/>
      <c r="N3298" s="25"/>
      <c r="O3298" s="25"/>
      <c r="P3298" s="25"/>
      <c r="Q3298" s="26"/>
      <c r="R3298" s="25"/>
      <c r="S3298" s="25"/>
      <c r="T3298" s="27">
        <f t="shared" si="256"/>
        <v>0</v>
      </c>
      <c r="U3298" s="27">
        <f t="shared" si="257"/>
        <v>0</v>
      </c>
      <c r="V3298" s="25"/>
      <c r="W3298" s="27" t="str">
        <f t="shared" si="258"/>
        <v/>
      </c>
      <c r="X3298" s="43" t="str">
        <f t="shared" si="259"/>
        <v>OK</v>
      </c>
      <c r="Y3298" s="681" t="str">
        <f t="shared" si="260"/>
        <v/>
      </c>
    </row>
    <row r="3299" spans="1:25" x14ac:dyDescent="0.25">
      <c r="A3299" s="68" t="str">
        <f>'0'!$A$4</f>
        <v>………………..</v>
      </c>
      <c r="B3299" s="341">
        <f>'0'!$A$2</f>
        <v>46112</v>
      </c>
      <c r="C3299" s="341" t="s">
        <v>1246</v>
      </c>
      <c r="D3299" s="22"/>
      <c r="E3299" s="23"/>
      <c r="F3299" s="14"/>
      <c r="G3299" s="23"/>
      <c r="H3299" s="22"/>
      <c r="I3299" s="24"/>
      <c r="J3299" s="24"/>
      <c r="K3299" s="25"/>
      <c r="L3299" s="25"/>
      <c r="M3299" s="25"/>
      <c r="N3299" s="25"/>
      <c r="O3299" s="25"/>
      <c r="P3299" s="25"/>
      <c r="Q3299" s="26"/>
      <c r="R3299" s="25"/>
      <c r="S3299" s="25"/>
      <c r="T3299" s="27">
        <f t="shared" si="256"/>
        <v>0</v>
      </c>
      <c r="U3299" s="27">
        <f t="shared" si="257"/>
        <v>0</v>
      </c>
      <c r="V3299" s="25"/>
      <c r="W3299" s="27" t="str">
        <f t="shared" si="258"/>
        <v/>
      </c>
      <c r="X3299" s="43" t="str">
        <f t="shared" si="259"/>
        <v>OK</v>
      </c>
      <c r="Y3299" s="681" t="str">
        <f t="shared" si="260"/>
        <v/>
      </c>
    </row>
    <row r="3300" spans="1:25" x14ac:dyDescent="0.25">
      <c r="A3300" s="68" t="str">
        <f>'0'!$A$4</f>
        <v>………………..</v>
      </c>
      <c r="B3300" s="341">
        <f>'0'!$A$2</f>
        <v>46112</v>
      </c>
      <c r="C3300" s="341" t="s">
        <v>1246</v>
      </c>
      <c r="D3300" s="22"/>
      <c r="E3300" s="23"/>
      <c r="F3300" s="14"/>
      <c r="G3300" s="23"/>
      <c r="H3300" s="22"/>
      <c r="I3300" s="24"/>
      <c r="J3300" s="24"/>
      <c r="K3300" s="25"/>
      <c r="L3300" s="25"/>
      <c r="M3300" s="25"/>
      <c r="N3300" s="25"/>
      <c r="O3300" s="25"/>
      <c r="P3300" s="25"/>
      <c r="Q3300" s="26"/>
      <c r="R3300" s="25"/>
      <c r="S3300" s="25"/>
      <c r="T3300" s="27">
        <f t="shared" si="256"/>
        <v>0</v>
      </c>
      <c r="U3300" s="27">
        <f t="shared" si="257"/>
        <v>0</v>
      </c>
      <c r="V3300" s="25"/>
      <c r="W3300" s="27" t="str">
        <f t="shared" si="258"/>
        <v/>
      </c>
      <c r="X3300" s="43" t="str">
        <f t="shared" si="259"/>
        <v>OK</v>
      </c>
      <c r="Y3300" s="681" t="str">
        <f t="shared" si="260"/>
        <v/>
      </c>
    </row>
    <row r="3301" spans="1:25" x14ac:dyDescent="0.25">
      <c r="A3301" s="68" t="str">
        <f>'0'!$A$4</f>
        <v>………………..</v>
      </c>
      <c r="B3301" s="341">
        <f>'0'!$A$2</f>
        <v>46112</v>
      </c>
      <c r="C3301" s="341" t="s">
        <v>1246</v>
      </c>
      <c r="D3301" s="22"/>
      <c r="E3301" s="23"/>
      <c r="F3301" s="14"/>
      <c r="G3301" s="23"/>
      <c r="H3301" s="22"/>
      <c r="I3301" s="24"/>
      <c r="J3301" s="24"/>
      <c r="K3301" s="25"/>
      <c r="L3301" s="25"/>
      <c r="M3301" s="25"/>
      <c r="N3301" s="25"/>
      <c r="O3301" s="25"/>
      <c r="P3301" s="25"/>
      <c r="Q3301" s="26"/>
      <c r="R3301" s="25"/>
      <c r="S3301" s="25"/>
      <c r="T3301" s="27">
        <f t="shared" si="256"/>
        <v>0</v>
      </c>
      <c r="U3301" s="27">
        <f t="shared" si="257"/>
        <v>0</v>
      </c>
      <c r="V3301" s="25"/>
      <c r="W3301" s="27" t="str">
        <f t="shared" si="258"/>
        <v/>
      </c>
      <c r="X3301" s="43" t="str">
        <f t="shared" si="259"/>
        <v>OK</v>
      </c>
      <c r="Y3301" s="681" t="str">
        <f t="shared" si="260"/>
        <v/>
      </c>
    </row>
    <row r="3302" spans="1:25" x14ac:dyDescent="0.25">
      <c r="A3302" s="68" t="str">
        <f>'0'!$A$4</f>
        <v>………………..</v>
      </c>
      <c r="B3302" s="341">
        <f>'0'!$A$2</f>
        <v>46112</v>
      </c>
      <c r="C3302" s="341" t="s">
        <v>1246</v>
      </c>
      <c r="D3302" s="22"/>
      <c r="E3302" s="23"/>
      <c r="F3302" s="14"/>
      <c r="G3302" s="23"/>
      <c r="H3302" s="22"/>
      <c r="I3302" s="24"/>
      <c r="J3302" s="24"/>
      <c r="K3302" s="25"/>
      <c r="L3302" s="25"/>
      <c r="M3302" s="25"/>
      <c r="N3302" s="25"/>
      <c r="O3302" s="25"/>
      <c r="P3302" s="25"/>
      <c r="Q3302" s="26"/>
      <c r="R3302" s="25"/>
      <c r="S3302" s="25"/>
      <c r="T3302" s="27">
        <f t="shared" si="256"/>
        <v>0</v>
      </c>
      <c r="U3302" s="27">
        <f t="shared" si="257"/>
        <v>0</v>
      </c>
      <c r="V3302" s="25"/>
      <c r="W3302" s="27" t="str">
        <f t="shared" si="258"/>
        <v/>
      </c>
      <c r="X3302" s="43" t="str">
        <f t="shared" si="259"/>
        <v>OK</v>
      </c>
      <c r="Y3302" s="681" t="str">
        <f t="shared" si="260"/>
        <v/>
      </c>
    </row>
    <row r="3303" spans="1:25" x14ac:dyDescent="0.25">
      <c r="A3303" s="68" t="str">
        <f>'0'!$A$4</f>
        <v>………………..</v>
      </c>
      <c r="B3303" s="341">
        <f>'0'!$A$2</f>
        <v>46112</v>
      </c>
      <c r="C3303" s="341" t="s">
        <v>1246</v>
      </c>
      <c r="D3303" s="22"/>
      <c r="E3303" s="23"/>
      <c r="F3303" s="14"/>
      <c r="G3303" s="23"/>
      <c r="H3303" s="22"/>
      <c r="I3303" s="24"/>
      <c r="J3303" s="24"/>
      <c r="K3303" s="25"/>
      <c r="L3303" s="25"/>
      <c r="M3303" s="25"/>
      <c r="N3303" s="25"/>
      <c r="O3303" s="25"/>
      <c r="P3303" s="25"/>
      <c r="Q3303" s="26"/>
      <c r="R3303" s="25"/>
      <c r="S3303" s="25"/>
      <c r="T3303" s="27">
        <f t="shared" si="256"/>
        <v>0</v>
      </c>
      <c r="U3303" s="27">
        <f t="shared" si="257"/>
        <v>0</v>
      </c>
      <c r="V3303" s="25"/>
      <c r="W3303" s="27" t="str">
        <f t="shared" si="258"/>
        <v/>
      </c>
      <c r="X3303" s="43" t="str">
        <f t="shared" si="259"/>
        <v>OK</v>
      </c>
      <c r="Y3303" s="681" t="str">
        <f t="shared" si="260"/>
        <v/>
      </c>
    </row>
    <row r="3304" spans="1:25" x14ac:dyDescent="0.25">
      <c r="A3304" s="68" t="str">
        <f>'0'!$A$4</f>
        <v>………………..</v>
      </c>
      <c r="B3304" s="341">
        <f>'0'!$A$2</f>
        <v>46112</v>
      </c>
      <c r="C3304" s="341" t="s">
        <v>1246</v>
      </c>
      <c r="D3304" s="22"/>
      <c r="E3304" s="23"/>
      <c r="F3304" s="14"/>
      <c r="G3304" s="23"/>
      <c r="H3304" s="22"/>
      <c r="I3304" s="24"/>
      <c r="J3304" s="24"/>
      <c r="K3304" s="25"/>
      <c r="L3304" s="25"/>
      <c r="M3304" s="25"/>
      <c r="N3304" s="25"/>
      <c r="O3304" s="25"/>
      <c r="P3304" s="25"/>
      <c r="Q3304" s="26"/>
      <c r="R3304" s="25"/>
      <c r="S3304" s="25"/>
      <c r="T3304" s="27">
        <f t="shared" si="256"/>
        <v>0</v>
      </c>
      <c r="U3304" s="27">
        <f t="shared" si="257"/>
        <v>0</v>
      </c>
      <c r="V3304" s="25"/>
      <c r="W3304" s="27" t="str">
        <f t="shared" si="258"/>
        <v/>
      </c>
      <c r="X3304" s="43" t="str">
        <f t="shared" si="259"/>
        <v>OK</v>
      </c>
      <c r="Y3304" s="681" t="str">
        <f t="shared" si="260"/>
        <v/>
      </c>
    </row>
    <row r="3305" spans="1:25" x14ac:dyDescent="0.25">
      <c r="A3305" s="68" t="str">
        <f>'0'!$A$4</f>
        <v>………………..</v>
      </c>
      <c r="B3305" s="341">
        <f>'0'!$A$2</f>
        <v>46112</v>
      </c>
      <c r="C3305" s="341" t="s">
        <v>1246</v>
      </c>
      <c r="D3305" s="22"/>
      <c r="E3305" s="23"/>
      <c r="F3305" s="14"/>
      <c r="G3305" s="23"/>
      <c r="H3305" s="22"/>
      <c r="I3305" s="24"/>
      <c r="J3305" s="24"/>
      <c r="K3305" s="25"/>
      <c r="L3305" s="25"/>
      <c r="M3305" s="25"/>
      <c r="N3305" s="25"/>
      <c r="O3305" s="25"/>
      <c r="P3305" s="25"/>
      <c r="Q3305" s="26"/>
      <c r="R3305" s="25"/>
      <c r="S3305" s="25"/>
      <c r="T3305" s="27">
        <f t="shared" si="256"/>
        <v>0</v>
      </c>
      <c r="U3305" s="27">
        <f t="shared" si="257"/>
        <v>0</v>
      </c>
      <c r="V3305" s="25"/>
      <c r="W3305" s="27" t="str">
        <f t="shared" si="258"/>
        <v/>
      </c>
      <c r="X3305" s="43" t="str">
        <f t="shared" si="259"/>
        <v>OK</v>
      </c>
      <c r="Y3305" s="681" t="str">
        <f t="shared" si="260"/>
        <v/>
      </c>
    </row>
    <row r="3306" spans="1:25" x14ac:dyDescent="0.25">
      <c r="A3306" s="68" t="str">
        <f>'0'!$A$4</f>
        <v>………………..</v>
      </c>
      <c r="B3306" s="341">
        <f>'0'!$A$2</f>
        <v>46112</v>
      </c>
      <c r="C3306" s="341" t="s">
        <v>1246</v>
      </c>
      <c r="D3306" s="22"/>
      <c r="E3306" s="23"/>
      <c r="F3306" s="14"/>
      <c r="G3306" s="23"/>
      <c r="H3306" s="22"/>
      <c r="I3306" s="24"/>
      <c r="J3306" s="24"/>
      <c r="K3306" s="25"/>
      <c r="L3306" s="25"/>
      <c r="M3306" s="25"/>
      <c r="N3306" s="25"/>
      <c r="O3306" s="25"/>
      <c r="P3306" s="25"/>
      <c r="Q3306" s="26"/>
      <c r="R3306" s="25"/>
      <c r="S3306" s="25"/>
      <c r="T3306" s="27">
        <f t="shared" si="256"/>
        <v>0</v>
      </c>
      <c r="U3306" s="27">
        <f t="shared" si="257"/>
        <v>0</v>
      </c>
      <c r="V3306" s="25"/>
      <c r="W3306" s="27" t="str">
        <f t="shared" si="258"/>
        <v/>
      </c>
      <c r="X3306" s="43" t="str">
        <f t="shared" si="259"/>
        <v>OK</v>
      </c>
      <c r="Y3306" s="681" t="str">
        <f t="shared" si="260"/>
        <v/>
      </c>
    </row>
    <row r="3307" spans="1:25" x14ac:dyDescent="0.25">
      <c r="A3307" s="68" t="str">
        <f>'0'!$A$4</f>
        <v>………………..</v>
      </c>
      <c r="B3307" s="341">
        <f>'0'!$A$2</f>
        <v>46112</v>
      </c>
      <c r="C3307" s="341" t="s">
        <v>1246</v>
      </c>
      <c r="D3307" s="22"/>
      <c r="E3307" s="23"/>
      <c r="F3307" s="14"/>
      <c r="G3307" s="23"/>
      <c r="H3307" s="22"/>
      <c r="I3307" s="24"/>
      <c r="J3307" s="24"/>
      <c r="K3307" s="25"/>
      <c r="L3307" s="25"/>
      <c r="M3307" s="25"/>
      <c r="N3307" s="25"/>
      <c r="O3307" s="25"/>
      <c r="P3307" s="25"/>
      <c r="Q3307" s="26"/>
      <c r="R3307" s="25"/>
      <c r="S3307" s="25"/>
      <c r="T3307" s="27">
        <f t="shared" si="256"/>
        <v>0</v>
      </c>
      <c r="U3307" s="27">
        <f t="shared" si="257"/>
        <v>0</v>
      </c>
      <c r="V3307" s="25"/>
      <c r="W3307" s="27" t="str">
        <f t="shared" si="258"/>
        <v/>
      </c>
      <c r="X3307" s="43" t="str">
        <f t="shared" si="259"/>
        <v>OK</v>
      </c>
      <c r="Y3307" s="681" t="str">
        <f t="shared" si="260"/>
        <v/>
      </c>
    </row>
    <row r="3308" spans="1:25" x14ac:dyDescent="0.25">
      <c r="A3308" s="68" t="str">
        <f>'0'!$A$4</f>
        <v>………………..</v>
      </c>
      <c r="B3308" s="341">
        <f>'0'!$A$2</f>
        <v>46112</v>
      </c>
      <c r="C3308" s="341" t="s">
        <v>1246</v>
      </c>
      <c r="D3308" s="22"/>
      <c r="E3308" s="23"/>
      <c r="F3308" s="14"/>
      <c r="G3308" s="23"/>
      <c r="H3308" s="22"/>
      <c r="I3308" s="24"/>
      <c r="J3308" s="24"/>
      <c r="K3308" s="25"/>
      <c r="L3308" s="25"/>
      <c r="M3308" s="25"/>
      <c r="N3308" s="25"/>
      <c r="O3308" s="25"/>
      <c r="P3308" s="25"/>
      <c r="Q3308" s="26"/>
      <c r="R3308" s="25"/>
      <c r="S3308" s="25"/>
      <c r="T3308" s="27">
        <f t="shared" si="256"/>
        <v>0</v>
      </c>
      <c r="U3308" s="27">
        <f t="shared" si="257"/>
        <v>0</v>
      </c>
      <c r="V3308" s="25"/>
      <c r="W3308" s="27" t="str">
        <f t="shared" si="258"/>
        <v/>
      </c>
      <c r="X3308" s="43" t="str">
        <f t="shared" si="259"/>
        <v>OK</v>
      </c>
      <c r="Y3308" s="681" t="str">
        <f t="shared" si="260"/>
        <v/>
      </c>
    </row>
    <row r="3309" spans="1:25" x14ac:dyDescent="0.25">
      <c r="A3309" s="68" t="str">
        <f>'0'!$A$4</f>
        <v>………………..</v>
      </c>
      <c r="B3309" s="341">
        <f>'0'!$A$2</f>
        <v>46112</v>
      </c>
      <c r="C3309" s="341" t="s">
        <v>1246</v>
      </c>
      <c r="D3309" s="22"/>
      <c r="E3309" s="23"/>
      <c r="F3309" s="14"/>
      <c r="G3309" s="23"/>
      <c r="H3309" s="22"/>
      <c r="I3309" s="24"/>
      <c r="J3309" s="24"/>
      <c r="K3309" s="25"/>
      <c r="L3309" s="25"/>
      <c r="M3309" s="25"/>
      <c r="N3309" s="25"/>
      <c r="O3309" s="25"/>
      <c r="P3309" s="25"/>
      <c r="Q3309" s="26"/>
      <c r="R3309" s="25"/>
      <c r="S3309" s="25"/>
      <c r="T3309" s="27">
        <f t="shared" si="256"/>
        <v>0</v>
      </c>
      <c r="U3309" s="27">
        <f t="shared" si="257"/>
        <v>0</v>
      </c>
      <c r="V3309" s="25"/>
      <c r="W3309" s="27" t="str">
        <f t="shared" si="258"/>
        <v/>
      </c>
      <c r="X3309" s="43" t="str">
        <f t="shared" si="259"/>
        <v>OK</v>
      </c>
      <c r="Y3309" s="681" t="str">
        <f t="shared" si="260"/>
        <v/>
      </c>
    </row>
    <row r="3310" spans="1:25" x14ac:dyDescent="0.25">
      <c r="A3310" s="68" t="str">
        <f>'0'!$A$4</f>
        <v>………………..</v>
      </c>
      <c r="B3310" s="341">
        <f>'0'!$A$2</f>
        <v>46112</v>
      </c>
      <c r="C3310" s="341" t="s">
        <v>1246</v>
      </c>
      <c r="D3310" s="22"/>
      <c r="E3310" s="23"/>
      <c r="F3310" s="14"/>
      <c r="G3310" s="23"/>
      <c r="H3310" s="22"/>
      <c r="I3310" s="24"/>
      <c r="J3310" s="24"/>
      <c r="K3310" s="25"/>
      <c r="L3310" s="25"/>
      <c r="M3310" s="25"/>
      <c r="N3310" s="25"/>
      <c r="O3310" s="25"/>
      <c r="P3310" s="25"/>
      <c r="Q3310" s="26"/>
      <c r="R3310" s="25"/>
      <c r="S3310" s="25"/>
      <c r="T3310" s="27">
        <f t="shared" si="256"/>
        <v>0</v>
      </c>
      <c r="U3310" s="27">
        <f t="shared" si="257"/>
        <v>0</v>
      </c>
      <c r="V3310" s="25"/>
      <c r="W3310" s="27" t="str">
        <f t="shared" si="258"/>
        <v/>
      </c>
      <c r="X3310" s="43" t="str">
        <f t="shared" si="259"/>
        <v>OK</v>
      </c>
      <c r="Y3310" s="681" t="str">
        <f t="shared" si="260"/>
        <v/>
      </c>
    </row>
    <row r="3311" spans="1:25" x14ac:dyDescent="0.25">
      <c r="A3311" s="68" t="str">
        <f>'0'!$A$4</f>
        <v>………………..</v>
      </c>
      <c r="B3311" s="341">
        <f>'0'!$A$2</f>
        <v>46112</v>
      </c>
      <c r="C3311" s="341" t="s">
        <v>1246</v>
      </c>
      <c r="D3311" s="22"/>
      <c r="E3311" s="23"/>
      <c r="F3311" s="14"/>
      <c r="G3311" s="23"/>
      <c r="H3311" s="22"/>
      <c r="I3311" s="24"/>
      <c r="J3311" s="24"/>
      <c r="K3311" s="25"/>
      <c r="L3311" s="25"/>
      <c r="M3311" s="25"/>
      <c r="N3311" s="25"/>
      <c r="O3311" s="25"/>
      <c r="P3311" s="25"/>
      <c r="Q3311" s="26"/>
      <c r="R3311" s="25"/>
      <c r="S3311" s="25"/>
      <c r="T3311" s="27">
        <f t="shared" si="256"/>
        <v>0</v>
      </c>
      <c r="U3311" s="27">
        <f t="shared" si="257"/>
        <v>0</v>
      </c>
      <c r="V3311" s="25"/>
      <c r="W3311" s="27" t="str">
        <f t="shared" si="258"/>
        <v/>
      </c>
      <c r="X3311" s="43" t="str">
        <f t="shared" si="259"/>
        <v>OK</v>
      </c>
      <c r="Y3311" s="681" t="str">
        <f t="shared" si="260"/>
        <v/>
      </c>
    </row>
    <row r="3312" spans="1:25" x14ac:dyDescent="0.25">
      <c r="A3312" s="68" t="str">
        <f>'0'!$A$4</f>
        <v>………………..</v>
      </c>
      <c r="B3312" s="341">
        <f>'0'!$A$2</f>
        <v>46112</v>
      </c>
      <c r="C3312" s="341" t="s">
        <v>1246</v>
      </c>
      <c r="D3312" s="22"/>
      <c r="E3312" s="23"/>
      <c r="F3312" s="14"/>
      <c r="G3312" s="23"/>
      <c r="H3312" s="22"/>
      <c r="I3312" s="24"/>
      <c r="J3312" s="24"/>
      <c r="K3312" s="25"/>
      <c r="L3312" s="25"/>
      <c r="M3312" s="25"/>
      <c r="N3312" s="25"/>
      <c r="O3312" s="25"/>
      <c r="P3312" s="25"/>
      <c r="Q3312" s="26"/>
      <c r="R3312" s="25"/>
      <c r="S3312" s="25"/>
      <c r="T3312" s="27">
        <f t="shared" si="256"/>
        <v>0</v>
      </c>
      <c r="U3312" s="27">
        <f t="shared" si="257"/>
        <v>0</v>
      </c>
      <c r="V3312" s="25"/>
      <c r="W3312" s="27" t="str">
        <f t="shared" si="258"/>
        <v/>
      </c>
      <c r="X3312" s="43" t="str">
        <f t="shared" si="259"/>
        <v>OK</v>
      </c>
      <c r="Y3312" s="681" t="str">
        <f t="shared" si="260"/>
        <v/>
      </c>
    </row>
    <row r="3313" spans="1:25" x14ac:dyDescent="0.25">
      <c r="A3313" s="68" t="str">
        <f>'0'!$A$4</f>
        <v>………………..</v>
      </c>
      <c r="B3313" s="341">
        <f>'0'!$A$2</f>
        <v>46112</v>
      </c>
      <c r="C3313" s="341" t="s">
        <v>1246</v>
      </c>
      <c r="D3313" s="22"/>
      <c r="E3313" s="23"/>
      <c r="F3313" s="14"/>
      <c r="G3313" s="23"/>
      <c r="H3313" s="22"/>
      <c r="I3313" s="24"/>
      <c r="J3313" s="24"/>
      <c r="K3313" s="25"/>
      <c r="L3313" s="25"/>
      <c r="M3313" s="25"/>
      <c r="N3313" s="25"/>
      <c r="O3313" s="25"/>
      <c r="P3313" s="25"/>
      <c r="Q3313" s="26"/>
      <c r="R3313" s="25"/>
      <c r="S3313" s="25"/>
      <c r="T3313" s="27">
        <f t="shared" si="256"/>
        <v>0</v>
      </c>
      <c r="U3313" s="27">
        <f t="shared" si="257"/>
        <v>0</v>
      </c>
      <c r="V3313" s="25"/>
      <c r="W3313" s="27" t="str">
        <f t="shared" si="258"/>
        <v/>
      </c>
      <c r="X3313" s="43" t="str">
        <f t="shared" si="259"/>
        <v>OK</v>
      </c>
      <c r="Y3313" s="681" t="str">
        <f t="shared" si="260"/>
        <v/>
      </c>
    </row>
    <row r="3314" spans="1:25" x14ac:dyDescent="0.25">
      <c r="A3314" s="68" t="str">
        <f>'0'!$A$4</f>
        <v>………………..</v>
      </c>
      <c r="B3314" s="341">
        <f>'0'!$A$2</f>
        <v>46112</v>
      </c>
      <c r="C3314" s="341" t="s">
        <v>1246</v>
      </c>
      <c r="D3314" s="22"/>
      <c r="E3314" s="23"/>
      <c r="F3314" s="14"/>
      <c r="G3314" s="23"/>
      <c r="H3314" s="22"/>
      <c r="I3314" s="24"/>
      <c r="J3314" s="24"/>
      <c r="K3314" s="25"/>
      <c r="L3314" s="25"/>
      <c r="M3314" s="25"/>
      <c r="N3314" s="25"/>
      <c r="O3314" s="25"/>
      <c r="P3314" s="25"/>
      <c r="Q3314" s="26"/>
      <c r="R3314" s="25"/>
      <c r="S3314" s="25"/>
      <c r="T3314" s="27">
        <f t="shared" si="256"/>
        <v>0</v>
      </c>
      <c r="U3314" s="27">
        <f t="shared" si="257"/>
        <v>0</v>
      </c>
      <c r="V3314" s="25"/>
      <c r="W3314" s="27" t="str">
        <f t="shared" si="258"/>
        <v/>
      </c>
      <c r="X3314" s="43" t="str">
        <f t="shared" si="259"/>
        <v>OK</v>
      </c>
      <c r="Y3314" s="681" t="str">
        <f t="shared" si="260"/>
        <v/>
      </c>
    </row>
    <row r="3315" spans="1:25" x14ac:dyDescent="0.25">
      <c r="A3315" s="68" t="str">
        <f>'0'!$A$4</f>
        <v>………………..</v>
      </c>
      <c r="B3315" s="341">
        <f>'0'!$A$2</f>
        <v>46112</v>
      </c>
      <c r="C3315" s="341" t="s">
        <v>1246</v>
      </c>
      <c r="D3315" s="22"/>
      <c r="E3315" s="23"/>
      <c r="F3315" s="14"/>
      <c r="G3315" s="23"/>
      <c r="H3315" s="22"/>
      <c r="I3315" s="24"/>
      <c r="J3315" s="24"/>
      <c r="K3315" s="25"/>
      <c r="L3315" s="25"/>
      <c r="M3315" s="25"/>
      <c r="N3315" s="25"/>
      <c r="O3315" s="25"/>
      <c r="P3315" s="25"/>
      <c r="Q3315" s="26"/>
      <c r="R3315" s="25"/>
      <c r="S3315" s="25"/>
      <c r="T3315" s="27">
        <f t="shared" si="256"/>
        <v>0</v>
      </c>
      <c r="U3315" s="27">
        <f t="shared" si="257"/>
        <v>0</v>
      </c>
      <c r="V3315" s="25"/>
      <c r="W3315" s="27" t="str">
        <f t="shared" si="258"/>
        <v/>
      </c>
      <c r="X3315" s="43" t="str">
        <f t="shared" si="259"/>
        <v>OK</v>
      </c>
      <c r="Y3315" s="681" t="str">
        <f t="shared" si="260"/>
        <v/>
      </c>
    </row>
    <row r="3316" spans="1:25" x14ac:dyDescent="0.25">
      <c r="A3316" s="68" t="str">
        <f>'0'!$A$4</f>
        <v>………………..</v>
      </c>
      <c r="B3316" s="341">
        <f>'0'!$A$2</f>
        <v>46112</v>
      </c>
      <c r="C3316" s="341" t="s">
        <v>1246</v>
      </c>
      <c r="D3316" s="22"/>
      <c r="E3316" s="23"/>
      <c r="F3316" s="14"/>
      <c r="G3316" s="23"/>
      <c r="H3316" s="22"/>
      <c r="I3316" s="24"/>
      <c r="J3316" s="24"/>
      <c r="K3316" s="25"/>
      <c r="L3316" s="25"/>
      <c r="M3316" s="25"/>
      <c r="N3316" s="25"/>
      <c r="O3316" s="25"/>
      <c r="P3316" s="25"/>
      <c r="Q3316" s="26"/>
      <c r="R3316" s="25"/>
      <c r="S3316" s="25"/>
      <c r="T3316" s="27">
        <f t="shared" si="256"/>
        <v>0</v>
      </c>
      <c r="U3316" s="27">
        <f t="shared" si="257"/>
        <v>0</v>
      </c>
      <c r="V3316" s="25"/>
      <c r="W3316" s="27" t="str">
        <f t="shared" si="258"/>
        <v/>
      </c>
      <c r="X3316" s="43" t="str">
        <f t="shared" si="259"/>
        <v>OK</v>
      </c>
      <c r="Y3316" s="681" t="str">
        <f t="shared" si="260"/>
        <v/>
      </c>
    </row>
    <row r="3317" spans="1:25" x14ac:dyDescent="0.25">
      <c r="A3317" s="68" t="str">
        <f>'0'!$A$4</f>
        <v>………………..</v>
      </c>
      <c r="B3317" s="341">
        <f>'0'!$A$2</f>
        <v>46112</v>
      </c>
      <c r="C3317" s="341" t="s">
        <v>1246</v>
      </c>
      <c r="D3317" s="22"/>
      <c r="E3317" s="23"/>
      <c r="F3317" s="14"/>
      <c r="G3317" s="23"/>
      <c r="H3317" s="22"/>
      <c r="I3317" s="24"/>
      <c r="J3317" s="24"/>
      <c r="K3317" s="25"/>
      <c r="L3317" s="25"/>
      <c r="M3317" s="25"/>
      <c r="N3317" s="25"/>
      <c r="O3317" s="25"/>
      <c r="P3317" s="25"/>
      <c r="Q3317" s="26"/>
      <c r="R3317" s="25"/>
      <c r="S3317" s="25"/>
      <c r="T3317" s="27">
        <f t="shared" si="256"/>
        <v>0</v>
      </c>
      <c r="U3317" s="27">
        <f t="shared" si="257"/>
        <v>0</v>
      </c>
      <c r="V3317" s="25"/>
      <c r="W3317" s="27" t="str">
        <f t="shared" si="258"/>
        <v/>
      </c>
      <c r="X3317" s="43" t="str">
        <f t="shared" si="259"/>
        <v>OK</v>
      </c>
      <c r="Y3317" s="681" t="str">
        <f t="shared" si="260"/>
        <v/>
      </c>
    </row>
    <row r="3318" spans="1:25" x14ac:dyDescent="0.25">
      <c r="A3318" s="68" t="str">
        <f>'0'!$A$4</f>
        <v>………………..</v>
      </c>
      <c r="B3318" s="341">
        <f>'0'!$A$2</f>
        <v>46112</v>
      </c>
      <c r="C3318" s="341" t="s">
        <v>1246</v>
      </c>
      <c r="D3318" s="22"/>
      <c r="E3318" s="23"/>
      <c r="F3318" s="14"/>
      <c r="G3318" s="23"/>
      <c r="H3318" s="22"/>
      <c r="I3318" s="24"/>
      <c r="J3318" s="24"/>
      <c r="K3318" s="25"/>
      <c r="L3318" s="25"/>
      <c r="M3318" s="25"/>
      <c r="N3318" s="25"/>
      <c r="O3318" s="25"/>
      <c r="P3318" s="25"/>
      <c r="Q3318" s="26"/>
      <c r="R3318" s="25"/>
      <c r="S3318" s="25"/>
      <c r="T3318" s="27">
        <f t="shared" si="256"/>
        <v>0</v>
      </c>
      <c r="U3318" s="27">
        <f t="shared" si="257"/>
        <v>0</v>
      </c>
      <c r="V3318" s="25"/>
      <c r="W3318" s="27" t="str">
        <f t="shared" si="258"/>
        <v/>
      </c>
      <c r="X3318" s="43" t="str">
        <f t="shared" si="259"/>
        <v>OK</v>
      </c>
      <c r="Y3318" s="681" t="str">
        <f t="shared" si="260"/>
        <v/>
      </c>
    </row>
    <row r="3319" spans="1:25" x14ac:dyDescent="0.25">
      <c r="A3319" s="68" t="str">
        <f>'0'!$A$4</f>
        <v>………………..</v>
      </c>
      <c r="B3319" s="341">
        <f>'0'!$A$2</f>
        <v>46112</v>
      </c>
      <c r="C3319" s="341" t="s">
        <v>1246</v>
      </c>
      <c r="D3319" s="22"/>
      <c r="E3319" s="23"/>
      <c r="F3319" s="14"/>
      <c r="G3319" s="23"/>
      <c r="H3319" s="22"/>
      <c r="I3319" s="24"/>
      <c r="J3319" s="24"/>
      <c r="K3319" s="25"/>
      <c r="L3319" s="25"/>
      <c r="M3319" s="25"/>
      <c r="N3319" s="25"/>
      <c r="O3319" s="25"/>
      <c r="P3319" s="25"/>
      <c r="Q3319" s="26"/>
      <c r="R3319" s="25"/>
      <c r="S3319" s="25"/>
      <c r="T3319" s="27">
        <f t="shared" si="256"/>
        <v>0</v>
      </c>
      <c r="U3319" s="27">
        <f t="shared" si="257"/>
        <v>0</v>
      </c>
      <c r="V3319" s="25"/>
      <c r="W3319" s="27" t="str">
        <f t="shared" si="258"/>
        <v/>
      </c>
      <c r="X3319" s="43" t="str">
        <f t="shared" si="259"/>
        <v>OK</v>
      </c>
      <c r="Y3319" s="681" t="str">
        <f t="shared" si="260"/>
        <v/>
      </c>
    </row>
    <row r="3320" spans="1:25" x14ac:dyDescent="0.25">
      <c r="A3320" s="68" t="str">
        <f>'0'!$A$4</f>
        <v>………………..</v>
      </c>
      <c r="B3320" s="341">
        <f>'0'!$A$2</f>
        <v>46112</v>
      </c>
      <c r="C3320" s="341" t="s">
        <v>1246</v>
      </c>
      <c r="D3320" s="22"/>
      <c r="E3320" s="23"/>
      <c r="F3320" s="14"/>
      <c r="G3320" s="23"/>
      <c r="H3320" s="22"/>
      <c r="I3320" s="24"/>
      <c r="J3320" s="24"/>
      <c r="K3320" s="25"/>
      <c r="L3320" s="25"/>
      <c r="M3320" s="25"/>
      <c r="N3320" s="25"/>
      <c r="O3320" s="25"/>
      <c r="P3320" s="25"/>
      <c r="Q3320" s="26"/>
      <c r="R3320" s="25"/>
      <c r="S3320" s="25"/>
      <c r="T3320" s="27">
        <f t="shared" si="256"/>
        <v>0</v>
      </c>
      <c r="U3320" s="27">
        <f t="shared" si="257"/>
        <v>0</v>
      </c>
      <c r="V3320" s="25"/>
      <c r="W3320" s="27" t="str">
        <f t="shared" si="258"/>
        <v/>
      </c>
      <c r="X3320" s="43" t="str">
        <f t="shared" si="259"/>
        <v>OK</v>
      </c>
      <c r="Y3320" s="681" t="str">
        <f t="shared" si="260"/>
        <v/>
      </c>
    </row>
    <row r="3321" spans="1:25" x14ac:dyDescent="0.25">
      <c r="A3321" s="68" t="str">
        <f>'0'!$A$4</f>
        <v>………………..</v>
      </c>
      <c r="B3321" s="341">
        <f>'0'!$A$2</f>
        <v>46112</v>
      </c>
      <c r="C3321" s="341" t="s">
        <v>1246</v>
      </c>
      <c r="D3321" s="22"/>
      <c r="E3321" s="23"/>
      <c r="F3321" s="14"/>
      <c r="G3321" s="23"/>
      <c r="H3321" s="22"/>
      <c r="I3321" s="24"/>
      <c r="J3321" s="24"/>
      <c r="K3321" s="25"/>
      <c r="L3321" s="25"/>
      <c r="M3321" s="25"/>
      <c r="N3321" s="25"/>
      <c r="O3321" s="25"/>
      <c r="P3321" s="25"/>
      <c r="Q3321" s="26"/>
      <c r="R3321" s="25"/>
      <c r="S3321" s="25"/>
      <c r="T3321" s="27">
        <f t="shared" si="256"/>
        <v>0</v>
      </c>
      <c r="U3321" s="27">
        <f t="shared" si="257"/>
        <v>0</v>
      </c>
      <c r="V3321" s="25"/>
      <c r="W3321" s="27" t="str">
        <f t="shared" si="258"/>
        <v/>
      </c>
      <c r="X3321" s="43" t="str">
        <f t="shared" si="259"/>
        <v>OK</v>
      </c>
      <c r="Y3321" s="681" t="str">
        <f t="shared" si="260"/>
        <v/>
      </c>
    </row>
    <row r="3322" spans="1:25" x14ac:dyDescent="0.25">
      <c r="A3322" s="68" t="str">
        <f>'0'!$A$4</f>
        <v>………………..</v>
      </c>
      <c r="B3322" s="341">
        <f>'0'!$A$2</f>
        <v>46112</v>
      </c>
      <c r="C3322" s="341" t="s">
        <v>1246</v>
      </c>
      <c r="D3322" s="22"/>
      <c r="E3322" s="23"/>
      <c r="F3322" s="14"/>
      <c r="G3322" s="23"/>
      <c r="H3322" s="22"/>
      <c r="I3322" s="24"/>
      <c r="J3322" s="24"/>
      <c r="K3322" s="25"/>
      <c r="L3322" s="25"/>
      <c r="M3322" s="25"/>
      <c r="N3322" s="25"/>
      <c r="O3322" s="25"/>
      <c r="P3322" s="25"/>
      <c r="Q3322" s="26"/>
      <c r="R3322" s="25"/>
      <c r="S3322" s="25"/>
      <c r="T3322" s="27">
        <f t="shared" si="256"/>
        <v>0</v>
      </c>
      <c r="U3322" s="27">
        <f t="shared" si="257"/>
        <v>0</v>
      </c>
      <c r="V3322" s="25"/>
      <c r="W3322" s="27" t="str">
        <f t="shared" si="258"/>
        <v/>
      </c>
      <c r="X3322" s="43" t="str">
        <f t="shared" si="259"/>
        <v>OK</v>
      </c>
      <c r="Y3322" s="681" t="str">
        <f t="shared" si="260"/>
        <v/>
      </c>
    </row>
    <row r="3323" spans="1:25" x14ac:dyDescent="0.25">
      <c r="A3323" s="68" t="str">
        <f>'0'!$A$4</f>
        <v>………………..</v>
      </c>
      <c r="B3323" s="341">
        <f>'0'!$A$2</f>
        <v>46112</v>
      </c>
      <c r="C3323" s="341" t="s">
        <v>1246</v>
      </c>
      <c r="D3323" s="22"/>
      <c r="E3323" s="23"/>
      <c r="F3323" s="14"/>
      <c r="G3323" s="23"/>
      <c r="H3323" s="22"/>
      <c r="I3323" s="24"/>
      <c r="J3323" s="24"/>
      <c r="K3323" s="25"/>
      <c r="L3323" s="25"/>
      <c r="M3323" s="25"/>
      <c r="N3323" s="25"/>
      <c r="O3323" s="25"/>
      <c r="P3323" s="25"/>
      <c r="Q3323" s="26"/>
      <c r="R3323" s="25"/>
      <c r="S3323" s="25"/>
      <c r="T3323" s="27">
        <f t="shared" si="256"/>
        <v>0</v>
      </c>
      <c r="U3323" s="27">
        <f t="shared" si="257"/>
        <v>0</v>
      </c>
      <c r="V3323" s="25"/>
      <c r="W3323" s="27" t="str">
        <f t="shared" si="258"/>
        <v/>
      </c>
      <c r="X3323" s="43" t="str">
        <f t="shared" si="259"/>
        <v>OK</v>
      </c>
      <c r="Y3323" s="681" t="str">
        <f t="shared" si="260"/>
        <v/>
      </c>
    </row>
    <row r="3324" spans="1:25" x14ac:dyDescent="0.25">
      <c r="A3324" s="68" t="str">
        <f>'0'!$A$4</f>
        <v>………………..</v>
      </c>
      <c r="B3324" s="341">
        <f>'0'!$A$2</f>
        <v>46112</v>
      </c>
      <c r="C3324" s="341" t="s">
        <v>1246</v>
      </c>
      <c r="D3324" s="22"/>
      <c r="E3324" s="23"/>
      <c r="F3324" s="14"/>
      <c r="G3324" s="23"/>
      <c r="H3324" s="22"/>
      <c r="I3324" s="24"/>
      <c r="J3324" s="24"/>
      <c r="K3324" s="25"/>
      <c r="L3324" s="25"/>
      <c r="M3324" s="25"/>
      <c r="N3324" s="25"/>
      <c r="O3324" s="25"/>
      <c r="P3324" s="25"/>
      <c r="Q3324" s="26"/>
      <c r="R3324" s="25"/>
      <c r="S3324" s="25"/>
      <c r="T3324" s="27">
        <f t="shared" si="256"/>
        <v>0</v>
      </c>
      <c r="U3324" s="27">
        <f t="shared" si="257"/>
        <v>0</v>
      </c>
      <c r="V3324" s="25"/>
      <c r="W3324" s="27" t="str">
        <f t="shared" si="258"/>
        <v/>
      </c>
      <c r="X3324" s="43" t="str">
        <f t="shared" si="259"/>
        <v>OK</v>
      </c>
      <c r="Y3324" s="681" t="str">
        <f t="shared" si="260"/>
        <v/>
      </c>
    </row>
    <row r="3325" spans="1:25" x14ac:dyDescent="0.25">
      <c r="A3325" s="68" t="str">
        <f>'0'!$A$4</f>
        <v>………………..</v>
      </c>
      <c r="B3325" s="341">
        <f>'0'!$A$2</f>
        <v>46112</v>
      </c>
      <c r="C3325" s="341" t="s">
        <v>1246</v>
      </c>
      <c r="D3325" s="22"/>
      <c r="E3325" s="23"/>
      <c r="F3325" s="14"/>
      <c r="G3325" s="23"/>
      <c r="H3325" s="22"/>
      <c r="I3325" s="24"/>
      <c r="J3325" s="24"/>
      <c r="K3325" s="25"/>
      <c r="L3325" s="25"/>
      <c r="M3325" s="25"/>
      <c r="N3325" s="25"/>
      <c r="O3325" s="25"/>
      <c r="P3325" s="25"/>
      <c r="Q3325" s="26"/>
      <c r="R3325" s="25"/>
      <c r="S3325" s="25"/>
      <c r="T3325" s="27">
        <f t="shared" si="256"/>
        <v>0</v>
      </c>
      <c r="U3325" s="27">
        <f t="shared" si="257"/>
        <v>0</v>
      </c>
      <c r="V3325" s="25"/>
      <c r="W3325" s="27" t="str">
        <f t="shared" si="258"/>
        <v/>
      </c>
      <c r="X3325" s="43" t="str">
        <f t="shared" si="259"/>
        <v>OK</v>
      </c>
      <c r="Y3325" s="681" t="str">
        <f t="shared" si="260"/>
        <v/>
      </c>
    </row>
    <row r="3326" spans="1:25" x14ac:dyDescent="0.25">
      <c r="A3326" s="68" t="str">
        <f>'0'!$A$4</f>
        <v>………………..</v>
      </c>
      <c r="B3326" s="341">
        <f>'0'!$A$2</f>
        <v>46112</v>
      </c>
      <c r="C3326" s="341" t="s">
        <v>1246</v>
      </c>
      <c r="D3326" s="22"/>
      <c r="E3326" s="23"/>
      <c r="F3326" s="14"/>
      <c r="G3326" s="23"/>
      <c r="H3326" s="22"/>
      <c r="I3326" s="24"/>
      <c r="J3326" s="24"/>
      <c r="K3326" s="25"/>
      <c r="L3326" s="25"/>
      <c r="M3326" s="25"/>
      <c r="N3326" s="25"/>
      <c r="O3326" s="25"/>
      <c r="P3326" s="25"/>
      <c r="Q3326" s="26"/>
      <c r="R3326" s="25"/>
      <c r="S3326" s="25"/>
      <c r="T3326" s="27">
        <f t="shared" si="256"/>
        <v>0</v>
      </c>
      <c r="U3326" s="27">
        <f t="shared" si="257"/>
        <v>0</v>
      </c>
      <c r="V3326" s="25"/>
      <c r="W3326" s="27" t="str">
        <f t="shared" si="258"/>
        <v/>
      </c>
      <c r="X3326" s="43" t="str">
        <f t="shared" si="259"/>
        <v>OK</v>
      </c>
      <c r="Y3326" s="681" t="str">
        <f t="shared" si="260"/>
        <v/>
      </c>
    </row>
    <row r="3327" spans="1:25" x14ac:dyDescent="0.25">
      <c r="A3327" s="68" t="str">
        <f>'0'!$A$4</f>
        <v>………………..</v>
      </c>
      <c r="B3327" s="341">
        <f>'0'!$A$2</f>
        <v>46112</v>
      </c>
      <c r="C3327" s="341" t="s">
        <v>1246</v>
      </c>
      <c r="D3327" s="22"/>
      <c r="E3327" s="23"/>
      <c r="F3327" s="14"/>
      <c r="G3327" s="23"/>
      <c r="H3327" s="22"/>
      <c r="I3327" s="24"/>
      <c r="J3327" s="24"/>
      <c r="K3327" s="25"/>
      <c r="L3327" s="25"/>
      <c r="M3327" s="25"/>
      <c r="N3327" s="25"/>
      <c r="O3327" s="25"/>
      <c r="P3327" s="25"/>
      <c r="Q3327" s="26"/>
      <c r="R3327" s="25"/>
      <c r="S3327" s="25"/>
      <c r="T3327" s="27">
        <f t="shared" si="256"/>
        <v>0</v>
      </c>
      <c r="U3327" s="27">
        <f t="shared" si="257"/>
        <v>0</v>
      </c>
      <c r="V3327" s="25"/>
      <c r="W3327" s="27" t="str">
        <f t="shared" si="258"/>
        <v/>
      </c>
      <c r="X3327" s="43" t="str">
        <f t="shared" si="259"/>
        <v>OK</v>
      </c>
      <c r="Y3327" s="681" t="str">
        <f t="shared" si="260"/>
        <v/>
      </c>
    </row>
    <row r="3328" spans="1:25" x14ac:dyDescent="0.25">
      <c r="A3328" s="68" t="str">
        <f>'0'!$A$4</f>
        <v>………………..</v>
      </c>
      <c r="B3328" s="341">
        <f>'0'!$A$2</f>
        <v>46112</v>
      </c>
      <c r="C3328" s="341" t="s">
        <v>1246</v>
      </c>
      <c r="D3328" s="22"/>
      <c r="E3328" s="23"/>
      <c r="F3328" s="14"/>
      <c r="G3328" s="23"/>
      <c r="H3328" s="22"/>
      <c r="I3328" s="24"/>
      <c r="J3328" s="24"/>
      <c r="K3328" s="25"/>
      <c r="L3328" s="25"/>
      <c r="M3328" s="25"/>
      <c r="N3328" s="25"/>
      <c r="O3328" s="25"/>
      <c r="P3328" s="25"/>
      <c r="Q3328" s="26"/>
      <c r="R3328" s="25"/>
      <c r="S3328" s="25"/>
      <c r="T3328" s="27">
        <f t="shared" si="256"/>
        <v>0</v>
      </c>
      <c r="U3328" s="27">
        <f t="shared" si="257"/>
        <v>0</v>
      </c>
      <c r="V3328" s="25"/>
      <c r="W3328" s="27" t="str">
        <f t="shared" si="258"/>
        <v/>
      </c>
      <c r="X3328" s="43" t="str">
        <f t="shared" si="259"/>
        <v>OK</v>
      </c>
      <c r="Y3328" s="681" t="str">
        <f t="shared" si="260"/>
        <v/>
      </c>
    </row>
    <row r="3329" spans="1:25" x14ac:dyDescent="0.25">
      <c r="A3329" s="68" t="str">
        <f>'0'!$A$4</f>
        <v>………………..</v>
      </c>
      <c r="B3329" s="341">
        <f>'0'!$A$2</f>
        <v>46112</v>
      </c>
      <c r="C3329" s="341" t="s">
        <v>1246</v>
      </c>
      <c r="D3329" s="22"/>
      <c r="E3329" s="23"/>
      <c r="F3329" s="14"/>
      <c r="G3329" s="23"/>
      <c r="H3329" s="22"/>
      <c r="I3329" s="24"/>
      <c r="J3329" s="24"/>
      <c r="K3329" s="25"/>
      <c r="L3329" s="25"/>
      <c r="M3329" s="25"/>
      <c r="N3329" s="25"/>
      <c r="O3329" s="25"/>
      <c r="P3329" s="25"/>
      <c r="Q3329" s="26"/>
      <c r="R3329" s="25"/>
      <c r="S3329" s="25"/>
      <c r="T3329" s="27">
        <f t="shared" si="256"/>
        <v>0</v>
      </c>
      <c r="U3329" s="27">
        <f t="shared" si="257"/>
        <v>0</v>
      </c>
      <c r="V3329" s="25"/>
      <c r="W3329" s="27" t="str">
        <f t="shared" si="258"/>
        <v/>
      </c>
      <c r="X3329" s="43" t="str">
        <f t="shared" si="259"/>
        <v>OK</v>
      </c>
      <c r="Y3329" s="681" t="str">
        <f t="shared" si="260"/>
        <v/>
      </c>
    </row>
    <row r="3330" spans="1:25" x14ac:dyDescent="0.25">
      <c r="A3330" s="68" t="str">
        <f>'0'!$A$4</f>
        <v>………………..</v>
      </c>
      <c r="B3330" s="341">
        <f>'0'!$A$2</f>
        <v>46112</v>
      </c>
      <c r="C3330" s="341" t="s">
        <v>1246</v>
      </c>
      <c r="D3330" s="22"/>
      <c r="E3330" s="23"/>
      <c r="F3330" s="14"/>
      <c r="G3330" s="23"/>
      <c r="H3330" s="22"/>
      <c r="I3330" s="24"/>
      <c r="J3330" s="24"/>
      <c r="K3330" s="25"/>
      <c r="L3330" s="25"/>
      <c r="M3330" s="25"/>
      <c r="N3330" s="25"/>
      <c r="O3330" s="25"/>
      <c r="P3330" s="25"/>
      <c r="Q3330" s="26"/>
      <c r="R3330" s="25"/>
      <c r="S3330" s="25"/>
      <c r="T3330" s="27">
        <f t="shared" si="256"/>
        <v>0</v>
      </c>
      <c r="U3330" s="27">
        <f t="shared" si="257"/>
        <v>0</v>
      </c>
      <c r="V3330" s="25"/>
      <c r="W3330" s="27" t="str">
        <f t="shared" si="258"/>
        <v/>
      </c>
      <c r="X3330" s="43" t="str">
        <f t="shared" si="259"/>
        <v>OK</v>
      </c>
      <c r="Y3330" s="681" t="str">
        <f t="shared" si="260"/>
        <v/>
      </c>
    </row>
    <row r="3331" spans="1:25" x14ac:dyDescent="0.25">
      <c r="A3331" s="68" t="str">
        <f>'0'!$A$4</f>
        <v>………………..</v>
      </c>
      <c r="B3331" s="341">
        <f>'0'!$A$2</f>
        <v>46112</v>
      </c>
      <c r="C3331" s="341" t="s">
        <v>1246</v>
      </c>
      <c r="D3331" s="22"/>
      <c r="E3331" s="23"/>
      <c r="F3331" s="14"/>
      <c r="G3331" s="23"/>
      <c r="H3331" s="22"/>
      <c r="I3331" s="24"/>
      <c r="J3331" s="24"/>
      <c r="K3331" s="25"/>
      <c r="L3331" s="25"/>
      <c r="M3331" s="25"/>
      <c r="N3331" s="25"/>
      <c r="O3331" s="25"/>
      <c r="P3331" s="25"/>
      <c r="Q3331" s="26"/>
      <c r="R3331" s="25"/>
      <c r="S3331" s="25"/>
      <c r="T3331" s="27">
        <f t="shared" si="256"/>
        <v>0</v>
      </c>
      <c r="U3331" s="27">
        <f t="shared" si="257"/>
        <v>0</v>
      </c>
      <c r="V3331" s="25"/>
      <c r="W3331" s="27" t="str">
        <f t="shared" si="258"/>
        <v/>
      </c>
      <c r="X3331" s="43" t="str">
        <f t="shared" si="259"/>
        <v>OK</v>
      </c>
      <c r="Y3331" s="681" t="str">
        <f t="shared" si="260"/>
        <v/>
      </c>
    </row>
    <row r="3332" spans="1:25" x14ac:dyDescent="0.25">
      <c r="A3332" s="68" t="str">
        <f>'0'!$A$4</f>
        <v>………………..</v>
      </c>
      <c r="B3332" s="341">
        <f>'0'!$A$2</f>
        <v>46112</v>
      </c>
      <c r="C3332" s="341" t="s">
        <v>1246</v>
      </c>
      <c r="D3332" s="22"/>
      <c r="E3332" s="23"/>
      <c r="F3332" s="14"/>
      <c r="G3332" s="23"/>
      <c r="H3332" s="22"/>
      <c r="I3332" s="24"/>
      <c r="J3332" s="24"/>
      <c r="K3332" s="25"/>
      <c r="L3332" s="25"/>
      <c r="M3332" s="25"/>
      <c r="N3332" s="25"/>
      <c r="O3332" s="25"/>
      <c r="P3332" s="25"/>
      <c r="Q3332" s="26"/>
      <c r="R3332" s="25"/>
      <c r="S3332" s="25"/>
      <c r="T3332" s="27">
        <f t="shared" si="256"/>
        <v>0</v>
      </c>
      <c r="U3332" s="27">
        <f t="shared" si="257"/>
        <v>0</v>
      </c>
      <c r="V3332" s="25"/>
      <c r="W3332" s="27" t="str">
        <f t="shared" si="258"/>
        <v/>
      </c>
      <c r="X3332" s="43" t="str">
        <f t="shared" si="259"/>
        <v>OK</v>
      </c>
      <c r="Y3332" s="681" t="str">
        <f t="shared" si="260"/>
        <v/>
      </c>
    </row>
    <row r="3333" spans="1:25" x14ac:dyDescent="0.25">
      <c r="A3333" s="68" t="str">
        <f>'0'!$A$4</f>
        <v>………………..</v>
      </c>
      <c r="B3333" s="341">
        <f>'0'!$A$2</f>
        <v>46112</v>
      </c>
      <c r="C3333" s="341" t="s">
        <v>1246</v>
      </c>
      <c r="D3333" s="22"/>
      <c r="E3333" s="23"/>
      <c r="F3333" s="14"/>
      <c r="G3333" s="23"/>
      <c r="H3333" s="22"/>
      <c r="I3333" s="24"/>
      <c r="J3333" s="24"/>
      <c r="K3333" s="25"/>
      <c r="L3333" s="25"/>
      <c r="M3333" s="25"/>
      <c r="N3333" s="25"/>
      <c r="O3333" s="25"/>
      <c r="P3333" s="25"/>
      <c r="Q3333" s="26"/>
      <c r="R3333" s="25"/>
      <c r="S3333" s="25"/>
      <c r="T3333" s="27">
        <f t="shared" si="256"/>
        <v>0</v>
      </c>
      <c r="U3333" s="27">
        <f t="shared" si="257"/>
        <v>0</v>
      </c>
      <c r="V3333" s="25"/>
      <c r="W3333" s="27" t="str">
        <f t="shared" si="258"/>
        <v/>
      </c>
      <c r="X3333" s="43" t="str">
        <f t="shared" si="259"/>
        <v>OK</v>
      </c>
      <c r="Y3333" s="681" t="str">
        <f t="shared" si="260"/>
        <v/>
      </c>
    </row>
    <row r="3334" spans="1:25" x14ac:dyDescent="0.25">
      <c r="A3334" s="68" t="str">
        <f>'0'!$A$4</f>
        <v>………………..</v>
      </c>
      <c r="B3334" s="341">
        <f>'0'!$A$2</f>
        <v>46112</v>
      </c>
      <c r="C3334" s="341" t="s">
        <v>1246</v>
      </c>
      <c r="D3334" s="22"/>
      <c r="E3334" s="23"/>
      <c r="F3334" s="14"/>
      <c r="G3334" s="23"/>
      <c r="H3334" s="22"/>
      <c r="I3334" s="24"/>
      <c r="J3334" s="24"/>
      <c r="K3334" s="25"/>
      <c r="L3334" s="25"/>
      <c r="M3334" s="25"/>
      <c r="N3334" s="25"/>
      <c r="O3334" s="25"/>
      <c r="P3334" s="25"/>
      <c r="Q3334" s="26"/>
      <c r="R3334" s="25"/>
      <c r="S3334" s="25"/>
      <c r="T3334" s="27">
        <f t="shared" si="256"/>
        <v>0</v>
      </c>
      <c r="U3334" s="27">
        <f t="shared" si="257"/>
        <v>0</v>
      </c>
      <c r="V3334" s="25"/>
      <c r="W3334" s="27" t="str">
        <f t="shared" si="258"/>
        <v/>
      </c>
      <c r="X3334" s="43" t="str">
        <f t="shared" si="259"/>
        <v>OK</v>
      </c>
      <c r="Y3334" s="681" t="str">
        <f t="shared" si="260"/>
        <v/>
      </c>
    </row>
    <row r="3335" spans="1:25" x14ac:dyDescent="0.25">
      <c r="A3335" s="68" t="str">
        <f>'0'!$A$4</f>
        <v>………………..</v>
      </c>
      <c r="B3335" s="341">
        <f>'0'!$A$2</f>
        <v>46112</v>
      </c>
      <c r="C3335" s="341" t="s">
        <v>1246</v>
      </c>
      <c r="D3335" s="22"/>
      <c r="E3335" s="23"/>
      <c r="F3335" s="14"/>
      <c r="G3335" s="23"/>
      <c r="H3335" s="22"/>
      <c r="I3335" s="24"/>
      <c r="J3335" s="24"/>
      <c r="K3335" s="25"/>
      <c r="L3335" s="25"/>
      <c r="M3335" s="25"/>
      <c r="N3335" s="25"/>
      <c r="O3335" s="25"/>
      <c r="P3335" s="25"/>
      <c r="Q3335" s="26"/>
      <c r="R3335" s="25"/>
      <c r="S3335" s="25"/>
      <c r="T3335" s="27">
        <f t="shared" si="256"/>
        <v>0</v>
      </c>
      <c r="U3335" s="27">
        <f t="shared" si="257"/>
        <v>0</v>
      </c>
      <c r="V3335" s="25"/>
      <c r="W3335" s="27" t="str">
        <f t="shared" si="258"/>
        <v/>
      </c>
      <c r="X3335" s="43" t="str">
        <f t="shared" si="259"/>
        <v>OK</v>
      </c>
      <c r="Y3335" s="681" t="str">
        <f t="shared" si="260"/>
        <v/>
      </c>
    </row>
    <row r="3336" spans="1:25" x14ac:dyDescent="0.25">
      <c r="A3336" s="68" t="str">
        <f>'0'!$A$4</f>
        <v>………………..</v>
      </c>
      <c r="B3336" s="341">
        <f>'0'!$A$2</f>
        <v>46112</v>
      </c>
      <c r="C3336" s="341" t="s">
        <v>1246</v>
      </c>
      <c r="D3336" s="22"/>
      <c r="E3336" s="23"/>
      <c r="F3336" s="14"/>
      <c r="G3336" s="23"/>
      <c r="H3336" s="22"/>
      <c r="I3336" s="24"/>
      <c r="J3336" s="24"/>
      <c r="K3336" s="25"/>
      <c r="L3336" s="25"/>
      <c r="M3336" s="25"/>
      <c r="N3336" s="25"/>
      <c r="O3336" s="25"/>
      <c r="P3336" s="25"/>
      <c r="Q3336" s="26"/>
      <c r="R3336" s="25"/>
      <c r="S3336" s="25"/>
      <c r="T3336" s="27">
        <f t="shared" si="256"/>
        <v>0</v>
      </c>
      <c r="U3336" s="27">
        <f t="shared" si="257"/>
        <v>0</v>
      </c>
      <c r="V3336" s="25"/>
      <c r="W3336" s="27" t="str">
        <f t="shared" si="258"/>
        <v/>
      </c>
      <c r="X3336" s="43" t="str">
        <f t="shared" si="259"/>
        <v>OK</v>
      </c>
      <c r="Y3336" s="681" t="str">
        <f t="shared" si="260"/>
        <v/>
      </c>
    </row>
    <row r="3337" spans="1:25" x14ac:dyDescent="0.25">
      <c r="A3337" s="68" t="str">
        <f>'0'!$A$4</f>
        <v>………………..</v>
      </c>
      <c r="B3337" s="341">
        <f>'0'!$A$2</f>
        <v>46112</v>
      </c>
      <c r="C3337" s="341" t="s">
        <v>1246</v>
      </c>
      <c r="D3337" s="22"/>
      <c r="E3337" s="23"/>
      <c r="F3337" s="14"/>
      <c r="G3337" s="23"/>
      <c r="H3337" s="22"/>
      <c r="I3337" s="24"/>
      <c r="J3337" s="24"/>
      <c r="K3337" s="25"/>
      <c r="L3337" s="25"/>
      <c r="M3337" s="25"/>
      <c r="N3337" s="25"/>
      <c r="O3337" s="25"/>
      <c r="P3337" s="25"/>
      <c r="Q3337" s="26"/>
      <c r="R3337" s="25"/>
      <c r="S3337" s="25"/>
      <c r="T3337" s="27">
        <f t="shared" ref="T3337:T3400" si="261">N3337+P3337-R3337</f>
        <v>0</v>
      </c>
      <c r="U3337" s="27">
        <f t="shared" ref="U3337:U3400" si="262">O3337+Q3337-S3337</f>
        <v>0</v>
      </c>
      <c r="V3337" s="25"/>
      <c r="W3337" s="27" t="str">
        <f t="shared" ref="W3337:W3400" si="263">IF(K3337="","",K3337-M3337-(P3337-Q3337))</f>
        <v/>
      </c>
      <c r="X3337" s="43" t="str">
        <f t="shared" ref="X3337:X3400" si="264">IF(ROUND(T3337-V3337,2)&gt;=0,"OK","Просрочието не може да надхвърля задължението")</f>
        <v>OK</v>
      </c>
      <c r="Y3337" s="681" t="str">
        <f t="shared" ref="Y3337:Y3400" si="265">IF(COUNTBLANK(D3337:W3337)=18,"",IF(D3337="999999999","",IF(ISNUMBER(VALUE(D3337)),IF(LEN(D3337)&lt;&gt;9,"Въведеното ЕИК е твърде късо или твърде дълго",IF(OR(MOD(MID(D3337,1,1)*1+MID(D3337,2,1)*2+MID(D3337,3,1)*3+MID(D3337,4,1)*4+MID(D3337,5,1)*5+MID(D3337,6,1)*6+MID(D3337,7,1)*7+MID(D3337,8,1)*8,11)-MID(D3337,9,1)=0,AND(MOD(MID(D3337,1,1)*3+MID(D3337,2,1)*4+MID(D3337,3,1)*5+MID(D3337,4,1)*6+MID(D3337,5,1)*7+MID(D3337,6,1)*8+MID(D3337,7,1)*9+MID(D3337,8,1)*10,11)=10,MID(D3337,9,1)*1=0),MOD(MID(D3337,1,1)*3+MID(D3337,2,1)*4+MID(D3337,3,1)*5+MID(D3337,4,1)*6+MID(D3337,5,1)*7+MID(D3337,6,1)*8+MID(D3337,7,1)*9+MID(D3337,8,1)*10,11)-MID(D3337,9,1)=0),"","Въведеното ЕИК е невалидно")),"Въведеното ЕИК съдържа непозволени символи")))</f>
        <v/>
      </c>
    </row>
    <row r="3338" spans="1:25" x14ac:dyDescent="0.25">
      <c r="A3338" s="68" t="str">
        <f>'0'!$A$4</f>
        <v>………………..</v>
      </c>
      <c r="B3338" s="341">
        <f>'0'!$A$2</f>
        <v>46112</v>
      </c>
      <c r="C3338" s="341" t="s">
        <v>1246</v>
      </c>
      <c r="D3338" s="22"/>
      <c r="E3338" s="23"/>
      <c r="F3338" s="14"/>
      <c r="G3338" s="23"/>
      <c r="H3338" s="22"/>
      <c r="I3338" s="24"/>
      <c r="J3338" s="24"/>
      <c r="K3338" s="25"/>
      <c r="L3338" s="25"/>
      <c r="M3338" s="25"/>
      <c r="N3338" s="25"/>
      <c r="O3338" s="25"/>
      <c r="P3338" s="25"/>
      <c r="Q3338" s="26"/>
      <c r="R3338" s="25"/>
      <c r="S3338" s="25"/>
      <c r="T3338" s="27">
        <f t="shared" si="261"/>
        <v>0</v>
      </c>
      <c r="U3338" s="27">
        <f t="shared" si="262"/>
        <v>0</v>
      </c>
      <c r="V3338" s="25"/>
      <c r="W3338" s="27" t="str">
        <f t="shared" si="263"/>
        <v/>
      </c>
      <c r="X3338" s="43" t="str">
        <f t="shared" si="264"/>
        <v>OK</v>
      </c>
      <c r="Y3338" s="681" t="str">
        <f t="shared" si="265"/>
        <v/>
      </c>
    </row>
    <row r="3339" spans="1:25" x14ac:dyDescent="0.25">
      <c r="A3339" s="68" t="str">
        <f>'0'!$A$4</f>
        <v>………………..</v>
      </c>
      <c r="B3339" s="341">
        <f>'0'!$A$2</f>
        <v>46112</v>
      </c>
      <c r="C3339" s="341" t="s">
        <v>1246</v>
      </c>
      <c r="D3339" s="22"/>
      <c r="E3339" s="23"/>
      <c r="F3339" s="14"/>
      <c r="G3339" s="23"/>
      <c r="H3339" s="22"/>
      <c r="I3339" s="24"/>
      <c r="J3339" s="24"/>
      <c r="K3339" s="25"/>
      <c r="L3339" s="25"/>
      <c r="M3339" s="25"/>
      <c r="N3339" s="25"/>
      <c r="O3339" s="25"/>
      <c r="P3339" s="25"/>
      <c r="Q3339" s="26"/>
      <c r="R3339" s="25"/>
      <c r="S3339" s="25"/>
      <c r="T3339" s="27">
        <f t="shared" si="261"/>
        <v>0</v>
      </c>
      <c r="U3339" s="27">
        <f t="shared" si="262"/>
        <v>0</v>
      </c>
      <c r="V3339" s="25"/>
      <c r="W3339" s="27" t="str">
        <f t="shared" si="263"/>
        <v/>
      </c>
      <c r="X3339" s="43" t="str">
        <f t="shared" si="264"/>
        <v>OK</v>
      </c>
      <c r="Y3339" s="681" t="str">
        <f t="shared" si="265"/>
        <v/>
      </c>
    </row>
    <row r="3340" spans="1:25" x14ac:dyDescent="0.25">
      <c r="A3340" s="68" t="str">
        <f>'0'!$A$4</f>
        <v>………………..</v>
      </c>
      <c r="B3340" s="341">
        <f>'0'!$A$2</f>
        <v>46112</v>
      </c>
      <c r="C3340" s="341" t="s">
        <v>1246</v>
      </c>
      <c r="D3340" s="22"/>
      <c r="E3340" s="23"/>
      <c r="F3340" s="14"/>
      <c r="G3340" s="23"/>
      <c r="H3340" s="22"/>
      <c r="I3340" s="24"/>
      <c r="J3340" s="24"/>
      <c r="K3340" s="25"/>
      <c r="L3340" s="25"/>
      <c r="M3340" s="25"/>
      <c r="N3340" s="25"/>
      <c r="O3340" s="25"/>
      <c r="P3340" s="25"/>
      <c r="Q3340" s="26"/>
      <c r="R3340" s="25"/>
      <c r="S3340" s="25"/>
      <c r="T3340" s="27">
        <f t="shared" si="261"/>
        <v>0</v>
      </c>
      <c r="U3340" s="27">
        <f t="shared" si="262"/>
        <v>0</v>
      </c>
      <c r="V3340" s="25"/>
      <c r="W3340" s="27" t="str">
        <f t="shared" si="263"/>
        <v/>
      </c>
      <c r="X3340" s="43" t="str">
        <f t="shared" si="264"/>
        <v>OK</v>
      </c>
      <c r="Y3340" s="681" t="str">
        <f t="shared" si="265"/>
        <v/>
      </c>
    </row>
    <row r="3341" spans="1:25" x14ac:dyDescent="0.25">
      <c r="A3341" s="68" t="str">
        <f>'0'!$A$4</f>
        <v>………………..</v>
      </c>
      <c r="B3341" s="341">
        <f>'0'!$A$2</f>
        <v>46112</v>
      </c>
      <c r="C3341" s="341" t="s">
        <v>1246</v>
      </c>
      <c r="D3341" s="22"/>
      <c r="E3341" s="23"/>
      <c r="F3341" s="14"/>
      <c r="G3341" s="23"/>
      <c r="H3341" s="22"/>
      <c r="I3341" s="24"/>
      <c r="J3341" s="24"/>
      <c r="K3341" s="25"/>
      <c r="L3341" s="25"/>
      <c r="M3341" s="25"/>
      <c r="N3341" s="25"/>
      <c r="O3341" s="25"/>
      <c r="P3341" s="25"/>
      <c r="Q3341" s="26"/>
      <c r="R3341" s="25"/>
      <c r="S3341" s="25"/>
      <c r="T3341" s="27">
        <f t="shared" si="261"/>
        <v>0</v>
      </c>
      <c r="U3341" s="27">
        <f t="shared" si="262"/>
        <v>0</v>
      </c>
      <c r="V3341" s="25"/>
      <c r="W3341" s="27" t="str">
        <f t="shared" si="263"/>
        <v/>
      </c>
      <c r="X3341" s="43" t="str">
        <f t="shared" si="264"/>
        <v>OK</v>
      </c>
      <c r="Y3341" s="681" t="str">
        <f t="shared" si="265"/>
        <v/>
      </c>
    </row>
    <row r="3342" spans="1:25" x14ac:dyDescent="0.25">
      <c r="A3342" s="68" t="str">
        <f>'0'!$A$4</f>
        <v>………………..</v>
      </c>
      <c r="B3342" s="341">
        <f>'0'!$A$2</f>
        <v>46112</v>
      </c>
      <c r="C3342" s="341" t="s">
        <v>1246</v>
      </c>
      <c r="D3342" s="22"/>
      <c r="E3342" s="23"/>
      <c r="F3342" s="14"/>
      <c r="G3342" s="23"/>
      <c r="H3342" s="22"/>
      <c r="I3342" s="24"/>
      <c r="J3342" s="24"/>
      <c r="K3342" s="25"/>
      <c r="L3342" s="25"/>
      <c r="M3342" s="25"/>
      <c r="N3342" s="25"/>
      <c r="O3342" s="25"/>
      <c r="P3342" s="25"/>
      <c r="Q3342" s="26"/>
      <c r="R3342" s="25"/>
      <c r="S3342" s="25"/>
      <c r="T3342" s="27">
        <f t="shared" si="261"/>
        <v>0</v>
      </c>
      <c r="U3342" s="27">
        <f t="shared" si="262"/>
        <v>0</v>
      </c>
      <c r="V3342" s="25"/>
      <c r="W3342" s="27" t="str">
        <f t="shared" si="263"/>
        <v/>
      </c>
      <c r="X3342" s="43" t="str">
        <f t="shared" si="264"/>
        <v>OK</v>
      </c>
      <c r="Y3342" s="681" t="str">
        <f t="shared" si="265"/>
        <v/>
      </c>
    </row>
    <row r="3343" spans="1:25" x14ac:dyDescent="0.25">
      <c r="A3343" s="68" t="str">
        <f>'0'!$A$4</f>
        <v>………………..</v>
      </c>
      <c r="B3343" s="341">
        <f>'0'!$A$2</f>
        <v>46112</v>
      </c>
      <c r="C3343" s="341" t="s">
        <v>1246</v>
      </c>
      <c r="D3343" s="22"/>
      <c r="E3343" s="23"/>
      <c r="F3343" s="14"/>
      <c r="G3343" s="23"/>
      <c r="H3343" s="22"/>
      <c r="I3343" s="24"/>
      <c r="J3343" s="24"/>
      <c r="K3343" s="25"/>
      <c r="L3343" s="25"/>
      <c r="M3343" s="25"/>
      <c r="N3343" s="25"/>
      <c r="O3343" s="25"/>
      <c r="P3343" s="25"/>
      <c r="Q3343" s="26"/>
      <c r="R3343" s="25"/>
      <c r="S3343" s="25"/>
      <c r="T3343" s="27">
        <f t="shared" si="261"/>
        <v>0</v>
      </c>
      <c r="U3343" s="27">
        <f t="shared" si="262"/>
        <v>0</v>
      </c>
      <c r="V3343" s="25"/>
      <c r="W3343" s="27" t="str">
        <f t="shared" si="263"/>
        <v/>
      </c>
      <c r="X3343" s="43" t="str">
        <f t="shared" si="264"/>
        <v>OK</v>
      </c>
      <c r="Y3343" s="681" t="str">
        <f t="shared" si="265"/>
        <v/>
      </c>
    </row>
    <row r="3344" spans="1:25" x14ac:dyDescent="0.25">
      <c r="A3344" s="68" t="str">
        <f>'0'!$A$4</f>
        <v>………………..</v>
      </c>
      <c r="B3344" s="341">
        <f>'0'!$A$2</f>
        <v>46112</v>
      </c>
      <c r="C3344" s="341" t="s">
        <v>1246</v>
      </c>
      <c r="D3344" s="22"/>
      <c r="E3344" s="23"/>
      <c r="F3344" s="14"/>
      <c r="G3344" s="23"/>
      <c r="H3344" s="22"/>
      <c r="I3344" s="24"/>
      <c r="J3344" s="24"/>
      <c r="K3344" s="25"/>
      <c r="L3344" s="25"/>
      <c r="M3344" s="25"/>
      <c r="N3344" s="25"/>
      <c r="O3344" s="25"/>
      <c r="P3344" s="25"/>
      <c r="Q3344" s="26"/>
      <c r="R3344" s="25"/>
      <c r="S3344" s="25"/>
      <c r="T3344" s="27">
        <f t="shared" si="261"/>
        <v>0</v>
      </c>
      <c r="U3344" s="27">
        <f t="shared" si="262"/>
        <v>0</v>
      </c>
      <c r="V3344" s="25"/>
      <c r="W3344" s="27" t="str">
        <f t="shared" si="263"/>
        <v/>
      </c>
      <c r="X3344" s="43" t="str">
        <f t="shared" si="264"/>
        <v>OK</v>
      </c>
      <c r="Y3344" s="681" t="str">
        <f t="shared" si="265"/>
        <v/>
      </c>
    </row>
    <row r="3345" spans="1:25" x14ac:dyDescent="0.25">
      <c r="A3345" s="68" t="str">
        <f>'0'!$A$4</f>
        <v>………………..</v>
      </c>
      <c r="B3345" s="341">
        <f>'0'!$A$2</f>
        <v>46112</v>
      </c>
      <c r="C3345" s="341" t="s">
        <v>1246</v>
      </c>
      <c r="D3345" s="22"/>
      <c r="E3345" s="23"/>
      <c r="F3345" s="14"/>
      <c r="G3345" s="23"/>
      <c r="H3345" s="22"/>
      <c r="I3345" s="24"/>
      <c r="J3345" s="24"/>
      <c r="K3345" s="25"/>
      <c r="L3345" s="25"/>
      <c r="M3345" s="25"/>
      <c r="N3345" s="25"/>
      <c r="O3345" s="25"/>
      <c r="P3345" s="25"/>
      <c r="Q3345" s="26"/>
      <c r="R3345" s="25"/>
      <c r="S3345" s="25"/>
      <c r="T3345" s="27">
        <f t="shared" si="261"/>
        <v>0</v>
      </c>
      <c r="U3345" s="27">
        <f t="shared" si="262"/>
        <v>0</v>
      </c>
      <c r="V3345" s="25"/>
      <c r="W3345" s="27" t="str">
        <f t="shared" si="263"/>
        <v/>
      </c>
      <c r="X3345" s="43" t="str">
        <f t="shared" si="264"/>
        <v>OK</v>
      </c>
      <c r="Y3345" s="681" t="str">
        <f t="shared" si="265"/>
        <v/>
      </c>
    </row>
    <row r="3346" spans="1:25" x14ac:dyDescent="0.25">
      <c r="A3346" s="68" t="str">
        <f>'0'!$A$4</f>
        <v>………………..</v>
      </c>
      <c r="B3346" s="341">
        <f>'0'!$A$2</f>
        <v>46112</v>
      </c>
      <c r="C3346" s="341" t="s">
        <v>1246</v>
      </c>
      <c r="D3346" s="22"/>
      <c r="E3346" s="23"/>
      <c r="F3346" s="14"/>
      <c r="G3346" s="23"/>
      <c r="H3346" s="22"/>
      <c r="I3346" s="24"/>
      <c r="J3346" s="24"/>
      <c r="K3346" s="25"/>
      <c r="L3346" s="25"/>
      <c r="M3346" s="25"/>
      <c r="N3346" s="25"/>
      <c r="O3346" s="25"/>
      <c r="P3346" s="25"/>
      <c r="Q3346" s="26"/>
      <c r="R3346" s="25"/>
      <c r="S3346" s="25"/>
      <c r="T3346" s="27">
        <f t="shared" si="261"/>
        <v>0</v>
      </c>
      <c r="U3346" s="27">
        <f t="shared" si="262"/>
        <v>0</v>
      </c>
      <c r="V3346" s="25"/>
      <c r="W3346" s="27" t="str">
        <f t="shared" si="263"/>
        <v/>
      </c>
      <c r="X3346" s="43" t="str">
        <f t="shared" si="264"/>
        <v>OK</v>
      </c>
      <c r="Y3346" s="681" t="str">
        <f t="shared" si="265"/>
        <v/>
      </c>
    </row>
    <row r="3347" spans="1:25" x14ac:dyDescent="0.25">
      <c r="A3347" s="68" t="str">
        <f>'0'!$A$4</f>
        <v>………………..</v>
      </c>
      <c r="B3347" s="341">
        <f>'0'!$A$2</f>
        <v>46112</v>
      </c>
      <c r="C3347" s="341" t="s">
        <v>1246</v>
      </c>
      <c r="D3347" s="22"/>
      <c r="E3347" s="23"/>
      <c r="F3347" s="14"/>
      <c r="G3347" s="23"/>
      <c r="H3347" s="22"/>
      <c r="I3347" s="24"/>
      <c r="J3347" s="24"/>
      <c r="K3347" s="25"/>
      <c r="L3347" s="25"/>
      <c r="M3347" s="25"/>
      <c r="N3347" s="25"/>
      <c r="O3347" s="25"/>
      <c r="P3347" s="25"/>
      <c r="Q3347" s="26"/>
      <c r="R3347" s="25"/>
      <c r="S3347" s="25"/>
      <c r="T3347" s="27">
        <f t="shared" si="261"/>
        <v>0</v>
      </c>
      <c r="U3347" s="27">
        <f t="shared" si="262"/>
        <v>0</v>
      </c>
      <c r="V3347" s="25"/>
      <c r="W3347" s="27" t="str">
        <f t="shared" si="263"/>
        <v/>
      </c>
      <c r="X3347" s="43" t="str">
        <f t="shared" si="264"/>
        <v>OK</v>
      </c>
      <c r="Y3347" s="681" t="str">
        <f t="shared" si="265"/>
        <v/>
      </c>
    </row>
    <row r="3348" spans="1:25" x14ac:dyDescent="0.25">
      <c r="A3348" s="68" t="str">
        <f>'0'!$A$4</f>
        <v>………………..</v>
      </c>
      <c r="B3348" s="341">
        <f>'0'!$A$2</f>
        <v>46112</v>
      </c>
      <c r="C3348" s="341" t="s">
        <v>1246</v>
      </c>
      <c r="D3348" s="22"/>
      <c r="E3348" s="23"/>
      <c r="F3348" s="14"/>
      <c r="G3348" s="23"/>
      <c r="H3348" s="22"/>
      <c r="I3348" s="24"/>
      <c r="J3348" s="24"/>
      <c r="K3348" s="25"/>
      <c r="L3348" s="25"/>
      <c r="M3348" s="25"/>
      <c r="N3348" s="25"/>
      <c r="O3348" s="25"/>
      <c r="P3348" s="25"/>
      <c r="Q3348" s="26"/>
      <c r="R3348" s="25"/>
      <c r="S3348" s="25"/>
      <c r="T3348" s="27">
        <f t="shared" si="261"/>
        <v>0</v>
      </c>
      <c r="U3348" s="27">
        <f t="shared" si="262"/>
        <v>0</v>
      </c>
      <c r="V3348" s="25"/>
      <c r="W3348" s="27" t="str">
        <f t="shared" si="263"/>
        <v/>
      </c>
      <c r="X3348" s="43" t="str">
        <f t="shared" si="264"/>
        <v>OK</v>
      </c>
      <c r="Y3348" s="681" t="str">
        <f t="shared" si="265"/>
        <v/>
      </c>
    </row>
    <row r="3349" spans="1:25" x14ac:dyDescent="0.25">
      <c r="A3349" s="68" t="str">
        <f>'0'!$A$4</f>
        <v>………………..</v>
      </c>
      <c r="B3349" s="341">
        <f>'0'!$A$2</f>
        <v>46112</v>
      </c>
      <c r="C3349" s="341" t="s">
        <v>1246</v>
      </c>
      <c r="D3349" s="22"/>
      <c r="E3349" s="23"/>
      <c r="F3349" s="14"/>
      <c r="G3349" s="23"/>
      <c r="H3349" s="22"/>
      <c r="I3349" s="24"/>
      <c r="J3349" s="24"/>
      <c r="K3349" s="25"/>
      <c r="L3349" s="25"/>
      <c r="M3349" s="25"/>
      <c r="N3349" s="25"/>
      <c r="O3349" s="25"/>
      <c r="P3349" s="25"/>
      <c r="Q3349" s="26"/>
      <c r="R3349" s="25"/>
      <c r="S3349" s="25"/>
      <c r="T3349" s="27">
        <f t="shared" si="261"/>
        <v>0</v>
      </c>
      <c r="U3349" s="27">
        <f t="shared" si="262"/>
        <v>0</v>
      </c>
      <c r="V3349" s="25"/>
      <c r="W3349" s="27" t="str">
        <f t="shared" si="263"/>
        <v/>
      </c>
      <c r="X3349" s="43" t="str">
        <f t="shared" si="264"/>
        <v>OK</v>
      </c>
      <c r="Y3349" s="681" t="str">
        <f t="shared" si="265"/>
        <v/>
      </c>
    </row>
    <row r="3350" spans="1:25" x14ac:dyDescent="0.25">
      <c r="A3350" s="68" t="str">
        <f>'0'!$A$4</f>
        <v>………………..</v>
      </c>
      <c r="B3350" s="341">
        <f>'0'!$A$2</f>
        <v>46112</v>
      </c>
      <c r="C3350" s="341" t="s">
        <v>1246</v>
      </c>
      <c r="D3350" s="22"/>
      <c r="E3350" s="23"/>
      <c r="F3350" s="14"/>
      <c r="G3350" s="23"/>
      <c r="H3350" s="22"/>
      <c r="I3350" s="24"/>
      <c r="J3350" s="24"/>
      <c r="K3350" s="25"/>
      <c r="L3350" s="25"/>
      <c r="M3350" s="25"/>
      <c r="N3350" s="25"/>
      <c r="O3350" s="25"/>
      <c r="P3350" s="25"/>
      <c r="Q3350" s="26"/>
      <c r="R3350" s="25"/>
      <c r="S3350" s="25"/>
      <c r="T3350" s="27">
        <f t="shared" si="261"/>
        <v>0</v>
      </c>
      <c r="U3350" s="27">
        <f t="shared" si="262"/>
        <v>0</v>
      </c>
      <c r="V3350" s="25"/>
      <c r="W3350" s="27" t="str">
        <f t="shared" si="263"/>
        <v/>
      </c>
      <c r="X3350" s="43" t="str">
        <f t="shared" si="264"/>
        <v>OK</v>
      </c>
      <c r="Y3350" s="681" t="str">
        <f t="shared" si="265"/>
        <v/>
      </c>
    </row>
    <row r="3351" spans="1:25" x14ac:dyDescent="0.25">
      <c r="A3351" s="68" t="str">
        <f>'0'!$A$4</f>
        <v>………………..</v>
      </c>
      <c r="B3351" s="341">
        <f>'0'!$A$2</f>
        <v>46112</v>
      </c>
      <c r="C3351" s="341" t="s">
        <v>1246</v>
      </c>
      <c r="D3351" s="22"/>
      <c r="E3351" s="23"/>
      <c r="F3351" s="14"/>
      <c r="G3351" s="23"/>
      <c r="H3351" s="22"/>
      <c r="I3351" s="24"/>
      <c r="J3351" s="24"/>
      <c r="K3351" s="25"/>
      <c r="L3351" s="25"/>
      <c r="M3351" s="25"/>
      <c r="N3351" s="25"/>
      <c r="O3351" s="25"/>
      <c r="P3351" s="25"/>
      <c r="Q3351" s="26"/>
      <c r="R3351" s="25"/>
      <c r="S3351" s="25"/>
      <c r="T3351" s="27">
        <f t="shared" si="261"/>
        <v>0</v>
      </c>
      <c r="U3351" s="27">
        <f t="shared" si="262"/>
        <v>0</v>
      </c>
      <c r="V3351" s="25"/>
      <c r="W3351" s="27" t="str">
        <f t="shared" si="263"/>
        <v/>
      </c>
      <c r="X3351" s="43" t="str">
        <f t="shared" si="264"/>
        <v>OK</v>
      </c>
      <c r="Y3351" s="681" t="str">
        <f t="shared" si="265"/>
        <v/>
      </c>
    </row>
    <row r="3352" spans="1:25" x14ac:dyDescent="0.25">
      <c r="A3352" s="68" t="str">
        <f>'0'!$A$4</f>
        <v>………………..</v>
      </c>
      <c r="B3352" s="341">
        <f>'0'!$A$2</f>
        <v>46112</v>
      </c>
      <c r="C3352" s="341" t="s">
        <v>1246</v>
      </c>
      <c r="D3352" s="22"/>
      <c r="E3352" s="23"/>
      <c r="F3352" s="14"/>
      <c r="G3352" s="23"/>
      <c r="H3352" s="22"/>
      <c r="I3352" s="24"/>
      <c r="J3352" s="24"/>
      <c r="K3352" s="25"/>
      <c r="L3352" s="25"/>
      <c r="M3352" s="25"/>
      <c r="N3352" s="25"/>
      <c r="O3352" s="25"/>
      <c r="P3352" s="25"/>
      <c r="Q3352" s="26"/>
      <c r="R3352" s="25"/>
      <c r="S3352" s="25"/>
      <c r="T3352" s="27">
        <f t="shared" si="261"/>
        <v>0</v>
      </c>
      <c r="U3352" s="27">
        <f t="shared" si="262"/>
        <v>0</v>
      </c>
      <c r="V3352" s="25"/>
      <c r="W3352" s="27" t="str">
        <f t="shared" si="263"/>
        <v/>
      </c>
      <c r="X3352" s="43" t="str">
        <f t="shared" si="264"/>
        <v>OK</v>
      </c>
      <c r="Y3352" s="681" t="str">
        <f t="shared" si="265"/>
        <v/>
      </c>
    </row>
    <row r="3353" spans="1:25" x14ac:dyDescent="0.25">
      <c r="A3353" s="68" t="str">
        <f>'0'!$A$4</f>
        <v>………………..</v>
      </c>
      <c r="B3353" s="341">
        <f>'0'!$A$2</f>
        <v>46112</v>
      </c>
      <c r="C3353" s="341" t="s">
        <v>1246</v>
      </c>
      <c r="D3353" s="22"/>
      <c r="E3353" s="23"/>
      <c r="F3353" s="14"/>
      <c r="G3353" s="23"/>
      <c r="H3353" s="22"/>
      <c r="I3353" s="24"/>
      <c r="J3353" s="24"/>
      <c r="K3353" s="25"/>
      <c r="L3353" s="25"/>
      <c r="M3353" s="25"/>
      <c r="N3353" s="25"/>
      <c r="O3353" s="25"/>
      <c r="P3353" s="25"/>
      <c r="Q3353" s="26"/>
      <c r="R3353" s="25"/>
      <c r="S3353" s="25"/>
      <c r="T3353" s="27">
        <f t="shared" si="261"/>
        <v>0</v>
      </c>
      <c r="U3353" s="27">
        <f t="shared" si="262"/>
        <v>0</v>
      </c>
      <c r="V3353" s="25"/>
      <c r="W3353" s="27" t="str">
        <f t="shared" si="263"/>
        <v/>
      </c>
      <c r="X3353" s="43" t="str">
        <f t="shared" si="264"/>
        <v>OK</v>
      </c>
      <c r="Y3353" s="681" t="str">
        <f t="shared" si="265"/>
        <v/>
      </c>
    </row>
    <row r="3354" spans="1:25" x14ac:dyDescent="0.25">
      <c r="A3354" s="68" t="str">
        <f>'0'!$A$4</f>
        <v>………………..</v>
      </c>
      <c r="B3354" s="341">
        <f>'0'!$A$2</f>
        <v>46112</v>
      </c>
      <c r="C3354" s="341" t="s">
        <v>1246</v>
      </c>
      <c r="D3354" s="22"/>
      <c r="E3354" s="23"/>
      <c r="F3354" s="14"/>
      <c r="G3354" s="23"/>
      <c r="H3354" s="22"/>
      <c r="I3354" s="24"/>
      <c r="J3354" s="24"/>
      <c r="K3354" s="25"/>
      <c r="L3354" s="25"/>
      <c r="M3354" s="25"/>
      <c r="N3354" s="25"/>
      <c r="O3354" s="25"/>
      <c r="P3354" s="25"/>
      <c r="Q3354" s="26"/>
      <c r="R3354" s="25"/>
      <c r="S3354" s="25"/>
      <c r="T3354" s="27">
        <f t="shared" si="261"/>
        <v>0</v>
      </c>
      <c r="U3354" s="27">
        <f t="shared" si="262"/>
        <v>0</v>
      </c>
      <c r="V3354" s="25"/>
      <c r="W3354" s="27" t="str">
        <f t="shared" si="263"/>
        <v/>
      </c>
      <c r="X3354" s="43" t="str">
        <f t="shared" si="264"/>
        <v>OK</v>
      </c>
      <c r="Y3354" s="681" t="str">
        <f t="shared" si="265"/>
        <v/>
      </c>
    </row>
    <row r="3355" spans="1:25" x14ac:dyDescent="0.25">
      <c r="A3355" s="68" t="str">
        <f>'0'!$A$4</f>
        <v>………………..</v>
      </c>
      <c r="B3355" s="341">
        <f>'0'!$A$2</f>
        <v>46112</v>
      </c>
      <c r="C3355" s="341" t="s">
        <v>1246</v>
      </c>
      <c r="D3355" s="22"/>
      <c r="E3355" s="23"/>
      <c r="F3355" s="14"/>
      <c r="G3355" s="23"/>
      <c r="H3355" s="22"/>
      <c r="I3355" s="24"/>
      <c r="J3355" s="24"/>
      <c r="K3355" s="25"/>
      <c r="L3355" s="25"/>
      <c r="M3355" s="25"/>
      <c r="N3355" s="25"/>
      <c r="O3355" s="25"/>
      <c r="P3355" s="25"/>
      <c r="Q3355" s="26"/>
      <c r="R3355" s="25"/>
      <c r="S3355" s="25"/>
      <c r="T3355" s="27">
        <f t="shared" si="261"/>
        <v>0</v>
      </c>
      <c r="U3355" s="27">
        <f t="shared" si="262"/>
        <v>0</v>
      </c>
      <c r="V3355" s="25"/>
      <c r="W3355" s="27" t="str">
        <f t="shared" si="263"/>
        <v/>
      </c>
      <c r="X3355" s="43" t="str">
        <f t="shared" si="264"/>
        <v>OK</v>
      </c>
      <c r="Y3355" s="681" t="str">
        <f t="shared" si="265"/>
        <v/>
      </c>
    </row>
    <row r="3356" spans="1:25" x14ac:dyDescent="0.25">
      <c r="A3356" s="68" t="str">
        <f>'0'!$A$4</f>
        <v>………………..</v>
      </c>
      <c r="B3356" s="341">
        <f>'0'!$A$2</f>
        <v>46112</v>
      </c>
      <c r="C3356" s="341" t="s">
        <v>1246</v>
      </c>
      <c r="D3356" s="22"/>
      <c r="E3356" s="23"/>
      <c r="F3356" s="14"/>
      <c r="G3356" s="23"/>
      <c r="H3356" s="22"/>
      <c r="I3356" s="24"/>
      <c r="J3356" s="24"/>
      <c r="K3356" s="25"/>
      <c r="L3356" s="25"/>
      <c r="M3356" s="25"/>
      <c r="N3356" s="25"/>
      <c r="O3356" s="25"/>
      <c r="P3356" s="25"/>
      <c r="Q3356" s="26"/>
      <c r="R3356" s="25"/>
      <c r="S3356" s="25"/>
      <c r="T3356" s="27">
        <f t="shared" si="261"/>
        <v>0</v>
      </c>
      <c r="U3356" s="27">
        <f t="shared" si="262"/>
        <v>0</v>
      </c>
      <c r="V3356" s="25"/>
      <c r="W3356" s="27" t="str">
        <f t="shared" si="263"/>
        <v/>
      </c>
      <c r="X3356" s="43" t="str">
        <f t="shared" si="264"/>
        <v>OK</v>
      </c>
      <c r="Y3356" s="681" t="str">
        <f t="shared" si="265"/>
        <v/>
      </c>
    </row>
    <row r="3357" spans="1:25" x14ac:dyDescent="0.25">
      <c r="A3357" s="68" t="str">
        <f>'0'!$A$4</f>
        <v>………………..</v>
      </c>
      <c r="B3357" s="341">
        <f>'0'!$A$2</f>
        <v>46112</v>
      </c>
      <c r="C3357" s="341" t="s">
        <v>1246</v>
      </c>
      <c r="D3357" s="22"/>
      <c r="E3357" s="23"/>
      <c r="F3357" s="14"/>
      <c r="G3357" s="23"/>
      <c r="H3357" s="22"/>
      <c r="I3357" s="24"/>
      <c r="J3357" s="24"/>
      <c r="K3357" s="25"/>
      <c r="L3357" s="25"/>
      <c r="M3357" s="25"/>
      <c r="N3357" s="25"/>
      <c r="O3357" s="25"/>
      <c r="P3357" s="25"/>
      <c r="Q3357" s="26"/>
      <c r="R3357" s="25"/>
      <c r="S3357" s="25"/>
      <c r="T3357" s="27">
        <f t="shared" si="261"/>
        <v>0</v>
      </c>
      <c r="U3357" s="27">
        <f t="shared" si="262"/>
        <v>0</v>
      </c>
      <c r="V3357" s="25"/>
      <c r="W3357" s="27" t="str">
        <f t="shared" si="263"/>
        <v/>
      </c>
      <c r="X3357" s="43" t="str">
        <f t="shared" si="264"/>
        <v>OK</v>
      </c>
      <c r="Y3357" s="681" t="str">
        <f t="shared" si="265"/>
        <v/>
      </c>
    </row>
    <row r="3358" spans="1:25" x14ac:dyDescent="0.25">
      <c r="A3358" s="68" t="str">
        <f>'0'!$A$4</f>
        <v>………………..</v>
      </c>
      <c r="B3358" s="341">
        <f>'0'!$A$2</f>
        <v>46112</v>
      </c>
      <c r="C3358" s="341" t="s">
        <v>1246</v>
      </c>
      <c r="D3358" s="22"/>
      <c r="E3358" s="23"/>
      <c r="F3358" s="14"/>
      <c r="G3358" s="23"/>
      <c r="H3358" s="22"/>
      <c r="I3358" s="24"/>
      <c r="J3358" s="24"/>
      <c r="K3358" s="25"/>
      <c r="L3358" s="25"/>
      <c r="M3358" s="25"/>
      <c r="N3358" s="25"/>
      <c r="O3358" s="25"/>
      <c r="P3358" s="25"/>
      <c r="Q3358" s="26"/>
      <c r="R3358" s="25"/>
      <c r="S3358" s="25"/>
      <c r="T3358" s="27">
        <f t="shared" si="261"/>
        <v>0</v>
      </c>
      <c r="U3358" s="27">
        <f t="shared" si="262"/>
        <v>0</v>
      </c>
      <c r="V3358" s="25"/>
      <c r="W3358" s="27" t="str">
        <f t="shared" si="263"/>
        <v/>
      </c>
      <c r="X3358" s="43" t="str">
        <f t="shared" si="264"/>
        <v>OK</v>
      </c>
      <c r="Y3358" s="681" t="str">
        <f t="shared" si="265"/>
        <v/>
      </c>
    </row>
    <row r="3359" spans="1:25" x14ac:dyDescent="0.25">
      <c r="A3359" s="68" t="str">
        <f>'0'!$A$4</f>
        <v>………………..</v>
      </c>
      <c r="B3359" s="341">
        <f>'0'!$A$2</f>
        <v>46112</v>
      </c>
      <c r="C3359" s="341" t="s">
        <v>1246</v>
      </c>
      <c r="D3359" s="22"/>
      <c r="E3359" s="23"/>
      <c r="F3359" s="14"/>
      <c r="G3359" s="23"/>
      <c r="H3359" s="22"/>
      <c r="I3359" s="24"/>
      <c r="J3359" s="24"/>
      <c r="K3359" s="25"/>
      <c r="L3359" s="25"/>
      <c r="M3359" s="25"/>
      <c r="N3359" s="25"/>
      <c r="O3359" s="25"/>
      <c r="P3359" s="25"/>
      <c r="Q3359" s="26"/>
      <c r="R3359" s="25"/>
      <c r="S3359" s="25"/>
      <c r="T3359" s="27">
        <f t="shared" si="261"/>
        <v>0</v>
      </c>
      <c r="U3359" s="27">
        <f t="shared" si="262"/>
        <v>0</v>
      </c>
      <c r="V3359" s="25"/>
      <c r="W3359" s="27" t="str">
        <f t="shared" si="263"/>
        <v/>
      </c>
      <c r="X3359" s="43" t="str">
        <f t="shared" si="264"/>
        <v>OK</v>
      </c>
      <c r="Y3359" s="681" t="str">
        <f t="shared" si="265"/>
        <v/>
      </c>
    </row>
    <row r="3360" spans="1:25" x14ac:dyDescent="0.25">
      <c r="A3360" s="68" t="str">
        <f>'0'!$A$4</f>
        <v>………………..</v>
      </c>
      <c r="B3360" s="341">
        <f>'0'!$A$2</f>
        <v>46112</v>
      </c>
      <c r="C3360" s="341" t="s">
        <v>1246</v>
      </c>
      <c r="D3360" s="22"/>
      <c r="E3360" s="23"/>
      <c r="F3360" s="14"/>
      <c r="G3360" s="23"/>
      <c r="H3360" s="22"/>
      <c r="I3360" s="24"/>
      <c r="J3360" s="24"/>
      <c r="K3360" s="25"/>
      <c r="L3360" s="25"/>
      <c r="M3360" s="25"/>
      <c r="N3360" s="25"/>
      <c r="O3360" s="25"/>
      <c r="P3360" s="25"/>
      <c r="Q3360" s="26"/>
      <c r="R3360" s="25"/>
      <c r="S3360" s="25"/>
      <c r="T3360" s="27">
        <f t="shared" si="261"/>
        <v>0</v>
      </c>
      <c r="U3360" s="27">
        <f t="shared" si="262"/>
        <v>0</v>
      </c>
      <c r="V3360" s="25"/>
      <c r="W3360" s="27" t="str">
        <f t="shared" si="263"/>
        <v/>
      </c>
      <c r="X3360" s="43" t="str">
        <f t="shared" si="264"/>
        <v>OK</v>
      </c>
      <c r="Y3360" s="681" t="str">
        <f t="shared" si="265"/>
        <v/>
      </c>
    </row>
    <row r="3361" spans="1:25" x14ac:dyDescent="0.25">
      <c r="A3361" s="68" t="str">
        <f>'0'!$A$4</f>
        <v>………………..</v>
      </c>
      <c r="B3361" s="341">
        <f>'0'!$A$2</f>
        <v>46112</v>
      </c>
      <c r="C3361" s="341" t="s">
        <v>1246</v>
      </c>
      <c r="D3361" s="22"/>
      <c r="E3361" s="23"/>
      <c r="F3361" s="14"/>
      <c r="G3361" s="23"/>
      <c r="H3361" s="22"/>
      <c r="I3361" s="24"/>
      <c r="J3361" s="24"/>
      <c r="K3361" s="25"/>
      <c r="L3361" s="25"/>
      <c r="M3361" s="25"/>
      <c r="N3361" s="25"/>
      <c r="O3361" s="25"/>
      <c r="P3361" s="25"/>
      <c r="Q3361" s="26"/>
      <c r="R3361" s="25"/>
      <c r="S3361" s="25"/>
      <c r="T3361" s="27">
        <f t="shared" si="261"/>
        <v>0</v>
      </c>
      <c r="U3361" s="27">
        <f t="shared" si="262"/>
        <v>0</v>
      </c>
      <c r="V3361" s="25"/>
      <c r="W3361" s="27" t="str">
        <f t="shared" si="263"/>
        <v/>
      </c>
      <c r="X3361" s="43" t="str">
        <f t="shared" si="264"/>
        <v>OK</v>
      </c>
      <c r="Y3361" s="681" t="str">
        <f t="shared" si="265"/>
        <v/>
      </c>
    </row>
    <row r="3362" spans="1:25" x14ac:dyDescent="0.25">
      <c r="A3362" s="68" t="str">
        <f>'0'!$A$4</f>
        <v>………………..</v>
      </c>
      <c r="B3362" s="341">
        <f>'0'!$A$2</f>
        <v>46112</v>
      </c>
      <c r="C3362" s="341" t="s">
        <v>1246</v>
      </c>
      <c r="D3362" s="22"/>
      <c r="E3362" s="23"/>
      <c r="F3362" s="14"/>
      <c r="G3362" s="23"/>
      <c r="H3362" s="22"/>
      <c r="I3362" s="24"/>
      <c r="J3362" s="24"/>
      <c r="K3362" s="25"/>
      <c r="L3362" s="25"/>
      <c r="M3362" s="25"/>
      <c r="N3362" s="25"/>
      <c r="O3362" s="25"/>
      <c r="P3362" s="25"/>
      <c r="Q3362" s="26"/>
      <c r="R3362" s="25"/>
      <c r="S3362" s="25"/>
      <c r="T3362" s="27">
        <f t="shared" si="261"/>
        <v>0</v>
      </c>
      <c r="U3362" s="27">
        <f t="shared" si="262"/>
        <v>0</v>
      </c>
      <c r="V3362" s="25"/>
      <c r="W3362" s="27" t="str">
        <f t="shared" si="263"/>
        <v/>
      </c>
      <c r="X3362" s="43" t="str">
        <f t="shared" si="264"/>
        <v>OK</v>
      </c>
      <c r="Y3362" s="681" t="str">
        <f t="shared" si="265"/>
        <v/>
      </c>
    </row>
    <row r="3363" spans="1:25" x14ac:dyDescent="0.25">
      <c r="A3363" s="68" t="str">
        <f>'0'!$A$4</f>
        <v>………………..</v>
      </c>
      <c r="B3363" s="341">
        <f>'0'!$A$2</f>
        <v>46112</v>
      </c>
      <c r="C3363" s="341" t="s">
        <v>1246</v>
      </c>
      <c r="D3363" s="22"/>
      <c r="E3363" s="23"/>
      <c r="F3363" s="14"/>
      <c r="G3363" s="23"/>
      <c r="H3363" s="22"/>
      <c r="I3363" s="24"/>
      <c r="J3363" s="24"/>
      <c r="K3363" s="25"/>
      <c r="L3363" s="25"/>
      <c r="M3363" s="25"/>
      <c r="N3363" s="25"/>
      <c r="O3363" s="25"/>
      <c r="P3363" s="25"/>
      <c r="Q3363" s="26"/>
      <c r="R3363" s="25"/>
      <c r="S3363" s="25"/>
      <c r="T3363" s="27">
        <f t="shared" si="261"/>
        <v>0</v>
      </c>
      <c r="U3363" s="27">
        <f t="shared" si="262"/>
        <v>0</v>
      </c>
      <c r="V3363" s="25"/>
      <c r="W3363" s="27" t="str">
        <f t="shared" si="263"/>
        <v/>
      </c>
      <c r="X3363" s="43" t="str">
        <f t="shared" si="264"/>
        <v>OK</v>
      </c>
      <c r="Y3363" s="681" t="str">
        <f t="shared" si="265"/>
        <v/>
      </c>
    </row>
    <row r="3364" spans="1:25" x14ac:dyDescent="0.25">
      <c r="A3364" s="68" t="str">
        <f>'0'!$A$4</f>
        <v>………………..</v>
      </c>
      <c r="B3364" s="341">
        <f>'0'!$A$2</f>
        <v>46112</v>
      </c>
      <c r="C3364" s="341" t="s">
        <v>1246</v>
      </c>
      <c r="D3364" s="22"/>
      <c r="E3364" s="23"/>
      <c r="F3364" s="14"/>
      <c r="G3364" s="23"/>
      <c r="H3364" s="22"/>
      <c r="I3364" s="24"/>
      <c r="J3364" s="24"/>
      <c r="K3364" s="25"/>
      <c r="L3364" s="25"/>
      <c r="M3364" s="25"/>
      <c r="N3364" s="25"/>
      <c r="O3364" s="25"/>
      <c r="P3364" s="25"/>
      <c r="Q3364" s="26"/>
      <c r="R3364" s="25"/>
      <c r="S3364" s="25"/>
      <c r="T3364" s="27">
        <f t="shared" si="261"/>
        <v>0</v>
      </c>
      <c r="U3364" s="27">
        <f t="shared" si="262"/>
        <v>0</v>
      </c>
      <c r="V3364" s="25"/>
      <c r="W3364" s="27" t="str">
        <f t="shared" si="263"/>
        <v/>
      </c>
      <c r="X3364" s="43" t="str">
        <f t="shared" si="264"/>
        <v>OK</v>
      </c>
      <c r="Y3364" s="681" t="str">
        <f t="shared" si="265"/>
        <v/>
      </c>
    </row>
    <row r="3365" spans="1:25" x14ac:dyDescent="0.25">
      <c r="A3365" s="68" t="str">
        <f>'0'!$A$4</f>
        <v>………………..</v>
      </c>
      <c r="B3365" s="341">
        <f>'0'!$A$2</f>
        <v>46112</v>
      </c>
      <c r="C3365" s="341" t="s">
        <v>1246</v>
      </c>
      <c r="D3365" s="22"/>
      <c r="E3365" s="23"/>
      <c r="F3365" s="14"/>
      <c r="G3365" s="23"/>
      <c r="H3365" s="22"/>
      <c r="I3365" s="24"/>
      <c r="J3365" s="24"/>
      <c r="K3365" s="25"/>
      <c r="L3365" s="25"/>
      <c r="M3365" s="25"/>
      <c r="N3365" s="25"/>
      <c r="O3365" s="25"/>
      <c r="P3365" s="25"/>
      <c r="Q3365" s="26"/>
      <c r="R3365" s="25"/>
      <c r="S3365" s="25"/>
      <c r="T3365" s="27">
        <f t="shared" si="261"/>
        <v>0</v>
      </c>
      <c r="U3365" s="27">
        <f t="shared" si="262"/>
        <v>0</v>
      </c>
      <c r="V3365" s="25"/>
      <c r="W3365" s="27" t="str">
        <f t="shared" si="263"/>
        <v/>
      </c>
      <c r="X3365" s="43" t="str">
        <f t="shared" si="264"/>
        <v>OK</v>
      </c>
      <c r="Y3365" s="681" t="str">
        <f t="shared" si="265"/>
        <v/>
      </c>
    </row>
    <row r="3366" spans="1:25" x14ac:dyDescent="0.25">
      <c r="A3366" s="68" t="str">
        <f>'0'!$A$4</f>
        <v>………………..</v>
      </c>
      <c r="B3366" s="341">
        <f>'0'!$A$2</f>
        <v>46112</v>
      </c>
      <c r="C3366" s="341" t="s">
        <v>1246</v>
      </c>
      <c r="D3366" s="22"/>
      <c r="E3366" s="23"/>
      <c r="F3366" s="14"/>
      <c r="G3366" s="23"/>
      <c r="H3366" s="22"/>
      <c r="I3366" s="24"/>
      <c r="J3366" s="24"/>
      <c r="K3366" s="25"/>
      <c r="L3366" s="25"/>
      <c r="M3366" s="25"/>
      <c r="N3366" s="25"/>
      <c r="O3366" s="25"/>
      <c r="P3366" s="25"/>
      <c r="Q3366" s="26"/>
      <c r="R3366" s="25"/>
      <c r="S3366" s="25"/>
      <c r="T3366" s="27">
        <f t="shared" si="261"/>
        <v>0</v>
      </c>
      <c r="U3366" s="27">
        <f t="shared" si="262"/>
        <v>0</v>
      </c>
      <c r="V3366" s="25"/>
      <c r="W3366" s="27" t="str">
        <f t="shared" si="263"/>
        <v/>
      </c>
      <c r="X3366" s="43" t="str">
        <f t="shared" si="264"/>
        <v>OK</v>
      </c>
      <c r="Y3366" s="681" t="str">
        <f t="shared" si="265"/>
        <v/>
      </c>
    </row>
    <row r="3367" spans="1:25" x14ac:dyDescent="0.25">
      <c r="A3367" s="68" t="str">
        <f>'0'!$A$4</f>
        <v>………………..</v>
      </c>
      <c r="B3367" s="341">
        <f>'0'!$A$2</f>
        <v>46112</v>
      </c>
      <c r="C3367" s="341" t="s">
        <v>1246</v>
      </c>
      <c r="D3367" s="22"/>
      <c r="E3367" s="23"/>
      <c r="F3367" s="14"/>
      <c r="G3367" s="23"/>
      <c r="H3367" s="22"/>
      <c r="I3367" s="24"/>
      <c r="J3367" s="24"/>
      <c r="K3367" s="25"/>
      <c r="L3367" s="25"/>
      <c r="M3367" s="25"/>
      <c r="N3367" s="25"/>
      <c r="O3367" s="25"/>
      <c r="P3367" s="25"/>
      <c r="Q3367" s="26"/>
      <c r="R3367" s="25"/>
      <c r="S3367" s="25"/>
      <c r="T3367" s="27">
        <f t="shared" si="261"/>
        <v>0</v>
      </c>
      <c r="U3367" s="27">
        <f t="shared" si="262"/>
        <v>0</v>
      </c>
      <c r="V3367" s="25"/>
      <c r="W3367" s="27" t="str">
        <f t="shared" si="263"/>
        <v/>
      </c>
      <c r="X3367" s="43" t="str">
        <f t="shared" si="264"/>
        <v>OK</v>
      </c>
      <c r="Y3367" s="681" t="str">
        <f t="shared" si="265"/>
        <v/>
      </c>
    </row>
    <row r="3368" spans="1:25" x14ac:dyDescent="0.25">
      <c r="A3368" s="68" t="str">
        <f>'0'!$A$4</f>
        <v>………………..</v>
      </c>
      <c r="B3368" s="341">
        <f>'0'!$A$2</f>
        <v>46112</v>
      </c>
      <c r="C3368" s="341" t="s">
        <v>1246</v>
      </c>
      <c r="D3368" s="22"/>
      <c r="E3368" s="23"/>
      <c r="F3368" s="14"/>
      <c r="G3368" s="23"/>
      <c r="H3368" s="22"/>
      <c r="I3368" s="24"/>
      <c r="J3368" s="24"/>
      <c r="K3368" s="25"/>
      <c r="L3368" s="25"/>
      <c r="M3368" s="25"/>
      <c r="N3368" s="25"/>
      <c r="O3368" s="25"/>
      <c r="P3368" s="25"/>
      <c r="Q3368" s="26"/>
      <c r="R3368" s="25"/>
      <c r="S3368" s="25"/>
      <c r="T3368" s="27">
        <f t="shared" si="261"/>
        <v>0</v>
      </c>
      <c r="U3368" s="27">
        <f t="shared" si="262"/>
        <v>0</v>
      </c>
      <c r="V3368" s="25"/>
      <c r="W3368" s="27" t="str">
        <f t="shared" si="263"/>
        <v/>
      </c>
      <c r="X3368" s="43" t="str">
        <f t="shared" si="264"/>
        <v>OK</v>
      </c>
      <c r="Y3368" s="681" t="str">
        <f t="shared" si="265"/>
        <v/>
      </c>
    </row>
    <row r="3369" spans="1:25" x14ac:dyDescent="0.25">
      <c r="A3369" s="68" t="str">
        <f>'0'!$A$4</f>
        <v>………………..</v>
      </c>
      <c r="B3369" s="341">
        <f>'0'!$A$2</f>
        <v>46112</v>
      </c>
      <c r="C3369" s="341" t="s">
        <v>1246</v>
      </c>
      <c r="D3369" s="22"/>
      <c r="E3369" s="23"/>
      <c r="F3369" s="14"/>
      <c r="G3369" s="23"/>
      <c r="H3369" s="22"/>
      <c r="I3369" s="24"/>
      <c r="J3369" s="24"/>
      <c r="K3369" s="25"/>
      <c r="L3369" s="25"/>
      <c r="M3369" s="25"/>
      <c r="N3369" s="25"/>
      <c r="O3369" s="25"/>
      <c r="P3369" s="25"/>
      <c r="Q3369" s="26"/>
      <c r="R3369" s="25"/>
      <c r="S3369" s="25"/>
      <c r="T3369" s="27">
        <f t="shared" si="261"/>
        <v>0</v>
      </c>
      <c r="U3369" s="27">
        <f t="shared" si="262"/>
        <v>0</v>
      </c>
      <c r="V3369" s="25"/>
      <c r="W3369" s="27" t="str">
        <f t="shared" si="263"/>
        <v/>
      </c>
      <c r="X3369" s="43" t="str">
        <f t="shared" si="264"/>
        <v>OK</v>
      </c>
      <c r="Y3369" s="681" t="str">
        <f t="shared" si="265"/>
        <v/>
      </c>
    </row>
    <row r="3370" spans="1:25" x14ac:dyDescent="0.25">
      <c r="A3370" s="68" t="str">
        <f>'0'!$A$4</f>
        <v>………………..</v>
      </c>
      <c r="B3370" s="341">
        <f>'0'!$A$2</f>
        <v>46112</v>
      </c>
      <c r="C3370" s="341" t="s">
        <v>1246</v>
      </c>
      <c r="D3370" s="22"/>
      <c r="E3370" s="23"/>
      <c r="F3370" s="14"/>
      <c r="G3370" s="23"/>
      <c r="H3370" s="22"/>
      <c r="I3370" s="24"/>
      <c r="J3370" s="24"/>
      <c r="K3370" s="25"/>
      <c r="L3370" s="25"/>
      <c r="M3370" s="25"/>
      <c r="N3370" s="25"/>
      <c r="O3370" s="25"/>
      <c r="P3370" s="25"/>
      <c r="Q3370" s="26"/>
      <c r="R3370" s="25"/>
      <c r="S3370" s="25"/>
      <c r="T3370" s="27">
        <f t="shared" si="261"/>
        <v>0</v>
      </c>
      <c r="U3370" s="27">
        <f t="shared" si="262"/>
        <v>0</v>
      </c>
      <c r="V3370" s="25"/>
      <c r="W3370" s="27" t="str">
        <f t="shared" si="263"/>
        <v/>
      </c>
      <c r="X3370" s="43" t="str">
        <f t="shared" si="264"/>
        <v>OK</v>
      </c>
      <c r="Y3370" s="681" t="str">
        <f t="shared" si="265"/>
        <v/>
      </c>
    </row>
    <row r="3371" spans="1:25" x14ac:dyDescent="0.25">
      <c r="A3371" s="68" t="str">
        <f>'0'!$A$4</f>
        <v>………………..</v>
      </c>
      <c r="B3371" s="341">
        <f>'0'!$A$2</f>
        <v>46112</v>
      </c>
      <c r="C3371" s="341" t="s">
        <v>1246</v>
      </c>
      <c r="D3371" s="22"/>
      <c r="E3371" s="23"/>
      <c r="F3371" s="14"/>
      <c r="G3371" s="23"/>
      <c r="H3371" s="22"/>
      <c r="I3371" s="24"/>
      <c r="J3371" s="24"/>
      <c r="K3371" s="25"/>
      <c r="L3371" s="25"/>
      <c r="M3371" s="25"/>
      <c r="N3371" s="25"/>
      <c r="O3371" s="25"/>
      <c r="P3371" s="25"/>
      <c r="Q3371" s="26"/>
      <c r="R3371" s="25"/>
      <c r="S3371" s="25"/>
      <c r="T3371" s="27">
        <f t="shared" si="261"/>
        <v>0</v>
      </c>
      <c r="U3371" s="27">
        <f t="shared" si="262"/>
        <v>0</v>
      </c>
      <c r="V3371" s="25"/>
      <c r="W3371" s="27" t="str">
        <f t="shared" si="263"/>
        <v/>
      </c>
      <c r="X3371" s="43" t="str">
        <f t="shared" si="264"/>
        <v>OK</v>
      </c>
      <c r="Y3371" s="681" t="str">
        <f t="shared" si="265"/>
        <v/>
      </c>
    </row>
    <row r="3372" spans="1:25" x14ac:dyDescent="0.25">
      <c r="A3372" s="68" t="str">
        <f>'0'!$A$4</f>
        <v>………………..</v>
      </c>
      <c r="B3372" s="341">
        <f>'0'!$A$2</f>
        <v>46112</v>
      </c>
      <c r="C3372" s="341" t="s">
        <v>1246</v>
      </c>
      <c r="D3372" s="22"/>
      <c r="E3372" s="23"/>
      <c r="F3372" s="14"/>
      <c r="G3372" s="23"/>
      <c r="H3372" s="22"/>
      <c r="I3372" s="24"/>
      <c r="J3372" s="24"/>
      <c r="K3372" s="25"/>
      <c r="L3372" s="25"/>
      <c r="M3372" s="25"/>
      <c r="N3372" s="25"/>
      <c r="O3372" s="25"/>
      <c r="P3372" s="25"/>
      <c r="Q3372" s="26"/>
      <c r="R3372" s="25"/>
      <c r="S3372" s="25"/>
      <c r="T3372" s="27">
        <f t="shared" si="261"/>
        <v>0</v>
      </c>
      <c r="U3372" s="27">
        <f t="shared" si="262"/>
        <v>0</v>
      </c>
      <c r="V3372" s="25"/>
      <c r="W3372" s="27" t="str">
        <f t="shared" si="263"/>
        <v/>
      </c>
      <c r="X3372" s="43" t="str">
        <f t="shared" si="264"/>
        <v>OK</v>
      </c>
      <c r="Y3372" s="681" t="str">
        <f t="shared" si="265"/>
        <v/>
      </c>
    </row>
    <row r="3373" spans="1:25" x14ac:dyDescent="0.25">
      <c r="A3373" s="68" t="str">
        <f>'0'!$A$4</f>
        <v>………………..</v>
      </c>
      <c r="B3373" s="341">
        <f>'0'!$A$2</f>
        <v>46112</v>
      </c>
      <c r="C3373" s="341" t="s">
        <v>1246</v>
      </c>
      <c r="D3373" s="22"/>
      <c r="E3373" s="23"/>
      <c r="F3373" s="14"/>
      <c r="G3373" s="23"/>
      <c r="H3373" s="22"/>
      <c r="I3373" s="24"/>
      <c r="J3373" s="24"/>
      <c r="K3373" s="25"/>
      <c r="L3373" s="25"/>
      <c r="M3373" s="25"/>
      <c r="N3373" s="25"/>
      <c r="O3373" s="25"/>
      <c r="P3373" s="25"/>
      <c r="Q3373" s="26"/>
      <c r="R3373" s="25"/>
      <c r="S3373" s="25"/>
      <c r="T3373" s="27">
        <f t="shared" si="261"/>
        <v>0</v>
      </c>
      <c r="U3373" s="27">
        <f t="shared" si="262"/>
        <v>0</v>
      </c>
      <c r="V3373" s="25"/>
      <c r="W3373" s="27" t="str">
        <f t="shared" si="263"/>
        <v/>
      </c>
      <c r="X3373" s="43" t="str">
        <f t="shared" si="264"/>
        <v>OK</v>
      </c>
      <c r="Y3373" s="681" t="str">
        <f t="shared" si="265"/>
        <v/>
      </c>
    </row>
    <row r="3374" spans="1:25" x14ac:dyDescent="0.25">
      <c r="A3374" s="68" t="str">
        <f>'0'!$A$4</f>
        <v>………………..</v>
      </c>
      <c r="B3374" s="341">
        <f>'0'!$A$2</f>
        <v>46112</v>
      </c>
      <c r="C3374" s="341" t="s">
        <v>1246</v>
      </c>
      <c r="D3374" s="22"/>
      <c r="E3374" s="23"/>
      <c r="F3374" s="14"/>
      <c r="G3374" s="23"/>
      <c r="H3374" s="22"/>
      <c r="I3374" s="24"/>
      <c r="J3374" s="24"/>
      <c r="K3374" s="25"/>
      <c r="L3374" s="25"/>
      <c r="M3374" s="25"/>
      <c r="N3374" s="25"/>
      <c r="O3374" s="25"/>
      <c r="P3374" s="25"/>
      <c r="Q3374" s="26"/>
      <c r="R3374" s="25"/>
      <c r="S3374" s="25"/>
      <c r="T3374" s="27">
        <f t="shared" si="261"/>
        <v>0</v>
      </c>
      <c r="U3374" s="27">
        <f t="shared" si="262"/>
        <v>0</v>
      </c>
      <c r="V3374" s="25"/>
      <c r="W3374" s="27" t="str">
        <f t="shared" si="263"/>
        <v/>
      </c>
      <c r="X3374" s="43" t="str">
        <f t="shared" si="264"/>
        <v>OK</v>
      </c>
      <c r="Y3374" s="681" t="str">
        <f t="shared" si="265"/>
        <v/>
      </c>
    </row>
    <row r="3375" spans="1:25" x14ac:dyDescent="0.25">
      <c r="A3375" s="68" t="str">
        <f>'0'!$A$4</f>
        <v>………………..</v>
      </c>
      <c r="B3375" s="341">
        <f>'0'!$A$2</f>
        <v>46112</v>
      </c>
      <c r="C3375" s="341" t="s">
        <v>1246</v>
      </c>
      <c r="D3375" s="22"/>
      <c r="E3375" s="23"/>
      <c r="F3375" s="14"/>
      <c r="G3375" s="23"/>
      <c r="H3375" s="22"/>
      <c r="I3375" s="24"/>
      <c r="J3375" s="24"/>
      <c r="K3375" s="25"/>
      <c r="L3375" s="25"/>
      <c r="M3375" s="25"/>
      <c r="N3375" s="25"/>
      <c r="O3375" s="25"/>
      <c r="P3375" s="25"/>
      <c r="Q3375" s="26"/>
      <c r="R3375" s="25"/>
      <c r="S3375" s="25"/>
      <c r="T3375" s="27">
        <f t="shared" si="261"/>
        <v>0</v>
      </c>
      <c r="U3375" s="27">
        <f t="shared" si="262"/>
        <v>0</v>
      </c>
      <c r="V3375" s="25"/>
      <c r="W3375" s="27" t="str">
        <f t="shared" si="263"/>
        <v/>
      </c>
      <c r="X3375" s="43" t="str">
        <f t="shared" si="264"/>
        <v>OK</v>
      </c>
      <c r="Y3375" s="681" t="str">
        <f t="shared" si="265"/>
        <v/>
      </c>
    </row>
    <row r="3376" spans="1:25" x14ac:dyDescent="0.25">
      <c r="A3376" s="68" t="str">
        <f>'0'!$A$4</f>
        <v>………………..</v>
      </c>
      <c r="B3376" s="341">
        <f>'0'!$A$2</f>
        <v>46112</v>
      </c>
      <c r="C3376" s="341" t="s">
        <v>1246</v>
      </c>
      <c r="D3376" s="22"/>
      <c r="E3376" s="23"/>
      <c r="F3376" s="14"/>
      <c r="G3376" s="23"/>
      <c r="H3376" s="22"/>
      <c r="I3376" s="24"/>
      <c r="J3376" s="24"/>
      <c r="K3376" s="25"/>
      <c r="L3376" s="25"/>
      <c r="M3376" s="25"/>
      <c r="N3376" s="25"/>
      <c r="O3376" s="25"/>
      <c r="P3376" s="25"/>
      <c r="Q3376" s="26"/>
      <c r="R3376" s="25"/>
      <c r="S3376" s="25"/>
      <c r="T3376" s="27">
        <f t="shared" si="261"/>
        <v>0</v>
      </c>
      <c r="U3376" s="27">
        <f t="shared" si="262"/>
        <v>0</v>
      </c>
      <c r="V3376" s="25"/>
      <c r="W3376" s="27" t="str">
        <f t="shared" si="263"/>
        <v/>
      </c>
      <c r="X3376" s="43" t="str">
        <f t="shared" si="264"/>
        <v>OK</v>
      </c>
      <c r="Y3376" s="681" t="str">
        <f t="shared" si="265"/>
        <v/>
      </c>
    </row>
    <row r="3377" spans="1:25" x14ac:dyDescent="0.25">
      <c r="A3377" s="68" t="str">
        <f>'0'!$A$4</f>
        <v>………………..</v>
      </c>
      <c r="B3377" s="341">
        <f>'0'!$A$2</f>
        <v>46112</v>
      </c>
      <c r="C3377" s="341" t="s">
        <v>1246</v>
      </c>
      <c r="D3377" s="22"/>
      <c r="E3377" s="23"/>
      <c r="F3377" s="14"/>
      <c r="G3377" s="23"/>
      <c r="H3377" s="22"/>
      <c r="I3377" s="24"/>
      <c r="J3377" s="24"/>
      <c r="K3377" s="25"/>
      <c r="L3377" s="25"/>
      <c r="M3377" s="25"/>
      <c r="N3377" s="25"/>
      <c r="O3377" s="25"/>
      <c r="P3377" s="25"/>
      <c r="Q3377" s="26"/>
      <c r="R3377" s="25"/>
      <c r="S3377" s="25"/>
      <c r="T3377" s="27">
        <f t="shared" si="261"/>
        <v>0</v>
      </c>
      <c r="U3377" s="27">
        <f t="shared" si="262"/>
        <v>0</v>
      </c>
      <c r="V3377" s="25"/>
      <c r="W3377" s="27" t="str">
        <f t="shared" si="263"/>
        <v/>
      </c>
      <c r="X3377" s="43" t="str">
        <f t="shared" si="264"/>
        <v>OK</v>
      </c>
      <c r="Y3377" s="681" t="str">
        <f t="shared" si="265"/>
        <v/>
      </c>
    </row>
    <row r="3378" spans="1:25" x14ac:dyDescent="0.25">
      <c r="A3378" s="68" t="str">
        <f>'0'!$A$4</f>
        <v>………………..</v>
      </c>
      <c r="B3378" s="341">
        <f>'0'!$A$2</f>
        <v>46112</v>
      </c>
      <c r="C3378" s="341" t="s">
        <v>1246</v>
      </c>
      <c r="D3378" s="22"/>
      <c r="E3378" s="23"/>
      <c r="F3378" s="14"/>
      <c r="G3378" s="23"/>
      <c r="H3378" s="22"/>
      <c r="I3378" s="24"/>
      <c r="J3378" s="24"/>
      <c r="K3378" s="25"/>
      <c r="L3378" s="25"/>
      <c r="M3378" s="25"/>
      <c r="N3378" s="25"/>
      <c r="O3378" s="25"/>
      <c r="P3378" s="25"/>
      <c r="Q3378" s="26"/>
      <c r="R3378" s="25"/>
      <c r="S3378" s="25"/>
      <c r="T3378" s="27">
        <f t="shared" si="261"/>
        <v>0</v>
      </c>
      <c r="U3378" s="27">
        <f t="shared" si="262"/>
        <v>0</v>
      </c>
      <c r="V3378" s="25"/>
      <c r="W3378" s="27" t="str">
        <f t="shared" si="263"/>
        <v/>
      </c>
      <c r="X3378" s="43" t="str">
        <f t="shared" si="264"/>
        <v>OK</v>
      </c>
      <c r="Y3378" s="681" t="str">
        <f t="shared" si="265"/>
        <v/>
      </c>
    </row>
    <row r="3379" spans="1:25" x14ac:dyDescent="0.25">
      <c r="A3379" s="68" t="str">
        <f>'0'!$A$4</f>
        <v>………………..</v>
      </c>
      <c r="B3379" s="341">
        <f>'0'!$A$2</f>
        <v>46112</v>
      </c>
      <c r="C3379" s="341" t="s">
        <v>1246</v>
      </c>
      <c r="D3379" s="22"/>
      <c r="E3379" s="23"/>
      <c r="F3379" s="14"/>
      <c r="G3379" s="23"/>
      <c r="H3379" s="22"/>
      <c r="I3379" s="24"/>
      <c r="J3379" s="24"/>
      <c r="K3379" s="25"/>
      <c r="L3379" s="25"/>
      <c r="M3379" s="25"/>
      <c r="N3379" s="25"/>
      <c r="O3379" s="25"/>
      <c r="P3379" s="25"/>
      <c r="Q3379" s="26"/>
      <c r="R3379" s="25"/>
      <c r="S3379" s="25"/>
      <c r="T3379" s="27">
        <f t="shared" si="261"/>
        <v>0</v>
      </c>
      <c r="U3379" s="27">
        <f t="shared" si="262"/>
        <v>0</v>
      </c>
      <c r="V3379" s="25"/>
      <c r="W3379" s="27" t="str">
        <f t="shared" si="263"/>
        <v/>
      </c>
      <c r="X3379" s="43" t="str">
        <f t="shared" si="264"/>
        <v>OK</v>
      </c>
      <c r="Y3379" s="681" t="str">
        <f t="shared" si="265"/>
        <v/>
      </c>
    </row>
    <row r="3380" spans="1:25" x14ac:dyDescent="0.25">
      <c r="A3380" s="68" t="str">
        <f>'0'!$A$4</f>
        <v>………………..</v>
      </c>
      <c r="B3380" s="341">
        <f>'0'!$A$2</f>
        <v>46112</v>
      </c>
      <c r="C3380" s="341" t="s">
        <v>1246</v>
      </c>
      <c r="D3380" s="22"/>
      <c r="E3380" s="23"/>
      <c r="F3380" s="14"/>
      <c r="G3380" s="23"/>
      <c r="H3380" s="22"/>
      <c r="I3380" s="24"/>
      <c r="J3380" s="24"/>
      <c r="K3380" s="25"/>
      <c r="L3380" s="25"/>
      <c r="M3380" s="25"/>
      <c r="N3380" s="25"/>
      <c r="O3380" s="25"/>
      <c r="P3380" s="25"/>
      <c r="Q3380" s="26"/>
      <c r="R3380" s="25"/>
      <c r="S3380" s="25"/>
      <c r="T3380" s="27">
        <f t="shared" si="261"/>
        <v>0</v>
      </c>
      <c r="U3380" s="27">
        <f t="shared" si="262"/>
        <v>0</v>
      </c>
      <c r="V3380" s="25"/>
      <c r="W3380" s="27" t="str">
        <f t="shared" si="263"/>
        <v/>
      </c>
      <c r="X3380" s="43" t="str">
        <f t="shared" si="264"/>
        <v>OK</v>
      </c>
      <c r="Y3380" s="681" t="str">
        <f t="shared" si="265"/>
        <v/>
      </c>
    </row>
    <row r="3381" spans="1:25" x14ac:dyDescent="0.25">
      <c r="A3381" s="68" t="str">
        <f>'0'!$A$4</f>
        <v>………………..</v>
      </c>
      <c r="B3381" s="341">
        <f>'0'!$A$2</f>
        <v>46112</v>
      </c>
      <c r="C3381" s="341" t="s">
        <v>1246</v>
      </c>
      <c r="D3381" s="22"/>
      <c r="E3381" s="23"/>
      <c r="F3381" s="14"/>
      <c r="G3381" s="23"/>
      <c r="H3381" s="22"/>
      <c r="I3381" s="24"/>
      <c r="J3381" s="24"/>
      <c r="K3381" s="25"/>
      <c r="L3381" s="25"/>
      <c r="M3381" s="25"/>
      <c r="N3381" s="25"/>
      <c r="O3381" s="25"/>
      <c r="P3381" s="25"/>
      <c r="Q3381" s="26"/>
      <c r="R3381" s="25"/>
      <c r="S3381" s="25"/>
      <c r="T3381" s="27">
        <f t="shared" si="261"/>
        <v>0</v>
      </c>
      <c r="U3381" s="27">
        <f t="shared" si="262"/>
        <v>0</v>
      </c>
      <c r="V3381" s="25"/>
      <c r="W3381" s="27" t="str">
        <f t="shared" si="263"/>
        <v/>
      </c>
      <c r="X3381" s="43" t="str">
        <f t="shared" si="264"/>
        <v>OK</v>
      </c>
      <c r="Y3381" s="681" t="str">
        <f t="shared" si="265"/>
        <v/>
      </c>
    </row>
    <row r="3382" spans="1:25" x14ac:dyDescent="0.25">
      <c r="A3382" s="68" t="str">
        <f>'0'!$A$4</f>
        <v>………………..</v>
      </c>
      <c r="B3382" s="341">
        <f>'0'!$A$2</f>
        <v>46112</v>
      </c>
      <c r="C3382" s="341" t="s">
        <v>1246</v>
      </c>
      <c r="D3382" s="22"/>
      <c r="E3382" s="23"/>
      <c r="F3382" s="14"/>
      <c r="G3382" s="23"/>
      <c r="H3382" s="22"/>
      <c r="I3382" s="24"/>
      <c r="J3382" s="24"/>
      <c r="K3382" s="25"/>
      <c r="L3382" s="25"/>
      <c r="M3382" s="25"/>
      <c r="N3382" s="25"/>
      <c r="O3382" s="25"/>
      <c r="P3382" s="25"/>
      <c r="Q3382" s="26"/>
      <c r="R3382" s="25"/>
      <c r="S3382" s="25"/>
      <c r="T3382" s="27">
        <f t="shared" si="261"/>
        <v>0</v>
      </c>
      <c r="U3382" s="27">
        <f t="shared" si="262"/>
        <v>0</v>
      </c>
      <c r="V3382" s="25"/>
      <c r="W3382" s="27" t="str">
        <f t="shared" si="263"/>
        <v/>
      </c>
      <c r="X3382" s="43" t="str">
        <f t="shared" si="264"/>
        <v>OK</v>
      </c>
      <c r="Y3382" s="681" t="str">
        <f t="shared" si="265"/>
        <v/>
      </c>
    </row>
    <row r="3383" spans="1:25" x14ac:dyDescent="0.25">
      <c r="A3383" s="68" t="str">
        <f>'0'!$A$4</f>
        <v>………………..</v>
      </c>
      <c r="B3383" s="341">
        <f>'0'!$A$2</f>
        <v>46112</v>
      </c>
      <c r="C3383" s="341" t="s">
        <v>1246</v>
      </c>
      <c r="D3383" s="22"/>
      <c r="E3383" s="23"/>
      <c r="F3383" s="14"/>
      <c r="G3383" s="23"/>
      <c r="H3383" s="22"/>
      <c r="I3383" s="24"/>
      <c r="J3383" s="24"/>
      <c r="K3383" s="25"/>
      <c r="L3383" s="25"/>
      <c r="M3383" s="25"/>
      <c r="N3383" s="25"/>
      <c r="O3383" s="25"/>
      <c r="P3383" s="25"/>
      <c r="Q3383" s="26"/>
      <c r="R3383" s="25"/>
      <c r="S3383" s="25"/>
      <c r="T3383" s="27">
        <f t="shared" si="261"/>
        <v>0</v>
      </c>
      <c r="U3383" s="27">
        <f t="shared" si="262"/>
        <v>0</v>
      </c>
      <c r="V3383" s="25"/>
      <c r="W3383" s="27" t="str">
        <f t="shared" si="263"/>
        <v/>
      </c>
      <c r="X3383" s="43" t="str">
        <f t="shared" si="264"/>
        <v>OK</v>
      </c>
      <c r="Y3383" s="681" t="str">
        <f t="shared" si="265"/>
        <v/>
      </c>
    </row>
    <row r="3384" spans="1:25" x14ac:dyDescent="0.25">
      <c r="A3384" s="68" t="str">
        <f>'0'!$A$4</f>
        <v>………………..</v>
      </c>
      <c r="B3384" s="341">
        <f>'0'!$A$2</f>
        <v>46112</v>
      </c>
      <c r="C3384" s="341" t="s">
        <v>1246</v>
      </c>
      <c r="D3384" s="22"/>
      <c r="E3384" s="23"/>
      <c r="F3384" s="14"/>
      <c r="G3384" s="23"/>
      <c r="H3384" s="22"/>
      <c r="I3384" s="24"/>
      <c r="J3384" s="24"/>
      <c r="K3384" s="25"/>
      <c r="L3384" s="25"/>
      <c r="M3384" s="25"/>
      <c r="N3384" s="25"/>
      <c r="O3384" s="25"/>
      <c r="P3384" s="25"/>
      <c r="Q3384" s="26"/>
      <c r="R3384" s="25"/>
      <c r="S3384" s="25"/>
      <c r="T3384" s="27">
        <f t="shared" si="261"/>
        <v>0</v>
      </c>
      <c r="U3384" s="27">
        <f t="shared" si="262"/>
        <v>0</v>
      </c>
      <c r="V3384" s="25"/>
      <c r="W3384" s="27" t="str">
        <f t="shared" si="263"/>
        <v/>
      </c>
      <c r="X3384" s="43" t="str">
        <f t="shared" si="264"/>
        <v>OK</v>
      </c>
      <c r="Y3384" s="681" t="str">
        <f t="shared" si="265"/>
        <v/>
      </c>
    </row>
    <row r="3385" spans="1:25" x14ac:dyDescent="0.25">
      <c r="A3385" s="68" t="str">
        <f>'0'!$A$4</f>
        <v>………………..</v>
      </c>
      <c r="B3385" s="341">
        <f>'0'!$A$2</f>
        <v>46112</v>
      </c>
      <c r="C3385" s="341" t="s">
        <v>1246</v>
      </c>
      <c r="D3385" s="22"/>
      <c r="E3385" s="23"/>
      <c r="F3385" s="14"/>
      <c r="G3385" s="23"/>
      <c r="H3385" s="22"/>
      <c r="I3385" s="24"/>
      <c r="J3385" s="24"/>
      <c r="K3385" s="25"/>
      <c r="L3385" s="25"/>
      <c r="M3385" s="25"/>
      <c r="N3385" s="25"/>
      <c r="O3385" s="25"/>
      <c r="P3385" s="25"/>
      <c r="Q3385" s="26"/>
      <c r="R3385" s="25"/>
      <c r="S3385" s="25"/>
      <c r="T3385" s="27">
        <f t="shared" si="261"/>
        <v>0</v>
      </c>
      <c r="U3385" s="27">
        <f t="shared" si="262"/>
        <v>0</v>
      </c>
      <c r="V3385" s="25"/>
      <c r="W3385" s="27" t="str">
        <f t="shared" si="263"/>
        <v/>
      </c>
      <c r="X3385" s="43" t="str">
        <f t="shared" si="264"/>
        <v>OK</v>
      </c>
      <c r="Y3385" s="681" t="str">
        <f t="shared" si="265"/>
        <v/>
      </c>
    </row>
    <row r="3386" spans="1:25" x14ac:dyDescent="0.25">
      <c r="A3386" s="68" t="str">
        <f>'0'!$A$4</f>
        <v>………………..</v>
      </c>
      <c r="B3386" s="341">
        <f>'0'!$A$2</f>
        <v>46112</v>
      </c>
      <c r="C3386" s="341" t="s">
        <v>1246</v>
      </c>
      <c r="D3386" s="22"/>
      <c r="E3386" s="23"/>
      <c r="F3386" s="14"/>
      <c r="G3386" s="23"/>
      <c r="H3386" s="22"/>
      <c r="I3386" s="24"/>
      <c r="J3386" s="24"/>
      <c r="K3386" s="25"/>
      <c r="L3386" s="25"/>
      <c r="M3386" s="25"/>
      <c r="N3386" s="25"/>
      <c r="O3386" s="25"/>
      <c r="P3386" s="25"/>
      <c r="Q3386" s="26"/>
      <c r="R3386" s="25"/>
      <c r="S3386" s="25"/>
      <c r="T3386" s="27">
        <f t="shared" si="261"/>
        <v>0</v>
      </c>
      <c r="U3386" s="27">
        <f t="shared" si="262"/>
        <v>0</v>
      </c>
      <c r="V3386" s="25"/>
      <c r="W3386" s="27" t="str">
        <f t="shared" si="263"/>
        <v/>
      </c>
      <c r="X3386" s="43" t="str">
        <f t="shared" si="264"/>
        <v>OK</v>
      </c>
      <c r="Y3386" s="681" t="str">
        <f t="shared" si="265"/>
        <v/>
      </c>
    </row>
    <row r="3387" spans="1:25" x14ac:dyDescent="0.25">
      <c r="A3387" s="68" t="str">
        <f>'0'!$A$4</f>
        <v>………………..</v>
      </c>
      <c r="B3387" s="341">
        <f>'0'!$A$2</f>
        <v>46112</v>
      </c>
      <c r="C3387" s="341" t="s">
        <v>1246</v>
      </c>
      <c r="D3387" s="22"/>
      <c r="E3387" s="23"/>
      <c r="F3387" s="14"/>
      <c r="G3387" s="23"/>
      <c r="H3387" s="22"/>
      <c r="I3387" s="24"/>
      <c r="J3387" s="24"/>
      <c r="K3387" s="25"/>
      <c r="L3387" s="25"/>
      <c r="M3387" s="25"/>
      <c r="N3387" s="25"/>
      <c r="O3387" s="25"/>
      <c r="P3387" s="25"/>
      <c r="Q3387" s="26"/>
      <c r="R3387" s="25"/>
      <c r="S3387" s="25"/>
      <c r="T3387" s="27">
        <f t="shared" si="261"/>
        <v>0</v>
      </c>
      <c r="U3387" s="27">
        <f t="shared" si="262"/>
        <v>0</v>
      </c>
      <c r="V3387" s="25"/>
      <c r="W3387" s="27" t="str">
        <f t="shared" si="263"/>
        <v/>
      </c>
      <c r="X3387" s="43" t="str">
        <f t="shared" si="264"/>
        <v>OK</v>
      </c>
      <c r="Y3387" s="681" t="str">
        <f t="shared" si="265"/>
        <v/>
      </c>
    </row>
    <row r="3388" spans="1:25" x14ac:dyDescent="0.25">
      <c r="A3388" s="68" t="str">
        <f>'0'!$A$4</f>
        <v>………………..</v>
      </c>
      <c r="B3388" s="341">
        <f>'0'!$A$2</f>
        <v>46112</v>
      </c>
      <c r="C3388" s="341" t="s">
        <v>1246</v>
      </c>
      <c r="D3388" s="22"/>
      <c r="E3388" s="23"/>
      <c r="F3388" s="14"/>
      <c r="G3388" s="23"/>
      <c r="H3388" s="22"/>
      <c r="I3388" s="24"/>
      <c r="J3388" s="24"/>
      <c r="K3388" s="25"/>
      <c r="L3388" s="25"/>
      <c r="M3388" s="25"/>
      <c r="N3388" s="25"/>
      <c r="O3388" s="25"/>
      <c r="P3388" s="25"/>
      <c r="Q3388" s="26"/>
      <c r="R3388" s="25"/>
      <c r="S3388" s="25"/>
      <c r="T3388" s="27">
        <f t="shared" si="261"/>
        <v>0</v>
      </c>
      <c r="U3388" s="27">
        <f t="shared" si="262"/>
        <v>0</v>
      </c>
      <c r="V3388" s="25"/>
      <c r="W3388" s="27" t="str">
        <f t="shared" si="263"/>
        <v/>
      </c>
      <c r="X3388" s="43" t="str">
        <f t="shared" si="264"/>
        <v>OK</v>
      </c>
      <c r="Y3388" s="681" t="str">
        <f t="shared" si="265"/>
        <v/>
      </c>
    </row>
    <row r="3389" spans="1:25" x14ac:dyDescent="0.25">
      <c r="A3389" s="68" t="str">
        <f>'0'!$A$4</f>
        <v>………………..</v>
      </c>
      <c r="B3389" s="341">
        <f>'0'!$A$2</f>
        <v>46112</v>
      </c>
      <c r="C3389" s="341" t="s">
        <v>1246</v>
      </c>
      <c r="D3389" s="22"/>
      <c r="E3389" s="23"/>
      <c r="F3389" s="14"/>
      <c r="G3389" s="23"/>
      <c r="H3389" s="22"/>
      <c r="I3389" s="24"/>
      <c r="J3389" s="24"/>
      <c r="K3389" s="25"/>
      <c r="L3389" s="25"/>
      <c r="M3389" s="25"/>
      <c r="N3389" s="25"/>
      <c r="O3389" s="25"/>
      <c r="P3389" s="25"/>
      <c r="Q3389" s="26"/>
      <c r="R3389" s="25"/>
      <c r="S3389" s="25"/>
      <c r="T3389" s="27">
        <f t="shared" si="261"/>
        <v>0</v>
      </c>
      <c r="U3389" s="27">
        <f t="shared" si="262"/>
        <v>0</v>
      </c>
      <c r="V3389" s="25"/>
      <c r="W3389" s="27" t="str">
        <f t="shared" si="263"/>
        <v/>
      </c>
      <c r="X3389" s="43" t="str">
        <f t="shared" si="264"/>
        <v>OK</v>
      </c>
      <c r="Y3389" s="681" t="str">
        <f t="shared" si="265"/>
        <v/>
      </c>
    </row>
    <row r="3390" spans="1:25" x14ac:dyDescent="0.25">
      <c r="A3390" s="68" t="str">
        <f>'0'!$A$4</f>
        <v>………………..</v>
      </c>
      <c r="B3390" s="341">
        <f>'0'!$A$2</f>
        <v>46112</v>
      </c>
      <c r="C3390" s="341" t="s">
        <v>1246</v>
      </c>
      <c r="D3390" s="22"/>
      <c r="E3390" s="23"/>
      <c r="F3390" s="14"/>
      <c r="G3390" s="23"/>
      <c r="H3390" s="22"/>
      <c r="I3390" s="24"/>
      <c r="J3390" s="24"/>
      <c r="K3390" s="25"/>
      <c r="L3390" s="25"/>
      <c r="M3390" s="25"/>
      <c r="N3390" s="25"/>
      <c r="O3390" s="25"/>
      <c r="P3390" s="25"/>
      <c r="Q3390" s="26"/>
      <c r="R3390" s="25"/>
      <c r="S3390" s="25"/>
      <c r="T3390" s="27">
        <f t="shared" si="261"/>
        <v>0</v>
      </c>
      <c r="U3390" s="27">
        <f t="shared" si="262"/>
        <v>0</v>
      </c>
      <c r="V3390" s="25"/>
      <c r="W3390" s="27" t="str">
        <f t="shared" si="263"/>
        <v/>
      </c>
      <c r="X3390" s="43" t="str">
        <f t="shared" si="264"/>
        <v>OK</v>
      </c>
      <c r="Y3390" s="681" t="str">
        <f t="shared" si="265"/>
        <v/>
      </c>
    </row>
    <row r="3391" spans="1:25" x14ac:dyDescent="0.25">
      <c r="A3391" s="68" t="str">
        <f>'0'!$A$4</f>
        <v>………………..</v>
      </c>
      <c r="B3391" s="341">
        <f>'0'!$A$2</f>
        <v>46112</v>
      </c>
      <c r="C3391" s="341" t="s">
        <v>1246</v>
      </c>
      <c r="D3391" s="22"/>
      <c r="E3391" s="23"/>
      <c r="F3391" s="14"/>
      <c r="G3391" s="23"/>
      <c r="H3391" s="22"/>
      <c r="I3391" s="24"/>
      <c r="J3391" s="24"/>
      <c r="K3391" s="25"/>
      <c r="L3391" s="25"/>
      <c r="M3391" s="25"/>
      <c r="N3391" s="25"/>
      <c r="O3391" s="25"/>
      <c r="P3391" s="25"/>
      <c r="Q3391" s="26"/>
      <c r="R3391" s="25"/>
      <c r="S3391" s="25"/>
      <c r="T3391" s="27">
        <f t="shared" si="261"/>
        <v>0</v>
      </c>
      <c r="U3391" s="27">
        <f t="shared" si="262"/>
        <v>0</v>
      </c>
      <c r="V3391" s="25"/>
      <c r="W3391" s="27" t="str">
        <f t="shared" si="263"/>
        <v/>
      </c>
      <c r="X3391" s="43" t="str">
        <f t="shared" si="264"/>
        <v>OK</v>
      </c>
      <c r="Y3391" s="681" t="str">
        <f t="shared" si="265"/>
        <v/>
      </c>
    </row>
    <row r="3392" spans="1:25" x14ac:dyDescent="0.25">
      <c r="A3392" s="68" t="str">
        <f>'0'!$A$4</f>
        <v>………………..</v>
      </c>
      <c r="B3392" s="341">
        <f>'0'!$A$2</f>
        <v>46112</v>
      </c>
      <c r="C3392" s="341" t="s">
        <v>1246</v>
      </c>
      <c r="D3392" s="22"/>
      <c r="E3392" s="23"/>
      <c r="F3392" s="14"/>
      <c r="G3392" s="23"/>
      <c r="H3392" s="22"/>
      <c r="I3392" s="24"/>
      <c r="J3392" s="24"/>
      <c r="K3392" s="25"/>
      <c r="L3392" s="25"/>
      <c r="M3392" s="25"/>
      <c r="N3392" s="25"/>
      <c r="O3392" s="25"/>
      <c r="P3392" s="25"/>
      <c r="Q3392" s="26"/>
      <c r="R3392" s="25"/>
      <c r="S3392" s="25"/>
      <c r="T3392" s="27">
        <f t="shared" si="261"/>
        <v>0</v>
      </c>
      <c r="U3392" s="27">
        <f t="shared" si="262"/>
        <v>0</v>
      </c>
      <c r="V3392" s="25"/>
      <c r="W3392" s="27" t="str">
        <f t="shared" si="263"/>
        <v/>
      </c>
      <c r="X3392" s="43" t="str">
        <f t="shared" si="264"/>
        <v>OK</v>
      </c>
      <c r="Y3392" s="681" t="str">
        <f t="shared" si="265"/>
        <v/>
      </c>
    </row>
    <row r="3393" spans="1:25" x14ac:dyDescent="0.25">
      <c r="A3393" s="68" t="str">
        <f>'0'!$A$4</f>
        <v>………………..</v>
      </c>
      <c r="B3393" s="341">
        <f>'0'!$A$2</f>
        <v>46112</v>
      </c>
      <c r="C3393" s="341" t="s">
        <v>1246</v>
      </c>
      <c r="D3393" s="22"/>
      <c r="E3393" s="23"/>
      <c r="F3393" s="14"/>
      <c r="G3393" s="23"/>
      <c r="H3393" s="22"/>
      <c r="I3393" s="24"/>
      <c r="J3393" s="24"/>
      <c r="K3393" s="25"/>
      <c r="L3393" s="25"/>
      <c r="M3393" s="25"/>
      <c r="N3393" s="25"/>
      <c r="O3393" s="25"/>
      <c r="P3393" s="25"/>
      <c r="Q3393" s="26"/>
      <c r="R3393" s="25"/>
      <c r="S3393" s="25"/>
      <c r="T3393" s="27">
        <f t="shared" si="261"/>
        <v>0</v>
      </c>
      <c r="U3393" s="27">
        <f t="shared" si="262"/>
        <v>0</v>
      </c>
      <c r="V3393" s="25"/>
      <c r="W3393" s="27" t="str">
        <f t="shared" si="263"/>
        <v/>
      </c>
      <c r="X3393" s="43" t="str">
        <f t="shared" si="264"/>
        <v>OK</v>
      </c>
      <c r="Y3393" s="681" t="str">
        <f t="shared" si="265"/>
        <v/>
      </c>
    </row>
    <row r="3394" spans="1:25" x14ac:dyDescent="0.25">
      <c r="A3394" s="68" t="str">
        <f>'0'!$A$4</f>
        <v>………………..</v>
      </c>
      <c r="B3394" s="341">
        <f>'0'!$A$2</f>
        <v>46112</v>
      </c>
      <c r="C3394" s="341" t="s">
        <v>1246</v>
      </c>
      <c r="D3394" s="22"/>
      <c r="E3394" s="23"/>
      <c r="F3394" s="14"/>
      <c r="G3394" s="23"/>
      <c r="H3394" s="22"/>
      <c r="I3394" s="24"/>
      <c r="J3394" s="24"/>
      <c r="K3394" s="25"/>
      <c r="L3394" s="25"/>
      <c r="M3394" s="25"/>
      <c r="N3394" s="25"/>
      <c r="O3394" s="25"/>
      <c r="P3394" s="25"/>
      <c r="Q3394" s="26"/>
      <c r="R3394" s="25"/>
      <c r="S3394" s="25"/>
      <c r="T3394" s="27">
        <f t="shared" si="261"/>
        <v>0</v>
      </c>
      <c r="U3394" s="27">
        <f t="shared" si="262"/>
        <v>0</v>
      </c>
      <c r="V3394" s="25"/>
      <c r="W3394" s="27" t="str">
        <f t="shared" si="263"/>
        <v/>
      </c>
      <c r="X3394" s="43" t="str">
        <f t="shared" si="264"/>
        <v>OK</v>
      </c>
      <c r="Y3394" s="681" t="str">
        <f t="shared" si="265"/>
        <v/>
      </c>
    </row>
    <row r="3395" spans="1:25" x14ac:dyDescent="0.25">
      <c r="A3395" s="68" t="str">
        <f>'0'!$A$4</f>
        <v>………………..</v>
      </c>
      <c r="B3395" s="341">
        <f>'0'!$A$2</f>
        <v>46112</v>
      </c>
      <c r="C3395" s="341" t="s">
        <v>1246</v>
      </c>
      <c r="D3395" s="22"/>
      <c r="E3395" s="23"/>
      <c r="F3395" s="14"/>
      <c r="G3395" s="23"/>
      <c r="H3395" s="22"/>
      <c r="I3395" s="24"/>
      <c r="J3395" s="24"/>
      <c r="K3395" s="25"/>
      <c r="L3395" s="25"/>
      <c r="M3395" s="25"/>
      <c r="N3395" s="25"/>
      <c r="O3395" s="25"/>
      <c r="P3395" s="25"/>
      <c r="Q3395" s="26"/>
      <c r="R3395" s="25"/>
      <c r="S3395" s="25"/>
      <c r="T3395" s="27">
        <f t="shared" si="261"/>
        <v>0</v>
      </c>
      <c r="U3395" s="27">
        <f t="shared" si="262"/>
        <v>0</v>
      </c>
      <c r="V3395" s="25"/>
      <c r="W3395" s="27" t="str">
        <f t="shared" si="263"/>
        <v/>
      </c>
      <c r="X3395" s="43" t="str">
        <f t="shared" si="264"/>
        <v>OK</v>
      </c>
      <c r="Y3395" s="681" t="str">
        <f t="shared" si="265"/>
        <v/>
      </c>
    </row>
    <row r="3396" spans="1:25" x14ac:dyDescent="0.25">
      <c r="A3396" s="68" t="str">
        <f>'0'!$A$4</f>
        <v>………………..</v>
      </c>
      <c r="B3396" s="341">
        <f>'0'!$A$2</f>
        <v>46112</v>
      </c>
      <c r="C3396" s="341" t="s">
        <v>1246</v>
      </c>
      <c r="D3396" s="22"/>
      <c r="E3396" s="23"/>
      <c r="F3396" s="14"/>
      <c r="G3396" s="23"/>
      <c r="H3396" s="22"/>
      <c r="I3396" s="24"/>
      <c r="J3396" s="24"/>
      <c r="K3396" s="25"/>
      <c r="L3396" s="25"/>
      <c r="M3396" s="25"/>
      <c r="N3396" s="25"/>
      <c r="O3396" s="25"/>
      <c r="P3396" s="25"/>
      <c r="Q3396" s="26"/>
      <c r="R3396" s="25"/>
      <c r="S3396" s="25"/>
      <c r="T3396" s="27">
        <f t="shared" si="261"/>
        <v>0</v>
      </c>
      <c r="U3396" s="27">
        <f t="shared" si="262"/>
        <v>0</v>
      </c>
      <c r="V3396" s="25"/>
      <c r="W3396" s="27" t="str">
        <f t="shared" si="263"/>
        <v/>
      </c>
      <c r="X3396" s="43" t="str">
        <f t="shared" si="264"/>
        <v>OK</v>
      </c>
      <c r="Y3396" s="681" t="str">
        <f t="shared" si="265"/>
        <v/>
      </c>
    </row>
    <row r="3397" spans="1:25" x14ac:dyDescent="0.25">
      <c r="A3397" s="68" t="str">
        <f>'0'!$A$4</f>
        <v>………………..</v>
      </c>
      <c r="B3397" s="341">
        <f>'0'!$A$2</f>
        <v>46112</v>
      </c>
      <c r="C3397" s="341" t="s">
        <v>1246</v>
      </c>
      <c r="D3397" s="22"/>
      <c r="E3397" s="23"/>
      <c r="F3397" s="14"/>
      <c r="G3397" s="23"/>
      <c r="H3397" s="22"/>
      <c r="I3397" s="24"/>
      <c r="J3397" s="24"/>
      <c r="K3397" s="25"/>
      <c r="L3397" s="25"/>
      <c r="M3397" s="25"/>
      <c r="N3397" s="25"/>
      <c r="O3397" s="25"/>
      <c r="P3397" s="25"/>
      <c r="Q3397" s="26"/>
      <c r="R3397" s="25"/>
      <c r="S3397" s="25"/>
      <c r="T3397" s="27">
        <f t="shared" si="261"/>
        <v>0</v>
      </c>
      <c r="U3397" s="27">
        <f t="shared" si="262"/>
        <v>0</v>
      </c>
      <c r="V3397" s="25"/>
      <c r="W3397" s="27" t="str">
        <f t="shared" si="263"/>
        <v/>
      </c>
      <c r="X3397" s="43" t="str">
        <f t="shared" si="264"/>
        <v>OK</v>
      </c>
      <c r="Y3397" s="681" t="str">
        <f t="shared" si="265"/>
        <v/>
      </c>
    </row>
    <row r="3398" spans="1:25" x14ac:dyDescent="0.25">
      <c r="A3398" s="68" t="str">
        <f>'0'!$A$4</f>
        <v>………………..</v>
      </c>
      <c r="B3398" s="341">
        <f>'0'!$A$2</f>
        <v>46112</v>
      </c>
      <c r="C3398" s="341" t="s">
        <v>1246</v>
      </c>
      <c r="D3398" s="22"/>
      <c r="E3398" s="23"/>
      <c r="F3398" s="14"/>
      <c r="G3398" s="23"/>
      <c r="H3398" s="22"/>
      <c r="I3398" s="24"/>
      <c r="J3398" s="24"/>
      <c r="K3398" s="25"/>
      <c r="L3398" s="25"/>
      <c r="M3398" s="25"/>
      <c r="N3398" s="25"/>
      <c r="O3398" s="25"/>
      <c r="P3398" s="25"/>
      <c r="Q3398" s="26"/>
      <c r="R3398" s="25"/>
      <c r="S3398" s="25"/>
      <c r="T3398" s="27">
        <f t="shared" si="261"/>
        <v>0</v>
      </c>
      <c r="U3398" s="27">
        <f t="shared" si="262"/>
        <v>0</v>
      </c>
      <c r="V3398" s="25"/>
      <c r="W3398" s="27" t="str">
        <f t="shared" si="263"/>
        <v/>
      </c>
      <c r="X3398" s="43" t="str">
        <f t="shared" si="264"/>
        <v>OK</v>
      </c>
      <c r="Y3398" s="681" t="str">
        <f t="shared" si="265"/>
        <v/>
      </c>
    </row>
    <row r="3399" spans="1:25" x14ac:dyDescent="0.25">
      <c r="A3399" s="68" t="str">
        <f>'0'!$A$4</f>
        <v>………………..</v>
      </c>
      <c r="B3399" s="341">
        <f>'0'!$A$2</f>
        <v>46112</v>
      </c>
      <c r="C3399" s="341" t="s">
        <v>1246</v>
      </c>
      <c r="D3399" s="22"/>
      <c r="E3399" s="23"/>
      <c r="F3399" s="14"/>
      <c r="G3399" s="23"/>
      <c r="H3399" s="22"/>
      <c r="I3399" s="24"/>
      <c r="J3399" s="24"/>
      <c r="K3399" s="25"/>
      <c r="L3399" s="25"/>
      <c r="M3399" s="25"/>
      <c r="N3399" s="25"/>
      <c r="O3399" s="25"/>
      <c r="P3399" s="25"/>
      <c r="Q3399" s="26"/>
      <c r="R3399" s="25"/>
      <c r="S3399" s="25"/>
      <c r="T3399" s="27">
        <f t="shared" si="261"/>
        <v>0</v>
      </c>
      <c r="U3399" s="27">
        <f t="shared" si="262"/>
        <v>0</v>
      </c>
      <c r="V3399" s="25"/>
      <c r="W3399" s="27" t="str">
        <f t="shared" si="263"/>
        <v/>
      </c>
      <c r="X3399" s="43" t="str">
        <f t="shared" si="264"/>
        <v>OK</v>
      </c>
      <c r="Y3399" s="681" t="str">
        <f t="shared" si="265"/>
        <v/>
      </c>
    </row>
    <row r="3400" spans="1:25" x14ac:dyDescent="0.25">
      <c r="A3400" s="68" t="str">
        <f>'0'!$A$4</f>
        <v>………………..</v>
      </c>
      <c r="B3400" s="341">
        <f>'0'!$A$2</f>
        <v>46112</v>
      </c>
      <c r="C3400" s="341" t="s">
        <v>1246</v>
      </c>
      <c r="D3400" s="22"/>
      <c r="E3400" s="23"/>
      <c r="F3400" s="14"/>
      <c r="G3400" s="23"/>
      <c r="H3400" s="22"/>
      <c r="I3400" s="24"/>
      <c r="J3400" s="24"/>
      <c r="K3400" s="25"/>
      <c r="L3400" s="25"/>
      <c r="M3400" s="25"/>
      <c r="N3400" s="25"/>
      <c r="O3400" s="25"/>
      <c r="P3400" s="25"/>
      <c r="Q3400" s="26"/>
      <c r="R3400" s="25"/>
      <c r="S3400" s="25"/>
      <c r="T3400" s="27">
        <f t="shared" si="261"/>
        <v>0</v>
      </c>
      <c r="U3400" s="27">
        <f t="shared" si="262"/>
        <v>0</v>
      </c>
      <c r="V3400" s="25"/>
      <c r="W3400" s="27" t="str">
        <f t="shared" si="263"/>
        <v/>
      </c>
      <c r="X3400" s="43" t="str">
        <f t="shared" si="264"/>
        <v>OK</v>
      </c>
      <c r="Y3400" s="681" t="str">
        <f t="shared" si="265"/>
        <v/>
      </c>
    </row>
    <row r="3401" spans="1:25" x14ac:dyDescent="0.25">
      <c r="A3401" s="68" t="str">
        <f>'0'!$A$4</f>
        <v>………………..</v>
      </c>
      <c r="B3401" s="341">
        <f>'0'!$A$2</f>
        <v>46112</v>
      </c>
      <c r="C3401" s="341" t="s">
        <v>1246</v>
      </c>
      <c r="D3401" s="22"/>
      <c r="E3401" s="23"/>
      <c r="F3401" s="14"/>
      <c r="G3401" s="23"/>
      <c r="H3401" s="22"/>
      <c r="I3401" s="24"/>
      <c r="J3401" s="24"/>
      <c r="K3401" s="25"/>
      <c r="L3401" s="25"/>
      <c r="M3401" s="25"/>
      <c r="N3401" s="25"/>
      <c r="O3401" s="25"/>
      <c r="P3401" s="25"/>
      <c r="Q3401" s="26"/>
      <c r="R3401" s="25"/>
      <c r="S3401" s="25"/>
      <c r="T3401" s="27">
        <f t="shared" ref="T3401:T3464" si="266">N3401+P3401-R3401</f>
        <v>0</v>
      </c>
      <c r="U3401" s="27">
        <f t="shared" ref="U3401:U3464" si="267">O3401+Q3401-S3401</f>
        <v>0</v>
      </c>
      <c r="V3401" s="25"/>
      <c r="W3401" s="27" t="str">
        <f t="shared" ref="W3401:W3464" si="268">IF(K3401="","",K3401-M3401-(P3401-Q3401))</f>
        <v/>
      </c>
      <c r="X3401" s="43" t="str">
        <f t="shared" ref="X3401:X3464" si="269">IF(ROUND(T3401-V3401,2)&gt;=0,"OK","Просрочието не може да надхвърля задължението")</f>
        <v>OK</v>
      </c>
      <c r="Y3401" s="681" t="str">
        <f t="shared" ref="Y3401:Y3464" si="270">IF(COUNTBLANK(D3401:W3401)=18,"",IF(D3401="999999999","",IF(ISNUMBER(VALUE(D3401)),IF(LEN(D3401)&lt;&gt;9,"Въведеното ЕИК е твърде късо или твърде дълго",IF(OR(MOD(MID(D3401,1,1)*1+MID(D3401,2,1)*2+MID(D3401,3,1)*3+MID(D3401,4,1)*4+MID(D3401,5,1)*5+MID(D3401,6,1)*6+MID(D3401,7,1)*7+MID(D3401,8,1)*8,11)-MID(D3401,9,1)=0,AND(MOD(MID(D3401,1,1)*3+MID(D3401,2,1)*4+MID(D3401,3,1)*5+MID(D3401,4,1)*6+MID(D3401,5,1)*7+MID(D3401,6,1)*8+MID(D3401,7,1)*9+MID(D3401,8,1)*10,11)=10,MID(D3401,9,1)*1=0),MOD(MID(D3401,1,1)*3+MID(D3401,2,1)*4+MID(D3401,3,1)*5+MID(D3401,4,1)*6+MID(D3401,5,1)*7+MID(D3401,6,1)*8+MID(D3401,7,1)*9+MID(D3401,8,1)*10,11)-MID(D3401,9,1)=0),"","Въведеното ЕИК е невалидно")),"Въведеното ЕИК съдържа непозволени символи")))</f>
        <v/>
      </c>
    </row>
    <row r="3402" spans="1:25" x14ac:dyDescent="0.25">
      <c r="A3402" s="68" t="str">
        <f>'0'!$A$4</f>
        <v>………………..</v>
      </c>
      <c r="B3402" s="341">
        <f>'0'!$A$2</f>
        <v>46112</v>
      </c>
      <c r="C3402" s="341" t="s">
        <v>1246</v>
      </c>
      <c r="D3402" s="22"/>
      <c r="E3402" s="23"/>
      <c r="F3402" s="14"/>
      <c r="G3402" s="23"/>
      <c r="H3402" s="22"/>
      <c r="I3402" s="24"/>
      <c r="J3402" s="24"/>
      <c r="K3402" s="25"/>
      <c r="L3402" s="25"/>
      <c r="M3402" s="25"/>
      <c r="N3402" s="25"/>
      <c r="O3402" s="25"/>
      <c r="P3402" s="25"/>
      <c r="Q3402" s="26"/>
      <c r="R3402" s="25"/>
      <c r="S3402" s="25"/>
      <c r="T3402" s="27">
        <f t="shared" si="266"/>
        <v>0</v>
      </c>
      <c r="U3402" s="27">
        <f t="shared" si="267"/>
        <v>0</v>
      </c>
      <c r="V3402" s="25"/>
      <c r="W3402" s="27" t="str">
        <f t="shared" si="268"/>
        <v/>
      </c>
      <c r="X3402" s="43" t="str">
        <f t="shared" si="269"/>
        <v>OK</v>
      </c>
      <c r="Y3402" s="681" t="str">
        <f t="shared" si="270"/>
        <v/>
      </c>
    </row>
    <row r="3403" spans="1:25" x14ac:dyDescent="0.25">
      <c r="A3403" s="68" t="str">
        <f>'0'!$A$4</f>
        <v>………………..</v>
      </c>
      <c r="B3403" s="341">
        <f>'0'!$A$2</f>
        <v>46112</v>
      </c>
      <c r="C3403" s="341" t="s">
        <v>1246</v>
      </c>
      <c r="D3403" s="22"/>
      <c r="E3403" s="23"/>
      <c r="F3403" s="14"/>
      <c r="G3403" s="23"/>
      <c r="H3403" s="22"/>
      <c r="I3403" s="24"/>
      <c r="J3403" s="24"/>
      <c r="K3403" s="25"/>
      <c r="L3403" s="25"/>
      <c r="M3403" s="25"/>
      <c r="N3403" s="25"/>
      <c r="O3403" s="25"/>
      <c r="P3403" s="25"/>
      <c r="Q3403" s="26"/>
      <c r="R3403" s="25"/>
      <c r="S3403" s="25"/>
      <c r="T3403" s="27">
        <f t="shared" si="266"/>
        <v>0</v>
      </c>
      <c r="U3403" s="27">
        <f t="shared" si="267"/>
        <v>0</v>
      </c>
      <c r="V3403" s="25"/>
      <c r="W3403" s="27" t="str">
        <f t="shared" si="268"/>
        <v/>
      </c>
      <c r="X3403" s="43" t="str">
        <f t="shared" si="269"/>
        <v>OK</v>
      </c>
      <c r="Y3403" s="681" t="str">
        <f t="shared" si="270"/>
        <v/>
      </c>
    </row>
    <row r="3404" spans="1:25" x14ac:dyDescent="0.25">
      <c r="A3404" s="68" t="str">
        <f>'0'!$A$4</f>
        <v>………………..</v>
      </c>
      <c r="B3404" s="341">
        <f>'0'!$A$2</f>
        <v>46112</v>
      </c>
      <c r="C3404" s="341" t="s">
        <v>1246</v>
      </c>
      <c r="D3404" s="22"/>
      <c r="E3404" s="23"/>
      <c r="F3404" s="14"/>
      <c r="G3404" s="23"/>
      <c r="H3404" s="22"/>
      <c r="I3404" s="24"/>
      <c r="J3404" s="24"/>
      <c r="K3404" s="25"/>
      <c r="L3404" s="25"/>
      <c r="M3404" s="25"/>
      <c r="N3404" s="25"/>
      <c r="O3404" s="25"/>
      <c r="P3404" s="25"/>
      <c r="Q3404" s="26"/>
      <c r="R3404" s="25"/>
      <c r="S3404" s="25"/>
      <c r="T3404" s="27">
        <f t="shared" si="266"/>
        <v>0</v>
      </c>
      <c r="U3404" s="27">
        <f t="shared" si="267"/>
        <v>0</v>
      </c>
      <c r="V3404" s="25"/>
      <c r="W3404" s="27" t="str">
        <f t="shared" si="268"/>
        <v/>
      </c>
      <c r="X3404" s="43" t="str">
        <f t="shared" si="269"/>
        <v>OK</v>
      </c>
      <c r="Y3404" s="681" t="str">
        <f t="shared" si="270"/>
        <v/>
      </c>
    </row>
    <row r="3405" spans="1:25" x14ac:dyDescent="0.25">
      <c r="A3405" s="68" t="str">
        <f>'0'!$A$4</f>
        <v>………………..</v>
      </c>
      <c r="B3405" s="341">
        <f>'0'!$A$2</f>
        <v>46112</v>
      </c>
      <c r="C3405" s="341" t="s">
        <v>1246</v>
      </c>
      <c r="D3405" s="22"/>
      <c r="E3405" s="23"/>
      <c r="F3405" s="14"/>
      <c r="G3405" s="23"/>
      <c r="H3405" s="22"/>
      <c r="I3405" s="24"/>
      <c r="J3405" s="24"/>
      <c r="K3405" s="25"/>
      <c r="L3405" s="25"/>
      <c r="M3405" s="25"/>
      <c r="N3405" s="25"/>
      <c r="O3405" s="25"/>
      <c r="P3405" s="25"/>
      <c r="Q3405" s="26"/>
      <c r="R3405" s="25"/>
      <c r="S3405" s="25"/>
      <c r="T3405" s="27">
        <f t="shared" si="266"/>
        <v>0</v>
      </c>
      <c r="U3405" s="27">
        <f t="shared" si="267"/>
        <v>0</v>
      </c>
      <c r="V3405" s="25"/>
      <c r="W3405" s="27" t="str">
        <f t="shared" si="268"/>
        <v/>
      </c>
      <c r="X3405" s="43" t="str">
        <f t="shared" si="269"/>
        <v>OK</v>
      </c>
      <c r="Y3405" s="681" t="str">
        <f t="shared" si="270"/>
        <v/>
      </c>
    </row>
    <row r="3406" spans="1:25" x14ac:dyDescent="0.25">
      <c r="A3406" s="68" t="str">
        <f>'0'!$A$4</f>
        <v>………………..</v>
      </c>
      <c r="B3406" s="341">
        <f>'0'!$A$2</f>
        <v>46112</v>
      </c>
      <c r="C3406" s="341" t="s">
        <v>1246</v>
      </c>
      <c r="D3406" s="22"/>
      <c r="E3406" s="23"/>
      <c r="F3406" s="14"/>
      <c r="G3406" s="23"/>
      <c r="H3406" s="22"/>
      <c r="I3406" s="24"/>
      <c r="J3406" s="24"/>
      <c r="K3406" s="25"/>
      <c r="L3406" s="25"/>
      <c r="M3406" s="25"/>
      <c r="N3406" s="25"/>
      <c r="O3406" s="25"/>
      <c r="P3406" s="25"/>
      <c r="Q3406" s="26"/>
      <c r="R3406" s="25"/>
      <c r="S3406" s="25"/>
      <c r="T3406" s="27">
        <f t="shared" si="266"/>
        <v>0</v>
      </c>
      <c r="U3406" s="27">
        <f t="shared" si="267"/>
        <v>0</v>
      </c>
      <c r="V3406" s="25"/>
      <c r="W3406" s="27" t="str">
        <f t="shared" si="268"/>
        <v/>
      </c>
      <c r="X3406" s="43" t="str">
        <f t="shared" si="269"/>
        <v>OK</v>
      </c>
      <c r="Y3406" s="681" t="str">
        <f t="shared" si="270"/>
        <v/>
      </c>
    </row>
    <row r="3407" spans="1:25" x14ac:dyDescent="0.25">
      <c r="A3407" s="68" t="str">
        <f>'0'!$A$4</f>
        <v>………………..</v>
      </c>
      <c r="B3407" s="341">
        <f>'0'!$A$2</f>
        <v>46112</v>
      </c>
      <c r="C3407" s="341" t="s">
        <v>1246</v>
      </c>
      <c r="D3407" s="22"/>
      <c r="E3407" s="23"/>
      <c r="F3407" s="14"/>
      <c r="G3407" s="23"/>
      <c r="H3407" s="22"/>
      <c r="I3407" s="24"/>
      <c r="J3407" s="24"/>
      <c r="K3407" s="25"/>
      <c r="L3407" s="25"/>
      <c r="M3407" s="25"/>
      <c r="N3407" s="25"/>
      <c r="O3407" s="25"/>
      <c r="P3407" s="25"/>
      <c r="Q3407" s="26"/>
      <c r="R3407" s="25"/>
      <c r="S3407" s="25"/>
      <c r="T3407" s="27">
        <f t="shared" si="266"/>
        <v>0</v>
      </c>
      <c r="U3407" s="27">
        <f t="shared" si="267"/>
        <v>0</v>
      </c>
      <c r="V3407" s="25"/>
      <c r="W3407" s="27" t="str">
        <f t="shared" si="268"/>
        <v/>
      </c>
      <c r="X3407" s="43" t="str">
        <f t="shared" si="269"/>
        <v>OK</v>
      </c>
      <c r="Y3407" s="681" t="str">
        <f t="shared" si="270"/>
        <v/>
      </c>
    </row>
    <row r="3408" spans="1:25" x14ac:dyDescent="0.25">
      <c r="A3408" s="68" t="str">
        <f>'0'!$A$4</f>
        <v>………………..</v>
      </c>
      <c r="B3408" s="341">
        <f>'0'!$A$2</f>
        <v>46112</v>
      </c>
      <c r="C3408" s="341" t="s">
        <v>1246</v>
      </c>
      <c r="D3408" s="22"/>
      <c r="E3408" s="23"/>
      <c r="F3408" s="14"/>
      <c r="G3408" s="23"/>
      <c r="H3408" s="22"/>
      <c r="I3408" s="24"/>
      <c r="J3408" s="24"/>
      <c r="K3408" s="25"/>
      <c r="L3408" s="25"/>
      <c r="M3408" s="25"/>
      <c r="N3408" s="25"/>
      <c r="O3408" s="25"/>
      <c r="P3408" s="25"/>
      <c r="Q3408" s="26"/>
      <c r="R3408" s="25"/>
      <c r="S3408" s="25"/>
      <c r="T3408" s="27">
        <f t="shared" si="266"/>
        <v>0</v>
      </c>
      <c r="U3408" s="27">
        <f t="shared" si="267"/>
        <v>0</v>
      </c>
      <c r="V3408" s="25"/>
      <c r="W3408" s="27" t="str">
        <f t="shared" si="268"/>
        <v/>
      </c>
      <c r="X3408" s="43" t="str">
        <f t="shared" si="269"/>
        <v>OK</v>
      </c>
      <c r="Y3408" s="681" t="str">
        <f t="shared" si="270"/>
        <v/>
      </c>
    </row>
    <row r="3409" spans="1:25" x14ac:dyDescent="0.25">
      <c r="A3409" s="68" t="str">
        <f>'0'!$A$4</f>
        <v>………………..</v>
      </c>
      <c r="B3409" s="341">
        <f>'0'!$A$2</f>
        <v>46112</v>
      </c>
      <c r="C3409" s="341" t="s">
        <v>1246</v>
      </c>
      <c r="D3409" s="22"/>
      <c r="E3409" s="23"/>
      <c r="F3409" s="14"/>
      <c r="G3409" s="23"/>
      <c r="H3409" s="22"/>
      <c r="I3409" s="24"/>
      <c r="J3409" s="24"/>
      <c r="K3409" s="25"/>
      <c r="L3409" s="25"/>
      <c r="M3409" s="25"/>
      <c r="N3409" s="25"/>
      <c r="O3409" s="25"/>
      <c r="P3409" s="25"/>
      <c r="Q3409" s="26"/>
      <c r="R3409" s="25"/>
      <c r="S3409" s="25"/>
      <c r="T3409" s="27">
        <f t="shared" si="266"/>
        <v>0</v>
      </c>
      <c r="U3409" s="27">
        <f t="shared" si="267"/>
        <v>0</v>
      </c>
      <c r="V3409" s="25"/>
      <c r="W3409" s="27" t="str">
        <f t="shared" si="268"/>
        <v/>
      </c>
      <c r="X3409" s="43" t="str">
        <f t="shared" si="269"/>
        <v>OK</v>
      </c>
      <c r="Y3409" s="681" t="str">
        <f t="shared" si="270"/>
        <v/>
      </c>
    </row>
    <row r="3410" spans="1:25" x14ac:dyDescent="0.25">
      <c r="A3410" s="68" t="str">
        <f>'0'!$A$4</f>
        <v>………………..</v>
      </c>
      <c r="B3410" s="341">
        <f>'0'!$A$2</f>
        <v>46112</v>
      </c>
      <c r="C3410" s="341" t="s">
        <v>1246</v>
      </c>
      <c r="D3410" s="22"/>
      <c r="E3410" s="23"/>
      <c r="F3410" s="14"/>
      <c r="G3410" s="23"/>
      <c r="H3410" s="22"/>
      <c r="I3410" s="24"/>
      <c r="J3410" s="24"/>
      <c r="K3410" s="25"/>
      <c r="L3410" s="25"/>
      <c r="M3410" s="25"/>
      <c r="N3410" s="25"/>
      <c r="O3410" s="25"/>
      <c r="P3410" s="25"/>
      <c r="Q3410" s="26"/>
      <c r="R3410" s="25"/>
      <c r="S3410" s="25"/>
      <c r="T3410" s="27">
        <f t="shared" si="266"/>
        <v>0</v>
      </c>
      <c r="U3410" s="27">
        <f t="shared" si="267"/>
        <v>0</v>
      </c>
      <c r="V3410" s="25"/>
      <c r="W3410" s="27" t="str">
        <f t="shared" si="268"/>
        <v/>
      </c>
      <c r="X3410" s="43" t="str">
        <f t="shared" si="269"/>
        <v>OK</v>
      </c>
      <c r="Y3410" s="681" t="str">
        <f t="shared" si="270"/>
        <v/>
      </c>
    </row>
    <row r="3411" spans="1:25" x14ac:dyDescent="0.25">
      <c r="A3411" s="68" t="str">
        <f>'0'!$A$4</f>
        <v>………………..</v>
      </c>
      <c r="B3411" s="341">
        <f>'0'!$A$2</f>
        <v>46112</v>
      </c>
      <c r="C3411" s="341" t="s">
        <v>1246</v>
      </c>
      <c r="D3411" s="22"/>
      <c r="E3411" s="23"/>
      <c r="F3411" s="14"/>
      <c r="G3411" s="23"/>
      <c r="H3411" s="22"/>
      <c r="I3411" s="24"/>
      <c r="J3411" s="24"/>
      <c r="K3411" s="25"/>
      <c r="L3411" s="25"/>
      <c r="M3411" s="25"/>
      <c r="N3411" s="25"/>
      <c r="O3411" s="25"/>
      <c r="P3411" s="25"/>
      <c r="Q3411" s="26"/>
      <c r="R3411" s="25"/>
      <c r="S3411" s="25"/>
      <c r="T3411" s="27">
        <f t="shared" si="266"/>
        <v>0</v>
      </c>
      <c r="U3411" s="27">
        <f t="shared" si="267"/>
        <v>0</v>
      </c>
      <c r="V3411" s="25"/>
      <c r="W3411" s="27" t="str">
        <f t="shared" si="268"/>
        <v/>
      </c>
      <c r="X3411" s="43" t="str">
        <f t="shared" si="269"/>
        <v>OK</v>
      </c>
      <c r="Y3411" s="681" t="str">
        <f t="shared" si="270"/>
        <v/>
      </c>
    </row>
    <row r="3412" spans="1:25" x14ac:dyDescent="0.25">
      <c r="A3412" s="68" t="str">
        <f>'0'!$A$4</f>
        <v>………………..</v>
      </c>
      <c r="B3412" s="341">
        <f>'0'!$A$2</f>
        <v>46112</v>
      </c>
      <c r="C3412" s="341" t="s">
        <v>1246</v>
      </c>
      <c r="D3412" s="22"/>
      <c r="E3412" s="23"/>
      <c r="F3412" s="14"/>
      <c r="G3412" s="23"/>
      <c r="H3412" s="22"/>
      <c r="I3412" s="24"/>
      <c r="J3412" s="24"/>
      <c r="K3412" s="25"/>
      <c r="L3412" s="25"/>
      <c r="M3412" s="25"/>
      <c r="N3412" s="25"/>
      <c r="O3412" s="25"/>
      <c r="P3412" s="25"/>
      <c r="Q3412" s="26"/>
      <c r="R3412" s="25"/>
      <c r="S3412" s="25"/>
      <c r="T3412" s="27">
        <f t="shared" si="266"/>
        <v>0</v>
      </c>
      <c r="U3412" s="27">
        <f t="shared" si="267"/>
        <v>0</v>
      </c>
      <c r="V3412" s="25"/>
      <c r="W3412" s="27" t="str">
        <f t="shared" si="268"/>
        <v/>
      </c>
      <c r="X3412" s="43" t="str">
        <f t="shared" si="269"/>
        <v>OK</v>
      </c>
      <c r="Y3412" s="681" t="str">
        <f t="shared" si="270"/>
        <v/>
      </c>
    </row>
    <row r="3413" spans="1:25" x14ac:dyDescent="0.25">
      <c r="A3413" s="68" t="str">
        <f>'0'!$A$4</f>
        <v>………………..</v>
      </c>
      <c r="B3413" s="341">
        <f>'0'!$A$2</f>
        <v>46112</v>
      </c>
      <c r="C3413" s="341" t="s">
        <v>1246</v>
      </c>
      <c r="D3413" s="22"/>
      <c r="E3413" s="23"/>
      <c r="F3413" s="14"/>
      <c r="G3413" s="23"/>
      <c r="H3413" s="22"/>
      <c r="I3413" s="24"/>
      <c r="J3413" s="24"/>
      <c r="K3413" s="25"/>
      <c r="L3413" s="25"/>
      <c r="M3413" s="25"/>
      <c r="N3413" s="25"/>
      <c r="O3413" s="25"/>
      <c r="P3413" s="25"/>
      <c r="Q3413" s="26"/>
      <c r="R3413" s="25"/>
      <c r="S3413" s="25"/>
      <c r="T3413" s="27">
        <f t="shared" si="266"/>
        <v>0</v>
      </c>
      <c r="U3413" s="27">
        <f t="shared" si="267"/>
        <v>0</v>
      </c>
      <c r="V3413" s="25"/>
      <c r="W3413" s="27" t="str">
        <f t="shared" si="268"/>
        <v/>
      </c>
      <c r="X3413" s="43" t="str">
        <f t="shared" si="269"/>
        <v>OK</v>
      </c>
      <c r="Y3413" s="681" t="str">
        <f t="shared" si="270"/>
        <v/>
      </c>
    </row>
    <row r="3414" spans="1:25" x14ac:dyDescent="0.25">
      <c r="A3414" s="68" t="str">
        <f>'0'!$A$4</f>
        <v>………………..</v>
      </c>
      <c r="B3414" s="341">
        <f>'0'!$A$2</f>
        <v>46112</v>
      </c>
      <c r="C3414" s="341" t="s">
        <v>1246</v>
      </c>
      <c r="D3414" s="22"/>
      <c r="E3414" s="23"/>
      <c r="F3414" s="14"/>
      <c r="G3414" s="23"/>
      <c r="H3414" s="22"/>
      <c r="I3414" s="24"/>
      <c r="J3414" s="24"/>
      <c r="K3414" s="25"/>
      <c r="L3414" s="25"/>
      <c r="M3414" s="25"/>
      <c r="N3414" s="25"/>
      <c r="O3414" s="25"/>
      <c r="P3414" s="25"/>
      <c r="Q3414" s="26"/>
      <c r="R3414" s="25"/>
      <c r="S3414" s="25"/>
      <c r="T3414" s="27">
        <f t="shared" si="266"/>
        <v>0</v>
      </c>
      <c r="U3414" s="27">
        <f t="shared" si="267"/>
        <v>0</v>
      </c>
      <c r="V3414" s="25"/>
      <c r="W3414" s="27" t="str">
        <f t="shared" si="268"/>
        <v/>
      </c>
      <c r="X3414" s="43" t="str">
        <f t="shared" si="269"/>
        <v>OK</v>
      </c>
      <c r="Y3414" s="681" t="str">
        <f t="shared" si="270"/>
        <v/>
      </c>
    </row>
    <row r="3415" spans="1:25" x14ac:dyDescent="0.25">
      <c r="A3415" s="68" t="str">
        <f>'0'!$A$4</f>
        <v>………………..</v>
      </c>
      <c r="B3415" s="341">
        <f>'0'!$A$2</f>
        <v>46112</v>
      </c>
      <c r="C3415" s="341" t="s">
        <v>1246</v>
      </c>
      <c r="D3415" s="22"/>
      <c r="E3415" s="23"/>
      <c r="F3415" s="14"/>
      <c r="G3415" s="23"/>
      <c r="H3415" s="22"/>
      <c r="I3415" s="24"/>
      <c r="J3415" s="24"/>
      <c r="K3415" s="25"/>
      <c r="L3415" s="25"/>
      <c r="M3415" s="25"/>
      <c r="N3415" s="25"/>
      <c r="O3415" s="25"/>
      <c r="P3415" s="25"/>
      <c r="Q3415" s="26"/>
      <c r="R3415" s="25"/>
      <c r="S3415" s="25"/>
      <c r="T3415" s="27">
        <f t="shared" si="266"/>
        <v>0</v>
      </c>
      <c r="U3415" s="27">
        <f t="shared" si="267"/>
        <v>0</v>
      </c>
      <c r="V3415" s="25"/>
      <c r="W3415" s="27" t="str">
        <f t="shared" si="268"/>
        <v/>
      </c>
      <c r="X3415" s="43" t="str">
        <f t="shared" si="269"/>
        <v>OK</v>
      </c>
      <c r="Y3415" s="681" t="str">
        <f t="shared" si="270"/>
        <v/>
      </c>
    </row>
    <row r="3416" spans="1:25" x14ac:dyDescent="0.25">
      <c r="A3416" s="68" t="str">
        <f>'0'!$A$4</f>
        <v>………………..</v>
      </c>
      <c r="B3416" s="341">
        <f>'0'!$A$2</f>
        <v>46112</v>
      </c>
      <c r="C3416" s="341" t="s">
        <v>1246</v>
      </c>
      <c r="D3416" s="22"/>
      <c r="E3416" s="23"/>
      <c r="F3416" s="14"/>
      <c r="G3416" s="23"/>
      <c r="H3416" s="22"/>
      <c r="I3416" s="24"/>
      <c r="J3416" s="24"/>
      <c r="K3416" s="25"/>
      <c r="L3416" s="25"/>
      <c r="M3416" s="25"/>
      <c r="N3416" s="25"/>
      <c r="O3416" s="25"/>
      <c r="P3416" s="25"/>
      <c r="Q3416" s="26"/>
      <c r="R3416" s="25"/>
      <c r="S3416" s="25"/>
      <c r="T3416" s="27">
        <f t="shared" si="266"/>
        <v>0</v>
      </c>
      <c r="U3416" s="27">
        <f t="shared" si="267"/>
        <v>0</v>
      </c>
      <c r="V3416" s="25"/>
      <c r="W3416" s="27" t="str">
        <f t="shared" si="268"/>
        <v/>
      </c>
      <c r="X3416" s="43" t="str">
        <f t="shared" si="269"/>
        <v>OK</v>
      </c>
      <c r="Y3416" s="681" t="str">
        <f t="shared" si="270"/>
        <v/>
      </c>
    </row>
    <row r="3417" spans="1:25" x14ac:dyDescent="0.25">
      <c r="A3417" s="68" t="str">
        <f>'0'!$A$4</f>
        <v>………………..</v>
      </c>
      <c r="B3417" s="341">
        <f>'0'!$A$2</f>
        <v>46112</v>
      </c>
      <c r="C3417" s="341" t="s">
        <v>1246</v>
      </c>
      <c r="D3417" s="22"/>
      <c r="E3417" s="23"/>
      <c r="F3417" s="14"/>
      <c r="G3417" s="23"/>
      <c r="H3417" s="22"/>
      <c r="I3417" s="24"/>
      <c r="J3417" s="24"/>
      <c r="K3417" s="25"/>
      <c r="L3417" s="25"/>
      <c r="M3417" s="25"/>
      <c r="N3417" s="25"/>
      <c r="O3417" s="25"/>
      <c r="P3417" s="25"/>
      <c r="Q3417" s="26"/>
      <c r="R3417" s="25"/>
      <c r="S3417" s="25"/>
      <c r="T3417" s="27">
        <f t="shared" si="266"/>
        <v>0</v>
      </c>
      <c r="U3417" s="27">
        <f t="shared" si="267"/>
        <v>0</v>
      </c>
      <c r="V3417" s="25"/>
      <c r="W3417" s="27" t="str">
        <f t="shared" si="268"/>
        <v/>
      </c>
      <c r="X3417" s="43" t="str">
        <f t="shared" si="269"/>
        <v>OK</v>
      </c>
      <c r="Y3417" s="681" t="str">
        <f t="shared" si="270"/>
        <v/>
      </c>
    </row>
    <row r="3418" spans="1:25" x14ac:dyDescent="0.25">
      <c r="A3418" s="68" t="str">
        <f>'0'!$A$4</f>
        <v>………………..</v>
      </c>
      <c r="B3418" s="341">
        <f>'0'!$A$2</f>
        <v>46112</v>
      </c>
      <c r="C3418" s="341" t="s">
        <v>1246</v>
      </c>
      <c r="D3418" s="22"/>
      <c r="E3418" s="23"/>
      <c r="F3418" s="14"/>
      <c r="G3418" s="23"/>
      <c r="H3418" s="22"/>
      <c r="I3418" s="24"/>
      <c r="J3418" s="24"/>
      <c r="K3418" s="25"/>
      <c r="L3418" s="25"/>
      <c r="M3418" s="25"/>
      <c r="N3418" s="25"/>
      <c r="O3418" s="25"/>
      <c r="P3418" s="25"/>
      <c r="Q3418" s="26"/>
      <c r="R3418" s="25"/>
      <c r="S3418" s="25"/>
      <c r="T3418" s="27">
        <f t="shared" si="266"/>
        <v>0</v>
      </c>
      <c r="U3418" s="27">
        <f t="shared" si="267"/>
        <v>0</v>
      </c>
      <c r="V3418" s="25"/>
      <c r="W3418" s="27" t="str">
        <f t="shared" si="268"/>
        <v/>
      </c>
      <c r="X3418" s="43" t="str">
        <f t="shared" si="269"/>
        <v>OK</v>
      </c>
      <c r="Y3418" s="681" t="str">
        <f t="shared" si="270"/>
        <v/>
      </c>
    </row>
    <row r="3419" spans="1:25" x14ac:dyDescent="0.25">
      <c r="A3419" s="68" t="str">
        <f>'0'!$A$4</f>
        <v>………………..</v>
      </c>
      <c r="B3419" s="341">
        <f>'0'!$A$2</f>
        <v>46112</v>
      </c>
      <c r="C3419" s="341" t="s">
        <v>1246</v>
      </c>
      <c r="D3419" s="22"/>
      <c r="E3419" s="23"/>
      <c r="F3419" s="14"/>
      <c r="G3419" s="23"/>
      <c r="H3419" s="22"/>
      <c r="I3419" s="24"/>
      <c r="J3419" s="24"/>
      <c r="K3419" s="25"/>
      <c r="L3419" s="25"/>
      <c r="M3419" s="25"/>
      <c r="N3419" s="25"/>
      <c r="O3419" s="25"/>
      <c r="P3419" s="25"/>
      <c r="Q3419" s="26"/>
      <c r="R3419" s="25"/>
      <c r="S3419" s="25"/>
      <c r="T3419" s="27">
        <f t="shared" si="266"/>
        <v>0</v>
      </c>
      <c r="U3419" s="27">
        <f t="shared" si="267"/>
        <v>0</v>
      </c>
      <c r="V3419" s="25"/>
      <c r="W3419" s="27" t="str">
        <f t="shared" si="268"/>
        <v/>
      </c>
      <c r="X3419" s="43" t="str">
        <f t="shared" si="269"/>
        <v>OK</v>
      </c>
      <c r="Y3419" s="681" t="str">
        <f t="shared" si="270"/>
        <v/>
      </c>
    </row>
    <row r="3420" spans="1:25" x14ac:dyDescent="0.25">
      <c r="A3420" s="68" t="str">
        <f>'0'!$A$4</f>
        <v>………………..</v>
      </c>
      <c r="B3420" s="341">
        <f>'0'!$A$2</f>
        <v>46112</v>
      </c>
      <c r="C3420" s="341" t="s">
        <v>1246</v>
      </c>
      <c r="D3420" s="22"/>
      <c r="E3420" s="23"/>
      <c r="F3420" s="14"/>
      <c r="G3420" s="23"/>
      <c r="H3420" s="22"/>
      <c r="I3420" s="24"/>
      <c r="J3420" s="24"/>
      <c r="K3420" s="25"/>
      <c r="L3420" s="25"/>
      <c r="M3420" s="25"/>
      <c r="N3420" s="25"/>
      <c r="O3420" s="25"/>
      <c r="P3420" s="25"/>
      <c r="Q3420" s="26"/>
      <c r="R3420" s="25"/>
      <c r="S3420" s="25"/>
      <c r="T3420" s="27">
        <f t="shared" si="266"/>
        <v>0</v>
      </c>
      <c r="U3420" s="27">
        <f t="shared" si="267"/>
        <v>0</v>
      </c>
      <c r="V3420" s="25"/>
      <c r="W3420" s="27" t="str">
        <f t="shared" si="268"/>
        <v/>
      </c>
      <c r="X3420" s="43" t="str">
        <f t="shared" si="269"/>
        <v>OK</v>
      </c>
      <c r="Y3420" s="681" t="str">
        <f t="shared" si="270"/>
        <v/>
      </c>
    </row>
    <row r="3421" spans="1:25" x14ac:dyDescent="0.25">
      <c r="A3421" s="68" t="str">
        <f>'0'!$A$4</f>
        <v>………………..</v>
      </c>
      <c r="B3421" s="341">
        <f>'0'!$A$2</f>
        <v>46112</v>
      </c>
      <c r="C3421" s="341" t="s">
        <v>1246</v>
      </c>
      <c r="D3421" s="22"/>
      <c r="E3421" s="23"/>
      <c r="F3421" s="14"/>
      <c r="G3421" s="23"/>
      <c r="H3421" s="22"/>
      <c r="I3421" s="24"/>
      <c r="J3421" s="24"/>
      <c r="K3421" s="25"/>
      <c r="L3421" s="25"/>
      <c r="M3421" s="25"/>
      <c r="N3421" s="25"/>
      <c r="O3421" s="25"/>
      <c r="P3421" s="25"/>
      <c r="Q3421" s="26"/>
      <c r="R3421" s="25"/>
      <c r="S3421" s="25"/>
      <c r="T3421" s="27">
        <f t="shared" si="266"/>
        <v>0</v>
      </c>
      <c r="U3421" s="27">
        <f t="shared" si="267"/>
        <v>0</v>
      </c>
      <c r="V3421" s="25"/>
      <c r="W3421" s="27" t="str">
        <f t="shared" si="268"/>
        <v/>
      </c>
      <c r="X3421" s="43" t="str">
        <f t="shared" si="269"/>
        <v>OK</v>
      </c>
      <c r="Y3421" s="681" t="str">
        <f t="shared" si="270"/>
        <v/>
      </c>
    </row>
    <row r="3422" spans="1:25" x14ac:dyDescent="0.25">
      <c r="A3422" s="68" t="str">
        <f>'0'!$A$4</f>
        <v>………………..</v>
      </c>
      <c r="B3422" s="341">
        <f>'0'!$A$2</f>
        <v>46112</v>
      </c>
      <c r="C3422" s="341" t="s">
        <v>1246</v>
      </c>
      <c r="D3422" s="22"/>
      <c r="E3422" s="23"/>
      <c r="F3422" s="14"/>
      <c r="G3422" s="23"/>
      <c r="H3422" s="22"/>
      <c r="I3422" s="24"/>
      <c r="J3422" s="24"/>
      <c r="K3422" s="25"/>
      <c r="L3422" s="25"/>
      <c r="M3422" s="25"/>
      <c r="N3422" s="25"/>
      <c r="O3422" s="25"/>
      <c r="P3422" s="25"/>
      <c r="Q3422" s="26"/>
      <c r="R3422" s="25"/>
      <c r="S3422" s="25"/>
      <c r="T3422" s="27">
        <f t="shared" si="266"/>
        <v>0</v>
      </c>
      <c r="U3422" s="27">
        <f t="shared" si="267"/>
        <v>0</v>
      </c>
      <c r="V3422" s="25"/>
      <c r="W3422" s="27" t="str">
        <f t="shared" si="268"/>
        <v/>
      </c>
      <c r="X3422" s="43" t="str">
        <f t="shared" si="269"/>
        <v>OK</v>
      </c>
      <c r="Y3422" s="681" t="str">
        <f t="shared" si="270"/>
        <v/>
      </c>
    </row>
    <row r="3423" spans="1:25" x14ac:dyDescent="0.25">
      <c r="A3423" s="68" t="str">
        <f>'0'!$A$4</f>
        <v>………………..</v>
      </c>
      <c r="B3423" s="341">
        <f>'0'!$A$2</f>
        <v>46112</v>
      </c>
      <c r="C3423" s="341" t="s">
        <v>1246</v>
      </c>
      <c r="D3423" s="22"/>
      <c r="E3423" s="23"/>
      <c r="F3423" s="14"/>
      <c r="G3423" s="23"/>
      <c r="H3423" s="22"/>
      <c r="I3423" s="24"/>
      <c r="J3423" s="24"/>
      <c r="K3423" s="25"/>
      <c r="L3423" s="25"/>
      <c r="M3423" s="25"/>
      <c r="N3423" s="25"/>
      <c r="O3423" s="25"/>
      <c r="P3423" s="25"/>
      <c r="Q3423" s="26"/>
      <c r="R3423" s="25"/>
      <c r="S3423" s="25"/>
      <c r="T3423" s="27">
        <f t="shared" si="266"/>
        <v>0</v>
      </c>
      <c r="U3423" s="27">
        <f t="shared" si="267"/>
        <v>0</v>
      </c>
      <c r="V3423" s="25"/>
      <c r="W3423" s="27" t="str">
        <f t="shared" si="268"/>
        <v/>
      </c>
      <c r="X3423" s="43" t="str">
        <f t="shared" si="269"/>
        <v>OK</v>
      </c>
      <c r="Y3423" s="681" t="str">
        <f t="shared" si="270"/>
        <v/>
      </c>
    </row>
    <row r="3424" spans="1:25" x14ac:dyDescent="0.25">
      <c r="A3424" s="68" t="str">
        <f>'0'!$A$4</f>
        <v>………………..</v>
      </c>
      <c r="B3424" s="341">
        <f>'0'!$A$2</f>
        <v>46112</v>
      </c>
      <c r="C3424" s="341" t="s">
        <v>1246</v>
      </c>
      <c r="D3424" s="22"/>
      <c r="E3424" s="23"/>
      <c r="F3424" s="14"/>
      <c r="G3424" s="23"/>
      <c r="H3424" s="22"/>
      <c r="I3424" s="24"/>
      <c r="J3424" s="24"/>
      <c r="K3424" s="25"/>
      <c r="L3424" s="25"/>
      <c r="M3424" s="25"/>
      <c r="N3424" s="25"/>
      <c r="O3424" s="25"/>
      <c r="P3424" s="25"/>
      <c r="Q3424" s="26"/>
      <c r="R3424" s="25"/>
      <c r="S3424" s="25"/>
      <c r="T3424" s="27">
        <f t="shared" si="266"/>
        <v>0</v>
      </c>
      <c r="U3424" s="27">
        <f t="shared" si="267"/>
        <v>0</v>
      </c>
      <c r="V3424" s="25"/>
      <c r="W3424" s="27" t="str">
        <f t="shared" si="268"/>
        <v/>
      </c>
      <c r="X3424" s="43" t="str">
        <f t="shared" si="269"/>
        <v>OK</v>
      </c>
      <c r="Y3424" s="681" t="str">
        <f t="shared" si="270"/>
        <v/>
      </c>
    </row>
    <row r="3425" spans="1:25" x14ac:dyDescent="0.25">
      <c r="A3425" s="68" t="str">
        <f>'0'!$A$4</f>
        <v>………………..</v>
      </c>
      <c r="B3425" s="341">
        <f>'0'!$A$2</f>
        <v>46112</v>
      </c>
      <c r="C3425" s="341" t="s">
        <v>1246</v>
      </c>
      <c r="D3425" s="22"/>
      <c r="E3425" s="23"/>
      <c r="F3425" s="14"/>
      <c r="G3425" s="23"/>
      <c r="H3425" s="22"/>
      <c r="I3425" s="24"/>
      <c r="J3425" s="24"/>
      <c r="K3425" s="25"/>
      <c r="L3425" s="25"/>
      <c r="M3425" s="25"/>
      <c r="N3425" s="25"/>
      <c r="O3425" s="25"/>
      <c r="P3425" s="25"/>
      <c r="Q3425" s="26"/>
      <c r="R3425" s="25"/>
      <c r="S3425" s="25"/>
      <c r="T3425" s="27">
        <f t="shared" si="266"/>
        <v>0</v>
      </c>
      <c r="U3425" s="27">
        <f t="shared" si="267"/>
        <v>0</v>
      </c>
      <c r="V3425" s="25"/>
      <c r="W3425" s="27" t="str">
        <f t="shared" si="268"/>
        <v/>
      </c>
      <c r="X3425" s="43" t="str">
        <f t="shared" si="269"/>
        <v>OK</v>
      </c>
      <c r="Y3425" s="681" t="str">
        <f t="shared" si="270"/>
        <v/>
      </c>
    </row>
    <row r="3426" spans="1:25" x14ac:dyDescent="0.25">
      <c r="A3426" s="68" t="str">
        <f>'0'!$A$4</f>
        <v>………………..</v>
      </c>
      <c r="B3426" s="341">
        <f>'0'!$A$2</f>
        <v>46112</v>
      </c>
      <c r="C3426" s="341" t="s">
        <v>1246</v>
      </c>
      <c r="D3426" s="22"/>
      <c r="E3426" s="23"/>
      <c r="F3426" s="14"/>
      <c r="G3426" s="23"/>
      <c r="H3426" s="22"/>
      <c r="I3426" s="24"/>
      <c r="J3426" s="24"/>
      <c r="K3426" s="25"/>
      <c r="L3426" s="25"/>
      <c r="M3426" s="25"/>
      <c r="N3426" s="25"/>
      <c r="O3426" s="25"/>
      <c r="P3426" s="25"/>
      <c r="Q3426" s="26"/>
      <c r="R3426" s="25"/>
      <c r="S3426" s="25"/>
      <c r="T3426" s="27">
        <f t="shared" si="266"/>
        <v>0</v>
      </c>
      <c r="U3426" s="27">
        <f t="shared" si="267"/>
        <v>0</v>
      </c>
      <c r="V3426" s="25"/>
      <c r="W3426" s="27" t="str">
        <f t="shared" si="268"/>
        <v/>
      </c>
      <c r="X3426" s="43" t="str">
        <f t="shared" si="269"/>
        <v>OK</v>
      </c>
      <c r="Y3426" s="681" t="str">
        <f t="shared" si="270"/>
        <v/>
      </c>
    </row>
    <row r="3427" spans="1:25" x14ac:dyDescent="0.25">
      <c r="A3427" s="68" t="str">
        <f>'0'!$A$4</f>
        <v>………………..</v>
      </c>
      <c r="B3427" s="341">
        <f>'0'!$A$2</f>
        <v>46112</v>
      </c>
      <c r="C3427" s="341" t="s">
        <v>1246</v>
      </c>
      <c r="D3427" s="22"/>
      <c r="E3427" s="23"/>
      <c r="F3427" s="14"/>
      <c r="G3427" s="23"/>
      <c r="H3427" s="22"/>
      <c r="I3427" s="24"/>
      <c r="J3427" s="24"/>
      <c r="K3427" s="25"/>
      <c r="L3427" s="25"/>
      <c r="M3427" s="25"/>
      <c r="N3427" s="25"/>
      <c r="O3427" s="25"/>
      <c r="P3427" s="25"/>
      <c r="Q3427" s="26"/>
      <c r="R3427" s="25"/>
      <c r="S3427" s="25"/>
      <c r="T3427" s="27">
        <f t="shared" si="266"/>
        <v>0</v>
      </c>
      <c r="U3427" s="27">
        <f t="shared" si="267"/>
        <v>0</v>
      </c>
      <c r="V3427" s="25"/>
      <c r="W3427" s="27" t="str">
        <f t="shared" si="268"/>
        <v/>
      </c>
      <c r="X3427" s="43" t="str">
        <f t="shared" si="269"/>
        <v>OK</v>
      </c>
      <c r="Y3427" s="681" t="str">
        <f t="shared" si="270"/>
        <v/>
      </c>
    </row>
    <row r="3428" spans="1:25" x14ac:dyDescent="0.25">
      <c r="A3428" s="68" t="str">
        <f>'0'!$A$4</f>
        <v>………………..</v>
      </c>
      <c r="B3428" s="341">
        <f>'0'!$A$2</f>
        <v>46112</v>
      </c>
      <c r="C3428" s="341" t="s">
        <v>1246</v>
      </c>
      <c r="D3428" s="22"/>
      <c r="E3428" s="23"/>
      <c r="F3428" s="14"/>
      <c r="G3428" s="23"/>
      <c r="H3428" s="22"/>
      <c r="I3428" s="24"/>
      <c r="J3428" s="24"/>
      <c r="K3428" s="25"/>
      <c r="L3428" s="25"/>
      <c r="M3428" s="25"/>
      <c r="N3428" s="25"/>
      <c r="O3428" s="25"/>
      <c r="P3428" s="25"/>
      <c r="Q3428" s="26"/>
      <c r="R3428" s="25"/>
      <c r="S3428" s="25"/>
      <c r="T3428" s="27">
        <f t="shared" si="266"/>
        <v>0</v>
      </c>
      <c r="U3428" s="27">
        <f t="shared" si="267"/>
        <v>0</v>
      </c>
      <c r="V3428" s="25"/>
      <c r="W3428" s="27" t="str">
        <f t="shared" si="268"/>
        <v/>
      </c>
      <c r="X3428" s="43" t="str">
        <f t="shared" si="269"/>
        <v>OK</v>
      </c>
      <c r="Y3428" s="681" t="str">
        <f t="shared" si="270"/>
        <v/>
      </c>
    </row>
    <row r="3429" spans="1:25" x14ac:dyDescent="0.25">
      <c r="A3429" s="68" t="str">
        <f>'0'!$A$4</f>
        <v>………………..</v>
      </c>
      <c r="B3429" s="341">
        <f>'0'!$A$2</f>
        <v>46112</v>
      </c>
      <c r="C3429" s="341" t="s">
        <v>1246</v>
      </c>
      <c r="D3429" s="22"/>
      <c r="E3429" s="23"/>
      <c r="F3429" s="14"/>
      <c r="G3429" s="23"/>
      <c r="H3429" s="22"/>
      <c r="I3429" s="24"/>
      <c r="J3429" s="24"/>
      <c r="K3429" s="25"/>
      <c r="L3429" s="25"/>
      <c r="M3429" s="25"/>
      <c r="N3429" s="25"/>
      <c r="O3429" s="25"/>
      <c r="P3429" s="25"/>
      <c r="Q3429" s="26"/>
      <c r="R3429" s="25"/>
      <c r="S3429" s="25"/>
      <c r="T3429" s="27">
        <f t="shared" si="266"/>
        <v>0</v>
      </c>
      <c r="U3429" s="27">
        <f t="shared" si="267"/>
        <v>0</v>
      </c>
      <c r="V3429" s="25"/>
      <c r="W3429" s="27" t="str">
        <f t="shared" si="268"/>
        <v/>
      </c>
      <c r="X3429" s="43" t="str">
        <f t="shared" si="269"/>
        <v>OK</v>
      </c>
      <c r="Y3429" s="681" t="str">
        <f t="shared" si="270"/>
        <v/>
      </c>
    </row>
    <row r="3430" spans="1:25" x14ac:dyDescent="0.25">
      <c r="A3430" s="68" t="str">
        <f>'0'!$A$4</f>
        <v>………………..</v>
      </c>
      <c r="B3430" s="341">
        <f>'0'!$A$2</f>
        <v>46112</v>
      </c>
      <c r="C3430" s="341" t="s">
        <v>1246</v>
      </c>
      <c r="D3430" s="22"/>
      <c r="E3430" s="23"/>
      <c r="F3430" s="14"/>
      <c r="G3430" s="23"/>
      <c r="H3430" s="22"/>
      <c r="I3430" s="24"/>
      <c r="J3430" s="24"/>
      <c r="K3430" s="25"/>
      <c r="L3430" s="25"/>
      <c r="M3430" s="25"/>
      <c r="N3430" s="25"/>
      <c r="O3430" s="25"/>
      <c r="P3430" s="25"/>
      <c r="Q3430" s="26"/>
      <c r="R3430" s="25"/>
      <c r="S3430" s="25"/>
      <c r="T3430" s="27">
        <f t="shared" si="266"/>
        <v>0</v>
      </c>
      <c r="U3430" s="27">
        <f t="shared" si="267"/>
        <v>0</v>
      </c>
      <c r="V3430" s="25"/>
      <c r="W3430" s="27" t="str">
        <f t="shared" si="268"/>
        <v/>
      </c>
      <c r="X3430" s="43" t="str">
        <f t="shared" si="269"/>
        <v>OK</v>
      </c>
      <c r="Y3430" s="681" t="str">
        <f t="shared" si="270"/>
        <v/>
      </c>
    </row>
    <row r="3431" spans="1:25" x14ac:dyDescent="0.25">
      <c r="A3431" s="68" t="str">
        <f>'0'!$A$4</f>
        <v>………………..</v>
      </c>
      <c r="B3431" s="341">
        <f>'0'!$A$2</f>
        <v>46112</v>
      </c>
      <c r="C3431" s="341" t="s">
        <v>1246</v>
      </c>
      <c r="D3431" s="22"/>
      <c r="E3431" s="23"/>
      <c r="F3431" s="14"/>
      <c r="G3431" s="23"/>
      <c r="H3431" s="22"/>
      <c r="I3431" s="24"/>
      <c r="J3431" s="24"/>
      <c r="K3431" s="25"/>
      <c r="L3431" s="25"/>
      <c r="M3431" s="25"/>
      <c r="N3431" s="25"/>
      <c r="O3431" s="25"/>
      <c r="P3431" s="25"/>
      <c r="Q3431" s="26"/>
      <c r="R3431" s="25"/>
      <c r="S3431" s="25"/>
      <c r="T3431" s="27">
        <f t="shared" si="266"/>
        <v>0</v>
      </c>
      <c r="U3431" s="27">
        <f t="shared" si="267"/>
        <v>0</v>
      </c>
      <c r="V3431" s="25"/>
      <c r="W3431" s="27" t="str">
        <f t="shared" si="268"/>
        <v/>
      </c>
      <c r="X3431" s="43" t="str">
        <f t="shared" si="269"/>
        <v>OK</v>
      </c>
      <c r="Y3431" s="681" t="str">
        <f t="shared" si="270"/>
        <v/>
      </c>
    </row>
    <row r="3432" spans="1:25" x14ac:dyDescent="0.25">
      <c r="A3432" s="68" t="str">
        <f>'0'!$A$4</f>
        <v>………………..</v>
      </c>
      <c r="B3432" s="341">
        <f>'0'!$A$2</f>
        <v>46112</v>
      </c>
      <c r="C3432" s="341" t="s">
        <v>1246</v>
      </c>
      <c r="D3432" s="22"/>
      <c r="E3432" s="23"/>
      <c r="F3432" s="14"/>
      <c r="G3432" s="23"/>
      <c r="H3432" s="22"/>
      <c r="I3432" s="24"/>
      <c r="J3432" s="24"/>
      <c r="K3432" s="25"/>
      <c r="L3432" s="25"/>
      <c r="M3432" s="25"/>
      <c r="N3432" s="25"/>
      <c r="O3432" s="25"/>
      <c r="P3432" s="25"/>
      <c r="Q3432" s="26"/>
      <c r="R3432" s="25"/>
      <c r="S3432" s="25"/>
      <c r="T3432" s="27">
        <f t="shared" si="266"/>
        <v>0</v>
      </c>
      <c r="U3432" s="27">
        <f t="shared" si="267"/>
        <v>0</v>
      </c>
      <c r="V3432" s="25"/>
      <c r="W3432" s="27" t="str">
        <f t="shared" si="268"/>
        <v/>
      </c>
      <c r="X3432" s="43" t="str">
        <f t="shared" si="269"/>
        <v>OK</v>
      </c>
      <c r="Y3432" s="681" t="str">
        <f t="shared" si="270"/>
        <v/>
      </c>
    </row>
    <row r="3433" spans="1:25" x14ac:dyDescent="0.25">
      <c r="A3433" s="68" t="str">
        <f>'0'!$A$4</f>
        <v>………………..</v>
      </c>
      <c r="B3433" s="341">
        <f>'0'!$A$2</f>
        <v>46112</v>
      </c>
      <c r="C3433" s="341" t="s">
        <v>1246</v>
      </c>
      <c r="D3433" s="22"/>
      <c r="E3433" s="23"/>
      <c r="F3433" s="14"/>
      <c r="G3433" s="23"/>
      <c r="H3433" s="22"/>
      <c r="I3433" s="24"/>
      <c r="J3433" s="24"/>
      <c r="K3433" s="25"/>
      <c r="L3433" s="25"/>
      <c r="M3433" s="25"/>
      <c r="N3433" s="25"/>
      <c r="O3433" s="25"/>
      <c r="P3433" s="25"/>
      <c r="Q3433" s="26"/>
      <c r="R3433" s="25"/>
      <c r="S3433" s="25"/>
      <c r="T3433" s="27">
        <f t="shared" si="266"/>
        <v>0</v>
      </c>
      <c r="U3433" s="27">
        <f t="shared" si="267"/>
        <v>0</v>
      </c>
      <c r="V3433" s="25"/>
      <c r="W3433" s="27" t="str">
        <f t="shared" si="268"/>
        <v/>
      </c>
      <c r="X3433" s="43" t="str">
        <f t="shared" si="269"/>
        <v>OK</v>
      </c>
      <c r="Y3433" s="681" t="str">
        <f t="shared" si="270"/>
        <v/>
      </c>
    </row>
    <row r="3434" spans="1:25" x14ac:dyDescent="0.25">
      <c r="A3434" s="68" t="str">
        <f>'0'!$A$4</f>
        <v>………………..</v>
      </c>
      <c r="B3434" s="341">
        <f>'0'!$A$2</f>
        <v>46112</v>
      </c>
      <c r="C3434" s="341" t="s">
        <v>1246</v>
      </c>
      <c r="D3434" s="22"/>
      <c r="E3434" s="23"/>
      <c r="F3434" s="14"/>
      <c r="G3434" s="23"/>
      <c r="H3434" s="22"/>
      <c r="I3434" s="24"/>
      <c r="J3434" s="24"/>
      <c r="K3434" s="25"/>
      <c r="L3434" s="25"/>
      <c r="M3434" s="25"/>
      <c r="N3434" s="25"/>
      <c r="O3434" s="25"/>
      <c r="P3434" s="25"/>
      <c r="Q3434" s="26"/>
      <c r="R3434" s="25"/>
      <c r="S3434" s="25"/>
      <c r="T3434" s="27">
        <f t="shared" si="266"/>
        <v>0</v>
      </c>
      <c r="U3434" s="27">
        <f t="shared" si="267"/>
        <v>0</v>
      </c>
      <c r="V3434" s="25"/>
      <c r="W3434" s="27" t="str">
        <f t="shared" si="268"/>
        <v/>
      </c>
      <c r="X3434" s="43" t="str">
        <f t="shared" si="269"/>
        <v>OK</v>
      </c>
      <c r="Y3434" s="681" t="str">
        <f t="shared" si="270"/>
        <v/>
      </c>
    </row>
    <row r="3435" spans="1:25" x14ac:dyDescent="0.25">
      <c r="A3435" s="68" t="str">
        <f>'0'!$A$4</f>
        <v>………………..</v>
      </c>
      <c r="B3435" s="341">
        <f>'0'!$A$2</f>
        <v>46112</v>
      </c>
      <c r="C3435" s="341" t="s">
        <v>1246</v>
      </c>
      <c r="D3435" s="22"/>
      <c r="E3435" s="23"/>
      <c r="F3435" s="14"/>
      <c r="G3435" s="23"/>
      <c r="H3435" s="22"/>
      <c r="I3435" s="24"/>
      <c r="J3435" s="24"/>
      <c r="K3435" s="25"/>
      <c r="L3435" s="25"/>
      <c r="M3435" s="25"/>
      <c r="N3435" s="25"/>
      <c r="O3435" s="25"/>
      <c r="P3435" s="25"/>
      <c r="Q3435" s="26"/>
      <c r="R3435" s="25"/>
      <c r="S3435" s="25"/>
      <c r="T3435" s="27">
        <f t="shared" si="266"/>
        <v>0</v>
      </c>
      <c r="U3435" s="27">
        <f t="shared" si="267"/>
        <v>0</v>
      </c>
      <c r="V3435" s="25"/>
      <c r="W3435" s="27" t="str">
        <f t="shared" si="268"/>
        <v/>
      </c>
      <c r="X3435" s="43" t="str">
        <f t="shared" si="269"/>
        <v>OK</v>
      </c>
      <c r="Y3435" s="681" t="str">
        <f t="shared" si="270"/>
        <v/>
      </c>
    </row>
    <row r="3436" spans="1:25" x14ac:dyDescent="0.25">
      <c r="A3436" s="68" t="str">
        <f>'0'!$A$4</f>
        <v>………………..</v>
      </c>
      <c r="B3436" s="341">
        <f>'0'!$A$2</f>
        <v>46112</v>
      </c>
      <c r="C3436" s="341" t="s">
        <v>1246</v>
      </c>
      <c r="D3436" s="22"/>
      <c r="E3436" s="23"/>
      <c r="F3436" s="14"/>
      <c r="G3436" s="23"/>
      <c r="H3436" s="22"/>
      <c r="I3436" s="24"/>
      <c r="J3436" s="24"/>
      <c r="K3436" s="25"/>
      <c r="L3436" s="25"/>
      <c r="M3436" s="25"/>
      <c r="N3436" s="25"/>
      <c r="O3436" s="25"/>
      <c r="P3436" s="25"/>
      <c r="Q3436" s="26"/>
      <c r="R3436" s="25"/>
      <c r="S3436" s="25"/>
      <c r="T3436" s="27">
        <f t="shared" si="266"/>
        <v>0</v>
      </c>
      <c r="U3436" s="27">
        <f t="shared" si="267"/>
        <v>0</v>
      </c>
      <c r="V3436" s="25"/>
      <c r="W3436" s="27" t="str">
        <f t="shared" si="268"/>
        <v/>
      </c>
      <c r="X3436" s="43" t="str">
        <f t="shared" si="269"/>
        <v>OK</v>
      </c>
      <c r="Y3436" s="681" t="str">
        <f t="shared" si="270"/>
        <v/>
      </c>
    </row>
    <row r="3437" spans="1:25" x14ac:dyDescent="0.25">
      <c r="A3437" s="68" t="str">
        <f>'0'!$A$4</f>
        <v>………………..</v>
      </c>
      <c r="B3437" s="341">
        <f>'0'!$A$2</f>
        <v>46112</v>
      </c>
      <c r="C3437" s="341" t="s">
        <v>1246</v>
      </c>
      <c r="D3437" s="22"/>
      <c r="E3437" s="23"/>
      <c r="F3437" s="14"/>
      <c r="G3437" s="23"/>
      <c r="H3437" s="22"/>
      <c r="I3437" s="24"/>
      <c r="J3437" s="24"/>
      <c r="K3437" s="25"/>
      <c r="L3437" s="25"/>
      <c r="M3437" s="25"/>
      <c r="N3437" s="25"/>
      <c r="O3437" s="25"/>
      <c r="P3437" s="25"/>
      <c r="Q3437" s="26"/>
      <c r="R3437" s="25"/>
      <c r="S3437" s="25"/>
      <c r="T3437" s="27">
        <f t="shared" si="266"/>
        <v>0</v>
      </c>
      <c r="U3437" s="27">
        <f t="shared" si="267"/>
        <v>0</v>
      </c>
      <c r="V3437" s="25"/>
      <c r="W3437" s="27" t="str">
        <f t="shared" si="268"/>
        <v/>
      </c>
      <c r="X3437" s="43" t="str">
        <f t="shared" si="269"/>
        <v>OK</v>
      </c>
      <c r="Y3437" s="681" t="str">
        <f t="shared" si="270"/>
        <v/>
      </c>
    </row>
    <row r="3438" spans="1:25" x14ac:dyDescent="0.25">
      <c r="A3438" s="68" t="str">
        <f>'0'!$A$4</f>
        <v>………………..</v>
      </c>
      <c r="B3438" s="341">
        <f>'0'!$A$2</f>
        <v>46112</v>
      </c>
      <c r="C3438" s="341" t="s">
        <v>1246</v>
      </c>
      <c r="D3438" s="22"/>
      <c r="E3438" s="23"/>
      <c r="F3438" s="14"/>
      <c r="G3438" s="23"/>
      <c r="H3438" s="22"/>
      <c r="I3438" s="24"/>
      <c r="J3438" s="24"/>
      <c r="K3438" s="25"/>
      <c r="L3438" s="25"/>
      <c r="M3438" s="25"/>
      <c r="N3438" s="25"/>
      <c r="O3438" s="25"/>
      <c r="P3438" s="25"/>
      <c r="Q3438" s="26"/>
      <c r="R3438" s="25"/>
      <c r="S3438" s="25"/>
      <c r="T3438" s="27">
        <f t="shared" si="266"/>
        <v>0</v>
      </c>
      <c r="U3438" s="27">
        <f t="shared" si="267"/>
        <v>0</v>
      </c>
      <c r="V3438" s="25"/>
      <c r="W3438" s="27" t="str">
        <f t="shared" si="268"/>
        <v/>
      </c>
      <c r="X3438" s="43" t="str">
        <f t="shared" si="269"/>
        <v>OK</v>
      </c>
      <c r="Y3438" s="681" t="str">
        <f t="shared" si="270"/>
        <v/>
      </c>
    </row>
    <row r="3439" spans="1:25" x14ac:dyDescent="0.25">
      <c r="A3439" s="68" t="str">
        <f>'0'!$A$4</f>
        <v>………………..</v>
      </c>
      <c r="B3439" s="341">
        <f>'0'!$A$2</f>
        <v>46112</v>
      </c>
      <c r="C3439" s="341" t="s">
        <v>1246</v>
      </c>
      <c r="D3439" s="22"/>
      <c r="E3439" s="23"/>
      <c r="F3439" s="14"/>
      <c r="G3439" s="23"/>
      <c r="H3439" s="22"/>
      <c r="I3439" s="24"/>
      <c r="J3439" s="24"/>
      <c r="K3439" s="25"/>
      <c r="L3439" s="25"/>
      <c r="M3439" s="25"/>
      <c r="N3439" s="25"/>
      <c r="O3439" s="25"/>
      <c r="P3439" s="25"/>
      <c r="Q3439" s="26"/>
      <c r="R3439" s="25"/>
      <c r="S3439" s="25"/>
      <c r="T3439" s="27">
        <f t="shared" si="266"/>
        <v>0</v>
      </c>
      <c r="U3439" s="27">
        <f t="shared" si="267"/>
        <v>0</v>
      </c>
      <c r="V3439" s="25"/>
      <c r="W3439" s="27" t="str">
        <f t="shared" si="268"/>
        <v/>
      </c>
      <c r="X3439" s="43" t="str">
        <f t="shared" si="269"/>
        <v>OK</v>
      </c>
      <c r="Y3439" s="681" t="str">
        <f t="shared" si="270"/>
        <v/>
      </c>
    </row>
    <row r="3440" spans="1:25" x14ac:dyDescent="0.25">
      <c r="A3440" s="68" t="str">
        <f>'0'!$A$4</f>
        <v>………………..</v>
      </c>
      <c r="B3440" s="341">
        <f>'0'!$A$2</f>
        <v>46112</v>
      </c>
      <c r="C3440" s="341" t="s">
        <v>1246</v>
      </c>
      <c r="D3440" s="22"/>
      <c r="E3440" s="23"/>
      <c r="F3440" s="14"/>
      <c r="G3440" s="23"/>
      <c r="H3440" s="22"/>
      <c r="I3440" s="24"/>
      <c r="J3440" s="24"/>
      <c r="K3440" s="25"/>
      <c r="L3440" s="25"/>
      <c r="M3440" s="25"/>
      <c r="N3440" s="25"/>
      <c r="O3440" s="25"/>
      <c r="P3440" s="25"/>
      <c r="Q3440" s="26"/>
      <c r="R3440" s="25"/>
      <c r="S3440" s="25"/>
      <c r="T3440" s="27">
        <f t="shared" si="266"/>
        <v>0</v>
      </c>
      <c r="U3440" s="27">
        <f t="shared" si="267"/>
        <v>0</v>
      </c>
      <c r="V3440" s="25"/>
      <c r="W3440" s="27" t="str">
        <f t="shared" si="268"/>
        <v/>
      </c>
      <c r="X3440" s="43" t="str">
        <f t="shared" si="269"/>
        <v>OK</v>
      </c>
      <c r="Y3440" s="681" t="str">
        <f t="shared" si="270"/>
        <v/>
      </c>
    </row>
    <row r="3441" spans="1:25" x14ac:dyDescent="0.25">
      <c r="A3441" s="68" t="str">
        <f>'0'!$A$4</f>
        <v>………………..</v>
      </c>
      <c r="B3441" s="341">
        <f>'0'!$A$2</f>
        <v>46112</v>
      </c>
      <c r="C3441" s="341" t="s">
        <v>1246</v>
      </c>
      <c r="D3441" s="22"/>
      <c r="E3441" s="23"/>
      <c r="F3441" s="14"/>
      <c r="G3441" s="23"/>
      <c r="H3441" s="22"/>
      <c r="I3441" s="24"/>
      <c r="J3441" s="24"/>
      <c r="K3441" s="25"/>
      <c r="L3441" s="25"/>
      <c r="M3441" s="25"/>
      <c r="N3441" s="25"/>
      <c r="O3441" s="25"/>
      <c r="P3441" s="25"/>
      <c r="Q3441" s="26"/>
      <c r="R3441" s="25"/>
      <c r="S3441" s="25"/>
      <c r="T3441" s="27">
        <f t="shared" si="266"/>
        <v>0</v>
      </c>
      <c r="U3441" s="27">
        <f t="shared" si="267"/>
        <v>0</v>
      </c>
      <c r="V3441" s="25"/>
      <c r="W3441" s="27" t="str">
        <f t="shared" si="268"/>
        <v/>
      </c>
      <c r="X3441" s="43" t="str">
        <f t="shared" si="269"/>
        <v>OK</v>
      </c>
      <c r="Y3441" s="681" t="str">
        <f t="shared" si="270"/>
        <v/>
      </c>
    </row>
    <row r="3442" spans="1:25" x14ac:dyDescent="0.25">
      <c r="A3442" s="68" t="str">
        <f>'0'!$A$4</f>
        <v>………………..</v>
      </c>
      <c r="B3442" s="341">
        <f>'0'!$A$2</f>
        <v>46112</v>
      </c>
      <c r="C3442" s="341" t="s">
        <v>1246</v>
      </c>
      <c r="D3442" s="22"/>
      <c r="E3442" s="23"/>
      <c r="F3442" s="14"/>
      <c r="G3442" s="23"/>
      <c r="H3442" s="22"/>
      <c r="I3442" s="24"/>
      <c r="J3442" s="24"/>
      <c r="K3442" s="25"/>
      <c r="L3442" s="25"/>
      <c r="M3442" s="25"/>
      <c r="N3442" s="25"/>
      <c r="O3442" s="25"/>
      <c r="P3442" s="25"/>
      <c r="Q3442" s="26"/>
      <c r="R3442" s="25"/>
      <c r="S3442" s="25"/>
      <c r="T3442" s="27">
        <f t="shared" si="266"/>
        <v>0</v>
      </c>
      <c r="U3442" s="27">
        <f t="shared" si="267"/>
        <v>0</v>
      </c>
      <c r="V3442" s="25"/>
      <c r="W3442" s="27" t="str">
        <f t="shared" si="268"/>
        <v/>
      </c>
      <c r="X3442" s="43" t="str">
        <f t="shared" si="269"/>
        <v>OK</v>
      </c>
      <c r="Y3442" s="681" t="str">
        <f t="shared" si="270"/>
        <v/>
      </c>
    </row>
    <row r="3443" spans="1:25" x14ac:dyDescent="0.25">
      <c r="A3443" s="68" t="str">
        <f>'0'!$A$4</f>
        <v>………………..</v>
      </c>
      <c r="B3443" s="341">
        <f>'0'!$A$2</f>
        <v>46112</v>
      </c>
      <c r="C3443" s="341" t="s">
        <v>1246</v>
      </c>
      <c r="D3443" s="22"/>
      <c r="E3443" s="23"/>
      <c r="F3443" s="14"/>
      <c r="G3443" s="23"/>
      <c r="H3443" s="22"/>
      <c r="I3443" s="24"/>
      <c r="J3443" s="24"/>
      <c r="K3443" s="25"/>
      <c r="L3443" s="25"/>
      <c r="M3443" s="25"/>
      <c r="N3443" s="25"/>
      <c r="O3443" s="25"/>
      <c r="P3443" s="25"/>
      <c r="Q3443" s="26"/>
      <c r="R3443" s="25"/>
      <c r="S3443" s="25"/>
      <c r="T3443" s="27">
        <f t="shared" si="266"/>
        <v>0</v>
      </c>
      <c r="U3443" s="27">
        <f t="shared" si="267"/>
        <v>0</v>
      </c>
      <c r="V3443" s="25"/>
      <c r="W3443" s="27" t="str">
        <f t="shared" si="268"/>
        <v/>
      </c>
      <c r="X3443" s="43" t="str">
        <f t="shared" si="269"/>
        <v>OK</v>
      </c>
      <c r="Y3443" s="681" t="str">
        <f t="shared" si="270"/>
        <v/>
      </c>
    </row>
    <row r="3444" spans="1:25" x14ac:dyDescent="0.25">
      <c r="A3444" s="68" t="str">
        <f>'0'!$A$4</f>
        <v>………………..</v>
      </c>
      <c r="B3444" s="341">
        <f>'0'!$A$2</f>
        <v>46112</v>
      </c>
      <c r="C3444" s="341" t="s">
        <v>1246</v>
      </c>
      <c r="D3444" s="22"/>
      <c r="E3444" s="23"/>
      <c r="F3444" s="14"/>
      <c r="G3444" s="23"/>
      <c r="H3444" s="22"/>
      <c r="I3444" s="24"/>
      <c r="J3444" s="24"/>
      <c r="K3444" s="25"/>
      <c r="L3444" s="25"/>
      <c r="M3444" s="25"/>
      <c r="N3444" s="25"/>
      <c r="O3444" s="25"/>
      <c r="P3444" s="25"/>
      <c r="Q3444" s="26"/>
      <c r="R3444" s="25"/>
      <c r="S3444" s="25"/>
      <c r="T3444" s="27">
        <f t="shared" si="266"/>
        <v>0</v>
      </c>
      <c r="U3444" s="27">
        <f t="shared" si="267"/>
        <v>0</v>
      </c>
      <c r="V3444" s="25"/>
      <c r="W3444" s="27" t="str">
        <f t="shared" si="268"/>
        <v/>
      </c>
      <c r="X3444" s="43" t="str">
        <f t="shared" si="269"/>
        <v>OK</v>
      </c>
      <c r="Y3444" s="681" t="str">
        <f t="shared" si="270"/>
        <v/>
      </c>
    </row>
    <row r="3445" spans="1:25" x14ac:dyDescent="0.25">
      <c r="A3445" s="68" t="str">
        <f>'0'!$A$4</f>
        <v>………………..</v>
      </c>
      <c r="B3445" s="341">
        <f>'0'!$A$2</f>
        <v>46112</v>
      </c>
      <c r="C3445" s="341" t="s">
        <v>1246</v>
      </c>
      <c r="D3445" s="22"/>
      <c r="E3445" s="23"/>
      <c r="F3445" s="14"/>
      <c r="G3445" s="23"/>
      <c r="H3445" s="22"/>
      <c r="I3445" s="24"/>
      <c r="J3445" s="24"/>
      <c r="K3445" s="25"/>
      <c r="L3445" s="25"/>
      <c r="M3445" s="25"/>
      <c r="N3445" s="25"/>
      <c r="O3445" s="25"/>
      <c r="P3445" s="25"/>
      <c r="Q3445" s="26"/>
      <c r="R3445" s="25"/>
      <c r="S3445" s="25"/>
      <c r="T3445" s="27">
        <f t="shared" si="266"/>
        <v>0</v>
      </c>
      <c r="U3445" s="27">
        <f t="shared" si="267"/>
        <v>0</v>
      </c>
      <c r="V3445" s="25"/>
      <c r="W3445" s="27" t="str">
        <f t="shared" si="268"/>
        <v/>
      </c>
      <c r="X3445" s="43" t="str">
        <f t="shared" si="269"/>
        <v>OK</v>
      </c>
      <c r="Y3445" s="681" t="str">
        <f t="shared" si="270"/>
        <v/>
      </c>
    </row>
    <row r="3446" spans="1:25" x14ac:dyDescent="0.25">
      <c r="A3446" s="68" t="str">
        <f>'0'!$A$4</f>
        <v>………………..</v>
      </c>
      <c r="B3446" s="341">
        <f>'0'!$A$2</f>
        <v>46112</v>
      </c>
      <c r="C3446" s="341" t="s">
        <v>1246</v>
      </c>
      <c r="D3446" s="22"/>
      <c r="E3446" s="23"/>
      <c r="F3446" s="14"/>
      <c r="G3446" s="23"/>
      <c r="H3446" s="22"/>
      <c r="I3446" s="24"/>
      <c r="J3446" s="24"/>
      <c r="K3446" s="25"/>
      <c r="L3446" s="25"/>
      <c r="M3446" s="25"/>
      <c r="N3446" s="25"/>
      <c r="O3446" s="25"/>
      <c r="P3446" s="25"/>
      <c r="Q3446" s="26"/>
      <c r="R3446" s="25"/>
      <c r="S3446" s="25"/>
      <c r="T3446" s="27">
        <f t="shared" si="266"/>
        <v>0</v>
      </c>
      <c r="U3446" s="27">
        <f t="shared" si="267"/>
        <v>0</v>
      </c>
      <c r="V3446" s="25"/>
      <c r="W3446" s="27" t="str">
        <f t="shared" si="268"/>
        <v/>
      </c>
      <c r="X3446" s="43" t="str">
        <f t="shared" si="269"/>
        <v>OK</v>
      </c>
      <c r="Y3446" s="681" t="str">
        <f t="shared" si="270"/>
        <v/>
      </c>
    </row>
    <row r="3447" spans="1:25" x14ac:dyDescent="0.25">
      <c r="A3447" s="68" t="str">
        <f>'0'!$A$4</f>
        <v>………………..</v>
      </c>
      <c r="B3447" s="341">
        <f>'0'!$A$2</f>
        <v>46112</v>
      </c>
      <c r="C3447" s="341" t="s">
        <v>1246</v>
      </c>
      <c r="D3447" s="22"/>
      <c r="E3447" s="23"/>
      <c r="F3447" s="14"/>
      <c r="G3447" s="23"/>
      <c r="H3447" s="22"/>
      <c r="I3447" s="24"/>
      <c r="J3447" s="24"/>
      <c r="K3447" s="25"/>
      <c r="L3447" s="25"/>
      <c r="M3447" s="25"/>
      <c r="N3447" s="25"/>
      <c r="O3447" s="25"/>
      <c r="P3447" s="25"/>
      <c r="Q3447" s="26"/>
      <c r="R3447" s="25"/>
      <c r="S3447" s="25"/>
      <c r="T3447" s="27">
        <f t="shared" si="266"/>
        <v>0</v>
      </c>
      <c r="U3447" s="27">
        <f t="shared" si="267"/>
        <v>0</v>
      </c>
      <c r="V3447" s="25"/>
      <c r="W3447" s="27" t="str">
        <f t="shared" si="268"/>
        <v/>
      </c>
      <c r="X3447" s="43" t="str">
        <f t="shared" si="269"/>
        <v>OK</v>
      </c>
      <c r="Y3447" s="681" t="str">
        <f t="shared" si="270"/>
        <v/>
      </c>
    </row>
    <row r="3448" spans="1:25" x14ac:dyDescent="0.25">
      <c r="A3448" s="68" t="str">
        <f>'0'!$A$4</f>
        <v>………………..</v>
      </c>
      <c r="B3448" s="341">
        <f>'0'!$A$2</f>
        <v>46112</v>
      </c>
      <c r="C3448" s="341" t="s">
        <v>1246</v>
      </c>
      <c r="D3448" s="22"/>
      <c r="E3448" s="23"/>
      <c r="F3448" s="14"/>
      <c r="G3448" s="23"/>
      <c r="H3448" s="22"/>
      <c r="I3448" s="24"/>
      <c r="J3448" s="24"/>
      <c r="K3448" s="25"/>
      <c r="L3448" s="25"/>
      <c r="M3448" s="25"/>
      <c r="N3448" s="25"/>
      <c r="O3448" s="25"/>
      <c r="P3448" s="25"/>
      <c r="Q3448" s="26"/>
      <c r="R3448" s="25"/>
      <c r="S3448" s="25"/>
      <c r="T3448" s="27">
        <f t="shared" si="266"/>
        <v>0</v>
      </c>
      <c r="U3448" s="27">
        <f t="shared" si="267"/>
        <v>0</v>
      </c>
      <c r="V3448" s="25"/>
      <c r="W3448" s="27" t="str">
        <f t="shared" si="268"/>
        <v/>
      </c>
      <c r="X3448" s="43" t="str">
        <f t="shared" si="269"/>
        <v>OK</v>
      </c>
      <c r="Y3448" s="681" t="str">
        <f t="shared" si="270"/>
        <v/>
      </c>
    </row>
    <row r="3449" spans="1:25" x14ac:dyDescent="0.25">
      <c r="A3449" s="68" t="str">
        <f>'0'!$A$4</f>
        <v>………………..</v>
      </c>
      <c r="B3449" s="341">
        <f>'0'!$A$2</f>
        <v>46112</v>
      </c>
      <c r="C3449" s="341" t="s">
        <v>1246</v>
      </c>
      <c r="D3449" s="22"/>
      <c r="E3449" s="23"/>
      <c r="F3449" s="14"/>
      <c r="G3449" s="23"/>
      <c r="H3449" s="22"/>
      <c r="I3449" s="24"/>
      <c r="J3449" s="24"/>
      <c r="K3449" s="25"/>
      <c r="L3449" s="25"/>
      <c r="M3449" s="25"/>
      <c r="N3449" s="25"/>
      <c r="O3449" s="25"/>
      <c r="P3449" s="25"/>
      <c r="Q3449" s="26"/>
      <c r="R3449" s="25"/>
      <c r="S3449" s="25"/>
      <c r="T3449" s="27">
        <f t="shared" si="266"/>
        <v>0</v>
      </c>
      <c r="U3449" s="27">
        <f t="shared" si="267"/>
        <v>0</v>
      </c>
      <c r="V3449" s="25"/>
      <c r="W3449" s="27" t="str">
        <f t="shared" si="268"/>
        <v/>
      </c>
      <c r="X3449" s="43" t="str">
        <f t="shared" si="269"/>
        <v>OK</v>
      </c>
      <c r="Y3449" s="681" t="str">
        <f t="shared" si="270"/>
        <v/>
      </c>
    </row>
    <row r="3450" spans="1:25" x14ac:dyDescent="0.25">
      <c r="A3450" s="68" t="str">
        <f>'0'!$A$4</f>
        <v>………………..</v>
      </c>
      <c r="B3450" s="341">
        <f>'0'!$A$2</f>
        <v>46112</v>
      </c>
      <c r="C3450" s="341" t="s">
        <v>1246</v>
      </c>
      <c r="D3450" s="22"/>
      <c r="E3450" s="23"/>
      <c r="F3450" s="14"/>
      <c r="G3450" s="23"/>
      <c r="H3450" s="22"/>
      <c r="I3450" s="24"/>
      <c r="J3450" s="24"/>
      <c r="K3450" s="25"/>
      <c r="L3450" s="25"/>
      <c r="M3450" s="25"/>
      <c r="N3450" s="25"/>
      <c r="O3450" s="25"/>
      <c r="P3450" s="25"/>
      <c r="Q3450" s="26"/>
      <c r="R3450" s="25"/>
      <c r="S3450" s="25"/>
      <c r="T3450" s="27">
        <f t="shared" si="266"/>
        <v>0</v>
      </c>
      <c r="U3450" s="27">
        <f t="shared" si="267"/>
        <v>0</v>
      </c>
      <c r="V3450" s="25"/>
      <c r="W3450" s="27" t="str">
        <f t="shared" si="268"/>
        <v/>
      </c>
      <c r="X3450" s="43" t="str">
        <f t="shared" si="269"/>
        <v>OK</v>
      </c>
      <c r="Y3450" s="681" t="str">
        <f t="shared" si="270"/>
        <v/>
      </c>
    </row>
    <row r="3451" spans="1:25" x14ac:dyDescent="0.25">
      <c r="A3451" s="68" t="str">
        <f>'0'!$A$4</f>
        <v>………………..</v>
      </c>
      <c r="B3451" s="341">
        <f>'0'!$A$2</f>
        <v>46112</v>
      </c>
      <c r="C3451" s="341" t="s">
        <v>1246</v>
      </c>
      <c r="D3451" s="22"/>
      <c r="E3451" s="23"/>
      <c r="F3451" s="14"/>
      <c r="G3451" s="23"/>
      <c r="H3451" s="22"/>
      <c r="I3451" s="24"/>
      <c r="J3451" s="24"/>
      <c r="K3451" s="25"/>
      <c r="L3451" s="25"/>
      <c r="M3451" s="25"/>
      <c r="N3451" s="25"/>
      <c r="O3451" s="25"/>
      <c r="P3451" s="25"/>
      <c r="Q3451" s="26"/>
      <c r="R3451" s="25"/>
      <c r="S3451" s="25"/>
      <c r="T3451" s="27">
        <f t="shared" si="266"/>
        <v>0</v>
      </c>
      <c r="U3451" s="27">
        <f t="shared" si="267"/>
        <v>0</v>
      </c>
      <c r="V3451" s="25"/>
      <c r="W3451" s="27" t="str">
        <f t="shared" si="268"/>
        <v/>
      </c>
      <c r="X3451" s="43" t="str">
        <f t="shared" si="269"/>
        <v>OK</v>
      </c>
      <c r="Y3451" s="681" t="str">
        <f t="shared" si="270"/>
        <v/>
      </c>
    </row>
    <row r="3452" spans="1:25" x14ac:dyDescent="0.25">
      <c r="A3452" s="68" t="str">
        <f>'0'!$A$4</f>
        <v>………………..</v>
      </c>
      <c r="B3452" s="341">
        <f>'0'!$A$2</f>
        <v>46112</v>
      </c>
      <c r="C3452" s="341" t="s">
        <v>1246</v>
      </c>
      <c r="D3452" s="22"/>
      <c r="E3452" s="23"/>
      <c r="F3452" s="14"/>
      <c r="G3452" s="23"/>
      <c r="H3452" s="22"/>
      <c r="I3452" s="24"/>
      <c r="J3452" s="24"/>
      <c r="K3452" s="25"/>
      <c r="L3452" s="25"/>
      <c r="M3452" s="25"/>
      <c r="N3452" s="25"/>
      <c r="O3452" s="25"/>
      <c r="P3452" s="25"/>
      <c r="Q3452" s="26"/>
      <c r="R3452" s="25"/>
      <c r="S3452" s="25"/>
      <c r="T3452" s="27">
        <f t="shared" si="266"/>
        <v>0</v>
      </c>
      <c r="U3452" s="27">
        <f t="shared" si="267"/>
        <v>0</v>
      </c>
      <c r="V3452" s="25"/>
      <c r="W3452" s="27" t="str">
        <f t="shared" si="268"/>
        <v/>
      </c>
      <c r="X3452" s="43" t="str">
        <f t="shared" si="269"/>
        <v>OK</v>
      </c>
      <c r="Y3452" s="681" t="str">
        <f t="shared" si="270"/>
        <v/>
      </c>
    </row>
    <row r="3453" spans="1:25" x14ac:dyDescent="0.25">
      <c r="A3453" s="68" t="str">
        <f>'0'!$A$4</f>
        <v>………………..</v>
      </c>
      <c r="B3453" s="341">
        <f>'0'!$A$2</f>
        <v>46112</v>
      </c>
      <c r="C3453" s="341" t="s">
        <v>1246</v>
      </c>
      <c r="D3453" s="22"/>
      <c r="E3453" s="23"/>
      <c r="F3453" s="14"/>
      <c r="G3453" s="23"/>
      <c r="H3453" s="22"/>
      <c r="I3453" s="24"/>
      <c r="J3453" s="24"/>
      <c r="K3453" s="25"/>
      <c r="L3453" s="25"/>
      <c r="M3453" s="25"/>
      <c r="N3453" s="25"/>
      <c r="O3453" s="25"/>
      <c r="P3453" s="25"/>
      <c r="Q3453" s="26"/>
      <c r="R3453" s="25"/>
      <c r="S3453" s="25"/>
      <c r="T3453" s="27">
        <f t="shared" si="266"/>
        <v>0</v>
      </c>
      <c r="U3453" s="27">
        <f t="shared" si="267"/>
        <v>0</v>
      </c>
      <c r="V3453" s="25"/>
      <c r="W3453" s="27" t="str">
        <f t="shared" si="268"/>
        <v/>
      </c>
      <c r="X3453" s="43" t="str">
        <f t="shared" si="269"/>
        <v>OK</v>
      </c>
      <c r="Y3453" s="681" t="str">
        <f t="shared" si="270"/>
        <v/>
      </c>
    </row>
    <row r="3454" spans="1:25" x14ac:dyDescent="0.25">
      <c r="A3454" s="68" t="str">
        <f>'0'!$A$4</f>
        <v>………………..</v>
      </c>
      <c r="B3454" s="341">
        <f>'0'!$A$2</f>
        <v>46112</v>
      </c>
      <c r="C3454" s="341" t="s">
        <v>1246</v>
      </c>
      <c r="D3454" s="22"/>
      <c r="E3454" s="23"/>
      <c r="F3454" s="14"/>
      <c r="G3454" s="23"/>
      <c r="H3454" s="22"/>
      <c r="I3454" s="24"/>
      <c r="J3454" s="24"/>
      <c r="K3454" s="25"/>
      <c r="L3454" s="25"/>
      <c r="M3454" s="25"/>
      <c r="N3454" s="25"/>
      <c r="O3454" s="25"/>
      <c r="P3454" s="25"/>
      <c r="Q3454" s="26"/>
      <c r="R3454" s="25"/>
      <c r="S3454" s="25"/>
      <c r="T3454" s="27">
        <f t="shared" si="266"/>
        <v>0</v>
      </c>
      <c r="U3454" s="27">
        <f t="shared" si="267"/>
        <v>0</v>
      </c>
      <c r="V3454" s="25"/>
      <c r="W3454" s="27" t="str">
        <f t="shared" si="268"/>
        <v/>
      </c>
      <c r="X3454" s="43" t="str">
        <f t="shared" si="269"/>
        <v>OK</v>
      </c>
      <c r="Y3454" s="681" t="str">
        <f t="shared" si="270"/>
        <v/>
      </c>
    </row>
    <row r="3455" spans="1:25" x14ac:dyDescent="0.25">
      <c r="A3455" s="68" t="str">
        <f>'0'!$A$4</f>
        <v>………………..</v>
      </c>
      <c r="B3455" s="341">
        <f>'0'!$A$2</f>
        <v>46112</v>
      </c>
      <c r="C3455" s="341" t="s">
        <v>1246</v>
      </c>
      <c r="D3455" s="22"/>
      <c r="E3455" s="23"/>
      <c r="F3455" s="14"/>
      <c r="G3455" s="23"/>
      <c r="H3455" s="22"/>
      <c r="I3455" s="24"/>
      <c r="J3455" s="24"/>
      <c r="K3455" s="25"/>
      <c r="L3455" s="25"/>
      <c r="M3455" s="25"/>
      <c r="N3455" s="25"/>
      <c r="O3455" s="25"/>
      <c r="P3455" s="25"/>
      <c r="Q3455" s="26"/>
      <c r="R3455" s="25"/>
      <c r="S3455" s="25"/>
      <c r="T3455" s="27">
        <f t="shared" si="266"/>
        <v>0</v>
      </c>
      <c r="U3455" s="27">
        <f t="shared" si="267"/>
        <v>0</v>
      </c>
      <c r="V3455" s="25"/>
      <c r="W3455" s="27" t="str">
        <f t="shared" si="268"/>
        <v/>
      </c>
      <c r="X3455" s="43" t="str">
        <f t="shared" si="269"/>
        <v>OK</v>
      </c>
      <c r="Y3455" s="681" t="str">
        <f t="shared" si="270"/>
        <v/>
      </c>
    </row>
    <row r="3456" spans="1:25" x14ac:dyDescent="0.25">
      <c r="A3456" s="68" t="str">
        <f>'0'!$A$4</f>
        <v>………………..</v>
      </c>
      <c r="B3456" s="341">
        <f>'0'!$A$2</f>
        <v>46112</v>
      </c>
      <c r="C3456" s="341" t="s">
        <v>1246</v>
      </c>
      <c r="D3456" s="22"/>
      <c r="E3456" s="23"/>
      <c r="F3456" s="14"/>
      <c r="G3456" s="23"/>
      <c r="H3456" s="22"/>
      <c r="I3456" s="24"/>
      <c r="J3456" s="24"/>
      <c r="K3456" s="25"/>
      <c r="L3456" s="25"/>
      <c r="M3456" s="25"/>
      <c r="N3456" s="25"/>
      <c r="O3456" s="25"/>
      <c r="P3456" s="25"/>
      <c r="Q3456" s="26"/>
      <c r="R3456" s="25"/>
      <c r="S3456" s="25"/>
      <c r="T3456" s="27">
        <f t="shared" si="266"/>
        <v>0</v>
      </c>
      <c r="U3456" s="27">
        <f t="shared" si="267"/>
        <v>0</v>
      </c>
      <c r="V3456" s="25"/>
      <c r="W3456" s="27" t="str">
        <f t="shared" si="268"/>
        <v/>
      </c>
      <c r="X3456" s="43" t="str">
        <f t="shared" si="269"/>
        <v>OK</v>
      </c>
      <c r="Y3456" s="681" t="str">
        <f t="shared" si="270"/>
        <v/>
      </c>
    </row>
    <row r="3457" spans="1:25" x14ac:dyDescent="0.25">
      <c r="A3457" s="68" t="str">
        <f>'0'!$A$4</f>
        <v>………………..</v>
      </c>
      <c r="B3457" s="341">
        <f>'0'!$A$2</f>
        <v>46112</v>
      </c>
      <c r="C3457" s="341" t="s">
        <v>1246</v>
      </c>
      <c r="D3457" s="22"/>
      <c r="E3457" s="23"/>
      <c r="F3457" s="14"/>
      <c r="G3457" s="23"/>
      <c r="H3457" s="22"/>
      <c r="I3457" s="24"/>
      <c r="J3457" s="24"/>
      <c r="K3457" s="25"/>
      <c r="L3457" s="25"/>
      <c r="M3457" s="25"/>
      <c r="N3457" s="25"/>
      <c r="O3457" s="25"/>
      <c r="P3457" s="25"/>
      <c r="Q3457" s="26"/>
      <c r="R3457" s="25"/>
      <c r="S3457" s="25"/>
      <c r="T3457" s="27">
        <f t="shared" si="266"/>
        <v>0</v>
      </c>
      <c r="U3457" s="27">
        <f t="shared" si="267"/>
        <v>0</v>
      </c>
      <c r="V3457" s="25"/>
      <c r="W3457" s="27" t="str">
        <f t="shared" si="268"/>
        <v/>
      </c>
      <c r="X3457" s="43" t="str">
        <f t="shared" si="269"/>
        <v>OK</v>
      </c>
      <c r="Y3457" s="681" t="str">
        <f t="shared" si="270"/>
        <v/>
      </c>
    </row>
    <row r="3458" spans="1:25" x14ac:dyDescent="0.25">
      <c r="A3458" s="68" t="str">
        <f>'0'!$A$4</f>
        <v>………………..</v>
      </c>
      <c r="B3458" s="341">
        <f>'0'!$A$2</f>
        <v>46112</v>
      </c>
      <c r="C3458" s="341" t="s">
        <v>1246</v>
      </c>
      <c r="D3458" s="22"/>
      <c r="E3458" s="23"/>
      <c r="F3458" s="14"/>
      <c r="G3458" s="23"/>
      <c r="H3458" s="22"/>
      <c r="I3458" s="24"/>
      <c r="J3458" s="24"/>
      <c r="K3458" s="25"/>
      <c r="L3458" s="25"/>
      <c r="M3458" s="25"/>
      <c r="N3458" s="25"/>
      <c r="O3458" s="25"/>
      <c r="P3458" s="25"/>
      <c r="Q3458" s="26"/>
      <c r="R3458" s="25"/>
      <c r="S3458" s="25"/>
      <c r="T3458" s="27">
        <f t="shared" si="266"/>
        <v>0</v>
      </c>
      <c r="U3458" s="27">
        <f t="shared" si="267"/>
        <v>0</v>
      </c>
      <c r="V3458" s="25"/>
      <c r="W3458" s="27" t="str">
        <f t="shared" si="268"/>
        <v/>
      </c>
      <c r="X3458" s="43" t="str">
        <f t="shared" si="269"/>
        <v>OK</v>
      </c>
      <c r="Y3458" s="681" t="str">
        <f t="shared" si="270"/>
        <v/>
      </c>
    </row>
    <row r="3459" spans="1:25" x14ac:dyDescent="0.25">
      <c r="A3459" s="68" t="str">
        <f>'0'!$A$4</f>
        <v>………………..</v>
      </c>
      <c r="B3459" s="341">
        <f>'0'!$A$2</f>
        <v>46112</v>
      </c>
      <c r="C3459" s="341" t="s">
        <v>1246</v>
      </c>
      <c r="D3459" s="22"/>
      <c r="E3459" s="23"/>
      <c r="F3459" s="14"/>
      <c r="G3459" s="23"/>
      <c r="H3459" s="22"/>
      <c r="I3459" s="24"/>
      <c r="J3459" s="24"/>
      <c r="K3459" s="25"/>
      <c r="L3459" s="25"/>
      <c r="M3459" s="25"/>
      <c r="N3459" s="25"/>
      <c r="O3459" s="25"/>
      <c r="P3459" s="25"/>
      <c r="Q3459" s="26"/>
      <c r="R3459" s="25"/>
      <c r="S3459" s="25"/>
      <c r="T3459" s="27">
        <f t="shared" si="266"/>
        <v>0</v>
      </c>
      <c r="U3459" s="27">
        <f t="shared" si="267"/>
        <v>0</v>
      </c>
      <c r="V3459" s="25"/>
      <c r="W3459" s="27" t="str">
        <f t="shared" si="268"/>
        <v/>
      </c>
      <c r="X3459" s="43" t="str">
        <f t="shared" si="269"/>
        <v>OK</v>
      </c>
      <c r="Y3459" s="681" t="str">
        <f t="shared" si="270"/>
        <v/>
      </c>
    </row>
    <row r="3460" spans="1:25" x14ac:dyDescent="0.25">
      <c r="A3460" s="68" t="str">
        <f>'0'!$A$4</f>
        <v>………………..</v>
      </c>
      <c r="B3460" s="341">
        <f>'0'!$A$2</f>
        <v>46112</v>
      </c>
      <c r="C3460" s="341" t="s">
        <v>1246</v>
      </c>
      <c r="D3460" s="22"/>
      <c r="E3460" s="23"/>
      <c r="F3460" s="14"/>
      <c r="G3460" s="23"/>
      <c r="H3460" s="22"/>
      <c r="I3460" s="24"/>
      <c r="J3460" s="24"/>
      <c r="K3460" s="25"/>
      <c r="L3460" s="25"/>
      <c r="M3460" s="25"/>
      <c r="N3460" s="25"/>
      <c r="O3460" s="25"/>
      <c r="P3460" s="25"/>
      <c r="Q3460" s="26"/>
      <c r="R3460" s="25"/>
      <c r="S3460" s="25"/>
      <c r="T3460" s="27">
        <f t="shared" si="266"/>
        <v>0</v>
      </c>
      <c r="U3460" s="27">
        <f t="shared" si="267"/>
        <v>0</v>
      </c>
      <c r="V3460" s="25"/>
      <c r="W3460" s="27" t="str">
        <f t="shared" si="268"/>
        <v/>
      </c>
      <c r="X3460" s="43" t="str">
        <f t="shared" si="269"/>
        <v>OK</v>
      </c>
      <c r="Y3460" s="681" t="str">
        <f t="shared" si="270"/>
        <v/>
      </c>
    </row>
    <row r="3461" spans="1:25" x14ac:dyDescent="0.25">
      <c r="A3461" s="68" t="str">
        <f>'0'!$A$4</f>
        <v>………………..</v>
      </c>
      <c r="B3461" s="341">
        <f>'0'!$A$2</f>
        <v>46112</v>
      </c>
      <c r="C3461" s="341" t="s">
        <v>1246</v>
      </c>
      <c r="D3461" s="22"/>
      <c r="E3461" s="23"/>
      <c r="F3461" s="14"/>
      <c r="G3461" s="23"/>
      <c r="H3461" s="22"/>
      <c r="I3461" s="24"/>
      <c r="J3461" s="24"/>
      <c r="K3461" s="25"/>
      <c r="L3461" s="25"/>
      <c r="M3461" s="25"/>
      <c r="N3461" s="25"/>
      <c r="O3461" s="25"/>
      <c r="P3461" s="25"/>
      <c r="Q3461" s="26"/>
      <c r="R3461" s="25"/>
      <c r="S3461" s="25"/>
      <c r="T3461" s="27">
        <f t="shared" si="266"/>
        <v>0</v>
      </c>
      <c r="U3461" s="27">
        <f t="shared" si="267"/>
        <v>0</v>
      </c>
      <c r="V3461" s="25"/>
      <c r="W3461" s="27" t="str">
        <f t="shared" si="268"/>
        <v/>
      </c>
      <c r="X3461" s="43" t="str">
        <f t="shared" si="269"/>
        <v>OK</v>
      </c>
      <c r="Y3461" s="681" t="str">
        <f t="shared" si="270"/>
        <v/>
      </c>
    </row>
    <row r="3462" spans="1:25" x14ac:dyDescent="0.25">
      <c r="A3462" s="68" t="str">
        <f>'0'!$A$4</f>
        <v>………………..</v>
      </c>
      <c r="B3462" s="341">
        <f>'0'!$A$2</f>
        <v>46112</v>
      </c>
      <c r="C3462" s="341" t="s">
        <v>1246</v>
      </c>
      <c r="D3462" s="22"/>
      <c r="E3462" s="23"/>
      <c r="F3462" s="14"/>
      <c r="G3462" s="23"/>
      <c r="H3462" s="22"/>
      <c r="I3462" s="24"/>
      <c r="J3462" s="24"/>
      <c r="K3462" s="25"/>
      <c r="L3462" s="25"/>
      <c r="M3462" s="25"/>
      <c r="N3462" s="25"/>
      <c r="O3462" s="25"/>
      <c r="P3462" s="25"/>
      <c r="Q3462" s="26"/>
      <c r="R3462" s="25"/>
      <c r="S3462" s="25"/>
      <c r="T3462" s="27">
        <f t="shared" si="266"/>
        <v>0</v>
      </c>
      <c r="U3462" s="27">
        <f t="shared" si="267"/>
        <v>0</v>
      </c>
      <c r="V3462" s="25"/>
      <c r="W3462" s="27" t="str">
        <f t="shared" si="268"/>
        <v/>
      </c>
      <c r="X3462" s="43" t="str">
        <f t="shared" si="269"/>
        <v>OK</v>
      </c>
      <c r="Y3462" s="681" t="str">
        <f t="shared" si="270"/>
        <v/>
      </c>
    </row>
    <row r="3463" spans="1:25" x14ac:dyDescent="0.25">
      <c r="A3463" s="68" t="str">
        <f>'0'!$A$4</f>
        <v>………………..</v>
      </c>
      <c r="B3463" s="341">
        <f>'0'!$A$2</f>
        <v>46112</v>
      </c>
      <c r="C3463" s="341" t="s">
        <v>1246</v>
      </c>
      <c r="D3463" s="22"/>
      <c r="E3463" s="23"/>
      <c r="F3463" s="14"/>
      <c r="G3463" s="23"/>
      <c r="H3463" s="22"/>
      <c r="I3463" s="24"/>
      <c r="J3463" s="24"/>
      <c r="K3463" s="25"/>
      <c r="L3463" s="25"/>
      <c r="M3463" s="25"/>
      <c r="N3463" s="25"/>
      <c r="O3463" s="25"/>
      <c r="P3463" s="25"/>
      <c r="Q3463" s="26"/>
      <c r="R3463" s="25"/>
      <c r="S3463" s="25"/>
      <c r="T3463" s="27">
        <f t="shared" si="266"/>
        <v>0</v>
      </c>
      <c r="U3463" s="27">
        <f t="shared" si="267"/>
        <v>0</v>
      </c>
      <c r="V3463" s="25"/>
      <c r="W3463" s="27" t="str">
        <f t="shared" si="268"/>
        <v/>
      </c>
      <c r="X3463" s="43" t="str">
        <f t="shared" si="269"/>
        <v>OK</v>
      </c>
      <c r="Y3463" s="681" t="str">
        <f t="shared" si="270"/>
        <v/>
      </c>
    </row>
    <row r="3464" spans="1:25" x14ac:dyDescent="0.25">
      <c r="A3464" s="68" t="str">
        <f>'0'!$A$4</f>
        <v>………………..</v>
      </c>
      <c r="B3464" s="341">
        <f>'0'!$A$2</f>
        <v>46112</v>
      </c>
      <c r="C3464" s="341" t="s">
        <v>1246</v>
      </c>
      <c r="D3464" s="22"/>
      <c r="E3464" s="23"/>
      <c r="F3464" s="14"/>
      <c r="G3464" s="23"/>
      <c r="H3464" s="22"/>
      <c r="I3464" s="24"/>
      <c r="J3464" s="24"/>
      <c r="K3464" s="25"/>
      <c r="L3464" s="25"/>
      <c r="M3464" s="25"/>
      <c r="N3464" s="25"/>
      <c r="O3464" s="25"/>
      <c r="P3464" s="25"/>
      <c r="Q3464" s="26"/>
      <c r="R3464" s="25"/>
      <c r="S3464" s="25"/>
      <c r="T3464" s="27">
        <f t="shared" si="266"/>
        <v>0</v>
      </c>
      <c r="U3464" s="27">
        <f t="shared" si="267"/>
        <v>0</v>
      </c>
      <c r="V3464" s="25"/>
      <c r="W3464" s="27" t="str">
        <f t="shared" si="268"/>
        <v/>
      </c>
      <c r="X3464" s="43" t="str">
        <f t="shared" si="269"/>
        <v>OK</v>
      </c>
      <c r="Y3464" s="681" t="str">
        <f t="shared" si="270"/>
        <v/>
      </c>
    </row>
    <row r="3465" spans="1:25" x14ac:dyDescent="0.25">
      <c r="A3465" s="68" t="str">
        <f>'0'!$A$4</f>
        <v>………………..</v>
      </c>
      <c r="B3465" s="341">
        <f>'0'!$A$2</f>
        <v>46112</v>
      </c>
      <c r="C3465" s="341" t="s">
        <v>1246</v>
      </c>
      <c r="D3465" s="22"/>
      <c r="E3465" s="23"/>
      <c r="F3465" s="14"/>
      <c r="G3465" s="23"/>
      <c r="H3465" s="22"/>
      <c r="I3465" s="24"/>
      <c r="J3465" s="24"/>
      <c r="K3465" s="25"/>
      <c r="L3465" s="25"/>
      <c r="M3465" s="25"/>
      <c r="N3465" s="25"/>
      <c r="O3465" s="25"/>
      <c r="P3465" s="25"/>
      <c r="Q3465" s="26"/>
      <c r="R3465" s="25"/>
      <c r="S3465" s="25"/>
      <c r="T3465" s="27">
        <f t="shared" ref="T3465:T3528" si="271">N3465+P3465-R3465</f>
        <v>0</v>
      </c>
      <c r="U3465" s="27">
        <f t="shared" ref="U3465:U3528" si="272">O3465+Q3465-S3465</f>
        <v>0</v>
      </c>
      <c r="V3465" s="25"/>
      <c r="W3465" s="27" t="str">
        <f t="shared" ref="W3465:W3528" si="273">IF(K3465="","",K3465-M3465-(P3465-Q3465))</f>
        <v/>
      </c>
      <c r="X3465" s="43" t="str">
        <f t="shared" ref="X3465:X3528" si="274">IF(ROUND(T3465-V3465,2)&gt;=0,"OK","Просрочието не може да надхвърля задължението")</f>
        <v>OK</v>
      </c>
      <c r="Y3465" s="681" t="str">
        <f t="shared" ref="Y3465:Y3528" si="275">IF(COUNTBLANK(D3465:W3465)=18,"",IF(D3465="999999999","",IF(ISNUMBER(VALUE(D3465)),IF(LEN(D3465)&lt;&gt;9,"Въведеното ЕИК е твърде късо или твърде дълго",IF(OR(MOD(MID(D3465,1,1)*1+MID(D3465,2,1)*2+MID(D3465,3,1)*3+MID(D3465,4,1)*4+MID(D3465,5,1)*5+MID(D3465,6,1)*6+MID(D3465,7,1)*7+MID(D3465,8,1)*8,11)-MID(D3465,9,1)=0,AND(MOD(MID(D3465,1,1)*3+MID(D3465,2,1)*4+MID(D3465,3,1)*5+MID(D3465,4,1)*6+MID(D3465,5,1)*7+MID(D3465,6,1)*8+MID(D3465,7,1)*9+MID(D3465,8,1)*10,11)=10,MID(D3465,9,1)*1=0),MOD(MID(D3465,1,1)*3+MID(D3465,2,1)*4+MID(D3465,3,1)*5+MID(D3465,4,1)*6+MID(D3465,5,1)*7+MID(D3465,6,1)*8+MID(D3465,7,1)*9+MID(D3465,8,1)*10,11)-MID(D3465,9,1)=0),"","Въведеното ЕИК е невалидно")),"Въведеното ЕИК съдържа непозволени символи")))</f>
        <v/>
      </c>
    </row>
    <row r="3466" spans="1:25" x14ac:dyDescent="0.25">
      <c r="A3466" s="68" t="str">
        <f>'0'!$A$4</f>
        <v>………………..</v>
      </c>
      <c r="B3466" s="341">
        <f>'0'!$A$2</f>
        <v>46112</v>
      </c>
      <c r="C3466" s="341" t="s">
        <v>1246</v>
      </c>
      <c r="D3466" s="22"/>
      <c r="E3466" s="23"/>
      <c r="F3466" s="14"/>
      <c r="G3466" s="23"/>
      <c r="H3466" s="22"/>
      <c r="I3466" s="24"/>
      <c r="J3466" s="24"/>
      <c r="K3466" s="25"/>
      <c r="L3466" s="25"/>
      <c r="M3466" s="25"/>
      <c r="N3466" s="25"/>
      <c r="O3466" s="25"/>
      <c r="P3466" s="25"/>
      <c r="Q3466" s="26"/>
      <c r="R3466" s="25"/>
      <c r="S3466" s="25"/>
      <c r="T3466" s="27">
        <f t="shared" si="271"/>
        <v>0</v>
      </c>
      <c r="U3466" s="27">
        <f t="shared" si="272"/>
        <v>0</v>
      </c>
      <c r="V3466" s="25"/>
      <c r="W3466" s="27" t="str">
        <f t="shared" si="273"/>
        <v/>
      </c>
      <c r="X3466" s="43" t="str">
        <f t="shared" si="274"/>
        <v>OK</v>
      </c>
      <c r="Y3466" s="681" t="str">
        <f t="shared" si="275"/>
        <v/>
      </c>
    </row>
    <row r="3467" spans="1:25" x14ac:dyDescent="0.25">
      <c r="A3467" s="68" t="str">
        <f>'0'!$A$4</f>
        <v>………………..</v>
      </c>
      <c r="B3467" s="341">
        <f>'0'!$A$2</f>
        <v>46112</v>
      </c>
      <c r="C3467" s="341" t="s">
        <v>1246</v>
      </c>
      <c r="D3467" s="22"/>
      <c r="E3467" s="23"/>
      <c r="F3467" s="14"/>
      <c r="G3467" s="23"/>
      <c r="H3467" s="22"/>
      <c r="I3467" s="24"/>
      <c r="J3467" s="24"/>
      <c r="K3467" s="25"/>
      <c r="L3467" s="25"/>
      <c r="M3467" s="25"/>
      <c r="N3467" s="25"/>
      <c r="O3467" s="25"/>
      <c r="P3467" s="25"/>
      <c r="Q3467" s="26"/>
      <c r="R3467" s="25"/>
      <c r="S3467" s="25"/>
      <c r="T3467" s="27">
        <f t="shared" si="271"/>
        <v>0</v>
      </c>
      <c r="U3467" s="27">
        <f t="shared" si="272"/>
        <v>0</v>
      </c>
      <c r="V3467" s="25"/>
      <c r="W3467" s="27" t="str">
        <f t="shared" si="273"/>
        <v/>
      </c>
      <c r="X3467" s="43" t="str">
        <f t="shared" si="274"/>
        <v>OK</v>
      </c>
      <c r="Y3467" s="681" t="str">
        <f t="shared" si="275"/>
        <v/>
      </c>
    </row>
    <row r="3468" spans="1:25" x14ac:dyDescent="0.25">
      <c r="A3468" s="68" t="str">
        <f>'0'!$A$4</f>
        <v>………………..</v>
      </c>
      <c r="B3468" s="341">
        <f>'0'!$A$2</f>
        <v>46112</v>
      </c>
      <c r="C3468" s="341" t="s">
        <v>1246</v>
      </c>
      <c r="D3468" s="22"/>
      <c r="E3468" s="23"/>
      <c r="F3468" s="14"/>
      <c r="G3468" s="23"/>
      <c r="H3468" s="22"/>
      <c r="I3468" s="24"/>
      <c r="J3468" s="24"/>
      <c r="K3468" s="25"/>
      <c r="L3468" s="25"/>
      <c r="M3468" s="25"/>
      <c r="N3468" s="25"/>
      <c r="O3468" s="25"/>
      <c r="P3468" s="25"/>
      <c r="Q3468" s="26"/>
      <c r="R3468" s="25"/>
      <c r="S3468" s="25"/>
      <c r="T3468" s="27">
        <f t="shared" si="271"/>
        <v>0</v>
      </c>
      <c r="U3468" s="27">
        <f t="shared" si="272"/>
        <v>0</v>
      </c>
      <c r="V3468" s="25"/>
      <c r="W3468" s="27" t="str">
        <f t="shared" si="273"/>
        <v/>
      </c>
      <c r="X3468" s="43" t="str">
        <f t="shared" si="274"/>
        <v>OK</v>
      </c>
      <c r="Y3468" s="681" t="str">
        <f t="shared" si="275"/>
        <v/>
      </c>
    </row>
    <row r="3469" spans="1:25" x14ac:dyDescent="0.25">
      <c r="A3469" s="68" t="str">
        <f>'0'!$A$4</f>
        <v>………………..</v>
      </c>
      <c r="B3469" s="341">
        <f>'0'!$A$2</f>
        <v>46112</v>
      </c>
      <c r="C3469" s="341" t="s">
        <v>1246</v>
      </c>
      <c r="D3469" s="22"/>
      <c r="E3469" s="23"/>
      <c r="F3469" s="14"/>
      <c r="G3469" s="23"/>
      <c r="H3469" s="22"/>
      <c r="I3469" s="24"/>
      <c r="J3469" s="24"/>
      <c r="K3469" s="25"/>
      <c r="L3469" s="25"/>
      <c r="M3469" s="25"/>
      <c r="N3469" s="25"/>
      <c r="O3469" s="25"/>
      <c r="P3469" s="25"/>
      <c r="Q3469" s="26"/>
      <c r="R3469" s="25"/>
      <c r="S3469" s="25"/>
      <c r="T3469" s="27">
        <f t="shared" si="271"/>
        <v>0</v>
      </c>
      <c r="U3469" s="27">
        <f t="shared" si="272"/>
        <v>0</v>
      </c>
      <c r="V3469" s="25"/>
      <c r="W3469" s="27" t="str">
        <f t="shared" si="273"/>
        <v/>
      </c>
      <c r="X3469" s="43" t="str">
        <f t="shared" si="274"/>
        <v>OK</v>
      </c>
      <c r="Y3469" s="681" t="str">
        <f t="shared" si="275"/>
        <v/>
      </c>
    </row>
    <row r="3470" spans="1:25" x14ac:dyDescent="0.25">
      <c r="A3470" s="68" t="str">
        <f>'0'!$A$4</f>
        <v>………………..</v>
      </c>
      <c r="B3470" s="341">
        <f>'0'!$A$2</f>
        <v>46112</v>
      </c>
      <c r="C3470" s="341" t="s">
        <v>1246</v>
      </c>
      <c r="D3470" s="22"/>
      <c r="E3470" s="23"/>
      <c r="F3470" s="14"/>
      <c r="G3470" s="23"/>
      <c r="H3470" s="22"/>
      <c r="I3470" s="24"/>
      <c r="J3470" s="24"/>
      <c r="K3470" s="25"/>
      <c r="L3470" s="25"/>
      <c r="M3470" s="25"/>
      <c r="N3470" s="25"/>
      <c r="O3470" s="25"/>
      <c r="P3470" s="25"/>
      <c r="Q3470" s="26"/>
      <c r="R3470" s="25"/>
      <c r="S3470" s="25"/>
      <c r="T3470" s="27">
        <f t="shared" si="271"/>
        <v>0</v>
      </c>
      <c r="U3470" s="27">
        <f t="shared" si="272"/>
        <v>0</v>
      </c>
      <c r="V3470" s="25"/>
      <c r="W3470" s="27" t="str">
        <f t="shared" si="273"/>
        <v/>
      </c>
      <c r="X3470" s="43" t="str">
        <f t="shared" si="274"/>
        <v>OK</v>
      </c>
      <c r="Y3470" s="681" t="str">
        <f t="shared" si="275"/>
        <v/>
      </c>
    </row>
    <row r="3471" spans="1:25" x14ac:dyDescent="0.25">
      <c r="A3471" s="68" t="str">
        <f>'0'!$A$4</f>
        <v>………………..</v>
      </c>
      <c r="B3471" s="341">
        <f>'0'!$A$2</f>
        <v>46112</v>
      </c>
      <c r="C3471" s="341" t="s">
        <v>1246</v>
      </c>
      <c r="D3471" s="22"/>
      <c r="E3471" s="23"/>
      <c r="F3471" s="14"/>
      <c r="G3471" s="23"/>
      <c r="H3471" s="22"/>
      <c r="I3471" s="24"/>
      <c r="J3471" s="24"/>
      <c r="K3471" s="25"/>
      <c r="L3471" s="25"/>
      <c r="M3471" s="25"/>
      <c r="N3471" s="25"/>
      <c r="O3471" s="25"/>
      <c r="P3471" s="25"/>
      <c r="Q3471" s="26"/>
      <c r="R3471" s="25"/>
      <c r="S3471" s="25"/>
      <c r="T3471" s="27">
        <f t="shared" si="271"/>
        <v>0</v>
      </c>
      <c r="U3471" s="27">
        <f t="shared" si="272"/>
        <v>0</v>
      </c>
      <c r="V3471" s="25"/>
      <c r="W3471" s="27" t="str">
        <f t="shared" si="273"/>
        <v/>
      </c>
      <c r="X3471" s="43" t="str">
        <f t="shared" si="274"/>
        <v>OK</v>
      </c>
      <c r="Y3471" s="681" t="str">
        <f t="shared" si="275"/>
        <v/>
      </c>
    </row>
    <row r="3472" spans="1:25" x14ac:dyDescent="0.25">
      <c r="A3472" s="68" t="str">
        <f>'0'!$A$4</f>
        <v>………………..</v>
      </c>
      <c r="B3472" s="341">
        <f>'0'!$A$2</f>
        <v>46112</v>
      </c>
      <c r="C3472" s="341" t="s">
        <v>1246</v>
      </c>
      <c r="D3472" s="22"/>
      <c r="E3472" s="23"/>
      <c r="F3472" s="14"/>
      <c r="G3472" s="23"/>
      <c r="H3472" s="22"/>
      <c r="I3472" s="24"/>
      <c r="J3472" s="24"/>
      <c r="K3472" s="25"/>
      <c r="L3472" s="25"/>
      <c r="M3472" s="25"/>
      <c r="N3472" s="25"/>
      <c r="O3472" s="25"/>
      <c r="P3472" s="25"/>
      <c r="Q3472" s="26"/>
      <c r="R3472" s="25"/>
      <c r="S3472" s="25"/>
      <c r="T3472" s="27">
        <f t="shared" si="271"/>
        <v>0</v>
      </c>
      <c r="U3472" s="27">
        <f t="shared" si="272"/>
        <v>0</v>
      </c>
      <c r="V3472" s="25"/>
      <c r="W3472" s="27" t="str">
        <f t="shared" si="273"/>
        <v/>
      </c>
      <c r="X3472" s="43" t="str">
        <f t="shared" si="274"/>
        <v>OK</v>
      </c>
      <c r="Y3472" s="681" t="str">
        <f t="shared" si="275"/>
        <v/>
      </c>
    </row>
    <row r="3473" spans="1:25" x14ac:dyDescent="0.25">
      <c r="A3473" s="68" t="str">
        <f>'0'!$A$4</f>
        <v>………………..</v>
      </c>
      <c r="B3473" s="341">
        <f>'0'!$A$2</f>
        <v>46112</v>
      </c>
      <c r="C3473" s="341" t="s">
        <v>1246</v>
      </c>
      <c r="D3473" s="22"/>
      <c r="E3473" s="23"/>
      <c r="F3473" s="14"/>
      <c r="G3473" s="23"/>
      <c r="H3473" s="22"/>
      <c r="I3473" s="24"/>
      <c r="J3473" s="24"/>
      <c r="K3473" s="25"/>
      <c r="L3473" s="25"/>
      <c r="M3473" s="25"/>
      <c r="N3473" s="25"/>
      <c r="O3473" s="25"/>
      <c r="P3473" s="25"/>
      <c r="Q3473" s="26"/>
      <c r="R3473" s="25"/>
      <c r="S3473" s="25"/>
      <c r="T3473" s="27">
        <f t="shared" si="271"/>
        <v>0</v>
      </c>
      <c r="U3473" s="27">
        <f t="shared" si="272"/>
        <v>0</v>
      </c>
      <c r="V3473" s="25"/>
      <c r="W3473" s="27" t="str">
        <f t="shared" si="273"/>
        <v/>
      </c>
      <c r="X3473" s="43" t="str">
        <f t="shared" si="274"/>
        <v>OK</v>
      </c>
      <c r="Y3473" s="681" t="str">
        <f t="shared" si="275"/>
        <v/>
      </c>
    </row>
    <row r="3474" spans="1:25" x14ac:dyDescent="0.25">
      <c r="A3474" s="68" t="str">
        <f>'0'!$A$4</f>
        <v>………………..</v>
      </c>
      <c r="B3474" s="341">
        <f>'0'!$A$2</f>
        <v>46112</v>
      </c>
      <c r="C3474" s="341" t="s">
        <v>1246</v>
      </c>
      <c r="D3474" s="22"/>
      <c r="E3474" s="23"/>
      <c r="F3474" s="14"/>
      <c r="G3474" s="23"/>
      <c r="H3474" s="22"/>
      <c r="I3474" s="24"/>
      <c r="J3474" s="24"/>
      <c r="K3474" s="25"/>
      <c r="L3474" s="25"/>
      <c r="M3474" s="25"/>
      <c r="N3474" s="25"/>
      <c r="O3474" s="25"/>
      <c r="P3474" s="25"/>
      <c r="Q3474" s="26"/>
      <c r="R3474" s="25"/>
      <c r="S3474" s="25"/>
      <c r="T3474" s="27">
        <f t="shared" si="271"/>
        <v>0</v>
      </c>
      <c r="U3474" s="27">
        <f t="shared" si="272"/>
        <v>0</v>
      </c>
      <c r="V3474" s="25"/>
      <c r="W3474" s="27" t="str">
        <f t="shared" si="273"/>
        <v/>
      </c>
      <c r="X3474" s="43" t="str">
        <f t="shared" si="274"/>
        <v>OK</v>
      </c>
      <c r="Y3474" s="681" t="str">
        <f t="shared" si="275"/>
        <v/>
      </c>
    </row>
    <row r="3475" spans="1:25" x14ac:dyDescent="0.25">
      <c r="A3475" s="68" t="str">
        <f>'0'!$A$4</f>
        <v>………………..</v>
      </c>
      <c r="B3475" s="341">
        <f>'0'!$A$2</f>
        <v>46112</v>
      </c>
      <c r="C3475" s="341" t="s">
        <v>1246</v>
      </c>
      <c r="D3475" s="22"/>
      <c r="E3475" s="23"/>
      <c r="F3475" s="14"/>
      <c r="G3475" s="23"/>
      <c r="H3475" s="22"/>
      <c r="I3475" s="24"/>
      <c r="J3475" s="24"/>
      <c r="K3475" s="25"/>
      <c r="L3475" s="25"/>
      <c r="M3475" s="25"/>
      <c r="N3475" s="25"/>
      <c r="O3475" s="25"/>
      <c r="P3475" s="25"/>
      <c r="Q3475" s="26"/>
      <c r="R3475" s="25"/>
      <c r="S3475" s="25"/>
      <c r="T3475" s="27">
        <f t="shared" si="271"/>
        <v>0</v>
      </c>
      <c r="U3475" s="27">
        <f t="shared" si="272"/>
        <v>0</v>
      </c>
      <c r="V3475" s="25"/>
      <c r="W3475" s="27" t="str">
        <f t="shared" si="273"/>
        <v/>
      </c>
      <c r="X3475" s="43" t="str">
        <f t="shared" si="274"/>
        <v>OK</v>
      </c>
      <c r="Y3475" s="681" t="str">
        <f t="shared" si="275"/>
        <v/>
      </c>
    </row>
    <row r="3476" spans="1:25" x14ac:dyDescent="0.25">
      <c r="A3476" s="68" t="str">
        <f>'0'!$A$4</f>
        <v>………………..</v>
      </c>
      <c r="B3476" s="341">
        <f>'0'!$A$2</f>
        <v>46112</v>
      </c>
      <c r="C3476" s="341" t="s">
        <v>1246</v>
      </c>
      <c r="D3476" s="22"/>
      <c r="E3476" s="23"/>
      <c r="F3476" s="14"/>
      <c r="G3476" s="23"/>
      <c r="H3476" s="22"/>
      <c r="I3476" s="24"/>
      <c r="J3476" s="24"/>
      <c r="K3476" s="25"/>
      <c r="L3476" s="25"/>
      <c r="M3476" s="25"/>
      <c r="N3476" s="25"/>
      <c r="O3476" s="25"/>
      <c r="P3476" s="25"/>
      <c r="Q3476" s="26"/>
      <c r="R3476" s="25"/>
      <c r="S3476" s="25"/>
      <c r="T3476" s="27">
        <f t="shared" si="271"/>
        <v>0</v>
      </c>
      <c r="U3476" s="27">
        <f t="shared" si="272"/>
        <v>0</v>
      </c>
      <c r="V3476" s="25"/>
      <c r="W3476" s="27" t="str">
        <f t="shared" si="273"/>
        <v/>
      </c>
      <c r="X3476" s="43" t="str">
        <f t="shared" si="274"/>
        <v>OK</v>
      </c>
      <c r="Y3476" s="681" t="str">
        <f t="shared" si="275"/>
        <v/>
      </c>
    </row>
    <row r="3477" spans="1:25" x14ac:dyDescent="0.25">
      <c r="A3477" s="68" t="str">
        <f>'0'!$A$4</f>
        <v>………………..</v>
      </c>
      <c r="B3477" s="341">
        <f>'0'!$A$2</f>
        <v>46112</v>
      </c>
      <c r="C3477" s="341" t="s">
        <v>1246</v>
      </c>
      <c r="D3477" s="22"/>
      <c r="E3477" s="23"/>
      <c r="F3477" s="14"/>
      <c r="G3477" s="23"/>
      <c r="H3477" s="22"/>
      <c r="I3477" s="24"/>
      <c r="J3477" s="24"/>
      <c r="K3477" s="25"/>
      <c r="L3477" s="25"/>
      <c r="M3477" s="25"/>
      <c r="N3477" s="25"/>
      <c r="O3477" s="25"/>
      <c r="P3477" s="25"/>
      <c r="Q3477" s="26"/>
      <c r="R3477" s="25"/>
      <c r="S3477" s="25"/>
      <c r="T3477" s="27">
        <f t="shared" si="271"/>
        <v>0</v>
      </c>
      <c r="U3477" s="27">
        <f t="shared" si="272"/>
        <v>0</v>
      </c>
      <c r="V3477" s="25"/>
      <c r="W3477" s="27" t="str">
        <f t="shared" si="273"/>
        <v/>
      </c>
      <c r="X3477" s="43" t="str">
        <f t="shared" si="274"/>
        <v>OK</v>
      </c>
      <c r="Y3477" s="681" t="str">
        <f t="shared" si="275"/>
        <v/>
      </c>
    </row>
    <row r="3478" spans="1:25" x14ac:dyDescent="0.25">
      <c r="A3478" s="68" t="str">
        <f>'0'!$A$4</f>
        <v>………………..</v>
      </c>
      <c r="B3478" s="341">
        <f>'0'!$A$2</f>
        <v>46112</v>
      </c>
      <c r="C3478" s="341" t="s">
        <v>1246</v>
      </c>
      <c r="D3478" s="22"/>
      <c r="E3478" s="23"/>
      <c r="F3478" s="14"/>
      <c r="G3478" s="23"/>
      <c r="H3478" s="22"/>
      <c r="I3478" s="24"/>
      <c r="J3478" s="24"/>
      <c r="K3478" s="25"/>
      <c r="L3478" s="25"/>
      <c r="M3478" s="25"/>
      <c r="N3478" s="25"/>
      <c r="O3478" s="25"/>
      <c r="P3478" s="25"/>
      <c r="Q3478" s="26"/>
      <c r="R3478" s="25"/>
      <c r="S3478" s="25"/>
      <c r="T3478" s="27">
        <f t="shared" si="271"/>
        <v>0</v>
      </c>
      <c r="U3478" s="27">
        <f t="shared" si="272"/>
        <v>0</v>
      </c>
      <c r="V3478" s="25"/>
      <c r="W3478" s="27" t="str">
        <f t="shared" si="273"/>
        <v/>
      </c>
      <c r="X3478" s="43" t="str">
        <f t="shared" si="274"/>
        <v>OK</v>
      </c>
      <c r="Y3478" s="681" t="str">
        <f t="shared" si="275"/>
        <v/>
      </c>
    </row>
    <row r="3479" spans="1:25" x14ac:dyDescent="0.25">
      <c r="A3479" s="68" t="str">
        <f>'0'!$A$4</f>
        <v>………………..</v>
      </c>
      <c r="B3479" s="341">
        <f>'0'!$A$2</f>
        <v>46112</v>
      </c>
      <c r="C3479" s="341" t="s">
        <v>1246</v>
      </c>
      <c r="D3479" s="22"/>
      <c r="E3479" s="23"/>
      <c r="F3479" s="14"/>
      <c r="G3479" s="23"/>
      <c r="H3479" s="22"/>
      <c r="I3479" s="24"/>
      <c r="J3479" s="24"/>
      <c r="K3479" s="25"/>
      <c r="L3479" s="25"/>
      <c r="M3479" s="25"/>
      <c r="N3479" s="25"/>
      <c r="O3479" s="25"/>
      <c r="P3479" s="25"/>
      <c r="Q3479" s="26"/>
      <c r="R3479" s="25"/>
      <c r="S3479" s="25"/>
      <c r="T3479" s="27">
        <f t="shared" si="271"/>
        <v>0</v>
      </c>
      <c r="U3479" s="27">
        <f t="shared" si="272"/>
        <v>0</v>
      </c>
      <c r="V3479" s="25"/>
      <c r="W3479" s="27" t="str">
        <f t="shared" si="273"/>
        <v/>
      </c>
      <c r="X3479" s="43" t="str">
        <f t="shared" si="274"/>
        <v>OK</v>
      </c>
      <c r="Y3479" s="681" t="str">
        <f t="shared" si="275"/>
        <v/>
      </c>
    </row>
    <row r="3480" spans="1:25" x14ac:dyDescent="0.25">
      <c r="A3480" s="68" t="str">
        <f>'0'!$A$4</f>
        <v>………………..</v>
      </c>
      <c r="B3480" s="341">
        <f>'0'!$A$2</f>
        <v>46112</v>
      </c>
      <c r="C3480" s="341" t="s">
        <v>1246</v>
      </c>
      <c r="D3480" s="22"/>
      <c r="E3480" s="23"/>
      <c r="F3480" s="14"/>
      <c r="G3480" s="23"/>
      <c r="H3480" s="22"/>
      <c r="I3480" s="24"/>
      <c r="J3480" s="24"/>
      <c r="K3480" s="25"/>
      <c r="L3480" s="25"/>
      <c r="M3480" s="25"/>
      <c r="N3480" s="25"/>
      <c r="O3480" s="25"/>
      <c r="P3480" s="25"/>
      <c r="Q3480" s="26"/>
      <c r="R3480" s="25"/>
      <c r="S3480" s="25"/>
      <c r="T3480" s="27">
        <f t="shared" si="271"/>
        <v>0</v>
      </c>
      <c r="U3480" s="27">
        <f t="shared" si="272"/>
        <v>0</v>
      </c>
      <c r="V3480" s="25"/>
      <c r="W3480" s="27" t="str">
        <f t="shared" si="273"/>
        <v/>
      </c>
      <c r="X3480" s="43" t="str">
        <f t="shared" si="274"/>
        <v>OK</v>
      </c>
      <c r="Y3480" s="681" t="str">
        <f t="shared" si="275"/>
        <v/>
      </c>
    </row>
    <row r="3481" spans="1:25" x14ac:dyDescent="0.25">
      <c r="A3481" s="68" t="str">
        <f>'0'!$A$4</f>
        <v>………………..</v>
      </c>
      <c r="B3481" s="341">
        <f>'0'!$A$2</f>
        <v>46112</v>
      </c>
      <c r="C3481" s="341" t="s">
        <v>1246</v>
      </c>
      <c r="D3481" s="22"/>
      <c r="E3481" s="23"/>
      <c r="F3481" s="14"/>
      <c r="G3481" s="23"/>
      <c r="H3481" s="22"/>
      <c r="I3481" s="24"/>
      <c r="J3481" s="24"/>
      <c r="K3481" s="25"/>
      <c r="L3481" s="25"/>
      <c r="M3481" s="25"/>
      <c r="N3481" s="25"/>
      <c r="O3481" s="25"/>
      <c r="P3481" s="25"/>
      <c r="Q3481" s="26"/>
      <c r="R3481" s="25"/>
      <c r="S3481" s="25"/>
      <c r="T3481" s="27">
        <f t="shared" si="271"/>
        <v>0</v>
      </c>
      <c r="U3481" s="27">
        <f t="shared" si="272"/>
        <v>0</v>
      </c>
      <c r="V3481" s="25"/>
      <c r="W3481" s="27" t="str">
        <f t="shared" si="273"/>
        <v/>
      </c>
      <c r="X3481" s="43" t="str">
        <f t="shared" si="274"/>
        <v>OK</v>
      </c>
      <c r="Y3481" s="681" t="str">
        <f t="shared" si="275"/>
        <v/>
      </c>
    </row>
    <row r="3482" spans="1:25" x14ac:dyDescent="0.25">
      <c r="A3482" s="68" t="str">
        <f>'0'!$A$4</f>
        <v>………………..</v>
      </c>
      <c r="B3482" s="341">
        <f>'0'!$A$2</f>
        <v>46112</v>
      </c>
      <c r="C3482" s="341" t="s">
        <v>1246</v>
      </c>
      <c r="D3482" s="22"/>
      <c r="E3482" s="23"/>
      <c r="F3482" s="14"/>
      <c r="G3482" s="23"/>
      <c r="H3482" s="22"/>
      <c r="I3482" s="24"/>
      <c r="J3482" s="24"/>
      <c r="K3482" s="25"/>
      <c r="L3482" s="25"/>
      <c r="M3482" s="25"/>
      <c r="N3482" s="25"/>
      <c r="O3482" s="25"/>
      <c r="P3482" s="25"/>
      <c r="Q3482" s="26"/>
      <c r="R3482" s="25"/>
      <c r="S3482" s="25"/>
      <c r="T3482" s="27">
        <f t="shared" si="271"/>
        <v>0</v>
      </c>
      <c r="U3482" s="27">
        <f t="shared" si="272"/>
        <v>0</v>
      </c>
      <c r="V3482" s="25"/>
      <c r="W3482" s="27" t="str">
        <f t="shared" si="273"/>
        <v/>
      </c>
      <c r="X3482" s="43" t="str">
        <f t="shared" si="274"/>
        <v>OK</v>
      </c>
      <c r="Y3482" s="681" t="str">
        <f t="shared" si="275"/>
        <v/>
      </c>
    </row>
    <row r="3483" spans="1:25" x14ac:dyDescent="0.25">
      <c r="A3483" s="68" t="str">
        <f>'0'!$A$4</f>
        <v>………………..</v>
      </c>
      <c r="B3483" s="341">
        <f>'0'!$A$2</f>
        <v>46112</v>
      </c>
      <c r="C3483" s="341" t="s">
        <v>1246</v>
      </c>
      <c r="D3483" s="22"/>
      <c r="E3483" s="23"/>
      <c r="F3483" s="14"/>
      <c r="G3483" s="23"/>
      <c r="H3483" s="22"/>
      <c r="I3483" s="24"/>
      <c r="J3483" s="24"/>
      <c r="K3483" s="25"/>
      <c r="L3483" s="25"/>
      <c r="M3483" s="25"/>
      <c r="N3483" s="25"/>
      <c r="O3483" s="25"/>
      <c r="P3483" s="25"/>
      <c r="Q3483" s="26"/>
      <c r="R3483" s="25"/>
      <c r="S3483" s="25"/>
      <c r="T3483" s="27">
        <f t="shared" si="271"/>
        <v>0</v>
      </c>
      <c r="U3483" s="27">
        <f t="shared" si="272"/>
        <v>0</v>
      </c>
      <c r="V3483" s="25"/>
      <c r="W3483" s="27" t="str">
        <f t="shared" si="273"/>
        <v/>
      </c>
      <c r="X3483" s="43" t="str">
        <f t="shared" si="274"/>
        <v>OK</v>
      </c>
      <c r="Y3483" s="681" t="str">
        <f t="shared" si="275"/>
        <v/>
      </c>
    </row>
    <row r="3484" spans="1:25" x14ac:dyDescent="0.25">
      <c r="A3484" s="68" t="str">
        <f>'0'!$A$4</f>
        <v>………………..</v>
      </c>
      <c r="B3484" s="341">
        <f>'0'!$A$2</f>
        <v>46112</v>
      </c>
      <c r="C3484" s="341" t="s">
        <v>1246</v>
      </c>
      <c r="D3484" s="22"/>
      <c r="E3484" s="23"/>
      <c r="F3484" s="14"/>
      <c r="G3484" s="23"/>
      <c r="H3484" s="22"/>
      <c r="I3484" s="24"/>
      <c r="J3484" s="24"/>
      <c r="K3484" s="25"/>
      <c r="L3484" s="25"/>
      <c r="M3484" s="25"/>
      <c r="N3484" s="25"/>
      <c r="O3484" s="25"/>
      <c r="P3484" s="25"/>
      <c r="Q3484" s="26"/>
      <c r="R3484" s="25"/>
      <c r="S3484" s="25"/>
      <c r="T3484" s="27">
        <f t="shared" si="271"/>
        <v>0</v>
      </c>
      <c r="U3484" s="27">
        <f t="shared" si="272"/>
        <v>0</v>
      </c>
      <c r="V3484" s="25"/>
      <c r="W3484" s="27" t="str">
        <f t="shared" si="273"/>
        <v/>
      </c>
      <c r="X3484" s="43" t="str">
        <f t="shared" si="274"/>
        <v>OK</v>
      </c>
      <c r="Y3484" s="681" t="str">
        <f t="shared" si="275"/>
        <v/>
      </c>
    </row>
    <row r="3485" spans="1:25" x14ac:dyDescent="0.25">
      <c r="A3485" s="68" t="str">
        <f>'0'!$A$4</f>
        <v>………………..</v>
      </c>
      <c r="B3485" s="341">
        <f>'0'!$A$2</f>
        <v>46112</v>
      </c>
      <c r="C3485" s="341" t="s">
        <v>1246</v>
      </c>
      <c r="D3485" s="22"/>
      <c r="E3485" s="23"/>
      <c r="F3485" s="14"/>
      <c r="G3485" s="23"/>
      <c r="H3485" s="22"/>
      <c r="I3485" s="24"/>
      <c r="J3485" s="24"/>
      <c r="K3485" s="25"/>
      <c r="L3485" s="25"/>
      <c r="M3485" s="25"/>
      <c r="N3485" s="25"/>
      <c r="O3485" s="25"/>
      <c r="P3485" s="25"/>
      <c r="Q3485" s="26"/>
      <c r="R3485" s="25"/>
      <c r="S3485" s="25"/>
      <c r="T3485" s="27">
        <f t="shared" si="271"/>
        <v>0</v>
      </c>
      <c r="U3485" s="27">
        <f t="shared" si="272"/>
        <v>0</v>
      </c>
      <c r="V3485" s="25"/>
      <c r="W3485" s="27" t="str">
        <f t="shared" si="273"/>
        <v/>
      </c>
      <c r="X3485" s="43" t="str">
        <f t="shared" si="274"/>
        <v>OK</v>
      </c>
      <c r="Y3485" s="681" t="str">
        <f t="shared" si="275"/>
        <v/>
      </c>
    </row>
    <row r="3486" spans="1:25" x14ac:dyDescent="0.25">
      <c r="A3486" s="68" t="str">
        <f>'0'!$A$4</f>
        <v>………………..</v>
      </c>
      <c r="B3486" s="341">
        <f>'0'!$A$2</f>
        <v>46112</v>
      </c>
      <c r="C3486" s="341" t="s">
        <v>1246</v>
      </c>
      <c r="D3486" s="22"/>
      <c r="E3486" s="23"/>
      <c r="F3486" s="14"/>
      <c r="G3486" s="23"/>
      <c r="H3486" s="22"/>
      <c r="I3486" s="24"/>
      <c r="J3486" s="24"/>
      <c r="K3486" s="25"/>
      <c r="L3486" s="25"/>
      <c r="M3486" s="25"/>
      <c r="N3486" s="25"/>
      <c r="O3486" s="25"/>
      <c r="P3486" s="25"/>
      <c r="Q3486" s="26"/>
      <c r="R3486" s="25"/>
      <c r="S3486" s="25"/>
      <c r="T3486" s="27">
        <f t="shared" si="271"/>
        <v>0</v>
      </c>
      <c r="U3486" s="27">
        <f t="shared" si="272"/>
        <v>0</v>
      </c>
      <c r="V3486" s="25"/>
      <c r="W3486" s="27" t="str">
        <f t="shared" si="273"/>
        <v/>
      </c>
      <c r="X3486" s="43" t="str">
        <f t="shared" si="274"/>
        <v>OK</v>
      </c>
      <c r="Y3486" s="681" t="str">
        <f t="shared" si="275"/>
        <v/>
      </c>
    </row>
    <row r="3487" spans="1:25" x14ac:dyDescent="0.25">
      <c r="A3487" s="68" t="str">
        <f>'0'!$A$4</f>
        <v>………………..</v>
      </c>
      <c r="B3487" s="341">
        <f>'0'!$A$2</f>
        <v>46112</v>
      </c>
      <c r="C3487" s="341" t="s">
        <v>1246</v>
      </c>
      <c r="D3487" s="22"/>
      <c r="E3487" s="23"/>
      <c r="F3487" s="14"/>
      <c r="G3487" s="23"/>
      <c r="H3487" s="22"/>
      <c r="I3487" s="24"/>
      <c r="J3487" s="24"/>
      <c r="K3487" s="25"/>
      <c r="L3487" s="25"/>
      <c r="M3487" s="25"/>
      <c r="N3487" s="25"/>
      <c r="O3487" s="25"/>
      <c r="P3487" s="25"/>
      <c r="Q3487" s="26"/>
      <c r="R3487" s="25"/>
      <c r="S3487" s="25"/>
      <c r="T3487" s="27">
        <f t="shared" si="271"/>
        <v>0</v>
      </c>
      <c r="U3487" s="27">
        <f t="shared" si="272"/>
        <v>0</v>
      </c>
      <c r="V3487" s="25"/>
      <c r="W3487" s="27" t="str">
        <f t="shared" si="273"/>
        <v/>
      </c>
      <c r="X3487" s="43" t="str">
        <f t="shared" si="274"/>
        <v>OK</v>
      </c>
      <c r="Y3487" s="681" t="str">
        <f t="shared" si="275"/>
        <v/>
      </c>
    </row>
    <row r="3488" spans="1:25" x14ac:dyDescent="0.25">
      <c r="A3488" s="68" t="str">
        <f>'0'!$A$4</f>
        <v>………………..</v>
      </c>
      <c r="B3488" s="341">
        <f>'0'!$A$2</f>
        <v>46112</v>
      </c>
      <c r="C3488" s="341" t="s">
        <v>1246</v>
      </c>
      <c r="D3488" s="22"/>
      <c r="E3488" s="23"/>
      <c r="F3488" s="14"/>
      <c r="G3488" s="23"/>
      <c r="H3488" s="22"/>
      <c r="I3488" s="24"/>
      <c r="J3488" s="24"/>
      <c r="K3488" s="25"/>
      <c r="L3488" s="25"/>
      <c r="M3488" s="25"/>
      <c r="N3488" s="25"/>
      <c r="O3488" s="25"/>
      <c r="P3488" s="25"/>
      <c r="Q3488" s="26"/>
      <c r="R3488" s="25"/>
      <c r="S3488" s="25"/>
      <c r="T3488" s="27">
        <f t="shared" si="271"/>
        <v>0</v>
      </c>
      <c r="U3488" s="27">
        <f t="shared" si="272"/>
        <v>0</v>
      </c>
      <c r="V3488" s="25"/>
      <c r="W3488" s="27" t="str">
        <f t="shared" si="273"/>
        <v/>
      </c>
      <c r="X3488" s="43" t="str">
        <f t="shared" si="274"/>
        <v>OK</v>
      </c>
      <c r="Y3488" s="681" t="str">
        <f t="shared" si="275"/>
        <v/>
      </c>
    </row>
    <row r="3489" spans="1:25" x14ac:dyDescent="0.25">
      <c r="A3489" s="68" t="str">
        <f>'0'!$A$4</f>
        <v>………………..</v>
      </c>
      <c r="B3489" s="341">
        <f>'0'!$A$2</f>
        <v>46112</v>
      </c>
      <c r="C3489" s="341" t="s">
        <v>1246</v>
      </c>
      <c r="D3489" s="22"/>
      <c r="E3489" s="23"/>
      <c r="F3489" s="14"/>
      <c r="G3489" s="23"/>
      <c r="H3489" s="22"/>
      <c r="I3489" s="24"/>
      <c r="J3489" s="24"/>
      <c r="K3489" s="25"/>
      <c r="L3489" s="25"/>
      <c r="M3489" s="25"/>
      <c r="N3489" s="25"/>
      <c r="O3489" s="25"/>
      <c r="P3489" s="25"/>
      <c r="Q3489" s="26"/>
      <c r="R3489" s="25"/>
      <c r="S3489" s="25"/>
      <c r="T3489" s="27">
        <f t="shared" si="271"/>
        <v>0</v>
      </c>
      <c r="U3489" s="27">
        <f t="shared" si="272"/>
        <v>0</v>
      </c>
      <c r="V3489" s="25"/>
      <c r="W3489" s="27" t="str">
        <f t="shared" si="273"/>
        <v/>
      </c>
      <c r="X3489" s="43" t="str">
        <f t="shared" si="274"/>
        <v>OK</v>
      </c>
      <c r="Y3489" s="681" t="str">
        <f t="shared" si="275"/>
        <v/>
      </c>
    </row>
    <row r="3490" spans="1:25" x14ac:dyDescent="0.25">
      <c r="A3490" s="68" t="str">
        <f>'0'!$A$4</f>
        <v>………………..</v>
      </c>
      <c r="B3490" s="341">
        <f>'0'!$A$2</f>
        <v>46112</v>
      </c>
      <c r="C3490" s="341" t="s">
        <v>1246</v>
      </c>
      <c r="D3490" s="22"/>
      <c r="E3490" s="23"/>
      <c r="F3490" s="14"/>
      <c r="G3490" s="23"/>
      <c r="H3490" s="22"/>
      <c r="I3490" s="24"/>
      <c r="J3490" s="24"/>
      <c r="K3490" s="25"/>
      <c r="L3490" s="25"/>
      <c r="M3490" s="25"/>
      <c r="N3490" s="25"/>
      <c r="O3490" s="25"/>
      <c r="P3490" s="25"/>
      <c r="Q3490" s="26"/>
      <c r="R3490" s="25"/>
      <c r="S3490" s="25"/>
      <c r="T3490" s="27">
        <f t="shared" si="271"/>
        <v>0</v>
      </c>
      <c r="U3490" s="27">
        <f t="shared" si="272"/>
        <v>0</v>
      </c>
      <c r="V3490" s="25"/>
      <c r="W3490" s="27" t="str">
        <f t="shared" si="273"/>
        <v/>
      </c>
      <c r="X3490" s="43" t="str">
        <f t="shared" si="274"/>
        <v>OK</v>
      </c>
      <c r="Y3490" s="681" t="str">
        <f t="shared" si="275"/>
        <v/>
      </c>
    </row>
    <row r="3491" spans="1:25" x14ac:dyDescent="0.25">
      <c r="A3491" s="68" t="str">
        <f>'0'!$A$4</f>
        <v>………………..</v>
      </c>
      <c r="B3491" s="341">
        <f>'0'!$A$2</f>
        <v>46112</v>
      </c>
      <c r="C3491" s="341" t="s">
        <v>1246</v>
      </c>
      <c r="D3491" s="22"/>
      <c r="E3491" s="23"/>
      <c r="F3491" s="14"/>
      <c r="G3491" s="23"/>
      <c r="H3491" s="22"/>
      <c r="I3491" s="24"/>
      <c r="J3491" s="24"/>
      <c r="K3491" s="25"/>
      <c r="L3491" s="25"/>
      <c r="M3491" s="25"/>
      <c r="N3491" s="25"/>
      <c r="O3491" s="25"/>
      <c r="P3491" s="25"/>
      <c r="Q3491" s="26"/>
      <c r="R3491" s="25"/>
      <c r="S3491" s="25"/>
      <c r="T3491" s="27">
        <f t="shared" si="271"/>
        <v>0</v>
      </c>
      <c r="U3491" s="27">
        <f t="shared" si="272"/>
        <v>0</v>
      </c>
      <c r="V3491" s="25"/>
      <c r="W3491" s="27" t="str">
        <f t="shared" si="273"/>
        <v/>
      </c>
      <c r="X3491" s="43" t="str">
        <f t="shared" si="274"/>
        <v>OK</v>
      </c>
      <c r="Y3491" s="681" t="str">
        <f t="shared" si="275"/>
        <v/>
      </c>
    </row>
    <row r="3492" spans="1:25" x14ac:dyDescent="0.25">
      <c r="A3492" s="68" t="str">
        <f>'0'!$A$4</f>
        <v>………………..</v>
      </c>
      <c r="B3492" s="341">
        <f>'0'!$A$2</f>
        <v>46112</v>
      </c>
      <c r="C3492" s="341" t="s">
        <v>1246</v>
      </c>
      <c r="D3492" s="22"/>
      <c r="E3492" s="23"/>
      <c r="F3492" s="14"/>
      <c r="G3492" s="23"/>
      <c r="H3492" s="22"/>
      <c r="I3492" s="24"/>
      <c r="J3492" s="24"/>
      <c r="K3492" s="25"/>
      <c r="L3492" s="25"/>
      <c r="M3492" s="25"/>
      <c r="N3492" s="25"/>
      <c r="O3492" s="25"/>
      <c r="P3492" s="25"/>
      <c r="Q3492" s="26"/>
      <c r="R3492" s="25"/>
      <c r="S3492" s="25"/>
      <c r="T3492" s="27">
        <f t="shared" si="271"/>
        <v>0</v>
      </c>
      <c r="U3492" s="27">
        <f t="shared" si="272"/>
        <v>0</v>
      </c>
      <c r="V3492" s="25"/>
      <c r="W3492" s="27" t="str">
        <f t="shared" si="273"/>
        <v/>
      </c>
      <c r="X3492" s="43" t="str">
        <f t="shared" si="274"/>
        <v>OK</v>
      </c>
      <c r="Y3492" s="681" t="str">
        <f t="shared" si="275"/>
        <v/>
      </c>
    </row>
    <row r="3493" spans="1:25" x14ac:dyDescent="0.25">
      <c r="A3493" s="68" t="str">
        <f>'0'!$A$4</f>
        <v>………………..</v>
      </c>
      <c r="B3493" s="341">
        <f>'0'!$A$2</f>
        <v>46112</v>
      </c>
      <c r="C3493" s="341" t="s">
        <v>1246</v>
      </c>
      <c r="D3493" s="22"/>
      <c r="E3493" s="23"/>
      <c r="F3493" s="14"/>
      <c r="G3493" s="23"/>
      <c r="H3493" s="22"/>
      <c r="I3493" s="24"/>
      <c r="J3493" s="24"/>
      <c r="K3493" s="25"/>
      <c r="L3493" s="25"/>
      <c r="M3493" s="25"/>
      <c r="N3493" s="25"/>
      <c r="O3493" s="25"/>
      <c r="P3493" s="25"/>
      <c r="Q3493" s="26"/>
      <c r="R3493" s="25"/>
      <c r="S3493" s="25"/>
      <c r="T3493" s="27">
        <f t="shared" si="271"/>
        <v>0</v>
      </c>
      <c r="U3493" s="27">
        <f t="shared" si="272"/>
        <v>0</v>
      </c>
      <c r="V3493" s="25"/>
      <c r="W3493" s="27" t="str">
        <f t="shared" si="273"/>
        <v/>
      </c>
      <c r="X3493" s="43" t="str">
        <f t="shared" si="274"/>
        <v>OK</v>
      </c>
      <c r="Y3493" s="681" t="str">
        <f t="shared" si="275"/>
        <v/>
      </c>
    </row>
    <row r="3494" spans="1:25" x14ac:dyDescent="0.25">
      <c r="A3494" s="68" t="str">
        <f>'0'!$A$4</f>
        <v>………………..</v>
      </c>
      <c r="B3494" s="341">
        <f>'0'!$A$2</f>
        <v>46112</v>
      </c>
      <c r="C3494" s="341" t="s">
        <v>1246</v>
      </c>
      <c r="D3494" s="22"/>
      <c r="E3494" s="23"/>
      <c r="F3494" s="14"/>
      <c r="G3494" s="23"/>
      <c r="H3494" s="22"/>
      <c r="I3494" s="24"/>
      <c r="J3494" s="24"/>
      <c r="K3494" s="25"/>
      <c r="L3494" s="25"/>
      <c r="M3494" s="25"/>
      <c r="N3494" s="25"/>
      <c r="O3494" s="25"/>
      <c r="P3494" s="25"/>
      <c r="Q3494" s="26"/>
      <c r="R3494" s="25"/>
      <c r="S3494" s="25"/>
      <c r="T3494" s="27">
        <f t="shared" si="271"/>
        <v>0</v>
      </c>
      <c r="U3494" s="27">
        <f t="shared" si="272"/>
        <v>0</v>
      </c>
      <c r="V3494" s="25"/>
      <c r="W3494" s="27" t="str">
        <f t="shared" si="273"/>
        <v/>
      </c>
      <c r="X3494" s="43" t="str">
        <f t="shared" si="274"/>
        <v>OK</v>
      </c>
      <c r="Y3494" s="681" t="str">
        <f t="shared" si="275"/>
        <v/>
      </c>
    </row>
    <row r="3495" spans="1:25" x14ac:dyDescent="0.25">
      <c r="A3495" s="68" t="str">
        <f>'0'!$A$4</f>
        <v>………………..</v>
      </c>
      <c r="B3495" s="341">
        <f>'0'!$A$2</f>
        <v>46112</v>
      </c>
      <c r="C3495" s="341" t="s">
        <v>1246</v>
      </c>
      <c r="D3495" s="22"/>
      <c r="E3495" s="23"/>
      <c r="F3495" s="14"/>
      <c r="G3495" s="23"/>
      <c r="H3495" s="22"/>
      <c r="I3495" s="24"/>
      <c r="J3495" s="24"/>
      <c r="K3495" s="25"/>
      <c r="L3495" s="25"/>
      <c r="M3495" s="25"/>
      <c r="N3495" s="25"/>
      <c r="O3495" s="25"/>
      <c r="P3495" s="25"/>
      <c r="Q3495" s="26"/>
      <c r="R3495" s="25"/>
      <c r="S3495" s="25"/>
      <c r="T3495" s="27">
        <f t="shared" si="271"/>
        <v>0</v>
      </c>
      <c r="U3495" s="27">
        <f t="shared" si="272"/>
        <v>0</v>
      </c>
      <c r="V3495" s="25"/>
      <c r="W3495" s="27" t="str">
        <f t="shared" si="273"/>
        <v/>
      </c>
      <c r="X3495" s="43" t="str">
        <f t="shared" si="274"/>
        <v>OK</v>
      </c>
      <c r="Y3495" s="681" t="str">
        <f t="shared" si="275"/>
        <v/>
      </c>
    </row>
    <row r="3496" spans="1:25" x14ac:dyDescent="0.25">
      <c r="A3496" s="68" t="str">
        <f>'0'!$A$4</f>
        <v>………………..</v>
      </c>
      <c r="B3496" s="341">
        <f>'0'!$A$2</f>
        <v>46112</v>
      </c>
      <c r="C3496" s="341" t="s">
        <v>1246</v>
      </c>
      <c r="D3496" s="22"/>
      <c r="E3496" s="23"/>
      <c r="F3496" s="14"/>
      <c r="G3496" s="23"/>
      <c r="H3496" s="22"/>
      <c r="I3496" s="24"/>
      <c r="J3496" s="24"/>
      <c r="K3496" s="25"/>
      <c r="L3496" s="25"/>
      <c r="M3496" s="25"/>
      <c r="N3496" s="25"/>
      <c r="O3496" s="25"/>
      <c r="P3496" s="25"/>
      <c r="Q3496" s="26"/>
      <c r="R3496" s="25"/>
      <c r="S3496" s="25"/>
      <c r="T3496" s="27">
        <f t="shared" si="271"/>
        <v>0</v>
      </c>
      <c r="U3496" s="27">
        <f t="shared" si="272"/>
        <v>0</v>
      </c>
      <c r="V3496" s="25"/>
      <c r="W3496" s="27" t="str">
        <f t="shared" si="273"/>
        <v/>
      </c>
      <c r="X3496" s="43" t="str">
        <f t="shared" si="274"/>
        <v>OK</v>
      </c>
      <c r="Y3496" s="681" t="str">
        <f t="shared" si="275"/>
        <v/>
      </c>
    </row>
    <row r="3497" spans="1:25" x14ac:dyDescent="0.25">
      <c r="A3497" s="68" t="str">
        <f>'0'!$A$4</f>
        <v>………………..</v>
      </c>
      <c r="B3497" s="341">
        <f>'0'!$A$2</f>
        <v>46112</v>
      </c>
      <c r="C3497" s="341" t="s">
        <v>1246</v>
      </c>
      <c r="D3497" s="22"/>
      <c r="E3497" s="23"/>
      <c r="F3497" s="14"/>
      <c r="G3497" s="23"/>
      <c r="H3497" s="22"/>
      <c r="I3497" s="24"/>
      <c r="J3497" s="24"/>
      <c r="K3497" s="25"/>
      <c r="L3497" s="25"/>
      <c r="M3497" s="25"/>
      <c r="N3497" s="25"/>
      <c r="O3497" s="25"/>
      <c r="P3497" s="25"/>
      <c r="Q3497" s="26"/>
      <c r="R3497" s="25"/>
      <c r="S3497" s="25"/>
      <c r="T3497" s="27">
        <f t="shared" si="271"/>
        <v>0</v>
      </c>
      <c r="U3497" s="27">
        <f t="shared" si="272"/>
        <v>0</v>
      </c>
      <c r="V3497" s="25"/>
      <c r="W3497" s="27" t="str">
        <f t="shared" si="273"/>
        <v/>
      </c>
      <c r="X3497" s="43" t="str">
        <f t="shared" si="274"/>
        <v>OK</v>
      </c>
      <c r="Y3497" s="681" t="str">
        <f t="shared" si="275"/>
        <v/>
      </c>
    </row>
    <row r="3498" spans="1:25" x14ac:dyDescent="0.25">
      <c r="A3498" s="68" t="str">
        <f>'0'!$A$4</f>
        <v>………………..</v>
      </c>
      <c r="B3498" s="341">
        <f>'0'!$A$2</f>
        <v>46112</v>
      </c>
      <c r="C3498" s="341" t="s">
        <v>1246</v>
      </c>
      <c r="D3498" s="22"/>
      <c r="E3498" s="23"/>
      <c r="F3498" s="14"/>
      <c r="G3498" s="23"/>
      <c r="H3498" s="22"/>
      <c r="I3498" s="24"/>
      <c r="J3498" s="24"/>
      <c r="K3498" s="25"/>
      <c r="L3498" s="25"/>
      <c r="M3498" s="25"/>
      <c r="N3498" s="25"/>
      <c r="O3498" s="25"/>
      <c r="P3498" s="25"/>
      <c r="Q3498" s="26"/>
      <c r="R3498" s="25"/>
      <c r="S3498" s="25"/>
      <c r="T3498" s="27">
        <f t="shared" si="271"/>
        <v>0</v>
      </c>
      <c r="U3498" s="27">
        <f t="shared" si="272"/>
        <v>0</v>
      </c>
      <c r="V3498" s="25"/>
      <c r="W3498" s="27" t="str">
        <f t="shared" si="273"/>
        <v/>
      </c>
      <c r="X3498" s="43" t="str">
        <f t="shared" si="274"/>
        <v>OK</v>
      </c>
      <c r="Y3498" s="681" t="str">
        <f t="shared" si="275"/>
        <v/>
      </c>
    </row>
    <row r="3499" spans="1:25" x14ac:dyDescent="0.25">
      <c r="A3499" s="68" t="str">
        <f>'0'!$A$4</f>
        <v>………………..</v>
      </c>
      <c r="B3499" s="341">
        <f>'0'!$A$2</f>
        <v>46112</v>
      </c>
      <c r="C3499" s="341" t="s">
        <v>1246</v>
      </c>
      <c r="D3499" s="22"/>
      <c r="E3499" s="23"/>
      <c r="F3499" s="14"/>
      <c r="G3499" s="23"/>
      <c r="H3499" s="22"/>
      <c r="I3499" s="24"/>
      <c r="J3499" s="24"/>
      <c r="K3499" s="25"/>
      <c r="L3499" s="25"/>
      <c r="M3499" s="25"/>
      <c r="N3499" s="25"/>
      <c r="O3499" s="25"/>
      <c r="P3499" s="25"/>
      <c r="Q3499" s="26"/>
      <c r="R3499" s="25"/>
      <c r="S3499" s="25"/>
      <c r="T3499" s="27">
        <f t="shared" si="271"/>
        <v>0</v>
      </c>
      <c r="U3499" s="27">
        <f t="shared" si="272"/>
        <v>0</v>
      </c>
      <c r="V3499" s="25"/>
      <c r="W3499" s="27" t="str">
        <f t="shared" si="273"/>
        <v/>
      </c>
      <c r="X3499" s="43" t="str">
        <f t="shared" si="274"/>
        <v>OK</v>
      </c>
      <c r="Y3499" s="681" t="str">
        <f t="shared" si="275"/>
        <v/>
      </c>
    </row>
    <row r="3500" spans="1:25" x14ac:dyDescent="0.25">
      <c r="A3500" s="68" t="str">
        <f>'0'!$A$4</f>
        <v>………………..</v>
      </c>
      <c r="B3500" s="341">
        <f>'0'!$A$2</f>
        <v>46112</v>
      </c>
      <c r="C3500" s="341" t="s">
        <v>1246</v>
      </c>
      <c r="D3500" s="22"/>
      <c r="E3500" s="23"/>
      <c r="F3500" s="14"/>
      <c r="G3500" s="23"/>
      <c r="H3500" s="22"/>
      <c r="I3500" s="24"/>
      <c r="J3500" s="24"/>
      <c r="K3500" s="25"/>
      <c r="L3500" s="25"/>
      <c r="M3500" s="25"/>
      <c r="N3500" s="25"/>
      <c r="O3500" s="25"/>
      <c r="P3500" s="25"/>
      <c r="Q3500" s="26"/>
      <c r="R3500" s="25"/>
      <c r="S3500" s="25"/>
      <c r="T3500" s="27">
        <f t="shared" si="271"/>
        <v>0</v>
      </c>
      <c r="U3500" s="27">
        <f t="shared" si="272"/>
        <v>0</v>
      </c>
      <c r="V3500" s="25"/>
      <c r="W3500" s="27" t="str">
        <f t="shared" si="273"/>
        <v/>
      </c>
      <c r="X3500" s="43" t="str">
        <f t="shared" si="274"/>
        <v>OK</v>
      </c>
      <c r="Y3500" s="681" t="str">
        <f t="shared" si="275"/>
        <v/>
      </c>
    </row>
    <row r="3501" spans="1:25" x14ac:dyDescent="0.25">
      <c r="A3501" s="68" t="str">
        <f>'0'!$A$4</f>
        <v>………………..</v>
      </c>
      <c r="B3501" s="341">
        <f>'0'!$A$2</f>
        <v>46112</v>
      </c>
      <c r="C3501" s="341" t="s">
        <v>1246</v>
      </c>
      <c r="D3501" s="22"/>
      <c r="E3501" s="23"/>
      <c r="F3501" s="14"/>
      <c r="G3501" s="23"/>
      <c r="H3501" s="22"/>
      <c r="I3501" s="24"/>
      <c r="J3501" s="24"/>
      <c r="K3501" s="25"/>
      <c r="L3501" s="25"/>
      <c r="M3501" s="25"/>
      <c r="N3501" s="25"/>
      <c r="O3501" s="25"/>
      <c r="P3501" s="25"/>
      <c r="Q3501" s="26"/>
      <c r="R3501" s="25"/>
      <c r="S3501" s="25"/>
      <c r="T3501" s="27">
        <f t="shared" si="271"/>
        <v>0</v>
      </c>
      <c r="U3501" s="27">
        <f t="shared" si="272"/>
        <v>0</v>
      </c>
      <c r="V3501" s="25"/>
      <c r="W3501" s="27" t="str">
        <f t="shared" si="273"/>
        <v/>
      </c>
      <c r="X3501" s="43" t="str">
        <f t="shared" si="274"/>
        <v>OK</v>
      </c>
      <c r="Y3501" s="681" t="str">
        <f t="shared" si="275"/>
        <v/>
      </c>
    </row>
    <row r="3502" spans="1:25" x14ac:dyDescent="0.25">
      <c r="A3502" s="68" t="str">
        <f>'0'!$A$4</f>
        <v>………………..</v>
      </c>
      <c r="B3502" s="341">
        <f>'0'!$A$2</f>
        <v>46112</v>
      </c>
      <c r="C3502" s="341" t="s">
        <v>1246</v>
      </c>
      <c r="D3502" s="22"/>
      <c r="E3502" s="23"/>
      <c r="F3502" s="14"/>
      <c r="G3502" s="23"/>
      <c r="H3502" s="22"/>
      <c r="I3502" s="24"/>
      <c r="J3502" s="24"/>
      <c r="K3502" s="25"/>
      <c r="L3502" s="25"/>
      <c r="M3502" s="25"/>
      <c r="N3502" s="25"/>
      <c r="O3502" s="25"/>
      <c r="P3502" s="25"/>
      <c r="Q3502" s="26"/>
      <c r="R3502" s="25"/>
      <c r="S3502" s="25"/>
      <c r="T3502" s="27">
        <f t="shared" si="271"/>
        <v>0</v>
      </c>
      <c r="U3502" s="27">
        <f t="shared" si="272"/>
        <v>0</v>
      </c>
      <c r="V3502" s="25"/>
      <c r="W3502" s="27" t="str">
        <f t="shared" si="273"/>
        <v/>
      </c>
      <c r="X3502" s="43" t="str">
        <f t="shared" si="274"/>
        <v>OK</v>
      </c>
      <c r="Y3502" s="681" t="str">
        <f t="shared" si="275"/>
        <v/>
      </c>
    </row>
    <row r="3503" spans="1:25" x14ac:dyDescent="0.25">
      <c r="A3503" s="68" t="str">
        <f>'0'!$A$4</f>
        <v>………………..</v>
      </c>
      <c r="B3503" s="341">
        <f>'0'!$A$2</f>
        <v>46112</v>
      </c>
      <c r="C3503" s="341" t="s">
        <v>1246</v>
      </c>
      <c r="D3503" s="22"/>
      <c r="E3503" s="23"/>
      <c r="F3503" s="14"/>
      <c r="G3503" s="23"/>
      <c r="H3503" s="22"/>
      <c r="I3503" s="24"/>
      <c r="J3503" s="24"/>
      <c r="K3503" s="25"/>
      <c r="L3503" s="25"/>
      <c r="M3503" s="25"/>
      <c r="N3503" s="25"/>
      <c r="O3503" s="25"/>
      <c r="P3503" s="25"/>
      <c r="Q3503" s="26"/>
      <c r="R3503" s="25"/>
      <c r="S3503" s="25"/>
      <c r="T3503" s="27">
        <f t="shared" si="271"/>
        <v>0</v>
      </c>
      <c r="U3503" s="27">
        <f t="shared" si="272"/>
        <v>0</v>
      </c>
      <c r="V3503" s="25"/>
      <c r="W3503" s="27" t="str">
        <f t="shared" si="273"/>
        <v/>
      </c>
      <c r="X3503" s="43" t="str">
        <f t="shared" si="274"/>
        <v>OK</v>
      </c>
      <c r="Y3503" s="681" t="str">
        <f t="shared" si="275"/>
        <v/>
      </c>
    </row>
    <row r="3504" spans="1:25" x14ac:dyDescent="0.25">
      <c r="A3504" s="68" t="str">
        <f>'0'!$A$4</f>
        <v>………………..</v>
      </c>
      <c r="B3504" s="341">
        <f>'0'!$A$2</f>
        <v>46112</v>
      </c>
      <c r="C3504" s="341" t="s">
        <v>1246</v>
      </c>
      <c r="D3504" s="22"/>
      <c r="E3504" s="23"/>
      <c r="F3504" s="14"/>
      <c r="G3504" s="23"/>
      <c r="H3504" s="22"/>
      <c r="I3504" s="24"/>
      <c r="J3504" s="24"/>
      <c r="K3504" s="25"/>
      <c r="L3504" s="25"/>
      <c r="M3504" s="25"/>
      <c r="N3504" s="25"/>
      <c r="O3504" s="25"/>
      <c r="P3504" s="25"/>
      <c r="Q3504" s="26"/>
      <c r="R3504" s="25"/>
      <c r="S3504" s="25"/>
      <c r="T3504" s="27">
        <f t="shared" si="271"/>
        <v>0</v>
      </c>
      <c r="U3504" s="27">
        <f t="shared" si="272"/>
        <v>0</v>
      </c>
      <c r="V3504" s="25"/>
      <c r="W3504" s="27" t="str">
        <f t="shared" si="273"/>
        <v/>
      </c>
      <c r="X3504" s="43" t="str">
        <f t="shared" si="274"/>
        <v>OK</v>
      </c>
      <c r="Y3504" s="681" t="str">
        <f t="shared" si="275"/>
        <v/>
      </c>
    </row>
    <row r="3505" spans="1:25" x14ac:dyDescent="0.25">
      <c r="A3505" s="68" t="str">
        <f>'0'!$A$4</f>
        <v>………………..</v>
      </c>
      <c r="B3505" s="341">
        <f>'0'!$A$2</f>
        <v>46112</v>
      </c>
      <c r="C3505" s="341" t="s">
        <v>1246</v>
      </c>
      <c r="D3505" s="22"/>
      <c r="E3505" s="23"/>
      <c r="F3505" s="14"/>
      <c r="G3505" s="23"/>
      <c r="H3505" s="22"/>
      <c r="I3505" s="24"/>
      <c r="J3505" s="24"/>
      <c r="K3505" s="25"/>
      <c r="L3505" s="25"/>
      <c r="M3505" s="25"/>
      <c r="N3505" s="25"/>
      <c r="O3505" s="25"/>
      <c r="P3505" s="25"/>
      <c r="Q3505" s="26"/>
      <c r="R3505" s="25"/>
      <c r="S3505" s="25"/>
      <c r="T3505" s="27">
        <f t="shared" si="271"/>
        <v>0</v>
      </c>
      <c r="U3505" s="27">
        <f t="shared" si="272"/>
        <v>0</v>
      </c>
      <c r="V3505" s="25"/>
      <c r="W3505" s="27" t="str">
        <f t="shared" si="273"/>
        <v/>
      </c>
      <c r="X3505" s="43" t="str">
        <f t="shared" si="274"/>
        <v>OK</v>
      </c>
      <c r="Y3505" s="681" t="str">
        <f t="shared" si="275"/>
        <v/>
      </c>
    </row>
    <row r="3506" spans="1:25" x14ac:dyDescent="0.25">
      <c r="A3506" s="68" t="str">
        <f>'0'!$A$4</f>
        <v>………………..</v>
      </c>
      <c r="B3506" s="341">
        <f>'0'!$A$2</f>
        <v>46112</v>
      </c>
      <c r="C3506" s="341" t="s">
        <v>1246</v>
      </c>
      <c r="D3506" s="22"/>
      <c r="E3506" s="23"/>
      <c r="F3506" s="14"/>
      <c r="G3506" s="23"/>
      <c r="H3506" s="22"/>
      <c r="I3506" s="24"/>
      <c r="J3506" s="24"/>
      <c r="K3506" s="25"/>
      <c r="L3506" s="25"/>
      <c r="M3506" s="25"/>
      <c r="N3506" s="25"/>
      <c r="O3506" s="25"/>
      <c r="P3506" s="25"/>
      <c r="Q3506" s="26"/>
      <c r="R3506" s="25"/>
      <c r="S3506" s="25"/>
      <c r="T3506" s="27">
        <f t="shared" si="271"/>
        <v>0</v>
      </c>
      <c r="U3506" s="27">
        <f t="shared" si="272"/>
        <v>0</v>
      </c>
      <c r="V3506" s="25"/>
      <c r="W3506" s="27" t="str">
        <f t="shared" si="273"/>
        <v/>
      </c>
      <c r="X3506" s="43" t="str">
        <f t="shared" si="274"/>
        <v>OK</v>
      </c>
      <c r="Y3506" s="681" t="str">
        <f t="shared" si="275"/>
        <v/>
      </c>
    </row>
    <row r="3507" spans="1:25" x14ac:dyDescent="0.25">
      <c r="A3507" s="68" t="str">
        <f>'0'!$A$4</f>
        <v>………………..</v>
      </c>
      <c r="B3507" s="341">
        <f>'0'!$A$2</f>
        <v>46112</v>
      </c>
      <c r="C3507" s="341" t="s">
        <v>1246</v>
      </c>
      <c r="D3507" s="22"/>
      <c r="E3507" s="23"/>
      <c r="F3507" s="14"/>
      <c r="G3507" s="23"/>
      <c r="H3507" s="22"/>
      <c r="I3507" s="24"/>
      <c r="J3507" s="24"/>
      <c r="K3507" s="25"/>
      <c r="L3507" s="25"/>
      <c r="M3507" s="25"/>
      <c r="N3507" s="25"/>
      <c r="O3507" s="25"/>
      <c r="P3507" s="25"/>
      <c r="Q3507" s="26"/>
      <c r="R3507" s="25"/>
      <c r="S3507" s="25"/>
      <c r="T3507" s="27">
        <f t="shared" si="271"/>
        <v>0</v>
      </c>
      <c r="U3507" s="27">
        <f t="shared" si="272"/>
        <v>0</v>
      </c>
      <c r="V3507" s="25"/>
      <c r="W3507" s="27" t="str">
        <f t="shared" si="273"/>
        <v/>
      </c>
      <c r="X3507" s="43" t="str">
        <f t="shared" si="274"/>
        <v>OK</v>
      </c>
      <c r="Y3507" s="681" t="str">
        <f t="shared" si="275"/>
        <v/>
      </c>
    </row>
    <row r="3508" spans="1:25" x14ac:dyDescent="0.25">
      <c r="A3508" s="68" t="str">
        <f>'0'!$A$4</f>
        <v>………………..</v>
      </c>
      <c r="B3508" s="341">
        <f>'0'!$A$2</f>
        <v>46112</v>
      </c>
      <c r="C3508" s="341" t="s">
        <v>1246</v>
      </c>
      <c r="D3508" s="22"/>
      <c r="E3508" s="23"/>
      <c r="F3508" s="14"/>
      <c r="G3508" s="23"/>
      <c r="H3508" s="22"/>
      <c r="I3508" s="24"/>
      <c r="J3508" s="24"/>
      <c r="K3508" s="25"/>
      <c r="L3508" s="25"/>
      <c r="M3508" s="25"/>
      <c r="N3508" s="25"/>
      <c r="O3508" s="25"/>
      <c r="P3508" s="25"/>
      <c r="Q3508" s="26"/>
      <c r="R3508" s="25"/>
      <c r="S3508" s="25"/>
      <c r="T3508" s="27">
        <f t="shared" si="271"/>
        <v>0</v>
      </c>
      <c r="U3508" s="27">
        <f t="shared" si="272"/>
        <v>0</v>
      </c>
      <c r="V3508" s="25"/>
      <c r="W3508" s="27" t="str">
        <f t="shared" si="273"/>
        <v/>
      </c>
      <c r="X3508" s="43" t="str">
        <f t="shared" si="274"/>
        <v>OK</v>
      </c>
      <c r="Y3508" s="681" t="str">
        <f t="shared" si="275"/>
        <v/>
      </c>
    </row>
    <row r="3509" spans="1:25" x14ac:dyDescent="0.25">
      <c r="A3509" s="68" t="str">
        <f>'0'!$A$4</f>
        <v>………………..</v>
      </c>
      <c r="B3509" s="341">
        <f>'0'!$A$2</f>
        <v>46112</v>
      </c>
      <c r="C3509" s="341" t="s">
        <v>1246</v>
      </c>
      <c r="D3509" s="22"/>
      <c r="E3509" s="23"/>
      <c r="F3509" s="14"/>
      <c r="G3509" s="23"/>
      <c r="H3509" s="22"/>
      <c r="I3509" s="24"/>
      <c r="J3509" s="24"/>
      <c r="K3509" s="25"/>
      <c r="L3509" s="25"/>
      <c r="M3509" s="25"/>
      <c r="N3509" s="25"/>
      <c r="O3509" s="25"/>
      <c r="P3509" s="25"/>
      <c r="Q3509" s="26"/>
      <c r="R3509" s="25"/>
      <c r="S3509" s="25"/>
      <c r="T3509" s="27">
        <f t="shared" si="271"/>
        <v>0</v>
      </c>
      <c r="U3509" s="27">
        <f t="shared" si="272"/>
        <v>0</v>
      </c>
      <c r="V3509" s="25"/>
      <c r="W3509" s="27" t="str">
        <f t="shared" si="273"/>
        <v/>
      </c>
      <c r="X3509" s="43" t="str">
        <f t="shared" si="274"/>
        <v>OK</v>
      </c>
      <c r="Y3509" s="681" t="str">
        <f t="shared" si="275"/>
        <v/>
      </c>
    </row>
    <row r="3510" spans="1:25" x14ac:dyDescent="0.25">
      <c r="A3510" s="68" t="str">
        <f>'0'!$A$4</f>
        <v>………………..</v>
      </c>
      <c r="B3510" s="341">
        <f>'0'!$A$2</f>
        <v>46112</v>
      </c>
      <c r="C3510" s="341" t="s">
        <v>1246</v>
      </c>
      <c r="D3510" s="22"/>
      <c r="E3510" s="23"/>
      <c r="F3510" s="14"/>
      <c r="G3510" s="23"/>
      <c r="H3510" s="22"/>
      <c r="I3510" s="24"/>
      <c r="J3510" s="24"/>
      <c r="K3510" s="25"/>
      <c r="L3510" s="25"/>
      <c r="M3510" s="25"/>
      <c r="N3510" s="25"/>
      <c r="O3510" s="25"/>
      <c r="P3510" s="25"/>
      <c r="Q3510" s="26"/>
      <c r="R3510" s="25"/>
      <c r="S3510" s="25"/>
      <c r="T3510" s="27">
        <f t="shared" si="271"/>
        <v>0</v>
      </c>
      <c r="U3510" s="27">
        <f t="shared" si="272"/>
        <v>0</v>
      </c>
      <c r="V3510" s="25"/>
      <c r="W3510" s="27" t="str">
        <f t="shared" si="273"/>
        <v/>
      </c>
      <c r="X3510" s="43" t="str">
        <f t="shared" si="274"/>
        <v>OK</v>
      </c>
      <c r="Y3510" s="681" t="str">
        <f t="shared" si="275"/>
        <v/>
      </c>
    </row>
    <row r="3511" spans="1:25" x14ac:dyDescent="0.25">
      <c r="A3511" s="68" t="str">
        <f>'0'!$A$4</f>
        <v>………………..</v>
      </c>
      <c r="B3511" s="341">
        <f>'0'!$A$2</f>
        <v>46112</v>
      </c>
      <c r="C3511" s="341" t="s">
        <v>1246</v>
      </c>
      <c r="D3511" s="22"/>
      <c r="E3511" s="23"/>
      <c r="F3511" s="14"/>
      <c r="G3511" s="23"/>
      <c r="H3511" s="22"/>
      <c r="I3511" s="24"/>
      <c r="J3511" s="24"/>
      <c r="K3511" s="25"/>
      <c r="L3511" s="25"/>
      <c r="M3511" s="25"/>
      <c r="N3511" s="25"/>
      <c r="O3511" s="25"/>
      <c r="P3511" s="25"/>
      <c r="Q3511" s="26"/>
      <c r="R3511" s="25"/>
      <c r="S3511" s="25"/>
      <c r="T3511" s="27">
        <f t="shared" si="271"/>
        <v>0</v>
      </c>
      <c r="U3511" s="27">
        <f t="shared" si="272"/>
        <v>0</v>
      </c>
      <c r="V3511" s="25"/>
      <c r="W3511" s="27" t="str">
        <f t="shared" si="273"/>
        <v/>
      </c>
      <c r="X3511" s="43" t="str">
        <f t="shared" si="274"/>
        <v>OK</v>
      </c>
      <c r="Y3511" s="681" t="str">
        <f t="shared" si="275"/>
        <v/>
      </c>
    </row>
    <row r="3512" spans="1:25" x14ac:dyDescent="0.25">
      <c r="A3512" s="68" t="str">
        <f>'0'!$A$4</f>
        <v>………………..</v>
      </c>
      <c r="B3512" s="341">
        <f>'0'!$A$2</f>
        <v>46112</v>
      </c>
      <c r="C3512" s="341" t="s">
        <v>1246</v>
      </c>
      <c r="D3512" s="22"/>
      <c r="E3512" s="23"/>
      <c r="F3512" s="14"/>
      <c r="G3512" s="23"/>
      <c r="H3512" s="22"/>
      <c r="I3512" s="24"/>
      <c r="J3512" s="24"/>
      <c r="K3512" s="25"/>
      <c r="L3512" s="25"/>
      <c r="M3512" s="25"/>
      <c r="N3512" s="25"/>
      <c r="O3512" s="25"/>
      <c r="P3512" s="25"/>
      <c r="Q3512" s="26"/>
      <c r="R3512" s="25"/>
      <c r="S3512" s="25"/>
      <c r="T3512" s="27">
        <f t="shared" si="271"/>
        <v>0</v>
      </c>
      <c r="U3512" s="27">
        <f t="shared" si="272"/>
        <v>0</v>
      </c>
      <c r="V3512" s="25"/>
      <c r="W3512" s="27" t="str">
        <f t="shared" si="273"/>
        <v/>
      </c>
      <c r="X3512" s="43" t="str">
        <f t="shared" si="274"/>
        <v>OK</v>
      </c>
      <c r="Y3512" s="681" t="str">
        <f t="shared" si="275"/>
        <v/>
      </c>
    </row>
    <row r="3513" spans="1:25" x14ac:dyDescent="0.25">
      <c r="A3513" s="68" t="str">
        <f>'0'!$A$4</f>
        <v>………………..</v>
      </c>
      <c r="B3513" s="341">
        <f>'0'!$A$2</f>
        <v>46112</v>
      </c>
      <c r="C3513" s="341" t="s">
        <v>1246</v>
      </c>
      <c r="D3513" s="22"/>
      <c r="E3513" s="23"/>
      <c r="F3513" s="14"/>
      <c r="G3513" s="23"/>
      <c r="H3513" s="22"/>
      <c r="I3513" s="24"/>
      <c r="J3513" s="24"/>
      <c r="K3513" s="25"/>
      <c r="L3513" s="25"/>
      <c r="M3513" s="25"/>
      <c r="N3513" s="25"/>
      <c r="O3513" s="25"/>
      <c r="P3513" s="25"/>
      <c r="Q3513" s="26"/>
      <c r="R3513" s="25"/>
      <c r="S3513" s="25"/>
      <c r="T3513" s="27">
        <f t="shared" si="271"/>
        <v>0</v>
      </c>
      <c r="U3513" s="27">
        <f t="shared" si="272"/>
        <v>0</v>
      </c>
      <c r="V3513" s="25"/>
      <c r="W3513" s="27" t="str">
        <f t="shared" si="273"/>
        <v/>
      </c>
      <c r="X3513" s="43" t="str">
        <f t="shared" si="274"/>
        <v>OK</v>
      </c>
      <c r="Y3513" s="681" t="str">
        <f t="shared" si="275"/>
        <v/>
      </c>
    </row>
    <row r="3514" spans="1:25" x14ac:dyDescent="0.25">
      <c r="A3514" s="68" t="str">
        <f>'0'!$A$4</f>
        <v>………………..</v>
      </c>
      <c r="B3514" s="341">
        <f>'0'!$A$2</f>
        <v>46112</v>
      </c>
      <c r="C3514" s="341" t="s">
        <v>1246</v>
      </c>
      <c r="D3514" s="22"/>
      <c r="E3514" s="23"/>
      <c r="F3514" s="14"/>
      <c r="G3514" s="23"/>
      <c r="H3514" s="22"/>
      <c r="I3514" s="24"/>
      <c r="J3514" s="24"/>
      <c r="K3514" s="25"/>
      <c r="L3514" s="25"/>
      <c r="M3514" s="25"/>
      <c r="N3514" s="25"/>
      <c r="O3514" s="25"/>
      <c r="P3514" s="25"/>
      <c r="Q3514" s="26"/>
      <c r="R3514" s="25"/>
      <c r="S3514" s="25"/>
      <c r="T3514" s="27">
        <f t="shared" si="271"/>
        <v>0</v>
      </c>
      <c r="U3514" s="27">
        <f t="shared" si="272"/>
        <v>0</v>
      </c>
      <c r="V3514" s="25"/>
      <c r="W3514" s="27" t="str">
        <f t="shared" si="273"/>
        <v/>
      </c>
      <c r="X3514" s="43" t="str">
        <f t="shared" si="274"/>
        <v>OK</v>
      </c>
      <c r="Y3514" s="681" t="str">
        <f t="shared" si="275"/>
        <v/>
      </c>
    </row>
    <row r="3515" spans="1:25" x14ac:dyDescent="0.25">
      <c r="A3515" s="68" t="str">
        <f>'0'!$A$4</f>
        <v>………………..</v>
      </c>
      <c r="B3515" s="341">
        <f>'0'!$A$2</f>
        <v>46112</v>
      </c>
      <c r="C3515" s="341" t="s">
        <v>1246</v>
      </c>
      <c r="D3515" s="22"/>
      <c r="E3515" s="23"/>
      <c r="F3515" s="14"/>
      <c r="G3515" s="23"/>
      <c r="H3515" s="22"/>
      <c r="I3515" s="24"/>
      <c r="J3515" s="24"/>
      <c r="K3515" s="25"/>
      <c r="L3515" s="25"/>
      <c r="M3515" s="25"/>
      <c r="N3515" s="25"/>
      <c r="O3515" s="25"/>
      <c r="P3515" s="25"/>
      <c r="Q3515" s="26"/>
      <c r="R3515" s="25"/>
      <c r="S3515" s="25"/>
      <c r="T3515" s="27">
        <f t="shared" si="271"/>
        <v>0</v>
      </c>
      <c r="U3515" s="27">
        <f t="shared" si="272"/>
        <v>0</v>
      </c>
      <c r="V3515" s="25"/>
      <c r="W3515" s="27" t="str">
        <f t="shared" si="273"/>
        <v/>
      </c>
      <c r="X3515" s="43" t="str">
        <f t="shared" si="274"/>
        <v>OK</v>
      </c>
      <c r="Y3515" s="681" t="str">
        <f t="shared" si="275"/>
        <v/>
      </c>
    </row>
    <row r="3516" spans="1:25" x14ac:dyDescent="0.25">
      <c r="A3516" s="68" t="str">
        <f>'0'!$A$4</f>
        <v>………………..</v>
      </c>
      <c r="B3516" s="341">
        <f>'0'!$A$2</f>
        <v>46112</v>
      </c>
      <c r="C3516" s="341" t="s">
        <v>1246</v>
      </c>
      <c r="D3516" s="22"/>
      <c r="E3516" s="23"/>
      <c r="F3516" s="14"/>
      <c r="G3516" s="23"/>
      <c r="H3516" s="22"/>
      <c r="I3516" s="24"/>
      <c r="J3516" s="24"/>
      <c r="K3516" s="25"/>
      <c r="L3516" s="25"/>
      <c r="M3516" s="25"/>
      <c r="N3516" s="25"/>
      <c r="O3516" s="25"/>
      <c r="P3516" s="25"/>
      <c r="Q3516" s="26"/>
      <c r="R3516" s="25"/>
      <c r="S3516" s="25"/>
      <c r="T3516" s="27">
        <f t="shared" si="271"/>
        <v>0</v>
      </c>
      <c r="U3516" s="27">
        <f t="shared" si="272"/>
        <v>0</v>
      </c>
      <c r="V3516" s="25"/>
      <c r="W3516" s="27" t="str">
        <f t="shared" si="273"/>
        <v/>
      </c>
      <c r="X3516" s="43" t="str">
        <f t="shared" si="274"/>
        <v>OK</v>
      </c>
      <c r="Y3516" s="681" t="str">
        <f t="shared" si="275"/>
        <v/>
      </c>
    </row>
    <row r="3517" spans="1:25" x14ac:dyDescent="0.25">
      <c r="A3517" s="68" t="str">
        <f>'0'!$A$4</f>
        <v>………………..</v>
      </c>
      <c r="B3517" s="341">
        <f>'0'!$A$2</f>
        <v>46112</v>
      </c>
      <c r="C3517" s="341" t="s">
        <v>1246</v>
      </c>
      <c r="D3517" s="22"/>
      <c r="E3517" s="23"/>
      <c r="F3517" s="14"/>
      <c r="G3517" s="23"/>
      <c r="H3517" s="22"/>
      <c r="I3517" s="24"/>
      <c r="J3517" s="24"/>
      <c r="K3517" s="25"/>
      <c r="L3517" s="25"/>
      <c r="M3517" s="25"/>
      <c r="N3517" s="25"/>
      <c r="O3517" s="25"/>
      <c r="P3517" s="25"/>
      <c r="Q3517" s="26"/>
      <c r="R3517" s="25"/>
      <c r="S3517" s="25"/>
      <c r="T3517" s="27">
        <f t="shared" si="271"/>
        <v>0</v>
      </c>
      <c r="U3517" s="27">
        <f t="shared" si="272"/>
        <v>0</v>
      </c>
      <c r="V3517" s="25"/>
      <c r="W3517" s="27" t="str">
        <f t="shared" si="273"/>
        <v/>
      </c>
      <c r="X3517" s="43" t="str">
        <f t="shared" si="274"/>
        <v>OK</v>
      </c>
      <c r="Y3517" s="681" t="str">
        <f t="shared" si="275"/>
        <v/>
      </c>
    </row>
    <row r="3518" spans="1:25" x14ac:dyDescent="0.25">
      <c r="A3518" s="68" t="str">
        <f>'0'!$A$4</f>
        <v>………………..</v>
      </c>
      <c r="B3518" s="341">
        <f>'0'!$A$2</f>
        <v>46112</v>
      </c>
      <c r="C3518" s="341" t="s">
        <v>1246</v>
      </c>
      <c r="D3518" s="22"/>
      <c r="E3518" s="23"/>
      <c r="F3518" s="14"/>
      <c r="G3518" s="23"/>
      <c r="H3518" s="22"/>
      <c r="I3518" s="24"/>
      <c r="J3518" s="24"/>
      <c r="K3518" s="25"/>
      <c r="L3518" s="25"/>
      <c r="M3518" s="25"/>
      <c r="N3518" s="25"/>
      <c r="O3518" s="25"/>
      <c r="P3518" s="25"/>
      <c r="Q3518" s="26"/>
      <c r="R3518" s="25"/>
      <c r="S3518" s="25"/>
      <c r="T3518" s="27">
        <f t="shared" si="271"/>
        <v>0</v>
      </c>
      <c r="U3518" s="27">
        <f t="shared" si="272"/>
        <v>0</v>
      </c>
      <c r="V3518" s="25"/>
      <c r="W3518" s="27" t="str">
        <f t="shared" si="273"/>
        <v/>
      </c>
      <c r="X3518" s="43" t="str">
        <f t="shared" si="274"/>
        <v>OK</v>
      </c>
      <c r="Y3518" s="681" t="str">
        <f t="shared" si="275"/>
        <v/>
      </c>
    </row>
    <row r="3519" spans="1:25" x14ac:dyDescent="0.25">
      <c r="A3519" s="68" t="str">
        <f>'0'!$A$4</f>
        <v>………………..</v>
      </c>
      <c r="B3519" s="341">
        <f>'0'!$A$2</f>
        <v>46112</v>
      </c>
      <c r="C3519" s="341" t="s">
        <v>1246</v>
      </c>
      <c r="D3519" s="22"/>
      <c r="E3519" s="23"/>
      <c r="F3519" s="14"/>
      <c r="G3519" s="23"/>
      <c r="H3519" s="22"/>
      <c r="I3519" s="24"/>
      <c r="J3519" s="24"/>
      <c r="K3519" s="25"/>
      <c r="L3519" s="25"/>
      <c r="M3519" s="25"/>
      <c r="N3519" s="25"/>
      <c r="O3519" s="25"/>
      <c r="P3519" s="25"/>
      <c r="Q3519" s="26"/>
      <c r="R3519" s="25"/>
      <c r="S3519" s="25"/>
      <c r="T3519" s="27">
        <f t="shared" si="271"/>
        <v>0</v>
      </c>
      <c r="U3519" s="27">
        <f t="shared" si="272"/>
        <v>0</v>
      </c>
      <c r="V3519" s="25"/>
      <c r="W3519" s="27" t="str">
        <f t="shared" si="273"/>
        <v/>
      </c>
      <c r="X3519" s="43" t="str">
        <f t="shared" si="274"/>
        <v>OK</v>
      </c>
      <c r="Y3519" s="681" t="str">
        <f t="shared" si="275"/>
        <v/>
      </c>
    </row>
    <row r="3520" spans="1:25" x14ac:dyDescent="0.25">
      <c r="A3520" s="68" t="str">
        <f>'0'!$A$4</f>
        <v>………………..</v>
      </c>
      <c r="B3520" s="341">
        <f>'0'!$A$2</f>
        <v>46112</v>
      </c>
      <c r="C3520" s="341" t="s">
        <v>1246</v>
      </c>
      <c r="D3520" s="22"/>
      <c r="E3520" s="23"/>
      <c r="F3520" s="14"/>
      <c r="G3520" s="23"/>
      <c r="H3520" s="22"/>
      <c r="I3520" s="24"/>
      <c r="J3520" s="24"/>
      <c r="K3520" s="25"/>
      <c r="L3520" s="25"/>
      <c r="M3520" s="25"/>
      <c r="N3520" s="25"/>
      <c r="O3520" s="25"/>
      <c r="P3520" s="25"/>
      <c r="Q3520" s="26"/>
      <c r="R3520" s="25"/>
      <c r="S3520" s="25"/>
      <c r="T3520" s="27">
        <f t="shared" si="271"/>
        <v>0</v>
      </c>
      <c r="U3520" s="27">
        <f t="shared" si="272"/>
        <v>0</v>
      </c>
      <c r="V3520" s="25"/>
      <c r="W3520" s="27" t="str">
        <f t="shared" si="273"/>
        <v/>
      </c>
      <c r="X3520" s="43" t="str">
        <f t="shared" si="274"/>
        <v>OK</v>
      </c>
      <c r="Y3520" s="681" t="str">
        <f t="shared" si="275"/>
        <v/>
      </c>
    </row>
    <row r="3521" spans="1:25" x14ac:dyDescent="0.25">
      <c r="A3521" s="68" t="str">
        <f>'0'!$A$4</f>
        <v>………………..</v>
      </c>
      <c r="B3521" s="341">
        <f>'0'!$A$2</f>
        <v>46112</v>
      </c>
      <c r="C3521" s="341" t="s">
        <v>1246</v>
      </c>
      <c r="D3521" s="22"/>
      <c r="E3521" s="23"/>
      <c r="F3521" s="14"/>
      <c r="G3521" s="23"/>
      <c r="H3521" s="22"/>
      <c r="I3521" s="24"/>
      <c r="J3521" s="24"/>
      <c r="K3521" s="25"/>
      <c r="L3521" s="25"/>
      <c r="M3521" s="25"/>
      <c r="N3521" s="25"/>
      <c r="O3521" s="25"/>
      <c r="P3521" s="25"/>
      <c r="Q3521" s="26"/>
      <c r="R3521" s="25"/>
      <c r="S3521" s="25"/>
      <c r="T3521" s="27">
        <f t="shared" si="271"/>
        <v>0</v>
      </c>
      <c r="U3521" s="27">
        <f t="shared" si="272"/>
        <v>0</v>
      </c>
      <c r="V3521" s="25"/>
      <c r="W3521" s="27" t="str">
        <f t="shared" si="273"/>
        <v/>
      </c>
      <c r="X3521" s="43" t="str">
        <f t="shared" si="274"/>
        <v>OK</v>
      </c>
      <c r="Y3521" s="681" t="str">
        <f t="shared" si="275"/>
        <v/>
      </c>
    </row>
    <row r="3522" spans="1:25" x14ac:dyDescent="0.25">
      <c r="A3522" s="68" t="str">
        <f>'0'!$A$4</f>
        <v>………………..</v>
      </c>
      <c r="B3522" s="341">
        <f>'0'!$A$2</f>
        <v>46112</v>
      </c>
      <c r="C3522" s="341" t="s">
        <v>1246</v>
      </c>
      <c r="D3522" s="22"/>
      <c r="E3522" s="23"/>
      <c r="F3522" s="14"/>
      <c r="G3522" s="23"/>
      <c r="H3522" s="22"/>
      <c r="I3522" s="24"/>
      <c r="J3522" s="24"/>
      <c r="K3522" s="25"/>
      <c r="L3522" s="25"/>
      <c r="M3522" s="25"/>
      <c r="N3522" s="25"/>
      <c r="O3522" s="25"/>
      <c r="P3522" s="25"/>
      <c r="Q3522" s="26"/>
      <c r="R3522" s="25"/>
      <c r="S3522" s="25"/>
      <c r="T3522" s="27">
        <f t="shared" si="271"/>
        <v>0</v>
      </c>
      <c r="U3522" s="27">
        <f t="shared" si="272"/>
        <v>0</v>
      </c>
      <c r="V3522" s="25"/>
      <c r="W3522" s="27" t="str">
        <f t="shared" si="273"/>
        <v/>
      </c>
      <c r="X3522" s="43" t="str">
        <f t="shared" si="274"/>
        <v>OK</v>
      </c>
      <c r="Y3522" s="681" t="str">
        <f t="shared" si="275"/>
        <v/>
      </c>
    </row>
    <row r="3523" spans="1:25" x14ac:dyDescent="0.25">
      <c r="A3523" s="68" t="str">
        <f>'0'!$A$4</f>
        <v>………………..</v>
      </c>
      <c r="B3523" s="341">
        <f>'0'!$A$2</f>
        <v>46112</v>
      </c>
      <c r="C3523" s="341" t="s">
        <v>1246</v>
      </c>
      <c r="D3523" s="22"/>
      <c r="E3523" s="23"/>
      <c r="F3523" s="14"/>
      <c r="G3523" s="23"/>
      <c r="H3523" s="22"/>
      <c r="I3523" s="24"/>
      <c r="J3523" s="24"/>
      <c r="K3523" s="25"/>
      <c r="L3523" s="25"/>
      <c r="M3523" s="25"/>
      <c r="N3523" s="25"/>
      <c r="O3523" s="25"/>
      <c r="P3523" s="25"/>
      <c r="Q3523" s="26"/>
      <c r="R3523" s="25"/>
      <c r="S3523" s="25"/>
      <c r="T3523" s="27">
        <f t="shared" si="271"/>
        <v>0</v>
      </c>
      <c r="U3523" s="27">
        <f t="shared" si="272"/>
        <v>0</v>
      </c>
      <c r="V3523" s="25"/>
      <c r="W3523" s="27" t="str">
        <f t="shared" si="273"/>
        <v/>
      </c>
      <c r="X3523" s="43" t="str">
        <f t="shared" si="274"/>
        <v>OK</v>
      </c>
      <c r="Y3523" s="681" t="str">
        <f t="shared" si="275"/>
        <v/>
      </c>
    </row>
    <row r="3524" spans="1:25" x14ac:dyDescent="0.25">
      <c r="A3524" s="68" t="str">
        <f>'0'!$A$4</f>
        <v>………………..</v>
      </c>
      <c r="B3524" s="341">
        <f>'0'!$A$2</f>
        <v>46112</v>
      </c>
      <c r="C3524" s="341" t="s">
        <v>1246</v>
      </c>
      <c r="D3524" s="22"/>
      <c r="E3524" s="23"/>
      <c r="F3524" s="14"/>
      <c r="G3524" s="23"/>
      <c r="H3524" s="22"/>
      <c r="I3524" s="24"/>
      <c r="J3524" s="24"/>
      <c r="K3524" s="25"/>
      <c r="L3524" s="25"/>
      <c r="M3524" s="25"/>
      <c r="N3524" s="25"/>
      <c r="O3524" s="25"/>
      <c r="P3524" s="25"/>
      <c r="Q3524" s="26"/>
      <c r="R3524" s="25"/>
      <c r="S3524" s="25"/>
      <c r="T3524" s="27">
        <f t="shared" si="271"/>
        <v>0</v>
      </c>
      <c r="U3524" s="27">
        <f t="shared" si="272"/>
        <v>0</v>
      </c>
      <c r="V3524" s="25"/>
      <c r="W3524" s="27" t="str">
        <f t="shared" si="273"/>
        <v/>
      </c>
      <c r="X3524" s="43" t="str">
        <f t="shared" si="274"/>
        <v>OK</v>
      </c>
      <c r="Y3524" s="681" t="str">
        <f t="shared" si="275"/>
        <v/>
      </c>
    </row>
    <row r="3525" spans="1:25" x14ac:dyDescent="0.25">
      <c r="A3525" s="68" t="str">
        <f>'0'!$A$4</f>
        <v>………………..</v>
      </c>
      <c r="B3525" s="341">
        <f>'0'!$A$2</f>
        <v>46112</v>
      </c>
      <c r="C3525" s="341" t="s">
        <v>1246</v>
      </c>
      <c r="D3525" s="22"/>
      <c r="E3525" s="23"/>
      <c r="F3525" s="14"/>
      <c r="G3525" s="23"/>
      <c r="H3525" s="22"/>
      <c r="I3525" s="24"/>
      <c r="J3525" s="24"/>
      <c r="K3525" s="25"/>
      <c r="L3525" s="25"/>
      <c r="M3525" s="25"/>
      <c r="N3525" s="25"/>
      <c r="O3525" s="25"/>
      <c r="P3525" s="25"/>
      <c r="Q3525" s="26"/>
      <c r="R3525" s="25"/>
      <c r="S3525" s="25"/>
      <c r="T3525" s="27">
        <f t="shared" si="271"/>
        <v>0</v>
      </c>
      <c r="U3525" s="27">
        <f t="shared" si="272"/>
        <v>0</v>
      </c>
      <c r="V3525" s="25"/>
      <c r="W3525" s="27" t="str">
        <f t="shared" si="273"/>
        <v/>
      </c>
      <c r="X3525" s="43" t="str">
        <f t="shared" si="274"/>
        <v>OK</v>
      </c>
      <c r="Y3525" s="681" t="str">
        <f t="shared" si="275"/>
        <v/>
      </c>
    </row>
    <row r="3526" spans="1:25" x14ac:dyDescent="0.25">
      <c r="A3526" s="68" t="str">
        <f>'0'!$A$4</f>
        <v>………………..</v>
      </c>
      <c r="B3526" s="341">
        <f>'0'!$A$2</f>
        <v>46112</v>
      </c>
      <c r="C3526" s="341" t="s">
        <v>1246</v>
      </c>
      <c r="D3526" s="22"/>
      <c r="E3526" s="23"/>
      <c r="F3526" s="14"/>
      <c r="G3526" s="23"/>
      <c r="H3526" s="22"/>
      <c r="I3526" s="24"/>
      <c r="J3526" s="24"/>
      <c r="K3526" s="25"/>
      <c r="L3526" s="25"/>
      <c r="M3526" s="25"/>
      <c r="N3526" s="25"/>
      <c r="O3526" s="25"/>
      <c r="P3526" s="25"/>
      <c r="Q3526" s="26"/>
      <c r="R3526" s="25"/>
      <c r="S3526" s="25"/>
      <c r="T3526" s="27">
        <f t="shared" si="271"/>
        <v>0</v>
      </c>
      <c r="U3526" s="27">
        <f t="shared" si="272"/>
        <v>0</v>
      </c>
      <c r="V3526" s="25"/>
      <c r="W3526" s="27" t="str">
        <f t="shared" si="273"/>
        <v/>
      </c>
      <c r="X3526" s="43" t="str">
        <f t="shared" si="274"/>
        <v>OK</v>
      </c>
      <c r="Y3526" s="681" t="str">
        <f t="shared" si="275"/>
        <v/>
      </c>
    </row>
    <row r="3527" spans="1:25" x14ac:dyDescent="0.25">
      <c r="A3527" s="68" t="str">
        <f>'0'!$A$4</f>
        <v>………………..</v>
      </c>
      <c r="B3527" s="341">
        <f>'0'!$A$2</f>
        <v>46112</v>
      </c>
      <c r="C3527" s="341" t="s">
        <v>1246</v>
      </c>
      <c r="D3527" s="22"/>
      <c r="E3527" s="23"/>
      <c r="F3527" s="14"/>
      <c r="G3527" s="23"/>
      <c r="H3527" s="22"/>
      <c r="I3527" s="24"/>
      <c r="J3527" s="24"/>
      <c r="K3527" s="25"/>
      <c r="L3527" s="25"/>
      <c r="M3527" s="25"/>
      <c r="N3527" s="25"/>
      <c r="O3527" s="25"/>
      <c r="P3527" s="25"/>
      <c r="Q3527" s="26"/>
      <c r="R3527" s="25"/>
      <c r="S3527" s="25"/>
      <c r="T3527" s="27">
        <f t="shared" si="271"/>
        <v>0</v>
      </c>
      <c r="U3527" s="27">
        <f t="shared" si="272"/>
        <v>0</v>
      </c>
      <c r="V3527" s="25"/>
      <c r="W3527" s="27" t="str">
        <f t="shared" si="273"/>
        <v/>
      </c>
      <c r="X3527" s="43" t="str">
        <f t="shared" si="274"/>
        <v>OK</v>
      </c>
      <c r="Y3527" s="681" t="str">
        <f t="shared" si="275"/>
        <v/>
      </c>
    </row>
    <row r="3528" spans="1:25" x14ac:dyDescent="0.25">
      <c r="A3528" s="68" t="str">
        <f>'0'!$A$4</f>
        <v>………………..</v>
      </c>
      <c r="B3528" s="341">
        <f>'0'!$A$2</f>
        <v>46112</v>
      </c>
      <c r="C3528" s="341" t="s">
        <v>1246</v>
      </c>
      <c r="D3528" s="22"/>
      <c r="E3528" s="23"/>
      <c r="F3528" s="14"/>
      <c r="G3528" s="23"/>
      <c r="H3528" s="22"/>
      <c r="I3528" s="24"/>
      <c r="J3528" s="24"/>
      <c r="K3528" s="25"/>
      <c r="L3528" s="25"/>
      <c r="M3528" s="25"/>
      <c r="N3528" s="25"/>
      <c r="O3528" s="25"/>
      <c r="P3528" s="25"/>
      <c r="Q3528" s="26"/>
      <c r="R3528" s="25"/>
      <c r="S3528" s="25"/>
      <c r="T3528" s="27">
        <f t="shared" si="271"/>
        <v>0</v>
      </c>
      <c r="U3528" s="27">
        <f t="shared" si="272"/>
        <v>0</v>
      </c>
      <c r="V3528" s="25"/>
      <c r="W3528" s="27" t="str">
        <f t="shared" si="273"/>
        <v/>
      </c>
      <c r="X3528" s="43" t="str">
        <f t="shared" si="274"/>
        <v>OK</v>
      </c>
      <c r="Y3528" s="681" t="str">
        <f t="shared" si="275"/>
        <v/>
      </c>
    </row>
    <row r="3529" spans="1:25" x14ac:dyDescent="0.25">
      <c r="A3529" s="68" t="str">
        <f>'0'!$A$4</f>
        <v>………………..</v>
      </c>
      <c r="B3529" s="341">
        <f>'0'!$A$2</f>
        <v>46112</v>
      </c>
      <c r="C3529" s="341" t="s">
        <v>1246</v>
      </c>
      <c r="D3529" s="22"/>
      <c r="E3529" s="23"/>
      <c r="F3529" s="14"/>
      <c r="G3529" s="23"/>
      <c r="H3529" s="22"/>
      <c r="I3529" s="24"/>
      <c r="J3529" s="24"/>
      <c r="K3529" s="25"/>
      <c r="L3529" s="25"/>
      <c r="M3529" s="25"/>
      <c r="N3529" s="25"/>
      <c r="O3529" s="25"/>
      <c r="P3529" s="25"/>
      <c r="Q3529" s="26"/>
      <c r="R3529" s="25"/>
      <c r="S3529" s="25"/>
      <c r="T3529" s="27">
        <f t="shared" ref="T3529:T3592" si="276">N3529+P3529-R3529</f>
        <v>0</v>
      </c>
      <c r="U3529" s="27">
        <f t="shared" ref="U3529:U3592" si="277">O3529+Q3529-S3529</f>
        <v>0</v>
      </c>
      <c r="V3529" s="25"/>
      <c r="W3529" s="27" t="str">
        <f t="shared" ref="W3529:W3592" si="278">IF(K3529="","",K3529-M3529-(P3529-Q3529))</f>
        <v/>
      </c>
      <c r="X3529" s="43" t="str">
        <f t="shared" ref="X3529:X3592" si="279">IF(ROUND(T3529-V3529,2)&gt;=0,"OK","Просрочието не може да надхвърля задължението")</f>
        <v>OK</v>
      </c>
      <c r="Y3529" s="681" t="str">
        <f t="shared" ref="Y3529:Y3592" si="280">IF(COUNTBLANK(D3529:W3529)=18,"",IF(D3529="999999999","",IF(ISNUMBER(VALUE(D3529)),IF(LEN(D3529)&lt;&gt;9,"Въведеното ЕИК е твърде късо или твърде дълго",IF(OR(MOD(MID(D3529,1,1)*1+MID(D3529,2,1)*2+MID(D3529,3,1)*3+MID(D3529,4,1)*4+MID(D3529,5,1)*5+MID(D3529,6,1)*6+MID(D3529,7,1)*7+MID(D3529,8,1)*8,11)-MID(D3529,9,1)=0,AND(MOD(MID(D3529,1,1)*3+MID(D3529,2,1)*4+MID(D3529,3,1)*5+MID(D3529,4,1)*6+MID(D3529,5,1)*7+MID(D3529,6,1)*8+MID(D3529,7,1)*9+MID(D3529,8,1)*10,11)=10,MID(D3529,9,1)*1=0),MOD(MID(D3529,1,1)*3+MID(D3529,2,1)*4+MID(D3529,3,1)*5+MID(D3529,4,1)*6+MID(D3529,5,1)*7+MID(D3529,6,1)*8+MID(D3529,7,1)*9+MID(D3529,8,1)*10,11)-MID(D3529,9,1)=0),"","Въведеното ЕИК е невалидно")),"Въведеното ЕИК съдържа непозволени символи")))</f>
        <v/>
      </c>
    </row>
    <row r="3530" spans="1:25" x14ac:dyDescent="0.25">
      <c r="A3530" s="68" t="str">
        <f>'0'!$A$4</f>
        <v>………………..</v>
      </c>
      <c r="B3530" s="341">
        <f>'0'!$A$2</f>
        <v>46112</v>
      </c>
      <c r="C3530" s="341" t="s">
        <v>1246</v>
      </c>
      <c r="D3530" s="22"/>
      <c r="E3530" s="23"/>
      <c r="F3530" s="14"/>
      <c r="G3530" s="23"/>
      <c r="H3530" s="22"/>
      <c r="I3530" s="24"/>
      <c r="J3530" s="24"/>
      <c r="K3530" s="25"/>
      <c r="L3530" s="25"/>
      <c r="M3530" s="25"/>
      <c r="N3530" s="25"/>
      <c r="O3530" s="25"/>
      <c r="P3530" s="25"/>
      <c r="Q3530" s="26"/>
      <c r="R3530" s="25"/>
      <c r="S3530" s="25"/>
      <c r="T3530" s="27">
        <f t="shared" si="276"/>
        <v>0</v>
      </c>
      <c r="U3530" s="27">
        <f t="shared" si="277"/>
        <v>0</v>
      </c>
      <c r="V3530" s="25"/>
      <c r="W3530" s="27" t="str">
        <f t="shared" si="278"/>
        <v/>
      </c>
      <c r="X3530" s="43" t="str">
        <f t="shared" si="279"/>
        <v>OK</v>
      </c>
      <c r="Y3530" s="681" t="str">
        <f t="shared" si="280"/>
        <v/>
      </c>
    </row>
    <row r="3531" spans="1:25" x14ac:dyDescent="0.25">
      <c r="A3531" s="68" t="str">
        <f>'0'!$A$4</f>
        <v>………………..</v>
      </c>
      <c r="B3531" s="341">
        <f>'0'!$A$2</f>
        <v>46112</v>
      </c>
      <c r="C3531" s="341" t="s">
        <v>1246</v>
      </c>
      <c r="D3531" s="22"/>
      <c r="E3531" s="23"/>
      <c r="F3531" s="14"/>
      <c r="G3531" s="23"/>
      <c r="H3531" s="22"/>
      <c r="I3531" s="24"/>
      <c r="J3531" s="24"/>
      <c r="K3531" s="25"/>
      <c r="L3531" s="25"/>
      <c r="M3531" s="25"/>
      <c r="N3531" s="25"/>
      <c r="O3531" s="25"/>
      <c r="P3531" s="25"/>
      <c r="Q3531" s="26"/>
      <c r="R3531" s="25"/>
      <c r="S3531" s="25"/>
      <c r="T3531" s="27">
        <f t="shared" si="276"/>
        <v>0</v>
      </c>
      <c r="U3531" s="27">
        <f t="shared" si="277"/>
        <v>0</v>
      </c>
      <c r="V3531" s="25"/>
      <c r="W3531" s="27" t="str">
        <f t="shared" si="278"/>
        <v/>
      </c>
      <c r="X3531" s="43" t="str">
        <f t="shared" si="279"/>
        <v>OK</v>
      </c>
      <c r="Y3531" s="681" t="str">
        <f t="shared" si="280"/>
        <v/>
      </c>
    </row>
    <row r="3532" spans="1:25" x14ac:dyDescent="0.25">
      <c r="A3532" s="68" t="str">
        <f>'0'!$A$4</f>
        <v>………………..</v>
      </c>
      <c r="B3532" s="341">
        <f>'0'!$A$2</f>
        <v>46112</v>
      </c>
      <c r="C3532" s="341" t="s">
        <v>1246</v>
      </c>
      <c r="D3532" s="22"/>
      <c r="E3532" s="23"/>
      <c r="F3532" s="14"/>
      <c r="G3532" s="23"/>
      <c r="H3532" s="22"/>
      <c r="I3532" s="24"/>
      <c r="J3532" s="24"/>
      <c r="K3532" s="25"/>
      <c r="L3532" s="25"/>
      <c r="M3532" s="25"/>
      <c r="N3532" s="25"/>
      <c r="O3532" s="25"/>
      <c r="P3532" s="25"/>
      <c r="Q3532" s="26"/>
      <c r="R3532" s="25"/>
      <c r="S3532" s="25"/>
      <c r="T3532" s="27">
        <f t="shared" si="276"/>
        <v>0</v>
      </c>
      <c r="U3532" s="27">
        <f t="shared" si="277"/>
        <v>0</v>
      </c>
      <c r="V3532" s="25"/>
      <c r="W3532" s="27" t="str">
        <f t="shared" si="278"/>
        <v/>
      </c>
      <c r="X3532" s="43" t="str">
        <f t="shared" si="279"/>
        <v>OK</v>
      </c>
      <c r="Y3532" s="681" t="str">
        <f t="shared" si="280"/>
        <v/>
      </c>
    </row>
    <row r="3533" spans="1:25" x14ac:dyDescent="0.25">
      <c r="A3533" s="68" t="str">
        <f>'0'!$A$4</f>
        <v>………………..</v>
      </c>
      <c r="B3533" s="341">
        <f>'0'!$A$2</f>
        <v>46112</v>
      </c>
      <c r="C3533" s="341" t="s">
        <v>1246</v>
      </c>
      <c r="D3533" s="22"/>
      <c r="E3533" s="23"/>
      <c r="F3533" s="14"/>
      <c r="G3533" s="23"/>
      <c r="H3533" s="22"/>
      <c r="I3533" s="24"/>
      <c r="J3533" s="24"/>
      <c r="K3533" s="25"/>
      <c r="L3533" s="25"/>
      <c r="M3533" s="25"/>
      <c r="N3533" s="25"/>
      <c r="O3533" s="25"/>
      <c r="P3533" s="25"/>
      <c r="Q3533" s="26"/>
      <c r="R3533" s="25"/>
      <c r="S3533" s="25"/>
      <c r="T3533" s="27">
        <f t="shared" si="276"/>
        <v>0</v>
      </c>
      <c r="U3533" s="27">
        <f t="shared" si="277"/>
        <v>0</v>
      </c>
      <c r="V3533" s="25"/>
      <c r="W3533" s="27" t="str">
        <f t="shared" si="278"/>
        <v/>
      </c>
      <c r="X3533" s="43" t="str">
        <f t="shared" si="279"/>
        <v>OK</v>
      </c>
      <c r="Y3533" s="681" t="str">
        <f t="shared" si="280"/>
        <v/>
      </c>
    </row>
    <row r="3534" spans="1:25" x14ac:dyDescent="0.25">
      <c r="A3534" s="68" t="str">
        <f>'0'!$A$4</f>
        <v>………………..</v>
      </c>
      <c r="B3534" s="341">
        <f>'0'!$A$2</f>
        <v>46112</v>
      </c>
      <c r="C3534" s="341" t="s">
        <v>1246</v>
      </c>
      <c r="D3534" s="22"/>
      <c r="E3534" s="23"/>
      <c r="F3534" s="14"/>
      <c r="G3534" s="23"/>
      <c r="H3534" s="22"/>
      <c r="I3534" s="24"/>
      <c r="J3534" s="24"/>
      <c r="K3534" s="25"/>
      <c r="L3534" s="25"/>
      <c r="M3534" s="25"/>
      <c r="N3534" s="25"/>
      <c r="O3534" s="25"/>
      <c r="P3534" s="25"/>
      <c r="Q3534" s="26"/>
      <c r="R3534" s="25"/>
      <c r="S3534" s="25"/>
      <c r="T3534" s="27">
        <f t="shared" si="276"/>
        <v>0</v>
      </c>
      <c r="U3534" s="27">
        <f t="shared" si="277"/>
        <v>0</v>
      </c>
      <c r="V3534" s="25"/>
      <c r="W3534" s="27" t="str">
        <f t="shared" si="278"/>
        <v/>
      </c>
      <c r="X3534" s="43" t="str">
        <f t="shared" si="279"/>
        <v>OK</v>
      </c>
      <c r="Y3534" s="681" t="str">
        <f t="shared" si="280"/>
        <v/>
      </c>
    </row>
    <row r="3535" spans="1:25" x14ac:dyDescent="0.25">
      <c r="A3535" s="68" t="str">
        <f>'0'!$A$4</f>
        <v>………………..</v>
      </c>
      <c r="B3535" s="341">
        <f>'0'!$A$2</f>
        <v>46112</v>
      </c>
      <c r="C3535" s="341" t="s">
        <v>1246</v>
      </c>
      <c r="D3535" s="22"/>
      <c r="E3535" s="23"/>
      <c r="F3535" s="14"/>
      <c r="G3535" s="23"/>
      <c r="H3535" s="22"/>
      <c r="I3535" s="24"/>
      <c r="J3535" s="24"/>
      <c r="K3535" s="25"/>
      <c r="L3535" s="25"/>
      <c r="M3535" s="25"/>
      <c r="N3535" s="25"/>
      <c r="O3535" s="25"/>
      <c r="P3535" s="25"/>
      <c r="Q3535" s="26"/>
      <c r="R3535" s="25"/>
      <c r="S3535" s="25"/>
      <c r="T3535" s="27">
        <f t="shared" si="276"/>
        <v>0</v>
      </c>
      <c r="U3535" s="27">
        <f t="shared" si="277"/>
        <v>0</v>
      </c>
      <c r="V3535" s="25"/>
      <c r="W3535" s="27" t="str">
        <f t="shared" si="278"/>
        <v/>
      </c>
      <c r="X3535" s="43" t="str">
        <f t="shared" si="279"/>
        <v>OK</v>
      </c>
      <c r="Y3535" s="681" t="str">
        <f t="shared" si="280"/>
        <v/>
      </c>
    </row>
    <row r="3536" spans="1:25" x14ac:dyDescent="0.25">
      <c r="A3536" s="68" t="str">
        <f>'0'!$A$4</f>
        <v>………………..</v>
      </c>
      <c r="B3536" s="341">
        <f>'0'!$A$2</f>
        <v>46112</v>
      </c>
      <c r="C3536" s="341" t="s">
        <v>1246</v>
      </c>
      <c r="D3536" s="22"/>
      <c r="E3536" s="23"/>
      <c r="F3536" s="14"/>
      <c r="G3536" s="23"/>
      <c r="H3536" s="22"/>
      <c r="I3536" s="24"/>
      <c r="J3536" s="24"/>
      <c r="K3536" s="25"/>
      <c r="L3536" s="25"/>
      <c r="M3536" s="25"/>
      <c r="N3536" s="25"/>
      <c r="O3536" s="25"/>
      <c r="P3536" s="25"/>
      <c r="Q3536" s="26"/>
      <c r="R3536" s="25"/>
      <c r="S3536" s="25"/>
      <c r="T3536" s="27">
        <f t="shared" si="276"/>
        <v>0</v>
      </c>
      <c r="U3536" s="27">
        <f t="shared" si="277"/>
        <v>0</v>
      </c>
      <c r="V3536" s="25"/>
      <c r="W3536" s="27" t="str">
        <f t="shared" si="278"/>
        <v/>
      </c>
      <c r="X3536" s="43" t="str">
        <f t="shared" si="279"/>
        <v>OK</v>
      </c>
      <c r="Y3536" s="681" t="str">
        <f t="shared" si="280"/>
        <v/>
      </c>
    </row>
    <row r="3537" spans="1:25" x14ac:dyDescent="0.25">
      <c r="A3537" s="68" t="str">
        <f>'0'!$A$4</f>
        <v>………………..</v>
      </c>
      <c r="B3537" s="341">
        <f>'0'!$A$2</f>
        <v>46112</v>
      </c>
      <c r="C3537" s="341" t="s">
        <v>1246</v>
      </c>
      <c r="D3537" s="22"/>
      <c r="E3537" s="23"/>
      <c r="F3537" s="14"/>
      <c r="G3537" s="23"/>
      <c r="H3537" s="22"/>
      <c r="I3537" s="24"/>
      <c r="J3537" s="24"/>
      <c r="K3537" s="25"/>
      <c r="L3537" s="25"/>
      <c r="M3537" s="25"/>
      <c r="N3537" s="25"/>
      <c r="O3537" s="25"/>
      <c r="P3537" s="25"/>
      <c r="Q3537" s="26"/>
      <c r="R3537" s="25"/>
      <c r="S3537" s="25"/>
      <c r="T3537" s="27">
        <f t="shared" si="276"/>
        <v>0</v>
      </c>
      <c r="U3537" s="27">
        <f t="shared" si="277"/>
        <v>0</v>
      </c>
      <c r="V3537" s="25"/>
      <c r="W3537" s="27" t="str">
        <f t="shared" si="278"/>
        <v/>
      </c>
      <c r="X3537" s="43" t="str">
        <f t="shared" si="279"/>
        <v>OK</v>
      </c>
      <c r="Y3537" s="681" t="str">
        <f t="shared" si="280"/>
        <v/>
      </c>
    </row>
    <row r="3538" spans="1:25" x14ac:dyDescent="0.25">
      <c r="A3538" s="68" t="str">
        <f>'0'!$A$4</f>
        <v>………………..</v>
      </c>
      <c r="B3538" s="341">
        <f>'0'!$A$2</f>
        <v>46112</v>
      </c>
      <c r="C3538" s="341" t="s">
        <v>1246</v>
      </c>
      <c r="D3538" s="22"/>
      <c r="E3538" s="23"/>
      <c r="F3538" s="14"/>
      <c r="G3538" s="23"/>
      <c r="H3538" s="22"/>
      <c r="I3538" s="24"/>
      <c r="J3538" s="24"/>
      <c r="K3538" s="25"/>
      <c r="L3538" s="25"/>
      <c r="M3538" s="25"/>
      <c r="N3538" s="25"/>
      <c r="O3538" s="25"/>
      <c r="P3538" s="25"/>
      <c r="Q3538" s="26"/>
      <c r="R3538" s="25"/>
      <c r="S3538" s="25"/>
      <c r="T3538" s="27">
        <f t="shared" si="276"/>
        <v>0</v>
      </c>
      <c r="U3538" s="27">
        <f t="shared" si="277"/>
        <v>0</v>
      </c>
      <c r="V3538" s="25"/>
      <c r="W3538" s="27" t="str">
        <f t="shared" si="278"/>
        <v/>
      </c>
      <c r="X3538" s="43" t="str">
        <f t="shared" si="279"/>
        <v>OK</v>
      </c>
      <c r="Y3538" s="681" t="str">
        <f t="shared" si="280"/>
        <v/>
      </c>
    </row>
    <row r="3539" spans="1:25" x14ac:dyDescent="0.25">
      <c r="A3539" s="68" t="str">
        <f>'0'!$A$4</f>
        <v>………………..</v>
      </c>
      <c r="B3539" s="341">
        <f>'0'!$A$2</f>
        <v>46112</v>
      </c>
      <c r="C3539" s="341" t="s">
        <v>1246</v>
      </c>
      <c r="D3539" s="22"/>
      <c r="E3539" s="23"/>
      <c r="F3539" s="14"/>
      <c r="G3539" s="23"/>
      <c r="H3539" s="22"/>
      <c r="I3539" s="24"/>
      <c r="J3539" s="24"/>
      <c r="K3539" s="25"/>
      <c r="L3539" s="25"/>
      <c r="M3539" s="25"/>
      <c r="N3539" s="25"/>
      <c r="O3539" s="25"/>
      <c r="P3539" s="25"/>
      <c r="Q3539" s="26"/>
      <c r="R3539" s="25"/>
      <c r="S3539" s="25"/>
      <c r="T3539" s="27">
        <f t="shared" si="276"/>
        <v>0</v>
      </c>
      <c r="U3539" s="27">
        <f t="shared" si="277"/>
        <v>0</v>
      </c>
      <c r="V3539" s="25"/>
      <c r="W3539" s="27" t="str">
        <f t="shared" si="278"/>
        <v/>
      </c>
      <c r="X3539" s="43" t="str">
        <f t="shared" si="279"/>
        <v>OK</v>
      </c>
      <c r="Y3539" s="681" t="str">
        <f t="shared" si="280"/>
        <v/>
      </c>
    </row>
    <row r="3540" spans="1:25" x14ac:dyDescent="0.25">
      <c r="A3540" s="68" t="str">
        <f>'0'!$A$4</f>
        <v>………………..</v>
      </c>
      <c r="B3540" s="341">
        <f>'0'!$A$2</f>
        <v>46112</v>
      </c>
      <c r="C3540" s="341" t="s">
        <v>1246</v>
      </c>
      <c r="D3540" s="22"/>
      <c r="E3540" s="23"/>
      <c r="F3540" s="14"/>
      <c r="G3540" s="23"/>
      <c r="H3540" s="22"/>
      <c r="I3540" s="24"/>
      <c r="J3540" s="24"/>
      <c r="K3540" s="25"/>
      <c r="L3540" s="25"/>
      <c r="M3540" s="25"/>
      <c r="N3540" s="25"/>
      <c r="O3540" s="25"/>
      <c r="P3540" s="25"/>
      <c r="Q3540" s="26"/>
      <c r="R3540" s="25"/>
      <c r="S3540" s="25"/>
      <c r="T3540" s="27">
        <f t="shared" si="276"/>
        <v>0</v>
      </c>
      <c r="U3540" s="27">
        <f t="shared" si="277"/>
        <v>0</v>
      </c>
      <c r="V3540" s="25"/>
      <c r="W3540" s="27" t="str">
        <f t="shared" si="278"/>
        <v/>
      </c>
      <c r="X3540" s="43" t="str">
        <f t="shared" si="279"/>
        <v>OK</v>
      </c>
      <c r="Y3540" s="681" t="str">
        <f t="shared" si="280"/>
        <v/>
      </c>
    </row>
    <row r="3541" spans="1:25" x14ac:dyDescent="0.25">
      <c r="A3541" s="68" t="str">
        <f>'0'!$A$4</f>
        <v>………………..</v>
      </c>
      <c r="B3541" s="341">
        <f>'0'!$A$2</f>
        <v>46112</v>
      </c>
      <c r="C3541" s="341" t="s">
        <v>1246</v>
      </c>
      <c r="D3541" s="22"/>
      <c r="E3541" s="23"/>
      <c r="F3541" s="14"/>
      <c r="G3541" s="23"/>
      <c r="H3541" s="22"/>
      <c r="I3541" s="24"/>
      <c r="J3541" s="24"/>
      <c r="K3541" s="25"/>
      <c r="L3541" s="25"/>
      <c r="M3541" s="25"/>
      <c r="N3541" s="25"/>
      <c r="O3541" s="25"/>
      <c r="P3541" s="25"/>
      <c r="Q3541" s="26"/>
      <c r="R3541" s="25"/>
      <c r="S3541" s="25"/>
      <c r="T3541" s="27">
        <f t="shared" si="276"/>
        <v>0</v>
      </c>
      <c r="U3541" s="27">
        <f t="shared" si="277"/>
        <v>0</v>
      </c>
      <c r="V3541" s="25"/>
      <c r="W3541" s="27" t="str">
        <f t="shared" si="278"/>
        <v/>
      </c>
      <c r="X3541" s="43" t="str">
        <f t="shared" si="279"/>
        <v>OK</v>
      </c>
      <c r="Y3541" s="681" t="str">
        <f t="shared" si="280"/>
        <v/>
      </c>
    </row>
    <row r="3542" spans="1:25" x14ac:dyDescent="0.25">
      <c r="A3542" s="68" t="str">
        <f>'0'!$A$4</f>
        <v>………………..</v>
      </c>
      <c r="B3542" s="341">
        <f>'0'!$A$2</f>
        <v>46112</v>
      </c>
      <c r="C3542" s="341" t="s">
        <v>1246</v>
      </c>
      <c r="D3542" s="22"/>
      <c r="E3542" s="23"/>
      <c r="F3542" s="14"/>
      <c r="G3542" s="23"/>
      <c r="H3542" s="22"/>
      <c r="I3542" s="24"/>
      <c r="J3542" s="24"/>
      <c r="K3542" s="25"/>
      <c r="L3542" s="25"/>
      <c r="M3542" s="25"/>
      <c r="N3542" s="25"/>
      <c r="O3542" s="25"/>
      <c r="P3542" s="25"/>
      <c r="Q3542" s="26"/>
      <c r="R3542" s="25"/>
      <c r="S3542" s="25"/>
      <c r="T3542" s="27">
        <f t="shared" si="276"/>
        <v>0</v>
      </c>
      <c r="U3542" s="27">
        <f t="shared" si="277"/>
        <v>0</v>
      </c>
      <c r="V3542" s="25"/>
      <c r="W3542" s="27" t="str">
        <f t="shared" si="278"/>
        <v/>
      </c>
      <c r="X3542" s="43" t="str">
        <f t="shared" si="279"/>
        <v>OK</v>
      </c>
      <c r="Y3542" s="681" t="str">
        <f t="shared" si="280"/>
        <v/>
      </c>
    </row>
    <row r="3543" spans="1:25" x14ac:dyDescent="0.25">
      <c r="A3543" s="68" t="str">
        <f>'0'!$A$4</f>
        <v>………………..</v>
      </c>
      <c r="B3543" s="341">
        <f>'0'!$A$2</f>
        <v>46112</v>
      </c>
      <c r="C3543" s="341" t="s">
        <v>1246</v>
      </c>
      <c r="D3543" s="22"/>
      <c r="E3543" s="23"/>
      <c r="F3543" s="14"/>
      <c r="G3543" s="23"/>
      <c r="H3543" s="22"/>
      <c r="I3543" s="24"/>
      <c r="J3543" s="24"/>
      <c r="K3543" s="25"/>
      <c r="L3543" s="25"/>
      <c r="M3543" s="25"/>
      <c r="N3543" s="25"/>
      <c r="O3543" s="25"/>
      <c r="P3543" s="25"/>
      <c r="Q3543" s="26"/>
      <c r="R3543" s="25"/>
      <c r="S3543" s="25"/>
      <c r="T3543" s="27">
        <f t="shared" si="276"/>
        <v>0</v>
      </c>
      <c r="U3543" s="27">
        <f t="shared" si="277"/>
        <v>0</v>
      </c>
      <c r="V3543" s="25"/>
      <c r="W3543" s="27" t="str">
        <f t="shared" si="278"/>
        <v/>
      </c>
      <c r="X3543" s="43" t="str">
        <f t="shared" si="279"/>
        <v>OK</v>
      </c>
      <c r="Y3543" s="681" t="str">
        <f t="shared" si="280"/>
        <v/>
      </c>
    </row>
    <row r="3544" spans="1:25" x14ac:dyDescent="0.25">
      <c r="A3544" s="68" t="str">
        <f>'0'!$A$4</f>
        <v>………………..</v>
      </c>
      <c r="B3544" s="341">
        <f>'0'!$A$2</f>
        <v>46112</v>
      </c>
      <c r="C3544" s="341" t="s">
        <v>1246</v>
      </c>
      <c r="D3544" s="22"/>
      <c r="E3544" s="23"/>
      <c r="F3544" s="14"/>
      <c r="G3544" s="23"/>
      <c r="H3544" s="22"/>
      <c r="I3544" s="24"/>
      <c r="J3544" s="24"/>
      <c r="K3544" s="25"/>
      <c r="L3544" s="25"/>
      <c r="M3544" s="25"/>
      <c r="N3544" s="25"/>
      <c r="O3544" s="25"/>
      <c r="P3544" s="25"/>
      <c r="Q3544" s="26"/>
      <c r="R3544" s="25"/>
      <c r="S3544" s="25"/>
      <c r="T3544" s="27">
        <f t="shared" si="276"/>
        <v>0</v>
      </c>
      <c r="U3544" s="27">
        <f t="shared" si="277"/>
        <v>0</v>
      </c>
      <c r="V3544" s="25"/>
      <c r="W3544" s="27" t="str">
        <f t="shared" si="278"/>
        <v/>
      </c>
      <c r="X3544" s="43" t="str">
        <f t="shared" si="279"/>
        <v>OK</v>
      </c>
      <c r="Y3544" s="681" t="str">
        <f t="shared" si="280"/>
        <v/>
      </c>
    </row>
    <row r="3545" spans="1:25" x14ac:dyDescent="0.25">
      <c r="A3545" s="68" t="str">
        <f>'0'!$A$4</f>
        <v>………………..</v>
      </c>
      <c r="B3545" s="341">
        <f>'0'!$A$2</f>
        <v>46112</v>
      </c>
      <c r="C3545" s="341" t="s">
        <v>1246</v>
      </c>
      <c r="D3545" s="22"/>
      <c r="E3545" s="23"/>
      <c r="F3545" s="14"/>
      <c r="G3545" s="23"/>
      <c r="H3545" s="22"/>
      <c r="I3545" s="24"/>
      <c r="J3545" s="24"/>
      <c r="K3545" s="25"/>
      <c r="L3545" s="25"/>
      <c r="M3545" s="25"/>
      <c r="N3545" s="25"/>
      <c r="O3545" s="25"/>
      <c r="P3545" s="25"/>
      <c r="Q3545" s="26"/>
      <c r="R3545" s="25"/>
      <c r="S3545" s="25"/>
      <c r="T3545" s="27">
        <f t="shared" si="276"/>
        <v>0</v>
      </c>
      <c r="U3545" s="27">
        <f t="shared" si="277"/>
        <v>0</v>
      </c>
      <c r="V3545" s="25"/>
      <c r="W3545" s="27" t="str">
        <f t="shared" si="278"/>
        <v/>
      </c>
      <c r="X3545" s="43" t="str">
        <f t="shared" si="279"/>
        <v>OK</v>
      </c>
      <c r="Y3545" s="681" t="str">
        <f t="shared" si="280"/>
        <v/>
      </c>
    </row>
    <row r="3546" spans="1:25" x14ac:dyDescent="0.25">
      <c r="A3546" s="68" t="str">
        <f>'0'!$A$4</f>
        <v>………………..</v>
      </c>
      <c r="B3546" s="341">
        <f>'0'!$A$2</f>
        <v>46112</v>
      </c>
      <c r="C3546" s="341" t="s">
        <v>1246</v>
      </c>
      <c r="D3546" s="22"/>
      <c r="E3546" s="23"/>
      <c r="F3546" s="14"/>
      <c r="G3546" s="23"/>
      <c r="H3546" s="22"/>
      <c r="I3546" s="24"/>
      <c r="J3546" s="24"/>
      <c r="K3546" s="25"/>
      <c r="L3546" s="25"/>
      <c r="M3546" s="25"/>
      <c r="N3546" s="25"/>
      <c r="O3546" s="25"/>
      <c r="P3546" s="25"/>
      <c r="Q3546" s="26"/>
      <c r="R3546" s="25"/>
      <c r="S3546" s="25"/>
      <c r="T3546" s="27">
        <f t="shared" si="276"/>
        <v>0</v>
      </c>
      <c r="U3546" s="27">
        <f t="shared" si="277"/>
        <v>0</v>
      </c>
      <c r="V3546" s="25"/>
      <c r="W3546" s="27" t="str">
        <f t="shared" si="278"/>
        <v/>
      </c>
      <c r="X3546" s="43" t="str">
        <f t="shared" si="279"/>
        <v>OK</v>
      </c>
      <c r="Y3546" s="681" t="str">
        <f t="shared" si="280"/>
        <v/>
      </c>
    </row>
    <row r="3547" spans="1:25" x14ac:dyDescent="0.25">
      <c r="A3547" s="68" t="str">
        <f>'0'!$A$4</f>
        <v>………………..</v>
      </c>
      <c r="B3547" s="341">
        <f>'0'!$A$2</f>
        <v>46112</v>
      </c>
      <c r="C3547" s="341" t="s">
        <v>1246</v>
      </c>
      <c r="D3547" s="22"/>
      <c r="E3547" s="23"/>
      <c r="F3547" s="14"/>
      <c r="G3547" s="23"/>
      <c r="H3547" s="22"/>
      <c r="I3547" s="24"/>
      <c r="J3547" s="24"/>
      <c r="K3547" s="25"/>
      <c r="L3547" s="25"/>
      <c r="M3547" s="25"/>
      <c r="N3547" s="25"/>
      <c r="O3547" s="25"/>
      <c r="P3547" s="25"/>
      <c r="Q3547" s="26"/>
      <c r="R3547" s="25"/>
      <c r="S3547" s="25"/>
      <c r="T3547" s="27">
        <f t="shared" si="276"/>
        <v>0</v>
      </c>
      <c r="U3547" s="27">
        <f t="shared" si="277"/>
        <v>0</v>
      </c>
      <c r="V3547" s="25"/>
      <c r="W3547" s="27" t="str">
        <f t="shared" si="278"/>
        <v/>
      </c>
      <c r="X3547" s="43" t="str">
        <f t="shared" si="279"/>
        <v>OK</v>
      </c>
      <c r="Y3547" s="681" t="str">
        <f t="shared" si="280"/>
        <v/>
      </c>
    </row>
    <row r="3548" spans="1:25" x14ac:dyDescent="0.25">
      <c r="A3548" s="68" t="str">
        <f>'0'!$A$4</f>
        <v>………………..</v>
      </c>
      <c r="B3548" s="341">
        <f>'0'!$A$2</f>
        <v>46112</v>
      </c>
      <c r="C3548" s="341" t="s">
        <v>1246</v>
      </c>
      <c r="D3548" s="22"/>
      <c r="E3548" s="23"/>
      <c r="F3548" s="14"/>
      <c r="G3548" s="23"/>
      <c r="H3548" s="22"/>
      <c r="I3548" s="24"/>
      <c r="J3548" s="24"/>
      <c r="K3548" s="25"/>
      <c r="L3548" s="25"/>
      <c r="M3548" s="25"/>
      <c r="N3548" s="25"/>
      <c r="O3548" s="25"/>
      <c r="P3548" s="25"/>
      <c r="Q3548" s="26"/>
      <c r="R3548" s="25"/>
      <c r="S3548" s="25"/>
      <c r="T3548" s="27">
        <f t="shared" si="276"/>
        <v>0</v>
      </c>
      <c r="U3548" s="27">
        <f t="shared" si="277"/>
        <v>0</v>
      </c>
      <c r="V3548" s="25"/>
      <c r="W3548" s="27" t="str">
        <f t="shared" si="278"/>
        <v/>
      </c>
      <c r="X3548" s="43" t="str">
        <f t="shared" si="279"/>
        <v>OK</v>
      </c>
      <c r="Y3548" s="681" t="str">
        <f t="shared" si="280"/>
        <v/>
      </c>
    </row>
    <row r="3549" spans="1:25" x14ac:dyDescent="0.25">
      <c r="A3549" s="68" t="str">
        <f>'0'!$A$4</f>
        <v>………………..</v>
      </c>
      <c r="B3549" s="341">
        <f>'0'!$A$2</f>
        <v>46112</v>
      </c>
      <c r="C3549" s="341" t="s">
        <v>1246</v>
      </c>
      <c r="D3549" s="22"/>
      <c r="E3549" s="23"/>
      <c r="F3549" s="14"/>
      <c r="G3549" s="23"/>
      <c r="H3549" s="22"/>
      <c r="I3549" s="24"/>
      <c r="J3549" s="24"/>
      <c r="K3549" s="25"/>
      <c r="L3549" s="25"/>
      <c r="M3549" s="25"/>
      <c r="N3549" s="25"/>
      <c r="O3549" s="25"/>
      <c r="P3549" s="25"/>
      <c r="Q3549" s="26"/>
      <c r="R3549" s="25"/>
      <c r="S3549" s="25"/>
      <c r="T3549" s="27">
        <f t="shared" si="276"/>
        <v>0</v>
      </c>
      <c r="U3549" s="27">
        <f t="shared" si="277"/>
        <v>0</v>
      </c>
      <c r="V3549" s="25"/>
      <c r="W3549" s="27" t="str">
        <f t="shared" si="278"/>
        <v/>
      </c>
      <c r="X3549" s="43" t="str">
        <f t="shared" si="279"/>
        <v>OK</v>
      </c>
      <c r="Y3549" s="681" t="str">
        <f t="shared" si="280"/>
        <v/>
      </c>
    </row>
    <row r="3550" spans="1:25" x14ac:dyDescent="0.25">
      <c r="A3550" s="68" t="str">
        <f>'0'!$A$4</f>
        <v>………………..</v>
      </c>
      <c r="B3550" s="341">
        <f>'0'!$A$2</f>
        <v>46112</v>
      </c>
      <c r="C3550" s="341" t="s">
        <v>1246</v>
      </c>
      <c r="D3550" s="22"/>
      <c r="E3550" s="23"/>
      <c r="F3550" s="14"/>
      <c r="G3550" s="23"/>
      <c r="H3550" s="22"/>
      <c r="I3550" s="24"/>
      <c r="J3550" s="24"/>
      <c r="K3550" s="25"/>
      <c r="L3550" s="25"/>
      <c r="M3550" s="25"/>
      <c r="N3550" s="25"/>
      <c r="O3550" s="25"/>
      <c r="P3550" s="25"/>
      <c r="Q3550" s="26"/>
      <c r="R3550" s="25"/>
      <c r="S3550" s="25"/>
      <c r="T3550" s="27">
        <f t="shared" si="276"/>
        <v>0</v>
      </c>
      <c r="U3550" s="27">
        <f t="shared" si="277"/>
        <v>0</v>
      </c>
      <c r="V3550" s="25"/>
      <c r="W3550" s="27" t="str">
        <f t="shared" si="278"/>
        <v/>
      </c>
      <c r="X3550" s="43" t="str">
        <f t="shared" si="279"/>
        <v>OK</v>
      </c>
      <c r="Y3550" s="681" t="str">
        <f t="shared" si="280"/>
        <v/>
      </c>
    </row>
    <row r="3551" spans="1:25" x14ac:dyDescent="0.25">
      <c r="A3551" s="68" t="str">
        <f>'0'!$A$4</f>
        <v>………………..</v>
      </c>
      <c r="B3551" s="341">
        <f>'0'!$A$2</f>
        <v>46112</v>
      </c>
      <c r="C3551" s="341" t="s">
        <v>1246</v>
      </c>
      <c r="D3551" s="22"/>
      <c r="E3551" s="23"/>
      <c r="F3551" s="14"/>
      <c r="G3551" s="23"/>
      <c r="H3551" s="22"/>
      <c r="I3551" s="24"/>
      <c r="J3551" s="24"/>
      <c r="K3551" s="25"/>
      <c r="L3551" s="25"/>
      <c r="M3551" s="25"/>
      <c r="N3551" s="25"/>
      <c r="O3551" s="25"/>
      <c r="P3551" s="25"/>
      <c r="Q3551" s="26"/>
      <c r="R3551" s="25"/>
      <c r="S3551" s="25"/>
      <c r="T3551" s="27">
        <f t="shared" si="276"/>
        <v>0</v>
      </c>
      <c r="U3551" s="27">
        <f t="shared" si="277"/>
        <v>0</v>
      </c>
      <c r="V3551" s="25"/>
      <c r="W3551" s="27" t="str">
        <f t="shared" si="278"/>
        <v/>
      </c>
      <c r="X3551" s="43" t="str">
        <f t="shared" si="279"/>
        <v>OK</v>
      </c>
      <c r="Y3551" s="681" t="str">
        <f t="shared" si="280"/>
        <v/>
      </c>
    </row>
    <row r="3552" spans="1:25" x14ac:dyDescent="0.25">
      <c r="A3552" s="68" t="str">
        <f>'0'!$A$4</f>
        <v>………………..</v>
      </c>
      <c r="B3552" s="341">
        <f>'0'!$A$2</f>
        <v>46112</v>
      </c>
      <c r="C3552" s="341" t="s">
        <v>1246</v>
      </c>
      <c r="D3552" s="22"/>
      <c r="E3552" s="23"/>
      <c r="F3552" s="14"/>
      <c r="G3552" s="23"/>
      <c r="H3552" s="22"/>
      <c r="I3552" s="24"/>
      <c r="J3552" s="24"/>
      <c r="K3552" s="25"/>
      <c r="L3552" s="25"/>
      <c r="M3552" s="25"/>
      <c r="N3552" s="25"/>
      <c r="O3552" s="25"/>
      <c r="P3552" s="25"/>
      <c r="Q3552" s="26"/>
      <c r="R3552" s="25"/>
      <c r="S3552" s="25"/>
      <c r="T3552" s="27">
        <f t="shared" si="276"/>
        <v>0</v>
      </c>
      <c r="U3552" s="27">
        <f t="shared" si="277"/>
        <v>0</v>
      </c>
      <c r="V3552" s="25"/>
      <c r="W3552" s="27" t="str">
        <f t="shared" si="278"/>
        <v/>
      </c>
      <c r="X3552" s="43" t="str">
        <f t="shared" si="279"/>
        <v>OK</v>
      </c>
      <c r="Y3552" s="681" t="str">
        <f t="shared" si="280"/>
        <v/>
      </c>
    </row>
    <row r="3553" spans="1:25" x14ac:dyDescent="0.25">
      <c r="A3553" s="68" t="str">
        <f>'0'!$A$4</f>
        <v>………………..</v>
      </c>
      <c r="B3553" s="341">
        <f>'0'!$A$2</f>
        <v>46112</v>
      </c>
      <c r="C3553" s="341" t="s">
        <v>1246</v>
      </c>
      <c r="D3553" s="22"/>
      <c r="E3553" s="23"/>
      <c r="F3553" s="14"/>
      <c r="G3553" s="23"/>
      <c r="H3553" s="22"/>
      <c r="I3553" s="24"/>
      <c r="J3553" s="24"/>
      <c r="K3553" s="25"/>
      <c r="L3553" s="25"/>
      <c r="M3553" s="25"/>
      <c r="N3553" s="25"/>
      <c r="O3553" s="25"/>
      <c r="P3553" s="25"/>
      <c r="Q3553" s="26"/>
      <c r="R3553" s="25"/>
      <c r="S3553" s="25"/>
      <c r="T3553" s="27">
        <f t="shared" si="276"/>
        <v>0</v>
      </c>
      <c r="U3553" s="27">
        <f t="shared" si="277"/>
        <v>0</v>
      </c>
      <c r="V3553" s="25"/>
      <c r="W3553" s="27" t="str">
        <f t="shared" si="278"/>
        <v/>
      </c>
      <c r="X3553" s="43" t="str">
        <f t="shared" si="279"/>
        <v>OK</v>
      </c>
      <c r="Y3553" s="681" t="str">
        <f t="shared" si="280"/>
        <v/>
      </c>
    </row>
    <row r="3554" spans="1:25" x14ac:dyDescent="0.25">
      <c r="A3554" s="68" t="str">
        <f>'0'!$A$4</f>
        <v>………………..</v>
      </c>
      <c r="B3554" s="341">
        <f>'0'!$A$2</f>
        <v>46112</v>
      </c>
      <c r="C3554" s="341" t="s">
        <v>1246</v>
      </c>
      <c r="D3554" s="22"/>
      <c r="E3554" s="23"/>
      <c r="F3554" s="14"/>
      <c r="G3554" s="23"/>
      <c r="H3554" s="22"/>
      <c r="I3554" s="24"/>
      <c r="J3554" s="24"/>
      <c r="K3554" s="25"/>
      <c r="L3554" s="25"/>
      <c r="M3554" s="25"/>
      <c r="N3554" s="25"/>
      <c r="O3554" s="25"/>
      <c r="P3554" s="25"/>
      <c r="Q3554" s="26"/>
      <c r="R3554" s="25"/>
      <c r="S3554" s="25"/>
      <c r="T3554" s="27">
        <f t="shared" si="276"/>
        <v>0</v>
      </c>
      <c r="U3554" s="27">
        <f t="shared" si="277"/>
        <v>0</v>
      </c>
      <c r="V3554" s="25"/>
      <c r="W3554" s="27" t="str">
        <f t="shared" si="278"/>
        <v/>
      </c>
      <c r="X3554" s="43" t="str">
        <f t="shared" si="279"/>
        <v>OK</v>
      </c>
      <c r="Y3554" s="681" t="str">
        <f t="shared" si="280"/>
        <v/>
      </c>
    </row>
    <row r="3555" spans="1:25" x14ac:dyDescent="0.25">
      <c r="A3555" s="68" t="str">
        <f>'0'!$A$4</f>
        <v>………………..</v>
      </c>
      <c r="B3555" s="341">
        <f>'0'!$A$2</f>
        <v>46112</v>
      </c>
      <c r="C3555" s="341" t="s">
        <v>1246</v>
      </c>
      <c r="D3555" s="22"/>
      <c r="E3555" s="23"/>
      <c r="F3555" s="14"/>
      <c r="G3555" s="23"/>
      <c r="H3555" s="22"/>
      <c r="I3555" s="24"/>
      <c r="J3555" s="24"/>
      <c r="K3555" s="25"/>
      <c r="L3555" s="25"/>
      <c r="M3555" s="25"/>
      <c r="N3555" s="25"/>
      <c r="O3555" s="25"/>
      <c r="P3555" s="25"/>
      <c r="Q3555" s="26"/>
      <c r="R3555" s="25"/>
      <c r="S3555" s="25"/>
      <c r="T3555" s="27">
        <f t="shared" si="276"/>
        <v>0</v>
      </c>
      <c r="U3555" s="27">
        <f t="shared" si="277"/>
        <v>0</v>
      </c>
      <c r="V3555" s="25"/>
      <c r="W3555" s="27" t="str">
        <f t="shared" si="278"/>
        <v/>
      </c>
      <c r="X3555" s="43" t="str">
        <f t="shared" si="279"/>
        <v>OK</v>
      </c>
      <c r="Y3555" s="681" t="str">
        <f t="shared" si="280"/>
        <v/>
      </c>
    </row>
    <row r="3556" spans="1:25" x14ac:dyDescent="0.25">
      <c r="A3556" s="68" t="str">
        <f>'0'!$A$4</f>
        <v>………………..</v>
      </c>
      <c r="B3556" s="341">
        <f>'0'!$A$2</f>
        <v>46112</v>
      </c>
      <c r="C3556" s="341" t="s">
        <v>1246</v>
      </c>
      <c r="D3556" s="22"/>
      <c r="E3556" s="23"/>
      <c r="F3556" s="14"/>
      <c r="G3556" s="23"/>
      <c r="H3556" s="22"/>
      <c r="I3556" s="24"/>
      <c r="J3556" s="24"/>
      <c r="K3556" s="25"/>
      <c r="L3556" s="25"/>
      <c r="M3556" s="25"/>
      <c r="N3556" s="25"/>
      <c r="O3556" s="25"/>
      <c r="P3556" s="25"/>
      <c r="Q3556" s="26"/>
      <c r="R3556" s="25"/>
      <c r="S3556" s="25"/>
      <c r="T3556" s="27">
        <f t="shared" si="276"/>
        <v>0</v>
      </c>
      <c r="U3556" s="27">
        <f t="shared" si="277"/>
        <v>0</v>
      </c>
      <c r="V3556" s="25"/>
      <c r="W3556" s="27" t="str">
        <f t="shared" si="278"/>
        <v/>
      </c>
      <c r="X3556" s="43" t="str">
        <f t="shared" si="279"/>
        <v>OK</v>
      </c>
      <c r="Y3556" s="681" t="str">
        <f t="shared" si="280"/>
        <v/>
      </c>
    </row>
    <row r="3557" spans="1:25" x14ac:dyDescent="0.25">
      <c r="A3557" s="68" t="str">
        <f>'0'!$A$4</f>
        <v>………………..</v>
      </c>
      <c r="B3557" s="341">
        <f>'0'!$A$2</f>
        <v>46112</v>
      </c>
      <c r="C3557" s="341" t="s">
        <v>1246</v>
      </c>
      <c r="D3557" s="22"/>
      <c r="E3557" s="23"/>
      <c r="F3557" s="14"/>
      <c r="G3557" s="23"/>
      <c r="H3557" s="22"/>
      <c r="I3557" s="24"/>
      <c r="J3557" s="24"/>
      <c r="K3557" s="25"/>
      <c r="L3557" s="25"/>
      <c r="M3557" s="25"/>
      <c r="N3557" s="25"/>
      <c r="O3557" s="25"/>
      <c r="P3557" s="25"/>
      <c r="Q3557" s="26"/>
      <c r="R3557" s="25"/>
      <c r="S3557" s="25"/>
      <c r="T3557" s="27">
        <f t="shared" si="276"/>
        <v>0</v>
      </c>
      <c r="U3557" s="27">
        <f t="shared" si="277"/>
        <v>0</v>
      </c>
      <c r="V3557" s="25"/>
      <c r="W3557" s="27" t="str">
        <f t="shared" si="278"/>
        <v/>
      </c>
      <c r="X3557" s="43" t="str">
        <f t="shared" si="279"/>
        <v>OK</v>
      </c>
      <c r="Y3557" s="681" t="str">
        <f t="shared" si="280"/>
        <v/>
      </c>
    </row>
    <row r="3558" spans="1:25" x14ac:dyDescent="0.25">
      <c r="A3558" s="68" t="str">
        <f>'0'!$A$4</f>
        <v>………………..</v>
      </c>
      <c r="B3558" s="341">
        <f>'0'!$A$2</f>
        <v>46112</v>
      </c>
      <c r="C3558" s="341" t="s">
        <v>1246</v>
      </c>
      <c r="D3558" s="22"/>
      <c r="E3558" s="23"/>
      <c r="F3558" s="14"/>
      <c r="G3558" s="23"/>
      <c r="H3558" s="22"/>
      <c r="I3558" s="24"/>
      <c r="J3558" s="24"/>
      <c r="K3558" s="25"/>
      <c r="L3558" s="25"/>
      <c r="M3558" s="25"/>
      <c r="N3558" s="25"/>
      <c r="O3558" s="25"/>
      <c r="P3558" s="25"/>
      <c r="Q3558" s="26"/>
      <c r="R3558" s="25"/>
      <c r="S3558" s="25"/>
      <c r="T3558" s="27">
        <f t="shared" si="276"/>
        <v>0</v>
      </c>
      <c r="U3558" s="27">
        <f t="shared" si="277"/>
        <v>0</v>
      </c>
      <c r="V3558" s="25"/>
      <c r="W3558" s="27" t="str">
        <f t="shared" si="278"/>
        <v/>
      </c>
      <c r="X3558" s="43" t="str">
        <f t="shared" si="279"/>
        <v>OK</v>
      </c>
      <c r="Y3558" s="681" t="str">
        <f t="shared" si="280"/>
        <v/>
      </c>
    </row>
    <row r="3559" spans="1:25" x14ac:dyDescent="0.25">
      <c r="A3559" s="68" t="str">
        <f>'0'!$A$4</f>
        <v>………………..</v>
      </c>
      <c r="B3559" s="341">
        <f>'0'!$A$2</f>
        <v>46112</v>
      </c>
      <c r="C3559" s="341" t="s">
        <v>1246</v>
      </c>
      <c r="D3559" s="22"/>
      <c r="E3559" s="23"/>
      <c r="F3559" s="14"/>
      <c r="G3559" s="23"/>
      <c r="H3559" s="22"/>
      <c r="I3559" s="24"/>
      <c r="J3559" s="24"/>
      <c r="K3559" s="25"/>
      <c r="L3559" s="25"/>
      <c r="M3559" s="25"/>
      <c r="N3559" s="25"/>
      <c r="O3559" s="25"/>
      <c r="P3559" s="25"/>
      <c r="Q3559" s="26"/>
      <c r="R3559" s="25"/>
      <c r="S3559" s="25"/>
      <c r="T3559" s="27">
        <f t="shared" si="276"/>
        <v>0</v>
      </c>
      <c r="U3559" s="27">
        <f t="shared" si="277"/>
        <v>0</v>
      </c>
      <c r="V3559" s="25"/>
      <c r="W3559" s="27" t="str">
        <f t="shared" si="278"/>
        <v/>
      </c>
      <c r="X3559" s="43" t="str">
        <f t="shared" si="279"/>
        <v>OK</v>
      </c>
      <c r="Y3559" s="681" t="str">
        <f t="shared" si="280"/>
        <v/>
      </c>
    </row>
    <row r="3560" spans="1:25" x14ac:dyDescent="0.25">
      <c r="A3560" s="68" t="str">
        <f>'0'!$A$4</f>
        <v>………………..</v>
      </c>
      <c r="B3560" s="341">
        <f>'0'!$A$2</f>
        <v>46112</v>
      </c>
      <c r="C3560" s="341" t="s">
        <v>1246</v>
      </c>
      <c r="D3560" s="22"/>
      <c r="E3560" s="23"/>
      <c r="F3560" s="14"/>
      <c r="G3560" s="23"/>
      <c r="H3560" s="22"/>
      <c r="I3560" s="24"/>
      <c r="J3560" s="24"/>
      <c r="K3560" s="25"/>
      <c r="L3560" s="25"/>
      <c r="M3560" s="25"/>
      <c r="N3560" s="25"/>
      <c r="O3560" s="25"/>
      <c r="P3560" s="25"/>
      <c r="Q3560" s="26"/>
      <c r="R3560" s="25"/>
      <c r="S3560" s="25"/>
      <c r="T3560" s="27">
        <f t="shared" si="276"/>
        <v>0</v>
      </c>
      <c r="U3560" s="27">
        <f t="shared" si="277"/>
        <v>0</v>
      </c>
      <c r="V3560" s="25"/>
      <c r="W3560" s="27" t="str">
        <f t="shared" si="278"/>
        <v/>
      </c>
      <c r="X3560" s="43" t="str">
        <f t="shared" si="279"/>
        <v>OK</v>
      </c>
      <c r="Y3560" s="681" t="str">
        <f t="shared" si="280"/>
        <v/>
      </c>
    </row>
    <row r="3561" spans="1:25" x14ac:dyDescent="0.25">
      <c r="A3561" s="68" t="str">
        <f>'0'!$A$4</f>
        <v>………………..</v>
      </c>
      <c r="B3561" s="341">
        <f>'0'!$A$2</f>
        <v>46112</v>
      </c>
      <c r="C3561" s="341" t="s">
        <v>1246</v>
      </c>
      <c r="D3561" s="22"/>
      <c r="E3561" s="23"/>
      <c r="F3561" s="14"/>
      <c r="G3561" s="23"/>
      <c r="H3561" s="22"/>
      <c r="I3561" s="24"/>
      <c r="J3561" s="24"/>
      <c r="K3561" s="25"/>
      <c r="L3561" s="25"/>
      <c r="M3561" s="25"/>
      <c r="N3561" s="25"/>
      <c r="O3561" s="25"/>
      <c r="P3561" s="25"/>
      <c r="Q3561" s="26"/>
      <c r="R3561" s="25"/>
      <c r="S3561" s="25"/>
      <c r="T3561" s="27">
        <f t="shared" si="276"/>
        <v>0</v>
      </c>
      <c r="U3561" s="27">
        <f t="shared" si="277"/>
        <v>0</v>
      </c>
      <c r="V3561" s="25"/>
      <c r="W3561" s="27" t="str">
        <f t="shared" si="278"/>
        <v/>
      </c>
      <c r="X3561" s="43" t="str">
        <f t="shared" si="279"/>
        <v>OK</v>
      </c>
      <c r="Y3561" s="681" t="str">
        <f t="shared" si="280"/>
        <v/>
      </c>
    </row>
    <row r="3562" spans="1:25" x14ac:dyDescent="0.25">
      <c r="A3562" s="68" t="str">
        <f>'0'!$A$4</f>
        <v>………………..</v>
      </c>
      <c r="B3562" s="341">
        <f>'0'!$A$2</f>
        <v>46112</v>
      </c>
      <c r="C3562" s="341" t="s">
        <v>1246</v>
      </c>
      <c r="D3562" s="22"/>
      <c r="E3562" s="23"/>
      <c r="F3562" s="14"/>
      <c r="G3562" s="23"/>
      <c r="H3562" s="22"/>
      <c r="I3562" s="24"/>
      <c r="J3562" s="24"/>
      <c r="K3562" s="25"/>
      <c r="L3562" s="25"/>
      <c r="M3562" s="25"/>
      <c r="N3562" s="25"/>
      <c r="O3562" s="25"/>
      <c r="P3562" s="25"/>
      <c r="Q3562" s="26"/>
      <c r="R3562" s="25"/>
      <c r="S3562" s="25"/>
      <c r="T3562" s="27">
        <f t="shared" si="276"/>
        <v>0</v>
      </c>
      <c r="U3562" s="27">
        <f t="shared" si="277"/>
        <v>0</v>
      </c>
      <c r="V3562" s="25"/>
      <c r="W3562" s="27" t="str">
        <f t="shared" si="278"/>
        <v/>
      </c>
      <c r="X3562" s="43" t="str">
        <f t="shared" si="279"/>
        <v>OK</v>
      </c>
      <c r="Y3562" s="681" t="str">
        <f t="shared" si="280"/>
        <v/>
      </c>
    </row>
    <row r="3563" spans="1:25" x14ac:dyDescent="0.25">
      <c r="A3563" s="68" t="str">
        <f>'0'!$A$4</f>
        <v>………………..</v>
      </c>
      <c r="B3563" s="341">
        <f>'0'!$A$2</f>
        <v>46112</v>
      </c>
      <c r="C3563" s="341" t="s">
        <v>1246</v>
      </c>
      <c r="D3563" s="22"/>
      <c r="E3563" s="23"/>
      <c r="F3563" s="14"/>
      <c r="G3563" s="23"/>
      <c r="H3563" s="22"/>
      <c r="I3563" s="24"/>
      <c r="J3563" s="24"/>
      <c r="K3563" s="25"/>
      <c r="L3563" s="25"/>
      <c r="M3563" s="25"/>
      <c r="N3563" s="25"/>
      <c r="O3563" s="25"/>
      <c r="P3563" s="25"/>
      <c r="Q3563" s="26"/>
      <c r="R3563" s="25"/>
      <c r="S3563" s="25"/>
      <c r="T3563" s="27">
        <f t="shared" si="276"/>
        <v>0</v>
      </c>
      <c r="U3563" s="27">
        <f t="shared" si="277"/>
        <v>0</v>
      </c>
      <c r="V3563" s="25"/>
      <c r="W3563" s="27" t="str">
        <f t="shared" si="278"/>
        <v/>
      </c>
      <c r="X3563" s="43" t="str">
        <f t="shared" si="279"/>
        <v>OK</v>
      </c>
      <c r="Y3563" s="681" t="str">
        <f t="shared" si="280"/>
        <v/>
      </c>
    </row>
    <row r="3564" spans="1:25" x14ac:dyDescent="0.25">
      <c r="A3564" s="68" t="str">
        <f>'0'!$A$4</f>
        <v>………………..</v>
      </c>
      <c r="B3564" s="341">
        <f>'0'!$A$2</f>
        <v>46112</v>
      </c>
      <c r="C3564" s="341" t="s">
        <v>1246</v>
      </c>
      <c r="D3564" s="22"/>
      <c r="E3564" s="23"/>
      <c r="F3564" s="14"/>
      <c r="G3564" s="23"/>
      <c r="H3564" s="22"/>
      <c r="I3564" s="24"/>
      <c r="J3564" s="24"/>
      <c r="K3564" s="25"/>
      <c r="L3564" s="25"/>
      <c r="M3564" s="25"/>
      <c r="N3564" s="25"/>
      <c r="O3564" s="25"/>
      <c r="P3564" s="25"/>
      <c r="Q3564" s="26"/>
      <c r="R3564" s="25"/>
      <c r="S3564" s="25"/>
      <c r="T3564" s="27">
        <f t="shared" si="276"/>
        <v>0</v>
      </c>
      <c r="U3564" s="27">
        <f t="shared" si="277"/>
        <v>0</v>
      </c>
      <c r="V3564" s="25"/>
      <c r="W3564" s="27" t="str">
        <f t="shared" si="278"/>
        <v/>
      </c>
      <c r="X3564" s="43" t="str">
        <f t="shared" si="279"/>
        <v>OK</v>
      </c>
      <c r="Y3564" s="681" t="str">
        <f t="shared" si="280"/>
        <v/>
      </c>
    </row>
    <row r="3565" spans="1:25" x14ac:dyDescent="0.25">
      <c r="A3565" s="68" t="str">
        <f>'0'!$A$4</f>
        <v>………………..</v>
      </c>
      <c r="B3565" s="341">
        <f>'0'!$A$2</f>
        <v>46112</v>
      </c>
      <c r="C3565" s="341" t="s">
        <v>1246</v>
      </c>
      <c r="D3565" s="22"/>
      <c r="E3565" s="23"/>
      <c r="F3565" s="14"/>
      <c r="G3565" s="23"/>
      <c r="H3565" s="22"/>
      <c r="I3565" s="24"/>
      <c r="J3565" s="24"/>
      <c r="K3565" s="25"/>
      <c r="L3565" s="25"/>
      <c r="M3565" s="25"/>
      <c r="N3565" s="25"/>
      <c r="O3565" s="25"/>
      <c r="P3565" s="25"/>
      <c r="Q3565" s="26"/>
      <c r="R3565" s="25"/>
      <c r="S3565" s="25"/>
      <c r="T3565" s="27">
        <f t="shared" si="276"/>
        <v>0</v>
      </c>
      <c r="U3565" s="27">
        <f t="shared" si="277"/>
        <v>0</v>
      </c>
      <c r="V3565" s="25"/>
      <c r="W3565" s="27" t="str">
        <f t="shared" si="278"/>
        <v/>
      </c>
      <c r="X3565" s="43" t="str">
        <f t="shared" si="279"/>
        <v>OK</v>
      </c>
      <c r="Y3565" s="681" t="str">
        <f t="shared" si="280"/>
        <v/>
      </c>
    </row>
    <row r="3566" spans="1:25" x14ac:dyDescent="0.25">
      <c r="A3566" s="68" t="str">
        <f>'0'!$A$4</f>
        <v>………………..</v>
      </c>
      <c r="B3566" s="341">
        <f>'0'!$A$2</f>
        <v>46112</v>
      </c>
      <c r="C3566" s="341" t="s">
        <v>1246</v>
      </c>
      <c r="D3566" s="22"/>
      <c r="E3566" s="23"/>
      <c r="F3566" s="14"/>
      <c r="G3566" s="23"/>
      <c r="H3566" s="22"/>
      <c r="I3566" s="24"/>
      <c r="J3566" s="24"/>
      <c r="K3566" s="25"/>
      <c r="L3566" s="25"/>
      <c r="M3566" s="25"/>
      <c r="N3566" s="25"/>
      <c r="O3566" s="25"/>
      <c r="P3566" s="25"/>
      <c r="Q3566" s="26"/>
      <c r="R3566" s="25"/>
      <c r="S3566" s="25"/>
      <c r="T3566" s="27">
        <f t="shared" si="276"/>
        <v>0</v>
      </c>
      <c r="U3566" s="27">
        <f t="shared" si="277"/>
        <v>0</v>
      </c>
      <c r="V3566" s="25"/>
      <c r="W3566" s="27" t="str">
        <f t="shared" si="278"/>
        <v/>
      </c>
      <c r="X3566" s="43" t="str">
        <f t="shared" si="279"/>
        <v>OK</v>
      </c>
      <c r="Y3566" s="681" t="str">
        <f t="shared" si="280"/>
        <v/>
      </c>
    </row>
    <row r="3567" spans="1:25" x14ac:dyDescent="0.25">
      <c r="A3567" s="68" t="str">
        <f>'0'!$A$4</f>
        <v>………………..</v>
      </c>
      <c r="B3567" s="341">
        <f>'0'!$A$2</f>
        <v>46112</v>
      </c>
      <c r="C3567" s="341" t="s">
        <v>1246</v>
      </c>
      <c r="D3567" s="22"/>
      <c r="E3567" s="23"/>
      <c r="F3567" s="14"/>
      <c r="G3567" s="23"/>
      <c r="H3567" s="22"/>
      <c r="I3567" s="24"/>
      <c r="J3567" s="24"/>
      <c r="K3567" s="25"/>
      <c r="L3567" s="25"/>
      <c r="M3567" s="25"/>
      <c r="N3567" s="25"/>
      <c r="O3567" s="25"/>
      <c r="P3567" s="25"/>
      <c r="Q3567" s="26"/>
      <c r="R3567" s="25"/>
      <c r="S3567" s="25"/>
      <c r="T3567" s="27">
        <f t="shared" si="276"/>
        <v>0</v>
      </c>
      <c r="U3567" s="27">
        <f t="shared" si="277"/>
        <v>0</v>
      </c>
      <c r="V3567" s="25"/>
      <c r="W3567" s="27" t="str">
        <f t="shared" si="278"/>
        <v/>
      </c>
      <c r="X3567" s="43" t="str">
        <f t="shared" si="279"/>
        <v>OK</v>
      </c>
      <c r="Y3567" s="681" t="str">
        <f t="shared" si="280"/>
        <v/>
      </c>
    </row>
    <row r="3568" spans="1:25" x14ac:dyDescent="0.25">
      <c r="A3568" s="68" t="str">
        <f>'0'!$A$4</f>
        <v>………………..</v>
      </c>
      <c r="B3568" s="341">
        <f>'0'!$A$2</f>
        <v>46112</v>
      </c>
      <c r="C3568" s="341" t="s">
        <v>1246</v>
      </c>
      <c r="D3568" s="22"/>
      <c r="E3568" s="23"/>
      <c r="F3568" s="14"/>
      <c r="G3568" s="23"/>
      <c r="H3568" s="22"/>
      <c r="I3568" s="24"/>
      <c r="J3568" s="24"/>
      <c r="K3568" s="25"/>
      <c r="L3568" s="25"/>
      <c r="M3568" s="25"/>
      <c r="N3568" s="25"/>
      <c r="O3568" s="25"/>
      <c r="P3568" s="25"/>
      <c r="Q3568" s="26"/>
      <c r="R3568" s="25"/>
      <c r="S3568" s="25"/>
      <c r="T3568" s="27">
        <f t="shared" si="276"/>
        <v>0</v>
      </c>
      <c r="U3568" s="27">
        <f t="shared" si="277"/>
        <v>0</v>
      </c>
      <c r="V3568" s="25"/>
      <c r="W3568" s="27" t="str">
        <f t="shared" si="278"/>
        <v/>
      </c>
      <c r="X3568" s="43" t="str">
        <f t="shared" si="279"/>
        <v>OK</v>
      </c>
      <c r="Y3568" s="681" t="str">
        <f t="shared" si="280"/>
        <v/>
      </c>
    </row>
    <row r="3569" spans="1:25" x14ac:dyDescent="0.25">
      <c r="A3569" s="68" t="str">
        <f>'0'!$A$4</f>
        <v>………………..</v>
      </c>
      <c r="B3569" s="341">
        <f>'0'!$A$2</f>
        <v>46112</v>
      </c>
      <c r="C3569" s="341" t="s">
        <v>1246</v>
      </c>
      <c r="D3569" s="22"/>
      <c r="E3569" s="23"/>
      <c r="F3569" s="14"/>
      <c r="G3569" s="23"/>
      <c r="H3569" s="22"/>
      <c r="I3569" s="24"/>
      <c r="J3569" s="24"/>
      <c r="K3569" s="25"/>
      <c r="L3569" s="25"/>
      <c r="M3569" s="25"/>
      <c r="N3569" s="25"/>
      <c r="O3569" s="25"/>
      <c r="P3569" s="25"/>
      <c r="Q3569" s="26"/>
      <c r="R3569" s="25"/>
      <c r="S3569" s="25"/>
      <c r="T3569" s="27">
        <f t="shared" si="276"/>
        <v>0</v>
      </c>
      <c r="U3569" s="27">
        <f t="shared" si="277"/>
        <v>0</v>
      </c>
      <c r="V3569" s="25"/>
      <c r="W3569" s="27" t="str">
        <f t="shared" si="278"/>
        <v/>
      </c>
      <c r="X3569" s="43" t="str">
        <f t="shared" si="279"/>
        <v>OK</v>
      </c>
      <c r="Y3569" s="681" t="str">
        <f t="shared" si="280"/>
        <v/>
      </c>
    </row>
    <row r="3570" spans="1:25" x14ac:dyDescent="0.25">
      <c r="A3570" s="68" t="str">
        <f>'0'!$A$4</f>
        <v>………………..</v>
      </c>
      <c r="B3570" s="341">
        <f>'0'!$A$2</f>
        <v>46112</v>
      </c>
      <c r="C3570" s="341" t="s">
        <v>1246</v>
      </c>
      <c r="D3570" s="22"/>
      <c r="E3570" s="23"/>
      <c r="F3570" s="14"/>
      <c r="G3570" s="23"/>
      <c r="H3570" s="22"/>
      <c r="I3570" s="24"/>
      <c r="J3570" s="24"/>
      <c r="K3570" s="25"/>
      <c r="L3570" s="25"/>
      <c r="M3570" s="25"/>
      <c r="N3570" s="25"/>
      <c r="O3570" s="25"/>
      <c r="P3570" s="25"/>
      <c r="Q3570" s="26"/>
      <c r="R3570" s="25"/>
      <c r="S3570" s="25"/>
      <c r="T3570" s="27">
        <f t="shared" si="276"/>
        <v>0</v>
      </c>
      <c r="U3570" s="27">
        <f t="shared" si="277"/>
        <v>0</v>
      </c>
      <c r="V3570" s="25"/>
      <c r="W3570" s="27" t="str">
        <f t="shared" si="278"/>
        <v/>
      </c>
      <c r="X3570" s="43" t="str">
        <f t="shared" si="279"/>
        <v>OK</v>
      </c>
      <c r="Y3570" s="681" t="str">
        <f t="shared" si="280"/>
        <v/>
      </c>
    </row>
    <row r="3571" spans="1:25" x14ac:dyDescent="0.25">
      <c r="A3571" s="68" t="str">
        <f>'0'!$A$4</f>
        <v>………………..</v>
      </c>
      <c r="B3571" s="341">
        <f>'0'!$A$2</f>
        <v>46112</v>
      </c>
      <c r="C3571" s="341" t="s">
        <v>1246</v>
      </c>
      <c r="D3571" s="22"/>
      <c r="E3571" s="23"/>
      <c r="F3571" s="14"/>
      <c r="G3571" s="23"/>
      <c r="H3571" s="22"/>
      <c r="I3571" s="24"/>
      <c r="J3571" s="24"/>
      <c r="K3571" s="25"/>
      <c r="L3571" s="25"/>
      <c r="M3571" s="25"/>
      <c r="N3571" s="25"/>
      <c r="O3571" s="25"/>
      <c r="P3571" s="25"/>
      <c r="Q3571" s="26"/>
      <c r="R3571" s="25"/>
      <c r="S3571" s="25"/>
      <c r="T3571" s="27">
        <f t="shared" si="276"/>
        <v>0</v>
      </c>
      <c r="U3571" s="27">
        <f t="shared" si="277"/>
        <v>0</v>
      </c>
      <c r="V3571" s="25"/>
      <c r="W3571" s="27" t="str">
        <f t="shared" si="278"/>
        <v/>
      </c>
      <c r="X3571" s="43" t="str">
        <f t="shared" si="279"/>
        <v>OK</v>
      </c>
      <c r="Y3571" s="681" t="str">
        <f t="shared" si="280"/>
        <v/>
      </c>
    </row>
    <row r="3572" spans="1:25" x14ac:dyDescent="0.25">
      <c r="A3572" s="68" t="str">
        <f>'0'!$A$4</f>
        <v>………………..</v>
      </c>
      <c r="B3572" s="341">
        <f>'0'!$A$2</f>
        <v>46112</v>
      </c>
      <c r="C3572" s="341" t="s">
        <v>1246</v>
      </c>
      <c r="D3572" s="22"/>
      <c r="E3572" s="23"/>
      <c r="F3572" s="14"/>
      <c r="G3572" s="23"/>
      <c r="H3572" s="22"/>
      <c r="I3572" s="24"/>
      <c r="J3572" s="24"/>
      <c r="K3572" s="25"/>
      <c r="L3572" s="25"/>
      <c r="M3572" s="25"/>
      <c r="N3572" s="25"/>
      <c r="O3572" s="25"/>
      <c r="P3572" s="25"/>
      <c r="Q3572" s="26"/>
      <c r="R3572" s="25"/>
      <c r="S3572" s="25"/>
      <c r="T3572" s="27">
        <f t="shared" si="276"/>
        <v>0</v>
      </c>
      <c r="U3572" s="27">
        <f t="shared" si="277"/>
        <v>0</v>
      </c>
      <c r="V3572" s="25"/>
      <c r="W3572" s="27" t="str">
        <f t="shared" si="278"/>
        <v/>
      </c>
      <c r="X3572" s="43" t="str">
        <f t="shared" si="279"/>
        <v>OK</v>
      </c>
      <c r="Y3572" s="681" t="str">
        <f t="shared" si="280"/>
        <v/>
      </c>
    </row>
    <row r="3573" spans="1:25" x14ac:dyDescent="0.25">
      <c r="A3573" s="68" t="str">
        <f>'0'!$A$4</f>
        <v>………………..</v>
      </c>
      <c r="B3573" s="341">
        <f>'0'!$A$2</f>
        <v>46112</v>
      </c>
      <c r="C3573" s="341" t="s">
        <v>1246</v>
      </c>
      <c r="D3573" s="22"/>
      <c r="E3573" s="23"/>
      <c r="F3573" s="14"/>
      <c r="G3573" s="23"/>
      <c r="H3573" s="22"/>
      <c r="I3573" s="24"/>
      <c r="J3573" s="24"/>
      <c r="K3573" s="25"/>
      <c r="L3573" s="25"/>
      <c r="M3573" s="25"/>
      <c r="N3573" s="25"/>
      <c r="O3573" s="25"/>
      <c r="P3573" s="25"/>
      <c r="Q3573" s="26"/>
      <c r="R3573" s="25"/>
      <c r="S3573" s="25"/>
      <c r="T3573" s="27">
        <f t="shared" si="276"/>
        <v>0</v>
      </c>
      <c r="U3573" s="27">
        <f t="shared" si="277"/>
        <v>0</v>
      </c>
      <c r="V3573" s="25"/>
      <c r="W3573" s="27" t="str">
        <f t="shared" si="278"/>
        <v/>
      </c>
      <c r="X3573" s="43" t="str">
        <f t="shared" si="279"/>
        <v>OK</v>
      </c>
      <c r="Y3573" s="681" t="str">
        <f t="shared" si="280"/>
        <v/>
      </c>
    </row>
    <row r="3574" spans="1:25" x14ac:dyDescent="0.25">
      <c r="A3574" s="68" t="str">
        <f>'0'!$A$4</f>
        <v>………………..</v>
      </c>
      <c r="B3574" s="341">
        <f>'0'!$A$2</f>
        <v>46112</v>
      </c>
      <c r="C3574" s="341" t="s">
        <v>1246</v>
      </c>
      <c r="D3574" s="22"/>
      <c r="E3574" s="23"/>
      <c r="F3574" s="14"/>
      <c r="G3574" s="23"/>
      <c r="H3574" s="22"/>
      <c r="I3574" s="24"/>
      <c r="J3574" s="24"/>
      <c r="K3574" s="25"/>
      <c r="L3574" s="25"/>
      <c r="M3574" s="25"/>
      <c r="N3574" s="25"/>
      <c r="O3574" s="25"/>
      <c r="P3574" s="25"/>
      <c r="Q3574" s="26"/>
      <c r="R3574" s="25"/>
      <c r="S3574" s="25"/>
      <c r="T3574" s="27">
        <f t="shared" si="276"/>
        <v>0</v>
      </c>
      <c r="U3574" s="27">
        <f t="shared" si="277"/>
        <v>0</v>
      </c>
      <c r="V3574" s="25"/>
      <c r="W3574" s="27" t="str">
        <f t="shared" si="278"/>
        <v/>
      </c>
      <c r="X3574" s="43" t="str">
        <f t="shared" si="279"/>
        <v>OK</v>
      </c>
      <c r="Y3574" s="681" t="str">
        <f t="shared" si="280"/>
        <v/>
      </c>
    </row>
    <row r="3575" spans="1:25" x14ac:dyDescent="0.25">
      <c r="A3575" s="68" t="str">
        <f>'0'!$A$4</f>
        <v>………………..</v>
      </c>
      <c r="B3575" s="341">
        <f>'0'!$A$2</f>
        <v>46112</v>
      </c>
      <c r="C3575" s="341" t="s">
        <v>1246</v>
      </c>
      <c r="D3575" s="22"/>
      <c r="E3575" s="23"/>
      <c r="F3575" s="14"/>
      <c r="G3575" s="23"/>
      <c r="H3575" s="22"/>
      <c r="I3575" s="24"/>
      <c r="J3575" s="24"/>
      <c r="K3575" s="25"/>
      <c r="L3575" s="25"/>
      <c r="M3575" s="25"/>
      <c r="N3575" s="25"/>
      <c r="O3575" s="25"/>
      <c r="P3575" s="25"/>
      <c r="Q3575" s="26"/>
      <c r="R3575" s="25"/>
      <c r="S3575" s="25"/>
      <c r="T3575" s="27">
        <f t="shared" si="276"/>
        <v>0</v>
      </c>
      <c r="U3575" s="27">
        <f t="shared" si="277"/>
        <v>0</v>
      </c>
      <c r="V3575" s="25"/>
      <c r="W3575" s="27" t="str">
        <f t="shared" si="278"/>
        <v/>
      </c>
      <c r="X3575" s="43" t="str">
        <f t="shared" si="279"/>
        <v>OK</v>
      </c>
      <c r="Y3575" s="681" t="str">
        <f t="shared" si="280"/>
        <v/>
      </c>
    </row>
    <row r="3576" spans="1:25" x14ac:dyDescent="0.25">
      <c r="A3576" s="68" t="str">
        <f>'0'!$A$4</f>
        <v>………………..</v>
      </c>
      <c r="B3576" s="341">
        <f>'0'!$A$2</f>
        <v>46112</v>
      </c>
      <c r="C3576" s="341" t="s">
        <v>1246</v>
      </c>
      <c r="D3576" s="22"/>
      <c r="E3576" s="23"/>
      <c r="F3576" s="14"/>
      <c r="G3576" s="23"/>
      <c r="H3576" s="22"/>
      <c r="I3576" s="24"/>
      <c r="J3576" s="24"/>
      <c r="K3576" s="25"/>
      <c r="L3576" s="25"/>
      <c r="M3576" s="25"/>
      <c r="N3576" s="25"/>
      <c r="O3576" s="25"/>
      <c r="P3576" s="25"/>
      <c r="Q3576" s="26"/>
      <c r="R3576" s="25"/>
      <c r="S3576" s="25"/>
      <c r="T3576" s="27">
        <f t="shared" si="276"/>
        <v>0</v>
      </c>
      <c r="U3576" s="27">
        <f t="shared" si="277"/>
        <v>0</v>
      </c>
      <c r="V3576" s="25"/>
      <c r="W3576" s="27" t="str">
        <f t="shared" si="278"/>
        <v/>
      </c>
      <c r="X3576" s="43" t="str">
        <f t="shared" si="279"/>
        <v>OK</v>
      </c>
      <c r="Y3576" s="681" t="str">
        <f t="shared" si="280"/>
        <v/>
      </c>
    </row>
    <row r="3577" spans="1:25" x14ac:dyDescent="0.25">
      <c r="A3577" s="68" t="str">
        <f>'0'!$A$4</f>
        <v>………………..</v>
      </c>
      <c r="B3577" s="341">
        <f>'0'!$A$2</f>
        <v>46112</v>
      </c>
      <c r="C3577" s="341" t="s">
        <v>1246</v>
      </c>
      <c r="D3577" s="22"/>
      <c r="E3577" s="23"/>
      <c r="F3577" s="14"/>
      <c r="G3577" s="23"/>
      <c r="H3577" s="22"/>
      <c r="I3577" s="24"/>
      <c r="J3577" s="24"/>
      <c r="K3577" s="25"/>
      <c r="L3577" s="25"/>
      <c r="M3577" s="25"/>
      <c r="N3577" s="25"/>
      <c r="O3577" s="25"/>
      <c r="P3577" s="25"/>
      <c r="Q3577" s="26"/>
      <c r="R3577" s="25"/>
      <c r="S3577" s="25"/>
      <c r="T3577" s="27">
        <f t="shared" si="276"/>
        <v>0</v>
      </c>
      <c r="U3577" s="27">
        <f t="shared" si="277"/>
        <v>0</v>
      </c>
      <c r="V3577" s="25"/>
      <c r="W3577" s="27" t="str">
        <f t="shared" si="278"/>
        <v/>
      </c>
      <c r="X3577" s="43" t="str">
        <f t="shared" si="279"/>
        <v>OK</v>
      </c>
      <c r="Y3577" s="681" t="str">
        <f t="shared" si="280"/>
        <v/>
      </c>
    </row>
    <row r="3578" spans="1:25" x14ac:dyDescent="0.25">
      <c r="A3578" s="68" t="str">
        <f>'0'!$A$4</f>
        <v>………………..</v>
      </c>
      <c r="B3578" s="341">
        <f>'0'!$A$2</f>
        <v>46112</v>
      </c>
      <c r="C3578" s="341" t="s">
        <v>1246</v>
      </c>
      <c r="D3578" s="22"/>
      <c r="E3578" s="23"/>
      <c r="F3578" s="14"/>
      <c r="G3578" s="23"/>
      <c r="H3578" s="22"/>
      <c r="I3578" s="24"/>
      <c r="J3578" s="24"/>
      <c r="K3578" s="25"/>
      <c r="L3578" s="25"/>
      <c r="M3578" s="25"/>
      <c r="N3578" s="25"/>
      <c r="O3578" s="25"/>
      <c r="P3578" s="25"/>
      <c r="Q3578" s="26"/>
      <c r="R3578" s="25"/>
      <c r="S3578" s="25"/>
      <c r="T3578" s="27">
        <f t="shared" si="276"/>
        <v>0</v>
      </c>
      <c r="U3578" s="27">
        <f t="shared" si="277"/>
        <v>0</v>
      </c>
      <c r="V3578" s="25"/>
      <c r="W3578" s="27" t="str">
        <f t="shared" si="278"/>
        <v/>
      </c>
      <c r="X3578" s="43" t="str">
        <f t="shared" si="279"/>
        <v>OK</v>
      </c>
      <c r="Y3578" s="681" t="str">
        <f t="shared" si="280"/>
        <v/>
      </c>
    </row>
    <row r="3579" spans="1:25" x14ac:dyDescent="0.25">
      <c r="A3579" s="68" t="str">
        <f>'0'!$A$4</f>
        <v>………………..</v>
      </c>
      <c r="B3579" s="341">
        <f>'0'!$A$2</f>
        <v>46112</v>
      </c>
      <c r="C3579" s="341" t="s">
        <v>1246</v>
      </c>
      <c r="D3579" s="22"/>
      <c r="E3579" s="23"/>
      <c r="F3579" s="14"/>
      <c r="G3579" s="23"/>
      <c r="H3579" s="22"/>
      <c r="I3579" s="24"/>
      <c r="J3579" s="24"/>
      <c r="K3579" s="25"/>
      <c r="L3579" s="25"/>
      <c r="M3579" s="25"/>
      <c r="N3579" s="25"/>
      <c r="O3579" s="25"/>
      <c r="P3579" s="25"/>
      <c r="Q3579" s="26"/>
      <c r="R3579" s="25"/>
      <c r="S3579" s="25"/>
      <c r="T3579" s="27">
        <f t="shared" si="276"/>
        <v>0</v>
      </c>
      <c r="U3579" s="27">
        <f t="shared" si="277"/>
        <v>0</v>
      </c>
      <c r="V3579" s="25"/>
      <c r="W3579" s="27" t="str">
        <f t="shared" si="278"/>
        <v/>
      </c>
      <c r="X3579" s="43" t="str">
        <f t="shared" si="279"/>
        <v>OK</v>
      </c>
      <c r="Y3579" s="681" t="str">
        <f t="shared" si="280"/>
        <v/>
      </c>
    </row>
    <row r="3580" spans="1:25" x14ac:dyDescent="0.25">
      <c r="A3580" s="68" t="str">
        <f>'0'!$A$4</f>
        <v>………………..</v>
      </c>
      <c r="B3580" s="341">
        <f>'0'!$A$2</f>
        <v>46112</v>
      </c>
      <c r="C3580" s="341" t="s">
        <v>1246</v>
      </c>
      <c r="D3580" s="22"/>
      <c r="E3580" s="23"/>
      <c r="F3580" s="14"/>
      <c r="G3580" s="23"/>
      <c r="H3580" s="22"/>
      <c r="I3580" s="24"/>
      <c r="J3580" s="24"/>
      <c r="K3580" s="25"/>
      <c r="L3580" s="25"/>
      <c r="M3580" s="25"/>
      <c r="N3580" s="25"/>
      <c r="O3580" s="25"/>
      <c r="P3580" s="25"/>
      <c r="Q3580" s="26"/>
      <c r="R3580" s="25"/>
      <c r="S3580" s="25"/>
      <c r="T3580" s="27">
        <f t="shared" si="276"/>
        <v>0</v>
      </c>
      <c r="U3580" s="27">
        <f t="shared" si="277"/>
        <v>0</v>
      </c>
      <c r="V3580" s="25"/>
      <c r="W3580" s="27" t="str">
        <f t="shared" si="278"/>
        <v/>
      </c>
      <c r="X3580" s="43" t="str">
        <f t="shared" si="279"/>
        <v>OK</v>
      </c>
      <c r="Y3580" s="681" t="str">
        <f t="shared" si="280"/>
        <v/>
      </c>
    </row>
    <row r="3581" spans="1:25" x14ac:dyDescent="0.25">
      <c r="A3581" s="68" t="str">
        <f>'0'!$A$4</f>
        <v>………………..</v>
      </c>
      <c r="B3581" s="341">
        <f>'0'!$A$2</f>
        <v>46112</v>
      </c>
      <c r="C3581" s="341" t="s">
        <v>1246</v>
      </c>
      <c r="D3581" s="22"/>
      <c r="E3581" s="23"/>
      <c r="F3581" s="14"/>
      <c r="G3581" s="23"/>
      <c r="H3581" s="22"/>
      <c r="I3581" s="24"/>
      <c r="J3581" s="24"/>
      <c r="K3581" s="25"/>
      <c r="L3581" s="25"/>
      <c r="M3581" s="25"/>
      <c r="N3581" s="25"/>
      <c r="O3581" s="25"/>
      <c r="P3581" s="25"/>
      <c r="Q3581" s="26"/>
      <c r="R3581" s="25"/>
      <c r="S3581" s="25"/>
      <c r="T3581" s="27">
        <f t="shared" si="276"/>
        <v>0</v>
      </c>
      <c r="U3581" s="27">
        <f t="shared" si="277"/>
        <v>0</v>
      </c>
      <c r="V3581" s="25"/>
      <c r="W3581" s="27" t="str">
        <f t="shared" si="278"/>
        <v/>
      </c>
      <c r="X3581" s="43" t="str">
        <f t="shared" si="279"/>
        <v>OK</v>
      </c>
      <c r="Y3581" s="681" t="str">
        <f t="shared" si="280"/>
        <v/>
      </c>
    </row>
    <row r="3582" spans="1:25" x14ac:dyDescent="0.25">
      <c r="A3582" s="68" t="str">
        <f>'0'!$A$4</f>
        <v>………………..</v>
      </c>
      <c r="B3582" s="341">
        <f>'0'!$A$2</f>
        <v>46112</v>
      </c>
      <c r="C3582" s="341" t="s">
        <v>1246</v>
      </c>
      <c r="D3582" s="22"/>
      <c r="E3582" s="23"/>
      <c r="F3582" s="14"/>
      <c r="G3582" s="23"/>
      <c r="H3582" s="22"/>
      <c r="I3582" s="24"/>
      <c r="J3582" s="24"/>
      <c r="K3582" s="25"/>
      <c r="L3582" s="25"/>
      <c r="M3582" s="25"/>
      <c r="N3582" s="25"/>
      <c r="O3582" s="25"/>
      <c r="P3582" s="25"/>
      <c r="Q3582" s="26"/>
      <c r="R3582" s="25"/>
      <c r="S3582" s="25"/>
      <c r="T3582" s="27">
        <f t="shared" si="276"/>
        <v>0</v>
      </c>
      <c r="U3582" s="27">
        <f t="shared" si="277"/>
        <v>0</v>
      </c>
      <c r="V3582" s="25"/>
      <c r="W3582" s="27" t="str">
        <f t="shared" si="278"/>
        <v/>
      </c>
      <c r="X3582" s="43" t="str">
        <f t="shared" si="279"/>
        <v>OK</v>
      </c>
      <c r="Y3582" s="681" t="str">
        <f t="shared" si="280"/>
        <v/>
      </c>
    </row>
    <row r="3583" spans="1:25" x14ac:dyDescent="0.25">
      <c r="A3583" s="68" t="str">
        <f>'0'!$A$4</f>
        <v>………………..</v>
      </c>
      <c r="B3583" s="341">
        <f>'0'!$A$2</f>
        <v>46112</v>
      </c>
      <c r="C3583" s="341" t="s">
        <v>1246</v>
      </c>
      <c r="D3583" s="22"/>
      <c r="E3583" s="23"/>
      <c r="F3583" s="14"/>
      <c r="G3583" s="23"/>
      <c r="H3583" s="22"/>
      <c r="I3583" s="24"/>
      <c r="J3583" s="24"/>
      <c r="K3583" s="25"/>
      <c r="L3583" s="25"/>
      <c r="M3583" s="25"/>
      <c r="N3583" s="25"/>
      <c r="O3583" s="25"/>
      <c r="P3583" s="25"/>
      <c r="Q3583" s="26"/>
      <c r="R3583" s="25"/>
      <c r="S3583" s="25"/>
      <c r="T3583" s="27">
        <f t="shared" si="276"/>
        <v>0</v>
      </c>
      <c r="U3583" s="27">
        <f t="shared" si="277"/>
        <v>0</v>
      </c>
      <c r="V3583" s="25"/>
      <c r="W3583" s="27" t="str">
        <f t="shared" si="278"/>
        <v/>
      </c>
      <c r="X3583" s="43" t="str">
        <f t="shared" si="279"/>
        <v>OK</v>
      </c>
      <c r="Y3583" s="681" t="str">
        <f t="shared" si="280"/>
        <v/>
      </c>
    </row>
    <row r="3584" spans="1:25" x14ac:dyDescent="0.25">
      <c r="A3584" s="68" t="str">
        <f>'0'!$A$4</f>
        <v>………………..</v>
      </c>
      <c r="B3584" s="341">
        <f>'0'!$A$2</f>
        <v>46112</v>
      </c>
      <c r="C3584" s="341" t="s">
        <v>1246</v>
      </c>
      <c r="D3584" s="22"/>
      <c r="E3584" s="23"/>
      <c r="F3584" s="14"/>
      <c r="G3584" s="23"/>
      <c r="H3584" s="22"/>
      <c r="I3584" s="24"/>
      <c r="J3584" s="24"/>
      <c r="K3584" s="25"/>
      <c r="L3584" s="25"/>
      <c r="M3584" s="25"/>
      <c r="N3584" s="25"/>
      <c r="O3584" s="25"/>
      <c r="P3584" s="25"/>
      <c r="Q3584" s="26"/>
      <c r="R3584" s="25"/>
      <c r="S3584" s="25"/>
      <c r="T3584" s="27">
        <f t="shared" si="276"/>
        <v>0</v>
      </c>
      <c r="U3584" s="27">
        <f t="shared" si="277"/>
        <v>0</v>
      </c>
      <c r="V3584" s="25"/>
      <c r="W3584" s="27" t="str">
        <f t="shared" si="278"/>
        <v/>
      </c>
      <c r="X3584" s="43" t="str">
        <f t="shared" si="279"/>
        <v>OK</v>
      </c>
      <c r="Y3584" s="681" t="str">
        <f t="shared" si="280"/>
        <v/>
      </c>
    </row>
    <row r="3585" spans="1:25" x14ac:dyDescent="0.25">
      <c r="A3585" s="68" t="str">
        <f>'0'!$A$4</f>
        <v>………………..</v>
      </c>
      <c r="B3585" s="341">
        <f>'0'!$A$2</f>
        <v>46112</v>
      </c>
      <c r="C3585" s="341" t="s">
        <v>1246</v>
      </c>
      <c r="D3585" s="22"/>
      <c r="E3585" s="23"/>
      <c r="F3585" s="14"/>
      <c r="G3585" s="23"/>
      <c r="H3585" s="22"/>
      <c r="I3585" s="24"/>
      <c r="J3585" s="24"/>
      <c r="K3585" s="25"/>
      <c r="L3585" s="25"/>
      <c r="M3585" s="25"/>
      <c r="N3585" s="25"/>
      <c r="O3585" s="25"/>
      <c r="P3585" s="25"/>
      <c r="Q3585" s="26"/>
      <c r="R3585" s="25"/>
      <c r="S3585" s="25"/>
      <c r="T3585" s="27">
        <f t="shared" si="276"/>
        <v>0</v>
      </c>
      <c r="U3585" s="27">
        <f t="shared" si="277"/>
        <v>0</v>
      </c>
      <c r="V3585" s="25"/>
      <c r="W3585" s="27" t="str">
        <f t="shared" si="278"/>
        <v/>
      </c>
      <c r="X3585" s="43" t="str">
        <f t="shared" si="279"/>
        <v>OK</v>
      </c>
      <c r="Y3585" s="681" t="str">
        <f t="shared" si="280"/>
        <v/>
      </c>
    </row>
    <row r="3586" spans="1:25" x14ac:dyDescent="0.25">
      <c r="A3586" s="68" t="str">
        <f>'0'!$A$4</f>
        <v>………………..</v>
      </c>
      <c r="B3586" s="341">
        <f>'0'!$A$2</f>
        <v>46112</v>
      </c>
      <c r="C3586" s="341" t="s">
        <v>1246</v>
      </c>
      <c r="D3586" s="22"/>
      <c r="E3586" s="23"/>
      <c r="F3586" s="14"/>
      <c r="G3586" s="23"/>
      <c r="H3586" s="22"/>
      <c r="I3586" s="24"/>
      <c r="J3586" s="24"/>
      <c r="K3586" s="25"/>
      <c r="L3586" s="25"/>
      <c r="M3586" s="25"/>
      <c r="N3586" s="25"/>
      <c r="O3586" s="25"/>
      <c r="P3586" s="25"/>
      <c r="Q3586" s="26"/>
      <c r="R3586" s="25"/>
      <c r="S3586" s="25"/>
      <c r="T3586" s="27">
        <f t="shared" si="276"/>
        <v>0</v>
      </c>
      <c r="U3586" s="27">
        <f t="shared" si="277"/>
        <v>0</v>
      </c>
      <c r="V3586" s="25"/>
      <c r="W3586" s="27" t="str">
        <f t="shared" si="278"/>
        <v/>
      </c>
      <c r="X3586" s="43" t="str">
        <f t="shared" si="279"/>
        <v>OK</v>
      </c>
      <c r="Y3586" s="681" t="str">
        <f t="shared" si="280"/>
        <v/>
      </c>
    </row>
    <row r="3587" spans="1:25" x14ac:dyDescent="0.25">
      <c r="A3587" s="68" t="str">
        <f>'0'!$A$4</f>
        <v>………………..</v>
      </c>
      <c r="B3587" s="341">
        <f>'0'!$A$2</f>
        <v>46112</v>
      </c>
      <c r="C3587" s="341" t="s">
        <v>1246</v>
      </c>
      <c r="D3587" s="22"/>
      <c r="E3587" s="23"/>
      <c r="F3587" s="14"/>
      <c r="G3587" s="23"/>
      <c r="H3587" s="22"/>
      <c r="I3587" s="24"/>
      <c r="J3587" s="24"/>
      <c r="K3587" s="25"/>
      <c r="L3587" s="25"/>
      <c r="M3587" s="25"/>
      <c r="N3587" s="25"/>
      <c r="O3587" s="25"/>
      <c r="P3587" s="25"/>
      <c r="Q3587" s="26"/>
      <c r="R3587" s="25"/>
      <c r="S3587" s="25"/>
      <c r="T3587" s="27">
        <f t="shared" si="276"/>
        <v>0</v>
      </c>
      <c r="U3587" s="27">
        <f t="shared" si="277"/>
        <v>0</v>
      </c>
      <c r="V3587" s="25"/>
      <c r="W3587" s="27" t="str">
        <f t="shared" si="278"/>
        <v/>
      </c>
      <c r="X3587" s="43" t="str">
        <f t="shared" si="279"/>
        <v>OK</v>
      </c>
      <c r="Y3587" s="681" t="str">
        <f t="shared" si="280"/>
        <v/>
      </c>
    </row>
    <row r="3588" spans="1:25" x14ac:dyDescent="0.25">
      <c r="A3588" s="68" t="str">
        <f>'0'!$A$4</f>
        <v>………………..</v>
      </c>
      <c r="B3588" s="341">
        <f>'0'!$A$2</f>
        <v>46112</v>
      </c>
      <c r="C3588" s="341" t="s">
        <v>1246</v>
      </c>
      <c r="D3588" s="22"/>
      <c r="E3588" s="23"/>
      <c r="F3588" s="14"/>
      <c r="G3588" s="23"/>
      <c r="H3588" s="22"/>
      <c r="I3588" s="24"/>
      <c r="J3588" s="24"/>
      <c r="K3588" s="25"/>
      <c r="L3588" s="25"/>
      <c r="M3588" s="25"/>
      <c r="N3588" s="25"/>
      <c r="O3588" s="25"/>
      <c r="P3588" s="25"/>
      <c r="Q3588" s="26"/>
      <c r="R3588" s="25"/>
      <c r="S3588" s="25"/>
      <c r="T3588" s="27">
        <f t="shared" si="276"/>
        <v>0</v>
      </c>
      <c r="U3588" s="27">
        <f t="shared" si="277"/>
        <v>0</v>
      </c>
      <c r="V3588" s="25"/>
      <c r="W3588" s="27" t="str">
        <f t="shared" si="278"/>
        <v/>
      </c>
      <c r="X3588" s="43" t="str">
        <f t="shared" si="279"/>
        <v>OK</v>
      </c>
      <c r="Y3588" s="681" t="str">
        <f t="shared" si="280"/>
        <v/>
      </c>
    </row>
    <row r="3589" spans="1:25" x14ac:dyDescent="0.25">
      <c r="A3589" s="68" t="str">
        <f>'0'!$A$4</f>
        <v>………………..</v>
      </c>
      <c r="B3589" s="341">
        <f>'0'!$A$2</f>
        <v>46112</v>
      </c>
      <c r="C3589" s="341" t="s">
        <v>1246</v>
      </c>
      <c r="D3589" s="22"/>
      <c r="E3589" s="23"/>
      <c r="F3589" s="14"/>
      <c r="G3589" s="23"/>
      <c r="H3589" s="22"/>
      <c r="I3589" s="24"/>
      <c r="J3589" s="24"/>
      <c r="K3589" s="25"/>
      <c r="L3589" s="25"/>
      <c r="M3589" s="25"/>
      <c r="N3589" s="25"/>
      <c r="O3589" s="25"/>
      <c r="P3589" s="25"/>
      <c r="Q3589" s="26"/>
      <c r="R3589" s="25"/>
      <c r="S3589" s="25"/>
      <c r="T3589" s="27">
        <f t="shared" si="276"/>
        <v>0</v>
      </c>
      <c r="U3589" s="27">
        <f t="shared" si="277"/>
        <v>0</v>
      </c>
      <c r="V3589" s="25"/>
      <c r="W3589" s="27" t="str">
        <f t="shared" si="278"/>
        <v/>
      </c>
      <c r="X3589" s="43" t="str">
        <f t="shared" si="279"/>
        <v>OK</v>
      </c>
      <c r="Y3589" s="681" t="str">
        <f t="shared" si="280"/>
        <v/>
      </c>
    </row>
    <row r="3590" spans="1:25" x14ac:dyDescent="0.25">
      <c r="A3590" s="68" t="str">
        <f>'0'!$A$4</f>
        <v>………………..</v>
      </c>
      <c r="B3590" s="341">
        <f>'0'!$A$2</f>
        <v>46112</v>
      </c>
      <c r="C3590" s="341" t="s">
        <v>1246</v>
      </c>
      <c r="D3590" s="22"/>
      <c r="E3590" s="23"/>
      <c r="F3590" s="14"/>
      <c r="G3590" s="23"/>
      <c r="H3590" s="22"/>
      <c r="I3590" s="24"/>
      <c r="J3590" s="24"/>
      <c r="K3590" s="25"/>
      <c r="L3590" s="25"/>
      <c r="M3590" s="25"/>
      <c r="N3590" s="25"/>
      <c r="O3590" s="25"/>
      <c r="P3590" s="25"/>
      <c r="Q3590" s="26"/>
      <c r="R3590" s="25"/>
      <c r="S3590" s="25"/>
      <c r="T3590" s="27">
        <f t="shared" si="276"/>
        <v>0</v>
      </c>
      <c r="U3590" s="27">
        <f t="shared" si="277"/>
        <v>0</v>
      </c>
      <c r="V3590" s="25"/>
      <c r="W3590" s="27" t="str">
        <f t="shared" si="278"/>
        <v/>
      </c>
      <c r="X3590" s="43" t="str">
        <f t="shared" si="279"/>
        <v>OK</v>
      </c>
      <c r="Y3590" s="681" t="str">
        <f t="shared" si="280"/>
        <v/>
      </c>
    </row>
    <row r="3591" spans="1:25" x14ac:dyDescent="0.25">
      <c r="A3591" s="68" t="str">
        <f>'0'!$A$4</f>
        <v>………………..</v>
      </c>
      <c r="B3591" s="341">
        <f>'0'!$A$2</f>
        <v>46112</v>
      </c>
      <c r="C3591" s="341" t="s">
        <v>1246</v>
      </c>
      <c r="D3591" s="22"/>
      <c r="E3591" s="23"/>
      <c r="F3591" s="14"/>
      <c r="G3591" s="23"/>
      <c r="H3591" s="22"/>
      <c r="I3591" s="24"/>
      <c r="J3591" s="24"/>
      <c r="K3591" s="25"/>
      <c r="L3591" s="25"/>
      <c r="M3591" s="25"/>
      <c r="N3591" s="25"/>
      <c r="O3591" s="25"/>
      <c r="P3591" s="25"/>
      <c r="Q3591" s="26"/>
      <c r="R3591" s="25"/>
      <c r="S3591" s="25"/>
      <c r="T3591" s="27">
        <f t="shared" si="276"/>
        <v>0</v>
      </c>
      <c r="U3591" s="27">
        <f t="shared" si="277"/>
        <v>0</v>
      </c>
      <c r="V3591" s="25"/>
      <c r="W3591" s="27" t="str">
        <f t="shared" si="278"/>
        <v/>
      </c>
      <c r="X3591" s="43" t="str">
        <f t="shared" si="279"/>
        <v>OK</v>
      </c>
      <c r="Y3591" s="681" t="str">
        <f t="shared" si="280"/>
        <v/>
      </c>
    </row>
    <row r="3592" spans="1:25" x14ac:dyDescent="0.25">
      <c r="A3592" s="68" t="str">
        <f>'0'!$A$4</f>
        <v>………………..</v>
      </c>
      <c r="B3592" s="341">
        <f>'0'!$A$2</f>
        <v>46112</v>
      </c>
      <c r="C3592" s="341" t="s">
        <v>1246</v>
      </c>
      <c r="D3592" s="22"/>
      <c r="E3592" s="23"/>
      <c r="F3592" s="14"/>
      <c r="G3592" s="23"/>
      <c r="H3592" s="22"/>
      <c r="I3592" s="24"/>
      <c r="J3592" s="24"/>
      <c r="K3592" s="25"/>
      <c r="L3592" s="25"/>
      <c r="M3592" s="25"/>
      <c r="N3592" s="25"/>
      <c r="O3592" s="25"/>
      <c r="P3592" s="25"/>
      <c r="Q3592" s="26"/>
      <c r="R3592" s="25"/>
      <c r="S3592" s="25"/>
      <c r="T3592" s="27">
        <f t="shared" si="276"/>
        <v>0</v>
      </c>
      <c r="U3592" s="27">
        <f t="shared" si="277"/>
        <v>0</v>
      </c>
      <c r="V3592" s="25"/>
      <c r="W3592" s="27" t="str">
        <f t="shared" si="278"/>
        <v/>
      </c>
      <c r="X3592" s="43" t="str">
        <f t="shared" si="279"/>
        <v>OK</v>
      </c>
      <c r="Y3592" s="681" t="str">
        <f t="shared" si="280"/>
        <v/>
      </c>
    </row>
    <row r="3593" spans="1:25" x14ac:dyDescent="0.25">
      <c r="A3593" s="68" t="str">
        <f>'0'!$A$4</f>
        <v>………………..</v>
      </c>
      <c r="B3593" s="341">
        <f>'0'!$A$2</f>
        <v>46112</v>
      </c>
      <c r="C3593" s="341" t="s">
        <v>1246</v>
      </c>
      <c r="D3593" s="22"/>
      <c r="E3593" s="23"/>
      <c r="F3593" s="14"/>
      <c r="G3593" s="23"/>
      <c r="H3593" s="22"/>
      <c r="I3593" s="24"/>
      <c r="J3593" s="24"/>
      <c r="K3593" s="25"/>
      <c r="L3593" s="25"/>
      <c r="M3593" s="25"/>
      <c r="N3593" s="25"/>
      <c r="O3593" s="25"/>
      <c r="P3593" s="25"/>
      <c r="Q3593" s="26"/>
      <c r="R3593" s="25"/>
      <c r="S3593" s="25"/>
      <c r="T3593" s="27">
        <f t="shared" ref="T3593:T3656" si="281">N3593+P3593-R3593</f>
        <v>0</v>
      </c>
      <c r="U3593" s="27">
        <f t="shared" ref="U3593:U3656" si="282">O3593+Q3593-S3593</f>
        <v>0</v>
      </c>
      <c r="V3593" s="25"/>
      <c r="W3593" s="27" t="str">
        <f t="shared" ref="W3593:W3656" si="283">IF(K3593="","",K3593-M3593-(P3593-Q3593))</f>
        <v/>
      </c>
      <c r="X3593" s="43" t="str">
        <f t="shared" ref="X3593:X3656" si="284">IF(ROUND(T3593-V3593,2)&gt;=0,"OK","Просрочието не може да надхвърля задължението")</f>
        <v>OK</v>
      </c>
      <c r="Y3593" s="681" t="str">
        <f t="shared" ref="Y3593:Y3656" si="285">IF(COUNTBLANK(D3593:W3593)=18,"",IF(D3593="999999999","",IF(ISNUMBER(VALUE(D3593)),IF(LEN(D3593)&lt;&gt;9,"Въведеното ЕИК е твърде късо или твърде дълго",IF(OR(MOD(MID(D3593,1,1)*1+MID(D3593,2,1)*2+MID(D3593,3,1)*3+MID(D3593,4,1)*4+MID(D3593,5,1)*5+MID(D3593,6,1)*6+MID(D3593,7,1)*7+MID(D3593,8,1)*8,11)-MID(D3593,9,1)=0,AND(MOD(MID(D3593,1,1)*3+MID(D3593,2,1)*4+MID(D3593,3,1)*5+MID(D3593,4,1)*6+MID(D3593,5,1)*7+MID(D3593,6,1)*8+MID(D3593,7,1)*9+MID(D3593,8,1)*10,11)=10,MID(D3593,9,1)*1=0),MOD(MID(D3593,1,1)*3+MID(D3593,2,1)*4+MID(D3593,3,1)*5+MID(D3593,4,1)*6+MID(D3593,5,1)*7+MID(D3593,6,1)*8+MID(D3593,7,1)*9+MID(D3593,8,1)*10,11)-MID(D3593,9,1)=0),"","Въведеното ЕИК е невалидно")),"Въведеното ЕИК съдържа непозволени символи")))</f>
        <v/>
      </c>
    </row>
    <row r="3594" spans="1:25" x14ac:dyDescent="0.25">
      <c r="A3594" s="68" t="str">
        <f>'0'!$A$4</f>
        <v>………………..</v>
      </c>
      <c r="B3594" s="341">
        <f>'0'!$A$2</f>
        <v>46112</v>
      </c>
      <c r="C3594" s="341" t="s">
        <v>1246</v>
      </c>
      <c r="D3594" s="22"/>
      <c r="E3594" s="23"/>
      <c r="F3594" s="14"/>
      <c r="G3594" s="23"/>
      <c r="H3594" s="22"/>
      <c r="I3594" s="24"/>
      <c r="J3594" s="24"/>
      <c r="K3594" s="25"/>
      <c r="L3594" s="25"/>
      <c r="M3594" s="25"/>
      <c r="N3594" s="25"/>
      <c r="O3594" s="25"/>
      <c r="P3594" s="25"/>
      <c r="Q3594" s="26"/>
      <c r="R3594" s="25"/>
      <c r="S3594" s="25"/>
      <c r="T3594" s="27">
        <f t="shared" si="281"/>
        <v>0</v>
      </c>
      <c r="U3594" s="27">
        <f t="shared" si="282"/>
        <v>0</v>
      </c>
      <c r="V3594" s="25"/>
      <c r="W3594" s="27" t="str">
        <f t="shared" si="283"/>
        <v/>
      </c>
      <c r="X3594" s="43" t="str">
        <f t="shared" si="284"/>
        <v>OK</v>
      </c>
      <c r="Y3594" s="681" t="str">
        <f t="shared" si="285"/>
        <v/>
      </c>
    </row>
    <row r="3595" spans="1:25" x14ac:dyDescent="0.25">
      <c r="A3595" s="68" t="str">
        <f>'0'!$A$4</f>
        <v>………………..</v>
      </c>
      <c r="B3595" s="341">
        <f>'0'!$A$2</f>
        <v>46112</v>
      </c>
      <c r="C3595" s="341" t="s">
        <v>1246</v>
      </c>
      <c r="D3595" s="22"/>
      <c r="E3595" s="23"/>
      <c r="F3595" s="14"/>
      <c r="G3595" s="23"/>
      <c r="H3595" s="22"/>
      <c r="I3595" s="24"/>
      <c r="J3595" s="24"/>
      <c r="K3595" s="25"/>
      <c r="L3595" s="25"/>
      <c r="M3595" s="25"/>
      <c r="N3595" s="25"/>
      <c r="O3595" s="25"/>
      <c r="P3595" s="25"/>
      <c r="Q3595" s="26"/>
      <c r="R3595" s="25"/>
      <c r="S3595" s="25"/>
      <c r="T3595" s="27">
        <f t="shared" si="281"/>
        <v>0</v>
      </c>
      <c r="U3595" s="27">
        <f t="shared" si="282"/>
        <v>0</v>
      </c>
      <c r="V3595" s="25"/>
      <c r="W3595" s="27" t="str">
        <f t="shared" si="283"/>
        <v/>
      </c>
      <c r="X3595" s="43" t="str">
        <f t="shared" si="284"/>
        <v>OK</v>
      </c>
      <c r="Y3595" s="681" t="str">
        <f t="shared" si="285"/>
        <v/>
      </c>
    </row>
    <row r="3596" spans="1:25" x14ac:dyDescent="0.25">
      <c r="A3596" s="68" t="str">
        <f>'0'!$A$4</f>
        <v>………………..</v>
      </c>
      <c r="B3596" s="341">
        <f>'0'!$A$2</f>
        <v>46112</v>
      </c>
      <c r="C3596" s="341" t="s">
        <v>1246</v>
      </c>
      <c r="D3596" s="22"/>
      <c r="E3596" s="23"/>
      <c r="F3596" s="14"/>
      <c r="G3596" s="23"/>
      <c r="H3596" s="22"/>
      <c r="I3596" s="24"/>
      <c r="J3596" s="24"/>
      <c r="K3596" s="25"/>
      <c r="L3596" s="25"/>
      <c r="M3596" s="25"/>
      <c r="N3596" s="25"/>
      <c r="O3596" s="25"/>
      <c r="P3596" s="25"/>
      <c r="Q3596" s="26"/>
      <c r="R3596" s="25"/>
      <c r="S3596" s="25"/>
      <c r="T3596" s="27">
        <f t="shared" si="281"/>
        <v>0</v>
      </c>
      <c r="U3596" s="27">
        <f t="shared" si="282"/>
        <v>0</v>
      </c>
      <c r="V3596" s="25"/>
      <c r="W3596" s="27" t="str">
        <f t="shared" si="283"/>
        <v/>
      </c>
      <c r="X3596" s="43" t="str">
        <f t="shared" si="284"/>
        <v>OK</v>
      </c>
      <c r="Y3596" s="681" t="str">
        <f t="shared" si="285"/>
        <v/>
      </c>
    </row>
    <row r="3597" spans="1:25" x14ac:dyDescent="0.25">
      <c r="A3597" s="68" t="str">
        <f>'0'!$A$4</f>
        <v>………………..</v>
      </c>
      <c r="B3597" s="341">
        <f>'0'!$A$2</f>
        <v>46112</v>
      </c>
      <c r="C3597" s="341" t="s">
        <v>1246</v>
      </c>
      <c r="D3597" s="22"/>
      <c r="E3597" s="23"/>
      <c r="F3597" s="14"/>
      <c r="G3597" s="23"/>
      <c r="H3597" s="22"/>
      <c r="I3597" s="24"/>
      <c r="J3597" s="24"/>
      <c r="K3597" s="25"/>
      <c r="L3597" s="25"/>
      <c r="M3597" s="25"/>
      <c r="N3597" s="25"/>
      <c r="O3597" s="25"/>
      <c r="P3597" s="25"/>
      <c r="Q3597" s="26"/>
      <c r="R3597" s="25"/>
      <c r="S3597" s="25"/>
      <c r="T3597" s="27">
        <f t="shared" si="281"/>
        <v>0</v>
      </c>
      <c r="U3597" s="27">
        <f t="shared" si="282"/>
        <v>0</v>
      </c>
      <c r="V3597" s="25"/>
      <c r="W3597" s="27" t="str">
        <f t="shared" si="283"/>
        <v/>
      </c>
      <c r="X3597" s="43" t="str">
        <f t="shared" si="284"/>
        <v>OK</v>
      </c>
      <c r="Y3597" s="681" t="str">
        <f t="shared" si="285"/>
        <v/>
      </c>
    </row>
    <row r="3598" spans="1:25" x14ac:dyDescent="0.25">
      <c r="A3598" s="68" t="str">
        <f>'0'!$A$4</f>
        <v>………………..</v>
      </c>
      <c r="B3598" s="341">
        <f>'0'!$A$2</f>
        <v>46112</v>
      </c>
      <c r="C3598" s="341" t="s">
        <v>1246</v>
      </c>
      <c r="D3598" s="22"/>
      <c r="E3598" s="23"/>
      <c r="F3598" s="14"/>
      <c r="G3598" s="23"/>
      <c r="H3598" s="22"/>
      <c r="I3598" s="24"/>
      <c r="J3598" s="24"/>
      <c r="K3598" s="25"/>
      <c r="L3598" s="25"/>
      <c r="M3598" s="25"/>
      <c r="N3598" s="25"/>
      <c r="O3598" s="25"/>
      <c r="P3598" s="25"/>
      <c r="Q3598" s="26"/>
      <c r="R3598" s="25"/>
      <c r="S3598" s="25"/>
      <c r="T3598" s="27">
        <f t="shared" si="281"/>
        <v>0</v>
      </c>
      <c r="U3598" s="27">
        <f t="shared" si="282"/>
        <v>0</v>
      </c>
      <c r="V3598" s="25"/>
      <c r="W3598" s="27" t="str">
        <f t="shared" si="283"/>
        <v/>
      </c>
      <c r="X3598" s="43" t="str">
        <f t="shared" si="284"/>
        <v>OK</v>
      </c>
      <c r="Y3598" s="681" t="str">
        <f t="shared" si="285"/>
        <v/>
      </c>
    </row>
    <row r="3599" spans="1:25" x14ac:dyDescent="0.25">
      <c r="A3599" s="68" t="str">
        <f>'0'!$A$4</f>
        <v>………………..</v>
      </c>
      <c r="B3599" s="341">
        <f>'0'!$A$2</f>
        <v>46112</v>
      </c>
      <c r="C3599" s="341" t="s">
        <v>1246</v>
      </c>
      <c r="D3599" s="22"/>
      <c r="E3599" s="23"/>
      <c r="F3599" s="14"/>
      <c r="G3599" s="23"/>
      <c r="H3599" s="22"/>
      <c r="I3599" s="24"/>
      <c r="J3599" s="24"/>
      <c r="K3599" s="25"/>
      <c r="L3599" s="25"/>
      <c r="M3599" s="25"/>
      <c r="N3599" s="25"/>
      <c r="O3599" s="25"/>
      <c r="P3599" s="25"/>
      <c r="Q3599" s="26"/>
      <c r="R3599" s="25"/>
      <c r="S3599" s="25"/>
      <c r="T3599" s="27">
        <f t="shared" si="281"/>
        <v>0</v>
      </c>
      <c r="U3599" s="27">
        <f t="shared" si="282"/>
        <v>0</v>
      </c>
      <c r="V3599" s="25"/>
      <c r="W3599" s="27" t="str">
        <f t="shared" si="283"/>
        <v/>
      </c>
      <c r="X3599" s="43" t="str">
        <f t="shared" si="284"/>
        <v>OK</v>
      </c>
      <c r="Y3599" s="681" t="str">
        <f t="shared" si="285"/>
        <v/>
      </c>
    </row>
    <row r="3600" spans="1:25" x14ac:dyDescent="0.25">
      <c r="A3600" s="68" t="str">
        <f>'0'!$A$4</f>
        <v>………………..</v>
      </c>
      <c r="B3600" s="341">
        <f>'0'!$A$2</f>
        <v>46112</v>
      </c>
      <c r="C3600" s="341" t="s">
        <v>1246</v>
      </c>
      <c r="D3600" s="22"/>
      <c r="E3600" s="23"/>
      <c r="F3600" s="14"/>
      <c r="G3600" s="23"/>
      <c r="H3600" s="22"/>
      <c r="I3600" s="24"/>
      <c r="J3600" s="24"/>
      <c r="K3600" s="25"/>
      <c r="L3600" s="25"/>
      <c r="M3600" s="25"/>
      <c r="N3600" s="25"/>
      <c r="O3600" s="25"/>
      <c r="P3600" s="25"/>
      <c r="Q3600" s="26"/>
      <c r="R3600" s="25"/>
      <c r="S3600" s="25"/>
      <c r="T3600" s="27">
        <f t="shared" si="281"/>
        <v>0</v>
      </c>
      <c r="U3600" s="27">
        <f t="shared" si="282"/>
        <v>0</v>
      </c>
      <c r="V3600" s="25"/>
      <c r="W3600" s="27" t="str">
        <f t="shared" si="283"/>
        <v/>
      </c>
      <c r="X3600" s="43" t="str">
        <f t="shared" si="284"/>
        <v>OK</v>
      </c>
      <c r="Y3600" s="681" t="str">
        <f t="shared" si="285"/>
        <v/>
      </c>
    </row>
    <row r="3601" spans="1:25" x14ac:dyDescent="0.25">
      <c r="A3601" s="68" t="str">
        <f>'0'!$A$4</f>
        <v>………………..</v>
      </c>
      <c r="B3601" s="341">
        <f>'0'!$A$2</f>
        <v>46112</v>
      </c>
      <c r="C3601" s="341" t="s">
        <v>1246</v>
      </c>
      <c r="D3601" s="22"/>
      <c r="E3601" s="23"/>
      <c r="F3601" s="14"/>
      <c r="G3601" s="23"/>
      <c r="H3601" s="22"/>
      <c r="I3601" s="24"/>
      <c r="J3601" s="24"/>
      <c r="K3601" s="25"/>
      <c r="L3601" s="25"/>
      <c r="M3601" s="25"/>
      <c r="N3601" s="25"/>
      <c r="O3601" s="25"/>
      <c r="P3601" s="25"/>
      <c r="Q3601" s="26"/>
      <c r="R3601" s="25"/>
      <c r="S3601" s="25"/>
      <c r="T3601" s="27">
        <f t="shared" si="281"/>
        <v>0</v>
      </c>
      <c r="U3601" s="27">
        <f t="shared" si="282"/>
        <v>0</v>
      </c>
      <c r="V3601" s="25"/>
      <c r="W3601" s="27" t="str">
        <f t="shared" si="283"/>
        <v/>
      </c>
      <c r="X3601" s="43" t="str">
        <f t="shared" si="284"/>
        <v>OK</v>
      </c>
      <c r="Y3601" s="681" t="str">
        <f t="shared" si="285"/>
        <v/>
      </c>
    </row>
    <row r="3602" spans="1:25" x14ac:dyDescent="0.25">
      <c r="A3602" s="68" t="str">
        <f>'0'!$A$4</f>
        <v>………………..</v>
      </c>
      <c r="B3602" s="341">
        <f>'0'!$A$2</f>
        <v>46112</v>
      </c>
      <c r="C3602" s="341" t="s">
        <v>1246</v>
      </c>
      <c r="D3602" s="22"/>
      <c r="E3602" s="23"/>
      <c r="F3602" s="14"/>
      <c r="G3602" s="23"/>
      <c r="H3602" s="22"/>
      <c r="I3602" s="24"/>
      <c r="J3602" s="24"/>
      <c r="K3602" s="25"/>
      <c r="L3602" s="25"/>
      <c r="M3602" s="25"/>
      <c r="N3602" s="25"/>
      <c r="O3602" s="25"/>
      <c r="P3602" s="25"/>
      <c r="Q3602" s="26"/>
      <c r="R3602" s="25"/>
      <c r="S3602" s="25"/>
      <c r="T3602" s="27">
        <f t="shared" si="281"/>
        <v>0</v>
      </c>
      <c r="U3602" s="27">
        <f t="shared" si="282"/>
        <v>0</v>
      </c>
      <c r="V3602" s="25"/>
      <c r="W3602" s="27" t="str">
        <f t="shared" si="283"/>
        <v/>
      </c>
      <c r="X3602" s="43" t="str">
        <f t="shared" si="284"/>
        <v>OK</v>
      </c>
      <c r="Y3602" s="681" t="str">
        <f t="shared" si="285"/>
        <v/>
      </c>
    </row>
    <row r="3603" spans="1:25" x14ac:dyDescent="0.25">
      <c r="A3603" s="68" t="str">
        <f>'0'!$A$4</f>
        <v>………………..</v>
      </c>
      <c r="B3603" s="341">
        <f>'0'!$A$2</f>
        <v>46112</v>
      </c>
      <c r="C3603" s="341" t="s">
        <v>1246</v>
      </c>
      <c r="D3603" s="22"/>
      <c r="E3603" s="23"/>
      <c r="F3603" s="14"/>
      <c r="G3603" s="23"/>
      <c r="H3603" s="22"/>
      <c r="I3603" s="24"/>
      <c r="J3603" s="24"/>
      <c r="K3603" s="25"/>
      <c r="L3603" s="25"/>
      <c r="M3603" s="25"/>
      <c r="N3603" s="25"/>
      <c r="O3603" s="25"/>
      <c r="P3603" s="25"/>
      <c r="Q3603" s="26"/>
      <c r="R3603" s="25"/>
      <c r="S3603" s="25"/>
      <c r="T3603" s="27">
        <f t="shared" si="281"/>
        <v>0</v>
      </c>
      <c r="U3603" s="27">
        <f t="shared" si="282"/>
        <v>0</v>
      </c>
      <c r="V3603" s="25"/>
      <c r="W3603" s="27" t="str">
        <f t="shared" si="283"/>
        <v/>
      </c>
      <c r="X3603" s="43" t="str">
        <f t="shared" si="284"/>
        <v>OK</v>
      </c>
      <c r="Y3603" s="681" t="str">
        <f t="shared" si="285"/>
        <v/>
      </c>
    </row>
    <row r="3604" spans="1:25" x14ac:dyDescent="0.25">
      <c r="A3604" s="68" t="str">
        <f>'0'!$A$4</f>
        <v>………………..</v>
      </c>
      <c r="B3604" s="341">
        <f>'0'!$A$2</f>
        <v>46112</v>
      </c>
      <c r="C3604" s="341" t="s">
        <v>1246</v>
      </c>
      <c r="D3604" s="22"/>
      <c r="E3604" s="23"/>
      <c r="F3604" s="14"/>
      <c r="G3604" s="23"/>
      <c r="H3604" s="22"/>
      <c r="I3604" s="24"/>
      <c r="J3604" s="24"/>
      <c r="K3604" s="25"/>
      <c r="L3604" s="25"/>
      <c r="M3604" s="25"/>
      <c r="N3604" s="25"/>
      <c r="O3604" s="25"/>
      <c r="P3604" s="25"/>
      <c r="Q3604" s="26"/>
      <c r="R3604" s="25"/>
      <c r="S3604" s="25"/>
      <c r="T3604" s="27">
        <f t="shared" si="281"/>
        <v>0</v>
      </c>
      <c r="U3604" s="27">
        <f t="shared" si="282"/>
        <v>0</v>
      </c>
      <c r="V3604" s="25"/>
      <c r="W3604" s="27" t="str">
        <f t="shared" si="283"/>
        <v/>
      </c>
      <c r="X3604" s="43" t="str">
        <f t="shared" si="284"/>
        <v>OK</v>
      </c>
      <c r="Y3604" s="681" t="str">
        <f t="shared" si="285"/>
        <v/>
      </c>
    </row>
    <row r="3605" spans="1:25" x14ac:dyDescent="0.25">
      <c r="A3605" s="68" t="str">
        <f>'0'!$A$4</f>
        <v>………………..</v>
      </c>
      <c r="B3605" s="341">
        <f>'0'!$A$2</f>
        <v>46112</v>
      </c>
      <c r="C3605" s="341" t="s">
        <v>1246</v>
      </c>
      <c r="D3605" s="22"/>
      <c r="E3605" s="23"/>
      <c r="F3605" s="14"/>
      <c r="G3605" s="23"/>
      <c r="H3605" s="22"/>
      <c r="I3605" s="24"/>
      <c r="J3605" s="24"/>
      <c r="K3605" s="25"/>
      <c r="L3605" s="25"/>
      <c r="M3605" s="25"/>
      <c r="N3605" s="25"/>
      <c r="O3605" s="25"/>
      <c r="P3605" s="25"/>
      <c r="Q3605" s="26"/>
      <c r="R3605" s="25"/>
      <c r="S3605" s="25"/>
      <c r="T3605" s="27">
        <f t="shared" si="281"/>
        <v>0</v>
      </c>
      <c r="U3605" s="27">
        <f t="shared" si="282"/>
        <v>0</v>
      </c>
      <c r="V3605" s="25"/>
      <c r="W3605" s="27" t="str">
        <f t="shared" si="283"/>
        <v/>
      </c>
      <c r="X3605" s="43" t="str">
        <f t="shared" si="284"/>
        <v>OK</v>
      </c>
      <c r="Y3605" s="681" t="str">
        <f t="shared" si="285"/>
        <v/>
      </c>
    </row>
    <row r="3606" spans="1:25" x14ac:dyDescent="0.25">
      <c r="A3606" s="68" t="str">
        <f>'0'!$A$4</f>
        <v>………………..</v>
      </c>
      <c r="B3606" s="341">
        <f>'0'!$A$2</f>
        <v>46112</v>
      </c>
      <c r="C3606" s="341" t="s">
        <v>1246</v>
      </c>
      <c r="D3606" s="22"/>
      <c r="E3606" s="23"/>
      <c r="F3606" s="14"/>
      <c r="G3606" s="23"/>
      <c r="H3606" s="22"/>
      <c r="I3606" s="24"/>
      <c r="J3606" s="24"/>
      <c r="K3606" s="25"/>
      <c r="L3606" s="25"/>
      <c r="M3606" s="25"/>
      <c r="N3606" s="25"/>
      <c r="O3606" s="25"/>
      <c r="P3606" s="25"/>
      <c r="Q3606" s="26"/>
      <c r="R3606" s="25"/>
      <c r="S3606" s="25"/>
      <c r="T3606" s="27">
        <f t="shared" si="281"/>
        <v>0</v>
      </c>
      <c r="U3606" s="27">
        <f t="shared" si="282"/>
        <v>0</v>
      </c>
      <c r="V3606" s="25"/>
      <c r="W3606" s="27" t="str">
        <f t="shared" si="283"/>
        <v/>
      </c>
      <c r="X3606" s="43" t="str">
        <f t="shared" si="284"/>
        <v>OK</v>
      </c>
      <c r="Y3606" s="681" t="str">
        <f t="shared" si="285"/>
        <v/>
      </c>
    </row>
    <row r="3607" spans="1:25" x14ac:dyDescent="0.25">
      <c r="A3607" s="68" t="str">
        <f>'0'!$A$4</f>
        <v>………………..</v>
      </c>
      <c r="B3607" s="341">
        <f>'0'!$A$2</f>
        <v>46112</v>
      </c>
      <c r="C3607" s="341" t="s">
        <v>1246</v>
      </c>
      <c r="D3607" s="22"/>
      <c r="E3607" s="23"/>
      <c r="F3607" s="14"/>
      <c r="G3607" s="23"/>
      <c r="H3607" s="22"/>
      <c r="I3607" s="24"/>
      <c r="J3607" s="24"/>
      <c r="K3607" s="25"/>
      <c r="L3607" s="25"/>
      <c r="M3607" s="25"/>
      <c r="N3607" s="25"/>
      <c r="O3607" s="25"/>
      <c r="P3607" s="25"/>
      <c r="Q3607" s="26"/>
      <c r="R3607" s="25"/>
      <c r="S3607" s="25"/>
      <c r="T3607" s="27">
        <f t="shared" si="281"/>
        <v>0</v>
      </c>
      <c r="U3607" s="27">
        <f t="shared" si="282"/>
        <v>0</v>
      </c>
      <c r="V3607" s="25"/>
      <c r="W3607" s="27" t="str">
        <f t="shared" si="283"/>
        <v/>
      </c>
      <c r="X3607" s="43" t="str">
        <f t="shared" si="284"/>
        <v>OK</v>
      </c>
      <c r="Y3607" s="681" t="str">
        <f t="shared" si="285"/>
        <v/>
      </c>
    </row>
    <row r="3608" spans="1:25" x14ac:dyDescent="0.25">
      <c r="A3608" s="68" t="str">
        <f>'0'!$A$4</f>
        <v>………………..</v>
      </c>
      <c r="B3608" s="341">
        <f>'0'!$A$2</f>
        <v>46112</v>
      </c>
      <c r="C3608" s="341" t="s">
        <v>1246</v>
      </c>
      <c r="D3608" s="22"/>
      <c r="E3608" s="23"/>
      <c r="F3608" s="14"/>
      <c r="G3608" s="23"/>
      <c r="H3608" s="22"/>
      <c r="I3608" s="24"/>
      <c r="J3608" s="24"/>
      <c r="K3608" s="25"/>
      <c r="L3608" s="25"/>
      <c r="M3608" s="25"/>
      <c r="N3608" s="25"/>
      <c r="O3608" s="25"/>
      <c r="P3608" s="25"/>
      <c r="Q3608" s="26"/>
      <c r="R3608" s="25"/>
      <c r="S3608" s="25"/>
      <c r="T3608" s="27">
        <f t="shared" si="281"/>
        <v>0</v>
      </c>
      <c r="U3608" s="27">
        <f t="shared" si="282"/>
        <v>0</v>
      </c>
      <c r="V3608" s="25"/>
      <c r="W3608" s="27" t="str">
        <f t="shared" si="283"/>
        <v/>
      </c>
      <c r="X3608" s="43" t="str">
        <f t="shared" si="284"/>
        <v>OK</v>
      </c>
      <c r="Y3608" s="681" t="str">
        <f t="shared" si="285"/>
        <v/>
      </c>
    </row>
    <row r="3609" spans="1:25" x14ac:dyDescent="0.25">
      <c r="A3609" s="68" t="str">
        <f>'0'!$A$4</f>
        <v>………………..</v>
      </c>
      <c r="B3609" s="341">
        <f>'0'!$A$2</f>
        <v>46112</v>
      </c>
      <c r="C3609" s="341" t="s">
        <v>1246</v>
      </c>
      <c r="D3609" s="22"/>
      <c r="E3609" s="23"/>
      <c r="F3609" s="14"/>
      <c r="G3609" s="23"/>
      <c r="H3609" s="22"/>
      <c r="I3609" s="24"/>
      <c r="J3609" s="24"/>
      <c r="K3609" s="25"/>
      <c r="L3609" s="25"/>
      <c r="M3609" s="25"/>
      <c r="N3609" s="25"/>
      <c r="O3609" s="25"/>
      <c r="P3609" s="25"/>
      <c r="Q3609" s="26"/>
      <c r="R3609" s="25"/>
      <c r="S3609" s="25"/>
      <c r="T3609" s="27">
        <f t="shared" si="281"/>
        <v>0</v>
      </c>
      <c r="U3609" s="27">
        <f t="shared" si="282"/>
        <v>0</v>
      </c>
      <c r="V3609" s="25"/>
      <c r="W3609" s="27" t="str">
        <f t="shared" si="283"/>
        <v/>
      </c>
      <c r="X3609" s="43" t="str">
        <f t="shared" si="284"/>
        <v>OK</v>
      </c>
      <c r="Y3609" s="681" t="str">
        <f t="shared" si="285"/>
        <v/>
      </c>
    </row>
    <row r="3610" spans="1:25" x14ac:dyDescent="0.25">
      <c r="A3610" s="68" t="str">
        <f>'0'!$A$4</f>
        <v>………………..</v>
      </c>
      <c r="B3610" s="341">
        <f>'0'!$A$2</f>
        <v>46112</v>
      </c>
      <c r="C3610" s="341" t="s">
        <v>1246</v>
      </c>
      <c r="D3610" s="22"/>
      <c r="E3610" s="23"/>
      <c r="F3610" s="14"/>
      <c r="G3610" s="23"/>
      <c r="H3610" s="22"/>
      <c r="I3610" s="24"/>
      <c r="J3610" s="24"/>
      <c r="K3610" s="25"/>
      <c r="L3610" s="25"/>
      <c r="M3610" s="25"/>
      <c r="N3610" s="25"/>
      <c r="O3610" s="25"/>
      <c r="P3610" s="25"/>
      <c r="Q3610" s="26"/>
      <c r="R3610" s="25"/>
      <c r="S3610" s="25"/>
      <c r="T3610" s="27">
        <f t="shared" si="281"/>
        <v>0</v>
      </c>
      <c r="U3610" s="27">
        <f t="shared" si="282"/>
        <v>0</v>
      </c>
      <c r="V3610" s="25"/>
      <c r="W3610" s="27" t="str">
        <f t="shared" si="283"/>
        <v/>
      </c>
      <c r="X3610" s="43" t="str">
        <f t="shared" si="284"/>
        <v>OK</v>
      </c>
      <c r="Y3610" s="681" t="str">
        <f t="shared" si="285"/>
        <v/>
      </c>
    </row>
    <row r="3611" spans="1:25" x14ac:dyDescent="0.25">
      <c r="A3611" s="68" t="str">
        <f>'0'!$A$4</f>
        <v>………………..</v>
      </c>
      <c r="B3611" s="341">
        <f>'0'!$A$2</f>
        <v>46112</v>
      </c>
      <c r="C3611" s="341" t="s">
        <v>1246</v>
      </c>
      <c r="D3611" s="22"/>
      <c r="E3611" s="23"/>
      <c r="F3611" s="14"/>
      <c r="G3611" s="23"/>
      <c r="H3611" s="22"/>
      <c r="I3611" s="24"/>
      <c r="J3611" s="24"/>
      <c r="K3611" s="25"/>
      <c r="L3611" s="25"/>
      <c r="M3611" s="25"/>
      <c r="N3611" s="25"/>
      <c r="O3611" s="25"/>
      <c r="P3611" s="25"/>
      <c r="Q3611" s="26"/>
      <c r="R3611" s="25"/>
      <c r="S3611" s="25"/>
      <c r="T3611" s="27">
        <f t="shared" si="281"/>
        <v>0</v>
      </c>
      <c r="U3611" s="27">
        <f t="shared" si="282"/>
        <v>0</v>
      </c>
      <c r="V3611" s="25"/>
      <c r="W3611" s="27" t="str">
        <f t="shared" si="283"/>
        <v/>
      </c>
      <c r="X3611" s="43" t="str">
        <f t="shared" si="284"/>
        <v>OK</v>
      </c>
      <c r="Y3611" s="681" t="str">
        <f t="shared" si="285"/>
        <v/>
      </c>
    </row>
    <row r="3612" spans="1:25" x14ac:dyDescent="0.25">
      <c r="A3612" s="68" t="str">
        <f>'0'!$A$4</f>
        <v>………………..</v>
      </c>
      <c r="B3612" s="341">
        <f>'0'!$A$2</f>
        <v>46112</v>
      </c>
      <c r="C3612" s="341" t="s">
        <v>1246</v>
      </c>
      <c r="D3612" s="22"/>
      <c r="E3612" s="23"/>
      <c r="F3612" s="14"/>
      <c r="G3612" s="23"/>
      <c r="H3612" s="22"/>
      <c r="I3612" s="24"/>
      <c r="J3612" s="24"/>
      <c r="K3612" s="25"/>
      <c r="L3612" s="25"/>
      <c r="M3612" s="25"/>
      <c r="N3612" s="25"/>
      <c r="O3612" s="25"/>
      <c r="P3612" s="25"/>
      <c r="Q3612" s="26"/>
      <c r="R3612" s="25"/>
      <c r="S3612" s="25"/>
      <c r="T3612" s="27">
        <f t="shared" si="281"/>
        <v>0</v>
      </c>
      <c r="U3612" s="27">
        <f t="shared" si="282"/>
        <v>0</v>
      </c>
      <c r="V3612" s="25"/>
      <c r="W3612" s="27" t="str">
        <f t="shared" si="283"/>
        <v/>
      </c>
      <c r="X3612" s="43" t="str">
        <f t="shared" si="284"/>
        <v>OK</v>
      </c>
      <c r="Y3612" s="681" t="str">
        <f t="shared" si="285"/>
        <v/>
      </c>
    </row>
    <row r="3613" spans="1:25" x14ac:dyDescent="0.25">
      <c r="A3613" s="68" t="str">
        <f>'0'!$A$4</f>
        <v>………………..</v>
      </c>
      <c r="B3613" s="341">
        <f>'0'!$A$2</f>
        <v>46112</v>
      </c>
      <c r="C3613" s="341" t="s">
        <v>1246</v>
      </c>
      <c r="D3613" s="22"/>
      <c r="E3613" s="23"/>
      <c r="F3613" s="14"/>
      <c r="G3613" s="23"/>
      <c r="H3613" s="22"/>
      <c r="I3613" s="24"/>
      <c r="J3613" s="24"/>
      <c r="K3613" s="25"/>
      <c r="L3613" s="25"/>
      <c r="M3613" s="25"/>
      <c r="N3613" s="25"/>
      <c r="O3613" s="25"/>
      <c r="P3613" s="25"/>
      <c r="Q3613" s="26"/>
      <c r="R3613" s="25"/>
      <c r="S3613" s="25"/>
      <c r="T3613" s="27">
        <f t="shared" si="281"/>
        <v>0</v>
      </c>
      <c r="U3613" s="27">
        <f t="shared" si="282"/>
        <v>0</v>
      </c>
      <c r="V3613" s="25"/>
      <c r="W3613" s="27" t="str">
        <f t="shared" si="283"/>
        <v/>
      </c>
      <c r="X3613" s="43" t="str">
        <f t="shared" si="284"/>
        <v>OK</v>
      </c>
      <c r="Y3613" s="681" t="str">
        <f t="shared" si="285"/>
        <v/>
      </c>
    </row>
    <row r="3614" spans="1:25" x14ac:dyDescent="0.25">
      <c r="A3614" s="68" t="str">
        <f>'0'!$A$4</f>
        <v>………………..</v>
      </c>
      <c r="B3614" s="341">
        <f>'0'!$A$2</f>
        <v>46112</v>
      </c>
      <c r="C3614" s="341" t="s">
        <v>1246</v>
      </c>
      <c r="D3614" s="22"/>
      <c r="E3614" s="23"/>
      <c r="F3614" s="14"/>
      <c r="G3614" s="23"/>
      <c r="H3614" s="22"/>
      <c r="I3614" s="24"/>
      <c r="J3614" s="24"/>
      <c r="K3614" s="25"/>
      <c r="L3614" s="25"/>
      <c r="M3614" s="25"/>
      <c r="N3614" s="25"/>
      <c r="O3614" s="25"/>
      <c r="P3614" s="25"/>
      <c r="Q3614" s="26"/>
      <c r="R3614" s="25"/>
      <c r="S3614" s="25"/>
      <c r="T3614" s="27">
        <f t="shared" si="281"/>
        <v>0</v>
      </c>
      <c r="U3614" s="27">
        <f t="shared" si="282"/>
        <v>0</v>
      </c>
      <c r="V3614" s="25"/>
      <c r="W3614" s="27" t="str">
        <f t="shared" si="283"/>
        <v/>
      </c>
      <c r="X3614" s="43" t="str">
        <f t="shared" si="284"/>
        <v>OK</v>
      </c>
      <c r="Y3614" s="681" t="str">
        <f t="shared" si="285"/>
        <v/>
      </c>
    </row>
    <row r="3615" spans="1:25" x14ac:dyDescent="0.25">
      <c r="A3615" s="68" t="str">
        <f>'0'!$A$4</f>
        <v>………………..</v>
      </c>
      <c r="B3615" s="341">
        <f>'0'!$A$2</f>
        <v>46112</v>
      </c>
      <c r="C3615" s="341" t="s">
        <v>1246</v>
      </c>
      <c r="D3615" s="22"/>
      <c r="E3615" s="23"/>
      <c r="F3615" s="14"/>
      <c r="G3615" s="23"/>
      <c r="H3615" s="22"/>
      <c r="I3615" s="24"/>
      <c r="J3615" s="24"/>
      <c r="K3615" s="25"/>
      <c r="L3615" s="25"/>
      <c r="M3615" s="25"/>
      <c r="N3615" s="25"/>
      <c r="O3615" s="25"/>
      <c r="P3615" s="25"/>
      <c r="Q3615" s="26"/>
      <c r="R3615" s="25"/>
      <c r="S3615" s="25"/>
      <c r="T3615" s="27">
        <f t="shared" si="281"/>
        <v>0</v>
      </c>
      <c r="U3615" s="27">
        <f t="shared" si="282"/>
        <v>0</v>
      </c>
      <c r="V3615" s="25"/>
      <c r="W3615" s="27" t="str">
        <f t="shared" si="283"/>
        <v/>
      </c>
      <c r="X3615" s="43" t="str">
        <f t="shared" si="284"/>
        <v>OK</v>
      </c>
      <c r="Y3615" s="681" t="str">
        <f t="shared" si="285"/>
        <v/>
      </c>
    </row>
    <row r="3616" spans="1:25" x14ac:dyDescent="0.25">
      <c r="A3616" s="68" t="str">
        <f>'0'!$A$4</f>
        <v>………………..</v>
      </c>
      <c r="B3616" s="341">
        <f>'0'!$A$2</f>
        <v>46112</v>
      </c>
      <c r="C3616" s="341" t="s">
        <v>1246</v>
      </c>
      <c r="D3616" s="22"/>
      <c r="E3616" s="23"/>
      <c r="F3616" s="14"/>
      <c r="G3616" s="23"/>
      <c r="H3616" s="22"/>
      <c r="I3616" s="24"/>
      <c r="J3616" s="24"/>
      <c r="K3616" s="25"/>
      <c r="L3616" s="25"/>
      <c r="M3616" s="25"/>
      <c r="N3616" s="25"/>
      <c r="O3616" s="25"/>
      <c r="P3616" s="25"/>
      <c r="Q3616" s="26"/>
      <c r="R3616" s="25"/>
      <c r="S3616" s="25"/>
      <c r="T3616" s="27">
        <f t="shared" si="281"/>
        <v>0</v>
      </c>
      <c r="U3616" s="27">
        <f t="shared" si="282"/>
        <v>0</v>
      </c>
      <c r="V3616" s="25"/>
      <c r="W3616" s="27" t="str">
        <f t="shared" si="283"/>
        <v/>
      </c>
      <c r="X3616" s="43" t="str">
        <f t="shared" si="284"/>
        <v>OK</v>
      </c>
      <c r="Y3616" s="681" t="str">
        <f t="shared" si="285"/>
        <v/>
      </c>
    </row>
    <row r="3617" spans="1:25" x14ac:dyDescent="0.25">
      <c r="A3617" s="68" t="str">
        <f>'0'!$A$4</f>
        <v>………………..</v>
      </c>
      <c r="B3617" s="341">
        <f>'0'!$A$2</f>
        <v>46112</v>
      </c>
      <c r="C3617" s="341" t="s">
        <v>1246</v>
      </c>
      <c r="D3617" s="22"/>
      <c r="E3617" s="23"/>
      <c r="F3617" s="14"/>
      <c r="G3617" s="23"/>
      <c r="H3617" s="22"/>
      <c r="I3617" s="24"/>
      <c r="J3617" s="24"/>
      <c r="K3617" s="25"/>
      <c r="L3617" s="25"/>
      <c r="M3617" s="25"/>
      <c r="N3617" s="25"/>
      <c r="O3617" s="25"/>
      <c r="P3617" s="25"/>
      <c r="Q3617" s="26"/>
      <c r="R3617" s="25"/>
      <c r="S3617" s="25"/>
      <c r="T3617" s="27">
        <f t="shared" si="281"/>
        <v>0</v>
      </c>
      <c r="U3617" s="27">
        <f t="shared" si="282"/>
        <v>0</v>
      </c>
      <c r="V3617" s="25"/>
      <c r="W3617" s="27" t="str">
        <f t="shared" si="283"/>
        <v/>
      </c>
      <c r="X3617" s="43" t="str">
        <f t="shared" si="284"/>
        <v>OK</v>
      </c>
      <c r="Y3617" s="681" t="str">
        <f t="shared" si="285"/>
        <v/>
      </c>
    </row>
    <row r="3618" spans="1:25" x14ac:dyDescent="0.25">
      <c r="A3618" s="68" t="str">
        <f>'0'!$A$4</f>
        <v>………………..</v>
      </c>
      <c r="B3618" s="341">
        <f>'0'!$A$2</f>
        <v>46112</v>
      </c>
      <c r="C3618" s="341" t="s">
        <v>1246</v>
      </c>
      <c r="D3618" s="22"/>
      <c r="E3618" s="23"/>
      <c r="F3618" s="14"/>
      <c r="G3618" s="23"/>
      <c r="H3618" s="22"/>
      <c r="I3618" s="24"/>
      <c r="J3618" s="24"/>
      <c r="K3618" s="25"/>
      <c r="L3618" s="25"/>
      <c r="M3618" s="25"/>
      <c r="N3618" s="25"/>
      <c r="O3618" s="25"/>
      <c r="P3618" s="25"/>
      <c r="Q3618" s="26"/>
      <c r="R3618" s="25"/>
      <c r="S3618" s="25"/>
      <c r="T3618" s="27">
        <f t="shared" si="281"/>
        <v>0</v>
      </c>
      <c r="U3618" s="27">
        <f t="shared" si="282"/>
        <v>0</v>
      </c>
      <c r="V3618" s="25"/>
      <c r="W3618" s="27" t="str">
        <f t="shared" si="283"/>
        <v/>
      </c>
      <c r="X3618" s="43" t="str">
        <f t="shared" si="284"/>
        <v>OK</v>
      </c>
      <c r="Y3618" s="681" t="str">
        <f t="shared" si="285"/>
        <v/>
      </c>
    </row>
    <row r="3619" spans="1:25" x14ac:dyDescent="0.25">
      <c r="A3619" s="68" t="str">
        <f>'0'!$A$4</f>
        <v>………………..</v>
      </c>
      <c r="B3619" s="341">
        <f>'0'!$A$2</f>
        <v>46112</v>
      </c>
      <c r="C3619" s="341" t="s">
        <v>1246</v>
      </c>
      <c r="D3619" s="22"/>
      <c r="E3619" s="23"/>
      <c r="F3619" s="14"/>
      <c r="G3619" s="23"/>
      <c r="H3619" s="22"/>
      <c r="I3619" s="24"/>
      <c r="J3619" s="24"/>
      <c r="K3619" s="25"/>
      <c r="L3619" s="25"/>
      <c r="M3619" s="25"/>
      <c r="N3619" s="25"/>
      <c r="O3619" s="25"/>
      <c r="P3619" s="25"/>
      <c r="Q3619" s="26"/>
      <c r="R3619" s="25"/>
      <c r="S3619" s="25"/>
      <c r="T3619" s="27">
        <f t="shared" si="281"/>
        <v>0</v>
      </c>
      <c r="U3619" s="27">
        <f t="shared" si="282"/>
        <v>0</v>
      </c>
      <c r="V3619" s="25"/>
      <c r="W3619" s="27" t="str">
        <f t="shared" si="283"/>
        <v/>
      </c>
      <c r="X3619" s="43" t="str">
        <f t="shared" si="284"/>
        <v>OK</v>
      </c>
      <c r="Y3619" s="681" t="str">
        <f t="shared" si="285"/>
        <v/>
      </c>
    </row>
    <row r="3620" spans="1:25" x14ac:dyDescent="0.25">
      <c r="A3620" s="68" t="str">
        <f>'0'!$A$4</f>
        <v>………………..</v>
      </c>
      <c r="B3620" s="341">
        <f>'0'!$A$2</f>
        <v>46112</v>
      </c>
      <c r="C3620" s="341" t="s">
        <v>1246</v>
      </c>
      <c r="D3620" s="22"/>
      <c r="E3620" s="23"/>
      <c r="F3620" s="14"/>
      <c r="G3620" s="23"/>
      <c r="H3620" s="22"/>
      <c r="I3620" s="24"/>
      <c r="J3620" s="24"/>
      <c r="K3620" s="25"/>
      <c r="L3620" s="25"/>
      <c r="M3620" s="25"/>
      <c r="N3620" s="25"/>
      <c r="O3620" s="25"/>
      <c r="P3620" s="25"/>
      <c r="Q3620" s="26"/>
      <c r="R3620" s="25"/>
      <c r="S3620" s="25"/>
      <c r="T3620" s="27">
        <f t="shared" si="281"/>
        <v>0</v>
      </c>
      <c r="U3620" s="27">
        <f t="shared" si="282"/>
        <v>0</v>
      </c>
      <c r="V3620" s="25"/>
      <c r="W3620" s="27" t="str">
        <f t="shared" si="283"/>
        <v/>
      </c>
      <c r="X3620" s="43" t="str">
        <f t="shared" si="284"/>
        <v>OK</v>
      </c>
      <c r="Y3620" s="681" t="str">
        <f t="shared" si="285"/>
        <v/>
      </c>
    </row>
    <row r="3621" spans="1:25" x14ac:dyDescent="0.25">
      <c r="A3621" s="68" t="str">
        <f>'0'!$A$4</f>
        <v>………………..</v>
      </c>
      <c r="B3621" s="341">
        <f>'0'!$A$2</f>
        <v>46112</v>
      </c>
      <c r="C3621" s="341" t="s">
        <v>1246</v>
      </c>
      <c r="D3621" s="22"/>
      <c r="E3621" s="23"/>
      <c r="F3621" s="14"/>
      <c r="G3621" s="23"/>
      <c r="H3621" s="22"/>
      <c r="I3621" s="24"/>
      <c r="J3621" s="24"/>
      <c r="K3621" s="25"/>
      <c r="L3621" s="25"/>
      <c r="M3621" s="25"/>
      <c r="N3621" s="25"/>
      <c r="O3621" s="25"/>
      <c r="P3621" s="25"/>
      <c r="Q3621" s="26"/>
      <c r="R3621" s="25"/>
      <c r="S3621" s="25"/>
      <c r="T3621" s="27">
        <f t="shared" si="281"/>
        <v>0</v>
      </c>
      <c r="U3621" s="27">
        <f t="shared" si="282"/>
        <v>0</v>
      </c>
      <c r="V3621" s="25"/>
      <c r="W3621" s="27" t="str">
        <f t="shared" si="283"/>
        <v/>
      </c>
      <c r="X3621" s="43" t="str">
        <f t="shared" si="284"/>
        <v>OK</v>
      </c>
      <c r="Y3621" s="681" t="str">
        <f t="shared" si="285"/>
        <v/>
      </c>
    </row>
    <row r="3622" spans="1:25" x14ac:dyDescent="0.25">
      <c r="A3622" s="68" t="str">
        <f>'0'!$A$4</f>
        <v>………………..</v>
      </c>
      <c r="B3622" s="341">
        <f>'0'!$A$2</f>
        <v>46112</v>
      </c>
      <c r="C3622" s="341" t="s">
        <v>1246</v>
      </c>
      <c r="D3622" s="22"/>
      <c r="E3622" s="23"/>
      <c r="F3622" s="14"/>
      <c r="G3622" s="23"/>
      <c r="H3622" s="22"/>
      <c r="I3622" s="24"/>
      <c r="J3622" s="24"/>
      <c r="K3622" s="25"/>
      <c r="L3622" s="25"/>
      <c r="M3622" s="25"/>
      <c r="N3622" s="25"/>
      <c r="O3622" s="25"/>
      <c r="P3622" s="25"/>
      <c r="Q3622" s="26"/>
      <c r="R3622" s="25"/>
      <c r="S3622" s="25"/>
      <c r="T3622" s="27">
        <f t="shared" si="281"/>
        <v>0</v>
      </c>
      <c r="U3622" s="27">
        <f t="shared" si="282"/>
        <v>0</v>
      </c>
      <c r="V3622" s="25"/>
      <c r="W3622" s="27" t="str">
        <f t="shared" si="283"/>
        <v/>
      </c>
      <c r="X3622" s="43" t="str">
        <f t="shared" si="284"/>
        <v>OK</v>
      </c>
      <c r="Y3622" s="681" t="str">
        <f t="shared" si="285"/>
        <v/>
      </c>
    </row>
    <row r="3623" spans="1:25" x14ac:dyDescent="0.25">
      <c r="A3623" s="68" t="str">
        <f>'0'!$A$4</f>
        <v>………………..</v>
      </c>
      <c r="B3623" s="341">
        <f>'0'!$A$2</f>
        <v>46112</v>
      </c>
      <c r="C3623" s="341" t="s">
        <v>1246</v>
      </c>
      <c r="D3623" s="22"/>
      <c r="E3623" s="23"/>
      <c r="F3623" s="14"/>
      <c r="G3623" s="23"/>
      <c r="H3623" s="22"/>
      <c r="I3623" s="24"/>
      <c r="J3623" s="24"/>
      <c r="K3623" s="25"/>
      <c r="L3623" s="25"/>
      <c r="M3623" s="25"/>
      <c r="N3623" s="25"/>
      <c r="O3623" s="25"/>
      <c r="P3623" s="25"/>
      <c r="Q3623" s="26"/>
      <c r="R3623" s="25"/>
      <c r="S3623" s="25"/>
      <c r="T3623" s="27">
        <f t="shared" si="281"/>
        <v>0</v>
      </c>
      <c r="U3623" s="27">
        <f t="shared" si="282"/>
        <v>0</v>
      </c>
      <c r="V3623" s="25"/>
      <c r="W3623" s="27" t="str">
        <f t="shared" si="283"/>
        <v/>
      </c>
      <c r="X3623" s="43" t="str">
        <f t="shared" si="284"/>
        <v>OK</v>
      </c>
      <c r="Y3623" s="681" t="str">
        <f t="shared" si="285"/>
        <v/>
      </c>
    </row>
    <row r="3624" spans="1:25" x14ac:dyDescent="0.25">
      <c r="A3624" s="68" t="str">
        <f>'0'!$A$4</f>
        <v>………………..</v>
      </c>
      <c r="B3624" s="341">
        <f>'0'!$A$2</f>
        <v>46112</v>
      </c>
      <c r="C3624" s="341" t="s">
        <v>1246</v>
      </c>
      <c r="D3624" s="22"/>
      <c r="E3624" s="23"/>
      <c r="F3624" s="14"/>
      <c r="G3624" s="23"/>
      <c r="H3624" s="22"/>
      <c r="I3624" s="24"/>
      <c r="J3624" s="24"/>
      <c r="K3624" s="25"/>
      <c r="L3624" s="25"/>
      <c r="M3624" s="25"/>
      <c r="N3624" s="25"/>
      <c r="O3624" s="25"/>
      <c r="P3624" s="25"/>
      <c r="Q3624" s="26"/>
      <c r="R3624" s="25"/>
      <c r="S3624" s="25"/>
      <c r="T3624" s="27">
        <f t="shared" si="281"/>
        <v>0</v>
      </c>
      <c r="U3624" s="27">
        <f t="shared" si="282"/>
        <v>0</v>
      </c>
      <c r="V3624" s="25"/>
      <c r="W3624" s="27" t="str">
        <f t="shared" si="283"/>
        <v/>
      </c>
      <c r="X3624" s="43" t="str">
        <f t="shared" si="284"/>
        <v>OK</v>
      </c>
      <c r="Y3624" s="681" t="str">
        <f t="shared" si="285"/>
        <v/>
      </c>
    </row>
    <row r="3625" spans="1:25" x14ac:dyDescent="0.25">
      <c r="A3625" s="68" t="str">
        <f>'0'!$A$4</f>
        <v>………………..</v>
      </c>
      <c r="B3625" s="341">
        <f>'0'!$A$2</f>
        <v>46112</v>
      </c>
      <c r="C3625" s="341" t="s">
        <v>1246</v>
      </c>
      <c r="D3625" s="22"/>
      <c r="E3625" s="23"/>
      <c r="F3625" s="14"/>
      <c r="G3625" s="23"/>
      <c r="H3625" s="22"/>
      <c r="I3625" s="24"/>
      <c r="J3625" s="24"/>
      <c r="K3625" s="25"/>
      <c r="L3625" s="25"/>
      <c r="M3625" s="25"/>
      <c r="N3625" s="25"/>
      <c r="O3625" s="25"/>
      <c r="P3625" s="25"/>
      <c r="Q3625" s="26"/>
      <c r="R3625" s="25"/>
      <c r="S3625" s="25"/>
      <c r="T3625" s="27">
        <f t="shared" si="281"/>
        <v>0</v>
      </c>
      <c r="U3625" s="27">
        <f t="shared" si="282"/>
        <v>0</v>
      </c>
      <c r="V3625" s="25"/>
      <c r="W3625" s="27" t="str">
        <f t="shared" si="283"/>
        <v/>
      </c>
      <c r="X3625" s="43" t="str">
        <f t="shared" si="284"/>
        <v>OK</v>
      </c>
      <c r="Y3625" s="681" t="str">
        <f t="shared" si="285"/>
        <v/>
      </c>
    </row>
    <row r="3626" spans="1:25" x14ac:dyDescent="0.25">
      <c r="A3626" s="68" t="str">
        <f>'0'!$A$4</f>
        <v>………………..</v>
      </c>
      <c r="B3626" s="341">
        <f>'0'!$A$2</f>
        <v>46112</v>
      </c>
      <c r="C3626" s="341" t="s">
        <v>1246</v>
      </c>
      <c r="D3626" s="22"/>
      <c r="E3626" s="23"/>
      <c r="F3626" s="14"/>
      <c r="G3626" s="23"/>
      <c r="H3626" s="22"/>
      <c r="I3626" s="24"/>
      <c r="J3626" s="24"/>
      <c r="K3626" s="25"/>
      <c r="L3626" s="25"/>
      <c r="M3626" s="25"/>
      <c r="N3626" s="25"/>
      <c r="O3626" s="25"/>
      <c r="P3626" s="25"/>
      <c r="Q3626" s="26"/>
      <c r="R3626" s="25"/>
      <c r="S3626" s="25"/>
      <c r="T3626" s="27">
        <f t="shared" si="281"/>
        <v>0</v>
      </c>
      <c r="U3626" s="27">
        <f t="shared" si="282"/>
        <v>0</v>
      </c>
      <c r="V3626" s="25"/>
      <c r="W3626" s="27" t="str">
        <f t="shared" si="283"/>
        <v/>
      </c>
      <c r="X3626" s="43" t="str">
        <f t="shared" si="284"/>
        <v>OK</v>
      </c>
      <c r="Y3626" s="681" t="str">
        <f t="shared" si="285"/>
        <v/>
      </c>
    </row>
    <row r="3627" spans="1:25" x14ac:dyDescent="0.25">
      <c r="A3627" s="68" t="str">
        <f>'0'!$A$4</f>
        <v>………………..</v>
      </c>
      <c r="B3627" s="341">
        <f>'0'!$A$2</f>
        <v>46112</v>
      </c>
      <c r="C3627" s="341" t="s">
        <v>1246</v>
      </c>
      <c r="D3627" s="22"/>
      <c r="E3627" s="23"/>
      <c r="F3627" s="14"/>
      <c r="G3627" s="23"/>
      <c r="H3627" s="22"/>
      <c r="I3627" s="24"/>
      <c r="J3627" s="24"/>
      <c r="K3627" s="25"/>
      <c r="L3627" s="25"/>
      <c r="M3627" s="25"/>
      <c r="N3627" s="25"/>
      <c r="O3627" s="25"/>
      <c r="P3627" s="25"/>
      <c r="Q3627" s="26"/>
      <c r="R3627" s="25"/>
      <c r="S3627" s="25"/>
      <c r="T3627" s="27">
        <f t="shared" si="281"/>
        <v>0</v>
      </c>
      <c r="U3627" s="27">
        <f t="shared" si="282"/>
        <v>0</v>
      </c>
      <c r="V3627" s="25"/>
      <c r="W3627" s="27" t="str">
        <f t="shared" si="283"/>
        <v/>
      </c>
      <c r="X3627" s="43" t="str">
        <f t="shared" si="284"/>
        <v>OK</v>
      </c>
      <c r="Y3627" s="681" t="str">
        <f t="shared" si="285"/>
        <v/>
      </c>
    </row>
    <row r="3628" spans="1:25" x14ac:dyDescent="0.25">
      <c r="A3628" s="68" t="str">
        <f>'0'!$A$4</f>
        <v>………………..</v>
      </c>
      <c r="B3628" s="341">
        <f>'0'!$A$2</f>
        <v>46112</v>
      </c>
      <c r="C3628" s="341" t="s">
        <v>1246</v>
      </c>
      <c r="D3628" s="22"/>
      <c r="E3628" s="23"/>
      <c r="F3628" s="14"/>
      <c r="G3628" s="23"/>
      <c r="H3628" s="22"/>
      <c r="I3628" s="24"/>
      <c r="J3628" s="24"/>
      <c r="K3628" s="25"/>
      <c r="L3628" s="25"/>
      <c r="M3628" s="25"/>
      <c r="N3628" s="25"/>
      <c r="O3628" s="25"/>
      <c r="P3628" s="25"/>
      <c r="Q3628" s="26"/>
      <c r="R3628" s="25"/>
      <c r="S3628" s="25"/>
      <c r="T3628" s="27">
        <f t="shared" si="281"/>
        <v>0</v>
      </c>
      <c r="U3628" s="27">
        <f t="shared" si="282"/>
        <v>0</v>
      </c>
      <c r="V3628" s="25"/>
      <c r="W3628" s="27" t="str">
        <f t="shared" si="283"/>
        <v/>
      </c>
      <c r="X3628" s="43" t="str">
        <f t="shared" si="284"/>
        <v>OK</v>
      </c>
      <c r="Y3628" s="681" t="str">
        <f t="shared" si="285"/>
        <v/>
      </c>
    </row>
    <row r="3629" spans="1:25" x14ac:dyDescent="0.25">
      <c r="A3629" s="68" t="str">
        <f>'0'!$A$4</f>
        <v>………………..</v>
      </c>
      <c r="B3629" s="341">
        <f>'0'!$A$2</f>
        <v>46112</v>
      </c>
      <c r="C3629" s="341" t="s">
        <v>1246</v>
      </c>
      <c r="D3629" s="22"/>
      <c r="E3629" s="23"/>
      <c r="F3629" s="14"/>
      <c r="G3629" s="23"/>
      <c r="H3629" s="22"/>
      <c r="I3629" s="24"/>
      <c r="J3629" s="24"/>
      <c r="K3629" s="25"/>
      <c r="L3629" s="25"/>
      <c r="M3629" s="25"/>
      <c r="N3629" s="25"/>
      <c r="O3629" s="25"/>
      <c r="P3629" s="25"/>
      <c r="Q3629" s="26"/>
      <c r="R3629" s="25"/>
      <c r="S3629" s="25"/>
      <c r="T3629" s="27">
        <f t="shared" si="281"/>
        <v>0</v>
      </c>
      <c r="U3629" s="27">
        <f t="shared" si="282"/>
        <v>0</v>
      </c>
      <c r="V3629" s="25"/>
      <c r="W3629" s="27" t="str">
        <f t="shared" si="283"/>
        <v/>
      </c>
      <c r="X3629" s="43" t="str">
        <f t="shared" si="284"/>
        <v>OK</v>
      </c>
      <c r="Y3629" s="681" t="str">
        <f t="shared" si="285"/>
        <v/>
      </c>
    </row>
    <row r="3630" spans="1:25" x14ac:dyDescent="0.25">
      <c r="A3630" s="68" t="str">
        <f>'0'!$A$4</f>
        <v>………………..</v>
      </c>
      <c r="B3630" s="341">
        <f>'0'!$A$2</f>
        <v>46112</v>
      </c>
      <c r="C3630" s="341" t="s">
        <v>1246</v>
      </c>
      <c r="D3630" s="22"/>
      <c r="E3630" s="23"/>
      <c r="F3630" s="14"/>
      <c r="G3630" s="23"/>
      <c r="H3630" s="22"/>
      <c r="I3630" s="24"/>
      <c r="J3630" s="24"/>
      <c r="K3630" s="25"/>
      <c r="L3630" s="25"/>
      <c r="M3630" s="25"/>
      <c r="N3630" s="25"/>
      <c r="O3630" s="25"/>
      <c r="P3630" s="25"/>
      <c r="Q3630" s="26"/>
      <c r="R3630" s="25"/>
      <c r="S3630" s="25"/>
      <c r="T3630" s="27">
        <f t="shared" si="281"/>
        <v>0</v>
      </c>
      <c r="U3630" s="27">
        <f t="shared" si="282"/>
        <v>0</v>
      </c>
      <c r="V3630" s="25"/>
      <c r="W3630" s="27" t="str">
        <f t="shared" si="283"/>
        <v/>
      </c>
      <c r="X3630" s="43" t="str">
        <f t="shared" si="284"/>
        <v>OK</v>
      </c>
      <c r="Y3630" s="681" t="str">
        <f t="shared" si="285"/>
        <v/>
      </c>
    </row>
    <row r="3631" spans="1:25" x14ac:dyDescent="0.25">
      <c r="A3631" s="68" t="str">
        <f>'0'!$A$4</f>
        <v>………………..</v>
      </c>
      <c r="B3631" s="341">
        <f>'0'!$A$2</f>
        <v>46112</v>
      </c>
      <c r="C3631" s="341" t="s">
        <v>1246</v>
      </c>
      <c r="D3631" s="22"/>
      <c r="E3631" s="23"/>
      <c r="F3631" s="14"/>
      <c r="G3631" s="23"/>
      <c r="H3631" s="22"/>
      <c r="I3631" s="24"/>
      <c r="J3631" s="24"/>
      <c r="K3631" s="25"/>
      <c r="L3631" s="25"/>
      <c r="M3631" s="25"/>
      <c r="N3631" s="25"/>
      <c r="O3631" s="25"/>
      <c r="P3631" s="25"/>
      <c r="Q3631" s="26"/>
      <c r="R3631" s="25"/>
      <c r="S3631" s="25"/>
      <c r="T3631" s="27">
        <f t="shared" si="281"/>
        <v>0</v>
      </c>
      <c r="U3631" s="27">
        <f t="shared" si="282"/>
        <v>0</v>
      </c>
      <c r="V3631" s="25"/>
      <c r="W3631" s="27" t="str">
        <f t="shared" si="283"/>
        <v/>
      </c>
      <c r="X3631" s="43" t="str">
        <f t="shared" si="284"/>
        <v>OK</v>
      </c>
      <c r="Y3631" s="681" t="str">
        <f t="shared" si="285"/>
        <v/>
      </c>
    </row>
    <row r="3632" spans="1:25" x14ac:dyDescent="0.25">
      <c r="A3632" s="68" t="str">
        <f>'0'!$A$4</f>
        <v>………………..</v>
      </c>
      <c r="B3632" s="341">
        <f>'0'!$A$2</f>
        <v>46112</v>
      </c>
      <c r="C3632" s="341" t="s">
        <v>1246</v>
      </c>
      <c r="D3632" s="22"/>
      <c r="E3632" s="23"/>
      <c r="F3632" s="14"/>
      <c r="G3632" s="23"/>
      <c r="H3632" s="22"/>
      <c r="I3632" s="24"/>
      <c r="J3632" s="24"/>
      <c r="K3632" s="25"/>
      <c r="L3632" s="25"/>
      <c r="M3632" s="25"/>
      <c r="N3632" s="25"/>
      <c r="O3632" s="25"/>
      <c r="P3632" s="25"/>
      <c r="Q3632" s="26"/>
      <c r="R3632" s="25"/>
      <c r="S3632" s="25"/>
      <c r="T3632" s="27">
        <f t="shared" si="281"/>
        <v>0</v>
      </c>
      <c r="U3632" s="27">
        <f t="shared" si="282"/>
        <v>0</v>
      </c>
      <c r="V3632" s="25"/>
      <c r="W3632" s="27" t="str">
        <f t="shared" si="283"/>
        <v/>
      </c>
      <c r="X3632" s="43" t="str">
        <f t="shared" si="284"/>
        <v>OK</v>
      </c>
      <c r="Y3632" s="681" t="str">
        <f t="shared" si="285"/>
        <v/>
      </c>
    </row>
    <row r="3633" spans="1:25" x14ac:dyDescent="0.25">
      <c r="A3633" s="68" t="str">
        <f>'0'!$A$4</f>
        <v>………………..</v>
      </c>
      <c r="B3633" s="341">
        <f>'0'!$A$2</f>
        <v>46112</v>
      </c>
      <c r="C3633" s="341" t="s">
        <v>1246</v>
      </c>
      <c r="D3633" s="22"/>
      <c r="E3633" s="23"/>
      <c r="F3633" s="14"/>
      <c r="G3633" s="23"/>
      <c r="H3633" s="22"/>
      <c r="I3633" s="24"/>
      <c r="J3633" s="24"/>
      <c r="K3633" s="25"/>
      <c r="L3633" s="25"/>
      <c r="M3633" s="25"/>
      <c r="N3633" s="25"/>
      <c r="O3633" s="25"/>
      <c r="P3633" s="25"/>
      <c r="Q3633" s="26"/>
      <c r="R3633" s="25"/>
      <c r="S3633" s="25"/>
      <c r="T3633" s="27">
        <f t="shared" si="281"/>
        <v>0</v>
      </c>
      <c r="U3633" s="27">
        <f t="shared" si="282"/>
        <v>0</v>
      </c>
      <c r="V3633" s="25"/>
      <c r="W3633" s="27" t="str">
        <f t="shared" si="283"/>
        <v/>
      </c>
      <c r="X3633" s="43" t="str">
        <f t="shared" si="284"/>
        <v>OK</v>
      </c>
      <c r="Y3633" s="681" t="str">
        <f t="shared" si="285"/>
        <v/>
      </c>
    </row>
    <row r="3634" spans="1:25" x14ac:dyDescent="0.25">
      <c r="A3634" s="68" t="str">
        <f>'0'!$A$4</f>
        <v>………………..</v>
      </c>
      <c r="B3634" s="341">
        <f>'0'!$A$2</f>
        <v>46112</v>
      </c>
      <c r="C3634" s="341" t="s">
        <v>1246</v>
      </c>
      <c r="D3634" s="22"/>
      <c r="E3634" s="23"/>
      <c r="F3634" s="14"/>
      <c r="G3634" s="23"/>
      <c r="H3634" s="22"/>
      <c r="I3634" s="24"/>
      <c r="J3634" s="24"/>
      <c r="K3634" s="25"/>
      <c r="L3634" s="25"/>
      <c r="M3634" s="25"/>
      <c r="N3634" s="25"/>
      <c r="O3634" s="25"/>
      <c r="P3634" s="25"/>
      <c r="Q3634" s="26"/>
      <c r="R3634" s="25"/>
      <c r="S3634" s="25"/>
      <c r="T3634" s="27">
        <f t="shared" si="281"/>
        <v>0</v>
      </c>
      <c r="U3634" s="27">
        <f t="shared" si="282"/>
        <v>0</v>
      </c>
      <c r="V3634" s="25"/>
      <c r="W3634" s="27" t="str">
        <f t="shared" si="283"/>
        <v/>
      </c>
      <c r="X3634" s="43" t="str">
        <f t="shared" si="284"/>
        <v>OK</v>
      </c>
      <c r="Y3634" s="681" t="str">
        <f t="shared" si="285"/>
        <v/>
      </c>
    </row>
    <row r="3635" spans="1:25" x14ac:dyDescent="0.25">
      <c r="A3635" s="68" t="str">
        <f>'0'!$A$4</f>
        <v>………………..</v>
      </c>
      <c r="B3635" s="341">
        <f>'0'!$A$2</f>
        <v>46112</v>
      </c>
      <c r="C3635" s="341" t="s">
        <v>1246</v>
      </c>
      <c r="D3635" s="22"/>
      <c r="E3635" s="23"/>
      <c r="F3635" s="14"/>
      <c r="G3635" s="23"/>
      <c r="H3635" s="22"/>
      <c r="I3635" s="24"/>
      <c r="J3635" s="24"/>
      <c r="K3635" s="25"/>
      <c r="L3635" s="25"/>
      <c r="M3635" s="25"/>
      <c r="N3635" s="25"/>
      <c r="O3635" s="25"/>
      <c r="P3635" s="25"/>
      <c r="Q3635" s="26"/>
      <c r="R3635" s="25"/>
      <c r="S3635" s="25"/>
      <c r="T3635" s="27">
        <f t="shared" si="281"/>
        <v>0</v>
      </c>
      <c r="U3635" s="27">
        <f t="shared" si="282"/>
        <v>0</v>
      </c>
      <c r="V3635" s="25"/>
      <c r="W3635" s="27" t="str">
        <f t="shared" si="283"/>
        <v/>
      </c>
      <c r="X3635" s="43" t="str">
        <f t="shared" si="284"/>
        <v>OK</v>
      </c>
      <c r="Y3635" s="681" t="str">
        <f t="shared" si="285"/>
        <v/>
      </c>
    </row>
    <row r="3636" spans="1:25" x14ac:dyDescent="0.25">
      <c r="A3636" s="68" t="str">
        <f>'0'!$A$4</f>
        <v>………………..</v>
      </c>
      <c r="B3636" s="341">
        <f>'0'!$A$2</f>
        <v>46112</v>
      </c>
      <c r="C3636" s="341" t="s">
        <v>1246</v>
      </c>
      <c r="D3636" s="22"/>
      <c r="E3636" s="23"/>
      <c r="F3636" s="14"/>
      <c r="G3636" s="23"/>
      <c r="H3636" s="22"/>
      <c r="I3636" s="24"/>
      <c r="J3636" s="24"/>
      <c r="K3636" s="25"/>
      <c r="L3636" s="25"/>
      <c r="M3636" s="25"/>
      <c r="N3636" s="25"/>
      <c r="O3636" s="25"/>
      <c r="P3636" s="25"/>
      <c r="Q3636" s="26"/>
      <c r="R3636" s="25"/>
      <c r="S3636" s="25"/>
      <c r="T3636" s="27">
        <f t="shared" si="281"/>
        <v>0</v>
      </c>
      <c r="U3636" s="27">
        <f t="shared" si="282"/>
        <v>0</v>
      </c>
      <c r="V3636" s="25"/>
      <c r="W3636" s="27" t="str">
        <f t="shared" si="283"/>
        <v/>
      </c>
      <c r="X3636" s="43" t="str">
        <f t="shared" si="284"/>
        <v>OK</v>
      </c>
      <c r="Y3636" s="681" t="str">
        <f t="shared" si="285"/>
        <v/>
      </c>
    </row>
    <row r="3637" spans="1:25" x14ac:dyDescent="0.25">
      <c r="A3637" s="68" t="str">
        <f>'0'!$A$4</f>
        <v>………………..</v>
      </c>
      <c r="B3637" s="341">
        <f>'0'!$A$2</f>
        <v>46112</v>
      </c>
      <c r="C3637" s="341" t="s">
        <v>1246</v>
      </c>
      <c r="D3637" s="22"/>
      <c r="E3637" s="23"/>
      <c r="F3637" s="14"/>
      <c r="G3637" s="23"/>
      <c r="H3637" s="22"/>
      <c r="I3637" s="24"/>
      <c r="J3637" s="24"/>
      <c r="K3637" s="25"/>
      <c r="L3637" s="25"/>
      <c r="M3637" s="25"/>
      <c r="N3637" s="25"/>
      <c r="O3637" s="25"/>
      <c r="P3637" s="25"/>
      <c r="Q3637" s="26"/>
      <c r="R3637" s="25"/>
      <c r="S3637" s="25"/>
      <c r="T3637" s="27">
        <f t="shared" si="281"/>
        <v>0</v>
      </c>
      <c r="U3637" s="27">
        <f t="shared" si="282"/>
        <v>0</v>
      </c>
      <c r="V3637" s="25"/>
      <c r="W3637" s="27" t="str">
        <f t="shared" si="283"/>
        <v/>
      </c>
      <c r="X3637" s="43" t="str">
        <f t="shared" si="284"/>
        <v>OK</v>
      </c>
      <c r="Y3637" s="681" t="str">
        <f t="shared" si="285"/>
        <v/>
      </c>
    </row>
    <row r="3638" spans="1:25" x14ac:dyDescent="0.25">
      <c r="A3638" s="68" t="str">
        <f>'0'!$A$4</f>
        <v>………………..</v>
      </c>
      <c r="B3638" s="341">
        <f>'0'!$A$2</f>
        <v>46112</v>
      </c>
      <c r="C3638" s="341" t="s">
        <v>1246</v>
      </c>
      <c r="D3638" s="22"/>
      <c r="E3638" s="23"/>
      <c r="F3638" s="14"/>
      <c r="G3638" s="23"/>
      <c r="H3638" s="22"/>
      <c r="I3638" s="24"/>
      <c r="J3638" s="24"/>
      <c r="K3638" s="25"/>
      <c r="L3638" s="25"/>
      <c r="M3638" s="25"/>
      <c r="N3638" s="25"/>
      <c r="O3638" s="25"/>
      <c r="P3638" s="25"/>
      <c r="Q3638" s="26"/>
      <c r="R3638" s="25"/>
      <c r="S3638" s="25"/>
      <c r="T3638" s="27">
        <f t="shared" si="281"/>
        <v>0</v>
      </c>
      <c r="U3638" s="27">
        <f t="shared" si="282"/>
        <v>0</v>
      </c>
      <c r="V3638" s="25"/>
      <c r="W3638" s="27" t="str">
        <f t="shared" si="283"/>
        <v/>
      </c>
      <c r="X3638" s="43" t="str">
        <f t="shared" si="284"/>
        <v>OK</v>
      </c>
      <c r="Y3638" s="681" t="str">
        <f t="shared" si="285"/>
        <v/>
      </c>
    </row>
    <row r="3639" spans="1:25" x14ac:dyDescent="0.25">
      <c r="A3639" s="68" t="str">
        <f>'0'!$A$4</f>
        <v>………………..</v>
      </c>
      <c r="B3639" s="341">
        <f>'0'!$A$2</f>
        <v>46112</v>
      </c>
      <c r="C3639" s="341" t="s">
        <v>1246</v>
      </c>
      <c r="D3639" s="22"/>
      <c r="E3639" s="23"/>
      <c r="F3639" s="14"/>
      <c r="G3639" s="23"/>
      <c r="H3639" s="22"/>
      <c r="I3639" s="24"/>
      <c r="J3639" s="24"/>
      <c r="K3639" s="25"/>
      <c r="L3639" s="25"/>
      <c r="M3639" s="25"/>
      <c r="N3639" s="25"/>
      <c r="O3639" s="25"/>
      <c r="P3639" s="25"/>
      <c r="Q3639" s="26"/>
      <c r="R3639" s="25"/>
      <c r="S3639" s="25"/>
      <c r="T3639" s="27">
        <f t="shared" si="281"/>
        <v>0</v>
      </c>
      <c r="U3639" s="27">
        <f t="shared" si="282"/>
        <v>0</v>
      </c>
      <c r="V3639" s="25"/>
      <c r="W3639" s="27" t="str">
        <f t="shared" si="283"/>
        <v/>
      </c>
      <c r="X3639" s="43" t="str">
        <f t="shared" si="284"/>
        <v>OK</v>
      </c>
      <c r="Y3639" s="681" t="str">
        <f t="shared" si="285"/>
        <v/>
      </c>
    </row>
    <row r="3640" spans="1:25" x14ac:dyDescent="0.25">
      <c r="A3640" s="68" t="str">
        <f>'0'!$A$4</f>
        <v>………………..</v>
      </c>
      <c r="B3640" s="341">
        <f>'0'!$A$2</f>
        <v>46112</v>
      </c>
      <c r="C3640" s="341" t="s">
        <v>1246</v>
      </c>
      <c r="D3640" s="22"/>
      <c r="E3640" s="23"/>
      <c r="F3640" s="14"/>
      <c r="G3640" s="23"/>
      <c r="H3640" s="22"/>
      <c r="I3640" s="24"/>
      <c r="J3640" s="24"/>
      <c r="K3640" s="25"/>
      <c r="L3640" s="25"/>
      <c r="M3640" s="25"/>
      <c r="N3640" s="25"/>
      <c r="O3640" s="25"/>
      <c r="P3640" s="25"/>
      <c r="Q3640" s="26"/>
      <c r="R3640" s="25"/>
      <c r="S3640" s="25"/>
      <c r="T3640" s="27">
        <f t="shared" si="281"/>
        <v>0</v>
      </c>
      <c r="U3640" s="27">
        <f t="shared" si="282"/>
        <v>0</v>
      </c>
      <c r="V3640" s="25"/>
      <c r="W3640" s="27" t="str">
        <f t="shared" si="283"/>
        <v/>
      </c>
      <c r="X3640" s="43" t="str">
        <f t="shared" si="284"/>
        <v>OK</v>
      </c>
      <c r="Y3640" s="681" t="str">
        <f t="shared" si="285"/>
        <v/>
      </c>
    </row>
    <row r="3641" spans="1:25" x14ac:dyDescent="0.25">
      <c r="A3641" s="68" t="str">
        <f>'0'!$A$4</f>
        <v>………………..</v>
      </c>
      <c r="B3641" s="341">
        <f>'0'!$A$2</f>
        <v>46112</v>
      </c>
      <c r="C3641" s="341" t="s">
        <v>1246</v>
      </c>
      <c r="D3641" s="22"/>
      <c r="E3641" s="23"/>
      <c r="F3641" s="14"/>
      <c r="G3641" s="23"/>
      <c r="H3641" s="22"/>
      <c r="I3641" s="24"/>
      <c r="J3641" s="24"/>
      <c r="K3641" s="25"/>
      <c r="L3641" s="25"/>
      <c r="M3641" s="25"/>
      <c r="N3641" s="25"/>
      <c r="O3641" s="25"/>
      <c r="P3641" s="25"/>
      <c r="Q3641" s="26"/>
      <c r="R3641" s="25"/>
      <c r="S3641" s="25"/>
      <c r="T3641" s="27">
        <f t="shared" si="281"/>
        <v>0</v>
      </c>
      <c r="U3641" s="27">
        <f t="shared" si="282"/>
        <v>0</v>
      </c>
      <c r="V3641" s="25"/>
      <c r="W3641" s="27" t="str">
        <f t="shared" si="283"/>
        <v/>
      </c>
      <c r="X3641" s="43" t="str">
        <f t="shared" si="284"/>
        <v>OK</v>
      </c>
      <c r="Y3641" s="681" t="str">
        <f t="shared" si="285"/>
        <v/>
      </c>
    </row>
    <row r="3642" spans="1:25" x14ac:dyDescent="0.25">
      <c r="A3642" s="68" t="str">
        <f>'0'!$A$4</f>
        <v>………………..</v>
      </c>
      <c r="B3642" s="341">
        <f>'0'!$A$2</f>
        <v>46112</v>
      </c>
      <c r="C3642" s="341" t="s">
        <v>1246</v>
      </c>
      <c r="D3642" s="22"/>
      <c r="E3642" s="23"/>
      <c r="F3642" s="14"/>
      <c r="G3642" s="23"/>
      <c r="H3642" s="22"/>
      <c r="I3642" s="24"/>
      <c r="J3642" s="24"/>
      <c r="K3642" s="25"/>
      <c r="L3642" s="25"/>
      <c r="M3642" s="25"/>
      <c r="N3642" s="25"/>
      <c r="O3642" s="25"/>
      <c r="P3642" s="25"/>
      <c r="Q3642" s="26"/>
      <c r="R3642" s="25"/>
      <c r="S3642" s="25"/>
      <c r="T3642" s="27">
        <f t="shared" si="281"/>
        <v>0</v>
      </c>
      <c r="U3642" s="27">
        <f t="shared" si="282"/>
        <v>0</v>
      </c>
      <c r="V3642" s="25"/>
      <c r="W3642" s="27" t="str">
        <f t="shared" si="283"/>
        <v/>
      </c>
      <c r="X3642" s="43" t="str">
        <f t="shared" si="284"/>
        <v>OK</v>
      </c>
      <c r="Y3642" s="681" t="str">
        <f t="shared" si="285"/>
        <v/>
      </c>
    </row>
    <row r="3643" spans="1:25" x14ac:dyDescent="0.25">
      <c r="A3643" s="68" t="str">
        <f>'0'!$A$4</f>
        <v>………………..</v>
      </c>
      <c r="B3643" s="341">
        <f>'0'!$A$2</f>
        <v>46112</v>
      </c>
      <c r="C3643" s="341" t="s">
        <v>1246</v>
      </c>
      <c r="D3643" s="22"/>
      <c r="E3643" s="23"/>
      <c r="F3643" s="14"/>
      <c r="G3643" s="23"/>
      <c r="H3643" s="22"/>
      <c r="I3643" s="24"/>
      <c r="J3643" s="24"/>
      <c r="K3643" s="25"/>
      <c r="L3643" s="25"/>
      <c r="M3643" s="25"/>
      <c r="N3643" s="25"/>
      <c r="O3643" s="25"/>
      <c r="P3643" s="25"/>
      <c r="Q3643" s="26"/>
      <c r="R3643" s="25"/>
      <c r="S3643" s="25"/>
      <c r="T3643" s="27">
        <f t="shared" si="281"/>
        <v>0</v>
      </c>
      <c r="U3643" s="27">
        <f t="shared" si="282"/>
        <v>0</v>
      </c>
      <c r="V3643" s="25"/>
      <c r="W3643" s="27" t="str">
        <f t="shared" si="283"/>
        <v/>
      </c>
      <c r="X3643" s="43" t="str">
        <f t="shared" si="284"/>
        <v>OK</v>
      </c>
      <c r="Y3643" s="681" t="str">
        <f t="shared" si="285"/>
        <v/>
      </c>
    </row>
    <row r="3644" spans="1:25" x14ac:dyDescent="0.25">
      <c r="A3644" s="68" t="str">
        <f>'0'!$A$4</f>
        <v>………………..</v>
      </c>
      <c r="B3644" s="341">
        <f>'0'!$A$2</f>
        <v>46112</v>
      </c>
      <c r="C3644" s="341" t="s">
        <v>1246</v>
      </c>
      <c r="D3644" s="22"/>
      <c r="E3644" s="23"/>
      <c r="F3644" s="14"/>
      <c r="G3644" s="23"/>
      <c r="H3644" s="22"/>
      <c r="I3644" s="24"/>
      <c r="J3644" s="24"/>
      <c r="K3644" s="25"/>
      <c r="L3644" s="25"/>
      <c r="M3644" s="25"/>
      <c r="N3644" s="25"/>
      <c r="O3644" s="25"/>
      <c r="P3644" s="25"/>
      <c r="Q3644" s="26"/>
      <c r="R3644" s="25"/>
      <c r="S3644" s="25"/>
      <c r="T3644" s="27">
        <f t="shared" si="281"/>
        <v>0</v>
      </c>
      <c r="U3644" s="27">
        <f t="shared" si="282"/>
        <v>0</v>
      </c>
      <c r="V3644" s="25"/>
      <c r="W3644" s="27" t="str">
        <f t="shared" si="283"/>
        <v/>
      </c>
      <c r="X3644" s="43" t="str">
        <f t="shared" si="284"/>
        <v>OK</v>
      </c>
      <c r="Y3644" s="681" t="str">
        <f t="shared" si="285"/>
        <v/>
      </c>
    </row>
    <row r="3645" spans="1:25" x14ac:dyDescent="0.25">
      <c r="A3645" s="68" t="str">
        <f>'0'!$A$4</f>
        <v>………………..</v>
      </c>
      <c r="B3645" s="341">
        <f>'0'!$A$2</f>
        <v>46112</v>
      </c>
      <c r="C3645" s="341" t="s">
        <v>1246</v>
      </c>
      <c r="D3645" s="22"/>
      <c r="E3645" s="23"/>
      <c r="F3645" s="14"/>
      <c r="G3645" s="23"/>
      <c r="H3645" s="22"/>
      <c r="I3645" s="24"/>
      <c r="J3645" s="24"/>
      <c r="K3645" s="25"/>
      <c r="L3645" s="25"/>
      <c r="M3645" s="25"/>
      <c r="N3645" s="25"/>
      <c r="O3645" s="25"/>
      <c r="P3645" s="25"/>
      <c r="Q3645" s="26"/>
      <c r="R3645" s="25"/>
      <c r="S3645" s="25"/>
      <c r="T3645" s="27">
        <f t="shared" si="281"/>
        <v>0</v>
      </c>
      <c r="U3645" s="27">
        <f t="shared" si="282"/>
        <v>0</v>
      </c>
      <c r="V3645" s="25"/>
      <c r="W3645" s="27" t="str">
        <f t="shared" si="283"/>
        <v/>
      </c>
      <c r="X3645" s="43" t="str">
        <f t="shared" si="284"/>
        <v>OK</v>
      </c>
      <c r="Y3645" s="681" t="str">
        <f t="shared" si="285"/>
        <v/>
      </c>
    </row>
    <row r="3646" spans="1:25" x14ac:dyDescent="0.25">
      <c r="A3646" s="68" t="str">
        <f>'0'!$A$4</f>
        <v>………………..</v>
      </c>
      <c r="B3646" s="341">
        <f>'0'!$A$2</f>
        <v>46112</v>
      </c>
      <c r="C3646" s="341" t="s">
        <v>1246</v>
      </c>
      <c r="D3646" s="22"/>
      <c r="E3646" s="23"/>
      <c r="F3646" s="14"/>
      <c r="G3646" s="23"/>
      <c r="H3646" s="22"/>
      <c r="I3646" s="24"/>
      <c r="J3646" s="24"/>
      <c r="K3646" s="25"/>
      <c r="L3646" s="25"/>
      <c r="M3646" s="25"/>
      <c r="N3646" s="25"/>
      <c r="O3646" s="25"/>
      <c r="P3646" s="25"/>
      <c r="Q3646" s="26"/>
      <c r="R3646" s="25"/>
      <c r="S3646" s="25"/>
      <c r="T3646" s="27">
        <f t="shared" si="281"/>
        <v>0</v>
      </c>
      <c r="U3646" s="27">
        <f t="shared" si="282"/>
        <v>0</v>
      </c>
      <c r="V3646" s="25"/>
      <c r="W3646" s="27" t="str">
        <f t="shared" si="283"/>
        <v/>
      </c>
      <c r="X3646" s="43" t="str">
        <f t="shared" si="284"/>
        <v>OK</v>
      </c>
      <c r="Y3646" s="681" t="str">
        <f t="shared" si="285"/>
        <v/>
      </c>
    </row>
    <row r="3647" spans="1:25" x14ac:dyDescent="0.25">
      <c r="A3647" s="68" t="str">
        <f>'0'!$A$4</f>
        <v>………………..</v>
      </c>
      <c r="B3647" s="341">
        <f>'0'!$A$2</f>
        <v>46112</v>
      </c>
      <c r="C3647" s="341" t="s">
        <v>1246</v>
      </c>
      <c r="D3647" s="22"/>
      <c r="E3647" s="23"/>
      <c r="F3647" s="14"/>
      <c r="G3647" s="23"/>
      <c r="H3647" s="22"/>
      <c r="I3647" s="24"/>
      <c r="J3647" s="24"/>
      <c r="K3647" s="25"/>
      <c r="L3647" s="25"/>
      <c r="M3647" s="25"/>
      <c r="N3647" s="25"/>
      <c r="O3647" s="25"/>
      <c r="P3647" s="25"/>
      <c r="Q3647" s="26"/>
      <c r="R3647" s="25"/>
      <c r="S3647" s="25"/>
      <c r="T3647" s="27">
        <f t="shared" si="281"/>
        <v>0</v>
      </c>
      <c r="U3647" s="27">
        <f t="shared" si="282"/>
        <v>0</v>
      </c>
      <c r="V3647" s="25"/>
      <c r="W3647" s="27" t="str">
        <f t="shared" si="283"/>
        <v/>
      </c>
      <c r="X3647" s="43" t="str">
        <f t="shared" si="284"/>
        <v>OK</v>
      </c>
      <c r="Y3647" s="681" t="str">
        <f t="shared" si="285"/>
        <v/>
      </c>
    </row>
    <row r="3648" spans="1:25" x14ac:dyDescent="0.25">
      <c r="A3648" s="68" t="str">
        <f>'0'!$A$4</f>
        <v>………………..</v>
      </c>
      <c r="B3648" s="341">
        <f>'0'!$A$2</f>
        <v>46112</v>
      </c>
      <c r="C3648" s="341" t="s">
        <v>1246</v>
      </c>
      <c r="D3648" s="22"/>
      <c r="E3648" s="23"/>
      <c r="F3648" s="14"/>
      <c r="G3648" s="23"/>
      <c r="H3648" s="22"/>
      <c r="I3648" s="24"/>
      <c r="J3648" s="24"/>
      <c r="K3648" s="25"/>
      <c r="L3648" s="25"/>
      <c r="M3648" s="25"/>
      <c r="N3648" s="25"/>
      <c r="O3648" s="25"/>
      <c r="P3648" s="25"/>
      <c r="Q3648" s="26"/>
      <c r="R3648" s="25"/>
      <c r="S3648" s="25"/>
      <c r="T3648" s="27">
        <f t="shared" si="281"/>
        <v>0</v>
      </c>
      <c r="U3648" s="27">
        <f t="shared" si="282"/>
        <v>0</v>
      </c>
      <c r="V3648" s="25"/>
      <c r="W3648" s="27" t="str">
        <f t="shared" si="283"/>
        <v/>
      </c>
      <c r="X3648" s="43" t="str">
        <f t="shared" si="284"/>
        <v>OK</v>
      </c>
      <c r="Y3648" s="681" t="str">
        <f t="shared" si="285"/>
        <v/>
      </c>
    </row>
    <row r="3649" spans="1:25" x14ac:dyDescent="0.25">
      <c r="A3649" s="68" t="str">
        <f>'0'!$A$4</f>
        <v>………………..</v>
      </c>
      <c r="B3649" s="341">
        <f>'0'!$A$2</f>
        <v>46112</v>
      </c>
      <c r="C3649" s="341" t="s">
        <v>1246</v>
      </c>
      <c r="D3649" s="22"/>
      <c r="E3649" s="23"/>
      <c r="F3649" s="14"/>
      <c r="G3649" s="23"/>
      <c r="H3649" s="22"/>
      <c r="I3649" s="24"/>
      <c r="J3649" s="24"/>
      <c r="K3649" s="25"/>
      <c r="L3649" s="25"/>
      <c r="M3649" s="25"/>
      <c r="N3649" s="25"/>
      <c r="O3649" s="25"/>
      <c r="P3649" s="25"/>
      <c r="Q3649" s="26"/>
      <c r="R3649" s="25"/>
      <c r="S3649" s="25"/>
      <c r="T3649" s="27">
        <f t="shared" si="281"/>
        <v>0</v>
      </c>
      <c r="U3649" s="27">
        <f t="shared" si="282"/>
        <v>0</v>
      </c>
      <c r="V3649" s="25"/>
      <c r="W3649" s="27" t="str">
        <f t="shared" si="283"/>
        <v/>
      </c>
      <c r="X3649" s="43" t="str">
        <f t="shared" si="284"/>
        <v>OK</v>
      </c>
      <c r="Y3649" s="681" t="str">
        <f t="shared" si="285"/>
        <v/>
      </c>
    </row>
    <row r="3650" spans="1:25" x14ac:dyDescent="0.25">
      <c r="A3650" s="68" t="str">
        <f>'0'!$A$4</f>
        <v>………………..</v>
      </c>
      <c r="B3650" s="341">
        <f>'0'!$A$2</f>
        <v>46112</v>
      </c>
      <c r="C3650" s="341" t="s">
        <v>1246</v>
      </c>
      <c r="D3650" s="22"/>
      <c r="E3650" s="23"/>
      <c r="F3650" s="14"/>
      <c r="G3650" s="23"/>
      <c r="H3650" s="22"/>
      <c r="I3650" s="24"/>
      <c r="J3650" s="24"/>
      <c r="K3650" s="25"/>
      <c r="L3650" s="25"/>
      <c r="M3650" s="25"/>
      <c r="N3650" s="25"/>
      <c r="O3650" s="25"/>
      <c r="P3650" s="25"/>
      <c r="Q3650" s="26"/>
      <c r="R3650" s="25"/>
      <c r="S3650" s="25"/>
      <c r="T3650" s="27">
        <f t="shared" si="281"/>
        <v>0</v>
      </c>
      <c r="U3650" s="27">
        <f t="shared" si="282"/>
        <v>0</v>
      </c>
      <c r="V3650" s="25"/>
      <c r="W3650" s="27" t="str">
        <f t="shared" si="283"/>
        <v/>
      </c>
      <c r="X3650" s="43" t="str">
        <f t="shared" si="284"/>
        <v>OK</v>
      </c>
      <c r="Y3650" s="681" t="str">
        <f t="shared" si="285"/>
        <v/>
      </c>
    </row>
    <row r="3651" spans="1:25" x14ac:dyDescent="0.25">
      <c r="A3651" s="68" t="str">
        <f>'0'!$A$4</f>
        <v>………………..</v>
      </c>
      <c r="B3651" s="341">
        <f>'0'!$A$2</f>
        <v>46112</v>
      </c>
      <c r="C3651" s="341" t="s">
        <v>1246</v>
      </c>
      <c r="D3651" s="22"/>
      <c r="E3651" s="23"/>
      <c r="F3651" s="14"/>
      <c r="G3651" s="23"/>
      <c r="H3651" s="22"/>
      <c r="I3651" s="24"/>
      <c r="J3651" s="24"/>
      <c r="K3651" s="25"/>
      <c r="L3651" s="25"/>
      <c r="M3651" s="25"/>
      <c r="N3651" s="25"/>
      <c r="O3651" s="25"/>
      <c r="P3651" s="25"/>
      <c r="Q3651" s="26"/>
      <c r="R3651" s="25"/>
      <c r="S3651" s="25"/>
      <c r="T3651" s="27">
        <f t="shared" si="281"/>
        <v>0</v>
      </c>
      <c r="U3651" s="27">
        <f t="shared" si="282"/>
        <v>0</v>
      </c>
      <c r="V3651" s="25"/>
      <c r="W3651" s="27" t="str">
        <f t="shared" si="283"/>
        <v/>
      </c>
      <c r="X3651" s="43" t="str">
        <f t="shared" si="284"/>
        <v>OK</v>
      </c>
      <c r="Y3651" s="681" t="str">
        <f t="shared" si="285"/>
        <v/>
      </c>
    </row>
    <row r="3652" spans="1:25" x14ac:dyDescent="0.25">
      <c r="A3652" s="68" t="str">
        <f>'0'!$A$4</f>
        <v>………………..</v>
      </c>
      <c r="B3652" s="341">
        <f>'0'!$A$2</f>
        <v>46112</v>
      </c>
      <c r="C3652" s="341" t="s">
        <v>1246</v>
      </c>
      <c r="D3652" s="22"/>
      <c r="E3652" s="23"/>
      <c r="F3652" s="14"/>
      <c r="G3652" s="23"/>
      <c r="H3652" s="22"/>
      <c r="I3652" s="24"/>
      <c r="J3652" s="24"/>
      <c r="K3652" s="25"/>
      <c r="L3652" s="25"/>
      <c r="M3652" s="25"/>
      <c r="N3652" s="25"/>
      <c r="O3652" s="25"/>
      <c r="P3652" s="25"/>
      <c r="Q3652" s="26"/>
      <c r="R3652" s="25"/>
      <c r="S3652" s="25"/>
      <c r="T3652" s="27">
        <f t="shared" si="281"/>
        <v>0</v>
      </c>
      <c r="U3652" s="27">
        <f t="shared" si="282"/>
        <v>0</v>
      </c>
      <c r="V3652" s="25"/>
      <c r="W3652" s="27" t="str">
        <f t="shared" si="283"/>
        <v/>
      </c>
      <c r="X3652" s="43" t="str">
        <f t="shared" si="284"/>
        <v>OK</v>
      </c>
      <c r="Y3652" s="681" t="str">
        <f t="shared" si="285"/>
        <v/>
      </c>
    </row>
    <row r="3653" spans="1:25" x14ac:dyDescent="0.25">
      <c r="A3653" s="68" t="str">
        <f>'0'!$A$4</f>
        <v>………………..</v>
      </c>
      <c r="B3653" s="341">
        <f>'0'!$A$2</f>
        <v>46112</v>
      </c>
      <c r="C3653" s="341" t="s">
        <v>1246</v>
      </c>
      <c r="D3653" s="22"/>
      <c r="E3653" s="23"/>
      <c r="F3653" s="14"/>
      <c r="G3653" s="23"/>
      <c r="H3653" s="22"/>
      <c r="I3653" s="24"/>
      <c r="J3653" s="24"/>
      <c r="K3653" s="25"/>
      <c r="L3653" s="25"/>
      <c r="M3653" s="25"/>
      <c r="N3653" s="25"/>
      <c r="O3653" s="25"/>
      <c r="P3653" s="25"/>
      <c r="Q3653" s="26"/>
      <c r="R3653" s="25"/>
      <c r="S3653" s="25"/>
      <c r="T3653" s="27">
        <f t="shared" si="281"/>
        <v>0</v>
      </c>
      <c r="U3653" s="27">
        <f t="shared" si="282"/>
        <v>0</v>
      </c>
      <c r="V3653" s="25"/>
      <c r="W3653" s="27" t="str">
        <f t="shared" si="283"/>
        <v/>
      </c>
      <c r="X3653" s="43" t="str">
        <f t="shared" si="284"/>
        <v>OK</v>
      </c>
      <c r="Y3653" s="681" t="str">
        <f t="shared" si="285"/>
        <v/>
      </c>
    </row>
    <row r="3654" spans="1:25" x14ac:dyDescent="0.25">
      <c r="A3654" s="68" t="str">
        <f>'0'!$A$4</f>
        <v>………………..</v>
      </c>
      <c r="B3654" s="341">
        <f>'0'!$A$2</f>
        <v>46112</v>
      </c>
      <c r="C3654" s="341" t="s">
        <v>1246</v>
      </c>
      <c r="D3654" s="22"/>
      <c r="E3654" s="23"/>
      <c r="F3654" s="14"/>
      <c r="G3654" s="23"/>
      <c r="H3654" s="22"/>
      <c r="I3654" s="24"/>
      <c r="J3654" s="24"/>
      <c r="K3654" s="25"/>
      <c r="L3654" s="25"/>
      <c r="M3654" s="25"/>
      <c r="N3654" s="25"/>
      <c r="O3654" s="25"/>
      <c r="P3654" s="25"/>
      <c r="Q3654" s="26"/>
      <c r="R3654" s="25"/>
      <c r="S3654" s="25"/>
      <c r="T3654" s="27">
        <f t="shared" si="281"/>
        <v>0</v>
      </c>
      <c r="U3654" s="27">
        <f t="shared" si="282"/>
        <v>0</v>
      </c>
      <c r="V3654" s="25"/>
      <c r="W3654" s="27" t="str">
        <f t="shared" si="283"/>
        <v/>
      </c>
      <c r="X3654" s="43" t="str">
        <f t="shared" si="284"/>
        <v>OK</v>
      </c>
      <c r="Y3654" s="681" t="str">
        <f t="shared" si="285"/>
        <v/>
      </c>
    </row>
    <row r="3655" spans="1:25" x14ac:dyDescent="0.25">
      <c r="A3655" s="68" t="str">
        <f>'0'!$A$4</f>
        <v>………………..</v>
      </c>
      <c r="B3655" s="341">
        <f>'0'!$A$2</f>
        <v>46112</v>
      </c>
      <c r="C3655" s="341" t="s">
        <v>1246</v>
      </c>
      <c r="D3655" s="22"/>
      <c r="E3655" s="23"/>
      <c r="F3655" s="14"/>
      <c r="G3655" s="23"/>
      <c r="H3655" s="22"/>
      <c r="I3655" s="24"/>
      <c r="J3655" s="24"/>
      <c r="K3655" s="25"/>
      <c r="L3655" s="25"/>
      <c r="M3655" s="25"/>
      <c r="N3655" s="25"/>
      <c r="O3655" s="25"/>
      <c r="P3655" s="25"/>
      <c r="Q3655" s="26"/>
      <c r="R3655" s="25"/>
      <c r="S3655" s="25"/>
      <c r="T3655" s="27">
        <f t="shared" si="281"/>
        <v>0</v>
      </c>
      <c r="U3655" s="27">
        <f t="shared" si="282"/>
        <v>0</v>
      </c>
      <c r="V3655" s="25"/>
      <c r="W3655" s="27" t="str">
        <f t="shared" si="283"/>
        <v/>
      </c>
      <c r="X3655" s="43" t="str">
        <f t="shared" si="284"/>
        <v>OK</v>
      </c>
      <c r="Y3655" s="681" t="str">
        <f t="shared" si="285"/>
        <v/>
      </c>
    </row>
    <row r="3656" spans="1:25" x14ac:dyDescent="0.25">
      <c r="A3656" s="68" t="str">
        <f>'0'!$A$4</f>
        <v>………………..</v>
      </c>
      <c r="B3656" s="341">
        <f>'0'!$A$2</f>
        <v>46112</v>
      </c>
      <c r="C3656" s="341" t="s">
        <v>1246</v>
      </c>
      <c r="D3656" s="22"/>
      <c r="E3656" s="23"/>
      <c r="F3656" s="14"/>
      <c r="G3656" s="23"/>
      <c r="H3656" s="22"/>
      <c r="I3656" s="24"/>
      <c r="J3656" s="24"/>
      <c r="K3656" s="25"/>
      <c r="L3656" s="25"/>
      <c r="M3656" s="25"/>
      <c r="N3656" s="25"/>
      <c r="O3656" s="25"/>
      <c r="P3656" s="25"/>
      <c r="Q3656" s="26"/>
      <c r="R3656" s="25"/>
      <c r="S3656" s="25"/>
      <c r="T3656" s="27">
        <f t="shared" si="281"/>
        <v>0</v>
      </c>
      <c r="U3656" s="27">
        <f t="shared" si="282"/>
        <v>0</v>
      </c>
      <c r="V3656" s="25"/>
      <c r="W3656" s="27" t="str">
        <f t="shared" si="283"/>
        <v/>
      </c>
      <c r="X3656" s="43" t="str">
        <f t="shared" si="284"/>
        <v>OK</v>
      </c>
      <c r="Y3656" s="681" t="str">
        <f t="shared" si="285"/>
        <v/>
      </c>
    </row>
    <row r="3657" spans="1:25" x14ac:dyDescent="0.25">
      <c r="A3657" s="68" t="str">
        <f>'0'!$A$4</f>
        <v>………………..</v>
      </c>
      <c r="B3657" s="341">
        <f>'0'!$A$2</f>
        <v>46112</v>
      </c>
      <c r="C3657" s="341" t="s">
        <v>1246</v>
      </c>
      <c r="D3657" s="22"/>
      <c r="E3657" s="23"/>
      <c r="F3657" s="14"/>
      <c r="G3657" s="23"/>
      <c r="H3657" s="22"/>
      <c r="I3657" s="24"/>
      <c r="J3657" s="24"/>
      <c r="K3657" s="25"/>
      <c r="L3657" s="25"/>
      <c r="M3657" s="25"/>
      <c r="N3657" s="25"/>
      <c r="O3657" s="25"/>
      <c r="P3657" s="25"/>
      <c r="Q3657" s="26"/>
      <c r="R3657" s="25"/>
      <c r="S3657" s="25"/>
      <c r="T3657" s="27">
        <f t="shared" ref="T3657:T3720" si="286">N3657+P3657-R3657</f>
        <v>0</v>
      </c>
      <c r="U3657" s="27">
        <f t="shared" ref="U3657:U3720" si="287">O3657+Q3657-S3657</f>
        <v>0</v>
      </c>
      <c r="V3657" s="25"/>
      <c r="W3657" s="27" t="str">
        <f t="shared" ref="W3657:W3720" si="288">IF(K3657="","",K3657-M3657-(P3657-Q3657))</f>
        <v/>
      </c>
      <c r="X3657" s="43" t="str">
        <f t="shared" ref="X3657:X3720" si="289">IF(ROUND(T3657-V3657,2)&gt;=0,"OK","Просрочието не може да надхвърля задължението")</f>
        <v>OK</v>
      </c>
      <c r="Y3657" s="681" t="str">
        <f t="shared" ref="Y3657:Y3720" si="290">IF(COUNTBLANK(D3657:W3657)=18,"",IF(D3657="999999999","",IF(ISNUMBER(VALUE(D3657)),IF(LEN(D3657)&lt;&gt;9,"Въведеното ЕИК е твърде късо или твърде дълго",IF(OR(MOD(MID(D3657,1,1)*1+MID(D3657,2,1)*2+MID(D3657,3,1)*3+MID(D3657,4,1)*4+MID(D3657,5,1)*5+MID(D3657,6,1)*6+MID(D3657,7,1)*7+MID(D3657,8,1)*8,11)-MID(D3657,9,1)=0,AND(MOD(MID(D3657,1,1)*3+MID(D3657,2,1)*4+MID(D3657,3,1)*5+MID(D3657,4,1)*6+MID(D3657,5,1)*7+MID(D3657,6,1)*8+MID(D3657,7,1)*9+MID(D3657,8,1)*10,11)=10,MID(D3657,9,1)*1=0),MOD(MID(D3657,1,1)*3+MID(D3657,2,1)*4+MID(D3657,3,1)*5+MID(D3657,4,1)*6+MID(D3657,5,1)*7+MID(D3657,6,1)*8+MID(D3657,7,1)*9+MID(D3657,8,1)*10,11)-MID(D3657,9,1)=0),"","Въведеното ЕИК е невалидно")),"Въведеното ЕИК съдържа непозволени символи")))</f>
        <v/>
      </c>
    </row>
    <row r="3658" spans="1:25" x14ac:dyDescent="0.25">
      <c r="A3658" s="68" t="str">
        <f>'0'!$A$4</f>
        <v>………………..</v>
      </c>
      <c r="B3658" s="341">
        <f>'0'!$A$2</f>
        <v>46112</v>
      </c>
      <c r="C3658" s="341" t="s">
        <v>1246</v>
      </c>
      <c r="D3658" s="22"/>
      <c r="E3658" s="23"/>
      <c r="F3658" s="14"/>
      <c r="G3658" s="23"/>
      <c r="H3658" s="22"/>
      <c r="I3658" s="24"/>
      <c r="J3658" s="24"/>
      <c r="K3658" s="25"/>
      <c r="L3658" s="25"/>
      <c r="M3658" s="25"/>
      <c r="N3658" s="25"/>
      <c r="O3658" s="25"/>
      <c r="P3658" s="25"/>
      <c r="Q3658" s="26"/>
      <c r="R3658" s="25"/>
      <c r="S3658" s="25"/>
      <c r="T3658" s="27">
        <f t="shared" si="286"/>
        <v>0</v>
      </c>
      <c r="U3658" s="27">
        <f t="shared" si="287"/>
        <v>0</v>
      </c>
      <c r="V3658" s="25"/>
      <c r="W3658" s="27" t="str">
        <f t="shared" si="288"/>
        <v/>
      </c>
      <c r="X3658" s="43" t="str">
        <f t="shared" si="289"/>
        <v>OK</v>
      </c>
      <c r="Y3658" s="681" t="str">
        <f t="shared" si="290"/>
        <v/>
      </c>
    </row>
    <row r="3659" spans="1:25" x14ac:dyDescent="0.25">
      <c r="A3659" s="68" t="str">
        <f>'0'!$A$4</f>
        <v>………………..</v>
      </c>
      <c r="B3659" s="341">
        <f>'0'!$A$2</f>
        <v>46112</v>
      </c>
      <c r="C3659" s="341" t="s">
        <v>1246</v>
      </c>
      <c r="D3659" s="22"/>
      <c r="E3659" s="23"/>
      <c r="F3659" s="14"/>
      <c r="G3659" s="23"/>
      <c r="H3659" s="22"/>
      <c r="I3659" s="24"/>
      <c r="J3659" s="24"/>
      <c r="K3659" s="25"/>
      <c r="L3659" s="25"/>
      <c r="M3659" s="25"/>
      <c r="N3659" s="25"/>
      <c r="O3659" s="25"/>
      <c r="P3659" s="25"/>
      <c r="Q3659" s="26"/>
      <c r="R3659" s="25"/>
      <c r="S3659" s="25"/>
      <c r="T3659" s="27">
        <f t="shared" si="286"/>
        <v>0</v>
      </c>
      <c r="U3659" s="27">
        <f t="shared" si="287"/>
        <v>0</v>
      </c>
      <c r="V3659" s="25"/>
      <c r="W3659" s="27" t="str">
        <f t="shared" si="288"/>
        <v/>
      </c>
      <c r="X3659" s="43" t="str">
        <f t="shared" si="289"/>
        <v>OK</v>
      </c>
      <c r="Y3659" s="681" t="str">
        <f t="shared" si="290"/>
        <v/>
      </c>
    </row>
    <row r="3660" spans="1:25" x14ac:dyDescent="0.25">
      <c r="A3660" s="68" t="str">
        <f>'0'!$A$4</f>
        <v>………………..</v>
      </c>
      <c r="B3660" s="341">
        <f>'0'!$A$2</f>
        <v>46112</v>
      </c>
      <c r="C3660" s="341" t="s">
        <v>1246</v>
      </c>
      <c r="D3660" s="22"/>
      <c r="E3660" s="23"/>
      <c r="F3660" s="14"/>
      <c r="G3660" s="23"/>
      <c r="H3660" s="22"/>
      <c r="I3660" s="24"/>
      <c r="J3660" s="24"/>
      <c r="K3660" s="25"/>
      <c r="L3660" s="25"/>
      <c r="M3660" s="25"/>
      <c r="N3660" s="25"/>
      <c r="O3660" s="25"/>
      <c r="P3660" s="25"/>
      <c r="Q3660" s="26"/>
      <c r="R3660" s="25"/>
      <c r="S3660" s="25"/>
      <c r="T3660" s="27">
        <f t="shared" si="286"/>
        <v>0</v>
      </c>
      <c r="U3660" s="27">
        <f t="shared" si="287"/>
        <v>0</v>
      </c>
      <c r="V3660" s="25"/>
      <c r="W3660" s="27" t="str">
        <f t="shared" si="288"/>
        <v/>
      </c>
      <c r="X3660" s="43" t="str">
        <f t="shared" si="289"/>
        <v>OK</v>
      </c>
      <c r="Y3660" s="681" t="str">
        <f t="shared" si="290"/>
        <v/>
      </c>
    </row>
    <row r="3661" spans="1:25" x14ac:dyDescent="0.25">
      <c r="A3661" s="68" t="str">
        <f>'0'!$A$4</f>
        <v>………………..</v>
      </c>
      <c r="B3661" s="341">
        <f>'0'!$A$2</f>
        <v>46112</v>
      </c>
      <c r="C3661" s="341" t="s">
        <v>1246</v>
      </c>
      <c r="D3661" s="22"/>
      <c r="E3661" s="23"/>
      <c r="F3661" s="14"/>
      <c r="G3661" s="23"/>
      <c r="H3661" s="22"/>
      <c r="I3661" s="24"/>
      <c r="J3661" s="24"/>
      <c r="K3661" s="25"/>
      <c r="L3661" s="25"/>
      <c r="M3661" s="25"/>
      <c r="N3661" s="25"/>
      <c r="O3661" s="25"/>
      <c r="P3661" s="25"/>
      <c r="Q3661" s="26"/>
      <c r="R3661" s="25"/>
      <c r="S3661" s="25"/>
      <c r="T3661" s="27">
        <f t="shared" si="286"/>
        <v>0</v>
      </c>
      <c r="U3661" s="27">
        <f t="shared" si="287"/>
        <v>0</v>
      </c>
      <c r="V3661" s="25"/>
      <c r="W3661" s="27" t="str">
        <f t="shared" si="288"/>
        <v/>
      </c>
      <c r="X3661" s="43" t="str">
        <f t="shared" si="289"/>
        <v>OK</v>
      </c>
      <c r="Y3661" s="681" t="str">
        <f t="shared" si="290"/>
        <v/>
      </c>
    </row>
    <row r="3662" spans="1:25" x14ac:dyDescent="0.25">
      <c r="A3662" s="68" t="str">
        <f>'0'!$A$4</f>
        <v>………………..</v>
      </c>
      <c r="B3662" s="341">
        <f>'0'!$A$2</f>
        <v>46112</v>
      </c>
      <c r="C3662" s="341" t="s">
        <v>1246</v>
      </c>
      <c r="D3662" s="22"/>
      <c r="E3662" s="23"/>
      <c r="F3662" s="14"/>
      <c r="G3662" s="23"/>
      <c r="H3662" s="22"/>
      <c r="I3662" s="24"/>
      <c r="J3662" s="24"/>
      <c r="K3662" s="25"/>
      <c r="L3662" s="25"/>
      <c r="M3662" s="25"/>
      <c r="N3662" s="25"/>
      <c r="O3662" s="25"/>
      <c r="P3662" s="25"/>
      <c r="Q3662" s="26"/>
      <c r="R3662" s="25"/>
      <c r="S3662" s="25"/>
      <c r="T3662" s="27">
        <f t="shared" si="286"/>
        <v>0</v>
      </c>
      <c r="U3662" s="27">
        <f t="shared" si="287"/>
        <v>0</v>
      </c>
      <c r="V3662" s="25"/>
      <c r="W3662" s="27" t="str">
        <f t="shared" si="288"/>
        <v/>
      </c>
      <c r="X3662" s="43" t="str">
        <f t="shared" si="289"/>
        <v>OK</v>
      </c>
      <c r="Y3662" s="681" t="str">
        <f t="shared" si="290"/>
        <v/>
      </c>
    </row>
    <row r="3663" spans="1:25" x14ac:dyDescent="0.25">
      <c r="A3663" s="68" t="str">
        <f>'0'!$A$4</f>
        <v>………………..</v>
      </c>
      <c r="B3663" s="341">
        <f>'0'!$A$2</f>
        <v>46112</v>
      </c>
      <c r="C3663" s="341" t="s">
        <v>1246</v>
      </c>
      <c r="D3663" s="22"/>
      <c r="E3663" s="23"/>
      <c r="F3663" s="14"/>
      <c r="G3663" s="23"/>
      <c r="H3663" s="22"/>
      <c r="I3663" s="24"/>
      <c r="J3663" s="24"/>
      <c r="K3663" s="25"/>
      <c r="L3663" s="25"/>
      <c r="M3663" s="25"/>
      <c r="N3663" s="25"/>
      <c r="O3663" s="25"/>
      <c r="P3663" s="25"/>
      <c r="Q3663" s="26"/>
      <c r="R3663" s="25"/>
      <c r="S3663" s="25"/>
      <c r="T3663" s="27">
        <f t="shared" si="286"/>
        <v>0</v>
      </c>
      <c r="U3663" s="27">
        <f t="shared" si="287"/>
        <v>0</v>
      </c>
      <c r="V3663" s="25"/>
      <c r="W3663" s="27" t="str">
        <f t="shared" si="288"/>
        <v/>
      </c>
      <c r="X3663" s="43" t="str">
        <f t="shared" si="289"/>
        <v>OK</v>
      </c>
      <c r="Y3663" s="681" t="str">
        <f t="shared" si="290"/>
        <v/>
      </c>
    </row>
    <row r="3664" spans="1:25" x14ac:dyDescent="0.25">
      <c r="A3664" s="68" t="str">
        <f>'0'!$A$4</f>
        <v>………………..</v>
      </c>
      <c r="B3664" s="341">
        <f>'0'!$A$2</f>
        <v>46112</v>
      </c>
      <c r="C3664" s="341" t="s">
        <v>1246</v>
      </c>
      <c r="D3664" s="22"/>
      <c r="E3664" s="23"/>
      <c r="F3664" s="14"/>
      <c r="G3664" s="23"/>
      <c r="H3664" s="22"/>
      <c r="I3664" s="24"/>
      <c r="J3664" s="24"/>
      <c r="K3664" s="25"/>
      <c r="L3664" s="25"/>
      <c r="M3664" s="25"/>
      <c r="N3664" s="25"/>
      <c r="O3664" s="25"/>
      <c r="P3664" s="25"/>
      <c r="Q3664" s="26"/>
      <c r="R3664" s="25"/>
      <c r="S3664" s="25"/>
      <c r="T3664" s="27">
        <f t="shared" si="286"/>
        <v>0</v>
      </c>
      <c r="U3664" s="27">
        <f t="shared" si="287"/>
        <v>0</v>
      </c>
      <c r="V3664" s="25"/>
      <c r="W3664" s="27" t="str">
        <f t="shared" si="288"/>
        <v/>
      </c>
      <c r="X3664" s="43" t="str">
        <f t="shared" si="289"/>
        <v>OK</v>
      </c>
      <c r="Y3664" s="681" t="str">
        <f t="shared" si="290"/>
        <v/>
      </c>
    </row>
    <row r="3665" spans="1:25" x14ac:dyDescent="0.25">
      <c r="A3665" s="68" t="str">
        <f>'0'!$A$4</f>
        <v>………………..</v>
      </c>
      <c r="B3665" s="341">
        <f>'0'!$A$2</f>
        <v>46112</v>
      </c>
      <c r="C3665" s="341" t="s">
        <v>1246</v>
      </c>
      <c r="D3665" s="22"/>
      <c r="E3665" s="23"/>
      <c r="F3665" s="14"/>
      <c r="G3665" s="23"/>
      <c r="H3665" s="22"/>
      <c r="I3665" s="24"/>
      <c r="J3665" s="24"/>
      <c r="K3665" s="25"/>
      <c r="L3665" s="25"/>
      <c r="M3665" s="25"/>
      <c r="N3665" s="25"/>
      <c r="O3665" s="25"/>
      <c r="P3665" s="25"/>
      <c r="Q3665" s="26"/>
      <c r="R3665" s="25"/>
      <c r="S3665" s="25"/>
      <c r="T3665" s="27">
        <f t="shared" si="286"/>
        <v>0</v>
      </c>
      <c r="U3665" s="27">
        <f t="shared" si="287"/>
        <v>0</v>
      </c>
      <c r="V3665" s="25"/>
      <c r="W3665" s="27" t="str">
        <f t="shared" si="288"/>
        <v/>
      </c>
      <c r="X3665" s="43" t="str">
        <f t="shared" si="289"/>
        <v>OK</v>
      </c>
      <c r="Y3665" s="681" t="str">
        <f t="shared" si="290"/>
        <v/>
      </c>
    </row>
    <row r="3666" spans="1:25" x14ac:dyDescent="0.25">
      <c r="A3666" s="68" t="str">
        <f>'0'!$A$4</f>
        <v>………………..</v>
      </c>
      <c r="B3666" s="341">
        <f>'0'!$A$2</f>
        <v>46112</v>
      </c>
      <c r="C3666" s="341" t="s">
        <v>1246</v>
      </c>
      <c r="D3666" s="22"/>
      <c r="E3666" s="23"/>
      <c r="F3666" s="14"/>
      <c r="G3666" s="23"/>
      <c r="H3666" s="22"/>
      <c r="I3666" s="24"/>
      <c r="J3666" s="24"/>
      <c r="K3666" s="25"/>
      <c r="L3666" s="25"/>
      <c r="M3666" s="25"/>
      <c r="N3666" s="25"/>
      <c r="O3666" s="25"/>
      <c r="P3666" s="25"/>
      <c r="Q3666" s="26"/>
      <c r="R3666" s="25"/>
      <c r="S3666" s="25"/>
      <c r="T3666" s="27">
        <f t="shared" si="286"/>
        <v>0</v>
      </c>
      <c r="U3666" s="27">
        <f t="shared" si="287"/>
        <v>0</v>
      </c>
      <c r="V3666" s="25"/>
      <c r="W3666" s="27" t="str">
        <f t="shared" si="288"/>
        <v/>
      </c>
      <c r="X3666" s="43" t="str">
        <f t="shared" si="289"/>
        <v>OK</v>
      </c>
      <c r="Y3666" s="681" t="str">
        <f t="shared" si="290"/>
        <v/>
      </c>
    </row>
    <row r="3667" spans="1:25" x14ac:dyDescent="0.25">
      <c r="A3667" s="68" t="str">
        <f>'0'!$A$4</f>
        <v>………………..</v>
      </c>
      <c r="B3667" s="341">
        <f>'0'!$A$2</f>
        <v>46112</v>
      </c>
      <c r="C3667" s="341" t="s">
        <v>1246</v>
      </c>
      <c r="D3667" s="22"/>
      <c r="E3667" s="23"/>
      <c r="F3667" s="14"/>
      <c r="G3667" s="23"/>
      <c r="H3667" s="22"/>
      <c r="I3667" s="24"/>
      <c r="J3667" s="24"/>
      <c r="K3667" s="25"/>
      <c r="L3667" s="25"/>
      <c r="M3667" s="25"/>
      <c r="N3667" s="25"/>
      <c r="O3667" s="25"/>
      <c r="P3667" s="25"/>
      <c r="Q3667" s="26"/>
      <c r="R3667" s="25"/>
      <c r="S3667" s="25"/>
      <c r="T3667" s="27">
        <f t="shared" si="286"/>
        <v>0</v>
      </c>
      <c r="U3667" s="27">
        <f t="shared" si="287"/>
        <v>0</v>
      </c>
      <c r="V3667" s="25"/>
      <c r="W3667" s="27" t="str">
        <f t="shared" si="288"/>
        <v/>
      </c>
      <c r="X3667" s="43" t="str">
        <f t="shared" si="289"/>
        <v>OK</v>
      </c>
      <c r="Y3667" s="681" t="str">
        <f t="shared" si="290"/>
        <v/>
      </c>
    </row>
    <row r="3668" spans="1:25" x14ac:dyDescent="0.25">
      <c r="A3668" s="68" t="str">
        <f>'0'!$A$4</f>
        <v>………………..</v>
      </c>
      <c r="B3668" s="341">
        <f>'0'!$A$2</f>
        <v>46112</v>
      </c>
      <c r="C3668" s="341" t="s">
        <v>1246</v>
      </c>
      <c r="D3668" s="22"/>
      <c r="E3668" s="23"/>
      <c r="F3668" s="14"/>
      <c r="G3668" s="23"/>
      <c r="H3668" s="22"/>
      <c r="I3668" s="24"/>
      <c r="J3668" s="24"/>
      <c r="K3668" s="25"/>
      <c r="L3668" s="25"/>
      <c r="M3668" s="25"/>
      <c r="N3668" s="25"/>
      <c r="O3668" s="25"/>
      <c r="P3668" s="25"/>
      <c r="Q3668" s="26"/>
      <c r="R3668" s="25"/>
      <c r="S3668" s="25"/>
      <c r="T3668" s="27">
        <f t="shared" si="286"/>
        <v>0</v>
      </c>
      <c r="U3668" s="27">
        <f t="shared" si="287"/>
        <v>0</v>
      </c>
      <c r="V3668" s="25"/>
      <c r="W3668" s="27" t="str">
        <f t="shared" si="288"/>
        <v/>
      </c>
      <c r="X3668" s="43" t="str">
        <f t="shared" si="289"/>
        <v>OK</v>
      </c>
      <c r="Y3668" s="681" t="str">
        <f t="shared" si="290"/>
        <v/>
      </c>
    </row>
    <row r="3669" spans="1:25" x14ac:dyDescent="0.25">
      <c r="A3669" s="68" t="str">
        <f>'0'!$A$4</f>
        <v>………………..</v>
      </c>
      <c r="B3669" s="341">
        <f>'0'!$A$2</f>
        <v>46112</v>
      </c>
      <c r="C3669" s="341" t="s">
        <v>1246</v>
      </c>
      <c r="D3669" s="22"/>
      <c r="E3669" s="23"/>
      <c r="F3669" s="14"/>
      <c r="G3669" s="23"/>
      <c r="H3669" s="22"/>
      <c r="I3669" s="24"/>
      <c r="J3669" s="24"/>
      <c r="K3669" s="25"/>
      <c r="L3669" s="25"/>
      <c r="M3669" s="25"/>
      <c r="N3669" s="25"/>
      <c r="O3669" s="25"/>
      <c r="P3669" s="25"/>
      <c r="Q3669" s="26"/>
      <c r="R3669" s="25"/>
      <c r="S3669" s="25"/>
      <c r="T3669" s="27">
        <f t="shared" si="286"/>
        <v>0</v>
      </c>
      <c r="U3669" s="27">
        <f t="shared" si="287"/>
        <v>0</v>
      </c>
      <c r="V3669" s="25"/>
      <c r="W3669" s="27" t="str">
        <f t="shared" si="288"/>
        <v/>
      </c>
      <c r="X3669" s="43" t="str">
        <f t="shared" si="289"/>
        <v>OK</v>
      </c>
      <c r="Y3669" s="681" t="str">
        <f t="shared" si="290"/>
        <v/>
      </c>
    </row>
    <row r="3670" spans="1:25" x14ac:dyDescent="0.25">
      <c r="A3670" s="68" t="str">
        <f>'0'!$A$4</f>
        <v>………………..</v>
      </c>
      <c r="B3670" s="341">
        <f>'0'!$A$2</f>
        <v>46112</v>
      </c>
      <c r="C3670" s="341" t="s">
        <v>1246</v>
      </c>
      <c r="D3670" s="22"/>
      <c r="E3670" s="23"/>
      <c r="F3670" s="14"/>
      <c r="G3670" s="23"/>
      <c r="H3670" s="22"/>
      <c r="I3670" s="24"/>
      <c r="J3670" s="24"/>
      <c r="K3670" s="25"/>
      <c r="L3670" s="25"/>
      <c r="M3670" s="25"/>
      <c r="N3670" s="25"/>
      <c r="O3670" s="25"/>
      <c r="P3670" s="25"/>
      <c r="Q3670" s="26"/>
      <c r="R3670" s="25"/>
      <c r="S3670" s="25"/>
      <c r="T3670" s="27">
        <f t="shared" si="286"/>
        <v>0</v>
      </c>
      <c r="U3670" s="27">
        <f t="shared" si="287"/>
        <v>0</v>
      </c>
      <c r="V3670" s="25"/>
      <c r="W3670" s="27" t="str">
        <f t="shared" si="288"/>
        <v/>
      </c>
      <c r="X3670" s="43" t="str">
        <f t="shared" si="289"/>
        <v>OK</v>
      </c>
      <c r="Y3670" s="681" t="str">
        <f t="shared" si="290"/>
        <v/>
      </c>
    </row>
    <row r="3671" spans="1:25" x14ac:dyDescent="0.25">
      <c r="A3671" s="68" t="str">
        <f>'0'!$A$4</f>
        <v>………………..</v>
      </c>
      <c r="B3671" s="341">
        <f>'0'!$A$2</f>
        <v>46112</v>
      </c>
      <c r="C3671" s="341" t="s">
        <v>1246</v>
      </c>
      <c r="D3671" s="22"/>
      <c r="E3671" s="23"/>
      <c r="F3671" s="14"/>
      <c r="G3671" s="23"/>
      <c r="H3671" s="22"/>
      <c r="I3671" s="24"/>
      <c r="J3671" s="24"/>
      <c r="K3671" s="25"/>
      <c r="L3671" s="25"/>
      <c r="M3671" s="25"/>
      <c r="N3671" s="25"/>
      <c r="O3671" s="25"/>
      <c r="P3671" s="25"/>
      <c r="Q3671" s="26"/>
      <c r="R3671" s="25"/>
      <c r="S3671" s="25"/>
      <c r="T3671" s="27">
        <f t="shared" si="286"/>
        <v>0</v>
      </c>
      <c r="U3671" s="27">
        <f t="shared" si="287"/>
        <v>0</v>
      </c>
      <c r="V3671" s="25"/>
      <c r="W3671" s="27" t="str">
        <f t="shared" si="288"/>
        <v/>
      </c>
      <c r="X3671" s="43" t="str">
        <f t="shared" si="289"/>
        <v>OK</v>
      </c>
      <c r="Y3671" s="681" t="str">
        <f t="shared" si="290"/>
        <v/>
      </c>
    </row>
    <row r="3672" spans="1:25" x14ac:dyDescent="0.25">
      <c r="A3672" s="68" t="str">
        <f>'0'!$A$4</f>
        <v>………………..</v>
      </c>
      <c r="B3672" s="341">
        <f>'0'!$A$2</f>
        <v>46112</v>
      </c>
      <c r="C3672" s="341" t="s">
        <v>1246</v>
      </c>
      <c r="D3672" s="22"/>
      <c r="E3672" s="23"/>
      <c r="F3672" s="14"/>
      <c r="G3672" s="23"/>
      <c r="H3672" s="22"/>
      <c r="I3672" s="24"/>
      <c r="J3672" s="24"/>
      <c r="K3672" s="25"/>
      <c r="L3672" s="25"/>
      <c r="M3672" s="25"/>
      <c r="N3672" s="25"/>
      <c r="O3672" s="25"/>
      <c r="P3672" s="25"/>
      <c r="Q3672" s="26"/>
      <c r="R3672" s="25"/>
      <c r="S3672" s="25"/>
      <c r="T3672" s="27">
        <f t="shared" si="286"/>
        <v>0</v>
      </c>
      <c r="U3672" s="27">
        <f t="shared" si="287"/>
        <v>0</v>
      </c>
      <c r="V3672" s="25"/>
      <c r="W3672" s="27" t="str">
        <f t="shared" si="288"/>
        <v/>
      </c>
      <c r="X3672" s="43" t="str">
        <f t="shared" si="289"/>
        <v>OK</v>
      </c>
      <c r="Y3672" s="681" t="str">
        <f t="shared" si="290"/>
        <v/>
      </c>
    </row>
    <row r="3673" spans="1:25" x14ac:dyDescent="0.25">
      <c r="A3673" s="68" t="str">
        <f>'0'!$A$4</f>
        <v>………………..</v>
      </c>
      <c r="B3673" s="341">
        <f>'0'!$A$2</f>
        <v>46112</v>
      </c>
      <c r="C3673" s="341" t="s">
        <v>1246</v>
      </c>
      <c r="D3673" s="22"/>
      <c r="E3673" s="23"/>
      <c r="F3673" s="14"/>
      <c r="G3673" s="23"/>
      <c r="H3673" s="22"/>
      <c r="I3673" s="24"/>
      <c r="J3673" s="24"/>
      <c r="K3673" s="25"/>
      <c r="L3673" s="25"/>
      <c r="M3673" s="25"/>
      <c r="N3673" s="25"/>
      <c r="O3673" s="25"/>
      <c r="P3673" s="25"/>
      <c r="Q3673" s="26"/>
      <c r="R3673" s="25"/>
      <c r="S3673" s="25"/>
      <c r="T3673" s="27">
        <f t="shared" si="286"/>
        <v>0</v>
      </c>
      <c r="U3673" s="27">
        <f t="shared" si="287"/>
        <v>0</v>
      </c>
      <c r="V3673" s="25"/>
      <c r="W3673" s="27" t="str">
        <f t="shared" si="288"/>
        <v/>
      </c>
      <c r="X3673" s="43" t="str">
        <f t="shared" si="289"/>
        <v>OK</v>
      </c>
      <c r="Y3673" s="681" t="str">
        <f t="shared" si="290"/>
        <v/>
      </c>
    </row>
    <row r="3674" spans="1:25" x14ac:dyDescent="0.25">
      <c r="A3674" s="68" t="str">
        <f>'0'!$A$4</f>
        <v>………………..</v>
      </c>
      <c r="B3674" s="341">
        <f>'0'!$A$2</f>
        <v>46112</v>
      </c>
      <c r="C3674" s="341" t="s">
        <v>1246</v>
      </c>
      <c r="D3674" s="22"/>
      <c r="E3674" s="23"/>
      <c r="F3674" s="14"/>
      <c r="G3674" s="23"/>
      <c r="H3674" s="22"/>
      <c r="I3674" s="24"/>
      <c r="J3674" s="24"/>
      <c r="K3674" s="25"/>
      <c r="L3674" s="25"/>
      <c r="M3674" s="25"/>
      <c r="N3674" s="25"/>
      <c r="O3674" s="25"/>
      <c r="P3674" s="25"/>
      <c r="Q3674" s="26"/>
      <c r="R3674" s="25"/>
      <c r="S3674" s="25"/>
      <c r="T3674" s="27">
        <f t="shared" si="286"/>
        <v>0</v>
      </c>
      <c r="U3674" s="27">
        <f t="shared" si="287"/>
        <v>0</v>
      </c>
      <c r="V3674" s="25"/>
      <c r="W3674" s="27" t="str">
        <f t="shared" si="288"/>
        <v/>
      </c>
      <c r="X3674" s="43" t="str">
        <f t="shared" si="289"/>
        <v>OK</v>
      </c>
      <c r="Y3674" s="681" t="str">
        <f t="shared" si="290"/>
        <v/>
      </c>
    </row>
    <row r="3675" spans="1:25" x14ac:dyDescent="0.25">
      <c r="A3675" s="68" t="str">
        <f>'0'!$A$4</f>
        <v>………………..</v>
      </c>
      <c r="B3675" s="341">
        <f>'0'!$A$2</f>
        <v>46112</v>
      </c>
      <c r="C3675" s="341" t="s">
        <v>1246</v>
      </c>
      <c r="D3675" s="22"/>
      <c r="E3675" s="23"/>
      <c r="F3675" s="14"/>
      <c r="G3675" s="23"/>
      <c r="H3675" s="22"/>
      <c r="I3675" s="24"/>
      <c r="J3675" s="24"/>
      <c r="K3675" s="25"/>
      <c r="L3675" s="25"/>
      <c r="M3675" s="25"/>
      <c r="N3675" s="25"/>
      <c r="O3675" s="25"/>
      <c r="P3675" s="25"/>
      <c r="Q3675" s="26"/>
      <c r="R3675" s="25"/>
      <c r="S3675" s="25"/>
      <c r="T3675" s="27">
        <f t="shared" si="286"/>
        <v>0</v>
      </c>
      <c r="U3675" s="27">
        <f t="shared" si="287"/>
        <v>0</v>
      </c>
      <c r="V3675" s="25"/>
      <c r="W3675" s="27" t="str">
        <f t="shared" si="288"/>
        <v/>
      </c>
      <c r="X3675" s="43" t="str">
        <f t="shared" si="289"/>
        <v>OK</v>
      </c>
      <c r="Y3675" s="681" t="str">
        <f t="shared" si="290"/>
        <v/>
      </c>
    </row>
    <row r="3676" spans="1:25" x14ac:dyDescent="0.25">
      <c r="A3676" s="68" t="str">
        <f>'0'!$A$4</f>
        <v>………………..</v>
      </c>
      <c r="B3676" s="341">
        <f>'0'!$A$2</f>
        <v>46112</v>
      </c>
      <c r="C3676" s="341" t="s">
        <v>1246</v>
      </c>
      <c r="D3676" s="22"/>
      <c r="E3676" s="23"/>
      <c r="F3676" s="14"/>
      <c r="G3676" s="23"/>
      <c r="H3676" s="22"/>
      <c r="I3676" s="24"/>
      <c r="J3676" s="24"/>
      <c r="K3676" s="25"/>
      <c r="L3676" s="25"/>
      <c r="M3676" s="25"/>
      <c r="N3676" s="25"/>
      <c r="O3676" s="25"/>
      <c r="P3676" s="25"/>
      <c r="Q3676" s="26"/>
      <c r="R3676" s="25"/>
      <c r="S3676" s="25"/>
      <c r="T3676" s="27">
        <f t="shared" si="286"/>
        <v>0</v>
      </c>
      <c r="U3676" s="27">
        <f t="shared" si="287"/>
        <v>0</v>
      </c>
      <c r="V3676" s="25"/>
      <c r="W3676" s="27" t="str">
        <f t="shared" si="288"/>
        <v/>
      </c>
      <c r="X3676" s="43" t="str">
        <f t="shared" si="289"/>
        <v>OK</v>
      </c>
      <c r="Y3676" s="681" t="str">
        <f t="shared" si="290"/>
        <v/>
      </c>
    </row>
    <row r="3677" spans="1:25" x14ac:dyDescent="0.25">
      <c r="A3677" s="68" t="str">
        <f>'0'!$A$4</f>
        <v>………………..</v>
      </c>
      <c r="B3677" s="341">
        <f>'0'!$A$2</f>
        <v>46112</v>
      </c>
      <c r="C3677" s="341" t="s">
        <v>1246</v>
      </c>
      <c r="D3677" s="22"/>
      <c r="E3677" s="23"/>
      <c r="F3677" s="14"/>
      <c r="G3677" s="23"/>
      <c r="H3677" s="22"/>
      <c r="I3677" s="24"/>
      <c r="J3677" s="24"/>
      <c r="K3677" s="25"/>
      <c r="L3677" s="25"/>
      <c r="M3677" s="25"/>
      <c r="N3677" s="25"/>
      <c r="O3677" s="25"/>
      <c r="P3677" s="25"/>
      <c r="Q3677" s="26"/>
      <c r="R3677" s="25"/>
      <c r="S3677" s="25"/>
      <c r="T3677" s="27">
        <f t="shared" si="286"/>
        <v>0</v>
      </c>
      <c r="U3677" s="27">
        <f t="shared" si="287"/>
        <v>0</v>
      </c>
      <c r="V3677" s="25"/>
      <c r="W3677" s="27" t="str">
        <f t="shared" si="288"/>
        <v/>
      </c>
      <c r="X3677" s="43" t="str">
        <f t="shared" si="289"/>
        <v>OK</v>
      </c>
      <c r="Y3677" s="681" t="str">
        <f t="shared" si="290"/>
        <v/>
      </c>
    </row>
    <row r="3678" spans="1:25" x14ac:dyDescent="0.25">
      <c r="A3678" s="68" t="str">
        <f>'0'!$A$4</f>
        <v>………………..</v>
      </c>
      <c r="B3678" s="341">
        <f>'0'!$A$2</f>
        <v>46112</v>
      </c>
      <c r="C3678" s="341" t="s">
        <v>1246</v>
      </c>
      <c r="D3678" s="22"/>
      <c r="E3678" s="23"/>
      <c r="F3678" s="14"/>
      <c r="G3678" s="23"/>
      <c r="H3678" s="22"/>
      <c r="I3678" s="24"/>
      <c r="J3678" s="24"/>
      <c r="K3678" s="25"/>
      <c r="L3678" s="25"/>
      <c r="M3678" s="25"/>
      <c r="N3678" s="25"/>
      <c r="O3678" s="25"/>
      <c r="P3678" s="25"/>
      <c r="Q3678" s="26"/>
      <c r="R3678" s="25"/>
      <c r="S3678" s="25"/>
      <c r="T3678" s="27">
        <f t="shared" si="286"/>
        <v>0</v>
      </c>
      <c r="U3678" s="27">
        <f t="shared" si="287"/>
        <v>0</v>
      </c>
      <c r="V3678" s="25"/>
      <c r="W3678" s="27" t="str">
        <f t="shared" si="288"/>
        <v/>
      </c>
      <c r="X3678" s="43" t="str">
        <f t="shared" si="289"/>
        <v>OK</v>
      </c>
      <c r="Y3678" s="681" t="str">
        <f t="shared" si="290"/>
        <v/>
      </c>
    </row>
    <row r="3679" spans="1:25" x14ac:dyDescent="0.25">
      <c r="A3679" s="68" t="str">
        <f>'0'!$A$4</f>
        <v>………………..</v>
      </c>
      <c r="B3679" s="341">
        <f>'0'!$A$2</f>
        <v>46112</v>
      </c>
      <c r="C3679" s="341" t="s">
        <v>1246</v>
      </c>
      <c r="D3679" s="22"/>
      <c r="E3679" s="23"/>
      <c r="F3679" s="14"/>
      <c r="G3679" s="23"/>
      <c r="H3679" s="22"/>
      <c r="I3679" s="24"/>
      <c r="J3679" s="24"/>
      <c r="K3679" s="25"/>
      <c r="L3679" s="25"/>
      <c r="M3679" s="25"/>
      <c r="N3679" s="25"/>
      <c r="O3679" s="25"/>
      <c r="P3679" s="25"/>
      <c r="Q3679" s="26"/>
      <c r="R3679" s="25"/>
      <c r="S3679" s="25"/>
      <c r="T3679" s="27">
        <f t="shared" si="286"/>
        <v>0</v>
      </c>
      <c r="U3679" s="27">
        <f t="shared" si="287"/>
        <v>0</v>
      </c>
      <c r="V3679" s="25"/>
      <c r="W3679" s="27" t="str">
        <f t="shared" si="288"/>
        <v/>
      </c>
      <c r="X3679" s="43" t="str">
        <f t="shared" si="289"/>
        <v>OK</v>
      </c>
      <c r="Y3679" s="681" t="str">
        <f t="shared" si="290"/>
        <v/>
      </c>
    </row>
    <row r="3680" spans="1:25" x14ac:dyDescent="0.25">
      <c r="A3680" s="68" t="str">
        <f>'0'!$A$4</f>
        <v>………………..</v>
      </c>
      <c r="B3680" s="341">
        <f>'0'!$A$2</f>
        <v>46112</v>
      </c>
      <c r="C3680" s="341" t="s">
        <v>1246</v>
      </c>
      <c r="D3680" s="22"/>
      <c r="E3680" s="23"/>
      <c r="F3680" s="14"/>
      <c r="G3680" s="23"/>
      <c r="H3680" s="22"/>
      <c r="I3680" s="24"/>
      <c r="J3680" s="24"/>
      <c r="K3680" s="25"/>
      <c r="L3680" s="25"/>
      <c r="M3680" s="25"/>
      <c r="N3680" s="25"/>
      <c r="O3680" s="25"/>
      <c r="P3680" s="25"/>
      <c r="Q3680" s="26"/>
      <c r="R3680" s="25"/>
      <c r="S3680" s="25"/>
      <c r="T3680" s="27">
        <f t="shared" si="286"/>
        <v>0</v>
      </c>
      <c r="U3680" s="27">
        <f t="shared" si="287"/>
        <v>0</v>
      </c>
      <c r="V3680" s="25"/>
      <c r="W3680" s="27" t="str">
        <f t="shared" si="288"/>
        <v/>
      </c>
      <c r="X3680" s="43" t="str">
        <f t="shared" si="289"/>
        <v>OK</v>
      </c>
      <c r="Y3680" s="681" t="str">
        <f t="shared" si="290"/>
        <v/>
      </c>
    </row>
    <row r="3681" spans="1:25" x14ac:dyDescent="0.25">
      <c r="A3681" s="68" t="str">
        <f>'0'!$A$4</f>
        <v>………………..</v>
      </c>
      <c r="B3681" s="341">
        <f>'0'!$A$2</f>
        <v>46112</v>
      </c>
      <c r="C3681" s="341" t="s">
        <v>1246</v>
      </c>
      <c r="D3681" s="22"/>
      <c r="E3681" s="23"/>
      <c r="F3681" s="14"/>
      <c r="G3681" s="23"/>
      <c r="H3681" s="22"/>
      <c r="I3681" s="24"/>
      <c r="J3681" s="24"/>
      <c r="K3681" s="25"/>
      <c r="L3681" s="25"/>
      <c r="M3681" s="25"/>
      <c r="N3681" s="25"/>
      <c r="O3681" s="25"/>
      <c r="P3681" s="25"/>
      <c r="Q3681" s="26"/>
      <c r="R3681" s="25"/>
      <c r="S3681" s="25"/>
      <c r="T3681" s="27">
        <f t="shared" si="286"/>
        <v>0</v>
      </c>
      <c r="U3681" s="27">
        <f t="shared" si="287"/>
        <v>0</v>
      </c>
      <c r="V3681" s="25"/>
      <c r="W3681" s="27" t="str">
        <f t="shared" si="288"/>
        <v/>
      </c>
      <c r="X3681" s="43" t="str">
        <f t="shared" si="289"/>
        <v>OK</v>
      </c>
      <c r="Y3681" s="681" t="str">
        <f t="shared" si="290"/>
        <v/>
      </c>
    </row>
    <row r="3682" spans="1:25" x14ac:dyDescent="0.25">
      <c r="A3682" s="68" t="str">
        <f>'0'!$A$4</f>
        <v>………………..</v>
      </c>
      <c r="B3682" s="341">
        <f>'0'!$A$2</f>
        <v>46112</v>
      </c>
      <c r="C3682" s="341" t="s">
        <v>1246</v>
      </c>
      <c r="D3682" s="22"/>
      <c r="E3682" s="23"/>
      <c r="F3682" s="14"/>
      <c r="G3682" s="23"/>
      <c r="H3682" s="22"/>
      <c r="I3682" s="24"/>
      <c r="J3682" s="24"/>
      <c r="K3682" s="25"/>
      <c r="L3682" s="25"/>
      <c r="M3682" s="25"/>
      <c r="N3682" s="25"/>
      <c r="O3682" s="25"/>
      <c r="P3682" s="25"/>
      <c r="Q3682" s="26"/>
      <c r="R3682" s="25"/>
      <c r="S3682" s="25"/>
      <c r="T3682" s="27">
        <f t="shared" si="286"/>
        <v>0</v>
      </c>
      <c r="U3682" s="27">
        <f t="shared" si="287"/>
        <v>0</v>
      </c>
      <c r="V3682" s="25"/>
      <c r="W3682" s="27" t="str">
        <f t="shared" si="288"/>
        <v/>
      </c>
      <c r="X3682" s="43" t="str">
        <f t="shared" si="289"/>
        <v>OK</v>
      </c>
      <c r="Y3682" s="681" t="str">
        <f t="shared" si="290"/>
        <v/>
      </c>
    </row>
    <row r="3683" spans="1:25" x14ac:dyDescent="0.25">
      <c r="A3683" s="68" t="str">
        <f>'0'!$A$4</f>
        <v>………………..</v>
      </c>
      <c r="B3683" s="341">
        <f>'0'!$A$2</f>
        <v>46112</v>
      </c>
      <c r="C3683" s="341" t="s">
        <v>1246</v>
      </c>
      <c r="D3683" s="22"/>
      <c r="E3683" s="23"/>
      <c r="F3683" s="14"/>
      <c r="G3683" s="23"/>
      <c r="H3683" s="22"/>
      <c r="I3683" s="24"/>
      <c r="J3683" s="24"/>
      <c r="K3683" s="25"/>
      <c r="L3683" s="25"/>
      <c r="M3683" s="25"/>
      <c r="N3683" s="25"/>
      <c r="O3683" s="25"/>
      <c r="P3683" s="25"/>
      <c r="Q3683" s="26"/>
      <c r="R3683" s="25"/>
      <c r="S3683" s="25"/>
      <c r="T3683" s="27">
        <f t="shared" si="286"/>
        <v>0</v>
      </c>
      <c r="U3683" s="27">
        <f t="shared" si="287"/>
        <v>0</v>
      </c>
      <c r="V3683" s="25"/>
      <c r="W3683" s="27" t="str">
        <f t="shared" si="288"/>
        <v/>
      </c>
      <c r="X3683" s="43" t="str">
        <f t="shared" si="289"/>
        <v>OK</v>
      </c>
      <c r="Y3683" s="681" t="str">
        <f t="shared" si="290"/>
        <v/>
      </c>
    </row>
    <row r="3684" spans="1:25" x14ac:dyDescent="0.25">
      <c r="A3684" s="68" t="str">
        <f>'0'!$A$4</f>
        <v>………………..</v>
      </c>
      <c r="B3684" s="341">
        <f>'0'!$A$2</f>
        <v>46112</v>
      </c>
      <c r="C3684" s="341" t="s">
        <v>1246</v>
      </c>
      <c r="D3684" s="22"/>
      <c r="E3684" s="23"/>
      <c r="F3684" s="14"/>
      <c r="G3684" s="23"/>
      <c r="H3684" s="22"/>
      <c r="I3684" s="24"/>
      <c r="J3684" s="24"/>
      <c r="K3684" s="25"/>
      <c r="L3684" s="25"/>
      <c r="M3684" s="25"/>
      <c r="N3684" s="25"/>
      <c r="O3684" s="25"/>
      <c r="P3684" s="25"/>
      <c r="Q3684" s="26"/>
      <c r="R3684" s="25"/>
      <c r="S3684" s="25"/>
      <c r="T3684" s="27">
        <f t="shared" si="286"/>
        <v>0</v>
      </c>
      <c r="U3684" s="27">
        <f t="shared" si="287"/>
        <v>0</v>
      </c>
      <c r="V3684" s="25"/>
      <c r="W3684" s="27" t="str">
        <f t="shared" si="288"/>
        <v/>
      </c>
      <c r="X3684" s="43" t="str">
        <f t="shared" si="289"/>
        <v>OK</v>
      </c>
      <c r="Y3684" s="681" t="str">
        <f t="shared" si="290"/>
        <v/>
      </c>
    </row>
    <row r="3685" spans="1:25" x14ac:dyDescent="0.25">
      <c r="A3685" s="68" t="str">
        <f>'0'!$A$4</f>
        <v>………………..</v>
      </c>
      <c r="B3685" s="341">
        <f>'0'!$A$2</f>
        <v>46112</v>
      </c>
      <c r="C3685" s="341" t="s">
        <v>1246</v>
      </c>
      <c r="D3685" s="22"/>
      <c r="E3685" s="23"/>
      <c r="F3685" s="14"/>
      <c r="G3685" s="23"/>
      <c r="H3685" s="22"/>
      <c r="I3685" s="24"/>
      <c r="J3685" s="24"/>
      <c r="K3685" s="25"/>
      <c r="L3685" s="25"/>
      <c r="M3685" s="25"/>
      <c r="N3685" s="25"/>
      <c r="O3685" s="25"/>
      <c r="P3685" s="25"/>
      <c r="Q3685" s="26"/>
      <c r="R3685" s="25"/>
      <c r="S3685" s="25"/>
      <c r="T3685" s="27">
        <f t="shared" si="286"/>
        <v>0</v>
      </c>
      <c r="U3685" s="27">
        <f t="shared" si="287"/>
        <v>0</v>
      </c>
      <c r="V3685" s="25"/>
      <c r="W3685" s="27" t="str">
        <f t="shared" si="288"/>
        <v/>
      </c>
      <c r="X3685" s="43" t="str">
        <f t="shared" si="289"/>
        <v>OK</v>
      </c>
      <c r="Y3685" s="681" t="str">
        <f t="shared" si="290"/>
        <v/>
      </c>
    </row>
    <row r="3686" spans="1:25" x14ac:dyDescent="0.25">
      <c r="A3686" s="68" t="str">
        <f>'0'!$A$4</f>
        <v>………………..</v>
      </c>
      <c r="B3686" s="341">
        <f>'0'!$A$2</f>
        <v>46112</v>
      </c>
      <c r="C3686" s="341" t="s">
        <v>1246</v>
      </c>
      <c r="D3686" s="22"/>
      <c r="E3686" s="23"/>
      <c r="F3686" s="14"/>
      <c r="G3686" s="23"/>
      <c r="H3686" s="22"/>
      <c r="I3686" s="24"/>
      <c r="J3686" s="24"/>
      <c r="K3686" s="25"/>
      <c r="L3686" s="25"/>
      <c r="M3686" s="25"/>
      <c r="N3686" s="25"/>
      <c r="O3686" s="25"/>
      <c r="P3686" s="25"/>
      <c r="Q3686" s="26"/>
      <c r="R3686" s="25"/>
      <c r="S3686" s="25"/>
      <c r="T3686" s="27">
        <f t="shared" si="286"/>
        <v>0</v>
      </c>
      <c r="U3686" s="27">
        <f t="shared" si="287"/>
        <v>0</v>
      </c>
      <c r="V3686" s="25"/>
      <c r="W3686" s="27" t="str">
        <f t="shared" si="288"/>
        <v/>
      </c>
      <c r="X3686" s="43" t="str">
        <f t="shared" si="289"/>
        <v>OK</v>
      </c>
      <c r="Y3686" s="681" t="str">
        <f t="shared" si="290"/>
        <v/>
      </c>
    </row>
    <row r="3687" spans="1:25" x14ac:dyDescent="0.25">
      <c r="A3687" s="68" t="str">
        <f>'0'!$A$4</f>
        <v>………………..</v>
      </c>
      <c r="B3687" s="341">
        <f>'0'!$A$2</f>
        <v>46112</v>
      </c>
      <c r="C3687" s="341" t="s">
        <v>1246</v>
      </c>
      <c r="D3687" s="22"/>
      <c r="E3687" s="23"/>
      <c r="F3687" s="14"/>
      <c r="G3687" s="23"/>
      <c r="H3687" s="22"/>
      <c r="I3687" s="24"/>
      <c r="J3687" s="24"/>
      <c r="K3687" s="25"/>
      <c r="L3687" s="25"/>
      <c r="M3687" s="25"/>
      <c r="N3687" s="25"/>
      <c r="O3687" s="25"/>
      <c r="P3687" s="25"/>
      <c r="Q3687" s="26"/>
      <c r="R3687" s="25"/>
      <c r="S3687" s="25"/>
      <c r="T3687" s="27">
        <f t="shared" si="286"/>
        <v>0</v>
      </c>
      <c r="U3687" s="27">
        <f t="shared" si="287"/>
        <v>0</v>
      </c>
      <c r="V3687" s="25"/>
      <c r="W3687" s="27" t="str">
        <f t="shared" si="288"/>
        <v/>
      </c>
      <c r="X3687" s="43" t="str">
        <f t="shared" si="289"/>
        <v>OK</v>
      </c>
      <c r="Y3687" s="681" t="str">
        <f t="shared" si="290"/>
        <v/>
      </c>
    </row>
    <row r="3688" spans="1:25" x14ac:dyDescent="0.25">
      <c r="A3688" s="68" t="str">
        <f>'0'!$A$4</f>
        <v>………………..</v>
      </c>
      <c r="B3688" s="341">
        <f>'0'!$A$2</f>
        <v>46112</v>
      </c>
      <c r="C3688" s="341" t="s">
        <v>1246</v>
      </c>
      <c r="D3688" s="22"/>
      <c r="E3688" s="23"/>
      <c r="F3688" s="14"/>
      <c r="G3688" s="23"/>
      <c r="H3688" s="22"/>
      <c r="I3688" s="24"/>
      <c r="J3688" s="24"/>
      <c r="K3688" s="25"/>
      <c r="L3688" s="25"/>
      <c r="M3688" s="25"/>
      <c r="N3688" s="25"/>
      <c r="O3688" s="25"/>
      <c r="P3688" s="25"/>
      <c r="Q3688" s="26"/>
      <c r="R3688" s="25"/>
      <c r="S3688" s="25"/>
      <c r="T3688" s="27">
        <f t="shared" si="286"/>
        <v>0</v>
      </c>
      <c r="U3688" s="27">
        <f t="shared" si="287"/>
        <v>0</v>
      </c>
      <c r="V3688" s="25"/>
      <c r="W3688" s="27" t="str">
        <f t="shared" si="288"/>
        <v/>
      </c>
      <c r="X3688" s="43" t="str">
        <f t="shared" si="289"/>
        <v>OK</v>
      </c>
      <c r="Y3688" s="681" t="str">
        <f t="shared" si="290"/>
        <v/>
      </c>
    </row>
    <row r="3689" spans="1:25" x14ac:dyDescent="0.25">
      <c r="A3689" s="68" t="str">
        <f>'0'!$A$4</f>
        <v>………………..</v>
      </c>
      <c r="B3689" s="341">
        <f>'0'!$A$2</f>
        <v>46112</v>
      </c>
      <c r="C3689" s="341" t="s">
        <v>1246</v>
      </c>
      <c r="D3689" s="22"/>
      <c r="E3689" s="23"/>
      <c r="F3689" s="14"/>
      <c r="G3689" s="23"/>
      <c r="H3689" s="22"/>
      <c r="I3689" s="24"/>
      <c r="J3689" s="24"/>
      <c r="K3689" s="25"/>
      <c r="L3689" s="25"/>
      <c r="M3689" s="25"/>
      <c r="N3689" s="25"/>
      <c r="O3689" s="25"/>
      <c r="P3689" s="25"/>
      <c r="Q3689" s="26"/>
      <c r="R3689" s="25"/>
      <c r="S3689" s="25"/>
      <c r="T3689" s="27">
        <f t="shared" si="286"/>
        <v>0</v>
      </c>
      <c r="U3689" s="27">
        <f t="shared" si="287"/>
        <v>0</v>
      </c>
      <c r="V3689" s="25"/>
      <c r="W3689" s="27" t="str">
        <f t="shared" si="288"/>
        <v/>
      </c>
      <c r="X3689" s="43" t="str">
        <f t="shared" si="289"/>
        <v>OK</v>
      </c>
      <c r="Y3689" s="681" t="str">
        <f t="shared" si="290"/>
        <v/>
      </c>
    </row>
    <row r="3690" spans="1:25" x14ac:dyDescent="0.25">
      <c r="A3690" s="68" t="str">
        <f>'0'!$A$4</f>
        <v>………………..</v>
      </c>
      <c r="B3690" s="341">
        <f>'0'!$A$2</f>
        <v>46112</v>
      </c>
      <c r="C3690" s="341" t="s">
        <v>1246</v>
      </c>
      <c r="D3690" s="22"/>
      <c r="E3690" s="23"/>
      <c r="F3690" s="14"/>
      <c r="G3690" s="23"/>
      <c r="H3690" s="22"/>
      <c r="I3690" s="24"/>
      <c r="J3690" s="24"/>
      <c r="K3690" s="25"/>
      <c r="L3690" s="25"/>
      <c r="M3690" s="25"/>
      <c r="N3690" s="25"/>
      <c r="O3690" s="25"/>
      <c r="P3690" s="25"/>
      <c r="Q3690" s="26"/>
      <c r="R3690" s="25"/>
      <c r="S3690" s="25"/>
      <c r="T3690" s="27">
        <f t="shared" si="286"/>
        <v>0</v>
      </c>
      <c r="U3690" s="27">
        <f t="shared" si="287"/>
        <v>0</v>
      </c>
      <c r="V3690" s="25"/>
      <c r="W3690" s="27" t="str">
        <f t="shared" si="288"/>
        <v/>
      </c>
      <c r="X3690" s="43" t="str">
        <f t="shared" si="289"/>
        <v>OK</v>
      </c>
      <c r="Y3690" s="681" t="str">
        <f t="shared" si="290"/>
        <v/>
      </c>
    </row>
    <row r="3691" spans="1:25" x14ac:dyDescent="0.25">
      <c r="A3691" s="68" t="str">
        <f>'0'!$A$4</f>
        <v>………………..</v>
      </c>
      <c r="B3691" s="341">
        <f>'0'!$A$2</f>
        <v>46112</v>
      </c>
      <c r="C3691" s="341" t="s">
        <v>1246</v>
      </c>
      <c r="D3691" s="22"/>
      <c r="E3691" s="23"/>
      <c r="F3691" s="14"/>
      <c r="G3691" s="23"/>
      <c r="H3691" s="22"/>
      <c r="I3691" s="24"/>
      <c r="J3691" s="24"/>
      <c r="K3691" s="25"/>
      <c r="L3691" s="25"/>
      <c r="M3691" s="25"/>
      <c r="N3691" s="25"/>
      <c r="O3691" s="25"/>
      <c r="P3691" s="25"/>
      <c r="Q3691" s="26"/>
      <c r="R3691" s="25"/>
      <c r="S3691" s="25"/>
      <c r="T3691" s="27">
        <f t="shared" si="286"/>
        <v>0</v>
      </c>
      <c r="U3691" s="27">
        <f t="shared" si="287"/>
        <v>0</v>
      </c>
      <c r="V3691" s="25"/>
      <c r="W3691" s="27" t="str">
        <f t="shared" si="288"/>
        <v/>
      </c>
      <c r="X3691" s="43" t="str">
        <f t="shared" si="289"/>
        <v>OK</v>
      </c>
      <c r="Y3691" s="681" t="str">
        <f t="shared" si="290"/>
        <v/>
      </c>
    </row>
    <row r="3692" spans="1:25" x14ac:dyDescent="0.25">
      <c r="A3692" s="68" t="str">
        <f>'0'!$A$4</f>
        <v>………………..</v>
      </c>
      <c r="B3692" s="341">
        <f>'0'!$A$2</f>
        <v>46112</v>
      </c>
      <c r="C3692" s="341" t="s">
        <v>1246</v>
      </c>
      <c r="D3692" s="22"/>
      <c r="E3692" s="23"/>
      <c r="F3692" s="14"/>
      <c r="G3692" s="23"/>
      <c r="H3692" s="22"/>
      <c r="I3692" s="24"/>
      <c r="J3692" s="24"/>
      <c r="K3692" s="25"/>
      <c r="L3692" s="25"/>
      <c r="M3692" s="25"/>
      <c r="N3692" s="25"/>
      <c r="O3692" s="25"/>
      <c r="P3692" s="25"/>
      <c r="Q3692" s="26"/>
      <c r="R3692" s="25"/>
      <c r="S3692" s="25"/>
      <c r="T3692" s="27">
        <f t="shared" si="286"/>
        <v>0</v>
      </c>
      <c r="U3692" s="27">
        <f t="shared" si="287"/>
        <v>0</v>
      </c>
      <c r="V3692" s="25"/>
      <c r="W3692" s="27" t="str">
        <f t="shared" si="288"/>
        <v/>
      </c>
      <c r="X3692" s="43" t="str">
        <f t="shared" si="289"/>
        <v>OK</v>
      </c>
      <c r="Y3692" s="681" t="str">
        <f t="shared" si="290"/>
        <v/>
      </c>
    </row>
    <row r="3693" spans="1:25" x14ac:dyDescent="0.25">
      <c r="A3693" s="68" t="str">
        <f>'0'!$A$4</f>
        <v>………………..</v>
      </c>
      <c r="B3693" s="341">
        <f>'0'!$A$2</f>
        <v>46112</v>
      </c>
      <c r="C3693" s="341" t="s">
        <v>1246</v>
      </c>
      <c r="D3693" s="22"/>
      <c r="E3693" s="23"/>
      <c r="F3693" s="14"/>
      <c r="G3693" s="23"/>
      <c r="H3693" s="22"/>
      <c r="I3693" s="24"/>
      <c r="J3693" s="24"/>
      <c r="K3693" s="25"/>
      <c r="L3693" s="25"/>
      <c r="M3693" s="25"/>
      <c r="N3693" s="25"/>
      <c r="O3693" s="25"/>
      <c r="P3693" s="25"/>
      <c r="Q3693" s="26"/>
      <c r="R3693" s="25"/>
      <c r="S3693" s="25"/>
      <c r="T3693" s="27">
        <f t="shared" si="286"/>
        <v>0</v>
      </c>
      <c r="U3693" s="27">
        <f t="shared" si="287"/>
        <v>0</v>
      </c>
      <c r="V3693" s="25"/>
      <c r="W3693" s="27" t="str">
        <f t="shared" si="288"/>
        <v/>
      </c>
      <c r="X3693" s="43" t="str">
        <f t="shared" si="289"/>
        <v>OK</v>
      </c>
      <c r="Y3693" s="681" t="str">
        <f t="shared" si="290"/>
        <v/>
      </c>
    </row>
    <row r="3694" spans="1:25" x14ac:dyDescent="0.25">
      <c r="A3694" s="68" t="str">
        <f>'0'!$A$4</f>
        <v>………………..</v>
      </c>
      <c r="B3694" s="341">
        <f>'0'!$A$2</f>
        <v>46112</v>
      </c>
      <c r="C3694" s="341" t="s">
        <v>1246</v>
      </c>
      <c r="D3694" s="22"/>
      <c r="E3694" s="23"/>
      <c r="F3694" s="14"/>
      <c r="G3694" s="23"/>
      <c r="H3694" s="22"/>
      <c r="I3694" s="24"/>
      <c r="J3694" s="24"/>
      <c r="K3694" s="25"/>
      <c r="L3694" s="25"/>
      <c r="M3694" s="25"/>
      <c r="N3694" s="25"/>
      <c r="O3694" s="25"/>
      <c r="P3694" s="25"/>
      <c r="Q3694" s="26"/>
      <c r="R3694" s="25"/>
      <c r="S3694" s="25"/>
      <c r="T3694" s="27">
        <f t="shared" si="286"/>
        <v>0</v>
      </c>
      <c r="U3694" s="27">
        <f t="shared" si="287"/>
        <v>0</v>
      </c>
      <c r="V3694" s="25"/>
      <c r="W3694" s="27" t="str">
        <f t="shared" si="288"/>
        <v/>
      </c>
      <c r="X3694" s="43" t="str">
        <f t="shared" si="289"/>
        <v>OK</v>
      </c>
      <c r="Y3694" s="681" t="str">
        <f t="shared" si="290"/>
        <v/>
      </c>
    </row>
    <row r="3695" spans="1:25" x14ac:dyDescent="0.25">
      <c r="A3695" s="68" t="str">
        <f>'0'!$A$4</f>
        <v>………………..</v>
      </c>
      <c r="B3695" s="341">
        <f>'0'!$A$2</f>
        <v>46112</v>
      </c>
      <c r="C3695" s="341" t="s">
        <v>1246</v>
      </c>
      <c r="D3695" s="22"/>
      <c r="E3695" s="23"/>
      <c r="F3695" s="14"/>
      <c r="G3695" s="23"/>
      <c r="H3695" s="22"/>
      <c r="I3695" s="24"/>
      <c r="J3695" s="24"/>
      <c r="K3695" s="25"/>
      <c r="L3695" s="25"/>
      <c r="M3695" s="25"/>
      <c r="N3695" s="25"/>
      <c r="O3695" s="25"/>
      <c r="P3695" s="25"/>
      <c r="Q3695" s="26"/>
      <c r="R3695" s="25"/>
      <c r="S3695" s="25"/>
      <c r="T3695" s="27">
        <f t="shared" si="286"/>
        <v>0</v>
      </c>
      <c r="U3695" s="27">
        <f t="shared" si="287"/>
        <v>0</v>
      </c>
      <c r="V3695" s="25"/>
      <c r="W3695" s="27" t="str">
        <f t="shared" si="288"/>
        <v/>
      </c>
      <c r="X3695" s="43" t="str">
        <f t="shared" si="289"/>
        <v>OK</v>
      </c>
      <c r="Y3695" s="681" t="str">
        <f t="shared" si="290"/>
        <v/>
      </c>
    </row>
    <row r="3696" spans="1:25" x14ac:dyDescent="0.25">
      <c r="A3696" s="68" t="str">
        <f>'0'!$A$4</f>
        <v>………………..</v>
      </c>
      <c r="B3696" s="341">
        <f>'0'!$A$2</f>
        <v>46112</v>
      </c>
      <c r="C3696" s="341" t="s">
        <v>1246</v>
      </c>
      <c r="D3696" s="22"/>
      <c r="E3696" s="23"/>
      <c r="F3696" s="14"/>
      <c r="G3696" s="23"/>
      <c r="H3696" s="22"/>
      <c r="I3696" s="24"/>
      <c r="J3696" s="24"/>
      <c r="K3696" s="25"/>
      <c r="L3696" s="25"/>
      <c r="M3696" s="25"/>
      <c r="N3696" s="25"/>
      <c r="O3696" s="25"/>
      <c r="P3696" s="25"/>
      <c r="Q3696" s="26"/>
      <c r="R3696" s="25"/>
      <c r="S3696" s="25"/>
      <c r="T3696" s="27">
        <f t="shared" si="286"/>
        <v>0</v>
      </c>
      <c r="U3696" s="27">
        <f t="shared" si="287"/>
        <v>0</v>
      </c>
      <c r="V3696" s="25"/>
      <c r="W3696" s="27" t="str">
        <f t="shared" si="288"/>
        <v/>
      </c>
      <c r="X3696" s="43" t="str">
        <f t="shared" si="289"/>
        <v>OK</v>
      </c>
      <c r="Y3696" s="681" t="str">
        <f t="shared" si="290"/>
        <v/>
      </c>
    </row>
    <row r="3697" spans="1:25" x14ac:dyDescent="0.25">
      <c r="A3697" s="68" t="str">
        <f>'0'!$A$4</f>
        <v>………………..</v>
      </c>
      <c r="B3697" s="341">
        <f>'0'!$A$2</f>
        <v>46112</v>
      </c>
      <c r="C3697" s="341" t="s">
        <v>1246</v>
      </c>
      <c r="D3697" s="22"/>
      <c r="E3697" s="23"/>
      <c r="F3697" s="14"/>
      <c r="G3697" s="23"/>
      <c r="H3697" s="22"/>
      <c r="I3697" s="24"/>
      <c r="J3697" s="24"/>
      <c r="K3697" s="25"/>
      <c r="L3697" s="25"/>
      <c r="M3697" s="25"/>
      <c r="N3697" s="25"/>
      <c r="O3697" s="25"/>
      <c r="P3697" s="25"/>
      <c r="Q3697" s="26"/>
      <c r="R3697" s="25"/>
      <c r="S3697" s="25"/>
      <c r="T3697" s="27">
        <f t="shared" si="286"/>
        <v>0</v>
      </c>
      <c r="U3697" s="27">
        <f t="shared" si="287"/>
        <v>0</v>
      </c>
      <c r="V3697" s="25"/>
      <c r="W3697" s="27" t="str">
        <f t="shared" si="288"/>
        <v/>
      </c>
      <c r="X3697" s="43" t="str">
        <f t="shared" si="289"/>
        <v>OK</v>
      </c>
      <c r="Y3697" s="681" t="str">
        <f t="shared" si="290"/>
        <v/>
      </c>
    </row>
    <row r="3698" spans="1:25" x14ac:dyDescent="0.25">
      <c r="A3698" s="68" t="str">
        <f>'0'!$A$4</f>
        <v>………………..</v>
      </c>
      <c r="B3698" s="341">
        <f>'0'!$A$2</f>
        <v>46112</v>
      </c>
      <c r="C3698" s="341" t="s">
        <v>1246</v>
      </c>
      <c r="D3698" s="22"/>
      <c r="E3698" s="23"/>
      <c r="F3698" s="14"/>
      <c r="G3698" s="23"/>
      <c r="H3698" s="22"/>
      <c r="I3698" s="24"/>
      <c r="J3698" s="24"/>
      <c r="K3698" s="25"/>
      <c r="L3698" s="25"/>
      <c r="M3698" s="25"/>
      <c r="N3698" s="25"/>
      <c r="O3698" s="25"/>
      <c r="P3698" s="25"/>
      <c r="Q3698" s="26"/>
      <c r="R3698" s="25"/>
      <c r="S3698" s="25"/>
      <c r="T3698" s="27">
        <f t="shared" si="286"/>
        <v>0</v>
      </c>
      <c r="U3698" s="27">
        <f t="shared" si="287"/>
        <v>0</v>
      </c>
      <c r="V3698" s="25"/>
      <c r="W3698" s="27" t="str">
        <f t="shared" si="288"/>
        <v/>
      </c>
      <c r="X3698" s="43" t="str">
        <f t="shared" si="289"/>
        <v>OK</v>
      </c>
      <c r="Y3698" s="681" t="str">
        <f t="shared" si="290"/>
        <v/>
      </c>
    </row>
    <row r="3699" spans="1:25" x14ac:dyDescent="0.25">
      <c r="A3699" s="68" t="str">
        <f>'0'!$A$4</f>
        <v>………………..</v>
      </c>
      <c r="B3699" s="341">
        <f>'0'!$A$2</f>
        <v>46112</v>
      </c>
      <c r="C3699" s="341" t="s">
        <v>1246</v>
      </c>
      <c r="D3699" s="22"/>
      <c r="E3699" s="23"/>
      <c r="F3699" s="14"/>
      <c r="G3699" s="23"/>
      <c r="H3699" s="22"/>
      <c r="I3699" s="24"/>
      <c r="J3699" s="24"/>
      <c r="K3699" s="25"/>
      <c r="L3699" s="25"/>
      <c r="M3699" s="25"/>
      <c r="N3699" s="25"/>
      <c r="O3699" s="25"/>
      <c r="P3699" s="25"/>
      <c r="Q3699" s="26"/>
      <c r="R3699" s="25"/>
      <c r="S3699" s="25"/>
      <c r="T3699" s="27">
        <f t="shared" si="286"/>
        <v>0</v>
      </c>
      <c r="U3699" s="27">
        <f t="shared" si="287"/>
        <v>0</v>
      </c>
      <c r="V3699" s="25"/>
      <c r="W3699" s="27" t="str">
        <f t="shared" si="288"/>
        <v/>
      </c>
      <c r="X3699" s="43" t="str">
        <f t="shared" si="289"/>
        <v>OK</v>
      </c>
      <c r="Y3699" s="681" t="str">
        <f t="shared" si="290"/>
        <v/>
      </c>
    </row>
    <row r="3700" spans="1:25" x14ac:dyDescent="0.25">
      <c r="A3700" s="68" t="str">
        <f>'0'!$A$4</f>
        <v>………………..</v>
      </c>
      <c r="B3700" s="341">
        <f>'0'!$A$2</f>
        <v>46112</v>
      </c>
      <c r="C3700" s="341" t="s">
        <v>1246</v>
      </c>
      <c r="D3700" s="22"/>
      <c r="E3700" s="23"/>
      <c r="F3700" s="14"/>
      <c r="G3700" s="23"/>
      <c r="H3700" s="22"/>
      <c r="I3700" s="24"/>
      <c r="J3700" s="24"/>
      <c r="K3700" s="25"/>
      <c r="L3700" s="25"/>
      <c r="M3700" s="25"/>
      <c r="N3700" s="25"/>
      <c r="O3700" s="25"/>
      <c r="P3700" s="25"/>
      <c r="Q3700" s="26"/>
      <c r="R3700" s="25"/>
      <c r="S3700" s="25"/>
      <c r="T3700" s="27">
        <f t="shared" si="286"/>
        <v>0</v>
      </c>
      <c r="U3700" s="27">
        <f t="shared" si="287"/>
        <v>0</v>
      </c>
      <c r="V3700" s="25"/>
      <c r="W3700" s="27" t="str">
        <f t="shared" si="288"/>
        <v/>
      </c>
      <c r="X3700" s="43" t="str">
        <f t="shared" si="289"/>
        <v>OK</v>
      </c>
      <c r="Y3700" s="681" t="str">
        <f t="shared" si="290"/>
        <v/>
      </c>
    </row>
    <row r="3701" spans="1:25" x14ac:dyDescent="0.25">
      <c r="A3701" s="68" t="str">
        <f>'0'!$A$4</f>
        <v>………………..</v>
      </c>
      <c r="B3701" s="341">
        <f>'0'!$A$2</f>
        <v>46112</v>
      </c>
      <c r="C3701" s="341" t="s">
        <v>1246</v>
      </c>
      <c r="D3701" s="22"/>
      <c r="E3701" s="23"/>
      <c r="F3701" s="14"/>
      <c r="G3701" s="23"/>
      <c r="H3701" s="22"/>
      <c r="I3701" s="24"/>
      <c r="J3701" s="24"/>
      <c r="K3701" s="25"/>
      <c r="L3701" s="25"/>
      <c r="M3701" s="25"/>
      <c r="N3701" s="25"/>
      <c r="O3701" s="25"/>
      <c r="P3701" s="25"/>
      <c r="Q3701" s="26"/>
      <c r="R3701" s="25"/>
      <c r="S3701" s="25"/>
      <c r="T3701" s="27">
        <f t="shared" si="286"/>
        <v>0</v>
      </c>
      <c r="U3701" s="27">
        <f t="shared" si="287"/>
        <v>0</v>
      </c>
      <c r="V3701" s="25"/>
      <c r="W3701" s="27" t="str">
        <f t="shared" si="288"/>
        <v/>
      </c>
      <c r="X3701" s="43" t="str">
        <f t="shared" si="289"/>
        <v>OK</v>
      </c>
      <c r="Y3701" s="681" t="str">
        <f t="shared" si="290"/>
        <v/>
      </c>
    </row>
    <row r="3702" spans="1:25" x14ac:dyDescent="0.25">
      <c r="A3702" s="68" t="str">
        <f>'0'!$A$4</f>
        <v>………………..</v>
      </c>
      <c r="B3702" s="341">
        <f>'0'!$A$2</f>
        <v>46112</v>
      </c>
      <c r="C3702" s="341" t="s">
        <v>1246</v>
      </c>
      <c r="D3702" s="22"/>
      <c r="E3702" s="23"/>
      <c r="F3702" s="14"/>
      <c r="G3702" s="23"/>
      <c r="H3702" s="22"/>
      <c r="I3702" s="24"/>
      <c r="J3702" s="24"/>
      <c r="K3702" s="25"/>
      <c r="L3702" s="25"/>
      <c r="M3702" s="25"/>
      <c r="N3702" s="25"/>
      <c r="O3702" s="25"/>
      <c r="P3702" s="25"/>
      <c r="Q3702" s="26"/>
      <c r="R3702" s="25"/>
      <c r="S3702" s="25"/>
      <c r="T3702" s="27">
        <f t="shared" si="286"/>
        <v>0</v>
      </c>
      <c r="U3702" s="27">
        <f t="shared" si="287"/>
        <v>0</v>
      </c>
      <c r="V3702" s="25"/>
      <c r="W3702" s="27" t="str">
        <f t="shared" si="288"/>
        <v/>
      </c>
      <c r="X3702" s="43" t="str">
        <f t="shared" si="289"/>
        <v>OK</v>
      </c>
      <c r="Y3702" s="681" t="str">
        <f t="shared" si="290"/>
        <v/>
      </c>
    </row>
    <row r="3703" spans="1:25" x14ac:dyDescent="0.25">
      <c r="A3703" s="68" t="str">
        <f>'0'!$A$4</f>
        <v>………………..</v>
      </c>
      <c r="B3703" s="341">
        <f>'0'!$A$2</f>
        <v>46112</v>
      </c>
      <c r="C3703" s="341" t="s">
        <v>1246</v>
      </c>
      <c r="D3703" s="22"/>
      <c r="E3703" s="23"/>
      <c r="F3703" s="14"/>
      <c r="G3703" s="23"/>
      <c r="H3703" s="22"/>
      <c r="I3703" s="24"/>
      <c r="J3703" s="24"/>
      <c r="K3703" s="25"/>
      <c r="L3703" s="25"/>
      <c r="M3703" s="25"/>
      <c r="N3703" s="25"/>
      <c r="O3703" s="25"/>
      <c r="P3703" s="25"/>
      <c r="Q3703" s="26"/>
      <c r="R3703" s="25"/>
      <c r="S3703" s="25"/>
      <c r="T3703" s="27">
        <f t="shared" si="286"/>
        <v>0</v>
      </c>
      <c r="U3703" s="27">
        <f t="shared" si="287"/>
        <v>0</v>
      </c>
      <c r="V3703" s="25"/>
      <c r="W3703" s="27" t="str">
        <f t="shared" si="288"/>
        <v/>
      </c>
      <c r="X3703" s="43" t="str">
        <f t="shared" si="289"/>
        <v>OK</v>
      </c>
      <c r="Y3703" s="681" t="str">
        <f t="shared" si="290"/>
        <v/>
      </c>
    </row>
    <row r="3704" spans="1:25" x14ac:dyDescent="0.25">
      <c r="A3704" s="68" t="str">
        <f>'0'!$A$4</f>
        <v>………………..</v>
      </c>
      <c r="B3704" s="341">
        <f>'0'!$A$2</f>
        <v>46112</v>
      </c>
      <c r="C3704" s="341" t="s">
        <v>1246</v>
      </c>
      <c r="D3704" s="22"/>
      <c r="E3704" s="23"/>
      <c r="F3704" s="14"/>
      <c r="G3704" s="23"/>
      <c r="H3704" s="22"/>
      <c r="I3704" s="24"/>
      <c r="J3704" s="24"/>
      <c r="K3704" s="25"/>
      <c r="L3704" s="25"/>
      <c r="M3704" s="25"/>
      <c r="N3704" s="25"/>
      <c r="O3704" s="25"/>
      <c r="P3704" s="25"/>
      <c r="Q3704" s="26"/>
      <c r="R3704" s="25"/>
      <c r="S3704" s="25"/>
      <c r="T3704" s="27">
        <f t="shared" si="286"/>
        <v>0</v>
      </c>
      <c r="U3704" s="27">
        <f t="shared" si="287"/>
        <v>0</v>
      </c>
      <c r="V3704" s="25"/>
      <c r="W3704" s="27" t="str">
        <f t="shared" si="288"/>
        <v/>
      </c>
      <c r="X3704" s="43" t="str">
        <f t="shared" si="289"/>
        <v>OK</v>
      </c>
      <c r="Y3704" s="681" t="str">
        <f t="shared" si="290"/>
        <v/>
      </c>
    </row>
    <row r="3705" spans="1:25" x14ac:dyDescent="0.25">
      <c r="A3705" s="68" t="str">
        <f>'0'!$A$4</f>
        <v>………………..</v>
      </c>
      <c r="B3705" s="341">
        <f>'0'!$A$2</f>
        <v>46112</v>
      </c>
      <c r="C3705" s="341" t="s">
        <v>1246</v>
      </c>
      <c r="D3705" s="22"/>
      <c r="E3705" s="23"/>
      <c r="F3705" s="14"/>
      <c r="G3705" s="23"/>
      <c r="H3705" s="22"/>
      <c r="I3705" s="24"/>
      <c r="J3705" s="24"/>
      <c r="K3705" s="25"/>
      <c r="L3705" s="25"/>
      <c r="M3705" s="25"/>
      <c r="N3705" s="25"/>
      <c r="O3705" s="25"/>
      <c r="P3705" s="25"/>
      <c r="Q3705" s="26"/>
      <c r="R3705" s="25"/>
      <c r="S3705" s="25"/>
      <c r="T3705" s="27">
        <f t="shared" si="286"/>
        <v>0</v>
      </c>
      <c r="U3705" s="27">
        <f t="shared" si="287"/>
        <v>0</v>
      </c>
      <c r="V3705" s="25"/>
      <c r="W3705" s="27" t="str">
        <f t="shared" si="288"/>
        <v/>
      </c>
      <c r="X3705" s="43" t="str">
        <f t="shared" si="289"/>
        <v>OK</v>
      </c>
      <c r="Y3705" s="681" t="str">
        <f t="shared" si="290"/>
        <v/>
      </c>
    </row>
    <row r="3706" spans="1:25" x14ac:dyDescent="0.25">
      <c r="A3706" s="68" t="str">
        <f>'0'!$A$4</f>
        <v>………………..</v>
      </c>
      <c r="B3706" s="341">
        <f>'0'!$A$2</f>
        <v>46112</v>
      </c>
      <c r="C3706" s="341" t="s">
        <v>1246</v>
      </c>
      <c r="D3706" s="22"/>
      <c r="E3706" s="23"/>
      <c r="F3706" s="14"/>
      <c r="G3706" s="23"/>
      <c r="H3706" s="22"/>
      <c r="I3706" s="24"/>
      <c r="J3706" s="24"/>
      <c r="K3706" s="25"/>
      <c r="L3706" s="25"/>
      <c r="M3706" s="25"/>
      <c r="N3706" s="25"/>
      <c r="O3706" s="25"/>
      <c r="P3706" s="25"/>
      <c r="Q3706" s="26"/>
      <c r="R3706" s="25"/>
      <c r="S3706" s="25"/>
      <c r="T3706" s="27">
        <f t="shared" si="286"/>
        <v>0</v>
      </c>
      <c r="U3706" s="27">
        <f t="shared" si="287"/>
        <v>0</v>
      </c>
      <c r="V3706" s="25"/>
      <c r="W3706" s="27" t="str">
        <f t="shared" si="288"/>
        <v/>
      </c>
      <c r="X3706" s="43" t="str">
        <f t="shared" si="289"/>
        <v>OK</v>
      </c>
      <c r="Y3706" s="681" t="str">
        <f t="shared" si="290"/>
        <v/>
      </c>
    </row>
    <row r="3707" spans="1:25" x14ac:dyDescent="0.25">
      <c r="A3707" s="68" t="str">
        <f>'0'!$A$4</f>
        <v>………………..</v>
      </c>
      <c r="B3707" s="341">
        <f>'0'!$A$2</f>
        <v>46112</v>
      </c>
      <c r="C3707" s="341" t="s">
        <v>1246</v>
      </c>
      <c r="D3707" s="22"/>
      <c r="E3707" s="23"/>
      <c r="F3707" s="14"/>
      <c r="G3707" s="23"/>
      <c r="H3707" s="22"/>
      <c r="I3707" s="24"/>
      <c r="J3707" s="24"/>
      <c r="K3707" s="25"/>
      <c r="L3707" s="25"/>
      <c r="M3707" s="25"/>
      <c r="N3707" s="25"/>
      <c r="O3707" s="25"/>
      <c r="P3707" s="25"/>
      <c r="Q3707" s="26"/>
      <c r="R3707" s="25"/>
      <c r="S3707" s="25"/>
      <c r="T3707" s="27">
        <f t="shared" si="286"/>
        <v>0</v>
      </c>
      <c r="U3707" s="27">
        <f t="shared" si="287"/>
        <v>0</v>
      </c>
      <c r="V3707" s="25"/>
      <c r="W3707" s="27" t="str">
        <f t="shared" si="288"/>
        <v/>
      </c>
      <c r="X3707" s="43" t="str">
        <f t="shared" si="289"/>
        <v>OK</v>
      </c>
      <c r="Y3707" s="681" t="str">
        <f t="shared" si="290"/>
        <v/>
      </c>
    </row>
    <row r="3708" spans="1:25" x14ac:dyDescent="0.25">
      <c r="A3708" s="68" t="str">
        <f>'0'!$A$4</f>
        <v>………………..</v>
      </c>
      <c r="B3708" s="341">
        <f>'0'!$A$2</f>
        <v>46112</v>
      </c>
      <c r="C3708" s="341" t="s">
        <v>1246</v>
      </c>
      <c r="D3708" s="22"/>
      <c r="E3708" s="23"/>
      <c r="F3708" s="14"/>
      <c r="G3708" s="23"/>
      <c r="H3708" s="22"/>
      <c r="I3708" s="24"/>
      <c r="J3708" s="24"/>
      <c r="K3708" s="25"/>
      <c r="L3708" s="25"/>
      <c r="M3708" s="25"/>
      <c r="N3708" s="25"/>
      <c r="O3708" s="25"/>
      <c r="P3708" s="25"/>
      <c r="Q3708" s="26"/>
      <c r="R3708" s="25"/>
      <c r="S3708" s="25"/>
      <c r="T3708" s="27">
        <f t="shared" si="286"/>
        <v>0</v>
      </c>
      <c r="U3708" s="27">
        <f t="shared" si="287"/>
        <v>0</v>
      </c>
      <c r="V3708" s="25"/>
      <c r="W3708" s="27" t="str">
        <f t="shared" si="288"/>
        <v/>
      </c>
      <c r="X3708" s="43" t="str">
        <f t="shared" si="289"/>
        <v>OK</v>
      </c>
      <c r="Y3708" s="681" t="str">
        <f t="shared" si="290"/>
        <v/>
      </c>
    </row>
    <row r="3709" spans="1:25" x14ac:dyDescent="0.25">
      <c r="A3709" s="68" t="str">
        <f>'0'!$A$4</f>
        <v>………………..</v>
      </c>
      <c r="B3709" s="341">
        <f>'0'!$A$2</f>
        <v>46112</v>
      </c>
      <c r="C3709" s="341" t="s">
        <v>1246</v>
      </c>
      <c r="D3709" s="22"/>
      <c r="E3709" s="23"/>
      <c r="F3709" s="14"/>
      <c r="G3709" s="23"/>
      <c r="H3709" s="22"/>
      <c r="I3709" s="24"/>
      <c r="J3709" s="24"/>
      <c r="K3709" s="25"/>
      <c r="L3709" s="25"/>
      <c r="M3709" s="25"/>
      <c r="N3709" s="25"/>
      <c r="O3709" s="25"/>
      <c r="P3709" s="25"/>
      <c r="Q3709" s="26"/>
      <c r="R3709" s="25"/>
      <c r="S3709" s="25"/>
      <c r="T3709" s="27">
        <f t="shared" si="286"/>
        <v>0</v>
      </c>
      <c r="U3709" s="27">
        <f t="shared" si="287"/>
        <v>0</v>
      </c>
      <c r="V3709" s="25"/>
      <c r="W3709" s="27" t="str">
        <f t="shared" si="288"/>
        <v/>
      </c>
      <c r="X3709" s="43" t="str">
        <f t="shared" si="289"/>
        <v>OK</v>
      </c>
      <c r="Y3709" s="681" t="str">
        <f t="shared" si="290"/>
        <v/>
      </c>
    </row>
    <row r="3710" spans="1:25" x14ac:dyDescent="0.25">
      <c r="A3710" s="68" t="str">
        <f>'0'!$A$4</f>
        <v>………………..</v>
      </c>
      <c r="B3710" s="341">
        <f>'0'!$A$2</f>
        <v>46112</v>
      </c>
      <c r="C3710" s="341" t="s">
        <v>1246</v>
      </c>
      <c r="D3710" s="22"/>
      <c r="E3710" s="23"/>
      <c r="F3710" s="14"/>
      <c r="G3710" s="23"/>
      <c r="H3710" s="22"/>
      <c r="I3710" s="24"/>
      <c r="J3710" s="24"/>
      <c r="K3710" s="25"/>
      <c r="L3710" s="25"/>
      <c r="M3710" s="25"/>
      <c r="N3710" s="25"/>
      <c r="O3710" s="25"/>
      <c r="P3710" s="25"/>
      <c r="Q3710" s="26"/>
      <c r="R3710" s="25"/>
      <c r="S3710" s="25"/>
      <c r="T3710" s="27">
        <f t="shared" si="286"/>
        <v>0</v>
      </c>
      <c r="U3710" s="27">
        <f t="shared" si="287"/>
        <v>0</v>
      </c>
      <c r="V3710" s="25"/>
      <c r="W3710" s="27" t="str">
        <f t="shared" si="288"/>
        <v/>
      </c>
      <c r="X3710" s="43" t="str">
        <f t="shared" si="289"/>
        <v>OK</v>
      </c>
      <c r="Y3710" s="681" t="str">
        <f t="shared" si="290"/>
        <v/>
      </c>
    </row>
    <row r="3711" spans="1:25" x14ac:dyDescent="0.25">
      <c r="A3711" s="68" t="str">
        <f>'0'!$A$4</f>
        <v>………………..</v>
      </c>
      <c r="B3711" s="341">
        <f>'0'!$A$2</f>
        <v>46112</v>
      </c>
      <c r="C3711" s="341" t="s">
        <v>1246</v>
      </c>
      <c r="D3711" s="22"/>
      <c r="E3711" s="23"/>
      <c r="F3711" s="14"/>
      <c r="G3711" s="23"/>
      <c r="H3711" s="22"/>
      <c r="I3711" s="24"/>
      <c r="J3711" s="24"/>
      <c r="K3711" s="25"/>
      <c r="L3711" s="25"/>
      <c r="M3711" s="25"/>
      <c r="N3711" s="25"/>
      <c r="O3711" s="25"/>
      <c r="P3711" s="25"/>
      <c r="Q3711" s="26"/>
      <c r="R3711" s="25"/>
      <c r="S3711" s="25"/>
      <c r="T3711" s="27">
        <f t="shared" si="286"/>
        <v>0</v>
      </c>
      <c r="U3711" s="27">
        <f t="shared" si="287"/>
        <v>0</v>
      </c>
      <c r="V3711" s="25"/>
      <c r="W3711" s="27" t="str">
        <f t="shared" si="288"/>
        <v/>
      </c>
      <c r="X3711" s="43" t="str">
        <f t="shared" si="289"/>
        <v>OK</v>
      </c>
      <c r="Y3711" s="681" t="str">
        <f t="shared" si="290"/>
        <v/>
      </c>
    </row>
    <row r="3712" spans="1:25" x14ac:dyDescent="0.25">
      <c r="A3712" s="68" t="str">
        <f>'0'!$A$4</f>
        <v>………………..</v>
      </c>
      <c r="B3712" s="341">
        <f>'0'!$A$2</f>
        <v>46112</v>
      </c>
      <c r="C3712" s="341" t="s">
        <v>1246</v>
      </c>
      <c r="D3712" s="22"/>
      <c r="E3712" s="23"/>
      <c r="F3712" s="14"/>
      <c r="G3712" s="23"/>
      <c r="H3712" s="22"/>
      <c r="I3712" s="24"/>
      <c r="J3712" s="24"/>
      <c r="K3712" s="25"/>
      <c r="L3712" s="25"/>
      <c r="M3712" s="25"/>
      <c r="N3712" s="25"/>
      <c r="O3712" s="25"/>
      <c r="P3712" s="25"/>
      <c r="Q3712" s="26"/>
      <c r="R3712" s="25"/>
      <c r="S3712" s="25"/>
      <c r="T3712" s="27">
        <f t="shared" si="286"/>
        <v>0</v>
      </c>
      <c r="U3712" s="27">
        <f t="shared" si="287"/>
        <v>0</v>
      </c>
      <c r="V3712" s="25"/>
      <c r="W3712" s="27" t="str">
        <f t="shared" si="288"/>
        <v/>
      </c>
      <c r="X3712" s="43" t="str">
        <f t="shared" si="289"/>
        <v>OK</v>
      </c>
      <c r="Y3712" s="681" t="str">
        <f t="shared" si="290"/>
        <v/>
      </c>
    </row>
    <row r="3713" spans="1:25" x14ac:dyDescent="0.25">
      <c r="A3713" s="68" t="str">
        <f>'0'!$A$4</f>
        <v>………………..</v>
      </c>
      <c r="B3713" s="341">
        <f>'0'!$A$2</f>
        <v>46112</v>
      </c>
      <c r="C3713" s="341" t="s">
        <v>1246</v>
      </c>
      <c r="D3713" s="22"/>
      <c r="E3713" s="23"/>
      <c r="F3713" s="14"/>
      <c r="G3713" s="23"/>
      <c r="H3713" s="22"/>
      <c r="I3713" s="24"/>
      <c r="J3713" s="24"/>
      <c r="K3713" s="25"/>
      <c r="L3713" s="25"/>
      <c r="M3713" s="25"/>
      <c r="N3713" s="25"/>
      <c r="O3713" s="25"/>
      <c r="P3713" s="25"/>
      <c r="Q3713" s="26"/>
      <c r="R3713" s="25"/>
      <c r="S3713" s="25"/>
      <c r="T3713" s="27">
        <f t="shared" si="286"/>
        <v>0</v>
      </c>
      <c r="U3713" s="27">
        <f t="shared" si="287"/>
        <v>0</v>
      </c>
      <c r="V3713" s="25"/>
      <c r="W3713" s="27" t="str">
        <f t="shared" si="288"/>
        <v/>
      </c>
      <c r="X3713" s="43" t="str">
        <f t="shared" si="289"/>
        <v>OK</v>
      </c>
      <c r="Y3713" s="681" t="str">
        <f t="shared" si="290"/>
        <v/>
      </c>
    </row>
    <row r="3714" spans="1:25" x14ac:dyDescent="0.25">
      <c r="A3714" s="68" t="str">
        <f>'0'!$A$4</f>
        <v>………………..</v>
      </c>
      <c r="B3714" s="341">
        <f>'0'!$A$2</f>
        <v>46112</v>
      </c>
      <c r="C3714" s="341" t="s">
        <v>1246</v>
      </c>
      <c r="D3714" s="22"/>
      <c r="E3714" s="23"/>
      <c r="F3714" s="14"/>
      <c r="G3714" s="23"/>
      <c r="H3714" s="22"/>
      <c r="I3714" s="24"/>
      <c r="J3714" s="24"/>
      <c r="K3714" s="25"/>
      <c r="L3714" s="25"/>
      <c r="M3714" s="25"/>
      <c r="N3714" s="25"/>
      <c r="O3714" s="25"/>
      <c r="P3714" s="25"/>
      <c r="Q3714" s="26"/>
      <c r="R3714" s="25"/>
      <c r="S3714" s="25"/>
      <c r="T3714" s="27">
        <f t="shared" si="286"/>
        <v>0</v>
      </c>
      <c r="U3714" s="27">
        <f t="shared" si="287"/>
        <v>0</v>
      </c>
      <c r="V3714" s="25"/>
      <c r="W3714" s="27" t="str">
        <f t="shared" si="288"/>
        <v/>
      </c>
      <c r="X3714" s="43" t="str">
        <f t="shared" si="289"/>
        <v>OK</v>
      </c>
      <c r="Y3714" s="681" t="str">
        <f t="shared" si="290"/>
        <v/>
      </c>
    </row>
    <row r="3715" spans="1:25" x14ac:dyDescent="0.25">
      <c r="A3715" s="68" t="str">
        <f>'0'!$A$4</f>
        <v>………………..</v>
      </c>
      <c r="B3715" s="341">
        <f>'0'!$A$2</f>
        <v>46112</v>
      </c>
      <c r="C3715" s="341" t="s">
        <v>1246</v>
      </c>
      <c r="D3715" s="22"/>
      <c r="E3715" s="23"/>
      <c r="F3715" s="14"/>
      <c r="G3715" s="23"/>
      <c r="H3715" s="22"/>
      <c r="I3715" s="24"/>
      <c r="J3715" s="24"/>
      <c r="K3715" s="25"/>
      <c r="L3715" s="25"/>
      <c r="M3715" s="25"/>
      <c r="N3715" s="25"/>
      <c r="O3715" s="25"/>
      <c r="P3715" s="25"/>
      <c r="Q3715" s="26"/>
      <c r="R3715" s="25"/>
      <c r="S3715" s="25"/>
      <c r="T3715" s="27">
        <f t="shared" si="286"/>
        <v>0</v>
      </c>
      <c r="U3715" s="27">
        <f t="shared" si="287"/>
        <v>0</v>
      </c>
      <c r="V3715" s="25"/>
      <c r="W3715" s="27" t="str">
        <f t="shared" si="288"/>
        <v/>
      </c>
      <c r="X3715" s="43" t="str">
        <f t="shared" si="289"/>
        <v>OK</v>
      </c>
      <c r="Y3715" s="681" t="str">
        <f t="shared" si="290"/>
        <v/>
      </c>
    </row>
    <row r="3716" spans="1:25" x14ac:dyDescent="0.25">
      <c r="A3716" s="68" t="str">
        <f>'0'!$A$4</f>
        <v>………………..</v>
      </c>
      <c r="B3716" s="341">
        <f>'0'!$A$2</f>
        <v>46112</v>
      </c>
      <c r="C3716" s="341" t="s">
        <v>1246</v>
      </c>
      <c r="D3716" s="22"/>
      <c r="E3716" s="23"/>
      <c r="F3716" s="14"/>
      <c r="G3716" s="23"/>
      <c r="H3716" s="22"/>
      <c r="I3716" s="24"/>
      <c r="J3716" s="24"/>
      <c r="K3716" s="25"/>
      <c r="L3716" s="25"/>
      <c r="M3716" s="25"/>
      <c r="N3716" s="25"/>
      <c r="O3716" s="25"/>
      <c r="P3716" s="25"/>
      <c r="Q3716" s="26"/>
      <c r="R3716" s="25"/>
      <c r="S3716" s="25"/>
      <c r="T3716" s="27">
        <f t="shared" si="286"/>
        <v>0</v>
      </c>
      <c r="U3716" s="27">
        <f t="shared" si="287"/>
        <v>0</v>
      </c>
      <c r="V3716" s="25"/>
      <c r="W3716" s="27" t="str">
        <f t="shared" si="288"/>
        <v/>
      </c>
      <c r="X3716" s="43" t="str">
        <f t="shared" si="289"/>
        <v>OK</v>
      </c>
      <c r="Y3716" s="681" t="str">
        <f t="shared" si="290"/>
        <v/>
      </c>
    </row>
    <row r="3717" spans="1:25" x14ac:dyDescent="0.25">
      <c r="A3717" s="68" t="str">
        <f>'0'!$A$4</f>
        <v>………………..</v>
      </c>
      <c r="B3717" s="341">
        <f>'0'!$A$2</f>
        <v>46112</v>
      </c>
      <c r="C3717" s="341" t="s">
        <v>1246</v>
      </c>
      <c r="D3717" s="22"/>
      <c r="E3717" s="23"/>
      <c r="F3717" s="14"/>
      <c r="G3717" s="23"/>
      <c r="H3717" s="22"/>
      <c r="I3717" s="24"/>
      <c r="J3717" s="24"/>
      <c r="K3717" s="25"/>
      <c r="L3717" s="25"/>
      <c r="M3717" s="25"/>
      <c r="N3717" s="25"/>
      <c r="O3717" s="25"/>
      <c r="P3717" s="25"/>
      <c r="Q3717" s="26"/>
      <c r="R3717" s="25"/>
      <c r="S3717" s="25"/>
      <c r="T3717" s="27">
        <f t="shared" si="286"/>
        <v>0</v>
      </c>
      <c r="U3717" s="27">
        <f t="shared" si="287"/>
        <v>0</v>
      </c>
      <c r="V3717" s="25"/>
      <c r="W3717" s="27" t="str">
        <f t="shared" si="288"/>
        <v/>
      </c>
      <c r="X3717" s="43" t="str">
        <f t="shared" si="289"/>
        <v>OK</v>
      </c>
      <c r="Y3717" s="681" t="str">
        <f t="shared" si="290"/>
        <v/>
      </c>
    </row>
    <row r="3718" spans="1:25" x14ac:dyDescent="0.25">
      <c r="A3718" s="68" t="str">
        <f>'0'!$A$4</f>
        <v>………………..</v>
      </c>
      <c r="B3718" s="341">
        <f>'0'!$A$2</f>
        <v>46112</v>
      </c>
      <c r="C3718" s="341" t="s">
        <v>1246</v>
      </c>
      <c r="D3718" s="22"/>
      <c r="E3718" s="23"/>
      <c r="F3718" s="14"/>
      <c r="G3718" s="23"/>
      <c r="H3718" s="22"/>
      <c r="I3718" s="24"/>
      <c r="J3718" s="24"/>
      <c r="K3718" s="25"/>
      <c r="L3718" s="25"/>
      <c r="M3718" s="25"/>
      <c r="N3718" s="25"/>
      <c r="O3718" s="25"/>
      <c r="P3718" s="25"/>
      <c r="Q3718" s="26"/>
      <c r="R3718" s="25"/>
      <c r="S3718" s="25"/>
      <c r="T3718" s="27">
        <f t="shared" si="286"/>
        <v>0</v>
      </c>
      <c r="U3718" s="27">
        <f t="shared" si="287"/>
        <v>0</v>
      </c>
      <c r="V3718" s="25"/>
      <c r="W3718" s="27" t="str">
        <f t="shared" si="288"/>
        <v/>
      </c>
      <c r="X3718" s="43" t="str">
        <f t="shared" si="289"/>
        <v>OK</v>
      </c>
      <c r="Y3718" s="681" t="str">
        <f t="shared" si="290"/>
        <v/>
      </c>
    </row>
    <row r="3719" spans="1:25" x14ac:dyDescent="0.25">
      <c r="A3719" s="68" t="str">
        <f>'0'!$A$4</f>
        <v>………………..</v>
      </c>
      <c r="B3719" s="341">
        <f>'0'!$A$2</f>
        <v>46112</v>
      </c>
      <c r="C3719" s="341" t="s">
        <v>1246</v>
      </c>
      <c r="D3719" s="22"/>
      <c r="E3719" s="23"/>
      <c r="F3719" s="14"/>
      <c r="G3719" s="23"/>
      <c r="H3719" s="22"/>
      <c r="I3719" s="24"/>
      <c r="J3719" s="24"/>
      <c r="K3719" s="25"/>
      <c r="L3719" s="25"/>
      <c r="M3719" s="25"/>
      <c r="N3719" s="25"/>
      <c r="O3719" s="25"/>
      <c r="P3719" s="25"/>
      <c r="Q3719" s="26"/>
      <c r="R3719" s="25"/>
      <c r="S3719" s="25"/>
      <c r="T3719" s="27">
        <f t="shared" si="286"/>
        <v>0</v>
      </c>
      <c r="U3719" s="27">
        <f t="shared" si="287"/>
        <v>0</v>
      </c>
      <c r="V3719" s="25"/>
      <c r="W3719" s="27" t="str">
        <f t="shared" si="288"/>
        <v/>
      </c>
      <c r="X3719" s="43" t="str">
        <f t="shared" si="289"/>
        <v>OK</v>
      </c>
      <c r="Y3719" s="681" t="str">
        <f t="shared" si="290"/>
        <v/>
      </c>
    </row>
    <row r="3720" spans="1:25" x14ac:dyDescent="0.25">
      <c r="A3720" s="68" t="str">
        <f>'0'!$A$4</f>
        <v>………………..</v>
      </c>
      <c r="B3720" s="341">
        <f>'0'!$A$2</f>
        <v>46112</v>
      </c>
      <c r="C3720" s="341" t="s">
        <v>1246</v>
      </c>
      <c r="D3720" s="22"/>
      <c r="E3720" s="23"/>
      <c r="F3720" s="14"/>
      <c r="G3720" s="23"/>
      <c r="H3720" s="22"/>
      <c r="I3720" s="24"/>
      <c r="J3720" s="24"/>
      <c r="K3720" s="25"/>
      <c r="L3720" s="25"/>
      <c r="M3720" s="25"/>
      <c r="N3720" s="25"/>
      <c r="O3720" s="25"/>
      <c r="P3720" s="25"/>
      <c r="Q3720" s="26"/>
      <c r="R3720" s="25"/>
      <c r="S3720" s="25"/>
      <c r="T3720" s="27">
        <f t="shared" si="286"/>
        <v>0</v>
      </c>
      <c r="U3720" s="27">
        <f t="shared" si="287"/>
        <v>0</v>
      </c>
      <c r="V3720" s="25"/>
      <c r="W3720" s="27" t="str">
        <f t="shared" si="288"/>
        <v/>
      </c>
      <c r="X3720" s="43" t="str">
        <f t="shared" si="289"/>
        <v>OK</v>
      </c>
      <c r="Y3720" s="681" t="str">
        <f t="shared" si="290"/>
        <v/>
      </c>
    </row>
    <row r="3721" spans="1:25" x14ac:dyDescent="0.25">
      <c r="A3721" s="68" t="str">
        <f>'0'!$A$4</f>
        <v>………………..</v>
      </c>
      <c r="B3721" s="341">
        <f>'0'!$A$2</f>
        <v>46112</v>
      </c>
      <c r="C3721" s="341" t="s">
        <v>1246</v>
      </c>
      <c r="D3721" s="22"/>
      <c r="E3721" s="23"/>
      <c r="F3721" s="14"/>
      <c r="G3721" s="23"/>
      <c r="H3721" s="22"/>
      <c r="I3721" s="24"/>
      <c r="J3721" s="24"/>
      <c r="K3721" s="25"/>
      <c r="L3721" s="25"/>
      <c r="M3721" s="25"/>
      <c r="N3721" s="25"/>
      <c r="O3721" s="25"/>
      <c r="P3721" s="25"/>
      <c r="Q3721" s="26"/>
      <c r="R3721" s="25"/>
      <c r="S3721" s="25"/>
      <c r="T3721" s="27">
        <f t="shared" ref="T3721:T3784" si="291">N3721+P3721-R3721</f>
        <v>0</v>
      </c>
      <c r="U3721" s="27">
        <f t="shared" ref="U3721:U3784" si="292">O3721+Q3721-S3721</f>
        <v>0</v>
      </c>
      <c r="V3721" s="25"/>
      <c r="W3721" s="27" t="str">
        <f t="shared" ref="W3721:W3784" si="293">IF(K3721="","",K3721-M3721-(P3721-Q3721))</f>
        <v/>
      </c>
      <c r="X3721" s="43" t="str">
        <f t="shared" ref="X3721:X3784" si="294">IF(ROUND(T3721-V3721,2)&gt;=0,"OK","Просрочието не може да надхвърля задължението")</f>
        <v>OK</v>
      </c>
      <c r="Y3721" s="681" t="str">
        <f t="shared" ref="Y3721:Y3784" si="295">IF(COUNTBLANK(D3721:W3721)=18,"",IF(D3721="999999999","",IF(ISNUMBER(VALUE(D3721)),IF(LEN(D3721)&lt;&gt;9,"Въведеното ЕИК е твърде късо или твърде дълго",IF(OR(MOD(MID(D3721,1,1)*1+MID(D3721,2,1)*2+MID(D3721,3,1)*3+MID(D3721,4,1)*4+MID(D3721,5,1)*5+MID(D3721,6,1)*6+MID(D3721,7,1)*7+MID(D3721,8,1)*8,11)-MID(D3721,9,1)=0,AND(MOD(MID(D3721,1,1)*3+MID(D3721,2,1)*4+MID(D3721,3,1)*5+MID(D3721,4,1)*6+MID(D3721,5,1)*7+MID(D3721,6,1)*8+MID(D3721,7,1)*9+MID(D3721,8,1)*10,11)=10,MID(D3721,9,1)*1=0),MOD(MID(D3721,1,1)*3+MID(D3721,2,1)*4+MID(D3721,3,1)*5+MID(D3721,4,1)*6+MID(D3721,5,1)*7+MID(D3721,6,1)*8+MID(D3721,7,1)*9+MID(D3721,8,1)*10,11)-MID(D3721,9,1)=0),"","Въведеното ЕИК е невалидно")),"Въведеното ЕИК съдържа непозволени символи")))</f>
        <v/>
      </c>
    </row>
    <row r="3722" spans="1:25" x14ac:dyDescent="0.25">
      <c r="A3722" s="68" t="str">
        <f>'0'!$A$4</f>
        <v>………………..</v>
      </c>
      <c r="B3722" s="341">
        <f>'0'!$A$2</f>
        <v>46112</v>
      </c>
      <c r="C3722" s="341" t="s">
        <v>1246</v>
      </c>
      <c r="D3722" s="22"/>
      <c r="E3722" s="23"/>
      <c r="F3722" s="14"/>
      <c r="G3722" s="23"/>
      <c r="H3722" s="22"/>
      <c r="I3722" s="24"/>
      <c r="J3722" s="24"/>
      <c r="K3722" s="25"/>
      <c r="L3722" s="25"/>
      <c r="M3722" s="25"/>
      <c r="N3722" s="25"/>
      <c r="O3722" s="25"/>
      <c r="P3722" s="25"/>
      <c r="Q3722" s="26"/>
      <c r="R3722" s="25"/>
      <c r="S3722" s="25"/>
      <c r="T3722" s="27">
        <f t="shared" si="291"/>
        <v>0</v>
      </c>
      <c r="U3722" s="27">
        <f t="shared" si="292"/>
        <v>0</v>
      </c>
      <c r="V3722" s="25"/>
      <c r="W3722" s="27" t="str">
        <f t="shared" si="293"/>
        <v/>
      </c>
      <c r="X3722" s="43" t="str">
        <f t="shared" si="294"/>
        <v>OK</v>
      </c>
      <c r="Y3722" s="681" t="str">
        <f t="shared" si="295"/>
        <v/>
      </c>
    </row>
    <row r="3723" spans="1:25" x14ac:dyDescent="0.25">
      <c r="A3723" s="68" t="str">
        <f>'0'!$A$4</f>
        <v>………………..</v>
      </c>
      <c r="B3723" s="341">
        <f>'0'!$A$2</f>
        <v>46112</v>
      </c>
      <c r="C3723" s="341" t="s">
        <v>1246</v>
      </c>
      <c r="D3723" s="22"/>
      <c r="E3723" s="23"/>
      <c r="F3723" s="14"/>
      <c r="G3723" s="23"/>
      <c r="H3723" s="22"/>
      <c r="I3723" s="24"/>
      <c r="J3723" s="24"/>
      <c r="K3723" s="25"/>
      <c r="L3723" s="25"/>
      <c r="M3723" s="25"/>
      <c r="N3723" s="25"/>
      <c r="O3723" s="25"/>
      <c r="P3723" s="25"/>
      <c r="Q3723" s="26"/>
      <c r="R3723" s="25"/>
      <c r="S3723" s="25"/>
      <c r="T3723" s="27">
        <f t="shared" si="291"/>
        <v>0</v>
      </c>
      <c r="U3723" s="27">
        <f t="shared" si="292"/>
        <v>0</v>
      </c>
      <c r="V3723" s="25"/>
      <c r="W3723" s="27" t="str">
        <f t="shared" si="293"/>
        <v/>
      </c>
      <c r="X3723" s="43" t="str">
        <f t="shared" si="294"/>
        <v>OK</v>
      </c>
      <c r="Y3723" s="681" t="str">
        <f t="shared" si="295"/>
        <v/>
      </c>
    </row>
    <row r="3724" spans="1:25" x14ac:dyDescent="0.25">
      <c r="A3724" s="68" t="str">
        <f>'0'!$A$4</f>
        <v>………………..</v>
      </c>
      <c r="B3724" s="341">
        <f>'0'!$A$2</f>
        <v>46112</v>
      </c>
      <c r="C3724" s="341" t="s">
        <v>1246</v>
      </c>
      <c r="D3724" s="22"/>
      <c r="E3724" s="23"/>
      <c r="F3724" s="14"/>
      <c r="G3724" s="23"/>
      <c r="H3724" s="22"/>
      <c r="I3724" s="24"/>
      <c r="J3724" s="24"/>
      <c r="K3724" s="25"/>
      <c r="L3724" s="25"/>
      <c r="M3724" s="25"/>
      <c r="N3724" s="25"/>
      <c r="O3724" s="25"/>
      <c r="P3724" s="25"/>
      <c r="Q3724" s="26"/>
      <c r="R3724" s="25"/>
      <c r="S3724" s="25"/>
      <c r="T3724" s="27">
        <f t="shared" si="291"/>
        <v>0</v>
      </c>
      <c r="U3724" s="27">
        <f t="shared" si="292"/>
        <v>0</v>
      </c>
      <c r="V3724" s="25"/>
      <c r="W3724" s="27" t="str">
        <f t="shared" si="293"/>
        <v/>
      </c>
      <c r="X3724" s="43" t="str">
        <f t="shared" si="294"/>
        <v>OK</v>
      </c>
      <c r="Y3724" s="681" t="str">
        <f t="shared" si="295"/>
        <v/>
      </c>
    </row>
    <row r="3725" spans="1:25" x14ac:dyDescent="0.25">
      <c r="A3725" s="68" t="str">
        <f>'0'!$A$4</f>
        <v>………………..</v>
      </c>
      <c r="B3725" s="341">
        <f>'0'!$A$2</f>
        <v>46112</v>
      </c>
      <c r="C3725" s="341" t="s">
        <v>1246</v>
      </c>
      <c r="D3725" s="22"/>
      <c r="E3725" s="23"/>
      <c r="F3725" s="14"/>
      <c r="G3725" s="23"/>
      <c r="H3725" s="22"/>
      <c r="I3725" s="24"/>
      <c r="J3725" s="24"/>
      <c r="K3725" s="25"/>
      <c r="L3725" s="25"/>
      <c r="M3725" s="25"/>
      <c r="N3725" s="25"/>
      <c r="O3725" s="25"/>
      <c r="P3725" s="25"/>
      <c r="Q3725" s="26"/>
      <c r="R3725" s="25"/>
      <c r="S3725" s="25"/>
      <c r="T3725" s="27">
        <f t="shared" si="291"/>
        <v>0</v>
      </c>
      <c r="U3725" s="27">
        <f t="shared" si="292"/>
        <v>0</v>
      </c>
      <c r="V3725" s="25"/>
      <c r="W3725" s="27" t="str">
        <f t="shared" si="293"/>
        <v/>
      </c>
      <c r="X3725" s="43" t="str">
        <f t="shared" si="294"/>
        <v>OK</v>
      </c>
      <c r="Y3725" s="681" t="str">
        <f t="shared" si="295"/>
        <v/>
      </c>
    </row>
    <row r="3726" spans="1:25" x14ac:dyDescent="0.25">
      <c r="A3726" s="68" t="str">
        <f>'0'!$A$4</f>
        <v>………………..</v>
      </c>
      <c r="B3726" s="341">
        <f>'0'!$A$2</f>
        <v>46112</v>
      </c>
      <c r="C3726" s="341" t="s">
        <v>1246</v>
      </c>
      <c r="D3726" s="22"/>
      <c r="E3726" s="23"/>
      <c r="F3726" s="14"/>
      <c r="G3726" s="23"/>
      <c r="H3726" s="22"/>
      <c r="I3726" s="24"/>
      <c r="J3726" s="24"/>
      <c r="K3726" s="25"/>
      <c r="L3726" s="25"/>
      <c r="M3726" s="25"/>
      <c r="N3726" s="25"/>
      <c r="O3726" s="25"/>
      <c r="P3726" s="25"/>
      <c r="Q3726" s="26"/>
      <c r="R3726" s="25"/>
      <c r="S3726" s="25"/>
      <c r="T3726" s="27">
        <f t="shared" si="291"/>
        <v>0</v>
      </c>
      <c r="U3726" s="27">
        <f t="shared" si="292"/>
        <v>0</v>
      </c>
      <c r="V3726" s="25"/>
      <c r="W3726" s="27" t="str">
        <f t="shared" si="293"/>
        <v/>
      </c>
      <c r="X3726" s="43" t="str">
        <f t="shared" si="294"/>
        <v>OK</v>
      </c>
      <c r="Y3726" s="681" t="str">
        <f t="shared" si="295"/>
        <v/>
      </c>
    </row>
    <row r="3727" spans="1:25" x14ac:dyDescent="0.25">
      <c r="A3727" s="68" t="str">
        <f>'0'!$A$4</f>
        <v>………………..</v>
      </c>
      <c r="B3727" s="341">
        <f>'0'!$A$2</f>
        <v>46112</v>
      </c>
      <c r="C3727" s="341" t="s">
        <v>1246</v>
      </c>
      <c r="D3727" s="22"/>
      <c r="E3727" s="23"/>
      <c r="F3727" s="14"/>
      <c r="G3727" s="23"/>
      <c r="H3727" s="22"/>
      <c r="I3727" s="24"/>
      <c r="J3727" s="24"/>
      <c r="K3727" s="25"/>
      <c r="L3727" s="25"/>
      <c r="M3727" s="25"/>
      <c r="N3727" s="25"/>
      <c r="O3727" s="25"/>
      <c r="P3727" s="25"/>
      <c r="Q3727" s="26"/>
      <c r="R3727" s="25"/>
      <c r="S3727" s="25"/>
      <c r="T3727" s="27">
        <f t="shared" si="291"/>
        <v>0</v>
      </c>
      <c r="U3727" s="27">
        <f t="shared" si="292"/>
        <v>0</v>
      </c>
      <c r="V3727" s="25"/>
      <c r="W3727" s="27" t="str">
        <f t="shared" si="293"/>
        <v/>
      </c>
      <c r="X3727" s="43" t="str">
        <f t="shared" si="294"/>
        <v>OK</v>
      </c>
      <c r="Y3727" s="681" t="str">
        <f t="shared" si="295"/>
        <v/>
      </c>
    </row>
    <row r="3728" spans="1:25" x14ac:dyDescent="0.25">
      <c r="A3728" s="68" t="str">
        <f>'0'!$A$4</f>
        <v>………………..</v>
      </c>
      <c r="B3728" s="341">
        <f>'0'!$A$2</f>
        <v>46112</v>
      </c>
      <c r="C3728" s="341" t="s">
        <v>1246</v>
      </c>
      <c r="D3728" s="22"/>
      <c r="E3728" s="23"/>
      <c r="F3728" s="14"/>
      <c r="G3728" s="23"/>
      <c r="H3728" s="22"/>
      <c r="I3728" s="24"/>
      <c r="J3728" s="24"/>
      <c r="K3728" s="25"/>
      <c r="L3728" s="25"/>
      <c r="M3728" s="25"/>
      <c r="N3728" s="25"/>
      <c r="O3728" s="25"/>
      <c r="P3728" s="25"/>
      <c r="Q3728" s="26"/>
      <c r="R3728" s="25"/>
      <c r="S3728" s="25"/>
      <c r="T3728" s="27">
        <f t="shared" si="291"/>
        <v>0</v>
      </c>
      <c r="U3728" s="27">
        <f t="shared" si="292"/>
        <v>0</v>
      </c>
      <c r="V3728" s="25"/>
      <c r="W3728" s="27" t="str">
        <f t="shared" si="293"/>
        <v/>
      </c>
      <c r="X3728" s="43" t="str">
        <f t="shared" si="294"/>
        <v>OK</v>
      </c>
      <c r="Y3728" s="681" t="str">
        <f t="shared" si="295"/>
        <v/>
      </c>
    </row>
    <row r="3729" spans="1:25" x14ac:dyDescent="0.25">
      <c r="A3729" s="68" t="str">
        <f>'0'!$A$4</f>
        <v>………………..</v>
      </c>
      <c r="B3729" s="341">
        <f>'0'!$A$2</f>
        <v>46112</v>
      </c>
      <c r="C3729" s="341" t="s">
        <v>1246</v>
      </c>
      <c r="D3729" s="22"/>
      <c r="E3729" s="23"/>
      <c r="F3729" s="14"/>
      <c r="G3729" s="23"/>
      <c r="H3729" s="22"/>
      <c r="I3729" s="24"/>
      <c r="J3729" s="24"/>
      <c r="K3729" s="25"/>
      <c r="L3729" s="25"/>
      <c r="M3729" s="25"/>
      <c r="N3729" s="25"/>
      <c r="O3729" s="25"/>
      <c r="P3729" s="25"/>
      <c r="Q3729" s="26"/>
      <c r="R3729" s="25"/>
      <c r="S3729" s="25"/>
      <c r="T3729" s="27">
        <f t="shared" si="291"/>
        <v>0</v>
      </c>
      <c r="U3729" s="27">
        <f t="shared" si="292"/>
        <v>0</v>
      </c>
      <c r="V3729" s="25"/>
      <c r="W3729" s="27" t="str">
        <f t="shared" si="293"/>
        <v/>
      </c>
      <c r="X3729" s="43" t="str">
        <f t="shared" si="294"/>
        <v>OK</v>
      </c>
      <c r="Y3729" s="681" t="str">
        <f t="shared" si="295"/>
        <v/>
      </c>
    </row>
    <row r="3730" spans="1:25" x14ac:dyDescent="0.25">
      <c r="A3730" s="68" t="str">
        <f>'0'!$A$4</f>
        <v>………………..</v>
      </c>
      <c r="B3730" s="341">
        <f>'0'!$A$2</f>
        <v>46112</v>
      </c>
      <c r="C3730" s="341" t="s">
        <v>1246</v>
      </c>
      <c r="D3730" s="22"/>
      <c r="E3730" s="23"/>
      <c r="F3730" s="14"/>
      <c r="G3730" s="23"/>
      <c r="H3730" s="22"/>
      <c r="I3730" s="24"/>
      <c r="J3730" s="24"/>
      <c r="K3730" s="25"/>
      <c r="L3730" s="25"/>
      <c r="M3730" s="25"/>
      <c r="N3730" s="25"/>
      <c r="O3730" s="25"/>
      <c r="P3730" s="25"/>
      <c r="Q3730" s="26"/>
      <c r="R3730" s="25"/>
      <c r="S3730" s="25"/>
      <c r="T3730" s="27">
        <f t="shared" si="291"/>
        <v>0</v>
      </c>
      <c r="U3730" s="27">
        <f t="shared" si="292"/>
        <v>0</v>
      </c>
      <c r="V3730" s="25"/>
      <c r="W3730" s="27" t="str">
        <f t="shared" si="293"/>
        <v/>
      </c>
      <c r="X3730" s="43" t="str">
        <f t="shared" si="294"/>
        <v>OK</v>
      </c>
      <c r="Y3730" s="681" t="str">
        <f t="shared" si="295"/>
        <v/>
      </c>
    </row>
    <row r="3731" spans="1:25" x14ac:dyDescent="0.25">
      <c r="A3731" s="68" t="str">
        <f>'0'!$A$4</f>
        <v>………………..</v>
      </c>
      <c r="B3731" s="341">
        <f>'0'!$A$2</f>
        <v>46112</v>
      </c>
      <c r="C3731" s="341" t="s">
        <v>1246</v>
      </c>
      <c r="D3731" s="22"/>
      <c r="E3731" s="23"/>
      <c r="F3731" s="14"/>
      <c r="G3731" s="23"/>
      <c r="H3731" s="22"/>
      <c r="I3731" s="24"/>
      <c r="J3731" s="24"/>
      <c r="K3731" s="25"/>
      <c r="L3731" s="25"/>
      <c r="M3731" s="25"/>
      <c r="N3731" s="25"/>
      <c r="O3731" s="25"/>
      <c r="P3731" s="25"/>
      <c r="Q3731" s="26"/>
      <c r="R3731" s="25"/>
      <c r="S3731" s="25"/>
      <c r="T3731" s="27">
        <f t="shared" si="291"/>
        <v>0</v>
      </c>
      <c r="U3731" s="27">
        <f t="shared" si="292"/>
        <v>0</v>
      </c>
      <c r="V3731" s="25"/>
      <c r="W3731" s="27" t="str">
        <f t="shared" si="293"/>
        <v/>
      </c>
      <c r="X3731" s="43" t="str">
        <f t="shared" si="294"/>
        <v>OK</v>
      </c>
      <c r="Y3731" s="681" t="str">
        <f t="shared" si="295"/>
        <v/>
      </c>
    </row>
    <row r="3732" spans="1:25" x14ac:dyDescent="0.25">
      <c r="A3732" s="68" t="str">
        <f>'0'!$A$4</f>
        <v>………………..</v>
      </c>
      <c r="B3732" s="341">
        <f>'0'!$A$2</f>
        <v>46112</v>
      </c>
      <c r="C3732" s="341" t="s">
        <v>1246</v>
      </c>
      <c r="D3732" s="22"/>
      <c r="E3732" s="23"/>
      <c r="F3732" s="14"/>
      <c r="G3732" s="23"/>
      <c r="H3732" s="22"/>
      <c r="I3732" s="24"/>
      <c r="J3732" s="24"/>
      <c r="K3732" s="25"/>
      <c r="L3732" s="25"/>
      <c r="M3732" s="25"/>
      <c r="N3732" s="25"/>
      <c r="O3732" s="25"/>
      <c r="P3732" s="25"/>
      <c r="Q3732" s="26"/>
      <c r="R3732" s="25"/>
      <c r="S3732" s="25"/>
      <c r="T3732" s="27">
        <f t="shared" si="291"/>
        <v>0</v>
      </c>
      <c r="U3732" s="27">
        <f t="shared" si="292"/>
        <v>0</v>
      </c>
      <c r="V3732" s="25"/>
      <c r="W3732" s="27" t="str">
        <f t="shared" si="293"/>
        <v/>
      </c>
      <c r="X3732" s="43" t="str">
        <f t="shared" si="294"/>
        <v>OK</v>
      </c>
      <c r="Y3732" s="681" t="str">
        <f t="shared" si="295"/>
        <v/>
      </c>
    </row>
    <row r="3733" spans="1:25" x14ac:dyDescent="0.25">
      <c r="A3733" s="68" t="str">
        <f>'0'!$A$4</f>
        <v>………………..</v>
      </c>
      <c r="B3733" s="341">
        <f>'0'!$A$2</f>
        <v>46112</v>
      </c>
      <c r="C3733" s="341" t="s">
        <v>1246</v>
      </c>
      <c r="D3733" s="22"/>
      <c r="E3733" s="23"/>
      <c r="F3733" s="14"/>
      <c r="G3733" s="23"/>
      <c r="H3733" s="22"/>
      <c r="I3733" s="24"/>
      <c r="J3733" s="24"/>
      <c r="K3733" s="25"/>
      <c r="L3733" s="25"/>
      <c r="M3733" s="25"/>
      <c r="N3733" s="25"/>
      <c r="O3733" s="25"/>
      <c r="P3733" s="25"/>
      <c r="Q3733" s="26"/>
      <c r="R3733" s="25"/>
      <c r="S3733" s="25"/>
      <c r="T3733" s="27">
        <f t="shared" si="291"/>
        <v>0</v>
      </c>
      <c r="U3733" s="27">
        <f t="shared" si="292"/>
        <v>0</v>
      </c>
      <c r="V3733" s="25"/>
      <c r="W3733" s="27" t="str">
        <f t="shared" si="293"/>
        <v/>
      </c>
      <c r="X3733" s="43" t="str">
        <f t="shared" si="294"/>
        <v>OK</v>
      </c>
      <c r="Y3733" s="681" t="str">
        <f t="shared" si="295"/>
        <v/>
      </c>
    </row>
    <row r="3734" spans="1:25" x14ac:dyDescent="0.25">
      <c r="A3734" s="68" t="str">
        <f>'0'!$A$4</f>
        <v>………………..</v>
      </c>
      <c r="B3734" s="341">
        <f>'0'!$A$2</f>
        <v>46112</v>
      </c>
      <c r="C3734" s="341" t="s">
        <v>1246</v>
      </c>
      <c r="D3734" s="22"/>
      <c r="E3734" s="23"/>
      <c r="F3734" s="14"/>
      <c r="G3734" s="23"/>
      <c r="H3734" s="22"/>
      <c r="I3734" s="24"/>
      <c r="J3734" s="24"/>
      <c r="K3734" s="25"/>
      <c r="L3734" s="25"/>
      <c r="M3734" s="25"/>
      <c r="N3734" s="25"/>
      <c r="O3734" s="25"/>
      <c r="P3734" s="25"/>
      <c r="Q3734" s="26"/>
      <c r="R3734" s="25"/>
      <c r="S3734" s="25"/>
      <c r="T3734" s="27">
        <f t="shared" si="291"/>
        <v>0</v>
      </c>
      <c r="U3734" s="27">
        <f t="shared" si="292"/>
        <v>0</v>
      </c>
      <c r="V3734" s="25"/>
      <c r="W3734" s="27" t="str">
        <f t="shared" si="293"/>
        <v/>
      </c>
      <c r="X3734" s="43" t="str">
        <f t="shared" si="294"/>
        <v>OK</v>
      </c>
      <c r="Y3734" s="681" t="str">
        <f t="shared" si="295"/>
        <v/>
      </c>
    </row>
    <row r="3735" spans="1:25" x14ac:dyDescent="0.25">
      <c r="A3735" s="68" t="str">
        <f>'0'!$A$4</f>
        <v>………………..</v>
      </c>
      <c r="B3735" s="341">
        <f>'0'!$A$2</f>
        <v>46112</v>
      </c>
      <c r="C3735" s="341" t="s">
        <v>1246</v>
      </c>
      <c r="D3735" s="22"/>
      <c r="E3735" s="23"/>
      <c r="F3735" s="14"/>
      <c r="G3735" s="23"/>
      <c r="H3735" s="22"/>
      <c r="I3735" s="24"/>
      <c r="J3735" s="24"/>
      <c r="K3735" s="25"/>
      <c r="L3735" s="25"/>
      <c r="M3735" s="25"/>
      <c r="N3735" s="25"/>
      <c r="O3735" s="25"/>
      <c r="P3735" s="25"/>
      <c r="Q3735" s="26"/>
      <c r="R3735" s="25"/>
      <c r="S3735" s="25"/>
      <c r="T3735" s="27">
        <f t="shared" si="291"/>
        <v>0</v>
      </c>
      <c r="U3735" s="27">
        <f t="shared" si="292"/>
        <v>0</v>
      </c>
      <c r="V3735" s="25"/>
      <c r="W3735" s="27" t="str">
        <f t="shared" si="293"/>
        <v/>
      </c>
      <c r="X3735" s="43" t="str">
        <f t="shared" si="294"/>
        <v>OK</v>
      </c>
      <c r="Y3735" s="681" t="str">
        <f t="shared" si="295"/>
        <v/>
      </c>
    </row>
    <row r="3736" spans="1:25" x14ac:dyDescent="0.25">
      <c r="A3736" s="68" t="str">
        <f>'0'!$A$4</f>
        <v>………………..</v>
      </c>
      <c r="B3736" s="341">
        <f>'0'!$A$2</f>
        <v>46112</v>
      </c>
      <c r="C3736" s="341" t="s">
        <v>1246</v>
      </c>
      <c r="D3736" s="22"/>
      <c r="E3736" s="23"/>
      <c r="F3736" s="14"/>
      <c r="G3736" s="23"/>
      <c r="H3736" s="22"/>
      <c r="I3736" s="24"/>
      <c r="J3736" s="24"/>
      <c r="K3736" s="25"/>
      <c r="L3736" s="25"/>
      <c r="M3736" s="25"/>
      <c r="N3736" s="25"/>
      <c r="O3736" s="25"/>
      <c r="P3736" s="25"/>
      <c r="Q3736" s="26"/>
      <c r="R3736" s="25"/>
      <c r="S3736" s="25"/>
      <c r="T3736" s="27">
        <f t="shared" si="291"/>
        <v>0</v>
      </c>
      <c r="U3736" s="27">
        <f t="shared" si="292"/>
        <v>0</v>
      </c>
      <c r="V3736" s="25"/>
      <c r="W3736" s="27" t="str">
        <f t="shared" si="293"/>
        <v/>
      </c>
      <c r="X3736" s="43" t="str">
        <f t="shared" si="294"/>
        <v>OK</v>
      </c>
      <c r="Y3736" s="681" t="str">
        <f t="shared" si="295"/>
        <v/>
      </c>
    </row>
    <row r="3737" spans="1:25" x14ac:dyDescent="0.25">
      <c r="A3737" s="68" t="str">
        <f>'0'!$A$4</f>
        <v>………………..</v>
      </c>
      <c r="B3737" s="341">
        <f>'0'!$A$2</f>
        <v>46112</v>
      </c>
      <c r="C3737" s="341" t="s">
        <v>1246</v>
      </c>
      <c r="D3737" s="22"/>
      <c r="E3737" s="23"/>
      <c r="F3737" s="14"/>
      <c r="G3737" s="23"/>
      <c r="H3737" s="22"/>
      <c r="I3737" s="24"/>
      <c r="J3737" s="24"/>
      <c r="K3737" s="25"/>
      <c r="L3737" s="25"/>
      <c r="M3737" s="25"/>
      <c r="N3737" s="25"/>
      <c r="O3737" s="25"/>
      <c r="P3737" s="25"/>
      <c r="Q3737" s="26"/>
      <c r="R3737" s="25"/>
      <c r="S3737" s="25"/>
      <c r="T3737" s="27">
        <f t="shared" si="291"/>
        <v>0</v>
      </c>
      <c r="U3737" s="27">
        <f t="shared" si="292"/>
        <v>0</v>
      </c>
      <c r="V3737" s="25"/>
      <c r="W3737" s="27" t="str">
        <f t="shared" si="293"/>
        <v/>
      </c>
      <c r="X3737" s="43" t="str">
        <f t="shared" si="294"/>
        <v>OK</v>
      </c>
      <c r="Y3737" s="681" t="str">
        <f t="shared" si="295"/>
        <v/>
      </c>
    </row>
    <row r="3738" spans="1:25" x14ac:dyDescent="0.25">
      <c r="A3738" s="68" t="str">
        <f>'0'!$A$4</f>
        <v>………………..</v>
      </c>
      <c r="B3738" s="341">
        <f>'0'!$A$2</f>
        <v>46112</v>
      </c>
      <c r="C3738" s="341" t="s">
        <v>1246</v>
      </c>
      <c r="D3738" s="22"/>
      <c r="E3738" s="23"/>
      <c r="F3738" s="14"/>
      <c r="G3738" s="23"/>
      <c r="H3738" s="22"/>
      <c r="I3738" s="24"/>
      <c r="J3738" s="24"/>
      <c r="K3738" s="25"/>
      <c r="L3738" s="25"/>
      <c r="M3738" s="25"/>
      <c r="N3738" s="25"/>
      <c r="O3738" s="25"/>
      <c r="P3738" s="25"/>
      <c r="Q3738" s="26"/>
      <c r="R3738" s="25"/>
      <c r="S3738" s="25"/>
      <c r="T3738" s="27">
        <f t="shared" si="291"/>
        <v>0</v>
      </c>
      <c r="U3738" s="27">
        <f t="shared" si="292"/>
        <v>0</v>
      </c>
      <c r="V3738" s="25"/>
      <c r="W3738" s="27" t="str">
        <f t="shared" si="293"/>
        <v/>
      </c>
      <c r="X3738" s="43" t="str">
        <f t="shared" si="294"/>
        <v>OK</v>
      </c>
      <c r="Y3738" s="681" t="str">
        <f t="shared" si="295"/>
        <v/>
      </c>
    </row>
    <row r="3739" spans="1:25" x14ac:dyDescent="0.25">
      <c r="A3739" s="68" t="str">
        <f>'0'!$A$4</f>
        <v>………………..</v>
      </c>
      <c r="B3739" s="341">
        <f>'0'!$A$2</f>
        <v>46112</v>
      </c>
      <c r="C3739" s="341" t="s">
        <v>1246</v>
      </c>
      <c r="D3739" s="22"/>
      <c r="E3739" s="23"/>
      <c r="F3739" s="14"/>
      <c r="G3739" s="23"/>
      <c r="H3739" s="22"/>
      <c r="I3739" s="24"/>
      <c r="J3739" s="24"/>
      <c r="K3739" s="25"/>
      <c r="L3739" s="25"/>
      <c r="M3739" s="25"/>
      <c r="N3739" s="25"/>
      <c r="O3739" s="25"/>
      <c r="P3739" s="25"/>
      <c r="Q3739" s="26"/>
      <c r="R3739" s="25"/>
      <c r="S3739" s="25"/>
      <c r="T3739" s="27">
        <f t="shared" si="291"/>
        <v>0</v>
      </c>
      <c r="U3739" s="27">
        <f t="shared" si="292"/>
        <v>0</v>
      </c>
      <c r="V3739" s="25"/>
      <c r="W3739" s="27" t="str">
        <f t="shared" si="293"/>
        <v/>
      </c>
      <c r="X3739" s="43" t="str">
        <f t="shared" si="294"/>
        <v>OK</v>
      </c>
      <c r="Y3739" s="681" t="str">
        <f t="shared" si="295"/>
        <v/>
      </c>
    </row>
    <row r="3740" spans="1:25" x14ac:dyDescent="0.25">
      <c r="A3740" s="68" t="str">
        <f>'0'!$A$4</f>
        <v>………………..</v>
      </c>
      <c r="B3740" s="341">
        <f>'0'!$A$2</f>
        <v>46112</v>
      </c>
      <c r="C3740" s="341" t="s">
        <v>1246</v>
      </c>
      <c r="D3740" s="22"/>
      <c r="E3740" s="23"/>
      <c r="F3740" s="14"/>
      <c r="G3740" s="23"/>
      <c r="H3740" s="22"/>
      <c r="I3740" s="24"/>
      <c r="J3740" s="24"/>
      <c r="K3740" s="25"/>
      <c r="L3740" s="25"/>
      <c r="M3740" s="25"/>
      <c r="N3740" s="25"/>
      <c r="O3740" s="25"/>
      <c r="P3740" s="25"/>
      <c r="Q3740" s="26"/>
      <c r="R3740" s="25"/>
      <c r="S3740" s="25"/>
      <c r="T3740" s="27">
        <f t="shared" si="291"/>
        <v>0</v>
      </c>
      <c r="U3740" s="27">
        <f t="shared" si="292"/>
        <v>0</v>
      </c>
      <c r="V3740" s="25"/>
      <c r="W3740" s="27" t="str">
        <f t="shared" si="293"/>
        <v/>
      </c>
      <c r="X3740" s="43" t="str">
        <f t="shared" si="294"/>
        <v>OK</v>
      </c>
      <c r="Y3740" s="681" t="str">
        <f t="shared" si="295"/>
        <v/>
      </c>
    </row>
    <row r="3741" spans="1:25" x14ac:dyDescent="0.25">
      <c r="A3741" s="68" t="str">
        <f>'0'!$A$4</f>
        <v>………………..</v>
      </c>
      <c r="B3741" s="341">
        <f>'0'!$A$2</f>
        <v>46112</v>
      </c>
      <c r="C3741" s="341" t="s">
        <v>1246</v>
      </c>
      <c r="D3741" s="22"/>
      <c r="E3741" s="23"/>
      <c r="F3741" s="14"/>
      <c r="G3741" s="23"/>
      <c r="H3741" s="22"/>
      <c r="I3741" s="24"/>
      <c r="J3741" s="24"/>
      <c r="K3741" s="25"/>
      <c r="L3741" s="25"/>
      <c r="M3741" s="25"/>
      <c r="N3741" s="25"/>
      <c r="O3741" s="25"/>
      <c r="P3741" s="25"/>
      <c r="Q3741" s="26"/>
      <c r="R3741" s="25"/>
      <c r="S3741" s="25"/>
      <c r="T3741" s="27">
        <f t="shared" si="291"/>
        <v>0</v>
      </c>
      <c r="U3741" s="27">
        <f t="shared" si="292"/>
        <v>0</v>
      </c>
      <c r="V3741" s="25"/>
      <c r="W3741" s="27" t="str">
        <f t="shared" si="293"/>
        <v/>
      </c>
      <c r="X3741" s="43" t="str">
        <f t="shared" si="294"/>
        <v>OK</v>
      </c>
      <c r="Y3741" s="681" t="str">
        <f t="shared" si="295"/>
        <v/>
      </c>
    </row>
    <row r="3742" spans="1:25" x14ac:dyDescent="0.25">
      <c r="A3742" s="68" t="str">
        <f>'0'!$A$4</f>
        <v>………………..</v>
      </c>
      <c r="B3742" s="341">
        <f>'0'!$A$2</f>
        <v>46112</v>
      </c>
      <c r="C3742" s="341" t="s">
        <v>1246</v>
      </c>
      <c r="D3742" s="22"/>
      <c r="E3742" s="23"/>
      <c r="F3742" s="14"/>
      <c r="G3742" s="23"/>
      <c r="H3742" s="22"/>
      <c r="I3742" s="24"/>
      <c r="J3742" s="24"/>
      <c r="K3742" s="25"/>
      <c r="L3742" s="25"/>
      <c r="M3742" s="25"/>
      <c r="N3742" s="25"/>
      <c r="O3742" s="25"/>
      <c r="P3742" s="25"/>
      <c r="Q3742" s="26"/>
      <c r="R3742" s="25"/>
      <c r="S3742" s="25"/>
      <c r="T3742" s="27">
        <f t="shared" si="291"/>
        <v>0</v>
      </c>
      <c r="U3742" s="27">
        <f t="shared" si="292"/>
        <v>0</v>
      </c>
      <c r="V3742" s="25"/>
      <c r="W3742" s="27" t="str">
        <f t="shared" si="293"/>
        <v/>
      </c>
      <c r="X3742" s="43" t="str">
        <f t="shared" si="294"/>
        <v>OK</v>
      </c>
      <c r="Y3742" s="681" t="str">
        <f t="shared" si="295"/>
        <v/>
      </c>
    </row>
    <row r="3743" spans="1:25" x14ac:dyDescent="0.25">
      <c r="A3743" s="68" t="str">
        <f>'0'!$A$4</f>
        <v>………………..</v>
      </c>
      <c r="B3743" s="341">
        <f>'0'!$A$2</f>
        <v>46112</v>
      </c>
      <c r="C3743" s="341" t="s">
        <v>1246</v>
      </c>
      <c r="D3743" s="22"/>
      <c r="E3743" s="23"/>
      <c r="F3743" s="14"/>
      <c r="G3743" s="23"/>
      <c r="H3743" s="22"/>
      <c r="I3743" s="24"/>
      <c r="J3743" s="24"/>
      <c r="K3743" s="25"/>
      <c r="L3743" s="25"/>
      <c r="M3743" s="25"/>
      <c r="N3743" s="25"/>
      <c r="O3743" s="25"/>
      <c r="P3743" s="25"/>
      <c r="Q3743" s="26"/>
      <c r="R3743" s="25"/>
      <c r="S3743" s="25"/>
      <c r="T3743" s="27">
        <f t="shared" si="291"/>
        <v>0</v>
      </c>
      <c r="U3743" s="27">
        <f t="shared" si="292"/>
        <v>0</v>
      </c>
      <c r="V3743" s="25"/>
      <c r="W3743" s="27" t="str">
        <f t="shared" si="293"/>
        <v/>
      </c>
      <c r="X3743" s="43" t="str">
        <f t="shared" si="294"/>
        <v>OK</v>
      </c>
      <c r="Y3743" s="681" t="str">
        <f t="shared" si="295"/>
        <v/>
      </c>
    </row>
    <row r="3744" spans="1:25" x14ac:dyDescent="0.25">
      <c r="A3744" s="68" t="str">
        <f>'0'!$A$4</f>
        <v>………………..</v>
      </c>
      <c r="B3744" s="341">
        <f>'0'!$A$2</f>
        <v>46112</v>
      </c>
      <c r="C3744" s="341" t="s">
        <v>1246</v>
      </c>
      <c r="D3744" s="22"/>
      <c r="E3744" s="23"/>
      <c r="F3744" s="14"/>
      <c r="G3744" s="23"/>
      <c r="H3744" s="22"/>
      <c r="I3744" s="24"/>
      <c r="J3744" s="24"/>
      <c r="K3744" s="25"/>
      <c r="L3744" s="25"/>
      <c r="M3744" s="25"/>
      <c r="N3744" s="25"/>
      <c r="O3744" s="25"/>
      <c r="P3744" s="25"/>
      <c r="Q3744" s="26"/>
      <c r="R3744" s="25"/>
      <c r="S3744" s="25"/>
      <c r="T3744" s="27">
        <f t="shared" si="291"/>
        <v>0</v>
      </c>
      <c r="U3744" s="27">
        <f t="shared" si="292"/>
        <v>0</v>
      </c>
      <c r="V3744" s="25"/>
      <c r="W3744" s="27" t="str">
        <f t="shared" si="293"/>
        <v/>
      </c>
      <c r="X3744" s="43" t="str">
        <f t="shared" si="294"/>
        <v>OK</v>
      </c>
      <c r="Y3744" s="681" t="str">
        <f t="shared" si="295"/>
        <v/>
      </c>
    </row>
    <row r="3745" spans="1:25" x14ac:dyDescent="0.25">
      <c r="A3745" s="68" t="str">
        <f>'0'!$A$4</f>
        <v>………………..</v>
      </c>
      <c r="B3745" s="341">
        <f>'0'!$A$2</f>
        <v>46112</v>
      </c>
      <c r="C3745" s="341" t="s">
        <v>1246</v>
      </c>
      <c r="D3745" s="22"/>
      <c r="E3745" s="23"/>
      <c r="F3745" s="14"/>
      <c r="G3745" s="23"/>
      <c r="H3745" s="22"/>
      <c r="I3745" s="24"/>
      <c r="J3745" s="24"/>
      <c r="K3745" s="25"/>
      <c r="L3745" s="25"/>
      <c r="M3745" s="25"/>
      <c r="N3745" s="25"/>
      <c r="O3745" s="25"/>
      <c r="P3745" s="25"/>
      <c r="Q3745" s="26"/>
      <c r="R3745" s="25"/>
      <c r="S3745" s="25"/>
      <c r="T3745" s="27">
        <f t="shared" si="291"/>
        <v>0</v>
      </c>
      <c r="U3745" s="27">
        <f t="shared" si="292"/>
        <v>0</v>
      </c>
      <c r="V3745" s="25"/>
      <c r="W3745" s="27" t="str">
        <f t="shared" si="293"/>
        <v/>
      </c>
      <c r="X3745" s="43" t="str">
        <f t="shared" si="294"/>
        <v>OK</v>
      </c>
      <c r="Y3745" s="681" t="str">
        <f t="shared" si="295"/>
        <v/>
      </c>
    </row>
    <row r="3746" spans="1:25" x14ac:dyDescent="0.25">
      <c r="A3746" s="68" t="str">
        <f>'0'!$A$4</f>
        <v>………………..</v>
      </c>
      <c r="B3746" s="341">
        <f>'0'!$A$2</f>
        <v>46112</v>
      </c>
      <c r="C3746" s="341" t="s">
        <v>1246</v>
      </c>
      <c r="D3746" s="22"/>
      <c r="E3746" s="23"/>
      <c r="F3746" s="14"/>
      <c r="G3746" s="23"/>
      <c r="H3746" s="22"/>
      <c r="I3746" s="24"/>
      <c r="J3746" s="24"/>
      <c r="K3746" s="25"/>
      <c r="L3746" s="25"/>
      <c r="M3746" s="25"/>
      <c r="N3746" s="25"/>
      <c r="O3746" s="25"/>
      <c r="P3746" s="25"/>
      <c r="Q3746" s="26"/>
      <c r="R3746" s="25"/>
      <c r="S3746" s="25"/>
      <c r="T3746" s="27">
        <f t="shared" si="291"/>
        <v>0</v>
      </c>
      <c r="U3746" s="27">
        <f t="shared" si="292"/>
        <v>0</v>
      </c>
      <c r="V3746" s="25"/>
      <c r="W3746" s="27" t="str">
        <f t="shared" si="293"/>
        <v/>
      </c>
      <c r="X3746" s="43" t="str">
        <f t="shared" si="294"/>
        <v>OK</v>
      </c>
      <c r="Y3746" s="681" t="str">
        <f t="shared" si="295"/>
        <v/>
      </c>
    </row>
    <row r="3747" spans="1:25" x14ac:dyDescent="0.25">
      <c r="A3747" s="68" t="str">
        <f>'0'!$A$4</f>
        <v>………………..</v>
      </c>
      <c r="B3747" s="341">
        <f>'0'!$A$2</f>
        <v>46112</v>
      </c>
      <c r="C3747" s="341" t="s">
        <v>1246</v>
      </c>
      <c r="D3747" s="22"/>
      <c r="E3747" s="23"/>
      <c r="F3747" s="14"/>
      <c r="G3747" s="23"/>
      <c r="H3747" s="22"/>
      <c r="I3747" s="24"/>
      <c r="J3747" s="24"/>
      <c r="K3747" s="25"/>
      <c r="L3747" s="25"/>
      <c r="M3747" s="25"/>
      <c r="N3747" s="25"/>
      <c r="O3747" s="25"/>
      <c r="P3747" s="25"/>
      <c r="Q3747" s="26"/>
      <c r="R3747" s="25"/>
      <c r="S3747" s="25"/>
      <c r="T3747" s="27">
        <f t="shared" si="291"/>
        <v>0</v>
      </c>
      <c r="U3747" s="27">
        <f t="shared" si="292"/>
        <v>0</v>
      </c>
      <c r="V3747" s="25"/>
      <c r="W3747" s="27" t="str">
        <f t="shared" si="293"/>
        <v/>
      </c>
      <c r="X3747" s="43" t="str">
        <f t="shared" si="294"/>
        <v>OK</v>
      </c>
      <c r="Y3747" s="681" t="str">
        <f t="shared" si="295"/>
        <v/>
      </c>
    </row>
    <row r="3748" spans="1:25" x14ac:dyDescent="0.25">
      <c r="A3748" s="68" t="str">
        <f>'0'!$A$4</f>
        <v>………………..</v>
      </c>
      <c r="B3748" s="341">
        <f>'0'!$A$2</f>
        <v>46112</v>
      </c>
      <c r="C3748" s="341" t="s">
        <v>1246</v>
      </c>
      <c r="D3748" s="22"/>
      <c r="E3748" s="23"/>
      <c r="F3748" s="14"/>
      <c r="G3748" s="23"/>
      <c r="H3748" s="22"/>
      <c r="I3748" s="24"/>
      <c r="J3748" s="24"/>
      <c r="K3748" s="25"/>
      <c r="L3748" s="25"/>
      <c r="M3748" s="25"/>
      <c r="N3748" s="25"/>
      <c r="O3748" s="25"/>
      <c r="P3748" s="25"/>
      <c r="Q3748" s="26"/>
      <c r="R3748" s="25"/>
      <c r="S3748" s="25"/>
      <c r="T3748" s="27">
        <f t="shared" si="291"/>
        <v>0</v>
      </c>
      <c r="U3748" s="27">
        <f t="shared" si="292"/>
        <v>0</v>
      </c>
      <c r="V3748" s="25"/>
      <c r="W3748" s="27" t="str">
        <f t="shared" si="293"/>
        <v/>
      </c>
      <c r="X3748" s="43" t="str">
        <f t="shared" si="294"/>
        <v>OK</v>
      </c>
      <c r="Y3748" s="681" t="str">
        <f t="shared" si="295"/>
        <v/>
      </c>
    </row>
    <row r="3749" spans="1:25" x14ac:dyDescent="0.25">
      <c r="A3749" s="68" t="str">
        <f>'0'!$A$4</f>
        <v>………………..</v>
      </c>
      <c r="B3749" s="341">
        <f>'0'!$A$2</f>
        <v>46112</v>
      </c>
      <c r="C3749" s="341" t="s">
        <v>1246</v>
      </c>
      <c r="D3749" s="22"/>
      <c r="E3749" s="23"/>
      <c r="F3749" s="14"/>
      <c r="G3749" s="23"/>
      <c r="H3749" s="22"/>
      <c r="I3749" s="24"/>
      <c r="J3749" s="24"/>
      <c r="K3749" s="25"/>
      <c r="L3749" s="25"/>
      <c r="M3749" s="25"/>
      <c r="N3749" s="25"/>
      <c r="O3749" s="25"/>
      <c r="P3749" s="25"/>
      <c r="Q3749" s="26"/>
      <c r="R3749" s="25"/>
      <c r="S3749" s="25"/>
      <c r="T3749" s="27">
        <f t="shared" si="291"/>
        <v>0</v>
      </c>
      <c r="U3749" s="27">
        <f t="shared" si="292"/>
        <v>0</v>
      </c>
      <c r="V3749" s="25"/>
      <c r="W3749" s="27" t="str">
        <f t="shared" si="293"/>
        <v/>
      </c>
      <c r="X3749" s="43" t="str">
        <f t="shared" si="294"/>
        <v>OK</v>
      </c>
      <c r="Y3749" s="681" t="str">
        <f t="shared" si="295"/>
        <v/>
      </c>
    </row>
    <row r="3750" spans="1:25" x14ac:dyDescent="0.25">
      <c r="A3750" s="68" t="str">
        <f>'0'!$A$4</f>
        <v>………………..</v>
      </c>
      <c r="B3750" s="341">
        <f>'0'!$A$2</f>
        <v>46112</v>
      </c>
      <c r="C3750" s="341" t="s">
        <v>1246</v>
      </c>
      <c r="D3750" s="22"/>
      <c r="E3750" s="23"/>
      <c r="F3750" s="14"/>
      <c r="G3750" s="23"/>
      <c r="H3750" s="22"/>
      <c r="I3750" s="24"/>
      <c r="J3750" s="24"/>
      <c r="K3750" s="25"/>
      <c r="L3750" s="25"/>
      <c r="M3750" s="25"/>
      <c r="N3750" s="25"/>
      <c r="O3750" s="25"/>
      <c r="P3750" s="25"/>
      <c r="Q3750" s="26"/>
      <c r="R3750" s="25"/>
      <c r="S3750" s="25"/>
      <c r="T3750" s="27">
        <f t="shared" si="291"/>
        <v>0</v>
      </c>
      <c r="U3750" s="27">
        <f t="shared" si="292"/>
        <v>0</v>
      </c>
      <c r="V3750" s="25"/>
      <c r="W3750" s="27" t="str">
        <f t="shared" si="293"/>
        <v/>
      </c>
      <c r="X3750" s="43" t="str">
        <f t="shared" si="294"/>
        <v>OK</v>
      </c>
      <c r="Y3750" s="681" t="str">
        <f t="shared" si="295"/>
        <v/>
      </c>
    </row>
    <row r="3751" spans="1:25" x14ac:dyDescent="0.25">
      <c r="A3751" s="68" t="str">
        <f>'0'!$A$4</f>
        <v>………………..</v>
      </c>
      <c r="B3751" s="341">
        <f>'0'!$A$2</f>
        <v>46112</v>
      </c>
      <c r="C3751" s="341" t="s">
        <v>1246</v>
      </c>
      <c r="D3751" s="22"/>
      <c r="E3751" s="23"/>
      <c r="F3751" s="14"/>
      <c r="G3751" s="23"/>
      <c r="H3751" s="22"/>
      <c r="I3751" s="24"/>
      <c r="J3751" s="24"/>
      <c r="K3751" s="25"/>
      <c r="L3751" s="25"/>
      <c r="M3751" s="25"/>
      <c r="N3751" s="25"/>
      <c r="O3751" s="25"/>
      <c r="P3751" s="25"/>
      <c r="Q3751" s="26"/>
      <c r="R3751" s="25"/>
      <c r="S3751" s="25"/>
      <c r="T3751" s="27">
        <f t="shared" si="291"/>
        <v>0</v>
      </c>
      <c r="U3751" s="27">
        <f t="shared" si="292"/>
        <v>0</v>
      </c>
      <c r="V3751" s="25"/>
      <c r="W3751" s="27" t="str">
        <f t="shared" si="293"/>
        <v/>
      </c>
      <c r="X3751" s="43" t="str">
        <f t="shared" si="294"/>
        <v>OK</v>
      </c>
      <c r="Y3751" s="681" t="str">
        <f t="shared" si="295"/>
        <v/>
      </c>
    </row>
    <row r="3752" spans="1:25" x14ac:dyDescent="0.25">
      <c r="A3752" s="68" t="str">
        <f>'0'!$A$4</f>
        <v>………………..</v>
      </c>
      <c r="B3752" s="341">
        <f>'0'!$A$2</f>
        <v>46112</v>
      </c>
      <c r="C3752" s="341" t="s">
        <v>1246</v>
      </c>
      <c r="D3752" s="22"/>
      <c r="E3752" s="23"/>
      <c r="F3752" s="14"/>
      <c r="G3752" s="23"/>
      <c r="H3752" s="22"/>
      <c r="I3752" s="24"/>
      <c r="J3752" s="24"/>
      <c r="K3752" s="25"/>
      <c r="L3752" s="25"/>
      <c r="M3752" s="25"/>
      <c r="N3752" s="25"/>
      <c r="O3752" s="25"/>
      <c r="P3752" s="25"/>
      <c r="Q3752" s="26"/>
      <c r="R3752" s="25"/>
      <c r="S3752" s="25"/>
      <c r="T3752" s="27">
        <f t="shared" si="291"/>
        <v>0</v>
      </c>
      <c r="U3752" s="27">
        <f t="shared" si="292"/>
        <v>0</v>
      </c>
      <c r="V3752" s="25"/>
      <c r="W3752" s="27" t="str">
        <f t="shared" si="293"/>
        <v/>
      </c>
      <c r="X3752" s="43" t="str">
        <f t="shared" si="294"/>
        <v>OK</v>
      </c>
      <c r="Y3752" s="681" t="str">
        <f t="shared" si="295"/>
        <v/>
      </c>
    </row>
    <row r="3753" spans="1:25" x14ac:dyDescent="0.25">
      <c r="A3753" s="68" t="str">
        <f>'0'!$A$4</f>
        <v>………………..</v>
      </c>
      <c r="B3753" s="341">
        <f>'0'!$A$2</f>
        <v>46112</v>
      </c>
      <c r="C3753" s="341" t="s">
        <v>1246</v>
      </c>
      <c r="D3753" s="22"/>
      <c r="E3753" s="23"/>
      <c r="F3753" s="14"/>
      <c r="G3753" s="23"/>
      <c r="H3753" s="22"/>
      <c r="I3753" s="24"/>
      <c r="J3753" s="24"/>
      <c r="K3753" s="25"/>
      <c r="L3753" s="25"/>
      <c r="M3753" s="25"/>
      <c r="N3753" s="25"/>
      <c r="O3753" s="25"/>
      <c r="P3753" s="25"/>
      <c r="Q3753" s="26"/>
      <c r="R3753" s="25"/>
      <c r="S3753" s="25"/>
      <c r="T3753" s="27">
        <f t="shared" si="291"/>
        <v>0</v>
      </c>
      <c r="U3753" s="27">
        <f t="shared" si="292"/>
        <v>0</v>
      </c>
      <c r="V3753" s="25"/>
      <c r="W3753" s="27" t="str">
        <f t="shared" si="293"/>
        <v/>
      </c>
      <c r="X3753" s="43" t="str">
        <f t="shared" si="294"/>
        <v>OK</v>
      </c>
      <c r="Y3753" s="681" t="str">
        <f t="shared" si="295"/>
        <v/>
      </c>
    </row>
    <row r="3754" spans="1:25" x14ac:dyDescent="0.25">
      <c r="A3754" s="68" t="str">
        <f>'0'!$A$4</f>
        <v>………………..</v>
      </c>
      <c r="B3754" s="341">
        <f>'0'!$A$2</f>
        <v>46112</v>
      </c>
      <c r="C3754" s="341" t="s">
        <v>1246</v>
      </c>
      <c r="D3754" s="22"/>
      <c r="E3754" s="23"/>
      <c r="F3754" s="14"/>
      <c r="G3754" s="23"/>
      <c r="H3754" s="22"/>
      <c r="I3754" s="24"/>
      <c r="J3754" s="24"/>
      <c r="K3754" s="25"/>
      <c r="L3754" s="25"/>
      <c r="M3754" s="25"/>
      <c r="N3754" s="25"/>
      <c r="O3754" s="25"/>
      <c r="P3754" s="25"/>
      <c r="Q3754" s="26"/>
      <c r="R3754" s="25"/>
      <c r="S3754" s="25"/>
      <c r="T3754" s="27">
        <f t="shared" si="291"/>
        <v>0</v>
      </c>
      <c r="U3754" s="27">
        <f t="shared" si="292"/>
        <v>0</v>
      </c>
      <c r="V3754" s="25"/>
      <c r="W3754" s="27" t="str">
        <f t="shared" si="293"/>
        <v/>
      </c>
      <c r="X3754" s="43" t="str">
        <f t="shared" si="294"/>
        <v>OK</v>
      </c>
      <c r="Y3754" s="681" t="str">
        <f t="shared" si="295"/>
        <v/>
      </c>
    </row>
    <row r="3755" spans="1:25" x14ac:dyDescent="0.25">
      <c r="A3755" s="68" t="str">
        <f>'0'!$A$4</f>
        <v>………………..</v>
      </c>
      <c r="B3755" s="341">
        <f>'0'!$A$2</f>
        <v>46112</v>
      </c>
      <c r="C3755" s="341" t="s">
        <v>1246</v>
      </c>
      <c r="D3755" s="22"/>
      <c r="E3755" s="23"/>
      <c r="F3755" s="14"/>
      <c r="G3755" s="23"/>
      <c r="H3755" s="22"/>
      <c r="I3755" s="24"/>
      <c r="J3755" s="24"/>
      <c r="K3755" s="25"/>
      <c r="L3755" s="25"/>
      <c r="M3755" s="25"/>
      <c r="N3755" s="25"/>
      <c r="O3755" s="25"/>
      <c r="P3755" s="25"/>
      <c r="Q3755" s="26"/>
      <c r="R3755" s="25"/>
      <c r="S3755" s="25"/>
      <c r="T3755" s="27">
        <f t="shared" si="291"/>
        <v>0</v>
      </c>
      <c r="U3755" s="27">
        <f t="shared" si="292"/>
        <v>0</v>
      </c>
      <c r="V3755" s="25"/>
      <c r="W3755" s="27" t="str">
        <f t="shared" si="293"/>
        <v/>
      </c>
      <c r="X3755" s="43" t="str">
        <f t="shared" si="294"/>
        <v>OK</v>
      </c>
      <c r="Y3755" s="681" t="str">
        <f t="shared" si="295"/>
        <v/>
      </c>
    </row>
    <row r="3756" spans="1:25" x14ac:dyDescent="0.25">
      <c r="A3756" s="68" t="str">
        <f>'0'!$A$4</f>
        <v>………………..</v>
      </c>
      <c r="B3756" s="341">
        <f>'0'!$A$2</f>
        <v>46112</v>
      </c>
      <c r="C3756" s="341" t="s">
        <v>1246</v>
      </c>
      <c r="D3756" s="22"/>
      <c r="E3756" s="23"/>
      <c r="F3756" s="14"/>
      <c r="G3756" s="23"/>
      <c r="H3756" s="22"/>
      <c r="I3756" s="24"/>
      <c r="J3756" s="24"/>
      <c r="K3756" s="25"/>
      <c r="L3756" s="25"/>
      <c r="M3756" s="25"/>
      <c r="N3756" s="25"/>
      <c r="O3756" s="25"/>
      <c r="P3756" s="25"/>
      <c r="Q3756" s="26"/>
      <c r="R3756" s="25"/>
      <c r="S3756" s="25"/>
      <c r="T3756" s="27">
        <f t="shared" si="291"/>
        <v>0</v>
      </c>
      <c r="U3756" s="27">
        <f t="shared" si="292"/>
        <v>0</v>
      </c>
      <c r="V3756" s="25"/>
      <c r="W3756" s="27" t="str">
        <f t="shared" si="293"/>
        <v/>
      </c>
      <c r="X3756" s="43" t="str">
        <f t="shared" si="294"/>
        <v>OK</v>
      </c>
      <c r="Y3756" s="681" t="str">
        <f t="shared" si="295"/>
        <v/>
      </c>
    </row>
    <row r="3757" spans="1:25" x14ac:dyDescent="0.25">
      <c r="A3757" s="68" t="str">
        <f>'0'!$A$4</f>
        <v>………………..</v>
      </c>
      <c r="B3757" s="341">
        <f>'0'!$A$2</f>
        <v>46112</v>
      </c>
      <c r="C3757" s="341" t="s">
        <v>1246</v>
      </c>
      <c r="D3757" s="22"/>
      <c r="E3757" s="23"/>
      <c r="F3757" s="14"/>
      <c r="G3757" s="23"/>
      <c r="H3757" s="22"/>
      <c r="I3757" s="24"/>
      <c r="J3757" s="24"/>
      <c r="K3757" s="25"/>
      <c r="L3757" s="25"/>
      <c r="M3757" s="25"/>
      <c r="N3757" s="25"/>
      <c r="O3757" s="25"/>
      <c r="P3757" s="25"/>
      <c r="Q3757" s="26"/>
      <c r="R3757" s="25"/>
      <c r="S3757" s="25"/>
      <c r="T3757" s="27">
        <f t="shared" si="291"/>
        <v>0</v>
      </c>
      <c r="U3757" s="27">
        <f t="shared" si="292"/>
        <v>0</v>
      </c>
      <c r="V3757" s="25"/>
      <c r="W3757" s="27" t="str">
        <f t="shared" si="293"/>
        <v/>
      </c>
      <c r="X3757" s="43" t="str">
        <f t="shared" si="294"/>
        <v>OK</v>
      </c>
      <c r="Y3757" s="681" t="str">
        <f t="shared" si="295"/>
        <v/>
      </c>
    </row>
    <row r="3758" spans="1:25" x14ac:dyDescent="0.25">
      <c r="A3758" s="68" t="str">
        <f>'0'!$A$4</f>
        <v>………………..</v>
      </c>
      <c r="B3758" s="341">
        <f>'0'!$A$2</f>
        <v>46112</v>
      </c>
      <c r="C3758" s="341" t="s">
        <v>1246</v>
      </c>
      <c r="D3758" s="22"/>
      <c r="E3758" s="23"/>
      <c r="F3758" s="14"/>
      <c r="G3758" s="23"/>
      <c r="H3758" s="22"/>
      <c r="I3758" s="24"/>
      <c r="J3758" s="24"/>
      <c r="K3758" s="25"/>
      <c r="L3758" s="25"/>
      <c r="M3758" s="25"/>
      <c r="N3758" s="25"/>
      <c r="O3758" s="25"/>
      <c r="P3758" s="25"/>
      <c r="Q3758" s="26"/>
      <c r="R3758" s="25"/>
      <c r="S3758" s="25"/>
      <c r="T3758" s="27">
        <f t="shared" si="291"/>
        <v>0</v>
      </c>
      <c r="U3758" s="27">
        <f t="shared" si="292"/>
        <v>0</v>
      </c>
      <c r="V3758" s="25"/>
      <c r="W3758" s="27" t="str">
        <f t="shared" si="293"/>
        <v/>
      </c>
      <c r="X3758" s="43" t="str">
        <f t="shared" si="294"/>
        <v>OK</v>
      </c>
      <c r="Y3758" s="681" t="str">
        <f t="shared" si="295"/>
        <v/>
      </c>
    </row>
    <row r="3759" spans="1:25" x14ac:dyDescent="0.25">
      <c r="A3759" s="68" t="str">
        <f>'0'!$A$4</f>
        <v>………………..</v>
      </c>
      <c r="B3759" s="341">
        <f>'0'!$A$2</f>
        <v>46112</v>
      </c>
      <c r="C3759" s="341" t="s">
        <v>1246</v>
      </c>
      <c r="D3759" s="22"/>
      <c r="E3759" s="23"/>
      <c r="F3759" s="14"/>
      <c r="G3759" s="23"/>
      <c r="H3759" s="22"/>
      <c r="I3759" s="24"/>
      <c r="J3759" s="24"/>
      <c r="K3759" s="25"/>
      <c r="L3759" s="25"/>
      <c r="M3759" s="25"/>
      <c r="N3759" s="25"/>
      <c r="O3759" s="25"/>
      <c r="P3759" s="25"/>
      <c r="Q3759" s="26"/>
      <c r="R3759" s="25"/>
      <c r="S3759" s="25"/>
      <c r="T3759" s="27">
        <f t="shared" si="291"/>
        <v>0</v>
      </c>
      <c r="U3759" s="27">
        <f t="shared" si="292"/>
        <v>0</v>
      </c>
      <c r="V3759" s="25"/>
      <c r="W3759" s="27" t="str">
        <f t="shared" si="293"/>
        <v/>
      </c>
      <c r="X3759" s="43" t="str">
        <f t="shared" si="294"/>
        <v>OK</v>
      </c>
      <c r="Y3759" s="681" t="str">
        <f t="shared" si="295"/>
        <v/>
      </c>
    </row>
    <row r="3760" spans="1:25" x14ac:dyDescent="0.25">
      <c r="A3760" s="68" t="str">
        <f>'0'!$A$4</f>
        <v>………………..</v>
      </c>
      <c r="B3760" s="341">
        <f>'0'!$A$2</f>
        <v>46112</v>
      </c>
      <c r="C3760" s="341" t="s">
        <v>1246</v>
      </c>
      <c r="D3760" s="22"/>
      <c r="E3760" s="23"/>
      <c r="F3760" s="14"/>
      <c r="G3760" s="23"/>
      <c r="H3760" s="22"/>
      <c r="I3760" s="24"/>
      <c r="J3760" s="24"/>
      <c r="K3760" s="25"/>
      <c r="L3760" s="25"/>
      <c r="M3760" s="25"/>
      <c r="N3760" s="25"/>
      <c r="O3760" s="25"/>
      <c r="P3760" s="25"/>
      <c r="Q3760" s="26"/>
      <c r="R3760" s="25"/>
      <c r="S3760" s="25"/>
      <c r="T3760" s="27">
        <f t="shared" si="291"/>
        <v>0</v>
      </c>
      <c r="U3760" s="27">
        <f t="shared" si="292"/>
        <v>0</v>
      </c>
      <c r="V3760" s="25"/>
      <c r="W3760" s="27" t="str">
        <f t="shared" si="293"/>
        <v/>
      </c>
      <c r="X3760" s="43" t="str">
        <f t="shared" si="294"/>
        <v>OK</v>
      </c>
      <c r="Y3760" s="681" t="str">
        <f t="shared" si="295"/>
        <v/>
      </c>
    </row>
    <row r="3761" spans="1:25" x14ac:dyDescent="0.25">
      <c r="A3761" s="68" t="str">
        <f>'0'!$A$4</f>
        <v>………………..</v>
      </c>
      <c r="B3761" s="341">
        <f>'0'!$A$2</f>
        <v>46112</v>
      </c>
      <c r="C3761" s="341" t="s">
        <v>1246</v>
      </c>
      <c r="D3761" s="22"/>
      <c r="E3761" s="23"/>
      <c r="F3761" s="14"/>
      <c r="G3761" s="23"/>
      <c r="H3761" s="22"/>
      <c r="I3761" s="24"/>
      <c r="J3761" s="24"/>
      <c r="K3761" s="25"/>
      <c r="L3761" s="25"/>
      <c r="M3761" s="25"/>
      <c r="N3761" s="25"/>
      <c r="O3761" s="25"/>
      <c r="P3761" s="25"/>
      <c r="Q3761" s="26"/>
      <c r="R3761" s="25"/>
      <c r="S3761" s="25"/>
      <c r="T3761" s="27">
        <f t="shared" si="291"/>
        <v>0</v>
      </c>
      <c r="U3761" s="27">
        <f t="shared" si="292"/>
        <v>0</v>
      </c>
      <c r="V3761" s="25"/>
      <c r="W3761" s="27" t="str">
        <f t="shared" si="293"/>
        <v/>
      </c>
      <c r="X3761" s="43" t="str">
        <f t="shared" si="294"/>
        <v>OK</v>
      </c>
      <c r="Y3761" s="681" t="str">
        <f t="shared" si="295"/>
        <v/>
      </c>
    </row>
    <row r="3762" spans="1:25" x14ac:dyDescent="0.25">
      <c r="A3762" s="68" t="str">
        <f>'0'!$A$4</f>
        <v>………………..</v>
      </c>
      <c r="B3762" s="341">
        <f>'0'!$A$2</f>
        <v>46112</v>
      </c>
      <c r="C3762" s="341" t="s">
        <v>1246</v>
      </c>
      <c r="D3762" s="22"/>
      <c r="E3762" s="23"/>
      <c r="F3762" s="14"/>
      <c r="G3762" s="23"/>
      <c r="H3762" s="22"/>
      <c r="I3762" s="24"/>
      <c r="J3762" s="24"/>
      <c r="K3762" s="25"/>
      <c r="L3762" s="25"/>
      <c r="M3762" s="25"/>
      <c r="N3762" s="25"/>
      <c r="O3762" s="25"/>
      <c r="P3762" s="25"/>
      <c r="Q3762" s="26"/>
      <c r="R3762" s="25"/>
      <c r="S3762" s="25"/>
      <c r="T3762" s="27">
        <f t="shared" si="291"/>
        <v>0</v>
      </c>
      <c r="U3762" s="27">
        <f t="shared" si="292"/>
        <v>0</v>
      </c>
      <c r="V3762" s="25"/>
      <c r="W3762" s="27" t="str">
        <f t="shared" si="293"/>
        <v/>
      </c>
      <c r="X3762" s="43" t="str">
        <f t="shared" si="294"/>
        <v>OK</v>
      </c>
      <c r="Y3762" s="681" t="str">
        <f t="shared" si="295"/>
        <v/>
      </c>
    </row>
    <row r="3763" spans="1:25" x14ac:dyDescent="0.25">
      <c r="A3763" s="68" t="str">
        <f>'0'!$A$4</f>
        <v>………………..</v>
      </c>
      <c r="B3763" s="341">
        <f>'0'!$A$2</f>
        <v>46112</v>
      </c>
      <c r="C3763" s="341" t="s">
        <v>1246</v>
      </c>
      <c r="D3763" s="22"/>
      <c r="E3763" s="23"/>
      <c r="F3763" s="14"/>
      <c r="G3763" s="23"/>
      <c r="H3763" s="22"/>
      <c r="I3763" s="24"/>
      <c r="J3763" s="24"/>
      <c r="K3763" s="25"/>
      <c r="L3763" s="25"/>
      <c r="M3763" s="25"/>
      <c r="N3763" s="25"/>
      <c r="O3763" s="25"/>
      <c r="P3763" s="25"/>
      <c r="Q3763" s="26"/>
      <c r="R3763" s="25"/>
      <c r="S3763" s="25"/>
      <c r="T3763" s="27">
        <f t="shared" si="291"/>
        <v>0</v>
      </c>
      <c r="U3763" s="27">
        <f t="shared" si="292"/>
        <v>0</v>
      </c>
      <c r="V3763" s="25"/>
      <c r="W3763" s="27" t="str">
        <f t="shared" si="293"/>
        <v/>
      </c>
      <c r="X3763" s="43" t="str">
        <f t="shared" si="294"/>
        <v>OK</v>
      </c>
      <c r="Y3763" s="681" t="str">
        <f t="shared" si="295"/>
        <v/>
      </c>
    </row>
    <row r="3764" spans="1:25" x14ac:dyDescent="0.25">
      <c r="A3764" s="68" t="str">
        <f>'0'!$A$4</f>
        <v>………………..</v>
      </c>
      <c r="B3764" s="341">
        <f>'0'!$A$2</f>
        <v>46112</v>
      </c>
      <c r="C3764" s="341" t="s">
        <v>1246</v>
      </c>
      <c r="D3764" s="22"/>
      <c r="E3764" s="23"/>
      <c r="F3764" s="14"/>
      <c r="G3764" s="23"/>
      <c r="H3764" s="22"/>
      <c r="I3764" s="24"/>
      <c r="J3764" s="24"/>
      <c r="K3764" s="25"/>
      <c r="L3764" s="25"/>
      <c r="M3764" s="25"/>
      <c r="N3764" s="25"/>
      <c r="O3764" s="25"/>
      <c r="P3764" s="25"/>
      <c r="Q3764" s="26"/>
      <c r="R3764" s="25"/>
      <c r="S3764" s="25"/>
      <c r="T3764" s="27">
        <f t="shared" si="291"/>
        <v>0</v>
      </c>
      <c r="U3764" s="27">
        <f t="shared" si="292"/>
        <v>0</v>
      </c>
      <c r="V3764" s="25"/>
      <c r="W3764" s="27" t="str">
        <f t="shared" si="293"/>
        <v/>
      </c>
      <c r="X3764" s="43" t="str">
        <f t="shared" si="294"/>
        <v>OK</v>
      </c>
      <c r="Y3764" s="681" t="str">
        <f t="shared" si="295"/>
        <v/>
      </c>
    </row>
    <row r="3765" spans="1:25" x14ac:dyDescent="0.25">
      <c r="A3765" s="68" t="str">
        <f>'0'!$A$4</f>
        <v>………………..</v>
      </c>
      <c r="B3765" s="341">
        <f>'0'!$A$2</f>
        <v>46112</v>
      </c>
      <c r="C3765" s="341" t="s">
        <v>1246</v>
      </c>
      <c r="D3765" s="22"/>
      <c r="E3765" s="23"/>
      <c r="F3765" s="14"/>
      <c r="G3765" s="23"/>
      <c r="H3765" s="22"/>
      <c r="I3765" s="24"/>
      <c r="J3765" s="24"/>
      <c r="K3765" s="25"/>
      <c r="L3765" s="25"/>
      <c r="M3765" s="25"/>
      <c r="N3765" s="25"/>
      <c r="O3765" s="25"/>
      <c r="P3765" s="25"/>
      <c r="Q3765" s="26"/>
      <c r="R3765" s="25"/>
      <c r="S3765" s="25"/>
      <c r="T3765" s="27">
        <f t="shared" si="291"/>
        <v>0</v>
      </c>
      <c r="U3765" s="27">
        <f t="shared" si="292"/>
        <v>0</v>
      </c>
      <c r="V3765" s="25"/>
      <c r="W3765" s="27" t="str">
        <f t="shared" si="293"/>
        <v/>
      </c>
      <c r="X3765" s="43" t="str">
        <f t="shared" si="294"/>
        <v>OK</v>
      </c>
      <c r="Y3765" s="681" t="str">
        <f t="shared" si="295"/>
        <v/>
      </c>
    </row>
    <row r="3766" spans="1:25" x14ac:dyDescent="0.25">
      <c r="A3766" s="68" t="str">
        <f>'0'!$A$4</f>
        <v>………………..</v>
      </c>
      <c r="B3766" s="341">
        <f>'0'!$A$2</f>
        <v>46112</v>
      </c>
      <c r="C3766" s="341" t="s">
        <v>1246</v>
      </c>
      <c r="D3766" s="22"/>
      <c r="E3766" s="23"/>
      <c r="F3766" s="14"/>
      <c r="G3766" s="23"/>
      <c r="H3766" s="22"/>
      <c r="I3766" s="24"/>
      <c r="J3766" s="24"/>
      <c r="K3766" s="25"/>
      <c r="L3766" s="25"/>
      <c r="M3766" s="25"/>
      <c r="N3766" s="25"/>
      <c r="O3766" s="25"/>
      <c r="P3766" s="25"/>
      <c r="Q3766" s="26"/>
      <c r="R3766" s="25"/>
      <c r="S3766" s="25"/>
      <c r="T3766" s="27">
        <f t="shared" si="291"/>
        <v>0</v>
      </c>
      <c r="U3766" s="27">
        <f t="shared" si="292"/>
        <v>0</v>
      </c>
      <c r="V3766" s="25"/>
      <c r="W3766" s="27" t="str">
        <f t="shared" si="293"/>
        <v/>
      </c>
      <c r="X3766" s="43" t="str">
        <f t="shared" si="294"/>
        <v>OK</v>
      </c>
      <c r="Y3766" s="681" t="str">
        <f t="shared" si="295"/>
        <v/>
      </c>
    </row>
    <row r="3767" spans="1:25" x14ac:dyDescent="0.25">
      <c r="A3767" s="68" t="str">
        <f>'0'!$A$4</f>
        <v>………………..</v>
      </c>
      <c r="B3767" s="341">
        <f>'0'!$A$2</f>
        <v>46112</v>
      </c>
      <c r="C3767" s="341" t="s">
        <v>1246</v>
      </c>
      <c r="D3767" s="22"/>
      <c r="E3767" s="23"/>
      <c r="F3767" s="14"/>
      <c r="G3767" s="23"/>
      <c r="H3767" s="22"/>
      <c r="I3767" s="24"/>
      <c r="J3767" s="24"/>
      <c r="K3767" s="25"/>
      <c r="L3767" s="25"/>
      <c r="M3767" s="25"/>
      <c r="N3767" s="25"/>
      <c r="O3767" s="25"/>
      <c r="P3767" s="25"/>
      <c r="Q3767" s="26"/>
      <c r="R3767" s="25"/>
      <c r="S3767" s="25"/>
      <c r="T3767" s="27">
        <f t="shared" si="291"/>
        <v>0</v>
      </c>
      <c r="U3767" s="27">
        <f t="shared" si="292"/>
        <v>0</v>
      </c>
      <c r="V3767" s="25"/>
      <c r="W3767" s="27" t="str">
        <f t="shared" si="293"/>
        <v/>
      </c>
      <c r="X3767" s="43" t="str">
        <f t="shared" si="294"/>
        <v>OK</v>
      </c>
      <c r="Y3767" s="681" t="str">
        <f t="shared" si="295"/>
        <v/>
      </c>
    </row>
    <row r="3768" spans="1:25" x14ac:dyDescent="0.25">
      <c r="A3768" s="68" t="str">
        <f>'0'!$A$4</f>
        <v>………………..</v>
      </c>
      <c r="B3768" s="341">
        <f>'0'!$A$2</f>
        <v>46112</v>
      </c>
      <c r="C3768" s="341" t="s">
        <v>1246</v>
      </c>
      <c r="D3768" s="22"/>
      <c r="E3768" s="23"/>
      <c r="F3768" s="14"/>
      <c r="G3768" s="23"/>
      <c r="H3768" s="22"/>
      <c r="I3768" s="24"/>
      <c r="J3768" s="24"/>
      <c r="K3768" s="25"/>
      <c r="L3768" s="25"/>
      <c r="M3768" s="25"/>
      <c r="N3768" s="25"/>
      <c r="O3768" s="25"/>
      <c r="P3768" s="25"/>
      <c r="Q3768" s="26"/>
      <c r="R3768" s="25"/>
      <c r="S3768" s="25"/>
      <c r="T3768" s="27">
        <f t="shared" si="291"/>
        <v>0</v>
      </c>
      <c r="U3768" s="27">
        <f t="shared" si="292"/>
        <v>0</v>
      </c>
      <c r="V3768" s="25"/>
      <c r="W3768" s="27" t="str">
        <f t="shared" si="293"/>
        <v/>
      </c>
      <c r="X3768" s="43" t="str">
        <f t="shared" si="294"/>
        <v>OK</v>
      </c>
      <c r="Y3768" s="681" t="str">
        <f t="shared" si="295"/>
        <v/>
      </c>
    </row>
    <row r="3769" spans="1:25" x14ac:dyDescent="0.25">
      <c r="A3769" s="68" t="str">
        <f>'0'!$A$4</f>
        <v>………………..</v>
      </c>
      <c r="B3769" s="341">
        <f>'0'!$A$2</f>
        <v>46112</v>
      </c>
      <c r="C3769" s="341" t="s">
        <v>1246</v>
      </c>
      <c r="D3769" s="22"/>
      <c r="E3769" s="23"/>
      <c r="F3769" s="14"/>
      <c r="G3769" s="23"/>
      <c r="H3769" s="22"/>
      <c r="I3769" s="24"/>
      <c r="J3769" s="24"/>
      <c r="K3769" s="25"/>
      <c r="L3769" s="25"/>
      <c r="M3769" s="25"/>
      <c r="N3769" s="25"/>
      <c r="O3769" s="25"/>
      <c r="P3769" s="25"/>
      <c r="Q3769" s="26"/>
      <c r="R3769" s="25"/>
      <c r="S3769" s="25"/>
      <c r="T3769" s="27">
        <f t="shared" si="291"/>
        <v>0</v>
      </c>
      <c r="U3769" s="27">
        <f t="shared" si="292"/>
        <v>0</v>
      </c>
      <c r="V3769" s="25"/>
      <c r="W3769" s="27" t="str">
        <f t="shared" si="293"/>
        <v/>
      </c>
      <c r="X3769" s="43" t="str">
        <f t="shared" si="294"/>
        <v>OK</v>
      </c>
      <c r="Y3769" s="681" t="str">
        <f t="shared" si="295"/>
        <v/>
      </c>
    </row>
    <row r="3770" spans="1:25" x14ac:dyDescent="0.25">
      <c r="A3770" s="68" t="str">
        <f>'0'!$A$4</f>
        <v>………………..</v>
      </c>
      <c r="B3770" s="341">
        <f>'0'!$A$2</f>
        <v>46112</v>
      </c>
      <c r="C3770" s="341" t="s">
        <v>1246</v>
      </c>
      <c r="D3770" s="22"/>
      <c r="E3770" s="23"/>
      <c r="F3770" s="14"/>
      <c r="G3770" s="23"/>
      <c r="H3770" s="22"/>
      <c r="I3770" s="24"/>
      <c r="J3770" s="24"/>
      <c r="K3770" s="25"/>
      <c r="L3770" s="25"/>
      <c r="M3770" s="25"/>
      <c r="N3770" s="25"/>
      <c r="O3770" s="25"/>
      <c r="P3770" s="25"/>
      <c r="Q3770" s="26"/>
      <c r="R3770" s="25"/>
      <c r="S3770" s="25"/>
      <c r="T3770" s="27">
        <f t="shared" si="291"/>
        <v>0</v>
      </c>
      <c r="U3770" s="27">
        <f t="shared" si="292"/>
        <v>0</v>
      </c>
      <c r="V3770" s="25"/>
      <c r="W3770" s="27" t="str">
        <f t="shared" si="293"/>
        <v/>
      </c>
      <c r="X3770" s="43" t="str">
        <f t="shared" si="294"/>
        <v>OK</v>
      </c>
      <c r="Y3770" s="681" t="str">
        <f t="shared" si="295"/>
        <v/>
      </c>
    </row>
    <row r="3771" spans="1:25" x14ac:dyDescent="0.25">
      <c r="A3771" s="68" t="str">
        <f>'0'!$A$4</f>
        <v>………………..</v>
      </c>
      <c r="B3771" s="341">
        <f>'0'!$A$2</f>
        <v>46112</v>
      </c>
      <c r="C3771" s="341" t="s">
        <v>1246</v>
      </c>
      <c r="D3771" s="22"/>
      <c r="E3771" s="23"/>
      <c r="F3771" s="14"/>
      <c r="G3771" s="23"/>
      <c r="H3771" s="22"/>
      <c r="I3771" s="24"/>
      <c r="J3771" s="24"/>
      <c r="K3771" s="25"/>
      <c r="L3771" s="25"/>
      <c r="M3771" s="25"/>
      <c r="N3771" s="25"/>
      <c r="O3771" s="25"/>
      <c r="P3771" s="25"/>
      <c r="Q3771" s="26"/>
      <c r="R3771" s="25"/>
      <c r="S3771" s="25"/>
      <c r="T3771" s="27">
        <f t="shared" si="291"/>
        <v>0</v>
      </c>
      <c r="U3771" s="27">
        <f t="shared" si="292"/>
        <v>0</v>
      </c>
      <c r="V3771" s="25"/>
      <c r="W3771" s="27" t="str">
        <f t="shared" si="293"/>
        <v/>
      </c>
      <c r="X3771" s="43" t="str">
        <f t="shared" si="294"/>
        <v>OK</v>
      </c>
      <c r="Y3771" s="681" t="str">
        <f t="shared" si="295"/>
        <v/>
      </c>
    </row>
    <row r="3772" spans="1:25" x14ac:dyDescent="0.25">
      <c r="A3772" s="68" t="str">
        <f>'0'!$A$4</f>
        <v>………………..</v>
      </c>
      <c r="B3772" s="341">
        <f>'0'!$A$2</f>
        <v>46112</v>
      </c>
      <c r="C3772" s="341" t="s">
        <v>1246</v>
      </c>
      <c r="D3772" s="22"/>
      <c r="E3772" s="23"/>
      <c r="F3772" s="14"/>
      <c r="G3772" s="23"/>
      <c r="H3772" s="22"/>
      <c r="I3772" s="24"/>
      <c r="J3772" s="24"/>
      <c r="K3772" s="25"/>
      <c r="L3772" s="25"/>
      <c r="M3772" s="25"/>
      <c r="N3772" s="25"/>
      <c r="O3772" s="25"/>
      <c r="P3772" s="25"/>
      <c r="Q3772" s="26"/>
      <c r="R3772" s="25"/>
      <c r="S3772" s="25"/>
      <c r="T3772" s="27">
        <f t="shared" si="291"/>
        <v>0</v>
      </c>
      <c r="U3772" s="27">
        <f t="shared" si="292"/>
        <v>0</v>
      </c>
      <c r="V3772" s="25"/>
      <c r="W3772" s="27" t="str">
        <f t="shared" si="293"/>
        <v/>
      </c>
      <c r="X3772" s="43" t="str">
        <f t="shared" si="294"/>
        <v>OK</v>
      </c>
      <c r="Y3772" s="681" t="str">
        <f t="shared" si="295"/>
        <v/>
      </c>
    </row>
    <row r="3773" spans="1:25" x14ac:dyDescent="0.25">
      <c r="A3773" s="68" t="str">
        <f>'0'!$A$4</f>
        <v>………………..</v>
      </c>
      <c r="B3773" s="341">
        <f>'0'!$A$2</f>
        <v>46112</v>
      </c>
      <c r="C3773" s="341" t="s">
        <v>1246</v>
      </c>
      <c r="D3773" s="22"/>
      <c r="E3773" s="23"/>
      <c r="F3773" s="14"/>
      <c r="G3773" s="23"/>
      <c r="H3773" s="22"/>
      <c r="I3773" s="24"/>
      <c r="J3773" s="24"/>
      <c r="K3773" s="25"/>
      <c r="L3773" s="25"/>
      <c r="M3773" s="25"/>
      <c r="N3773" s="25"/>
      <c r="O3773" s="25"/>
      <c r="P3773" s="25"/>
      <c r="Q3773" s="26"/>
      <c r="R3773" s="25"/>
      <c r="S3773" s="25"/>
      <c r="T3773" s="27">
        <f t="shared" si="291"/>
        <v>0</v>
      </c>
      <c r="U3773" s="27">
        <f t="shared" si="292"/>
        <v>0</v>
      </c>
      <c r="V3773" s="25"/>
      <c r="W3773" s="27" t="str">
        <f t="shared" si="293"/>
        <v/>
      </c>
      <c r="X3773" s="43" t="str">
        <f t="shared" si="294"/>
        <v>OK</v>
      </c>
      <c r="Y3773" s="681" t="str">
        <f t="shared" si="295"/>
        <v/>
      </c>
    </row>
    <row r="3774" spans="1:25" x14ac:dyDescent="0.25">
      <c r="A3774" s="68" t="str">
        <f>'0'!$A$4</f>
        <v>………………..</v>
      </c>
      <c r="B3774" s="341">
        <f>'0'!$A$2</f>
        <v>46112</v>
      </c>
      <c r="C3774" s="341" t="s">
        <v>1246</v>
      </c>
      <c r="D3774" s="22"/>
      <c r="E3774" s="23"/>
      <c r="F3774" s="14"/>
      <c r="G3774" s="23"/>
      <c r="H3774" s="22"/>
      <c r="I3774" s="24"/>
      <c r="J3774" s="24"/>
      <c r="K3774" s="25"/>
      <c r="L3774" s="25"/>
      <c r="M3774" s="25"/>
      <c r="N3774" s="25"/>
      <c r="O3774" s="25"/>
      <c r="P3774" s="25"/>
      <c r="Q3774" s="26"/>
      <c r="R3774" s="25"/>
      <c r="S3774" s="25"/>
      <c r="T3774" s="27">
        <f t="shared" si="291"/>
        <v>0</v>
      </c>
      <c r="U3774" s="27">
        <f t="shared" si="292"/>
        <v>0</v>
      </c>
      <c r="V3774" s="25"/>
      <c r="W3774" s="27" t="str">
        <f t="shared" si="293"/>
        <v/>
      </c>
      <c r="X3774" s="43" t="str">
        <f t="shared" si="294"/>
        <v>OK</v>
      </c>
      <c r="Y3774" s="681" t="str">
        <f t="shared" si="295"/>
        <v/>
      </c>
    </row>
    <row r="3775" spans="1:25" x14ac:dyDescent="0.25">
      <c r="A3775" s="68" t="str">
        <f>'0'!$A$4</f>
        <v>………………..</v>
      </c>
      <c r="B3775" s="341">
        <f>'0'!$A$2</f>
        <v>46112</v>
      </c>
      <c r="C3775" s="341" t="s">
        <v>1246</v>
      </c>
      <c r="D3775" s="22"/>
      <c r="E3775" s="23"/>
      <c r="F3775" s="14"/>
      <c r="G3775" s="23"/>
      <c r="H3775" s="22"/>
      <c r="I3775" s="24"/>
      <c r="J3775" s="24"/>
      <c r="K3775" s="25"/>
      <c r="L3775" s="25"/>
      <c r="M3775" s="25"/>
      <c r="N3775" s="25"/>
      <c r="O3775" s="25"/>
      <c r="P3775" s="25"/>
      <c r="Q3775" s="26"/>
      <c r="R3775" s="25"/>
      <c r="S3775" s="25"/>
      <c r="T3775" s="27">
        <f t="shared" si="291"/>
        <v>0</v>
      </c>
      <c r="U3775" s="27">
        <f t="shared" si="292"/>
        <v>0</v>
      </c>
      <c r="V3775" s="25"/>
      <c r="W3775" s="27" t="str">
        <f t="shared" si="293"/>
        <v/>
      </c>
      <c r="X3775" s="43" t="str">
        <f t="shared" si="294"/>
        <v>OK</v>
      </c>
      <c r="Y3775" s="681" t="str">
        <f t="shared" si="295"/>
        <v/>
      </c>
    </row>
    <row r="3776" spans="1:25" x14ac:dyDescent="0.25">
      <c r="A3776" s="68" t="str">
        <f>'0'!$A$4</f>
        <v>………………..</v>
      </c>
      <c r="B3776" s="341">
        <f>'0'!$A$2</f>
        <v>46112</v>
      </c>
      <c r="C3776" s="341" t="s">
        <v>1246</v>
      </c>
      <c r="D3776" s="22"/>
      <c r="E3776" s="23"/>
      <c r="F3776" s="14"/>
      <c r="G3776" s="23"/>
      <c r="H3776" s="22"/>
      <c r="I3776" s="24"/>
      <c r="J3776" s="24"/>
      <c r="K3776" s="25"/>
      <c r="L3776" s="25"/>
      <c r="M3776" s="25"/>
      <c r="N3776" s="25"/>
      <c r="O3776" s="25"/>
      <c r="P3776" s="25"/>
      <c r="Q3776" s="26"/>
      <c r="R3776" s="25"/>
      <c r="S3776" s="25"/>
      <c r="T3776" s="27">
        <f t="shared" si="291"/>
        <v>0</v>
      </c>
      <c r="U3776" s="27">
        <f t="shared" si="292"/>
        <v>0</v>
      </c>
      <c r="V3776" s="25"/>
      <c r="W3776" s="27" t="str">
        <f t="shared" si="293"/>
        <v/>
      </c>
      <c r="X3776" s="43" t="str">
        <f t="shared" si="294"/>
        <v>OK</v>
      </c>
      <c r="Y3776" s="681" t="str">
        <f t="shared" si="295"/>
        <v/>
      </c>
    </row>
    <row r="3777" spans="1:25" x14ac:dyDescent="0.25">
      <c r="A3777" s="68" t="str">
        <f>'0'!$A$4</f>
        <v>………………..</v>
      </c>
      <c r="B3777" s="341">
        <f>'0'!$A$2</f>
        <v>46112</v>
      </c>
      <c r="C3777" s="341" t="s">
        <v>1246</v>
      </c>
      <c r="D3777" s="22"/>
      <c r="E3777" s="23"/>
      <c r="F3777" s="14"/>
      <c r="G3777" s="23"/>
      <c r="H3777" s="22"/>
      <c r="I3777" s="24"/>
      <c r="J3777" s="24"/>
      <c r="K3777" s="25"/>
      <c r="L3777" s="25"/>
      <c r="M3777" s="25"/>
      <c r="N3777" s="25"/>
      <c r="O3777" s="25"/>
      <c r="P3777" s="25"/>
      <c r="Q3777" s="26"/>
      <c r="R3777" s="25"/>
      <c r="S3777" s="25"/>
      <c r="T3777" s="27">
        <f t="shared" si="291"/>
        <v>0</v>
      </c>
      <c r="U3777" s="27">
        <f t="shared" si="292"/>
        <v>0</v>
      </c>
      <c r="V3777" s="25"/>
      <c r="W3777" s="27" t="str">
        <f t="shared" si="293"/>
        <v/>
      </c>
      <c r="X3777" s="43" t="str">
        <f t="shared" si="294"/>
        <v>OK</v>
      </c>
      <c r="Y3777" s="681" t="str">
        <f t="shared" si="295"/>
        <v/>
      </c>
    </row>
    <row r="3778" spans="1:25" x14ac:dyDescent="0.25">
      <c r="A3778" s="68" t="str">
        <f>'0'!$A$4</f>
        <v>………………..</v>
      </c>
      <c r="B3778" s="341">
        <f>'0'!$A$2</f>
        <v>46112</v>
      </c>
      <c r="C3778" s="341" t="s">
        <v>1246</v>
      </c>
      <c r="D3778" s="22"/>
      <c r="E3778" s="23"/>
      <c r="F3778" s="14"/>
      <c r="G3778" s="23"/>
      <c r="H3778" s="22"/>
      <c r="I3778" s="24"/>
      <c r="J3778" s="24"/>
      <c r="K3778" s="25"/>
      <c r="L3778" s="25"/>
      <c r="M3778" s="25"/>
      <c r="N3778" s="25"/>
      <c r="O3778" s="25"/>
      <c r="P3778" s="25"/>
      <c r="Q3778" s="26"/>
      <c r="R3778" s="25"/>
      <c r="S3778" s="25"/>
      <c r="T3778" s="27">
        <f t="shared" si="291"/>
        <v>0</v>
      </c>
      <c r="U3778" s="27">
        <f t="shared" si="292"/>
        <v>0</v>
      </c>
      <c r="V3778" s="25"/>
      <c r="W3778" s="27" t="str">
        <f t="shared" si="293"/>
        <v/>
      </c>
      <c r="X3778" s="43" t="str">
        <f t="shared" si="294"/>
        <v>OK</v>
      </c>
      <c r="Y3778" s="681" t="str">
        <f t="shared" si="295"/>
        <v/>
      </c>
    </row>
    <row r="3779" spans="1:25" x14ac:dyDescent="0.25">
      <c r="A3779" s="68" t="str">
        <f>'0'!$A$4</f>
        <v>………………..</v>
      </c>
      <c r="B3779" s="341">
        <f>'0'!$A$2</f>
        <v>46112</v>
      </c>
      <c r="C3779" s="341" t="s">
        <v>1246</v>
      </c>
      <c r="D3779" s="22"/>
      <c r="E3779" s="23"/>
      <c r="F3779" s="14"/>
      <c r="G3779" s="23"/>
      <c r="H3779" s="22"/>
      <c r="I3779" s="24"/>
      <c r="J3779" s="24"/>
      <c r="K3779" s="25"/>
      <c r="L3779" s="25"/>
      <c r="M3779" s="25"/>
      <c r="N3779" s="25"/>
      <c r="O3779" s="25"/>
      <c r="P3779" s="25"/>
      <c r="Q3779" s="26"/>
      <c r="R3779" s="25"/>
      <c r="S3779" s="25"/>
      <c r="T3779" s="27">
        <f t="shared" si="291"/>
        <v>0</v>
      </c>
      <c r="U3779" s="27">
        <f t="shared" si="292"/>
        <v>0</v>
      </c>
      <c r="V3779" s="25"/>
      <c r="W3779" s="27" t="str">
        <f t="shared" si="293"/>
        <v/>
      </c>
      <c r="X3779" s="43" t="str">
        <f t="shared" si="294"/>
        <v>OK</v>
      </c>
      <c r="Y3779" s="681" t="str">
        <f t="shared" si="295"/>
        <v/>
      </c>
    </row>
    <row r="3780" spans="1:25" x14ac:dyDescent="0.25">
      <c r="A3780" s="68" t="str">
        <f>'0'!$A$4</f>
        <v>………………..</v>
      </c>
      <c r="B3780" s="341">
        <f>'0'!$A$2</f>
        <v>46112</v>
      </c>
      <c r="C3780" s="341" t="s">
        <v>1246</v>
      </c>
      <c r="D3780" s="22"/>
      <c r="E3780" s="23"/>
      <c r="F3780" s="14"/>
      <c r="G3780" s="23"/>
      <c r="H3780" s="22"/>
      <c r="I3780" s="24"/>
      <c r="J3780" s="24"/>
      <c r="K3780" s="25"/>
      <c r="L3780" s="25"/>
      <c r="M3780" s="25"/>
      <c r="N3780" s="25"/>
      <c r="O3780" s="25"/>
      <c r="P3780" s="25"/>
      <c r="Q3780" s="26"/>
      <c r="R3780" s="25"/>
      <c r="S3780" s="25"/>
      <c r="T3780" s="27">
        <f t="shared" si="291"/>
        <v>0</v>
      </c>
      <c r="U3780" s="27">
        <f t="shared" si="292"/>
        <v>0</v>
      </c>
      <c r="V3780" s="25"/>
      <c r="W3780" s="27" t="str">
        <f t="shared" si="293"/>
        <v/>
      </c>
      <c r="X3780" s="43" t="str">
        <f t="shared" si="294"/>
        <v>OK</v>
      </c>
      <c r="Y3780" s="681" t="str">
        <f t="shared" si="295"/>
        <v/>
      </c>
    </row>
    <row r="3781" spans="1:25" x14ac:dyDescent="0.25">
      <c r="A3781" s="68" t="str">
        <f>'0'!$A$4</f>
        <v>………………..</v>
      </c>
      <c r="B3781" s="341">
        <f>'0'!$A$2</f>
        <v>46112</v>
      </c>
      <c r="C3781" s="341" t="s">
        <v>1246</v>
      </c>
      <c r="D3781" s="22"/>
      <c r="E3781" s="23"/>
      <c r="F3781" s="14"/>
      <c r="G3781" s="23"/>
      <c r="H3781" s="22"/>
      <c r="I3781" s="24"/>
      <c r="J3781" s="24"/>
      <c r="K3781" s="25"/>
      <c r="L3781" s="25"/>
      <c r="M3781" s="25"/>
      <c r="N3781" s="25"/>
      <c r="O3781" s="25"/>
      <c r="P3781" s="25"/>
      <c r="Q3781" s="26"/>
      <c r="R3781" s="25"/>
      <c r="S3781" s="25"/>
      <c r="T3781" s="27">
        <f t="shared" si="291"/>
        <v>0</v>
      </c>
      <c r="U3781" s="27">
        <f t="shared" si="292"/>
        <v>0</v>
      </c>
      <c r="V3781" s="25"/>
      <c r="W3781" s="27" t="str">
        <f t="shared" si="293"/>
        <v/>
      </c>
      <c r="X3781" s="43" t="str">
        <f t="shared" si="294"/>
        <v>OK</v>
      </c>
      <c r="Y3781" s="681" t="str">
        <f t="shared" si="295"/>
        <v/>
      </c>
    </row>
    <row r="3782" spans="1:25" x14ac:dyDescent="0.25">
      <c r="A3782" s="68" t="str">
        <f>'0'!$A$4</f>
        <v>………………..</v>
      </c>
      <c r="B3782" s="341">
        <f>'0'!$A$2</f>
        <v>46112</v>
      </c>
      <c r="C3782" s="341" t="s">
        <v>1246</v>
      </c>
      <c r="D3782" s="22"/>
      <c r="E3782" s="23"/>
      <c r="F3782" s="14"/>
      <c r="G3782" s="23"/>
      <c r="H3782" s="22"/>
      <c r="I3782" s="24"/>
      <c r="J3782" s="24"/>
      <c r="K3782" s="25"/>
      <c r="L3782" s="25"/>
      <c r="M3782" s="25"/>
      <c r="N3782" s="25"/>
      <c r="O3782" s="25"/>
      <c r="P3782" s="25"/>
      <c r="Q3782" s="26"/>
      <c r="R3782" s="25"/>
      <c r="S3782" s="25"/>
      <c r="T3782" s="27">
        <f t="shared" si="291"/>
        <v>0</v>
      </c>
      <c r="U3782" s="27">
        <f t="shared" si="292"/>
        <v>0</v>
      </c>
      <c r="V3782" s="25"/>
      <c r="W3782" s="27" t="str">
        <f t="shared" si="293"/>
        <v/>
      </c>
      <c r="X3782" s="43" t="str">
        <f t="shared" si="294"/>
        <v>OK</v>
      </c>
      <c r="Y3782" s="681" t="str">
        <f t="shared" si="295"/>
        <v/>
      </c>
    </row>
    <row r="3783" spans="1:25" x14ac:dyDescent="0.25">
      <c r="A3783" s="68" t="str">
        <f>'0'!$A$4</f>
        <v>………………..</v>
      </c>
      <c r="B3783" s="341">
        <f>'0'!$A$2</f>
        <v>46112</v>
      </c>
      <c r="C3783" s="341" t="s">
        <v>1246</v>
      </c>
      <c r="D3783" s="22"/>
      <c r="E3783" s="23"/>
      <c r="F3783" s="14"/>
      <c r="G3783" s="23"/>
      <c r="H3783" s="22"/>
      <c r="I3783" s="24"/>
      <c r="J3783" s="24"/>
      <c r="K3783" s="25"/>
      <c r="L3783" s="25"/>
      <c r="M3783" s="25"/>
      <c r="N3783" s="25"/>
      <c r="O3783" s="25"/>
      <c r="P3783" s="25"/>
      <c r="Q3783" s="26"/>
      <c r="R3783" s="25"/>
      <c r="S3783" s="25"/>
      <c r="T3783" s="27">
        <f t="shared" si="291"/>
        <v>0</v>
      </c>
      <c r="U3783" s="27">
        <f t="shared" si="292"/>
        <v>0</v>
      </c>
      <c r="V3783" s="25"/>
      <c r="W3783" s="27" t="str">
        <f t="shared" si="293"/>
        <v/>
      </c>
      <c r="X3783" s="43" t="str">
        <f t="shared" si="294"/>
        <v>OK</v>
      </c>
      <c r="Y3783" s="681" t="str">
        <f t="shared" si="295"/>
        <v/>
      </c>
    </row>
    <row r="3784" spans="1:25" x14ac:dyDescent="0.25">
      <c r="A3784" s="68" t="str">
        <f>'0'!$A$4</f>
        <v>………………..</v>
      </c>
      <c r="B3784" s="341">
        <f>'0'!$A$2</f>
        <v>46112</v>
      </c>
      <c r="C3784" s="341" t="s">
        <v>1246</v>
      </c>
      <c r="D3784" s="22"/>
      <c r="E3784" s="23"/>
      <c r="F3784" s="14"/>
      <c r="G3784" s="23"/>
      <c r="H3784" s="22"/>
      <c r="I3784" s="24"/>
      <c r="J3784" s="24"/>
      <c r="K3784" s="25"/>
      <c r="L3784" s="25"/>
      <c r="M3784" s="25"/>
      <c r="N3784" s="25"/>
      <c r="O3784" s="25"/>
      <c r="P3784" s="25"/>
      <c r="Q3784" s="26"/>
      <c r="R3784" s="25"/>
      <c r="S3784" s="25"/>
      <c r="T3784" s="27">
        <f t="shared" si="291"/>
        <v>0</v>
      </c>
      <c r="U3784" s="27">
        <f t="shared" si="292"/>
        <v>0</v>
      </c>
      <c r="V3784" s="25"/>
      <c r="W3784" s="27" t="str">
        <f t="shared" si="293"/>
        <v/>
      </c>
      <c r="X3784" s="43" t="str">
        <f t="shared" si="294"/>
        <v>OK</v>
      </c>
      <c r="Y3784" s="681" t="str">
        <f t="shared" si="295"/>
        <v/>
      </c>
    </row>
    <row r="3785" spans="1:25" x14ac:dyDescent="0.25">
      <c r="A3785" s="68" t="str">
        <f>'0'!$A$4</f>
        <v>………………..</v>
      </c>
      <c r="B3785" s="341">
        <f>'0'!$A$2</f>
        <v>46112</v>
      </c>
      <c r="C3785" s="341" t="s">
        <v>1246</v>
      </c>
      <c r="D3785" s="22"/>
      <c r="E3785" s="23"/>
      <c r="F3785" s="14"/>
      <c r="G3785" s="23"/>
      <c r="H3785" s="22"/>
      <c r="I3785" s="24"/>
      <c r="J3785" s="24"/>
      <c r="K3785" s="25"/>
      <c r="L3785" s="25"/>
      <c r="M3785" s="25"/>
      <c r="N3785" s="25"/>
      <c r="O3785" s="25"/>
      <c r="P3785" s="25"/>
      <c r="Q3785" s="26"/>
      <c r="R3785" s="25"/>
      <c r="S3785" s="25"/>
      <c r="T3785" s="27">
        <f t="shared" ref="T3785:T3848" si="296">N3785+P3785-R3785</f>
        <v>0</v>
      </c>
      <c r="U3785" s="27">
        <f t="shared" ref="U3785:U3848" si="297">O3785+Q3785-S3785</f>
        <v>0</v>
      </c>
      <c r="V3785" s="25"/>
      <c r="W3785" s="27" t="str">
        <f t="shared" ref="W3785:W3848" si="298">IF(K3785="","",K3785-M3785-(P3785-Q3785))</f>
        <v/>
      </c>
      <c r="X3785" s="43" t="str">
        <f t="shared" ref="X3785:X3848" si="299">IF(ROUND(T3785-V3785,2)&gt;=0,"OK","Просрочието не може да надхвърля задължението")</f>
        <v>OK</v>
      </c>
      <c r="Y3785" s="681" t="str">
        <f t="shared" ref="Y3785:Y3848" si="300">IF(COUNTBLANK(D3785:W3785)=18,"",IF(D3785="999999999","",IF(ISNUMBER(VALUE(D3785)),IF(LEN(D3785)&lt;&gt;9,"Въведеното ЕИК е твърде късо или твърде дълго",IF(OR(MOD(MID(D3785,1,1)*1+MID(D3785,2,1)*2+MID(D3785,3,1)*3+MID(D3785,4,1)*4+MID(D3785,5,1)*5+MID(D3785,6,1)*6+MID(D3785,7,1)*7+MID(D3785,8,1)*8,11)-MID(D3785,9,1)=0,AND(MOD(MID(D3785,1,1)*3+MID(D3785,2,1)*4+MID(D3785,3,1)*5+MID(D3785,4,1)*6+MID(D3785,5,1)*7+MID(D3785,6,1)*8+MID(D3785,7,1)*9+MID(D3785,8,1)*10,11)=10,MID(D3785,9,1)*1=0),MOD(MID(D3785,1,1)*3+MID(D3785,2,1)*4+MID(D3785,3,1)*5+MID(D3785,4,1)*6+MID(D3785,5,1)*7+MID(D3785,6,1)*8+MID(D3785,7,1)*9+MID(D3785,8,1)*10,11)-MID(D3785,9,1)=0),"","Въведеното ЕИК е невалидно")),"Въведеното ЕИК съдържа непозволени символи")))</f>
        <v/>
      </c>
    </row>
    <row r="3786" spans="1:25" x14ac:dyDescent="0.25">
      <c r="A3786" s="68" t="str">
        <f>'0'!$A$4</f>
        <v>………………..</v>
      </c>
      <c r="B3786" s="341">
        <f>'0'!$A$2</f>
        <v>46112</v>
      </c>
      <c r="C3786" s="341" t="s">
        <v>1246</v>
      </c>
      <c r="D3786" s="22"/>
      <c r="E3786" s="23"/>
      <c r="F3786" s="14"/>
      <c r="G3786" s="23"/>
      <c r="H3786" s="22"/>
      <c r="I3786" s="24"/>
      <c r="J3786" s="24"/>
      <c r="K3786" s="25"/>
      <c r="L3786" s="25"/>
      <c r="M3786" s="25"/>
      <c r="N3786" s="25"/>
      <c r="O3786" s="25"/>
      <c r="P3786" s="25"/>
      <c r="Q3786" s="26"/>
      <c r="R3786" s="25"/>
      <c r="S3786" s="25"/>
      <c r="T3786" s="27">
        <f t="shared" si="296"/>
        <v>0</v>
      </c>
      <c r="U3786" s="27">
        <f t="shared" si="297"/>
        <v>0</v>
      </c>
      <c r="V3786" s="25"/>
      <c r="W3786" s="27" t="str">
        <f t="shared" si="298"/>
        <v/>
      </c>
      <c r="X3786" s="43" t="str">
        <f t="shared" si="299"/>
        <v>OK</v>
      </c>
      <c r="Y3786" s="681" t="str">
        <f t="shared" si="300"/>
        <v/>
      </c>
    </row>
    <row r="3787" spans="1:25" x14ac:dyDescent="0.25">
      <c r="A3787" s="68" t="str">
        <f>'0'!$A$4</f>
        <v>………………..</v>
      </c>
      <c r="B3787" s="341">
        <f>'0'!$A$2</f>
        <v>46112</v>
      </c>
      <c r="C3787" s="341" t="s">
        <v>1246</v>
      </c>
      <c r="D3787" s="22"/>
      <c r="E3787" s="23"/>
      <c r="F3787" s="14"/>
      <c r="G3787" s="23"/>
      <c r="H3787" s="22"/>
      <c r="I3787" s="24"/>
      <c r="J3787" s="24"/>
      <c r="K3787" s="25"/>
      <c r="L3787" s="25"/>
      <c r="M3787" s="25"/>
      <c r="N3787" s="25"/>
      <c r="O3787" s="25"/>
      <c r="P3787" s="25"/>
      <c r="Q3787" s="26"/>
      <c r="R3787" s="25"/>
      <c r="S3787" s="25"/>
      <c r="T3787" s="27">
        <f t="shared" si="296"/>
        <v>0</v>
      </c>
      <c r="U3787" s="27">
        <f t="shared" si="297"/>
        <v>0</v>
      </c>
      <c r="V3787" s="25"/>
      <c r="W3787" s="27" t="str">
        <f t="shared" si="298"/>
        <v/>
      </c>
      <c r="X3787" s="43" t="str">
        <f t="shared" si="299"/>
        <v>OK</v>
      </c>
      <c r="Y3787" s="681" t="str">
        <f t="shared" si="300"/>
        <v/>
      </c>
    </row>
    <row r="3788" spans="1:25" x14ac:dyDescent="0.25">
      <c r="A3788" s="68" t="str">
        <f>'0'!$A$4</f>
        <v>………………..</v>
      </c>
      <c r="B3788" s="341">
        <f>'0'!$A$2</f>
        <v>46112</v>
      </c>
      <c r="C3788" s="341" t="s">
        <v>1246</v>
      </c>
      <c r="D3788" s="22"/>
      <c r="E3788" s="23"/>
      <c r="F3788" s="14"/>
      <c r="G3788" s="23"/>
      <c r="H3788" s="22"/>
      <c r="I3788" s="24"/>
      <c r="J3788" s="24"/>
      <c r="K3788" s="25"/>
      <c r="L3788" s="25"/>
      <c r="M3788" s="25"/>
      <c r="N3788" s="25"/>
      <c r="O3788" s="25"/>
      <c r="P3788" s="25"/>
      <c r="Q3788" s="26"/>
      <c r="R3788" s="25"/>
      <c r="S3788" s="25"/>
      <c r="T3788" s="27">
        <f t="shared" si="296"/>
        <v>0</v>
      </c>
      <c r="U3788" s="27">
        <f t="shared" si="297"/>
        <v>0</v>
      </c>
      <c r="V3788" s="25"/>
      <c r="W3788" s="27" t="str">
        <f t="shared" si="298"/>
        <v/>
      </c>
      <c r="X3788" s="43" t="str">
        <f t="shared" si="299"/>
        <v>OK</v>
      </c>
      <c r="Y3788" s="681" t="str">
        <f t="shared" si="300"/>
        <v/>
      </c>
    </row>
    <row r="3789" spans="1:25" x14ac:dyDescent="0.25">
      <c r="A3789" s="68" t="str">
        <f>'0'!$A$4</f>
        <v>………………..</v>
      </c>
      <c r="B3789" s="341">
        <f>'0'!$A$2</f>
        <v>46112</v>
      </c>
      <c r="C3789" s="341" t="s">
        <v>1246</v>
      </c>
      <c r="D3789" s="22"/>
      <c r="E3789" s="23"/>
      <c r="F3789" s="14"/>
      <c r="G3789" s="23"/>
      <c r="H3789" s="22"/>
      <c r="I3789" s="24"/>
      <c r="J3789" s="24"/>
      <c r="K3789" s="25"/>
      <c r="L3789" s="25"/>
      <c r="M3789" s="25"/>
      <c r="N3789" s="25"/>
      <c r="O3789" s="25"/>
      <c r="P3789" s="25"/>
      <c r="Q3789" s="26"/>
      <c r="R3789" s="25"/>
      <c r="S3789" s="25"/>
      <c r="T3789" s="27">
        <f t="shared" si="296"/>
        <v>0</v>
      </c>
      <c r="U3789" s="27">
        <f t="shared" si="297"/>
        <v>0</v>
      </c>
      <c r="V3789" s="25"/>
      <c r="W3789" s="27" t="str">
        <f t="shared" si="298"/>
        <v/>
      </c>
      <c r="X3789" s="43" t="str">
        <f t="shared" si="299"/>
        <v>OK</v>
      </c>
      <c r="Y3789" s="681" t="str">
        <f t="shared" si="300"/>
        <v/>
      </c>
    </row>
    <row r="3790" spans="1:25" x14ac:dyDescent="0.25">
      <c r="A3790" s="68" t="str">
        <f>'0'!$A$4</f>
        <v>………………..</v>
      </c>
      <c r="B3790" s="341">
        <f>'0'!$A$2</f>
        <v>46112</v>
      </c>
      <c r="C3790" s="341" t="s">
        <v>1246</v>
      </c>
      <c r="D3790" s="22"/>
      <c r="E3790" s="23"/>
      <c r="F3790" s="14"/>
      <c r="G3790" s="23"/>
      <c r="H3790" s="22"/>
      <c r="I3790" s="24"/>
      <c r="J3790" s="24"/>
      <c r="K3790" s="25"/>
      <c r="L3790" s="25"/>
      <c r="M3790" s="25"/>
      <c r="N3790" s="25"/>
      <c r="O3790" s="25"/>
      <c r="P3790" s="25"/>
      <c r="Q3790" s="26"/>
      <c r="R3790" s="25"/>
      <c r="S3790" s="25"/>
      <c r="T3790" s="27">
        <f t="shared" si="296"/>
        <v>0</v>
      </c>
      <c r="U3790" s="27">
        <f t="shared" si="297"/>
        <v>0</v>
      </c>
      <c r="V3790" s="25"/>
      <c r="W3790" s="27" t="str">
        <f t="shared" si="298"/>
        <v/>
      </c>
      <c r="X3790" s="43" t="str">
        <f t="shared" si="299"/>
        <v>OK</v>
      </c>
      <c r="Y3790" s="681" t="str">
        <f t="shared" si="300"/>
        <v/>
      </c>
    </row>
    <row r="3791" spans="1:25" x14ac:dyDescent="0.25">
      <c r="A3791" s="68" t="str">
        <f>'0'!$A$4</f>
        <v>………………..</v>
      </c>
      <c r="B3791" s="341">
        <f>'0'!$A$2</f>
        <v>46112</v>
      </c>
      <c r="C3791" s="341" t="s">
        <v>1246</v>
      </c>
      <c r="D3791" s="22"/>
      <c r="E3791" s="23"/>
      <c r="F3791" s="14"/>
      <c r="G3791" s="23"/>
      <c r="H3791" s="22"/>
      <c r="I3791" s="24"/>
      <c r="J3791" s="24"/>
      <c r="K3791" s="25"/>
      <c r="L3791" s="25"/>
      <c r="M3791" s="25"/>
      <c r="N3791" s="25"/>
      <c r="O3791" s="25"/>
      <c r="P3791" s="25"/>
      <c r="Q3791" s="26"/>
      <c r="R3791" s="25"/>
      <c r="S3791" s="25"/>
      <c r="T3791" s="27">
        <f t="shared" si="296"/>
        <v>0</v>
      </c>
      <c r="U3791" s="27">
        <f t="shared" si="297"/>
        <v>0</v>
      </c>
      <c r="V3791" s="25"/>
      <c r="W3791" s="27" t="str">
        <f t="shared" si="298"/>
        <v/>
      </c>
      <c r="X3791" s="43" t="str">
        <f t="shared" si="299"/>
        <v>OK</v>
      </c>
      <c r="Y3791" s="681" t="str">
        <f t="shared" si="300"/>
        <v/>
      </c>
    </row>
    <row r="3792" spans="1:25" x14ac:dyDescent="0.25">
      <c r="A3792" s="68" t="str">
        <f>'0'!$A$4</f>
        <v>………………..</v>
      </c>
      <c r="B3792" s="341">
        <f>'0'!$A$2</f>
        <v>46112</v>
      </c>
      <c r="C3792" s="341" t="s">
        <v>1246</v>
      </c>
      <c r="D3792" s="22"/>
      <c r="E3792" s="23"/>
      <c r="F3792" s="14"/>
      <c r="G3792" s="23"/>
      <c r="H3792" s="22"/>
      <c r="I3792" s="24"/>
      <c r="J3792" s="24"/>
      <c r="K3792" s="25"/>
      <c r="L3792" s="25"/>
      <c r="M3792" s="25"/>
      <c r="N3792" s="25"/>
      <c r="O3792" s="25"/>
      <c r="P3792" s="25"/>
      <c r="Q3792" s="26"/>
      <c r="R3792" s="25"/>
      <c r="S3792" s="25"/>
      <c r="T3792" s="27">
        <f t="shared" si="296"/>
        <v>0</v>
      </c>
      <c r="U3792" s="27">
        <f t="shared" si="297"/>
        <v>0</v>
      </c>
      <c r="V3792" s="25"/>
      <c r="W3792" s="27" t="str">
        <f t="shared" si="298"/>
        <v/>
      </c>
      <c r="X3792" s="43" t="str">
        <f t="shared" si="299"/>
        <v>OK</v>
      </c>
      <c r="Y3792" s="681" t="str">
        <f t="shared" si="300"/>
        <v/>
      </c>
    </row>
    <row r="3793" spans="1:25" x14ac:dyDescent="0.25">
      <c r="A3793" s="68" t="str">
        <f>'0'!$A$4</f>
        <v>………………..</v>
      </c>
      <c r="B3793" s="341">
        <f>'0'!$A$2</f>
        <v>46112</v>
      </c>
      <c r="C3793" s="341" t="s">
        <v>1246</v>
      </c>
      <c r="D3793" s="22"/>
      <c r="E3793" s="23"/>
      <c r="F3793" s="14"/>
      <c r="G3793" s="23"/>
      <c r="H3793" s="22"/>
      <c r="I3793" s="24"/>
      <c r="J3793" s="24"/>
      <c r="K3793" s="25"/>
      <c r="L3793" s="25"/>
      <c r="M3793" s="25"/>
      <c r="N3793" s="25"/>
      <c r="O3793" s="25"/>
      <c r="P3793" s="25"/>
      <c r="Q3793" s="26"/>
      <c r="R3793" s="25"/>
      <c r="S3793" s="25"/>
      <c r="T3793" s="27">
        <f t="shared" si="296"/>
        <v>0</v>
      </c>
      <c r="U3793" s="27">
        <f t="shared" si="297"/>
        <v>0</v>
      </c>
      <c r="V3793" s="25"/>
      <c r="W3793" s="27" t="str">
        <f t="shared" si="298"/>
        <v/>
      </c>
      <c r="X3793" s="43" t="str">
        <f t="shared" si="299"/>
        <v>OK</v>
      </c>
      <c r="Y3793" s="681" t="str">
        <f t="shared" si="300"/>
        <v/>
      </c>
    </row>
    <row r="3794" spans="1:25" x14ac:dyDescent="0.25">
      <c r="A3794" s="68" t="str">
        <f>'0'!$A$4</f>
        <v>………………..</v>
      </c>
      <c r="B3794" s="341">
        <f>'0'!$A$2</f>
        <v>46112</v>
      </c>
      <c r="C3794" s="341" t="s">
        <v>1246</v>
      </c>
      <c r="D3794" s="22"/>
      <c r="E3794" s="23"/>
      <c r="F3794" s="14"/>
      <c r="G3794" s="23"/>
      <c r="H3794" s="22"/>
      <c r="I3794" s="24"/>
      <c r="J3794" s="24"/>
      <c r="K3794" s="25"/>
      <c r="L3794" s="25"/>
      <c r="M3794" s="25"/>
      <c r="N3794" s="25"/>
      <c r="O3794" s="25"/>
      <c r="P3794" s="25"/>
      <c r="Q3794" s="26"/>
      <c r="R3794" s="25"/>
      <c r="S3794" s="25"/>
      <c r="T3794" s="27">
        <f t="shared" si="296"/>
        <v>0</v>
      </c>
      <c r="U3794" s="27">
        <f t="shared" si="297"/>
        <v>0</v>
      </c>
      <c r="V3794" s="25"/>
      <c r="W3794" s="27" t="str">
        <f t="shared" si="298"/>
        <v/>
      </c>
      <c r="X3794" s="43" t="str">
        <f t="shared" si="299"/>
        <v>OK</v>
      </c>
      <c r="Y3794" s="681" t="str">
        <f t="shared" si="300"/>
        <v/>
      </c>
    </row>
    <row r="3795" spans="1:25" x14ac:dyDescent="0.25">
      <c r="A3795" s="68" t="str">
        <f>'0'!$A$4</f>
        <v>………………..</v>
      </c>
      <c r="B3795" s="341">
        <f>'0'!$A$2</f>
        <v>46112</v>
      </c>
      <c r="C3795" s="341" t="s">
        <v>1246</v>
      </c>
      <c r="D3795" s="22"/>
      <c r="E3795" s="23"/>
      <c r="F3795" s="14"/>
      <c r="G3795" s="23"/>
      <c r="H3795" s="22"/>
      <c r="I3795" s="24"/>
      <c r="J3795" s="24"/>
      <c r="K3795" s="25"/>
      <c r="L3795" s="25"/>
      <c r="M3795" s="25"/>
      <c r="N3795" s="25"/>
      <c r="O3795" s="25"/>
      <c r="P3795" s="25"/>
      <c r="Q3795" s="26"/>
      <c r="R3795" s="25"/>
      <c r="S3795" s="25"/>
      <c r="T3795" s="27">
        <f t="shared" si="296"/>
        <v>0</v>
      </c>
      <c r="U3795" s="27">
        <f t="shared" si="297"/>
        <v>0</v>
      </c>
      <c r="V3795" s="25"/>
      <c r="W3795" s="27" t="str">
        <f t="shared" si="298"/>
        <v/>
      </c>
      <c r="X3795" s="43" t="str">
        <f t="shared" si="299"/>
        <v>OK</v>
      </c>
      <c r="Y3795" s="681" t="str">
        <f t="shared" si="300"/>
        <v/>
      </c>
    </row>
    <row r="3796" spans="1:25" x14ac:dyDescent="0.25">
      <c r="A3796" s="68" t="str">
        <f>'0'!$A$4</f>
        <v>………………..</v>
      </c>
      <c r="B3796" s="341">
        <f>'0'!$A$2</f>
        <v>46112</v>
      </c>
      <c r="C3796" s="341" t="s">
        <v>1246</v>
      </c>
      <c r="D3796" s="22"/>
      <c r="E3796" s="23"/>
      <c r="F3796" s="14"/>
      <c r="G3796" s="23"/>
      <c r="H3796" s="22"/>
      <c r="I3796" s="24"/>
      <c r="J3796" s="24"/>
      <c r="K3796" s="25"/>
      <c r="L3796" s="25"/>
      <c r="M3796" s="25"/>
      <c r="N3796" s="25"/>
      <c r="O3796" s="25"/>
      <c r="P3796" s="25"/>
      <c r="Q3796" s="26"/>
      <c r="R3796" s="25"/>
      <c r="S3796" s="25"/>
      <c r="T3796" s="27">
        <f t="shared" si="296"/>
        <v>0</v>
      </c>
      <c r="U3796" s="27">
        <f t="shared" si="297"/>
        <v>0</v>
      </c>
      <c r="V3796" s="25"/>
      <c r="W3796" s="27" t="str">
        <f t="shared" si="298"/>
        <v/>
      </c>
      <c r="X3796" s="43" t="str">
        <f t="shared" si="299"/>
        <v>OK</v>
      </c>
      <c r="Y3796" s="681" t="str">
        <f t="shared" si="300"/>
        <v/>
      </c>
    </row>
    <row r="3797" spans="1:25" x14ac:dyDescent="0.25">
      <c r="A3797" s="68" t="str">
        <f>'0'!$A$4</f>
        <v>………………..</v>
      </c>
      <c r="B3797" s="341">
        <f>'0'!$A$2</f>
        <v>46112</v>
      </c>
      <c r="C3797" s="341" t="s">
        <v>1246</v>
      </c>
      <c r="D3797" s="22"/>
      <c r="E3797" s="23"/>
      <c r="F3797" s="14"/>
      <c r="G3797" s="23"/>
      <c r="H3797" s="22"/>
      <c r="I3797" s="24"/>
      <c r="J3797" s="24"/>
      <c r="K3797" s="25"/>
      <c r="L3797" s="25"/>
      <c r="M3797" s="25"/>
      <c r="N3797" s="25"/>
      <c r="O3797" s="25"/>
      <c r="P3797" s="25"/>
      <c r="Q3797" s="26"/>
      <c r="R3797" s="25"/>
      <c r="S3797" s="25"/>
      <c r="T3797" s="27">
        <f t="shared" si="296"/>
        <v>0</v>
      </c>
      <c r="U3797" s="27">
        <f t="shared" si="297"/>
        <v>0</v>
      </c>
      <c r="V3797" s="25"/>
      <c r="W3797" s="27" t="str">
        <f t="shared" si="298"/>
        <v/>
      </c>
      <c r="X3797" s="43" t="str">
        <f t="shared" si="299"/>
        <v>OK</v>
      </c>
      <c r="Y3797" s="681" t="str">
        <f t="shared" si="300"/>
        <v/>
      </c>
    </row>
    <row r="3798" spans="1:25" x14ac:dyDescent="0.25">
      <c r="A3798" s="68" t="str">
        <f>'0'!$A$4</f>
        <v>………………..</v>
      </c>
      <c r="B3798" s="341">
        <f>'0'!$A$2</f>
        <v>46112</v>
      </c>
      <c r="C3798" s="341" t="s">
        <v>1246</v>
      </c>
      <c r="D3798" s="22"/>
      <c r="E3798" s="23"/>
      <c r="F3798" s="14"/>
      <c r="G3798" s="23"/>
      <c r="H3798" s="22"/>
      <c r="I3798" s="24"/>
      <c r="J3798" s="24"/>
      <c r="K3798" s="25"/>
      <c r="L3798" s="25"/>
      <c r="M3798" s="25"/>
      <c r="N3798" s="25"/>
      <c r="O3798" s="25"/>
      <c r="P3798" s="25"/>
      <c r="Q3798" s="26"/>
      <c r="R3798" s="25"/>
      <c r="S3798" s="25"/>
      <c r="T3798" s="27">
        <f t="shared" si="296"/>
        <v>0</v>
      </c>
      <c r="U3798" s="27">
        <f t="shared" si="297"/>
        <v>0</v>
      </c>
      <c r="V3798" s="25"/>
      <c r="W3798" s="27" t="str">
        <f t="shared" si="298"/>
        <v/>
      </c>
      <c r="X3798" s="43" t="str">
        <f t="shared" si="299"/>
        <v>OK</v>
      </c>
      <c r="Y3798" s="681" t="str">
        <f t="shared" si="300"/>
        <v/>
      </c>
    </row>
    <row r="3799" spans="1:25" x14ac:dyDescent="0.25">
      <c r="A3799" s="68" t="str">
        <f>'0'!$A$4</f>
        <v>………………..</v>
      </c>
      <c r="B3799" s="341">
        <f>'0'!$A$2</f>
        <v>46112</v>
      </c>
      <c r="C3799" s="341" t="s">
        <v>1246</v>
      </c>
      <c r="D3799" s="22"/>
      <c r="E3799" s="23"/>
      <c r="F3799" s="14"/>
      <c r="G3799" s="23"/>
      <c r="H3799" s="22"/>
      <c r="I3799" s="24"/>
      <c r="J3799" s="24"/>
      <c r="K3799" s="25"/>
      <c r="L3799" s="25"/>
      <c r="M3799" s="25"/>
      <c r="N3799" s="25"/>
      <c r="O3799" s="25"/>
      <c r="P3799" s="25"/>
      <c r="Q3799" s="26"/>
      <c r="R3799" s="25"/>
      <c r="S3799" s="25"/>
      <c r="T3799" s="27">
        <f t="shared" si="296"/>
        <v>0</v>
      </c>
      <c r="U3799" s="27">
        <f t="shared" si="297"/>
        <v>0</v>
      </c>
      <c r="V3799" s="25"/>
      <c r="W3799" s="27" t="str">
        <f t="shared" si="298"/>
        <v/>
      </c>
      <c r="X3799" s="43" t="str">
        <f t="shared" si="299"/>
        <v>OK</v>
      </c>
      <c r="Y3799" s="681" t="str">
        <f t="shared" si="300"/>
        <v/>
      </c>
    </row>
    <row r="3800" spans="1:25" x14ac:dyDescent="0.25">
      <c r="A3800" s="68" t="str">
        <f>'0'!$A$4</f>
        <v>………………..</v>
      </c>
      <c r="B3800" s="341">
        <f>'0'!$A$2</f>
        <v>46112</v>
      </c>
      <c r="C3800" s="341" t="s">
        <v>1246</v>
      </c>
      <c r="D3800" s="22"/>
      <c r="E3800" s="23"/>
      <c r="F3800" s="14"/>
      <c r="G3800" s="23"/>
      <c r="H3800" s="22"/>
      <c r="I3800" s="24"/>
      <c r="J3800" s="24"/>
      <c r="K3800" s="25"/>
      <c r="L3800" s="25"/>
      <c r="M3800" s="25"/>
      <c r="N3800" s="25"/>
      <c r="O3800" s="25"/>
      <c r="P3800" s="25"/>
      <c r="Q3800" s="26"/>
      <c r="R3800" s="25"/>
      <c r="S3800" s="25"/>
      <c r="T3800" s="27">
        <f t="shared" si="296"/>
        <v>0</v>
      </c>
      <c r="U3800" s="27">
        <f t="shared" si="297"/>
        <v>0</v>
      </c>
      <c r="V3800" s="25"/>
      <c r="W3800" s="27" t="str">
        <f t="shared" si="298"/>
        <v/>
      </c>
      <c r="X3800" s="43" t="str">
        <f t="shared" si="299"/>
        <v>OK</v>
      </c>
      <c r="Y3800" s="681" t="str">
        <f t="shared" si="300"/>
        <v/>
      </c>
    </row>
    <row r="3801" spans="1:25" x14ac:dyDescent="0.25">
      <c r="A3801" s="68" t="str">
        <f>'0'!$A$4</f>
        <v>………………..</v>
      </c>
      <c r="B3801" s="341">
        <f>'0'!$A$2</f>
        <v>46112</v>
      </c>
      <c r="C3801" s="341" t="s">
        <v>1246</v>
      </c>
      <c r="D3801" s="22"/>
      <c r="E3801" s="23"/>
      <c r="F3801" s="14"/>
      <c r="G3801" s="23"/>
      <c r="H3801" s="22"/>
      <c r="I3801" s="24"/>
      <c r="J3801" s="24"/>
      <c r="K3801" s="25"/>
      <c r="L3801" s="25"/>
      <c r="M3801" s="25"/>
      <c r="N3801" s="25"/>
      <c r="O3801" s="25"/>
      <c r="P3801" s="25"/>
      <c r="Q3801" s="26"/>
      <c r="R3801" s="25"/>
      <c r="S3801" s="25"/>
      <c r="T3801" s="27">
        <f t="shared" si="296"/>
        <v>0</v>
      </c>
      <c r="U3801" s="27">
        <f t="shared" si="297"/>
        <v>0</v>
      </c>
      <c r="V3801" s="25"/>
      <c r="W3801" s="27" t="str">
        <f t="shared" si="298"/>
        <v/>
      </c>
      <c r="X3801" s="43" t="str">
        <f t="shared" si="299"/>
        <v>OK</v>
      </c>
      <c r="Y3801" s="681" t="str">
        <f t="shared" si="300"/>
        <v/>
      </c>
    </row>
    <row r="3802" spans="1:25" x14ac:dyDescent="0.25">
      <c r="A3802" s="68" t="str">
        <f>'0'!$A$4</f>
        <v>………………..</v>
      </c>
      <c r="B3802" s="341">
        <f>'0'!$A$2</f>
        <v>46112</v>
      </c>
      <c r="C3802" s="341" t="s">
        <v>1246</v>
      </c>
      <c r="D3802" s="22"/>
      <c r="E3802" s="23"/>
      <c r="F3802" s="14"/>
      <c r="G3802" s="23"/>
      <c r="H3802" s="22"/>
      <c r="I3802" s="24"/>
      <c r="J3802" s="24"/>
      <c r="K3802" s="25"/>
      <c r="L3802" s="25"/>
      <c r="M3802" s="25"/>
      <c r="N3802" s="25"/>
      <c r="O3802" s="25"/>
      <c r="P3802" s="25"/>
      <c r="Q3802" s="26"/>
      <c r="R3802" s="25"/>
      <c r="S3802" s="25"/>
      <c r="T3802" s="27">
        <f t="shared" si="296"/>
        <v>0</v>
      </c>
      <c r="U3802" s="27">
        <f t="shared" si="297"/>
        <v>0</v>
      </c>
      <c r="V3802" s="25"/>
      <c r="W3802" s="27" t="str">
        <f t="shared" si="298"/>
        <v/>
      </c>
      <c r="X3802" s="43" t="str">
        <f t="shared" si="299"/>
        <v>OK</v>
      </c>
      <c r="Y3802" s="681" t="str">
        <f t="shared" si="300"/>
        <v/>
      </c>
    </row>
    <row r="3803" spans="1:25" x14ac:dyDescent="0.25">
      <c r="A3803" s="68" t="str">
        <f>'0'!$A$4</f>
        <v>………………..</v>
      </c>
      <c r="B3803" s="341">
        <f>'0'!$A$2</f>
        <v>46112</v>
      </c>
      <c r="C3803" s="341" t="s">
        <v>1246</v>
      </c>
      <c r="D3803" s="22"/>
      <c r="E3803" s="23"/>
      <c r="F3803" s="14"/>
      <c r="G3803" s="23"/>
      <c r="H3803" s="22"/>
      <c r="I3803" s="24"/>
      <c r="J3803" s="24"/>
      <c r="K3803" s="25"/>
      <c r="L3803" s="25"/>
      <c r="M3803" s="25"/>
      <c r="N3803" s="25"/>
      <c r="O3803" s="25"/>
      <c r="P3803" s="25"/>
      <c r="Q3803" s="26"/>
      <c r="R3803" s="25"/>
      <c r="S3803" s="25"/>
      <c r="T3803" s="27">
        <f t="shared" si="296"/>
        <v>0</v>
      </c>
      <c r="U3803" s="27">
        <f t="shared" si="297"/>
        <v>0</v>
      </c>
      <c r="V3803" s="25"/>
      <c r="W3803" s="27" t="str">
        <f t="shared" si="298"/>
        <v/>
      </c>
      <c r="X3803" s="43" t="str">
        <f t="shared" si="299"/>
        <v>OK</v>
      </c>
      <c r="Y3803" s="681" t="str">
        <f t="shared" si="300"/>
        <v/>
      </c>
    </row>
    <row r="3804" spans="1:25" x14ac:dyDescent="0.25">
      <c r="A3804" s="68" t="str">
        <f>'0'!$A$4</f>
        <v>………………..</v>
      </c>
      <c r="B3804" s="341">
        <f>'0'!$A$2</f>
        <v>46112</v>
      </c>
      <c r="C3804" s="341" t="s">
        <v>1246</v>
      </c>
      <c r="D3804" s="22"/>
      <c r="E3804" s="23"/>
      <c r="F3804" s="14"/>
      <c r="G3804" s="23"/>
      <c r="H3804" s="22"/>
      <c r="I3804" s="24"/>
      <c r="J3804" s="24"/>
      <c r="K3804" s="25"/>
      <c r="L3804" s="25"/>
      <c r="M3804" s="25"/>
      <c r="N3804" s="25"/>
      <c r="O3804" s="25"/>
      <c r="P3804" s="25"/>
      <c r="Q3804" s="26"/>
      <c r="R3804" s="25"/>
      <c r="S3804" s="25"/>
      <c r="T3804" s="27">
        <f t="shared" si="296"/>
        <v>0</v>
      </c>
      <c r="U3804" s="27">
        <f t="shared" si="297"/>
        <v>0</v>
      </c>
      <c r="V3804" s="25"/>
      <c r="W3804" s="27" t="str">
        <f t="shared" si="298"/>
        <v/>
      </c>
      <c r="X3804" s="43" t="str">
        <f t="shared" si="299"/>
        <v>OK</v>
      </c>
      <c r="Y3804" s="681" t="str">
        <f t="shared" si="300"/>
        <v/>
      </c>
    </row>
    <row r="3805" spans="1:25" x14ac:dyDescent="0.25">
      <c r="A3805" s="68" t="str">
        <f>'0'!$A$4</f>
        <v>………………..</v>
      </c>
      <c r="B3805" s="341">
        <f>'0'!$A$2</f>
        <v>46112</v>
      </c>
      <c r="C3805" s="341" t="s">
        <v>1246</v>
      </c>
      <c r="D3805" s="22"/>
      <c r="E3805" s="23"/>
      <c r="F3805" s="14"/>
      <c r="G3805" s="23"/>
      <c r="H3805" s="22"/>
      <c r="I3805" s="24"/>
      <c r="J3805" s="24"/>
      <c r="K3805" s="25"/>
      <c r="L3805" s="25"/>
      <c r="M3805" s="25"/>
      <c r="N3805" s="25"/>
      <c r="O3805" s="25"/>
      <c r="P3805" s="25"/>
      <c r="Q3805" s="26"/>
      <c r="R3805" s="25"/>
      <c r="S3805" s="25"/>
      <c r="T3805" s="27">
        <f t="shared" si="296"/>
        <v>0</v>
      </c>
      <c r="U3805" s="27">
        <f t="shared" si="297"/>
        <v>0</v>
      </c>
      <c r="V3805" s="25"/>
      <c r="W3805" s="27" t="str">
        <f t="shared" si="298"/>
        <v/>
      </c>
      <c r="X3805" s="43" t="str">
        <f t="shared" si="299"/>
        <v>OK</v>
      </c>
      <c r="Y3805" s="681" t="str">
        <f t="shared" si="300"/>
        <v/>
      </c>
    </row>
    <row r="3806" spans="1:25" x14ac:dyDescent="0.25">
      <c r="A3806" s="68" t="str">
        <f>'0'!$A$4</f>
        <v>………………..</v>
      </c>
      <c r="B3806" s="341">
        <f>'0'!$A$2</f>
        <v>46112</v>
      </c>
      <c r="C3806" s="341" t="s">
        <v>1246</v>
      </c>
      <c r="D3806" s="22"/>
      <c r="E3806" s="23"/>
      <c r="F3806" s="14"/>
      <c r="G3806" s="23"/>
      <c r="H3806" s="22"/>
      <c r="I3806" s="24"/>
      <c r="J3806" s="24"/>
      <c r="K3806" s="25"/>
      <c r="L3806" s="25"/>
      <c r="M3806" s="25"/>
      <c r="N3806" s="25"/>
      <c r="O3806" s="25"/>
      <c r="P3806" s="25"/>
      <c r="Q3806" s="26"/>
      <c r="R3806" s="25"/>
      <c r="S3806" s="25"/>
      <c r="T3806" s="27">
        <f t="shared" si="296"/>
        <v>0</v>
      </c>
      <c r="U3806" s="27">
        <f t="shared" si="297"/>
        <v>0</v>
      </c>
      <c r="V3806" s="25"/>
      <c r="W3806" s="27" t="str">
        <f t="shared" si="298"/>
        <v/>
      </c>
      <c r="X3806" s="43" t="str">
        <f t="shared" si="299"/>
        <v>OK</v>
      </c>
      <c r="Y3806" s="681" t="str">
        <f t="shared" si="300"/>
        <v/>
      </c>
    </row>
    <row r="3807" spans="1:25" x14ac:dyDescent="0.25">
      <c r="A3807" s="68" t="str">
        <f>'0'!$A$4</f>
        <v>………………..</v>
      </c>
      <c r="B3807" s="341">
        <f>'0'!$A$2</f>
        <v>46112</v>
      </c>
      <c r="C3807" s="341" t="s">
        <v>1246</v>
      </c>
      <c r="D3807" s="22"/>
      <c r="E3807" s="23"/>
      <c r="F3807" s="14"/>
      <c r="G3807" s="23"/>
      <c r="H3807" s="22"/>
      <c r="I3807" s="24"/>
      <c r="J3807" s="24"/>
      <c r="K3807" s="25"/>
      <c r="L3807" s="25"/>
      <c r="M3807" s="25"/>
      <c r="N3807" s="25"/>
      <c r="O3807" s="25"/>
      <c r="P3807" s="25"/>
      <c r="Q3807" s="26"/>
      <c r="R3807" s="25"/>
      <c r="S3807" s="25"/>
      <c r="T3807" s="27">
        <f t="shared" si="296"/>
        <v>0</v>
      </c>
      <c r="U3807" s="27">
        <f t="shared" si="297"/>
        <v>0</v>
      </c>
      <c r="V3807" s="25"/>
      <c r="W3807" s="27" t="str">
        <f t="shared" si="298"/>
        <v/>
      </c>
      <c r="X3807" s="43" t="str">
        <f t="shared" si="299"/>
        <v>OK</v>
      </c>
      <c r="Y3807" s="681" t="str">
        <f t="shared" si="300"/>
        <v/>
      </c>
    </row>
    <row r="3808" spans="1:25" x14ac:dyDescent="0.25">
      <c r="A3808" s="68" t="str">
        <f>'0'!$A$4</f>
        <v>………………..</v>
      </c>
      <c r="B3808" s="341">
        <f>'0'!$A$2</f>
        <v>46112</v>
      </c>
      <c r="C3808" s="341" t="s">
        <v>1246</v>
      </c>
      <c r="D3808" s="22"/>
      <c r="E3808" s="23"/>
      <c r="F3808" s="14"/>
      <c r="G3808" s="23"/>
      <c r="H3808" s="22"/>
      <c r="I3808" s="24"/>
      <c r="J3808" s="24"/>
      <c r="K3808" s="25"/>
      <c r="L3808" s="25"/>
      <c r="M3808" s="25"/>
      <c r="N3808" s="25"/>
      <c r="O3808" s="25"/>
      <c r="P3808" s="25"/>
      <c r="Q3808" s="26"/>
      <c r="R3808" s="25"/>
      <c r="S3808" s="25"/>
      <c r="T3808" s="27">
        <f t="shared" si="296"/>
        <v>0</v>
      </c>
      <c r="U3808" s="27">
        <f t="shared" si="297"/>
        <v>0</v>
      </c>
      <c r="V3808" s="25"/>
      <c r="W3808" s="27" t="str">
        <f t="shared" si="298"/>
        <v/>
      </c>
      <c r="X3808" s="43" t="str">
        <f t="shared" si="299"/>
        <v>OK</v>
      </c>
      <c r="Y3808" s="681" t="str">
        <f t="shared" si="300"/>
        <v/>
      </c>
    </row>
    <row r="3809" spans="1:25" x14ac:dyDescent="0.25">
      <c r="A3809" s="68" t="str">
        <f>'0'!$A$4</f>
        <v>………………..</v>
      </c>
      <c r="B3809" s="341">
        <f>'0'!$A$2</f>
        <v>46112</v>
      </c>
      <c r="C3809" s="341" t="s">
        <v>1246</v>
      </c>
      <c r="D3809" s="22"/>
      <c r="E3809" s="23"/>
      <c r="F3809" s="14"/>
      <c r="G3809" s="23"/>
      <c r="H3809" s="22"/>
      <c r="I3809" s="24"/>
      <c r="J3809" s="24"/>
      <c r="K3809" s="25"/>
      <c r="L3809" s="25"/>
      <c r="M3809" s="25"/>
      <c r="N3809" s="25"/>
      <c r="O3809" s="25"/>
      <c r="P3809" s="25"/>
      <c r="Q3809" s="26"/>
      <c r="R3809" s="25"/>
      <c r="S3809" s="25"/>
      <c r="T3809" s="27">
        <f t="shared" si="296"/>
        <v>0</v>
      </c>
      <c r="U3809" s="27">
        <f t="shared" si="297"/>
        <v>0</v>
      </c>
      <c r="V3809" s="25"/>
      <c r="W3809" s="27" t="str">
        <f t="shared" si="298"/>
        <v/>
      </c>
      <c r="X3809" s="43" t="str">
        <f t="shared" si="299"/>
        <v>OK</v>
      </c>
      <c r="Y3809" s="681" t="str">
        <f t="shared" si="300"/>
        <v/>
      </c>
    </row>
    <row r="3810" spans="1:25" x14ac:dyDescent="0.25">
      <c r="A3810" s="68" t="str">
        <f>'0'!$A$4</f>
        <v>………………..</v>
      </c>
      <c r="B3810" s="341">
        <f>'0'!$A$2</f>
        <v>46112</v>
      </c>
      <c r="C3810" s="341" t="s">
        <v>1246</v>
      </c>
      <c r="D3810" s="22"/>
      <c r="E3810" s="23"/>
      <c r="F3810" s="14"/>
      <c r="G3810" s="23"/>
      <c r="H3810" s="22"/>
      <c r="I3810" s="24"/>
      <c r="J3810" s="24"/>
      <c r="K3810" s="25"/>
      <c r="L3810" s="25"/>
      <c r="M3810" s="25"/>
      <c r="N3810" s="25"/>
      <c r="O3810" s="25"/>
      <c r="P3810" s="25"/>
      <c r="Q3810" s="26"/>
      <c r="R3810" s="25"/>
      <c r="S3810" s="25"/>
      <c r="T3810" s="27">
        <f t="shared" si="296"/>
        <v>0</v>
      </c>
      <c r="U3810" s="27">
        <f t="shared" si="297"/>
        <v>0</v>
      </c>
      <c r="V3810" s="25"/>
      <c r="W3810" s="27" t="str">
        <f t="shared" si="298"/>
        <v/>
      </c>
      <c r="X3810" s="43" t="str">
        <f t="shared" si="299"/>
        <v>OK</v>
      </c>
      <c r="Y3810" s="681" t="str">
        <f t="shared" si="300"/>
        <v/>
      </c>
    </row>
    <row r="3811" spans="1:25" x14ac:dyDescent="0.25">
      <c r="A3811" s="68" t="str">
        <f>'0'!$A$4</f>
        <v>………………..</v>
      </c>
      <c r="B3811" s="341">
        <f>'0'!$A$2</f>
        <v>46112</v>
      </c>
      <c r="C3811" s="341" t="s">
        <v>1246</v>
      </c>
      <c r="D3811" s="22"/>
      <c r="E3811" s="23"/>
      <c r="F3811" s="14"/>
      <c r="G3811" s="23"/>
      <c r="H3811" s="22"/>
      <c r="I3811" s="24"/>
      <c r="J3811" s="24"/>
      <c r="K3811" s="25"/>
      <c r="L3811" s="25"/>
      <c r="M3811" s="25"/>
      <c r="N3811" s="25"/>
      <c r="O3811" s="25"/>
      <c r="P3811" s="25"/>
      <c r="Q3811" s="26"/>
      <c r="R3811" s="25"/>
      <c r="S3811" s="25"/>
      <c r="T3811" s="27">
        <f t="shared" si="296"/>
        <v>0</v>
      </c>
      <c r="U3811" s="27">
        <f t="shared" si="297"/>
        <v>0</v>
      </c>
      <c r="V3811" s="25"/>
      <c r="W3811" s="27" t="str">
        <f t="shared" si="298"/>
        <v/>
      </c>
      <c r="X3811" s="43" t="str">
        <f t="shared" si="299"/>
        <v>OK</v>
      </c>
      <c r="Y3811" s="681" t="str">
        <f t="shared" si="300"/>
        <v/>
      </c>
    </row>
    <row r="3812" spans="1:25" x14ac:dyDescent="0.25">
      <c r="A3812" s="68" t="str">
        <f>'0'!$A$4</f>
        <v>………………..</v>
      </c>
      <c r="B3812" s="341">
        <f>'0'!$A$2</f>
        <v>46112</v>
      </c>
      <c r="C3812" s="341" t="s">
        <v>1246</v>
      </c>
      <c r="D3812" s="22"/>
      <c r="E3812" s="23"/>
      <c r="F3812" s="14"/>
      <c r="G3812" s="23"/>
      <c r="H3812" s="22"/>
      <c r="I3812" s="24"/>
      <c r="J3812" s="24"/>
      <c r="K3812" s="25"/>
      <c r="L3812" s="25"/>
      <c r="M3812" s="25"/>
      <c r="N3812" s="25"/>
      <c r="O3812" s="25"/>
      <c r="P3812" s="25"/>
      <c r="Q3812" s="26"/>
      <c r="R3812" s="25"/>
      <c r="S3812" s="25"/>
      <c r="T3812" s="27">
        <f t="shared" si="296"/>
        <v>0</v>
      </c>
      <c r="U3812" s="27">
        <f t="shared" si="297"/>
        <v>0</v>
      </c>
      <c r="V3812" s="25"/>
      <c r="W3812" s="27" t="str">
        <f t="shared" si="298"/>
        <v/>
      </c>
      <c r="X3812" s="43" t="str">
        <f t="shared" si="299"/>
        <v>OK</v>
      </c>
      <c r="Y3812" s="681" t="str">
        <f t="shared" si="300"/>
        <v/>
      </c>
    </row>
    <row r="3813" spans="1:25" x14ac:dyDescent="0.25">
      <c r="A3813" s="68" t="str">
        <f>'0'!$A$4</f>
        <v>………………..</v>
      </c>
      <c r="B3813" s="341">
        <f>'0'!$A$2</f>
        <v>46112</v>
      </c>
      <c r="C3813" s="341" t="s">
        <v>1246</v>
      </c>
      <c r="D3813" s="22"/>
      <c r="E3813" s="23"/>
      <c r="F3813" s="14"/>
      <c r="G3813" s="23"/>
      <c r="H3813" s="22"/>
      <c r="I3813" s="24"/>
      <c r="J3813" s="24"/>
      <c r="K3813" s="25"/>
      <c r="L3813" s="25"/>
      <c r="M3813" s="25"/>
      <c r="N3813" s="25"/>
      <c r="O3813" s="25"/>
      <c r="P3813" s="25"/>
      <c r="Q3813" s="26"/>
      <c r="R3813" s="25"/>
      <c r="S3813" s="25"/>
      <c r="T3813" s="27">
        <f t="shared" si="296"/>
        <v>0</v>
      </c>
      <c r="U3813" s="27">
        <f t="shared" si="297"/>
        <v>0</v>
      </c>
      <c r="V3813" s="25"/>
      <c r="W3813" s="27" t="str">
        <f t="shared" si="298"/>
        <v/>
      </c>
      <c r="X3813" s="43" t="str">
        <f t="shared" si="299"/>
        <v>OK</v>
      </c>
      <c r="Y3813" s="681" t="str">
        <f t="shared" si="300"/>
        <v/>
      </c>
    </row>
    <row r="3814" spans="1:25" x14ac:dyDescent="0.25">
      <c r="A3814" s="68" t="str">
        <f>'0'!$A$4</f>
        <v>………………..</v>
      </c>
      <c r="B3814" s="341">
        <f>'0'!$A$2</f>
        <v>46112</v>
      </c>
      <c r="C3814" s="341" t="s">
        <v>1246</v>
      </c>
      <c r="D3814" s="22"/>
      <c r="E3814" s="23"/>
      <c r="F3814" s="14"/>
      <c r="G3814" s="23"/>
      <c r="H3814" s="22"/>
      <c r="I3814" s="24"/>
      <c r="J3814" s="24"/>
      <c r="K3814" s="25"/>
      <c r="L3814" s="25"/>
      <c r="M3814" s="25"/>
      <c r="N3814" s="25"/>
      <c r="O3814" s="25"/>
      <c r="P3814" s="25"/>
      <c r="Q3814" s="26"/>
      <c r="R3814" s="25"/>
      <c r="S3814" s="25"/>
      <c r="T3814" s="27">
        <f t="shared" si="296"/>
        <v>0</v>
      </c>
      <c r="U3814" s="27">
        <f t="shared" si="297"/>
        <v>0</v>
      </c>
      <c r="V3814" s="25"/>
      <c r="W3814" s="27" t="str">
        <f t="shared" si="298"/>
        <v/>
      </c>
      <c r="X3814" s="43" t="str">
        <f t="shared" si="299"/>
        <v>OK</v>
      </c>
      <c r="Y3814" s="681" t="str">
        <f t="shared" si="300"/>
        <v/>
      </c>
    </row>
    <row r="3815" spans="1:25" x14ac:dyDescent="0.25">
      <c r="A3815" s="68" t="str">
        <f>'0'!$A$4</f>
        <v>………………..</v>
      </c>
      <c r="B3815" s="341">
        <f>'0'!$A$2</f>
        <v>46112</v>
      </c>
      <c r="C3815" s="341" t="s">
        <v>1246</v>
      </c>
      <c r="D3815" s="22"/>
      <c r="E3815" s="23"/>
      <c r="F3815" s="14"/>
      <c r="G3815" s="23"/>
      <c r="H3815" s="22"/>
      <c r="I3815" s="24"/>
      <c r="J3815" s="24"/>
      <c r="K3815" s="25"/>
      <c r="L3815" s="25"/>
      <c r="M3815" s="25"/>
      <c r="N3815" s="25"/>
      <c r="O3815" s="25"/>
      <c r="P3815" s="25"/>
      <c r="Q3815" s="26"/>
      <c r="R3815" s="25"/>
      <c r="S3815" s="25"/>
      <c r="T3815" s="27">
        <f t="shared" si="296"/>
        <v>0</v>
      </c>
      <c r="U3815" s="27">
        <f t="shared" si="297"/>
        <v>0</v>
      </c>
      <c r="V3815" s="25"/>
      <c r="W3815" s="27" t="str">
        <f t="shared" si="298"/>
        <v/>
      </c>
      <c r="X3815" s="43" t="str">
        <f t="shared" si="299"/>
        <v>OK</v>
      </c>
      <c r="Y3815" s="681" t="str">
        <f t="shared" si="300"/>
        <v/>
      </c>
    </row>
    <row r="3816" spans="1:25" x14ac:dyDescent="0.25">
      <c r="A3816" s="68" t="str">
        <f>'0'!$A$4</f>
        <v>………………..</v>
      </c>
      <c r="B3816" s="341">
        <f>'0'!$A$2</f>
        <v>46112</v>
      </c>
      <c r="C3816" s="341" t="s">
        <v>1246</v>
      </c>
      <c r="D3816" s="22"/>
      <c r="E3816" s="23"/>
      <c r="F3816" s="14"/>
      <c r="G3816" s="23"/>
      <c r="H3816" s="22"/>
      <c r="I3816" s="24"/>
      <c r="J3816" s="24"/>
      <c r="K3816" s="25"/>
      <c r="L3816" s="25"/>
      <c r="M3816" s="25"/>
      <c r="N3816" s="25"/>
      <c r="O3816" s="25"/>
      <c r="P3816" s="25"/>
      <c r="Q3816" s="26"/>
      <c r="R3816" s="25"/>
      <c r="S3816" s="25"/>
      <c r="T3816" s="27">
        <f t="shared" si="296"/>
        <v>0</v>
      </c>
      <c r="U3816" s="27">
        <f t="shared" si="297"/>
        <v>0</v>
      </c>
      <c r="V3816" s="25"/>
      <c r="W3816" s="27" t="str">
        <f t="shared" si="298"/>
        <v/>
      </c>
      <c r="X3816" s="43" t="str">
        <f t="shared" si="299"/>
        <v>OK</v>
      </c>
      <c r="Y3816" s="681" t="str">
        <f t="shared" si="300"/>
        <v/>
      </c>
    </row>
    <row r="3817" spans="1:25" x14ac:dyDescent="0.25">
      <c r="A3817" s="68" t="str">
        <f>'0'!$A$4</f>
        <v>………………..</v>
      </c>
      <c r="B3817" s="341">
        <f>'0'!$A$2</f>
        <v>46112</v>
      </c>
      <c r="C3817" s="341" t="s">
        <v>1246</v>
      </c>
      <c r="D3817" s="22"/>
      <c r="E3817" s="23"/>
      <c r="F3817" s="14"/>
      <c r="G3817" s="23"/>
      <c r="H3817" s="22"/>
      <c r="I3817" s="24"/>
      <c r="J3817" s="24"/>
      <c r="K3817" s="25"/>
      <c r="L3817" s="25"/>
      <c r="M3817" s="25"/>
      <c r="N3817" s="25"/>
      <c r="O3817" s="25"/>
      <c r="P3817" s="25"/>
      <c r="Q3817" s="26"/>
      <c r="R3817" s="25"/>
      <c r="S3817" s="25"/>
      <c r="T3817" s="27">
        <f t="shared" si="296"/>
        <v>0</v>
      </c>
      <c r="U3817" s="27">
        <f t="shared" si="297"/>
        <v>0</v>
      </c>
      <c r="V3817" s="25"/>
      <c r="W3817" s="27" t="str">
        <f t="shared" si="298"/>
        <v/>
      </c>
      <c r="X3817" s="43" t="str">
        <f t="shared" si="299"/>
        <v>OK</v>
      </c>
      <c r="Y3817" s="681" t="str">
        <f t="shared" si="300"/>
        <v/>
      </c>
    </row>
    <row r="3818" spans="1:25" x14ac:dyDescent="0.25">
      <c r="A3818" s="68" t="str">
        <f>'0'!$A$4</f>
        <v>………………..</v>
      </c>
      <c r="B3818" s="341">
        <f>'0'!$A$2</f>
        <v>46112</v>
      </c>
      <c r="C3818" s="341" t="s">
        <v>1246</v>
      </c>
      <c r="D3818" s="22"/>
      <c r="E3818" s="23"/>
      <c r="F3818" s="14"/>
      <c r="G3818" s="23"/>
      <c r="H3818" s="22"/>
      <c r="I3818" s="24"/>
      <c r="J3818" s="24"/>
      <c r="K3818" s="25"/>
      <c r="L3818" s="25"/>
      <c r="M3818" s="25"/>
      <c r="N3818" s="25"/>
      <c r="O3818" s="25"/>
      <c r="P3818" s="25"/>
      <c r="Q3818" s="26"/>
      <c r="R3818" s="25"/>
      <c r="S3818" s="25"/>
      <c r="T3818" s="27">
        <f t="shared" si="296"/>
        <v>0</v>
      </c>
      <c r="U3818" s="27">
        <f t="shared" si="297"/>
        <v>0</v>
      </c>
      <c r="V3818" s="25"/>
      <c r="W3818" s="27" t="str">
        <f t="shared" si="298"/>
        <v/>
      </c>
      <c r="X3818" s="43" t="str">
        <f t="shared" si="299"/>
        <v>OK</v>
      </c>
      <c r="Y3818" s="681" t="str">
        <f t="shared" si="300"/>
        <v/>
      </c>
    </row>
    <row r="3819" spans="1:25" x14ac:dyDescent="0.25">
      <c r="A3819" s="68" t="str">
        <f>'0'!$A$4</f>
        <v>………………..</v>
      </c>
      <c r="B3819" s="341">
        <f>'0'!$A$2</f>
        <v>46112</v>
      </c>
      <c r="C3819" s="341" t="s">
        <v>1246</v>
      </c>
      <c r="D3819" s="22"/>
      <c r="E3819" s="23"/>
      <c r="F3819" s="14"/>
      <c r="G3819" s="23"/>
      <c r="H3819" s="22"/>
      <c r="I3819" s="24"/>
      <c r="J3819" s="24"/>
      <c r="K3819" s="25"/>
      <c r="L3819" s="25"/>
      <c r="M3819" s="25"/>
      <c r="N3819" s="25"/>
      <c r="O3819" s="25"/>
      <c r="P3819" s="25"/>
      <c r="Q3819" s="26"/>
      <c r="R3819" s="25"/>
      <c r="S3819" s="25"/>
      <c r="T3819" s="27">
        <f t="shared" si="296"/>
        <v>0</v>
      </c>
      <c r="U3819" s="27">
        <f t="shared" si="297"/>
        <v>0</v>
      </c>
      <c r="V3819" s="25"/>
      <c r="W3819" s="27" t="str">
        <f t="shared" si="298"/>
        <v/>
      </c>
      <c r="X3819" s="43" t="str">
        <f t="shared" si="299"/>
        <v>OK</v>
      </c>
      <c r="Y3819" s="681" t="str">
        <f t="shared" si="300"/>
        <v/>
      </c>
    </row>
    <row r="3820" spans="1:25" x14ac:dyDescent="0.25">
      <c r="A3820" s="68" t="str">
        <f>'0'!$A$4</f>
        <v>………………..</v>
      </c>
      <c r="B3820" s="341">
        <f>'0'!$A$2</f>
        <v>46112</v>
      </c>
      <c r="C3820" s="341" t="s">
        <v>1246</v>
      </c>
      <c r="D3820" s="22"/>
      <c r="E3820" s="23"/>
      <c r="F3820" s="14"/>
      <c r="G3820" s="23"/>
      <c r="H3820" s="22"/>
      <c r="I3820" s="24"/>
      <c r="J3820" s="24"/>
      <c r="K3820" s="25"/>
      <c r="L3820" s="25"/>
      <c r="M3820" s="25"/>
      <c r="N3820" s="25"/>
      <c r="O3820" s="25"/>
      <c r="P3820" s="25"/>
      <c r="Q3820" s="26"/>
      <c r="R3820" s="25"/>
      <c r="S3820" s="25"/>
      <c r="T3820" s="27">
        <f t="shared" si="296"/>
        <v>0</v>
      </c>
      <c r="U3820" s="27">
        <f t="shared" si="297"/>
        <v>0</v>
      </c>
      <c r="V3820" s="25"/>
      <c r="W3820" s="27" t="str">
        <f t="shared" si="298"/>
        <v/>
      </c>
      <c r="X3820" s="43" t="str">
        <f t="shared" si="299"/>
        <v>OK</v>
      </c>
      <c r="Y3820" s="681" t="str">
        <f t="shared" si="300"/>
        <v/>
      </c>
    </row>
    <row r="3821" spans="1:25" x14ac:dyDescent="0.25">
      <c r="A3821" s="68" t="str">
        <f>'0'!$A$4</f>
        <v>………………..</v>
      </c>
      <c r="B3821" s="341">
        <f>'0'!$A$2</f>
        <v>46112</v>
      </c>
      <c r="C3821" s="341" t="s">
        <v>1246</v>
      </c>
      <c r="D3821" s="22"/>
      <c r="E3821" s="23"/>
      <c r="F3821" s="14"/>
      <c r="G3821" s="23"/>
      <c r="H3821" s="22"/>
      <c r="I3821" s="24"/>
      <c r="J3821" s="24"/>
      <c r="K3821" s="25"/>
      <c r="L3821" s="25"/>
      <c r="M3821" s="25"/>
      <c r="N3821" s="25"/>
      <c r="O3821" s="25"/>
      <c r="P3821" s="25"/>
      <c r="Q3821" s="26"/>
      <c r="R3821" s="25"/>
      <c r="S3821" s="25"/>
      <c r="T3821" s="27">
        <f t="shared" si="296"/>
        <v>0</v>
      </c>
      <c r="U3821" s="27">
        <f t="shared" si="297"/>
        <v>0</v>
      </c>
      <c r="V3821" s="25"/>
      <c r="W3821" s="27" t="str">
        <f t="shared" si="298"/>
        <v/>
      </c>
      <c r="X3821" s="43" t="str">
        <f t="shared" si="299"/>
        <v>OK</v>
      </c>
      <c r="Y3821" s="681" t="str">
        <f t="shared" si="300"/>
        <v/>
      </c>
    </row>
    <row r="3822" spans="1:25" x14ac:dyDescent="0.25">
      <c r="A3822" s="68" t="str">
        <f>'0'!$A$4</f>
        <v>………………..</v>
      </c>
      <c r="B3822" s="341">
        <f>'0'!$A$2</f>
        <v>46112</v>
      </c>
      <c r="C3822" s="341" t="s">
        <v>1246</v>
      </c>
      <c r="D3822" s="22"/>
      <c r="E3822" s="23"/>
      <c r="F3822" s="14"/>
      <c r="G3822" s="23"/>
      <c r="H3822" s="22"/>
      <c r="I3822" s="24"/>
      <c r="J3822" s="24"/>
      <c r="K3822" s="25"/>
      <c r="L3822" s="25"/>
      <c r="M3822" s="25"/>
      <c r="N3822" s="25"/>
      <c r="O3822" s="25"/>
      <c r="P3822" s="25"/>
      <c r="Q3822" s="26"/>
      <c r="R3822" s="25"/>
      <c r="S3822" s="25"/>
      <c r="T3822" s="27">
        <f t="shared" si="296"/>
        <v>0</v>
      </c>
      <c r="U3822" s="27">
        <f t="shared" si="297"/>
        <v>0</v>
      </c>
      <c r="V3822" s="25"/>
      <c r="W3822" s="27" t="str">
        <f t="shared" si="298"/>
        <v/>
      </c>
      <c r="X3822" s="43" t="str">
        <f t="shared" si="299"/>
        <v>OK</v>
      </c>
      <c r="Y3822" s="681" t="str">
        <f t="shared" si="300"/>
        <v/>
      </c>
    </row>
    <row r="3823" spans="1:25" x14ac:dyDescent="0.25">
      <c r="A3823" s="68" t="str">
        <f>'0'!$A$4</f>
        <v>………………..</v>
      </c>
      <c r="B3823" s="341">
        <f>'0'!$A$2</f>
        <v>46112</v>
      </c>
      <c r="C3823" s="341" t="s">
        <v>1246</v>
      </c>
      <c r="D3823" s="22"/>
      <c r="E3823" s="23"/>
      <c r="F3823" s="14"/>
      <c r="G3823" s="23"/>
      <c r="H3823" s="22"/>
      <c r="I3823" s="24"/>
      <c r="J3823" s="24"/>
      <c r="K3823" s="25"/>
      <c r="L3823" s="25"/>
      <c r="M3823" s="25"/>
      <c r="N3823" s="25"/>
      <c r="O3823" s="25"/>
      <c r="P3823" s="25"/>
      <c r="Q3823" s="26"/>
      <c r="R3823" s="25"/>
      <c r="S3823" s="25"/>
      <c r="T3823" s="27">
        <f t="shared" si="296"/>
        <v>0</v>
      </c>
      <c r="U3823" s="27">
        <f t="shared" si="297"/>
        <v>0</v>
      </c>
      <c r="V3823" s="25"/>
      <c r="W3823" s="27" t="str">
        <f t="shared" si="298"/>
        <v/>
      </c>
      <c r="X3823" s="43" t="str">
        <f t="shared" si="299"/>
        <v>OK</v>
      </c>
      <c r="Y3823" s="681" t="str">
        <f t="shared" si="300"/>
        <v/>
      </c>
    </row>
    <row r="3824" spans="1:25" x14ac:dyDescent="0.25">
      <c r="A3824" s="68" t="str">
        <f>'0'!$A$4</f>
        <v>………………..</v>
      </c>
      <c r="B3824" s="341">
        <f>'0'!$A$2</f>
        <v>46112</v>
      </c>
      <c r="C3824" s="341" t="s">
        <v>1246</v>
      </c>
      <c r="D3824" s="22"/>
      <c r="E3824" s="23"/>
      <c r="F3824" s="14"/>
      <c r="G3824" s="23"/>
      <c r="H3824" s="22"/>
      <c r="I3824" s="24"/>
      <c r="J3824" s="24"/>
      <c r="K3824" s="25"/>
      <c r="L3824" s="25"/>
      <c r="M3824" s="25"/>
      <c r="N3824" s="25"/>
      <c r="O3824" s="25"/>
      <c r="P3824" s="25"/>
      <c r="Q3824" s="26"/>
      <c r="R3824" s="25"/>
      <c r="S3824" s="25"/>
      <c r="T3824" s="27">
        <f t="shared" si="296"/>
        <v>0</v>
      </c>
      <c r="U3824" s="27">
        <f t="shared" si="297"/>
        <v>0</v>
      </c>
      <c r="V3824" s="25"/>
      <c r="W3824" s="27" t="str">
        <f t="shared" si="298"/>
        <v/>
      </c>
      <c r="X3824" s="43" t="str">
        <f t="shared" si="299"/>
        <v>OK</v>
      </c>
      <c r="Y3824" s="681" t="str">
        <f t="shared" si="300"/>
        <v/>
      </c>
    </row>
    <row r="3825" spans="1:25" x14ac:dyDescent="0.25">
      <c r="A3825" s="68" t="str">
        <f>'0'!$A$4</f>
        <v>………………..</v>
      </c>
      <c r="B3825" s="341">
        <f>'0'!$A$2</f>
        <v>46112</v>
      </c>
      <c r="C3825" s="341" t="s">
        <v>1246</v>
      </c>
      <c r="D3825" s="22"/>
      <c r="E3825" s="23"/>
      <c r="F3825" s="14"/>
      <c r="G3825" s="23"/>
      <c r="H3825" s="22"/>
      <c r="I3825" s="24"/>
      <c r="J3825" s="24"/>
      <c r="K3825" s="25"/>
      <c r="L3825" s="25"/>
      <c r="M3825" s="25"/>
      <c r="N3825" s="25"/>
      <c r="O3825" s="25"/>
      <c r="P3825" s="25"/>
      <c r="Q3825" s="26"/>
      <c r="R3825" s="25"/>
      <c r="S3825" s="25"/>
      <c r="T3825" s="27">
        <f t="shared" si="296"/>
        <v>0</v>
      </c>
      <c r="U3825" s="27">
        <f t="shared" si="297"/>
        <v>0</v>
      </c>
      <c r="V3825" s="25"/>
      <c r="W3825" s="27" t="str">
        <f t="shared" si="298"/>
        <v/>
      </c>
      <c r="X3825" s="43" t="str">
        <f t="shared" si="299"/>
        <v>OK</v>
      </c>
      <c r="Y3825" s="681" t="str">
        <f t="shared" si="300"/>
        <v/>
      </c>
    </row>
    <row r="3826" spans="1:25" x14ac:dyDescent="0.25">
      <c r="A3826" s="68" t="str">
        <f>'0'!$A$4</f>
        <v>………………..</v>
      </c>
      <c r="B3826" s="341">
        <f>'0'!$A$2</f>
        <v>46112</v>
      </c>
      <c r="C3826" s="341" t="s">
        <v>1246</v>
      </c>
      <c r="D3826" s="22"/>
      <c r="E3826" s="23"/>
      <c r="F3826" s="14"/>
      <c r="G3826" s="23"/>
      <c r="H3826" s="22"/>
      <c r="I3826" s="24"/>
      <c r="J3826" s="24"/>
      <c r="K3826" s="25"/>
      <c r="L3826" s="25"/>
      <c r="M3826" s="25"/>
      <c r="N3826" s="25"/>
      <c r="O3826" s="25"/>
      <c r="P3826" s="25"/>
      <c r="Q3826" s="26"/>
      <c r="R3826" s="25"/>
      <c r="S3826" s="25"/>
      <c r="T3826" s="27">
        <f t="shared" si="296"/>
        <v>0</v>
      </c>
      <c r="U3826" s="27">
        <f t="shared" si="297"/>
        <v>0</v>
      </c>
      <c r="V3826" s="25"/>
      <c r="W3826" s="27" t="str">
        <f t="shared" si="298"/>
        <v/>
      </c>
      <c r="X3826" s="43" t="str">
        <f t="shared" si="299"/>
        <v>OK</v>
      </c>
      <c r="Y3826" s="681" t="str">
        <f t="shared" si="300"/>
        <v/>
      </c>
    </row>
    <row r="3827" spans="1:25" x14ac:dyDescent="0.25">
      <c r="A3827" s="68" t="str">
        <f>'0'!$A$4</f>
        <v>………………..</v>
      </c>
      <c r="B3827" s="341">
        <f>'0'!$A$2</f>
        <v>46112</v>
      </c>
      <c r="C3827" s="341" t="s">
        <v>1246</v>
      </c>
      <c r="D3827" s="22"/>
      <c r="E3827" s="23"/>
      <c r="F3827" s="14"/>
      <c r="G3827" s="23"/>
      <c r="H3827" s="22"/>
      <c r="I3827" s="24"/>
      <c r="J3827" s="24"/>
      <c r="K3827" s="25"/>
      <c r="L3827" s="25"/>
      <c r="M3827" s="25"/>
      <c r="N3827" s="25"/>
      <c r="O3827" s="25"/>
      <c r="P3827" s="25"/>
      <c r="Q3827" s="26"/>
      <c r="R3827" s="25"/>
      <c r="S3827" s="25"/>
      <c r="T3827" s="27">
        <f t="shared" si="296"/>
        <v>0</v>
      </c>
      <c r="U3827" s="27">
        <f t="shared" si="297"/>
        <v>0</v>
      </c>
      <c r="V3827" s="25"/>
      <c r="W3827" s="27" t="str">
        <f t="shared" si="298"/>
        <v/>
      </c>
      <c r="X3827" s="43" t="str">
        <f t="shared" si="299"/>
        <v>OK</v>
      </c>
      <c r="Y3827" s="681" t="str">
        <f t="shared" si="300"/>
        <v/>
      </c>
    </row>
    <row r="3828" spans="1:25" x14ac:dyDescent="0.25">
      <c r="A3828" s="68" t="str">
        <f>'0'!$A$4</f>
        <v>………………..</v>
      </c>
      <c r="B3828" s="341">
        <f>'0'!$A$2</f>
        <v>46112</v>
      </c>
      <c r="C3828" s="341" t="s">
        <v>1246</v>
      </c>
      <c r="D3828" s="22"/>
      <c r="E3828" s="23"/>
      <c r="F3828" s="14"/>
      <c r="G3828" s="23"/>
      <c r="H3828" s="22"/>
      <c r="I3828" s="24"/>
      <c r="J3828" s="24"/>
      <c r="K3828" s="25"/>
      <c r="L3828" s="25"/>
      <c r="M3828" s="25"/>
      <c r="N3828" s="25"/>
      <c r="O3828" s="25"/>
      <c r="P3828" s="25"/>
      <c r="Q3828" s="26"/>
      <c r="R3828" s="25"/>
      <c r="S3828" s="25"/>
      <c r="T3828" s="27">
        <f t="shared" si="296"/>
        <v>0</v>
      </c>
      <c r="U3828" s="27">
        <f t="shared" si="297"/>
        <v>0</v>
      </c>
      <c r="V3828" s="25"/>
      <c r="W3828" s="27" t="str">
        <f t="shared" si="298"/>
        <v/>
      </c>
      <c r="X3828" s="43" t="str">
        <f t="shared" si="299"/>
        <v>OK</v>
      </c>
      <c r="Y3828" s="681" t="str">
        <f t="shared" si="300"/>
        <v/>
      </c>
    </row>
    <row r="3829" spans="1:25" x14ac:dyDescent="0.25">
      <c r="A3829" s="68" t="str">
        <f>'0'!$A$4</f>
        <v>………………..</v>
      </c>
      <c r="B3829" s="341">
        <f>'0'!$A$2</f>
        <v>46112</v>
      </c>
      <c r="C3829" s="341" t="s">
        <v>1246</v>
      </c>
      <c r="D3829" s="22"/>
      <c r="E3829" s="23"/>
      <c r="F3829" s="14"/>
      <c r="G3829" s="23"/>
      <c r="H3829" s="22"/>
      <c r="I3829" s="24"/>
      <c r="J3829" s="24"/>
      <c r="K3829" s="25"/>
      <c r="L3829" s="25"/>
      <c r="M3829" s="25"/>
      <c r="N3829" s="25"/>
      <c r="O3829" s="25"/>
      <c r="P3829" s="25"/>
      <c r="Q3829" s="26"/>
      <c r="R3829" s="25"/>
      <c r="S3829" s="25"/>
      <c r="T3829" s="27">
        <f t="shared" si="296"/>
        <v>0</v>
      </c>
      <c r="U3829" s="27">
        <f t="shared" si="297"/>
        <v>0</v>
      </c>
      <c r="V3829" s="25"/>
      <c r="W3829" s="27" t="str">
        <f t="shared" si="298"/>
        <v/>
      </c>
      <c r="X3829" s="43" t="str">
        <f t="shared" si="299"/>
        <v>OK</v>
      </c>
      <c r="Y3829" s="681" t="str">
        <f t="shared" si="300"/>
        <v/>
      </c>
    </row>
    <row r="3830" spans="1:25" x14ac:dyDescent="0.25">
      <c r="A3830" s="68" t="str">
        <f>'0'!$A$4</f>
        <v>………………..</v>
      </c>
      <c r="B3830" s="341">
        <f>'0'!$A$2</f>
        <v>46112</v>
      </c>
      <c r="C3830" s="341" t="s">
        <v>1246</v>
      </c>
      <c r="D3830" s="22"/>
      <c r="E3830" s="23"/>
      <c r="F3830" s="14"/>
      <c r="G3830" s="23"/>
      <c r="H3830" s="22"/>
      <c r="I3830" s="24"/>
      <c r="J3830" s="24"/>
      <c r="K3830" s="25"/>
      <c r="L3830" s="25"/>
      <c r="M3830" s="25"/>
      <c r="N3830" s="25"/>
      <c r="O3830" s="25"/>
      <c r="P3830" s="25"/>
      <c r="Q3830" s="26"/>
      <c r="R3830" s="25"/>
      <c r="S3830" s="25"/>
      <c r="T3830" s="27">
        <f t="shared" si="296"/>
        <v>0</v>
      </c>
      <c r="U3830" s="27">
        <f t="shared" si="297"/>
        <v>0</v>
      </c>
      <c r="V3830" s="25"/>
      <c r="W3830" s="27" t="str">
        <f t="shared" si="298"/>
        <v/>
      </c>
      <c r="X3830" s="43" t="str">
        <f t="shared" si="299"/>
        <v>OK</v>
      </c>
      <c r="Y3830" s="681" t="str">
        <f t="shared" si="300"/>
        <v/>
      </c>
    </row>
    <row r="3831" spans="1:25" x14ac:dyDescent="0.25">
      <c r="A3831" s="68" t="str">
        <f>'0'!$A$4</f>
        <v>………………..</v>
      </c>
      <c r="B3831" s="341">
        <f>'0'!$A$2</f>
        <v>46112</v>
      </c>
      <c r="C3831" s="341" t="s">
        <v>1246</v>
      </c>
      <c r="D3831" s="22"/>
      <c r="E3831" s="23"/>
      <c r="F3831" s="14"/>
      <c r="G3831" s="23"/>
      <c r="H3831" s="22"/>
      <c r="I3831" s="24"/>
      <c r="J3831" s="24"/>
      <c r="K3831" s="25"/>
      <c r="L3831" s="25"/>
      <c r="M3831" s="25"/>
      <c r="N3831" s="25"/>
      <c r="O3831" s="25"/>
      <c r="P3831" s="25"/>
      <c r="Q3831" s="26"/>
      <c r="R3831" s="25"/>
      <c r="S3831" s="25"/>
      <c r="T3831" s="27">
        <f t="shared" si="296"/>
        <v>0</v>
      </c>
      <c r="U3831" s="27">
        <f t="shared" si="297"/>
        <v>0</v>
      </c>
      <c r="V3831" s="25"/>
      <c r="W3831" s="27" t="str">
        <f t="shared" si="298"/>
        <v/>
      </c>
      <c r="X3831" s="43" t="str">
        <f t="shared" si="299"/>
        <v>OK</v>
      </c>
      <c r="Y3831" s="681" t="str">
        <f t="shared" si="300"/>
        <v/>
      </c>
    </row>
    <row r="3832" spans="1:25" x14ac:dyDescent="0.25">
      <c r="A3832" s="68" t="str">
        <f>'0'!$A$4</f>
        <v>………………..</v>
      </c>
      <c r="B3832" s="341">
        <f>'0'!$A$2</f>
        <v>46112</v>
      </c>
      <c r="C3832" s="341" t="s">
        <v>1246</v>
      </c>
      <c r="D3832" s="22"/>
      <c r="E3832" s="23"/>
      <c r="F3832" s="14"/>
      <c r="G3832" s="23"/>
      <c r="H3832" s="22"/>
      <c r="I3832" s="24"/>
      <c r="J3832" s="24"/>
      <c r="K3832" s="25"/>
      <c r="L3832" s="25"/>
      <c r="M3832" s="25"/>
      <c r="N3832" s="25"/>
      <c r="O3832" s="25"/>
      <c r="P3832" s="25"/>
      <c r="Q3832" s="26"/>
      <c r="R3832" s="25"/>
      <c r="S3832" s="25"/>
      <c r="T3832" s="27">
        <f t="shared" si="296"/>
        <v>0</v>
      </c>
      <c r="U3832" s="27">
        <f t="shared" si="297"/>
        <v>0</v>
      </c>
      <c r="V3832" s="25"/>
      <c r="W3832" s="27" t="str">
        <f t="shared" si="298"/>
        <v/>
      </c>
      <c r="X3832" s="43" t="str">
        <f t="shared" si="299"/>
        <v>OK</v>
      </c>
      <c r="Y3832" s="681" t="str">
        <f t="shared" si="300"/>
        <v/>
      </c>
    </row>
    <row r="3833" spans="1:25" x14ac:dyDescent="0.25">
      <c r="A3833" s="68" t="str">
        <f>'0'!$A$4</f>
        <v>………………..</v>
      </c>
      <c r="B3833" s="341">
        <f>'0'!$A$2</f>
        <v>46112</v>
      </c>
      <c r="C3833" s="341" t="s">
        <v>1246</v>
      </c>
      <c r="D3833" s="22"/>
      <c r="E3833" s="23"/>
      <c r="F3833" s="14"/>
      <c r="G3833" s="23"/>
      <c r="H3833" s="22"/>
      <c r="I3833" s="24"/>
      <c r="J3833" s="24"/>
      <c r="K3833" s="25"/>
      <c r="L3833" s="25"/>
      <c r="M3833" s="25"/>
      <c r="N3833" s="25"/>
      <c r="O3833" s="25"/>
      <c r="P3833" s="25"/>
      <c r="Q3833" s="26"/>
      <c r="R3833" s="25"/>
      <c r="S3833" s="25"/>
      <c r="T3833" s="27">
        <f t="shared" si="296"/>
        <v>0</v>
      </c>
      <c r="U3833" s="27">
        <f t="shared" si="297"/>
        <v>0</v>
      </c>
      <c r="V3833" s="25"/>
      <c r="W3833" s="27" t="str">
        <f t="shared" si="298"/>
        <v/>
      </c>
      <c r="X3833" s="43" t="str">
        <f t="shared" si="299"/>
        <v>OK</v>
      </c>
      <c r="Y3833" s="681" t="str">
        <f t="shared" si="300"/>
        <v/>
      </c>
    </row>
    <row r="3834" spans="1:25" x14ac:dyDescent="0.25">
      <c r="A3834" s="68" t="str">
        <f>'0'!$A$4</f>
        <v>………………..</v>
      </c>
      <c r="B3834" s="341">
        <f>'0'!$A$2</f>
        <v>46112</v>
      </c>
      <c r="C3834" s="341" t="s">
        <v>1246</v>
      </c>
      <c r="D3834" s="22"/>
      <c r="E3834" s="23"/>
      <c r="F3834" s="14"/>
      <c r="G3834" s="23"/>
      <c r="H3834" s="22"/>
      <c r="I3834" s="24"/>
      <c r="J3834" s="24"/>
      <c r="K3834" s="25"/>
      <c r="L3834" s="25"/>
      <c r="M3834" s="25"/>
      <c r="N3834" s="25"/>
      <c r="O3834" s="25"/>
      <c r="P3834" s="25"/>
      <c r="Q3834" s="26"/>
      <c r="R3834" s="25"/>
      <c r="S3834" s="25"/>
      <c r="T3834" s="27">
        <f t="shared" si="296"/>
        <v>0</v>
      </c>
      <c r="U3834" s="27">
        <f t="shared" si="297"/>
        <v>0</v>
      </c>
      <c r="V3834" s="25"/>
      <c r="W3834" s="27" t="str">
        <f t="shared" si="298"/>
        <v/>
      </c>
      <c r="X3834" s="43" t="str">
        <f t="shared" si="299"/>
        <v>OK</v>
      </c>
      <c r="Y3834" s="681" t="str">
        <f t="shared" si="300"/>
        <v/>
      </c>
    </row>
    <row r="3835" spans="1:25" x14ac:dyDescent="0.25">
      <c r="A3835" s="68" t="str">
        <f>'0'!$A$4</f>
        <v>………………..</v>
      </c>
      <c r="B3835" s="341">
        <f>'0'!$A$2</f>
        <v>46112</v>
      </c>
      <c r="C3835" s="341" t="s">
        <v>1246</v>
      </c>
      <c r="D3835" s="22"/>
      <c r="E3835" s="23"/>
      <c r="F3835" s="14"/>
      <c r="G3835" s="23"/>
      <c r="H3835" s="22"/>
      <c r="I3835" s="24"/>
      <c r="J3835" s="24"/>
      <c r="K3835" s="25"/>
      <c r="L3835" s="25"/>
      <c r="M3835" s="25"/>
      <c r="N3835" s="25"/>
      <c r="O3835" s="25"/>
      <c r="P3835" s="25"/>
      <c r="Q3835" s="26"/>
      <c r="R3835" s="25"/>
      <c r="S3835" s="25"/>
      <c r="T3835" s="27">
        <f t="shared" si="296"/>
        <v>0</v>
      </c>
      <c r="U3835" s="27">
        <f t="shared" si="297"/>
        <v>0</v>
      </c>
      <c r="V3835" s="25"/>
      <c r="W3835" s="27" t="str">
        <f t="shared" si="298"/>
        <v/>
      </c>
      <c r="X3835" s="43" t="str">
        <f t="shared" si="299"/>
        <v>OK</v>
      </c>
      <c r="Y3835" s="681" t="str">
        <f t="shared" si="300"/>
        <v/>
      </c>
    </row>
    <row r="3836" spans="1:25" x14ac:dyDescent="0.25">
      <c r="A3836" s="68" t="str">
        <f>'0'!$A$4</f>
        <v>………………..</v>
      </c>
      <c r="B3836" s="341">
        <f>'0'!$A$2</f>
        <v>46112</v>
      </c>
      <c r="C3836" s="341" t="s">
        <v>1246</v>
      </c>
      <c r="D3836" s="22"/>
      <c r="E3836" s="23"/>
      <c r="F3836" s="14"/>
      <c r="G3836" s="23"/>
      <c r="H3836" s="22"/>
      <c r="I3836" s="24"/>
      <c r="J3836" s="24"/>
      <c r="K3836" s="25"/>
      <c r="L3836" s="25"/>
      <c r="M3836" s="25"/>
      <c r="N3836" s="25"/>
      <c r="O3836" s="25"/>
      <c r="P3836" s="25"/>
      <c r="Q3836" s="26"/>
      <c r="R3836" s="25"/>
      <c r="S3836" s="25"/>
      <c r="T3836" s="27">
        <f t="shared" si="296"/>
        <v>0</v>
      </c>
      <c r="U3836" s="27">
        <f t="shared" si="297"/>
        <v>0</v>
      </c>
      <c r="V3836" s="25"/>
      <c r="W3836" s="27" t="str">
        <f t="shared" si="298"/>
        <v/>
      </c>
      <c r="X3836" s="43" t="str">
        <f t="shared" si="299"/>
        <v>OK</v>
      </c>
      <c r="Y3836" s="681" t="str">
        <f t="shared" si="300"/>
        <v/>
      </c>
    </row>
    <row r="3837" spans="1:25" x14ac:dyDescent="0.25">
      <c r="A3837" s="68" t="str">
        <f>'0'!$A$4</f>
        <v>………………..</v>
      </c>
      <c r="B3837" s="341">
        <f>'0'!$A$2</f>
        <v>46112</v>
      </c>
      <c r="C3837" s="341" t="s">
        <v>1246</v>
      </c>
      <c r="D3837" s="22"/>
      <c r="E3837" s="23"/>
      <c r="F3837" s="14"/>
      <c r="G3837" s="23"/>
      <c r="H3837" s="22"/>
      <c r="I3837" s="24"/>
      <c r="J3837" s="24"/>
      <c r="K3837" s="25"/>
      <c r="L3837" s="25"/>
      <c r="M3837" s="25"/>
      <c r="N3837" s="25"/>
      <c r="O3837" s="25"/>
      <c r="P3837" s="25"/>
      <c r="Q3837" s="26"/>
      <c r="R3837" s="25"/>
      <c r="S3837" s="25"/>
      <c r="T3837" s="27">
        <f t="shared" si="296"/>
        <v>0</v>
      </c>
      <c r="U3837" s="27">
        <f t="shared" si="297"/>
        <v>0</v>
      </c>
      <c r="V3837" s="25"/>
      <c r="W3837" s="27" t="str">
        <f t="shared" si="298"/>
        <v/>
      </c>
      <c r="X3837" s="43" t="str">
        <f t="shared" si="299"/>
        <v>OK</v>
      </c>
      <c r="Y3837" s="681" t="str">
        <f t="shared" si="300"/>
        <v/>
      </c>
    </row>
    <row r="3838" spans="1:25" x14ac:dyDescent="0.25">
      <c r="A3838" s="68" t="str">
        <f>'0'!$A$4</f>
        <v>………………..</v>
      </c>
      <c r="B3838" s="341">
        <f>'0'!$A$2</f>
        <v>46112</v>
      </c>
      <c r="C3838" s="341" t="s">
        <v>1246</v>
      </c>
      <c r="D3838" s="22"/>
      <c r="E3838" s="23"/>
      <c r="F3838" s="14"/>
      <c r="G3838" s="23"/>
      <c r="H3838" s="22"/>
      <c r="I3838" s="24"/>
      <c r="J3838" s="24"/>
      <c r="K3838" s="25"/>
      <c r="L3838" s="25"/>
      <c r="M3838" s="25"/>
      <c r="N3838" s="25"/>
      <c r="O3838" s="25"/>
      <c r="P3838" s="25"/>
      <c r="Q3838" s="26"/>
      <c r="R3838" s="25"/>
      <c r="S3838" s="25"/>
      <c r="T3838" s="27">
        <f t="shared" si="296"/>
        <v>0</v>
      </c>
      <c r="U3838" s="27">
        <f t="shared" si="297"/>
        <v>0</v>
      </c>
      <c r="V3838" s="25"/>
      <c r="W3838" s="27" t="str">
        <f t="shared" si="298"/>
        <v/>
      </c>
      <c r="X3838" s="43" t="str">
        <f t="shared" si="299"/>
        <v>OK</v>
      </c>
      <c r="Y3838" s="681" t="str">
        <f t="shared" si="300"/>
        <v/>
      </c>
    </row>
    <row r="3839" spans="1:25" x14ac:dyDescent="0.25">
      <c r="A3839" s="68" t="str">
        <f>'0'!$A$4</f>
        <v>………………..</v>
      </c>
      <c r="B3839" s="341">
        <f>'0'!$A$2</f>
        <v>46112</v>
      </c>
      <c r="C3839" s="341" t="s">
        <v>1246</v>
      </c>
      <c r="D3839" s="22"/>
      <c r="E3839" s="23"/>
      <c r="F3839" s="14"/>
      <c r="G3839" s="23"/>
      <c r="H3839" s="22"/>
      <c r="I3839" s="24"/>
      <c r="J3839" s="24"/>
      <c r="K3839" s="25"/>
      <c r="L3839" s="25"/>
      <c r="M3839" s="25"/>
      <c r="N3839" s="25"/>
      <c r="O3839" s="25"/>
      <c r="P3839" s="25"/>
      <c r="Q3839" s="26"/>
      <c r="R3839" s="25"/>
      <c r="S3839" s="25"/>
      <c r="T3839" s="27">
        <f t="shared" si="296"/>
        <v>0</v>
      </c>
      <c r="U3839" s="27">
        <f t="shared" si="297"/>
        <v>0</v>
      </c>
      <c r="V3839" s="25"/>
      <c r="W3839" s="27" t="str">
        <f t="shared" si="298"/>
        <v/>
      </c>
      <c r="X3839" s="43" t="str">
        <f t="shared" si="299"/>
        <v>OK</v>
      </c>
      <c r="Y3839" s="681" t="str">
        <f t="shared" si="300"/>
        <v/>
      </c>
    </row>
    <row r="3840" spans="1:25" x14ac:dyDescent="0.25">
      <c r="A3840" s="68" t="str">
        <f>'0'!$A$4</f>
        <v>………………..</v>
      </c>
      <c r="B3840" s="341">
        <f>'0'!$A$2</f>
        <v>46112</v>
      </c>
      <c r="C3840" s="341" t="s">
        <v>1246</v>
      </c>
      <c r="D3840" s="22"/>
      <c r="E3840" s="23"/>
      <c r="F3840" s="14"/>
      <c r="G3840" s="23"/>
      <c r="H3840" s="22"/>
      <c r="I3840" s="24"/>
      <c r="J3840" s="24"/>
      <c r="K3840" s="25"/>
      <c r="L3840" s="25"/>
      <c r="M3840" s="25"/>
      <c r="N3840" s="25"/>
      <c r="O3840" s="25"/>
      <c r="P3840" s="25"/>
      <c r="Q3840" s="26"/>
      <c r="R3840" s="25"/>
      <c r="S3840" s="25"/>
      <c r="T3840" s="27">
        <f t="shared" si="296"/>
        <v>0</v>
      </c>
      <c r="U3840" s="27">
        <f t="shared" si="297"/>
        <v>0</v>
      </c>
      <c r="V3840" s="25"/>
      <c r="W3840" s="27" t="str">
        <f t="shared" si="298"/>
        <v/>
      </c>
      <c r="X3840" s="43" t="str">
        <f t="shared" si="299"/>
        <v>OK</v>
      </c>
      <c r="Y3840" s="681" t="str">
        <f t="shared" si="300"/>
        <v/>
      </c>
    </row>
    <row r="3841" spans="1:25" x14ac:dyDescent="0.25">
      <c r="A3841" s="68" t="str">
        <f>'0'!$A$4</f>
        <v>………………..</v>
      </c>
      <c r="B3841" s="341">
        <f>'0'!$A$2</f>
        <v>46112</v>
      </c>
      <c r="C3841" s="341" t="s">
        <v>1246</v>
      </c>
      <c r="D3841" s="22"/>
      <c r="E3841" s="23"/>
      <c r="F3841" s="14"/>
      <c r="G3841" s="23"/>
      <c r="H3841" s="22"/>
      <c r="I3841" s="24"/>
      <c r="J3841" s="24"/>
      <c r="K3841" s="25"/>
      <c r="L3841" s="25"/>
      <c r="M3841" s="25"/>
      <c r="N3841" s="25"/>
      <c r="O3841" s="25"/>
      <c r="P3841" s="25"/>
      <c r="Q3841" s="26"/>
      <c r="R3841" s="25"/>
      <c r="S3841" s="25"/>
      <c r="T3841" s="27">
        <f t="shared" si="296"/>
        <v>0</v>
      </c>
      <c r="U3841" s="27">
        <f t="shared" si="297"/>
        <v>0</v>
      </c>
      <c r="V3841" s="25"/>
      <c r="W3841" s="27" t="str">
        <f t="shared" si="298"/>
        <v/>
      </c>
      <c r="X3841" s="43" t="str">
        <f t="shared" si="299"/>
        <v>OK</v>
      </c>
      <c r="Y3841" s="681" t="str">
        <f t="shared" si="300"/>
        <v/>
      </c>
    </row>
    <row r="3842" spans="1:25" x14ac:dyDescent="0.25">
      <c r="A3842" s="68" t="str">
        <f>'0'!$A$4</f>
        <v>………………..</v>
      </c>
      <c r="B3842" s="341">
        <f>'0'!$A$2</f>
        <v>46112</v>
      </c>
      <c r="C3842" s="341" t="s">
        <v>1246</v>
      </c>
      <c r="D3842" s="22"/>
      <c r="E3842" s="23"/>
      <c r="F3842" s="14"/>
      <c r="G3842" s="23"/>
      <c r="H3842" s="22"/>
      <c r="I3842" s="24"/>
      <c r="J3842" s="24"/>
      <c r="K3842" s="25"/>
      <c r="L3842" s="25"/>
      <c r="M3842" s="25"/>
      <c r="N3842" s="25"/>
      <c r="O3842" s="25"/>
      <c r="P3842" s="25"/>
      <c r="Q3842" s="26"/>
      <c r="R3842" s="25"/>
      <c r="S3842" s="25"/>
      <c r="T3842" s="27">
        <f t="shared" si="296"/>
        <v>0</v>
      </c>
      <c r="U3842" s="27">
        <f t="shared" si="297"/>
        <v>0</v>
      </c>
      <c r="V3842" s="25"/>
      <c r="W3842" s="27" t="str">
        <f t="shared" si="298"/>
        <v/>
      </c>
      <c r="X3842" s="43" t="str">
        <f t="shared" si="299"/>
        <v>OK</v>
      </c>
      <c r="Y3842" s="681" t="str">
        <f t="shared" si="300"/>
        <v/>
      </c>
    </row>
    <row r="3843" spans="1:25" x14ac:dyDescent="0.25">
      <c r="A3843" s="68" t="str">
        <f>'0'!$A$4</f>
        <v>………………..</v>
      </c>
      <c r="B3843" s="341">
        <f>'0'!$A$2</f>
        <v>46112</v>
      </c>
      <c r="C3843" s="341" t="s">
        <v>1246</v>
      </c>
      <c r="D3843" s="22"/>
      <c r="E3843" s="23"/>
      <c r="F3843" s="14"/>
      <c r="G3843" s="23"/>
      <c r="H3843" s="22"/>
      <c r="I3843" s="24"/>
      <c r="J3843" s="24"/>
      <c r="K3843" s="25"/>
      <c r="L3843" s="25"/>
      <c r="M3843" s="25"/>
      <c r="N3843" s="25"/>
      <c r="O3843" s="25"/>
      <c r="P3843" s="25"/>
      <c r="Q3843" s="26"/>
      <c r="R3843" s="25"/>
      <c r="S3843" s="25"/>
      <c r="T3843" s="27">
        <f t="shared" si="296"/>
        <v>0</v>
      </c>
      <c r="U3843" s="27">
        <f t="shared" si="297"/>
        <v>0</v>
      </c>
      <c r="V3843" s="25"/>
      <c r="W3843" s="27" t="str">
        <f t="shared" si="298"/>
        <v/>
      </c>
      <c r="X3843" s="43" t="str">
        <f t="shared" si="299"/>
        <v>OK</v>
      </c>
      <c r="Y3843" s="681" t="str">
        <f t="shared" si="300"/>
        <v/>
      </c>
    </row>
    <row r="3844" spans="1:25" x14ac:dyDescent="0.25">
      <c r="A3844" s="68" t="str">
        <f>'0'!$A$4</f>
        <v>………………..</v>
      </c>
      <c r="B3844" s="341">
        <f>'0'!$A$2</f>
        <v>46112</v>
      </c>
      <c r="C3844" s="341" t="s">
        <v>1246</v>
      </c>
      <c r="D3844" s="22"/>
      <c r="E3844" s="23"/>
      <c r="F3844" s="14"/>
      <c r="G3844" s="23"/>
      <c r="H3844" s="22"/>
      <c r="I3844" s="24"/>
      <c r="J3844" s="24"/>
      <c r="K3844" s="25"/>
      <c r="L3844" s="25"/>
      <c r="M3844" s="25"/>
      <c r="N3844" s="25"/>
      <c r="O3844" s="25"/>
      <c r="P3844" s="25"/>
      <c r="Q3844" s="26"/>
      <c r="R3844" s="25"/>
      <c r="S3844" s="25"/>
      <c r="T3844" s="27">
        <f t="shared" si="296"/>
        <v>0</v>
      </c>
      <c r="U3844" s="27">
        <f t="shared" si="297"/>
        <v>0</v>
      </c>
      <c r="V3844" s="25"/>
      <c r="W3844" s="27" t="str">
        <f t="shared" si="298"/>
        <v/>
      </c>
      <c r="X3844" s="43" t="str">
        <f t="shared" si="299"/>
        <v>OK</v>
      </c>
      <c r="Y3844" s="681" t="str">
        <f t="shared" si="300"/>
        <v/>
      </c>
    </row>
    <row r="3845" spans="1:25" x14ac:dyDescent="0.25">
      <c r="A3845" s="68" t="str">
        <f>'0'!$A$4</f>
        <v>………………..</v>
      </c>
      <c r="B3845" s="341">
        <f>'0'!$A$2</f>
        <v>46112</v>
      </c>
      <c r="C3845" s="341" t="s">
        <v>1246</v>
      </c>
      <c r="D3845" s="22"/>
      <c r="E3845" s="23"/>
      <c r="F3845" s="14"/>
      <c r="G3845" s="23"/>
      <c r="H3845" s="22"/>
      <c r="I3845" s="24"/>
      <c r="J3845" s="24"/>
      <c r="K3845" s="25"/>
      <c r="L3845" s="25"/>
      <c r="M3845" s="25"/>
      <c r="N3845" s="25"/>
      <c r="O3845" s="25"/>
      <c r="P3845" s="25"/>
      <c r="Q3845" s="26"/>
      <c r="R3845" s="25"/>
      <c r="S3845" s="25"/>
      <c r="T3845" s="27">
        <f t="shared" si="296"/>
        <v>0</v>
      </c>
      <c r="U3845" s="27">
        <f t="shared" si="297"/>
        <v>0</v>
      </c>
      <c r="V3845" s="25"/>
      <c r="W3845" s="27" t="str">
        <f t="shared" si="298"/>
        <v/>
      </c>
      <c r="X3845" s="43" t="str">
        <f t="shared" si="299"/>
        <v>OK</v>
      </c>
      <c r="Y3845" s="681" t="str">
        <f t="shared" si="300"/>
        <v/>
      </c>
    </row>
    <row r="3846" spans="1:25" x14ac:dyDescent="0.25">
      <c r="A3846" s="68" t="str">
        <f>'0'!$A$4</f>
        <v>………………..</v>
      </c>
      <c r="B3846" s="341">
        <f>'0'!$A$2</f>
        <v>46112</v>
      </c>
      <c r="C3846" s="341" t="s">
        <v>1246</v>
      </c>
      <c r="D3846" s="22"/>
      <c r="E3846" s="23"/>
      <c r="F3846" s="14"/>
      <c r="G3846" s="23"/>
      <c r="H3846" s="22"/>
      <c r="I3846" s="24"/>
      <c r="J3846" s="24"/>
      <c r="K3846" s="25"/>
      <c r="L3846" s="25"/>
      <c r="M3846" s="25"/>
      <c r="N3846" s="25"/>
      <c r="O3846" s="25"/>
      <c r="P3846" s="25"/>
      <c r="Q3846" s="26"/>
      <c r="R3846" s="25"/>
      <c r="S3846" s="25"/>
      <c r="T3846" s="27">
        <f t="shared" si="296"/>
        <v>0</v>
      </c>
      <c r="U3846" s="27">
        <f t="shared" si="297"/>
        <v>0</v>
      </c>
      <c r="V3846" s="25"/>
      <c r="W3846" s="27" t="str">
        <f t="shared" si="298"/>
        <v/>
      </c>
      <c r="X3846" s="43" t="str">
        <f t="shared" si="299"/>
        <v>OK</v>
      </c>
      <c r="Y3846" s="681" t="str">
        <f t="shared" si="300"/>
        <v/>
      </c>
    </row>
    <row r="3847" spans="1:25" x14ac:dyDescent="0.25">
      <c r="A3847" s="68" t="str">
        <f>'0'!$A$4</f>
        <v>………………..</v>
      </c>
      <c r="B3847" s="341">
        <f>'0'!$A$2</f>
        <v>46112</v>
      </c>
      <c r="C3847" s="341" t="s">
        <v>1246</v>
      </c>
      <c r="D3847" s="22"/>
      <c r="E3847" s="23"/>
      <c r="F3847" s="14"/>
      <c r="G3847" s="23"/>
      <c r="H3847" s="22"/>
      <c r="I3847" s="24"/>
      <c r="J3847" s="24"/>
      <c r="K3847" s="25"/>
      <c r="L3847" s="25"/>
      <c r="M3847" s="25"/>
      <c r="N3847" s="25"/>
      <c r="O3847" s="25"/>
      <c r="P3847" s="25"/>
      <c r="Q3847" s="26"/>
      <c r="R3847" s="25"/>
      <c r="S3847" s="25"/>
      <c r="T3847" s="27">
        <f t="shared" si="296"/>
        <v>0</v>
      </c>
      <c r="U3847" s="27">
        <f t="shared" si="297"/>
        <v>0</v>
      </c>
      <c r="V3847" s="25"/>
      <c r="W3847" s="27" t="str">
        <f t="shared" si="298"/>
        <v/>
      </c>
      <c r="X3847" s="43" t="str">
        <f t="shared" si="299"/>
        <v>OK</v>
      </c>
      <c r="Y3847" s="681" t="str">
        <f t="shared" si="300"/>
        <v/>
      </c>
    </row>
    <row r="3848" spans="1:25" x14ac:dyDescent="0.25">
      <c r="A3848" s="68" t="str">
        <f>'0'!$A$4</f>
        <v>………………..</v>
      </c>
      <c r="B3848" s="341">
        <f>'0'!$A$2</f>
        <v>46112</v>
      </c>
      <c r="C3848" s="341" t="s">
        <v>1246</v>
      </c>
      <c r="D3848" s="22"/>
      <c r="E3848" s="23"/>
      <c r="F3848" s="14"/>
      <c r="G3848" s="23"/>
      <c r="H3848" s="22"/>
      <c r="I3848" s="24"/>
      <c r="J3848" s="24"/>
      <c r="K3848" s="25"/>
      <c r="L3848" s="25"/>
      <c r="M3848" s="25"/>
      <c r="N3848" s="25"/>
      <c r="O3848" s="25"/>
      <c r="P3848" s="25"/>
      <c r="Q3848" s="26"/>
      <c r="R3848" s="25"/>
      <c r="S3848" s="25"/>
      <c r="T3848" s="27">
        <f t="shared" si="296"/>
        <v>0</v>
      </c>
      <c r="U3848" s="27">
        <f t="shared" si="297"/>
        <v>0</v>
      </c>
      <c r="V3848" s="25"/>
      <c r="W3848" s="27" t="str">
        <f t="shared" si="298"/>
        <v/>
      </c>
      <c r="X3848" s="43" t="str">
        <f t="shared" si="299"/>
        <v>OK</v>
      </c>
      <c r="Y3848" s="681" t="str">
        <f t="shared" si="300"/>
        <v/>
      </c>
    </row>
    <row r="3849" spans="1:25" x14ac:dyDescent="0.25">
      <c r="A3849" s="68" t="str">
        <f>'0'!$A$4</f>
        <v>………………..</v>
      </c>
      <c r="B3849" s="341">
        <f>'0'!$A$2</f>
        <v>46112</v>
      </c>
      <c r="C3849" s="341" t="s">
        <v>1246</v>
      </c>
      <c r="D3849" s="22"/>
      <c r="E3849" s="23"/>
      <c r="F3849" s="14"/>
      <c r="G3849" s="23"/>
      <c r="H3849" s="22"/>
      <c r="I3849" s="24"/>
      <c r="J3849" s="24"/>
      <c r="K3849" s="25"/>
      <c r="L3849" s="25"/>
      <c r="M3849" s="25"/>
      <c r="N3849" s="25"/>
      <c r="O3849" s="25"/>
      <c r="P3849" s="25"/>
      <c r="Q3849" s="26"/>
      <c r="R3849" s="25"/>
      <c r="S3849" s="25"/>
      <c r="T3849" s="27">
        <f t="shared" ref="T3849:T3912" si="301">N3849+P3849-R3849</f>
        <v>0</v>
      </c>
      <c r="U3849" s="27">
        <f t="shared" ref="U3849:U3912" si="302">O3849+Q3849-S3849</f>
        <v>0</v>
      </c>
      <c r="V3849" s="25"/>
      <c r="W3849" s="27" t="str">
        <f t="shared" ref="W3849:W3912" si="303">IF(K3849="","",K3849-M3849-(P3849-Q3849))</f>
        <v/>
      </c>
      <c r="X3849" s="43" t="str">
        <f t="shared" ref="X3849:X3912" si="304">IF(ROUND(T3849-V3849,2)&gt;=0,"OK","Просрочието не може да надхвърля задължението")</f>
        <v>OK</v>
      </c>
      <c r="Y3849" s="681" t="str">
        <f t="shared" ref="Y3849:Y3912" si="305">IF(COUNTBLANK(D3849:W3849)=18,"",IF(D3849="999999999","",IF(ISNUMBER(VALUE(D3849)),IF(LEN(D3849)&lt;&gt;9,"Въведеното ЕИК е твърде късо или твърде дълго",IF(OR(MOD(MID(D3849,1,1)*1+MID(D3849,2,1)*2+MID(D3849,3,1)*3+MID(D3849,4,1)*4+MID(D3849,5,1)*5+MID(D3849,6,1)*6+MID(D3849,7,1)*7+MID(D3849,8,1)*8,11)-MID(D3849,9,1)=0,AND(MOD(MID(D3849,1,1)*3+MID(D3849,2,1)*4+MID(D3849,3,1)*5+MID(D3849,4,1)*6+MID(D3849,5,1)*7+MID(D3849,6,1)*8+MID(D3849,7,1)*9+MID(D3849,8,1)*10,11)=10,MID(D3849,9,1)*1=0),MOD(MID(D3849,1,1)*3+MID(D3849,2,1)*4+MID(D3849,3,1)*5+MID(D3849,4,1)*6+MID(D3849,5,1)*7+MID(D3849,6,1)*8+MID(D3849,7,1)*9+MID(D3849,8,1)*10,11)-MID(D3849,9,1)=0),"","Въведеното ЕИК е невалидно")),"Въведеното ЕИК съдържа непозволени символи")))</f>
        <v/>
      </c>
    </row>
    <row r="3850" spans="1:25" x14ac:dyDescent="0.25">
      <c r="A3850" s="68" t="str">
        <f>'0'!$A$4</f>
        <v>………………..</v>
      </c>
      <c r="B3850" s="341">
        <f>'0'!$A$2</f>
        <v>46112</v>
      </c>
      <c r="C3850" s="341" t="s">
        <v>1246</v>
      </c>
      <c r="D3850" s="22"/>
      <c r="E3850" s="23"/>
      <c r="F3850" s="14"/>
      <c r="G3850" s="23"/>
      <c r="H3850" s="22"/>
      <c r="I3850" s="24"/>
      <c r="J3850" s="24"/>
      <c r="K3850" s="25"/>
      <c r="L3850" s="25"/>
      <c r="M3850" s="25"/>
      <c r="N3850" s="25"/>
      <c r="O3850" s="25"/>
      <c r="P3850" s="25"/>
      <c r="Q3850" s="26"/>
      <c r="R3850" s="25"/>
      <c r="S3850" s="25"/>
      <c r="T3850" s="27">
        <f t="shared" si="301"/>
        <v>0</v>
      </c>
      <c r="U3850" s="27">
        <f t="shared" si="302"/>
        <v>0</v>
      </c>
      <c r="V3850" s="25"/>
      <c r="W3850" s="27" t="str">
        <f t="shared" si="303"/>
        <v/>
      </c>
      <c r="X3850" s="43" t="str">
        <f t="shared" si="304"/>
        <v>OK</v>
      </c>
      <c r="Y3850" s="681" t="str">
        <f t="shared" si="305"/>
        <v/>
      </c>
    </row>
    <row r="3851" spans="1:25" x14ac:dyDescent="0.25">
      <c r="A3851" s="68" t="str">
        <f>'0'!$A$4</f>
        <v>………………..</v>
      </c>
      <c r="B3851" s="341">
        <f>'0'!$A$2</f>
        <v>46112</v>
      </c>
      <c r="C3851" s="341" t="s">
        <v>1246</v>
      </c>
      <c r="D3851" s="22"/>
      <c r="E3851" s="23"/>
      <c r="F3851" s="14"/>
      <c r="G3851" s="23"/>
      <c r="H3851" s="22"/>
      <c r="I3851" s="24"/>
      <c r="J3851" s="24"/>
      <c r="K3851" s="25"/>
      <c r="L3851" s="25"/>
      <c r="M3851" s="25"/>
      <c r="N3851" s="25"/>
      <c r="O3851" s="25"/>
      <c r="P3851" s="25"/>
      <c r="Q3851" s="26"/>
      <c r="R3851" s="25"/>
      <c r="S3851" s="25"/>
      <c r="T3851" s="27">
        <f t="shared" si="301"/>
        <v>0</v>
      </c>
      <c r="U3851" s="27">
        <f t="shared" si="302"/>
        <v>0</v>
      </c>
      <c r="V3851" s="25"/>
      <c r="W3851" s="27" t="str">
        <f t="shared" si="303"/>
        <v/>
      </c>
      <c r="X3851" s="43" t="str">
        <f t="shared" si="304"/>
        <v>OK</v>
      </c>
      <c r="Y3851" s="681" t="str">
        <f t="shared" si="305"/>
        <v/>
      </c>
    </row>
    <row r="3852" spans="1:25" x14ac:dyDescent="0.25">
      <c r="A3852" s="68" t="str">
        <f>'0'!$A$4</f>
        <v>………………..</v>
      </c>
      <c r="B3852" s="341">
        <f>'0'!$A$2</f>
        <v>46112</v>
      </c>
      <c r="C3852" s="341" t="s">
        <v>1246</v>
      </c>
      <c r="D3852" s="22"/>
      <c r="E3852" s="23"/>
      <c r="F3852" s="14"/>
      <c r="G3852" s="23"/>
      <c r="H3852" s="22"/>
      <c r="I3852" s="24"/>
      <c r="J3852" s="24"/>
      <c r="K3852" s="25"/>
      <c r="L3852" s="25"/>
      <c r="M3852" s="25"/>
      <c r="N3852" s="25"/>
      <c r="O3852" s="25"/>
      <c r="P3852" s="25"/>
      <c r="Q3852" s="26"/>
      <c r="R3852" s="25"/>
      <c r="S3852" s="25"/>
      <c r="T3852" s="27">
        <f t="shared" si="301"/>
        <v>0</v>
      </c>
      <c r="U3852" s="27">
        <f t="shared" si="302"/>
        <v>0</v>
      </c>
      <c r="V3852" s="25"/>
      <c r="W3852" s="27" t="str">
        <f t="shared" si="303"/>
        <v/>
      </c>
      <c r="X3852" s="43" t="str">
        <f t="shared" si="304"/>
        <v>OK</v>
      </c>
      <c r="Y3852" s="681" t="str">
        <f t="shared" si="305"/>
        <v/>
      </c>
    </row>
    <row r="3853" spans="1:25" x14ac:dyDescent="0.25">
      <c r="A3853" s="68" t="str">
        <f>'0'!$A$4</f>
        <v>………………..</v>
      </c>
      <c r="B3853" s="341">
        <f>'0'!$A$2</f>
        <v>46112</v>
      </c>
      <c r="C3853" s="341" t="s">
        <v>1246</v>
      </c>
      <c r="D3853" s="22"/>
      <c r="E3853" s="23"/>
      <c r="F3853" s="14"/>
      <c r="G3853" s="23"/>
      <c r="H3853" s="22"/>
      <c r="I3853" s="24"/>
      <c r="J3853" s="24"/>
      <c r="K3853" s="25"/>
      <c r="L3853" s="25"/>
      <c r="M3853" s="25"/>
      <c r="N3853" s="25"/>
      <c r="O3853" s="25"/>
      <c r="P3853" s="25"/>
      <c r="Q3853" s="26"/>
      <c r="R3853" s="25"/>
      <c r="S3853" s="25"/>
      <c r="T3853" s="27">
        <f t="shared" si="301"/>
        <v>0</v>
      </c>
      <c r="U3853" s="27">
        <f t="shared" si="302"/>
        <v>0</v>
      </c>
      <c r="V3853" s="25"/>
      <c r="W3853" s="27" t="str">
        <f t="shared" si="303"/>
        <v/>
      </c>
      <c r="X3853" s="43" t="str">
        <f t="shared" si="304"/>
        <v>OK</v>
      </c>
      <c r="Y3853" s="681" t="str">
        <f t="shared" si="305"/>
        <v/>
      </c>
    </row>
    <row r="3854" spans="1:25" x14ac:dyDescent="0.25">
      <c r="A3854" s="68" t="str">
        <f>'0'!$A$4</f>
        <v>………………..</v>
      </c>
      <c r="B3854" s="341">
        <f>'0'!$A$2</f>
        <v>46112</v>
      </c>
      <c r="C3854" s="341" t="s">
        <v>1246</v>
      </c>
      <c r="D3854" s="22"/>
      <c r="E3854" s="23"/>
      <c r="F3854" s="14"/>
      <c r="G3854" s="23"/>
      <c r="H3854" s="22"/>
      <c r="I3854" s="24"/>
      <c r="J3854" s="24"/>
      <c r="K3854" s="25"/>
      <c r="L3854" s="25"/>
      <c r="M3854" s="25"/>
      <c r="N3854" s="25"/>
      <c r="O3854" s="25"/>
      <c r="P3854" s="25"/>
      <c r="Q3854" s="26"/>
      <c r="R3854" s="25"/>
      <c r="S3854" s="25"/>
      <c r="T3854" s="27">
        <f t="shared" si="301"/>
        <v>0</v>
      </c>
      <c r="U3854" s="27">
        <f t="shared" si="302"/>
        <v>0</v>
      </c>
      <c r="V3854" s="25"/>
      <c r="W3854" s="27" t="str">
        <f t="shared" si="303"/>
        <v/>
      </c>
      <c r="X3854" s="43" t="str">
        <f t="shared" si="304"/>
        <v>OK</v>
      </c>
      <c r="Y3854" s="681" t="str">
        <f t="shared" si="305"/>
        <v/>
      </c>
    </row>
    <row r="3855" spans="1:25" x14ac:dyDescent="0.25">
      <c r="A3855" s="68" t="str">
        <f>'0'!$A$4</f>
        <v>………………..</v>
      </c>
      <c r="B3855" s="341">
        <f>'0'!$A$2</f>
        <v>46112</v>
      </c>
      <c r="C3855" s="341" t="s">
        <v>1246</v>
      </c>
      <c r="D3855" s="22"/>
      <c r="E3855" s="23"/>
      <c r="F3855" s="14"/>
      <c r="G3855" s="23"/>
      <c r="H3855" s="22"/>
      <c r="I3855" s="24"/>
      <c r="J3855" s="24"/>
      <c r="K3855" s="25"/>
      <c r="L3855" s="25"/>
      <c r="M3855" s="25"/>
      <c r="N3855" s="25"/>
      <c r="O3855" s="25"/>
      <c r="P3855" s="25"/>
      <c r="Q3855" s="26"/>
      <c r="R3855" s="25"/>
      <c r="S3855" s="25"/>
      <c r="T3855" s="27">
        <f t="shared" si="301"/>
        <v>0</v>
      </c>
      <c r="U3855" s="27">
        <f t="shared" si="302"/>
        <v>0</v>
      </c>
      <c r="V3855" s="25"/>
      <c r="W3855" s="27" t="str">
        <f t="shared" si="303"/>
        <v/>
      </c>
      <c r="X3855" s="43" t="str">
        <f t="shared" si="304"/>
        <v>OK</v>
      </c>
      <c r="Y3855" s="681" t="str">
        <f t="shared" si="305"/>
        <v/>
      </c>
    </row>
    <row r="3856" spans="1:25" x14ac:dyDescent="0.25">
      <c r="A3856" s="68" t="str">
        <f>'0'!$A$4</f>
        <v>………………..</v>
      </c>
      <c r="B3856" s="341">
        <f>'0'!$A$2</f>
        <v>46112</v>
      </c>
      <c r="C3856" s="341" t="s">
        <v>1246</v>
      </c>
      <c r="D3856" s="22"/>
      <c r="E3856" s="23"/>
      <c r="F3856" s="14"/>
      <c r="G3856" s="23"/>
      <c r="H3856" s="22"/>
      <c r="I3856" s="24"/>
      <c r="J3856" s="24"/>
      <c r="K3856" s="25"/>
      <c r="L3856" s="25"/>
      <c r="M3856" s="25"/>
      <c r="N3856" s="25"/>
      <c r="O3856" s="25"/>
      <c r="P3856" s="25"/>
      <c r="Q3856" s="26"/>
      <c r="R3856" s="25"/>
      <c r="S3856" s="25"/>
      <c r="T3856" s="27">
        <f t="shared" si="301"/>
        <v>0</v>
      </c>
      <c r="U3856" s="27">
        <f t="shared" si="302"/>
        <v>0</v>
      </c>
      <c r="V3856" s="25"/>
      <c r="W3856" s="27" t="str">
        <f t="shared" si="303"/>
        <v/>
      </c>
      <c r="X3856" s="43" t="str">
        <f t="shared" si="304"/>
        <v>OK</v>
      </c>
      <c r="Y3856" s="681" t="str">
        <f t="shared" si="305"/>
        <v/>
      </c>
    </row>
    <row r="3857" spans="1:25" x14ac:dyDescent="0.25">
      <c r="A3857" s="68" t="str">
        <f>'0'!$A$4</f>
        <v>………………..</v>
      </c>
      <c r="B3857" s="341">
        <f>'0'!$A$2</f>
        <v>46112</v>
      </c>
      <c r="C3857" s="341" t="s">
        <v>1246</v>
      </c>
      <c r="D3857" s="22"/>
      <c r="E3857" s="23"/>
      <c r="F3857" s="14"/>
      <c r="G3857" s="23"/>
      <c r="H3857" s="22"/>
      <c r="I3857" s="24"/>
      <c r="J3857" s="24"/>
      <c r="K3857" s="25"/>
      <c r="L3857" s="25"/>
      <c r="M3857" s="25"/>
      <c r="N3857" s="25"/>
      <c r="O3857" s="25"/>
      <c r="P3857" s="25"/>
      <c r="Q3857" s="26"/>
      <c r="R3857" s="25"/>
      <c r="S3857" s="25"/>
      <c r="T3857" s="27">
        <f t="shared" si="301"/>
        <v>0</v>
      </c>
      <c r="U3857" s="27">
        <f t="shared" si="302"/>
        <v>0</v>
      </c>
      <c r="V3857" s="25"/>
      <c r="W3857" s="27" t="str">
        <f t="shared" si="303"/>
        <v/>
      </c>
      <c r="X3857" s="43" t="str">
        <f t="shared" si="304"/>
        <v>OK</v>
      </c>
      <c r="Y3857" s="681" t="str">
        <f t="shared" si="305"/>
        <v/>
      </c>
    </row>
    <row r="3858" spans="1:25" x14ac:dyDescent="0.25">
      <c r="A3858" s="68" t="str">
        <f>'0'!$A$4</f>
        <v>………………..</v>
      </c>
      <c r="B3858" s="341">
        <f>'0'!$A$2</f>
        <v>46112</v>
      </c>
      <c r="C3858" s="341" t="s">
        <v>1246</v>
      </c>
      <c r="D3858" s="22"/>
      <c r="E3858" s="23"/>
      <c r="F3858" s="14"/>
      <c r="G3858" s="23"/>
      <c r="H3858" s="22"/>
      <c r="I3858" s="24"/>
      <c r="J3858" s="24"/>
      <c r="K3858" s="25"/>
      <c r="L3858" s="25"/>
      <c r="M3858" s="25"/>
      <c r="N3858" s="25"/>
      <c r="O3858" s="25"/>
      <c r="P3858" s="25"/>
      <c r="Q3858" s="26"/>
      <c r="R3858" s="25"/>
      <c r="S3858" s="25"/>
      <c r="T3858" s="27">
        <f t="shared" si="301"/>
        <v>0</v>
      </c>
      <c r="U3858" s="27">
        <f t="shared" si="302"/>
        <v>0</v>
      </c>
      <c r="V3858" s="25"/>
      <c r="W3858" s="27" t="str">
        <f t="shared" si="303"/>
        <v/>
      </c>
      <c r="X3858" s="43" t="str">
        <f t="shared" si="304"/>
        <v>OK</v>
      </c>
      <c r="Y3858" s="681" t="str">
        <f t="shared" si="305"/>
        <v/>
      </c>
    </row>
    <row r="3859" spans="1:25" x14ac:dyDescent="0.25">
      <c r="A3859" s="68" t="str">
        <f>'0'!$A$4</f>
        <v>………………..</v>
      </c>
      <c r="B3859" s="341">
        <f>'0'!$A$2</f>
        <v>46112</v>
      </c>
      <c r="C3859" s="341" t="s">
        <v>1246</v>
      </c>
      <c r="D3859" s="22"/>
      <c r="E3859" s="23"/>
      <c r="F3859" s="14"/>
      <c r="G3859" s="23"/>
      <c r="H3859" s="22"/>
      <c r="I3859" s="24"/>
      <c r="J3859" s="24"/>
      <c r="K3859" s="25"/>
      <c r="L3859" s="25"/>
      <c r="M3859" s="25"/>
      <c r="N3859" s="25"/>
      <c r="O3859" s="25"/>
      <c r="P3859" s="25"/>
      <c r="Q3859" s="26"/>
      <c r="R3859" s="25"/>
      <c r="S3859" s="25"/>
      <c r="T3859" s="27">
        <f t="shared" si="301"/>
        <v>0</v>
      </c>
      <c r="U3859" s="27">
        <f t="shared" si="302"/>
        <v>0</v>
      </c>
      <c r="V3859" s="25"/>
      <c r="W3859" s="27" t="str">
        <f t="shared" si="303"/>
        <v/>
      </c>
      <c r="X3859" s="43" t="str">
        <f t="shared" si="304"/>
        <v>OK</v>
      </c>
      <c r="Y3859" s="681" t="str">
        <f t="shared" si="305"/>
        <v/>
      </c>
    </row>
    <row r="3860" spans="1:25" x14ac:dyDescent="0.25">
      <c r="A3860" s="68" t="str">
        <f>'0'!$A$4</f>
        <v>………………..</v>
      </c>
      <c r="B3860" s="341">
        <f>'0'!$A$2</f>
        <v>46112</v>
      </c>
      <c r="C3860" s="341" t="s">
        <v>1246</v>
      </c>
      <c r="D3860" s="22"/>
      <c r="E3860" s="23"/>
      <c r="F3860" s="14"/>
      <c r="G3860" s="23"/>
      <c r="H3860" s="22"/>
      <c r="I3860" s="24"/>
      <c r="J3860" s="24"/>
      <c r="K3860" s="25"/>
      <c r="L3860" s="25"/>
      <c r="M3860" s="25"/>
      <c r="N3860" s="25"/>
      <c r="O3860" s="25"/>
      <c r="P3860" s="25"/>
      <c r="Q3860" s="26"/>
      <c r="R3860" s="25"/>
      <c r="S3860" s="25"/>
      <c r="T3860" s="27">
        <f t="shared" si="301"/>
        <v>0</v>
      </c>
      <c r="U3860" s="27">
        <f t="shared" si="302"/>
        <v>0</v>
      </c>
      <c r="V3860" s="25"/>
      <c r="W3860" s="27" t="str">
        <f t="shared" si="303"/>
        <v/>
      </c>
      <c r="X3860" s="43" t="str">
        <f t="shared" si="304"/>
        <v>OK</v>
      </c>
      <c r="Y3860" s="681" t="str">
        <f t="shared" si="305"/>
        <v/>
      </c>
    </row>
    <row r="3861" spans="1:25" x14ac:dyDescent="0.25">
      <c r="A3861" s="68" t="str">
        <f>'0'!$A$4</f>
        <v>………………..</v>
      </c>
      <c r="B3861" s="341">
        <f>'0'!$A$2</f>
        <v>46112</v>
      </c>
      <c r="C3861" s="341" t="s">
        <v>1246</v>
      </c>
      <c r="D3861" s="22"/>
      <c r="E3861" s="23"/>
      <c r="F3861" s="14"/>
      <c r="G3861" s="23"/>
      <c r="H3861" s="22"/>
      <c r="I3861" s="24"/>
      <c r="J3861" s="24"/>
      <c r="K3861" s="25"/>
      <c r="L3861" s="25"/>
      <c r="M3861" s="25"/>
      <c r="N3861" s="25"/>
      <c r="O3861" s="25"/>
      <c r="P3861" s="25"/>
      <c r="Q3861" s="26"/>
      <c r="R3861" s="25"/>
      <c r="S3861" s="25"/>
      <c r="T3861" s="27">
        <f t="shared" si="301"/>
        <v>0</v>
      </c>
      <c r="U3861" s="27">
        <f t="shared" si="302"/>
        <v>0</v>
      </c>
      <c r="V3861" s="25"/>
      <c r="W3861" s="27" t="str">
        <f t="shared" si="303"/>
        <v/>
      </c>
      <c r="X3861" s="43" t="str">
        <f t="shared" si="304"/>
        <v>OK</v>
      </c>
      <c r="Y3861" s="681" t="str">
        <f t="shared" si="305"/>
        <v/>
      </c>
    </row>
    <row r="3862" spans="1:25" x14ac:dyDescent="0.25">
      <c r="A3862" s="68" t="str">
        <f>'0'!$A$4</f>
        <v>………………..</v>
      </c>
      <c r="B3862" s="341">
        <f>'0'!$A$2</f>
        <v>46112</v>
      </c>
      <c r="C3862" s="341" t="s">
        <v>1246</v>
      </c>
      <c r="D3862" s="22"/>
      <c r="E3862" s="23"/>
      <c r="F3862" s="14"/>
      <c r="G3862" s="23"/>
      <c r="H3862" s="22"/>
      <c r="I3862" s="24"/>
      <c r="J3862" s="24"/>
      <c r="K3862" s="25"/>
      <c r="L3862" s="25"/>
      <c r="M3862" s="25"/>
      <c r="N3862" s="25"/>
      <c r="O3862" s="25"/>
      <c r="P3862" s="25"/>
      <c r="Q3862" s="26"/>
      <c r="R3862" s="25"/>
      <c r="S3862" s="25"/>
      <c r="T3862" s="27">
        <f t="shared" si="301"/>
        <v>0</v>
      </c>
      <c r="U3862" s="27">
        <f t="shared" si="302"/>
        <v>0</v>
      </c>
      <c r="V3862" s="25"/>
      <c r="W3862" s="27" t="str">
        <f t="shared" si="303"/>
        <v/>
      </c>
      <c r="X3862" s="43" t="str">
        <f t="shared" si="304"/>
        <v>OK</v>
      </c>
      <c r="Y3862" s="681" t="str">
        <f t="shared" si="305"/>
        <v/>
      </c>
    </row>
    <row r="3863" spans="1:25" x14ac:dyDescent="0.25">
      <c r="A3863" s="68" t="str">
        <f>'0'!$A$4</f>
        <v>………………..</v>
      </c>
      <c r="B3863" s="341">
        <f>'0'!$A$2</f>
        <v>46112</v>
      </c>
      <c r="C3863" s="341" t="s">
        <v>1246</v>
      </c>
      <c r="D3863" s="22"/>
      <c r="E3863" s="23"/>
      <c r="F3863" s="14"/>
      <c r="G3863" s="23"/>
      <c r="H3863" s="22"/>
      <c r="I3863" s="24"/>
      <c r="J3863" s="24"/>
      <c r="K3863" s="25"/>
      <c r="L3863" s="25"/>
      <c r="M3863" s="25"/>
      <c r="N3863" s="25"/>
      <c r="O3863" s="25"/>
      <c r="P3863" s="25"/>
      <c r="Q3863" s="26"/>
      <c r="R3863" s="25"/>
      <c r="S3863" s="25"/>
      <c r="T3863" s="27">
        <f t="shared" si="301"/>
        <v>0</v>
      </c>
      <c r="U3863" s="27">
        <f t="shared" si="302"/>
        <v>0</v>
      </c>
      <c r="V3863" s="25"/>
      <c r="W3863" s="27" t="str">
        <f t="shared" si="303"/>
        <v/>
      </c>
      <c r="X3863" s="43" t="str">
        <f t="shared" si="304"/>
        <v>OK</v>
      </c>
      <c r="Y3863" s="681" t="str">
        <f t="shared" si="305"/>
        <v/>
      </c>
    </row>
    <row r="3864" spans="1:25" x14ac:dyDescent="0.25">
      <c r="A3864" s="68" t="str">
        <f>'0'!$A$4</f>
        <v>………………..</v>
      </c>
      <c r="B3864" s="341">
        <f>'0'!$A$2</f>
        <v>46112</v>
      </c>
      <c r="C3864" s="341" t="s">
        <v>1246</v>
      </c>
      <c r="D3864" s="22"/>
      <c r="E3864" s="23"/>
      <c r="F3864" s="14"/>
      <c r="G3864" s="23"/>
      <c r="H3864" s="22"/>
      <c r="I3864" s="24"/>
      <c r="J3864" s="24"/>
      <c r="K3864" s="25"/>
      <c r="L3864" s="25"/>
      <c r="M3864" s="25"/>
      <c r="N3864" s="25"/>
      <c r="O3864" s="25"/>
      <c r="P3864" s="25"/>
      <c r="Q3864" s="26"/>
      <c r="R3864" s="25"/>
      <c r="S3864" s="25"/>
      <c r="T3864" s="27">
        <f t="shared" si="301"/>
        <v>0</v>
      </c>
      <c r="U3864" s="27">
        <f t="shared" si="302"/>
        <v>0</v>
      </c>
      <c r="V3864" s="25"/>
      <c r="W3864" s="27" t="str">
        <f t="shared" si="303"/>
        <v/>
      </c>
      <c r="X3864" s="43" t="str">
        <f t="shared" si="304"/>
        <v>OK</v>
      </c>
      <c r="Y3864" s="681" t="str">
        <f t="shared" si="305"/>
        <v/>
      </c>
    </row>
    <row r="3865" spans="1:25" x14ac:dyDescent="0.25">
      <c r="A3865" s="68" t="str">
        <f>'0'!$A$4</f>
        <v>………………..</v>
      </c>
      <c r="B3865" s="341">
        <f>'0'!$A$2</f>
        <v>46112</v>
      </c>
      <c r="C3865" s="341" t="s">
        <v>1246</v>
      </c>
      <c r="D3865" s="22"/>
      <c r="E3865" s="23"/>
      <c r="F3865" s="14"/>
      <c r="G3865" s="23"/>
      <c r="H3865" s="22"/>
      <c r="I3865" s="24"/>
      <c r="J3865" s="24"/>
      <c r="K3865" s="25"/>
      <c r="L3865" s="25"/>
      <c r="M3865" s="25"/>
      <c r="N3865" s="25"/>
      <c r="O3865" s="25"/>
      <c r="P3865" s="25"/>
      <c r="Q3865" s="26"/>
      <c r="R3865" s="25"/>
      <c r="S3865" s="25"/>
      <c r="T3865" s="27">
        <f t="shared" si="301"/>
        <v>0</v>
      </c>
      <c r="U3865" s="27">
        <f t="shared" si="302"/>
        <v>0</v>
      </c>
      <c r="V3865" s="25"/>
      <c r="W3865" s="27" t="str">
        <f t="shared" si="303"/>
        <v/>
      </c>
      <c r="X3865" s="43" t="str">
        <f t="shared" si="304"/>
        <v>OK</v>
      </c>
      <c r="Y3865" s="681" t="str">
        <f t="shared" si="305"/>
        <v/>
      </c>
    </row>
    <row r="3866" spans="1:25" x14ac:dyDescent="0.25">
      <c r="A3866" s="68" t="str">
        <f>'0'!$A$4</f>
        <v>………………..</v>
      </c>
      <c r="B3866" s="341">
        <f>'0'!$A$2</f>
        <v>46112</v>
      </c>
      <c r="C3866" s="341" t="s">
        <v>1246</v>
      </c>
      <c r="D3866" s="22"/>
      <c r="E3866" s="23"/>
      <c r="F3866" s="14"/>
      <c r="G3866" s="23"/>
      <c r="H3866" s="22"/>
      <c r="I3866" s="24"/>
      <c r="J3866" s="24"/>
      <c r="K3866" s="25"/>
      <c r="L3866" s="25"/>
      <c r="M3866" s="25"/>
      <c r="N3866" s="25"/>
      <c r="O3866" s="25"/>
      <c r="P3866" s="25"/>
      <c r="Q3866" s="26"/>
      <c r="R3866" s="25"/>
      <c r="S3866" s="25"/>
      <c r="T3866" s="27">
        <f t="shared" si="301"/>
        <v>0</v>
      </c>
      <c r="U3866" s="27">
        <f t="shared" si="302"/>
        <v>0</v>
      </c>
      <c r="V3866" s="25"/>
      <c r="W3866" s="27" t="str">
        <f t="shared" si="303"/>
        <v/>
      </c>
      <c r="X3866" s="43" t="str">
        <f t="shared" si="304"/>
        <v>OK</v>
      </c>
      <c r="Y3866" s="681" t="str">
        <f t="shared" si="305"/>
        <v/>
      </c>
    </row>
    <row r="3867" spans="1:25" x14ac:dyDescent="0.25">
      <c r="A3867" s="68" t="str">
        <f>'0'!$A$4</f>
        <v>………………..</v>
      </c>
      <c r="B3867" s="341">
        <f>'0'!$A$2</f>
        <v>46112</v>
      </c>
      <c r="C3867" s="341" t="s">
        <v>1246</v>
      </c>
      <c r="D3867" s="22"/>
      <c r="E3867" s="23"/>
      <c r="F3867" s="14"/>
      <c r="G3867" s="23"/>
      <c r="H3867" s="22"/>
      <c r="I3867" s="24"/>
      <c r="J3867" s="24"/>
      <c r="K3867" s="25"/>
      <c r="L3867" s="25"/>
      <c r="M3867" s="25"/>
      <c r="N3867" s="25"/>
      <c r="O3867" s="25"/>
      <c r="P3867" s="25"/>
      <c r="Q3867" s="26"/>
      <c r="R3867" s="25"/>
      <c r="S3867" s="25"/>
      <c r="T3867" s="27">
        <f t="shared" si="301"/>
        <v>0</v>
      </c>
      <c r="U3867" s="27">
        <f t="shared" si="302"/>
        <v>0</v>
      </c>
      <c r="V3867" s="25"/>
      <c r="W3867" s="27" t="str">
        <f t="shared" si="303"/>
        <v/>
      </c>
      <c r="X3867" s="43" t="str">
        <f t="shared" si="304"/>
        <v>OK</v>
      </c>
      <c r="Y3867" s="681" t="str">
        <f t="shared" si="305"/>
        <v/>
      </c>
    </row>
    <row r="3868" spans="1:25" x14ac:dyDescent="0.25">
      <c r="A3868" s="68" t="str">
        <f>'0'!$A$4</f>
        <v>………………..</v>
      </c>
      <c r="B3868" s="341">
        <f>'0'!$A$2</f>
        <v>46112</v>
      </c>
      <c r="C3868" s="341" t="s">
        <v>1246</v>
      </c>
      <c r="D3868" s="22"/>
      <c r="E3868" s="23"/>
      <c r="F3868" s="14"/>
      <c r="G3868" s="23"/>
      <c r="H3868" s="22"/>
      <c r="I3868" s="24"/>
      <c r="J3868" s="24"/>
      <c r="K3868" s="25"/>
      <c r="L3868" s="25"/>
      <c r="M3868" s="25"/>
      <c r="N3868" s="25"/>
      <c r="O3868" s="25"/>
      <c r="P3868" s="25"/>
      <c r="Q3868" s="26"/>
      <c r="R3868" s="25"/>
      <c r="S3868" s="25"/>
      <c r="T3868" s="27">
        <f t="shared" si="301"/>
        <v>0</v>
      </c>
      <c r="U3868" s="27">
        <f t="shared" si="302"/>
        <v>0</v>
      </c>
      <c r="V3868" s="25"/>
      <c r="W3868" s="27" t="str">
        <f t="shared" si="303"/>
        <v/>
      </c>
      <c r="X3868" s="43" t="str">
        <f t="shared" si="304"/>
        <v>OK</v>
      </c>
      <c r="Y3868" s="681" t="str">
        <f t="shared" si="305"/>
        <v/>
      </c>
    </row>
    <row r="3869" spans="1:25" x14ac:dyDescent="0.25">
      <c r="A3869" s="68" t="str">
        <f>'0'!$A$4</f>
        <v>………………..</v>
      </c>
      <c r="B3869" s="341">
        <f>'0'!$A$2</f>
        <v>46112</v>
      </c>
      <c r="C3869" s="341" t="s">
        <v>1246</v>
      </c>
      <c r="D3869" s="22"/>
      <c r="E3869" s="23"/>
      <c r="F3869" s="14"/>
      <c r="G3869" s="23"/>
      <c r="H3869" s="22"/>
      <c r="I3869" s="24"/>
      <c r="J3869" s="24"/>
      <c r="K3869" s="25"/>
      <c r="L3869" s="25"/>
      <c r="M3869" s="25"/>
      <c r="N3869" s="25"/>
      <c r="O3869" s="25"/>
      <c r="P3869" s="25"/>
      <c r="Q3869" s="26"/>
      <c r="R3869" s="25"/>
      <c r="S3869" s="25"/>
      <c r="T3869" s="27">
        <f t="shared" si="301"/>
        <v>0</v>
      </c>
      <c r="U3869" s="27">
        <f t="shared" si="302"/>
        <v>0</v>
      </c>
      <c r="V3869" s="25"/>
      <c r="W3869" s="27" t="str">
        <f t="shared" si="303"/>
        <v/>
      </c>
      <c r="X3869" s="43" t="str">
        <f t="shared" si="304"/>
        <v>OK</v>
      </c>
      <c r="Y3869" s="681" t="str">
        <f t="shared" si="305"/>
        <v/>
      </c>
    </row>
    <row r="3870" spans="1:25" x14ac:dyDescent="0.25">
      <c r="A3870" s="68" t="str">
        <f>'0'!$A$4</f>
        <v>………………..</v>
      </c>
      <c r="B3870" s="341">
        <f>'0'!$A$2</f>
        <v>46112</v>
      </c>
      <c r="C3870" s="341" t="s">
        <v>1246</v>
      </c>
      <c r="D3870" s="22"/>
      <c r="E3870" s="23"/>
      <c r="F3870" s="14"/>
      <c r="G3870" s="23"/>
      <c r="H3870" s="22"/>
      <c r="I3870" s="24"/>
      <c r="J3870" s="24"/>
      <c r="K3870" s="25"/>
      <c r="L3870" s="25"/>
      <c r="M3870" s="25"/>
      <c r="N3870" s="25"/>
      <c r="O3870" s="25"/>
      <c r="P3870" s="25"/>
      <c r="Q3870" s="26"/>
      <c r="R3870" s="25"/>
      <c r="S3870" s="25"/>
      <c r="T3870" s="27">
        <f t="shared" si="301"/>
        <v>0</v>
      </c>
      <c r="U3870" s="27">
        <f t="shared" si="302"/>
        <v>0</v>
      </c>
      <c r="V3870" s="25"/>
      <c r="W3870" s="27" t="str">
        <f t="shared" si="303"/>
        <v/>
      </c>
      <c r="X3870" s="43" t="str">
        <f t="shared" si="304"/>
        <v>OK</v>
      </c>
      <c r="Y3870" s="681" t="str">
        <f t="shared" si="305"/>
        <v/>
      </c>
    </row>
    <row r="3871" spans="1:25" x14ac:dyDescent="0.25">
      <c r="A3871" s="68" t="str">
        <f>'0'!$A$4</f>
        <v>………………..</v>
      </c>
      <c r="B3871" s="341">
        <f>'0'!$A$2</f>
        <v>46112</v>
      </c>
      <c r="C3871" s="341" t="s">
        <v>1246</v>
      </c>
      <c r="D3871" s="22"/>
      <c r="E3871" s="23"/>
      <c r="F3871" s="14"/>
      <c r="G3871" s="23"/>
      <c r="H3871" s="22"/>
      <c r="I3871" s="24"/>
      <c r="J3871" s="24"/>
      <c r="K3871" s="25"/>
      <c r="L3871" s="25"/>
      <c r="M3871" s="25"/>
      <c r="N3871" s="25"/>
      <c r="O3871" s="25"/>
      <c r="P3871" s="25"/>
      <c r="Q3871" s="26"/>
      <c r="R3871" s="25"/>
      <c r="S3871" s="25"/>
      <c r="T3871" s="27">
        <f t="shared" si="301"/>
        <v>0</v>
      </c>
      <c r="U3871" s="27">
        <f t="shared" si="302"/>
        <v>0</v>
      </c>
      <c r="V3871" s="25"/>
      <c r="W3871" s="27" t="str">
        <f t="shared" si="303"/>
        <v/>
      </c>
      <c r="X3871" s="43" t="str">
        <f t="shared" si="304"/>
        <v>OK</v>
      </c>
      <c r="Y3871" s="681" t="str">
        <f t="shared" si="305"/>
        <v/>
      </c>
    </row>
    <row r="3872" spans="1:25" x14ac:dyDescent="0.25">
      <c r="A3872" s="68" t="str">
        <f>'0'!$A$4</f>
        <v>………………..</v>
      </c>
      <c r="B3872" s="341">
        <f>'0'!$A$2</f>
        <v>46112</v>
      </c>
      <c r="C3872" s="341" t="s">
        <v>1246</v>
      </c>
      <c r="D3872" s="22"/>
      <c r="E3872" s="23"/>
      <c r="F3872" s="14"/>
      <c r="G3872" s="23"/>
      <c r="H3872" s="22"/>
      <c r="I3872" s="24"/>
      <c r="J3872" s="24"/>
      <c r="K3872" s="25"/>
      <c r="L3872" s="25"/>
      <c r="M3872" s="25"/>
      <c r="N3872" s="25"/>
      <c r="O3872" s="25"/>
      <c r="P3872" s="25"/>
      <c r="Q3872" s="26"/>
      <c r="R3872" s="25"/>
      <c r="S3872" s="25"/>
      <c r="T3872" s="27">
        <f t="shared" si="301"/>
        <v>0</v>
      </c>
      <c r="U3872" s="27">
        <f t="shared" si="302"/>
        <v>0</v>
      </c>
      <c r="V3872" s="25"/>
      <c r="W3872" s="27" t="str">
        <f t="shared" si="303"/>
        <v/>
      </c>
      <c r="X3872" s="43" t="str">
        <f t="shared" si="304"/>
        <v>OK</v>
      </c>
      <c r="Y3872" s="681" t="str">
        <f t="shared" si="305"/>
        <v/>
      </c>
    </row>
    <row r="3873" spans="1:25" x14ac:dyDescent="0.25">
      <c r="A3873" s="68" t="str">
        <f>'0'!$A$4</f>
        <v>………………..</v>
      </c>
      <c r="B3873" s="341">
        <f>'0'!$A$2</f>
        <v>46112</v>
      </c>
      <c r="C3873" s="341" t="s">
        <v>1246</v>
      </c>
      <c r="D3873" s="22"/>
      <c r="E3873" s="23"/>
      <c r="F3873" s="14"/>
      <c r="G3873" s="23"/>
      <c r="H3873" s="22"/>
      <c r="I3873" s="24"/>
      <c r="J3873" s="24"/>
      <c r="K3873" s="25"/>
      <c r="L3873" s="25"/>
      <c r="M3873" s="25"/>
      <c r="N3873" s="25"/>
      <c r="O3873" s="25"/>
      <c r="P3873" s="25"/>
      <c r="Q3873" s="26"/>
      <c r="R3873" s="25"/>
      <c r="S3873" s="25"/>
      <c r="T3873" s="27">
        <f t="shared" si="301"/>
        <v>0</v>
      </c>
      <c r="U3873" s="27">
        <f t="shared" si="302"/>
        <v>0</v>
      </c>
      <c r="V3873" s="25"/>
      <c r="W3873" s="27" t="str">
        <f t="shared" si="303"/>
        <v/>
      </c>
      <c r="X3873" s="43" t="str">
        <f t="shared" si="304"/>
        <v>OK</v>
      </c>
      <c r="Y3873" s="681" t="str">
        <f t="shared" si="305"/>
        <v/>
      </c>
    </row>
    <row r="3874" spans="1:25" x14ac:dyDescent="0.25">
      <c r="A3874" s="68" t="str">
        <f>'0'!$A$4</f>
        <v>………………..</v>
      </c>
      <c r="B3874" s="341">
        <f>'0'!$A$2</f>
        <v>46112</v>
      </c>
      <c r="C3874" s="341" t="s">
        <v>1246</v>
      </c>
      <c r="D3874" s="22"/>
      <c r="E3874" s="23"/>
      <c r="F3874" s="14"/>
      <c r="G3874" s="23"/>
      <c r="H3874" s="22"/>
      <c r="I3874" s="24"/>
      <c r="J3874" s="24"/>
      <c r="K3874" s="25"/>
      <c r="L3874" s="25"/>
      <c r="M3874" s="25"/>
      <c r="N3874" s="25"/>
      <c r="O3874" s="25"/>
      <c r="P3874" s="25"/>
      <c r="Q3874" s="26"/>
      <c r="R3874" s="25"/>
      <c r="S3874" s="25"/>
      <c r="T3874" s="27">
        <f t="shared" si="301"/>
        <v>0</v>
      </c>
      <c r="U3874" s="27">
        <f t="shared" si="302"/>
        <v>0</v>
      </c>
      <c r="V3874" s="25"/>
      <c r="W3874" s="27" t="str">
        <f t="shared" si="303"/>
        <v/>
      </c>
      <c r="X3874" s="43" t="str">
        <f t="shared" si="304"/>
        <v>OK</v>
      </c>
      <c r="Y3874" s="681" t="str">
        <f t="shared" si="305"/>
        <v/>
      </c>
    </row>
    <row r="3875" spans="1:25" x14ac:dyDescent="0.25">
      <c r="A3875" s="68" t="str">
        <f>'0'!$A$4</f>
        <v>………………..</v>
      </c>
      <c r="B3875" s="341">
        <f>'0'!$A$2</f>
        <v>46112</v>
      </c>
      <c r="C3875" s="341" t="s">
        <v>1246</v>
      </c>
      <c r="D3875" s="22"/>
      <c r="E3875" s="23"/>
      <c r="F3875" s="14"/>
      <c r="G3875" s="23"/>
      <c r="H3875" s="22"/>
      <c r="I3875" s="24"/>
      <c r="J3875" s="24"/>
      <c r="K3875" s="25"/>
      <c r="L3875" s="25"/>
      <c r="M3875" s="25"/>
      <c r="N3875" s="25"/>
      <c r="O3875" s="25"/>
      <c r="P3875" s="25"/>
      <c r="Q3875" s="26"/>
      <c r="R3875" s="25"/>
      <c r="S3875" s="25"/>
      <c r="T3875" s="27">
        <f t="shared" si="301"/>
        <v>0</v>
      </c>
      <c r="U3875" s="27">
        <f t="shared" si="302"/>
        <v>0</v>
      </c>
      <c r="V3875" s="25"/>
      <c r="W3875" s="27" t="str">
        <f t="shared" si="303"/>
        <v/>
      </c>
      <c r="X3875" s="43" t="str">
        <f t="shared" si="304"/>
        <v>OK</v>
      </c>
      <c r="Y3875" s="681" t="str">
        <f t="shared" si="305"/>
        <v/>
      </c>
    </row>
    <row r="3876" spans="1:25" x14ac:dyDescent="0.25">
      <c r="A3876" s="68" t="str">
        <f>'0'!$A$4</f>
        <v>………………..</v>
      </c>
      <c r="B3876" s="341">
        <f>'0'!$A$2</f>
        <v>46112</v>
      </c>
      <c r="C3876" s="341" t="s">
        <v>1246</v>
      </c>
      <c r="D3876" s="22"/>
      <c r="E3876" s="23"/>
      <c r="F3876" s="14"/>
      <c r="G3876" s="23"/>
      <c r="H3876" s="22"/>
      <c r="I3876" s="24"/>
      <c r="J3876" s="24"/>
      <c r="K3876" s="25"/>
      <c r="L3876" s="25"/>
      <c r="M3876" s="25"/>
      <c r="N3876" s="25"/>
      <c r="O3876" s="25"/>
      <c r="P3876" s="25"/>
      <c r="Q3876" s="26"/>
      <c r="R3876" s="25"/>
      <c r="S3876" s="25"/>
      <c r="T3876" s="27">
        <f t="shared" si="301"/>
        <v>0</v>
      </c>
      <c r="U3876" s="27">
        <f t="shared" si="302"/>
        <v>0</v>
      </c>
      <c r="V3876" s="25"/>
      <c r="W3876" s="27" t="str">
        <f t="shared" si="303"/>
        <v/>
      </c>
      <c r="X3876" s="43" t="str">
        <f t="shared" si="304"/>
        <v>OK</v>
      </c>
      <c r="Y3876" s="681" t="str">
        <f t="shared" si="305"/>
        <v/>
      </c>
    </row>
    <row r="3877" spans="1:25" x14ac:dyDescent="0.25">
      <c r="A3877" s="68" t="str">
        <f>'0'!$A$4</f>
        <v>………………..</v>
      </c>
      <c r="B3877" s="341">
        <f>'0'!$A$2</f>
        <v>46112</v>
      </c>
      <c r="C3877" s="341" t="s">
        <v>1246</v>
      </c>
      <c r="D3877" s="22"/>
      <c r="E3877" s="23"/>
      <c r="F3877" s="14"/>
      <c r="G3877" s="23"/>
      <c r="H3877" s="22"/>
      <c r="I3877" s="24"/>
      <c r="J3877" s="24"/>
      <c r="K3877" s="25"/>
      <c r="L3877" s="25"/>
      <c r="M3877" s="25"/>
      <c r="N3877" s="25"/>
      <c r="O3877" s="25"/>
      <c r="P3877" s="25"/>
      <c r="Q3877" s="26"/>
      <c r="R3877" s="25"/>
      <c r="S3877" s="25"/>
      <c r="T3877" s="27">
        <f t="shared" si="301"/>
        <v>0</v>
      </c>
      <c r="U3877" s="27">
        <f t="shared" si="302"/>
        <v>0</v>
      </c>
      <c r="V3877" s="25"/>
      <c r="W3877" s="27" t="str">
        <f t="shared" si="303"/>
        <v/>
      </c>
      <c r="X3877" s="43" t="str">
        <f t="shared" si="304"/>
        <v>OK</v>
      </c>
      <c r="Y3877" s="681" t="str">
        <f t="shared" si="305"/>
        <v/>
      </c>
    </row>
    <row r="3878" spans="1:25" x14ac:dyDescent="0.25">
      <c r="A3878" s="68" t="str">
        <f>'0'!$A$4</f>
        <v>………………..</v>
      </c>
      <c r="B3878" s="341">
        <f>'0'!$A$2</f>
        <v>46112</v>
      </c>
      <c r="C3878" s="341" t="s">
        <v>1246</v>
      </c>
      <c r="D3878" s="22"/>
      <c r="E3878" s="23"/>
      <c r="F3878" s="14"/>
      <c r="G3878" s="23"/>
      <c r="H3878" s="22"/>
      <c r="I3878" s="24"/>
      <c r="J3878" s="24"/>
      <c r="K3878" s="25"/>
      <c r="L3878" s="25"/>
      <c r="M3878" s="25"/>
      <c r="N3878" s="25"/>
      <c r="O3878" s="25"/>
      <c r="P3878" s="25"/>
      <c r="Q3878" s="26"/>
      <c r="R3878" s="25"/>
      <c r="S3878" s="25"/>
      <c r="T3878" s="27">
        <f t="shared" si="301"/>
        <v>0</v>
      </c>
      <c r="U3878" s="27">
        <f t="shared" si="302"/>
        <v>0</v>
      </c>
      <c r="V3878" s="25"/>
      <c r="W3878" s="27" t="str">
        <f t="shared" si="303"/>
        <v/>
      </c>
      <c r="X3878" s="43" t="str">
        <f t="shared" si="304"/>
        <v>OK</v>
      </c>
      <c r="Y3878" s="681" t="str">
        <f t="shared" si="305"/>
        <v/>
      </c>
    </row>
    <row r="3879" spans="1:25" x14ac:dyDescent="0.25">
      <c r="A3879" s="68" t="str">
        <f>'0'!$A$4</f>
        <v>………………..</v>
      </c>
      <c r="B3879" s="341">
        <f>'0'!$A$2</f>
        <v>46112</v>
      </c>
      <c r="C3879" s="341" t="s">
        <v>1246</v>
      </c>
      <c r="D3879" s="22"/>
      <c r="E3879" s="23"/>
      <c r="F3879" s="14"/>
      <c r="G3879" s="23"/>
      <c r="H3879" s="22"/>
      <c r="I3879" s="24"/>
      <c r="J3879" s="24"/>
      <c r="K3879" s="25"/>
      <c r="L3879" s="25"/>
      <c r="M3879" s="25"/>
      <c r="N3879" s="25"/>
      <c r="O3879" s="25"/>
      <c r="P3879" s="25"/>
      <c r="Q3879" s="26"/>
      <c r="R3879" s="25"/>
      <c r="S3879" s="25"/>
      <c r="T3879" s="27">
        <f t="shared" si="301"/>
        <v>0</v>
      </c>
      <c r="U3879" s="27">
        <f t="shared" si="302"/>
        <v>0</v>
      </c>
      <c r="V3879" s="25"/>
      <c r="W3879" s="27" t="str">
        <f t="shared" si="303"/>
        <v/>
      </c>
      <c r="X3879" s="43" t="str">
        <f t="shared" si="304"/>
        <v>OK</v>
      </c>
      <c r="Y3879" s="681" t="str">
        <f t="shared" si="305"/>
        <v/>
      </c>
    </row>
    <row r="3880" spans="1:25" x14ac:dyDescent="0.25">
      <c r="A3880" s="68" t="str">
        <f>'0'!$A$4</f>
        <v>………………..</v>
      </c>
      <c r="B3880" s="341">
        <f>'0'!$A$2</f>
        <v>46112</v>
      </c>
      <c r="C3880" s="341" t="s">
        <v>1246</v>
      </c>
      <c r="D3880" s="22"/>
      <c r="E3880" s="23"/>
      <c r="F3880" s="14"/>
      <c r="G3880" s="23"/>
      <c r="H3880" s="22"/>
      <c r="I3880" s="24"/>
      <c r="J3880" s="24"/>
      <c r="K3880" s="25"/>
      <c r="L3880" s="25"/>
      <c r="M3880" s="25"/>
      <c r="N3880" s="25"/>
      <c r="O3880" s="25"/>
      <c r="P3880" s="25"/>
      <c r="Q3880" s="26"/>
      <c r="R3880" s="25"/>
      <c r="S3880" s="25"/>
      <c r="T3880" s="27">
        <f t="shared" si="301"/>
        <v>0</v>
      </c>
      <c r="U3880" s="27">
        <f t="shared" si="302"/>
        <v>0</v>
      </c>
      <c r="V3880" s="25"/>
      <c r="W3880" s="27" t="str">
        <f t="shared" si="303"/>
        <v/>
      </c>
      <c r="X3880" s="43" t="str">
        <f t="shared" si="304"/>
        <v>OK</v>
      </c>
      <c r="Y3880" s="681" t="str">
        <f t="shared" si="305"/>
        <v/>
      </c>
    </row>
    <row r="3881" spans="1:25" x14ac:dyDescent="0.25">
      <c r="A3881" s="68" t="str">
        <f>'0'!$A$4</f>
        <v>………………..</v>
      </c>
      <c r="B3881" s="341">
        <f>'0'!$A$2</f>
        <v>46112</v>
      </c>
      <c r="C3881" s="341" t="s">
        <v>1246</v>
      </c>
      <c r="D3881" s="22"/>
      <c r="E3881" s="23"/>
      <c r="F3881" s="14"/>
      <c r="G3881" s="23"/>
      <c r="H3881" s="22"/>
      <c r="I3881" s="24"/>
      <c r="J3881" s="24"/>
      <c r="K3881" s="25"/>
      <c r="L3881" s="25"/>
      <c r="M3881" s="25"/>
      <c r="N3881" s="25"/>
      <c r="O3881" s="25"/>
      <c r="P3881" s="25"/>
      <c r="Q3881" s="26"/>
      <c r="R3881" s="25"/>
      <c r="S3881" s="25"/>
      <c r="T3881" s="27">
        <f t="shared" si="301"/>
        <v>0</v>
      </c>
      <c r="U3881" s="27">
        <f t="shared" si="302"/>
        <v>0</v>
      </c>
      <c r="V3881" s="25"/>
      <c r="W3881" s="27" t="str">
        <f t="shared" si="303"/>
        <v/>
      </c>
      <c r="X3881" s="43" t="str">
        <f t="shared" si="304"/>
        <v>OK</v>
      </c>
      <c r="Y3881" s="681" t="str">
        <f t="shared" si="305"/>
        <v/>
      </c>
    </row>
    <row r="3882" spans="1:25" x14ac:dyDescent="0.25">
      <c r="A3882" s="68" t="str">
        <f>'0'!$A$4</f>
        <v>………………..</v>
      </c>
      <c r="B3882" s="341">
        <f>'0'!$A$2</f>
        <v>46112</v>
      </c>
      <c r="C3882" s="341" t="s">
        <v>1246</v>
      </c>
      <c r="D3882" s="22"/>
      <c r="E3882" s="23"/>
      <c r="F3882" s="14"/>
      <c r="G3882" s="23"/>
      <c r="H3882" s="22"/>
      <c r="I3882" s="24"/>
      <c r="J3882" s="24"/>
      <c r="K3882" s="25"/>
      <c r="L3882" s="25"/>
      <c r="M3882" s="25"/>
      <c r="N3882" s="25"/>
      <c r="O3882" s="25"/>
      <c r="P3882" s="25"/>
      <c r="Q3882" s="26"/>
      <c r="R3882" s="25"/>
      <c r="S3882" s="25"/>
      <c r="T3882" s="27">
        <f t="shared" si="301"/>
        <v>0</v>
      </c>
      <c r="U3882" s="27">
        <f t="shared" si="302"/>
        <v>0</v>
      </c>
      <c r="V3882" s="25"/>
      <c r="W3882" s="27" t="str">
        <f t="shared" si="303"/>
        <v/>
      </c>
      <c r="X3882" s="43" t="str">
        <f t="shared" si="304"/>
        <v>OK</v>
      </c>
      <c r="Y3882" s="681" t="str">
        <f t="shared" si="305"/>
        <v/>
      </c>
    </row>
    <row r="3883" spans="1:25" x14ac:dyDescent="0.25">
      <c r="A3883" s="68" t="str">
        <f>'0'!$A$4</f>
        <v>………………..</v>
      </c>
      <c r="B3883" s="341">
        <f>'0'!$A$2</f>
        <v>46112</v>
      </c>
      <c r="C3883" s="341" t="s">
        <v>1246</v>
      </c>
      <c r="D3883" s="22"/>
      <c r="E3883" s="23"/>
      <c r="F3883" s="14"/>
      <c r="G3883" s="23"/>
      <c r="H3883" s="22"/>
      <c r="I3883" s="24"/>
      <c r="J3883" s="24"/>
      <c r="K3883" s="25"/>
      <c r="L3883" s="25"/>
      <c r="M3883" s="25"/>
      <c r="N3883" s="25"/>
      <c r="O3883" s="25"/>
      <c r="P3883" s="25"/>
      <c r="Q3883" s="26"/>
      <c r="R3883" s="25"/>
      <c r="S3883" s="25"/>
      <c r="T3883" s="27">
        <f t="shared" si="301"/>
        <v>0</v>
      </c>
      <c r="U3883" s="27">
        <f t="shared" si="302"/>
        <v>0</v>
      </c>
      <c r="V3883" s="25"/>
      <c r="W3883" s="27" t="str">
        <f t="shared" si="303"/>
        <v/>
      </c>
      <c r="X3883" s="43" t="str">
        <f t="shared" si="304"/>
        <v>OK</v>
      </c>
      <c r="Y3883" s="681" t="str">
        <f t="shared" si="305"/>
        <v/>
      </c>
    </row>
    <row r="3884" spans="1:25" x14ac:dyDescent="0.25">
      <c r="A3884" s="68" t="str">
        <f>'0'!$A$4</f>
        <v>………………..</v>
      </c>
      <c r="B3884" s="341">
        <f>'0'!$A$2</f>
        <v>46112</v>
      </c>
      <c r="C3884" s="341" t="s">
        <v>1246</v>
      </c>
      <c r="D3884" s="22"/>
      <c r="E3884" s="23"/>
      <c r="F3884" s="14"/>
      <c r="G3884" s="23"/>
      <c r="H3884" s="22"/>
      <c r="I3884" s="24"/>
      <c r="J3884" s="24"/>
      <c r="K3884" s="25"/>
      <c r="L3884" s="25"/>
      <c r="M3884" s="25"/>
      <c r="N3884" s="25"/>
      <c r="O3884" s="25"/>
      <c r="P3884" s="25"/>
      <c r="Q3884" s="26"/>
      <c r="R3884" s="25"/>
      <c r="S3884" s="25"/>
      <c r="T3884" s="27">
        <f t="shared" si="301"/>
        <v>0</v>
      </c>
      <c r="U3884" s="27">
        <f t="shared" si="302"/>
        <v>0</v>
      </c>
      <c r="V3884" s="25"/>
      <c r="W3884" s="27" t="str">
        <f t="shared" si="303"/>
        <v/>
      </c>
      <c r="X3884" s="43" t="str">
        <f t="shared" si="304"/>
        <v>OK</v>
      </c>
      <c r="Y3884" s="681" t="str">
        <f t="shared" si="305"/>
        <v/>
      </c>
    </row>
    <row r="3885" spans="1:25" x14ac:dyDescent="0.25">
      <c r="A3885" s="68" t="str">
        <f>'0'!$A$4</f>
        <v>………………..</v>
      </c>
      <c r="B3885" s="341">
        <f>'0'!$A$2</f>
        <v>46112</v>
      </c>
      <c r="C3885" s="341" t="s">
        <v>1246</v>
      </c>
      <c r="D3885" s="22"/>
      <c r="E3885" s="23"/>
      <c r="F3885" s="14"/>
      <c r="G3885" s="23"/>
      <c r="H3885" s="22"/>
      <c r="I3885" s="24"/>
      <c r="J3885" s="24"/>
      <c r="K3885" s="25"/>
      <c r="L3885" s="25"/>
      <c r="M3885" s="25"/>
      <c r="N3885" s="25"/>
      <c r="O3885" s="25"/>
      <c r="P3885" s="25"/>
      <c r="Q3885" s="26"/>
      <c r="R3885" s="25"/>
      <c r="S3885" s="25"/>
      <c r="T3885" s="27">
        <f t="shared" si="301"/>
        <v>0</v>
      </c>
      <c r="U3885" s="27">
        <f t="shared" si="302"/>
        <v>0</v>
      </c>
      <c r="V3885" s="25"/>
      <c r="W3885" s="27" t="str">
        <f t="shared" si="303"/>
        <v/>
      </c>
      <c r="X3885" s="43" t="str">
        <f t="shared" si="304"/>
        <v>OK</v>
      </c>
      <c r="Y3885" s="681" t="str">
        <f t="shared" si="305"/>
        <v/>
      </c>
    </row>
    <row r="3886" spans="1:25" x14ac:dyDescent="0.25">
      <c r="A3886" s="68" t="str">
        <f>'0'!$A$4</f>
        <v>………………..</v>
      </c>
      <c r="B3886" s="341">
        <f>'0'!$A$2</f>
        <v>46112</v>
      </c>
      <c r="C3886" s="341" t="s">
        <v>1246</v>
      </c>
      <c r="D3886" s="22"/>
      <c r="E3886" s="23"/>
      <c r="F3886" s="14"/>
      <c r="G3886" s="23"/>
      <c r="H3886" s="22"/>
      <c r="I3886" s="24"/>
      <c r="J3886" s="24"/>
      <c r="K3886" s="25"/>
      <c r="L3886" s="25"/>
      <c r="M3886" s="25"/>
      <c r="N3886" s="25"/>
      <c r="O3886" s="25"/>
      <c r="P3886" s="25"/>
      <c r="Q3886" s="26"/>
      <c r="R3886" s="25"/>
      <c r="S3886" s="25"/>
      <c r="T3886" s="27">
        <f t="shared" si="301"/>
        <v>0</v>
      </c>
      <c r="U3886" s="27">
        <f t="shared" si="302"/>
        <v>0</v>
      </c>
      <c r="V3886" s="25"/>
      <c r="W3886" s="27" t="str">
        <f t="shared" si="303"/>
        <v/>
      </c>
      <c r="X3886" s="43" t="str">
        <f t="shared" si="304"/>
        <v>OK</v>
      </c>
      <c r="Y3886" s="681" t="str">
        <f t="shared" si="305"/>
        <v/>
      </c>
    </row>
    <row r="3887" spans="1:25" x14ac:dyDescent="0.25">
      <c r="A3887" s="68" t="str">
        <f>'0'!$A$4</f>
        <v>………………..</v>
      </c>
      <c r="B3887" s="341">
        <f>'0'!$A$2</f>
        <v>46112</v>
      </c>
      <c r="C3887" s="341" t="s">
        <v>1246</v>
      </c>
      <c r="D3887" s="22"/>
      <c r="E3887" s="23"/>
      <c r="F3887" s="14"/>
      <c r="G3887" s="23"/>
      <c r="H3887" s="22"/>
      <c r="I3887" s="24"/>
      <c r="J3887" s="24"/>
      <c r="K3887" s="25"/>
      <c r="L3887" s="25"/>
      <c r="M3887" s="25"/>
      <c r="N3887" s="25"/>
      <c r="O3887" s="25"/>
      <c r="P3887" s="25"/>
      <c r="Q3887" s="26"/>
      <c r="R3887" s="25"/>
      <c r="S3887" s="25"/>
      <c r="T3887" s="27">
        <f t="shared" si="301"/>
        <v>0</v>
      </c>
      <c r="U3887" s="27">
        <f t="shared" si="302"/>
        <v>0</v>
      </c>
      <c r="V3887" s="25"/>
      <c r="W3887" s="27" t="str">
        <f t="shared" si="303"/>
        <v/>
      </c>
      <c r="X3887" s="43" t="str">
        <f t="shared" si="304"/>
        <v>OK</v>
      </c>
      <c r="Y3887" s="681" t="str">
        <f t="shared" si="305"/>
        <v/>
      </c>
    </row>
    <row r="3888" spans="1:25" x14ac:dyDescent="0.25">
      <c r="A3888" s="68" t="str">
        <f>'0'!$A$4</f>
        <v>………………..</v>
      </c>
      <c r="B3888" s="341">
        <f>'0'!$A$2</f>
        <v>46112</v>
      </c>
      <c r="C3888" s="341" t="s">
        <v>1246</v>
      </c>
      <c r="D3888" s="22"/>
      <c r="E3888" s="23"/>
      <c r="F3888" s="14"/>
      <c r="G3888" s="23"/>
      <c r="H3888" s="22"/>
      <c r="I3888" s="24"/>
      <c r="J3888" s="24"/>
      <c r="K3888" s="25"/>
      <c r="L3888" s="25"/>
      <c r="M3888" s="25"/>
      <c r="N3888" s="25"/>
      <c r="O3888" s="25"/>
      <c r="P3888" s="25"/>
      <c r="Q3888" s="26"/>
      <c r="R3888" s="25"/>
      <c r="S3888" s="25"/>
      <c r="T3888" s="27">
        <f t="shared" si="301"/>
        <v>0</v>
      </c>
      <c r="U3888" s="27">
        <f t="shared" si="302"/>
        <v>0</v>
      </c>
      <c r="V3888" s="25"/>
      <c r="W3888" s="27" t="str">
        <f t="shared" si="303"/>
        <v/>
      </c>
      <c r="X3888" s="43" t="str">
        <f t="shared" si="304"/>
        <v>OK</v>
      </c>
      <c r="Y3888" s="681" t="str">
        <f t="shared" si="305"/>
        <v/>
      </c>
    </row>
    <row r="3889" spans="1:25" x14ac:dyDescent="0.25">
      <c r="A3889" s="68" t="str">
        <f>'0'!$A$4</f>
        <v>………………..</v>
      </c>
      <c r="B3889" s="341">
        <f>'0'!$A$2</f>
        <v>46112</v>
      </c>
      <c r="C3889" s="341" t="s">
        <v>1246</v>
      </c>
      <c r="D3889" s="22"/>
      <c r="E3889" s="23"/>
      <c r="F3889" s="14"/>
      <c r="G3889" s="23"/>
      <c r="H3889" s="22"/>
      <c r="I3889" s="24"/>
      <c r="J3889" s="24"/>
      <c r="K3889" s="25"/>
      <c r="L3889" s="25"/>
      <c r="M3889" s="25"/>
      <c r="N3889" s="25"/>
      <c r="O3889" s="25"/>
      <c r="P3889" s="25"/>
      <c r="Q3889" s="26"/>
      <c r="R3889" s="25"/>
      <c r="S3889" s="25"/>
      <c r="T3889" s="27">
        <f t="shared" si="301"/>
        <v>0</v>
      </c>
      <c r="U3889" s="27">
        <f t="shared" si="302"/>
        <v>0</v>
      </c>
      <c r="V3889" s="25"/>
      <c r="W3889" s="27" t="str">
        <f t="shared" si="303"/>
        <v/>
      </c>
      <c r="X3889" s="43" t="str">
        <f t="shared" si="304"/>
        <v>OK</v>
      </c>
      <c r="Y3889" s="681" t="str">
        <f t="shared" si="305"/>
        <v/>
      </c>
    </row>
    <row r="3890" spans="1:25" x14ac:dyDescent="0.25">
      <c r="A3890" s="68" t="str">
        <f>'0'!$A$4</f>
        <v>………………..</v>
      </c>
      <c r="B3890" s="341">
        <f>'0'!$A$2</f>
        <v>46112</v>
      </c>
      <c r="C3890" s="341" t="s">
        <v>1246</v>
      </c>
      <c r="D3890" s="22"/>
      <c r="E3890" s="23"/>
      <c r="F3890" s="14"/>
      <c r="G3890" s="23"/>
      <c r="H3890" s="22"/>
      <c r="I3890" s="24"/>
      <c r="J3890" s="24"/>
      <c r="K3890" s="25"/>
      <c r="L3890" s="25"/>
      <c r="M3890" s="25"/>
      <c r="N3890" s="25"/>
      <c r="O3890" s="25"/>
      <c r="P3890" s="25"/>
      <c r="Q3890" s="26"/>
      <c r="R3890" s="25"/>
      <c r="S3890" s="25"/>
      <c r="T3890" s="27">
        <f t="shared" si="301"/>
        <v>0</v>
      </c>
      <c r="U3890" s="27">
        <f t="shared" si="302"/>
        <v>0</v>
      </c>
      <c r="V3890" s="25"/>
      <c r="W3890" s="27" t="str">
        <f t="shared" si="303"/>
        <v/>
      </c>
      <c r="X3890" s="43" t="str">
        <f t="shared" si="304"/>
        <v>OK</v>
      </c>
      <c r="Y3890" s="681" t="str">
        <f t="shared" si="305"/>
        <v/>
      </c>
    </row>
    <row r="3891" spans="1:25" x14ac:dyDescent="0.25">
      <c r="A3891" s="68" t="str">
        <f>'0'!$A$4</f>
        <v>………………..</v>
      </c>
      <c r="B3891" s="341">
        <f>'0'!$A$2</f>
        <v>46112</v>
      </c>
      <c r="C3891" s="341" t="s">
        <v>1246</v>
      </c>
      <c r="D3891" s="22"/>
      <c r="E3891" s="23"/>
      <c r="F3891" s="14"/>
      <c r="G3891" s="23"/>
      <c r="H3891" s="22"/>
      <c r="I3891" s="24"/>
      <c r="J3891" s="24"/>
      <c r="K3891" s="25"/>
      <c r="L3891" s="25"/>
      <c r="M3891" s="25"/>
      <c r="N3891" s="25"/>
      <c r="O3891" s="25"/>
      <c r="P3891" s="25"/>
      <c r="Q3891" s="26"/>
      <c r="R3891" s="25"/>
      <c r="S3891" s="25"/>
      <c r="T3891" s="27">
        <f t="shared" si="301"/>
        <v>0</v>
      </c>
      <c r="U3891" s="27">
        <f t="shared" si="302"/>
        <v>0</v>
      </c>
      <c r="V3891" s="25"/>
      <c r="W3891" s="27" t="str">
        <f t="shared" si="303"/>
        <v/>
      </c>
      <c r="X3891" s="43" t="str">
        <f t="shared" si="304"/>
        <v>OK</v>
      </c>
      <c r="Y3891" s="681" t="str">
        <f t="shared" si="305"/>
        <v/>
      </c>
    </row>
    <row r="3892" spans="1:25" x14ac:dyDescent="0.25">
      <c r="A3892" s="68" t="str">
        <f>'0'!$A$4</f>
        <v>………………..</v>
      </c>
      <c r="B3892" s="341">
        <f>'0'!$A$2</f>
        <v>46112</v>
      </c>
      <c r="C3892" s="341" t="s">
        <v>1246</v>
      </c>
      <c r="D3892" s="22"/>
      <c r="E3892" s="23"/>
      <c r="F3892" s="14"/>
      <c r="G3892" s="23"/>
      <c r="H3892" s="22"/>
      <c r="I3892" s="24"/>
      <c r="J3892" s="24"/>
      <c r="K3892" s="25"/>
      <c r="L3892" s="25"/>
      <c r="M3892" s="25"/>
      <c r="N3892" s="25"/>
      <c r="O3892" s="25"/>
      <c r="P3892" s="25"/>
      <c r="Q3892" s="26"/>
      <c r="R3892" s="25"/>
      <c r="S3892" s="25"/>
      <c r="T3892" s="27">
        <f t="shared" si="301"/>
        <v>0</v>
      </c>
      <c r="U3892" s="27">
        <f t="shared" si="302"/>
        <v>0</v>
      </c>
      <c r="V3892" s="25"/>
      <c r="W3892" s="27" t="str">
        <f t="shared" si="303"/>
        <v/>
      </c>
      <c r="X3892" s="43" t="str">
        <f t="shared" si="304"/>
        <v>OK</v>
      </c>
      <c r="Y3892" s="681" t="str">
        <f t="shared" si="305"/>
        <v/>
      </c>
    </row>
    <row r="3893" spans="1:25" x14ac:dyDescent="0.25">
      <c r="A3893" s="68" t="str">
        <f>'0'!$A$4</f>
        <v>………………..</v>
      </c>
      <c r="B3893" s="341">
        <f>'0'!$A$2</f>
        <v>46112</v>
      </c>
      <c r="C3893" s="341" t="s">
        <v>1246</v>
      </c>
      <c r="D3893" s="22"/>
      <c r="E3893" s="23"/>
      <c r="F3893" s="14"/>
      <c r="G3893" s="23"/>
      <c r="H3893" s="22"/>
      <c r="I3893" s="24"/>
      <c r="J3893" s="24"/>
      <c r="K3893" s="25"/>
      <c r="L3893" s="25"/>
      <c r="M3893" s="25"/>
      <c r="N3893" s="25"/>
      <c r="O3893" s="25"/>
      <c r="P3893" s="25"/>
      <c r="Q3893" s="26"/>
      <c r="R3893" s="25"/>
      <c r="S3893" s="25"/>
      <c r="T3893" s="27">
        <f t="shared" si="301"/>
        <v>0</v>
      </c>
      <c r="U3893" s="27">
        <f t="shared" si="302"/>
        <v>0</v>
      </c>
      <c r="V3893" s="25"/>
      <c r="W3893" s="27" t="str">
        <f t="shared" si="303"/>
        <v/>
      </c>
      <c r="X3893" s="43" t="str">
        <f t="shared" si="304"/>
        <v>OK</v>
      </c>
      <c r="Y3893" s="681" t="str">
        <f t="shared" si="305"/>
        <v/>
      </c>
    </row>
    <row r="3894" spans="1:25" x14ac:dyDescent="0.25">
      <c r="A3894" s="68" t="str">
        <f>'0'!$A$4</f>
        <v>………………..</v>
      </c>
      <c r="B3894" s="341">
        <f>'0'!$A$2</f>
        <v>46112</v>
      </c>
      <c r="C3894" s="341" t="s">
        <v>1246</v>
      </c>
      <c r="D3894" s="22"/>
      <c r="E3894" s="23"/>
      <c r="F3894" s="14"/>
      <c r="G3894" s="23"/>
      <c r="H3894" s="22"/>
      <c r="I3894" s="24"/>
      <c r="J3894" s="24"/>
      <c r="K3894" s="25"/>
      <c r="L3894" s="25"/>
      <c r="M3894" s="25"/>
      <c r="N3894" s="25"/>
      <c r="O3894" s="25"/>
      <c r="P3894" s="25"/>
      <c r="Q3894" s="26"/>
      <c r="R3894" s="25"/>
      <c r="S3894" s="25"/>
      <c r="T3894" s="27">
        <f t="shared" si="301"/>
        <v>0</v>
      </c>
      <c r="U3894" s="27">
        <f t="shared" si="302"/>
        <v>0</v>
      </c>
      <c r="V3894" s="25"/>
      <c r="W3894" s="27" t="str">
        <f t="shared" si="303"/>
        <v/>
      </c>
      <c r="X3894" s="43" t="str">
        <f t="shared" si="304"/>
        <v>OK</v>
      </c>
      <c r="Y3894" s="681" t="str">
        <f t="shared" si="305"/>
        <v/>
      </c>
    </row>
    <row r="3895" spans="1:25" x14ac:dyDescent="0.25">
      <c r="A3895" s="68" t="str">
        <f>'0'!$A$4</f>
        <v>………………..</v>
      </c>
      <c r="B3895" s="341">
        <f>'0'!$A$2</f>
        <v>46112</v>
      </c>
      <c r="C3895" s="341" t="s">
        <v>1246</v>
      </c>
      <c r="D3895" s="22"/>
      <c r="E3895" s="23"/>
      <c r="F3895" s="14"/>
      <c r="G3895" s="23"/>
      <c r="H3895" s="22"/>
      <c r="I3895" s="24"/>
      <c r="J3895" s="24"/>
      <c r="K3895" s="25"/>
      <c r="L3895" s="25"/>
      <c r="M3895" s="25"/>
      <c r="N3895" s="25"/>
      <c r="O3895" s="25"/>
      <c r="P3895" s="25"/>
      <c r="Q3895" s="26"/>
      <c r="R3895" s="25"/>
      <c r="S3895" s="25"/>
      <c r="T3895" s="27">
        <f t="shared" si="301"/>
        <v>0</v>
      </c>
      <c r="U3895" s="27">
        <f t="shared" si="302"/>
        <v>0</v>
      </c>
      <c r="V3895" s="25"/>
      <c r="W3895" s="27" t="str">
        <f t="shared" si="303"/>
        <v/>
      </c>
      <c r="X3895" s="43" t="str">
        <f t="shared" si="304"/>
        <v>OK</v>
      </c>
      <c r="Y3895" s="681" t="str">
        <f t="shared" si="305"/>
        <v/>
      </c>
    </row>
    <row r="3896" spans="1:25" x14ac:dyDescent="0.25">
      <c r="A3896" s="68" t="str">
        <f>'0'!$A$4</f>
        <v>………………..</v>
      </c>
      <c r="B3896" s="341">
        <f>'0'!$A$2</f>
        <v>46112</v>
      </c>
      <c r="C3896" s="341" t="s">
        <v>1246</v>
      </c>
      <c r="D3896" s="22"/>
      <c r="E3896" s="23"/>
      <c r="F3896" s="14"/>
      <c r="G3896" s="23"/>
      <c r="H3896" s="22"/>
      <c r="I3896" s="24"/>
      <c r="J3896" s="24"/>
      <c r="K3896" s="25"/>
      <c r="L3896" s="25"/>
      <c r="M3896" s="25"/>
      <c r="N3896" s="25"/>
      <c r="O3896" s="25"/>
      <c r="P3896" s="25"/>
      <c r="Q3896" s="26"/>
      <c r="R3896" s="25"/>
      <c r="S3896" s="25"/>
      <c r="T3896" s="27">
        <f t="shared" si="301"/>
        <v>0</v>
      </c>
      <c r="U3896" s="27">
        <f t="shared" si="302"/>
        <v>0</v>
      </c>
      <c r="V3896" s="25"/>
      <c r="W3896" s="27" t="str">
        <f t="shared" si="303"/>
        <v/>
      </c>
      <c r="X3896" s="43" t="str">
        <f t="shared" si="304"/>
        <v>OK</v>
      </c>
      <c r="Y3896" s="681" t="str">
        <f t="shared" si="305"/>
        <v/>
      </c>
    </row>
    <row r="3897" spans="1:25" x14ac:dyDescent="0.25">
      <c r="A3897" s="68" t="str">
        <f>'0'!$A$4</f>
        <v>………………..</v>
      </c>
      <c r="B3897" s="341">
        <f>'0'!$A$2</f>
        <v>46112</v>
      </c>
      <c r="C3897" s="341" t="s">
        <v>1246</v>
      </c>
      <c r="D3897" s="22"/>
      <c r="E3897" s="23"/>
      <c r="F3897" s="14"/>
      <c r="G3897" s="23"/>
      <c r="H3897" s="22"/>
      <c r="I3897" s="24"/>
      <c r="J3897" s="24"/>
      <c r="K3897" s="25"/>
      <c r="L3897" s="25"/>
      <c r="M3897" s="25"/>
      <c r="N3897" s="25"/>
      <c r="O3897" s="25"/>
      <c r="P3897" s="25"/>
      <c r="Q3897" s="26"/>
      <c r="R3897" s="25"/>
      <c r="S3897" s="25"/>
      <c r="T3897" s="27">
        <f t="shared" si="301"/>
        <v>0</v>
      </c>
      <c r="U3897" s="27">
        <f t="shared" si="302"/>
        <v>0</v>
      </c>
      <c r="V3897" s="25"/>
      <c r="W3897" s="27" t="str">
        <f t="shared" si="303"/>
        <v/>
      </c>
      <c r="X3897" s="43" t="str">
        <f t="shared" si="304"/>
        <v>OK</v>
      </c>
      <c r="Y3897" s="681" t="str">
        <f t="shared" si="305"/>
        <v/>
      </c>
    </row>
    <row r="3898" spans="1:25" x14ac:dyDescent="0.25">
      <c r="A3898" s="68" t="str">
        <f>'0'!$A$4</f>
        <v>………………..</v>
      </c>
      <c r="B3898" s="341">
        <f>'0'!$A$2</f>
        <v>46112</v>
      </c>
      <c r="C3898" s="341" t="s">
        <v>1246</v>
      </c>
      <c r="D3898" s="22"/>
      <c r="E3898" s="23"/>
      <c r="F3898" s="14"/>
      <c r="G3898" s="23"/>
      <c r="H3898" s="22"/>
      <c r="I3898" s="24"/>
      <c r="J3898" s="24"/>
      <c r="K3898" s="25"/>
      <c r="L3898" s="25"/>
      <c r="M3898" s="25"/>
      <c r="N3898" s="25"/>
      <c r="O3898" s="25"/>
      <c r="P3898" s="25"/>
      <c r="Q3898" s="26"/>
      <c r="R3898" s="25"/>
      <c r="S3898" s="25"/>
      <c r="T3898" s="27">
        <f t="shared" si="301"/>
        <v>0</v>
      </c>
      <c r="U3898" s="27">
        <f t="shared" si="302"/>
        <v>0</v>
      </c>
      <c r="V3898" s="25"/>
      <c r="W3898" s="27" t="str">
        <f t="shared" si="303"/>
        <v/>
      </c>
      <c r="X3898" s="43" t="str">
        <f t="shared" si="304"/>
        <v>OK</v>
      </c>
      <c r="Y3898" s="681" t="str">
        <f t="shared" si="305"/>
        <v/>
      </c>
    </row>
    <row r="3899" spans="1:25" x14ac:dyDescent="0.25">
      <c r="A3899" s="68" t="str">
        <f>'0'!$A$4</f>
        <v>………………..</v>
      </c>
      <c r="B3899" s="341">
        <f>'0'!$A$2</f>
        <v>46112</v>
      </c>
      <c r="C3899" s="341" t="s">
        <v>1246</v>
      </c>
      <c r="D3899" s="22"/>
      <c r="E3899" s="23"/>
      <c r="F3899" s="14"/>
      <c r="G3899" s="23"/>
      <c r="H3899" s="22"/>
      <c r="I3899" s="24"/>
      <c r="J3899" s="24"/>
      <c r="K3899" s="25"/>
      <c r="L3899" s="25"/>
      <c r="M3899" s="25"/>
      <c r="N3899" s="25"/>
      <c r="O3899" s="25"/>
      <c r="P3899" s="25"/>
      <c r="Q3899" s="26"/>
      <c r="R3899" s="25"/>
      <c r="S3899" s="25"/>
      <c r="T3899" s="27">
        <f t="shared" si="301"/>
        <v>0</v>
      </c>
      <c r="U3899" s="27">
        <f t="shared" si="302"/>
        <v>0</v>
      </c>
      <c r="V3899" s="25"/>
      <c r="W3899" s="27" t="str">
        <f t="shared" si="303"/>
        <v/>
      </c>
      <c r="X3899" s="43" t="str">
        <f t="shared" si="304"/>
        <v>OK</v>
      </c>
      <c r="Y3899" s="681" t="str">
        <f t="shared" si="305"/>
        <v/>
      </c>
    </row>
    <row r="3900" spans="1:25" x14ac:dyDescent="0.25">
      <c r="A3900" s="68" t="str">
        <f>'0'!$A$4</f>
        <v>………………..</v>
      </c>
      <c r="B3900" s="341">
        <f>'0'!$A$2</f>
        <v>46112</v>
      </c>
      <c r="C3900" s="341" t="s">
        <v>1246</v>
      </c>
      <c r="D3900" s="22"/>
      <c r="E3900" s="23"/>
      <c r="F3900" s="14"/>
      <c r="G3900" s="23"/>
      <c r="H3900" s="22"/>
      <c r="I3900" s="24"/>
      <c r="J3900" s="24"/>
      <c r="K3900" s="25"/>
      <c r="L3900" s="25"/>
      <c r="M3900" s="25"/>
      <c r="N3900" s="25"/>
      <c r="O3900" s="25"/>
      <c r="P3900" s="25"/>
      <c r="Q3900" s="26"/>
      <c r="R3900" s="25"/>
      <c r="S3900" s="25"/>
      <c r="T3900" s="27">
        <f t="shared" si="301"/>
        <v>0</v>
      </c>
      <c r="U3900" s="27">
        <f t="shared" si="302"/>
        <v>0</v>
      </c>
      <c r="V3900" s="25"/>
      <c r="W3900" s="27" t="str">
        <f t="shared" si="303"/>
        <v/>
      </c>
      <c r="X3900" s="43" t="str">
        <f t="shared" si="304"/>
        <v>OK</v>
      </c>
      <c r="Y3900" s="681" t="str">
        <f t="shared" si="305"/>
        <v/>
      </c>
    </row>
    <row r="3901" spans="1:25" x14ac:dyDescent="0.25">
      <c r="A3901" s="68" t="str">
        <f>'0'!$A$4</f>
        <v>………………..</v>
      </c>
      <c r="B3901" s="341">
        <f>'0'!$A$2</f>
        <v>46112</v>
      </c>
      <c r="C3901" s="341" t="s">
        <v>1246</v>
      </c>
      <c r="D3901" s="22"/>
      <c r="E3901" s="23"/>
      <c r="F3901" s="14"/>
      <c r="G3901" s="23"/>
      <c r="H3901" s="22"/>
      <c r="I3901" s="24"/>
      <c r="J3901" s="24"/>
      <c r="K3901" s="25"/>
      <c r="L3901" s="25"/>
      <c r="M3901" s="25"/>
      <c r="N3901" s="25"/>
      <c r="O3901" s="25"/>
      <c r="P3901" s="25"/>
      <c r="Q3901" s="26"/>
      <c r="R3901" s="25"/>
      <c r="S3901" s="25"/>
      <c r="T3901" s="27">
        <f t="shared" si="301"/>
        <v>0</v>
      </c>
      <c r="U3901" s="27">
        <f t="shared" si="302"/>
        <v>0</v>
      </c>
      <c r="V3901" s="25"/>
      <c r="W3901" s="27" t="str">
        <f t="shared" si="303"/>
        <v/>
      </c>
      <c r="X3901" s="43" t="str">
        <f t="shared" si="304"/>
        <v>OK</v>
      </c>
      <c r="Y3901" s="681" t="str">
        <f t="shared" si="305"/>
        <v/>
      </c>
    </row>
    <row r="3902" spans="1:25" x14ac:dyDescent="0.25">
      <c r="A3902" s="68" t="str">
        <f>'0'!$A$4</f>
        <v>………………..</v>
      </c>
      <c r="B3902" s="341">
        <f>'0'!$A$2</f>
        <v>46112</v>
      </c>
      <c r="C3902" s="341" t="s">
        <v>1246</v>
      </c>
      <c r="D3902" s="22"/>
      <c r="E3902" s="23"/>
      <c r="F3902" s="14"/>
      <c r="G3902" s="23"/>
      <c r="H3902" s="22"/>
      <c r="I3902" s="24"/>
      <c r="J3902" s="24"/>
      <c r="K3902" s="25"/>
      <c r="L3902" s="25"/>
      <c r="M3902" s="25"/>
      <c r="N3902" s="25"/>
      <c r="O3902" s="25"/>
      <c r="P3902" s="25"/>
      <c r="Q3902" s="26"/>
      <c r="R3902" s="25"/>
      <c r="S3902" s="25"/>
      <c r="T3902" s="27">
        <f t="shared" si="301"/>
        <v>0</v>
      </c>
      <c r="U3902" s="27">
        <f t="shared" si="302"/>
        <v>0</v>
      </c>
      <c r="V3902" s="25"/>
      <c r="W3902" s="27" t="str">
        <f t="shared" si="303"/>
        <v/>
      </c>
      <c r="X3902" s="43" t="str">
        <f t="shared" si="304"/>
        <v>OK</v>
      </c>
      <c r="Y3902" s="681" t="str">
        <f t="shared" si="305"/>
        <v/>
      </c>
    </row>
    <row r="3903" spans="1:25" x14ac:dyDescent="0.25">
      <c r="A3903" s="68" t="str">
        <f>'0'!$A$4</f>
        <v>………………..</v>
      </c>
      <c r="B3903" s="341">
        <f>'0'!$A$2</f>
        <v>46112</v>
      </c>
      <c r="C3903" s="341" t="s">
        <v>1246</v>
      </c>
      <c r="D3903" s="22"/>
      <c r="E3903" s="23"/>
      <c r="F3903" s="14"/>
      <c r="G3903" s="23"/>
      <c r="H3903" s="22"/>
      <c r="I3903" s="24"/>
      <c r="J3903" s="24"/>
      <c r="K3903" s="25"/>
      <c r="L3903" s="25"/>
      <c r="M3903" s="25"/>
      <c r="N3903" s="25"/>
      <c r="O3903" s="25"/>
      <c r="P3903" s="25"/>
      <c r="Q3903" s="26"/>
      <c r="R3903" s="25"/>
      <c r="S3903" s="25"/>
      <c r="T3903" s="27">
        <f t="shared" si="301"/>
        <v>0</v>
      </c>
      <c r="U3903" s="27">
        <f t="shared" si="302"/>
        <v>0</v>
      </c>
      <c r="V3903" s="25"/>
      <c r="W3903" s="27" t="str">
        <f t="shared" si="303"/>
        <v/>
      </c>
      <c r="X3903" s="43" t="str">
        <f t="shared" si="304"/>
        <v>OK</v>
      </c>
      <c r="Y3903" s="681" t="str">
        <f t="shared" si="305"/>
        <v/>
      </c>
    </row>
    <row r="3904" spans="1:25" x14ac:dyDescent="0.25">
      <c r="A3904" s="68" t="str">
        <f>'0'!$A$4</f>
        <v>………………..</v>
      </c>
      <c r="B3904" s="341">
        <f>'0'!$A$2</f>
        <v>46112</v>
      </c>
      <c r="C3904" s="341" t="s">
        <v>1246</v>
      </c>
      <c r="D3904" s="22"/>
      <c r="E3904" s="23"/>
      <c r="F3904" s="14"/>
      <c r="G3904" s="23"/>
      <c r="H3904" s="22"/>
      <c r="I3904" s="24"/>
      <c r="J3904" s="24"/>
      <c r="K3904" s="25"/>
      <c r="L3904" s="25"/>
      <c r="M3904" s="25"/>
      <c r="N3904" s="25"/>
      <c r="O3904" s="25"/>
      <c r="P3904" s="25"/>
      <c r="Q3904" s="26"/>
      <c r="R3904" s="25"/>
      <c r="S3904" s="25"/>
      <c r="T3904" s="27">
        <f t="shared" si="301"/>
        <v>0</v>
      </c>
      <c r="U3904" s="27">
        <f t="shared" si="302"/>
        <v>0</v>
      </c>
      <c r="V3904" s="25"/>
      <c r="W3904" s="27" t="str">
        <f t="shared" si="303"/>
        <v/>
      </c>
      <c r="X3904" s="43" t="str">
        <f t="shared" si="304"/>
        <v>OK</v>
      </c>
      <c r="Y3904" s="681" t="str">
        <f t="shared" si="305"/>
        <v/>
      </c>
    </row>
    <row r="3905" spans="1:25" x14ac:dyDescent="0.25">
      <c r="A3905" s="68" t="str">
        <f>'0'!$A$4</f>
        <v>………………..</v>
      </c>
      <c r="B3905" s="341">
        <f>'0'!$A$2</f>
        <v>46112</v>
      </c>
      <c r="C3905" s="341" t="s">
        <v>1246</v>
      </c>
      <c r="D3905" s="22"/>
      <c r="E3905" s="23"/>
      <c r="F3905" s="14"/>
      <c r="G3905" s="23"/>
      <c r="H3905" s="22"/>
      <c r="I3905" s="24"/>
      <c r="J3905" s="24"/>
      <c r="K3905" s="25"/>
      <c r="L3905" s="25"/>
      <c r="M3905" s="25"/>
      <c r="N3905" s="25"/>
      <c r="O3905" s="25"/>
      <c r="P3905" s="25"/>
      <c r="Q3905" s="26"/>
      <c r="R3905" s="25"/>
      <c r="S3905" s="25"/>
      <c r="T3905" s="27">
        <f t="shared" si="301"/>
        <v>0</v>
      </c>
      <c r="U3905" s="27">
        <f t="shared" si="302"/>
        <v>0</v>
      </c>
      <c r="V3905" s="25"/>
      <c r="W3905" s="27" t="str">
        <f t="shared" si="303"/>
        <v/>
      </c>
      <c r="X3905" s="43" t="str">
        <f t="shared" si="304"/>
        <v>OK</v>
      </c>
      <c r="Y3905" s="681" t="str">
        <f t="shared" si="305"/>
        <v/>
      </c>
    </row>
    <row r="3906" spans="1:25" x14ac:dyDescent="0.25">
      <c r="A3906" s="68" t="str">
        <f>'0'!$A$4</f>
        <v>………………..</v>
      </c>
      <c r="B3906" s="341">
        <f>'0'!$A$2</f>
        <v>46112</v>
      </c>
      <c r="C3906" s="341" t="s">
        <v>1246</v>
      </c>
      <c r="D3906" s="22"/>
      <c r="E3906" s="23"/>
      <c r="F3906" s="14"/>
      <c r="G3906" s="23"/>
      <c r="H3906" s="22"/>
      <c r="I3906" s="24"/>
      <c r="J3906" s="24"/>
      <c r="K3906" s="25"/>
      <c r="L3906" s="25"/>
      <c r="M3906" s="25"/>
      <c r="N3906" s="25"/>
      <c r="O3906" s="25"/>
      <c r="P3906" s="25"/>
      <c r="Q3906" s="26"/>
      <c r="R3906" s="25"/>
      <c r="S3906" s="25"/>
      <c r="T3906" s="27">
        <f t="shared" si="301"/>
        <v>0</v>
      </c>
      <c r="U3906" s="27">
        <f t="shared" si="302"/>
        <v>0</v>
      </c>
      <c r="V3906" s="25"/>
      <c r="W3906" s="27" t="str">
        <f t="shared" si="303"/>
        <v/>
      </c>
      <c r="X3906" s="43" t="str">
        <f t="shared" si="304"/>
        <v>OK</v>
      </c>
      <c r="Y3906" s="681" t="str">
        <f t="shared" si="305"/>
        <v/>
      </c>
    </row>
    <row r="3907" spans="1:25" x14ac:dyDescent="0.25">
      <c r="A3907" s="68" t="str">
        <f>'0'!$A$4</f>
        <v>………………..</v>
      </c>
      <c r="B3907" s="341">
        <f>'0'!$A$2</f>
        <v>46112</v>
      </c>
      <c r="C3907" s="341" t="s">
        <v>1246</v>
      </c>
      <c r="D3907" s="22"/>
      <c r="E3907" s="23"/>
      <c r="F3907" s="14"/>
      <c r="G3907" s="23"/>
      <c r="H3907" s="22"/>
      <c r="I3907" s="24"/>
      <c r="J3907" s="24"/>
      <c r="K3907" s="25"/>
      <c r="L3907" s="25"/>
      <c r="M3907" s="25"/>
      <c r="N3907" s="25"/>
      <c r="O3907" s="25"/>
      <c r="P3907" s="25"/>
      <c r="Q3907" s="26"/>
      <c r="R3907" s="25"/>
      <c r="S3907" s="25"/>
      <c r="T3907" s="27">
        <f t="shared" si="301"/>
        <v>0</v>
      </c>
      <c r="U3907" s="27">
        <f t="shared" si="302"/>
        <v>0</v>
      </c>
      <c r="V3907" s="25"/>
      <c r="W3907" s="27" t="str">
        <f t="shared" si="303"/>
        <v/>
      </c>
      <c r="X3907" s="43" t="str">
        <f t="shared" si="304"/>
        <v>OK</v>
      </c>
      <c r="Y3907" s="681" t="str">
        <f t="shared" si="305"/>
        <v/>
      </c>
    </row>
    <row r="3908" spans="1:25" x14ac:dyDescent="0.25">
      <c r="A3908" s="68" t="str">
        <f>'0'!$A$4</f>
        <v>………………..</v>
      </c>
      <c r="B3908" s="341">
        <f>'0'!$A$2</f>
        <v>46112</v>
      </c>
      <c r="C3908" s="341" t="s">
        <v>1246</v>
      </c>
      <c r="D3908" s="22"/>
      <c r="E3908" s="23"/>
      <c r="F3908" s="14"/>
      <c r="G3908" s="23"/>
      <c r="H3908" s="22"/>
      <c r="I3908" s="24"/>
      <c r="J3908" s="24"/>
      <c r="K3908" s="25"/>
      <c r="L3908" s="25"/>
      <c r="M3908" s="25"/>
      <c r="N3908" s="25"/>
      <c r="O3908" s="25"/>
      <c r="P3908" s="25"/>
      <c r="Q3908" s="26"/>
      <c r="R3908" s="25"/>
      <c r="S3908" s="25"/>
      <c r="T3908" s="27">
        <f t="shared" si="301"/>
        <v>0</v>
      </c>
      <c r="U3908" s="27">
        <f t="shared" si="302"/>
        <v>0</v>
      </c>
      <c r="V3908" s="25"/>
      <c r="W3908" s="27" t="str">
        <f t="shared" si="303"/>
        <v/>
      </c>
      <c r="X3908" s="43" t="str">
        <f t="shared" si="304"/>
        <v>OK</v>
      </c>
      <c r="Y3908" s="681" t="str">
        <f t="shared" si="305"/>
        <v/>
      </c>
    </row>
    <row r="3909" spans="1:25" x14ac:dyDescent="0.25">
      <c r="A3909" s="68" t="str">
        <f>'0'!$A$4</f>
        <v>………………..</v>
      </c>
      <c r="B3909" s="341">
        <f>'0'!$A$2</f>
        <v>46112</v>
      </c>
      <c r="C3909" s="341" t="s">
        <v>1246</v>
      </c>
      <c r="D3909" s="22"/>
      <c r="E3909" s="23"/>
      <c r="F3909" s="14"/>
      <c r="G3909" s="23"/>
      <c r="H3909" s="22"/>
      <c r="I3909" s="24"/>
      <c r="J3909" s="24"/>
      <c r="K3909" s="25"/>
      <c r="L3909" s="25"/>
      <c r="M3909" s="25"/>
      <c r="N3909" s="25"/>
      <c r="O3909" s="25"/>
      <c r="P3909" s="25"/>
      <c r="Q3909" s="26"/>
      <c r="R3909" s="25"/>
      <c r="S3909" s="25"/>
      <c r="T3909" s="27">
        <f t="shared" si="301"/>
        <v>0</v>
      </c>
      <c r="U3909" s="27">
        <f t="shared" si="302"/>
        <v>0</v>
      </c>
      <c r="V3909" s="25"/>
      <c r="W3909" s="27" t="str">
        <f t="shared" si="303"/>
        <v/>
      </c>
      <c r="X3909" s="43" t="str">
        <f t="shared" si="304"/>
        <v>OK</v>
      </c>
      <c r="Y3909" s="681" t="str">
        <f t="shared" si="305"/>
        <v/>
      </c>
    </row>
    <row r="3910" spans="1:25" x14ac:dyDescent="0.25">
      <c r="A3910" s="68" t="str">
        <f>'0'!$A$4</f>
        <v>………………..</v>
      </c>
      <c r="B3910" s="341">
        <f>'0'!$A$2</f>
        <v>46112</v>
      </c>
      <c r="C3910" s="341" t="s">
        <v>1246</v>
      </c>
      <c r="D3910" s="22"/>
      <c r="E3910" s="23"/>
      <c r="F3910" s="14"/>
      <c r="G3910" s="23"/>
      <c r="H3910" s="22"/>
      <c r="I3910" s="24"/>
      <c r="J3910" s="24"/>
      <c r="K3910" s="25"/>
      <c r="L3910" s="25"/>
      <c r="M3910" s="25"/>
      <c r="N3910" s="25"/>
      <c r="O3910" s="25"/>
      <c r="P3910" s="25"/>
      <c r="Q3910" s="26"/>
      <c r="R3910" s="25"/>
      <c r="S3910" s="25"/>
      <c r="T3910" s="27">
        <f t="shared" si="301"/>
        <v>0</v>
      </c>
      <c r="U3910" s="27">
        <f t="shared" si="302"/>
        <v>0</v>
      </c>
      <c r="V3910" s="25"/>
      <c r="W3910" s="27" t="str">
        <f t="shared" si="303"/>
        <v/>
      </c>
      <c r="X3910" s="43" t="str">
        <f t="shared" si="304"/>
        <v>OK</v>
      </c>
      <c r="Y3910" s="681" t="str">
        <f t="shared" si="305"/>
        <v/>
      </c>
    </row>
    <row r="3911" spans="1:25" x14ac:dyDescent="0.25">
      <c r="A3911" s="68" t="str">
        <f>'0'!$A$4</f>
        <v>………………..</v>
      </c>
      <c r="B3911" s="341">
        <f>'0'!$A$2</f>
        <v>46112</v>
      </c>
      <c r="C3911" s="341" t="s">
        <v>1246</v>
      </c>
      <c r="D3911" s="22"/>
      <c r="E3911" s="23"/>
      <c r="F3911" s="14"/>
      <c r="G3911" s="23"/>
      <c r="H3911" s="22"/>
      <c r="I3911" s="24"/>
      <c r="J3911" s="24"/>
      <c r="K3911" s="25"/>
      <c r="L3911" s="25"/>
      <c r="M3911" s="25"/>
      <c r="N3911" s="25"/>
      <c r="O3911" s="25"/>
      <c r="P3911" s="25"/>
      <c r="Q3911" s="26"/>
      <c r="R3911" s="25"/>
      <c r="S3911" s="25"/>
      <c r="T3911" s="27">
        <f t="shared" si="301"/>
        <v>0</v>
      </c>
      <c r="U3911" s="27">
        <f t="shared" si="302"/>
        <v>0</v>
      </c>
      <c r="V3911" s="25"/>
      <c r="W3911" s="27" t="str">
        <f t="shared" si="303"/>
        <v/>
      </c>
      <c r="X3911" s="43" t="str">
        <f t="shared" si="304"/>
        <v>OK</v>
      </c>
      <c r="Y3911" s="681" t="str">
        <f t="shared" si="305"/>
        <v/>
      </c>
    </row>
    <row r="3912" spans="1:25" x14ac:dyDescent="0.25">
      <c r="A3912" s="68" t="str">
        <f>'0'!$A$4</f>
        <v>………………..</v>
      </c>
      <c r="B3912" s="341">
        <f>'0'!$A$2</f>
        <v>46112</v>
      </c>
      <c r="C3912" s="341" t="s">
        <v>1246</v>
      </c>
      <c r="D3912" s="22"/>
      <c r="E3912" s="23"/>
      <c r="F3912" s="14"/>
      <c r="G3912" s="23"/>
      <c r="H3912" s="22"/>
      <c r="I3912" s="24"/>
      <c r="J3912" s="24"/>
      <c r="K3912" s="25"/>
      <c r="L3912" s="25"/>
      <c r="M3912" s="25"/>
      <c r="N3912" s="25"/>
      <c r="O3912" s="25"/>
      <c r="P3912" s="25"/>
      <c r="Q3912" s="26"/>
      <c r="R3912" s="25"/>
      <c r="S3912" s="25"/>
      <c r="T3912" s="27">
        <f t="shared" si="301"/>
        <v>0</v>
      </c>
      <c r="U3912" s="27">
        <f t="shared" si="302"/>
        <v>0</v>
      </c>
      <c r="V3912" s="25"/>
      <c r="W3912" s="27" t="str">
        <f t="shared" si="303"/>
        <v/>
      </c>
      <c r="X3912" s="43" t="str">
        <f t="shared" si="304"/>
        <v>OK</v>
      </c>
      <c r="Y3912" s="681" t="str">
        <f t="shared" si="305"/>
        <v/>
      </c>
    </row>
    <row r="3913" spans="1:25" x14ac:dyDescent="0.25">
      <c r="A3913" s="68" t="str">
        <f>'0'!$A$4</f>
        <v>………………..</v>
      </c>
      <c r="B3913" s="341">
        <f>'0'!$A$2</f>
        <v>46112</v>
      </c>
      <c r="C3913" s="341" t="s">
        <v>1246</v>
      </c>
      <c r="D3913" s="22"/>
      <c r="E3913" s="23"/>
      <c r="F3913" s="14"/>
      <c r="G3913" s="23"/>
      <c r="H3913" s="22"/>
      <c r="I3913" s="24"/>
      <c r="J3913" s="24"/>
      <c r="K3913" s="25"/>
      <c r="L3913" s="25"/>
      <c r="M3913" s="25"/>
      <c r="N3913" s="25"/>
      <c r="O3913" s="25"/>
      <c r="P3913" s="25"/>
      <c r="Q3913" s="26"/>
      <c r="R3913" s="25"/>
      <c r="S3913" s="25"/>
      <c r="T3913" s="27">
        <f t="shared" ref="T3913:T3976" si="306">N3913+P3913-R3913</f>
        <v>0</v>
      </c>
      <c r="U3913" s="27">
        <f t="shared" ref="U3913:U3976" si="307">O3913+Q3913-S3913</f>
        <v>0</v>
      </c>
      <c r="V3913" s="25"/>
      <c r="W3913" s="27" t="str">
        <f t="shared" ref="W3913:W3976" si="308">IF(K3913="","",K3913-M3913-(P3913-Q3913))</f>
        <v/>
      </c>
      <c r="X3913" s="43" t="str">
        <f t="shared" ref="X3913:X3976" si="309">IF(ROUND(T3913-V3913,2)&gt;=0,"OK","Просрочието не може да надхвърля задължението")</f>
        <v>OK</v>
      </c>
      <c r="Y3913" s="681" t="str">
        <f t="shared" ref="Y3913:Y3976" si="310">IF(COUNTBLANK(D3913:W3913)=18,"",IF(D3913="999999999","",IF(ISNUMBER(VALUE(D3913)),IF(LEN(D3913)&lt;&gt;9,"Въведеното ЕИК е твърде късо или твърде дълго",IF(OR(MOD(MID(D3913,1,1)*1+MID(D3913,2,1)*2+MID(D3913,3,1)*3+MID(D3913,4,1)*4+MID(D3913,5,1)*5+MID(D3913,6,1)*6+MID(D3913,7,1)*7+MID(D3913,8,1)*8,11)-MID(D3913,9,1)=0,AND(MOD(MID(D3913,1,1)*3+MID(D3913,2,1)*4+MID(D3913,3,1)*5+MID(D3913,4,1)*6+MID(D3913,5,1)*7+MID(D3913,6,1)*8+MID(D3913,7,1)*9+MID(D3913,8,1)*10,11)=10,MID(D3913,9,1)*1=0),MOD(MID(D3913,1,1)*3+MID(D3913,2,1)*4+MID(D3913,3,1)*5+MID(D3913,4,1)*6+MID(D3913,5,1)*7+MID(D3913,6,1)*8+MID(D3913,7,1)*9+MID(D3913,8,1)*10,11)-MID(D3913,9,1)=0),"","Въведеното ЕИК е невалидно")),"Въведеното ЕИК съдържа непозволени символи")))</f>
        <v/>
      </c>
    </row>
    <row r="3914" spans="1:25" x14ac:dyDescent="0.25">
      <c r="A3914" s="68" t="str">
        <f>'0'!$A$4</f>
        <v>………………..</v>
      </c>
      <c r="B3914" s="341">
        <f>'0'!$A$2</f>
        <v>46112</v>
      </c>
      <c r="C3914" s="341" t="s">
        <v>1246</v>
      </c>
      <c r="D3914" s="22"/>
      <c r="E3914" s="23"/>
      <c r="F3914" s="14"/>
      <c r="G3914" s="23"/>
      <c r="H3914" s="22"/>
      <c r="I3914" s="24"/>
      <c r="J3914" s="24"/>
      <c r="K3914" s="25"/>
      <c r="L3914" s="25"/>
      <c r="M3914" s="25"/>
      <c r="N3914" s="25"/>
      <c r="O3914" s="25"/>
      <c r="P3914" s="25"/>
      <c r="Q3914" s="26"/>
      <c r="R3914" s="25"/>
      <c r="S3914" s="25"/>
      <c r="T3914" s="27">
        <f t="shared" si="306"/>
        <v>0</v>
      </c>
      <c r="U3914" s="27">
        <f t="shared" si="307"/>
        <v>0</v>
      </c>
      <c r="V3914" s="25"/>
      <c r="W3914" s="27" t="str">
        <f t="shared" si="308"/>
        <v/>
      </c>
      <c r="X3914" s="43" t="str">
        <f t="shared" si="309"/>
        <v>OK</v>
      </c>
      <c r="Y3914" s="681" t="str">
        <f t="shared" si="310"/>
        <v/>
      </c>
    </row>
    <row r="3915" spans="1:25" x14ac:dyDescent="0.25">
      <c r="A3915" s="68" t="str">
        <f>'0'!$A$4</f>
        <v>………………..</v>
      </c>
      <c r="B3915" s="341">
        <f>'0'!$A$2</f>
        <v>46112</v>
      </c>
      <c r="C3915" s="341" t="s">
        <v>1246</v>
      </c>
      <c r="D3915" s="22"/>
      <c r="E3915" s="23"/>
      <c r="F3915" s="14"/>
      <c r="G3915" s="23"/>
      <c r="H3915" s="22"/>
      <c r="I3915" s="24"/>
      <c r="J3915" s="24"/>
      <c r="K3915" s="25"/>
      <c r="L3915" s="25"/>
      <c r="M3915" s="25"/>
      <c r="N3915" s="25"/>
      <c r="O3915" s="25"/>
      <c r="P3915" s="25"/>
      <c r="Q3915" s="26"/>
      <c r="R3915" s="25"/>
      <c r="S3915" s="25"/>
      <c r="T3915" s="27">
        <f t="shared" si="306"/>
        <v>0</v>
      </c>
      <c r="U3915" s="27">
        <f t="shared" si="307"/>
        <v>0</v>
      </c>
      <c r="V3915" s="25"/>
      <c r="W3915" s="27" t="str">
        <f t="shared" si="308"/>
        <v/>
      </c>
      <c r="X3915" s="43" t="str">
        <f t="shared" si="309"/>
        <v>OK</v>
      </c>
      <c r="Y3915" s="681" t="str">
        <f t="shared" si="310"/>
        <v/>
      </c>
    </row>
    <row r="3916" spans="1:25" x14ac:dyDescent="0.25">
      <c r="A3916" s="68" t="str">
        <f>'0'!$A$4</f>
        <v>………………..</v>
      </c>
      <c r="B3916" s="341">
        <f>'0'!$A$2</f>
        <v>46112</v>
      </c>
      <c r="C3916" s="341" t="s">
        <v>1246</v>
      </c>
      <c r="D3916" s="22"/>
      <c r="E3916" s="23"/>
      <c r="F3916" s="14"/>
      <c r="G3916" s="23"/>
      <c r="H3916" s="22"/>
      <c r="I3916" s="24"/>
      <c r="J3916" s="24"/>
      <c r="K3916" s="25"/>
      <c r="L3916" s="25"/>
      <c r="M3916" s="25"/>
      <c r="N3916" s="25"/>
      <c r="O3916" s="25"/>
      <c r="P3916" s="25"/>
      <c r="Q3916" s="26"/>
      <c r="R3916" s="25"/>
      <c r="S3916" s="25"/>
      <c r="T3916" s="27">
        <f t="shared" si="306"/>
        <v>0</v>
      </c>
      <c r="U3916" s="27">
        <f t="shared" si="307"/>
        <v>0</v>
      </c>
      <c r="V3916" s="25"/>
      <c r="W3916" s="27" t="str">
        <f t="shared" si="308"/>
        <v/>
      </c>
      <c r="X3916" s="43" t="str">
        <f t="shared" si="309"/>
        <v>OK</v>
      </c>
      <c r="Y3916" s="681" t="str">
        <f t="shared" si="310"/>
        <v/>
      </c>
    </row>
    <row r="3917" spans="1:25" x14ac:dyDescent="0.25">
      <c r="A3917" s="68" t="str">
        <f>'0'!$A$4</f>
        <v>………………..</v>
      </c>
      <c r="B3917" s="341">
        <f>'0'!$A$2</f>
        <v>46112</v>
      </c>
      <c r="C3917" s="341" t="s">
        <v>1246</v>
      </c>
      <c r="D3917" s="22"/>
      <c r="E3917" s="23"/>
      <c r="F3917" s="14"/>
      <c r="G3917" s="23"/>
      <c r="H3917" s="22"/>
      <c r="I3917" s="24"/>
      <c r="J3917" s="24"/>
      <c r="K3917" s="25"/>
      <c r="L3917" s="25"/>
      <c r="M3917" s="25"/>
      <c r="N3917" s="25"/>
      <c r="O3917" s="25"/>
      <c r="P3917" s="25"/>
      <c r="Q3917" s="26"/>
      <c r="R3917" s="25"/>
      <c r="S3917" s="25"/>
      <c r="T3917" s="27">
        <f t="shared" si="306"/>
        <v>0</v>
      </c>
      <c r="U3917" s="27">
        <f t="shared" si="307"/>
        <v>0</v>
      </c>
      <c r="V3917" s="25"/>
      <c r="W3917" s="27" t="str">
        <f t="shared" si="308"/>
        <v/>
      </c>
      <c r="X3917" s="43" t="str">
        <f t="shared" si="309"/>
        <v>OK</v>
      </c>
      <c r="Y3917" s="681" t="str">
        <f t="shared" si="310"/>
        <v/>
      </c>
    </row>
    <row r="3918" spans="1:25" x14ac:dyDescent="0.25">
      <c r="A3918" s="68" t="str">
        <f>'0'!$A$4</f>
        <v>………………..</v>
      </c>
      <c r="B3918" s="341">
        <f>'0'!$A$2</f>
        <v>46112</v>
      </c>
      <c r="C3918" s="341" t="s">
        <v>1246</v>
      </c>
      <c r="D3918" s="22"/>
      <c r="E3918" s="23"/>
      <c r="F3918" s="14"/>
      <c r="G3918" s="23"/>
      <c r="H3918" s="22"/>
      <c r="I3918" s="24"/>
      <c r="J3918" s="24"/>
      <c r="K3918" s="25"/>
      <c r="L3918" s="25"/>
      <c r="M3918" s="25"/>
      <c r="N3918" s="25"/>
      <c r="O3918" s="25"/>
      <c r="P3918" s="25"/>
      <c r="Q3918" s="26"/>
      <c r="R3918" s="25"/>
      <c r="S3918" s="25"/>
      <c r="T3918" s="27">
        <f t="shared" si="306"/>
        <v>0</v>
      </c>
      <c r="U3918" s="27">
        <f t="shared" si="307"/>
        <v>0</v>
      </c>
      <c r="V3918" s="25"/>
      <c r="W3918" s="27" t="str">
        <f t="shared" si="308"/>
        <v/>
      </c>
      <c r="X3918" s="43" t="str">
        <f t="shared" si="309"/>
        <v>OK</v>
      </c>
      <c r="Y3918" s="681" t="str">
        <f t="shared" si="310"/>
        <v/>
      </c>
    </row>
    <row r="3919" spans="1:25" x14ac:dyDescent="0.25">
      <c r="A3919" s="68" t="str">
        <f>'0'!$A$4</f>
        <v>………………..</v>
      </c>
      <c r="B3919" s="341">
        <f>'0'!$A$2</f>
        <v>46112</v>
      </c>
      <c r="C3919" s="341" t="s">
        <v>1246</v>
      </c>
      <c r="D3919" s="22"/>
      <c r="E3919" s="23"/>
      <c r="F3919" s="14"/>
      <c r="G3919" s="23"/>
      <c r="H3919" s="22"/>
      <c r="I3919" s="24"/>
      <c r="J3919" s="24"/>
      <c r="K3919" s="25"/>
      <c r="L3919" s="25"/>
      <c r="M3919" s="25"/>
      <c r="N3919" s="25"/>
      <c r="O3919" s="25"/>
      <c r="P3919" s="25"/>
      <c r="Q3919" s="26"/>
      <c r="R3919" s="25"/>
      <c r="S3919" s="25"/>
      <c r="T3919" s="27">
        <f t="shared" si="306"/>
        <v>0</v>
      </c>
      <c r="U3919" s="27">
        <f t="shared" si="307"/>
        <v>0</v>
      </c>
      <c r="V3919" s="25"/>
      <c r="W3919" s="27" t="str">
        <f t="shared" si="308"/>
        <v/>
      </c>
      <c r="X3919" s="43" t="str">
        <f t="shared" si="309"/>
        <v>OK</v>
      </c>
      <c r="Y3919" s="681" t="str">
        <f t="shared" si="310"/>
        <v/>
      </c>
    </row>
    <row r="3920" spans="1:25" x14ac:dyDescent="0.25">
      <c r="A3920" s="68" t="str">
        <f>'0'!$A$4</f>
        <v>………………..</v>
      </c>
      <c r="B3920" s="341">
        <f>'0'!$A$2</f>
        <v>46112</v>
      </c>
      <c r="C3920" s="341" t="s">
        <v>1246</v>
      </c>
      <c r="D3920" s="22"/>
      <c r="E3920" s="23"/>
      <c r="F3920" s="14"/>
      <c r="G3920" s="23"/>
      <c r="H3920" s="22"/>
      <c r="I3920" s="24"/>
      <c r="J3920" s="24"/>
      <c r="K3920" s="25"/>
      <c r="L3920" s="25"/>
      <c r="M3920" s="25"/>
      <c r="N3920" s="25"/>
      <c r="O3920" s="25"/>
      <c r="P3920" s="25"/>
      <c r="Q3920" s="26"/>
      <c r="R3920" s="25"/>
      <c r="S3920" s="25"/>
      <c r="T3920" s="27">
        <f t="shared" si="306"/>
        <v>0</v>
      </c>
      <c r="U3920" s="27">
        <f t="shared" si="307"/>
        <v>0</v>
      </c>
      <c r="V3920" s="25"/>
      <c r="W3920" s="27" t="str">
        <f t="shared" si="308"/>
        <v/>
      </c>
      <c r="X3920" s="43" t="str">
        <f t="shared" si="309"/>
        <v>OK</v>
      </c>
      <c r="Y3920" s="681" t="str">
        <f t="shared" si="310"/>
        <v/>
      </c>
    </row>
    <row r="3921" spans="1:25" x14ac:dyDescent="0.25">
      <c r="A3921" s="68" t="str">
        <f>'0'!$A$4</f>
        <v>………………..</v>
      </c>
      <c r="B3921" s="341">
        <f>'0'!$A$2</f>
        <v>46112</v>
      </c>
      <c r="C3921" s="341" t="s">
        <v>1246</v>
      </c>
      <c r="D3921" s="22"/>
      <c r="E3921" s="23"/>
      <c r="F3921" s="14"/>
      <c r="G3921" s="23"/>
      <c r="H3921" s="22"/>
      <c r="I3921" s="24"/>
      <c r="J3921" s="24"/>
      <c r="K3921" s="25"/>
      <c r="L3921" s="25"/>
      <c r="M3921" s="25"/>
      <c r="N3921" s="25"/>
      <c r="O3921" s="25"/>
      <c r="P3921" s="25"/>
      <c r="Q3921" s="26"/>
      <c r="R3921" s="25"/>
      <c r="S3921" s="25"/>
      <c r="T3921" s="27">
        <f t="shared" si="306"/>
        <v>0</v>
      </c>
      <c r="U3921" s="27">
        <f t="shared" si="307"/>
        <v>0</v>
      </c>
      <c r="V3921" s="25"/>
      <c r="W3921" s="27" t="str">
        <f t="shared" si="308"/>
        <v/>
      </c>
      <c r="X3921" s="43" t="str">
        <f t="shared" si="309"/>
        <v>OK</v>
      </c>
      <c r="Y3921" s="681" t="str">
        <f t="shared" si="310"/>
        <v/>
      </c>
    </row>
    <row r="3922" spans="1:25" x14ac:dyDescent="0.25">
      <c r="A3922" s="68" t="str">
        <f>'0'!$A$4</f>
        <v>………………..</v>
      </c>
      <c r="B3922" s="341">
        <f>'0'!$A$2</f>
        <v>46112</v>
      </c>
      <c r="C3922" s="341" t="s">
        <v>1246</v>
      </c>
      <c r="D3922" s="22"/>
      <c r="E3922" s="23"/>
      <c r="F3922" s="14"/>
      <c r="G3922" s="23"/>
      <c r="H3922" s="22"/>
      <c r="I3922" s="24"/>
      <c r="J3922" s="24"/>
      <c r="K3922" s="25"/>
      <c r="L3922" s="25"/>
      <c r="M3922" s="25"/>
      <c r="N3922" s="25"/>
      <c r="O3922" s="25"/>
      <c r="P3922" s="25"/>
      <c r="Q3922" s="26"/>
      <c r="R3922" s="25"/>
      <c r="S3922" s="25"/>
      <c r="T3922" s="27">
        <f t="shared" si="306"/>
        <v>0</v>
      </c>
      <c r="U3922" s="27">
        <f t="shared" si="307"/>
        <v>0</v>
      </c>
      <c r="V3922" s="25"/>
      <c r="W3922" s="27" t="str">
        <f t="shared" si="308"/>
        <v/>
      </c>
      <c r="X3922" s="43" t="str">
        <f t="shared" si="309"/>
        <v>OK</v>
      </c>
      <c r="Y3922" s="681" t="str">
        <f t="shared" si="310"/>
        <v/>
      </c>
    </row>
    <row r="3923" spans="1:25" x14ac:dyDescent="0.25">
      <c r="A3923" s="68" t="str">
        <f>'0'!$A$4</f>
        <v>………………..</v>
      </c>
      <c r="B3923" s="341">
        <f>'0'!$A$2</f>
        <v>46112</v>
      </c>
      <c r="C3923" s="341" t="s">
        <v>1246</v>
      </c>
      <c r="D3923" s="22"/>
      <c r="E3923" s="23"/>
      <c r="F3923" s="14"/>
      <c r="G3923" s="23"/>
      <c r="H3923" s="22"/>
      <c r="I3923" s="24"/>
      <c r="J3923" s="24"/>
      <c r="K3923" s="25"/>
      <c r="L3923" s="25"/>
      <c r="M3923" s="25"/>
      <c r="N3923" s="25"/>
      <c r="O3923" s="25"/>
      <c r="P3923" s="25"/>
      <c r="Q3923" s="26"/>
      <c r="R3923" s="25"/>
      <c r="S3923" s="25"/>
      <c r="T3923" s="27">
        <f t="shared" si="306"/>
        <v>0</v>
      </c>
      <c r="U3923" s="27">
        <f t="shared" si="307"/>
        <v>0</v>
      </c>
      <c r="V3923" s="25"/>
      <c r="W3923" s="27" t="str">
        <f t="shared" si="308"/>
        <v/>
      </c>
      <c r="X3923" s="43" t="str">
        <f t="shared" si="309"/>
        <v>OK</v>
      </c>
      <c r="Y3923" s="681" t="str">
        <f t="shared" si="310"/>
        <v/>
      </c>
    </row>
    <row r="3924" spans="1:25" x14ac:dyDescent="0.25">
      <c r="A3924" s="68" t="str">
        <f>'0'!$A$4</f>
        <v>………………..</v>
      </c>
      <c r="B3924" s="341">
        <f>'0'!$A$2</f>
        <v>46112</v>
      </c>
      <c r="C3924" s="341" t="s">
        <v>1246</v>
      </c>
      <c r="D3924" s="22"/>
      <c r="E3924" s="23"/>
      <c r="F3924" s="14"/>
      <c r="G3924" s="23"/>
      <c r="H3924" s="22"/>
      <c r="I3924" s="24"/>
      <c r="J3924" s="24"/>
      <c r="K3924" s="25"/>
      <c r="L3924" s="25"/>
      <c r="M3924" s="25"/>
      <c r="N3924" s="25"/>
      <c r="O3924" s="25"/>
      <c r="P3924" s="25"/>
      <c r="Q3924" s="26"/>
      <c r="R3924" s="25"/>
      <c r="S3924" s="25"/>
      <c r="T3924" s="27">
        <f t="shared" si="306"/>
        <v>0</v>
      </c>
      <c r="U3924" s="27">
        <f t="shared" si="307"/>
        <v>0</v>
      </c>
      <c r="V3924" s="25"/>
      <c r="W3924" s="27" t="str">
        <f t="shared" si="308"/>
        <v/>
      </c>
      <c r="X3924" s="43" t="str">
        <f t="shared" si="309"/>
        <v>OK</v>
      </c>
      <c r="Y3924" s="681" t="str">
        <f t="shared" si="310"/>
        <v/>
      </c>
    </row>
    <row r="3925" spans="1:25" x14ac:dyDescent="0.25">
      <c r="A3925" s="68" t="str">
        <f>'0'!$A$4</f>
        <v>………………..</v>
      </c>
      <c r="B3925" s="341">
        <f>'0'!$A$2</f>
        <v>46112</v>
      </c>
      <c r="C3925" s="341" t="s">
        <v>1246</v>
      </c>
      <c r="D3925" s="22"/>
      <c r="E3925" s="23"/>
      <c r="F3925" s="14"/>
      <c r="G3925" s="23"/>
      <c r="H3925" s="22"/>
      <c r="I3925" s="24"/>
      <c r="J3925" s="24"/>
      <c r="K3925" s="25"/>
      <c r="L3925" s="25"/>
      <c r="M3925" s="25"/>
      <c r="N3925" s="25"/>
      <c r="O3925" s="25"/>
      <c r="P3925" s="25"/>
      <c r="Q3925" s="26"/>
      <c r="R3925" s="25"/>
      <c r="S3925" s="25"/>
      <c r="T3925" s="27">
        <f t="shared" si="306"/>
        <v>0</v>
      </c>
      <c r="U3925" s="27">
        <f t="shared" si="307"/>
        <v>0</v>
      </c>
      <c r="V3925" s="25"/>
      <c r="W3925" s="27" t="str">
        <f t="shared" si="308"/>
        <v/>
      </c>
      <c r="X3925" s="43" t="str">
        <f t="shared" si="309"/>
        <v>OK</v>
      </c>
      <c r="Y3925" s="681" t="str">
        <f t="shared" si="310"/>
        <v/>
      </c>
    </row>
    <row r="3926" spans="1:25" x14ac:dyDescent="0.25">
      <c r="A3926" s="68" t="str">
        <f>'0'!$A$4</f>
        <v>………………..</v>
      </c>
      <c r="B3926" s="341">
        <f>'0'!$A$2</f>
        <v>46112</v>
      </c>
      <c r="C3926" s="341" t="s">
        <v>1246</v>
      </c>
      <c r="D3926" s="22"/>
      <c r="E3926" s="23"/>
      <c r="F3926" s="14"/>
      <c r="G3926" s="23"/>
      <c r="H3926" s="22"/>
      <c r="I3926" s="24"/>
      <c r="J3926" s="24"/>
      <c r="K3926" s="25"/>
      <c r="L3926" s="25"/>
      <c r="M3926" s="25"/>
      <c r="N3926" s="25"/>
      <c r="O3926" s="25"/>
      <c r="P3926" s="25"/>
      <c r="Q3926" s="26"/>
      <c r="R3926" s="25"/>
      <c r="S3926" s="25"/>
      <c r="T3926" s="27">
        <f t="shared" si="306"/>
        <v>0</v>
      </c>
      <c r="U3926" s="27">
        <f t="shared" si="307"/>
        <v>0</v>
      </c>
      <c r="V3926" s="25"/>
      <c r="W3926" s="27" t="str">
        <f t="shared" si="308"/>
        <v/>
      </c>
      <c r="X3926" s="43" t="str">
        <f t="shared" si="309"/>
        <v>OK</v>
      </c>
      <c r="Y3926" s="681" t="str">
        <f t="shared" si="310"/>
        <v/>
      </c>
    </row>
    <row r="3927" spans="1:25" x14ac:dyDescent="0.25">
      <c r="A3927" s="68" t="str">
        <f>'0'!$A$4</f>
        <v>………………..</v>
      </c>
      <c r="B3927" s="341">
        <f>'0'!$A$2</f>
        <v>46112</v>
      </c>
      <c r="C3927" s="341" t="s">
        <v>1246</v>
      </c>
      <c r="D3927" s="22"/>
      <c r="E3927" s="23"/>
      <c r="F3927" s="14"/>
      <c r="G3927" s="23"/>
      <c r="H3927" s="22"/>
      <c r="I3927" s="24"/>
      <c r="J3927" s="24"/>
      <c r="K3927" s="25"/>
      <c r="L3927" s="25"/>
      <c r="M3927" s="25"/>
      <c r="N3927" s="25"/>
      <c r="O3927" s="25"/>
      <c r="P3927" s="25"/>
      <c r="Q3927" s="26"/>
      <c r="R3927" s="25"/>
      <c r="S3927" s="25"/>
      <c r="T3927" s="27">
        <f t="shared" si="306"/>
        <v>0</v>
      </c>
      <c r="U3927" s="27">
        <f t="shared" si="307"/>
        <v>0</v>
      </c>
      <c r="V3927" s="25"/>
      <c r="W3927" s="27" t="str">
        <f t="shared" si="308"/>
        <v/>
      </c>
      <c r="X3927" s="43" t="str">
        <f t="shared" si="309"/>
        <v>OK</v>
      </c>
      <c r="Y3927" s="681" t="str">
        <f t="shared" si="310"/>
        <v/>
      </c>
    </row>
    <row r="3928" spans="1:25" x14ac:dyDescent="0.25">
      <c r="A3928" s="68" t="str">
        <f>'0'!$A$4</f>
        <v>………………..</v>
      </c>
      <c r="B3928" s="341">
        <f>'0'!$A$2</f>
        <v>46112</v>
      </c>
      <c r="C3928" s="341" t="s">
        <v>1246</v>
      </c>
      <c r="D3928" s="22"/>
      <c r="E3928" s="23"/>
      <c r="F3928" s="14"/>
      <c r="G3928" s="23"/>
      <c r="H3928" s="22"/>
      <c r="I3928" s="24"/>
      <c r="J3928" s="24"/>
      <c r="K3928" s="25"/>
      <c r="L3928" s="25"/>
      <c r="M3928" s="25"/>
      <c r="N3928" s="25"/>
      <c r="O3928" s="25"/>
      <c r="P3928" s="25"/>
      <c r="Q3928" s="26"/>
      <c r="R3928" s="25"/>
      <c r="S3928" s="25"/>
      <c r="T3928" s="27">
        <f t="shared" si="306"/>
        <v>0</v>
      </c>
      <c r="U3928" s="27">
        <f t="shared" si="307"/>
        <v>0</v>
      </c>
      <c r="V3928" s="25"/>
      <c r="W3928" s="27" t="str">
        <f t="shared" si="308"/>
        <v/>
      </c>
      <c r="X3928" s="43" t="str">
        <f t="shared" si="309"/>
        <v>OK</v>
      </c>
      <c r="Y3928" s="681" t="str">
        <f t="shared" si="310"/>
        <v/>
      </c>
    </row>
    <row r="3929" spans="1:25" x14ac:dyDescent="0.25">
      <c r="A3929" s="68" t="str">
        <f>'0'!$A$4</f>
        <v>………………..</v>
      </c>
      <c r="B3929" s="341">
        <f>'0'!$A$2</f>
        <v>46112</v>
      </c>
      <c r="C3929" s="341" t="s">
        <v>1246</v>
      </c>
      <c r="D3929" s="22"/>
      <c r="E3929" s="23"/>
      <c r="F3929" s="14"/>
      <c r="G3929" s="23"/>
      <c r="H3929" s="22"/>
      <c r="I3929" s="24"/>
      <c r="J3929" s="24"/>
      <c r="K3929" s="25"/>
      <c r="L3929" s="25"/>
      <c r="M3929" s="25"/>
      <c r="N3929" s="25"/>
      <c r="O3929" s="25"/>
      <c r="P3929" s="25"/>
      <c r="Q3929" s="26"/>
      <c r="R3929" s="25"/>
      <c r="S3929" s="25"/>
      <c r="T3929" s="27">
        <f t="shared" si="306"/>
        <v>0</v>
      </c>
      <c r="U3929" s="27">
        <f t="shared" si="307"/>
        <v>0</v>
      </c>
      <c r="V3929" s="25"/>
      <c r="W3929" s="27" t="str">
        <f t="shared" si="308"/>
        <v/>
      </c>
      <c r="X3929" s="43" t="str">
        <f t="shared" si="309"/>
        <v>OK</v>
      </c>
      <c r="Y3929" s="681" t="str">
        <f t="shared" si="310"/>
        <v/>
      </c>
    </row>
    <row r="3930" spans="1:25" x14ac:dyDescent="0.25">
      <c r="A3930" s="68" t="str">
        <f>'0'!$A$4</f>
        <v>………………..</v>
      </c>
      <c r="B3930" s="341">
        <f>'0'!$A$2</f>
        <v>46112</v>
      </c>
      <c r="C3930" s="341" t="s">
        <v>1246</v>
      </c>
      <c r="D3930" s="22"/>
      <c r="E3930" s="23"/>
      <c r="F3930" s="14"/>
      <c r="G3930" s="23"/>
      <c r="H3930" s="22"/>
      <c r="I3930" s="24"/>
      <c r="J3930" s="24"/>
      <c r="K3930" s="25"/>
      <c r="L3930" s="25"/>
      <c r="M3930" s="25"/>
      <c r="N3930" s="25"/>
      <c r="O3930" s="25"/>
      <c r="P3930" s="25"/>
      <c r="Q3930" s="26"/>
      <c r="R3930" s="25"/>
      <c r="S3930" s="25"/>
      <c r="T3930" s="27">
        <f t="shared" si="306"/>
        <v>0</v>
      </c>
      <c r="U3930" s="27">
        <f t="shared" si="307"/>
        <v>0</v>
      </c>
      <c r="V3930" s="25"/>
      <c r="W3930" s="27" t="str">
        <f t="shared" si="308"/>
        <v/>
      </c>
      <c r="X3930" s="43" t="str">
        <f t="shared" si="309"/>
        <v>OK</v>
      </c>
      <c r="Y3930" s="681" t="str">
        <f t="shared" si="310"/>
        <v/>
      </c>
    </row>
    <row r="3931" spans="1:25" x14ac:dyDescent="0.25">
      <c r="A3931" s="68" t="str">
        <f>'0'!$A$4</f>
        <v>………………..</v>
      </c>
      <c r="B3931" s="341">
        <f>'0'!$A$2</f>
        <v>46112</v>
      </c>
      <c r="C3931" s="341" t="s">
        <v>1246</v>
      </c>
      <c r="D3931" s="22"/>
      <c r="E3931" s="23"/>
      <c r="F3931" s="14"/>
      <c r="G3931" s="23"/>
      <c r="H3931" s="22"/>
      <c r="I3931" s="24"/>
      <c r="J3931" s="24"/>
      <c r="K3931" s="25"/>
      <c r="L3931" s="25"/>
      <c r="M3931" s="25"/>
      <c r="N3931" s="25"/>
      <c r="O3931" s="25"/>
      <c r="P3931" s="25"/>
      <c r="Q3931" s="26"/>
      <c r="R3931" s="25"/>
      <c r="S3931" s="25"/>
      <c r="T3931" s="27">
        <f t="shared" si="306"/>
        <v>0</v>
      </c>
      <c r="U3931" s="27">
        <f t="shared" si="307"/>
        <v>0</v>
      </c>
      <c r="V3931" s="25"/>
      <c r="W3931" s="27" t="str">
        <f t="shared" si="308"/>
        <v/>
      </c>
      <c r="X3931" s="43" t="str">
        <f t="shared" si="309"/>
        <v>OK</v>
      </c>
      <c r="Y3931" s="681" t="str">
        <f t="shared" si="310"/>
        <v/>
      </c>
    </row>
    <row r="3932" spans="1:25" x14ac:dyDescent="0.25">
      <c r="A3932" s="68" t="str">
        <f>'0'!$A$4</f>
        <v>………………..</v>
      </c>
      <c r="B3932" s="341">
        <f>'0'!$A$2</f>
        <v>46112</v>
      </c>
      <c r="C3932" s="341" t="s">
        <v>1246</v>
      </c>
      <c r="D3932" s="22"/>
      <c r="E3932" s="23"/>
      <c r="F3932" s="14"/>
      <c r="G3932" s="23"/>
      <c r="H3932" s="22"/>
      <c r="I3932" s="24"/>
      <c r="J3932" s="24"/>
      <c r="K3932" s="25"/>
      <c r="L3932" s="25"/>
      <c r="M3932" s="25"/>
      <c r="N3932" s="25"/>
      <c r="O3932" s="25"/>
      <c r="P3932" s="25"/>
      <c r="Q3932" s="26"/>
      <c r="R3932" s="25"/>
      <c r="S3932" s="25"/>
      <c r="T3932" s="27">
        <f t="shared" si="306"/>
        <v>0</v>
      </c>
      <c r="U3932" s="27">
        <f t="shared" si="307"/>
        <v>0</v>
      </c>
      <c r="V3932" s="25"/>
      <c r="W3932" s="27" t="str">
        <f t="shared" si="308"/>
        <v/>
      </c>
      <c r="X3932" s="43" t="str">
        <f t="shared" si="309"/>
        <v>OK</v>
      </c>
      <c r="Y3932" s="681" t="str">
        <f t="shared" si="310"/>
        <v/>
      </c>
    </row>
    <row r="3933" spans="1:25" x14ac:dyDescent="0.25">
      <c r="A3933" s="68" t="str">
        <f>'0'!$A$4</f>
        <v>………………..</v>
      </c>
      <c r="B3933" s="341">
        <f>'0'!$A$2</f>
        <v>46112</v>
      </c>
      <c r="C3933" s="341" t="s">
        <v>1246</v>
      </c>
      <c r="D3933" s="22"/>
      <c r="E3933" s="23"/>
      <c r="F3933" s="14"/>
      <c r="G3933" s="23"/>
      <c r="H3933" s="22"/>
      <c r="I3933" s="24"/>
      <c r="J3933" s="24"/>
      <c r="K3933" s="25"/>
      <c r="L3933" s="25"/>
      <c r="M3933" s="25"/>
      <c r="N3933" s="25"/>
      <c r="O3933" s="25"/>
      <c r="P3933" s="25"/>
      <c r="Q3933" s="26"/>
      <c r="R3933" s="25"/>
      <c r="S3933" s="25"/>
      <c r="T3933" s="27">
        <f t="shared" si="306"/>
        <v>0</v>
      </c>
      <c r="U3933" s="27">
        <f t="shared" si="307"/>
        <v>0</v>
      </c>
      <c r="V3933" s="25"/>
      <c r="W3933" s="27" t="str">
        <f t="shared" si="308"/>
        <v/>
      </c>
      <c r="X3933" s="43" t="str">
        <f t="shared" si="309"/>
        <v>OK</v>
      </c>
      <c r="Y3933" s="681" t="str">
        <f t="shared" si="310"/>
        <v/>
      </c>
    </row>
    <row r="3934" spans="1:25" x14ac:dyDescent="0.25">
      <c r="A3934" s="68" t="str">
        <f>'0'!$A$4</f>
        <v>………………..</v>
      </c>
      <c r="B3934" s="341">
        <f>'0'!$A$2</f>
        <v>46112</v>
      </c>
      <c r="C3934" s="341" t="s">
        <v>1246</v>
      </c>
      <c r="D3934" s="22"/>
      <c r="E3934" s="23"/>
      <c r="F3934" s="14"/>
      <c r="G3934" s="23"/>
      <c r="H3934" s="22"/>
      <c r="I3934" s="24"/>
      <c r="J3934" s="24"/>
      <c r="K3934" s="25"/>
      <c r="L3934" s="25"/>
      <c r="M3934" s="25"/>
      <c r="N3934" s="25"/>
      <c r="O3934" s="25"/>
      <c r="P3934" s="25"/>
      <c r="Q3934" s="26"/>
      <c r="R3934" s="25"/>
      <c r="S3934" s="25"/>
      <c r="T3934" s="27">
        <f t="shared" si="306"/>
        <v>0</v>
      </c>
      <c r="U3934" s="27">
        <f t="shared" si="307"/>
        <v>0</v>
      </c>
      <c r="V3934" s="25"/>
      <c r="W3934" s="27" t="str">
        <f t="shared" si="308"/>
        <v/>
      </c>
      <c r="X3934" s="43" t="str">
        <f t="shared" si="309"/>
        <v>OK</v>
      </c>
      <c r="Y3934" s="681" t="str">
        <f t="shared" si="310"/>
        <v/>
      </c>
    </row>
    <row r="3935" spans="1:25" x14ac:dyDescent="0.25">
      <c r="A3935" s="68" t="str">
        <f>'0'!$A$4</f>
        <v>………………..</v>
      </c>
      <c r="B3935" s="341">
        <f>'0'!$A$2</f>
        <v>46112</v>
      </c>
      <c r="C3935" s="341" t="s">
        <v>1246</v>
      </c>
      <c r="D3935" s="22"/>
      <c r="E3935" s="23"/>
      <c r="F3935" s="14"/>
      <c r="G3935" s="23"/>
      <c r="H3935" s="22"/>
      <c r="I3935" s="24"/>
      <c r="J3935" s="24"/>
      <c r="K3935" s="25"/>
      <c r="L3935" s="25"/>
      <c r="M3935" s="25"/>
      <c r="N3935" s="25"/>
      <c r="O3935" s="25"/>
      <c r="P3935" s="25"/>
      <c r="Q3935" s="26"/>
      <c r="R3935" s="25"/>
      <c r="S3935" s="25"/>
      <c r="T3935" s="27">
        <f t="shared" si="306"/>
        <v>0</v>
      </c>
      <c r="U3935" s="27">
        <f t="shared" si="307"/>
        <v>0</v>
      </c>
      <c r="V3935" s="25"/>
      <c r="W3935" s="27" t="str">
        <f t="shared" si="308"/>
        <v/>
      </c>
      <c r="X3935" s="43" t="str">
        <f t="shared" si="309"/>
        <v>OK</v>
      </c>
      <c r="Y3935" s="681" t="str">
        <f t="shared" si="310"/>
        <v/>
      </c>
    </row>
    <row r="3936" spans="1:25" x14ac:dyDescent="0.25">
      <c r="A3936" s="68" t="str">
        <f>'0'!$A$4</f>
        <v>………………..</v>
      </c>
      <c r="B3936" s="341">
        <f>'0'!$A$2</f>
        <v>46112</v>
      </c>
      <c r="C3936" s="341" t="s">
        <v>1246</v>
      </c>
      <c r="D3936" s="22"/>
      <c r="E3936" s="23"/>
      <c r="F3936" s="14"/>
      <c r="G3936" s="23"/>
      <c r="H3936" s="22"/>
      <c r="I3936" s="24"/>
      <c r="J3936" s="24"/>
      <c r="K3936" s="25"/>
      <c r="L3936" s="25"/>
      <c r="M3936" s="25"/>
      <c r="N3936" s="25"/>
      <c r="O3936" s="25"/>
      <c r="P3936" s="25"/>
      <c r="Q3936" s="26"/>
      <c r="R3936" s="25"/>
      <c r="S3936" s="25"/>
      <c r="T3936" s="27">
        <f t="shared" si="306"/>
        <v>0</v>
      </c>
      <c r="U3936" s="27">
        <f t="shared" si="307"/>
        <v>0</v>
      </c>
      <c r="V3936" s="25"/>
      <c r="W3936" s="27" t="str">
        <f t="shared" si="308"/>
        <v/>
      </c>
      <c r="X3936" s="43" t="str">
        <f t="shared" si="309"/>
        <v>OK</v>
      </c>
      <c r="Y3936" s="681" t="str">
        <f t="shared" si="310"/>
        <v/>
      </c>
    </row>
    <row r="3937" spans="1:25" x14ac:dyDescent="0.25">
      <c r="A3937" s="68" t="str">
        <f>'0'!$A$4</f>
        <v>………………..</v>
      </c>
      <c r="B3937" s="341">
        <f>'0'!$A$2</f>
        <v>46112</v>
      </c>
      <c r="C3937" s="341" t="s">
        <v>1246</v>
      </c>
      <c r="D3937" s="22"/>
      <c r="E3937" s="23"/>
      <c r="F3937" s="14"/>
      <c r="G3937" s="23"/>
      <c r="H3937" s="22"/>
      <c r="I3937" s="24"/>
      <c r="J3937" s="24"/>
      <c r="K3937" s="25"/>
      <c r="L3937" s="25"/>
      <c r="M3937" s="25"/>
      <c r="N3937" s="25"/>
      <c r="O3937" s="25"/>
      <c r="P3937" s="25"/>
      <c r="Q3937" s="26"/>
      <c r="R3937" s="25"/>
      <c r="S3937" s="25"/>
      <c r="T3937" s="27">
        <f t="shared" si="306"/>
        <v>0</v>
      </c>
      <c r="U3937" s="27">
        <f t="shared" si="307"/>
        <v>0</v>
      </c>
      <c r="V3937" s="25"/>
      <c r="W3937" s="27" t="str">
        <f t="shared" si="308"/>
        <v/>
      </c>
      <c r="X3937" s="43" t="str">
        <f t="shared" si="309"/>
        <v>OK</v>
      </c>
      <c r="Y3937" s="681" t="str">
        <f t="shared" si="310"/>
        <v/>
      </c>
    </row>
    <row r="3938" spans="1:25" x14ac:dyDescent="0.25">
      <c r="A3938" s="68" t="str">
        <f>'0'!$A$4</f>
        <v>………………..</v>
      </c>
      <c r="B3938" s="341">
        <f>'0'!$A$2</f>
        <v>46112</v>
      </c>
      <c r="C3938" s="341" t="s">
        <v>1246</v>
      </c>
      <c r="D3938" s="22"/>
      <c r="E3938" s="23"/>
      <c r="F3938" s="14"/>
      <c r="G3938" s="23"/>
      <c r="H3938" s="22"/>
      <c r="I3938" s="24"/>
      <c r="J3938" s="24"/>
      <c r="K3938" s="25"/>
      <c r="L3938" s="25"/>
      <c r="M3938" s="25"/>
      <c r="N3938" s="25"/>
      <c r="O3938" s="25"/>
      <c r="P3938" s="25"/>
      <c r="Q3938" s="26"/>
      <c r="R3938" s="25"/>
      <c r="S3938" s="25"/>
      <c r="T3938" s="27">
        <f t="shared" si="306"/>
        <v>0</v>
      </c>
      <c r="U3938" s="27">
        <f t="shared" si="307"/>
        <v>0</v>
      </c>
      <c r="V3938" s="25"/>
      <c r="W3938" s="27" t="str">
        <f t="shared" si="308"/>
        <v/>
      </c>
      <c r="X3938" s="43" t="str">
        <f t="shared" si="309"/>
        <v>OK</v>
      </c>
      <c r="Y3938" s="681" t="str">
        <f t="shared" si="310"/>
        <v/>
      </c>
    </row>
    <row r="3939" spans="1:25" x14ac:dyDescent="0.25">
      <c r="A3939" s="68" t="str">
        <f>'0'!$A$4</f>
        <v>………………..</v>
      </c>
      <c r="B3939" s="341">
        <f>'0'!$A$2</f>
        <v>46112</v>
      </c>
      <c r="C3939" s="341" t="s">
        <v>1246</v>
      </c>
      <c r="D3939" s="22"/>
      <c r="E3939" s="23"/>
      <c r="F3939" s="14"/>
      <c r="G3939" s="23"/>
      <c r="H3939" s="22"/>
      <c r="I3939" s="24"/>
      <c r="J3939" s="24"/>
      <c r="K3939" s="25"/>
      <c r="L3939" s="25"/>
      <c r="M3939" s="25"/>
      <c r="N3939" s="25"/>
      <c r="O3939" s="25"/>
      <c r="P3939" s="25"/>
      <c r="Q3939" s="26"/>
      <c r="R3939" s="25"/>
      <c r="S3939" s="25"/>
      <c r="T3939" s="27">
        <f t="shared" si="306"/>
        <v>0</v>
      </c>
      <c r="U3939" s="27">
        <f t="shared" si="307"/>
        <v>0</v>
      </c>
      <c r="V3939" s="25"/>
      <c r="W3939" s="27" t="str">
        <f t="shared" si="308"/>
        <v/>
      </c>
      <c r="X3939" s="43" t="str">
        <f t="shared" si="309"/>
        <v>OK</v>
      </c>
      <c r="Y3939" s="681" t="str">
        <f t="shared" si="310"/>
        <v/>
      </c>
    </row>
    <row r="3940" spans="1:25" x14ac:dyDescent="0.25">
      <c r="A3940" s="68" t="str">
        <f>'0'!$A$4</f>
        <v>………………..</v>
      </c>
      <c r="B3940" s="341">
        <f>'0'!$A$2</f>
        <v>46112</v>
      </c>
      <c r="C3940" s="341" t="s">
        <v>1246</v>
      </c>
      <c r="D3940" s="22"/>
      <c r="E3940" s="23"/>
      <c r="F3940" s="14"/>
      <c r="G3940" s="23"/>
      <c r="H3940" s="22"/>
      <c r="I3940" s="24"/>
      <c r="J3940" s="24"/>
      <c r="K3940" s="25"/>
      <c r="L3940" s="25"/>
      <c r="M3940" s="25"/>
      <c r="N3940" s="25"/>
      <c r="O3940" s="25"/>
      <c r="P3940" s="25"/>
      <c r="Q3940" s="26"/>
      <c r="R3940" s="25"/>
      <c r="S3940" s="25"/>
      <c r="T3940" s="27">
        <f t="shared" si="306"/>
        <v>0</v>
      </c>
      <c r="U3940" s="27">
        <f t="shared" si="307"/>
        <v>0</v>
      </c>
      <c r="V3940" s="25"/>
      <c r="W3940" s="27" t="str">
        <f t="shared" si="308"/>
        <v/>
      </c>
      <c r="X3940" s="43" t="str">
        <f t="shared" si="309"/>
        <v>OK</v>
      </c>
      <c r="Y3940" s="681" t="str">
        <f t="shared" si="310"/>
        <v/>
      </c>
    </row>
    <row r="3941" spans="1:25" x14ac:dyDescent="0.25">
      <c r="A3941" s="68" t="str">
        <f>'0'!$A$4</f>
        <v>………………..</v>
      </c>
      <c r="B3941" s="341">
        <f>'0'!$A$2</f>
        <v>46112</v>
      </c>
      <c r="C3941" s="341" t="s">
        <v>1246</v>
      </c>
      <c r="D3941" s="22"/>
      <c r="E3941" s="23"/>
      <c r="F3941" s="14"/>
      <c r="G3941" s="23"/>
      <c r="H3941" s="22"/>
      <c r="I3941" s="24"/>
      <c r="J3941" s="24"/>
      <c r="K3941" s="25"/>
      <c r="L3941" s="25"/>
      <c r="M3941" s="25"/>
      <c r="N3941" s="25"/>
      <c r="O3941" s="25"/>
      <c r="P3941" s="25"/>
      <c r="Q3941" s="26"/>
      <c r="R3941" s="25"/>
      <c r="S3941" s="25"/>
      <c r="T3941" s="27">
        <f t="shared" si="306"/>
        <v>0</v>
      </c>
      <c r="U3941" s="27">
        <f t="shared" si="307"/>
        <v>0</v>
      </c>
      <c r="V3941" s="25"/>
      <c r="W3941" s="27" t="str">
        <f t="shared" si="308"/>
        <v/>
      </c>
      <c r="X3941" s="43" t="str">
        <f t="shared" si="309"/>
        <v>OK</v>
      </c>
      <c r="Y3941" s="681" t="str">
        <f t="shared" si="310"/>
        <v/>
      </c>
    </row>
    <row r="3942" spans="1:25" x14ac:dyDescent="0.25">
      <c r="A3942" s="68" t="str">
        <f>'0'!$A$4</f>
        <v>………………..</v>
      </c>
      <c r="B3942" s="341">
        <f>'0'!$A$2</f>
        <v>46112</v>
      </c>
      <c r="C3942" s="341" t="s">
        <v>1246</v>
      </c>
      <c r="D3942" s="22"/>
      <c r="E3942" s="23"/>
      <c r="F3942" s="14"/>
      <c r="G3942" s="23"/>
      <c r="H3942" s="22"/>
      <c r="I3942" s="24"/>
      <c r="J3942" s="24"/>
      <c r="K3942" s="25"/>
      <c r="L3942" s="25"/>
      <c r="M3942" s="25"/>
      <c r="N3942" s="25"/>
      <c r="O3942" s="25"/>
      <c r="P3942" s="25"/>
      <c r="Q3942" s="26"/>
      <c r="R3942" s="25"/>
      <c r="S3942" s="25"/>
      <c r="T3942" s="27">
        <f t="shared" si="306"/>
        <v>0</v>
      </c>
      <c r="U3942" s="27">
        <f t="shared" si="307"/>
        <v>0</v>
      </c>
      <c r="V3942" s="25"/>
      <c r="W3942" s="27" t="str">
        <f t="shared" si="308"/>
        <v/>
      </c>
      <c r="X3942" s="43" t="str">
        <f t="shared" si="309"/>
        <v>OK</v>
      </c>
      <c r="Y3942" s="681" t="str">
        <f t="shared" si="310"/>
        <v/>
      </c>
    </row>
    <row r="3943" spans="1:25" x14ac:dyDescent="0.25">
      <c r="A3943" s="68" t="str">
        <f>'0'!$A$4</f>
        <v>………………..</v>
      </c>
      <c r="B3943" s="341">
        <f>'0'!$A$2</f>
        <v>46112</v>
      </c>
      <c r="C3943" s="341" t="s">
        <v>1246</v>
      </c>
      <c r="D3943" s="22"/>
      <c r="E3943" s="23"/>
      <c r="F3943" s="14"/>
      <c r="G3943" s="23"/>
      <c r="H3943" s="22"/>
      <c r="I3943" s="24"/>
      <c r="J3943" s="24"/>
      <c r="K3943" s="25"/>
      <c r="L3943" s="25"/>
      <c r="M3943" s="25"/>
      <c r="N3943" s="25"/>
      <c r="O3943" s="25"/>
      <c r="P3943" s="25"/>
      <c r="Q3943" s="26"/>
      <c r="R3943" s="25"/>
      <c r="S3943" s="25"/>
      <c r="T3943" s="27">
        <f t="shared" si="306"/>
        <v>0</v>
      </c>
      <c r="U3943" s="27">
        <f t="shared" si="307"/>
        <v>0</v>
      </c>
      <c r="V3943" s="25"/>
      <c r="W3943" s="27" t="str">
        <f t="shared" si="308"/>
        <v/>
      </c>
      <c r="X3943" s="43" t="str">
        <f t="shared" si="309"/>
        <v>OK</v>
      </c>
      <c r="Y3943" s="681" t="str">
        <f t="shared" si="310"/>
        <v/>
      </c>
    </row>
    <row r="3944" spans="1:25" x14ac:dyDescent="0.25">
      <c r="A3944" s="68" t="str">
        <f>'0'!$A$4</f>
        <v>………………..</v>
      </c>
      <c r="B3944" s="341">
        <f>'0'!$A$2</f>
        <v>46112</v>
      </c>
      <c r="C3944" s="341" t="s">
        <v>1246</v>
      </c>
      <c r="D3944" s="22"/>
      <c r="E3944" s="23"/>
      <c r="F3944" s="14"/>
      <c r="G3944" s="23"/>
      <c r="H3944" s="22"/>
      <c r="I3944" s="24"/>
      <c r="J3944" s="24"/>
      <c r="K3944" s="25"/>
      <c r="L3944" s="25"/>
      <c r="M3944" s="25"/>
      <c r="N3944" s="25"/>
      <c r="O3944" s="25"/>
      <c r="P3944" s="25"/>
      <c r="Q3944" s="26"/>
      <c r="R3944" s="25"/>
      <c r="S3944" s="25"/>
      <c r="T3944" s="27">
        <f t="shared" si="306"/>
        <v>0</v>
      </c>
      <c r="U3944" s="27">
        <f t="shared" si="307"/>
        <v>0</v>
      </c>
      <c r="V3944" s="25"/>
      <c r="W3944" s="27" t="str">
        <f t="shared" si="308"/>
        <v/>
      </c>
      <c r="X3944" s="43" t="str">
        <f t="shared" si="309"/>
        <v>OK</v>
      </c>
      <c r="Y3944" s="681" t="str">
        <f t="shared" si="310"/>
        <v/>
      </c>
    </row>
    <row r="3945" spans="1:25" x14ac:dyDescent="0.25">
      <c r="A3945" s="68" t="str">
        <f>'0'!$A$4</f>
        <v>………………..</v>
      </c>
      <c r="B3945" s="341">
        <f>'0'!$A$2</f>
        <v>46112</v>
      </c>
      <c r="C3945" s="341" t="s">
        <v>1246</v>
      </c>
      <c r="D3945" s="22"/>
      <c r="E3945" s="23"/>
      <c r="F3945" s="14"/>
      <c r="G3945" s="23"/>
      <c r="H3945" s="22"/>
      <c r="I3945" s="24"/>
      <c r="J3945" s="24"/>
      <c r="K3945" s="25"/>
      <c r="L3945" s="25"/>
      <c r="M3945" s="25"/>
      <c r="N3945" s="25"/>
      <c r="O3945" s="25"/>
      <c r="P3945" s="25"/>
      <c r="Q3945" s="26"/>
      <c r="R3945" s="25"/>
      <c r="S3945" s="25"/>
      <c r="T3945" s="27">
        <f t="shared" si="306"/>
        <v>0</v>
      </c>
      <c r="U3945" s="27">
        <f t="shared" si="307"/>
        <v>0</v>
      </c>
      <c r="V3945" s="25"/>
      <c r="W3945" s="27" t="str">
        <f t="shared" si="308"/>
        <v/>
      </c>
      <c r="X3945" s="43" t="str">
        <f t="shared" si="309"/>
        <v>OK</v>
      </c>
      <c r="Y3945" s="681" t="str">
        <f t="shared" si="310"/>
        <v/>
      </c>
    </row>
    <row r="3946" spans="1:25" x14ac:dyDescent="0.25">
      <c r="A3946" s="68" t="str">
        <f>'0'!$A$4</f>
        <v>………………..</v>
      </c>
      <c r="B3946" s="341">
        <f>'0'!$A$2</f>
        <v>46112</v>
      </c>
      <c r="C3946" s="341" t="s">
        <v>1246</v>
      </c>
      <c r="D3946" s="22"/>
      <c r="E3946" s="23"/>
      <c r="F3946" s="14"/>
      <c r="G3946" s="23"/>
      <c r="H3946" s="22"/>
      <c r="I3946" s="24"/>
      <c r="J3946" s="24"/>
      <c r="K3946" s="25"/>
      <c r="L3946" s="25"/>
      <c r="M3946" s="25"/>
      <c r="N3946" s="25"/>
      <c r="O3946" s="25"/>
      <c r="P3946" s="25"/>
      <c r="Q3946" s="26"/>
      <c r="R3946" s="25"/>
      <c r="S3946" s="25"/>
      <c r="T3946" s="27">
        <f t="shared" si="306"/>
        <v>0</v>
      </c>
      <c r="U3946" s="27">
        <f t="shared" si="307"/>
        <v>0</v>
      </c>
      <c r="V3946" s="25"/>
      <c r="W3946" s="27" t="str">
        <f t="shared" si="308"/>
        <v/>
      </c>
      <c r="X3946" s="43" t="str">
        <f t="shared" si="309"/>
        <v>OK</v>
      </c>
      <c r="Y3946" s="681" t="str">
        <f t="shared" si="310"/>
        <v/>
      </c>
    </row>
    <row r="3947" spans="1:25" x14ac:dyDescent="0.25">
      <c r="A3947" s="68" t="str">
        <f>'0'!$A$4</f>
        <v>………………..</v>
      </c>
      <c r="B3947" s="341">
        <f>'0'!$A$2</f>
        <v>46112</v>
      </c>
      <c r="C3947" s="341" t="s">
        <v>1246</v>
      </c>
      <c r="D3947" s="22"/>
      <c r="E3947" s="23"/>
      <c r="F3947" s="14"/>
      <c r="G3947" s="23"/>
      <c r="H3947" s="22"/>
      <c r="I3947" s="24"/>
      <c r="J3947" s="24"/>
      <c r="K3947" s="25"/>
      <c r="L3947" s="25"/>
      <c r="M3947" s="25"/>
      <c r="N3947" s="25"/>
      <c r="O3947" s="25"/>
      <c r="P3947" s="25"/>
      <c r="Q3947" s="26"/>
      <c r="R3947" s="25"/>
      <c r="S3947" s="25"/>
      <c r="T3947" s="27">
        <f t="shared" si="306"/>
        <v>0</v>
      </c>
      <c r="U3947" s="27">
        <f t="shared" si="307"/>
        <v>0</v>
      </c>
      <c r="V3947" s="25"/>
      <c r="W3947" s="27" t="str">
        <f t="shared" si="308"/>
        <v/>
      </c>
      <c r="X3947" s="43" t="str">
        <f t="shared" si="309"/>
        <v>OK</v>
      </c>
      <c r="Y3947" s="681" t="str">
        <f t="shared" si="310"/>
        <v/>
      </c>
    </row>
    <row r="3948" spans="1:25" x14ac:dyDescent="0.25">
      <c r="A3948" s="68" t="str">
        <f>'0'!$A$4</f>
        <v>………………..</v>
      </c>
      <c r="B3948" s="341">
        <f>'0'!$A$2</f>
        <v>46112</v>
      </c>
      <c r="C3948" s="341" t="s">
        <v>1246</v>
      </c>
      <c r="D3948" s="22"/>
      <c r="E3948" s="23"/>
      <c r="F3948" s="14"/>
      <c r="G3948" s="23"/>
      <c r="H3948" s="22"/>
      <c r="I3948" s="24"/>
      <c r="J3948" s="24"/>
      <c r="K3948" s="25"/>
      <c r="L3948" s="25"/>
      <c r="M3948" s="25"/>
      <c r="N3948" s="25"/>
      <c r="O3948" s="25"/>
      <c r="P3948" s="25"/>
      <c r="Q3948" s="26"/>
      <c r="R3948" s="25"/>
      <c r="S3948" s="25"/>
      <c r="T3948" s="27">
        <f t="shared" si="306"/>
        <v>0</v>
      </c>
      <c r="U3948" s="27">
        <f t="shared" si="307"/>
        <v>0</v>
      </c>
      <c r="V3948" s="25"/>
      <c r="W3948" s="27" t="str">
        <f t="shared" si="308"/>
        <v/>
      </c>
      <c r="X3948" s="43" t="str">
        <f t="shared" si="309"/>
        <v>OK</v>
      </c>
      <c r="Y3948" s="681" t="str">
        <f t="shared" si="310"/>
        <v/>
      </c>
    </row>
    <row r="3949" spans="1:25" x14ac:dyDescent="0.25">
      <c r="A3949" s="68" t="str">
        <f>'0'!$A$4</f>
        <v>………………..</v>
      </c>
      <c r="B3949" s="341">
        <f>'0'!$A$2</f>
        <v>46112</v>
      </c>
      <c r="C3949" s="341" t="s">
        <v>1246</v>
      </c>
      <c r="D3949" s="22"/>
      <c r="E3949" s="23"/>
      <c r="F3949" s="14"/>
      <c r="G3949" s="23"/>
      <c r="H3949" s="22"/>
      <c r="I3949" s="24"/>
      <c r="J3949" s="24"/>
      <c r="K3949" s="25"/>
      <c r="L3949" s="25"/>
      <c r="M3949" s="25"/>
      <c r="N3949" s="25"/>
      <c r="O3949" s="25"/>
      <c r="P3949" s="25"/>
      <c r="Q3949" s="26"/>
      <c r="R3949" s="25"/>
      <c r="S3949" s="25"/>
      <c r="T3949" s="27">
        <f t="shared" si="306"/>
        <v>0</v>
      </c>
      <c r="U3949" s="27">
        <f t="shared" si="307"/>
        <v>0</v>
      </c>
      <c r="V3949" s="25"/>
      <c r="W3949" s="27" t="str">
        <f t="shared" si="308"/>
        <v/>
      </c>
      <c r="X3949" s="43" t="str">
        <f t="shared" si="309"/>
        <v>OK</v>
      </c>
      <c r="Y3949" s="681" t="str">
        <f t="shared" si="310"/>
        <v/>
      </c>
    </row>
    <row r="3950" spans="1:25" x14ac:dyDescent="0.25">
      <c r="A3950" s="68" t="str">
        <f>'0'!$A$4</f>
        <v>………………..</v>
      </c>
      <c r="B3950" s="341">
        <f>'0'!$A$2</f>
        <v>46112</v>
      </c>
      <c r="C3950" s="341" t="s">
        <v>1246</v>
      </c>
      <c r="D3950" s="22"/>
      <c r="E3950" s="23"/>
      <c r="F3950" s="14"/>
      <c r="G3950" s="23"/>
      <c r="H3950" s="22"/>
      <c r="I3950" s="24"/>
      <c r="J3950" s="24"/>
      <c r="K3950" s="25"/>
      <c r="L3950" s="25"/>
      <c r="M3950" s="25"/>
      <c r="N3950" s="25"/>
      <c r="O3950" s="25"/>
      <c r="P3950" s="25"/>
      <c r="Q3950" s="26"/>
      <c r="R3950" s="25"/>
      <c r="S3950" s="25"/>
      <c r="T3950" s="27">
        <f t="shared" si="306"/>
        <v>0</v>
      </c>
      <c r="U3950" s="27">
        <f t="shared" si="307"/>
        <v>0</v>
      </c>
      <c r="V3950" s="25"/>
      <c r="W3950" s="27" t="str">
        <f t="shared" si="308"/>
        <v/>
      </c>
      <c r="X3950" s="43" t="str">
        <f t="shared" si="309"/>
        <v>OK</v>
      </c>
      <c r="Y3950" s="681" t="str">
        <f t="shared" si="310"/>
        <v/>
      </c>
    </row>
    <row r="3951" spans="1:25" x14ac:dyDescent="0.25">
      <c r="A3951" s="68" t="str">
        <f>'0'!$A$4</f>
        <v>………………..</v>
      </c>
      <c r="B3951" s="341">
        <f>'0'!$A$2</f>
        <v>46112</v>
      </c>
      <c r="C3951" s="341" t="s">
        <v>1246</v>
      </c>
      <c r="D3951" s="22"/>
      <c r="E3951" s="23"/>
      <c r="F3951" s="14"/>
      <c r="G3951" s="23"/>
      <c r="H3951" s="22"/>
      <c r="I3951" s="24"/>
      <c r="J3951" s="24"/>
      <c r="K3951" s="25"/>
      <c r="L3951" s="25"/>
      <c r="M3951" s="25"/>
      <c r="N3951" s="25"/>
      <c r="O3951" s="25"/>
      <c r="P3951" s="25"/>
      <c r="Q3951" s="26"/>
      <c r="R3951" s="25"/>
      <c r="S3951" s="25"/>
      <c r="T3951" s="27">
        <f t="shared" si="306"/>
        <v>0</v>
      </c>
      <c r="U3951" s="27">
        <f t="shared" si="307"/>
        <v>0</v>
      </c>
      <c r="V3951" s="25"/>
      <c r="W3951" s="27" t="str">
        <f t="shared" si="308"/>
        <v/>
      </c>
      <c r="X3951" s="43" t="str">
        <f t="shared" si="309"/>
        <v>OK</v>
      </c>
      <c r="Y3951" s="681" t="str">
        <f t="shared" si="310"/>
        <v/>
      </c>
    </row>
    <row r="3952" spans="1:25" x14ac:dyDescent="0.25">
      <c r="A3952" s="68" t="str">
        <f>'0'!$A$4</f>
        <v>………………..</v>
      </c>
      <c r="B3952" s="341">
        <f>'0'!$A$2</f>
        <v>46112</v>
      </c>
      <c r="C3952" s="341" t="s">
        <v>1246</v>
      </c>
      <c r="D3952" s="22"/>
      <c r="E3952" s="23"/>
      <c r="F3952" s="14"/>
      <c r="G3952" s="23"/>
      <c r="H3952" s="22"/>
      <c r="I3952" s="24"/>
      <c r="J3952" s="24"/>
      <c r="K3952" s="25"/>
      <c r="L3952" s="25"/>
      <c r="M3952" s="25"/>
      <c r="N3952" s="25"/>
      <c r="O3952" s="25"/>
      <c r="P3952" s="25"/>
      <c r="Q3952" s="26"/>
      <c r="R3952" s="25"/>
      <c r="S3952" s="25"/>
      <c r="T3952" s="27">
        <f t="shared" si="306"/>
        <v>0</v>
      </c>
      <c r="U3952" s="27">
        <f t="shared" si="307"/>
        <v>0</v>
      </c>
      <c r="V3952" s="25"/>
      <c r="W3952" s="27" t="str">
        <f t="shared" si="308"/>
        <v/>
      </c>
      <c r="X3952" s="43" t="str">
        <f t="shared" si="309"/>
        <v>OK</v>
      </c>
      <c r="Y3952" s="681" t="str">
        <f t="shared" si="310"/>
        <v/>
      </c>
    </row>
    <row r="3953" spans="1:25" x14ac:dyDescent="0.25">
      <c r="A3953" s="68" t="str">
        <f>'0'!$A$4</f>
        <v>………………..</v>
      </c>
      <c r="B3953" s="341">
        <f>'0'!$A$2</f>
        <v>46112</v>
      </c>
      <c r="C3953" s="341" t="s">
        <v>1246</v>
      </c>
      <c r="D3953" s="22"/>
      <c r="E3953" s="23"/>
      <c r="F3953" s="14"/>
      <c r="G3953" s="23"/>
      <c r="H3953" s="22"/>
      <c r="I3953" s="24"/>
      <c r="J3953" s="24"/>
      <c r="K3953" s="25"/>
      <c r="L3953" s="25"/>
      <c r="M3953" s="25"/>
      <c r="N3953" s="25"/>
      <c r="O3953" s="25"/>
      <c r="P3953" s="25"/>
      <c r="Q3953" s="26"/>
      <c r="R3953" s="25"/>
      <c r="S3953" s="25"/>
      <c r="T3953" s="27">
        <f t="shared" si="306"/>
        <v>0</v>
      </c>
      <c r="U3953" s="27">
        <f t="shared" si="307"/>
        <v>0</v>
      </c>
      <c r="V3953" s="25"/>
      <c r="W3953" s="27" t="str">
        <f t="shared" si="308"/>
        <v/>
      </c>
      <c r="X3953" s="43" t="str">
        <f t="shared" si="309"/>
        <v>OK</v>
      </c>
      <c r="Y3953" s="681" t="str">
        <f t="shared" si="310"/>
        <v/>
      </c>
    </row>
    <row r="3954" spans="1:25" x14ac:dyDescent="0.25">
      <c r="A3954" s="68" t="str">
        <f>'0'!$A$4</f>
        <v>………………..</v>
      </c>
      <c r="B3954" s="341">
        <f>'0'!$A$2</f>
        <v>46112</v>
      </c>
      <c r="C3954" s="341" t="s">
        <v>1246</v>
      </c>
      <c r="D3954" s="22"/>
      <c r="E3954" s="23"/>
      <c r="F3954" s="14"/>
      <c r="G3954" s="23"/>
      <c r="H3954" s="22"/>
      <c r="I3954" s="24"/>
      <c r="J3954" s="24"/>
      <c r="K3954" s="25"/>
      <c r="L3954" s="25"/>
      <c r="M3954" s="25"/>
      <c r="N3954" s="25"/>
      <c r="O3954" s="25"/>
      <c r="P3954" s="25"/>
      <c r="Q3954" s="26"/>
      <c r="R3954" s="25"/>
      <c r="S3954" s="25"/>
      <c r="T3954" s="27">
        <f t="shared" si="306"/>
        <v>0</v>
      </c>
      <c r="U3954" s="27">
        <f t="shared" si="307"/>
        <v>0</v>
      </c>
      <c r="V3954" s="25"/>
      <c r="W3954" s="27" t="str">
        <f t="shared" si="308"/>
        <v/>
      </c>
      <c r="X3954" s="43" t="str">
        <f t="shared" si="309"/>
        <v>OK</v>
      </c>
      <c r="Y3954" s="681" t="str">
        <f t="shared" si="310"/>
        <v/>
      </c>
    </row>
    <row r="3955" spans="1:25" x14ac:dyDescent="0.25">
      <c r="A3955" s="68" t="str">
        <f>'0'!$A$4</f>
        <v>………………..</v>
      </c>
      <c r="B3955" s="341">
        <f>'0'!$A$2</f>
        <v>46112</v>
      </c>
      <c r="C3955" s="341" t="s">
        <v>1246</v>
      </c>
      <c r="D3955" s="22"/>
      <c r="E3955" s="23"/>
      <c r="F3955" s="14"/>
      <c r="G3955" s="23"/>
      <c r="H3955" s="22"/>
      <c r="I3955" s="24"/>
      <c r="J3955" s="24"/>
      <c r="K3955" s="25"/>
      <c r="L3955" s="25"/>
      <c r="M3955" s="25"/>
      <c r="N3955" s="25"/>
      <c r="O3955" s="25"/>
      <c r="P3955" s="25"/>
      <c r="Q3955" s="26"/>
      <c r="R3955" s="25"/>
      <c r="S3955" s="25"/>
      <c r="T3955" s="27">
        <f t="shared" si="306"/>
        <v>0</v>
      </c>
      <c r="U3955" s="27">
        <f t="shared" si="307"/>
        <v>0</v>
      </c>
      <c r="V3955" s="25"/>
      <c r="W3955" s="27" t="str">
        <f t="shared" si="308"/>
        <v/>
      </c>
      <c r="X3955" s="43" t="str">
        <f t="shared" si="309"/>
        <v>OK</v>
      </c>
      <c r="Y3955" s="681" t="str">
        <f t="shared" si="310"/>
        <v/>
      </c>
    </row>
    <row r="3956" spans="1:25" x14ac:dyDescent="0.25">
      <c r="A3956" s="68" t="str">
        <f>'0'!$A$4</f>
        <v>………………..</v>
      </c>
      <c r="B3956" s="341">
        <f>'0'!$A$2</f>
        <v>46112</v>
      </c>
      <c r="C3956" s="341" t="s">
        <v>1246</v>
      </c>
      <c r="D3956" s="22"/>
      <c r="E3956" s="23"/>
      <c r="F3956" s="14"/>
      <c r="G3956" s="23"/>
      <c r="H3956" s="22"/>
      <c r="I3956" s="24"/>
      <c r="J3956" s="24"/>
      <c r="K3956" s="25"/>
      <c r="L3956" s="25"/>
      <c r="M3956" s="25"/>
      <c r="N3956" s="25"/>
      <c r="O3956" s="25"/>
      <c r="P3956" s="25"/>
      <c r="Q3956" s="26"/>
      <c r="R3956" s="25"/>
      <c r="S3956" s="25"/>
      <c r="T3956" s="27">
        <f t="shared" si="306"/>
        <v>0</v>
      </c>
      <c r="U3956" s="27">
        <f t="shared" si="307"/>
        <v>0</v>
      </c>
      <c r="V3956" s="25"/>
      <c r="W3956" s="27" t="str">
        <f t="shared" si="308"/>
        <v/>
      </c>
      <c r="X3956" s="43" t="str">
        <f t="shared" si="309"/>
        <v>OK</v>
      </c>
      <c r="Y3956" s="681" t="str">
        <f t="shared" si="310"/>
        <v/>
      </c>
    </row>
    <row r="3957" spans="1:25" x14ac:dyDescent="0.25">
      <c r="A3957" s="68" t="str">
        <f>'0'!$A$4</f>
        <v>………………..</v>
      </c>
      <c r="B3957" s="341">
        <f>'0'!$A$2</f>
        <v>46112</v>
      </c>
      <c r="C3957" s="341" t="s">
        <v>1246</v>
      </c>
      <c r="D3957" s="22"/>
      <c r="E3957" s="23"/>
      <c r="F3957" s="14"/>
      <c r="G3957" s="23"/>
      <c r="H3957" s="22"/>
      <c r="I3957" s="24"/>
      <c r="J3957" s="24"/>
      <c r="K3957" s="25"/>
      <c r="L3957" s="25"/>
      <c r="M3957" s="25"/>
      <c r="N3957" s="25"/>
      <c r="O3957" s="25"/>
      <c r="P3957" s="25"/>
      <c r="Q3957" s="26"/>
      <c r="R3957" s="25"/>
      <c r="S3957" s="25"/>
      <c r="T3957" s="27">
        <f t="shared" si="306"/>
        <v>0</v>
      </c>
      <c r="U3957" s="27">
        <f t="shared" si="307"/>
        <v>0</v>
      </c>
      <c r="V3957" s="25"/>
      <c r="W3957" s="27" t="str">
        <f t="shared" si="308"/>
        <v/>
      </c>
      <c r="X3957" s="43" t="str">
        <f t="shared" si="309"/>
        <v>OK</v>
      </c>
      <c r="Y3957" s="681" t="str">
        <f t="shared" si="310"/>
        <v/>
      </c>
    </row>
    <row r="3958" spans="1:25" x14ac:dyDescent="0.25">
      <c r="A3958" s="68" t="str">
        <f>'0'!$A$4</f>
        <v>………………..</v>
      </c>
      <c r="B3958" s="341">
        <f>'0'!$A$2</f>
        <v>46112</v>
      </c>
      <c r="C3958" s="341" t="s">
        <v>1246</v>
      </c>
      <c r="D3958" s="22"/>
      <c r="E3958" s="23"/>
      <c r="F3958" s="14"/>
      <c r="G3958" s="23"/>
      <c r="H3958" s="22"/>
      <c r="I3958" s="24"/>
      <c r="J3958" s="24"/>
      <c r="K3958" s="25"/>
      <c r="L3958" s="25"/>
      <c r="M3958" s="25"/>
      <c r="N3958" s="25"/>
      <c r="O3958" s="25"/>
      <c r="P3958" s="25"/>
      <c r="Q3958" s="26"/>
      <c r="R3958" s="25"/>
      <c r="S3958" s="25"/>
      <c r="T3958" s="27">
        <f t="shared" si="306"/>
        <v>0</v>
      </c>
      <c r="U3958" s="27">
        <f t="shared" si="307"/>
        <v>0</v>
      </c>
      <c r="V3958" s="25"/>
      <c r="W3958" s="27" t="str">
        <f t="shared" si="308"/>
        <v/>
      </c>
      <c r="X3958" s="43" t="str">
        <f t="shared" si="309"/>
        <v>OK</v>
      </c>
      <c r="Y3958" s="681" t="str">
        <f t="shared" si="310"/>
        <v/>
      </c>
    </row>
    <row r="3959" spans="1:25" x14ac:dyDescent="0.25">
      <c r="A3959" s="68" t="str">
        <f>'0'!$A$4</f>
        <v>………………..</v>
      </c>
      <c r="B3959" s="341">
        <f>'0'!$A$2</f>
        <v>46112</v>
      </c>
      <c r="C3959" s="341" t="s">
        <v>1246</v>
      </c>
      <c r="D3959" s="22"/>
      <c r="E3959" s="23"/>
      <c r="F3959" s="14"/>
      <c r="G3959" s="23"/>
      <c r="H3959" s="22"/>
      <c r="I3959" s="24"/>
      <c r="J3959" s="24"/>
      <c r="K3959" s="25"/>
      <c r="L3959" s="25"/>
      <c r="M3959" s="25"/>
      <c r="N3959" s="25"/>
      <c r="O3959" s="25"/>
      <c r="P3959" s="25"/>
      <c r="Q3959" s="26"/>
      <c r="R3959" s="25"/>
      <c r="S3959" s="25"/>
      <c r="T3959" s="27">
        <f t="shared" si="306"/>
        <v>0</v>
      </c>
      <c r="U3959" s="27">
        <f t="shared" si="307"/>
        <v>0</v>
      </c>
      <c r="V3959" s="25"/>
      <c r="W3959" s="27" t="str">
        <f t="shared" si="308"/>
        <v/>
      </c>
      <c r="X3959" s="43" t="str">
        <f t="shared" si="309"/>
        <v>OK</v>
      </c>
      <c r="Y3959" s="681" t="str">
        <f t="shared" si="310"/>
        <v/>
      </c>
    </row>
    <row r="3960" spans="1:25" x14ac:dyDescent="0.25">
      <c r="A3960" s="68" t="str">
        <f>'0'!$A$4</f>
        <v>………………..</v>
      </c>
      <c r="B3960" s="341">
        <f>'0'!$A$2</f>
        <v>46112</v>
      </c>
      <c r="C3960" s="341" t="s">
        <v>1246</v>
      </c>
      <c r="D3960" s="22"/>
      <c r="E3960" s="23"/>
      <c r="F3960" s="14"/>
      <c r="G3960" s="23"/>
      <c r="H3960" s="22"/>
      <c r="I3960" s="24"/>
      <c r="J3960" s="24"/>
      <c r="K3960" s="25"/>
      <c r="L3960" s="25"/>
      <c r="M3960" s="25"/>
      <c r="N3960" s="25"/>
      <c r="O3960" s="25"/>
      <c r="P3960" s="25"/>
      <c r="Q3960" s="26"/>
      <c r="R3960" s="25"/>
      <c r="S3960" s="25"/>
      <c r="T3960" s="27">
        <f t="shared" si="306"/>
        <v>0</v>
      </c>
      <c r="U3960" s="27">
        <f t="shared" si="307"/>
        <v>0</v>
      </c>
      <c r="V3960" s="25"/>
      <c r="W3960" s="27" t="str">
        <f t="shared" si="308"/>
        <v/>
      </c>
      <c r="X3960" s="43" t="str">
        <f t="shared" si="309"/>
        <v>OK</v>
      </c>
      <c r="Y3960" s="681" t="str">
        <f t="shared" si="310"/>
        <v/>
      </c>
    </row>
    <row r="3961" spans="1:25" x14ac:dyDescent="0.25">
      <c r="A3961" s="68" t="str">
        <f>'0'!$A$4</f>
        <v>………………..</v>
      </c>
      <c r="B3961" s="341">
        <f>'0'!$A$2</f>
        <v>46112</v>
      </c>
      <c r="C3961" s="341" t="s">
        <v>1246</v>
      </c>
      <c r="D3961" s="22"/>
      <c r="E3961" s="23"/>
      <c r="F3961" s="14"/>
      <c r="G3961" s="23"/>
      <c r="H3961" s="22"/>
      <c r="I3961" s="24"/>
      <c r="J3961" s="24"/>
      <c r="K3961" s="25"/>
      <c r="L3961" s="25"/>
      <c r="M3961" s="25"/>
      <c r="N3961" s="25"/>
      <c r="O3961" s="25"/>
      <c r="P3961" s="25"/>
      <c r="Q3961" s="26"/>
      <c r="R3961" s="25"/>
      <c r="S3961" s="25"/>
      <c r="T3961" s="27">
        <f t="shared" si="306"/>
        <v>0</v>
      </c>
      <c r="U3961" s="27">
        <f t="shared" si="307"/>
        <v>0</v>
      </c>
      <c r="V3961" s="25"/>
      <c r="W3961" s="27" t="str">
        <f t="shared" si="308"/>
        <v/>
      </c>
      <c r="X3961" s="43" t="str">
        <f t="shared" si="309"/>
        <v>OK</v>
      </c>
      <c r="Y3961" s="681" t="str">
        <f t="shared" si="310"/>
        <v/>
      </c>
    </row>
    <row r="3962" spans="1:25" x14ac:dyDescent="0.25">
      <c r="A3962" s="68" t="str">
        <f>'0'!$A$4</f>
        <v>………………..</v>
      </c>
      <c r="B3962" s="341">
        <f>'0'!$A$2</f>
        <v>46112</v>
      </c>
      <c r="C3962" s="341" t="s">
        <v>1246</v>
      </c>
      <c r="D3962" s="22"/>
      <c r="E3962" s="23"/>
      <c r="F3962" s="14"/>
      <c r="G3962" s="23"/>
      <c r="H3962" s="22"/>
      <c r="I3962" s="24"/>
      <c r="J3962" s="24"/>
      <c r="K3962" s="25"/>
      <c r="L3962" s="25"/>
      <c r="M3962" s="25"/>
      <c r="N3962" s="25"/>
      <c r="O3962" s="25"/>
      <c r="P3962" s="25"/>
      <c r="Q3962" s="26"/>
      <c r="R3962" s="25"/>
      <c r="S3962" s="25"/>
      <c r="T3962" s="27">
        <f t="shared" si="306"/>
        <v>0</v>
      </c>
      <c r="U3962" s="27">
        <f t="shared" si="307"/>
        <v>0</v>
      </c>
      <c r="V3962" s="25"/>
      <c r="W3962" s="27" t="str">
        <f t="shared" si="308"/>
        <v/>
      </c>
      <c r="X3962" s="43" t="str">
        <f t="shared" si="309"/>
        <v>OK</v>
      </c>
      <c r="Y3962" s="681" t="str">
        <f t="shared" si="310"/>
        <v/>
      </c>
    </row>
    <row r="3963" spans="1:25" x14ac:dyDescent="0.25">
      <c r="A3963" s="68" t="str">
        <f>'0'!$A$4</f>
        <v>………………..</v>
      </c>
      <c r="B3963" s="341">
        <f>'0'!$A$2</f>
        <v>46112</v>
      </c>
      <c r="C3963" s="341" t="s">
        <v>1246</v>
      </c>
      <c r="D3963" s="22"/>
      <c r="E3963" s="23"/>
      <c r="F3963" s="14"/>
      <c r="G3963" s="23"/>
      <c r="H3963" s="22"/>
      <c r="I3963" s="24"/>
      <c r="J3963" s="24"/>
      <c r="K3963" s="25"/>
      <c r="L3963" s="25"/>
      <c r="M3963" s="25"/>
      <c r="N3963" s="25"/>
      <c r="O3963" s="25"/>
      <c r="P3963" s="25"/>
      <c r="Q3963" s="26"/>
      <c r="R3963" s="25"/>
      <c r="S3963" s="25"/>
      <c r="T3963" s="27">
        <f t="shared" si="306"/>
        <v>0</v>
      </c>
      <c r="U3963" s="27">
        <f t="shared" si="307"/>
        <v>0</v>
      </c>
      <c r="V3963" s="25"/>
      <c r="W3963" s="27" t="str">
        <f t="shared" si="308"/>
        <v/>
      </c>
      <c r="X3963" s="43" t="str">
        <f t="shared" si="309"/>
        <v>OK</v>
      </c>
      <c r="Y3963" s="681" t="str">
        <f t="shared" si="310"/>
        <v/>
      </c>
    </row>
    <row r="3964" spans="1:25" x14ac:dyDescent="0.25">
      <c r="A3964" s="68" t="str">
        <f>'0'!$A$4</f>
        <v>………………..</v>
      </c>
      <c r="B3964" s="341">
        <f>'0'!$A$2</f>
        <v>46112</v>
      </c>
      <c r="C3964" s="341" t="s">
        <v>1246</v>
      </c>
      <c r="D3964" s="22"/>
      <c r="E3964" s="23"/>
      <c r="F3964" s="14"/>
      <c r="G3964" s="23"/>
      <c r="H3964" s="22"/>
      <c r="I3964" s="24"/>
      <c r="J3964" s="24"/>
      <c r="K3964" s="25"/>
      <c r="L3964" s="25"/>
      <c r="M3964" s="25"/>
      <c r="N3964" s="25"/>
      <c r="O3964" s="25"/>
      <c r="P3964" s="25"/>
      <c r="Q3964" s="26"/>
      <c r="R3964" s="25"/>
      <c r="S3964" s="25"/>
      <c r="T3964" s="27">
        <f t="shared" si="306"/>
        <v>0</v>
      </c>
      <c r="U3964" s="27">
        <f t="shared" si="307"/>
        <v>0</v>
      </c>
      <c r="V3964" s="25"/>
      <c r="W3964" s="27" t="str">
        <f t="shared" si="308"/>
        <v/>
      </c>
      <c r="X3964" s="43" t="str">
        <f t="shared" si="309"/>
        <v>OK</v>
      </c>
      <c r="Y3964" s="681" t="str">
        <f t="shared" si="310"/>
        <v/>
      </c>
    </row>
    <row r="3965" spans="1:25" x14ac:dyDescent="0.25">
      <c r="A3965" s="68" t="str">
        <f>'0'!$A$4</f>
        <v>………………..</v>
      </c>
      <c r="B3965" s="341">
        <f>'0'!$A$2</f>
        <v>46112</v>
      </c>
      <c r="C3965" s="341" t="s">
        <v>1246</v>
      </c>
      <c r="D3965" s="22"/>
      <c r="E3965" s="23"/>
      <c r="F3965" s="14"/>
      <c r="G3965" s="23"/>
      <c r="H3965" s="22"/>
      <c r="I3965" s="24"/>
      <c r="J3965" s="24"/>
      <c r="K3965" s="25"/>
      <c r="L3965" s="25"/>
      <c r="M3965" s="25"/>
      <c r="N3965" s="25"/>
      <c r="O3965" s="25"/>
      <c r="P3965" s="25"/>
      <c r="Q3965" s="26"/>
      <c r="R3965" s="25"/>
      <c r="S3965" s="25"/>
      <c r="T3965" s="27">
        <f t="shared" si="306"/>
        <v>0</v>
      </c>
      <c r="U3965" s="27">
        <f t="shared" si="307"/>
        <v>0</v>
      </c>
      <c r="V3965" s="25"/>
      <c r="W3965" s="27" t="str">
        <f t="shared" si="308"/>
        <v/>
      </c>
      <c r="X3965" s="43" t="str">
        <f t="shared" si="309"/>
        <v>OK</v>
      </c>
      <c r="Y3965" s="681" t="str">
        <f t="shared" si="310"/>
        <v/>
      </c>
    </row>
    <row r="3966" spans="1:25" x14ac:dyDescent="0.25">
      <c r="A3966" s="68" t="str">
        <f>'0'!$A$4</f>
        <v>………………..</v>
      </c>
      <c r="B3966" s="341">
        <f>'0'!$A$2</f>
        <v>46112</v>
      </c>
      <c r="C3966" s="341" t="s">
        <v>1246</v>
      </c>
      <c r="D3966" s="22"/>
      <c r="E3966" s="23"/>
      <c r="F3966" s="14"/>
      <c r="G3966" s="23"/>
      <c r="H3966" s="22"/>
      <c r="I3966" s="24"/>
      <c r="J3966" s="24"/>
      <c r="K3966" s="25"/>
      <c r="L3966" s="25"/>
      <c r="M3966" s="25"/>
      <c r="N3966" s="25"/>
      <c r="O3966" s="25"/>
      <c r="P3966" s="25"/>
      <c r="Q3966" s="26"/>
      <c r="R3966" s="25"/>
      <c r="S3966" s="25"/>
      <c r="T3966" s="27">
        <f t="shared" si="306"/>
        <v>0</v>
      </c>
      <c r="U3966" s="27">
        <f t="shared" si="307"/>
        <v>0</v>
      </c>
      <c r="V3966" s="25"/>
      <c r="W3966" s="27" t="str">
        <f t="shared" si="308"/>
        <v/>
      </c>
      <c r="X3966" s="43" t="str">
        <f t="shared" si="309"/>
        <v>OK</v>
      </c>
      <c r="Y3966" s="681" t="str">
        <f t="shared" si="310"/>
        <v/>
      </c>
    </row>
    <row r="3967" spans="1:25" x14ac:dyDescent="0.25">
      <c r="A3967" s="68" t="str">
        <f>'0'!$A$4</f>
        <v>………………..</v>
      </c>
      <c r="B3967" s="341">
        <f>'0'!$A$2</f>
        <v>46112</v>
      </c>
      <c r="C3967" s="341" t="s">
        <v>1246</v>
      </c>
      <c r="D3967" s="22"/>
      <c r="E3967" s="23"/>
      <c r="F3967" s="14"/>
      <c r="G3967" s="23"/>
      <c r="H3967" s="22"/>
      <c r="I3967" s="24"/>
      <c r="J3967" s="24"/>
      <c r="K3967" s="25"/>
      <c r="L3967" s="25"/>
      <c r="M3967" s="25"/>
      <c r="N3967" s="25"/>
      <c r="O3967" s="25"/>
      <c r="P3967" s="25"/>
      <c r="Q3967" s="26"/>
      <c r="R3967" s="25"/>
      <c r="S3967" s="25"/>
      <c r="T3967" s="27">
        <f t="shared" si="306"/>
        <v>0</v>
      </c>
      <c r="U3967" s="27">
        <f t="shared" si="307"/>
        <v>0</v>
      </c>
      <c r="V3967" s="25"/>
      <c r="W3967" s="27" t="str">
        <f t="shared" si="308"/>
        <v/>
      </c>
      <c r="X3967" s="43" t="str">
        <f t="shared" si="309"/>
        <v>OK</v>
      </c>
      <c r="Y3967" s="681" t="str">
        <f t="shared" si="310"/>
        <v/>
      </c>
    </row>
    <row r="3968" spans="1:25" x14ac:dyDescent="0.25">
      <c r="A3968" s="68" t="str">
        <f>'0'!$A$4</f>
        <v>………………..</v>
      </c>
      <c r="B3968" s="341">
        <f>'0'!$A$2</f>
        <v>46112</v>
      </c>
      <c r="C3968" s="341" t="s">
        <v>1246</v>
      </c>
      <c r="D3968" s="22"/>
      <c r="E3968" s="23"/>
      <c r="F3968" s="14"/>
      <c r="G3968" s="23"/>
      <c r="H3968" s="22"/>
      <c r="I3968" s="24"/>
      <c r="J3968" s="24"/>
      <c r="K3968" s="25"/>
      <c r="L3968" s="25"/>
      <c r="M3968" s="25"/>
      <c r="N3968" s="25"/>
      <c r="O3968" s="25"/>
      <c r="P3968" s="25"/>
      <c r="Q3968" s="26"/>
      <c r="R3968" s="25"/>
      <c r="S3968" s="25"/>
      <c r="T3968" s="27">
        <f t="shared" si="306"/>
        <v>0</v>
      </c>
      <c r="U3968" s="27">
        <f t="shared" si="307"/>
        <v>0</v>
      </c>
      <c r="V3968" s="25"/>
      <c r="W3968" s="27" t="str">
        <f t="shared" si="308"/>
        <v/>
      </c>
      <c r="X3968" s="43" t="str">
        <f t="shared" si="309"/>
        <v>OK</v>
      </c>
      <c r="Y3968" s="681" t="str">
        <f t="shared" si="310"/>
        <v/>
      </c>
    </row>
    <row r="3969" spans="1:25" x14ac:dyDescent="0.25">
      <c r="A3969" s="68" t="str">
        <f>'0'!$A$4</f>
        <v>………………..</v>
      </c>
      <c r="B3969" s="341">
        <f>'0'!$A$2</f>
        <v>46112</v>
      </c>
      <c r="C3969" s="341" t="s">
        <v>1246</v>
      </c>
      <c r="D3969" s="22"/>
      <c r="E3969" s="23"/>
      <c r="F3969" s="14"/>
      <c r="G3969" s="23"/>
      <c r="H3969" s="22"/>
      <c r="I3969" s="24"/>
      <c r="J3969" s="24"/>
      <c r="K3969" s="25"/>
      <c r="L3969" s="25"/>
      <c r="M3969" s="25"/>
      <c r="N3969" s="25"/>
      <c r="O3969" s="25"/>
      <c r="P3969" s="25"/>
      <c r="Q3969" s="26"/>
      <c r="R3969" s="25"/>
      <c r="S3969" s="25"/>
      <c r="T3969" s="27">
        <f t="shared" si="306"/>
        <v>0</v>
      </c>
      <c r="U3969" s="27">
        <f t="shared" si="307"/>
        <v>0</v>
      </c>
      <c r="V3969" s="25"/>
      <c r="W3969" s="27" t="str">
        <f t="shared" si="308"/>
        <v/>
      </c>
      <c r="X3969" s="43" t="str">
        <f t="shared" si="309"/>
        <v>OK</v>
      </c>
      <c r="Y3969" s="681" t="str">
        <f t="shared" si="310"/>
        <v/>
      </c>
    </row>
    <row r="3970" spans="1:25" x14ac:dyDescent="0.25">
      <c r="A3970" s="68" t="str">
        <f>'0'!$A$4</f>
        <v>………………..</v>
      </c>
      <c r="B3970" s="341">
        <f>'0'!$A$2</f>
        <v>46112</v>
      </c>
      <c r="C3970" s="341" t="s">
        <v>1246</v>
      </c>
      <c r="D3970" s="22"/>
      <c r="E3970" s="23"/>
      <c r="F3970" s="14"/>
      <c r="G3970" s="23"/>
      <c r="H3970" s="22"/>
      <c r="I3970" s="24"/>
      <c r="J3970" s="24"/>
      <c r="K3970" s="25"/>
      <c r="L3970" s="25"/>
      <c r="M3970" s="25"/>
      <c r="N3970" s="25"/>
      <c r="O3970" s="25"/>
      <c r="P3970" s="25"/>
      <c r="Q3970" s="26"/>
      <c r="R3970" s="25"/>
      <c r="S3970" s="25"/>
      <c r="T3970" s="27">
        <f t="shared" si="306"/>
        <v>0</v>
      </c>
      <c r="U3970" s="27">
        <f t="shared" si="307"/>
        <v>0</v>
      </c>
      <c r="V3970" s="25"/>
      <c r="W3970" s="27" t="str">
        <f t="shared" si="308"/>
        <v/>
      </c>
      <c r="X3970" s="43" t="str">
        <f t="shared" si="309"/>
        <v>OK</v>
      </c>
      <c r="Y3970" s="681" t="str">
        <f t="shared" si="310"/>
        <v/>
      </c>
    </row>
    <row r="3971" spans="1:25" x14ac:dyDescent="0.25">
      <c r="A3971" s="68" t="str">
        <f>'0'!$A$4</f>
        <v>………………..</v>
      </c>
      <c r="B3971" s="341">
        <f>'0'!$A$2</f>
        <v>46112</v>
      </c>
      <c r="C3971" s="341" t="s">
        <v>1246</v>
      </c>
      <c r="D3971" s="22"/>
      <c r="E3971" s="23"/>
      <c r="F3971" s="14"/>
      <c r="G3971" s="23"/>
      <c r="H3971" s="22"/>
      <c r="I3971" s="24"/>
      <c r="J3971" s="24"/>
      <c r="K3971" s="25"/>
      <c r="L3971" s="25"/>
      <c r="M3971" s="25"/>
      <c r="N3971" s="25"/>
      <c r="O3971" s="25"/>
      <c r="P3971" s="25"/>
      <c r="Q3971" s="26"/>
      <c r="R3971" s="25"/>
      <c r="S3971" s="25"/>
      <c r="T3971" s="27">
        <f t="shared" si="306"/>
        <v>0</v>
      </c>
      <c r="U3971" s="27">
        <f t="shared" si="307"/>
        <v>0</v>
      </c>
      <c r="V3971" s="25"/>
      <c r="W3971" s="27" t="str">
        <f t="shared" si="308"/>
        <v/>
      </c>
      <c r="X3971" s="43" t="str">
        <f t="shared" si="309"/>
        <v>OK</v>
      </c>
      <c r="Y3971" s="681" t="str">
        <f t="shared" si="310"/>
        <v/>
      </c>
    </row>
    <row r="3972" spans="1:25" x14ac:dyDescent="0.25">
      <c r="A3972" s="68" t="str">
        <f>'0'!$A$4</f>
        <v>………………..</v>
      </c>
      <c r="B3972" s="341">
        <f>'0'!$A$2</f>
        <v>46112</v>
      </c>
      <c r="C3972" s="341" t="s">
        <v>1246</v>
      </c>
      <c r="D3972" s="22"/>
      <c r="E3972" s="23"/>
      <c r="F3972" s="14"/>
      <c r="G3972" s="23"/>
      <c r="H3972" s="22"/>
      <c r="I3972" s="24"/>
      <c r="J3972" s="24"/>
      <c r="K3972" s="25"/>
      <c r="L3972" s="25"/>
      <c r="M3972" s="25"/>
      <c r="N3972" s="25"/>
      <c r="O3972" s="25"/>
      <c r="P3972" s="25"/>
      <c r="Q3972" s="26"/>
      <c r="R3972" s="25"/>
      <c r="S3972" s="25"/>
      <c r="T3972" s="27">
        <f t="shared" si="306"/>
        <v>0</v>
      </c>
      <c r="U3972" s="27">
        <f t="shared" si="307"/>
        <v>0</v>
      </c>
      <c r="V3972" s="25"/>
      <c r="W3972" s="27" t="str">
        <f t="shared" si="308"/>
        <v/>
      </c>
      <c r="X3972" s="43" t="str">
        <f t="shared" si="309"/>
        <v>OK</v>
      </c>
      <c r="Y3972" s="681" t="str">
        <f t="shared" si="310"/>
        <v/>
      </c>
    </row>
    <row r="3973" spans="1:25" x14ac:dyDescent="0.25">
      <c r="A3973" s="68" t="str">
        <f>'0'!$A$4</f>
        <v>………………..</v>
      </c>
      <c r="B3973" s="341">
        <f>'0'!$A$2</f>
        <v>46112</v>
      </c>
      <c r="C3973" s="341" t="s">
        <v>1246</v>
      </c>
      <c r="D3973" s="22"/>
      <c r="E3973" s="23"/>
      <c r="F3973" s="14"/>
      <c r="G3973" s="23"/>
      <c r="H3973" s="22"/>
      <c r="I3973" s="24"/>
      <c r="J3973" s="24"/>
      <c r="K3973" s="25"/>
      <c r="L3973" s="25"/>
      <c r="M3973" s="25"/>
      <c r="N3973" s="25"/>
      <c r="O3973" s="25"/>
      <c r="P3973" s="25"/>
      <c r="Q3973" s="26"/>
      <c r="R3973" s="25"/>
      <c r="S3973" s="25"/>
      <c r="T3973" s="27">
        <f t="shared" si="306"/>
        <v>0</v>
      </c>
      <c r="U3973" s="27">
        <f t="shared" si="307"/>
        <v>0</v>
      </c>
      <c r="V3973" s="25"/>
      <c r="W3973" s="27" t="str">
        <f t="shared" si="308"/>
        <v/>
      </c>
      <c r="X3973" s="43" t="str">
        <f t="shared" si="309"/>
        <v>OK</v>
      </c>
      <c r="Y3973" s="681" t="str">
        <f t="shared" si="310"/>
        <v/>
      </c>
    </row>
    <row r="3974" spans="1:25" x14ac:dyDescent="0.25">
      <c r="A3974" s="68" t="str">
        <f>'0'!$A$4</f>
        <v>………………..</v>
      </c>
      <c r="B3974" s="341">
        <f>'0'!$A$2</f>
        <v>46112</v>
      </c>
      <c r="C3974" s="341" t="s">
        <v>1246</v>
      </c>
      <c r="D3974" s="22"/>
      <c r="E3974" s="23"/>
      <c r="F3974" s="14"/>
      <c r="G3974" s="23"/>
      <c r="H3974" s="22"/>
      <c r="I3974" s="24"/>
      <c r="J3974" s="24"/>
      <c r="K3974" s="25"/>
      <c r="L3974" s="25"/>
      <c r="M3974" s="25"/>
      <c r="N3974" s="25"/>
      <c r="O3974" s="25"/>
      <c r="P3974" s="25"/>
      <c r="Q3974" s="26"/>
      <c r="R3974" s="25"/>
      <c r="S3974" s="25"/>
      <c r="T3974" s="27">
        <f t="shared" si="306"/>
        <v>0</v>
      </c>
      <c r="U3974" s="27">
        <f t="shared" si="307"/>
        <v>0</v>
      </c>
      <c r="V3974" s="25"/>
      <c r="W3974" s="27" t="str">
        <f t="shared" si="308"/>
        <v/>
      </c>
      <c r="X3974" s="43" t="str">
        <f t="shared" si="309"/>
        <v>OK</v>
      </c>
      <c r="Y3974" s="681" t="str">
        <f t="shared" si="310"/>
        <v/>
      </c>
    </row>
    <row r="3975" spans="1:25" x14ac:dyDescent="0.25">
      <c r="A3975" s="68" t="str">
        <f>'0'!$A$4</f>
        <v>………………..</v>
      </c>
      <c r="B3975" s="341">
        <f>'0'!$A$2</f>
        <v>46112</v>
      </c>
      <c r="C3975" s="341" t="s">
        <v>1246</v>
      </c>
      <c r="D3975" s="22"/>
      <c r="E3975" s="23"/>
      <c r="F3975" s="14"/>
      <c r="G3975" s="23"/>
      <c r="H3975" s="22"/>
      <c r="I3975" s="24"/>
      <c r="J3975" s="24"/>
      <c r="K3975" s="25"/>
      <c r="L3975" s="25"/>
      <c r="M3975" s="25"/>
      <c r="N3975" s="25"/>
      <c r="O3975" s="25"/>
      <c r="P3975" s="25"/>
      <c r="Q3975" s="26"/>
      <c r="R3975" s="25"/>
      <c r="S3975" s="25"/>
      <c r="T3975" s="27">
        <f t="shared" si="306"/>
        <v>0</v>
      </c>
      <c r="U3975" s="27">
        <f t="shared" si="307"/>
        <v>0</v>
      </c>
      <c r="V3975" s="25"/>
      <c r="W3975" s="27" t="str">
        <f t="shared" si="308"/>
        <v/>
      </c>
      <c r="X3975" s="43" t="str">
        <f t="shared" si="309"/>
        <v>OK</v>
      </c>
      <c r="Y3975" s="681" t="str">
        <f t="shared" si="310"/>
        <v/>
      </c>
    </row>
    <row r="3976" spans="1:25" x14ac:dyDescent="0.25">
      <c r="A3976" s="68" t="str">
        <f>'0'!$A$4</f>
        <v>………………..</v>
      </c>
      <c r="B3976" s="341">
        <f>'0'!$A$2</f>
        <v>46112</v>
      </c>
      <c r="C3976" s="341" t="s">
        <v>1246</v>
      </c>
      <c r="D3976" s="22"/>
      <c r="E3976" s="23"/>
      <c r="F3976" s="14"/>
      <c r="G3976" s="23"/>
      <c r="H3976" s="22"/>
      <c r="I3976" s="24"/>
      <c r="J3976" s="24"/>
      <c r="K3976" s="25"/>
      <c r="L3976" s="25"/>
      <c r="M3976" s="25"/>
      <c r="N3976" s="25"/>
      <c r="O3976" s="25"/>
      <c r="P3976" s="25"/>
      <c r="Q3976" s="26"/>
      <c r="R3976" s="25"/>
      <c r="S3976" s="25"/>
      <c r="T3976" s="27">
        <f t="shared" si="306"/>
        <v>0</v>
      </c>
      <c r="U3976" s="27">
        <f t="shared" si="307"/>
        <v>0</v>
      </c>
      <c r="V3976" s="25"/>
      <c r="W3976" s="27" t="str">
        <f t="shared" si="308"/>
        <v/>
      </c>
      <c r="X3976" s="43" t="str">
        <f t="shared" si="309"/>
        <v>OK</v>
      </c>
      <c r="Y3976" s="681" t="str">
        <f t="shared" si="310"/>
        <v/>
      </c>
    </row>
    <row r="3977" spans="1:25" x14ac:dyDescent="0.25">
      <c r="A3977" s="68" t="str">
        <f>'0'!$A$4</f>
        <v>………………..</v>
      </c>
      <c r="B3977" s="341">
        <f>'0'!$A$2</f>
        <v>46112</v>
      </c>
      <c r="C3977" s="341" t="s">
        <v>1246</v>
      </c>
      <c r="D3977" s="22"/>
      <c r="E3977" s="23"/>
      <c r="F3977" s="14"/>
      <c r="G3977" s="23"/>
      <c r="H3977" s="22"/>
      <c r="I3977" s="24"/>
      <c r="J3977" s="24"/>
      <c r="K3977" s="25"/>
      <c r="L3977" s="25"/>
      <c r="M3977" s="25"/>
      <c r="N3977" s="25"/>
      <c r="O3977" s="25"/>
      <c r="P3977" s="25"/>
      <c r="Q3977" s="26"/>
      <c r="R3977" s="25"/>
      <c r="S3977" s="25"/>
      <c r="T3977" s="27">
        <f t="shared" ref="T3977:T4040" si="311">N3977+P3977-R3977</f>
        <v>0</v>
      </c>
      <c r="U3977" s="27">
        <f t="shared" ref="U3977:U4040" si="312">O3977+Q3977-S3977</f>
        <v>0</v>
      </c>
      <c r="V3977" s="25"/>
      <c r="W3977" s="27" t="str">
        <f t="shared" ref="W3977:W4040" si="313">IF(K3977="","",K3977-M3977-(P3977-Q3977))</f>
        <v/>
      </c>
      <c r="X3977" s="43" t="str">
        <f t="shared" ref="X3977:X4040" si="314">IF(ROUND(T3977-V3977,2)&gt;=0,"OK","Просрочието не може да надхвърля задължението")</f>
        <v>OK</v>
      </c>
      <c r="Y3977" s="681" t="str">
        <f t="shared" ref="Y3977:Y4040" si="315">IF(COUNTBLANK(D3977:W3977)=18,"",IF(D3977="999999999","",IF(ISNUMBER(VALUE(D3977)),IF(LEN(D3977)&lt;&gt;9,"Въведеното ЕИК е твърде късо или твърде дълго",IF(OR(MOD(MID(D3977,1,1)*1+MID(D3977,2,1)*2+MID(D3977,3,1)*3+MID(D3977,4,1)*4+MID(D3977,5,1)*5+MID(D3977,6,1)*6+MID(D3977,7,1)*7+MID(D3977,8,1)*8,11)-MID(D3977,9,1)=0,AND(MOD(MID(D3977,1,1)*3+MID(D3977,2,1)*4+MID(D3977,3,1)*5+MID(D3977,4,1)*6+MID(D3977,5,1)*7+MID(D3977,6,1)*8+MID(D3977,7,1)*9+MID(D3977,8,1)*10,11)=10,MID(D3977,9,1)*1=0),MOD(MID(D3977,1,1)*3+MID(D3977,2,1)*4+MID(D3977,3,1)*5+MID(D3977,4,1)*6+MID(D3977,5,1)*7+MID(D3977,6,1)*8+MID(D3977,7,1)*9+MID(D3977,8,1)*10,11)-MID(D3977,9,1)=0),"","Въведеното ЕИК е невалидно")),"Въведеното ЕИК съдържа непозволени символи")))</f>
        <v/>
      </c>
    </row>
    <row r="3978" spans="1:25" x14ac:dyDescent="0.25">
      <c r="A3978" s="68" t="str">
        <f>'0'!$A$4</f>
        <v>………………..</v>
      </c>
      <c r="B3978" s="341">
        <f>'0'!$A$2</f>
        <v>46112</v>
      </c>
      <c r="C3978" s="341" t="s">
        <v>1246</v>
      </c>
      <c r="D3978" s="22"/>
      <c r="E3978" s="23"/>
      <c r="F3978" s="14"/>
      <c r="G3978" s="23"/>
      <c r="H3978" s="22"/>
      <c r="I3978" s="24"/>
      <c r="J3978" s="24"/>
      <c r="K3978" s="25"/>
      <c r="L3978" s="25"/>
      <c r="M3978" s="25"/>
      <c r="N3978" s="25"/>
      <c r="O3978" s="25"/>
      <c r="P3978" s="25"/>
      <c r="Q3978" s="26"/>
      <c r="R3978" s="25"/>
      <c r="S3978" s="25"/>
      <c r="T3978" s="27">
        <f t="shared" si="311"/>
        <v>0</v>
      </c>
      <c r="U3978" s="27">
        <f t="shared" si="312"/>
        <v>0</v>
      </c>
      <c r="V3978" s="25"/>
      <c r="W3978" s="27" t="str">
        <f t="shared" si="313"/>
        <v/>
      </c>
      <c r="X3978" s="43" t="str">
        <f t="shared" si="314"/>
        <v>OK</v>
      </c>
      <c r="Y3978" s="681" t="str">
        <f t="shared" si="315"/>
        <v/>
      </c>
    </row>
    <row r="3979" spans="1:25" x14ac:dyDescent="0.25">
      <c r="A3979" s="68" t="str">
        <f>'0'!$A$4</f>
        <v>………………..</v>
      </c>
      <c r="B3979" s="341">
        <f>'0'!$A$2</f>
        <v>46112</v>
      </c>
      <c r="C3979" s="341" t="s">
        <v>1246</v>
      </c>
      <c r="D3979" s="22"/>
      <c r="E3979" s="23"/>
      <c r="F3979" s="14"/>
      <c r="G3979" s="23"/>
      <c r="H3979" s="22"/>
      <c r="I3979" s="24"/>
      <c r="J3979" s="24"/>
      <c r="K3979" s="25"/>
      <c r="L3979" s="25"/>
      <c r="M3979" s="25"/>
      <c r="N3979" s="25"/>
      <c r="O3979" s="25"/>
      <c r="P3979" s="25"/>
      <c r="Q3979" s="26"/>
      <c r="R3979" s="25"/>
      <c r="S3979" s="25"/>
      <c r="T3979" s="27">
        <f t="shared" si="311"/>
        <v>0</v>
      </c>
      <c r="U3979" s="27">
        <f t="shared" si="312"/>
        <v>0</v>
      </c>
      <c r="V3979" s="25"/>
      <c r="W3979" s="27" t="str">
        <f t="shared" si="313"/>
        <v/>
      </c>
      <c r="X3979" s="43" t="str">
        <f t="shared" si="314"/>
        <v>OK</v>
      </c>
      <c r="Y3979" s="681" t="str">
        <f t="shared" si="315"/>
        <v/>
      </c>
    </row>
    <row r="3980" spans="1:25" x14ac:dyDescent="0.25">
      <c r="A3980" s="68" t="str">
        <f>'0'!$A$4</f>
        <v>………………..</v>
      </c>
      <c r="B3980" s="341">
        <f>'0'!$A$2</f>
        <v>46112</v>
      </c>
      <c r="C3980" s="341" t="s">
        <v>1246</v>
      </c>
      <c r="D3980" s="22"/>
      <c r="E3980" s="23"/>
      <c r="F3980" s="14"/>
      <c r="G3980" s="23"/>
      <c r="H3980" s="22"/>
      <c r="I3980" s="24"/>
      <c r="J3980" s="24"/>
      <c r="K3980" s="25"/>
      <c r="L3980" s="25"/>
      <c r="M3980" s="25"/>
      <c r="N3980" s="25"/>
      <c r="O3980" s="25"/>
      <c r="P3980" s="25"/>
      <c r="Q3980" s="26"/>
      <c r="R3980" s="25"/>
      <c r="S3980" s="25"/>
      <c r="T3980" s="27">
        <f t="shared" si="311"/>
        <v>0</v>
      </c>
      <c r="U3980" s="27">
        <f t="shared" si="312"/>
        <v>0</v>
      </c>
      <c r="V3980" s="25"/>
      <c r="W3980" s="27" t="str">
        <f t="shared" si="313"/>
        <v/>
      </c>
      <c r="X3980" s="43" t="str">
        <f t="shared" si="314"/>
        <v>OK</v>
      </c>
      <c r="Y3980" s="681" t="str">
        <f t="shared" si="315"/>
        <v/>
      </c>
    </row>
    <row r="3981" spans="1:25" x14ac:dyDescent="0.25">
      <c r="A3981" s="68" t="str">
        <f>'0'!$A$4</f>
        <v>………………..</v>
      </c>
      <c r="B3981" s="341">
        <f>'0'!$A$2</f>
        <v>46112</v>
      </c>
      <c r="C3981" s="341" t="s">
        <v>1246</v>
      </c>
      <c r="D3981" s="22"/>
      <c r="E3981" s="23"/>
      <c r="F3981" s="14"/>
      <c r="G3981" s="23"/>
      <c r="H3981" s="22"/>
      <c r="I3981" s="24"/>
      <c r="J3981" s="24"/>
      <c r="K3981" s="25"/>
      <c r="L3981" s="25"/>
      <c r="M3981" s="25"/>
      <c r="N3981" s="25"/>
      <c r="O3981" s="25"/>
      <c r="P3981" s="25"/>
      <c r="Q3981" s="26"/>
      <c r="R3981" s="25"/>
      <c r="S3981" s="25"/>
      <c r="T3981" s="27">
        <f t="shared" si="311"/>
        <v>0</v>
      </c>
      <c r="U3981" s="27">
        <f t="shared" si="312"/>
        <v>0</v>
      </c>
      <c r="V3981" s="25"/>
      <c r="W3981" s="27" t="str">
        <f t="shared" si="313"/>
        <v/>
      </c>
      <c r="X3981" s="43" t="str">
        <f t="shared" si="314"/>
        <v>OK</v>
      </c>
      <c r="Y3981" s="681" t="str">
        <f t="shared" si="315"/>
        <v/>
      </c>
    </row>
    <row r="3982" spans="1:25" x14ac:dyDescent="0.25">
      <c r="A3982" s="68" t="str">
        <f>'0'!$A$4</f>
        <v>………………..</v>
      </c>
      <c r="B3982" s="341">
        <f>'0'!$A$2</f>
        <v>46112</v>
      </c>
      <c r="C3982" s="341" t="s">
        <v>1246</v>
      </c>
      <c r="D3982" s="22"/>
      <c r="E3982" s="23"/>
      <c r="F3982" s="14"/>
      <c r="G3982" s="23"/>
      <c r="H3982" s="22"/>
      <c r="I3982" s="24"/>
      <c r="J3982" s="24"/>
      <c r="K3982" s="25"/>
      <c r="L3982" s="25"/>
      <c r="M3982" s="25"/>
      <c r="N3982" s="25"/>
      <c r="O3982" s="25"/>
      <c r="P3982" s="25"/>
      <c r="Q3982" s="26"/>
      <c r="R3982" s="25"/>
      <c r="S3982" s="25"/>
      <c r="T3982" s="27">
        <f t="shared" si="311"/>
        <v>0</v>
      </c>
      <c r="U3982" s="27">
        <f t="shared" si="312"/>
        <v>0</v>
      </c>
      <c r="V3982" s="25"/>
      <c r="W3982" s="27" t="str">
        <f t="shared" si="313"/>
        <v/>
      </c>
      <c r="X3982" s="43" t="str">
        <f t="shared" si="314"/>
        <v>OK</v>
      </c>
      <c r="Y3982" s="681" t="str">
        <f t="shared" si="315"/>
        <v/>
      </c>
    </row>
    <row r="3983" spans="1:25" x14ac:dyDescent="0.25">
      <c r="A3983" s="68" t="str">
        <f>'0'!$A$4</f>
        <v>………………..</v>
      </c>
      <c r="B3983" s="341">
        <f>'0'!$A$2</f>
        <v>46112</v>
      </c>
      <c r="C3983" s="341" t="s">
        <v>1246</v>
      </c>
      <c r="D3983" s="22"/>
      <c r="E3983" s="23"/>
      <c r="F3983" s="14"/>
      <c r="G3983" s="23"/>
      <c r="H3983" s="22"/>
      <c r="I3983" s="24"/>
      <c r="J3983" s="24"/>
      <c r="K3983" s="25"/>
      <c r="L3983" s="25"/>
      <c r="M3983" s="25"/>
      <c r="N3983" s="25"/>
      <c r="O3983" s="25"/>
      <c r="P3983" s="25"/>
      <c r="Q3983" s="26"/>
      <c r="R3983" s="25"/>
      <c r="S3983" s="25"/>
      <c r="T3983" s="27">
        <f t="shared" si="311"/>
        <v>0</v>
      </c>
      <c r="U3983" s="27">
        <f t="shared" si="312"/>
        <v>0</v>
      </c>
      <c r="V3983" s="25"/>
      <c r="W3983" s="27" t="str">
        <f t="shared" si="313"/>
        <v/>
      </c>
      <c r="X3983" s="43" t="str">
        <f t="shared" si="314"/>
        <v>OK</v>
      </c>
      <c r="Y3983" s="681" t="str">
        <f t="shared" si="315"/>
        <v/>
      </c>
    </row>
    <row r="3984" spans="1:25" x14ac:dyDescent="0.25">
      <c r="A3984" s="68" t="str">
        <f>'0'!$A$4</f>
        <v>………………..</v>
      </c>
      <c r="B3984" s="341">
        <f>'0'!$A$2</f>
        <v>46112</v>
      </c>
      <c r="C3984" s="341" t="s">
        <v>1246</v>
      </c>
      <c r="D3984" s="22"/>
      <c r="E3984" s="23"/>
      <c r="F3984" s="14"/>
      <c r="G3984" s="23"/>
      <c r="H3984" s="22"/>
      <c r="I3984" s="24"/>
      <c r="J3984" s="24"/>
      <c r="K3984" s="25"/>
      <c r="L3984" s="25"/>
      <c r="M3984" s="25"/>
      <c r="N3984" s="25"/>
      <c r="O3984" s="25"/>
      <c r="P3984" s="25"/>
      <c r="Q3984" s="26"/>
      <c r="R3984" s="25"/>
      <c r="S3984" s="25"/>
      <c r="T3984" s="27">
        <f t="shared" si="311"/>
        <v>0</v>
      </c>
      <c r="U3984" s="27">
        <f t="shared" si="312"/>
        <v>0</v>
      </c>
      <c r="V3984" s="25"/>
      <c r="W3984" s="27" t="str">
        <f t="shared" si="313"/>
        <v/>
      </c>
      <c r="X3984" s="43" t="str">
        <f t="shared" si="314"/>
        <v>OK</v>
      </c>
      <c r="Y3984" s="681" t="str">
        <f t="shared" si="315"/>
        <v/>
      </c>
    </row>
    <row r="3985" spans="1:25" x14ac:dyDescent="0.25">
      <c r="A3985" s="68" t="str">
        <f>'0'!$A$4</f>
        <v>………………..</v>
      </c>
      <c r="B3985" s="341">
        <f>'0'!$A$2</f>
        <v>46112</v>
      </c>
      <c r="C3985" s="341" t="s">
        <v>1246</v>
      </c>
      <c r="D3985" s="22"/>
      <c r="E3985" s="23"/>
      <c r="F3985" s="14"/>
      <c r="G3985" s="23"/>
      <c r="H3985" s="22"/>
      <c r="I3985" s="24"/>
      <c r="J3985" s="24"/>
      <c r="K3985" s="25"/>
      <c r="L3985" s="25"/>
      <c r="M3985" s="25"/>
      <c r="N3985" s="25"/>
      <c r="O3985" s="25"/>
      <c r="P3985" s="25"/>
      <c r="Q3985" s="26"/>
      <c r="R3985" s="25"/>
      <c r="S3985" s="25"/>
      <c r="T3985" s="27">
        <f t="shared" si="311"/>
        <v>0</v>
      </c>
      <c r="U3985" s="27">
        <f t="shared" si="312"/>
        <v>0</v>
      </c>
      <c r="V3985" s="25"/>
      <c r="W3985" s="27" t="str">
        <f t="shared" si="313"/>
        <v/>
      </c>
      <c r="X3985" s="43" t="str">
        <f t="shared" si="314"/>
        <v>OK</v>
      </c>
      <c r="Y3985" s="681" t="str">
        <f t="shared" si="315"/>
        <v/>
      </c>
    </row>
    <row r="3986" spans="1:25" x14ac:dyDescent="0.25">
      <c r="A3986" s="68" t="str">
        <f>'0'!$A$4</f>
        <v>………………..</v>
      </c>
      <c r="B3986" s="341">
        <f>'0'!$A$2</f>
        <v>46112</v>
      </c>
      <c r="C3986" s="341" t="s">
        <v>1246</v>
      </c>
      <c r="D3986" s="22"/>
      <c r="E3986" s="23"/>
      <c r="F3986" s="14"/>
      <c r="G3986" s="23"/>
      <c r="H3986" s="22"/>
      <c r="I3986" s="24"/>
      <c r="J3986" s="24"/>
      <c r="K3986" s="25"/>
      <c r="L3986" s="25"/>
      <c r="M3986" s="25"/>
      <c r="N3986" s="25"/>
      <c r="O3986" s="25"/>
      <c r="P3986" s="25"/>
      <c r="Q3986" s="26"/>
      <c r="R3986" s="25"/>
      <c r="S3986" s="25"/>
      <c r="T3986" s="27">
        <f t="shared" si="311"/>
        <v>0</v>
      </c>
      <c r="U3986" s="27">
        <f t="shared" si="312"/>
        <v>0</v>
      </c>
      <c r="V3986" s="25"/>
      <c r="W3986" s="27" t="str">
        <f t="shared" si="313"/>
        <v/>
      </c>
      <c r="X3986" s="43" t="str">
        <f t="shared" si="314"/>
        <v>OK</v>
      </c>
      <c r="Y3986" s="681" t="str">
        <f t="shared" si="315"/>
        <v/>
      </c>
    </row>
    <row r="3987" spans="1:25" x14ac:dyDescent="0.25">
      <c r="A3987" s="68" t="str">
        <f>'0'!$A$4</f>
        <v>………………..</v>
      </c>
      <c r="B3987" s="341">
        <f>'0'!$A$2</f>
        <v>46112</v>
      </c>
      <c r="C3987" s="341" t="s">
        <v>1246</v>
      </c>
      <c r="D3987" s="22"/>
      <c r="E3987" s="23"/>
      <c r="F3987" s="14"/>
      <c r="G3987" s="23"/>
      <c r="H3987" s="22"/>
      <c r="I3987" s="24"/>
      <c r="J3987" s="24"/>
      <c r="K3987" s="25"/>
      <c r="L3987" s="25"/>
      <c r="M3987" s="25"/>
      <c r="N3987" s="25"/>
      <c r="O3987" s="25"/>
      <c r="P3987" s="25"/>
      <c r="Q3987" s="26"/>
      <c r="R3987" s="25"/>
      <c r="S3987" s="25"/>
      <c r="T3987" s="27">
        <f t="shared" si="311"/>
        <v>0</v>
      </c>
      <c r="U3987" s="27">
        <f t="shared" si="312"/>
        <v>0</v>
      </c>
      <c r="V3987" s="25"/>
      <c r="W3987" s="27" t="str">
        <f t="shared" si="313"/>
        <v/>
      </c>
      <c r="X3987" s="43" t="str">
        <f t="shared" si="314"/>
        <v>OK</v>
      </c>
      <c r="Y3987" s="681" t="str">
        <f t="shared" si="315"/>
        <v/>
      </c>
    </row>
    <row r="3988" spans="1:25" x14ac:dyDescent="0.25">
      <c r="A3988" s="68" t="str">
        <f>'0'!$A$4</f>
        <v>………………..</v>
      </c>
      <c r="B3988" s="341">
        <f>'0'!$A$2</f>
        <v>46112</v>
      </c>
      <c r="C3988" s="341" t="s">
        <v>1246</v>
      </c>
      <c r="D3988" s="22"/>
      <c r="E3988" s="23"/>
      <c r="F3988" s="14"/>
      <c r="G3988" s="23"/>
      <c r="H3988" s="22"/>
      <c r="I3988" s="24"/>
      <c r="J3988" s="24"/>
      <c r="K3988" s="25"/>
      <c r="L3988" s="25"/>
      <c r="M3988" s="25"/>
      <c r="N3988" s="25"/>
      <c r="O3988" s="25"/>
      <c r="P3988" s="25"/>
      <c r="Q3988" s="26"/>
      <c r="R3988" s="25"/>
      <c r="S3988" s="25"/>
      <c r="T3988" s="27">
        <f t="shared" si="311"/>
        <v>0</v>
      </c>
      <c r="U3988" s="27">
        <f t="shared" si="312"/>
        <v>0</v>
      </c>
      <c r="V3988" s="25"/>
      <c r="W3988" s="27" t="str">
        <f t="shared" si="313"/>
        <v/>
      </c>
      <c r="X3988" s="43" t="str">
        <f t="shared" si="314"/>
        <v>OK</v>
      </c>
      <c r="Y3988" s="681" t="str">
        <f t="shared" si="315"/>
        <v/>
      </c>
    </row>
    <row r="3989" spans="1:25" x14ac:dyDescent="0.25">
      <c r="A3989" s="68" t="str">
        <f>'0'!$A$4</f>
        <v>………………..</v>
      </c>
      <c r="B3989" s="341">
        <f>'0'!$A$2</f>
        <v>46112</v>
      </c>
      <c r="C3989" s="341" t="s">
        <v>1246</v>
      </c>
      <c r="D3989" s="22"/>
      <c r="E3989" s="23"/>
      <c r="F3989" s="14"/>
      <c r="G3989" s="23"/>
      <c r="H3989" s="22"/>
      <c r="I3989" s="24"/>
      <c r="J3989" s="24"/>
      <c r="K3989" s="25"/>
      <c r="L3989" s="25"/>
      <c r="M3989" s="25"/>
      <c r="N3989" s="25"/>
      <c r="O3989" s="25"/>
      <c r="P3989" s="25"/>
      <c r="Q3989" s="26"/>
      <c r="R3989" s="25"/>
      <c r="S3989" s="25"/>
      <c r="T3989" s="27">
        <f t="shared" si="311"/>
        <v>0</v>
      </c>
      <c r="U3989" s="27">
        <f t="shared" si="312"/>
        <v>0</v>
      </c>
      <c r="V3989" s="25"/>
      <c r="W3989" s="27" t="str">
        <f t="shared" si="313"/>
        <v/>
      </c>
      <c r="X3989" s="43" t="str">
        <f t="shared" si="314"/>
        <v>OK</v>
      </c>
      <c r="Y3989" s="681" t="str">
        <f t="shared" si="315"/>
        <v/>
      </c>
    </row>
    <row r="3990" spans="1:25" x14ac:dyDescent="0.25">
      <c r="A3990" s="68" t="str">
        <f>'0'!$A$4</f>
        <v>………………..</v>
      </c>
      <c r="B3990" s="341">
        <f>'0'!$A$2</f>
        <v>46112</v>
      </c>
      <c r="C3990" s="341" t="s">
        <v>1246</v>
      </c>
      <c r="D3990" s="22"/>
      <c r="E3990" s="23"/>
      <c r="F3990" s="14"/>
      <c r="G3990" s="23"/>
      <c r="H3990" s="22"/>
      <c r="I3990" s="24"/>
      <c r="J3990" s="24"/>
      <c r="K3990" s="25"/>
      <c r="L3990" s="25"/>
      <c r="M3990" s="25"/>
      <c r="N3990" s="25"/>
      <c r="O3990" s="25"/>
      <c r="P3990" s="25"/>
      <c r="Q3990" s="26"/>
      <c r="R3990" s="25"/>
      <c r="S3990" s="25"/>
      <c r="T3990" s="27">
        <f t="shared" si="311"/>
        <v>0</v>
      </c>
      <c r="U3990" s="27">
        <f t="shared" si="312"/>
        <v>0</v>
      </c>
      <c r="V3990" s="25"/>
      <c r="W3990" s="27" t="str">
        <f t="shared" si="313"/>
        <v/>
      </c>
      <c r="X3990" s="43" t="str">
        <f t="shared" si="314"/>
        <v>OK</v>
      </c>
      <c r="Y3990" s="681" t="str">
        <f t="shared" si="315"/>
        <v/>
      </c>
    </row>
    <row r="3991" spans="1:25" x14ac:dyDescent="0.25">
      <c r="A3991" s="68" t="str">
        <f>'0'!$A$4</f>
        <v>………………..</v>
      </c>
      <c r="B3991" s="341">
        <f>'0'!$A$2</f>
        <v>46112</v>
      </c>
      <c r="C3991" s="341" t="s">
        <v>1246</v>
      </c>
      <c r="D3991" s="22"/>
      <c r="E3991" s="23"/>
      <c r="F3991" s="14"/>
      <c r="G3991" s="23"/>
      <c r="H3991" s="22"/>
      <c r="I3991" s="24"/>
      <c r="J3991" s="24"/>
      <c r="K3991" s="25"/>
      <c r="L3991" s="25"/>
      <c r="M3991" s="25"/>
      <c r="N3991" s="25"/>
      <c r="O3991" s="25"/>
      <c r="P3991" s="25"/>
      <c r="Q3991" s="26"/>
      <c r="R3991" s="25"/>
      <c r="S3991" s="25"/>
      <c r="T3991" s="27">
        <f t="shared" si="311"/>
        <v>0</v>
      </c>
      <c r="U3991" s="27">
        <f t="shared" si="312"/>
        <v>0</v>
      </c>
      <c r="V3991" s="25"/>
      <c r="W3991" s="27" t="str">
        <f t="shared" si="313"/>
        <v/>
      </c>
      <c r="X3991" s="43" t="str">
        <f t="shared" si="314"/>
        <v>OK</v>
      </c>
      <c r="Y3991" s="681" t="str">
        <f t="shared" si="315"/>
        <v/>
      </c>
    </row>
    <row r="3992" spans="1:25" x14ac:dyDescent="0.25">
      <c r="A3992" s="68" t="str">
        <f>'0'!$A$4</f>
        <v>………………..</v>
      </c>
      <c r="B3992" s="341">
        <f>'0'!$A$2</f>
        <v>46112</v>
      </c>
      <c r="C3992" s="341" t="s">
        <v>1246</v>
      </c>
      <c r="D3992" s="22"/>
      <c r="E3992" s="23"/>
      <c r="F3992" s="14"/>
      <c r="G3992" s="23"/>
      <c r="H3992" s="22"/>
      <c r="I3992" s="24"/>
      <c r="J3992" s="24"/>
      <c r="K3992" s="25"/>
      <c r="L3992" s="25"/>
      <c r="M3992" s="25"/>
      <c r="N3992" s="25"/>
      <c r="O3992" s="25"/>
      <c r="P3992" s="25"/>
      <c r="Q3992" s="26"/>
      <c r="R3992" s="25"/>
      <c r="S3992" s="25"/>
      <c r="T3992" s="27">
        <f t="shared" si="311"/>
        <v>0</v>
      </c>
      <c r="U3992" s="27">
        <f t="shared" si="312"/>
        <v>0</v>
      </c>
      <c r="V3992" s="25"/>
      <c r="W3992" s="27" t="str">
        <f t="shared" si="313"/>
        <v/>
      </c>
      <c r="X3992" s="43" t="str">
        <f t="shared" si="314"/>
        <v>OK</v>
      </c>
      <c r="Y3992" s="681" t="str">
        <f t="shared" si="315"/>
        <v/>
      </c>
    </row>
    <row r="3993" spans="1:25" x14ac:dyDescent="0.25">
      <c r="A3993" s="68" t="str">
        <f>'0'!$A$4</f>
        <v>………………..</v>
      </c>
      <c r="B3993" s="341">
        <f>'0'!$A$2</f>
        <v>46112</v>
      </c>
      <c r="C3993" s="341" t="s">
        <v>1246</v>
      </c>
      <c r="D3993" s="22"/>
      <c r="E3993" s="23"/>
      <c r="F3993" s="14"/>
      <c r="G3993" s="23"/>
      <c r="H3993" s="22"/>
      <c r="I3993" s="24"/>
      <c r="J3993" s="24"/>
      <c r="K3993" s="25"/>
      <c r="L3993" s="25"/>
      <c r="M3993" s="25"/>
      <c r="N3993" s="25"/>
      <c r="O3993" s="25"/>
      <c r="P3993" s="25"/>
      <c r="Q3993" s="26"/>
      <c r="R3993" s="25"/>
      <c r="S3993" s="25"/>
      <c r="T3993" s="27">
        <f t="shared" si="311"/>
        <v>0</v>
      </c>
      <c r="U3993" s="27">
        <f t="shared" si="312"/>
        <v>0</v>
      </c>
      <c r="V3993" s="25"/>
      <c r="W3993" s="27" t="str">
        <f t="shared" si="313"/>
        <v/>
      </c>
      <c r="X3993" s="43" t="str">
        <f t="shared" si="314"/>
        <v>OK</v>
      </c>
      <c r="Y3993" s="681" t="str">
        <f t="shared" si="315"/>
        <v/>
      </c>
    </row>
    <row r="3994" spans="1:25" x14ac:dyDescent="0.25">
      <c r="A3994" s="68" t="str">
        <f>'0'!$A$4</f>
        <v>………………..</v>
      </c>
      <c r="B3994" s="341">
        <f>'0'!$A$2</f>
        <v>46112</v>
      </c>
      <c r="C3994" s="341" t="s">
        <v>1246</v>
      </c>
      <c r="D3994" s="22"/>
      <c r="E3994" s="23"/>
      <c r="F3994" s="14"/>
      <c r="G3994" s="23"/>
      <c r="H3994" s="22"/>
      <c r="I3994" s="24"/>
      <c r="J3994" s="24"/>
      <c r="K3994" s="25"/>
      <c r="L3994" s="25"/>
      <c r="M3994" s="25"/>
      <c r="N3994" s="25"/>
      <c r="O3994" s="25"/>
      <c r="P3994" s="25"/>
      <c r="Q3994" s="26"/>
      <c r="R3994" s="25"/>
      <c r="S3994" s="25"/>
      <c r="T3994" s="27">
        <f t="shared" si="311"/>
        <v>0</v>
      </c>
      <c r="U3994" s="27">
        <f t="shared" si="312"/>
        <v>0</v>
      </c>
      <c r="V3994" s="25"/>
      <c r="W3994" s="27" t="str">
        <f t="shared" si="313"/>
        <v/>
      </c>
      <c r="X3994" s="43" t="str">
        <f t="shared" si="314"/>
        <v>OK</v>
      </c>
      <c r="Y3994" s="681" t="str">
        <f t="shared" si="315"/>
        <v/>
      </c>
    </row>
    <row r="3995" spans="1:25" x14ac:dyDescent="0.25">
      <c r="A3995" s="68" t="str">
        <f>'0'!$A$4</f>
        <v>………………..</v>
      </c>
      <c r="B3995" s="341">
        <f>'0'!$A$2</f>
        <v>46112</v>
      </c>
      <c r="C3995" s="341" t="s">
        <v>1246</v>
      </c>
      <c r="D3995" s="22"/>
      <c r="E3995" s="23"/>
      <c r="F3995" s="14"/>
      <c r="G3995" s="23"/>
      <c r="H3995" s="22"/>
      <c r="I3995" s="24"/>
      <c r="J3995" s="24"/>
      <c r="K3995" s="25"/>
      <c r="L3995" s="25"/>
      <c r="M3995" s="25"/>
      <c r="N3995" s="25"/>
      <c r="O3995" s="25"/>
      <c r="P3995" s="25"/>
      <c r="Q3995" s="26"/>
      <c r="R3995" s="25"/>
      <c r="S3995" s="25"/>
      <c r="T3995" s="27">
        <f t="shared" si="311"/>
        <v>0</v>
      </c>
      <c r="U3995" s="27">
        <f t="shared" si="312"/>
        <v>0</v>
      </c>
      <c r="V3995" s="25"/>
      <c r="W3995" s="27" t="str">
        <f t="shared" si="313"/>
        <v/>
      </c>
      <c r="X3995" s="43" t="str">
        <f t="shared" si="314"/>
        <v>OK</v>
      </c>
      <c r="Y3995" s="681" t="str">
        <f t="shared" si="315"/>
        <v/>
      </c>
    </row>
    <row r="3996" spans="1:25" x14ac:dyDescent="0.25">
      <c r="A3996" s="68" t="str">
        <f>'0'!$A$4</f>
        <v>………………..</v>
      </c>
      <c r="B3996" s="341">
        <f>'0'!$A$2</f>
        <v>46112</v>
      </c>
      <c r="C3996" s="341" t="s">
        <v>1246</v>
      </c>
      <c r="D3996" s="22"/>
      <c r="E3996" s="23"/>
      <c r="F3996" s="14"/>
      <c r="G3996" s="23"/>
      <c r="H3996" s="22"/>
      <c r="I3996" s="24"/>
      <c r="J3996" s="24"/>
      <c r="K3996" s="25"/>
      <c r="L3996" s="25"/>
      <c r="M3996" s="25"/>
      <c r="N3996" s="25"/>
      <c r="O3996" s="25"/>
      <c r="P3996" s="25"/>
      <c r="Q3996" s="26"/>
      <c r="R3996" s="25"/>
      <c r="S3996" s="25"/>
      <c r="T3996" s="27">
        <f t="shared" si="311"/>
        <v>0</v>
      </c>
      <c r="U3996" s="27">
        <f t="shared" si="312"/>
        <v>0</v>
      </c>
      <c r="V3996" s="25"/>
      <c r="W3996" s="27" t="str">
        <f t="shared" si="313"/>
        <v/>
      </c>
      <c r="X3996" s="43" t="str">
        <f t="shared" si="314"/>
        <v>OK</v>
      </c>
      <c r="Y3996" s="681" t="str">
        <f t="shared" si="315"/>
        <v/>
      </c>
    </row>
    <row r="3997" spans="1:25" x14ac:dyDescent="0.25">
      <c r="A3997" s="68" t="str">
        <f>'0'!$A$4</f>
        <v>………………..</v>
      </c>
      <c r="B3997" s="341">
        <f>'0'!$A$2</f>
        <v>46112</v>
      </c>
      <c r="C3997" s="341" t="s">
        <v>1246</v>
      </c>
      <c r="D3997" s="22"/>
      <c r="E3997" s="23"/>
      <c r="F3997" s="14"/>
      <c r="G3997" s="23"/>
      <c r="H3997" s="22"/>
      <c r="I3997" s="24"/>
      <c r="J3997" s="24"/>
      <c r="K3997" s="25"/>
      <c r="L3997" s="25"/>
      <c r="M3997" s="25"/>
      <c r="N3997" s="25"/>
      <c r="O3997" s="25"/>
      <c r="P3997" s="25"/>
      <c r="Q3997" s="26"/>
      <c r="R3997" s="25"/>
      <c r="S3997" s="25"/>
      <c r="T3997" s="27">
        <f t="shared" si="311"/>
        <v>0</v>
      </c>
      <c r="U3997" s="27">
        <f t="shared" si="312"/>
        <v>0</v>
      </c>
      <c r="V3997" s="25"/>
      <c r="W3997" s="27" t="str">
        <f t="shared" si="313"/>
        <v/>
      </c>
      <c r="X3997" s="43" t="str">
        <f t="shared" si="314"/>
        <v>OK</v>
      </c>
      <c r="Y3997" s="681" t="str">
        <f t="shared" si="315"/>
        <v/>
      </c>
    </row>
    <row r="3998" spans="1:25" x14ac:dyDescent="0.25">
      <c r="A3998" s="68" t="str">
        <f>'0'!$A$4</f>
        <v>………………..</v>
      </c>
      <c r="B3998" s="341">
        <f>'0'!$A$2</f>
        <v>46112</v>
      </c>
      <c r="C3998" s="341" t="s">
        <v>1246</v>
      </c>
      <c r="D3998" s="22"/>
      <c r="E3998" s="23"/>
      <c r="F3998" s="14"/>
      <c r="G3998" s="23"/>
      <c r="H3998" s="22"/>
      <c r="I3998" s="24"/>
      <c r="J3998" s="24"/>
      <c r="K3998" s="25"/>
      <c r="L3998" s="25"/>
      <c r="M3998" s="25"/>
      <c r="N3998" s="25"/>
      <c r="O3998" s="25"/>
      <c r="P3998" s="25"/>
      <c r="Q3998" s="26"/>
      <c r="R3998" s="25"/>
      <c r="S3998" s="25"/>
      <c r="T3998" s="27">
        <f t="shared" si="311"/>
        <v>0</v>
      </c>
      <c r="U3998" s="27">
        <f t="shared" si="312"/>
        <v>0</v>
      </c>
      <c r="V3998" s="25"/>
      <c r="W3998" s="27" t="str">
        <f t="shared" si="313"/>
        <v/>
      </c>
      <c r="X3998" s="43" t="str">
        <f t="shared" si="314"/>
        <v>OK</v>
      </c>
      <c r="Y3998" s="681" t="str">
        <f t="shared" si="315"/>
        <v/>
      </c>
    </row>
    <row r="3999" spans="1:25" x14ac:dyDescent="0.25">
      <c r="A3999" s="68" t="str">
        <f>'0'!$A$4</f>
        <v>………………..</v>
      </c>
      <c r="B3999" s="341">
        <f>'0'!$A$2</f>
        <v>46112</v>
      </c>
      <c r="C3999" s="341" t="s">
        <v>1246</v>
      </c>
      <c r="D3999" s="22"/>
      <c r="E3999" s="23"/>
      <c r="F3999" s="14"/>
      <c r="G3999" s="23"/>
      <c r="H3999" s="22"/>
      <c r="I3999" s="24"/>
      <c r="J3999" s="24"/>
      <c r="K3999" s="25"/>
      <c r="L3999" s="25"/>
      <c r="M3999" s="25"/>
      <c r="N3999" s="25"/>
      <c r="O3999" s="25"/>
      <c r="P3999" s="25"/>
      <c r="Q3999" s="26"/>
      <c r="R3999" s="25"/>
      <c r="S3999" s="25"/>
      <c r="T3999" s="27">
        <f t="shared" si="311"/>
        <v>0</v>
      </c>
      <c r="U3999" s="27">
        <f t="shared" si="312"/>
        <v>0</v>
      </c>
      <c r="V3999" s="25"/>
      <c r="W3999" s="27" t="str">
        <f t="shared" si="313"/>
        <v/>
      </c>
      <c r="X3999" s="43" t="str">
        <f t="shared" si="314"/>
        <v>OK</v>
      </c>
      <c r="Y3999" s="681" t="str">
        <f t="shared" si="315"/>
        <v/>
      </c>
    </row>
    <row r="4000" spans="1:25" x14ac:dyDescent="0.25">
      <c r="A4000" s="68" t="str">
        <f>'0'!$A$4</f>
        <v>………………..</v>
      </c>
      <c r="B4000" s="341">
        <f>'0'!$A$2</f>
        <v>46112</v>
      </c>
      <c r="C4000" s="341" t="s">
        <v>1246</v>
      </c>
      <c r="D4000" s="22"/>
      <c r="E4000" s="23"/>
      <c r="F4000" s="14"/>
      <c r="G4000" s="23"/>
      <c r="H4000" s="22"/>
      <c r="I4000" s="24"/>
      <c r="J4000" s="24"/>
      <c r="K4000" s="25"/>
      <c r="L4000" s="25"/>
      <c r="M4000" s="25"/>
      <c r="N4000" s="25"/>
      <c r="O4000" s="25"/>
      <c r="P4000" s="25"/>
      <c r="Q4000" s="26"/>
      <c r="R4000" s="25"/>
      <c r="S4000" s="25"/>
      <c r="T4000" s="27">
        <f t="shared" si="311"/>
        <v>0</v>
      </c>
      <c r="U4000" s="27">
        <f t="shared" si="312"/>
        <v>0</v>
      </c>
      <c r="V4000" s="25"/>
      <c r="W4000" s="27" t="str">
        <f t="shared" si="313"/>
        <v/>
      </c>
      <c r="X4000" s="43" t="str">
        <f t="shared" si="314"/>
        <v>OK</v>
      </c>
      <c r="Y4000" s="681" t="str">
        <f t="shared" si="315"/>
        <v/>
      </c>
    </row>
    <row r="4001" spans="1:25" x14ac:dyDescent="0.25">
      <c r="A4001" s="68" t="str">
        <f>'0'!$A$4</f>
        <v>………………..</v>
      </c>
      <c r="B4001" s="341">
        <f>'0'!$A$2</f>
        <v>46112</v>
      </c>
      <c r="C4001" s="341" t="s">
        <v>1246</v>
      </c>
      <c r="D4001" s="22"/>
      <c r="E4001" s="23"/>
      <c r="F4001" s="14"/>
      <c r="G4001" s="23"/>
      <c r="H4001" s="22"/>
      <c r="I4001" s="24"/>
      <c r="J4001" s="24"/>
      <c r="K4001" s="25"/>
      <c r="L4001" s="25"/>
      <c r="M4001" s="25"/>
      <c r="N4001" s="25"/>
      <c r="O4001" s="25"/>
      <c r="P4001" s="25"/>
      <c r="Q4001" s="26"/>
      <c r="R4001" s="25"/>
      <c r="S4001" s="25"/>
      <c r="T4001" s="27">
        <f t="shared" si="311"/>
        <v>0</v>
      </c>
      <c r="U4001" s="27">
        <f t="shared" si="312"/>
        <v>0</v>
      </c>
      <c r="V4001" s="25"/>
      <c r="W4001" s="27" t="str">
        <f t="shared" si="313"/>
        <v/>
      </c>
      <c r="X4001" s="43" t="str">
        <f t="shared" si="314"/>
        <v>OK</v>
      </c>
      <c r="Y4001" s="681" t="str">
        <f t="shared" si="315"/>
        <v/>
      </c>
    </row>
    <row r="4002" spans="1:25" x14ac:dyDescent="0.25">
      <c r="A4002" s="68" t="str">
        <f>'0'!$A$4</f>
        <v>………………..</v>
      </c>
      <c r="B4002" s="341">
        <f>'0'!$A$2</f>
        <v>46112</v>
      </c>
      <c r="C4002" s="341" t="s">
        <v>1246</v>
      </c>
      <c r="D4002" s="22"/>
      <c r="E4002" s="23"/>
      <c r="F4002" s="14"/>
      <c r="G4002" s="23"/>
      <c r="H4002" s="22"/>
      <c r="I4002" s="24"/>
      <c r="J4002" s="24"/>
      <c r="K4002" s="25"/>
      <c r="L4002" s="25"/>
      <c r="M4002" s="25"/>
      <c r="N4002" s="25"/>
      <c r="O4002" s="25"/>
      <c r="P4002" s="25"/>
      <c r="Q4002" s="26"/>
      <c r="R4002" s="25"/>
      <c r="S4002" s="25"/>
      <c r="T4002" s="27">
        <f t="shared" si="311"/>
        <v>0</v>
      </c>
      <c r="U4002" s="27">
        <f t="shared" si="312"/>
        <v>0</v>
      </c>
      <c r="V4002" s="25"/>
      <c r="W4002" s="27" t="str">
        <f t="shared" si="313"/>
        <v/>
      </c>
      <c r="X4002" s="43" t="str">
        <f t="shared" si="314"/>
        <v>OK</v>
      </c>
      <c r="Y4002" s="681" t="str">
        <f t="shared" si="315"/>
        <v/>
      </c>
    </row>
    <row r="4003" spans="1:25" x14ac:dyDescent="0.25">
      <c r="A4003" s="68" t="str">
        <f>'0'!$A$4</f>
        <v>………………..</v>
      </c>
      <c r="B4003" s="341">
        <f>'0'!$A$2</f>
        <v>46112</v>
      </c>
      <c r="C4003" s="341" t="s">
        <v>1246</v>
      </c>
      <c r="D4003" s="22"/>
      <c r="E4003" s="23"/>
      <c r="F4003" s="14"/>
      <c r="G4003" s="23"/>
      <c r="H4003" s="22"/>
      <c r="I4003" s="24"/>
      <c r="J4003" s="24"/>
      <c r="K4003" s="25"/>
      <c r="L4003" s="25"/>
      <c r="M4003" s="25"/>
      <c r="N4003" s="25"/>
      <c r="O4003" s="25"/>
      <c r="P4003" s="25"/>
      <c r="Q4003" s="26"/>
      <c r="R4003" s="25"/>
      <c r="S4003" s="25"/>
      <c r="T4003" s="27">
        <f t="shared" si="311"/>
        <v>0</v>
      </c>
      <c r="U4003" s="27">
        <f t="shared" si="312"/>
        <v>0</v>
      </c>
      <c r="V4003" s="25"/>
      <c r="W4003" s="27" t="str">
        <f t="shared" si="313"/>
        <v/>
      </c>
      <c r="X4003" s="43" t="str">
        <f t="shared" si="314"/>
        <v>OK</v>
      </c>
      <c r="Y4003" s="681" t="str">
        <f t="shared" si="315"/>
        <v/>
      </c>
    </row>
    <row r="4004" spans="1:25" x14ac:dyDescent="0.25">
      <c r="A4004" s="68" t="str">
        <f>'0'!$A$4</f>
        <v>………………..</v>
      </c>
      <c r="B4004" s="341">
        <f>'0'!$A$2</f>
        <v>46112</v>
      </c>
      <c r="C4004" s="341" t="s">
        <v>1246</v>
      </c>
      <c r="D4004" s="22"/>
      <c r="E4004" s="23"/>
      <c r="F4004" s="14"/>
      <c r="G4004" s="23"/>
      <c r="H4004" s="22"/>
      <c r="I4004" s="24"/>
      <c r="J4004" s="24"/>
      <c r="K4004" s="25"/>
      <c r="L4004" s="25"/>
      <c r="M4004" s="25"/>
      <c r="N4004" s="25"/>
      <c r="O4004" s="25"/>
      <c r="P4004" s="25"/>
      <c r="Q4004" s="26"/>
      <c r="R4004" s="25"/>
      <c r="S4004" s="25"/>
      <c r="T4004" s="27">
        <f t="shared" si="311"/>
        <v>0</v>
      </c>
      <c r="U4004" s="27">
        <f t="shared" si="312"/>
        <v>0</v>
      </c>
      <c r="V4004" s="25"/>
      <c r="W4004" s="27" t="str">
        <f t="shared" si="313"/>
        <v/>
      </c>
      <c r="X4004" s="43" t="str">
        <f t="shared" si="314"/>
        <v>OK</v>
      </c>
      <c r="Y4004" s="681" t="str">
        <f t="shared" si="315"/>
        <v/>
      </c>
    </row>
    <row r="4005" spans="1:25" x14ac:dyDescent="0.25">
      <c r="A4005" s="68" t="str">
        <f>'0'!$A$4</f>
        <v>………………..</v>
      </c>
      <c r="B4005" s="341">
        <f>'0'!$A$2</f>
        <v>46112</v>
      </c>
      <c r="C4005" s="341" t="s">
        <v>1246</v>
      </c>
      <c r="D4005" s="22"/>
      <c r="E4005" s="23"/>
      <c r="F4005" s="14"/>
      <c r="G4005" s="23"/>
      <c r="H4005" s="22"/>
      <c r="I4005" s="24"/>
      <c r="J4005" s="24"/>
      <c r="K4005" s="25"/>
      <c r="L4005" s="25"/>
      <c r="M4005" s="25"/>
      <c r="N4005" s="25"/>
      <c r="O4005" s="25"/>
      <c r="P4005" s="25"/>
      <c r="Q4005" s="26"/>
      <c r="R4005" s="25"/>
      <c r="S4005" s="25"/>
      <c r="T4005" s="27">
        <f t="shared" si="311"/>
        <v>0</v>
      </c>
      <c r="U4005" s="27">
        <f t="shared" si="312"/>
        <v>0</v>
      </c>
      <c r="V4005" s="25"/>
      <c r="W4005" s="27" t="str">
        <f t="shared" si="313"/>
        <v/>
      </c>
      <c r="X4005" s="43" t="str">
        <f t="shared" si="314"/>
        <v>OK</v>
      </c>
      <c r="Y4005" s="681" t="str">
        <f t="shared" si="315"/>
        <v/>
      </c>
    </row>
    <row r="4006" spans="1:25" x14ac:dyDescent="0.25">
      <c r="A4006" s="68" t="str">
        <f>'0'!$A$4</f>
        <v>………………..</v>
      </c>
      <c r="B4006" s="341">
        <f>'0'!$A$2</f>
        <v>46112</v>
      </c>
      <c r="C4006" s="341" t="s">
        <v>1246</v>
      </c>
      <c r="D4006" s="22"/>
      <c r="E4006" s="23"/>
      <c r="F4006" s="14"/>
      <c r="G4006" s="23"/>
      <c r="H4006" s="22"/>
      <c r="I4006" s="24"/>
      <c r="J4006" s="24"/>
      <c r="K4006" s="25"/>
      <c r="L4006" s="25"/>
      <c r="M4006" s="25"/>
      <c r="N4006" s="25"/>
      <c r="O4006" s="25"/>
      <c r="P4006" s="25"/>
      <c r="Q4006" s="26"/>
      <c r="R4006" s="25"/>
      <c r="S4006" s="25"/>
      <c r="T4006" s="27">
        <f t="shared" si="311"/>
        <v>0</v>
      </c>
      <c r="U4006" s="27">
        <f t="shared" si="312"/>
        <v>0</v>
      </c>
      <c r="V4006" s="25"/>
      <c r="W4006" s="27" t="str">
        <f t="shared" si="313"/>
        <v/>
      </c>
      <c r="X4006" s="43" t="str">
        <f t="shared" si="314"/>
        <v>OK</v>
      </c>
      <c r="Y4006" s="681" t="str">
        <f t="shared" si="315"/>
        <v/>
      </c>
    </row>
    <row r="4007" spans="1:25" x14ac:dyDescent="0.25">
      <c r="A4007" s="68" t="str">
        <f>'0'!$A$4</f>
        <v>………………..</v>
      </c>
      <c r="B4007" s="341">
        <f>'0'!$A$2</f>
        <v>46112</v>
      </c>
      <c r="C4007" s="341" t="s">
        <v>1246</v>
      </c>
      <c r="D4007" s="22"/>
      <c r="E4007" s="23"/>
      <c r="F4007" s="14"/>
      <c r="G4007" s="23"/>
      <c r="H4007" s="22"/>
      <c r="I4007" s="24"/>
      <c r="J4007" s="24"/>
      <c r="K4007" s="25"/>
      <c r="L4007" s="25"/>
      <c r="M4007" s="25"/>
      <c r="N4007" s="25"/>
      <c r="O4007" s="25"/>
      <c r="P4007" s="25"/>
      <c r="Q4007" s="26"/>
      <c r="R4007" s="25"/>
      <c r="S4007" s="25"/>
      <c r="T4007" s="27">
        <f t="shared" si="311"/>
        <v>0</v>
      </c>
      <c r="U4007" s="27">
        <f t="shared" si="312"/>
        <v>0</v>
      </c>
      <c r="V4007" s="25"/>
      <c r="W4007" s="27" t="str">
        <f t="shared" si="313"/>
        <v/>
      </c>
      <c r="X4007" s="43" t="str">
        <f t="shared" si="314"/>
        <v>OK</v>
      </c>
      <c r="Y4007" s="681" t="str">
        <f t="shared" si="315"/>
        <v/>
      </c>
    </row>
    <row r="4008" spans="1:25" x14ac:dyDescent="0.25">
      <c r="A4008" s="68" t="str">
        <f>'0'!$A$4</f>
        <v>………………..</v>
      </c>
      <c r="B4008" s="341">
        <f>'0'!$A$2</f>
        <v>46112</v>
      </c>
      <c r="C4008" s="341" t="s">
        <v>1246</v>
      </c>
      <c r="D4008" s="22"/>
      <c r="E4008" s="23"/>
      <c r="F4008" s="14"/>
      <c r="G4008" s="23"/>
      <c r="H4008" s="22"/>
      <c r="I4008" s="24"/>
      <c r="J4008" s="24"/>
      <c r="K4008" s="25"/>
      <c r="L4008" s="25"/>
      <c r="M4008" s="25"/>
      <c r="N4008" s="25"/>
      <c r="O4008" s="25"/>
      <c r="P4008" s="25"/>
      <c r="Q4008" s="26"/>
      <c r="R4008" s="25"/>
      <c r="S4008" s="25"/>
      <c r="T4008" s="27">
        <f t="shared" si="311"/>
        <v>0</v>
      </c>
      <c r="U4008" s="27">
        <f t="shared" si="312"/>
        <v>0</v>
      </c>
      <c r="V4008" s="25"/>
      <c r="W4008" s="27" t="str">
        <f t="shared" si="313"/>
        <v/>
      </c>
      <c r="X4008" s="43" t="str">
        <f t="shared" si="314"/>
        <v>OK</v>
      </c>
      <c r="Y4008" s="681" t="str">
        <f t="shared" si="315"/>
        <v/>
      </c>
    </row>
    <row r="4009" spans="1:25" x14ac:dyDescent="0.25">
      <c r="A4009" s="68" t="str">
        <f>'0'!$A$4</f>
        <v>………………..</v>
      </c>
      <c r="B4009" s="341">
        <f>'0'!$A$2</f>
        <v>46112</v>
      </c>
      <c r="C4009" s="341" t="s">
        <v>1246</v>
      </c>
      <c r="D4009" s="22"/>
      <c r="E4009" s="23"/>
      <c r="F4009" s="14"/>
      <c r="G4009" s="23"/>
      <c r="H4009" s="22"/>
      <c r="I4009" s="24"/>
      <c r="J4009" s="24"/>
      <c r="K4009" s="25"/>
      <c r="L4009" s="25"/>
      <c r="M4009" s="25"/>
      <c r="N4009" s="25"/>
      <c r="O4009" s="25"/>
      <c r="P4009" s="25"/>
      <c r="Q4009" s="26"/>
      <c r="R4009" s="25"/>
      <c r="S4009" s="25"/>
      <c r="T4009" s="27">
        <f t="shared" si="311"/>
        <v>0</v>
      </c>
      <c r="U4009" s="27">
        <f t="shared" si="312"/>
        <v>0</v>
      </c>
      <c r="V4009" s="25"/>
      <c r="W4009" s="27" t="str">
        <f t="shared" si="313"/>
        <v/>
      </c>
      <c r="X4009" s="43" t="str">
        <f t="shared" si="314"/>
        <v>OK</v>
      </c>
      <c r="Y4009" s="681" t="str">
        <f t="shared" si="315"/>
        <v/>
      </c>
    </row>
    <row r="4010" spans="1:25" x14ac:dyDescent="0.25">
      <c r="A4010" s="68" t="str">
        <f>'0'!$A$4</f>
        <v>………………..</v>
      </c>
      <c r="B4010" s="341">
        <f>'0'!$A$2</f>
        <v>46112</v>
      </c>
      <c r="C4010" s="341" t="s">
        <v>1246</v>
      </c>
      <c r="D4010" s="22"/>
      <c r="E4010" s="23"/>
      <c r="F4010" s="14"/>
      <c r="G4010" s="23"/>
      <c r="H4010" s="22"/>
      <c r="I4010" s="24"/>
      <c r="J4010" s="24"/>
      <c r="K4010" s="25"/>
      <c r="L4010" s="25"/>
      <c r="M4010" s="25"/>
      <c r="N4010" s="25"/>
      <c r="O4010" s="25"/>
      <c r="P4010" s="25"/>
      <c r="Q4010" s="26"/>
      <c r="R4010" s="25"/>
      <c r="S4010" s="25"/>
      <c r="T4010" s="27">
        <f t="shared" si="311"/>
        <v>0</v>
      </c>
      <c r="U4010" s="27">
        <f t="shared" si="312"/>
        <v>0</v>
      </c>
      <c r="V4010" s="25"/>
      <c r="W4010" s="27" t="str">
        <f t="shared" si="313"/>
        <v/>
      </c>
      <c r="X4010" s="43" t="str">
        <f t="shared" si="314"/>
        <v>OK</v>
      </c>
      <c r="Y4010" s="681" t="str">
        <f t="shared" si="315"/>
        <v/>
      </c>
    </row>
    <row r="4011" spans="1:25" x14ac:dyDescent="0.25">
      <c r="A4011" s="68" t="str">
        <f>'0'!$A$4</f>
        <v>………………..</v>
      </c>
      <c r="B4011" s="341">
        <f>'0'!$A$2</f>
        <v>46112</v>
      </c>
      <c r="C4011" s="341" t="s">
        <v>1246</v>
      </c>
      <c r="D4011" s="22"/>
      <c r="E4011" s="23"/>
      <c r="F4011" s="14"/>
      <c r="G4011" s="23"/>
      <c r="H4011" s="22"/>
      <c r="I4011" s="24"/>
      <c r="J4011" s="24"/>
      <c r="K4011" s="25"/>
      <c r="L4011" s="25"/>
      <c r="M4011" s="25"/>
      <c r="N4011" s="25"/>
      <c r="O4011" s="25"/>
      <c r="P4011" s="25"/>
      <c r="Q4011" s="26"/>
      <c r="R4011" s="25"/>
      <c r="S4011" s="25"/>
      <c r="T4011" s="27">
        <f t="shared" si="311"/>
        <v>0</v>
      </c>
      <c r="U4011" s="27">
        <f t="shared" si="312"/>
        <v>0</v>
      </c>
      <c r="V4011" s="25"/>
      <c r="W4011" s="27" t="str">
        <f t="shared" si="313"/>
        <v/>
      </c>
      <c r="X4011" s="43" t="str">
        <f t="shared" si="314"/>
        <v>OK</v>
      </c>
      <c r="Y4011" s="681" t="str">
        <f t="shared" si="315"/>
        <v/>
      </c>
    </row>
    <row r="4012" spans="1:25" x14ac:dyDescent="0.25">
      <c r="A4012" s="68" t="str">
        <f>'0'!$A$4</f>
        <v>………………..</v>
      </c>
      <c r="B4012" s="341">
        <f>'0'!$A$2</f>
        <v>46112</v>
      </c>
      <c r="C4012" s="341" t="s">
        <v>1246</v>
      </c>
      <c r="D4012" s="22"/>
      <c r="E4012" s="23"/>
      <c r="F4012" s="14"/>
      <c r="G4012" s="23"/>
      <c r="H4012" s="22"/>
      <c r="I4012" s="24"/>
      <c r="J4012" s="24"/>
      <c r="K4012" s="25"/>
      <c r="L4012" s="25"/>
      <c r="M4012" s="25"/>
      <c r="N4012" s="25"/>
      <c r="O4012" s="25"/>
      <c r="P4012" s="25"/>
      <c r="Q4012" s="26"/>
      <c r="R4012" s="25"/>
      <c r="S4012" s="25"/>
      <c r="T4012" s="27">
        <f t="shared" si="311"/>
        <v>0</v>
      </c>
      <c r="U4012" s="27">
        <f t="shared" si="312"/>
        <v>0</v>
      </c>
      <c r="V4012" s="25"/>
      <c r="W4012" s="27" t="str">
        <f t="shared" si="313"/>
        <v/>
      </c>
      <c r="X4012" s="43" t="str">
        <f t="shared" si="314"/>
        <v>OK</v>
      </c>
      <c r="Y4012" s="681" t="str">
        <f t="shared" si="315"/>
        <v/>
      </c>
    </row>
    <row r="4013" spans="1:25" x14ac:dyDescent="0.25">
      <c r="A4013" s="68" t="str">
        <f>'0'!$A$4</f>
        <v>………………..</v>
      </c>
      <c r="B4013" s="341">
        <f>'0'!$A$2</f>
        <v>46112</v>
      </c>
      <c r="C4013" s="341" t="s">
        <v>1246</v>
      </c>
      <c r="D4013" s="22"/>
      <c r="E4013" s="23"/>
      <c r="F4013" s="14"/>
      <c r="G4013" s="23"/>
      <c r="H4013" s="22"/>
      <c r="I4013" s="24"/>
      <c r="J4013" s="24"/>
      <c r="K4013" s="25"/>
      <c r="L4013" s="25"/>
      <c r="M4013" s="25"/>
      <c r="N4013" s="25"/>
      <c r="O4013" s="25"/>
      <c r="P4013" s="25"/>
      <c r="Q4013" s="26"/>
      <c r="R4013" s="25"/>
      <c r="S4013" s="25"/>
      <c r="T4013" s="27">
        <f t="shared" si="311"/>
        <v>0</v>
      </c>
      <c r="U4013" s="27">
        <f t="shared" si="312"/>
        <v>0</v>
      </c>
      <c r="V4013" s="25"/>
      <c r="W4013" s="27" t="str">
        <f t="shared" si="313"/>
        <v/>
      </c>
      <c r="X4013" s="43" t="str">
        <f t="shared" si="314"/>
        <v>OK</v>
      </c>
      <c r="Y4013" s="681" t="str">
        <f t="shared" si="315"/>
        <v/>
      </c>
    </row>
    <row r="4014" spans="1:25" x14ac:dyDescent="0.25">
      <c r="A4014" s="68" t="str">
        <f>'0'!$A$4</f>
        <v>………………..</v>
      </c>
      <c r="B4014" s="341">
        <f>'0'!$A$2</f>
        <v>46112</v>
      </c>
      <c r="C4014" s="341" t="s">
        <v>1246</v>
      </c>
      <c r="D4014" s="22"/>
      <c r="E4014" s="23"/>
      <c r="F4014" s="14"/>
      <c r="G4014" s="23"/>
      <c r="H4014" s="22"/>
      <c r="I4014" s="24"/>
      <c r="J4014" s="24"/>
      <c r="K4014" s="25"/>
      <c r="L4014" s="25"/>
      <c r="M4014" s="25"/>
      <c r="N4014" s="25"/>
      <c r="O4014" s="25"/>
      <c r="P4014" s="25"/>
      <c r="Q4014" s="26"/>
      <c r="R4014" s="25"/>
      <c r="S4014" s="25"/>
      <c r="T4014" s="27">
        <f t="shared" si="311"/>
        <v>0</v>
      </c>
      <c r="U4014" s="27">
        <f t="shared" si="312"/>
        <v>0</v>
      </c>
      <c r="V4014" s="25"/>
      <c r="W4014" s="27" t="str">
        <f t="shared" si="313"/>
        <v/>
      </c>
      <c r="X4014" s="43" t="str">
        <f t="shared" si="314"/>
        <v>OK</v>
      </c>
      <c r="Y4014" s="681" t="str">
        <f t="shared" si="315"/>
        <v/>
      </c>
    </row>
    <row r="4015" spans="1:25" x14ac:dyDescent="0.25">
      <c r="A4015" s="68" t="str">
        <f>'0'!$A$4</f>
        <v>………………..</v>
      </c>
      <c r="B4015" s="341">
        <f>'0'!$A$2</f>
        <v>46112</v>
      </c>
      <c r="C4015" s="341" t="s">
        <v>1246</v>
      </c>
      <c r="D4015" s="22"/>
      <c r="E4015" s="23"/>
      <c r="F4015" s="14"/>
      <c r="G4015" s="23"/>
      <c r="H4015" s="22"/>
      <c r="I4015" s="24"/>
      <c r="J4015" s="24"/>
      <c r="K4015" s="25"/>
      <c r="L4015" s="25"/>
      <c r="M4015" s="25"/>
      <c r="N4015" s="25"/>
      <c r="O4015" s="25"/>
      <c r="P4015" s="25"/>
      <c r="Q4015" s="26"/>
      <c r="R4015" s="25"/>
      <c r="S4015" s="25"/>
      <c r="T4015" s="27">
        <f t="shared" si="311"/>
        <v>0</v>
      </c>
      <c r="U4015" s="27">
        <f t="shared" si="312"/>
        <v>0</v>
      </c>
      <c r="V4015" s="25"/>
      <c r="W4015" s="27" t="str">
        <f t="shared" si="313"/>
        <v/>
      </c>
      <c r="X4015" s="43" t="str">
        <f t="shared" si="314"/>
        <v>OK</v>
      </c>
      <c r="Y4015" s="681" t="str">
        <f t="shared" si="315"/>
        <v/>
      </c>
    </row>
    <row r="4016" spans="1:25" x14ac:dyDescent="0.25">
      <c r="A4016" s="68" t="str">
        <f>'0'!$A$4</f>
        <v>………………..</v>
      </c>
      <c r="B4016" s="341">
        <f>'0'!$A$2</f>
        <v>46112</v>
      </c>
      <c r="C4016" s="341" t="s">
        <v>1246</v>
      </c>
      <c r="D4016" s="22"/>
      <c r="E4016" s="23"/>
      <c r="F4016" s="14"/>
      <c r="G4016" s="23"/>
      <c r="H4016" s="22"/>
      <c r="I4016" s="24"/>
      <c r="J4016" s="24"/>
      <c r="K4016" s="25"/>
      <c r="L4016" s="25"/>
      <c r="M4016" s="25"/>
      <c r="N4016" s="25"/>
      <c r="O4016" s="25"/>
      <c r="P4016" s="25"/>
      <c r="Q4016" s="26"/>
      <c r="R4016" s="25"/>
      <c r="S4016" s="25"/>
      <c r="T4016" s="27">
        <f t="shared" si="311"/>
        <v>0</v>
      </c>
      <c r="U4016" s="27">
        <f t="shared" si="312"/>
        <v>0</v>
      </c>
      <c r="V4016" s="25"/>
      <c r="W4016" s="27" t="str">
        <f t="shared" si="313"/>
        <v/>
      </c>
      <c r="X4016" s="43" t="str">
        <f t="shared" si="314"/>
        <v>OK</v>
      </c>
      <c r="Y4016" s="681" t="str">
        <f t="shared" si="315"/>
        <v/>
      </c>
    </row>
    <row r="4017" spans="1:25" x14ac:dyDescent="0.25">
      <c r="A4017" s="68" t="str">
        <f>'0'!$A$4</f>
        <v>………………..</v>
      </c>
      <c r="B4017" s="341">
        <f>'0'!$A$2</f>
        <v>46112</v>
      </c>
      <c r="C4017" s="341" t="s">
        <v>1246</v>
      </c>
      <c r="D4017" s="22"/>
      <c r="E4017" s="23"/>
      <c r="F4017" s="14"/>
      <c r="G4017" s="23"/>
      <c r="H4017" s="22"/>
      <c r="I4017" s="24"/>
      <c r="J4017" s="24"/>
      <c r="K4017" s="25"/>
      <c r="L4017" s="25"/>
      <c r="M4017" s="25"/>
      <c r="N4017" s="25"/>
      <c r="O4017" s="25"/>
      <c r="P4017" s="25"/>
      <c r="Q4017" s="26"/>
      <c r="R4017" s="25"/>
      <c r="S4017" s="25"/>
      <c r="T4017" s="27">
        <f t="shared" si="311"/>
        <v>0</v>
      </c>
      <c r="U4017" s="27">
        <f t="shared" si="312"/>
        <v>0</v>
      </c>
      <c r="V4017" s="25"/>
      <c r="W4017" s="27" t="str">
        <f t="shared" si="313"/>
        <v/>
      </c>
      <c r="X4017" s="43" t="str">
        <f t="shared" si="314"/>
        <v>OK</v>
      </c>
      <c r="Y4017" s="681" t="str">
        <f t="shared" si="315"/>
        <v/>
      </c>
    </row>
    <row r="4018" spans="1:25" x14ac:dyDescent="0.25">
      <c r="A4018" s="68" t="str">
        <f>'0'!$A$4</f>
        <v>………………..</v>
      </c>
      <c r="B4018" s="341">
        <f>'0'!$A$2</f>
        <v>46112</v>
      </c>
      <c r="C4018" s="341" t="s">
        <v>1246</v>
      </c>
      <c r="D4018" s="22"/>
      <c r="E4018" s="23"/>
      <c r="F4018" s="14"/>
      <c r="G4018" s="23"/>
      <c r="H4018" s="22"/>
      <c r="I4018" s="24"/>
      <c r="J4018" s="24"/>
      <c r="K4018" s="25"/>
      <c r="L4018" s="25"/>
      <c r="M4018" s="25"/>
      <c r="N4018" s="25"/>
      <c r="O4018" s="25"/>
      <c r="P4018" s="25"/>
      <c r="Q4018" s="26"/>
      <c r="R4018" s="25"/>
      <c r="S4018" s="25"/>
      <c r="T4018" s="27">
        <f t="shared" si="311"/>
        <v>0</v>
      </c>
      <c r="U4018" s="27">
        <f t="shared" si="312"/>
        <v>0</v>
      </c>
      <c r="V4018" s="25"/>
      <c r="W4018" s="27" t="str">
        <f t="shared" si="313"/>
        <v/>
      </c>
      <c r="X4018" s="43" t="str">
        <f t="shared" si="314"/>
        <v>OK</v>
      </c>
      <c r="Y4018" s="681" t="str">
        <f t="shared" si="315"/>
        <v/>
      </c>
    </row>
    <row r="4019" spans="1:25" x14ac:dyDescent="0.25">
      <c r="A4019" s="68" t="str">
        <f>'0'!$A$4</f>
        <v>………………..</v>
      </c>
      <c r="B4019" s="341">
        <f>'0'!$A$2</f>
        <v>46112</v>
      </c>
      <c r="C4019" s="341" t="s">
        <v>1246</v>
      </c>
      <c r="D4019" s="22"/>
      <c r="E4019" s="23"/>
      <c r="F4019" s="14"/>
      <c r="G4019" s="23"/>
      <c r="H4019" s="22"/>
      <c r="I4019" s="24"/>
      <c r="J4019" s="24"/>
      <c r="K4019" s="25"/>
      <c r="L4019" s="25"/>
      <c r="M4019" s="25"/>
      <c r="N4019" s="25"/>
      <c r="O4019" s="25"/>
      <c r="P4019" s="25"/>
      <c r="Q4019" s="26"/>
      <c r="R4019" s="25"/>
      <c r="S4019" s="25"/>
      <c r="T4019" s="27">
        <f t="shared" si="311"/>
        <v>0</v>
      </c>
      <c r="U4019" s="27">
        <f t="shared" si="312"/>
        <v>0</v>
      </c>
      <c r="V4019" s="25"/>
      <c r="W4019" s="27" t="str">
        <f t="shared" si="313"/>
        <v/>
      </c>
      <c r="X4019" s="43" t="str">
        <f t="shared" si="314"/>
        <v>OK</v>
      </c>
      <c r="Y4019" s="681" t="str">
        <f t="shared" si="315"/>
        <v/>
      </c>
    </row>
    <row r="4020" spans="1:25" x14ac:dyDescent="0.25">
      <c r="A4020" s="68" t="str">
        <f>'0'!$A$4</f>
        <v>………………..</v>
      </c>
      <c r="B4020" s="341">
        <f>'0'!$A$2</f>
        <v>46112</v>
      </c>
      <c r="C4020" s="341" t="s">
        <v>1246</v>
      </c>
      <c r="D4020" s="22"/>
      <c r="E4020" s="23"/>
      <c r="F4020" s="14"/>
      <c r="G4020" s="23"/>
      <c r="H4020" s="22"/>
      <c r="I4020" s="24"/>
      <c r="J4020" s="24"/>
      <c r="K4020" s="25"/>
      <c r="L4020" s="25"/>
      <c r="M4020" s="25"/>
      <c r="N4020" s="25"/>
      <c r="O4020" s="25"/>
      <c r="P4020" s="25"/>
      <c r="Q4020" s="26"/>
      <c r="R4020" s="25"/>
      <c r="S4020" s="25"/>
      <c r="T4020" s="27">
        <f t="shared" si="311"/>
        <v>0</v>
      </c>
      <c r="U4020" s="27">
        <f t="shared" si="312"/>
        <v>0</v>
      </c>
      <c r="V4020" s="25"/>
      <c r="W4020" s="27" t="str">
        <f t="shared" si="313"/>
        <v/>
      </c>
      <c r="X4020" s="43" t="str">
        <f t="shared" si="314"/>
        <v>OK</v>
      </c>
      <c r="Y4020" s="681" t="str">
        <f t="shared" si="315"/>
        <v/>
      </c>
    </row>
    <row r="4021" spans="1:25" x14ac:dyDescent="0.25">
      <c r="A4021" s="68" t="str">
        <f>'0'!$A$4</f>
        <v>………………..</v>
      </c>
      <c r="B4021" s="341">
        <f>'0'!$A$2</f>
        <v>46112</v>
      </c>
      <c r="C4021" s="341" t="s">
        <v>1246</v>
      </c>
      <c r="D4021" s="22"/>
      <c r="E4021" s="23"/>
      <c r="F4021" s="14"/>
      <c r="G4021" s="23"/>
      <c r="H4021" s="22"/>
      <c r="I4021" s="24"/>
      <c r="J4021" s="24"/>
      <c r="K4021" s="25"/>
      <c r="L4021" s="25"/>
      <c r="M4021" s="25"/>
      <c r="N4021" s="25"/>
      <c r="O4021" s="25"/>
      <c r="P4021" s="25"/>
      <c r="Q4021" s="26"/>
      <c r="R4021" s="25"/>
      <c r="S4021" s="25"/>
      <c r="T4021" s="27">
        <f t="shared" si="311"/>
        <v>0</v>
      </c>
      <c r="U4021" s="27">
        <f t="shared" si="312"/>
        <v>0</v>
      </c>
      <c r="V4021" s="25"/>
      <c r="W4021" s="27" t="str">
        <f t="shared" si="313"/>
        <v/>
      </c>
      <c r="X4021" s="43" t="str">
        <f t="shared" si="314"/>
        <v>OK</v>
      </c>
      <c r="Y4021" s="681" t="str">
        <f t="shared" si="315"/>
        <v/>
      </c>
    </row>
    <row r="4022" spans="1:25" x14ac:dyDescent="0.25">
      <c r="A4022" s="68" t="str">
        <f>'0'!$A$4</f>
        <v>………………..</v>
      </c>
      <c r="B4022" s="341">
        <f>'0'!$A$2</f>
        <v>46112</v>
      </c>
      <c r="C4022" s="341" t="s">
        <v>1246</v>
      </c>
      <c r="D4022" s="22"/>
      <c r="E4022" s="23"/>
      <c r="F4022" s="14"/>
      <c r="G4022" s="23"/>
      <c r="H4022" s="22"/>
      <c r="I4022" s="24"/>
      <c r="J4022" s="24"/>
      <c r="K4022" s="25"/>
      <c r="L4022" s="25"/>
      <c r="M4022" s="25"/>
      <c r="N4022" s="25"/>
      <c r="O4022" s="25"/>
      <c r="P4022" s="25"/>
      <c r="Q4022" s="26"/>
      <c r="R4022" s="25"/>
      <c r="S4022" s="25"/>
      <c r="T4022" s="27">
        <f t="shared" si="311"/>
        <v>0</v>
      </c>
      <c r="U4022" s="27">
        <f t="shared" si="312"/>
        <v>0</v>
      </c>
      <c r="V4022" s="25"/>
      <c r="W4022" s="27" t="str">
        <f t="shared" si="313"/>
        <v/>
      </c>
      <c r="X4022" s="43" t="str">
        <f t="shared" si="314"/>
        <v>OK</v>
      </c>
      <c r="Y4022" s="681" t="str">
        <f t="shared" si="315"/>
        <v/>
      </c>
    </row>
    <row r="4023" spans="1:25" x14ac:dyDescent="0.25">
      <c r="A4023" s="68" t="str">
        <f>'0'!$A$4</f>
        <v>………………..</v>
      </c>
      <c r="B4023" s="341">
        <f>'0'!$A$2</f>
        <v>46112</v>
      </c>
      <c r="C4023" s="341" t="s">
        <v>1246</v>
      </c>
      <c r="D4023" s="22"/>
      <c r="E4023" s="23"/>
      <c r="F4023" s="14"/>
      <c r="G4023" s="23"/>
      <c r="H4023" s="22"/>
      <c r="I4023" s="24"/>
      <c r="J4023" s="24"/>
      <c r="K4023" s="25"/>
      <c r="L4023" s="25"/>
      <c r="M4023" s="25"/>
      <c r="N4023" s="25"/>
      <c r="O4023" s="25"/>
      <c r="P4023" s="25"/>
      <c r="Q4023" s="26"/>
      <c r="R4023" s="25"/>
      <c r="S4023" s="25"/>
      <c r="T4023" s="27">
        <f t="shared" si="311"/>
        <v>0</v>
      </c>
      <c r="U4023" s="27">
        <f t="shared" si="312"/>
        <v>0</v>
      </c>
      <c r="V4023" s="25"/>
      <c r="W4023" s="27" t="str">
        <f t="shared" si="313"/>
        <v/>
      </c>
      <c r="X4023" s="43" t="str">
        <f t="shared" si="314"/>
        <v>OK</v>
      </c>
      <c r="Y4023" s="681" t="str">
        <f t="shared" si="315"/>
        <v/>
      </c>
    </row>
    <row r="4024" spans="1:25" x14ac:dyDescent="0.25">
      <c r="A4024" s="68" t="str">
        <f>'0'!$A$4</f>
        <v>………………..</v>
      </c>
      <c r="B4024" s="341">
        <f>'0'!$A$2</f>
        <v>46112</v>
      </c>
      <c r="C4024" s="341" t="s">
        <v>1246</v>
      </c>
      <c r="D4024" s="22"/>
      <c r="E4024" s="23"/>
      <c r="F4024" s="14"/>
      <c r="G4024" s="23"/>
      <c r="H4024" s="22"/>
      <c r="I4024" s="24"/>
      <c r="J4024" s="24"/>
      <c r="K4024" s="25"/>
      <c r="L4024" s="25"/>
      <c r="M4024" s="25"/>
      <c r="N4024" s="25"/>
      <c r="O4024" s="25"/>
      <c r="P4024" s="25"/>
      <c r="Q4024" s="26"/>
      <c r="R4024" s="25"/>
      <c r="S4024" s="25"/>
      <c r="T4024" s="27">
        <f t="shared" si="311"/>
        <v>0</v>
      </c>
      <c r="U4024" s="27">
        <f t="shared" si="312"/>
        <v>0</v>
      </c>
      <c r="V4024" s="25"/>
      <c r="W4024" s="27" t="str">
        <f t="shared" si="313"/>
        <v/>
      </c>
      <c r="X4024" s="43" t="str">
        <f t="shared" si="314"/>
        <v>OK</v>
      </c>
      <c r="Y4024" s="681" t="str">
        <f t="shared" si="315"/>
        <v/>
      </c>
    </row>
    <row r="4025" spans="1:25" x14ac:dyDescent="0.25">
      <c r="A4025" s="68" t="str">
        <f>'0'!$A$4</f>
        <v>………………..</v>
      </c>
      <c r="B4025" s="341">
        <f>'0'!$A$2</f>
        <v>46112</v>
      </c>
      <c r="C4025" s="341" t="s">
        <v>1246</v>
      </c>
      <c r="D4025" s="22"/>
      <c r="E4025" s="23"/>
      <c r="F4025" s="14"/>
      <c r="G4025" s="23"/>
      <c r="H4025" s="22"/>
      <c r="I4025" s="24"/>
      <c r="J4025" s="24"/>
      <c r="K4025" s="25"/>
      <c r="L4025" s="25"/>
      <c r="M4025" s="25"/>
      <c r="N4025" s="25"/>
      <c r="O4025" s="25"/>
      <c r="P4025" s="25"/>
      <c r="Q4025" s="26"/>
      <c r="R4025" s="25"/>
      <c r="S4025" s="25"/>
      <c r="T4025" s="27">
        <f t="shared" si="311"/>
        <v>0</v>
      </c>
      <c r="U4025" s="27">
        <f t="shared" si="312"/>
        <v>0</v>
      </c>
      <c r="V4025" s="25"/>
      <c r="W4025" s="27" t="str">
        <f t="shared" si="313"/>
        <v/>
      </c>
      <c r="X4025" s="43" t="str">
        <f t="shared" si="314"/>
        <v>OK</v>
      </c>
      <c r="Y4025" s="681" t="str">
        <f t="shared" si="315"/>
        <v/>
      </c>
    </row>
    <row r="4026" spans="1:25" x14ac:dyDescent="0.25">
      <c r="A4026" s="68" t="str">
        <f>'0'!$A$4</f>
        <v>………………..</v>
      </c>
      <c r="B4026" s="341">
        <f>'0'!$A$2</f>
        <v>46112</v>
      </c>
      <c r="C4026" s="341" t="s">
        <v>1246</v>
      </c>
      <c r="D4026" s="22"/>
      <c r="E4026" s="23"/>
      <c r="F4026" s="14"/>
      <c r="G4026" s="23"/>
      <c r="H4026" s="22"/>
      <c r="I4026" s="24"/>
      <c r="J4026" s="24"/>
      <c r="K4026" s="25"/>
      <c r="L4026" s="25"/>
      <c r="M4026" s="25"/>
      <c r="N4026" s="25"/>
      <c r="O4026" s="25"/>
      <c r="P4026" s="25"/>
      <c r="Q4026" s="26"/>
      <c r="R4026" s="25"/>
      <c r="S4026" s="25"/>
      <c r="T4026" s="27">
        <f t="shared" si="311"/>
        <v>0</v>
      </c>
      <c r="U4026" s="27">
        <f t="shared" si="312"/>
        <v>0</v>
      </c>
      <c r="V4026" s="25"/>
      <c r="W4026" s="27" t="str">
        <f t="shared" si="313"/>
        <v/>
      </c>
      <c r="X4026" s="43" t="str">
        <f t="shared" si="314"/>
        <v>OK</v>
      </c>
      <c r="Y4026" s="681" t="str">
        <f t="shared" si="315"/>
        <v/>
      </c>
    </row>
    <row r="4027" spans="1:25" x14ac:dyDescent="0.25">
      <c r="A4027" s="68" t="str">
        <f>'0'!$A$4</f>
        <v>………………..</v>
      </c>
      <c r="B4027" s="341">
        <f>'0'!$A$2</f>
        <v>46112</v>
      </c>
      <c r="C4027" s="341" t="s">
        <v>1246</v>
      </c>
      <c r="D4027" s="22"/>
      <c r="E4027" s="23"/>
      <c r="F4027" s="14"/>
      <c r="G4027" s="23"/>
      <c r="H4027" s="22"/>
      <c r="I4027" s="24"/>
      <c r="J4027" s="24"/>
      <c r="K4027" s="25"/>
      <c r="L4027" s="25"/>
      <c r="M4027" s="25"/>
      <c r="N4027" s="25"/>
      <c r="O4027" s="25"/>
      <c r="P4027" s="25"/>
      <c r="Q4027" s="26"/>
      <c r="R4027" s="25"/>
      <c r="S4027" s="25"/>
      <c r="T4027" s="27">
        <f t="shared" si="311"/>
        <v>0</v>
      </c>
      <c r="U4027" s="27">
        <f t="shared" si="312"/>
        <v>0</v>
      </c>
      <c r="V4027" s="25"/>
      <c r="W4027" s="27" t="str">
        <f t="shared" si="313"/>
        <v/>
      </c>
      <c r="X4027" s="43" t="str">
        <f t="shared" si="314"/>
        <v>OK</v>
      </c>
      <c r="Y4027" s="681" t="str">
        <f t="shared" si="315"/>
        <v/>
      </c>
    </row>
    <row r="4028" spans="1:25" x14ac:dyDescent="0.25">
      <c r="A4028" s="68" t="str">
        <f>'0'!$A$4</f>
        <v>………………..</v>
      </c>
      <c r="B4028" s="341">
        <f>'0'!$A$2</f>
        <v>46112</v>
      </c>
      <c r="C4028" s="341" t="s">
        <v>1246</v>
      </c>
      <c r="D4028" s="22"/>
      <c r="E4028" s="23"/>
      <c r="F4028" s="14"/>
      <c r="G4028" s="23"/>
      <c r="H4028" s="22"/>
      <c r="I4028" s="24"/>
      <c r="J4028" s="24"/>
      <c r="K4028" s="25"/>
      <c r="L4028" s="25"/>
      <c r="M4028" s="25"/>
      <c r="N4028" s="25"/>
      <c r="O4028" s="25"/>
      <c r="P4028" s="25"/>
      <c r="Q4028" s="26"/>
      <c r="R4028" s="25"/>
      <c r="S4028" s="25"/>
      <c r="T4028" s="27">
        <f t="shared" si="311"/>
        <v>0</v>
      </c>
      <c r="U4028" s="27">
        <f t="shared" si="312"/>
        <v>0</v>
      </c>
      <c r="V4028" s="25"/>
      <c r="W4028" s="27" t="str">
        <f t="shared" si="313"/>
        <v/>
      </c>
      <c r="X4028" s="43" t="str">
        <f t="shared" si="314"/>
        <v>OK</v>
      </c>
      <c r="Y4028" s="681" t="str">
        <f t="shared" si="315"/>
        <v/>
      </c>
    </row>
    <row r="4029" spans="1:25" x14ac:dyDescent="0.25">
      <c r="A4029" s="68" t="str">
        <f>'0'!$A$4</f>
        <v>………………..</v>
      </c>
      <c r="B4029" s="341">
        <f>'0'!$A$2</f>
        <v>46112</v>
      </c>
      <c r="C4029" s="341" t="s">
        <v>1246</v>
      </c>
      <c r="D4029" s="22"/>
      <c r="E4029" s="23"/>
      <c r="F4029" s="14"/>
      <c r="G4029" s="23"/>
      <c r="H4029" s="22"/>
      <c r="I4029" s="24"/>
      <c r="J4029" s="24"/>
      <c r="K4029" s="25"/>
      <c r="L4029" s="25"/>
      <c r="M4029" s="25"/>
      <c r="N4029" s="25"/>
      <c r="O4029" s="25"/>
      <c r="P4029" s="25"/>
      <c r="Q4029" s="26"/>
      <c r="R4029" s="25"/>
      <c r="S4029" s="25"/>
      <c r="T4029" s="27">
        <f t="shared" si="311"/>
        <v>0</v>
      </c>
      <c r="U4029" s="27">
        <f t="shared" si="312"/>
        <v>0</v>
      </c>
      <c r="V4029" s="25"/>
      <c r="W4029" s="27" t="str">
        <f t="shared" si="313"/>
        <v/>
      </c>
      <c r="X4029" s="43" t="str">
        <f t="shared" si="314"/>
        <v>OK</v>
      </c>
      <c r="Y4029" s="681" t="str">
        <f t="shared" si="315"/>
        <v/>
      </c>
    </row>
    <row r="4030" spans="1:25" x14ac:dyDescent="0.25">
      <c r="A4030" s="68" t="str">
        <f>'0'!$A$4</f>
        <v>………………..</v>
      </c>
      <c r="B4030" s="341">
        <f>'0'!$A$2</f>
        <v>46112</v>
      </c>
      <c r="C4030" s="341" t="s">
        <v>1246</v>
      </c>
      <c r="D4030" s="22"/>
      <c r="E4030" s="23"/>
      <c r="F4030" s="14"/>
      <c r="G4030" s="23"/>
      <c r="H4030" s="22"/>
      <c r="I4030" s="24"/>
      <c r="J4030" s="24"/>
      <c r="K4030" s="25"/>
      <c r="L4030" s="25"/>
      <c r="M4030" s="25"/>
      <c r="N4030" s="25"/>
      <c r="O4030" s="25"/>
      <c r="P4030" s="25"/>
      <c r="Q4030" s="26"/>
      <c r="R4030" s="25"/>
      <c r="S4030" s="25"/>
      <c r="T4030" s="27">
        <f t="shared" si="311"/>
        <v>0</v>
      </c>
      <c r="U4030" s="27">
        <f t="shared" si="312"/>
        <v>0</v>
      </c>
      <c r="V4030" s="25"/>
      <c r="W4030" s="27" t="str">
        <f t="shared" si="313"/>
        <v/>
      </c>
      <c r="X4030" s="43" t="str">
        <f t="shared" si="314"/>
        <v>OK</v>
      </c>
      <c r="Y4030" s="681" t="str">
        <f t="shared" si="315"/>
        <v/>
      </c>
    </row>
    <row r="4031" spans="1:25" x14ac:dyDescent="0.25">
      <c r="A4031" s="68" t="str">
        <f>'0'!$A$4</f>
        <v>………………..</v>
      </c>
      <c r="B4031" s="341">
        <f>'0'!$A$2</f>
        <v>46112</v>
      </c>
      <c r="C4031" s="341" t="s">
        <v>1246</v>
      </c>
      <c r="D4031" s="22"/>
      <c r="E4031" s="23"/>
      <c r="F4031" s="14"/>
      <c r="G4031" s="23"/>
      <c r="H4031" s="22"/>
      <c r="I4031" s="24"/>
      <c r="J4031" s="24"/>
      <c r="K4031" s="25"/>
      <c r="L4031" s="25"/>
      <c r="M4031" s="25"/>
      <c r="N4031" s="25"/>
      <c r="O4031" s="25"/>
      <c r="P4031" s="25"/>
      <c r="Q4031" s="26"/>
      <c r="R4031" s="25"/>
      <c r="S4031" s="25"/>
      <c r="T4031" s="27">
        <f t="shared" si="311"/>
        <v>0</v>
      </c>
      <c r="U4031" s="27">
        <f t="shared" si="312"/>
        <v>0</v>
      </c>
      <c r="V4031" s="25"/>
      <c r="W4031" s="27" t="str">
        <f t="shared" si="313"/>
        <v/>
      </c>
      <c r="X4031" s="43" t="str">
        <f t="shared" si="314"/>
        <v>OK</v>
      </c>
      <c r="Y4031" s="681" t="str">
        <f t="shared" si="315"/>
        <v/>
      </c>
    </row>
    <row r="4032" spans="1:25" x14ac:dyDescent="0.25">
      <c r="A4032" s="68" t="str">
        <f>'0'!$A$4</f>
        <v>………………..</v>
      </c>
      <c r="B4032" s="341">
        <f>'0'!$A$2</f>
        <v>46112</v>
      </c>
      <c r="C4032" s="341" t="s">
        <v>1246</v>
      </c>
      <c r="D4032" s="22"/>
      <c r="E4032" s="23"/>
      <c r="F4032" s="14"/>
      <c r="G4032" s="23"/>
      <c r="H4032" s="22"/>
      <c r="I4032" s="24"/>
      <c r="J4032" s="24"/>
      <c r="K4032" s="25"/>
      <c r="L4032" s="25"/>
      <c r="M4032" s="25"/>
      <c r="N4032" s="25"/>
      <c r="O4032" s="25"/>
      <c r="P4032" s="25"/>
      <c r="Q4032" s="26"/>
      <c r="R4032" s="25"/>
      <c r="S4032" s="25"/>
      <c r="T4032" s="27">
        <f t="shared" si="311"/>
        <v>0</v>
      </c>
      <c r="U4032" s="27">
        <f t="shared" si="312"/>
        <v>0</v>
      </c>
      <c r="V4032" s="25"/>
      <c r="W4032" s="27" t="str">
        <f t="shared" si="313"/>
        <v/>
      </c>
      <c r="X4032" s="43" t="str">
        <f t="shared" si="314"/>
        <v>OK</v>
      </c>
      <c r="Y4032" s="681" t="str">
        <f t="shared" si="315"/>
        <v/>
      </c>
    </row>
    <row r="4033" spans="1:25" x14ac:dyDescent="0.25">
      <c r="A4033" s="68" t="str">
        <f>'0'!$A$4</f>
        <v>………………..</v>
      </c>
      <c r="B4033" s="341">
        <f>'0'!$A$2</f>
        <v>46112</v>
      </c>
      <c r="C4033" s="341" t="s">
        <v>1246</v>
      </c>
      <c r="D4033" s="22"/>
      <c r="E4033" s="23"/>
      <c r="F4033" s="14"/>
      <c r="G4033" s="23"/>
      <c r="H4033" s="22"/>
      <c r="I4033" s="24"/>
      <c r="J4033" s="24"/>
      <c r="K4033" s="25"/>
      <c r="L4033" s="25"/>
      <c r="M4033" s="25"/>
      <c r="N4033" s="25"/>
      <c r="O4033" s="25"/>
      <c r="P4033" s="25"/>
      <c r="Q4033" s="26"/>
      <c r="R4033" s="25"/>
      <c r="S4033" s="25"/>
      <c r="T4033" s="27">
        <f t="shared" si="311"/>
        <v>0</v>
      </c>
      <c r="U4033" s="27">
        <f t="shared" si="312"/>
        <v>0</v>
      </c>
      <c r="V4033" s="25"/>
      <c r="W4033" s="27" t="str">
        <f t="shared" si="313"/>
        <v/>
      </c>
      <c r="X4033" s="43" t="str">
        <f t="shared" si="314"/>
        <v>OK</v>
      </c>
      <c r="Y4033" s="681" t="str">
        <f t="shared" si="315"/>
        <v/>
      </c>
    </row>
    <row r="4034" spans="1:25" x14ac:dyDescent="0.25">
      <c r="A4034" s="68" t="str">
        <f>'0'!$A$4</f>
        <v>………………..</v>
      </c>
      <c r="B4034" s="341">
        <f>'0'!$A$2</f>
        <v>46112</v>
      </c>
      <c r="C4034" s="341" t="s">
        <v>1246</v>
      </c>
      <c r="D4034" s="22"/>
      <c r="E4034" s="23"/>
      <c r="F4034" s="14"/>
      <c r="G4034" s="23"/>
      <c r="H4034" s="22"/>
      <c r="I4034" s="24"/>
      <c r="J4034" s="24"/>
      <c r="K4034" s="25"/>
      <c r="L4034" s="25"/>
      <c r="M4034" s="25"/>
      <c r="N4034" s="25"/>
      <c r="O4034" s="25"/>
      <c r="P4034" s="25"/>
      <c r="Q4034" s="26"/>
      <c r="R4034" s="25"/>
      <c r="S4034" s="25"/>
      <c r="T4034" s="27">
        <f t="shared" si="311"/>
        <v>0</v>
      </c>
      <c r="U4034" s="27">
        <f t="shared" si="312"/>
        <v>0</v>
      </c>
      <c r="V4034" s="25"/>
      <c r="W4034" s="27" t="str">
        <f t="shared" si="313"/>
        <v/>
      </c>
      <c r="X4034" s="43" t="str">
        <f t="shared" si="314"/>
        <v>OK</v>
      </c>
      <c r="Y4034" s="681" t="str">
        <f t="shared" si="315"/>
        <v/>
      </c>
    </row>
    <row r="4035" spans="1:25" x14ac:dyDescent="0.25">
      <c r="A4035" s="68" t="str">
        <f>'0'!$A$4</f>
        <v>………………..</v>
      </c>
      <c r="B4035" s="341">
        <f>'0'!$A$2</f>
        <v>46112</v>
      </c>
      <c r="C4035" s="341" t="s">
        <v>1246</v>
      </c>
      <c r="D4035" s="22"/>
      <c r="E4035" s="23"/>
      <c r="F4035" s="14"/>
      <c r="G4035" s="23"/>
      <c r="H4035" s="22"/>
      <c r="I4035" s="24"/>
      <c r="J4035" s="24"/>
      <c r="K4035" s="25"/>
      <c r="L4035" s="25"/>
      <c r="M4035" s="25"/>
      <c r="N4035" s="25"/>
      <c r="O4035" s="25"/>
      <c r="P4035" s="25"/>
      <c r="Q4035" s="26"/>
      <c r="R4035" s="25"/>
      <c r="S4035" s="25"/>
      <c r="T4035" s="27">
        <f t="shared" si="311"/>
        <v>0</v>
      </c>
      <c r="U4035" s="27">
        <f t="shared" si="312"/>
        <v>0</v>
      </c>
      <c r="V4035" s="25"/>
      <c r="W4035" s="27" t="str">
        <f t="shared" si="313"/>
        <v/>
      </c>
      <c r="X4035" s="43" t="str">
        <f t="shared" si="314"/>
        <v>OK</v>
      </c>
      <c r="Y4035" s="681" t="str">
        <f t="shared" si="315"/>
        <v/>
      </c>
    </row>
    <row r="4036" spans="1:25" x14ac:dyDescent="0.25">
      <c r="A4036" s="68" t="str">
        <f>'0'!$A$4</f>
        <v>………………..</v>
      </c>
      <c r="B4036" s="341">
        <f>'0'!$A$2</f>
        <v>46112</v>
      </c>
      <c r="C4036" s="341" t="s">
        <v>1246</v>
      </c>
      <c r="D4036" s="22"/>
      <c r="E4036" s="23"/>
      <c r="F4036" s="14"/>
      <c r="G4036" s="23"/>
      <c r="H4036" s="22"/>
      <c r="I4036" s="24"/>
      <c r="J4036" s="24"/>
      <c r="K4036" s="25"/>
      <c r="L4036" s="25"/>
      <c r="M4036" s="25"/>
      <c r="N4036" s="25"/>
      <c r="O4036" s="25"/>
      <c r="P4036" s="25"/>
      <c r="Q4036" s="26"/>
      <c r="R4036" s="25"/>
      <c r="S4036" s="25"/>
      <c r="T4036" s="27">
        <f t="shared" si="311"/>
        <v>0</v>
      </c>
      <c r="U4036" s="27">
        <f t="shared" si="312"/>
        <v>0</v>
      </c>
      <c r="V4036" s="25"/>
      <c r="W4036" s="27" t="str">
        <f t="shared" si="313"/>
        <v/>
      </c>
      <c r="X4036" s="43" t="str">
        <f t="shared" si="314"/>
        <v>OK</v>
      </c>
      <c r="Y4036" s="681" t="str">
        <f t="shared" si="315"/>
        <v/>
      </c>
    </row>
    <row r="4037" spans="1:25" x14ac:dyDescent="0.25">
      <c r="A4037" s="68" t="str">
        <f>'0'!$A$4</f>
        <v>………………..</v>
      </c>
      <c r="B4037" s="341">
        <f>'0'!$A$2</f>
        <v>46112</v>
      </c>
      <c r="C4037" s="341" t="s">
        <v>1246</v>
      </c>
      <c r="D4037" s="22"/>
      <c r="E4037" s="23"/>
      <c r="F4037" s="14"/>
      <c r="G4037" s="23"/>
      <c r="H4037" s="22"/>
      <c r="I4037" s="24"/>
      <c r="J4037" s="24"/>
      <c r="K4037" s="25"/>
      <c r="L4037" s="25"/>
      <c r="M4037" s="25"/>
      <c r="N4037" s="25"/>
      <c r="O4037" s="25"/>
      <c r="P4037" s="25"/>
      <c r="Q4037" s="26"/>
      <c r="R4037" s="25"/>
      <c r="S4037" s="25"/>
      <c r="T4037" s="27">
        <f t="shared" si="311"/>
        <v>0</v>
      </c>
      <c r="U4037" s="27">
        <f t="shared" si="312"/>
        <v>0</v>
      </c>
      <c r="V4037" s="25"/>
      <c r="W4037" s="27" t="str">
        <f t="shared" si="313"/>
        <v/>
      </c>
      <c r="X4037" s="43" t="str">
        <f t="shared" si="314"/>
        <v>OK</v>
      </c>
      <c r="Y4037" s="681" t="str">
        <f t="shared" si="315"/>
        <v/>
      </c>
    </row>
    <row r="4038" spans="1:25" x14ac:dyDescent="0.25">
      <c r="A4038" s="68" t="str">
        <f>'0'!$A$4</f>
        <v>………………..</v>
      </c>
      <c r="B4038" s="341">
        <f>'0'!$A$2</f>
        <v>46112</v>
      </c>
      <c r="C4038" s="341" t="s">
        <v>1246</v>
      </c>
      <c r="D4038" s="22"/>
      <c r="E4038" s="23"/>
      <c r="F4038" s="14"/>
      <c r="G4038" s="23"/>
      <c r="H4038" s="22"/>
      <c r="I4038" s="24"/>
      <c r="J4038" s="24"/>
      <c r="K4038" s="25"/>
      <c r="L4038" s="25"/>
      <c r="M4038" s="25"/>
      <c r="N4038" s="25"/>
      <c r="O4038" s="25"/>
      <c r="P4038" s="25"/>
      <c r="Q4038" s="26"/>
      <c r="R4038" s="25"/>
      <c r="S4038" s="25"/>
      <c r="T4038" s="27">
        <f t="shared" si="311"/>
        <v>0</v>
      </c>
      <c r="U4038" s="27">
        <f t="shared" si="312"/>
        <v>0</v>
      </c>
      <c r="V4038" s="25"/>
      <c r="W4038" s="27" t="str">
        <f t="shared" si="313"/>
        <v/>
      </c>
      <c r="X4038" s="43" t="str">
        <f t="shared" si="314"/>
        <v>OK</v>
      </c>
      <c r="Y4038" s="681" t="str">
        <f t="shared" si="315"/>
        <v/>
      </c>
    </row>
    <row r="4039" spans="1:25" x14ac:dyDescent="0.25">
      <c r="A4039" s="68" t="str">
        <f>'0'!$A$4</f>
        <v>………………..</v>
      </c>
      <c r="B4039" s="341">
        <f>'0'!$A$2</f>
        <v>46112</v>
      </c>
      <c r="C4039" s="341" t="s">
        <v>1246</v>
      </c>
      <c r="D4039" s="22"/>
      <c r="E4039" s="23"/>
      <c r="F4039" s="14"/>
      <c r="G4039" s="23"/>
      <c r="H4039" s="22"/>
      <c r="I4039" s="24"/>
      <c r="J4039" s="24"/>
      <c r="K4039" s="25"/>
      <c r="L4039" s="25"/>
      <c r="M4039" s="25"/>
      <c r="N4039" s="25"/>
      <c r="O4039" s="25"/>
      <c r="P4039" s="25"/>
      <c r="Q4039" s="26"/>
      <c r="R4039" s="25"/>
      <c r="S4039" s="25"/>
      <c r="T4039" s="27">
        <f t="shared" si="311"/>
        <v>0</v>
      </c>
      <c r="U4039" s="27">
        <f t="shared" si="312"/>
        <v>0</v>
      </c>
      <c r="V4039" s="25"/>
      <c r="W4039" s="27" t="str">
        <f t="shared" si="313"/>
        <v/>
      </c>
      <c r="X4039" s="43" t="str">
        <f t="shared" si="314"/>
        <v>OK</v>
      </c>
      <c r="Y4039" s="681" t="str">
        <f t="shared" si="315"/>
        <v/>
      </c>
    </row>
    <row r="4040" spans="1:25" x14ac:dyDescent="0.25">
      <c r="A4040" s="68" t="str">
        <f>'0'!$A$4</f>
        <v>………………..</v>
      </c>
      <c r="B4040" s="341">
        <f>'0'!$A$2</f>
        <v>46112</v>
      </c>
      <c r="C4040" s="341" t="s">
        <v>1246</v>
      </c>
      <c r="D4040" s="22"/>
      <c r="E4040" s="23"/>
      <c r="F4040" s="14"/>
      <c r="G4040" s="23"/>
      <c r="H4040" s="22"/>
      <c r="I4040" s="24"/>
      <c r="J4040" s="24"/>
      <c r="K4040" s="25"/>
      <c r="L4040" s="25"/>
      <c r="M4040" s="25"/>
      <c r="N4040" s="25"/>
      <c r="O4040" s="25"/>
      <c r="P4040" s="25"/>
      <c r="Q4040" s="26"/>
      <c r="R4040" s="25"/>
      <c r="S4040" s="25"/>
      <c r="T4040" s="27">
        <f t="shared" si="311"/>
        <v>0</v>
      </c>
      <c r="U4040" s="27">
        <f t="shared" si="312"/>
        <v>0</v>
      </c>
      <c r="V4040" s="25"/>
      <c r="W4040" s="27" t="str">
        <f t="shared" si="313"/>
        <v/>
      </c>
      <c r="X4040" s="43" t="str">
        <f t="shared" si="314"/>
        <v>OK</v>
      </c>
      <c r="Y4040" s="681" t="str">
        <f t="shared" si="315"/>
        <v/>
      </c>
    </row>
    <row r="4041" spans="1:25" x14ac:dyDescent="0.25">
      <c r="A4041" s="68" t="str">
        <f>'0'!$A$4</f>
        <v>………………..</v>
      </c>
      <c r="B4041" s="341">
        <f>'0'!$A$2</f>
        <v>46112</v>
      </c>
      <c r="C4041" s="341" t="s">
        <v>1246</v>
      </c>
      <c r="D4041" s="22"/>
      <c r="E4041" s="23"/>
      <c r="F4041" s="14"/>
      <c r="G4041" s="23"/>
      <c r="H4041" s="22"/>
      <c r="I4041" s="24"/>
      <c r="J4041" s="24"/>
      <c r="K4041" s="25"/>
      <c r="L4041" s="25"/>
      <c r="M4041" s="25"/>
      <c r="N4041" s="25"/>
      <c r="O4041" s="25"/>
      <c r="P4041" s="25"/>
      <c r="Q4041" s="26"/>
      <c r="R4041" s="25"/>
      <c r="S4041" s="25"/>
      <c r="T4041" s="27">
        <f t="shared" ref="T4041:T4104" si="316">N4041+P4041-R4041</f>
        <v>0</v>
      </c>
      <c r="U4041" s="27">
        <f t="shared" ref="U4041:U4104" si="317">O4041+Q4041-S4041</f>
        <v>0</v>
      </c>
      <c r="V4041" s="25"/>
      <c r="W4041" s="27" t="str">
        <f t="shared" ref="W4041:W4104" si="318">IF(K4041="","",K4041-M4041-(P4041-Q4041))</f>
        <v/>
      </c>
      <c r="X4041" s="43" t="str">
        <f t="shared" ref="X4041:X4104" si="319">IF(ROUND(T4041-V4041,2)&gt;=0,"OK","Просрочието не може да надхвърля задължението")</f>
        <v>OK</v>
      </c>
      <c r="Y4041" s="681" t="str">
        <f t="shared" ref="Y4041:Y4104" si="320">IF(COUNTBLANK(D4041:W4041)=18,"",IF(D4041="999999999","",IF(ISNUMBER(VALUE(D4041)),IF(LEN(D4041)&lt;&gt;9,"Въведеното ЕИК е твърде късо или твърде дълго",IF(OR(MOD(MID(D4041,1,1)*1+MID(D4041,2,1)*2+MID(D4041,3,1)*3+MID(D4041,4,1)*4+MID(D4041,5,1)*5+MID(D4041,6,1)*6+MID(D4041,7,1)*7+MID(D4041,8,1)*8,11)-MID(D4041,9,1)=0,AND(MOD(MID(D4041,1,1)*3+MID(D4041,2,1)*4+MID(D4041,3,1)*5+MID(D4041,4,1)*6+MID(D4041,5,1)*7+MID(D4041,6,1)*8+MID(D4041,7,1)*9+MID(D4041,8,1)*10,11)=10,MID(D4041,9,1)*1=0),MOD(MID(D4041,1,1)*3+MID(D4041,2,1)*4+MID(D4041,3,1)*5+MID(D4041,4,1)*6+MID(D4041,5,1)*7+MID(D4041,6,1)*8+MID(D4041,7,1)*9+MID(D4041,8,1)*10,11)-MID(D4041,9,1)=0),"","Въведеното ЕИК е невалидно")),"Въведеното ЕИК съдържа непозволени символи")))</f>
        <v/>
      </c>
    </row>
    <row r="4042" spans="1:25" x14ac:dyDescent="0.25">
      <c r="A4042" s="68" t="str">
        <f>'0'!$A$4</f>
        <v>………………..</v>
      </c>
      <c r="B4042" s="341">
        <f>'0'!$A$2</f>
        <v>46112</v>
      </c>
      <c r="C4042" s="341" t="s">
        <v>1246</v>
      </c>
      <c r="D4042" s="22"/>
      <c r="E4042" s="23"/>
      <c r="F4042" s="14"/>
      <c r="G4042" s="23"/>
      <c r="H4042" s="22"/>
      <c r="I4042" s="24"/>
      <c r="J4042" s="24"/>
      <c r="K4042" s="25"/>
      <c r="L4042" s="25"/>
      <c r="M4042" s="25"/>
      <c r="N4042" s="25"/>
      <c r="O4042" s="25"/>
      <c r="P4042" s="25"/>
      <c r="Q4042" s="26"/>
      <c r="R4042" s="25"/>
      <c r="S4042" s="25"/>
      <c r="T4042" s="27">
        <f t="shared" si="316"/>
        <v>0</v>
      </c>
      <c r="U4042" s="27">
        <f t="shared" si="317"/>
        <v>0</v>
      </c>
      <c r="V4042" s="25"/>
      <c r="W4042" s="27" t="str">
        <f t="shared" si="318"/>
        <v/>
      </c>
      <c r="X4042" s="43" t="str">
        <f t="shared" si="319"/>
        <v>OK</v>
      </c>
      <c r="Y4042" s="681" t="str">
        <f t="shared" si="320"/>
        <v/>
      </c>
    </row>
    <row r="4043" spans="1:25" x14ac:dyDescent="0.25">
      <c r="A4043" s="68" t="str">
        <f>'0'!$A$4</f>
        <v>………………..</v>
      </c>
      <c r="B4043" s="341">
        <f>'0'!$A$2</f>
        <v>46112</v>
      </c>
      <c r="C4043" s="341" t="s">
        <v>1246</v>
      </c>
      <c r="D4043" s="22"/>
      <c r="E4043" s="23"/>
      <c r="F4043" s="14"/>
      <c r="G4043" s="23"/>
      <c r="H4043" s="22"/>
      <c r="I4043" s="24"/>
      <c r="J4043" s="24"/>
      <c r="K4043" s="25"/>
      <c r="L4043" s="25"/>
      <c r="M4043" s="25"/>
      <c r="N4043" s="25"/>
      <c r="O4043" s="25"/>
      <c r="P4043" s="25"/>
      <c r="Q4043" s="26"/>
      <c r="R4043" s="25"/>
      <c r="S4043" s="25"/>
      <c r="T4043" s="27">
        <f t="shared" si="316"/>
        <v>0</v>
      </c>
      <c r="U4043" s="27">
        <f t="shared" si="317"/>
        <v>0</v>
      </c>
      <c r="V4043" s="25"/>
      <c r="W4043" s="27" t="str">
        <f t="shared" si="318"/>
        <v/>
      </c>
      <c r="X4043" s="43" t="str">
        <f t="shared" si="319"/>
        <v>OK</v>
      </c>
      <c r="Y4043" s="681" t="str">
        <f t="shared" si="320"/>
        <v/>
      </c>
    </row>
    <row r="4044" spans="1:25" x14ac:dyDescent="0.25">
      <c r="A4044" s="68" t="str">
        <f>'0'!$A$4</f>
        <v>………………..</v>
      </c>
      <c r="B4044" s="341">
        <f>'0'!$A$2</f>
        <v>46112</v>
      </c>
      <c r="C4044" s="341" t="s">
        <v>1246</v>
      </c>
      <c r="D4044" s="22"/>
      <c r="E4044" s="23"/>
      <c r="F4044" s="14"/>
      <c r="G4044" s="23"/>
      <c r="H4044" s="22"/>
      <c r="I4044" s="24"/>
      <c r="J4044" s="24"/>
      <c r="K4044" s="25"/>
      <c r="L4044" s="25"/>
      <c r="M4044" s="25"/>
      <c r="N4044" s="25"/>
      <c r="O4044" s="25"/>
      <c r="P4044" s="25"/>
      <c r="Q4044" s="26"/>
      <c r="R4044" s="25"/>
      <c r="S4044" s="25"/>
      <c r="T4044" s="27">
        <f t="shared" si="316"/>
        <v>0</v>
      </c>
      <c r="U4044" s="27">
        <f t="shared" si="317"/>
        <v>0</v>
      </c>
      <c r="V4044" s="25"/>
      <c r="W4044" s="27" t="str">
        <f t="shared" si="318"/>
        <v/>
      </c>
      <c r="X4044" s="43" t="str">
        <f t="shared" si="319"/>
        <v>OK</v>
      </c>
      <c r="Y4044" s="681" t="str">
        <f t="shared" si="320"/>
        <v/>
      </c>
    </row>
    <row r="4045" spans="1:25" x14ac:dyDescent="0.25">
      <c r="A4045" s="68" t="str">
        <f>'0'!$A$4</f>
        <v>………………..</v>
      </c>
      <c r="B4045" s="341">
        <f>'0'!$A$2</f>
        <v>46112</v>
      </c>
      <c r="C4045" s="341" t="s">
        <v>1246</v>
      </c>
      <c r="D4045" s="22"/>
      <c r="E4045" s="23"/>
      <c r="F4045" s="14"/>
      <c r="G4045" s="23"/>
      <c r="H4045" s="22"/>
      <c r="I4045" s="24"/>
      <c r="J4045" s="24"/>
      <c r="K4045" s="25"/>
      <c r="L4045" s="25"/>
      <c r="M4045" s="25"/>
      <c r="N4045" s="25"/>
      <c r="O4045" s="25"/>
      <c r="P4045" s="25"/>
      <c r="Q4045" s="26"/>
      <c r="R4045" s="25"/>
      <c r="S4045" s="25"/>
      <c r="T4045" s="27">
        <f t="shared" si="316"/>
        <v>0</v>
      </c>
      <c r="U4045" s="27">
        <f t="shared" si="317"/>
        <v>0</v>
      </c>
      <c r="V4045" s="25"/>
      <c r="W4045" s="27" t="str">
        <f t="shared" si="318"/>
        <v/>
      </c>
      <c r="X4045" s="43" t="str">
        <f t="shared" si="319"/>
        <v>OK</v>
      </c>
      <c r="Y4045" s="681" t="str">
        <f t="shared" si="320"/>
        <v/>
      </c>
    </row>
    <row r="4046" spans="1:25" x14ac:dyDescent="0.25">
      <c r="A4046" s="68" t="str">
        <f>'0'!$A$4</f>
        <v>………………..</v>
      </c>
      <c r="B4046" s="341">
        <f>'0'!$A$2</f>
        <v>46112</v>
      </c>
      <c r="C4046" s="341" t="s">
        <v>1246</v>
      </c>
      <c r="D4046" s="22"/>
      <c r="E4046" s="23"/>
      <c r="F4046" s="14"/>
      <c r="G4046" s="23"/>
      <c r="H4046" s="22"/>
      <c r="I4046" s="24"/>
      <c r="J4046" s="24"/>
      <c r="K4046" s="25"/>
      <c r="L4046" s="25"/>
      <c r="M4046" s="25"/>
      <c r="N4046" s="25"/>
      <c r="O4046" s="25"/>
      <c r="P4046" s="25"/>
      <c r="Q4046" s="26"/>
      <c r="R4046" s="25"/>
      <c r="S4046" s="25"/>
      <c r="T4046" s="27">
        <f t="shared" si="316"/>
        <v>0</v>
      </c>
      <c r="U4046" s="27">
        <f t="shared" si="317"/>
        <v>0</v>
      </c>
      <c r="V4046" s="25"/>
      <c r="W4046" s="27" t="str">
        <f t="shared" si="318"/>
        <v/>
      </c>
      <c r="X4046" s="43" t="str">
        <f t="shared" si="319"/>
        <v>OK</v>
      </c>
      <c r="Y4046" s="681" t="str">
        <f t="shared" si="320"/>
        <v/>
      </c>
    </row>
    <row r="4047" spans="1:25" x14ac:dyDescent="0.25">
      <c r="A4047" s="68" t="str">
        <f>'0'!$A$4</f>
        <v>………………..</v>
      </c>
      <c r="B4047" s="341">
        <f>'0'!$A$2</f>
        <v>46112</v>
      </c>
      <c r="C4047" s="341" t="s">
        <v>1246</v>
      </c>
      <c r="D4047" s="22"/>
      <c r="E4047" s="23"/>
      <c r="F4047" s="14"/>
      <c r="G4047" s="23"/>
      <c r="H4047" s="22"/>
      <c r="I4047" s="24"/>
      <c r="J4047" s="24"/>
      <c r="K4047" s="25"/>
      <c r="L4047" s="25"/>
      <c r="M4047" s="25"/>
      <c r="N4047" s="25"/>
      <c r="O4047" s="25"/>
      <c r="P4047" s="25"/>
      <c r="Q4047" s="26"/>
      <c r="R4047" s="25"/>
      <c r="S4047" s="25"/>
      <c r="T4047" s="27">
        <f t="shared" si="316"/>
        <v>0</v>
      </c>
      <c r="U4047" s="27">
        <f t="shared" si="317"/>
        <v>0</v>
      </c>
      <c r="V4047" s="25"/>
      <c r="W4047" s="27" t="str">
        <f t="shared" si="318"/>
        <v/>
      </c>
      <c r="X4047" s="43" t="str">
        <f t="shared" si="319"/>
        <v>OK</v>
      </c>
      <c r="Y4047" s="681" t="str">
        <f t="shared" si="320"/>
        <v/>
      </c>
    </row>
    <row r="4048" spans="1:25" x14ac:dyDescent="0.25">
      <c r="A4048" s="68" t="str">
        <f>'0'!$A$4</f>
        <v>………………..</v>
      </c>
      <c r="B4048" s="341">
        <f>'0'!$A$2</f>
        <v>46112</v>
      </c>
      <c r="C4048" s="341" t="s">
        <v>1246</v>
      </c>
      <c r="D4048" s="22"/>
      <c r="E4048" s="23"/>
      <c r="F4048" s="14"/>
      <c r="G4048" s="23"/>
      <c r="H4048" s="22"/>
      <c r="I4048" s="24"/>
      <c r="J4048" s="24"/>
      <c r="K4048" s="25"/>
      <c r="L4048" s="25"/>
      <c r="M4048" s="25"/>
      <c r="N4048" s="25"/>
      <c r="O4048" s="25"/>
      <c r="P4048" s="25"/>
      <c r="Q4048" s="26"/>
      <c r="R4048" s="25"/>
      <c r="S4048" s="25"/>
      <c r="T4048" s="27">
        <f t="shared" si="316"/>
        <v>0</v>
      </c>
      <c r="U4048" s="27">
        <f t="shared" si="317"/>
        <v>0</v>
      </c>
      <c r="V4048" s="25"/>
      <c r="W4048" s="27" t="str">
        <f t="shared" si="318"/>
        <v/>
      </c>
      <c r="X4048" s="43" t="str">
        <f t="shared" si="319"/>
        <v>OK</v>
      </c>
      <c r="Y4048" s="681" t="str">
        <f t="shared" si="320"/>
        <v/>
      </c>
    </row>
    <row r="4049" spans="1:25" x14ac:dyDescent="0.25">
      <c r="A4049" s="68" t="str">
        <f>'0'!$A$4</f>
        <v>………………..</v>
      </c>
      <c r="B4049" s="341">
        <f>'0'!$A$2</f>
        <v>46112</v>
      </c>
      <c r="C4049" s="341" t="s">
        <v>1246</v>
      </c>
      <c r="D4049" s="22"/>
      <c r="E4049" s="23"/>
      <c r="F4049" s="14"/>
      <c r="G4049" s="23"/>
      <c r="H4049" s="22"/>
      <c r="I4049" s="24"/>
      <c r="J4049" s="24"/>
      <c r="K4049" s="25"/>
      <c r="L4049" s="25"/>
      <c r="M4049" s="25"/>
      <c r="N4049" s="25"/>
      <c r="O4049" s="25"/>
      <c r="P4049" s="25"/>
      <c r="Q4049" s="26"/>
      <c r="R4049" s="25"/>
      <c r="S4049" s="25"/>
      <c r="T4049" s="27">
        <f t="shared" si="316"/>
        <v>0</v>
      </c>
      <c r="U4049" s="27">
        <f t="shared" si="317"/>
        <v>0</v>
      </c>
      <c r="V4049" s="25"/>
      <c r="W4049" s="27" t="str">
        <f t="shared" si="318"/>
        <v/>
      </c>
      <c r="X4049" s="43" t="str">
        <f t="shared" si="319"/>
        <v>OK</v>
      </c>
      <c r="Y4049" s="681" t="str">
        <f t="shared" si="320"/>
        <v/>
      </c>
    </row>
    <row r="4050" spans="1:25" x14ac:dyDescent="0.25">
      <c r="A4050" s="68" t="str">
        <f>'0'!$A$4</f>
        <v>………………..</v>
      </c>
      <c r="B4050" s="341">
        <f>'0'!$A$2</f>
        <v>46112</v>
      </c>
      <c r="C4050" s="341" t="s">
        <v>1246</v>
      </c>
      <c r="D4050" s="22"/>
      <c r="E4050" s="23"/>
      <c r="F4050" s="14"/>
      <c r="G4050" s="23"/>
      <c r="H4050" s="22"/>
      <c r="I4050" s="24"/>
      <c r="J4050" s="24"/>
      <c r="K4050" s="25"/>
      <c r="L4050" s="25"/>
      <c r="M4050" s="25"/>
      <c r="N4050" s="25"/>
      <c r="O4050" s="25"/>
      <c r="P4050" s="25"/>
      <c r="Q4050" s="26"/>
      <c r="R4050" s="25"/>
      <c r="S4050" s="25"/>
      <c r="T4050" s="27">
        <f t="shared" si="316"/>
        <v>0</v>
      </c>
      <c r="U4050" s="27">
        <f t="shared" si="317"/>
        <v>0</v>
      </c>
      <c r="V4050" s="25"/>
      <c r="W4050" s="27" t="str">
        <f t="shared" si="318"/>
        <v/>
      </c>
      <c r="X4050" s="43" t="str">
        <f t="shared" si="319"/>
        <v>OK</v>
      </c>
      <c r="Y4050" s="681" t="str">
        <f t="shared" si="320"/>
        <v/>
      </c>
    </row>
    <row r="4051" spans="1:25" x14ac:dyDescent="0.25">
      <c r="A4051" s="68" t="str">
        <f>'0'!$A$4</f>
        <v>………………..</v>
      </c>
      <c r="B4051" s="341">
        <f>'0'!$A$2</f>
        <v>46112</v>
      </c>
      <c r="C4051" s="341" t="s">
        <v>1246</v>
      </c>
      <c r="D4051" s="22"/>
      <c r="E4051" s="23"/>
      <c r="F4051" s="14"/>
      <c r="G4051" s="23"/>
      <c r="H4051" s="22"/>
      <c r="I4051" s="24"/>
      <c r="J4051" s="24"/>
      <c r="K4051" s="25"/>
      <c r="L4051" s="25"/>
      <c r="M4051" s="25"/>
      <c r="N4051" s="25"/>
      <c r="O4051" s="25"/>
      <c r="P4051" s="25"/>
      <c r="Q4051" s="26"/>
      <c r="R4051" s="25"/>
      <c r="S4051" s="25"/>
      <c r="T4051" s="27">
        <f t="shared" si="316"/>
        <v>0</v>
      </c>
      <c r="U4051" s="27">
        <f t="shared" si="317"/>
        <v>0</v>
      </c>
      <c r="V4051" s="25"/>
      <c r="W4051" s="27" t="str">
        <f t="shared" si="318"/>
        <v/>
      </c>
      <c r="X4051" s="43" t="str">
        <f t="shared" si="319"/>
        <v>OK</v>
      </c>
      <c r="Y4051" s="681" t="str">
        <f t="shared" si="320"/>
        <v/>
      </c>
    </row>
    <row r="4052" spans="1:25" x14ac:dyDescent="0.25">
      <c r="A4052" s="68" t="str">
        <f>'0'!$A$4</f>
        <v>………………..</v>
      </c>
      <c r="B4052" s="341">
        <f>'0'!$A$2</f>
        <v>46112</v>
      </c>
      <c r="C4052" s="341" t="s">
        <v>1246</v>
      </c>
      <c r="D4052" s="22"/>
      <c r="E4052" s="23"/>
      <c r="F4052" s="14"/>
      <c r="G4052" s="23"/>
      <c r="H4052" s="22"/>
      <c r="I4052" s="24"/>
      <c r="J4052" s="24"/>
      <c r="K4052" s="25"/>
      <c r="L4052" s="25"/>
      <c r="M4052" s="25"/>
      <c r="N4052" s="25"/>
      <c r="O4052" s="25"/>
      <c r="P4052" s="25"/>
      <c r="Q4052" s="26"/>
      <c r="R4052" s="25"/>
      <c r="S4052" s="25"/>
      <c r="T4052" s="27">
        <f t="shared" si="316"/>
        <v>0</v>
      </c>
      <c r="U4052" s="27">
        <f t="shared" si="317"/>
        <v>0</v>
      </c>
      <c r="V4052" s="25"/>
      <c r="W4052" s="27" t="str">
        <f t="shared" si="318"/>
        <v/>
      </c>
      <c r="X4052" s="43" t="str">
        <f t="shared" si="319"/>
        <v>OK</v>
      </c>
      <c r="Y4052" s="681" t="str">
        <f t="shared" si="320"/>
        <v/>
      </c>
    </row>
    <row r="4053" spans="1:25" x14ac:dyDescent="0.25">
      <c r="A4053" s="68" t="str">
        <f>'0'!$A$4</f>
        <v>………………..</v>
      </c>
      <c r="B4053" s="341">
        <f>'0'!$A$2</f>
        <v>46112</v>
      </c>
      <c r="C4053" s="341" t="s">
        <v>1246</v>
      </c>
      <c r="D4053" s="22"/>
      <c r="E4053" s="23"/>
      <c r="F4053" s="14"/>
      <c r="G4053" s="23"/>
      <c r="H4053" s="22"/>
      <c r="I4053" s="24"/>
      <c r="J4053" s="24"/>
      <c r="K4053" s="25"/>
      <c r="L4053" s="25"/>
      <c r="M4053" s="25"/>
      <c r="N4053" s="25"/>
      <c r="O4053" s="25"/>
      <c r="P4053" s="25"/>
      <c r="Q4053" s="26"/>
      <c r="R4053" s="25"/>
      <c r="S4053" s="25"/>
      <c r="T4053" s="27">
        <f t="shared" si="316"/>
        <v>0</v>
      </c>
      <c r="U4053" s="27">
        <f t="shared" si="317"/>
        <v>0</v>
      </c>
      <c r="V4053" s="25"/>
      <c r="W4053" s="27" t="str">
        <f t="shared" si="318"/>
        <v/>
      </c>
      <c r="X4053" s="43" t="str">
        <f t="shared" si="319"/>
        <v>OK</v>
      </c>
      <c r="Y4053" s="681" t="str">
        <f t="shared" si="320"/>
        <v/>
      </c>
    </row>
    <row r="4054" spans="1:25" x14ac:dyDescent="0.25">
      <c r="A4054" s="68" t="str">
        <f>'0'!$A$4</f>
        <v>………………..</v>
      </c>
      <c r="B4054" s="341">
        <f>'0'!$A$2</f>
        <v>46112</v>
      </c>
      <c r="C4054" s="341" t="s">
        <v>1246</v>
      </c>
      <c r="D4054" s="22"/>
      <c r="E4054" s="23"/>
      <c r="F4054" s="14"/>
      <c r="G4054" s="23"/>
      <c r="H4054" s="22"/>
      <c r="I4054" s="24"/>
      <c r="J4054" s="24"/>
      <c r="K4054" s="25"/>
      <c r="L4054" s="25"/>
      <c r="M4054" s="25"/>
      <c r="N4054" s="25"/>
      <c r="O4054" s="25"/>
      <c r="P4054" s="25"/>
      <c r="Q4054" s="26"/>
      <c r="R4054" s="25"/>
      <c r="S4054" s="25"/>
      <c r="T4054" s="27">
        <f t="shared" si="316"/>
        <v>0</v>
      </c>
      <c r="U4054" s="27">
        <f t="shared" si="317"/>
        <v>0</v>
      </c>
      <c r="V4054" s="25"/>
      <c r="W4054" s="27" t="str">
        <f t="shared" si="318"/>
        <v/>
      </c>
      <c r="X4054" s="43" t="str">
        <f t="shared" si="319"/>
        <v>OK</v>
      </c>
      <c r="Y4054" s="681" t="str">
        <f t="shared" si="320"/>
        <v/>
      </c>
    </row>
    <row r="4055" spans="1:25" x14ac:dyDescent="0.25">
      <c r="A4055" s="68" t="str">
        <f>'0'!$A$4</f>
        <v>………………..</v>
      </c>
      <c r="B4055" s="341">
        <f>'0'!$A$2</f>
        <v>46112</v>
      </c>
      <c r="C4055" s="341" t="s">
        <v>1246</v>
      </c>
      <c r="D4055" s="22"/>
      <c r="E4055" s="23"/>
      <c r="F4055" s="14"/>
      <c r="G4055" s="23"/>
      <c r="H4055" s="22"/>
      <c r="I4055" s="24"/>
      <c r="J4055" s="24"/>
      <c r="K4055" s="25"/>
      <c r="L4055" s="25"/>
      <c r="M4055" s="25"/>
      <c r="N4055" s="25"/>
      <c r="O4055" s="25"/>
      <c r="P4055" s="25"/>
      <c r="Q4055" s="26"/>
      <c r="R4055" s="25"/>
      <c r="S4055" s="25"/>
      <c r="T4055" s="27">
        <f t="shared" si="316"/>
        <v>0</v>
      </c>
      <c r="U4055" s="27">
        <f t="shared" si="317"/>
        <v>0</v>
      </c>
      <c r="V4055" s="25"/>
      <c r="W4055" s="27" t="str">
        <f t="shared" si="318"/>
        <v/>
      </c>
      <c r="X4055" s="43" t="str">
        <f t="shared" si="319"/>
        <v>OK</v>
      </c>
      <c r="Y4055" s="681" t="str">
        <f t="shared" si="320"/>
        <v/>
      </c>
    </row>
    <row r="4056" spans="1:25" x14ac:dyDescent="0.25">
      <c r="A4056" s="68" t="str">
        <f>'0'!$A$4</f>
        <v>………………..</v>
      </c>
      <c r="B4056" s="341">
        <f>'0'!$A$2</f>
        <v>46112</v>
      </c>
      <c r="C4056" s="341" t="s">
        <v>1246</v>
      </c>
      <c r="D4056" s="22"/>
      <c r="E4056" s="23"/>
      <c r="F4056" s="14"/>
      <c r="G4056" s="23"/>
      <c r="H4056" s="22"/>
      <c r="I4056" s="24"/>
      <c r="J4056" s="24"/>
      <c r="K4056" s="25"/>
      <c r="L4056" s="25"/>
      <c r="M4056" s="25"/>
      <c r="N4056" s="25"/>
      <c r="O4056" s="25"/>
      <c r="P4056" s="25"/>
      <c r="Q4056" s="26"/>
      <c r="R4056" s="25"/>
      <c r="S4056" s="25"/>
      <c r="T4056" s="27">
        <f t="shared" si="316"/>
        <v>0</v>
      </c>
      <c r="U4056" s="27">
        <f t="shared" si="317"/>
        <v>0</v>
      </c>
      <c r="V4056" s="25"/>
      <c r="W4056" s="27" t="str">
        <f t="shared" si="318"/>
        <v/>
      </c>
      <c r="X4056" s="43" t="str">
        <f t="shared" si="319"/>
        <v>OK</v>
      </c>
      <c r="Y4056" s="681" t="str">
        <f t="shared" si="320"/>
        <v/>
      </c>
    </row>
    <row r="4057" spans="1:25" x14ac:dyDescent="0.25">
      <c r="A4057" s="68" t="str">
        <f>'0'!$A$4</f>
        <v>………………..</v>
      </c>
      <c r="B4057" s="341">
        <f>'0'!$A$2</f>
        <v>46112</v>
      </c>
      <c r="C4057" s="341" t="s">
        <v>1246</v>
      </c>
      <c r="D4057" s="22"/>
      <c r="E4057" s="23"/>
      <c r="F4057" s="14"/>
      <c r="G4057" s="23"/>
      <c r="H4057" s="22"/>
      <c r="I4057" s="24"/>
      <c r="J4057" s="24"/>
      <c r="K4057" s="25"/>
      <c r="L4057" s="25"/>
      <c r="M4057" s="25"/>
      <c r="N4057" s="25"/>
      <c r="O4057" s="25"/>
      <c r="P4057" s="25"/>
      <c r="Q4057" s="26"/>
      <c r="R4057" s="25"/>
      <c r="S4057" s="25"/>
      <c r="T4057" s="27">
        <f t="shared" si="316"/>
        <v>0</v>
      </c>
      <c r="U4057" s="27">
        <f t="shared" si="317"/>
        <v>0</v>
      </c>
      <c r="V4057" s="25"/>
      <c r="W4057" s="27" t="str">
        <f t="shared" si="318"/>
        <v/>
      </c>
      <c r="X4057" s="43" t="str">
        <f t="shared" si="319"/>
        <v>OK</v>
      </c>
      <c r="Y4057" s="681" t="str">
        <f t="shared" si="320"/>
        <v/>
      </c>
    </row>
    <row r="4058" spans="1:25" x14ac:dyDescent="0.25">
      <c r="A4058" s="68" t="str">
        <f>'0'!$A$4</f>
        <v>………………..</v>
      </c>
      <c r="B4058" s="341">
        <f>'0'!$A$2</f>
        <v>46112</v>
      </c>
      <c r="C4058" s="341" t="s">
        <v>1246</v>
      </c>
      <c r="D4058" s="22"/>
      <c r="E4058" s="23"/>
      <c r="F4058" s="14"/>
      <c r="G4058" s="23"/>
      <c r="H4058" s="22"/>
      <c r="I4058" s="24"/>
      <c r="J4058" s="24"/>
      <c r="K4058" s="25"/>
      <c r="L4058" s="25"/>
      <c r="M4058" s="25"/>
      <c r="N4058" s="25"/>
      <c r="O4058" s="25"/>
      <c r="P4058" s="25"/>
      <c r="Q4058" s="26"/>
      <c r="R4058" s="25"/>
      <c r="S4058" s="25"/>
      <c r="T4058" s="27">
        <f t="shared" si="316"/>
        <v>0</v>
      </c>
      <c r="U4058" s="27">
        <f t="shared" si="317"/>
        <v>0</v>
      </c>
      <c r="V4058" s="25"/>
      <c r="W4058" s="27" t="str">
        <f t="shared" si="318"/>
        <v/>
      </c>
      <c r="X4058" s="43" t="str">
        <f t="shared" si="319"/>
        <v>OK</v>
      </c>
      <c r="Y4058" s="681" t="str">
        <f t="shared" si="320"/>
        <v/>
      </c>
    </row>
    <row r="4059" spans="1:25" x14ac:dyDescent="0.25">
      <c r="A4059" s="68" t="str">
        <f>'0'!$A$4</f>
        <v>………………..</v>
      </c>
      <c r="B4059" s="341">
        <f>'0'!$A$2</f>
        <v>46112</v>
      </c>
      <c r="C4059" s="341" t="s">
        <v>1246</v>
      </c>
      <c r="D4059" s="22"/>
      <c r="E4059" s="23"/>
      <c r="F4059" s="14"/>
      <c r="G4059" s="23"/>
      <c r="H4059" s="22"/>
      <c r="I4059" s="24"/>
      <c r="J4059" s="24"/>
      <c r="K4059" s="25"/>
      <c r="L4059" s="25"/>
      <c r="M4059" s="25"/>
      <c r="N4059" s="25"/>
      <c r="O4059" s="25"/>
      <c r="P4059" s="25"/>
      <c r="Q4059" s="26"/>
      <c r="R4059" s="25"/>
      <c r="S4059" s="25"/>
      <c r="T4059" s="27">
        <f t="shared" si="316"/>
        <v>0</v>
      </c>
      <c r="U4059" s="27">
        <f t="shared" si="317"/>
        <v>0</v>
      </c>
      <c r="V4059" s="25"/>
      <c r="W4059" s="27" t="str">
        <f t="shared" si="318"/>
        <v/>
      </c>
      <c r="X4059" s="43" t="str">
        <f t="shared" si="319"/>
        <v>OK</v>
      </c>
      <c r="Y4059" s="681" t="str">
        <f t="shared" si="320"/>
        <v/>
      </c>
    </row>
    <row r="4060" spans="1:25" x14ac:dyDescent="0.25">
      <c r="A4060" s="68" t="str">
        <f>'0'!$A$4</f>
        <v>………………..</v>
      </c>
      <c r="B4060" s="341">
        <f>'0'!$A$2</f>
        <v>46112</v>
      </c>
      <c r="C4060" s="341" t="s">
        <v>1246</v>
      </c>
      <c r="D4060" s="22"/>
      <c r="E4060" s="23"/>
      <c r="F4060" s="14"/>
      <c r="G4060" s="23"/>
      <c r="H4060" s="22"/>
      <c r="I4060" s="24"/>
      <c r="J4060" s="24"/>
      <c r="K4060" s="25"/>
      <c r="L4060" s="25"/>
      <c r="M4060" s="25"/>
      <c r="N4060" s="25"/>
      <c r="O4060" s="25"/>
      <c r="P4060" s="25"/>
      <c r="Q4060" s="26"/>
      <c r="R4060" s="25"/>
      <c r="S4060" s="25"/>
      <c r="T4060" s="27">
        <f t="shared" si="316"/>
        <v>0</v>
      </c>
      <c r="U4060" s="27">
        <f t="shared" si="317"/>
        <v>0</v>
      </c>
      <c r="V4060" s="25"/>
      <c r="W4060" s="27" t="str">
        <f t="shared" si="318"/>
        <v/>
      </c>
      <c r="X4060" s="43" t="str">
        <f t="shared" si="319"/>
        <v>OK</v>
      </c>
      <c r="Y4060" s="681" t="str">
        <f t="shared" si="320"/>
        <v/>
      </c>
    </row>
    <row r="4061" spans="1:25" x14ac:dyDescent="0.25">
      <c r="A4061" s="68" t="str">
        <f>'0'!$A$4</f>
        <v>………………..</v>
      </c>
      <c r="B4061" s="341">
        <f>'0'!$A$2</f>
        <v>46112</v>
      </c>
      <c r="C4061" s="341" t="s">
        <v>1246</v>
      </c>
      <c r="D4061" s="22"/>
      <c r="E4061" s="23"/>
      <c r="F4061" s="14"/>
      <c r="G4061" s="23"/>
      <c r="H4061" s="22"/>
      <c r="I4061" s="24"/>
      <c r="J4061" s="24"/>
      <c r="K4061" s="25"/>
      <c r="L4061" s="25"/>
      <c r="M4061" s="25"/>
      <c r="N4061" s="25"/>
      <c r="O4061" s="25"/>
      <c r="P4061" s="25"/>
      <c r="Q4061" s="26"/>
      <c r="R4061" s="25"/>
      <c r="S4061" s="25"/>
      <c r="T4061" s="27">
        <f t="shared" si="316"/>
        <v>0</v>
      </c>
      <c r="U4061" s="27">
        <f t="shared" si="317"/>
        <v>0</v>
      </c>
      <c r="V4061" s="25"/>
      <c r="W4061" s="27" t="str">
        <f t="shared" si="318"/>
        <v/>
      </c>
      <c r="X4061" s="43" t="str">
        <f t="shared" si="319"/>
        <v>OK</v>
      </c>
      <c r="Y4061" s="681" t="str">
        <f t="shared" si="320"/>
        <v/>
      </c>
    </row>
    <row r="4062" spans="1:25" x14ac:dyDescent="0.25">
      <c r="A4062" s="68" t="str">
        <f>'0'!$A$4</f>
        <v>………………..</v>
      </c>
      <c r="B4062" s="341">
        <f>'0'!$A$2</f>
        <v>46112</v>
      </c>
      <c r="C4062" s="341" t="s">
        <v>1246</v>
      </c>
      <c r="D4062" s="22"/>
      <c r="E4062" s="23"/>
      <c r="F4062" s="14"/>
      <c r="G4062" s="23"/>
      <c r="H4062" s="22"/>
      <c r="I4062" s="24"/>
      <c r="J4062" s="24"/>
      <c r="K4062" s="25"/>
      <c r="L4062" s="25"/>
      <c r="M4062" s="25"/>
      <c r="N4062" s="25"/>
      <c r="O4062" s="25"/>
      <c r="P4062" s="25"/>
      <c r="Q4062" s="26"/>
      <c r="R4062" s="25"/>
      <c r="S4062" s="25"/>
      <c r="T4062" s="27">
        <f t="shared" si="316"/>
        <v>0</v>
      </c>
      <c r="U4062" s="27">
        <f t="shared" si="317"/>
        <v>0</v>
      </c>
      <c r="V4062" s="25"/>
      <c r="W4062" s="27" t="str">
        <f t="shared" si="318"/>
        <v/>
      </c>
      <c r="X4062" s="43" t="str">
        <f t="shared" si="319"/>
        <v>OK</v>
      </c>
      <c r="Y4062" s="681" t="str">
        <f t="shared" si="320"/>
        <v/>
      </c>
    </row>
    <row r="4063" spans="1:25" x14ac:dyDescent="0.25">
      <c r="A4063" s="68" t="str">
        <f>'0'!$A$4</f>
        <v>………………..</v>
      </c>
      <c r="B4063" s="341">
        <f>'0'!$A$2</f>
        <v>46112</v>
      </c>
      <c r="C4063" s="341" t="s">
        <v>1246</v>
      </c>
      <c r="D4063" s="22"/>
      <c r="E4063" s="23"/>
      <c r="F4063" s="14"/>
      <c r="G4063" s="23"/>
      <c r="H4063" s="22"/>
      <c r="I4063" s="24"/>
      <c r="J4063" s="24"/>
      <c r="K4063" s="25"/>
      <c r="L4063" s="25"/>
      <c r="M4063" s="25"/>
      <c r="N4063" s="25"/>
      <c r="O4063" s="25"/>
      <c r="P4063" s="25"/>
      <c r="Q4063" s="26"/>
      <c r="R4063" s="25"/>
      <c r="S4063" s="25"/>
      <c r="T4063" s="27">
        <f t="shared" si="316"/>
        <v>0</v>
      </c>
      <c r="U4063" s="27">
        <f t="shared" si="317"/>
        <v>0</v>
      </c>
      <c r="V4063" s="25"/>
      <c r="W4063" s="27" t="str">
        <f t="shared" si="318"/>
        <v/>
      </c>
      <c r="X4063" s="43" t="str">
        <f t="shared" si="319"/>
        <v>OK</v>
      </c>
      <c r="Y4063" s="681" t="str">
        <f t="shared" si="320"/>
        <v/>
      </c>
    </row>
    <row r="4064" spans="1:25" x14ac:dyDescent="0.25">
      <c r="A4064" s="68" t="str">
        <f>'0'!$A$4</f>
        <v>………………..</v>
      </c>
      <c r="B4064" s="341">
        <f>'0'!$A$2</f>
        <v>46112</v>
      </c>
      <c r="C4064" s="341" t="s">
        <v>1246</v>
      </c>
      <c r="D4064" s="22"/>
      <c r="E4064" s="23"/>
      <c r="F4064" s="14"/>
      <c r="G4064" s="23"/>
      <c r="H4064" s="22"/>
      <c r="I4064" s="24"/>
      <c r="J4064" s="24"/>
      <c r="K4064" s="25"/>
      <c r="L4064" s="25"/>
      <c r="M4064" s="25"/>
      <c r="N4064" s="25"/>
      <c r="O4064" s="25"/>
      <c r="P4064" s="25"/>
      <c r="Q4064" s="26"/>
      <c r="R4064" s="25"/>
      <c r="S4064" s="25"/>
      <c r="T4064" s="27">
        <f t="shared" si="316"/>
        <v>0</v>
      </c>
      <c r="U4064" s="27">
        <f t="shared" si="317"/>
        <v>0</v>
      </c>
      <c r="V4064" s="25"/>
      <c r="W4064" s="27" t="str">
        <f t="shared" si="318"/>
        <v/>
      </c>
      <c r="X4064" s="43" t="str">
        <f t="shared" si="319"/>
        <v>OK</v>
      </c>
      <c r="Y4064" s="681" t="str">
        <f t="shared" si="320"/>
        <v/>
      </c>
    </row>
    <row r="4065" spans="1:25" x14ac:dyDescent="0.25">
      <c r="A4065" s="68" t="str">
        <f>'0'!$A$4</f>
        <v>………………..</v>
      </c>
      <c r="B4065" s="341">
        <f>'0'!$A$2</f>
        <v>46112</v>
      </c>
      <c r="C4065" s="341" t="s">
        <v>1246</v>
      </c>
      <c r="D4065" s="22"/>
      <c r="E4065" s="23"/>
      <c r="F4065" s="14"/>
      <c r="G4065" s="23"/>
      <c r="H4065" s="22"/>
      <c r="I4065" s="24"/>
      <c r="J4065" s="24"/>
      <c r="K4065" s="25"/>
      <c r="L4065" s="25"/>
      <c r="M4065" s="25"/>
      <c r="N4065" s="25"/>
      <c r="O4065" s="25"/>
      <c r="P4065" s="25"/>
      <c r="Q4065" s="26"/>
      <c r="R4065" s="25"/>
      <c r="S4065" s="25"/>
      <c r="T4065" s="27">
        <f t="shared" si="316"/>
        <v>0</v>
      </c>
      <c r="U4065" s="27">
        <f t="shared" si="317"/>
        <v>0</v>
      </c>
      <c r="V4065" s="25"/>
      <c r="W4065" s="27" t="str">
        <f t="shared" si="318"/>
        <v/>
      </c>
      <c r="X4065" s="43" t="str">
        <f t="shared" si="319"/>
        <v>OK</v>
      </c>
      <c r="Y4065" s="681" t="str">
        <f t="shared" si="320"/>
        <v/>
      </c>
    </row>
    <row r="4066" spans="1:25" x14ac:dyDescent="0.25">
      <c r="A4066" s="68" t="str">
        <f>'0'!$A$4</f>
        <v>………………..</v>
      </c>
      <c r="B4066" s="341">
        <f>'0'!$A$2</f>
        <v>46112</v>
      </c>
      <c r="C4066" s="341" t="s">
        <v>1246</v>
      </c>
      <c r="D4066" s="22"/>
      <c r="E4066" s="23"/>
      <c r="F4066" s="14"/>
      <c r="G4066" s="23"/>
      <c r="H4066" s="22"/>
      <c r="I4066" s="24"/>
      <c r="J4066" s="24"/>
      <c r="K4066" s="25"/>
      <c r="L4066" s="25"/>
      <c r="M4066" s="25"/>
      <c r="N4066" s="25"/>
      <c r="O4066" s="25"/>
      <c r="P4066" s="25"/>
      <c r="Q4066" s="26"/>
      <c r="R4066" s="25"/>
      <c r="S4066" s="25"/>
      <c r="T4066" s="27">
        <f t="shared" si="316"/>
        <v>0</v>
      </c>
      <c r="U4066" s="27">
        <f t="shared" si="317"/>
        <v>0</v>
      </c>
      <c r="V4066" s="25"/>
      <c r="W4066" s="27" t="str">
        <f t="shared" si="318"/>
        <v/>
      </c>
      <c r="X4066" s="43" t="str">
        <f t="shared" si="319"/>
        <v>OK</v>
      </c>
      <c r="Y4066" s="681" t="str">
        <f t="shared" si="320"/>
        <v/>
      </c>
    </row>
    <row r="4067" spans="1:25" x14ac:dyDescent="0.25">
      <c r="A4067" s="68" t="str">
        <f>'0'!$A$4</f>
        <v>………………..</v>
      </c>
      <c r="B4067" s="341">
        <f>'0'!$A$2</f>
        <v>46112</v>
      </c>
      <c r="C4067" s="341" t="s">
        <v>1246</v>
      </c>
      <c r="D4067" s="22"/>
      <c r="E4067" s="23"/>
      <c r="F4067" s="14"/>
      <c r="G4067" s="23"/>
      <c r="H4067" s="22"/>
      <c r="I4067" s="24"/>
      <c r="J4067" s="24"/>
      <c r="K4067" s="25"/>
      <c r="L4067" s="25"/>
      <c r="M4067" s="25"/>
      <c r="N4067" s="25"/>
      <c r="O4067" s="25"/>
      <c r="P4067" s="25"/>
      <c r="Q4067" s="26"/>
      <c r="R4067" s="25"/>
      <c r="S4067" s="25"/>
      <c r="T4067" s="27">
        <f t="shared" si="316"/>
        <v>0</v>
      </c>
      <c r="U4067" s="27">
        <f t="shared" si="317"/>
        <v>0</v>
      </c>
      <c r="V4067" s="25"/>
      <c r="W4067" s="27" t="str">
        <f t="shared" si="318"/>
        <v/>
      </c>
      <c r="X4067" s="43" t="str">
        <f t="shared" si="319"/>
        <v>OK</v>
      </c>
      <c r="Y4067" s="681" t="str">
        <f t="shared" si="320"/>
        <v/>
      </c>
    </row>
    <row r="4068" spans="1:25" x14ac:dyDescent="0.25">
      <c r="A4068" s="68" t="str">
        <f>'0'!$A$4</f>
        <v>………………..</v>
      </c>
      <c r="B4068" s="341">
        <f>'0'!$A$2</f>
        <v>46112</v>
      </c>
      <c r="C4068" s="341" t="s">
        <v>1246</v>
      </c>
      <c r="D4068" s="22"/>
      <c r="E4068" s="23"/>
      <c r="F4068" s="14"/>
      <c r="G4068" s="23"/>
      <c r="H4068" s="22"/>
      <c r="I4068" s="24"/>
      <c r="J4068" s="24"/>
      <c r="K4068" s="25"/>
      <c r="L4068" s="25"/>
      <c r="M4068" s="25"/>
      <c r="N4068" s="25"/>
      <c r="O4068" s="25"/>
      <c r="P4068" s="25"/>
      <c r="Q4068" s="26"/>
      <c r="R4068" s="25"/>
      <c r="S4068" s="25"/>
      <c r="T4068" s="27">
        <f t="shared" si="316"/>
        <v>0</v>
      </c>
      <c r="U4068" s="27">
        <f t="shared" si="317"/>
        <v>0</v>
      </c>
      <c r="V4068" s="25"/>
      <c r="W4068" s="27" t="str">
        <f t="shared" si="318"/>
        <v/>
      </c>
      <c r="X4068" s="43" t="str">
        <f t="shared" si="319"/>
        <v>OK</v>
      </c>
      <c r="Y4068" s="681" t="str">
        <f t="shared" si="320"/>
        <v/>
      </c>
    </row>
    <row r="4069" spans="1:25" x14ac:dyDescent="0.25">
      <c r="A4069" s="68" t="str">
        <f>'0'!$A$4</f>
        <v>………………..</v>
      </c>
      <c r="B4069" s="341">
        <f>'0'!$A$2</f>
        <v>46112</v>
      </c>
      <c r="C4069" s="341" t="s">
        <v>1246</v>
      </c>
      <c r="D4069" s="22"/>
      <c r="E4069" s="23"/>
      <c r="F4069" s="14"/>
      <c r="G4069" s="23"/>
      <c r="H4069" s="22"/>
      <c r="I4069" s="24"/>
      <c r="J4069" s="24"/>
      <c r="K4069" s="25"/>
      <c r="L4069" s="25"/>
      <c r="M4069" s="25"/>
      <c r="N4069" s="25"/>
      <c r="O4069" s="25"/>
      <c r="P4069" s="25"/>
      <c r="Q4069" s="26"/>
      <c r="R4069" s="25"/>
      <c r="S4069" s="25"/>
      <c r="T4069" s="27">
        <f t="shared" si="316"/>
        <v>0</v>
      </c>
      <c r="U4069" s="27">
        <f t="shared" si="317"/>
        <v>0</v>
      </c>
      <c r="V4069" s="25"/>
      <c r="W4069" s="27" t="str">
        <f t="shared" si="318"/>
        <v/>
      </c>
      <c r="X4069" s="43" t="str">
        <f t="shared" si="319"/>
        <v>OK</v>
      </c>
      <c r="Y4069" s="681" t="str">
        <f t="shared" si="320"/>
        <v/>
      </c>
    </row>
    <row r="4070" spans="1:25" x14ac:dyDescent="0.25">
      <c r="A4070" s="68" t="str">
        <f>'0'!$A$4</f>
        <v>………………..</v>
      </c>
      <c r="B4070" s="341">
        <f>'0'!$A$2</f>
        <v>46112</v>
      </c>
      <c r="C4070" s="341" t="s">
        <v>1246</v>
      </c>
      <c r="D4070" s="22"/>
      <c r="E4070" s="23"/>
      <c r="F4070" s="14"/>
      <c r="G4070" s="23"/>
      <c r="H4070" s="22"/>
      <c r="I4070" s="24"/>
      <c r="J4070" s="24"/>
      <c r="K4070" s="25"/>
      <c r="L4070" s="25"/>
      <c r="M4070" s="25"/>
      <c r="N4070" s="25"/>
      <c r="O4070" s="25"/>
      <c r="P4070" s="25"/>
      <c r="Q4070" s="26"/>
      <c r="R4070" s="25"/>
      <c r="S4070" s="25"/>
      <c r="T4070" s="27">
        <f t="shared" si="316"/>
        <v>0</v>
      </c>
      <c r="U4070" s="27">
        <f t="shared" si="317"/>
        <v>0</v>
      </c>
      <c r="V4070" s="25"/>
      <c r="W4070" s="27" t="str">
        <f t="shared" si="318"/>
        <v/>
      </c>
      <c r="X4070" s="43" t="str">
        <f t="shared" si="319"/>
        <v>OK</v>
      </c>
      <c r="Y4070" s="681" t="str">
        <f t="shared" si="320"/>
        <v/>
      </c>
    </row>
    <row r="4071" spans="1:25" x14ac:dyDescent="0.25">
      <c r="A4071" s="68" t="str">
        <f>'0'!$A$4</f>
        <v>………………..</v>
      </c>
      <c r="B4071" s="341">
        <f>'0'!$A$2</f>
        <v>46112</v>
      </c>
      <c r="C4071" s="341" t="s">
        <v>1246</v>
      </c>
      <c r="D4071" s="22"/>
      <c r="E4071" s="23"/>
      <c r="F4071" s="14"/>
      <c r="G4071" s="23"/>
      <c r="H4071" s="22"/>
      <c r="I4071" s="24"/>
      <c r="J4071" s="24"/>
      <c r="K4071" s="25"/>
      <c r="L4071" s="25"/>
      <c r="M4071" s="25"/>
      <c r="N4071" s="25"/>
      <c r="O4071" s="25"/>
      <c r="P4071" s="25"/>
      <c r="Q4071" s="26"/>
      <c r="R4071" s="25"/>
      <c r="S4071" s="25"/>
      <c r="T4071" s="27">
        <f t="shared" si="316"/>
        <v>0</v>
      </c>
      <c r="U4071" s="27">
        <f t="shared" si="317"/>
        <v>0</v>
      </c>
      <c r="V4071" s="25"/>
      <c r="W4071" s="27" t="str">
        <f t="shared" si="318"/>
        <v/>
      </c>
      <c r="X4071" s="43" t="str">
        <f t="shared" si="319"/>
        <v>OK</v>
      </c>
      <c r="Y4071" s="681" t="str">
        <f t="shared" si="320"/>
        <v/>
      </c>
    </row>
    <row r="4072" spans="1:25" x14ac:dyDescent="0.25">
      <c r="A4072" s="68" t="str">
        <f>'0'!$A$4</f>
        <v>………………..</v>
      </c>
      <c r="B4072" s="341">
        <f>'0'!$A$2</f>
        <v>46112</v>
      </c>
      <c r="C4072" s="341" t="s">
        <v>1246</v>
      </c>
      <c r="D4072" s="22"/>
      <c r="E4072" s="23"/>
      <c r="F4072" s="14"/>
      <c r="G4072" s="23"/>
      <c r="H4072" s="22"/>
      <c r="I4072" s="24"/>
      <c r="J4072" s="24"/>
      <c r="K4072" s="25"/>
      <c r="L4072" s="25"/>
      <c r="M4072" s="25"/>
      <c r="N4072" s="25"/>
      <c r="O4072" s="25"/>
      <c r="P4072" s="25"/>
      <c r="Q4072" s="26"/>
      <c r="R4072" s="25"/>
      <c r="S4072" s="25"/>
      <c r="T4072" s="27">
        <f t="shared" si="316"/>
        <v>0</v>
      </c>
      <c r="U4072" s="27">
        <f t="shared" si="317"/>
        <v>0</v>
      </c>
      <c r="V4072" s="25"/>
      <c r="W4072" s="27" t="str">
        <f t="shared" si="318"/>
        <v/>
      </c>
      <c r="X4072" s="43" t="str">
        <f t="shared" si="319"/>
        <v>OK</v>
      </c>
      <c r="Y4072" s="681" t="str">
        <f t="shared" si="320"/>
        <v/>
      </c>
    </row>
    <row r="4073" spans="1:25" x14ac:dyDescent="0.25">
      <c r="A4073" s="68" t="str">
        <f>'0'!$A$4</f>
        <v>………………..</v>
      </c>
      <c r="B4073" s="341">
        <f>'0'!$A$2</f>
        <v>46112</v>
      </c>
      <c r="C4073" s="341" t="s">
        <v>1246</v>
      </c>
      <c r="D4073" s="22"/>
      <c r="E4073" s="23"/>
      <c r="F4073" s="14"/>
      <c r="G4073" s="23"/>
      <c r="H4073" s="22"/>
      <c r="I4073" s="24"/>
      <c r="J4073" s="24"/>
      <c r="K4073" s="25"/>
      <c r="L4073" s="25"/>
      <c r="M4073" s="25"/>
      <c r="N4073" s="25"/>
      <c r="O4073" s="25"/>
      <c r="P4073" s="25"/>
      <c r="Q4073" s="26"/>
      <c r="R4073" s="25"/>
      <c r="S4073" s="25"/>
      <c r="T4073" s="27">
        <f t="shared" si="316"/>
        <v>0</v>
      </c>
      <c r="U4073" s="27">
        <f t="shared" si="317"/>
        <v>0</v>
      </c>
      <c r="V4073" s="25"/>
      <c r="W4073" s="27" t="str">
        <f t="shared" si="318"/>
        <v/>
      </c>
      <c r="X4073" s="43" t="str">
        <f t="shared" si="319"/>
        <v>OK</v>
      </c>
      <c r="Y4073" s="681" t="str">
        <f t="shared" si="320"/>
        <v/>
      </c>
    </row>
    <row r="4074" spans="1:25" x14ac:dyDescent="0.25">
      <c r="A4074" s="68" t="str">
        <f>'0'!$A$4</f>
        <v>………………..</v>
      </c>
      <c r="B4074" s="341">
        <f>'0'!$A$2</f>
        <v>46112</v>
      </c>
      <c r="C4074" s="341" t="s">
        <v>1246</v>
      </c>
      <c r="D4074" s="22"/>
      <c r="E4074" s="23"/>
      <c r="F4074" s="14"/>
      <c r="G4074" s="23"/>
      <c r="H4074" s="22"/>
      <c r="I4074" s="24"/>
      <c r="J4074" s="24"/>
      <c r="K4074" s="25"/>
      <c r="L4074" s="25"/>
      <c r="M4074" s="25"/>
      <c r="N4074" s="25"/>
      <c r="O4074" s="25"/>
      <c r="P4074" s="25"/>
      <c r="Q4074" s="26"/>
      <c r="R4074" s="25"/>
      <c r="S4074" s="25"/>
      <c r="T4074" s="27">
        <f t="shared" si="316"/>
        <v>0</v>
      </c>
      <c r="U4074" s="27">
        <f t="shared" si="317"/>
        <v>0</v>
      </c>
      <c r="V4074" s="25"/>
      <c r="W4074" s="27" t="str">
        <f t="shared" si="318"/>
        <v/>
      </c>
      <c r="X4074" s="43" t="str">
        <f t="shared" si="319"/>
        <v>OK</v>
      </c>
      <c r="Y4074" s="681" t="str">
        <f t="shared" si="320"/>
        <v/>
      </c>
    </row>
    <row r="4075" spans="1:25" x14ac:dyDescent="0.25">
      <c r="A4075" s="68" t="str">
        <f>'0'!$A$4</f>
        <v>………………..</v>
      </c>
      <c r="B4075" s="341">
        <f>'0'!$A$2</f>
        <v>46112</v>
      </c>
      <c r="C4075" s="341" t="s">
        <v>1246</v>
      </c>
      <c r="D4075" s="22"/>
      <c r="E4075" s="23"/>
      <c r="F4075" s="14"/>
      <c r="G4075" s="23"/>
      <c r="H4075" s="22"/>
      <c r="I4075" s="24"/>
      <c r="J4075" s="24"/>
      <c r="K4075" s="25"/>
      <c r="L4075" s="25"/>
      <c r="M4075" s="25"/>
      <c r="N4075" s="25"/>
      <c r="O4075" s="25"/>
      <c r="P4075" s="25"/>
      <c r="Q4075" s="26"/>
      <c r="R4075" s="25"/>
      <c r="S4075" s="25"/>
      <c r="T4075" s="27">
        <f t="shared" si="316"/>
        <v>0</v>
      </c>
      <c r="U4075" s="27">
        <f t="shared" si="317"/>
        <v>0</v>
      </c>
      <c r="V4075" s="25"/>
      <c r="W4075" s="27" t="str">
        <f t="shared" si="318"/>
        <v/>
      </c>
      <c r="X4075" s="43" t="str">
        <f t="shared" si="319"/>
        <v>OK</v>
      </c>
      <c r="Y4075" s="681" t="str">
        <f t="shared" si="320"/>
        <v/>
      </c>
    </row>
    <row r="4076" spans="1:25" x14ac:dyDescent="0.25">
      <c r="A4076" s="68" t="str">
        <f>'0'!$A$4</f>
        <v>………………..</v>
      </c>
      <c r="B4076" s="341">
        <f>'0'!$A$2</f>
        <v>46112</v>
      </c>
      <c r="C4076" s="341" t="s">
        <v>1246</v>
      </c>
      <c r="D4076" s="22"/>
      <c r="E4076" s="23"/>
      <c r="F4076" s="14"/>
      <c r="G4076" s="23"/>
      <c r="H4076" s="22"/>
      <c r="I4076" s="24"/>
      <c r="J4076" s="24"/>
      <c r="K4076" s="25"/>
      <c r="L4076" s="25"/>
      <c r="M4076" s="25"/>
      <c r="N4076" s="25"/>
      <c r="O4076" s="25"/>
      <c r="P4076" s="25"/>
      <c r="Q4076" s="26"/>
      <c r="R4076" s="25"/>
      <c r="S4076" s="25"/>
      <c r="T4076" s="27">
        <f t="shared" si="316"/>
        <v>0</v>
      </c>
      <c r="U4076" s="27">
        <f t="shared" si="317"/>
        <v>0</v>
      </c>
      <c r="V4076" s="25"/>
      <c r="W4076" s="27" t="str">
        <f t="shared" si="318"/>
        <v/>
      </c>
      <c r="X4076" s="43" t="str">
        <f t="shared" si="319"/>
        <v>OK</v>
      </c>
      <c r="Y4076" s="681" t="str">
        <f t="shared" si="320"/>
        <v/>
      </c>
    </row>
    <row r="4077" spans="1:25" x14ac:dyDescent="0.25">
      <c r="A4077" s="68" t="str">
        <f>'0'!$A$4</f>
        <v>………………..</v>
      </c>
      <c r="B4077" s="341">
        <f>'0'!$A$2</f>
        <v>46112</v>
      </c>
      <c r="C4077" s="341" t="s">
        <v>1246</v>
      </c>
      <c r="D4077" s="22"/>
      <c r="E4077" s="23"/>
      <c r="F4077" s="14"/>
      <c r="G4077" s="23"/>
      <c r="H4077" s="22"/>
      <c r="I4077" s="24"/>
      <c r="J4077" s="24"/>
      <c r="K4077" s="25"/>
      <c r="L4077" s="25"/>
      <c r="M4077" s="25"/>
      <c r="N4077" s="25"/>
      <c r="O4077" s="25"/>
      <c r="P4077" s="25"/>
      <c r="Q4077" s="26"/>
      <c r="R4077" s="25"/>
      <c r="S4077" s="25"/>
      <c r="T4077" s="27">
        <f t="shared" si="316"/>
        <v>0</v>
      </c>
      <c r="U4077" s="27">
        <f t="shared" si="317"/>
        <v>0</v>
      </c>
      <c r="V4077" s="25"/>
      <c r="W4077" s="27" t="str">
        <f t="shared" si="318"/>
        <v/>
      </c>
      <c r="X4077" s="43" t="str">
        <f t="shared" si="319"/>
        <v>OK</v>
      </c>
      <c r="Y4077" s="681" t="str">
        <f t="shared" si="320"/>
        <v/>
      </c>
    </row>
    <row r="4078" spans="1:25" x14ac:dyDescent="0.25">
      <c r="A4078" s="68" t="str">
        <f>'0'!$A$4</f>
        <v>………………..</v>
      </c>
      <c r="B4078" s="341">
        <f>'0'!$A$2</f>
        <v>46112</v>
      </c>
      <c r="C4078" s="341" t="s">
        <v>1246</v>
      </c>
      <c r="D4078" s="22"/>
      <c r="E4078" s="23"/>
      <c r="F4078" s="14"/>
      <c r="G4078" s="23"/>
      <c r="H4078" s="22"/>
      <c r="I4078" s="24"/>
      <c r="J4078" s="24"/>
      <c r="K4078" s="25"/>
      <c r="L4078" s="25"/>
      <c r="M4078" s="25"/>
      <c r="N4078" s="25"/>
      <c r="O4078" s="25"/>
      <c r="P4078" s="25"/>
      <c r="Q4078" s="26"/>
      <c r="R4078" s="25"/>
      <c r="S4078" s="25"/>
      <c r="T4078" s="27">
        <f t="shared" si="316"/>
        <v>0</v>
      </c>
      <c r="U4078" s="27">
        <f t="shared" si="317"/>
        <v>0</v>
      </c>
      <c r="V4078" s="25"/>
      <c r="W4078" s="27" t="str">
        <f t="shared" si="318"/>
        <v/>
      </c>
      <c r="X4078" s="43" t="str">
        <f t="shared" si="319"/>
        <v>OK</v>
      </c>
      <c r="Y4078" s="681" t="str">
        <f t="shared" si="320"/>
        <v/>
      </c>
    </row>
    <row r="4079" spans="1:25" x14ac:dyDescent="0.25">
      <c r="A4079" s="68" t="str">
        <f>'0'!$A$4</f>
        <v>………………..</v>
      </c>
      <c r="B4079" s="341">
        <f>'0'!$A$2</f>
        <v>46112</v>
      </c>
      <c r="C4079" s="341" t="s">
        <v>1246</v>
      </c>
      <c r="D4079" s="22"/>
      <c r="E4079" s="23"/>
      <c r="F4079" s="14"/>
      <c r="G4079" s="23"/>
      <c r="H4079" s="22"/>
      <c r="I4079" s="24"/>
      <c r="J4079" s="24"/>
      <c r="K4079" s="25"/>
      <c r="L4079" s="25"/>
      <c r="M4079" s="25"/>
      <c r="N4079" s="25"/>
      <c r="O4079" s="25"/>
      <c r="P4079" s="25"/>
      <c r="Q4079" s="26"/>
      <c r="R4079" s="25"/>
      <c r="S4079" s="25"/>
      <c r="T4079" s="27">
        <f t="shared" si="316"/>
        <v>0</v>
      </c>
      <c r="U4079" s="27">
        <f t="shared" si="317"/>
        <v>0</v>
      </c>
      <c r="V4079" s="25"/>
      <c r="W4079" s="27" t="str">
        <f t="shared" si="318"/>
        <v/>
      </c>
      <c r="X4079" s="43" t="str">
        <f t="shared" si="319"/>
        <v>OK</v>
      </c>
      <c r="Y4079" s="681" t="str">
        <f t="shared" si="320"/>
        <v/>
      </c>
    </row>
    <row r="4080" spans="1:25" x14ac:dyDescent="0.25">
      <c r="A4080" s="68" t="str">
        <f>'0'!$A$4</f>
        <v>………………..</v>
      </c>
      <c r="B4080" s="341">
        <f>'0'!$A$2</f>
        <v>46112</v>
      </c>
      <c r="C4080" s="341" t="s">
        <v>1246</v>
      </c>
      <c r="D4080" s="22"/>
      <c r="E4080" s="23"/>
      <c r="F4080" s="14"/>
      <c r="G4080" s="23"/>
      <c r="H4080" s="22"/>
      <c r="I4080" s="24"/>
      <c r="J4080" s="24"/>
      <c r="K4080" s="25"/>
      <c r="L4080" s="25"/>
      <c r="M4080" s="25"/>
      <c r="N4080" s="25"/>
      <c r="O4080" s="25"/>
      <c r="P4080" s="25"/>
      <c r="Q4080" s="26"/>
      <c r="R4080" s="25"/>
      <c r="S4080" s="25"/>
      <c r="T4080" s="27">
        <f t="shared" si="316"/>
        <v>0</v>
      </c>
      <c r="U4080" s="27">
        <f t="shared" si="317"/>
        <v>0</v>
      </c>
      <c r="V4080" s="25"/>
      <c r="W4080" s="27" t="str">
        <f t="shared" si="318"/>
        <v/>
      </c>
      <c r="X4080" s="43" t="str">
        <f t="shared" si="319"/>
        <v>OK</v>
      </c>
      <c r="Y4080" s="681" t="str">
        <f t="shared" si="320"/>
        <v/>
      </c>
    </row>
    <row r="4081" spans="1:25" x14ac:dyDescent="0.25">
      <c r="A4081" s="68" t="str">
        <f>'0'!$A$4</f>
        <v>………………..</v>
      </c>
      <c r="B4081" s="341">
        <f>'0'!$A$2</f>
        <v>46112</v>
      </c>
      <c r="C4081" s="341" t="s">
        <v>1246</v>
      </c>
      <c r="D4081" s="22"/>
      <c r="E4081" s="23"/>
      <c r="F4081" s="14"/>
      <c r="G4081" s="23"/>
      <c r="H4081" s="22"/>
      <c r="I4081" s="24"/>
      <c r="J4081" s="24"/>
      <c r="K4081" s="25"/>
      <c r="L4081" s="25"/>
      <c r="M4081" s="25"/>
      <c r="N4081" s="25"/>
      <c r="O4081" s="25"/>
      <c r="P4081" s="25"/>
      <c r="Q4081" s="26"/>
      <c r="R4081" s="25"/>
      <c r="S4081" s="25"/>
      <c r="T4081" s="27">
        <f t="shared" si="316"/>
        <v>0</v>
      </c>
      <c r="U4081" s="27">
        <f t="shared" si="317"/>
        <v>0</v>
      </c>
      <c r="V4081" s="25"/>
      <c r="W4081" s="27" t="str">
        <f t="shared" si="318"/>
        <v/>
      </c>
      <c r="X4081" s="43" t="str">
        <f t="shared" si="319"/>
        <v>OK</v>
      </c>
      <c r="Y4081" s="681" t="str">
        <f t="shared" si="320"/>
        <v/>
      </c>
    </row>
    <row r="4082" spans="1:25" x14ac:dyDescent="0.25">
      <c r="A4082" s="68" t="str">
        <f>'0'!$A$4</f>
        <v>………………..</v>
      </c>
      <c r="B4082" s="341">
        <f>'0'!$A$2</f>
        <v>46112</v>
      </c>
      <c r="C4082" s="341" t="s">
        <v>1246</v>
      </c>
      <c r="D4082" s="22"/>
      <c r="E4082" s="23"/>
      <c r="F4082" s="14"/>
      <c r="G4082" s="23"/>
      <c r="H4082" s="22"/>
      <c r="I4082" s="24"/>
      <c r="J4082" s="24"/>
      <c r="K4082" s="25"/>
      <c r="L4082" s="25"/>
      <c r="M4082" s="25"/>
      <c r="N4082" s="25"/>
      <c r="O4082" s="25"/>
      <c r="P4082" s="25"/>
      <c r="Q4082" s="26"/>
      <c r="R4082" s="25"/>
      <c r="S4082" s="25"/>
      <c r="T4082" s="27">
        <f t="shared" si="316"/>
        <v>0</v>
      </c>
      <c r="U4082" s="27">
        <f t="shared" si="317"/>
        <v>0</v>
      </c>
      <c r="V4082" s="25"/>
      <c r="W4082" s="27" t="str">
        <f t="shared" si="318"/>
        <v/>
      </c>
      <c r="X4082" s="43" t="str">
        <f t="shared" si="319"/>
        <v>OK</v>
      </c>
      <c r="Y4082" s="681" t="str">
        <f t="shared" si="320"/>
        <v/>
      </c>
    </row>
    <row r="4083" spans="1:25" x14ac:dyDescent="0.25">
      <c r="A4083" s="68" t="str">
        <f>'0'!$A$4</f>
        <v>………………..</v>
      </c>
      <c r="B4083" s="341">
        <f>'0'!$A$2</f>
        <v>46112</v>
      </c>
      <c r="C4083" s="341" t="s">
        <v>1246</v>
      </c>
      <c r="D4083" s="22"/>
      <c r="E4083" s="23"/>
      <c r="F4083" s="14"/>
      <c r="G4083" s="23"/>
      <c r="H4083" s="22"/>
      <c r="I4083" s="24"/>
      <c r="J4083" s="24"/>
      <c r="K4083" s="25"/>
      <c r="L4083" s="25"/>
      <c r="M4083" s="25"/>
      <c r="N4083" s="25"/>
      <c r="O4083" s="25"/>
      <c r="P4083" s="25"/>
      <c r="Q4083" s="26"/>
      <c r="R4083" s="25"/>
      <c r="S4083" s="25"/>
      <c r="T4083" s="27">
        <f t="shared" si="316"/>
        <v>0</v>
      </c>
      <c r="U4083" s="27">
        <f t="shared" si="317"/>
        <v>0</v>
      </c>
      <c r="V4083" s="25"/>
      <c r="W4083" s="27" t="str">
        <f t="shared" si="318"/>
        <v/>
      </c>
      <c r="X4083" s="43" t="str">
        <f t="shared" si="319"/>
        <v>OK</v>
      </c>
      <c r="Y4083" s="681" t="str">
        <f t="shared" si="320"/>
        <v/>
      </c>
    </row>
    <row r="4084" spans="1:25" x14ac:dyDescent="0.25">
      <c r="A4084" s="68" t="str">
        <f>'0'!$A$4</f>
        <v>………………..</v>
      </c>
      <c r="B4084" s="341">
        <f>'0'!$A$2</f>
        <v>46112</v>
      </c>
      <c r="C4084" s="341" t="s">
        <v>1246</v>
      </c>
      <c r="D4084" s="22"/>
      <c r="E4084" s="23"/>
      <c r="F4084" s="14"/>
      <c r="G4084" s="23"/>
      <c r="H4084" s="22"/>
      <c r="I4084" s="24"/>
      <c r="J4084" s="24"/>
      <c r="K4084" s="25"/>
      <c r="L4084" s="25"/>
      <c r="M4084" s="25"/>
      <c r="N4084" s="25"/>
      <c r="O4084" s="25"/>
      <c r="P4084" s="25"/>
      <c r="Q4084" s="26"/>
      <c r="R4084" s="25"/>
      <c r="S4084" s="25"/>
      <c r="T4084" s="27">
        <f t="shared" si="316"/>
        <v>0</v>
      </c>
      <c r="U4084" s="27">
        <f t="shared" si="317"/>
        <v>0</v>
      </c>
      <c r="V4084" s="25"/>
      <c r="W4084" s="27" t="str">
        <f t="shared" si="318"/>
        <v/>
      </c>
      <c r="X4084" s="43" t="str">
        <f t="shared" si="319"/>
        <v>OK</v>
      </c>
      <c r="Y4084" s="681" t="str">
        <f t="shared" si="320"/>
        <v/>
      </c>
    </row>
    <row r="4085" spans="1:25" x14ac:dyDescent="0.25">
      <c r="A4085" s="68" t="str">
        <f>'0'!$A$4</f>
        <v>………………..</v>
      </c>
      <c r="B4085" s="341">
        <f>'0'!$A$2</f>
        <v>46112</v>
      </c>
      <c r="C4085" s="341" t="s">
        <v>1246</v>
      </c>
      <c r="D4085" s="22"/>
      <c r="E4085" s="23"/>
      <c r="F4085" s="14"/>
      <c r="G4085" s="23"/>
      <c r="H4085" s="22"/>
      <c r="I4085" s="24"/>
      <c r="J4085" s="24"/>
      <c r="K4085" s="25"/>
      <c r="L4085" s="25"/>
      <c r="M4085" s="25"/>
      <c r="N4085" s="25"/>
      <c r="O4085" s="25"/>
      <c r="P4085" s="25"/>
      <c r="Q4085" s="26"/>
      <c r="R4085" s="25"/>
      <c r="S4085" s="25"/>
      <c r="T4085" s="27">
        <f t="shared" si="316"/>
        <v>0</v>
      </c>
      <c r="U4085" s="27">
        <f t="shared" si="317"/>
        <v>0</v>
      </c>
      <c r="V4085" s="25"/>
      <c r="W4085" s="27" t="str">
        <f t="shared" si="318"/>
        <v/>
      </c>
      <c r="X4085" s="43" t="str">
        <f t="shared" si="319"/>
        <v>OK</v>
      </c>
      <c r="Y4085" s="681" t="str">
        <f t="shared" si="320"/>
        <v/>
      </c>
    </row>
    <row r="4086" spans="1:25" x14ac:dyDescent="0.25">
      <c r="A4086" s="68" t="str">
        <f>'0'!$A$4</f>
        <v>………………..</v>
      </c>
      <c r="B4086" s="341">
        <f>'0'!$A$2</f>
        <v>46112</v>
      </c>
      <c r="C4086" s="341" t="s">
        <v>1246</v>
      </c>
      <c r="D4086" s="22"/>
      <c r="E4086" s="23"/>
      <c r="F4086" s="14"/>
      <c r="G4086" s="23"/>
      <c r="H4086" s="22"/>
      <c r="I4086" s="24"/>
      <c r="J4086" s="24"/>
      <c r="K4086" s="25"/>
      <c r="L4086" s="25"/>
      <c r="M4086" s="25"/>
      <c r="N4086" s="25"/>
      <c r="O4086" s="25"/>
      <c r="P4086" s="25"/>
      <c r="Q4086" s="26"/>
      <c r="R4086" s="25"/>
      <c r="S4086" s="25"/>
      <c r="T4086" s="27">
        <f t="shared" si="316"/>
        <v>0</v>
      </c>
      <c r="U4086" s="27">
        <f t="shared" si="317"/>
        <v>0</v>
      </c>
      <c r="V4086" s="25"/>
      <c r="W4086" s="27" t="str">
        <f t="shared" si="318"/>
        <v/>
      </c>
      <c r="X4086" s="43" t="str">
        <f t="shared" si="319"/>
        <v>OK</v>
      </c>
      <c r="Y4086" s="681" t="str">
        <f t="shared" si="320"/>
        <v/>
      </c>
    </row>
    <row r="4087" spans="1:25" x14ac:dyDescent="0.25">
      <c r="A4087" s="68" t="str">
        <f>'0'!$A$4</f>
        <v>………………..</v>
      </c>
      <c r="B4087" s="341">
        <f>'0'!$A$2</f>
        <v>46112</v>
      </c>
      <c r="C4087" s="341" t="s">
        <v>1246</v>
      </c>
      <c r="D4087" s="22"/>
      <c r="E4087" s="23"/>
      <c r="F4087" s="14"/>
      <c r="G4087" s="23"/>
      <c r="H4087" s="22"/>
      <c r="I4087" s="24"/>
      <c r="J4087" s="24"/>
      <c r="K4087" s="25"/>
      <c r="L4087" s="25"/>
      <c r="M4087" s="25"/>
      <c r="N4087" s="25"/>
      <c r="O4087" s="25"/>
      <c r="P4087" s="25"/>
      <c r="Q4087" s="26"/>
      <c r="R4087" s="25"/>
      <c r="S4087" s="25"/>
      <c r="T4087" s="27">
        <f t="shared" si="316"/>
        <v>0</v>
      </c>
      <c r="U4087" s="27">
        <f t="shared" si="317"/>
        <v>0</v>
      </c>
      <c r="V4087" s="25"/>
      <c r="W4087" s="27" t="str">
        <f t="shared" si="318"/>
        <v/>
      </c>
      <c r="X4087" s="43" t="str">
        <f t="shared" si="319"/>
        <v>OK</v>
      </c>
      <c r="Y4087" s="681" t="str">
        <f t="shared" si="320"/>
        <v/>
      </c>
    </row>
    <row r="4088" spans="1:25" x14ac:dyDescent="0.25">
      <c r="A4088" s="68" t="str">
        <f>'0'!$A$4</f>
        <v>………………..</v>
      </c>
      <c r="B4088" s="341">
        <f>'0'!$A$2</f>
        <v>46112</v>
      </c>
      <c r="C4088" s="341" t="s">
        <v>1246</v>
      </c>
      <c r="D4088" s="22"/>
      <c r="E4088" s="23"/>
      <c r="F4088" s="14"/>
      <c r="G4088" s="23"/>
      <c r="H4088" s="22"/>
      <c r="I4088" s="24"/>
      <c r="J4088" s="24"/>
      <c r="K4088" s="25"/>
      <c r="L4088" s="25"/>
      <c r="M4088" s="25"/>
      <c r="N4088" s="25"/>
      <c r="O4088" s="25"/>
      <c r="P4088" s="25"/>
      <c r="Q4088" s="26"/>
      <c r="R4088" s="25"/>
      <c r="S4088" s="25"/>
      <c r="T4088" s="27">
        <f t="shared" si="316"/>
        <v>0</v>
      </c>
      <c r="U4088" s="27">
        <f t="shared" si="317"/>
        <v>0</v>
      </c>
      <c r="V4088" s="25"/>
      <c r="W4088" s="27" t="str">
        <f t="shared" si="318"/>
        <v/>
      </c>
      <c r="X4088" s="43" t="str">
        <f t="shared" si="319"/>
        <v>OK</v>
      </c>
      <c r="Y4088" s="681" t="str">
        <f t="shared" si="320"/>
        <v/>
      </c>
    </row>
    <row r="4089" spans="1:25" x14ac:dyDescent="0.25">
      <c r="A4089" s="68" t="str">
        <f>'0'!$A$4</f>
        <v>………………..</v>
      </c>
      <c r="B4089" s="341">
        <f>'0'!$A$2</f>
        <v>46112</v>
      </c>
      <c r="C4089" s="341" t="s">
        <v>1246</v>
      </c>
      <c r="D4089" s="22"/>
      <c r="E4089" s="23"/>
      <c r="F4089" s="14"/>
      <c r="G4089" s="23"/>
      <c r="H4089" s="22"/>
      <c r="I4089" s="24"/>
      <c r="J4089" s="24"/>
      <c r="K4089" s="25"/>
      <c r="L4089" s="25"/>
      <c r="M4089" s="25"/>
      <c r="N4089" s="25"/>
      <c r="O4089" s="25"/>
      <c r="P4089" s="25"/>
      <c r="Q4089" s="26"/>
      <c r="R4089" s="25"/>
      <c r="S4089" s="25"/>
      <c r="T4089" s="27">
        <f t="shared" si="316"/>
        <v>0</v>
      </c>
      <c r="U4089" s="27">
        <f t="shared" si="317"/>
        <v>0</v>
      </c>
      <c r="V4089" s="25"/>
      <c r="W4089" s="27" t="str">
        <f t="shared" si="318"/>
        <v/>
      </c>
      <c r="X4089" s="43" t="str">
        <f t="shared" si="319"/>
        <v>OK</v>
      </c>
      <c r="Y4089" s="681" t="str">
        <f t="shared" si="320"/>
        <v/>
      </c>
    </row>
    <row r="4090" spans="1:25" x14ac:dyDescent="0.25">
      <c r="A4090" s="68" t="str">
        <f>'0'!$A$4</f>
        <v>………………..</v>
      </c>
      <c r="B4090" s="341">
        <f>'0'!$A$2</f>
        <v>46112</v>
      </c>
      <c r="C4090" s="341" t="s">
        <v>1246</v>
      </c>
      <c r="D4090" s="22"/>
      <c r="E4090" s="23"/>
      <c r="F4090" s="14"/>
      <c r="G4090" s="23"/>
      <c r="H4090" s="22"/>
      <c r="I4090" s="24"/>
      <c r="J4090" s="24"/>
      <c r="K4090" s="25"/>
      <c r="L4090" s="25"/>
      <c r="M4090" s="25"/>
      <c r="N4090" s="25"/>
      <c r="O4090" s="25"/>
      <c r="P4090" s="25"/>
      <c r="Q4090" s="26"/>
      <c r="R4090" s="25"/>
      <c r="S4090" s="25"/>
      <c r="T4090" s="27">
        <f t="shared" si="316"/>
        <v>0</v>
      </c>
      <c r="U4090" s="27">
        <f t="shared" si="317"/>
        <v>0</v>
      </c>
      <c r="V4090" s="25"/>
      <c r="W4090" s="27" t="str">
        <f t="shared" si="318"/>
        <v/>
      </c>
      <c r="X4090" s="43" t="str">
        <f t="shared" si="319"/>
        <v>OK</v>
      </c>
      <c r="Y4090" s="681" t="str">
        <f t="shared" si="320"/>
        <v/>
      </c>
    </row>
    <row r="4091" spans="1:25" x14ac:dyDescent="0.25">
      <c r="A4091" s="68" t="str">
        <f>'0'!$A$4</f>
        <v>………………..</v>
      </c>
      <c r="B4091" s="341">
        <f>'0'!$A$2</f>
        <v>46112</v>
      </c>
      <c r="C4091" s="341" t="s">
        <v>1246</v>
      </c>
      <c r="D4091" s="22"/>
      <c r="E4091" s="23"/>
      <c r="F4091" s="14"/>
      <c r="G4091" s="23"/>
      <c r="H4091" s="22"/>
      <c r="I4091" s="24"/>
      <c r="J4091" s="24"/>
      <c r="K4091" s="25"/>
      <c r="L4091" s="25"/>
      <c r="M4091" s="25"/>
      <c r="N4091" s="25"/>
      <c r="O4091" s="25"/>
      <c r="P4091" s="25"/>
      <c r="Q4091" s="26"/>
      <c r="R4091" s="25"/>
      <c r="S4091" s="25"/>
      <c r="T4091" s="27">
        <f t="shared" si="316"/>
        <v>0</v>
      </c>
      <c r="U4091" s="27">
        <f t="shared" si="317"/>
        <v>0</v>
      </c>
      <c r="V4091" s="25"/>
      <c r="W4091" s="27" t="str">
        <f t="shared" si="318"/>
        <v/>
      </c>
      <c r="X4091" s="43" t="str">
        <f t="shared" si="319"/>
        <v>OK</v>
      </c>
      <c r="Y4091" s="681" t="str">
        <f t="shared" si="320"/>
        <v/>
      </c>
    </row>
    <row r="4092" spans="1:25" x14ac:dyDescent="0.25">
      <c r="A4092" s="68" t="str">
        <f>'0'!$A$4</f>
        <v>………………..</v>
      </c>
      <c r="B4092" s="341">
        <f>'0'!$A$2</f>
        <v>46112</v>
      </c>
      <c r="C4092" s="341" t="s">
        <v>1246</v>
      </c>
      <c r="D4092" s="22"/>
      <c r="E4092" s="23"/>
      <c r="F4092" s="14"/>
      <c r="G4092" s="23"/>
      <c r="H4092" s="22"/>
      <c r="I4092" s="24"/>
      <c r="J4092" s="24"/>
      <c r="K4092" s="25"/>
      <c r="L4092" s="25"/>
      <c r="M4092" s="25"/>
      <c r="N4092" s="25"/>
      <c r="O4092" s="25"/>
      <c r="P4092" s="25"/>
      <c r="Q4092" s="26"/>
      <c r="R4092" s="25"/>
      <c r="S4092" s="25"/>
      <c r="T4092" s="27">
        <f t="shared" si="316"/>
        <v>0</v>
      </c>
      <c r="U4092" s="27">
        <f t="shared" si="317"/>
        <v>0</v>
      </c>
      <c r="V4092" s="25"/>
      <c r="W4092" s="27" t="str">
        <f t="shared" si="318"/>
        <v/>
      </c>
      <c r="X4092" s="43" t="str">
        <f t="shared" si="319"/>
        <v>OK</v>
      </c>
      <c r="Y4092" s="681" t="str">
        <f t="shared" si="320"/>
        <v/>
      </c>
    </row>
    <row r="4093" spans="1:25" x14ac:dyDescent="0.25">
      <c r="A4093" s="68" t="str">
        <f>'0'!$A$4</f>
        <v>………………..</v>
      </c>
      <c r="B4093" s="341">
        <f>'0'!$A$2</f>
        <v>46112</v>
      </c>
      <c r="C4093" s="341" t="s">
        <v>1246</v>
      </c>
      <c r="D4093" s="22"/>
      <c r="E4093" s="23"/>
      <c r="F4093" s="14"/>
      <c r="G4093" s="23"/>
      <c r="H4093" s="22"/>
      <c r="I4093" s="24"/>
      <c r="J4093" s="24"/>
      <c r="K4093" s="25"/>
      <c r="L4093" s="25"/>
      <c r="M4093" s="25"/>
      <c r="N4093" s="25"/>
      <c r="O4093" s="25"/>
      <c r="P4093" s="25"/>
      <c r="Q4093" s="26"/>
      <c r="R4093" s="25"/>
      <c r="S4093" s="25"/>
      <c r="T4093" s="27">
        <f t="shared" si="316"/>
        <v>0</v>
      </c>
      <c r="U4093" s="27">
        <f t="shared" si="317"/>
        <v>0</v>
      </c>
      <c r="V4093" s="25"/>
      <c r="W4093" s="27" t="str">
        <f t="shared" si="318"/>
        <v/>
      </c>
      <c r="X4093" s="43" t="str">
        <f t="shared" si="319"/>
        <v>OK</v>
      </c>
      <c r="Y4093" s="681" t="str">
        <f t="shared" si="320"/>
        <v/>
      </c>
    </row>
    <row r="4094" spans="1:25" x14ac:dyDescent="0.25">
      <c r="A4094" s="68" t="str">
        <f>'0'!$A$4</f>
        <v>………………..</v>
      </c>
      <c r="B4094" s="341">
        <f>'0'!$A$2</f>
        <v>46112</v>
      </c>
      <c r="C4094" s="341" t="s">
        <v>1246</v>
      </c>
      <c r="D4094" s="22"/>
      <c r="E4094" s="23"/>
      <c r="F4094" s="14"/>
      <c r="G4094" s="23"/>
      <c r="H4094" s="22"/>
      <c r="I4094" s="24"/>
      <c r="J4094" s="24"/>
      <c r="K4094" s="25"/>
      <c r="L4094" s="25"/>
      <c r="M4094" s="25"/>
      <c r="N4094" s="25"/>
      <c r="O4094" s="25"/>
      <c r="P4094" s="25"/>
      <c r="Q4094" s="26"/>
      <c r="R4094" s="25"/>
      <c r="S4094" s="25"/>
      <c r="T4094" s="27">
        <f t="shared" si="316"/>
        <v>0</v>
      </c>
      <c r="U4094" s="27">
        <f t="shared" si="317"/>
        <v>0</v>
      </c>
      <c r="V4094" s="25"/>
      <c r="W4094" s="27" t="str">
        <f t="shared" si="318"/>
        <v/>
      </c>
      <c r="X4094" s="43" t="str">
        <f t="shared" si="319"/>
        <v>OK</v>
      </c>
      <c r="Y4094" s="681" t="str">
        <f t="shared" si="320"/>
        <v/>
      </c>
    </row>
    <row r="4095" spans="1:25" x14ac:dyDescent="0.25">
      <c r="A4095" s="68" t="str">
        <f>'0'!$A$4</f>
        <v>………………..</v>
      </c>
      <c r="B4095" s="341">
        <f>'0'!$A$2</f>
        <v>46112</v>
      </c>
      <c r="C4095" s="341" t="s">
        <v>1246</v>
      </c>
      <c r="D4095" s="22"/>
      <c r="E4095" s="23"/>
      <c r="F4095" s="14"/>
      <c r="G4095" s="23"/>
      <c r="H4095" s="22"/>
      <c r="I4095" s="24"/>
      <c r="J4095" s="24"/>
      <c r="K4095" s="25"/>
      <c r="L4095" s="25"/>
      <c r="M4095" s="25"/>
      <c r="N4095" s="25"/>
      <c r="O4095" s="25"/>
      <c r="P4095" s="25"/>
      <c r="Q4095" s="26"/>
      <c r="R4095" s="25"/>
      <c r="S4095" s="25"/>
      <c r="T4095" s="27">
        <f t="shared" si="316"/>
        <v>0</v>
      </c>
      <c r="U4095" s="27">
        <f t="shared" si="317"/>
        <v>0</v>
      </c>
      <c r="V4095" s="25"/>
      <c r="W4095" s="27" t="str">
        <f t="shared" si="318"/>
        <v/>
      </c>
      <c r="X4095" s="43" t="str">
        <f t="shared" si="319"/>
        <v>OK</v>
      </c>
      <c r="Y4095" s="681" t="str">
        <f t="shared" si="320"/>
        <v/>
      </c>
    </row>
    <row r="4096" spans="1:25" x14ac:dyDescent="0.25">
      <c r="A4096" s="68" t="str">
        <f>'0'!$A$4</f>
        <v>………………..</v>
      </c>
      <c r="B4096" s="341">
        <f>'0'!$A$2</f>
        <v>46112</v>
      </c>
      <c r="C4096" s="341" t="s">
        <v>1246</v>
      </c>
      <c r="D4096" s="22"/>
      <c r="E4096" s="23"/>
      <c r="F4096" s="14"/>
      <c r="G4096" s="23"/>
      <c r="H4096" s="22"/>
      <c r="I4096" s="24"/>
      <c r="J4096" s="24"/>
      <c r="K4096" s="25"/>
      <c r="L4096" s="25"/>
      <c r="M4096" s="25"/>
      <c r="N4096" s="25"/>
      <c r="O4096" s="25"/>
      <c r="P4096" s="25"/>
      <c r="Q4096" s="26"/>
      <c r="R4096" s="25"/>
      <c r="S4096" s="25"/>
      <c r="T4096" s="27">
        <f t="shared" si="316"/>
        <v>0</v>
      </c>
      <c r="U4096" s="27">
        <f t="shared" si="317"/>
        <v>0</v>
      </c>
      <c r="V4096" s="25"/>
      <c r="W4096" s="27" t="str">
        <f t="shared" si="318"/>
        <v/>
      </c>
      <c r="X4096" s="43" t="str">
        <f t="shared" si="319"/>
        <v>OK</v>
      </c>
      <c r="Y4096" s="681" t="str">
        <f t="shared" si="320"/>
        <v/>
      </c>
    </row>
    <row r="4097" spans="1:25" x14ac:dyDescent="0.25">
      <c r="A4097" s="68" t="str">
        <f>'0'!$A$4</f>
        <v>………………..</v>
      </c>
      <c r="B4097" s="341">
        <f>'0'!$A$2</f>
        <v>46112</v>
      </c>
      <c r="C4097" s="341" t="s">
        <v>1246</v>
      </c>
      <c r="D4097" s="22"/>
      <c r="E4097" s="23"/>
      <c r="F4097" s="14"/>
      <c r="G4097" s="23"/>
      <c r="H4097" s="22"/>
      <c r="I4097" s="24"/>
      <c r="J4097" s="24"/>
      <c r="K4097" s="25"/>
      <c r="L4097" s="25"/>
      <c r="M4097" s="25"/>
      <c r="N4097" s="25"/>
      <c r="O4097" s="25"/>
      <c r="P4097" s="25"/>
      <c r="Q4097" s="26"/>
      <c r="R4097" s="25"/>
      <c r="S4097" s="25"/>
      <c r="T4097" s="27">
        <f t="shared" si="316"/>
        <v>0</v>
      </c>
      <c r="U4097" s="27">
        <f t="shared" si="317"/>
        <v>0</v>
      </c>
      <c r="V4097" s="25"/>
      <c r="W4097" s="27" t="str">
        <f t="shared" si="318"/>
        <v/>
      </c>
      <c r="X4097" s="43" t="str">
        <f t="shared" si="319"/>
        <v>OK</v>
      </c>
      <c r="Y4097" s="681" t="str">
        <f t="shared" si="320"/>
        <v/>
      </c>
    </row>
    <row r="4098" spans="1:25" x14ac:dyDescent="0.25">
      <c r="A4098" s="68" t="str">
        <f>'0'!$A$4</f>
        <v>………………..</v>
      </c>
      <c r="B4098" s="341">
        <f>'0'!$A$2</f>
        <v>46112</v>
      </c>
      <c r="C4098" s="341" t="s">
        <v>1246</v>
      </c>
      <c r="D4098" s="22"/>
      <c r="E4098" s="23"/>
      <c r="F4098" s="14"/>
      <c r="G4098" s="23"/>
      <c r="H4098" s="22"/>
      <c r="I4098" s="24"/>
      <c r="J4098" s="24"/>
      <c r="K4098" s="25"/>
      <c r="L4098" s="25"/>
      <c r="M4098" s="25"/>
      <c r="N4098" s="25"/>
      <c r="O4098" s="25"/>
      <c r="P4098" s="25"/>
      <c r="Q4098" s="26"/>
      <c r="R4098" s="25"/>
      <c r="S4098" s="25"/>
      <c r="T4098" s="27">
        <f t="shared" si="316"/>
        <v>0</v>
      </c>
      <c r="U4098" s="27">
        <f t="shared" si="317"/>
        <v>0</v>
      </c>
      <c r="V4098" s="25"/>
      <c r="W4098" s="27" t="str">
        <f t="shared" si="318"/>
        <v/>
      </c>
      <c r="X4098" s="43" t="str">
        <f t="shared" si="319"/>
        <v>OK</v>
      </c>
      <c r="Y4098" s="681" t="str">
        <f t="shared" si="320"/>
        <v/>
      </c>
    </row>
    <row r="4099" spans="1:25" x14ac:dyDescent="0.25">
      <c r="A4099" s="68" t="str">
        <f>'0'!$A$4</f>
        <v>………………..</v>
      </c>
      <c r="B4099" s="341">
        <f>'0'!$A$2</f>
        <v>46112</v>
      </c>
      <c r="C4099" s="341" t="s">
        <v>1246</v>
      </c>
      <c r="D4099" s="22"/>
      <c r="E4099" s="23"/>
      <c r="F4099" s="14"/>
      <c r="G4099" s="23"/>
      <c r="H4099" s="22"/>
      <c r="I4099" s="24"/>
      <c r="J4099" s="24"/>
      <c r="K4099" s="25"/>
      <c r="L4099" s="25"/>
      <c r="M4099" s="25"/>
      <c r="N4099" s="25"/>
      <c r="O4099" s="25"/>
      <c r="P4099" s="25"/>
      <c r="Q4099" s="26"/>
      <c r="R4099" s="25"/>
      <c r="S4099" s="25"/>
      <c r="T4099" s="27">
        <f t="shared" si="316"/>
        <v>0</v>
      </c>
      <c r="U4099" s="27">
        <f t="shared" si="317"/>
        <v>0</v>
      </c>
      <c r="V4099" s="25"/>
      <c r="W4099" s="27" t="str">
        <f t="shared" si="318"/>
        <v/>
      </c>
      <c r="X4099" s="43" t="str">
        <f t="shared" si="319"/>
        <v>OK</v>
      </c>
      <c r="Y4099" s="681" t="str">
        <f t="shared" si="320"/>
        <v/>
      </c>
    </row>
    <row r="4100" spans="1:25" x14ac:dyDescent="0.25">
      <c r="A4100" s="68" t="str">
        <f>'0'!$A$4</f>
        <v>………………..</v>
      </c>
      <c r="B4100" s="341">
        <f>'0'!$A$2</f>
        <v>46112</v>
      </c>
      <c r="C4100" s="341" t="s">
        <v>1246</v>
      </c>
      <c r="D4100" s="22"/>
      <c r="E4100" s="23"/>
      <c r="F4100" s="14"/>
      <c r="G4100" s="23"/>
      <c r="H4100" s="22"/>
      <c r="I4100" s="24"/>
      <c r="J4100" s="24"/>
      <c r="K4100" s="25"/>
      <c r="L4100" s="25"/>
      <c r="M4100" s="25"/>
      <c r="N4100" s="25"/>
      <c r="O4100" s="25"/>
      <c r="P4100" s="25"/>
      <c r="Q4100" s="26"/>
      <c r="R4100" s="25"/>
      <c r="S4100" s="25"/>
      <c r="T4100" s="27">
        <f t="shared" si="316"/>
        <v>0</v>
      </c>
      <c r="U4100" s="27">
        <f t="shared" si="317"/>
        <v>0</v>
      </c>
      <c r="V4100" s="25"/>
      <c r="W4100" s="27" t="str">
        <f t="shared" si="318"/>
        <v/>
      </c>
      <c r="X4100" s="43" t="str">
        <f t="shared" si="319"/>
        <v>OK</v>
      </c>
      <c r="Y4100" s="681" t="str">
        <f t="shared" si="320"/>
        <v/>
      </c>
    </row>
    <row r="4101" spans="1:25" x14ac:dyDescent="0.25">
      <c r="A4101" s="68" t="str">
        <f>'0'!$A$4</f>
        <v>………………..</v>
      </c>
      <c r="B4101" s="341">
        <f>'0'!$A$2</f>
        <v>46112</v>
      </c>
      <c r="C4101" s="341" t="s">
        <v>1246</v>
      </c>
      <c r="D4101" s="22"/>
      <c r="E4101" s="23"/>
      <c r="F4101" s="14"/>
      <c r="G4101" s="23"/>
      <c r="H4101" s="22"/>
      <c r="I4101" s="24"/>
      <c r="J4101" s="24"/>
      <c r="K4101" s="25"/>
      <c r="L4101" s="25"/>
      <c r="M4101" s="25"/>
      <c r="N4101" s="25"/>
      <c r="O4101" s="25"/>
      <c r="P4101" s="25"/>
      <c r="Q4101" s="26"/>
      <c r="R4101" s="25"/>
      <c r="S4101" s="25"/>
      <c r="T4101" s="27">
        <f t="shared" si="316"/>
        <v>0</v>
      </c>
      <c r="U4101" s="27">
        <f t="shared" si="317"/>
        <v>0</v>
      </c>
      <c r="V4101" s="25"/>
      <c r="W4101" s="27" t="str">
        <f t="shared" si="318"/>
        <v/>
      </c>
      <c r="X4101" s="43" t="str">
        <f t="shared" si="319"/>
        <v>OK</v>
      </c>
      <c r="Y4101" s="681" t="str">
        <f t="shared" si="320"/>
        <v/>
      </c>
    </row>
    <row r="4102" spans="1:25" x14ac:dyDescent="0.25">
      <c r="A4102" s="68" t="str">
        <f>'0'!$A$4</f>
        <v>………………..</v>
      </c>
      <c r="B4102" s="341">
        <f>'0'!$A$2</f>
        <v>46112</v>
      </c>
      <c r="C4102" s="341" t="s">
        <v>1246</v>
      </c>
      <c r="D4102" s="22"/>
      <c r="E4102" s="23"/>
      <c r="F4102" s="14"/>
      <c r="G4102" s="23"/>
      <c r="H4102" s="22"/>
      <c r="I4102" s="24"/>
      <c r="J4102" s="24"/>
      <c r="K4102" s="25"/>
      <c r="L4102" s="25"/>
      <c r="M4102" s="25"/>
      <c r="N4102" s="25"/>
      <c r="O4102" s="25"/>
      <c r="P4102" s="25"/>
      <c r="Q4102" s="26"/>
      <c r="R4102" s="25"/>
      <c r="S4102" s="25"/>
      <c r="T4102" s="27">
        <f t="shared" si="316"/>
        <v>0</v>
      </c>
      <c r="U4102" s="27">
        <f t="shared" si="317"/>
        <v>0</v>
      </c>
      <c r="V4102" s="25"/>
      <c r="W4102" s="27" t="str">
        <f t="shared" si="318"/>
        <v/>
      </c>
      <c r="X4102" s="43" t="str">
        <f t="shared" si="319"/>
        <v>OK</v>
      </c>
      <c r="Y4102" s="681" t="str">
        <f t="shared" si="320"/>
        <v/>
      </c>
    </row>
    <row r="4103" spans="1:25" x14ac:dyDescent="0.25">
      <c r="A4103" s="68" t="str">
        <f>'0'!$A$4</f>
        <v>………………..</v>
      </c>
      <c r="B4103" s="341">
        <f>'0'!$A$2</f>
        <v>46112</v>
      </c>
      <c r="C4103" s="341" t="s">
        <v>1246</v>
      </c>
      <c r="D4103" s="22"/>
      <c r="E4103" s="23"/>
      <c r="F4103" s="14"/>
      <c r="G4103" s="23"/>
      <c r="H4103" s="22"/>
      <c r="I4103" s="24"/>
      <c r="J4103" s="24"/>
      <c r="K4103" s="25"/>
      <c r="L4103" s="25"/>
      <c r="M4103" s="25"/>
      <c r="N4103" s="25"/>
      <c r="O4103" s="25"/>
      <c r="P4103" s="25"/>
      <c r="Q4103" s="26"/>
      <c r="R4103" s="25"/>
      <c r="S4103" s="25"/>
      <c r="T4103" s="27">
        <f t="shared" si="316"/>
        <v>0</v>
      </c>
      <c r="U4103" s="27">
        <f t="shared" si="317"/>
        <v>0</v>
      </c>
      <c r="V4103" s="25"/>
      <c r="W4103" s="27" t="str">
        <f t="shared" si="318"/>
        <v/>
      </c>
      <c r="X4103" s="43" t="str">
        <f t="shared" si="319"/>
        <v>OK</v>
      </c>
      <c r="Y4103" s="681" t="str">
        <f t="shared" si="320"/>
        <v/>
      </c>
    </row>
    <row r="4104" spans="1:25" x14ac:dyDescent="0.25">
      <c r="A4104" s="68" t="str">
        <f>'0'!$A$4</f>
        <v>………………..</v>
      </c>
      <c r="B4104" s="341">
        <f>'0'!$A$2</f>
        <v>46112</v>
      </c>
      <c r="C4104" s="341" t="s">
        <v>1246</v>
      </c>
      <c r="D4104" s="22"/>
      <c r="E4104" s="23"/>
      <c r="F4104" s="14"/>
      <c r="G4104" s="23"/>
      <c r="H4104" s="22"/>
      <c r="I4104" s="24"/>
      <c r="J4104" s="24"/>
      <c r="K4104" s="25"/>
      <c r="L4104" s="25"/>
      <c r="M4104" s="25"/>
      <c r="N4104" s="25"/>
      <c r="O4104" s="25"/>
      <c r="P4104" s="25"/>
      <c r="Q4104" s="26"/>
      <c r="R4104" s="25"/>
      <c r="S4104" s="25"/>
      <c r="T4104" s="27">
        <f t="shared" si="316"/>
        <v>0</v>
      </c>
      <c r="U4104" s="27">
        <f t="shared" si="317"/>
        <v>0</v>
      </c>
      <c r="V4104" s="25"/>
      <c r="W4104" s="27" t="str">
        <f t="shared" si="318"/>
        <v/>
      </c>
      <c r="X4104" s="43" t="str">
        <f t="shared" si="319"/>
        <v>OK</v>
      </c>
      <c r="Y4104" s="681" t="str">
        <f t="shared" si="320"/>
        <v/>
      </c>
    </row>
    <row r="4105" spans="1:25" x14ac:dyDescent="0.25">
      <c r="A4105" s="68" t="str">
        <f>'0'!$A$4</f>
        <v>………………..</v>
      </c>
      <c r="B4105" s="341">
        <f>'0'!$A$2</f>
        <v>46112</v>
      </c>
      <c r="C4105" s="341" t="s">
        <v>1246</v>
      </c>
      <c r="D4105" s="22"/>
      <c r="E4105" s="23"/>
      <c r="F4105" s="14"/>
      <c r="G4105" s="23"/>
      <c r="H4105" s="22"/>
      <c r="I4105" s="24"/>
      <c r="J4105" s="24"/>
      <c r="K4105" s="25"/>
      <c r="L4105" s="25"/>
      <c r="M4105" s="25"/>
      <c r="N4105" s="25"/>
      <c r="O4105" s="25"/>
      <c r="P4105" s="25"/>
      <c r="Q4105" s="26"/>
      <c r="R4105" s="25"/>
      <c r="S4105" s="25"/>
      <c r="T4105" s="27">
        <f t="shared" ref="T4105:T4168" si="321">N4105+P4105-R4105</f>
        <v>0</v>
      </c>
      <c r="U4105" s="27">
        <f t="shared" ref="U4105:U4168" si="322">O4105+Q4105-S4105</f>
        <v>0</v>
      </c>
      <c r="V4105" s="25"/>
      <c r="W4105" s="27" t="str">
        <f t="shared" ref="W4105:W4168" si="323">IF(K4105="","",K4105-M4105-(P4105-Q4105))</f>
        <v/>
      </c>
      <c r="X4105" s="43" t="str">
        <f t="shared" ref="X4105:X4168" si="324">IF(ROUND(T4105-V4105,2)&gt;=0,"OK","Просрочието не може да надхвърля задължението")</f>
        <v>OK</v>
      </c>
      <c r="Y4105" s="681" t="str">
        <f t="shared" ref="Y4105:Y4168" si="325">IF(COUNTBLANK(D4105:W4105)=18,"",IF(D4105="999999999","",IF(ISNUMBER(VALUE(D4105)),IF(LEN(D4105)&lt;&gt;9,"Въведеното ЕИК е твърде късо или твърде дълго",IF(OR(MOD(MID(D4105,1,1)*1+MID(D4105,2,1)*2+MID(D4105,3,1)*3+MID(D4105,4,1)*4+MID(D4105,5,1)*5+MID(D4105,6,1)*6+MID(D4105,7,1)*7+MID(D4105,8,1)*8,11)-MID(D4105,9,1)=0,AND(MOD(MID(D4105,1,1)*3+MID(D4105,2,1)*4+MID(D4105,3,1)*5+MID(D4105,4,1)*6+MID(D4105,5,1)*7+MID(D4105,6,1)*8+MID(D4105,7,1)*9+MID(D4105,8,1)*10,11)=10,MID(D4105,9,1)*1=0),MOD(MID(D4105,1,1)*3+MID(D4105,2,1)*4+MID(D4105,3,1)*5+MID(D4105,4,1)*6+MID(D4105,5,1)*7+MID(D4105,6,1)*8+MID(D4105,7,1)*9+MID(D4105,8,1)*10,11)-MID(D4105,9,1)=0),"","Въведеното ЕИК е невалидно")),"Въведеното ЕИК съдържа непозволени символи")))</f>
        <v/>
      </c>
    </row>
    <row r="4106" spans="1:25" x14ac:dyDescent="0.25">
      <c r="A4106" s="68" t="str">
        <f>'0'!$A$4</f>
        <v>………………..</v>
      </c>
      <c r="B4106" s="341">
        <f>'0'!$A$2</f>
        <v>46112</v>
      </c>
      <c r="C4106" s="341" t="s">
        <v>1246</v>
      </c>
      <c r="D4106" s="22"/>
      <c r="E4106" s="23"/>
      <c r="F4106" s="14"/>
      <c r="G4106" s="23"/>
      <c r="H4106" s="22"/>
      <c r="I4106" s="24"/>
      <c r="J4106" s="24"/>
      <c r="K4106" s="25"/>
      <c r="L4106" s="25"/>
      <c r="M4106" s="25"/>
      <c r="N4106" s="25"/>
      <c r="O4106" s="25"/>
      <c r="P4106" s="25"/>
      <c r="Q4106" s="26"/>
      <c r="R4106" s="25"/>
      <c r="S4106" s="25"/>
      <c r="T4106" s="27">
        <f t="shared" si="321"/>
        <v>0</v>
      </c>
      <c r="U4106" s="27">
        <f t="shared" si="322"/>
        <v>0</v>
      </c>
      <c r="V4106" s="25"/>
      <c r="W4106" s="27" t="str">
        <f t="shared" si="323"/>
        <v/>
      </c>
      <c r="X4106" s="43" t="str">
        <f t="shared" si="324"/>
        <v>OK</v>
      </c>
      <c r="Y4106" s="681" t="str">
        <f t="shared" si="325"/>
        <v/>
      </c>
    </row>
    <row r="4107" spans="1:25" x14ac:dyDescent="0.25">
      <c r="A4107" s="68" t="str">
        <f>'0'!$A$4</f>
        <v>………………..</v>
      </c>
      <c r="B4107" s="341">
        <f>'0'!$A$2</f>
        <v>46112</v>
      </c>
      <c r="C4107" s="341" t="s">
        <v>1246</v>
      </c>
      <c r="D4107" s="22"/>
      <c r="E4107" s="23"/>
      <c r="F4107" s="14"/>
      <c r="G4107" s="23"/>
      <c r="H4107" s="22"/>
      <c r="I4107" s="24"/>
      <c r="J4107" s="24"/>
      <c r="K4107" s="25"/>
      <c r="L4107" s="25"/>
      <c r="M4107" s="25"/>
      <c r="N4107" s="25"/>
      <c r="O4107" s="25"/>
      <c r="P4107" s="25"/>
      <c r="Q4107" s="26"/>
      <c r="R4107" s="25"/>
      <c r="S4107" s="25"/>
      <c r="T4107" s="27">
        <f t="shared" si="321"/>
        <v>0</v>
      </c>
      <c r="U4107" s="27">
        <f t="shared" si="322"/>
        <v>0</v>
      </c>
      <c r="V4107" s="25"/>
      <c r="W4107" s="27" t="str">
        <f t="shared" si="323"/>
        <v/>
      </c>
      <c r="X4107" s="43" t="str">
        <f t="shared" si="324"/>
        <v>OK</v>
      </c>
      <c r="Y4107" s="681" t="str">
        <f t="shared" si="325"/>
        <v/>
      </c>
    </row>
    <row r="4108" spans="1:25" x14ac:dyDescent="0.25">
      <c r="A4108" s="68" t="str">
        <f>'0'!$A$4</f>
        <v>………………..</v>
      </c>
      <c r="B4108" s="341">
        <f>'0'!$A$2</f>
        <v>46112</v>
      </c>
      <c r="C4108" s="341" t="s">
        <v>1246</v>
      </c>
      <c r="D4108" s="22"/>
      <c r="E4108" s="23"/>
      <c r="F4108" s="14"/>
      <c r="G4108" s="23"/>
      <c r="H4108" s="22"/>
      <c r="I4108" s="24"/>
      <c r="J4108" s="24"/>
      <c r="K4108" s="25"/>
      <c r="L4108" s="25"/>
      <c r="M4108" s="25"/>
      <c r="N4108" s="25"/>
      <c r="O4108" s="25"/>
      <c r="P4108" s="25"/>
      <c r="Q4108" s="26"/>
      <c r="R4108" s="25"/>
      <c r="S4108" s="25"/>
      <c r="T4108" s="27">
        <f t="shared" si="321"/>
        <v>0</v>
      </c>
      <c r="U4108" s="27">
        <f t="shared" si="322"/>
        <v>0</v>
      </c>
      <c r="V4108" s="25"/>
      <c r="W4108" s="27" t="str">
        <f t="shared" si="323"/>
        <v/>
      </c>
      <c r="X4108" s="43" t="str">
        <f t="shared" si="324"/>
        <v>OK</v>
      </c>
      <c r="Y4108" s="681" t="str">
        <f t="shared" si="325"/>
        <v/>
      </c>
    </row>
    <row r="4109" spans="1:25" x14ac:dyDescent="0.25">
      <c r="A4109" s="68" t="str">
        <f>'0'!$A$4</f>
        <v>………………..</v>
      </c>
      <c r="B4109" s="341">
        <f>'0'!$A$2</f>
        <v>46112</v>
      </c>
      <c r="C4109" s="341" t="s">
        <v>1246</v>
      </c>
      <c r="D4109" s="22"/>
      <c r="E4109" s="23"/>
      <c r="F4109" s="14"/>
      <c r="G4109" s="23"/>
      <c r="H4109" s="22"/>
      <c r="I4109" s="24"/>
      <c r="J4109" s="24"/>
      <c r="K4109" s="25"/>
      <c r="L4109" s="25"/>
      <c r="M4109" s="25"/>
      <c r="N4109" s="25"/>
      <c r="O4109" s="25"/>
      <c r="P4109" s="25"/>
      <c r="Q4109" s="26"/>
      <c r="R4109" s="25"/>
      <c r="S4109" s="25"/>
      <c r="T4109" s="27">
        <f t="shared" si="321"/>
        <v>0</v>
      </c>
      <c r="U4109" s="27">
        <f t="shared" si="322"/>
        <v>0</v>
      </c>
      <c r="V4109" s="25"/>
      <c r="W4109" s="27" t="str">
        <f t="shared" si="323"/>
        <v/>
      </c>
      <c r="X4109" s="43" t="str">
        <f t="shared" si="324"/>
        <v>OK</v>
      </c>
      <c r="Y4109" s="681" t="str">
        <f t="shared" si="325"/>
        <v/>
      </c>
    </row>
    <row r="4110" spans="1:25" x14ac:dyDescent="0.25">
      <c r="A4110" s="68" t="str">
        <f>'0'!$A$4</f>
        <v>………………..</v>
      </c>
      <c r="B4110" s="341">
        <f>'0'!$A$2</f>
        <v>46112</v>
      </c>
      <c r="C4110" s="341" t="s">
        <v>1246</v>
      </c>
      <c r="D4110" s="22"/>
      <c r="E4110" s="23"/>
      <c r="F4110" s="14"/>
      <c r="G4110" s="23"/>
      <c r="H4110" s="22"/>
      <c r="I4110" s="24"/>
      <c r="J4110" s="24"/>
      <c r="K4110" s="25"/>
      <c r="L4110" s="25"/>
      <c r="M4110" s="25"/>
      <c r="N4110" s="25"/>
      <c r="O4110" s="25"/>
      <c r="P4110" s="25"/>
      <c r="Q4110" s="26"/>
      <c r="R4110" s="25"/>
      <c r="S4110" s="25"/>
      <c r="T4110" s="27">
        <f t="shared" si="321"/>
        <v>0</v>
      </c>
      <c r="U4110" s="27">
        <f t="shared" si="322"/>
        <v>0</v>
      </c>
      <c r="V4110" s="25"/>
      <c r="W4110" s="27" t="str">
        <f t="shared" si="323"/>
        <v/>
      </c>
      <c r="X4110" s="43" t="str">
        <f t="shared" si="324"/>
        <v>OK</v>
      </c>
      <c r="Y4110" s="681" t="str">
        <f t="shared" si="325"/>
        <v/>
      </c>
    </row>
    <row r="4111" spans="1:25" x14ac:dyDescent="0.25">
      <c r="A4111" s="68" t="str">
        <f>'0'!$A$4</f>
        <v>………………..</v>
      </c>
      <c r="B4111" s="341">
        <f>'0'!$A$2</f>
        <v>46112</v>
      </c>
      <c r="C4111" s="341" t="s">
        <v>1246</v>
      </c>
      <c r="D4111" s="22"/>
      <c r="E4111" s="23"/>
      <c r="F4111" s="14"/>
      <c r="G4111" s="23"/>
      <c r="H4111" s="22"/>
      <c r="I4111" s="24"/>
      <c r="J4111" s="24"/>
      <c r="K4111" s="25"/>
      <c r="L4111" s="25"/>
      <c r="M4111" s="25"/>
      <c r="N4111" s="25"/>
      <c r="O4111" s="25"/>
      <c r="P4111" s="25"/>
      <c r="Q4111" s="26"/>
      <c r="R4111" s="25"/>
      <c r="S4111" s="25"/>
      <c r="T4111" s="27">
        <f t="shared" si="321"/>
        <v>0</v>
      </c>
      <c r="U4111" s="27">
        <f t="shared" si="322"/>
        <v>0</v>
      </c>
      <c r="V4111" s="25"/>
      <c r="W4111" s="27" t="str">
        <f t="shared" si="323"/>
        <v/>
      </c>
      <c r="X4111" s="43" t="str">
        <f t="shared" si="324"/>
        <v>OK</v>
      </c>
      <c r="Y4111" s="681" t="str">
        <f t="shared" si="325"/>
        <v/>
      </c>
    </row>
    <row r="4112" spans="1:25" x14ac:dyDescent="0.25">
      <c r="A4112" s="68" t="str">
        <f>'0'!$A$4</f>
        <v>………………..</v>
      </c>
      <c r="B4112" s="341">
        <f>'0'!$A$2</f>
        <v>46112</v>
      </c>
      <c r="C4112" s="341" t="s">
        <v>1246</v>
      </c>
      <c r="D4112" s="22"/>
      <c r="E4112" s="23"/>
      <c r="F4112" s="14"/>
      <c r="G4112" s="23"/>
      <c r="H4112" s="22"/>
      <c r="I4112" s="24"/>
      <c r="J4112" s="24"/>
      <c r="K4112" s="25"/>
      <c r="L4112" s="25"/>
      <c r="M4112" s="25"/>
      <c r="N4112" s="25"/>
      <c r="O4112" s="25"/>
      <c r="P4112" s="25"/>
      <c r="Q4112" s="26"/>
      <c r="R4112" s="25"/>
      <c r="S4112" s="25"/>
      <c r="T4112" s="27">
        <f t="shared" si="321"/>
        <v>0</v>
      </c>
      <c r="U4112" s="27">
        <f t="shared" si="322"/>
        <v>0</v>
      </c>
      <c r="V4112" s="25"/>
      <c r="W4112" s="27" t="str">
        <f t="shared" si="323"/>
        <v/>
      </c>
      <c r="X4112" s="43" t="str">
        <f t="shared" si="324"/>
        <v>OK</v>
      </c>
      <c r="Y4112" s="681" t="str">
        <f t="shared" si="325"/>
        <v/>
      </c>
    </row>
    <row r="4113" spans="1:25" x14ac:dyDescent="0.25">
      <c r="A4113" s="68" t="str">
        <f>'0'!$A$4</f>
        <v>………………..</v>
      </c>
      <c r="B4113" s="341">
        <f>'0'!$A$2</f>
        <v>46112</v>
      </c>
      <c r="C4113" s="341" t="s">
        <v>1246</v>
      </c>
      <c r="D4113" s="22"/>
      <c r="E4113" s="23"/>
      <c r="F4113" s="14"/>
      <c r="G4113" s="23"/>
      <c r="H4113" s="22"/>
      <c r="I4113" s="24"/>
      <c r="J4113" s="24"/>
      <c r="K4113" s="25"/>
      <c r="L4113" s="25"/>
      <c r="M4113" s="25"/>
      <c r="N4113" s="25"/>
      <c r="O4113" s="25"/>
      <c r="P4113" s="25"/>
      <c r="Q4113" s="26"/>
      <c r="R4113" s="25"/>
      <c r="S4113" s="25"/>
      <c r="T4113" s="27">
        <f t="shared" si="321"/>
        <v>0</v>
      </c>
      <c r="U4113" s="27">
        <f t="shared" si="322"/>
        <v>0</v>
      </c>
      <c r="V4113" s="25"/>
      <c r="W4113" s="27" t="str">
        <f t="shared" si="323"/>
        <v/>
      </c>
      <c r="X4113" s="43" t="str">
        <f t="shared" si="324"/>
        <v>OK</v>
      </c>
      <c r="Y4113" s="681" t="str">
        <f t="shared" si="325"/>
        <v/>
      </c>
    </row>
    <row r="4114" spans="1:25" x14ac:dyDescent="0.25">
      <c r="A4114" s="68" t="str">
        <f>'0'!$A$4</f>
        <v>………………..</v>
      </c>
      <c r="B4114" s="341">
        <f>'0'!$A$2</f>
        <v>46112</v>
      </c>
      <c r="C4114" s="341" t="s">
        <v>1246</v>
      </c>
      <c r="D4114" s="22"/>
      <c r="E4114" s="23"/>
      <c r="F4114" s="14"/>
      <c r="G4114" s="23"/>
      <c r="H4114" s="22"/>
      <c r="I4114" s="24"/>
      <c r="J4114" s="24"/>
      <c r="K4114" s="25"/>
      <c r="L4114" s="25"/>
      <c r="M4114" s="25"/>
      <c r="N4114" s="25"/>
      <c r="O4114" s="25"/>
      <c r="P4114" s="25"/>
      <c r="Q4114" s="26"/>
      <c r="R4114" s="25"/>
      <c r="S4114" s="25"/>
      <c r="T4114" s="27">
        <f t="shared" si="321"/>
        <v>0</v>
      </c>
      <c r="U4114" s="27">
        <f t="shared" si="322"/>
        <v>0</v>
      </c>
      <c r="V4114" s="25"/>
      <c r="W4114" s="27" t="str">
        <f t="shared" si="323"/>
        <v/>
      </c>
      <c r="X4114" s="43" t="str">
        <f t="shared" si="324"/>
        <v>OK</v>
      </c>
      <c r="Y4114" s="681" t="str">
        <f t="shared" si="325"/>
        <v/>
      </c>
    </row>
    <row r="4115" spans="1:25" x14ac:dyDescent="0.25">
      <c r="A4115" s="68" t="str">
        <f>'0'!$A$4</f>
        <v>………………..</v>
      </c>
      <c r="B4115" s="341">
        <f>'0'!$A$2</f>
        <v>46112</v>
      </c>
      <c r="C4115" s="341" t="s">
        <v>1246</v>
      </c>
      <c r="D4115" s="22"/>
      <c r="E4115" s="23"/>
      <c r="F4115" s="14"/>
      <c r="G4115" s="23"/>
      <c r="H4115" s="22"/>
      <c r="I4115" s="24"/>
      <c r="J4115" s="24"/>
      <c r="K4115" s="25"/>
      <c r="L4115" s="25"/>
      <c r="M4115" s="25"/>
      <c r="N4115" s="25"/>
      <c r="O4115" s="25"/>
      <c r="P4115" s="25"/>
      <c r="Q4115" s="26"/>
      <c r="R4115" s="25"/>
      <c r="S4115" s="25"/>
      <c r="T4115" s="27">
        <f t="shared" si="321"/>
        <v>0</v>
      </c>
      <c r="U4115" s="27">
        <f t="shared" si="322"/>
        <v>0</v>
      </c>
      <c r="V4115" s="25"/>
      <c r="W4115" s="27" t="str">
        <f t="shared" si="323"/>
        <v/>
      </c>
      <c r="X4115" s="43" t="str">
        <f t="shared" si="324"/>
        <v>OK</v>
      </c>
      <c r="Y4115" s="681" t="str">
        <f t="shared" si="325"/>
        <v/>
      </c>
    </row>
    <row r="4116" spans="1:25" x14ac:dyDescent="0.25">
      <c r="A4116" s="68" t="str">
        <f>'0'!$A$4</f>
        <v>………………..</v>
      </c>
      <c r="B4116" s="341">
        <f>'0'!$A$2</f>
        <v>46112</v>
      </c>
      <c r="C4116" s="341" t="s">
        <v>1246</v>
      </c>
      <c r="D4116" s="22"/>
      <c r="E4116" s="23"/>
      <c r="F4116" s="14"/>
      <c r="G4116" s="23"/>
      <c r="H4116" s="22"/>
      <c r="I4116" s="24"/>
      <c r="J4116" s="24"/>
      <c r="K4116" s="25"/>
      <c r="L4116" s="25"/>
      <c r="M4116" s="25"/>
      <c r="N4116" s="25"/>
      <c r="O4116" s="25"/>
      <c r="P4116" s="25"/>
      <c r="Q4116" s="26"/>
      <c r="R4116" s="25"/>
      <c r="S4116" s="25"/>
      <c r="T4116" s="27">
        <f t="shared" si="321"/>
        <v>0</v>
      </c>
      <c r="U4116" s="27">
        <f t="shared" si="322"/>
        <v>0</v>
      </c>
      <c r="V4116" s="25"/>
      <c r="W4116" s="27" t="str">
        <f t="shared" si="323"/>
        <v/>
      </c>
      <c r="X4116" s="43" t="str">
        <f t="shared" si="324"/>
        <v>OK</v>
      </c>
      <c r="Y4116" s="681" t="str">
        <f t="shared" si="325"/>
        <v/>
      </c>
    </row>
    <row r="4117" spans="1:25" x14ac:dyDescent="0.25">
      <c r="A4117" s="68" t="str">
        <f>'0'!$A$4</f>
        <v>………………..</v>
      </c>
      <c r="B4117" s="341">
        <f>'0'!$A$2</f>
        <v>46112</v>
      </c>
      <c r="C4117" s="341" t="s">
        <v>1246</v>
      </c>
      <c r="D4117" s="22"/>
      <c r="E4117" s="23"/>
      <c r="F4117" s="14"/>
      <c r="G4117" s="23"/>
      <c r="H4117" s="22"/>
      <c r="I4117" s="24"/>
      <c r="J4117" s="24"/>
      <c r="K4117" s="25"/>
      <c r="L4117" s="25"/>
      <c r="M4117" s="25"/>
      <c r="N4117" s="25"/>
      <c r="O4117" s="25"/>
      <c r="P4117" s="25"/>
      <c r="Q4117" s="26"/>
      <c r="R4117" s="25"/>
      <c r="S4117" s="25"/>
      <c r="T4117" s="27">
        <f t="shared" si="321"/>
        <v>0</v>
      </c>
      <c r="U4117" s="27">
        <f t="shared" si="322"/>
        <v>0</v>
      </c>
      <c r="V4117" s="25"/>
      <c r="W4117" s="27" t="str">
        <f t="shared" si="323"/>
        <v/>
      </c>
      <c r="X4117" s="43" t="str">
        <f t="shared" si="324"/>
        <v>OK</v>
      </c>
      <c r="Y4117" s="681" t="str">
        <f t="shared" si="325"/>
        <v/>
      </c>
    </row>
    <row r="4118" spans="1:25" x14ac:dyDescent="0.25">
      <c r="A4118" s="68" t="str">
        <f>'0'!$A$4</f>
        <v>………………..</v>
      </c>
      <c r="B4118" s="341">
        <f>'0'!$A$2</f>
        <v>46112</v>
      </c>
      <c r="C4118" s="341" t="s">
        <v>1246</v>
      </c>
      <c r="D4118" s="22"/>
      <c r="E4118" s="23"/>
      <c r="F4118" s="14"/>
      <c r="G4118" s="23"/>
      <c r="H4118" s="22"/>
      <c r="I4118" s="24"/>
      <c r="J4118" s="24"/>
      <c r="K4118" s="25"/>
      <c r="L4118" s="25"/>
      <c r="M4118" s="25"/>
      <c r="N4118" s="25"/>
      <c r="O4118" s="25"/>
      <c r="P4118" s="25"/>
      <c r="Q4118" s="26"/>
      <c r="R4118" s="25"/>
      <c r="S4118" s="25"/>
      <c r="T4118" s="27">
        <f t="shared" si="321"/>
        <v>0</v>
      </c>
      <c r="U4118" s="27">
        <f t="shared" si="322"/>
        <v>0</v>
      </c>
      <c r="V4118" s="25"/>
      <c r="W4118" s="27" t="str">
        <f t="shared" si="323"/>
        <v/>
      </c>
      <c r="X4118" s="43" t="str">
        <f t="shared" si="324"/>
        <v>OK</v>
      </c>
      <c r="Y4118" s="681" t="str">
        <f t="shared" si="325"/>
        <v/>
      </c>
    </row>
    <row r="4119" spans="1:25" x14ac:dyDescent="0.25">
      <c r="A4119" s="68" t="str">
        <f>'0'!$A$4</f>
        <v>………………..</v>
      </c>
      <c r="B4119" s="341">
        <f>'0'!$A$2</f>
        <v>46112</v>
      </c>
      <c r="C4119" s="341" t="s">
        <v>1246</v>
      </c>
      <c r="D4119" s="22"/>
      <c r="E4119" s="23"/>
      <c r="F4119" s="14"/>
      <c r="G4119" s="23"/>
      <c r="H4119" s="22"/>
      <c r="I4119" s="24"/>
      <c r="J4119" s="24"/>
      <c r="K4119" s="25"/>
      <c r="L4119" s="25"/>
      <c r="M4119" s="25"/>
      <c r="N4119" s="25"/>
      <c r="O4119" s="25"/>
      <c r="P4119" s="25"/>
      <c r="Q4119" s="26"/>
      <c r="R4119" s="25"/>
      <c r="S4119" s="25"/>
      <c r="T4119" s="27">
        <f t="shared" si="321"/>
        <v>0</v>
      </c>
      <c r="U4119" s="27">
        <f t="shared" si="322"/>
        <v>0</v>
      </c>
      <c r="V4119" s="25"/>
      <c r="W4119" s="27" t="str">
        <f t="shared" si="323"/>
        <v/>
      </c>
      <c r="X4119" s="43" t="str">
        <f t="shared" si="324"/>
        <v>OK</v>
      </c>
      <c r="Y4119" s="681" t="str">
        <f t="shared" si="325"/>
        <v/>
      </c>
    </row>
    <row r="4120" spans="1:25" x14ac:dyDescent="0.25">
      <c r="A4120" s="68" t="str">
        <f>'0'!$A$4</f>
        <v>………………..</v>
      </c>
      <c r="B4120" s="341">
        <f>'0'!$A$2</f>
        <v>46112</v>
      </c>
      <c r="C4120" s="341" t="s">
        <v>1246</v>
      </c>
      <c r="D4120" s="22"/>
      <c r="E4120" s="23"/>
      <c r="F4120" s="14"/>
      <c r="G4120" s="23"/>
      <c r="H4120" s="22"/>
      <c r="I4120" s="24"/>
      <c r="J4120" s="24"/>
      <c r="K4120" s="25"/>
      <c r="L4120" s="25"/>
      <c r="M4120" s="25"/>
      <c r="N4120" s="25"/>
      <c r="O4120" s="25"/>
      <c r="P4120" s="25"/>
      <c r="Q4120" s="26"/>
      <c r="R4120" s="25"/>
      <c r="S4120" s="25"/>
      <c r="T4120" s="27">
        <f t="shared" si="321"/>
        <v>0</v>
      </c>
      <c r="U4120" s="27">
        <f t="shared" si="322"/>
        <v>0</v>
      </c>
      <c r="V4120" s="25"/>
      <c r="W4120" s="27" t="str">
        <f t="shared" si="323"/>
        <v/>
      </c>
      <c r="X4120" s="43" t="str">
        <f t="shared" si="324"/>
        <v>OK</v>
      </c>
      <c r="Y4120" s="681" t="str">
        <f t="shared" si="325"/>
        <v/>
      </c>
    </row>
    <row r="4121" spans="1:25" x14ac:dyDescent="0.25">
      <c r="A4121" s="68" t="str">
        <f>'0'!$A$4</f>
        <v>………………..</v>
      </c>
      <c r="B4121" s="341">
        <f>'0'!$A$2</f>
        <v>46112</v>
      </c>
      <c r="C4121" s="341" t="s">
        <v>1246</v>
      </c>
      <c r="D4121" s="22"/>
      <c r="E4121" s="23"/>
      <c r="F4121" s="14"/>
      <c r="G4121" s="23"/>
      <c r="H4121" s="22"/>
      <c r="I4121" s="24"/>
      <c r="J4121" s="24"/>
      <c r="K4121" s="25"/>
      <c r="L4121" s="25"/>
      <c r="M4121" s="25"/>
      <c r="N4121" s="25"/>
      <c r="O4121" s="25"/>
      <c r="P4121" s="25"/>
      <c r="Q4121" s="26"/>
      <c r="R4121" s="25"/>
      <c r="S4121" s="25"/>
      <c r="T4121" s="27">
        <f t="shared" si="321"/>
        <v>0</v>
      </c>
      <c r="U4121" s="27">
        <f t="shared" si="322"/>
        <v>0</v>
      </c>
      <c r="V4121" s="25"/>
      <c r="W4121" s="27" t="str">
        <f t="shared" si="323"/>
        <v/>
      </c>
      <c r="X4121" s="43" t="str">
        <f t="shared" si="324"/>
        <v>OK</v>
      </c>
      <c r="Y4121" s="681" t="str">
        <f t="shared" si="325"/>
        <v/>
      </c>
    </row>
    <row r="4122" spans="1:25" x14ac:dyDescent="0.25">
      <c r="A4122" s="68" t="str">
        <f>'0'!$A$4</f>
        <v>………………..</v>
      </c>
      <c r="B4122" s="341">
        <f>'0'!$A$2</f>
        <v>46112</v>
      </c>
      <c r="C4122" s="341" t="s">
        <v>1246</v>
      </c>
      <c r="D4122" s="22"/>
      <c r="E4122" s="23"/>
      <c r="F4122" s="14"/>
      <c r="G4122" s="23"/>
      <c r="H4122" s="22"/>
      <c r="I4122" s="24"/>
      <c r="J4122" s="24"/>
      <c r="K4122" s="25"/>
      <c r="L4122" s="25"/>
      <c r="M4122" s="25"/>
      <c r="N4122" s="25"/>
      <c r="O4122" s="25"/>
      <c r="P4122" s="25"/>
      <c r="Q4122" s="26"/>
      <c r="R4122" s="25"/>
      <c r="S4122" s="25"/>
      <c r="T4122" s="27">
        <f t="shared" si="321"/>
        <v>0</v>
      </c>
      <c r="U4122" s="27">
        <f t="shared" si="322"/>
        <v>0</v>
      </c>
      <c r="V4122" s="25"/>
      <c r="W4122" s="27" t="str">
        <f t="shared" si="323"/>
        <v/>
      </c>
      <c r="X4122" s="43" t="str">
        <f t="shared" si="324"/>
        <v>OK</v>
      </c>
      <c r="Y4122" s="681" t="str">
        <f t="shared" si="325"/>
        <v/>
      </c>
    </row>
    <row r="4123" spans="1:25" x14ac:dyDescent="0.25">
      <c r="A4123" s="68" t="str">
        <f>'0'!$A$4</f>
        <v>………………..</v>
      </c>
      <c r="B4123" s="341">
        <f>'0'!$A$2</f>
        <v>46112</v>
      </c>
      <c r="C4123" s="341" t="s">
        <v>1246</v>
      </c>
      <c r="D4123" s="22"/>
      <c r="E4123" s="23"/>
      <c r="F4123" s="14"/>
      <c r="G4123" s="23"/>
      <c r="H4123" s="22"/>
      <c r="I4123" s="24"/>
      <c r="J4123" s="24"/>
      <c r="K4123" s="25"/>
      <c r="L4123" s="25"/>
      <c r="M4123" s="25"/>
      <c r="N4123" s="25"/>
      <c r="O4123" s="25"/>
      <c r="P4123" s="25"/>
      <c r="Q4123" s="26"/>
      <c r="R4123" s="25"/>
      <c r="S4123" s="25"/>
      <c r="T4123" s="27">
        <f t="shared" si="321"/>
        <v>0</v>
      </c>
      <c r="U4123" s="27">
        <f t="shared" si="322"/>
        <v>0</v>
      </c>
      <c r="V4123" s="25"/>
      <c r="W4123" s="27" t="str">
        <f t="shared" si="323"/>
        <v/>
      </c>
      <c r="X4123" s="43" t="str">
        <f t="shared" si="324"/>
        <v>OK</v>
      </c>
      <c r="Y4123" s="681" t="str">
        <f t="shared" si="325"/>
        <v/>
      </c>
    </row>
    <row r="4124" spans="1:25" x14ac:dyDescent="0.25">
      <c r="A4124" s="68" t="str">
        <f>'0'!$A$4</f>
        <v>………………..</v>
      </c>
      <c r="B4124" s="341">
        <f>'0'!$A$2</f>
        <v>46112</v>
      </c>
      <c r="C4124" s="341" t="s">
        <v>1246</v>
      </c>
      <c r="D4124" s="22"/>
      <c r="E4124" s="23"/>
      <c r="F4124" s="14"/>
      <c r="G4124" s="23"/>
      <c r="H4124" s="22"/>
      <c r="I4124" s="24"/>
      <c r="J4124" s="24"/>
      <c r="K4124" s="25"/>
      <c r="L4124" s="25"/>
      <c r="M4124" s="25"/>
      <c r="N4124" s="25"/>
      <c r="O4124" s="25"/>
      <c r="P4124" s="25"/>
      <c r="Q4124" s="26"/>
      <c r="R4124" s="25"/>
      <c r="S4124" s="25"/>
      <c r="T4124" s="27">
        <f t="shared" si="321"/>
        <v>0</v>
      </c>
      <c r="U4124" s="27">
        <f t="shared" si="322"/>
        <v>0</v>
      </c>
      <c r="V4124" s="25"/>
      <c r="W4124" s="27" t="str">
        <f t="shared" si="323"/>
        <v/>
      </c>
      <c r="X4124" s="43" t="str">
        <f t="shared" si="324"/>
        <v>OK</v>
      </c>
      <c r="Y4124" s="681" t="str">
        <f t="shared" si="325"/>
        <v/>
      </c>
    </row>
    <row r="4125" spans="1:25" x14ac:dyDescent="0.25">
      <c r="A4125" s="68" t="str">
        <f>'0'!$A$4</f>
        <v>………………..</v>
      </c>
      <c r="B4125" s="341">
        <f>'0'!$A$2</f>
        <v>46112</v>
      </c>
      <c r="C4125" s="341" t="s">
        <v>1246</v>
      </c>
      <c r="D4125" s="22"/>
      <c r="E4125" s="23"/>
      <c r="F4125" s="14"/>
      <c r="G4125" s="23"/>
      <c r="H4125" s="22"/>
      <c r="I4125" s="24"/>
      <c r="J4125" s="24"/>
      <c r="K4125" s="25"/>
      <c r="L4125" s="25"/>
      <c r="M4125" s="25"/>
      <c r="N4125" s="25"/>
      <c r="O4125" s="25"/>
      <c r="P4125" s="25"/>
      <c r="Q4125" s="26"/>
      <c r="R4125" s="25"/>
      <c r="S4125" s="25"/>
      <c r="T4125" s="27">
        <f t="shared" si="321"/>
        <v>0</v>
      </c>
      <c r="U4125" s="27">
        <f t="shared" si="322"/>
        <v>0</v>
      </c>
      <c r="V4125" s="25"/>
      <c r="W4125" s="27" t="str">
        <f t="shared" si="323"/>
        <v/>
      </c>
      <c r="X4125" s="43" t="str">
        <f t="shared" si="324"/>
        <v>OK</v>
      </c>
      <c r="Y4125" s="681" t="str">
        <f t="shared" si="325"/>
        <v/>
      </c>
    </row>
    <row r="4126" spans="1:25" x14ac:dyDescent="0.25">
      <c r="A4126" s="68" t="str">
        <f>'0'!$A$4</f>
        <v>………………..</v>
      </c>
      <c r="B4126" s="341">
        <f>'0'!$A$2</f>
        <v>46112</v>
      </c>
      <c r="C4126" s="341" t="s">
        <v>1246</v>
      </c>
      <c r="D4126" s="22"/>
      <c r="E4126" s="23"/>
      <c r="F4126" s="14"/>
      <c r="G4126" s="23"/>
      <c r="H4126" s="22"/>
      <c r="I4126" s="24"/>
      <c r="J4126" s="24"/>
      <c r="K4126" s="25"/>
      <c r="L4126" s="25"/>
      <c r="M4126" s="25"/>
      <c r="N4126" s="25"/>
      <c r="O4126" s="25"/>
      <c r="P4126" s="25"/>
      <c r="Q4126" s="26"/>
      <c r="R4126" s="25"/>
      <c r="S4126" s="25"/>
      <c r="T4126" s="27">
        <f t="shared" si="321"/>
        <v>0</v>
      </c>
      <c r="U4126" s="27">
        <f t="shared" si="322"/>
        <v>0</v>
      </c>
      <c r="V4126" s="25"/>
      <c r="W4126" s="27" t="str">
        <f t="shared" si="323"/>
        <v/>
      </c>
      <c r="X4126" s="43" t="str">
        <f t="shared" si="324"/>
        <v>OK</v>
      </c>
      <c r="Y4126" s="681" t="str">
        <f t="shared" si="325"/>
        <v/>
      </c>
    </row>
    <row r="4127" spans="1:25" x14ac:dyDescent="0.25">
      <c r="A4127" s="68" t="str">
        <f>'0'!$A$4</f>
        <v>………………..</v>
      </c>
      <c r="B4127" s="341">
        <f>'0'!$A$2</f>
        <v>46112</v>
      </c>
      <c r="C4127" s="341" t="s">
        <v>1246</v>
      </c>
      <c r="D4127" s="22"/>
      <c r="E4127" s="23"/>
      <c r="F4127" s="14"/>
      <c r="G4127" s="23"/>
      <c r="H4127" s="22"/>
      <c r="I4127" s="24"/>
      <c r="J4127" s="24"/>
      <c r="K4127" s="25"/>
      <c r="L4127" s="25"/>
      <c r="M4127" s="25"/>
      <c r="N4127" s="25"/>
      <c r="O4127" s="25"/>
      <c r="P4127" s="25"/>
      <c r="Q4127" s="26"/>
      <c r="R4127" s="25"/>
      <c r="S4127" s="25"/>
      <c r="T4127" s="27">
        <f t="shared" si="321"/>
        <v>0</v>
      </c>
      <c r="U4127" s="27">
        <f t="shared" si="322"/>
        <v>0</v>
      </c>
      <c r="V4127" s="25"/>
      <c r="W4127" s="27" t="str">
        <f t="shared" si="323"/>
        <v/>
      </c>
      <c r="X4127" s="43" t="str">
        <f t="shared" si="324"/>
        <v>OK</v>
      </c>
      <c r="Y4127" s="681" t="str">
        <f t="shared" si="325"/>
        <v/>
      </c>
    </row>
    <row r="4128" spans="1:25" x14ac:dyDescent="0.25">
      <c r="A4128" s="68" t="str">
        <f>'0'!$A$4</f>
        <v>………………..</v>
      </c>
      <c r="B4128" s="341">
        <f>'0'!$A$2</f>
        <v>46112</v>
      </c>
      <c r="C4128" s="341" t="s">
        <v>1246</v>
      </c>
      <c r="D4128" s="22"/>
      <c r="E4128" s="23"/>
      <c r="F4128" s="14"/>
      <c r="G4128" s="23"/>
      <c r="H4128" s="22"/>
      <c r="I4128" s="24"/>
      <c r="J4128" s="24"/>
      <c r="K4128" s="25"/>
      <c r="L4128" s="25"/>
      <c r="M4128" s="25"/>
      <c r="N4128" s="25"/>
      <c r="O4128" s="25"/>
      <c r="P4128" s="25"/>
      <c r="Q4128" s="26"/>
      <c r="R4128" s="25"/>
      <c r="S4128" s="25"/>
      <c r="T4128" s="27">
        <f t="shared" si="321"/>
        <v>0</v>
      </c>
      <c r="U4128" s="27">
        <f t="shared" si="322"/>
        <v>0</v>
      </c>
      <c r="V4128" s="25"/>
      <c r="W4128" s="27" t="str">
        <f t="shared" si="323"/>
        <v/>
      </c>
      <c r="X4128" s="43" t="str">
        <f t="shared" si="324"/>
        <v>OK</v>
      </c>
      <c r="Y4128" s="681" t="str">
        <f t="shared" si="325"/>
        <v/>
      </c>
    </row>
    <row r="4129" spans="1:25" x14ac:dyDescent="0.25">
      <c r="A4129" s="68" t="str">
        <f>'0'!$A$4</f>
        <v>………………..</v>
      </c>
      <c r="B4129" s="341">
        <f>'0'!$A$2</f>
        <v>46112</v>
      </c>
      <c r="C4129" s="341" t="s">
        <v>1246</v>
      </c>
      <c r="D4129" s="22"/>
      <c r="E4129" s="23"/>
      <c r="F4129" s="14"/>
      <c r="G4129" s="23"/>
      <c r="H4129" s="22"/>
      <c r="I4129" s="24"/>
      <c r="J4129" s="24"/>
      <c r="K4129" s="25"/>
      <c r="L4129" s="25"/>
      <c r="M4129" s="25"/>
      <c r="N4129" s="25"/>
      <c r="O4129" s="25"/>
      <c r="P4129" s="25"/>
      <c r="Q4129" s="26"/>
      <c r="R4129" s="25"/>
      <c r="S4129" s="25"/>
      <c r="T4129" s="27">
        <f t="shared" si="321"/>
        <v>0</v>
      </c>
      <c r="U4129" s="27">
        <f t="shared" si="322"/>
        <v>0</v>
      </c>
      <c r="V4129" s="25"/>
      <c r="W4129" s="27" t="str">
        <f t="shared" si="323"/>
        <v/>
      </c>
      <c r="X4129" s="43" t="str">
        <f t="shared" si="324"/>
        <v>OK</v>
      </c>
      <c r="Y4129" s="681" t="str">
        <f t="shared" si="325"/>
        <v/>
      </c>
    </row>
    <row r="4130" spans="1:25" x14ac:dyDescent="0.25">
      <c r="A4130" s="68" t="str">
        <f>'0'!$A$4</f>
        <v>………………..</v>
      </c>
      <c r="B4130" s="341">
        <f>'0'!$A$2</f>
        <v>46112</v>
      </c>
      <c r="C4130" s="341" t="s">
        <v>1246</v>
      </c>
      <c r="D4130" s="22"/>
      <c r="E4130" s="23"/>
      <c r="F4130" s="14"/>
      <c r="G4130" s="23"/>
      <c r="H4130" s="22"/>
      <c r="I4130" s="24"/>
      <c r="J4130" s="24"/>
      <c r="K4130" s="25"/>
      <c r="L4130" s="25"/>
      <c r="M4130" s="25"/>
      <c r="N4130" s="25"/>
      <c r="O4130" s="25"/>
      <c r="P4130" s="25"/>
      <c r="Q4130" s="26"/>
      <c r="R4130" s="25"/>
      <c r="S4130" s="25"/>
      <c r="T4130" s="27">
        <f t="shared" si="321"/>
        <v>0</v>
      </c>
      <c r="U4130" s="27">
        <f t="shared" si="322"/>
        <v>0</v>
      </c>
      <c r="V4130" s="25"/>
      <c r="W4130" s="27" t="str">
        <f t="shared" si="323"/>
        <v/>
      </c>
      <c r="X4130" s="43" t="str">
        <f t="shared" si="324"/>
        <v>OK</v>
      </c>
      <c r="Y4130" s="681" t="str">
        <f t="shared" si="325"/>
        <v/>
      </c>
    </row>
    <row r="4131" spans="1:25" x14ac:dyDescent="0.25">
      <c r="A4131" s="68" t="str">
        <f>'0'!$A$4</f>
        <v>………………..</v>
      </c>
      <c r="B4131" s="341">
        <f>'0'!$A$2</f>
        <v>46112</v>
      </c>
      <c r="C4131" s="341" t="s">
        <v>1246</v>
      </c>
      <c r="D4131" s="22"/>
      <c r="E4131" s="23"/>
      <c r="F4131" s="14"/>
      <c r="G4131" s="23"/>
      <c r="H4131" s="22"/>
      <c r="I4131" s="24"/>
      <c r="J4131" s="24"/>
      <c r="K4131" s="25"/>
      <c r="L4131" s="25"/>
      <c r="M4131" s="25"/>
      <c r="N4131" s="25"/>
      <c r="O4131" s="25"/>
      <c r="P4131" s="25"/>
      <c r="Q4131" s="26"/>
      <c r="R4131" s="25"/>
      <c r="S4131" s="25"/>
      <c r="T4131" s="27">
        <f t="shared" si="321"/>
        <v>0</v>
      </c>
      <c r="U4131" s="27">
        <f t="shared" si="322"/>
        <v>0</v>
      </c>
      <c r="V4131" s="25"/>
      <c r="W4131" s="27" t="str">
        <f t="shared" si="323"/>
        <v/>
      </c>
      <c r="X4131" s="43" t="str">
        <f t="shared" si="324"/>
        <v>OK</v>
      </c>
      <c r="Y4131" s="681" t="str">
        <f t="shared" si="325"/>
        <v/>
      </c>
    </row>
    <row r="4132" spans="1:25" x14ac:dyDescent="0.25">
      <c r="A4132" s="68" t="str">
        <f>'0'!$A$4</f>
        <v>………………..</v>
      </c>
      <c r="B4132" s="341">
        <f>'0'!$A$2</f>
        <v>46112</v>
      </c>
      <c r="C4132" s="341" t="s">
        <v>1246</v>
      </c>
      <c r="D4132" s="22"/>
      <c r="E4132" s="23"/>
      <c r="F4132" s="14"/>
      <c r="G4132" s="23"/>
      <c r="H4132" s="22"/>
      <c r="I4132" s="24"/>
      <c r="J4132" s="24"/>
      <c r="K4132" s="25"/>
      <c r="L4132" s="25"/>
      <c r="M4132" s="25"/>
      <c r="N4132" s="25"/>
      <c r="O4132" s="25"/>
      <c r="P4132" s="25"/>
      <c r="Q4132" s="26"/>
      <c r="R4132" s="25"/>
      <c r="S4132" s="25"/>
      <c r="T4132" s="27">
        <f t="shared" si="321"/>
        <v>0</v>
      </c>
      <c r="U4132" s="27">
        <f t="shared" si="322"/>
        <v>0</v>
      </c>
      <c r="V4132" s="25"/>
      <c r="W4132" s="27" t="str">
        <f t="shared" si="323"/>
        <v/>
      </c>
      <c r="X4132" s="43" t="str">
        <f t="shared" si="324"/>
        <v>OK</v>
      </c>
      <c r="Y4132" s="681" t="str">
        <f t="shared" si="325"/>
        <v/>
      </c>
    </row>
    <row r="4133" spans="1:25" x14ac:dyDescent="0.25">
      <c r="A4133" s="68" t="str">
        <f>'0'!$A$4</f>
        <v>………………..</v>
      </c>
      <c r="B4133" s="341">
        <f>'0'!$A$2</f>
        <v>46112</v>
      </c>
      <c r="C4133" s="341" t="s">
        <v>1246</v>
      </c>
      <c r="D4133" s="22"/>
      <c r="E4133" s="23"/>
      <c r="F4133" s="14"/>
      <c r="G4133" s="23"/>
      <c r="H4133" s="22"/>
      <c r="I4133" s="24"/>
      <c r="J4133" s="24"/>
      <c r="K4133" s="25"/>
      <c r="L4133" s="25"/>
      <c r="M4133" s="25"/>
      <c r="N4133" s="25"/>
      <c r="O4133" s="25"/>
      <c r="P4133" s="25"/>
      <c r="Q4133" s="26"/>
      <c r="R4133" s="25"/>
      <c r="S4133" s="25"/>
      <c r="T4133" s="27">
        <f t="shared" si="321"/>
        <v>0</v>
      </c>
      <c r="U4133" s="27">
        <f t="shared" si="322"/>
        <v>0</v>
      </c>
      <c r="V4133" s="25"/>
      <c r="W4133" s="27" t="str">
        <f t="shared" si="323"/>
        <v/>
      </c>
      <c r="X4133" s="43" t="str">
        <f t="shared" si="324"/>
        <v>OK</v>
      </c>
      <c r="Y4133" s="681" t="str">
        <f t="shared" si="325"/>
        <v/>
      </c>
    </row>
    <row r="4134" spans="1:25" x14ac:dyDescent="0.25">
      <c r="A4134" s="68" t="str">
        <f>'0'!$A$4</f>
        <v>………………..</v>
      </c>
      <c r="B4134" s="341">
        <f>'0'!$A$2</f>
        <v>46112</v>
      </c>
      <c r="C4134" s="341" t="s">
        <v>1246</v>
      </c>
      <c r="D4134" s="22"/>
      <c r="E4134" s="23"/>
      <c r="F4134" s="14"/>
      <c r="G4134" s="23"/>
      <c r="H4134" s="22"/>
      <c r="I4134" s="24"/>
      <c r="J4134" s="24"/>
      <c r="K4134" s="25"/>
      <c r="L4134" s="25"/>
      <c r="M4134" s="25"/>
      <c r="N4134" s="25"/>
      <c r="O4134" s="25"/>
      <c r="P4134" s="25"/>
      <c r="Q4134" s="26"/>
      <c r="R4134" s="25"/>
      <c r="S4134" s="25"/>
      <c r="T4134" s="27">
        <f t="shared" si="321"/>
        <v>0</v>
      </c>
      <c r="U4134" s="27">
        <f t="shared" si="322"/>
        <v>0</v>
      </c>
      <c r="V4134" s="25"/>
      <c r="W4134" s="27" t="str">
        <f t="shared" si="323"/>
        <v/>
      </c>
      <c r="X4134" s="43" t="str">
        <f t="shared" si="324"/>
        <v>OK</v>
      </c>
      <c r="Y4134" s="681" t="str">
        <f t="shared" si="325"/>
        <v/>
      </c>
    </row>
    <row r="4135" spans="1:25" x14ac:dyDescent="0.25">
      <c r="A4135" s="68" t="str">
        <f>'0'!$A$4</f>
        <v>………………..</v>
      </c>
      <c r="B4135" s="341">
        <f>'0'!$A$2</f>
        <v>46112</v>
      </c>
      <c r="C4135" s="341" t="s">
        <v>1246</v>
      </c>
      <c r="D4135" s="22"/>
      <c r="E4135" s="23"/>
      <c r="F4135" s="14"/>
      <c r="G4135" s="23"/>
      <c r="H4135" s="22"/>
      <c r="I4135" s="24"/>
      <c r="J4135" s="24"/>
      <c r="K4135" s="25"/>
      <c r="L4135" s="25"/>
      <c r="M4135" s="25"/>
      <c r="N4135" s="25"/>
      <c r="O4135" s="25"/>
      <c r="P4135" s="25"/>
      <c r="Q4135" s="26"/>
      <c r="R4135" s="25"/>
      <c r="S4135" s="25"/>
      <c r="T4135" s="27">
        <f t="shared" si="321"/>
        <v>0</v>
      </c>
      <c r="U4135" s="27">
        <f t="shared" si="322"/>
        <v>0</v>
      </c>
      <c r="V4135" s="25"/>
      <c r="W4135" s="27" t="str">
        <f t="shared" si="323"/>
        <v/>
      </c>
      <c r="X4135" s="43" t="str">
        <f t="shared" si="324"/>
        <v>OK</v>
      </c>
      <c r="Y4135" s="681" t="str">
        <f t="shared" si="325"/>
        <v/>
      </c>
    </row>
    <row r="4136" spans="1:25" x14ac:dyDescent="0.25">
      <c r="A4136" s="68" t="str">
        <f>'0'!$A$4</f>
        <v>………………..</v>
      </c>
      <c r="B4136" s="341">
        <f>'0'!$A$2</f>
        <v>46112</v>
      </c>
      <c r="C4136" s="341" t="s">
        <v>1246</v>
      </c>
      <c r="D4136" s="22"/>
      <c r="E4136" s="23"/>
      <c r="F4136" s="14"/>
      <c r="G4136" s="23"/>
      <c r="H4136" s="22"/>
      <c r="I4136" s="24"/>
      <c r="J4136" s="24"/>
      <c r="K4136" s="25"/>
      <c r="L4136" s="25"/>
      <c r="M4136" s="25"/>
      <c r="N4136" s="25"/>
      <c r="O4136" s="25"/>
      <c r="P4136" s="25"/>
      <c r="Q4136" s="26"/>
      <c r="R4136" s="25"/>
      <c r="S4136" s="25"/>
      <c r="T4136" s="27">
        <f t="shared" si="321"/>
        <v>0</v>
      </c>
      <c r="U4136" s="27">
        <f t="shared" si="322"/>
        <v>0</v>
      </c>
      <c r="V4136" s="25"/>
      <c r="W4136" s="27" t="str">
        <f t="shared" si="323"/>
        <v/>
      </c>
      <c r="X4136" s="43" t="str">
        <f t="shared" si="324"/>
        <v>OK</v>
      </c>
      <c r="Y4136" s="681" t="str">
        <f t="shared" si="325"/>
        <v/>
      </c>
    </row>
    <row r="4137" spans="1:25" x14ac:dyDescent="0.25">
      <c r="A4137" s="68" t="str">
        <f>'0'!$A$4</f>
        <v>………………..</v>
      </c>
      <c r="B4137" s="341">
        <f>'0'!$A$2</f>
        <v>46112</v>
      </c>
      <c r="C4137" s="341" t="s">
        <v>1246</v>
      </c>
      <c r="D4137" s="22"/>
      <c r="E4137" s="23"/>
      <c r="F4137" s="14"/>
      <c r="G4137" s="23"/>
      <c r="H4137" s="22"/>
      <c r="I4137" s="24"/>
      <c r="J4137" s="24"/>
      <c r="K4137" s="25"/>
      <c r="L4137" s="25"/>
      <c r="M4137" s="25"/>
      <c r="N4137" s="25"/>
      <c r="O4137" s="25"/>
      <c r="P4137" s="25"/>
      <c r="Q4137" s="26"/>
      <c r="R4137" s="25"/>
      <c r="S4137" s="25"/>
      <c r="T4137" s="27">
        <f t="shared" si="321"/>
        <v>0</v>
      </c>
      <c r="U4137" s="27">
        <f t="shared" si="322"/>
        <v>0</v>
      </c>
      <c r="V4137" s="25"/>
      <c r="W4137" s="27" t="str">
        <f t="shared" si="323"/>
        <v/>
      </c>
      <c r="X4137" s="43" t="str">
        <f t="shared" si="324"/>
        <v>OK</v>
      </c>
      <c r="Y4137" s="681" t="str">
        <f t="shared" si="325"/>
        <v/>
      </c>
    </row>
    <row r="4138" spans="1:25" x14ac:dyDescent="0.25">
      <c r="A4138" s="68" t="str">
        <f>'0'!$A$4</f>
        <v>………………..</v>
      </c>
      <c r="B4138" s="341">
        <f>'0'!$A$2</f>
        <v>46112</v>
      </c>
      <c r="C4138" s="341" t="s">
        <v>1246</v>
      </c>
      <c r="D4138" s="22"/>
      <c r="E4138" s="23"/>
      <c r="F4138" s="14"/>
      <c r="G4138" s="23"/>
      <c r="H4138" s="22"/>
      <c r="I4138" s="24"/>
      <c r="J4138" s="24"/>
      <c r="K4138" s="25"/>
      <c r="L4138" s="25"/>
      <c r="M4138" s="25"/>
      <c r="N4138" s="25"/>
      <c r="O4138" s="25"/>
      <c r="P4138" s="25"/>
      <c r="Q4138" s="26"/>
      <c r="R4138" s="25"/>
      <c r="S4138" s="25"/>
      <c r="T4138" s="27">
        <f t="shared" si="321"/>
        <v>0</v>
      </c>
      <c r="U4138" s="27">
        <f t="shared" si="322"/>
        <v>0</v>
      </c>
      <c r="V4138" s="25"/>
      <c r="W4138" s="27" t="str">
        <f t="shared" si="323"/>
        <v/>
      </c>
      <c r="X4138" s="43" t="str">
        <f t="shared" si="324"/>
        <v>OK</v>
      </c>
      <c r="Y4138" s="681" t="str">
        <f t="shared" si="325"/>
        <v/>
      </c>
    </row>
    <row r="4139" spans="1:25" x14ac:dyDescent="0.25">
      <c r="A4139" s="68" t="str">
        <f>'0'!$A$4</f>
        <v>………………..</v>
      </c>
      <c r="B4139" s="341">
        <f>'0'!$A$2</f>
        <v>46112</v>
      </c>
      <c r="C4139" s="341" t="s">
        <v>1246</v>
      </c>
      <c r="D4139" s="22"/>
      <c r="E4139" s="23"/>
      <c r="F4139" s="14"/>
      <c r="G4139" s="23"/>
      <c r="H4139" s="22"/>
      <c r="I4139" s="24"/>
      <c r="J4139" s="24"/>
      <c r="K4139" s="25"/>
      <c r="L4139" s="25"/>
      <c r="M4139" s="25"/>
      <c r="N4139" s="25"/>
      <c r="O4139" s="25"/>
      <c r="P4139" s="25"/>
      <c r="Q4139" s="26"/>
      <c r="R4139" s="25"/>
      <c r="S4139" s="25"/>
      <c r="T4139" s="27">
        <f t="shared" si="321"/>
        <v>0</v>
      </c>
      <c r="U4139" s="27">
        <f t="shared" si="322"/>
        <v>0</v>
      </c>
      <c r="V4139" s="25"/>
      <c r="W4139" s="27" t="str">
        <f t="shared" si="323"/>
        <v/>
      </c>
      <c r="X4139" s="43" t="str">
        <f t="shared" si="324"/>
        <v>OK</v>
      </c>
      <c r="Y4139" s="681" t="str">
        <f t="shared" si="325"/>
        <v/>
      </c>
    </row>
    <row r="4140" spans="1:25" x14ac:dyDescent="0.25">
      <c r="A4140" s="68" t="str">
        <f>'0'!$A$4</f>
        <v>………………..</v>
      </c>
      <c r="B4140" s="341">
        <f>'0'!$A$2</f>
        <v>46112</v>
      </c>
      <c r="C4140" s="341" t="s">
        <v>1246</v>
      </c>
      <c r="D4140" s="22"/>
      <c r="E4140" s="23"/>
      <c r="F4140" s="14"/>
      <c r="G4140" s="23"/>
      <c r="H4140" s="22"/>
      <c r="I4140" s="24"/>
      <c r="J4140" s="24"/>
      <c r="K4140" s="25"/>
      <c r="L4140" s="25"/>
      <c r="M4140" s="25"/>
      <c r="N4140" s="25"/>
      <c r="O4140" s="25"/>
      <c r="P4140" s="25"/>
      <c r="Q4140" s="26"/>
      <c r="R4140" s="25"/>
      <c r="S4140" s="25"/>
      <c r="T4140" s="27">
        <f t="shared" si="321"/>
        <v>0</v>
      </c>
      <c r="U4140" s="27">
        <f t="shared" si="322"/>
        <v>0</v>
      </c>
      <c r="V4140" s="25"/>
      <c r="W4140" s="27" t="str">
        <f t="shared" si="323"/>
        <v/>
      </c>
      <c r="X4140" s="43" t="str">
        <f t="shared" si="324"/>
        <v>OK</v>
      </c>
      <c r="Y4140" s="681" t="str">
        <f t="shared" si="325"/>
        <v/>
      </c>
    </row>
    <row r="4141" spans="1:25" x14ac:dyDescent="0.25">
      <c r="A4141" s="68" t="str">
        <f>'0'!$A$4</f>
        <v>………………..</v>
      </c>
      <c r="B4141" s="341">
        <f>'0'!$A$2</f>
        <v>46112</v>
      </c>
      <c r="C4141" s="341" t="s">
        <v>1246</v>
      </c>
      <c r="D4141" s="22"/>
      <c r="E4141" s="23"/>
      <c r="F4141" s="14"/>
      <c r="G4141" s="23"/>
      <c r="H4141" s="22"/>
      <c r="I4141" s="24"/>
      <c r="J4141" s="24"/>
      <c r="K4141" s="25"/>
      <c r="L4141" s="25"/>
      <c r="M4141" s="25"/>
      <c r="N4141" s="25"/>
      <c r="O4141" s="25"/>
      <c r="P4141" s="25"/>
      <c r="Q4141" s="26"/>
      <c r="R4141" s="25"/>
      <c r="S4141" s="25"/>
      <c r="T4141" s="27">
        <f t="shared" si="321"/>
        <v>0</v>
      </c>
      <c r="U4141" s="27">
        <f t="shared" si="322"/>
        <v>0</v>
      </c>
      <c r="V4141" s="25"/>
      <c r="W4141" s="27" t="str">
        <f t="shared" si="323"/>
        <v/>
      </c>
      <c r="X4141" s="43" t="str">
        <f t="shared" si="324"/>
        <v>OK</v>
      </c>
      <c r="Y4141" s="681" t="str">
        <f t="shared" si="325"/>
        <v/>
      </c>
    </row>
    <row r="4142" spans="1:25" x14ac:dyDescent="0.25">
      <c r="A4142" s="68" t="str">
        <f>'0'!$A$4</f>
        <v>………………..</v>
      </c>
      <c r="B4142" s="341">
        <f>'0'!$A$2</f>
        <v>46112</v>
      </c>
      <c r="C4142" s="341" t="s">
        <v>1246</v>
      </c>
      <c r="D4142" s="22"/>
      <c r="E4142" s="23"/>
      <c r="F4142" s="14"/>
      <c r="G4142" s="23"/>
      <c r="H4142" s="22"/>
      <c r="I4142" s="24"/>
      <c r="J4142" s="24"/>
      <c r="K4142" s="25"/>
      <c r="L4142" s="25"/>
      <c r="M4142" s="25"/>
      <c r="N4142" s="25"/>
      <c r="O4142" s="25"/>
      <c r="P4142" s="25"/>
      <c r="Q4142" s="26"/>
      <c r="R4142" s="25"/>
      <c r="S4142" s="25"/>
      <c r="T4142" s="27">
        <f t="shared" si="321"/>
        <v>0</v>
      </c>
      <c r="U4142" s="27">
        <f t="shared" si="322"/>
        <v>0</v>
      </c>
      <c r="V4142" s="25"/>
      <c r="W4142" s="27" t="str">
        <f t="shared" si="323"/>
        <v/>
      </c>
      <c r="X4142" s="43" t="str">
        <f t="shared" si="324"/>
        <v>OK</v>
      </c>
      <c r="Y4142" s="681" t="str">
        <f t="shared" si="325"/>
        <v/>
      </c>
    </row>
    <row r="4143" spans="1:25" x14ac:dyDescent="0.25">
      <c r="A4143" s="68" t="str">
        <f>'0'!$A$4</f>
        <v>………………..</v>
      </c>
      <c r="B4143" s="341">
        <f>'0'!$A$2</f>
        <v>46112</v>
      </c>
      <c r="C4143" s="341" t="s">
        <v>1246</v>
      </c>
      <c r="D4143" s="22"/>
      <c r="E4143" s="23"/>
      <c r="F4143" s="14"/>
      <c r="G4143" s="23"/>
      <c r="H4143" s="22"/>
      <c r="I4143" s="24"/>
      <c r="J4143" s="24"/>
      <c r="K4143" s="25"/>
      <c r="L4143" s="25"/>
      <c r="M4143" s="25"/>
      <c r="N4143" s="25"/>
      <c r="O4143" s="25"/>
      <c r="P4143" s="25"/>
      <c r="Q4143" s="26"/>
      <c r="R4143" s="25"/>
      <c r="S4143" s="25"/>
      <c r="T4143" s="27">
        <f t="shared" si="321"/>
        <v>0</v>
      </c>
      <c r="U4143" s="27">
        <f t="shared" si="322"/>
        <v>0</v>
      </c>
      <c r="V4143" s="25"/>
      <c r="W4143" s="27" t="str">
        <f t="shared" si="323"/>
        <v/>
      </c>
      <c r="X4143" s="43" t="str">
        <f t="shared" si="324"/>
        <v>OK</v>
      </c>
      <c r="Y4143" s="681" t="str">
        <f t="shared" si="325"/>
        <v/>
      </c>
    </row>
    <row r="4144" spans="1:25" x14ac:dyDescent="0.25">
      <c r="A4144" s="68" t="str">
        <f>'0'!$A$4</f>
        <v>………………..</v>
      </c>
      <c r="B4144" s="341">
        <f>'0'!$A$2</f>
        <v>46112</v>
      </c>
      <c r="C4144" s="341" t="s">
        <v>1246</v>
      </c>
      <c r="D4144" s="22"/>
      <c r="E4144" s="23"/>
      <c r="F4144" s="14"/>
      <c r="G4144" s="23"/>
      <c r="H4144" s="22"/>
      <c r="I4144" s="24"/>
      <c r="J4144" s="24"/>
      <c r="K4144" s="25"/>
      <c r="L4144" s="25"/>
      <c r="M4144" s="25"/>
      <c r="N4144" s="25"/>
      <c r="O4144" s="25"/>
      <c r="P4144" s="25"/>
      <c r="Q4144" s="26"/>
      <c r="R4144" s="25"/>
      <c r="S4144" s="25"/>
      <c r="T4144" s="27">
        <f t="shared" si="321"/>
        <v>0</v>
      </c>
      <c r="U4144" s="27">
        <f t="shared" si="322"/>
        <v>0</v>
      </c>
      <c r="V4144" s="25"/>
      <c r="W4144" s="27" t="str">
        <f t="shared" si="323"/>
        <v/>
      </c>
      <c r="X4144" s="43" t="str">
        <f t="shared" si="324"/>
        <v>OK</v>
      </c>
      <c r="Y4144" s="681" t="str">
        <f t="shared" si="325"/>
        <v/>
      </c>
    </row>
    <row r="4145" spans="1:25" x14ac:dyDescent="0.25">
      <c r="A4145" s="68" t="str">
        <f>'0'!$A$4</f>
        <v>………………..</v>
      </c>
      <c r="B4145" s="341">
        <f>'0'!$A$2</f>
        <v>46112</v>
      </c>
      <c r="C4145" s="341" t="s">
        <v>1246</v>
      </c>
      <c r="D4145" s="22"/>
      <c r="E4145" s="23"/>
      <c r="F4145" s="14"/>
      <c r="G4145" s="23"/>
      <c r="H4145" s="22"/>
      <c r="I4145" s="24"/>
      <c r="J4145" s="24"/>
      <c r="K4145" s="25"/>
      <c r="L4145" s="25"/>
      <c r="M4145" s="25"/>
      <c r="N4145" s="25"/>
      <c r="O4145" s="25"/>
      <c r="P4145" s="25"/>
      <c r="Q4145" s="26"/>
      <c r="R4145" s="25"/>
      <c r="S4145" s="25"/>
      <c r="T4145" s="27">
        <f t="shared" si="321"/>
        <v>0</v>
      </c>
      <c r="U4145" s="27">
        <f t="shared" si="322"/>
        <v>0</v>
      </c>
      <c r="V4145" s="25"/>
      <c r="W4145" s="27" t="str">
        <f t="shared" si="323"/>
        <v/>
      </c>
      <c r="X4145" s="43" t="str">
        <f t="shared" si="324"/>
        <v>OK</v>
      </c>
      <c r="Y4145" s="681" t="str">
        <f t="shared" si="325"/>
        <v/>
      </c>
    </row>
    <row r="4146" spans="1:25" x14ac:dyDescent="0.25">
      <c r="A4146" s="68" t="str">
        <f>'0'!$A$4</f>
        <v>………………..</v>
      </c>
      <c r="B4146" s="341">
        <f>'0'!$A$2</f>
        <v>46112</v>
      </c>
      <c r="C4146" s="341" t="s">
        <v>1246</v>
      </c>
      <c r="D4146" s="22"/>
      <c r="E4146" s="23"/>
      <c r="F4146" s="14"/>
      <c r="G4146" s="23"/>
      <c r="H4146" s="22"/>
      <c r="I4146" s="24"/>
      <c r="J4146" s="24"/>
      <c r="K4146" s="25"/>
      <c r="L4146" s="25"/>
      <c r="M4146" s="25"/>
      <c r="N4146" s="25"/>
      <c r="O4146" s="25"/>
      <c r="P4146" s="25"/>
      <c r="Q4146" s="26"/>
      <c r="R4146" s="25"/>
      <c r="S4146" s="25"/>
      <c r="T4146" s="27">
        <f t="shared" si="321"/>
        <v>0</v>
      </c>
      <c r="U4146" s="27">
        <f t="shared" si="322"/>
        <v>0</v>
      </c>
      <c r="V4146" s="25"/>
      <c r="W4146" s="27" t="str">
        <f t="shared" si="323"/>
        <v/>
      </c>
      <c r="X4146" s="43" t="str">
        <f t="shared" si="324"/>
        <v>OK</v>
      </c>
      <c r="Y4146" s="681" t="str">
        <f t="shared" si="325"/>
        <v/>
      </c>
    </row>
    <row r="4147" spans="1:25" x14ac:dyDescent="0.25">
      <c r="A4147" s="68" t="str">
        <f>'0'!$A$4</f>
        <v>………………..</v>
      </c>
      <c r="B4147" s="341">
        <f>'0'!$A$2</f>
        <v>46112</v>
      </c>
      <c r="C4147" s="341" t="s">
        <v>1246</v>
      </c>
      <c r="D4147" s="22"/>
      <c r="E4147" s="23"/>
      <c r="F4147" s="14"/>
      <c r="G4147" s="23"/>
      <c r="H4147" s="22"/>
      <c r="I4147" s="24"/>
      <c r="J4147" s="24"/>
      <c r="K4147" s="25"/>
      <c r="L4147" s="25"/>
      <c r="M4147" s="25"/>
      <c r="N4147" s="25"/>
      <c r="O4147" s="25"/>
      <c r="P4147" s="25"/>
      <c r="Q4147" s="26"/>
      <c r="R4147" s="25"/>
      <c r="S4147" s="25"/>
      <c r="T4147" s="27">
        <f t="shared" si="321"/>
        <v>0</v>
      </c>
      <c r="U4147" s="27">
        <f t="shared" si="322"/>
        <v>0</v>
      </c>
      <c r="V4147" s="25"/>
      <c r="W4147" s="27" t="str">
        <f t="shared" si="323"/>
        <v/>
      </c>
      <c r="X4147" s="43" t="str">
        <f t="shared" si="324"/>
        <v>OK</v>
      </c>
      <c r="Y4147" s="681" t="str">
        <f t="shared" si="325"/>
        <v/>
      </c>
    </row>
    <row r="4148" spans="1:25" x14ac:dyDescent="0.25">
      <c r="A4148" s="68" t="str">
        <f>'0'!$A$4</f>
        <v>………………..</v>
      </c>
      <c r="B4148" s="341">
        <f>'0'!$A$2</f>
        <v>46112</v>
      </c>
      <c r="C4148" s="341" t="s">
        <v>1246</v>
      </c>
      <c r="D4148" s="22"/>
      <c r="E4148" s="23"/>
      <c r="F4148" s="14"/>
      <c r="G4148" s="23"/>
      <c r="H4148" s="22"/>
      <c r="I4148" s="24"/>
      <c r="J4148" s="24"/>
      <c r="K4148" s="25"/>
      <c r="L4148" s="25"/>
      <c r="M4148" s="25"/>
      <c r="N4148" s="25"/>
      <c r="O4148" s="25"/>
      <c r="P4148" s="25"/>
      <c r="Q4148" s="26"/>
      <c r="R4148" s="25"/>
      <c r="S4148" s="25"/>
      <c r="T4148" s="27">
        <f t="shared" si="321"/>
        <v>0</v>
      </c>
      <c r="U4148" s="27">
        <f t="shared" si="322"/>
        <v>0</v>
      </c>
      <c r="V4148" s="25"/>
      <c r="W4148" s="27" t="str">
        <f t="shared" si="323"/>
        <v/>
      </c>
      <c r="X4148" s="43" t="str">
        <f t="shared" si="324"/>
        <v>OK</v>
      </c>
      <c r="Y4148" s="681" t="str">
        <f t="shared" si="325"/>
        <v/>
      </c>
    </row>
    <row r="4149" spans="1:25" x14ac:dyDescent="0.25">
      <c r="A4149" s="68" t="str">
        <f>'0'!$A$4</f>
        <v>………………..</v>
      </c>
      <c r="B4149" s="341">
        <f>'0'!$A$2</f>
        <v>46112</v>
      </c>
      <c r="C4149" s="341" t="s">
        <v>1246</v>
      </c>
      <c r="D4149" s="22"/>
      <c r="E4149" s="23"/>
      <c r="F4149" s="14"/>
      <c r="G4149" s="23"/>
      <c r="H4149" s="22"/>
      <c r="I4149" s="24"/>
      <c r="J4149" s="24"/>
      <c r="K4149" s="25"/>
      <c r="L4149" s="25"/>
      <c r="M4149" s="25"/>
      <c r="N4149" s="25"/>
      <c r="O4149" s="25"/>
      <c r="P4149" s="25"/>
      <c r="Q4149" s="26"/>
      <c r="R4149" s="25"/>
      <c r="S4149" s="25"/>
      <c r="T4149" s="27">
        <f t="shared" si="321"/>
        <v>0</v>
      </c>
      <c r="U4149" s="27">
        <f t="shared" si="322"/>
        <v>0</v>
      </c>
      <c r="V4149" s="25"/>
      <c r="W4149" s="27" t="str">
        <f t="shared" si="323"/>
        <v/>
      </c>
      <c r="X4149" s="43" t="str">
        <f t="shared" si="324"/>
        <v>OK</v>
      </c>
      <c r="Y4149" s="681" t="str">
        <f t="shared" si="325"/>
        <v/>
      </c>
    </row>
    <row r="4150" spans="1:25" x14ac:dyDescent="0.25">
      <c r="A4150" s="68" t="str">
        <f>'0'!$A$4</f>
        <v>………………..</v>
      </c>
      <c r="B4150" s="341">
        <f>'0'!$A$2</f>
        <v>46112</v>
      </c>
      <c r="C4150" s="341" t="s">
        <v>1246</v>
      </c>
      <c r="D4150" s="22"/>
      <c r="E4150" s="23"/>
      <c r="F4150" s="14"/>
      <c r="G4150" s="23"/>
      <c r="H4150" s="22"/>
      <c r="I4150" s="24"/>
      <c r="J4150" s="24"/>
      <c r="K4150" s="25"/>
      <c r="L4150" s="25"/>
      <c r="M4150" s="25"/>
      <c r="N4150" s="25"/>
      <c r="O4150" s="25"/>
      <c r="P4150" s="25"/>
      <c r="Q4150" s="26"/>
      <c r="R4150" s="25"/>
      <c r="S4150" s="25"/>
      <c r="T4150" s="27">
        <f t="shared" si="321"/>
        <v>0</v>
      </c>
      <c r="U4150" s="27">
        <f t="shared" si="322"/>
        <v>0</v>
      </c>
      <c r="V4150" s="25"/>
      <c r="W4150" s="27" t="str">
        <f t="shared" si="323"/>
        <v/>
      </c>
      <c r="X4150" s="43" t="str">
        <f t="shared" si="324"/>
        <v>OK</v>
      </c>
      <c r="Y4150" s="681" t="str">
        <f t="shared" si="325"/>
        <v/>
      </c>
    </row>
    <row r="4151" spans="1:25" x14ac:dyDescent="0.25">
      <c r="A4151" s="68" t="str">
        <f>'0'!$A$4</f>
        <v>………………..</v>
      </c>
      <c r="B4151" s="341">
        <f>'0'!$A$2</f>
        <v>46112</v>
      </c>
      <c r="C4151" s="341" t="s">
        <v>1246</v>
      </c>
      <c r="D4151" s="22"/>
      <c r="E4151" s="23"/>
      <c r="F4151" s="14"/>
      <c r="G4151" s="23"/>
      <c r="H4151" s="22"/>
      <c r="I4151" s="24"/>
      <c r="J4151" s="24"/>
      <c r="K4151" s="25"/>
      <c r="L4151" s="25"/>
      <c r="M4151" s="25"/>
      <c r="N4151" s="25"/>
      <c r="O4151" s="25"/>
      <c r="P4151" s="25"/>
      <c r="Q4151" s="26"/>
      <c r="R4151" s="25"/>
      <c r="S4151" s="25"/>
      <c r="T4151" s="27">
        <f t="shared" si="321"/>
        <v>0</v>
      </c>
      <c r="U4151" s="27">
        <f t="shared" si="322"/>
        <v>0</v>
      </c>
      <c r="V4151" s="25"/>
      <c r="W4151" s="27" t="str">
        <f t="shared" si="323"/>
        <v/>
      </c>
      <c r="X4151" s="43" t="str">
        <f t="shared" si="324"/>
        <v>OK</v>
      </c>
      <c r="Y4151" s="681" t="str">
        <f t="shared" si="325"/>
        <v/>
      </c>
    </row>
    <row r="4152" spans="1:25" x14ac:dyDescent="0.25">
      <c r="A4152" s="68" t="str">
        <f>'0'!$A$4</f>
        <v>………………..</v>
      </c>
      <c r="B4152" s="341">
        <f>'0'!$A$2</f>
        <v>46112</v>
      </c>
      <c r="C4152" s="341" t="s">
        <v>1246</v>
      </c>
      <c r="D4152" s="22"/>
      <c r="E4152" s="23"/>
      <c r="F4152" s="14"/>
      <c r="G4152" s="23"/>
      <c r="H4152" s="22"/>
      <c r="I4152" s="24"/>
      <c r="J4152" s="24"/>
      <c r="K4152" s="25"/>
      <c r="L4152" s="25"/>
      <c r="M4152" s="25"/>
      <c r="N4152" s="25"/>
      <c r="O4152" s="25"/>
      <c r="P4152" s="25"/>
      <c r="Q4152" s="26"/>
      <c r="R4152" s="25"/>
      <c r="S4152" s="25"/>
      <c r="T4152" s="27">
        <f t="shared" si="321"/>
        <v>0</v>
      </c>
      <c r="U4152" s="27">
        <f t="shared" si="322"/>
        <v>0</v>
      </c>
      <c r="V4152" s="25"/>
      <c r="W4152" s="27" t="str">
        <f t="shared" si="323"/>
        <v/>
      </c>
      <c r="X4152" s="43" t="str">
        <f t="shared" si="324"/>
        <v>OK</v>
      </c>
      <c r="Y4152" s="681" t="str">
        <f t="shared" si="325"/>
        <v/>
      </c>
    </row>
    <row r="4153" spans="1:25" x14ac:dyDescent="0.25">
      <c r="A4153" s="68" t="str">
        <f>'0'!$A$4</f>
        <v>………………..</v>
      </c>
      <c r="B4153" s="341">
        <f>'0'!$A$2</f>
        <v>46112</v>
      </c>
      <c r="C4153" s="341" t="s">
        <v>1246</v>
      </c>
      <c r="D4153" s="22"/>
      <c r="E4153" s="23"/>
      <c r="F4153" s="14"/>
      <c r="G4153" s="23"/>
      <c r="H4153" s="22"/>
      <c r="I4153" s="24"/>
      <c r="J4153" s="24"/>
      <c r="K4153" s="25"/>
      <c r="L4153" s="25"/>
      <c r="M4153" s="25"/>
      <c r="N4153" s="25"/>
      <c r="O4153" s="25"/>
      <c r="P4153" s="25"/>
      <c r="Q4153" s="26"/>
      <c r="R4153" s="25"/>
      <c r="S4153" s="25"/>
      <c r="T4153" s="27">
        <f t="shared" si="321"/>
        <v>0</v>
      </c>
      <c r="U4153" s="27">
        <f t="shared" si="322"/>
        <v>0</v>
      </c>
      <c r="V4153" s="25"/>
      <c r="W4153" s="27" t="str">
        <f t="shared" si="323"/>
        <v/>
      </c>
      <c r="X4153" s="43" t="str">
        <f t="shared" si="324"/>
        <v>OK</v>
      </c>
      <c r="Y4153" s="681" t="str">
        <f t="shared" si="325"/>
        <v/>
      </c>
    </row>
    <row r="4154" spans="1:25" x14ac:dyDescent="0.25">
      <c r="A4154" s="68" t="str">
        <f>'0'!$A$4</f>
        <v>………………..</v>
      </c>
      <c r="B4154" s="341">
        <f>'0'!$A$2</f>
        <v>46112</v>
      </c>
      <c r="C4154" s="341" t="s">
        <v>1246</v>
      </c>
      <c r="D4154" s="22"/>
      <c r="E4154" s="23"/>
      <c r="F4154" s="14"/>
      <c r="G4154" s="23"/>
      <c r="H4154" s="22"/>
      <c r="I4154" s="24"/>
      <c r="J4154" s="24"/>
      <c r="K4154" s="25"/>
      <c r="L4154" s="25"/>
      <c r="M4154" s="25"/>
      <c r="N4154" s="25"/>
      <c r="O4154" s="25"/>
      <c r="P4154" s="25"/>
      <c r="Q4154" s="26"/>
      <c r="R4154" s="25"/>
      <c r="S4154" s="25"/>
      <c r="T4154" s="27">
        <f t="shared" si="321"/>
        <v>0</v>
      </c>
      <c r="U4154" s="27">
        <f t="shared" si="322"/>
        <v>0</v>
      </c>
      <c r="V4154" s="25"/>
      <c r="W4154" s="27" t="str">
        <f t="shared" si="323"/>
        <v/>
      </c>
      <c r="X4154" s="43" t="str">
        <f t="shared" si="324"/>
        <v>OK</v>
      </c>
      <c r="Y4154" s="681" t="str">
        <f t="shared" si="325"/>
        <v/>
      </c>
    </row>
    <row r="4155" spans="1:25" x14ac:dyDescent="0.25">
      <c r="A4155" s="68" t="str">
        <f>'0'!$A$4</f>
        <v>………………..</v>
      </c>
      <c r="B4155" s="341">
        <f>'0'!$A$2</f>
        <v>46112</v>
      </c>
      <c r="C4155" s="341" t="s">
        <v>1246</v>
      </c>
      <c r="D4155" s="22"/>
      <c r="E4155" s="23"/>
      <c r="F4155" s="14"/>
      <c r="G4155" s="23"/>
      <c r="H4155" s="22"/>
      <c r="I4155" s="24"/>
      <c r="J4155" s="24"/>
      <c r="K4155" s="25"/>
      <c r="L4155" s="25"/>
      <c r="M4155" s="25"/>
      <c r="N4155" s="25"/>
      <c r="O4155" s="25"/>
      <c r="P4155" s="25"/>
      <c r="Q4155" s="26"/>
      <c r="R4155" s="25"/>
      <c r="S4155" s="25"/>
      <c r="T4155" s="27">
        <f t="shared" si="321"/>
        <v>0</v>
      </c>
      <c r="U4155" s="27">
        <f t="shared" si="322"/>
        <v>0</v>
      </c>
      <c r="V4155" s="25"/>
      <c r="W4155" s="27" t="str">
        <f t="shared" si="323"/>
        <v/>
      </c>
      <c r="X4155" s="43" t="str">
        <f t="shared" si="324"/>
        <v>OK</v>
      </c>
      <c r="Y4155" s="681" t="str">
        <f t="shared" si="325"/>
        <v/>
      </c>
    </row>
    <row r="4156" spans="1:25" x14ac:dyDescent="0.25">
      <c r="A4156" s="68" t="str">
        <f>'0'!$A$4</f>
        <v>………………..</v>
      </c>
      <c r="B4156" s="341">
        <f>'0'!$A$2</f>
        <v>46112</v>
      </c>
      <c r="C4156" s="341" t="s">
        <v>1246</v>
      </c>
      <c r="D4156" s="22"/>
      <c r="E4156" s="23"/>
      <c r="F4156" s="14"/>
      <c r="G4156" s="23"/>
      <c r="H4156" s="22"/>
      <c r="I4156" s="24"/>
      <c r="J4156" s="24"/>
      <c r="K4156" s="25"/>
      <c r="L4156" s="25"/>
      <c r="M4156" s="25"/>
      <c r="N4156" s="25"/>
      <c r="O4156" s="25"/>
      <c r="P4156" s="25"/>
      <c r="Q4156" s="26"/>
      <c r="R4156" s="25"/>
      <c r="S4156" s="25"/>
      <c r="T4156" s="27">
        <f t="shared" si="321"/>
        <v>0</v>
      </c>
      <c r="U4156" s="27">
        <f t="shared" si="322"/>
        <v>0</v>
      </c>
      <c r="V4156" s="25"/>
      <c r="W4156" s="27" t="str">
        <f t="shared" si="323"/>
        <v/>
      </c>
      <c r="X4156" s="43" t="str">
        <f t="shared" si="324"/>
        <v>OK</v>
      </c>
      <c r="Y4156" s="681" t="str">
        <f t="shared" si="325"/>
        <v/>
      </c>
    </row>
    <row r="4157" spans="1:25" x14ac:dyDescent="0.25">
      <c r="A4157" s="68" t="str">
        <f>'0'!$A$4</f>
        <v>………………..</v>
      </c>
      <c r="B4157" s="341">
        <f>'0'!$A$2</f>
        <v>46112</v>
      </c>
      <c r="C4157" s="341" t="s">
        <v>1246</v>
      </c>
      <c r="D4157" s="22"/>
      <c r="E4157" s="23"/>
      <c r="F4157" s="14"/>
      <c r="G4157" s="23"/>
      <c r="H4157" s="22"/>
      <c r="I4157" s="24"/>
      <c r="J4157" s="24"/>
      <c r="K4157" s="25"/>
      <c r="L4157" s="25"/>
      <c r="M4157" s="25"/>
      <c r="N4157" s="25"/>
      <c r="O4157" s="25"/>
      <c r="P4157" s="25"/>
      <c r="Q4157" s="26"/>
      <c r="R4157" s="25"/>
      <c r="S4157" s="25"/>
      <c r="T4157" s="27">
        <f t="shared" si="321"/>
        <v>0</v>
      </c>
      <c r="U4157" s="27">
        <f t="shared" si="322"/>
        <v>0</v>
      </c>
      <c r="V4157" s="25"/>
      <c r="W4157" s="27" t="str">
        <f t="shared" si="323"/>
        <v/>
      </c>
      <c r="X4157" s="43" t="str">
        <f t="shared" si="324"/>
        <v>OK</v>
      </c>
      <c r="Y4157" s="681" t="str">
        <f t="shared" si="325"/>
        <v/>
      </c>
    </row>
    <row r="4158" spans="1:25" x14ac:dyDescent="0.25">
      <c r="A4158" s="68" t="str">
        <f>'0'!$A$4</f>
        <v>………………..</v>
      </c>
      <c r="B4158" s="341">
        <f>'0'!$A$2</f>
        <v>46112</v>
      </c>
      <c r="C4158" s="341" t="s">
        <v>1246</v>
      </c>
      <c r="D4158" s="22"/>
      <c r="E4158" s="23"/>
      <c r="F4158" s="14"/>
      <c r="G4158" s="23"/>
      <c r="H4158" s="22"/>
      <c r="I4158" s="24"/>
      <c r="J4158" s="24"/>
      <c r="K4158" s="25"/>
      <c r="L4158" s="25"/>
      <c r="M4158" s="25"/>
      <c r="N4158" s="25"/>
      <c r="O4158" s="25"/>
      <c r="P4158" s="25"/>
      <c r="Q4158" s="26"/>
      <c r="R4158" s="25"/>
      <c r="S4158" s="25"/>
      <c r="T4158" s="27">
        <f t="shared" si="321"/>
        <v>0</v>
      </c>
      <c r="U4158" s="27">
        <f t="shared" si="322"/>
        <v>0</v>
      </c>
      <c r="V4158" s="25"/>
      <c r="W4158" s="27" t="str">
        <f t="shared" si="323"/>
        <v/>
      </c>
      <c r="X4158" s="43" t="str">
        <f t="shared" si="324"/>
        <v>OK</v>
      </c>
      <c r="Y4158" s="681" t="str">
        <f t="shared" si="325"/>
        <v/>
      </c>
    </row>
    <row r="4159" spans="1:25" x14ac:dyDescent="0.25">
      <c r="A4159" s="68" t="str">
        <f>'0'!$A$4</f>
        <v>………………..</v>
      </c>
      <c r="B4159" s="341">
        <f>'0'!$A$2</f>
        <v>46112</v>
      </c>
      <c r="C4159" s="341" t="s">
        <v>1246</v>
      </c>
      <c r="D4159" s="22"/>
      <c r="E4159" s="23"/>
      <c r="F4159" s="14"/>
      <c r="G4159" s="23"/>
      <c r="H4159" s="22"/>
      <c r="I4159" s="24"/>
      <c r="J4159" s="24"/>
      <c r="K4159" s="25"/>
      <c r="L4159" s="25"/>
      <c r="M4159" s="25"/>
      <c r="N4159" s="25"/>
      <c r="O4159" s="25"/>
      <c r="P4159" s="25"/>
      <c r="Q4159" s="26"/>
      <c r="R4159" s="25"/>
      <c r="S4159" s="25"/>
      <c r="T4159" s="27">
        <f t="shared" si="321"/>
        <v>0</v>
      </c>
      <c r="U4159" s="27">
        <f t="shared" si="322"/>
        <v>0</v>
      </c>
      <c r="V4159" s="25"/>
      <c r="W4159" s="27" t="str">
        <f t="shared" si="323"/>
        <v/>
      </c>
      <c r="X4159" s="43" t="str">
        <f t="shared" si="324"/>
        <v>OK</v>
      </c>
      <c r="Y4159" s="681" t="str">
        <f t="shared" si="325"/>
        <v/>
      </c>
    </row>
    <row r="4160" spans="1:25" x14ac:dyDescent="0.25">
      <c r="A4160" s="68" t="str">
        <f>'0'!$A$4</f>
        <v>………………..</v>
      </c>
      <c r="B4160" s="341">
        <f>'0'!$A$2</f>
        <v>46112</v>
      </c>
      <c r="C4160" s="341" t="s">
        <v>1246</v>
      </c>
      <c r="D4160" s="22"/>
      <c r="E4160" s="23"/>
      <c r="F4160" s="14"/>
      <c r="G4160" s="23"/>
      <c r="H4160" s="22"/>
      <c r="I4160" s="24"/>
      <c r="J4160" s="24"/>
      <c r="K4160" s="25"/>
      <c r="L4160" s="25"/>
      <c r="M4160" s="25"/>
      <c r="N4160" s="25"/>
      <c r="O4160" s="25"/>
      <c r="P4160" s="25"/>
      <c r="Q4160" s="26"/>
      <c r="R4160" s="25"/>
      <c r="S4160" s="25"/>
      <c r="T4160" s="27">
        <f t="shared" si="321"/>
        <v>0</v>
      </c>
      <c r="U4160" s="27">
        <f t="shared" si="322"/>
        <v>0</v>
      </c>
      <c r="V4160" s="25"/>
      <c r="W4160" s="27" t="str">
        <f t="shared" si="323"/>
        <v/>
      </c>
      <c r="X4160" s="43" t="str">
        <f t="shared" si="324"/>
        <v>OK</v>
      </c>
      <c r="Y4160" s="681" t="str">
        <f t="shared" si="325"/>
        <v/>
      </c>
    </row>
    <row r="4161" spans="1:25" x14ac:dyDescent="0.25">
      <c r="A4161" s="68" t="str">
        <f>'0'!$A$4</f>
        <v>………………..</v>
      </c>
      <c r="B4161" s="341">
        <f>'0'!$A$2</f>
        <v>46112</v>
      </c>
      <c r="C4161" s="341" t="s">
        <v>1246</v>
      </c>
      <c r="D4161" s="22"/>
      <c r="E4161" s="23"/>
      <c r="F4161" s="14"/>
      <c r="G4161" s="23"/>
      <c r="H4161" s="22"/>
      <c r="I4161" s="24"/>
      <c r="J4161" s="24"/>
      <c r="K4161" s="25"/>
      <c r="L4161" s="25"/>
      <c r="M4161" s="25"/>
      <c r="N4161" s="25"/>
      <c r="O4161" s="25"/>
      <c r="P4161" s="25"/>
      <c r="Q4161" s="26"/>
      <c r="R4161" s="25"/>
      <c r="S4161" s="25"/>
      <c r="T4161" s="27">
        <f t="shared" si="321"/>
        <v>0</v>
      </c>
      <c r="U4161" s="27">
        <f t="shared" si="322"/>
        <v>0</v>
      </c>
      <c r="V4161" s="25"/>
      <c r="W4161" s="27" t="str">
        <f t="shared" si="323"/>
        <v/>
      </c>
      <c r="X4161" s="43" t="str">
        <f t="shared" si="324"/>
        <v>OK</v>
      </c>
      <c r="Y4161" s="681" t="str">
        <f t="shared" si="325"/>
        <v/>
      </c>
    </row>
    <row r="4162" spans="1:25" x14ac:dyDescent="0.25">
      <c r="A4162" s="68" t="str">
        <f>'0'!$A$4</f>
        <v>………………..</v>
      </c>
      <c r="B4162" s="341">
        <f>'0'!$A$2</f>
        <v>46112</v>
      </c>
      <c r="C4162" s="341" t="s">
        <v>1246</v>
      </c>
      <c r="D4162" s="22"/>
      <c r="E4162" s="23"/>
      <c r="F4162" s="14"/>
      <c r="G4162" s="23"/>
      <c r="H4162" s="22"/>
      <c r="I4162" s="24"/>
      <c r="J4162" s="24"/>
      <c r="K4162" s="25"/>
      <c r="L4162" s="25"/>
      <c r="M4162" s="25"/>
      <c r="N4162" s="25"/>
      <c r="O4162" s="25"/>
      <c r="P4162" s="25"/>
      <c r="Q4162" s="26"/>
      <c r="R4162" s="25"/>
      <c r="S4162" s="25"/>
      <c r="T4162" s="27">
        <f t="shared" si="321"/>
        <v>0</v>
      </c>
      <c r="U4162" s="27">
        <f t="shared" si="322"/>
        <v>0</v>
      </c>
      <c r="V4162" s="25"/>
      <c r="W4162" s="27" t="str">
        <f t="shared" si="323"/>
        <v/>
      </c>
      <c r="X4162" s="43" t="str">
        <f t="shared" si="324"/>
        <v>OK</v>
      </c>
      <c r="Y4162" s="681" t="str">
        <f t="shared" si="325"/>
        <v/>
      </c>
    </row>
    <row r="4163" spans="1:25" x14ac:dyDescent="0.25">
      <c r="A4163" s="68" t="str">
        <f>'0'!$A$4</f>
        <v>………………..</v>
      </c>
      <c r="B4163" s="341">
        <f>'0'!$A$2</f>
        <v>46112</v>
      </c>
      <c r="C4163" s="341" t="s">
        <v>1246</v>
      </c>
      <c r="D4163" s="22"/>
      <c r="E4163" s="23"/>
      <c r="F4163" s="14"/>
      <c r="G4163" s="23"/>
      <c r="H4163" s="22"/>
      <c r="I4163" s="24"/>
      <c r="J4163" s="24"/>
      <c r="K4163" s="25"/>
      <c r="L4163" s="25"/>
      <c r="M4163" s="25"/>
      <c r="N4163" s="25"/>
      <c r="O4163" s="25"/>
      <c r="P4163" s="25"/>
      <c r="Q4163" s="26"/>
      <c r="R4163" s="25"/>
      <c r="S4163" s="25"/>
      <c r="T4163" s="27">
        <f t="shared" si="321"/>
        <v>0</v>
      </c>
      <c r="U4163" s="27">
        <f t="shared" si="322"/>
        <v>0</v>
      </c>
      <c r="V4163" s="25"/>
      <c r="W4163" s="27" t="str">
        <f t="shared" si="323"/>
        <v/>
      </c>
      <c r="X4163" s="43" t="str">
        <f t="shared" si="324"/>
        <v>OK</v>
      </c>
      <c r="Y4163" s="681" t="str">
        <f t="shared" si="325"/>
        <v/>
      </c>
    </row>
    <row r="4164" spans="1:25" x14ac:dyDescent="0.25">
      <c r="A4164" s="68" t="str">
        <f>'0'!$A$4</f>
        <v>………………..</v>
      </c>
      <c r="B4164" s="341">
        <f>'0'!$A$2</f>
        <v>46112</v>
      </c>
      <c r="C4164" s="341" t="s">
        <v>1246</v>
      </c>
      <c r="D4164" s="22"/>
      <c r="E4164" s="23"/>
      <c r="F4164" s="14"/>
      <c r="G4164" s="23"/>
      <c r="H4164" s="22"/>
      <c r="I4164" s="24"/>
      <c r="J4164" s="24"/>
      <c r="K4164" s="25"/>
      <c r="L4164" s="25"/>
      <c r="M4164" s="25"/>
      <c r="N4164" s="25"/>
      <c r="O4164" s="25"/>
      <c r="P4164" s="25"/>
      <c r="Q4164" s="26"/>
      <c r="R4164" s="25"/>
      <c r="S4164" s="25"/>
      <c r="T4164" s="27">
        <f t="shared" si="321"/>
        <v>0</v>
      </c>
      <c r="U4164" s="27">
        <f t="shared" si="322"/>
        <v>0</v>
      </c>
      <c r="V4164" s="25"/>
      <c r="W4164" s="27" t="str">
        <f t="shared" si="323"/>
        <v/>
      </c>
      <c r="X4164" s="43" t="str">
        <f t="shared" si="324"/>
        <v>OK</v>
      </c>
      <c r="Y4164" s="681" t="str">
        <f t="shared" si="325"/>
        <v/>
      </c>
    </row>
    <row r="4165" spans="1:25" x14ac:dyDescent="0.25">
      <c r="A4165" s="68" t="str">
        <f>'0'!$A$4</f>
        <v>………………..</v>
      </c>
      <c r="B4165" s="341">
        <f>'0'!$A$2</f>
        <v>46112</v>
      </c>
      <c r="C4165" s="341" t="s">
        <v>1246</v>
      </c>
      <c r="D4165" s="22"/>
      <c r="E4165" s="23"/>
      <c r="F4165" s="14"/>
      <c r="G4165" s="23"/>
      <c r="H4165" s="22"/>
      <c r="I4165" s="24"/>
      <c r="J4165" s="24"/>
      <c r="K4165" s="25"/>
      <c r="L4165" s="25"/>
      <c r="M4165" s="25"/>
      <c r="N4165" s="25"/>
      <c r="O4165" s="25"/>
      <c r="P4165" s="25"/>
      <c r="Q4165" s="26"/>
      <c r="R4165" s="25"/>
      <c r="S4165" s="25"/>
      <c r="T4165" s="27">
        <f t="shared" si="321"/>
        <v>0</v>
      </c>
      <c r="U4165" s="27">
        <f t="shared" si="322"/>
        <v>0</v>
      </c>
      <c r="V4165" s="25"/>
      <c r="W4165" s="27" t="str">
        <f t="shared" si="323"/>
        <v/>
      </c>
      <c r="X4165" s="43" t="str">
        <f t="shared" si="324"/>
        <v>OK</v>
      </c>
      <c r="Y4165" s="681" t="str">
        <f t="shared" si="325"/>
        <v/>
      </c>
    </row>
    <row r="4166" spans="1:25" x14ac:dyDescent="0.25">
      <c r="A4166" s="68" t="str">
        <f>'0'!$A$4</f>
        <v>………………..</v>
      </c>
      <c r="B4166" s="341">
        <f>'0'!$A$2</f>
        <v>46112</v>
      </c>
      <c r="C4166" s="341" t="s">
        <v>1246</v>
      </c>
      <c r="D4166" s="22"/>
      <c r="E4166" s="23"/>
      <c r="F4166" s="14"/>
      <c r="G4166" s="23"/>
      <c r="H4166" s="22"/>
      <c r="I4166" s="24"/>
      <c r="J4166" s="24"/>
      <c r="K4166" s="25"/>
      <c r="L4166" s="25"/>
      <c r="M4166" s="25"/>
      <c r="N4166" s="25"/>
      <c r="O4166" s="25"/>
      <c r="P4166" s="25"/>
      <c r="Q4166" s="26"/>
      <c r="R4166" s="25"/>
      <c r="S4166" s="25"/>
      <c r="T4166" s="27">
        <f t="shared" si="321"/>
        <v>0</v>
      </c>
      <c r="U4166" s="27">
        <f t="shared" si="322"/>
        <v>0</v>
      </c>
      <c r="V4166" s="25"/>
      <c r="W4166" s="27" t="str">
        <f t="shared" si="323"/>
        <v/>
      </c>
      <c r="X4166" s="43" t="str">
        <f t="shared" si="324"/>
        <v>OK</v>
      </c>
      <c r="Y4166" s="681" t="str">
        <f t="shared" si="325"/>
        <v/>
      </c>
    </row>
    <row r="4167" spans="1:25" x14ac:dyDescent="0.25">
      <c r="A4167" s="68" t="str">
        <f>'0'!$A$4</f>
        <v>………………..</v>
      </c>
      <c r="B4167" s="341">
        <f>'0'!$A$2</f>
        <v>46112</v>
      </c>
      <c r="C4167" s="341" t="s">
        <v>1246</v>
      </c>
      <c r="D4167" s="22"/>
      <c r="E4167" s="23"/>
      <c r="F4167" s="14"/>
      <c r="G4167" s="23"/>
      <c r="H4167" s="22"/>
      <c r="I4167" s="24"/>
      <c r="J4167" s="24"/>
      <c r="K4167" s="25"/>
      <c r="L4167" s="25"/>
      <c r="M4167" s="25"/>
      <c r="N4167" s="25"/>
      <c r="O4167" s="25"/>
      <c r="P4167" s="25"/>
      <c r="Q4167" s="26"/>
      <c r="R4167" s="25"/>
      <c r="S4167" s="25"/>
      <c r="T4167" s="27">
        <f t="shared" si="321"/>
        <v>0</v>
      </c>
      <c r="U4167" s="27">
        <f t="shared" si="322"/>
        <v>0</v>
      </c>
      <c r="V4167" s="25"/>
      <c r="W4167" s="27" t="str">
        <f t="shared" si="323"/>
        <v/>
      </c>
      <c r="X4167" s="43" t="str">
        <f t="shared" si="324"/>
        <v>OK</v>
      </c>
      <c r="Y4167" s="681" t="str">
        <f t="shared" si="325"/>
        <v/>
      </c>
    </row>
    <row r="4168" spans="1:25" x14ac:dyDescent="0.25">
      <c r="A4168" s="68" t="str">
        <f>'0'!$A$4</f>
        <v>………………..</v>
      </c>
      <c r="B4168" s="341">
        <f>'0'!$A$2</f>
        <v>46112</v>
      </c>
      <c r="C4168" s="341" t="s">
        <v>1246</v>
      </c>
      <c r="D4168" s="22"/>
      <c r="E4168" s="23"/>
      <c r="F4168" s="14"/>
      <c r="G4168" s="23"/>
      <c r="H4168" s="22"/>
      <c r="I4168" s="24"/>
      <c r="J4168" s="24"/>
      <c r="K4168" s="25"/>
      <c r="L4168" s="25"/>
      <c r="M4168" s="25"/>
      <c r="N4168" s="25"/>
      <c r="O4168" s="25"/>
      <c r="P4168" s="25"/>
      <c r="Q4168" s="26"/>
      <c r="R4168" s="25"/>
      <c r="S4168" s="25"/>
      <c r="T4168" s="27">
        <f t="shared" si="321"/>
        <v>0</v>
      </c>
      <c r="U4168" s="27">
        <f t="shared" si="322"/>
        <v>0</v>
      </c>
      <c r="V4168" s="25"/>
      <c r="W4168" s="27" t="str">
        <f t="shared" si="323"/>
        <v/>
      </c>
      <c r="X4168" s="43" t="str">
        <f t="shared" si="324"/>
        <v>OK</v>
      </c>
      <c r="Y4168" s="681" t="str">
        <f t="shared" si="325"/>
        <v/>
      </c>
    </row>
    <row r="4169" spans="1:25" x14ac:dyDescent="0.25">
      <c r="A4169" s="68" t="str">
        <f>'0'!$A$4</f>
        <v>………………..</v>
      </c>
      <c r="B4169" s="341">
        <f>'0'!$A$2</f>
        <v>46112</v>
      </c>
      <c r="C4169" s="341" t="s">
        <v>1246</v>
      </c>
      <c r="D4169" s="22"/>
      <c r="E4169" s="23"/>
      <c r="F4169" s="14"/>
      <c r="G4169" s="23"/>
      <c r="H4169" s="22"/>
      <c r="I4169" s="24"/>
      <c r="J4169" s="24"/>
      <c r="K4169" s="25"/>
      <c r="L4169" s="25"/>
      <c r="M4169" s="25"/>
      <c r="N4169" s="25"/>
      <c r="O4169" s="25"/>
      <c r="P4169" s="25"/>
      <c r="Q4169" s="26"/>
      <c r="R4169" s="25"/>
      <c r="S4169" s="25"/>
      <c r="T4169" s="27">
        <f t="shared" ref="T4169:T4232" si="326">N4169+P4169-R4169</f>
        <v>0</v>
      </c>
      <c r="U4169" s="27">
        <f t="shared" ref="U4169:U4232" si="327">O4169+Q4169-S4169</f>
        <v>0</v>
      </c>
      <c r="V4169" s="25"/>
      <c r="W4169" s="27" t="str">
        <f t="shared" ref="W4169:W4232" si="328">IF(K4169="","",K4169-M4169-(P4169-Q4169))</f>
        <v/>
      </c>
      <c r="X4169" s="43" t="str">
        <f t="shared" ref="X4169:X4232" si="329">IF(ROUND(T4169-V4169,2)&gt;=0,"OK","Просрочието не може да надхвърля задължението")</f>
        <v>OK</v>
      </c>
      <c r="Y4169" s="681" t="str">
        <f t="shared" ref="Y4169:Y4232" si="330">IF(COUNTBLANK(D4169:W4169)=18,"",IF(D4169="999999999","",IF(ISNUMBER(VALUE(D4169)),IF(LEN(D4169)&lt;&gt;9,"Въведеното ЕИК е твърде късо или твърде дълго",IF(OR(MOD(MID(D4169,1,1)*1+MID(D4169,2,1)*2+MID(D4169,3,1)*3+MID(D4169,4,1)*4+MID(D4169,5,1)*5+MID(D4169,6,1)*6+MID(D4169,7,1)*7+MID(D4169,8,1)*8,11)-MID(D4169,9,1)=0,AND(MOD(MID(D4169,1,1)*3+MID(D4169,2,1)*4+MID(D4169,3,1)*5+MID(D4169,4,1)*6+MID(D4169,5,1)*7+MID(D4169,6,1)*8+MID(D4169,7,1)*9+MID(D4169,8,1)*10,11)=10,MID(D4169,9,1)*1=0),MOD(MID(D4169,1,1)*3+MID(D4169,2,1)*4+MID(D4169,3,1)*5+MID(D4169,4,1)*6+MID(D4169,5,1)*7+MID(D4169,6,1)*8+MID(D4169,7,1)*9+MID(D4169,8,1)*10,11)-MID(D4169,9,1)=0),"","Въведеното ЕИК е невалидно")),"Въведеното ЕИК съдържа непозволени символи")))</f>
        <v/>
      </c>
    </row>
    <row r="4170" spans="1:25" x14ac:dyDescent="0.25">
      <c r="A4170" s="68" t="str">
        <f>'0'!$A$4</f>
        <v>………………..</v>
      </c>
      <c r="B4170" s="341">
        <f>'0'!$A$2</f>
        <v>46112</v>
      </c>
      <c r="C4170" s="341" t="s">
        <v>1246</v>
      </c>
      <c r="D4170" s="22"/>
      <c r="E4170" s="23"/>
      <c r="F4170" s="14"/>
      <c r="G4170" s="23"/>
      <c r="H4170" s="22"/>
      <c r="I4170" s="24"/>
      <c r="J4170" s="24"/>
      <c r="K4170" s="25"/>
      <c r="L4170" s="25"/>
      <c r="M4170" s="25"/>
      <c r="N4170" s="25"/>
      <c r="O4170" s="25"/>
      <c r="P4170" s="25"/>
      <c r="Q4170" s="26"/>
      <c r="R4170" s="25"/>
      <c r="S4170" s="25"/>
      <c r="T4170" s="27">
        <f t="shared" si="326"/>
        <v>0</v>
      </c>
      <c r="U4170" s="27">
        <f t="shared" si="327"/>
        <v>0</v>
      </c>
      <c r="V4170" s="25"/>
      <c r="W4170" s="27" t="str">
        <f t="shared" si="328"/>
        <v/>
      </c>
      <c r="X4170" s="43" t="str">
        <f t="shared" si="329"/>
        <v>OK</v>
      </c>
      <c r="Y4170" s="681" t="str">
        <f t="shared" si="330"/>
        <v/>
      </c>
    </row>
    <row r="4171" spans="1:25" x14ac:dyDescent="0.25">
      <c r="A4171" s="68" t="str">
        <f>'0'!$A$4</f>
        <v>………………..</v>
      </c>
      <c r="B4171" s="341">
        <f>'0'!$A$2</f>
        <v>46112</v>
      </c>
      <c r="C4171" s="341" t="s">
        <v>1246</v>
      </c>
      <c r="D4171" s="22"/>
      <c r="E4171" s="23"/>
      <c r="F4171" s="14"/>
      <c r="G4171" s="23"/>
      <c r="H4171" s="22"/>
      <c r="I4171" s="24"/>
      <c r="J4171" s="24"/>
      <c r="K4171" s="25"/>
      <c r="L4171" s="25"/>
      <c r="M4171" s="25"/>
      <c r="N4171" s="25"/>
      <c r="O4171" s="25"/>
      <c r="P4171" s="25"/>
      <c r="Q4171" s="26"/>
      <c r="R4171" s="25"/>
      <c r="S4171" s="25"/>
      <c r="T4171" s="27">
        <f t="shared" si="326"/>
        <v>0</v>
      </c>
      <c r="U4171" s="27">
        <f t="shared" si="327"/>
        <v>0</v>
      </c>
      <c r="V4171" s="25"/>
      <c r="W4171" s="27" t="str">
        <f t="shared" si="328"/>
        <v/>
      </c>
      <c r="X4171" s="43" t="str">
        <f t="shared" si="329"/>
        <v>OK</v>
      </c>
      <c r="Y4171" s="681" t="str">
        <f t="shared" si="330"/>
        <v/>
      </c>
    </row>
    <row r="4172" spans="1:25" x14ac:dyDescent="0.25">
      <c r="A4172" s="68" t="str">
        <f>'0'!$A$4</f>
        <v>………………..</v>
      </c>
      <c r="B4172" s="341">
        <f>'0'!$A$2</f>
        <v>46112</v>
      </c>
      <c r="C4172" s="341" t="s">
        <v>1246</v>
      </c>
      <c r="D4172" s="22"/>
      <c r="E4172" s="23"/>
      <c r="F4172" s="14"/>
      <c r="G4172" s="23"/>
      <c r="H4172" s="22"/>
      <c r="I4172" s="24"/>
      <c r="J4172" s="24"/>
      <c r="K4172" s="25"/>
      <c r="L4172" s="25"/>
      <c r="M4172" s="25"/>
      <c r="N4172" s="25"/>
      <c r="O4172" s="25"/>
      <c r="P4172" s="25"/>
      <c r="Q4172" s="26"/>
      <c r="R4172" s="25"/>
      <c r="S4172" s="25"/>
      <c r="T4172" s="27">
        <f t="shared" si="326"/>
        <v>0</v>
      </c>
      <c r="U4172" s="27">
        <f t="shared" si="327"/>
        <v>0</v>
      </c>
      <c r="V4172" s="25"/>
      <c r="W4172" s="27" t="str">
        <f t="shared" si="328"/>
        <v/>
      </c>
      <c r="X4172" s="43" t="str">
        <f t="shared" si="329"/>
        <v>OK</v>
      </c>
      <c r="Y4172" s="681" t="str">
        <f t="shared" si="330"/>
        <v/>
      </c>
    </row>
    <row r="4173" spans="1:25" x14ac:dyDescent="0.25">
      <c r="A4173" s="68" t="str">
        <f>'0'!$A$4</f>
        <v>………………..</v>
      </c>
      <c r="B4173" s="341">
        <f>'0'!$A$2</f>
        <v>46112</v>
      </c>
      <c r="C4173" s="341" t="s">
        <v>1246</v>
      </c>
      <c r="D4173" s="22"/>
      <c r="E4173" s="23"/>
      <c r="F4173" s="14"/>
      <c r="G4173" s="23"/>
      <c r="H4173" s="22"/>
      <c r="I4173" s="24"/>
      <c r="J4173" s="24"/>
      <c r="K4173" s="25"/>
      <c r="L4173" s="25"/>
      <c r="M4173" s="25"/>
      <c r="N4173" s="25"/>
      <c r="O4173" s="25"/>
      <c r="P4173" s="25"/>
      <c r="Q4173" s="26"/>
      <c r="R4173" s="25"/>
      <c r="S4173" s="25"/>
      <c r="T4173" s="27">
        <f t="shared" si="326"/>
        <v>0</v>
      </c>
      <c r="U4173" s="27">
        <f t="shared" si="327"/>
        <v>0</v>
      </c>
      <c r="V4173" s="25"/>
      <c r="W4173" s="27" t="str">
        <f t="shared" si="328"/>
        <v/>
      </c>
      <c r="X4173" s="43" t="str">
        <f t="shared" si="329"/>
        <v>OK</v>
      </c>
      <c r="Y4173" s="681" t="str">
        <f t="shared" si="330"/>
        <v/>
      </c>
    </row>
    <row r="4174" spans="1:25" x14ac:dyDescent="0.25">
      <c r="A4174" s="68" t="str">
        <f>'0'!$A$4</f>
        <v>………………..</v>
      </c>
      <c r="B4174" s="341">
        <f>'0'!$A$2</f>
        <v>46112</v>
      </c>
      <c r="C4174" s="341" t="s">
        <v>1246</v>
      </c>
      <c r="D4174" s="22"/>
      <c r="E4174" s="23"/>
      <c r="F4174" s="14"/>
      <c r="G4174" s="23"/>
      <c r="H4174" s="22"/>
      <c r="I4174" s="24"/>
      <c r="J4174" s="24"/>
      <c r="K4174" s="25"/>
      <c r="L4174" s="25"/>
      <c r="M4174" s="25"/>
      <c r="N4174" s="25"/>
      <c r="O4174" s="25"/>
      <c r="P4174" s="25"/>
      <c r="Q4174" s="26"/>
      <c r="R4174" s="25"/>
      <c r="S4174" s="25"/>
      <c r="T4174" s="27">
        <f t="shared" si="326"/>
        <v>0</v>
      </c>
      <c r="U4174" s="27">
        <f t="shared" si="327"/>
        <v>0</v>
      </c>
      <c r="V4174" s="25"/>
      <c r="W4174" s="27" t="str">
        <f t="shared" si="328"/>
        <v/>
      </c>
      <c r="X4174" s="43" t="str">
        <f t="shared" si="329"/>
        <v>OK</v>
      </c>
      <c r="Y4174" s="681" t="str">
        <f t="shared" si="330"/>
        <v/>
      </c>
    </row>
    <row r="4175" spans="1:25" x14ac:dyDescent="0.25">
      <c r="A4175" s="68" t="str">
        <f>'0'!$A$4</f>
        <v>………………..</v>
      </c>
      <c r="B4175" s="341">
        <f>'0'!$A$2</f>
        <v>46112</v>
      </c>
      <c r="C4175" s="341" t="s">
        <v>1246</v>
      </c>
      <c r="D4175" s="22"/>
      <c r="E4175" s="23"/>
      <c r="F4175" s="14"/>
      <c r="G4175" s="23"/>
      <c r="H4175" s="22"/>
      <c r="I4175" s="24"/>
      <c r="J4175" s="24"/>
      <c r="K4175" s="25"/>
      <c r="L4175" s="25"/>
      <c r="M4175" s="25"/>
      <c r="N4175" s="25"/>
      <c r="O4175" s="25"/>
      <c r="P4175" s="25"/>
      <c r="Q4175" s="26"/>
      <c r="R4175" s="25"/>
      <c r="S4175" s="25"/>
      <c r="T4175" s="27">
        <f t="shared" si="326"/>
        <v>0</v>
      </c>
      <c r="U4175" s="27">
        <f t="shared" si="327"/>
        <v>0</v>
      </c>
      <c r="V4175" s="25"/>
      <c r="W4175" s="27" t="str">
        <f t="shared" si="328"/>
        <v/>
      </c>
      <c r="X4175" s="43" t="str">
        <f t="shared" si="329"/>
        <v>OK</v>
      </c>
      <c r="Y4175" s="681" t="str">
        <f t="shared" si="330"/>
        <v/>
      </c>
    </row>
    <row r="4176" spans="1:25" x14ac:dyDescent="0.25">
      <c r="A4176" s="68" t="str">
        <f>'0'!$A$4</f>
        <v>………………..</v>
      </c>
      <c r="B4176" s="341">
        <f>'0'!$A$2</f>
        <v>46112</v>
      </c>
      <c r="C4176" s="341" t="s">
        <v>1246</v>
      </c>
      <c r="D4176" s="22"/>
      <c r="E4176" s="23"/>
      <c r="F4176" s="14"/>
      <c r="G4176" s="23"/>
      <c r="H4176" s="22"/>
      <c r="I4176" s="24"/>
      <c r="J4176" s="24"/>
      <c r="K4176" s="25"/>
      <c r="L4176" s="25"/>
      <c r="M4176" s="25"/>
      <c r="N4176" s="25"/>
      <c r="O4176" s="25"/>
      <c r="P4176" s="25"/>
      <c r="Q4176" s="26"/>
      <c r="R4176" s="25"/>
      <c r="S4176" s="25"/>
      <c r="T4176" s="27">
        <f t="shared" si="326"/>
        <v>0</v>
      </c>
      <c r="U4176" s="27">
        <f t="shared" si="327"/>
        <v>0</v>
      </c>
      <c r="V4176" s="25"/>
      <c r="W4176" s="27" t="str">
        <f t="shared" si="328"/>
        <v/>
      </c>
      <c r="X4176" s="43" t="str">
        <f t="shared" si="329"/>
        <v>OK</v>
      </c>
      <c r="Y4176" s="681" t="str">
        <f t="shared" si="330"/>
        <v/>
      </c>
    </row>
    <row r="4177" spans="1:25" x14ac:dyDescent="0.25">
      <c r="A4177" s="68" t="str">
        <f>'0'!$A$4</f>
        <v>………………..</v>
      </c>
      <c r="B4177" s="341">
        <f>'0'!$A$2</f>
        <v>46112</v>
      </c>
      <c r="C4177" s="341" t="s">
        <v>1246</v>
      </c>
      <c r="D4177" s="22"/>
      <c r="E4177" s="23"/>
      <c r="F4177" s="14"/>
      <c r="G4177" s="23"/>
      <c r="H4177" s="22"/>
      <c r="I4177" s="24"/>
      <c r="J4177" s="24"/>
      <c r="K4177" s="25"/>
      <c r="L4177" s="25"/>
      <c r="M4177" s="25"/>
      <c r="N4177" s="25"/>
      <c r="O4177" s="25"/>
      <c r="P4177" s="25"/>
      <c r="Q4177" s="26"/>
      <c r="R4177" s="25"/>
      <c r="S4177" s="25"/>
      <c r="T4177" s="27">
        <f t="shared" si="326"/>
        <v>0</v>
      </c>
      <c r="U4177" s="27">
        <f t="shared" si="327"/>
        <v>0</v>
      </c>
      <c r="V4177" s="25"/>
      <c r="W4177" s="27" t="str">
        <f t="shared" si="328"/>
        <v/>
      </c>
      <c r="X4177" s="43" t="str">
        <f t="shared" si="329"/>
        <v>OK</v>
      </c>
      <c r="Y4177" s="681" t="str">
        <f t="shared" si="330"/>
        <v/>
      </c>
    </row>
    <row r="4178" spans="1:25" x14ac:dyDescent="0.25">
      <c r="A4178" s="68" t="str">
        <f>'0'!$A$4</f>
        <v>………………..</v>
      </c>
      <c r="B4178" s="341">
        <f>'0'!$A$2</f>
        <v>46112</v>
      </c>
      <c r="C4178" s="341" t="s">
        <v>1246</v>
      </c>
      <c r="D4178" s="22"/>
      <c r="E4178" s="23"/>
      <c r="F4178" s="14"/>
      <c r="G4178" s="23"/>
      <c r="H4178" s="22"/>
      <c r="I4178" s="24"/>
      <c r="J4178" s="24"/>
      <c r="K4178" s="25"/>
      <c r="L4178" s="25"/>
      <c r="M4178" s="25"/>
      <c r="N4178" s="25"/>
      <c r="O4178" s="25"/>
      <c r="P4178" s="25"/>
      <c r="Q4178" s="26"/>
      <c r="R4178" s="25"/>
      <c r="S4178" s="25"/>
      <c r="T4178" s="27">
        <f t="shared" si="326"/>
        <v>0</v>
      </c>
      <c r="U4178" s="27">
        <f t="shared" si="327"/>
        <v>0</v>
      </c>
      <c r="V4178" s="25"/>
      <c r="W4178" s="27" t="str">
        <f t="shared" si="328"/>
        <v/>
      </c>
      <c r="X4178" s="43" t="str">
        <f t="shared" si="329"/>
        <v>OK</v>
      </c>
      <c r="Y4178" s="681" t="str">
        <f t="shared" si="330"/>
        <v/>
      </c>
    </row>
    <row r="4179" spans="1:25" x14ac:dyDescent="0.25">
      <c r="A4179" s="68" t="str">
        <f>'0'!$A$4</f>
        <v>………………..</v>
      </c>
      <c r="B4179" s="341">
        <f>'0'!$A$2</f>
        <v>46112</v>
      </c>
      <c r="C4179" s="341" t="s">
        <v>1246</v>
      </c>
      <c r="D4179" s="22"/>
      <c r="E4179" s="23"/>
      <c r="F4179" s="14"/>
      <c r="G4179" s="23"/>
      <c r="H4179" s="22"/>
      <c r="I4179" s="24"/>
      <c r="J4179" s="24"/>
      <c r="K4179" s="25"/>
      <c r="L4179" s="25"/>
      <c r="M4179" s="25"/>
      <c r="N4179" s="25"/>
      <c r="O4179" s="25"/>
      <c r="P4179" s="25"/>
      <c r="Q4179" s="26"/>
      <c r="R4179" s="25"/>
      <c r="S4179" s="25"/>
      <c r="T4179" s="27">
        <f t="shared" si="326"/>
        <v>0</v>
      </c>
      <c r="U4179" s="27">
        <f t="shared" si="327"/>
        <v>0</v>
      </c>
      <c r="V4179" s="25"/>
      <c r="W4179" s="27" t="str">
        <f t="shared" si="328"/>
        <v/>
      </c>
      <c r="X4179" s="43" t="str">
        <f t="shared" si="329"/>
        <v>OK</v>
      </c>
      <c r="Y4179" s="681" t="str">
        <f t="shared" si="330"/>
        <v/>
      </c>
    </row>
    <row r="4180" spans="1:25" x14ac:dyDescent="0.25">
      <c r="A4180" s="68" t="str">
        <f>'0'!$A$4</f>
        <v>………………..</v>
      </c>
      <c r="B4180" s="341">
        <f>'0'!$A$2</f>
        <v>46112</v>
      </c>
      <c r="C4180" s="341" t="s">
        <v>1246</v>
      </c>
      <c r="D4180" s="22"/>
      <c r="E4180" s="23"/>
      <c r="F4180" s="14"/>
      <c r="G4180" s="23"/>
      <c r="H4180" s="22"/>
      <c r="I4180" s="24"/>
      <c r="J4180" s="24"/>
      <c r="K4180" s="25"/>
      <c r="L4180" s="25"/>
      <c r="M4180" s="25"/>
      <c r="N4180" s="25"/>
      <c r="O4180" s="25"/>
      <c r="P4180" s="25"/>
      <c r="Q4180" s="26"/>
      <c r="R4180" s="25"/>
      <c r="S4180" s="25"/>
      <c r="T4180" s="27">
        <f t="shared" si="326"/>
        <v>0</v>
      </c>
      <c r="U4180" s="27">
        <f t="shared" si="327"/>
        <v>0</v>
      </c>
      <c r="V4180" s="25"/>
      <c r="W4180" s="27" t="str">
        <f t="shared" si="328"/>
        <v/>
      </c>
      <c r="X4180" s="43" t="str">
        <f t="shared" si="329"/>
        <v>OK</v>
      </c>
      <c r="Y4180" s="681" t="str">
        <f t="shared" si="330"/>
        <v/>
      </c>
    </row>
    <row r="4181" spans="1:25" x14ac:dyDescent="0.25">
      <c r="A4181" s="68" t="str">
        <f>'0'!$A$4</f>
        <v>………………..</v>
      </c>
      <c r="B4181" s="341">
        <f>'0'!$A$2</f>
        <v>46112</v>
      </c>
      <c r="C4181" s="341" t="s">
        <v>1246</v>
      </c>
      <c r="D4181" s="22"/>
      <c r="E4181" s="23"/>
      <c r="F4181" s="14"/>
      <c r="G4181" s="23"/>
      <c r="H4181" s="22"/>
      <c r="I4181" s="24"/>
      <c r="J4181" s="24"/>
      <c r="K4181" s="25"/>
      <c r="L4181" s="25"/>
      <c r="M4181" s="25"/>
      <c r="N4181" s="25"/>
      <c r="O4181" s="25"/>
      <c r="P4181" s="25"/>
      <c r="Q4181" s="26"/>
      <c r="R4181" s="25"/>
      <c r="S4181" s="25"/>
      <c r="T4181" s="27">
        <f t="shared" si="326"/>
        <v>0</v>
      </c>
      <c r="U4181" s="27">
        <f t="shared" si="327"/>
        <v>0</v>
      </c>
      <c r="V4181" s="25"/>
      <c r="W4181" s="27" t="str">
        <f t="shared" si="328"/>
        <v/>
      </c>
      <c r="X4181" s="43" t="str">
        <f t="shared" si="329"/>
        <v>OK</v>
      </c>
      <c r="Y4181" s="681" t="str">
        <f t="shared" si="330"/>
        <v/>
      </c>
    </row>
    <row r="4182" spans="1:25" x14ac:dyDescent="0.25">
      <c r="A4182" s="68" t="str">
        <f>'0'!$A$4</f>
        <v>………………..</v>
      </c>
      <c r="B4182" s="341">
        <f>'0'!$A$2</f>
        <v>46112</v>
      </c>
      <c r="C4182" s="341" t="s">
        <v>1246</v>
      </c>
      <c r="D4182" s="22"/>
      <c r="E4182" s="23"/>
      <c r="F4182" s="14"/>
      <c r="G4182" s="23"/>
      <c r="H4182" s="22"/>
      <c r="I4182" s="24"/>
      <c r="J4182" s="24"/>
      <c r="K4182" s="25"/>
      <c r="L4182" s="25"/>
      <c r="M4182" s="25"/>
      <c r="N4182" s="25"/>
      <c r="O4182" s="25"/>
      <c r="P4182" s="25"/>
      <c r="Q4182" s="26"/>
      <c r="R4182" s="25"/>
      <c r="S4182" s="25"/>
      <c r="T4182" s="27">
        <f t="shared" si="326"/>
        <v>0</v>
      </c>
      <c r="U4182" s="27">
        <f t="shared" si="327"/>
        <v>0</v>
      </c>
      <c r="V4182" s="25"/>
      <c r="W4182" s="27" t="str">
        <f t="shared" si="328"/>
        <v/>
      </c>
      <c r="X4182" s="43" t="str">
        <f t="shared" si="329"/>
        <v>OK</v>
      </c>
      <c r="Y4182" s="681" t="str">
        <f t="shared" si="330"/>
        <v/>
      </c>
    </row>
    <row r="4183" spans="1:25" x14ac:dyDescent="0.25">
      <c r="A4183" s="68" t="str">
        <f>'0'!$A$4</f>
        <v>………………..</v>
      </c>
      <c r="B4183" s="341">
        <f>'0'!$A$2</f>
        <v>46112</v>
      </c>
      <c r="C4183" s="341" t="s">
        <v>1246</v>
      </c>
      <c r="D4183" s="22"/>
      <c r="E4183" s="23"/>
      <c r="F4183" s="14"/>
      <c r="G4183" s="23"/>
      <c r="H4183" s="22"/>
      <c r="I4183" s="24"/>
      <c r="J4183" s="24"/>
      <c r="K4183" s="25"/>
      <c r="L4183" s="25"/>
      <c r="M4183" s="25"/>
      <c r="N4183" s="25"/>
      <c r="O4183" s="25"/>
      <c r="P4183" s="25"/>
      <c r="Q4183" s="26"/>
      <c r="R4183" s="25"/>
      <c r="S4183" s="25"/>
      <c r="T4183" s="27">
        <f t="shared" si="326"/>
        <v>0</v>
      </c>
      <c r="U4183" s="27">
        <f t="shared" si="327"/>
        <v>0</v>
      </c>
      <c r="V4183" s="25"/>
      <c r="W4183" s="27" t="str">
        <f t="shared" si="328"/>
        <v/>
      </c>
      <c r="X4183" s="43" t="str">
        <f t="shared" si="329"/>
        <v>OK</v>
      </c>
      <c r="Y4183" s="681" t="str">
        <f t="shared" si="330"/>
        <v/>
      </c>
    </row>
    <row r="4184" spans="1:25" x14ac:dyDescent="0.25">
      <c r="A4184" s="68" t="str">
        <f>'0'!$A$4</f>
        <v>………………..</v>
      </c>
      <c r="B4184" s="341">
        <f>'0'!$A$2</f>
        <v>46112</v>
      </c>
      <c r="C4184" s="341" t="s">
        <v>1246</v>
      </c>
      <c r="D4184" s="22"/>
      <c r="E4184" s="23"/>
      <c r="F4184" s="14"/>
      <c r="G4184" s="23"/>
      <c r="H4184" s="22"/>
      <c r="I4184" s="24"/>
      <c r="J4184" s="24"/>
      <c r="K4184" s="25"/>
      <c r="L4184" s="25"/>
      <c r="M4184" s="25"/>
      <c r="N4184" s="25"/>
      <c r="O4184" s="25"/>
      <c r="P4184" s="25"/>
      <c r="Q4184" s="26"/>
      <c r="R4184" s="25"/>
      <c r="S4184" s="25"/>
      <c r="T4184" s="27">
        <f t="shared" si="326"/>
        <v>0</v>
      </c>
      <c r="U4184" s="27">
        <f t="shared" si="327"/>
        <v>0</v>
      </c>
      <c r="V4184" s="25"/>
      <c r="W4184" s="27" t="str">
        <f t="shared" si="328"/>
        <v/>
      </c>
      <c r="X4184" s="43" t="str">
        <f t="shared" si="329"/>
        <v>OK</v>
      </c>
      <c r="Y4184" s="681" t="str">
        <f t="shared" si="330"/>
        <v/>
      </c>
    </row>
    <row r="4185" spans="1:25" x14ac:dyDescent="0.25">
      <c r="A4185" s="68" t="str">
        <f>'0'!$A$4</f>
        <v>………………..</v>
      </c>
      <c r="B4185" s="341">
        <f>'0'!$A$2</f>
        <v>46112</v>
      </c>
      <c r="C4185" s="341" t="s">
        <v>1246</v>
      </c>
      <c r="D4185" s="22"/>
      <c r="E4185" s="23"/>
      <c r="F4185" s="14"/>
      <c r="G4185" s="23"/>
      <c r="H4185" s="22"/>
      <c r="I4185" s="24"/>
      <c r="J4185" s="24"/>
      <c r="K4185" s="25"/>
      <c r="L4185" s="25"/>
      <c r="M4185" s="25"/>
      <c r="N4185" s="25"/>
      <c r="O4185" s="25"/>
      <c r="P4185" s="25"/>
      <c r="Q4185" s="26"/>
      <c r="R4185" s="25"/>
      <c r="S4185" s="25"/>
      <c r="T4185" s="27">
        <f t="shared" si="326"/>
        <v>0</v>
      </c>
      <c r="U4185" s="27">
        <f t="shared" si="327"/>
        <v>0</v>
      </c>
      <c r="V4185" s="25"/>
      <c r="W4185" s="27" t="str">
        <f t="shared" si="328"/>
        <v/>
      </c>
      <c r="X4185" s="43" t="str">
        <f t="shared" si="329"/>
        <v>OK</v>
      </c>
      <c r="Y4185" s="681" t="str">
        <f t="shared" si="330"/>
        <v/>
      </c>
    </row>
    <row r="4186" spans="1:25" x14ac:dyDescent="0.25">
      <c r="A4186" s="68" t="str">
        <f>'0'!$A$4</f>
        <v>………………..</v>
      </c>
      <c r="B4186" s="341">
        <f>'0'!$A$2</f>
        <v>46112</v>
      </c>
      <c r="C4186" s="341" t="s">
        <v>1246</v>
      </c>
      <c r="D4186" s="22"/>
      <c r="E4186" s="23"/>
      <c r="F4186" s="14"/>
      <c r="G4186" s="23"/>
      <c r="H4186" s="22"/>
      <c r="I4186" s="24"/>
      <c r="J4186" s="24"/>
      <c r="K4186" s="25"/>
      <c r="L4186" s="25"/>
      <c r="M4186" s="25"/>
      <c r="N4186" s="25"/>
      <c r="O4186" s="25"/>
      <c r="P4186" s="25"/>
      <c r="Q4186" s="26"/>
      <c r="R4186" s="25"/>
      <c r="S4186" s="25"/>
      <c r="T4186" s="27">
        <f t="shared" si="326"/>
        <v>0</v>
      </c>
      <c r="U4186" s="27">
        <f t="shared" si="327"/>
        <v>0</v>
      </c>
      <c r="V4186" s="25"/>
      <c r="W4186" s="27" t="str">
        <f t="shared" si="328"/>
        <v/>
      </c>
      <c r="X4186" s="43" t="str">
        <f t="shared" si="329"/>
        <v>OK</v>
      </c>
      <c r="Y4186" s="681" t="str">
        <f t="shared" si="330"/>
        <v/>
      </c>
    </row>
    <row r="4187" spans="1:25" x14ac:dyDescent="0.25">
      <c r="A4187" s="68" t="str">
        <f>'0'!$A$4</f>
        <v>………………..</v>
      </c>
      <c r="B4187" s="341">
        <f>'0'!$A$2</f>
        <v>46112</v>
      </c>
      <c r="C4187" s="341" t="s">
        <v>1246</v>
      </c>
      <c r="D4187" s="22"/>
      <c r="E4187" s="23"/>
      <c r="F4187" s="14"/>
      <c r="G4187" s="23"/>
      <c r="H4187" s="22"/>
      <c r="I4187" s="24"/>
      <c r="J4187" s="24"/>
      <c r="K4187" s="25"/>
      <c r="L4187" s="25"/>
      <c r="M4187" s="25"/>
      <c r="N4187" s="25"/>
      <c r="O4187" s="25"/>
      <c r="P4187" s="25"/>
      <c r="Q4187" s="26"/>
      <c r="R4187" s="25"/>
      <c r="S4187" s="25"/>
      <c r="T4187" s="27">
        <f t="shared" si="326"/>
        <v>0</v>
      </c>
      <c r="U4187" s="27">
        <f t="shared" si="327"/>
        <v>0</v>
      </c>
      <c r="V4187" s="25"/>
      <c r="W4187" s="27" t="str">
        <f t="shared" si="328"/>
        <v/>
      </c>
      <c r="X4187" s="43" t="str">
        <f t="shared" si="329"/>
        <v>OK</v>
      </c>
      <c r="Y4187" s="681" t="str">
        <f t="shared" si="330"/>
        <v/>
      </c>
    </row>
    <row r="4188" spans="1:25" x14ac:dyDescent="0.25">
      <c r="A4188" s="68" t="str">
        <f>'0'!$A$4</f>
        <v>………………..</v>
      </c>
      <c r="B4188" s="341">
        <f>'0'!$A$2</f>
        <v>46112</v>
      </c>
      <c r="C4188" s="341" t="s">
        <v>1246</v>
      </c>
      <c r="D4188" s="22"/>
      <c r="E4188" s="23"/>
      <c r="F4188" s="14"/>
      <c r="G4188" s="23"/>
      <c r="H4188" s="22"/>
      <c r="I4188" s="24"/>
      <c r="J4188" s="24"/>
      <c r="K4188" s="25"/>
      <c r="L4188" s="25"/>
      <c r="M4188" s="25"/>
      <c r="N4188" s="25"/>
      <c r="O4188" s="25"/>
      <c r="P4188" s="25"/>
      <c r="Q4188" s="26"/>
      <c r="R4188" s="25"/>
      <c r="S4188" s="25"/>
      <c r="T4188" s="27">
        <f t="shared" si="326"/>
        <v>0</v>
      </c>
      <c r="U4188" s="27">
        <f t="shared" si="327"/>
        <v>0</v>
      </c>
      <c r="V4188" s="25"/>
      <c r="W4188" s="27" t="str">
        <f t="shared" si="328"/>
        <v/>
      </c>
      <c r="X4188" s="43" t="str">
        <f t="shared" si="329"/>
        <v>OK</v>
      </c>
      <c r="Y4188" s="681" t="str">
        <f t="shared" si="330"/>
        <v/>
      </c>
    </row>
    <row r="4189" spans="1:25" x14ac:dyDescent="0.25">
      <c r="A4189" s="68" t="str">
        <f>'0'!$A$4</f>
        <v>………………..</v>
      </c>
      <c r="B4189" s="341">
        <f>'0'!$A$2</f>
        <v>46112</v>
      </c>
      <c r="C4189" s="341" t="s">
        <v>1246</v>
      </c>
      <c r="D4189" s="22"/>
      <c r="E4189" s="23"/>
      <c r="F4189" s="14"/>
      <c r="G4189" s="23"/>
      <c r="H4189" s="22"/>
      <c r="I4189" s="24"/>
      <c r="J4189" s="24"/>
      <c r="K4189" s="25"/>
      <c r="L4189" s="25"/>
      <c r="M4189" s="25"/>
      <c r="N4189" s="25"/>
      <c r="O4189" s="25"/>
      <c r="P4189" s="25"/>
      <c r="Q4189" s="26"/>
      <c r="R4189" s="25"/>
      <c r="S4189" s="25"/>
      <c r="T4189" s="27">
        <f t="shared" si="326"/>
        <v>0</v>
      </c>
      <c r="U4189" s="27">
        <f t="shared" si="327"/>
        <v>0</v>
      </c>
      <c r="V4189" s="25"/>
      <c r="W4189" s="27" t="str">
        <f t="shared" si="328"/>
        <v/>
      </c>
      <c r="X4189" s="43" t="str">
        <f t="shared" si="329"/>
        <v>OK</v>
      </c>
      <c r="Y4189" s="681" t="str">
        <f t="shared" si="330"/>
        <v/>
      </c>
    </row>
    <row r="4190" spans="1:25" x14ac:dyDescent="0.25">
      <c r="A4190" s="68" t="str">
        <f>'0'!$A$4</f>
        <v>………………..</v>
      </c>
      <c r="B4190" s="341">
        <f>'0'!$A$2</f>
        <v>46112</v>
      </c>
      <c r="C4190" s="341" t="s">
        <v>1246</v>
      </c>
      <c r="D4190" s="22"/>
      <c r="E4190" s="23"/>
      <c r="F4190" s="14"/>
      <c r="G4190" s="23"/>
      <c r="H4190" s="22"/>
      <c r="I4190" s="24"/>
      <c r="J4190" s="24"/>
      <c r="K4190" s="25"/>
      <c r="L4190" s="25"/>
      <c r="M4190" s="25"/>
      <c r="N4190" s="25"/>
      <c r="O4190" s="25"/>
      <c r="P4190" s="25"/>
      <c r="Q4190" s="26"/>
      <c r="R4190" s="25"/>
      <c r="S4190" s="25"/>
      <c r="T4190" s="27">
        <f t="shared" si="326"/>
        <v>0</v>
      </c>
      <c r="U4190" s="27">
        <f t="shared" si="327"/>
        <v>0</v>
      </c>
      <c r="V4190" s="25"/>
      <c r="W4190" s="27" t="str">
        <f t="shared" si="328"/>
        <v/>
      </c>
      <c r="X4190" s="43" t="str">
        <f t="shared" si="329"/>
        <v>OK</v>
      </c>
      <c r="Y4190" s="681" t="str">
        <f t="shared" si="330"/>
        <v/>
      </c>
    </row>
    <row r="4191" spans="1:25" x14ac:dyDescent="0.25">
      <c r="A4191" s="68" t="str">
        <f>'0'!$A$4</f>
        <v>………………..</v>
      </c>
      <c r="B4191" s="341">
        <f>'0'!$A$2</f>
        <v>46112</v>
      </c>
      <c r="C4191" s="341" t="s">
        <v>1246</v>
      </c>
      <c r="D4191" s="22"/>
      <c r="E4191" s="23"/>
      <c r="F4191" s="14"/>
      <c r="G4191" s="23"/>
      <c r="H4191" s="22"/>
      <c r="I4191" s="24"/>
      <c r="J4191" s="24"/>
      <c r="K4191" s="25"/>
      <c r="L4191" s="25"/>
      <c r="M4191" s="25"/>
      <c r="N4191" s="25"/>
      <c r="O4191" s="25"/>
      <c r="P4191" s="25"/>
      <c r="Q4191" s="26"/>
      <c r="R4191" s="25"/>
      <c r="S4191" s="25"/>
      <c r="T4191" s="27">
        <f t="shared" si="326"/>
        <v>0</v>
      </c>
      <c r="U4191" s="27">
        <f t="shared" si="327"/>
        <v>0</v>
      </c>
      <c r="V4191" s="25"/>
      <c r="W4191" s="27" t="str">
        <f t="shared" si="328"/>
        <v/>
      </c>
      <c r="X4191" s="43" t="str">
        <f t="shared" si="329"/>
        <v>OK</v>
      </c>
      <c r="Y4191" s="681" t="str">
        <f t="shared" si="330"/>
        <v/>
      </c>
    </row>
    <row r="4192" spans="1:25" x14ac:dyDescent="0.25">
      <c r="A4192" s="68" t="str">
        <f>'0'!$A$4</f>
        <v>………………..</v>
      </c>
      <c r="B4192" s="341">
        <f>'0'!$A$2</f>
        <v>46112</v>
      </c>
      <c r="C4192" s="341" t="s">
        <v>1246</v>
      </c>
      <c r="D4192" s="22"/>
      <c r="E4192" s="23"/>
      <c r="F4192" s="14"/>
      <c r="G4192" s="23"/>
      <c r="H4192" s="22"/>
      <c r="I4192" s="24"/>
      <c r="J4192" s="24"/>
      <c r="K4192" s="25"/>
      <c r="L4192" s="25"/>
      <c r="M4192" s="25"/>
      <c r="N4192" s="25"/>
      <c r="O4192" s="25"/>
      <c r="P4192" s="25"/>
      <c r="Q4192" s="26"/>
      <c r="R4192" s="25"/>
      <c r="S4192" s="25"/>
      <c r="T4192" s="27">
        <f t="shared" si="326"/>
        <v>0</v>
      </c>
      <c r="U4192" s="27">
        <f t="shared" si="327"/>
        <v>0</v>
      </c>
      <c r="V4192" s="25"/>
      <c r="W4192" s="27" t="str">
        <f t="shared" si="328"/>
        <v/>
      </c>
      <c r="X4192" s="43" t="str">
        <f t="shared" si="329"/>
        <v>OK</v>
      </c>
      <c r="Y4192" s="681" t="str">
        <f t="shared" si="330"/>
        <v/>
      </c>
    </row>
    <row r="4193" spans="1:25" x14ac:dyDescent="0.25">
      <c r="A4193" s="68" t="str">
        <f>'0'!$A$4</f>
        <v>………………..</v>
      </c>
      <c r="B4193" s="341">
        <f>'0'!$A$2</f>
        <v>46112</v>
      </c>
      <c r="C4193" s="341" t="s">
        <v>1246</v>
      </c>
      <c r="D4193" s="22"/>
      <c r="E4193" s="23"/>
      <c r="F4193" s="14"/>
      <c r="G4193" s="23"/>
      <c r="H4193" s="22"/>
      <c r="I4193" s="24"/>
      <c r="J4193" s="24"/>
      <c r="K4193" s="25"/>
      <c r="L4193" s="25"/>
      <c r="M4193" s="25"/>
      <c r="N4193" s="25"/>
      <c r="O4193" s="25"/>
      <c r="P4193" s="25"/>
      <c r="Q4193" s="26"/>
      <c r="R4193" s="25"/>
      <c r="S4193" s="25"/>
      <c r="T4193" s="27">
        <f t="shared" si="326"/>
        <v>0</v>
      </c>
      <c r="U4193" s="27">
        <f t="shared" si="327"/>
        <v>0</v>
      </c>
      <c r="V4193" s="25"/>
      <c r="W4193" s="27" t="str">
        <f t="shared" si="328"/>
        <v/>
      </c>
      <c r="X4193" s="43" t="str">
        <f t="shared" si="329"/>
        <v>OK</v>
      </c>
      <c r="Y4193" s="681" t="str">
        <f t="shared" si="330"/>
        <v/>
      </c>
    </row>
    <row r="4194" spans="1:25" x14ac:dyDescent="0.25">
      <c r="A4194" s="68" t="str">
        <f>'0'!$A$4</f>
        <v>………………..</v>
      </c>
      <c r="B4194" s="341">
        <f>'0'!$A$2</f>
        <v>46112</v>
      </c>
      <c r="C4194" s="341" t="s">
        <v>1246</v>
      </c>
      <c r="D4194" s="22"/>
      <c r="E4194" s="23"/>
      <c r="F4194" s="14"/>
      <c r="G4194" s="23"/>
      <c r="H4194" s="22"/>
      <c r="I4194" s="24"/>
      <c r="J4194" s="24"/>
      <c r="K4194" s="25"/>
      <c r="L4194" s="25"/>
      <c r="M4194" s="25"/>
      <c r="N4194" s="25"/>
      <c r="O4194" s="25"/>
      <c r="P4194" s="25"/>
      <c r="Q4194" s="26"/>
      <c r="R4194" s="25"/>
      <c r="S4194" s="25"/>
      <c r="T4194" s="27">
        <f t="shared" si="326"/>
        <v>0</v>
      </c>
      <c r="U4194" s="27">
        <f t="shared" si="327"/>
        <v>0</v>
      </c>
      <c r="V4194" s="25"/>
      <c r="W4194" s="27" t="str">
        <f t="shared" si="328"/>
        <v/>
      </c>
      <c r="X4194" s="43" t="str">
        <f t="shared" si="329"/>
        <v>OK</v>
      </c>
      <c r="Y4194" s="681" t="str">
        <f t="shared" si="330"/>
        <v/>
      </c>
    </row>
    <row r="4195" spans="1:25" x14ac:dyDescent="0.25">
      <c r="A4195" s="68" t="str">
        <f>'0'!$A$4</f>
        <v>………………..</v>
      </c>
      <c r="B4195" s="341">
        <f>'0'!$A$2</f>
        <v>46112</v>
      </c>
      <c r="C4195" s="341" t="s">
        <v>1246</v>
      </c>
      <c r="D4195" s="22"/>
      <c r="E4195" s="23"/>
      <c r="F4195" s="14"/>
      <c r="G4195" s="23"/>
      <c r="H4195" s="22"/>
      <c r="I4195" s="24"/>
      <c r="J4195" s="24"/>
      <c r="K4195" s="25"/>
      <c r="L4195" s="25"/>
      <c r="M4195" s="25"/>
      <c r="N4195" s="25"/>
      <c r="O4195" s="25"/>
      <c r="P4195" s="25"/>
      <c r="Q4195" s="26"/>
      <c r="R4195" s="25"/>
      <c r="S4195" s="25"/>
      <c r="T4195" s="27">
        <f t="shared" si="326"/>
        <v>0</v>
      </c>
      <c r="U4195" s="27">
        <f t="shared" si="327"/>
        <v>0</v>
      </c>
      <c r="V4195" s="25"/>
      <c r="W4195" s="27" t="str">
        <f t="shared" si="328"/>
        <v/>
      </c>
      <c r="X4195" s="43" t="str">
        <f t="shared" si="329"/>
        <v>OK</v>
      </c>
      <c r="Y4195" s="681" t="str">
        <f t="shared" si="330"/>
        <v/>
      </c>
    </row>
    <row r="4196" spans="1:25" x14ac:dyDescent="0.25">
      <c r="A4196" s="68" t="str">
        <f>'0'!$A$4</f>
        <v>………………..</v>
      </c>
      <c r="B4196" s="341">
        <f>'0'!$A$2</f>
        <v>46112</v>
      </c>
      <c r="C4196" s="341" t="s">
        <v>1246</v>
      </c>
      <c r="D4196" s="22"/>
      <c r="E4196" s="23"/>
      <c r="F4196" s="14"/>
      <c r="G4196" s="23"/>
      <c r="H4196" s="22"/>
      <c r="I4196" s="24"/>
      <c r="J4196" s="24"/>
      <c r="K4196" s="25"/>
      <c r="L4196" s="25"/>
      <c r="M4196" s="25"/>
      <c r="N4196" s="25"/>
      <c r="O4196" s="25"/>
      <c r="P4196" s="25"/>
      <c r="Q4196" s="26"/>
      <c r="R4196" s="25"/>
      <c r="S4196" s="25"/>
      <c r="T4196" s="27">
        <f t="shared" si="326"/>
        <v>0</v>
      </c>
      <c r="U4196" s="27">
        <f t="shared" si="327"/>
        <v>0</v>
      </c>
      <c r="V4196" s="25"/>
      <c r="W4196" s="27" t="str">
        <f t="shared" si="328"/>
        <v/>
      </c>
      <c r="X4196" s="43" t="str">
        <f t="shared" si="329"/>
        <v>OK</v>
      </c>
      <c r="Y4196" s="681" t="str">
        <f t="shared" si="330"/>
        <v/>
      </c>
    </row>
    <row r="4197" spans="1:25" x14ac:dyDescent="0.25">
      <c r="A4197" s="68" t="str">
        <f>'0'!$A$4</f>
        <v>………………..</v>
      </c>
      <c r="B4197" s="341">
        <f>'0'!$A$2</f>
        <v>46112</v>
      </c>
      <c r="C4197" s="341" t="s">
        <v>1246</v>
      </c>
      <c r="D4197" s="22"/>
      <c r="E4197" s="23"/>
      <c r="F4197" s="14"/>
      <c r="G4197" s="23"/>
      <c r="H4197" s="22"/>
      <c r="I4197" s="24"/>
      <c r="J4197" s="24"/>
      <c r="K4197" s="25"/>
      <c r="L4197" s="25"/>
      <c r="M4197" s="25"/>
      <c r="N4197" s="25"/>
      <c r="O4197" s="25"/>
      <c r="P4197" s="25"/>
      <c r="Q4197" s="26"/>
      <c r="R4197" s="25"/>
      <c r="S4197" s="25"/>
      <c r="T4197" s="27">
        <f t="shared" si="326"/>
        <v>0</v>
      </c>
      <c r="U4197" s="27">
        <f t="shared" si="327"/>
        <v>0</v>
      </c>
      <c r="V4197" s="25"/>
      <c r="W4197" s="27" t="str">
        <f t="shared" si="328"/>
        <v/>
      </c>
      <c r="X4197" s="43" t="str">
        <f t="shared" si="329"/>
        <v>OK</v>
      </c>
      <c r="Y4197" s="681" t="str">
        <f t="shared" si="330"/>
        <v/>
      </c>
    </row>
    <row r="4198" spans="1:25" x14ac:dyDescent="0.25">
      <c r="A4198" s="68" t="str">
        <f>'0'!$A$4</f>
        <v>………………..</v>
      </c>
      <c r="B4198" s="341">
        <f>'0'!$A$2</f>
        <v>46112</v>
      </c>
      <c r="C4198" s="341" t="s">
        <v>1246</v>
      </c>
      <c r="D4198" s="22"/>
      <c r="E4198" s="23"/>
      <c r="F4198" s="14"/>
      <c r="G4198" s="23"/>
      <c r="H4198" s="22"/>
      <c r="I4198" s="24"/>
      <c r="J4198" s="24"/>
      <c r="K4198" s="25"/>
      <c r="L4198" s="25"/>
      <c r="M4198" s="25"/>
      <c r="N4198" s="25"/>
      <c r="O4198" s="25"/>
      <c r="P4198" s="25"/>
      <c r="Q4198" s="26"/>
      <c r="R4198" s="25"/>
      <c r="S4198" s="25"/>
      <c r="T4198" s="27">
        <f t="shared" si="326"/>
        <v>0</v>
      </c>
      <c r="U4198" s="27">
        <f t="shared" si="327"/>
        <v>0</v>
      </c>
      <c r="V4198" s="25"/>
      <c r="W4198" s="27" t="str">
        <f t="shared" si="328"/>
        <v/>
      </c>
      <c r="X4198" s="43" t="str">
        <f t="shared" si="329"/>
        <v>OK</v>
      </c>
      <c r="Y4198" s="681" t="str">
        <f t="shared" si="330"/>
        <v/>
      </c>
    </row>
    <row r="4199" spans="1:25" x14ac:dyDescent="0.25">
      <c r="A4199" s="68" t="str">
        <f>'0'!$A$4</f>
        <v>………………..</v>
      </c>
      <c r="B4199" s="341">
        <f>'0'!$A$2</f>
        <v>46112</v>
      </c>
      <c r="C4199" s="341" t="s">
        <v>1246</v>
      </c>
      <c r="D4199" s="22"/>
      <c r="E4199" s="23"/>
      <c r="F4199" s="14"/>
      <c r="G4199" s="23"/>
      <c r="H4199" s="22"/>
      <c r="I4199" s="24"/>
      <c r="J4199" s="24"/>
      <c r="K4199" s="25"/>
      <c r="L4199" s="25"/>
      <c r="M4199" s="25"/>
      <c r="N4199" s="25"/>
      <c r="O4199" s="25"/>
      <c r="P4199" s="25"/>
      <c r="Q4199" s="26"/>
      <c r="R4199" s="25"/>
      <c r="S4199" s="25"/>
      <c r="T4199" s="27">
        <f t="shared" si="326"/>
        <v>0</v>
      </c>
      <c r="U4199" s="27">
        <f t="shared" si="327"/>
        <v>0</v>
      </c>
      <c r="V4199" s="25"/>
      <c r="W4199" s="27" t="str">
        <f t="shared" si="328"/>
        <v/>
      </c>
      <c r="X4199" s="43" t="str">
        <f t="shared" si="329"/>
        <v>OK</v>
      </c>
      <c r="Y4199" s="681" t="str">
        <f t="shared" si="330"/>
        <v/>
      </c>
    </row>
    <row r="4200" spans="1:25" x14ac:dyDescent="0.25">
      <c r="A4200" s="68" t="str">
        <f>'0'!$A$4</f>
        <v>………………..</v>
      </c>
      <c r="B4200" s="341">
        <f>'0'!$A$2</f>
        <v>46112</v>
      </c>
      <c r="C4200" s="341" t="s">
        <v>1246</v>
      </c>
      <c r="D4200" s="22"/>
      <c r="E4200" s="23"/>
      <c r="F4200" s="14"/>
      <c r="G4200" s="23"/>
      <c r="H4200" s="22"/>
      <c r="I4200" s="24"/>
      <c r="J4200" s="24"/>
      <c r="K4200" s="25"/>
      <c r="L4200" s="25"/>
      <c r="M4200" s="25"/>
      <c r="N4200" s="25"/>
      <c r="O4200" s="25"/>
      <c r="P4200" s="25"/>
      <c r="Q4200" s="26"/>
      <c r="R4200" s="25"/>
      <c r="S4200" s="25"/>
      <c r="T4200" s="27">
        <f t="shared" si="326"/>
        <v>0</v>
      </c>
      <c r="U4200" s="27">
        <f t="shared" si="327"/>
        <v>0</v>
      </c>
      <c r="V4200" s="25"/>
      <c r="W4200" s="27" t="str">
        <f t="shared" si="328"/>
        <v/>
      </c>
      <c r="X4200" s="43" t="str">
        <f t="shared" si="329"/>
        <v>OK</v>
      </c>
      <c r="Y4200" s="681" t="str">
        <f t="shared" si="330"/>
        <v/>
      </c>
    </row>
    <row r="4201" spans="1:25" x14ac:dyDescent="0.25">
      <c r="A4201" s="68" t="str">
        <f>'0'!$A$4</f>
        <v>………………..</v>
      </c>
      <c r="B4201" s="341">
        <f>'0'!$A$2</f>
        <v>46112</v>
      </c>
      <c r="C4201" s="341" t="s">
        <v>1246</v>
      </c>
      <c r="D4201" s="22"/>
      <c r="E4201" s="23"/>
      <c r="F4201" s="14"/>
      <c r="G4201" s="23"/>
      <c r="H4201" s="22"/>
      <c r="I4201" s="24"/>
      <c r="J4201" s="24"/>
      <c r="K4201" s="25"/>
      <c r="L4201" s="25"/>
      <c r="M4201" s="25"/>
      <c r="N4201" s="25"/>
      <c r="O4201" s="25"/>
      <c r="P4201" s="25"/>
      <c r="Q4201" s="26"/>
      <c r="R4201" s="25"/>
      <c r="S4201" s="25"/>
      <c r="T4201" s="27">
        <f t="shared" si="326"/>
        <v>0</v>
      </c>
      <c r="U4201" s="27">
        <f t="shared" si="327"/>
        <v>0</v>
      </c>
      <c r="V4201" s="25"/>
      <c r="W4201" s="27" t="str">
        <f t="shared" si="328"/>
        <v/>
      </c>
      <c r="X4201" s="43" t="str">
        <f t="shared" si="329"/>
        <v>OK</v>
      </c>
      <c r="Y4201" s="681" t="str">
        <f t="shared" si="330"/>
        <v/>
      </c>
    </row>
    <row r="4202" spans="1:25" x14ac:dyDescent="0.25">
      <c r="A4202" s="68" t="str">
        <f>'0'!$A$4</f>
        <v>………………..</v>
      </c>
      <c r="B4202" s="341">
        <f>'0'!$A$2</f>
        <v>46112</v>
      </c>
      <c r="C4202" s="341" t="s">
        <v>1246</v>
      </c>
      <c r="D4202" s="22"/>
      <c r="E4202" s="23"/>
      <c r="F4202" s="14"/>
      <c r="G4202" s="23"/>
      <c r="H4202" s="22"/>
      <c r="I4202" s="24"/>
      <c r="J4202" s="24"/>
      <c r="K4202" s="25"/>
      <c r="L4202" s="25"/>
      <c r="M4202" s="25"/>
      <c r="N4202" s="25"/>
      <c r="O4202" s="25"/>
      <c r="P4202" s="25"/>
      <c r="Q4202" s="26"/>
      <c r="R4202" s="25"/>
      <c r="S4202" s="25"/>
      <c r="T4202" s="27">
        <f t="shared" si="326"/>
        <v>0</v>
      </c>
      <c r="U4202" s="27">
        <f t="shared" si="327"/>
        <v>0</v>
      </c>
      <c r="V4202" s="25"/>
      <c r="W4202" s="27" t="str">
        <f t="shared" si="328"/>
        <v/>
      </c>
      <c r="X4202" s="43" t="str">
        <f t="shared" si="329"/>
        <v>OK</v>
      </c>
      <c r="Y4202" s="681" t="str">
        <f t="shared" si="330"/>
        <v/>
      </c>
    </row>
    <row r="4203" spans="1:25" x14ac:dyDescent="0.25">
      <c r="A4203" s="68" t="str">
        <f>'0'!$A$4</f>
        <v>………………..</v>
      </c>
      <c r="B4203" s="341">
        <f>'0'!$A$2</f>
        <v>46112</v>
      </c>
      <c r="C4203" s="341" t="s">
        <v>1246</v>
      </c>
      <c r="D4203" s="22"/>
      <c r="E4203" s="23"/>
      <c r="F4203" s="14"/>
      <c r="G4203" s="23"/>
      <c r="H4203" s="22"/>
      <c r="I4203" s="24"/>
      <c r="J4203" s="24"/>
      <c r="K4203" s="25"/>
      <c r="L4203" s="25"/>
      <c r="M4203" s="25"/>
      <c r="N4203" s="25"/>
      <c r="O4203" s="25"/>
      <c r="P4203" s="25"/>
      <c r="Q4203" s="26"/>
      <c r="R4203" s="25"/>
      <c r="S4203" s="25"/>
      <c r="T4203" s="27">
        <f t="shared" si="326"/>
        <v>0</v>
      </c>
      <c r="U4203" s="27">
        <f t="shared" si="327"/>
        <v>0</v>
      </c>
      <c r="V4203" s="25"/>
      <c r="W4203" s="27" t="str">
        <f t="shared" si="328"/>
        <v/>
      </c>
      <c r="X4203" s="43" t="str">
        <f t="shared" si="329"/>
        <v>OK</v>
      </c>
      <c r="Y4203" s="681" t="str">
        <f t="shared" si="330"/>
        <v/>
      </c>
    </row>
    <row r="4204" spans="1:25" x14ac:dyDescent="0.25">
      <c r="A4204" s="68" t="str">
        <f>'0'!$A$4</f>
        <v>………………..</v>
      </c>
      <c r="B4204" s="341">
        <f>'0'!$A$2</f>
        <v>46112</v>
      </c>
      <c r="C4204" s="341" t="s">
        <v>1246</v>
      </c>
      <c r="D4204" s="22"/>
      <c r="E4204" s="23"/>
      <c r="F4204" s="14"/>
      <c r="G4204" s="23"/>
      <c r="H4204" s="22"/>
      <c r="I4204" s="24"/>
      <c r="J4204" s="24"/>
      <c r="K4204" s="25"/>
      <c r="L4204" s="25"/>
      <c r="M4204" s="25"/>
      <c r="N4204" s="25"/>
      <c r="O4204" s="25"/>
      <c r="P4204" s="25"/>
      <c r="Q4204" s="26"/>
      <c r="R4204" s="25"/>
      <c r="S4204" s="25"/>
      <c r="T4204" s="27">
        <f t="shared" si="326"/>
        <v>0</v>
      </c>
      <c r="U4204" s="27">
        <f t="shared" si="327"/>
        <v>0</v>
      </c>
      <c r="V4204" s="25"/>
      <c r="W4204" s="27" t="str">
        <f t="shared" si="328"/>
        <v/>
      </c>
      <c r="X4204" s="43" t="str">
        <f t="shared" si="329"/>
        <v>OK</v>
      </c>
      <c r="Y4204" s="681" t="str">
        <f t="shared" si="330"/>
        <v/>
      </c>
    </row>
    <row r="4205" spans="1:25" x14ac:dyDescent="0.25">
      <c r="A4205" s="68" t="str">
        <f>'0'!$A$4</f>
        <v>………………..</v>
      </c>
      <c r="B4205" s="341">
        <f>'0'!$A$2</f>
        <v>46112</v>
      </c>
      <c r="C4205" s="341" t="s">
        <v>1246</v>
      </c>
      <c r="D4205" s="22"/>
      <c r="E4205" s="23"/>
      <c r="F4205" s="14"/>
      <c r="G4205" s="23"/>
      <c r="H4205" s="22"/>
      <c r="I4205" s="24"/>
      <c r="J4205" s="24"/>
      <c r="K4205" s="25"/>
      <c r="L4205" s="25"/>
      <c r="M4205" s="25"/>
      <c r="N4205" s="25"/>
      <c r="O4205" s="25"/>
      <c r="P4205" s="25"/>
      <c r="Q4205" s="26"/>
      <c r="R4205" s="25"/>
      <c r="S4205" s="25"/>
      <c r="T4205" s="27">
        <f t="shared" si="326"/>
        <v>0</v>
      </c>
      <c r="U4205" s="27">
        <f t="shared" si="327"/>
        <v>0</v>
      </c>
      <c r="V4205" s="25"/>
      <c r="W4205" s="27" t="str">
        <f t="shared" si="328"/>
        <v/>
      </c>
      <c r="X4205" s="43" t="str">
        <f t="shared" si="329"/>
        <v>OK</v>
      </c>
      <c r="Y4205" s="681" t="str">
        <f t="shared" si="330"/>
        <v/>
      </c>
    </row>
    <row r="4206" spans="1:25" x14ac:dyDescent="0.25">
      <c r="A4206" s="68" t="str">
        <f>'0'!$A$4</f>
        <v>………………..</v>
      </c>
      <c r="B4206" s="341">
        <f>'0'!$A$2</f>
        <v>46112</v>
      </c>
      <c r="C4206" s="341" t="s">
        <v>1246</v>
      </c>
      <c r="D4206" s="22"/>
      <c r="E4206" s="23"/>
      <c r="F4206" s="14"/>
      <c r="G4206" s="23"/>
      <c r="H4206" s="22"/>
      <c r="I4206" s="24"/>
      <c r="J4206" s="24"/>
      <c r="K4206" s="25"/>
      <c r="L4206" s="25"/>
      <c r="M4206" s="25"/>
      <c r="N4206" s="25"/>
      <c r="O4206" s="25"/>
      <c r="P4206" s="25"/>
      <c r="Q4206" s="26"/>
      <c r="R4206" s="25"/>
      <c r="S4206" s="25"/>
      <c r="T4206" s="27">
        <f t="shared" si="326"/>
        <v>0</v>
      </c>
      <c r="U4206" s="27">
        <f t="shared" si="327"/>
        <v>0</v>
      </c>
      <c r="V4206" s="25"/>
      <c r="W4206" s="27" t="str">
        <f t="shared" si="328"/>
        <v/>
      </c>
      <c r="X4206" s="43" t="str">
        <f t="shared" si="329"/>
        <v>OK</v>
      </c>
      <c r="Y4206" s="681" t="str">
        <f t="shared" si="330"/>
        <v/>
      </c>
    </row>
    <row r="4207" spans="1:25" x14ac:dyDescent="0.25">
      <c r="A4207" s="68" t="str">
        <f>'0'!$A$4</f>
        <v>………………..</v>
      </c>
      <c r="B4207" s="341">
        <f>'0'!$A$2</f>
        <v>46112</v>
      </c>
      <c r="C4207" s="341" t="s">
        <v>1246</v>
      </c>
      <c r="D4207" s="22"/>
      <c r="E4207" s="23"/>
      <c r="F4207" s="14"/>
      <c r="G4207" s="23"/>
      <c r="H4207" s="22"/>
      <c r="I4207" s="24"/>
      <c r="J4207" s="24"/>
      <c r="K4207" s="25"/>
      <c r="L4207" s="25"/>
      <c r="M4207" s="25"/>
      <c r="N4207" s="25"/>
      <c r="O4207" s="25"/>
      <c r="P4207" s="25"/>
      <c r="Q4207" s="26"/>
      <c r="R4207" s="25"/>
      <c r="S4207" s="25"/>
      <c r="T4207" s="27">
        <f t="shared" si="326"/>
        <v>0</v>
      </c>
      <c r="U4207" s="27">
        <f t="shared" si="327"/>
        <v>0</v>
      </c>
      <c r="V4207" s="25"/>
      <c r="W4207" s="27" t="str">
        <f t="shared" si="328"/>
        <v/>
      </c>
      <c r="X4207" s="43" t="str">
        <f t="shared" si="329"/>
        <v>OK</v>
      </c>
      <c r="Y4207" s="681" t="str">
        <f t="shared" si="330"/>
        <v/>
      </c>
    </row>
    <row r="4208" spans="1:25" x14ac:dyDescent="0.25">
      <c r="A4208" s="68" t="str">
        <f>'0'!$A$4</f>
        <v>………………..</v>
      </c>
      <c r="B4208" s="341">
        <f>'0'!$A$2</f>
        <v>46112</v>
      </c>
      <c r="C4208" s="341" t="s">
        <v>1246</v>
      </c>
      <c r="D4208" s="22"/>
      <c r="E4208" s="23"/>
      <c r="F4208" s="14"/>
      <c r="G4208" s="23"/>
      <c r="H4208" s="22"/>
      <c r="I4208" s="24"/>
      <c r="J4208" s="24"/>
      <c r="K4208" s="25"/>
      <c r="L4208" s="25"/>
      <c r="M4208" s="25"/>
      <c r="N4208" s="25"/>
      <c r="O4208" s="25"/>
      <c r="P4208" s="25"/>
      <c r="Q4208" s="26"/>
      <c r="R4208" s="25"/>
      <c r="S4208" s="25"/>
      <c r="T4208" s="27">
        <f t="shared" si="326"/>
        <v>0</v>
      </c>
      <c r="U4208" s="27">
        <f t="shared" si="327"/>
        <v>0</v>
      </c>
      <c r="V4208" s="25"/>
      <c r="W4208" s="27" t="str">
        <f t="shared" si="328"/>
        <v/>
      </c>
      <c r="X4208" s="43" t="str">
        <f t="shared" si="329"/>
        <v>OK</v>
      </c>
      <c r="Y4208" s="681" t="str">
        <f t="shared" si="330"/>
        <v/>
      </c>
    </row>
    <row r="4209" spans="1:25" x14ac:dyDescent="0.25">
      <c r="A4209" s="68" t="str">
        <f>'0'!$A$4</f>
        <v>………………..</v>
      </c>
      <c r="B4209" s="341">
        <f>'0'!$A$2</f>
        <v>46112</v>
      </c>
      <c r="C4209" s="341" t="s">
        <v>1246</v>
      </c>
      <c r="D4209" s="22"/>
      <c r="E4209" s="23"/>
      <c r="F4209" s="14"/>
      <c r="G4209" s="23"/>
      <c r="H4209" s="22"/>
      <c r="I4209" s="24"/>
      <c r="J4209" s="24"/>
      <c r="K4209" s="25"/>
      <c r="L4209" s="25"/>
      <c r="M4209" s="25"/>
      <c r="N4209" s="25"/>
      <c r="O4209" s="25"/>
      <c r="P4209" s="25"/>
      <c r="Q4209" s="26"/>
      <c r="R4209" s="25"/>
      <c r="S4209" s="25"/>
      <c r="T4209" s="27">
        <f t="shared" si="326"/>
        <v>0</v>
      </c>
      <c r="U4209" s="27">
        <f t="shared" si="327"/>
        <v>0</v>
      </c>
      <c r="V4209" s="25"/>
      <c r="W4209" s="27" t="str">
        <f t="shared" si="328"/>
        <v/>
      </c>
      <c r="X4209" s="43" t="str">
        <f t="shared" si="329"/>
        <v>OK</v>
      </c>
      <c r="Y4209" s="681" t="str">
        <f t="shared" si="330"/>
        <v/>
      </c>
    </row>
    <row r="4210" spans="1:25" x14ac:dyDescent="0.25">
      <c r="A4210" s="68" t="str">
        <f>'0'!$A$4</f>
        <v>………………..</v>
      </c>
      <c r="B4210" s="341">
        <f>'0'!$A$2</f>
        <v>46112</v>
      </c>
      <c r="C4210" s="341" t="s">
        <v>1246</v>
      </c>
      <c r="D4210" s="22"/>
      <c r="E4210" s="23"/>
      <c r="F4210" s="14"/>
      <c r="G4210" s="23"/>
      <c r="H4210" s="22"/>
      <c r="I4210" s="24"/>
      <c r="J4210" s="24"/>
      <c r="K4210" s="25"/>
      <c r="L4210" s="25"/>
      <c r="M4210" s="25"/>
      <c r="N4210" s="25"/>
      <c r="O4210" s="25"/>
      <c r="P4210" s="25"/>
      <c r="Q4210" s="26"/>
      <c r="R4210" s="25"/>
      <c r="S4210" s="25"/>
      <c r="T4210" s="27">
        <f t="shared" si="326"/>
        <v>0</v>
      </c>
      <c r="U4210" s="27">
        <f t="shared" si="327"/>
        <v>0</v>
      </c>
      <c r="V4210" s="25"/>
      <c r="W4210" s="27" t="str">
        <f t="shared" si="328"/>
        <v/>
      </c>
      <c r="X4210" s="43" t="str">
        <f t="shared" si="329"/>
        <v>OK</v>
      </c>
      <c r="Y4210" s="681" t="str">
        <f t="shared" si="330"/>
        <v/>
      </c>
    </row>
    <row r="4211" spans="1:25" x14ac:dyDescent="0.25">
      <c r="A4211" s="68" t="str">
        <f>'0'!$A$4</f>
        <v>………………..</v>
      </c>
      <c r="B4211" s="341">
        <f>'0'!$A$2</f>
        <v>46112</v>
      </c>
      <c r="C4211" s="341" t="s">
        <v>1246</v>
      </c>
      <c r="D4211" s="22"/>
      <c r="E4211" s="23"/>
      <c r="F4211" s="14"/>
      <c r="G4211" s="23"/>
      <c r="H4211" s="22"/>
      <c r="I4211" s="24"/>
      <c r="J4211" s="24"/>
      <c r="K4211" s="25"/>
      <c r="L4211" s="25"/>
      <c r="M4211" s="25"/>
      <c r="N4211" s="25"/>
      <c r="O4211" s="25"/>
      <c r="P4211" s="25"/>
      <c r="Q4211" s="26"/>
      <c r="R4211" s="25"/>
      <c r="S4211" s="25"/>
      <c r="T4211" s="27">
        <f t="shared" si="326"/>
        <v>0</v>
      </c>
      <c r="U4211" s="27">
        <f t="shared" si="327"/>
        <v>0</v>
      </c>
      <c r="V4211" s="25"/>
      <c r="W4211" s="27" t="str">
        <f t="shared" si="328"/>
        <v/>
      </c>
      <c r="X4211" s="43" t="str">
        <f t="shared" si="329"/>
        <v>OK</v>
      </c>
      <c r="Y4211" s="681" t="str">
        <f t="shared" si="330"/>
        <v/>
      </c>
    </row>
    <row r="4212" spans="1:25" x14ac:dyDescent="0.25">
      <c r="A4212" s="68" t="str">
        <f>'0'!$A$4</f>
        <v>………………..</v>
      </c>
      <c r="B4212" s="341">
        <f>'0'!$A$2</f>
        <v>46112</v>
      </c>
      <c r="C4212" s="341" t="s">
        <v>1246</v>
      </c>
      <c r="D4212" s="22"/>
      <c r="E4212" s="23"/>
      <c r="F4212" s="14"/>
      <c r="G4212" s="23"/>
      <c r="H4212" s="22"/>
      <c r="I4212" s="24"/>
      <c r="J4212" s="24"/>
      <c r="K4212" s="25"/>
      <c r="L4212" s="25"/>
      <c r="M4212" s="25"/>
      <c r="N4212" s="25"/>
      <c r="O4212" s="25"/>
      <c r="P4212" s="25"/>
      <c r="Q4212" s="26"/>
      <c r="R4212" s="25"/>
      <c r="S4212" s="25"/>
      <c r="T4212" s="27">
        <f t="shared" si="326"/>
        <v>0</v>
      </c>
      <c r="U4212" s="27">
        <f t="shared" si="327"/>
        <v>0</v>
      </c>
      <c r="V4212" s="25"/>
      <c r="W4212" s="27" t="str">
        <f t="shared" si="328"/>
        <v/>
      </c>
      <c r="X4212" s="43" t="str">
        <f t="shared" si="329"/>
        <v>OK</v>
      </c>
      <c r="Y4212" s="681" t="str">
        <f t="shared" si="330"/>
        <v/>
      </c>
    </row>
    <row r="4213" spans="1:25" x14ac:dyDescent="0.25">
      <c r="A4213" s="68" t="str">
        <f>'0'!$A$4</f>
        <v>………………..</v>
      </c>
      <c r="B4213" s="341">
        <f>'0'!$A$2</f>
        <v>46112</v>
      </c>
      <c r="C4213" s="341" t="s">
        <v>1246</v>
      </c>
      <c r="D4213" s="22"/>
      <c r="E4213" s="23"/>
      <c r="F4213" s="14"/>
      <c r="G4213" s="23"/>
      <c r="H4213" s="22"/>
      <c r="I4213" s="24"/>
      <c r="J4213" s="24"/>
      <c r="K4213" s="25"/>
      <c r="L4213" s="25"/>
      <c r="M4213" s="25"/>
      <c r="N4213" s="25"/>
      <c r="O4213" s="25"/>
      <c r="P4213" s="25"/>
      <c r="Q4213" s="26"/>
      <c r="R4213" s="25"/>
      <c r="S4213" s="25"/>
      <c r="T4213" s="27">
        <f t="shared" si="326"/>
        <v>0</v>
      </c>
      <c r="U4213" s="27">
        <f t="shared" si="327"/>
        <v>0</v>
      </c>
      <c r="V4213" s="25"/>
      <c r="W4213" s="27" t="str">
        <f t="shared" si="328"/>
        <v/>
      </c>
      <c r="X4213" s="43" t="str">
        <f t="shared" si="329"/>
        <v>OK</v>
      </c>
      <c r="Y4213" s="681" t="str">
        <f t="shared" si="330"/>
        <v/>
      </c>
    </row>
    <row r="4214" spans="1:25" x14ac:dyDescent="0.25">
      <c r="A4214" s="68" t="str">
        <f>'0'!$A$4</f>
        <v>………………..</v>
      </c>
      <c r="B4214" s="341">
        <f>'0'!$A$2</f>
        <v>46112</v>
      </c>
      <c r="C4214" s="341" t="s">
        <v>1246</v>
      </c>
      <c r="D4214" s="22"/>
      <c r="E4214" s="23"/>
      <c r="F4214" s="14"/>
      <c r="G4214" s="23"/>
      <c r="H4214" s="22"/>
      <c r="I4214" s="24"/>
      <c r="J4214" s="24"/>
      <c r="K4214" s="25"/>
      <c r="L4214" s="25"/>
      <c r="M4214" s="25"/>
      <c r="N4214" s="25"/>
      <c r="O4214" s="25"/>
      <c r="P4214" s="25"/>
      <c r="Q4214" s="26"/>
      <c r="R4214" s="25"/>
      <c r="S4214" s="25"/>
      <c r="T4214" s="27">
        <f t="shared" si="326"/>
        <v>0</v>
      </c>
      <c r="U4214" s="27">
        <f t="shared" si="327"/>
        <v>0</v>
      </c>
      <c r="V4214" s="25"/>
      <c r="W4214" s="27" t="str">
        <f t="shared" si="328"/>
        <v/>
      </c>
      <c r="X4214" s="43" t="str">
        <f t="shared" si="329"/>
        <v>OK</v>
      </c>
      <c r="Y4214" s="681" t="str">
        <f t="shared" si="330"/>
        <v/>
      </c>
    </row>
    <row r="4215" spans="1:25" x14ac:dyDescent="0.25">
      <c r="A4215" s="68" t="str">
        <f>'0'!$A$4</f>
        <v>………………..</v>
      </c>
      <c r="B4215" s="341">
        <f>'0'!$A$2</f>
        <v>46112</v>
      </c>
      <c r="C4215" s="341" t="s">
        <v>1246</v>
      </c>
      <c r="D4215" s="22"/>
      <c r="E4215" s="23"/>
      <c r="F4215" s="14"/>
      <c r="G4215" s="23"/>
      <c r="H4215" s="22"/>
      <c r="I4215" s="24"/>
      <c r="J4215" s="24"/>
      <c r="K4215" s="25"/>
      <c r="L4215" s="25"/>
      <c r="M4215" s="25"/>
      <c r="N4215" s="25"/>
      <c r="O4215" s="25"/>
      <c r="P4215" s="25"/>
      <c r="Q4215" s="26"/>
      <c r="R4215" s="25"/>
      <c r="S4215" s="25"/>
      <c r="T4215" s="27">
        <f t="shared" si="326"/>
        <v>0</v>
      </c>
      <c r="U4215" s="27">
        <f t="shared" si="327"/>
        <v>0</v>
      </c>
      <c r="V4215" s="25"/>
      <c r="W4215" s="27" t="str">
        <f t="shared" si="328"/>
        <v/>
      </c>
      <c r="X4215" s="43" t="str">
        <f t="shared" si="329"/>
        <v>OK</v>
      </c>
      <c r="Y4215" s="681" t="str">
        <f t="shared" si="330"/>
        <v/>
      </c>
    </row>
    <row r="4216" spans="1:25" x14ac:dyDescent="0.25">
      <c r="A4216" s="68" t="str">
        <f>'0'!$A$4</f>
        <v>………………..</v>
      </c>
      <c r="B4216" s="341">
        <f>'0'!$A$2</f>
        <v>46112</v>
      </c>
      <c r="C4216" s="341" t="s">
        <v>1246</v>
      </c>
      <c r="D4216" s="22"/>
      <c r="E4216" s="23"/>
      <c r="F4216" s="14"/>
      <c r="G4216" s="23"/>
      <c r="H4216" s="22"/>
      <c r="I4216" s="24"/>
      <c r="J4216" s="24"/>
      <c r="K4216" s="25"/>
      <c r="L4216" s="25"/>
      <c r="M4216" s="25"/>
      <c r="N4216" s="25"/>
      <c r="O4216" s="25"/>
      <c r="P4216" s="25"/>
      <c r="Q4216" s="26"/>
      <c r="R4216" s="25"/>
      <c r="S4216" s="25"/>
      <c r="T4216" s="27">
        <f t="shared" si="326"/>
        <v>0</v>
      </c>
      <c r="U4216" s="27">
        <f t="shared" si="327"/>
        <v>0</v>
      </c>
      <c r="V4216" s="25"/>
      <c r="W4216" s="27" t="str">
        <f t="shared" si="328"/>
        <v/>
      </c>
      <c r="X4216" s="43" t="str">
        <f t="shared" si="329"/>
        <v>OK</v>
      </c>
      <c r="Y4216" s="681" t="str">
        <f t="shared" si="330"/>
        <v/>
      </c>
    </row>
    <row r="4217" spans="1:25" x14ac:dyDescent="0.25">
      <c r="A4217" s="68" t="str">
        <f>'0'!$A$4</f>
        <v>………………..</v>
      </c>
      <c r="B4217" s="341">
        <f>'0'!$A$2</f>
        <v>46112</v>
      </c>
      <c r="C4217" s="341" t="s">
        <v>1246</v>
      </c>
      <c r="D4217" s="22"/>
      <c r="E4217" s="23"/>
      <c r="F4217" s="14"/>
      <c r="G4217" s="23"/>
      <c r="H4217" s="22"/>
      <c r="I4217" s="24"/>
      <c r="J4217" s="24"/>
      <c r="K4217" s="25"/>
      <c r="L4217" s="25"/>
      <c r="M4217" s="25"/>
      <c r="N4217" s="25"/>
      <c r="O4217" s="25"/>
      <c r="P4217" s="25"/>
      <c r="Q4217" s="26"/>
      <c r="R4217" s="25"/>
      <c r="S4217" s="25"/>
      <c r="T4217" s="27">
        <f t="shared" si="326"/>
        <v>0</v>
      </c>
      <c r="U4217" s="27">
        <f t="shared" si="327"/>
        <v>0</v>
      </c>
      <c r="V4217" s="25"/>
      <c r="W4217" s="27" t="str">
        <f t="shared" si="328"/>
        <v/>
      </c>
      <c r="X4217" s="43" t="str">
        <f t="shared" si="329"/>
        <v>OK</v>
      </c>
      <c r="Y4217" s="681" t="str">
        <f t="shared" si="330"/>
        <v/>
      </c>
    </row>
    <row r="4218" spans="1:25" x14ac:dyDescent="0.25">
      <c r="A4218" s="68" t="str">
        <f>'0'!$A$4</f>
        <v>………………..</v>
      </c>
      <c r="B4218" s="341">
        <f>'0'!$A$2</f>
        <v>46112</v>
      </c>
      <c r="C4218" s="341" t="s">
        <v>1246</v>
      </c>
      <c r="D4218" s="22"/>
      <c r="E4218" s="23"/>
      <c r="F4218" s="14"/>
      <c r="G4218" s="23"/>
      <c r="H4218" s="22"/>
      <c r="I4218" s="24"/>
      <c r="J4218" s="24"/>
      <c r="K4218" s="25"/>
      <c r="L4218" s="25"/>
      <c r="M4218" s="25"/>
      <c r="N4218" s="25"/>
      <c r="O4218" s="25"/>
      <c r="P4218" s="25"/>
      <c r="Q4218" s="26"/>
      <c r="R4218" s="25"/>
      <c r="S4218" s="25"/>
      <c r="T4218" s="27">
        <f t="shared" si="326"/>
        <v>0</v>
      </c>
      <c r="U4218" s="27">
        <f t="shared" si="327"/>
        <v>0</v>
      </c>
      <c r="V4218" s="25"/>
      <c r="W4218" s="27" t="str">
        <f t="shared" si="328"/>
        <v/>
      </c>
      <c r="X4218" s="43" t="str">
        <f t="shared" si="329"/>
        <v>OK</v>
      </c>
      <c r="Y4218" s="681" t="str">
        <f t="shared" si="330"/>
        <v/>
      </c>
    </row>
    <row r="4219" spans="1:25" x14ac:dyDescent="0.25">
      <c r="A4219" s="68" t="str">
        <f>'0'!$A$4</f>
        <v>………………..</v>
      </c>
      <c r="B4219" s="341">
        <f>'0'!$A$2</f>
        <v>46112</v>
      </c>
      <c r="C4219" s="341" t="s">
        <v>1246</v>
      </c>
      <c r="D4219" s="22"/>
      <c r="E4219" s="23"/>
      <c r="F4219" s="14"/>
      <c r="G4219" s="23"/>
      <c r="H4219" s="22"/>
      <c r="I4219" s="24"/>
      <c r="J4219" s="24"/>
      <c r="K4219" s="25"/>
      <c r="L4219" s="25"/>
      <c r="M4219" s="25"/>
      <c r="N4219" s="25"/>
      <c r="O4219" s="25"/>
      <c r="P4219" s="25"/>
      <c r="Q4219" s="26"/>
      <c r="R4219" s="25"/>
      <c r="S4219" s="25"/>
      <c r="T4219" s="27">
        <f t="shared" si="326"/>
        <v>0</v>
      </c>
      <c r="U4219" s="27">
        <f t="shared" si="327"/>
        <v>0</v>
      </c>
      <c r="V4219" s="25"/>
      <c r="W4219" s="27" t="str">
        <f t="shared" si="328"/>
        <v/>
      </c>
      <c r="X4219" s="43" t="str">
        <f t="shared" si="329"/>
        <v>OK</v>
      </c>
      <c r="Y4219" s="681" t="str">
        <f t="shared" si="330"/>
        <v/>
      </c>
    </row>
    <row r="4220" spans="1:25" x14ac:dyDescent="0.25">
      <c r="A4220" s="68" t="str">
        <f>'0'!$A$4</f>
        <v>………………..</v>
      </c>
      <c r="B4220" s="341">
        <f>'0'!$A$2</f>
        <v>46112</v>
      </c>
      <c r="C4220" s="341" t="s">
        <v>1246</v>
      </c>
      <c r="D4220" s="22"/>
      <c r="E4220" s="23"/>
      <c r="F4220" s="14"/>
      <c r="G4220" s="23"/>
      <c r="H4220" s="22"/>
      <c r="I4220" s="24"/>
      <c r="J4220" s="24"/>
      <c r="K4220" s="25"/>
      <c r="L4220" s="25"/>
      <c r="M4220" s="25"/>
      <c r="N4220" s="25"/>
      <c r="O4220" s="25"/>
      <c r="P4220" s="25"/>
      <c r="Q4220" s="26"/>
      <c r="R4220" s="25"/>
      <c r="S4220" s="25"/>
      <c r="T4220" s="27">
        <f t="shared" si="326"/>
        <v>0</v>
      </c>
      <c r="U4220" s="27">
        <f t="shared" si="327"/>
        <v>0</v>
      </c>
      <c r="V4220" s="25"/>
      <c r="W4220" s="27" t="str">
        <f t="shared" si="328"/>
        <v/>
      </c>
      <c r="X4220" s="43" t="str">
        <f t="shared" si="329"/>
        <v>OK</v>
      </c>
      <c r="Y4220" s="681" t="str">
        <f t="shared" si="330"/>
        <v/>
      </c>
    </row>
    <row r="4221" spans="1:25" x14ac:dyDescent="0.25">
      <c r="A4221" s="68" t="str">
        <f>'0'!$A$4</f>
        <v>………………..</v>
      </c>
      <c r="B4221" s="341">
        <f>'0'!$A$2</f>
        <v>46112</v>
      </c>
      <c r="C4221" s="341" t="s">
        <v>1246</v>
      </c>
      <c r="D4221" s="22"/>
      <c r="E4221" s="23"/>
      <c r="F4221" s="14"/>
      <c r="G4221" s="23"/>
      <c r="H4221" s="22"/>
      <c r="I4221" s="24"/>
      <c r="J4221" s="24"/>
      <c r="K4221" s="25"/>
      <c r="L4221" s="25"/>
      <c r="M4221" s="25"/>
      <c r="N4221" s="25"/>
      <c r="O4221" s="25"/>
      <c r="P4221" s="25"/>
      <c r="Q4221" s="26"/>
      <c r="R4221" s="25"/>
      <c r="S4221" s="25"/>
      <c r="T4221" s="27">
        <f t="shared" si="326"/>
        <v>0</v>
      </c>
      <c r="U4221" s="27">
        <f t="shared" si="327"/>
        <v>0</v>
      </c>
      <c r="V4221" s="25"/>
      <c r="W4221" s="27" t="str">
        <f t="shared" si="328"/>
        <v/>
      </c>
      <c r="X4221" s="43" t="str">
        <f t="shared" si="329"/>
        <v>OK</v>
      </c>
      <c r="Y4221" s="681" t="str">
        <f t="shared" si="330"/>
        <v/>
      </c>
    </row>
    <row r="4222" spans="1:25" x14ac:dyDescent="0.25">
      <c r="A4222" s="68" t="str">
        <f>'0'!$A$4</f>
        <v>………………..</v>
      </c>
      <c r="B4222" s="341">
        <f>'0'!$A$2</f>
        <v>46112</v>
      </c>
      <c r="C4222" s="341" t="s">
        <v>1246</v>
      </c>
      <c r="D4222" s="22"/>
      <c r="E4222" s="23"/>
      <c r="F4222" s="14"/>
      <c r="G4222" s="23"/>
      <c r="H4222" s="22"/>
      <c r="I4222" s="24"/>
      <c r="J4222" s="24"/>
      <c r="K4222" s="25"/>
      <c r="L4222" s="25"/>
      <c r="M4222" s="25"/>
      <c r="N4222" s="25"/>
      <c r="O4222" s="25"/>
      <c r="P4222" s="25"/>
      <c r="Q4222" s="26"/>
      <c r="R4222" s="25"/>
      <c r="S4222" s="25"/>
      <c r="T4222" s="27">
        <f t="shared" si="326"/>
        <v>0</v>
      </c>
      <c r="U4222" s="27">
        <f t="shared" si="327"/>
        <v>0</v>
      </c>
      <c r="V4222" s="25"/>
      <c r="W4222" s="27" t="str">
        <f t="shared" si="328"/>
        <v/>
      </c>
      <c r="X4222" s="43" t="str">
        <f t="shared" si="329"/>
        <v>OK</v>
      </c>
      <c r="Y4222" s="681" t="str">
        <f t="shared" si="330"/>
        <v/>
      </c>
    </row>
    <row r="4223" spans="1:25" x14ac:dyDescent="0.25">
      <c r="A4223" s="68" t="str">
        <f>'0'!$A$4</f>
        <v>………………..</v>
      </c>
      <c r="B4223" s="341">
        <f>'0'!$A$2</f>
        <v>46112</v>
      </c>
      <c r="C4223" s="341" t="s">
        <v>1246</v>
      </c>
      <c r="D4223" s="22"/>
      <c r="E4223" s="23"/>
      <c r="F4223" s="14"/>
      <c r="G4223" s="23"/>
      <c r="H4223" s="22"/>
      <c r="I4223" s="24"/>
      <c r="J4223" s="24"/>
      <c r="K4223" s="25"/>
      <c r="L4223" s="25"/>
      <c r="M4223" s="25"/>
      <c r="N4223" s="25"/>
      <c r="O4223" s="25"/>
      <c r="P4223" s="25"/>
      <c r="Q4223" s="26"/>
      <c r="R4223" s="25"/>
      <c r="S4223" s="25"/>
      <c r="T4223" s="27">
        <f t="shared" si="326"/>
        <v>0</v>
      </c>
      <c r="U4223" s="27">
        <f t="shared" si="327"/>
        <v>0</v>
      </c>
      <c r="V4223" s="25"/>
      <c r="W4223" s="27" t="str">
        <f t="shared" si="328"/>
        <v/>
      </c>
      <c r="X4223" s="43" t="str">
        <f t="shared" si="329"/>
        <v>OK</v>
      </c>
      <c r="Y4223" s="681" t="str">
        <f t="shared" si="330"/>
        <v/>
      </c>
    </row>
    <row r="4224" spans="1:25" x14ac:dyDescent="0.25">
      <c r="A4224" s="68" t="str">
        <f>'0'!$A$4</f>
        <v>………………..</v>
      </c>
      <c r="B4224" s="341">
        <f>'0'!$A$2</f>
        <v>46112</v>
      </c>
      <c r="C4224" s="341" t="s">
        <v>1246</v>
      </c>
      <c r="D4224" s="22"/>
      <c r="E4224" s="23"/>
      <c r="F4224" s="14"/>
      <c r="G4224" s="23"/>
      <c r="H4224" s="22"/>
      <c r="I4224" s="24"/>
      <c r="J4224" s="24"/>
      <c r="K4224" s="25"/>
      <c r="L4224" s="25"/>
      <c r="M4224" s="25"/>
      <c r="N4224" s="25"/>
      <c r="O4224" s="25"/>
      <c r="P4224" s="25"/>
      <c r="Q4224" s="26"/>
      <c r="R4224" s="25"/>
      <c r="S4224" s="25"/>
      <c r="T4224" s="27">
        <f t="shared" si="326"/>
        <v>0</v>
      </c>
      <c r="U4224" s="27">
        <f t="shared" si="327"/>
        <v>0</v>
      </c>
      <c r="V4224" s="25"/>
      <c r="W4224" s="27" t="str">
        <f t="shared" si="328"/>
        <v/>
      </c>
      <c r="X4224" s="43" t="str">
        <f t="shared" si="329"/>
        <v>OK</v>
      </c>
      <c r="Y4224" s="681" t="str">
        <f t="shared" si="330"/>
        <v/>
      </c>
    </row>
    <row r="4225" spans="1:25" x14ac:dyDescent="0.25">
      <c r="A4225" s="68" t="str">
        <f>'0'!$A$4</f>
        <v>………………..</v>
      </c>
      <c r="B4225" s="341">
        <f>'0'!$A$2</f>
        <v>46112</v>
      </c>
      <c r="C4225" s="341" t="s">
        <v>1246</v>
      </c>
      <c r="D4225" s="22"/>
      <c r="E4225" s="23"/>
      <c r="F4225" s="14"/>
      <c r="G4225" s="23"/>
      <c r="H4225" s="22"/>
      <c r="I4225" s="24"/>
      <c r="J4225" s="24"/>
      <c r="K4225" s="25"/>
      <c r="L4225" s="25"/>
      <c r="M4225" s="25"/>
      <c r="N4225" s="25"/>
      <c r="O4225" s="25"/>
      <c r="P4225" s="25"/>
      <c r="Q4225" s="26"/>
      <c r="R4225" s="25"/>
      <c r="S4225" s="25"/>
      <c r="T4225" s="27">
        <f t="shared" si="326"/>
        <v>0</v>
      </c>
      <c r="U4225" s="27">
        <f t="shared" si="327"/>
        <v>0</v>
      </c>
      <c r="V4225" s="25"/>
      <c r="W4225" s="27" t="str">
        <f t="shared" si="328"/>
        <v/>
      </c>
      <c r="X4225" s="43" t="str">
        <f t="shared" si="329"/>
        <v>OK</v>
      </c>
      <c r="Y4225" s="681" t="str">
        <f t="shared" si="330"/>
        <v/>
      </c>
    </row>
    <row r="4226" spans="1:25" x14ac:dyDescent="0.25">
      <c r="A4226" s="68" t="str">
        <f>'0'!$A$4</f>
        <v>………………..</v>
      </c>
      <c r="B4226" s="341">
        <f>'0'!$A$2</f>
        <v>46112</v>
      </c>
      <c r="C4226" s="341" t="s">
        <v>1246</v>
      </c>
      <c r="D4226" s="22"/>
      <c r="E4226" s="23"/>
      <c r="F4226" s="14"/>
      <c r="G4226" s="23"/>
      <c r="H4226" s="22"/>
      <c r="I4226" s="24"/>
      <c r="J4226" s="24"/>
      <c r="K4226" s="25"/>
      <c r="L4226" s="25"/>
      <c r="M4226" s="25"/>
      <c r="N4226" s="25"/>
      <c r="O4226" s="25"/>
      <c r="P4226" s="25"/>
      <c r="Q4226" s="26"/>
      <c r="R4226" s="25"/>
      <c r="S4226" s="25"/>
      <c r="T4226" s="27">
        <f t="shared" si="326"/>
        <v>0</v>
      </c>
      <c r="U4226" s="27">
        <f t="shared" si="327"/>
        <v>0</v>
      </c>
      <c r="V4226" s="25"/>
      <c r="W4226" s="27" t="str">
        <f t="shared" si="328"/>
        <v/>
      </c>
      <c r="X4226" s="43" t="str">
        <f t="shared" si="329"/>
        <v>OK</v>
      </c>
      <c r="Y4226" s="681" t="str">
        <f t="shared" si="330"/>
        <v/>
      </c>
    </row>
    <row r="4227" spans="1:25" x14ac:dyDescent="0.25">
      <c r="A4227" s="68" t="str">
        <f>'0'!$A$4</f>
        <v>………………..</v>
      </c>
      <c r="B4227" s="341">
        <f>'0'!$A$2</f>
        <v>46112</v>
      </c>
      <c r="C4227" s="341" t="s">
        <v>1246</v>
      </c>
      <c r="D4227" s="22"/>
      <c r="E4227" s="23"/>
      <c r="F4227" s="14"/>
      <c r="G4227" s="23"/>
      <c r="H4227" s="22"/>
      <c r="I4227" s="24"/>
      <c r="J4227" s="24"/>
      <c r="K4227" s="25"/>
      <c r="L4227" s="25"/>
      <c r="M4227" s="25"/>
      <c r="N4227" s="25"/>
      <c r="O4227" s="25"/>
      <c r="P4227" s="25"/>
      <c r="Q4227" s="26"/>
      <c r="R4227" s="25"/>
      <c r="S4227" s="25"/>
      <c r="T4227" s="27">
        <f t="shared" si="326"/>
        <v>0</v>
      </c>
      <c r="U4227" s="27">
        <f t="shared" si="327"/>
        <v>0</v>
      </c>
      <c r="V4227" s="25"/>
      <c r="W4227" s="27" t="str">
        <f t="shared" si="328"/>
        <v/>
      </c>
      <c r="X4227" s="43" t="str">
        <f t="shared" si="329"/>
        <v>OK</v>
      </c>
      <c r="Y4227" s="681" t="str">
        <f t="shared" si="330"/>
        <v/>
      </c>
    </row>
    <row r="4228" spans="1:25" x14ac:dyDescent="0.25">
      <c r="A4228" s="68" t="str">
        <f>'0'!$A$4</f>
        <v>………………..</v>
      </c>
      <c r="B4228" s="341">
        <f>'0'!$A$2</f>
        <v>46112</v>
      </c>
      <c r="C4228" s="341" t="s">
        <v>1246</v>
      </c>
      <c r="D4228" s="22"/>
      <c r="E4228" s="23"/>
      <c r="F4228" s="14"/>
      <c r="G4228" s="23"/>
      <c r="H4228" s="22"/>
      <c r="I4228" s="24"/>
      <c r="J4228" s="24"/>
      <c r="K4228" s="25"/>
      <c r="L4228" s="25"/>
      <c r="M4228" s="25"/>
      <c r="N4228" s="25"/>
      <c r="O4228" s="25"/>
      <c r="P4228" s="25"/>
      <c r="Q4228" s="26"/>
      <c r="R4228" s="25"/>
      <c r="S4228" s="25"/>
      <c r="T4228" s="27">
        <f t="shared" si="326"/>
        <v>0</v>
      </c>
      <c r="U4228" s="27">
        <f t="shared" si="327"/>
        <v>0</v>
      </c>
      <c r="V4228" s="25"/>
      <c r="W4228" s="27" t="str">
        <f t="shared" si="328"/>
        <v/>
      </c>
      <c r="X4228" s="43" t="str">
        <f t="shared" si="329"/>
        <v>OK</v>
      </c>
      <c r="Y4228" s="681" t="str">
        <f t="shared" si="330"/>
        <v/>
      </c>
    </row>
    <row r="4229" spans="1:25" x14ac:dyDescent="0.25">
      <c r="A4229" s="68" t="str">
        <f>'0'!$A$4</f>
        <v>………………..</v>
      </c>
      <c r="B4229" s="341">
        <f>'0'!$A$2</f>
        <v>46112</v>
      </c>
      <c r="C4229" s="341" t="s">
        <v>1246</v>
      </c>
      <c r="D4229" s="22"/>
      <c r="E4229" s="23"/>
      <c r="F4229" s="14"/>
      <c r="G4229" s="23"/>
      <c r="H4229" s="22"/>
      <c r="I4229" s="24"/>
      <c r="J4229" s="24"/>
      <c r="K4229" s="25"/>
      <c r="L4229" s="25"/>
      <c r="M4229" s="25"/>
      <c r="N4229" s="25"/>
      <c r="O4229" s="25"/>
      <c r="P4229" s="25"/>
      <c r="Q4229" s="26"/>
      <c r="R4229" s="25"/>
      <c r="S4229" s="25"/>
      <c r="T4229" s="27">
        <f t="shared" si="326"/>
        <v>0</v>
      </c>
      <c r="U4229" s="27">
        <f t="shared" si="327"/>
        <v>0</v>
      </c>
      <c r="V4229" s="25"/>
      <c r="W4229" s="27" t="str">
        <f t="shared" si="328"/>
        <v/>
      </c>
      <c r="X4229" s="43" t="str">
        <f t="shared" si="329"/>
        <v>OK</v>
      </c>
      <c r="Y4229" s="681" t="str">
        <f t="shared" si="330"/>
        <v/>
      </c>
    </row>
    <row r="4230" spans="1:25" x14ac:dyDescent="0.25">
      <c r="A4230" s="68" t="str">
        <f>'0'!$A$4</f>
        <v>………………..</v>
      </c>
      <c r="B4230" s="341">
        <f>'0'!$A$2</f>
        <v>46112</v>
      </c>
      <c r="C4230" s="341" t="s">
        <v>1246</v>
      </c>
      <c r="D4230" s="22"/>
      <c r="E4230" s="23"/>
      <c r="F4230" s="14"/>
      <c r="G4230" s="23"/>
      <c r="H4230" s="22"/>
      <c r="I4230" s="24"/>
      <c r="J4230" s="24"/>
      <c r="K4230" s="25"/>
      <c r="L4230" s="25"/>
      <c r="M4230" s="25"/>
      <c r="N4230" s="25"/>
      <c r="O4230" s="25"/>
      <c r="P4230" s="25"/>
      <c r="Q4230" s="26"/>
      <c r="R4230" s="25"/>
      <c r="S4230" s="25"/>
      <c r="T4230" s="27">
        <f t="shared" si="326"/>
        <v>0</v>
      </c>
      <c r="U4230" s="27">
        <f t="shared" si="327"/>
        <v>0</v>
      </c>
      <c r="V4230" s="25"/>
      <c r="W4230" s="27" t="str">
        <f t="shared" si="328"/>
        <v/>
      </c>
      <c r="X4230" s="43" t="str">
        <f t="shared" si="329"/>
        <v>OK</v>
      </c>
      <c r="Y4230" s="681" t="str">
        <f t="shared" si="330"/>
        <v/>
      </c>
    </row>
    <row r="4231" spans="1:25" x14ac:dyDescent="0.25">
      <c r="A4231" s="68" t="str">
        <f>'0'!$A$4</f>
        <v>………………..</v>
      </c>
      <c r="B4231" s="341">
        <f>'0'!$A$2</f>
        <v>46112</v>
      </c>
      <c r="C4231" s="341" t="s">
        <v>1246</v>
      </c>
      <c r="D4231" s="22"/>
      <c r="E4231" s="23"/>
      <c r="F4231" s="14"/>
      <c r="G4231" s="23"/>
      <c r="H4231" s="22"/>
      <c r="I4231" s="24"/>
      <c r="J4231" s="24"/>
      <c r="K4231" s="25"/>
      <c r="L4231" s="25"/>
      <c r="M4231" s="25"/>
      <c r="N4231" s="25"/>
      <c r="O4231" s="25"/>
      <c r="P4231" s="25"/>
      <c r="Q4231" s="26"/>
      <c r="R4231" s="25"/>
      <c r="S4231" s="25"/>
      <c r="T4231" s="27">
        <f t="shared" si="326"/>
        <v>0</v>
      </c>
      <c r="U4231" s="27">
        <f t="shared" si="327"/>
        <v>0</v>
      </c>
      <c r="V4231" s="25"/>
      <c r="W4231" s="27" t="str">
        <f t="shared" si="328"/>
        <v/>
      </c>
      <c r="X4231" s="43" t="str">
        <f t="shared" si="329"/>
        <v>OK</v>
      </c>
      <c r="Y4231" s="681" t="str">
        <f t="shared" si="330"/>
        <v/>
      </c>
    </row>
    <row r="4232" spans="1:25" x14ac:dyDescent="0.25">
      <c r="A4232" s="68" t="str">
        <f>'0'!$A$4</f>
        <v>………………..</v>
      </c>
      <c r="B4232" s="341">
        <f>'0'!$A$2</f>
        <v>46112</v>
      </c>
      <c r="C4232" s="341" t="s">
        <v>1246</v>
      </c>
      <c r="D4232" s="22"/>
      <c r="E4232" s="23"/>
      <c r="F4232" s="14"/>
      <c r="G4232" s="23"/>
      <c r="H4232" s="22"/>
      <c r="I4232" s="24"/>
      <c r="J4232" s="24"/>
      <c r="K4232" s="25"/>
      <c r="L4232" s="25"/>
      <c r="M4232" s="25"/>
      <c r="N4232" s="25"/>
      <c r="O4232" s="25"/>
      <c r="P4232" s="25"/>
      <c r="Q4232" s="26"/>
      <c r="R4232" s="25"/>
      <c r="S4232" s="25"/>
      <c r="T4232" s="27">
        <f t="shared" si="326"/>
        <v>0</v>
      </c>
      <c r="U4232" s="27">
        <f t="shared" si="327"/>
        <v>0</v>
      </c>
      <c r="V4232" s="25"/>
      <c r="W4232" s="27" t="str">
        <f t="shared" si="328"/>
        <v/>
      </c>
      <c r="X4232" s="43" t="str">
        <f t="shared" si="329"/>
        <v>OK</v>
      </c>
      <c r="Y4232" s="681" t="str">
        <f t="shared" si="330"/>
        <v/>
      </c>
    </row>
    <row r="4233" spans="1:25" x14ac:dyDescent="0.25">
      <c r="A4233" s="68" t="str">
        <f>'0'!$A$4</f>
        <v>………………..</v>
      </c>
      <c r="B4233" s="341">
        <f>'0'!$A$2</f>
        <v>46112</v>
      </c>
      <c r="C4233" s="341" t="s">
        <v>1246</v>
      </c>
      <c r="D4233" s="22"/>
      <c r="E4233" s="23"/>
      <c r="F4233" s="14"/>
      <c r="G4233" s="23"/>
      <c r="H4233" s="22"/>
      <c r="I4233" s="24"/>
      <c r="J4233" s="24"/>
      <c r="K4233" s="25"/>
      <c r="L4233" s="25"/>
      <c r="M4233" s="25"/>
      <c r="N4233" s="25"/>
      <c r="O4233" s="25"/>
      <c r="P4233" s="25"/>
      <c r="Q4233" s="26"/>
      <c r="R4233" s="25"/>
      <c r="S4233" s="25"/>
      <c r="T4233" s="27">
        <f t="shared" ref="T4233:T4296" si="331">N4233+P4233-R4233</f>
        <v>0</v>
      </c>
      <c r="U4233" s="27">
        <f t="shared" ref="U4233:U4296" si="332">O4233+Q4233-S4233</f>
        <v>0</v>
      </c>
      <c r="V4233" s="25"/>
      <c r="W4233" s="27" t="str">
        <f t="shared" ref="W4233:W4296" si="333">IF(K4233="","",K4233-M4233-(P4233-Q4233))</f>
        <v/>
      </c>
      <c r="X4233" s="43" t="str">
        <f t="shared" ref="X4233:X4296" si="334">IF(ROUND(T4233-V4233,2)&gt;=0,"OK","Просрочието не може да надхвърля задължението")</f>
        <v>OK</v>
      </c>
      <c r="Y4233" s="681" t="str">
        <f t="shared" ref="Y4233:Y4296" si="335">IF(COUNTBLANK(D4233:W4233)=18,"",IF(D4233="999999999","",IF(ISNUMBER(VALUE(D4233)),IF(LEN(D4233)&lt;&gt;9,"Въведеното ЕИК е твърде късо или твърде дълго",IF(OR(MOD(MID(D4233,1,1)*1+MID(D4233,2,1)*2+MID(D4233,3,1)*3+MID(D4233,4,1)*4+MID(D4233,5,1)*5+MID(D4233,6,1)*6+MID(D4233,7,1)*7+MID(D4233,8,1)*8,11)-MID(D4233,9,1)=0,AND(MOD(MID(D4233,1,1)*3+MID(D4233,2,1)*4+MID(D4233,3,1)*5+MID(D4233,4,1)*6+MID(D4233,5,1)*7+MID(D4233,6,1)*8+MID(D4233,7,1)*9+MID(D4233,8,1)*10,11)=10,MID(D4233,9,1)*1=0),MOD(MID(D4233,1,1)*3+MID(D4233,2,1)*4+MID(D4233,3,1)*5+MID(D4233,4,1)*6+MID(D4233,5,1)*7+MID(D4233,6,1)*8+MID(D4233,7,1)*9+MID(D4233,8,1)*10,11)-MID(D4233,9,1)=0),"","Въведеното ЕИК е невалидно")),"Въведеното ЕИК съдържа непозволени символи")))</f>
        <v/>
      </c>
    </row>
    <row r="4234" spans="1:25" x14ac:dyDescent="0.25">
      <c r="A4234" s="68" t="str">
        <f>'0'!$A$4</f>
        <v>………………..</v>
      </c>
      <c r="B4234" s="341">
        <f>'0'!$A$2</f>
        <v>46112</v>
      </c>
      <c r="C4234" s="341" t="s">
        <v>1246</v>
      </c>
      <c r="D4234" s="22"/>
      <c r="E4234" s="23"/>
      <c r="F4234" s="14"/>
      <c r="G4234" s="23"/>
      <c r="H4234" s="22"/>
      <c r="I4234" s="24"/>
      <c r="J4234" s="24"/>
      <c r="K4234" s="25"/>
      <c r="L4234" s="25"/>
      <c r="M4234" s="25"/>
      <c r="N4234" s="25"/>
      <c r="O4234" s="25"/>
      <c r="P4234" s="25"/>
      <c r="Q4234" s="26"/>
      <c r="R4234" s="25"/>
      <c r="S4234" s="25"/>
      <c r="T4234" s="27">
        <f t="shared" si="331"/>
        <v>0</v>
      </c>
      <c r="U4234" s="27">
        <f t="shared" si="332"/>
        <v>0</v>
      </c>
      <c r="V4234" s="25"/>
      <c r="W4234" s="27" t="str">
        <f t="shared" si="333"/>
        <v/>
      </c>
      <c r="X4234" s="43" t="str">
        <f t="shared" si="334"/>
        <v>OK</v>
      </c>
      <c r="Y4234" s="681" t="str">
        <f t="shared" si="335"/>
        <v/>
      </c>
    </row>
    <row r="4235" spans="1:25" x14ac:dyDescent="0.25">
      <c r="A4235" s="68" t="str">
        <f>'0'!$A$4</f>
        <v>………………..</v>
      </c>
      <c r="B4235" s="341">
        <f>'0'!$A$2</f>
        <v>46112</v>
      </c>
      <c r="C4235" s="341" t="s">
        <v>1246</v>
      </c>
      <c r="D4235" s="22"/>
      <c r="E4235" s="23"/>
      <c r="F4235" s="14"/>
      <c r="G4235" s="23"/>
      <c r="H4235" s="22"/>
      <c r="I4235" s="24"/>
      <c r="J4235" s="24"/>
      <c r="K4235" s="25"/>
      <c r="L4235" s="25"/>
      <c r="M4235" s="25"/>
      <c r="N4235" s="25"/>
      <c r="O4235" s="25"/>
      <c r="P4235" s="25"/>
      <c r="Q4235" s="26"/>
      <c r="R4235" s="25"/>
      <c r="S4235" s="25"/>
      <c r="T4235" s="27">
        <f t="shared" si="331"/>
        <v>0</v>
      </c>
      <c r="U4235" s="27">
        <f t="shared" si="332"/>
        <v>0</v>
      </c>
      <c r="V4235" s="25"/>
      <c r="W4235" s="27" t="str">
        <f t="shared" si="333"/>
        <v/>
      </c>
      <c r="X4235" s="43" t="str">
        <f t="shared" si="334"/>
        <v>OK</v>
      </c>
      <c r="Y4235" s="681" t="str">
        <f t="shared" si="335"/>
        <v/>
      </c>
    </row>
    <row r="4236" spans="1:25" x14ac:dyDescent="0.25">
      <c r="A4236" s="68" t="str">
        <f>'0'!$A$4</f>
        <v>………………..</v>
      </c>
      <c r="B4236" s="341">
        <f>'0'!$A$2</f>
        <v>46112</v>
      </c>
      <c r="C4236" s="341" t="s">
        <v>1246</v>
      </c>
      <c r="D4236" s="22"/>
      <c r="E4236" s="23"/>
      <c r="F4236" s="14"/>
      <c r="G4236" s="23"/>
      <c r="H4236" s="22"/>
      <c r="I4236" s="24"/>
      <c r="J4236" s="24"/>
      <c r="K4236" s="25"/>
      <c r="L4236" s="25"/>
      <c r="M4236" s="25"/>
      <c r="N4236" s="25"/>
      <c r="O4236" s="25"/>
      <c r="P4236" s="25"/>
      <c r="Q4236" s="26"/>
      <c r="R4236" s="25"/>
      <c r="S4236" s="25"/>
      <c r="T4236" s="27">
        <f t="shared" si="331"/>
        <v>0</v>
      </c>
      <c r="U4236" s="27">
        <f t="shared" si="332"/>
        <v>0</v>
      </c>
      <c r="V4236" s="25"/>
      <c r="W4236" s="27" t="str">
        <f t="shared" si="333"/>
        <v/>
      </c>
      <c r="X4236" s="43" t="str">
        <f t="shared" si="334"/>
        <v>OK</v>
      </c>
      <c r="Y4236" s="681" t="str">
        <f t="shared" si="335"/>
        <v/>
      </c>
    </row>
    <row r="4237" spans="1:25" x14ac:dyDescent="0.25">
      <c r="A4237" s="68" t="str">
        <f>'0'!$A$4</f>
        <v>………………..</v>
      </c>
      <c r="B4237" s="341">
        <f>'0'!$A$2</f>
        <v>46112</v>
      </c>
      <c r="C4237" s="341" t="s">
        <v>1246</v>
      </c>
      <c r="D4237" s="22"/>
      <c r="E4237" s="23"/>
      <c r="F4237" s="14"/>
      <c r="G4237" s="23"/>
      <c r="H4237" s="22"/>
      <c r="I4237" s="24"/>
      <c r="J4237" s="24"/>
      <c r="K4237" s="25"/>
      <c r="L4237" s="25"/>
      <c r="M4237" s="25"/>
      <c r="N4237" s="25"/>
      <c r="O4237" s="25"/>
      <c r="P4237" s="25"/>
      <c r="Q4237" s="26"/>
      <c r="R4237" s="25"/>
      <c r="S4237" s="25"/>
      <c r="T4237" s="27">
        <f t="shared" si="331"/>
        <v>0</v>
      </c>
      <c r="U4237" s="27">
        <f t="shared" si="332"/>
        <v>0</v>
      </c>
      <c r="V4237" s="25"/>
      <c r="W4237" s="27" t="str">
        <f t="shared" si="333"/>
        <v/>
      </c>
      <c r="X4237" s="43" t="str">
        <f t="shared" si="334"/>
        <v>OK</v>
      </c>
      <c r="Y4237" s="681" t="str">
        <f t="shared" si="335"/>
        <v/>
      </c>
    </row>
    <row r="4238" spans="1:25" x14ac:dyDescent="0.25">
      <c r="A4238" s="68" t="str">
        <f>'0'!$A$4</f>
        <v>………………..</v>
      </c>
      <c r="B4238" s="341">
        <f>'0'!$A$2</f>
        <v>46112</v>
      </c>
      <c r="C4238" s="341" t="s">
        <v>1246</v>
      </c>
      <c r="D4238" s="22"/>
      <c r="E4238" s="23"/>
      <c r="F4238" s="14"/>
      <c r="G4238" s="23"/>
      <c r="H4238" s="22"/>
      <c r="I4238" s="24"/>
      <c r="J4238" s="24"/>
      <c r="K4238" s="25"/>
      <c r="L4238" s="25"/>
      <c r="M4238" s="25"/>
      <c r="N4238" s="25"/>
      <c r="O4238" s="25"/>
      <c r="P4238" s="25"/>
      <c r="Q4238" s="26"/>
      <c r="R4238" s="25"/>
      <c r="S4238" s="25"/>
      <c r="T4238" s="27">
        <f t="shared" si="331"/>
        <v>0</v>
      </c>
      <c r="U4238" s="27">
        <f t="shared" si="332"/>
        <v>0</v>
      </c>
      <c r="V4238" s="25"/>
      <c r="W4238" s="27" t="str">
        <f t="shared" si="333"/>
        <v/>
      </c>
      <c r="X4238" s="43" t="str">
        <f t="shared" si="334"/>
        <v>OK</v>
      </c>
      <c r="Y4238" s="681" t="str">
        <f t="shared" si="335"/>
        <v/>
      </c>
    </row>
    <row r="4239" spans="1:25" x14ac:dyDescent="0.25">
      <c r="A4239" s="68" t="str">
        <f>'0'!$A$4</f>
        <v>………………..</v>
      </c>
      <c r="B4239" s="341">
        <f>'0'!$A$2</f>
        <v>46112</v>
      </c>
      <c r="C4239" s="341" t="s">
        <v>1246</v>
      </c>
      <c r="D4239" s="22"/>
      <c r="E4239" s="23"/>
      <c r="F4239" s="14"/>
      <c r="G4239" s="23"/>
      <c r="H4239" s="22"/>
      <c r="I4239" s="24"/>
      <c r="J4239" s="24"/>
      <c r="K4239" s="25"/>
      <c r="L4239" s="25"/>
      <c r="M4239" s="25"/>
      <c r="N4239" s="25"/>
      <c r="O4239" s="25"/>
      <c r="P4239" s="25"/>
      <c r="Q4239" s="26"/>
      <c r="R4239" s="25"/>
      <c r="S4239" s="25"/>
      <c r="T4239" s="27">
        <f t="shared" si="331"/>
        <v>0</v>
      </c>
      <c r="U4239" s="27">
        <f t="shared" si="332"/>
        <v>0</v>
      </c>
      <c r="V4239" s="25"/>
      <c r="W4239" s="27" t="str">
        <f t="shared" si="333"/>
        <v/>
      </c>
      <c r="X4239" s="43" t="str">
        <f t="shared" si="334"/>
        <v>OK</v>
      </c>
      <c r="Y4239" s="681" t="str">
        <f t="shared" si="335"/>
        <v/>
      </c>
    </row>
    <row r="4240" spans="1:25" x14ac:dyDescent="0.25">
      <c r="A4240" s="68" t="str">
        <f>'0'!$A$4</f>
        <v>………………..</v>
      </c>
      <c r="B4240" s="341">
        <f>'0'!$A$2</f>
        <v>46112</v>
      </c>
      <c r="C4240" s="341" t="s">
        <v>1246</v>
      </c>
      <c r="D4240" s="22"/>
      <c r="E4240" s="23"/>
      <c r="F4240" s="14"/>
      <c r="G4240" s="23"/>
      <c r="H4240" s="22"/>
      <c r="I4240" s="24"/>
      <c r="J4240" s="24"/>
      <c r="K4240" s="25"/>
      <c r="L4240" s="25"/>
      <c r="M4240" s="25"/>
      <c r="N4240" s="25"/>
      <c r="O4240" s="25"/>
      <c r="P4240" s="25"/>
      <c r="Q4240" s="26"/>
      <c r="R4240" s="25"/>
      <c r="S4240" s="25"/>
      <c r="T4240" s="27">
        <f t="shared" si="331"/>
        <v>0</v>
      </c>
      <c r="U4240" s="27">
        <f t="shared" si="332"/>
        <v>0</v>
      </c>
      <c r="V4240" s="25"/>
      <c r="W4240" s="27" t="str">
        <f t="shared" si="333"/>
        <v/>
      </c>
      <c r="X4240" s="43" t="str">
        <f t="shared" si="334"/>
        <v>OK</v>
      </c>
      <c r="Y4240" s="681" t="str">
        <f t="shared" si="335"/>
        <v/>
      </c>
    </row>
    <row r="4241" spans="1:25" x14ac:dyDescent="0.25">
      <c r="A4241" s="68" t="str">
        <f>'0'!$A$4</f>
        <v>………………..</v>
      </c>
      <c r="B4241" s="341">
        <f>'0'!$A$2</f>
        <v>46112</v>
      </c>
      <c r="C4241" s="341" t="s">
        <v>1246</v>
      </c>
      <c r="D4241" s="22"/>
      <c r="E4241" s="23"/>
      <c r="F4241" s="14"/>
      <c r="G4241" s="23"/>
      <c r="H4241" s="22"/>
      <c r="I4241" s="24"/>
      <c r="J4241" s="24"/>
      <c r="K4241" s="25"/>
      <c r="L4241" s="25"/>
      <c r="M4241" s="25"/>
      <c r="N4241" s="25"/>
      <c r="O4241" s="25"/>
      <c r="P4241" s="25"/>
      <c r="Q4241" s="26"/>
      <c r="R4241" s="25"/>
      <c r="S4241" s="25"/>
      <c r="T4241" s="27">
        <f t="shared" si="331"/>
        <v>0</v>
      </c>
      <c r="U4241" s="27">
        <f t="shared" si="332"/>
        <v>0</v>
      </c>
      <c r="V4241" s="25"/>
      <c r="W4241" s="27" t="str">
        <f t="shared" si="333"/>
        <v/>
      </c>
      <c r="X4241" s="43" t="str">
        <f t="shared" si="334"/>
        <v>OK</v>
      </c>
      <c r="Y4241" s="681" t="str">
        <f t="shared" si="335"/>
        <v/>
      </c>
    </row>
    <row r="4242" spans="1:25" x14ac:dyDescent="0.25">
      <c r="A4242" s="68" t="str">
        <f>'0'!$A$4</f>
        <v>………………..</v>
      </c>
      <c r="B4242" s="341">
        <f>'0'!$A$2</f>
        <v>46112</v>
      </c>
      <c r="C4242" s="341" t="s">
        <v>1246</v>
      </c>
      <c r="D4242" s="22"/>
      <c r="E4242" s="23"/>
      <c r="F4242" s="14"/>
      <c r="G4242" s="23"/>
      <c r="H4242" s="22"/>
      <c r="I4242" s="24"/>
      <c r="J4242" s="24"/>
      <c r="K4242" s="25"/>
      <c r="L4242" s="25"/>
      <c r="M4242" s="25"/>
      <c r="N4242" s="25"/>
      <c r="O4242" s="25"/>
      <c r="P4242" s="25"/>
      <c r="Q4242" s="26"/>
      <c r="R4242" s="25"/>
      <c r="S4242" s="25"/>
      <c r="T4242" s="27">
        <f t="shared" si="331"/>
        <v>0</v>
      </c>
      <c r="U4242" s="27">
        <f t="shared" si="332"/>
        <v>0</v>
      </c>
      <c r="V4242" s="25"/>
      <c r="W4242" s="27" t="str">
        <f t="shared" si="333"/>
        <v/>
      </c>
      <c r="X4242" s="43" t="str">
        <f t="shared" si="334"/>
        <v>OK</v>
      </c>
      <c r="Y4242" s="681" t="str">
        <f t="shared" si="335"/>
        <v/>
      </c>
    </row>
    <row r="4243" spans="1:25" x14ac:dyDescent="0.25">
      <c r="A4243" s="68" t="str">
        <f>'0'!$A$4</f>
        <v>………………..</v>
      </c>
      <c r="B4243" s="341">
        <f>'0'!$A$2</f>
        <v>46112</v>
      </c>
      <c r="C4243" s="341" t="s">
        <v>1246</v>
      </c>
      <c r="D4243" s="22"/>
      <c r="E4243" s="23"/>
      <c r="F4243" s="14"/>
      <c r="G4243" s="23"/>
      <c r="H4243" s="22"/>
      <c r="I4243" s="24"/>
      <c r="J4243" s="24"/>
      <c r="K4243" s="25"/>
      <c r="L4243" s="25"/>
      <c r="M4243" s="25"/>
      <c r="N4243" s="25"/>
      <c r="O4243" s="25"/>
      <c r="P4243" s="25"/>
      <c r="Q4243" s="26"/>
      <c r="R4243" s="25"/>
      <c r="S4243" s="25"/>
      <c r="T4243" s="27">
        <f t="shared" si="331"/>
        <v>0</v>
      </c>
      <c r="U4243" s="27">
        <f t="shared" si="332"/>
        <v>0</v>
      </c>
      <c r="V4243" s="25"/>
      <c r="W4243" s="27" t="str">
        <f t="shared" si="333"/>
        <v/>
      </c>
      <c r="X4243" s="43" t="str">
        <f t="shared" si="334"/>
        <v>OK</v>
      </c>
      <c r="Y4243" s="681" t="str">
        <f t="shared" si="335"/>
        <v/>
      </c>
    </row>
    <row r="4244" spans="1:25" x14ac:dyDescent="0.25">
      <c r="A4244" s="68" t="str">
        <f>'0'!$A$4</f>
        <v>………………..</v>
      </c>
      <c r="B4244" s="341">
        <f>'0'!$A$2</f>
        <v>46112</v>
      </c>
      <c r="C4244" s="341" t="s">
        <v>1246</v>
      </c>
      <c r="D4244" s="22"/>
      <c r="E4244" s="23"/>
      <c r="F4244" s="14"/>
      <c r="G4244" s="23"/>
      <c r="H4244" s="22"/>
      <c r="I4244" s="24"/>
      <c r="J4244" s="24"/>
      <c r="K4244" s="25"/>
      <c r="L4244" s="25"/>
      <c r="M4244" s="25"/>
      <c r="N4244" s="25"/>
      <c r="O4244" s="25"/>
      <c r="P4244" s="25"/>
      <c r="Q4244" s="26"/>
      <c r="R4244" s="25"/>
      <c r="S4244" s="25"/>
      <c r="T4244" s="27">
        <f t="shared" si="331"/>
        <v>0</v>
      </c>
      <c r="U4244" s="27">
        <f t="shared" si="332"/>
        <v>0</v>
      </c>
      <c r="V4244" s="25"/>
      <c r="W4244" s="27" t="str">
        <f t="shared" si="333"/>
        <v/>
      </c>
      <c r="X4244" s="43" t="str">
        <f t="shared" si="334"/>
        <v>OK</v>
      </c>
      <c r="Y4244" s="681" t="str">
        <f t="shared" si="335"/>
        <v/>
      </c>
    </row>
    <row r="4245" spans="1:25" x14ac:dyDescent="0.25">
      <c r="A4245" s="68" t="str">
        <f>'0'!$A$4</f>
        <v>………………..</v>
      </c>
      <c r="B4245" s="341">
        <f>'0'!$A$2</f>
        <v>46112</v>
      </c>
      <c r="C4245" s="341" t="s">
        <v>1246</v>
      </c>
      <c r="D4245" s="22"/>
      <c r="E4245" s="23"/>
      <c r="F4245" s="14"/>
      <c r="G4245" s="23"/>
      <c r="H4245" s="22"/>
      <c r="I4245" s="24"/>
      <c r="J4245" s="24"/>
      <c r="K4245" s="25"/>
      <c r="L4245" s="25"/>
      <c r="M4245" s="25"/>
      <c r="N4245" s="25"/>
      <c r="O4245" s="25"/>
      <c r="P4245" s="25"/>
      <c r="Q4245" s="26"/>
      <c r="R4245" s="25"/>
      <c r="S4245" s="25"/>
      <c r="T4245" s="27">
        <f t="shared" si="331"/>
        <v>0</v>
      </c>
      <c r="U4245" s="27">
        <f t="shared" si="332"/>
        <v>0</v>
      </c>
      <c r="V4245" s="25"/>
      <c r="W4245" s="27" t="str">
        <f t="shared" si="333"/>
        <v/>
      </c>
      <c r="X4245" s="43" t="str">
        <f t="shared" si="334"/>
        <v>OK</v>
      </c>
      <c r="Y4245" s="681" t="str">
        <f t="shared" si="335"/>
        <v/>
      </c>
    </row>
    <row r="4246" spans="1:25" x14ac:dyDescent="0.25">
      <c r="A4246" s="68" t="str">
        <f>'0'!$A$4</f>
        <v>………………..</v>
      </c>
      <c r="B4246" s="341">
        <f>'0'!$A$2</f>
        <v>46112</v>
      </c>
      <c r="C4246" s="341" t="s">
        <v>1246</v>
      </c>
      <c r="D4246" s="22"/>
      <c r="E4246" s="23"/>
      <c r="F4246" s="14"/>
      <c r="G4246" s="23"/>
      <c r="H4246" s="22"/>
      <c r="I4246" s="24"/>
      <c r="J4246" s="24"/>
      <c r="K4246" s="25"/>
      <c r="L4246" s="25"/>
      <c r="M4246" s="25"/>
      <c r="N4246" s="25"/>
      <c r="O4246" s="25"/>
      <c r="P4246" s="25"/>
      <c r="Q4246" s="26"/>
      <c r="R4246" s="25"/>
      <c r="S4246" s="25"/>
      <c r="T4246" s="27">
        <f t="shared" si="331"/>
        <v>0</v>
      </c>
      <c r="U4246" s="27">
        <f t="shared" si="332"/>
        <v>0</v>
      </c>
      <c r="V4246" s="25"/>
      <c r="W4246" s="27" t="str">
        <f t="shared" si="333"/>
        <v/>
      </c>
      <c r="X4246" s="43" t="str">
        <f t="shared" si="334"/>
        <v>OK</v>
      </c>
      <c r="Y4246" s="681" t="str">
        <f t="shared" si="335"/>
        <v/>
      </c>
    </row>
    <row r="4247" spans="1:25" x14ac:dyDescent="0.25">
      <c r="A4247" s="68" t="str">
        <f>'0'!$A$4</f>
        <v>………………..</v>
      </c>
      <c r="B4247" s="341">
        <f>'0'!$A$2</f>
        <v>46112</v>
      </c>
      <c r="C4247" s="341" t="s">
        <v>1246</v>
      </c>
      <c r="D4247" s="22"/>
      <c r="E4247" s="23"/>
      <c r="F4247" s="14"/>
      <c r="G4247" s="23"/>
      <c r="H4247" s="22"/>
      <c r="I4247" s="24"/>
      <c r="J4247" s="24"/>
      <c r="K4247" s="25"/>
      <c r="L4247" s="25"/>
      <c r="M4247" s="25"/>
      <c r="N4247" s="25"/>
      <c r="O4247" s="25"/>
      <c r="P4247" s="25"/>
      <c r="Q4247" s="26"/>
      <c r="R4247" s="25"/>
      <c r="S4247" s="25"/>
      <c r="T4247" s="27">
        <f t="shared" si="331"/>
        <v>0</v>
      </c>
      <c r="U4247" s="27">
        <f t="shared" si="332"/>
        <v>0</v>
      </c>
      <c r="V4247" s="25"/>
      <c r="W4247" s="27" t="str">
        <f t="shared" si="333"/>
        <v/>
      </c>
      <c r="X4247" s="43" t="str">
        <f t="shared" si="334"/>
        <v>OK</v>
      </c>
      <c r="Y4247" s="681" t="str">
        <f t="shared" si="335"/>
        <v/>
      </c>
    </row>
    <row r="4248" spans="1:25" x14ac:dyDescent="0.25">
      <c r="A4248" s="68" t="str">
        <f>'0'!$A$4</f>
        <v>………………..</v>
      </c>
      <c r="B4248" s="341">
        <f>'0'!$A$2</f>
        <v>46112</v>
      </c>
      <c r="C4248" s="341" t="s">
        <v>1246</v>
      </c>
      <c r="D4248" s="22"/>
      <c r="E4248" s="23"/>
      <c r="F4248" s="14"/>
      <c r="G4248" s="23"/>
      <c r="H4248" s="22"/>
      <c r="I4248" s="24"/>
      <c r="J4248" s="24"/>
      <c r="K4248" s="25"/>
      <c r="L4248" s="25"/>
      <c r="M4248" s="25"/>
      <c r="N4248" s="25"/>
      <c r="O4248" s="25"/>
      <c r="P4248" s="25"/>
      <c r="Q4248" s="26"/>
      <c r="R4248" s="25"/>
      <c r="S4248" s="25"/>
      <c r="T4248" s="27">
        <f t="shared" si="331"/>
        <v>0</v>
      </c>
      <c r="U4248" s="27">
        <f t="shared" si="332"/>
        <v>0</v>
      </c>
      <c r="V4248" s="25"/>
      <c r="W4248" s="27" t="str">
        <f t="shared" si="333"/>
        <v/>
      </c>
      <c r="X4248" s="43" t="str">
        <f t="shared" si="334"/>
        <v>OK</v>
      </c>
      <c r="Y4248" s="681" t="str">
        <f t="shared" si="335"/>
        <v/>
      </c>
    </row>
    <row r="4249" spans="1:25" x14ac:dyDescent="0.25">
      <c r="A4249" s="68" t="str">
        <f>'0'!$A$4</f>
        <v>………………..</v>
      </c>
      <c r="B4249" s="341">
        <f>'0'!$A$2</f>
        <v>46112</v>
      </c>
      <c r="C4249" s="341" t="s">
        <v>1246</v>
      </c>
      <c r="D4249" s="22"/>
      <c r="E4249" s="23"/>
      <c r="F4249" s="14"/>
      <c r="G4249" s="23"/>
      <c r="H4249" s="22"/>
      <c r="I4249" s="24"/>
      <c r="J4249" s="24"/>
      <c r="K4249" s="25"/>
      <c r="L4249" s="25"/>
      <c r="M4249" s="25"/>
      <c r="N4249" s="25"/>
      <c r="O4249" s="25"/>
      <c r="P4249" s="25"/>
      <c r="Q4249" s="26"/>
      <c r="R4249" s="25"/>
      <c r="S4249" s="25"/>
      <c r="T4249" s="27">
        <f t="shared" si="331"/>
        <v>0</v>
      </c>
      <c r="U4249" s="27">
        <f t="shared" si="332"/>
        <v>0</v>
      </c>
      <c r="V4249" s="25"/>
      <c r="W4249" s="27" t="str">
        <f t="shared" si="333"/>
        <v/>
      </c>
      <c r="X4249" s="43" t="str">
        <f t="shared" si="334"/>
        <v>OK</v>
      </c>
      <c r="Y4249" s="681" t="str">
        <f t="shared" si="335"/>
        <v/>
      </c>
    </row>
    <row r="4250" spans="1:25" x14ac:dyDescent="0.25">
      <c r="A4250" s="68" t="str">
        <f>'0'!$A$4</f>
        <v>………………..</v>
      </c>
      <c r="B4250" s="341">
        <f>'0'!$A$2</f>
        <v>46112</v>
      </c>
      <c r="C4250" s="341" t="s">
        <v>1246</v>
      </c>
      <c r="D4250" s="22"/>
      <c r="E4250" s="23"/>
      <c r="F4250" s="14"/>
      <c r="G4250" s="23"/>
      <c r="H4250" s="22"/>
      <c r="I4250" s="24"/>
      <c r="J4250" s="24"/>
      <c r="K4250" s="25"/>
      <c r="L4250" s="25"/>
      <c r="M4250" s="25"/>
      <c r="N4250" s="25"/>
      <c r="O4250" s="25"/>
      <c r="P4250" s="25"/>
      <c r="Q4250" s="26"/>
      <c r="R4250" s="25"/>
      <c r="S4250" s="25"/>
      <c r="T4250" s="27">
        <f t="shared" si="331"/>
        <v>0</v>
      </c>
      <c r="U4250" s="27">
        <f t="shared" si="332"/>
        <v>0</v>
      </c>
      <c r="V4250" s="25"/>
      <c r="W4250" s="27" t="str">
        <f t="shared" si="333"/>
        <v/>
      </c>
      <c r="X4250" s="43" t="str">
        <f t="shared" si="334"/>
        <v>OK</v>
      </c>
      <c r="Y4250" s="681" t="str">
        <f t="shared" si="335"/>
        <v/>
      </c>
    </row>
    <row r="4251" spans="1:25" x14ac:dyDescent="0.25">
      <c r="A4251" s="68" t="str">
        <f>'0'!$A$4</f>
        <v>………………..</v>
      </c>
      <c r="B4251" s="341">
        <f>'0'!$A$2</f>
        <v>46112</v>
      </c>
      <c r="C4251" s="341" t="s">
        <v>1246</v>
      </c>
      <c r="D4251" s="22"/>
      <c r="E4251" s="23"/>
      <c r="F4251" s="14"/>
      <c r="G4251" s="23"/>
      <c r="H4251" s="22"/>
      <c r="I4251" s="24"/>
      <c r="J4251" s="24"/>
      <c r="K4251" s="25"/>
      <c r="L4251" s="25"/>
      <c r="M4251" s="25"/>
      <c r="N4251" s="25"/>
      <c r="O4251" s="25"/>
      <c r="P4251" s="25"/>
      <c r="Q4251" s="26"/>
      <c r="R4251" s="25"/>
      <c r="S4251" s="25"/>
      <c r="T4251" s="27">
        <f t="shared" si="331"/>
        <v>0</v>
      </c>
      <c r="U4251" s="27">
        <f t="shared" si="332"/>
        <v>0</v>
      </c>
      <c r="V4251" s="25"/>
      <c r="W4251" s="27" t="str">
        <f t="shared" si="333"/>
        <v/>
      </c>
      <c r="X4251" s="43" t="str">
        <f t="shared" si="334"/>
        <v>OK</v>
      </c>
      <c r="Y4251" s="681" t="str">
        <f t="shared" si="335"/>
        <v/>
      </c>
    </row>
    <row r="4252" spans="1:25" x14ac:dyDescent="0.25">
      <c r="A4252" s="68" t="str">
        <f>'0'!$A$4</f>
        <v>………………..</v>
      </c>
      <c r="B4252" s="341">
        <f>'0'!$A$2</f>
        <v>46112</v>
      </c>
      <c r="C4252" s="341" t="s">
        <v>1246</v>
      </c>
      <c r="D4252" s="22"/>
      <c r="E4252" s="23"/>
      <c r="F4252" s="14"/>
      <c r="G4252" s="23"/>
      <c r="H4252" s="22"/>
      <c r="I4252" s="24"/>
      <c r="J4252" s="24"/>
      <c r="K4252" s="25"/>
      <c r="L4252" s="25"/>
      <c r="M4252" s="25"/>
      <c r="N4252" s="25"/>
      <c r="O4252" s="25"/>
      <c r="P4252" s="25"/>
      <c r="Q4252" s="26"/>
      <c r="R4252" s="25"/>
      <c r="S4252" s="25"/>
      <c r="T4252" s="27">
        <f t="shared" si="331"/>
        <v>0</v>
      </c>
      <c r="U4252" s="27">
        <f t="shared" si="332"/>
        <v>0</v>
      </c>
      <c r="V4252" s="25"/>
      <c r="W4252" s="27" t="str">
        <f t="shared" si="333"/>
        <v/>
      </c>
      <c r="X4252" s="43" t="str">
        <f t="shared" si="334"/>
        <v>OK</v>
      </c>
      <c r="Y4252" s="681" t="str">
        <f t="shared" si="335"/>
        <v/>
      </c>
    </row>
    <row r="4253" spans="1:25" x14ac:dyDescent="0.25">
      <c r="A4253" s="68" t="str">
        <f>'0'!$A$4</f>
        <v>………………..</v>
      </c>
      <c r="B4253" s="341">
        <f>'0'!$A$2</f>
        <v>46112</v>
      </c>
      <c r="C4253" s="341" t="s">
        <v>1246</v>
      </c>
      <c r="D4253" s="22"/>
      <c r="E4253" s="23"/>
      <c r="F4253" s="14"/>
      <c r="G4253" s="23"/>
      <c r="H4253" s="22"/>
      <c r="I4253" s="24"/>
      <c r="J4253" s="24"/>
      <c r="K4253" s="25"/>
      <c r="L4253" s="25"/>
      <c r="M4253" s="25"/>
      <c r="N4253" s="25"/>
      <c r="O4253" s="25"/>
      <c r="P4253" s="25"/>
      <c r="Q4253" s="26"/>
      <c r="R4253" s="25"/>
      <c r="S4253" s="25"/>
      <c r="T4253" s="27">
        <f t="shared" si="331"/>
        <v>0</v>
      </c>
      <c r="U4253" s="27">
        <f t="shared" si="332"/>
        <v>0</v>
      </c>
      <c r="V4253" s="25"/>
      <c r="W4253" s="27" t="str">
        <f t="shared" si="333"/>
        <v/>
      </c>
      <c r="X4253" s="43" t="str">
        <f t="shared" si="334"/>
        <v>OK</v>
      </c>
      <c r="Y4253" s="681" t="str">
        <f t="shared" si="335"/>
        <v/>
      </c>
    </row>
    <row r="4254" spans="1:25" x14ac:dyDescent="0.25">
      <c r="A4254" s="68" t="str">
        <f>'0'!$A$4</f>
        <v>………………..</v>
      </c>
      <c r="B4254" s="341">
        <f>'0'!$A$2</f>
        <v>46112</v>
      </c>
      <c r="C4254" s="341" t="s">
        <v>1246</v>
      </c>
      <c r="D4254" s="22"/>
      <c r="E4254" s="23"/>
      <c r="F4254" s="14"/>
      <c r="G4254" s="23"/>
      <c r="H4254" s="22"/>
      <c r="I4254" s="24"/>
      <c r="J4254" s="24"/>
      <c r="K4254" s="25"/>
      <c r="L4254" s="25"/>
      <c r="M4254" s="25"/>
      <c r="N4254" s="25"/>
      <c r="O4254" s="25"/>
      <c r="P4254" s="25"/>
      <c r="Q4254" s="26"/>
      <c r="R4254" s="25"/>
      <c r="S4254" s="25"/>
      <c r="T4254" s="27">
        <f t="shared" si="331"/>
        <v>0</v>
      </c>
      <c r="U4254" s="27">
        <f t="shared" si="332"/>
        <v>0</v>
      </c>
      <c r="V4254" s="25"/>
      <c r="W4254" s="27" t="str">
        <f t="shared" si="333"/>
        <v/>
      </c>
      <c r="X4254" s="43" t="str">
        <f t="shared" si="334"/>
        <v>OK</v>
      </c>
      <c r="Y4254" s="681" t="str">
        <f t="shared" si="335"/>
        <v/>
      </c>
    </row>
    <row r="4255" spans="1:25" x14ac:dyDescent="0.25">
      <c r="A4255" s="68" t="str">
        <f>'0'!$A$4</f>
        <v>………………..</v>
      </c>
      <c r="B4255" s="341">
        <f>'0'!$A$2</f>
        <v>46112</v>
      </c>
      <c r="C4255" s="341" t="s">
        <v>1246</v>
      </c>
      <c r="D4255" s="22"/>
      <c r="E4255" s="23"/>
      <c r="F4255" s="14"/>
      <c r="G4255" s="23"/>
      <c r="H4255" s="22"/>
      <c r="I4255" s="24"/>
      <c r="J4255" s="24"/>
      <c r="K4255" s="25"/>
      <c r="L4255" s="25"/>
      <c r="M4255" s="25"/>
      <c r="N4255" s="25"/>
      <c r="O4255" s="25"/>
      <c r="P4255" s="25"/>
      <c r="Q4255" s="26"/>
      <c r="R4255" s="25"/>
      <c r="S4255" s="25"/>
      <c r="T4255" s="27">
        <f t="shared" si="331"/>
        <v>0</v>
      </c>
      <c r="U4255" s="27">
        <f t="shared" si="332"/>
        <v>0</v>
      </c>
      <c r="V4255" s="25"/>
      <c r="W4255" s="27" t="str">
        <f t="shared" si="333"/>
        <v/>
      </c>
      <c r="X4255" s="43" t="str">
        <f t="shared" si="334"/>
        <v>OK</v>
      </c>
      <c r="Y4255" s="681" t="str">
        <f t="shared" si="335"/>
        <v/>
      </c>
    </row>
    <row r="4256" spans="1:25" x14ac:dyDescent="0.25">
      <c r="A4256" s="68" t="str">
        <f>'0'!$A$4</f>
        <v>………………..</v>
      </c>
      <c r="B4256" s="341">
        <f>'0'!$A$2</f>
        <v>46112</v>
      </c>
      <c r="C4256" s="341" t="s">
        <v>1246</v>
      </c>
      <c r="D4256" s="22"/>
      <c r="E4256" s="23"/>
      <c r="F4256" s="14"/>
      <c r="G4256" s="23"/>
      <c r="H4256" s="22"/>
      <c r="I4256" s="24"/>
      <c r="J4256" s="24"/>
      <c r="K4256" s="25"/>
      <c r="L4256" s="25"/>
      <c r="M4256" s="25"/>
      <c r="N4256" s="25"/>
      <c r="O4256" s="25"/>
      <c r="P4256" s="25"/>
      <c r="Q4256" s="26"/>
      <c r="R4256" s="25"/>
      <c r="S4256" s="25"/>
      <c r="T4256" s="27">
        <f t="shared" si="331"/>
        <v>0</v>
      </c>
      <c r="U4256" s="27">
        <f t="shared" si="332"/>
        <v>0</v>
      </c>
      <c r="V4256" s="25"/>
      <c r="W4256" s="27" t="str">
        <f t="shared" si="333"/>
        <v/>
      </c>
      <c r="X4256" s="43" t="str">
        <f t="shared" si="334"/>
        <v>OK</v>
      </c>
      <c r="Y4256" s="681" t="str">
        <f t="shared" si="335"/>
        <v/>
      </c>
    </row>
    <row r="4257" spans="1:25" x14ac:dyDescent="0.25">
      <c r="A4257" s="68" t="str">
        <f>'0'!$A$4</f>
        <v>………………..</v>
      </c>
      <c r="B4257" s="341">
        <f>'0'!$A$2</f>
        <v>46112</v>
      </c>
      <c r="C4257" s="341" t="s">
        <v>1246</v>
      </c>
      <c r="D4257" s="22"/>
      <c r="E4257" s="23"/>
      <c r="F4257" s="14"/>
      <c r="G4257" s="23"/>
      <c r="H4257" s="22"/>
      <c r="I4257" s="24"/>
      <c r="J4257" s="24"/>
      <c r="K4257" s="25"/>
      <c r="L4257" s="25"/>
      <c r="M4257" s="25"/>
      <c r="N4257" s="25"/>
      <c r="O4257" s="25"/>
      <c r="P4257" s="25"/>
      <c r="Q4257" s="26"/>
      <c r="R4257" s="25"/>
      <c r="S4257" s="25"/>
      <c r="T4257" s="27">
        <f t="shared" si="331"/>
        <v>0</v>
      </c>
      <c r="U4257" s="27">
        <f t="shared" si="332"/>
        <v>0</v>
      </c>
      <c r="V4257" s="25"/>
      <c r="W4257" s="27" t="str">
        <f t="shared" si="333"/>
        <v/>
      </c>
      <c r="X4257" s="43" t="str">
        <f t="shared" si="334"/>
        <v>OK</v>
      </c>
      <c r="Y4257" s="681" t="str">
        <f t="shared" si="335"/>
        <v/>
      </c>
    </row>
    <row r="4258" spans="1:25" x14ac:dyDescent="0.25">
      <c r="A4258" s="68" t="str">
        <f>'0'!$A$4</f>
        <v>………………..</v>
      </c>
      <c r="B4258" s="341">
        <f>'0'!$A$2</f>
        <v>46112</v>
      </c>
      <c r="C4258" s="341" t="s">
        <v>1246</v>
      </c>
      <c r="D4258" s="22"/>
      <c r="E4258" s="23"/>
      <c r="F4258" s="14"/>
      <c r="G4258" s="23"/>
      <c r="H4258" s="22"/>
      <c r="I4258" s="24"/>
      <c r="J4258" s="24"/>
      <c r="K4258" s="25"/>
      <c r="L4258" s="25"/>
      <c r="M4258" s="25"/>
      <c r="N4258" s="25"/>
      <c r="O4258" s="25"/>
      <c r="P4258" s="25"/>
      <c r="Q4258" s="26"/>
      <c r="R4258" s="25"/>
      <c r="S4258" s="25"/>
      <c r="T4258" s="27">
        <f t="shared" si="331"/>
        <v>0</v>
      </c>
      <c r="U4258" s="27">
        <f t="shared" si="332"/>
        <v>0</v>
      </c>
      <c r="V4258" s="25"/>
      <c r="W4258" s="27" t="str">
        <f t="shared" si="333"/>
        <v/>
      </c>
      <c r="X4258" s="43" t="str">
        <f t="shared" si="334"/>
        <v>OK</v>
      </c>
      <c r="Y4258" s="681" t="str">
        <f t="shared" si="335"/>
        <v/>
      </c>
    </row>
    <row r="4259" spans="1:25" x14ac:dyDescent="0.25">
      <c r="A4259" s="68" t="str">
        <f>'0'!$A$4</f>
        <v>………………..</v>
      </c>
      <c r="B4259" s="341">
        <f>'0'!$A$2</f>
        <v>46112</v>
      </c>
      <c r="C4259" s="341" t="s">
        <v>1246</v>
      </c>
      <c r="D4259" s="22"/>
      <c r="E4259" s="23"/>
      <c r="F4259" s="14"/>
      <c r="G4259" s="23"/>
      <c r="H4259" s="22"/>
      <c r="I4259" s="24"/>
      <c r="J4259" s="24"/>
      <c r="K4259" s="25"/>
      <c r="L4259" s="25"/>
      <c r="M4259" s="25"/>
      <c r="N4259" s="25"/>
      <c r="O4259" s="25"/>
      <c r="P4259" s="25"/>
      <c r="Q4259" s="26"/>
      <c r="R4259" s="25"/>
      <c r="S4259" s="25"/>
      <c r="T4259" s="27">
        <f t="shared" si="331"/>
        <v>0</v>
      </c>
      <c r="U4259" s="27">
        <f t="shared" si="332"/>
        <v>0</v>
      </c>
      <c r="V4259" s="25"/>
      <c r="W4259" s="27" t="str">
        <f t="shared" si="333"/>
        <v/>
      </c>
      <c r="X4259" s="43" t="str">
        <f t="shared" si="334"/>
        <v>OK</v>
      </c>
      <c r="Y4259" s="681" t="str">
        <f t="shared" si="335"/>
        <v/>
      </c>
    </row>
    <row r="4260" spans="1:25" x14ac:dyDescent="0.25">
      <c r="A4260" s="68" t="str">
        <f>'0'!$A$4</f>
        <v>………………..</v>
      </c>
      <c r="B4260" s="341">
        <f>'0'!$A$2</f>
        <v>46112</v>
      </c>
      <c r="C4260" s="341" t="s">
        <v>1246</v>
      </c>
      <c r="D4260" s="22"/>
      <c r="E4260" s="23"/>
      <c r="F4260" s="14"/>
      <c r="G4260" s="23"/>
      <c r="H4260" s="22"/>
      <c r="I4260" s="24"/>
      <c r="J4260" s="24"/>
      <c r="K4260" s="25"/>
      <c r="L4260" s="25"/>
      <c r="M4260" s="25"/>
      <c r="N4260" s="25"/>
      <c r="O4260" s="25"/>
      <c r="P4260" s="25"/>
      <c r="Q4260" s="26"/>
      <c r="R4260" s="25"/>
      <c r="S4260" s="25"/>
      <c r="T4260" s="27">
        <f t="shared" si="331"/>
        <v>0</v>
      </c>
      <c r="U4260" s="27">
        <f t="shared" si="332"/>
        <v>0</v>
      </c>
      <c r="V4260" s="25"/>
      <c r="W4260" s="27" t="str">
        <f t="shared" si="333"/>
        <v/>
      </c>
      <c r="X4260" s="43" t="str">
        <f t="shared" si="334"/>
        <v>OK</v>
      </c>
      <c r="Y4260" s="681" t="str">
        <f t="shared" si="335"/>
        <v/>
      </c>
    </row>
    <row r="4261" spans="1:25" x14ac:dyDescent="0.25">
      <c r="A4261" s="68" t="str">
        <f>'0'!$A$4</f>
        <v>………………..</v>
      </c>
      <c r="B4261" s="341">
        <f>'0'!$A$2</f>
        <v>46112</v>
      </c>
      <c r="C4261" s="341" t="s">
        <v>1246</v>
      </c>
      <c r="D4261" s="22"/>
      <c r="E4261" s="23"/>
      <c r="F4261" s="14"/>
      <c r="G4261" s="23"/>
      <c r="H4261" s="22"/>
      <c r="I4261" s="24"/>
      <c r="J4261" s="24"/>
      <c r="K4261" s="25"/>
      <c r="L4261" s="25"/>
      <c r="M4261" s="25"/>
      <c r="N4261" s="25"/>
      <c r="O4261" s="25"/>
      <c r="P4261" s="25"/>
      <c r="Q4261" s="26"/>
      <c r="R4261" s="25"/>
      <c r="S4261" s="25"/>
      <c r="T4261" s="27">
        <f t="shared" si="331"/>
        <v>0</v>
      </c>
      <c r="U4261" s="27">
        <f t="shared" si="332"/>
        <v>0</v>
      </c>
      <c r="V4261" s="25"/>
      <c r="W4261" s="27" t="str">
        <f t="shared" si="333"/>
        <v/>
      </c>
      <c r="X4261" s="43" t="str">
        <f t="shared" si="334"/>
        <v>OK</v>
      </c>
      <c r="Y4261" s="681" t="str">
        <f t="shared" si="335"/>
        <v/>
      </c>
    </row>
    <row r="4262" spans="1:25" x14ac:dyDescent="0.25">
      <c r="A4262" s="68" t="str">
        <f>'0'!$A$4</f>
        <v>………………..</v>
      </c>
      <c r="B4262" s="341">
        <f>'0'!$A$2</f>
        <v>46112</v>
      </c>
      <c r="C4262" s="341" t="s">
        <v>1246</v>
      </c>
      <c r="D4262" s="22"/>
      <c r="E4262" s="23"/>
      <c r="F4262" s="14"/>
      <c r="G4262" s="23"/>
      <c r="H4262" s="22"/>
      <c r="I4262" s="24"/>
      <c r="J4262" s="24"/>
      <c r="K4262" s="25"/>
      <c r="L4262" s="25"/>
      <c r="M4262" s="25"/>
      <c r="N4262" s="25"/>
      <c r="O4262" s="25"/>
      <c r="P4262" s="25"/>
      <c r="Q4262" s="26"/>
      <c r="R4262" s="25"/>
      <c r="S4262" s="25"/>
      <c r="T4262" s="27">
        <f t="shared" si="331"/>
        <v>0</v>
      </c>
      <c r="U4262" s="27">
        <f t="shared" si="332"/>
        <v>0</v>
      </c>
      <c r="V4262" s="25"/>
      <c r="W4262" s="27" t="str">
        <f t="shared" si="333"/>
        <v/>
      </c>
      <c r="X4262" s="43" t="str">
        <f t="shared" si="334"/>
        <v>OK</v>
      </c>
      <c r="Y4262" s="681" t="str">
        <f t="shared" si="335"/>
        <v/>
      </c>
    </row>
    <row r="4263" spans="1:25" x14ac:dyDescent="0.25">
      <c r="A4263" s="68" t="str">
        <f>'0'!$A$4</f>
        <v>………………..</v>
      </c>
      <c r="B4263" s="341">
        <f>'0'!$A$2</f>
        <v>46112</v>
      </c>
      <c r="C4263" s="341" t="s">
        <v>1246</v>
      </c>
      <c r="D4263" s="22"/>
      <c r="E4263" s="23"/>
      <c r="F4263" s="14"/>
      <c r="G4263" s="23"/>
      <c r="H4263" s="22"/>
      <c r="I4263" s="24"/>
      <c r="J4263" s="24"/>
      <c r="K4263" s="25"/>
      <c r="L4263" s="25"/>
      <c r="M4263" s="25"/>
      <c r="N4263" s="25"/>
      <c r="O4263" s="25"/>
      <c r="P4263" s="25"/>
      <c r="Q4263" s="26"/>
      <c r="R4263" s="25"/>
      <c r="S4263" s="25"/>
      <c r="T4263" s="27">
        <f t="shared" si="331"/>
        <v>0</v>
      </c>
      <c r="U4263" s="27">
        <f t="shared" si="332"/>
        <v>0</v>
      </c>
      <c r="V4263" s="25"/>
      <c r="W4263" s="27" t="str">
        <f t="shared" si="333"/>
        <v/>
      </c>
      <c r="X4263" s="43" t="str">
        <f t="shared" si="334"/>
        <v>OK</v>
      </c>
      <c r="Y4263" s="681" t="str">
        <f t="shared" si="335"/>
        <v/>
      </c>
    </row>
    <row r="4264" spans="1:25" x14ac:dyDescent="0.25">
      <c r="A4264" s="68" t="str">
        <f>'0'!$A$4</f>
        <v>………………..</v>
      </c>
      <c r="B4264" s="341">
        <f>'0'!$A$2</f>
        <v>46112</v>
      </c>
      <c r="C4264" s="341" t="s">
        <v>1246</v>
      </c>
      <c r="D4264" s="22"/>
      <c r="E4264" s="23"/>
      <c r="F4264" s="14"/>
      <c r="G4264" s="23"/>
      <c r="H4264" s="22"/>
      <c r="I4264" s="24"/>
      <c r="J4264" s="24"/>
      <c r="K4264" s="25"/>
      <c r="L4264" s="25"/>
      <c r="M4264" s="25"/>
      <c r="N4264" s="25"/>
      <c r="O4264" s="25"/>
      <c r="P4264" s="25"/>
      <c r="Q4264" s="26"/>
      <c r="R4264" s="25"/>
      <c r="S4264" s="25"/>
      <c r="T4264" s="27">
        <f t="shared" si="331"/>
        <v>0</v>
      </c>
      <c r="U4264" s="27">
        <f t="shared" si="332"/>
        <v>0</v>
      </c>
      <c r="V4264" s="25"/>
      <c r="W4264" s="27" t="str">
        <f t="shared" si="333"/>
        <v/>
      </c>
      <c r="X4264" s="43" t="str">
        <f t="shared" si="334"/>
        <v>OK</v>
      </c>
      <c r="Y4264" s="681" t="str">
        <f t="shared" si="335"/>
        <v/>
      </c>
    </row>
    <row r="4265" spans="1:25" x14ac:dyDescent="0.25">
      <c r="A4265" s="68" t="str">
        <f>'0'!$A$4</f>
        <v>………………..</v>
      </c>
      <c r="B4265" s="341">
        <f>'0'!$A$2</f>
        <v>46112</v>
      </c>
      <c r="C4265" s="341" t="s">
        <v>1246</v>
      </c>
      <c r="D4265" s="22"/>
      <c r="E4265" s="23"/>
      <c r="F4265" s="14"/>
      <c r="G4265" s="23"/>
      <c r="H4265" s="22"/>
      <c r="I4265" s="24"/>
      <c r="J4265" s="24"/>
      <c r="K4265" s="25"/>
      <c r="L4265" s="25"/>
      <c r="M4265" s="25"/>
      <c r="N4265" s="25"/>
      <c r="O4265" s="25"/>
      <c r="P4265" s="25"/>
      <c r="Q4265" s="26"/>
      <c r="R4265" s="25"/>
      <c r="S4265" s="25"/>
      <c r="T4265" s="27">
        <f t="shared" si="331"/>
        <v>0</v>
      </c>
      <c r="U4265" s="27">
        <f t="shared" si="332"/>
        <v>0</v>
      </c>
      <c r="V4265" s="25"/>
      <c r="W4265" s="27" t="str">
        <f t="shared" si="333"/>
        <v/>
      </c>
      <c r="X4265" s="43" t="str">
        <f t="shared" si="334"/>
        <v>OK</v>
      </c>
      <c r="Y4265" s="681" t="str">
        <f t="shared" si="335"/>
        <v/>
      </c>
    </row>
    <row r="4266" spans="1:25" x14ac:dyDescent="0.25">
      <c r="A4266" s="68" t="str">
        <f>'0'!$A$4</f>
        <v>………………..</v>
      </c>
      <c r="B4266" s="341">
        <f>'0'!$A$2</f>
        <v>46112</v>
      </c>
      <c r="C4266" s="341" t="s">
        <v>1246</v>
      </c>
      <c r="D4266" s="22"/>
      <c r="E4266" s="23"/>
      <c r="F4266" s="14"/>
      <c r="G4266" s="23"/>
      <c r="H4266" s="22"/>
      <c r="I4266" s="24"/>
      <c r="J4266" s="24"/>
      <c r="K4266" s="25"/>
      <c r="L4266" s="25"/>
      <c r="M4266" s="25"/>
      <c r="N4266" s="25"/>
      <c r="O4266" s="25"/>
      <c r="P4266" s="25"/>
      <c r="Q4266" s="26"/>
      <c r="R4266" s="25"/>
      <c r="S4266" s="25"/>
      <c r="T4266" s="27">
        <f t="shared" si="331"/>
        <v>0</v>
      </c>
      <c r="U4266" s="27">
        <f t="shared" si="332"/>
        <v>0</v>
      </c>
      <c r="V4266" s="25"/>
      <c r="W4266" s="27" t="str">
        <f t="shared" si="333"/>
        <v/>
      </c>
      <c r="X4266" s="43" t="str">
        <f t="shared" si="334"/>
        <v>OK</v>
      </c>
      <c r="Y4266" s="681" t="str">
        <f t="shared" si="335"/>
        <v/>
      </c>
    </row>
    <row r="4267" spans="1:25" x14ac:dyDescent="0.25">
      <c r="A4267" s="68" t="str">
        <f>'0'!$A$4</f>
        <v>………………..</v>
      </c>
      <c r="B4267" s="341">
        <f>'0'!$A$2</f>
        <v>46112</v>
      </c>
      <c r="C4267" s="341" t="s">
        <v>1246</v>
      </c>
      <c r="D4267" s="22"/>
      <c r="E4267" s="23"/>
      <c r="F4267" s="14"/>
      <c r="G4267" s="23"/>
      <c r="H4267" s="22"/>
      <c r="I4267" s="24"/>
      <c r="J4267" s="24"/>
      <c r="K4267" s="25"/>
      <c r="L4267" s="25"/>
      <c r="M4267" s="25"/>
      <c r="N4267" s="25"/>
      <c r="O4267" s="25"/>
      <c r="P4267" s="25"/>
      <c r="Q4267" s="26"/>
      <c r="R4267" s="25"/>
      <c r="S4267" s="25"/>
      <c r="T4267" s="27">
        <f t="shared" si="331"/>
        <v>0</v>
      </c>
      <c r="U4267" s="27">
        <f t="shared" si="332"/>
        <v>0</v>
      </c>
      <c r="V4267" s="25"/>
      <c r="W4267" s="27" t="str">
        <f t="shared" si="333"/>
        <v/>
      </c>
      <c r="X4267" s="43" t="str">
        <f t="shared" si="334"/>
        <v>OK</v>
      </c>
      <c r="Y4267" s="681" t="str">
        <f t="shared" si="335"/>
        <v/>
      </c>
    </row>
    <row r="4268" spans="1:25" x14ac:dyDescent="0.25">
      <c r="A4268" s="68" t="str">
        <f>'0'!$A$4</f>
        <v>………………..</v>
      </c>
      <c r="B4268" s="341">
        <f>'0'!$A$2</f>
        <v>46112</v>
      </c>
      <c r="C4268" s="341" t="s">
        <v>1246</v>
      </c>
      <c r="D4268" s="22"/>
      <c r="E4268" s="23"/>
      <c r="F4268" s="14"/>
      <c r="G4268" s="23"/>
      <c r="H4268" s="22"/>
      <c r="I4268" s="24"/>
      <c r="J4268" s="24"/>
      <c r="K4268" s="25"/>
      <c r="L4268" s="25"/>
      <c r="M4268" s="25"/>
      <c r="N4268" s="25"/>
      <c r="O4268" s="25"/>
      <c r="P4268" s="25"/>
      <c r="Q4268" s="26"/>
      <c r="R4268" s="25"/>
      <c r="S4268" s="25"/>
      <c r="T4268" s="27">
        <f t="shared" si="331"/>
        <v>0</v>
      </c>
      <c r="U4268" s="27">
        <f t="shared" si="332"/>
        <v>0</v>
      </c>
      <c r="V4268" s="25"/>
      <c r="W4268" s="27" t="str">
        <f t="shared" si="333"/>
        <v/>
      </c>
      <c r="X4268" s="43" t="str">
        <f t="shared" si="334"/>
        <v>OK</v>
      </c>
      <c r="Y4268" s="681" t="str">
        <f t="shared" si="335"/>
        <v/>
      </c>
    </row>
    <row r="4269" spans="1:25" x14ac:dyDescent="0.25">
      <c r="A4269" s="68" t="str">
        <f>'0'!$A$4</f>
        <v>………………..</v>
      </c>
      <c r="B4269" s="341">
        <f>'0'!$A$2</f>
        <v>46112</v>
      </c>
      <c r="C4269" s="341" t="s">
        <v>1246</v>
      </c>
      <c r="D4269" s="22"/>
      <c r="E4269" s="23"/>
      <c r="F4269" s="14"/>
      <c r="G4269" s="23"/>
      <c r="H4269" s="22"/>
      <c r="I4269" s="24"/>
      <c r="J4269" s="24"/>
      <c r="K4269" s="25"/>
      <c r="L4269" s="25"/>
      <c r="M4269" s="25"/>
      <c r="N4269" s="25"/>
      <c r="O4269" s="25"/>
      <c r="P4269" s="25"/>
      <c r="Q4269" s="26"/>
      <c r="R4269" s="25"/>
      <c r="S4269" s="25"/>
      <c r="T4269" s="27">
        <f t="shared" si="331"/>
        <v>0</v>
      </c>
      <c r="U4269" s="27">
        <f t="shared" si="332"/>
        <v>0</v>
      </c>
      <c r="V4269" s="25"/>
      <c r="W4269" s="27" t="str">
        <f t="shared" si="333"/>
        <v/>
      </c>
      <c r="X4269" s="43" t="str">
        <f t="shared" si="334"/>
        <v>OK</v>
      </c>
      <c r="Y4269" s="681" t="str">
        <f t="shared" si="335"/>
        <v/>
      </c>
    </row>
    <row r="4270" spans="1:25" x14ac:dyDescent="0.25">
      <c r="A4270" s="68" t="str">
        <f>'0'!$A$4</f>
        <v>………………..</v>
      </c>
      <c r="B4270" s="341">
        <f>'0'!$A$2</f>
        <v>46112</v>
      </c>
      <c r="C4270" s="341" t="s">
        <v>1246</v>
      </c>
      <c r="D4270" s="22"/>
      <c r="E4270" s="23"/>
      <c r="F4270" s="14"/>
      <c r="G4270" s="23"/>
      <c r="H4270" s="22"/>
      <c r="I4270" s="24"/>
      <c r="J4270" s="24"/>
      <c r="K4270" s="25"/>
      <c r="L4270" s="25"/>
      <c r="M4270" s="25"/>
      <c r="N4270" s="25"/>
      <c r="O4270" s="25"/>
      <c r="P4270" s="25"/>
      <c r="Q4270" s="26"/>
      <c r="R4270" s="25"/>
      <c r="S4270" s="25"/>
      <c r="T4270" s="27">
        <f t="shared" si="331"/>
        <v>0</v>
      </c>
      <c r="U4270" s="27">
        <f t="shared" si="332"/>
        <v>0</v>
      </c>
      <c r="V4270" s="25"/>
      <c r="W4270" s="27" t="str">
        <f t="shared" si="333"/>
        <v/>
      </c>
      <c r="X4270" s="43" t="str">
        <f t="shared" si="334"/>
        <v>OK</v>
      </c>
      <c r="Y4270" s="681" t="str">
        <f t="shared" si="335"/>
        <v/>
      </c>
    </row>
    <row r="4271" spans="1:25" x14ac:dyDescent="0.25">
      <c r="A4271" s="68" t="str">
        <f>'0'!$A$4</f>
        <v>………………..</v>
      </c>
      <c r="B4271" s="341">
        <f>'0'!$A$2</f>
        <v>46112</v>
      </c>
      <c r="C4271" s="341" t="s">
        <v>1246</v>
      </c>
      <c r="D4271" s="22"/>
      <c r="E4271" s="23"/>
      <c r="F4271" s="14"/>
      <c r="G4271" s="23"/>
      <c r="H4271" s="22"/>
      <c r="I4271" s="24"/>
      <c r="J4271" s="24"/>
      <c r="K4271" s="25"/>
      <c r="L4271" s="25"/>
      <c r="M4271" s="25"/>
      <c r="N4271" s="25"/>
      <c r="O4271" s="25"/>
      <c r="P4271" s="25"/>
      <c r="Q4271" s="26"/>
      <c r="R4271" s="25"/>
      <c r="S4271" s="25"/>
      <c r="T4271" s="27">
        <f t="shared" si="331"/>
        <v>0</v>
      </c>
      <c r="U4271" s="27">
        <f t="shared" si="332"/>
        <v>0</v>
      </c>
      <c r="V4271" s="25"/>
      <c r="W4271" s="27" t="str">
        <f t="shared" si="333"/>
        <v/>
      </c>
      <c r="X4271" s="43" t="str">
        <f t="shared" si="334"/>
        <v>OK</v>
      </c>
      <c r="Y4271" s="681" t="str">
        <f t="shared" si="335"/>
        <v/>
      </c>
    </row>
    <row r="4272" spans="1:25" x14ac:dyDescent="0.25">
      <c r="A4272" s="68" t="str">
        <f>'0'!$A$4</f>
        <v>………………..</v>
      </c>
      <c r="B4272" s="341">
        <f>'0'!$A$2</f>
        <v>46112</v>
      </c>
      <c r="C4272" s="341" t="s">
        <v>1246</v>
      </c>
      <c r="D4272" s="22"/>
      <c r="E4272" s="23"/>
      <c r="F4272" s="14"/>
      <c r="G4272" s="23"/>
      <c r="H4272" s="22"/>
      <c r="I4272" s="24"/>
      <c r="J4272" s="24"/>
      <c r="K4272" s="25"/>
      <c r="L4272" s="25"/>
      <c r="M4272" s="25"/>
      <c r="N4272" s="25"/>
      <c r="O4272" s="25"/>
      <c r="P4272" s="25"/>
      <c r="Q4272" s="26"/>
      <c r="R4272" s="25"/>
      <c r="S4272" s="25"/>
      <c r="T4272" s="27">
        <f t="shared" si="331"/>
        <v>0</v>
      </c>
      <c r="U4272" s="27">
        <f t="shared" si="332"/>
        <v>0</v>
      </c>
      <c r="V4272" s="25"/>
      <c r="W4272" s="27" t="str">
        <f t="shared" si="333"/>
        <v/>
      </c>
      <c r="X4272" s="43" t="str">
        <f t="shared" si="334"/>
        <v>OK</v>
      </c>
      <c r="Y4272" s="681" t="str">
        <f t="shared" si="335"/>
        <v/>
      </c>
    </row>
    <row r="4273" spans="1:25" x14ac:dyDescent="0.25">
      <c r="A4273" s="68" t="str">
        <f>'0'!$A$4</f>
        <v>………………..</v>
      </c>
      <c r="B4273" s="341">
        <f>'0'!$A$2</f>
        <v>46112</v>
      </c>
      <c r="C4273" s="341" t="s">
        <v>1246</v>
      </c>
      <c r="D4273" s="22"/>
      <c r="E4273" s="23"/>
      <c r="F4273" s="14"/>
      <c r="G4273" s="23"/>
      <c r="H4273" s="22"/>
      <c r="I4273" s="24"/>
      <c r="J4273" s="24"/>
      <c r="K4273" s="25"/>
      <c r="L4273" s="25"/>
      <c r="M4273" s="25"/>
      <c r="N4273" s="25"/>
      <c r="O4273" s="25"/>
      <c r="P4273" s="25"/>
      <c r="Q4273" s="26"/>
      <c r="R4273" s="25"/>
      <c r="S4273" s="25"/>
      <c r="T4273" s="27">
        <f t="shared" si="331"/>
        <v>0</v>
      </c>
      <c r="U4273" s="27">
        <f t="shared" si="332"/>
        <v>0</v>
      </c>
      <c r="V4273" s="25"/>
      <c r="W4273" s="27" t="str">
        <f t="shared" si="333"/>
        <v/>
      </c>
      <c r="X4273" s="43" t="str">
        <f t="shared" si="334"/>
        <v>OK</v>
      </c>
      <c r="Y4273" s="681" t="str">
        <f t="shared" si="335"/>
        <v/>
      </c>
    </row>
    <row r="4274" spans="1:25" x14ac:dyDescent="0.25">
      <c r="A4274" s="68" t="str">
        <f>'0'!$A$4</f>
        <v>………………..</v>
      </c>
      <c r="B4274" s="341">
        <f>'0'!$A$2</f>
        <v>46112</v>
      </c>
      <c r="C4274" s="341" t="s">
        <v>1246</v>
      </c>
      <c r="D4274" s="22"/>
      <c r="E4274" s="23"/>
      <c r="F4274" s="14"/>
      <c r="G4274" s="23"/>
      <c r="H4274" s="22"/>
      <c r="I4274" s="24"/>
      <c r="J4274" s="24"/>
      <c r="K4274" s="25"/>
      <c r="L4274" s="25"/>
      <c r="M4274" s="25"/>
      <c r="N4274" s="25"/>
      <c r="O4274" s="25"/>
      <c r="P4274" s="25"/>
      <c r="Q4274" s="26"/>
      <c r="R4274" s="25"/>
      <c r="S4274" s="25"/>
      <c r="T4274" s="27">
        <f t="shared" si="331"/>
        <v>0</v>
      </c>
      <c r="U4274" s="27">
        <f t="shared" si="332"/>
        <v>0</v>
      </c>
      <c r="V4274" s="25"/>
      <c r="W4274" s="27" t="str">
        <f t="shared" si="333"/>
        <v/>
      </c>
      <c r="X4274" s="43" t="str">
        <f t="shared" si="334"/>
        <v>OK</v>
      </c>
      <c r="Y4274" s="681" t="str">
        <f t="shared" si="335"/>
        <v/>
      </c>
    </row>
    <row r="4275" spans="1:25" x14ac:dyDescent="0.25">
      <c r="A4275" s="68" t="str">
        <f>'0'!$A$4</f>
        <v>………………..</v>
      </c>
      <c r="B4275" s="341">
        <f>'0'!$A$2</f>
        <v>46112</v>
      </c>
      <c r="C4275" s="341" t="s">
        <v>1246</v>
      </c>
      <c r="D4275" s="22"/>
      <c r="E4275" s="23"/>
      <c r="F4275" s="14"/>
      <c r="G4275" s="23"/>
      <c r="H4275" s="22"/>
      <c r="I4275" s="24"/>
      <c r="J4275" s="24"/>
      <c r="K4275" s="25"/>
      <c r="L4275" s="25"/>
      <c r="M4275" s="25"/>
      <c r="N4275" s="25"/>
      <c r="O4275" s="25"/>
      <c r="P4275" s="25"/>
      <c r="Q4275" s="26"/>
      <c r="R4275" s="25"/>
      <c r="S4275" s="25"/>
      <c r="T4275" s="27">
        <f t="shared" si="331"/>
        <v>0</v>
      </c>
      <c r="U4275" s="27">
        <f t="shared" si="332"/>
        <v>0</v>
      </c>
      <c r="V4275" s="25"/>
      <c r="W4275" s="27" t="str">
        <f t="shared" si="333"/>
        <v/>
      </c>
      <c r="X4275" s="43" t="str">
        <f t="shared" si="334"/>
        <v>OK</v>
      </c>
      <c r="Y4275" s="681" t="str">
        <f t="shared" si="335"/>
        <v/>
      </c>
    </row>
    <row r="4276" spans="1:25" x14ac:dyDescent="0.25">
      <c r="A4276" s="68" t="str">
        <f>'0'!$A$4</f>
        <v>………………..</v>
      </c>
      <c r="B4276" s="341">
        <f>'0'!$A$2</f>
        <v>46112</v>
      </c>
      <c r="C4276" s="341" t="s">
        <v>1246</v>
      </c>
      <c r="D4276" s="22"/>
      <c r="E4276" s="23"/>
      <c r="F4276" s="14"/>
      <c r="G4276" s="23"/>
      <c r="H4276" s="22"/>
      <c r="I4276" s="24"/>
      <c r="J4276" s="24"/>
      <c r="K4276" s="25"/>
      <c r="L4276" s="25"/>
      <c r="M4276" s="25"/>
      <c r="N4276" s="25"/>
      <c r="O4276" s="25"/>
      <c r="P4276" s="25"/>
      <c r="Q4276" s="26"/>
      <c r="R4276" s="25"/>
      <c r="S4276" s="25"/>
      <c r="T4276" s="27">
        <f t="shared" si="331"/>
        <v>0</v>
      </c>
      <c r="U4276" s="27">
        <f t="shared" si="332"/>
        <v>0</v>
      </c>
      <c r="V4276" s="25"/>
      <c r="W4276" s="27" t="str">
        <f t="shared" si="333"/>
        <v/>
      </c>
      <c r="X4276" s="43" t="str">
        <f t="shared" si="334"/>
        <v>OK</v>
      </c>
      <c r="Y4276" s="681" t="str">
        <f t="shared" si="335"/>
        <v/>
      </c>
    </row>
    <row r="4277" spans="1:25" x14ac:dyDescent="0.25">
      <c r="A4277" s="68" t="str">
        <f>'0'!$A$4</f>
        <v>………………..</v>
      </c>
      <c r="B4277" s="341">
        <f>'0'!$A$2</f>
        <v>46112</v>
      </c>
      <c r="C4277" s="341" t="s">
        <v>1246</v>
      </c>
      <c r="D4277" s="22"/>
      <c r="E4277" s="23"/>
      <c r="F4277" s="14"/>
      <c r="G4277" s="23"/>
      <c r="H4277" s="22"/>
      <c r="I4277" s="24"/>
      <c r="J4277" s="24"/>
      <c r="K4277" s="25"/>
      <c r="L4277" s="25"/>
      <c r="M4277" s="25"/>
      <c r="N4277" s="25"/>
      <c r="O4277" s="25"/>
      <c r="P4277" s="25"/>
      <c r="Q4277" s="26"/>
      <c r="R4277" s="25"/>
      <c r="S4277" s="25"/>
      <c r="T4277" s="27">
        <f t="shared" si="331"/>
        <v>0</v>
      </c>
      <c r="U4277" s="27">
        <f t="shared" si="332"/>
        <v>0</v>
      </c>
      <c r="V4277" s="25"/>
      <c r="W4277" s="27" t="str">
        <f t="shared" si="333"/>
        <v/>
      </c>
      <c r="X4277" s="43" t="str">
        <f t="shared" si="334"/>
        <v>OK</v>
      </c>
      <c r="Y4277" s="681" t="str">
        <f t="shared" si="335"/>
        <v/>
      </c>
    </row>
    <row r="4278" spans="1:25" x14ac:dyDescent="0.25">
      <c r="A4278" s="68" t="str">
        <f>'0'!$A$4</f>
        <v>………………..</v>
      </c>
      <c r="B4278" s="341">
        <f>'0'!$A$2</f>
        <v>46112</v>
      </c>
      <c r="C4278" s="341" t="s">
        <v>1246</v>
      </c>
      <c r="D4278" s="22"/>
      <c r="E4278" s="23"/>
      <c r="F4278" s="14"/>
      <c r="G4278" s="23"/>
      <c r="H4278" s="22"/>
      <c r="I4278" s="24"/>
      <c r="J4278" s="24"/>
      <c r="K4278" s="25"/>
      <c r="L4278" s="25"/>
      <c r="M4278" s="25"/>
      <c r="N4278" s="25"/>
      <c r="O4278" s="25"/>
      <c r="P4278" s="25"/>
      <c r="Q4278" s="26"/>
      <c r="R4278" s="25"/>
      <c r="S4278" s="25"/>
      <c r="T4278" s="27">
        <f t="shared" si="331"/>
        <v>0</v>
      </c>
      <c r="U4278" s="27">
        <f t="shared" si="332"/>
        <v>0</v>
      </c>
      <c r="V4278" s="25"/>
      <c r="W4278" s="27" t="str">
        <f t="shared" si="333"/>
        <v/>
      </c>
      <c r="X4278" s="43" t="str">
        <f t="shared" si="334"/>
        <v>OK</v>
      </c>
      <c r="Y4278" s="681" t="str">
        <f t="shared" si="335"/>
        <v/>
      </c>
    </row>
    <row r="4279" spans="1:25" x14ac:dyDescent="0.25">
      <c r="A4279" s="68" t="str">
        <f>'0'!$A$4</f>
        <v>………………..</v>
      </c>
      <c r="B4279" s="341">
        <f>'0'!$A$2</f>
        <v>46112</v>
      </c>
      <c r="C4279" s="341" t="s">
        <v>1246</v>
      </c>
      <c r="D4279" s="22"/>
      <c r="E4279" s="23"/>
      <c r="F4279" s="14"/>
      <c r="G4279" s="23"/>
      <c r="H4279" s="22"/>
      <c r="I4279" s="24"/>
      <c r="J4279" s="24"/>
      <c r="K4279" s="25"/>
      <c r="L4279" s="25"/>
      <c r="M4279" s="25"/>
      <c r="N4279" s="25"/>
      <c r="O4279" s="25"/>
      <c r="P4279" s="25"/>
      <c r="Q4279" s="26"/>
      <c r="R4279" s="25"/>
      <c r="S4279" s="25"/>
      <c r="T4279" s="27">
        <f t="shared" si="331"/>
        <v>0</v>
      </c>
      <c r="U4279" s="27">
        <f t="shared" si="332"/>
        <v>0</v>
      </c>
      <c r="V4279" s="25"/>
      <c r="W4279" s="27" t="str">
        <f t="shared" si="333"/>
        <v/>
      </c>
      <c r="X4279" s="43" t="str">
        <f t="shared" si="334"/>
        <v>OK</v>
      </c>
      <c r="Y4279" s="681" t="str">
        <f t="shared" si="335"/>
        <v/>
      </c>
    </row>
    <row r="4280" spans="1:25" x14ac:dyDescent="0.25">
      <c r="A4280" s="68" t="str">
        <f>'0'!$A$4</f>
        <v>………………..</v>
      </c>
      <c r="B4280" s="341">
        <f>'0'!$A$2</f>
        <v>46112</v>
      </c>
      <c r="C4280" s="341" t="s">
        <v>1246</v>
      </c>
      <c r="D4280" s="22"/>
      <c r="E4280" s="23"/>
      <c r="F4280" s="14"/>
      <c r="G4280" s="23"/>
      <c r="H4280" s="22"/>
      <c r="I4280" s="24"/>
      <c r="J4280" s="24"/>
      <c r="K4280" s="25"/>
      <c r="L4280" s="25"/>
      <c r="M4280" s="25"/>
      <c r="N4280" s="25"/>
      <c r="O4280" s="25"/>
      <c r="P4280" s="25"/>
      <c r="Q4280" s="26"/>
      <c r="R4280" s="25"/>
      <c r="S4280" s="25"/>
      <c r="T4280" s="27">
        <f t="shared" si="331"/>
        <v>0</v>
      </c>
      <c r="U4280" s="27">
        <f t="shared" si="332"/>
        <v>0</v>
      </c>
      <c r="V4280" s="25"/>
      <c r="W4280" s="27" t="str">
        <f t="shared" si="333"/>
        <v/>
      </c>
      <c r="X4280" s="43" t="str">
        <f t="shared" si="334"/>
        <v>OK</v>
      </c>
      <c r="Y4280" s="681" t="str">
        <f t="shared" si="335"/>
        <v/>
      </c>
    </row>
    <row r="4281" spans="1:25" x14ac:dyDescent="0.25">
      <c r="A4281" s="68" t="str">
        <f>'0'!$A$4</f>
        <v>………………..</v>
      </c>
      <c r="B4281" s="341">
        <f>'0'!$A$2</f>
        <v>46112</v>
      </c>
      <c r="C4281" s="341" t="s">
        <v>1246</v>
      </c>
      <c r="D4281" s="22"/>
      <c r="E4281" s="23"/>
      <c r="F4281" s="14"/>
      <c r="G4281" s="23"/>
      <c r="H4281" s="22"/>
      <c r="I4281" s="24"/>
      <c r="J4281" s="24"/>
      <c r="K4281" s="25"/>
      <c r="L4281" s="25"/>
      <c r="M4281" s="25"/>
      <c r="N4281" s="25"/>
      <c r="O4281" s="25"/>
      <c r="P4281" s="25"/>
      <c r="Q4281" s="26"/>
      <c r="R4281" s="25"/>
      <c r="S4281" s="25"/>
      <c r="T4281" s="27">
        <f t="shared" si="331"/>
        <v>0</v>
      </c>
      <c r="U4281" s="27">
        <f t="shared" si="332"/>
        <v>0</v>
      </c>
      <c r="V4281" s="25"/>
      <c r="W4281" s="27" t="str">
        <f t="shared" si="333"/>
        <v/>
      </c>
      <c r="X4281" s="43" t="str">
        <f t="shared" si="334"/>
        <v>OK</v>
      </c>
      <c r="Y4281" s="681" t="str">
        <f t="shared" si="335"/>
        <v/>
      </c>
    </row>
    <row r="4282" spans="1:25" x14ac:dyDescent="0.25">
      <c r="A4282" s="68" t="str">
        <f>'0'!$A$4</f>
        <v>………………..</v>
      </c>
      <c r="B4282" s="341">
        <f>'0'!$A$2</f>
        <v>46112</v>
      </c>
      <c r="C4282" s="341" t="s">
        <v>1246</v>
      </c>
      <c r="D4282" s="22"/>
      <c r="E4282" s="23"/>
      <c r="F4282" s="14"/>
      <c r="G4282" s="23"/>
      <c r="H4282" s="22"/>
      <c r="I4282" s="24"/>
      <c r="J4282" s="24"/>
      <c r="K4282" s="25"/>
      <c r="L4282" s="25"/>
      <c r="M4282" s="25"/>
      <c r="N4282" s="25"/>
      <c r="O4282" s="25"/>
      <c r="P4282" s="25"/>
      <c r="Q4282" s="26"/>
      <c r="R4282" s="25"/>
      <c r="S4282" s="25"/>
      <c r="T4282" s="27">
        <f t="shared" si="331"/>
        <v>0</v>
      </c>
      <c r="U4282" s="27">
        <f t="shared" si="332"/>
        <v>0</v>
      </c>
      <c r="V4282" s="25"/>
      <c r="W4282" s="27" t="str">
        <f t="shared" si="333"/>
        <v/>
      </c>
      <c r="X4282" s="43" t="str">
        <f t="shared" si="334"/>
        <v>OK</v>
      </c>
      <c r="Y4282" s="681" t="str">
        <f t="shared" si="335"/>
        <v/>
      </c>
    </row>
    <row r="4283" spans="1:25" x14ac:dyDescent="0.25">
      <c r="A4283" s="68" t="str">
        <f>'0'!$A$4</f>
        <v>………………..</v>
      </c>
      <c r="B4283" s="341">
        <f>'0'!$A$2</f>
        <v>46112</v>
      </c>
      <c r="C4283" s="341" t="s">
        <v>1246</v>
      </c>
      <c r="D4283" s="22"/>
      <c r="E4283" s="23"/>
      <c r="F4283" s="14"/>
      <c r="G4283" s="23"/>
      <c r="H4283" s="22"/>
      <c r="I4283" s="24"/>
      <c r="J4283" s="24"/>
      <c r="K4283" s="25"/>
      <c r="L4283" s="25"/>
      <c r="M4283" s="25"/>
      <c r="N4283" s="25"/>
      <c r="O4283" s="25"/>
      <c r="P4283" s="25"/>
      <c r="Q4283" s="26"/>
      <c r="R4283" s="25"/>
      <c r="S4283" s="25"/>
      <c r="T4283" s="27">
        <f t="shared" si="331"/>
        <v>0</v>
      </c>
      <c r="U4283" s="27">
        <f t="shared" si="332"/>
        <v>0</v>
      </c>
      <c r="V4283" s="25"/>
      <c r="W4283" s="27" t="str">
        <f t="shared" si="333"/>
        <v/>
      </c>
      <c r="X4283" s="43" t="str">
        <f t="shared" si="334"/>
        <v>OK</v>
      </c>
      <c r="Y4283" s="681" t="str">
        <f t="shared" si="335"/>
        <v/>
      </c>
    </row>
    <row r="4284" spans="1:25" x14ac:dyDescent="0.25">
      <c r="A4284" s="68" t="str">
        <f>'0'!$A$4</f>
        <v>………………..</v>
      </c>
      <c r="B4284" s="341">
        <f>'0'!$A$2</f>
        <v>46112</v>
      </c>
      <c r="C4284" s="341" t="s">
        <v>1246</v>
      </c>
      <c r="D4284" s="22"/>
      <c r="E4284" s="23"/>
      <c r="F4284" s="14"/>
      <c r="G4284" s="23"/>
      <c r="H4284" s="22"/>
      <c r="I4284" s="24"/>
      <c r="J4284" s="24"/>
      <c r="K4284" s="25"/>
      <c r="L4284" s="25"/>
      <c r="M4284" s="25"/>
      <c r="N4284" s="25"/>
      <c r="O4284" s="25"/>
      <c r="P4284" s="25"/>
      <c r="Q4284" s="26"/>
      <c r="R4284" s="25"/>
      <c r="S4284" s="25"/>
      <c r="T4284" s="27">
        <f t="shared" si="331"/>
        <v>0</v>
      </c>
      <c r="U4284" s="27">
        <f t="shared" si="332"/>
        <v>0</v>
      </c>
      <c r="V4284" s="25"/>
      <c r="W4284" s="27" t="str">
        <f t="shared" si="333"/>
        <v/>
      </c>
      <c r="X4284" s="43" t="str">
        <f t="shared" si="334"/>
        <v>OK</v>
      </c>
      <c r="Y4284" s="681" t="str">
        <f t="shared" si="335"/>
        <v/>
      </c>
    </row>
    <row r="4285" spans="1:25" x14ac:dyDescent="0.25">
      <c r="A4285" s="68" t="str">
        <f>'0'!$A$4</f>
        <v>………………..</v>
      </c>
      <c r="B4285" s="341">
        <f>'0'!$A$2</f>
        <v>46112</v>
      </c>
      <c r="C4285" s="341" t="s">
        <v>1246</v>
      </c>
      <c r="D4285" s="22"/>
      <c r="E4285" s="23"/>
      <c r="F4285" s="14"/>
      <c r="G4285" s="23"/>
      <c r="H4285" s="22"/>
      <c r="I4285" s="24"/>
      <c r="J4285" s="24"/>
      <c r="K4285" s="25"/>
      <c r="L4285" s="25"/>
      <c r="M4285" s="25"/>
      <c r="N4285" s="25"/>
      <c r="O4285" s="25"/>
      <c r="P4285" s="25"/>
      <c r="Q4285" s="26"/>
      <c r="R4285" s="25"/>
      <c r="S4285" s="25"/>
      <c r="T4285" s="27">
        <f t="shared" si="331"/>
        <v>0</v>
      </c>
      <c r="U4285" s="27">
        <f t="shared" si="332"/>
        <v>0</v>
      </c>
      <c r="V4285" s="25"/>
      <c r="W4285" s="27" t="str">
        <f t="shared" si="333"/>
        <v/>
      </c>
      <c r="X4285" s="43" t="str">
        <f t="shared" si="334"/>
        <v>OK</v>
      </c>
      <c r="Y4285" s="681" t="str">
        <f t="shared" si="335"/>
        <v/>
      </c>
    </row>
    <row r="4286" spans="1:25" x14ac:dyDescent="0.25">
      <c r="A4286" s="68" t="str">
        <f>'0'!$A$4</f>
        <v>………………..</v>
      </c>
      <c r="B4286" s="341">
        <f>'0'!$A$2</f>
        <v>46112</v>
      </c>
      <c r="C4286" s="341" t="s">
        <v>1246</v>
      </c>
      <c r="D4286" s="22"/>
      <c r="E4286" s="23"/>
      <c r="F4286" s="14"/>
      <c r="G4286" s="23"/>
      <c r="H4286" s="22"/>
      <c r="I4286" s="24"/>
      <c r="J4286" s="24"/>
      <c r="K4286" s="25"/>
      <c r="L4286" s="25"/>
      <c r="M4286" s="25"/>
      <c r="N4286" s="25"/>
      <c r="O4286" s="25"/>
      <c r="P4286" s="25"/>
      <c r="Q4286" s="26"/>
      <c r="R4286" s="25"/>
      <c r="S4286" s="25"/>
      <c r="T4286" s="27">
        <f t="shared" si="331"/>
        <v>0</v>
      </c>
      <c r="U4286" s="27">
        <f t="shared" si="332"/>
        <v>0</v>
      </c>
      <c r="V4286" s="25"/>
      <c r="W4286" s="27" t="str">
        <f t="shared" si="333"/>
        <v/>
      </c>
      <c r="X4286" s="43" t="str">
        <f t="shared" si="334"/>
        <v>OK</v>
      </c>
      <c r="Y4286" s="681" t="str">
        <f t="shared" si="335"/>
        <v/>
      </c>
    </row>
    <row r="4287" spans="1:25" x14ac:dyDescent="0.25">
      <c r="A4287" s="68" t="str">
        <f>'0'!$A$4</f>
        <v>………………..</v>
      </c>
      <c r="B4287" s="341">
        <f>'0'!$A$2</f>
        <v>46112</v>
      </c>
      <c r="C4287" s="341" t="s">
        <v>1246</v>
      </c>
      <c r="D4287" s="22"/>
      <c r="E4287" s="23"/>
      <c r="F4287" s="14"/>
      <c r="G4287" s="23"/>
      <c r="H4287" s="22"/>
      <c r="I4287" s="24"/>
      <c r="J4287" s="24"/>
      <c r="K4287" s="25"/>
      <c r="L4287" s="25"/>
      <c r="M4287" s="25"/>
      <c r="N4287" s="25"/>
      <c r="O4287" s="25"/>
      <c r="P4287" s="25"/>
      <c r="Q4287" s="26"/>
      <c r="R4287" s="25"/>
      <c r="S4287" s="25"/>
      <c r="T4287" s="27">
        <f t="shared" si="331"/>
        <v>0</v>
      </c>
      <c r="U4287" s="27">
        <f t="shared" si="332"/>
        <v>0</v>
      </c>
      <c r="V4287" s="25"/>
      <c r="W4287" s="27" t="str">
        <f t="shared" si="333"/>
        <v/>
      </c>
      <c r="X4287" s="43" t="str">
        <f t="shared" si="334"/>
        <v>OK</v>
      </c>
      <c r="Y4287" s="681" t="str">
        <f t="shared" si="335"/>
        <v/>
      </c>
    </row>
    <row r="4288" spans="1:25" x14ac:dyDescent="0.25">
      <c r="A4288" s="68" t="str">
        <f>'0'!$A$4</f>
        <v>………………..</v>
      </c>
      <c r="B4288" s="341">
        <f>'0'!$A$2</f>
        <v>46112</v>
      </c>
      <c r="C4288" s="341" t="s">
        <v>1246</v>
      </c>
      <c r="D4288" s="22"/>
      <c r="E4288" s="23"/>
      <c r="F4288" s="14"/>
      <c r="G4288" s="23"/>
      <c r="H4288" s="22"/>
      <c r="I4288" s="24"/>
      <c r="J4288" s="24"/>
      <c r="K4288" s="25"/>
      <c r="L4288" s="25"/>
      <c r="M4288" s="25"/>
      <c r="N4288" s="25"/>
      <c r="O4288" s="25"/>
      <c r="P4288" s="25"/>
      <c r="Q4288" s="26"/>
      <c r="R4288" s="25"/>
      <c r="S4288" s="25"/>
      <c r="T4288" s="27">
        <f t="shared" si="331"/>
        <v>0</v>
      </c>
      <c r="U4288" s="27">
        <f t="shared" si="332"/>
        <v>0</v>
      </c>
      <c r="V4288" s="25"/>
      <c r="W4288" s="27" t="str">
        <f t="shared" si="333"/>
        <v/>
      </c>
      <c r="X4288" s="43" t="str">
        <f t="shared" si="334"/>
        <v>OK</v>
      </c>
      <c r="Y4288" s="681" t="str">
        <f t="shared" si="335"/>
        <v/>
      </c>
    </row>
    <row r="4289" spans="1:25" x14ac:dyDescent="0.25">
      <c r="A4289" s="68" t="str">
        <f>'0'!$A$4</f>
        <v>………………..</v>
      </c>
      <c r="B4289" s="341">
        <f>'0'!$A$2</f>
        <v>46112</v>
      </c>
      <c r="C4289" s="341" t="s">
        <v>1246</v>
      </c>
      <c r="D4289" s="22"/>
      <c r="E4289" s="23"/>
      <c r="F4289" s="14"/>
      <c r="G4289" s="23"/>
      <c r="H4289" s="22"/>
      <c r="I4289" s="24"/>
      <c r="J4289" s="24"/>
      <c r="K4289" s="25"/>
      <c r="L4289" s="25"/>
      <c r="M4289" s="25"/>
      <c r="N4289" s="25"/>
      <c r="O4289" s="25"/>
      <c r="P4289" s="25"/>
      <c r="Q4289" s="26"/>
      <c r="R4289" s="25"/>
      <c r="S4289" s="25"/>
      <c r="T4289" s="27">
        <f t="shared" si="331"/>
        <v>0</v>
      </c>
      <c r="U4289" s="27">
        <f t="shared" si="332"/>
        <v>0</v>
      </c>
      <c r="V4289" s="25"/>
      <c r="W4289" s="27" t="str">
        <f t="shared" si="333"/>
        <v/>
      </c>
      <c r="X4289" s="43" t="str">
        <f t="shared" si="334"/>
        <v>OK</v>
      </c>
      <c r="Y4289" s="681" t="str">
        <f t="shared" si="335"/>
        <v/>
      </c>
    </row>
    <row r="4290" spans="1:25" x14ac:dyDescent="0.25">
      <c r="A4290" s="68" t="str">
        <f>'0'!$A$4</f>
        <v>………………..</v>
      </c>
      <c r="B4290" s="341">
        <f>'0'!$A$2</f>
        <v>46112</v>
      </c>
      <c r="C4290" s="341" t="s">
        <v>1246</v>
      </c>
      <c r="D4290" s="22"/>
      <c r="E4290" s="23"/>
      <c r="F4290" s="14"/>
      <c r="G4290" s="23"/>
      <c r="H4290" s="22"/>
      <c r="I4290" s="24"/>
      <c r="J4290" s="24"/>
      <c r="K4290" s="25"/>
      <c r="L4290" s="25"/>
      <c r="M4290" s="25"/>
      <c r="N4290" s="25"/>
      <c r="O4290" s="25"/>
      <c r="P4290" s="25"/>
      <c r="Q4290" s="26"/>
      <c r="R4290" s="25"/>
      <c r="S4290" s="25"/>
      <c r="T4290" s="27">
        <f t="shared" si="331"/>
        <v>0</v>
      </c>
      <c r="U4290" s="27">
        <f t="shared" si="332"/>
        <v>0</v>
      </c>
      <c r="V4290" s="25"/>
      <c r="W4290" s="27" t="str">
        <f t="shared" si="333"/>
        <v/>
      </c>
      <c r="X4290" s="43" t="str">
        <f t="shared" si="334"/>
        <v>OK</v>
      </c>
      <c r="Y4290" s="681" t="str">
        <f t="shared" si="335"/>
        <v/>
      </c>
    </row>
    <row r="4291" spans="1:25" x14ac:dyDescent="0.25">
      <c r="A4291" s="68" t="str">
        <f>'0'!$A$4</f>
        <v>………………..</v>
      </c>
      <c r="B4291" s="341">
        <f>'0'!$A$2</f>
        <v>46112</v>
      </c>
      <c r="C4291" s="341" t="s">
        <v>1246</v>
      </c>
      <c r="D4291" s="22"/>
      <c r="E4291" s="23"/>
      <c r="F4291" s="14"/>
      <c r="G4291" s="23"/>
      <c r="H4291" s="22"/>
      <c r="I4291" s="24"/>
      <c r="J4291" s="24"/>
      <c r="K4291" s="25"/>
      <c r="L4291" s="25"/>
      <c r="M4291" s="25"/>
      <c r="N4291" s="25"/>
      <c r="O4291" s="25"/>
      <c r="P4291" s="25"/>
      <c r="Q4291" s="26"/>
      <c r="R4291" s="25"/>
      <c r="S4291" s="25"/>
      <c r="T4291" s="27">
        <f t="shared" si="331"/>
        <v>0</v>
      </c>
      <c r="U4291" s="27">
        <f t="shared" si="332"/>
        <v>0</v>
      </c>
      <c r="V4291" s="25"/>
      <c r="W4291" s="27" t="str">
        <f t="shared" si="333"/>
        <v/>
      </c>
      <c r="X4291" s="43" t="str">
        <f t="shared" si="334"/>
        <v>OK</v>
      </c>
      <c r="Y4291" s="681" t="str">
        <f t="shared" si="335"/>
        <v/>
      </c>
    </row>
    <row r="4292" spans="1:25" x14ac:dyDescent="0.25">
      <c r="A4292" s="68" t="str">
        <f>'0'!$A$4</f>
        <v>………………..</v>
      </c>
      <c r="B4292" s="341">
        <f>'0'!$A$2</f>
        <v>46112</v>
      </c>
      <c r="C4292" s="341" t="s">
        <v>1246</v>
      </c>
      <c r="D4292" s="22"/>
      <c r="E4292" s="23"/>
      <c r="F4292" s="14"/>
      <c r="G4292" s="23"/>
      <c r="H4292" s="22"/>
      <c r="I4292" s="24"/>
      <c r="J4292" s="24"/>
      <c r="K4292" s="25"/>
      <c r="L4292" s="25"/>
      <c r="M4292" s="25"/>
      <c r="N4292" s="25"/>
      <c r="O4292" s="25"/>
      <c r="P4292" s="25"/>
      <c r="Q4292" s="26"/>
      <c r="R4292" s="25"/>
      <c r="S4292" s="25"/>
      <c r="T4292" s="27">
        <f t="shared" si="331"/>
        <v>0</v>
      </c>
      <c r="U4292" s="27">
        <f t="shared" si="332"/>
        <v>0</v>
      </c>
      <c r="V4292" s="25"/>
      <c r="W4292" s="27" t="str">
        <f t="shared" si="333"/>
        <v/>
      </c>
      <c r="X4292" s="43" t="str">
        <f t="shared" si="334"/>
        <v>OK</v>
      </c>
      <c r="Y4292" s="681" t="str">
        <f t="shared" si="335"/>
        <v/>
      </c>
    </row>
    <row r="4293" spans="1:25" x14ac:dyDescent="0.25">
      <c r="A4293" s="68" t="str">
        <f>'0'!$A$4</f>
        <v>………………..</v>
      </c>
      <c r="B4293" s="341">
        <f>'0'!$A$2</f>
        <v>46112</v>
      </c>
      <c r="C4293" s="341" t="s">
        <v>1246</v>
      </c>
      <c r="D4293" s="22"/>
      <c r="E4293" s="23"/>
      <c r="F4293" s="14"/>
      <c r="G4293" s="23"/>
      <c r="H4293" s="22"/>
      <c r="I4293" s="24"/>
      <c r="J4293" s="24"/>
      <c r="K4293" s="25"/>
      <c r="L4293" s="25"/>
      <c r="M4293" s="25"/>
      <c r="N4293" s="25"/>
      <c r="O4293" s="25"/>
      <c r="P4293" s="25"/>
      <c r="Q4293" s="26"/>
      <c r="R4293" s="25"/>
      <c r="S4293" s="25"/>
      <c r="T4293" s="27">
        <f t="shared" si="331"/>
        <v>0</v>
      </c>
      <c r="U4293" s="27">
        <f t="shared" si="332"/>
        <v>0</v>
      </c>
      <c r="V4293" s="25"/>
      <c r="W4293" s="27" t="str">
        <f t="shared" si="333"/>
        <v/>
      </c>
      <c r="X4293" s="43" t="str">
        <f t="shared" si="334"/>
        <v>OK</v>
      </c>
      <c r="Y4293" s="681" t="str">
        <f t="shared" si="335"/>
        <v/>
      </c>
    </row>
    <row r="4294" spans="1:25" x14ac:dyDescent="0.25">
      <c r="A4294" s="68" t="str">
        <f>'0'!$A$4</f>
        <v>………………..</v>
      </c>
      <c r="B4294" s="341">
        <f>'0'!$A$2</f>
        <v>46112</v>
      </c>
      <c r="C4294" s="341" t="s">
        <v>1246</v>
      </c>
      <c r="D4294" s="22"/>
      <c r="E4294" s="23"/>
      <c r="F4294" s="14"/>
      <c r="G4294" s="23"/>
      <c r="H4294" s="22"/>
      <c r="I4294" s="24"/>
      <c r="J4294" s="24"/>
      <c r="K4294" s="25"/>
      <c r="L4294" s="25"/>
      <c r="M4294" s="25"/>
      <c r="N4294" s="25"/>
      <c r="O4294" s="25"/>
      <c r="P4294" s="25"/>
      <c r="Q4294" s="26"/>
      <c r="R4294" s="25"/>
      <c r="S4294" s="25"/>
      <c r="T4294" s="27">
        <f t="shared" si="331"/>
        <v>0</v>
      </c>
      <c r="U4294" s="27">
        <f t="shared" si="332"/>
        <v>0</v>
      </c>
      <c r="V4294" s="25"/>
      <c r="W4294" s="27" t="str">
        <f t="shared" si="333"/>
        <v/>
      </c>
      <c r="X4294" s="43" t="str">
        <f t="shared" si="334"/>
        <v>OK</v>
      </c>
      <c r="Y4294" s="681" t="str">
        <f t="shared" si="335"/>
        <v/>
      </c>
    </row>
    <row r="4295" spans="1:25" x14ac:dyDescent="0.25">
      <c r="A4295" s="68" t="str">
        <f>'0'!$A$4</f>
        <v>………………..</v>
      </c>
      <c r="B4295" s="341">
        <f>'0'!$A$2</f>
        <v>46112</v>
      </c>
      <c r="C4295" s="341" t="s">
        <v>1246</v>
      </c>
      <c r="D4295" s="22"/>
      <c r="E4295" s="23"/>
      <c r="F4295" s="14"/>
      <c r="G4295" s="23"/>
      <c r="H4295" s="22"/>
      <c r="I4295" s="24"/>
      <c r="J4295" s="24"/>
      <c r="K4295" s="25"/>
      <c r="L4295" s="25"/>
      <c r="M4295" s="25"/>
      <c r="N4295" s="25"/>
      <c r="O4295" s="25"/>
      <c r="P4295" s="25"/>
      <c r="Q4295" s="26"/>
      <c r="R4295" s="25"/>
      <c r="S4295" s="25"/>
      <c r="T4295" s="27">
        <f t="shared" si="331"/>
        <v>0</v>
      </c>
      <c r="U4295" s="27">
        <f t="shared" si="332"/>
        <v>0</v>
      </c>
      <c r="V4295" s="25"/>
      <c r="W4295" s="27" t="str">
        <f t="shared" si="333"/>
        <v/>
      </c>
      <c r="X4295" s="43" t="str">
        <f t="shared" si="334"/>
        <v>OK</v>
      </c>
      <c r="Y4295" s="681" t="str">
        <f t="shared" si="335"/>
        <v/>
      </c>
    </row>
    <row r="4296" spans="1:25" x14ac:dyDescent="0.25">
      <c r="A4296" s="68" t="str">
        <f>'0'!$A$4</f>
        <v>………………..</v>
      </c>
      <c r="B4296" s="341">
        <f>'0'!$A$2</f>
        <v>46112</v>
      </c>
      <c r="C4296" s="341" t="s">
        <v>1246</v>
      </c>
      <c r="D4296" s="22"/>
      <c r="E4296" s="23"/>
      <c r="F4296" s="14"/>
      <c r="G4296" s="23"/>
      <c r="H4296" s="22"/>
      <c r="I4296" s="24"/>
      <c r="J4296" s="24"/>
      <c r="K4296" s="25"/>
      <c r="L4296" s="25"/>
      <c r="M4296" s="25"/>
      <c r="N4296" s="25"/>
      <c r="O4296" s="25"/>
      <c r="P4296" s="25"/>
      <c r="Q4296" s="26"/>
      <c r="R4296" s="25"/>
      <c r="S4296" s="25"/>
      <c r="T4296" s="27">
        <f t="shared" si="331"/>
        <v>0</v>
      </c>
      <c r="U4296" s="27">
        <f t="shared" si="332"/>
        <v>0</v>
      </c>
      <c r="V4296" s="25"/>
      <c r="W4296" s="27" t="str">
        <f t="shared" si="333"/>
        <v/>
      </c>
      <c r="X4296" s="43" t="str">
        <f t="shared" si="334"/>
        <v>OK</v>
      </c>
      <c r="Y4296" s="681" t="str">
        <f t="shared" si="335"/>
        <v/>
      </c>
    </row>
    <row r="4297" spans="1:25" x14ac:dyDescent="0.25">
      <c r="A4297" s="68" t="str">
        <f>'0'!$A$4</f>
        <v>………………..</v>
      </c>
      <c r="B4297" s="341">
        <f>'0'!$A$2</f>
        <v>46112</v>
      </c>
      <c r="C4297" s="341" t="s">
        <v>1246</v>
      </c>
      <c r="D4297" s="22"/>
      <c r="E4297" s="23"/>
      <c r="F4297" s="14"/>
      <c r="G4297" s="23"/>
      <c r="H4297" s="22"/>
      <c r="I4297" s="24"/>
      <c r="J4297" s="24"/>
      <c r="K4297" s="25"/>
      <c r="L4297" s="25"/>
      <c r="M4297" s="25"/>
      <c r="N4297" s="25"/>
      <c r="O4297" s="25"/>
      <c r="P4297" s="25"/>
      <c r="Q4297" s="26"/>
      <c r="R4297" s="25"/>
      <c r="S4297" s="25"/>
      <c r="T4297" s="27">
        <f t="shared" ref="T4297:T4360" si="336">N4297+P4297-R4297</f>
        <v>0</v>
      </c>
      <c r="U4297" s="27">
        <f t="shared" ref="U4297:U4360" si="337">O4297+Q4297-S4297</f>
        <v>0</v>
      </c>
      <c r="V4297" s="25"/>
      <c r="W4297" s="27" t="str">
        <f t="shared" ref="W4297:W4360" si="338">IF(K4297="","",K4297-M4297-(P4297-Q4297))</f>
        <v/>
      </c>
      <c r="X4297" s="43" t="str">
        <f t="shared" ref="X4297:X4360" si="339">IF(ROUND(T4297-V4297,2)&gt;=0,"OK","Просрочието не може да надхвърля задължението")</f>
        <v>OK</v>
      </c>
      <c r="Y4297" s="681" t="str">
        <f t="shared" ref="Y4297:Y4360" si="340">IF(COUNTBLANK(D4297:W4297)=18,"",IF(D4297="999999999","",IF(ISNUMBER(VALUE(D4297)),IF(LEN(D4297)&lt;&gt;9,"Въведеното ЕИК е твърде късо или твърде дълго",IF(OR(MOD(MID(D4297,1,1)*1+MID(D4297,2,1)*2+MID(D4297,3,1)*3+MID(D4297,4,1)*4+MID(D4297,5,1)*5+MID(D4297,6,1)*6+MID(D4297,7,1)*7+MID(D4297,8,1)*8,11)-MID(D4297,9,1)=0,AND(MOD(MID(D4297,1,1)*3+MID(D4297,2,1)*4+MID(D4297,3,1)*5+MID(D4297,4,1)*6+MID(D4297,5,1)*7+MID(D4297,6,1)*8+MID(D4297,7,1)*9+MID(D4297,8,1)*10,11)=10,MID(D4297,9,1)*1=0),MOD(MID(D4297,1,1)*3+MID(D4297,2,1)*4+MID(D4297,3,1)*5+MID(D4297,4,1)*6+MID(D4297,5,1)*7+MID(D4297,6,1)*8+MID(D4297,7,1)*9+MID(D4297,8,1)*10,11)-MID(D4297,9,1)=0),"","Въведеното ЕИК е невалидно")),"Въведеното ЕИК съдържа непозволени символи")))</f>
        <v/>
      </c>
    </row>
    <row r="4298" spans="1:25" x14ac:dyDescent="0.25">
      <c r="A4298" s="68" t="str">
        <f>'0'!$A$4</f>
        <v>………………..</v>
      </c>
      <c r="B4298" s="341">
        <f>'0'!$A$2</f>
        <v>46112</v>
      </c>
      <c r="C4298" s="341" t="s">
        <v>1246</v>
      </c>
      <c r="D4298" s="22"/>
      <c r="E4298" s="23"/>
      <c r="F4298" s="14"/>
      <c r="G4298" s="23"/>
      <c r="H4298" s="22"/>
      <c r="I4298" s="24"/>
      <c r="J4298" s="24"/>
      <c r="K4298" s="25"/>
      <c r="L4298" s="25"/>
      <c r="M4298" s="25"/>
      <c r="N4298" s="25"/>
      <c r="O4298" s="25"/>
      <c r="P4298" s="25"/>
      <c r="Q4298" s="26"/>
      <c r="R4298" s="25"/>
      <c r="S4298" s="25"/>
      <c r="T4298" s="27">
        <f t="shared" si="336"/>
        <v>0</v>
      </c>
      <c r="U4298" s="27">
        <f t="shared" si="337"/>
        <v>0</v>
      </c>
      <c r="V4298" s="25"/>
      <c r="W4298" s="27" t="str">
        <f t="shared" si="338"/>
        <v/>
      </c>
      <c r="X4298" s="43" t="str">
        <f t="shared" si="339"/>
        <v>OK</v>
      </c>
      <c r="Y4298" s="681" t="str">
        <f t="shared" si="340"/>
        <v/>
      </c>
    </row>
    <row r="4299" spans="1:25" x14ac:dyDescent="0.25">
      <c r="A4299" s="68" t="str">
        <f>'0'!$A$4</f>
        <v>………………..</v>
      </c>
      <c r="B4299" s="341">
        <f>'0'!$A$2</f>
        <v>46112</v>
      </c>
      <c r="C4299" s="341" t="s">
        <v>1246</v>
      </c>
      <c r="D4299" s="22"/>
      <c r="E4299" s="23"/>
      <c r="F4299" s="14"/>
      <c r="G4299" s="23"/>
      <c r="H4299" s="22"/>
      <c r="I4299" s="24"/>
      <c r="J4299" s="24"/>
      <c r="K4299" s="25"/>
      <c r="L4299" s="25"/>
      <c r="M4299" s="25"/>
      <c r="N4299" s="25"/>
      <c r="O4299" s="25"/>
      <c r="P4299" s="25"/>
      <c r="Q4299" s="26"/>
      <c r="R4299" s="25"/>
      <c r="S4299" s="25"/>
      <c r="T4299" s="27">
        <f t="shared" si="336"/>
        <v>0</v>
      </c>
      <c r="U4299" s="27">
        <f t="shared" si="337"/>
        <v>0</v>
      </c>
      <c r="V4299" s="25"/>
      <c r="W4299" s="27" t="str">
        <f t="shared" si="338"/>
        <v/>
      </c>
      <c r="X4299" s="43" t="str">
        <f t="shared" si="339"/>
        <v>OK</v>
      </c>
      <c r="Y4299" s="681" t="str">
        <f t="shared" si="340"/>
        <v/>
      </c>
    </row>
    <row r="4300" spans="1:25" x14ac:dyDescent="0.25">
      <c r="A4300" s="68" t="str">
        <f>'0'!$A$4</f>
        <v>………………..</v>
      </c>
      <c r="B4300" s="341">
        <f>'0'!$A$2</f>
        <v>46112</v>
      </c>
      <c r="C4300" s="341" t="s">
        <v>1246</v>
      </c>
      <c r="D4300" s="22"/>
      <c r="E4300" s="23"/>
      <c r="F4300" s="14"/>
      <c r="G4300" s="23"/>
      <c r="H4300" s="22"/>
      <c r="I4300" s="24"/>
      <c r="J4300" s="24"/>
      <c r="K4300" s="25"/>
      <c r="L4300" s="25"/>
      <c r="M4300" s="25"/>
      <c r="N4300" s="25"/>
      <c r="O4300" s="25"/>
      <c r="P4300" s="25"/>
      <c r="Q4300" s="26"/>
      <c r="R4300" s="25"/>
      <c r="S4300" s="25"/>
      <c r="T4300" s="27">
        <f t="shared" si="336"/>
        <v>0</v>
      </c>
      <c r="U4300" s="27">
        <f t="shared" si="337"/>
        <v>0</v>
      </c>
      <c r="V4300" s="25"/>
      <c r="W4300" s="27" t="str">
        <f t="shared" si="338"/>
        <v/>
      </c>
      <c r="X4300" s="43" t="str">
        <f t="shared" si="339"/>
        <v>OK</v>
      </c>
      <c r="Y4300" s="681" t="str">
        <f t="shared" si="340"/>
        <v/>
      </c>
    </row>
    <row r="4301" spans="1:25" x14ac:dyDescent="0.25">
      <c r="A4301" s="68" t="str">
        <f>'0'!$A$4</f>
        <v>………………..</v>
      </c>
      <c r="B4301" s="341">
        <f>'0'!$A$2</f>
        <v>46112</v>
      </c>
      <c r="C4301" s="341" t="s">
        <v>1246</v>
      </c>
      <c r="D4301" s="22"/>
      <c r="E4301" s="23"/>
      <c r="F4301" s="14"/>
      <c r="G4301" s="23"/>
      <c r="H4301" s="22"/>
      <c r="I4301" s="24"/>
      <c r="J4301" s="24"/>
      <c r="K4301" s="25"/>
      <c r="L4301" s="25"/>
      <c r="M4301" s="25"/>
      <c r="N4301" s="25"/>
      <c r="O4301" s="25"/>
      <c r="P4301" s="25"/>
      <c r="Q4301" s="26"/>
      <c r="R4301" s="25"/>
      <c r="S4301" s="25"/>
      <c r="T4301" s="27">
        <f t="shared" si="336"/>
        <v>0</v>
      </c>
      <c r="U4301" s="27">
        <f t="shared" si="337"/>
        <v>0</v>
      </c>
      <c r="V4301" s="25"/>
      <c r="W4301" s="27" t="str">
        <f t="shared" si="338"/>
        <v/>
      </c>
      <c r="X4301" s="43" t="str">
        <f t="shared" si="339"/>
        <v>OK</v>
      </c>
      <c r="Y4301" s="681" t="str">
        <f t="shared" si="340"/>
        <v/>
      </c>
    </row>
    <row r="4302" spans="1:25" x14ac:dyDescent="0.25">
      <c r="A4302" s="68" t="str">
        <f>'0'!$A$4</f>
        <v>………………..</v>
      </c>
      <c r="B4302" s="341">
        <f>'0'!$A$2</f>
        <v>46112</v>
      </c>
      <c r="C4302" s="341" t="s">
        <v>1246</v>
      </c>
      <c r="D4302" s="22"/>
      <c r="E4302" s="23"/>
      <c r="F4302" s="14"/>
      <c r="G4302" s="23"/>
      <c r="H4302" s="22"/>
      <c r="I4302" s="24"/>
      <c r="J4302" s="24"/>
      <c r="K4302" s="25"/>
      <c r="L4302" s="25"/>
      <c r="M4302" s="25"/>
      <c r="N4302" s="25"/>
      <c r="O4302" s="25"/>
      <c r="P4302" s="25"/>
      <c r="Q4302" s="26"/>
      <c r="R4302" s="25"/>
      <c r="S4302" s="25"/>
      <c r="T4302" s="27">
        <f t="shared" si="336"/>
        <v>0</v>
      </c>
      <c r="U4302" s="27">
        <f t="shared" si="337"/>
        <v>0</v>
      </c>
      <c r="V4302" s="25"/>
      <c r="W4302" s="27" t="str">
        <f t="shared" si="338"/>
        <v/>
      </c>
      <c r="X4302" s="43" t="str">
        <f t="shared" si="339"/>
        <v>OK</v>
      </c>
      <c r="Y4302" s="681" t="str">
        <f t="shared" si="340"/>
        <v/>
      </c>
    </row>
    <row r="4303" spans="1:25" x14ac:dyDescent="0.25">
      <c r="A4303" s="68" t="str">
        <f>'0'!$A$4</f>
        <v>………………..</v>
      </c>
      <c r="B4303" s="341">
        <f>'0'!$A$2</f>
        <v>46112</v>
      </c>
      <c r="C4303" s="341" t="s">
        <v>1246</v>
      </c>
      <c r="D4303" s="22"/>
      <c r="E4303" s="23"/>
      <c r="F4303" s="14"/>
      <c r="G4303" s="23"/>
      <c r="H4303" s="22"/>
      <c r="I4303" s="24"/>
      <c r="J4303" s="24"/>
      <c r="K4303" s="25"/>
      <c r="L4303" s="25"/>
      <c r="M4303" s="25"/>
      <c r="N4303" s="25"/>
      <c r="O4303" s="25"/>
      <c r="P4303" s="25"/>
      <c r="Q4303" s="26"/>
      <c r="R4303" s="25"/>
      <c r="S4303" s="25"/>
      <c r="T4303" s="27">
        <f t="shared" si="336"/>
        <v>0</v>
      </c>
      <c r="U4303" s="27">
        <f t="shared" si="337"/>
        <v>0</v>
      </c>
      <c r="V4303" s="25"/>
      <c r="W4303" s="27" t="str">
        <f t="shared" si="338"/>
        <v/>
      </c>
      <c r="X4303" s="43" t="str">
        <f t="shared" si="339"/>
        <v>OK</v>
      </c>
      <c r="Y4303" s="681" t="str">
        <f t="shared" si="340"/>
        <v/>
      </c>
    </row>
    <row r="4304" spans="1:25" x14ac:dyDescent="0.25">
      <c r="A4304" s="68" t="str">
        <f>'0'!$A$4</f>
        <v>………………..</v>
      </c>
      <c r="B4304" s="341">
        <f>'0'!$A$2</f>
        <v>46112</v>
      </c>
      <c r="C4304" s="341" t="s">
        <v>1246</v>
      </c>
      <c r="D4304" s="22"/>
      <c r="E4304" s="23"/>
      <c r="F4304" s="14"/>
      <c r="G4304" s="23"/>
      <c r="H4304" s="22"/>
      <c r="I4304" s="24"/>
      <c r="J4304" s="24"/>
      <c r="K4304" s="25"/>
      <c r="L4304" s="25"/>
      <c r="M4304" s="25"/>
      <c r="N4304" s="25"/>
      <c r="O4304" s="25"/>
      <c r="P4304" s="25"/>
      <c r="Q4304" s="26"/>
      <c r="R4304" s="25"/>
      <c r="S4304" s="25"/>
      <c r="T4304" s="27">
        <f t="shared" si="336"/>
        <v>0</v>
      </c>
      <c r="U4304" s="27">
        <f t="shared" si="337"/>
        <v>0</v>
      </c>
      <c r="V4304" s="25"/>
      <c r="W4304" s="27" t="str">
        <f t="shared" si="338"/>
        <v/>
      </c>
      <c r="X4304" s="43" t="str">
        <f t="shared" si="339"/>
        <v>OK</v>
      </c>
      <c r="Y4304" s="681" t="str">
        <f t="shared" si="340"/>
        <v/>
      </c>
    </row>
    <row r="4305" spans="1:25" x14ac:dyDescent="0.25">
      <c r="A4305" s="68" t="str">
        <f>'0'!$A$4</f>
        <v>………………..</v>
      </c>
      <c r="B4305" s="341">
        <f>'0'!$A$2</f>
        <v>46112</v>
      </c>
      <c r="C4305" s="341" t="s">
        <v>1246</v>
      </c>
      <c r="D4305" s="22"/>
      <c r="E4305" s="23"/>
      <c r="F4305" s="14"/>
      <c r="G4305" s="23"/>
      <c r="H4305" s="22"/>
      <c r="I4305" s="24"/>
      <c r="J4305" s="24"/>
      <c r="K4305" s="25"/>
      <c r="L4305" s="25"/>
      <c r="M4305" s="25"/>
      <c r="N4305" s="25"/>
      <c r="O4305" s="25"/>
      <c r="P4305" s="25"/>
      <c r="Q4305" s="26"/>
      <c r="R4305" s="25"/>
      <c r="S4305" s="25"/>
      <c r="T4305" s="27">
        <f t="shared" si="336"/>
        <v>0</v>
      </c>
      <c r="U4305" s="27">
        <f t="shared" si="337"/>
        <v>0</v>
      </c>
      <c r="V4305" s="25"/>
      <c r="W4305" s="27" t="str">
        <f t="shared" si="338"/>
        <v/>
      </c>
      <c r="X4305" s="43" t="str">
        <f t="shared" si="339"/>
        <v>OK</v>
      </c>
      <c r="Y4305" s="681" t="str">
        <f t="shared" si="340"/>
        <v/>
      </c>
    </row>
    <row r="4306" spans="1:25" x14ac:dyDescent="0.25">
      <c r="A4306" s="68" t="str">
        <f>'0'!$A$4</f>
        <v>………………..</v>
      </c>
      <c r="B4306" s="341">
        <f>'0'!$A$2</f>
        <v>46112</v>
      </c>
      <c r="C4306" s="341" t="s">
        <v>1246</v>
      </c>
      <c r="D4306" s="22"/>
      <c r="E4306" s="23"/>
      <c r="F4306" s="14"/>
      <c r="G4306" s="23"/>
      <c r="H4306" s="22"/>
      <c r="I4306" s="24"/>
      <c r="J4306" s="24"/>
      <c r="K4306" s="25"/>
      <c r="L4306" s="25"/>
      <c r="M4306" s="25"/>
      <c r="N4306" s="25"/>
      <c r="O4306" s="25"/>
      <c r="P4306" s="25"/>
      <c r="Q4306" s="26"/>
      <c r="R4306" s="25"/>
      <c r="S4306" s="25"/>
      <c r="T4306" s="27">
        <f t="shared" si="336"/>
        <v>0</v>
      </c>
      <c r="U4306" s="27">
        <f t="shared" si="337"/>
        <v>0</v>
      </c>
      <c r="V4306" s="25"/>
      <c r="W4306" s="27" t="str">
        <f t="shared" si="338"/>
        <v/>
      </c>
      <c r="X4306" s="43" t="str">
        <f t="shared" si="339"/>
        <v>OK</v>
      </c>
      <c r="Y4306" s="681" t="str">
        <f t="shared" si="340"/>
        <v/>
      </c>
    </row>
    <row r="4307" spans="1:25" x14ac:dyDescent="0.25">
      <c r="A4307" s="68" t="str">
        <f>'0'!$A$4</f>
        <v>………………..</v>
      </c>
      <c r="B4307" s="341">
        <f>'0'!$A$2</f>
        <v>46112</v>
      </c>
      <c r="C4307" s="341" t="s">
        <v>1246</v>
      </c>
      <c r="D4307" s="22"/>
      <c r="E4307" s="23"/>
      <c r="F4307" s="14"/>
      <c r="G4307" s="23"/>
      <c r="H4307" s="22"/>
      <c r="I4307" s="24"/>
      <c r="J4307" s="24"/>
      <c r="K4307" s="25"/>
      <c r="L4307" s="25"/>
      <c r="M4307" s="25"/>
      <c r="N4307" s="25"/>
      <c r="O4307" s="25"/>
      <c r="P4307" s="25"/>
      <c r="Q4307" s="26"/>
      <c r="R4307" s="25"/>
      <c r="S4307" s="25"/>
      <c r="T4307" s="27">
        <f t="shared" si="336"/>
        <v>0</v>
      </c>
      <c r="U4307" s="27">
        <f t="shared" si="337"/>
        <v>0</v>
      </c>
      <c r="V4307" s="25"/>
      <c r="W4307" s="27" t="str">
        <f t="shared" si="338"/>
        <v/>
      </c>
      <c r="X4307" s="43" t="str">
        <f t="shared" si="339"/>
        <v>OK</v>
      </c>
      <c r="Y4307" s="681" t="str">
        <f t="shared" si="340"/>
        <v/>
      </c>
    </row>
    <row r="4308" spans="1:25" x14ac:dyDescent="0.25">
      <c r="A4308" s="68" t="str">
        <f>'0'!$A$4</f>
        <v>………………..</v>
      </c>
      <c r="B4308" s="341">
        <f>'0'!$A$2</f>
        <v>46112</v>
      </c>
      <c r="C4308" s="341" t="s">
        <v>1246</v>
      </c>
      <c r="D4308" s="22"/>
      <c r="E4308" s="23"/>
      <c r="F4308" s="14"/>
      <c r="G4308" s="23"/>
      <c r="H4308" s="22"/>
      <c r="I4308" s="24"/>
      <c r="J4308" s="24"/>
      <c r="K4308" s="25"/>
      <c r="L4308" s="25"/>
      <c r="M4308" s="25"/>
      <c r="N4308" s="25"/>
      <c r="O4308" s="25"/>
      <c r="P4308" s="25"/>
      <c r="Q4308" s="26"/>
      <c r="R4308" s="25"/>
      <c r="S4308" s="25"/>
      <c r="T4308" s="27">
        <f t="shared" si="336"/>
        <v>0</v>
      </c>
      <c r="U4308" s="27">
        <f t="shared" si="337"/>
        <v>0</v>
      </c>
      <c r="V4308" s="25"/>
      <c r="W4308" s="27" t="str">
        <f t="shared" si="338"/>
        <v/>
      </c>
      <c r="X4308" s="43" t="str">
        <f t="shared" si="339"/>
        <v>OK</v>
      </c>
      <c r="Y4308" s="681" t="str">
        <f t="shared" si="340"/>
        <v/>
      </c>
    </row>
    <row r="4309" spans="1:25" x14ac:dyDescent="0.25">
      <c r="A4309" s="68" t="str">
        <f>'0'!$A$4</f>
        <v>………………..</v>
      </c>
      <c r="B4309" s="341">
        <f>'0'!$A$2</f>
        <v>46112</v>
      </c>
      <c r="C4309" s="341" t="s">
        <v>1246</v>
      </c>
      <c r="D4309" s="22"/>
      <c r="E4309" s="23"/>
      <c r="F4309" s="14"/>
      <c r="G4309" s="23"/>
      <c r="H4309" s="22"/>
      <c r="I4309" s="24"/>
      <c r="J4309" s="24"/>
      <c r="K4309" s="25"/>
      <c r="L4309" s="25"/>
      <c r="M4309" s="25"/>
      <c r="N4309" s="25"/>
      <c r="O4309" s="25"/>
      <c r="P4309" s="25"/>
      <c r="Q4309" s="26"/>
      <c r="R4309" s="25"/>
      <c r="S4309" s="25"/>
      <c r="T4309" s="27">
        <f t="shared" si="336"/>
        <v>0</v>
      </c>
      <c r="U4309" s="27">
        <f t="shared" si="337"/>
        <v>0</v>
      </c>
      <c r="V4309" s="25"/>
      <c r="W4309" s="27" t="str">
        <f t="shared" si="338"/>
        <v/>
      </c>
      <c r="X4309" s="43" t="str">
        <f t="shared" si="339"/>
        <v>OK</v>
      </c>
      <c r="Y4309" s="681" t="str">
        <f t="shared" si="340"/>
        <v/>
      </c>
    </row>
    <row r="4310" spans="1:25" x14ac:dyDescent="0.25">
      <c r="A4310" s="68" t="str">
        <f>'0'!$A$4</f>
        <v>………………..</v>
      </c>
      <c r="B4310" s="341">
        <f>'0'!$A$2</f>
        <v>46112</v>
      </c>
      <c r="C4310" s="341" t="s">
        <v>1246</v>
      </c>
      <c r="D4310" s="22"/>
      <c r="E4310" s="23"/>
      <c r="F4310" s="14"/>
      <c r="G4310" s="23"/>
      <c r="H4310" s="22"/>
      <c r="I4310" s="24"/>
      <c r="J4310" s="24"/>
      <c r="K4310" s="25"/>
      <c r="L4310" s="25"/>
      <c r="M4310" s="25"/>
      <c r="N4310" s="25"/>
      <c r="O4310" s="25"/>
      <c r="P4310" s="25"/>
      <c r="Q4310" s="26"/>
      <c r="R4310" s="25"/>
      <c r="S4310" s="25"/>
      <c r="T4310" s="27">
        <f t="shared" si="336"/>
        <v>0</v>
      </c>
      <c r="U4310" s="27">
        <f t="shared" si="337"/>
        <v>0</v>
      </c>
      <c r="V4310" s="25"/>
      <c r="W4310" s="27" t="str">
        <f t="shared" si="338"/>
        <v/>
      </c>
      <c r="X4310" s="43" t="str">
        <f t="shared" si="339"/>
        <v>OK</v>
      </c>
      <c r="Y4310" s="681" t="str">
        <f t="shared" si="340"/>
        <v/>
      </c>
    </row>
    <row r="4311" spans="1:25" x14ac:dyDescent="0.25">
      <c r="A4311" s="68" t="str">
        <f>'0'!$A$4</f>
        <v>………………..</v>
      </c>
      <c r="B4311" s="341">
        <f>'0'!$A$2</f>
        <v>46112</v>
      </c>
      <c r="C4311" s="341" t="s">
        <v>1246</v>
      </c>
      <c r="D4311" s="22"/>
      <c r="E4311" s="23"/>
      <c r="F4311" s="14"/>
      <c r="G4311" s="23"/>
      <c r="H4311" s="22"/>
      <c r="I4311" s="24"/>
      <c r="J4311" s="24"/>
      <c r="K4311" s="25"/>
      <c r="L4311" s="25"/>
      <c r="M4311" s="25"/>
      <c r="N4311" s="25"/>
      <c r="O4311" s="25"/>
      <c r="P4311" s="25"/>
      <c r="Q4311" s="26"/>
      <c r="R4311" s="25"/>
      <c r="S4311" s="25"/>
      <c r="T4311" s="27">
        <f t="shared" si="336"/>
        <v>0</v>
      </c>
      <c r="U4311" s="27">
        <f t="shared" si="337"/>
        <v>0</v>
      </c>
      <c r="V4311" s="25"/>
      <c r="W4311" s="27" t="str">
        <f t="shared" si="338"/>
        <v/>
      </c>
      <c r="X4311" s="43" t="str">
        <f t="shared" si="339"/>
        <v>OK</v>
      </c>
      <c r="Y4311" s="681" t="str">
        <f t="shared" si="340"/>
        <v/>
      </c>
    </row>
    <row r="4312" spans="1:25" x14ac:dyDescent="0.25">
      <c r="A4312" s="68" t="str">
        <f>'0'!$A$4</f>
        <v>………………..</v>
      </c>
      <c r="B4312" s="341">
        <f>'0'!$A$2</f>
        <v>46112</v>
      </c>
      <c r="C4312" s="341" t="s">
        <v>1246</v>
      </c>
      <c r="D4312" s="22"/>
      <c r="E4312" s="23"/>
      <c r="F4312" s="14"/>
      <c r="G4312" s="23"/>
      <c r="H4312" s="22"/>
      <c r="I4312" s="24"/>
      <c r="J4312" s="24"/>
      <c r="K4312" s="25"/>
      <c r="L4312" s="25"/>
      <c r="M4312" s="25"/>
      <c r="N4312" s="25"/>
      <c r="O4312" s="25"/>
      <c r="P4312" s="25"/>
      <c r="Q4312" s="26"/>
      <c r="R4312" s="25"/>
      <c r="S4312" s="25"/>
      <c r="T4312" s="27">
        <f t="shared" si="336"/>
        <v>0</v>
      </c>
      <c r="U4312" s="27">
        <f t="shared" si="337"/>
        <v>0</v>
      </c>
      <c r="V4312" s="25"/>
      <c r="W4312" s="27" t="str">
        <f t="shared" si="338"/>
        <v/>
      </c>
      <c r="X4312" s="43" t="str">
        <f t="shared" si="339"/>
        <v>OK</v>
      </c>
      <c r="Y4312" s="681" t="str">
        <f t="shared" si="340"/>
        <v/>
      </c>
    </row>
    <row r="4313" spans="1:25" x14ac:dyDescent="0.25">
      <c r="A4313" s="68" t="str">
        <f>'0'!$A$4</f>
        <v>………………..</v>
      </c>
      <c r="B4313" s="341">
        <f>'0'!$A$2</f>
        <v>46112</v>
      </c>
      <c r="C4313" s="341" t="s">
        <v>1246</v>
      </c>
      <c r="D4313" s="22"/>
      <c r="E4313" s="23"/>
      <c r="F4313" s="14"/>
      <c r="G4313" s="23"/>
      <c r="H4313" s="22"/>
      <c r="I4313" s="24"/>
      <c r="J4313" s="24"/>
      <c r="K4313" s="25"/>
      <c r="L4313" s="25"/>
      <c r="M4313" s="25"/>
      <c r="N4313" s="25"/>
      <c r="O4313" s="25"/>
      <c r="P4313" s="25"/>
      <c r="Q4313" s="26"/>
      <c r="R4313" s="25"/>
      <c r="S4313" s="25"/>
      <c r="T4313" s="27">
        <f t="shared" si="336"/>
        <v>0</v>
      </c>
      <c r="U4313" s="27">
        <f t="shared" si="337"/>
        <v>0</v>
      </c>
      <c r="V4313" s="25"/>
      <c r="W4313" s="27" t="str">
        <f t="shared" si="338"/>
        <v/>
      </c>
      <c r="X4313" s="43" t="str">
        <f t="shared" si="339"/>
        <v>OK</v>
      </c>
      <c r="Y4313" s="681" t="str">
        <f t="shared" si="340"/>
        <v/>
      </c>
    </row>
    <row r="4314" spans="1:25" x14ac:dyDescent="0.25">
      <c r="A4314" s="68" t="str">
        <f>'0'!$A$4</f>
        <v>………………..</v>
      </c>
      <c r="B4314" s="341">
        <f>'0'!$A$2</f>
        <v>46112</v>
      </c>
      <c r="C4314" s="341" t="s">
        <v>1246</v>
      </c>
      <c r="D4314" s="22"/>
      <c r="E4314" s="23"/>
      <c r="F4314" s="14"/>
      <c r="G4314" s="23"/>
      <c r="H4314" s="22"/>
      <c r="I4314" s="24"/>
      <c r="J4314" s="24"/>
      <c r="K4314" s="25"/>
      <c r="L4314" s="25"/>
      <c r="M4314" s="25"/>
      <c r="N4314" s="25"/>
      <c r="O4314" s="25"/>
      <c r="P4314" s="25"/>
      <c r="Q4314" s="26"/>
      <c r="R4314" s="25"/>
      <c r="S4314" s="25"/>
      <c r="T4314" s="27">
        <f t="shared" si="336"/>
        <v>0</v>
      </c>
      <c r="U4314" s="27">
        <f t="shared" si="337"/>
        <v>0</v>
      </c>
      <c r="V4314" s="25"/>
      <c r="W4314" s="27" t="str">
        <f t="shared" si="338"/>
        <v/>
      </c>
      <c r="X4314" s="43" t="str">
        <f t="shared" si="339"/>
        <v>OK</v>
      </c>
      <c r="Y4314" s="681" t="str">
        <f t="shared" si="340"/>
        <v/>
      </c>
    </row>
    <row r="4315" spans="1:25" x14ac:dyDescent="0.25">
      <c r="A4315" s="68" t="str">
        <f>'0'!$A$4</f>
        <v>………………..</v>
      </c>
      <c r="B4315" s="341">
        <f>'0'!$A$2</f>
        <v>46112</v>
      </c>
      <c r="C4315" s="341" t="s">
        <v>1246</v>
      </c>
      <c r="D4315" s="22"/>
      <c r="E4315" s="23"/>
      <c r="F4315" s="14"/>
      <c r="G4315" s="23"/>
      <c r="H4315" s="22"/>
      <c r="I4315" s="24"/>
      <c r="J4315" s="24"/>
      <c r="K4315" s="25"/>
      <c r="L4315" s="25"/>
      <c r="M4315" s="25"/>
      <c r="N4315" s="25"/>
      <c r="O4315" s="25"/>
      <c r="P4315" s="25"/>
      <c r="Q4315" s="26"/>
      <c r="R4315" s="25"/>
      <c r="S4315" s="25"/>
      <c r="T4315" s="27">
        <f t="shared" si="336"/>
        <v>0</v>
      </c>
      <c r="U4315" s="27">
        <f t="shared" si="337"/>
        <v>0</v>
      </c>
      <c r="V4315" s="25"/>
      <c r="W4315" s="27" t="str">
        <f t="shared" si="338"/>
        <v/>
      </c>
      <c r="X4315" s="43" t="str">
        <f t="shared" si="339"/>
        <v>OK</v>
      </c>
      <c r="Y4315" s="681" t="str">
        <f t="shared" si="340"/>
        <v/>
      </c>
    </row>
    <row r="4316" spans="1:25" x14ac:dyDescent="0.25">
      <c r="A4316" s="68" t="str">
        <f>'0'!$A$4</f>
        <v>………………..</v>
      </c>
      <c r="B4316" s="341">
        <f>'0'!$A$2</f>
        <v>46112</v>
      </c>
      <c r="C4316" s="341" t="s">
        <v>1246</v>
      </c>
      <c r="D4316" s="22"/>
      <c r="E4316" s="23"/>
      <c r="F4316" s="14"/>
      <c r="G4316" s="23"/>
      <c r="H4316" s="22"/>
      <c r="I4316" s="24"/>
      <c r="J4316" s="24"/>
      <c r="K4316" s="25"/>
      <c r="L4316" s="25"/>
      <c r="M4316" s="25"/>
      <c r="N4316" s="25"/>
      <c r="O4316" s="25"/>
      <c r="P4316" s="25"/>
      <c r="Q4316" s="26"/>
      <c r="R4316" s="25"/>
      <c r="S4316" s="25"/>
      <c r="T4316" s="27">
        <f t="shared" si="336"/>
        <v>0</v>
      </c>
      <c r="U4316" s="27">
        <f t="shared" si="337"/>
        <v>0</v>
      </c>
      <c r="V4316" s="25"/>
      <c r="W4316" s="27" t="str">
        <f t="shared" si="338"/>
        <v/>
      </c>
      <c r="X4316" s="43" t="str">
        <f t="shared" si="339"/>
        <v>OK</v>
      </c>
      <c r="Y4316" s="681" t="str">
        <f t="shared" si="340"/>
        <v/>
      </c>
    </row>
    <row r="4317" spans="1:25" x14ac:dyDescent="0.25">
      <c r="A4317" s="68" t="str">
        <f>'0'!$A$4</f>
        <v>………………..</v>
      </c>
      <c r="B4317" s="341">
        <f>'0'!$A$2</f>
        <v>46112</v>
      </c>
      <c r="C4317" s="341" t="s">
        <v>1246</v>
      </c>
      <c r="D4317" s="22"/>
      <c r="E4317" s="23"/>
      <c r="F4317" s="14"/>
      <c r="G4317" s="23"/>
      <c r="H4317" s="22"/>
      <c r="I4317" s="24"/>
      <c r="J4317" s="24"/>
      <c r="K4317" s="25"/>
      <c r="L4317" s="25"/>
      <c r="M4317" s="25"/>
      <c r="N4317" s="25"/>
      <c r="O4317" s="25"/>
      <c r="P4317" s="25"/>
      <c r="Q4317" s="26"/>
      <c r="R4317" s="25"/>
      <c r="S4317" s="25"/>
      <c r="T4317" s="27">
        <f t="shared" si="336"/>
        <v>0</v>
      </c>
      <c r="U4317" s="27">
        <f t="shared" si="337"/>
        <v>0</v>
      </c>
      <c r="V4317" s="25"/>
      <c r="W4317" s="27" t="str">
        <f t="shared" si="338"/>
        <v/>
      </c>
      <c r="X4317" s="43" t="str">
        <f t="shared" si="339"/>
        <v>OK</v>
      </c>
      <c r="Y4317" s="681" t="str">
        <f t="shared" si="340"/>
        <v/>
      </c>
    </row>
    <row r="4318" spans="1:25" x14ac:dyDescent="0.25">
      <c r="A4318" s="68" t="str">
        <f>'0'!$A$4</f>
        <v>………………..</v>
      </c>
      <c r="B4318" s="341">
        <f>'0'!$A$2</f>
        <v>46112</v>
      </c>
      <c r="C4318" s="341" t="s">
        <v>1246</v>
      </c>
      <c r="D4318" s="22"/>
      <c r="E4318" s="23"/>
      <c r="F4318" s="14"/>
      <c r="G4318" s="23"/>
      <c r="H4318" s="22"/>
      <c r="I4318" s="24"/>
      <c r="J4318" s="24"/>
      <c r="K4318" s="25"/>
      <c r="L4318" s="25"/>
      <c r="M4318" s="25"/>
      <c r="N4318" s="25"/>
      <c r="O4318" s="25"/>
      <c r="P4318" s="25"/>
      <c r="Q4318" s="26"/>
      <c r="R4318" s="25"/>
      <c r="S4318" s="25"/>
      <c r="T4318" s="27">
        <f t="shared" si="336"/>
        <v>0</v>
      </c>
      <c r="U4318" s="27">
        <f t="shared" si="337"/>
        <v>0</v>
      </c>
      <c r="V4318" s="25"/>
      <c r="W4318" s="27" t="str">
        <f t="shared" si="338"/>
        <v/>
      </c>
      <c r="X4318" s="43" t="str">
        <f t="shared" si="339"/>
        <v>OK</v>
      </c>
      <c r="Y4318" s="681" t="str">
        <f t="shared" si="340"/>
        <v/>
      </c>
    </row>
    <row r="4319" spans="1:25" x14ac:dyDescent="0.25">
      <c r="A4319" s="68" t="str">
        <f>'0'!$A$4</f>
        <v>………………..</v>
      </c>
      <c r="B4319" s="341">
        <f>'0'!$A$2</f>
        <v>46112</v>
      </c>
      <c r="C4319" s="341" t="s">
        <v>1246</v>
      </c>
      <c r="D4319" s="22"/>
      <c r="E4319" s="23"/>
      <c r="F4319" s="14"/>
      <c r="G4319" s="23"/>
      <c r="H4319" s="22"/>
      <c r="I4319" s="24"/>
      <c r="J4319" s="24"/>
      <c r="K4319" s="25"/>
      <c r="L4319" s="25"/>
      <c r="M4319" s="25"/>
      <c r="N4319" s="25"/>
      <c r="O4319" s="25"/>
      <c r="P4319" s="25"/>
      <c r="Q4319" s="26"/>
      <c r="R4319" s="25"/>
      <c r="S4319" s="25"/>
      <c r="T4319" s="27">
        <f t="shared" si="336"/>
        <v>0</v>
      </c>
      <c r="U4319" s="27">
        <f t="shared" si="337"/>
        <v>0</v>
      </c>
      <c r="V4319" s="25"/>
      <c r="W4319" s="27" t="str">
        <f t="shared" si="338"/>
        <v/>
      </c>
      <c r="X4319" s="43" t="str">
        <f t="shared" si="339"/>
        <v>OK</v>
      </c>
      <c r="Y4319" s="681" t="str">
        <f t="shared" si="340"/>
        <v/>
      </c>
    </row>
    <row r="4320" spans="1:25" x14ac:dyDescent="0.25">
      <c r="A4320" s="68" t="str">
        <f>'0'!$A$4</f>
        <v>………………..</v>
      </c>
      <c r="B4320" s="341">
        <f>'0'!$A$2</f>
        <v>46112</v>
      </c>
      <c r="C4320" s="341" t="s">
        <v>1246</v>
      </c>
      <c r="D4320" s="22"/>
      <c r="E4320" s="23"/>
      <c r="F4320" s="14"/>
      <c r="G4320" s="23"/>
      <c r="H4320" s="22"/>
      <c r="I4320" s="24"/>
      <c r="J4320" s="24"/>
      <c r="K4320" s="25"/>
      <c r="L4320" s="25"/>
      <c r="M4320" s="25"/>
      <c r="N4320" s="25"/>
      <c r="O4320" s="25"/>
      <c r="P4320" s="25"/>
      <c r="Q4320" s="26"/>
      <c r="R4320" s="25"/>
      <c r="S4320" s="25"/>
      <c r="T4320" s="27">
        <f t="shared" si="336"/>
        <v>0</v>
      </c>
      <c r="U4320" s="27">
        <f t="shared" si="337"/>
        <v>0</v>
      </c>
      <c r="V4320" s="25"/>
      <c r="W4320" s="27" t="str">
        <f t="shared" si="338"/>
        <v/>
      </c>
      <c r="X4320" s="43" t="str">
        <f t="shared" si="339"/>
        <v>OK</v>
      </c>
      <c r="Y4320" s="681" t="str">
        <f t="shared" si="340"/>
        <v/>
      </c>
    </row>
    <row r="4321" spans="1:25" x14ac:dyDescent="0.25">
      <c r="A4321" s="68" t="str">
        <f>'0'!$A$4</f>
        <v>………………..</v>
      </c>
      <c r="B4321" s="341">
        <f>'0'!$A$2</f>
        <v>46112</v>
      </c>
      <c r="C4321" s="341" t="s">
        <v>1246</v>
      </c>
      <c r="D4321" s="22"/>
      <c r="E4321" s="23"/>
      <c r="F4321" s="14"/>
      <c r="G4321" s="23"/>
      <c r="H4321" s="22"/>
      <c r="I4321" s="24"/>
      <c r="J4321" s="24"/>
      <c r="K4321" s="25"/>
      <c r="L4321" s="25"/>
      <c r="M4321" s="25"/>
      <c r="N4321" s="25"/>
      <c r="O4321" s="25"/>
      <c r="P4321" s="25"/>
      <c r="Q4321" s="26"/>
      <c r="R4321" s="25"/>
      <c r="S4321" s="25"/>
      <c r="T4321" s="27">
        <f t="shared" si="336"/>
        <v>0</v>
      </c>
      <c r="U4321" s="27">
        <f t="shared" si="337"/>
        <v>0</v>
      </c>
      <c r="V4321" s="25"/>
      <c r="W4321" s="27" t="str">
        <f t="shared" si="338"/>
        <v/>
      </c>
      <c r="X4321" s="43" t="str">
        <f t="shared" si="339"/>
        <v>OK</v>
      </c>
      <c r="Y4321" s="681" t="str">
        <f t="shared" si="340"/>
        <v/>
      </c>
    </row>
    <row r="4322" spans="1:25" x14ac:dyDescent="0.25">
      <c r="A4322" s="68" t="str">
        <f>'0'!$A$4</f>
        <v>………………..</v>
      </c>
      <c r="B4322" s="341">
        <f>'0'!$A$2</f>
        <v>46112</v>
      </c>
      <c r="C4322" s="341" t="s">
        <v>1246</v>
      </c>
      <c r="D4322" s="22"/>
      <c r="E4322" s="23"/>
      <c r="F4322" s="14"/>
      <c r="G4322" s="23"/>
      <c r="H4322" s="22"/>
      <c r="I4322" s="24"/>
      <c r="J4322" s="24"/>
      <c r="K4322" s="25"/>
      <c r="L4322" s="25"/>
      <c r="M4322" s="25"/>
      <c r="N4322" s="25"/>
      <c r="O4322" s="25"/>
      <c r="P4322" s="25"/>
      <c r="Q4322" s="26"/>
      <c r="R4322" s="25"/>
      <c r="S4322" s="25"/>
      <c r="T4322" s="27">
        <f t="shared" si="336"/>
        <v>0</v>
      </c>
      <c r="U4322" s="27">
        <f t="shared" si="337"/>
        <v>0</v>
      </c>
      <c r="V4322" s="25"/>
      <c r="W4322" s="27" t="str">
        <f t="shared" si="338"/>
        <v/>
      </c>
      <c r="X4322" s="43" t="str">
        <f t="shared" si="339"/>
        <v>OK</v>
      </c>
      <c r="Y4322" s="681" t="str">
        <f t="shared" si="340"/>
        <v/>
      </c>
    </row>
    <row r="4323" spans="1:25" x14ac:dyDescent="0.25">
      <c r="A4323" s="68" t="str">
        <f>'0'!$A$4</f>
        <v>………………..</v>
      </c>
      <c r="B4323" s="341">
        <f>'0'!$A$2</f>
        <v>46112</v>
      </c>
      <c r="C4323" s="341" t="s">
        <v>1246</v>
      </c>
      <c r="D4323" s="22"/>
      <c r="E4323" s="23"/>
      <c r="F4323" s="14"/>
      <c r="G4323" s="23"/>
      <c r="H4323" s="22"/>
      <c r="I4323" s="24"/>
      <c r="J4323" s="24"/>
      <c r="K4323" s="25"/>
      <c r="L4323" s="25"/>
      <c r="M4323" s="25"/>
      <c r="N4323" s="25"/>
      <c r="O4323" s="25"/>
      <c r="P4323" s="25"/>
      <c r="Q4323" s="26"/>
      <c r="R4323" s="25"/>
      <c r="S4323" s="25"/>
      <c r="T4323" s="27">
        <f t="shared" si="336"/>
        <v>0</v>
      </c>
      <c r="U4323" s="27">
        <f t="shared" si="337"/>
        <v>0</v>
      </c>
      <c r="V4323" s="25"/>
      <c r="W4323" s="27" t="str">
        <f t="shared" si="338"/>
        <v/>
      </c>
      <c r="X4323" s="43" t="str">
        <f t="shared" si="339"/>
        <v>OK</v>
      </c>
      <c r="Y4323" s="681" t="str">
        <f t="shared" si="340"/>
        <v/>
      </c>
    </row>
    <row r="4324" spans="1:25" x14ac:dyDescent="0.25">
      <c r="A4324" s="68" t="str">
        <f>'0'!$A$4</f>
        <v>………………..</v>
      </c>
      <c r="B4324" s="341">
        <f>'0'!$A$2</f>
        <v>46112</v>
      </c>
      <c r="C4324" s="341" t="s">
        <v>1246</v>
      </c>
      <c r="D4324" s="22"/>
      <c r="E4324" s="23"/>
      <c r="F4324" s="14"/>
      <c r="G4324" s="23"/>
      <c r="H4324" s="22"/>
      <c r="I4324" s="24"/>
      <c r="J4324" s="24"/>
      <c r="K4324" s="25"/>
      <c r="L4324" s="25"/>
      <c r="M4324" s="25"/>
      <c r="N4324" s="25"/>
      <c r="O4324" s="25"/>
      <c r="P4324" s="25"/>
      <c r="Q4324" s="26"/>
      <c r="R4324" s="25"/>
      <c r="S4324" s="25"/>
      <c r="T4324" s="27">
        <f t="shared" si="336"/>
        <v>0</v>
      </c>
      <c r="U4324" s="27">
        <f t="shared" si="337"/>
        <v>0</v>
      </c>
      <c r="V4324" s="25"/>
      <c r="W4324" s="27" t="str">
        <f t="shared" si="338"/>
        <v/>
      </c>
      <c r="X4324" s="43" t="str">
        <f t="shared" si="339"/>
        <v>OK</v>
      </c>
      <c r="Y4324" s="681" t="str">
        <f t="shared" si="340"/>
        <v/>
      </c>
    </row>
    <row r="4325" spans="1:25" x14ac:dyDescent="0.25">
      <c r="A4325" s="68" t="str">
        <f>'0'!$A$4</f>
        <v>………………..</v>
      </c>
      <c r="B4325" s="341">
        <f>'0'!$A$2</f>
        <v>46112</v>
      </c>
      <c r="C4325" s="341" t="s">
        <v>1246</v>
      </c>
      <c r="D4325" s="22"/>
      <c r="E4325" s="23"/>
      <c r="F4325" s="14"/>
      <c r="G4325" s="23"/>
      <c r="H4325" s="22"/>
      <c r="I4325" s="24"/>
      <c r="J4325" s="24"/>
      <c r="K4325" s="25"/>
      <c r="L4325" s="25"/>
      <c r="M4325" s="25"/>
      <c r="N4325" s="25"/>
      <c r="O4325" s="25"/>
      <c r="P4325" s="25"/>
      <c r="Q4325" s="26"/>
      <c r="R4325" s="25"/>
      <c r="S4325" s="25"/>
      <c r="T4325" s="27">
        <f t="shared" si="336"/>
        <v>0</v>
      </c>
      <c r="U4325" s="27">
        <f t="shared" si="337"/>
        <v>0</v>
      </c>
      <c r="V4325" s="25"/>
      <c r="W4325" s="27" t="str">
        <f t="shared" si="338"/>
        <v/>
      </c>
      <c r="X4325" s="43" t="str">
        <f t="shared" si="339"/>
        <v>OK</v>
      </c>
      <c r="Y4325" s="681" t="str">
        <f t="shared" si="340"/>
        <v/>
      </c>
    </row>
    <row r="4326" spans="1:25" x14ac:dyDescent="0.25">
      <c r="A4326" s="68" t="str">
        <f>'0'!$A$4</f>
        <v>………………..</v>
      </c>
      <c r="B4326" s="341">
        <f>'0'!$A$2</f>
        <v>46112</v>
      </c>
      <c r="C4326" s="341" t="s">
        <v>1246</v>
      </c>
      <c r="D4326" s="22"/>
      <c r="E4326" s="23"/>
      <c r="F4326" s="14"/>
      <c r="G4326" s="23"/>
      <c r="H4326" s="22"/>
      <c r="I4326" s="24"/>
      <c r="J4326" s="24"/>
      <c r="K4326" s="25"/>
      <c r="L4326" s="25"/>
      <c r="M4326" s="25"/>
      <c r="N4326" s="25"/>
      <c r="O4326" s="25"/>
      <c r="P4326" s="25"/>
      <c r="Q4326" s="26"/>
      <c r="R4326" s="25"/>
      <c r="S4326" s="25"/>
      <c r="T4326" s="27">
        <f t="shared" si="336"/>
        <v>0</v>
      </c>
      <c r="U4326" s="27">
        <f t="shared" si="337"/>
        <v>0</v>
      </c>
      <c r="V4326" s="25"/>
      <c r="W4326" s="27" t="str">
        <f t="shared" si="338"/>
        <v/>
      </c>
      <c r="X4326" s="43" t="str">
        <f t="shared" si="339"/>
        <v>OK</v>
      </c>
      <c r="Y4326" s="681" t="str">
        <f t="shared" si="340"/>
        <v/>
      </c>
    </row>
    <row r="4327" spans="1:25" x14ac:dyDescent="0.25">
      <c r="A4327" s="68" t="str">
        <f>'0'!$A$4</f>
        <v>………………..</v>
      </c>
      <c r="B4327" s="341">
        <f>'0'!$A$2</f>
        <v>46112</v>
      </c>
      <c r="C4327" s="341" t="s">
        <v>1246</v>
      </c>
      <c r="D4327" s="22"/>
      <c r="E4327" s="23"/>
      <c r="F4327" s="14"/>
      <c r="G4327" s="23"/>
      <c r="H4327" s="22"/>
      <c r="I4327" s="24"/>
      <c r="J4327" s="24"/>
      <c r="K4327" s="25"/>
      <c r="L4327" s="25"/>
      <c r="M4327" s="25"/>
      <c r="N4327" s="25"/>
      <c r="O4327" s="25"/>
      <c r="P4327" s="25"/>
      <c r="Q4327" s="26"/>
      <c r="R4327" s="25"/>
      <c r="S4327" s="25"/>
      <c r="T4327" s="27">
        <f t="shared" si="336"/>
        <v>0</v>
      </c>
      <c r="U4327" s="27">
        <f t="shared" si="337"/>
        <v>0</v>
      </c>
      <c r="V4327" s="25"/>
      <c r="W4327" s="27" t="str">
        <f t="shared" si="338"/>
        <v/>
      </c>
      <c r="X4327" s="43" t="str">
        <f t="shared" si="339"/>
        <v>OK</v>
      </c>
      <c r="Y4327" s="681" t="str">
        <f t="shared" si="340"/>
        <v/>
      </c>
    </row>
    <row r="4328" spans="1:25" x14ac:dyDescent="0.25">
      <c r="A4328" s="68" t="str">
        <f>'0'!$A$4</f>
        <v>………………..</v>
      </c>
      <c r="B4328" s="341">
        <f>'0'!$A$2</f>
        <v>46112</v>
      </c>
      <c r="C4328" s="341" t="s">
        <v>1246</v>
      </c>
      <c r="D4328" s="22"/>
      <c r="E4328" s="23"/>
      <c r="F4328" s="14"/>
      <c r="G4328" s="23"/>
      <c r="H4328" s="22"/>
      <c r="I4328" s="24"/>
      <c r="J4328" s="24"/>
      <c r="K4328" s="25"/>
      <c r="L4328" s="25"/>
      <c r="M4328" s="25"/>
      <c r="N4328" s="25"/>
      <c r="O4328" s="25"/>
      <c r="P4328" s="25"/>
      <c r="Q4328" s="26"/>
      <c r="R4328" s="25"/>
      <c r="S4328" s="25"/>
      <c r="T4328" s="27">
        <f t="shared" si="336"/>
        <v>0</v>
      </c>
      <c r="U4328" s="27">
        <f t="shared" si="337"/>
        <v>0</v>
      </c>
      <c r="V4328" s="25"/>
      <c r="W4328" s="27" t="str">
        <f t="shared" si="338"/>
        <v/>
      </c>
      <c r="X4328" s="43" t="str">
        <f t="shared" si="339"/>
        <v>OK</v>
      </c>
      <c r="Y4328" s="681" t="str">
        <f t="shared" si="340"/>
        <v/>
      </c>
    </row>
    <row r="4329" spans="1:25" x14ac:dyDescent="0.25">
      <c r="A4329" s="68" t="str">
        <f>'0'!$A$4</f>
        <v>………………..</v>
      </c>
      <c r="B4329" s="341">
        <f>'0'!$A$2</f>
        <v>46112</v>
      </c>
      <c r="C4329" s="341" t="s">
        <v>1246</v>
      </c>
      <c r="D4329" s="22"/>
      <c r="E4329" s="23"/>
      <c r="F4329" s="14"/>
      <c r="G4329" s="23"/>
      <c r="H4329" s="22"/>
      <c r="I4329" s="24"/>
      <c r="J4329" s="24"/>
      <c r="K4329" s="25"/>
      <c r="L4329" s="25"/>
      <c r="M4329" s="25"/>
      <c r="N4329" s="25"/>
      <c r="O4329" s="25"/>
      <c r="P4329" s="25"/>
      <c r="Q4329" s="26"/>
      <c r="R4329" s="25"/>
      <c r="S4329" s="25"/>
      <c r="T4329" s="27">
        <f t="shared" si="336"/>
        <v>0</v>
      </c>
      <c r="U4329" s="27">
        <f t="shared" si="337"/>
        <v>0</v>
      </c>
      <c r="V4329" s="25"/>
      <c r="W4329" s="27" t="str">
        <f t="shared" si="338"/>
        <v/>
      </c>
      <c r="X4329" s="43" t="str">
        <f t="shared" si="339"/>
        <v>OK</v>
      </c>
      <c r="Y4329" s="681" t="str">
        <f t="shared" si="340"/>
        <v/>
      </c>
    </row>
    <row r="4330" spans="1:25" x14ac:dyDescent="0.25">
      <c r="A4330" s="68" t="str">
        <f>'0'!$A$4</f>
        <v>………………..</v>
      </c>
      <c r="B4330" s="341">
        <f>'0'!$A$2</f>
        <v>46112</v>
      </c>
      <c r="C4330" s="341" t="s">
        <v>1246</v>
      </c>
      <c r="D4330" s="22"/>
      <c r="E4330" s="23"/>
      <c r="F4330" s="14"/>
      <c r="G4330" s="23"/>
      <c r="H4330" s="22"/>
      <c r="I4330" s="24"/>
      <c r="J4330" s="24"/>
      <c r="K4330" s="25"/>
      <c r="L4330" s="25"/>
      <c r="M4330" s="25"/>
      <c r="N4330" s="25"/>
      <c r="O4330" s="25"/>
      <c r="P4330" s="25"/>
      <c r="Q4330" s="26"/>
      <c r="R4330" s="25"/>
      <c r="S4330" s="25"/>
      <c r="T4330" s="27">
        <f t="shared" si="336"/>
        <v>0</v>
      </c>
      <c r="U4330" s="27">
        <f t="shared" si="337"/>
        <v>0</v>
      </c>
      <c r="V4330" s="25"/>
      <c r="W4330" s="27" t="str">
        <f t="shared" si="338"/>
        <v/>
      </c>
      <c r="X4330" s="43" t="str">
        <f t="shared" si="339"/>
        <v>OK</v>
      </c>
      <c r="Y4330" s="681" t="str">
        <f t="shared" si="340"/>
        <v/>
      </c>
    </row>
    <row r="4331" spans="1:25" x14ac:dyDescent="0.25">
      <c r="A4331" s="68" t="str">
        <f>'0'!$A$4</f>
        <v>………………..</v>
      </c>
      <c r="B4331" s="341">
        <f>'0'!$A$2</f>
        <v>46112</v>
      </c>
      <c r="C4331" s="341" t="s">
        <v>1246</v>
      </c>
      <c r="D4331" s="22"/>
      <c r="E4331" s="23"/>
      <c r="F4331" s="14"/>
      <c r="G4331" s="23"/>
      <c r="H4331" s="22"/>
      <c r="I4331" s="24"/>
      <c r="J4331" s="24"/>
      <c r="K4331" s="25"/>
      <c r="L4331" s="25"/>
      <c r="M4331" s="25"/>
      <c r="N4331" s="25"/>
      <c r="O4331" s="25"/>
      <c r="P4331" s="25"/>
      <c r="Q4331" s="26"/>
      <c r="R4331" s="25"/>
      <c r="S4331" s="25"/>
      <c r="T4331" s="27">
        <f t="shared" si="336"/>
        <v>0</v>
      </c>
      <c r="U4331" s="27">
        <f t="shared" si="337"/>
        <v>0</v>
      </c>
      <c r="V4331" s="25"/>
      <c r="W4331" s="27" t="str">
        <f t="shared" si="338"/>
        <v/>
      </c>
      <c r="X4331" s="43" t="str">
        <f t="shared" si="339"/>
        <v>OK</v>
      </c>
      <c r="Y4331" s="681" t="str">
        <f t="shared" si="340"/>
        <v/>
      </c>
    </row>
    <row r="4332" spans="1:25" x14ac:dyDescent="0.25">
      <c r="A4332" s="68" t="str">
        <f>'0'!$A$4</f>
        <v>………………..</v>
      </c>
      <c r="B4332" s="341">
        <f>'0'!$A$2</f>
        <v>46112</v>
      </c>
      <c r="C4332" s="341" t="s">
        <v>1246</v>
      </c>
      <c r="D4332" s="22"/>
      <c r="E4332" s="23"/>
      <c r="F4332" s="14"/>
      <c r="G4332" s="23"/>
      <c r="H4332" s="22"/>
      <c r="I4332" s="24"/>
      <c r="J4332" s="24"/>
      <c r="K4332" s="25"/>
      <c r="L4332" s="25"/>
      <c r="M4332" s="25"/>
      <c r="N4332" s="25"/>
      <c r="O4332" s="25"/>
      <c r="P4332" s="25"/>
      <c r="Q4332" s="26"/>
      <c r="R4332" s="25"/>
      <c r="S4332" s="25"/>
      <c r="T4332" s="27">
        <f t="shared" si="336"/>
        <v>0</v>
      </c>
      <c r="U4332" s="27">
        <f t="shared" si="337"/>
        <v>0</v>
      </c>
      <c r="V4332" s="25"/>
      <c r="W4332" s="27" t="str">
        <f t="shared" si="338"/>
        <v/>
      </c>
      <c r="X4332" s="43" t="str">
        <f t="shared" si="339"/>
        <v>OK</v>
      </c>
      <c r="Y4332" s="681" t="str">
        <f t="shared" si="340"/>
        <v/>
      </c>
    </row>
    <row r="4333" spans="1:25" x14ac:dyDescent="0.25">
      <c r="A4333" s="68" t="str">
        <f>'0'!$A$4</f>
        <v>………………..</v>
      </c>
      <c r="B4333" s="341">
        <f>'0'!$A$2</f>
        <v>46112</v>
      </c>
      <c r="C4333" s="341" t="s">
        <v>1246</v>
      </c>
      <c r="D4333" s="22"/>
      <c r="E4333" s="23"/>
      <c r="F4333" s="14"/>
      <c r="G4333" s="23"/>
      <c r="H4333" s="22"/>
      <c r="I4333" s="24"/>
      <c r="J4333" s="24"/>
      <c r="K4333" s="25"/>
      <c r="L4333" s="25"/>
      <c r="M4333" s="25"/>
      <c r="N4333" s="25"/>
      <c r="O4333" s="25"/>
      <c r="P4333" s="25"/>
      <c r="Q4333" s="26"/>
      <c r="R4333" s="25"/>
      <c r="S4333" s="25"/>
      <c r="T4333" s="27">
        <f t="shared" si="336"/>
        <v>0</v>
      </c>
      <c r="U4333" s="27">
        <f t="shared" si="337"/>
        <v>0</v>
      </c>
      <c r="V4333" s="25"/>
      <c r="W4333" s="27" t="str">
        <f t="shared" si="338"/>
        <v/>
      </c>
      <c r="X4333" s="43" t="str">
        <f t="shared" si="339"/>
        <v>OK</v>
      </c>
      <c r="Y4333" s="681" t="str">
        <f t="shared" si="340"/>
        <v/>
      </c>
    </row>
    <row r="4334" spans="1:25" x14ac:dyDescent="0.25">
      <c r="A4334" s="68" t="str">
        <f>'0'!$A$4</f>
        <v>………………..</v>
      </c>
      <c r="B4334" s="341">
        <f>'0'!$A$2</f>
        <v>46112</v>
      </c>
      <c r="C4334" s="341" t="s">
        <v>1246</v>
      </c>
      <c r="D4334" s="22"/>
      <c r="E4334" s="23"/>
      <c r="F4334" s="14"/>
      <c r="G4334" s="23"/>
      <c r="H4334" s="22"/>
      <c r="I4334" s="24"/>
      <c r="J4334" s="24"/>
      <c r="K4334" s="25"/>
      <c r="L4334" s="25"/>
      <c r="M4334" s="25"/>
      <c r="N4334" s="25"/>
      <c r="O4334" s="25"/>
      <c r="P4334" s="25"/>
      <c r="Q4334" s="26"/>
      <c r="R4334" s="25"/>
      <c r="S4334" s="25"/>
      <c r="T4334" s="27">
        <f t="shared" si="336"/>
        <v>0</v>
      </c>
      <c r="U4334" s="27">
        <f t="shared" si="337"/>
        <v>0</v>
      </c>
      <c r="V4334" s="25"/>
      <c r="W4334" s="27" t="str">
        <f t="shared" si="338"/>
        <v/>
      </c>
      <c r="X4334" s="43" t="str">
        <f t="shared" si="339"/>
        <v>OK</v>
      </c>
      <c r="Y4334" s="681" t="str">
        <f t="shared" si="340"/>
        <v/>
      </c>
    </row>
    <row r="4335" spans="1:25" x14ac:dyDescent="0.25">
      <c r="A4335" s="68" t="str">
        <f>'0'!$A$4</f>
        <v>………………..</v>
      </c>
      <c r="B4335" s="341">
        <f>'0'!$A$2</f>
        <v>46112</v>
      </c>
      <c r="C4335" s="341" t="s">
        <v>1246</v>
      </c>
      <c r="D4335" s="22"/>
      <c r="E4335" s="23"/>
      <c r="F4335" s="14"/>
      <c r="G4335" s="23"/>
      <c r="H4335" s="22"/>
      <c r="I4335" s="24"/>
      <c r="J4335" s="24"/>
      <c r="K4335" s="25"/>
      <c r="L4335" s="25"/>
      <c r="M4335" s="25"/>
      <c r="N4335" s="25"/>
      <c r="O4335" s="25"/>
      <c r="P4335" s="25"/>
      <c r="Q4335" s="26"/>
      <c r="R4335" s="25"/>
      <c r="S4335" s="25"/>
      <c r="T4335" s="27">
        <f t="shared" si="336"/>
        <v>0</v>
      </c>
      <c r="U4335" s="27">
        <f t="shared" si="337"/>
        <v>0</v>
      </c>
      <c r="V4335" s="25"/>
      <c r="W4335" s="27" t="str">
        <f t="shared" si="338"/>
        <v/>
      </c>
      <c r="X4335" s="43" t="str">
        <f t="shared" si="339"/>
        <v>OK</v>
      </c>
      <c r="Y4335" s="681" t="str">
        <f t="shared" si="340"/>
        <v/>
      </c>
    </row>
    <row r="4336" spans="1:25" x14ac:dyDescent="0.25">
      <c r="A4336" s="68" t="str">
        <f>'0'!$A$4</f>
        <v>………………..</v>
      </c>
      <c r="B4336" s="341">
        <f>'0'!$A$2</f>
        <v>46112</v>
      </c>
      <c r="C4336" s="341" t="s">
        <v>1246</v>
      </c>
      <c r="D4336" s="22"/>
      <c r="E4336" s="23"/>
      <c r="F4336" s="14"/>
      <c r="G4336" s="23"/>
      <c r="H4336" s="22"/>
      <c r="I4336" s="24"/>
      <c r="J4336" s="24"/>
      <c r="K4336" s="25"/>
      <c r="L4336" s="25"/>
      <c r="M4336" s="25"/>
      <c r="N4336" s="25"/>
      <c r="O4336" s="25"/>
      <c r="P4336" s="25"/>
      <c r="Q4336" s="26"/>
      <c r="R4336" s="25"/>
      <c r="S4336" s="25"/>
      <c r="T4336" s="27">
        <f t="shared" si="336"/>
        <v>0</v>
      </c>
      <c r="U4336" s="27">
        <f t="shared" si="337"/>
        <v>0</v>
      </c>
      <c r="V4336" s="25"/>
      <c r="W4336" s="27" t="str">
        <f t="shared" si="338"/>
        <v/>
      </c>
      <c r="X4336" s="43" t="str">
        <f t="shared" si="339"/>
        <v>OK</v>
      </c>
      <c r="Y4336" s="681" t="str">
        <f t="shared" si="340"/>
        <v/>
      </c>
    </row>
    <row r="4337" spans="1:25" x14ac:dyDescent="0.25">
      <c r="A4337" s="68" t="str">
        <f>'0'!$A$4</f>
        <v>………………..</v>
      </c>
      <c r="B4337" s="341">
        <f>'0'!$A$2</f>
        <v>46112</v>
      </c>
      <c r="C4337" s="341" t="s">
        <v>1246</v>
      </c>
      <c r="D4337" s="22"/>
      <c r="E4337" s="23"/>
      <c r="F4337" s="14"/>
      <c r="G4337" s="23"/>
      <c r="H4337" s="22"/>
      <c r="I4337" s="24"/>
      <c r="J4337" s="24"/>
      <c r="K4337" s="25"/>
      <c r="L4337" s="25"/>
      <c r="M4337" s="25"/>
      <c r="N4337" s="25"/>
      <c r="O4337" s="25"/>
      <c r="P4337" s="25"/>
      <c r="Q4337" s="26"/>
      <c r="R4337" s="25"/>
      <c r="S4337" s="25"/>
      <c r="T4337" s="27">
        <f t="shared" si="336"/>
        <v>0</v>
      </c>
      <c r="U4337" s="27">
        <f t="shared" si="337"/>
        <v>0</v>
      </c>
      <c r="V4337" s="25"/>
      <c r="W4337" s="27" t="str">
        <f t="shared" si="338"/>
        <v/>
      </c>
      <c r="X4337" s="43" t="str">
        <f t="shared" si="339"/>
        <v>OK</v>
      </c>
      <c r="Y4337" s="681" t="str">
        <f t="shared" si="340"/>
        <v/>
      </c>
    </row>
    <row r="4338" spans="1:25" x14ac:dyDescent="0.25">
      <c r="A4338" s="68" t="str">
        <f>'0'!$A$4</f>
        <v>………………..</v>
      </c>
      <c r="B4338" s="341">
        <f>'0'!$A$2</f>
        <v>46112</v>
      </c>
      <c r="C4338" s="341" t="s">
        <v>1246</v>
      </c>
      <c r="D4338" s="22"/>
      <c r="E4338" s="23"/>
      <c r="F4338" s="14"/>
      <c r="G4338" s="23"/>
      <c r="H4338" s="22"/>
      <c r="I4338" s="24"/>
      <c r="J4338" s="24"/>
      <c r="K4338" s="25"/>
      <c r="L4338" s="25"/>
      <c r="M4338" s="25"/>
      <c r="N4338" s="25"/>
      <c r="O4338" s="25"/>
      <c r="P4338" s="25"/>
      <c r="Q4338" s="26"/>
      <c r="R4338" s="25"/>
      <c r="S4338" s="25"/>
      <c r="T4338" s="27">
        <f t="shared" si="336"/>
        <v>0</v>
      </c>
      <c r="U4338" s="27">
        <f t="shared" si="337"/>
        <v>0</v>
      </c>
      <c r="V4338" s="25"/>
      <c r="W4338" s="27" t="str">
        <f t="shared" si="338"/>
        <v/>
      </c>
      <c r="X4338" s="43" t="str">
        <f t="shared" si="339"/>
        <v>OK</v>
      </c>
      <c r="Y4338" s="681" t="str">
        <f t="shared" si="340"/>
        <v/>
      </c>
    </row>
    <row r="4339" spans="1:25" x14ac:dyDescent="0.25">
      <c r="A4339" s="68" t="str">
        <f>'0'!$A$4</f>
        <v>………………..</v>
      </c>
      <c r="B4339" s="341">
        <f>'0'!$A$2</f>
        <v>46112</v>
      </c>
      <c r="C4339" s="341" t="s">
        <v>1246</v>
      </c>
      <c r="D4339" s="22"/>
      <c r="E4339" s="23"/>
      <c r="F4339" s="14"/>
      <c r="G4339" s="23"/>
      <c r="H4339" s="22"/>
      <c r="I4339" s="24"/>
      <c r="J4339" s="24"/>
      <c r="K4339" s="25"/>
      <c r="L4339" s="25"/>
      <c r="M4339" s="25"/>
      <c r="N4339" s="25"/>
      <c r="O4339" s="25"/>
      <c r="P4339" s="25"/>
      <c r="Q4339" s="26"/>
      <c r="R4339" s="25"/>
      <c r="S4339" s="25"/>
      <c r="T4339" s="27">
        <f t="shared" si="336"/>
        <v>0</v>
      </c>
      <c r="U4339" s="27">
        <f t="shared" si="337"/>
        <v>0</v>
      </c>
      <c r="V4339" s="25"/>
      <c r="W4339" s="27" t="str">
        <f t="shared" si="338"/>
        <v/>
      </c>
      <c r="X4339" s="43" t="str">
        <f t="shared" si="339"/>
        <v>OK</v>
      </c>
      <c r="Y4339" s="681" t="str">
        <f t="shared" si="340"/>
        <v/>
      </c>
    </row>
    <row r="4340" spans="1:25" x14ac:dyDescent="0.25">
      <c r="A4340" s="68" t="str">
        <f>'0'!$A$4</f>
        <v>………………..</v>
      </c>
      <c r="B4340" s="341">
        <f>'0'!$A$2</f>
        <v>46112</v>
      </c>
      <c r="C4340" s="341" t="s">
        <v>1246</v>
      </c>
      <c r="D4340" s="22"/>
      <c r="E4340" s="23"/>
      <c r="F4340" s="14"/>
      <c r="G4340" s="23"/>
      <c r="H4340" s="22"/>
      <c r="I4340" s="24"/>
      <c r="J4340" s="24"/>
      <c r="K4340" s="25"/>
      <c r="L4340" s="25"/>
      <c r="M4340" s="25"/>
      <c r="N4340" s="25"/>
      <c r="O4340" s="25"/>
      <c r="P4340" s="25"/>
      <c r="Q4340" s="26"/>
      <c r="R4340" s="25"/>
      <c r="S4340" s="25"/>
      <c r="T4340" s="27">
        <f t="shared" si="336"/>
        <v>0</v>
      </c>
      <c r="U4340" s="27">
        <f t="shared" si="337"/>
        <v>0</v>
      </c>
      <c r="V4340" s="25"/>
      <c r="W4340" s="27" t="str">
        <f t="shared" si="338"/>
        <v/>
      </c>
      <c r="X4340" s="43" t="str">
        <f t="shared" si="339"/>
        <v>OK</v>
      </c>
      <c r="Y4340" s="681" t="str">
        <f t="shared" si="340"/>
        <v/>
      </c>
    </row>
    <row r="4341" spans="1:25" x14ac:dyDescent="0.25">
      <c r="A4341" s="68" t="str">
        <f>'0'!$A$4</f>
        <v>………………..</v>
      </c>
      <c r="B4341" s="341">
        <f>'0'!$A$2</f>
        <v>46112</v>
      </c>
      <c r="C4341" s="341" t="s">
        <v>1246</v>
      </c>
      <c r="D4341" s="22"/>
      <c r="E4341" s="23"/>
      <c r="F4341" s="14"/>
      <c r="G4341" s="23"/>
      <c r="H4341" s="22"/>
      <c r="I4341" s="24"/>
      <c r="J4341" s="24"/>
      <c r="K4341" s="25"/>
      <c r="L4341" s="25"/>
      <c r="M4341" s="25"/>
      <c r="N4341" s="25"/>
      <c r="O4341" s="25"/>
      <c r="P4341" s="25"/>
      <c r="Q4341" s="26"/>
      <c r="R4341" s="25"/>
      <c r="S4341" s="25"/>
      <c r="T4341" s="27">
        <f t="shared" si="336"/>
        <v>0</v>
      </c>
      <c r="U4341" s="27">
        <f t="shared" si="337"/>
        <v>0</v>
      </c>
      <c r="V4341" s="25"/>
      <c r="W4341" s="27" t="str">
        <f t="shared" si="338"/>
        <v/>
      </c>
      <c r="X4341" s="43" t="str">
        <f t="shared" si="339"/>
        <v>OK</v>
      </c>
      <c r="Y4341" s="681" t="str">
        <f t="shared" si="340"/>
        <v/>
      </c>
    </row>
    <row r="4342" spans="1:25" x14ac:dyDescent="0.25">
      <c r="A4342" s="68" t="str">
        <f>'0'!$A$4</f>
        <v>………………..</v>
      </c>
      <c r="B4342" s="341">
        <f>'0'!$A$2</f>
        <v>46112</v>
      </c>
      <c r="C4342" s="341" t="s">
        <v>1246</v>
      </c>
      <c r="D4342" s="22"/>
      <c r="E4342" s="23"/>
      <c r="F4342" s="14"/>
      <c r="G4342" s="23"/>
      <c r="H4342" s="22"/>
      <c r="I4342" s="24"/>
      <c r="J4342" s="24"/>
      <c r="K4342" s="25"/>
      <c r="L4342" s="25"/>
      <c r="M4342" s="25"/>
      <c r="N4342" s="25"/>
      <c r="O4342" s="25"/>
      <c r="P4342" s="25"/>
      <c r="Q4342" s="26"/>
      <c r="R4342" s="25"/>
      <c r="S4342" s="25"/>
      <c r="T4342" s="27">
        <f t="shared" si="336"/>
        <v>0</v>
      </c>
      <c r="U4342" s="27">
        <f t="shared" si="337"/>
        <v>0</v>
      </c>
      <c r="V4342" s="25"/>
      <c r="W4342" s="27" t="str">
        <f t="shared" si="338"/>
        <v/>
      </c>
      <c r="X4342" s="43" t="str">
        <f t="shared" si="339"/>
        <v>OK</v>
      </c>
      <c r="Y4342" s="681" t="str">
        <f t="shared" si="340"/>
        <v/>
      </c>
    </row>
    <row r="4343" spans="1:25" x14ac:dyDescent="0.25">
      <c r="A4343" s="68" t="str">
        <f>'0'!$A$4</f>
        <v>………………..</v>
      </c>
      <c r="B4343" s="341">
        <f>'0'!$A$2</f>
        <v>46112</v>
      </c>
      <c r="C4343" s="341" t="s">
        <v>1246</v>
      </c>
      <c r="D4343" s="22"/>
      <c r="E4343" s="23"/>
      <c r="F4343" s="14"/>
      <c r="G4343" s="23"/>
      <c r="H4343" s="22"/>
      <c r="I4343" s="24"/>
      <c r="J4343" s="24"/>
      <c r="K4343" s="25"/>
      <c r="L4343" s="25"/>
      <c r="M4343" s="25"/>
      <c r="N4343" s="25"/>
      <c r="O4343" s="25"/>
      <c r="P4343" s="25"/>
      <c r="Q4343" s="26"/>
      <c r="R4343" s="25"/>
      <c r="S4343" s="25"/>
      <c r="T4343" s="27">
        <f t="shared" si="336"/>
        <v>0</v>
      </c>
      <c r="U4343" s="27">
        <f t="shared" si="337"/>
        <v>0</v>
      </c>
      <c r="V4343" s="25"/>
      <c r="W4343" s="27" t="str">
        <f t="shared" si="338"/>
        <v/>
      </c>
      <c r="X4343" s="43" t="str">
        <f t="shared" si="339"/>
        <v>OK</v>
      </c>
      <c r="Y4343" s="681" t="str">
        <f t="shared" si="340"/>
        <v/>
      </c>
    </row>
    <row r="4344" spans="1:25" x14ac:dyDescent="0.25">
      <c r="A4344" s="68" t="str">
        <f>'0'!$A$4</f>
        <v>………………..</v>
      </c>
      <c r="B4344" s="341">
        <f>'0'!$A$2</f>
        <v>46112</v>
      </c>
      <c r="C4344" s="341" t="s">
        <v>1246</v>
      </c>
      <c r="D4344" s="22"/>
      <c r="E4344" s="23"/>
      <c r="F4344" s="14"/>
      <c r="G4344" s="23"/>
      <c r="H4344" s="22"/>
      <c r="I4344" s="24"/>
      <c r="J4344" s="24"/>
      <c r="K4344" s="25"/>
      <c r="L4344" s="25"/>
      <c r="M4344" s="25"/>
      <c r="N4344" s="25"/>
      <c r="O4344" s="25"/>
      <c r="P4344" s="25"/>
      <c r="Q4344" s="26"/>
      <c r="R4344" s="25"/>
      <c r="S4344" s="25"/>
      <c r="T4344" s="27">
        <f t="shared" si="336"/>
        <v>0</v>
      </c>
      <c r="U4344" s="27">
        <f t="shared" si="337"/>
        <v>0</v>
      </c>
      <c r="V4344" s="25"/>
      <c r="W4344" s="27" t="str">
        <f t="shared" si="338"/>
        <v/>
      </c>
      <c r="X4344" s="43" t="str">
        <f t="shared" si="339"/>
        <v>OK</v>
      </c>
      <c r="Y4344" s="681" t="str">
        <f t="shared" si="340"/>
        <v/>
      </c>
    </row>
    <row r="4345" spans="1:25" x14ac:dyDescent="0.25">
      <c r="A4345" s="68" t="str">
        <f>'0'!$A$4</f>
        <v>………………..</v>
      </c>
      <c r="B4345" s="341">
        <f>'0'!$A$2</f>
        <v>46112</v>
      </c>
      <c r="C4345" s="341" t="s">
        <v>1246</v>
      </c>
      <c r="D4345" s="22"/>
      <c r="E4345" s="23"/>
      <c r="F4345" s="14"/>
      <c r="G4345" s="23"/>
      <c r="H4345" s="22"/>
      <c r="I4345" s="24"/>
      <c r="J4345" s="24"/>
      <c r="K4345" s="25"/>
      <c r="L4345" s="25"/>
      <c r="M4345" s="25"/>
      <c r="N4345" s="25"/>
      <c r="O4345" s="25"/>
      <c r="P4345" s="25"/>
      <c r="Q4345" s="26"/>
      <c r="R4345" s="25"/>
      <c r="S4345" s="25"/>
      <c r="T4345" s="27">
        <f t="shared" si="336"/>
        <v>0</v>
      </c>
      <c r="U4345" s="27">
        <f t="shared" si="337"/>
        <v>0</v>
      </c>
      <c r="V4345" s="25"/>
      <c r="W4345" s="27" t="str">
        <f t="shared" si="338"/>
        <v/>
      </c>
      <c r="X4345" s="43" t="str">
        <f t="shared" si="339"/>
        <v>OK</v>
      </c>
      <c r="Y4345" s="681" t="str">
        <f t="shared" si="340"/>
        <v/>
      </c>
    </row>
    <row r="4346" spans="1:25" x14ac:dyDescent="0.25">
      <c r="A4346" s="68" t="str">
        <f>'0'!$A$4</f>
        <v>………………..</v>
      </c>
      <c r="B4346" s="341">
        <f>'0'!$A$2</f>
        <v>46112</v>
      </c>
      <c r="C4346" s="341" t="s">
        <v>1246</v>
      </c>
      <c r="D4346" s="22"/>
      <c r="E4346" s="23"/>
      <c r="F4346" s="14"/>
      <c r="G4346" s="23"/>
      <c r="H4346" s="22"/>
      <c r="I4346" s="24"/>
      <c r="J4346" s="24"/>
      <c r="K4346" s="25"/>
      <c r="L4346" s="25"/>
      <c r="M4346" s="25"/>
      <c r="N4346" s="25"/>
      <c r="O4346" s="25"/>
      <c r="P4346" s="25"/>
      <c r="Q4346" s="26"/>
      <c r="R4346" s="25"/>
      <c r="S4346" s="25"/>
      <c r="T4346" s="27">
        <f t="shared" si="336"/>
        <v>0</v>
      </c>
      <c r="U4346" s="27">
        <f t="shared" si="337"/>
        <v>0</v>
      </c>
      <c r="V4346" s="25"/>
      <c r="W4346" s="27" t="str">
        <f t="shared" si="338"/>
        <v/>
      </c>
      <c r="X4346" s="43" t="str">
        <f t="shared" si="339"/>
        <v>OK</v>
      </c>
      <c r="Y4346" s="681" t="str">
        <f t="shared" si="340"/>
        <v/>
      </c>
    </row>
    <row r="4347" spans="1:25" x14ac:dyDescent="0.25">
      <c r="A4347" s="68" t="str">
        <f>'0'!$A$4</f>
        <v>………………..</v>
      </c>
      <c r="B4347" s="341">
        <f>'0'!$A$2</f>
        <v>46112</v>
      </c>
      <c r="C4347" s="341" t="s">
        <v>1246</v>
      </c>
      <c r="D4347" s="22"/>
      <c r="E4347" s="23"/>
      <c r="F4347" s="14"/>
      <c r="G4347" s="23"/>
      <c r="H4347" s="22"/>
      <c r="I4347" s="24"/>
      <c r="J4347" s="24"/>
      <c r="K4347" s="25"/>
      <c r="L4347" s="25"/>
      <c r="M4347" s="25"/>
      <c r="N4347" s="25"/>
      <c r="O4347" s="25"/>
      <c r="P4347" s="25"/>
      <c r="Q4347" s="26"/>
      <c r="R4347" s="25"/>
      <c r="S4347" s="25"/>
      <c r="T4347" s="27">
        <f t="shared" si="336"/>
        <v>0</v>
      </c>
      <c r="U4347" s="27">
        <f t="shared" si="337"/>
        <v>0</v>
      </c>
      <c r="V4347" s="25"/>
      <c r="W4347" s="27" t="str">
        <f t="shared" si="338"/>
        <v/>
      </c>
      <c r="X4347" s="43" t="str">
        <f t="shared" si="339"/>
        <v>OK</v>
      </c>
      <c r="Y4347" s="681" t="str">
        <f t="shared" si="340"/>
        <v/>
      </c>
    </row>
    <row r="4348" spans="1:25" x14ac:dyDescent="0.25">
      <c r="A4348" s="68" t="str">
        <f>'0'!$A$4</f>
        <v>………………..</v>
      </c>
      <c r="B4348" s="341">
        <f>'0'!$A$2</f>
        <v>46112</v>
      </c>
      <c r="C4348" s="341" t="s">
        <v>1246</v>
      </c>
      <c r="D4348" s="22"/>
      <c r="E4348" s="23"/>
      <c r="F4348" s="14"/>
      <c r="G4348" s="23"/>
      <c r="H4348" s="22"/>
      <c r="I4348" s="24"/>
      <c r="J4348" s="24"/>
      <c r="K4348" s="25"/>
      <c r="L4348" s="25"/>
      <c r="M4348" s="25"/>
      <c r="N4348" s="25"/>
      <c r="O4348" s="25"/>
      <c r="P4348" s="25"/>
      <c r="Q4348" s="26"/>
      <c r="R4348" s="25"/>
      <c r="S4348" s="25"/>
      <c r="T4348" s="27">
        <f t="shared" si="336"/>
        <v>0</v>
      </c>
      <c r="U4348" s="27">
        <f t="shared" si="337"/>
        <v>0</v>
      </c>
      <c r="V4348" s="25"/>
      <c r="W4348" s="27" t="str">
        <f t="shared" si="338"/>
        <v/>
      </c>
      <c r="X4348" s="43" t="str">
        <f t="shared" si="339"/>
        <v>OK</v>
      </c>
      <c r="Y4348" s="681" t="str">
        <f t="shared" si="340"/>
        <v/>
      </c>
    </row>
    <row r="4349" spans="1:25" x14ac:dyDescent="0.25">
      <c r="A4349" s="68" t="str">
        <f>'0'!$A$4</f>
        <v>………………..</v>
      </c>
      <c r="B4349" s="341">
        <f>'0'!$A$2</f>
        <v>46112</v>
      </c>
      <c r="C4349" s="341" t="s">
        <v>1246</v>
      </c>
      <c r="D4349" s="22"/>
      <c r="E4349" s="23"/>
      <c r="F4349" s="14"/>
      <c r="G4349" s="23"/>
      <c r="H4349" s="22"/>
      <c r="I4349" s="24"/>
      <c r="J4349" s="24"/>
      <c r="K4349" s="25"/>
      <c r="L4349" s="25"/>
      <c r="M4349" s="25"/>
      <c r="N4349" s="25"/>
      <c r="O4349" s="25"/>
      <c r="P4349" s="25"/>
      <c r="Q4349" s="26"/>
      <c r="R4349" s="25"/>
      <c r="S4349" s="25"/>
      <c r="T4349" s="27">
        <f t="shared" si="336"/>
        <v>0</v>
      </c>
      <c r="U4349" s="27">
        <f t="shared" si="337"/>
        <v>0</v>
      </c>
      <c r="V4349" s="25"/>
      <c r="W4349" s="27" t="str">
        <f t="shared" si="338"/>
        <v/>
      </c>
      <c r="X4349" s="43" t="str">
        <f t="shared" si="339"/>
        <v>OK</v>
      </c>
      <c r="Y4349" s="681" t="str">
        <f t="shared" si="340"/>
        <v/>
      </c>
    </row>
    <row r="4350" spans="1:25" x14ac:dyDescent="0.25">
      <c r="A4350" s="68" t="str">
        <f>'0'!$A$4</f>
        <v>………………..</v>
      </c>
      <c r="B4350" s="341">
        <f>'0'!$A$2</f>
        <v>46112</v>
      </c>
      <c r="C4350" s="341" t="s">
        <v>1246</v>
      </c>
      <c r="D4350" s="22"/>
      <c r="E4350" s="23"/>
      <c r="F4350" s="14"/>
      <c r="G4350" s="23"/>
      <c r="H4350" s="22"/>
      <c r="I4350" s="24"/>
      <c r="J4350" s="24"/>
      <c r="K4350" s="25"/>
      <c r="L4350" s="25"/>
      <c r="M4350" s="25"/>
      <c r="N4350" s="25"/>
      <c r="O4350" s="25"/>
      <c r="P4350" s="25"/>
      <c r="Q4350" s="26"/>
      <c r="R4350" s="25"/>
      <c r="S4350" s="25"/>
      <c r="T4350" s="27">
        <f t="shared" si="336"/>
        <v>0</v>
      </c>
      <c r="U4350" s="27">
        <f t="shared" si="337"/>
        <v>0</v>
      </c>
      <c r="V4350" s="25"/>
      <c r="W4350" s="27" t="str">
        <f t="shared" si="338"/>
        <v/>
      </c>
      <c r="X4350" s="43" t="str">
        <f t="shared" si="339"/>
        <v>OK</v>
      </c>
      <c r="Y4350" s="681" t="str">
        <f t="shared" si="340"/>
        <v/>
      </c>
    </row>
    <row r="4351" spans="1:25" x14ac:dyDescent="0.25">
      <c r="A4351" s="68" t="str">
        <f>'0'!$A$4</f>
        <v>………………..</v>
      </c>
      <c r="B4351" s="341">
        <f>'0'!$A$2</f>
        <v>46112</v>
      </c>
      <c r="C4351" s="341" t="s">
        <v>1246</v>
      </c>
      <c r="D4351" s="22"/>
      <c r="E4351" s="23"/>
      <c r="F4351" s="14"/>
      <c r="G4351" s="23"/>
      <c r="H4351" s="22"/>
      <c r="I4351" s="24"/>
      <c r="J4351" s="24"/>
      <c r="K4351" s="25"/>
      <c r="L4351" s="25"/>
      <c r="M4351" s="25"/>
      <c r="N4351" s="25"/>
      <c r="O4351" s="25"/>
      <c r="P4351" s="25"/>
      <c r="Q4351" s="26"/>
      <c r="R4351" s="25"/>
      <c r="S4351" s="25"/>
      <c r="T4351" s="27">
        <f t="shared" si="336"/>
        <v>0</v>
      </c>
      <c r="U4351" s="27">
        <f t="shared" si="337"/>
        <v>0</v>
      </c>
      <c r="V4351" s="25"/>
      <c r="W4351" s="27" t="str">
        <f t="shared" si="338"/>
        <v/>
      </c>
      <c r="X4351" s="43" t="str">
        <f t="shared" si="339"/>
        <v>OK</v>
      </c>
      <c r="Y4351" s="681" t="str">
        <f t="shared" si="340"/>
        <v/>
      </c>
    </row>
    <row r="4352" spans="1:25" x14ac:dyDescent="0.25">
      <c r="A4352" s="68" t="str">
        <f>'0'!$A$4</f>
        <v>………………..</v>
      </c>
      <c r="B4352" s="341">
        <f>'0'!$A$2</f>
        <v>46112</v>
      </c>
      <c r="C4352" s="341" t="s">
        <v>1246</v>
      </c>
      <c r="D4352" s="22"/>
      <c r="E4352" s="23"/>
      <c r="F4352" s="14"/>
      <c r="G4352" s="23"/>
      <c r="H4352" s="22"/>
      <c r="I4352" s="24"/>
      <c r="J4352" s="24"/>
      <c r="K4352" s="25"/>
      <c r="L4352" s="25"/>
      <c r="M4352" s="25"/>
      <c r="N4352" s="25"/>
      <c r="O4352" s="25"/>
      <c r="P4352" s="25"/>
      <c r="Q4352" s="26"/>
      <c r="R4352" s="25"/>
      <c r="S4352" s="25"/>
      <c r="T4352" s="27">
        <f t="shared" si="336"/>
        <v>0</v>
      </c>
      <c r="U4352" s="27">
        <f t="shared" si="337"/>
        <v>0</v>
      </c>
      <c r="V4352" s="25"/>
      <c r="W4352" s="27" t="str">
        <f t="shared" si="338"/>
        <v/>
      </c>
      <c r="X4352" s="43" t="str">
        <f t="shared" si="339"/>
        <v>OK</v>
      </c>
      <c r="Y4352" s="681" t="str">
        <f t="shared" si="340"/>
        <v/>
      </c>
    </row>
    <row r="4353" spans="1:25" x14ac:dyDescent="0.25">
      <c r="A4353" s="68" t="str">
        <f>'0'!$A$4</f>
        <v>………………..</v>
      </c>
      <c r="B4353" s="341">
        <f>'0'!$A$2</f>
        <v>46112</v>
      </c>
      <c r="C4353" s="341" t="s">
        <v>1246</v>
      </c>
      <c r="D4353" s="22"/>
      <c r="E4353" s="23"/>
      <c r="F4353" s="14"/>
      <c r="G4353" s="23"/>
      <c r="H4353" s="22"/>
      <c r="I4353" s="24"/>
      <c r="J4353" s="24"/>
      <c r="K4353" s="25"/>
      <c r="L4353" s="25"/>
      <c r="M4353" s="25"/>
      <c r="N4353" s="25"/>
      <c r="O4353" s="25"/>
      <c r="P4353" s="25"/>
      <c r="Q4353" s="26"/>
      <c r="R4353" s="25"/>
      <c r="S4353" s="25"/>
      <c r="T4353" s="27">
        <f t="shared" si="336"/>
        <v>0</v>
      </c>
      <c r="U4353" s="27">
        <f t="shared" si="337"/>
        <v>0</v>
      </c>
      <c r="V4353" s="25"/>
      <c r="W4353" s="27" t="str">
        <f t="shared" si="338"/>
        <v/>
      </c>
      <c r="X4353" s="43" t="str">
        <f t="shared" si="339"/>
        <v>OK</v>
      </c>
      <c r="Y4353" s="681" t="str">
        <f t="shared" si="340"/>
        <v/>
      </c>
    </row>
    <row r="4354" spans="1:25" x14ac:dyDescent="0.25">
      <c r="A4354" s="68" t="str">
        <f>'0'!$A$4</f>
        <v>………………..</v>
      </c>
      <c r="B4354" s="341">
        <f>'0'!$A$2</f>
        <v>46112</v>
      </c>
      <c r="C4354" s="341" t="s">
        <v>1246</v>
      </c>
      <c r="D4354" s="22"/>
      <c r="E4354" s="23"/>
      <c r="F4354" s="14"/>
      <c r="G4354" s="23"/>
      <c r="H4354" s="22"/>
      <c r="I4354" s="24"/>
      <c r="J4354" s="24"/>
      <c r="K4354" s="25"/>
      <c r="L4354" s="25"/>
      <c r="M4354" s="25"/>
      <c r="N4354" s="25"/>
      <c r="O4354" s="25"/>
      <c r="P4354" s="25"/>
      <c r="Q4354" s="26"/>
      <c r="R4354" s="25"/>
      <c r="S4354" s="25"/>
      <c r="T4354" s="27">
        <f t="shared" si="336"/>
        <v>0</v>
      </c>
      <c r="U4354" s="27">
        <f t="shared" si="337"/>
        <v>0</v>
      </c>
      <c r="V4354" s="25"/>
      <c r="W4354" s="27" t="str">
        <f t="shared" si="338"/>
        <v/>
      </c>
      <c r="X4354" s="43" t="str">
        <f t="shared" si="339"/>
        <v>OK</v>
      </c>
      <c r="Y4354" s="681" t="str">
        <f t="shared" si="340"/>
        <v/>
      </c>
    </row>
    <row r="4355" spans="1:25" x14ac:dyDescent="0.25">
      <c r="A4355" s="68" t="str">
        <f>'0'!$A$4</f>
        <v>………………..</v>
      </c>
      <c r="B4355" s="341">
        <f>'0'!$A$2</f>
        <v>46112</v>
      </c>
      <c r="C4355" s="341" t="s">
        <v>1246</v>
      </c>
      <c r="D4355" s="22"/>
      <c r="E4355" s="23"/>
      <c r="F4355" s="14"/>
      <c r="G4355" s="23"/>
      <c r="H4355" s="22"/>
      <c r="I4355" s="24"/>
      <c r="J4355" s="24"/>
      <c r="K4355" s="25"/>
      <c r="L4355" s="25"/>
      <c r="M4355" s="25"/>
      <c r="N4355" s="25"/>
      <c r="O4355" s="25"/>
      <c r="P4355" s="25"/>
      <c r="Q4355" s="26"/>
      <c r="R4355" s="25"/>
      <c r="S4355" s="25"/>
      <c r="T4355" s="27">
        <f t="shared" si="336"/>
        <v>0</v>
      </c>
      <c r="U4355" s="27">
        <f t="shared" si="337"/>
        <v>0</v>
      </c>
      <c r="V4355" s="25"/>
      <c r="W4355" s="27" t="str">
        <f t="shared" si="338"/>
        <v/>
      </c>
      <c r="X4355" s="43" t="str">
        <f t="shared" si="339"/>
        <v>OK</v>
      </c>
      <c r="Y4355" s="681" t="str">
        <f t="shared" si="340"/>
        <v/>
      </c>
    </row>
    <row r="4356" spans="1:25" x14ac:dyDescent="0.25">
      <c r="A4356" s="68" t="str">
        <f>'0'!$A$4</f>
        <v>………………..</v>
      </c>
      <c r="B4356" s="341">
        <f>'0'!$A$2</f>
        <v>46112</v>
      </c>
      <c r="C4356" s="341" t="s">
        <v>1246</v>
      </c>
      <c r="D4356" s="22"/>
      <c r="E4356" s="23"/>
      <c r="F4356" s="14"/>
      <c r="G4356" s="23"/>
      <c r="H4356" s="22"/>
      <c r="I4356" s="24"/>
      <c r="J4356" s="24"/>
      <c r="K4356" s="25"/>
      <c r="L4356" s="25"/>
      <c r="M4356" s="25"/>
      <c r="N4356" s="25"/>
      <c r="O4356" s="25"/>
      <c r="P4356" s="25"/>
      <c r="Q4356" s="26"/>
      <c r="R4356" s="25"/>
      <c r="S4356" s="25"/>
      <c r="T4356" s="27">
        <f t="shared" si="336"/>
        <v>0</v>
      </c>
      <c r="U4356" s="27">
        <f t="shared" si="337"/>
        <v>0</v>
      </c>
      <c r="V4356" s="25"/>
      <c r="W4356" s="27" t="str">
        <f t="shared" si="338"/>
        <v/>
      </c>
      <c r="X4356" s="43" t="str">
        <f t="shared" si="339"/>
        <v>OK</v>
      </c>
      <c r="Y4356" s="681" t="str">
        <f t="shared" si="340"/>
        <v/>
      </c>
    </row>
    <row r="4357" spans="1:25" x14ac:dyDescent="0.25">
      <c r="A4357" s="68" t="str">
        <f>'0'!$A$4</f>
        <v>………………..</v>
      </c>
      <c r="B4357" s="341">
        <f>'0'!$A$2</f>
        <v>46112</v>
      </c>
      <c r="C4357" s="341" t="s">
        <v>1246</v>
      </c>
      <c r="D4357" s="22"/>
      <c r="E4357" s="23"/>
      <c r="F4357" s="14"/>
      <c r="G4357" s="23"/>
      <c r="H4357" s="22"/>
      <c r="I4357" s="24"/>
      <c r="J4357" s="24"/>
      <c r="K4357" s="25"/>
      <c r="L4357" s="25"/>
      <c r="M4357" s="25"/>
      <c r="N4357" s="25"/>
      <c r="O4357" s="25"/>
      <c r="P4357" s="25"/>
      <c r="Q4357" s="26"/>
      <c r="R4357" s="25"/>
      <c r="S4357" s="25"/>
      <c r="T4357" s="27">
        <f t="shared" si="336"/>
        <v>0</v>
      </c>
      <c r="U4357" s="27">
        <f t="shared" si="337"/>
        <v>0</v>
      </c>
      <c r="V4357" s="25"/>
      <c r="W4357" s="27" t="str">
        <f t="shared" si="338"/>
        <v/>
      </c>
      <c r="X4357" s="43" t="str">
        <f t="shared" si="339"/>
        <v>OK</v>
      </c>
      <c r="Y4357" s="681" t="str">
        <f t="shared" si="340"/>
        <v/>
      </c>
    </row>
    <row r="4358" spans="1:25" x14ac:dyDescent="0.25">
      <c r="A4358" s="68" t="str">
        <f>'0'!$A$4</f>
        <v>………………..</v>
      </c>
      <c r="B4358" s="341">
        <f>'0'!$A$2</f>
        <v>46112</v>
      </c>
      <c r="C4358" s="341" t="s">
        <v>1246</v>
      </c>
      <c r="D4358" s="22"/>
      <c r="E4358" s="23"/>
      <c r="F4358" s="14"/>
      <c r="G4358" s="23"/>
      <c r="H4358" s="22"/>
      <c r="I4358" s="24"/>
      <c r="J4358" s="24"/>
      <c r="K4358" s="25"/>
      <c r="L4358" s="25"/>
      <c r="M4358" s="25"/>
      <c r="N4358" s="25"/>
      <c r="O4358" s="25"/>
      <c r="P4358" s="25"/>
      <c r="Q4358" s="26"/>
      <c r="R4358" s="25"/>
      <c r="S4358" s="25"/>
      <c r="T4358" s="27">
        <f t="shared" si="336"/>
        <v>0</v>
      </c>
      <c r="U4358" s="27">
        <f t="shared" si="337"/>
        <v>0</v>
      </c>
      <c r="V4358" s="25"/>
      <c r="W4358" s="27" t="str">
        <f t="shared" si="338"/>
        <v/>
      </c>
      <c r="X4358" s="43" t="str">
        <f t="shared" si="339"/>
        <v>OK</v>
      </c>
      <c r="Y4358" s="681" t="str">
        <f t="shared" si="340"/>
        <v/>
      </c>
    </row>
    <row r="4359" spans="1:25" x14ac:dyDescent="0.25">
      <c r="A4359" s="68" t="str">
        <f>'0'!$A$4</f>
        <v>………………..</v>
      </c>
      <c r="B4359" s="341">
        <f>'0'!$A$2</f>
        <v>46112</v>
      </c>
      <c r="C4359" s="341" t="s">
        <v>1246</v>
      </c>
      <c r="D4359" s="22"/>
      <c r="E4359" s="23"/>
      <c r="F4359" s="14"/>
      <c r="G4359" s="23"/>
      <c r="H4359" s="22"/>
      <c r="I4359" s="24"/>
      <c r="J4359" s="24"/>
      <c r="K4359" s="25"/>
      <c r="L4359" s="25"/>
      <c r="M4359" s="25"/>
      <c r="N4359" s="25"/>
      <c r="O4359" s="25"/>
      <c r="P4359" s="25"/>
      <c r="Q4359" s="26"/>
      <c r="R4359" s="25"/>
      <c r="S4359" s="25"/>
      <c r="T4359" s="27">
        <f t="shared" si="336"/>
        <v>0</v>
      </c>
      <c r="U4359" s="27">
        <f t="shared" si="337"/>
        <v>0</v>
      </c>
      <c r="V4359" s="25"/>
      <c r="W4359" s="27" t="str">
        <f t="shared" si="338"/>
        <v/>
      </c>
      <c r="X4359" s="43" t="str">
        <f t="shared" si="339"/>
        <v>OK</v>
      </c>
      <c r="Y4359" s="681" t="str">
        <f t="shared" si="340"/>
        <v/>
      </c>
    </row>
    <row r="4360" spans="1:25" x14ac:dyDescent="0.25">
      <c r="A4360" s="68" t="str">
        <f>'0'!$A$4</f>
        <v>………………..</v>
      </c>
      <c r="B4360" s="341">
        <f>'0'!$A$2</f>
        <v>46112</v>
      </c>
      <c r="C4360" s="341" t="s">
        <v>1246</v>
      </c>
      <c r="D4360" s="22"/>
      <c r="E4360" s="23"/>
      <c r="F4360" s="14"/>
      <c r="G4360" s="23"/>
      <c r="H4360" s="22"/>
      <c r="I4360" s="24"/>
      <c r="J4360" s="24"/>
      <c r="K4360" s="25"/>
      <c r="L4360" s="25"/>
      <c r="M4360" s="25"/>
      <c r="N4360" s="25"/>
      <c r="O4360" s="25"/>
      <c r="P4360" s="25"/>
      <c r="Q4360" s="26"/>
      <c r="R4360" s="25"/>
      <c r="S4360" s="25"/>
      <c r="T4360" s="27">
        <f t="shared" si="336"/>
        <v>0</v>
      </c>
      <c r="U4360" s="27">
        <f t="shared" si="337"/>
        <v>0</v>
      </c>
      <c r="V4360" s="25"/>
      <c r="W4360" s="27" t="str">
        <f t="shared" si="338"/>
        <v/>
      </c>
      <c r="X4360" s="43" t="str">
        <f t="shared" si="339"/>
        <v>OK</v>
      </c>
      <c r="Y4360" s="681" t="str">
        <f t="shared" si="340"/>
        <v/>
      </c>
    </row>
    <row r="4361" spans="1:25" x14ac:dyDescent="0.25">
      <c r="A4361" s="68" t="str">
        <f>'0'!$A$4</f>
        <v>………………..</v>
      </c>
      <c r="B4361" s="341">
        <f>'0'!$A$2</f>
        <v>46112</v>
      </c>
      <c r="C4361" s="341" t="s">
        <v>1246</v>
      </c>
      <c r="D4361" s="22"/>
      <c r="E4361" s="23"/>
      <c r="F4361" s="14"/>
      <c r="G4361" s="23"/>
      <c r="H4361" s="22"/>
      <c r="I4361" s="24"/>
      <c r="J4361" s="24"/>
      <c r="K4361" s="25"/>
      <c r="L4361" s="25"/>
      <c r="M4361" s="25"/>
      <c r="N4361" s="25"/>
      <c r="O4361" s="25"/>
      <c r="P4361" s="25"/>
      <c r="Q4361" s="26"/>
      <c r="R4361" s="25"/>
      <c r="S4361" s="25"/>
      <c r="T4361" s="27">
        <f t="shared" ref="T4361:T4424" si="341">N4361+P4361-R4361</f>
        <v>0</v>
      </c>
      <c r="U4361" s="27">
        <f t="shared" ref="U4361:U4424" si="342">O4361+Q4361-S4361</f>
        <v>0</v>
      </c>
      <c r="V4361" s="25"/>
      <c r="W4361" s="27" t="str">
        <f t="shared" ref="W4361:W4424" si="343">IF(K4361="","",K4361-M4361-(P4361-Q4361))</f>
        <v/>
      </c>
      <c r="X4361" s="43" t="str">
        <f t="shared" ref="X4361:X4424" si="344">IF(ROUND(T4361-V4361,2)&gt;=0,"OK","Просрочието не може да надхвърля задължението")</f>
        <v>OK</v>
      </c>
      <c r="Y4361" s="681" t="str">
        <f t="shared" ref="Y4361:Y4424" si="345">IF(COUNTBLANK(D4361:W4361)=18,"",IF(D4361="999999999","",IF(ISNUMBER(VALUE(D4361)),IF(LEN(D4361)&lt;&gt;9,"Въведеното ЕИК е твърде късо или твърде дълго",IF(OR(MOD(MID(D4361,1,1)*1+MID(D4361,2,1)*2+MID(D4361,3,1)*3+MID(D4361,4,1)*4+MID(D4361,5,1)*5+MID(D4361,6,1)*6+MID(D4361,7,1)*7+MID(D4361,8,1)*8,11)-MID(D4361,9,1)=0,AND(MOD(MID(D4361,1,1)*3+MID(D4361,2,1)*4+MID(D4361,3,1)*5+MID(D4361,4,1)*6+MID(D4361,5,1)*7+MID(D4361,6,1)*8+MID(D4361,7,1)*9+MID(D4361,8,1)*10,11)=10,MID(D4361,9,1)*1=0),MOD(MID(D4361,1,1)*3+MID(D4361,2,1)*4+MID(D4361,3,1)*5+MID(D4361,4,1)*6+MID(D4361,5,1)*7+MID(D4361,6,1)*8+MID(D4361,7,1)*9+MID(D4361,8,1)*10,11)-MID(D4361,9,1)=0),"","Въведеното ЕИК е невалидно")),"Въведеното ЕИК съдържа непозволени символи")))</f>
        <v/>
      </c>
    </row>
    <row r="4362" spans="1:25" x14ac:dyDescent="0.25">
      <c r="A4362" s="68" t="str">
        <f>'0'!$A$4</f>
        <v>………………..</v>
      </c>
      <c r="B4362" s="341">
        <f>'0'!$A$2</f>
        <v>46112</v>
      </c>
      <c r="C4362" s="341" t="s">
        <v>1246</v>
      </c>
      <c r="D4362" s="22"/>
      <c r="E4362" s="23"/>
      <c r="F4362" s="14"/>
      <c r="G4362" s="23"/>
      <c r="H4362" s="22"/>
      <c r="I4362" s="24"/>
      <c r="J4362" s="24"/>
      <c r="K4362" s="25"/>
      <c r="L4362" s="25"/>
      <c r="M4362" s="25"/>
      <c r="N4362" s="25"/>
      <c r="O4362" s="25"/>
      <c r="P4362" s="25"/>
      <c r="Q4362" s="26"/>
      <c r="R4362" s="25"/>
      <c r="S4362" s="25"/>
      <c r="T4362" s="27">
        <f t="shared" si="341"/>
        <v>0</v>
      </c>
      <c r="U4362" s="27">
        <f t="shared" si="342"/>
        <v>0</v>
      </c>
      <c r="V4362" s="25"/>
      <c r="W4362" s="27" t="str">
        <f t="shared" si="343"/>
        <v/>
      </c>
      <c r="X4362" s="43" t="str">
        <f t="shared" si="344"/>
        <v>OK</v>
      </c>
      <c r="Y4362" s="681" t="str">
        <f t="shared" si="345"/>
        <v/>
      </c>
    </row>
    <row r="4363" spans="1:25" x14ac:dyDescent="0.25">
      <c r="A4363" s="68" t="str">
        <f>'0'!$A$4</f>
        <v>………………..</v>
      </c>
      <c r="B4363" s="341">
        <f>'0'!$A$2</f>
        <v>46112</v>
      </c>
      <c r="C4363" s="341" t="s">
        <v>1246</v>
      </c>
      <c r="D4363" s="22"/>
      <c r="E4363" s="23"/>
      <c r="F4363" s="14"/>
      <c r="G4363" s="23"/>
      <c r="H4363" s="22"/>
      <c r="I4363" s="24"/>
      <c r="J4363" s="24"/>
      <c r="K4363" s="25"/>
      <c r="L4363" s="25"/>
      <c r="M4363" s="25"/>
      <c r="N4363" s="25"/>
      <c r="O4363" s="25"/>
      <c r="P4363" s="25"/>
      <c r="Q4363" s="26"/>
      <c r="R4363" s="25"/>
      <c r="S4363" s="25"/>
      <c r="T4363" s="27">
        <f t="shared" si="341"/>
        <v>0</v>
      </c>
      <c r="U4363" s="27">
        <f t="shared" si="342"/>
        <v>0</v>
      </c>
      <c r="V4363" s="25"/>
      <c r="W4363" s="27" t="str">
        <f t="shared" si="343"/>
        <v/>
      </c>
      <c r="X4363" s="43" t="str">
        <f t="shared" si="344"/>
        <v>OK</v>
      </c>
      <c r="Y4363" s="681" t="str">
        <f t="shared" si="345"/>
        <v/>
      </c>
    </row>
    <row r="4364" spans="1:25" x14ac:dyDescent="0.25">
      <c r="A4364" s="68" t="str">
        <f>'0'!$A$4</f>
        <v>………………..</v>
      </c>
      <c r="B4364" s="341">
        <f>'0'!$A$2</f>
        <v>46112</v>
      </c>
      <c r="C4364" s="341" t="s">
        <v>1246</v>
      </c>
      <c r="D4364" s="22"/>
      <c r="E4364" s="23"/>
      <c r="F4364" s="14"/>
      <c r="G4364" s="23"/>
      <c r="H4364" s="22"/>
      <c r="I4364" s="24"/>
      <c r="J4364" s="24"/>
      <c r="K4364" s="25"/>
      <c r="L4364" s="25"/>
      <c r="M4364" s="25"/>
      <c r="N4364" s="25"/>
      <c r="O4364" s="25"/>
      <c r="P4364" s="25"/>
      <c r="Q4364" s="26"/>
      <c r="R4364" s="25"/>
      <c r="S4364" s="25"/>
      <c r="T4364" s="27">
        <f t="shared" si="341"/>
        <v>0</v>
      </c>
      <c r="U4364" s="27">
        <f t="shared" si="342"/>
        <v>0</v>
      </c>
      <c r="V4364" s="25"/>
      <c r="W4364" s="27" t="str">
        <f t="shared" si="343"/>
        <v/>
      </c>
      <c r="X4364" s="43" t="str">
        <f t="shared" si="344"/>
        <v>OK</v>
      </c>
      <c r="Y4364" s="681" t="str">
        <f t="shared" si="345"/>
        <v/>
      </c>
    </row>
    <row r="4365" spans="1:25" x14ac:dyDescent="0.25">
      <c r="A4365" s="68" t="str">
        <f>'0'!$A$4</f>
        <v>………………..</v>
      </c>
      <c r="B4365" s="341">
        <f>'0'!$A$2</f>
        <v>46112</v>
      </c>
      <c r="C4365" s="341" t="s">
        <v>1246</v>
      </c>
      <c r="D4365" s="22"/>
      <c r="E4365" s="23"/>
      <c r="F4365" s="14"/>
      <c r="G4365" s="23"/>
      <c r="H4365" s="22"/>
      <c r="I4365" s="24"/>
      <c r="J4365" s="24"/>
      <c r="K4365" s="25"/>
      <c r="L4365" s="25"/>
      <c r="M4365" s="25"/>
      <c r="N4365" s="25"/>
      <c r="O4365" s="25"/>
      <c r="P4365" s="25"/>
      <c r="Q4365" s="26"/>
      <c r="R4365" s="25"/>
      <c r="S4365" s="25"/>
      <c r="T4365" s="27">
        <f t="shared" si="341"/>
        <v>0</v>
      </c>
      <c r="U4365" s="27">
        <f t="shared" si="342"/>
        <v>0</v>
      </c>
      <c r="V4365" s="25"/>
      <c r="W4365" s="27" t="str">
        <f t="shared" si="343"/>
        <v/>
      </c>
      <c r="X4365" s="43" t="str">
        <f t="shared" si="344"/>
        <v>OK</v>
      </c>
      <c r="Y4365" s="681" t="str">
        <f t="shared" si="345"/>
        <v/>
      </c>
    </row>
    <row r="4366" spans="1:25" x14ac:dyDescent="0.25">
      <c r="A4366" s="68" t="str">
        <f>'0'!$A$4</f>
        <v>………………..</v>
      </c>
      <c r="B4366" s="341">
        <f>'0'!$A$2</f>
        <v>46112</v>
      </c>
      <c r="C4366" s="341" t="s">
        <v>1246</v>
      </c>
      <c r="D4366" s="22"/>
      <c r="E4366" s="23"/>
      <c r="F4366" s="14"/>
      <c r="G4366" s="23"/>
      <c r="H4366" s="22"/>
      <c r="I4366" s="24"/>
      <c r="J4366" s="24"/>
      <c r="K4366" s="25"/>
      <c r="L4366" s="25"/>
      <c r="M4366" s="25"/>
      <c r="N4366" s="25"/>
      <c r="O4366" s="25"/>
      <c r="P4366" s="25"/>
      <c r="Q4366" s="26"/>
      <c r="R4366" s="25"/>
      <c r="S4366" s="25"/>
      <c r="T4366" s="27">
        <f t="shared" si="341"/>
        <v>0</v>
      </c>
      <c r="U4366" s="27">
        <f t="shared" si="342"/>
        <v>0</v>
      </c>
      <c r="V4366" s="25"/>
      <c r="W4366" s="27" t="str">
        <f t="shared" si="343"/>
        <v/>
      </c>
      <c r="X4366" s="43" t="str">
        <f t="shared" si="344"/>
        <v>OK</v>
      </c>
      <c r="Y4366" s="681" t="str">
        <f t="shared" si="345"/>
        <v/>
      </c>
    </row>
    <row r="4367" spans="1:25" x14ac:dyDescent="0.25">
      <c r="A4367" s="68" t="str">
        <f>'0'!$A$4</f>
        <v>………………..</v>
      </c>
      <c r="B4367" s="341">
        <f>'0'!$A$2</f>
        <v>46112</v>
      </c>
      <c r="C4367" s="341" t="s">
        <v>1246</v>
      </c>
      <c r="D4367" s="22"/>
      <c r="E4367" s="23"/>
      <c r="F4367" s="14"/>
      <c r="G4367" s="23"/>
      <c r="H4367" s="22"/>
      <c r="I4367" s="24"/>
      <c r="J4367" s="24"/>
      <c r="K4367" s="25"/>
      <c r="L4367" s="25"/>
      <c r="M4367" s="25"/>
      <c r="N4367" s="25"/>
      <c r="O4367" s="25"/>
      <c r="P4367" s="25"/>
      <c r="Q4367" s="26"/>
      <c r="R4367" s="25"/>
      <c r="S4367" s="25"/>
      <c r="T4367" s="27">
        <f t="shared" si="341"/>
        <v>0</v>
      </c>
      <c r="U4367" s="27">
        <f t="shared" si="342"/>
        <v>0</v>
      </c>
      <c r="V4367" s="25"/>
      <c r="W4367" s="27" t="str">
        <f t="shared" si="343"/>
        <v/>
      </c>
      <c r="X4367" s="43" t="str">
        <f t="shared" si="344"/>
        <v>OK</v>
      </c>
      <c r="Y4367" s="681" t="str">
        <f t="shared" si="345"/>
        <v/>
      </c>
    </row>
    <row r="4368" spans="1:25" x14ac:dyDescent="0.25">
      <c r="A4368" s="68" t="str">
        <f>'0'!$A$4</f>
        <v>………………..</v>
      </c>
      <c r="B4368" s="341">
        <f>'0'!$A$2</f>
        <v>46112</v>
      </c>
      <c r="C4368" s="341" t="s">
        <v>1246</v>
      </c>
      <c r="D4368" s="22"/>
      <c r="E4368" s="23"/>
      <c r="F4368" s="14"/>
      <c r="G4368" s="23"/>
      <c r="H4368" s="22"/>
      <c r="I4368" s="24"/>
      <c r="J4368" s="24"/>
      <c r="K4368" s="25"/>
      <c r="L4368" s="25"/>
      <c r="M4368" s="25"/>
      <c r="N4368" s="25"/>
      <c r="O4368" s="25"/>
      <c r="P4368" s="25"/>
      <c r="Q4368" s="26"/>
      <c r="R4368" s="25"/>
      <c r="S4368" s="25"/>
      <c r="T4368" s="27">
        <f t="shared" si="341"/>
        <v>0</v>
      </c>
      <c r="U4368" s="27">
        <f t="shared" si="342"/>
        <v>0</v>
      </c>
      <c r="V4368" s="25"/>
      <c r="W4368" s="27" t="str">
        <f t="shared" si="343"/>
        <v/>
      </c>
      <c r="X4368" s="43" t="str">
        <f t="shared" si="344"/>
        <v>OK</v>
      </c>
      <c r="Y4368" s="681" t="str">
        <f t="shared" si="345"/>
        <v/>
      </c>
    </row>
    <row r="4369" spans="1:25" x14ac:dyDescent="0.25">
      <c r="A4369" s="68" t="str">
        <f>'0'!$A$4</f>
        <v>………………..</v>
      </c>
      <c r="B4369" s="341">
        <f>'0'!$A$2</f>
        <v>46112</v>
      </c>
      <c r="C4369" s="341" t="s">
        <v>1246</v>
      </c>
      <c r="D4369" s="22"/>
      <c r="E4369" s="23"/>
      <c r="F4369" s="14"/>
      <c r="G4369" s="23"/>
      <c r="H4369" s="22"/>
      <c r="I4369" s="24"/>
      <c r="J4369" s="24"/>
      <c r="K4369" s="25"/>
      <c r="L4369" s="25"/>
      <c r="M4369" s="25"/>
      <c r="N4369" s="25"/>
      <c r="O4369" s="25"/>
      <c r="P4369" s="25"/>
      <c r="Q4369" s="26"/>
      <c r="R4369" s="25"/>
      <c r="S4369" s="25"/>
      <c r="T4369" s="27">
        <f t="shared" si="341"/>
        <v>0</v>
      </c>
      <c r="U4369" s="27">
        <f t="shared" si="342"/>
        <v>0</v>
      </c>
      <c r="V4369" s="25"/>
      <c r="W4369" s="27" t="str">
        <f t="shared" si="343"/>
        <v/>
      </c>
      <c r="X4369" s="43" t="str">
        <f t="shared" si="344"/>
        <v>OK</v>
      </c>
      <c r="Y4369" s="681" t="str">
        <f t="shared" si="345"/>
        <v/>
      </c>
    </row>
    <row r="4370" spans="1:25" x14ac:dyDescent="0.25">
      <c r="A4370" s="68" t="str">
        <f>'0'!$A$4</f>
        <v>………………..</v>
      </c>
      <c r="B4370" s="341">
        <f>'0'!$A$2</f>
        <v>46112</v>
      </c>
      <c r="C4370" s="341" t="s">
        <v>1246</v>
      </c>
      <c r="D4370" s="22"/>
      <c r="E4370" s="23"/>
      <c r="F4370" s="14"/>
      <c r="G4370" s="23"/>
      <c r="H4370" s="22"/>
      <c r="I4370" s="24"/>
      <c r="J4370" s="24"/>
      <c r="K4370" s="25"/>
      <c r="L4370" s="25"/>
      <c r="M4370" s="25"/>
      <c r="N4370" s="25"/>
      <c r="O4370" s="25"/>
      <c r="P4370" s="25"/>
      <c r="Q4370" s="26"/>
      <c r="R4370" s="25"/>
      <c r="S4370" s="25"/>
      <c r="T4370" s="27">
        <f t="shared" si="341"/>
        <v>0</v>
      </c>
      <c r="U4370" s="27">
        <f t="shared" si="342"/>
        <v>0</v>
      </c>
      <c r="V4370" s="25"/>
      <c r="W4370" s="27" t="str">
        <f t="shared" si="343"/>
        <v/>
      </c>
      <c r="X4370" s="43" t="str">
        <f t="shared" si="344"/>
        <v>OK</v>
      </c>
      <c r="Y4370" s="681" t="str">
        <f t="shared" si="345"/>
        <v/>
      </c>
    </row>
    <row r="4371" spans="1:25" x14ac:dyDescent="0.25">
      <c r="A4371" s="68" t="str">
        <f>'0'!$A$4</f>
        <v>………………..</v>
      </c>
      <c r="B4371" s="341">
        <f>'0'!$A$2</f>
        <v>46112</v>
      </c>
      <c r="C4371" s="341" t="s">
        <v>1246</v>
      </c>
      <c r="D4371" s="22"/>
      <c r="E4371" s="23"/>
      <c r="F4371" s="14"/>
      <c r="G4371" s="23"/>
      <c r="H4371" s="22"/>
      <c r="I4371" s="24"/>
      <c r="J4371" s="24"/>
      <c r="K4371" s="25"/>
      <c r="L4371" s="25"/>
      <c r="M4371" s="25"/>
      <c r="N4371" s="25"/>
      <c r="O4371" s="25"/>
      <c r="P4371" s="25"/>
      <c r="Q4371" s="26"/>
      <c r="R4371" s="25"/>
      <c r="S4371" s="25"/>
      <c r="T4371" s="27">
        <f t="shared" si="341"/>
        <v>0</v>
      </c>
      <c r="U4371" s="27">
        <f t="shared" si="342"/>
        <v>0</v>
      </c>
      <c r="V4371" s="25"/>
      <c r="W4371" s="27" t="str">
        <f t="shared" si="343"/>
        <v/>
      </c>
      <c r="X4371" s="43" t="str">
        <f t="shared" si="344"/>
        <v>OK</v>
      </c>
      <c r="Y4371" s="681" t="str">
        <f t="shared" si="345"/>
        <v/>
      </c>
    </row>
    <row r="4372" spans="1:25" x14ac:dyDescent="0.25">
      <c r="A4372" s="68" t="str">
        <f>'0'!$A$4</f>
        <v>………………..</v>
      </c>
      <c r="B4372" s="341">
        <f>'0'!$A$2</f>
        <v>46112</v>
      </c>
      <c r="C4372" s="341" t="s">
        <v>1246</v>
      </c>
      <c r="D4372" s="22"/>
      <c r="E4372" s="23"/>
      <c r="F4372" s="14"/>
      <c r="G4372" s="23"/>
      <c r="H4372" s="22"/>
      <c r="I4372" s="24"/>
      <c r="J4372" s="24"/>
      <c r="K4372" s="25"/>
      <c r="L4372" s="25"/>
      <c r="M4372" s="25"/>
      <c r="N4372" s="25"/>
      <c r="O4372" s="25"/>
      <c r="P4372" s="25"/>
      <c r="Q4372" s="26"/>
      <c r="R4372" s="25"/>
      <c r="S4372" s="25"/>
      <c r="T4372" s="27">
        <f t="shared" si="341"/>
        <v>0</v>
      </c>
      <c r="U4372" s="27">
        <f t="shared" si="342"/>
        <v>0</v>
      </c>
      <c r="V4372" s="25"/>
      <c r="W4372" s="27" t="str">
        <f t="shared" si="343"/>
        <v/>
      </c>
      <c r="X4372" s="43" t="str">
        <f t="shared" si="344"/>
        <v>OK</v>
      </c>
      <c r="Y4372" s="681" t="str">
        <f t="shared" si="345"/>
        <v/>
      </c>
    </row>
    <row r="4373" spans="1:25" x14ac:dyDescent="0.25">
      <c r="A4373" s="68" t="str">
        <f>'0'!$A$4</f>
        <v>………………..</v>
      </c>
      <c r="B4373" s="341">
        <f>'0'!$A$2</f>
        <v>46112</v>
      </c>
      <c r="C4373" s="341" t="s">
        <v>1246</v>
      </c>
      <c r="D4373" s="22"/>
      <c r="E4373" s="23"/>
      <c r="F4373" s="14"/>
      <c r="G4373" s="23"/>
      <c r="H4373" s="22"/>
      <c r="I4373" s="24"/>
      <c r="J4373" s="24"/>
      <c r="K4373" s="25"/>
      <c r="L4373" s="25"/>
      <c r="M4373" s="25"/>
      <c r="N4373" s="25"/>
      <c r="O4373" s="25"/>
      <c r="P4373" s="25"/>
      <c r="Q4373" s="26"/>
      <c r="R4373" s="25"/>
      <c r="S4373" s="25"/>
      <c r="T4373" s="27">
        <f t="shared" si="341"/>
        <v>0</v>
      </c>
      <c r="U4373" s="27">
        <f t="shared" si="342"/>
        <v>0</v>
      </c>
      <c r="V4373" s="25"/>
      <c r="W4373" s="27" t="str">
        <f t="shared" si="343"/>
        <v/>
      </c>
      <c r="X4373" s="43" t="str">
        <f t="shared" si="344"/>
        <v>OK</v>
      </c>
      <c r="Y4373" s="681" t="str">
        <f t="shared" si="345"/>
        <v/>
      </c>
    </row>
    <row r="4374" spans="1:25" x14ac:dyDescent="0.25">
      <c r="A4374" s="68" t="str">
        <f>'0'!$A$4</f>
        <v>………………..</v>
      </c>
      <c r="B4374" s="341">
        <f>'0'!$A$2</f>
        <v>46112</v>
      </c>
      <c r="C4374" s="341" t="s">
        <v>1246</v>
      </c>
      <c r="D4374" s="22"/>
      <c r="E4374" s="23"/>
      <c r="F4374" s="14"/>
      <c r="G4374" s="23"/>
      <c r="H4374" s="22"/>
      <c r="I4374" s="24"/>
      <c r="J4374" s="24"/>
      <c r="K4374" s="25"/>
      <c r="L4374" s="25"/>
      <c r="M4374" s="25"/>
      <c r="N4374" s="25"/>
      <c r="O4374" s="25"/>
      <c r="P4374" s="25"/>
      <c r="Q4374" s="26"/>
      <c r="R4374" s="25"/>
      <c r="S4374" s="25"/>
      <c r="T4374" s="27">
        <f t="shared" si="341"/>
        <v>0</v>
      </c>
      <c r="U4374" s="27">
        <f t="shared" si="342"/>
        <v>0</v>
      </c>
      <c r="V4374" s="25"/>
      <c r="W4374" s="27" t="str">
        <f t="shared" si="343"/>
        <v/>
      </c>
      <c r="X4374" s="43" t="str">
        <f t="shared" si="344"/>
        <v>OK</v>
      </c>
      <c r="Y4374" s="681" t="str">
        <f t="shared" si="345"/>
        <v/>
      </c>
    </row>
    <row r="4375" spans="1:25" x14ac:dyDescent="0.25">
      <c r="A4375" s="68" t="str">
        <f>'0'!$A$4</f>
        <v>………………..</v>
      </c>
      <c r="B4375" s="341">
        <f>'0'!$A$2</f>
        <v>46112</v>
      </c>
      <c r="C4375" s="341" t="s">
        <v>1246</v>
      </c>
      <c r="D4375" s="22"/>
      <c r="E4375" s="23"/>
      <c r="F4375" s="14"/>
      <c r="G4375" s="23"/>
      <c r="H4375" s="22"/>
      <c r="I4375" s="24"/>
      <c r="J4375" s="24"/>
      <c r="K4375" s="25"/>
      <c r="L4375" s="25"/>
      <c r="M4375" s="25"/>
      <c r="N4375" s="25"/>
      <c r="O4375" s="25"/>
      <c r="P4375" s="25"/>
      <c r="Q4375" s="26"/>
      <c r="R4375" s="25"/>
      <c r="S4375" s="25"/>
      <c r="T4375" s="27">
        <f t="shared" si="341"/>
        <v>0</v>
      </c>
      <c r="U4375" s="27">
        <f t="shared" si="342"/>
        <v>0</v>
      </c>
      <c r="V4375" s="25"/>
      <c r="W4375" s="27" t="str">
        <f t="shared" si="343"/>
        <v/>
      </c>
      <c r="X4375" s="43" t="str">
        <f t="shared" si="344"/>
        <v>OK</v>
      </c>
      <c r="Y4375" s="681" t="str">
        <f t="shared" si="345"/>
        <v/>
      </c>
    </row>
    <row r="4376" spans="1:25" x14ac:dyDescent="0.25">
      <c r="A4376" s="68" t="str">
        <f>'0'!$A$4</f>
        <v>………………..</v>
      </c>
      <c r="B4376" s="341">
        <f>'0'!$A$2</f>
        <v>46112</v>
      </c>
      <c r="C4376" s="341" t="s">
        <v>1246</v>
      </c>
      <c r="D4376" s="22"/>
      <c r="E4376" s="23"/>
      <c r="F4376" s="14"/>
      <c r="G4376" s="23"/>
      <c r="H4376" s="22"/>
      <c r="I4376" s="24"/>
      <c r="J4376" s="24"/>
      <c r="K4376" s="25"/>
      <c r="L4376" s="25"/>
      <c r="M4376" s="25"/>
      <c r="N4376" s="25"/>
      <c r="O4376" s="25"/>
      <c r="P4376" s="25"/>
      <c r="Q4376" s="26"/>
      <c r="R4376" s="25"/>
      <c r="S4376" s="25"/>
      <c r="T4376" s="27">
        <f t="shared" si="341"/>
        <v>0</v>
      </c>
      <c r="U4376" s="27">
        <f t="shared" si="342"/>
        <v>0</v>
      </c>
      <c r="V4376" s="25"/>
      <c r="W4376" s="27" t="str">
        <f t="shared" si="343"/>
        <v/>
      </c>
      <c r="X4376" s="43" t="str">
        <f t="shared" si="344"/>
        <v>OK</v>
      </c>
      <c r="Y4376" s="681" t="str">
        <f t="shared" si="345"/>
        <v/>
      </c>
    </row>
    <row r="4377" spans="1:25" x14ac:dyDescent="0.25">
      <c r="A4377" s="68" t="str">
        <f>'0'!$A$4</f>
        <v>………………..</v>
      </c>
      <c r="B4377" s="341">
        <f>'0'!$A$2</f>
        <v>46112</v>
      </c>
      <c r="C4377" s="341" t="s">
        <v>1246</v>
      </c>
      <c r="D4377" s="22"/>
      <c r="E4377" s="23"/>
      <c r="F4377" s="14"/>
      <c r="G4377" s="23"/>
      <c r="H4377" s="22"/>
      <c r="I4377" s="24"/>
      <c r="J4377" s="24"/>
      <c r="K4377" s="25"/>
      <c r="L4377" s="25"/>
      <c r="M4377" s="25"/>
      <c r="N4377" s="25"/>
      <c r="O4377" s="25"/>
      <c r="P4377" s="25"/>
      <c r="Q4377" s="26"/>
      <c r="R4377" s="25"/>
      <c r="S4377" s="25"/>
      <c r="T4377" s="27">
        <f t="shared" si="341"/>
        <v>0</v>
      </c>
      <c r="U4377" s="27">
        <f t="shared" si="342"/>
        <v>0</v>
      </c>
      <c r="V4377" s="25"/>
      <c r="W4377" s="27" t="str">
        <f t="shared" si="343"/>
        <v/>
      </c>
      <c r="X4377" s="43" t="str">
        <f t="shared" si="344"/>
        <v>OK</v>
      </c>
      <c r="Y4377" s="681" t="str">
        <f t="shared" si="345"/>
        <v/>
      </c>
    </row>
    <row r="4378" spans="1:25" x14ac:dyDescent="0.25">
      <c r="A4378" s="68" t="str">
        <f>'0'!$A$4</f>
        <v>………………..</v>
      </c>
      <c r="B4378" s="341">
        <f>'0'!$A$2</f>
        <v>46112</v>
      </c>
      <c r="C4378" s="341" t="s">
        <v>1246</v>
      </c>
      <c r="D4378" s="22"/>
      <c r="E4378" s="23"/>
      <c r="F4378" s="14"/>
      <c r="G4378" s="23"/>
      <c r="H4378" s="22"/>
      <c r="I4378" s="24"/>
      <c r="J4378" s="24"/>
      <c r="K4378" s="25"/>
      <c r="L4378" s="25"/>
      <c r="M4378" s="25"/>
      <c r="N4378" s="25"/>
      <c r="O4378" s="25"/>
      <c r="P4378" s="25"/>
      <c r="Q4378" s="26"/>
      <c r="R4378" s="25"/>
      <c r="S4378" s="25"/>
      <c r="T4378" s="27">
        <f t="shared" si="341"/>
        <v>0</v>
      </c>
      <c r="U4378" s="27">
        <f t="shared" si="342"/>
        <v>0</v>
      </c>
      <c r="V4378" s="25"/>
      <c r="W4378" s="27" t="str">
        <f t="shared" si="343"/>
        <v/>
      </c>
      <c r="X4378" s="43" t="str">
        <f t="shared" si="344"/>
        <v>OK</v>
      </c>
      <c r="Y4378" s="681" t="str">
        <f t="shared" si="345"/>
        <v/>
      </c>
    </row>
    <row r="4379" spans="1:25" x14ac:dyDescent="0.25">
      <c r="A4379" s="68" t="str">
        <f>'0'!$A$4</f>
        <v>………………..</v>
      </c>
      <c r="B4379" s="341">
        <f>'0'!$A$2</f>
        <v>46112</v>
      </c>
      <c r="C4379" s="341" t="s">
        <v>1246</v>
      </c>
      <c r="D4379" s="22"/>
      <c r="E4379" s="23"/>
      <c r="F4379" s="14"/>
      <c r="G4379" s="23"/>
      <c r="H4379" s="22"/>
      <c r="I4379" s="24"/>
      <c r="J4379" s="24"/>
      <c r="K4379" s="25"/>
      <c r="L4379" s="25"/>
      <c r="M4379" s="25"/>
      <c r="N4379" s="25"/>
      <c r="O4379" s="25"/>
      <c r="P4379" s="25"/>
      <c r="Q4379" s="26"/>
      <c r="R4379" s="25"/>
      <c r="S4379" s="25"/>
      <c r="T4379" s="27">
        <f t="shared" si="341"/>
        <v>0</v>
      </c>
      <c r="U4379" s="27">
        <f t="shared" si="342"/>
        <v>0</v>
      </c>
      <c r="V4379" s="25"/>
      <c r="W4379" s="27" t="str">
        <f t="shared" si="343"/>
        <v/>
      </c>
      <c r="X4379" s="43" t="str">
        <f t="shared" si="344"/>
        <v>OK</v>
      </c>
      <c r="Y4379" s="681" t="str">
        <f t="shared" si="345"/>
        <v/>
      </c>
    </row>
    <row r="4380" spans="1:25" x14ac:dyDescent="0.25">
      <c r="A4380" s="68" t="str">
        <f>'0'!$A$4</f>
        <v>………………..</v>
      </c>
      <c r="B4380" s="341">
        <f>'0'!$A$2</f>
        <v>46112</v>
      </c>
      <c r="C4380" s="341" t="s">
        <v>1246</v>
      </c>
      <c r="D4380" s="22"/>
      <c r="E4380" s="23"/>
      <c r="F4380" s="14"/>
      <c r="G4380" s="23"/>
      <c r="H4380" s="22"/>
      <c r="I4380" s="24"/>
      <c r="J4380" s="24"/>
      <c r="K4380" s="25"/>
      <c r="L4380" s="25"/>
      <c r="M4380" s="25"/>
      <c r="N4380" s="25"/>
      <c r="O4380" s="25"/>
      <c r="P4380" s="25"/>
      <c r="Q4380" s="26"/>
      <c r="R4380" s="25"/>
      <c r="S4380" s="25"/>
      <c r="T4380" s="27">
        <f t="shared" si="341"/>
        <v>0</v>
      </c>
      <c r="U4380" s="27">
        <f t="shared" si="342"/>
        <v>0</v>
      </c>
      <c r="V4380" s="25"/>
      <c r="W4380" s="27" t="str">
        <f t="shared" si="343"/>
        <v/>
      </c>
      <c r="X4380" s="43" t="str">
        <f t="shared" si="344"/>
        <v>OK</v>
      </c>
      <c r="Y4380" s="681" t="str">
        <f t="shared" si="345"/>
        <v/>
      </c>
    </row>
    <row r="4381" spans="1:25" x14ac:dyDescent="0.25">
      <c r="A4381" s="68" t="str">
        <f>'0'!$A$4</f>
        <v>………………..</v>
      </c>
      <c r="B4381" s="341">
        <f>'0'!$A$2</f>
        <v>46112</v>
      </c>
      <c r="C4381" s="341" t="s">
        <v>1246</v>
      </c>
      <c r="D4381" s="22"/>
      <c r="E4381" s="23"/>
      <c r="F4381" s="14"/>
      <c r="G4381" s="23"/>
      <c r="H4381" s="22"/>
      <c r="I4381" s="24"/>
      <c r="J4381" s="24"/>
      <c r="K4381" s="25"/>
      <c r="L4381" s="25"/>
      <c r="M4381" s="25"/>
      <c r="N4381" s="25"/>
      <c r="O4381" s="25"/>
      <c r="P4381" s="25"/>
      <c r="Q4381" s="26"/>
      <c r="R4381" s="25"/>
      <c r="S4381" s="25"/>
      <c r="T4381" s="27">
        <f t="shared" si="341"/>
        <v>0</v>
      </c>
      <c r="U4381" s="27">
        <f t="shared" si="342"/>
        <v>0</v>
      </c>
      <c r="V4381" s="25"/>
      <c r="W4381" s="27" t="str">
        <f t="shared" si="343"/>
        <v/>
      </c>
      <c r="X4381" s="43" t="str">
        <f t="shared" si="344"/>
        <v>OK</v>
      </c>
      <c r="Y4381" s="681" t="str">
        <f t="shared" si="345"/>
        <v/>
      </c>
    </row>
    <row r="4382" spans="1:25" x14ac:dyDescent="0.25">
      <c r="A4382" s="68" t="str">
        <f>'0'!$A$4</f>
        <v>………………..</v>
      </c>
      <c r="B4382" s="341">
        <f>'0'!$A$2</f>
        <v>46112</v>
      </c>
      <c r="C4382" s="341" t="s">
        <v>1246</v>
      </c>
      <c r="D4382" s="22"/>
      <c r="E4382" s="23"/>
      <c r="F4382" s="14"/>
      <c r="G4382" s="23"/>
      <c r="H4382" s="22"/>
      <c r="I4382" s="24"/>
      <c r="J4382" s="24"/>
      <c r="K4382" s="25"/>
      <c r="L4382" s="25"/>
      <c r="M4382" s="25"/>
      <c r="N4382" s="25"/>
      <c r="O4382" s="25"/>
      <c r="P4382" s="25"/>
      <c r="Q4382" s="26"/>
      <c r="R4382" s="25"/>
      <c r="S4382" s="25"/>
      <c r="T4382" s="27">
        <f t="shared" si="341"/>
        <v>0</v>
      </c>
      <c r="U4382" s="27">
        <f t="shared" si="342"/>
        <v>0</v>
      </c>
      <c r="V4382" s="25"/>
      <c r="W4382" s="27" t="str">
        <f t="shared" si="343"/>
        <v/>
      </c>
      <c r="X4382" s="43" t="str">
        <f t="shared" si="344"/>
        <v>OK</v>
      </c>
      <c r="Y4382" s="681" t="str">
        <f t="shared" si="345"/>
        <v/>
      </c>
    </row>
    <row r="4383" spans="1:25" x14ac:dyDescent="0.25">
      <c r="A4383" s="68" t="str">
        <f>'0'!$A$4</f>
        <v>………………..</v>
      </c>
      <c r="B4383" s="341">
        <f>'0'!$A$2</f>
        <v>46112</v>
      </c>
      <c r="C4383" s="341" t="s">
        <v>1246</v>
      </c>
      <c r="D4383" s="22"/>
      <c r="E4383" s="23"/>
      <c r="F4383" s="14"/>
      <c r="G4383" s="23"/>
      <c r="H4383" s="22"/>
      <c r="I4383" s="24"/>
      <c r="J4383" s="24"/>
      <c r="K4383" s="25"/>
      <c r="L4383" s="25"/>
      <c r="M4383" s="25"/>
      <c r="N4383" s="25"/>
      <c r="O4383" s="25"/>
      <c r="P4383" s="25"/>
      <c r="Q4383" s="26"/>
      <c r="R4383" s="25"/>
      <c r="S4383" s="25"/>
      <c r="T4383" s="27">
        <f t="shared" si="341"/>
        <v>0</v>
      </c>
      <c r="U4383" s="27">
        <f t="shared" si="342"/>
        <v>0</v>
      </c>
      <c r="V4383" s="25"/>
      <c r="W4383" s="27" t="str">
        <f t="shared" si="343"/>
        <v/>
      </c>
      <c r="X4383" s="43" t="str">
        <f t="shared" si="344"/>
        <v>OK</v>
      </c>
      <c r="Y4383" s="681" t="str">
        <f t="shared" si="345"/>
        <v/>
      </c>
    </row>
    <row r="4384" spans="1:25" x14ac:dyDescent="0.25">
      <c r="A4384" s="68" t="str">
        <f>'0'!$A$4</f>
        <v>………………..</v>
      </c>
      <c r="B4384" s="341">
        <f>'0'!$A$2</f>
        <v>46112</v>
      </c>
      <c r="C4384" s="341" t="s">
        <v>1246</v>
      </c>
      <c r="D4384" s="22"/>
      <c r="E4384" s="23"/>
      <c r="F4384" s="14"/>
      <c r="G4384" s="23"/>
      <c r="H4384" s="22"/>
      <c r="I4384" s="24"/>
      <c r="J4384" s="24"/>
      <c r="K4384" s="25"/>
      <c r="L4384" s="25"/>
      <c r="M4384" s="25"/>
      <c r="N4384" s="25"/>
      <c r="O4384" s="25"/>
      <c r="P4384" s="25"/>
      <c r="Q4384" s="26"/>
      <c r="R4384" s="25"/>
      <c r="S4384" s="25"/>
      <c r="T4384" s="27">
        <f t="shared" si="341"/>
        <v>0</v>
      </c>
      <c r="U4384" s="27">
        <f t="shared" si="342"/>
        <v>0</v>
      </c>
      <c r="V4384" s="25"/>
      <c r="W4384" s="27" t="str">
        <f t="shared" si="343"/>
        <v/>
      </c>
      <c r="X4384" s="43" t="str">
        <f t="shared" si="344"/>
        <v>OK</v>
      </c>
      <c r="Y4384" s="681" t="str">
        <f t="shared" si="345"/>
        <v/>
      </c>
    </row>
    <row r="4385" spans="1:25" x14ac:dyDescent="0.25">
      <c r="A4385" s="68" t="str">
        <f>'0'!$A$4</f>
        <v>………………..</v>
      </c>
      <c r="B4385" s="341">
        <f>'0'!$A$2</f>
        <v>46112</v>
      </c>
      <c r="C4385" s="341" t="s">
        <v>1246</v>
      </c>
      <c r="D4385" s="22"/>
      <c r="E4385" s="23"/>
      <c r="F4385" s="14"/>
      <c r="G4385" s="23"/>
      <c r="H4385" s="22"/>
      <c r="I4385" s="24"/>
      <c r="J4385" s="24"/>
      <c r="K4385" s="25"/>
      <c r="L4385" s="25"/>
      <c r="M4385" s="25"/>
      <c r="N4385" s="25"/>
      <c r="O4385" s="25"/>
      <c r="P4385" s="25"/>
      <c r="Q4385" s="26"/>
      <c r="R4385" s="25"/>
      <c r="S4385" s="25"/>
      <c r="T4385" s="27">
        <f t="shared" si="341"/>
        <v>0</v>
      </c>
      <c r="U4385" s="27">
        <f t="shared" si="342"/>
        <v>0</v>
      </c>
      <c r="V4385" s="25"/>
      <c r="W4385" s="27" t="str">
        <f t="shared" si="343"/>
        <v/>
      </c>
      <c r="X4385" s="43" t="str">
        <f t="shared" si="344"/>
        <v>OK</v>
      </c>
      <c r="Y4385" s="681" t="str">
        <f t="shared" si="345"/>
        <v/>
      </c>
    </row>
    <row r="4386" spans="1:25" x14ac:dyDescent="0.25">
      <c r="A4386" s="68" t="str">
        <f>'0'!$A$4</f>
        <v>………………..</v>
      </c>
      <c r="B4386" s="341">
        <f>'0'!$A$2</f>
        <v>46112</v>
      </c>
      <c r="C4386" s="341" t="s">
        <v>1246</v>
      </c>
      <c r="D4386" s="22"/>
      <c r="E4386" s="23"/>
      <c r="F4386" s="14"/>
      <c r="G4386" s="23"/>
      <c r="H4386" s="22"/>
      <c r="I4386" s="24"/>
      <c r="J4386" s="24"/>
      <c r="K4386" s="25"/>
      <c r="L4386" s="25"/>
      <c r="M4386" s="25"/>
      <c r="N4386" s="25"/>
      <c r="O4386" s="25"/>
      <c r="P4386" s="25"/>
      <c r="Q4386" s="26"/>
      <c r="R4386" s="25"/>
      <c r="S4386" s="25"/>
      <c r="T4386" s="27">
        <f t="shared" si="341"/>
        <v>0</v>
      </c>
      <c r="U4386" s="27">
        <f t="shared" si="342"/>
        <v>0</v>
      </c>
      <c r="V4386" s="25"/>
      <c r="W4386" s="27" t="str">
        <f t="shared" si="343"/>
        <v/>
      </c>
      <c r="X4386" s="43" t="str">
        <f t="shared" si="344"/>
        <v>OK</v>
      </c>
      <c r="Y4386" s="681" t="str">
        <f t="shared" si="345"/>
        <v/>
      </c>
    </row>
    <row r="4387" spans="1:25" x14ac:dyDescent="0.25">
      <c r="A4387" s="68" t="str">
        <f>'0'!$A$4</f>
        <v>………………..</v>
      </c>
      <c r="B4387" s="341">
        <f>'0'!$A$2</f>
        <v>46112</v>
      </c>
      <c r="C4387" s="341" t="s">
        <v>1246</v>
      </c>
      <c r="D4387" s="22"/>
      <c r="E4387" s="23"/>
      <c r="F4387" s="14"/>
      <c r="G4387" s="23"/>
      <c r="H4387" s="22"/>
      <c r="I4387" s="24"/>
      <c r="J4387" s="24"/>
      <c r="K4387" s="25"/>
      <c r="L4387" s="25"/>
      <c r="M4387" s="25"/>
      <c r="N4387" s="25"/>
      <c r="O4387" s="25"/>
      <c r="P4387" s="25"/>
      <c r="Q4387" s="26"/>
      <c r="R4387" s="25"/>
      <c r="S4387" s="25"/>
      <c r="T4387" s="27">
        <f t="shared" si="341"/>
        <v>0</v>
      </c>
      <c r="U4387" s="27">
        <f t="shared" si="342"/>
        <v>0</v>
      </c>
      <c r="V4387" s="25"/>
      <c r="W4387" s="27" t="str">
        <f t="shared" si="343"/>
        <v/>
      </c>
      <c r="X4387" s="43" t="str">
        <f t="shared" si="344"/>
        <v>OK</v>
      </c>
      <c r="Y4387" s="681" t="str">
        <f t="shared" si="345"/>
        <v/>
      </c>
    </row>
    <row r="4388" spans="1:25" x14ac:dyDescent="0.25">
      <c r="A4388" s="68" t="str">
        <f>'0'!$A$4</f>
        <v>………………..</v>
      </c>
      <c r="B4388" s="341">
        <f>'0'!$A$2</f>
        <v>46112</v>
      </c>
      <c r="C4388" s="341" t="s">
        <v>1246</v>
      </c>
      <c r="D4388" s="22"/>
      <c r="E4388" s="23"/>
      <c r="F4388" s="14"/>
      <c r="G4388" s="23"/>
      <c r="H4388" s="22"/>
      <c r="I4388" s="24"/>
      <c r="J4388" s="24"/>
      <c r="K4388" s="25"/>
      <c r="L4388" s="25"/>
      <c r="M4388" s="25"/>
      <c r="N4388" s="25"/>
      <c r="O4388" s="25"/>
      <c r="P4388" s="25"/>
      <c r="Q4388" s="26"/>
      <c r="R4388" s="25"/>
      <c r="S4388" s="25"/>
      <c r="T4388" s="27">
        <f t="shared" si="341"/>
        <v>0</v>
      </c>
      <c r="U4388" s="27">
        <f t="shared" si="342"/>
        <v>0</v>
      </c>
      <c r="V4388" s="25"/>
      <c r="W4388" s="27" t="str">
        <f t="shared" si="343"/>
        <v/>
      </c>
      <c r="X4388" s="43" t="str">
        <f t="shared" si="344"/>
        <v>OK</v>
      </c>
      <c r="Y4388" s="681" t="str">
        <f t="shared" si="345"/>
        <v/>
      </c>
    </row>
    <row r="4389" spans="1:25" x14ac:dyDescent="0.25">
      <c r="A4389" s="68" t="str">
        <f>'0'!$A$4</f>
        <v>………………..</v>
      </c>
      <c r="B4389" s="341">
        <f>'0'!$A$2</f>
        <v>46112</v>
      </c>
      <c r="C4389" s="341" t="s">
        <v>1246</v>
      </c>
      <c r="D4389" s="22"/>
      <c r="E4389" s="23"/>
      <c r="F4389" s="14"/>
      <c r="G4389" s="23"/>
      <c r="H4389" s="22"/>
      <c r="I4389" s="24"/>
      <c r="J4389" s="24"/>
      <c r="K4389" s="25"/>
      <c r="L4389" s="25"/>
      <c r="M4389" s="25"/>
      <c r="N4389" s="25"/>
      <c r="O4389" s="25"/>
      <c r="P4389" s="25"/>
      <c r="Q4389" s="26"/>
      <c r="R4389" s="25"/>
      <c r="S4389" s="25"/>
      <c r="T4389" s="27">
        <f t="shared" si="341"/>
        <v>0</v>
      </c>
      <c r="U4389" s="27">
        <f t="shared" si="342"/>
        <v>0</v>
      </c>
      <c r="V4389" s="25"/>
      <c r="W4389" s="27" t="str">
        <f t="shared" si="343"/>
        <v/>
      </c>
      <c r="X4389" s="43" t="str">
        <f t="shared" si="344"/>
        <v>OK</v>
      </c>
      <c r="Y4389" s="681" t="str">
        <f t="shared" si="345"/>
        <v/>
      </c>
    </row>
    <row r="4390" spans="1:25" x14ac:dyDescent="0.25">
      <c r="A4390" s="68" t="str">
        <f>'0'!$A$4</f>
        <v>………………..</v>
      </c>
      <c r="B4390" s="341">
        <f>'0'!$A$2</f>
        <v>46112</v>
      </c>
      <c r="C4390" s="341" t="s">
        <v>1246</v>
      </c>
      <c r="D4390" s="22"/>
      <c r="E4390" s="23"/>
      <c r="F4390" s="14"/>
      <c r="G4390" s="23"/>
      <c r="H4390" s="22"/>
      <c r="I4390" s="24"/>
      <c r="J4390" s="24"/>
      <c r="K4390" s="25"/>
      <c r="L4390" s="25"/>
      <c r="M4390" s="25"/>
      <c r="N4390" s="25"/>
      <c r="O4390" s="25"/>
      <c r="P4390" s="25"/>
      <c r="Q4390" s="26"/>
      <c r="R4390" s="25"/>
      <c r="S4390" s="25"/>
      <c r="T4390" s="27">
        <f t="shared" si="341"/>
        <v>0</v>
      </c>
      <c r="U4390" s="27">
        <f t="shared" si="342"/>
        <v>0</v>
      </c>
      <c r="V4390" s="25"/>
      <c r="W4390" s="27" t="str">
        <f t="shared" si="343"/>
        <v/>
      </c>
      <c r="X4390" s="43" t="str">
        <f t="shared" si="344"/>
        <v>OK</v>
      </c>
      <c r="Y4390" s="681" t="str">
        <f t="shared" si="345"/>
        <v/>
      </c>
    </row>
    <row r="4391" spans="1:25" x14ac:dyDescent="0.25">
      <c r="A4391" s="68" t="str">
        <f>'0'!$A$4</f>
        <v>………………..</v>
      </c>
      <c r="B4391" s="341">
        <f>'0'!$A$2</f>
        <v>46112</v>
      </c>
      <c r="C4391" s="341" t="s">
        <v>1246</v>
      </c>
      <c r="D4391" s="22"/>
      <c r="E4391" s="23"/>
      <c r="F4391" s="14"/>
      <c r="G4391" s="23"/>
      <c r="H4391" s="22"/>
      <c r="I4391" s="24"/>
      <c r="J4391" s="24"/>
      <c r="K4391" s="25"/>
      <c r="L4391" s="25"/>
      <c r="M4391" s="25"/>
      <c r="N4391" s="25"/>
      <c r="O4391" s="25"/>
      <c r="P4391" s="25"/>
      <c r="Q4391" s="26"/>
      <c r="R4391" s="25"/>
      <c r="S4391" s="25"/>
      <c r="T4391" s="27">
        <f t="shared" si="341"/>
        <v>0</v>
      </c>
      <c r="U4391" s="27">
        <f t="shared" si="342"/>
        <v>0</v>
      </c>
      <c r="V4391" s="25"/>
      <c r="W4391" s="27" t="str">
        <f t="shared" si="343"/>
        <v/>
      </c>
      <c r="X4391" s="43" t="str">
        <f t="shared" si="344"/>
        <v>OK</v>
      </c>
      <c r="Y4391" s="681" t="str">
        <f t="shared" si="345"/>
        <v/>
      </c>
    </row>
    <row r="4392" spans="1:25" x14ac:dyDescent="0.25">
      <c r="A4392" s="68" t="str">
        <f>'0'!$A$4</f>
        <v>………………..</v>
      </c>
      <c r="B4392" s="341">
        <f>'0'!$A$2</f>
        <v>46112</v>
      </c>
      <c r="C4392" s="341" t="s">
        <v>1246</v>
      </c>
      <c r="D4392" s="22"/>
      <c r="E4392" s="23"/>
      <c r="F4392" s="14"/>
      <c r="G4392" s="23"/>
      <c r="H4392" s="22"/>
      <c r="I4392" s="24"/>
      <c r="J4392" s="24"/>
      <c r="K4392" s="25"/>
      <c r="L4392" s="25"/>
      <c r="M4392" s="25"/>
      <c r="N4392" s="25"/>
      <c r="O4392" s="25"/>
      <c r="P4392" s="25"/>
      <c r="Q4392" s="26"/>
      <c r="R4392" s="25"/>
      <c r="S4392" s="25"/>
      <c r="T4392" s="27">
        <f t="shared" si="341"/>
        <v>0</v>
      </c>
      <c r="U4392" s="27">
        <f t="shared" si="342"/>
        <v>0</v>
      </c>
      <c r="V4392" s="25"/>
      <c r="W4392" s="27" t="str">
        <f t="shared" si="343"/>
        <v/>
      </c>
      <c r="X4392" s="43" t="str">
        <f t="shared" si="344"/>
        <v>OK</v>
      </c>
      <c r="Y4392" s="681" t="str">
        <f t="shared" si="345"/>
        <v/>
      </c>
    </row>
    <row r="4393" spans="1:25" x14ac:dyDescent="0.25">
      <c r="A4393" s="68" t="str">
        <f>'0'!$A$4</f>
        <v>………………..</v>
      </c>
      <c r="B4393" s="341">
        <f>'0'!$A$2</f>
        <v>46112</v>
      </c>
      <c r="C4393" s="341" t="s">
        <v>1246</v>
      </c>
      <c r="D4393" s="22"/>
      <c r="E4393" s="23"/>
      <c r="F4393" s="14"/>
      <c r="G4393" s="23"/>
      <c r="H4393" s="22"/>
      <c r="I4393" s="24"/>
      <c r="J4393" s="24"/>
      <c r="K4393" s="25"/>
      <c r="L4393" s="25"/>
      <c r="M4393" s="25"/>
      <c r="N4393" s="25"/>
      <c r="O4393" s="25"/>
      <c r="P4393" s="25"/>
      <c r="Q4393" s="26"/>
      <c r="R4393" s="25"/>
      <c r="S4393" s="25"/>
      <c r="T4393" s="27">
        <f t="shared" si="341"/>
        <v>0</v>
      </c>
      <c r="U4393" s="27">
        <f t="shared" si="342"/>
        <v>0</v>
      </c>
      <c r="V4393" s="25"/>
      <c r="W4393" s="27" t="str">
        <f t="shared" si="343"/>
        <v/>
      </c>
      <c r="X4393" s="43" t="str">
        <f t="shared" si="344"/>
        <v>OK</v>
      </c>
      <c r="Y4393" s="681" t="str">
        <f t="shared" si="345"/>
        <v/>
      </c>
    </row>
    <row r="4394" spans="1:25" x14ac:dyDescent="0.25">
      <c r="A4394" s="68" t="str">
        <f>'0'!$A$4</f>
        <v>………………..</v>
      </c>
      <c r="B4394" s="341">
        <f>'0'!$A$2</f>
        <v>46112</v>
      </c>
      <c r="C4394" s="341" t="s">
        <v>1246</v>
      </c>
      <c r="D4394" s="22"/>
      <c r="E4394" s="23"/>
      <c r="F4394" s="14"/>
      <c r="G4394" s="23"/>
      <c r="H4394" s="22"/>
      <c r="I4394" s="24"/>
      <c r="J4394" s="24"/>
      <c r="K4394" s="25"/>
      <c r="L4394" s="25"/>
      <c r="M4394" s="25"/>
      <c r="N4394" s="25"/>
      <c r="O4394" s="25"/>
      <c r="P4394" s="25"/>
      <c r="Q4394" s="26"/>
      <c r="R4394" s="25"/>
      <c r="S4394" s="25"/>
      <c r="T4394" s="27">
        <f t="shared" si="341"/>
        <v>0</v>
      </c>
      <c r="U4394" s="27">
        <f t="shared" si="342"/>
        <v>0</v>
      </c>
      <c r="V4394" s="25"/>
      <c r="W4394" s="27" t="str">
        <f t="shared" si="343"/>
        <v/>
      </c>
      <c r="X4394" s="43" t="str">
        <f t="shared" si="344"/>
        <v>OK</v>
      </c>
      <c r="Y4394" s="681" t="str">
        <f t="shared" si="345"/>
        <v/>
      </c>
    </row>
    <row r="4395" spans="1:25" x14ac:dyDescent="0.25">
      <c r="A4395" s="68" t="str">
        <f>'0'!$A$4</f>
        <v>………………..</v>
      </c>
      <c r="B4395" s="341">
        <f>'0'!$A$2</f>
        <v>46112</v>
      </c>
      <c r="C4395" s="341" t="s">
        <v>1246</v>
      </c>
      <c r="D4395" s="22"/>
      <c r="E4395" s="23"/>
      <c r="F4395" s="14"/>
      <c r="G4395" s="23"/>
      <c r="H4395" s="22"/>
      <c r="I4395" s="24"/>
      <c r="J4395" s="24"/>
      <c r="K4395" s="25"/>
      <c r="L4395" s="25"/>
      <c r="M4395" s="25"/>
      <c r="N4395" s="25"/>
      <c r="O4395" s="25"/>
      <c r="P4395" s="25"/>
      <c r="Q4395" s="26"/>
      <c r="R4395" s="25"/>
      <c r="S4395" s="25"/>
      <c r="T4395" s="27">
        <f t="shared" si="341"/>
        <v>0</v>
      </c>
      <c r="U4395" s="27">
        <f t="shared" si="342"/>
        <v>0</v>
      </c>
      <c r="V4395" s="25"/>
      <c r="W4395" s="27" t="str">
        <f t="shared" si="343"/>
        <v/>
      </c>
      <c r="X4395" s="43" t="str">
        <f t="shared" si="344"/>
        <v>OK</v>
      </c>
      <c r="Y4395" s="681" t="str">
        <f t="shared" si="345"/>
        <v/>
      </c>
    </row>
    <row r="4396" spans="1:25" x14ac:dyDescent="0.25">
      <c r="A4396" s="68" t="str">
        <f>'0'!$A$4</f>
        <v>………………..</v>
      </c>
      <c r="B4396" s="341">
        <f>'0'!$A$2</f>
        <v>46112</v>
      </c>
      <c r="C4396" s="341" t="s">
        <v>1246</v>
      </c>
      <c r="D4396" s="22"/>
      <c r="E4396" s="23"/>
      <c r="F4396" s="14"/>
      <c r="G4396" s="23"/>
      <c r="H4396" s="22"/>
      <c r="I4396" s="24"/>
      <c r="J4396" s="24"/>
      <c r="K4396" s="25"/>
      <c r="L4396" s="25"/>
      <c r="M4396" s="25"/>
      <c r="N4396" s="25"/>
      <c r="O4396" s="25"/>
      <c r="P4396" s="25"/>
      <c r="Q4396" s="26"/>
      <c r="R4396" s="25"/>
      <c r="S4396" s="25"/>
      <c r="T4396" s="27">
        <f t="shared" si="341"/>
        <v>0</v>
      </c>
      <c r="U4396" s="27">
        <f t="shared" si="342"/>
        <v>0</v>
      </c>
      <c r="V4396" s="25"/>
      <c r="W4396" s="27" t="str">
        <f t="shared" si="343"/>
        <v/>
      </c>
      <c r="X4396" s="43" t="str">
        <f t="shared" si="344"/>
        <v>OK</v>
      </c>
      <c r="Y4396" s="681" t="str">
        <f t="shared" si="345"/>
        <v/>
      </c>
    </row>
    <row r="4397" spans="1:25" x14ac:dyDescent="0.25">
      <c r="A4397" s="68" t="str">
        <f>'0'!$A$4</f>
        <v>………………..</v>
      </c>
      <c r="B4397" s="341">
        <f>'0'!$A$2</f>
        <v>46112</v>
      </c>
      <c r="C4397" s="341" t="s">
        <v>1246</v>
      </c>
      <c r="D4397" s="22"/>
      <c r="E4397" s="23"/>
      <c r="F4397" s="14"/>
      <c r="G4397" s="23"/>
      <c r="H4397" s="22"/>
      <c r="I4397" s="24"/>
      <c r="J4397" s="24"/>
      <c r="K4397" s="25"/>
      <c r="L4397" s="25"/>
      <c r="M4397" s="25"/>
      <c r="N4397" s="25"/>
      <c r="O4397" s="25"/>
      <c r="P4397" s="25"/>
      <c r="Q4397" s="26"/>
      <c r="R4397" s="25"/>
      <c r="S4397" s="25"/>
      <c r="T4397" s="27">
        <f t="shared" si="341"/>
        <v>0</v>
      </c>
      <c r="U4397" s="27">
        <f t="shared" si="342"/>
        <v>0</v>
      </c>
      <c r="V4397" s="25"/>
      <c r="W4397" s="27" t="str">
        <f t="shared" si="343"/>
        <v/>
      </c>
      <c r="X4397" s="43" t="str">
        <f t="shared" si="344"/>
        <v>OK</v>
      </c>
      <c r="Y4397" s="681" t="str">
        <f t="shared" si="345"/>
        <v/>
      </c>
    </row>
    <row r="4398" spans="1:25" x14ac:dyDescent="0.25">
      <c r="A4398" s="68" t="str">
        <f>'0'!$A$4</f>
        <v>………………..</v>
      </c>
      <c r="B4398" s="341">
        <f>'0'!$A$2</f>
        <v>46112</v>
      </c>
      <c r="C4398" s="341" t="s">
        <v>1246</v>
      </c>
      <c r="D4398" s="22"/>
      <c r="E4398" s="23"/>
      <c r="F4398" s="14"/>
      <c r="G4398" s="23"/>
      <c r="H4398" s="22"/>
      <c r="I4398" s="24"/>
      <c r="J4398" s="24"/>
      <c r="K4398" s="25"/>
      <c r="L4398" s="25"/>
      <c r="M4398" s="25"/>
      <c r="N4398" s="25"/>
      <c r="O4398" s="25"/>
      <c r="P4398" s="25"/>
      <c r="Q4398" s="26"/>
      <c r="R4398" s="25"/>
      <c r="S4398" s="25"/>
      <c r="T4398" s="27">
        <f t="shared" si="341"/>
        <v>0</v>
      </c>
      <c r="U4398" s="27">
        <f t="shared" si="342"/>
        <v>0</v>
      </c>
      <c r="V4398" s="25"/>
      <c r="W4398" s="27" t="str">
        <f t="shared" si="343"/>
        <v/>
      </c>
      <c r="X4398" s="43" t="str">
        <f t="shared" si="344"/>
        <v>OK</v>
      </c>
      <c r="Y4398" s="681" t="str">
        <f t="shared" si="345"/>
        <v/>
      </c>
    </row>
    <row r="4399" spans="1:25" x14ac:dyDescent="0.25">
      <c r="A4399" s="68" t="str">
        <f>'0'!$A$4</f>
        <v>………………..</v>
      </c>
      <c r="B4399" s="341">
        <f>'0'!$A$2</f>
        <v>46112</v>
      </c>
      <c r="C4399" s="341" t="s">
        <v>1246</v>
      </c>
      <c r="D4399" s="22"/>
      <c r="E4399" s="23"/>
      <c r="F4399" s="14"/>
      <c r="G4399" s="23"/>
      <c r="H4399" s="22"/>
      <c r="I4399" s="24"/>
      <c r="J4399" s="24"/>
      <c r="K4399" s="25"/>
      <c r="L4399" s="25"/>
      <c r="M4399" s="25"/>
      <c r="N4399" s="25"/>
      <c r="O4399" s="25"/>
      <c r="P4399" s="25"/>
      <c r="Q4399" s="26"/>
      <c r="R4399" s="25"/>
      <c r="S4399" s="25"/>
      <c r="T4399" s="27">
        <f t="shared" si="341"/>
        <v>0</v>
      </c>
      <c r="U4399" s="27">
        <f t="shared" si="342"/>
        <v>0</v>
      </c>
      <c r="V4399" s="25"/>
      <c r="W4399" s="27" t="str">
        <f t="shared" si="343"/>
        <v/>
      </c>
      <c r="X4399" s="43" t="str">
        <f t="shared" si="344"/>
        <v>OK</v>
      </c>
      <c r="Y4399" s="681" t="str">
        <f t="shared" si="345"/>
        <v/>
      </c>
    </row>
    <row r="4400" spans="1:25" x14ac:dyDescent="0.25">
      <c r="A4400" s="68" t="str">
        <f>'0'!$A$4</f>
        <v>………………..</v>
      </c>
      <c r="B4400" s="341">
        <f>'0'!$A$2</f>
        <v>46112</v>
      </c>
      <c r="C4400" s="341" t="s">
        <v>1246</v>
      </c>
      <c r="D4400" s="22"/>
      <c r="E4400" s="23"/>
      <c r="F4400" s="14"/>
      <c r="G4400" s="23"/>
      <c r="H4400" s="22"/>
      <c r="I4400" s="24"/>
      <c r="J4400" s="24"/>
      <c r="K4400" s="25"/>
      <c r="L4400" s="25"/>
      <c r="M4400" s="25"/>
      <c r="N4400" s="25"/>
      <c r="O4400" s="25"/>
      <c r="P4400" s="25"/>
      <c r="Q4400" s="26"/>
      <c r="R4400" s="25"/>
      <c r="S4400" s="25"/>
      <c r="T4400" s="27">
        <f t="shared" si="341"/>
        <v>0</v>
      </c>
      <c r="U4400" s="27">
        <f t="shared" si="342"/>
        <v>0</v>
      </c>
      <c r="V4400" s="25"/>
      <c r="W4400" s="27" t="str">
        <f t="shared" si="343"/>
        <v/>
      </c>
      <c r="X4400" s="43" t="str">
        <f t="shared" si="344"/>
        <v>OK</v>
      </c>
      <c r="Y4400" s="681" t="str">
        <f t="shared" si="345"/>
        <v/>
      </c>
    </row>
    <row r="4401" spans="1:25" x14ac:dyDescent="0.25">
      <c r="A4401" s="68" t="str">
        <f>'0'!$A$4</f>
        <v>………………..</v>
      </c>
      <c r="B4401" s="341">
        <f>'0'!$A$2</f>
        <v>46112</v>
      </c>
      <c r="C4401" s="341" t="s">
        <v>1246</v>
      </c>
      <c r="D4401" s="22"/>
      <c r="E4401" s="23"/>
      <c r="F4401" s="14"/>
      <c r="G4401" s="23"/>
      <c r="H4401" s="22"/>
      <c r="I4401" s="24"/>
      <c r="J4401" s="24"/>
      <c r="K4401" s="25"/>
      <c r="L4401" s="25"/>
      <c r="M4401" s="25"/>
      <c r="N4401" s="25"/>
      <c r="O4401" s="25"/>
      <c r="P4401" s="25"/>
      <c r="Q4401" s="26"/>
      <c r="R4401" s="25"/>
      <c r="S4401" s="25"/>
      <c r="T4401" s="27">
        <f t="shared" si="341"/>
        <v>0</v>
      </c>
      <c r="U4401" s="27">
        <f t="shared" si="342"/>
        <v>0</v>
      </c>
      <c r="V4401" s="25"/>
      <c r="W4401" s="27" t="str">
        <f t="shared" si="343"/>
        <v/>
      </c>
      <c r="X4401" s="43" t="str">
        <f t="shared" si="344"/>
        <v>OK</v>
      </c>
      <c r="Y4401" s="681" t="str">
        <f t="shared" si="345"/>
        <v/>
      </c>
    </row>
    <row r="4402" spans="1:25" x14ac:dyDescent="0.25">
      <c r="A4402" s="68" t="str">
        <f>'0'!$A$4</f>
        <v>………………..</v>
      </c>
      <c r="B4402" s="341">
        <f>'0'!$A$2</f>
        <v>46112</v>
      </c>
      <c r="C4402" s="341" t="s">
        <v>1246</v>
      </c>
      <c r="D4402" s="22"/>
      <c r="E4402" s="23"/>
      <c r="F4402" s="14"/>
      <c r="G4402" s="23"/>
      <c r="H4402" s="22"/>
      <c r="I4402" s="24"/>
      <c r="J4402" s="24"/>
      <c r="K4402" s="25"/>
      <c r="L4402" s="25"/>
      <c r="M4402" s="25"/>
      <c r="N4402" s="25"/>
      <c r="O4402" s="25"/>
      <c r="P4402" s="25"/>
      <c r="Q4402" s="26"/>
      <c r="R4402" s="25"/>
      <c r="S4402" s="25"/>
      <c r="T4402" s="27">
        <f t="shared" si="341"/>
        <v>0</v>
      </c>
      <c r="U4402" s="27">
        <f t="shared" si="342"/>
        <v>0</v>
      </c>
      <c r="V4402" s="25"/>
      <c r="W4402" s="27" t="str">
        <f t="shared" si="343"/>
        <v/>
      </c>
      <c r="X4402" s="43" t="str">
        <f t="shared" si="344"/>
        <v>OK</v>
      </c>
      <c r="Y4402" s="681" t="str">
        <f t="shared" si="345"/>
        <v/>
      </c>
    </row>
    <row r="4403" spans="1:25" x14ac:dyDescent="0.25">
      <c r="A4403" s="68" t="str">
        <f>'0'!$A$4</f>
        <v>………………..</v>
      </c>
      <c r="B4403" s="341">
        <f>'0'!$A$2</f>
        <v>46112</v>
      </c>
      <c r="C4403" s="341" t="s">
        <v>1246</v>
      </c>
      <c r="D4403" s="22"/>
      <c r="E4403" s="23"/>
      <c r="F4403" s="14"/>
      <c r="G4403" s="23"/>
      <c r="H4403" s="22"/>
      <c r="I4403" s="24"/>
      <c r="J4403" s="24"/>
      <c r="K4403" s="25"/>
      <c r="L4403" s="25"/>
      <c r="M4403" s="25"/>
      <c r="N4403" s="25"/>
      <c r="O4403" s="25"/>
      <c r="P4403" s="25"/>
      <c r="Q4403" s="26"/>
      <c r="R4403" s="25"/>
      <c r="S4403" s="25"/>
      <c r="T4403" s="27">
        <f t="shared" si="341"/>
        <v>0</v>
      </c>
      <c r="U4403" s="27">
        <f t="shared" si="342"/>
        <v>0</v>
      </c>
      <c r="V4403" s="25"/>
      <c r="W4403" s="27" t="str">
        <f t="shared" si="343"/>
        <v/>
      </c>
      <c r="X4403" s="43" t="str">
        <f t="shared" si="344"/>
        <v>OK</v>
      </c>
      <c r="Y4403" s="681" t="str">
        <f t="shared" si="345"/>
        <v/>
      </c>
    </row>
    <row r="4404" spans="1:25" x14ac:dyDescent="0.25">
      <c r="A4404" s="68" t="str">
        <f>'0'!$A$4</f>
        <v>………………..</v>
      </c>
      <c r="B4404" s="341">
        <f>'0'!$A$2</f>
        <v>46112</v>
      </c>
      <c r="C4404" s="341" t="s">
        <v>1246</v>
      </c>
      <c r="D4404" s="22"/>
      <c r="E4404" s="23"/>
      <c r="F4404" s="14"/>
      <c r="G4404" s="23"/>
      <c r="H4404" s="22"/>
      <c r="I4404" s="24"/>
      <c r="J4404" s="24"/>
      <c r="K4404" s="25"/>
      <c r="L4404" s="25"/>
      <c r="M4404" s="25"/>
      <c r="N4404" s="25"/>
      <c r="O4404" s="25"/>
      <c r="P4404" s="25"/>
      <c r="Q4404" s="26"/>
      <c r="R4404" s="25"/>
      <c r="S4404" s="25"/>
      <c r="T4404" s="27">
        <f t="shared" si="341"/>
        <v>0</v>
      </c>
      <c r="U4404" s="27">
        <f t="shared" si="342"/>
        <v>0</v>
      </c>
      <c r="V4404" s="25"/>
      <c r="W4404" s="27" t="str">
        <f t="shared" si="343"/>
        <v/>
      </c>
      <c r="X4404" s="43" t="str">
        <f t="shared" si="344"/>
        <v>OK</v>
      </c>
      <c r="Y4404" s="681" t="str">
        <f t="shared" si="345"/>
        <v/>
      </c>
    </row>
    <row r="4405" spans="1:25" x14ac:dyDescent="0.25">
      <c r="A4405" s="68" t="str">
        <f>'0'!$A$4</f>
        <v>………………..</v>
      </c>
      <c r="B4405" s="341">
        <f>'0'!$A$2</f>
        <v>46112</v>
      </c>
      <c r="C4405" s="341" t="s">
        <v>1246</v>
      </c>
      <c r="D4405" s="22"/>
      <c r="E4405" s="23"/>
      <c r="F4405" s="14"/>
      <c r="G4405" s="23"/>
      <c r="H4405" s="22"/>
      <c r="I4405" s="24"/>
      <c r="J4405" s="24"/>
      <c r="K4405" s="25"/>
      <c r="L4405" s="25"/>
      <c r="M4405" s="25"/>
      <c r="N4405" s="25"/>
      <c r="O4405" s="25"/>
      <c r="P4405" s="25"/>
      <c r="Q4405" s="26"/>
      <c r="R4405" s="25"/>
      <c r="S4405" s="25"/>
      <c r="T4405" s="27">
        <f t="shared" si="341"/>
        <v>0</v>
      </c>
      <c r="U4405" s="27">
        <f t="shared" si="342"/>
        <v>0</v>
      </c>
      <c r="V4405" s="25"/>
      <c r="W4405" s="27" t="str">
        <f t="shared" si="343"/>
        <v/>
      </c>
      <c r="X4405" s="43" t="str">
        <f t="shared" si="344"/>
        <v>OK</v>
      </c>
      <c r="Y4405" s="681" t="str">
        <f t="shared" si="345"/>
        <v/>
      </c>
    </row>
    <row r="4406" spans="1:25" x14ac:dyDescent="0.25">
      <c r="A4406" s="68" t="str">
        <f>'0'!$A$4</f>
        <v>………………..</v>
      </c>
      <c r="B4406" s="341">
        <f>'0'!$A$2</f>
        <v>46112</v>
      </c>
      <c r="C4406" s="341" t="s">
        <v>1246</v>
      </c>
      <c r="D4406" s="22"/>
      <c r="E4406" s="23"/>
      <c r="F4406" s="14"/>
      <c r="G4406" s="23"/>
      <c r="H4406" s="22"/>
      <c r="I4406" s="24"/>
      <c r="J4406" s="24"/>
      <c r="K4406" s="25"/>
      <c r="L4406" s="25"/>
      <c r="M4406" s="25"/>
      <c r="N4406" s="25"/>
      <c r="O4406" s="25"/>
      <c r="P4406" s="25"/>
      <c r="Q4406" s="26"/>
      <c r="R4406" s="25"/>
      <c r="S4406" s="25"/>
      <c r="T4406" s="27">
        <f t="shared" si="341"/>
        <v>0</v>
      </c>
      <c r="U4406" s="27">
        <f t="shared" si="342"/>
        <v>0</v>
      </c>
      <c r="V4406" s="25"/>
      <c r="W4406" s="27" t="str">
        <f t="shared" si="343"/>
        <v/>
      </c>
      <c r="X4406" s="43" t="str">
        <f t="shared" si="344"/>
        <v>OK</v>
      </c>
      <c r="Y4406" s="681" t="str">
        <f t="shared" si="345"/>
        <v/>
      </c>
    </row>
    <row r="4407" spans="1:25" x14ac:dyDescent="0.25">
      <c r="A4407" s="68" t="str">
        <f>'0'!$A$4</f>
        <v>………………..</v>
      </c>
      <c r="B4407" s="341">
        <f>'0'!$A$2</f>
        <v>46112</v>
      </c>
      <c r="C4407" s="341" t="s">
        <v>1246</v>
      </c>
      <c r="D4407" s="22"/>
      <c r="E4407" s="23"/>
      <c r="F4407" s="14"/>
      <c r="G4407" s="23"/>
      <c r="H4407" s="22"/>
      <c r="I4407" s="24"/>
      <c r="J4407" s="24"/>
      <c r="K4407" s="25"/>
      <c r="L4407" s="25"/>
      <c r="M4407" s="25"/>
      <c r="N4407" s="25"/>
      <c r="O4407" s="25"/>
      <c r="P4407" s="25"/>
      <c r="Q4407" s="26"/>
      <c r="R4407" s="25"/>
      <c r="S4407" s="25"/>
      <c r="T4407" s="27">
        <f t="shared" si="341"/>
        <v>0</v>
      </c>
      <c r="U4407" s="27">
        <f t="shared" si="342"/>
        <v>0</v>
      </c>
      <c r="V4407" s="25"/>
      <c r="W4407" s="27" t="str">
        <f t="shared" si="343"/>
        <v/>
      </c>
      <c r="X4407" s="43" t="str">
        <f t="shared" si="344"/>
        <v>OK</v>
      </c>
      <c r="Y4407" s="681" t="str">
        <f t="shared" si="345"/>
        <v/>
      </c>
    </row>
    <row r="4408" spans="1:25" x14ac:dyDescent="0.25">
      <c r="A4408" s="68" t="str">
        <f>'0'!$A$4</f>
        <v>………………..</v>
      </c>
      <c r="B4408" s="341">
        <f>'0'!$A$2</f>
        <v>46112</v>
      </c>
      <c r="C4408" s="341" t="s">
        <v>1246</v>
      </c>
      <c r="D4408" s="22"/>
      <c r="E4408" s="23"/>
      <c r="F4408" s="14"/>
      <c r="G4408" s="23"/>
      <c r="H4408" s="22"/>
      <c r="I4408" s="24"/>
      <c r="J4408" s="24"/>
      <c r="K4408" s="25"/>
      <c r="L4408" s="25"/>
      <c r="M4408" s="25"/>
      <c r="N4408" s="25"/>
      <c r="O4408" s="25"/>
      <c r="P4408" s="25"/>
      <c r="Q4408" s="26"/>
      <c r="R4408" s="25"/>
      <c r="S4408" s="25"/>
      <c r="T4408" s="27">
        <f t="shared" si="341"/>
        <v>0</v>
      </c>
      <c r="U4408" s="27">
        <f t="shared" si="342"/>
        <v>0</v>
      </c>
      <c r="V4408" s="25"/>
      <c r="W4408" s="27" t="str">
        <f t="shared" si="343"/>
        <v/>
      </c>
      <c r="X4408" s="43" t="str">
        <f t="shared" si="344"/>
        <v>OK</v>
      </c>
      <c r="Y4408" s="681" t="str">
        <f t="shared" si="345"/>
        <v/>
      </c>
    </row>
    <row r="4409" spans="1:25" x14ac:dyDescent="0.25">
      <c r="A4409" s="68" t="str">
        <f>'0'!$A$4</f>
        <v>………………..</v>
      </c>
      <c r="B4409" s="341">
        <f>'0'!$A$2</f>
        <v>46112</v>
      </c>
      <c r="C4409" s="341" t="s">
        <v>1246</v>
      </c>
      <c r="D4409" s="22"/>
      <c r="E4409" s="23"/>
      <c r="F4409" s="14"/>
      <c r="G4409" s="23"/>
      <c r="H4409" s="22"/>
      <c r="I4409" s="24"/>
      <c r="J4409" s="24"/>
      <c r="K4409" s="25"/>
      <c r="L4409" s="25"/>
      <c r="M4409" s="25"/>
      <c r="N4409" s="25"/>
      <c r="O4409" s="25"/>
      <c r="P4409" s="25"/>
      <c r="Q4409" s="26"/>
      <c r="R4409" s="25"/>
      <c r="S4409" s="25"/>
      <c r="T4409" s="27">
        <f t="shared" si="341"/>
        <v>0</v>
      </c>
      <c r="U4409" s="27">
        <f t="shared" si="342"/>
        <v>0</v>
      </c>
      <c r="V4409" s="25"/>
      <c r="W4409" s="27" t="str">
        <f t="shared" si="343"/>
        <v/>
      </c>
      <c r="X4409" s="43" t="str">
        <f t="shared" si="344"/>
        <v>OK</v>
      </c>
      <c r="Y4409" s="681" t="str">
        <f t="shared" si="345"/>
        <v/>
      </c>
    </row>
    <row r="4410" spans="1:25" x14ac:dyDescent="0.25">
      <c r="A4410" s="68" t="str">
        <f>'0'!$A$4</f>
        <v>………………..</v>
      </c>
      <c r="B4410" s="341">
        <f>'0'!$A$2</f>
        <v>46112</v>
      </c>
      <c r="C4410" s="341" t="s">
        <v>1246</v>
      </c>
      <c r="D4410" s="22"/>
      <c r="E4410" s="23"/>
      <c r="F4410" s="14"/>
      <c r="G4410" s="23"/>
      <c r="H4410" s="22"/>
      <c r="I4410" s="24"/>
      <c r="J4410" s="24"/>
      <c r="K4410" s="25"/>
      <c r="L4410" s="25"/>
      <c r="M4410" s="25"/>
      <c r="N4410" s="25"/>
      <c r="O4410" s="25"/>
      <c r="P4410" s="25"/>
      <c r="Q4410" s="26"/>
      <c r="R4410" s="25"/>
      <c r="S4410" s="25"/>
      <c r="T4410" s="27">
        <f t="shared" si="341"/>
        <v>0</v>
      </c>
      <c r="U4410" s="27">
        <f t="shared" si="342"/>
        <v>0</v>
      </c>
      <c r="V4410" s="25"/>
      <c r="W4410" s="27" t="str">
        <f t="shared" si="343"/>
        <v/>
      </c>
      <c r="X4410" s="43" t="str">
        <f t="shared" si="344"/>
        <v>OK</v>
      </c>
      <c r="Y4410" s="681" t="str">
        <f t="shared" si="345"/>
        <v/>
      </c>
    </row>
    <row r="4411" spans="1:25" x14ac:dyDescent="0.25">
      <c r="A4411" s="68" t="str">
        <f>'0'!$A$4</f>
        <v>………………..</v>
      </c>
      <c r="B4411" s="341">
        <f>'0'!$A$2</f>
        <v>46112</v>
      </c>
      <c r="C4411" s="341" t="s">
        <v>1246</v>
      </c>
      <c r="D4411" s="22"/>
      <c r="E4411" s="23"/>
      <c r="F4411" s="14"/>
      <c r="G4411" s="23"/>
      <c r="H4411" s="22"/>
      <c r="I4411" s="24"/>
      <c r="J4411" s="24"/>
      <c r="K4411" s="25"/>
      <c r="L4411" s="25"/>
      <c r="M4411" s="25"/>
      <c r="N4411" s="25"/>
      <c r="O4411" s="25"/>
      <c r="P4411" s="25"/>
      <c r="Q4411" s="26"/>
      <c r="R4411" s="25"/>
      <c r="S4411" s="25"/>
      <c r="T4411" s="27">
        <f t="shared" si="341"/>
        <v>0</v>
      </c>
      <c r="U4411" s="27">
        <f t="shared" si="342"/>
        <v>0</v>
      </c>
      <c r="V4411" s="25"/>
      <c r="W4411" s="27" t="str">
        <f t="shared" si="343"/>
        <v/>
      </c>
      <c r="X4411" s="43" t="str">
        <f t="shared" si="344"/>
        <v>OK</v>
      </c>
      <c r="Y4411" s="681" t="str">
        <f t="shared" si="345"/>
        <v/>
      </c>
    </row>
    <row r="4412" spans="1:25" x14ac:dyDescent="0.25">
      <c r="A4412" s="68" t="str">
        <f>'0'!$A$4</f>
        <v>………………..</v>
      </c>
      <c r="B4412" s="341">
        <f>'0'!$A$2</f>
        <v>46112</v>
      </c>
      <c r="C4412" s="341" t="s">
        <v>1246</v>
      </c>
      <c r="D4412" s="22"/>
      <c r="E4412" s="23"/>
      <c r="F4412" s="14"/>
      <c r="G4412" s="23"/>
      <c r="H4412" s="22"/>
      <c r="I4412" s="24"/>
      <c r="J4412" s="24"/>
      <c r="K4412" s="25"/>
      <c r="L4412" s="25"/>
      <c r="M4412" s="25"/>
      <c r="N4412" s="25"/>
      <c r="O4412" s="25"/>
      <c r="P4412" s="25"/>
      <c r="Q4412" s="26"/>
      <c r="R4412" s="25"/>
      <c r="S4412" s="25"/>
      <c r="T4412" s="27">
        <f t="shared" si="341"/>
        <v>0</v>
      </c>
      <c r="U4412" s="27">
        <f t="shared" si="342"/>
        <v>0</v>
      </c>
      <c r="V4412" s="25"/>
      <c r="W4412" s="27" t="str">
        <f t="shared" si="343"/>
        <v/>
      </c>
      <c r="X4412" s="43" t="str">
        <f t="shared" si="344"/>
        <v>OK</v>
      </c>
      <c r="Y4412" s="681" t="str">
        <f t="shared" si="345"/>
        <v/>
      </c>
    </row>
    <row r="4413" spans="1:25" x14ac:dyDescent="0.25">
      <c r="A4413" s="68" t="str">
        <f>'0'!$A$4</f>
        <v>………………..</v>
      </c>
      <c r="B4413" s="341">
        <f>'0'!$A$2</f>
        <v>46112</v>
      </c>
      <c r="C4413" s="341" t="s">
        <v>1246</v>
      </c>
      <c r="D4413" s="22"/>
      <c r="E4413" s="23"/>
      <c r="F4413" s="14"/>
      <c r="G4413" s="23"/>
      <c r="H4413" s="22"/>
      <c r="I4413" s="24"/>
      <c r="J4413" s="24"/>
      <c r="K4413" s="25"/>
      <c r="L4413" s="25"/>
      <c r="M4413" s="25"/>
      <c r="N4413" s="25"/>
      <c r="O4413" s="25"/>
      <c r="P4413" s="25"/>
      <c r="Q4413" s="26"/>
      <c r="R4413" s="25"/>
      <c r="S4413" s="25"/>
      <c r="T4413" s="27">
        <f t="shared" si="341"/>
        <v>0</v>
      </c>
      <c r="U4413" s="27">
        <f t="shared" si="342"/>
        <v>0</v>
      </c>
      <c r="V4413" s="25"/>
      <c r="W4413" s="27" t="str">
        <f t="shared" si="343"/>
        <v/>
      </c>
      <c r="X4413" s="43" t="str">
        <f t="shared" si="344"/>
        <v>OK</v>
      </c>
      <c r="Y4413" s="681" t="str">
        <f t="shared" si="345"/>
        <v/>
      </c>
    </row>
    <row r="4414" spans="1:25" x14ac:dyDescent="0.25">
      <c r="A4414" s="68" t="str">
        <f>'0'!$A$4</f>
        <v>………………..</v>
      </c>
      <c r="B4414" s="341">
        <f>'0'!$A$2</f>
        <v>46112</v>
      </c>
      <c r="C4414" s="341" t="s">
        <v>1246</v>
      </c>
      <c r="D4414" s="22"/>
      <c r="E4414" s="23"/>
      <c r="F4414" s="14"/>
      <c r="G4414" s="23"/>
      <c r="H4414" s="22"/>
      <c r="I4414" s="24"/>
      <c r="J4414" s="24"/>
      <c r="K4414" s="25"/>
      <c r="L4414" s="25"/>
      <c r="M4414" s="25"/>
      <c r="N4414" s="25"/>
      <c r="O4414" s="25"/>
      <c r="P4414" s="25"/>
      <c r="Q4414" s="26"/>
      <c r="R4414" s="25"/>
      <c r="S4414" s="25"/>
      <c r="T4414" s="27">
        <f t="shared" si="341"/>
        <v>0</v>
      </c>
      <c r="U4414" s="27">
        <f t="shared" si="342"/>
        <v>0</v>
      </c>
      <c r="V4414" s="25"/>
      <c r="W4414" s="27" t="str">
        <f t="shared" si="343"/>
        <v/>
      </c>
      <c r="X4414" s="43" t="str">
        <f t="shared" si="344"/>
        <v>OK</v>
      </c>
      <c r="Y4414" s="681" t="str">
        <f t="shared" si="345"/>
        <v/>
      </c>
    </row>
    <row r="4415" spans="1:25" x14ac:dyDescent="0.25">
      <c r="A4415" s="68" t="str">
        <f>'0'!$A$4</f>
        <v>………………..</v>
      </c>
      <c r="B4415" s="341">
        <f>'0'!$A$2</f>
        <v>46112</v>
      </c>
      <c r="C4415" s="341" t="s">
        <v>1246</v>
      </c>
      <c r="D4415" s="22"/>
      <c r="E4415" s="23"/>
      <c r="F4415" s="14"/>
      <c r="G4415" s="23"/>
      <c r="H4415" s="22"/>
      <c r="I4415" s="24"/>
      <c r="J4415" s="24"/>
      <c r="K4415" s="25"/>
      <c r="L4415" s="25"/>
      <c r="M4415" s="25"/>
      <c r="N4415" s="25"/>
      <c r="O4415" s="25"/>
      <c r="P4415" s="25"/>
      <c r="Q4415" s="26"/>
      <c r="R4415" s="25"/>
      <c r="S4415" s="25"/>
      <c r="T4415" s="27">
        <f t="shared" si="341"/>
        <v>0</v>
      </c>
      <c r="U4415" s="27">
        <f t="shared" si="342"/>
        <v>0</v>
      </c>
      <c r="V4415" s="25"/>
      <c r="W4415" s="27" t="str">
        <f t="shared" si="343"/>
        <v/>
      </c>
      <c r="X4415" s="43" t="str">
        <f t="shared" si="344"/>
        <v>OK</v>
      </c>
      <c r="Y4415" s="681" t="str">
        <f t="shared" si="345"/>
        <v/>
      </c>
    </row>
    <row r="4416" spans="1:25" x14ac:dyDescent="0.25">
      <c r="A4416" s="68" t="str">
        <f>'0'!$A$4</f>
        <v>………………..</v>
      </c>
      <c r="B4416" s="341">
        <f>'0'!$A$2</f>
        <v>46112</v>
      </c>
      <c r="C4416" s="341" t="s">
        <v>1246</v>
      </c>
      <c r="D4416" s="22"/>
      <c r="E4416" s="23"/>
      <c r="F4416" s="14"/>
      <c r="G4416" s="23"/>
      <c r="H4416" s="22"/>
      <c r="I4416" s="24"/>
      <c r="J4416" s="24"/>
      <c r="K4416" s="25"/>
      <c r="L4416" s="25"/>
      <c r="M4416" s="25"/>
      <c r="N4416" s="25"/>
      <c r="O4416" s="25"/>
      <c r="P4416" s="25"/>
      <c r="Q4416" s="26"/>
      <c r="R4416" s="25"/>
      <c r="S4416" s="25"/>
      <c r="T4416" s="27">
        <f t="shared" si="341"/>
        <v>0</v>
      </c>
      <c r="U4416" s="27">
        <f t="shared" si="342"/>
        <v>0</v>
      </c>
      <c r="V4416" s="25"/>
      <c r="W4416" s="27" t="str">
        <f t="shared" si="343"/>
        <v/>
      </c>
      <c r="X4416" s="43" t="str">
        <f t="shared" si="344"/>
        <v>OK</v>
      </c>
      <c r="Y4416" s="681" t="str">
        <f t="shared" si="345"/>
        <v/>
      </c>
    </row>
    <row r="4417" spans="1:25" x14ac:dyDescent="0.25">
      <c r="A4417" s="68" t="str">
        <f>'0'!$A$4</f>
        <v>………………..</v>
      </c>
      <c r="B4417" s="341">
        <f>'0'!$A$2</f>
        <v>46112</v>
      </c>
      <c r="C4417" s="341" t="s">
        <v>1246</v>
      </c>
      <c r="D4417" s="22"/>
      <c r="E4417" s="23"/>
      <c r="F4417" s="14"/>
      <c r="G4417" s="23"/>
      <c r="H4417" s="22"/>
      <c r="I4417" s="24"/>
      <c r="J4417" s="24"/>
      <c r="K4417" s="25"/>
      <c r="L4417" s="25"/>
      <c r="M4417" s="25"/>
      <c r="N4417" s="25"/>
      <c r="O4417" s="25"/>
      <c r="P4417" s="25"/>
      <c r="Q4417" s="26"/>
      <c r="R4417" s="25"/>
      <c r="S4417" s="25"/>
      <c r="T4417" s="27">
        <f t="shared" si="341"/>
        <v>0</v>
      </c>
      <c r="U4417" s="27">
        <f t="shared" si="342"/>
        <v>0</v>
      </c>
      <c r="V4417" s="25"/>
      <c r="W4417" s="27" t="str">
        <f t="shared" si="343"/>
        <v/>
      </c>
      <c r="X4417" s="43" t="str">
        <f t="shared" si="344"/>
        <v>OK</v>
      </c>
      <c r="Y4417" s="681" t="str">
        <f t="shared" si="345"/>
        <v/>
      </c>
    </row>
    <row r="4418" spans="1:25" x14ac:dyDescent="0.25">
      <c r="A4418" s="68" t="str">
        <f>'0'!$A$4</f>
        <v>………………..</v>
      </c>
      <c r="B4418" s="341">
        <f>'0'!$A$2</f>
        <v>46112</v>
      </c>
      <c r="C4418" s="341" t="s">
        <v>1246</v>
      </c>
      <c r="D4418" s="22"/>
      <c r="E4418" s="23"/>
      <c r="F4418" s="14"/>
      <c r="G4418" s="23"/>
      <c r="H4418" s="22"/>
      <c r="I4418" s="24"/>
      <c r="J4418" s="24"/>
      <c r="K4418" s="25"/>
      <c r="L4418" s="25"/>
      <c r="M4418" s="25"/>
      <c r="N4418" s="25"/>
      <c r="O4418" s="25"/>
      <c r="P4418" s="25"/>
      <c r="Q4418" s="26"/>
      <c r="R4418" s="25"/>
      <c r="S4418" s="25"/>
      <c r="T4418" s="27">
        <f t="shared" si="341"/>
        <v>0</v>
      </c>
      <c r="U4418" s="27">
        <f t="shared" si="342"/>
        <v>0</v>
      </c>
      <c r="V4418" s="25"/>
      <c r="W4418" s="27" t="str">
        <f t="shared" si="343"/>
        <v/>
      </c>
      <c r="X4418" s="43" t="str">
        <f t="shared" si="344"/>
        <v>OK</v>
      </c>
      <c r="Y4418" s="681" t="str">
        <f t="shared" si="345"/>
        <v/>
      </c>
    </row>
    <row r="4419" spans="1:25" x14ac:dyDescent="0.25">
      <c r="A4419" s="68" t="str">
        <f>'0'!$A$4</f>
        <v>………………..</v>
      </c>
      <c r="B4419" s="341">
        <f>'0'!$A$2</f>
        <v>46112</v>
      </c>
      <c r="C4419" s="341" t="s">
        <v>1246</v>
      </c>
      <c r="D4419" s="22"/>
      <c r="E4419" s="23"/>
      <c r="F4419" s="14"/>
      <c r="G4419" s="23"/>
      <c r="H4419" s="22"/>
      <c r="I4419" s="24"/>
      <c r="J4419" s="24"/>
      <c r="K4419" s="25"/>
      <c r="L4419" s="25"/>
      <c r="M4419" s="25"/>
      <c r="N4419" s="25"/>
      <c r="O4419" s="25"/>
      <c r="P4419" s="25"/>
      <c r="Q4419" s="26"/>
      <c r="R4419" s="25"/>
      <c r="S4419" s="25"/>
      <c r="T4419" s="27">
        <f t="shared" si="341"/>
        <v>0</v>
      </c>
      <c r="U4419" s="27">
        <f t="shared" si="342"/>
        <v>0</v>
      </c>
      <c r="V4419" s="25"/>
      <c r="W4419" s="27" t="str">
        <f t="shared" si="343"/>
        <v/>
      </c>
      <c r="X4419" s="43" t="str">
        <f t="shared" si="344"/>
        <v>OK</v>
      </c>
      <c r="Y4419" s="681" t="str">
        <f t="shared" si="345"/>
        <v/>
      </c>
    </row>
    <row r="4420" spans="1:25" x14ac:dyDescent="0.25">
      <c r="A4420" s="68" t="str">
        <f>'0'!$A$4</f>
        <v>………………..</v>
      </c>
      <c r="B4420" s="341">
        <f>'0'!$A$2</f>
        <v>46112</v>
      </c>
      <c r="C4420" s="341" t="s">
        <v>1246</v>
      </c>
      <c r="D4420" s="22"/>
      <c r="E4420" s="23"/>
      <c r="F4420" s="14"/>
      <c r="G4420" s="23"/>
      <c r="H4420" s="22"/>
      <c r="I4420" s="24"/>
      <c r="J4420" s="24"/>
      <c r="K4420" s="25"/>
      <c r="L4420" s="25"/>
      <c r="M4420" s="25"/>
      <c r="N4420" s="25"/>
      <c r="O4420" s="25"/>
      <c r="P4420" s="25"/>
      <c r="Q4420" s="26"/>
      <c r="R4420" s="25"/>
      <c r="S4420" s="25"/>
      <c r="T4420" s="27">
        <f t="shared" si="341"/>
        <v>0</v>
      </c>
      <c r="U4420" s="27">
        <f t="shared" si="342"/>
        <v>0</v>
      </c>
      <c r="V4420" s="25"/>
      <c r="W4420" s="27" t="str">
        <f t="shared" si="343"/>
        <v/>
      </c>
      <c r="X4420" s="43" t="str">
        <f t="shared" si="344"/>
        <v>OK</v>
      </c>
      <c r="Y4420" s="681" t="str">
        <f t="shared" si="345"/>
        <v/>
      </c>
    </row>
    <row r="4421" spans="1:25" x14ac:dyDescent="0.25">
      <c r="A4421" s="68" t="str">
        <f>'0'!$A$4</f>
        <v>………………..</v>
      </c>
      <c r="B4421" s="341">
        <f>'0'!$A$2</f>
        <v>46112</v>
      </c>
      <c r="C4421" s="341" t="s">
        <v>1246</v>
      </c>
      <c r="D4421" s="22"/>
      <c r="E4421" s="23"/>
      <c r="F4421" s="14"/>
      <c r="G4421" s="23"/>
      <c r="H4421" s="22"/>
      <c r="I4421" s="24"/>
      <c r="J4421" s="24"/>
      <c r="K4421" s="25"/>
      <c r="L4421" s="25"/>
      <c r="M4421" s="25"/>
      <c r="N4421" s="25"/>
      <c r="O4421" s="25"/>
      <c r="P4421" s="25"/>
      <c r="Q4421" s="26"/>
      <c r="R4421" s="25"/>
      <c r="S4421" s="25"/>
      <c r="T4421" s="27">
        <f t="shared" si="341"/>
        <v>0</v>
      </c>
      <c r="U4421" s="27">
        <f t="shared" si="342"/>
        <v>0</v>
      </c>
      <c r="V4421" s="25"/>
      <c r="W4421" s="27" t="str">
        <f t="shared" si="343"/>
        <v/>
      </c>
      <c r="X4421" s="43" t="str">
        <f t="shared" si="344"/>
        <v>OK</v>
      </c>
      <c r="Y4421" s="681" t="str">
        <f t="shared" si="345"/>
        <v/>
      </c>
    </row>
    <row r="4422" spans="1:25" x14ac:dyDescent="0.25">
      <c r="A4422" s="68" t="str">
        <f>'0'!$A$4</f>
        <v>………………..</v>
      </c>
      <c r="B4422" s="341">
        <f>'0'!$A$2</f>
        <v>46112</v>
      </c>
      <c r="C4422" s="341" t="s">
        <v>1246</v>
      </c>
      <c r="D4422" s="22"/>
      <c r="E4422" s="23"/>
      <c r="F4422" s="14"/>
      <c r="G4422" s="23"/>
      <c r="H4422" s="22"/>
      <c r="I4422" s="24"/>
      <c r="J4422" s="24"/>
      <c r="K4422" s="25"/>
      <c r="L4422" s="25"/>
      <c r="M4422" s="25"/>
      <c r="N4422" s="25"/>
      <c r="O4422" s="25"/>
      <c r="P4422" s="25"/>
      <c r="Q4422" s="26"/>
      <c r="R4422" s="25"/>
      <c r="S4422" s="25"/>
      <c r="T4422" s="27">
        <f t="shared" si="341"/>
        <v>0</v>
      </c>
      <c r="U4422" s="27">
        <f t="shared" si="342"/>
        <v>0</v>
      </c>
      <c r="V4422" s="25"/>
      <c r="W4422" s="27" t="str">
        <f t="shared" si="343"/>
        <v/>
      </c>
      <c r="X4422" s="43" t="str">
        <f t="shared" si="344"/>
        <v>OK</v>
      </c>
      <c r="Y4422" s="681" t="str">
        <f t="shared" si="345"/>
        <v/>
      </c>
    </row>
    <row r="4423" spans="1:25" x14ac:dyDescent="0.25">
      <c r="A4423" s="68" t="str">
        <f>'0'!$A$4</f>
        <v>………………..</v>
      </c>
      <c r="B4423" s="341">
        <f>'0'!$A$2</f>
        <v>46112</v>
      </c>
      <c r="C4423" s="341" t="s">
        <v>1246</v>
      </c>
      <c r="D4423" s="22"/>
      <c r="E4423" s="23"/>
      <c r="F4423" s="14"/>
      <c r="G4423" s="23"/>
      <c r="H4423" s="22"/>
      <c r="I4423" s="24"/>
      <c r="J4423" s="24"/>
      <c r="K4423" s="25"/>
      <c r="L4423" s="25"/>
      <c r="M4423" s="25"/>
      <c r="N4423" s="25"/>
      <c r="O4423" s="25"/>
      <c r="P4423" s="25"/>
      <c r="Q4423" s="26"/>
      <c r="R4423" s="25"/>
      <c r="S4423" s="25"/>
      <c r="T4423" s="27">
        <f t="shared" si="341"/>
        <v>0</v>
      </c>
      <c r="U4423" s="27">
        <f t="shared" si="342"/>
        <v>0</v>
      </c>
      <c r="V4423" s="25"/>
      <c r="W4423" s="27" t="str">
        <f t="shared" si="343"/>
        <v/>
      </c>
      <c r="X4423" s="43" t="str">
        <f t="shared" si="344"/>
        <v>OK</v>
      </c>
      <c r="Y4423" s="681" t="str">
        <f t="shared" si="345"/>
        <v/>
      </c>
    </row>
    <row r="4424" spans="1:25" x14ac:dyDescent="0.25">
      <c r="A4424" s="68" t="str">
        <f>'0'!$A$4</f>
        <v>………………..</v>
      </c>
      <c r="B4424" s="341">
        <f>'0'!$A$2</f>
        <v>46112</v>
      </c>
      <c r="C4424" s="341" t="s">
        <v>1246</v>
      </c>
      <c r="D4424" s="22"/>
      <c r="E4424" s="23"/>
      <c r="F4424" s="14"/>
      <c r="G4424" s="23"/>
      <c r="H4424" s="22"/>
      <c r="I4424" s="24"/>
      <c r="J4424" s="24"/>
      <c r="K4424" s="25"/>
      <c r="L4424" s="25"/>
      <c r="M4424" s="25"/>
      <c r="N4424" s="25"/>
      <c r="O4424" s="25"/>
      <c r="P4424" s="25"/>
      <c r="Q4424" s="26"/>
      <c r="R4424" s="25"/>
      <c r="S4424" s="25"/>
      <c r="T4424" s="27">
        <f t="shared" si="341"/>
        <v>0</v>
      </c>
      <c r="U4424" s="27">
        <f t="shared" si="342"/>
        <v>0</v>
      </c>
      <c r="V4424" s="25"/>
      <c r="W4424" s="27" t="str">
        <f t="shared" si="343"/>
        <v/>
      </c>
      <c r="X4424" s="43" t="str">
        <f t="shared" si="344"/>
        <v>OK</v>
      </c>
      <c r="Y4424" s="681" t="str">
        <f t="shared" si="345"/>
        <v/>
      </c>
    </row>
    <row r="4425" spans="1:25" x14ac:dyDescent="0.25">
      <c r="A4425" s="68" t="str">
        <f>'0'!$A$4</f>
        <v>………………..</v>
      </c>
      <c r="B4425" s="341">
        <f>'0'!$A$2</f>
        <v>46112</v>
      </c>
      <c r="C4425" s="341" t="s">
        <v>1246</v>
      </c>
      <c r="D4425" s="22"/>
      <c r="E4425" s="23"/>
      <c r="F4425" s="14"/>
      <c r="G4425" s="23"/>
      <c r="H4425" s="22"/>
      <c r="I4425" s="24"/>
      <c r="J4425" s="24"/>
      <c r="K4425" s="25"/>
      <c r="L4425" s="25"/>
      <c r="M4425" s="25"/>
      <c r="N4425" s="25"/>
      <c r="O4425" s="25"/>
      <c r="P4425" s="25"/>
      <c r="Q4425" s="26"/>
      <c r="R4425" s="25"/>
      <c r="S4425" s="25"/>
      <c r="T4425" s="27">
        <f t="shared" ref="T4425:T4488" si="346">N4425+P4425-R4425</f>
        <v>0</v>
      </c>
      <c r="U4425" s="27">
        <f t="shared" ref="U4425:U4488" si="347">O4425+Q4425-S4425</f>
        <v>0</v>
      </c>
      <c r="V4425" s="25"/>
      <c r="W4425" s="27" t="str">
        <f t="shared" ref="W4425:W4488" si="348">IF(K4425="","",K4425-M4425-(P4425-Q4425))</f>
        <v/>
      </c>
      <c r="X4425" s="43" t="str">
        <f t="shared" ref="X4425:X4488" si="349">IF(ROUND(T4425-V4425,2)&gt;=0,"OK","Просрочието не може да надхвърля задължението")</f>
        <v>OK</v>
      </c>
      <c r="Y4425" s="681" t="str">
        <f t="shared" ref="Y4425:Y4488" si="350">IF(COUNTBLANK(D4425:W4425)=18,"",IF(D4425="999999999","",IF(ISNUMBER(VALUE(D4425)),IF(LEN(D4425)&lt;&gt;9,"Въведеното ЕИК е твърде късо или твърде дълго",IF(OR(MOD(MID(D4425,1,1)*1+MID(D4425,2,1)*2+MID(D4425,3,1)*3+MID(D4425,4,1)*4+MID(D4425,5,1)*5+MID(D4425,6,1)*6+MID(D4425,7,1)*7+MID(D4425,8,1)*8,11)-MID(D4425,9,1)=0,AND(MOD(MID(D4425,1,1)*3+MID(D4425,2,1)*4+MID(D4425,3,1)*5+MID(D4425,4,1)*6+MID(D4425,5,1)*7+MID(D4425,6,1)*8+MID(D4425,7,1)*9+MID(D4425,8,1)*10,11)=10,MID(D4425,9,1)*1=0),MOD(MID(D4425,1,1)*3+MID(D4425,2,1)*4+MID(D4425,3,1)*5+MID(D4425,4,1)*6+MID(D4425,5,1)*7+MID(D4425,6,1)*8+MID(D4425,7,1)*9+MID(D4425,8,1)*10,11)-MID(D4425,9,1)=0),"","Въведеното ЕИК е невалидно")),"Въведеното ЕИК съдържа непозволени символи")))</f>
        <v/>
      </c>
    </row>
    <row r="4426" spans="1:25" x14ac:dyDescent="0.25">
      <c r="A4426" s="68" t="str">
        <f>'0'!$A$4</f>
        <v>………………..</v>
      </c>
      <c r="B4426" s="341">
        <f>'0'!$A$2</f>
        <v>46112</v>
      </c>
      <c r="C4426" s="341" t="s">
        <v>1246</v>
      </c>
      <c r="D4426" s="22"/>
      <c r="E4426" s="23"/>
      <c r="F4426" s="14"/>
      <c r="G4426" s="23"/>
      <c r="H4426" s="22"/>
      <c r="I4426" s="24"/>
      <c r="J4426" s="24"/>
      <c r="K4426" s="25"/>
      <c r="L4426" s="25"/>
      <c r="M4426" s="25"/>
      <c r="N4426" s="25"/>
      <c r="O4426" s="25"/>
      <c r="P4426" s="25"/>
      <c r="Q4426" s="26"/>
      <c r="R4426" s="25"/>
      <c r="S4426" s="25"/>
      <c r="T4426" s="27">
        <f t="shared" si="346"/>
        <v>0</v>
      </c>
      <c r="U4426" s="27">
        <f t="shared" si="347"/>
        <v>0</v>
      </c>
      <c r="V4426" s="25"/>
      <c r="W4426" s="27" t="str">
        <f t="shared" si="348"/>
        <v/>
      </c>
      <c r="X4426" s="43" t="str">
        <f t="shared" si="349"/>
        <v>OK</v>
      </c>
      <c r="Y4426" s="681" t="str">
        <f t="shared" si="350"/>
        <v/>
      </c>
    </row>
    <row r="4427" spans="1:25" x14ac:dyDescent="0.25">
      <c r="A4427" s="68" t="str">
        <f>'0'!$A$4</f>
        <v>………………..</v>
      </c>
      <c r="B4427" s="341">
        <f>'0'!$A$2</f>
        <v>46112</v>
      </c>
      <c r="C4427" s="341" t="s">
        <v>1246</v>
      </c>
      <c r="D4427" s="22"/>
      <c r="E4427" s="23"/>
      <c r="F4427" s="14"/>
      <c r="G4427" s="23"/>
      <c r="H4427" s="22"/>
      <c r="I4427" s="24"/>
      <c r="J4427" s="24"/>
      <c r="K4427" s="25"/>
      <c r="L4427" s="25"/>
      <c r="M4427" s="25"/>
      <c r="N4427" s="25"/>
      <c r="O4427" s="25"/>
      <c r="P4427" s="25"/>
      <c r="Q4427" s="26"/>
      <c r="R4427" s="25"/>
      <c r="S4427" s="25"/>
      <c r="T4427" s="27">
        <f t="shared" si="346"/>
        <v>0</v>
      </c>
      <c r="U4427" s="27">
        <f t="shared" si="347"/>
        <v>0</v>
      </c>
      <c r="V4427" s="25"/>
      <c r="W4427" s="27" t="str">
        <f t="shared" si="348"/>
        <v/>
      </c>
      <c r="X4427" s="43" t="str">
        <f t="shared" si="349"/>
        <v>OK</v>
      </c>
      <c r="Y4427" s="681" t="str">
        <f t="shared" si="350"/>
        <v/>
      </c>
    </row>
    <row r="4428" spans="1:25" x14ac:dyDescent="0.25">
      <c r="A4428" s="68" t="str">
        <f>'0'!$A$4</f>
        <v>………………..</v>
      </c>
      <c r="B4428" s="341">
        <f>'0'!$A$2</f>
        <v>46112</v>
      </c>
      <c r="C4428" s="341" t="s">
        <v>1246</v>
      </c>
      <c r="D4428" s="22"/>
      <c r="E4428" s="23"/>
      <c r="F4428" s="14"/>
      <c r="G4428" s="23"/>
      <c r="H4428" s="22"/>
      <c r="I4428" s="24"/>
      <c r="J4428" s="24"/>
      <c r="K4428" s="25"/>
      <c r="L4428" s="25"/>
      <c r="M4428" s="25"/>
      <c r="N4428" s="25"/>
      <c r="O4428" s="25"/>
      <c r="P4428" s="25"/>
      <c r="Q4428" s="26"/>
      <c r="R4428" s="25"/>
      <c r="S4428" s="25"/>
      <c r="T4428" s="27">
        <f t="shared" si="346"/>
        <v>0</v>
      </c>
      <c r="U4428" s="27">
        <f t="shared" si="347"/>
        <v>0</v>
      </c>
      <c r="V4428" s="25"/>
      <c r="W4428" s="27" t="str">
        <f t="shared" si="348"/>
        <v/>
      </c>
      <c r="X4428" s="43" t="str">
        <f t="shared" si="349"/>
        <v>OK</v>
      </c>
      <c r="Y4428" s="681" t="str">
        <f t="shared" si="350"/>
        <v/>
      </c>
    </row>
    <row r="4429" spans="1:25" x14ac:dyDescent="0.25">
      <c r="A4429" s="68" t="str">
        <f>'0'!$A$4</f>
        <v>………………..</v>
      </c>
      <c r="B4429" s="341">
        <f>'0'!$A$2</f>
        <v>46112</v>
      </c>
      <c r="C4429" s="341" t="s">
        <v>1246</v>
      </c>
      <c r="D4429" s="22"/>
      <c r="E4429" s="23"/>
      <c r="F4429" s="14"/>
      <c r="G4429" s="23"/>
      <c r="H4429" s="22"/>
      <c r="I4429" s="24"/>
      <c r="J4429" s="24"/>
      <c r="K4429" s="25"/>
      <c r="L4429" s="25"/>
      <c r="M4429" s="25"/>
      <c r="N4429" s="25"/>
      <c r="O4429" s="25"/>
      <c r="P4429" s="25"/>
      <c r="Q4429" s="26"/>
      <c r="R4429" s="25"/>
      <c r="S4429" s="25"/>
      <c r="T4429" s="27">
        <f t="shared" si="346"/>
        <v>0</v>
      </c>
      <c r="U4429" s="27">
        <f t="shared" si="347"/>
        <v>0</v>
      </c>
      <c r="V4429" s="25"/>
      <c r="W4429" s="27" t="str">
        <f t="shared" si="348"/>
        <v/>
      </c>
      <c r="X4429" s="43" t="str">
        <f t="shared" si="349"/>
        <v>OK</v>
      </c>
      <c r="Y4429" s="681" t="str">
        <f t="shared" si="350"/>
        <v/>
      </c>
    </row>
    <row r="4430" spans="1:25" x14ac:dyDescent="0.25">
      <c r="A4430" s="68" t="str">
        <f>'0'!$A$4</f>
        <v>………………..</v>
      </c>
      <c r="B4430" s="341">
        <f>'0'!$A$2</f>
        <v>46112</v>
      </c>
      <c r="C4430" s="341" t="s">
        <v>1246</v>
      </c>
      <c r="D4430" s="22"/>
      <c r="E4430" s="23"/>
      <c r="F4430" s="14"/>
      <c r="G4430" s="23"/>
      <c r="H4430" s="22"/>
      <c r="I4430" s="24"/>
      <c r="J4430" s="24"/>
      <c r="K4430" s="25"/>
      <c r="L4430" s="25"/>
      <c r="M4430" s="25"/>
      <c r="N4430" s="25"/>
      <c r="O4430" s="25"/>
      <c r="P4430" s="25"/>
      <c r="Q4430" s="26"/>
      <c r="R4430" s="25"/>
      <c r="S4430" s="25"/>
      <c r="T4430" s="27">
        <f t="shared" si="346"/>
        <v>0</v>
      </c>
      <c r="U4430" s="27">
        <f t="shared" si="347"/>
        <v>0</v>
      </c>
      <c r="V4430" s="25"/>
      <c r="W4430" s="27" t="str">
        <f t="shared" si="348"/>
        <v/>
      </c>
      <c r="X4430" s="43" t="str">
        <f t="shared" si="349"/>
        <v>OK</v>
      </c>
      <c r="Y4430" s="681" t="str">
        <f t="shared" si="350"/>
        <v/>
      </c>
    </row>
    <row r="4431" spans="1:25" x14ac:dyDescent="0.25">
      <c r="A4431" s="68" t="str">
        <f>'0'!$A$4</f>
        <v>………………..</v>
      </c>
      <c r="B4431" s="341">
        <f>'0'!$A$2</f>
        <v>46112</v>
      </c>
      <c r="C4431" s="341" t="s">
        <v>1246</v>
      </c>
      <c r="D4431" s="22"/>
      <c r="E4431" s="23"/>
      <c r="F4431" s="14"/>
      <c r="G4431" s="23"/>
      <c r="H4431" s="22"/>
      <c r="I4431" s="24"/>
      <c r="J4431" s="24"/>
      <c r="K4431" s="25"/>
      <c r="L4431" s="25"/>
      <c r="M4431" s="25"/>
      <c r="N4431" s="25"/>
      <c r="O4431" s="25"/>
      <c r="P4431" s="25"/>
      <c r="Q4431" s="26"/>
      <c r="R4431" s="25"/>
      <c r="S4431" s="25"/>
      <c r="T4431" s="27">
        <f t="shared" si="346"/>
        <v>0</v>
      </c>
      <c r="U4431" s="27">
        <f t="shared" si="347"/>
        <v>0</v>
      </c>
      <c r="V4431" s="25"/>
      <c r="W4431" s="27" t="str">
        <f t="shared" si="348"/>
        <v/>
      </c>
      <c r="X4431" s="43" t="str">
        <f t="shared" si="349"/>
        <v>OK</v>
      </c>
      <c r="Y4431" s="681" t="str">
        <f t="shared" si="350"/>
        <v/>
      </c>
    </row>
    <row r="4432" spans="1:25" x14ac:dyDescent="0.25">
      <c r="A4432" s="68" t="str">
        <f>'0'!$A$4</f>
        <v>………………..</v>
      </c>
      <c r="B4432" s="341">
        <f>'0'!$A$2</f>
        <v>46112</v>
      </c>
      <c r="C4432" s="341" t="s">
        <v>1246</v>
      </c>
      <c r="D4432" s="22"/>
      <c r="E4432" s="23"/>
      <c r="F4432" s="14"/>
      <c r="G4432" s="23"/>
      <c r="H4432" s="22"/>
      <c r="I4432" s="24"/>
      <c r="J4432" s="24"/>
      <c r="K4432" s="25"/>
      <c r="L4432" s="25"/>
      <c r="M4432" s="25"/>
      <c r="N4432" s="25"/>
      <c r="O4432" s="25"/>
      <c r="P4432" s="25"/>
      <c r="Q4432" s="26"/>
      <c r="R4432" s="25"/>
      <c r="S4432" s="25"/>
      <c r="T4432" s="27">
        <f t="shared" si="346"/>
        <v>0</v>
      </c>
      <c r="U4432" s="27">
        <f t="shared" si="347"/>
        <v>0</v>
      </c>
      <c r="V4432" s="25"/>
      <c r="W4432" s="27" t="str">
        <f t="shared" si="348"/>
        <v/>
      </c>
      <c r="X4432" s="43" t="str">
        <f t="shared" si="349"/>
        <v>OK</v>
      </c>
      <c r="Y4432" s="681" t="str">
        <f t="shared" si="350"/>
        <v/>
      </c>
    </row>
    <row r="4433" spans="1:25" x14ac:dyDescent="0.25">
      <c r="A4433" s="68" t="str">
        <f>'0'!$A$4</f>
        <v>………………..</v>
      </c>
      <c r="B4433" s="341">
        <f>'0'!$A$2</f>
        <v>46112</v>
      </c>
      <c r="C4433" s="341" t="s">
        <v>1246</v>
      </c>
      <c r="D4433" s="22"/>
      <c r="E4433" s="23"/>
      <c r="F4433" s="14"/>
      <c r="G4433" s="23"/>
      <c r="H4433" s="22"/>
      <c r="I4433" s="24"/>
      <c r="J4433" s="24"/>
      <c r="K4433" s="25"/>
      <c r="L4433" s="25"/>
      <c r="M4433" s="25"/>
      <c r="N4433" s="25"/>
      <c r="O4433" s="25"/>
      <c r="P4433" s="25"/>
      <c r="Q4433" s="26"/>
      <c r="R4433" s="25"/>
      <c r="S4433" s="25"/>
      <c r="T4433" s="27">
        <f t="shared" si="346"/>
        <v>0</v>
      </c>
      <c r="U4433" s="27">
        <f t="shared" si="347"/>
        <v>0</v>
      </c>
      <c r="V4433" s="25"/>
      <c r="W4433" s="27" t="str">
        <f t="shared" si="348"/>
        <v/>
      </c>
      <c r="X4433" s="43" t="str">
        <f t="shared" si="349"/>
        <v>OK</v>
      </c>
      <c r="Y4433" s="681" t="str">
        <f t="shared" si="350"/>
        <v/>
      </c>
    </row>
    <row r="4434" spans="1:25" x14ac:dyDescent="0.25">
      <c r="A4434" s="68" t="str">
        <f>'0'!$A$4</f>
        <v>………………..</v>
      </c>
      <c r="B4434" s="341">
        <f>'0'!$A$2</f>
        <v>46112</v>
      </c>
      <c r="C4434" s="341" t="s">
        <v>1246</v>
      </c>
      <c r="D4434" s="22"/>
      <c r="E4434" s="23"/>
      <c r="F4434" s="14"/>
      <c r="G4434" s="23"/>
      <c r="H4434" s="22"/>
      <c r="I4434" s="24"/>
      <c r="J4434" s="24"/>
      <c r="K4434" s="25"/>
      <c r="L4434" s="25"/>
      <c r="M4434" s="25"/>
      <c r="N4434" s="25"/>
      <c r="O4434" s="25"/>
      <c r="P4434" s="25"/>
      <c r="Q4434" s="26"/>
      <c r="R4434" s="25"/>
      <c r="S4434" s="25"/>
      <c r="T4434" s="27">
        <f t="shared" si="346"/>
        <v>0</v>
      </c>
      <c r="U4434" s="27">
        <f t="shared" si="347"/>
        <v>0</v>
      </c>
      <c r="V4434" s="25"/>
      <c r="W4434" s="27" t="str">
        <f t="shared" si="348"/>
        <v/>
      </c>
      <c r="X4434" s="43" t="str">
        <f t="shared" si="349"/>
        <v>OK</v>
      </c>
      <c r="Y4434" s="681" t="str">
        <f t="shared" si="350"/>
        <v/>
      </c>
    </row>
    <row r="4435" spans="1:25" x14ac:dyDescent="0.25">
      <c r="A4435" s="68" t="str">
        <f>'0'!$A$4</f>
        <v>………………..</v>
      </c>
      <c r="B4435" s="341">
        <f>'0'!$A$2</f>
        <v>46112</v>
      </c>
      <c r="C4435" s="341" t="s">
        <v>1246</v>
      </c>
      <c r="D4435" s="22"/>
      <c r="E4435" s="23"/>
      <c r="F4435" s="14"/>
      <c r="G4435" s="23"/>
      <c r="H4435" s="22"/>
      <c r="I4435" s="24"/>
      <c r="J4435" s="24"/>
      <c r="K4435" s="25"/>
      <c r="L4435" s="25"/>
      <c r="M4435" s="25"/>
      <c r="N4435" s="25"/>
      <c r="O4435" s="25"/>
      <c r="P4435" s="25"/>
      <c r="Q4435" s="26"/>
      <c r="R4435" s="25"/>
      <c r="S4435" s="25"/>
      <c r="T4435" s="27">
        <f t="shared" si="346"/>
        <v>0</v>
      </c>
      <c r="U4435" s="27">
        <f t="shared" si="347"/>
        <v>0</v>
      </c>
      <c r="V4435" s="25"/>
      <c r="W4435" s="27" t="str">
        <f t="shared" si="348"/>
        <v/>
      </c>
      <c r="X4435" s="43" t="str">
        <f t="shared" si="349"/>
        <v>OK</v>
      </c>
      <c r="Y4435" s="681" t="str">
        <f t="shared" si="350"/>
        <v/>
      </c>
    </row>
    <row r="4436" spans="1:25" x14ac:dyDescent="0.25">
      <c r="A4436" s="68" t="str">
        <f>'0'!$A$4</f>
        <v>………………..</v>
      </c>
      <c r="B4436" s="341">
        <f>'0'!$A$2</f>
        <v>46112</v>
      </c>
      <c r="C4436" s="341" t="s">
        <v>1246</v>
      </c>
      <c r="D4436" s="22"/>
      <c r="E4436" s="23"/>
      <c r="F4436" s="14"/>
      <c r="G4436" s="23"/>
      <c r="H4436" s="22"/>
      <c r="I4436" s="24"/>
      <c r="J4436" s="24"/>
      <c r="K4436" s="25"/>
      <c r="L4436" s="25"/>
      <c r="M4436" s="25"/>
      <c r="N4436" s="25"/>
      <c r="O4436" s="25"/>
      <c r="P4436" s="25"/>
      <c r="Q4436" s="26"/>
      <c r="R4436" s="25"/>
      <c r="S4436" s="25"/>
      <c r="T4436" s="27">
        <f t="shared" si="346"/>
        <v>0</v>
      </c>
      <c r="U4436" s="27">
        <f t="shared" si="347"/>
        <v>0</v>
      </c>
      <c r="V4436" s="25"/>
      <c r="W4436" s="27" t="str">
        <f t="shared" si="348"/>
        <v/>
      </c>
      <c r="X4436" s="43" t="str">
        <f t="shared" si="349"/>
        <v>OK</v>
      </c>
      <c r="Y4436" s="681" t="str">
        <f t="shared" si="350"/>
        <v/>
      </c>
    </row>
    <row r="4437" spans="1:25" x14ac:dyDescent="0.25">
      <c r="A4437" s="68" t="str">
        <f>'0'!$A$4</f>
        <v>………………..</v>
      </c>
      <c r="B4437" s="341">
        <f>'0'!$A$2</f>
        <v>46112</v>
      </c>
      <c r="C4437" s="341" t="s">
        <v>1246</v>
      </c>
      <c r="D4437" s="22"/>
      <c r="E4437" s="23"/>
      <c r="F4437" s="14"/>
      <c r="G4437" s="23"/>
      <c r="H4437" s="22"/>
      <c r="I4437" s="24"/>
      <c r="J4437" s="24"/>
      <c r="K4437" s="25"/>
      <c r="L4437" s="25"/>
      <c r="M4437" s="25"/>
      <c r="N4437" s="25"/>
      <c r="O4437" s="25"/>
      <c r="P4437" s="25"/>
      <c r="Q4437" s="26"/>
      <c r="R4437" s="25"/>
      <c r="S4437" s="25"/>
      <c r="T4437" s="27">
        <f t="shared" si="346"/>
        <v>0</v>
      </c>
      <c r="U4437" s="27">
        <f t="shared" si="347"/>
        <v>0</v>
      </c>
      <c r="V4437" s="25"/>
      <c r="W4437" s="27" t="str">
        <f t="shared" si="348"/>
        <v/>
      </c>
      <c r="X4437" s="43" t="str">
        <f t="shared" si="349"/>
        <v>OK</v>
      </c>
      <c r="Y4437" s="681" t="str">
        <f t="shared" si="350"/>
        <v/>
      </c>
    </row>
    <row r="4438" spans="1:25" x14ac:dyDescent="0.25">
      <c r="A4438" s="68" t="str">
        <f>'0'!$A$4</f>
        <v>………………..</v>
      </c>
      <c r="B4438" s="341">
        <f>'0'!$A$2</f>
        <v>46112</v>
      </c>
      <c r="C4438" s="341" t="s">
        <v>1246</v>
      </c>
      <c r="D4438" s="22"/>
      <c r="E4438" s="23"/>
      <c r="F4438" s="14"/>
      <c r="G4438" s="23"/>
      <c r="H4438" s="22"/>
      <c r="I4438" s="24"/>
      <c r="J4438" s="24"/>
      <c r="K4438" s="25"/>
      <c r="L4438" s="25"/>
      <c r="M4438" s="25"/>
      <c r="N4438" s="25"/>
      <c r="O4438" s="25"/>
      <c r="P4438" s="25"/>
      <c r="Q4438" s="26"/>
      <c r="R4438" s="25"/>
      <c r="S4438" s="25"/>
      <c r="T4438" s="27">
        <f t="shared" si="346"/>
        <v>0</v>
      </c>
      <c r="U4438" s="27">
        <f t="shared" si="347"/>
        <v>0</v>
      </c>
      <c r="V4438" s="25"/>
      <c r="W4438" s="27" t="str">
        <f t="shared" si="348"/>
        <v/>
      </c>
      <c r="X4438" s="43" t="str">
        <f t="shared" si="349"/>
        <v>OK</v>
      </c>
      <c r="Y4438" s="681" t="str">
        <f t="shared" si="350"/>
        <v/>
      </c>
    </row>
    <row r="4439" spans="1:25" x14ac:dyDescent="0.25">
      <c r="A4439" s="68" t="str">
        <f>'0'!$A$4</f>
        <v>………………..</v>
      </c>
      <c r="B4439" s="341">
        <f>'0'!$A$2</f>
        <v>46112</v>
      </c>
      <c r="C4439" s="341" t="s">
        <v>1246</v>
      </c>
      <c r="D4439" s="22"/>
      <c r="E4439" s="23"/>
      <c r="F4439" s="14"/>
      <c r="G4439" s="23"/>
      <c r="H4439" s="22"/>
      <c r="I4439" s="24"/>
      <c r="J4439" s="24"/>
      <c r="K4439" s="25"/>
      <c r="L4439" s="25"/>
      <c r="M4439" s="25"/>
      <c r="N4439" s="25"/>
      <c r="O4439" s="25"/>
      <c r="P4439" s="25"/>
      <c r="Q4439" s="26"/>
      <c r="R4439" s="25"/>
      <c r="S4439" s="25"/>
      <c r="T4439" s="27">
        <f t="shared" si="346"/>
        <v>0</v>
      </c>
      <c r="U4439" s="27">
        <f t="shared" si="347"/>
        <v>0</v>
      </c>
      <c r="V4439" s="25"/>
      <c r="W4439" s="27" t="str">
        <f t="shared" si="348"/>
        <v/>
      </c>
      <c r="X4439" s="43" t="str">
        <f t="shared" si="349"/>
        <v>OK</v>
      </c>
      <c r="Y4439" s="681" t="str">
        <f t="shared" si="350"/>
        <v/>
      </c>
    </row>
    <row r="4440" spans="1:25" x14ac:dyDescent="0.25">
      <c r="A4440" s="68" t="str">
        <f>'0'!$A$4</f>
        <v>………………..</v>
      </c>
      <c r="B4440" s="341">
        <f>'0'!$A$2</f>
        <v>46112</v>
      </c>
      <c r="C4440" s="341" t="s">
        <v>1246</v>
      </c>
      <c r="D4440" s="22"/>
      <c r="E4440" s="23"/>
      <c r="F4440" s="14"/>
      <c r="G4440" s="23"/>
      <c r="H4440" s="22"/>
      <c r="I4440" s="24"/>
      <c r="J4440" s="24"/>
      <c r="K4440" s="25"/>
      <c r="L4440" s="25"/>
      <c r="M4440" s="25"/>
      <c r="N4440" s="25"/>
      <c r="O4440" s="25"/>
      <c r="P4440" s="25"/>
      <c r="Q4440" s="26"/>
      <c r="R4440" s="25"/>
      <c r="S4440" s="25"/>
      <c r="T4440" s="27">
        <f t="shared" si="346"/>
        <v>0</v>
      </c>
      <c r="U4440" s="27">
        <f t="shared" si="347"/>
        <v>0</v>
      </c>
      <c r="V4440" s="25"/>
      <c r="W4440" s="27" t="str">
        <f t="shared" si="348"/>
        <v/>
      </c>
      <c r="X4440" s="43" t="str">
        <f t="shared" si="349"/>
        <v>OK</v>
      </c>
      <c r="Y4440" s="681" t="str">
        <f t="shared" si="350"/>
        <v/>
      </c>
    </row>
    <row r="4441" spans="1:25" x14ac:dyDescent="0.25">
      <c r="A4441" s="68" t="str">
        <f>'0'!$A$4</f>
        <v>………………..</v>
      </c>
      <c r="B4441" s="341">
        <f>'0'!$A$2</f>
        <v>46112</v>
      </c>
      <c r="C4441" s="341" t="s">
        <v>1246</v>
      </c>
      <c r="D4441" s="22"/>
      <c r="E4441" s="23"/>
      <c r="F4441" s="14"/>
      <c r="G4441" s="23"/>
      <c r="H4441" s="22"/>
      <c r="I4441" s="24"/>
      <c r="J4441" s="24"/>
      <c r="K4441" s="25"/>
      <c r="L4441" s="25"/>
      <c r="M4441" s="25"/>
      <c r="N4441" s="25"/>
      <c r="O4441" s="25"/>
      <c r="P4441" s="25"/>
      <c r="Q4441" s="26"/>
      <c r="R4441" s="25"/>
      <c r="S4441" s="25"/>
      <c r="T4441" s="27">
        <f t="shared" si="346"/>
        <v>0</v>
      </c>
      <c r="U4441" s="27">
        <f t="shared" si="347"/>
        <v>0</v>
      </c>
      <c r="V4441" s="25"/>
      <c r="W4441" s="27" t="str">
        <f t="shared" si="348"/>
        <v/>
      </c>
      <c r="X4441" s="43" t="str">
        <f t="shared" si="349"/>
        <v>OK</v>
      </c>
      <c r="Y4441" s="681" t="str">
        <f t="shared" si="350"/>
        <v/>
      </c>
    </row>
    <row r="4442" spans="1:25" x14ac:dyDescent="0.25">
      <c r="A4442" s="68" t="str">
        <f>'0'!$A$4</f>
        <v>………………..</v>
      </c>
      <c r="B4442" s="341">
        <f>'0'!$A$2</f>
        <v>46112</v>
      </c>
      <c r="C4442" s="341" t="s">
        <v>1246</v>
      </c>
      <c r="D4442" s="22"/>
      <c r="E4442" s="23"/>
      <c r="F4442" s="14"/>
      <c r="G4442" s="23"/>
      <c r="H4442" s="22"/>
      <c r="I4442" s="24"/>
      <c r="J4442" s="24"/>
      <c r="K4442" s="25"/>
      <c r="L4442" s="25"/>
      <c r="M4442" s="25"/>
      <c r="N4442" s="25"/>
      <c r="O4442" s="25"/>
      <c r="P4442" s="25"/>
      <c r="Q4442" s="26"/>
      <c r="R4442" s="25"/>
      <c r="S4442" s="25"/>
      <c r="T4442" s="27">
        <f t="shared" si="346"/>
        <v>0</v>
      </c>
      <c r="U4442" s="27">
        <f t="shared" si="347"/>
        <v>0</v>
      </c>
      <c r="V4442" s="25"/>
      <c r="W4442" s="27" t="str">
        <f t="shared" si="348"/>
        <v/>
      </c>
      <c r="X4442" s="43" t="str">
        <f t="shared" si="349"/>
        <v>OK</v>
      </c>
      <c r="Y4442" s="681" t="str">
        <f t="shared" si="350"/>
        <v/>
      </c>
    </row>
    <row r="4443" spans="1:25" x14ac:dyDescent="0.25">
      <c r="A4443" s="68" t="str">
        <f>'0'!$A$4</f>
        <v>………………..</v>
      </c>
      <c r="B4443" s="341">
        <f>'0'!$A$2</f>
        <v>46112</v>
      </c>
      <c r="C4443" s="341" t="s">
        <v>1246</v>
      </c>
      <c r="D4443" s="22"/>
      <c r="E4443" s="23"/>
      <c r="F4443" s="14"/>
      <c r="G4443" s="23"/>
      <c r="H4443" s="22"/>
      <c r="I4443" s="24"/>
      <c r="J4443" s="24"/>
      <c r="K4443" s="25"/>
      <c r="L4443" s="25"/>
      <c r="M4443" s="25"/>
      <c r="N4443" s="25"/>
      <c r="O4443" s="25"/>
      <c r="P4443" s="25"/>
      <c r="Q4443" s="26"/>
      <c r="R4443" s="25"/>
      <c r="S4443" s="25"/>
      <c r="T4443" s="27">
        <f t="shared" si="346"/>
        <v>0</v>
      </c>
      <c r="U4443" s="27">
        <f t="shared" si="347"/>
        <v>0</v>
      </c>
      <c r="V4443" s="25"/>
      <c r="W4443" s="27" t="str">
        <f t="shared" si="348"/>
        <v/>
      </c>
      <c r="X4443" s="43" t="str">
        <f t="shared" si="349"/>
        <v>OK</v>
      </c>
      <c r="Y4443" s="681" t="str">
        <f t="shared" si="350"/>
        <v/>
      </c>
    </row>
    <row r="4444" spans="1:25" x14ac:dyDescent="0.25">
      <c r="A4444" s="68" t="str">
        <f>'0'!$A$4</f>
        <v>………………..</v>
      </c>
      <c r="B4444" s="341">
        <f>'0'!$A$2</f>
        <v>46112</v>
      </c>
      <c r="C4444" s="341" t="s">
        <v>1246</v>
      </c>
      <c r="D4444" s="22"/>
      <c r="E4444" s="23"/>
      <c r="F4444" s="14"/>
      <c r="G4444" s="23"/>
      <c r="H4444" s="22"/>
      <c r="I4444" s="24"/>
      <c r="J4444" s="24"/>
      <c r="K4444" s="25"/>
      <c r="L4444" s="25"/>
      <c r="M4444" s="25"/>
      <c r="N4444" s="25"/>
      <c r="O4444" s="25"/>
      <c r="P4444" s="25"/>
      <c r="Q4444" s="26"/>
      <c r="R4444" s="25"/>
      <c r="S4444" s="25"/>
      <c r="T4444" s="27">
        <f t="shared" si="346"/>
        <v>0</v>
      </c>
      <c r="U4444" s="27">
        <f t="shared" si="347"/>
        <v>0</v>
      </c>
      <c r="V4444" s="25"/>
      <c r="W4444" s="27" t="str">
        <f t="shared" si="348"/>
        <v/>
      </c>
      <c r="X4444" s="43" t="str">
        <f t="shared" si="349"/>
        <v>OK</v>
      </c>
      <c r="Y4444" s="681" t="str">
        <f t="shared" si="350"/>
        <v/>
      </c>
    </row>
    <row r="4445" spans="1:25" x14ac:dyDescent="0.25">
      <c r="A4445" s="68" t="str">
        <f>'0'!$A$4</f>
        <v>………………..</v>
      </c>
      <c r="B4445" s="341">
        <f>'0'!$A$2</f>
        <v>46112</v>
      </c>
      <c r="C4445" s="341" t="s">
        <v>1246</v>
      </c>
      <c r="D4445" s="22"/>
      <c r="E4445" s="23"/>
      <c r="F4445" s="14"/>
      <c r="G4445" s="23"/>
      <c r="H4445" s="22"/>
      <c r="I4445" s="24"/>
      <c r="J4445" s="24"/>
      <c r="K4445" s="25"/>
      <c r="L4445" s="25"/>
      <c r="M4445" s="25"/>
      <c r="N4445" s="25"/>
      <c r="O4445" s="25"/>
      <c r="P4445" s="25"/>
      <c r="Q4445" s="26"/>
      <c r="R4445" s="25"/>
      <c r="S4445" s="25"/>
      <c r="T4445" s="27">
        <f t="shared" si="346"/>
        <v>0</v>
      </c>
      <c r="U4445" s="27">
        <f t="shared" si="347"/>
        <v>0</v>
      </c>
      <c r="V4445" s="25"/>
      <c r="W4445" s="27" t="str">
        <f t="shared" si="348"/>
        <v/>
      </c>
      <c r="X4445" s="43" t="str">
        <f t="shared" si="349"/>
        <v>OK</v>
      </c>
      <c r="Y4445" s="681" t="str">
        <f t="shared" si="350"/>
        <v/>
      </c>
    </row>
    <row r="4446" spans="1:25" x14ac:dyDescent="0.25">
      <c r="A4446" s="68" t="str">
        <f>'0'!$A$4</f>
        <v>………………..</v>
      </c>
      <c r="B4446" s="341">
        <f>'0'!$A$2</f>
        <v>46112</v>
      </c>
      <c r="C4446" s="341" t="s">
        <v>1246</v>
      </c>
      <c r="D4446" s="22"/>
      <c r="E4446" s="23"/>
      <c r="F4446" s="14"/>
      <c r="G4446" s="23"/>
      <c r="H4446" s="22"/>
      <c r="I4446" s="24"/>
      <c r="J4446" s="24"/>
      <c r="K4446" s="25"/>
      <c r="L4446" s="25"/>
      <c r="M4446" s="25"/>
      <c r="N4446" s="25"/>
      <c r="O4446" s="25"/>
      <c r="P4446" s="25"/>
      <c r="Q4446" s="26"/>
      <c r="R4446" s="25"/>
      <c r="S4446" s="25"/>
      <c r="T4446" s="27">
        <f t="shared" si="346"/>
        <v>0</v>
      </c>
      <c r="U4446" s="27">
        <f t="shared" si="347"/>
        <v>0</v>
      </c>
      <c r="V4446" s="25"/>
      <c r="W4446" s="27" t="str">
        <f t="shared" si="348"/>
        <v/>
      </c>
      <c r="X4446" s="43" t="str">
        <f t="shared" si="349"/>
        <v>OK</v>
      </c>
      <c r="Y4446" s="681" t="str">
        <f t="shared" si="350"/>
        <v/>
      </c>
    </row>
    <row r="4447" spans="1:25" x14ac:dyDescent="0.25">
      <c r="A4447" s="68" t="str">
        <f>'0'!$A$4</f>
        <v>………………..</v>
      </c>
      <c r="B4447" s="341">
        <f>'0'!$A$2</f>
        <v>46112</v>
      </c>
      <c r="C4447" s="341" t="s">
        <v>1246</v>
      </c>
      <c r="D4447" s="22"/>
      <c r="E4447" s="23"/>
      <c r="F4447" s="14"/>
      <c r="G4447" s="23"/>
      <c r="H4447" s="22"/>
      <c r="I4447" s="24"/>
      <c r="J4447" s="24"/>
      <c r="K4447" s="25"/>
      <c r="L4447" s="25"/>
      <c r="M4447" s="25"/>
      <c r="N4447" s="25"/>
      <c r="O4447" s="25"/>
      <c r="P4447" s="25"/>
      <c r="Q4447" s="26"/>
      <c r="R4447" s="25"/>
      <c r="S4447" s="25"/>
      <c r="T4447" s="27">
        <f t="shared" si="346"/>
        <v>0</v>
      </c>
      <c r="U4447" s="27">
        <f t="shared" si="347"/>
        <v>0</v>
      </c>
      <c r="V4447" s="25"/>
      <c r="W4447" s="27" t="str">
        <f t="shared" si="348"/>
        <v/>
      </c>
      <c r="X4447" s="43" t="str">
        <f t="shared" si="349"/>
        <v>OK</v>
      </c>
      <c r="Y4447" s="681" t="str">
        <f t="shared" si="350"/>
        <v/>
      </c>
    </row>
    <row r="4448" spans="1:25" x14ac:dyDescent="0.25">
      <c r="A4448" s="68" t="str">
        <f>'0'!$A$4</f>
        <v>………………..</v>
      </c>
      <c r="B4448" s="341">
        <f>'0'!$A$2</f>
        <v>46112</v>
      </c>
      <c r="C4448" s="341" t="s">
        <v>1246</v>
      </c>
      <c r="D4448" s="22"/>
      <c r="E4448" s="23"/>
      <c r="F4448" s="14"/>
      <c r="G4448" s="23"/>
      <c r="H4448" s="22"/>
      <c r="I4448" s="24"/>
      <c r="J4448" s="24"/>
      <c r="K4448" s="25"/>
      <c r="L4448" s="25"/>
      <c r="M4448" s="25"/>
      <c r="N4448" s="25"/>
      <c r="O4448" s="25"/>
      <c r="P4448" s="25"/>
      <c r="Q4448" s="26"/>
      <c r="R4448" s="25"/>
      <c r="S4448" s="25"/>
      <c r="T4448" s="27">
        <f t="shared" si="346"/>
        <v>0</v>
      </c>
      <c r="U4448" s="27">
        <f t="shared" si="347"/>
        <v>0</v>
      </c>
      <c r="V4448" s="25"/>
      <c r="W4448" s="27" t="str">
        <f t="shared" si="348"/>
        <v/>
      </c>
      <c r="X4448" s="43" t="str">
        <f t="shared" si="349"/>
        <v>OK</v>
      </c>
      <c r="Y4448" s="681" t="str">
        <f t="shared" si="350"/>
        <v/>
      </c>
    </row>
    <row r="4449" spans="1:25" x14ac:dyDescent="0.25">
      <c r="A4449" s="68" t="str">
        <f>'0'!$A$4</f>
        <v>………………..</v>
      </c>
      <c r="B4449" s="341">
        <f>'0'!$A$2</f>
        <v>46112</v>
      </c>
      <c r="C4449" s="341" t="s">
        <v>1246</v>
      </c>
      <c r="D4449" s="22"/>
      <c r="E4449" s="23"/>
      <c r="F4449" s="14"/>
      <c r="G4449" s="23"/>
      <c r="H4449" s="22"/>
      <c r="I4449" s="24"/>
      <c r="J4449" s="24"/>
      <c r="K4449" s="25"/>
      <c r="L4449" s="25"/>
      <c r="M4449" s="25"/>
      <c r="N4449" s="25"/>
      <c r="O4449" s="25"/>
      <c r="P4449" s="25"/>
      <c r="Q4449" s="26"/>
      <c r="R4449" s="25"/>
      <c r="S4449" s="25"/>
      <c r="T4449" s="27">
        <f t="shared" si="346"/>
        <v>0</v>
      </c>
      <c r="U4449" s="27">
        <f t="shared" si="347"/>
        <v>0</v>
      </c>
      <c r="V4449" s="25"/>
      <c r="W4449" s="27" t="str">
        <f t="shared" si="348"/>
        <v/>
      </c>
      <c r="X4449" s="43" t="str">
        <f t="shared" si="349"/>
        <v>OK</v>
      </c>
      <c r="Y4449" s="681" t="str">
        <f t="shared" si="350"/>
        <v/>
      </c>
    </row>
    <row r="4450" spans="1:25" x14ac:dyDescent="0.25">
      <c r="A4450" s="68" t="str">
        <f>'0'!$A$4</f>
        <v>………………..</v>
      </c>
      <c r="B4450" s="341">
        <f>'0'!$A$2</f>
        <v>46112</v>
      </c>
      <c r="C4450" s="341" t="s">
        <v>1246</v>
      </c>
      <c r="D4450" s="22"/>
      <c r="E4450" s="23"/>
      <c r="F4450" s="14"/>
      <c r="G4450" s="23"/>
      <c r="H4450" s="22"/>
      <c r="I4450" s="24"/>
      <c r="J4450" s="24"/>
      <c r="K4450" s="25"/>
      <c r="L4450" s="25"/>
      <c r="M4450" s="25"/>
      <c r="N4450" s="25"/>
      <c r="O4450" s="25"/>
      <c r="P4450" s="25"/>
      <c r="Q4450" s="26"/>
      <c r="R4450" s="25"/>
      <c r="S4450" s="25"/>
      <c r="T4450" s="27">
        <f t="shared" si="346"/>
        <v>0</v>
      </c>
      <c r="U4450" s="27">
        <f t="shared" si="347"/>
        <v>0</v>
      </c>
      <c r="V4450" s="25"/>
      <c r="W4450" s="27" t="str">
        <f t="shared" si="348"/>
        <v/>
      </c>
      <c r="X4450" s="43" t="str">
        <f t="shared" si="349"/>
        <v>OK</v>
      </c>
      <c r="Y4450" s="681" t="str">
        <f t="shared" si="350"/>
        <v/>
      </c>
    </row>
    <row r="4451" spans="1:25" x14ac:dyDescent="0.25">
      <c r="A4451" s="68" t="str">
        <f>'0'!$A$4</f>
        <v>………………..</v>
      </c>
      <c r="B4451" s="341">
        <f>'0'!$A$2</f>
        <v>46112</v>
      </c>
      <c r="C4451" s="341" t="s">
        <v>1246</v>
      </c>
      <c r="D4451" s="22"/>
      <c r="E4451" s="23"/>
      <c r="F4451" s="14"/>
      <c r="G4451" s="23"/>
      <c r="H4451" s="22"/>
      <c r="I4451" s="24"/>
      <c r="J4451" s="24"/>
      <c r="K4451" s="25"/>
      <c r="L4451" s="25"/>
      <c r="M4451" s="25"/>
      <c r="N4451" s="25"/>
      <c r="O4451" s="25"/>
      <c r="P4451" s="25"/>
      <c r="Q4451" s="26"/>
      <c r="R4451" s="25"/>
      <c r="S4451" s="25"/>
      <c r="T4451" s="27">
        <f t="shared" si="346"/>
        <v>0</v>
      </c>
      <c r="U4451" s="27">
        <f t="shared" si="347"/>
        <v>0</v>
      </c>
      <c r="V4451" s="25"/>
      <c r="W4451" s="27" t="str">
        <f t="shared" si="348"/>
        <v/>
      </c>
      <c r="X4451" s="43" t="str">
        <f t="shared" si="349"/>
        <v>OK</v>
      </c>
      <c r="Y4451" s="681" t="str">
        <f t="shared" si="350"/>
        <v/>
      </c>
    </row>
    <row r="4452" spans="1:25" x14ac:dyDescent="0.25">
      <c r="A4452" s="68" t="str">
        <f>'0'!$A$4</f>
        <v>………………..</v>
      </c>
      <c r="B4452" s="341">
        <f>'0'!$A$2</f>
        <v>46112</v>
      </c>
      <c r="C4452" s="341" t="s">
        <v>1246</v>
      </c>
      <c r="D4452" s="22"/>
      <c r="E4452" s="23"/>
      <c r="F4452" s="14"/>
      <c r="G4452" s="23"/>
      <c r="H4452" s="22"/>
      <c r="I4452" s="24"/>
      <c r="J4452" s="24"/>
      <c r="K4452" s="25"/>
      <c r="L4452" s="25"/>
      <c r="M4452" s="25"/>
      <c r="N4452" s="25"/>
      <c r="O4452" s="25"/>
      <c r="P4452" s="25"/>
      <c r="Q4452" s="26"/>
      <c r="R4452" s="25"/>
      <c r="S4452" s="25"/>
      <c r="T4452" s="27">
        <f t="shared" si="346"/>
        <v>0</v>
      </c>
      <c r="U4452" s="27">
        <f t="shared" si="347"/>
        <v>0</v>
      </c>
      <c r="V4452" s="25"/>
      <c r="W4452" s="27" t="str">
        <f t="shared" si="348"/>
        <v/>
      </c>
      <c r="X4452" s="43" t="str">
        <f t="shared" si="349"/>
        <v>OK</v>
      </c>
      <c r="Y4452" s="681" t="str">
        <f t="shared" si="350"/>
        <v/>
      </c>
    </row>
    <row r="4453" spans="1:25" x14ac:dyDescent="0.25">
      <c r="A4453" s="68" t="str">
        <f>'0'!$A$4</f>
        <v>………………..</v>
      </c>
      <c r="B4453" s="341">
        <f>'0'!$A$2</f>
        <v>46112</v>
      </c>
      <c r="C4453" s="341" t="s">
        <v>1246</v>
      </c>
      <c r="D4453" s="22"/>
      <c r="E4453" s="23"/>
      <c r="F4453" s="14"/>
      <c r="G4453" s="23"/>
      <c r="H4453" s="22"/>
      <c r="I4453" s="24"/>
      <c r="J4453" s="24"/>
      <c r="K4453" s="25"/>
      <c r="L4453" s="25"/>
      <c r="M4453" s="25"/>
      <c r="N4453" s="25"/>
      <c r="O4453" s="25"/>
      <c r="P4453" s="25"/>
      <c r="Q4453" s="26"/>
      <c r="R4453" s="25"/>
      <c r="S4453" s="25"/>
      <c r="T4453" s="27">
        <f t="shared" si="346"/>
        <v>0</v>
      </c>
      <c r="U4453" s="27">
        <f t="shared" si="347"/>
        <v>0</v>
      </c>
      <c r="V4453" s="25"/>
      <c r="W4453" s="27" t="str">
        <f t="shared" si="348"/>
        <v/>
      </c>
      <c r="X4453" s="43" t="str">
        <f t="shared" si="349"/>
        <v>OK</v>
      </c>
      <c r="Y4453" s="681" t="str">
        <f t="shared" si="350"/>
        <v/>
      </c>
    </row>
    <row r="4454" spans="1:25" x14ac:dyDescent="0.25">
      <c r="A4454" s="68" t="str">
        <f>'0'!$A$4</f>
        <v>………………..</v>
      </c>
      <c r="B4454" s="341">
        <f>'0'!$A$2</f>
        <v>46112</v>
      </c>
      <c r="C4454" s="341" t="s">
        <v>1246</v>
      </c>
      <c r="D4454" s="22"/>
      <c r="E4454" s="23"/>
      <c r="F4454" s="14"/>
      <c r="G4454" s="23"/>
      <c r="H4454" s="22"/>
      <c r="I4454" s="24"/>
      <c r="J4454" s="24"/>
      <c r="K4454" s="25"/>
      <c r="L4454" s="25"/>
      <c r="M4454" s="25"/>
      <c r="N4454" s="25"/>
      <c r="O4454" s="25"/>
      <c r="P4454" s="25"/>
      <c r="Q4454" s="26"/>
      <c r="R4454" s="25"/>
      <c r="S4454" s="25"/>
      <c r="T4454" s="27">
        <f t="shared" si="346"/>
        <v>0</v>
      </c>
      <c r="U4454" s="27">
        <f t="shared" si="347"/>
        <v>0</v>
      </c>
      <c r="V4454" s="25"/>
      <c r="W4454" s="27" t="str">
        <f t="shared" si="348"/>
        <v/>
      </c>
      <c r="X4454" s="43" t="str">
        <f t="shared" si="349"/>
        <v>OK</v>
      </c>
      <c r="Y4454" s="681" t="str">
        <f t="shared" si="350"/>
        <v/>
      </c>
    </row>
    <row r="4455" spans="1:25" x14ac:dyDescent="0.25">
      <c r="A4455" s="68" t="str">
        <f>'0'!$A$4</f>
        <v>………………..</v>
      </c>
      <c r="B4455" s="341">
        <f>'0'!$A$2</f>
        <v>46112</v>
      </c>
      <c r="C4455" s="341" t="s">
        <v>1246</v>
      </c>
      <c r="D4455" s="22"/>
      <c r="E4455" s="23"/>
      <c r="F4455" s="14"/>
      <c r="G4455" s="23"/>
      <c r="H4455" s="22"/>
      <c r="I4455" s="24"/>
      <c r="J4455" s="24"/>
      <c r="K4455" s="25"/>
      <c r="L4455" s="25"/>
      <c r="M4455" s="25"/>
      <c r="N4455" s="25"/>
      <c r="O4455" s="25"/>
      <c r="P4455" s="25"/>
      <c r="Q4455" s="26"/>
      <c r="R4455" s="25"/>
      <c r="S4455" s="25"/>
      <c r="T4455" s="27">
        <f t="shared" si="346"/>
        <v>0</v>
      </c>
      <c r="U4455" s="27">
        <f t="shared" si="347"/>
        <v>0</v>
      </c>
      <c r="V4455" s="25"/>
      <c r="W4455" s="27" t="str">
        <f t="shared" si="348"/>
        <v/>
      </c>
      <c r="X4455" s="43" t="str">
        <f t="shared" si="349"/>
        <v>OK</v>
      </c>
      <c r="Y4455" s="681" t="str">
        <f t="shared" si="350"/>
        <v/>
      </c>
    </row>
    <row r="4456" spans="1:25" x14ac:dyDescent="0.25">
      <c r="A4456" s="68" t="str">
        <f>'0'!$A$4</f>
        <v>………………..</v>
      </c>
      <c r="B4456" s="341">
        <f>'0'!$A$2</f>
        <v>46112</v>
      </c>
      <c r="C4456" s="341" t="s">
        <v>1246</v>
      </c>
      <c r="D4456" s="22"/>
      <c r="E4456" s="23"/>
      <c r="F4456" s="14"/>
      <c r="G4456" s="23"/>
      <c r="H4456" s="22"/>
      <c r="I4456" s="24"/>
      <c r="J4456" s="24"/>
      <c r="K4456" s="25"/>
      <c r="L4456" s="25"/>
      <c r="M4456" s="25"/>
      <c r="N4456" s="25"/>
      <c r="O4456" s="25"/>
      <c r="P4456" s="25"/>
      <c r="Q4456" s="26"/>
      <c r="R4456" s="25"/>
      <c r="S4456" s="25"/>
      <c r="T4456" s="27">
        <f t="shared" si="346"/>
        <v>0</v>
      </c>
      <c r="U4456" s="27">
        <f t="shared" si="347"/>
        <v>0</v>
      </c>
      <c r="V4456" s="25"/>
      <c r="W4456" s="27" t="str">
        <f t="shared" si="348"/>
        <v/>
      </c>
      <c r="X4456" s="43" t="str">
        <f t="shared" si="349"/>
        <v>OK</v>
      </c>
      <c r="Y4456" s="681" t="str">
        <f t="shared" si="350"/>
        <v/>
      </c>
    </row>
    <row r="4457" spans="1:25" x14ac:dyDescent="0.25">
      <c r="A4457" s="68" t="str">
        <f>'0'!$A$4</f>
        <v>………………..</v>
      </c>
      <c r="B4457" s="341">
        <f>'0'!$A$2</f>
        <v>46112</v>
      </c>
      <c r="C4457" s="341" t="s">
        <v>1246</v>
      </c>
      <c r="D4457" s="22"/>
      <c r="E4457" s="23"/>
      <c r="F4457" s="14"/>
      <c r="G4457" s="23"/>
      <c r="H4457" s="22"/>
      <c r="I4457" s="24"/>
      <c r="J4457" s="24"/>
      <c r="K4457" s="25"/>
      <c r="L4457" s="25"/>
      <c r="M4457" s="25"/>
      <c r="N4457" s="25"/>
      <c r="O4457" s="25"/>
      <c r="P4457" s="25"/>
      <c r="Q4457" s="26"/>
      <c r="R4457" s="25"/>
      <c r="S4457" s="25"/>
      <c r="T4457" s="27">
        <f t="shared" si="346"/>
        <v>0</v>
      </c>
      <c r="U4457" s="27">
        <f t="shared" si="347"/>
        <v>0</v>
      </c>
      <c r="V4457" s="25"/>
      <c r="W4457" s="27" t="str">
        <f t="shared" si="348"/>
        <v/>
      </c>
      <c r="X4457" s="43" t="str">
        <f t="shared" si="349"/>
        <v>OK</v>
      </c>
      <c r="Y4457" s="681" t="str">
        <f t="shared" si="350"/>
        <v/>
      </c>
    </row>
    <row r="4458" spans="1:25" x14ac:dyDescent="0.25">
      <c r="A4458" s="68" t="str">
        <f>'0'!$A$4</f>
        <v>………………..</v>
      </c>
      <c r="B4458" s="341">
        <f>'0'!$A$2</f>
        <v>46112</v>
      </c>
      <c r="C4458" s="341" t="s">
        <v>1246</v>
      </c>
      <c r="D4458" s="22"/>
      <c r="E4458" s="23"/>
      <c r="F4458" s="14"/>
      <c r="G4458" s="23"/>
      <c r="H4458" s="22"/>
      <c r="I4458" s="24"/>
      <c r="J4458" s="24"/>
      <c r="K4458" s="25"/>
      <c r="L4458" s="25"/>
      <c r="M4458" s="25"/>
      <c r="N4458" s="25"/>
      <c r="O4458" s="25"/>
      <c r="P4458" s="25"/>
      <c r="Q4458" s="26"/>
      <c r="R4458" s="25"/>
      <c r="S4458" s="25"/>
      <c r="T4458" s="27">
        <f t="shared" si="346"/>
        <v>0</v>
      </c>
      <c r="U4458" s="27">
        <f t="shared" si="347"/>
        <v>0</v>
      </c>
      <c r="V4458" s="25"/>
      <c r="W4458" s="27" t="str">
        <f t="shared" si="348"/>
        <v/>
      </c>
      <c r="X4458" s="43" t="str">
        <f t="shared" si="349"/>
        <v>OK</v>
      </c>
      <c r="Y4458" s="681" t="str">
        <f t="shared" si="350"/>
        <v/>
      </c>
    </row>
    <row r="4459" spans="1:25" x14ac:dyDescent="0.25">
      <c r="A4459" s="68" t="str">
        <f>'0'!$A$4</f>
        <v>………………..</v>
      </c>
      <c r="B4459" s="341">
        <f>'0'!$A$2</f>
        <v>46112</v>
      </c>
      <c r="C4459" s="341" t="s">
        <v>1246</v>
      </c>
      <c r="D4459" s="22"/>
      <c r="E4459" s="23"/>
      <c r="F4459" s="14"/>
      <c r="G4459" s="23"/>
      <c r="H4459" s="22"/>
      <c r="I4459" s="24"/>
      <c r="J4459" s="24"/>
      <c r="K4459" s="25"/>
      <c r="L4459" s="25"/>
      <c r="M4459" s="25"/>
      <c r="N4459" s="25"/>
      <c r="O4459" s="25"/>
      <c r="P4459" s="25"/>
      <c r="Q4459" s="26"/>
      <c r="R4459" s="25"/>
      <c r="S4459" s="25"/>
      <c r="T4459" s="27">
        <f t="shared" si="346"/>
        <v>0</v>
      </c>
      <c r="U4459" s="27">
        <f t="shared" si="347"/>
        <v>0</v>
      </c>
      <c r="V4459" s="25"/>
      <c r="W4459" s="27" t="str">
        <f t="shared" si="348"/>
        <v/>
      </c>
      <c r="X4459" s="43" t="str">
        <f t="shared" si="349"/>
        <v>OK</v>
      </c>
      <c r="Y4459" s="681" t="str">
        <f t="shared" si="350"/>
        <v/>
      </c>
    </row>
    <row r="4460" spans="1:25" x14ac:dyDescent="0.25">
      <c r="A4460" s="68" t="str">
        <f>'0'!$A$4</f>
        <v>………………..</v>
      </c>
      <c r="B4460" s="341">
        <f>'0'!$A$2</f>
        <v>46112</v>
      </c>
      <c r="C4460" s="341" t="s">
        <v>1246</v>
      </c>
      <c r="D4460" s="22"/>
      <c r="E4460" s="23"/>
      <c r="F4460" s="14"/>
      <c r="G4460" s="23"/>
      <c r="H4460" s="22"/>
      <c r="I4460" s="24"/>
      <c r="J4460" s="24"/>
      <c r="K4460" s="25"/>
      <c r="L4460" s="25"/>
      <c r="M4460" s="25"/>
      <c r="N4460" s="25"/>
      <c r="O4460" s="25"/>
      <c r="P4460" s="25"/>
      <c r="Q4460" s="26"/>
      <c r="R4460" s="25"/>
      <c r="S4460" s="25"/>
      <c r="T4460" s="27">
        <f t="shared" si="346"/>
        <v>0</v>
      </c>
      <c r="U4460" s="27">
        <f t="shared" si="347"/>
        <v>0</v>
      </c>
      <c r="V4460" s="25"/>
      <c r="W4460" s="27" t="str">
        <f t="shared" si="348"/>
        <v/>
      </c>
      <c r="X4460" s="43" t="str">
        <f t="shared" si="349"/>
        <v>OK</v>
      </c>
      <c r="Y4460" s="681" t="str">
        <f t="shared" si="350"/>
        <v/>
      </c>
    </row>
    <row r="4461" spans="1:25" x14ac:dyDescent="0.25">
      <c r="A4461" s="68" t="str">
        <f>'0'!$A$4</f>
        <v>………………..</v>
      </c>
      <c r="B4461" s="341">
        <f>'0'!$A$2</f>
        <v>46112</v>
      </c>
      <c r="C4461" s="341" t="s">
        <v>1246</v>
      </c>
      <c r="D4461" s="22"/>
      <c r="E4461" s="23"/>
      <c r="F4461" s="14"/>
      <c r="G4461" s="23"/>
      <c r="H4461" s="22"/>
      <c r="I4461" s="24"/>
      <c r="J4461" s="24"/>
      <c r="K4461" s="25"/>
      <c r="L4461" s="25"/>
      <c r="M4461" s="25"/>
      <c r="N4461" s="25"/>
      <c r="O4461" s="25"/>
      <c r="P4461" s="25"/>
      <c r="Q4461" s="26"/>
      <c r="R4461" s="25"/>
      <c r="S4461" s="25"/>
      <c r="T4461" s="27">
        <f t="shared" si="346"/>
        <v>0</v>
      </c>
      <c r="U4461" s="27">
        <f t="shared" si="347"/>
        <v>0</v>
      </c>
      <c r="V4461" s="25"/>
      <c r="W4461" s="27" t="str">
        <f t="shared" si="348"/>
        <v/>
      </c>
      <c r="X4461" s="43" t="str">
        <f t="shared" si="349"/>
        <v>OK</v>
      </c>
      <c r="Y4461" s="681" t="str">
        <f t="shared" si="350"/>
        <v/>
      </c>
    </row>
    <row r="4462" spans="1:25" x14ac:dyDescent="0.25">
      <c r="A4462" s="68" t="str">
        <f>'0'!$A$4</f>
        <v>………………..</v>
      </c>
      <c r="B4462" s="341">
        <f>'0'!$A$2</f>
        <v>46112</v>
      </c>
      <c r="C4462" s="341" t="s">
        <v>1246</v>
      </c>
      <c r="D4462" s="22"/>
      <c r="E4462" s="23"/>
      <c r="F4462" s="14"/>
      <c r="G4462" s="23"/>
      <c r="H4462" s="22"/>
      <c r="I4462" s="24"/>
      <c r="J4462" s="24"/>
      <c r="K4462" s="25"/>
      <c r="L4462" s="25"/>
      <c r="M4462" s="25"/>
      <c r="N4462" s="25"/>
      <c r="O4462" s="25"/>
      <c r="P4462" s="25"/>
      <c r="Q4462" s="26"/>
      <c r="R4462" s="25"/>
      <c r="S4462" s="25"/>
      <c r="T4462" s="27">
        <f t="shared" si="346"/>
        <v>0</v>
      </c>
      <c r="U4462" s="27">
        <f t="shared" si="347"/>
        <v>0</v>
      </c>
      <c r="V4462" s="25"/>
      <c r="W4462" s="27" t="str">
        <f t="shared" si="348"/>
        <v/>
      </c>
      <c r="X4462" s="43" t="str">
        <f t="shared" si="349"/>
        <v>OK</v>
      </c>
      <c r="Y4462" s="681" t="str">
        <f t="shared" si="350"/>
        <v/>
      </c>
    </row>
    <row r="4463" spans="1:25" x14ac:dyDescent="0.25">
      <c r="A4463" s="68" t="str">
        <f>'0'!$A$4</f>
        <v>………………..</v>
      </c>
      <c r="B4463" s="341">
        <f>'0'!$A$2</f>
        <v>46112</v>
      </c>
      <c r="C4463" s="341" t="s">
        <v>1246</v>
      </c>
      <c r="D4463" s="22"/>
      <c r="E4463" s="23"/>
      <c r="F4463" s="14"/>
      <c r="G4463" s="23"/>
      <c r="H4463" s="22"/>
      <c r="I4463" s="24"/>
      <c r="J4463" s="24"/>
      <c r="K4463" s="25"/>
      <c r="L4463" s="25"/>
      <c r="M4463" s="25"/>
      <c r="N4463" s="25"/>
      <c r="O4463" s="25"/>
      <c r="P4463" s="25"/>
      <c r="Q4463" s="26"/>
      <c r="R4463" s="25"/>
      <c r="S4463" s="25"/>
      <c r="T4463" s="27">
        <f t="shared" si="346"/>
        <v>0</v>
      </c>
      <c r="U4463" s="27">
        <f t="shared" si="347"/>
        <v>0</v>
      </c>
      <c r="V4463" s="25"/>
      <c r="W4463" s="27" t="str">
        <f t="shared" si="348"/>
        <v/>
      </c>
      <c r="X4463" s="43" t="str">
        <f t="shared" si="349"/>
        <v>OK</v>
      </c>
      <c r="Y4463" s="681" t="str">
        <f t="shared" si="350"/>
        <v/>
      </c>
    </row>
    <row r="4464" spans="1:25" x14ac:dyDescent="0.25">
      <c r="A4464" s="68" t="str">
        <f>'0'!$A$4</f>
        <v>………………..</v>
      </c>
      <c r="B4464" s="341">
        <f>'0'!$A$2</f>
        <v>46112</v>
      </c>
      <c r="C4464" s="341" t="s">
        <v>1246</v>
      </c>
      <c r="D4464" s="22"/>
      <c r="E4464" s="23"/>
      <c r="F4464" s="14"/>
      <c r="G4464" s="23"/>
      <c r="H4464" s="22"/>
      <c r="I4464" s="24"/>
      <c r="J4464" s="24"/>
      <c r="K4464" s="25"/>
      <c r="L4464" s="25"/>
      <c r="M4464" s="25"/>
      <c r="N4464" s="25"/>
      <c r="O4464" s="25"/>
      <c r="P4464" s="25"/>
      <c r="Q4464" s="26"/>
      <c r="R4464" s="25"/>
      <c r="S4464" s="25"/>
      <c r="T4464" s="27">
        <f t="shared" si="346"/>
        <v>0</v>
      </c>
      <c r="U4464" s="27">
        <f t="shared" si="347"/>
        <v>0</v>
      </c>
      <c r="V4464" s="25"/>
      <c r="W4464" s="27" t="str">
        <f t="shared" si="348"/>
        <v/>
      </c>
      <c r="X4464" s="43" t="str">
        <f t="shared" si="349"/>
        <v>OK</v>
      </c>
      <c r="Y4464" s="681" t="str">
        <f t="shared" si="350"/>
        <v/>
      </c>
    </row>
    <row r="4465" spans="1:25" x14ac:dyDescent="0.25">
      <c r="A4465" s="68" t="str">
        <f>'0'!$A$4</f>
        <v>………………..</v>
      </c>
      <c r="B4465" s="341">
        <f>'0'!$A$2</f>
        <v>46112</v>
      </c>
      <c r="C4465" s="341" t="s">
        <v>1246</v>
      </c>
      <c r="D4465" s="22"/>
      <c r="E4465" s="23"/>
      <c r="F4465" s="14"/>
      <c r="G4465" s="23"/>
      <c r="H4465" s="22"/>
      <c r="I4465" s="24"/>
      <c r="J4465" s="24"/>
      <c r="K4465" s="25"/>
      <c r="L4465" s="25"/>
      <c r="M4465" s="25"/>
      <c r="N4465" s="25"/>
      <c r="O4465" s="25"/>
      <c r="P4465" s="25"/>
      <c r="Q4465" s="26"/>
      <c r="R4465" s="25"/>
      <c r="S4465" s="25"/>
      <c r="T4465" s="27">
        <f t="shared" si="346"/>
        <v>0</v>
      </c>
      <c r="U4465" s="27">
        <f t="shared" si="347"/>
        <v>0</v>
      </c>
      <c r="V4465" s="25"/>
      <c r="W4465" s="27" t="str">
        <f t="shared" si="348"/>
        <v/>
      </c>
      <c r="X4465" s="43" t="str">
        <f t="shared" si="349"/>
        <v>OK</v>
      </c>
      <c r="Y4465" s="681" t="str">
        <f t="shared" si="350"/>
        <v/>
      </c>
    </row>
    <row r="4466" spans="1:25" x14ac:dyDescent="0.25">
      <c r="A4466" s="68" t="str">
        <f>'0'!$A$4</f>
        <v>………………..</v>
      </c>
      <c r="B4466" s="341">
        <f>'0'!$A$2</f>
        <v>46112</v>
      </c>
      <c r="C4466" s="341" t="s">
        <v>1246</v>
      </c>
      <c r="D4466" s="22"/>
      <c r="E4466" s="23"/>
      <c r="F4466" s="14"/>
      <c r="G4466" s="23"/>
      <c r="H4466" s="22"/>
      <c r="I4466" s="24"/>
      <c r="J4466" s="24"/>
      <c r="K4466" s="25"/>
      <c r="L4466" s="25"/>
      <c r="M4466" s="25"/>
      <c r="N4466" s="25"/>
      <c r="O4466" s="25"/>
      <c r="P4466" s="25"/>
      <c r="Q4466" s="26"/>
      <c r="R4466" s="25"/>
      <c r="S4466" s="25"/>
      <c r="T4466" s="27">
        <f t="shared" si="346"/>
        <v>0</v>
      </c>
      <c r="U4466" s="27">
        <f t="shared" si="347"/>
        <v>0</v>
      </c>
      <c r="V4466" s="25"/>
      <c r="W4466" s="27" t="str">
        <f t="shared" si="348"/>
        <v/>
      </c>
      <c r="X4466" s="43" t="str">
        <f t="shared" si="349"/>
        <v>OK</v>
      </c>
      <c r="Y4466" s="681" t="str">
        <f t="shared" si="350"/>
        <v/>
      </c>
    </row>
    <row r="4467" spans="1:25" x14ac:dyDescent="0.25">
      <c r="A4467" s="68" t="str">
        <f>'0'!$A$4</f>
        <v>………………..</v>
      </c>
      <c r="B4467" s="341">
        <f>'0'!$A$2</f>
        <v>46112</v>
      </c>
      <c r="C4467" s="341" t="s">
        <v>1246</v>
      </c>
      <c r="D4467" s="22"/>
      <c r="E4467" s="23"/>
      <c r="F4467" s="14"/>
      <c r="G4467" s="23"/>
      <c r="H4467" s="22"/>
      <c r="I4467" s="24"/>
      <c r="J4467" s="24"/>
      <c r="K4467" s="25"/>
      <c r="L4467" s="25"/>
      <c r="M4467" s="25"/>
      <c r="N4467" s="25"/>
      <c r="O4467" s="25"/>
      <c r="P4467" s="25"/>
      <c r="Q4467" s="26"/>
      <c r="R4467" s="25"/>
      <c r="S4467" s="25"/>
      <c r="T4467" s="27">
        <f t="shared" si="346"/>
        <v>0</v>
      </c>
      <c r="U4467" s="27">
        <f t="shared" si="347"/>
        <v>0</v>
      </c>
      <c r="V4467" s="25"/>
      <c r="W4467" s="27" t="str">
        <f t="shared" si="348"/>
        <v/>
      </c>
      <c r="X4467" s="43" t="str">
        <f t="shared" si="349"/>
        <v>OK</v>
      </c>
      <c r="Y4467" s="681" t="str">
        <f t="shared" si="350"/>
        <v/>
      </c>
    </row>
    <row r="4468" spans="1:25" x14ac:dyDescent="0.25">
      <c r="A4468" s="68" t="str">
        <f>'0'!$A$4</f>
        <v>………………..</v>
      </c>
      <c r="B4468" s="341">
        <f>'0'!$A$2</f>
        <v>46112</v>
      </c>
      <c r="C4468" s="341" t="s">
        <v>1246</v>
      </c>
      <c r="D4468" s="22"/>
      <c r="E4468" s="23"/>
      <c r="F4468" s="14"/>
      <c r="G4468" s="23"/>
      <c r="H4468" s="22"/>
      <c r="I4468" s="24"/>
      <c r="J4468" s="24"/>
      <c r="K4468" s="25"/>
      <c r="L4468" s="25"/>
      <c r="M4468" s="25"/>
      <c r="N4468" s="25"/>
      <c r="O4468" s="25"/>
      <c r="P4468" s="25"/>
      <c r="Q4468" s="26"/>
      <c r="R4468" s="25"/>
      <c r="S4468" s="25"/>
      <c r="T4468" s="27">
        <f t="shared" si="346"/>
        <v>0</v>
      </c>
      <c r="U4468" s="27">
        <f t="shared" si="347"/>
        <v>0</v>
      </c>
      <c r="V4468" s="25"/>
      <c r="W4468" s="27" t="str">
        <f t="shared" si="348"/>
        <v/>
      </c>
      <c r="X4468" s="43" t="str">
        <f t="shared" si="349"/>
        <v>OK</v>
      </c>
      <c r="Y4468" s="681" t="str">
        <f t="shared" si="350"/>
        <v/>
      </c>
    </row>
    <row r="4469" spans="1:25" x14ac:dyDescent="0.25">
      <c r="A4469" s="68" t="str">
        <f>'0'!$A$4</f>
        <v>………………..</v>
      </c>
      <c r="B4469" s="341">
        <f>'0'!$A$2</f>
        <v>46112</v>
      </c>
      <c r="C4469" s="341" t="s">
        <v>1246</v>
      </c>
      <c r="D4469" s="22"/>
      <c r="E4469" s="23"/>
      <c r="F4469" s="14"/>
      <c r="G4469" s="23"/>
      <c r="H4469" s="22"/>
      <c r="I4469" s="24"/>
      <c r="J4469" s="24"/>
      <c r="K4469" s="25"/>
      <c r="L4469" s="25"/>
      <c r="M4469" s="25"/>
      <c r="N4469" s="25"/>
      <c r="O4469" s="25"/>
      <c r="P4469" s="25"/>
      <c r="Q4469" s="26"/>
      <c r="R4469" s="25"/>
      <c r="S4469" s="25"/>
      <c r="T4469" s="27">
        <f t="shared" si="346"/>
        <v>0</v>
      </c>
      <c r="U4469" s="27">
        <f t="shared" si="347"/>
        <v>0</v>
      </c>
      <c r="V4469" s="25"/>
      <c r="W4469" s="27" t="str">
        <f t="shared" si="348"/>
        <v/>
      </c>
      <c r="X4469" s="43" t="str">
        <f t="shared" si="349"/>
        <v>OK</v>
      </c>
      <c r="Y4469" s="681" t="str">
        <f t="shared" si="350"/>
        <v/>
      </c>
    </row>
    <row r="4470" spans="1:25" x14ac:dyDescent="0.25">
      <c r="A4470" s="68" t="str">
        <f>'0'!$A$4</f>
        <v>………………..</v>
      </c>
      <c r="B4470" s="341">
        <f>'0'!$A$2</f>
        <v>46112</v>
      </c>
      <c r="C4470" s="341" t="s">
        <v>1246</v>
      </c>
      <c r="D4470" s="22"/>
      <c r="E4470" s="23"/>
      <c r="F4470" s="14"/>
      <c r="G4470" s="23"/>
      <c r="H4470" s="22"/>
      <c r="I4470" s="24"/>
      <c r="J4470" s="24"/>
      <c r="K4470" s="25"/>
      <c r="L4470" s="25"/>
      <c r="M4470" s="25"/>
      <c r="N4470" s="25"/>
      <c r="O4470" s="25"/>
      <c r="P4470" s="25"/>
      <c r="Q4470" s="26"/>
      <c r="R4470" s="25"/>
      <c r="S4470" s="25"/>
      <c r="T4470" s="27">
        <f t="shared" si="346"/>
        <v>0</v>
      </c>
      <c r="U4470" s="27">
        <f t="shared" si="347"/>
        <v>0</v>
      </c>
      <c r="V4470" s="25"/>
      <c r="W4470" s="27" t="str">
        <f t="shared" si="348"/>
        <v/>
      </c>
      <c r="X4470" s="43" t="str">
        <f t="shared" si="349"/>
        <v>OK</v>
      </c>
      <c r="Y4470" s="681" t="str">
        <f t="shared" si="350"/>
        <v/>
      </c>
    </row>
    <row r="4471" spans="1:25" x14ac:dyDescent="0.25">
      <c r="A4471" s="68" t="str">
        <f>'0'!$A$4</f>
        <v>………………..</v>
      </c>
      <c r="B4471" s="341">
        <f>'0'!$A$2</f>
        <v>46112</v>
      </c>
      <c r="C4471" s="341" t="s">
        <v>1246</v>
      </c>
      <c r="D4471" s="22"/>
      <c r="E4471" s="23"/>
      <c r="F4471" s="14"/>
      <c r="G4471" s="23"/>
      <c r="H4471" s="22"/>
      <c r="I4471" s="24"/>
      <c r="J4471" s="24"/>
      <c r="K4471" s="25"/>
      <c r="L4471" s="25"/>
      <c r="M4471" s="25"/>
      <c r="N4471" s="25"/>
      <c r="O4471" s="25"/>
      <c r="P4471" s="25"/>
      <c r="Q4471" s="26"/>
      <c r="R4471" s="25"/>
      <c r="S4471" s="25"/>
      <c r="T4471" s="27">
        <f t="shared" si="346"/>
        <v>0</v>
      </c>
      <c r="U4471" s="27">
        <f t="shared" si="347"/>
        <v>0</v>
      </c>
      <c r="V4471" s="25"/>
      <c r="W4471" s="27" t="str">
        <f t="shared" si="348"/>
        <v/>
      </c>
      <c r="X4471" s="43" t="str">
        <f t="shared" si="349"/>
        <v>OK</v>
      </c>
      <c r="Y4471" s="681" t="str">
        <f t="shared" si="350"/>
        <v/>
      </c>
    </row>
    <row r="4472" spans="1:25" x14ac:dyDescent="0.25">
      <c r="A4472" s="68" t="str">
        <f>'0'!$A$4</f>
        <v>………………..</v>
      </c>
      <c r="B4472" s="341">
        <f>'0'!$A$2</f>
        <v>46112</v>
      </c>
      <c r="C4472" s="341" t="s">
        <v>1246</v>
      </c>
      <c r="D4472" s="22"/>
      <c r="E4472" s="23"/>
      <c r="F4472" s="14"/>
      <c r="G4472" s="23"/>
      <c r="H4472" s="22"/>
      <c r="I4472" s="24"/>
      <c r="J4472" s="24"/>
      <c r="K4472" s="25"/>
      <c r="L4472" s="25"/>
      <c r="M4472" s="25"/>
      <c r="N4472" s="25"/>
      <c r="O4472" s="25"/>
      <c r="P4472" s="25"/>
      <c r="Q4472" s="26"/>
      <c r="R4472" s="25"/>
      <c r="S4472" s="25"/>
      <c r="T4472" s="27">
        <f t="shared" si="346"/>
        <v>0</v>
      </c>
      <c r="U4472" s="27">
        <f t="shared" si="347"/>
        <v>0</v>
      </c>
      <c r="V4472" s="25"/>
      <c r="W4472" s="27" t="str">
        <f t="shared" si="348"/>
        <v/>
      </c>
      <c r="X4472" s="43" t="str">
        <f t="shared" si="349"/>
        <v>OK</v>
      </c>
      <c r="Y4472" s="681" t="str">
        <f t="shared" si="350"/>
        <v/>
      </c>
    </row>
    <row r="4473" spans="1:25" x14ac:dyDescent="0.25">
      <c r="A4473" s="68" t="str">
        <f>'0'!$A$4</f>
        <v>………………..</v>
      </c>
      <c r="B4473" s="341">
        <f>'0'!$A$2</f>
        <v>46112</v>
      </c>
      <c r="C4473" s="341" t="s">
        <v>1246</v>
      </c>
      <c r="D4473" s="22"/>
      <c r="E4473" s="23"/>
      <c r="F4473" s="14"/>
      <c r="G4473" s="23"/>
      <c r="H4473" s="22"/>
      <c r="I4473" s="24"/>
      <c r="J4473" s="24"/>
      <c r="K4473" s="25"/>
      <c r="L4473" s="25"/>
      <c r="M4473" s="25"/>
      <c r="N4473" s="25"/>
      <c r="O4473" s="25"/>
      <c r="P4473" s="25"/>
      <c r="Q4473" s="26"/>
      <c r="R4473" s="25"/>
      <c r="S4473" s="25"/>
      <c r="T4473" s="27">
        <f t="shared" si="346"/>
        <v>0</v>
      </c>
      <c r="U4473" s="27">
        <f t="shared" si="347"/>
        <v>0</v>
      </c>
      <c r="V4473" s="25"/>
      <c r="W4473" s="27" t="str">
        <f t="shared" si="348"/>
        <v/>
      </c>
      <c r="X4473" s="43" t="str">
        <f t="shared" si="349"/>
        <v>OK</v>
      </c>
      <c r="Y4473" s="681" t="str">
        <f t="shared" si="350"/>
        <v/>
      </c>
    </row>
    <row r="4474" spans="1:25" x14ac:dyDescent="0.25">
      <c r="A4474" s="68" t="str">
        <f>'0'!$A$4</f>
        <v>………………..</v>
      </c>
      <c r="B4474" s="341">
        <f>'0'!$A$2</f>
        <v>46112</v>
      </c>
      <c r="C4474" s="341" t="s">
        <v>1246</v>
      </c>
      <c r="D4474" s="22"/>
      <c r="E4474" s="23"/>
      <c r="F4474" s="14"/>
      <c r="G4474" s="23"/>
      <c r="H4474" s="22"/>
      <c r="I4474" s="24"/>
      <c r="J4474" s="24"/>
      <c r="K4474" s="25"/>
      <c r="L4474" s="25"/>
      <c r="M4474" s="25"/>
      <c r="N4474" s="25"/>
      <c r="O4474" s="25"/>
      <c r="P4474" s="25"/>
      <c r="Q4474" s="26"/>
      <c r="R4474" s="25"/>
      <c r="S4474" s="25"/>
      <c r="T4474" s="27">
        <f t="shared" si="346"/>
        <v>0</v>
      </c>
      <c r="U4474" s="27">
        <f t="shared" si="347"/>
        <v>0</v>
      </c>
      <c r="V4474" s="25"/>
      <c r="W4474" s="27" t="str">
        <f t="shared" si="348"/>
        <v/>
      </c>
      <c r="X4474" s="43" t="str">
        <f t="shared" si="349"/>
        <v>OK</v>
      </c>
      <c r="Y4474" s="681" t="str">
        <f t="shared" si="350"/>
        <v/>
      </c>
    </row>
    <row r="4475" spans="1:25" x14ac:dyDescent="0.25">
      <c r="A4475" s="68" t="str">
        <f>'0'!$A$4</f>
        <v>………………..</v>
      </c>
      <c r="B4475" s="341">
        <f>'0'!$A$2</f>
        <v>46112</v>
      </c>
      <c r="C4475" s="341" t="s">
        <v>1246</v>
      </c>
      <c r="D4475" s="22"/>
      <c r="E4475" s="23"/>
      <c r="F4475" s="14"/>
      <c r="G4475" s="23"/>
      <c r="H4475" s="22"/>
      <c r="I4475" s="24"/>
      <c r="J4475" s="24"/>
      <c r="K4475" s="25"/>
      <c r="L4475" s="25"/>
      <c r="M4475" s="25"/>
      <c r="N4475" s="25"/>
      <c r="O4475" s="25"/>
      <c r="P4475" s="25"/>
      <c r="Q4475" s="26"/>
      <c r="R4475" s="25"/>
      <c r="S4475" s="25"/>
      <c r="T4475" s="27">
        <f t="shared" si="346"/>
        <v>0</v>
      </c>
      <c r="U4475" s="27">
        <f t="shared" si="347"/>
        <v>0</v>
      </c>
      <c r="V4475" s="25"/>
      <c r="W4475" s="27" t="str">
        <f t="shared" si="348"/>
        <v/>
      </c>
      <c r="X4475" s="43" t="str">
        <f t="shared" si="349"/>
        <v>OK</v>
      </c>
      <c r="Y4475" s="681" t="str">
        <f t="shared" si="350"/>
        <v/>
      </c>
    </row>
    <row r="4476" spans="1:25" x14ac:dyDescent="0.25">
      <c r="A4476" s="68" t="str">
        <f>'0'!$A$4</f>
        <v>………………..</v>
      </c>
      <c r="B4476" s="341">
        <f>'0'!$A$2</f>
        <v>46112</v>
      </c>
      <c r="C4476" s="341" t="s">
        <v>1246</v>
      </c>
      <c r="D4476" s="22"/>
      <c r="E4476" s="23"/>
      <c r="F4476" s="14"/>
      <c r="G4476" s="23"/>
      <c r="H4476" s="22"/>
      <c r="I4476" s="24"/>
      <c r="J4476" s="24"/>
      <c r="K4476" s="25"/>
      <c r="L4476" s="25"/>
      <c r="M4476" s="25"/>
      <c r="N4476" s="25"/>
      <c r="O4476" s="25"/>
      <c r="P4476" s="25"/>
      <c r="Q4476" s="26"/>
      <c r="R4476" s="25"/>
      <c r="S4476" s="25"/>
      <c r="T4476" s="27">
        <f t="shared" si="346"/>
        <v>0</v>
      </c>
      <c r="U4476" s="27">
        <f t="shared" si="347"/>
        <v>0</v>
      </c>
      <c r="V4476" s="25"/>
      <c r="W4476" s="27" t="str">
        <f t="shared" si="348"/>
        <v/>
      </c>
      <c r="X4476" s="43" t="str">
        <f t="shared" si="349"/>
        <v>OK</v>
      </c>
      <c r="Y4476" s="681" t="str">
        <f t="shared" si="350"/>
        <v/>
      </c>
    </row>
    <row r="4477" spans="1:25" x14ac:dyDescent="0.25">
      <c r="A4477" s="68" t="str">
        <f>'0'!$A$4</f>
        <v>………………..</v>
      </c>
      <c r="B4477" s="341">
        <f>'0'!$A$2</f>
        <v>46112</v>
      </c>
      <c r="C4477" s="341" t="s">
        <v>1246</v>
      </c>
      <c r="D4477" s="22"/>
      <c r="E4477" s="23"/>
      <c r="F4477" s="14"/>
      <c r="G4477" s="23"/>
      <c r="H4477" s="22"/>
      <c r="I4477" s="24"/>
      <c r="J4477" s="24"/>
      <c r="K4477" s="25"/>
      <c r="L4477" s="25"/>
      <c r="M4477" s="25"/>
      <c r="N4477" s="25"/>
      <c r="O4477" s="25"/>
      <c r="P4477" s="25"/>
      <c r="Q4477" s="26"/>
      <c r="R4477" s="25"/>
      <c r="S4477" s="25"/>
      <c r="T4477" s="27">
        <f t="shared" si="346"/>
        <v>0</v>
      </c>
      <c r="U4477" s="27">
        <f t="shared" si="347"/>
        <v>0</v>
      </c>
      <c r="V4477" s="25"/>
      <c r="W4477" s="27" t="str">
        <f t="shared" si="348"/>
        <v/>
      </c>
      <c r="X4477" s="43" t="str">
        <f t="shared" si="349"/>
        <v>OK</v>
      </c>
      <c r="Y4477" s="681" t="str">
        <f t="shared" si="350"/>
        <v/>
      </c>
    </row>
    <row r="4478" spans="1:25" x14ac:dyDescent="0.25">
      <c r="A4478" s="68" t="str">
        <f>'0'!$A$4</f>
        <v>………………..</v>
      </c>
      <c r="B4478" s="341">
        <f>'0'!$A$2</f>
        <v>46112</v>
      </c>
      <c r="C4478" s="341" t="s">
        <v>1246</v>
      </c>
      <c r="D4478" s="22"/>
      <c r="E4478" s="23"/>
      <c r="F4478" s="14"/>
      <c r="G4478" s="23"/>
      <c r="H4478" s="22"/>
      <c r="I4478" s="24"/>
      <c r="J4478" s="24"/>
      <c r="K4478" s="25"/>
      <c r="L4478" s="25"/>
      <c r="M4478" s="25"/>
      <c r="N4478" s="25"/>
      <c r="O4478" s="25"/>
      <c r="P4478" s="25"/>
      <c r="Q4478" s="26"/>
      <c r="R4478" s="25"/>
      <c r="S4478" s="25"/>
      <c r="T4478" s="27">
        <f t="shared" si="346"/>
        <v>0</v>
      </c>
      <c r="U4478" s="27">
        <f t="shared" si="347"/>
        <v>0</v>
      </c>
      <c r="V4478" s="25"/>
      <c r="W4478" s="27" t="str">
        <f t="shared" si="348"/>
        <v/>
      </c>
      <c r="X4478" s="43" t="str">
        <f t="shared" si="349"/>
        <v>OK</v>
      </c>
      <c r="Y4478" s="681" t="str">
        <f t="shared" si="350"/>
        <v/>
      </c>
    </row>
    <row r="4479" spans="1:25" x14ac:dyDescent="0.25">
      <c r="A4479" s="68" t="str">
        <f>'0'!$A$4</f>
        <v>………………..</v>
      </c>
      <c r="B4479" s="341">
        <f>'0'!$A$2</f>
        <v>46112</v>
      </c>
      <c r="C4479" s="341" t="s">
        <v>1246</v>
      </c>
      <c r="D4479" s="22"/>
      <c r="E4479" s="23"/>
      <c r="F4479" s="14"/>
      <c r="G4479" s="23"/>
      <c r="H4479" s="22"/>
      <c r="I4479" s="24"/>
      <c r="J4479" s="24"/>
      <c r="K4479" s="25"/>
      <c r="L4479" s="25"/>
      <c r="M4479" s="25"/>
      <c r="N4479" s="25"/>
      <c r="O4479" s="25"/>
      <c r="P4479" s="25"/>
      <c r="Q4479" s="26"/>
      <c r="R4479" s="25"/>
      <c r="S4479" s="25"/>
      <c r="T4479" s="27">
        <f t="shared" si="346"/>
        <v>0</v>
      </c>
      <c r="U4479" s="27">
        <f t="shared" si="347"/>
        <v>0</v>
      </c>
      <c r="V4479" s="25"/>
      <c r="W4479" s="27" t="str">
        <f t="shared" si="348"/>
        <v/>
      </c>
      <c r="X4479" s="43" t="str">
        <f t="shared" si="349"/>
        <v>OK</v>
      </c>
      <c r="Y4479" s="681" t="str">
        <f t="shared" si="350"/>
        <v/>
      </c>
    </row>
    <row r="4480" spans="1:25" x14ac:dyDescent="0.25">
      <c r="A4480" s="68" t="str">
        <f>'0'!$A$4</f>
        <v>………………..</v>
      </c>
      <c r="B4480" s="341">
        <f>'0'!$A$2</f>
        <v>46112</v>
      </c>
      <c r="C4480" s="341" t="s">
        <v>1246</v>
      </c>
      <c r="D4480" s="22"/>
      <c r="E4480" s="23"/>
      <c r="F4480" s="14"/>
      <c r="G4480" s="23"/>
      <c r="H4480" s="22"/>
      <c r="I4480" s="24"/>
      <c r="J4480" s="24"/>
      <c r="K4480" s="25"/>
      <c r="L4480" s="25"/>
      <c r="M4480" s="25"/>
      <c r="N4480" s="25"/>
      <c r="O4480" s="25"/>
      <c r="P4480" s="25"/>
      <c r="Q4480" s="26"/>
      <c r="R4480" s="25"/>
      <c r="S4480" s="25"/>
      <c r="T4480" s="27">
        <f t="shared" si="346"/>
        <v>0</v>
      </c>
      <c r="U4480" s="27">
        <f t="shared" si="347"/>
        <v>0</v>
      </c>
      <c r="V4480" s="25"/>
      <c r="W4480" s="27" t="str">
        <f t="shared" si="348"/>
        <v/>
      </c>
      <c r="X4480" s="43" t="str">
        <f t="shared" si="349"/>
        <v>OK</v>
      </c>
      <c r="Y4480" s="681" t="str">
        <f t="shared" si="350"/>
        <v/>
      </c>
    </row>
    <row r="4481" spans="1:25" x14ac:dyDescent="0.25">
      <c r="A4481" s="68" t="str">
        <f>'0'!$A$4</f>
        <v>………………..</v>
      </c>
      <c r="B4481" s="341">
        <f>'0'!$A$2</f>
        <v>46112</v>
      </c>
      <c r="C4481" s="341" t="s">
        <v>1246</v>
      </c>
      <c r="D4481" s="22"/>
      <c r="E4481" s="23"/>
      <c r="F4481" s="14"/>
      <c r="G4481" s="23"/>
      <c r="H4481" s="22"/>
      <c r="I4481" s="24"/>
      <c r="J4481" s="24"/>
      <c r="K4481" s="25"/>
      <c r="L4481" s="25"/>
      <c r="M4481" s="25"/>
      <c r="N4481" s="25"/>
      <c r="O4481" s="25"/>
      <c r="P4481" s="25"/>
      <c r="Q4481" s="26"/>
      <c r="R4481" s="25"/>
      <c r="S4481" s="25"/>
      <c r="T4481" s="27">
        <f t="shared" si="346"/>
        <v>0</v>
      </c>
      <c r="U4481" s="27">
        <f t="shared" si="347"/>
        <v>0</v>
      </c>
      <c r="V4481" s="25"/>
      <c r="W4481" s="27" t="str">
        <f t="shared" si="348"/>
        <v/>
      </c>
      <c r="X4481" s="43" t="str">
        <f t="shared" si="349"/>
        <v>OK</v>
      </c>
      <c r="Y4481" s="681" t="str">
        <f t="shared" si="350"/>
        <v/>
      </c>
    </row>
    <row r="4482" spans="1:25" x14ac:dyDescent="0.25">
      <c r="A4482" s="68" t="str">
        <f>'0'!$A$4</f>
        <v>………………..</v>
      </c>
      <c r="B4482" s="341">
        <f>'0'!$A$2</f>
        <v>46112</v>
      </c>
      <c r="C4482" s="341" t="s">
        <v>1246</v>
      </c>
      <c r="D4482" s="22"/>
      <c r="E4482" s="23"/>
      <c r="F4482" s="14"/>
      <c r="G4482" s="23"/>
      <c r="H4482" s="22"/>
      <c r="I4482" s="24"/>
      <c r="J4482" s="24"/>
      <c r="K4482" s="25"/>
      <c r="L4482" s="25"/>
      <c r="M4482" s="25"/>
      <c r="N4482" s="25"/>
      <c r="O4482" s="25"/>
      <c r="P4482" s="25"/>
      <c r="Q4482" s="26"/>
      <c r="R4482" s="25"/>
      <c r="S4482" s="25"/>
      <c r="T4482" s="27">
        <f t="shared" si="346"/>
        <v>0</v>
      </c>
      <c r="U4482" s="27">
        <f t="shared" si="347"/>
        <v>0</v>
      </c>
      <c r="V4482" s="25"/>
      <c r="W4482" s="27" t="str">
        <f t="shared" si="348"/>
        <v/>
      </c>
      <c r="X4482" s="43" t="str">
        <f t="shared" si="349"/>
        <v>OK</v>
      </c>
      <c r="Y4482" s="681" t="str">
        <f t="shared" si="350"/>
        <v/>
      </c>
    </row>
    <row r="4483" spans="1:25" x14ac:dyDescent="0.25">
      <c r="A4483" s="68" t="str">
        <f>'0'!$A$4</f>
        <v>………………..</v>
      </c>
      <c r="B4483" s="341">
        <f>'0'!$A$2</f>
        <v>46112</v>
      </c>
      <c r="C4483" s="341" t="s">
        <v>1246</v>
      </c>
      <c r="D4483" s="22"/>
      <c r="E4483" s="23"/>
      <c r="F4483" s="14"/>
      <c r="G4483" s="23"/>
      <c r="H4483" s="22"/>
      <c r="I4483" s="24"/>
      <c r="J4483" s="24"/>
      <c r="K4483" s="25"/>
      <c r="L4483" s="25"/>
      <c r="M4483" s="25"/>
      <c r="N4483" s="25"/>
      <c r="O4483" s="25"/>
      <c r="P4483" s="25"/>
      <c r="Q4483" s="26"/>
      <c r="R4483" s="25"/>
      <c r="S4483" s="25"/>
      <c r="T4483" s="27">
        <f t="shared" si="346"/>
        <v>0</v>
      </c>
      <c r="U4483" s="27">
        <f t="shared" si="347"/>
        <v>0</v>
      </c>
      <c r="V4483" s="25"/>
      <c r="W4483" s="27" t="str">
        <f t="shared" si="348"/>
        <v/>
      </c>
      <c r="X4483" s="43" t="str">
        <f t="shared" si="349"/>
        <v>OK</v>
      </c>
      <c r="Y4483" s="681" t="str">
        <f t="shared" si="350"/>
        <v/>
      </c>
    </row>
    <row r="4484" spans="1:25" x14ac:dyDescent="0.25">
      <c r="A4484" s="68" t="str">
        <f>'0'!$A$4</f>
        <v>………………..</v>
      </c>
      <c r="B4484" s="341">
        <f>'0'!$A$2</f>
        <v>46112</v>
      </c>
      <c r="C4484" s="341" t="s">
        <v>1246</v>
      </c>
      <c r="D4484" s="22"/>
      <c r="E4484" s="23"/>
      <c r="F4484" s="14"/>
      <c r="G4484" s="23"/>
      <c r="H4484" s="22"/>
      <c r="I4484" s="24"/>
      <c r="J4484" s="24"/>
      <c r="K4484" s="25"/>
      <c r="L4484" s="25"/>
      <c r="M4484" s="25"/>
      <c r="N4484" s="25"/>
      <c r="O4484" s="25"/>
      <c r="P4484" s="25"/>
      <c r="Q4484" s="26"/>
      <c r="R4484" s="25"/>
      <c r="S4484" s="25"/>
      <c r="T4484" s="27">
        <f t="shared" si="346"/>
        <v>0</v>
      </c>
      <c r="U4484" s="27">
        <f t="shared" si="347"/>
        <v>0</v>
      </c>
      <c r="V4484" s="25"/>
      <c r="W4484" s="27" t="str">
        <f t="shared" si="348"/>
        <v/>
      </c>
      <c r="X4484" s="43" t="str">
        <f t="shared" si="349"/>
        <v>OK</v>
      </c>
      <c r="Y4484" s="681" t="str">
        <f t="shared" si="350"/>
        <v/>
      </c>
    </row>
    <row r="4485" spans="1:25" x14ac:dyDescent="0.25">
      <c r="A4485" s="68" t="str">
        <f>'0'!$A$4</f>
        <v>………………..</v>
      </c>
      <c r="B4485" s="341">
        <f>'0'!$A$2</f>
        <v>46112</v>
      </c>
      <c r="C4485" s="341" t="s">
        <v>1246</v>
      </c>
      <c r="D4485" s="22"/>
      <c r="E4485" s="23"/>
      <c r="F4485" s="14"/>
      <c r="G4485" s="23"/>
      <c r="H4485" s="22"/>
      <c r="I4485" s="24"/>
      <c r="J4485" s="24"/>
      <c r="K4485" s="25"/>
      <c r="L4485" s="25"/>
      <c r="M4485" s="25"/>
      <c r="N4485" s="25"/>
      <c r="O4485" s="25"/>
      <c r="P4485" s="25"/>
      <c r="Q4485" s="26"/>
      <c r="R4485" s="25"/>
      <c r="S4485" s="25"/>
      <c r="T4485" s="27">
        <f t="shared" si="346"/>
        <v>0</v>
      </c>
      <c r="U4485" s="27">
        <f t="shared" si="347"/>
        <v>0</v>
      </c>
      <c r="V4485" s="25"/>
      <c r="W4485" s="27" t="str">
        <f t="shared" si="348"/>
        <v/>
      </c>
      <c r="X4485" s="43" t="str">
        <f t="shared" si="349"/>
        <v>OK</v>
      </c>
      <c r="Y4485" s="681" t="str">
        <f t="shared" si="350"/>
        <v/>
      </c>
    </row>
    <row r="4486" spans="1:25" x14ac:dyDescent="0.25">
      <c r="A4486" s="68" t="str">
        <f>'0'!$A$4</f>
        <v>………………..</v>
      </c>
      <c r="B4486" s="341">
        <f>'0'!$A$2</f>
        <v>46112</v>
      </c>
      <c r="C4486" s="341" t="s">
        <v>1246</v>
      </c>
      <c r="D4486" s="22"/>
      <c r="E4486" s="23"/>
      <c r="F4486" s="14"/>
      <c r="G4486" s="23"/>
      <c r="H4486" s="22"/>
      <c r="I4486" s="24"/>
      <c r="J4486" s="24"/>
      <c r="K4486" s="25"/>
      <c r="L4486" s="25"/>
      <c r="M4486" s="25"/>
      <c r="N4486" s="25"/>
      <c r="O4486" s="25"/>
      <c r="P4486" s="25"/>
      <c r="Q4486" s="26"/>
      <c r="R4486" s="25"/>
      <c r="S4486" s="25"/>
      <c r="T4486" s="27">
        <f t="shared" si="346"/>
        <v>0</v>
      </c>
      <c r="U4486" s="27">
        <f t="shared" si="347"/>
        <v>0</v>
      </c>
      <c r="V4486" s="25"/>
      <c r="W4486" s="27" t="str">
        <f t="shared" si="348"/>
        <v/>
      </c>
      <c r="X4486" s="43" t="str">
        <f t="shared" si="349"/>
        <v>OK</v>
      </c>
      <c r="Y4486" s="681" t="str">
        <f t="shared" si="350"/>
        <v/>
      </c>
    </row>
    <row r="4487" spans="1:25" x14ac:dyDescent="0.25">
      <c r="A4487" s="68" t="str">
        <f>'0'!$A$4</f>
        <v>………………..</v>
      </c>
      <c r="B4487" s="341">
        <f>'0'!$A$2</f>
        <v>46112</v>
      </c>
      <c r="C4487" s="341" t="s">
        <v>1246</v>
      </c>
      <c r="D4487" s="22"/>
      <c r="E4487" s="23"/>
      <c r="F4487" s="14"/>
      <c r="G4487" s="23"/>
      <c r="H4487" s="22"/>
      <c r="I4487" s="24"/>
      <c r="J4487" s="24"/>
      <c r="K4487" s="25"/>
      <c r="L4487" s="25"/>
      <c r="M4487" s="25"/>
      <c r="N4487" s="25"/>
      <c r="O4487" s="25"/>
      <c r="P4487" s="25"/>
      <c r="Q4487" s="26"/>
      <c r="R4487" s="25"/>
      <c r="S4487" s="25"/>
      <c r="T4487" s="27">
        <f t="shared" si="346"/>
        <v>0</v>
      </c>
      <c r="U4487" s="27">
        <f t="shared" si="347"/>
        <v>0</v>
      </c>
      <c r="V4487" s="25"/>
      <c r="W4487" s="27" t="str">
        <f t="shared" si="348"/>
        <v/>
      </c>
      <c r="X4487" s="43" t="str">
        <f t="shared" si="349"/>
        <v>OK</v>
      </c>
      <c r="Y4487" s="681" t="str">
        <f t="shared" si="350"/>
        <v/>
      </c>
    </row>
    <row r="4488" spans="1:25" x14ac:dyDescent="0.25">
      <c r="A4488" s="68" t="str">
        <f>'0'!$A$4</f>
        <v>………………..</v>
      </c>
      <c r="B4488" s="341">
        <f>'0'!$A$2</f>
        <v>46112</v>
      </c>
      <c r="C4488" s="341" t="s">
        <v>1246</v>
      </c>
      <c r="D4488" s="22"/>
      <c r="E4488" s="23"/>
      <c r="F4488" s="14"/>
      <c r="G4488" s="23"/>
      <c r="H4488" s="22"/>
      <c r="I4488" s="24"/>
      <c r="J4488" s="24"/>
      <c r="K4488" s="25"/>
      <c r="L4488" s="25"/>
      <c r="M4488" s="25"/>
      <c r="N4488" s="25"/>
      <c r="O4488" s="25"/>
      <c r="P4488" s="25"/>
      <c r="Q4488" s="26"/>
      <c r="R4488" s="25"/>
      <c r="S4488" s="25"/>
      <c r="T4488" s="27">
        <f t="shared" si="346"/>
        <v>0</v>
      </c>
      <c r="U4488" s="27">
        <f t="shared" si="347"/>
        <v>0</v>
      </c>
      <c r="V4488" s="25"/>
      <c r="W4488" s="27" t="str">
        <f t="shared" si="348"/>
        <v/>
      </c>
      <c r="X4488" s="43" t="str">
        <f t="shared" si="349"/>
        <v>OK</v>
      </c>
      <c r="Y4488" s="681" t="str">
        <f t="shared" si="350"/>
        <v/>
      </c>
    </row>
    <row r="4489" spans="1:25" x14ac:dyDescent="0.25">
      <c r="A4489" s="68" t="str">
        <f>'0'!$A$4</f>
        <v>………………..</v>
      </c>
      <c r="B4489" s="341">
        <f>'0'!$A$2</f>
        <v>46112</v>
      </c>
      <c r="C4489" s="341" t="s">
        <v>1246</v>
      </c>
      <c r="D4489" s="22"/>
      <c r="E4489" s="23"/>
      <c r="F4489" s="14"/>
      <c r="G4489" s="23"/>
      <c r="H4489" s="22"/>
      <c r="I4489" s="24"/>
      <c r="J4489" s="24"/>
      <c r="K4489" s="25"/>
      <c r="L4489" s="25"/>
      <c r="M4489" s="25"/>
      <c r="N4489" s="25"/>
      <c r="O4489" s="25"/>
      <c r="P4489" s="25"/>
      <c r="Q4489" s="26"/>
      <c r="R4489" s="25"/>
      <c r="S4489" s="25"/>
      <c r="T4489" s="27">
        <f t="shared" ref="T4489:T4552" si="351">N4489+P4489-R4489</f>
        <v>0</v>
      </c>
      <c r="U4489" s="27">
        <f t="shared" ref="U4489:U4552" si="352">O4489+Q4489-S4489</f>
        <v>0</v>
      </c>
      <c r="V4489" s="25"/>
      <c r="W4489" s="27" t="str">
        <f t="shared" ref="W4489:W4552" si="353">IF(K4489="","",K4489-M4489-(P4489-Q4489))</f>
        <v/>
      </c>
      <c r="X4489" s="43" t="str">
        <f t="shared" ref="X4489:X4552" si="354">IF(ROUND(T4489-V4489,2)&gt;=0,"OK","Просрочието не може да надхвърля задължението")</f>
        <v>OK</v>
      </c>
      <c r="Y4489" s="681" t="str">
        <f t="shared" ref="Y4489:Y4552" si="355">IF(COUNTBLANK(D4489:W4489)=18,"",IF(D4489="999999999","",IF(ISNUMBER(VALUE(D4489)),IF(LEN(D4489)&lt;&gt;9,"Въведеното ЕИК е твърде късо или твърде дълго",IF(OR(MOD(MID(D4489,1,1)*1+MID(D4489,2,1)*2+MID(D4489,3,1)*3+MID(D4489,4,1)*4+MID(D4489,5,1)*5+MID(D4489,6,1)*6+MID(D4489,7,1)*7+MID(D4489,8,1)*8,11)-MID(D4489,9,1)=0,AND(MOD(MID(D4489,1,1)*3+MID(D4489,2,1)*4+MID(D4489,3,1)*5+MID(D4489,4,1)*6+MID(D4489,5,1)*7+MID(D4489,6,1)*8+MID(D4489,7,1)*9+MID(D4489,8,1)*10,11)=10,MID(D4489,9,1)*1=0),MOD(MID(D4489,1,1)*3+MID(D4489,2,1)*4+MID(D4489,3,1)*5+MID(D4489,4,1)*6+MID(D4489,5,1)*7+MID(D4489,6,1)*8+MID(D4489,7,1)*9+MID(D4489,8,1)*10,11)-MID(D4489,9,1)=0),"","Въведеното ЕИК е невалидно")),"Въведеното ЕИК съдържа непозволени символи")))</f>
        <v/>
      </c>
    </row>
    <row r="4490" spans="1:25" x14ac:dyDescent="0.25">
      <c r="A4490" s="68" t="str">
        <f>'0'!$A$4</f>
        <v>………………..</v>
      </c>
      <c r="B4490" s="341">
        <f>'0'!$A$2</f>
        <v>46112</v>
      </c>
      <c r="C4490" s="341" t="s">
        <v>1246</v>
      </c>
      <c r="D4490" s="22"/>
      <c r="E4490" s="23"/>
      <c r="F4490" s="14"/>
      <c r="G4490" s="23"/>
      <c r="H4490" s="22"/>
      <c r="I4490" s="24"/>
      <c r="J4490" s="24"/>
      <c r="K4490" s="25"/>
      <c r="L4490" s="25"/>
      <c r="M4490" s="25"/>
      <c r="N4490" s="25"/>
      <c r="O4490" s="25"/>
      <c r="P4490" s="25"/>
      <c r="Q4490" s="26"/>
      <c r="R4490" s="25"/>
      <c r="S4490" s="25"/>
      <c r="T4490" s="27">
        <f t="shared" si="351"/>
        <v>0</v>
      </c>
      <c r="U4490" s="27">
        <f t="shared" si="352"/>
        <v>0</v>
      </c>
      <c r="V4490" s="25"/>
      <c r="W4490" s="27" t="str">
        <f t="shared" si="353"/>
        <v/>
      </c>
      <c r="X4490" s="43" t="str">
        <f t="shared" si="354"/>
        <v>OK</v>
      </c>
      <c r="Y4490" s="681" t="str">
        <f t="shared" si="355"/>
        <v/>
      </c>
    </row>
    <row r="4491" spans="1:25" x14ac:dyDescent="0.25">
      <c r="A4491" s="68" t="str">
        <f>'0'!$A$4</f>
        <v>………………..</v>
      </c>
      <c r="B4491" s="341">
        <f>'0'!$A$2</f>
        <v>46112</v>
      </c>
      <c r="C4491" s="341" t="s">
        <v>1246</v>
      </c>
      <c r="D4491" s="22"/>
      <c r="E4491" s="23"/>
      <c r="F4491" s="14"/>
      <c r="G4491" s="23"/>
      <c r="H4491" s="22"/>
      <c r="I4491" s="24"/>
      <c r="J4491" s="24"/>
      <c r="K4491" s="25"/>
      <c r="L4491" s="25"/>
      <c r="M4491" s="25"/>
      <c r="N4491" s="25"/>
      <c r="O4491" s="25"/>
      <c r="P4491" s="25"/>
      <c r="Q4491" s="26"/>
      <c r="R4491" s="25"/>
      <c r="S4491" s="25"/>
      <c r="T4491" s="27">
        <f t="shared" si="351"/>
        <v>0</v>
      </c>
      <c r="U4491" s="27">
        <f t="shared" si="352"/>
        <v>0</v>
      </c>
      <c r="V4491" s="25"/>
      <c r="W4491" s="27" t="str">
        <f t="shared" si="353"/>
        <v/>
      </c>
      <c r="X4491" s="43" t="str">
        <f t="shared" si="354"/>
        <v>OK</v>
      </c>
      <c r="Y4491" s="681" t="str">
        <f t="shared" si="355"/>
        <v/>
      </c>
    </row>
    <row r="4492" spans="1:25" x14ac:dyDescent="0.25">
      <c r="A4492" s="68" t="str">
        <f>'0'!$A$4</f>
        <v>………………..</v>
      </c>
      <c r="B4492" s="341">
        <f>'0'!$A$2</f>
        <v>46112</v>
      </c>
      <c r="C4492" s="341" t="s">
        <v>1246</v>
      </c>
      <c r="D4492" s="22"/>
      <c r="E4492" s="23"/>
      <c r="F4492" s="14"/>
      <c r="G4492" s="23"/>
      <c r="H4492" s="22"/>
      <c r="I4492" s="24"/>
      <c r="J4492" s="24"/>
      <c r="K4492" s="25"/>
      <c r="L4492" s="25"/>
      <c r="M4492" s="25"/>
      <c r="N4492" s="25"/>
      <c r="O4492" s="25"/>
      <c r="P4492" s="25"/>
      <c r="Q4492" s="26"/>
      <c r="R4492" s="25"/>
      <c r="S4492" s="25"/>
      <c r="T4492" s="27">
        <f t="shared" si="351"/>
        <v>0</v>
      </c>
      <c r="U4492" s="27">
        <f t="shared" si="352"/>
        <v>0</v>
      </c>
      <c r="V4492" s="25"/>
      <c r="W4492" s="27" t="str">
        <f t="shared" si="353"/>
        <v/>
      </c>
      <c r="X4492" s="43" t="str">
        <f t="shared" si="354"/>
        <v>OK</v>
      </c>
      <c r="Y4492" s="681" t="str">
        <f t="shared" si="355"/>
        <v/>
      </c>
    </row>
    <row r="4493" spans="1:25" x14ac:dyDescent="0.25">
      <c r="A4493" s="68" t="str">
        <f>'0'!$A$4</f>
        <v>………………..</v>
      </c>
      <c r="B4493" s="341">
        <f>'0'!$A$2</f>
        <v>46112</v>
      </c>
      <c r="C4493" s="341" t="s">
        <v>1246</v>
      </c>
      <c r="D4493" s="22"/>
      <c r="E4493" s="23"/>
      <c r="F4493" s="14"/>
      <c r="G4493" s="23"/>
      <c r="H4493" s="22"/>
      <c r="I4493" s="24"/>
      <c r="J4493" s="24"/>
      <c r="K4493" s="25"/>
      <c r="L4493" s="25"/>
      <c r="M4493" s="25"/>
      <c r="N4493" s="25"/>
      <c r="O4493" s="25"/>
      <c r="P4493" s="25"/>
      <c r="Q4493" s="26"/>
      <c r="R4493" s="25"/>
      <c r="S4493" s="25"/>
      <c r="T4493" s="27">
        <f t="shared" si="351"/>
        <v>0</v>
      </c>
      <c r="U4493" s="27">
        <f t="shared" si="352"/>
        <v>0</v>
      </c>
      <c r="V4493" s="25"/>
      <c r="W4493" s="27" t="str">
        <f t="shared" si="353"/>
        <v/>
      </c>
      <c r="X4493" s="43" t="str">
        <f t="shared" si="354"/>
        <v>OK</v>
      </c>
      <c r="Y4493" s="681" t="str">
        <f t="shared" si="355"/>
        <v/>
      </c>
    </row>
    <row r="4494" spans="1:25" x14ac:dyDescent="0.25">
      <c r="A4494" s="68" t="str">
        <f>'0'!$A$4</f>
        <v>………………..</v>
      </c>
      <c r="B4494" s="341">
        <f>'0'!$A$2</f>
        <v>46112</v>
      </c>
      <c r="C4494" s="341" t="s">
        <v>1246</v>
      </c>
      <c r="D4494" s="22"/>
      <c r="E4494" s="23"/>
      <c r="F4494" s="14"/>
      <c r="G4494" s="23"/>
      <c r="H4494" s="22"/>
      <c r="I4494" s="24"/>
      <c r="J4494" s="24"/>
      <c r="K4494" s="25"/>
      <c r="L4494" s="25"/>
      <c r="M4494" s="25"/>
      <c r="N4494" s="25"/>
      <c r="O4494" s="25"/>
      <c r="P4494" s="25"/>
      <c r="Q4494" s="26"/>
      <c r="R4494" s="25"/>
      <c r="S4494" s="25"/>
      <c r="T4494" s="27">
        <f t="shared" si="351"/>
        <v>0</v>
      </c>
      <c r="U4494" s="27">
        <f t="shared" si="352"/>
        <v>0</v>
      </c>
      <c r="V4494" s="25"/>
      <c r="W4494" s="27" t="str">
        <f t="shared" si="353"/>
        <v/>
      </c>
      <c r="X4494" s="43" t="str">
        <f t="shared" si="354"/>
        <v>OK</v>
      </c>
      <c r="Y4494" s="681" t="str">
        <f t="shared" si="355"/>
        <v/>
      </c>
    </row>
    <row r="4495" spans="1:25" x14ac:dyDescent="0.25">
      <c r="A4495" s="68" t="str">
        <f>'0'!$A$4</f>
        <v>………………..</v>
      </c>
      <c r="B4495" s="341">
        <f>'0'!$A$2</f>
        <v>46112</v>
      </c>
      <c r="C4495" s="341" t="s">
        <v>1246</v>
      </c>
      <c r="D4495" s="22"/>
      <c r="E4495" s="23"/>
      <c r="F4495" s="14"/>
      <c r="G4495" s="23"/>
      <c r="H4495" s="22"/>
      <c r="I4495" s="24"/>
      <c r="J4495" s="24"/>
      <c r="K4495" s="25"/>
      <c r="L4495" s="25"/>
      <c r="M4495" s="25"/>
      <c r="N4495" s="25"/>
      <c r="O4495" s="25"/>
      <c r="P4495" s="25"/>
      <c r="Q4495" s="26"/>
      <c r="R4495" s="25"/>
      <c r="S4495" s="25"/>
      <c r="T4495" s="27">
        <f t="shared" si="351"/>
        <v>0</v>
      </c>
      <c r="U4495" s="27">
        <f t="shared" si="352"/>
        <v>0</v>
      </c>
      <c r="V4495" s="25"/>
      <c r="W4495" s="27" t="str">
        <f t="shared" si="353"/>
        <v/>
      </c>
      <c r="X4495" s="43" t="str">
        <f t="shared" si="354"/>
        <v>OK</v>
      </c>
      <c r="Y4495" s="681" t="str">
        <f t="shared" si="355"/>
        <v/>
      </c>
    </row>
    <row r="4496" spans="1:25" x14ac:dyDescent="0.25">
      <c r="A4496" s="68" t="str">
        <f>'0'!$A$4</f>
        <v>………………..</v>
      </c>
      <c r="B4496" s="341">
        <f>'0'!$A$2</f>
        <v>46112</v>
      </c>
      <c r="C4496" s="341" t="s">
        <v>1246</v>
      </c>
      <c r="D4496" s="22"/>
      <c r="E4496" s="23"/>
      <c r="F4496" s="14"/>
      <c r="G4496" s="23"/>
      <c r="H4496" s="22"/>
      <c r="I4496" s="24"/>
      <c r="J4496" s="24"/>
      <c r="K4496" s="25"/>
      <c r="L4496" s="25"/>
      <c r="M4496" s="25"/>
      <c r="N4496" s="25"/>
      <c r="O4496" s="25"/>
      <c r="P4496" s="25"/>
      <c r="Q4496" s="26"/>
      <c r="R4496" s="25"/>
      <c r="S4496" s="25"/>
      <c r="T4496" s="27">
        <f t="shared" si="351"/>
        <v>0</v>
      </c>
      <c r="U4496" s="27">
        <f t="shared" si="352"/>
        <v>0</v>
      </c>
      <c r="V4496" s="25"/>
      <c r="W4496" s="27" t="str">
        <f t="shared" si="353"/>
        <v/>
      </c>
      <c r="X4496" s="43" t="str">
        <f t="shared" si="354"/>
        <v>OK</v>
      </c>
      <c r="Y4496" s="681" t="str">
        <f t="shared" si="355"/>
        <v/>
      </c>
    </row>
    <row r="4497" spans="1:25" x14ac:dyDescent="0.25">
      <c r="A4497" s="68" t="str">
        <f>'0'!$A$4</f>
        <v>………………..</v>
      </c>
      <c r="B4497" s="341">
        <f>'0'!$A$2</f>
        <v>46112</v>
      </c>
      <c r="C4497" s="341" t="s">
        <v>1246</v>
      </c>
      <c r="D4497" s="22"/>
      <c r="E4497" s="23"/>
      <c r="F4497" s="14"/>
      <c r="G4497" s="23"/>
      <c r="H4497" s="22"/>
      <c r="I4497" s="24"/>
      <c r="J4497" s="24"/>
      <c r="K4497" s="25"/>
      <c r="L4497" s="25"/>
      <c r="M4497" s="25"/>
      <c r="N4497" s="25"/>
      <c r="O4497" s="25"/>
      <c r="P4497" s="25"/>
      <c r="Q4497" s="26"/>
      <c r="R4497" s="25"/>
      <c r="S4497" s="25"/>
      <c r="T4497" s="27">
        <f t="shared" si="351"/>
        <v>0</v>
      </c>
      <c r="U4497" s="27">
        <f t="shared" si="352"/>
        <v>0</v>
      </c>
      <c r="V4497" s="25"/>
      <c r="W4497" s="27" t="str">
        <f t="shared" si="353"/>
        <v/>
      </c>
      <c r="X4497" s="43" t="str">
        <f t="shared" si="354"/>
        <v>OK</v>
      </c>
      <c r="Y4497" s="681" t="str">
        <f t="shared" si="355"/>
        <v/>
      </c>
    </row>
    <row r="4498" spans="1:25" x14ac:dyDescent="0.25">
      <c r="A4498" s="68" t="str">
        <f>'0'!$A$4</f>
        <v>………………..</v>
      </c>
      <c r="B4498" s="341">
        <f>'0'!$A$2</f>
        <v>46112</v>
      </c>
      <c r="C4498" s="341" t="s">
        <v>1246</v>
      </c>
      <c r="D4498" s="22"/>
      <c r="E4498" s="23"/>
      <c r="F4498" s="14"/>
      <c r="G4498" s="23"/>
      <c r="H4498" s="22"/>
      <c r="I4498" s="24"/>
      <c r="J4498" s="24"/>
      <c r="K4498" s="25"/>
      <c r="L4498" s="25"/>
      <c r="M4498" s="25"/>
      <c r="N4498" s="25"/>
      <c r="O4498" s="25"/>
      <c r="P4498" s="25"/>
      <c r="Q4498" s="26"/>
      <c r="R4498" s="25"/>
      <c r="S4498" s="25"/>
      <c r="T4498" s="27">
        <f t="shared" si="351"/>
        <v>0</v>
      </c>
      <c r="U4498" s="27">
        <f t="shared" si="352"/>
        <v>0</v>
      </c>
      <c r="V4498" s="25"/>
      <c r="W4498" s="27" t="str">
        <f t="shared" si="353"/>
        <v/>
      </c>
      <c r="X4498" s="43" t="str">
        <f t="shared" si="354"/>
        <v>OK</v>
      </c>
      <c r="Y4498" s="681" t="str">
        <f t="shared" si="355"/>
        <v/>
      </c>
    </row>
    <row r="4499" spans="1:25" x14ac:dyDescent="0.25">
      <c r="A4499" s="68" t="str">
        <f>'0'!$A$4</f>
        <v>………………..</v>
      </c>
      <c r="B4499" s="341">
        <f>'0'!$A$2</f>
        <v>46112</v>
      </c>
      <c r="C4499" s="341" t="s">
        <v>1246</v>
      </c>
      <c r="D4499" s="22"/>
      <c r="E4499" s="23"/>
      <c r="F4499" s="14"/>
      <c r="G4499" s="23"/>
      <c r="H4499" s="22"/>
      <c r="I4499" s="24"/>
      <c r="J4499" s="24"/>
      <c r="K4499" s="25"/>
      <c r="L4499" s="25"/>
      <c r="M4499" s="25"/>
      <c r="N4499" s="25"/>
      <c r="O4499" s="25"/>
      <c r="P4499" s="25"/>
      <c r="Q4499" s="26"/>
      <c r="R4499" s="25"/>
      <c r="S4499" s="25"/>
      <c r="T4499" s="27">
        <f t="shared" si="351"/>
        <v>0</v>
      </c>
      <c r="U4499" s="27">
        <f t="shared" si="352"/>
        <v>0</v>
      </c>
      <c r="V4499" s="25"/>
      <c r="W4499" s="27" t="str">
        <f t="shared" si="353"/>
        <v/>
      </c>
      <c r="X4499" s="43" t="str">
        <f t="shared" si="354"/>
        <v>OK</v>
      </c>
      <c r="Y4499" s="681" t="str">
        <f t="shared" si="355"/>
        <v/>
      </c>
    </row>
    <row r="4500" spans="1:25" x14ac:dyDescent="0.25">
      <c r="A4500" s="68" t="str">
        <f>'0'!$A$4</f>
        <v>………………..</v>
      </c>
      <c r="B4500" s="341">
        <f>'0'!$A$2</f>
        <v>46112</v>
      </c>
      <c r="C4500" s="341" t="s">
        <v>1246</v>
      </c>
      <c r="D4500" s="22"/>
      <c r="E4500" s="23"/>
      <c r="F4500" s="14"/>
      <c r="G4500" s="23"/>
      <c r="H4500" s="22"/>
      <c r="I4500" s="24"/>
      <c r="J4500" s="24"/>
      <c r="K4500" s="25"/>
      <c r="L4500" s="25"/>
      <c r="M4500" s="25"/>
      <c r="N4500" s="25"/>
      <c r="O4500" s="25"/>
      <c r="P4500" s="25"/>
      <c r="Q4500" s="26"/>
      <c r="R4500" s="25"/>
      <c r="S4500" s="25"/>
      <c r="T4500" s="27">
        <f t="shared" si="351"/>
        <v>0</v>
      </c>
      <c r="U4500" s="27">
        <f t="shared" si="352"/>
        <v>0</v>
      </c>
      <c r="V4500" s="25"/>
      <c r="W4500" s="27" t="str">
        <f t="shared" si="353"/>
        <v/>
      </c>
      <c r="X4500" s="43" t="str">
        <f t="shared" si="354"/>
        <v>OK</v>
      </c>
      <c r="Y4500" s="681" t="str">
        <f t="shared" si="355"/>
        <v/>
      </c>
    </row>
    <row r="4501" spans="1:25" x14ac:dyDescent="0.25">
      <c r="A4501" s="68" t="str">
        <f>'0'!$A$4</f>
        <v>………………..</v>
      </c>
      <c r="B4501" s="341">
        <f>'0'!$A$2</f>
        <v>46112</v>
      </c>
      <c r="C4501" s="341" t="s">
        <v>1246</v>
      </c>
      <c r="D4501" s="22"/>
      <c r="E4501" s="23"/>
      <c r="F4501" s="14"/>
      <c r="G4501" s="23"/>
      <c r="H4501" s="22"/>
      <c r="I4501" s="24"/>
      <c r="J4501" s="24"/>
      <c r="K4501" s="25"/>
      <c r="L4501" s="25"/>
      <c r="M4501" s="25"/>
      <c r="N4501" s="25"/>
      <c r="O4501" s="25"/>
      <c r="P4501" s="25"/>
      <c r="Q4501" s="26"/>
      <c r="R4501" s="25"/>
      <c r="S4501" s="25"/>
      <c r="T4501" s="27">
        <f t="shared" si="351"/>
        <v>0</v>
      </c>
      <c r="U4501" s="27">
        <f t="shared" si="352"/>
        <v>0</v>
      </c>
      <c r="V4501" s="25"/>
      <c r="W4501" s="27" t="str">
        <f t="shared" si="353"/>
        <v/>
      </c>
      <c r="X4501" s="43" t="str">
        <f t="shared" si="354"/>
        <v>OK</v>
      </c>
      <c r="Y4501" s="681" t="str">
        <f t="shared" si="355"/>
        <v/>
      </c>
    </row>
    <row r="4502" spans="1:25" x14ac:dyDescent="0.25">
      <c r="A4502" s="68" t="str">
        <f>'0'!$A$4</f>
        <v>………………..</v>
      </c>
      <c r="B4502" s="341">
        <f>'0'!$A$2</f>
        <v>46112</v>
      </c>
      <c r="C4502" s="341" t="s">
        <v>1246</v>
      </c>
      <c r="D4502" s="22"/>
      <c r="E4502" s="23"/>
      <c r="F4502" s="14"/>
      <c r="G4502" s="23"/>
      <c r="H4502" s="22"/>
      <c r="I4502" s="24"/>
      <c r="J4502" s="24"/>
      <c r="K4502" s="25"/>
      <c r="L4502" s="25"/>
      <c r="M4502" s="25"/>
      <c r="N4502" s="25"/>
      <c r="O4502" s="25"/>
      <c r="P4502" s="25"/>
      <c r="Q4502" s="26"/>
      <c r="R4502" s="25"/>
      <c r="S4502" s="25"/>
      <c r="T4502" s="27">
        <f t="shared" si="351"/>
        <v>0</v>
      </c>
      <c r="U4502" s="27">
        <f t="shared" si="352"/>
        <v>0</v>
      </c>
      <c r="V4502" s="25"/>
      <c r="W4502" s="27" t="str">
        <f t="shared" si="353"/>
        <v/>
      </c>
      <c r="X4502" s="43" t="str">
        <f t="shared" si="354"/>
        <v>OK</v>
      </c>
      <c r="Y4502" s="681" t="str">
        <f t="shared" si="355"/>
        <v/>
      </c>
    </row>
    <row r="4503" spans="1:25" x14ac:dyDescent="0.25">
      <c r="A4503" s="68" t="str">
        <f>'0'!$A$4</f>
        <v>………………..</v>
      </c>
      <c r="B4503" s="341">
        <f>'0'!$A$2</f>
        <v>46112</v>
      </c>
      <c r="C4503" s="341" t="s">
        <v>1246</v>
      </c>
      <c r="D4503" s="22"/>
      <c r="E4503" s="23"/>
      <c r="F4503" s="14"/>
      <c r="G4503" s="23"/>
      <c r="H4503" s="22"/>
      <c r="I4503" s="24"/>
      <c r="J4503" s="24"/>
      <c r="K4503" s="25"/>
      <c r="L4503" s="25"/>
      <c r="M4503" s="25"/>
      <c r="N4503" s="25"/>
      <c r="O4503" s="25"/>
      <c r="P4503" s="25"/>
      <c r="Q4503" s="26"/>
      <c r="R4503" s="25"/>
      <c r="S4503" s="25"/>
      <c r="T4503" s="27">
        <f t="shared" si="351"/>
        <v>0</v>
      </c>
      <c r="U4503" s="27">
        <f t="shared" si="352"/>
        <v>0</v>
      </c>
      <c r="V4503" s="25"/>
      <c r="W4503" s="27" t="str">
        <f t="shared" si="353"/>
        <v/>
      </c>
      <c r="X4503" s="43" t="str">
        <f t="shared" si="354"/>
        <v>OK</v>
      </c>
      <c r="Y4503" s="681" t="str">
        <f t="shared" si="355"/>
        <v/>
      </c>
    </row>
    <row r="4504" spans="1:25" x14ac:dyDescent="0.25">
      <c r="A4504" s="68" t="str">
        <f>'0'!$A$4</f>
        <v>………………..</v>
      </c>
      <c r="B4504" s="341">
        <f>'0'!$A$2</f>
        <v>46112</v>
      </c>
      <c r="C4504" s="341" t="s">
        <v>1246</v>
      </c>
      <c r="D4504" s="22"/>
      <c r="E4504" s="23"/>
      <c r="F4504" s="14"/>
      <c r="G4504" s="23"/>
      <c r="H4504" s="22"/>
      <c r="I4504" s="24"/>
      <c r="J4504" s="24"/>
      <c r="K4504" s="25"/>
      <c r="L4504" s="25"/>
      <c r="M4504" s="25"/>
      <c r="N4504" s="25"/>
      <c r="O4504" s="25"/>
      <c r="P4504" s="25"/>
      <c r="Q4504" s="26"/>
      <c r="R4504" s="25"/>
      <c r="S4504" s="25"/>
      <c r="T4504" s="27">
        <f t="shared" si="351"/>
        <v>0</v>
      </c>
      <c r="U4504" s="27">
        <f t="shared" si="352"/>
        <v>0</v>
      </c>
      <c r="V4504" s="25"/>
      <c r="W4504" s="27" t="str">
        <f t="shared" si="353"/>
        <v/>
      </c>
      <c r="X4504" s="43" t="str">
        <f t="shared" si="354"/>
        <v>OK</v>
      </c>
      <c r="Y4504" s="681" t="str">
        <f t="shared" si="355"/>
        <v/>
      </c>
    </row>
    <row r="4505" spans="1:25" x14ac:dyDescent="0.25">
      <c r="A4505" s="68" t="str">
        <f>'0'!$A$4</f>
        <v>………………..</v>
      </c>
      <c r="B4505" s="341">
        <f>'0'!$A$2</f>
        <v>46112</v>
      </c>
      <c r="C4505" s="341" t="s">
        <v>1246</v>
      </c>
      <c r="D4505" s="22"/>
      <c r="E4505" s="23"/>
      <c r="F4505" s="14"/>
      <c r="G4505" s="23"/>
      <c r="H4505" s="22"/>
      <c r="I4505" s="24"/>
      <c r="J4505" s="24"/>
      <c r="K4505" s="25"/>
      <c r="L4505" s="25"/>
      <c r="M4505" s="25"/>
      <c r="N4505" s="25"/>
      <c r="O4505" s="25"/>
      <c r="P4505" s="25"/>
      <c r="Q4505" s="26"/>
      <c r="R4505" s="25"/>
      <c r="S4505" s="25"/>
      <c r="T4505" s="27">
        <f t="shared" si="351"/>
        <v>0</v>
      </c>
      <c r="U4505" s="27">
        <f t="shared" si="352"/>
        <v>0</v>
      </c>
      <c r="V4505" s="25"/>
      <c r="W4505" s="27" t="str">
        <f t="shared" si="353"/>
        <v/>
      </c>
      <c r="X4505" s="43" t="str">
        <f t="shared" si="354"/>
        <v>OK</v>
      </c>
      <c r="Y4505" s="681" t="str">
        <f t="shared" si="355"/>
        <v/>
      </c>
    </row>
    <row r="4506" spans="1:25" x14ac:dyDescent="0.25">
      <c r="A4506" s="68" t="str">
        <f>'0'!$A$4</f>
        <v>………………..</v>
      </c>
      <c r="B4506" s="341">
        <f>'0'!$A$2</f>
        <v>46112</v>
      </c>
      <c r="C4506" s="341" t="s">
        <v>1246</v>
      </c>
      <c r="D4506" s="22"/>
      <c r="E4506" s="23"/>
      <c r="F4506" s="14"/>
      <c r="G4506" s="23"/>
      <c r="H4506" s="22"/>
      <c r="I4506" s="24"/>
      <c r="J4506" s="24"/>
      <c r="K4506" s="25"/>
      <c r="L4506" s="25"/>
      <c r="M4506" s="25"/>
      <c r="N4506" s="25"/>
      <c r="O4506" s="25"/>
      <c r="P4506" s="25"/>
      <c r="Q4506" s="26"/>
      <c r="R4506" s="25"/>
      <c r="S4506" s="25"/>
      <c r="T4506" s="27">
        <f t="shared" si="351"/>
        <v>0</v>
      </c>
      <c r="U4506" s="27">
        <f t="shared" si="352"/>
        <v>0</v>
      </c>
      <c r="V4506" s="25"/>
      <c r="W4506" s="27" t="str">
        <f t="shared" si="353"/>
        <v/>
      </c>
      <c r="X4506" s="43" t="str">
        <f t="shared" si="354"/>
        <v>OK</v>
      </c>
      <c r="Y4506" s="681" t="str">
        <f t="shared" si="355"/>
        <v/>
      </c>
    </row>
    <row r="4507" spans="1:25" x14ac:dyDescent="0.25">
      <c r="A4507" s="68" t="str">
        <f>'0'!$A$4</f>
        <v>………………..</v>
      </c>
      <c r="B4507" s="341">
        <f>'0'!$A$2</f>
        <v>46112</v>
      </c>
      <c r="C4507" s="341" t="s">
        <v>1246</v>
      </c>
      <c r="D4507" s="22"/>
      <c r="E4507" s="23"/>
      <c r="F4507" s="14"/>
      <c r="G4507" s="23"/>
      <c r="H4507" s="22"/>
      <c r="I4507" s="24"/>
      <c r="J4507" s="24"/>
      <c r="K4507" s="25"/>
      <c r="L4507" s="25"/>
      <c r="M4507" s="25"/>
      <c r="N4507" s="25"/>
      <c r="O4507" s="25"/>
      <c r="P4507" s="25"/>
      <c r="Q4507" s="26"/>
      <c r="R4507" s="25"/>
      <c r="S4507" s="25"/>
      <c r="T4507" s="27">
        <f t="shared" si="351"/>
        <v>0</v>
      </c>
      <c r="U4507" s="27">
        <f t="shared" si="352"/>
        <v>0</v>
      </c>
      <c r="V4507" s="25"/>
      <c r="W4507" s="27" t="str">
        <f t="shared" si="353"/>
        <v/>
      </c>
      <c r="X4507" s="43" t="str">
        <f t="shared" si="354"/>
        <v>OK</v>
      </c>
      <c r="Y4507" s="681" t="str">
        <f t="shared" si="355"/>
        <v/>
      </c>
    </row>
    <row r="4508" spans="1:25" x14ac:dyDescent="0.25">
      <c r="A4508" s="68" t="str">
        <f>'0'!$A$4</f>
        <v>………………..</v>
      </c>
      <c r="B4508" s="341">
        <f>'0'!$A$2</f>
        <v>46112</v>
      </c>
      <c r="C4508" s="341" t="s">
        <v>1246</v>
      </c>
      <c r="D4508" s="22"/>
      <c r="E4508" s="23"/>
      <c r="F4508" s="14"/>
      <c r="G4508" s="23"/>
      <c r="H4508" s="22"/>
      <c r="I4508" s="24"/>
      <c r="J4508" s="24"/>
      <c r="K4508" s="25"/>
      <c r="L4508" s="25"/>
      <c r="M4508" s="25"/>
      <c r="N4508" s="25"/>
      <c r="O4508" s="25"/>
      <c r="P4508" s="25"/>
      <c r="Q4508" s="26"/>
      <c r="R4508" s="25"/>
      <c r="S4508" s="25"/>
      <c r="T4508" s="27">
        <f t="shared" si="351"/>
        <v>0</v>
      </c>
      <c r="U4508" s="27">
        <f t="shared" si="352"/>
        <v>0</v>
      </c>
      <c r="V4508" s="25"/>
      <c r="W4508" s="27" t="str">
        <f t="shared" si="353"/>
        <v/>
      </c>
      <c r="X4508" s="43" t="str">
        <f t="shared" si="354"/>
        <v>OK</v>
      </c>
      <c r="Y4508" s="681" t="str">
        <f t="shared" si="355"/>
        <v/>
      </c>
    </row>
    <row r="4509" spans="1:25" x14ac:dyDescent="0.25">
      <c r="A4509" s="68" t="str">
        <f>'0'!$A$4</f>
        <v>………………..</v>
      </c>
      <c r="B4509" s="341">
        <f>'0'!$A$2</f>
        <v>46112</v>
      </c>
      <c r="C4509" s="341" t="s">
        <v>1246</v>
      </c>
      <c r="D4509" s="22"/>
      <c r="E4509" s="23"/>
      <c r="F4509" s="14"/>
      <c r="G4509" s="23"/>
      <c r="H4509" s="22"/>
      <c r="I4509" s="24"/>
      <c r="J4509" s="24"/>
      <c r="K4509" s="25"/>
      <c r="L4509" s="25"/>
      <c r="M4509" s="25"/>
      <c r="N4509" s="25"/>
      <c r="O4509" s="25"/>
      <c r="P4509" s="25"/>
      <c r="Q4509" s="26"/>
      <c r="R4509" s="25"/>
      <c r="S4509" s="25"/>
      <c r="T4509" s="27">
        <f t="shared" si="351"/>
        <v>0</v>
      </c>
      <c r="U4509" s="27">
        <f t="shared" si="352"/>
        <v>0</v>
      </c>
      <c r="V4509" s="25"/>
      <c r="W4509" s="27" t="str">
        <f t="shared" si="353"/>
        <v/>
      </c>
      <c r="X4509" s="43" t="str">
        <f t="shared" si="354"/>
        <v>OK</v>
      </c>
      <c r="Y4509" s="681" t="str">
        <f t="shared" si="355"/>
        <v/>
      </c>
    </row>
    <row r="4510" spans="1:25" x14ac:dyDescent="0.25">
      <c r="A4510" s="68" t="str">
        <f>'0'!$A$4</f>
        <v>………………..</v>
      </c>
      <c r="B4510" s="341">
        <f>'0'!$A$2</f>
        <v>46112</v>
      </c>
      <c r="C4510" s="341" t="s">
        <v>1246</v>
      </c>
      <c r="D4510" s="22"/>
      <c r="E4510" s="23"/>
      <c r="F4510" s="14"/>
      <c r="G4510" s="23"/>
      <c r="H4510" s="22"/>
      <c r="I4510" s="24"/>
      <c r="J4510" s="24"/>
      <c r="K4510" s="25"/>
      <c r="L4510" s="25"/>
      <c r="M4510" s="25"/>
      <c r="N4510" s="25"/>
      <c r="O4510" s="25"/>
      <c r="P4510" s="25"/>
      <c r="Q4510" s="26"/>
      <c r="R4510" s="25"/>
      <c r="S4510" s="25"/>
      <c r="T4510" s="27">
        <f t="shared" si="351"/>
        <v>0</v>
      </c>
      <c r="U4510" s="27">
        <f t="shared" si="352"/>
        <v>0</v>
      </c>
      <c r="V4510" s="25"/>
      <c r="W4510" s="27" t="str">
        <f t="shared" si="353"/>
        <v/>
      </c>
      <c r="X4510" s="43" t="str">
        <f t="shared" si="354"/>
        <v>OK</v>
      </c>
      <c r="Y4510" s="681" t="str">
        <f t="shared" si="355"/>
        <v/>
      </c>
    </row>
    <row r="4511" spans="1:25" x14ac:dyDescent="0.25">
      <c r="A4511" s="68" t="str">
        <f>'0'!$A$4</f>
        <v>………………..</v>
      </c>
      <c r="B4511" s="341">
        <f>'0'!$A$2</f>
        <v>46112</v>
      </c>
      <c r="C4511" s="341" t="s">
        <v>1246</v>
      </c>
      <c r="D4511" s="22"/>
      <c r="E4511" s="23"/>
      <c r="F4511" s="14"/>
      <c r="G4511" s="23"/>
      <c r="H4511" s="22"/>
      <c r="I4511" s="24"/>
      <c r="J4511" s="24"/>
      <c r="K4511" s="25"/>
      <c r="L4511" s="25"/>
      <c r="M4511" s="25"/>
      <c r="N4511" s="25"/>
      <c r="O4511" s="25"/>
      <c r="P4511" s="25"/>
      <c r="Q4511" s="26"/>
      <c r="R4511" s="25"/>
      <c r="S4511" s="25"/>
      <c r="T4511" s="27">
        <f t="shared" si="351"/>
        <v>0</v>
      </c>
      <c r="U4511" s="27">
        <f t="shared" si="352"/>
        <v>0</v>
      </c>
      <c r="V4511" s="25"/>
      <c r="W4511" s="27" t="str">
        <f t="shared" si="353"/>
        <v/>
      </c>
      <c r="X4511" s="43" t="str">
        <f t="shared" si="354"/>
        <v>OK</v>
      </c>
      <c r="Y4511" s="681" t="str">
        <f t="shared" si="355"/>
        <v/>
      </c>
    </row>
    <row r="4512" spans="1:25" x14ac:dyDescent="0.25">
      <c r="A4512" s="68" t="str">
        <f>'0'!$A$4</f>
        <v>………………..</v>
      </c>
      <c r="B4512" s="341">
        <f>'0'!$A$2</f>
        <v>46112</v>
      </c>
      <c r="C4512" s="341" t="s">
        <v>1246</v>
      </c>
      <c r="D4512" s="22"/>
      <c r="E4512" s="23"/>
      <c r="F4512" s="14"/>
      <c r="G4512" s="23"/>
      <c r="H4512" s="22"/>
      <c r="I4512" s="24"/>
      <c r="J4512" s="24"/>
      <c r="K4512" s="25"/>
      <c r="L4512" s="25"/>
      <c r="M4512" s="25"/>
      <c r="N4512" s="25"/>
      <c r="O4512" s="25"/>
      <c r="P4512" s="25"/>
      <c r="Q4512" s="26"/>
      <c r="R4512" s="25"/>
      <c r="S4512" s="25"/>
      <c r="T4512" s="27">
        <f t="shared" si="351"/>
        <v>0</v>
      </c>
      <c r="U4512" s="27">
        <f t="shared" si="352"/>
        <v>0</v>
      </c>
      <c r="V4512" s="25"/>
      <c r="W4512" s="27" t="str">
        <f t="shared" si="353"/>
        <v/>
      </c>
      <c r="X4512" s="43" t="str">
        <f t="shared" si="354"/>
        <v>OK</v>
      </c>
      <c r="Y4512" s="681" t="str">
        <f t="shared" si="355"/>
        <v/>
      </c>
    </row>
    <row r="4513" spans="1:25" x14ac:dyDescent="0.25">
      <c r="A4513" s="68" t="str">
        <f>'0'!$A$4</f>
        <v>………………..</v>
      </c>
      <c r="B4513" s="341">
        <f>'0'!$A$2</f>
        <v>46112</v>
      </c>
      <c r="C4513" s="341" t="s">
        <v>1246</v>
      </c>
      <c r="D4513" s="22"/>
      <c r="E4513" s="23"/>
      <c r="F4513" s="14"/>
      <c r="G4513" s="23"/>
      <c r="H4513" s="22"/>
      <c r="I4513" s="24"/>
      <c r="J4513" s="24"/>
      <c r="K4513" s="25"/>
      <c r="L4513" s="25"/>
      <c r="M4513" s="25"/>
      <c r="N4513" s="25"/>
      <c r="O4513" s="25"/>
      <c r="P4513" s="25"/>
      <c r="Q4513" s="26"/>
      <c r="R4513" s="25"/>
      <c r="S4513" s="25"/>
      <c r="T4513" s="27">
        <f t="shared" si="351"/>
        <v>0</v>
      </c>
      <c r="U4513" s="27">
        <f t="shared" si="352"/>
        <v>0</v>
      </c>
      <c r="V4513" s="25"/>
      <c r="W4513" s="27" t="str">
        <f t="shared" si="353"/>
        <v/>
      </c>
      <c r="X4513" s="43" t="str">
        <f t="shared" si="354"/>
        <v>OK</v>
      </c>
      <c r="Y4513" s="681" t="str">
        <f t="shared" si="355"/>
        <v/>
      </c>
    </row>
    <row r="4514" spans="1:25" x14ac:dyDescent="0.25">
      <c r="A4514" s="68" t="str">
        <f>'0'!$A$4</f>
        <v>………………..</v>
      </c>
      <c r="B4514" s="341">
        <f>'0'!$A$2</f>
        <v>46112</v>
      </c>
      <c r="C4514" s="341" t="s">
        <v>1246</v>
      </c>
      <c r="D4514" s="22"/>
      <c r="E4514" s="23"/>
      <c r="F4514" s="14"/>
      <c r="G4514" s="23"/>
      <c r="H4514" s="22"/>
      <c r="I4514" s="24"/>
      <c r="J4514" s="24"/>
      <c r="K4514" s="25"/>
      <c r="L4514" s="25"/>
      <c r="M4514" s="25"/>
      <c r="N4514" s="25"/>
      <c r="O4514" s="25"/>
      <c r="P4514" s="25"/>
      <c r="Q4514" s="26"/>
      <c r="R4514" s="25"/>
      <c r="S4514" s="25"/>
      <c r="T4514" s="27">
        <f t="shared" si="351"/>
        <v>0</v>
      </c>
      <c r="U4514" s="27">
        <f t="shared" si="352"/>
        <v>0</v>
      </c>
      <c r="V4514" s="25"/>
      <c r="W4514" s="27" t="str">
        <f t="shared" si="353"/>
        <v/>
      </c>
      <c r="X4514" s="43" t="str">
        <f t="shared" si="354"/>
        <v>OK</v>
      </c>
      <c r="Y4514" s="681" t="str">
        <f t="shared" si="355"/>
        <v/>
      </c>
    </row>
    <row r="4515" spans="1:25" x14ac:dyDescent="0.25">
      <c r="A4515" s="68" t="str">
        <f>'0'!$A$4</f>
        <v>………………..</v>
      </c>
      <c r="B4515" s="341">
        <f>'0'!$A$2</f>
        <v>46112</v>
      </c>
      <c r="C4515" s="341" t="s">
        <v>1246</v>
      </c>
      <c r="D4515" s="22"/>
      <c r="E4515" s="23"/>
      <c r="F4515" s="14"/>
      <c r="G4515" s="23"/>
      <c r="H4515" s="22"/>
      <c r="I4515" s="24"/>
      <c r="J4515" s="24"/>
      <c r="K4515" s="25"/>
      <c r="L4515" s="25"/>
      <c r="M4515" s="25"/>
      <c r="N4515" s="25"/>
      <c r="O4515" s="25"/>
      <c r="P4515" s="25"/>
      <c r="Q4515" s="26"/>
      <c r="R4515" s="25"/>
      <c r="S4515" s="25"/>
      <c r="T4515" s="27">
        <f t="shared" si="351"/>
        <v>0</v>
      </c>
      <c r="U4515" s="27">
        <f t="shared" si="352"/>
        <v>0</v>
      </c>
      <c r="V4515" s="25"/>
      <c r="W4515" s="27" t="str">
        <f t="shared" si="353"/>
        <v/>
      </c>
      <c r="X4515" s="43" t="str">
        <f t="shared" si="354"/>
        <v>OK</v>
      </c>
      <c r="Y4515" s="681" t="str">
        <f t="shared" si="355"/>
        <v/>
      </c>
    </row>
    <row r="4516" spans="1:25" x14ac:dyDescent="0.25">
      <c r="A4516" s="68" t="str">
        <f>'0'!$A$4</f>
        <v>………………..</v>
      </c>
      <c r="B4516" s="341">
        <f>'0'!$A$2</f>
        <v>46112</v>
      </c>
      <c r="C4516" s="341" t="s">
        <v>1246</v>
      </c>
      <c r="D4516" s="22"/>
      <c r="E4516" s="23"/>
      <c r="F4516" s="14"/>
      <c r="G4516" s="23"/>
      <c r="H4516" s="22"/>
      <c r="I4516" s="24"/>
      <c r="J4516" s="24"/>
      <c r="K4516" s="25"/>
      <c r="L4516" s="25"/>
      <c r="M4516" s="25"/>
      <c r="N4516" s="25"/>
      <c r="O4516" s="25"/>
      <c r="P4516" s="25"/>
      <c r="Q4516" s="26"/>
      <c r="R4516" s="25"/>
      <c r="S4516" s="25"/>
      <c r="T4516" s="27">
        <f t="shared" si="351"/>
        <v>0</v>
      </c>
      <c r="U4516" s="27">
        <f t="shared" si="352"/>
        <v>0</v>
      </c>
      <c r="V4516" s="25"/>
      <c r="W4516" s="27" t="str">
        <f t="shared" si="353"/>
        <v/>
      </c>
      <c r="X4516" s="43" t="str">
        <f t="shared" si="354"/>
        <v>OK</v>
      </c>
      <c r="Y4516" s="681" t="str">
        <f t="shared" si="355"/>
        <v/>
      </c>
    </row>
    <row r="4517" spans="1:25" x14ac:dyDescent="0.25">
      <c r="A4517" s="68" t="str">
        <f>'0'!$A$4</f>
        <v>………………..</v>
      </c>
      <c r="B4517" s="341">
        <f>'0'!$A$2</f>
        <v>46112</v>
      </c>
      <c r="C4517" s="341" t="s">
        <v>1246</v>
      </c>
      <c r="D4517" s="22"/>
      <c r="E4517" s="23"/>
      <c r="F4517" s="14"/>
      <c r="G4517" s="23"/>
      <c r="H4517" s="22"/>
      <c r="I4517" s="24"/>
      <c r="J4517" s="24"/>
      <c r="K4517" s="25"/>
      <c r="L4517" s="25"/>
      <c r="M4517" s="25"/>
      <c r="N4517" s="25"/>
      <c r="O4517" s="25"/>
      <c r="P4517" s="25"/>
      <c r="Q4517" s="26"/>
      <c r="R4517" s="25"/>
      <c r="S4517" s="25"/>
      <c r="T4517" s="27">
        <f t="shared" si="351"/>
        <v>0</v>
      </c>
      <c r="U4517" s="27">
        <f t="shared" si="352"/>
        <v>0</v>
      </c>
      <c r="V4517" s="25"/>
      <c r="W4517" s="27" t="str">
        <f t="shared" si="353"/>
        <v/>
      </c>
      <c r="X4517" s="43" t="str">
        <f t="shared" si="354"/>
        <v>OK</v>
      </c>
      <c r="Y4517" s="681" t="str">
        <f t="shared" si="355"/>
        <v/>
      </c>
    </row>
    <row r="4518" spans="1:25" x14ac:dyDescent="0.25">
      <c r="A4518" s="68" t="str">
        <f>'0'!$A$4</f>
        <v>………………..</v>
      </c>
      <c r="B4518" s="341">
        <f>'0'!$A$2</f>
        <v>46112</v>
      </c>
      <c r="C4518" s="341" t="s">
        <v>1246</v>
      </c>
      <c r="D4518" s="22"/>
      <c r="E4518" s="23"/>
      <c r="F4518" s="14"/>
      <c r="G4518" s="23"/>
      <c r="H4518" s="22"/>
      <c r="I4518" s="24"/>
      <c r="J4518" s="24"/>
      <c r="K4518" s="25"/>
      <c r="L4518" s="25"/>
      <c r="M4518" s="25"/>
      <c r="N4518" s="25"/>
      <c r="O4518" s="25"/>
      <c r="P4518" s="25"/>
      <c r="Q4518" s="26"/>
      <c r="R4518" s="25"/>
      <c r="S4518" s="25"/>
      <c r="T4518" s="27">
        <f t="shared" si="351"/>
        <v>0</v>
      </c>
      <c r="U4518" s="27">
        <f t="shared" si="352"/>
        <v>0</v>
      </c>
      <c r="V4518" s="25"/>
      <c r="W4518" s="27" t="str">
        <f t="shared" si="353"/>
        <v/>
      </c>
      <c r="X4518" s="43" t="str">
        <f t="shared" si="354"/>
        <v>OK</v>
      </c>
      <c r="Y4518" s="681" t="str">
        <f t="shared" si="355"/>
        <v/>
      </c>
    </row>
    <row r="4519" spans="1:25" x14ac:dyDescent="0.25">
      <c r="A4519" s="68" t="str">
        <f>'0'!$A$4</f>
        <v>………………..</v>
      </c>
      <c r="B4519" s="341">
        <f>'0'!$A$2</f>
        <v>46112</v>
      </c>
      <c r="C4519" s="341" t="s">
        <v>1246</v>
      </c>
      <c r="D4519" s="22"/>
      <c r="E4519" s="23"/>
      <c r="F4519" s="14"/>
      <c r="G4519" s="23"/>
      <c r="H4519" s="22"/>
      <c r="I4519" s="24"/>
      <c r="J4519" s="24"/>
      <c r="K4519" s="25"/>
      <c r="L4519" s="25"/>
      <c r="M4519" s="25"/>
      <c r="N4519" s="25"/>
      <c r="O4519" s="25"/>
      <c r="P4519" s="25"/>
      <c r="Q4519" s="26"/>
      <c r="R4519" s="25"/>
      <c r="S4519" s="25"/>
      <c r="T4519" s="27">
        <f t="shared" si="351"/>
        <v>0</v>
      </c>
      <c r="U4519" s="27">
        <f t="shared" si="352"/>
        <v>0</v>
      </c>
      <c r="V4519" s="25"/>
      <c r="W4519" s="27" t="str">
        <f t="shared" si="353"/>
        <v/>
      </c>
      <c r="X4519" s="43" t="str">
        <f t="shared" si="354"/>
        <v>OK</v>
      </c>
      <c r="Y4519" s="681" t="str">
        <f t="shared" si="355"/>
        <v/>
      </c>
    </row>
    <row r="4520" spans="1:25" x14ac:dyDescent="0.25">
      <c r="A4520" s="68" t="str">
        <f>'0'!$A$4</f>
        <v>………………..</v>
      </c>
      <c r="B4520" s="341">
        <f>'0'!$A$2</f>
        <v>46112</v>
      </c>
      <c r="C4520" s="341" t="s">
        <v>1246</v>
      </c>
      <c r="D4520" s="22"/>
      <c r="E4520" s="23"/>
      <c r="F4520" s="14"/>
      <c r="G4520" s="23"/>
      <c r="H4520" s="22"/>
      <c r="I4520" s="24"/>
      <c r="J4520" s="24"/>
      <c r="K4520" s="25"/>
      <c r="L4520" s="25"/>
      <c r="M4520" s="25"/>
      <c r="N4520" s="25"/>
      <c r="O4520" s="25"/>
      <c r="P4520" s="25"/>
      <c r="Q4520" s="26"/>
      <c r="R4520" s="25"/>
      <c r="S4520" s="25"/>
      <c r="T4520" s="27">
        <f t="shared" si="351"/>
        <v>0</v>
      </c>
      <c r="U4520" s="27">
        <f t="shared" si="352"/>
        <v>0</v>
      </c>
      <c r="V4520" s="25"/>
      <c r="W4520" s="27" t="str">
        <f t="shared" si="353"/>
        <v/>
      </c>
      <c r="X4520" s="43" t="str">
        <f t="shared" si="354"/>
        <v>OK</v>
      </c>
      <c r="Y4520" s="681" t="str">
        <f t="shared" si="355"/>
        <v/>
      </c>
    </row>
    <row r="4521" spans="1:25" x14ac:dyDescent="0.25">
      <c r="A4521" s="68" t="str">
        <f>'0'!$A$4</f>
        <v>………………..</v>
      </c>
      <c r="B4521" s="341">
        <f>'0'!$A$2</f>
        <v>46112</v>
      </c>
      <c r="C4521" s="341" t="s">
        <v>1246</v>
      </c>
      <c r="D4521" s="22"/>
      <c r="E4521" s="23"/>
      <c r="F4521" s="14"/>
      <c r="G4521" s="23"/>
      <c r="H4521" s="22"/>
      <c r="I4521" s="24"/>
      <c r="J4521" s="24"/>
      <c r="K4521" s="25"/>
      <c r="L4521" s="25"/>
      <c r="M4521" s="25"/>
      <c r="N4521" s="25"/>
      <c r="O4521" s="25"/>
      <c r="P4521" s="25"/>
      <c r="Q4521" s="26"/>
      <c r="R4521" s="25"/>
      <c r="S4521" s="25"/>
      <c r="T4521" s="27">
        <f t="shared" si="351"/>
        <v>0</v>
      </c>
      <c r="U4521" s="27">
        <f t="shared" si="352"/>
        <v>0</v>
      </c>
      <c r="V4521" s="25"/>
      <c r="W4521" s="27" t="str">
        <f t="shared" si="353"/>
        <v/>
      </c>
      <c r="X4521" s="43" t="str">
        <f t="shared" si="354"/>
        <v>OK</v>
      </c>
      <c r="Y4521" s="681" t="str">
        <f t="shared" si="355"/>
        <v/>
      </c>
    </row>
    <row r="4522" spans="1:25" x14ac:dyDescent="0.25">
      <c r="A4522" s="68" t="str">
        <f>'0'!$A$4</f>
        <v>………………..</v>
      </c>
      <c r="B4522" s="341">
        <f>'0'!$A$2</f>
        <v>46112</v>
      </c>
      <c r="C4522" s="341" t="s">
        <v>1246</v>
      </c>
      <c r="D4522" s="22"/>
      <c r="E4522" s="23"/>
      <c r="F4522" s="14"/>
      <c r="G4522" s="23"/>
      <c r="H4522" s="22"/>
      <c r="I4522" s="24"/>
      <c r="J4522" s="24"/>
      <c r="K4522" s="25"/>
      <c r="L4522" s="25"/>
      <c r="M4522" s="25"/>
      <c r="N4522" s="25"/>
      <c r="O4522" s="25"/>
      <c r="P4522" s="25"/>
      <c r="Q4522" s="26"/>
      <c r="R4522" s="25"/>
      <c r="S4522" s="25"/>
      <c r="T4522" s="27">
        <f t="shared" si="351"/>
        <v>0</v>
      </c>
      <c r="U4522" s="27">
        <f t="shared" si="352"/>
        <v>0</v>
      </c>
      <c r="V4522" s="25"/>
      <c r="W4522" s="27" t="str">
        <f t="shared" si="353"/>
        <v/>
      </c>
      <c r="X4522" s="43" t="str">
        <f t="shared" si="354"/>
        <v>OK</v>
      </c>
      <c r="Y4522" s="681" t="str">
        <f t="shared" si="355"/>
        <v/>
      </c>
    </row>
    <row r="4523" spans="1:25" x14ac:dyDescent="0.25">
      <c r="A4523" s="68" t="str">
        <f>'0'!$A$4</f>
        <v>………………..</v>
      </c>
      <c r="B4523" s="341">
        <f>'0'!$A$2</f>
        <v>46112</v>
      </c>
      <c r="C4523" s="341" t="s">
        <v>1246</v>
      </c>
      <c r="D4523" s="22"/>
      <c r="E4523" s="23"/>
      <c r="F4523" s="14"/>
      <c r="G4523" s="23"/>
      <c r="H4523" s="22"/>
      <c r="I4523" s="24"/>
      <c r="J4523" s="24"/>
      <c r="K4523" s="25"/>
      <c r="L4523" s="25"/>
      <c r="M4523" s="25"/>
      <c r="N4523" s="25"/>
      <c r="O4523" s="25"/>
      <c r="P4523" s="25"/>
      <c r="Q4523" s="26"/>
      <c r="R4523" s="25"/>
      <c r="S4523" s="25"/>
      <c r="T4523" s="27">
        <f t="shared" si="351"/>
        <v>0</v>
      </c>
      <c r="U4523" s="27">
        <f t="shared" si="352"/>
        <v>0</v>
      </c>
      <c r="V4523" s="25"/>
      <c r="W4523" s="27" t="str">
        <f t="shared" si="353"/>
        <v/>
      </c>
      <c r="X4523" s="43" t="str">
        <f t="shared" si="354"/>
        <v>OK</v>
      </c>
      <c r="Y4523" s="681" t="str">
        <f t="shared" si="355"/>
        <v/>
      </c>
    </row>
    <row r="4524" spans="1:25" x14ac:dyDescent="0.25">
      <c r="A4524" s="68" t="str">
        <f>'0'!$A$4</f>
        <v>………………..</v>
      </c>
      <c r="B4524" s="341">
        <f>'0'!$A$2</f>
        <v>46112</v>
      </c>
      <c r="C4524" s="341" t="s">
        <v>1246</v>
      </c>
      <c r="D4524" s="22"/>
      <c r="E4524" s="23"/>
      <c r="F4524" s="14"/>
      <c r="G4524" s="23"/>
      <c r="H4524" s="22"/>
      <c r="I4524" s="24"/>
      <c r="J4524" s="24"/>
      <c r="K4524" s="25"/>
      <c r="L4524" s="25"/>
      <c r="M4524" s="25"/>
      <c r="N4524" s="25"/>
      <c r="O4524" s="25"/>
      <c r="P4524" s="25"/>
      <c r="Q4524" s="26"/>
      <c r="R4524" s="25"/>
      <c r="S4524" s="25"/>
      <c r="T4524" s="27">
        <f t="shared" si="351"/>
        <v>0</v>
      </c>
      <c r="U4524" s="27">
        <f t="shared" si="352"/>
        <v>0</v>
      </c>
      <c r="V4524" s="25"/>
      <c r="W4524" s="27" t="str">
        <f t="shared" si="353"/>
        <v/>
      </c>
      <c r="X4524" s="43" t="str">
        <f t="shared" si="354"/>
        <v>OK</v>
      </c>
      <c r="Y4524" s="681" t="str">
        <f t="shared" si="355"/>
        <v/>
      </c>
    </row>
    <row r="4525" spans="1:25" x14ac:dyDescent="0.25">
      <c r="A4525" s="68" t="str">
        <f>'0'!$A$4</f>
        <v>………………..</v>
      </c>
      <c r="B4525" s="341">
        <f>'0'!$A$2</f>
        <v>46112</v>
      </c>
      <c r="C4525" s="341" t="s">
        <v>1246</v>
      </c>
      <c r="D4525" s="22"/>
      <c r="E4525" s="23"/>
      <c r="F4525" s="14"/>
      <c r="G4525" s="23"/>
      <c r="H4525" s="22"/>
      <c r="I4525" s="24"/>
      <c r="J4525" s="24"/>
      <c r="K4525" s="25"/>
      <c r="L4525" s="25"/>
      <c r="M4525" s="25"/>
      <c r="N4525" s="25"/>
      <c r="O4525" s="25"/>
      <c r="P4525" s="25"/>
      <c r="Q4525" s="26"/>
      <c r="R4525" s="25"/>
      <c r="S4525" s="25"/>
      <c r="T4525" s="27">
        <f t="shared" si="351"/>
        <v>0</v>
      </c>
      <c r="U4525" s="27">
        <f t="shared" si="352"/>
        <v>0</v>
      </c>
      <c r="V4525" s="25"/>
      <c r="W4525" s="27" t="str">
        <f t="shared" si="353"/>
        <v/>
      </c>
      <c r="X4525" s="43" t="str">
        <f t="shared" si="354"/>
        <v>OK</v>
      </c>
      <c r="Y4525" s="681" t="str">
        <f t="shared" si="355"/>
        <v/>
      </c>
    </row>
    <row r="4526" spans="1:25" x14ac:dyDescent="0.25">
      <c r="A4526" s="68" t="str">
        <f>'0'!$A$4</f>
        <v>………………..</v>
      </c>
      <c r="B4526" s="341">
        <f>'0'!$A$2</f>
        <v>46112</v>
      </c>
      <c r="C4526" s="341" t="s">
        <v>1246</v>
      </c>
      <c r="D4526" s="22"/>
      <c r="E4526" s="23"/>
      <c r="F4526" s="14"/>
      <c r="G4526" s="23"/>
      <c r="H4526" s="22"/>
      <c r="I4526" s="24"/>
      <c r="J4526" s="24"/>
      <c r="K4526" s="25"/>
      <c r="L4526" s="25"/>
      <c r="M4526" s="25"/>
      <c r="N4526" s="25"/>
      <c r="O4526" s="25"/>
      <c r="P4526" s="25"/>
      <c r="Q4526" s="26"/>
      <c r="R4526" s="25"/>
      <c r="S4526" s="25"/>
      <c r="T4526" s="27">
        <f t="shared" si="351"/>
        <v>0</v>
      </c>
      <c r="U4526" s="27">
        <f t="shared" si="352"/>
        <v>0</v>
      </c>
      <c r="V4526" s="25"/>
      <c r="W4526" s="27" t="str">
        <f t="shared" si="353"/>
        <v/>
      </c>
      <c r="X4526" s="43" t="str">
        <f t="shared" si="354"/>
        <v>OK</v>
      </c>
      <c r="Y4526" s="681" t="str">
        <f t="shared" si="355"/>
        <v/>
      </c>
    </row>
    <row r="4527" spans="1:25" x14ac:dyDescent="0.25">
      <c r="A4527" s="68" t="str">
        <f>'0'!$A$4</f>
        <v>………………..</v>
      </c>
      <c r="B4527" s="341">
        <f>'0'!$A$2</f>
        <v>46112</v>
      </c>
      <c r="C4527" s="341" t="s">
        <v>1246</v>
      </c>
      <c r="D4527" s="22"/>
      <c r="E4527" s="23"/>
      <c r="F4527" s="14"/>
      <c r="G4527" s="23"/>
      <c r="H4527" s="22"/>
      <c r="I4527" s="24"/>
      <c r="J4527" s="24"/>
      <c r="K4527" s="25"/>
      <c r="L4527" s="25"/>
      <c r="M4527" s="25"/>
      <c r="N4527" s="25"/>
      <c r="O4527" s="25"/>
      <c r="P4527" s="25"/>
      <c r="Q4527" s="26"/>
      <c r="R4527" s="25"/>
      <c r="S4527" s="25"/>
      <c r="T4527" s="27">
        <f t="shared" si="351"/>
        <v>0</v>
      </c>
      <c r="U4527" s="27">
        <f t="shared" si="352"/>
        <v>0</v>
      </c>
      <c r="V4527" s="25"/>
      <c r="W4527" s="27" t="str">
        <f t="shared" si="353"/>
        <v/>
      </c>
      <c r="X4527" s="43" t="str">
        <f t="shared" si="354"/>
        <v>OK</v>
      </c>
      <c r="Y4527" s="681" t="str">
        <f t="shared" si="355"/>
        <v/>
      </c>
    </row>
    <row r="4528" spans="1:25" x14ac:dyDescent="0.25">
      <c r="A4528" s="68" t="str">
        <f>'0'!$A$4</f>
        <v>………………..</v>
      </c>
      <c r="B4528" s="341">
        <f>'0'!$A$2</f>
        <v>46112</v>
      </c>
      <c r="C4528" s="341" t="s">
        <v>1246</v>
      </c>
      <c r="D4528" s="22"/>
      <c r="E4528" s="23"/>
      <c r="F4528" s="14"/>
      <c r="G4528" s="23"/>
      <c r="H4528" s="22"/>
      <c r="I4528" s="24"/>
      <c r="J4528" s="24"/>
      <c r="K4528" s="25"/>
      <c r="L4528" s="25"/>
      <c r="M4528" s="25"/>
      <c r="N4528" s="25"/>
      <c r="O4528" s="25"/>
      <c r="P4528" s="25"/>
      <c r="Q4528" s="26"/>
      <c r="R4528" s="25"/>
      <c r="S4528" s="25"/>
      <c r="T4528" s="27">
        <f t="shared" si="351"/>
        <v>0</v>
      </c>
      <c r="U4528" s="27">
        <f t="shared" si="352"/>
        <v>0</v>
      </c>
      <c r="V4528" s="25"/>
      <c r="W4528" s="27" t="str">
        <f t="shared" si="353"/>
        <v/>
      </c>
      <c r="X4528" s="43" t="str">
        <f t="shared" si="354"/>
        <v>OK</v>
      </c>
      <c r="Y4528" s="681" t="str">
        <f t="shared" si="355"/>
        <v/>
      </c>
    </row>
    <row r="4529" spans="1:25" x14ac:dyDescent="0.25">
      <c r="A4529" s="68" t="str">
        <f>'0'!$A$4</f>
        <v>………………..</v>
      </c>
      <c r="B4529" s="341">
        <f>'0'!$A$2</f>
        <v>46112</v>
      </c>
      <c r="C4529" s="341" t="s">
        <v>1246</v>
      </c>
      <c r="D4529" s="22"/>
      <c r="E4529" s="23"/>
      <c r="F4529" s="14"/>
      <c r="G4529" s="23"/>
      <c r="H4529" s="22"/>
      <c r="I4529" s="24"/>
      <c r="J4529" s="24"/>
      <c r="K4529" s="25"/>
      <c r="L4529" s="25"/>
      <c r="M4529" s="25"/>
      <c r="N4529" s="25"/>
      <c r="O4529" s="25"/>
      <c r="P4529" s="25"/>
      <c r="Q4529" s="26"/>
      <c r="R4529" s="25"/>
      <c r="S4529" s="25"/>
      <c r="T4529" s="27">
        <f t="shared" si="351"/>
        <v>0</v>
      </c>
      <c r="U4529" s="27">
        <f t="shared" si="352"/>
        <v>0</v>
      </c>
      <c r="V4529" s="25"/>
      <c r="W4529" s="27" t="str">
        <f t="shared" si="353"/>
        <v/>
      </c>
      <c r="X4529" s="43" t="str">
        <f t="shared" si="354"/>
        <v>OK</v>
      </c>
      <c r="Y4529" s="681" t="str">
        <f t="shared" si="355"/>
        <v/>
      </c>
    </row>
    <row r="4530" spans="1:25" x14ac:dyDescent="0.25">
      <c r="A4530" s="68" t="str">
        <f>'0'!$A$4</f>
        <v>………………..</v>
      </c>
      <c r="B4530" s="341">
        <f>'0'!$A$2</f>
        <v>46112</v>
      </c>
      <c r="C4530" s="341" t="s">
        <v>1246</v>
      </c>
      <c r="D4530" s="22"/>
      <c r="E4530" s="23"/>
      <c r="F4530" s="14"/>
      <c r="G4530" s="23"/>
      <c r="H4530" s="22"/>
      <c r="I4530" s="24"/>
      <c r="J4530" s="24"/>
      <c r="K4530" s="25"/>
      <c r="L4530" s="25"/>
      <c r="M4530" s="25"/>
      <c r="N4530" s="25"/>
      <c r="O4530" s="25"/>
      <c r="P4530" s="25"/>
      <c r="Q4530" s="26"/>
      <c r="R4530" s="25"/>
      <c r="S4530" s="25"/>
      <c r="T4530" s="27">
        <f t="shared" si="351"/>
        <v>0</v>
      </c>
      <c r="U4530" s="27">
        <f t="shared" si="352"/>
        <v>0</v>
      </c>
      <c r="V4530" s="25"/>
      <c r="W4530" s="27" t="str">
        <f t="shared" si="353"/>
        <v/>
      </c>
      <c r="X4530" s="43" t="str">
        <f t="shared" si="354"/>
        <v>OK</v>
      </c>
      <c r="Y4530" s="681" t="str">
        <f t="shared" si="355"/>
        <v/>
      </c>
    </row>
    <row r="4531" spans="1:25" x14ac:dyDescent="0.25">
      <c r="A4531" s="68" t="str">
        <f>'0'!$A$4</f>
        <v>………………..</v>
      </c>
      <c r="B4531" s="341">
        <f>'0'!$A$2</f>
        <v>46112</v>
      </c>
      <c r="C4531" s="341" t="s">
        <v>1246</v>
      </c>
      <c r="D4531" s="22"/>
      <c r="E4531" s="23"/>
      <c r="F4531" s="14"/>
      <c r="G4531" s="23"/>
      <c r="H4531" s="22"/>
      <c r="I4531" s="24"/>
      <c r="J4531" s="24"/>
      <c r="K4531" s="25"/>
      <c r="L4531" s="25"/>
      <c r="M4531" s="25"/>
      <c r="N4531" s="25"/>
      <c r="O4531" s="25"/>
      <c r="P4531" s="25"/>
      <c r="Q4531" s="26"/>
      <c r="R4531" s="25"/>
      <c r="S4531" s="25"/>
      <c r="T4531" s="27">
        <f t="shared" si="351"/>
        <v>0</v>
      </c>
      <c r="U4531" s="27">
        <f t="shared" si="352"/>
        <v>0</v>
      </c>
      <c r="V4531" s="25"/>
      <c r="W4531" s="27" t="str">
        <f t="shared" si="353"/>
        <v/>
      </c>
      <c r="X4531" s="43" t="str">
        <f t="shared" si="354"/>
        <v>OK</v>
      </c>
      <c r="Y4531" s="681" t="str">
        <f t="shared" si="355"/>
        <v/>
      </c>
    </row>
    <row r="4532" spans="1:25" x14ac:dyDescent="0.25">
      <c r="A4532" s="68" t="str">
        <f>'0'!$A$4</f>
        <v>………………..</v>
      </c>
      <c r="B4532" s="341">
        <f>'0'!$A$2</f>
        <v>46112</v>
      </c>
      <c r="C4532" s="341" t="s">
        <v>1246</v>
      </c>
      <c r="D4532" s="22"/>
      <c r="E4532" s="23"/>
      <c r="F4532" s="14"/>
      <c r="G4532" s="23"/>
      <c r="H4532" s="22"/>
      <c r="I4532" s="24"/>
      <c r="J4532" s="24"/>
      <c r="K4532" s="25"/>
      <c r="L4532" s="25"/>
      <c r="M4532" s="25"/>
      <c r="N4532" s="25"/>
      <c r="O4532" s="25"/>
      <c r="P4532" s="25"/>
      <c r="Q4532" s="26"/>
      <c r="R4532" s="25"/>
      <c r="S4532" s="25"/>
      <c r="T4532" s="27">
        <f t="shared" si="351"/>
        <v>0</v>
      </c>
      <c r="U4532" s="27">
        <f t="shared" si="352"/>
        <v>0</v>
      </c>
      <c r="V4532" s="25"/>
      <c r="W4532" s="27" t="str">
        <f t="shared" si="353"/>
        <v/>
      </c>
      <c r="X4532" s="43" t="str">
        <f t="shared" si="354"/>
        <v>OK</v>
      </c>
      <c r="Y4532" s="681" t="str">
        <f t="shared" si="355"/>
        <v/>
      </c>
    </row>
    <row r="4533" spans="1:25" x14ac:dyDescent="0.25">
      <c r="A4533" s="68" t="str">
        <f>'0'!$A$4</f>
        <v>………………..</v>
      </c>
      <c r="B4533" s="341">
        <f>'0'!$A$2</f>
        <v>46112</v>
      </c>
      <c r="C4533" s="341" t="s">
        <v>1246</v>
      </c>
      <c r="D4533" s="22"/>
      <c r="E4533" s="23"/>
      <c r="F4533" s="14"/>
      <c r="G4533" s="23"/>
      <c r="H4533" s="22"/>
      <c r="I4533" s="24"/>
      <c r="J4533" s="24"/>
      <c r="K4533" s="25"/>
      <c r="L4533" s="25"/>
      <c r="M4533" s="25"/>
      <c r="N4533" s="25"/>
      <c r="O4533" s="25"/>
      <c r="P4533" s="25"/>
      <c r="Q4533" s="26"/>
      <c r="R4533" s="25"/>
      <c r="S4533" s="25"/>
      <c r="T4533" s="27">
        <f t="shared" si="351"/>
        <v>0</v>
      </c>
      <c r="U4533" s="27">
        <f t="shared" si="352"/>
        <v>0</v>
      </c>
      <c r="V4533" s="25"/>
      <c r="W4533" s="27" t="str">
        <f t="shared" si="353"/>
        <v/>
      </c>
      <c r="X4533" s="43" t="str">
        <f t="shared" si="354"/>
        <v>OK</v>
      </c>
      <c r="Y4533" s="681" t="str">
        <f t="shared" si="355"/>
        <v/>
      </c>
    </row>
    <row r="4534" spans="1:25" x14ac:dyDescent="0.25">
      <c r="A4534" s="68" t="str">
        <f>'0'!$A$4</f>
        <v>………………..</v>
      </c>
      <c r="B4534" s="341">
        <f>'0'!$A$2</f>
        <v>46112</v>
      </c>
      <c r="C4534" s="341" t="s">
        <v>1246</v>
      </c>
      <c r="D4534" s="22"/>
      <c r="E4534" s="23"/>
      <c r="F4534" s="14"/>
      <c r="G4534" s="23"/>
      <c r="H4534" s="22"/>
      <c r="I4534" s="24"/>
      <c r="J4534" s="24"/>
      <c r="K4534" s="25"/>
      <c r="L4534" s="25"/>
      <c r="M4534" s="25"/>
      <c r="N4534" s="25"/>
      <c r="O4534" s="25"/>
      <c r="P4534" s="25"/>
      <c r="Q4534" s="26"/>
      <c r="R4534" s="25"/>
      <c r="S4534" s="25"/>
      <c r="T4534" s="27">
        <f t="shared" si="351"/>
        <v>0</v>
      </c>
      <c r="U4534" s="27">
        <f t="shared" si="352"/>
        <v>0</v>
      </c>
      <c r="V4534" s="25"/>
      <c r="W4534" s="27" t="str">
        <f t="shared" si="353"/>
        <v/>
      </c>
      <c r="X4534" s="43" t="str">
        <f t="shared" si="354"/>
        <v>OK</v>
      </c>
      <c r="Y4534" s="681" t="str">
        <f t="shared" si="355"/>
        <v/>
      </c>
    </row>
    <row r="4535" spans="1:25" x14ac:dyDescent="0.25">
      <c r="A4535" s="68" t="str">
        <f>'0'!$A$4</f>
        <v>………………..</v>
      </c>
      <c r="B4535" s="341">
        <f>'0'!$A$2</f>
        <v>46112</v>
      </c>
      <c r="C4535" s="341" t="s">
        <v>1246</v>
      </c>
      <c r="D4535" s="22"/>
      <c r="E4535" s="23"/>
      <c r="F4535" s="14"/>
      <c r="G4535" s="23"/>
      <c r="H4535" s="22"/>
      <c r="I4535" s="24"/>
      <c r="J4535" s="24"/>
      <c r="K4535" s="25"/>
      <c r="L4535" s="25"/>
      <c r="M4535" s="25"/>
      <c r="N4535" s="25"/>
      <c r="O4535" s="25"/>
      <c r="P4535" s="25"/>
      <c r="Q4535" s="26"/>
      <c r="R4535" s="25"/>
      <c r="S4535" s="25"/>
      <c r="T4535" s="27">
        <f t="shared" si="351"/>
        <v>0</v>
      </c>
      <c r="U4535" s="27">
        <f t="shared" si="352"/>
        <v>0</v>
      </c>
      <c r="V4535" s="25"/>
      <c r="W4535" s="27" t="str">
        <f t="shared" si="353"/>
        <v/>
      </c>
      <c r="X4535" s="43" t="str">
        <f t="shared" si="354"/>
        <v>OK</v>
      </c>
      <c r="Y4535" s="681" t="str">
        <f t="shared" si="355"/>
        <v/>
      </c>
    </row>
    <row r="4536" spans="1:25" x14ac:dyDescent="0.25">
      <c r="A4536" s="68" t="str">
        <f>'0'!$A$4</f>
        <v>………………..</v>
      </c>
      <c r="B4536" s="341">
        <f>'0'!$A$2</f>
        <v>46112</v>
      </c>
      <c r="C4536" s="341" t="s">
        <v>1246</v>
      </c>
      <c r="D4536" s="22"/>
      <c r="E4536" s="23"/>
      <c r="F4536" s="14"/>
      <c r="G4536" s="23"/>
      <c r="H4536" s="22"/>
      <c r="I4536" s="24"/>
      <c r="J4536" s="24"/>
      <c r="K4536" s="25"/>
      <c r="L4536" s="25"/>
      <c r="M4536" s="25"/>
      <c r="N4536" s="25"/>
      <c r="O4536" s="25"/>
      <c r="P4536" s="25"/>
      <c r="Q4536" s="26"/>
      <c r="R4536" s="25"/>
      <c r="S4536" s="25"/>
      <c r="T4536" s="27">
        <f t="shared" si="351"/>
        <v>0</v>
      </c>
      <c r="U4536" s="27">
        <f t="shared" si="352"/>
        <v>0</v>
      </c>
      <c r="V4536" s="25"/>
      <c r="W4536" s="27" t="str">
        <f t="shared" si="353"/>
        <v/>
      </c>
      <c r="X4536" s="43" t="str">
        <f t="shared" si="354"/>
        <v>OK</v>
      </c>
      <c r="Y4536" s="681" t="str">
        <f t="shared" si="355"/>
        <v/>
      </c>
    </row>
    <row r="4537" spans="1:25" x14ac:dyDescent="0.25">
      <c r="A4537" s="68" t="str">
        <f>'0'!$A$4</f>
        <v>………………..</v>
      </c>
      <c r="B4537" s="341">
        <f>'0'!$A$2</f>
        <v>46112</v>
      </c>
      <c r="C4537" s="341" t="s">
        <v>1246</v>
      </c>
      <c r="D4537" s="22"/>
      <c r="E4537" s="23"/>
      <c r="F4537" s="14"/>
      <c r="G4537" s="23"/>
      <c r="H4537" s="22"/>
      <c r="I4537" s="24"/>
      <c r="J4537" s="24"/>
      <c r="K4537" s="25"/>
      <c r="L4537" s="25"/>
      <c r="M4537" s="25"/>
      <c r="N4537" s="25"/>
      <c r="O4537" s="25"/>
      <c r="P4537" s="25"/>
      <c r="Q4537" s="26"/>
      <c r="R4537" s="25"/>
      <c r="S4537" s="25"/>
      <c r="T4537" s="27">
        <f t="shared" si="351"/>
        <v>0</v>
      </c>
      <c r="U4537" s="27">
        <f t="shared" si="352"/>
        <v>0</v>
      </c>
      <c r="V4537" s="25"/>
      <c r="W4537" s="27" t="str">
        <f t="shared" si="353"/>
        <v/>
      </c>
      <c r="X4537" s="43" t="str">
        <f t="shared" si="354"/>
        <v>OK</v>
      </c>
      <c r="Y4537" s="681" t="str">
        <f t="shared" si="355"/>
        <v/>
      </c>
    </row>
    <row r="4538" spans="1:25" x14ac:dyDescent="0.25">
      <c r="A4538" s="68" t="str">
        <f>'0'!$A$4</f>
        <v>………………..</v>
      </c>
      <c r="B4538" s="341">
        <f>'0'!$A$2</f>
        <v>46112</v>
      </c>
      <c r="C4538" s="341" t="s">
        <v>1246</v>
      </c>
      <c r="D4538" s="22"/>
      <c r="E4538" s="23"/>
      <c r="F4538" s="14"/>
      <c r="G4538" s="23"/>
      <c r="H4538" s="22"/>
      <c r="I4538" s="24"/>
      <c r="J4538" s="24"/>
      <c r="K4538" s="25"/>
      <c r="L4538" s="25"/>
      <c r="M4538" s="25"/>
      <c r="N4538" s="25"/>
      <c r="O4538" s="25"/>
      <c r="P4538" s="25"/>
      <c r="Q4538" s="26"/>
      <c r="R4538" s="25"/>
      <c r="S4538" s="25"/>
      <c r="T4538" s="27">
        <f t="shared" si="351"/>
        <v>0</v>
      </c>
      <c r="U4538" s="27">
        <f t="shared" si="352"/>
        <v>0</v>
      </c>
      <c r="V4538" s="25"/>
      <c r="W4538" s="27" t="str">
        <f t="shared" si="353"/>
        <v/>
      </c>
      <c r="X4538" s="43" t="str">
        <f t="shared" si="354"/>
        <v>OK</v>
      </c>
      <c r="Y4538" s="681" t="str">
        <f t="shared" si="355"/>
        <v/>
      </c>
    </row>
    <row r="4539" spans="1:25" x14ac:dyDescent="0.25">
      <c r="A4539" s="68" t="str">
        <f>'0'!$A$4</f>
        <v>………………..</v>
      </c>
      <c r="B4539" s="341">
        <f>'0'!$A$2</f>
        <v>46112</v>
      </c>
      <c r="C4539" s="341" t="s">
        <v>1246</v>
      </c>
      <c r="D4539" s="22"/>
      <c r="E4539" s="23"/>
      <c r="F4539" s="14"/>
      <c r="G4539" s="23"/>
      <c r="H4539" s="22"/>
      <c r="I4539" s="24"/>
      <c r="J4539" s="24"/>
      <c r="K4539" s="25"/>
      <c r="L4539" s="25"/>
      <c r="M4539" s="25"/>
      <c r="N4539" s="25"/>
      <c r="O4539" s="25"/>
      <c r="P4539" s="25"/>
      <c r="Q4539" s="26"/>
      <c r="R4539" s="25"/>
      <c r="S4539" s="25"/>
      <c r="T4539" s="27">
        <f t="shared" si="351"/>
        <v>0</v>
      </c>
      <c r="U4539" s="27">
        <f t="shared" si="352"/>
        <v>0</v>
      </c>
      <c r="V4539" s="25"/>
      <c r="W4539" s="27" t="str">
        <f t="shared" si="353"/>
        <v/>
      </c>
      <c r="X4539" s="43" t="str">
        <f t="shared" si="354"/>
        <v>OK</v>
      </c>
      <c r="Y4539" s="681" t="str">
        <f t="shared" si="355"/>
        <v/>
      </c>
    </row>
    <row r="4540" spans="1:25" x14ac:dyDescent="0.25">
      <c r="A4540" s="68" t="str">
        <f>'0'!$A$4</f>
        <v>………………..</v>
      </c>
      <c r="B4540" s="341">
        <f>'0'!$A$2</f>
        <v>46112</v>
      </c>
      <c r="C4540" s="341" t="s">
        <v>1246</v>
      </c>
      <c r="D4540" s="22"/>
      <c r="E4540" s="23"/>
      <c r="F4540" s="14"/>
      <c r="G4540" s="23"/>
      <c r="H4540" s="22"/>
      <c r="I4540" s="24"/>
      <c r="J4540" s="24"/>
      <c r="K4540" s="25"/>
      <c r="L4540" s="25"/>
      <c r="M4540" s="25"/>
      <c r="N4540" s="25"/>
      <c r="O4540" s="25"/>
      <c r="P4540" s="25"/>
      <c r="Q4540" s="26"/>
      <c r="R4540" s="25"/>
      <c r="S4540" s="25"/>
      <c r="T4540" s="27">
        <f t="shared" si="351"/>
        <v>0</v>
      </c>
      <c r="U4540" s="27">
        <f t="shared" si="352"/>
        <v>0</v>
      </c>
      <c r="V4540" s="25"/>
      <c r="W4540" s="27" t="str">
        <f t="shared" si="353"/>
        <v/>
      </c>
      <c r="X4540" s="43" t="str">
        <f t="shared" si="354"/>
        <v>OK</v>
      </c>
      <c r="Y4540" s="681" t="str">
        <f t="shared" si="355"/>
        <v/>
      </c>
    </row>
    <row r="4541" spans="1:25" x14ac:dyDescent="0.25">
      <c r="A4541" s="68" t="str">
        <f>'0'!$A$4</f>
        <v>………………..</v>
      </c>
      <c r="B4541" s="341">
        <f>'0'!$A$2</f>
        <v>46112</v>
      </c>
      <c r="C4541" s="341" t="s">
        <v>1246</v>
      </c>
      <c r="D4541" s="22"/>
      <c r="E4541" s="23"/>
      <c r="F4541" s="14"/>
      <c r="G4541" s="23"/>
      <c r="H4541" s="22"/>
      <c r="I4541" s="24"/>
      <c r="J4541" s="24"/>
      <c r="K4541" s="25"/>
      <c r="L4541" s="25"/>
      <c r="M4541" s="25"/>
      <c r="N4541" s="25"/>
      <c r="O4541" s="25"/>
      <c r="P4541" s="25"/>
      <c r="Q4541" s="26"/>
      <c r="R4541" s="25"/>
      <c r="S4541" s="25"/>
      <c r="T4541" s="27">
        <f t="shared" si="351"/>
        <v>0</v>
      </c>
      <c r="U4541" s="27">
        <f t="shared" si="352"/>
        <v>0</v>
      </c>
      <c r="V4541" s="25"/>
      <c r="W4541" s="27" t="str">
        <f t="shared" si="353"/>
        <v/>
      </c>
      <c r="X4541" s="43" t="str">
        <f t="shared" si="354"/>
        <v>OK</v>
      </c>
      <c r="Y4541" s="681" t="str">
        <f t="shared" si="355"/>
        <v/>
      </c>
    </row>
    <row r="4542" spans="1:25" x14ac:dyDescent="0.25">
      <c r="A4542" s="68" t="str">
        <f>'0'!$A$4</f>
        <v>………………..</v>
      </c>
      <c r="B4542" s="341">
        <f>'0'!$A$2</f>
        <v>46112</v>
      </c>
      <c r="C4542" s="341" t="s">
        <v>1246</v>
      </c>
      <c r="D4542" s="22"/>
      <c r="E4542" s="23"/>
      <c r="F4542" s="14"/>
      <c r="G4542" s="23"/>
      <c r="H4542" s="22"/>
      <c r="I4542" s="24"/>
      <c r="J4542" s="24"/>
      <c r="K4542" s="25"/>
      <c r="L4542" s="25"/>
      <c r="M4542" s="25"/>
      <c r="N4542" s="25"/>
      <c r="O4542" s="25"/>
      <c r="P4542" s="25"/>
      <c r="Q4542" s="26"/>
      <c r="R4542" s="25"/>
      <c r="S4542" s="25"/>
      <c r="T4542" s="27">
        <f t="shared" si="351"/>
        <v>0</v>
      </c>
      <c r="U4542" s="27">
        <f t="shared" si="352"/>
        <v>0</v>
      </c>
      <c r="V4542" s="25"/>
      <c r="W4542" s="27" t="str">
        <f t="shared" si="353"/>
        <v/>
      </c>
      <c r="X4542" s="43" t="str">
        <f t="shared" si="354"/>
        <v>OK</v>
      </c>
      <c r="Y4542" s="681" t="str">
        <f t="shared" si="355"/>
        <v/>
      </c>
    </row>
    <row r="4543" spans="1:25" x14ac:dyDescent="0.25">
      <c r="A4543" s="68" t="str">
        <f>'0'!$A$4</f>
        <v>………………..</v>
      </c>
      <c r="B4543" s="341">
        <f>'0'!$A$2</f>
        <v>46112</v>
      </c>
      <c r="C4543" s="341" t="s">
        <v>1246</v>
      </c>
      <c r="D4543" s="22"/>
      <c r="E4543" s="23"/>
      <c r="F4543" s="14"/>
      <c r="G4543" s="23"/>
      <c r="H4543" s="22"/>
      <c r="I4543" s="24"/>
      <c r="J4543" s="24"/>
      <c r="K4543" s="25"/>
      <c r="L4543" s="25"/>
      <c r="M4543" s="25"/>
      <c r="N4543" s="25"/>
      <c r="O4543" s="25"/>
      <c r="P4543" s="25"/>
      <c r="Q4543" s="26"/>
      <c r="R4543" s="25"/>
      <c r="S4543" s="25"/>
      <c r="T4543" s="27">
        <f t="shared" si="351"/>
        <v>0</v>
      </c>
      <c r="U4543" s="27">
        <f t="shared" si="352"/>
        <v>0</v>
      </c>
      <c r="V4543" s="25"/>
      <c r="W4543" s="27" t="str">
        <f t="shared" si="353"/>
        <v/>
      </c>
      <c r="X4543" s="43" t="str">
        <f t="shared" si="354"/>
        <v>OK</v>
      </c>
      <c r="Y4543" s="681" t="str">
        <f t="shared" si="355"/>
        <v/>
      </c>
    </row>
    <row r="4544" spans="1:25" x14ac:dyDescent="0.25">
      <c r="A4544" s="68" t="str">
        <f>'0'!$A$4</f>
        <v>………………..</v>
      </c>
      <c r="B4544" s="341">
        <f>'0'!$A$2</f>
        <v>46112</v>
      </c>
      <c r="C4544" s="341" t="s">
        <v>1246</v>
      </c>
      <c r="D4544" s="22"/>
      <c r="E4544" s="23"/>
      <c r="F4544" s="14"/>
      <c r="G4544" s="23"/>
      <c r="H4544" s="22"/>
      <c r="I4544" s="24"/>
      <c r="J4544" s="24"/>
      <c r="K4544" s="25"/>
      <c r="L4544" s="25"/>
      <c r="M4544" s="25"/>
      <c r="N4544" s="25"/>
      <c r="O4544" s="25"/>
      <c r="P4544" s="25"/>
      <c r="Q4544" s="26"/>
      <c r="R4544" s="25"/>
      <c r="S4544" s="25"/>
      <c r="T4544" s="27">
        <f t="shared" si="351"/>
        <v>0</v>
      </c>
      <c r="U4544" s="27">
        <f t="shared" si="352"/>
        <v>0</v>
      </c>
      <c r="V4544" s="25"/>
      <c r="W4544" s="27" t="str">
        <f t="shared" si="353"/>
        <v/>
      </c>
      <c r="X4544" s="43" t="str">
        <f t="shared" si="354"/>
        <v>OK</v>
      </c>
      <c r="Y4544" s="681" t="str">
        <f t="shared" si="355"/>
        <v/>
      </c>
    </row>
    <row r="4545" spans="1:25" x14ac:dyDescent="0.25">
      <c r="A4545" s="68" t="str">
        <f>'0'!$A$4</f>
        <v>………………..</v>
      </c>
      <c r="B4545" s="341">
        <f>'0'!$A$2</f>
        <v>46112</v>
      </c>
      <c r="C4545" s="341" t="s">
        <v>1246</v>
      </c>
      <c r="D4545" s="22"/>
      <c r="E4545" s="23"/>
      <c r="F4545" s="14"/>
      <c r="G4545" s="23"/>
      <c r="H4545" s="22"/>
      <c r="I4545" s="24"/>
      <c r="J4545" s="24"/>
      <c r="K4545" s="25"/>
      <c r="L4545" s="25"/>
      <c r="M4545" s="25"/>
      <c r="N4545" s="25"/>
      <c r="O4545" s="25"/>
      <c r="P4545" s="25"/>
      <c r="Q4545" s="26"/>
      <c r="R4545" s="25"/>
      <c r="S4545" s="25"/>
      <c r="T4545" s="27">
        <f t="shared" si="351"/>
        <v>0</v>
      </c>
      <c r="U4545" s="27">
        <f t="shared" si="352"/>
        <v>0</v>
      </c>
      <c r="V4545" s="25"/>
      <c r="W4545" s="27" t="str">
        <f t="shared" si="353"/>
        <v/>
      </c>
      <c r="X4545" s="43" t="str">
        <f t="shared" si="354"/>
        <v>OK</v>
      </c>
      <c r="Y4545" s="681" t="str">
        <f t="shared" si="355"/>
        <v/>
      </c>
    </row>
    <row r="4546" spans="1:25" x14ac:dyDescent="0.25">
      <c r="A4546" s="68" t="str">
        <f>'0'!$A$4</f>
        <v>………………..</v>
      </c>
      <c r="B4546" s="341">
        <f>'0'!$A$2</f>
        <v>46112</v>
      </c>
      <c r="C4546" s="341" t="s">
        <v>1246</v>
      </c>
      <c r="D4546" s="22"/>
      <c r="E4546" s="23"/>
      <c r="F4546" s="14"/>
      <c r="G4546" s="23"/>
      <c r="H4546" s="22"/>
      <c r="I4546" s="24"/>
      <c r="J4546" s="24"/>
      <c r="K4546" s="25"/>
      <c r="L4546" s="25"/>
      <c r="M4546" s="25"/>
      <c r="N4546" s="25"/>
      <c r="O4546" s="25"/>
      <c r="P4546" s="25"/>
      <c r="Q4546" s="26"/>
      <c r="R4546" s="25"/>
      <c r="S4546" s="25"/>
      <c r="T4546" s="27">
        <f t="shared" si="351"/>
        <v>0</v>
      </c>
      <c r="U4546" s="27">
        <f t="shared" si="352"/>
        <v>0</v>
      </c>
      <c r="V4546" s="25"/>
      <c r="W4546" s="27" t="str">
        <f t="shared" si="353"/>
        <v/>
      </c>
      <c r="X4546" s="43" t="str">
        <f t="shared" si="354"/>
        <v>OK</v>
      </c>
      <c r="Y4546" s="681" t="str">
        <f t="shared" si="355"/>
        <v/>
      </c>
    </row>
    <row r="4547" spans="1:25" x14ac:dyDescent="0.25">
      <c r="A4547" s="68" t="str">
        <f>'0'!$A$4</f>
        <v>………………..</v>
      </c>
      <c r="B4547" s="341">
        <f>'0'!$A$2</f>
        <v>46112</v>
      </c>
      <c r="C4547" s="341" t="s">
        <v>1246</v>
      </c>
      <c r="D4547" s="22"/>
      <c r="E4547" s="23"/>
      <c r="F4547" s="14"/>
      <c r="G4547" s="23"/>
      <c r="H4547" s="22"/>
      <c r="I4547" s="24"/>
      <c r="J4547" s="24"/>
      <c r="K4547" s="25"/>
      <c r="L4547" s="25"/>
      <c r="M4547" s="25"/>
      <c r="N4547" s="25"/>
      <c r="O4547" s="25"/>
      <c r="P4547" s="25"/>
      <c r="Q4547" s="26"/>
      <c r="R4547" s="25"/>
      <c r="S4547" s="25"/>
      <c r="T4547" s="27">
        <f t="shared" si="351"/>
        <v>0</v>
      </c>
      <c r="U4547" s="27">
        <f t="shared" si="352"/>
        <v>0</v>
      </c>
      <c r="V4547" s="25"/>
      <c r="W4547" s="27" t="str">
        <f t="shared" si="353"/>
        <v/>
      </c>
      <c r="X4547" s="43" t="str">
        <f t="shared" si="354"/>
        <v>OK</v>
      </c>
      <c r="Y4547" s="681" t="str">
        <f t="shared" si="355"/>
        <v/>
      </c>
    </row>
    <row r="4548" spans="1:25" x14ac:dyDescent="0.25">
      <c r="A4548" s="68" t="str">
        <f>'0'!$A$4</f>
        <v>………………..</v>
      </c>
      <c r="B4548" s="341">
        <f>'0'!$A$2</f>
        <v>46112</v>
      </c>
      <c r="C4548" s="341" t="s">
        <v>1246</v>
      </c>
      <c r="D4548" s="22"/>
      <c r="E4548" s="23"/>
      <c r="F4548" s="14"/>
      <c r="G4548" s="23"/>
      <c r="H4548" s="22"/>
      <c r="I4548" s="24"/>
      <c r="J4548" s="24"/>
      <c r="K4548" s="25"/>
      <c r="L4548" s="25"/>
      <c r="M4548" s="25"/>
      <c r="N4548" s="25"/>
      <c r="O4548" s="25"/>
      <c r="P4548" s="25"/>
      <c r="Q4548" s="26"/>
      <c r="R4548" s="25"/>
      <c r="S4548" s="25"/>
      <c r="T4548" s="27">
        <f t="shared" si="351"/>
        <v>0</v>
      </c>
      <c r="U4548" s="27">
        <f t="shared" si="352"/>
        <v>0</v>
      </c>
      <c r="V4548" s="25"/>
      <c r="W4548" s="27" t="str">
        <f t="shared" si="353"/>
        <v/>
      </c>
      <c r="X4548" s="43" t="str">
        <f t="shared" si="354"/>
        <v>OK</v>
      </c>
      <c r="Y4548" s="681" t="str">
        <f t="shared" si="355"/>
        <v/>
      </c>
    </row>
    <row r="4549" spans="1:25" x14ac:dyDescent="0.25">
      <c r="A4549" s="68" t="str">
        <f>'0'!$A$4</f>
        <v>………………..</v>
      </c>
      <c r="B4549" s="341">
        <f>'0'!$A$2</f>
        <v>46112</v>
      </c>
      <c r="C4549" s="341" t="s">
        <v>1246</v>
      </c>
      <c r="D4549" s="22"/>
      <c r="E4549" s="23"/>
      <c r="F4549" s="14"/>
      <c r="G4549" s="23"/>
      <c r="H4549" s="22"/>
      <c r="I4549" s="24"/>
      <c r="J4549" s="24"/>
      <c r="K4549" s="25"/>
      <c r="L4549" s="25"/>
      <c r="M4549" s="25"/>
      <c r="N4549" s="25"/>
      <c r="O4549" s="25"/>
      <c r="P4549" s="25"/>
      <c r="Q4549" s="26"/>
      <c r="R4549" s="25"/>
      <c r="S4549" s="25"/>
      <c r="T4549" s="27">
        <f t="shared" si="351"/>
        <v>0</v>
      </c>
      <c r="U4549" s="27">
        <f t="shared" si="352"/>
        <v>0</v>
      </c>
      <c r="V4549" s="25"/>
      <c r="W4549" s="27" t="str">
        <f t="shared" si="353"/>
        <v/>
      </c>
      <c r="X4549" s="43" t="str">
        <f t="shared" si="354"/>
        <v>OK</v>
      </c>
      <c r="Y4549" s="681" t="str">
        <f t="shared" si="355"/>
        <v/>
      </c>
    </row>
    <row r="4550" spans="1:25" x14ac:dyDescent="0.25">
      <c r="A4550" s="68" t="str">
        <f>'0'!$A$4</f>
        <v>………………..</v>
      </c>
      <c r="B4550" s="341">
        <f>'0'!$A$2</f>
        <v>46112</v>
      </c>
      <c r="C4550" s="341" t="s">
        <v>1246</v>
      </c>
      <c r="D4550" s="22"/>
      <c r="E4550" s="23"/>
      <c r="F4550" s="14"/>
      <c r="G4550" s="23"/>
      <c r="H4550" s="22"/>
      <c r="I4550" s="24"/>
      <c r="J4550" s="24"/>
      <c r="K4550" s="25"/>
      <c r="L4550" s="25"/>
      <c r="M4550" s="25"/>
      <c r="N4550" s="25"/>
      <c r="O4550" s="25"/>
      <c r="P4550" s="25"/>
      <c r="Q4550" s="26"/>
      <c r="R4550" s="25"/>
      <c r="S4550" s="25"/>
      <c r="T4550" s="27">
        <f t="shared" si="351"/>
        <v>0</v>
      </c>
      <c r="U4550" s="27">
        <f t="shared" si="352"/>
        <v>0</v>
      </c>
      <c r="V4550" s="25"/>
      <c r="W4550" s="27" t="str">
        <f t="shared" si="353"/>
        <v/>
      </c>
      <c r="X4550" s="43" t="str">
        <f t="shared" si="354"/>
        <v>OK</v>
      </c>
      <c r="Y4550" s="681" t="str">
        <f t="shared" si="355"/>
        <v/>
      </c>
    </row>
    <row r="4551" spans="1:25" x14ac:dyDescent="0.25">
      <c r="A4551" s="68" t="str">
        <f>'0'!$A$4</f>
        <v>………………..</v>
      </c>
      <c r="B4551" s="341">
        <f>'0'!$A$2</f>
        <v>46112</v>
      </c>
      <c r="C4551" s="341" t="s">
        <v>1246</v>
      </c>
      <c r="D4551" s="22"/>
      <c r="E4551" s="23"/>
      <c r="F4551" s="14"/>
      <c r="G4551" s="23"/>
      <c r="H4551" s="22"/>
      <c r="I4551" s="24"/>
      <c r="J4551" s="24"/>
      <c r="K4551" s="25"/>
      <c r="L4551" s="25"/>
      <c r="M4551" s="25"/>
      <c r="N4551" s="25"/>
      <c r="O4551" s="25"/>
      <c r="P4551" s="25"/>
      <c r="Q4551" s="26"/>
      <c r="R4551" s="25"/>
      <c r="S4551" s="25"/>
      <c r="T4551" s="27">
        <f t="shared" si="351"/>
        <v>0</v>
      </c>
      <c r="U4551" s="27">
        <f t="shared" si="352"/>
        <v>0</v>
      </c>
      <c r="V4551" s="25"/>
      <c r="W4551" s="27" t="str">
        <f t="shared" si="353"/>
        <v/>
      </c>
      <c r="X4551" s="43" t="str">
        <f t="shared" si="354"/>
        <v>OK</v>
      </c>
      <c r="Y4551" s="681" t="str">
        <f t="shared" si="355"/>
        <v/>
      </c>
    </row>
    <row r="4552" spans="1:25" x14ac:dyDescent="0.25">
      <c r="A4552" s="68" t="str">
        <f>'0'!$A$4</f>
        <v>………………..</v>
      </c>
      <c r="B4552" s="341">
        <f>'0'!$A$2</f>
        <v>46112</v>
      </c>
      <c r="C4552" s="341" t="s">
        <v>1246</v>
      </c>
      <c r="D4552" s="22"/>
      <c r="E4552" s="23"/>
      <c r="F4552" s="14"/>
      <c r="G4552" s="23"/>
      <c r="H4552" s="22"/>
      <c r="I4552" s="24"/>
      <c r="J4552" s="24"/>
      <c r="K4552" s="25"/>
      <c r="L4552" s="25"/>
      <c r="M4552" s="25"/>
      <c r="N4552" s="25"/>
      <c r="O4552" s="25"/>
      <c r="P4552" s="25"/>
      <c r="Q4552" s="26"/>
      <c r="R4552" s="25"/>
      <c r="S4552" s="25"/>
      <c r="T4552" s="27">
        <f t="shared" si="351"/>
        <v>0</v>
      </c>
      <c r="U4552" s="27">
        <f t="shared" si="352"/>
        <v>0</v>
      </c>
      <c r="V4552" s="25"/>
      <c r="W4552" s="27" t="str">
        <f t="shared" si="353"/>
        <v/>
      </c>
      <c r="X4552" s="43" t="str">
        <f t="shared" si="354"/>
        <v>OK</v>
      </c>
      <c r="Y4552" s="681" t="str">
        <f t="shared" si="355"/>
        <v/>
      </c>
    </row>
    <row r="4553" spans="1:25" x14ac:dyDescent="0.25">
      <c r="A4553" s="68" t="str">
        <f>'0'!$A$4</f>
        <v>………………..</v>
      </c>
      <c r="B4553" s="341">
        <f>'0'!$A$2</f>
        <v>46112</v>
      </c>
      <c r="C4553" s="341" t="s">
        <v>1246</v>
      </c>
      <c r="D4553" s="22"/>
      <c r="E4553" s="23"/>
      <c r="F4553" s="14"/>
      <c r="G4553" s="23"/>
      <c r="H4553" s="22"/>
      <c r="I4553" s="24"/>
      <c r="J4553" s="24"/>
      <c r="K4553" s="25"/>
      <c r="L4553" s="25"/>
      <c r="M4553" s="25"/>
      <c r="N4553" s="25"/>
      <c r="O4553" s="25"/>
      <c r="P4553" s="25"/>
      <c r="Q4553" s="26"/>
      <c r="R4553" s="25"/>
      <c r="S4553" s="25"/>
      <c r="T4553" s="27">
        <f t="shared" ref="T4553:T4616" si="356">N4553+P4553-R4553</f>
        <v>0</v>
      </c>
      <c r="U4553" s="27">
        <f t="shared" ref="U4553:U4616" si="357">O4553+Q4553-S4553</f>
        <v>0</v>
      </c>
      <c r="V4553" s="25"/>
      <c r="W4553" s="27" t="str">
        <f t="shared" ref="W4553:W4616" si="358">IF(K4553="","",K4553-M4553-(P4553-Q4553))</f>
        <v/>
      </c>
      <c r="X4553" s="43" t="str">
        <f t="shared" ref="X4553:X4616" si="359">IF(ROUND(T4553-V4553,2)&gt;=0,"OK","Просрочието не може да надхвърля задължението")</f>
        <v>OK</v>
      </c>
      <c r="Y4553" s="681" t="str">
        <f t="shared" ref="Y4553:Y4616" si="360">IF(COUNTBLANK(D4553:W4553)=18,"",IF(D4553="999999999","",IF(ISNUMBER(VALUE(D4553)),IF(LEN(D4553)&lt;&gt;9,"Въведеното ЕИК е твърде късо или твърде дълго",IF(OR(MOD(MID(D4553,1,1)*1+MID(D4553,2,1)*2+MID(D4553,3,1)*3+MID(D4553,4,1)*4+MID(D4553,5,1)*5+MID(D4553,6,1)*6+MID(D4553,7,1)*7+MID(D4553,8,1)*8,11)-MID(D4553,9,1)=0,AND(MOD(MID(D4553,1,1)*3+MID(D4553,2,1)*4+MID(D4553,3,1)*5+MID(D4553,4,1)*6+MID(D4553,5,1)*7+MID(D4553,6,1)*8+MID(D4553,7,1)*9+MID(D4553,8,1)*10,11)=10,MID(D4553,9,1)*1=0),MOD(MID(D4553,1,1)*3+MID(D4553,2,1)*4+MID(D4553,3,1)*5+MID(D4553,4,1)*6+MID(D4553,5,1)*7+MID(D4553,6,1)*8+MID(D4553,7,1)*9+MID(D4553,8,1)*10,11)-MID(D4553,9,1)=0),"","Въведеното ЕИК е невалидно")),"Въведеното ЕИК съдържа непозволени символи")))</f>
        <v/>
      </c>
    </row>
    <row r="4554" spans="1:25" x14ac:dyDescent="0.25">
      <c r="A4554" s="68" t="str">
        <f>'0'!$A$4</f>
        <v>………………..</v>
      </c>
      <c r="B4554" s="341">
        <f>'0'!$A$2</f>
        <v>46112</v>
      </c>
      <c r="C4554" s="341" t="s">
        <v>1246</v>
      </c>
      <c r="D4554" s="22"/>
      <c r="E4554" s="23"/>
      <c r="F4554" s="14"/>
      <c r="G4554" s="23"/>
      <c r="H4554" s="22"/>
      <c r="I4554" s="24"/>
      <c r="J4554" s="24"/>
      <c r="K4554" s="25"/>
      <c r="L4554" s="25"/>
      <c r="M4554" s="25"/>
      <c r="N4554" s="25"/>
      <c r="O4554" s="25"/>
      <c r="P4554" s="25"/>
      <c r="Q4554" s="26"/>
      <c r="R4554" s="25"/>
      <c r="S4554" s="25"/>
      <c r="T4554" s="27">
        <f t="shared" si="356"/>
        <v>0</v>
      </c>
      <c r="U4554" s="27">
        <f t="shared" si="357"/>
        <v>0</v>
      </c>
      <c r="V4554" s="25"/>
      <c r="W4554" s="27" t="str">
        <f t="shared" si="358"/>
        <v/>
      </c>
      <c r="X4554" s="43" t="str">
        <f t="shared" si="359"/>
        <v>OK</v>
      </c>
      <c r="Y4554" s="681" t="str">
        <f t="shared" si="360"/>
        <v/>
      </c>
    </row>
    <row r="4555" spans="1:25" x14ac:dyDescent="0.25">
      <c r="A4555" s="68" t="str">
        <f>'0'!$A$4</f>
        <v>………………..</v>
      </c>
      <c r="B4555" s="341">
        <f>'0'!$A$2</f>
        <v>46112</v>
      </c>
      <c r="C4555" s="341" t="s">
        <v>1246</v>
      </c>
      <c r="D4555" s="22"/>
      <c r="E4555" s="23"/>
      <c r="F4555" s="14"/>
      <c r="G4555" s="23"/>
      <c r="H4555" s="22"/>
      <c r="I4555" s="24"/>
      <c r="J4555" s="24"/>
      <c r="K4555" s="25"/>
      <c r="L4555" s="25"/>
      <c r="M4555" s="25"/>
      <c r="N4555" s="25"/>
      <c r="O4555" s="25"/>
      <c r="P4555" s="25"/>
      <c r="Q4555" s="26"/>
      <c r="R4555" s="25"/>
      <c r="S4555" s="25"/>
      <c r="T4555" s="27">
        <f t="shared" si="356"/>
        <v>0</v>
      </c>
      <c r="U4555" s="27">
        <f t="shared" si="357"/>
        <v>0</v>
      </c>
      <c r="V4555" s="25"/>
      <c r="W4555" s="27" t="str">
        <f t="shared" si="358"/>
        <v/>
      </c>
      <c r="X4555" s="43" t="str">
        <f t="shared" si="359"/>
        <v>OK</v>
      </c>
      <c r="Y4555" s="681" t="str">
        <f t="shared" si="360"/>
        <v/>
      </c>
    </row>
    <row r="4556" spans="1:25" x14ac:dyDescent="0.25">
      <c r="A4556" s="68" t="str">
        <f>'0'!$A$4</f>
        <v>………………..</v>
      </c>
      <c r="B4556" s="341">
        <f>'0'!$A$2</f>
        <v>46112</v>
      </c>
      <c r="C4556" s="341" t="s">
        <v>1246</v>
      </c>
      <c r="D4556" s="22"/>
      <c r="E4556" s="23"/>
      <c r="F4556" s="14"/>
      <c r="G4556" s="23"/>
      <c r="H4556" s="22"/>
      <c r="I4556" s="24"/>
      <c r="J4556" s="24"/>
      <c r="K4556" s="25"/>
      <c r="L4556" s="25"/>
      <c r="M4556" s="25"/>
      <c r="N4556" s="25"/>
      <c r="O4556" s="25"/>
      <c r="P4556" s="25"/>
      <c r="Q4556" s="26"/>
      <c r="R4556" s="25"/>
      <c r="S4556" s="25"/>
      <c r="T4556" s="27">
        <f t="shared" si="356"/>
        <v>0</v>
      </c>
      <c r="U4556" s="27">
        <f t="shared" si="357"/>
        <v>0</v>
      </c>
      <c r="V4556" s="25"/>
      <c r="W4556" s="27" t="str">
        <f t="shared" si="358"/>
        <v/>
      </c>
      <c r="X4556" s="43" t="str">
        <f t="shared" si="359"/>
        <v>OK</v>
      </c>
      <c r="Y4556" s="681" t="str">
        <f t="shared" si="360"/>
        <v/>
      </c>
    </row>
    <row r="4557" spans="1:25" x14ac:dyDescent="0.25">
      <c r="A4557" s="68" t="str">
        <f>'0'!$A$4</f>
        <v>………………..</v>
      </c>
      <c r="B4557" s="341">
        <f>'0'!$A$2</f>
        <v>46112</v>
      </c>
      <c r="C4557" s="341" t="s">
        <v>1246</v>
      </c>
      <c r="D4557" s="22"/>
      <c r="E4557" s="23"/>
      <c r="F4557" s="14"/>
      <c r="G4557" s="23"/>
      <c r="H4557" s="22"/>
      <c r="I4557" s="24"/>
      <c r="J4557" s="24"/>
      <c r="K4557" s="25"/>
      <c r="L4557" s="25"/>
      <c r="M4557" s="25"/>
      <c r="N4557" s="25"/>
      <c r="O4557" s="25"/>
      <c r="P4557" s="25"/>
      <c r="Q4557" s="26"/>
      <c r="R4557" s="25"/>
      <c r="S4557" s="25"/>
      <c r="T4557" s="27">
        <f t="shared" si="356"/>
        <v>0</v>
      </c>
      <c r="U4557" s="27">
        <f t="shared" si="357"/>
        <v>0</v>
      </c>
      <c r="V4557" s="25"/>
      <c r="W4557" s="27" t="str">
        <f t="shared" si="358"/>
        <v/>
      </c>
      <c r="X4557" s="43" t="str">
        <f t="shared" si="359"/>
        <v>OK</v>
      </c>
      <c r="Y4557" s="681" t="str">
        <f t="shared" si="360"/>
        <v/>
      </c>
    </row>
    <row r="4558" spans="1:25" x14ac:dyDescent="0.25">
      <c r="A4558" s="68" t="str">
        <f>'0'!$A$4</f>
        <v>………………..</v>
      </c>
      <c r="B4558" s="341">
        <f>'0'!$A$2</f>
        <v>46112</v>
      </c>
      <c r="C4558" s="341" t="s">
        <v>1246</v>
      </c>
      <c r="D4558" s="22"/>
      <c r="E4558" s="23"/>
      <c r="F4558" s="14"/>
      <c r="G4558" s="23"/>
      <c r="H4558" s="22"/>
      <c r="I4558" s="24"/>
      <c r="J4558" s="24"/>
      <c r="K4558" s="25"/>
      <c r="L4558" s="25"/>
      <c r="M4558" s="25"/>
      <c r="N4558" s="25"/>
      <c r="O4558" s="25"/>
      <c r="P4558" s="25"/>
      <c r="Q4558" s="26"/>
      <c r="R4558" s="25"/>
      <c r="S4558" s="25"/>
      <c r="T4558" s="27">
        <f t="shared" si="356"/>
        <v>0</v>
      </c>
      <c r="U4558" s="27">
        <f t="shared" si="357"/>
        <v>0</v>
      </c>
      <c r="V4558" s="25"/>
      <c r="W4558" s="27" t="str">
        <f t="shared" si="358"/>
        <v/>
      </c>
      <c r="X4558" s="43" t="str">
        <f t="shared" si="359"/>
        <v>OK</v>
      </c>
      <c r="Y4558" s="681" t="str">
        <f t="shared" si="360"/>
        <v/>
      </c>
    </row>
    <row r="4559" spans="1:25" x14ac:dyDescent="0.25">
      <c r="A4559" s="68" t="str">
        <f>'0'!$A$4</f>
        <v>………………..</v>
      </c>
      <c r="B4559" s="341">
        <f>'0'!$A$2</f>
        <v>46112</v>
      </c>
      <c r="C4559" s="341" t="s">
        <v>1246</v>
      </c>
      <c r="D4559" s="22"/>
      <c r="E4559" s="23"/>
      <c r="F4559" s="14"/>
      <c r="G4559" s="23"/>
      <c r="H4559" s="22"/>
      <c r="I4559" s="24"/>
      <c r="J4559" s="24"/>
      <c r="K4559" s="25"/>
      <c r="L4559" s="25"/>
      <c r="M4559" s="25"/>
      <c r="N4559" s="25"/>
      <c r="O4559" s="25"/>
      <c r="P4559" s="25"/>
      <c r="Q4559" s="26"/>
      <c r="R4559" s="25"/>
      <c r="S4559" s="25"/>
      <c r="T4559" s="27">
        <f t="shared" si="356"/>
        <v>0</v>
      </c>
      <c r="U4559" s="27">
        <f t="shared" si="357"/>
        <v>0</v>
      </c>
      <c r="V4559" s="25"/>
      <c r="W4559" s="27" t="str">
        <f t="shared" si="358"/>
        <v/>
      </c>
      <c r="X4559" s="43" t="str">
        <f t="shared" si="359"/>
        <v>OK</v>
      </c>
      <c r="Y4559" s="681" t="str">
        <f t="shared" si="360"/>
        <v/>
      </c>
    </row>
    <row r="4560" spans="1:25" x14ac:dyDescent="0.25">
      <c r="A4560" s="68" t="str">
        <f>'0'!$A$4</f>
        <v>………………..</v>
      </c>
      <c r="B4560" s="341">
        <f>'0'!$A$2</f>
        <v>46112</v>
      </c>
      <c r="C4560" s="341" t="s">
        <v>1246</v>
      </c>
      <c r="D4560" s="22"/>
      <c r="E4560" s="23"/>
      <c r="F4560" s="14"/>
      <c r="G4560" s="23"/>
      <c r="H4560" s="22"/>
      <c r="I4560" s="24"/>
      <c r="J4560" s="24"/>
      <c r="K4560" s="25"/>
      <c r="L4560" s="25"/>
      <c r="M4560" s="25"/>
      <c r="N4560" s="25"/>
      <c r="O4560" s="25"/>
      <c r="P4560" s="25"/>
      <c r="Q4560" s="26"/>
      <c r="R4560" s="25"/>
      <c r="S4560" s="25"/>
      <c r="T4560" s="27">
        <f t="shared" si="356"/>
        <v>0</v>
      </c>
      <c r="U4560" s="27">
        <f t="shared" si="357"/>
        <v>0</v>
      </c>
      <c r="V4560" s="25"/>
      <c r="W4560" s="27" t="str">
        <f t="shared" si="358"/>
        <v/>
      </c>
      <c r="X4560" s="43" t="str">
        <f t="shared" si="359"/>
        <v>OK</v>
      </c>
      <c r="Y4560" s="681" t="str">
        <f t="shared" si="360"/>
        <v/>
      </c>
    </row>
    <row r="4561" spans="1:25" x14ac:dyDescent="0.25">
      <c r="A4561" s="68" t="str">
        <f>'0'!$A$4</f>
        <v>………………..</v>
      </c>
      <c r="B4561" s="341">
        <f>'0'!$A$2</f>
        <v>46112</v>
      </c>
      <c r="C4561" s="341" t="s">
        <v>1246</v>
      </c>
      <c r="D4561" s="22"/>
      <c r="E4561" s="23"/>
      <c r="F4561" s="14"/>
      <c r="G4561" s="23"/>
      <c r="H4561" s="22"/>
      <c r="I4561" s="24"/>
      <c r="J4561" s="24"/>
      <c r="K4561" s="25"/>
      <c r="L4561" s="25"/>
      <c r="M4561" s="25"/>
      <c r="N4561" s="25"/>
      <c r="O4561" s="25"/>
      <c r="P4561" s="25"/>
      <c r="Q4561" s="26"/>
      <c r="R4561" s="25"/>
      <c r="S4561" s="25"/>
      <c r="T4561" s="27">
        <f t="shared" si="356"/>
        <v>0</v>
      </c>
      <c r="U4561" s="27">
        <f t="shared" si="357"/>
        <v>0</v>
      </c>
      <c r="V4561" s="25"/>
      <c r="W4561" s="27" t="str">
        <f t="shared" si="358"/>
        <v/>
      </c>
      <c r="X4561" s="43" t="str">
        <f t="shared" si="359"/>
        <v>OK</v>
      </c>
      <c r="Y4561" s="681" t="str">
        <f t="shared" si="360"/>
        <v/>
      </c>
    </row>
    <row r="4562" spans="1:25" x14ac:dyDescent="0.25">
      <c r="A4562" s="68" t="str">
        <f>'0'!$A$4</f>
        <v>………………..</v>
      </c>
      <c r="B4562" s="341">
        <f>'0'!$A$2</f>
        <v>46112</v>
      </c>
      <c r="C4562" s="341" t="s">
        <v>1246</v>
      </c>
      <c r="D4562" s="22"/>
      <c r="E4562" s="23"/>
      <c r="F4562" s="14"/>
      <c r="G4562" s="23"/>
      <c r="H4562" s="22"/>
      <c r="I4562" s="24"/>
      <c r="J4562" s="24"/>
      <c r="K4562" s="25"/>
      <c r="L4562" s="25"/>
      <c r="M4562" s="25"/>
      <c r="N4562" s="25"/>
      <c r="O4562" s="25"/>
      <c r="P4562" s="25"/>
      <c r="Q4562" s="26"/>
      <c r="R4562" s="25"/>
      <c r="S4562" s="25"/>
      <c r="T4562" s="27">
        <f t="shared" si="356"/>
        <v>0</v>
      </c>
      <c r="U4562" s="27">
        <f t="shared" si="357"/>
        <v>0</v>
      </c>
      <c r="V4562" s="25"/>
      <c r="W4562" s="27" t="str">
        <f t="shared" si="358"/>
        <v/>
      </c>
      <c r="X4562" s="43" t="str">
        <f t="shared" si="359"/>
        <v>OK</v>
      </c>
      <c r="Y4562" s="681" t="str">
        <f t="shared" si="360"/>
        <v/>
      </c>
    </row>
    <row r="4563" spans="1:25" x14ac:dyDescent="0.25">
      <c r="A4563" s="68" t="str">
        <f>'0'!$A$4</f>
        <v>………………..</v>
      </c>
      <c r="B4563" s="341">
        <f>'0'!$A$2</f>
        <v>46112</v>
      </c>
      <c r="C4563" s="341" t="s">
        <v>1246</v>
      </c>
      <c r="D4563" s="22"/>
      <c r="E4563" s="23"/>
      <c r="F4563" s="14"/>
      <c r="G4563" s="23"/>
      <c r="H4563" s="22"/>
      <c r="I4563" s="24"/>
      <c r="J4563" s="24"/>
      <c r="K4563" s="25"/>
      <c r="L4563" s="25"/>
      <c r="M4563" s="25"/>
      <c r="N4563" s="25"/>
      <c r="O4563" s="25"/>
      <c r="P4563" s="25"/>
      <c r="Q4563" s="26"/>
      <c r="R4563" s="25"/>
      <c r="S4563" s="25"/>
      <c r="T4563" s="27">
        <f t="shared" si="356"/>
        <v>0</v>
      </c>
      <c r="U4563" s="27">
        <f t="shared" si="357"/>
        <v>0</v>
      </c>
      <c r="V4563" s="25"/>
      <c r="W4563" s="27" t="str">
        <f t="shared" si="358"/>
        <v/>
      </c>
      <c r="X4563" s="43" t="str">
        <f t="shared" si="359"/>
        <v>OK</v>
      </c>
      <c r="Y4563" s="681" t="str">
        <f t="shared" si="360"/>
        <v/>
      </c>
    </row>
    <row r="4564" spans="1:25" x14ac:dyDescent="0.25">
      <c r="A4564" s="68" t="str">
        <f>'0'!$A$4</f>
        <v>………………..</v>
      </c>
      <c r="B4564" s="341">
        <f>'0'!$A$2</f>
        <v>46112</v>
      </c>
      <c r="C4564" s="341" t="s">
        <v>1246</v>
      </c>
      <c r="D4564" s="22"/>
      <c r="E4564" s="23"/>
      <c r="F4564" s="14"/>
      <c r="G4564" s="23"/>
      <c r="H4564" s="22"/>
      <c r="I4564" s="24"/>
      <c r="J4564" s="24"/>
      <c r="K4564" s="25"/>
      <c r="L4564" s="25"/>
      <c r="M4564" s="25"/>
      <c r="N4564" s="25"/>
      <c r="O4564" s="25"/>
      <c r="P4564" s="25"/>
      <c r="Q4564" s="26"/>
      <c r="R4564" s="25"/>
      <c r="S4564" s="25"/>
      <c r="T4564" s="27">
        <f t="shared" si="356"/>
        <v>0</v>
      </c>
      <c r="U4564" s="27">
        <f t="shared" si="357"/>
        <v>0</v>
      </c>
      <c r="V4564" s="25"/>
      <c r="W4564" s="27" t="str">
        <f t="shared" si="358"/>
        <v/>
      </c>
      <c r="X4564" s="43" t="str">
        <f t="shared" si="359"/>
        <v>OK</v>
      </c>
      <c r="Y4564" s="681" t="str">
        <f t="shared" si="360"/>
        <v/>
      </c>
    </row>
    <row r="4565" spans="1:25" x14ac:dyDescent="0.25">
      <c r="A4565" s="68" t="str">
        <f>'0'!$A$4</f>
        <v>………………..</v>
      </c>
      <c r="B4565" s="341">
        <f>'0'!$A$2</f>
        <v>46112</v>
      </c>
      <c r="C4565" s="341" t="s">
        <v>1246</v>
      </c>
      <c r="D4565" s="22"/>
      <c r="E4565" s="23"/>
      <c r="F4565" s="14"/>
      <c r="G4565" s="23"/>
      <c r="H4565" s="22"/>
      <c r="I4565" s="24"/>
      <c r="J4565" s="24"/>
      <c r="K4565" s="25"/>
      <c r="L4565" s="25"/>
      <c r="M4565" s="25"/>
      <c r="N4565" s="25"/>
      <c r="O4565" s="25"/>
      <c r="P4565" s="25"/>
      <c r="Q4565" s="26"/>
      <c r="R4565" s="25"/>
      <c r="S4565" s="25"/>
      <c r="T4565" s="27">
        <f t="shared" si="356"/>
        <v>0</v>
      </c>
      <c r="U4565" s="27">
        <f t="shared" si="357"/>
        <v>0</v>
      </c>
      <c r="V4565" s="25"/>
      <c r="W4565" s="27" t="str">
        <f t="shared" si="358"/>
        <v/>
      </c>
      <c r="X4565" s="43" t="str">
        <f t="shared" si="359"/>
        <v>OK</v>
      </c>
      <c r="Y4565" s="681" t="str">
        <f t="shared" si="360"/>
        <v/>
      </c>
    </row>
    <row r="4566" spans="1:25" x14ac:dyDescent="0.25">
      <c r="A4566" s="68" t="str">
        <f>'0'!$A$4</f>
        <v>………………..</v>
      </c>
      <c r="B4566" s="341">
        <f>'0'!$A$2</f>
        <v>46112</v>
      </c>
      <c r="C4566" s="341" t="s">
        <v>1246</v>
      </c>
      <c r="D4566" s="22"/>
      <c r="E4566" s="23"/>
      <c r="F4566" s="14"/>
      <c r="G4566" s="23"/>
      <c r="H4566" s="22"/>
      <c r="I4566" s="24"/>
      <c r="J4566" s="24"/>
      <c r="K4566" s="25"/>
      <c r="L4566" s="25"/>
      <c r="M4566" s="25"/>
      <c r="N4566" s="25"/>
      <c r="O4566" s="25"/>
      <c r="P4566" s="25"/>
      <c r="Q4566" s="26"/>
      <c r="R4566" s="25"/>
      <c r="S4566" s="25"/>
      <c r="T4566" s="27">
        <f t="shared" si="356"/>
        <v>0</v>
      </c>
      <c r="U4566" s="27">
        <f t="shared" si="357"/>
        <v>0</v>
      </c>
      <c r="V4566" s="25"/>
      <c r="W4566" s="27" t="str">
        <f t="shared" si="358"/>
        <v/>
      </c>
      <c r="X4566" s="43" t="str">
        <f t="shared" si="359"/>
        <v>OK</v>
      </c>
      <c r="Y4566" s="681" t="str">
        <f t="shared" si="360"/>
        <v/>
      </c>
    </row>
    <row r="4567" spans="1:25" x14ac:dyDescent="0.25">
      <c r="A4567" s="68" t="str">
        <f>'0'!$A$4</f>
        <v>………………..</v>
      </c>
      <c r="B4567" s="341">
        <f>'0'!$A$2</f>
        <v>46112</v>
      </c>
      <c r="C4567" s="341" t="s">
        <v>1246</v>
      </c>
      <c r="D4567" s="22"/>
      <c r="E4567" s="23"/>
      <c r="F4567" s="14"/>
      <c r="G4567" s="23"/>
      <c r="H4567" s="22"/>
      <c r="I4567" s="24"/>
      <c r="J4567" s="24"/>
      <c r="K4567" s="25"/>
      <c r="L4567" s="25"/>
      <c r="M4567" s="25"/>
      <c r="N4567" s="25"/>
      <c r="O4567" s="25"/>
      <c r="P4567" s="25"/>
      <c r="Q4567" s="26"/>
      <c r="R4567" s="25"/>
      <c r="S4567" s="25"/>
      <c r="T4567" s="27">
        <f t="shared" si="356"/>
        <v>0</v>
      </c>
      <c r="U4567" s="27">
        <f t="shared" si="357"/>
        <v>0</v>
      </c>
      <c r="V4567" s="25"/>
      <c r="W4567" s="27" t="str">
        <f t="shared" si="358"/>
        <v/>
      </c>
      <c r="X4567" s="43" t="str">
        <f t="shared" si="359"/>
        <v>OK</v>
      </c>
      <c r="Y4567" s="681" t="str">
        <f t="shared" si="360"/>
        <v/>
      </c>
    </row>
    <row r="4568" spans="1:25" x14ac:dyDescent="0.25">
      <c r="A4568" s="68" t="str">
        <f>'0'!$A$4</f>
        <v>………………..</v>
      </c>
      <c r="B4568" s="341">
        <f>'0'!$A$2</f>
        <v>46112</v>
      </c>
      <c r="C4568" s="341" t="s">
        <v>1246</v>
      </c>
      <c r="D4568" s="22"/>
      <c r="E4568" s="23"/>
      <c r="F4568" s="14"/>
      <c r="G4568" s="23"/>
      <c r="H4568" s="22"/>
      <c r="I4568" s="24"/>
      <c r="J4568" s="24"/>
      <c r="K4568" s="25"/>
      <c r="L4568" s="25"/>
      <c r="M4568" s="25"/>
      <c r="N4568" s="25"/>
      <c r="O4568" s="25"/>
      <c r="P4568" s="25"/>
      <c r="Q4568" s="26"/>
      <c r="R4568" s="25"/>
      <c r="S4568" s="25"/>
      <c r="T4568" s="27">
        <f t="shared" si="356"/>
        <v>0</v>
      </c>
      <c r="U4568" s="27">
        <f t="shared" si="357"/>
        <v>0</v>
      </c>
      <c r="V4568" s="25"/>
      <c r="W4568" s="27" t="str">
        <f t="shared" si="358"/>
        <v/>
      </c>
      <c r="X4568" s="43" t="str">
        <f t="shared" si="359"/>
        <v>OK</v>
      </c>
      <c r="Y4568" s="681" t="str">
        <f t="shared" si="360"/>
        <v/>
      </c>
    </row>
    <row r="4569" spans="1:25" x14ac:dyDescent="0.25">
      <c r="A4569" s="68" t="str">
        <f>'0'!$A$4</f>
        <v>………………..</v>
      </c>
      <c r="B4569" s="341">
        <f>'0'!$A$2</f>
        <v>46112</v>
      </c>
      <c r="C4569" s="341" t="s">
        <v>1246</v>
      </c>
      <c r="D4569" s="22"/>
      <c r="E4569" s="23"/>
      <c r="F4569" s="14"/>
      <c r="G4569" s="23"/>
      <c r="H4569" s="22"/>
      <c r="I4569" s="24"/>
      <c r="J4569" s="24"/>
      <c r="K4569" s="25"/>
      <c r="L4569" s="25"/>
      <c r="M4569" s="25"/>
      <c r="N4569" s="25"/>
      <c r="O4569" s="25"/>
      <c r="P4569" s="25"/>
      <c r="Q4569" s="26"/>
      <c r="R4569" s="25"/>
      <c r="S4569" s="25"/>
      <c r="T4569" s="27">
        <f t="shared" si="356"/>
        <v>0</v>
      </c>
      <c r="U4569" s="27">
        <f t="shared" si="357"/>
        <v>0</v>
      </c>
      <c r="V4569" s="25"/>
      <c r="W4569" s="27" t="str">
        <f t="shared" si="358"/>
        <v/>
      </c>
      <c r="X4569" s="43" t="str">
        <f t="shared" si="359"/>
        <v>OK</v>
      </c>
      <c r="Y4569" s="681" t="str">
        <f t="shared" si="360"/>
        <v/>
      </c>
    </row>
    <row r="4570" spans="1:25" x14ac:dyDescent="0.25">
      <c r="A4570" s="68" t="str">
        <f>'0'!$A$4</f>
        <v>………………..</v>
      </c>
      <c r="B4570" s="341">
        <f>'0'!$A$2</f>
        <v>46112</v>
      </c>
      <c r="C4570" s="341" t="s">
        <v>1246</v>
      </c>
      <c r="D4570" s="22"/>
      <c r="E4570" s="23"/>
      <c r="F4570" s="14"/>
      <c r="G4570" s="23"/>
      <c r="H4570" s="22"/>
      <c r="I4570" s="24"/>
      <c r="J4570" s="24"/>
      <c r="K4570" s="25"/>
      <c r="L4570" s="25"/>
      <c r="M4570" s="25"/>
      <c r="N4570" s="25"/>
      <c r="O4570" s="25"/>
      <c r="P4570" s="25"/>
      <c r="Q4570" s="26"/>
      <c r="R4570" s="25"/>
      <c r="S4570" s="25"/>
      <c r="T4570" s="27">
        <f t="shared" si="356"/>
        <v>0</v>
      </c>
      <c r="U4570" s="27">
        <f t="shared" si="357"/>
        <v>0</v>
      </c>
      <c r="V4570" s="25"/>
      <c r="W4570" s="27" t="str">
        <f t="shared" si="358"/>
        <v/>
      </c>
      <c r="X4570" s="43" t="str">
        <f t="shared" si="359"/>
        <v>OK</v>
      </c>
      <c r="Y4570" s="681" t="str">
        <f t="shared" si="360"/>
        <v/>
      </c>
    </row>
    <row r="4571" spans="1:25" x14ac:dyDescent="0.25">
      <c r="A4571" s="68" t="str">
        <f>'0'!$A$4</f>
        <v>………………..</v>
      </c>
      <c r="B4571" s="341">
        <f>'0'!$A$2</f>
        <v>46112</v>
      </c>
      <c r="C4571" s="341" t="s">
        <v>1246</v>
      </c>
      <c r="D4571" s="22"/>
      <c r="E4571" s="23"/>
      <c r="F4571" s="14"/>
      <c r="G4571" s="23"/>
      <c r="H4571" s="22"/>
      <c r="I4571" s="24"/>
      <c r="J4571" s="24"/>
      <c r="K4571" s="25"/>
      <c r="L4571" s="25"/>
      <c r="M4571" s="25"/>
      <c r="N4571" s="25"/>
      <c r="O4571" s="25"/>
      <c r="P4571" s="25"/>
      <c r="Q4571" s="26"/>
      <c r="R4571" s="25"/>
      <c r="S4571" s="25"/>
      <c r="T4571" s="27">
        <f t="shared" si="356"/>
        <v>0</v>
      </c>
      <c r="U4571" s="27">
        <f t="shared" si="357"/>
        <v>0</v>
      </c>
      <c r="V4571" s="25"/>
      <c r="W4571" s="27" t="str">
        <f t="shared" si="358"/>
        <v/>
      </c>
      <c r="X4571" s="43" t="str">
        <f t="shared" si="359"/>
        <v>OK</v>
      </c>
      <c r="Y4571" s="681" t="str">
        <f t="shared" si="360"/>
        <v/>
      </c>
    </row>
    <row r="4572" spans="1:25" x14ac:dyDescent="0.25">
      <c r="A4572" s="68" t="str">
        <f>'0'!$A$4</f>
        <v>………………..</v>
      </c>
      <c r="B4572" s="341">
        <f>'0'!$A$2</f>
        <v>46112</v>
      </c>
      <c r="C4572" s="341" t="s">
        <v>1246</v>
      </c>
      <c r="D4572" s="22"/>
      <c r="E4572" s="23"/>
      <c r="F4572" s="14"/>
      <c r="G4572" s="23"/>
      <c r="H4572" s="22"/>
      <c r="I4572" s="24"/>
      <c r="J4572" s="24"/>
      <c r="K4572" s="25"/>
      <c r="L4572" s="25"/>
      <c r="M4572" s="25"/>
      <c r="N4572" s="25"/>
      <c r="O4572" s="25"/>
      <c r="P4572" s="25"/>
      <c r="Q4572" s="26"/>
      <c r="R4572" s="25"/>
      <c r="S4572" s="25"/>
      <c r="T4572" s="27">
        <f t="shared" si="356"/>
        <v>0</v>
      </c>
      <c r="U4572" s="27">
        <f t="shared" si="357"/>
        <v>0</v>
      </c>
      <c r="V4572" s="25"/>
      <c r="W4572" s="27" t="str">
        <f t="shared" si="358"/>
        <v/>
      </c>
      <c r="X4572" s="43" t="str">
        <f t="shared" si="359"/>
        <v>OK</v>
      </c>
      <c r="Y4572" s="681" t="str">
        <f t="shared" si="360"/>
        <v/>
      </c>
    </row>
    <row r="4573" spans="1:25" x14ac:dyDescent="0.25">
      <c r="A4573" s="68" t="str">
        <f>'0'!$A$4</f>
        <v>………………..</v>
      </c>
      <c r="B4573" s="341">
        <f>'0'!$A$2</f>
        <v>46112</v>
      </c>
      <c r="C4573" s="341" t="s">
        <v>1246</v>
      </c>
      <c r="D4573" s="22"/>
      <c r="E4573" s="23"/>
      <c r="F4573" s="14"/>
      <c r="G4573" s="23"/>
      <c r="H4573" s="22"/>
      <c r="I4573" s="24"/>
      <c r="J4573" s="24"/>
      <c r="K4573" s="25"/>
      <c r="L4573" s="25"/>
      <c r="M4573" s="25"/>
      <c r="N4573" s="25"/>
      <c r="O4573" s="25"/>
      <c r="P4573" s="25"/>
      <c r="Q4573" s="26"/>
      <c r="R4573" s="25"/>
      <c r="S4573" s="25"/>
      <c r="T4573" s="27">
        <f t="shared" si="356"/>
        <v>0</v>
      </c>
      <c r="U4573" s="27">
        <f t="shared" si="357"/>
        <v>0</v>
      </c>
      <c r="V4573" s="25"/>
      <c r="W4573" s="27" t="str">
        <f t="shared" si="358"/>
        <v/>
      </c>
      <c r="X4573" s="43" t="str">
        <f t="shared" si="359"/>
        <v>OK</v>
      </c>
      <c r="Y4573" s="681" t="str">
        <f t="shared" si="360"/>
        <v/>
      </c>
    </row>
    <row r="4574" spans="1:25" x14ac:dyDescent="0.25">
      <c r="A4574" s="68" t="str">
        <f>'0'!$A$4</f>
        <v>………………..</v>
      </c>
      <c r="B4574" s="341">
        <f>'0'!$A$2</f>
        <v>46112</v>
      </c>
      <c r="C4574" s="341" t="s">
        <v>1246</v>
      </c>
      <c r="D4574" s="22"/>
      <c r="E4574" s="23"/>
      <c r="F4574" s="14"/>
      <c r="G4574" s="23"/>
      <c r="H4574" s="22"/>
      <c r="I4574" s="24"/>
      <c r="J4574" s="24"/>
      <c r="K4574" s="25"/>
      <c r="L4574" s="25"/>
      <c r="M4574" s="25"/>
      <c r="N4574" s="25"/>
      <c r="O4574" s="25"/>
      <c r="P4574" s="25"/>
      <c r="Q4574" s="26"/>
      <c r="R4574" s="25"/>
      <c r="S4574" s="25"/>
      <c r="T4574" s="27">
        <f t="shared" si="356"/>
        <v>0</v>
      </c>
      <c r="U4574" s="27">
        <f t="shared" si="357"/>
        <v>0</v>
      </c>
      <c r="V4574" s="25"/>
      <c r="W4574" s="27" t="str">
        <f t="shared" si="358"/>
        <v/>
      </c>
      <c r="X4574" s="43" t="str">
        <f t="shared" si="359"/>
        <v>OK</v>
      </c>
      <c r="Y4574" s="681" t="str">
        <f t="shared" si="360"/>
        <v/>
      </c>
    </row>
    <row r="4575" spans="1:25" x14ac:dyDescent="0.25">
      <c r="A4575" s="68" t="str">
        <f>'0'!$A$4</f>
        <v>………………..</v>
      </c>
      <c r="B4575" s="341">
        <f>'0'!$A$2</f>
        <v>46112</v>
      </c>
      <c r="C4575" s="341" t="s">
        <v>1246</v>
      </c>
      <c r="D4575" s="22"/>
      <c r="E4575" s="23"/>
      <c r="F4575" s="14"/>
      <c r="G4575" s="23"/>
      <c r="H4575" s="22"/>
      <c r="I4575" s="24"/>
      <c r="J4575" s="24"/>
      <c r="K4575" s="25"/>
      <c r="L4575" s="25"/>
      <c r="M4575" s="25"/>
      <c r="N4575" s="25"/>
      <c r="O4575" s="25"/>
      <c r="P4575" s="25"/>
      <c r="Q4575" s="26"/>
      <c r="R4575" s="25"/>
      <c r="S4575" s="25"/>
      <c r="T4575" s="27">
        <f t="shared" si="356"/>
        <v>0</v>
      </c>
      <c r="U4575" s="27">
        <f t="shared" si="357"/>
        <v>0</v>
      </c>
      <c r="V4575" s="25"/>
      <c r="W4575" s="27" t="str">
        <f t="shared" si="358"/>
        <v/>
      </c>
      <c r="X4575" s="43" t="str">
        <f t="shared" si="359"/>
        <v>OK</v>
      </c>
      <c r="Y4575" s="681" t="str">
        <f t="shared" si="360"/>
        <v/>
      </c>
    </row>
    <row r="4576" spans="1:25" x14ac:dyDescent="0.25">
      <c r="A4576" s="68" t="str">
        <f>'0'!$A$4</f>
        <v>………………..</v>
      </c>
      <c r="B4576" s="341">
        <f>'0'!$A$2</f>
        <v>46112</v>
      </c>
      <c r="C4576" s="341" t="s">
        <v>1246</v>
      </c>
      <c r="D4576" s="22"/>
      <c r="E4576" s="23"/>
      <c r="F4576" s="14"/>
      <c r="G4576" s="23"/>
      <c r="H4576" s="22"/>
      <c r="I4576" s="24"/>
      <c r="J4576" s="24"/>
      <c r="K4576" s="25"/>
      <c r="L4576" s="25"/>
      <c r="M4576" s="25"/>
      <c r="N4576" s="25"/>
      <c r="O4576" s="25"/>
      <c r="P4576" s="25"/>
      <c r="Q4576" s="26"/>
      <c r="R4576" s="25"/>
      <c r="S4576" s="25"/>
      <c r="T4576" s="27">
        <f t="shared" si="356"/>
        <v>0</v>
      </c>
      <c r="U4576" s="27">
        <f t="shared" si="357"/>
        <v>0</v>
      </c>
      <c r="V4576" s="25"/>
      <c r="W4576" s="27" t="str">
        <f t="shared" si="358"/>
        <v/>
      </c>
      <c r="X4576" s="43" t="str">
        <f t="shared" si="359"/>
        <v>OK</v>
      </c>
      <c r="Y4576" s="681" t="str">
        <f t="shared" si="360"/>
        <v/>
      </c>
    </row>
    <row r="4577" spans="1:25" x14ac:dyDescent="0.25">
      <c r="A4577" s="68" t="str">
        <f>'0'!$A$4</f>
        <v>………………..</v>
      </c>
      <c r="B4577" s="341">
        <f>'0'!$A$2</f>
        <v>46112</v>
      </c>
      <c r="C4577" s="341" t="s">
        <v>1246</v>
      </c>
      <c r="D4577" s="22"/>
      <c r="E4577" s="23"/>
      <c r="F4577" s="14"/>
      <c r="G4577" s="23"/>
      <c r="H4577" s="22"/>
      <c r="I4577" s="24"/>
      <c r="J4577" s="24"/>
      <c r="K4577" s="25"/>
      <c r="L4577" s="25"/>
      <c r="M4577" s="25"/>
      <c r="N4577" s="25"/>
      <c r="O4577" s="25"/>
      <c r="P4577" s="25"/>
      <c r="Q4577" s="26"/>
      <c r="R4577" s="25"/>
      <c r="S4577" s="25"/>
      <c r="T4577" s="27">
        <f t="shared" si="356"/>
        <v>0</v>
      </c>
      <c r="U4577" s="27">
        <f t="shared" si="357"/>
        <v>0</v>
      </c>
      <c r="V4577" s="25"/>
      <c r="W4577" s="27" t="str">
        <f t="shared" si="358"/>
        <v/>
      </c>
      <c r="X4577" s="43" t="str">
        <f t="shared" si="359"/>
        <v>OK</v>
      </c>
      <c r="Y4577" s="681" t="str">
        <f t="shared" si="360"/>
        <v/>
      </c>
    </row>
    <row r="4578" spans="1:25" x14ac:dyDescent="0.25">
      <c r="A4578" s="68" t="str">
        <f>'0'!$A$4</f>
        <v>………………..</v>
      </c>
      <c r="B4578" s="341">
        <f>'0'!$A$2</f>
        <v>46112</v>
      </c>
      <c r="C4578" s="341" t="s">
        <v>1246</v>
      </c>
      <c r="D4578" s="22"/>
      <c r="E4578" s="23"/>
      <c r="F4578" s="14"/>
      <c r="G4578" s="23"/>
      <c r="H4578" s="22"/>
      <c r="I4578" s="24"/>
      <c r="J4578" s="24"/>
      <c r="K4578" s="25"/>
      <c r="L4578" s="25"/>
      <c r="M4578" s="25"/>
      <c r="N4578" s="25"/>
      <c r="O4578" s="25"/>
      <c r="P4578" s="25"/>
      <c r="Q4578" s="26"/>
      <c r="R4578" s="25"/>
      <c r="S4578" s="25"/>
      <c r="T4578" s="27">
        <f t="shared" si="356"/>
        <v>0</v>
      </c>
      <c r="U4578" s="27">
        <f t="shared" si="357"/>
        <v>0</v>
      </c>
      <c r="V4578" s="25"/>
      <c r="W4578" s="27" t="str">
        <f t="shared" si="358"/>
        <v/>
      </c>
      <c r="X4578" s="43" t="str">
        <f t="shared" si="359"/>
        <v>OK</v>
      </c>
      <c r="Y4578" s="681" t="str">
        <f t="shared" si="360"/>
        <v/>
      </c>
    </row>
    <row r="4579" spans="1:25" x14ac:dyDescent="0.25">
      <c r="A4579" s="68" t="str">
        <f>'0'!$A$4</f>
        <v>………………..</v>
      </c>
      <c r="B4579" s="341">
        <f>'0'!$A$2</f>
        <v>46112</v>
      </c>
      <c r="C4579" s="341" t="s">
        <v>1246</v>
      </c>
      <c r="D4579" s="22"/>
      <c r="E4579" s="23"/>
      <c r="F4579" s="14"/>
      <c r="G4579" s="23"/>
      <c r="H4579" s="22"/>
      <c r="I4579" s="24"/>
      <c r="J4579" s="24"/>
      <c r="K4579" s="25"/>
      <c r="L4579" s="25"/>
      <c r="M4579" s="25"/>
      <c r="N4579" s="25"/>
      <c r="O4579" s="25"/>
      <c r="P4579" s="25"/>
      <c r="Q4579" s="26"/>
      <c r="R4579" s="25"/>
      <c r="S4579" s="25"/>
      <c r="T4579" s="27">
        <f t="shared" si="356"/>
        <v>0</v>
      </c>
      <c r="U4579" s="27">
        <f t="shared" si="357"/>
        <v>0</v>
      </c>
      <c r="V4579" s="25"/>
      <c r="W4579" s="27" t="str">
        <f t="shared" si="358"/>
        <v/>
      </c>
      <c r="X4579" s="43" t="str">
        <f t="shared" si="359"/>
        <v>OK</v>
      </c>
      <c r="Y4579" s="681" t="str">
        <f t="shared" si="360"/>
        <v/>
      </c>
    </row>
    <row r="4580" spans="1:25" x14ac:dyDescent="0.25">
      <c r="A4580" s="68" t="str">
        <f>'0'!$A$4</f>
        <v>………………..</v>
      </c>
      <c r="B4580" s="341">
        <f>'0'!$A$2</f>
        <v>46112</v>
      </c>
      <c r="C4580" s="341" t="s">
        <v>1246</v>
      </c>
      <c r="D4580" s="22"/>
      <c r="E4580" s="23"/>
      <c r="F4580" s="14"/>
      <c r="G4580" s="23"/>
      <c r="H4580" s="22"/>
      <c r="I4580" s="24"/>
      <c r="J4580" s="24"/>
      <c r="K4580" s="25"/>
      <c r="L4580" s="25"/>
      <c r="M4580" s="25"/>
      <c r="N4580" s="25"/>
      <c r="O4580" s="25"/>
      <c r="P4580" s="25"/>
      <c r="Q4580" s="26"/>
      <c r="R4580" s="25"/>
      <c r="S4580" s="25"/>
      <c r="T4580" s="27">
        <f t="shared" si="356"/>
        <v>0</v>
      </c>
      <c r="U4580" s="27">
        <f t="shared" si="357"/>
        <v>0</v>
      </c>
      <c r="V4580" s="25"/>
      <c r="W4580" s="27" t="str">
        <f t="shared" si="358"/>
        <v/>
      </c>
      <c r="X4580" s="43" t="str">
        <f t="shared" si="359"/>
        <v>OK</v>
      </c>
      <c r="Y4580" s="681" t="str">
        <f t="shared" si="360"/>
        <v/>
      </c>
    </row>
    <row r="4581" spans="1:25" x14ac:dyDescent="0.25">
      <c r="A4581" s="68" t="str">
        <f>'0'!$A$4</f>
        <v>………………..</v>
      </c>
      <c r="B4581" s="341">
        <f>'0'!$A$2</f>
        <v>46112</v>
      </c>
      <c r="C4581" s="341" t="s">
        <v>1246</v>
      </c>
      <c r="D4581" s="22"/>
      <c r="E4581" s="23"/>
      <c r="F4581" s="14"/>
      <c r="G4581" s="23"/>
      <c r="H4581" s="22"/>
      <c r="I4581" s="24"/>
      <c r="J4581" s="24"/>
      <c r="K4581" s="25"/>
      <c r="L4581" s="25"/>
      <c r="M4581" s="25"/>
      <c r="N4581" s="25"/>
      <c r="O4581" s="25"/>
      <c r="P4581" s="25"/>
      <c r="Q4581" s="26"/>
      <c r="R4581" s="25"/>
      <c r="S4581" s="25"/>
      <c r="T4581" s="27">
        <f t="shared" si="356"/>
        <v>0</v>
      </c>
      <c r="U4581" s="27">
        <f t="shared" si="357"/>
        <v>0</v>
      </c>
      <c r="V4581" s="25"/>
      <c r="W4581" s="27" t="str">
        <f t="shared" si="358"/>
        <v/>
      </c>
      <c r="X4581" s="43" t="str">
        <f t="shared" si="359"/>
        <v>OK</v>
      </c>
      <c r="Y4581" s="681" t="str">
        <f t="shared" si="360"/>
        <v/>
      </c>
    </row>
    <row r="4582" spans="1:25" x14ac:dyDescent="0.25">
      <c r="A4582" s="68" t="str">
        <f>'0'!$A$4</f>
        <v>………………..</v>
      </c>
      <c r="B4582" s="341">
        <f>'0'!$A$2</f>
        <v>46112</v>
      </c>
      <c r="C4582" s="341" t="s">
        <v>1246</v>
      </c>
      <c r="D4582" s="22"/>
      <c r="E4582" s="23"/>
      <c r="F4582" s="14"/>
      <c r="G4582" s="23"/>
      <c r="H4582" s="22"/>
      <c r="I4582" s="24"/>
      <c r="J4582" s="24"/>
      <c r="K4582" s="25"/>
      <c r="L4582" s="25"/>
      <c r="M4582" s="25"/>
      <c r="N4582" s="25"/>
      <c r="O4582" s="25"/>
      <c r="P4582" s="25"/>
      <c r="Q4582" s="26"/>
      <c r="R4582" s="25"/>
      <c r="S4582" s="25"/>
      <c r="T4582" s="27">
        <f t="shared" si="356"/>
        <v>0</v>
      </c>
      <c r="U4582" s="27">
        <f t="shared" si="357"/>
        <v>0</v>
      </c>
      <c r="V4582" s="25"/>
      <c r="W4582" s="27" t="str">
        <f t="shared" si="358"/>
        <v/>
      </c>
      <c r="X4582" s="43" t="str">
        <f t="shared" si="359"/>
        <v>OK</v>
      </c>
      <c r="Y4582" s="681" t="str">
        <f t="shared" si="360"/>
        <v/>
      </c>
    </row>
    <row r="4583" spans="1:25" x14ac:dyDescent="0.25">
      <c r="A4583" s="68" t="str">
        <f>'0'!$A$4</f>
        <v>………………..</v>
      </c>
      <c r="B4583" s="341">
        <f>'0'!$A$2</f>
        <v>46112</v>
      </c>
      <c r="C4583" s="341" t="s">
        <v>1246</v>
      </c>
      <c r="D4583" s="22"/>
      <c r="E4583" s="23"/>
      <c r="F4583" s="14"/>
      <c r="G4583" s="23"/>
      <c r="H4583" s="22"/>
      <c r="I4583" s="24"/>
      <c r="J4583" s="24"/>
      <c r="K4583" s="25"/>
      <c r="L4583" s="25"/>
      <c r="M4583" s="25"/>
      <c r="N4583" s="25"/>
      <c r="O4583" s="25"/>
      <c r="P4583" s="25"/>
      <c r="Q4583" s="26"/>
      <c r="R4583" s="25"/>
      <c r="S4583" s="25"/>
      <c r="T4583" s="27">
        <f t="shared" si="356"/>
        <v>0</v>
      </c>
      <c r="U4583" s="27">
        <f t="shared" si="357"/>
        <v>0</v>
      </c>
      <c r="V4583" s="25"/>
      <c r="W4583" s="27" t="str">
        <f t="shared" si="358"/>
        <v/>
      </c>
      <c r="X4583" s="43" t="str">
        <f t="shared" si="359"/>
        <v>OK</v>
      </c>
      <c r="Y4583" s="681" t="str">
        <f t="shared" si="360"/>
        <v/>
      </c>
    </row>
    <row r="4584" spans="1:25" x14ac:dyDescent="0.25">
      <c r="A4584" s="68" t="str">
        <f>'0'!$A$4</f>
        <v>………………..</v>
      </c>
      <c r="B4584" s="341">
        <f>'0'!$A$2</f>
        <v>46112</v>
      </c>
      <c r="C4584" s="341" t="s">
        <v>1246</v>
      </c>
      <c r="D4584" s="22"/>
      <c r="E4584" s="23"/>
      <c r="F4584" s="14"/>
      <c r="G4584" s="23"/>
      <c r="H4584" s="22"/>
      <c r="I4584" s="24"/>
      <c r="J4584" s="24"/>
      <c r="K4584" s="25"/>
      <c r="L4584" s="25"/>
      <c r="M4584" s="25"/>
      <c r="N4584" s="25"/>
      <c r="O4584" s="25"/>
      <c r="P4584" s="25"/>
      <c r="Q4584" s="26"/>
      <c r="R4584" s="25"/>
      <c r="S4584" s="25"/>
      <c r="T4584" s="27">
        <f t="shared" si="356"/>
        <v>0</v>
      </c>
      <c r="U4584" s="27">
        <f t="shared" si="357"/>
        <v>0</v>
      </c>
      <c r="V4584" s="25"/>
      <c r="W4584" s="27" t="str">
        <f t="shared" si="358"/>
        <v/>
      </c>
      <c r="X4584" s="43" t="str">
        <f t="shared" si="359"/>
        <v>OK</v>
      </c>
      <c r="Y4584" s="681" t="str">
        <f t="shared" si="360"/>
        <v/>
      </c>
    </row>
    <row r="4585" spans="1:25" x14ac:dyDescent="0.25">
      <c r="A4585" s="68" t="str">
        <f>'0'!$A$4</f>
        <v>………………..</v>
      </c>
      <c r="B4585" s="341">
        <f>'0'!$A$2</f>
        <v>46112</v>
      </c>
      <c r="C4585" s="341" t="s">
        <v>1246</v>
      </c>
      <c r="D4585" s="22"/>
      <c r="E4585" s="23"/>
      <c r="F4585" s="14"/>
      <c r="G4585" s="23"/>
      <c r="H4585" s="22"/>
      <c r="I4585" s="24"/>
      <c r="J4585" s="24"/>
      <c r="K4585" s="25"/>
      <c r="L4585" s="25"/>
      <c r="M4585" s="25"/>
      <c r="N4585" s="25"/>
      <c r="O4585" s="25"/>
      <c r="P4585" s="25"/>
      <c r="Q4585" s="26"/>
      <c r="R4585" s="25"/>
      <c r="S4585" s="25"/>
      <c r="T4585" s="27">
        <f t="shared" si="356"/>
        <v>0</v>
      </c>
      <c r="U4585" s="27">
        <f t="shared" si="357"/>
        <v>0</v>
      </c>
      <c r="V4585" s="25"/>
      <c r="W4585" s="27" t="str">
        <f t="shared" si="358"/>
        <v/>
      </c>
      <c r="X4585" s="43" t="str">
        <f t="shared" si="359"/>
        <v>OK</v>
      </c>
      <c r="Y4585" s="681" t="str">
        <f t="shared" si="360"/>
        <v/>
      </c>
    </row>
    <row r="4586" spans="1:25" x14ac:dyDescent="0.25">
      <c r="A4586" s="68" t="str">
        <f>'0'!$A$4</f>
        <v>………………..</v>
      </c>
      <c r="B4586" s="341">
        <f>'0'!$A$2</f>
        <v>46112</v>
      </c>
      <c r="C4586" s="341" t="s">
        <v>1246</v>
      </c>
      <c r="D4586" s="22"/>
      <c r="E4586" s="23"/>
      <c r="F4586" s="14"/>
      <c r="G4586" s="23"/>
      <c r="H4586" s="22"/>
      <c r="I4586" s="24"/>
      <c r="J4586" s="24"/>
      <c r="K4586" s="25"/>
      <c r="L4586" s="25"/>
      <c r="M4586" s="25"/>
      <c r="N4586" s="25"/>
      <c r="O4586" s="25"/>
      <c r="P4586" s="25"/>
      <c r="Q4586" s="26"/>
      <c r="R4586" s="25"/>
      <c r="S4586" s="25"/>
      <c r="T4586" s="27">
        <f t="shared" si="356"/>
        <v>0</v>
      </c>
      <c r="U4586" s="27">
        <f t="shared" si="357"/>
        <v>0</v>
      </c>
      <c r="V4586" s="25"/>
      <c r="W4586" s="27" t="str">
        <f t="shared" si="358"/>
        <v/>
      </c>
      <c r="X4586" s="43" t="str">
        <f t="shared" si="359"/>
        <v>OK</v>
      </c>
      <c r="Y4586" s="681" t="str">
        <f t="shared" si="360"/>
        <v/>
      </c>
    </row>
    <row r="4587" spans="1:25" x14ac:dyDescent="0.25">
      <c r="A4587" s="68" t="str">
        <f>'0'!$A$4</f>
        <v>………………..</v>
      </c>
      <c r="B4587" s="341">
        <f>'0'!$A$2</f>
        <v>46112</v>
      </c>
      <c r="C4587" s="341" t="s">
        <v>1246</v>
      </c>
      <c r="D4587" s="22"/>
      <c r="E4587" s="23"/>
      <c r="F4587" s="14"/>
      <c r="G4587" s="23"/>
      <c r="H4587" s="22"/>
      <c r="I4587" s="24"/>
      <c r="J4587" s="24"/>
      <c r="K4587" s="25"/>
      <c r="L4587" s="25"/>
      <c r="M4587" s="25"/>
      <c r="N4587" s="25"/>
      <c r="O4587" s="25"/>
      <c r="P4587" s="25"/>
      <c r="Q4587" s="26"/>
      <c r="R4587" s="25"/>
      <c r="S4587" s="25"/>
      <c r="T4587" s="27">
        <f t="shared" si="356"/>
        <v>0</v>
      </c>
      <c r="U4587" s="27">
        <f t="shared" si="357"/>
        <v>0</v>
      </c>
      <c r="V4587" s="25"/>
      <c r="W4587" s="27" t="str">
        <f t="shared" si="358"/>
        <v/>
      </c>
      <c r="X4587" s="43" t="str">
        <f t="shared" si="359"/>
        <v>OK</v>
      </c>
      <c r="Y4587" s="681" t="str">
        <f t="shared" si="360"/>
        <v/>
      </c>
    </row>
    <row r="4588" spans="1:25" x14ac:dyDescent="0.25">
      <c r="A4588" s="68" t="str">
        <f>'0'!$A$4</f>
        <v>………………..</v>
      </c>
      <c r="B4588" s="341">
        <f>'0'!$A$2</f>
        <v>46112</v>
      </c>
      <c r="C4588" s="341" t="s">
        <v>1246</v>
      </c>
      <c r="D4588" s="22"/>
      <c r="E4588" s="23"/>
      <c r="F4588" s="14"/>
      <c r="G4588" s="23"/>
      <c r="H4588" s="22"/>
      <c r="I4588" s="24"/>
      <c r="J4588" s="24"/>
      <c r="K4588" s="25"/>
      <c r="L4588" s="25"/>
      <c r="M4588" s="25"/>
      <c r="N4588" s="25"/>
      <c r="O4588" s="25"/>
      <c r="P4588" s="25"/>
      <c r="Q4588" s="26"/>
      <c r="R4588" s="25"/>
      <c r="S4588" s="25"/>
      <c r="T4588" s="27">
        <f t="shared" si="356"/>
        <v>0</v>
      </c>
      <c r="U4588" s="27">
        <f t="shared" si="357"/>
        <v>0</v>
      </c>
      <c r="V4588" s="25"/>
      <c r="W4588" s="27" t="str">
        <f t="shared" si="358"/>
        <v/>
      </c>
      <c r="X4588" s="43" t="str">
        <f t="shared" si="359"/>
        <v>OK</v>
      </c>
      <c r="Y4588" s="681" t="str">
        <f t="shared" si="360"/>
        <v/>
      </c>
    </row>
    <row r="4589" spans="1:25" x14ac:dyDescent="0.25">
      <c r="A4589" s="68" t="str">
        <f>'0'!$A$4</f>
        <v>………………..</v>
      </c>
      <c r="B4589" s="341">
        <f>'0'!$A$2</f>
        <v>46112</v>
      </c>
      <c r="C4589" s="341" t="s">
        <v>1246</v>
      </c>
      <c r="D4589" s="22"/>
      <c r="E4589" s="23"/>
      <c r="F4589" s="14"/>
      <c r="G4589" s="23"/>
      <c r="H4589" s="22"/>
      <c r="I4589" s="24"/>
      <c r="J4589" s="24"/>
      <c r="K4589" s="25"/>
      <c r="L4589" s="25"/>
      <c r="M4589" s="25"/>
      <c r="N4589" s="25"/>
      <c r="O4589" s="25"/>
      <c r="P4589" s="25"/>
      <c r="Q4589" s="26"/>
      <c r="R4589" s="25"/>
      <c r="S4589" s="25"/>
      <c r="T4589" s="27">
        <f t="shared" si="356"/>
        <v>0</v>
      </c>
      <c r="U4589" s="27">
        <f t="shared" si="357"/>
        <v>0</v>
      </c>
      <c r="V4589" s="25"/>
      <c r="W4589" s="27" t="str">
        <f t="shared" si="358"/>
        <v/>
      </c>
      <c r="X4589" s="43" t="str">
        <f t="shared" si="359"/>
        <v>OK</v>
      </c>
      <c r="Y4589" s="681" t="str">
        <f t="shared" si="360"/>
        <v/>
      </c>
    </row>
    <row r="4590" spans="1:25" x14ac:dyDescent="0.25">
      <c r="A4590" s="68" t="str">
        <f>'0'!$A$4</f>
        <v>………………..</v>
      </c>
      <c r="B4590" s="341">
        <f>'0'!$A$2</f>
        <v>46112</v>
      </c>
      <c r="C4590" s="341" t="s">
        <v>1246</v>
      </c>
      <c r="D4590" s="22"/>
      <c r="E4590" s="23"/>
      <c r="F4590" s="14"/>
      <c r="G4590" s="23"/>
      <c r="H4590" s="22"/>
      <c r="I4590" s="24"/>
      <c r="J4590" s="24"/>
      <c r="K4590" s="25"/>
      <c r="L4590" s="25"/>
      <c r="M4590" s="25"/>
      <c r="N4590" s="25"/>
      <c r="O4590" s="25"/>
      <c r="P4590" s="25"/>
      <c r="Q4590" s="26"/>
      <c r="R4590" s="25"/>
      <c r="S4590" s="25"/>
      <c r="T4590" s="27">
        <f t="shared" si="356"/>
        <v>0</v>
      </c>
      <c r="U4590" s="27">
        <f t="shared" si="357"/>
        <v>0</v>
      </c>
      <c r="V4590" s="25"/>
      <c r="W4590" s="27" t="str">
        <f t="shared" si="358"/>
        <v/>
      </c>
      <c r="X4590" s="43" t="str">
        <f t="shared" si="359"/>
        <v>OK</v>
      </c>
      <c r="Y4590" s="681" t="str">
        <f t="shared" si="360"/>
        <v/>
      </c>
    </row>
    <row r="4591" spans="1:25" x14ac:dyDescent="0.25">
      <c r="A4591" s="68" t="str">
        <f>'0'!$A$4</f>
        <v>………………..</v>
      </c>
      <c r="B4591" s="341">
        <f>'0'!$A$2</f>
        <v>46112</v>
      </c>
      <c r="C4591" s="341" t="s">
        <v>1246</v>
      </c>
      <c r="D4591" s="22"/>
      <c r="E4591" s="23"/>
      <c r="F4591" s="14"/>
      <c r="G4591" s="23"/>
      <c r="H4591" s="22"/>
      <c r="I4591" s="24"/>
      <c r="J4591" s="24"/>
      <c r="K4591" s="25"/>
      <c r="L4591" s="25"/>
      <c r="M4591" s="25"/>
      <c r="N4591" s="25"/>
      <c r="O4591" s="25"/>
      <c r="P4591" s="25"/>
      <c r="Q4591" s="26"/>
      <c r="R4591" s="25"/>
      <c r="S4591" s="25"/>
      <c r="T4591" s="27">
        <f t="shared" si="356"/>
        <v>0</v>
      </c>
      <c r="U4591" s="27">
        <f t="shared" si="357"/>
        <v>0</v>
      </c>
      <c r="V4591" s="25"/>
      <c r="W4591" s="27" t="str">
        <f t="shared" si="358"/>
        <v/>
      </c>
      <c r="X4591" s="43" t="str">
        <f t="shared" si="359"/>
        <v>OK</v>
      </c>
      <c r="Y4591" s="681" t="str">
        <f t="shared" si="360"/>
        <v/>
      </c>
    </row>
    <row r="4592" spans="1:25" x14ac:dyDescent="0.25">
      <c r="A4592" s="68" t="str">
        <f>'0'!$A$4</f>
        <v>………………..</v>
      </c>
      <c r="B4592" s="341">
        <f>'0'!$A$2</f>
        <v>46112</v>
      </c>
      <c r="C4592" s="341" t="s">
        <v>1246</v>
      </c>
      <c r="D4592" s="22"/>
      <c r="E4592" s="23"/>
      <c r="F4592" s="14"/>
      <c r="G4592" s="23"/>
      <c r="H4592" s="22"/>
      <c r="I4592" s="24"/>
      <c r="J4592" s="24"/>
      <c r="K4592" s="25"/>
      <c r="L4592" s="25"/>
      <c r="M4592" s="25"/>
      <c r="N4592" s="25"/>
      <c r="O4592" s="25"/>
      <c r="P4592" s="25"/>
      <c r="Q4592" s="26"/>
      <c r="R4592" s="25"/>
      <c r="S4592" s="25"/>
      <c r="T4592" s="27">
        <f t="shared" si="356"/>
        <v>0</v>
      </c>
      <c r="U4592" s="27">
        <f t="shared" si="357"/>
        <v>0</v>
      </c>
      <c r="V4592" s="25"/>
      <c r="W4592" s="27" t="str">
        <f t="shared" si="358"/>
        <v/>
      </c>
      <c r="X4592" s="43" t="str">
        <f t="shared" si="359"/>
        <v>OK</v>
      </c>
      <c r="Y4592" s="681" t="str">
        <f t="shared" si="360"/>
        <v/>
      </c>
    </row>
    <row r="4593" spans="1:25" x14ac:dyDescent="0.25">
      <c r="A4593" s="68" t="str">
        <f>'0'!$A$4</f>
        <v>………………..</v>
      </c>
      <c r="B4593" s="341">
        <f>'0'!$A$2</f>
        <v>46112</v>
      </c>
      <c r="C4593" s="341" t="s">
        <v>1246</v>
      </c>
      <c r="D4593" s="22"/>
      <c r="E4593" s="23"/>
      <c r="F4593" s="14"/>
      <c r="G4593" s="23"/>
      <c r="H4593" s="22"/>
      <c r="I4593" s="24"/>
      <c r="J4593" s="24"/>
      <c r="K4593" s="25"/>
      <c r="L4593" s="25"/>
      <c r="M4593" s="25"/>
      <c r="N4593" s="25"/>
      <c r="O4593" s="25"/>
      <c r="P4593" s="25"/>
      <c r="Q4593" s="26"/>
      <c r="R4593" s="25"/>
      <c r="S4593" s="25"/>
      <c r="T4593" s="27">
        <f t="shared" si="356"/>
        <v>0</v>
      </c>
      <c r="U4593" s="27">
        <f t="shared" si="357"/>
        <v>0</v>
      </c>
      <c r="V4593" s="25"/>
      <c r="W4593" s="27" t="str">
        <f t="shared" si="358"/>
        <v/>
      </c>
      <c r="X4593" s="43" t="str">
        <f t="shared" si="359"/>
        <v>OK</v>
      </c>
      <c r="Y4593" s="681" t="str">
        <f t="shared" si="360"/>
        <v/>
      </c>
    </row>
    <row r="4594" spans="1:25" x14ac:dyDescent="0.25">
      <c r="A4594" s="68" t="str">
        <f>'0'!$A$4</f>
        <v>………………..</v>
      </c>
      <c r="B4594" s="341">
        <f>'0'!$A$2</f>
        <v>46112</v>
      </c>
      <c r="C4594" s="341" t="s">
        <v>1246</v>
      </c>
      <c r="D4594" s="22"/>
      <c r="E4594" s="23"/>
      <c r="F4594" s="14"/>
      <c r="G4594" s="23"/>
      <c r="H4594" s="22"/>
      <c r="I4594" s="24"/>
      <c r="J4594" s="24"/>
      <c r="K4594" s="25"/>
      <c r="L4594" s="25"/>
      <c r="M4594" s="25"/>
      <c r="N4594" s="25"/>
      <c r="O4594" s="25"/>
      <c r="P4594" s="25"/>
      <c r="Q4594" s="26"/>
      <c r="R4594" s="25"/>
      <c r="S4594" s="25"/>
      <c r="T4594" s="27">
        <f t="shared" si="356"/>
        <v>0</v>
      </c>
      <c r="U4594" s="27">
        <f t="shared" si="357"/>
        <v>0</v>
      </c>
      <c r="V4594" s="25"/>
      <c r="W4594" s="27" t="str">
        <f t="shared" si="358"/>
        <v/>
      </c>
      <c r="X4594" s="43" t="str">
        <f t="shared" si="359"/>
        <v>OK</v>
      </c>
      <c r="Y4594" s="681" t="str">
        <f t="shared" si="360"/>
        <v/>
      </c>
    </row>
    <row r="4595" spans="1:25" x14ac:dyDescent="0.25">
      <c r="A4595" s="68" t="str">
        <f>'0'!$A$4</f>
        <v>………………..</v>
      </c>
      <c r="B4595" s="341">
        <f>'0'!$A$2</f>
        <v>46112</v>
      </c>
      <c r="C4595" s="341" t="s">
        <v>1246</v>
      </c>
      <c r="D4595" s="22"/>
      <c r="E4595" s="23"/>
      <c r="F4595" s="14"/>
      <c r="G4595" s="23"/>
      <c r="H4595" s="22"/>
      <c r="I4595" s="24"/>
      <c r="J4595" s="24"/>
      <c r="K4595" s="25"/>
      <c r="L4595" s="25"/>
      <c r="M4595" s="25"/>
      <c r="N4595" s="25"/>
      <c r="O4595" s="25"/>
      <c r="P4595" s="25"/>
      <c r="Q4595" s="26"/>
      <c r="R4595" s="25"/>
      <c r="S4595" s="25"/>
      <c r="T4595" s="27">
        <f t="shared" si="356"/>
        <v>0</v>
      </c>
      <c r="U4595" s="27">
        <f t="shared" si="357"/>
        <v>0</v>
      </c>
      <c r="V4595" s="25"/>
      <c r="W4595" s="27" t="str">
        <f t="shared" si="358"/>
        <v/>
      </c>
      <c r="X4595" s="43" t="str">
        <f t="shared" si="359"/>
        <v>OK</v>
      </c>
      <c r="Y4595" s="681" t="str">
        <f t="shared" si="360"/>
        <v/>
      </c>
    </row>
    <row r="4596" spans="1:25" x14ac:dyDescent="0.25">
      <c r="A4596" s="68" t="str">
        <f>'0'!$A$4</f>
        <v>………………..</v>
      </c>
      <c r="B4596" s="341">
        <f>'0'!$A$2</f>
        <v>46112</v>
      </c>
      <c r="C4596" s="341" t="s">
        <v>1246</v>
      </c>
      <c r="D4596" s="22"/>
      <c r="E4596" s="23"/>
      <c r="F4596" s="14"/>
      <c r="G4596" s="23"/>
      <c r="H4596" s="22"/>
      <c r="I4596" s="24"/>
      <c r="J4596" s="24"/>
      <c r="K4596" s="25"/>
      <c r="L4596" s="25"/>
      <c r="M4596" s="25"/>
      <c r="N4596" s="25"/>
      <c r="O4596" s="25"/>
      <c r="P4596" s="25"/>
      <c r="Q4596" s="26"/>
      <c r="R4596" s="25"/>
      <c r="S4596" s="25"/>
      <c r="T4596" s="27">
        <f t="shared" si="356"/>
        <v>0</v>
      </c>
      <c r="U4596" s="27">
        <f t="shared" si="357"/>
        <v>0</v>
      </c>
      <c r="V4596" s="25"/>
      <c r="W4596" s="27" t="str">
        <f t="shared" si="358"/>
        <v/>
      </c>
      <c r="X4596" s="43" t="str">
        <f t="shared" si="359"/>
        <v>OK</v>
      </c>
      <c r="Y4596" s="681" t="str">
        <f t="shared" si="360"/>
        <v/>
      </c>
    </row>
    <row r="4597" spans="1:25" x14ac:dyDescent="0.25">
      <c r="A4597" s="68" t="str">
        <f>'0'!$A$4</f>
        <v>………………..</v>
      </c>
      <c r="B4597" s="341">
        <f>'0'!$A$2</f>
        <v>46112</v>
      </c>
      <c r="C4597" s="341" t="s">
        <v>1246</v>
      </c>
      <c r="D4597" s="22"/>
      <c r="E4597" s="23"/>
      <c r="F4597" s="14"/>
      <c r="G4597" s="23"/>
      <c r="H4597" s="22"/>
      <c r="I4597" s="24"/>
      <c r="J4597" s="24"/>
      <c r="K4597" s="25"/>
      <c r="L4597" s="25"/>
      <c r="M4597" s="25"/>
      <c r="N4597" s="25"/>
      <c r="O4597" s="25"/>
      <c r="P4597" s="25"/>
      <c r="Q4597" s="26"/>
      <c r="R4597" s="25"/>
      <c r="S4597" s="25"/>
      <c r="T4597" s="27">
        <f t="shared" si="356"/>
        <v>0</v>
      </c>
      <c r="U4597" s="27">
        <f t="shared" si="357"/>
        <v>0</v>
      </c>
      <c r="V4597" s="25"/>
      <c r="W4597" s="27" t="str">
        <f t="shared" si="358"/>
        <v/>
      </c>
      <c r="X4597" s="43" t="str">
        <f t="shared" si="359"/>
        <v>OK</v>
      </c>
      <c r="Y4597" s="681" t="str">
        <f t="shared" si="360"/>
        <v/>
      </c>
    </row>
    <row r="4598" spans="1:25" x14ac:dyDescent="0.25">
      <c r="A4598" s="68" t="str">
        <f>'0'!$A$4</f>
        <v>………………..</v>
      </c>
      <c r="B4598" s="341">
        <f>'0'!$A$2</f>
        <v>46112</v>
      </c>
      <c r="C4598" s="341" t="s">
        <v>1246</v>
      </c>
      <c r="D4598" s="22"/>
      <c r="E4598" s="23"/>
      <c r="F4598" s="14"/>
      <c r="G4598" s="23"/>
      <c r="H4598" s="22"/>
      <c r="I4598" s="24"/>
      <c r="J4598" s="24"/>
      <c r="K4598" s="25"/>
      <c r="L4598" s="25"/>
      <c r="M4598" s="25"/>
      <c r="N4598" s="25"/>
      <c r="O4598" s="25"/>
      <c r="P4598" s="25"/>
      <c r="Q4598" s="26"/>
      <c r="R4598" s="25"/>
      <c r="S4598" s="25"/>
      <c r="T4598" s="27">
        <f t="shared" si="356"/>
        <v>0</v>
      </c>
      <c r="U4598" s="27">
        <f t="shared" si="357"/>
        <v>0</v>
      </c>
      <c r="V4598" s="25"/>
      <c r="W4598" s="27" t="str">
        <f t="shared" si="358"/>
        <v/>
      </c>
      <c r="X4598" s="43" t="str">
        <f t="shared" si="359"/>
        <v>OK</v>
      </c>
      <c r="Y4598" s="681" t="str">
        <f t="shared" si="360"/>
        <v/>
      </c>
    </row>
    <row r="4599" spans="1:25" x14ac:dyDescent="0.25">
      <c r="A4599" s="68" t="str">
        <f>'0'!$A$4</f>
        <v>………………..</v>
      </c>
      <c r="B4599" s="341">
        <f>'0'!$A$2</f>
        <v>46112</v>
      </c>
      <c r="C4599" s="341" t="s">
        <v>1246</v>
      </c>
      <c r="D4599" s="22"/>
      <c r="E4599" s="23"/>
      <c r="F4599" s="14"/>
      <c r="G4599" s="23"/>
      <c r="H4599" s="22"/>
      <c r="I4599" s="24"/>
      <c r="J4599" s="24"/>
      <c r="K4599" s="25"/>
      <c r="L4599" s="25"/>
      <c r="M4599" s="25"/>
      <c r="N4599" s="25"/>
      <c r="O4599" s="25"/>
      <c r="P4599" s="25"/>
      <c r="Q4599" s="26"/>
      <c r="R4599" s="25"/>
      <c r="S4599" s="25"/>
      <c r="T4599" s="27">
        <f t="shared" si="356"/>
        <v>0</v>
      </c>
      <c r="U4599" s="27">
        <f t="shared" si="357"/>
        <v>0</v>
      </c>
      <c r="V4599" s="25"/>
      <c r="W4599" s="27" t="str">
        <f t="shared" si="358"/>
        <v/>
      </c>
      <c r="X4599" s="43" t="str">
        <f t="shared" si="359"/>
        <v>OK</v>
      </c>
      <c r="Y4599" s="681" t="str">
        <f t="shared" si="360"/>
        <v/>
      </c>
    </row>
    <row r="4600" spans="1:25" x14ac:dyDescent="0.25">
      <c r="A4600" s="68" t="str">
        <f>'0'!$A$4</f>
        <v>………………..</v>
      </c>
      <c r="B4600" s="341">
        <f>'0'!$A$2</f>
        <v>46112</v>
      </c>
      <c r="C4600" s="341" t="s">
        <v>1246</v>
      </c>
      <c r="D4600" s="22"/>
      <c r="E4600" s="23"/>
      <c r="F4600" s="14"/>
      <c r="G4600" s="23"/>
      <c r="H4600" s="22"/>
      <c r="I4600" s="24"/>
      <c r="J4600" s="24"/>
      <c r="K4600" s="25"/>
      <c r="L4600" s="25"/>
      <c r="M4600" s="25"/>
      <c r="N4600" s="25"/>
      <c r="O4600" s="25"/>
      <c r="P4600" s="25"/>
      <c r="Q4600" s="26"/>
      <c r="R4600" s="25"/>
      <c r="S4600" s="25"/>
      <c r="T4600" s="27">
        <f t="shared" si="356"/>
        <v>0</v>
      </c>
      <c r="U4600" s="27">
        <f t="shared" si="357"/>
        <v>0</v>
      </c>
      <c r="V4600" s="25"/>
      <c r="W4600" s="27" t="str">
        <f t="shared" si="358"/>
        <v/>
      </c>
      <c r="X4600" s="43" t="str">
        <f t="shared" si="359"/>
        <v>OK</v>
      </c>
      <c r="Y4600" s="681" t="str">
        <f t="shared" si="360"/>
        <v/>
      </c>
    </row>
    <row r="4601" spans="1:25" x14ac:dyDescent="0.25">
      <c r="A4601" s="68" t="str">
        <f>'0'!$A$4</f>
        <v>………………..</v>
      </c>
      <c r="B4601" s="341">
        <f>'0'!$A$2</f>
        <v>46112</v>
      </c>
      <c r="C4601" s="341" t="s">
        <v>1246</v>
      </c>
      <c r="D4601" s="22"/>
      <c r="E4601" s="23"/>
      <c r="F4601" s="14"/>
      <c r="G4601" s="23"/>
      <c r="H4601" s="22"/>
      <c r="I4601" s="24"/>
      <c r="J4601" s="24"/>
      <c r="K4601" s="25"/>
      <c r="L4601" s="25"/>
      <c r="M4601" s="25"/>
      <c r="N4601" s="25"/>
      <c r="O4601" s="25"/>
      <c r="P4601" s="25"/>
      <c r="Q4601" s="26"/>
      <c r="R4601" s="25"/>
      <c r="S4601" s="25"/>
      <c r="T4601" s="27">
        <f t="shared" si="356"/>
        <v>0</v>
      </c>
      <c r="U4601" s="27">
        <f t="shared" si="357"/>
        <v>0</v>
      </c>
      <c r="V4601" s="25"/>
      <c r="W4601" s="27" t="str">
        <f t="shared" si="358"/>
        <v/>
      </c>
      <c r="X4601" s="43" t="str">
        <f t="shared" si="359"/>
        <v>OK</v>
      </c>
      <c r="Y4601" s="681" t="str">
        <f t="shared" si="360"/>
        <v/>
      </c>
    </row>
    <row r="4602" spans="1:25" x14ac:dyDescent="0.25">
      <c r="A4602" s="68" t="str">
        <f>'0'!$A$4</f>
        <v>………………..</v>
      </c>
      <c r="B4602" s="341">
        <f>'0'!$A$2</f>
        <v>46112</v>
      </c>
      <c r="C4602" s="341" t="s">
        <v>1246</v>
      </c>
      <c r="D4602" s="22"/>
      <c r="E4602" s="23"/>
      <c r="F4602" s="14"/>
      <c r="G4602" s="23"/>
      <c r="H4602" s="22"/>
      <c r="I4602" s="24"/>
      <c r="J4602" s="24"/>
      <c r="K4602" s="25"/>
      <c r="L4602" s="25"/>
      <c r="M4602" s="25"/>
      <c r="N4602" s="25"/>
      <c r="O4602" s="25"/>
      <c r="P4602" s="25"/>
      <c r="Q4602" s="26"/>
      <c r="R4602" s="25"/>
      <c r="S4602" s="25"/>
      <c r="T4602" s="27">
        <f t="shared" si="356"/>
        <v>0</v>
      </c>
      <c r="U4602" s="27">
        <f t="shared" si="357"/>
        <v>0</v>
      </c>
      <c r="V4602" s="25"/>
      <c r="W4602" s="27" t="str">
        <f t="shared" si="358"/>
        <v/>
      </c>
      <c r="X4602" s="43" t="str">
        <f t="shared" si="359"/>
        <v>OK</v>
      </c>
      <c r="Y4602" s="681" t="str">
        <f t="shared" si="360"/>
        <v/>
      </c>
    </row>
    <row r="4603" spans="1:25" x14ac:dyDescent="0.25">
      <c r="A4603" s="68" t="str">
        <f>'0'!$A$4</f>
        <v>………………..</v>
      </c>
      <c r="B4603" s="341">
        <f>'0'!$A$2</f>
        <v>46112</v>
      </c>
      <c r="C4603" s="341" t="s">
        <v>1246</v>
      </c>
      <c r="D4603" s="22"/>
      <c r="E4603" s="23"/>
      <c r="F4603" s="14"/>
      <c r="G4603" s="23"/>
      <c r="H4603" s="22"/>
      <c r="I4603" s="24"/>
      <c r="J4603" s="24"/>
      <c r="K4603" s="25"/>
      <c r="L4603" s="25"/>
      <c r="M4603" s="25"/>
      <c r="N4603" s="25"/>
      <c r="O4603" s="25"/>
      <c r="P4603" s="25"/>
      <c r="Q4603" s="26"/>
      <c r="R4603" s="25"/>
      <c r="S4603" s="25"/>
      <c r="T4603" s="27">
        <f t="shared" si="356"/>
        <v>0</v>
      </c>
      <c r="U4603" s="27">
        <f t="shared" si="357"/>
        <v>0</v>
      </c>
      <c r="V4603" s="25"/>
      <c r="W4603" s="27" t="str">
        <f t="shared" si="358"/>
        <v/>
      </c>
      <c r="X4603" s="43" t="str">
        <f t="shared" si="359"/>
        <v>OK</v>
      </c>
      <c r="Y4603" s="681" t="str">
        <f t="shared" si="360"/>
        <v/>
      </c>
    </row>
    <row r="4604" spans="1:25" x14ac:dyDescent="0.25">
      <c r="A4604" s="68" t="str">
        <f>'0'!$A$4</f>
        <v>………………..</v>
      </c>
      <c r="B4604" s="341">
        <f>'0'!$A$2</f>
        <v>46112</v>
      </c>
      <c r="C4604" s="341" t="s">
        <v>1246</v>
      </c>
      <c r="D4604" s="22"/>
      <c r="E4604" s="23"/>
      <c r="F4604" s="14"/>
      <c r="G4604" s="23"/>
      <c r="H4604" s="22"/>
      <c r="I4604" s="24"/>
      <c r="J4604" s="24"/>
      <c r="K4604" s="25"/>
      <c r="L4604" s="25"/>
      <c r="M4604" s="25"/>
      <c r="N4604" s="25"/>
      <c r="O4604" s="25"/>
      <c r="P4604" s="25"/>
      <c r="Q4604" s="26"/>
      <c r="R4604" s="25"/>
      <c r="S4604" s="25"/>
      <c r="T4604" s="27">
        <f t="shared" si="356"/>
        <v>0</v>
      </c>
      <c r="U4604" s="27">
        <f t="shared" si="357"/>
        <v>0</v>
      </c>
      <c r="V4604" s="25"/>
      <c r="W4604" s="27" t="str">
        <f t="shared" si="358"/>
        <v/>
      </c>
      <c r="X4604" s="43" t="str">
        <f t="shared" si="359"/>
        <v>OK</v>
      </c>
      <c r="Y4604" s="681" t="str">
        <f t="shared" si="360"/>
        <v/>
      </c>
    </row>
    <row r="4605" spans="1:25" x14ac:dyDescent="0.25">
      <c r="A4605" s="68" t="str">
        <f>'0'!$A$4</f>
        <v>………………..</v>
      </c>
      <c r="B4605" s="341">
        <f>'0'!$A$2</f>
        <v>46112</v>
      </c>
      <c r="C4605" s="341" t="s">
        <v>1246</v>
      </c>
      <c r="D4605" s="22"/>
      <c r="E4605" s="23"/>
      <c r="F4605" s="14"/>
      <c r="G4605" s="23"/>
      <c r="H4605" s="22"/>
      <c r="I4605" s="24"/>
      <c r="J4605" s="24"/>
      <c r="K4605" s="25"/>
      <c r="L4605" s="25"/>
      <c r="M4605" s="25"/>
      <c r="N4605" s="25"/>
      <c r="O4605" s="25"/>
      <c r="P4605" s="25"/>
      <c r="Q4605" s="26"/>
      <c r="R4605" s="25"/>
      <c r="S4605" s="25"/>
      <c r="T4605" s="27">
        <f t="shared" si="356"/>
        <v>0</v>
      </c>
      <c r="U4605" s="27">
        <f t="shared" si="357"/>
        <v>0</v>
      </c>
      <c r="V4605" s="25"/>
      <c r="W4605" s="27" t="str">
        <f t="shared" si="358"/>
        <v/>
      </c>
      <c r="X4605" s="43" t="str">
        <f t="shared" si="359"/>
        <v>OK</v>
      </c>
      <c r="Y4605" s="681" t="str">
        <f t="shared" si="360"/>
        <v/>
      </c>
    </row>
    <row r="4606" spans="1:25" x14ac:dyDescent="0.25">
      <c r="A4606" s="68" t="str">
        <f>'0'!$A$4</f>
        <v>………………..</v>
      </c>
      <c r="B4606" s="341">
        <f>'0'!$A$2</f>
        <v>46112</v>
      </c>
      <c r="C4606" s="341" t="s">
        <v>1246</v>
      </c>
      <c r="D4606" s="22"/>
      <c r="E4606" s="23"/>
      <c r="F4606" s="14"/>
      <c r="G4606" s="23"/>
      <c r="H4606" s="22"/>
      <c r="I4606" s="24"/>
      <c r="J4606" s="24"/>
      <c r="K4606" s="25"/>
      <c r="L4606" s="25"/>
      <c r="M4606" s="25"/>
      <c r="N4606" s="25"/>
      <c r="O4606" s="25"/>
      <c r="P4606" s="25"/>
      <c r="Q4606" s="26"/>
      <c r="R4606" s="25"/>
      <c r="S4606" s="25"/>
      <c r="T4606" s="27">
        <f t="shared" si="356"/>
        <v>0</v>
      </c>
      <c r="U4606" s="27">
        <f t="shared" si="357"/>
        <v>0</v>
      </c>
      <c r="V4606" s="25"/>
      <c r="W4606" s="27" t="str">
        <f t="shared" si="358"/>
        <v/>
      </c>
      <c r="X4606" s="43" t="str">
        <f t="shared" si="359"/>
        <v>OK</v>
      </c>
      <c r="Y4606" s="681" t="str">
        <f t="shared" si="360"/>
        <v/>
      </c>
    </row>
    <row r="4607" spans="1:25" x14ac:dyDescent="0.25">
      <c r="A4607" s="68" t="str">
        <f>'0'!$A$4</f>
        <v>………………..</v>
      </c>
      <c r="B4607" s="341">
        <f>'0'!$A$2</f>
        <v>46112</v>
      </c>
      <c r="C4607" s="341" t="s">
        <v>1246</v>
      </c>
      <c r="D4607" s="22"/>
      <c r="E4607" s="23"/>
      <c r="F4607" s="14"/>
      <c r="G4607" s="23"/>
      <c r="H4607" s="22"/>
      <c r="I4607" s="24"/>
      <c r="J4607" s="24"/>
      <c r="K4607" s="25"/>
      <c r="L4607" s="25"/>
      <c r="M4607" s="25"/>
      <c r="N4607" s="25"/>
      <c r="O4607" s="25"/>
      <c r="P4607" s="25"/>
      <c r="Q4607" s="26"/>
      <c r="R4607" s="25"/>
      <c r="S4607" s="25"/>
      <c r="T4607" s="27">
        <f t="shared" si="356"/>
        <v>0</v>
      </c>
      <c r="U4607" s="27">
        <f t="shared" si="357"/>
        <v>0</v>
      </c>
      <c r="V4607" s="25"/>
      <c r="W4607" s="27" t="str">
        <f t="shared" si="358"/>
        <v/>
      </c>
      <c r="X4607" s="43" t="str">
        <f t="shared" si="359"/>
        <v>OK</v>
      </c>
      <c r="Y4607" s="681" t="str">
        <f t="shared" si="360"/>
        <v/>
      </c>
    </row>
    <row r="4608" spans="1:25" x14ac:dyDescent="0.25">
      <c r="A4608" s="68" t="str">
        <f>'0'!$A$4</f>
        <v>………………..</v>
      </c>
      <c r="B4608" s="341">
        <f>'0'!$A$2</f>
        <v>46112</v>
      </c>
      <c r="C4608" s="341" t="s">
        <v>1246</v>
      </c>
      <c r="D4608" s="22"/>
      <c r="E4608" s="23"/>
      <c r="F4608" s="14"/>
      <c r="G4608" s="23"/>
      <c r="H4608" s="22"/>
      <c r="I4608" s="24"/>
      <c r="J4608" s="24"/>
      <c r="K4608" s="25"/>
      <c r="L4608" s="25"/>
      <c r="M4608" s="25"/>
      <c r="N4608" s="25"/>
      <c r="O4608" s="25"/>
      <c r="P4608" s="25"/>
      <c r="Q4608" s="26"/>
      <c r="R4608" s="25"/>
      <c r="S4608" s="25"/>
      <c r="T4608" s="27">
        <f t="shared" si="356"/>
        <v>0</v>
      </c>
      <c r="U4608" s="27">
        <f t="shared" si="357"/>
        <v>0</v>
      </c>
      <c r="V4608" s="25"/>
      <c r="W4608" s="27" t="str">
        <f t="shared" si="358"/>
        <v/>
      </c>
      <c r="X4608" s="43" t="str">
        <f t="shared" si="359"/>
        <v>OK</v>
      </c>
      <c r="Y4608" s="681" t="str">
        <f t="shared" si="360"/>
        <v/>
      </c>
    </row>
    <row r="4609" spans="1:25" x14ac:dyDescent="0.25">
      <c r="A4609" s="68" t="str">
        <f>'0'!$A$4</f>
        <v>………………..</v>
      </c>
      <c r="B4609" s="341">
        <f>'0'!$A$2</f>
        <v>46112</v>
      </c>
      <c r="C4609" s="341" t="s">
        <v>1246</v>
      </c>
      <c r="D4609" s="22"/>
      <c r="E4609" s="23"/>
      <c r="F4609" s="14"/>
      <c r="G4609" s="23"/>
      <c r="H4609" s="22"/>
      <c r="I4609" s="24"/>
      <c r="J4609" s="24"/>
      <c r="K4609" s="25"/>
      <c r="L4609" s="25"/>
      <c r="M4609" s="25"/>
      <c r="N4609" s="25"/>
      <c r="O4609" s="25"/>
      <c r="P4609" s="25"/>
      <c r="Q4609" s="26"/>
      <c r="R4609" s="25"/>
      <c r="S4609" s="25"/>
      <c r="T4609" s="27">
        <f t="shared" si="356"/>
        <v>0</v>
      </c>
      <c r="U4609" s="27">
        <f t="shared" si="357"/>
        <v>0</v>
      </c>
      <c r="V4609" s="25"/>
      <c r="W4609" s="27" t="str">
        <f t="shared" si="358"/>
        <v/>
      </c>
      <c r="X4609" s="43" t="str">
        <f t="shared" si="359"/>
        <v>OK</v>
      </c>
      <c r="Y4609" s="681" t="str">
        <f t="shared" si="360"/>
        <v/>
      </c>
    </row>
    <row r="4610" spans="1:25" x14ac:dyDescent="0.25">
      <c r="A4610" s="68" t="str">
        <f>'0'!$A$4</f>
        <v>………………..</v>
      </c>
      <c r="B4610" s="341">
        <f>'0'!$A$2</f>
        <v>46112</v>
      </c>
      <c r="C4610" s="341" t="s">
        <v>1246</v>
      </c>
      <c r="D4610" s="22"/>
      <c r="E4610" s="23"/>
      <c r="F4610" s="14"/>
      <c r="G4610" s="23"/>
      <c r="H4610" s="22"/>
      <c r="I4610" s="24"/>
      <c r="J4610" s="24"/>
      <c r="K4610" s="25"/>
      <c r="L4610" s="25"/>
      <c r="M4610" s="25"/>
      <c r="N4610" s="25"/>
      <c r="O4610" s="25"/>
      <c r="P4610" s="25"/>
      <c r="Q4610" s="26"/>
      <c r="R4610" s="25"/>
      <c r="S4610" s="25"/>
      <c r="T4610" s="27">
        <f t="shared" si="356"/>
        <v>0</v>
      </c>
      <c r="U4610" s="27">
        <f t="shared" si="357"/>
        <v>0</v>
      </c>
      <c r="V4610" s="25"/>
      <c r="W4610" s="27" t="str">
        <f t="shared" si="358"/>
        <v/>
      </c>
      <c r="X4610" s="43" t="str">
        <f t="shared" si="359"/>
        <v>OK</v>
      </c>
      <c r="Y4610" s="681" t="str">
        <f t="shared" si="360"/>
        <v/>
      </c>
    </row>
    <row r="4611" spans="1:25" x14ac:dyDescent="0.25">
      <c r="A4611" s="68" t="str">
        <f>'0'!$A$4</f>
        <v>………………..</v>
      </c>
      <c r="B4611" s="341">
        <f>'0'!$A$2</f>
        <v>46112</v>
      </c>
      <c r="C4611" s="341" t="s">
        <v>1246</v>
      </c>
      <c r="D4611" s="22"/>
      <c r="E4611" s="23"/>
      <c r="F4611" s="14"/>
      <c r="G4611" s="23"/>
      <c r="H4611" s="22"/>
      <c r="I4611" s="24"/>
      <c r="J4611" s="24"/>
      <c r="K4611" s="25"/>
      <c r="L4611" s="25"/>
      <c r="M4611" s="25"/>
      <c r="N4611" s="25"/>
      <c r="O4611" s="25"/>
      <c r="P4611" s="25"/>
      <c r="Q4611" s="26"/>
      <c r="R4611" s="25"/>
      <c r="S4611" s="25"/>
      <c r="T4611" s="27">
        <f t="shared" si="356"/>
        <v>0</v>
      </c>
      <c r="U4611" s="27">
        <f t="shared" si="357"/>
        <v>0</v>
      </c>
      <c r="V4611" s="25"/>
      <c r="W4611" s="27" t="str">
        <f t="shared" si="358"/>
        <v/>
      </c>
      <c r="X4611" s="43" t="str">
        <f t="shared" si="359"/>
        <v>OK</v>
      </c>
      <c r="Y4611" s="681" t="str">
        <f t="shared" si="360"/>
        <v/>
      </c>
    </row>
    <row r="4612" spans="1:25" x14ac:dyDescent="0.25">
      <c r="A4612" s="68" t="str">
        <f>'0'!$A$4</f>
        <v>………………..</v>
      </c>
      <c r="B4612" s="341">
        <f>'0'!$A$2</f>
        <v>46112</v>
      </c>
      <c r="C4612" s="341" t="s">
        <v>1246</v>
      </c>
      <c r="D4612" s="22"/>
      <c r="E4612" s="23"/>
      <c r="F4612" s="14"/>
      <c r="G4612" s="23"/>
      <c r="H4612" s="22"/>
      <c r="I4612" s="24"/>
      <c r="J4612" s="24"/>
      <c r="K4612" s="25"/>
      <c r="L4612" s="25"/>
      <c r="M4612" s="25"/>
      <c r="N4612" s="25"/>
      <c r="O4612" s="25"/>
      <c r="P4612" s="25"/>
      <c r="Q4612" s="26"/>
      <c r="R4612" s="25"/>
      <c r="S4612" s="25"/>
      <c r="T4612" s="27">
        <f t="shared" si="356"/>
        <v>0</v>
      </c>
      <c r="U4612" s="27">
        <f t="shared" si="357"/>
        <v>0</v>
      </c>
      <c r="V4612" s="25"/>
      <c r="W4612" s="27" t="str">
        <f t="shared" si="358"/>
        <v/>
      </c>
      <c r="X4612" s="43" t="str">
        <f t="shared" si="359"/>
        <v>OK</v>
      </c>
      <c r="Y4612" s="681" t="str">
        <f t="shared" si="360"/>
        <v/>
      </c>
    </row>
    <row r="4613" spans="1:25" x14ac:dyDescent="0.25">
      <c r="A4613" s="68" t="str">
        <f>'0'!$A$4</f>
        <v>………………..</v>
      </c>
      <c r="B4613" s="341">
        <f>'0'!$A$2</f>
        <v>46112</v>
      </c>
      <c r="C4613" s="341" t="s">
        <v>1246</v>
      </c>
      <c r="D4613" s="22"/>
      <c r="E4613" s="23"/>
      <c r="F4613" s="14"/>
      <c r="G4613" s="23"/>
      <c r="H4613" s="22"/>
      <c r="I4613" s="24"/>
      <c r="J4613" s="24"/>
      <c r="K4613" s="25"/>
      <c r="L4613" s="25"/>
      <c r="M4613" s="25"/>
      <c r="N4613" s="25"/>
      <c r="O4613" s="25"/>
      <c r="P4613" s="25"/>
      <c r="Q4613" s="26"/>
      <c r="R4613" s="25"/>
      <c r="S4613" s="25"/>
      <c r="T4613" s="27">
        <f t="shared" si="356"/>
        <v>0</v>
      </c>
      <c r="U4613" s="27">
        <f t="shared" si="357"/>
        <v>0</v>
      </c>
      <c r="V4613" s="25"/>
      <c r="W4613" s="27" t="str">
        <f t="shared" si="358"/>
        <v/>
      </c>
      <c r="X4613" s="43" t="str">
        <f t="shared" si="359"/>
        <v>OK</v>
      </c>
      <c r="Y4613" s="681" t="str">
        <f t="shared" si="360"/>
        <v/>
      </c>
    </row>
    <row r="4614" spans="1:25" x14ac:dyDescent="0.25">
      <c r="A4614" s="68" t="str">
        <f>'0'!$A$4</f>
        <v>………………..</v>
      </c>
      <c r="B4614" s="341">
        <f>'0'!$A$2</f>
        <v>46112</v>
      </c>
      <c r="C4614" s="341" t="s">
        <v>1246</v>
      </c>
      <c r="D4614" s="22"/>
      <c r="E4614" s="23"/>
      <c r="F4614" s="14"/>
      <c r="G4614" s="23"/>
      <c r="H4614" s="22"/>
      <c r="I4614" s="24"/>
      <c r="J4614" s="24"/>
      <c r="K4614" s="25"/>
      <c r="L4614" s="25"/>
      <c r="M4614" s="25"/>
      <c r="N4614" s="25"/>
      <c r="O4614" s="25"/>
      <c r="P4614" s="25"/>
      <c r="Q4614" s="26"/>
      <c r="R4614" s="25"/>
      <c r="S4614" s="25"/>
      <c r="T4614" s="27">
        <f t="shared" si="356"/>
        <v>0</v>
      </c>
      <c r="U4614" s="27">
        <f t="shared" si="357"/>
        <v>0</v>
      </c>
      <c r="V4614" s="25"/>
      <c r="W4614" s="27" t="str">
        <f t="shared" si="358"/>
        <v/>
      </c>
      <c r="X4614" s="43" t="str">
        <f t="shared" si="359"/>
        <v>OK</v>
      </c>
      <c r="Y4614" s="681" t="str">
        <f t="shared" si="360"/>
        <v/>
      </c>
    </row>
    <row r="4615" spans="1:25" x14ac:dyDescent="0.25">
      <c r="A4615" s="68" t="str">
        <f>'0'!$A$4</f>
        <v>………………..</v>
      </c>
      <c r="B4615" s="341">
        <f>'0'!$A$2</f>
        <v>46112</v>
      </c>
      <c r="C4615" s="341" t="s">
        <v>1246</v>
      </c>
      <c r="D4615" s="22"/>
      <c r="E4615" s="23"/>
      <c r="F4615" s="14"/>
      <c r="G4615" s="23"/>
      <c r="H4615" s="22"/>
      <c r="I4615" s="24"/>
      <c r="J4615" s="24"/>
      <c r="K4615" s="25"/>
      <c r="L4615" s="25"/>
      <c r="M4615" s="25"/>
      <c r="N4615" s="25"/>
      <c r="O4615" s="25"/>
      <c r="P4615" s="25"/>
      <c r="Q4615" s="26"/>
      <c r="R4615" s="25"/>
      <c r="S4615" s="25"/>
      <c r="T4615" s="27">
        <f t="shared" si="356"/>
        <v>0</v>
      </c>
      <c r="U4615" s="27">
        <f t="shared" si="357"/>
        <v>0</v>
      </c>
      <c r="V4615" s="25"/>
      <c r="W4615" s="27" t="str">
        <f t="shared" si="358"/>
        <v/>
      </c>
      <c r="X4615" s="43" t="str">
        <f t="shared" si="359"/>
        <v>OK</v>
      </c>
      <c r="Y4615" s="681" t="str">
        <f t="shared" si="360"/>
        <v/>
      </c>
    </row>
    <row r="4616" spans="1:25" x14ac:dyDescent="0.25">
      <c r="A4616" s="68" t="str">
        <f>'0'!$A$4</f>
        <v>………………..</v>
      </c>
      <c r="B4616" s="341">
        <f>'0'!$A$2</f>
        <v>46112</v>
      </c>
      <c r="C4616" s="341" t="s">
        <v>1246</v>
      </c>
      <c r="D4616" s="22"/>
      <c r="E4616" s="23"/>
      <c r="F4616" s="14"/>
      <c r="G4616" s="23"/>
      <c r="H4616" s="22"/>
      <c r="I4616" s="24"/>
      <c r="J4616" s="24"/>
      <c r="K4616" s="25"/>
      <c r="L4616" s="25"/>
      <c r="M4616" s="25"/>
      <c r="N4616" s="25"/>
      <c r="O4616" s="25"/>
      <c r="P4616" s="25"/>
      <c r="Q4616" s="26"/>
      <c r="R4616" s="25"/>
      <c r="S4616" s="25"/>
      <c r="T4616" s="27">
        <f t="shared" si="356"/>
        <v>0</v>
      </c>
      <c r="U4616" s="27">
        <f t="shared" si="357"/>
        <v>0</v>
      </c>
      <c r="V4616" s="25"/>
      <c r="W4616" s="27" t="str">
        <f t="shared" si="358"/>
        <v/>
      </c>
      <c r="X4616" s="43" t="str">
        <f t="shared" si="359"/>
        <v>OK</v>
      </c>
      <c r="Y4616" s="681" t="str">
        <f t="shared" si="360"/>
        <v/>
      </c>
    </row>
    <row r="4617" spans="1:25" x14ac:dyDescent="0.25">
      <c r="A4617" s="68" t="str">
        <f>'0'!$A$4</f>
        <v>………………..</v>
      </c>
      <c r="B4617" s="341">
        <f>'0'!$A$2</f>
        <v>46112</v>
      </c>
      <c r="C4617" s="341" t="s">
        <v>1246</v>
      </c>
      <c r="D4617" s="22"/>
      <c r="E4617" s="23"/>
      <c r="F4617" s="14"/>
      <c r="G4617" s="23"/>
      <c r="H4617" s="22"/>
      <c r="I4617" s="24"/>
      <c r="J4617" s="24"/>
      <c r="K4617" s="25"/>
      <c r="L4617" s="25"/>
      <c r="M4617" s="25"/>
      <c r="N4617" s="25"/>
      <c r="O4617" s="25"/>
      <c r="P4617" s="25"/>
      <c r="Q4617" s="26"/>
      <c r="R4617" s="25"/>
      <c r="S4617" s="25"/>
      <c r="T4617" s="27">
        <f t="shared" ref="T4617:T4680" si="361">N4617+P4617-R4617</f>
        <v>0</v>
      </c>
      <c r="U4617" s="27">
        <f t="shared" ref="U4617:U4680" si="362">O4617+Q4617-S4617</f>
        <v>0</v>
      </c>
      <c r="V4617" s="25"/>
      <c r="W4617" s="27" t="str">
        <f t="shared" ref="W4617:W4680" si="363">IF(K4617="","",K4617-M4617-(P4617-Q4617))</f>
        <v/>
      </c>
      <c r="X4617" s="43" t="str">
        <f t="shared" ref="X4617:X4680" si="364">IF(ROUND(T4617-V4617,2)&gt;=0,"OK","Просрочието не може да надхвърля задължението")</f>
        <v>OK</v>
      </c>
      <c r="Y4617" s="681" t="str">
        <f t="shared" ref="Y4617:Y4680" si="365">IF(COUNTBLANK(D4617:W4617)=18,"",IF(D4617="999999999","",IF(ISNUMBER(VALUE(D4617)),IF(LEN(D4617)&lt;&gt;9,"Въведеното ЕИК е твърде късо или твърде дълго",IF(OR(MOD(MID(D4617,1,1)*1+MID(D4617,2,1)*2+MID(D4617,3,1)*3+MID(D4617,4,1)*4+MID(D4617,5,1)*5+MID(D4617,6,1)*6+MID(D4617,7,1)*7+MID(D4617,8,1)*8,11)-MID(D4617,9,1)=0,AND(MOD(MID(D4617,1,1)*3+MID(D4617,2,1)*4+MID(D4617,3,1)*5+MID(D4617,4,1)*6+MID(D4617,5,1)*7+MID(D4617,6,1)*8+MID(D4617,7,1)*9+MID(D4617,8,1)*10,11)=10,MID(D4617,9,1)*1=0),MOD(MID(D4617,1,1)*3+MID(D4617,2,1)*4+MID(D4617,3,1)*5+MID(D4617,4,1)*6+MID(D4617,5,1)*7+MID(D4617,6,1)*8+MID(D4617,7,1)*9+MID(D4617,8,1)*10,11)-MID(D4617,9,1)=0),"","Въведеното ЕИК е невалидно")),"Въведеното ЕИК съдържа непозволени символи")))</f>
        <v/>
      </c>
    </row>
    <row r="4618" spans="1:25" x14ac:dyDescent="0.25">
      <c r="A4618" s="68" t="str">
        <f>'0'!$A$4</f>
        <v>………………..</v>
      </c>
      <c r="B4618" s="341">
        <f>'0'!$A$2</f>
        <v>46112</v>
      </c>
      <c r="C4618" s="341" t="s">
        <v>1246</v>
      </c>
      <c r="D4618" s="22"/>
      <c r="E4618" s="23"/>
      <c r="F4618" s="14"/>
      <c r="G4618" s="23"/>
      <c r="H4618" s="22"/>
      <c r="I4618" s="24"/>
      <c r="J4618" s="24"/>
      <c r="K4618" s="25"/>
      <c r="L4618" s="25"/>
      <c r="M4618" s="25"/>
      <c r="N4618" s="25"/>
      <c r="O4618" s="25"/>
      <c r="P4618" s="25"/>
      <c r="Q4618" s="26"/>
      <c r="R4618" s="25"/>
      <c r="S4618" s="25"/>
      <c r="T4618" s="27">
        <f t="shared" si="361"/>
        <v>0</v>
      </c>
      <c r="U4618" s="27">
        <f t="shared" si="362"/>
        <v>0</v>
      </c>
      <c r="V4618" s="25"/>
      <c r="W4618" s="27" t="str">
        <f t="shared" si="363"/>
        <v/>
      </c>
      <c r="X4618" s="43" t="str">
        <f t="shared" si="364"/>
        <v>OK</v>
      </c>
      <c r="Y4618" s="681" t="str">
        <f t="shared" si="365"/>
        <v/>
      </c>
    </row>
    <row r="4619" spans="1:25" x14ac:dyDescent="0.25">
      <c r="A4619" s="68" t="str">
        <f>'0'!$A$4</f>
        <v>………………..</v>
      </c>
      <c r="B4619" s="341">
        <f>'0'!$A$2</f>
        <v>46112</v>
      </c>
      <c r="C4619" s="341" t="s">
        <v>1246</v>
      </c>
      <c r="D4619" s="22"/>
      <c r="E4619" s="23"/>
      <c r="F4619" s="14"/>
      <c r="G4619" s="23"/>
      <c r="H4619" s="22"/>
      <c r="I4619" s="24"/>
      <c r="J4619" s="24"/>
      <c r="K4619" s="25"/>
      <c r="L4619" s="25"/>
      <c r="M4619" s="25"/>
      <c r="N4619" s="25"/>
      <c r="O4619" s="25"/>
      <c r="P4619" s="25"/>
      <c r="Q4619" s="26"/>
      <c r="R4619" s="25"/>
      <c r="S4619" s="25"/>
      <c r="T4619" s="27">
        <f t="shared" si="361"/>
        <v>0</v>
      </c>
      <c r="U4619" s="27">
        <f t="shared" si="362"/>
        <v>0</v>
      </c>
      <c r="V4619" s="25"/>
      <c r="W4619" s="27" t="str">
        <f t="shared" si="363"/>
        <v/>
      </c>
      <c r="X4619" s="43" t="str">
        <f t="shared" si="364"/>
        <v>OK</v>
      </c>
      <c r="Y4619" s="681" t="str">
        <f t="shared" si="365"/>
        <v/>
      </c>
    </row>
    <row r="4620" spans="1:25" x14ac:dyDescent="0.25">
      <c r="A4620" s="68" t="str">
        <f>'0'!$A$4</f>
        <v>………………..</v>
      </c>
      <c r="B4620" s="341">
        <f>'0'!$A$2</f>
        <v>46112</v>
      </c>
      <c r="C4620" s="341" t="s">
        <v>1246</v>
      </c>
      <c r="D4620" s="22"/>
      <c r="E4620" s="23"/>
      <c r="F4620" s="14"/>
      <c r="G4620" s="23"/>
      <c r="H4620" s="22"/>
      <c r="I4620" s="24"/>
      <c r="J4620" s="24"/>
      <c r="K4620" s="25"/>
      <c r="L4620" s="25"/>
      <c r="M4620" s="25"/>
      <c r="N4620" s="25"/>
      <c r="O4620" s="25"/>
      <c r="P4620" s="25"/>
      <c r="Q4620" s="26"/>
      <c r="R4620" s="25"/>
      <c r="S4620" s="25"/>
      <c r="T4620" s="27">
        <f t="shared" si="361"/>
        <v>0</v>
      </c>
      <c r="U4620" s="27">
        <f t="shared" si="362"/>
        <v>0</v>
      </c>
      <c r="V4620" s="25"/>
      <c r="W4620" s="27" t="str">
        <f t="shared" si="363"/>
        <v/>
      </c>
      <c r="X4620" s="43" t="str">
        <f t="shared" si="364"/>
        <v>OK</v>
      </c>
      <c r="Y4620" s="681" t="str">
        <f t="shared" si="365"/>
        <v/>
      </c>
    </row>
    <row r="4621" spans="1:25" x14ac:dyDescent="0.25">
      <c r="A4621" s="68" t="str">
        <f>'0'!$A$4</f>
        <v>………………..</v>
      </c>
      <c r="B4621" s="341">
        <f>'0'!$A$2</f>
        <v>46112</v>
      </c>
      <c r="C4621" s="341" t="s">
        <v>1246</v>
      </c>
      <c r="D4621" s="22"/>
      <c r="E4621" s="23"/>
      <c r="F4621" s="14"/>
      <c r="G4621" s="23"/>
      <c r="H4621" s="22"/>
      <c r="I4621" s="24"/>
      <c r="J4621" s="24"/>
      <c r="K4621" s="25"/>
      <c r="L4621" s="25"/>
      <c r="M4621" s="25"/>
      <c r="N4621" s="25"/>
      <c r="O4621" s="25"/>
      <c r="P4621" s="25"/>
      <c r="Q4621" s="26"/>
      <c r="R4621" s="25"/>
      <c r="S4621" s="25"/>
      <c r="T4621" s="27">
        <f t="shared" si="361"/>
        <v>0</v>
      </c>
      <c r="U4621" s="27">
        <f t="shared" si="362"/>
        <v>0</v>
      </c>
      <c r="V4621" s="25"/>
      <c r="W4621" s="27" t="str">
        <f t="shared" si="363"/>
        <v/>
      </c>
      <c r="X4621" s="43" t="str">
        <f t="shared" si="364"/>
        <v>OK</v>
      </c>
      <c r="Y4621" s="681" t="str">
        <f t="shared" si="365"/>
        <v/>
      </c>
    </row>
    <row r="4622" spans="1:25" x14ac:dyDescent="0.25">
      <c r="A4622" s="68" t="str">
        <f>'0'!$A$4</f>
        <v>………………..</v>
      </c>
      <c r="B4622" s="341">
        <f>'0'!$A$2</f>
        <v>46112</v>
      </c>
      <c r="C4622" s="341" t="s">
        <v>1246</v>
      </c>
      <c r="D4622" s="22"/>
      <c r="E4622" s="23"/>
      <c r="F4622" s="14"/>
      <c r="G4622" s="23"/>
      <c r="H4622" s="22"/>
      <c r="I4622" s="24"/>
      <c r="J4622" s="24"/>
      <c r="K4622" s="25"/>
      <c r="L4622" s="25"/>
      <c r="M4622" s="25"/>
      <c r="N4622" s="25"/>
      <c r="O4622" s="25"/>
      <c r="P4622" s="25"/>
      <c r="Q4622" s="26"/>
      <c r="R4622" s="25"/>
      <c r="S4622" s="25"/>
      <c r="T4622" s="27">
        <f t="shared" si="361"/>
        <v>0</v>
      </c>
      <c r="U4622" s="27">
        <f t="shared" si="362"/>
        <v>0</v>
      </c>
      <c r="V4622" s="25"/>
      <c r="W4622" s="27" t="str">
        <f t="shared" si="363"/>
        <v/>
      </c>
      <c r="X4622" s="43" t="str">
        <f t="shared" si="364"/>
        <v>OK</v>
      </c>
      <c r="Y4622" s="681" t="str">
        <f t="shared" si="365"/>
        <v/>
      </c>
    </row>
    <row r="4623" spans="1:25" x14ac:dyDescent="0.25">
      <c r="A4623" s="68" t="str">
        <f>'0'!$A$4</f>
        <v>………………..</v>
      </c>
      <c r="B4623" s="341">
        <f>'0'!$A$2</f>
        <v>46112</v>
      </c>
      <c r="C4623" s="341" t="s">
        <v>1246</v>
      </c>
      <c r="D4623" s="22"/>
      <c r="E4623" s="23"/>
      <c r="F4623" s="14"/>
      <c r="G4623" s="23"/>
      <c r="H4623" s="22"/>
      <c r="I4623" s="24"/>
      <c r="J4623" s="24"/>
      <c r="K4623" s="25"/>
      <c r="L4623" s="25"/>
      <c r="M4623" s="25"/>
      <c r="N4623" s="25"/>
      <c r="O4623" s="25"/>
      <c r="P4623" s="25"/>
      <c r="Q4623" s="26"/>
      <c r="R4623" s="25"/>
      <c r="S4623" s="25"/>
      <c r="T4623" s="27">
        <f t="shared" si="361"/>
        <v>0</v>
      </c>
      <c r="U4623" s="27">
        <f t="shared" si="362"/>
        <v>0</v>
      </c>
      <c r="V4623" s="25"/>
      <c r="W4623" s="27" t="str">
        <f t="shared" si="363"/>
        <v/>
      </c>
      <c r="X4623" s="43" t="str">
        <f t="shared" si="364"/>
        <v>OK</v>
      </c>
      <c r="Y4623" s="681" t="str">
        <f t="shared" si="365"/>
        <v/>
      </c>
    </row>
    <row r="4624" spans="1:25" x14ac:dyDescent="0.25">
      <c r="A4624" s="68" t="str">
        <f>'0'!$A$4</f>
        <v>………………..</v>
      </c>
      <c r="B4624" s="341">
        <f>'0'!$A$2</f>
        <v>46112</v>
      </c>
      <c r="C4624" s="341" t="s">
        <v>1246</v>
      </c>
      <c r="D4624" s="22"/>
      <c r="E4624" s="23"/>
      <c r="F4624" s="14"/>
      <c r="G4624" s="23"/>
      <c r="H4624" s="22"/>
      <c r="I4624" s="24"/>
      <c r="J4624" s="24"/>
      <c r="K4624" s="25"/>
      <c r="L4624" s="25"/>
      <c r="M4624" s="25"/>
      <c r="N4624" s="25"/>
      <c r="O4624" s="25"/>
      <c r="P4624" s="25"/>
      <c r="Q4624" s="26"/>
      <c r="R4624" s="25"/>
      <c r="S4624" s="25"/>
      <c r="T4624" s="27">
        <f t="shared" si="361"/>
        <v>0</v>
      </c>
      <c r="U4624" s="27">
        <f t="shared" si="362"/>
        <v>0</v>
      </c>
      <c r="V4624" s="25"/>
      <c r="W4624" s="27" t="str">
        <f t="shared" si="363"/>
        <v/>
      </c>
      <c r="X4624" s="43" t="str">
        <f t="shared" si="364"/>
        <v>OK</v>
      </c>
      <c r="Y4624" s="681" t="str">
        <f t="shared" si="365"/>
        <v/>
      </c>
    </row>
    <row r="4625" spans="1:25" x14ac:dyDescent="0.25">
      <c r="A4625" s="68" t="str">
        <f>'0'!$A$4</f>
        <v>………………..</v>
      </c>
      <c r="B4625" s="341">
        <f>'0'!$A$2</f>
        <v>46112</v>
      </c>
      <c r="C4625" s="341" t="s">
        <v>1246</v>
      </c>
      <c r="D4625" s="22"/>
      <c r="E4625" s="23"/>
      <c r="F4625" s="14"/>
      <c r="G4625" s="23"/>
      <c r="H4625" s="22"/>
      <c r="I4625" s="24"/>
      <c r="J4625" s="24"/>
      <c r="K4625" s="25"/>
      <c r="L4625" s="25"/>
      <c r="M4625" s="25"/>
      <c r="N4625" s="25"/>
      <c r="O4625" s="25"/>
      <c r="P4625" s="25"/>
      <c r="Q4625" s="26"/>
      <c r="R4625" s="25"/>
      <c r="S4625" s="25"/>
      <c r="T4625" s="27">
        <f t="shared" si="361"/>
        <v>0</v>
      </c>
      <c r="U4625" s="27">
        <f t="shared" si="362"/>
        <v>0</v>
      </c>
      <c r="V4625" s="25"/>
      <c r="W4625" s="27" t="str">
        <f t="shared" si="363"/>
        <v/>
      </c>
      <c r="X4625" s="43" t="str">
        <f t="shared" si="364"/>
        <v>OK</v>
      </c>
      <c r="Y4625" s="681" t="str">
        <f t="shared" si="365"/>
        <v/>
      </c>
    </row>
    <row r="4626" spans="1:25" x14ac:dyDescent="0.25">
      <c r="A4626" s="68" t="str">
        <f>'0'!$A$4</f>
        <v>………………..</v>
      </c>
      <c r="B4626" s="341">
        <f>'0'!$A$2</f>
        <v>46112</v>
      </c>
      <c r="C4626" s="341" t="s">
        <v>1246</v>
      </c>
      <c r="D4626" s="22"/>
      <c r="E4626" s="23"/>
      <c r="F4626" s="14"/>
      <c r="G4626" s="23"/>
      <c r="H4626" s="22"/>
      <c r="I4626" s="24"/>
      <c r="J4626" s="24"/>
      <c r="K4626" s="25"/>
      <c r="L4626" s="25"/>
      <c r="M4626" s="25"/>
      <c r="N4626" s="25"/>
      <c r="O4626" s="25"/>
      <c r="P4626" s="25"/>
      <c r="Q4626" s="26"/>
      <c r="R4626" s="25"/>
      <c r="S4626" s="25"/>
      <c r="T4626" s="27">
        <f t="shared" si="361"/>
        <v>0</v>
      </c>
      <c r="U4626" s="27">
        <f t="shared" si="362"/>
        <v>0</v>
      </c>
      <c r="V4626" s="25"/>
      <c r="W4626" s="27" t="str">
        <f t="shared" si="363"/>
        <v/>
      </c>
      <c r="X4626" s="43" t="str">
        <f t="shared" si="364"/>
        <v>OK</v>
      </c>
      <c r="Y4626" s="681" t="str">
        <f t="shared" si="365"/>
        <v/>
      </c>
    </row>
    <row r="4627" spans="1:25" x14ac:dyDescent="0.25">
      <c r="A4627" s="68" t="str">
        <f>'0'!$A$4</f>
        <v>………………..</v>
      </c>
      <c r="B4627" s="341">
        <f>'0'!$A$2</f>
        <v>46112</v>
      </c>
      <c r="C4627" s="341" t="s">
        <v>1246</v>
      </c>
      <c r="D4627" s="22"/>
      <c r="E4627" s="23"/>
      <c r="F4627" s="14"/>
      <c r="G4627" s="23"/>
      <c r="H4627" s="22"/>
      <c r="I4627" s="24"/>
      <c r="J4627" s="24"/>
      <c r="K4627" s="25"/>
      <c r="L4627" s="25"/>
      <c r="M4627" s="25"/>
      <c r="N4627" s="25"/>
      <c r="O4627" s="25"/>
      <c r="P4627" s="25"/>
      <c r="Q4627" s="26"/>
      <c r="R4627" s="25"/>
      <c r="S4627" s="25"/>
      <c r="T4627" s="27">
        <f t="shared" si="361"/>
        <v>0</v>
      </c>
      <c r="U4627" s="27">
        <f t="shared" si="362"/>
        <v>0</v>
      </c>
      <c r="V4627" s="25"/>
      <c r="W4627" s="27" t="str">
        <f t="shared" si="363"/>
        <v/>
      </c>
      <c r="X4627" s="43" t="str">
        <f t="shared" si="364"/>
        <v>OK</v>
      </c>
      <c r="Y4627" s="681" t="str">
        <f t="shared" si="365"/>
        <v/>
      </c>
    </row>
    <row r="4628" spans="1:25" x14ac:dyDescent="0.25">
      <c r="A4628" s="68" t="str">
        <f>'0'!$A$4</f>
        <v>………………..</v>
      </c>
      <c r="B4628" s="341">
        <f>'0'!$A$2</f>
        <v>46112</v>
      </c>
      <c r="C4628" s="341" t="s">
        <v>1246</v>
      </c>
      <c r="D4628" s="22"/>
      <c r="E4628" s="23"/>
      <c r="F4628" s="14"/>
      <c r="G4628" s="23"/>
      <c r="H4628" s="22"/>
      <c r="I4628" s="24"/>
      <c r="J4628" s="24"/>
      <c r="K4628" s="25"/>
      <c r="L4628" s="25"/>
      <c r="M4628" s="25"/>
      <c r="N4628" s="25"/>
      <c r="O4628" s="25"/>
      <c r="P4628" s="25"/>
      <c r="Q4628" s="26"/>
      <c r="R4628" s="25"/>
      <c r="S4628" s="25"/>
      <c r="T4628" s="27">
        <f t="shared" si="361"/>
        <v>0</v>
      </c>
      <c r="U4628" s="27">
        <f t="shared" si="362"/>
        <v>0</v>
      </c>
      <c r="V4628" s="25"/>
      <c r="W4628" s="27" t="str">
        <f t="shared" si="363"/>
        <v/>
      </c>
      <c r="X4628" s="43" t="str">
        <f t="shared" si="364"/>
        <v>OK</v>
      </c>
      <c r="Y4628" s="681" t="str">
        <f t="shared" si="365"/>
        <v/>
      </c>
    </row>
    <row r="4629" spans="1:25" x14ac:dyDescent="0.25">
      <c r="A4629" s="68" t="str">
        <f>'0'!$A$4</f>
        <v>………………..</v>
      </c>
      <c r="B4629" s="341">
        <f>'0'!$A$2</f>
        <v>46112</v>
      </c>
      <c r="C4629" s="341" t="s">
        <v>1246</v>
      </c>
      <c r="D4629" s="22"/>
      <c r="E4629" s="23"/>
      <c r="F4629" s="14"/>
      <c r="G4629" s="23"/>
      <c r="H4629" s="22"/>
      <c r="I4629" s="24"/>
      <c r="J4629" s="24"/>
      <c r="K4629" s="25"/>
      <c r="L4629" s="25"/>
      <c r="M4629" s="25"/>
      <c r="N4629" s="25"/>
      <c r="O4629" s="25"/>
      <c r="P4629" s="25"/>
      <c r="Q4629" s="26"/>
      <c r="R4629" s="25"/>
      <c r="S4629" s="25"/>
      <c r="T4629" s="27">
        <f t="shared" si="361"/>
        <v>0</v>
      </c>
      <c r="U4629" s="27">
        <f t="shared" si="362"/>
        <v>0</v>
      </c>
      <c r="V4629" s="25"/>
      <c r="W4629" s="27" t="str">
        <f t="shared" si="363"/>
        <v/>
      </c>
      <c r="X4629" s="43" t="str">
        <f t="shared" si="364"/>
        <v>OK</v>
      </c>
      <c r="Y4629" s="681" t="str">
        <f t="shared" si="365"/>
        <v/>
      </c>
    </row>
    <row r="4630" spans="1:25" x14ac:dyDescent="0.25">
      <c r="A4630" s="68" t="str">
        <f>'0'!$A$4</f>
        <v>………………..</v>
      </c>
      <c r="B4630" s="341">
        <f>'0'!$A$2</f>
        <v>46112</v>
      </c>
      <c r="C4630" s="341" t="s">
        <v>1246</v>
      </c>
      <c r="D4630" s="22"/>
      <c r="E4630" s="23"/>
      <c r="F4630" s="14"/>
      <c r="G4630" s="23"/>
      <c r="H4630" s="22"/>
      <c r="I4630" s="24"/>
      <c r="J4630" s="24"/>
      <c r="K4630" s="25"/>
      <c r="L4630" s="25"/>
      <c r="M4630" s="25"/>
      <c r="N4630" s="25"/>
      <c r="O4630" s="25"/>
      <c r="P4630" s="25"/>
      <c r="Q4630" s="26"/>
      <c r="R4630" s="25"/>
      <c r="S4630" s="25"/>
      <c r="T4630" s="27">
        <f t="shared" si="361"/>
        <v>0</v>
      </c>
      <c r="U4630" s="27">
        <f t="shared" si="362"/>
        <v>0</v>
      </c>
      <c r="V4630" s="25"/>
      <c r="W4630" s="27" t="str">
        <f t="shared" si="363"/>
        <v/>
      </c>
      <c r="X4630" s="43" t="str">
        <f t="shared" si="364"/>
        <v>OK</v>
      </c>
      <c r="Y4630" s="681" t="str">
        <f t="shared" si="365"/>
        <v/>
      </c>
    </row>
    <row r="4631" spans="1:25" x14ac:dyDescent="0.25">
      <c r="A4631" s="68" t="str">
        <f>'0'!$A$4</f>
        <v>………………..</v>
      </c>
      <c r="B4631" s="341">
        <f>'0'!$A$2</f>
        <v>46112</v>
      </c>
      <c r="C4631" s="341" t="s">
        <v>1246</v>
      </c>
      <c r="D4631" s="22"/>
      <c r="E4631" s="23"/>
      <c r="F4631" s="14"/>
      <c r="G4631" s="23"/>
      <c r="H4631" s="22"/>
      <c r="I4631" s="24"/>
      <c r="J4631" s="24"/>
      <c r="K4631" s="25"/>
      <c r="L4631" s="25"/>
      <c r="M4631" s="25"/>
      <c r="N4631" s="25"/>
      <c r="O4631" s="25"/>
      <c r="P4631" s="25"/>
      <c r="Q4631" s="26"/>
      <c r="R4631" s="25"/>
      <c r="S4631" s="25"/>
      <c r="T4631" s="27">
        <f t="shared" si="361"/>
        <v>0</v>
      </c>
      <c r="U4631" s="27">
        <f t="shared" si="362"/>
        <v>0</v>
      </c>
      <c r="V4631" s="25"/>
      <c r="W4631" s="27" t="str">
        <f t="shared" si="363"/>
        <v/>
      </c>
      <c r="X4631" s="43" t="str">
        <f t="shared" si="364"/>
        <v>OK</v>
      </c>
      <c r="Y4631" s="681" t="str">
        <f t="shared" si="365"/>
        <v/>
      </c>
    </row>
    <row r="4632" spans="1:25" x14ac:dyDescent="0.25">
      <c r="A4632" s="68" t="str">
        <f>'0'!$A$4</f>
        <v>………………..</v>
      </c>
      <c r="B4632" s="341">
        <f>'0'!$A$2</f>
        <v>46112</v>
      </c>
      <c r="C4632" s="341" t="s">
        <v>1246</v>
      </c>
      <c r="D4632" s="22"/>
      <c r="E4632" s="23"/>
      <c r="F4632" s="14"/>
      <c r="G4632" s="23"/>
      <c r="H4632" s="22"/>
      <c r="I4632" s="24"/>
      <c r="J4632" s="24"/>
      <c r="K4632" s="25"/>
      <c r="L4632" s="25"/>
      <c r="M4632" s="25"/>
      <c r="N4632" s="25"/>
      <c r="O4632" s="25"/>
      <c r="P4632" s="25"/>
      <c r="Q4632" s="26"/>
      <c r="R4632" s="25"/>
      <c r="S4632" s="25"/>
      <c r="T4632" s="27">
        <f t="shared" si="361"/>
        <v>0</v>
      </c>
      <c r="U4632" s="27">
        <f t="shared" si="362"/>
        <v>0</v>
      </c>
      <c r="V4632" s="25"/>
      <c r="W4632" s="27" t="str">
        <f t="shared" si="363"/>
        <v/>
      </c>
      <c r="X4632" s="43" t="str">
        <f t="shared" si="364"/>
        <v>OK</v>
      </c>
      <c r="Y4632" s="681" t="str">
        <f t="shared" si="365"/>
        <v/>
      </c>
    </row>
    <row r="4633" spans="1:25" x14ac:dyDescent="0.25">
      <c r="A4633" s="68" t="str">
        <f>'0'!$A$4</f>
        <v>………………..</v>
      </c>
      <c r="B4633" s="341">
        <f>'0'!$A$2</f>
        <v>46112</v>
      </c>
      <c r="C4633" s="341" t="s">
        <v>1246</v>
      </c>
      <c r="D4633" s="22"/>
      <c r="E4633" s="23"/>
      <c r="F4633" s="14"/>
      <c r="G4633" s="23"/>
      <c r="H4633" s="22"/>
      <c r="I4633" s="24"/>
      <c r="J4633" s="24"/>
      <c r="K4633" s="25"/>
      <c r="L4633" s="25"/>
      <c r="M4633" s="25"/>
      <c r="N4633" s="25"/>
      <c r="O4633" s="25"/>
      <c r="P4633" s="25"/>
      <c r="Q4633" s="26"/>
      <c r="R4633" s="25"/>
      <c r="S4633" s="25"/>
      <c r="T4633" s="27">
        <f t="shared" si="361"/>
        <v>0</v>
      </c>
      <c r="U4633" s="27">
        <f t="shared" si="362"/>
        <v>0</v>
      </c>
      <c r="V4633" s="25"/>
      <c r="W4633" s="27" t="str">
        <f t="shared" si="363"/>
        <v/>
      </c>
      <c r="X4633" s="43" t="str">
        <f t="shared" si="364"/>
        <v>OK</v>
      </c>
      <c r="Y4633" s="681" t="str">
        <f t="shared" si="365"/>
        <v/>
      </c>
    </row>
    <row r="4634" spans="1:25" x14ac:dyDescent="0.25">
      <c r="A4634" s="68" t="str">
        <f>'0'!$A$4</f>
        <v>………………..</v>
      </c>
      <c r="B4634" s="341">
        <f>'0'!$A$2</f>
        <v>46112</v>
      </c>
      <c r="C4634" s="341" t="s">
        <v>1246</v>
      </c>
      <c r="D4634" s="22"/>
      <c r="E4634" s="23"/>
      <c r="F4634" s="14"/>
      <c r="G4634" s="23"/>
      <c r="H4634" s="22"/>
      <c r="I4634" s="24"/>
      <c r="J4634" s="24"/>
      <c r="K4634" s="25"/>
      <c r="L4634" s="25"/>
      <c r="M4634" s="25"/>
      <c r="N4634" s="25"/>
      <c r="O4634" s="25"/>
      <c r="P4634" s="25"/>
      <c r="Q4634" s="26"/>
      <c r="R4634" s="25"/>
      <c r="S4634" s="25"/>
      <c r="T4634" s="27">
        <f t="shared" si="361"/>
        <v>0</v>
      </c>
      <c r="U4634" s="27">
        <f t="shared" si="362"/>
        <v>0</v>
      </c>
      <c r="V4634" s="25"/>
      <c r="W4634" s="27" t="str">
        <f t="shared" si="363"/>
        <v/>
      </c>
      <c r="X4634" s="43" t="str">
        <f t="shared" si="364"/>
        <v>OK</v>
      </c>
      <c r="Y4634" s="681" t="str">
        <f t="shared" si="365"/>
        <v/>
      </c>
    </row>
    <row r="4635" spans="1:25" x14ac:dyDescent="0.25">
      <c r="A4635" s="68" t="str">
        <f>'0'!$A$4</f>
        <v>………………..</v>
      </c>
      <c r="B4635" s="341">
        <f>'0'!$A$2</f>
        <v>46112</v>
      </c>
      <c r="C4635" s="341" t="s">
        <v>1246</v>
      </c>
      <c r="D4635" s="22"/>
      <c r="E4635" s="23"/>
      <c r="F4635" s="14"/>
      <c r="G4635" s="23"/>
      <c r="H4635" s="22"/>
      <c r="I4635" s="24"/>
      <c r="J4635" s="24"/>
      <c r="K4635" s="25"/>
      <c r="L4635" s="25"/>
      <c r="M4635" s="25"/>
      <c r="N4635" s="25"/>
      <c r="O4635" s="25"/>
      <c r="P4635" s="25"/>
      <c r="Q4635" s="26"/>
      <c r="R4635" s="25"/>
      <c r="S4635" s="25"/>
      <c r="T4635" s="27">
        <f t="shared" si="361"/>
        <v>0</v>
      </c>
      <c r="U4635" s="27">
        <f t="shared" si="362"/>
        <v>0</v>
      </c>
      <c r="V4635" s="25"/>
      <c r="W4635" s="27" t="str">
        <f t="shared" si="363"/>
        <v/>
      </c>
      <c r="X4635" s="43" t="str">
        <f t="shared" si="364"/>
        <v>OK</v>
      </c>
      <c r="Y4635" s="681" t="str">
        <f t="shared" si="365"/>
        <v/>
      </c>
    </row>
    <row r="4636" spans="1:25" x14ac:dyDescent="0.25">
      <c r="A4636" s="68" t="str">
        <f>'0'!$A$4</f>
        <v>………………..</v>
      </c>
      <c r="B4636" s="341">
        <f>'0'!$A$2</f>
        <v>46112</v>
      </c>
      <c r="C4636" s="341" t="s">
        <v>1246</v>
      </c>
      <c r="D4636" s="22"/>
      <c r="E4636" s="23"/>
      <c r="F4636" s="14"/>
      <c r="G4636" s="23"/>
      <c r="H4636" s="22"/>
      <c r="I4636" s="24"/>
      <c r="J4636" s="24"/>
      <c r="K4636" s="25"/>
      <c r="L4636" s="25"/>
      <c r="M4636" s="25"/>
      <c r="N4636" s="25"/>
      <c r="O4636" s="25"/>
      <c r="P4636" s="25"/>
      <c r="Q4636" s="26"/>
      <c r="R4636" s="25"/>
      <c r="S4636" s="25"/>
      <c r="T4636" s="27">
        <f t="shared" si="361"/>
        <v>0</v>
      </c>
      <c r="U4636" s="27">
        <f t="shared" si="362"/>
        <v>0</v>
      </c>
      <c r="V4636" s="25"/>
      <c r="W4636" s="27" t="str">
        <f t="shared" si="363"/>
        <v/>
      </c>
      <c r="X4636" s="43" t="str">
        <f t="shared" si="364"/>
        <v>OK</v>
      </c>
      <c r="Y4636" s="681" t="str">
        <f t="shared" si="365"/>
        <v/>
      </c>
    </row>
    <row r="4637" spans="1:25" x14ac:dyDescent="0.25">
      <c r="A4637" s="68" t="str">
        <f>'0'!$A$4</f>
        <v>………………..</v>
      </c>
      <c r="B4637" s="341">
        <f>'0'!$A$2</f>
        <v>46112</v>
      </c>
      <c r="C4637" s="341" t="s">
        <v>1246</v>
      </c>
      <c r="D4637" s="22"/>
      <c r="E4637" s="23"/>
      <c r="F4637" s="14"/>
      <c r="G4637" s="23"/>
      <c r="H4637" s="22"/>
      <c r="I4637" s="24"/>
      <c r="J4637" s="24"/>
      <c r="K4637" s="25"/>
      <c r="L4637" s="25"/>
      <c r="M4637" s="25"/>
      <c r="N4637" s="25"/>
      <c r="O4637" s="25"/>
      <c r="P4637" s="25"/>
      <c r="Q4637" s="26"/>
      <c r="R4637" s="25"/>
      <c r="S4637" s="25"/>
      <c r="T4637" s="27">
        <f t="shared" si="361"/>
        <v>0</v>
      </c>
      <c r="U4637" s="27">
        <f t="shared" si="362"/>
        <v>0</v>
      </c>
      <c r="V4637" s="25"/>
      <c r="W4637" s="27" t="str">
        <f t="shared" si="363"/>
        <v/>
      </c>
      <c r="X4637" s="43" t="str">
        <f t="shared" si="364"/>
        <v>OK</v>
      </c>
      <c r="Y4637" s="681" t="str">
        <f t="shared" si="365"/>
        <v/>
      </c>
    </row>
    <row r="4638" spans="1:25" x14ac:dyDescent="0.25">
      <c r="A4638" s="68" t="str">
        <f>'0'!$A$4</f>
        <v>………………..</v>
      </c>
      <c r="B4638" s="341">
        <f>'0'!$A$2</f>
        <v>46112</v>
      </c>
      <c r="C4638" s="341" t="s">
        <v>1246</v>
      </c>
      <c r="D4638" s="22"/>
      <c r="E4638" s="23"/>
      <c r="F4638" s="14"/>
      <c r="G4638" s="23"/>
      <c r="H4638" s="22"/>
      <c r="I4638" s="24"/>
      <c r="J4638" s="24"/>
      <c r="K4638" s="25"/>
      <c r="L4638" s="25"/>
      <c r="M4638" s="25"/>
      <c r="N4638" s="25"/>
      <c r="O4638" s="25"/>
      <c r="P4638" s="25"/>
      <c r="Q4638" s="26"/>
      <c r="R4638" s="25"/>
      <c r="S4638" s="25"/>
      <c r="T4638" s="27">
        <f t="shared" si="361"/>
        <v>0</v>
      </c>
      <c r="U4638" s="27">
        <f t="shared" si="362"/>
        <v>0</v>
      </c>
      <c r="V4638" s="25"/>
      <c r="W4638" s="27" t="str">
        <f t="shared" si="363"/>
        <v/>
      </c>
      <c r="X4638" s="43" t="str">
        <f t="shared" si="364"/>
        <v>OK</v>
      </c>
      <c r="Y4638" s="681" t="str">
        <f t="shared" si="365"/>
        <v/>
      </c>
    </row>
    <row r="4639" spans="1:25" x14ac:dyDescent="0.25">
      <c r="A4639" s="68" t="str">
        <f>'0'!$A$4</f>
        <v>………………..</v>
      </c>
      <c r="B4639" s="341">
        <f>'0'!$A$2</f>
        <v>46112</v>
      </c>
      <c r="C4639" s="341" t="s">
        <v>1246</v>
      </c>
      <c r="D4639" s="22"/>
      <c r="E4639" s="23"/>
      <c r="F4639" s="14"/>
      <c r="G4639" s="23"/>
      <c r="H4639" s="22"/>
      <c r="I4639" s="24"/>
      <c r="J4639" s="24"/>
      <c r="K4639" s="25"/>
      <c r="L4639" s="25"/>
      <c r="M4639" s="25"/>
      <c r="N4639" s="25"/>
      <c r="O4639" s="25"/>
      <c r="P4639" s="25"/>
      <c r="Q4639" s="26"/>
      <c r="R4639" s="25"/>
      <c r="S4639" s="25"/>
      <c r="T4639" s="27">
        <f t="shared" si="361"/>
        <v>0</v>
      </c>
      <c r="U4639" s="27">
        <f t="shared" si="362"/>
        <v>0</v>
      </c>
      <c r="V4639" s="25"/>
      <c r="W4639" s="27" t="str">
        <f t="shared" si="363"/>
        <v/>
      </c>
      <c r="X4639" s="43" t="str">
        <f t="shared" si="364"/>
        <v>OK</v>
      </c>
      <c r="Y4639" s="681" t="str">
        <f t="shared" si="365"/>
        <v/>
      </c>
    </row>
    <row r="4640" spans="1:25" x14ac:dyDescent="0.25">
      <c r="A4640" s="68" t="str">
        <f>'0'!$A$4</f>
        <v>………………..</v>
      </c>
      <c r="B4640" s="341">
        <f>'0'!$A$2</f>
        <v>46112</v>
      </c>
      <c r="C4640" s="341" t="s">
        <v>1246</v>
      </c>
      <c r="D4640" s="22"/>
      <c r="E4640" s="23"/>
      <c r="F4640" s="14"/>
      <c r="G4640" s="23"/>
      <c r="H4640" s="22"/>
      <c r="I4640" s="24"/>
      <c r="J4640" s="24"/>
      <c r="K4640" s="25"/>
      <c r="L4640" s="25"/>
      <c r="M4640" s="25"/>
      <c r="N4640" s="25"/>
      <c r="O4640" s="25"/>
      <c r="P4640" s="25"/>
      <c r="Q4640" s="26"/>
      <c r="R4640" s="25"/>
      <c r="S4640" s="25"/>
      <c r="T4640" s="27">
        <f t="shared" si="361"/>
        <v>0</v>
      </c>
      <c r="U4640" s="27">
        <f t="shared" si="362"/>
        <v>0</v>
      </c>
      <c r="V4640" s="25"/>
      <c r="W4640" s="27" t="str">
        <f t="shared" si="363"/>
        <v/>
      </c>
      <c r="X4640" s="43" t="str">
        <f t="shared" si="364"/>
        <v>OK</v>
      </c>
      <c r="Y4640" s="681" t="str">
        <f t="shared" si="365"/>
        <v/>
      </c>
    </row>
    <row r="4641" spans="1:25" x14ac:dyDescent="0.25">
      <c r="A4641" s="68" t="str">
        <f>'0'!$A$4</f>
        <v>………………..</v>
      </c>
      <c r="B4641" s="341">
        <f>'0'!$A$2</f>
        <v>46112</v>
      </c>
      <c r="C4641" s="341" t="s">
        <v>1246</v>
      </c>
      <c r="D4641" s="22"/>
      <c r="E4641" s="23"/>
      <c r="F4641" s="14"/>
      <c r="G4641" s="23"/>
      <c r="H4641" s="22"/>
      <c r="I4641" s="24"/>
      <c r="J4641" s="24"/>
      <c r="K4641" s="25"/>
      <c r="L4641" s="25"/>
      <c r="M4641" s="25"/>
      <c r="N4641" s="25"/>
      <c r="O4641" s="25"/>
      <c r="P4641" s="25"/>
      <c r="Q4641" s="26"/>
      <c r="R4641" s="25"/>
      <c r="S4641" s="25"/>
      <c r="T4641" s="27">
        <f t="shared" si="361"/>
        <v>0</v>
      </c>
      <c r="U4641" s="27">
        <f t="shared" si="362"/>
        <v>0</v>
      </c>
      <c r="V4641" s="25"/>
      <c r="W4641" s="27" t="str">
        <f t="shared" si="363"/>
        <v/>
      </c>
      <c r="X4641" s="43" t="str">
        <f t="shared" si="364"/>
        <v>OK</v>
      </c>
      <c r="Y4641" s="681" t="str">
        <f t="shared" si="365"/>
        <v/>
      </c>
    </row>
    <row r="4642" spans="1:25" x14ac:dyDescent="0.25">
      <c r="A4642" s="68" t="str">
        <f>'0'!$A$4</f>
        <v>………………..</v>
      </c>
      <c r="B4642" s="341">
        <f>'0'!$A$2</f>
        <v>46112</v>
      </c>
      <c r="C4642" s="341" t="s">
        <v>1246</v>
      </c>
      <c r="D4642" s="22"/>
      <c r="E4642" s="23"/>
      <c r="F4642" s="14"/>
      <c r="G4642" s="23"/>
      <c r="H4642" s="22"/>
      <c r="I4642" s="24"/>
      <c r="J4642" s="24"/>
      <c r="K4642" s="25"/>
      <c r="L4642" s="25"/>
      <c r="M4642" s="25"/>
      <c r="N4642" s="25"/>
      <c r="O4642" s="25"/>
      <c r="P4642" s="25"/>
      <c r="Q4642" s="26"/>
      <c r="R4642" s="25"/>
      <c r="S4642" s="25"/>
      <c r="T4642" s="27">
        <f t="shared" si="361"/>
        <v>0</v>
      </c>
      <c r="U4642" s="27">
        <f t="shared" si="362"/>
        <v>0</v>
      </c>
      <c r="V4642" s="25"/>
      <c r="W4642" s="27" t="str">
        <f t="shared" si="363"/>
        <v/>
      </c>
      <c r="X4642" s="43" t="str">
        <f t="shared" si="364"/>
        <v>OK</v>
      </c>
      <c r="Y4642" s="681" t="str">
        <f t="shared" si="365"/>
        <v/>
      </c>
    </row>
    <row r="4643" spans="1:25" x14ac:dyDescent="0.25">
      <c r="A4643" s="68" t="str">
        <f>'0'!$A$4</f>
        <v>………………..</v>
      </c>
      <c r="B4643" s="341">
        <f>'0'!$A$2</f>
        <v>46112</v>
      </c>
      <c r="C4643" s="341" t="s">
        <v>1246</v>
      </c>
      <c r="D4643" s="22"/>
      <c r="E4643" s="23"/>
      <c r="F4643" s="14"/>
      <c r="G4643" s="23"/>
      <c r="H4643" s="22"/>
      <c r="I4643" s="24"/>
      <c r="J4643" s="24"/>
      <c r="K4643" s="25"/>
      <c r="L4643" s="25"/>
      <c r="M4643" s="25"/>
      <c r="N4643" s="25"/>
      <c r="O4643" s="25"/>
      <c r="P4643" s="25"/>
      <c r="Q4643" s="26"/>
      <c r="R4643" s="25"/>
      <c r="S4643" s="25"/>
      <c r="T4643" s="27">
        <f t="shared" si="361"/>
        <v>0</v>
      </c>
      <c r="U4643" s="27">
        <f t="shared" si="362"/>
        <v>0</v>
      </c>
      <c r="V4643" s="25"/>
      <c r="W4643" s="27" t="str">
        <f t="shared" si="363"/>
        <v/>
      </c>
      <c r="X4643" s="43" t="str">
        <f t="shared" si="364"/>
        <v>OK</v>
      </c>
      <c r="Y4643" s="681" t="str">
        <f t="shared" si="365"/>
        <v/>
      </c>
    </row>
    <row r="4644" spans="1:25" x14ac:dyDescent="0.25">
      <c r="A4644" s="68" t="str">
        <f>'0'!$A$4</f>
        <v>………………..</v>
      </c>
      <c r="B4644" s="341">
        <f>'0'!$A$2</f>
        <v>46112</v>
      </c>
      <c r="C4644" s="341" t="s">
        <v>1246</v>
      </c>
      <c r="D4644" s="22"/>
      <c r="E4644" s="23"/>
      <c r="F4644" s="14"/>
      <c r="G4644" s="23"/>
      <c r="H4644" s="22"/>
      <c r="I4644" s="24"/>
      <c r="J4644" s="24"/>
      <c r="K4644" s="25"/>
      <c r="L4644" s="25"/>
      <c r="M4644" s="25"/>
      <c r="N4644" s="25"/>
      <c r="O4644" s="25"/>
      <c r="P4644" s="25"/>
      <c r="Q4644" s="26"/>
      <c r="R4644" s="25"/>
      <c r="S4644" s="25"/>
      <c r="T4644" s="27">
        <f t="shared" si="361"/>
        <v>0</v>
      </c>
      <c r="U4644" s="27">
        <f t="shared" si="362"/>
        <v>0</v>
      </c>
      <c r="V4644" s="25"/>
      <c r="W4644" s="27" t="str">
        <f t="shared" si="363"/>
        <v/>
      </c>
      <c r="X4644" s="43" t="str">
        <f t="shared" si="364"/>
        <v>OK</v>
      </c>
      <c r="Y4644" s="681" t="str">
        <f t="shared" si="365"/>
        <v/>
      </c>
    </row>
    <row r="4645" spans="1:25" x14ac:dyDescent="0.25">
      <c r="A4645" s="68" t="str">
        <f>'0'!$A$4</f>
        <v>………………..</v>
      </c>
      <c r="B4645" s="341">
        <f>'0'!$A$2</f>
        <v>46112</v>
      </c>
      <c r="C4645" s="341" t="s">
        <v>1246</v>
      </c>
      <c r="D4645" s="22"/>
      <c r="E4645" s="23"/>
      <c r="F4645" s="14"/>
      <c r="G4645" s="23"/>
      <c r="H4645" s="22"/>
      <c r="I4645" s="24"/>
      <c r="J4645" s="24"/>
      <c r="K4645" s="25"/>
      <c r="L4645" s="25"/>
      <c r="M4645" s="25"/>
      <c r="N4645" s="25"/>
      <c r="O4645" s="25"/>
      <c r="P4645" s="25"/>
      <c r="Q4645" s="26"/>
      <c r="R4645" s="25"/>
      <c r="S4645" s="25"/>
      <c r="T4645" s="27">
        <f t="shared" si="361"/>
        <v>0</v>
      </c>
      <c r="U4645" s="27">
        <f t="shared" si="362"/>
        <v>0</v>
      </c>
      <c r="V4645" s="25"/>
      <c r="W4645" s="27" t="str">
        <f t="shared" si="363"/>
        <v/>
      </c>
      <c r="X4645" s="43" t="str">
        <f t="shared" si="364"/>
        <v>OK</v>
      </c>
      <c r="Y4645" s="681" t="str">
        <f t="shared" si="365"/>
        <v/>
      </c>
    </row>
    <row r="4646" spans="1:25" x14ac:dyDescent="0.25">
      <c r="A4646" s="68" t="str">
        <f>'0'!$A$4</f>
        <v>………………..</v>
      </c>
      <c r="B4646" s="341">
        <f>'0'!$A$2</f>
        <v>46112</v>
      </c>
      <c r="C4646" s="341" t="s">
        <v>1246</v>
      </c>
      <c r="D4646" s="22"/>
      <c r="E4646" s="23"/>
      <c r="F4646" s="14"/>
      <c r="G4646" s="23"/>
      <c r="H4646" s="22"/>
      <c r="I4646" s="24"/>
      <c r="J4646" s="24"/>
      <c r="K4646" s="25"/>
      <c r="L4646" s="25"/>
      <c r="M4646" s="25"/>
      <c r="N4646" s="25"/>
      <c r="O4646" s="25"/>
      <c r="P4646" s="25"/>
      <c r="Q4646" s="26"/>
      <c r="R4646" s="25"/>
      <c r="S4646" s="25"/>
      <c r="T4646" s="27">
        <f t="shared" si="361"/>
        <v>0</v>
      </c>
      <c r="U4646" s="27">
        <f t="shared" si="362"/>
        <v>0</v>
      </c>
      <c r="V4646" s="25"/>
      <c r="W4646" s="27" t="str">
        <f t="shared" si="363"/>
        <v/>
      </c>
      <c r="X4646" s="43" t="str">
        <f t="shared" si="364"/>
        <v>OK</v>
      </c>
      <c r="Y4646" s="681" t="str">
        <f t="shared" si="365"/>
        <v/>
      </c>
    </row>
    <row r="4647" spans="1:25" x14ac:dyDescent="0.25">
      <c r="A4647" s="68" t="str">
        <f>'0'!$A$4</f>
        <v>………………..</v>
      </c>
      <c r="B4647" s="341">
        <f>'0'!$A$2</f>
        <v>46112</v>
      </c>
      <c r="C4647" s="341" t="s">
        <v>1246</v>
      </c>
      <c r="D4647" s="22"/>
      <c r="E4647" s="23"/>
      <c r="F4647" s="14"/>
      <c r="G4647" s="23"/>
      <c r="H4647" s="22"/>
      <c r="I4647" s="24"/>
      <c r="J4647" s="24"/>
      <c r="K4647" s="25"/>
      <c r="L4647" s="25"/>
      <c r="M4647" s="25"/>
      <c r="N4647" s="25"/>
      <c r="O4647" s="25"/>
      <c r="P4647" s="25"/>
      <c r="Q4647" s="26"/>
      <c r="R4647" s="25"/>
      <c r="S4647" s="25"/>
      <c r="T4647" s="27">
        <f t="shared" si="361"/>
        <v>0</v>
      </c>
      <c r="U4647" s="27">
        <f t="shared" si="362"/>
        <v>0</v>
      </c>
      <c r="V4647" s="25"/>
      <c r="W4647" s="27" t="str">
        <f t="shared" si="363"/>
        <v/>
      </c>
      <c r="X4647" s="43" t="str">
        <f t="shared" si="364"/>
        <v>OK</v>
      </c>
      <c r="Y4647" s="681" t="str">
        <f t="shared" si="365"/>
        <v/>
      </c>
    </row>
    <row r="4648" spans="1:25" x14ac:dyDescent="0.25">
      <c r="A4648" s="68" t="str">
        <f>'0'!$A$4</f>
        <v>………………..</v>
      </c>
      <c r="B4648" s="341">
        <f>'0'!$A$2</f>
        <v>46112</v>
      </c>
      <c r="C4648" s="341" t="s">
        <v>1246</v>
      </c>
      <c r="D4648" s="22"/>
      <c r="E4648" s="23"/>
      <c r="F4648" s="14"/>
      <c r="G4648" s="23"/>
      <c r="H4648" s="22"/>
      <c r="I4648" s="24"/>
      <c r="J4648" s="24"/>
      <c r="K4648" s="25"/>
      <c r="L4648" s="25"/>
      <c r="M4648" s="25"/>
      <c r="N4648" s="25"/>
      <c r="O4648" s="25"/>
      <c r="P4648" s="25"/>
      <c r="Q4648" s="26"/>
      <c r="R4648" s="25"/>
      <c r="S4648" s="25"/>
      <c r="T4648" s="27">
        <f t="shared" si="361"/>
        <v>0</v>
      </c>
      <c r="U4648" s="27">
        <f t="shared" si="362"/>
        <v>0</v>
      </c>
      <c r="V4648" s="25"/>
      <c r="W4648" s="27" t="str">
        <f t="shared" si="363"/>
        <v/>
      </c>
      <c r="X4648" s="43" t="str">
        <f t="shared" si="364"/>
        <v>OK</v>
      </c>
      <c r="Y4648" s="681" t="str">
        <f t="shared" si="365"/>
        <v/>
      </c>
    </row>
    <row r="4649" spans="1:25" x14ac:dyDescent="0.25">
      <c r="A4649" s="68" t="str">
        <f>'0'!$A$4</f>
        <v>………………..</v>
      </c>
      <c r="B4649" s="341">
        <f>'0'!$A$2</f>
        <v>46112</v>
      </c>
      <c r="C4649" s="341" t="s">
        <v>1246</v>
      </c>
      <c r="D4649" s="22"/>
      <c r="E4649" s="23"/>
      <c r="F4649" s="14"/>
      <c r="G4649" s="23"/>
      <c r="H4649" s="22"/>
      <c r="I4649" s="24"/>
      <c r="J4649" s="24"/>
      <c r="K4649" s="25"/>
      <c r="L4649" s="25"/>
      <c r="M4649" s="25"/>
      <c r="N4649" s="25"/>
      <c r="O4649" s="25"/>
      <c r="P4649" s="25"/>
      <c r="Q4649" s="26"/>
      <c r="R4649" s="25"/>
      <c r="S4649" s="25"/>
      <c r="T4649" s="27">
        <f t="shared" si="361"/>
        <v>0</v>
      </c>
      <c r="U4649" s="27">
        <f t="shared" si="362"/>
        <v>0</v>
      </c>
      <c r="V4649" s="25"/>
      <c r="W4649" s="27" t="str">
        <f t="shared" si="363"/>
        <v/>
      </c>
      <c r="X4649" s="43" t="str">
        <f t="shared" si="364"/>
        <v>OK</v>
      </c>
      <c r="Y4649" s="681" t="str">
        <f t="shared" si="365"/>
        <v/>
      </c>
    </row>
    <row r="4650" spans="1:25" x14ac:dyDescent="0.25">
      <c r="A4650" s="68" t="str">
        <f>'0'!$A$4</f>
        <v>………………..</v>
      </c>
      <c r="B4650" s="341">
        <f>'0'!$A$2</f>
        <v>46112</v>
      </c>
      <c r="C4650" s="341" t="s">
        <v>1246</v>
      </c>
      <c r="D4650" s="22"/>
      <c r="E4650" s="23"/>
      <c r="F4650" s="14"/>
      <c r="G4650" s="23"/>
      <c r="H4650" s="22"/>
      <c r="I4650" s="24"/>
      <c r="J4650" s="24"/>
      <c r="K4650" s="25"/>
      <c r="L4650" s="25"/>
      <c r="M4650" s="25"/>
      <c r="N4650" s="25"/>
      <c r="O4650" s="25"/>
      <c r="P4650" s="25"/>
      <c r="Q4650" s="26"/>
      <c r="R4650" s="25"/>
      <c r="S4650" s="25"/>
      <c r="T4650" s="27">
        <f t="shared" si="361"/>
        <v>0</v>
      </c>
      <c r="U4650" s="27">
        <f t="shared" si="362"/>
        <v>0</v>
      </c>
      <c r="V4650" s="25"/>
      <c r="W4650" s="27" t="str">
        <f t="shared" si="363"/>
        <v/>
      </c>
      <c r="X4650" s="43" t="str">
        <f t="shared" si="364"/>
        <v>OK</v>
      </c>
      <c r="Y4650" s="681" t="str">
        <f t="shared" si="365"/>
        <v/>
      </c>
    </row>
    <row r="4651" spans="1:25" x14ac:dyDescent="0.25">
      <c r="A4651" s="68" t="str">
        <f>'0'!$A$4</f>
        <v>………………..</v>
      </c>
      <c r="B4651" s="341">
        <f>'0'!$A$2</f>
        <v>46112</v>
      </c>
      <c r="C4651" s="341" t="s">
        <v>1246</v>
      </c>
      <c r="D4651" s="22"/>
      <c r="E4651" s="23"/>
      <c r="F4651" s="14"/>
      <c r="G4651" s="23"/>
      <c r="H4651" s="22"/>
      <c r="I4651" s="24"/>
      <c r="J4651" s="24"/>
      <c r="K4651" s="25"/>
      <c r="L4651" s="25"/>
      <c r="M4651" s="25"/>
      <c r="N4651" s="25"/>
      <c r="O4651" s="25"/>
      <c r="P4651" s="25"/>
      <c r="Q4651" s="26"/>
      <c r="R4651" s="25"/>
      <c r="S4651" s="25"/>
      <c r="T4651" s="27">
        <f t="shared" si="361"/>
        <v>0</v>
      </c>
      <c r="U4651" s="27">
        <f t="shared" si="362"/>
        <v>0</v>
      </c>
      <c r="V4651" s="25"/>
      <c r="W4651" s="27" t="str">
        <f t="shared" si="363"/>
        <v/>
      </c>
      <c r="X4651" s="43" t="str">
        <f t="shared" si="364"/>
        <v>OK</v>
      </c>
      <c r="Y4651" s="681" t="str">
        <f t="shared" si="365"/>
        <v/>
      </c>
    </row>
    <row r="4652" spans="1:25" x14ac:dyDescent="0.25">
      <c r="A4652" s="68" t="str">
        <f>'0'!$A$4</f>
        <v>………………..</v>
      </c>
      <c r="B4652" s="341">
        <f>'0'!$A$2</f>
        <v>46112</v>
      </c>
      <c r="C4652" s="341" t="s">
        <v>1246</v>
      </c>
      <c r="D4652" s="22"/>
      <c r="E4652" s="23"/>
      <c r="F4652" s="14"/>
      <c r="G4652" s="23"/>
      <c r="H4652" s="22"/>
      <c r="I4652" s="24"/>
      <c r="J4652" s="24"/>
      <c r="K4652" s="25"/>
      <c r="L4652" s="25"/>
      <c r="M4652" s="25"/>
      <c r="N4652" s="25"/>
      <c r="O4652" s="25"/>
      <c r="P4652" s="25"/>
      <c r="Q4652" s="26"/>
      <c r="R4652" s="25"/>
      <c r="S4652" s="25"/>
      <c r="T4652" s="27">
        <f t="shared" si="361"/>
        <v>0</v>
      </c>
      <c r="U4652" s="27">
        <f t="shared" si="362"/>
        <v>0</v>
      </c>
      <c r="V4652" s="25"/>
      <c r="W4652" s="27" t="str">
        <f t="shared" si="363"/>
        <v/>
      </c>
      <c r="X4652" s="43" t="str">
        <f t="shared" si="364"/>
        <v>OK</v>
      </c>
      <c r="Y4652" s="681" t="str">
        <f t="shared" si="365"/>
        <v/>
      </c>
    </row>
    <row r="4653" spans="1:25" x14ac:dyDescent="0.25">
      <c r="A4653" s="68" t="str">
        <f>'0'!$A$4</f>
        <v>………………..</v>
      </c>
      <c r="B4653" s="341">
        <f>'0'!$A$2</f>
        <v>46112</v>
      </c>
      <c r="C4653" s="341" t="s">
        <v>1246</v>
      </c>
      <c r="D4653" s="22"/>
      <c r="E4653" s="23"/>
      <c r="F4653" s="14"/>
      <c r="G4653" s="23"/>
      <c r="H4653" s="22"/>
      <c r="I4653" s="24"/>
      <c r="J4653" s="24"/>
      <c r="K4653" s="25"/>
      <c r="L4653" s="25"/>
      <c r="M4653" s="25"/>
      <c r="N4653" s="25"/>
      <c r="O4653" s="25"/>
      <c r="P4653" s="25"/>
      <c r="Q4653" s="26"/>
      <c r="R4653" s="25"/>
      <c r="S4653" s="25"/>
      <c r="T4653" s="27">
        <f t="shared" si="361"/>
        <v>0</v>
      </c>
      <c r="U4653" s="27">
        <f t="shared" si="362"/>
        <v>0</v>
      </c>
      <c r="V4653" s="25"/>
      <c r="W4653" s="27" t="str">
        <f t="shared" si="363"/>
        <v/>
      </c>
      <c r="X4653" s="43" t="str">
        <f t="shared" si="364"/>
        <v>OK</v>
      </c>
      <c r="Y4653" s="681" t="str">
        <f t="shared" si="365"/>
        <v/>
      </c>
    </row>
    <row r="4654" spans="1:25" x14ac:dyDescent="0.25">
      <c r="A4654" s="68" t="str">
        <f>'0'!$A$4</f>
        <v>………………..</v>
      </c>
      <c r="B4654" s="341">
        <f>'0'!$A$2</f>
        <v>46112</v>
      </c>
      <c r="C4654" s="341" t="s">
        <v>1246</v>
      </c>
      <c r="D4654" s="22"/>
      <c r="E4654" s="23"/>
      <c r="F4654" s="14"/>
      <c r="G4654" s="23"/>
      <c r="H4654" s="22"/>
      <c r="I4654" s="24"/>
      <c r="J4654" s="24"/>
      <c r="K4654" s="25"/>
      <c r="L4654" s="25"/>
      <c r="M4654" s="25"/>
      <c r="N4654" s="25"/>
      <c r="O4654" s="25"/>
      <c r="P4654" s="25"/>
      <c r="Q4654" s="26"/>
      <c r="R4654" s="25"/>
      <c r="S4654" s="25"/>
      <c r="T4654" s="27">
        <f t="shared" si="361"/>
        <v>0</v>
      </c>
      <c r="U4654" s="27">
        <f t="shared" si="362"/>
        <v>0</v>
      </c>
      <c r="V4654" s="25"/>
      <c r="W4654" s="27" t="str">
        <f t="shared" si="363"/>
        <v/>
      </c>
      <c r="X4654" s="43" t="str">
        <f t="shared" si="364"/>
        <v>OK</v>
      </c>
      <c r="Y4654" s="681" t="str">
        <f t="shared" si="365"/>
        <v/>
      </c>
    </row>
    <row r="4655" spans="1:25" x14ac:dyDescent="0.25">
      <c r="A4655" s="68" t="str">
        <f>'0'!$A$4</f>
        <v>………………..</v>
      </c>
      <c r="B4655" s="341">
        <f>'0'!$A$2</f>
        <v>46112</v>
      </c>
      <c r="C4655" s="341" t="s">
        <v>1246</v>
      </c>
      <c r="D4655" s="22"/>
      <c r="E4655" s="23"/>
      <c r="F4655" s="14"/>
      <c r="G4655" s="23"/>
      <c r="H4655" s="22"/>
      <c r="I4655" s="24"/>
      <c r="J4655" s="24"/>
      <c r="K4655" s="25"/>
      <c r="L4655" s="25"/>
      <c r="M4655" s="25"/>
      <c r="N4655" s="25"/>
      <c r="O4655" s="25"/>
      <c r="P4655" s="25"/>
      <c r="Q4655" s="26"/>
      <c r="R4655" s="25"/>
      <c r="S4655" s="25"/>
      <c r="T4655" s="27">
        <f t="shared" si="361"/>
        <v>0</v>
      </c>
      <c r="U4655" s="27">
        <f t="shared" si="362"/>
        <v>0</v>
      </c>
      <c r="V4655" s="25"/>
      <c r="W4655" s="27" t="str">
        <f t="shared" si="363"/>
        <v/>
      </c>
      <c r="X4655" s="43" t="str">
        <f t="shared" si="364"/>
        <v>OK</v>
      </c>
      <c r="Y4655" s="681" t="str">
        <f t="shared" si="365"/>
        <v/>
      </c>
    </row>
    <row r="4656" spans="1:25" x14ac:dyDescent="0.25">
      <c r="A4656" s="68" t="str">
        <f>'0'!$A$4</f>
        <v>………………..</v>
      </c>
      <c r="B4656" s="341">
        <f>'0'!$A$2</f>
        <v>46112</v>
      </c>
      <c r="C4656" s="341" t="s">
        <v>1246</v>
      </c>
      <c r="D4656" s="22"/>
      <c r="E4656" s="23"/>
      <c r="F4656" s="14"/>
      <c r="G4656" s="23"/>
      <c r="H4656" s="22"/>
      <c r="I4656" s="24"/>
      <c r="J4656" s="24"/>
      <c r="K4656" s="25"/>
      <c r="L4656" s="25"/>
      <c r="M4656" s="25"/>
      <c r="N4656" s="25"/>
      <c r="O4656" s="25"/>
      <c r="P4656" s="25"/>
      <c r="Q4656" s="26"/>
      <c r="R4656" s="25"/>
      <c r="S4656" s="25"/>
      <c r="T4656" s="27">
        <f t="shared" si="361"/>
        <v>0</v>
      </c>
      <c r="U4656" s="27">
        <f t="shared" si="362"/>
        <v>0</v>
      </c>
      <c r="V4656" s="25"/>
      <c r="W4656" s="27" t="str">
        <f t="shared" si="363"/>
        <v/>
      </c>
      <c r="X4656" s="43" t="str">
        <f t="shared" si="364"/>
        <v>OK</v>
      </c>
      <c r="Y4656" s="681" t="str">
        <f t="shared" si="365"/>
        <v/>
      </c>
    </row>
    <row r="4657" spans="1:25" x14ac:dyDescent="0.25">
      <c r="A4657" s="68" t="str">
        <f>'0'!$A$4</f>
        <v>………………..</v>
      </c>
      <c r="B4657" s="341">
        <f>'0'!$A$2</f>
        <v>46112</v>
      </c>
      <c r="C4657" s="341" t="s">
        <v>1246</v>
      </c>
      <c r="D4657" s="22"/>
      <c r="E4657" s="23"/>
      <c r="F4657" s="14"/>
      <c r="G4657" s="23"/>
      <c r="H4657" s="22"/>
      <c r="I4657" s="24"/>
      <c r="J4657" s="24"/>
      <c r="K4657" s="25"/>
      <c r="L4657" s="25"/>
      <c r="M4657" s="25"/>
      <c r="N4657" s="25"/>
      <c r="O4657" s="25"/>
      <c r="P4657" s="25"/>
      <c r="Q4657" s="26"/>
      <c r="R4657" s="25"/>
      <c r="S4657" s="25"/>
      <c r="T4657" s="27">
        <f t="shared" si="361"/>
        <v>0</v>
      </c>
      <c r="U4657" s="27">
        <f t="shared" si="362"/>
        <v>0</v>
      </c>
      <c r="V4657" s="25"/>
      <c r="W4657" s="27" t="str">
        <f t="shared" si="363"/>
        <v/>
      </c>
      <c r="X4657" s="43" t="str">
        <f t="shared" si="364"/>
        <v>OK</v>
      </c>
      <c r="Y4657" s="681" t="str">
        <f t="shared" si="365"/>
        <v/>
      </c>
    </row>
    <row r="4658" spans="1:25" x14ac:dyDescent="0.25">
      <c r="A4658" s="68" t="str">
        <f>'0'!$A$4</f>
        <v>………………..</v>
      </c>
      <c r="B4658" s="341">
        <f>'0'!$A$2</f>
        <v>46112</v>
      </c>
      <c r="C4658" s="341" t="s">
        <v>1246</v>
      </c>
      <c r="D4658" s="22"/>
      <c r="E4658" s="23"/>
      <c r="F4658" s="14"/>
      <c r="G4658" s="23"/>
      <c r="H4658" s="22"/>
      <c r="I4658" s="24"/>
      <c r="J4658" s="24"/>
      <c r="K4658" s="25"/>
      <c r="L4658" s="25"/>
      <c r="M4658" s="25"/>
      <c r="N4658" s="25"/>
      <c r="O4658" s="25"/>
      <c r="P4658" s="25"/>
      <c r="Q4658" s="26"/>
      <c r="R4658" s="25"/>
      <c r="S4658" s="25"/>
      <c r="T4658" s="27">
        <f t="shared" si="361"/>
        <v>0</v>
      </c>
      <c r="U4658" s="27">
        <f t="shared" si="362"/>
        <v>0</v>
      </c>
      <c r="V4658" s="25"/>
      <c r="W4658" s="27" t="str">
        <f t="shared" si="363"/>
        <v/>
      </c>
      <c r="X4658" s="43" t="str">
        <f t="shared" si="364"/>
        <v>OK</v>
      </c>
      <c r="Y4658" s="681" t="str">
        <f t="shared" si="365"/>
        <v/>
      </c>
    </row>
    <row r="4659" spans="1:25" x14ac:dyDescent="0.25">
      <c r="A4659" s="68" t="str">
        <f>'0'!$A$4</f>
        <v>………………..</v>
      </c>
      <c r="B4659" s="341">
        <f>'0'!$A$2</f>
        <v>46112</v>
      </c>
      <c r="C4659" s="341" t="s">
        <v>1246</v>
      </c>
      <c r="D4659" s="22"/>
      <c r="E4659" s="23"/>
      <c r="F4659" s="14"/>
      <c r="G4659" s="23"/>
      <c r="H4659" s="22"/>
      <c r="I4659" s="24"/>
      <c r="J4659" s="24"/>
      <c r="K4659" s="25"/>
      <c r="L4659" s="25"/>
      <c r="M4659" s="25"/>
      <c r="N4659" s="25"/>
      <c r="O4659" s="25"/>
      <c r="P4659" s="25"/>
      <c r="Q4659" s="26"/>
      <c r="R4659" s="25"/>
      <c r="S4659" s="25"/>
      <c r="T4659" s="27">
        <f t="shared" si="361"/>
        <v>0</v>
      </c>
      <c r="U4659" s="27">
        <f t="shared" si="362"/>
        <v>0</v>
      </c>
      <c r="V4659" s="25"/>
      <c r="W4659" s="27" t="str">
        <f t="shared" si="363"/>
        <v/>
      </c>
      <c r="X4659" s="43" t="str">
        <f t="shared" si="364"/>
        <v>OK</v>
      </c>
      <c r="Y4659" s="681" t="str">
        <f t="shared" si="365"/>
        <v/>
      </c>
    </row>
    <row r="4660" spans="1:25" x14ac:dyDescent="0.25">
      <c r="A4660" s="68" t="str">
        <f>'0'!$A$4</f>
        <v>………………..</v>
      </c>
      <c r="B4660" s="341">
        <f>'0'!$A$2</f>
        <v>46112</v>
      </c>
      <c r="C4660" s="341" t="s">
        <v>1246</v>
      </c>
      <c r="D4660" s="22"/>
      <c r="E4660" s="23"/>
      <c r="F4660" s="14"/>
      <c r="G4660" s="23"/>
      <c r="H4660" s="22"/>
      <c r="I4660" s="24"/>
      <c r="J4660" s="24"/>
      <c r="K4660" s="25"/>
      <c r="L4660" s="25"/>
      <c r="M4660" s="25"/>
      <c r="N4660" s="25"/>
      <c r="O4660" s="25"/>
      <c r="P4660" s="25"/>
      <c r="Q4660" s="26"/>
      <c r="R4660" s="25"/>
      <c r="S4660" s="25"/>
      <c r="T4660" s="27">
        <f t="shared" si="361"/>
        <v>0</v>
      </c>
      <c r="U4660" s="27">
        <f t="shared" si="362"/>
        <v>0</v>
      </c>
      <c r="V4660" s="25"/>
      <c r="W4660" s="27" t="str">
        <f t="shared" si="363"/>
        <v/>
      </c>
      <c r="X4660" s="43" t="str">
        <f t="shared" si="364"/>
        <v>OK</v>
      </c>
      <c r="Y4660" s="681" t="str">
        <f t="shared" si="365"/>
        <v/>
      </c>
    </row>
    <row r="4661" spans="1:25" x14ac:dyDescent="0.25">
      <c r="A4661" s="68" t="str">
        <f>'0'!$A$4</f>
        <v>………………..</v>
      </c>
      <c r="B4661" s="341">
        <f>'0'!$A$2</f>
        <v>46112</v>
      </c>
      <c r="C4661" s="341" t="s">
        <v>1246</v>
      </c>
      <c r="D4661" s="22"/>
      <c r="E4661" s="23"/>
      <c r="F4661" s="14"/>
      <c r="G4661" s="23"/>
      <c r="H4661" s="22"/>
      <c r="I4661" s="24"/>
      <c r="J4661" s="24"/>
      <c r="K4661" s="25"/>
      <c r="L4661" s="25"/>
      <c r="M4661" s="25"/>
      <c r="N4661" s="25"/>
      <c r="O4661" s="25"/>
      <c r="P4661" s="25"/>
      <c r="Q4661" s="26"/>
      <c r="R4661" s="25"/>
      <c r="S4661" s="25"/>
      <c r="T4661" s="27">
        <f t="shared" si="361"/>
        <v>0</v>
      </c>
      <c r="U4661" s="27">
        <f t="shared" si="362"/>
        <v>0</v>
      </c>
      <c r="V4661" s="25"/>
      <c r="W4661" s="27" t="str">
        <f t="shared" si="363"/>
        <v/>
      </c>
      <c r="X4661" s="43" t="str">
        <f t="shared" si="364"/>
        <v>OK</v>
      </c>
      <c r="Y4661" s="681" t="str">
        <f t="shared" si="365"/>
        <v/>
      </c>
    </row>
    <row r="4662" spans="1:25" x14ac:dyDescent="0.25">
      <c r="A4662" s="68" t="str">
        <f>'0'!$A$4</f>
        <v>………………..</v>
      </c>
      <c r="B4662" s="341">
        <f>'0'!$A$2</f>
        <v>46112</v>
      </c>
      <c r="C4662" s="341" t="s">
        <v>1246</v>
      </c>
      <c r="D4662" s="22"/>
      <c r="E4662" s="23"/>
      <c r="F4662" s="14"/>
      <c r="G4662" s="23"/>
      <c r="H4662" s="22"/>
      <c r="I4662" s="24"/>
      <c r="J4662" s="24"/>
      <c r="K4662" s="25"/>
      <c r="L4662" s="25"/>
      <c r="M4662" s="25"/>
      <c r="N4662" s="25"/>
      <c r="O4662" s="25"/>
      <c r="P4662" s="25"/>
      <c r="Q4662" s="26"/>
      <c r="R4662" s="25"/>
      <c r="S4662" s="25"/>
      <c r="T4662" s="27">
        <f t="shared" si="361"/>
        <v>0</v>
      </c>
      <c r="U4662" s="27">
        <f t="shared" si="362"/>
        <v>0</v>
      </c>
      <c r="V4662" s="25"/>
      <c r="W4662" s="27" t="str">
        <f t="shared" si="363"/>
        <v/>
      </c>
      <c r="X4662" s="43" t="str">
        <f t="shared" si="364"/>
        <v>OK</v>
      </c>
      <c r="Y4662" s="681" t="str">
        <f t="shared" si="365"/>
        <v/>
      </c>
    </row>
    <row r="4663" spans="1:25" x14ac:dyDescent="0.25">
      <c r="A4663" s="68" t="str">
        <f>'0'!$A$4</f>
        <v>………………..</v>
      </c>
      <c r="B4663" s="341">
        <f>'0'!$A$2</f>
        <v>46112</v>
      </c>
      <c r="C4663" s="341" t="s">
        <v>1246</v>
      </c>
      <c r="D4663" s="22"/>
      <c r="E4663" s="23"/>
      <c r="F4663" s="14"/>
      <c r="G4663" s="23"/>
      <c r="H4663" s="22"/>
      <c r="I4663" s="24"/>
      <c r="J4663" s="24"/>
      <c r="K4663" s="25"/>
      <c r="L4663" s="25"/>
      <c r="M4663" s="25"/>
      <c r="N4663" s="25"/>
      <c r="O4663" s="25"/>
      <c r="P4663" s="25"/>
      <c r="Q4663" s="26"/>
      <c r="R4663" s="25"/>
      <c r="S4663" s="25"/>
      <c r="T4663" s="27">
        <f t="shared" si="361"/>
        <v>0</v>
      </c>
      <c r="U4663" s="27">
        <f t="shared" si="362"/>
        <v>0</v>
      </c>
      <c r="V4663" s="25"/>
      <c r="W4663" s="27" t="str">
        <f t="shared" si="363"/>
        <v/>
      </c>
      <c r="X4663" s="43" t="str">
        <f t="shared" si="364"/>
        <v>OK</v>
      </c>
      <c r="Y4663" s="681" t="str">
        <f t="shared" si="365"/>
        <v/>
      </c>
    </row>
    <row r="4664" spans="1:25" x14ac:dyDescent="0.25">
      <c r="A4664" s="68" t="str">
        <f>'0'!$A$4</f>
        <v>………………..</v>
      </c>
      <c r="B4664" s="341">
        <f>'0'!$A$2</f>
        <v>46112</v>
      </c>
      <c r="C4664" s="341" t="s">
        <v>1246</v>
      </c>
      <c r="D4664" s="22"/>
      <c r="E4664" s="23"/>
      <c r="F4664" s="14"/>
      <c r="G4664" s="23"/>
      <c r="H4664" s="22"/>
      <c r="I4664" s="24"/>
      <c r="J4664" s="24"/>
      <c r="K4664" s="25"/>
      <c r="L4664" s="25"/>
      <c r="M4664" s="25"/>
      <c r="N4664" s="25"/>
      <c r="O4664" s="25"/>
      <c r="P4664" s="25"/>
      <c r="Q4664" s="26"/>
      <c r="R4664" s="25"/>
      <c r="S4664" s="25"/>
      <c r="T4664" s="27">
        <f t="shared" si="361"/>
        <v>0</v>
      </c>
      <c r="U4664" s="27">
        <f t="shared" si="362"/>
        <v>0</v>
      </c>
      <c r="V4664" s="25"/>
      <c r="W4664" s="27" t="str">
        <f t="shared" si="363"/>
        <v/>
      </c>
      <c r="X4664" s="43" t="str">
        <f t="shared" si="364"/>
        <v>OK</v>
      </c>
      <c r="Y4664" s="681" t="str">
        <f t="shared" si="365"/>
        <v/>
      </c>
    </row>
    <row r="4665" spans="1:25" x14ac:dyDescent="0.25">
      <c r="A4665" s="68" t="str">
        <f>'0'!$A$4</f>
        <v>………………..</v>
      </c>
      <c r="B4665" s="341">
        <f>'0'!$A$2</f>
        <v>46112</v>
      </c>
      <c r="C4665" s="341" t="s">
        <v>1246</v>
      </c>
      <c r="D4665" s="22"/>
      <c r="E4665" s="23"/>
      <c r="F4665" s="14"/>
      <c r="G4665" s="23"/>
      <c r="H4665" s="22"/>
      <c r="I4665" s="24"/>
      <c r="J4665" s="24"/>
      <c r="K4665" s="25"/>
      <c r="L4665" s="25"/>
      <c r="M4665" s="25"/>
      <c r="N4665" s="25"/>
      <c r="O4665" s="25"/>
      <c r="P4665" s="25"/>
      <c r="Q4665" s="26"/>
      <c r="R4665" s="25"/>
      <c r="S4665" s="25"/>
      <c r="T4665" s="27">
        <f t="shared" si="361"/>
        <v>0</v>
      </c>
      <c r="U4665" s="27">
        <f t="shared" si="362"/>
        <v>0</v>
      </c>
      <c r="V4665" s="25"/>
      <c r="W4665" s="27" t="str">
        <f t="shared" si="363"/>
        <v/>
      </c>
      <c r="X4665" s="43" t="str">
        <f t="shared" si="364"/>
        <v>OK</v>
      </c>
      <c r="Y4665" s="681" t="str">
        <f t="shared" si="365"/>
        <v/>
      </c>
    </row>
    <row r="4666" spans="1:25" x14ac:dyDescent="0.25">
      <c r="A4666" s="68" t="str">
        <f>'0'!$A$4</f>
        <v>………………..</v>
      </c>
      <c r="B4666" s="341">
        <f>'0'!$A$2</f>
        <v>46112</v>
      </c>
      <c r="C4666" s="341" t="s">
        <v>1246</v>
      </c>
      <c r="D4666" s="22"/>
      <c r="E4666" s="23"/>
      <c r="F4666" s="14"/>
      <c r="G4666" s="23"/>
      <c r="H4666" s="22"/>
      <c r="I4666" s="24"/>
      <c r="J4666" s="24"/>
      <c r="K4666" s="25"/>
      <c r="L4666" s="25"/>
      <c r="M4666" s="25"/>
      <c r="N4666" s="25"/>
      <c r="O4666" s="25"/>
      <c r="P4666" s="25"/>
      <c r="Q4666" s="26"/>
      <c r="R4666" s="25"/>
      <c r="S4666" s="25"/>
      <c r="T4666" s="27">
        <f t="shared" si="361"/>
        <v>0</v>
      </c>
      <c r="U4666" s="27">
        <f t="shared" si="362"/>
        <v>0</v>
      </c>
      <c r="V4666" s="25"/>
      <c r="W4666" s="27" t="str">
        <f t="shared" si="363"/>
        <v/>
      </c>
      <c r="X4666" s="43" t="str">
        <f t="shared" si="364"/>
        <v>OK</v>
      </c>
      <c r="Y4666" s="681" t="str">
        <f t="shared" si="365"/>
        <v/>
      </c>
    </row>
    <row r="4667" spans="1:25" x14ac:dyDescent="0.25">
      <c r="A4667" s="68" t="str">
        <f>'0'!$A$4</f>
        <v>………………..</v>
      </c>
      <c r="B4667" s="341">
        <f>'0'!$A$2</f>
        <v>46112</v>
      </c>
      <c r="C4667" s="341" t="s">
        <v>1246</v>
      </c>
      <c r="D4667" s="22"/>
      <c r="E4667" s="23"/>
      <c r="F4667" s="14"/>
      <c r="G4667" s="23"/>
      <c r="H4667" s="22"/>
      <c r="I4667" s="24"/>
      <c r="J4667" s="24"/>
      <c r="K4667" s="25"/>
      <c r="L4667" s="25"/>
      <c r="M4667" s="25"/>
      <c r="N4667" s="25"/>
      <c r="O4667" s="25"/>
      <c r="P4667" s="25"/>
      <c r="Q4667" s="26"/>
      <c r="R4667" s="25"/>
      <c r="S4667" s="25"/>
      <c r="T4667" s="27">
        <f t="shared" si="361"/>
        <v>0</v>
      </c>
      <c r="U4667" s="27">
        <f t="shared" si="362"/>
        <v>0</v>
      </c>
      <c r="V4667" s="25"/>
      <c r="W4667" s="27" t="str">
        <f t="shared" si="363"/>
        <v/>
      </c>
      <c r="X4667" s="43" t="str">
        <f t="shared" si="364"/>
        <v>OK</v>
      </c>
      <c r="Y4667" s="681" t="str">
        <f t="shared" si="365"/>
        <v/>
      </c>
    </row>
    <row r="4668" spans="1:25" x14ac:dyDescent="0.25">
      <c r="A4668" s="68" t="str">
        <f>'0'!$A$4</f>
        <v>………………..</v>
      </c>
      <c r="B4668" s="341">
        <f>'0'!$A$2</f>
        <v>46112</v>
      </c>
      <c r="C4668" s="341" t="s">
        <v>1246</v>
      </c>
      <c r="D4668" s="22"/>
      <c r="E4668" s="23"/>
      <c r="F4668" s="14"/>
      <c r="G4668" s="23"/>
      <c r="H4668" s="22"/>
      <c r="I4668" s="24"/>
      <c r="J4668" s="24"/>
      <c r="K4668" s="25"/>
      <c r="L4668" s="25"/>
      <c r="M4668" s="25"/>
      <c r="N4668" s="25"/>
      <c r="O4668" s="25"/>
      <c r="P4668" s="25"/>
      <c r="Q4668" s="26"/>
      <c r="R4668" s="25"/>
      <c r="S4668" s="25"/>
      <c r="T4668" s="27">
        <f t="shared" si="361"/>
        <v>0</v>
      </c>
      <c r="U4668" s="27">
        <f t="shared" si="362"/>
        <v>0</v>
      </c>
      <c r="V4668" s="25"/>
      <c r="W4668" s="27" t="str">
        <f t="shared" si="363"/>
        <v/>
      </c>
      <c r="X4668" s="43" t="str">
        <f t="shared" si="364"/>
        <v>OK</v>
      </c>
      <c r="Y4668" s="681" t="str">
        <f t="shared" si="365"/>
        <v/>
      </c>
    </row>
    <row r="4669" spans="1:25" x14ac:dyDescent="0.25">
      <c r="A4669" s="68" t="str">
        <f>'0'!$A$4</f>
        <v>………………..</v>
      </c>
      <c r="B4669" s="341">
        <f>'0'!$A$2</f>
        <v>46112</v>
      </c>
      <c r="C4669" s="341" t="s">
        <v>1246</v>
      </c>
      <c r="D4669" s="22"/>
      <c r="E4669" s="23"/>
      <c r="F4669" s="14"/>
      <c r="G4669" s="23"/>
      <c r="H4669" s="22"/>
      <c r="I4669" s="24"/>
      <c r="J4669" s="24"/>
      <c r="K4669" s="25"/>
      <c r="L4669" s="25"/>
      <c r="M4669" s="25"/>
      <c r="N4669" s="25"/>
      <c r="O4669" s="25"/>
      <c r="P4669" s="25"/>
      <c r="Q4669" s="26"/>
      <c r="R4669" s="25"/>
      <c r="S4669" s="25"/>
      <c r="T4669" s="27">
        <f t="shared" si="361"/>
        <v>0</v>
      </c>
      <c r="U4669" s="27">
        <f t="shared" si="362"/>
        <v>0</v>
      </c>
      <c r="V4669" s="25"/>
      <c r="W4669" s="27" t="str">
        <f t="shared" si="363"/>
        <v/>
      </c>
      <c r="X4669" s="43" t="str">
        <f t="shared" si="364"/>
        <v>OK</v>
      </c>
      <c r="Y4669" s="681" t="str">
        <f t="shared" si="365"/>
        <v/>
      </c>
    </row>
    <row r="4670" spans="1:25" x14ac:dyDescent="0.25">
      <c r="A4670" s="68" t="str">
        <f>'0'!$A$4</f>
        <v>………………..</v>
      </c>
      <c r="B4670" s="341">
        <f>'0'!$A$2</f>
        <v>46112</v>
      </c>
      <c r="C4670" s="341" t="s">
        <v>1246</v>
      </c>
      <c r="D4670" s="22"/>
      <c r="E4670" s="23"/>
      <c r="F4670" s="14"/>
      <c r="G4670" s="23"/>
      <c r="H4670" s="22"/>
      <c r="I4670" s="24"/>
      <c r="J4670" s="24"/>
      <c r="K4670" s="25"/>
      <c r="L4670" s="25"/>
      <c r="M4670" s="25"/>
      <c r="N4670" s="25"/>
      <c r="O4670" s="25"/>
      <c r="P4670" s="25"/>
      <c r="Q4670" s="26"/>
      <c r="R4670" s="25"/>
      <c r="S4670" s="25"/>
      <c r="T4670" s="27">
        <f t="shared" si="361"/>
        <v>0</v>
      </c>
      <c r="U4670" s="27">
        <f t="shared" si="362"/>
        <v>0</v>
      </c>
      <c r="V4670" s="25"/>
      <c r="W4670" s="27" t="str">
        <f t="shared" si="363"/>
        <v/>
      </c>
      <c r="X4670" s="43" t="str">
        <f t="shared" si="364"/>
        <v>OK</v>
      </c>
      <c r="Y4670" s="681" t="str">
        <f t="shared" si="365"/>
        <v/>
      </c>
    </row>
    <row r="4671" spans="1:25" x14ac:dyDescent="0.25">
      <c r="A4671" s="68" t="str">
        <f>'0'!$A$4</f>
        <v>………………..</v>
      </c>
      <c r="B4671" s="341">
        <f>'0'!$A$2</f>
        <v>46112</v>
      </c>
      <c r="C4671" s="341" t="s">
        <v>1246</v>
      </c>
      <c r="D4671" s="22"/>
      <c r="E4671" s="23"/>
      <c r="F4671" s="14"/>
      <c r="G4671" s="23"/>
      <c r="H4671" s="22"/>
      <c r="I4671" s="24"/>
      <c r="J4671" s="24"/>
      <c r="K4671" s="25"/>
      <c r="L4671" s="25"/>
      <c r="M4671" s="25"/>
      <c r="N4671" s="25"/>
      <c r="O4671" s="25"/>
      <c r="P4671" s="25"/>
      <c r="Q4671" s="26"/>
      <c r="R4671" s="25"/>
      <c r="S4671" s="25"/>
      <c r="T4671" s="27">
        <f t="shared" si="361"/>
        <v>0</v>
      </c>
      <c r="U4671" s="27">
        <f t="shared" si="362"/>
        <v>0</v>
      </c>
      <c r="V4671" s="25"/>
      <c r="W4671" s="27" t="str">
        <f t="shared" si="363"/>
        <v/>
      </c>
      <c r="X4671" s="43" t="str">
        <f t="shared" si="364"/>
        <v>OK</v>
      </c>
      <c r="Y4671" s="681" t="str">
        <f t="shared" si="365"/>
        <v/>
      </c>
    </row>
    <row r="4672" spans="1:25" x14ac:dyDescent="0.25">
      <c r="A4672" s="68" t="str">
        <f>'0'!$A$4</f>
        <v>………………..</v>
      </c>
      <c r="B4672" s="341">
        <f>'0'!$A$2</f>
        <v>46112</v>
      </c>
      <c r="C4672" s="341" t="s">
        <v>1246</v>
      </c>
      <c r="D4672" s="22"/>
      <c r="E4672" s="23"/>
      <c r="F4672" s="14"/>
      <c r="G4672" s="23"/>
      <c r="H4672" s="22"/>
      <c r="I4672" s="24"/>
      <c r="J4672" s="24"/>
      <c r="K4672" s="25"/>
      <c r="L4672" s="25"/>
      <c r="M4672" s="25"/>
      <c r="N4672" s="25"/>
      <c r="O4672" s="25"/>
      <c r="P4672" s="25"/>
      <c r="Q4672" s="26"/>
      <c r="R4672" s="25"/>
      <c r="S4672" s="25"/>
      <c r="T4672" s="27">
        <f t="shared" si="361"/>
        <v>0</v>
      </c>
      <c r="U4672" s="27">
        <f t="shared" si="362"/>
        <v>0</v>
      </c>
      <c r="V4672" s="25"/>
      <c r="W4672" s="27" t="str">
        <f t="shared" si="363"/>
        <v/>
      </c>
      <c r="X4672" s="43" t="str">
        <f t="shared" si="364"/>
        <v>OK</v>
      </c>
      <c r="Y4672" s="681" t="str">
        <f t="shared" si="365"/>
        <v/>
      </c>
    </row>
    <row r="4673" spans="1:25" x14ac:dyDescent="0.25">
      <c r="A4673" s="68" t="str">
        <f>'0'!$A$4</f>
        <v>………………..</v>
      </c>
      <c r="B4673" s="341">
        <f>'0'!$A$2</f>
        <v>46112</v>
      </c>
      <c r="C4673" s="341" t="s">
        <v>1246</v>
      </c>
      <c r="D4673" s="22"/>
      <c r="E4673" s="23"/>
      <c r="F4673" s="14"/>
      <c r="G4673" s="23"/>
      <c r="H4673" s="22"/>
      <c r="I4673" s="24"/>
      <c r="J4673" s="24"/>
      <c r="K4673" s="25"/>
      <c r="L4673" s="25"/>
      <c r="M4673" s="25"/>
      <c r="N4673" s="25"/>
      <c r="O4673" s="25"/>
      <c r="P4673" s="25"/>
      <c r="Q4673" s="26"/>
      <c r="R4673" s="25"/>
      <c r="S4673" s="25"/>
      <c r="T4673" s="27">
        <f t="shared" si="361"/>
        <v>0</v>
      </c>
      <c r="U4673" s="27">
        <f t="shared" si="362"/>
        <v>0</v>
      </c>
      <c r="V4673" s="25"/>
      <c r="W4673" s="27" t="str">
        <f t="shared" si="363"/>
        <v/>
      </c>
      <c r="X4673" s="43" t="str">
        <f t="shared" si="364"/>
        <v>OK</v>
      </c>
      <c r="Y4673" s="681" t="str">
        <f t="shared" si="365"/>
        <v/>
      </c>
    </row>
    <row r="4674" spans="1:25" x14ac:dyDescent="0.25">
      <c r="A4674" s="68" t="str">
        <f>'0'!$A$4</f>
        <v>………………..</v>
      </c>
      <c r="B4674" s="341">
        <f>'0'!$A$2</f>
        <v>46112</v>
      </c>
      <c r="C4674" s="341" t="s">
        <v>1246</v>
      </c>
      <c r="D4674" s="22"/>
      <c r="E4674" s="23"/>
      <c r="F4674" s="14"/>
      <c r="G4674" s="23"/>
      <c r="H4674" s="22"/>
      <c r="I4674" s="24"/>
      <c r="J4674" s="24"/>
      <c r="K4674" s="25"/>
      <c r="L4674" s="25"/>
      <c r="M4674" s="25"/>
      <c r="N4674" s="25"/>
      <c r="O4674" s="25"/>
      <c r="P4674" s="25"/>
      <c r="Q4674" s="26"/>
      <c r="R4674" s="25"/>
      <c r="S4674" s="25"/>
      <c r="T4674" s="27">
        <f t="shared" si="361"/>
        <v>0</v>
      </c>
      <c r="U4674" s="27">
        <f t="shared" si="362"/>
        <v>0</v>
      </c>
      <c r="V4674" s="25"/>
      <c r="W4674" s="27" t="str">
        <f t="shared" si="363"/>
        <v/>
      </c>
      <c r="X4674" s="43" t="str">
        <f t="shared" si="364"/>
        <v>OK</v>
      </c>
      <c r="Y4674" s="681" t="str">
        <f t="shared" si="365"/>
        <v/>
      </c>
    </row>
    <row r="4675" spans="1:25" x14ac:dyDescent="0.25">
      <c r="A4675" s="68" t="str">
        <f>'0'!$A$4</f>
        <v>………………..</v>
      </c>
      <c r="B4675" s="341">
        <f>'0'!$A$2</f>
        <v>46112</v>
      </c>
      <c r="C4675" s="341" t="s">
        <v>1246</v>
      </c>
      <c r="D4675" s="22"/>
      <c r="E4675" s="23"/>
      <c r="F4675" s="14"/>
      <c r="G4675" s="23"/>
      <c r="H4675" s="22"/>
      <c r="I4675" s="24"/>
      <c r="J4675" s="24"/>
      <c r="K4675" s="25"/>
      <c r="L4675" s="25"/>
      <c r="M4675" s="25"/>
      <c r="N4675" s="25"/>
      <c r="O4675" s="25"/>
      <c r="P4675" s="25"/>
      <c r="Q4675" s="26"/>
      <c r="R4675" s="25"/>
      <c r="S4675" s="25"/>
      <c r="T4675" s="27">
        <f t="shared" si="361"/>
        <v>0</v>
      </c>
      <c r="U4675" s="27">
        <f t="shared" si="362"/>
        <v>0</v>
      </c>
      <c r="V4675" s="25"/>
      <c r="W4675" s="27" t="str">
        <f t="shared" si="363"/>
        <v/>
      </c>
      <c r="X4675" s="43" t="str">
        <f t="shared" si="364"/>
        <v>OK</v>
      </c>
      <c r="Y4675" s="681" t="str">
        <f t="shared" si="365"/>
        <v/>
      </c>
    </row>
    <row r="4676" spans="1:25" x14ac:dyDescent="0.25">
      <c r="A4676" s="68" t="str">
        <f>'0'!$A$4</f>
        <v>………………..</v>
      </c>
      <c r="B4676" s="341">
        <f>'0'!$A$2</f>
        <v>46112</v>
      </c>
      <c r="C4676" s="341" t="s">
        <v>1246</v>
      </c>
      <c r="D4676" s="22"/>
      <c r="E4676" s="23"/>
      <c r="F4676" s="14"/>
      <c r="G4676" s="23"/>
      <c r="H4676" s="22"/>
      <c r="I4676" s="24"/>
      <c r="J4676" s="24"/>
      <c r="K4676" s="25"/>
      <c r="L4676" s="25"/>
      <c r="M4676" s="25"/>
      <c r="N4676" s="25"/>
      <c r="O4676" s="25"/>
      <c r="P4676" s="25"/>
      <c r="Q4676" s="26"/>
      <c r="R4676" s="25"/>
      <c r="S4676" s="25"/>
      <c r="T4676" s="27">
        <f t="shared" si="361"/>
        <v>0</v>
      </c>
      <c r="U4676" s="27">
        <f t="shared" si="362"/>
        <v>0</v>
      </c>
      <c r="V4676" s="25"/>
      <c r="W4676" s="27" t="str">
        <f t="shared" si="363"/>
        <v/>
      </c>
      <c r="X4676" s="43" t="str">
        <f t="shared" si="364"/>
        <v>OK</v>
      </c>
      <c r="Y4676" s="681" t="str">
        <f t="shared" si="365"/>
        <v/>
      </c>
    </row>
    <row r="4677" spans="1:25" x14ac:dyDescent="0.25">
      <c r="A4677" s="68" t="str">
        <f>'0'!$A$4</f>
        <v>………………..</v>
      </c>
      <c r="B4677" s="341">
        <f>'0'!$A$2</f>
        <v>46112</v>
      </c>
      <c r="C4677" s="341" t="s">
        <v>1246</v>
      </c>
      <c r="D4677" s="22"/>
      <c r="E4677" s="23"/>
      <c r="F4677" s="14"/>
      <c r="G4677" s="23"/>
      <c r="H4677" s="22"/>
      <c r="I4677" s="24"/>
      <c r="J4677" s="24"/>
      <c r="K4677" s="25"/>
      <c r="L4677" s="25"/>
      <c r="M4677" s="25"/>
      <c r="N4677" s="25"/>
      <c r="O4677" s="25"/>
      <c r="P4677" s="25"/>
      <c r="Q4677" s="26"/>
      <c r="R4677" s="25"/>
      <c r="S4677" s="25"/>
      <c r="T4677" s="27">
        <f t="shared" si="361"/>
        <v>0</v>
      </c>
      <c r="U4677" s="27">
        <f t="shared" si="362"/>
        <v>0</v>
      </c>
      <c r="V4677" s="25"/>
      <c r="W4677" s="27" t="str">
        <f t="shared" si="363"/>
        <v/>
      </c>
      <c r="X4677" s="43" t="str">
        <f t="shared" si="364"/>
        <v>OK</v>
      </c>
      <c r="Y4677" s="681" t="str">
        <f t="shared" si="365"/>
        <v/>
      </c>
    </row>
    <row r="4678" spans="1:25" x14ac:dyDescent="0.25">
      <c r="A4678" s="68" t="str">
        <f>'0'!$A$4</f>
        <v>………………..</v>
      </c>
      <c r="B4678" s="341">
        <f>'0'!$A$2</f>
        <v>46112</v>
      </c>
      <c r="C4678" s="341" t="s">
        <v>1246</v>
      </c>
      <c r="D4678" s="22"/>
      <c r="E4678" s="23"/>
      <c r="F4678" s="14"/>
      <c r="G4678" s="23"/>
      <c r="H4678" s="22"/>
      <c r="I4678" s="24"/>
      <c r="J4678" s="24"/>
      <c r="K4678" s="25"/>
      <c r="L4678" s="25"/>
      <c r="M4678" s="25"/>
      <c r="N4678" s="25"/>
      <c r="O4678" s="25"/>
      <c r="P4678" s="25"/>
      <c r="Q4678" s="26"/>
      <c r="R4678" s="25"/>
      <c r="S4678" s="25"/>
      <c r="T4678" s="27">
        <f t="shared" si="361"/>
        <v>0</v>
      </c>
      <c r="U4678" s="27">
        <f t="shared" si="362"/>
        <v>0</v>
      </c>
      <c r="V4678" s="25"/>
      <c r="W4678" s="27" t="str">
        <f t="shared" si="363"/>
        <v/>
      </c>
      <c r="X4678" s="43" t="str">
        <f t="shared" si="364"/>
        <v>OK</v>
      </c>
      <c r="Y4678" s="681" t="str">
        <f t="shared" si="365"/>
        <v/>
      </c>
    </row>
    <row r="4679" spans="1:25" x14ac:dyDescent="0.25">
      <c r="A4679" s="68" t="str">
        <f>'0'!$A$4</f>
        <v>………………..</v>
      </c>
      <c r="B4679" s="341">
        <f>'0'!$A$2</f>
        <v>46112</v>
      </c>
      <c r="C4679" s="341" t="s">
        <v>1246</v>
      </c>
      <c r="D4679" s="22"/>
      <c r="E4679" s="23"/>
      <c r="F4679" s="14"/>
      <c r="G4679" s="23"/>
      <c r="H4679" s="22"/>
      <c r="I4679" s="24"/>
      <c r="J4679" s="24"/>
      <c r="K4679" s="25"/>
      <c r="L4679" s="25"/>
      <c r="M4679" s="25"/>
      <c r="N4679" s="25"/>
      <c r="O4679" s="25"/>
      <c r="P4679" s="25"/>
      <c r="Q4679" s="26"/>
      <c r="R4679" s="25"/>
      <c r="S4679" s="25"/>
      <c r="T4679" s="27">
        <f t="shared" si="361"/>
        <v>0</v>
      </c>
      <c r="U4679" s="27">
        <f t="shared" si="362"/>
        <v>0</v>
      </c>
      <c r="V4679" s="25"/>
      <c r="W4679" s="27" t="str">
        <f t="shared" si="363"/>
        <v/>
      </c>
      <c r="X4679" s="43" t="str">
        <f t="shared" si="364"/>
        <v>OK</v>
      </c>
      <c r="Y4679" s="681" t="str">
        <f t="shared" si="365"/>
        <v/>
      </c>
    </row>
    <row r="4680" spans="1:25" x14ac:dyDescent="0.25">
      <c r="A4680" s="68" t="str">
        <f>'0'!$A$4</f>
        <v>………………..</v>
      </c>
      <c r="B4680" s="341">
        <f>'0'!$A$2</f>
        <v>46112</v>
      </c>
      <c r="C4680" s="341" t="s">
        <v>1246</v>
      </c>
      <c r="D4680" s="22"/>
      <c r="E4680" s="23"/>
      <c r="F4680" s="14"/>
      <c r="G4680" s="23"/>
      <c r="H4680" s="22"/>
      <c r="I4680" s="24"/>
      <c r="J4680" s="24"/>
      <c r="K4680" s="25"/>
      <c r="L4680" s="25"/>
      <c r="M4680" s="25"/>
      <c r="N4680" s="25"/>
      <c r="O4680" s="25"/>
      <c r="P4680" s="25"/>
      <c r="Q4680" s="26"/>
      <c r="R4680" s="25"/>
      <c r="S4680" s="25"/>
      <c r="T4680" s="27">
        <f t="shared" si="361"/>
        <v>0</v>
      </c>
      <c r="U4680" s="27">
        <f t="shared" si="362"/>
        <v>0</v>
      </c>
      <c r="V4680" s="25"/>
      <c r="W4680" s="27" t="str">
        <f t="shared" si="363"/>
        <v/>
      </c>
      <c r="X4680" s="43" t="str">
        <f t="shared" si="364"/>
        <v>OK</v>
      </c>
      <c r="Y4680" s="681" t="str">
        <f t="shared" si="365"/>
        <v/>
      </c>
    </row>
    <row r="4681" spans="1:25" x14ac:dyDescent="0.25">
      <c r="A4681" s="68" t="str">
        <f>'0'!$A$4</f>
        <v>………………..</v>
      </c>
      <c r="B4681" s="341">
        <f>'0'!$A$2</f>
        <v>46112</v>
      </c>
      <c r="C4681" s="341" t="s">
        <v>1246</v>
      </c>
      <c r="D4681" s="22"/>
      <c r="E4681" s="23"/>
      <c r="F4681" s="14"/>
      <c r="G4681" s="23"/>
      <c r="H4681" s="22"/>
      <c r="I4681" s="24"/>
      <c r="J4681" s="24"/>
      <c r="K4681" s="25"/>
      <c r="L4681" s="25"/>
      <c r="M4681" s="25"/>
      <c r="N4681" s="25"/>
      <c r="O4681" s="25"/>
      <c r="P4681" s="25"/>
      <c r="Q4681" s="26"/>
      <c r="R4681" s="25"/>
      <c r="S4681" s="25"/>
      <c r="T4681" s="27">
        <f t="shared" ref="T4681:T4744" si="366">N4681+P4681-R4681</f>
        <v>0</v>
      </c>
      <c r="U4681" s="27">
        <f t="shared" ref="U4681:U4744" si="367">O4681+Q4681-S4681</f>
        <v>0</v>
      </c>
      <c r="V4681" s="25"/>
      <c r="W4681" s="27" t="str">
        <f t="shared" ref="W4681:W4744" si="368">IF(K4681="","",K4681-M4681-(P4681-Q4681))</f>
        <v/>
      </c>
      <c r="X4681" s="43" t="str">
        <f t="shared" ref="X4681:X4744" si="369">IF(ROUND(T4681-V4681,2)&gt;=0,"OK","Просрочието не може да надхвърля задължението")</f>
        <v>OK</v>
      </c>
      <c r="Y4681" s="681" t="str">
        <f t="shared" ref="Y4681:Y4744" si="370">IF(COUNTBLANK(D4681:W4681)=18,"",IF(D4681="999999999","",IF(ISNUMBER(VALUE(D4681)),IF(LEN(D4681)&lt;&gt;9,"Въведеното ЕИК е твърде късо или твърде дълго",IF(OR(MOD(MID(D4681,1,1)*1+MID(D4681,2,1)*2+MID(D4681,3,1)*3+MID(D4681,4,1)*4+MID(D4681,5,1)*5+MID(D4681,6,1)*6+MID(D4681,7,1)*7+MID(D4681,8,1)*8,11)-MID(D4681,9,1)=0,AND(MOD(MID(D4681,1,1)*3+MID(D4681,2,1)*4+MID(D4681,3,1)*5+MID(D4681,4,1)*6+MID(D4681,5,1)*7+MID(D4681,6,1)*8+MID(D4681,7,1)*9+MID(D4681,8,1)*10,11)=10,MID(D4681,9,1)*1=0),MOD(MID(D4681,1,1)*3+MID(D4681,2,1)*4+MID(D4681,3,1)*5+MID(D4681,4,1)*6+MID(D4681,5,1)*7+MID(D4681,6,1)*8+MID(D4681,7,1)*9+MID(D4681,8,1)*10,11)-MID(D4681,9,1)=0),"","Въведеното ЕИК е невалидно")),"Въведеното ЕИК съдържа непозволени символи")))</f>
        <v/>
      </c>
    </row>
    <row r="4682" spans="1:25" x14ac:dyDescent="0.25">
      <c r="A4682" s="68" t="str">
        <f>'0'!$A$4</f>
        <v>………………..</v>
      </c>
      <c r="B4682" s="341">
        <f>'0'!$A$2</f>
        <v>46112</v>
      </c>
      <c r="C4682" s="341" t="s">
        <v>1246</v>
      </c>
      <c r="D4682" s="22"/>
      <c r="E4682" s="23"/>
      <c r="F4682" s="14"/>
      <c r="G4682" s="23"/>
      <c r="H4682" s="22"/>
      <c r="I4682" s="24"/>
      <c r="J4682" s="24"/>
      <c r="K4682" s="25"/>
      <c r="L4682" s="25"/>
      <c r="M4682" s="25"/>
      <c r="N4682" s="25"/>
      <c r="O4682" s="25"/>
      <c r="P4682" s="25"/>
      <c r="Q4682" s="26"/>
      <c r="R4682" s="25"/>
      <c r="S4682" s="25"/>
      <c r="T4682" s="27">
        <f t="shared" si="366"/>
        <v>0</v>
      </c>
      <c r="U4682" s="27">
        <f t="shared" si="367"/>
        <v>0</v>
      </c>
      <c r="V4682" s="25"/>
      <c r="W4682" s="27" t="str">
        <f t="shared" si="368"/>
        <v/>
      </c>
      <c r="X4682" s="43" t="str">
        <f t="shared" si="369"/>
        <v>OK</v>
      </c>
      <c r="Y4682" s="681" t="str">
        <f t="shared" si="370"/>
        <v/>
      </c>
    </row>
    <row r="4683" spans="1:25" x14ac:dyDescent="0.25">
      <c r="A4683" s="68" t="str">
        <f>'0'!$A$4</f>
        <v>………………..</v>
      </c>
      <c r="B4683" s="341">
        <f>'0'!$A$2</f>
        <v>46112</v>
      </c>
      <c r="C4683" s="341" t="s">
        <v>1246</v>
      </c>
      <c r="D4683" s="22"/>
      <c r="E4683" s="23"/>
      <c r="F4683" s="14"/>
      <c r="G4683" s="23"/>
      <c r="H4683" s="22"/>
      <c r="I4683" s="24"/>
      <c r="J4683" s="24"/>
      <c r="K4683" s="25"/>
      <c r="L4683" s="25"/>
      <c r="M4683" s="25"/>
      <c r="N4683" s="25"/>
      <c r="O4683" s="25"/>
      <c r="P4683" s="25"/>
      <c r="Q4683" s="26"/>
      <c r="R4683" s="25"/>
      <c r="S4683" s="25"/>
      <c r="T4683" s="27">
        <f t="shared" si="366"/>
        <v>0</v>
      </c>
      <c r="U4683" s="27">
        <f t="shared" si="367"/>
        <v>0</v>
      </c>
      <c r="V4683" s="25"/>
      <c r="W4683" s="27" t="str">
        <f t="shared" si="368"/>
        <v/>
      </c>
      <c r="X4683" s="43" t="str">
        <f t="shared" si="369"/>
        <v>OK</v>
      </c>
      <c r="Y4683" s="681" t="str">
        <f t="shared" si="370"/>
        <v/>
      </c>
    </row>
    <row r="4684" spans="1:25" x14ac:dyDescent="0.25">
      <c r="A4684" s="68" t="str">
        <f>'0'!$A$4</f>
        <v>………………..</v>
      </c>
      <c r="B4684" s="341">
        <f>'0'!$A$2</f>
        <v>46112</v>
      </c>
      <c r="C4684" s="341" t="s">
        <v>1246</v>
      </c>
      <c r="D4684" s="22"/>
      <c r="E4684" s="23"/>
      <c r="F4684" s="14"/>
      <c r="G4684" s="23"/>
      <c r="H4684" s="22"/>
      <c r="I4684" s="24"/>
      <c r="J4684" s="24"/>
      <c r="K4684" s="25"/>
      <c r="L4684" s="25"/>
      <c r="M4684" s="25"/>
      <c r="N4684" s="25"/>
      <c r="O4684" s="25"/>
      <c r="P4684" s="25"/>
      <c r="Q4684" s="26"/>
      <c r="R4684" s="25"/>
      <c r="S4684" s="25"/>
      <c r="T4684" s="27">
        <f t="shared" si="366"/>
        <v>0</v>
      </c>
      <c r="U4684" s="27">
        <f t="shared" si="367"/>
        <v>0</v>
      </c>
      <c r="V4684" s="25"/>
      <c r="W4684" s="27" t="str">
        <f t="shared" si="368"/>
        <v/>
      </c>
      <c r="X4684" s="43" t="str">
        <f t="shared" si="369"/>
        <v>OK</v>
      </c>
      <c r="Y4684" s="681" t="str">
        <f t="shared" si="370"/>
        <v/>
      </c>
    </row>
    <row r="4685" spans="1:25" x14ac:dyDescent="0.25">
      <c r="A4685" s="68" t="str">
        <f>'0'!$A$4</f>
        <v>………………..</v>
      </c>
      <c r="B4685" s="341">
        <f>'0'!$A$2</f>
        <v>46112</v>
      </c>
      <c r="C4685" s="341" t="s">
        <v>1246</v>
      </c>
      <c r="D4685" s="22"/>
      <c r="E4685" s="23"/>
      <c r="F4685" s="14"/>
      <c r="G4685" s="23"/>
      <c r="H4685" s="22"/>
      <c r="I4685" s="24"/>
      <c r="J4685" s="24"/>
      <c r="K4685" s="25"/>
      <c r="L4685" s="25"/>
      <c r="M4685" s="25"/>
      <c r="N4685" s="25"/>
      <c r="O4685" s="25"/>
      <c r="P4685" s="25"/>
      <c r="Q4685" s="26"/>
      <c r="R4685" s="25"/>
      <c r="S4685" s="25"/>
      <c r="T4685" s="27">
        <f t="shared" si="366"/>
        <v>0</v>
      </c>
      <c r="U4685" s="27">
        <f t="shared" si="367"/>
        <v>0</v>
      </c>
      <c r="V4685" s="25"/>
      <c r="W4685" s="27" t="str">
        <f t="shared" si="368"/>
        <v/>
      </c>
      <c r="X4685" s="43" t="str">
        <f t="shared" si="369"/>
        <v>OK</v>
      </c>
      <c r="Y4685" s="681" t="str">
        <f t="shared" si="370"/>
        <v/>
      </c>
    </row>
    <row r="4686" spans="1:25" x14ac:dyDescent="0.25">
      <c r="A4686" s="68" t="str">
        <f>'0'!$A$4</f>
        <v>………………..</v>
      </c>
      <c r="B4686" s="341">
        <f>'0'!$A$2</f>
        <v>46112</v>
      </c>
      <c r="C4686" s="341" t="s">
        <v>1246</v>
      </c>
      <c r="D4686" s="22"/>
      <c r="E4686" s="23"/>
      <c r="F4686" s="14"/>
      <c r="G4686" s="23"/>
      <c r="H4686" s="22"/>
      <c r="I4686" s="24"/>
      <c r="J4686" s="24"/>
      <c r="K4686" s="25"/>
      <c r="L4686" s="25"/>
      <c r="M4686" s="25"/>
      <c r="N4686" s="25"/>
      <c r="O4686" s="25"/>
      <c r="P4686" s="25"/>
      <c r="Q4686" s="26"/>
      <c r="R4686" s="25"/>
      <c r="S4686" s="25"/>
      <c r="T4686" s="27">
        <f t="shared" si="366"/>
        <v>0</v>
      </c>
      <c r="U4686" s="27">
        <f t="shared" si="367"/>
        <v>0</v>
      </c>
      <c r="V4686" s="25"/>
      <c r="W4686" s="27" t="str">
        <f t="shared" si="368"/>
        <v/>
      </c>
      <c r="X4686" s="43" t="str">
        <f t="shared" si="369"/>
        <v>OK</v>
      </c>
      <c r="Y4686" s="681" t="str">
        <f t="shared" si="370"/>
        <v/>
      </c>
    </row>
    <row r="4687" spans="1:25" x14ac:dyDescent="0.25">
      <c r="A4687" s="68" t="str">
        <f>'0'!$A$4</f>
        <v>………………..</v>
      </c>
      <c r="B4687" s="341">
        <f>'0'!$A$2</f>
        <v>46112</v>
      </c>
      <c r="C4687" s="341" t="s">
        <v>1246</v>
      </c>
      <c r="D4687" s="22"/>
      <c r="E4687" s="23"/>
      <c r="F4687" s="14"/>
      <c r="G4687" s="23"/>
      <c r="H4687" s="22"/>
      <c r="I4687" s="24"/>
      <c r="J4687" s="24"/>
      <c r="K4687" s="25"/>
      <c r="L4687" s="25"/>
      <c r="M4687" s="25"/>
      <c r="N4687" s="25"/>
      <c r="O4687" s="25"/>
      <c r="P4687" s="25"/>
      <c r="Q4687" s="26"/>
      <c r="R4687" s="25"/>
      <c r="S4687" s="25"/>
      <c r="T4687" s="27">
        <f t="shared" si="366"/>
        <v>0</v>
      </c>
      <c r="U4687" s="27">
        <f t="shared" si="367"/>
        <v>0</v>
      </c>
      <c r="V4687" s="25"/>
      <c r="W4687" s="27" t="str">
        <f t="shared" si="368"/>
        <v/>
      </c>
      <c r="X4687" s="43" t="str">
        <f t="shared" si="369"/>
        <v>OK</v>
      </c>
      <c r="Y4687" s="681" t="str">
        <f t="shared" si="370"/>
        <v/>
      </c>
    </row>
    <row r="4688" spans="1:25" x14ac:dyDescent="0.25">
      <c r="A4688" s="68" t="str">
        <f>'0'!$A$4</f>
        <v>………………..</v>
      </c>
      <c r="B4688" s="341">
        <f>'0'!$A$2</f>
        <v>46112</v>
      </c>
      <c r="C4688" s="341" t="s">
        <v>1246</v>
      </c>
      <c r="D4688" s="22"/>
      <c r="E4688" s="23"/>
      <c r="F4688" s="14"/>
      <c r="G4688" s="23"/>
      <c r="H4688" s="22"/>
      <c r="I4688" s="24"/>
      <c r="J4688" s="24"/>
      <c r="K4688" s="25"/>
      <c r="L4688" s="25"/>
      <c r="M4688" s="25"/>
      <c r="N4688" s="25"/>
      <c r="O4688" s="25"/>
      <c r="P4688" s="25"/>
      <c r="Q4688" s="26"/>
      <c r="R4688" s="25"/>
      <c r="S4688" s="25"/>
      <c r="T4688" s="27">
        <f t="shared" si="366"/>
        <v>0</v>
      </c>
      <c r="U4688" s="27">
        <f t="shared" si="367"/>
        <v>0</v>
      </c>
      <c r="V4688" s="25"/>
      <c r="W4688" s="27" t="str">
        <f t="shared" si="368"/>
        <v/>
      </c>
      <c r="X4688" s="43" t="str">
        <f t="shared" si="369"/>
        <v>OK</v>
      </c>
      <c r="Y4688" s="681" t="str">
        <f t="shared" si="370"/>
        <v/>
      </c>
    </row>
    <row r="4689" spans="1:25" x14ac:dyDescent="0.25">
      <c r="A4689" s="68" t="str">
        <f>'0'!$A$4</f>
        <v>………………..</v>
      </c>
      <c r="B4689" s="341">
        <f>'0'!$A$2</f>
        <v>46112</v>
      </c>
      <c r="C4689" s="341" t="s">
        <v>1246</v>
      </c>
      <c r="D4689" s="22"/>
      <c r="E4689" s="23"/>
      <c r="F4689" s="14"/>
      <c r="G4689" s="23"/>
      <c r="H4689" s="22"/>
      <c r="I4689" s="24"/>
      <c r="J4689" s="24"/>
      <c r="K4689" s="25"/>
      <c r="L4689" s="25"/>
      <c r="M4689" s="25"/>
      <c r="N4689" s="25"/>
      <c r="O4689" s="25"/>
      <c r="P4689" s="25"/>
      <c r="Q4689" s="26"/>
      <c r="R4689" s="25"/>
      <c r="S4689" s="25"/>
      <c r="T4689" s="27">
        <f t="shared" si="366"/>
        <v>0</v>
      </c>
      <c r="U4689" s="27">
        <f t="shared" si="367"/>
        <v>0</v>
      </c>
      <c r="V4689" s="25"/>
      <c r="W4689" s="27" t="str">
        <f t="shared" si="368"/>
        <v/>
      </c>
      <c r="X4689" s="43" t="str">
        <f t="shared" si="369"/>
        <v>OK</v>
      </c>
      <c r="Y4689" s="681" t="str">
        <f t="shared" si="370"/>
        <v/>
      </c>
    </row>
    <row r="4690" spans="1:25" x14ac:dyDescent="0.25">
      <c r="A4690" s="68" t="str">
        <f>'0'!$A$4</f>
        <v>………………..</v>
      </c>
      <c r="B4690" s="341">
        <f>'0'!$A$2</f>
        <v>46112</v>
      </c>
      <c r="C4690" s="341" t="s">
        <v>1246</v>
      </c>
      <c r="D4690" s="22"/>
      <c r="E4690" s="23"/>
      <c r="F4690" s="14"/>
      <c r="G4690" s="23"/>
      <c r="H4690" s="22"/>
      <c r="I4690" s="24"/>
      <c r="J4690" s="24"/>
      <c r="K4690" s="25"/>
      <c r="L4690" s="25"/>
      <c r="M4690" s="25"/>
      <c r="N4690" s="25"/>
      <c r="O4690" s="25"/>
      <c r="P4690" s="25"/>
      <c r="Q4690" s="26"/>
      <c r="R4690" s="25"/>
      <c r="S4690" s="25"/>
      <c r="T4690" s="27">
        <f t="shared" si="366"/>
        <v>0</v>
      </c>
      <c r="U4690" s="27">
        <f t="shared" si="367"/>
        <v>0</v>
      </c>
      <c r="V4690" s="25"/>
      <c r="W4690" s="27" t="str">
        <f t="shared" si="368"/>
        <v/>
      </c>
      <c r="X4690" s="43" t="str">
        <f t="shared" si="369"/>
        <v>OK</v>
      </c>
      <c r="Y4690" s="681" t="str">
        <f t="shared" si="370"/>
        <v/>
      </c>
    </row>
    <row r="4691" spans="1:25" x14ac:dyDescent="0.25">
      <c r="A4691" s="68" t="str">
        <f>'0'!$A$4</f>
        <v>………………..</v>
      </c>
      <c r="B4691" s="341">
        <f>'0'!$A$2</f>
        <v>46112</v>
      </c>
      <c r="C4691" s="341" t="s">
        <v>1246</v>
      </c>
      <c r="D4691" s="22"/>
      <c r="E4691" s="23"/>
      <c r="F4691" s="14"/>
      <c r="G4691" s="23"/>
      <c r="H4691" s="22"/>
      <c r="I4691" s="24"/>
      <c r="J4691" s="24"/>
      <c r="K4691" s="25"/>
      <c r="L4691" s="25"/>
      <c r="M4691" s="25"/>
      <c r="N4691" s="25"/>
      <c r="O4691" s="25"/>
      <c r="P4691" s="25"/>
      <c r="Q4691" s="26"/>
      <c r="R4691" s="25"/>
      <c r="S4691" s="25"/>
      <c r="T4691" s="27">
        <f t="shared" si="366"/>
        <v>0</v>
      </c>
      <c r="U4691" s="27">
        <f t="shared" si="367"/>
        <v>0</v>
      </c>
      <c r="V4691" s="25"/>
      <c r="W4691" s="27" t="str">
        <f t="shared" si="368"/>
        <v/>
      </c>
      <c r="X4691" s="43" t="str">
        <f t="shared" si="369"/>
        <v>OK</v>
      </c>
      <c r="Y4691" s="681" t="str">
        <f t="shared" si="370"/>
        <v/>
      </c>
    </row>
    <row r="4692" spans="1:25" x14ac:dyDescent="0.25">
      <c r="A4692" s="68" t="str">
        <f>'0'!$A$4</f>
        <v>………………..</v>
      </c>
      <c r="B4692" s="341">
        <f>'0'!$A$2</f>
        <v>46112</v>
      </c>
      <c r="C4692" s="341" t="s">
        <v>1246</v>
      </c>
      <c r="D4692" s="22"/>
      <c r="E4692" s="23"/>
      <c r="F4692" s="14"/>
      <c r="G4692" s="23"/>
      <c r="H4692" s="22"/>
      <c r="I4692" s="24"/>
      <c r="J4692" s="24"/>
      <c r="K4692" s="25"/>
      <c r="L4692" s="25"/>
      <c r="M4692" s="25"/>
      <c r="N4692" s="25"/>
      <c r="O4692" s="25"/>
      <c r="P4692" s="25"/>
      <c r="Q4692" s="26"/>
      <c r="R4692" s="25"/>
      <c r="S4692" s="25"/>
      <c r="T4692" s="27">
        <f t="shared" si="366"/>
        <v>0</v>
      </c>
      <c r="U4692" s="27">
        <f t="shared" si="367"/>
        <v>0</v>
      </c>
      <c r="V4692" s="25"/>
      <c r="W4692" s="27" t="str">
        <f t="shared" si="368"/>
        <v/>
      </c>
      <c r="X4692" s="43" t="str">
        <f t="shared" si="369"/>
        <v>OK</v>
      </c>
      <c r="Y4692" s="681" t="str">
        <f t="shared" si="370"/>
        <v/>
      </c>
    </row>
    <row r="4693" spans="1:25" x14ac:dyDescent="0.25">
      <c r="A4693" s="68" t="str">
        <f>'0'!$A$4</f>
        <v>………………..</v>
      </c>
      <c r="B4693" s="341">
        <f>'0'!$A$2</f>
        <v>46112</v>
      </c>
      <c r="C4693" s="341" t="s">
        <v>1246</v>
      </c>
      <c r="D4693" s="22"/>
      <c r="E4693" s="23"/>
      <c r="F4693" s="14"/>
      <c r="G4693" s="23"/>
      <c r="H4693" s="22"/>
      <c r="I4693" s="24"/>
      <c r="J4693" s="24"/>
      <c r="K4693" s="25"/>
      <c r="L4693" s="25"/>
      <c r="M4693" s="25"/>
      <c r="N4693" s="25"/>
      <c r="O4693" s="25"/>
      <c r="P4693" s="25"/>
      <c r="Q4693" s="26"/>
      <c r="R4693" s="25"/>
      <c r="S4693" s="25"/>
      <c r="T4693" s="27">
        <f t="shared" si="366"/>
        <v>0</v>
      </c>
      <c r="U4693" s="27">
        <f t="shared" si="367"/>
        <v>0</v>
      </c>
      <c r="V4693" s="25"/>
      <c r="W4693" s="27" t="str">
        <f t="shared" si="368"/>
        <v/>
      </c>
      <c r="X4693" s="43" t="str">
        <f t="shared" si="369"/>
        <v>OK</v>
      </c>
      <c r="Y4693" s="681" t="str">
        <f t="shared" si="370"/>
        <v/>
      </c>
    </row>
    <row r="4694" spans="1:25" x14ac:dyDescent="0.25">
      <c r="A4694" s="68" t="str">
        <f>'0'!$A$4</f>
        <v>………………..</v>
      </c>
      <c r="B4694" s="341">
        <f>'0'!$A$2</f>
        <v>46112</v>
      </c>
      <c r="C4694" s="341" t="s">
        <v>1246</v>
      </c>
      <c r="D4694" s="22"/>
      <c r="E4694" s="23"/>
      <c r="F4694" s="14"/>
      <c r="G4694" s="23"/>
      <c r="H4694" s="22"/>
      <c r="I4694" s="24"/>
      <c r="J4694" s="24"/>
      <c r="K4694" s="25"/>
      <c r="L4694" s="25"/>
      <c r="M4694" s="25"/>
      <c r="N4694" s="25"/>
      <c r="O4694" s="25"/>
      <c r="P4694" s="25"/>
      <c r="Q4694" s="26"/>
      <c r="R4694" s="25"/>
      <c r="S4694" s="25"/>
      <c r="T4694" s="27">
        <f t="shared" si="366"/>
        <v>0</v>
      </c>
      <c r="U4694" s="27">
        <f t="shared" si="367"/>
        <v>0</v>
      </c>
      <c r="V4694" s="25"/>
      <c r="W4694" s="27" t="str">
        <f t="shared" si="368"/>
        <v/>
      </c>
      <c r="X4694" s="43" t="str">
        <f t="shared" si="369"/>
        <v>OK</v>
      </c>
      <c r="Y4694" s="681" t="str">
        <f t="shared" si="370"/>
        <v/>
      </c>
    </row>
    <row r="4695" spans="1:25" x14ac:dyDescent="0.25">
      <c r="A4695" s="68" t="str">
        <f>'0'!$A$4</f>
        <v>………………..</v>
      </c>
      <c r="B4695" s="341">
        <f>'0'!$A$2</f>
        <v>46112</v>
      </c>
      <c r="C4695" s="341" t="s">
        <v>1246</v>
      </c>
      <c r="D4695" s="22"/>
      <c r="E4695" s="23"/>
      <c r="F4695" s="14"/>
      <c r="G4695" s="23"/>
      <c r="H4695" s="22"/>
      <c r="I4695" s="24"/>
      <c r="J4695" s="24"/>
      <c r="K4695" s="25"/>
      <c r="L4695" s="25"/>
      <c r="M4695" s="25"/>
      <c r="N4695" s="25"/>
      <c r="O4695" s="25"/>
      <c r="P4695" s="25"/>
      <c r="Q4695" s="26"/>
      <c r="R4695" s="25"/>
      <c r="S4695" s="25"/>
      <c r="T4695" s="27">
        <f t="shared" si="366"/>
        <v>0</v>
      </c>
      <c r="U4695" s="27">
        <f t="shared" si="367"/>
        <v>0</v>
      </c>
      <c r="V4695" s="25"/>
      <c r="W4695" s="27" t="str">
        <f t="shared" si="368"/>
        <v/>
      </c>
      <c r="X4695" s="43" t="str">
        <f t="shared" si="369"/>
        <v>OK</v>
      </c>
      <c r="Y4695" s="681" t="str">
        <f t="shared" si="370"/>
        <v/>
      </c>
    </row>
    <row r="4696" spans="1:25" x14ac:dyDescent="0.25">
      <c r="A4696" s="68" t="str">
        <f>'0'!$A$4</f>
        <v>………………..</v>
      </c>
      <c r="B4696" s="341">
        <f>'0'!$A$2</f>
        <v>46112</v>
      </c>
      <c r="C4696" s="341" t="s">
        <v>1246</v>
      </c>
      <c r="D4696" s="22"/>
      <c r="E4696" s="23"/>
      <c r="F4696" s="14"/>
      <c r="G4696" s="23"/>
      <c r="H4696" s="22"/>
      <c r="I4696" s="24"/>
      <c r="J4696" s="24"/>
      <c r="K4696" s="25"/>
      <c r="L4696" s="25"/>
      <c r="M4696" s="25"/>
      <c r="N4696" s="25"/>
      <c r="O4696" s="25"/>
      <c r="P4696" s="25"/>
      <c r="Q4696" s="26"/>
      <c r="R4696" s="25"/>
      <c r="S4696" s="25"/>
      <c r="T4696" s="27">
        <f t="shared" si="366"/>
        <v>0</v>
      </c>
      <c r="U4696" s="27">
        <f t="shared" si="367"/>
        <v>0</v>
      </c>
      <c r="V4696" s="25"/>
      <c r="W4696" s="27" t="str">
        <f t="shared" si="368"/>
        <v/>
      </c>
      <c r="X4696" s="43" t="str">
        <f t="shared" si="369"/>
        <v>OK</v>
      </c>
      <c r="Y4696" s="681" t="str">
        <f t="shared" si="370"/>
        <v/>
      </c>
    </row>
    <row r="4697" spans="1:25" x14ac:dyDescent="0.25">
      <c r="A4697" s="68" t="str">
        <f>'0'!$A$4</f>
        <v>………………..</v>
      </c>
      <c r="B4697" s="341">
        <f>'0'!$A$2</f>
        <v>46112</v>
      </c>
      <c r="C4697" s="341" t="s">
        <v>1246</v>
      </c>
      <c r="D4697" s="22"/>
      <c r="E4697" s="23"/>
      <c r="F4697" s="14"/>
      <c r="G4697" s="23"/>
      <c r="H4697" s="22"/>
      <c r="I4697" s="24"/>
      <c r="J4697" s="24"/>
      <c r="K4697" s="25"/>
      <c r="L4697" s="25"/>
      <c r="M4697" s="25"/>
      <c r="N4697" s="25"/>
      <c r="O4697" s="25"/>
      <c r="P4697" s="25"/>
      <c r="Q4697" s="26"/>
      <c r="R4697" s="25"/>
      <c r="S4697" s="25"/>
      <c r="T4697" s="27">
        <f t="shared" si="366"/>
        <v>0</v>
      </c>
      <c r="U4697" s="27">
        <f t="shared" si="367"/>
        <v>0</v>
      </c>
      <c r="V4697" s="25"/>
      <c r="W4697" s="27" t="str">
        <f t="shared" si="368"/>
        <v/>
      </c>
      <c r="X4697" s="43" t="str">
        <f t="shared" si="369"/>
        <v>OK</v>
      </c>
      <c r="Y4697" s="681" t="str">
        <f t="shared" si="370"/>
        <v/>
      </c>
    </row>
    <row r="4698" spans="1:25" x14ac:dyDescent="0.25">
      <c r="A4698" s="68" t="str">
        <f>'0'!$A$4</f>
        <v>………………..</v>
      </c>
      <c r="B4698" s="341">
        <f>'0'!$A$2</f>
        <v>46112</v>
      </c>
      <c r="C4698" s="341" t="s">
        <v>1246</v>
      </c>
      <c r="D4698" s="22"/>
      <c r="E4698" s="23"/>
      <c r="F4698" s="14"/>
      <c r="G4698" s="23"/>
      <c r="H4698" s="22"/>
      <c r="I4698" s="24"/>
      <c r="J4698" s="24"/>
      <c r="K4698" s="25"/>
      <c r="L4698" s="25"/>
      <c r="M4698" s="25"/>
      <c r="N4698" s="25"/>
      <c r="O4698" s="25"/>
      <c r="P4698" s="25"/>
      <c r="Q4698" s="26"/>
      <c r="R4698" s="25"/>
      <c r="S4698" s="25"/>
      <c r="T4698" s="27">
        <f t="shared" si="366"/>
        <v>0</v>
      </c>
      <c r="U4698" s="27">
        <f t="shared" si="367"/>
        <v>0</v>
      </c>
      <c r="V4698" s="25"/>
      <c r="W4698" s="27" t="str">
        <f t="shared" si="368"/>
        <v/>
      </c>
      <c r="X4698" s="43" t="str">
        <f t="shared" si="369"/>
        <v>OK</v>
      </c>
      <c r="Y4698" s="681" t="str">
        <f t="shared" si="370"/>
        <v/>
      </c>
    </row>
    <row r="4699" spans="1:25" x14ac:dyDescent="0.25">
      <c r="A4699" s="68" t="str">
        <f>'0'!$A$4</f>
        <v>………………..</v>
      </c>
      <c r="B4699" s="341">
        <f>'0'!$A$2</f>
        <v>46112</v>
      </c>
      <c r="C4699" s="341" t="s">
        <v>1246</v>
      </c>
      <c r="D4699" s="22"/>
      <c r="E4699" s="23"/>
      <c r="F4699" s="14"/>
      <c r="G4699" s="23"/>
      <c r="H4699" s="22"/>
      <c r="I4699" s="24"/>
      <c r="J4699" s="24"/>
      <c r="K4699" s="25"/>
      <c r="L4699" s="25"/>
      <c r="M4699" s="25"/>
      <c r="N4699" s="25"/>
      <c r="O4699" s="25"/>
      <c r="P4699" s="25"/>
      <c r="Q4699" s="26"/>
      <c r="R4699" s="25"/>
      <c r="S4699" s="25"/>
      <c r="T4699" s="27">
        <f t="shared" si="366"/>
        <v>0</v>
      </c>
      <c r="U4699" s="27">
        <f t="shared" si="367"/>
        <v>0</v>
      </c>
      <c r="V4699" s="25"/>
      <c r="W4699" s="27" t="str">
        <f t="shared" si="368"/>
        <v/>
      </c>
      <c r="X4699" s="43" t="str">
        <f t="shared" si="369"/>
        <v>OK</v>
      </c>
      <c r="Y4699" s="681" t="str">
        <f t="shared" si="370"/>
        <v/>
      </c>
    </row>
    <row r="4700" spans="1:25" x14ac:dyDescent="0.25">
      <c r="A4700" s="68" t="str">
        <f>'0'!$A$4</f>
        <v>………………..</v>
      </c>
      <c r="B4700" s="341">
        <f>'0'!$A$2</f>
        <v>46112</v>
      </c>
      <c r="C4700" s="341" t="s">
        <v>1246</v>
      </c>
      <c r="D4700" s="22"/>
      <c r="E4700" s="23"/>
      <c r="F4700" s="14"/>
      <c r="G4700" s="23"/>
      <c r="H4700" s="22"/>
      <c r="I4700" s="24"/>
      <c r="J4700" s="24"/>
      <c r="K4700" s="25"/>
      <c r="L4700" s="25"/>
      <c r="M4700" s="25"/>
      <c r="N4700" s="25"/>
      <c r="O4700" s="25"/>
      <c r="P4700" s="25"/>
      <c r="Q4700" s="26"/>
      <c r="R4700" s="25"/>
      <c r="S4700" s="25"/>
      <c r="T4700" s="27">
        <f t="shared" si="366"/>
        <v>0</v>
      </c>
      <c r="U4700" s="27">
        <f t="shared" si="367"/>
        <v>0</v>
      </c>
      <c r="V4700" s="25"/>
      <c r="W4700" s="27" t="str">
        <f t="shared" si="368"/>
        <v/>
      </c>
      <c r="X4700" s="43" t="str">
        <f t="shared" si="369"/>
        <v>OK</v>
      </c>
      <c r="Y4700" s="681" t="str">
        <f t="shared" si="370"/>
        <v/>
      </c>
    </row>
    <row r="4701" spans="1:25" x14ac:dyDescent="0.25">
      <c r="A4701" s="68" t="str">
        <f>'0'!$A$4</f>
        <v>………………..</v>
      </c>
      <c r="B4701" s="341">
        <f>'0'!$A$2</f>
        <v>46112</v>
      </c>
      <c r="C4701" s="341" t="s">
        <v>1246</v>
      </c>
      <c r="D4701" s="22"/>
      <c r="E4701" s="23"/>
      <c r="F4701" s="14"/>
      <c r="G4701" s="23"/>
      <c r="H4701" s="22"/>
      <c r="I4701" s="24"/>
      <c r="J4701" s="24"/>
      <c r="K4701" s="25"/>
      <c r="L4701" s="25"/>
      <c r="M4701" s="25"/>
      <c r="N4701" s="25"/>
      <c r="O4701" s="25"/>
      <c r="P4701" s="25"/>
      <c r="Q4701" s="26"/>
      <c r="R4701" s="25"/>
      <c r="S4701" s="25"/>
      <c r="T4701" s="27">
        <f t="shared" si="366"/>
        <v>0</v>
      </c>
      <c r="U4701" s="27">
        <f t="shared" si="367"/>
        <v>0</v>
      </c>
      <c r="V4701" s="25"/>
      <c r="W4701" s="27" t="str">
        <f t="shared" si="368"/>
        <v/>
      </c>
      <c r="X4701" s="43" t="str">
        <f t="shared" si="369"/>
        <v>OK</v>
      </c>
      <c r="Y4701" s="681" t="str">
        <f t="shared" si="370"/>
        <v/>
      </c>
    </row>
    <row r="4702" spans="1:25" x14ac:dyDescent="0.25">
      <c r="A4702" s="68" t="str">
        <f>'0'!$A$4</f>
        <v>………………..</v>
      </c>
      <c r="B4702" s="341">
        <f>'0'!$A$2</f>
        <v>46112</v>
      </c>
      <c r="C4702" s="341" t="s">
        <v>1246</v>
      </c>
      <c r="D4702" s="22"/>
      <c r="E4702" s="23"/>
      <c r="F4702" s="14"/>
      <c r="G4702" s="23"/>
      <c r="H4702" s="22"/>
      <c r="I4702" s="24"/>
      <c r="J4702" s="24"/>
      <c r="K4702" s="25"/>
      <c r="L4702" s="25"/>
      <c r="M4702" s="25"/>
      <c r="N4702" s="25"/>
      <c r="O4702" s="25"/>
      <c r="P4702" s="25"/>
      <c r="Q4702" s="26"/>
      <c r="R4702" s="25"/>
      <c r="S4702" s="25"/>
      <c r="T4702" s="27">
        <f t="shared" si="366"/>
        <v>0</v>
      </c>
      <c r="U4702" s="27">
        <f t="shared" si="367"/>
        <v>0</v>
      </c>
      <c r="V4702" s="25"/>
      <c r="W4702" s="27" t="str">
        <f t="shared" si="368"/>
        <v/>
      </c>
      <c r="X4702" s="43" t="str">
        <f t="shared" si="369"/>
        <v>OK</v>
      </c>
      <c r="Y4702" s="681" t="str">
        <f t="shared" si="370"/>
        <v/>
      </c>
    </row>
    <row r="4703" spans="1:25" x14ac:dyDescent="0.25">
      <c r="A4703" s="68" t="str">
        <f>'0'!$A$4</f>
        <v>………………..</v>
      </c>
      <c r="B4703" s="341">
        <f>'0'!$A$2</f>
        <v>46112</v>
      </c>
      <c r="C4703" s="341" t="s">
        <v>1246</v>
      </c>
      <c r="D4703" s="22"/>
      <c r="E4703" s="23"/>
      <c r="F4703" s="14"/>
      <c r="G4703" s="23"/>
      <c r="H4703" s="22"/>
      <c r="I4703" s="24"/>
      <c r="J4703" s="24"/>
      <c r="K4703" s="25"/>
      <c r="L4703" s="25"/>
      <c r="M4703" s="25"/>
      <c r="N4703" s="25"/>
      <c r="O4703" s="25"/>
      <c r="P4703" s="25"/>
      <c r="Q4703" s="26"/>
      <c r="R4703" s="25"/>
      <c r="S4703" s="25"/>
      <c r="T4703" s="27">
        <f t="shared" si="366"/>
        <v>0</v>
      </c>
      <c r="U4703" s="27">
        <f t="shared" si="367"/>
        <v>0</v>
      </c>
      <c r="V4703" s="25"/>
      <c r="W4703" s="27" t="str">
        <f t="shared" si="368"/>
        <v/>
      </c>
      <c r="X4703" s="43" t="str">
        <f t="shared" si="369"/>
        <v>OK</v>
      </c>
      <c r="Y4703" s="681" t="str">
        <f t="shared" si="370"/>
        <v/>
      </c>
    </row>
    <row r="4704" spans="1:25" x14ac:dyDescent="0.25">
      <c r="A4704" s="68" t="str">
        <f>'0'!$A$4</f>
        <v>………………..</v>
      </c>
      <c r="B4704" s="341">
        <f>'0'!$A$2</f>
        <v>46112</v>
      </c>
      <c r="C4704" s="341" t="s">
        <v>1246</v>
      </c>
      <c r="D4704" s="22"/>
      <c r="E4704" s="23"/>
      <c r="F4704" s="14"/>
      <c r="G4704" s="23"/>
      <c r="H4704" s="22"/>
      <c r="I4704" s="24"/>
      <c r="J4704" s="24"/>
      <c r="K4704" s="25"/>
      <c r="L4704" s="25"/>
      <c r="M4704" s="25"/>
      <c r="N4704" s="25"/>
      <c r="O4704" s="25"/>
      <c r="P4704" s="25"/>
      <c r="Q4704" s="26"/>
      <c r="R4704" s="25"/>
      <c r="S4704" s="25"/>
      <c r="T4704" s="27">
        <f t="shared" si="366"/>
        <v>0</v>
      </c>
      <c r="U4704" s="27">
        <f t="shared" si="367"/>
        <v>0</v>
      </c>
      <c r="V4704" s="25"/>
      <c r="W4704" s="27" t="str">
        <f t="shared" si="368"/>
        <v/>
      </c>
      <c r="X4704" s="43" t="str">
        <f t="shared" si="369"/>
        <v>OK</v>
      </c>
      <c r="Y4704" s="681" t="str">
        <f t="shared" si="370"/>
        <v/>
      </c>
    </row>
    <row r="4705" spans="1:25" x14ac:dyDescent="0.25">
      <c r="A4705" s="68" t="str">
        <f>'0'!$A$4</f>
        <v>………………..</v>
      </c>
      <c r="B4705" s="341">
        <f>'0'!$A$2</f>
        <v>46112</v>
      </c>
      <c r="C4705" s="341" t="s">
        <v>1246</v>
      </c>
      <c r="D4705" s="22"/>
      <c r="E4705" s="23"/>
      <c r="F4705" s="14"/>
      <c r="G4705" s="23"/>
      <c r="H4705" s="22"/>
      <c r="I4705" s="24"/>
      <c r="J4705" s="24"/>
      <c r="K4705" s="25"/>
      <c r="L4705" s="25"/>
      <c r="M4705" s="25"/>
      <c r="N4705" s="25"/>
      <c r="O4705" s="25"/>
      <c r="P4705" s="25"/>
      <c r="Q4705" s="26"/>
      <c r="R4705" s="25"/>
      <c r="S4705" s="25"/>
      <c r="T4705" s="27">
        <f t="shared" si="366"/>
        <v>0</v>
      </c>
      <c r="U4705" s="27">
        <f t="shared" si="367"/>
        <v>0</v>
      </c>
      <c r="V4705" s="25"/>
      <c r="W4705" s="27" t="str">
        <f t="shared" si="368"/>
        <v/>
      </c>
      <c r="X4705" s="43" t="str">
        <f t="shared" si="369"/>
        <v>OK</v>
      </c>
      <c r="Y4705" s="681" t="str">
        <f t="shared" si="370"/>
        <v/>
      </c>
    </row>
    <row r="4706" spans="1:25" x14ac:dyDescent="0.25">
      <c r="A4706" s="68" t="str">
        <f>'0'!$A$4</f>
        <v>………………..</v>
      </c>
      <c r="B4706" s="341">
        <f>'0'!$A$2</f>
        <v>46112</v>
      </c>
      <c r="C4706" s="341" t="s">
        <v>1246</v>
      </c>
      <c r="D4706" s="22"/>
      <c r="E4706" s="23"/>
      <c r="F4706" s="14"/>
      <c r="G4706" s="23"/>
      <c r="H4706" s="22"/>
      <c r="I4706" s="24"/>
      <c r="J4706" s="24"/>
      <c r="K4706" s="25"/>
      <c r="L4706" s="25"/>
      <c r="M4706" s="25"/>
      <c r="N4706" s="25"/>
      <c r="O4706" s="25"/>
      <c r="P4706" s="25"/>
      <c r="Q4706" s="26"/>
      <c r="R4706" s="25"/>
      <c r="S4706" s="25"/>
      <c r="T4706" s="27">
        <f t="shared" si="366"/>
        <v>0</v>
      </c>
      <c r="U4706" s="27">
        <f t="shared" si="367"/>
        <v>0</v>
      </c>
      <c r="V4706" s="25"/>
      <c r="W4706" s="27" t="str">
        <f t="shared" si="368"/>
        <v/>
      </c>
      <c r="X4706" s="43" t="str">
        <f t="shared" si="369"/>
        <v>OK</v>
      </c>
      <c r="Y4706" s="681" t="str">
        <f t="shared" si="370"/>
        <v/>
      </c>
    </row>
    <row r="4707" spans="1:25" x14ac:dyDescent="0.25">
      <c r="A4707" s="68" t="str">
        <f>'0'!$A$4</f>
        <v>………………..</v>
      </c>
      <c r="B4707" s="341">
        <f>'0'!$A$2</f>
        <v>46112</v>
      </c>
      <c r="C4707" s="341" t="s">
        <v>1246</v>
      </c>
      <c r="D4707" s="22"/>
      <c r="E4707" s="23"/>
      <c r="F4707" s="14"/>
      <c r="G4707" s="23"/>
      <c r="H4707" s="22"/>
      <c r="I4707" s="24"/>
      <c r="J4707" s="24"/>
      <c r="K4707" s="25"/>
      <c r="L4707" s="25"/>
      <c r="M4707" s="25"/>
      <c r="N4707" s="25"/>
      <c r="O4707" s="25"/>
      <c r="P4707" s="25"/>
      <c r="Q4707" s="26"/>
      <c r="R4707" s="25"/>
      <c r="S4707" s="25"/>
      <c r="T4707" s="27">
        <f t="shared" si="366"/>
        <v>0</v>
      </c>
      <c r="U4707" s="27">
        <f t="shared" si="367"/>
        <v>0</v>
      </c>
      <c r="V4707" s="25"/>
      <c r="W4707" s="27" t="str">
        <f t="shared" si="368"/>
        <v/>
      </c>
      <c r="X4707" s="43" t="str">
        <f t="shared" si="369"/>
        <v>OK</v>
      </c>
      <c r="Y4707" s="681" t="str">
        <f t="shared" si="370"/>
        <v/>
      </c>
    </row>
    <row r="4708" spans="1:25" x14ac:dyDescent="0.25">
      <c r="A4708" s="68" t="str">
        <f>'0'!$A$4</f>
        <v>………………..</v>
      </c>
      <c r="B4708" s="341">
        <f>'0'!$A$2</f>
        <v>46112</v>
      </c>
      <c r="C4708" s="341" t="s">
        <v>1246</v>
      </c>
      <c r="D4708" s="22"/>
      <c r="E4708" s="23"/>
      <c r="F4708" s="14"/>
      <c r="G4708" s="23"/>
      <c r="H4708" s="22"/>
      <c r="I4708" s="24"/>
      <c r="J4708" s="24"/>
      <c r="K4708" s="25"/>
      <c r="L4708" s="25"/>
      <c r="M4708" s="25"/>
      <c r="N4708" s="25"/>
      <c r="O4708" s="25"/>
      <c r="P4708" s="25"/>
      <c r="Q4708" s="26"/>
      <c r="R4708" s="25"/>
      <c r="S4708" s="25"/>
      <c r="T4708" s="27">
        <f t="shared" si="366"/>
        <v>0</v>
      </c>
      <c r="U4708" s="27">
        <f t="shared" si="367"/>
        <v>0</v>
      </c>
      <c r="V4708" s="25"/>
      <c r="W4708" s="27" t="str">
        <f t="shared" si="368"/>
        <v/>
      </c>
      <c r="X4708" s="43" t="str">
        <f t="shared" si="369"/>
        <v>OK</v>
      </c>
      <c r="Y4708" s="681" t="str">
        <f t="shared" si="370"/>
        <v/>
      </c>
    </row>
    <row r="4709" spans="1:25" x14ac:dyDescent="0.25">
      <c r="A4709" s="68" t="str">
        <f>'0'!$A$4</f>
        <v>………………..</v>
      </c>
      <c r="B4709" s="341">
        <f>'0'!$A$2</f>
        <v>46112</v>
      </c>
      <c r="C4709" s="341" t="s">
        <v>1246</v>
      </c>
      <c r="D4709" s="22"/>
      <c r="E4709" s="23"/>
      <c r="F4709" s="14"/>
      <c r="G4709" s="23"/>
      <c r="H4709" s="22"/>
      <c r="I4709" s="24"/>
      <c r="J4709" s="24"/>
      <c r="K4709" s="25"/>
      <c r="L4709" s="25"/>
      <c r="M4709" s="25"/>
      <c r="N4709" s="25"/>
      <c r="O4709" s="25"/>
      <c r="P4709" s="25"/>
      <c r="Q4709" s="26"/>
      <c r="R4709" s="25"/>
      <c r="S4709" s="25"/>
      <c r="T4709" s="27">
        <f t="shared" si="366"/>
        <v>0</v>
      </c>
      <c r="U4709" s="27">
        <f t="shared" si="367"/>
        <v>0</v>
      </c>
      <c r="V4709" s="25"/>
      <c r="W4709" s="27" t="str">
        <f t="shared" si="368"/>
        <v/>
      </c>
      <c r="X4709" s="43" t="str">
        <f t="shared" si="369"/>
        <v>OK</v>
      </c>
      <c r="Y4709" s="681" t="str">
        <f t="shared" si="370"/>
        <v/>
      </c>
    </row>
    <row r="4710" spans="1:25" x14ac:dyDescent="0.25">
      <c r="A4710" s="68" t="str">
        <f>'0'!$A$4</f>
        <v>………………..</v>
      </c>
      <c r="B4710" s="341">
        <f>'0'!$A$2</f>
        <v>46112</v>
      </c>
      <c r="C4710" s="341" t="s">
        <v>1246</v>
      </c>
      <c r="D4710" s="22"/>
      <c r="E4710" s="23"/>
      <c r="F4710" s="14"/>
      <c r="G4710" s="23"/>
      <c r="H4710" s="22"/>
      <c r="I4710" s="24"/>
      <c r="J4710" s="24"/>
      <c r="K4710" s="25"/>
      <c r="L4710" s="25"/>
      <c r="M4710" s="25"/>
      <c r="N4710" s="25"/>
      <c r="O4710" s="25"/>
      <c r="P4710" s="25"/>
      <c r="Q4710" s="26"/>
      <c r="R4710" s="25"/>
      <c r="S4710" s="25"/>
      <c r="T4710" s="27">
        <f t="shared" si="366"/>
        <v>0</v>
      </c>
      <c r="U4710" s="27">
        <f t="shared" si="367"/>
        <v>0</v>
      </c>
      <c r="V4710" s="25"/>
      <c r="W4710" s="27" t="str">
        <f t="shared" si="368"/>
        <v/>
      </c>
      <c r="X4710" s="43" t="str">
        <f t="shared" si="369"/>
        <v>OK</v>
      </c>
      <c r="Y4710" s="681" t="str">
        <f t="shared" si="370"/>
        <v/>
      </c>
    </row>
    <row r="4711" spans="1:25" x14ac:dyDescent="0.25">
      <c r="A4711" s="68" t="str">
        <f>'0'!$A$4</f>
        <v>………………..</v>
      </c>
      <c r="B4711" s="341">
        <f>'0'!$A$2</f>
        <v>46112</v>
      </c>
      <c r="C4711" s="341" t="s">
        <v>1246</v>
      </c>
      <c r="D4711" s="22"/>
      <c r="E4711" s="23"/>
      <c r="F4711" s="14"/>
      <c r="G4711" s="23"/>
      <c r="H4711" s="22"/>
      <c r="I4711" s="24"/>
      <c r="J4711" s="24"/>
      <c r="K4711" s="25"/>
      <c r="L4711" s="25"/>
      <c r="M4711" s="25"/>
      <c r="N4711" s="25"/>
      <c r="O4711" s="25"/>
      <c r="P4711" s="25"/>
      <c r="Q4711" s="26"/>
      <c r="R4711" s="25"/>
      <c r="S4711" s="25"/>
      <c r="T4711" s="27">
        <f t="shared" si="366"/>
        <v>0</v>
      </c>
      <c r="U4711" s="27">
        <f t="shared" si="367"/>
        <v>0</v>
      </c>
      <c r="V4711" s="25"/>
      <c r="W4711" s="27" t="str">
        <f t="shared" si="368"/>
        <v/>
      </c>
      <c r="X4711" s="43" t="str">
        <f t="shared" si="369"/>
        <v>OK</v>
      </c>
      <c r="Y4711" s="681" t="str">
        <f t="shared" si="370"/>
        <v/>
      </c>
    </row>
    <row r="4712" spans="1:25" x14ac:dyDescent="0.25">
      <c r="A4712" s="68" t="str">
        <f>'0'!$A$4</f>
        <v>………………..</v>
      </c>
      <c r="B4712" s="341">
        <f>'0'!$A$2</f>
        <v>46112</v>
      </c>
      <c r="C4712" s="341" t="s">
        <v>1246</v>
      </c>
      <c r="D4712" s="22"/>
      <c r="E4712" s="23"/>
      <c r="F4712" s="14"/>
      <c r="G4712" s="23"/>
      <c r="H4712" s="22"/>
      <c r="I4712" s="24"/>
      <c r="J4712" s="24"/>
      <c r="K4712" s="25"/>
      <c r="L4712" s="25"/>
      <c r="M4712" s="25"/>
      <c r="N4712" s="25"/>
      <c r="O4712" s="25"/>
      <c r="P4712" s="25"/>
      <c r="Q4712" s="26"/>
      <c r="R4712" s="25"/>
      <c r="S4712" s="25"/>
      <c r="T4712" s="27">
        <f t="shared" si="366"/>
        <v>0</v>
      </c>
      <c r="U4712" s="27">
        <f t="shared" si="367"/>
        <v>0</v>
      </c>
      <c r="V4712" s="25"/>
      <c r="W4712" s="27" t="str">
        <f t="shared" si="368"/>
        <v/>
      </c>
      <c r="X4712" s="43" t="str">
        <f t="shared" si="369"/>
        <v>OK</v>
      </c>
      <c r="Y4712" s="681" t="str">
        <f t="shared" si="370"/>
        <v/>
      </c>
    </row>
    <row r="4713" spans="1:25" x14ac:dyDescent="0.25">
      <c r="A4713" s="68" t="str">
        <f>'0'!$A$4</f>
        <v>………………..</v>
      </c>
      <c r="B4713" s="341">
        <f>'0'!$A$2</f>
        <v>46112</v>
      </c>
      <c r="C4713" s="341" t="s">
        <v>1246</v>
      </c>
      <c r="D4713" s="22"/>
      <c r="E4713" s="23"/>
      <c r="F4713" s="14"/>
      <c r="G4713" s="23"/>
      <c r="H4713" s="22"/>
      <c r="I4713" s="24"/>
      <c r="J4713" s="24"/>
      <c r="K4713" s="25"/>
      <c r="L4713" s="25"/>
      <c r="M4713" s="25"/>
      <c r="N4713" s="25"/>
      <c r="O4713" s="25"/>
      <c r="P4713" s="25"/>
      <c r="Q4713" s="26"/>
      <c r="R4713" s="25"/>
      <c r="S4713" s="25"/>
      <c r="T4713" s="27">
        <f t="shared" si="366"/>
        <v>0</v>
      </c>
      <c r="U4713" s="27">
        <f t="shared" si="367"/>
        <v>0</v>
      </c>
      <c r="V4713" s="25"/>
      <c r="W4713" s="27" t="str">
        <f t="shared" si="368"/>
        <v/>
      </c>
      <c r="X4713" s="43" t="str">
        <f t="shared" si="369"/>
        <v>OK</v>
      </c>
      <c r="Y4713" s="681" t="str">
        <f t="shared" si="370"/>
        <v/>
      </c>
    </row>
    <row r="4714" spans="1:25" x14ac:dyDescent="0.25">
      <c r="A4714" s="68" t="str">
        <f>'0'!$A$4</f>
        <v>………………..</v>
      </c>
      <c r="B4714" s="341">
        <f>'0'!$A$2</f>
        <v>46112</v>
      </c>
      <c r="C4714" s="341" t="s">
        <v>1246</v>
      </c>
      <c r="D4714" s="22"/>
      <c r="E4714" s="23"/>
      <c r="F4714" s="14"/>
      <c r="G4714" s="23"/>
      <c r="H4714" s="22"/>
      <c r="I4714" s="24"/>
      <c r="J4714" s="24"/>
      <c r="K4714" s="25"/>
      <c r="L4714" s="25"/>
      <c r="M4714" s="25"/>
      <c r="N4714" s="25"/>
      <c r="O4714" s="25"/>
      <c r="P4714" s="25"/>
      <c r="Q4714" s="26"/>
      <c r="R4714" s="25"/>
      <c r="S4714" s="25"/>
      <c r="T4714" s="27">
        <f t="shared" si="366"/>
        <v>0</v>
      </c>
      <c r="U4714" s="27">
        <f t="shared" si="367"/>
        <v>0</v>
      </c>
      <c r="V4714" s="25"/>
      <c r="W4714" s="27" t="str">
        <f t="shared" si="368"/>
        <v/>
      </c>
      <c r="X4714" s="43" t="str">
        <f t="shared" si="369"/>
        <v>OK</v>
      </c>
      <c r="Y4714" s="681" t="str">
        <f t="shared" si="370"/>
        <v/>
      </c>
    </row>
    <row r="4715" spans="1:25" x14ac:dyDescent="0.25">
      <c r="A4715" s="68" t="str">
        <f>'0'!$A$4</f>
        <v>………………..</v>
      </c>
      <c r="B4715" s="341">
        <f>'0'!$A$2</f>
        <v>46112</v>
      </c>
      <c r="C4715" s="341" t="s">
        <v>1246</v>
      </c>
      <c r="D4715" s="22"/>
      <c r="E4715" s="23"/>
      <c r="F4715" s="14"/>
      <c r="G4715" s="23"/>
      <c r="H4715" s="22"/>
      <c r="I4715" s="24"/>
      <c r="J4715" s="24"/>
      <c r="K4715" s="25"/>
      <c r="L4715" s="25"/>
      <c r="M4715" s="25"/>
      <c r="N4715" s="25"/>
      <c r="O4715" s="25"/>
      <c r="P4715" s="25"/>
      <c r="Q4715" s="26"/>
      <c r="R4715" s="25"/>
      <c r="S4715" s="25"/>
      <c r="T4715" s="27">
        <f t="shared" si="366"/>
        <v>0</v>
      </c>
      <c r="U4715" s="27">
        <f t="shared" si="367"/>
        <v>0</v>
      </c>
      <c r="V4715" s="25"/>
      <c r="W4715" s="27" t="str">
        <f t="shared" si="368"/>
        <v/>
      </c>
      <c r="X4715" s="43" t="str">
        <f t="shared" si="369"/>
        <v>OK</v>
      </c>
      <c r="Y4715" s="681" t="str">
        <f t="shared" si="370"/>
        <v/>
      </c>
    </row>
    <row r="4716" spans="1:25" x14ac:dyDescent="0.25">
      <c r="A4716" s="68" t="str">
        <f>'0'!$A$4</f>
        <v>………………..</v>
      </c>
      <c r="B4716" s="341">
        <f>'0'!$A$2</f>
        <v>46112</v>
      </c>
      <c r="C4716" s="341" t="s">
        <v>1246</v>
      </c>
      <c r="D4716" s="22"/>
      <c r="E4716" s="23"/>
      <c r="F4716" s="14"/>
      <c r="G4716" s="23"/>
      <c r="H4716" s="22"/>
      <c r="I4716" s="24"/>
      <c r="J4716" s="24"/>
      <c r="K4716" s="25"/>
      <c r="L4716" s="25"/>
      <c r="M4716" s="25"/>
      <c r="N4716" s="25"/>
      <c r="O4716" s="25"/>
      <c r="P4716" s="25"/>
      <c r="Q4716" s="26"/>
      <c r="R4716" s="25"/>
      <c r="S4716" s="25"/>
      <c r="T4716" s="27">
        <f t="shared" si="366"/>
        <v>0</v>
      </c>
      <c r="U4716" s="27">
        <f t="shared" si="367"/>
        <v>0</v>
      </c>
      <c r="V4716" s="25"/>
      <c r="W4716" s="27" t="str">
        <f t="shared" si="368"/>
        <v/>
      </c>
      <c r="X4716" s="43" t="str">
        <f t="shared" si="369"/>
        <v>OK</v>
      </c>
      <c r="Y4716" s="681" t="str">
        <f t="shared" si="370"/>
        <v/>
      </c>
    </row>
    <row r="4717" spans="1:25" x14ac:dyDescent="0.25">
      <c r="A4717" s="68" t="str">
        <f>'0'!$A$4</f>
        <v>………………..</v>
      </c>
      <c r="B4717" s="341">
        <f>'0'!$A$2</f>
        <v>46112</v>
      </c>
      <c r="C4717" s="341" t="s">
        <v>1246</v>
      </c>
      <c r="D4717" s="22"/>
      <c r="E4717" s="23"/>
      <c r="F4717" s="14"/>
      <c r="G4717" s="23"/>
      <c r="H4717" s="22"/>
      <c r="I4717" s="24"/>
      <c r="J4717" s="24"/>
      <c r="K4717" s="25"/>
      <c r="L4717" s="25"/>
      <c r="M4717" s="25"/>
      <c r="N4717" s="25"/>
      <c r="O4717" s="25"/>
      <c r="P4717" s="25"/>
      <c r="Q4717" s="26"/>
      <c r="R4717" s="25"/>
      <c r="S4717" s="25"/>
      <c r="T4717" s="27">
        <f t="shared" si="366"/>
        <v>0</v>
      </c>
      <c r="U4717" s="27">
        <f t="shared" si="367"/>
        <v>0</v>
      </c>
      <c r="V4717" s="25"/>
      <c r="W4717" s="27" t="str">
        <f t="shared" si="368"/>
        <v/>
      </c>
      <c r="X4717" s="43" t="str">
        <f t="shared" si="369"/>
        <v>OK</v>
      </c>
      <c r="Y4717" s="681" t="str">
        <f t="shared" si="370"/>
        <v/>
      </c>
    </row>
    <row r="4718" spans="1:25" x14ac:dyDescent="0.25">
      <c r="A4718" s="68" t="str">
        <f>'0'!$A$4</f>
        <v>………………..</v>
      </c>
      <c r="B4718" s="341">
        <f>'0'!$A$2</f>
        <v>46112</v>
      </c>
      <c r="C4718" s="341" t="s">
        <v>1246</v>
      </c>
      <c r="D4718" s="22"/>
      <c r="E4718" s="23"/>
      <c r="F4718" s="14"/>
      <c r="G4718" s="23"/>
      <c r="H4718" s="22"/>
      <c r="I4718" s="24"/>
      <c r="J4718" s="24"/>
      <c r="K4718" s="25"/>
      <c r="L4718" s="25"/>
      <c r="M4718" s="25"/>
      <c r="N4718" s="25"/>
      <c r="O4718" s="25"/>
      <c r="P4718" s="25"/>
      <c r="Q4718" s="26"/>
      <c r="R4718" s="25"/>
      <c r="S4718" s="25"/>
      <c r="T4718" s="27">
        <f t="shared" si="366"/>
        <v>0</v>
      </c>
      <c r="U4718" s="27">
        <f t="shared" si="367"/>
        <v>0</v>
      </c>
      <c r="V4718" s="25"/>
      <c r="W4718" s="27" t="str">
        <f t="shared" si="368"/>
        <v/>
      </c>
      <c r="X4718" s="43" t="str">
        <f t="shared" si="369"/>
        <v>OK</v>
      </c>
      <c r="Y4718" s="681" t="str">
        <f t="shared" si="370"/>
        <v/>
      </c>
    </row>
    <row r="4719" spans="1:25" x14ac:dyDescent="0.25">
      <c r="A4719" s="68" t="str">
        <f>'0'!$A$4</f>
        <v>………………..</v>
      </c>
      <c r="B4719" s="341">
        <f>'0'!$A$2</f>
        <v>46112</v>
      </c>
      <c r="C4719" s="341" t="s">
        <v>1246</v>
      </c>
      <c r="D4719" s="22"/>
      <c r="E4719" s="23"/>
      <c r="F4719" s="14"/>
      <c r="G4719" s="23"/>
      <c r="H4719" s="22"/>
      <c r="I4719" s="24"/>
      <c r="J4719" s="24"/>
      <c r="K4719" s="25"/>
      <c r="L4719" s="25"/>
      <c r="M4719" s="25"/>
      <c r="N4719" s="25"/>
      <c r="O4719" s="25"/>
      <c r="P4719" s="25"/>
      <c r="Q4719" s="26"/>
      <c r="R4719" s="25"/>
      <c r="S4719" s="25"/>
      <c r="T4719" s="27">
        <f t="shared" si="366"/>
        <v>0</v>
      </c>
      <c r="U4719" s="27">
        <f t="shared" si="367"/>
        <v>0</v>
      </c>
      <c r="V4719" s="25"/>
      <c r="W4719" s="27" t="str">
        <f t="shared" si="368"/>
        <v/>
      </c>
      <c r="X4719" s="43" t="str">
        <f t="shared" si="369"/>
        <v>OK</v>
      </c>
      <c r="Y4719" s="681" t="str">
        <f t="shared" si="370"/>
        <v/>
      </c>
    </row>
    <row r="4720" spans="1:25" x14ac:dyDescent="0.25">
      <c r="A4720" s="68" t="str">
        <f>'0'!$A$4</f>
        <v>………………..</v>
      </c>
      <c r="B4720" s="341">
        <f>'0'!$A$2</f>
        <v>46112</v>
      </c>
      <c r="C4720" s="341" t="s">
        <v>1246</v>
      </c>
      <c r="D4720" s="22"/>
      <c r="E4720" s="23"/>
      <c r="F4720" s="14"/>
      <c r="G4720" s="23"/>
      <c r="H4720" s="22"/>
      <c r="I4720" s="24"/>
      <c r="J4720" s="24"/>
      <c r="K4720" s="25"/>
      <c r="L4720" s="25"/>
      <c r="M4720" s="25"/>
      <c r="N4720" s="25"/>
      <c r="O4720" s="25"/>
      <c r="P4720" s="25"/>
      <c r="Q4720" s="26"/>
      <c r="R4720" s="25"/>
      <c r="S4720" s="25"/>
      <c r="T4720" s="27">
        <f t="shared" si="366"/>
        <v>0</v>
      </c>
      <c r="U4720" s="27">
        <f t="shared" si="367"/>
        <v>0</v>
      </c>
      <c r="V4720" s="25"/>
      <c r="W4720" s="27" t="str">
        <f t="shared" si="368"/>
        <v/>
      </c>
      <c r="X4720" s="43" t="str">
        <f t="shared" si="369"/>
        <v>OK</v>
      </c>
      <c r="Y4720" s="681" t="str">
        <f t="shared" si="370"/>
        <v/>
      </c>
    </row>
    <row r="4721" spans="1:25" x14ac:dyDescent="0.25">
      <c r="A4721" s="68" t="str">
        <f>'0'!$A$4</f>
        <v>………………..</v>
      </c>
      <c r="B4721" s="341">
        <f>'0'!$A$2</f>
        <v>46112</v>
      </c>
      <c r="C4721" s="341" t="s">
        <v>1246</v>
      </c>
      <c r="D4721" s="22"/>
      <c r="E4721" s="23"/>
      <c r="F4721" s="14"/>
      <c r="G4721" s="23"/>
      <c r="H4721" s="22"/>
      <c r="I4721" s="24"/>
      <c r="J4721" s="24"/>
      <c r="K4721" s="25"/>
      <c r="L4721" s="25"/>
      <c r="M4721" s="25"/>
      <c r="N4721" s="25"/>
      <c r="O4721" s="25"/>
      <c r="P4721" s="25"/>
      <c r="Q4721" s="26"/>
      <c r="R4721" s="25"/>
      <c r="S4721" s="25"/>
      <c r="T4721" s="27">
        <f t="shared" si="366"/>
        <v>0</v>
      </c>
      <c r="U4721" s="27">
        <f t="shared" si="367"/>
        <v>0</v>
      </c>
      <c r="V4721" s="25"/>
      <c r="W4721" s="27" t="str">
        <f t="shared" si="368"/>
        <v/>
      </c>
      <c r="X4721" s="43" t="str">
        <f t="shared" si="369"/>
        <v>OK</v>
      </c>
      <c r="Y4721" s="681" t="str">
        <f t="shared" si="370"/>
        <v/>
      </c>
    </row>
    <row r="4722" spans="1:25" x14ac:dyDescent="0.25">
      <c r="A4722" s="68" t="str">
        <f>'0'!$A$4</f>
        <v>………………..</v>
      </c>
      <c r="B4722" s="341">
        <f>'0'!$A$2</f>
        <v>46112</v>
      </c>
      <c r="C4722" s="341" t="s">
        <v>1246</v>
      </c>
      <c r="D4722" s="22"/>
      <c r="E4722" s="23"/>
      <c r="F4722" s="14"/>
      <c r="G4722" s="23"/>
      <c r="H4722" s="22"/>
      <c r="I4722" s="24"/>
      <c r="J4722" s="24"/>
      <c r="K4722" s="25"/>
      <c r="L4722" s="25"/>
      <c r="M4722" s="25"/>
      <c r="N4722" s="25"/>
      <c r="O4722" s="25"/>
      <c r="P4722" s="25"/>
      <c r="Q4722" s="26"/>
      <c r="R4722" s="25"/>
      <c r="S4722" s="25"/>
      <c r="T4722" s="27">
        <f t="shared" si="366"/>
        <v>0</v>
      </c>
      <c r="U4722" s="27">
        <f t="shared" si="367"/>
        <v>0</v>
      </c>
      <c r="V4722" s="25"/>
      <c r="W4722" s="27" t="str">
        <f t="shared" si="368"/>
        <v/>
      </c>
      <c r="X4722" s="43" t="str">
        <f t="shared" si="369"/>
        <v>OK</v>
      </c>
      <c r="Y4722" s="681" t="str">
        <f t="shared" si="370"/>
        <v/>
      </c>
    </row>
    <row r="4723" spans="1:25" x14ac:dyDescent="0.25">
      <c r="A4723" s="68" t="str">
        <f>'0'!$A$4</f>
        <v>………………..</v>
      </c>
      <c r="B4723" s="341">
        <f>'0'!$A$2</f>
        <v>46112</v>
      </c>
      <c r="C4723" s="341" t="s">
        <v>1246</v>
      </c>
      <c r="D4723" s="22"/>
      <c r="E4723" s="23"/>
      <c r="F4723" s="14"/>
      <c r="G4723" s="23"/>
      <c r="H4723" s="22"/>
      <c r="I4723" s="24"/>
      <c r="J4723" s="24"/>
      <c r="K4723" s="25"/>
      <c r="L4723" s="25"/>
      <c r="M4723" s="25"/>
      <c r="N4723" s="25"/>
      <c r="O4723" s="25"/>
      <c r="P4723" s="25"/>
      <c r="Q4723" s="26"/>
      <c r="R4723" s="25"/>
      <c r="S4723" s="25"/>
      <c r="T4723" s="27">
        <f t="shared" si="366"/>
        <v>0</v>
      </c>
      <c r="U4723" s="27">
        <f t="shared" si="367"/>
        <v>0</v>
      </c>
      <c r="V4723" s="25"/>
      <c r="W4723" s="27" t="str">
        <f t="shared" si="368"/>
        <v/>
      </c>
      <c r="X4723" s="43" t="str">
        <f t="shared" si="369"/>
        <v>OK</v>
      </c>
      <c r="Y4723" s="681" t="str">
        <f t="shared" si="370"/>
        <v/>
      </c>
    </row>
    <row r="4724" spans="1:25" x14ac:dyDescent="0.25">
      <c r="A4724" s="68" t="str">
        <f>'0'!$A$4</f>
        <v>………………..</v>
      </c>
      <c r="B4724" s="341">
        <f>'0'!$A$2</f>
        <v>46112</v>
      </c>
      <c r="C4724" s="341" t="s">
        <v>1246</v>
      </c>
      <c r="D4724" s="22"/>
      <c r="E4724" s="23"/>
      <c r="F4724" s="14"/>
      <c r="G4724" s="23"/>
      <c r="H4724" s="22"/>
      <c r="I4724" s="24"/>
      <c r="J4724" s="24"/>
      <c r="K4724" s="25"/>
      <c r="L4724" s="25"/>
      <c r="M4724" s="25"/>
      <c r="N4724" s="25"/>
      <c r="O4724" s="25"/>
      <c r="P4724" s="25"/>
      <c r="Q4724" s="26"/>
      <c r="R4724" s="25"/>
      <c r="S4724" s="25"/>
      <c r="T4724" s="27">
        <f t="shared" si="366"/>
        <v>0</v>
      </c>
      <c r="U4724" s="27">
        <f t="shared" si="367"/>
        <v>0</v>
      </c>
      <c r="V4724" s="25"/>
      <c r="W4724" s="27" t="str">
        <f t="shared" si="368"/>
        <v/>
      </c>
      <c r="X4724" s="43" t="str">
        <f t="shared" si="369"/>
        <v>OK</v>
      </c>
      <c r="Y4724" s="681" t="str">
        <f t="shared" si="370"/>
        <v/>
      </c>
    </row>
    <row r="4725" spans="1:25" x14ac:dyDescent="0.25">
      <c r="A4725" s="68" t="str">
        <f>'0'!$A$4</f>
        <v>………………..</v>
      </c>
      <c r="B4725" s="341">
        <f>'0'!$A$2</f>
        <v>46112</v>
      </c>
      <c r="C4725" s="341" t="s">
        <v>1246</v>
      </c>
      <c r="D4725" s="22"/>
      <c r="E4725" s="23"/>
      <c r="F4725" s="14"/>
      <c r="G4725" s="23"/>
      <c r="H4725" s="22"/>
      <c r="I4725" s="24"/>
      <c r="J4725" s="24"/>
      <c r="K4725" s="25"/>
      <c r="L4725" s="25"/>
      <c r="M4725" s="25"/>
      <c r="N4725" s="25"/>
      <c r="O4725" s="25"/>
      <c r="P4725" s="25"/>
      <c r="Q4725" s="26"/>
      <c r="R4725" s="25"/>
      <c r="S4725" s="25"/>
      <c r="T4725" s="27">
        <f t="shared" si="366"/>
        <v>0</v>
      </c>
      <c r="U4725" s="27">
        <f t="shared" si="367"/>
        <v>0</v>
      </c>
      <c r="V4725" s="25"/>
      <c r="W4725" s="27" t="str">
        <f t="shared" si="368"/>
        <v/>
      </c>
      <c r="X4725" s="43" t="str">
        <f t="shared" si="369"/>
        <v>OK</v>
      </c>
      <c r="Y4725" s="681" t="str">
        <f t="shared" si="370"/>
        <v/>
      </c>
    </row>
    <row r="4726" spans="1:25" x14ac:dyDescent="0.25">
      <c r="A4726" s="68" t="str">
        <f>'0'!$A$4</f>
        <v>………………..</v>
      </c>
      <c r="B4726" s="341">
        <f>'0'!$A$2</f>
        <v>46112</v>
      </c>
      <c r="C4726" s="341" t="s">
        <v>1246</v>
      </c>
      <c r="D4726" s="22"/>
      <c r="E4726" s="23"/>
      <c r="F4726" s="14"/>
      <c r="G4726" s="23"/>
      <c r="H4726" s="22"/>
      <c r="I4726" s="24"/>
      <c r="J4726" s="24"/>
      <c r="K4726" s="25"/>
      <c r="L4726" s="25"/>
      <c r="M4726" s="25"/>
      <c r="N4726" s="25"/>
      <c r="O4726" s="25"/>
      <c r="P4726" s="25"/>
      <c r="Q4726" s="26"/>
      <c r="R4726" s="25"/>
      <c r="S4726" s="25"/>
      <c r="T4726" s="27">
        <f t="shared" si="366"/>
        <v>0</v>
      </c>
      <c r="U4726" s="27">
        <f t="shared" si="367"/>
        <v>0</v>
      </c>
      <c r="V4726" s="25"/>
      <c r="W4726" s="27" t="str">
        <f t="shared" si="368"/>
        <v/>
      </c>
      <c r="X4726" s="43" t="str">
        <f t="shared" si="369"/>
        <v>OK</v>
      </c>
      <c r="Y4726" s="681" t="str">
        <f t="shared" si="370"/>
        <v/>
      </c>
    </row>
    <row r="4727" spans="1:25" x14ac:dyDescent="0.25">
      <c r="A4727" s="68" t="str">
        <f>'0'!$A$4</f>
        <v>………………..</v>
      </c>
      <c r="B4727" s="341">
        <f>'0'!$A$2</f>
        <v>46112</v>
      </c>
      <c r="C4727" s="341" t="s">
        <v>1246</v>
      </c>
      <c r="D4727" s="22"/>
      <c r="E4727" s="23"/>
      <c r="F4727" s="14"/>
      <c r="G4727" s="23"/>
      <c r="H4727" s="22"/>
      <c r="I4727" s="24"/>
      <c r="J4727" s="24"/>
      <c r="K4727" s="25"/>
      <c r="L4727" s="25"/>
      <c r="M4727" s="25"/>
      <c r="N4727" s="25"/>
      <c r="O4727" s="25"/>
      <c r="P4727" s="25"/>
      <c r="Q4727" s="26"/>
      <c r="R4727" s="25"/>
      <c r="S4727" s="25"/>
      <c r="T4727" s="27">
        <f t="shared" si="366"/>
        <v>0</v>
      </c>
      <c r="U4727" s="27">
        <f t="shared" si="367"/>
        <v>0</v>
      </c>
      <c r="V4727" s="25"/>
      <c r="W4727" s="27" t="str">
        <f t="shared" si="368"/>
        <v/>
      </c>
      <c r="X4727" s="43" t="str">
        <f t="shared" si="369"/>
        <v>OK</v>
      </c>
      <c r="Y4727" s="681" t="str">
        <f t="shared" si="370"/>
        <v/>
      </c>
    </row>
    <row r="4728" spans="1:25" x14ac:dyDescent="0.25">
      <c r="A4728" s="68" t="str">
        <f>'0'!$A$4</f>
        <v>………………..</v>
      </c>
      <c r="B4728" s="341">
        <f>'0'!$A$2</f>
        <v>46112</v>
      </c>
      <c r="C4728" s="341" t="s">
        <v>1246</v>
      </c>
      <c r="D4728" s="22"/>
      <c r="E4728" s="23"/>
      <c r="F4728" s="14"/>
      <c r="G4728" s="23"/>
      <c r="H4728" s="22"/>
      <c r="I4728" s="24"/>
      <c r="J4728" s="24"/>
      <c r="K4728" s="25"/>
      <c r="L4728" s="25"/>
      <c r="M4728" s="25"/>
      <c r="N4728" s="25"/>
      <c r="O4728" s="25"/>
      <c r="P4728" s="25"/>
      <c r="Q4728" s="26"/>
      <c r="R4728" s="25"/>
      <c r="S4728" s="25"/>
      <c r="T4728" s="27">
        <f t="shared" si="366"/>
        <v>0</v>
      </c>
      <c r="U4728" s="27">
        <f t="shared" si="367"/>
        <v>0</v>
      </c>
      <c r="V4728" s="25"/>
      <c r="W4728" s="27" t="str">
        <f t="shared" si="368"/>
        <v/>
      </c>
      <c r="X4728" s="43" t="str">
        <f t="shared" si="369"/>
        <v>OK</v>
      </c>
      <c r="Y4728" s="681" t="str">
        <f t="shared" si="370"/>
        <v/>
      </c>
    </row>
    <row r="4729" spans="1:25" x14ac:dyDescent="0.25">
      <c r="A4729" s="68" t="str">
        <f>'0'!$A$4</f>
        <v>………………..</v>
      </c>
      <c r="B4729" s="341">
        <f>'0'!$A$2</f>
        <v>46112</v>
      </c>
      <c r="C4729" s="341" t="s">
        <v>1246</v>
      </c>
      <c r="D4729" s="22"/>
      <c r="E4729" s="23"/>
      <c r="F4729" s="14"/>
      <c r="G4729" s="23"/>
      <c r="H4729" s="22"/>
      <c r="I4729" s="24"/>
      <c r="J4729" s="24"/>
      <c r="K4729" s="25"/>
      <c r="L4729" s="25"/>
      <c r="M4729" s="25"/>
      <c r="N4729" s="25"/>
      <c r="O4729" s="25"/>
      <c r="P4729" s="25"/>
      <c r="Q4729" s="26"/>
      <c r="R4729" s="25"/>
      <c r="S4729" s="25"/>
      <c r="T4729" s="27">
        <f t="shared" si="366"/>
        <v>0</v>
      </c>
      <c r="U4729" s="27">
        <f t="shared" si="367"/>
        <v>0</v>
      </c>
      <c r="V4729" s="25"/>
      <c r="W4729" s="27" t="str">
        <f t="shared" si="368"/>
        <v/>
      </c>
      <c r="X4729" s="43" t="str">
        <f t="shared" si="369"/>
        <v>OK</v>
      </c>
      <c r="Y4729" s="681" t="str">
        <f t="shared" si="370"/>
        <v/>
      </c>
    </row>
    <row r="4730" spans="1:25" x14ac:dyDescent="0.25">
      <c r="A4730" s="68" t="str">
        <f>'0'!$A$4</f>
        <v>………………..</v>
      </c>
      <c r="B4730" s="341">
        <f>'0'!$A$2</f>
        <v>46112</v>
      </c>
      <c r="C4730" s="341" t="s">
        <v>1246</v>
      </c>
      <c r="D4730" s="22"/>
      <c r="E4730" s="23"/>
      <c r="F4730" s="14"/>
      <c r="G4730" s="23"/>
      <c r="H4730" s="22"/>
      <c r="I4730" s="24"/>
      <c r="J4730" s="24"/>
      <c r="K4730" s="25"/>
      <c r="L4730" s="25"/>
      <c r="M4730" s="25"/>
      <c r="N4730" s="25"/>
      <c r="O4730" s="25"/>
      <c r="P4730" s="25"/>
      <c r="Q4730" s="26"/>
      <c r="R4730" s="25"/>
      <c r="S4730" s="25"/>
      <c r="T4730" s="27">
        <f t="shared" si="366"/>
        <v>0</v>
      </c>
      <c r="U4730" s="27">
        <f t="shared" si="367"/>
        <v>0</v>
      </c>
      <c r="V4730" s="25"/>
      <c r="W4730" s="27" t="str">
        <f t="shared" si="368"/>
        <v/>
      </c>
      <c r="X4730" s="43" t="str">
        <f t="shared" si="369"/>
        <v>OK</v>
      </c>
      <c r="Y4730" s="681" t="str">
        <f t="shared" si="370"/>
        <v/>
      </c>
    </row>
    <row r="4731" spans="1:25" x14ac:dyDescent="0.25">
      <c r="A4731" s="68" t="str">
        <f>'0'!$A$4</f>
        <v>………………..</v>
      </c>
      <c r="B4731" s="341">
        <f>'0'!$A$2</f>
        <v>46112</v>
      </c>
      <c r="C4731" s="341" t="s">
        <v>1246</v>
      </c>
      <c r="D4731" s="22"/>
      <c r="E4731" s="23"/>
      <c r="F4731" s="14"/>
      <c r="G4731" s="23"/>
      <c r="H4731" s="22"/>
      <c r="I4731" s="24"/>
      <c r="J4731" s="24"/>
      <c r="K4731" s="25"/>
      <c r="L4731" s="25"/>
      <c r="M4731" s="25"/>
      <c r="N4731" s="25"/>
      <c r="O4731" s="25"/>
      <c r="P4731" s="25"/>
      <c r="Q4731" s="26"/>
      <c r="R4731" s="25"/>
      <c r="S4731" s="25"/>
      <c r="T4731" s="27">
        <f t="shared" si="366"/>
        <v>0</v>
      </c>
      <c r="U4731" s="27">
        <f t="shared" si="367"/>
        <v>0</v>
      </c>
      <c r="V4731" s="25"/>
      <c r="W4731" s="27" t="str">
        <f t="shared" si="368"/>
        <v/>
      </c>
      <c r="X4731" s="43" t="str">
        <f t="shared" si="369"/>
        <v>OK</v>
      </c>
      <c r="Y4731" s="681" t="str">
        <f t="shared" si="370"/>
        <v/>
      </c>
    </row>
    <row r="4732" spans="1:25" x14ac:dyDescent="0.25">
      <c r="A4732" s="68" t="str">
        <f>'0'!$A$4</f>
        <v>………………..</v>
      </c>
      <c r="B4732" s="341">
        <f>'0'!$A$2</f>
        <v>46112</v>
      </c>
      <c r="C4732" s="341" t="s">
        <v>1246</v>
      </c>
      <c r="D4732" s="22"/>
      <c r="E4732" s="23"/>
      <c r="F4732" s="14"/>
      <c r="G4732" s="23"/>
      <c r="H4732" s="22"/>
      <c r="I4732" s="24"/>
      <c r="J4732" s="24"/>
      <c r="K4732" s="25"/>
      <c r="L4732" s="25"/>
      <c r="M4732" s="25"/>
      <c r="N4732" s="25"/>
      <c r="O4732" s="25"/>
      <c r="P4732" s="25"/>
      <c r="Q4732" s="26"/>
      <c r="R4732" s="25"/>
      <c r="S4732" s="25"/>
      <c r="T4732" s="27">
        <f t="shared" si="366"/>
        <v>0</v>
      </c>
      <c r="U4732" s="27">
        <f t="shared" si="367"/>
        <v>0</v>
      </c>
      <c r="V4732" s="25"/>
      <c r="W4732" s="27" t="str">
        <f t="shared" si="368"/>
        <v/>
      </c>
      <c r="X4732" s="43" t="str">
        <f t="shared" si="369"/>
        <v>OK</v>
      </c>
      <c r="Y4732" s="681" t="str">
        <f t="shared" si="370"/>
        <v/>
      </c>
    </row>
    <row r="4733" spans="1:25" x14ac:dyDescent="0.25">
      <c r="A4733" s="68" t="str">
        <f>'0'!$A$4</f>
        <v>………………..</v>
      </c>
      <c r="B4733" s="341">
        <f>'0'!$A$2</f>
        <v>46112</v>
      </c>
      <c r="C4733" s="341" t="s">
        <v>1246</v>
      </c>
      <c r="D4733" s="22"/>
      <c r="E4733" s="23"/>
      <c r="F4733" s="14"/>
      <c r="G4733" s="23"/>
      <c r="H4733" s="22"/>
      <c r="I4733" s="24"/>
      <c r="J4733" s="24"/>
      <c r="K4733" s="25"/>
      <c r="L4733" s="25"/>
      <c r="M4733" s="25"/>
      <c r="N4733" s="25"/>
      <c r="O4733" s="25"/>
      <c r="P4733" s="25"/>
      <c r="Q4733" s="26"/>
      <c r="R4733" s="25"/>
      <c r="S4733" s="25"/>
      <c r="T4733" s="27">
        <f t="shared" si="366"/>
        <v>0</v>
      </c>
      <c r="U4733" s="27">
        <f t="shared" si="367"/>
        <v>0</v>
      </c>
      <c r="V4733" s="25"/>
      <c r="W4733" s="27" t="str">
        <f t="shared" si="368"/>
        <v/>
      </c>
      <c r="X4733" s="43" t="str">
        <f t="shared" si="369"/>
        <v>OK</v>
      </c>
      <c r="Y4733" s="681" t="str">
        <f t="shared" si="370"/>
        <v/>
      </c>
    </row>
    <row r="4734" spans="1:25" x14ac:dyDescent="0.25">
      <c r="A4734" s="68" t="str">
        <f>'0'!$A$4</f>
        <v>………………..</v>
      </c>
      <c r="B4734" s="341">
        <f>'0'!$A$2</f>
        <v>46112</v>
      </c>
      <c r="C4734" s="341" t="s">
        <v>1246</v>
      </c>
      <c r="D4734" s="22"/>
      <c r="E4734" s="23"/>
      <c r="F4734" s="14"/>
      <c r="G4734" s="23"/>
      <c r="H4734" s="22"/>
      <c r="I4734" s="24"/>
      <c r="J4734" s="24"/>
      <c r="K4734" s="25"/>
      <c r="L4734" s="25"/>
      <c r="M4734" s="25"/>
      <c r="N4734" s="25"/>
      <c r="O4734" s="25"/>
      <c r="P4734" s="25"/>
      <c r="Q4734" s="26"/>
      <c r="R4734" s="25"/>
      <c r="S4734" s="25"/>
      <c r="T4734" s="27">
        <f t="shared" si="366"/>
        <v>0</v>
      </c>
      <c r="U4734" s="27">
        <f t="shared" si="367"/>
        <v>0</v>
      </c>
      <c r="V4734" s="25"/>
      <c r="W4734" s="27" t="str">
        <f t="shared" si="368"/>
        <v/>
      </c>
      <c r="X4734" s="43" t="str">
        <f t="shared" si="369"/>
        <v>OK</v>
      </c>
      <c r="Y4734" s="681" t="str">
        <f t="shared" si="370"/>
        <v/>
      </c>
    </row>
    <row r="4735" spans="1:25" x14ac:dyDescent="0.25">
      <c r="A4735" s="68" t="str">
        <f>'0'!$A$4</f>
        <v>………………..</v>
      </c>
      <c r="B4735" s="341">
        <f>'0'!$A$2</f>
        <v>46112</v>
      </c>
      <c r="C4735" s="341" t="s">
        <v>1246</v>
      </c>
      <c r="D4735" s="22"/>
      <c r="E4735" s="23"/>
      <c r="F4735" s="14"/>
      <c r="G4735" s="23"/>
      <c r="H4735" s="22"/>
      <c r="I4735" s="24"/>
      <c r="J4735" s="24"/>
      <c r="K4735" s="25"/>
      <c r="L4735" s="25"/>
      <c r="M4735" s="25"/>
      <c r="N4735" s="25"/>
      <c r="O4735" s="25"/>
      <c r="P4735" s="25"/>
      <c r="Q4735" s="26"/>
      <c r="R4735" s="25"/>
      <c r="S4735" s="25"/>
      <c r="T4735" s="27">
        <f t="shared" si="366"/>
        <v>0</v>
      </c>
      <c r="U4735" s="27">
        <f t="shared" si="367"/>
        <v>0</v>
      </c>
      <c r="V4735" s="25"/>
      <c r="W4735" s="27" t="str">
        <f t="shared" si="368"/>
        <v/>
      </c>
      <c r="X4735" s="43" t="str">
        <f t="shared" si="369"/>
        <v>OK</v>
      </c>
      <c r="Y4735" s="681" t="str">
        <f t="shared" si="370"/>
        <v/>
      </c>
    </row>
    <row r="4736" spans="1:25" x14ac:dyDescent="0.25">
      <c r="A4736" s="68" t="str">
        <f>'0'!$A$4</f>
        <v>………………..</v>
      </c>
      <c r="B4736" s="341">
        <f>'0'!$A$2</f>
        <v>46112</v>
      </c>
      <c r="C4736" s="341" t="s">
        <v>1246</v>
      </c>
      <c r="D4736" s="22"/>
      <c r="E4736" s="23"/>
      <c r="F4736" s="14"/>
      <c r="G4736" s="23"/>
      <c r="H4736" s="22"/>
      <c r="I4736" s="24"/>
      <c r="J4736" s="24"/>
      <c r="K4736" s="25"/>
      <c r="L4736" s="25"/>
      <c r="M4736" s="25"/>
      <c r="N4736" s="25"/>
      <c r="O4736" s="25"/>
      <c r="P4736" s="25"/>
      <c r="Q4736" s="26"/>
      <c r="R4736" s="25"/>
      <c r="S4736" s="25"/>
      <c r="T4736" s="27">
        <f t="shared" si="366"/>
        <v>0</v>
      </c>
      <c r="U4736" s="27">
        <f t="shared" si="367"/>
        <v>0</v>
      </c>
      <c r="V4736" s="25"/>
      <c r="W4736" s="27" t="str">
        <f t="shared" si="368"/>
        <v/>
      </c>
      <c r="X4736" s="43" t="str">
        <f t="shared" si="369"/>
        <v>OK</v>
      </c>
      <c r="Y4736" s="681" t="str">
        <f t="shared" si="370"/>
        <v/>
      </c>
    </row>
    <row r="4737" spans="1:25" x14ac:dyDescent="0.25">
      <c r="A4737" s="68" t="str">
        <f>'0'!$A$4</f>
        <v>………………..</v>
      </c>
      <c r="B4737" s="341">
        <f>'0'!$A$2</f>
        <v>46112</v>
      </c>
      <c r="C4737" s="341" t="s">
        <v>1246</v>
      </c>
      <c r="D4737" s="22"/>
      <c r="E4737" s="23"/>
      <c r="F4737" s="14"/>
      <c r="G4737" s="23"/>
      <c r="H4737" s="22"/>
      <c r="I4737" s="24"/>
      <c r="J4737" s="24"/>
      <c r="K4737" s="25"/>
      <c r="L4737" s="25"/>
      <c r="M4737" s="25"/>
      <c r="N4737" s="25"/>
      <c r="O4737" s="25"/>
      <c r="P4737" s="25"/>
      <c r="Q4737" s="26"/>
      <c r="R4737" s="25"/>
      <c r="S4737" s="25"/>
      <c r="T4737" s="27">
        <f t="shared" si="366"/>
        <v>0</v>
      </c>
      <c r="U4737" s="27">
        <f t="shared" si="367"/>
        <v>0</v>
      </c>
      <c r="V4737" s="25"/>
      <c r="W4737" s="27" t="str">
        <f t="shared" si="368"/>
        <v/>
      </c>
      <c r="X4737" s="43" t="str">
        <f t="shared" si="369"/>
        <v>OK</v>
      </c>
      <c r="Y4737" s="681" t="str">
        <f t="shared" si="370"/>
        <v/>
      </c>
    </row>
    <row r="4738" spans="1:25" x14ac:dyDescent="0.25">
      <c r="A4738" s="68" t="str">
        <f>'0'!$A$4</f>
        <v>………………..</v>
      </c>
      <c r="B4738" s="341">
        <f>'0'!$A$2</f>
        <v>46112</v>
      </c>
      <c r="C4738" s="341" t="s">
        <v>1246</v>
      </c>
      <c r="D4738" s="22"/>
      <c r="E4738" s="23"/>
      <c r="F4738" s="14"/>
      <c r="G4738" s="23"/>
      <c r="H4738" s="22"/>
      <c r="I4738" s="24"/>
      <c r="J4738" s="24"/>
      <c r="K4738" s="25"/>
      <c r="L4738" s="25"/>
      <c r="M4738" s="25"/>
      <c r="N4738" s="25"/>
      <c r="O4738" s="25"/>
      <c r="P4738" s="25"/>
      <c r="Q4738" s="26"/>
      <c r="R4738" s="25"/>
      <c r="S4738" s="25"/>
      <c r="T4738" s="27">
        <f t="shared" si="366"/>
        <v>0</v>
      </c>
      <c r="U4738" s="27">
        <f t="shared" si="367"/>
        <v>0</v>
      </c>
      <c r="V4738" s="25"/>
      <c r="W4738" s="27" t="str">
        <f t="shared" si="368"/>
        <v/>
      </c>
      <c r="X4738" s="43" t="str">
        <f t="shared" si="369"/>
        <v>OK</v>
      </c>
      <c r="Y4738" s="681" t="str">
        <f t="shared" si="370"/>
        <v/>
      </c>
    </row>
    <row r="4739" spans="1:25" x14ac:dyDescent="0.25">
      <c r="A4739" s="68" t="str">
        <f>'0'!$A$4</f>
        <v>………………..</v>
      </c>
      <c r="B4739" s="341">
        <f>'0'!$A$2</f>
        <v>46112</v>
      </c>
      <c r="C4739" s="341" t="s">
        <v>1246</v>
      </c>
      <c r="D4739" s="22"/>
      <c r="E4739" s="23"/>
      <c r="F4739" s="14"/>
      <c r="G4739" s="23"/>
      <c r="H4739" s="22"/>
      <c r="I4739" s="24"/>
      <c r="J4739" s="24"/>
      <c r="K4739" s="25"/>
      <c r="L4739" s="25"/>
      <c r="M4739" s="25"/>
      <c r="N4739" s="25"/>
      <c r="O4739" s="25"/>
      <c r="P4739" s="25"/>
      <c r="Q4739" s="26"/>
      <c r="R4739" s="25"/>
      <c r="S4739" s="25"/>
      <c r="T4739" s="27">
        <f t="shared" si="366"/>
        <v>0</v>
      </c>
      <c r="U4739" s="27">
        <f t="shared" si="367"/>
        <v>0</v>
      </c>
      <c r="V4739" s="25"/>
      <c r="W4739" s="27" t="str">
        <f t="shared" si="368"/>
        <v/>
      </c>
      <c r="X4739" s="43" t="str">
        <f t="shared" si="369"/>
        <v>OK</v>
      </c>
      <c r="Y4739" s="681" t="str">
        <f t="shared" si="370"/>
        <v/>
      </c>
    </row>
    <row r="4740" spans="1:25" x14ac:dyDescent="0.25">
      <c r="A4740" s="68" t="str">
        <f>'0'!$A$4</f>
        <v>………………..</v>
      </c>
      <c r="B4740" s="341">
        <f>'0'!$A$2</f>
        <v>46112</v>
      </c>
      <c r="C4740" s="341" t="s">
        <v>1246</v>
      </c>
      <c r="D4740" s="22"/>
      <c r="E4740" s="23"/>
      <c r="F4740" s="14"/>
      <c r="G4740" s="23"/>
      <c r="H4740" s="22"/>
      <c r="I4740" s="24"/>
      <c r="J4740" s="24"/>
      <c r="K4740" s="25"/>
      <c r="L4740" s="25"/>
      <c r="M4740" s="25"/>
      <c r="N4740" s="25"/>
      <c r="O4740" s="25"/>
      <c r="P4740" s="25"/>
      <c r="Q4740" s="26"/>
      <c r="R4740" s="25"/>
      <c r="S4740" s="25"/>
      <c r="T4740" s="27">
        <f t="shared" si="366"/>
        <v>0</v>
      </c>
      <c r="U4740" s="27">
        <f t="shared" si="367"/>
        <v>0</v>
      </c>
      <c r="V4740" s="25"/>
      <c r="W4740" s="27" t="str">
        <f t="shared" si="368"/>
        <v/>
      </c>
      <c r="X4740" s="43" t="str">
        <f t="shared" si="369"/>
        <v>OK</v>
      </c>
      <c r="Y4740" s="681" t="str">
        <f t="shared" si="370"/>
        <v/>
      </c>
    </row>
    <row r="4741" spans="1:25" x14ac:dyDescent="0.25">
      <c r="A4741" s="68" t="str">
        <f>'0'!$A$4</f>
        <v>………………..</v>
      </c>
      <c r="B4741" s="341">
        <f>'0'!$A$2</f>
        <v>46112</v>
      </c>
      <c r="C4741" s="341" t="s">
        <v>1246</v>
      </c>
      <c r="D4741" s="22"/>
      <c r="E4741" s="23"/>
      <c r="F4741" s="14"/>
      <c r="G4741" s="23"/>
      <c r="H4741" s="22"/>
      <c r="I4741" s="24"/>
      <c r="J4741" s="24"/>
      <c r="K4741" s="25"/>
      <c r="L4741" s="25"/>
      <c r="M4741" s="25"/>
      <c r="N4741" s="25"/>
      <c r="O4741" s="25"/>
      <c r="P4741" s="25"/>
      <c r="Q4741" s="26"/>
      <c r="R4741" s="25"/>
      <c r="S4741" s="25"/>
      <c r="T4741" s="27">
        <f t="shared" si="366"/>
        <v>0</v>
      </c>
      <c r="U4741" s="27">
        <f t="shared" si="367"/>
        <v>0</v>
      </c>
      <c r="V4741" s="25"/>
      <c r="W4741" s="27" t="str">
        <f t="shared" si="368"/>
        <v/>
      </c>
      <c r="X4741" s="43" t="str">
        <f t="shared" si="369"/>
        <v>OK</v>
      </c>
      <c r="Y4741" s="681" t="str">
        <f t="shared" si="370"/>
        <v/>
      </c>
    </row>
    <row r="4742" spans="1:25" x14ac:dyDescent="0.25">
      <c r="A4742" s="68" t="str">
        <f>'0'!$A$4</f>
        <v>………………..</v>
      </c>
      <c r="B4742" s="341">
        <f>'0'!$A$2</f>
        <v>46112</v>
      </c>
      <c r="C4742" s="341" t="s">
        <v>1246</v>
      </c>
      <c r="D4742" s="22"/>
      <c r="E4742" s="23"/>
      <c r="F4742" s="14"/>
      <c r="G4742" s="23"/>
      <c r="H4742" s="22"/>
      <c r="I4742" s="24"/>
      <c r="J4742" s="24"/>
      <c r="K4742" s="25"/>
      <c r="L4742" s="25"/>
      <c r="M4742" s="25"/>
      <c r="N4742" s="25"/>
      <c r="O4742" s="25"/>
      <c r="P4742" s="25"/>
      <c r="Q4742" s="26"/>
      <c r="R4742" s="25"/>
      <c r="S4742" s="25"/>
      <c r="T4742" s="27">
        <f t="shared" si="366"/>
        <v>0</v>
      </c>
      <c r="U4742" s="27">
        <f t="shared" si="367"/>
        <v>0</v>
      </c>
      <c r="V4742" s="25"/>
      <c r="W4742" s="27" t="str">
        <f t="shared" si="368"/>
        <v/>
      </c>
      <c r="X4742" s="43" t="str">
        <f t="shared" si="369"/>
        <v>OK</v>
      </c>
      <c r="Y4742" s="681" t="str">
        <f t="shared" si="370"/>
        <v/>
      </c>
    </row>
    <row r="4743" spans="1:25" x14ac:dyDescent="0.25">
      <c r="A4743" s="68" t="str">
        <f>'0'!$A$4</f>
        <v>………………..</v>
      </c>
      <c r="B4743" s="341">
        <f>'0'!$A$2</f>
        <v>46112</v>
      </c>
      <c r="C4743" s="341" t="s">
        <v>1246</v>
      </c>
      <c r="D4743" s="22"/>
      <c r="E4743" s="23"/>
      <c r="F4743" s="14"/>
      <c r="G4743" s="23"/>
      <c r="H4743" s="22"/>
      <c r="I4743" s="24"/>
      <c r="J4743" s="24"/>
      <c r="K4743" s="25"/>
      <c r="L4743" s="25"/>
      <c r="M4743" s="25"/>
      <c r="N4743" s="25"/>
      <c r="O4743" s="25"/>
      <c r="P4743" s="25"/>
      <c r="Q4743" s="26"/>
      <c r="R4743" s="25"/>
      <c r="S4743" s="25"/>
      <c r="T4743" s="27">
        <f t="shared" si="366"/>
        <v>0</v>
      </c>
      <c r="U4743" s="27">
        <f t="shared" si="367"/>
        <v>0</v>
      </c>
      <c r="V4743" s="25"/>
      <c r="W4743" s="27" t="str">
        <f t="shared" si="368"/>
        <v/>
      </c>
      <c r="X4743" s="43" t="str">
        <f t="shared" si="369"/>
        <v>OK</v>
      </c>
      <c r="Y4743" s="681" t="str">
        <f t="shared" si="370"/>
        <v/>
      </c>
    </row>
    <row r="4744" spans="1:25" x14ac:dyDescent="0.25">
      <c r="A4744" s="68" t="str">
        <f>'0'!$A$4</f>
        <v>………………..</v>
      </c>
      <c r="B4744" s="341">
        <f>'0'!$A$2</f>
        <v>46112</v>
      </c>
      <c r="C4744" s="341" t="s">
        <v>1246</v>
      </c>
      <c r="D4744" s="22"/>
      <c r="E4744" s="23"/>
      <c r="F4744" s="14"/>
      <c r="G4744" s="23"/>
      <c r="H4744" s="22"/>
      <c r="I4744" s="24"/>
      <c r="J4744" s="24"/>
      <c r="K4744" s="25"/>
      <c r="L4744" s="25"/>
      <c r="M4744" s="25"/>
      <c r="N4744" s="25"/>
      <c r="O4744" s="25"/>
      <c r="P4744" s="25"/>
      <c r="Q4744" s="26"/>
      <c r="R4744" s="25"/>
      <c r="S4744" s="25"/>
      <c r="T4744" s="27">
        <f t="shared" si="366"/>
        <v>0</v>
      </c>
      <c r="U4744" s="27">
        <f t="shared" si="367"/>
        <v>0</v>
      </c>
      <c r="V4744" s="25"/>
      <c r="W4744" s="27" t="str">
        <f t="shared" si="368"/>
        <v/>
      </c>
      <c r="X4744" s="43" t="str">
        <f t="shared" si="369"/>
        <v>OK</v>
      </c>
      <c r="Y4744" s="681" t="str">
        <f t="shared" si="370"/>
        <v/>
      </c>
    </row>
    <row r="4745" spans="1:25" x14ac:dyDescent="0.25">
      <c r="A4745" s="68" t="str">
        <f>'0'!$A$4</f>
        <v>………………..</v>
      </c>
      <c r="B4745" s="341">
        <f>'0'!$A$2</f>
        <v>46112</v>
      </c>
      <c r="C4745" s="341" t="s">
        <v>1246</v>
      </c>
      <c r="D4745" s="22"/>
      <c r="E4745" s="23"/>
      <c r="F4745" s="14"/>
      <c r="G4745" s="23"/>
      <c r="H4745" s="22"/>
      <c r="I4745" s="24"/>
      <c r="J4745" s="24"/>
      <c r="K4745" s="25"/>
      <c r="L4745" s="25"/>
      <c r="M4745" s="25"/>
      <c r="N4745" s="25"/>
      <c r="O4745" s="25"/>
      <c r="P4745" s="25"/>
      <c r="Q4745" s="26"/>
      <c r="R4745" s="25"/>
      <c r="S4745" s="25"/>
      <c r="T4745" s="27">
        <f t="shared" ref="T4745:T4808" si="371">N4745+P4745-R4745</f>
        <v>0</v>
      </c>
      <c r="U4745" s="27">
        <f t="shared" ref="U4745:U4808" si="372">O4745+Q4745-S4745</f>
        <v>0</v>
      </c>
      <c r="V4745" s="25"/>
      <c r="W4745" s="27" t="str">
        <f t="shared" ref="W4745:W4808" si="373">IF(K4745="","",K4745-M4745-(P4745-Q4745))</f>
        <v/>
      </c>
      <c r="X4745" s="43" t="str">
        <f t="shared" ref="X4745:X4808" si="374">IF(ROUND(T4745-V4745,2)&gt;=0,"OK","Просрочието не може да надхвърля задължението")</f>
        <v>OK</v>
      </c>
      <c r="Y4745" s="681" t="str">
        <f t="shared" ref="Y4745:Y4808" si="375">IF(COUNTBLANK(D4745:W4745)=18,"",IF(D4745="999999999","",IF(ISNUMBER(VALUE(D4745)),IF(LEN(D4745)&lt;&gt;9,"Въведеното ЕИК е твърде късо или твърде дълго",IF(OR(MOD(MID(D4745,1,1)*1+MID(D4745,2,1)*2+MID(D4745,3,1)*3+MID(D4745,4,1)*4+MID(D4745,5,1)*5+MID(D4745,6,1)*6+MID(D4745,7,1)*7+MID(D4745,8,1)*8,11)-MID(D4745,9,1)=0,AND(MOD(MID(D4745,1,1)*3+MID(D4745,2,1)*4+MID(D4745,3,1)*5+MID(D4745,4,1)*6+MID(D4745,5,1)*7+MID(D4745,6,1)*8+MID(D4745,7,1)*9+MID(D4745,8,1)*10,11)=10,MID(D4745,9,1)*1=0),MOD(MID(D4745,1,1)*3+MID(D4745,2,1)*4+MID(D4745,3,1)*5+MID(D4745,4,1)*6+MID(D4745,5,1)*7+MID(D4745,6,1)*8+MID(D4745,7,1)*9+MID(D4745,8,1)*10,11)-MID(D4745,9,1)=0),"","Въведеното ЕИК е невалидно")),"Въведеното ЕИК съдържа непозволени символи")))</f>
        <v/>
      </c>
    </row>
    <row r="4746" spans="1:25" x14ac:dyDescent="0.25">
      <c r="A4746" s="68" t="str">
        <f>'0'!$A$4</f>
        <v>………………..</v>
      </c>
      <c r="B4746" s="341">
        <f>'0'!$A$2</f>
        <v>46112</v>
      </c>
      <c r="C4746" s="341" t="s">
        <v>1246</v>
      </c>
      <c r="D4746" s="22"/>
      <c r="E4746" s="23"/>
      <c r="F4746" s="14"/>
      <c r="G4746" s="23"/>
      <c r="H4746" s="22"/>
      <c r="I4746" s="24"/>
      <c r="J4746" s="24"/>
      <c r="K4746" s="25"/>
      <c r="L4746" s="25"/>
      <c r="M4746" s="25"/>
      <c r="N4746" s="25"/>
      <c r="O4746" s="25"/>
      <c r="P4746" s="25"/>
      <c r="Q4746" s="26"/>
      <c r="R4746" s="25"/>
      <c r="S4746" s="25"/>
      <c r="T4746" s="27">
        <f t="shared" si="371"/>
        <v>0</v>
      </c>
      <c r="U4746" s="27">
        <f t="shared" si="372"/>
        <v>0</v>
      </c>
      <c r="V4746" s="25"/>
      <c r="W4746" s="27" t="str">
        <f t="shared" si="373"/>
        <v/>
      </c>
      <c r="X4746" s="43" t="str">
        <f t="shared" si="374"/>
        <v>OK</v>
      </c>
      <c r="Y4746" s="681" t="str">
        <f t="shared" si="375"/>
        <v/>
      </c>
    </row>
    <row r="4747" spans="1:25" x14ac:dyDescent="0.25">
      <c r="A4747" s="68" t="str">
        <f>'0'!$A$4</f>
        <v>………………..</v>
      </c>
      <c r="B4747" s="341">
        <f>'0'!$A$2</f>
        <v>46112</v>
      </c>
      <c r="C4747" s="341" t="s">
        <v>1246</v>
      </c>
      <c r="D4747" s="22"/>
      <c r="E4747" s="23"/>
      <c r="F4747" s="14"/>
      <c r="G4747" s="23"/>
      <c r="H4747" s="22"/>
      <c r="I4747" s="24"/>
      <c r="J4747" s="24"/>
      <c r="K4747" s="25"/>
      <c r="L4747" s="25"/>
      <c r="M4747" s="25"/>
      <c r="N4747" s="25"/>
      <c r="O4747" s="25"/>
      <c r="P4747" s="25"/>
      <c r="Q4747" s="26"/>
      <c r="R4747" s="25"/>
      <c r="S4747" s="25"/>
      <c r="T4747" s="27">
        <f t="shared" si="371"/>
        <v>0</v>
      </c>
      <c r="U4747" s="27">
        <f t="shared" si="372"/>
        <v>0</v>
      </c>
      <c r="V4747" s="25"/>
      <c r="W4747" s="27" t="str">
        <f t="shared" si="373"/>
        <v/>
      </c>
      <c r="X4747" s="43" t="str">
        <f t="shared" si="374"/>
        <v>OK</v>
      </c>
      <c r="Y4747" s="681" t="str">
        <f t="shared" si="375"/>
        <v/>
      </c>
    </row>
    <row r="4748" spans="1:25" x14ac:dyDescent="0.25">
      <c r="A4748" s="68" t="str">
        <f>'0'!$A$4</f>
        <v>………………..</v>
      </c>
      <c r="B4748" s="341">
        <f>'0'!$A$2</f>
        <v>46112</v>
      </c>
      <c r="C4748" s="341" t="s">
        <v>1246</v>
      </c>
      <c r="D4748" s="22"/>
      <c r="E4748" s="23"/>
      <c r="F4748" s="14"/>
      <c r="G4748" s="23"/>
      <c r="H4748" s="22"/>
      <c r="I4748" s="24"/>
      <c r="J4748" s="24"/>
      <c r="K4748" s="25"/>
      <c r="L4748" s="25"/>
      <c r="M4748" s="25"/>
      <c r="N4748" s="25"/>
      <c r="O4748" s="25"/>
      <c r="P4748" s="25"/>
      <c r="Q4748" s="26"/>
      <c r="R4748" s="25"/>
      <c r="S4748" s="25"/>
      <c r="T4748" s="27">
        <f t="shared" si="371"/>
        <v>0</v>
      </c>
      <c r="U4748" s="27">
        <f t="shared" si="372"/>
        <v>0</v>
      </c>
      <c r="V4748" s="25"/>
      <c r="W4748" s="27" t="str">
        <f t="shared" si="373"/>
        <v/>
      </c>
      <c r="X4748" s="43" t="str">
        <f t="shared" si="374"/>
        <v>OK</v>
      </c>
      <c r="Y4748" s="681" t="str">
        <f t="shared" si="375"/>
        <v/>
      </c>
    </row>
    <row r="4749" spans="1:25" x14ac:dyDescent="0.25">
      <c r="A4749" s="68" t="str">
        <f>'0'!$A$4</f>
        <v>………………..</v>
      </c>
      <c r="B4749" s="341">
        <f>'0'!$A$2</f>
        <v>46112</v>
      </c>
      <c r="C4749" s="341" t="s">
        <v>1246</v>
      </c>
      <c r="D4749" s="22"/>
      <c r="E4749" s="23"/>
      <c r="F4749" s="14"/>
      <c r="G4749" s="23"/>
      <c r="H4749" s="22"/>
      <c r="I4749" s="24"/>
      <c r="J4749" s="24"/>
      <c r="K4749" s="25"/>
      <c r="L4749" s="25"/>
      <c r="M4749" s="25"/>
      <c r="N4749" s="25"/>
      <c r="O4749" s="25"/>
      <c r="P4749" s="25"/>
      <c r="Q4749" s="26"/>
      <c r="R4749" s="25"/>
      <c r="S4749" s="25"/>
      <c r="T4749" s="27">
        <f t="shared" si="371"/>
        <v>0</v>
      </c>
      <c r="U4749" s="27">
        <f t="shared" si="372"/>
        <v>0</v>
      </c>
      <c r="V4749" s="25"/>
      <c r="W4749" s="27" t="str">
        <f t="shared" si="373"/>
        <v/>
      </c>
      <c r="X4749" s="43" t="str">
        <f t="shared" si="374"/>
        <v>OK</v>
      </c>
      <c r="Y4749" s="681" t="str">
        <f t="shared" si="375"/>
        <v/>
      </c>
    </row>
    <row r="4750" spans="1:25" x14ac:dyDescent="0.25">
      <c r="A4750" s="68" t="str">
        <f>'0'!$A$4</f>
        <v>………………..</v>
      </c>
      <c r="B4750" s="341">
        <f>'0'!$A$2</f>
        <v>46112</v>
      </c>
      <c r="C4750" s="341" t="s">
        <v>1246</v>
      </c>
      <c r="D4750" s="22"/>
      <c r="E4750" s="23"/>
      <c r="F4750" s="14"/>
      <c r="G4750" s="23"/>
      <c r="H4750" s="22"/>
      <c r="I4750" s="24"/>
      <c r="J4750" s="24"/>
      <c r="K4750" s="25"/>
      <c r="L4750" s="25"/>
      <c r="M4750" s="25"/>
      <c r="N4750" s="25"/>
      <c r="O4750" s="25"/>
      <c r="P4750" s="25"/>
      <c r="Q4750" s="26"/>
      <c r="R4750" s="25"/>
      <c r="S4750" s="25"/>
      <c r="T4750" s="27">
        <f t="shared" si="371"/>
        <v>0</v>
      </c>
      <c r="U4750" s="27">
        <f t="shared" si="372"/>
        <v>0</v>
      </c>
      <c r="V4750" s="25"/>
      <c r="W4750" s="27" t="str">
        <f t="shared" si="373"/>
        <v/>
      </c>
      <c r="X4750" s="43" t="str">
        <f t="shared" si="374"/>
        <v>OK</v>
      </c>
      <c r="Y4750" s="681" t="str">
        <f t="shared" si="375"/>
        <v/>
      </c>
    </row>
    <row r="4751" spans="1:25" x14ac:dyDescent="0.25">
      <c r="A4751" s="68" t="str">
        <f>'0'!$A$4</f>
        <v>………………..</v>
      </c>
      <c r="B4751" s="341">
        <f>'0'!$A$2</f>
        <v>46112</v>
      </c>
      <c r="C4751" s="341" t="s">
        <v>1246</v>
      </c>
      <c r="D4751" s="22"/>
      <c r="E4751" s="23"/>
      <c r="F4751" s="14"/>
      <c r="G4751" s="23"/>
      <c r="H4751" s="22"/>
      <c r="I4751" s="24"/>
      <c r="J4751" s="24"/>
      <c r="K4751" s="25"/>
      <c r="L4751" s="25"/>
      <c r="M4751" s="25"/>
      <c r="N4751" s="25"/>
      <c r="O4751" s="25"/>
      <c r="P4751" s="25"/>
      <c r="Q4751" s="26"/>
      <c r="R4751" s="25"/>
      <c r="S4751" s="25"/>
      <c r="T4751" s="27">
        <f t="shared" si="371"/>
        <v>0</v>
      </c>
      <c r="U4751" s="27">
        <f t="shared" si="372"/>
        <v>0</v>
      </c>
      <c r="V4751" s="25"/>
      <c r="W4751" s="27" t="str">
        <f t="shared" si="373"/>
        <v/>
      </c>
      <c r="X4751" s="43" t="str">
        <f t="shared" si="374"/>
        <v>OK</v>
      </c>
      <c r="Y4751" s="681" t="str">
        <f t="shared" si="375"/>
        <v/>
      </c>
    </row>
    <row r="4752" spans="1:25" x14ac:dyDescent="0.25">
      <c r="A4752" s="68" t="str">
        <f>'0'!$A$4</f>
        <v>………………..</v>
      </c>
      <c r="B4752" s="341">
        <f>'0'!$A$2</f>
        <v>46112</v>
      </c>
      <c r="C4752" s="341" t="s">
        <v>1246</v>
      </c>
      <c r="D4752" s="22"/>
      <c r="E4752" s="23"/>
      <c r="F4752" s="14"/>
      <c r="G4752" s="23"/>
      <c r="H4752" s="22"/>
      <c r="I4752" s="24"/>
      <c r="J4752" s="24"/>
      <c r="K4752" s="25"/>
      <c r="L4752" s="25"/>
      <c r="M4752" s="25"/>
      <c r="N4752" s="25"/>
      <c r="O4752" s="25"/>
      <c r="P4752" s="25"/>
      <c r="Q4752" s="26"/>
      <c r="R4752" s="25"/>
      <c r="S4752" s="25"/>
      <c r="T4752" s="27">
        <f t="shared" si="371"/>
        <v>0</v>
      </c>
      <c r="U4752" s="27">
        <f t="shared" si="372"/>
        <v>0</v>
      </c>
      <c r="V4752" s="25"/>
      <c r="W4752" s="27" t="str">
        <f t="shared" si="373"/>
        <v/>
      </c>
      <c r="X4752" s="43" t="str">
        <f t="shared" si="374"/>
        <v>OK</v>
      </c>
      <c r="Y4752" s="681" t="str">
        <f t="shared" si="375"/>
        <v/>
      </c>
    </row>
    <row r="4753" spans="1:25" x14ac:dyDescent="0.25">
      <c r="A4753" s="68" t="str">
        <f>'0'!$A$4</f>
        <v>………………..</v>
      </c>
      <c r="B4753" s="341">
        <f>'0'!$A$2</f>
        <v>46112</v>
      </c>
      <c r="C4753" s="341" t="s">
        <v>1246</v>
      </c>
      <c r="D4753" s="22"/>
      <c r="E4753" s="23"/>
      <c r="F4753" s="14"/>
      <c r="G4753" s="23"/>
      <c r="H4753" s="22"/>
      <c r="I4753" s="24"/>
      <c r="J4753" s="24"/>
      <c r="K4753" s="25"/>
      <c r="L4753" s="25"/>
      <c r="M4753" s="25"/>
      <c r="N4753" s="25"/>
      <c r="O4753" s="25"/>
      <c r="P4753" s="25"/>
      <c r="Q4753" s="26"/>
      <c r="R4753" s="25"/>
      <c r="S4753" s="25"/>
      <c r="T4753" s="27">
        <f t="shared" si="371"/>
        <v>0</v>
      </c>
      <c r="U4753" s="27">
        <f t="shared" si="372"/>
        <v>0</v>
      </c>
      <c r="V4753" s="25"/>
      <c r="W4753" s="27" t="str">
        <f t="shared" si="373"/>
        <v/>
      </c>
      <c r="X4753" s="43" t="str">
        <f t="shared" si="374"/>
        <v>OK</v>
      </c>
      <c r="Y4753" s="681" t="str">
        <f t="shared" si="375"/>
        <v/>
      </c>
    </row>
    <row r="4754" spans="1:25" x14ac:dyDescent="0.25">
      <c r="A4754" s="68" t="str">
        <f>'0'!$A$4</f>
        <v>………………..</v>
      </c>
      <c r="B4754" s="341">
        <f>'0'!$A$2</f>
        <v>46112</v>
      </c>
      <c r="C4754" s="341" t="s">
        <v>1246</v>
      </c>
      <c r="D4754" s="22"/>
      <c r="E4754" s="23"/>
      <c r="F4754" s="14"/>
      <c r="G4754" s="23"/>
      <c r="H4754" s="22"/>
      <c r="I4754" s="24"/>
      <c r="J4754" s="24"/>
      <c r="K4754" s="25"/>
      <c r="L4754" s="25"/>
      <c r="M4754" s="25"/>
      <c r="N4754" s="25"/>
      <c r="O4754" s="25"/>
      <c r="P4754" s="25"/>
      <c r="Q4754" s="26"/>
      <c r="R4754" s="25"/>
      <c r="S4754" s="25"/>
      <c r="T4754" s="27">
        <f t="shared" si="371"/>
        <v>0</v>
      </c>
      <c r="U4754" s="27">
        <f t="shared" si="372"/>
        <v>0</v>
      </c>
      <c r="V4754" s="25"/>
      <c r="W4754" s="27" t="str">
        <f t="shared" si="373"/>
        <v/>
      </c>
      <c r="X4754" s="43" t="str">
        <f t="shared" si="374"/>
        <v>OK</v>
      </c>
      <c r="Y4754" s="681" t="str">
        <f t="shared" si="375"/>
        <v/>
      </c>
    </row>
    <row r="4755" spans="1:25" x14ac:dyDescent="0.25">
      <c r="A4755" s="68" t="str">
        <f>'0'!$A$4</f>
        <v>………………..</v>
      </c>
      <c r="B4755" s="341">
        <f>'0'!$A$2</f>
        <v>46112</v>
      </c>
      <c r="C4755" s="341" t="s">
        <v>1246</v>
      </c>
      <c r="D4755" s="22"/>
      <c r="E4755" s="23"/>
      <c r="F4755" s="14"/>
      <c r="G4755" s="23"/>
      <c r="H4755" s="22"/>
      <c r="I4755" s="24"/>
      <c r="J4755" s="24"/>
      <c r="K4755" s="25"/>
      <c r="L4755" s="25"/>
      <c r="M4755" s="25"/>
      <c r="N4755" s="25"/>
      <c r="O4755" s="25"/>
      <c r="P4755" s="25"/>
      <c r="Q4755" s="26"/>
      <c r="R4755" s="25"/>
      <c r="S4755" s="25"/>
      <c r="T4755" s="27">
        <f t="shared" si="371"/>
        <v>0</v>
      </c>
      <c r="U4755" s="27">
        <f t="shared" si="372"/>
        <v>0</v>
      </c>
      <c r="V4755" s="25"/>
      <c r="W4755" s="27" t="str">
        <f t="shared" si="373"/>
        <v/>
      </c>
      <c r="X4755" s="43" t="str">
        <f t="shared" si="374"/>
        <v>OK</v>
      </c>
      <c r="Y4755" s="681" t="str">
        <f t="shared" si="375"/>
        <v/>
      </c>
    </row>
    <row r="4756" spans="1:25" x14ac:dyDescent="0.25">
      <c r="A4756" s="68" t="str">
        <f>'0'!$A$4</f>
        <v>………………..</v>
      </c>
      <c r="B4756" s="341">
        <f>'0'!$A$2</f>
        <v>46112</v>
      </c>
      <c r="C4756" s="341" t="s">
        <v>1246</v>
      </c>
      <c r="D4756" s="22"/>
      <c r="E4756" s="23"/>
      <c r="F4756" s="14"/>
      <c r="G4756" s="23"/>
      <c r="H4756" s="22"/>
      <c r="I4756" s="24"/>
      <c r="J4756" s="24"/>
      <c r="K4756" s="25"/>
      <c r="L4756" s="25"/>
      <c r="M4756" s="25"/>
      <c r="N4756" s="25"/>
      <c r="O4756" s="25"/>
      <c r="P4756" s="25"/>
      <c r="Q4756" s="26"/>
      <c r="R4756" s="25"/>
      <c r="S4756" s="25"/>
      <c r="T4756" s="27">
        <f t="shared" si="371"/>
        <v>0</v>
      </c>
      <c r="U4756" s="27">
        <f t="shared" si="372"/>
        <v>0</v>
      </c>
      <c r="V4756" s="25"/>
      <c r="W4756" s="27" t="str">
        <f t="shared" si="373"/>
        <v/>
      </c>
      <c r="X4756" s="43" t="str">
        <f t="shared" si="374"/>
        <v>OK</v>
      </c>
      <c r="Y4756" s="681" t="str">
        <f t="shared" si="375"/>
        <v/>
      </c>
    </row>
    <row r="4757" spans="1:25" x14ac:dyDescent="0.25">
      <c r="A4757" s="68" t="str">
        <f>'0'!$A$4</f>
        <v>………………..</v>
      </c>
      <c r="B4757" s="341">
        <f>'0'!$A$2</f>
        <v>46112</v>
      </c>
      <c r="C4757" s="341" t="s">
        <v>1246</v>
      </c>
      <c r="D4757" s="22"/>
      <c r="E4757" s="23"/>
      <c r="F4757" s="14"/>
      <c r="G4757" s="23"/>
      <c r="H4757" s="22"/>
      <c r="I4757" s="24"/>
      <c r="J4757" s="24"/>
      <c r="K4757" s="25"/>
      <c r="L4757" s="25"/>
      <c r="M4757" s="25"/>
      <c r="N4757" s="25"/>
      <c r="O4757" s="25"/>
      <c r="P4757" s="25"/>
      <c r="Q4757" s="26"/>
      <c r="R4757" s="25"/>
      <c r="S4757" s="25"/>
      <c r="T4757" s="27">
        <f t="shared" si="371"/>
        <v>0</v>
      </c>
      <c r="U4757" s="27">
        <f t="shared" si="372"/>
        <v>0</v>
      </c>
      <c r="V4757" s="25"/>
      <c r="W4757" s="27" t="str">
        <f t="shared" si="373"/>
        <v/>
      </c>
      <c r="X4757" s="43" t="str">
        <f t="shared" si="374"/>
        <v>OK</v>
      </c>
      <c r="Y4757" s="681" t="str">
        <f t="shared" si="375"/>
        <v/>
      </c>
    </row>
    <row r="4758" spans="1:25" x14ac:dyDescent="0.25">
      <c r="A4758" s="68" t="str">
        <f>'0'!$A$4</f>
        <v>………………..</v>
      </c>
      <c r="B4758" s="341">
        <f>'0'!$A$2</f>
        <v>46112</v>
      </c>
      <c r="C4758" s="341" t="s">
        <v>1246</v>
      </c>
      <c r="D4758" s="22"/>
      <c r="E4758" s="23"/>
      <c r="F4758" s="14"/>
      <c r="G4758" s="23"/>
      <c r="H4758" s="22"/>
      <c r="I4758" s="24"/>
      <c r="J4758" s="24"/>
      <c r="K4758" s="25"/>
      <c r="L4758" s="25"/>
      <c r="M4758" s="25"/>
      <c r="N4758" s="25"/>
      <c r="O4758" s="25"/>
      <c r="P4758" s="25"/>
      <c r="Q4758" s="26"/>
      <c r="R4758" s="25"/>
      <c r="S4758" s="25"/>
      <c r="T4758" s="27">
        <f t="shared" si="371"/>
        <v>0</v>
      </c>
      <c r="U4758" s="27">
        <f t="shared" si="372"/>
        <v>0</v>
      </c>
      <c r="V4758" s="25"/>
      <c r="W4758" s="27" t="str">
        <f t="shared" si="373"/>
        <v/>
      </c>
      <c r="X4758" s="43" t="str">
        <f t="shared" si="374"/>
        <v>OK</v>
      </c>
      <c r="Y4758" s="681" t="str">
        <f t="shared" si="375"/>
        <v/>
      </c>
    </row>
    <row r="4759" spans="1:25" x14ac:dyDescent="0.25">
      <c r="A4759" s="68" t="str">
        <f>'0'!$A$4</f>
        <v>………………..</v>
      </c>
      <c r="B4759" s="341">
        <f>'0'!$A$2</f>
        <v>46112</v>
      </c>
      <c r="C4759" s="341" t="s">
        <v>1246</v>
      </c>
      <c r="D4759" s="22"/>
      <c r="E4759" s="23"/>
      <c r="F4759" s="14"/>
      <c r="G4759" s="23"/>
      <c r="H4759" s="22"/>
      <c r="I4759" s="24"/>
      <c r="J4759" s="24"/>
      <c r="K4759" s="25"/>
      <c r="L4759" s="25"/>
      <c r="M4759" s="25"/>
      <c r="N4759" s="25"/>
      <c r="O4759" s="25"/>
      <c r="P4759" s="25"/>
      <c r="Q4759" s="26"/>
      <c r="R4759" s="25"/>
      <c r="S4759" s="25"/>
      <c r="T4759" s="27">
        <f t="shared" si="371"/>
        <v>0</v>
      </c>
      <c r="U4759" s="27">
        <f t="shared" si="372"/>
        <v>0</v>
      </c>
      <c r="V4759" s="25"/>
      <c r="W4759" s="27" t="str">
        <f t="shared" si="373"/>
        <v/>
      </c>
      <c r="X4759" s="43" t="str">
        <f t="shared" si="374"/>
        <v>OK</v>
      </c>
      <c r="Y4759" s="681" t="str">
        <f t="shared" si="375"/>
        <v/>
      </c>
    </row>
    <row r="4760" spans="1:25" x14ac:dyDescent="0.25">
      <c r="A4760" s="68" t="str">
        <f>'0'!$A$4</f>
        <v>………………..</v>
      </c>
      <c r="B4760" s="341">
        <f>'0'!$A$2</f>
        <v>46112</v>
      </c>
      <c r="C4760" s="341" t="s">
        <v>1246</v>
      </c>
      <c r="D4760" s="22"/>
      <c r="E4760" s="23"/>
      <c r="F4760" s="14"/>
      <c r="G4760" s="23"/>
      <c r="H4760" s="22"/>
      <c r="I4760" s="24"/>
      <c r="J4760" s="24"/>
      <c r="K4760" s="25"/>
      <c r="L4760" s="25"/>
      <c r="M4760" s="25"/>
      <c r="N4760" s="25"/>
      <c r="O4760" s="25"/>
      <c r="P4760" s="25"/>
      <c r="Q4760" s="26"/>
      <c r="R4760" s="25"/>
      <c r="S4760" s="25"/>
      <c r="T4760" s="27">
        <f t="shared" si="371"/>
        <v>0</v>
      </c>
      <c r="U4760" s="27">
        <f t="shared" si="372"/>
        <v>0</v>
      </c>
      <c r="V4760" s="25"/>
      <c r="W4760" s="27" t="str">
        <f t="shared" si="373"/>
        <v/>
      </c>
      <c r="X4760" s="43" t="str">
        <f t="shared" si="374"/>
        <v>OK</v>
      </c>
      <c r="Y4760" s="681" t="str">
        <f t="shared" si="375"/>
        <v/>
      </c>
    </row>
    <row r="4761" spans="1:25" x14ac:dyDescent="0.25">
      <c r="A4761" s="68" t="str">
        <f>'0'!$A$4</f>
        <v>………………..</v>
      </c>
      <c r="B4761" s="341">
        <f>'0'!$A$2</f>
        <v>46112</v>
      </c>
      <c r="C4761" s="341" t="s">
        <v>1246</v>
      </c>
      <c r="D4761" s="22"/>
      <c r="E4761" s="23"/>
      <c r="F4761" s="14"/>
      <c r="G4761" s="23"/>
      <c r="H4761" s="22"/>
      <c r="I4761" s="24"/>
      <c r="J4761" s="24"/>
      <c r="K4761" s="25"/>
      <c r="L4761" s="25"/>
      <c r="M4761" s="25"/>
      <c r="N4761" s="25"/>
      <c r="O4761" s="25"/>
      <c r="P4761" s="25"/>
      <c r="Q4761" s="26"/>
      <c r="R4761" s="25"/>
      <c r="S4761" s="25"/>
      <c r="T4761" s="27">
        <f t="shared" si="371"/>
        <v>0</v>
      </c>
      <c r="U4761" s="27">
        <f t="shared" si="372"/>
        <v>0</v>
      </c>
      <c r="V4761" s="25"/>
      <c r="W4761" s="27" t="str">
        <f t="shared" si="373"/>
        <v/>
      </c>
      <c r="X4761" s="43" t="str">
        <f t="shared" si="374"/>
        <v>OK</v>
      </c>
      <c r="Y4761" s="681" t="str">
        <f t="shared" si="375"/>
        <v/>
      </c>
    </row>
    <row r="4762" spans="1:25" x14ac:dyDescent="0.25">
      <c r="A4762" s="68" t="str">
        <f>'0'!$A$4</f>
        <v>………………..</v>
      </c>
      <c r="B4762" s="341">
        <f>'0'!$A$2</f>
        <v>46112</v>
      </c>
      <c r="C4762" s="341" t="s">
        <v>1246</v>
      </c>
      <c r="D4762" s="22"/>
      <c r="E4762" s="23"/>
      <c r="F4762" s="14"/>
      <c r="G4762" s="23"/>
      <c r="H4762" s="22"/>
      <c r="I4762" s="24"/>
      <c r="J4762" s="24"/>
      <c r="K4762" s="25"/>
      <c r="L4762" s="25"/>
      <c r="M4762" s="25"/>
      <c r="N4762" s="25"/>
      <c r="O4762" s="25"/>
      <c r="P4762" s="25"/>
      <c r="Q4762" s="26"/>
      <c r="R4762" s="25"/>
      <c r="S4762" s="25"/>
      <c r="T4762" s="27">
        <f t="shared" si="371"/>
        <v>0</v>
      </c>
      <c r="U4762" s="27">
        <f t="shared" si="372"/>
        <v>0</v>
      </c>
      <c r="V4762" s="25"/>
      <c r="W4762" s="27" t="str">
        <f t="shared" si="373"/>
        <v/>
      </c>
      <c r="X4762" s="43" t="str">
        <f t="shared" si="374"/>
        <v>OK</v>
      </c>
      <c r="Y4762" s="681" t="str">
        <f t="shared" si="375"/>
        <v/>
      </c>
    </row>
    <row r="4763" spans="1:25" x14ac:dyDescent="0.25">
      <c r="A4763" s="68" t="str">
        <f>'0'!$A$4</f>
        <v>………………..</v>
      </c>
      <c r="B4763" s="341">
        <f>'0'!$A$2</f>
        <v>46112</v>
      </c>
      <c r="C4763" s="341" t="s">
        <v>1246</v>
      </c>
      <c r="D4763" s="22"/>
      <c r="E4763" s="23"/>
      <c r="F4763" s="14"/>
      <c r="G4763" s="23"/>
      <c r="H4763" s="22"/>
      <c r="I4763" s="24"/>
      <c r="J4763" s="24"/>
      <c r="K4763" s="25"/>
      <c r="L4763" s="25"/>
      <c r="M4763" s="25"/>
      <c r="N4763" s="25"/>
      <c r="O4763" s="25"/>
      <c r="P4763" s="25"/>
      <c r="Q4763" s="26"/>
      <c r="R4763" s="25"/>
      <c r="S4763" s="25"/>
      <c r="T4763" s="27">
        <f t="shared" si="371"/>
        <v>0</v>
      </c>
      <c r="U4763" s="27">
        <f t="shared" si="372"/>
        <v>0</v>
      </c>
      <c r="V4763" s="25"/>
      <c r="W4763" s="27" t="str">
        <f t="shared" si="373"/>
        <v/>
      </c>
      <c r="X4763" s="43" t="str">
        <f t="shared" si="374"/>
        <v>OK</v>
      </c>
      <c r="Y4763" s="681" t="str">
        <f t="shared" si="375"/>
        <v/>
      </c>
    </row>
    <row r="4764" spans="1:25" x14ac:dyDescent="0.25">
      <c r="A4764" s="68" t="str">
        <f>'0'!$A$4</f>
        <v>………………..</v>
      </c>
      <c r="B4764" s="341">
        <f>'0'!$A$2</f>
        <v>46112</v>
      </c>
      <c r="C4764" s="341" t="s">
        <v>1246</v>
      </c>
      <c r="D4764" s="22"/>
      <c r="E4764" s="23"/>
      <c r="F4764" s="14"/>
      <c r="G4764" s="23"/>
      <c r="H4764" s="22"/>
      <c r="I4764" s="24"/>
      <c r="J4764" s="24"/>
      <c r="K4764" s="25"/>
      <c r="L4764" s="25"/>
      <c r="M4764" s="25"/>
      <c r="N4764" s="25"/>
      <c r="O4764" s="25"/>
      <c r="P4764" s="25"/>
      <c r="Q4764" s="26"/>
      <c r="R4764" s="25"/>
      <c r="S4764" s="25"/>
      <c r="T4764" s="27">
        <f t="shared" si="371"/>
        <v>0</v>
      </c>
      <c r="U4764" s="27">
        <f t="shared" si="372"/>
        <v>0</v>
      </c>
      <c r="V4764" s="25"/>
      <c r="W4764" s="27" t="str">
        <f t="shared" si="373"/>
        <v/>
      </c>
      <c r="X4764" s="43" t="str">
        <f t="shared" si="374"/>
        <v>OK</v>
      </c>
      <c r="Y4764" s="681" t="str">
        <f t="shared" si="375"/>
        <v/>
      </c>
    </row>
    <row r="4765" spans="1:25" x14ac:dyDescent="0.25">
      <c r="A4765" s="68" t="str">
        <f>'0'!$A$4</f>
        <v>………………..</v>
      </c>
      <c r="B4765" s="341">
        <f>'0'!$A$2</f>
        <v>46112</v>
      </c>
      <c r="C4765" s="341" t="s">
        <v>1246</v>
      </c>
      <c r="D4765" s="22"/>
      <c r="E4765" s="23"/>
      <c r="F4765" s="14"/>
      <c r="G4765" s="23"/>
      <c r="H4765" s="22"/>
      <c r="I4765" s="24"/>
      <c r="J4765" s="24"/>
      <c r="K4765" s="25"/>
      <c r="L4765" s="25"/>
      <c r="M4765" s="25"/>
      <c r="N4765" s="25"/>
      <c r="O4765" s="25"/>
      <c r="P4765" s="25"/>
      <c r="Q4765" s="26"/>
      <c r="R4765" s="25"/>
      <c r="S4765" s="25"/>
      <c r="T4765" s="27">
        <f t="shared" si="371"/>
        <v>0</v>
      </c>
      <c r="U4765" s="27">
        <f t="shared" si="372"/>
        <v>0</v>
      </c>
      <c r="V4765" s="25"/>
      <c r="W4765" s="27" t="str">
        <f t="shared" si="373"/>
        <v/>
      </c>
      <c r="X4765" s="43" t="str">
        <f t="shared" si="374"/>
        <v>OK</v>
      </c>
      <c r="Y4765" s="681" t="str">
        <f t="shared" si="375"/>
        <v/>
      </c>
    </row>
    <row r="4766" spans="1:25" x14ac:dyDescent="0.25">
      <c r="A4766" s="68" t="str">
        <f>'0'!$A$4</f>
        <v>………………..</v>
      </c>
      <c r="B4766" s="341">
        <f>'0'!$A$2</f>
        <v>46112</v>
      </c>
      <c r="C4766" s="341" t="s">
        <v>1246</v>
      </c>
      <c r="D4766" s="22"/>
      <c r="E4766" s="23"/>
      <c r="F4766" s="14"/>
      <c r="G4766" s="23"/>
      <c r="H4766" s="22"/>
      <c r="I4766" s="24"/>
      <c r="J4766" s="24"/>
      <c r="K4766" s="25"/>
      <c r="L4766" s="25"/>
      <c r="M4766" s="25"/>
      <c r="N4766" s="25"/>
      <c r="O4766" s="25"/>
      <c r="P4766" s="25"/>
      <c r="Q4766" s="26"/>
      <c r="R4766" s="25"/>
      <c r="S4766" s="25"/>
      <c r="T4766" s="27">
        <f t="shared" si="371"/>
        <v>0</v>
      </c>
      <c r="U4766" s="27">
        <f t="shared" si="372"/>
        <v>0</v>
      </c>
      <c r="V4766" s="25"/>
      <c r="W4766" s="27" t="str">
        <f t="shared" si="373"/>
        <v/>
      </c>
      <c r="X4766" s="43" t="str">
        <f t="shared" si="374"/>
        <v>OK</v>
      </c>
      <c r="Y4766" s="681" t="str">
        <f t="shared" si="375"/>
        <v/>
      </c>
    </row>
    <row r="4767" spans="1:25" x14ac:dyDescent="0.25">
      <c r="A4767" s="68" t="str">
        <f>'0'!$A$4</f>
        <v>………………..</v>
      </c>
      <c r="B4767" s="341">
        <f>'0'!$A$2</f>
        <v>46112</v>
      </c>
      <c r="C4767" s="341" t="s">
        <v>1246</v>
      </c>
      <c r="D4767" s="22"/>
      <c r="E4767" s="23"/>
      <c r="F4767" s="14"/>
      <c r="G4767" s="23"/>
      <c r="H4767" s="22"/>
      <c r="I4767" s="24"/>
      <c r="J4767" s="24"/>
      <c r="K4767" s="25"/>
      <c r="L4767" s="25"/>
      <c r="M4767" s="25"/>
      <c r="N4767" s="25"/>
      <c r="O4767" s="25"/>
      <c r="P4767" s="25"/>
      <c r="Q4767" s="26"/>
      <c r="R4767" s="25"/>
      <c r="S4767" s="25"/>
      <c r="T4767" s="27">
        <f t="shared" si="371"/>
        <v>0</v>
      </c>
      <c r="U4767" s="27">
        <f t="shared" si="372"/>
        <v>0</v>
      </c>
      <c r="V4767" s="25"/>
      <c r="W4767" s="27" t="str">
        <f t="shared" si="373"/>
        <v/>
      </c>
      <c r="X4767" s="43" t="str">
        <f t="shared" si="374"/>
        <v>OK</v>
      </c>
      <c r="Y4767" s="681" t="str">
        <f t="shared" si="375"/>
        <v/>
      </c>
    </row>
    <row r="4768" spans="1:25" x14ac:dyDescent="0.25">
      <c r="A4768" s="68" t="str">
        <f>'0'!$A$4</f>
        <v>………………..</v>
      </c>
      <c r="B4768" s="341">
        <f>'0'!$A$2</f>
        <v>46112</v>
      </c>
      <c r="C4768" s="341" t="s">
        <v>1246</v>
      </c>
      <c r="D4768" s="22"/>
      <c r="E4768" s="23"/>
      <c r="F4768" s="14"/>
      <c r="G4768" s="23"/>
      <c r="H4768" s="22"/>
      <c r="I4768" s="24"/>
      <c r="J4768" s="24"/>
      <c r="K4768" s="25"/>
      <c r="L4768" s="25"/>
      <c r="M4768" s="25"/>
      <c r="N4768" s="25"/>
      <c r="O4768" s="25"/>
      <c r="P4768" s="25"/>
      <c r="Q4768" s="26"/>
      <c r="R4768" s="25"/>
      <c r="S4768" s="25"/>
      <c r="T4768" s="27">
        <f t="shared" si="371"/>
        <v>0</v>
      </c>
      <c r="U4768" s="27">
        <f t="shared" si="372"/>
        <v>0</v>
      </c>
      <c r="V4768" s="25"/>
      <c r="W4768" s="27" t="str">
        <f t="shared" si="373"/>
        <v/>
      </c>
      <c r="X4768" s="43" t="str">
        <f t="shared" si="374"/>
        <v>OK</v>
      </c>
      <c r="Y4768" s="681" t="str">
        <f t="shared" si="375"/>
        <v/>
      </c>
    </row>
    <row r="4769" spans="1:25" x14ac:dyDescent="0.25">
      <c r="A4769" s="68" t="str">
        <f>'0'!$A$4</f>
        <v>………………..</v>
      </c>
      <c r="B4769" s="341">
        <f>'0'!$A$2</f>
        <v>46112</v>
      </c>
      <c r="C4769" s="341" t="s">
        <v>1246</v>
      </c>
      <c r="D4769" s="22"/>
      <c r="E4769" s="23"/>
      <c r="F4769" s="14"/>
      <c r="G4769" s="23"/>
      <c r="H4769" s="22"/>
      <c r="I4769" s="24"/>
      <c r="J4769" s="24"/>
      <c r="K4769" s="25"/>
      <c r="L4769" s="25"/>
      <c r="M4769" s="25"/>
      <c r="N4769" s="25"/>
      <c r="O4769" s="25"/>
      <c r="P4769" s="25"/>
      <c r="Q4769" s="26"/>
      <c r="R4769" s="25"/>
      <c r="S4769" s="25"/>
      <c r="T4769" s="27">
        <f t="shared" si="371"/>
        <v>0</v>
      </c>
      <c r="U4769" s="27">
        <f t="shared" si="372"/>
        <v>0</v>
      </c>
      <c r="V4769" s="25"/>
      <c r="W4769" s="27" t="str">
        <f t="shared" si="373"/>
        <v/>
      </c>
      <c r="X4769" s="43" t="str">
        <f t="shared" si="374"/>
        <v>OK</v>
      </c>
      <c r="Y4769" s="681" t="str">
        <f t="shared" si="375"/>
        <v/>
      </c>
    </row>
    <row r="4770" spans="1:25" x14ac:dyDescent="0.25">
      <c r="A4770" s="68" t="str">
        <f>'0'!$A$4</f>
        <v>………………..</v>
      </c>
      <c r="B4770" s="341">
        <f>'0'!$A$2</f>
        <v>46112</v>
      </c>
      <c r="C4770" s="341" t="s">
        <v>1246</v>
      </c>
      <c r="D4770" s="22"/>
      <c r="E4770" s="23"/>
      <c r="F4770" s="14"/>
      <c r="G4770" s="23"/>
      <c r="H4770" s="22"/>
      <c r="I4770" s="24"/>
      <c r="J4770" s="24"/>
      <c r="K4770" s="25"/>
      <c r="L4770" s="25"/>
      <c r="M4770" s="25"/>
      <c r="N4770" s="25"/>
      <c r="O4770" s="25"/>
      <c r="P4770" s="25"/>
      <c r="Q4770" s="26"/>
      <c r="R4770" s="25"/>
      <c r="S4770" s="25"/>
      <c r="T4770" s="27">
        <f t="shared" si="371"/>
        <v>0</v>
      </c>
      <c r="U4770" s="27">
        <f t="shared" si="372"/>
        <v>0</v>
      </c>
      <c r="V4770" s="25"/>
      <c r="W4770" s="27" t="str">
        <f t="shared" si="373"/>
        <v/>
      </c>
      <c r="X4770" s="43" t="str">
        <f t="shared" si="374"/>
        <v>OK</v>
      </c>
      <c r="Y4770" s="681" t="str">
        <f t="shared" si="375"/>
        <v/>
      </c>
    </row>
    <row r="4771" spans="1:25" x14ac:dyDescent="0.25">
      <c r="A4771" s="68" t="str">
        <f>'0'!$A$4</f>
        <v>………………..</v>
      </c>
      <c r="B4771" s="341">
        <f>'0'!$A$2</f>
        <v>46112</v>
      </c>
      <c r="C4771" s="341" t="s">
        <v>1246</v>
      </c>
      <c r="D4771" s="22"/>
      <c r="E4771" s="23"/>
      <c r="F4771" s="14"/>
      <c r="G4771" s="23"/>
      <c r="H4771" s="22"/>
      <c r="I4771" s="24"/>
      <c r="J4771" s="24"/>
      <c r="K4771" s="25"/>
      <c r="L4771" s="25"/>
      <c r="M4771" s="25"/>
      <c r="N4771" s="25"/>
      <c r="O4771" s="25"/>
      <c r="P4771" s="25"/>
      <c r="Q4771" s="26"/>
      <c r="R4771" s="25"/>
      <c r="S4771" s="25"/>
      <c r="T4771" s="27">
        <f t="shared" si="371"/>
        <v>0</v>
      </c>
      <c r="U4771" s="27">
        <f t="shared" si="372"/>
        <v>0</v>
      </c>
      <c r="V4771" s="25"/>
      <c r="W4771" s="27" t="str">
        <f t="shared" si="373"/>
        <v/>
      </c>
      <c r="X4771" s="43" t="str">
        <f t="shared" si="374"/>
        <v>OK</v>
      </c>
      <c r="Y4771" s="681" t="str">
        <f t="shared" si="375"/>
        <v/>
      </c>
    </row>
    <row r="4772" spans="1:25" x14ac:dyDescent="0.25">
      <c r="A4772" s="68" t="str">
        <f>'0'!$A$4</f>
        <v>………………..</v>
      </c>
      <c r="B4772" s="341">
        <f>'0'!$A$2</f>
        <v>46112</v>
      </c>
      <c r="C4772" s="341" t="s">
        <v>1246</v>
      </c>
      <c r="D4772" s="22"/>
      <c r="E4772" s="23"/>
      <c r="F4772" s="14"/>
      <c r="G4772" s="23"/>
      <c r="H4772" s="22"/>
      <c r="I4772" s="24"/>
      <c r="J4772" s="24"/>
      <c r="K4772" s="25"/>
      <c r="L4772" s="25"/>
      <c r="M4772" s="25"/>
      <c r="N4772" s="25"/>
      <c r="O4772" s="25"/>
      <c r="P4772" s="25"/>
      <c r="Q4772" s="26"/>
      <c r="R4772" s="25"/>
      <c r="S4772" s="25"/>
      <c r="T4772" s="27">
        <f t="shared" si="371"/>
        <v>0</v>
      </c>
      <c r="U4772" s="27">
        <f t="shared" si="372"/>
        <v>0</v>
      </c>
      <c r="V4772" s="25"/>
      <c r="W4772" s="27" t="str">
        <f t="shared" si="373"/>
        <v/>
      </c>
      <c r="X4772" s="43" t="str">
        <f t="shared" si="374"/>
        <v>OK</v>
      </c>
      <c r="Y4772" s="681" t="str">
        <f t="shared" si="375"/>
        <v/>
      </c>
    </row>
    <row r="4773" spans="1:25" x14ac:dyDescent="0.25">
      <c r="A4773" s="68" t="str">
        <f>'0'!$A$4</f>
        <v>………………..</v>
      </c>
      <c r="B4773" s="341">
        <f>'0'!$A$2</f>
        <v>46112</v>
      </c>
      <c r="C4773" s="341" t="s">
        <v>1246</v>
      </c>
      <c r="D4773" s="22"/>
      <c r="E4773" s="23"/>
      <c r="F4773" s="14"/>
      <c r="G4773" s="23"/>
      <c r="H4773" s="22"/>
      <c r="I4773" s="24"/>
      <c r="J4773" s="24"/>
      <c r="K4773" s="25"/>
      <c r="L4773" s="25"/>
      <c r="M4773" s="25"/>
      <c r="N4773" s="25"/>
      <c r="O4773" s="25"/>
      <c r="P4773" s="25"/>
      <c r="Q4773" s="26"/>
      <c r="R4773" s="25"/>
      <c r="S4773" s="25"/>
      <c r="T4773" s="27">
        <f t="shared" si="371"/>
        <v>0</v>
      </c>
      <c r="U4773" s="27">
        <f t="shared" si="372"/>
        <v>0</v>
      </c>
      <c r="V4773" s="25"/>
      <c r="W4773" s="27" t="str">
        <f t="shared" si="373"/>
        <v/>
      </c>
      <c r="X4773" s="43" t="str">
        <f t="shared" si="374"/>
        <v>OK</v>
      </c>
      <c r="Y4773" s="681" t="str">
        <f t="shared" si="375"/>
        <v/>
      </c>
    </row>
    <row r="4774" spans="1:25" x14ac:dyDescent="0.25">
      <c r="A4774" s="68" t="str">
        <f>'0'!$A$4</f>
        <v>………………..</v>
      </c>
      <c r="B4774" s="341">
        <f>'0'!$A$2</f>
        <v>46112</v>
      </c>
      <c r="C4774" s="341" t="s">
        <v>1246</v>
      </c>
      <c r="D4774" s="22"/>
      <c r="E4774" s="23"/>
      <c r="F4774" s="14"/>
      <c r="G4774" s="23"/>
      <c r="H4774" s="22"/>
      <c r="I4774" s="24"/>
      <c r="J4774" s="24"/>
      <c r="K4774" s="25"/>
      <c r="L4774" s="25"/>
      <c r="M4774" s="25"/>
      <c r="N4774" s="25"/>
      <c r="O4774" s="25"/>
      <c r="P4774" s="25"/>
      <c r="Q4774" s="26"/>
      <c r="R4774" s="25"/>
      <c r="S4774" s="25"/>
      <c r="T4774" s="27">
        <f t="shared" si="371"/>
        <v>0</v>
      </c>
      <c r="U4774" s="27">
        <f t="shared" si="372"/>
        <v>0</v>
      </c>
      <c r="V4774" s="25"/>
      <c r="W4774" s="27" t="str">
        <f t="shared" si="373"/>
        <v/>
      </c>
      <c r="X4774" s="43" t="str">
        <f t="shared" si="374"/>
        <v>OK</v>
      </c>
      <c r="Y4774" s="681" t="str">
        <f t="shared" si="375"/>
        <v/>
      </c>
    </row>
    <row r="4775" spans="1:25" x14ac:dyDescent="0.25">
      <c r="A4775" s="68" t="str">
        <f>'0'!$A$4</f>
        <v>………………..</v>
      </c>
      <c r="B4775" s="341">
        <f>'0'!$A$2</f>
        <v>46112</v>
      </c>
      <c r="C4775" s="341" t="s">
        <v>1246</v>
      </c>
      <c r="D4775" s="22"/>
      <c r="E4775" s="23"/>
      <c r="F4775" s="14"/>
      <c r="G4775" s="23"/>
      <c r="H4775" s="22"/>
      <c r="I4775" s="24"/>
      <c r="J4775" s="24"/>
      <c r="K4775" s="25"/>
      <c r="L4775" s="25"/>
      <c r="M4775" s="25"/>
      <c r="N4775" s="25"/>
      <c r="O4775" s="25"/>
      <c r="P4775" s="25"/>
      <c r="Q4775" s="26"/>
      <c r="R4775" s="25"/>
      <c r="S4775" s="25"/>
      <c r="T4775" s="27">
        <f t="shared" si="371"/>
        <v>0</v>
      </c>
      <c r="U4775" s="27">
        <f t="shared" si="372"/>
        <v>0</v>
      </c>
      <c r="V4775" s="25"/>
      <c r="W4775" s="27" t="str">
        <f t="shared" si="373"/>
        <v/>
      </c>
      <c r="X4775" s="43" t="str">
        <f t="shared" si="374"/>
        <v>OK</v>
      </c>
      <c r="Y4775" s="681" t="str">
        <f t="shared" si="375"/>
        <v/>
      </c>
    </row>
    <row r="4776" spans="1:25" x14ac:dyDescent="0.25">
      <c r="A4776" s="68" t="str">
        <f>'0'!$A$4</f>
        <v>………………..</v>
      </c>
      <c r="B4776" s="341">
        <f>'0'!$A$2</f>
        <v>46112</v>
      </c>
      <c r="C4776" s="341" t="s">
        <v>1246</v>
      </c>
      <c r="D4776" s="22"/>
      <c r="E4776" s="23"/>
      <c r="F4776" s="14"/>
      <c r="G4776" s="23"/>
      <c r="H4776" s="22"/>
      <c r="I4776" s="24"/>
      <c r="J4776" s="24"/>
      <c r="K4776" s="25"/>
      <c r="L4776" s="25"/>
      <c r="M4776" s="25"/>
      <c r="N4776" s="25"/>
      <c r="O4776" s="25"/>
      <c r="P4776" s="25"/>
      <c r="Q4776" s="26"/>
      <c r="R4776" s="25"/>
      <c r="S4776" s="25"/>
      <c r="T4776" s="27">
        <f t="shared" si="371"/>
        <v>0</v>
      </c>
      <c r="U4776" s="27">
        <f t="shared" si="372"/>
        <v>0</v>
      </c>
      <c r="V4776" s="25"/>
      <c r="W4776" s="27" t="str">
        <f t="shared" si="373"/>
        <v/>
      </c>
      <c r="X4776" s="43" t="str">
        <f t="shared" si="374"/>
        <v>OK</v>
      </c>
      <c r="Y4776" s="681" t="str">
        <f t="shared" si="375"/>
        <v/>
      </c>
    </row>
    <row r="4777" spans="1:25" x14ac:dyDescent="0.25">
      <c r="A4777" s="68" t="str">
        <f>'0'!$A$4</f>
        <v>………………..</v>
      </c>
      <c r="B4777" s="341">
        <f>'0'!$A$2</f>
        <v>46112</v>
      </c>
      <c r="C4777" s="341" t="s">
        <v>1246</v>
      </c>
      <c r="D4777" s="22"/>
      <c r="E4777" s="23"/>
      <c r="F4777" s="14"/>
      <c r="G4777" s="23"/>
      <c r="H4777" s="22"/>
      <c r="I4777" s="24"/>
      <c r="J4777" s="24"/>
      <c r="K4777" s="25"/>
      <c r="L4777" s="25"/>
      <c r="M4777" s="25"/>
      <c r="N4777" s="25"/>
      <c r="O4777" s="25"/>
      <c r="P4777" s="25"/>
      <c r="Q4777" s="26"/>
      <c r="R4777" s="25"/>
      <c r="S4777" s="25"/>
      <c r="T4777" s="27">
        <f t="shared" si="371"/>
        <v>0</v>
      </c>
      <c r="U4777" s="27">
        <f t="shared" si="372"/>
        <v>0</v>
      </c>
      <c r="V4777" s="25"/>
      <c r="W4777" s="27" t="str">
        <f t="shared" si="373"/>
        <v/>
      </c>
      <c r="X4777" s="43" t="str">
        <f t="shared" si="374"/>
        <v>OK</v>
      </c>
      <c r="Y4777" s="681" t="str">
        <f t="shared" si="375"/>
        <v/>
      </c>
    </row>
    <row r="4778" spans="1:25" x14ac:dyDescent="0.25">
      <c r="A4778" s="68" t="str">
        <f>'0'!$A$4</f>
        <v>………………..</v>
      </c>
      <c r="B4778" s="341">
        <f>'0'!$A$2</f>
        <v>46112</v>
      </c>
      <c r="C4778" s="341" t="s">
        <v>1246</v>
      </c>
      <c r="D4778" s="22"/>
      <c r="E4778" s="23"/>
      <c r="F4778" s="14"/>
      <c r="G4778" s="23"/>
      <c r="H4778" s="22"/>
      <c r="I4778" s="24"/>
      <c r="J4778" s="24"/>
      <c r="K4778" s="25"/>
      <c r="L4778" s="25"/>
      <c r="M4778" s="25"/>
      <c r="N4778" s="25"/>
      <c r="O4778" s="25"/>
      <c r="P4778" s="25"/>
      <c r="Q4778" s="26"/>
      <c r="R4778" s="25"/>
      <c r="S4778" s="25"/>
      <c r="T4778" s="27">
        <f t="shared" si="371"/>
        <v>0</v>
      </c>
      <c r="U4778" s="27">
        <f t="shared" si="372"/>
        <v>0</v>
      </c>
      <c r="V4778" s="25"/>
      <c r="W4778" s="27" t="str">
        <f t="shared" si="373"/>
        <v/>
      </c>
      <c r="X4778" s="43" t="str">
        <f t="shared" si="374"/>
        <v>OK</v>
      </c>
      <c r="Y4778" s="681" t="str">
        <f t="shared" si="375"/>
        <v/>
      </c>
    </row>
    <row r="4779" spans="1:25" x14ac:dyDescent="0.25">
      <c r="A4779" s="68" t="str">
        <f>'0'!$A$4</f>
        <v>………………..</v>
      </c>
      <c r="B4779" s="341">
        <f>'0'!$A$2</f>
        <v>46112</v>
      </c>
      <c r="C4779" s="341" t="s">
        <v>1246</v>
      </c>
      <c r="D4779" s="22"/>
      <c r="E4779" s="23"/>
      <c r="F4779" s="14"/>
      <c r="G4779" s="23"/>
      <c r="H4779" s="22"/>
      <c r="I4779" s="24"/>
      <c r="J4779" s="24"/>
      <c r="K4779" s="25"/>
      <c r="L4779" s="25"/>
      <c r="M4779" s="25"/>
      <c r="N4779" s="25"/>
      <c r="O4779" s="25"/>
      <c r="P4779" s="25"/>
      <c r="Q4779" s="26"/>
      <c r="R4779" s="25"/>
      <c r="S4779" s="25"/>
      <c r="T4779" s="27">
        <f t="shared" si="371"/>
        <v>0</v>
      </c>
      <c r="U4779" s="27">
        <f t="shared" si="372"/>
        <v>0</v>
      </c>
      <c r="V4779" s="25"/>
      <c r="W4779" s="27" t="str">
        <f t="shared" si="373"/>
        <v/>
      </c>
      <c r="X4779" s="43" t="str">
        <f t="shared" si="374"/>
        <v>OK</v>
      </c>
      <c r="Y4779" s="681" t="str">
        <f t="shared" si="375"/>
        <v/>
      </c>
    </row>
    <row r="4780" spans="1:25" x14ac:dyDescent="0.25">
      <c r="A4780" s="68" t="str">
        <f>'0'!$A$4</f>
        <v>………………..</v>
      </c>
      <c r="B4780" s="341">
        <f>'0'!$A$2</f>
        <v>46112</v>
      </c>
      <c r="C4780" s="341" t="s">
        <v>1246</v>
      </c>
      <c r="D4780" s="22"/>
      <c r="E4780" s="23"/>
      <c r="F4780" s="14"/>
      <c r="G4780" s="23"/>
      <c r="H4780" s="22"/>
      <c r="I4780" s="24"/>
      <c r="J4780" s="24"/>
      <c r="K4780" s="25"/>
      <c r="L4780" s="25"/>
      <c r="M4780" s="25"/>
      <c r="N4780" s="25"/>
      <c r="O4780" s="25"/>
      <c r="P4780" s="25"/>
      <c r="Q4780" s="26"/>
      <c r="R4780" s="25"/>
      <c r="S4780" s="25"/>
      <c r="T4780" s="27">
        <f t="shared" si="371"/>
        <v>0</v>
      </c>
      <c r="U4780" s="27">
        <f t="shared" si="372"/>
        <v>0</v>
      </c>
      <c r="V4780" s="25"/>
      <c r="W4780" s="27" t="str">
        <f t="shared" si="373"/>
        <v/>
      </c>
      <c r="X4780" s="43" t="str">
        <f t="shared" si="374"/>
        <v>OK</v>
      </c>
      <c r="Y4780" s="681" t="str">
        <f t="shared" si="375"/>
        <v/>
      </c>
    </row>
    <row r="4781" spans="1:25" x14ac:dyDescent="0.25">
      <c r="A4781" s="68" t="str">
        <f>'0'!$A$4</f>
        <v>………………..</v>
      </c>
      <c r="B4781" s="341">
        <f>'0'!$A$2</f>
        <v>46112</v>
      </c>
      <c r="C4781" s="341" t="s">
        <v>1246</v>
      </c>
      <c r="D4781" s="22"/>
      <c r="E4781" s="23"/>
      <c r="F4781" s="14"/>
      <c r="G4781" s="23"/>
      <c r="H4781" s="22"/>
      <c r="I4781" s="24"/>
      <c r="J4781" s="24"/>
      <c r="K4781" s="25"/>
      <c r="L4781" s="25"/>
      <c r="M4781" s="25"/>
      <c r="N4781" s="25"/>
      <c r="O4781" s="25"/>
      <c r="P4781" s="25"/>
      <c r="Q4781" s="26"/>
      <c r="R4781" s="25"/>
      <c r="S4781" s="25"/>
      <c r="T4781" s="27">
        <f t="shared" si="371"/>
        <v>0</v>
      </c>
      <c r="U4781" s="27">
        <f t="shared" si="372"/>
        <v>0</v>
      </c>
      <c r="V4781" s="25"/>
      <c r="W4781" s="27" t="str">
        <f t="shared" si="373"/>
        <v/>
      </c>
      <c r="X4781" s="43" t="str">
        <f t="shared" si="374"/>
        <v>OK</v>
      </c>
      <c r="Y4781" s="681" t="str">
        <f t="shared" si="375"/>
        <v/>
      </c>
    </row>
    <row r="4782" spans="1:25" x14ac:dyDescent="0.25">
      <c r="A4782" s="68" t="str">
        <f>'0'!$A$4</f>
        <v>………………..</v>
      </c>
      <c r="B4782" s="341">
        <f>'0'!$A$2</f>
        <v>46112</v>
      </c>
      <c r="C4782" s="341" t="s">
        <v>1246</v>
      </c>
      <c r="D4782" s="22"/>
      <c r="E4782" s="23"/>
      <c r="F4782" s="14"/>
      <c r="G4782" s="23"/>
      <c r="H4782" s="22"/>
      <c r="I4782" s="24"/>
      <c r="J4782" s="24"/>
      <c r="K4782" s="25"/>
      <c r="L4782" s="25"/>
      <c r="M4782" s="25"/>
      <c r="N4782" s="25"/>
      <c r="O4782" s="25"/>
      <c r="P4782" s="25"/>
      <c r="Q4782" s="26"/>
      <c r="R4782" s="25"/>
      <c r="S4782" s="25"/>
      <c r="T4782" s="27">
        <f t="shared" si="371"/>
        <v>0</v>
      </c>
      <c r="U4782" s="27">
        <f t="shared" si="372"/>
        <v>0</v>
      </c>
      <c r="V4782" s="25"/>
      <c r="W4782" s="27" t="str">
        <f t="shared" si="373"/>
        <v/>
      </c>
      <c r="X4782" s="43" t="str">
        <f t="shared" si="374"/>
        <v>OK</v>
      </c>
      <c r="Y4782" s="681" t="str">
        <f t="shared" si="375"/>
        <v/>
      </c>
    </row>
    <row r="4783" spans="1:25" x14ac:dyDescent="0.25">
      <c r="A4783" s="68" t="str">
        <f>'0'!$A$4</f>
        <v>………………..</v>
      </c>
      <c r="B4783" s="341">
        <f>'0'!$A$2</f>
        <v>46112</v>
      </c>
      <c r="C4783" s="341" t="s">
        <v>1246</v>
      </c>
      <c r="D4783" s="22"/>
      <c r="E4783" s="23"/>
      <c r="F4783" s="14"/>
      <c r="G4783" s="23"/>
      <c r="H4783" s="22"/>
      <c r="I4783" s="24"/>
      <c r="J4783" s="24"/>
      <c r="K4783" s="25"/>
      <c r="L4783" s="25"/>
      <c r="M4783" s="25"/>
      <c r="N4783" s="25"/>
      <c r="O4783" s="25"/>
      <c r="P4783" s="25"/>
      <c r="Q4783" s="26"/>
      <c r="R4783" s="25"/>
      <c r="S4783" s="25"/>
      <c r="T4783" s="27">
        <f t="shared" si="371"/>
        <v>0</v>
      </c>
      <c r="U4783" s="27">
        <f t="shared" si="372"/>
        <v>0</v>
      </c>
      <c r="V4783" s="25"/>
      <c r="W4783" s="27" t="str">
        <f t="shared" si="373"/>
        <v/>
      </c>
      <c r="X4783" s="43" t="str">
        <f t="shared" si="374"/>
        <v>OK</v>
      </c>
      <c r="Y4783" s="681" t="str">
        <f t="shared" si="375"/>
        <v/>
      </c>
    </row>
    <row r="4784" spans="1:25" x14ac:dyDescent="0.25">
      <c r="A4784" s="68" t="str">
        <f>'0'!$A$4</f>
        <v>………………..</v>
      </c>
      <c r="B4784" s="341">
        <f>'0'!$A$2</f>
        <v>46112</v>
      </c>
      <c r="C4784" s="341" t="s">
        <v>1246</v>
      </c>
      <c r="D4784" s="22"/>
      <c r="E4784" s="23"/>
      <c r="F4784" s="14"/>
      <c r="G4784" s="23"/>
      <c r="H4784" s="22"/>
      <c r="I4784" s="24"/>
      <c r="J4784" s="24"/>
      <c r="K4784" s="25"/>
      <c r="L4784" s="25"/>
      <c r="M4784" s="25"/>
      <c r="N4784" s="25"/>
      <c r="O4784" s="25"/>
      <c r="P4784" s="25"/>
      <c r="Q4784" s="26"/>
      <c r="R4784" s="25"/>
      <c r="S4784" s="25"/>
      <c r="T4784" s="27">
        <f t="shared" si="371"/>
        <v>0</v>
      </c>
      <c r="U4784" s="27">
        <f t="shared" si="372"/>
        <v>0</v>
      </c>
      <c r="V4784" s="25"/>
      <c r="W4784" s="27" t="str">
        <f t="shared" si="373"/>
        <v/>
      </c>
      <c r="X4784" s="43" t="str">
        <f t="shared" si="374"/>
        <v>OK</v>
      </c>
      <c r="Y4784" s="681" t="str">
        <f t="shared" si="375"/>
        <v/>
      </c>
    </row>
    <row r="4785" spans="1:25" x14ac:dyDescent="0.25">
      <c r="A4785" s="68" t="str">
        <f>'0'!$A$4</f>
        <v>………………..</v>
      </c>
      <c r="B4785" s="341">
        <f>'0'!$A$2</f>
        <v>46112</v>
      </c>
      <c r="C4785" s="341" t="s">
        <v>1246</v>
      </c>
      <c r="D4785" s="22"/>
      <c r="E4785" s="23"/>
      <c r="F4785" s="14"/>
      <c r="G4785" s="23"/>
      <c r="H4785" s="22"/>
      <c r="I4785" s="24"/>
      <c r="J4785" s="24"/>
      <c r="K4785" s="25"/>
      <c r="L4785" s="25"/>
      <c r="M4785" s="25"/>
      <c r="N4785" s="25"/>
      <c r="O4785" s="25"/>
      <c r="P4785" s="25"/>
      <c r="Q4785" s="26"/>
      <c r="R4785" s="25"/>
      <c r="S4785" s="25"/>
      <c r="T4785" s="27">
        <f t="shared" si="371"/>
        <v>0</v>
      </c>
      <c r="U4785" s="27">
        <f t="shared" si="372"/>
        <v>0</v>
      </c>
      <c r="V4785" s="25"/>
      <c r="W4785" s="27" t="str">
        <f t="shared" si="373"/>
        <v/>
      </c>
      <c r="X4785" s="43" t="str">
        <f t="shared" si="374"/>
        <v>OK</v>
      </c>
      <c r="Y4785" s="681" t="str">
        <f t="shared" si="375"/>
        <v/>
      </c>
    </row>
    <row r="4786" spans="1:25" x14ac:dyDescent="0.25">
      <c r="A4786" s="68" t="str">
        <f>'0'!$A$4</f>
        <v>………………..</v>
      </c>
      <c r="B4786" s="341">
        <f>'0'!$A$2</f>
        <v>46112</v>
      </c>
      <c r="C4786" s="341" t="s">
        <v>1246</v>
      </c>
      <c r="D4786" s="22"/>
      <c r="E4786" s="23"/>
      <c r="F4786" s="14"/>
      <c r="G4786" s="23"/>
      <c r="H4786" s="22"/>
      <c r="I4786" s="24"/>
      <c r="J4786" s="24"/>
      <c r="K4786" s="25"/>
      <c r="L4786" s="25"/>
      <c r="M4786" s="25"/>
      <c r="N4786" s="25"/>
      <c r="O4786" s="25"/>
      <c r="P4786" s="25"/>
      <c r="Q4786" s="26"/>
      <c r="R4786" s="25"/>
      <c r="S4786" s="25"/>
      <c r="T4786" s="27">
        <f t="shared" si="371"/>
        <v>0</v>
      </c>
      <c r="U4786" s="27">
        <f t="shared" si="372"/>
        <v>0</v>
      </c>
      <c r="V4786" s="25"/>
      <c r="W4786" s="27" t="str">
        <f t="shared" si="373"/>
        <v/>
      </c>
      <c r="X4786" s="43" t="str">
        <f t="shared" si="374"/>
        <v>OK</v>
      </c>
      <c r="Y4786" s="681" t="str">
        <f t="shared" si="375"/>
        <v/>
      </c>
    </row>
    <row r="4787" spans="1:25" x14ac:dyDescent="0.25">
      <c r="A4787" s="68" t="str">
        <f>'0'!$A$4</f>
        <v>………………..</v>
      </c>
      <c r="B4787" s="341">
        <f>'0'!$A$2</f>
        <v>46112</v>
      </c>
      <c r="C4787" s="341" t="s">
        <v>1246</v>
      </c>
      <c r="D4787" s="22"/>
      <c r="E4787" s="23"/>
      <c r="F4787" s="14"/>
      <c r="G4787" s="23"/>
      <c r="H4787" s="22"/>
      <c r="I4787" s="24"/>
      <c r="J4787" s="24"/>
      <c r="K4787" s="25"/>
      <c r="L4787" s="25"/>
      <c r="M4787" s="25"/>
      <c r="N4787" s="25"/>
      <c r="O4787" s="25"/>
      <c r="P4787" s="25"/>
      <c r="Q4787" s="26"/>
      <c r="R4787" s="25"/>
      <c r="S4787" s="25"/>
      <c r="T4787" s="27">
        <f t="shared" si="371"/>
        <v>0</v>
      </c>
      <c r="U4787" s="27">
        <f t="shared" si="372"/>
        <v>0</v>
      </c>
      <c r="V4787" s="25"/>
      <c r="W4787" s="27" t="str">
        <f t="shared" si="373"/>
        <v/>
      </c>
      <c r="X4787" s="43" t="str">
        <f t="shared" si="374"/>
        <v>OK</v>
      </c>
      <c r="Y4787" s="681" t="str">
        <f t="shared" si="375"/>
        <v/>
      </c>
    </row>
    <row r="4788" spans="1:25" x14ac:dyDescent="0.25">
      <c r="A4788" s="68" t="str">
        <f>'0'!$A$4</f>
        <v>………………..</v>
      </c>
      <c r="B4788" s="341">
        <f>'0'!$A$2</f>
        <v>46112</v>
      </c>
      <c r="C4788" s="341" t="s">
        <v>1246</v>
      </c>
      <c r="D4788" s="22"/>
      <c r="E4788" s="23"/>
      <c r="F4788" s="14"/>
      <c r="G4788" s="23"/>
      <c r="H4788" s="22"/>
      <c r="I4788" s="24"/>
      <c r="J4788" s="24"/>
      <c r="K4788" s="25"/>
      <c r="L4788" s="25"/>
      <c r="M4788" s="25"/>
      <c r="N4788" s="25"/>
      <c r="O4788" s="25"/>
      <c r="P4788" s="25"/>
      <c r="Q4788" s="26"/>
      <c r="R4788" s="25"/>
      <c r="S4788" s="25"/>
      <c r="T4788" s="27">
        <f t="shared" si="371"/>
        <v>0</v>
      </c>
      <c r="U4788" s="27">
        <f t="shared" si="372"/>
        <v>0</v>
      </c>
      <c r="V4788" s="25"/>
      <c r="W4788" s="27" t="str">
        <f t="shared" si="373"/>
        <v/>
      </c>
      <c r="X4788" s="43" t="str">
        <f t="shared" si="374"/>
        <v>OK</v>
      </c>
      <c r="Y4788" s="681" t="str">
        <f t="shared" si="375"/>
        <v/>
      </c>
    </row>
    <row r="4789" spans="1:25" x14ac:dyDescent="0.25">
      <c r="A4789" s="68" t="str">
        <f>'0'!$A$4</f>
        <v>………………..</v>
      </c>
      <c r="B4789" s="341">
        <f>'0'!$A$2</f>
        <v>46112</v>
      </c>
      <c r="C4789" s="341" t="s">
        <v>1246</v>
      </c>
      <c r="D4789" s="22"/>
      <c r="E4789" s="23"/>
      <c r="F4789" s="14"/>
      <c r="G4789" s="23"/>
      <c r="H4789" s="22"/>
      <c r="I4789" s="24"/>
      <c r="J4789" s="24"/>
      <c r="K4789" s="25"/>
      <c r="L4789" s="25"/>
      <c r="M4789" s="25"/>
      <c r="N4789" s="25"/>
      <c r="O4789" s="25"/>
      <c r="P4789" s="25"/>
      <c r="Q4789" s="26"/>
      <c r="R4789" s="25"/>
      <c r="S4789" s="25"/>
      <c r="T4789" s="27">
        <f t="shared" si="371"/>
        <v>0</v>
      </c>
      <c r="U4789" s="27">
        <f t="shared" si="372"/>
        <v>0</v>
      </c>
      <c r="V4789" s="25"/>
      <c r="W4789" s="27" t="str">
        <f t="shared" si="373"/>
        <v/>
      </c>
      <c r="X4789" s="43" t="str">
        <f t="shared" si="374"/>
        <v>OK</v>
      </c>
      <c r="Y4789" s="681" t="str">
        <f t="shared" si="375"/>
        <v/>
      </c>
    </row>
    <row r="4790" spans="1:25" x14ac:dyDescent="0.25">
      <c r="A4790" s="68" t="str">
        <f>'0'!$A$4</f>
        <v>………………..</v>
      </c>
      <c r="B4790" s="341">
        <f>'0'!$A$2</f>
        <v>46112</v>
      </c>
      <c r="C4790" s="341" t="s">
        <v>1246</v>
      </c>
      <c r="D4790" s="22"/>
      <c r="E4790" s="23"/>
      <c r="F4790" s="14"/>
      <c r="G4790" s="23"/>
      <c r="H4790" s="22"/>
      <c r="I4790" s="24"/>
      <c r="J4790" s="24"/>
      <c r="K4790" s="25"/>
      <c r="L4790" s="25"/>
      <c r="M4790" s="25"/>
      <c r="N4790" s="25"/>
      <c r="O4790" s="25"/>
      <c r="P4790" s="25"/>
      <c r="Q4790" s="26"/>
      <c r="R4790" s="25"/>
      <c r="S4790" s="25"/>
      <c r="T4790" s="27">
        <f t="shared" si="371"/>
        <v>0</v>
      </c>
      <c r="U4790" s="27">
        <f t="shared" si="372"/>
        <v>0</v>
      </c>
      <c r="V4790" s="25"/>
      <c r="W4790" s="27" t="str">
        <f t="shared" si="373"/>
        <v/>
      </c>
      <c r="X4790" s="43" t="str">
        <f t="shared" si="374"/>
        <v>OK</v>
      </c>
      <c r="Y4790" s="681" t="str">
        <f t="shared" si="375"/>
        <v/>
      </c>
    </row>
    <row r="4791" spans="1:25" x14ac:dyDescent="0.25">
      <c r="A4791" s="68" t="str">
        <f>'0'!$A$4</f>
        <v>………………..</v>
      </c>
      <c r="B4791" s="341">
        <f>'0'!$A$2</f>
        <v>46112</v>
      </c>
      <c r="C4791" s="341" t="s">
        <v>1246</v>
      </c>
      <c r="D4791" s="22"/>
      <c r="E4791" s="23"/>
      <c r="F4791" s="14"/>
      <c r="G4791" s="23"/>
      <c r="H4791" s="22"/>
      <c r="I4791" s="24"/>
      <c r="J4791" s="24"/>
      <c r="K4791" s="25"/>
      <c r="L4791" s="25"/>
      <c r="M4791" s="25"/>
      <c r="N4791" s="25"/>
      <c r="O4791" s="25"/>
      <c r="P4791" s="25"/>
      <c r="Q4791" s="26"/>
      <c r="R4791" s="25"/>
      <c r="S4791" s="25"/>
      <c r="T4791" s="27">
        <f t="shared" si="371"/>
        <v>0</v>
      </c>
      <c r="U4791" s="27">
        <f t="shared" si="372"/>
        <v>0</v>
      </c>
      <c r="V4791" s="25"/>
      <c r="W4791" s="27" t="str">
        <f t="shared" si="373"/>
        <v/>
      </c>
      <c r="X4791" s="43" t="str">
        <f t="shared" si="374"/>
        <v>OK</v>
      </c>
      <c r="Y4791" s="681" t="str">
        <f t="shared" si="375"/>
        <v/>
      </c>
    </row>
    <row r="4792" spans="1:25" x14ac:dyDescent="0.25">
      <c r="A4792" s="68" t="str">
        <f>'0'!$A$4</f>
        <v>………………..</v>
      </c>
      <c r="B4792" s="341">
        <f>'0'!$A$2</f>
        <v>46112</v>
      </c>
      <c r="C4792" s="341" t="s">
        <v>1246</v>
      </c>
      <c r="D4792" s="22"/>
      <c r="E4792" s="23"/>
      <c r="F4792" s="14"/>
      <c r="G4792" s="23"/>
      <c r="H4792" s="22"/>
      <c r="I4792" s="24"/>
      <c r="J4792" s="24"/>
      <c r="K4792" s="25"/>
      <c r="L4792" s="25"/>
      <c r="M4792" s="25"/>
      <c r="N4792" s="25"/>
      <c r="O4792" s="25"/>
      <c r="P4792" s="25"/>
      <c r="Q4792" s="26"/>
      <c r="R4792" s="25"/>
      <c r="S4792" s="25"/>
      <c r="T4792" s="27">
        <f t="shared" si="371"/>
        <v>0</v>
      </c>
      <c r="U4792" s="27">
        <f t="shared" si="372"/>
        <v>0</v>
      </c>
      <c r="V4792" s="25"/>
      <c r="W4792" s="27" t="str">
        <f t="shared" si="373"/>
        <v/>
      </c>
      <c r="X4792" s="43" t="str">
        <f t="shared" si="374"/>
        <v>OK</v>
      </c>
      <c r="Y4792" s="681" t="str">
        <f t="shared" si="375"/>
        <v/>
      </c>
    </row>
    <row r="4793" spans="1:25" x14ac:dyDescent="0.25">
      <c r="A4793" s="68" t="str">
        <f>'0'!$A$4</f>
        <v>………………..</v>
      </c>
      <c r="B4793" s="341">
        <f>'0'!$A$2</f>
        <v>46112</v>
      </c>
      <c r="C4793" s="341" t="s">
        <v>1246</v>
      </c>
      <c r="D4793" s="22"/>
      <c r="E4793" s="23"/>
      <c r="F4793" s="14"/>
      <c r="G4793" s="23"/>
      <c r="H4793" s="22"/>
      <c r="I4793" s="24"/>
      <c r="J4793" s="24"/>
      <c r="K4793" s="25"/>
      <c r="L4793" s="25"/>
      <c r="M4793" s="25"/>
      <c r="N4793" s="25"/>
      <c r="O4793" s="25"/>
      <c r="P4793" s="25"/>
      <c r="Q4793" s="26"/>
      <c r="R4793" s="25"/>
      <c r="S4793" s="25"/>
      <c r="T4793" s="27">
        <f t="shared" si="371"/>
        <v>0</v>
      </c>
      <c r="U4793" s="27">
        <f t="shared" si="372"/>
        <v>0</v>
      </c>
      <c r="V4793" s="25"/>
      <c r="W4793" s="27" t="str">
        <f t="shared" si="373"/>
        <v/>
      </c>
      <c r="X4793" s="43" t="str">
        <f t="shared" si="374"/>
        <v>OK</v>
      </c>
      <c r="Y4793" s="681" t="str">
        <f t="shared" si="375"/>
        <v/>
      </c>
    </row>
    <row r="4794" spans="1:25" x14ac:dyDescent="0.25">
      <c r="A4794" s="68" t="str">
        <f>'0'!$A$4</f>
        <v>………………..</v>
      </c>
      <c r="B4794" s="341">
        <f>'0'!$A$2</f>
        <v>46112</v>
      </c>
      <c r="C4794" s="341" t="s">
        <v>1246</v>
      </c>
      <c r="D4794" s="22"/>
      <c r="E4794" s="23"/>
      <c r="F4794" s="14"/>
      <c r="G4794" s="23"/>
      <c r="H4794" s="22"/>
      <c r="I4794" s="24"/>
      <c r="J4794" s="24"/>
      <c r="K4794" s="25"/>
      <c r="L4794" s="25"/>
      <c r="M4794" s="25"/>
      <c r="N4794" s="25"/>
      <c r="O4794" s="25"/>
      <c r="P4794" s="25"/>
      <c r="Q4794" s="26"/>
      <c r="R4794" s="25"/>
      <c r="S4794" s="25"/>
      <c r="T4794" s="27">
        <f t="shared" si="371"/>
        <v>0</v>
      </c>
      <c r="U4794" s="27">
        <f t="shared" si="372"/>
        <v>0</v>
      </c>
      <c r="V4794" s="25"/>
      <c r="W4794" s="27" t="str">
        <f t="shared" si="373"/>
        <v/>
      </c>
      <c r="X4794" s="43" t="str">
        <f t="shared" si="374"/>
        <v>OK</v>
      </c>
      <c r="Y4794" s="681" t="str">
        <f t="shared" si="375"/>
        <v/>
      </c>
    </row>
    <row r="4795" spans="1:25" x14ac:dyDescent="0.25">
      <c r="A4795" s="68" t="str">
        <f>'0'!$A$4</f>
        <v>………………..</v>
      </c>
      <c r="B4795" s="341">
        <f>'0'!$A$2</f>
        <v>46112</v>
      </c>
      <c r="C4795" s="341" t="s">
        <v>1246</v>
      </c>
      <c r="D4795" s="22"/>
      <c r="E4795" s="23"/>
      <c r="F4795" s="14"/>
      <c r="G4795" s="23"/>
      <c r="H4795" s="22"/>
      <c r="I4795" s="24"/>
      <c r="J4795" s="24"/>
      <c r="K4795" s="25"/>
      <c r="L4795" s="25"/>
      <c r="M4795" s="25"/>
      <c r="N4795" s="25"/>
      <c r="O4795" s="25"/>
      <c r="P4795" s="25"/>
      <c r="Q4795" s="26"/>
      <c r="R4795" s="25"/>
      <c r="S4795" s="25"/>
      <c r="T4795" s="27">
        <f t="shared" si="371"/>
        <v>0</v>
      </c>
      <c r="U4795" s="27">
        <f t="shared" si="372"/>
        <v>0</v>
      </c>
      <c r="V4795" s="25"/>
      <c r="W4795" s="27" t="str">
        <f t="shared" si="373"/>
        <v/>
      </c>
      <c r="X4795" s="43" t="str">
        <f t="shared" si="374"/>
        <v>OK</v>
      </c>
      <c r="Y4795" s="681" t="str">
        <f t="shared" si="375"/>
        <v/>
      </c>
    </row>
    <row r="4796" spans="1:25" x14ac:dyDescent="0.25">
      <c r="A4796" s="68" t="str">
        <f>'0'!$A$4</f>
        <v>………………..</v>
      </c>
      <c r="B4796" s="341">
        <f>'0'!$A$2</f>
        <v>46112</v>
      </c>
      <c r="C4796" s="341" t="s">
        <v>1246</v>
      </c>
      <c r="D4796" s="22"/>
      <c r="E4796" s="23"/>
      <c r="F4796" s="14"/>
      <c r="G4796" s="23"/>
      <c r="H4796" s="22"/>
      <c r="I4796" s="24"/>
      <c r="J4796" s="24"/>
      <c r="K4796" s="25"/>
      <c r="L4796" s="25"/>
      <c r="M4796" s="25"/>
      <c r="N4796" s="25"/>
      <c r="O4796" s="25"/>
      <c r="P4796" s="25"/>
      <c r="Q4796" s="26"/>
      <c r="R4796" s="25"/>
      <c r="S4796" s="25"/>
      <c r="T4796" s="27">
        <f t="shared" si="371"/>
        <v>0</v>
      </c>
      <c r="U4796" s="27">
        <f t="shared" si="372"/>
        <v>0</v>
      </c>
      <c r="V4796" s="25"/>
      <c r="W4796" s="27" t="str">
        <f t="shared" si="373"/>
        <v/>
      </c>
      <c r="X4796" s="43" t="str">
        <f t="shared" si="374"/>
        <v>OK</v>
      </c>
      <c r="Y4796" s="681" t="str">
        <f t="shared" si="375"/>
        <v/>
      </c>
    </row>
    <row r="4797" spans="1:25" x14ac:dyDescent="0.25">
      <c r="A4797" s="68" t="str">
        <f>'0'!$A$4</f>
        <v>………………..</v>
      </c>
      <c r="B4797" s="341">
        <f>'0'!$A$2</f>
        <v>46112</v>
      </c>
      <c r="C4797" s="341" t="s">
        <v>1246</v>
      </c>
      <c r="D4797" s="22"/>
      <c r="E4797" s="23"/>
      <c r="F4797" s="14"/>
      <c r="G4797" s="23"/>
      <c r="H4797" s="22"/>
      <c r="I4797" s="24"/>
      <c r="J4797" s="24"/>
      <c r="K4797" s="25"/>
      <c r="L4797" s="25"/>
      <c r="M4797" s="25"/>
      <c r="N4797" s="25"/>
      <c r="O4797" s="25"/>
      <c r="P4797" s="25"/>
      <c r="Q4797" s="26"/>
      <c r="R4797" s="25"/>
      <c r="S4797" s="25"/>
      <c r="T4797" s="27">
        <f t="shared" si="371"/>
        <v>0</v>
      </c>
      <c r="U4797" s="27">
        <f t="shared" si="372"/>
        <v>0</v>
      </c>
      <c r="V4797" s="25"/>
      <c r="W4797" s="27" t="str">
        <f t="shared" si="373"/>
        <v/>
      </c>
      <c r="X4797" s="43" t="str">
        <f t="shared" si="374"/>
        <v>OK</v>
      </c>
      <c r="Y4797" s="681" t="str">
        <f t="shared" si="375"/>
        <v/>
      </c>
    </row>
    <row r="4798" spans="1:25" x14ac:dyDescent="0.25">
      <c r="A4798" s="68" t="str">
        <f>'0'!$A$4</f>
        <v>………………..</v>
      </c>
      <c r="B4798" s="341">
        <f>'0'!$A$2</f>
        <v>46112</v>
      </c>
      <c r="C4798" s="341" t="s">
        <v>1246</v>
      </c>
      <c r="D4798" s="22"/>
      <c r="E4798" s="23"/>
      <c r="F4798" s="14"/>
      <c r="G4798" s="23"/>
      <c r="H4798" s="22"/>
      <c r="I4798" s="24"/>
      <c r="J4798" s="24"/>
      <c r="K4798" s="25"/>
      <c r="L4798" s="25"/>
      <c r="M4798" s="25"/>
      <c r="N4798" s="25"/>
      <c r="O4798" s="25"/>
      <c r="P4798" s="25"/>
      <c r="Q4798" s="26"/>
      <c r="R4798" s="25"/>
      <c r="S4798" s="25"/>
      <c r="T4798" s="27">
        <f t="shared" si="371"/>
        <v>0</v>
      </c>
      <c r="U4798" s="27">
        <f t="shared" si="372"/>
        <v>0</v>
      </c>
      <c r="V4798" s="25"/>
      <c r="W4798" s="27" t="str">
        <f t="shared" si="373"/>
        <v/>
      </c>
      <c r="X4798" s="43" t="str">
        <f t="shared" si="374"/>
        <v>OK</v>
      </c>
      <c r="Y4798" s="681" t="str">
        <f t="shared" si="375"/>
        <v/>
      </c>
    </row>
    <row r="4799" spans="1:25" x14ac:dyDescent="0.25">
      <c r="A4799" s="68" t="str">
        <f>'0'!$A$4</f>
        <v>………………..</v>
      </c>
      <c r="B4799" s="341">
        <f>'0'!$A$2</f>
        <v>46112</v>
      </c>
      <c r="C4799" s="341" t="s">
        <v>1246</v>
      </c>
      <c r="D4799" s="22"/>
      <c r="E4799" s="23"/>
      <c r="F4799" s="14"/>
      <c r="G4799" s="23"/>
      <c r="H4799" s="22"/>
      <c r="I4799" s="24"/>
      <c r="J4799" s="24"/>
      <c r="K4799" s="25"/>
      <c r="L4799" s="25"/>
      <c r="M4799" s="25"/>
      <c r="N4799" s="25"/>
      <c r="O4799" s="25"/>
      <c r="P4799" s="25"/>
      <c r="Q4799" s="26"/>
      <c r="R4799" s="25"/>
      <c r="S4799" s="25"/>
      <c r="T4799" s="27">
        <f t="shared" si="371"/>
        <v>0</v>
      </c>
      <c r="U4799" s="27">
        <f t="shared" si="372"/>
        <v>0</v>
      </c>
      <c r="V4799" s="25"/>
      <c r="W4799" s="27" t="str">
        <f t="shared" si="373"/>
        <v/>
      </c>
      <c r="X4799" s="43" t="str">
        <f t="shared" si="374"/>
        <v>OK</v>
      </c>
      <c r="Y4799" s="681" t="str">
        <f t="shared" si="375"/>
        <v/>
      </c>
    </row>
    <row r="4800" spans="1:25" x14ac:dyDescent="0.25">
      <c r="A4800" s="68" t="str">
        <f>'0'!$A$4</f>
        <v>………………..</v>
      </c>
      <c r="B4800" s="341">
        <f>'0'!$A$2</f>
        <v>46112</v>
      </c>
      <c r="C4800" s="341" t="s">
        <v>1246</v>
      </c>
      <c r="D4800" s="22"/>
      <c r="E4800" s="23"/>
      <c r="F4800" s="14"/>
      <c r="G4800" s="23"/>
      <c r="H4800" s="22"/>
      <c r="I4800" s="24"/>
      <c r="J4800" s="24"/>
      <c r="K4800" s="25"/>
      <c r="L4800" s="25"/>
      <c r="M4800" s="25"/>
      <c r="N4800" s="25"/>
      <c r="O4800" s="25"/>
      <c r="P4800" s="25"/>
      <c r="Q4800" s="26"/>
      <c r="R4800" s="25"/>
      <c r="S4800" s="25"/>
      <c r="T4800" s="27">
        <f t="shared" si="371"/>
        <v>0</v>
      </c>
      <c r="U4800" s="27">
        <f t="shared" si="372"/>
        <v>0</v>
      </c>
      <c r="V4800" s="25"/>
      <c r="W4800" s="27" t="str">
        <f t="shared" si="373"/>
        <v/>
      </c>
      <c r="X4800" s="43" t="str">
        <f t="shared" si="374"/>
        <v>OK</v>
      </c>
      <c r="Y4800" s="681" t="str">
        <f t="shared" si="375"/>
        <v/>
      </c>
    </row>
    <row r="4801" spans="1:25" x14ac:dyDescent="0.25">
      <c r="A4801" s="68" t="str">
        <f>'0'!$A$4</f>
        <v>………………..</v>
      </c>
      <c r="B4801" s="341">
        <f>'0'!$A$2</f>
        <v>46112</v>
      </c>
      <c r="C4801" s="341" t="s">
        <v>1246</v>
      </c>
      <c r="D4801" s="22"/>
      <c r="E4801" s="23"/>
      <c r="F4801" s="14"/>
      <c r="G4801" s="23"/>
      <c r="H4801" s="22"/>
      <c r="I4801" s="24"/>
      <c r="J4801" s="24"/>
      <c r="K4801" s="25"/>
      <c r="L4801" s="25"/>
      <c r="M4801" s="25"/>
      <c r="N4801" s="25"/>
      <c r="O4801" s="25"/>
      <c r="P4801" s="25"/>
      <c r="Q4801" s="26"/>
      <c r="R4801" s="25"/>
      <c r="S4801" s="25"/>
      <c r="T4801" s="27">
        <f t="shared" si="371"/>
        <v>0</v>
      </c>
      <c r="U4801" s="27">
        <f t="shared" si="372"/>
        <v>0</v>
      </c>
      <c r="V4801" s="25"/>
      <c r="W4801" s="27" t="str">
        <f t="shared" si="373"/>
        <v/>
      </c>
      <c r="X4801" s="43" t="str">
        <f t="shared" si="374"/>
        <v>OK</v>
      </c>
      <c r="Y4801" s="681" t="str">
        <f t="shared" si="375"/>
        <v/>
      </c>
    </row>
    <row r="4802" spans="1:25" x14ac:dyDescent="0.25">
      <c r="A4802" s="68" t="str">
        <f>'0'!$A$4</f>
        <v>………………..</v>
      </c>
      <c r="B4802" s="341">
        <f>'0'!$A$2</f>
        <v>46112</v>
      </c>
      <c r="C4802" s="341" t="s">
        <v>1246</v>
      </c>
      <c r="D4802" s="22"/>
      <c r="E4802" s="23"/>
      <c r="F4802" s="14"/>
      <c r="G4802" s="23"/>
      <c r="H4802" s="22"/>
      <c r="I4802" s="24"/>
      <c r="J4802" s="24"/>
      <c r="K4802" s="25"/>
      <c r="L4802" s="25"/>
      <c r="M4802" s="25"/>
      <c r="N4802" s="25"/>
      <c r="O4802" s="25"/>
      <c r="P4802" s="25"/>
      <c r="Q4802" s="26"/>
      <c r="R4802" s="25"/>
      <c r="S4802" s="25"/>
      <c r="T4802" s="27">
        <f t="shared" si="371"/>
        <v>0</v>
      </c>
      <c r="U4802" s="27">
        <f t="shared" si="372"/>
        <v>0</v>
      </c>
      <c r="V4802" s="25"/>
      <c r="W4802" s="27" t="str">
        <f t="shared" si="373"/>
        <v/>
      </c>
      <c r="X4802" s="43" t="str">
        <f t="shared" si="374"/>
        <v>OK</v>
      </c>
      <c r="Y4802" s="681" t="str">
        <f t="shared" si="375"/>
        <v/>
      </c>
    </row>
    <row r="4803" spans="1:25" x14ac:dyDescent="0.25">
      <c r="A4803" s="68" t="str">
        <f>'0'!$A$4</f>
        <v>………………..</v>
      </c>
      <c r="B4803" s="341">
        <f>'0'!$A$2</f>
        <v>46112</v>
      </c>
      <c r="C4803" s="341" t="s">
        <v>1246</v>
      </c>
      <c r="D4803" s="22"/>
      <c r="E4803" s="23"/>
      <c r="F4803" s="14"/>
      <c r="G4803" s="23"/>
      <c r="H4803" s="22"/>
      <c r="I4803" s="24"/>
      <c r="J4803" s="24"/>
      <c r="K4803" s="25"/>
      <c r="L4803" s="25"/>
      <c r="M4803" s="25"/>
      <c r="N4803" s="25"/>
      <c r="O4803" s="25"/>
      <c r="P4803" s="25"/>
      <c r="Q4803" s="26"/>
      <c r="R4803" s="25"/>
      <c r="S4803" s="25"/>
      <c r="T4803" s="27">
        <f t="shared" si="371"/>
        <v>0</v>
      </c>
      <c r="U4803" s="27">
        <f t="shared" si="372"/>
        <v>0</v>
      </c>
      <c r="V4803" s="25"/>
      <c r="W4803" s="27" t="str">
        <f t="shared" si="373"/>
        <v/>
      </c>
      <c r="X4803" s="43" t="str">
        <f t="shared" si="374"/>
        <v>OK</v>
      </c>
      <c r="Y4803" s="681" t="str">
        <f t="shared" si="375"/>
        <v/>
      </c>
    </row>
    <row r="4804" spans="1:25" x14ac:dyDescent="0.25">
      <c r="A4804" s="68" t="str">
        <f>'0'!$A$4</f>
        <v>………………..</v>
      </c>
      <c r="B4804" s="341">
        <f>'0'!$A$2</f>
        <v>46112</v>
      </c>
      <c r="C4804" s="341" t="s">
        <v>1246</v>
      </c>
      <c r="D4804" s="22"/>
      <c r="E4804" s="23"/>
      <c r="F4804" s="14"/>
      <c r="G4804" s="23"/>
      <c r="H4804" s="22"/>
      <c r="I4804" s="24"/>
      <c r="J4804" s="24"/>
      <c r="K4804" s="25"/>
      <c r="L4804" s="25"/>
      <c r="M4804" s="25"/>
      <c r="N4804" s="25"/>
      <c r="O4804" s="25"/>
      <c r="P4804" s="25"/>
      <c r="Q4804" s="26"/>
      <c r="R4804" s="25"/>
      <c r="S4804" s="25"/>
      <c r="T4804" s="27">
        <f t="shared" si="371"/>
        <v>0</v>
      </c>
      <c r="U4804" s="27">
        <f t="shared" si="372"/>
        <v>0</v>
      </c>
      <c r="V4804" s="25"/>
      <c r="W4804" s="27" t="str">
        <f t="shared" si="373"/>
        <v/>
      </c>
      <c r="X4804" s="43" t="str">
        <f t="shared" si="374"/>
        <v>OK</v>
      </c>
      <c r="Y4804" s="681" t="str">
        <f t="shared" si="375"/>
        <v/>
      </c>
    </row>
    <row r="4805" spans="1:25" x14ac:dyDescent="0.25">
      <c r="A4805" s="68" t="str">
        <f>'0'!$A$4</f>
        <v>………………..</v>
      </c>
      <c r="B4805" s="341">
        <f>'0'!$A$2</f>
        <v>46112</v>
      </c>
      <c r="C4805" s="341" t="s">
        <v>1246</v>
      </c>
      <c r="D4805" s="22"/>
      <c r="E4805" s="23"/>
      <c r="F4805" s="14"/>
      <c r="G4805" s="23"/>
      <c r="H4805" s="22"/>
      <c r="I4805" s="24"/>
      <c r="J4805" s="24"/>
      <c r="K4805" s="25"/>
      <c r="L4805" s="25"/>
      <c r="M4805" s="25"/>
      <c r="N4805" s="25"/>
      <c r="O4805" s="25"/>
      <c r="P4805" s="25"/>
      <c r="Q4805" s="26"/>
      <c r="R4805" s="25"/>
      <c r="S4805" s="25"/>
      <c r="T4805" s="27">
        <f t="shared" si="371"/>
        <v>0</v>
      </c>
      <c r="U4805" s="27">
        <f t="shared" si="372"/>
        <v>0</v>
      </c>
      <c r="V4805" s="25"/>
      <c r="W4805" s="27" t="str">
        <f t="shared" si="373"/>
        <v/>
      </c>
      <c r="X4805" s="43" t="str">
        <f t="shared" si="374"/>
        <v>OK</v>
      </c>
      <c r="Y4805" s="681" t="str">
        <f t="shared" si="375"/>
        <v/>
      </c>
    </row>
    <row r="4806" spans="1:25" x14ac:dyDescent="0.25">
      <c r="A4806" s="68" t="str">
        <f>'0'!$A$4</f>
        <v>………………..</v>
      </c>
      <c r="B4806" s="341">
        <f>'0'!$A$2</f>
        <v>46112</v>
      </c>
      <c r="C4806" s="341" t="s">
        <v>1246</v>
      </c>
      <c r="D4806" s="22"/>
      <c r="E4806" s="23"/>
      <c r="F4806" s="14"/>
      <c r="G4806" s="23"/>
      <c r="H4806" s="22"/>
      <c r="I4806" s="24"/>
      <c r="J4806" s="24"/>
      <c r="K4806" s="25"/>
      <c r="L4806" s="25"/>
      <c r="M4806" s="25"/>
      <c r="N4806" s="25"/>
      <c r="O4806" s="25"/>
      <c r="P4806" s="25"/>
      <c r="Q4806" s="26"/>
      <c r="R4806" s="25"/>
      <c r="S4806" s="25"/>
      <c r="T4806" s="27">
        <f t="shared" si="371"/>
        <v>0</v>
      </c>
      <c r="U4806" s="27">
        <f t="shared" si="372"/>
        <v>0</v>
      </c>
      <c r="V4806" s="25"/>
      <c r="W4806" s="27" t="str">
        <f t="shared" si="373"/>
        <v/>
      </c>
      <c r="X4806" s="43" t="str">
        <f t="shared" si="374"/>
        <v>OK</v>
      </c>
      <c r="Y4806" s="681" t="str">
        <f t="shared" si="375"/>
        <v/>
      </c>
    </row>
    <row r="4807" spans="1:25" x14ac:dyDescent="0.25">
      <c r="A4807" s="68" t="str">
        <f>'0'!$A$4</f>
        <v>………………..</v>
      </c>
      <c r="B4807" s="341">
        <f>'0'!$A$2</f>
        <v>46112</v>
      </c>
      <c r="C4807" s="341" t="s">
        <v>1246</v>
      </c>
      <c r="D4807" s="22"/>
      <c r="E4807" s="23"/>
      <c r="F4807" s="14"/>
      <c r="G4807" s="23"/>
      <c r="H4807" s="22"/>
      <c r="I4807" s="24"/>
      <c r="J4807" s="24"/>
      <c r="K4807" s="25"/>
      <c r="L4807" s="25"/>
      <c r="M4807" s="25"/>
      <c r="N4807" s="25"/>
      <c r="O4807" s="25"/>
      <c r="P4807" s="25"/>
      <c r="Q4807" s="26"/>
      <c r="R4807" s="25"/>
      <c r="S4807" s="25"/>
      <c r="T4807" s="27">
        <f t="shared" si="371"/>
        <v>0</v>
      </c>
      <c r="U4807" s="27">
        <f t="shared" si="372"/>
        <v>0</v>
      </c>
      <c r="V4807" s="25"/>
      <c r="W4807" s="27" t="str">
        <f t="shared" si="373"/>
        <v/>
      </c>
      <c r="X4807" s="43" t="str">
        <f t="shared" si="374"/>
        <v>OK</v>
      </c>
      <c r="Y4807" s="681" t="str">
        <f t="shared" si="375"/>
        <v/>
      </c>
    </row>
    <row r="4808" spans="1:25" x14ac:dyDescent="0.25">
      <c r="A4808" s="68" t="str">
        <f>'0'!$A$4</f>
        <v>………………..</v>
      </c>
      <c r="B4808" s="341">
        <f>'0'!$A$2</f>
        <v>46112</v>
      </c>
      <c r="C4808" s="341" t="s">
        <v>1246</v>
      </c>
      <c r="D4808" s="22"/>
      <c r="E4808" s="23"/>
      <c r="F4808" s="14"/>
      <c r="G4808" s="23"/>
      <c r="H4808" s="22"/>
      <c r="I4808" s="24"/>
      <c r="J4808" s="24"/>
      <c r="K4808" s="25"/>
      <c r="L4808" s="25"/>
      <c r="M4808" s="25"/>
      <c r="N4808" s="25"/>
      <c r="O4808" s="25"/>
      <c r="P4808" s="25"/>
      <c r="Q4808" s="26"/>
      <c r="R4808" s="25"/>
      <c r="S4808" s="25"/>
      <c r="T4808" s="27">
        <f t="shared" si="371"/>
        <v>0</v>
      </c>
      <c r="U4808" s="27">
        <f t="shared" si="372"/>
        <v>0</v>
      </c>
      <c r="V4808" s="25"/>
      <c r="W4808" s="27" t="str">
        <f t="shared" si="373"/>
        <v/>
      </c>
      <c r="X4808" s="43" t="str">
        <f t="shared" si="374"/>
        <v>OK</v>
      </c>
      <c r="Y4808" s="681" t="str">
        <f t="shared" si="375"/>
        <v/>
      </c>
    </row>
    <row r="4809" spans="1:25" x14ac:dyDescent="0.25">
      <c r="A4809" s="68" t="str">
        <f>'0'!$A$4</f>
        <v>………………..</v>
      </c>
      <c r="B4809" s="341">
        <f>'0'!$A$2</f>
        <v>46112</v>
      </c>
      <c r="C4809" s="341" t="s">
        <v>1246</v>
      </c>
      <c r="D4809" s="22"/>
      <c r="E4809" s="23"/>
      <c r="F4809" s="14"/>
      <c r="G4809" s="23"/>
      <c r="H4809" s="22"/>
      <c r="I4809" s="24"/>
      <c r="J4809" s="24"/>
      <c r="K4809" s="25"/>
      <c r="L4809" s="25"/>
      <c r="M4809" s="25"/>
      <c r="N4809" s="25"/>
      <c r="O4809" s="25"/>
      <c r="P4809" s="25"/>
      <c r="Q4809" s="26"/>
      <c r="R4809" s="25"/>
      <c r="S4809" s="25"/>
      <c r="T4809" s="27">
        <f t="shared" ref="T4809:T4872" si="376">N4809+P4809-R4809</f>
        <v>0</v>
      </c>
      <c r="U4809" s="27">
        <f t="shared" ref="U4809:U4872" si="377">O4809+Q4809-S4809</f>
        <v>0</v>
      </c>
      <c r="V4809" s="25"/>
      <c r="W4809" s="27" t="str">
        <f t="shared" ref="W4809:W4872" si="378">IF(K4809="","",K4809-M4809-(P4809-Q4809))</f>
        <v/>
      </c>
      <c r="X4809" s="43" t="str">
        <f t="shared" ref="X4809:X4872" si="379">IF(ROUND(T4809-V4809,2)&gt;=0,"OK","Просрочието не може да надхвърля задължението")</f>
        <v>OK</v>
      </c>
      <c r="Y4809" s="681" t="str">
        <f t="shared" ref="Y4809:Y4872" si="380">IF(COUNTBLANK(D4809:W4809)=18,"",IF(D4809="999999999","",IF(ISNUMBER(VALUE(D4809)),IF(LEN(D4809)&lt;&gt;9,"Въведеното ЕИК е твърде късо или твърде дълго",IF(OR(MOD(MID(D4809,1,1)*1+MID(D4809,2,1)*2+MID(D4809,3,1)*3+MID(D4809,4,1)*4+MID(D4809,5,1)*5+MID(D4809,6,1)*6+MID(D4809,7,1)*7+MID(D4809,8,1)*8,11)-MID(D4809,9,1)=0,AND(MOD(MID(D4809,1,1)*3+MID(D4809,2,1)*4+MID(D4809,3,1)*5+MID(D4809,4,1)*6+MID(D4809,5,1)*7+MID(D4809,6,1)*8+MID(D4809,7,1)*9+MID(D4809,8,1)*10,11)=10,MID(D4809,9,1)*1=0),MOD(MID(D4809,1,1)*3+MID(D4809,2,1)*4+MID(D4809,3,1)*5+MID(D4809,4,1)*6+MID(D4809,5,1)*7+MID(D4809,6,1)*8+MID(D4809,7,1)*9+MID(D4809,8,1)*10,11)-MID(D4809,9,1)=0),"","Въведеното ЕИК е невалидно")),"Въведеното ЕИК съдържа непозволени символи")))</f>
        <v/>
      </c>
    </row>
    <row r="4810" spans="1:25" x14ac:dyDescent="0.25">
      <c r="A4810" s="68" t="str">
        <f>'0'!$A$4</f>
        <v>………………..</v>
      </c>
      <c r="B4810" s="341">
        <f>'0'!$A$2</f>
        <v>46112</v>
      </c>
      <c r="C4810" s="341" t="s">
        <v>1246</v>
      </c>
      <c r="D4810" s="22"/>
      <c r="E4810" s="23"/>
      <c r="F4810" s="14"/>
      <c r="G4810" s="23"/>
      <c r="H4810" s="22"/>
      <c r="I4810" s="24"/>
      <c r="J4810" s="24"/>
      <c r="K4810" s="25"/>
      <c r="L4810" s="25"/>
      <c r="M4810" s="25"/>
      <c r="N4810" s="25"/>
      <c r="O4810" s="25"/>
      <c r="P4810" s="25"/>
      <c r="Q4810" s="26"/>
      <c r="R4810" s="25"/>
      <c r="S4810" s="25"/>
      <c r="T4810" s="27">
        <f t="shared" si="376"/>
        <v>0</v>
      </c>
      <c r="U4810" s="27">
        <f t="shared" si="377"/>
        <v>0</v>
      </c>
      <c r="V4810" s="25"/>
      <c r="W4810" s="27" t="str">
        <f t="shared" si="378"/>
        <v/>
      </c>
      <c r="X4810" s="43" t="str">
        <f t="shared" si="379"/>
        <v>OK</v>
      </c>
      <c r="Y4810" s="681" t="str">
        <f t="shared" si="380"/>
        <v/>
      </c>
    </row>
    <row r="4811" spans="1:25" x14ac:dyDescent="0.25">
      <c r="A4811" s="68" t="str">
        <f>'0'!$A$4</f>
        <v>………………..</v>
      </c>
      <c r="B4811" s="341">
        <f>'0'!$A$2</f>
        <v>46112</v>
      </c>
      <c r="C4811" s="341" t="s">
        <v>1246</v>
      </c>
      <c r="D4811" s="22"/>
      <c r="E4811" s="23"/>
      <c r="F4811" s="14"/>
      <c r="G4811" s="23"/>
      <c r="H4811" s="22"/>
      <c r="I4811" s="24"/>
      <c r="J4811" s="24"/>
      <c r="K4811" s="25"/>
      <c r="L4811" s="25"/>
      <c r="M4811" s="25"/>
      <c r="N4811" s="25"/>
      <c r="O4811" s="25"/>
      <c r="P4811" s="25"/>
      <c r="Q4811" s="26"/>
      <c r="R4811" s="25"/>
      <c r="S4811" s="25"/>
      <c r="T4811" s="27">
        <f t="shared" si="376"/>
        <v>0</v>
      </c>
      <c r="U4811" s="27">
        <f t="shared" si="377"/>
        <v>0</v>
      </c>
      <c r="V4811" s="25"/>
      <c r="W4811" s="27" t="str">
        <f t="shared" si="378"/>
        <v/>
      </c>
      <c r="X4811" s="43" t="str">
        <f t="shared" si="379"/>
        <v>OK</v>
      </c>
      <c r="Y4811" s="681" t="str">
        <f t="shared" si="380"/>
        <v/>
      </c>
    </row>
    <row r="4812" spans="1:25" x14ac:dyDescent="0.25">
      <c r="A4812" s="68" t="str">
        <f>'0'!$A$4</f>
        <v>………………..</v>
      </c>
      <c r="B4812" s="341">
        <f>'0'!$A$2</f>
        <v>46112</v>
      </c>
      <c r="C4812" s="341" t="s">
        <v>1246</v>
      </c>
      <c r="D4812" s="22"/>
      <c r="E4812" s="23"/>
      <c r="F4812" s="14"/>
      <c r="G4812" s="23"/>
      <c r="H4812" s="22"/>
      <c r="I4812" s="24"/>
      <c r="J4812" s="24"/>
      <c r="K4812" s="25"/>
      <c r="L4812" s="25"/>
      <c r="M4812" s="25"/>
      <c r="N4812" s="25"/>
      <c r="O4812" s="25"/>
      <c r="P4812" s="25"/>
      <c r="Q4812" s="26"/>
      <c r="R4812" s="25"/>
      <c r="S4812" s="25"/>
      <c r="T4812" s="27">
        <f t="shared" si="376"/>
        <v>0</v>
      </c>
      <c r="U4812" s="27">
        <f t="shared" si="377"/>
        <v>0</v>
      </c>
      <c r="V4812" s="25"/>
      <c r="W4812" s="27" t="str">
        <f t="shared" si="378"/>
        <v/>
      </c>
      <c r="X4812" s="43" t="str">
        <f t="shared" si="379"/>
        <v>OK</v>
      </c>
      <c r="Y4812" s="681" t="str">
        <f t="shared" si="380"/>
        <v/>
      </c>
    </row>
    <row r="4813" spans="1:25" x14ac:dyDescent="0.25">
      <c r="A4813" s="68" t="str">
        <f>'0'!$A$4</f>
        <v>………………..</v>
      </c>
      <c r="B4813" s="341">
        <f>'0'!$A$2</f>
        <v>46112</v>
      </c>
      <c r="C4813" s="341" t="s">
        <v>1246</v>
      </c>
      <c r="D4813" s="22"/>
      <c r="E4813" s="23"/>
      <c r="F4813" s="14"/>
      <c r="G4813" s="23"/>
      <c r="H4813" s="22"/>
      <c r="I4813" s="24"/>
      <c r="J4813" s="24"/>
      <c r="K4813" s="25"/>
      <c r="L4813" s="25"/>
      <c r="M4813" s="25"/>
      <c r="N4813" s="25"/>
      <c r="O4813" s="25"/>
      <c r="P4813" s="25"/>
      <c r="Q4813" s="26"/>
      <c r="R4813" s="25"/>
      <c r="S4813" s="25"/>
      <c r="T4813" s="27">
        <f t="shared" si="376"/>
        <v>0</v>
      </c>
      <c r="U4813" s="27">
        <f t="shared" si="377"/>
        <v>0</v>
      </c>
      <c r="V4813" s="25"/>
      <c r="W4813" s="27" t="str">
        <f t="shared" si="378"/>
        <v/>
      </c>
      <c r="X4813" s="43" t="str">
        <f t="shared" si="379"/>
        <v>OK</v>
      </c>
      <c r="Y4813" s="681" t="str">
        <f t="shared" si="380"/>
        <v/>
      </c>
    </row>
    <row r="4814" spans="1:25" x14ac:dyDescent="0.25">
      <c r="A4814" s="68" t="str">
        <f>'0'!$A$4</f>
        <v>………………..</v>
      </c>
      <c r="B4814" s="341">
        <f>'0'!$A$2</f>
        <v>46112</v>
      </c>
      <c r="C4814" s="341" t="s">
        <v>1246</v>
      </c>
      <c r="D4814" s="22"/>
      <c r="E4814" s="23"/>
      <c r="F4814" s="14"/>
      <c r="G4814" s="23"/>
      <c r="H4814" s="22"/>
      <c r="I4814" s="24"/>
      <c r="J4814" s="24"/>
      <c r="K4814" s="25"/>
      <c r="L4814" s="25"/>
      <c r="M4814" s="25"/>
      <c r="N4814" s="25"/>
      <c r="O4814" s="25"/>
      <c r="P4814" s="25"/>
      <c r="Q4814" s="26"/>
      <c r="R4814" s="25"/>
      <c r="S4814" s="25"/>
      <c r="T4814" s="27">
        <f t="shared" si="376"/>
        <v>0</v>
      </c>
      <c r="U4814" s="27">
        <f t="shared" si="377"/>
        <v>0</v>
      </c>
      <c r="V4814" s="25"/>
      <c r="W4814" s="27" t="str">
        <f t="shared" si="378"/>
        <v/>
      </c>
      <c r="X4814" s="43" t="str">
        <f t="shared" si="379"/>
        <v>OK</v>
      </c>
      <c r="Y4814" s="681" t="str">
        <f t="shared" si="380"/>
        <v/>
      </c>
    </row>
    <row r="4815" spans="1:25" x14ac:dyDescent="0.25">
      <c r="A4815" s="68" t="str">
        <f>'0'!$A$4</f>
        <v>………………..</v>
      </c>
      <c r="B4815" s="341">
        <f>'0'!$A$2</f>
        <v>46112</v>
      </c>
      <c r="C4815" s="341" t="s">
        <v>1246</v>
      </c>
      <c r="D4815" s="22"/>
      <c r="E4815" s="23"/>
      <c r="F4815" s="14"/>
      <c r="G4815" s="23"/>
      <c r="H4815" s="22"/>
      <c r="I4815" s="24"/>
      <c r="J4815" s="24"/>
      <c r="K4815" s="25"/>
      <c r="L4815" s="25"/>
      <c r="M4815" s="25"/>
      <c r="N4815" s="25"/>
      <c r="O4815" s="25"/>
      <c r="P4815" s="25"/>
      <c r="Q4815" s="26"/>
      <c r="R4815" s="25"/>
      <c r="S4815" s="25"/>
      <c r="T4815" s="27">
        <f t="shared" si="376"/>
        <v>0</v>
      </c>
      <c r="U4815" s="27">
        <f t="shared" si="377"/>
        <v>0</v>
      </c>
      <c r="V4815" s="25"/>
      <c r="W4815" s="27" t="str">
        <f t="shared" si="378"/>
        <v/>
      </c>
      <c r="X4815" s="43" t="str">
        <f t="shared" si="379"/>
        <v>OK</v>
      </c>
      <c r="Y4815" s="681" t="str">
        <f t="shared" si="380"/>
        <v/>
      </c>
    </row>
    <row r="4816" spans="1:25" x14ac:dyDescent="0.25">
      <c r="A4816" s="68" t="str">
        <f>'0'!$A$4</f>
        <v>………………..</v>
      </c>
      <c r="B4816" s="341">
        <f>'0'!$A$2</f>
        <v>46112</v>
      </c>
      <c r="C4816" s="341" t="s">
        <v>1246</v>
      </c>
      <c r="D4816" s="22"/>
      <c r="E4816" s="23"/>
      <c r="F4816" s="14"/>
      <c r="G4816" s="23"/>
      <c r="H4816" s="22"/>
      <c r="I4816" s="24"/>
      <c r="J4816" s="24"/>
      <c r="K4816" s="25"/>
      <c r="L4816" s="25"/>
      <c r="M4816" s="25"/>
      <c r="N4816" s="25"/>
      <c r="O4816" s="25"/>
      <c r="P4816" s="25"/>
      <c r="Q4816" s="26"/>
      <c r="R4816" s="25"/>
      <c r="S4816" s="25"/>
      <c r="T4816" s="27">
        <f t="shared" si="376"/>
        <v>0</v>
      </c>
      <c r="U4816" s="27">
        <f t="shared" si="377"/>
        <v>0</v>
      </c>
      <c r="V4816" s="25"/>
      <c r="W4816" s="27" t="str">
        <f t="shared" si="378"/>
        <v/>
      </c>
      <c r="X4816" s="43" t="str">
        <f t="shared" si="379"/>
        <v>OK</v>
      </c>
      <c r="Y4816" s="681" t="str">
        <f t="shared" si="380"/>
        <v/>
      </c>
    </row>
    <row r="4817" spans="1:25" x14ac:dyDescent="0.25">
      <c r="A4817" s="68" t="str">
        <f>'0'!$A$4</f>
        <v>………………..</v>
      </c>
      <c r="B4817" s="341">
        <f>'0'!$A$2</f>
        <v>46112</v>
      </c>
      <c r="C4817" s="341" t="s">
        <v>1246</v>
      </c>
      <c r="D4817" s="22"/>
      <c r="E4817" s="23"/>
      <c r="F4817" s="14"/>
      <c r="G4817" s="23"/>
      <c r="H4817" s="22"/>
      <c r="I4817" s="24"/>
      <c r="J4817" s="24"/>
      <c r="K4817" s="25"/>
      <c r="L4817" s="25"/>
      <c r="M4817" s="25"/>
      <c r="N4817" s="25"/>
      <c r="O4817" s="25"/>
      <c r="P4817" s="25"/>
      <c r="Q4817" s="26"/>
      <c r="R4817" s="25"/>
      <c r="S4817" s="25"/>
      <c r="T4817" s="27">
        <f t="shared" si="376"/>
        <v>0</v>
      </c>
      <c r="U4817" s="27">
        <f t="shared" si="377"/>
        <v>0</v>
      </c>
      <c r="V4817" s="25"/>
      <c r="W4817" s="27" t="str">
        <f t="shared" si="378"/>
        <v/>
      </c>
      <c r="X4817" s="43" t="str">
        <f t="shared" si="379"/>
        <v>OK</v>
      </c>
      <c r="Y4817" s="681" t="str">
        <f t="shared" si="380"/>
        <v/>
      </c>
    </row>
    <row r="4818" spans="1:25" x14ac:dyDescent="0.25">
      <c r="A4818" s="68" t="str">
        <f>'0'!$A$4</f>
        <v>………………..</v>
      </c>
      <c r="B4818" s="341">
        <f>'0'!$A$2</f>
        <v>46112</v>
      </c>
      <c r="C4818" s="341" t="s">
        <v>1246</v>
      </c>
      <c r="D4818" s="22"/>
      <c r="E4818" s="23"/>
      <c r="F4818" s="14"/>
      <c r="G4818" s="23"/>
      <c r="H4818" s="22"/>
      <c r="I4818" s="24"/>
      <c r="J4818" s="24"/>
      <c r="K4818" s="25"/>
      <c r="L4818" s="25"/>
      <c r="M4818" s="25"/>
      <c r="N4818" s="25"/>
      <c r="O4818" s="25"/>
      <c r="P4818" s="25"/>
      <c r="Q4818" s="26"/>
      <c r="R4818" s="25"/>
      <c r="S4818" s="25"/>
      <c r="T4818" s="27">
        <f t="shared" si="376"/>
        <v>0</v>
      </c>
      <c r="U4818" s="27">
        <f t="shared" si="377"/>
        <v>0</v>
      </c>
      <c r="V4818" s="25"/>
      <c r="W4818" s="27" t="str">
        <f t="shared" si="378"/>
        <v/>
      </c>
      <c r="X4818" s="43" t="str">
        <f t="shared" si="379"/>
        <v>OK</v>
      </c>
      <c r="Y4818" s="681" t="str">
        <f t="shared" si="380"/>
        <v/>
      </c>
    </row>
    <row r="4819" spans="1:25" x14ac:dyDescent="0.25">
      <c r="A4819" s="68" t="str">
        <f>'0'!$A$4</f>
        <v>………………..</v>
      </c>
      <c r="B4819" s="341">
        <f>'0'!$A$2</f>
        <v>46112</v>
      </c>
      <c r="C4819" s="341" t="s">
        <v>1246</v>
      </c>
      <c r="D4819" s="22"/>
      <c r="E4819" s="23"/>
      <c r="F4819" s="14"/>
      <c r="G4819" s="23"/>
      <c r="H4819" s="22"/>
      <c r="I4819" s="24"/>
      <c r="J4819" s="24"/>
      <c r="K4819" s="25"/>
      <c r="L4819" s="25"/>
      <c r="M4819" s="25"/>
      <c r="N4819" s="25"/>
      <c r="O4819" s="25"/>
      <c r="P4819" s="25"/>
      <c r="Q4819" s="26"/>
      <c r="R4819" s="25"/>
      <c r="S4819" s="25"/>
      <c r="T4819" s="27">
        <f t="shared" si="376"/>
        <v>0</v>
      </c>
      <c r="U4819" s="27">
        <f t="shared" si="377"/>
        <v>0</v>
      </c>
      <c r="V4819" s="25"/>
      <c r="W4819" s="27" t="str">
        <f t="shared" si="378"/>
        <v/>
      </c>
      <c r="X4819" s="43" t="str">
        <f t="shared" si="379"/>
        <v>OK</v>
      </c>
      <c r="Y4819" s="681" t="str">
        <f t="shared" si="380"/>
        <v/>
      </c>
    </row>
    <row r="4820" spans="1:25" x14ac:dyDescent="0.25">
      <c r="A4820" s="68" t="str">
        <f>'0'!$A$4</f>
        <v>………………..</v>
      </c>
      <c r="B4820" s="341">
        <f>'0'!$A$2</f>
        <v>46112</v>
      </c>
      <c r="C4820" s="341" t="s">
        <v>1246</v>
      </c>
      <c r="D4820" s="22"/>
      <c r="E4820" s="23"/>
      <c r="F4820" s="14"/>
      <c r="G4820" s="23"/>
      <c r="H4820" s="22"/>
      <c r="I4820" s="24"/>
      <c r="J4820" s="24"/>
      <c r="K4820" s="25"/>
      <c r="L4820" s="25"/>
      <c r="M4820" s="25"/>
      <c r="N4820" s="25"/>
      <c r="O4820" s="25"/>
      <c r="P4820" s="25"/>
      <c r="Q4820" s="26"/>
      <c r="R4820" s="25"/>
      <c r="S4820" s="25"/>
      <c r="T4820" s="27">
        <f t="shared" si="376"/>
        <v>0</v>
      </c>
      <c r="U4820" s="27">
        <f t="shared" si="377"/>
        <v>0</v>
      </c>
      <c r="V4820" s="25"/>
      <c r="W4820" s="27" t="str">
        <f t="shared" si="378"/>
        <v/>
      </c>
      <c r="X4820" s="43" t="str">
        <f t="shared" si="379"/>
        <v>OK</v>
      </c>
      <c r="Y4820" s="681" t="str">
        <f t="shared" si="380"/>
        <v/>
      </c>
    </row>
    <row r="4821" spans="1:25" x14ac:dyDescent="0.25">
      <c r="A4821" s="68" t="str">
        <f>'0'!$A$4</f>
        <v>………………..</v>
      </c>
      <c r="B4821" s="341">
        <f>'0'!$A$2</f>
        <v>46112</v>
      </c>
      <c r="C4821" s="341" t="s">
        <v>1246</v>
      </c>
      <c r="D4821" s="22"/>
      <c r="E4821" s="23"/>
      <c r="F4821" s="14"/>
      <c r="G4821" s="23"/>
      <c r="H4821" s="22"/>
      <c r="I4821" s="24"/>
      <c r="J4821" s="24"/>
      <c r="K4821" s="25"/>
      <c r="L4821" s="25"/>
      <c r="M4821" s="25"/>
      <c r="N4821" s="25"/>
      <c r="O4821" s="25"/>
      <c r="P4821" s="25"/>
      <c r="Q4821" s="26"/>
      <c r="R4821" s="25"/>
      <c r="S4821" s="25"/>
      <c r="T4821" s="27">
        <f t="shared" si="376"/>
        <v>0</v>
      </c>
      <c r="U4821" s="27">
        <f t="shared" si="377"/>
        <v>0</v>
      </c>
      <c r="V4821" s="25"/>
      <c r="W4821" s="27" t="str">
        <f t="shared" si="378"/>
        <v/>
      </c>
      <c r="X4821" s="43" t="str">
        <f t="shared" si="379"/>
        <v>OK</v>
      </c>
      <c r="Y4821" s="681" t="str">
        <f t="shared" si="380"/>
        <v/>
      </c>
    </row>
    <row r="4822" spans="1:25" x14ac:dyDescent="0.25">
      <c r="A4822" s="68" t="str">
        <f>'0'!$A$4</f>
        <v>………………..</v>
      </c>
      <c r="B4822" s="341">
        <f>'0'!$A$2</f>
        <v>46112</v>
      </c>
      <c r="C4822" s="341" t="s">
        <v>1246</v>
      </c>
      <c r="D4822" s="22"/>
      <c r="E4822" s="23"/>
      <c r="F4822" s="14"/>
      <c r="G4822" s="23"/>
      <c r="H4822" s="22"/>
      <c r="I4822" s="24"/>
      <c r="J4822" s="24"/>
      <c r="K4822" s="25"/>
      <c r="L4822" s="25"/>
      <c r="M4822" s="25"/>
      <c r="N4822" s="25"/>
      <c r="O4822" s="25"/>
      <c r="P4822" s="25"/>
      <c r="Q4822" s="26"/>
      <c r="R4822" s="25"/>
      <c r="S4822" s="25"/>
      <c r="T4822" s="27">
        <f t="shared" si="376"/>
        <v>0</v>
      </c>
      <c r="U4822" s="27">
        <f t="shared" si="377"/>
        <v>0</v>
      </c>
      <c r="V4822" s="25"/>
      <c r="W4822" s="27" t="str">
        <f t="shared" si="378"/>
        <v/>
      </c>
      <c r="X4822" s="43" t="str">
        <f t="shared" si="379"/>
        <v>OK</v>
      </c>
      <c r="Y4822" s="681" t="str">
        <f t="shared" si="380"/>
        <v/>
      </c>
    </row>
    <row r="4823" spans="1:25" x14ac:dyDescent="0.25">
      <c r="A4823" s="68" t="str">
        <f>'0'!$A$4</f>
        <v>………………..</v>
      </c>
      <c r="B4823" s="341">
        <f>'0'!$A$2</f>
        <v>46112</v>
      </c>
      <c r="C4823" s="341" t="s">
        <v>1246</v>
      </c>
      <c r="D4823" s="22"/>
      <c r="E4823" s="23"/>
      <c r="F4823" s="14"/>
      <c r="G4823" s="23"/>
      <c r="H4823" s="22"/>
      <c r="I4823" s="24"/>
      <c r="J4823" s="24"/>
      <c r="K4823" s="25"/>
      <c r="L4823" s="25"/>
      <c r="M4823" s="25"/>
      <c r="N4823" s="25"/>
      <c r="O4823" s="25"/>
      <c r="P4823" s="25"/>
      <c r="Q4823" s="26"/>
      <c r="R4823" s="25"/>
      <c r="S4823" s="25"/>
      <c r="T4823" s="27">
        <f t="shared" si="376"/>
        <v>0</v>
      </c>
      <c r="U4823" s="27">
        <f t="shared" si="377"/>
        <v>0</v>
      </c>
      <c r="V4823" s="25"/>
      <c r="W4823" s="27" t="str">
        <f t="shared" si="378"/>
        <v/>
      </c>
      <c r="X4823" s="43" t="str">
        <f t="shared" si="379"/>
        <v>OK</v>
      </c>
      <c r="Y4823" s="681" t="str">
        <f t="shared" si="380"/>
        <v/>
      </c>
    </row>
    <row r="4824" spans="1:25" x14ac:dyDescent="0.25">
      <c r="A4824" s="68" t="str">
        <f>'0'!$A$4</f>
        <v>………………..</v>
      </c>
      <c r="B4824" s="341">
        <f>'0'!$A$2</f>
        <v>46112</v>
      </c>
      <c r="C4824" s="341" t="s">
        <v>1246</v>
      </c>
      <c r="D4824" s="22"/>
      <c r="E4824" s="23"/>
      <c r="F4824" s="14"/>
      <c r="G4824" s="23"/>
      <c r="H4824" s="22"/>
      <c r="I4824" s="24"/>
      <c r="J4824" s="24"/>
      <c r="K4824" s="25"/>
      <c r="L4824" s="25"/>
      <c r="M4824" s="25"/>
      <c r="N4824" s="25"/>
      <c r="O4824" s="25"/>
      <c r="P4824" s="25"/>
      <c r="Q4824" s="26"/>
      <c r="R4824" s="25"/>
      <c r="S4824" s="25"/>
      <c r="T4824" s="27">
        <f t="shared" si="376"/>
        <v>0</v>
      </c>
      <c r="U4824" s="27">
        <f t="shared" si="377"/>
        <v>0</v>
      </c>
      <c r="V4824" s="25"/>
      <c r="W4824" s="27" t="str">
        <f t="shared" si="378"/>
        <v/>
      </c>
      <c r="X4824" s="43" t="str">
        <f t="shared" si="379"/>
        <v>OK</v>
      </c>
      <c r="Y4824" s="681" t="str">
        <f t="shared" si="380"/>
        <v/>
      </c>
    </row>
    <row r="4825" spans="1:25" x14ac:dyDescent="0.25">
      <c r="A4825" s="68" t="str">
        <f>'0'!$A$4</f>
        <v>………………..</v>
      </c>
      <c r="B4825" s="341">
        <f>'0'!$A$2</f>
        <v>46112</v>
      </c>
      <c r="C4825" s="341" t="s">
        <v>1246</v>
      </c>
      <c r="D4825" s="22"/>
      <c r="E4825" s="23"/>
      <c r="F4825" s="14"/>
      <c r="G4825" s="23"/>
      <c r="H4825" s="22"/>
      <c r="I4825" s="24"/>
      <c r="J4825" s="24"/>
      <c r="K4825" s="25"/>
      <c r="L4825" s="25"/>
      <c r="M4825" s="25"/>
      <c r="N4825" s="25"/>
      <c r="O4825" s="25"/>
      <c r="P4825" s="25"/>
      <c r="Q4825" s="26"/>
      <c r="R4825" s="25"/>
      <c r="S4825" s="25"/>
      <c r="T4825" s="27">
        <f t="shared" si="376"/>
        <v>0</v>
      </c>
      <c r="U4825" s="27">
        <f t="shared" si="377"/>
        <v>0</v>
      </c>
      <c r="V4825" s="25"/>
      <c r="W4825" s="27" t="str">
        <f t="shared" si="378"/>
        <v/>
      </c>
      <c r="X4825" s="43" t="str">
        <f t="shared" si="379"/>
        <v>OK</v>
      </c>
      <c r="Y4825" s="681" t="str">
        <f t="shared" si="380"/>
        <v/>
      </c>
    </row>
    <row r="4826" spans="1:25" x14ac:dyDescent="0.25">
      <c r="A4826" s="68" t="str">
        <f>'0'!$A$4</f>
        <v>………………..</v>
      </c>
      <c r="B4826" s="341">
        <f>'0'!$A$2</f>
        <v>46112</v>
      </c>
      <c r="C4826" s="341" t="s">
        <v>1246</v>
      </c>
      <c r="D4826" s="22"/>
      <c r="E4826" s="23"/>
      <c r="F4826" s="14"/>
      <c r="G4826" s="23"/>
      <c r="H4826" s="22"/>
      <c r="I4826" s="24"/>
      <c r="J4826" s="24"/>
      <c r="K4826" s="25"/>
      <c r="L4826" s="25"/>
      <c r="M4826" s="25"/>
      <c r="N4826" s="25"/>
      <c r="O4826" s="25"/>
      <c r="P4826" s="25"/>
      <c r="Q4826" s="26"/>
      <c r="R4826" s="25"/>
      <c r="S4826" s="25"/>
      <c r="T4826" s="27">
        <f t="shared" si="376"/>
        <v>0</v>
      </c>
      <c r="U4826" s="27">
        <f t="shared" si="377"/>
        <v>0</v>
      </c>
      <c r="V4826" s="25"/>
      <c r="W4826" s="27" t="str">
        <f t="shared" si="378"/>
        <v/>
      </c>
      <c r="X4826" s="43" t="str">
        <f t="shared" si="379"/>
        <v>OK</v>
      </c>
      <c r="Y4826" s="681" t="str">
        <f t="shared" si="380"/>
        <v/>
      </c>
    </row>
    <row r="4827" spans="1:25" x14ac:dyDescent="0.25">
      <c r="A4827" s="68" t="str">
        <f>'0'!$A$4</f>
        <v>………………..</v>
      </c>
      <c r="B4827" s="341">
        <f>'0'!$A$2</f>
        <v>46112</v>
      </c>
      <c r="C4827" s="341" t="s">
        <v>1246</v>
      </c>
      <c r="D4827" s="22"/>
      <c r="E4827" s="23"/>
      <c r="F4827" s="14"/>
      <c r="G4827" s="23"/>
      <c r="H4827" s="22"/>
      <c r="I4827" s="24"/>
      <c r="J4827" s="24"/>
      <c r="K4827" s="25"/>
      <c r="L4827" s="25"/>
      <c r="M4827" s="25"/>
      <c r="N4827" s="25"/>
      <c r="O4827" s="25"/>
      <c r="P4827" s="25"/>
      <c r="Q4827" s="26"/>
      <c r="R4827" s="25"/>
      <c r="S4827" s="25"/>
      <c r="T4827" s="27">
        <f t="shared" si="376"/>
        <v>0</v>
      </c>
      <c r="U4827" s="27">
        <f t="shared" si="377"/>
        <v>0</v>
      </c>
      <c r="V4827" s="25"/>
      <c r="W4827" s="27" t="str">
        <f t="shared" si="378"/>
        <v/>
      </c>
      <c r="X4827" s="43" t="str">
        <f t="shared" si="379"/>
        <v>OK</v>
      </c>
      <c r="Y4827" s="681" t="str">
        <f t="shared" si="380"/>
        <v/>
      </c>
    </row>
    <row r="4828" spans="1:25" x14ac:dyDescent="0.25">
      <c r="A4828" s="68" t="str">
        <f>'0'!$A$4</f>
        <v>………………..</v>
      </c>
      <c r="B4828" s="341">
        <f>'0'!$A$2</f>
        <v>46112</v>
      </c>
      <c r="C4828" s="341" t="s">
        <v>1246</v>
      </c>
      <c r="D4828" s="22"/>
      <c r="E4828" s="23"/>
      <c r="F4828" s="14"/>
      <c r="G4828" s="23"/>
      <c r="H4828" s="22"/>
      <c r="I4828" s="24"/>
      <c r="J4828" s="24"/>
      <c r="K4828" s="25"/>
      <c r="L4828" s="25"/>
      <c r="M4828" s="25"/>
      <c r="N4828" s="25"/>
      <c r="O4828" s="25"/>
      <c r="P4828" s="25"/>
      <c r="Q4828" s="26"/>
      <c r="R4828" s="25"/>
      <c r="S4828" s="25"/>
      <c r="T4828" s="27">
        <f t="shared" si="376"/>
        <v>0</v>
      </c>
      <c r="U4828" s="27">
        <f t="shared" si="377"/>
        <v>0</v>
      </c>
      <c r="V4828" s="25"/>
      <c r="W4828" s="27" t="str">
        <f t="shared" si="378"/>
        <v/>
      </c>
      <c r="X4828" s="43" t="str">
        <f t="shared" si="379"/>
        <v>OK</v>
      </c>
      <c r="Y4828" s="681" t="str">
        <f t="shared" si="380"/>
        <v/>
      </c>
    </row>
    <row r="4829" spans="1:25" x14ac:dyDescent="0.25">
      <c r="A4829" s="68" t="str">
        <f>'0'!$A$4</f>
        <v>………………..</v>
      </c>
      <c r="B4829" s="341">
        <f>'0'!$A$2</f>
        <v>46112</v>
      </c>
      <c r="C4829" s="341" t="s">
        <v>1246</v>
      </c>
      <c r="D4829" s="22"/>
      <c r="E4829" s="23"/>
      <c r="F4829" s="14"/>
      <c r="G4829" s="23"/>
      <c r="H4829" s="22"/>
      <c r="I4829" s="24"/>
      <c r="J4829" s="24"/>
      <c r="K4829" s="25"/>
      <c r="L4829" s="25"/>
      <c r="M4829" s="25"/>
      <c r="N4829" s="25"/>
      <c r="O4829" s="25"/>
      <c r="P4829" s="25"/>
      <c r="Q4829" s="26"/>
      <c r="R4829" s="25"/>
      <c r="S4829" s="25"/>
      <c r="T4829" s="27">
        <f t="shared" si="376"/>
        <v>0</v>
      </c>
      <c r="U4829" s="27">
        <f t="shared" si="377"/>
        <v>0</v>
      </c>
      <c r="V4829" s="25"/>
      <c r="W4829" s="27" t="str">
        <f t="shared" si="378"/>
        <v/>
      </c>
      <c r="X4829" s="43" t="str">
        <f t="shared" si="379"/>
        <v>OK</v>
      </c>
      <c r="Y4829" s="681" t="str">
        <f t="shared" si="380"/>
        <v/>
      </c>
    </row>
    <row r="4830" spans="1:25" x14ac:dyDescent="0.25">
      <c r="A4830" s="68" t="str">
        <f>'0'!$A$4</f>
        <v>………………..</v>
      </c>
      <c r="B4830" s="341">
        <f>'0'!$A$2</f>
        <v>46112</v>
      </c>
      <c r="C4830" s="341" t="s">
        <v>1246</v>
      </c>
      <c r="D4830" s="22"/>
      <c r="E4830" s="23"/>
      <c r="F4830" s="14"/>
      <c r="G4830" s="23"/>
      <c r="H4830" s="22"/>
      <c r="I4830" s="24"/>
      <c r="J4830" s="24"/>
      <c r="K4830" s="25"/>
      <c r="L4830" s="25"/>
      <c r="M4830" s="25"/>
      <c r="N4830" s="25"/>
      <c r="O4830" s="25"/>
      <c r="P4830" s="25"/>
      <c r="Q4830" s="26"/>
      <c r="R4830" s="25"/>
      <c r="S4830" s="25"/>
      <c r="T4830" s="27">
        <f t="shared" si="376"/>
        <v>0</v>
      </c>
      <c r="U4830" s="27">
        <f t="shared" si="377"/>
        <v>0</v>
      </c>
      <c r="V4830" s="25"/>
      <c r="W4830" s="27" t="str">
        <f t="shared" si="378"/>
        <v/>
      </c>
      <c r="X4830" s="43" t="str">
        <f t="shared" si="379"/>
        <v>OK</v>
      </c>
      <c r="Y4830" s="681" t="str">
        <f t="shared" si="380"/>
        <v/>
      </c>
    </row>
    <row r="4831" spans="1:25" x14ac:dyDescent="0.25">
      <c r="A4831" s="68" t="str">
        <f>'0'!$A$4</f>
        <v>………………..</v>
      </c>
      <c r="B4831" s="341">
        <f>'0'!$A$2</f>
        <v>46112</v>
      </c>
      <c r="C4831" s="341" t="s">
        <v>1246</v>
      </c>
      <c r="D4831" s="22"/>
      <c r="E4831" s="23"/>
      <c r="F4831" s="14"/>
      <c r="G4831" s="23"/>
      <c r="H4831" s="22"/>
      <c r="I4831" s="24"/>
      <c r="J4831" s="24"/>
      <c r="K4831" s="25"/>
      <c r="L4831" s="25"/>
      <c r="M4831" s="25"/>
      <c r="N4831" s="25"/>
      <c r="O4831" s="25"/>
      <c r="P4831" s="25"/>
      <c r="Q4831" s="26"/>
      <c r="R4831" s="25"/>
      <c r="S4831" s="25"/>
      <c r="T4831" s="27">
        <f t="shared" si="376"/>
        <v>0</v>
      </c>
      <c r="U4831" s="27">
        <f t="shared" si="377"/>
        <v>0</v>
      </c>
      <c r="V4831" s="25"/>
      <c r="W4831" s="27" t="str">
        <f t="shared" si="378"/>
        <v/>
      </c>
      <c r="X4831" s="43" t="str">
        <f t="shared" si="379"/>
        <v>OK</v>
      </c>
      <c r="Y4831" s="681" t="str">
        <f t="shared" si="380"/>
        <v/>
      </c>
    </row>
    <row r="4832" spans="1:25" x14ac:dyDescent="0.25">
      <c r="A4832" s="68" t="str">
        <f>'0'!$A$4</f>
        <v>………………..</v>
      </c>
      <c r="B4832" s="341">
        <f>'0'!$A$2</f>
        <v>46112</v>
      </c>
      <c r="C4832" s="341" t="s">
        <v>1246</v>
      </c>
      <c r="D4832" s="22"/>
      <c r="E4832" s="23"/>
      <c r="F4832" s="14"/>
      <c r="G4832" s="23"/>
      <c r="H4832" s="22"/>
      <c r="I4832" s="24"/>
      <c r="J4832" s="24"/>
      <c r="K4832" s="25"/>
      <c r="L4832" s="25"/>
      <c r="M4832" s="25"/>
      <c r="N4832" s="25"/>
      <c r="O4832" s="25"/>
      <c r="P4832" s="25"/>
      <c r="Q4832" s="26"/>
      <c r="R4832" s="25"/>
      <c r="S4832" s="25"/>
      <c r="T4832" s="27">
        <f t="shared" si="376"/>
        <v>0</v>
      </c>
      <c r="U4832" s="27">
        <f t="shared" si="377"/>
        <v>0</v>
      </c>
      <c r="V4832" s="25"/>
      <c r="W4832" s="27" t="str">
        <f t="shared" si="378"/>
        <v/>
      </c>
      <c r="X4832" s="43" t="str">
        <f t="shared" si="379"/>
        <v>OK</v>
      </c>
      <c r="Y4832" s="681" t="str">
        <f t="shared" si="380"/>
        <v/>
      </c>
    </row>
    <row r="4833" spans="1:25" x14ac:dyDescent="0.25">
      <c r="A4833" s="68" t="str">
        <f>'0'!$A$4</f>
        <v>………………..</v>
      </c>
      <c r="B4833" s="341">
        <f>'0'!$A$2</f>
        <v>46112</v>
      </c>
      <c r="C4833" s="341" t="s">
        <v>1246</v>
      </c>
      <c r="D4833" s="22"/>
      <c r="E4833" s="23"/>
      <c r="F4833" s="14"/>
      <c r="G4833" s="23"/>
      <c r="H4833" s="22"/>
      <c r="I4833" s="24"/>
      <c r="J4833" s="24"/>
      <c r="K4833" s="25"/>
      <c r="L4833" s="25"/>
      <c r="M4833" s="25"/>
      <c r="N4833" s="25"/>
      <c r="O4833" s="25"/>
      <c r="P4833" s="25"/>
      <c r="Q4833" s="26"/>
      <c r="R4833" s="25"/>
      <c r="S4833" s="25"/>
      <c r="T4833" s="27">
        <f t="shared" si="376"/>
        <v>0</v>
      </c>
      <c r="U4833" s="27">
        <f t="shared" si="377"/>
        <v>0</v>
      </c>
      <c r="V4833" s="25"/>
      <c r="W4833" s="27" t="str">
        <f t="shared" si="378"/>
        <v/>
      </c>
      <c r="X4833" s="43" t="str">
        <f t="shared" si="379"/>
        <v>OK</v>
      </c>
      <c r="Y4833" s="681" t="str">
        <f t="shared" si="380"/>
        <v/>
      </c>
    </row>
    <row r="4834" spans="1:25" x14ac:dyDescent="0.25">
      <c r="A4834" s="68" t="str">
        <f>'0'!$A$4</f>
        <v>………………..</v>
      </c>
      <c r="B4834" s="341">
        <f>'0'!$A$2</f>
        <v>46112</v>
      </c>
      <c r="C4834" s="341" t="s">
        <v>1246</v>
      </c>
      <c r="D4834" s="22"/>
      <c r="E4834" s="23"/>
      <c r="F4834" s="14"/>
      <c r="G4834" s="23"/>
      <c r="H4834" s="22"/>
      <c r="I4834" s="24"/>
      <c r="J4834" s="24"/>
      <c r="K4834" s="25"/>
      <c r="L4834" s="25"/>
      <c r="M4834" s="25"/>
      <c r="N4834" s="25"/>
      <c r="O4834" s="25"/>
      <c r="P4834" s="25"/>
      <c r="Q4834" s="26"/>
      <c r="R4834" s="25"/>
      <c r="S4834" s="25"/>
      <c r="T4834" s="27">
        <f t="shared" si="376"/>
        <v>0</v>
      </c>
      <c r="U4834" s="27">
        <f t="shared" si="377"/>
        <v>0</v>
      </c>
      <c r="V4834" s="25"/>
      <c r="W4834" s="27" t="str">
        <f t="shared" si="378"/>
        <v/>
      </c>
      <c r="X4834" s="43" t="str">
        <f t="shared" si="379"/>
        <v>OK</v>
      </c>
      <c r="Y4834" s="681" t="str">
        <f t="shared" si="380"/>
        <v/>
      </c>
    </row>
    <row r="4835" spans="1:25" x14ac:dyDescent="0.25">
      <c r="A4835" s="68" t="str">
        <f>'0'!$A$4</f>
        <v>………………..</v>
      </c>
      <c r="B4835" s="341">
        <f>'0'!$A$2</f>
        <v>46112</v>
      </c>
      <c r="C4835" s="341" t="s">
        <v>1246</v>
      </c>
      <c r="D4835" s="22"/>
      <c r="E4835" s="23"/>
      <c r="F4835" s="14"/>
      <c r="G4835" s="23"/>
      <c r="H4835" s="22"/>
      <c r="I4835" s="24"/>
      <c r="J4835" s="24"/>
      <c r="K4835" s="25"/>
      <c r="L4835" s="25"/>
      <c r="M4835" s="25"/>
      <c r="N4835" s="25"/>
      <c r="O4835" s="25"/>
      <c r="P4835" s="25"/>
      <c r="Q4835" s="26"/>
      <c r="R4835" s="25"/>
      <c r="S4835" s="25"/>
      <c r="T4835" s="27">
        <f t="shared" si="376"/>
        <v>0</v>
      </c>
      <c r="U4835" s="27">
        <f t="shared" si="377"/>
        <v>0</v>
      </c>
      <c r="V4835" s="25"/>
      <c r="W4835" s="27" t="str">
        <f t="shared" si="378"/>
        <v/>
      </c>
      <c r="X4835" s="43" t="str">
        <f t="shared" si="379"/>
        <v>OK</v>
      </c>
      <c r="Y4835" s="681" t="str">
        <f t="shared" si="380"/>
        <v/>
      </c>
    </row>
    <row r="4836" spans="1:25" x14ac:dyDescent="0.25">
      <c r="A4836" s="68" t="str">
        <f>'0'!$A$4</f>
        <v>………………..</v>
      </c>
      <c r="B4836" s="341">
        <f>'0'!$A$2</f>
        <v>46112</v>
      </c>
      <c r="C4836" s="341" t="s">
        <v>1246</v>
      </c>
      <c r="D4836" s="22"/>
      <c r="E4836" s="23"/>
      <c r="F4836" s="14"/>
      <c r="G4836" s="23"/>
      <c r="H4836" s="22"/>
      <c r="I4836" s="24"/>
      <c r="J4836" s="24"/>
      <c r="K4836" s="25"/>
      <c r="L4836" s="25"/>
      <c r="M4836" s="25"/>
      <c r="N4836" s="25"/>
      <c r="O4836" s="25"/>
      <c r="P4836" s="25"/>
      <c r="Q4836" s="26"/>
      <c r="R4836" s="25"/>
      <c r="S4836" s="25"/>
      <c r="T4836" s="27">
        <f t="shared" si="376"/>
        <v>0</v>
      </c>
      <c r="U4836" s="27">
        <f t="shared" si="377"/>
        <v>0</v>
      </c>
      <c r="V4836" s="25"/>
      <c r="W4836" s="27" t="str">
        <f t="shared" si="378"/>
        <v/>
      </c>
      <c r="X4836" s="43" t="str">
        <f t="shared" si="379"/>
        <v>OK</v>
      </c>
      <c r="Y4836" s="681" t="str">
        <f t="shared" si="380"/>
        <v/>
      </c>
    </row>
    <row r="4837" spans="1:25" x14ac:dyDescent="0.25">
      <c r="A4837" s="68" t="str">
        <f>'0'!$A$4</f>
        <v>………………..</v>
      </c>
      <c r="B4837" s="341">
        <f>'0'!$A$2</f>
        <v>46112</v>
      </c>
      <c r="C4837" s="341" t="s">
        <v>1246</v>
      </c>
      <c r="D4837" s="22"/>
      <c r="E4837" s="23"/>
      <c r="F4837" s="14"/>
      <c r="G4837" s="23"/>
      <c r="H4837" s="22"/>
      <c r="I4837" s="24"/>
      <c r="J4837" s="24"/>
      <c r="K4837" s="25"/>
      <c r="L4837" s="25"/>
      <c r="M4837" s="25"/>
      <c r="N4837" s="25"/>
      <c r="O4837" s="25"/>
      <c r="P4837" s="25"/>
      <c r="Q4837" s="26"/>
      <c r="R4837" s="25"/>
      <c r="S4837" s="25"/>
      <c r="T4837" s="27">
        <f t="shared" si="376"/>
        <v>0</v>
      </c>
      <c r="U4837" s="27">
        <f t="shared" si="377"/>
        <v>0</v>
      </c>
      <c r="V4837" s="25"/>
      <c r="W4837" s="27" t="str">
        <f t="shared" si="378"/>
        <v/>
      </c>
      <c r="X4837" s="43" t="str">
        <f t="shared" si="379"/>
        <v>OK</v>
      </c>
      <c r="Y4837" s="681" t="str">
        <f t="shared" si="380"/>
        <v/>
      </c>
    </row>
    <row r="4838" spans="1:25" x14ac:dyDescent="0.25">
      <c r="A4838" s="68" t="str">
        <f>'0'!$A$4</f>
        <v>………………..</v>
      </c>
      <c r="B4838" s="341">
        <f>'0'!$A$2</f>
        <v>46112</v>
      </c>
      <c r="C4838" s="341" t="s">
        <v>1246</v>
      </c>
      <c r="D4838" s="22"/>
      <c r="E4838" s="23"/>
      <c r="F4838" s="14"/>
      <c r="G4838" s="23"/>
      <c r="H4838" s="22"/>
      <c r="I4838" s="24"/>
      <c r="J4838" s="24"/>
      <c r="K4838" s="25"/>
      <c r="L4838" s="25"/>
      <c r="M4838" s="25"/>
      <c r="N4838" s="25"/>
      <c r="O4838" s="25"/>
      <c r="P4838" s="25"/>
      <c r="Q4838" s="26"/>
      <c r="R4838" s="25"/>
      <c r="S4838" s="25"/>
      <c r="T4838" s="27">
        <f t="shared" si="376"/>
        <v>0</v>
      </c>
      <c r="U4838" s="27">
        <f t="shared" si="377"/>
        <v>0</v>
      </c>
      <c r="V4838" s="25"/>
      <c r="W4838" s="27" t="str">
        <f t="shared" si="378"/>
        <v/>
      </c>
      <c r="X4838" s="43" t="str">
        <f t="shared" si="379"/>
        <v>OK</v>
      </c>
      <c r="Y4838" s="681" t="str">
        <f t="shared" si="380"/>
        <v/>
      </c>
    </row>
    <row r="4839" spans="1:25" x14ac:dyDescent="0.25">
      <c r="A4839" s="68" t="str">
        <f>'0'!$A$4</f>
        <v>………………..</v>
      </c>
      <c r="B4839" s="341">
        <f>'0'!$A$2</f>
        <v>46112</v>
      </c>
      <c r="C4839" s="341" t="s">
        <v>1246</v>
      </c>
      <c r="D4839" s="22"/>
      <c r="E4839" s="23"/>
      <c r="F4839" s="14"/>
      <c r="G4839" s="23"/>
      <c r="H4839" s="22"/>
      <c r="I4839" s="24"/>
      <c r="J4839" s="24"/>
      <c r="K4839" s="25"/>
      <c r="L4839" s="25"/>
      <c r="M4839" s="25"/>
      <c r="N4839" s="25"/>
      <c r="O4839" s="25"/>
      <c r="P4839" s="25"/>
      <c r="Q4839" s="26"/>
      <c r="R4839" s="25"/>
      <c r="S4839" s="25"/>
      <c r="T4839" s="27">
        <f t="shared" si="376"/>
        <v>0</v>
      </c>
      <c r="U4839" s="27">
        <f t="shared" si="377"/>
        <v>0</v>
      </c>
      <c r="V4839" s="25"/>
      <c r="W4839" s="27" t="str">
        <f t="shared" si="378"/>
        <v/>
      </c>
      <c r="X4839" s="43" t="str">
        <f t="shared" si="379"/>
        <v>OK</v>
      </c>
      <c r="Y4839" s="681" t="str">
        <f t="shared" si="380"/>
        <v/>
      </c>
    </row>
    <row r="4840" spans="1:25" x14ac:dyDescent="0.25">
      <c r="A4840" s="68" t="str">
        <f>'0'!$A$4</f>
        <v>………………..</v>
      </c>
      <c r="B4840" s="341">
        <f>'0'!$A$2</f>
        <v>46112</v>
      </c>
      <c r="C4840" s="341" t="s">
        <v>1246</v>
      </c>
      <c r="D4840" s="22"/>
      <c r="E4840" s="23"/>
      <c r="F4840" s="14"/>
      <c r="G4840" s="23"/>
      <c r="H4840" s="22"/>
      <c r="I4840" s="24"/>
      <c r="J4840" s="24"/>
      <c r="K4840" s="25"/>
      <c r="L4840" s="25"/>
      <c r="M4840" s="25"/>
      <c r="N4840" s="25"/>
      <c r="O4840" s="25"/>
      <c r="P4840" s="25"/>
      <c r="Q4840" s="26"/>
      <c r="R4840" s="25"/>
      <c r="S4840" s="25"/>
      <c r="T4840" s="27">
        <f t="shared" si="376"/>
        <v>0</v>
      </c>
      <c r="U4840" s="27">
        <f t="shared" si="377"/>
        <v>0</v>
      </c>
      <c r="V4840" s="25"/>
      <c r="W4840" s="27" t="str">
        <f t="shared" si="378"/>
        <v/>
      </c>
      <c r="X4840" s="43" t="str">
        <f t="shared" si="379"/>
        <v>OK</v>
      </c>
      <c r="Y4840" s="681" t="str">
        <f t="shared" si="380"/>
        <v/>
      </c>
    </row>
    <row r="4841" spans="1:25" x14ac:dyDescent="0.25">
      <c r="A4841" s="68" t="str">
        <f>'0'!$A$4</f>
        <v>………………..</v>
      </c>
      <c r="B4841" s="341">
        <f>'0'!$A$2</f>
        <v>46112</v>
      </c>
      <c r="C4841" s="341" t="s">
        <v>1246</v>
      </c>
      <c r="D4841" s="22"/>
      <c r="E4841" s="23"/>
      <c r="F4841" s="14"/>
      <c r="G4841" s="23"/>
      <c r="H4841" s="22"/>
      <c r="I4841" s="24"/>
      <c r="J4841" s="24"/>
      <c r="K4841" s="25"/>
      <c r="L4841" s="25"/>
      <c r="M4841" s="25"/>
      <c r="N4841" s="25"/>
      <c r="O4841" s="25"/>
      <c r="P4841" s="25"/>
      <c r="Q4841" s="26"/>
      <c r="R4841" s="25"/>
      <c r="S4841" s="25"/>
      <c r="T4841" s="27">
        <f t="shared" si="376"/>
        <v>0</v>
      </c>
      <c r="U4841" s="27">
        <f t="shared" si="377"/>
        <v>0</v>
      </c>
      <c r="V4841" s="25"/>
      <c r="W4841" s="27" t="str">
        <f t="shared" si="378"/>
        <v/>
      </c>
      <c r="X4841" s="43" t="str">
        <f t="shared" si="379"/>
        <v>OK</v>
      </c>
      <c r="Y4841" s="681" t="str">
        <f t="shared" si="380"/>
        <v/>
      </c>
    </row>
    <row r="4842" spans="1:25" x14ac:dyDescent="0.25">
      <c r="A4842" s="68" t="str">
        <f>'0'!$A$4</f>
        <v>………………..</v>
      </c>
      <c r="B4842" s="341">
        <f>'0'!$A$2</f>
        <v>46112</v>
      </c>
      <c r="C4842" s="341" t="s">
        <v>1246</v>
      </c>
      <c r="D4842" s="22"/>
      <c r="E4842" s="23"/>
      <c r="F4842" s="14"/>
      <c r="G4842" s="23"/>
      <c r="H4842" s="22"/>
      <c r="I4842" s="24"/>
      <c r="J4842" s="24"/>
      <c r="K4842" s="25"/>
      <c r="L4842" s="25"/>
      <c r="M4842" s="25"/>
      <c r="N4842" s="25"/>
      <c r="O4842" s="25"/>
      <c r="P4842" s="25"/>
      <c r="Q4842" s="26"/>
      <c r="R4842" s="25"/>
      <c r="S4842" s="25"/>
      <c r="T4842" s="27">
        <f t="shared" si="376"/>
        <v>0</v>
      </c>
      <c r="U4842" s="27">
        <f t="shared" si="377"/>
        <v>0</v>
      </c>
      <c r="V4842" s="25"/>
      <c r="W4842" s="27" t="str">
        <f t="shared" si="378"/>
        <v/>
      </c>
      <c r="X4842" s="43" t="str">
        <f t="shared" si="379"/>
        <v>OK</v>
      </c>
      <c r="Y4842" s="681" t="str">
        <f t="shared" si="380"/>
        <v/>
      </c>
    </row>
    <row r="4843" spans="1:25" x14ac:dyDescent="0.25">
      <c r="A4843" s="68" t="str">
        <f>'0'!$A$4</f>
        <v>………………..</v>
      </c>
      <c r="B4843" s="341">
        <f>'0'!$A$2</f>
        <v>46112</v>
      </c>
      <c r="C4843" s="341" t="s">
        <v>1246</v>
      </c>
      <c r="D4843" s="22"/>
      <c r="E4843" s="23"/>
      <c r="F4843" s="14"/>
      <c r="G4843" s="23"/>
      <c r="H4843" s="22"/>
      <c r="I4843" s="24"/>
      <c r="J4843" s="24"/>
      <c r="K4843" s="25"/>
      <c r="L4843" s="25"/>
      <c r="M4843" s="25"/>
      <c r="N4843" s="25"/>
      <c r="O4843" s="25"/>
      <c r="P4843" s="25"/>
      <c r="Q4843" s="26"/>
      <c r="R4843" s="25"/>
      <c r="S4843" s="25"/>
      <c r="T4843" s="27">
        <f t="shared" si="376"/>
        <v>0</v>
      </c>
      <c r="U4843" s="27">
        <f t="shared" si="377"/>
        <v>0</v>
      </c>
      <c r="V4843" s="25"/>
      <c r="W4843" s="27" t="str">
        <f t="shared" si="378"/>
        <v/>
      </c>
      <c r="X4843" s="43" t="str">
        <f t="shared" si="379"/>
        <v>OK</v>
      </c>
      <c r="Y4843" s="681" t="str">
        <f t="shared" si="380"/>
        <v/>
      </c>
    </row>
    <row r="4844" spans="1:25" x14ac:dyDescent="0.25">
      <c r="A4844" s="68" t="str">
        <f>'0'!$A$4</f>
        <v>………………..</v>
      </c>
      <c r="B4844" s="341">
        <f>'0'!$A$2</f>
        <v>46112</v>
      </c>
      <c r="C4844" s="341" t="s">
        <v>1246</v>
      </c>
      <c r="D4844" s="22"/>
      <c r="E4844" s="23"/>
      <c r="F4844" s="14"/>
      <c r="G4844" s="23"/>
      <c r="H4844" s="22"/>
      <c r="I4844" s="24"/>
      <c r="J4844" s="24"/>
      <c r="K4844" s="25"/>
      <c r="L4844" s="25"/>
      <c r="M4844" s="25"/>
      <c r="N4844" s="25"/>
      <c r="O4844" s="25"/>
      <c r="P4844" s="25"/>
      <c r="Q4844" s="26"/>
      <c r="R4844" s="25"/>
      <c r="S4844" s="25"/>
      <c r="T4844" s="27">
        <f t="shared" si="376"/>
        <v>0</v>
      </c>
      <c r="U4844" s="27">
        <f t="shared" si="377"/>
        <v>0</v>
      </c>
      <c r="V4844" s="25"/>
      <c r="W4844" s="27" t="str">
        <f t="shared" si="378"/>
        <v/>
      </c>
      <c r="X4844" s="43" t="str">
        <f t="shared" si="379"/>
        <v>OK</v>
      </c>
      <c r="Y4844" s="681" t="str">
        <f t="shared" si="380"/>
        <v/>
      </c>
    </row>
    <row r="4845" spans="1:25" x14ac:dyDescent="0.25">
      <c r="A4845" s="68" t="str">
        <f>'0'!$A$4</f>
        <v>………………..</v>
      </c>
      <c r="B4845" s="341">
        <f>'0'!$A$2</f>
        <v>46112</v>
      </c>
      <c r="C4845" s="341" t="s">
        <v>1246</v>
      </c>
      <c r="D4845" s="22"/>
      <c r="E4845" s="23"/>
      <c r="F4845" s="14"/>
      <c r="G4845" s="23"/>
      <c r="H4845" s="22"/>
      <c r="I4845" s="24"/>
      <c r="J4845" s="24"/>
      <c r="K4845" s="25"/>
      <c r="L4845" s="25"/>
      <c r="M4845" s="25"/>
      <c r="N4845" s="25"/>
      <c r="O4845" s="25"/>
      <c r="P4845" s="25"/>
      <c r="Q4845" s="26"/>
      <c r="R4845" s="25"/>
      <c r="S4845" s="25"/>
      <c r="T4845" s="27">
        <f t="shared" si="376"/>
        <v>0</v>
      </c>
      <c r="U4845" s="27">
        <f t="shared" si="377"/>
        <v>0</v>
      </c>
      <c r="V4845" s="25"/>
      <c r="W4845" s="27" t="str">
        <f t="shared" si="378"/>
        <v/>
      </c>
      <c r="X4845" s="43" t="str">
        <f t="shared" si="379"/>
        <v>OK</v>
      </c>
      <c r="Y4845" s="681" t="str">
        <f t="shared" si="380"/>
        <v/>
      </c>
    </row>
    <row r="4846" spans="1:25" x14ac:dyDescent="0.25">
      <c r="A4846" s="68" t="str">
        <f>'0'!$A$4</f>
        <v>………………..</v>
      </c>
      <c r="B4846" s="341">
        <f>'0'!$A$2</f>
        <v>46112</v>
      </c>
      <c r="C4846" s="341" t="s">
        <v>1246</v>
      </c>
      <c r="D4846" s="22"/>
      <c r="E4846" s="23"/>
      <c r="F4846" s="14"/>
      <c r="G4846" s="23"/>
      <c r="H4846" s="22"/>
      <c r="I4846" s="24"/>
      <c r="J4846" s="24"/>
      <c r="K4846" s="25"/>
      <c r="L4846" s="25"/>
      <c r="M4846" s="25"/>
      <c r="N4846" s="25"/>
      <c r="O4846" s="25"/>
      <c r="P4846" s="25"/>
      <c r="Q4846" s="26"/>
      <c r="R4846" s="25"/>
      <c r="S4846" s="25"/>
      <c r="T4846" s="27">
        <f t="shared" si="376"/>
        <v>0</v>
      </c>
      <c r="U4846" s="27">
        <f t="shared" si="377"/>
        <v>0</v>
      </c>
      <c r="V4846" s="25"/>
      <c r="W4846" s="27" t="str">
        <f t="shared" si="378"/>
        <v/>
      </c>
      <c r="X4846" s="43" t="str">
        <f t="shared" si="379"/>
        <v>OK</v>
      </c>
      <c r="Y4846" s="681" t="str">
        <f t="shared" si="380"/>
        <v/>
      </c>
    </row>
    <row r="4847" spans="1:25" x14ac:dyDescent="0.25">
      <c r="A4847" s="68" t="str">
        <f>'0'!$A$4</f>
        <v>………………..</v>
      </c>
      <c r="B4847" s="341">
        <f>'0'!$A$2</f>
        <v>46112</v>
      </c>
      <c r="C4847" s="341" t="s">
        <v>1246</v>
      </c>
      <c r="D4847" s="22"/>
      <c r="E4847" s="23"/>
      <c r="F4847" s="14"/>
      <c r="G4847" s="23"/>
      <c r="H4847" s="22"/>
      <c r="I4847" s="24"/>
      <c r="J4847" s="24"/>
      <c r="K4847" s="25"/>
      <c r="L4847" s="25"/>
      <c r="M4847" s="25"/>
      <c r="N4847" s="25"/>
      <c r="O4847" s="25"/>
      <c r="P4847" s="25"/>
      <c r="Q4847" s="26"/>
      <c r="R4847" s="25"/>
      <c r="S4847" s="25"/>
      <c r="T4847" s="27">
        <f t="shared" si="376"/>
        <v>0</v>
      </c>
      <c r="U4847" s="27">
        <f t="shared" si="377"/>
        <v>0</v>
      </c>
      <c r="V4847" s="25"/>
      <c r="W4847" s="27" t="str">
        <f t="shared" si="378"/>
        <v/>
      </c>
      <c r="X4847" s="43" t="str">
        <f t="shared" si="379"/>
        <v>OK</v>
      </c>
      <c r="Y4847" s="681" t="str">
        <f t="shared" si="380"/>
        <v/>
      </c>
    </row>
    <row r="4848" spans="1:25" x14ac:dyDescent="0.25">
      <c r="A4848" s="68" t="str">
        <f>'0'!$A$4</f>
        <v>………………..</v>
      </c>
      <c r="B4848" s="341">
        <f>'0'!$A$2</f>
        <v>46112</v>
      </c>
      <c r="C4848" s="341" t="s">
        <v>1246</v>
      </c>
      <c r="D4848" s="22"/>
      <c r="E4848" s="23"/>
      <c r="F4848" s="14"/>
      <c r="G4848" s="23"/>
      <c r="H4848" s="22"/>
      <c r="I4848" s="24"/>
      <c r="J4848" s="24"/>
      <c r="K4848" s="25"/>
      <c r="L4848" s="25"/>
      <c r="M4848" s="25"/>
      <c r="N4848" s="25"/>
      <c r="O4848" s="25"/>
      <c r="P4848" s="25"/>
      <c r="Q4848" s="26"/>
      <c r="R4848" s="25"/>
      <c r="S4848" s="25"/>
      <c r="T4848" s="27">
        <f t="shared" si="376"/>
        <v>0</v>
      </c>
      <c r="U4848" s="27">
        <f t="shared" si="377"/>
        <v>0</v>
      </c>
      <c r="V4848" s="25"/>
      <c r="W4848" s="27" t="str">
        <f t="shared" si="378"/>
        <v/>
      </c>
      <c r="X4848" s="43" t="str">
        <f t="shared" si="379"/>
        <v>OK</v>
      </c>
      <c r="Y4848" s="681" t="str">
        <f t="shared" si="380"/>
        <v/>
      </c>
    </row>
    <row r="4849" spans="1:25" x14ac:dyDescent="0.25">
      <c r="A4849" s="68" t="str">
        <f>'0'!$A$4</f>
        <v>………………..</v>
      </c>
      <c r="B4849" s="341">
        <f>'0'!$A$2</f>
        <v>46112</v>
      </c>
      <c r="C4849" s="341" t="s">
        <v>1246</v>
      </c>
      <c r="D4849" s="22"/>
      <c r="E4849" s="23"/>
      <c r="F4849" s="14"/>
      <c r="G4849" s="23"/>
      <c r="H4849" s="22"/>
      <c r="I4849" s="24"/>
      <c r="J4849" s="24"/>
      <c r="K4849" s="25"/>
      <c r="L4849" s="25"/>
      <c r="M4849" s="25"/>
      <c r="N4849" s="25"/>
      <c r="O4849" s="25"/>
      <c r="P4849" s="25"/>
      <c r="Q4849" s="26"/>
      <c r="R4849" s="25"/>
      <c r="S4849" s="25"/>
      <c r="T4849" s="27">
        <f t="shared" si="376"/>
        <v>0</v>
      </c>
      <c r="U4849" s="27">
        <f t="shared" si="377"/>
        <v>0</v>
      </c>
      <c r="V4849" s="25"/>
      <c r="W4849" s="27" t="str">
        <f t="shared" si="378"/>
        <v/>
      </c>
      <c r="X4849" s="43" t="str">
        <f t="shared" si="379"/>
        <v>OK</v>
      </c>
      <c r="Y4849" s="681" t="str">
        <f t="shared" si="380"/>
        <v/>
      </c>
    </row>
    <row r="4850" spans="1:25" x14ac:dyDescent="0.25">
      <c r="A4850" s="68" t="str">
        <f>'0'!$A$4</f>
        <v>………………..</v>
      </c>
      <c r="B4850" s="341">
        <f>'0'!$A$2</f>
        <v>46112</v>
      </c>
      <c r="C4850" s="341" t="s">
        <v>1246</v>
      </c>
      <c r="D4850" s="22"/>
      <c r="E4850" s="23"/>
      <c r="F4850" s="14"/>
      <c r="G4850" s="23"/>
      <c r="H4850" s="22"/>
      <c r="I4850" s="24"/>
      <c r="J4850" s="24"/>
      <c r="K4850" s="25"/>
      <c r="L4850" s="25"/>
      <c r="M4850" s="25"/>
      <c r="N4850" s="25"/>
      <c r="O4850" s="25"/>
      <c r="P4850" s="25"/>
      <c r="Q4850" s="26"/>
      <c r="R4850" s="25"/>
      <c r="S4850" s="25"/>
      <c r="T4850" s="27">
        <f t="shared" si="376"/>
        <v>0</v>
      </c>
      <c r="U4850" s="27">
        <f t="shared" si="377"/>
        <v>0</v>
      </c>
      <c r="V4850" s="25"/>
      <c r="W4850" s="27" t="str">
        <f t="shared" si="378"/>
        <v/>
      </c>
      <c r="X4850" s="43" t="str">
        <f t="shared" si="379"/>
        <v>OK</v>
      </c>
      <c r="Y4850" s="681" t="str">
        <f t="shared" si="380"/>
        <v/>
      </c>
    </row>
    <row r="4851" spans="1:25" x14ac:dyDescent="0.25">
      <c r="A4851" s="68" t="str">
        <f>'0'!$A$4</f>
        <v>………………..</v>
      </c>
      <c r="B4851" s="341">
        <f>'0'!$A$2</f>
        <v>46112</v>
      </c>
      <c r="C4851" s="341" t="s">
        <v>1246</v>
      </c>
      <c r="D4851" s="22"/>
      <c r="E4851" s="23"/>
      <c r="F4851" s="14"/>
      <c r="G4851" s="23"/>
      <c r="H4851" s="22"/>
      <c r="I4851" s="24"/>
      <c r="J4851" s="24"/>
      <c r="K4851" s="25"/>
      <c r="L4851" s="25"/>
      <c r="M4851" s="25"/>
      <c r="N4851" s="25"/>
      <c r="O4851" s="25"/>
      <c r="P4851" s="25"/>
      <c r="Q4851" s="26"/>
      <c r="R4851" s="25"/>
      <c r="S4851" s="25"/>
      <c r="T4851" s="27">
        <f t="shared" si="376"/>
        <v>0</v>
      </c>
      <c r="U4851" s="27">
        <f t="shared" si="377"/>
        <v>0</v>
      </c>
      <c r="V4851" s="25"/>
      <c r="W4851" s="27" t="str">
        <f t="shared" si="378"/>
        <v/>
      </c>
      <c r="X4851" s="43" t="str">
        <f t="shared" si="379"/>
        <v>OK</v>
      </c>
      <c r="Y4851" s="681" t="str">
        <f t="shared" si="380"/>
        <v/>
      </c>
    </row>
    <row r="4852" spans="1:25" x14ac:dyDescent="0.25">
      <c r="A4852" s="68" t="str">
        <f>'0'!$A$4</f>
        <v>………………..</v>
      </c>
      <c r="B4852" s="341">
        <f>'0'!$A$2</f>
        <v>46112</v>
      </c>
      <c r="C4852" s="341" t="s">
        <v>1246</v>
      </c>
      <c r="D4852" s="22"/>
      <c r="E4852" s="23"/>
      <c r="F4852" s="14"/>
      <c r="G4852" s="23"/>
      <c r="H4852" s="22"/>
      <c r="I4852" s="24"/>
      <c r="J4852" s="24"/>
      <c r="K4852" s="25"/>
      <c r="L4852" s="25"/>
      <c r="M4852" s="25"/>
      <c r="N4852" s="25"/>
      <c r="O4852" s="25"/>
      <c r="P4852" s="25"/>
      <c r="Q4852" s="26"/>
      <c r="R4852" s="25"/>
      <c r="S4852" s="25"/>
      <c r="T4852" s="27">
        <f t="shared" si="376"/>
        <v>0</v>
      </c>
      <c r="U4852" s="27">
        <f t="shared" si="377"/>
        <v>0</v>
      </c>
      <c r="V4852" s="25"/>
      <c r="W4852" s="27" t="str">
        <f t="shared" si="378"/>
        <v/>
      </c>
      <c r="X4852" s="43" t="str">
        <f t="shared" si="379"/>
        <v>OK</v>
      </c>
      <c r="Y4852" s="681" t="str">
        <f t="shared" si="380"/>
        <v/>
      </c>
    </row>
    <row r="4853" spans="1:25" x14ac:dyDescent="0.25">
      <c r="A4853" s="68" t="str">
        <f>'0'!$A$4</f>
        <v>………………..</v>
      </c>
      <c r="B4853" s="341">
        <f>'0'!$A$2</f>
        <v>46112</v>
      </c>
      <c r="C4853" s="341" t="s">
        <v>1246</v>
      </c>
      <c r="D4853" s="22"/>
      <c r="E4853" s="23"/>
      <c r="F4853" s="14"/>
      <c r="G4853" s="23"/>
      <c r="H4853" s="22"/>
      <c r="I4853" s="24"/>
      <c r="J4853" s="24"/>
      <c r="K4853" s="25"/>
      <c r="L4853" s="25"/>
      <c r="M4853" s="25"/>
      <c r="N4853" s="25"/>
      <c r="O4853" s="25"/>
      <c r="P4853" s="25"/>
      <c r="Q4853" s="26"/>
      <c r="R4853" s="25"/>
      <c r="S4853" s="25"/>
      <c r="T4853" s="27">
        <f t="shared" si="376"/>
        <v>0</v>
      </c>
      <c r="U4853" s="27">
        <f t="shared" si="377"/>
        <v>0</v>
      </c>
      <c r="V4853" s="25"/>
      <c r="W4853" s="27" t="str">
        <f t="shared" si="378"/>
        <v/>
      </c>
      <c r="X4853" s="43" t="str">
        <f t="shared" si="379"/>
        <v>OK</v>
      </c>
      <c r="Y4853" s="681" t="str">
        <f t="shared" si="380"/>
        <v/>
      </c>
    </row>
    <row r="4854" spans="1:25" x14ac:dyDescent="0.25">
      <c r="A4854" s="68" t="str">
        <f>'0'!$A$4</f>
        <v>………………..</v>
      </c>
      <c r="B4854" s="341">
        <f>'0'!$A$2</f>
        <v>46112</v>
      </c>
      <c r="C4854" s="341" t="s">
        <v>1246</v>
      </c>
      <c r="D4854" s="22"/>
      <c r="E4854" s="23"/>
      <c r="F4854" s="14"/>
      <c r="G4854" s="23"/>
      <c r="H4854" s="22"/>
      <c r="I4854" s="24"/>
      <c r="J4854" s="24"/>
      <c r="K4854" s="25"/>
      <c r="L4854" s="25"/>
      <c r="M4854" s="25"/>
      <c r="N4854" s="25"/>
      <c r="O4854" s="25"/>
      <c r="P4854" s="25"/>
      <c r="Q4854" s="26"/>
      <c r="R4854" s="25"/>
      <c r="S4854" s="25"/>
      <c r="T4854" s="27">
        <f t="shared" si="376"/>
        <v>0</v>
      </c>
      <c r="U4854" s="27">
        <f t="shared" si="377"/>
        <v>0</v>
      </c>
      <c r="V4854" s="25"/>
      <c r="W4854" s="27" t="str">
        <f t="shared" si="378"/>
        <v/>
      </c>
      <c r="X4854" s="43" t="str">
        <f t="shared" si="379"/>
        <v>OK</v>
      </c>
      <c r="Y4854" s="681" t="str">
        <f t="shared" si="380"/>
        <v/>
      </c>
    </row>
    <row r="4855" spans="1:25" x14ac:dyDescent="0.25">
      <c r="A4855" s="68" t="str">
        <f>'0'!$A$4</f>
        <v>………………..</v>
      </c>
      <c r="B4855" s="341">
        <f>'0'!$A$2</f>
        <v>46112</v>
      </c>
      <c r="C4855" s="341" t="s">
        <v>1246</v>
      </c>
      <c r="D4855" s="22"/>
      <c r="E4855" s="23"/>
      <c r="F4855" s="14"/>
      <c r="G4855" s="23"/>
      <c r="H4855" s="22"/>
      <c r="I4855" s="24"/>
      <c r="J4855" s="24"/>
      <c r="K4855" s="25"/>
      <c r="L4855" s="25"/>
      <c r="M4855" s="25"/>
      <c r="N4855" s="25"/>
      <c r="O4855" s="25"/>
      <c r="P4855" s="25"/>
      <c r="Q4855" s="26"/>
      <c r="R4855" s="25"/>
      <c r="S4855" s="25"/>
      <c r="T4855" s="27">
        <f t="shared" si="376"/>
        <v>0</v>
      </c>
      <c r="U4855" s="27">
        <f t="shared" si="377"/>
        <v>0</v>
      </c>
      <c r="V4855" s="25"/>
      <c r="W4855" s="27" t="str">
        <f t="shared" si="378"/>
        <v/>
      </c>
      <c r="X4855" s="43" t="str">
        <f t="shared" si="379"/>
        <v>OK</v>
      </c>
      <c r="Y4855" s="681" t="str">
        <f t="shared" si="380"/>
        <v/>
      </c>
    </row>
    <row r="4856" spans="1:25" x14ac:dyDescent="0.25">
      <c r="A4856" s="68" t="str">
        <f>'0'!$A$4</f>
        <v>………………..</v>
      </c>
      <c r="B4856" s="341">
        <f>'0'!$A$2</f>
        <v>46112</v>
      </c>
      <c r="C4856" s="341" t="s">
        <v>1246</v>
      </c>
      <c r="D4856" s="22"/>
      <c r="E4856" s="23"/>
      <c r="F4856" s="14"/>
      <c r="G4856" s="23"/>
      <c r="H4856" s="22"/>
      <c r="I4856" s="24"/>
      <c r="J4856" s="24"/>
      <c r="K4856" s="25"/>
      <c r="L4856" s="25"/>
      <c r="M4856" s="25"/>
      <c r="N4856" s="25"/>
      <c r="O4856" s="25"/>
      <c r="P4856" s="25"/>
      <c r="Q4856" s="26"/>
      <c r="R4856" s="25"/>
      <c r="S4856" s="25"/>
      <c r="T4856" s="27">
        <f t="shared" si="376"/>
        <v>0</v>
      </c>
      <c r="U4856" s="27">
        <f t="shared" si="377"/>
        <v>0</v>
      </c>
      <c r="V4856" s="25"/>
      <c r="W4856" s="27" t="str">
        <f t="shared" si="378"/>
        <v/>
      </c>
      <c r="X4856" s="43" t="str">
        <f t="shared" si="379"/>
        <v>OK</v>
      </c>
      <c r="Y4856" s="681" t="str">
        <f t="shared" si="380"/>
        <v/>
      </c>
    </row>
    <row r="4857" spans="1:25" x14ac:dyDescent="0.25">
      <c r="A4857" s="68" t="str">
        <f>'0'!$A$4</f>
        <v>………………..</v>
      </c>
      <c r="B4857" s="341">
        <f>'0'!$A$2</f>
        <v>46112</v>
      </c>
      <c r="C4857" s="341" t="s">
        <v>1246</v>
      </c>
      <c r="D4857" s="22"/>
      <c r="E4857" s="23"/>
      <c r="F4857" s="14"/>
      <c r="G4857" s="23"/>
      <c r="H4857" s="22"/>
      <c r="I4857" s="24"/>
      <c r="J4857" s="24"/>
      <c r="K4857" s="25"/>
      <c r="L4857" s="25"/>
      <c r="M4857" s="25"/>
      <c r="N4857" s="25"/>
      <c r="O4857" s="25"/>
      <c r="P4857" s="25"/>
      <c r="Q4857" s="26"/>
      <c r="R4857" s="25"/>
      <c r="S4857" s="25"/>
      <c r="T4857" s="27">
        <f t="shared" si="376"/>
        <v>0</v>
      </c>
      <c r="U4857" s="27">
        <f t="shared" si="377"/>
        <v>0</v>
      </c>
      <c r="V4857" s="25"/>
      <c r="W4857" s="27" t="str">
        <f t="shared" si="378"/>
        <v/>
      </c>
      <c r="X4857" s="43" t="str">
        <f t="shared" si="379"/>
        <v>OK</v>
      </c>
      <c r="Y4857" s="681" t="str">
        <f t="shared" si="380"/>
        <v/>
      </c>
    </row>
    <row r="4858" spans="1:25" x14ac:dyDescent="0.25">
      <c r="A4858" s="68" t="str">
        <f>'0'!$A$4</f>
        <v>………………..</v>
      </c>
      <c r="B4858" s="341">
        <f>'0'!$A$2</f>
        <v>46112</v>
      </c>
      <c r="C4858" s="341" t="s">
        <v>1246</v>
      </c>
      <c r="D4858" s="22"/>
      <c r="E4858" s="23"/>
      <c r="F4858" s="14"/>
      <c r="G4858" s="23"/>
      <c r="H4858" s="22"/>
      <c r="I4858" s="24"/>
      <c r="J4858" s="24"/>
      <c r="K4858" s="25"/>
      <c r="L4858" s="25"/>
      <c r="M4858" s="25"/>
      <c r="N4858" s="25"/>
      <c r="O4858" s="25"/>
      <c r="P4858" s="25"/>
      <c r="Q4858" s="26"/>
      <c r="R4858" s="25"/>
      <c r="S4858" s="25"/>
      <c r="T4858" s="27">
        <f t="shared" si="376"/>
        <v>0</v>
      </c>
      <c r="U4858" s="27">
        <f t="shared" si="377"/>
        <v>0</v>
      </c>
      <c r="V4858" s="25"/>
      <c r="W4858" s="27" t="str">
        <f t="shared" si="378"/>
        <v/>
      </c>
      <c r="X4858" s="43" t="str">
        <f t="shared" si="379"/>
        <v>OK</v>
      </c>
      <c r="Y4858" s="681" t="str">
        <f t="shared" si="380"/>
        <v/>
      </c>
    </row>
    <row r="4859" spans="1:25" x14ac:dyDescent="0.25">
      <c r="A4859" s="68" t="str">
        <f>'0'!$A$4</f>
        <v>………………..</v>
      </c>
      <c r="B4859" s="341">
        <f>'0'!$A$2</f>
        <v>46112</v>
      </c>
      <c r="C4859" s="341" t="s">
        <v>1246</v>
      </c>
      <c r="D4859" s="22"/>
      <c r="E4859" s="23"/>
      <c r="F4859" s="14"/>
      <c r="G4859" s="23"/>
      <c r="H4859" s="22"/>
      <c r="I4859" s="24"/>
      <c r="J4859" s="24"/>
      <c r="K4859" s="25"/>
      <c r="L4859" s="25"/>
      <c r="M4859" s="25"/>
      <c r="N4859" s="25"/>
      <c r="O4859" s="25"/>
      <c r="P4859" s="25"/>
      <c r="Q4859" s="26"/>
      <c r="R4859" s="25"/>
      <c r="S4859" s="25"/>
      <c r="T4859" s="27">
        <f t="shared" si="376"/>
        <v>0</v>
      </c>
      <c r="U4859" s="27">
        <f t="shared" si="377"/>
        <v>0</v>
      </c>
      <c r="V4859" s="25"/>
      <c r="W4859" s="27" t="str">
        <f t="shared" si="378"/>
        <v/>
      </c>
      <c r="X4859" s="43" t="str">
        <f t="shared" si="379"/>
        <v>OK</v>
      </c>
      <c r="Y4859" s="681" t="str">
        <f t="shared" si="380"/>
        <v/>
      </c>
    </row>
    <row r="4860" spans="1:25" x14ac:dyDescent="0.25">
      <c r="A4860" s="68" t="str">
        <f>'0'!$A$4</f>
        <v>………………..</v>
      </c>
      <c r="B4860" s="341">
        <f>'0'!$A$2</f>
        <v>46112</v>
      </c>
      <c r="C4860" s="341" t="s">
        <v>1246</v>
      </c>
      <c r="D4860" s="22"/>
      <c r="E4860" s="23"/>
      <c r="F4860" s="14"/>
      <c r="G4860" s="23"/>
      <c r="H4860" s="22"/>
      <c r="I4860" s="24"/>
      <c r="J4860" s="24"/>
      <c r="K4860" s="25"/>
      <c r="L4860" s="25"/>
      <c r="M4860" s="25"/>
      <c r="N4860" s="25"/>
      <c r="O4860" s="25"/>
      <c r="P4860" s="25"/>
      <c r="Q4860" s="26"/>
      <c r="R4860" s="25"/>
      <c r="S4860" s="25"/>
      <c r="T4860" s="27">
        <f t="shared" si="376"/>
        <v>0</v>
      </c>
      <c r="U4860" s="27">
        <f t="shared" si="377"/>
        <v>0</v>
      </c>
      <c r="V4860" s="25"/>
      <c r="W4860" s="27" t="str">
        <f t="shared" si="378"/>
        <v/>
      </c>
      <c r="X4860" s="43" t="str">
        <f t="shared" si="379"/>
        <v>OK</v>
      </c>
      <c r="Y4860" s="681" t="str">
        <f t="shared" si="380"/>
        <v/>
      </c>
    </row>
    <row r="4861" spans="1:25" x14ac:dyDescent="0.25">
      <c r="A4861" s="68" t="str">
        <f>'0'!$A$4</f>
        <v>………………..</v>
      </c>
      <c r="B4861" s="341">
        <f>'0'!$A$2</f>
        <v>46112</v>
      </c>
      <c r="C4861" s="341" t="s">
        <v>1246</v>
      </c>
      <c r="D4861" s="22"/>
      <c r="E4861" s="23"/>
      <c r="F4861" s="14"/>
      <c r="G4861" s="23"/>
      <c r="H4861" s="22"/>
      <c r="I4861" s="24"/>
      <c r="J4861" s="24"/>
      <c r="K4861" s="25"/>
      <c r="L4861" s="25"/>
      <c r="M4861" s="25"/>
      <c r="N4861" s="25"/>
      <c r="O4861" s="25"/>
      <c r="P4861" s="25"/>
      <c r="Q4861" s="26"/>
      <c r="R4861" s="25"/>
      <c r="S4861" s="25"/>
      <c r="T4861" s="27">
        <f t="shared" si="376"/>
        <v>0</v>
      </c>
      <c r="U4861" s="27">
        <f t="shared" si="377"/>
        <v>0</v>
      </c>
      <c r="V4861" s="25"/>
      <c r="W4861" s="27" t="str">
        <f t="shared" si="378"/>
        <v/>
      </c>
      <c r="X4861" s="43" t="str">
        <f t="shared" si="379"/>
        <v>OK</v>
      </c>
      <c r="Y4861" s="681" t="str">
        <f t="shared" si="380"/>
        <v/>
      </c>
    </row>
    <row r="4862" spans="1:25" x14ac:dyDescent="0.25">
      <c r="A4862" s="68" t="str">
        <f>'0'!$A$4</f>
        <v>………………..</v>
      </c>
      <c r="B4862" s="341">
        <f>'0'!$A$2</f>
        <v>46112</v>
      </c>
      <c r="C4862" s="341" t="s">
        <v>1246</v>
      </c>
      <c r="D4862" s="22"/>
      <c r="E4862" s="23"/>
      <c r="F4862" s="14"/>
      <c r="G4862" s="23"/>
      <c r="H4862" s="22"/>
      <c r="I4862" s="24"/>
      <c r="J4862" s="24"/>
      <c r="K4862" s="25"/>
      <c r="L4862" s="25"/>
      <c r="M4862" s="25"/>
      <c r="N4862" s="25"/>
      <c r="O4862" s="25"/>
      <c r="P4862" s="25"/>
      <c r="Q4862" s="26"/>
      <c r="R4862" s="25"/>
      <c r="S4862" s="25"/>
      <c r="T4862" s="27">
        <f t="shared" si="376"/>
        <v>0</v>
      </c>
      <c r="U4862" s="27">
        <f t="shared" si="377"/>
        <v>0</v>
      </c>
      <c r="V4862" s="25"/>
      <c r="W4862" s="27" t="str">
        <f t="shared" si="378"/>
        <v/>
      </c>
      <c r="X4862" s="43" t="str">
        <f t="shared" si="379"/>
        <v>OK</v>
      </c>
      <c r="Y4862" s="681" t="str">
        <f t="shared" si="380"/>
        <v/>
      </c>
    </row>
    <row r="4863" spans="1:25" x14ac:dyDescent="0.25">
      <c r="A4863" s="68" t="str">
        <f>'0'!$A$4</f>
        <v>………………..</v>
      </c>
      <c r="B4863" s="341">
        <f>'0'!$A$2</f>
        <v>46112</v>
      </c>
      <c r="C4863" s="341" t="s">
        <v>1246</v>
      </c>
      <c r="D4863" s="22"/>
      <c r="E4863" s="23"/>
      <c r="F4863" s="14"/>
      <c r="G4863" s="23"/>
      <c r="H4863" s="22"/>
      <c r="I4863" s="24"/>
      <c r="J4863" s="24"/>
      <c r="K4863" s="25"/>
      <c r="L4863" s="25"/>
      <c r="M4863" s="25"/>
      <c r="N4863" s="25"/>
      <c r="O4863" s="25"/>
      <c r="P4863" s="25"/>
      <c r="Q4863" s="26"/>
      <c r="R4863" s="25"/>
      <c r="S4863" s="25"/>
      <c r="T4863" s="27">
        <f t="shared" si="376"/>
        <v>0</v>
      </c>
      <c r="U4863" s="27">
        <f t="shared" si="377"/>
        <v>0</v>
      </c>
      <c r="V4863" s="25"/>
      <c r="W4863" s="27" t="str">
        <f t="shared" si="378"/>
        <v/>
      </c>
      <c r="X4863" s="43" t="str">
        <f t="shared" si="379"/>
        <v>OK</v>
      </c>
      <c r="Y4863" s="681" t="str">
        <f t="shared" si="380"/>
        <v/>
      </c>
    </row>
    <row r="4864" spans="1:25" x14ac:dyDescent="0.25">
      <c r="A4864" s="68" t="str">
        <f>'0'!$A$4</f>
        <v>………………..</v>
      </c>
      <c r="B4864" s="341">
        <f>'0'!$A$2</f>
        <v>46112</v>
      </c>
      <c r="C4864" s="341" t="s">
        <v>1246</v>
      </c>
      <c r="D4864" s="22"/>
      <c r="E4864" s="23"/>
      <c r="F4864" s="14"/>
      <c r="G4864" s="23"/>
      <c r="H4864" s="22"/>
      <c r="I4864" s="24"/>
      <c r="J4864" s="24"/>
      <c r="K4864" s="25"/>
      <c r="L4864" s="25"/>
      <c r="M4864" s="25"/>
      <c r="N4864" s="25"/>
      <c r="O4864" s="25"/>
      <c r="P4864" s="25"/>
      <c r="Q4864" s="26"/>
      <c r="R4864" s="25"/>
      <c r="S4864" s="25"/>
      <c r="T4864" s="27">
        <f t="shared" si="376"/>
        <v>0</v>
      </c>
      <c r="U4864" s="27">
        <f t="shared" si="377"/>
        <v>0</v>
      </c>
      <c r="V4864" s="25"/>
      <c r="W4864" s="27" t="str">
        <f t="shared" si="378"/>
        <v/>
      </c>
      <c r="X4864" s="43" t="str">
        <f t="shared" si="379"/>
        <v>OK</v>
      </c>
      <c r="Y4864" s="681" t="str">
        <f t="shared" si="380"/>
        <v/>
      </c>
    </row>
    <row r="4865" spans="1:25" x14ac:dyDescent="0.25">
      <c r="A4865" s="68" t="str">
        <f>'0'!$A$4</f>
        <v>………………..</v>
      </c>
      <c r="B4865" s="341">
        <f>'0'!$A$2</f>
        <v>46112</v>
      </c>
      <c r="C4865" s="341" t="s">
        <v>1246</v>
      </c>
      <c r="D4865" s="22"/>
      <c r="E4865" s="23"/>
      <c r="F4865" s="14"/>
      <c r="G4865" s="23"/>
      <c r="H4865" s="22"/>
      <c r="I4865" s="24"/>
      <c r="J4865" s="24"/>
      <c r="K4865" s="25"/>
      <c r="L4865" s="25"/>
      <c r="M4865" s="25"/>
      <c r="N4865" s="25"/>
      <c r="O4865" s="25"/>
      <c r="P4865" s="25"/>
      <c r="Q4865" s="26"/>
      <c r="R4865" s="25"/>
      <c r="S4865" s="25"/>
      <c r="T4865" s="27">
        <f t="shared" si="376"/>
        <v>0</v>
      </c>
      <c r="U4865" s="27">
        <f t="shared" si="377"/>
        <v>0</v>
      </c>
      <c r="V4865" s="25"/>
      <c r="W4865" s="27" t="str">
        <f t="shared" si="378"/>
        <v/>
      </c>
      <c r="X4865" s="43" t="str">
        <f t="shared" si="379"/>
        <v>OK</v>
      </c>
      <c r="Y4865" s="681" t="str">
        <f t="shared" si="380"/>
        <v/>
      </c>
    </row>
    <row r="4866" spans="1:25" x14ac:dyDescent="0.25">
      <c r="A4866" s="68" t="str">
        <f>'0'!$A$4</f>
        <v>………………..</v>
      </c>
      <c r="B4866" s="341">
        <f>'0'!$A$2</f>
        <v>46112</v>
      </c>
      <c r="C4866" s="341" t="s">
        <v>1246</v>
      </c>
      <c r="D4866" s="22"/>
      <c r="E4866" s="23"/>
      <c r="F4866" s="14"/>
      <c r="G4866" s="23"/>
      <c r="H4866" s="22"/>
      <c r="I4866" s="24"/>
      <c r="J4866" s="24"/>
      <c r="K4866" s="25"/>
      <c r="L4866" s="25"/>
      <c r="M4866" s="25"/>
      <c r="N4866" s="25"/>
      <c r="O4866" s="25"/>
      <c r="P4866" s="25"/>
      <c r="Q4866" s="26"/>
      <c r="R4866" s="25"/>
      <c r="S4866" s="25"/>
      <c r="T4866" s="27">
        <f t="shared" si="376"/>
        <v>0</v>
      </c>
      <c r="U4866" s="27">
        <f t="shared" si="377"/>
        <v>0</v>
      </c>
      <c r="V4866" s="25"/>
      <c r="W4866" s="27" t="str">
        <f t="shared" si="378"/>
        <v/>
      </c>
      <c r="X4866" s="43" t="str">
        <f t="shared" si="379"/>
        <v>OK</v>
      </c>
      <c r="Y4866" s="681" t="str">
        <f t="shared" si="380"/>
        <v/>
      </c>
    </row>
    <row r="4867" spans="1:25" x14ac:dyDescent="0.25">
      <c r="A4867" s="68" t="str">
        <f>'0'!$A$4</f>
        <v>………………..</v>
      </c>
      <c r="B4867" s="341">
        <f>'0'!$A$2</f>
        <v>46112</v>
      </c>
      <c r="C4867" s="341" t="s">
        <v>1246</v>
      </c>
      <c r="D4867" s="22"/>
      <c r="E4867" s="23"/>
      <c r="F4867" s="14"/>
      <c r="G4867" s="23"/>
      <c r="H4867" s="22"/>
      <c r="I4867" s="24"/>
      <c r="J4867" s="24"/>
      <c r="K4867" s="25"/>
      <c r="L4867" s="25"/>
      <c r="M4867" s="25"/>
      <c r="N4867" s="25"/>
      <c r="O4867" s="25"/>
      <c r="P4867" s="25"/>
      <c r="Q4867" s="26"/>
      <c r="R4867" s="25"/>
      <c r="S4867" s="25"/>
      <c r="T4867" s="27">
        <f t="shared" si="376"/>
        <v>0</v>
      </c>
      <c r="U4867" s="27">
        <f t="shared" si="377"/>
        <v>0</v>
      </c>
      <c r="V4867" s="25"/>
      <c r="W4867" s="27" t="str">
        <f t="shared" si="378"/>
        <v/>
      </c>
      <c r="X4867" s="43" t="str">
        <f t="shared" si="379"/>
        <v>OK</v>
      </c>
      <c r="Y4867" s="681" t="str">
        <f t="shared" si="380"/>
        <v/>
      </c>
    </row>
    <row r="4868" spans="1:25" x14ac:dyDescent="0.25">
      <c r="A4868" s="68" t="str">
        <f>'0'!$A$4</f>
        <v>………………..</v>
      </c>
      <c r="B4868" s="341">
        <f>'0'!$A$2</f>
        <v>46112</v>
      </c>
      <c r="C4868" s="341" t="s">
        <v>1246</v>
      </c>
      <c r="D4868" s="22"/>
      <c r="E4868" s="23"/>
      <c r="F4868" s="14"/>
      <c r="G4868" s="23"/>
      <c r="H4868" s="22"/>
      <c r="I4868" s="24"/>
      <c r="J4868" s="24"/>
      <c r="K4868" s="25"/>
      <c r="L4868" s="25"/>
      <c r="M4868" s="25"/>
      <c r="N4868" s="25"/>
      <c r="O4868" s="25"/>
      <c r="P4868" s="25"/>
      <c r="Q4868" s="26"/>
      <c r="R4868" s="25"/>
      <c r="S4868" s="25"/>
      <c r="T4868" s="27">
        <f t="shared" si="376"/>
        <v>0</v>
      </c>
      <c r="U4868" s="27">
        <f t="shared" si="377"/>
        <v>0</v>
      </c>
      <c r="V4868" s="25"/>
      <c r="W4868" s="27" t="str">
        <f t="shared" si="378"/>
        <v/>
      </c>
      <c r="X4868" s="43" t="str">
        <f t="shared" si="379"/>
        <v>OK</v>
      </c>
      <c r="Y4868" s="681" t="str">
        <f t="shared" si="380"/>
        <v/>
      </c>
    </row>
    <row r="4869" spans="1:25" x14ac:dyDescent="0.25">
      <c r="A4869" s="68" t="str">
        <f>'0'!$A$4</f>
        <v>………………..</v>
      </c>
      <c r="B4869" s="341">
        <f>'0'!$A$2</f>
        <v>46112</v>
      </c>
      <c r="C4869" s="341" t="s">
        <v>1246</v>
      </c>
      <c r="D4869" s="22"/>
      <c r="E4869" s="23"/>
      <c r="F4869" s="14"/>
      <c r="G4869" s="23"/>
      <c r="H4869" s="22"/>
      <c r="I4869" s="24"/>
      <c r="J4869" s="24"/>
      <c r="K4869" s="25"/>
      <c r="L4869" s="25"/>
      <c r="M4869" s="25"/>
      <c r="N4869" s="25"/>
      <c r="O4869" s="25"/>
      <c r="P4869" s="25"/>
      <c r="Q4869" s="26"/>
      <c r="R4869" s="25"/>
      <c r="S4869" s="25"/>
      <c r="T4869" s="27">
        <f t="shared" si="376"/>
        <v>0</v>
      </c>
      <c r="U4869" s="27">
        <f t="shared" si="377"/>
        <v>0</v>
      </c>
      <c r="V4869" s="25"/>
      <c r="W4869" s="27" t="str">
        <f t="shared" si="378"/>
        <v/>
      </c>
      <c r="X4869" s="43" t="str">
        <f t="shared" si="379"/>
        <v>OK</v>
      </c>
      <c r="Y4869" s="681" t="str">
        <f t="shared" si="380"/>
        <v/>
      </c>
    </row>
    <row r="4870" spans="1:25" x14ac:dyDescent="0.25">
      <c r="A4870" s="68" t="str">
        <f>'0'!$A$4</f>
        <v>………………..</v>
      </c>
      <c r="B4870" s="341">
        <f>'0'!$A$2</f>
        <v>46112</v>
      </c>
      <c r="C4870" s="341" t="s">
        <v>1246</v>
      </c>
      <c r="D4870" s="22"/>
      <c r="E4870" s="23"/>
      <c r="F4870" s="14"/>
      <c r="G4870" s="23"/>
      <c r="H4870" s="22"/>
      <c r="I4870" s="24"/>
      <c r="J4870" s="24"/>
      <c r="K4870" s="25"/>
      <c r="L4870" s="25"/>
      <c r="M4870" s="25"/>
      <c r="N4870" s="25"/>
      <c r="O4870" s="25"/>
      <c r="P4870" s="25"/>
      <c r="Q4870" s="26"/>
      <c r="R4870" s="25"/>
      <c r="S4870" s="25"/>
      <c r="T4870" s="27">
        <f t="shared" si="376"/>
        <v>0</v>
      </c>
      <c r="U4870" s="27">
        <f t="shared" si="377"/>
        <v>0</v>
      </c>
      <c r="V4870" s="25"/>
      <c r="W4870" s="27" t="str">
        <f t="shared" si="378"/>
        <v/>
      </c>
      <c r="X4870" s="43" t="str">
        <f t="shared" si="379"/>
        <v>OK</v>
      </c>
      <c r="Y4870" s="681" t="str">
        <f t="shared" si="380"/>
        <v/>
      </c>
    </row>
    <row r="4871" spans="1:25" x14ac:dyDescent="0.25">
      <c r="A4871" s="68" t="str">
        <f>'0'!$A$4</f>
        <v>………………..</v>
      </c>
      <c r="B4871" s="341">
        <f>'0'!$A$2</f>
        <v>46112</v>
      </c>
      <c r="C4871" s="341" t="s">
        <v>1246</v>
      </c>
      <c r="D4871" s="22"/>
      <c r="E4871" s="23"/>
      <c r="F4871" s="14"/>
      <c r="G4871" s="23"/>
      <c r="H4871" s="22"/>
      <c r="I4871" s="24"/>
      <c r="J4871" s="24"/>
      <c r="K4871" s="25"/>
      <c r="L4871" s="25"/>
      <c r="M4871" s="25"/>
      <c r="N4871" s="25"/>
      <c r="O4871" s="25"/>
      <c r="P4871" s="25"/>
      <c r="Q4871" s="26"/>
      <c r="R4871" s="25"/>
      <c r="S4871" s="25"/>
      <c r="T4871" s="27">
        <f t="shared" si="376"/>
        <v>0</v>
      </c>
      <c r="U4871" s="27">
        <f t="shared" si="377"/>
        <v>0</v>
      </c>
      <c r="V4871" s="25"/>
      <c r="W4871" s="27" t="str">
        <f t="shared" si="378"/>
        <v/>
      </c>
      <c r="X4871" s="43" t="str">
        <f t="shared" si="379"/>
        <v>OK</v>
      </c>
      <c r="Y4871" s="681" t="str">
        <f t="shared" si="380"/>
        <v/>
      </c>
    </row>
    <row r="4872" spans="1:25" x14ac:dyDescent="0.25">
      <c r="A4872" s="68" t="str">
        <f>'0'!$A$4</f>
        <v>………………..</v>
      </c>
      <c r="B4872" s="341">
        <f>'0'!$A$2</f>
        <v>46112</v>
      </c>
      <c r="C4872" s="341" t="s">
        <v>1246</v>
      </c>
      <c r="D4872" s="22"/>
      <c r="E4872" s="23"/>
      <c r="F4872" s="14"/>
      <c r="G4872" s="23"/>
      <c r="H4872" s="22"/>
      <c r="I4872" s="24"/>
      <c r="J4872" s="24"/>
      <c r="K4872" s="25"/>
      <c r="L4872" s="25"/>
      <c r="M4872" s="25"/>
      <c r="N4872" s="25"/>
      <c r="O4872" s="25"/>
      <c r="P4872" s="25"/>
      <c r="Q4872" s="26"/>
      <c r="R4872" s="25"/>
      <c r="S4872" s="25"/>
      <c r="T4872" s="27">
        <f t="shared" si="376"/>
        <v>0</v>
      </c>
      <c r="U4872" s="27">
        <f t="shared" si="377"/>
        <v>0</v>
      </c>
      <c r="V4872" s="25"/>
      <c r="W4872" s="27" t="str">
        <f t="shared" si="378"/>
        <v/>
      </c>
      <c r="X4872" s="43" t="str">
        <f t="shared" si="379"/>
        <v>OK</v>
      </c>
      <c r="Y4872" s="681" t="str">
        <f t="shared" si="380"/>
        <v/>
      </c>
    </row>
    <row r="4873" spans="1:25" x14ac:dyDescent="0.25">
      <c r="A4873" s="68" t="str">
        <f>'0'!$A$4</f>
        <v>………………..</v>
      </c>
      <c r="B4873" s="341">
        <f>'0'!$A$2</f>
        <v>46112</v>
      </c>
      <c r="C4873" s="341" t="s">
        <v>1246</v>
      </c>
      <c r="D4873" s="22"/>
      <c r="E4873" s="23"/>
      <c r="F4873" s="14"/>
      <c r="G4873" s="23"/>
      <c r="H4873" s="22"/>
      <c r="I4873" s="24"/>
      <c r="J4873" s="24"/>
      <c r="K4873" s="25"/>
      <c r="L4873" s="25"/>
      <c r="M4873" s="25"/>
      <c r="N4873" s="25"/>
      <c r="O4873" s="25"/>
      <c r="P4873" s="25"/>
      <c r="Q4873" s="26"/>
      <c r="R4873" s="25"/>
      <c r="S4873" s="25"/>
      <c r="T4873" s="27">
        <f t="shared" ref="T4873:T4936" si="381">N4873+P4873-R4873</f>
        <v>0</v>
      </c>
      <c r="U4873" s="27">
        <f t="shared" ref="U4873:U4936" si="382">O4873+Q4873-S4873</f>
        <v>0</v>
      </c>
      <c r="V4873" s="25"/>
      <c r="W4873" s="27" t="str">
        <f t="shared" ref="W4873:W4936" si="383">IF(K4873="","",K4873-M4873-(P4873-Q4873))</f>
        <v/>
      </c>
      <c r="X4873" s="43" t="str">
        <f t="shared" ref="X4873:X4936" si="384">IF(ROUND(T4873-V4873,2)&gt;=0,"OK","Просрочието не може да надхвърля задължението")</f>
        <v>OK</v>
      </c>
      <c r="Y4873" s="681" t="str">
        <f t="shared" ref="Y4873:Y4936" si="385">IF(COUNTBLANK(D4873:W4873)=18,"",IF(D4873="999999999","",IF(ISNUMBER(VALUE(D4873)),IF(LEN(D4873)&lt;&gt;9,"Въведеното ЕИК е твърде късо или твърде дълго",IF(OR(MOD(MID(D4873,1,1)*1+MID(D4873,2,1)*2+MID(D4873,3,1)*3+MID(D4873,4,1)*4+MID(D4873,5,1)*5+MID(D4873,6,1)*6+MID(D4873,7,1)*7+MID(D4873,8,1)*8,11)-MID(D4873,9,1)=0,AND(MOD(MID(D4873,1,1)*3+MID(D4873,2,1)*4+MID(D4873,3,1)*5+MID(D4873,4,1)*6+MID(D4873,5,1)*7+MID(D4873,6,1)*8+MID(D4873,7,1)*9+MID(D4873,8,1)*10,11)=10,MID(D4873,9,1)*1=0),MOD(MID(D4873,1,1)*3+MID(D4873,2,1)*4+MID(D4873,3,1)*5+MID(D4873,4,1)*6+MID(D4873,5,1)*7+MID(D4873,6,1)*8+MID(D4873,7,1)*9+MID(D4873,8,1)*10,11)-MID(D4873,9,1)=0),"","Въведеното ЕИК е невалидно")),"Въведеното ЕИК съдържа непозволени символи")))</f>
        <v/>
      </c>
    </row>
    <row r="4874" spans="1:25" x14ac:dyDescent="0.25">
      <c r="A4874" s="68" t="str">
        <f>'0'!$A$4</f>
        <v>………………..</v>
      </c>
      <c r="B4874" s="341">
        <f>'0'!$A$2</f>
        <v>46112</v>
      </c>
      <c r="C4874" s="341" t="s">
        <v>1246</v>
      </c>
      <c r="D4874" s="22"/>
      <c r="E4874" s="23"/>
      <c r="F4874" s="14"/>
      <c r="G4874" s="23"/>
      <c r="H4874" s="22"/>
      <c r="I4874" s="24"/>
      <c r="J4874" s="24"/>
      <c r="K4874" s="25"/>
      <c r="L4874" s="25"/>
      <c r="M4874" s="25"/>
      <c r="N4874" s="25"/>
      <c r="O4874" s="25"/>
      <c r="P4874" s="25"/>
      <c r="Q4874" s="26"/>
      <c r="R4874" s="25"/>
      <c r="S4874" s="25"/>
      <c r="T4874" s="27">
        <f t="shared" si="381"/>
        <v>0</v>
      </c>
      <c r="U4874" s="27">
        <f t="shared" si="382"/>
        <v>0</v>
      </c>
      <c r="V4874" s="25"/>
      <c r="W4874" s="27" t="str">
        <f t="shared" si="383"/>
        <v/>
      </c>
      <c r="X4874" s="43" t="str">
        <f t="shared" si="384"/>
        <v>OK</v>
      </c>
      <c r="Y4874" s="681" t="str">
        <f t="shared" si="385"/>
        <v/>
      </c>
    </row>
    <row r="4875" spans="1:25" x14ac:dyDescent="0.25">
      <c r="A4875" s="68" t="str">
        <f>'0'!$A$4</f>
        <v>………………..</v>
      </c>
      <c r="B4875" s="341">
        <f>'0'!$A$2</f>
        <v>46112</v>
      </c>
      <c r="C4875" s="341" t="s">
        <v>1246</v>
      </c>
      <c r="D4875" s="22"/>
      <c r="E4875" s="23"/>
      <c r="F4875" s="14"/>
      <c r="G4875" s="23"/>
      <c r="H4875" s="22"/>
      <c r="I4875" s="24"/>
      <c r="J4875" s="24"/>
      <c r="K4875" s="25"/>
      <c r="L4875" s="25"/>
      <c r="M4875" s="25"/>
      <c r="N4875" s="25"/>
      <c r="O4875" s="25"/>
      <c r="P4875" s="25"/>
      <c r="Q4875" s="26"/>
      <c r="R4875" s="25"/>
      <c r="S4875" s="25"/>
      <c r="T4875" s="27">
        <f t="shared" si="381"/>
        <v>0</v>
      </c>
      <c r="U4875" s="27">
        <f t="shared" si="382"/>
        <v>0</v>
      </c>
      <c r="V4875" s="25"/>
      <c r="W4875" s="27" t="str">
        <f t="shared" si="383"/>
        <v/>
      </c>
      <c r="X4875" s="43" t="str">
        <f t="shared" si="384"/>
        <v>OK</v>
      </c>
      <c r="Y4875" s="681" t="str">
        <f t="shared" si="385"/>
        <v/>
      </c>
    </row>
    <row r="4876" spans="1:25" x14ac:dyDescent="0.25">
      <c r="A4876" s="68" t="str">
        <f>'0'!$A$4</f>
        <v>………………..</v>
      </c>
      <c r="B4876" s="341">
        <f>'0'!$A$2</f>
        <v>46112</v>
      </c>
      <c r="C4876" s="341" t="s">
        <v>1246</v>
      </c>
      <c r="D4876" s="22"/>
      <c r="E4876" s="23"/>
      <c r="F4876" s="14"/>
      <c r="G4876" s="23"/>
      <c r="H4876" s="22"/>
      <c r="I4876" s="24"/>
      <c r="J4876" s="24"/>
      <c r="K4876" s="25"/>
      <c r="L4876" s="25"/>
      <c r="M4876" s="25"/>
      <c r="N4876" s="25"/>
      <c r="O4876" s="25"/>
      <c r="P4876" s="25"/>
      <c r="Q4876" s="26"/>
      <c r="R4876" s="25"/>
      <c r="S4876" s="25"/>
      <c r="T4876" s="27">
        <f t="shared" si="381"/>
        <v>0</v>
      </c>
      <c r="U4876" s="27">
        <f t="shared" si="382"/>
        <v>0</v>
      </c>
      <c r="V4876" s="25"/>
      <c r="W4876" s="27" t="str">
        <f t="shared" si="383"/>
        <v/>
      </c>
      <c r="X4876" s="43" t="str">
        <f t="shared" si="384"/>
        <v>OK</v>
      </c>
      <c r="Y4876" s="681" t="str">
        <f t="shared" si="385"/>
        <v/>
      </c>
    </row>
    <row r="4877" spans="1:25" x14ac:dyDescent="0.25">
      <c r="A4877" s="68" t="str">
        <f>'0'!$A$4</f>
        <v>………………..</v>
      </c>
      <c r="B4877" s="341">
        <f>'0'!$A$2</f>
        <v>46112</v>
      </c>
      <c r="C4877" s="341" t="s">
        <v>1246</v>
      </c>
      <c r="D4877" s="22"/>
      <c r="E4877" s="23"/>
      <c r="F4877" s="14"/>
      <c r="G4877" s="23"/>
      <c r="H4877" s="22"/>
      <c r="I4877" s="24"/>
      <c r="J4877" s="24"/>
      <c r="K4877" s="25"/>
      <c r="L4877" s="25"/>
      <c r="M4877" s="25"/>
      <c r="N4877" s="25"/>
      <c r="O4877" s="25"/>
      <c r="P4877" s="25"/>
      <c r="Q4877" s="26"/>
      <c r="R4877" s="25"/>
      <c r="S4877" s="25"/>
      <c r="T4877" s="27">
        <f t="shared" si="381"/>
        <v>0</v>
      </c>
      <c r="U4877" s="27">
        <f t="shared" si="382"/>
        <v>0</v>
      </c>
      <c r="V4877" s="25"/>
      <c r="W4877" s="27" t="str">
        <f t="shared" si="383"/>
        <v/>
      </c>
      <c r="X4877" s="43" t="str">
        <f t="shared" si="384"/>
        <v>OK</v>
      </c>
      <c r="Y4877" s="681" t="str">
        <f t="shared" si="385"/>
        <v/>
      </c>
    </row>
    <row r="4878" spans="1:25" x14ac:dyDescent="0.25">
      <c r="A4878" s="68" t="str">
        <f>'0'!$A$4</f>
        <v>………………..</v>
      </c>
      <c r="B4878" s="341">
        <f>'0'!$A$2</f>
        <v>46112</v>
      </c>
      <c r="C4878" s="341" t="s">
        <v>1246</v>
      </c>
      <c r="D4878" s="22"/>
      <c r="E4878" s="23"/>
      <c r="F4878" s="14"/>
      <c r="G4878" s="23"/>
      <c r="H4878" s="22"/>
      <c r="I4878" s="24"/>
      <c r="J4878" s="24"/>
      <c r="K4878" s="25"/>
      <c r="L4878" s="25"/>
      <c r="M4878" s="25"/>
      <c r="N4878" s="25"/>
      <c r="O4878" s="25"/>
      <c r="P4878" s="25"/>
      <c r="Q4878" s="26"/>
      <c r="R4878" s="25"/>
      <c r="S4878" s="25"/>
      <c r="T4878" s="27">
        <f t="shared" si="381"/>
        <v>0</v>
      </c>
      <c r="U4878" s="27">
        <f t="shared" si="382"/>
        <v>0</v>
      </c>
      <c r="V4878" s="25"/>
      <c r="W4878" s="27" t="str">
        <f t="shared" si="383"/>
        <v/>
      </c>
      <c r="X4878" s="43" t="str">
        <f t="shared" si="384"/>
        <v>OK</v>
      </c>
      <c r="Y4878" s="681" t="str">
        <f t="shared" si="385"/>
        <v/>
      </c>
    </row>
    <row r="4879" spans="1:25" x14ac:dyDescent="0.25">
      <c r="A4879" s="68" t="str">
        <f>'0'!$A$4</f>
        <v>………………..</v>
      </c>
      <c r="B4879" s="341">
        <f>'0'!$A$2</f>
        <v>46112</v>
      </c>
      <c r="C4879" s="341" t="s">
        <v>1246</v>
      </c>
      <c r="D4879" s="22"/>
      <c r="E4879" s="23"/>
      <c r="F4879" s="14"/>
      <c r="G4879" s="23"/>
      <c r="H4879" s="22"/>
      <c r="I4879" s="24"/>
      <c r="J4879" s="24"/>
      <c r="K4879" s="25"/>
      <c r="L4879" s="25"/>
      <c r="M4879" s="25"/>
      <c r="N4879" s="25"/>
      <c r="O4879" s="25"/>
      <c r="P4879" s="25"/>
      <c r="Q4879" s="26"/>
      <c r="R4879" s="25"/>
      <c r="S4879" s="25"/>
      <c r="T4879" s="27">
        <f t="shared" si="381"/>
        <v>0</v>
      </c>
      <c r="U4879" s="27">
        <f t="shared" si="382"/>
        <v>0</v>
      </c>
      <c r="V4879" s="25"/>
      <c r="W4879" s="27" t="str">
        <f t="shared" si="383"/>
        <v/>
      </c>
      <c r="X4879" s="43" t="str">
        <f t="shared" si="384"/>
        <v>OK</v>
      </c>
      <c r="Y4879" s="681" t="str">
        <f t="shared" si="385"/>
        <v/>
      </c>
    </row>
    <row r="4880" spans="1:25" x14ac:dyDescent="0.25">
      <c r="A4880" s="68" t="str">
        <f>'0'!$A$4</f>
        <v>………………..</v>
      </c>
      <c r="B4880" s="341">
        <f>'0'!$A$2</f>
        <v>46112</v>
      </c>
      <c r="C4880" s="341" t="s">
        <v>1246</v>
      </c>
      <c r="D4880" s="22"/>
      <c r="E4880" s="23"/>
      <c r="F4880" s="14"/>
      <c r="G4880" s="23"/>
      <c r="H4880" s="22"/>
      <c r="I4880" s="24"/>
      <c r="J4880" s="24"/>
      <c r="K4880" s="25"/>
      <c r="L4880" s="25"/>
      <c r="M4880" s="25"/>
      <c r="N4880" s="25"/>
      <c r="O4880" s="25"/>
      <c r="P4880" s="25"/>
      <c r="Q4880" s="26"/>
      <c r="R4880" s="25"/>
      <c r="S4880" s="25"/>
      <c r="T4880" s="27">
        <f t="shared" si="381"/>
        <v>0</v>
      </c>
      <c r="U4880" s="27">
        <f t="shared" si="382"/>
        <v>0</v>
      </c>
      <c r="V4880" s="25"/>
      <c r="W4880" s="27" t="str">
        <f t="shared" si="383"/>
        <v/>
      </c>
      <c r="X4880" s="43" t="str">
        <f t="shared" si="384"/>
        <v>OK</v>
      </c>
      <c r="Y4880" s="681" t="str">
        <f t="shared" si="385"/>
        <v/>
      </c>
    </row>
    <row r="4881" spans="1:25" x14ac:dyDescent="0.25">
      <c r="A4881" s="68" t="str">
        <f>'0'!$A$4</f>
        <v>………………..</v>
      </c>
      <c r="B4881" s="341">
        <f>'0'!$A$2</f>
        <v>46112</v>
      </c>
      <c r="C4881" s="341" t="s">
        <v>1246</v>
      </c>
      <c r="D4881" s="22"/>
      <c r="E4881" s="23"/>
      <c r="F4881" s="14"/>
      <c r="G4881" s="23"/>
      <c r="H4881" s="22"/>
      <c r="I4881" s="24"/>
      <c r="J4881" s="24"/>
      <c r="K4881" s="25"/>
      <c r="L4881" s="25"/>
      <c r="M4881" s="25"/>
      <c r="N4881" s="25"/>
      <c r="O4881" s="25"/>
      <c r="P4881" s="25"/>
      <c r="Q4881" s="26"/>
      <c r="R4881" s="25"/>
      <c r="S4881" s="25"/>
      <c r="T4881" s="27">
        <f t="shared" si="381"/>
        <v>0</v>
      </c>
      <c r="U4881" s="27">
        <f t="shared" si="382"/>
        <v>0</v>
      </c>
      <c r="V4881" s="25"/>
      <c r="W4881" s="27" t="str">
        <f t="shared" si="383"/>
        <v/>
      </c>
      <c r="X4881" s="43" t="str">
        <f t="shared" si="384"/>
        <v>OK</v>
      </c>
      <c r="Y4881" s="681" t="str">
        <f t="shared" si="385"/>
        <v/>
      </c>
    </row>
    <row r="4882" spans="1:25" x14ac:dyDescent="0.25">
      <c r="A4882" s="68" t="str">
        <f>'0'!$A$4</f>
        <v>………………..</v>
      </c>
      <c r="B4882" s="341">
        <f>'0'!$A$2</f>
        <v>46112</v>
      </c>
      <c r="C4882" s="341" t="s">
        <v>1246</v>
      </c>
      <c r="D4882" s="22"/>
      <c r="E4882" s="23"/>
      <c r="F4882" s="14"/>
      <c r="G4882" s="23"/>
      <c r="H4882" s="22"/>
      <c r="I4882" s="24"/>
      <c r="J4882" s="24"/>
      <c r="K4882" s="25"/>
      <c r="L4882" s="25"/>
      <c r="M4882" s="25"/>
      <c r="N4882" s="25"/>
      <c r="O4882" s="25"/>
      <c r="P4882" s="25"/>
      <c r="Q4882" s="26"/>
      <c r="R4882" s="25"/>
      <c r="S4882" s="25"/>
      <c r="T4882" s="27">
        <f t="shared" si="381"/>
        <v>0</v>
      </c>
      <c r="U4882" s="27">
        <f t="shared" si="382"/>
        <v>0</v>
      </c>
      <c r="V4882" s="25"/>
      <c r="W4882" s="27" t="str">
        <f t="shared" si="383"/>
        <v/>
      </c>
      <c r="X4882" s="43" t="str">
        <f t="shared" si="384"/>
        <v>OK</v>
      </c>
      <c r="Y4882" s="681" t="str">
        <f t="shared" si="385"/>
        <v/>
      </c>
    </row>
    <row r="4883" spans="1:25" x14ac:dyDescent="0.25">
      <c r="A4883" s="68" t="str">
        <f>'0'!$A$4</f>
        <v>………………..</v>
      </c>
      <c r="B4883" s="341">
        <f>'0'!$A$2</f>
        <v>46112</v>
      </c>
      <c r="C4883" s="341" t="s">
        <v>1246</v>
      </c>
      <c r="D4883" s="22"/>
      <c r="E4883" s="23"/>
      <c r="F4883" s="14"/>
      <c r="G4883" s="23"/>
      <c r="H4883" s="22"/>
      <c r="I4883" s="24"/>
      <c r="J4883" s="24"/>
      <c r="K4883" s="25"/>
      <c r="L4883" s="25"/>
      <c r="M4883" s="25"/>
      <c r="N4883" s="25"/>
      <c r="O4883" s="25"/>
      <c r="P4883" s="25"/>
      <c r="Q4883" s="26"/>
      <c r="R4883" s="25"/>
      <c r="S4883" s="25"/>
      <c r="T4883" s="27">
        <f t="shared" si="381"/>
        <v>0</v>
      </c>
      <c r="U4883" s="27">
        <f t="shared" si="382"/>
        <v>0</v>
      </c>
      <c r="V4883" s="25"/>
      <c r="W4883" s="27" t="str">
        <f t="shared" si="383"/>
        <v/>
      </c>
      <c r="X4883" s="43" t="str">
        <f t="shared" si="384"/>
        <v>OK</v>
      </c>
      <c r="Y4883" s="681" t="str">
        <f t="shared" si="385"/>
        <v/>
      </c>
    </row>
    <row r="4884" spans="1:25" x14ac:dyDescent="0.25">
      <c r="A4884" s="68" t="str">
        <f>'0'!$A$4</f>
        <v>………………..</v>
      </c>
      <c r="B4884" s="341">
        <f>'0'!$A$2</f>
        <v>46112</v>
      </c>
      <c r="C4884" s="341" t="s">
        <v>1246</v>
      </c>
      <c r="D4884" s="22"/>
      <c r="E4884" s="23"/>
      <c r="F4884" s="14"/>
      <c r="G4884" s="23"/>
      <c r="H4884" s="22"/>
      <c r="I4884" s="24"/>
      <c r="J4884" s="24"/>
      <c r="K4884" s="25"/>
      <c r="L4884" s="25"/>
      <c r="M4884" s="25"/>
      <c r="N4884" s="25"/>
      <c r="O4884" s="25"/>
      <c r="P4884" s="25"/>
      <c r="Q4884" s="26"/>
      <c r="R4884" s="25"/>
      <c r="S4884" s="25"/>
      <c r="T4884" s="27">
        <f t="shared" si="381"/>
        <v>0</v>
      </c>
      <c r="U4884" s="27">
        <f t="shared" si="382"/>
        <v>0</v>
      </c>
      <c r="V4884" s="25"/>
      <c r="W4884" s="27" t="str">
        <f t="shared" si="383"/>
        <v/>
      </c>
      <c r="X4884" s="43" t="str">
        <f t="shared" si="384"/>
        <v>OK</v>
      </c>
      <c r="Y4884" s="681" t="str">
        <f t="shared" si="385"/>
        <v/>
      </c>
    </row>
    <row r="4885" spans="1:25" x14ac:dyDescent="0.25">
      <c r="A4885" s="68" t="str">
        <f>'0'!$A$4</f>
        <v>………………..</v>
      </c>
      <c r="B4885" s="341">
        <f>'0'!$A$2</f>
        <v>46112</v>
      </c>
      <c r="C4885" s="341" t="s">
        <v>1246</v>
      </c>
      <c r="D4885" s="22"/>
      <c r="E4885" s="23"/>
      <c r="F4885" s="14"/>
      <c r="G4885" s="23"/>
      <c r="H4885" s="22"/>
      <c r="I4885" s="24"/>
      <c r="J4885" s="24"/>
      <c r="K4885" s="25"/>
      <c r="L4885" s="25"/>
      <c r="M4885" s="25"/>
      <c r="N4885" s="25"/>
      <c r="O4885" s="25"/>
      <c r="P4885" s="25"/>
      <c r="Q4885" s="26"/>
      <c r="R4885" s="25"/>
      <c r="S4885" s="25"/>
      <c r="T4885" s="27">
        <f t="shared" si="381"/>
        <v>0</v>
      </c>
      <c r="U4885" s="27">
        <f t="shared" si="382"/>
        <v>0</v>
      </c>
      <c r="V4885" s="25"/>
      <c r="W4885" s="27" t="str">
        <f t="shared" si="383"/>
        <v/>
      </c>
      <c r="X4885" s="43" t="str">
        <f t="shared" si="384"/>
        <v>OK</v>
      </c>
      <c r="Y4885" s="681" t="str">
        <f t="shared" si="385"/>
        <v/>
      </c>
    </row>
    <row r="4886" spans="1:25" x14ac:dyDescent="0.25">
      <c r="A4886" s="68" t="str">
        <f>'0'!$A$4</f>
        <v>………………..</v>
      </c>
      <c r="B4886" s="341">
        <f>'0'!$A$2</f>
        <v>46112</v>
      </c>
      <c r="C4886" s="341" t="s">
        <v>1246</v>
      </c>
      <c r="D4886" s="22"/>
      <c r="E4886" s="23"/>
      <c r="F4886" s="14"/>
      <c r="G4886" s="23"/>
      <c r="H4886" s="22"/>
      <c r="I4886" s="24"/>
      <c r="J4886" s="24"/>
      <c r="K4886" s="25"/>
      <c r="L4886" s="25"/>
      <c r="M4886" s="25"/>
      <c r="N4886" s="25"/>
      <c r="O4886" s="25"/>
      <c r="P4886" s="25"/>
      <c r="Q4886" s="26"/>
      <c r="R4886" s="25"/>
      <c r="S4886" s="25"/>
      <c r="T4886" s="27">
        <f t="shared" si="381"/>
        <v>0</v>
      </c>
      <c r="U4886" s="27">
        <f t="shared" si="382"/>
        <v>0</v>
      </c>
      <c r="V4886" s="25"/>
      <c r="W4886" s="27" t="str">
        <f t="shared" si="383"/>
        <v/>
      </c>
      <c r="X4886" s="43" t="str">
        <f t="shared" si="384"/>
        <v>OK</v>
      </c>
      <c r="Y4886" s="681" t="str">
        <f t="shared" si="385"/>
        <v/>
      </c>
    </row>
    <row r="4887" spans="1:25" x14ac:dyDescent="0.25">
      <c r="A4887" s="68" t="str">
        <f>'0'!$A$4</f>
        <v>………………..</v>
      </c>
      <c r="B4887" s="341">
        <f>'0'!$A$2</f>
        <v>46112</v>
      </c>
      <c r="C4887" s="341" t="s">
        <v>1246</v>
      </c>
      <c r="D4887" s="22"/>
      <c r="E4887" s="23"/>
      <c r="F4887" s="14"/>
      <c r="G4887" s="23"/>
      <c r="H4887" s="22"/>
      <c r="I4887" s="24"/>
      <c r="J4887" s="24"/>
      <c r="K4887" s="25"/>
      <c r="L4887" s="25"/>
      <c r="M4887" s="25"/>
      <c r="N4887" s="25"/>
      <c r="O4887" s="25"/>
      <c r="P4887" s="25"/>
      <c r="Q4887" s="26"/>
      <c r="R4887" s="25"/>
      <c r="S4887" s="25"/>
      <c r="T4887" s="27">
        <f t="shared" si="381"/>
        <v>0</v>
      </c>
      <c r="U4887" s="27">
        <f t="shared" si="382"/>
        <v>0</v>
      </c>
      <c r="V4887" s="25"/>
      <c r="W4887" s="27" t="str">
        <f t="shared" si="383"/>
        <v/>
      </c>
      <c r="X4887" s="43" t="str">
        <f t="shared" si="384"/>
        <v>OK</v>
      </c>
      <c r="Y4887" s="681" t="str">
        <f t="shared" si="385"/>
        <v/>
      </c>
    </row>
    <row r="4888" spans="1:25" x14ac:dyDescent="0.25">
      <c r="A4888" s="68" t="str">
        <f>'0'!$A$4</f>
        <v>………………..</v>
      </c>
      <c r="B4888" s="341">
        <f>'0'!$A$2</f>
        <v>46112</v>
      </c>
      <c r="C4888" s="341" t="s">
        <v>1246</v>
      </c>
      <c r="D4888" s="22"/>
      <c r="E4888" s="23"/>
      <c r="F4888" s="14"/>
      <c r="G4888" s="23"/>
      <c r="H4888" s="22"/>
      <c r="I4888" s="24"/>
      <c r="J4888" s="24"/>
      <c r="K4888" s="25"/>
      <c r="L4888" s="25"/>
      <c r="M4888" s="25"/>
      <c r="N4888" s="25"/>
      <c r="O4888" s="25"/>
      <c r="P4888" s="25"/>
      <c r="Q4888" s="26"/>
      <c r="R4888" s="25"/>
      <c r="S4888" s="25"/>
      <c r="T4888" s="27">
        <f t="shared" si="381"/>
        <v>0</v>
      </c>
      <c r="U4888" s="27">
        <f t="shared" si="382"/>
        <v>0</v>
      </c>
      <c r="V4888" s="25"/>
      <c r="W4888" s="27" t="str">
        <f t="shared" si="383"/>
        <v/>
      </c>
      <c r="X4888" s="43" t="str">
        <f t="shared" si="384"/>
        <v>OK</v>
      </c>
      <c r="Y4888" s="681" t="str">
        <f t="shared" si="385"/>
        <v/>
      </c>
    </row>
    <row r="4889" spans="1:25" x14ac:dyDescent="0.25">
      <c r="A4889" s="68" t="str">
        <f>'0'!$A$4</f>
        <v>………………..</v>
      </c>
      <c r="B4889" s="341">
        <f>'0'!$A$2</f>
        <v>46112</v>
      </c>
      <c r="C4889" s="341" t="s">
        <v>1246</v>
      </c>
      <c r="D4889" s="22"/>
      <c r="E4889" s="23"/>
      <c r="F4889" s="14"/>
      <c r="G4889" s="23"/>
      <c r="H4889" s="22"/>
      <c r="I4889" s="24"/>
      <c r="J4889" s="24"/>
      <c r="K4889" s="25"/>
      <c r="L4889" s="25"/>
      <c r="M4889" s="25"/>
      <c r="N4889" s="25"/>
      <c r="O4889" s="25"/>
      <c r="P4889" s="25"/>
      <c r="Q4889" s="26"/>
      <c r="R4889" s="25"/>
      <c r="S4889" s="25"/>
      <c r="T4889" s="27">
        <f t="shared" si="381"/>
        <v>0</v>
      </c>
      <c r="U4889" s="27">
        <f t="shared" si="382"/>
        <v>0</v>
      </c>
      <c r="V4889" s="25"/>
      <c r="W4889" s="27" t="str">
        <f t="shared" si="383"/>
        <v/>
      </c>
      <c r="X4889" s="43" t="str">
        <f t="shared" si="384"/>
        <v>OK</v>
      </c>
      <c r="Y4889" s="681" t="str">
        <f t="shared" si="385"/>
        <v/>
      </c>
    </row>
    <row r="4890" spans="1:25" x14ac:dyDescent="0.25">
      <c r="A4890" s="68" t="str">
        <f>'0'!$A$4</f>
        <v>………………..</v>
      </c>
      <c r="B4890" s="341">
        <f>'0'!$A$2</f>
        <v>46112</v>
      </c>
      <c r="C4890" s="341" t="s">
        <v>1246</v>
      </c>
      <c r="D4890" s="22"/>
      <c r="E4890" s="23"/>
      <c r="F4890" s="14"/>
      <c r="G4890" s="23"/>
      <c r="H4890" s="22"/>
      <c r="I4890" s="24"/>
      <c r="J4890" s="24"/>
      <c r="K4890" s="25"/>
      <c r="L4890" s="25"/>
      <c r="M4890" s="25"/>
      <c r="N4890" s="25"/>
      <c r="O4890" s="25"/>
      <c r="P4890" s="25"/>
      <c r="Q4890" s="26"/>
      <c r="R4890" s="25"/>
      <c r="S4890" s="25"/>
      <c r="T4890" s="27">
        <f t="shared" si="381"/>
        <v>0</v>
      </c>
      <c r="U4890" s="27">
        <f t="shared" si="382"/>
        <v>0</v>
      </c>
      <c r="V4890" s="25"/>
      <c r="W4890" s="27" t="str">
        <f t="shared" si="383"/>
        <v/>
      </c>
      <c r="X4890" s="43" t="str">
        <f t="shared" si="384"/>
        <v>OK</v>
      </c>
      <c r="Y4890" s="681" t="str">
        <f t="shared" si="385"/>
        <v/>
      </c>
    </row>
    <row r="4891" spans="1:25" x14ac:dyDescent="0.25">
      <c r="A4891" s="68" t="str">
        <f>'0'!$A$4</f>
        <v>………………..</v>
      </c>
      <c r="B4891" s="341">
        <f>'0'!$A$2</f>
        <v>46112</v>
      </c>
      <c r="C4891" s="341" t="s">
        <v>1246</v>
      </c>
      <c r="D4891" s="22"/>
      <c r="E4891" s="23"/>
      <c r="F4891" s="14"/>
      <c r="G4891" s="23"/>
      <c r="H4891" s="22"/>
      <c r="I4891" s="24"/>
      <c r="J4891" s="24"/>
      <c r="K4891" s="25"/>
      <c r="L4891" s="25"/>
      <c r="M4891" s="25"/>
      <c r="N4891" s="25"/>
      <c r="O4891" s="25"/>
      <c r="P4891" s="25"/>
      <c r="Q4891" s="26"/>
      <c r="R4891" s="25"/>
      <c r="S4891" s="25"/>
      <c r="T4891" s="27">
        <f t="shared" si="381"/>
        <v>0</v>
      </c>
      <c r="U4891" s="27">
        <f t="shared" si="382"/>
        <v>0</v>
      </c>
      <c r="V4891" s="25"/>
      <c r="W4891" s="27" t="str">
        <f t="shared" si="383"/>
        <v/>
      </c>
      <c r="X4891" s="43" t="str">
        <f t="shared" si="384"/>
        <v>OK</v>
      </c>
      <c r="Y4891" s="681" t="str">
        <f t="shared" si="385"/>
        <v/>
      </c>
    </row>
    <row r="4892" spans="1:25" x14ac:dyDescent="0.25">
      <c r="A4892" s="68" t="str">
        <f>'0'!$A$4</f>
        <v>………………..</v>
      </c>
      <c r="B4892" s="341">
        <f>'0'!$A$2</f>
        <v>46112</v>
      </c>
      <c r="C4892" s="341" t="s">
        <v>1246</v>
      </c>
      <c r="D4892" s="22"/>
      <c r="E4892" s="23"/>
      <c r="F4892" s="14"/>
      <c r="G4892" s="23"/>
      <c r="H4892" s="22"/>
      <c r="I4892" s="24"/>
      <c r="J4892" s="24"/>
      <c r="K4892" s="25"/>
      <c r="L4892" s="25"/>
      <c r="M4892" s="25"/>
      <c r="N4892" s="25"/>
      <c r="O4892" s="25"/>
      <c r="P4892" s="25"/>
      <c r="Q4892" s="26"/>
      <c r="R4892" s="25"/>
      <c r="S4892" s="25"/>
      <c r="T4892" s="27">
        <f t="shared" si="381"/>
        <v>0</v>
      </c>
      <c r="U4892" s="27">
        <f t="shared" si="382"/>
        <v>0</v>
      </c>
      <c r="V4892" s="25"/>
      <c r="W4892" s="27" t="str">
        <f t="shared" si="383"/>
        <v/>
      </c>
      <c r="X4892" s="43" t="str">
        <f t="shared" si="384"/>
        <v>OK</v>
      </c>
      <c r="Y4892" s="681" t="str">
        <f t="shared" si="385"/>
        <v/>
      </c>
    </row>
    <row r="4893" spans="1:25" x14ac:dyDescent="0.25">
      <c r="A4893" s="68" t="str">
        <f>'0'!$A$4</f>
        <v>………………..</v>
      </c>
      <c r="B4893" s="341">
        <f>'0'!$A$2</f>
        <v>46112</v>
      </c>
      <c r="C4893" s="341" t="s">
        <v>1246</v>
      </c>
      <c r="D4893" s="22"/>
      <c r="E4893" s="23"/>
      <c r="F4893" s="14"/>
      <c r="G4893" s="23"/>
      <c r="H4893" s="22"/>
      <c r="I4893" s="24"/>
      <c r="J4893" s="24"/>
      <c r="K4893" s="25"/>
      <c r="L4893" s="25"/>
      <c r="M4893" s="25"/>
      <c r="N4893" s="25"/>
      <c r="O4893" s="25"/>
      <c r="P4893" s="25"/>
      <c r="Q4893" s="26"/>
      <c r="R4893" s="25"/>
      <c r="S4893" s="25"/>
      <c r="T4893" s="27">
        <f t="shared" si="381"/>
        <v>0</v>
      </c>
      <c r="U4893" s="27">
        <f t="shared" si="382"/>
        <v>0</v>
      </c>
      <c r="V4893" s="25"/>
      <c r="W4893" s="27" t="str">
        <f t="shared" si="383"/>
        <v/>
      </c>
      <c r="X4893" s="43" t="str">
        <f t="shared" si="384"/>
        <v>OK</v>
      </c>
      <c r="Y4893" s="681" t="str">
        <f t="shared" si="385"/>
        <v/>
      </c>
    </row>
    <row r="4894" spans="1:25" x14ac:dyDescent="0.25">
      <c r="A4894" s="68" t="str">
        <f>'0'!$A$4</f>
        <v>………………..</v>
      </c>
      <c r="B4894" s="341">
        <f>'0'!$A$2</f>
        <v>46112</v>
      </c>
      <c r="C4894" s="341" t="s">
        <v>1246</v>
      </c>
      <c r="D4894" s="22"/>
      <c r="E4894" s="23"/>
      <c r="F4894" s="14"/>
      <c r="G4894" s="23"/>
      <c r="H4894" s="22"/>
      <c r="I4894" s="24"/>
      <c r="J4894" s="24"/>
      <c r="K4894" s="25"/>
      <c r="L4894" s="25"/>
      <c r="M4894" s="25"/>
      <c r="N4894" s="25"/>
      <c r="O4894" s="25"/>
      <c r="P4894" s="25"/>
      <c r="Q4894" s="26"/>
      <c r="R4894" s="25"/>
      <c r="S4894" s="25"/>
      <c r="T4894" s="27">
        <f t="shared" si="381"/>
        <v>0</v>
      </c>
      <c r="U4894" s="27">
        <f t="shared" si="382"/>
        <v>0</v>
      </c>
      <c r="V4894" s="25"/>
      <c r="W4894" s="27" t="str">
        <f t="shared" si="383"/>
        <v/>
      </c>
      <c r="X4894" s="43" t="str">
        <f t="shared" si="384"/>
        <v>OK</v>
      </c>
      <c r="Y4894" s="681" t="str">
        <f t="shared" si="385"/>
        <v/>
      </c>
    </row>
    <row r="4895" spans="1:25" x14ac:dyDescent="0.25">
      <c r="A4895" s="68" t="str">
        <f>'0'!$A$4</f>
        <v>………………..</v>
      </c>
      <c r="B4895" s="341">
        <f>'0'!$A$2</f>
        <v>46112</v>
      </c>
      <c r="C4895" s="341" t="s">
        <v>1246</v>
      </c>
      <c r="D4895" s="22"/>
      <c r="E4895" s="23"/>
      <c r="F4895" s="14"/>
      <c r="G4895" s="23"/>
      <c r="H4895" s="22"/>
      <c r="I4895" s="24"/>
      <c r="J4895" s="24"/>
      <c r="K4895" s="25"/>
      <c r="L4895" s="25"/>
      <c r="M4895" s="25"/>
      <c r="N4895" s="25"/>
      <c r="O4895" s="25"/>
      <c r="P4895" s="25"/>
      <c r="Q4895" s="26"/>
      <c r="R4895" s="25"/>
      <c r="S4895" s="25"/>
      <c r="T4895" s="27">
        <f t="shared" si="381"/>
        <v>0</v>
      </c>
      <c r="U4895" s="27">
        <f t="shared" si="382"/>
        <v>0</v>
      </c>
      <c r="V4895" s="25"/>
      <c r="W4895" s="27" t="str">
        <f t="shared" si="383"/>
        <v/>
      </c>
      <c r="X4895" s="43" t="str">
        <f t="shared" si="384"/>
        <v>OK</v>
      </c>
      <c r="Y4895" s="681" t="str">
        <f t="shared" si="385"/>
        <v/>
      </c>
    </row>
    <row r="4896" spans="1:25" x14ac:dyDescent="0.25">
      <c r="A4896" s="68" t="str">
        <f>'0'!$A$4</f>
        <v>………………..</v>
      </c>
      <c r="B4896" s="341">
        <f>'0'!$A$2</f>
        <v>46112</v>
      </c>
      <c r="C4896" s="341" t="s">
        <v>1246</v>
      </c>
      <c r="D4896" s="22"/>
      <c r="E4896" s="23"/>
      <c r="F4896" s="14"/>
      <c r="G4896" s="23"/>
      <c r="H4896" s="22"/>
      <c r="I4896" s="24"/>
      <c r="J4896" s="24"/>
      <c r="K4896" s="25"/>
      <c r="L4896" s="25"/>
      <c r="M4896" s="25"/>
      <c r="N4896" s="25"/>
      <c r="O4896" s="25"/>
      <c r="P4896" s="25"/>
      <c r="Q4896" s="26"/>
      <c r="R4896" s="25"/>
      <c r="S4896" s="25"/>
      <c r="T4896" s="27">
        <f t="shared" si="381"/>
        <v>0</v>
      </c>
      <c r="U4896" s="27">
        <f t="shared" si="382"/>
        <v>0</v>
      </c>
      <c r="V4896" s="25"/>
      <c r="W4896" s="27" t="str">
        <f t="shared" si="383"/>
        <v/>
      </c>
      <c r="X4896" s="43" t="str">
        <f t="shared" si="384"/>
        <v>OK</v>
      </c>
      <c r="Y4896" s="681" t="str">
        <f t="shared" si="385"/>
        <v/>
      </c>
    </row>
    <row r="4897" spans="1:25" x14ac:dyDescent="0.25">
      <c r="A4897" s="68" t="str">
        <f>'0'!$A$4</f>
        <v>………………..</v>
      </c>
      <c r="B4897" s="341">
        <f>'0'!$A$2</f>
        <v>46112</v>
      </c>
      <c r="C4897" s="341" t="s">
        <v>1246</v>
      </c>
      <c r="D4897" s="22"/>
      <c r="E4897" s="23"/>
      <c r="F4897" s="14"/>
      <c r="G4897" s="23"/>
      <c r="H4897" s="22"/>
      <c r="I4897" s="24"/>
      <c r="J4897" s="24"/>
      <c r="K4897" s="25"/>
      <c r="L4897" s="25"/>
      <c r="M4897" s="25"/>
      <c r="N4897" s="25"/>
      <c r="O4897" s="25"/>
      <c r="P4897" s="25"/>
      <c r="Q4897" s="26"/>
      <c r="R4897" s="25"/>
      <c r="S4897" s="25"/>
      <c r="T4897" s="27">
        <f t="shared" si="381"/>
        <v>0</v>
      </c>
      <c r="U4897" s="27">
        <f t="shared" si="382"/>
        <v>0</v>
      </c>
      <c r="V4897" s="25"/>
      <c r="W4897" s="27" t="str">
        <f t="shared" si="383"/>
        <v/>
      </c>
      <c r="X4897" s="43" t="str">
        <f t="shared" si="384"/>
        <v>OK</v>
      </c>
      <c r="Y4897" s="681" t="str">
        <f t="shared" si="385"/>
        <v/>
      </c>
    </row>
    <row r="4898" spans="1:25" x14ac:dyDescent="0.25">
      <c r="A4898" s="68" t="str">
        <f>'0'!$A$4</f>
        <v>………………..</v>
      </c>
      <c r="B4898" s="341">
        <f>'0'!$A$2</f>
        <v>46112</v>
      </c>
      <c r="C4898" s="341" t="s">
        <v>1246</v>
      </c>
      <c r="D4898" s="22"/>
      <c r="E4898" s="23"/>
      <c r="F4898" s="14"/>
      <c r="G4898" s="23"/>
      <c r="H4898" s="22"/>
      <c r="I4898" s="24"/>
      <c r="J4898" s="24"/>
      <c r="K4898" s="25"/>
      <c r="L4898" s="25"/>
      <c r="M4898" s="25"/>
      <c r="N4898" s="25"/>
      <c r="O4898" s="25"/>
      <c r="P4898" s="25"/>
      <c r="Q4898" s="26"/>
      <c r="R4898" s="25"/>
      <c r="S4898" s="25"/>
      <c r="T4898" s="27">
        <f t="shared" si="381"/>
        <v>0</v>
      </c>
      <c r="U4898" s="27">
        <f t="shared" si="382"/>
        <v>0</v>
      </c>
      <c r="V4898" s="25"/>
      <c r="W4898" s="27" t="str">
        <f t="shared" si="383"/>
        <v/>
      </c>
      <c r="X4898" s="43" t="str">
        <f t="shared" si="384"/>
        <v>OK</v>
      </c>
      <c r="Y4898" s="681" t="str">
        <f t="shared" si="385"/>
        <v/>
      </c>
    </row>
    <row r="4899" spans="1:25" x14ac:dyDescent="0.25">
      <c r="A4899" s="68" t="str">
        <f>'0'!$A$4</f>
        <v>………………..</v>
      </c>
      <c r="B4899" s="341">
        <f>'0'!$A$2</f>
        <v>46112</v>
      </c>
      <c r="C4899" s="341" t="s">
        <v>1246</v>
      </c>
      <c r="D4899" s="22"/>
      <c r="E4899" s="23"/>
      <c r="F4899" s="14"/>
      <c r="G4899" s="23"/>
      <c r="H4899" s="22"/>
      <c r="I4899" s="24"/>
      <c r="J4899" s="24"/>
      <c r="K4899" s="25"/>
      <c r="L4899" s="25"/>
      <c r="M4899" s="25"/>
      <c r="N4899" s="25"/>
      <c r="O4899" s="25"/>
      <c r="P4899" s="25"/>
      <c r="Q4899" s="26"/>
      <c r="R4899" s="25"/>
      <c r="S4899" s="25"/>
      <c r="T4899" s="27">
        <f t="shared" si="381"/>
        <v>0</v>
      </c>
      <c r="U4899" s="27">
        <f t="shared" si="382"/>
        <v>0</v>
      </c>
      <c r="V4899" s="25"/>
      <c r="W4899" s="27" t="str">
        <f t="shared" si="383"/>
        <v/>
      </c>
      <c r="X4899" s="43" t="str">
        <f t="shared" si="384"/>
        <v>OK</v>
      </c>
      <c r="Y4899" s="681" t="str">
        <f t="shared" si="385"/>
        <v/>
      </c>
    </row>
    <row r="4900" spans="1:25" x14ac:dyDescent="0.25">
      <c r="A4900" s="68" t="str">
        <f>'0'!$A$4</f>
        <v>………………..</v>
      </c>
      <c r="B4900" s="341">
        <f>'0'!$A$2</f>
        <v>46112</v>
      </c>
      <c r="C4900" s="341" t="s">
        <v>1246</v>
      </c>
      <c r="D4900" s="22"/>
      <c r="E4900" s="23"/>
      <c r="F4900" s="14"/>
      <c r="G4900" s="23"/>
      <c r="H4900" s="22"/>
      <c r="I4900" s="24"/>
      <c r="J4900" s="24"/>
      <c r="K4900" s="25"/>
      <c r="L4900" s="25"/>
      <c r="M4900" s="25"/>
      <c r="N4900" s="25"/>
      <c r="O4900" s="25"/>
      <c r="P4900" s="25"/>
      <c r="Q4900" s="26"/>
      <c r="R4900" s="25"/>
      <c r="S4900" s="25"/>
      <c r="T4900" s="27">
        <f t="shared" si="381"/>
        <v>0</v>
      </c>
      <c r="U4900" s="27">
        <f t="shared" si="382"/>
        <v>0</v>
      </c>
      <c r="V4900" s="25"/>
      <c r="W4900" s="27" t="str">
        <f t="shared" si="383"/>
        <v/>
      </c>
      <c r="X4900" s="43" t="str">
        <f t="shared" si="384"/>
        <v>OK</v>
      </c>
      <c r="Y4900" s="681" t="str">
        <f t="shared" si="385"/>
        <v/>
      </c>
    </row>
    <row r="4901" spans="1:25" x14ac:dyDescent="0.25">
      <c r="A4901" s="68" t="str">
        <f>'0'!$A$4</f>
        <v>………………..</v>
      </c>
      <c r="B4901" s="341">
        <f>'0'!$A$2</f>
        <v>46112</v>
      </c>
      <c r="C4901" s="341" t="s">
        <v>1246</v>
      </c>
      <c r="D4901" s="22"/>
      <c r="E4901" s="23"/>
      <c r="F4901" s="14"/>
      <c r="G4901" s="23"/>
      <c r="H4901" s="22"/>
      <c r="I4901" s="24"/>
      <c r="J4901" s="24"/>
      <c r="K4901" s="25"/>
      <c r="L4901" s="25"/>
      <c r="M4901" s="25"/>
      <c r="N4901" s="25"/>
      <c r="O4901" s="25"/>
      <c r="P4901" s="25"/>
      <c r="Q4901" s="26"/>
      <c r="R4901" s="25"/>
      <c r="S4901" s="25"/>
      <c r="T4901" s="27">
        <f t="shared" si="381"/>
        <v>0</v>
      </c>
      <c r="U4901" s="27">
        <f t="shared" si="382"/>
        <v>0</v>
      </c>
      <c r="V4901" s="25"/>
      <c r="W4901" s="27" t="str">
        <f t="shared" si="383"/>
        <v/>
      </c>
      <c r="X4901" s="43" t="str">
        <f t="shared" si="384"/>
        <v>OK</v>
      </c>
      <c r="Y4901" s="681" t="str">
        <f t="shared" si="385"/>
        <v/>
      </c>
    </row>
    <row r="4902" spans="1:25" x14ac:dyDescent="0.25">
      <c r="A4902" s="68" t="str">
        <f>'0'!$A$4</f>
        <v>………………..</v>
      </c>
      <c r="B4902" s="341">
        <f>'0'!$A$2</f>
        <v>46112</v>
      </c>
      <c r="C4902" s="341" t="s">
        <v>1246</v>
      </c>
      <c r="D4902" s="22"/>
      <c r="E4902" s="23"/>
      <c r="F4902" s="14"/>
      <c r="G4902" s="23"/>
      <c r="H4902" s="22"/>
      <c r="I4902" s="24"/>
      <c r="J4902" s="24"/>
      <c r="K4902" s="25"/>
      <c r="L4902" s="25"/>
      <c r="M4902" s="25"/>
      <c r="N4902" s="25"/>
      <c r="O4902" s="25"/>
      <c r="P4902" s="25"/>
      <c r="Q4902" s="26"/>
      <c r="R4902" s="25"/>
      <c r="S4902" s="25"/>
      <c r="T4902" s="27">
        <f t="shared" si="381"/>
        <v>0</v>
      </c>
      <c r="U4902" s="27">
        <f t="shared" si="382"/>
        <v>0</v>
      </c>
      <c r="V4902" s="25"/>
      <c r="W4902" s="27" t="str">
        <f t="shared" si="383"/>
        <v/>
      </c>
      <c r="X4902" s="43" t="str">
        <f t="shared" si="384"/>
        <v>OK</v>
      </c>
      <c r="Y4902" s="681" t="str">
        <f t="shared" si="385"/>
        <v/>
      </c>
    </row>
    <row r="4903" spans="1:25" x14ac:dyDescent="0.25">
      <c r="A4903" s="68" t="str">
        <f>'0'!$A$4</f>
        <v>………………..</v>
      </c>
      <c r="B4903" s="341">
        <f>'0'!$A$2</f>
        <v>46112</v>
      </c>
      <c r="C4903" s="341" t="s">
        <v>1246</v>
      </c>
      <c r="D4903" s="22"/>
      <c r="E4903" s="23"/>
      <c r="F4903" s="14"/>
      <c r="G4903" s="23"/>
      <c r="H4903" s="22"/>
      <c r="I4903" s="24"/>
      <c r="J4903" s="24"/>
      <c r="K4903" s="25"/>
      <c r="L4903" s="25"/>
      <c r="M4903" s="25"/>
      <c r="N4903" s="25"/>
      <c r="O4903" s="25"/>
      <c r="P4903" s="25"/>
      <c r="Q4903" s="26"/>
      <c r="R4903" s="25"/>
      <c r="S4903" s="25"/>
      <c r="T4903" s="27">
        <f t="shared" si="381"/>
        <v>0</v>
      </c>
      <c r="U4903" s="27">
        <f t="shared" si="382"/>
        <v>0</v>
      </c>
      <c r="V4903" s="25"/>
      <c r="W4903" s="27" t="str">
        <f t="shared" si="383"/>
        <v/>
      </c>
      <c r="X4903" s="43" t="str">
        <f t="shared" si="384"/>
        <v>OK</v>
      </c>
      <c r="Y4903" s="681" t="str">
        <f t="shared" si="385"/>
        <v/>
      </c>
    </row>
    <row r="4904" spans="1:25" x14ac:dyDescent="0.25">
      <c r="A4904" s="68" t="str">
        <f>'0'!$A$4</f>
        <v>………………..</v>
      </c>
      <c r="B4904" s="341">
        <f>'0'!$A$2</f>
        <v>46112</v>
      </c>
      <c r="C4904" s="341" t="s">
        <v>1246</v>
      </c>
      <c r="D4904" s="22"/>
      <c r="E4904" s="23"/>
      <c r="F4904" s="14"/>
      <c r="G4904" s="23"/>
      <c r="H4904" s="22"/>
      <c r="I4904" s="24"/>
      <c r="J4904" s="24"/>
      <c r="K4904" s="25"/>
      <c r="L4904" s="25"/>
      <c r="M4904" s="25"/>
      <c r="N4904" s="25"/>
      <c r="O4904" s="25"/>
      <c r="P4904" s="25"/>
      <c r="Q4904" s="26"/>
      <c r="R4904" s="25"/>
      <c r="S4904" s="25"/>
      <c r="T4904" s="27">
        <f t="shared" si="381"/>
        <v>0</v>
      </c>
      <c r="U4904" s="27">
        <f t="shared" si="382"/>
        <v>0</v>
      </c>
      <c r="V4904" s="25"/>
      <c r="W4904" s="27" t="str">
        <f t="shared" si="383"/>
        <v/>
      </c>
      <c r="X4904" s="43" t="str">
        <f t="shared" si="384"/>
        <v>OK</v>
      </c>
      <c r="Y4904" s="681" t="str">
        <f t="shared" si="385"/>
        <v/>
      </c>
    </row>
    <row r="4905" spans="1:25" x14ac:dyDescent="0.25">
      <c r="A4905" s="68" t="str">
        <f>'0'!$A$4</f>
        <v>………………..</v>
      </c>
      <c r="B4905" s="341">
        <f>'0'!$A$2</f>
        <v>46112</v>
      </c>
      <c r="C4905" s="341" t="s">
        <v>1246</v>
      </c>
      <c r="D4905" s="22"/>
      <c r="E4905" s="23"/>
      <c r="F4905" s="14"/>
      <c r="G4905" s="23"/>
      <c r="H4905" s="22"/>
      <c r="I4905" s="24"/>
      <c r="J4905" s="24"/>
      <c r="K4905" s="25"/>
      <c r="L4905" s="25"/>
      <c r="M4905" s="25"/>
      <c r="N4905" s="25"/>
      <c r="O4905" s="25"/>
      <c r="P4905" s="25"/>
      <c r="Q4905" s="26"/>
      <c r="R4905" s="25"/>
      <c r="S4905" s="25"/>
      <c r="T4905" s="27">
        <f t="shared" si="381"/>
        <v>0</v>
      </c>
      <c r="U4905" s="27">
        <f t="shared" si="382"/>
        <v>0</v>
      </c>
      <c r="V4905" s="25"/>
      <c r="W4905" s="27" t="str">
        <f t="shared" si="383"/>
        <v/>
      </c>
      <c r="X4905" s="43" t="str">
        <f t="shared" si="384"/>
        <v>OK</v>
      </c>
      <c r="Y4905" s="681" t="str">
        <f t="shared" si="385"/>
        <v/>
      </c>
    </row>
    <row r="4906" spans="1:25" x14ac:dyDescent="0.25">
      <c r="A4906" s="68" t="str">
        <f>'0'!$A$4</f>
        <v>………………..</v>
      </c>
      <c r="B4906" s="341">
        <f>'0'!$A$2</f>
        <v>46112</v>
      </c>
      <c r="C4906" s="341" t="s">
        <v>1246</v>
      </c>
      <c r="D4906" s="22"/>
      <c r="E4906" s="23"/>
      <c r="F4906" s="14"/>
      <c r="G4906" s="23"/>
      <c r="H4906" s="22"/>
      <c r="I4906" s="24"/>
      <c r="J4906" s="24"/>
      <c r="K4906" s="25"/>
      <c r="L4906" s="25"/>
      <c r="M4906" s="25"/>
      <c r="N4906" s="25"/>
      <c r="O4906" s="25"/>
      <c r="P4906" s="25"/>
      <c r="Q4906" s="26"/>
      <c r="R4906" s="25"/>
      <c r="S4906" s="25"/>
      <c r="T4906" s="27">
        <f t="shared" si="381"/>
        <v>0</v>
      </c>
      <c r="U4906" s="27">
        <f t="shared" si="382"/>
        <v>0</v>
      </c>
      <c r="V4906" s="25"/>
      <c r="W4906" s="27" t="str">
        <f t="shared" si="383"/>
        <v/>
      </c>
      <c r="X4906" s="43" t="str">
        <f t="shared" si="384"/>
        <v>OK</v>
      </c>
      <c r="Y4906" s="681" t="str">
        <f t="shared" si="385"/>
        <v/>
      </c>
    </row>
    <row r="4907" spans="1:25" x14ac:dyDescent="0.25">
      <c r="A4907" s="68" t="str">
        <f>'0'!$A$4</f>
        <v>………………..</v>
      </c>
      <c r="B4907" s="341">
        <f>'0'!$A$2</f>
        <v>46112</v>
      </c>
      <c r="C4907" s="341" t="s">
        <v>1246</v>
      </c>
      <c r="D4907" s="22"/>
      <c r="E4907" s="23"/>
      <c r="F4907" s="14"/>
      <c r="G4907" s="23"/>
      <c r="H4907" s="22"/>
      <c r="I4907" s="24"/>
      <c r="J4907" s="24"/>
      <c r="K4907" s="25"/>
      <c r="L4907" s="25"/>
      <c r="M4907" s="25"/>
      <c r="N4907" s="25"/>
      <c r="O4907" s="25"/>
      <c r="P4907" s="25"/>
      <c r="Q4907" s="26"/>
      <c r="R4907" s="25"/>
      <c r="S4907" s="25"/>
      <c r="T4907" s="27">
        <f t="shared" si="381"/>
        <v>0</v>
      </c>
      <c r="U4907" s="27">
        <f t="shared" si="382"/>
        <v>0</v>
      </c>
      <c r="V4907" s="25"/>
      <c r="W4907" s="27" t="str">
        <f t="shared" si="383"/>
        <v/>
      </c>
      <c r="X4907" s="43" t="str">
        <f t="shared" si="384"/>
        <v>OK</v>
      </c>
      <c r="Y4907" s="681" t="str">
        <f t="shared" si="385"/>
        <v/>
      </c>
    </row>
    <row r="4908" spans="1:25" x14ac:dyDescent="0.25">
      <c r="A4908" s="68" t="str">
        <f>'0'!$A$4</f>
        <v>………………..</v>
      </c>
      <c r="B4908" s="341">
        <f>'0'!$A$2</f>
        <v>46112</v>
      </c>
      <c r="C4908" s="341" t="s">
        <v>1246</v>
      </c>
      <c r="D4908" s="22"/>
      <c r="E4908" s="23"/>
      <c r="F4908" s="14"/>
      <c r="G4908" s="23"/>
      <c r="H4908" s="22"/>
      <c r="I4908" s="24"/>
      <c r="J4908" s="24"/>
      <c r="K4908" s="25"/>
      <c r="L4908" s="25"/>
      <c r="M4908" s="25"/>
      <c r="N4908" s="25"/>
      <c r="O4908" s="25"/>
      <c r="P4908" s="25"/>
      <c r="Q4908" s="26"/>
      <c r="R4908" s="25"/>
      <c r="S4908" s="25"/>
      <c r="T4908" s="27">
        <f t="shared" si="381"/>
        <v>0</v>
      </c>
      <c r="U4908" s="27">
        <f t="shared" si="382"/>
        <v>0</v>
      </c>
      <c r="V4908" s="25"/>
      <c r="W4908" s="27" t="str">
        <f t="shared" si="383"/>
        <v/>
      </c>
      <c r="X4908" s="43" t="str">
        <f t="shared" si="384"/>
        <v>OK</v>
      </c>
      <c r="Y4908" s="681" t="str">
        <f t="shared" si="385"/>
        <v/>
      </c>
    </row>
    <row r="4909" spans="1:25" x14ac:dyDescent="0.25">
      <c r="A4909" s="68" t="str">
        <f>'0'!$A$4</f>
        <v>………………..</v>
      </c>
      <c r="B4909" s="341">
        <f>'0'!$A$2</f>
        <v>46112</v>
      </c>
      <c r="C4909" s="341" t="s">
        <v>1246</v>
      </c>
      <c r="D4909" s="22"/>
      <c r="E4909" s="23"/>
      <c r="F4909" s="14"/>
      <c r="G4909" s="23"/>
      <c r="H4909" s="22"/>
      <c r="I4909" s="24"/>
      <c r="J4909" s="24"/>
      <c r="K4909" s="25"/>
      <c r="L4909" s="25"/>
      <c r="M4909" s="25"/>
      <c r="N4909" s="25"/>
      <c r="O4909" s="25"/>
      <c r="P4909" s="25"/>
      <c r="Q4909" s="26"/>
      <c r="R4909" s="25"/>
      <c r="S4909" s="25"/>
      <c r="T4909" s="27">
        <f t="shared" si="381"/>
        <v>0</v>
      </c>
      <c r="U4909" s="27">
        <f t="shared" si="382"/>
        <v>0</v>
      </c>
      <c r="V4909" s="25"/>
      <c r="W4909" s="27" t="str">
        <f t="shared" si="383"/>
        <v/>
      </c>
      <c r="X4909" s="43" t="str">
        <f t="shared" si="384"/>
        <v>OK</v>
      </c>
      <c r="Y4909" s="681" t="str">
        <f t="shared" si="385"/>
        <v/>
      </c>
    </row>
    <row r="4910" spans="1:25" x14ac:dyDescent="0.25">
      <c r="A4910" s="68" t="str">
        <f>'0'!$A$4</f>
        <v>………………..</v>
      </c>
      <c r="B4910" s="341">
        <f>'0'!$A$2</f>
        <v>46112</v>
      </c>
      <c r="C4910" s="341" t="s">
        <v>1246</v>
      </c>
      <c r="D4910" s="22"/>
      <c r="E4910" s="23"/>
      <c r="F4910" s="14"/>
      <c r="G4910" s="23"/>
      <c r="H4910" s="22"/>
      <c r="I4910" s="24"/>
      <c r="J4910" s="24"/>
      <c r="K4910" s="25"/>
      <c r="L4910" s="25"/>
      <c r="M4910" s="25"/>
      <c r="N4910" s="25"/>
      <c r="O4910" s="25"/>
      <c r="P4910" s="25"/>
      <c r="Q4910" s="26"/>
      <c r="R4910" s="25"/>
      <c r="S4910" s="25"/>
      <c r="T4910" s="27">
        <f t="shared" si="381"/>
        <v>0</v>
      </c>
      <c r="U4910" s="27">
        <f t="shared" si="382"/>
        <v>0</v>
      </c>
      <c r="V4910" s="25"/>
      <c r="W4910" s="27" t="str">
        <f t="shared" si="383"/>
        <v/>
      </c>
      <c r="X4910" s="43" t="str">
        <f t="shared" si="384"/>
        <v>OK</v>
      </c>
      <c r="Y4910" s="681" t="str">
        <f t="shared" si="385"/>
        <v/>
      </c>
    </row>
    <row r="4911" spans="1:25" x14ac:dyDescent="0.25">
      <c r="A4911" s="68" t="str">
        <f>'0'!$A$4</f>
        <v>………………..</v>
      </c>
      <c r="B4911" s="341">
        <f>'0'!$A$2</f>
        <v>46112</v>
      </c>
      <c r="C4911" s="341" t="s">
        <v>1246</v>
      </c>
      <c r="D4911" s="22"/>
      <c r="E4911" s="23"/>
      <c r="F4911" s="14"/>
      <c r="G4911" s="23"/>
      <c r="H4911" s="22"/>
      <c r="I4911" s="24"/>
      <c r="J4911" s="24"/>
      <c r="K4911" s="25"/>
      <c r="L4911" s="25"/>
      <c r="M4911" s="25"/>
      <c r="N4911" s="25"/>
      <c r="O4911" s="25"/>
      <c r="P4911" s="25"/>
      <c r="Q4911" s="26"/>
      <c r="R4911" s="25"/>
      <c r="S4911" s="25"/>
      <c r="T4911" s="27">
        <f t="shared" si="381"/>
        <v>0</v>
      </c>
      <c r="U4911" s="27">
        <f t="shared" si="382"/>
        <v>0</v>
      </c>
      <c r="V4911" s="25"/>
      <c r="W4911" s="27" t="str">
        <f t="shared" si="383"/>
        <v/>
      </c>
      <c r="X4911" s="43" t="str">
        <f t="shared" si="384"/>
        <v>OK</v>
      </c>
      <c r="Y4911" s="681" t="str">
        <f t="shared" si="385"/>
        <v/>
      </c>
    </row>
    <row r="4912" spans="1:25" x14ac:dyDescent="0.25">
      <c r="A4912" s="68" t="str">
        <f>'0'!$A$4</f>
        <v>………………..</v>
      </c>
      <c r="B4912" s="341">
        <f>'0'!$A$2</f>
        <v>46112</v>
      </c>
      <c r="C4912" s="341" t="s">
        <v>1246</v>
      </c>
      <c r="D4912" s="22"/>
      <c r="E4912" s="23"/>
      <c r="F4912" s="14"/>
      <c r="G4912" s="23"/>
      <c r="H4912" s="22"/>
      <c r="I4912" s="24"/>
      <c r="J4912" s="24"/>
      <c r="K4912" s="25"/>
      <c r="L4912" s="25"/>
      <c r="M4912" s="25"/>
      <c r="N4912" s="25"/>
      <c r="O4912" s="25"/>
      <c r="P4912" s="25"/>
      <c r="Q4912" s="26"/>
      <c r="R4912" s="25"/>
      <c r="S4912" s="25"/>
      <c r="T4912" s="27">
        <f t="shared" si="381"/>
        <v>0</v>
      </c>
      <c r="U4912" s="27">
        <f t="shared" si="382"/>
        <v>0</v>
      </c>
      <c r="V4912" s="25"/>
      <c r="W4912" s="27" t="str">
        <f t="shared" si="383"/>
        <v/>
      </c>
      <c r="X4912" s="43" t="str">
        <f t="shared" si="384"/>
        <v>OK</v>
      </c>
      <c r="Y4912" s="681" t="str">
        <f t="shared" si="385"/>
        <v/>
      </c>
    </row>
    <row r="4913" spans="1:25" x14ac:dyDescent="0.25">
      <c r="A4913" s="68" t="str">
        <f>'0'!$A$4</f>
        <v>………………..</v>
      </c>
      <c r="B4913" s="341">
        <f>'0'!$A$2</f>
        <v>46112</v>
      </c>
      <c r="C4913" s="341" t="s">
        <v>1246</v>
      </c>
      <c r="D4913" s="22"/>
      <c r="E4913" s="23"/>
      <c r="F4913" s="14"/>
      <c r="G4913" s="23"/>
      <c r="H4913" s="22"/>
      <c r="I4913" s="24"/>
      <c r="J4913" s="24"/>
      <c r="K4913" s="25"/>
      <c r="L4913" s="25"/>
      <c r="M4913" s="25"/>
      <c r="N4913" s="25"/>
      <c r="O4913" s="25"/>
      <c r="P4913" s="25"/>
      <c r="Q4913" s="26"/>
      <c r="R4913" s="25"/>
      <c r="S4913" s="25"/>
      <c r="T4913" s="27">
        <f t="shared" si="381"/>
        <v>0</v>
      </c>
      <c r="U4913" s="27">
        <f t="shared" si="382"/>
        <v>0</v>
      </c>
      <c r="V4913" s="25"/>
      <c r="W4913" s="27" t="str">
        <f t="shared" si="383"/>
        <v/>
      </c>
      <c r="X4913" s="43" t="str">
        <f t="shared" si="384"/>
        <v>OK</v>
      </c>
      <c r="Y4913" s="681" t="str">
        <f t="shared" si="385"/>
        <v/>
      </c>
    </row>
    <row r="4914" spans="1:25" x14ac:dyDescent="0.25">
      <c r="A4914" s="68" t="str">
        <f>'0'!$A$4</f>
        <v>………………..</v>
      </c>
      <c r="B4914" s="341">
        <f>'0'!$A$2</f>
        <v>46112</v>
      </c>
      <c r="C4914" s="341" t="s">
        <v>1246</v>
      </c>
      <c r="D4914" s="22"/>
      <c r="E4914" s="23"/>
      <c r="F4914" s="14"/>
      <c r="G4914" s="23"/>
      <c r="H4914" s="22"/>
      <c r="I4914" s="24"/>
      <c r="J4914" s="24"/>
      <c r="K4914" s="25"/>
      <c r="L4914" s="25"/>
      <c r="M4914" s="25"/>
      <c r="N4914" s="25"/>
      <c r="O4914" s="25"/>
      <c r="P4914" s="25"/>
      <c r="Q4914" s="26"/>
      <c r="R4914" s="25"/>
      <c r="S4914" s="25"/>
      <c r="T4914" s="27">
        <f t="shared" si="381"/>
        <v>0</v>
      </c>
      <c r="U4914" s="27">
        <f t="shared" si="382"/>
        <v>0</v>
      </c>
      <c r="V4914" s="25"/>
      <c r="W4914" s="27" t="str">
        <f t="shared" si="383"/>
        <v/>
      </c>
      <c r="X4914" s="43" t="str">
        <f t="shared" si="384"/>
        <v>OK</v>
      </c>
      <c r="Y4914" s="681" t="str">
        <f t="shared" si="385"/>
        <v/>
      </c>
    </row>
    <row r="4915" spans="1:25" x14ac:dyDescent="0.25">
      <c r="A4915" s="68" t="str">
        <f>'0'!$A$4</f>
        <v>………………..</v>
      </c>
      <c r="B4915" s="341">
        <f>'0'!$A$2</f>
        <v>46112</v>
      </c>
      <c r="C4915" s="341" t="s">
        <v>1246</v>
      </c>
      <c r="D4915" s="22"/>
      <c r="E4915" s="23"/>
      <c r="F4915" s="14"/>
      <c r="G4915" s="23"/>
      <c r="H4915" s="22"/>
      <c r="I4915" s="24"/>
      <c r="J4915" s="24"/>
      <c r="K4915" s="25"/>
      <c r="L4915" s="25"/>
      <c r="M4915" s="25"/>
      <c r="N4915" s="25"/>
      <c r="O4915" s="25"/>
      <c r="P4915" s="25"/>
      <c r="Q4915" s="26"/>
      <c r="R4915" s="25"/>
      <c r="S4915" s="25"/>
      <c r="T4915" s="27">
        <f t="shared" si="381"/>
        <v>0</v>
      </c>
      <c r="U4915" s="27">
        <f t="shared" si="382"/>
        <v>0</v>
      </c>
      <c r="V4915" s="25"/>
      <c r="W4915" s="27" t="str">
        <f t="shared" si="383"/>
        <v/>
      </c>
      <c r="X4915" s="43" t="str">
        <f t="shared" si="384"/>
        <v>OK</v>
      </c>
      <c r="Y4915" s="681" t="str">
        <f t="shared" si="385"/>
        <v/>
      </c>
    </row>
    <row r="4916" spans="1:25" x14ac:dyDescent="0.25">
      <c r="A4916" s="68" t="str">
        <f>'0'!$A$4</f>
        <v>………………..</v>
      </c>
      <c r="B4916" s="341">
        <f>'0'!$A$2</f>
        <v>46112</v>
      </c>
      <c r="C4916" s="341" t="s">
        <v>1246</v>
      </c>
      <c r="D4916" s="22"/>
      <c r="E4916" s="23"/>
      <c r="F4916" s="14"/>
      <c r="G4916" s="23"/>
      <c r="H4916" s="22"/>
      <c r="I4916" s="24"/>
      <c r="J4916" s="24"/>
      <c r="K4916" s="25"/>
      <c r="L4916" s="25"/>
      <c r="M4916" s="25"/>
      <c r="N4916" s="25"/>
      <c r="O4916" s="25"/>
      <c r="P4916" s="25"/>
      <c r="Q4916" s="26"/>
      <c r="R4916" s="25"/>
      <c r="S4916" s="25"/>
      <c r="T4916" s="27">
        <f t="shared" si="381"/>
        <v>0</v>
      </c>
      <c r="U4916" s="27">
        <f t="shared" si="382"/>
        <v>0</v>
      </c>
      <c r="V4916" s="25"/>
      <c r="W4916" s="27" t="str">
        <f t="shared" si="383"/>
        <v/>
      </c>
      <c r="X4916" s="43" t="str">
        <f t="shared" si="384"/>
        <v>OK</v>
      </c>
      <c r="Y4916" s="681" t="str">
        <f t="shared" si="385"/>
        <v/>
      </c>
    </row>
    <row r="4917" spans="1:25" x14ac:dyDescent="0.25">
      <c r="A4917" s="68" t="str">
        <f>'0'!$A$4</f>
        <v>………………..</v>
      </c>
      <c r="B4917" s="341">
        <f>'0'!$A$2</f>
        <v>46112</v>
      </c>
      <c r="C4917" s="341" t="s">
        <v>1246</v>
      </c>
      <c r="D4917" s="22"/>
      <c r="E4917" s="23"/>
      <c r="F4917" s="14"/>
      <c r="G4917" s="23"/>
      <c r="H4917" s="22"/>
      <c r="I4917" s="24"/>
      <c r="J4917" s="24"/>
      <c r="K4917" s="25"/>
      <c r="L4917" s="25"/>
      <c r="M4917" s="25"/>
      <c r="N4917" s="25"/>
      <c r="O4917" s="25"/>
      <c r="P4917" s="25"/>
      <c r="Q4917" s="26"/>
      <c r="R4917" s="25"/>
      <c r="S4917" s="25"/>
      <c r="T4917" s="27">
        <f t="shared" si="381"/>
        <v>0</v>
      </c>
      <c r="U4917" s="27">
        <f t="shared" si="382"/>
        <v>0</v>
      </c>
      <c r="V4917" s="25"/>
      <c r="W4917" s="27" t="str">
        <f t="shared" si="383"/>
        <v/>
      </c>
      <c r="X4917" s="43" t="str">
        <f t="shared" si="384"/>
        <v>OK</v>
      </c>
      <c r="Y4917" s="681" t="str">
        <f t="shared" si="385"/>
        <v/>
      </c>
    </row>
    <row r="4918" spans="1:25" x14ac:dyDescent="0.25">
      <c r="A4918" s="68" t="str">
        <f>'0'!$A$4</f>
        <v>………………..</v>
      </c>
      <c r="B4918" s="341">
        <f>'0'!$A$2</f>
        <v>46112</v>
      </c>
      <c r="C4918" s="341" t="s">
        <v>1246</v>
      </c>
      <c r="D4918" s="22"/>
      <c r="E4918" s="23"/>
      <c r="F4918" s="14"/>
      <c r="G4918" s="23"/>
      <c r="H4918" s="22"/>
      <c r="I4918" s="24"/>
      <c r="J4918" s="24"/>
      <c r="K4918" s="25"/>
      <c r="L4918" s="25"/>
      <c r="M4918" s="25"/>
      <c r="N4918" s="25"/>
      <c r="O4918" s="25"/>
      <c r="P4918" s="25"/>
      <c r="Q4918" s="26"/>
      <c r="R4918" s="25"/>
      <c r="S4918" s="25"/>
      <c r="T4918" s="27">
        <f t="shared" si="381"/>
        <v>0</v>
      </c>
      <c r="U4918" s="27">
        <f t="shared" si="382"/>
        <v>0</v>
      </c>
      <c r="V4918" s="25"/>
      <c r="W4918" s="27" t="str">
        <f t="shared" si="383"/>
        <v/>
      </c>
      <c r="X4918" s="43" t="str">
        <f t="shared" si="384"/>
        <v>OK</v>
      </c>
      <c r="Y4918" s="681" t="str">
        <f t="shared" si="385"/>
        <v/>
      </c>
    </row>
    <row r="4919" spans="1:25" x14ac:dyDescent="0.25">
      <c r="A4919" s="68" t="str">
        <f>'0'!$A$4</f>
        <v>………………..</v>
      </c>
      <c r="B4919" s="341">
        <f>'0'!$A$2</f>
        <v>46112</v>
      </c>
      <c r="C4919" s="341" t="s">
        <v>1246</v>
      </c>
      <c r="D4919" s="22"/>
      <c r="E4919" s="23"/>
      <c r="F4919" s="14"/>
      <c r="G4919" s="23"/>
      <c r="H4919" s="22"/>
      <c r="I4919" s="24"/>
      <c r="J4919" s="24"/>
      <c r="K4919" s="25"/>
      <c r="L4919" s="25"/>
      <c r="M4919" s="25"/>
      <c r="N4919" s="25"/>
      <c r="O4919" s="25"/>
      <c r="P4919" s="25"/>
      <c r="Q4919" s="26"/>
      <c r="R4919" s="25"/>
      <c r="S4919" s="25"/>
      <c r="T4919" s="27">
        <f t="shared" si="381"/>
        <v>0</v>
      </c>
      <c r="U4919" s="27">
        <f t="shared" si="382"/>
        <v>0</v>
      </c>
      <c r="V4919" s="25"/>
      <c r="W4919" s="27" t="str">
        <f t="shared" si="383"/>
        <v/>
      </c>
      <c r="X4919" s="43" t="str">
        <f t="shared" si="384"/>
        <v>OK</v>
      </c>
      <c r="Y4919" s="681" t="str">
        <f t="shared" si="385"/>
        <v/>
      </c>
    </row>
    <row r="4920" spans="1:25" x14ac:dyDescent="0.25">
      <c r="A4920" s="68" t="str">
        <f>'0'!$A$4</f>
        <v>………………..</v>
      </c>
      <c r="B4920" s="341">
        <f>'0'!$A$2</f>
        <v>46112</v>
      </c>
      <c r="C4920" s="341" t="s">
        <v>1246</v>
      </c>
      <c r="D4920" s="22"/>
      <c r="E4920" s="23"/>
      <c r="F4920" s="14"/>
      <c r="G4920" s="23"/>
      <c r="H4920" s="22"/>
      <c r="I4920" s="24"/>
      <c r="J4920" s="24"/>
      <c r="K4920" s="25"/>
      <c r="L4920" s="25"/>
      <c r="M4920" s="25"/>
      <c r="N4920" s="25"/>
      <c r="O4920" s="25"/>
      <c r="P4920" s="25"/>
      <c r="Q4920" s="26"/>
      <c r="R4920" s="25"/>
      <c r="S4920" s="25"/>
      <c r="T4920" s="27">
        <f t="shared" si="381"/>
        <v>0</v>
      </c>
      <c r="U4920" s="27">
        <f t="shared" si="382"/>
        <v>0</v>
      </c>
      <c r="V4920" s="25"/>
      <c r="W4920" s="27" t="str">
        <f t="shared" si="383"/>
        <v/>
      </c>
      <c r="X4920" s="43" t="str">
        <f t="shared" si="384"/>
        <v>OK</v>
      </c>
      <c r="Y4920" s="681" t="str">
        <f t="shared" si="385"/>
        <v/>
      </c>
    </row>
    <row r="4921" spans="1:25" x14ac:dyDescent="0.25">
      <c r="A4921" s="68" t="str">
        <f>'0'!$A$4</f>
        <v>………………..</v>
      </c>
      <c r="B4921" s="341">
        <f>'0'!$A$2</f>
        <v>46112</v>
      </c>
      <c r="C4921" s="341" t="s">
        <v>1246</v>
      </c>
      <c r="D4921" s="22"/>
      <c r="E4921" s="23"/>
      <c r="F4921" s="14"/>
      <c r="G4921" s="23"/>
      <c r="H4921" s="22"/>
      <c r="I4921" s="24"/>
      <c r="J4921" s="24"/>
      <c r="K4921" s="25"/>
      <c r="L4921" s="25"/>
      <c r="M4921" s="25"/>
      <c r="N4921" s="25"/>
      <c r="O4921" s="25"/>
      <c r="P4921" s="25"/>
      <c r="Q4921" s="26"/>
      <c r="R4921" s="25"/>
      <c r="S4921" s="25"/>
      <c r="T4921" s="27">
        <f t="shared" si="381"/>
        <v>0</v>
      </c>
      <c r="U4921" s="27">
        <f t="shared" si="382"/>
        <v>0</v>
      </c>
      <c r="V4921" s="25"/>
      <c r="W4921" s="27" t="str">
        <f t="shared" si="383"/>
        <v/>
      </c>
      <c r="X4921" s="43" t="str">
        <f t="shared" si="384"/>
        <v>OK</v>
      </c>
      <c r="Y4921" s="681" t="str">
        <f t="shared" si="385"/>
        <v/>
      </c>
    </row>
    <row r="4922" spans="1:25" x14ac:dyDescent="0.25">
      <c r="A4922" s="68" t="str">
        <f>'0'!$A$4</f>
        <v>………………..</v>
      </c>
      <c r="B4922" s="341">
        <f>'0'!$A$2</f>
        <v>46112</v>
      </c>
      <c r="C4922" s="341" t="s">
        <v>1246</v>
      </c>
      <c r="D4922" s="22"/>
      <c r="E4922" s="23"/>
      <c r="F4922" s="14"/>
      <c r="G4922" s="23"/>
      <c r="H4922" s="22"/>
      <c r="I4922" s="24"/>
      <c r="J4922" s="24"/>
      <c r="K4922" s="25"/>
      <c r="L4922" s="25"/>
      <c r="M4922" s="25"/>
      <c r="N4922" s="25"/>
      <c r="O4922" s="25"/>
      <c r="P4922" s="25"/>
      <c r="Q4922" s="26"/>
      <c r="R4922" s="25"/>
      <c r="S4922" s="25"/>
      <c r="T4922" s="27">
        <f t="shared" si="381"/>
        <v>0</v>
      </c>
      <c r="U4922" s="27">
        <f t="shared" si="382"/>
        <v>0</v>
      </c>
      <c r="V4922" s="25"/>
      <c r="W4922" s="27" t="str">
        <f t="shared" si="383"/>
        <v/>
      </c>
      <c r="X4922" s="43" t="str">
        <f t="shared" si="384"/>
        <v>OK</v>
      </c>
      <c r="Y4922" s="681" t="str">
        <f t="shared" si="385"/>
        <v/>
      </c>
    </row>
    <row r="4923" spans="1:25" x14ac:dyDescent="0.25">
      <c r="A4923" s="68" t="str">
        <f>'0'!$A$4</f>
        <v>………………..</v>
      </c>
      <c r="B4923" s="341">
        <f>'0'!$A$2</f>
        <v>46112</v>
      </c>
      <c r="C4923" s="341" t="s">
        <v>1246</v>
      </c>
      <c r="D4923" s="22"/>
      <c r="E4923" s="23"/>
      <c r="F4923" s="14"/>
      <c r="G4923" s="23"/>
      <c r="H4923" s="22"/>
      <c r="I4923" s="24"/>
      <c r="J4923" s="24"/>
      <c r="K4923" s="25"/>
      <c r="L4923" s="25"/>
      <c r="M4923" s="25"/>
      <c r="N4923" s="25"/>
      <c r="O4923" s="25"/>
      <c r="P4923" s="25"/>
      <c r="Q4923" s="26"/>
      <c r="R4923" s="25"/>
      <c r="S4923" s="25"/>
      <c r="T4923" s="27">
        <f t="shared" si="381"/>
        <v>0</v>
      </c>
      <c r="U4923" s="27">
        <f t="shared" si="382"/>
        <v>0</v>
      </c>
      <c r="V4923" s="25"/>
      <c r="W4923" s="27" t="str">
        <f t="shared" si="383"/>
        <v/>
      </c>
      <c r="X4923" s="43" t="str">
        <f t="shared" si="384"/>
        <v>OK</v>
      </c>
      <c r="Y4923" s="681" t="str">
        <f t="shared" si="385"/>
        <v/>
      </c>
    </row>
    <row r="4924" spans="1:25" x14ac:dyDescent="0.25">
      <c r="A4924" s="68" t="str">
        <f>'0'!$A$4</f>
        <v>………………..</v>
      </c>
      <c r="B4924" s="341">
        <f>'0'!$A$2</f>
        <v>46112</v>
      </c>
      <c r="C4924" s="341" t="s">
        <v>1246</v>
      </c>
      <c r="D4924" s="22"/>
      <c r="E4924" s="23"/>
      <c r="F4924" s="14"/>
      <c r="G4924" s="23"/>
      <c r="H4924" s="22"/>
      <c r="I4924" s="24"/>
      <c r="J4924" s="24"/>
      <c r="K4924" s="25"/>
      <c r="L4924" s="25"/>
      <c r="M4924" s="25"/>
      <c r="N4924" s="25"/>
      <c r="O4924" s="25"/>
      <c r="P4924" s="25"/>
      <c r="Q4924" s="26"/>
      <c r="R4924" s="25"/>
      <c r="S4924" s="25"/>
      <c r="T4924" s="27">
        <f t="shared" si="381"/>
        <v>0</v>
      </c>
      <c r="U4924" s="27">
        <f t="shared" si="382"/>
        <v>0</v>
      </c>
      <c r="V4924" s="25"/>
      <c r="W4924" s="27" t="str">
        <f t="shared" si="383"/>
        <v/>
      </c>
      <c r="X4924" s="43" t="str">
        <f t="shared" si="384"/>
        <v>OK</v>
      </c>
      <c r="Y4924" s="681" t="str">
        <f t="shared" si="385"/>
        <v/>
      </c>
    </row>
    <row r="4925" spans="1:25" x14ac:dyDescent="0.25">
      <c r="A4925" s="68" t="str">
        <f>'0'!$A$4</f>
        <v>………………..</v>
      </c>
      <c r="B4925" s="341">
        <f>'0'!$A$2</f>
        <v>46112</v>
      </c>
      <c r="C4925" s="341" t="s">
        <v>1246</v>
      </c>
      <c r="D4925" s="22"/>
      <c r="E4925" s="23"/>
      <c r="F4925" s="14"/>
      <c r="G4925" s="23"/>
      <c r="H4925" s="22"/>
      <c r="I4925" s="24"/>
      <c r="J4925" s="24"/>
      <c r="K4925" s="25"/>
      <c r="L4925" s="25"/>
      <c r="M4925" s="25"/>
      <c r="N4925" s="25"/>
      <c r="O4925" s="25"/>
      <c r="P4925" s="25"/>
      <c r="Q4925" s="26"/>
      <c r="R4925" s="25"/>
      <c r="S4925" s="25"/>
      <c r="T4925" s="27">
        <f t="shared" si="381"/>
        <v>0</v>
      </c>
      <c r="U4925" s="27">
        <f t="shared" si="382"/>
        <v>0</v>
      </c>
      <c r="V4925" s="25"/>
      <c r="W4925" s="27" t="str">
        <f t="shared" si="383"/>
        <v/>
      </c>
      <c r="X4925" s="43" t="str">
        <f t="shared" si="384"/>
        <v>OK</v>
      </c>
      <c r="Y4925" s="681" t="str">
        <f t="shared" si="385"/>
        <v/>
      </c>
    </row>
    <row r="4926" spans="1:25" x14ac:dyDescent="0.25">
      <c r="A4926" s="68" t="str">
        <f>'0'!$A$4</f>
        <v>………………..</v>
      </c>
      <c r="B4926" s="341">
        <f>'0'!$A$2</f>
        <v>46112</v>
      </c>
      <c r="C4926" s="341" t="s">
        <v>1246</v>
      </c>
      <c r="D4926" s="22"/>
      <c r="E4926" s="23"/>
      <c r="F4926" s="14"/>
      <c r="G4926" s="23"/>
      <c r="H4926" s="22"/>
      <c r="I4926" s="24"/>
      <c r="J4926" s="24"/>
      <c r="K4926" s="25"/>
      <c r="L4926" s="25"/>
      <c r="M4926" s="25"/>
      <c r="N4926" s="25"/>
      <c r="O4926" s="25"/>
      <c r="P4926" s="25"/>
      <c r="Q4926" s="26"/>
      <c r="R4926" s="25"/>
      <c r="S4926" s="25"/>
      <c r="T4926" s="27">
        <f t="shared" si="381"/>
        <v>0</v>
      </c>
      <c r="U4926" s="27">
        <f t="shared" si="382"/>
        <v>0</v>
      </c>
      <c r="V4926" s="25"/>
      <c r="W4926" s="27" t="str">
        <f t="shared" si="383"/>
        <v/>
      </c>
      <c r="X4926" s="43" t="str">
        <f t="shared" si="384"/>
        <v>OK</v>
      </c>
      <c r="Y4926" s="681" t="str">
        <f t="shared" si="385"/>
        <v/>
      </c>
    </row>
    <row r="4927" spans="1:25" x14ac:dyDescent="0.25">
      <c r="A4927" s="68" t="str">
        <f>'0'!$A$4</f>
        <v>………………..</v>
      </c>
      <c r="B4927" s="341">
        <f>'0'!$A$2</f>
        <v>46112</v>
      </c>
      <c r="C4927" s="341" t="s">
        <v>1246</v>
      </c>
      <c r="D4927" s="22"/>
      <c r="E4927" s="23"/>
      <c r="F4927" s="14"/>
      <c r="G4927" s="23"/>
      <c r="H4927" s="22"/>
      <c r="I4927" s="24"/>
      <c r="J4927" s="24"/>
      <c r="K4927" s="25"/>
      <c r="L4927" s="25"/>
      <c r="M4927" s="25"/>
      <c r="N4927" s="25"/>
      <c r="O4927" s="25"/>
      <c r="P4927" s="25"/>
      <c r="Q4927" s="26"/>
      <c r="R4927" s="25"/>
      <c r="S4927" s="25"/>
      <c r="T4927" s="27">
        <f t="shared" si="381"/>
        <v>0</v>
      </c>
      <c r="U4927" s="27">
        <f t="shared" si="382"/>
        <v>0</v>
      </c>
      <c r="V4927" s="25"/>
      <c r="W4927" s="27" t="str">
        <f t="shared" si="383"/>
        <v/>
      </c>
      <c r="X4927" s="43" t="str">
        <f t="shared" si="384"/>
        <v>OK</v>
      </c>
      <c r="Y4927" s="681" t="str">
        <f t="shared" si="385"/>
        <v/>
      </c>
    </row>
    <row r="4928" spans="1:25" x14ac:dyDescent="0.25">
      <c r="A4928" s="68" t="str">
        <f>'0'!$A$4</f>
        <v>………………..</v>
      </c>
      <c r="B4928" s="341">
        <f>'0'!$A$2</f>
        <v>46112</v>
      </c>
      <c r="C4928" s="341" t="s">
        <v>1246</v>
      </c>
      <c r="D4928" s="22"/>
      <c r="E4928" s="23"/>
      <c r="F4928" s="14"/>
      <c r="G4928" s="23"/>
      <c r="H4928" s="22"/>
      <c r="I4928" s="24"/>
      <c r="J4928" s="24"/>
      <c r="K4928" s="25"/>
      <c r="L4928" s="25"/>
      <c r="M4928" s="25"/>
      <c r="N4928" s="25"/>
      <c r="O4928" s="25"/>
      <c r="P4928" s="25"/>
      <c r="Q4928" s="26"/>
      <c r="R4928" s="25"/>
      <c r="S4928" s="25"/>
      <c r="T4928" s="27">
        <f t="shared" si="381"/>
        <v>0</v>
      </c>
      <c r="U4928" s="27">
        <f t="shared" si="382"/>
        <v>0</v>
      </c>
      <c r="V4928" s="25"/>
      <c r="W4928" s="27" t="str">
        <f t="shared" si="383"/>
        <v/>
      </c>
      <c r="X4928" s="43" t="str">
        <f t="shared" si="384"/>
        <v>OK</v>
      </c>
      <c r="Y4928" s="681" t="str">
        <f t="shared" si="385"/>
        <v/>
      </c>
    </row>
    <row r="4929" spans="1:25" x14ac:dyDescent="0.25">
      <c r="A4929" s="68" t="str">
        <f>'0'!$A$4</f>
        <v>………………..</v>
      </c>
      <c r="B4929" s="341">
        <f>'0'!$A$2</f>
        <v>46112</v>
      </c>
      <c r="C4929" s="341" t="s">
        <v>1246</v>
      </c>
      <c r="D4929" s="22"/>
      <c r="E4929" s="23"/>
      <c r="F4929" s="14"/>
      <c r="G4929" s="23"/>
      <c r="H4929" s="22"/>
      <c r="I4929" s="24"/>
      <c r="J4929" s="24"/>
      <c r="K4929" s="25"/>
      <c r="L4929" s="25"/>
      <c r="M4929" s="25"/>
      <c r="N4929" s="25"/>
      <c r="O4929" s="25"/>
      <c r="P4929" s="25"/>
      <c r="Q4929" s="26"/>
      <c r="R4929" s="25"/>
      <c r="S4929" s="25"/>
      <c r="T4929" s="27">
        <f t="shared" si="381"/>
        <v>0</v>
      </c>
      <c r="U4929" s="27">
        <f t="shared" si="382"/>
        <v>0</v>
      </c>
      <c r="V4929" s="25"/>
      <c r="W4929" s="27" t="str">
        <f t="shared" si="383"/>
        <v/>
      </c>
      <c r="X4929" s="43" t="str">
        <f t="shared" si="384"/>
        <v>OK</v>
      </c>
      <c r="Y4929" s="681" t="str">
        <f t="shared" si="385"/>
        <v/>
      </c>
    </row>
    <row r="4930" spans="1:25" x14ac:dyDescent="0.25">
      <c r="A4930" s="68" t="str">
        <f>'0'!$A$4</f>
        <v>………………..</v>
      </c>
      <c r="B4930" s="341">
        <f>'0'!$A$2</f>
        <v>46112</v>
      </c>
      <c r="C4930" s="341" t="s">
        <v>1246</v>
      </c>
      <c r="D4930" s="22"/>
      <c r="E4930" s="23"/>
      <c r="F4930" s="14"/>
      <c r="G4930" s="23"/>
      <c r="H4930" s="22"/>
      <c r="I4930" s="24"/>
      <c r="J4930" s="24"/>
      <c r="K4930" s="25"/>
      <c r="L4930" s="25"/>
      <c r="M4930" s="25"/>
      <c r="N4930" s="25"/>
      <c r="O4930" s="25"/>
      <c r="P4930" s="25"/>
      <c r="Q4930" s="26"/>
      <c r="R4930" s="25"/>
      <c r="S4930" s="25"/>
      <c r="T4930" s="27">
        <f t="shared" si="381"/>
        <v>0</v>
      </c>
      <c r="U4930" s="27">
        <f t="shared" si="382"/>
        <v>0</v>
      </c>
      <c r="V4930" s="25"/>
      <c r="W4930" s="27" t="str">
        <f t="shared" si="383"/>
        <v/>
      </c>
      <c r="X4930" s="43" t="str">
        <f t="shared" si="384"/>
        <v>OK</v>
      </c>
      <c r="Y4930" s="681" t="str">
        <f t="shared" si="385"/>
        <v/>
      </c>
    </row>
    <row r="4931" spans="1:25" x14ac:dyDescent="0.25">
      <c r="A4931" s="68" t="str">
        <f>'0'!$A$4</f>
        <v>………………..</v>
      </c>
      <c r="B4931" s="341">
        <f>'0'!$A$2</f>
        <v>46112</v>
      </c>
      <c r="C4931" s="341" t="s">
        <v>1246</v>
      </c>
      <c r="D4931" s="22"/>
      <c r="E4931" s="23"/>
      <c r="F4931" s="14"/>
      <c r="G4931" s="23"/>
      <c r="H4931" s="22"/>
      <c r="I4931" s="24"/>
      <c r="J4931" s="24"/>
      <c r="K4931" s="25"/>
      <c r="L4931" s="25"/>
      <c r="M4931" s="25"/>
      <c r="N4931" s="25"/>
      <c r="O4931" s="25"/>
      <c r="P4931" s="25"/>
      <c r="Q4931" s="26"/>
      <c r="R4931" s="25"/>
      <c r="S4931" s="25"/>
      <c r="T4931" s="27">
        <f t="shared" si="381"/>
        <v>0</v>
      </c>
      <c r="U4931" s="27">
        <f t="shared" si="382"/>
        <v>0</v>
      </c>
      <c r="V4931" s="25"/>
      <c r="W4931" s="27" t="str">
        <f t="shared" si="383"/>
        <v/>
      </c>
      <c r="X4931" s="43" t="str">
        <f t="shared" si="384"/>
        <v>OK</v>
      </c>
      <c r="Y4931" s="681" t="str">
        <f t="shared" si="385"/>
        <v/>
      </c>
    </row>
    <row r="4932" spans="1:25" x14ac:dyDescent="0.25">
      <c r="A4932" s="68" t="str">
        <f>'0'!$A$4</f>
        <v>………………..</v>
      </c>
      <c r="B4932" s="341">
        <f>'0'!$A$2</f>
        <v>46112</v>
      </c>
      <c r="C4932" s="341" t="s">
        <v>1246</v>
      </c>
      <c r="D4932" s="22"/>
      <c r="E4932" s="23"/>
      <c r="F4932" s="14"/>
      <c r="G4932" s="23"/>
      <c r="H4932" s="22"/>
      <c r="I4932" s="24"/>
      <c r="J4932" s="24"/>
      <c r="K4932" s="25"/>
      <c r="L4932" s="25"/>
      <c r="M4932" s="25"/>
      <c r="N4932" s="25"/>
      <c r="O4932" s="25"/>
      <c r="P4932" s="25"/>
      <c r="Q4932" s="26"/>
      <c r="R4932" s="25"/>
      <c r="S4932" s="25"/>
      <c r="T4932" s="27">
        <f t="shared" si="381"/>
        <v>0</v>
      </c>
      <c r="U4932" s="27">
        <f t="shared" si="382"/>
        <v>0</v>
      </c>
      <c r="V4932" s="25"/>
      <c r="W4932" s="27" t="str">
        <f t="shared" si="383"/>
        <v/>
      </c>
      <c r="X4932" s="43" t="str">
        <f t="shared" si="384"/>
        <v>OK</v>
      </c>
      <c r="Y4932" s="681" t="str">
        <f t="shared" si="385"/>
        <v/>
      </c>
    </row>
    <row r="4933" spans="1:25" x14ac:dyDescent="0.25">
      <c r="A4933" s="68" t="str">
        <f>'0'!$A$4</f>
        <v>………………..</v>
      </c>
      <c r="B4933" s="341">
        <f>'0'!$A$2</f>
        <v>46112</v>
      </c>
      <c r="C4933" s="341" t="s">
        <v>1246</v>
      </c>
      <c r="D4933" s="22"/>
      <c r="E4933" s="23"/>
      <c r="F4933" s="14"/>
      <c r="G4933" s="23"/>
      <c r="H4933" s="22"/>
      <c r="I4933" s="24"/>
      <c r="J4933" s="24"/>
      <c r="K4933" s="25"/>
      <c r="L4933" s="25"/>
      <c r="M4933" s="25"/>
      <c r="N4933" s="25"/>
      <c r="O4933" s="25"/>
      <c r="P4933" s="25"/>
      <c r="Q4933" s="26"/>
      <c r="R4933" s="25"/>
      <c r="S4933" s="25"/>
      <c r="T4933" s="27">
        <f t="shared" si="381"/>
        <v>0</v>
      </c>
      <c r="U4933" s="27">
        <f t="shared" si="382"/>
        <v>0</v>
      </c>
      <c r="V4933" s="25"/>
      <c r="W4933" s="27" t="str">
        <f t="shared" si="383"/>
        <v/>
      </c>
      <c r="X4933" s="43" t="str">
        <f t="shared" si="384"/>
        <v>OK</v>
      </c>
      <c r="Y4933" s="681" t="str">
        <f t="shared" si="385"/>
        <v/>
      </c>
    </row>
    <row r="4934" spans="1:25" x14ac:dyDescent="0.25">
      <c r="A4934" s="68" t="str">
        <f>'0'!$A$4</f>
        <v>………………..</v>
      </c>
      <c r="B4934" s="341">
        <f>'0'!$A$2</f>
        <v>46112</v>
      </c>
      <c r="C4934" s="341" t="s">
        <v>1246</v>
      </c>
      <c r="D4934" s="22"/>
      <c r="E4934" s="23"/>
      <c r="F4934" s="14"/>
      <c r="G4934" s="23"/>
      <c r="H4934" s="22"/>
      <c r="I4934" s="24"/>
      <c r="J4934" s="24"/>
      <c r="K4934" s="25"/>
      <c r="L4934" s="25"/>
      <c r="M4934" s="25"/>
      <c r="N4934" s="25"/>
      <c r="O4934" s="25"/>
      <c r="P4934" s="25"/>
      <c r="Q4934" s="26"/>
      <c r="R4934" s="25"/>
      <c r="S4934" s="25"/>
      <c r="T4934" s="27">
        <f t="shared" si="381"/>
        <v>0</v>
      </c>
      <c r="U4934" s="27">
        <f t="shared" si="382"/>
        <v>0</v>
      </c>
      <c r="V4934" s="25"/>
      <c r="W4934" s="27" t="str">
        <f t="shared" si="383"/>
        <v/>
      </c>
      <c r="X4934" s="43" t="str">
        <f t="shared" si="384"/>
        <v>OK</v>
      </c>
      <c r="Y4934" s="681" t="str">
        <f t="shared" si="385"/>
        <v/>
      </c>
    </row>
    <row r="4935" spans="1:25" x14ac:dyDescent="0.25">
      <c r="A4935" s="68" t="str">
        <f>'0'!$A$4</f>
        <v>………………..</v>
      </c>
      <c r="B4935" s="341">
        <f>'0'!$A$2</f>
        <v>46112</v>
      </c>
      <c r="C4935" s="341" t="s">
        <v>1246</v>
      </c>
      <c r="D4935" s="22"/>
      <c r="E4935" s="23"/>
      <c r="F4935" s="14"/>
      <c r="G4935" s="23"/>
      <c r="H4935" s="22"/>
      <c r="I4935" s="24"/>
      <c r="J4935" s="24"/>
      <c r="K4935" s="25"/>
      <c r="L4935" s="25"/>
      <c r="M4935" s="25"/>
      <c r="N4935" s="25"/>
      <c r="O4935" s="25"/>
      <c r="P4935" s="25"/>
      <c r="Q4935" s="26"/>
      <c r="R4935" s="25"/>
      <c r="S4935" s="25"/>
      <c r="T4935" s="27">
        <f t="shared" si="381"/>
        <v>0</v>
      </c>
      <c r="U4935" s="27">
        <f t="shared" si="382"/>
        <v>0</v>
      </c>
      <c r="V4935" s="25"/>
      <c r="W4935" s="27" t="str">
        <f t="shared" si="383"/>
        <v/>
      </c>
      <c r="X4935" s="43" t="str">
        <f t="shared" si="384"/>
        <v>OK</v>
      </c>
      <c r="Y4935" s="681" t="str">
        <f t="shared" si="385"/>
        <v/>
      </c>
    </row>
    <row r="4936" spans="1:25" x14ac:dyDescent="0.25">
      <c r="A4936" s="68" t="str">
        <f>'0'!$A$4</f>
        <v>………………..</v>
      </c>
      <c r="B4936" s="341">
        <f>'0'!$A$2</f>
        <v>46112</v>
      </c>
      <c r="C4936" s="341" t="s">
        <v>1246</v>
      </c>
      <c r="D4936" s="22"/>
      <c r="E4936" s="23"/>
      <c r="F4936" s="14"/>
      <c r="G4936" s="23"/>
      <c r="H4936" s="22"/>
      <c r="I4936" s="24"/>
      <c r="J4936" s="24"/>
      <c r="K4936" s="25"/>
      <c r="L4936" s="25"/>
      <c r="M4936" s="25"/>
      <c r="N4936" s="25"/>
      <c r="O4936" s="25"/>
      <c r="P4936" s="25"/>
      <c r="Q4936" s="26"/>
      <c r="R4936" s="25"/>
      <c r="S4936" s="25"/>
      <c r="T4936" s="27">
        <f t="shared" si="381"/>
        <v>0</v>
      </c>
      <c r="U4936" s="27">
        <f t="shared" si="382"/>
        <v>0</v>
      </c>
      <c r="V4936" s="25"/>
      <c r="W4936" s="27" t="str">
        <f t="shared" si="383"/>
        <v/>
      </c>
      <c r="X4936" s="43" t="str">
        <f t="shared" si="384"/>
        <v>OK</v>
      </c>
      <c r="Y4936" s="681" t="str">
        <f t="shared" si="385"/>
        <v/>
      </c>
    </row>
    <row r="4937" spans="1:25" x14ac:dyDescent="0.25">
      <c r="A4937" s="68" t="str">
        <f>'0'!$A$4</f>
        <v>………………..</v>
      </c>
      <c r="B4937" s="341">
        <f>'0'!$A$2</f>
        <v>46112</v>
      </c>
      <c r="C4937" s="341" t="s">
        <v>1246</v>
      </c>
      <c r="D4937" s="22"/>
      <c r="E4937" s="23"/>
      <c r="F4937" s="14"/>
      <c r="G4937" s="23"/>
      <c r="H4937" s="22"/>
      <c r="I4937" s="24"/>
      <c r="J4937" s="24"/>
      <c r="K4937" s="25"/>
      <c r="L4937" s="25"/>
      <c r="M4937" s="25"/>
      <c r="N4937" s="25"/>
      <c r="O4937" s="25"/>
      <c r="P4937" s="25"/>
      <c r="Q4937" s="26"/>
      <c r="R4937" s="25"/>
      <c r="S4937" s="25"/>
      <c r="T4937" s="27">
        <f t="shared" ref="T4937:T5000" si="386">N4937+P4937-R4937</f>
        <v>0</v>
      </c>
      <c r="U4937" s="27">
        <f t="shared" ref="U4937:U5000" si="387">O4937+Q4937-S4937</f>
        <v>0</v>
      </c>
      <c r="V4937" s="25"/>
      <c r="W4937" s="27" t="str">
        <f t="shared" ref="W4937:W5000" si="388">IF(K4937="","",K4937-M4937-(P4937-Q4937))</f>
        <v/>
      </c>
      <c r="X4937" s="43" t="str">
        <f t="shared" ref="X4937:X5000" si="389">IF(ROUND(T4937-V4937,2)&gt;=0,"OK","Просрочието не може да надхвърля задължението")</f>
        <v>OK</v>
      </c>
      <c r="Y4937" s="681" t="str">
        <f t="shared" ref="Y4937:Y5000" si="390">IF(COUNTBLANK(D4937:W4937)=18,"",IF(D4937="999999999","",IF(ISNUMBER(VALUE(D4937)),IF(LEN(D4937)&lt;&gt;9,"Въведеното ЕИК е твърде късо или твърде дълго",IF(OR(MOD(MID(D4937,1,1)*1+MID(D4937,2,1)*2+MID(D4937,3,1)*3+MID(D4937,4,1)*4+MID(D4937,5,1)*5+MID(D4937,6,1)*6+MID(D4937,7,1)*7+MID(D4937,8,1)*8,11)-MID(D4937,9,1)=0,AND(MOD(MID(D4937,1,1)*3+MID(D4937,2,1)*4+MID(D4937,3,1)*5+MID(D4937,4,1)*6+MID(D4937,5,1)*7+MID(D4937,6,1)*8+MID(D4937,7,1)*9+MID(D4937,8,1)*10,11)=10,MID(D4937,9,1)*1=0),MOD(MID(D4937,1,1)*3+MID(D4937,2,1)*4+MID(D4937,3,1)*5+MID(D4937,4,1)*6+MID(D4937,5,1)*7+MID(D4937,6,1)*8+MID(D4937,7,1)*9+MID(D4937,8,1)*10,11)-MID(D4937,9,1)=0),"","Въведеното ЕИК е невалидно")),"Въведеното ЕИК съдържа непозволени символи")))</f>
        <v/>
      </c>
    </row>
    <row r="4938" spans="1:25" x14ac:dyDescent="0.25">
      <c r="A4938" s="68" t="str">
        <f>'0'!$A$4</f>
        <v>………………..</v>
      </c>
      <c r="B4938" s="341">
        <f>'0'!$A$2</f>
        <v>46112</v>
      </c>
      <c r="C4938" s="341" t="s">
        <v>1246</v>
      </c>
      <c r="D4938" s="22"/>
      <c r="E4938" s="23"/>
      <c r="F4938" s="14"/>
      <c r="G4938" s="23"/>
      <c r="H4938" s="22"/>
      <c r="I4938" s="24"/>
      <c r="J4938" s="24"/>
      <c r="K4938" s="25"/>
      <c r="L4938" s="25"/>
      <c r="M4938" s="25"/>
      <c r="N4938" s="25"/>
      <c r="O4938" s="25"/>
      <c r="P4938" s="25"/>
      <c r="Q4938" s="26"/>
      <c r="R4938" s="25"/>
      <c r="S4938" s="25"/>
      <c r="T4938" s="27">
        <f t="shared" si="386"/>
        <v>0</v>
      </c>
      <c r="U4938" s="27">
        <f t="shared" si="387"/>
        <v>0</v>
      </c>
      <c r="V4938" s="25"/>
      <c r="W4938" s="27" t="str">
        <f t="shared" si="388"/>
        <v/>
      </c>
      <c r="X4938" s="43" t="str">
        <f t="shared" si="389"/>
        <v>OK</v>
      </c>
      <c r="Y4938" s="681" t="str">
        <f t="shared" si="390"/>
        <v/>
      </c>
    </row>
    <row r="4939" spans="1:25" x14ac:dyDescent="0.25">
      <c r="A4939" s="68" t="str">
        <f>'0'!$A$4</f>
        <v>………………..</v>
      </c>
      <c r="B4939" s="341">
        <f>'0'!$A$2</f>
        <v>46112</v>
      </c>
      <c r="C4939" s="341" t="s">
        <v>1246</v>
      </c>
      <c r="D4939" s="22"/>
      <c r="E4939" s="23"/>
      <c r="F4939" s="14"/>
      <c r="G4939" s="23"/>
      <c r="H4939" s="22"/>
      <c r="I4939" s="24"/>
      <c r="J4939" s="24"/>
      <c r="K4939" s="25"/>
      <c r="L4939" s="25"/>
      <c r="M4939" s="25"/>
      <c r="N4939" s="25"/>
      <c r="O4939" s="25"/>
      <c r="P4939" s="25"/>
      <c r="Q4939" s="26"/>
      <c r="R4939" s="25"/>
      <c r="S4939" s="25"/>
      <c r="T4939" s="27">
        <f t="shared" si="386"/>
        <v>0</v>
      </c>
      <c r="U4939" s="27">
        <f t="shared" si="387"/>
        <v>0</v>
      </c>
      <c r="V4939" s="25"/>
      <c r="W4939" s="27" t="str">
        <f t="shared" si="388"/>
        <v/>
      </c>
      <c r="X4939" s="43" t="str">
        <f t="shared" si="389"/>
        <v>OK</v>
      </c>
      <c r="Y4939" s="681" t="str">
        <f t="shared" si="390"/>
        <v/>
      </c>
    </row>
    <row r="4940" spans="1:25" x14ac:dyDescent="0.25">
      <c r="A4940" s="68" t="str">
        <f>'0'!$A$4</f>
        <v>………………..</v>
      </c>
      <c r="B4940" s="341">
        <f>'0'!$A$2</f>
        <v>46112</v>
      </c>
      <c r="C4940" s="341" t="s">
        <v>1246</v>
      </c>
      <c r="D4940" s="22"/>
      <c r="E4940" s="23"/>
      <c r="F4940" s="14"/>
      <c r="G4940" s="23"/>
      <c r="H4940" s="22"/>
      <c r="I4940" s="24"/>
      <c r="J4940" s="24"/>
      <c r="K4940" s="25"/>
      <c r="L4940" s="25"/>
      <c r="M4940" s="25"/>
      <c r="N4940" s="25"/>
      <c r="O4940" s="25"/>
      <c r="P4940" s="25"/>
      <c r="Q4940" s="26"/>
      <c r="R4940" s="25"/>
      <c r="S4940" s="25"/>
      <c r="T4940" s="27">
        <f t="shared" si="386"/>
        <v>0</v>
      </c>
      <c r="U4940" s="27">
        <f t="shared" si="387"/>
        <v>0</v>
      </c>
      <c r="V4940" s="25"/>
      <c r="W4940" s="27" t="str">
        <f t="shared" si="388"/>
        <v/>
      </c>
      <c r="X4940" s="43" t="str">
        <f t="shared" si="389"/>
        <v>OK</v>
      </c>
      <c r="Y4940" s="681" t="str">
        <f t="shared" si="390"/>
        <v/>
      </c>
    </row>
    <row r="4941" spans="1:25" x14ac:dyDescent="0.25">
      <c r="A4941" s="68" t="str">
        <f>'0'!$A$4</f>
        <v>………………..</v>
      </c>
      <c r="B4941" s="341">
        <f>'0'!$A$2</f>
        <v>46112</v>
      </c>
      <c r="C4941" s="341" t="s">
        <v>1246</v>
      </c>
      <c r="D4941" s="22"/>
      <c r="E4941" s="23"/>
      <c r="F4941" s="14"/>
      <c r="G4941" s="23"/>
      <c r="H4941" s="22"/>
      <c r="I4941" s="24"/>
      <c r="J4941" s="24"/>
      <c r="K4941" s="25"/>
      <c r="L4941" s="25"/>
      <c r="M4941" s="25"/>
      <c r="N4941" s="25"/>
      <c r="O4941" s="25"/>
      <c r="P4941" s="25"/>
      <c r="Q4941" s="26"/>
      <c r="R4941" s="25"/>
      <c r="S4941" s="25"/>
      <c r="T4941" s="27">
        <f t="shared" si="386"/>
        <v>0</v>
      </c>
      <c r="U4941" s="27">
        <f t="shared" si="387"/>
        <v>0</v>
      </c>
      <c r="V4941" s="25"/>
      <c r="W4941" s="27" t="str">
        <f t="shared" si="388"/>
        <v/>
      </c>
      <c r="X4941" s="43" t="str">
        <f t="shared" si="389"/>
        <v>OK</v>
      </c>
      <c r="Y4941" s="681" t="str">
        <f t="shared" si="390"/>
        <v/>
      </c>
    </row>
    <row r="4942" spans="1:25" x14ac:dyDescent="0.25">
      <c r="A4942" s="68" t="str">
        <f>'0'!$A$4</f>
        <v>………………..</v>
      </c>
      <c r="B4942" s="341">
        <f>'0'!$A$2</f>
        <v>46112</v>
      </c>
      <c r="C4942" s="341" t="s">
        <v>1246</v>
      </c>
      <c r="D4942" s="22"/>
      <c r="E4942" s="23"/>
      <c r="F4942" s="14"/>
      <c r="G4942" s="23"/>
      <c r="H4942" s="22"/>
      <c r="I4942" s="24"/>
      <c r="J4942" s="24"/>
      <c r="K4942" s="25"/>
      <c r="L4942" s="25"/>
      <c r="M4942" s="25"/>
      <c r="N4942" s="25"/>
      <c r="O4942" s="25"/>
      <c r="P4942" s="25"/>
      <c r="Q4942" s="26"/>
      <c r="R4942" s="25"/>
      <c r="S4942" s="25"/>
      <c r="T4942" s="27">
        <f t="shared" si="386"/>
        <v>0</v>
      </c>
      <c r="U4942" s="27">
        <f t="shared" si="387"/>
        <v>0</v>
      </c>
      <c r="V4942" s="25"/>
      <c r="W4942" s="27" t="str">
        <f t="shared" si="388"/>
        <v/>
      </c>
      <c r="X4942" s="43" t="str">
        <f t="shared" si="389"/>
        <v>OK</v>
      </c>
      <c r="Y4942" s="681" t="str">
        <f t="shared" si="390"/>
        <v/>
      </c>
    </row>
    <row r="4943" spans="1:25" x14ac:dyDescent="0.25">
      <c r="A4943" s="68" t="str">
        <f>'0'!$A$4</f>
        <v>………………..</v>
      </c>
      <c r="B4943" s="341">
        <f>'0'!$A$2</f>
        <v>46112</v>
      </c>
      <c r="C4943" s="341" t="s">
        <v>1246</v>
      </c>
      <c r="D4943" s="22"/>
      <c r="E4943" s="23"/>
      <c r="F4943" s="14"/>
      <c r="G4943" s="23"/>
      <c r="H4943" s="22"/>
      <c r="I4943" s="24"/>
      <c r="J4943" s="24"/>
      <c r="K4943" s="25"/>
      <c r="L4943" s="25"/>
      <c r="M4943" s="25"/>
      <c r="N4943" s="25"/>
      <c r="O4943" s="25"/>
      <c r="P4943" s="25"/>
      <c r="Q4943" s="26"/>
      <c r="R4943" s="25"/>
      <c r="S4943" s="25"/>
      <c r="T4943" s="27">
        <f t="shared" si="386"/>
        <v>0</v>
      </c>
      <c r="U4943" s="27">
        <f t="shared" si="387"/>
        <v>0</v>
      </c>
      <c r="V4943" s="25"/>
      <c r="W4943" s="27" t="str">
        <f t="shared" si="388"/>
        <v/>
      </c>
      <c r="X4943" s="43" t="str">
        <f t="shared" si="389"/>
        <v>OK</v>
      </c>
      <c r="Y4943" s="681" t="str">
        <f t="shared" si="390"/>
        <v/>
      </c>
    </row>
    <row r="4944" spans="1:25" x14ac:dyDescent="0.25">
      <c r="A4944" s="68" t="str">
        <f>'0'!$A$4</f>
        <v>………………..</v>
      </c>
      <c r="B4944" s="341">
        <f>'0'!$A$2</f>
        <v>46112</v>
      </c>
      <c r="C4944" s="341" t="s">
        <v>1246</v>
      </c>
      <c r="D4944" s="22"/>
      <c r="E4944" s="23"/>
      <c r="F4944" s="14"/>
      <c r="G4944" s="23"/>
      <c r="H4944" s="22"/>
      <c r="I4944" s="24"/>
      <c r="J4944" s="24"/>
      <c r="K4944" s="25"/>
      <c r="L4944" s="25"/>
      <c r="M4944" s="25"/>
      <c r="N4944" s="25"/>
      <c r="O4944" s="25"/>
      <c r="P4944" s="25"/>
      <c r="Q4944" s="26"/>
      <c r="R4944" s="25"/>
      <c r="S4944" s="25"/>
      <c r="T4944" s="27">
        <f t="shared" si="386"/>
        <v>0</v>
      </c>
      <c r="U4944" s="27">
        <f t="shared" si="387"/>
        <v>0</v>
      </c>
      <c r="V4944" s="25"/>
      <c r="W4944" s="27" t="str">
        <f t="shared" si="388"/>
        <v/>
      </c>
      <c r="X4944" s="43" t="str">
        <f t="shared" si="389"/>
        <v>OK</v>
      </c>
      <c r="Y4944" s="681" t="str">
        <f t="shared" si="390"/>
        <v/>
      </c>
    </row>
    <row r="4945" spans="1:25" x14ac:dyDescent="0.25">
      <c r="A4945" s="68" t="str">
        <f>'0'!$A$4</f>
        <v>………………..</v>
      </c>
      <c r="B4945" s="341">
        <f>'0'!$A$2</f>
        <v>46112</v>
      </c>
      <c r="C4945" s="341" t="s">
        <v>1246</v>
      </c>
      <c r="D4945" s="22"/>
      <c r="E4945" s="23"/>
      <c r="F4945" s="14"/>
      <c r="G4945" s="23"/>
      <c r="H4945" s="22"/>
      <c r="I4945" s="24"/>
      <c r="J4945" s="24"/>
      <c r="K4945" s="25"/>
      <c r="L4945" s="25"/>
      <c r="M4945" s="25"/>
      <c r="N4945" s="25"/>
      <c r="O4945" s="25"/>
      <c r="P4945" s="25"/>
      <c r="Q4945" s="26"/>
      <c r="R4945" s="25"/>
      <c r="S4945" s="25"/>
      <c r="T4945" s="27">
        <f t="shared" si="386"/>
        <v>0</v>
      </c>
      <c r="U4945" s="27">
        <f t="shared" si="387"/>
        <v>0</v>
      </c>
      <c r="V4945" s="25"/>
      <c r="W4945" s="27" t="str">
        <f t="shared" si="388"/>
        <v/>
      </c>
      <c r="X4945" s="43" t="str">
        <f t="shared" si="389"/>
        <v>OK</v>
      </c>
      <c r="Y4945" s="681" t="str">
        <f t="shared" si="390"/>
        <v/>
      </c>
    </row>
    <row r="4946" spans="1:25" x14ac:dyDescent="0.25">
      <c r="A4946" s="68" t="str">
        <f>'0'!$A$4</f>
        <v>………………..</v>
      </c>
      <c r="B4946" s="341">
        <f>'0'!$A$2</f>
        <v>46112</v>
      </c>
      <c r="C4946" s="341" t="s">
        <v>1246</v>
      </c>
      <c r="D4946" s="22"/>
      <c r="E4946" s="23"/>
      <c r="F4946" s="14"/>
      <c r="G4946" s="23"/>
      <c r="H4946" s="22"/>
      <c r="I4946" s="24"/>
      <c r="J4946" s="24"/>
      <c r="K4946" s="25"/>
      <c r="L4946" s="25"/>
      <c r="M4946" s="25"/>
      <c r="N4946" s="25"/>
      <c r="O4946" s="25"/>
      <c r="P4946" s="25"/>
      <c r="Q4946" s="26"/>
      <c r="R4946" s="25"/>
      <c r="S4946" s="25"/>
      <c r="T4946" s="27">
        <f t="shared" si="386"/>
        <v>0</v>
      </c>
      <c r="U4946" s="27">
        <f t="shared" si="387"/>
        <v>0</v>
      </c>
      <c r="V4946" s="25"/>
      <c r="W4946" s="27" t="str">
        <f t="shared" si="388"/>
        <v/>
      </c>
      <c r="X4946" s="43" t="str">
        <f t="shared" si="389"/>
        <v>OK</v>
      </c>
      <c r="Y4946" s="681" t="str">
        <f t="shared" si="390"/>
        <v/>
      </c>
    </row>
    <row r="4947" spans="1:25" x14ac:dyDescent="0.25">
      <c r="A4947" s="68" t="str">
        <f>'0'!$A$4</f>
        <v>………………..</v>
      </c>
      <c r="B4947" s="341">
        <f>'0'!$A$2</f>
        <v>46112</v>
      </c>
      <c r="C4947" s="341" t="s">
        <v>1246</v>
      </c>
      <c r="D4947" s="22"/>
      <c r="E4947" s="23"/>
      <c r="F4947" s="14"/>
      <c r="G4947" s="23"/>
      <c r="H4947" s="22"/>
      <c r="I4947" s="24"/>
      <c r="J4947" s="24"/>
      <c r="K4947" s="25"/>
      <c r="L4947" s="25"/>
      <c r="M4947" s="25"/>
      <c r="N4947" s="25"/>
      <c r="O4947" s="25"/>
      <c r="P4947" s="25"/>
      <c r="Q4947" s="26"/>
      <c r="R4947" s="25"/>
      <c r="S4947" s="25"/>
      <c r="T4947" s="27">
        <f t="shared" si="386"/>
        <v>0</v>
      </c>
      <c r="U4947" s="27">
        <f t="shared" si="387"/>
        <v>0</v>
      </c>
      <c r="V4947" s="25"/>
      <c r="W4947" s="27" t="str">
        <f t="shared" si="388"/>
        <v/>
      </c>
      <c r="X4947" s="43" t="str">
        <f t="shared" si="389"/>
        <v>OK</v>
      </c>
      <c r="Y4947" s="681" t="str">
        <f t="shared" si="390"/>
        <v/>
      </c>
    </row>
    <row r="4948" spans="1:25" x14ac:dyDescent="0.25">
      <c r="A4948" s="68" t="str">
        <f>'0'!$A$4</f>
        <v>………………..</v>
      </c>
      <c r="B4948" s="341">
        <f>'0'!$A$2</f>
        <v>46112</v>
      </c>
      <c r="C4948" s="341" t="s">
        <v>1246</v>
      </c>
      <c r="D4948" s="22"/>
      <c r="E4948" s="23"/>
      <c r="F4948" s="14"/>
      <c r="G4948" s="23"/>
      <c r="H4948" s="22"/>
      <c r="I4948" s="24"/>
      <c r="J4948" s="24"/>
      <c r="K4948" s="25"/>
      <c r="L4948" s="25"/>
      <c r="M4948" s="25"/>
      <c r="N4948" s="25"/>
      <c r="O4948" s="25"/>
      <c r="P4948" s="25"/>
      <c r="Q4948" s="26"/>
      <c r="R4948" s="25"/>
      <c r="S4948" s="25"/>
      <c r="T4948" s="27">
        <f t="shared" si="386"/>
        <v>0</v>
      </c>
      <c r="U4948" s="27">
        <f t="shared" si="387"/>
        <v>0</v>
      </c>
      <c r="V4948" s="25"/>
      <c r="W4948" s="27" t="str">
        <f t="shared" si="388"/>
        <v/>
      </c>
      <c r="X4948" s="43" t="str">
        <f t="shared" si="389"/>
        <v>OK</v>
      </c>
      <c r="Y4948" s="681" t="str">
        <f t="shared" si="390"/>
        <v/>
      </c>
    </row>
    <row r="4949" spans="1:25" x14ac:dyDescent="0.25">
      <c r="A4949" s="68" t="str">
        <f>'0'!$A$4</f>
        <v>………………..</v>
      </c>
      <c r="B4949" s="341">
        <f>'0'!$A$2</f>
        <v>46112</v>
      </c>
      <c r="C4949" s="341" t="s">
        <v>1246</v>
      </c>
      <c r="D4949" s="22"/>
      <c r="E4949" s="23"/>
      <c r="F4949" s="14"/>
      <c r="G4949" s="23"/>
      <c r="H4949" s="22"/>
      <c r="I4949" s="24"/>
      <c r="J4949" s="24"/>
      <c r="K4949" s="25"/>
      <c r="L4949" s="25"/>
      <c r="M4949" s="25"/>
      <c r="N4949" s="25"/>
      <c r="O4949" s="25"/>
      <c r="P4949" s="25"/>
      <c r="Q4949" s="26"/>
      <c r="R4949" s="25"/>
      <c r="S4949" s="25"/>
      <c r="T4949" s="27">
        <f t="shared" si="386"/>
        <v>0</v>
      </c>
      <c r="U4949" s="27">
        <f t="shared" si="387"/>
        <v>0</v>
      </c>
      <c r="V4949" s="25"/>
      <c r="W4949" s="27" t="str">
        <f t="shared" si="388"/>
        <v/>
      </c>
      <c r="X4949" s="43" t="str">
        <f t="shared" si="389"/>
        <v>OK</v>
      </c>
      <c r="Y4949" s="681" t="str">
        <f t="shared" si="390"/>
        <v/>
      </c>
    </row>
    <row r="4950" spans="1:25" x14ac:dyDescent="0.25">
      <c r="A4950" s="68" t="str">
        <f>'0'!$A$4</f>
        <v>………………..</v>
      </c>
      <c r="B4950" s="341">
        <f>'0'!$A$2</f>
        <v>46112</v>
      </c>
      <c r="C4950" s="341" t="s">
        <v>1246</v>
      </c>
      <c r="D4950" s="22"/>
      <c r="E4950" s="23"/>
      <c r="F4950" s="14"/>
      <c r="G4950" s="23"/>
      <c r="H4950" s="22"/>
      <c r="I4950" s="24"/>
      <c r="J4950" s="24"/>
      <c r="K4950" s="25"/>
      <c r="L4950" s="25"/>
      <c r="M4950" s="25"/>
      <c r="N4950" s="25"/>
      <c r="O4950" s="25"/>
      <c r="P4950" s="25"/>
      <c r="Q4950" s="26"/>
      <c r="R4950" s="25"/>
      <c r="S4950" s="25"/>
      <c r="T4950" s="27">
        <f t="shared" si="386"/>
        <v>0</v>
      </c>
      <c r="U4950" s="27">
        <f t="shared" si="387"/>
        <v>0</v>
      </c>
      <c r="V4950" s="25"/>
      <c r="W4950" s="27" t="str">
        <f t="shared" si="388"/>
        <v/>
      </c>
      <c r="X4950" s="43" t="str">
        <f t="shared" si="389"/>
        <v>OK</v>
      </c>
      <c r="Y4950" s="681" t="str">
        <f t="shared" si="390"/>
        <v/>
      </c>
    </row>
    <row r="4951" spans="1:25" x14ac:dyDescent="0.25">
      <c r="A4951" s="68" t="str">
        <f>'0'!$A$4</f>
        <v>………………..</v>
      </c>
      <c r="B4951" s="341">
        <f>'0'!$A$2</f>
        <v>46112</v>
      </c>
      <c r="C4951" s="341" t="s">
        <v>1246</v>
      </c>
      <c r="D4951" s="22"/>
      <c r="E4951" s="23"/>
      <c r="F4951" s="14"/>
      <c r="G4951" s="23"/>
      <c r="H4951" s="22"/>
      <c r="I4951" s="24"/>
      <c r="J4951" s="24"/>
      <c r="K4951" s="25"/>
      <c r="L4951" s="25"/>
      <c r="M4951" s="25"/>
      <c r="N4951" s="25"/>
      <c r="O4951" s="25"/>
      <c r="P4951" s="25"/>
      <c r="Q4951" s="26"/>
      <c r="R4951" s="25"/>
      <c r="S4951" s="25"/>
      <c r="T4951" s="27">
        <f t="shared" si="386"/>
        <v>0</v>
      </c>
      <c r="U4951" s="27">
        <f t="shared" si="387"/>
        <v>0</v>
      </c>
      <c r="V4951" s="25"/>
      <c r="W4951" s="27" t="str">
        <f t="shared" si="388"/>
        <v/>
      </c>
      <c r="X4951" s="43" t="str">
        <f t="shared" si="389"/>
        <v>OK</v>
      </c>
      <c r="Y4951" s="681" t="str">
        <f t="shared" si="390"/>
        <v/>
      </c>
    </row>
    <row r="4952" spans="1:25" x14ac:dyDescent="0.25">
      <c r="A4952" s="68" t="str">
        <f>'0'!$A$4</f>
        <v>………………..</v>
      </c>
      <c r="B4952" s="341">
        <f>'0'!$A$2</f>
        <v>46112</v>
      </c>
      <c r="C4952" s="341" t="s">
        <v>1246</v>
      </c>
      <c r="D4952" s="22"/>
      <c r="E4952" s="23"/>
      <c r="F4952" s="14"/>
      <c r="G4952" s="23"/>
      <c r="H4952" s="22"/>
      <c r="I4952" s="24"/>
      <c r="J4952" s="24"/>
      <c r="K4952" s="25"/>
      <c r="L4952" s="25"/>
      <c r="M4952" s="25"/>
      <c r="N4952" s="25"/>
      <c r="O4952" s="25"/>
      <c r="P4952" s="25"/>
      <c r="Q4952" s="26"/>
      <c r="R4952" s="25"/>
      <c r="S4952" s="25"/>
      <c r="T4952" s="27">
        <f t="shared" si="386"/>
        <v>0</v>
      </c>
      <c r="U4952" s="27">
        <f t="shared" si="387"/>
        <v>0</v>
      </c>
      <c r="V4952" s="25"/>
      <c r="W4952" s="27" t="str">
        <f t="shared" si="388"/>
        <v/>
      </c>
      <c r="X4952" s="43" t="str">
        <f t="shared" si="389"/>
        <v>OK</v>
      </c>
      <c r="Y4952" s="681" t="str">
        <f t="shared" si="390"/>
        <v/>
      </c>
    </row>
    <row r="4953" spans="1:25" x14ac:dyDescent="0.25">
      <c r="A4953" s="68" t="str">
        <f>'0'!$A$4</f>
        <v>………………..</v>
      </c>
      <c r="B4953" s="341">
        <f>'0'!$A$2</f>
        <v>46112</v>
      </c>
      <c r="C4953" s="341" t="s">
        <v>1246</v>
      </c>
      <c r="D4953" s="22"/>
      <c r="E4953" s="23"/>
      <c r="F4953" s="14"/>
      <c r="G4953" s="23"/>
      <c r="H4953" s="22"/>
      <c r="I4953" s="24"/>
      <c r="J4953" s="24"/>
      <c r="K4953" s="25"/>
      <c r="L4953" s="25"/>
      <c r="M4953" s="25"/>
      <c r="N4953" s="25"/>
      <c r="O4953" s="25"/>
      <c r="P4953" s="25"/>
      <c r="Q4953" s="26"/>
      <c r="R4953" s="25"/>
      <c r="S4953" s="25"/>
      <c r="T4953" s="27">
        <f t="shared" si="386"/>
        <v>0</v>
      </c>
      <c r="U4953" s="27">
        <f t="shared" si="387"/>
        <v>0</v>
      </c>
      <c r="V4953" s="25"/>
      <c r="W4953" s="27" t="str">
        <f t="shared" si="388"/>
        <v/>
      </c>
      <c r="X4953" s="43" t="str">
        <f t="shared" si="389"/>
        <v>OK</v>
      </c>
      <c r="Y4953" s="681" t="str">
        <f t="shared" si="390"/>
        <v/>
      </c>
    </row>
    <row r="4954" spans="1:25" x14ac:dyDescent="0.25">
      <c r="A4954" s="68" t="str">
        <f>'0'!$A$4</f>
        <v>………………..</v>
      </c>
      <c r="B4954" s="341">
        <f>'0'!$A$2</f>
        <v>46112</v>
      </c>
      <c r="C4954" s="341" t="s">
        <v>1246</v>
      </c>
      <c r="D4954" s="22"/>
      <c r="E4954" s="23"/>
      <c r="F4954" s="14"/>
      <c r="G4954" s="23"/>
      <c r="H4954" s="22"/>
      <c r="I4954" s="24"/>
      <c r="J4954" s="24"/>
      <c r="K4954" s="25"/>
      <c r="L4954" s="25"/>
      <c r="M4954" s="25"/>
      <c r="N4954" s="25"/>
      <c r="O4954" s="25"/>
      <c r="P4954" s="25"/>
      <c r="Q4954" s="26"/>
      <c r="R4954" s="25"/>
      <c r="S4954" s="25"/>
      <c r="T4954" s="27">
        <f t="shared" si="386"/>
        <v>0</v>
      </c>
      <c r="U4954" s="27">
        <f t="shared" si="387"/>
        <v>0</v>
      </c>
      <c r="V4954" s="25"/>
      <c r="W4954" s="27" t="str">
        <f t="shared" si="388"/>
        <v/>
      </c>
      <c r="X4954" s="43" t="str">
        <f t="shared" si="389"/>
        <v>OK</v>
      </c>
      <c r="Y4954" s="681" t="str">
        <f t="shared" si="390"/>
        <v/>
      </c>
    </row>
    <row r="4955" spans="1:25" x14ac:dyDescent="0.25">
      <c r="A4955" s="68" t="str">
        <f>'0'!$A$4</f>
        <v>………………..</v>
      </c>
      <c r="B4955" s="341">
        <f>'0'!$A$2</f>
        <v>46112</v>
      </c>
      <c r="C4955" s="341" t="s">
        <v>1246</v>
      </c>
      <c r="D4955" s="22"/>
      <c r="E4955" s="23"/>
      <c r="F4955" s="14"/>
      <c r="G4955" s="23"/>
      <c r="H4955" s="22"/>
      <c r="I4955" s="24"/>
      <c r="J4955" s="24"/>
      <c r="K4955" s="25"/>
      <c r="L4955" s="25"/>
      <c r="M4955" s="25"/>
      <c r="N4955" s="25"/>
      <c r="O4955" s="25"/>
      <c r="P4955" s="25"/>
      <c r="Q4955" s="26"/>
      <c r="R4955" s="25"/>
      <c r="S4955" s="25"/>
      <c r="T4955" s="27">
        <f t="shared" si="386"/>
        <v>0</v>
      </c>
      <c r="U4955" s="27">
        <f t="shared" si="387"/>
        <v>0</v>
      </c>
      <c r="V4955" s="25"/>
      <c r="W4955" s="27" t="str">
        <f t="shared" si="388"/>
        <v/>
      </c>
      <c r="X4955" s="43" t="str">
        <f t="shared" si="389"/>
        <v>OK</v>
      </c>
      <c r="Y4955" s="681" t="str">
        <f t="shared" si="390"/>
        <v/>
      </c>
    </row>
    <row r="4956" spans="1:25" x14ac:dyDescent="0.25">
      <c r="A4956" s="68" t="str">
        <f>'0'!$A$4</f>
        <v>………………..</v>
      </c>
      <c r="B4956" s="341">
        <f>'0'!$A$2</f>
        <v>46112</v>
      </c>
      <c r="C4956" s="341" t="s">
        <v>1246</v>
      </c>
      <c r="D4956" s="22"/>
      <c r="E4956" s="23"/>
      <c r="F4956" s="14"/>
      <c r="G4956" s="23"/>
      <c r="H4956" s="22"/>
      <c r="I4956" s="24"/>
      <c r="J4956" s="24"/>
      <c r="K4956" s="25"/>
      <c r="L4956" s="25"/>
      <c r="M4956" s="25"/>
      <c r="N4956" s="25"/>
      <c r="O4956" s="25"/>
      <c r="P4956" s="25"/>
      <c r="Q4956" s="26"/>
      <c r="R4956" s="25"/>
      <c r="S4956" s="25"/>
      <c r="T4956" s="27">
        <f t="shared" si="386"/>
        <v>0</v>
      </c>
      <c r="U4956" s="27">
        <f t="shared" si="387"/>
        <v>0</v>
      </c>
      <c r="V4956" s="25"/>
      <c r="W4956" s="27" t="str">
        <f t="shared" si="388"/>
        <v/>
      </c>
      <c r="X4956" s="43" t="str">
        <f t="shared" si="389"/>
        <v>OK</v>
      </c>
      <c r="Y4956" s="681" t="str">
        <f t="shared" si="390"/>
        <v/>
      </c>
    </row>
    <row r="4957" spans="1:25" x14ac:dyDescent="0.25">
      <c r="A4957" s="68" t="str">
        <f>'0'!$A$4</f>
        <v>………………..</v>
      </c>
      <c r="B4957" s="341">
        <f>'0'!$A$2</f>
        <v>46112</v>
      </c>
      <c r="C4957" s="341" t="s">
        <v>1246</v>
      </c>
      <c r="D4957" s="22"/>
      <c r="E4957" s="23"/>
      <c r="F4957" s="14"/>
      <c r="G4957" s="23"/>
      <c r="H4957" s="22"/>
      <c r="I4957" s="24"/>
      <c r="J4957" s="24"/>
      <c r="K4957" s="25"/>
      <c r="L4957" s="25"/>
      <c r="M4957" s="25"/>
      <c r="N4957" s="25"/>
      <c r="O4957" s="25"/>
      <c r="P4957" s="25"/>
      <c r="Q4957" s="26"/>
      <c r="R4957" s="25"/>
      <c r="S4957" s="25"/>
      <c r="T4957" s="27">
        <f t="shared" si="386"/>
        <v>0</v>
      </c>
      <c r="U4957" s="27">
        <f t="shared" si="387"/>
        <v>0</v>
      </c>
      <c r="V4957" s="25"/>
      <c r="W4957" s="27" t="str">
        <f t="shared" si="388"/>
        <v/>
      </c>
      <c r="X4957" s="43" t="str">
        <f t="shared" si="389"/>
        <v>OK</v>
      </c>
      <c r="Y4957" s="681" t="str">
        <f t="shared" si="390"/>
        <v/>
      </c>
    </row>
    <row r="4958" spans="1:25" x14ac:dyDescent="0.25">
      <c r="A4958" s="68" t="str">
        <f>'0'!$A$4</f>
        <v>………………..</v>
      </c>
      <c r="B4958" s="341">
        <f>'0'!$A$2</f>
        <v>46112</v>
      </c>
      <c r="C4958" s="341" t="s">
        <v>1246</v>
      </c>
      <c r="D4958" s="22"/>
      <c r="E4958" s="23"/>
      <c r="F4958" s="14"/>
      <c r="G4958" s="23"/>
      <c r="H4958" s="22"/>
      <c r="I4958" s="24"/>
      <c r="J4958" s="24"/>
      <c r="K4958" s="25"/>
      <c r="L4958" s="25"/>
      <c r="M4958" s="25"/>
      <c r="N4958" s="25"/>
      <c r="O4958" s="25"/>
      <c r="P4958" s="25"/>
      <c r="Q4958" s="26"/>
      <c r="R4958" s="25"/>
      <c r="S4958" s="25"/>
      <c r="T4958" s="27">
        <f t="shared" si="386"/>
        <v>0</v>
      </c>
      <c r="U4958" s="27">
        <f t="shared" si="387"/>
        <v>0</v>
      </c>
      <c r="V4958" s="25"/>
      <c r="W4958" s="27" t="str">
        <f t="shared" si="388"/>
        <v/>
      </c>
      <c r="X4958" s="43" t="str">
        <f t="shared" si="389"/>
        <v>OK</v>
      </c>
      <c r="Y4958" s="681" t="str">
        <f t="shared" si="390"/>
        <v/>
      </c>
    </row>
    <row r="4959" spans="1:25" x14ac:dyDescent="0.25">
      <c r="A4959" s="68" t="str">
        <f>'0'!$A$4</f>
        <v>………………..</v>
      </c>
      <c r="B4959" s="341">
        <f>'0'!$A$2</f>
        <v>46112</v>
      </c>
      <c r="C4959" s="341" t="s">
        <v>1246</v>
      </c>
      <c r="D4959" s="22"/>
      <c r="E4959" s="23"/>
      <c r="F4959" s="14"/>
      <c r="G4959" s="23"/>
      <c r="H4959" s="22"/>
      <c r="I4959" s="24"/>
      <c r="J4959" s="24"/>
      <c r="K4959" s="25"/>
      <c r="L4959" s="25"/>
      <c r="M4959" s="25"/>
      <c r="N4959" s="25"/>
      <c r="O4959" s="25"/>
      <c r="P4959" s="25"/>
      <c r="Q4959" s="26"/>
      <c r="R4959" s="25"/>
      <c r="S4959" s="25"/>
      <c r="T4959" s="27">
        <f t="shared" si="386"/>
        <v>0</v>
      </c>
      <c r="U4959" s="27">
        <f t="shared" si="387"/>
        <v>0</v>
      </c>
      <c r="V4959" s="25"/>
      <c r="W4959" s="27" t="str">
        <f t="shared" si="388"/>
        <v/>
      </c>
      <c r="X4959" s="43" t="str">
        <f t="shared" si="389"/>
        <v>OK</v>
      </c>
      <c r="Y4959" s="681" t="str">
        <f t="shared" si="390"/>
        <v/>
      </c>
    </row>
    <row r="4960" spans="1:25" x14ac:dyDescent="0.25">
      <c r="A4960" s="68" t="str">
        <f>'0'!$A$4</f>
        <v>………………..</v>
      </c>
      <c r="B4960" s="341">
        <f>'0'!$A$2</f>
        <v>46112</v>
      </c>
      <c r="C4960" s="341" t="s">
        <v>1246</v>
      </c>
      <c r="D4960" s="22"/>
      <c r="E4960" s="23"/>
      <c r="F4960" s="14"/>
      <c r="G4960" s="23"/>
      <c r="H4960" s="22"/>
      <c r="I4960" s="24"/>
      <c r="J4960" s="24"/>
      <c r="K4960" s="25"/>
      <c r="L4960" s="25"/>
      <c r="M4960" s="25"/>
      <c r="N4960" s="25"/>
      <c r="O4960" s="25"/>
      <c r="P4960" s="25"/>
      <c r="Q4960" s="26"/>
      <c r="R4960" s="25"/>
      <c r="S4960" s="25"/>
      <c r="T4960" s="27">
        <f t="shared" si="386"/>
        <v>0</v>
      </c>
      <c r="U4960" s="27">
        <f t="shared" si="387"/>
        <v>0</v>
      </c>
      <c r="V4960" s="25"/>
      <c r="W4960" s="27" t="str">
        <f t="shared" si="388"/>
        <v/>
      </c>
      <c r="X4960" s="43" t="str">
        <f t="shared" si="389"/>
        <v>OK</v>
      </c>
      <c r="Y4960" s="681" t="str">
        <f t="shared" si="390"/>
        <v/>
      </c>
    </row>
    <row r="4961" spans="1:25" x14ac:dyDescent="0.25">
      <c r="A4961" s="68" t="str">
        <f>'0'!$A$4</f>
        <v>………………..</v>
      </c>
      <c r="B4961" s="341">
        <f>'0'!$A$2</f>
        <v>46112</v>
      </c>
      <c r="C4961" s="341" t="s">
        <v>1246</v>
      </c>
      <c r="D4961" s="22"/>
      <c r="E4961" s="23"/>
      <c r="F4961" s="14"/>
      <c r="G4961" s="23"/>
      <c r="H4961" s="22"/>
      <c r="I4961" s="24"/>
      <c r="J4961" s="24"/>
      <c r="K4961" s="25"/>
      <c r="L4961" s="25"/>
      <c r="M4961" s="25"/>
      <c r="N4961" s="25"/>
      <c r="O4961" s="25"/>
      <c r="P4961" s="25"/>
      <c r="Q4961" s="26"/>
      <c r="R4961" s="25"/>
      <c r="S4961" s="25"/>
      <c r="T4961" s="27">
        <f t="shared" si="386"/>
        <v>0</v>
      </c>
      <c r="U4961" s="27">
        <f t="shared" si="387"/>
        <v>0</v>
      </c>
      <c r="V4961" s="25"/>
      <c r="W4961" s="27" t="str">
        <f t="shared" si="388"/>
        <v/>
      </c>
      <c r="X4961" s="43" t="str">
        <f t="shared" si="389"/>
        <v>OK</v>
      </c>
      <c r="Y4961" s="681" t="str">
        <f t="shared" si="390"/>
        <v/>
      </c>
    </row>
    <row r="4962" spans="1:25" x14ac:dyDescent="0.25">
      <c r="A4962" s="68" t="str">
        <f>'0'!$A$4</f>
        <v>………………..</v>
      </c>
      <c r="B4962" s="341">
        <f>'0'!$A$2</f>
        <v>46112</v>
      </c>
      <c r="C4962" s="341" t="s">
        <v>1246</v>
      </c>
      <c r="D4962" s="22"/>
      <c r="E4962" s="23"/>
      <c r="F4962" s="14"/>
      <c r="G4962" s="23"/>
      <c r="H4962" s="22"/>
      <c r="I4962" s="24"/>
      <c r="J4962" s="24"/>
      <c r="K4962" s="25"/>
      <c r="L4962" s="25"/>
      <c r="M4962" s="25"/>
      <c r="N4962" s="25"/>
      <c r="O4962" s="25"/>
      <c r="P4962" s="25"/>
      <c r="Q4962" s="26"/>
      <c r="R4962" s="25"/>
      <c r="S4962" s="25"/>
      <c r="T4962" s="27">
        <f t="shared" si="386"/>
        <v>0</v>
      </c>
      <c r="U4962" s="27">
        <f t="shared" si="387"/>
        <v>0</v>
      </c>
      <c r="V4962" s="25"/>
      <c r="W4962" s="27" t="str">
        <f t="shared" si="388"/>
        <v/>
      </c>
      <c r="X4962" s="43" t="str">
        <f t="shared" si="389"/>
        <v>OK</v>
      </c>
      <c r="Y4962" s="681" t="str">
        <f t="shared" si="390"/>
        <v/>
      </c>
    </row>
    <row r="4963" spans="1:25" x14ac:dyDescent="0.25">
      <c r="A4963" s="68" t="str">
        <f>'0'!$A$4</f>
        <v>………………..</v>
      </c>
      <c r="B4963" s="341">
        <f>'0'!$A$2</f>
        <v>46112</v>
      </c>
      <c r="C4963" s="341" t="s">
        <v>1246</v>
      </c>
      <c r="D4963" s="22"/>
      <c r="E4963" s="23"/>
      <c r="F4963" s="14"/>
      <c r="G4963" s="23"/>
      <c r="H4963" s="22"/>
      <c r="I4963" s="24"/>
      <c r="J4963" s="24"/>
      <c r="K4963" s="25"/>
      <c r="L4963" s="25"/>
      <c r="M4963" s="25"/>
      <c r="N4963" s="25"/>
      <c r="O4963" s="25"/>
      <c r="P4963" s="25"/>
      <c r="Q4963" s="26"/>
      <c r="R4963" s="25"/>
      <c r="S4963" s="25"/>
      <c r="T4963" s="27">
        <f t="shared" si="386"/>
        <v>0</v>
      </c>
      <c r="U4963" s="27">
        <f t="shared" si="387"/>
        <v>0</v>
      </c>
      <c r="V4963" s="25"/>
      <c r="W4963" s="27" t="str">
        <f t="shared" si="388"/>
        <v/>
      </c>
      <c r="X4963" s="43" t="str">
        <f t="shared" si="389"/>
        <v>OK</v>
      </c>
      <c r="Y4963" s="681" t="str">
        <f t="shared" si="390"/>
        <v/>
      </c>
    </row>
    <row r="4964" spans="1:25" x14ac:dyDescent="0.25">
      <c r="A4964" s="68" t="str">
        <f>'0'!$A$4</f>
        <v>………………..</v>
      </c>
      <c r="B4964" s="341">
        <f>'0'!$A$2</f>
        <v>46112</v>
      </c>
      <c r="C4964" s="341" t="s">
        <v>1246</v>
      </c>
      <c r="D4964" s="22"/>
      <c r="E4964" s="23"/>
      <c r="F4964" s="14"/>
      <c r="G4964" s="23"/>
      <c r="H4964" s="22"/>
      <c r="I4964" s="24"/>
      <c r="J4964" s="24"/>
      <c r="K4964" s="25"/>
      <c r="L4964" s="25"/>
      <c r="M4964" s="25"/>
      <c r="N4964" s="25"/>
      <c r="O4964" s="25"/>
      <c r="P4964" s="25"/>
      <c r="Q4964" s="26"/>
      <c r="R4964" s="25"/>
      <c r="S4964" s="25"/>
      <c r="T4964" s="27">
        <f t="shared" si="386"/>
        <v>0</v>
      </c>
      <c r="U4964" s="27">
        <f t="shared" si="387"/>
        <v>0</v>
      </c>
      <c r="V4964" s="25"/>
      <c r="W4964" s="27" t="str">
        <f t="shared" si="388"/>
        <v/>
      </c>
      <c r="X4964" s="43" t="str">
        <f t="shared" si="389"/>
        <v>OK</v>
      </c>
      <c r="Y4964" s="681" t="str">
        <f t="shared" si="390"/>
        <v/>
      </c>
    </row>
    <row r="4965" spans="1:25" x14ac:dyDescent="0.25">
      <c r="A4965" s="68" t="str">
        <f>'0'!$A$4</f>
        <v>………………..</v>
      </c>
      <c r="B4965" s="341">
        <f>'0'!$A$2</f>
        <v>46112</v>
      </c>
      <c r="C4965" s="341" t="s">
        <v>1246</v>
      </c>
      <c r="D4965" s="22"/>
      <c r="E4965" s="23"/>
      <c r="F4965" s="14"/>
      <c r="G4965" s="23"/>
      <c r="H4965" s="22"/>
      <c r="I4965" s="24"/>
      <c r="J4965" s="24"/>
      <c r="K4965" s="25"/>
      <c r="L4965" s="25"/>
      <c r="M4965" s="25"/>
      <c r="N4965" s="25"/>
      <c r="O4965" s="25"/>
      <c r="P4965" s="25"/>
      <c r="Q4965" s="26"/>
      <c r="R4965" s="25"/>
      <c r="S4965" s="25"/>
      <c r="T4965" s="27">
        <f t="shared" si="386"/>
        <v>0</v>
      </c>
      <c r="U4965" s="27">
        <f t="shared" si="387"/>
        <v>0</v>
      </c>
      <c r="V4965" s="25"/>
      <c r="W4965" s="27" t="str">
        <f t="shared" si="388"/>
        <v/>
      </c>
      <c r="X4965" s="43" t="str">
        <f t="shared" si="389"/>
        <v>OK</v>
      </c>
      <c r="Y4965" s="681" t="str">
        <f t="shared" si="390"/>
        <v/>
      </c>
    </row>
    <row r="4966" spans="1:25" x14ac:dyDescent="0.25">
      <c r="A4966" s="68" t="str">
        <f>'0'!$A$4</f>
        <v>………………..</v>
      </c>
      <c r="B4966" s="341">
        <f>'0'!$A$2</f>
        <v>46112</v>
      </c>
      <c r="C4966" s="341" t="s">
        <v>1246</v>
      </c>
      <c r="D4966" s="22"/>
      <c r="E4966" s="23"/>
      <c r="F4966" s="14"/>
      <c r="G4966" s="23"/>
      <c r="H4966" s="22"/>
      <c r="I4966" s="24"/>
      <c r="J4966" s="24"/>
      <c r="K4966" s="25"/>
      <c r="L4966" s="25"/>
      <c r="M4966" s="25"/>
      <c r="N4966" s="25"/>
      <c r="O4966" s="25"/>
      <c r="P4966" s="25"/>
      <c r="Q4966" s="26"/>
      <c r="R4966" s="25"/>
      <c r="S4966" s="25"/>
      <c r="T4966" s="27">
        <f t="shared" si="386"/>
        <v>0</v>
      </c>
      <c r="U4966" s="27">
        <f t="shared" si="387"/>
        <v>0</v>
      </c>
      <c r="V4966" s="25"/>
      <c r="W4966" s="27" t="str">
        <f t="shared" si="388"/>
        <v/>
      </c>
      <c r="X4966" s="43" t="str">
        <f t="shared" si="389"/>
        <v>OK</v>
      </c>
      <c r="Y4966" s="681" t="str">
        <f t="shared" si="390"/>
        <v/>
      </c>
    </row>
    <row r="4967" spans="1:25" x14ac:dyDescent="0.25">
      <c r="A4967" s="68" t="str">
        <f>'0'!$A$4</f>
        <v>………………..</v>
      </c>
      <c r="B4967" s="341">
        <f>'0'!$A$2</f>
        <v>46112</v>
      </c>
      <c r="C4967" s="341" t="s">
        <v>1246</v>
      </c>
      <c r="D4967" s="22"/>
      <c r="E4967" s="23"/>
      <c r="F4967" s="14"/>
      <c r="G4967" s="23"/>
      <c r="H4967" s="22"/>
      <c r="I4967" s="24"/>
      <c r="J4967" s="24"/>
      <c r="K4967" s="25"/>
      <c r="L4967" s="25"/>
      <c r="M4967" s="25"/>
      <c r="N4967" s="25"/>
      <c r="O4967" s="25"/>
      <c r="P4967" s="25"/>
      <c r="Q4967" s="26"/>
      <c r="R4967" s="25"/>
      <c r="S4967" s="25"/>
      <c r="T4967" s="27">
        <f t="shared" si="386"/>
        <v>0</v>
      </c>
      <c r="U4967" s="27">
        <f t="shared" si="387"/>
        <v>0</v>
      </c>
      <c r="V4967" s="25"/>
      <c r="W4967" s="27" t="str">
        <f t="shared" si="388"/>
        <v/>
      </c>
      <c r="X4967" s="43" t="str">
        <f t="shared" si="389"/>
        <v>OK</v>
      </c>
      <c r="Y4967" s="681" t="str">
        <f t="shared" si="390"/>
        <v/>
      </c>
    </row>
    <row r="4968" spans="1:25" x14ac:dyDescent="0.25">
      <c r="A4968" s="68" t="str">
        <f>'0'!$A$4</f>
        <v>………………..</v>
      </c>
      <c r="B4968" s="341">
        <f>'0'!$A$2</f>
        <v>46112</v>
      </c>
      <c r="C4968" s="341" t="s">
        <v>1246</v>
      </c>
      <c r="D4968" s="22"/>
      <c r="E4968" s="23"/>
      <c r="F4968" s="14"/>
      <c r="G4968" s="23"/>
      <c r="H4968" s="22"/>
      <c r="I4968" s="24"/>
      <c r="J4968" s="24"/>
      <c r="K4968" s="25"/>
      <c r="L4968" s="25"/>
      <c r="M4968" s="25"/>
      <c r="N4968" s="25"/>
      <c r="O4968" s="25"/>
      <c r="P4968" s="25"/>
      <c r="Q4968" s="26"/>
      <c r="R4968" s="25"/>
      <c r="S4968" s="25"/>
      <c r="T4968" s="27">
        <f t="shared" si="386"/>
        <v>0</v>
      </c>
      <c r="U4968" s="27">
        <f t="shared" si="387"/>
        <v>0</v>
      </c>
      <c r="V4968" s="25"/>
      <c r="W4968" s="27" t="str">
        <f t="shared" si="388"/>
        <v/>
      </c>
      <c r="X4968" s="43" t="str">
        <f t="shared" si="389"/>
        <v>OK</v>
      </c>
      <c r="Y4968" s="681" t="str">
        <f t="shared" si="390"/>
        <v/>
      </c>
    </row>
    <row r="4969" spans="1:25" x14ac:dyDescent="0.25">
      <c r="A4969" s="68" t="str">
        <f>'0'!$A$4</f>
        <v>………………..</v>
      </c>
      <c r="B4969" s="341">
        <f>'0'!$A$2</f>
        <v>46112</v>
      </c>
      <c r="C4969" s="341" t="s">
        <v>1246</v>
      </c>
      <c r="D4969" s="22"/>
      <c r="E4969" s="23"/>
      <c r="F4969" s="14"/>
      <c r="G4969" s="23"/>
      <c r="H4969" s="22"/>
      <c r="I4969" s="24"/>
      <c r="J4969" s="24"/>
      <c r="K4969" s="25"/>
      <c r="L4969" s="25"/>
      <c r="M4969" s="25"/>
      <c r="N4969" s="25"/>
      <c r="O4969" s="25"/>
      <c r="P4969" s="25"/>
      <c r="Q4969" s="26"/>
      <c r="R4969" s="25"/>
      <c r="S4969" s="25"/>
      <c r="T4969" s="27">
        <f t="shared" si="386"/>
        <v>0</v>
      </c>
      <c r="U4969" s="27">
        <f t="shared" si="387"/>
        <v>0</v>
      </c>
      <c r="V4969" s="25"/>
      <c r="W4969" s="27" t="str">
        <f t="shared" si="388"/>
        <v/>
      </c>
      <c r="X4969" s="43" t="str">
        <f t="shared" si="389"/>
        <v>OK</v>
      </c>
      <c r="Y4969" s="681" t="str">
        <f t="shared" si="390"/>
        <v/>
      </c>
    </row>
    <row r="4970" spans="1:25" x14ac:dyDescent="0.25">
      <c r="A4970" s="68" t="str">
        <f>'0'!$A$4</f>
        <v>………………..</v>
      </c>
      <c r="B4970" s="341">
        <f>'0'!$A$2</f>
        <v>46112</v>
      </c>
      <c r="C4970" s="341" t="s">
        <v>1246</v>
      </c>
      <c r="D4970" s="22"/>
      <c r="E4970" s="23"/>
      <c r="F4970" s="14"/>
      <c r="G4970" s="23"/>
      <c r="H4970" s="22"/>
      <c r="I4970" s="24"/>
      <c r="J4970" s="24"/>
      <c r="K4970" s="25"/>
      <c r="L4970" s="25"/>
      <c r="M4970" s="25"/>
      <c r="N4970" s="25"/>
      <c r="O4970" s="25"/>
      <c r="P4970" s="25"/>
      <c r="Q4970" s="26"/>
      <c r="R4970" s="25"/>
      <c r="S4970" s="25"/>
      <c r="T4970" s="27">
        <f t="shared" si="386"/>
        <v>0</v>
      </c>
      <c r="U4970" s="27">
        <f t="shared" si="387"/>
        <v>0</v>
      </c>
      <c r="V4970" s="25"/>
      <c r="W4970" s="27" t="str">
        <f t="shared" si="388"/>
        <v/>
      </c>
      <c r="X4970" s="43" t="str">
        <f t="shared" si="389"/>
        <v>OK</v>
      </c>
      <c r="Y4970" s="681" t="str">
        <f t="shared" si="390"/>
        <v/>
      </c>
    </row>
    <row r="4971" spans="1:25" x14ac:dyDescent="0.25">
      <c r="A4971" s="68" t="str">
        <f>'0'!$A$4</f>
        <v>………………..</v>
      </c>
      <c r="B4971" s="341">
        <f>'0'!$A$2</f>
        <v>46112</v>
      </c>
      <c r="C4971" s="341" t="s">
        <v>1246</v>
      </c>
      <c r="D4971" s="22"/>
      <c r="E4971" s="23"/>
      <c r="F4971" s="14"/>
      <c r="G4971" s="23"/>
      <c r="H4971" s="22"/>
      <c r="I4971" s="24"/>
      <c r="J4971" s="24"/>
      <c r="K4971" s="25"/>
      <c r="L4971" s="25"/>
      <c r="M4971" s="25"/>
      <c r="N4971" s="25"/>
      <c r="O4971" s="25"/>
      <c r="P4971" s="25"/>
      <c r="Q4971" s="26"/>
      <c r="R4971" s="25"/>
      <c r="S4971" s="25"/>
      <c r="T4971" s="27">
        <f t="shared" si="386"/>
        <v>0</v>
      </c>
      <c r="U4971" s="27">
        <f t="shared" si="387"/>
        <v>0</v>
      </c>
      <c r="V4971" s="25"/>
      <c r="W4971" s="27" t="str">
        <f t="shared" si="388"/>
        <v/>
      </c>
      <c r="X4971" s="43" t="str">
        <f t="shared" si="389"/>
        <v>OK</v>
      </c>
      <c r="Y4971" s="681" t="str">
        <f t="shared" si="390"/>
        <v/>
      </c>
    </row>
    <row r="4972" spans="1:25" x14ac:dyDescent="0.25">
      <c r="A4972" s="68" t="str">
        <f>'0'!$A$4</f>
        <v>………………..</v>
      </c>
      <c r="B4972" s="341">
        <f>'0'!$A$2</f>
        <v>46112</v>
      </c>
      <c r="C4972" s="341" t="s">
        <v>1246</v>
      </c>
      <c r="D4972" s="22"/>
      <c r="E4972" s="23"/>
      <c r="F4972" s="14"/>
      <c r="G4972" s="23"/>
      <c r="H4972" s="22"/>
      <c r="I4972" s="24"/>
      <c r="J4972" s="24"/>
      <c r="K4972" s="25"/>
      <c r="L4972" s="25"/>
      <c r="M4972" s="25"/>
      <c r="N4972" s="25"/>
      <c r="O4972" s="25"/>
      <c r="P4972" s="25"/>
      <c r="Q4972" s="26"/>
      <c r="R4972" s="25"/>
      <c r="S4972" s="25"/>
      <c r="T4972" s="27">
        <f t="shared" si="386"/>
        <v>0</v>
      </c>
      <c r="U4972" s="27">
        <f t="shared" si="387"/>
        <v>0</v>
      </c>
      <c r="V4972" s="25"/>
      <c r="W4972" s="27" t="str">
        <f t="shared" si="388"/>
        <v/>
      </c>
      <c r="X4972" s="43" t="str">
        <f t="shared" si="389"/>
        <v>OK</v>
      </c>
      <c r="Y4972" s="681" t="str">
        <f t="shared" si="390"/>
        <v/>
      </c>
    </row>
    <row r="4973" spans="1:25" x14ac:dyDescent="0.25">
      <c r="A4973" s="68" t="str">
        <f>'0'!$A$4</f>
        <v>………………..</v>
      </c>
      <c r="B4973" s="341">
        <f>'0'!$A$2</f>
        <v>46112</v>
      </c>
      <c r="C4973" s="341" t="s">
        <v>1246</v>
      </c>
      <c r="D4973" s="22"/>
      <c r="E4973" s="23"/>
      <c r="F4973" s="14"/>
      <c r="G4973" s="23"/>
      <c r="H4973" s="22"/>
      <c r="I4973" s="24"/>
      <c r="J4973" s="24"/>
      <c r="K4973" s="25"/>
      <c r="L4973" s="25"/>
      <c r="M4973" s="25"/>
      <c r="N4973" s="25"/>
      <c r="O4973" s="25"/>
      <c r="P4973" s="25"/>
      <c r="Q4973" s="26"/>
      <c r="R4973" s="25"/>
      <c r="S4973" s="25"/>
      <c r="T4973" s="27">
        <f t="shared" si="386"/>
        <v>0</v>
      </c>
      <c r="U4973" s="27">
        <f t="shared" si="387"/>
        <v>0</v>
      </c>
      <c r="V4973" s="25"/>
      <c r="W4973" s="27" t="str">
        <f t="shared" si="388"/>
        <v/>
      </c>
      <c r="X4973" s="43" t="str">
        <f t="shared" si="389"/>
        <v>OK</v>
      </c>
      <c r="Y4973" s="681" t="str">
        <f t="shared" si="390"/>
        <v/>
      </c>
    </row>
    <row r="4974" spans="1:25" x14ac:dyDescent="0.25">
      <c r="A4974" s="68" t="str">
        <f>'0'!$A$4</f>
        <v>………………..</v>
      </c>
      <c r="B4974" s="341">
        <f>'0'!$A$2</f>
        <v>46112</v>
      </c>
      <c r="C4974" s="341" t="s">
        <v>1246</v>
      </c>
      <c r="D4974" s="22"/>
      <c r="E4974" s="23"/>
      <c r="F4974" s="14"/>
      <c r="G4974" s="23"/>
      <c r="H4974" s="22"/>
      <c r="I4974" s="24"/>
      <c r="J4974" s="24"/>
      <c r="K4974" s="25"/>
      <c r="L4974" s="25"/>
      <c r="M4974" s="25"/>
      <c r="N4974" s="25"/>
      <c r="O4974" s="25"/>
      <c r="P4974" s="25"/>
      <c r="Q4974" s="26"/>
      <c r="R4974" s="25"/>
      <c r="S4974" s="25"/>
      <c r="T4974" s="27">
        <f t="shared" si="386"/>
        <v>0</v>
      </c>
      <c r="U4974" s="27">
        <f t="shared" si="387"/>
        <v>0</v>
      </c>
      <c r="V4974" s="25"/>
      <c r="W4974" s="27" t="str">
        <f t="shared" si="388"/>
        <v/>
      </c>
      <c r="X4974" s="43" t="str">
        <f t="shared" si="389"/>
        <v>OK</v>
      </c>
      <c r="Y4974" s="681" t="str">
        <f t="shared" si="390"/>
        <v/>
      </c>
    </row>
    <row r="4975" spans="1:25" x14ac:dyDescent="0.25">
      <c r="A4975" s="68" t="str">
        <f>'0'!$A$4</f>
        <v>………………..</v>
      </c>
      <c r="B4975" s="341">
        <f>'0'!$A$2</f>
        <v>46112</v>
      </c>
      <c r="C4975" s="341" t="s">
        <v>1246</v>
      </c>
      <c r="D4975" s="22"/>
      <c r="E4975" s="23"/>
      <c r="F4975" s="14"/>
      <c r="G4975" s="23"/>
      <c r="H4975" s="22"/>
      <c r="I4975" s="24"/>
      <c r="J4975" s="24"/>
      <c r="K4975" s="25"/>
      <c r="L4975" s="25"/>
      <c r="M4975" s="25"/>
      <c r="N4975" s="25"/>
      <c r="O4975" s="25"/>
      <c r="P4975" s="25"/>
      <c r="Q4975" s="26"/>
      <c r="R4975" s="25"/>
      <c r="S4975" s="25"/>
      <c r="T4975" s="27">
        <f t="shared" si="386"/>
        <v>0</v>
      </c>
      <c r="U4975" s="27">
        <f t="shared" si="387"/>
        <v>0</v>
      </c>
      <c r="V4975" s="25"/>
      <c r="W4975" s="27" t="str">
        <f t="shared" si="388"/>
        <v/>
      </c>
      <c r="X4975" s="43" t="str">
        <f t="shared" si="389"/>
        <v>OK</v>
      </c>
      <c r="Y4975" s="681" t="str">
        <f t="shared" si="390"/>
        <v/>
      </c>
    </row>
    <row r="4976" spans="1:25" x14ac:dyDescent="0.25">
      <c r="A4976" s="68" t="str">
        <f>'0'!$A$4</f>
        <v>………………..</v>
      </c>
      <c r="B4976" s="341">
        <f>'0'!$A$2</f>
        <v>46112</v>
      </c>
      <c r="C4976" s="341" t="s">
        <v>1246</v>
      </c>
      <c r="D4976" s="22"/>
      <c r="E4976" s="23"/>
      <c r="F4976" s="14"/>
      <c r="G4976" s="23"/>
      <c r="H4976" s="22"/>
      <c r="I4976" s="24"/>
      <c r="J4976" s="24"/>
      <c r="K4976" s="25"/>
      <c r="L4976" s="25"/>
      <c r="M4976" s="25"/>
      <c r="N4976" s="25"/>
      <c r="O4976" s="25"/>
      <c r="P4976" s="25"/>
      <c r="Q4976" s="26"/>
      <c r="R4976" s="25"/>
      <c r="S4976" s="25"/>
      <c r="T4976" s="27">
        <f t="shared" si="386"/>
        <v>0</v>
      </c>
      <c r="U4976" s="27">
        <f t="shared" si="387"/>
        <v>0</v>
      </c>
      <c r="V4976" s="25"/>
      <c r="W4976" s="27" t="str">
        <f t="shared" si="388"/>
        <v/>
      </c>
      <c r="X4976" s="43" t="str">
        <f t="shared" si="389"/>
        <v>OK</v>
      </c>
      <c r="Y4976" s="681" t="str">
        <f t="shared" si="390"/>
        <v/>
      </c>
    </row>
    <row r="4977" spans="1:25" x14ac:dyDescent="0.25">
      <c r="A4977" s="68" t="str">
        <f>'0'!$A$4</f>
        <v>………………..</v>
      </c>
      <c r="B4977" s="341">
        <f>'0'!$A$2</f>
        <v>46112</v>
      </c>
      <c r="C4977" s="341" t="s">
        <v>1246</v>
      </c>
      <c r="D4977" s="22"/>
      <c r="E4977" s="23"/>
      <c r="F4977" s="14"/>
      <c r="G4977" s="23"/>
      <c r="H4977" s="22"/>
      <c r="I4977" s="24"/>
      <c r="J4977" s="24"/>
      <c r="K4977" s="25"/>
      <c r="L4977" s="25"/>
      <c r="M4977" s="25"/>
      <c r="N4977" s="25"/>
      <c r="O4977" s="25"/>
      <c r="P4977" s="25"/>
      <c r="Q4977" s="26"/>
      <c r="R4977" s="25"/>
      <c r="S4977" s="25"/>
      <c r="T4977" s="27">
        <f t="shared" si="386"/>
        <v>0</v>
      </c>
      <c r="U4977" s="27">
        <f t="shared" si="387"/>
        <v>0</v>
      </c>
      <c r="V4977" s="25"/>
      <c r="W4977" s="27" t="str">
        <f t="shared" si="388"/>
        <v/>
      </c>
      <c r="X4977" s="43" t="str">
        <f t="shared" si="389"/>
        <v>OK</v>
      </c>
      <c r="Y4977" s="681" t="str">
        <f t="shared" si="390"/>
        <v/>
      </c>
    </row>
    <row r="4978" spans="1:25" x14ac:dyDescent="0.25">
      <c r="A4978" s="68" t="str">
        <f>'0'!$A$4</f>
        <v>………………..</v>
      </c>
      <c r="B4978" s="341">
        <f>'0'!$A$2</f>
        <v>46112</v>
      </c>
      <c r="C4978" s="341" t="s">
        <v>1246</v>
      </c>
      <c r="D4978" s="22"/>
      <c r="E4978" s="23"/>
      <c r="F4978" s="14"/>
      <c r="G4978" s="23"/>
      <c r="H4978" s="22"/>
      <c r="I4978" s="24"/>
      <c r="J4978" s="24"/>
      <c r="K4978" s="25"/>
      <c r="L4978" s="25"/>
      <c r="M4978" s="25"/>
      <c r="N4978" s="25"/>
      <c r="O4978" s="25"/>
      <c r="P4978" s="25"/>
      <c r="Q4978" s="26"/>
      <c r="R4978" s="25"/>
      <c r="S4978" s="25"/>
      <c r="T4978" s="27">
        <f t="shared" si="386"/>
        <v>0</v>
      </c>
      <c r="U4978" s="27">
        <f t="shared" si="387"/>
        <v>0</v>
      </c>
      <c r="V4978" s="25"/>
      <c r="W4978" s="27" t="str">
        <f t="shared" si="388"/>
        <v/>
      </c>
      <c r="X4978" s="43" t="str">
        <f t="shared" si="389"/>
        <v>OK</v>
      </c>
      <c r="Y4978" s="681" t="str">
        <f t="shared" si="390"/>
        <v/>
      </c>
    </row>
    <row r="4979" spans="1:25" x14ac:dyDescent="0.25">
      <c r="A4979" s="68" t="str">
        <f>'0'!$A$4</f>
        <v>………………..</v>
      </c>
      <c r="B4979" s="341">
        <f>'0'!$A$2</f>
        <v>46112</v>
      </c>
      <c r="C4979" s="341" t="s">
        <v>1246</v>
      </c>
      <c r="D4979" s="22"/>
      <c r="E4979" s="23"/>
      <c r="F4979" s="14"/>
      <c r="G4979" s="23"/>
      <c r="H4979" s="22"/>
      <c r="I4979" s="24"/>
      <c r="J4979" s="24"/>
      <c r="K4979" s="25"/>
      <c r="L4979" s="25"/>
      <c r="M4979" s="25"/>
      <c r="N4979" s="25"/>
      <c r="O4979" s="25"/>
      <c r="P4979" s="25"/>
      <c r="Q4979" s="26"/>
      <c r="R4979" s="25"/>
      <c r="S4979" s="25"/>
      <c r="T4979" s="27">
        <f t="shared" si="386"/>
        <v>0</v>
      </c>
      <c r="U4979" s="27">
        <f t="shared" si="387"/>
        <v>0</v>
      </c>
      <c r="V4979" s="25"/>
      <c r="W4979" s="27" t="str">
        <f t="shared" si="388"/>
        <v/>
      </c>
      <c r="X4979" s="43" t="str">
        <f t="shared" si="389"/>
        <v>OK</v>
      </c>
      <c r="Y4979" s="681" t="str">
        <f t="shared" si="390"/>
        <v/>
      </c>
    </row>
    <row r="4980" spans="1:25" x14ac:dyDescent="0.25">
      <c r="A4980" s="68" t="str">
        <f>'0'!$A$4</f>
        <v>………………..</v>
      </c>
      <c r="B4980" s="341">
        <f>'0'!$A$2</f>
        <v>46112</v>
      </c>
      <c r="C4980" s="341" t="s">
        <v>1246</v>
      </c>
      <c r="D4980" s="22"/>
      <c r="E4980" s="23"/>
      <c r="F4980" s="14"/>
      <c r="G4980" s="23"/>
      <c r="H4980" s="22"/>
      <c r="I4980" s="24"/>
      <c r="J4980" s="24"/>
      <c r="K4980" s="25"/>
      <c r="L4980" s="25"/>
      <c r="M4980" s="25"/>
      <c r="N4980" s="25"/>
      <c r="O4980" s="25"/>
      <c r="P4980" s="25"/>
      <c r="Q4980" s="26"/>
      <c r="R4980" s="25"/>
      <c r="S4980" s="25"/>
      <c r="T4980" s="27">
        <f t="shared" si="386"/>
        <v>0</v>
      </c>
      <c r="U4980" s="27">
        <f t="shared" si="387"/>
        <v>0</v>
      </c>
      <c r="V4980" s="25"/>
      <c r="W4980" s="27" t="str">
        <f t="shared" si="388"/>
        <v/>
      </c>
      <c r="X4980" s="43" t="str">
        <f t="shared" si="389"/>
        <v>OK</v>
      </c>
      <c r="Y4980" s="681" t="str">
        <f t="shared" si="390"/>
        <v/>
      </c>
    </row>
    <row r="4981" spans="1:25" x14ac:dyDescent="0.25">
      <c r="A4981" s="68" t="str">
        <f>'0'!$A$4</f>
        <v>………………..</v>
      </c>
      <c r="B4981" s="341">
        <f>'0'!$A$2</f>
        <v>46112</v>
      </c>
      <c r="C4981" s="341" t="s">
        <v>1246</v>
      </c>
      <c r="D4981" s="22"/>
      <c r="E4981" s="23"/>
      <c r="F4981" s="14"/>
      <c r="G4981" s="23"/>
      <c r="H4981" s="22"/>
      <c r="I4981" s="24"/>
      <c r="J4981" s="24"/>
      <c r="K4981" s="25"/>
      <c r="L4981" s="25"/>
      <c r="M4981" s="25"/>
      <c r="N4981" s="25"/>
      <c r="O4981" s="25"/>
      <c r="P4981" s="25"/>
      <c r="Q4981" s="26"/>
      <c r="R4981" s="25"/>
      <c r="S4981" s="25"/>
      <c r="T4981" s="27">
        <f t="shared" si="386"/>
        <v>0</v>
      </c>
      <c r="U4981" s="27">
        <f t="shared" si="387"/>
        <v>0</v>
      </c>
      <c r="V4981" s="25"/>
      <c r="W4981" s="27" t="str">
        <f t="shared" si="388"/>
        <v/>
      </c>
      <c r="X4981" s="43" t="str">
        <f t="shared" si="389"/>
        <v>OK</v>
      </c>
      <c r="Y4981" s="681" t="str">
        <f t="shared" si="390"/>
        <v/>
      </c>
    </row>
    <row r="4982" spans="1:25" x14ac:dyDescent="0.25">
      <c r="A4982" s="68" t="str">
        <f>'0'!$A$4</f>
        <v>………………..</v>
      </c>
      <c r="B4982" s="341">
        <f>'0'!$A$2</f>
        <v>46112</v>
      </c>
      <c r="C4982" s="341" t="s">
        <v>1246</v>
      </c>
      <c r="D4982" s="22"/>
      <c r="E4982" s="23"/>
      <c r="F4982" s="14"/>
      <c r="G4982" s="23"/>
      <c r="H4982" s="22"/>
      <c r="I4982" s="24"/>
      <c r="J4982" s="24"/>
      <c r="K4982" s="25"/>
      <c r="L4982" s="25"/>
      <c r="M4982" s="25"/>
      <c r="N4982" s="25"/>
      <c r="O4982" s="25"/>
      <c r="P4982" s="25"/>
      <c r="Q4982" s="26"/>
      <c r="R4982" s="25"/>
      <c r="S4982" s="25"/>
      <c r="T4982" s="27">
        <f t="shared" si="386"/>
        <v>0</v>
      </c>
      <c r="U4982" s="27">
        <f t="shared" si="387"/>
        <v>0</v>
      </c>
      <c r="V4982" s="25"/>
      <c r="W4982" s="27" t="str">
        <f t="shared" si="388"/>
        <v/>
      </c>
      <c r="X4982" s="43" t="str">
        <f t="shared" si="389"/>
        <v>OK</v>
      </c>
      <c r="Y4982" s="681" t="str">
        <f t="shared" si="390"/>
        <v/>
      </c>
    </row>
    <row r="4983" spans="1:25" x14ac:dyDescent="0.25">
      <c r="A4983" s="68" t="str">
        <f>'0'!$A$4</f>
        <v>………………..</v>
      </c>
      <c r="B4983" s="341">
        <f>'0'!$A$2</f>
        <v>46112</v>
      </c>
      <c r="C4983" s="341" t="s">
        <v>1246</v>
      </c>
      <c r="D4983" s="22"/>
      <c r="E4983" s="23"/>
      <c r="F4983" s="14"/>
      <c r="G4983" s="23"/>
      <c r="H4983" s="22"/>
      <c r="I4983" s="24"/>
      <c r="J4983" s="24"/>
      <c r="K4983" s="25"/>
      <c r="L4983" s="25"/>
      <c r="M4983" s="25"/>
      <c r="N4983" s="25"/>
      <c r="O4983" s="25"/>
      <c r="P4983" s="25"/>
      <c r="Q4983" s="26"/>
      <c r="R4983" s="25"/>
      <c r="S4983" s="25"/>
      <c r="T4983" s="27">
        <f t="shared" si="386"/>
        <v>0</v>
      </c>
      <c r="U4983" s="27">
        <f t="shared" si="387"/>
        <v>0</v>
      </c>
      <c r="V4983" s="25"/>
      <c r="W4983" s="27" t="str">
        <f t="shared" si="388"/>
        <v/>
      </c>
      <c r="X4983" s="43" t="str">
        <f t="shared" si="389"/>
        <v>OK</v>
      </c>
      <c r="Y4983" s="681" t="str">
        <f t="shared" si="390"/>
        <v/>
      </c>
    </row>
    <row r="4984" spans="1:25" x14ac:dyDescent="0.25">
      <c r="A4984" s="68" t="str">
        <f>'0'!$A$4</f>
        <v>………………..</v>
      </c>
      <c r="B4984" s="341">
        <f>'0'!$A$2</f>
        <v>46112</v>
      </c>
      <c r="C4984" s="341" t="s">
        <v>1246</v>
      </c>
      <c r="D4984" s="22"/>
      <c r="E4984" s="23"/>
      <c r="F4984" s="14"/>
      <c r="G4984" s="23"/>
      <c r="H4984" s="22"/>
      <c r="I4984" s="24"/>
      <c r="J4984" s="24"/>
      <c r="K4984" s="25"/>
      <c r="L4984" s="25"/>
      <c r="M4984" s="25"/>
      <c r="N4984" s="25"/>
      <c r="O4984" s="25"/>
      <c r="P4984" s="25"/>
      <c r="Q4984" s="26"/>
      <c r="R4984" s="25"/>
      <c r="S4984" s="25"/>
      <c r="T4984" s="27">
        <f t="shared" si="386"/>
        <v>0</v>
      </c>
      <c r="U4984" s="27">
        <f t="shared" si="387"/>
        <v>0</v>
      </c>
      <c r="V4984" s="25"/>
      <c r="W4984" s="27" t="str">
        <f t="shared" si="388"/>
        <v/>
      </c>
      <c r="X4984" s="43" t="str">
        <f t="shared" si="389"/>
        <v>OK</v>
      </c>
      <c r="Y4984" s="681" t="str">
        <f t="shared" si="390"/>
        <v/>
      </c>
    </row>
    <row r="4985" spans="1:25" x14ac:dyDescent="0.25">
      <c r="A4985" s="68" t="str">
        <f>'0'!$A$4</f>
        <v>………………..</v>
      </c>
      <c r="B4985" s="341">
        <f>'0'!$A$2</f>
        <v>46112</v>
      </c>
      <c r="C4985" s="341" t="s">
        <v>1246</v>
      </c>
      <c r="D4985" s="22"/>
      <c r="E4985" s="23"/>
      <c r="F4985" s="14"/>
      <c r="G4985" s="23"/>
      <c r="H4985" s="22"/>
      <c r="I4985" s="24"/>
      <c r="J4985" s="24"/>
      <c r="K4985" s="25"/>
      <c r="L4985" s="25"/>
      <c r="M4985" s="25"/>
      <c r="N4985" s="25"/>
      <c r="O4985" s="25"/>
      <c r="P4985" s="25"/>
      <c r="Q4985" s="26"/>
      <c r="R4985" s="25"/>
      <c r="S4985" s="25"/>
      <c r="T4985" s="27">
        <f t="shared" si="386"/>
        <v>0</v>
      </c>
      <c r="U4985" s="27">
        <f t="shared" si="387"/>
        <v>0</v>
      </c>
      <c r="V4985" s="25"/>
      <c r="W4985" s="27" t="str">
        <f t="shared" si="388"/>
        <v/>
      </c>
      <c r="X4985" s="43" t="str">
        <f t="shared" si="389"/>
        <v>OK</v>
      </c>
      <c r="Y4985" s="681" t="str">
        <f t="shared" si="390"/>
        <v/>
      </c>
    </row>
    <row r="4986" spans="1:25" x14ac:dyDescent="0.25">
      <c r="A4986" s="68" t="str">
        <f>'0'!$A$4</f>
        <v>………………..</v>
      </c>
      <c r="B4986" s="341">
        <f>'0'!$A$2</f>
        <v>46112</v>
      </c>
      <c r="C4986" s="341" t="s">
        <v>1246</v>
      </c>
      <c r="D4986" s="22"/>
      <c r="E4986" s="23"/>
      <c r="F4986" s="14"/>
      <c r="G4986" s="23"/>
      <c r="H4986" s="22"/>
      <c r="I4986" s="24"/>
      <c r="J4986" s="24"/>
      <c r="K4986" s="25"/>
      <c r="L4986" s="25"/>
      <c r="M4986" s="25"/>
      <c r="N4986" s="25"/>
      <c r="O4986" s="25"/>
      <c r="P4986" s="25"/>
      <c r="Q4986" s="26"/>
      <c r="R4986" s="25"/>
      <c r="S4986" s="25"/>
      <c r="T4986" s="27">
        <f t="shared" si="386"/>
        <v>0</v>
      </c>
      <c r="U4986" s="27">
        <f t="shared" si="387"/>
        <v>0</v>
      </c>
      <c r="V4986" s="25"/>
      <c r="W4986" s="27" t="str">
        <f t="shared" si="388"/>
        <v/>
      </c>
      <c r="X4986" s="43" t="str">
        <f t="shared" si="389"/>
        <v>OK</v>
      </c>
      <c r="Y4986" s="681" t="str">
        <f t="shared" si="390"/>
        <v/>
      </c>
    </row>
    <row r="4987" spans="1:25" x14ac:dyDescent="0.25">
      <c r="A4987" s="68" t="str">
        <f>'0'!$A$4</f>
        <v>………………..</v>
      </c>
      <c r="B4987" s="341">
        <f>'0'!$A$2</f>
        <v>46112</v>
      </c>
      <c r="C4987" s="341" t="s">
        <v>1246</v>
      </c>
      <c r="D4987" s="22"/>
      <c r="E4987" s="23"/>
      <c r="F4987" s="14"/>
      <c r="G4987" s="23"/>
      <c r="H4987" s="22"/>
      <c r="I4987" s="24"/>
      <c r="J4987" s="24"/>
      <c r="K4987" s="25"/>
      <c r="L4987" s="25"/>
      <c r="M4987" s="25"/>
      <c r="N4987" s="25"/>
      <c r="O4987" s="25"/>
      <c r="P4987" s="25"/>
      <c r="Q4987" s="26"/>
      <c r="R4987" s="25"/>
      <c r="S4987" s="25"/>
      <c r="T4987" s="27">
        <f t="shared" si="386"/>
        <v>0</v>
      </c>
      <c r="U4987" s="27">
        <f t="shared" si="387"/>
        <v>0</v>
      </c>
      <c r="V4987" s="25"/>
      <c r="W4987" s="27" t="str">
        <f t="shared" si="388"/>
        <v/>
      </c>
      <c r="X4987" s="43" t="str">
        <f t="shared" si="389"/>
        <v>OK</v>
      </c>
      <c r="Y4987" s="681" t="str">
        <f t="shared" si="390"/>
        <v/>
      </c>
    </row>
    <row r="4988" spans="1:25" x14ac:dyDescent="0.25">
      <c r="A4988" s="68" t="str">
        <f>'0'!$A$4</f>
        <v>………………..</v>
      </c>
      <c r="B4988" s="341">
        <f>'0'!$A$2</f>
        <v>46112</v>
      </c>
      <c r="C4988" s="341" t="s">
        <v>1246</v>
      </c>
      <c r="D4988" s="22"/>
      <c r="E4988" s="23"/>
      <c r="F4988" s="14"/>
      <c r="G4988" s="23"/>
      <c r="H4988" s="22"/>
      <c r="I4988" s="24"/>
      <c r="J4988" s="24"/>
      <c r="K4988" s="25"/>
      <c r="L4988" s="25"/>
      <c r="M4988" s="25"/>
      <c r="N4988" s="25"/>
      <c r="O4988" s="25"/>
      <c r="P4988" s="25"/>
      <c r="Q4988" s="26"/>
      <c r="R4988" s="25"/>
      <c r="S4988" s="25"/>
      <c r="T4988" s="27">
        <f t="shared" si="386"/>
        <v>0</v>
      </c>
      <c r="U4988" s="27">
        <f t="shared" si="387"/>
        <v>0</v>
      </c>
      <c r="V4988" s="25"/>
      <c r="W4988" s="27" t="str">
        <f t="shared" si="388"/>
        <v/>
      </c>
      <c r="X4988" s="43" t="str">
        <f t="shared" si="389"/>
        <v>OK</v>
      </c>
      <c r="Y4988" s="681" t="str">
        <f t="shared" si="390"/>
        <v/>
      </c>
    </row>
    <row r="4989" spans="1:25" x14ac:dyDescent="0.25">
      <c r="A4989" s="68" t="str">
        <f>'0'!$A$4</f>
        <v>………………..</v>
      </c>
      <c r="B4989" s="341">
        <f>'0'!$A$2</f>
        <v>46112</v>
      </c>
      <c r="C4989" s="341" t="s">
        <v>1246</v>
      </c>
      <c r="D4989" s="22"/>
      <c r="E4989" s="23"/>
      <c r="F4989" s="14"/>
      <c r="G4989" s="23"/>
      <c r="H4989" s="22"/>
      <c r="I4989" s="24"/>
      <c r="J4989" s="24"/>
      <c r="K4989" s="25"/>
      <c r="L4989" s="25"/>
      <c r="M4989" s="25"/>
      <c r="N4989" s="25"/>
      <c r="O4989" s="25"/>
      <c r="P4989" s="25"/>
      <c r="Q4989" s="26"/>
      <c r="R4989" s="25"/>
      <c r="S4989" s="25"/>
      <c r="T4989" s="27">
        <f t="shared" si="386"/>
        <v>0</v>
      </c>
      <c r="U4989" s="27">
        <f t="shared" si="387"/>
        <v>0</v>
      </c>
      <c r="V4989" s="25"/>
      <c r="W4989" s="27" t="str">
        <f t="shared" si="388"/>
        <v/>
      </c>
      <c r="X4989" s="43" t="str">
        <f t="shared" si="389"/>
        <v>OK</v>
      </c>
      <c r="Y4989" s="681" t="str">
        <f t="shared" si="390"/>
        <v/>
      </c>
    </row>
    <row r="4990" spans="1:25" x14ac:dyDescent="0.25">
      <c r="A4990" s="68" t="str">
        <f>'0'!$A$4</f>
        <v>………………..</v>
      </c>
      <c r="B4990" s="341">
        <f>'0'!$A$2</f>
        <v>46112</v>
      </c>
      <c r="C4990" s="341" t="s">
        <v>1246</v>
      </c>
      <c r="D4990" s="22"/>
      <c r="E4990" s="23"/>
      <c r="F4990" s="14"/>
      <c r="G4990" s="23"/>
      <c r="H4990" s="22"/>
      <c r="I4990" s="24"/>
      <c r="J4990" s="24"/>
      <c r="K4990" s="25"/>
      <c r="L4990" s="25"/>
      <c r="M4990" s="25"/>
      <c r="N4990" s="25"/>
      <c r="O4990" s="25"/>
      <c r="P4990" s="25"/>
      <c r="Q4990" s="26"/>
      <c r="R4990" s="25"/>
      <c r="S4990" s="25"/>
      <c r="T4990" s="27">
        <f t="shared" si="386"/>
        <v>0</v>
      </c>
      <c r="U4990" s="27">
        <f t="shared" si="387"/>
        <v>0</v>
      </c>
      <c r="V4990" s="25"/>
      <c r="W4990" s="27" t="str">
        <f t="shared" si="388"/>
        <v/>
      </c>
      <c r="X4990" s="43" t="str">
        <f t="shared" si="389"/>
        <v>OK</v>
      </c>
      <c r="Y4990" s="681" t="str">
        <f t="shared" si="390"/>
        <v/>
      </c>
    </row>
    <row r="4991" spans="1:25" x14ac:dyDescent="0.25">
      <c r="A4991" s="68" t="str">
        <f>'0'!$A$4</f>
        <v>………………..</v>
      </c>
      <c r="B4991" s="341">
        <f>'0'!$A$2</f>
        <v>46112</v>
      </c>
      <c r="C4991" s="341" t="s">
        <v>1246</v>
      </c>
      <c r="D4991" s="22"/>
      <c r="E4991" s="23"/>
      <c r="F4991" s="14"/>
      <c r="G4991" s="23"/>
      <c r="H4991" s="22"/>
      <c r="I4991" s="24"/>
      <c r="J4991" s="24"/>
      <c r="K4991" s="25"/>
      <c r="L4991" s="25"/>
      <c r="M4991" s="25"/>
      <c r="N4991" s="25"/>
      <c r="O4991" s="25"/>
      <c r="P4991" s="25"/>
      <c r="Q4991" s="26"/>
      <c r="R4991" s="25"/>
      <c r="S4991" s="25"/>
      <c r="T4991" s="27">
        <f t="shared" si="386"/>
        <v>0</v>
      </c>
      <c r="U4991" s="27">
        <f t="shared" si="387"/>
        <v>0</v>
      </c>
      <c r="V4991" s="25"/>
      <c r="W4991" s="27" t="str">
        <f t="shared" si="388"/>
        <v/>
      </c>
      <c r="X4991" s="43" t="str">
        <f t="shared" si="389"/>
        <v>OK</v>
      </c>
      <c r="Y4991" s="681" t="str">
        <f t="shared" si="390"/>
        <v/>
      </c>
    </row>
    <row r="4992" spans="1:25" x14ac:dyDescent="0.25">
      <c r="A4992" s="68" t="str">
        <f>'0'!$A$4</f>
        <v>………………..</v>
      </c>
      <c r="B4992" s="341">
        <f>'0'!$A$2</f>
        <v>46112</v>
      </c>
      <c r="C4992" s="341" t="s">
        <v>1246</v>
      </c>
      <c r="D4992" s="22"/>
      <c r="E4992" s="23"/>
      <c r="F4992" s="14"/>
      <c r="G4992" s="23"/>
      <c r="H4992" s="22"/>
      <c r="I4992" s="24"/>
      <c r="J4992" s="24"/>
      <c r="K4992" s="25"/>
      <c r="L4992" s="25"/>
      <c r="M4992" s="25"/>
      <c r="N4992" s="25"/>
      <c r="O4992" s="25"/>
      <c r="P4992" s="25"/>
      <c r="Q4992" s="26"/>
      <c r="R4992" s="25"/>
      <c r="S4992" s="25"/>
      <c r="T4992" s="27">
        <f t="shared" si="386"/>
        <v>0</v>
      </c>
      <c r="U4992" s="27">
        <f t="shared" si="387"/>
        <v>0</v>
      </c>
      <c r="V4992" s="25"/>
      <c r="W4992" s="27" t="str">
        <f t="shared" si="388"/>
        <v/>
      </c>
      <c r="X4992" s="43" t="str">
        <f t="shared" si="389"/>
        <v>OK</v>
      </c>
      <c r="Y4992" s="681" t="str">
        <f t="shared" si="390"/>
        <v/>
      </c>
    </row>
    <row r="4993" spans="1:25" x14ac:dyDescent="0.25">
      <c r="A4993" s="68" t="str">
        <f>'0'!$A$4</f>
        <v>………………..</v>
      </c>
      <c r="B4993" s="341">
        <f>'0'!$A$2</f>
        <v>46112</v>
      </c>
      <c r="C4993" s="341" t="s">
        <v>1246</v>
      </c>
      <c r="D4993" s="22"/>
      <c r="E4993" s="23"/>
      <c r="F4993" s="14"/>
      <c r="G4993" s="23"/>
      <c r="H4993" s="22"/>
      <c r="I4993" s="24"/>
      <c r="J4993" s="24"/>
      <c r="K4993" s="25"/>
      <c r="L4993" s="25"/>
      <c r="M4993" s="25"/>
      <c r="N4993" s="25"/>
      <c r="O4993" s="25"/>
      <c r="P4993" s="25"/>
      <c r="Q4993" s="26"/>
      <c r="R4993" s="25"/>
      <c r="S4993" s="25"/>
      <c r="T4993" s="27">
        <f t="shared" si="386"/>
        <v>0</v>
      </c>
      <c r="U4993" s="27">
        <f t="shared" si="387"/>
        <v>0</v>
      </c>
      <c r="V4993" s="25"/>
      <c r="W4993" s="27" t="str">
        <f t="shared" si="388"/>
        <v/>
      </c>
      <c r="X4993" s="43" t="str">
        <f t="shared" si="389"/>
        <v>OK</v>
      </c>
      <c r="Y4993" s="681" t="str">
        <f t="shared" si="390"/>
        <v/>
      </c>
    </row>
    <row r="4994" spans="1:25" x14ac:dyDescent="0.25">
      <c r="A4994" s="68" t="str">
        <f>'0'!$A$4</f>
        <v>………………..</v>
      </c>
      <c r="B4994" s="341">
        <f>'0'!$A$2</f>
        <v>46112</v>
      </c>
      <c r="C4994" s="341" t="s">
        <v>1246</v>
      </c>
      <c r="D4994" s="22"/>
      <c r="E4994" s="23"/>
      <c r="F4994" s="14"/>
      <c r="G4994" s="23"/>
      <c r="H4994" s="22"/>
      <c r="I4994" s="24"/>
      <c r="J4994" s="24"/>
      <c r="K4994" s="25"/>
      <c r="L4994" s="25"/>
      <c r="M4994" s="25"/>
      <c r="N4994" s="25"/>
      <c r="O4994" s="25"/>
      <c r="P4994" s="25"/>
      <c r="Q4994" s="26"/>
      <c r="R4994" s="25"/>
      <c r="S4994" s="25"/>
      <c r="T4994" s="27">
        <f t="shared" si="386"/>
        <v>0</v>
      </c>
      <c r="U4994" s="27">
        <f t="shared" si="387"/>
        <v>0</v>
      </c>
      <c r="V4994" s="25"/>
      <c r="W4994" s="27" t="str">
        <f t="shared" si="388"/>
        <v/>
      </c>
      <c r="X4994" s="43" t="str">
        <f t="shared" si="389"/>
        <v>OK</v>
      </c>
      <c r="Y4994" s="681" t="str">
        <f t="shared" si="390"/>
        <v/>
      </c>
    </row>
    <row r="4995" spans="1:25" x14ac:dyDescent="0.25">
      <c r="A4995" s="68" t="str">
        <f>'0'!$A$4</f>
        <v>………………..</v>
      </c>
      <c r="B4995" s="341">
        <f>'0'!$A$2</f>
        <v>46112</v>
      </c>
      <c r="C4995" s="341" t="s">
        <v>1246</v>
      </c>
      <c r="D4995" s="22"/>
      <c r="E4995" s="23"/>
      <c r="F4995" s="14"/>
      <c r="G4995" s="23"/>
      <c r="H4995" s="22"/>
      <c r="I4995" s="24"/>
      <c r="J4995" s="24"/>
      <c r="K4995" s="25"/>
      <c r="L4995" s="25"/>
      <c r="M4995" s="25"/>
      <c r="N4995" s="25"/>
      <c r="O4995" s="25"/>
      <c r="P4995" s="25"/>
      <c r="Q4995" s="26"/>
      <c r="R4995" s="25"/>
      <c r="S4995" s="25"/>
      <c r="T4995" s="27">
        <f t="shared" si="386"/>
        <v>0</v>
      </c>
      <c r="U4995" s="27">
        <f t="shared" si="387"/>
        <v>0</v>
      </c>
      <c r="V4995" s="25"/>
      <c r="W4995" s="27" t="str">
        <f t="shared" si="388"/>
        <v/>
      </c>
      <c r="X4995" s="43" t="str">
        <f t="shared" si="389"/>
        <v>OK</v>
      </c>
      <c r="Y4995" s="681" t="str">
        <f t="shared" si="390"/>
        <v/>
      </c>
    </row>
    <row r="4996" spans="1:25" x14ac:dyDescent="0.25">
      <c r="A4996" s="68" t="str">
        <f>'0'!$A$4</f>
        <v>………………..</v>
      </c>
      <c r="B4996" s="341">
        <f>'0'!$A$2</f>
        <v>46112</v>
      </c>
      <c r="C4996" s="341" t="s">
        <v>1246</v>
      </c>
      <c r="D4996" s="22"/>
      <c r="E4996" s="23"/>
      <c r="F4996" s="14"/>
      <c r="G4996" s="23"/>
      <c r="H4996" s="22"/>
      <c r="I4996" s="24"/>
      <c r="J4996" s="24"/>
      <c r="K4996" s="25"/>
      <c r="L4996" s="25"/>
      <c r="M4996" s="25"/>
      <c r="N4996" s="25"/>
      <c r="O4996" s="25"/>
      <c r="P4996" s="25"/>
      <c r="Q4996" s="26"/>
      <c r="R4996" s="25"/>
      <c r="S4996" s="25"/>
      <c r="T4996" s="27">
        <f t="shared" si="386"/>
        <v>0</v>
      </c>
      <c r="U4996" s="27">
        <f t="shared" si="387"/>
        <v>0</v>
      </c>
      <c r="V4996" s="25"/>
      <c r="W4996" s="27" t="str">
        <f t="shared" si="388"/>
        <v/>
      </c>
      <c r="X4996" s="43" t="str">
        <f t="shared" si="389"/>
        <v>OK</v>
      </c>
      <c r="Y4996" s="681" t="str">
        <f t="shared" si="390"/>
        <v/>
      </c>
    </row>
    <row r="4997" spans="1:25" x14ac:dyDescent="0.25">
      <c r="A4997" s="68" t="str">
        <f>'0'!$A$4</f>
        <v>………………..</v>
      </c>
      <c r="B4997" s="341">
        <f>'0'!$A$2</f>
        <v>46112</v>
      </c>
      <c r="C4997" s="341" t="s">
        <v>1246</v>
      </c>
      <c r="D4997" s="22"/>
      <c r="E4997" s="23"/>
      <c r="F4997" s="14"/>
      <c r="G4997" s="23"/>
      <c r="H4997" s="22"/>
      <c r="I4997" s="24"/>
      <c r="J4997" s="24"/>
      <c r="K4997" s="25"/>
      <c r="L4997" s="25"/>
      <c r="M4997" s="25"/>
      <c r="N4997" s="25"/>
      <c r="O4997" s="25"/>
      <c r="P4997" s="25"/>
      <c r="Q4997" s="26"/>
      <c r="R4997" s="25"/>
      <c r="S4997" s="25"/>
      <c r="T4997" s="27">
        <f t="shared" si="386"/>
        <v>0</v>
      </c>
      <c r="U4997" s="27">
        <f t="shared" si="387"/>
        <v>0</v>
      </c>
      <c r="V4997" s="25"/>
      <c r="W4997" s="27" t="str">
        <f t="shared" si="388"/>
        <v/>
      </c>
      <c r="X4997" s="43" t="str">
        <f t="shared" si="389"/>
        <v>OK</v>
      </c>
      <c r="Y4997" s="681" t="str">
        <f t="shared" si="390"/>
        <v/>
      </c>
    </row>
    <row r="4998" spans="1:25" x14ac:dyDescent="0.25">
      <c r="A4998" s="68" t="str">
        <f>'0'!$A$4</f>
        <v>………………..</v>
      </c>
      <c r="B4998" s="341">
        <f>'0'!$A$2</f>
        <v>46112</v>
      </c>
      <c r="C4998" s="341" t="s">
        <v>1246</v>
      </c>
      <c r="D4998" s="22"/>
      <c r="E4998" s="23"/>
      <c r="F4998" s="14"/>
      <c r="G4998" s="23"/>
      <c r="H4998" s="22"/>
      <c r="I4998" s="24"/>
      <c r="J4998" s="24"/>
      <c r="K4998" s="25"/>
      <c r="L4998" s="25"/>
      <c r="M4998" s="25"/>
      <c r="N4998" s="25"/>
      <c r="O4998" s="25"/>
      <c r="P4998" s="25"/>
      <c r="Q4998" s="26"/>
      <c r="R4998" s="25"/>
      <c r="S4998" s="25"/>
      <c r="T4998" s="27">
        <f t="shared" si="386"/>
        <v>0</v>
      </c>
      <c r="U4998" s="27">
        <f t="shared" si="387"/>
        <v>0</v>
      </c>
      <c r="V4998" s="25"/>
      <c r="W4998" s="27" t="str">
        <f t="shared" si="388"/>
        <v/>
      </c>
      <c r="X4998" s="43" t="str">
        <f t="shared" si="389"/>
        <v>OK</v>
      </c>
      <c r="Y4998" s="681" t="str">
        <f t="shared" si="390"/>
        <v/>
      </c>
    </row>
    <row r="4999" spans="1:25" x14ac:dyDescent="0.25">
      <c r="A4999" s="68" t="str">
        <f>'0'!$A$4</f>
        <v>………………..</v>
      </c>
      <c r="B4999" s="341">
        <f>'0'!$A$2</f>
        <v>46112</v>
      </c>
      <c r="C4999" s="341" t="s">
        <v>1246</v>
      </c>
      <c r="D4999" s="22"/>
      <c r="E4999" s="23"/>
      <c r="F4999" s="14"/>
      <c r="G4999" s="23"/>
      <c r="H4999" s="22"/>
      <c r="I4999" s="24"/>
      <c r="J4999" s="24"/>
      <c r="K4999" s="25"/>
      <c r="L4999" s="25"/>
      <c r="M4999" s="25"/>
      <c r="N4999" s="25"/>
      <c r="O4999" s="25"/>
      <c r="P4999" s="25"/>
      <c r="Q4999" s="26"/>
      <c r="R4999" s="25"/>
      <c r="S4999" s="25"/>
      <c r="T4999" s="27">
        <f t="shared" si="386"/>
        <v>0</v>
      </c>
      <c r="U4999" s="27">
        <f t="shared" si="387"/>
        <v>0</v>
      </c>
      <c r="V4999" s="25"/>
      <c r="W4999" s="27" t="str">
        <f t="shared" si="388"/>
        <v/>
      </c>
      <c r="X4999" s="43" t="str">
        <f t="shared" si="389"/>
        <v>OK</v>
      </c>
      <c r="Y4999" s="681" t="str">
        <f t="shared" si="390"/>
        <v/>
      </c>
    </row>
    <row r="5000" spans="1:25" x14ac:dyDescent="0.25">
      <c r="A5000" s="68" t="str">
        <f>'0'!$A$4</f>
        <v>………………..</v>
      </c>
      <c r="B5000" s="341">
        <f>'0'!$A$2</f>
        <v>46112</v>
      </c>
      <c r="C5000" s="341" t="s">
        <v>1246</v>
      </c>
      <c r="D5000" s="22"/>
      <c r="E5000" s="23"/>
      <c r="F5000" s="14"/>
      <c r="G5000" s="23"/>
      <c r="H5000" s="22"/>
      <c r="I5000" s="24"/>
      <c r="J5000" s="24"/>
      <c r="K5000" s="25"/>
      <c r="L5000" s="25"/>
      <c r="M5000" s="25"/>
      <c r="N5000" s="25"/>
      <c r="O5000" s="25"/>
      <c r="P5000" s="25"/>
      <c r="Q5000" s="26"/>
      <c r="R5000" s="25"/>
      <c r="S5000" s="25"/>
      <c r="T5000" s="27">
        <f t="shared" si="386"/>
        <v>0</v>
      </c>
      <c r="U5000" s="27">
        <f t="shared" si="387"/>
        <v>0</v>
      </c>
      <c r="V5000" s="25"/>
      <c r="W5000" s="27" t="str">
        <f t="shared" si="388"/>
        <v/>
      </c>
      <c r="X5000" s="43" t="str">
        <f t="shared" si="389"/>
        <v>OK</v>
      </c>
      <c r="Y5000" s="681" t="str">
        <f t="shared" si="390"/>
        <v/>
      </c>
    </row>
    <row r="5001" spans="1:25" x14ac:dyDescent="0.25">
      <c r="A5001" s="68" t="str">
        <f>'0'!$A$4</f>
        <v>………………..</v>
      </c>
      <c r="B5001" s="341">
        <f>'0'!$A$2</f>
        <v>46112</v>
      </c>
      <c r="C5001" s="341" t="s">
        <v>1246</v>
      </c>
      <c r="D5001" s="22"/>
      <c r="E5001" s="23"/>
      <c r="F5001" s="14"/>
      <c r="G5001" s="23"/>
      <c r="H5001" s="22"/>
      <c r="I5001" s="24"/>
      <c r="J5001" s="24"/>
      <c r="K5001" s="25"/>
      <c r="L5001" s="25"/>
      <c r="M5001" s="25"/>
      <c r="N5001" s="25"/>
      <c r="O5001" s="25"/>
      <c r="P5001" s="25"/>
      <c r="Q5001" s="26"/>
      <c r="R5001" s="25"/>
      <c r="S5001" s="25"/>
      <c r="T5001" s="27">
        <f>N5001+P5001-R5001</f>
        <v>0</v>
      </c>
      <c r="U5001" s="27">
        <f>O5001+Q5001-S5001</f>
        <v>0</v>
      </c>
      <c r="V5001" s="25"/>
      <c r="W5001" s="27" t="str">
        <f>IF(K5001="","",K5001-M5001-(P5001-Q5001))</f>
        <v/>
      </c>
      <c r="X5001" s="43" t="str">
        <f>IF(ROUND(T5001-V5001,2)&gt;=0,"OK","Просрочието не може да надхвърля задължението")</f>
        <v>OK</v>
      </c>
      <c r="Y5001" s="681" t="str">
        <f t="shared" ref="Y5001:Y5002" si="391">IF(COUNTBLANK(D5001:W5001)=18,"",IF(D5001="999999999","",IF(ISNUMBER(VALUE(D5001)),IF(LEN(D5001)&lt;&gt;9,"Въведеното ЕИК е твърде късо или твърде дълго",IF(OR(MOD(MID(D5001,1,1)*1+MID(D5001,2,1)*2+MID(D5001,3,1)*3+MID(D5001,4,1)*4+MID(D5001,5,1)*5+MID(D5001,6,1)*6+MID(D5001,7,1)*7+MID(D5001,8,1)*8,11)-MID(D5001,9,1)=0,AND(MOD(MID(D5001,1,1)*3+MID(D5001,2,1)*4+MID(D5001,3,1)*5+MID(D5001,4,1)*6+MID(D5001,5,1)*7+MID(D5001,6,1)*8+MID(D5001,7,1)*9+MID(D5001,8,1)*10,11)=10,MID(D5001,9,1)*1=0),MOD(MID(D5001,1,1)*3+MID(D5001,2,1)*4+MID(D5001,3,1)*5+MID(D5001,4,1)*6+MID(D5001,5,1)*7+MID(D5001,6,1)*8+MID(D5001,7,1)*9+MID(D5001,8,1)*10,11)-MID(D5001,9,1)=0),"","Въведеното ЕИК е невалидно")),"Въведеното ЕИК съдържа непозволени символи")))</f>
        <v/>
      </c>
    </row>
    <row r="5002" spans="1:25" x14ac:dyDescent="0.25">
      <c r="A5002" s="68" t="str">
        <f>'0'!$A$4</f>
        <v>………………..</v>
      </c>
      <c r="B5002" s="341">
        <f>'0'!$A$2</f>
        <v>46112</v>
      </c>
      <c r="C5002" s="341" t="s">
        <v>1246</v>
      </c>
      <c r="D5002" s="22"/>
      <c r="E5002" s="23"/>
      <c r="F5002" s="14"/>
      <c r="G5002" s="23"/>
      <c r="H5002" s="22"/>
      <c r="I5002" s="24"/>
      <c r="J5002" s="24"/>
      <c r="K5002" s="25"/>
      <c r="L5002" s="25"/>
      <c r="M5002" s="25"/>
      <c r="N5002" s="25"/>
      <c r="O5002" s="25"/>
      <c r="P5002" s="25"/>
      <c r="Q5002" s="26"/>
      <c r="R5002" s="25"/>
      <c r="S5002" s="25"/>
      <c r="T5002" s="27">
        <f>N5002+P5002-R5002</f>
        <v>0</v>
      </c>
      <c r="U5002" s="27">
        <f>O5002+Q5002-S5002</f>
        <v>0</v>
      </c>
      <c r="V5002" s="25"/>
      <c r="W5002" s="27" t="str">
        <f>IF(K5002="","",K5002-M5002-(P5002-Q5002))</f>
        <v/>
      </c>
      <c r="X5002" s="43" t="str">
        <f>IF(ROUND(T5002-V5002,2)&gt;=0,"OK","Просрочието не може да надхвърля задължението")</f>
        <v>OK</v>
      </c>
      <c r="Y5002" s="681" t="str">
        <f t="shared" si="391"/>
        <v/>
      </c>
    </row>
  </sheetData>
  <sheetProtection algorithmName="SHA-512" hashValue="hSZIgFwsltb8Fif8k5kEhRF1w+pCL+jEuGQAcFf+4VysZ/rH6FiFGSgGP1W5byoGT8qg5SO5wyXSjqpkbWZTiw==" saltValue="pFKWBR5oT2w/iePQCqcTDA==" spinCount="100000" sheet="1" autoFilter="0"/>
  <autoFilter ref="A7:Y5002"/>
  <mergeCells count="7">
    <mergeCell ref="Z5:Z16"/>
    <mergeCell ref="D1:W1"/>
    <mergeCell ref="D4:L4"/>
    <mergeCell ref="N4:O4"/>
    <mergeCell ref="P4:Q4"/>
    <mergeCell ref="R4:S4"/>
    <mergeCell ref="T4:W4"/>
  </mergeCells>
  <conditionalFormatting sqref="T6:V6">
    <cfRule type="cellIs" dxfId="11" priority="1" operator="equal">
      <formula>"OK"</formula>
    </cfRule>
  </conditionalFormatting>
  <conditionalFormatting sqref="X8:X5002">
    <cfRule type="cellIs" dxfId="10" priority="4" operator="equal">
      <formula>"OK"</formula>
    </cfRule>
  </conditionalFormatting>
  <dataValidations count="3">
    <dataValidation type="date" allowBlank="1" showInputMessage="1" showErrorMessage="1" sqref="I8:J5002">
      <formula1>36526</formula1>
      <formula2>45658</formula2>
    </dataValidation>
    <dataValidation type="decimal" allowBlank="1" showInputMessage="1" showErrorMessage="1" sqref="K8:K5002 P8:V5002">
      <formula1>0</formula1>
      <formula2>99000000</formula2>
    </dataValidation>
    <dataValidation type="list" allowBlank="1" showInputMessage="1" showErrorMessage="1" sqref="F8:F5002">
      <formula1>dogovori</formula1>
    </dataValidation>
  </dataValidations>
  <pageMargins left="0" right="0" top="0" bottom="0" header="0" footer="0"/>
  <pageSetup paperSize="9" scale="52" fitToHeight="0" orientation="landscape" r:id="rId1"/>
  <ignoredErrors>
    <ignoredError sqref="H316:H33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X53"/>
  <sheetViews>
    <sheetView showGridLines="0" topLeftCell="D1" zoomScaleNormal="100" zoomScaleSheetLayoutView="90" workbookViewId="0">
      <selection activeCell="D7" sqref="D7"/>
    </sheetView>
  </sheetViews>
  <sheetFormatPr defaultColWidth="9.140625" defaultRowHeight="12.75" x14ac:dyDescent="0.2"/>
  <cols>
    <col min="1" max="1" width="12.140625" style="68" hidden="1" customWidth="1"/>
    <col min="2" max="2" width="7.85546875" style="68" hidden="1" customWidth="1"/>
    <col min="3" max="3" width="3.85546875" style="68" hidden="1" customWidth="1"/>
    <col min="4" max="4" width="9.140625" style="36" customWidth="1"/>
    <col min="5" max="5" width="31.85546875" style="36" customWidth="1"/>
    <col min="6" max="6" width="30.7109375" style="36" customWidth="1"/>
    <col min="7" max="7" width="11" style="36" customWidth="1"/>
    <col min="8" max="8" width="10.28515625" style="36" customWidth="1"/>
    <col min="9" max="10" width="8.7109375" style="36" customWidth="1"/>
    <col min="11" max="11" width="10.5703125" style="36" customWidth="1"/>
    <col min="12" max="13" width="9.42578125" style="36" customWidth="1"/>
    <col min="14" max="14" width="10.5703125" style="36" customWidth="1"/>
    <col min="15" max="16" width="8.42578125" style="36" customWidth="1"/>
    <col min="17" max="18" width="10.85546875" style="36" customWidth="1"/>
    <col min="19" max="19" width="4.28515625" style="36" customWidth="1"/>
    <col min="20" max="20" width="45.42578125" style="36" customWidth="1"/>
    <col min="21" max="21" width="9.140625" style="36"/>
    <col min="22" max="22" width="9.140625" style="291"/>
    <col min="23" max="23" width="4.28515625" style="291" customWidth="1"/>
    <col min="24" max="24" width="9.140625" style="291"/>
    <col min="25" max="16384" width="9.140625" style="36"/>
  </cols>
  <sheetData>
    <row r="1" spans="1:24" ht="33.75" customHeight="1" x14ac:dyDescent="0.2">
      <c r="D1" s="779" t="str">
        <f>"Т13 ОТЧЕТ ЗА РАЗМЕРА НА НЕТНАТА ЕКСПОЗИЦИЯ НА "&amp;'0'!A6&amp;" КЪМ "&amp;TEXT(B7,"DD-MM-YYYY")</f>
        <v>Т13 ОТЧЕТ ЗА РАЗМЕРА НА НЕТНАТА ЕКСПОЗИЦИЯ НА ЛЕЧЕБНО ЗАВЕДЕНИЕ КЪМ 31-03-2026</v>
      </c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263" t="s">
        <v>783</v>
      </c>
      <c r="T1" s="263"/>
    </row>
    <row r="2" spans="1:24" ht="9.75" customHeight="1" x14ac:dyDescent="0.2"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24" ht="9.75" customHeight="1" x14ac:dyDescent="0.2"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24" ht="12.75" customHeight="1" thickBot="1" x14ac:dyDescent="0.25">
      <c r="D4" s="790" t="s">
        <v>694</v>
      </c>
      <c r="E4" s="791"/>
      <c r="F4" s="810" t="s">
        <v>695</v>
      </c>
      <c r="G4" s="813" t="s">
        <v>690</v>
      </c>
      <c r="H4" s="814"/>
      <c r="I4" s="814"/>
      <c r="J4" s="815"/>
      <c r="K4" s="813" t="s">
        <v>687</v>
      </c>
      <c r="L4" s="814"/>
      <c r="M4" s="815"/>
      <c r="N4" s="813" t="s">
        <v>693</v>
      </c>
      <c r="O4" s="814"/>
      <c r="P4" s="815"/>
      <c r="Q4" s="811" t="s">
        <v>400</v>
      </c>
      <c r="R4" s="812"/>
      <c r="S4" s="36" t="s">
        <v>345</v>
      </c>
      <c r="T4" s="36" t="s">
        <v>343</v>
      </c>
    </row>
    <row r="5" spans="1:24" ht="62.25" customHeight="1" thickBot="1" x14ac:dyDescent="0.25">
      <c r="A5" s="6" t="s">
        <v>341</v>
      </c>
      <c r="B5" s="6" t="s">
        <v>342</v>
      </c>
      <c r="C5" s="6"/>
      <c r="D5" s="132" t="s">
        <v>166</v>
      </c>
      <c r="E5" s="133" t="s">
        <v>622</v>
      </c>
      <c r="F5" s="810"/>
      <c r="G5" s="134" t="s">
        <v>1318</v>
      </c>
      <c r="H5" s="135" t="s">
        <v>401</v>
      </c>
      <c r="I5" s="135" t="s">
        <v>691</v>
      </c>
      <c r="J5" s="135" t="s">
        <v>692</v>
      </c>
      <c r="K5" s="134" t="s">
        <v>1318</v>
      </c>
      <c r="L5" s="135" t="s">
        <v>691</v>
      </c>
      <c r="M5" s="135" t="s">
        <v>692</v>
      </c>
      <c r="N5" s="134" t="s">
        <v>1318</v>
      </c>
      <c r="O5" s="135" t="s">
        <v>691</v>
      </c>
      <c r="P5" s="135" t="s">
        <v>692</v>
      </c>
      <c r="Q5" s="136" t="s">
        <v>1302</v>
      </c>
      <c r="R5" s="137" t="s">
        <v>401</v>
      </c>
      <c r="S5" s="259" t="str">
        <f>IF(SUM(S7:S52)&gt;0,"Грешка",IF(ROUND(SUMIFS($G$7:$G$52,$D$7:$D$52,$A7)+SUMIFS($K$7:$K$52,$D$7:$D$52,$A7)-'02'!I37-'02'!I64-'02'!I97-'02'!I99,2)=0,"OK","Грешка"))</f>
        <v>OK</v>
      </c>
      <c r="T5" s="210" t="str">
        <f>IF(COUNTBLANK('0'!A12:A16)=5,"OK",IF(ROUND($G$6 + $K$6 -'02'!J37-'02'!J64-'02'!J97-'02'!J99,2)=0,"OK","Грешка"))</f>
        <v>OK</v>
      </c>
      <c r="U5" s="129"/>
    </row>
    <row r="6" spans="1:24" s="263" customFormat="1" ht="14.25" customHeight="1" x14ac:dyDescent="0.2">
      <c r="A6" s="286"/>
      <c r="B6" s="286"/>
      <c r="C6" s="286"/>
      <c r="D6" s="305"/>
      <c r="E6" s="306"/>
      <c r="F6" s="307" t="s">
        <v>330</v>
      </c>
      <c r="G6" s="736">
        <f>SUM(G7:G53)</f>
        <v>0</v>
      </c>
      <c r="H6" s="737"/>
      <c r="I6" s="737"/>
      <c r="J6" s="738"/>
      <c r="K6" s="736">
        <f>SUM(K7:K53)</f>
        <v>0</v>
      </c>
      <c r="L6" s="737"/>
      <c r="M6" s="738"/>
      <c r="N6" s="736">
        <f>SUM(N7:N53)</f>
        <v>0</v>
      </c>
      <c r="O6" s="737"/>
      <c r="P6" s="738"/>
      <c r="Q6" s="736">
        <f>SUM(Q7:Q53)</f>
        <v>0</v>
      </c>
      <c r="R6" s="739"/>
      <c r="U6" s="308"/>
      <c r="V6" s="309">
        <f>SUM(V7:V53)</f>
        <v>0</v>
      </c>
      <c r="W6" s="309"/>
      <c r="X6" s="309"/>
    </row>
    <row r="7" spans="1:24" x14ac:dyDescent="0.2">
      <c r="A7" s="68" t="str">
        <f>'0'!$A$4</f>
        <v>………………..</v>
      </c>
      <c r="B7" s="341">
        <f>'0'!$A$2</f>
        <v>46112</v>
      </c>
      <c r="C7" s="341" t="s">
        <v>1245</v>
      </c>
      <c r="D7" s="58"/>
      <c r="E7" s="59" t="str">
        <f>IF(D7="","",VLOOKUP(D7,'0'!$A$11:$B$16,2,0))</f>
        <v/>
      </c>
      <c r="F7" s="58"/>
      <c r="G7" s="219">
        <v>0</v>
      </c>
      <c r="H7" s="130" t="str">
        <f t="shared" ref="H7:H16" si="0">IF(SUMIFS($G$7:$G$53,$D$7:$D$53,D7)=0,"",G7/SUMIFS($G$7:$G$53,$D$7:$D$53,D7))</f>
        <v/>
      </c>
      <c r="I7" s="279">
        <v>0</v>
      </c>
      <c r="J7" s="279">
        <v>0</v>
      </c>
      <c r="K7" s="281">
        <v>0</v>
      </c>
      <c r="L7" s="279">
        <v>0</v>
      </c>
      <c r="M7" s="282">
        <v>0</v>
      </c>
      <c r="N7" s="281">
        <v>0</v>
      </c>
      <c r="O7" s="279">
        <v>0</v>
      </c>
      <c r="P7" s="279">
        <v>0</v>
      </c>
      <c r="Q7" s="310">
        <f t="shared" ref="Q7:Q53" si="1">IF(F7="",0,G7-K7-N7)</f>
        <v>0</v>
      </c>
      <c r="R7" s="131" t="str">
        <f t="shared" ref="R7:R53" si="2">IF(SUMIFS($Q$7:$Q$53,$D$7:$D$53,D7)=0,"",Q7/SUMIFS($Q$7:$Q$53,$D$7:$D$53,D7))</f>
        <v/>
      </c>
      <c r="S7" s="36" t="str">
        <f t="shared" ref="S7:S53" si="3">IF(Q7=0,"",COUNTBLANK(D7:Q7))</f>
        <v/>
      </c>
      <c r="T7" s="781" t="s">
        <v>930</v>
      </c>
      <c r="V7" s="291">
        <f t="shared" ref="V7:V53" si="4">IF(OR(D7&lt;&gt;A7, F7="Парични средства в каса", F7="Парични еквиваленти", F7 =""),0,G7-K7-N7)</f>
        <v>0</v>
      </c>
      <c r="W7" s="292" t="e">
        <f>(V7/$G$6)</f>
        <v>#DIV/0!</v>
      </c>
    </row>
    <row r="8" spans="1:24" x14ac:dyDescent="0.2">
      <c r="A8" s="68" t="str">
        <f>'0'!$A$4</f>
        <v>………………..</v>
      </c>
      <c r="B8" s="341">
        <f>'0'!$A$2</f>
        <v>46112</v>
      </c>
      <c r="C8" s="341" t="s">
        <v>1245</v>
      </c>
      <c r="D8" s="58"/>
      <c r="E8" s="59" t="str">
        <f>IF(D8="","",VLOOKUP(D8,'0'!$A$11:$B$16,2,0))</f>
        <v/>
      </c>
      <c r="F8" s="58"/>
      <c r="G8" s="219">
        <v>0</v>
      </c>
      <c r="H8" s="130" t="str">
        <f t="shared" si="0"/>
        <v/>
      </c>
      <c r="I8" s="12">
        <v>0</v>
      </c>
      <c r="J8" s="12">
        <v>0</v>
      </c>
      <c r="K8" s="219">
        <v>0</v>
      </c>
      <c r="L8" s="12">
        <v>0</v>
      </c>
      <c r="M8" s="12">
        <v>0</v>
      </c>
      <c r="N8" s="219">
        <v>0</v>
      </c>
      <c r="O8" s="12">
        <v>0</v>
      </c>
      <c r="P8" s="12">
        <v>0</v>
      </c>
      <c r="Q8" s="310">
        <f t="shared" si="1"/>
        <v>0</v>
      </c>
      <c r="R8" s="131" t="str">
        <f t="shared" si="2"/>
        <v/>
      </c>
      <c r="S8" s="36" t="str">
        <f t="shared" si="3"/>
        <v/>
      </c>
      <c r="T8" s="781"/>
      <c r="V8" s="291">
        <f t="shared" si="4"/>
        <v>0</v>
      </c>
      <c r="W8" s="292" t="e">
        <f t="shared" ref="W8:W53" si="5">(V8/$G$6)</f>
        <v>#DIV/0!</v>
      </c>
    </row>
    <row r="9" spans="1:24" x14ac:dyDescent="0.2">
      <c r="A9" s="68" t="str">
        <f>'0'!$A$4</f>
        <v>………………..</v>
      </c>
      <c r="B9" s="341">
        <f>'0'!$A$2</f>
        <v>46112</v>
      </c>
      <c r="C9" s="341" t="s">
        <v>1245</v>
      </c>
      <c r="D9" s="58"/>
      <c r="E9" s="59" t="str">
        <f>IF(D9="","",VLOOKUP(D9,'0'!$A$11:$B$16,2,0))</f>
        <v/>
      </c>
      <c r="F9" s="58"/>
      <c r="G9" s="219">
        <v>0</v>
      </c>
      <c r="H9" s="130" t="str">
        <f t="shared" si="0"/>
        <v/>
      </c>
      <c r="I9" s="12">
        <v>0</v>
      </c>
      <c r="J9" s="12">
        <v>0</v>
      </c>
      <c r="K9" s="219">
        <v>0</v>
      </c>
      <c r="L9" s="12">
        <v>0</v>
      </c>
      <c r="M9" s="12">
        <v>0</v>
      </c>
      <c r="N9" s="219">
        <v>0</v>
      </c>
      <c r="O9" s="12">
        <v>0</v>
      </c>
      <c r="P9" s="12">
        <v>0</v>
      </c>
      <c r="Q9" s="310">
        <f t="shared" si="1"/>
        <v>0</v>
      </c>
      <c r="R9" s="131" t="str">
        <f t="shared" si="2"/>
        <v/>
      </c>
      <c r="S9" s="36" t="str">
        <f t="shared" si="3"/>
        <v/>
      </c>
      <c r="T9" s="781"/>
      <c r="V9" s="291">
        <f t="shared" si="4"/>
        <v>0</v>
      </c>
      <c r="W9" s="292" t="e">
        <f t="shared" si="5"/>
        <v>#DIV/0!</v>
      </c>
    </row>
    <row r="10" spans="1:24" ht="12" customHeight="1" x14ac:dyDescent="0.2">
      <c r="A10" s="68" t="str">
        <f>'0'!$A$4</f>
        <v>………………..</v>
      </c>
      <c r="B10" s="341">
        <f>'0'!$A$2</f>
        <v>46112</v>
      </c>
      <c r="C10" s="341" t="s">
        <v>1245</v>
      </c>
      <c r="D10" s="58"/>
      <c r="E10" s="59" t="str">
        <f>IF(D10="","",VLOOKUP(D10,'0'!$A$11:$B$16,2,0))</f>
        <v/>
      </c>
      <c r="F10" s="58"/>
      <c r="G10" s="219">
        <v>0</v>
      </c>
      <c r="H10" s="130" t="str">
        <f t="shared" si="0"/>
        <v/>
      </c>
      <c r="I10" s="12">
        <v>0</v>
      </c>
      <c r="J10" s="12">
        <v>0</v>
      </c>
      <c r="K10" s="219">
        <v>0</v>
      </c>
      <c r="L10" s="12">
        <v>0</v>
      </c>
      <c r="M10" s="12">
        <v>0</v>
      </c>
      <c r="N10" s="219">
        <v>0</v>
      </c>
      <c r="O10" s="12">
        <v>0</v>
      </c>
      <c r="P10" s="12">
        <v>0</v>
      </c>
      <c r="Q10" s="310">
        <f t="shared" si="1"/>
        <v>0</v>
      </c>
      <c r="R10" s="131" t="str">
        <f t="shared" si="2"/>
        <v/>
      </c>
      <c r="S10" s="36" t="str">
        <f t="shared" si="3"/>
        <v/>
      </c>
      <c r="T10" s="781"/>
      <c r="V10" s="291">
        <f t="shared" si="4"/>
        <v>0</v>
      </c>
      <c r="W10" s="292" t="e">
        <f t="shared" si="5"/>
        <v>#DIV/0!</v>
      </c>
    </row>
    <row r="11" spans="1:24" x14ac:dyDescent="0.2">
      <c r="A11" s="68" t="str">
        <f>'0'!$A$4</f>
        <v>………………..</v>
      </c>
      <c r="B11" s="341">
        <f>'0'!$A$2</f>
        <v>46112</v>
      </c>
      <c r="C11" s="341" t="s">
        <v>1245</v>
      </c>
      <c r="D11" s="58"/>
      <c r="E11" s="59" t="str">
        <f>IF(D11="","",VLOOKUP(D11,'0'!$A$11:$B$16,2,0))</f>
        <v/>
      </c>
      <c r="F11" s="58"/>
      <c r="G11" s="219">
        <v>0</v>
      </c>
      <c r="H11" s="130" t="str">
        <f t="shared" si="0"/>
        <v/>
      </c>
      <c r="I11" s="12">
        <v>0</v>
      </c>
      <c r="J11" s="12">
        <v>0</v>
      </c>
      <c r="K11" s="219">
        <v>0</v>
      </c>
      <c r="L11" s="12">
        <v>0</v>
      </c>
      <c r="M11" s="12">
        <v>0</v>
      </c>
      <c r="N11" s="219">
        <v>0</v>
      </c>
      <c r="O11" s="12">
        <v>0</v>
      </c>
      <c r="P11" s="12">
        <v>0</v>
      </c>
      <c r="Q11" s="310">
        <f t="shared" si="1"/>
        <v>0</v>
      </c>
      <c r="R11" s="131" t="str">
        <f t="shared" si="2"/>
        <v/>
      </c>
      <c r="S11" s="36" t="str">
        <f t="shared" si="3"/>
        <v/>
      </c>
      <c r="T11" s="781"/>
      <c r="V11" s="291">
        <f t="shared" si="4"/>
        <v>0</v>
      </c>
      <c r="W11" s="292" t="e">
        <f t="shared" si="5"/>
        <v>#DIV/0!</v>
      </c>
    </row>
    <row r="12" spans="1:24" x14ac:dyDescent="0.2">
      <c r="A12" s="68" t="str">
        <f>'0'!$A$4</f>
        <v>………………..</v>
      </c>
      <c r="B12" s="341">
        <f>'0'!$A$2</f>
        <v>46112</v>
      </c>
      <c r="C12" s="341" t="s">
        <v>1245</v>
      </c>
      <c r="D12" s="58"/>
      <c r="E12" s="59" t="str">
        <f>IF(D12="","",VLOOKUP(D12,'0'!$A$11:$B$16,2,0))</f>
        <v/>
      </c>
      <c r="F12" s="58"/>
      <c r="G12" s="219">
        <v>0</v>
      </c>
      <c r="H12" s="130" t="str">
        <f t="shared" si="0"/>
        <v/>
      </c>
      <c r="I12" s="12">
        <v>0</v>
      </c>
      <c r="J12" s="12">
        <v>0</v>
      </c>
      <c r="K12" s="219">
        <v>0</v>
      </c>
      <c r="L12" s="12">
        <v>0</v>
      </c>
      <c r="M12" s="12">
        <v>0</v>
      </c>
      <c r="N12" s="219">
        <v>0</v>
      </c>
      <c r="O12" s="12">
        <v>0</v>
      </c>
      <c r="P12" s="12">
        <v>0</v>
      </c>
      <c r="Q12" s="310">
        <f t="shared" si="1"/>
        <v>0</v>
      </c>
      <c r="R12" s="131" t="str">
        <f t="shared" si="2"/>
        <v/>
      </c>
      <c r="S12" s="36" t="str">
        <f t="shared" si="3"/>
        <v/>
      </c>
      <c r="T12" s="781"/>
      <c r="V12" s="291">
        <f t="shared" si="4"/>
        <v>0</v>
      </c>
      <c r="W12" s="292" t="e">
        <f t="shared" si="5"/>
        <v>#DIV/0!</v>
      </c>
    </row>
    <row r="13" spans="1:24" x14ac:dyDescent="0.2">
      <c r="A13" s="68" t="str">
        <f>'0'!$A$4</f>
        <v>………………..</v>
      </c>
      <c r="B13" s="341">
        <f>'0'!$A$2</f>
        <v>46112</v>
      </c>
      <c r="C13" s="341" t="s">
        <v>1245</v>
      </c>
      <c r="D13" s="58"/>
      <c r="E13" s="59" t="str">
        <f>IF(D13="","",VLOOKUP(D13,'0'!$A$11:$B$16,2,0))</f>
        <v/>
      </c>
      <c r="F13" s="58"/>
      <c r="G13" s="219">
        <v>0</v>
      </c>
      <c r="H13" s="130" t="str">
        <f t="shared" si="0"/>
        <v/>
      </c>
      <c r="I13" s="12">
        <v>0</v>
      </c>
      <c r="J13" s="12">
        <v>0</v>
      </c>
      <c r="K13" s="219">
        <v>0</v>
      </c>
      <c r="L13" s="12">
        <v>0</v>
      </c>
      <c r="M13" s="12">
        <v>0</v>
      </c>
      <c r="N13" s="219">
        <v>0</v>
      </c>
      <c r="O13" s="12">
        <v>0</v>
      </c>
      <c r="P13" s="12">
        <v>0</v>
      </c>
      <c r="Q13" s="310">
        <f t="shared" si="1"/>
        <v>0</v>
      </c>
      <c r="R13" s="131" t="str">
        <f t="shared" si="2"/>
        <v/>
      </c>
      <c r="S13" s="36" t="str">
        <f t="shared" si="3"/>
        <v/>
      </c>
      <c r="T13" s="781"/>
      <c r="V13" s="291">
        <f t="shared" si="4"/>
        <v>0</v>
      </c>
      <c r="W13" s="292" t="e">
        <f t="shared" si="5"/>
        <v>#DIV/0!</v>
      </c>
    </row>
    <row r="14" spans="1:24" x14ac:dyDescent="0.2">
      <c r="A14" s="68" t="str">
        <f>'0'!$A$4</f>
        <v>………………..</v>
      </c>
      <c r="B14" s="341">
        <f>'0'!$A$2</f>
        <v>46112</v>
      </c>
      <c r="C14" s="341" t="s">
        <v>1245</v>
      </c>
      <c r="D14" s="58"/>
      <c r="E14" s="59" t="str">
        <f>IF(D14="","",VLOOKUP(D14,'0'!$A$11:$B$16,2,0))</f>
        <v/>
      </c>
      <c r="F14" s="58"/>
      <c r="G14" s="219">
        <v>0</v>
      </c>
      <c r="H14" s="130" t="str">
        <f t="shared" si="0"/>
        <v/>
      </c>
      <c r="I14" s="12">
        <v>0</v>
      </c>
      <c r="J14" s="12">
        <v>0</v>
      </c>
      <c r="K14" s="219">
        <v>0</v>
      </c>
      <c r="L14" s="12">
        <v>0</v>
      </c>
      <c r="M14" s="12">
        <v>0</v>
      </c>
      <c r="N14" s="219">
        <v>0</v>
      </c>
      <c r="O14" s="12">
        <v>0</v>
      </c>
      <c r="P14" s="12">
        <v>0</v>
      </c>
      <c r="Q14" s="310">
        <f t="shared" si="1"/>
        <v>0</v>
      </c>
      <c r="R14" s="131" t="str">
        <f t="shared" si="2"/>
        <v/>
      </c>
      <c r="S14" s="36" t="str">
        <f t="shared" si="3"/>
        <v/>
      </c>
      <c r="T14" s="781"/>
      <c r="V14" s="291">
        <f t="shared" si="4"/>
        <v>0</v>
      </c>
      <c r="W14" s="292" t="e">
        <f t="shared" si="5"/>
        <v>#DIV/0!</v>
      </c>
    </row>
    <row r="15" spans="1:24" x14ac:dyDescent="0.2">
      <c r="A15" s="68" t="str">
        <f>'0'!$A$4</f>
        <v>………………..</v>
      </c>
      <c r="B15" s="341">
        <f>'0'!$A$2</f>
        <v>46112</v>
      </c>
      <c r="C15" s="341" t="s">
        <v>1245</v>
      </c>
      <c r="D15" s="58"/>
      <c r="E15" s="59" t="str">
        <f>IF(D15="","",VLOOKUP(D15,'0'!$A$11:$B$16,2,0))</f>
        <v/>
      </c>
      <c r="F15" s="58"/>
      <c r="G15" s="219">
        <v>0</v>
      </c>
      <c r="H15" s="130" t="str">
        <f t="shared" si="0"/>
        <v/>
      </c>
      <c r="I15" s="12">
        <v>0</v>
      </c>
      <c r="J15" s="12">
        <v>0</v>
      </c>
      <c r="K15" s="219">
        <v>0</v>
      </c>
      <c r="L15" s="12">
        <v>0</v>
      </c>
      <c r="M15" s="12">
        <v>0</v>
      </c>
      <c r="N15" s="219">
        <v>0</v>
      </c>
      <c r="O15" s="12">
        <v>0</v>
      </c>
      <c r="P15" s="12">
        <v>0</v>
      </c>
      <c r="Q15" s="310">
        <f t="shared" si="1"/>
        <v>0</v>
      </c>
      <c r="R15" s="131" t="str">
        <f t="shared" si="2"/>
        <v/>
      </c>
      <c r="S15" s="36" t="str">
        <f t="shared" si="3"/>
        <v/>
      </c>
      <c r="T15" s="781"/>
      <c r="V15" s="291">
        <f t="shared" si="4"/>
        <v>0</v>
      </c>
      <c r="W15" s="292" t="e">
        <f t="shared" si="5"/>
        <v>#DIV/0!</v>
      </c>
    </row>
    <row r="16" spans="1:24" x14ac:dyDescent="0.2">
      <c r="A16" s="68" t="str">
        <f>'0'!$A$4</f>
        <v>………………..</v>
      </c>
      <c r="B16" s="341">
        <f>'0'!$A$2</f>
        <v>46112</v>
      </c>
      <c r="C16" s="341" t="s">
        <v>1245</v>
      </c>
      <c r="D16" s="58"/>
      <c r="E16" s="59" t="str">
        <f>IF(D16="","",VLOOKUP(D16,'0'!$A$11:$B$16,2,0))</f>
        <v/>
      </c>
      <c r="F16" s="58"/>
      <c r="G16" s="219">
        <v>0</v>
      </c>
      <c r="H16" s="130" t="str">
        <f t="shared" si="0"/>
        <v/>
      </c>
      <c r="I16" s="12">
        <v>0</v>
      </c>
      <c r="J16" s="12">
        <v>0</v>
      </c>
      <c r="K16" s="219">
        <v>0</v>
      </c>
      <c r="L16" s="12">
        <v>0</v>
      </c>
      <c r="M16" s="12">
        <v>0</v>
      </c>
      <c r="N16" s="219">
        <v>0</v>
      </c>
      <c r="O16" s="12">
        <v>0</v>
      </c>
      <c r="P16" s="12">
        <v>0</v>
      </c>
      <c r="Q16" s="310">
        <f t="shared" si="1"/>
        <v>0</v>
      </c>
      <c r="R16" s="131" t="str">
        <f t="shared" si="2"/>
        <v/>
      </c>
      <c r="S16" s="36" t="str">
        <f t="shared" si="3"/>
        <v/>
      </c>
      <c r="T16" s="781"/>
      <c r="V16" s="291">
        <f t="shared" si="4"/>
        <v>0</v>
      </c>
      <c r="W16" s="292" t="e">
        <f t="shared" si="5"/>
        <v>#DIV/0!</v>
      </c>
    </row>
    <row r="17" spans="1:23" x14ac:dyDescent="0.2">
      <c r="A17" s="68" t="str">
        <f>'0'!$A$4</f>
        <v>………………..</v>
      </c>
      <c r="B17" s="341">
        <f>'0'!$A$2</f>
        <v>46112</v>
      </c>
      <c r="C17" s="341" t="s">
        <v>1245</v>
      </c>
      <c r="D17" s="58"/>
      <c r="E17" s="59" t="str">
        <f>IF(D17="","",VLOOKUP(D17,'0'!$A$11:$B$16,2,0))</f>
        <v/>
      </c>
      <c r="F17" s="58"/>
      <c r="G17" s="219">
        <v>0</v>
      </c>
      <c r="H17" s="130" t="str">
        <f t="shared" ref="H17:H53" si="6">IF(SUMIFS($G$7:$G$53,$D$7:$D$53,D17)=0,"",G17/SUMIFS($G$7:$G$53,$D$7:$D$53,D17))</f>
        <v/>
      </c>
      <c r="I17" s="12">
        <v>0</v>
      </c>
      <c r="J17" s="12">
        <v>0</v>
      </c>
      <c r="K17" s="219">
        <v>0</v>
      </c>
      <c r="L17" s="12">
        <v>0</v>
      </c>
      <c r="M17" s="12">
        <v>0</v>
      </c>
      <c r="N17" s="219">
        <v>0</v>
      </c>
      <c r="O17" s="12">
        <v>0</v>
      </c>
      <c r="P17" s="12">
        <v>0</v>
      </c>
      <c r="Q17" s="310">
        <f t="shared" si="1"/>
        <v>0</v>
      </c>
      <c r="R17" s="131" t="str">
        <f t="shared" si="2"/>
        <v/>
      </c>
      <c r="S17" s="36" t="str">
        <f t="shared" si="3"/>
        <v/>
      </c>
      <c r="T17" s="782"/>
      <c r="V17" s="291">
        <f t="shared" si="4"/>
        <v>0</v>
      </c>
      <c r="W17" s="292" t="e">
        <f t="shared" si="5"/>
        <v>#DIV/0!</v>
      </c>
    </row>
    <row r="18" spans="1:23" x14ac:dyDescent="0.2">
      <c r="A18" s="68" t="str">
        <f>'0'!$A$4</f>
        <v>………………..</v>
      </c>
      <c r="B18" s="341">
        <f>'0'!$A$2</f>
        <v>46112</v>
      </c>
      <c r="C18" s="341" t="s">
        <v>1245</v>
      </c>
      <c r="D18" s="58"/>
      <c r="E18" s="59" t="str">
        <f>IF(D18="","",VLOOKUP(D18,'0'!$A$11:$B$16,2,0))</f>
        <v/>
      </c>
      <c r="F18" s="58"/>
      <c r="G18" s="219">
        <v>0</v>
      </c>
      <c r="H18" s="130" t="str">
        <f t="shared" si="6"/>
        <v/>
      </c>
      <c r="I18" s="12">
        <v>0</v>
      </c>
      <c r="J18" s="12">
        <v>0</v>
      </c>
      <c r="K18" s="219">
        <v>0</v>
      </c>
      <c r="L18" s="12">
        <v>0</v>
      </c>
      <c r="M18" s="12">
        <v>0</v>
      </c>
      <c r="N18" s="219">
        <v>0</v>
      </c>
      <c r="O18" s="12">
        <v>0</v>
      </c>
      <c r="P18" s="12">
        <v>0</v>
      </c>
      <c r="Q18" s="310">
        <f t="shared" si="1"/>
        <v>0</v>
      </c>
      <c r="R18" s="131" t="str">
        <f t="shared" si="2"/>
        <v/>
      </c>
      <c r="S18" s="36" t="str">
        <f t="shared" si="3"/>
        <v/>
      </c>
      <c r="V18" s="291">
        <f t="shared" si="4"/>
        <v>0</v>
      </c>
      <c r="W18" s="292" t="e">
        <f t="shared" si="5"/>
        <v>#DIV/0!</v>
      </c>
    </row>
    <row r="19" spans="1:23" x14ac:dyDescent="0.2">
      <c r="A19" s="68" t="str">
        <f>'0'!$A$4</f>
        <v>………………..</v>
      </c>
      <c r="B19" s="341">
        <f>'0'!$A$2</f>
        <v>46112</v>
      </c>
      <c r="C19" s="341" t="s">
        <v>1245</v>
      </c>
      <c r="D19" s="58"/>
      <c r="E19" s="59" t="str">
        <f>IF(D19="","",VLOOKUP(D19,'0'!$A$11:$B$16,2,0))</f>
        <v/>
      </c>
      <c r="F19" s="58"/>
      <c r="G19" s="219">
        <v>0</v>
      </c>
      <c r="H19" s="130" t="str">
        <f t="shared" si="6"/>
        <v/>
      </c>
      <c r="I19" s="12">
        <v>0</v>
      </c>
      <c r="J19" s="12">
        <v>0</v>
      </c>
      <c r="K19" s="219">
        <v>0</v>
      </c>
      <c r="L19" s="12">
        <v>0</v>
      </c>
      <c r="M19" s="12">
        <v>0</v>
      </c>
      <c r="N19" s="219">
        <v>0</v>
      </c>
      <c r="O19" s="12">
        <v>0</v>
      </c>
      <c r="P19" s="12">
        <v>0</v>
      </c>
      <c r="Q19" s="310">
        <f t="shared" si="1"/>
        <v>0</v>
      </c>
      <c r="R19" s="131" t="str">
        <f t="shared" si="2"/>
        <v/>
      </c>
      <c r="S19" s="36" t="str">
        <f t="shared" si="3"/>
        <v/>
      </c>
      <c r="V19" s="291">
        <f t="shared" si="4"/>
        <v>0</v>
      </c>
      <c r="W19" s="292" t="e">
        <f t="shared" si="5"/>
        <v>#DIV/0!</v>
      </c>
    </row>
    <row r="20" spans="1:23" x14ac:dyDescent="0.2">
      <c r="A20" s="68" t="str">
        <f>'0'!$A$4</f>
        <v>………………..</v>
      </c>
      <c r="B20" s="341">
        <f>'0'!$A$2</f>
        <v>46112</v>
      </c>
      <c r="C20" s="341" t="s">
        <v>1245</v>
      </c>
      <c r="D20" s="58"/>
      <c r="E20" s="59" t="str">
        <f>IF(D20="","",VLOOKUP(D20,'0'!$A$11:$B$16,2,0))</f>
        <v/>
      </c>
      <c r="F20" s="58"/>
      <c r="G20" s="219">
        <v>0</v>
      </c>
      <c r="H20" s="130" t="str">
        <f t="shared" si="6"/>
        <v/>
      </c>
      <c r="I20" s="12">
        <v>0</v>
      </c>
      <c r="J20" s="12">
        <v>0</v>
      </c>
      <c r="K20" s="219">
        <v>0</v>
      </c>
      <c r="L20" s="12">
        <v>0</v>
      </c>
      <c r="M20" s="12">
        <v>0</v>
      </c>
      <c r="N20" s="219">
        <v>0</v>
      </c>
      <c r="O20" s="12">
        <v>0</v>
      </c>
      <c r="P20" s="12">
        <v>0</v>
      </c>
      <c r="Q20" s="310">
        <f t="shared" si="1"/>
        <v>0</v>
      </c>
      <c r="R20" s="131" t="str">
        <f t="shared" si="2"/>
        <v/>
      </c>
      <c r="S20" s="36" t="str">
        <f t="shared" si="3"/>
        <v/>
      </c>
      <c r="V20" s="291">
        <f t="shared" si="4"/>
        <v>0</v>
      </c>
      <c r="W20" s="292" t="e">
        <f t="shared" si="5"/>
        <v>#DIV/0!</v>
      </c>
    </row>
    <row r="21" spans="1:23" x14ac:dyDescent="0.2">
      <c r="A21" s="68" t="str">
        <f>'0'!$A$4</f>
        <v>………………..</v>
      </c>
      <c r="B21" s="341">
        <f>'0'!$A$2</f>
        <v>46112</v>
      </c>
      <c r="C21" s="341" t="s">
        <v>1245</v>
      </c>
      <c r="D21" s="58"/>
      <c r="E21" s="59" t="str">
        <f>IF(D21="","",VLOOKUP(D21,'0'!$A$11:$B$16,2,0))</f>
        <v/>
      </c>
      <c r="F21" s="58"/>
      <c r="G21" s="219">
        <v>0</v>
      </c>
      <c r="H21" s="130" t="str">
        <f t="shared" si="6"/>
        <v/>
      </c>
      <c r="I21" s="12">
        <v>0</v>
      </c>
      <c r="J21" s="12">
        <v>0</v>
      </c>
      <c r="K21" s="219">
        <v>0</v>
      </c>
      <c r="L21" s="12">
        <v>0</v>
      </c>
      <c r="M21" s="12">
        <v>0</v>
      </c>
      <c r="N21" s="219">
        <v>0</v>
      </c>
      <c r="O21" s="12">
        <v>0</v>
      </c>
      <c r="P21" s="12">
        <v>0</v>
      </c>
      <c r="Q21" s="310">
        <f t="shared" si="1"/>
        <v>0</v>
      </c>
      <c r="R21" s="131" t="str">
        <f t="shared" si="2"/>
        <v/>
      </c>
      <c r="S21" s="36" t="str">
        <f t="shared" si="3"/>
        <v/>
      </c>
      <c r="V21" s="291">
        <f t="shared" si="4"/>
        <v>0</v>
      </c>
      <c r="W21" s="292" t="e">
        <f t="shared" si="5"/>
        <v>#DIV/0!</v>
      </c>
    </row>
    <row r="22" spans="1:23" x14ac:dyDescent="0.2">
      <c r="A22" s="68" t="str">
        <f>'0'!$A$4</f>
        <v>………………..</v>
      </c>
      <c r="B22" s="341">
        <f>'0'!$A$2</f>
        <v>46112</v>
      </c>
      <c r="C22" s="341" t="s">
        <v>1245</v>
      </c>
      <c r="D22" s="58"/>
      <c r="E22" s="59" t="str">
        <f>IF(D22="","",VLOOKUP(D22,'0'!$A$11:$B$16,2,0))</f>
        <v/>
      </c>
      <c r="F22" s="58"/>
      <c r="G22" s="219">
        <v>0</v>
      </c>
      <c r="H22" s="130" t="str">
        <f t="shared" si="6"/>
        <v/>
      </c>
      <c r="I22" s="12">
        <v>0</v>
      </c>
      <c r="J22" s="12">
        <v>0</v>
      </c>
      <c r="K22" s="219">
        <v>0</v>
      </c>
      <c r="L22" s="12">
        <v>0</v>
      </c>
      <c r="M22" s="12">
        <v>0</v>
      </c>
      <c r="N22" s="219">
        <v>0</v>
      </c>
      <c r="O22" s="12">
        <v>0</v>
      </c>
      <c r="P22" s="12">
        <v>0</v>
      </c>
      <c r="Q22" s="310">
        <f t="shared" si="1"/>
        <v>0</v>
      </c>
      <c r="R22" s="131" t="str">
        <f t="shared" si="2"/>
        <v/>
      </c>
      <c r="S22" s="36" t="str">
        <f t="shared" si="3"/>
        <v/>
      </c>
      <c r="V22" s="291">
        <f t="shared" si="4"/>
        <v>0</v>
      </c>
      <c r="W22" s="292" t="e">
        <f t="shared" si="5"/>
        <v>#DIV/0!</v>
      </c>
    </row>
    <row r="23" spans="1:23" x14ac:dyDescent="0.2">
      <c r="A23" s="68" t="str">
        <f>'0'!$A$4</f>
        <v>………………..</v>
      </c>
      <c r="B23" s="341">
        <f>'0'!$A$2</f>
        <v>46112</v>
      </c>
      <c r="C23" s="341" t="s">
        <v>1245</v>
      </c>
      <c r="D23" s="58"/>
      <c r="E23" s="59" t="str">
        <f>IF(D23="","",VLOOKUP(D23,'0'!$A$11:$B$16,2,0))</f>
        <v/>
      </c>
      <c r="F23" s="58"/>
      <c r="G23" s="219">
        <v>0</v>
      </c>
      <c r="H23" s="130" t="str">
        <f t="shared" si="6"/>
        <v/>
      </c>
      <c r="I23" s="12">
        <v>0</v>
      </c>
      <c r="J23" s="12">
        <v>0</v>
      </c>
      <c r="K23" s="219">
        <v>0</v>
      </c>
      <c r="L23" s="12">
        <v>0</v>
      </c>
      <c r="M23" s="12">
        <v>0</v>
      </c>
      <c r="N23" s="219">
        <v>0</v>
      </c>
      <c r="O23" s="12">
        <v>0</v>
      </c>
      <c r="P23" s="12">
        <v>0</v>
      </c>
      <c r="Q23" s="310">
        <f t="shared" si="1"/>
        <v>0</v>
      </c>
      <c r="R23" s="131" t="str">
        <f t="shared" si="2"/>
        <v/>
      </c>
      <c r="S23" s="36" t="str">
        <f t="shared" si="3"/>
        <v/>
      </c>
      <c r="V23" s="291">
        <f t="shared" si="4"/>
        <v>0</v>
      </c>
      <c r="W23" s="292" t="e">
        <f t="shared" si="5"/>
        <v>#DIV/0!</v>
      </c>
    </row>
    <row r="24" spans="1:23" x14ac:dyDescent="0.2">
      <c r="A24" s="68" t="str">
        <f>'0'!$A$4</f>
        <v>………………..</v>
      </c>
      <c r="B24" s="341">
        <f>'0'!$A$2</f>
        <v>46112</v>
      </c>
      <c r="C24" s="341" t="s">
        <v>1245</v>
      </c>
      <c r="D24" s="58"/>
      <c r="E24" s="59" t="str">
        <f>IF(D24="","",VLOOKUP(D24,'0'!$A$11:$B$16,2,0))</f>
        <v/>
      </c>
      <c r="F24" s="58"/>
      <c r="G24" s="219">
        <v>0</v>
      </c>
      <c r="H24" s="130" t="str">
        <f t="shared" si="6"/>
        <v/>
      </c>
      <c r="I24" s="12">
        <v>0</v>
      </c>
      <c r="J24" s="12">
        <v>0</v>
      </c>
      <c r="K24" s="219">
        <v>0</v>
      </c>
      <c r="L24" s="12">
        <v>0</v>
      </c>
      <c r="M24" s="12">
        <v>0</v>
      </c>
      <c r="N24" s="219">
        <v>0</v>
      </c>
      <c r="O24" s="12">
        <v>0</v>
      </c>
      <c r="P24" s="12">
        <v>0</v>
      </c>
      <c r="Q24" s="310">
        <f t="shared" si="1"/>
        <v>0</v>
      </c>
      <c r="R24" s="131" t="str">
        <f t="shared" si="2"/>
        <v/>
      </c>
      <c r="S24" s="36" t="str">
        <f t="shared" si="3"/>
        <v/>
      </c>
      <c r="V24" s="291">
        <f t="shared" si="4"/>
        <v>0</v>
      </c>
      <c r="W24" s="292" t="e">
        <f t="shared" si="5"/>
        <v>#DIV/0!</v>
      </c>
    </row>
    <row r="25" spans="1:23" x14ac:dyDescent="0.2">
      <c r="A25" s="68" t="str">
        <f>'0'!$A$4</f>
        <v>………………..</v>
      </c>
      <c r="B25" s="341">
        <f>'0'!$A$2</f>
        <v>46112</v>
      </c>
      <c r="C25" s="341" t="s">
        <v>1245</v>
      </c>
      <c r="D25" s="58"/>
      <c r="E25" s="59" t="str">
        <f>IF(D25="","",VLOOKUP(D25,'0'!$A$11:$B$16,2,0))</f>
        <v/>
      </c>
      <c r="F25" s="58"/>
      <c r="G25" s="219">
        <v>0</v>
      </c>
      <c r="H25" s="130" t="str">
        <f t="shared" si="6"/>
        <v/>
      </c>
      <c r="I25" s="12">
        <v>0</v>
      </c>
      <c r="J25" s="12">
        <v>0</v>
      </c>
      <c r="K25" s="219">
        <v>0</v>
      </c>
      <c r="L25" s="12">
        <v>0</v>
      </c>
      <c r="M25" s="12">
        <v>0</v>
      </c>
      <c r="N25" s="219">
        <v>0</v>
      </c>
      <c r="O25" s="12">
        <v>0</v>
      </c>
      <c r="P25" s="12">
        <v>0</v>
      </c>
      <c r="Q25" s="310">
        <f t="shared" si="1"/>
        <v>0</v>
      </c>
      <c r="R25" s="131" t="str">
        <f t="shared" si="2"/>
        <v/>
      </c>
      <c r="S25" s="36" t="str">
        <f t="shared" si="3"/>
        <v/>
      </c>
      <c r="V25" s="291">
        <f t="shared" si="4"/>
        <v>0</v>
      </c>
      <c r="W25" s="292" t="e">
        <f t="shared" si="5"/>
        <v>#DIV/0!</v>
      </c>
    </row>
    <row r="26" spans="1:23" x14ac:dyDescent="0.2">
      <c r="A26" s="68" t="str">
        <f>'0'!$A$4</f>
        <v>………………..</v>
      </c>
      <c r="B26" s="341">
        <f>'0'!$A$2</f>
        <v>46112</v>
      </c>
      <c r="C26" s="341" t="s">
        <v>1245</v>
      </c>
      <c r="D26" s="58"/>
      <c r="E26" s="59" t="str">
        <f>IF(D26="","",VLOOKUP(D26,'0'!$A$11:$B$16,2,0))</f>
        <v/>
      </c>
      <c r="F26" s="58"/>
      <c r="G26" s="219">
        <v>0</v>
      </c>
      <c r="H26" s="130" t="str">
        <f t="shared" si="6"/>
        <v/>
      </c>
      <c r="I26" s="12">
        <v>0</v>
      </c>
      <c r="J26" s="12">
        <v>0</v>
      </c>
      <c r="K26" s="219">
        <v>0</v>
      </c>
      <c r="L26" s="12">
        <v>0</v>
      </c>
      <c r="M26" s="12">
        <v>0</v>
      </c>
      <c r="N26" s="219">
        <v>0</v>
      </c>
      <c r="O26" s="12">
        <v>0</v>
      </c>
      <c r="P26" s="12">
        <v>0</v>
      </c>
      <c r="Q26" s="310">
        <f t="shared" si="1"/>
        <v>0</v>
      </c>
      <c r="R26" s="131" t="str">
        <f t="shared" si="2"/>
        <v/>
      </c>
      <c r="S26" s="36" t="str">
        <f t="shared" si="3"/>
        <v/>
      </c>
      <c r="V26" s="291">
        <f t="shared" si="4"/>
        <v>0</v>
      </c>
      <c r="W26" s="292" t="e">
        <f t="shared" si="5"/>
        <v>#DIV/0!</v>
      </c>
    </row>
    <row r="27" spans="1:23" x14ac:dyDescent="0.2">
      <c r="A27" s="68" t="str">
        <f>'0'!$A$4</f>
        <v>………………..</v>
      </c>
      <c r="B27" s="341">
        <f>'0'!$A$2</f>
        <v>46112</v>
      </c>
      <c r="C27" s="341" t="s">
        <v>1245</v>
      </c>
      <c r="D27" s="58"/>
      <c r="E27" s="59" t="str">
        <f>IF(D27="","",VLOOKUP(D27,'0'!$A$11:$B$16,2,0))</f>
        <v/>
      </c>
      <c r="F27" s="58"/>
      <c r="G27" s="219">
        <v>0</v>
      </c>
      <c r="H27" s="130" t="str">
        <f t="shared" si="6"/>
        <v/>
      </c>
      <c r="I27" s="12">
        <v>0</v>
      </c>
      <c r="J27" s="12">
        <v>0</v>
      </c>
      <c r="K27" s="219">
        <v>0</v>
      </c>
      <c r="L27" s="12">
        <v>0</v>
      </c>
      <c r="M27" s="12">
        <v>0</v>
      </c>
      <c r="N27" s="219">
        <v>0</v>
      </c>
      <c r="O27" s="12">
        <v>0</v>
      </c>
      <c r="P27" s="12">
        <v>0</v>
      </c>
      <c r="Q27" s="310">
        <f t="shared" si="1"/>
        <v>0</v>
      </c>
      <c r="R27" s="131" t="str">
        <f t="shared" si="2"/>
        <v/>
      </c>
      <c r="S27" s="36" t="str">
        <f t="shared" si="3"/>
        <v/>
      </c>
      <c r="V27" s="291">
        <f t="shared" si="4"/>
        <v>0</v>
      </c>
      <c r="W27" s="292" t="e">
        <f t="shared" si="5"/>
        <v>#DIV/0!</v>
      </c>
    </row>
    <row r="28" spans="1:23" x14ac:dyDescent="0.2">
      <c r="A28" s="68" t="str">
        <f>'0'!$A$4</f>
        <v>………………..</v>
      </c>
      <c r="B28" s="341">
        <f>'0'!$A$2</f>
        <v>46112</v>
      </c>
      <c r="C28" s="341" t="s">
        <v>1245</v>
      </c>
      <c r="D28" s="58"/>
      <c r="E28" s="59" t="str">
        <f>IF(D28="","",VLOOKUP(D28,'0'!$A$11:$B$16,2,0))</f>
        <v/>
      </c>
      <c r="F28" s="58"/>
      <c r="G28" s="219">
        <v>0</v>
      </c>
      <c r="H28" s="130" t="str">
        <f t="shared" si="6"/>
        <v/>
      </c>
      <c r="I28" s="12">
        <v>0</v>
      </c>
      <c r="J28" s="12">
        <v>0</v>
      </c>
      <c r="K28" s="219">
        <v>0</v>
      </c>
      <c r="L28" s="12">
        <v>0</v>
      </c>
      <c r="M28" s="12">
        <v>0</v>
      </c>
      <c r="N28" s="219">
        <v>0</v>
      </c>
      <c r="O28" s="12">
        <v>0</v>
      </c>
      <c r="P28" s="12">
        <v>0</v>
      </c>
      <c r="Q28" s="310">
        <f t="shared" si="1"/>
        <v>0</v>
      </c>
      <c r="R28" s="131" t="str">
        <f t="shared" si="2"/>
        <v/>
      </c>
      <c r="S28" s="36" t="str">
        <f t="shared" si="3"/>
        <v/>
      </c>
      <c r="V28" s="291">
        <f t="shared" si="4"/>
        <v>0</v>
      </c>
      <c r="W28" s="292" t="e">
        <f t="shared" si="5"/>
        <v>#DIV/0!</v>
      </c>
    </row>
    <row r="29" spans="1:23" x14ac:dyDescent="0.2">
      <c r="A29" s="68" t="str">
        <f>'0'!$A$4</f>
        <v>………………..</v>
      </c>
      <c r="B29" s="341">
        <f>'0'!$A$2</f>
        <v>46112</v>
      </c>
      <c r="C29" s="341" t="s">
        <v>1245</v>
      </c>
      <c r="D29" s="58"/>
      <c r="E29" s="59" t="str">
        <f>IF(D29="","",VLOOKUP(D29,'0'!$A$11:$B$16,2,0))</f>
        <v/>
      </c>
      <c r="F29" s="58"/>
      <c r="G29" s="219">
        <v>0</v>
      </c>
      <c r="H29" s="130" t="str">
        <f t="shared" si="6"/>
        <v/>
      </c>
      <c r="I29" s="12">
        <v>0</v>
      </c>
      <c r="J29" s="12">
        <v>0</v>
      </c>
      <c r="K29" s="219">
        <v>0</v>
      </c>
      <c r="L29" s="12">
        <v>0</v>
      </c>
      <c r="M29" s="12">
        <v>0</v>
      </c>
      <c r="N29" s="219">
        <v>0</v>
      </c>
      <c r="O29" s="12">
        <v>0</v>
      </c>
      <c r="P29" s="12">
        <v>0</v>
      </c>
      <c r="Q29" s="310">
        <f t="shared" si="1"/>
        <v>0</v>
      </c>
      <c r="R29" s="131" t="str">
        <f t="shared" si="2"/>
        <v/>
      </c>
      <c r="S29" s="36" t="str">
        <f t="shared" si="3"/>
        <v/>
      </c>
      <c r="V29" s="291">
        <f t="shared" si="4"/>
        <v>0</v>
      </c>
      <c r="W29" s="292" t="e">
        <f t="shared" si="5"/>
        <v>#DIV/0!</v>
      </c>
    </row>
    <row r="30" spans="1:23" x14ac:dyDescent="0.2">
      <c r="A30" s="68" t="str">
        <f>'0'!$A$4</f>
        <v>………………..</v>
      </c>
      <c r="B30" s="341">
        <f>'0'!$A$2</f>
        <v>46112</v>
      </c>
      <c r="C30" s="341" t="s">
        <v>1245</v>
      </c>
      <c r="D30" s="58"/>
      <c r="E30" s="59" t="str">
        <f>IF(D30="","",VLOOKUP(D30,'0'!$A$11:$B$16,2,0))</f>
        <v/>
      </c>
      <c r="F30" s="58"/>
      <c r="G30" s="219">
        <v>0</v>
      </c>
      <c r="H30" s="130" t="str">
        <f t="shared" si="6"/>
        <v/>
      </c>
      <c r="I30" s="12">
        <v>0</v>
      </c>
      <c r="J30" s="12">
        <v>0</v>
      </c>
      <c r="K30" s="219">
        <v>0</v>
      </c>
      <c r="L30" s="12">
        <v>0</v>
      </c>
      <c r="M30" s="12">
        <v>0</v>
      </c>
      <c r="N30" s="219">
        <v>0</v>
      </c>
      <c r="O30" s="12">
        <v>0</v>
      </c>
      <c r="P30" s="12">
        <v>0</v>
      </c>
      <c r="Q30" s="310">
        <f t="shared" si="1"/>
        <v>0</v>
      </c>
      <c r="R30" s="131" t="str">
        <f t="shared" si="2"/>
        <v/>
      </c>
      <c r="S30" s="36" t="str">
        <f t="shared" si="3"/>
        <v/>
      </c>
      <c r="V30" s="291">
        <f t="shared" si="4"/>
        <v>0</v>
      </c>
      <c r="W30" s="292" t="e">
        <f t="shared" si="5"/>
        <v>#DIV/0!</v>
      </c>
    </row>
    <row r="31" spans="1:23" x14ac:dyDescent="0.2">
      <c r="A31" s="68" t="str">
        <f>'0'!$A$4</f>
        <v>………………..</v>
      </c>
      <c r="B31" s="341">
        <f>'0'!$A$2</f>
        <v>46112</v>
      </c>
      <c r="C31" s="341" t="s">
        <v>1245</v>
      </c>
      <c r="D31" s="58"/>
      <c r="E31" s="59" t="str">
        <f>IF(D31="","",VLOOKUP(D31,'0'!$A$11:$B$16,2,0))</f>
        <v/>
      </c>
      <c r="F31" s="58"/>
      <c r="G31" s="219">
        <v>0</v>
      </c>
      <c r="H31" s="130" t="str">
        <f t="shared" si="6"/>
        <v/>
      </c>
      <c r="I31" s="12">
        <v>0</v>
      </c>
      <c r="J31" s="12">
        <v>0</v>
      </c>
      <c r="K31" s="219">
        <v>0</v>
      </c>
      <c r="L31" s="12">
        <v>0</v>
      </c>
      <c r="M31" s="12">
        <v>0</v>
      </c>
      <c r="N31" s="219">
        <v>0</v>
      </c>
      <c r="O31" s="12">
        <v>0</v>
      </c>
      <c r="P31" s="12">
        <v>0</v>
      </c>
      <c r="Q31" s="310">
        <f t="shared" si="1"/>
        <v>0</v>
      </c>
      <c r="R31" s="131" t="str">
        <f t="shared" si="2"/>
        <v/>
      </c>
      <c r="S31" s="36" t="str">
        <f t="shared" si="3"/>
        <v/>
      </c>
      <c r="V31" s="291">
        <f t="shared" si="4"/>
        <v>0</v>
      </c>
      <c r="W31" s="292" t="e">
        <f t="shared" si="5"/>
        <v>#DIV/0!</v>
      </c>
    </row>
    <row r="32" spans="1:23" x14ac:dyDescent="0.2">
      <c r="A32" s="68" t="str">
        <f>'0'!$A$4</f>
        <v>………………..</v>
      </c>
      <c r="B32" s="341">
        <f>'0'!$A$2</f>
        <v>46112</v>
      </c>
      <c r="C32" s="341" t="s">
        <v>1245</v>
      </c>
      <c r="D32" s="58"/>
      <c r="E32" s="59" t="str">
        <f>IF(D32="","",VLOOKUP(D32,'0'!$A$11:$B$16,2,0))</f>
        <v/>
      </c>
      <c r="F32" s="58"/>
      <c r="G32" s="219">
        <v>0</v>
      </c>
      <c r="H32" s="130" t="str">
        <f t="shared" si="6"/>
        <v/>
      </c>
      <c r="I32" s="12">
        <v>0</v>
      </c>
      <c r="J32" s="12">
        <v>0</v>
      </c>
      <c r="K32" s="219">
        <v>0</v>
      </c>
      <c r="L32" s="12">
        <v>0</v>
      </c>
      <c r="M32" s="12">
        <v>0</v>
      </c>
      <c r="N32" s="219">
        <v>0</v>
      </c>
      <c r="O32" s="12">
        <v>0</v>
      </c>
      <c r="P32" s="12">
        <v>0</v>
      </c>
      <c r="Q32" s="310">
        <f t="shared" si="1"/>
        <v>0</v>
      </c>
      <c r="R32" s="131" t="str">
        <f t="shared" si="2"/>
        <v/>
      </c>
      <c r="S32" s="36" t="str">
        <f t="shared" si="3"/>
        <v/>
      </c>
      <c r="V32" s="291">
        <f t="shared" si="4"/>
        <v>0</v>
      </c>
      <c r="W32" s="292" t="e">
        <f t="shared" si="5"/>
        <v>#DIV/0!</v>
      </c>
    </row>
    <row r="33" spans="1:23" x14ac:dyDescent="0.2">
      <c r="A33" s="68" t="str">
        <f>'0'!$A$4</f>
        <v>………………..</v>
      </c>
      <c r="B33" s="341">
        <f>'0'!$A$2</f>
        <v>46112</v>
      </c>
      <c r="C33" s="341" t="s">
        <v>1245</v>
      </c>
      <c r="D33" s="58"/>
      <c r="E33" s="59" t="str">
        <f>IF(D33="","",VLOOKUP(D33,'0'!$A$11:$B$16,2,0))</f>
        <v/>
      </c>
      <c r="F33" s="58"/>
      <c r="G33" s="219">
        <v>0</v>
      </c>
      <c r="H33" s="130" t="str">
        <f t="shared" si="6"/>
        <v/>
      </c>
      <c r="I33" s="12">
        <v>0</v>
      </c>
      <c r="J33" s="12">
        <v>0</v>
      </c>
      <c r="K33" s="219">
        <v>0</v>
      </c>
      <c r="L33" s="12">
        <v>0</v>
      </c>
      <c r="M33" s="12">
        <v>0</v>
      </c>
      <c r="N33" s="219">
        <v>0</v>
      </c>
      <c r="O33" s="12">
        <v>0</v>
      </c>
      <c r="P33" s="12">
        <v>0</v>
      </c>
      <c r="Q33" s="310">
        <f t="shared" si="1"/>
        <v>0</v>
      </c>
      <c r="R33" s="131" t="str">
        <f t="shared" si="2"/>
        <v/>
      </c>
      <c r="S33" s="36" t="str">
        <f t="shared" si="3"/>
        <v/>
      </c>
      <c r="V33" s="291">
        <f t="shared" si="4"/>
        <v>0</v>
      </c>
      <c r="W33" s="292" t="e">
        <f t="shared" si="5"/>
        <v>#DIV/0!</v>
      </c>
    </row>
    <row r="34" spans="1:23" x14ac:dyDescent="0.2">
      <c r="A34" s="68" t="str">
        <f>'0'!$A$4</f>
        <v>………………..</v>
      </c>
      <c r="B34" s="341">
        <f>'0'!$A$2</f>
        <v>46112</v>
      </c>
      <c r="C34" s="341" t="s">
        <v>1245</v>
      </c>
      <c r="D34" s="58"/>
      <c r="E34" s="59" t="str">
        <f>IF(D34="","",VLOOKUP(D34,'0'!$A$11:$B$16,2,0))</f>
        <v/>
      </c>
      <c r="F34" s="58"/>
      <c r="G34" s="219">
        <v>0</v>
      </c>
      <c r="H34" s="130" t="str">
        <f t="shared" si="6"/>
        <v/>
      </c>
      <c r="I34" s="12">
        <v>0</v>
      </c>
      <c r="J34" s="12">
        <v>0</v>
      </c>
      <c r="K34" s="219">
        <v>0</v>
      </c>
      <c r="L34" s="12">
        <v>0</v>
      </c>
      <c r="M34" s="12">
        <v>0</v>
      </c>
      <c r="N34" s="219">
        <v>0</v>
      </c>
      <c r="O34" s="12">
        <v>0</v>
      </c>
      <c r="P34" s="12">
        <v>0</v>
      </c>
      <c r="Q34" s="310">
        <f t="shared" si="1"/>
        <v>0</v>
      </c>
      <c r="R34" s="131" t="str">
        <f t="shared" si="2"/>
        <v/>
      </c>
      <c r="S34" s="36" t="str">
        <f t="shared" si="3"/>
        <v/>
      </c>
      <c r="V34" s="291">
        <f t="shared" si="4"/>
        <v>0</v>
      </c>
      <c r="W34" s="292" t="e">
        <f t="shared" si="5"/>
        <v>#DIV/0!</v>
      </c>
    </row>
    <row r="35" spans="1:23" x14ac:dyDescent="0.2">
      <c r="A35" s="68" t="str">
        <f>'0'!$A$4</f>
        <v>………………..</v>
      </c>
      <c r="B35" s="341">
        <f>'0'!$A$2</f>
        <v>46112</v>
      </c>
      <c r="C35" s="341" t="s">
        <v>1245</v>
      </c>
      <c r="D35" s="58"/>
      <c r="E35" s="59" t="str">
        <f>IF(D35="","",VLOOKUP(D35,'0'!$A$11:$B$16,2,0))</f>
        <v/>
      </c>
      <c r="F35" s="58"/>
      <c r="G35" s="219">
        <v>0</v>
      </c>
      <c r="H35" s="130" t="str">
        <f t="shared" si="6"/>
        <v/>
      </c>
      <c r="I35" s="12">
        <v>0</v>
      </c>
      <c r="J35" s="12">
        <v>0</v>
      </c>
      <c r="K35" s="219">
        <v>0</v>
      </c>
      <c r="L35" s="12">
        <v>0</v>
      </c>
      <c r="M35" s="12">
        <v>0</v>
      </c>
      <c r="N35" s="219">
        <v>0</v>
      </c>
      <c r="O35" s="12">
        <v>0</v>
      </c>
      <c r="P35" s="12">
        <v>0</v>
      </c>
      <c r="Q35" s="310">
        <f t="shared" si="1"/>
        <v>0</v>
      </c>
      <c r="R35" s="131" t="str">
        <f t="shared" si="2"/>
        <v/>
      </c>
      <c r="S35" s="36" t="str">
        <f t="shared" si="3"/>
        <v/>
      </c>
      <c r="V35" s="291">
        <f t="shared" si="4"/>
        <v>0</v>
      </c>
      <c r="W35" s="292" t="e">
        <f t="shared" si="5"/>
        <v>#DIV/0!</v>
      </c>
    </row>
    <row r="36" spans="1:23" x14ac:dyDescent="0.2">
      <c r="A36" s="68" t="str">
        <f>'0'!$A$4</f>
        <v>………………..</v>
      </c>
      <c r="B36" s="341">
        <f>'0'!$A$2</f>
        <v>46112</v>
      </c>
      <c r="C36" s="341" t="s">
        <v>1245</v>
      </c>
      <c r="D36" s="58"/>
      <c r="E36" s="59" t="str">
        <f>IF(D36="","",VLOOKUP(D36,'0'!$A$11:$B$16,2,0))</f>
        <v/>
      </c>
      <c r="F36" s="58"/>
      <c r="G36" s="219">
        <v>0</v>
      </c>
      <c r="H36" s="130" t="str">
        <f t="shared" si="6"/>
        <v/>
      </c>
      <c r="I36" s="12">
        <v>0</v>
      </c>
      <c r="J36" s="12">
        <v>0</v>
      </c>
      <c r="K36" s="219">
        <v>0</v>
      </c>
      <c r="L36" s="12">
        <v>0</v>
      </c>
      <c r="M36" s="12">
        <v>0</v>
      </c>
      <c r="N36" s="219">
        <v>0</v>
      </c>
      <c r="O36" s="12">
        <v>0</v>
      </c>
      <c r="P36" s="12">
        <v>0</v>
      </c>
      <c r="Q36" s="310">
        <f t="shared" si="1"/>
        <v>0</v>
      </c>
      <c r="R36" s="131" t="str">
        <f t="shared" si="2"/>
        <v/>
      </c>
      <c r="S36" s="36" t="str">
        <f t="shared" si="3"/>
        <v/>
      </c>
      <c r="V36" s="291">
        <f t="shared" si="4"/>
        <v>0</v>
      </c>
      <c r="W36" s="292" t="e">
        <f t="shared" si="5"/>
        <v>#DIV/0!</v>
      </c>
    </row>
    <row r="37" spans="1:23" x14ac:dyDescent="0.2">
      <c r="A37" s="68" t="str">
        <f>'0'!$A$4</f>
        <v>………………..</v>
      </c>
      <c r="B37" s="341">
        <f>'0'!$A$2</f>
        <v>46112</v>
      </c>
      <c r="C37" s="341" t="s">
        <v>1245</v>
      </c>
      <c r="D37" s="58"/>
      <c r="E37" s="59" t="str">
        <f>IF(D37="","",VLOOKUP(D37,'0'!$A$11:$B$16,2,0))</f>
        <v/>
      </c>
      <c r="F37" s="58"/>
      <c r="G37" s="219">
        <v>0</v>
      </c>
      <c r="H37" s="130" t="str">
        <f t="shared" si="6"/>
        <v/>
      </c>
      <c r="I37" s="12">
        <v>0</v>
      </c>
      <c r="J37" s="12">
        <v>0</v>
      </c>
      <c r="K37" s="219">
        <v>0</v>
      </c>
      <c r="L37" s="12">
        <v>0</v>
      </c>
      <c r="M37" s="12">
        <v>0</v>
      </c>
      <c r="N37" s="219">
        <v>0</v>
      </c>
      <c r="O37" s="12">
        <v>0</v>
      </c>
      <c r="P37" s="12">
        <v>0</v>
      </c>
      <c r="Q37" s="310">
        <f t="shared" si="1"/>
        <v>0</v>
      </c>
      <c r="R37" s="131" t="str">
        <f t="shared" si="2"/>
        <v/>
      </c>
      <c r="S37" s="36" t="str">
        <f t="shared" si="3"/>
        <v/>
      </c>
      <c r="V37" s="291">
        <f t="shared" si="4"/>
        <v>0</v>
      </c>
      <c r="W37" s="292" t="e">
        <f t="shared" si="5"/>
        <v>#DIV/0!</v>
      </c>
    </row>
    <row r="38" spans="1:23" x14ac:dyDescent="0.2">
      <c r="A38" s="68" t="str">
        <f>'0'!$A$4</f>
        <v>………………..</v>
      </c>
      <c r="B38" s="341">
        <f>'0'!$A$2</f>
        <v>46112</v>
      </c>
      <c r="C38" s="341" t="s">
        <v>1245</v>
      </c>
      <c r="D38" s="58"/>
      <c r="E38" s="59" t="str">
        <f>IF(D38="","",VLOOKUP(D38,'0'!$A$11:$B$16,2,0))</f>
        <v/>
      </c>
      <c r="F38" s="58"/>
      <c r="G38" s="219">
        <v>0</v>
      </c>
      <c r="H38" s="130" t="str">
        <f t="shared" si="6"/>
        <v/>
      </c>
      <c r="I38" s="12">
        <v>0</v>
      </c>
      <c r="J38" s="12">
        <v>0</v>
      </c>
      <c r="K38" s="219">
        <v>0</v>
      </c>
      <c r="L38" s="12">
        <v>0</v>
      </c>
      <c r="M38" s="12">
        <v>0</v>
      </c>
      <c r="N38" s="219">
        <v>0</v>
      </c>
      <c r="O38" s="12">
        <v>0</v>
      </c>
      <c r="P38" s="12">
        <v>0</v>
      </c>
      <c r="Q38" s="310">
        <f t="shared" si="1"/>
        <v>0</v>
      </c>
      <c r="R38" s="131" t="str">
        <f t="shared" si="2"/>
        <v/>
      </c>
      <c r="S38" s="36" t="str">
        <f t="shared" si="3"/>
        <v/>
      </c>
      <c r="V38" s="291">
        <f t="shared" si="4"/>
        <v>0</v>
      </c>
      <c r="W38" s="292" t="e">
        <f t="shared" si="5"/>
        <v>#DIV/0!</v>
      </c>
    </row>
    <row r="39" spans="1:23" x14ac:dyDescent="0.2">
      <c r="A39" s="68" t="str">
        <f>'0'!$A$4</f>
        <v>………………..</v>
      </c>
      <c r="B39" s="341">
        <f>'0'!$A$2</f>
        <v>46112</v>
      </c>
      <c r="C39" s="341" t="s">
        <v>1245</v>
      </c>
      <c r="D39" s="58"/>
      <c r="E39" s="59" t="str">
        <f>IF(D39="","",VLOOKUP(D39,'0'!$A$11:$B$16,2,0))</f>
        <v/>
      </c>
      <c r="F39" s="58"/>
      <c r="G39" s="219">
        <v>0</v>
      </c>
      <c r="H39" s="130" t="str">
        <f t="shared" si="6"/>
        <v/>
      </c>
      <c r="I39" s="12">
        <v>0</v>
      </c>
      <c r="J39" s="12">
        <v>0</v>
      </c>
      <c r="K39" s="219">
        <v>0</v>
      </c>
      <c r="L39" s="12">
        <v>0</v>
      </c>
      <c r="M39" s="12">
        <v>0</v>
      </c>
      <c r="N39" s="219">
        <v>0</v>
      </c>
      <c r="O39" s="12">
        <v>0</v>
      </c>
      <c r="P39" s="12">
        <v>0</v>
      </c>
      <c r="Q39" s="310">
        <f t="shared" si="1"/>
        <v>0</v>
      </c>
      <c r="R39" s="131" t="str">
        <f t="shared" si="2"/>
        <v/>
      </c>
      <c r="S39" s="36" t="str">
        <f t="shared" si="3"/>
        <v/>
      </c>
      <c r="V39" s="291">
        <f t="shared" si="4"/>
        <v>0</v>
      </c>
      <c r="W39" s="292" t="e">
        <f t="shared" si="5"/>
        <v>#DIV/0!</v>
      </c>
    </row>
    <row r="40" spans="1:23" x14ac:dyDescent="0.2">
      <c r="A40" s="68" t="str">
        <f>'0'!$A$4</f>
        <v>………………..</v>
      </c>
      <c r="B40" s="341">
        <f>'0'!$A$2</f>
        <v>46112</v>
      </c>
      <c r="C40" s="341" t="s">
        <v>1245</v>
      </c>
      <c r="D40" s="58"/>
      <c r="E40" s="59" t="str">
        <f>IF(D40="","",VLOOKUP(D40,'0'!$A$11:$B$16,2,0))</f>
        <v/>
      </c>
      <c r="F40" s="58"/>
      <c r="G40" s="219">
        <v>0</v>
      </c>
      <c r="H40" s="130" t="str">
        <f t="shared" si="6"/>
        <v/>
      </c>
      <c r="I40" s="12">
        <v>0</v>
      </c>
      <c r="J40" s="12">
        <v>0</v>
      </c>
      <c r="K40" s="219">
        <v>0</v>
      </c>
      <c r="L40" s="12">
        <v>0</v>
      </c>
      <c r="M40" s="12">
        <v>0</v>
      </c>
      <c r="N40" s="219">
        <v>0</v>
      </c>
      <c r="O40" s="12">
        <v>0</v>
      </c>
      <c r="P40" s="12">
        <v>0</v>
      </c>
      <c r="Q40" s="310">
        <f t="shared" si="1"/>
        <v>0</v>
      </c>
      <c r="R40" s="131" t="str">
        <f t="shared" si="2"/>
        <v/>
      </c>
      <c r="S40" s="36" t="str">
        <f t="shared" si="3"/>
        <v/>
      </c>
      <c r="V40" s="291">
        <f t="shared" si="4"/>
        <v>0</v>
      </c>
      <c r="W40" s="292" t="e">
        <f t="shared" si="5"/>
        <v>#DIV/0!</v>
      </c>
    </row>
    <row r="41" spans="1:23" x14ac:dyDescent="0.2">
      <c r="A41" s="68" t="str">
        <f>'0'!$A$4</f>
        <v>………………..</v>
      </c>
      <c r="B41" s="341">
        <f>'0'!$A$2</f>
        <v>46112</v>
      </c>
      <c r="C41" s="341" t="s">
        <v>1245</v>
      </c>
      <c r="D41" s="58"/>
      <c r="E41" s="59" t="str">
        <f>IF(D41="","",VLOOKUP(D41,'0'!$A$11:$B$16,2,0))</f>
        <v/>
      </c>
      <c r="F41" s="58"/>
      <c r="G41" s="219">
        <v>0</v>
      </c>
      <c r="H41" s="130" t="str">
        <f t="shared" si="6"/>
        <v/>
      </c>
      <c r="I41" s="12">
        <v>0</v>
      </c>
      <c r="J41" s="12">
        <v>0</v>
      </c>
      <c r="K41" s="219">
        <v>0</v>
      </c>
      <c r="L41" s="12">
        <v>0</v>
      </c>
      <c r="M41" s="12">
        <v>0</v>
      </c>
      <c r="N41" s="219">
        <v>0</v>
      </c>
      <c r="O41" s="12">
        <v>0</v>
      </c>
      <c r="P41" s="12">
        <v>0</v>
      </c>
      <c r="Q41" s="310">
        <f t="shared" si="1"/>
        <v>0</v>
      </c>
      <c r="R41" s="131" t="str">
        <f t="shared" si="2"/>
        <v/>
      </c>
      <c r="S41" s="36" t="str">
        <f t="shared" si="3"/>
        <v/>
      </c>
      <c r="V41" s="291">
        <f t="shared" si="4"/>
        <v>0</v>
      </c>
      <c r="W41" s="292" t="e">
        <f t="shared" si="5"/>
        <v>#DIV/0!</v>
      </c>
    </row>
    <row r="42" spans="1:23" x14ac:dyDescent="0.2">
      <c r="A42" s="68" t="str">
        <f>'0'!$A$4</f>
        <v>………………..</v>
      </c>
      <c r="B42" s="341">
        <f>'0'!$A$2</f>
        <v>46112</v>
      </c>
      <c r="C42" s="341" t="s">
        <v>1245</v>
      </c>
      <c r="D42" s="58"/>
      <c r="E42" s="59" t="str">
        <f>IF(D42="","",VLOOKUP(D42,'0'!$A$11:$B$16,2,0))</f>
        <v/>
      </c>
      <c r="F42" s="58"/>
      <c r="G42" s="219">
        <v>0</v>
      </c>
      <c r="H42" s="130" t="str">
        <f t="shared" si="6"/>
        <v/>
      </c>
      <c r="I42" s="12">
        <v>0</v>
      </c>
      <c r="J42" s="12">
        <v>0</v>
      </c>
      <c r="K42" s="219">
        <v>0</v>
      </c>
      <c r="L42" s="12">
        <v>0</v>
      </c>
      <c r="M42" s="12">
        <v>0</v>
      </c>
      <c r="N42" s="219">
        <v>0</v>
      </c>
      <c r="O42" s="12">
        <v>0</v>
      </c>
      <c r="P42" s="12">
        <v>0</v>
      </c>
      <c r="Q42" s="310">
        <f t="shared" si="1"/>
        <v>0</v>
      </c>
      <c r="R42" s="131" t="str">
        <f t="shared" si="2"/>
        <v/>
      </c>
      <c r="S42" s="36" t="str">
        <f t="shared" si="3"/>
        <v/>
      </c>
      <c r="V42" s="291">
        <f t="shared" si="4"/>
        <v>0</v>
      </c>
      <c r="W42" s="292" t="e">
        <f t="shared" si="5"/>
        <v>#DIV/0!</v>
      </c>
    </row>
    <row r="43" spans="1:23" x14ac:dyDescent="0.2">
      <c r="A43" s="68" t="str">
        <f>'0'!$A$4</f>
        <v>………………..</v>
      </c>
      <c r="B43" s="341">
        <f>'0'!$A$2</f>
        <v>46112</v>
      </c>
      <c r="C43" s="341" t="s">
        <v>1245</v>
      </c>
      <c r="D43" s="58"/>
      <c r="E43" s="59" t="str">
        <f>IF(D43="","",VLOOKUP(D43,'0'!$A$11:$B$16,2,0))</f>
        <v/>
      </c>
      <c r="F43" s="58"/>
      <c r="G43" s="219">
        <v>0</v>
      </c>
      <c r="H43" s="130" t="str">
        <f t="shared" si="6"/>
        <v/>
      </c>
      <c r="I43" s="12">
        <v>0</v>
      </c>
      <c r="J43" s="12">
        <v>0</v>
      </c>
      <c r="K43" s="219">
        <v>0</v>
      </c>
      <c r="L43" s="12">
        <v>0</v>
      </c>
      <c r="M43" s="12">
        <v>0</v>
      </c>
      <c r="N43" s="219">
        <v>0</v>
      </c>
      <c r="O43" s="12">
        <v>0</v>
      </c>
      <c r="P43" s="12">
        <v>0</v>
      </c>
      <c r="Q43" s="310">
        <f t="shared" si="1"/>
        <v>0</v>
      </c>
      <c r="R43" s="131" t="str">
        <f t="shared" si="2"/>
        <v/>
      </c>
      <c r="S43" s="36" t="str">
        <f t="shared" si="3"/>
        <v/>
      </c>
      <c r="V43" s="291">
        <f t="shared" si="4"/>
        <v>0</v>
      </c>
      <c r="W43" s="292" t="e">
        <f t="shared" si="5"/>
        <v>#DIV/0!</v>
      </c>
    </row>
    <row r="44" spans="1:23" x14ac:dyDescent="0.2">
      <c r="A44" s="68" t="str">
        <f>'0'!$A$4</f>
        <v>………………..</v>
      </c>
      <c r="B44" s="341">
        <f>'0'!$A$2</f>
        <v>46112</v>
      </c>
      <c r="C44" s="341" t="s">
        <v>1245</v>
      </c>
      <c r="D44" s="58"/>
      <c r="E44" s="59" t="str">
        <f>IF(D44="","",VLOOKUP(D44,'0'!$A$11:$B$16,2,0))</f>
        <v/>
      </c>
      <c r="F44" s="58"/>
      <c r="G44" s="219">
        <v>0</v>
      </c>
      <c r="H44" s="130" t="str">
        <f t="shared" si="6"/>
        <v/>
      </c>
      <c r="I44" s="12">
        <v>0</v>
      </c>
      <c r="J44" s="12">
        <v>0</v>
      </c>
      <c r="K44" s="219">
        <v>0</v>
      </c>
      <c r="L44" s="12">
        <v>0</v>
      </c>
      <c r="M44" s="12">
        <v>0</v>
      </c>
      <c r="N44" s="219">
        <v>0</v>
      </c>
      <c r="O44" s="12">
        <v>0</v>
      </c>
      <c r="P44" s="12">
        <v>0</v>
      </c>
      <c r="Q44" s="310">
        <f t="shared" si="1"/>
        <v>0</v>
      </c>
      <c r="R44" s="131" t="str">
        <f t="shared" si="2"/>
        <v/>
      </c>
      <c r="S44" s="36" t="str">
        <f t="shared" si="3"/>
        <v/>
      </c>
      <c r="V44" s="291">
        <f t="shared" si="4"/>
        <v>0</v>
      </c>
      <c r="W44" s="292" t="e">
        <f t="shared" si="5"/>
        <v>#DIV/0!</v>
      </c>
    </row>
    <row r="45" spans="1:23" x14ac:dyDescent="0.2">
      <c r="A45" s="68" t="str">
        <f>'0'!$A$4</f>
        <v>………………..</v>
      </c>
      <c r="B45" s="341">
        <f>'0'!$A$2</f>
        <v>46112</v>
      </c>
      <c r="C45" s="341" t="s">
        <v>1245</v>
      </c>
      <c r="D45" s="58"/>
      <c r="E45" s="59" t="str">
        <f>IF(D45="","",VLOOKUP(D45,'0'!$A$11:$B$16,2,0))</f>
        <v/>
      </c>
      <c r="F45" s="58"/>
      <c r="G45" s="219">
        <v>0</v>
      </c>
      <c r="H45" s="130" t="str">
        <f t="shared" si="6"/>
        <v/>
      </c>
      <c r="I45" s="12">
        <v>0</v>
      </c>
      <c r="J45" s="12">
        <v>0</v>
      </c>
      <c r="K45" s="219">
        <v>0</v>
      </c>
      <c r="L45" s="12">
        <v>0</v>
      </c>
      <c r="M45" s="12">
        <v>0</v>
      </c>
      <c r="N45" s="219">
        <v>0</v>
      </c>
      <c r="O45" s="12">
        <v>0</v>
      </c>
      <c r="P45" s="12">
        <v>0</v>
      </c>
      <c r="Q45" s="310">
        <f t="shared" si="1"/>
        <v>0</v>
      </c>
      <c r="R45" s="131" t="str">
        <f t="shared" si="2"/>
        <v/>
      </c>
      <c r="S45" s="36" t="str">
        <f t="shared" si="3"/>
        <v/>
      </c>
      <c r="V45" s="291">
        <f t="shared" si="4"/>
        <v>0</v>
      </c>
      <c r="W45" s="292" t="e">
        <f t="shared" si="5"/>
        <v>#DIV/0!</v>
      </c>
    </row>
    <row r="46" spans="1:23" x14ac:dyDescent="0.2">
      <c r="A46" s="68" t="str">
        <f>'0'!$A$4</f>
        <v>………………..</v>
      </c>
      <c r="B46" s="341">
        <f>'0'!$A$2</f>
        <v>46112</v>
      </c>
      <c r="C46" s="341" t="s">
        <v>1245</v>
      </c>
      <c r="D46" s="58"/>
      <c r="E46" s="59" t="str">
        <f>IF(D46="","",VLOOKUP(D46,'0'!$A$11:$B$16,2,0))</f>
        <v/>
      </c>
      <c r="F46" s="58"/>
      <c r="G46" s="219">
        <v>0</v>
      </c>
      <c r="H46" s="130" t="str">
        <f t="shared" si="6"/>
        <v/>
      </c>
      <c r="I46" s="12">
        <v>0</v>
      </c>
      <c r="J46" s="12">
        <v>0</v>
      </c>
      <c r="K46" s="219">
        <v>0</v>
      </c>
      <c r="L46" s="12">
        <v>0</v>
      </c>
      <c r="M46" s="12">
        <v>0</v>
      </c>
      <c r="N46" s="219">
        <v>0</v>
      </c>
      <c r="O46" s="12">
        <v>0</v>
      </c>
      <c r="P46" s="12">
        <v>0</v>
      </c>
      <c r="Q46" s="310">
        <f t="shared" si="1"/>
        <v>0</v>
      </c>
      <c r="R46" s="131" t="str">
        <f t="shared" si="2"/>
        <v/>
      </c>
      <c r="S46" s="36" t="str">
        <f t="shared" si="3"/>
        <v/>
      </c>
      <c r="V46" s="291">
        <f t="shared" si="4"/>
        <v>0</v>
      </c>
      <c r="W46" s="292" t="e">
        <f t="shared" si="5"/>
        <v>#DIV/0!</v>
      </c>
    </row>
    <row r="47" spans="1:23" x14ac:dyDescent="0.2">
      <c r="A47" s="68" t="str">
        <f>'0'!$A$4</f>
        <v>………………..</v>
      </c>
      <c r="B47" s="341">
        <f>'0'!$A$2</f>
        <v>46112</v>
      </c>
      <c r="C47" s="341" t="s">
        <v>1245</v>
      </c>
      <c r="D47" s="58"/>
      <c r="E47" s="59" t="str">
        <f>IF(D47="","",VLOOKUP(D47,'0'!$A$11:$B$16,2,0))</f>
        <v/>
      </c>
      <c r="F47" s="58"/>
      <c r="G47" s="219">
        <v>0</v>
      </c>
      <c r="H47" s="130" t="str">
        <f t="shared" si="6"/>
        <v/>
      </c>
      <c r="I47" s="12">
        <v>0</v>
      </c>
      <c r="J47" s="12">
        <v>0</v>
      </c>
      <c r="K47" s="219">
        <v>0</v>
      </c>
      <c r="L47" s="12">
        <v>0</v>
      </c>
      <c r="M47" s="12">
        <v>0</v>
      </c>
      <c r="N47" s="219">
        <v>0</v>
      </c>
      <c r="O47" s="12">
        <v>0</v>
      </c>
      <c r="P47" s="12">
        <v>0</v>
      </c>
      <c r="Q47" s="310">
        <f t="shared" si="1"/>
        <v>0</v>
      </c>
      <c r="R47" s="131" t="str">
        <f t="shared" si="2"/>
        <v/>
      </c>
      <c r="S47" s="36" t="str">
        <f t="shared" si="3"/>
        <v/>
      </c>
      <c r="V47" s="291">
        <f t="shared" si="4"/>
        <v>0</v>
      </c>
      <c r="W47" s="292" t="e">
        <f t="shared" si="5"/>
        <v>#DIV/0!</v>
      </c>
    </row>
    <row r="48" spans="1:23" x14ac:dyDescent="0.2">
      <c r="A48" s="68" t="str">
        <f>'0'!$A$4</f>
        <v>………………..</v>
      </c>
      <c r="B48" s="341">
        <f>'0'!$A$2</f>
        <v>46112</v>
      </c>
      <c r="C48" s="341" t="s">
        <v>1245</v>
      </c>
      <c r="D48" s="58"/>
      <c r="E48" s="59" t="str">
        <f>IF(D48="","",VLOOKUP(D48,'0'!$A$11:$B$16,2,0))</f>
        <v/>
      </c>
      <c r="F48" s="58"/>
      <c r="G48" s="219">
        <v>0</v>
      </c>
      <c r="H48" s="130" t="str">
        <f t="shared" si="6"/>
        <v/>
      </c>
      <c r="I48" s="12">
        <v>0</v>
      </c>
      <c r="J48" s="12">
        <v>0</v>
      </c>
      <c r="K48" s="219">
        <v>0</v>
      </c>
      <c r="L48" s="12">
        <v>0</v>
      </c>
      <c r="M48" s="12">
        <v>0</v>
      </c>
      <c r="N48" s="219">
        <v>0</v>
      </c>
      <c r="O48" s="12">
        <v>0</v>
      </c>
      <c r="P48" s="12">
        <v>0</v>
      </c>
      <c r="Q48" s="310">
        <f t="shared" si="1"/>
        <v>0</v>
      </c>
      <c r="R48" s="131" t="str">
        <f t="shared" si="2"/>
        <v/>
      </c>
      <c r="S48" s="36" t="str">
        <f t="shared" si="3"/>
        <v/>
      </c>
      <c r="V48" s="291">
        <f t="shared" si="4"/>
        <v>0</v>
      </c>
      <c r="W48" s="292" t="e">
        <f t="shared" si="5"/>
        <v>#DIV/0!</v>
      </c>
    </row>
    <row r="49" spans="1:23" x14ac:dyDescent="0.2">
      <c r="A49" s="68" t="str">
        <f>'0'!$A$4</f>
        <v>………………..</v>
      </c>
      <c r="B49" s="341">
        <f>'0'!$A$2</f>
        <v>46112</v>
      </c>
      <c r="C49" s="341" t="s">
        <v>1245</v>
      </c>
      <c r="D49" s="58"/>
      <c r="E49" s="59" t="str">
        <f>IF(D49="","",VLOOKUP(D49,'0'!$A$11:$B$16,2,0))</f>
        <v/>
      </c>
      <c r="F49" s="58"/>
      <c r="G49" s="219">
        <v>0</v>
      </c>
      <c r="H49" s="130" t="str">
        <f t="shared" si="6"/>
        <v/>
      </c>
      <c r="I49" s="12">
        <v>0</v>
      </c>
      <c r="J49" s="12">
        <v>0</v>
      </c>
      <c r="K49" s="219">
        <v>0</v>
      </c>
      <c r="L49" s="12">
        <v>0</v>
      </c>
      <c r="M49" s="12">
        <v>0</v>
      </c>
      <c r="N49" s="219">
        <v>0</v>
      </c>
      <c r="O49" s="12">
        <v>0</v>
      </c>
      <c r="P49" s="12">
        <v>0</v>
      </c>
      <c r="Q49" s="310">
        <f t="shared" si="1"/>
        <v>0</v>
      </c>
      <c r="R49" s="131" t="str">
        <f t="shared" si="2"/>
        <v/>
      </c>
      <c r="S49" s="36" t="str">
        <f t="shared" si="3"/>
        <v/>
      </c>
      <c r="V49" s="291">
        <f t="shared" si="4"/>
        <v>0</v>
      </c>
      <c r="W49" s="292" t="e">
        <f t="shared" si="5"/>
        <v>#DIV/0!</v>
      </c>
    </row>
    <row r="50" spans="1:23" x14ac:dyDescent="0.2">
      <c r="A50" s="68" t="str">
        <f>'0'!$A$4</f>
        <v>………………..</v>
      </c>
      <c r="B50" s="341">
        <f>'0'!$A$2</f>
        <v>46112</v>
      </c>
      <c r="C50" s="341" t="s">
        <v>1245</v>
      </c>
      <c r="D50" s="58"/>
      <c r="E50" s="59" t="str">
        <f>IF(D50="","",VLOOKUP(D50,'0'!$A$11:$B$16,2,0))</f>
        <v/>
      </c>
      <c r="F50" s="58"/>
      <c r="G50" s="219">
        <v>0</v>
      </c>
      <c r="H50" s="130" t="str">
        <f t="shared" si="6"/>
        <v/>
      </c>
      <c r="I50" s="12">
        <v>0</v>
      </c>
      <c r="J50" s="12">
        <v>0</v>
      </c>
      <c r="K50" s="219">
        <v>0</v>
      </c>
      <c r="L50" s="12">
        <v>0</v>
      </c>
      <c r="M50" s="12">
        <v>0</v>
      </c>
      <c r="N50" s="219">
        <v>0</v>
      </c>
      <c r="O50" s="12">
        <v>0</v>
      </c>
      <c r="P50" s="12">
        <v>0</v>
      </c>
      <c r="Q50" s="310">
        <f t="shared" si="1"/>
        <v>0</v>
      </c>
      <c r="R50" s="131" t="str">
        <f t="shared" si="2"/>
        <v/>
      </c>
      <c r="S50" s="36" t="str">
        <f t="shared" si="3"/>
        <v/>
      </c>
      <c r="V50" s="291">
        <f t="shared" si="4"/>
        <v>0</v>
      </c>
      <c r="W50" s="292" t="e">
        <f t="shared" si="5"/>
        <v>#DIV/0!</v>
      </c>
    </row>
    <row r="51" spans="1:23" x14ac:dyDescent="0.2">
      <c r="A51" s="68" t="str">
        <f>'0'!$A$4</f>
        <v>………………..</v>
      </c>
      <c r="B51" s="341">
        <f>'0'!$A$2</f>
        <v>46112</v>
      </c>
      <c r="C51" s="341" t="s">
        <v>1245</v>
      </c>
      <c r="D51" s="58"/>
      <c r="E51" s="59" t="str">
        <f>IF(D51="","",VLOOKUP(D51,'0'!$A$11:$B$16,2,0))</f>
        <v/>
      </c>
      <c r="F51" s="58"/>
      <c r="G51" s="219">
        <v>0</v>
      </c>
      <c r="H51" s="130" t="str">
        <f t="shared" si="6"/>
        <v/>
      </c>
      <c r="I51" s="12">
        <v>0</v>
      </c>
      <c r="J51" s="12">
        <v>0</v>
      </c>
      <c r="K51" s="219">
        <v>0</v>
      </c>
      <c r="L51" s="12">
        <v>0</v>
      </c>
      <c r="M51" s="12">
        <v>0</v>
      </c>
      <c r="N51" s="219">
        <v>0</v>
      </c>
      <c r="O51" s="12">
        <v>0</v>
      </c>
      <c r="P51" s="12">
        <v>0</v>
      </c>
      <c r="Q51" s="310">
        <f t="shared" si="1"/>
        <v>0</v>
      </c>
      <c r="R51" s="131" t="str">
        <f t="shared" si="2"/>
        <v/>
      </c>
      <c r="S51" s="36" t="str">
        <f t="shared" si="3"/>
        <v/>
      </c>
      <c r="V51" s="291">
        <f t="shared" si="4"/>
        <v>0</v>
      </c>
      <c r="W51" s="292" t="e">
        <f t="shared" si="5"/>
        <v>#DIV/0!</v>
      </c>
    </row>
    <row r="52" spans="1:23" x14ac:dyDescent="0.2">
      <c r="A52" s="68" t="str">
        <f>'0'!$A$4</f>
        <v>………………..</v>
      </c>
      <c r="B52" s="341">
        <f>'0'!$A$2</f>
        <v>46112</v>
      </c>
      <c r="C52" s="341" t="s">
        <v>1245</v>
      </c>
      <c r="D52" s="58"/>
      <c r="E52" s="59" t="str">
        <f>IF(D52="","",VLOOKUP(D52,'0'!$A$11:$B$16,2,0))</f>
        <v/>
      </c>
      <c r="F52" s="58"/>
      <c r="G52" s="219">
        <v>0</v>
      </c>
      <c r="H52" s="130" t="str">
        <f t="shared" si="6"/>
        <v/>
      </c>
      <c r="I52" s="12">
        <v>0</v>
      </c>
      <c r="J52" s="12">
        <v>0</v>
      </c>
      <c r="K52" s="219">
        <v>0</v>
      </c>
      <c r="L52" s="12">
        <v>0</v>
      </c>
      <c r="M52" s="12">
        <v>0</v>
      </c>
      <c r="N52" s="219">
        <v>0</v>
      </c>
      <c r="O52" s="12">
        <v>0</v>
      </c>
      <c r="P52" s="12">
        <v>0</v>
      </c>
      <c r="Q52" s="310">
        <f t="shared" si="1"/>
        <v>0</v>
      </c>
      <c r="R52" s="131" t="str">
        <f t="shared" si="2"/>
        <v/>
      </c>
      <c r="S52" s="36" t="str">
        <f t="shared" si="3"/>
        <v/>
      </c>
      <c r="V52" s="291">
        <f t="shared" si="4"/>
        <v>0</v>
      </c>
      <c r="W52" s="292" t="e">
        <f t="shared" si="5"/>
        <v>#DIV/0!</v>
      </c>
    </row>
    <row r="53" spans="1:23" x14ac:dyDescent="0.2">
      <c r="A53" s="68" t="str">
        <f>'0'!$A$4</f>
        <v>………………..</v>
      </c>
      <c r="B53" s="341">
        <f>'0'!$A$2</f>
        <v>46112</v>
      </c>
      <c r="C53" s="341" t="s">
        <v>1245</v>
      </c>
      <c r="D53" s="58"/>
      <c r="E53" s="59" t="str">
        <f>IF(D53="","",VLOOKUP(D53,'0'!$A$11:$B$16,2,0))</f>
        <v/>
      </c>
      <c r="F53" s="58"/>
      <c r="G53" s="219">
        <v>0</v>
      </c>
      <c r="H53" s="130" t="str">
        <f t="shared" si="6"/>
        <v/>
      </c>
      <c r="I53" s="12">
        <v>0</v>
      </c>
      <c r="J53" s="12">
        <v>0</v>
      </c>
      <c r="K53" s="219">
        <v>0</v>
      </c>
      <c r="L53" s="12">
        <v>0</v>
      </c>
      <c r="M53" s="12">
        <v>0</v>
      </c>
      <c r="N53" s="219">
        <v>0</v>
      </c>
      <c r="O53" s="12">
        <v>0</v>
      </c>
      <c r="P53" s="12">
        <v>0</v>
      </c>
      <c r="Q53" s="310">
        <f t="shared" si="1"/>
        <v>0</v>
      </c>
      <c r="R53" s="131" t="str">
        <f t="shared" si="2"/>
        <v/>
      </c>
      <c r="S53" s="36" t="str">
        <f t="shared" si="3"/>
        <v/>
      </c>
      <c r="V53" s="291">
        <f t="shared" si="4"/>
        <v>0</v>
      </c>
      <c r="W53" s="292" t="e">
        <f t="shared" si="5"/>
        <v>#DIV/0!</v>
      </c>
    </row>
  </sheetData>
  <sheetProtection algorithmName="SHA-512" hashValue="jW/WQChZKy2vvNG7tUzh2feMD4kVi5vATbHNmKcJPNI2a3joXxJFCls1c1jGRstThBoiTUjxilZ89nLpqfeUDA==" saltValue="fKpcbS/cUuIi0rIQcV8AYw==" spinCount="100000" sheet="1" objects="1" scenarios="1"/>
  <mergeCells count="8">
    <mergeCell ref="T7:T17"/>
    <mergeCell ref="D4:E4"/>
    <mergeCell ref="D1:R1"/>
    <mergeCell ref="F4:F5"/>
    <mergeCell ref="Q4:R4"/>
    <mergeCell ref="G4:J4"/>
    <mergeCell ref="K4:M4"/>
    <mergeCell ref="N4:P4"/>
  </mergeCells>
  <conditionalFormatting sqref="S5:T6">
    <cfRule type="cellIs" dxfId="9" priority="1" operator="equal">
      <formula>"OK"</formula>
    </cfRule>
  </conditionalFormatting>
  <dataValidations count="1">
    <dataValidation type="list" allowBlank="1" showInputMessage="1" showErrorMessage="1" sqref="F7:F53">
      <formula1>banki</formula1>
    </dataValidation>
  </dataValidations>
  <pageMargins left="0" right="0" top="0" bottom="0" header="0" footer="0"/>
  <pageSetup paperSize="9" scale="7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'0'!$A$11:$A$16</xm:f>
          </x14:formula1>
          <xm:sqref>D7:D53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BR303"/>
  <sheetViews>
    <sheetView showGridLines="0" zoomScaleNormal="100" zoomScaleSheetLayoutView="69" workbookViewId="0">
      <pane xSplit="6" ySplit="8" topLeftCell="G9" activePane="bottomRight" state="frozen"/>
      <selection activeCell="C25" sqref="C25:D25"/>
      <selection pane="topRight" activeCell="C25" sqref="C25:D25"/>
      <selection pane="bottomLeft" activeCell="C25" sqref="C25:D25"/>
      <selection pane="bottomRight" activeCell="D10" sqref="D10"/>
    </sheetView>
  </sheetViews>
  <sheetFormatPr defaultColWidth="9.140625" defaultRowHeight="12.75" x14ac:dyDescent="0.2"/>
  <cols>
    <col min="1" max="1" width="12.140625" style="36" hidden="1" customWidth="1"/>
    <col min="2" max="2" width="7.85546875" style="36" hidden="1" customWidth="1"/>
    <col min="3" max="3" width="3.85546875" style="453" hidden="1" customWidth="1"/>
    <col min="4" max="4" width="8.7109375" style="36" customWidth="1"/>
    <col min="5" max="5" width="40" style="36" customWidth="1"/>
    <col min="6" max="6" width="29.7109375" style="36" bestFit="1" customWidth="1"/>
    <col min="7" max="7" width="6.7109375" style="36" bestFit="1" customWidth="1"/>
    <col min="8" max="8" width="6.42578125" style="36" bestFit="1" customWidth="1"/>
    <col min="9" max="9" width="6.7109375" style="36" bestFit="1" customWidth="1"/>
    <col min="10" max="10" width="6.42578125" style="36" bestFit="1" customWidth="1"/>
    <col min="11" max="11" width="6.7109375" style="36" bestFit="1" customWidth="1"/>
    <col min="12" max="12" width="6.42578125" style="36" bestFit="1" customWidth="1"/>
    <col min="13" max="14" width="7.28515625" style="36" bestFit="1" customWidth="1"/>
    <col min="15" max="19" width="10" style="36" customWidth="1"/>
    <col min="20" max="20" width="12.85546875" style="36" customWidth="1"/>
    <col min="21" max="22" width="10" style="36" customWidth="1"/>
    <col min="23" max="23" width="10" style="345" customWidth="1"/>
    <col min="24" max="36" width="10" style="36" customWidth="1"/>
    <col min="37" max="52" width="12.85546875" style="36" customWidth="1"/>
    <col min="53" max="58" width="12.85546875" style="127" customWidth="1"/>
    <col min="59" max="68" width="12.85546875" style="36" customWidth="1"/>
    <col min="69" max="69" width="4.28515625" style="36" customWidth="1"/>
    <col min="70" max="70" width="76" style="36" bestFit="1" customWidth="1"/>
    <col min="71" max="16384" width="9.140625" style="36"/>
  </cols>
  <sheetData>
    <row r="1" spans="1:70" s="467" customFormat="1" ht="33.75" customHeight="1" x14ac:dyDescent="0.25">
      <c r="C1" s="68"/>
      <c r="D1" s="597"/>
      <c r="E1" s="598" t="str">
        <f>"Т14 ДЕЙНОСТ С НАТУРАЛНИ И СТОЙНОСТНИ ПОКАЗАТЕЛИ ПО БОЛНИЧНИ ЗВЕНА НА "&amp;'0'!A6&amp;" ОТ "&amp;TEXT(DATE(YEAR(B10),1,1),"DD-MM-YYYY")&amp;" ДО "&amp;TEXT(B10,"DD-MM-YYYY")</f>
        <v>Т14 ДЕЙНОСТ С НАТУРАЛНИ И СТОЙНОСТНИ ПОКАЗАТЕЛИ ПО БОЛНИЧНИ ЗВЕНА НА ЛЕЧЕБНО ЗАВЕДЕНИЕ ОТ 01-01-2026 ДО 31-03-2026</v>
      </c>
      <c r="F1" s="343"/>
      <c r="G1" s="343"/>
      <c r="H1" s="343"/>
      <c r="I1" s="343"/>
      <c r="J1" s="343"/>
      <c r="K1" s="343"/>
      <c r="L1" s="343"/>
      <c r="M1" s="343"/>
      <c r="N1" s="343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4"/>
      <c r="AJ1" s="574"/>
      <c r="AK1" s="574"/>
      <c r="AL1" s="574"/>
      <c r="AM1" s="574"/>
      <c r="AN1" s="574"/>
      <c r="AO1" s="574"/>
      <c r="AP1" s="574"/>
      <c r="AQ1" s="574"/>
      <c r="AR1" s="574"/>
      <c r="AS1" s="574"/>
      <c r="AT1" s="574"/>
      <c r="AU1" s="574"/>
      <c r="AV1" s="574"/>
      <c r="AW1" s="604"/>
      <c r="AX1" s="604"/>
      <c r="AY1" s="574"/>
      <c r="AZ1" s="574"/>
      <c r="BA1" s="574"/>
      <c r="BB1" s="574"/>
      <c r="BC1" s="574"/>
      <c r="BD1" s="574"/>
      <c r="BE1" s="574"/>
      <c r="BF1" s="574"/>
      <c r="BG1" s="574"/>
      <c r="BH1" s="574"/>
      <c r="BI1" s="574"/>
      <c r="BJ1" s="574"/>
      <c r="BK1" s="574"/>
      <c r="BL1" s="574"/>
      <c r="BM1" s="574"/>
      <c r="BN1" s="574"/>
      <c r="BO1" s="574"/>
      <c r="BP1" s="575"/>
    </row>
    <row r="2" spans="1:70" ht="5.25" customHeight="1" x14ac:dyDescent="0.2">
      <c r="D2" s="179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1"/>
      <c r="P2" s="181"/>
      <c r="Q2" s="181"/>
      <c r="R2" s="181"/>
      <c r="S2" s="181"/>
      <c r="T2" s="181"/>
      <c r="U2" s="181"/>
      <c r="V2" s="181"/>
      <c r="W2" s="364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605"/>
      <c r="AX2" s="605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2"/>
    </row>
    <row r="3" spans="1:70" ht="5.25" customHeight="1" x14ac:dyDescent="0.2">
      <c r="D3" s="179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1"/>
      <c r="P3" s="181"/>
      <c r="Q3" s="181"/>
      <c r="R3" s="181"/>
      <c r="S3" s="181"/>
      <c r="T3" s="181"/>
      <c r="U3" s="181"/>
      <c r="V3" s="181"/>
      <c r="W3" s="364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605"/>
      <c r="AX3" s="605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2"/>
    </row>
    <row r="4" spans="1:70" s="6" customFormat="1" ht="25.5" customHeight="1" x14ac:dyDescent="0.25">
      <c r="D4" s="792" t="s">
        <v>596</v>
      </c>
      <c r="E4" s="826"/>
      <c r="F4" s="826"/>
      <c r="G4" s="826"/>
      <c r="H4" s="826"/>
      <c r="I4" s="826"/>
      <c r="J4" s="826"/>
      <c r="K4" s="826"/>
      <c r="L4" s="826"/>
      <c r="M4" s="826"/>
      <c r="N4" s="786"/>
      <c r="O4" s="812" t="s">
        <v>680</v>
      </c>
      <c r="P4" s="822"/>
      <c r="Q4" s="822"/>
      <c r="R4" s="822"/>
      <c r="S4" s="822"/>
      <c r="T4" s="822"/>
      <c r="U4" s="822"/>
      <c r="V4" s="822"/>
      <c r="W4" s="822"/>
      <c r="X4" s="811"/>
      <c r="Y4" s="812" t="s">
        <v>681</v>
      </c>
      <c r="Z4" s="822"/>
      <c r="AA4" s="822"/>
      <c r="AB4" s="822"/>
      <c r="AC4" s="811"/>
      <c r="AD4" s="812" t="s">
        <v>682</v>
      </c>
      <c r="AE4" s="822"/>
      <c r="AF4" s="811"/>
      <c r="AG4" s="822" t="s">
        <v>1153</v>
      </c>
      <c r="AH4" s="822"/>
      <c r="AI4" s="822"/>
      <c r="AJ4" s="822"/>
      <c r="AK4" s="822"/>
      <c r="AL4" s="822"/>
      <c r="AM4" s="822"/>
      <c r="AN4" s="811"/>
      <c r="AO4" s="832" t="s">
        <v>1326</v>
      </c>
      <c r="AP4" s="832"/>
      <c r="AQ4" s="832"/>
      <c r="AR4" s="832"/>
      <c r="AS4" s="832"/>
      <c r="AT4" s="832"/>
      <c r="AU4" s="832"/>
      <c r="AV4" s="832"/>
      <c r="AW4" s="832"/>
      <c r="AX4" s="832"/>
      <c r="AY4" s="832"/>
      <c r="AZ4" s="832"/>
      <c r="BA4" s="812" t="s">
        <v>1327</v>
      </c>
      <c r="BB4" s="822"/>
      <c r="BC4" s="822"/>
      <c r="BD4" s="822"/>
      <c r="BE4" s="822"/>
      <c r="BF4" s="822"/>
      <c r="BG4" s="822"/>
      <c r="BH4" s="822"/>
      <c r="BI4" s="822"/>
      <c r="BJ4" s="822"/>
      <c r="BK4" s="822"/>
      <c r="BL4" s="822"/>
      <c r="BM4" s="822"/>
      <c r="BN4" s="822"/>
      <c r="BO4" s="822"/>
      <c r="BP4" s="811"/>
    </row>
    <row r="5" spans="1:70" s="6" customFormat="1" x14ac:dyDescent="0.25">
      <c r="D5" s="793"/>
      <c r="E5" s="827"/>
      <c r="F5" s="827"/>
      <c r="G5" s="827"/>
      <c r="H5" s="827"/>
      <c r="I5" s="827"/>
      <c r="J5" s="827"/>
      <c r="K5" s="827"/>
      <c r="L5" s="827"/>
      <c r="M5" s="827"/>
      <c r="N5" s="787"/>
      <c r="O5" s="828" t="s">
        <v>315</v>
      </c>
      <c r="P5" s="828"/>
      <c r="Q5" s="828" t="s">
        <v>164</v>
      </c>
      <c r="R5" s="828"/>
      <c r="S5" s="797" t="s">
        <v>318</v>
      </c>
      <c r="T5" s="828"/>
      <c r="U5" s="828"/>
      <c r="V5" s="828"/>
      <c r="W5" s="828"/>
      <c r="X5" s="828"/>
      <c r="Y5" s="780" t="s">
        <v>319</v>
      </c>
      <c r="Z5" s="780" t="s">
        <v>353</v>
      </c>
      <c r="AA5" s="780" t="s">
        <v>348</v>
      </c>
      <c r="AB5" s="829" t="s">
        <v>352</v>
      </c>
      <c r="AC5" s="828" t="s">
        <v>746</v>
      </c>
      <c r="AD5" s="831" t="s">
        <v>374</v>
      </c>
      <c r="AE5" s="831" t="s">
        <v>1219</v>
      </c>
      <c r="AF5" s="831" t="s">
        <v>373</v>
      </c>
      <c r="AG5" s="833" t="s">
        <v>159</v>
      </c>
      <c r="AH5" s="834"/>
      <c r="AI5" s="834"/>
      <c r="AJ5" s="835"/>
      <c r="AK5" s="831" t="s">
        <v>678</v>
      </c>
      <c r="AL5" s="831"/>
      <c r="AM5" s="831"/>
      <c r="AN5" s="831"/>
      <c r="AO5" s="794" t="s">
        <v>3</v>
      </c>
      <c r="AP5" s="828" t="s">
        <v>327</v>
      </c>
      <c r="AQ5" s="828"/>
      <c r="AR5" s="828"/>
      <c r="AS5" s="828"/>
      <c r="AT5" s="794" t="s">
        <v>4</v>
      </c>
      <c r="AU5" s="794" t="s">
        <v>5</v>
      </c>
      <c r="AV5" s="838" t="s">
        <v>327</v>
      </c>
      <c r="AW5" s="839"/>
      <c r="AX5" s="840"/>
      <c r="AY5" s="816" t="s">
        <v>6</v>
      </c>
      <c r="AZ5" s="836" t="s">
        <v>7</v>
      </c>
      <c r="BA5" s="823" t="s">
        <v>747</v>
      </c>
      <c r="BB5" s="824"/>
      <c r="BC5" s="824"/>
      <c r="BD5" s="824"/>
      <c r="BE5" s="824"/>
      <c r="BF5" s="825"/>
      <c r="BG5" s="818" t="s">
        <v>856</v>
      </c>
      <c r="BH5" s="819"/>
      <c r="BI5" s="819"/>
      <c r="BJ5" s="819"/>
      <c r="BK5" s="819"/>
      <c r="BL5" s="819"/>
      <c r="BM5" s="820"/>
      <c r="BN5" s="821" t="s">
        <v>679</v>
      </c>
      <c r="BO5" s="821" t="s">
        <v>1</v>
      </c>
      <c r="BP5" s="816" t="s">
        <v>344</v>
      </c>
      <c r="BQ5" s="286"/>
      <c r="BR5" s="286"/>
    </row>
    <row r="6" spans="1:70" s="6" customFormat="1" ht="102" x14ac:dyDescent="0.2">
      <c r="A6" s="36" t="s">
        <v>341</v>
      </c>
      <c r="B6" s="36" t="s">
        <v>342</v>
      </c>
      <c r="C6" s="453"/>
      <c r="D6" s="80" t="s">
        <v>606</v>
      </c>
      <c r="E6" s="132" t="s">
        <v>607</v>
      </c>
      <c r="F6" s="80" t="s">
        <v>313</v>
      </c>
      <c r="G6" s="80" t="s">
        <v>674</v>
      </c>
      <c r="H6" s="80" t="s">
        <v>223</v>
      </c>
      <c r="I6" s="80" t="s">
        <v>675</v>
      </c>
      <c r="J6" s="80" t="s">
        <v>223</v>
      </c>
      <c r="K6" s="80" t="s">
        <v>676</v>
      </c>
      <c r="L6" s="80" t="s">
        <v>223</v>
      </c>
      <c r="M6" s="80" t="s">
        <v>677</v>
      </c>
      <c r="N6" s="28" t="s">
        <v>223</v>
      </c>
      <c r="O6" s="80" t="s">
        <v>312</v>
      </c>
      <c r="P6" s="17" t="s">
        <v>608</v>
      </c>
      <c r="Q6" s="80" t="s">
        <v>312</v>
      </c>
      <c r="R6" s="17" t="s">
        <v>608</v>
      </c>
      <c r="S6" s="132" t="s">
        <v>316</v>
      </c>
      <c r="T6" s="304" t="s">
        <v>317</v>
      </c>
      <c r="U6" s="387" t="s">
        <v>1112</v>
      </c>
      <c r="V6" s="304" t="s">
        <v>346</v>
      </c>
      <c r="W6" s="363" t="s">
        <v>915</v>
      </c>
      <c r="X6" s="304" t="s">
        <v>347</v>
      </c>
      <c r="Y6" s="782"/>
      <c r="Z6" s="782"/>
      <c r="AA6" s="782"/>
      <c r="AB6" s="830"/>
      <c r="AC6" s="828"/>
      <c r="AD6" s="831"/>
      <c r="AE6" s="831"/>
      <c r="AF6" s="831"/>
      <c r="AG6" s="451" t="s">
        <v>156</v>
      </c>
      <c r="AH6" s="451" t="s">
        <v>160</v>
      </c>
      <c r="AI6" s="451" t="s">
        <v>161</v>
      </c>
      <c r="AJ6" s="451" t="s">
        <v>135</v>
      </c>
      <c r="AK6" s="387" t="s">
        <v>156</v>
      </c>
      <c r="AL6" s="387" t="s">
        <v>160</v>
      </c>
      <c r="AM6" s="387" t="s">
        <v>161</v>
      </c>
      <c r="AN6" s="387" t="s">
        <v>135</v>
      </c>
      <c r="AO6" s="795"/>
      <c r="AP6" s="80" t="s">
        <v>25</v>
      </c>
      <c r="AQ6" s="17" t="s">
        <v>1239</v>
      </c>
      <c r="AR6" s="80" t="s">
        <v>26</v>
      </c>
      <c r="AS6" s="80" t="s">
        <v>39</v>
      </c>
      <c r="AT6" s="795"/>
      <c r="AU6" s="795"/>
      <c r="AV6" s="682" t="s">
        <v>1240</v>
      </c>
      <c r="AW6" s="682" t="s">
        <v>1188</v>
      </c>
      <c r="AX6" s="682" t="s">
        <v>1220</v>
      </c>
      <c r="AY6" s="817"/>
      <c r="AZ6" s="837"/>
      <c r="BA6" s="390" t="s">
        <v>593</v>
      </c>
      <c r="BB6" s="390" t="s">
        <v>594</v>
      </c>
      <c r="BC6" s="390" t="s">
        <v>595</v>
      </c>
      <c r="BD6" s="304" t="s">
        <v>603</v>
      </c>
      <c r="BE6" s="391" t="s">
        <v>604</v>
      </c>
      <c r="BF6" s="391" t="s">
        <v>683</v>
      </c>
      <c r="BG6" s="304" t="s">
        <v>11</v>
      </c>
      <c r="BH6" s="304" t="s">
        <v>722</v>
      </c>
      <c r="BI6" s="304" t="s">
        <v>12</v>
      </c>
      <c r="BJ6" s="304" t="s">
        <v>748</v>
      </c>
      <c r="BK6" s="304" t="s">
        <v>14</v>
      </c>
      <c r="BL6" s="304" t="s">
        <v>13</v>
      </c>
      <c r="BM6" s="304" t="s">
        <v>832</v>
      </c>
      <c r="BN6" s="821"/>
      <c r="BO6" s="821"/>
      <c r="BP6" s="817"/>
      <c r="BQ6" s="286"/>
      <c r="BR6" s="683" t="s">
        <v>911</v>
      </c>
    </row>
    <row r="7" spans="1:70" s="286" customFormat="1" x14ac:dyDescent="0.2">
      <c r="A7" s="263"/>
      <c r="B7" s="263"/>
      <c r="C7" s="479"/>
      <c r="D7" s="303">
        <v>1</v>
      </c>
      <c r="E7" s="304">
        <v>2</v>
      </c>
      <c r="F7" s="304">
        <v>3</v>
      </c>
      <c r="G7" s="304">
        <v>4</v>
      </c>
      <c r="H7" s="304">
        <v>5</v>
      </c>
      <c r="I7" s="304">
        <v>6</v>
      </c>
      <c r="J7" s="304">
        <v>7</v>
      </c>
      <c r="K7" s="304">
        <v>8</v>
      </c>
      <c r="L7" s="304">
        <v>9</v>
      </c>
      <c r="M7" s="304">
        <v>10</v>
      </c>
      <c r="N7" s="304">
        <v>11</v>
      </c>
      <c r="O7" s="304">
        <v>12</v>
      </c>
      <c r="P7" s="304">
        <v>13</v>
      </c>
      <c r="Q7" s="304">
        <v>14</v>
      </c>
      <c r="R7" s="304">
        <v>15</v>
      </c>
      <c r="S7" s="304">
        <v>16</v>
      </c>
      <c r="T7" s="304">
        <v>17</v>
      </c>
      <c r="U7" s="304">
        <v>18</v>
      </c>
      <c r="V7" s="304">
        <v>19</v>
      </c>
      <c r="W7" s="304">
        <v>20</v>
      </c>
      <c r="X7" s="304">
        <v>21</v>
      </c>
      <c r="Y7" s="304">
        <v>22</v>
      </c>
      <c r="Z7" s="304">
        <v>23</v>
      </c>
      <c r="AA7" s="304">
        <v>24</v>
      </c>
      <c r="AB7" s="304">
        <v>25</v>
      </c>
      <c r="AC7" s="304">
        <v>26</v>
      </c>
      <c r="AD7" s="304">
        <v>27</v>
      </c>
      <c r="AE7" s="304">
        <v>28</v>
      </c>
      <c r="AF7" s="304">
        <v>29</v>
      </c>
      <c r="AG7" s="304">
        <v>30</v>
      </c>
      <c r="AH7" s="304">
        <v>31</v>
      </c>
      <c r="AI7" s="304">
        <v>32</v>
      </c>
      <c r="AJ7" s="304">
        <v>33</v>
      </c>
      <c r="AK7" s="304">
        <v>34</v>
      </c>
      <c r="AL7" s="304">
        <v>35</v>
      </c>
      <c r="AM7" s="304">
        <v>36</v>
      </c>
      <c r="AN7" s="304">
        <v>37</v>
      </c>
      <c r="AO7" s="304">
        <v>38</v>
      </c>
      <c r="AP7" s="304">
        <v>39</v>
      </c>
      <c r="AQ7" s="304">
        <v>40</v>
      </c>
      <c r="AR7" s="304">
        <v>41</v>
      </c>
      <c r="AS7" s="304">
        <v>42</v>
      </c>
      <c r="AT7" s="304">
        <v>43</v>
      </c>
      <c r="AU7" s="304">
        <v>44</v>
      </c>
      <c r="AV7" s="304">
        <v>45</v>
      </c>
      <c r="AW7" s="304">
        <v>46</v>
      </c>
      <c r="AX7" s="304">
        <v>47</v>
      </c>
      <c r="AY7" s="304">
        <v>48</v>
      </c>
      <c r="AZ7" s="304">
        <v>49</v>
      </c>
      <c r="BA7" s="304">
        <v>50</v>
      </c>
      <c r="BB7" s="304">
        <v>51</v>
      </c>
      <c r="BC7" s="304">
        <v>52</v>
      </c>
      <c r="BD7" s="304">
        <v>53</v>
      </c>
      <c r="BE7" s="304">
        <v>54</v>
      </c>
      <c r="BF7" s="304">
        <v>55</v>
      </c>
      <c r="BG7" s="304">
        <v>56</v>
      </c>
      <c r="BH7" s="304">
        <v>57</v>
      </c>
      <c r="BI7" s="304">
        <v>58</v>
      </c>
      <c r="BJ7" s="304">
        <v>59</v>
      </c>
      <c r="BK7" s="304">
        <v>60</v>
      </c>
      <c r="BL7" s="304">
        <v>61</v>
      </c>
      <c r="BM7" s="304">
        <v>62</v>
      </c>
      <c r="BN7" s="304">
        <v>63</v>
      </c>
      <c r="BO7" s="304">
        <v>64</v>
      </c>
      <c r="BP7" s="304">
        <v>65</v>
      </c>
    </row>
    <row r="8" spans="1:70" s="6" customFormat="1" ht="13.5" thickBot="1" x14ac:dyDescent="0.3">
      <c r="A8" s="6" t="str">
        <f>'0'!$A$4</f>
        <v>………………..</v>
      </c>
      <c r="B8" s="51">
        <f>'0'!$A$2</f>
        <v>46112</v>
      </c>
      <c r="C8" s="51" t="s">
        <v>1244</v>
      </c>
      <c r="D8" s="202"/>
      <c r="O8" s="138"/>
      <c r="T8" s="6" t="str">
        <f>IF(AND(D10&lt;&gt;"",T9=0),"Моля въведете общ брой.","")</f>
        <v/>
      </c>
      <c r="W8" s="286"/>
      <c r="X8" s="139"/>
      <c r="Y8" s="138"/>
      <c r="AC8" s="139"/>
      <c r="AO8" s="658" t="str">
        <f>IF(ROUND('01'!I57+AO9,2)=0,"OK","Разлика с отчета")</f>
        <v>OK</v>
      </c>
      <c r="AP8" s="659" t="str">
        <f>IF(ROUND('01'!I58+AP9,2)=0,"OK","Разлика с отчета")</f>
        <v>OK</v>
      </c>
      <c r="AR8" s="659" t="str">
        <f>IF(ROUND('01'!I64+AR9,2)=0,"OK","Разлика с отчета")</f>
        <v>OK</v>
      </c>
      <c r="AS8" s="659" t="str">
        <f>IF(ROUND('01'!I72+AS9,2)=0,"OK","Разлика с отчета")</f>
        <v>OK</v>
      </c>
      <c r="AT8" s="659" t="str">
        <f>IF(ROUND('01'!I81+AT9,2)=0,"OK","Разлика с отчета")</f>
        <v>OK</v>
      </c>
      <c r="AU8" s="659" t="str">
        <f>IF(ROUND('01'!I98+AU9,2)=0,"OK","Разлика с отчета")</f>
        <v>OK</v>
      </c>
      <c r="AZ8" s="659" t="str">
        <f>IF(ROUND('01'!I105+AZ9,2)=0,"OK","Разлика с отчета")</f>
        <v>OK</v>
      </c>
      <c r="BA8" s="660" t="str">
        <f>IF(ROUND('01'!I8-BA9,2)=0,"OK","Не са въведени звена")</f>
        <v>OK</v>
      </c>
      <c r="BB8" s="659" t="str">
        <f>IF(ROUND('01'!I9-BB9,2)=0,"OK","Не са въведени звена")</f>
        <v>OK</v>
      </c>
      <c r="BC8" s="659" t="str">
        <f>IF(ROUND('01'!I10-BC9,2)=0,"OK","Не са въведени звена")</f>
        <v>OK</v>
      </c>
      <c r="BD8" s="659" t="str">
        <f>IF(ROUND('01'!I11-BD9,2)=0,"OK","Не са въведени звена")</f>
        <v>OK</v>
      </c>
      <c r="BE8" s="659" t="str">
        <f>IF(ROUND('01'!I12-BE9,2)=0,"OK","Не са въведени звена")</f>
        <v>OK</v>
      </c>
      <c r="BN8" s="661" t="str">
        <f>IF(ROUND('01'!I25-BN9,2)=0,"OK","Разлика с отчета")</f>
        <v>OK</v>
      </c>
      <c r="BO8" s="661" t="str">
        <f>IF(ROUND('01'!I33-BO9,2)=0,"OK","Разлика с отчета")</f>
        <v>OK</v>
      </c>
      <c r="BP8" s="132"/>
    </row>
    <row r="9" spans="1:70" s="144" customFormat="1" ht="14.25" thickBot="1" x14ac:dyDescent="0.3">
      <c r="A9" s="467" t="str">
        <f>'0'!$A$4</f>
        <v>………………..</v>
      </c>
      <c r="B9" s="560">
        <f>'0'!$A$2</f>
        <v>46112</v>
      </c>
      <c r="C9" s="341" t="s">
        <v>1244</v>
      </c>
      <c r="D9" s="141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1">
        <f t="shared" ref="O9:X9" si="0">SUM(O10:O302)</f>
        <v>0</v>
      </c>
      <c r="P9" s="142">
        <f t="shared" si="0"/>
        <v>0</v>
      </c>
      <c r="Q9" s="143">
        <f t="shared" si="0"/>
        <v>0</v>
      </c>
      <c r="R9" s="142">
        <f t="shared" si="0"/>
        <v>0</v>
      </c>
      <c r="S9" s="143">
        <f t="shared" si="0"/>
        <v>0</v>
      </c>
      <c r="T9" s="762">
        <v>0</v>
      </c>
      <c r="U9" s="276">
        <f t="shared" si="0"/>
        <v>0</v>
      </c>
      <c r="V9" s="276">
        <f t="shared" si="0"/>
        <v>0</v>
      </c>
      <c r="W9" s="276">
        <f t="shared" si="0"/>
        <v>0</v>
      </c>
      <c r="X9" s="277">
        <f t="shared" si="0"/>
        <v>0</v>
      </c>
      <c r="Y9" s="141"/>
      <c r="Z9" s="143"/>
      <c r="AA9" s="143">
        <f t="shared" ref="AA9:BO9" si="1">SUM(AA10:AA302)</f>
        <v>0</v>
      </c>
      <c r="AB9" s="143">
        <f t="shared" si="1"/>
        <v>0</v>
      </c>
      <c r="AC9" s="143">
        <f t="shared" si="1"/>
        <v>0</v>
      </c>
      <c r="AD9" s="141">
        <f t="shared" si="1"/>
        <v>0</v>
      </c>
      <c r="AE9" s="143">
        <f t="shared" si="1"/>
        <v>0</v>
      </c>
      <c r="AF9" s="143">
        <f t="shared" si="1"/>
        <v>0</v>
      </c>
      <c r="AG9" s="143">
        <f t="shared" si="1"/>
        <v>0</v>
      </c>
      <c r="AH9" s="143">
        <f t="shared" si="1"/>
        <v>0</v>
      </c>
      <c r="AI9" s="143">
        <f t="shared" si="1"/>
        <v>0</v>
      </c>
      <c r="AJ9" s="143">
        <f t="shared" si="1"/>
        <v>0</v>
      </c>
      <c r="AK9" s="143">
        <f t="shared" si="1"/>
        <v>0</v>
      </c>
      <c r="AL9" s="143">
        <f t="shared" si="1"/>
        <v>0</v>
      </c>
      <c r="AM9" s="143">
        <f t="shared" si="1"/>
        <v>0</v>
      </c>
      <c r="AN9" s="143">
        <f t="shared" si="1"/>
        <v>0</v>
      </c>
      <c r="AO9" s="194">
        <f t="shared" si="1"/>
        <v>0</v>
      </c>
      <c r="AP9" s="211">
        <f t="shared" si="1"/>
        <v>0</v>
      </c>
      <c r="AQ9" s="211">
        <f t="shared" si="1"/>
        <v>0</v>
      </c>
      <c r="AR9" s="211">
        <f t="shared" si="1"/>
        <v>0</v>
      </c>
      <c r="AS9" s="211">
        <f t="shared" si="1"/>
        <v>0</v>
      </c>
      <c r="AT9" s="211">
        <f t="shared" si="1"/>
        <v>0</v>
      </c>
      <c r="AU9" s="211">
        <f t="shared" si="1"/>
        <v>0</v>
      </c>
      <c r="AV9" s="211">
        <f t="shared" si="1"/>
        <v>0</v>
      </c>
      <c r="AW9" s="606">
        <f t="shared" si="1"/>
        <v>0</v>
      </c>
      <c r="AX9" s="606">
        <f t="shared" si="1"/>
        <v>0</v>
      </c>
      <c r="AY9" s="211">
        <f t="shared" si="1"/>
        <v>0</v>
      </c>
      <c r="AZ9" s="211">
        <f t="shared" si="1"/>
        <v>0</v>
      </c>
      <c r="BA9" s="194">
        <f t="shared" si="1"/>
        <v>0</v>
      </c>
      <c r="BB9" s="211">
        <f t="shared" si="1"/>
        <v>0</v>
      </c>
      <c r="BC9" s="211">
        <f t="shared" si="1"/>
        <v>0</v>
      </c>
      <c r="BD9" s="211">
        <f t="shared" si="1"/>
        <v>0</v>
      </c>
      <c r="BE9" s="211">
        <f t="shared" si="1"/>
        <v>0</v>
      </c>
      <c r="BF9" s="211">
        <f t="shared" si="1"/>
        <v>0</v>
      </c>
      <c r="BG9" s="211">
        <f t="shared" si="1"/>
        <v>0</v>
      </c>
      <c r="BH9" s="211">
        <f t="shared" si="1"/>
        <v>0</v>
      </c>
      <c r="BI9" s="211">
        <f t="shared" si="1"/>
        <v>0</v>
      </c>
      <c r="BJ9" s="211">
        <f t="shared" si="1"/>
        <v>0</v>
      </c>
      <c r="BK9" s="211">
        <f t="shared" si="1"/>
        <v>0</v>
      </c>
      <c r="BL9" s="211">
        <f t="shared" si="1"/>
        <v>0</v>
      </c>
      <c r="BM9" s="211">
        <f t="shared" si="1"/>
        <v>0</v>
      </c>
      <c r="BN9" s="211">
        <f t="shared" si="1"/>
        <v>0</v>
      </c>
      <c r="BO9" s="211">
        <f t="shared" si="1"/>
        <v>0</v>
      </c>
      <c r="BP9" s="211">
        <f>SUM(BP10:BP302)</f>
        <v>0</v>
      </c>
      <c r="BQ9" s="695">
        <f>COUNTIFS(BQ10:BQ302,"&lt;&gt;0")</f>
        <v>0</v>
      </c>
    </row>
    <row r="10" spans="1:70" x14ac:dyDescent="0.2">
      <c r="A10" s="467" t="str">
        <f>'0'!$A$4</f>
        <v>………………..</v>
      </c>
      <c r="B10" s="560">
        <f>'0'!$A$2</f>
        <v>46112</v>
      </c>
      <c r="C10" s="341" t="s">
        <v>1244</v>
      </c>
      <c r="D10" s="195"/>
      <c r="E10" s="14"/>
      <c r="F10" s="23"/>
      <c r="G10" s="14"/>
      <c r="H10" s="14"/>
      <c r="I10" s="14"/>
      <c r="J10" s="14"/>
      <c r="K10" s="14"/>
      <c r="L10" s="14"/>
      <c r="M10" s="14"/>
      <c r="N10" s="14"/>
      <c r="O10" s="98"/>
      <c r="P10" s="96"/>
      <c r="Q10" s="15"/>
      <c r="R10" s="96"/>
      <c r="S10" s="15"/>
      <c r="T10" s="15"/>
      <c r="U10" s="378"/>
      <c r="V10" s="311"/>
      <c r="W10" s="311"/>
      <c r="X10" s="312"/>
      <c r="Y10" s="16"/>
      <c r="Z10" s="15"/>
      <c r="AA10" s="15"/>
      <c r="AB10" s="96"/>
      <c r="AC10" s="97"/>
      <c r="AD10" s="15"/>
      <c r="AE10" s="15"/>
      <c r="AF10" s="15"/>
      <c r="AG10" s="15"/>
      <c r="AH10" s="15"/>
      <c r="AI10" s="15"/>
      <c r="AJ10" s="15"/>
      <c r="AK10" s="12"/>
      <c r="AL10" s="12"/>
      <c r="AM10" s="12"/>
      <c r="AN10" s="218"/>
      <c r="AO10" s="219"/>
      <c r="AP10" s="12"/>
      <c r="AQ10" s="12"/>
      <c r="AR10" s="12"/>
      <c r="AS10" s="12"/>
      <c r="AT10" s="12"/>
      <c r="AU10" s="12"/>
      <c r="AV10" s="12"/>
      <c r="AW10" s="607"/>
      <c r="AX10" s="607"/>
      <c r="AY10" s="12"/>
      <c r="AZ10" s="12"/>
      <c r="BA10" s="145">
        <f>SUMIFS('15'!$F:$F,'15'!$N:$N,'14'!BA$6,'15'!$M:$M,'14'!$D10)</f>
        <v>0</v>
      </c>
      <c r="BB10" s="146">
        <f>SUMIFS('15'!$F:$F,'15'!$N:$N,'14'!BB$6,'15'!$M:$M,'14'!$D10)</f>
        <v>0</v>
      </c>
      <c r="BC10" s="146">
        <f>SUMIFS('15'!$F:$F,'15'!$N:$N,'14'!BC$6,'15'!$M:$M,'14'!$D10)</f>
        <v>0</v>
      </c>
      <c r="BD10" s="146">
        <f>SUMIFS('15'!$J:$J,'15'!$M:$M,'14'!$D10)</f>
        <v>0</v>
      </c>
      <c r="BE10" s="146">
        <f>SUMIFS('15'!$K:$K,'15'!$M:$M,'14'!$D10)</f>
        <v>0</v>
      </c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1"/>
      <c r="BQ10" s="291">
        <f t="shared" ref="BQ10:BQ41" si="2">IF(OR(COUNTBLANK(D10:H10)=5,COUNTBLANK(D10:H10)=0),0,1)+IF(D10&lt;&gt;"",COUNTIFS($D$10:$D$302,D10)-1,0)</f>
        <v>0</v>
      </c>
    </row>
    <row r="11" spans="1:70" x14ac:dyDescent="0.2">
      <c r="A11" s="467" t="str">
        <f>'0'!$A$4</f>
        <v>………………..</v>
      </c>
      <c r="B11" s="560">
        <f>'0'!$A$2</f>
        <v>46112</v>
      </c>
      <c r="C11" s="341" t="s">
        <v>1244</v>
      </c>
      <c r="D11" s="195"/>
      <c r="E11" s="14"/>
      <c r="F11" s="23"/>
      <c r="G11" s="14"/>
      <c r="H11" s="14"/>
      <c r="I11" s="14"/>
      <c r="J11" s="14"/>
      <c r="K11" s="14"/>
      <c r="L11" s="14"/>
      <c r="M11" s="14"/>
      <c r="N11" s="14"/>
      <c r="O11" s="98"/>
      <c r="P11" s="96"/>
      <c r="Q11" s="15"/>
      <c r="R11" s="96"/>
      <c r="S11" s="15"/>
      <c r="T11" s="15"/>
      <c r="U11" s="15"/>
      <c r="V11" s="15"/>
      <c r="W11" s="15"/>
      <c r="X11" s="97"/>
      <c r="Y11" s="16"/>
      <c r="Z11" s="15"/>
      <c r="AA11" s="15"/>
      <c r="AB11" s="96"/>
      <c r="AC11" s="97"/>
      <c r="AD11" s="15"/>
      <c r="AE11" s="15"/>
      <c r="AF11" s="15"/>
      <c r="AG11" s="15"/>
      <c r="AH11" s="15"/>
      <c r="AI11" s="15"/>
      <c r="AJ11" s="15"/>
      <c r="AK11" s="12"/>
      <c r="AL11" s="12"/>
      <c r="AM11" s="12"/>
      <c r="AN11" s="218"/>
      <c r="AO11" s="219"/>
      <c r="AP11" s="12"/>
      <c r="AQ11" s="12"/>
      <c r="AR11" s="12"/>
      <c r="AS11" s="12"/>
      <c r="AT11" s="12"/>
      <c r="AU11" s="12"/>
      <c r="AV11" s="12"/>
      <c r="AW11" s="607"/>
      <c r="AX11" s="607"/>
      <c r="AY11" s="12"/>
      <c r="AZ11" s="12"/>
      <c r="BA11" s="145">
        <f>SUMIFS('15'!$F:$F,'15'!$N:$N,'14'!BA$6,'15'!$M:$M,'14'!$D11)</f>
        <v>0</v>
      </c>
      <c r="BB11" s="146">
        <f>SUMIFS('15'!$F:$F,'15'!$N:$N,'14'!BB$6,'15'!$M:$M,'14'!$D11)</f>
        <v>0</v>
      </c>
      <c r="BC11" s="146">
        <f>SUMIFS('15'!$F:$F,'15'!$N:$N,'14'!BC$6,'15'!$M:$M,'14'!$D11)</f>
        <v>0</v>
      </c>
      <c r="BD11" s="146">
        <f>SUMIFS('15'!$J:$J,'15'!$M:$M,'14'!$D11)</f>
        <v>0</v>
      </c>
      <c r="BE11" s="146">
        <f>SUMIFS('15'!$K:$K,'15'!$M:$M,'14'!$D11)</f>
        <v>0</v>
      </c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1"/>
      <c r="BQ11" s="291">
        <f t="shared" si="2"/>
        <v>0</v>
      </c>
    </row>
    <row r="12" spans="1:70" x14ac:dyDescent="0.2">
      <c r="A12" s="467" t="str">
        <f>'0'!$A$4</f>
        <v>………………..</v>
      </c>
      <c r="B12" s="560">
        <f>'0'!$A$2</f>
        <v>46112</v>
      </c>
      <c r="C12" s="341" t="s">
        <v>1244</v>
      </c>
      <c r="D12" s="195"/>
      <c r="E12" s="14"/>
      <c r="F12" s="23"/>
      <c r="G12" s="14"/>
      <c r="H12" s="14"/>
      <c r="I12" s="14"/>
      <c r="J12" s="14"/>
      <c r="K12" s="14"/>
      <c r="L12" s="14"/>
      <c r="M12" s="14"/>
      <c r="N12" s="14"/>
      <c r="O12" s="98"/>
      <c r="P12" s="96"/>
      <c r="Q12" s="15"/>
      <c r="R12" s="96"/>
      <c r="S12" s="15"/>
      <c r="T12" s="15"/>
      <c r="U12" s="15"/>
      <c r="V12" s="15"/>
      <c r="W12" s="15"/>
      <c r="X12" s="97"/>
      <c r="Y12" s="16"/>
      <c r="Z12" s="15"/>
      <c r="AA12" s="15"/>
      <c r="AB12" s="96"/>
      <c r="AC12" s="97"/>
      <c r="AD12" s="15"/>
      <c r="AE12" s="15"/>
      <c r="AF12" s="15"/>
      <c r="AG12" s="15"/>
      <c r="AH12" s="15"/>
      <c r="AI12" s="15"/>
      <c r="AJ12" s="15"/>
      <c r="AK12" s="12"/>
      <c r="AL12" s="12"/>
      <c r="AM12" s="12"/>
      <c r="AN12" s="218"/>
      <c r="AO12" s="219"/>
      <c r="AP12" s="12"/>
      <c r="AQ12" s="12"/>
      <c r="AR12" s="12"/>
      <c r="AS12" s="12"/>
      <c r="AT12" s="12"/>
      <c r="AU12" s="12"/>
      <c r="AV12" s="12"/>
      <c r="AW12" s="607"/>
      <c r="AX12" s="607"/>
      <c r="AY12" s="12"/>
      <c r="AZ12" s="12"/>
      <c r="BA12" s="145">
        <f>SUMIFS('15'!$F:$F,'15'!$N:$N,'14'!BA$6,'15'!$M:$M,'14'!$D12)</f>
        <v>0</v>
      </c>
      <c r="BB12" s="146">
        <f>SUMIFS('15'!$F:$F,'15'!$N:$N,'14'!BB$6,'15'!$M:$M,'14'!$D12)</f>
        <v>0</v>
      </c>
      <c r="BC12" s="146">
        <f>SUMIFS('15'!$F:$F,'15'!$N:$N,'14'!BC$6,'15'!$M:$M,'14'!$D12)</f>
        <v>0</v>
      </c>
      <c r="BD12" s="146">
        <f>SUMIFS('15'!$J:$J,'15'!$M:$M,'14'!$D12)</f>
        <v>0</v>
      </c>
      <c r="BE12" s="146">
        <f>SUMIFS('15'!$K:$K,'15'!$M:$M,'14'!$D12)</f>
        <v>0</v>
      </c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1"/>
      <c r="BQ12" s="291">
        <f t="shared" si="2"/>
        <v>0</v>
      </c>
    </row>
    <row r="13" spans="1:70" x14ac:dyDescent="0.2">
      <c r="A13" s="467" t="str">
        <f>'0'!$A$4</f>
        <v>………………..</v>
      </c>
      <c r="B13" s="560">
        <f>'0'!$A$2</f>
        <v>46112</v>
      </c>
      <c r="C13" s="341" t="s">
        <v>1244</v>
      </c>
      <c r="D13" s="195"/>
      <c r="E13" s="14"/>
      <c r="F13" s="23"/>
      <c r="G13" s="14"/>
      <c r="H13" s="14"/>
      <c r="I13" s="14"/>
      <c r="J13" s="14"/>
      <c r="K13" s="14"/>
      <c r="L13" s="14"/>
      <c r="M13" s="14"/>
      <c r="N13" s="14"/>
      <c r="O13" s="98"/>
      <c r="P13" s="96"/>
      <c r="Q13" s="15"/>
      <c r="R13" s="96"/>
      <c r="S13" s="15"/>
      <c r="T13" s="15"/>
      <c r="U13" s="15"/>
      <c r="V13" s="15"/>
      <c r="W13" s="15"/>
      <c r="X13" s="97"/>
      <c r="Y13" s="16"/>
      <c r="Z13" s="15"/>
      <c r="AA13" s="15"/>
      <c r="AB13" s="96"/>
      <c r="AC13" s="97"/>
      <c r="AD13" s="15"/>
      <c r="AE13" s="15"/>
      <c r="AF13" s="15"/>
      <c r="AG13" s="15"/>
      <c r="AH13" s="15"/>
      <c r="AI13" s="15"/>
      <c r="AJ13" s="15"/>
      <c r="AK13" s="12"/>
      <c r="AL13" s="12"/>
      <c r="AM13" s="12"/>
      <c r="AN13" s="218"/>
      <c r="AO13" s="219"/>
      <c r="AP13" s="12"/>
      <c r="AQ13" s="12"/>
      <c r="AR13" s="12"/>
      <c r="AS13" s="12"/>
      <c r="AT13" s="12"/>
      <c r="AU13" s="12"/>
      <c r="AV13" s="12"/>
      <c r="AW13" s="607"/>
      <c r="AX13" s="607"/>
      <c r="AY13" s="12"/>
      <c r="AZ13" s="12"/>
      <c r="BA13" s="145">
        <f>SUMIFS('15'!$F:$F,'15'!$N:$N,'14'!BA$6,'15'!$M:$M,'14'!$D13)</f>
        <v>0</v>
      </c>
      <c r="BB13" s="146">
        <f>SUMIFS('15'!$F:$F,'15'!$N:$N,'14'!BB$6,'15'!$M:$M,'14'!$D13)</f>
        <v>0</v>
      </c>
      <c r="BC13" s="146">
        <f>SUMIFS('15'!$F:$F,'15'!$N:$N,'14'!BC$6,'15'!$M:$M,'14'!$D13)</f>
        <v>0</v>
      </c>
      <c r="BD13" s="146">
        <f>SUMIFS('15'!$J:$J,'15'!$M:$M,'14'!$D13)</f>
        <v>0</v>
      </c>
      <c r="BE13" s="146">
        <f>SUMIFS('15'!$K:$K,'15'!$M:$M,'14'!$D13)</f>
        <v>0</v>
      </c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1"/>
      <c r="BQ13" s="291">
        <f t="shared" si="2"/>
        <v>0</v>
      </c>
    </row>
    <row r="14" spans="1:70" x14ac:dyDescent="0.2">
      <c r="A14" s="467" t="str">
        <f>'0'!$A$4</f>
        <v>………………..</v>
      </c>
      <c r="B14" s="560">
        <f>'0'!$A$2</f>
        <v>46112</v>
      </c>
      <c r="C14" s="341" t="s">
        <v>1244</v>
      </c>
      <c r="D14" s="195"/>
      <c r="E14" s="14"/>
      <c r="F14" s="23"/>
      <c r="G14" s="14"/>
      <c r="H14" s="14"/>
      <c r="I14" s="14"/>
      <c r="J14" s="14"/>
      <c r="K14" s="14"/>
      <c r="L14" s="14"/>
      <c r="M14" s="14"/>
      <c r="N14" s="14"/>
      <c r="O14" s="98"/>
      <c r="P14" s="96"/>
      <c r="Q14" s="15"/>
      <c r="R14" s="96"/>
      <c r="S14" s="15"/>
      <c r="T14" s="15"/>
      <c r="U14" s="15"/>
      <c r="V14" s="15"/>
      <c r="W14" s="15"/>
      <c r="X14" s="97"/>
      <c r="Y14" s="16"/>
      <c r="Z14" s="15"/>
      <c r="AA14" s="15"/>
      <c r="AB14" s="96"/>
      <c r="AC14" s="97"/>
      <c r="AD14" s="15"/>
      <c r="AE14" s="15"/>
      <c r="AF14" s="15"/>
      <c r="AG14" s="15"/>
      <c r="AH14" s="15"/>
      <c r="AI14" s="15"/>
      <c r="AJ14" s="15"/>
      <c r="AK14" s="12"/>
      <c r="AL14" s="12"/>
      <c r="AM14" s="12"/>
      <c r="AN14" s="218"/>
      <c r="AO14" s="219"/>
      <c r="AP14" s="12"/>
      <c r="AQ14" s="12"/>
      <c r="AR14" s="12"/>
      <c r="AS14" s="12"/>
      <c r="AT14" s="12"/>
      <c r="AU14" s="12"/>
      <c r="AV14" s="12"/>
      <c r="AW14" s="607"/>
      <c r="AX14" s="607"/>
      <c r="AY14" s="12"/>
      <c r="AZ14" s="12"/>
      <c r="BA14" s="145">
        <f>SUMIFS('15'!$F:$F,'15'!$N:$N,'14'!BA$6,'15'!$M:$M,'14'!$D14)</f>
        <v>0</v>
      </c>
      <c r="BB14" s="146">
        <f>SUMIFS('15'!$F:$F,'15'!$N:$N,'14'!BB$6,'15'!$M:$M,'14'!$D14)</f>
        <v>0</v>
      </c>
      <c r="BC14" s="146">
        <f>SUMIFS('15'!$F:$F,'15'!$N:$N,'14'!BC$6,'15'!$M:$M,'14'!$D14)</f>
        <v>0</v>
      </c>
      <c r="BD14" s="146">
        <f>SUMIFS('15'!$J:$J,'15'!$M:$M,'14'!$D14)</f>
        <v>0</v>
      </c>
      <c r="BE14" s="146">
        <f>SUMIFS('15'!$K:$K,'15'!$M:$M,'14'!$D14)</f>
        <v>0</v>
      </c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1"/>
      <c r="BQ14" s="291">
        <f t="shared" si="2"/>
        <v>0</v>
      </c>
    </row>
    <row r="15" spans="1:70" x14ac:dyDescent="0.2">
      <c r="A15" s="467" t="str">
        <f>'0'!$A$4</f>
        <v>………………..</v>
      </c>
      <c r="B15" s="560">
        <f>'0'!$A$2</f>
        <v>46112</v>
      </c>
      <c r="C15" s="341" t="s">
        <v>1244</v>
      </c>
      <c r="D15" s="195"/>
      <c r="E15" s="14"/>
      <c r="F15" s="23"/>
      <c r="G15" s="14"/>
      <c r="H15" s="14"/>
      <c r="I15" s="14"/>
      <c r="J15" s="14"/>
      <c r="K15" s="14"/>
      <c r="L15" s="14"/>
      <c r="M15" s="14"/>
      <c r="N15" s="14"/>
      <c r="O15" s="98"/>
      <c r="P15" s="96"/>
      <c r="Q15" s="15"/>
      <c r="R15" s="96"/>
      <c r="S15" s="15"/>
      <c r="T15" s="15"/>
      <c r="U15" s="15"/>
      <c r="V15" s="15"/>
      <c r="W15" s="15"/>
      <c r="X15" s="97"/>
      <c r="Y15" s="16"/>
      <c r="Z15" s="15"/>
      <c r="AA15" s="15"/>
      <c r="AB15" s="96"/>
      <c r="AC15" s="97"/>
      <c r="AD15" s="15"/>
      <c r="AE15" s="15"/>
      <c r="AF15" s="15"/>
      <c r="AG15" s="15"/>
      <c r="AH15" s="15"/>
      <c r="AI15" s="15"/>
      <c r="AJ15" s="15"/>
      <c r="AK15" s="12"/>
      <c r="AL15" s="12"/>
      <c r="AM15" s="12"/>
      <c r="AN15" s="218"/>
      <c r="AO15" s="219"/>
      <c r="AP15" s="12"/>
      <c r="AQ15" s="12"/>
      <c r="AR15" s="12"/>
      <c r="AS15" s="12"/>
      <c r="AT15" s="12"/>
      <c r="AU15" s="12"/>
      <c r="AV15" s="12"/>
      <c r="AW15" s="607"/>
      <c r="AX15" s="607"/>
      <c r="AY15" s="12"/>
      <c r="AZ15" s="12"/>
      <c r="BA15" s="145">
        <f>SUMIFS('15'!$F:$F,'15'!$N:$N,'14'!BA$6,'15'!$M:$M,'14'!$D15)</f>
        <v>0</v>
      </c>
      <c r="BB15" s="146">
        <f>SUMIFS('15'!$F:$F,'15'!$N:$N,'14'!BB$6,'15'!$M:$M,'14'!$D15)</f>
        <v>0</v>
      </c>
      <c r="BC15" s="146">
        <f>SUMIFS('15'!$F:$F,'15'!$N:$N,'14'!BC$6,'15'!$M:$M,'14'!$D15)</f>
        <v>0</v>
      </c>
      <c r="BD15" s="146">
        <f>SUMIFS('15'!$J:$J,'15'!$M:$M,'14'!$D15)</f>
        <v>0</v>
      </c>
      <c r="BE15" s="146">
        <f>SUMIFS('15'!$K:$K,'15'!$M:$M,'14'!$D15)</f>
        <v>0</v>
      </c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1"/>
      <c r="BQ15" s="291">
        <f t="shared" si="2"/>
        <v>0</v>
      </c>
    </row>
    <row r="16" spans="1:70" x14ac:dyDescent="0.2">
      <c r="A16" s="467" t="str">
        <f>'0'!$A$4</f>
        <v>………………..</v>
      </c>
      <c r="B16" s="560">
        <f>'0'!$A$2</f>
        <v>46112</v>
      </c>
      <c r="C16" s="341" t="s">
        <v>1244</v>
      </c>
      <c r="D16" s="195"/>
      <c r="E16" s="14"/>
      <c r="F16" s="23"/>
      <c r="G16" s="14"/>
      <c r="H16" s="14"/>
      <c r="I16" s="14"/>
      <c r="J16" s="14"/>
      <c r="K16" s="14"/>
      <c r="L16" s="14"/>
      <c r="M16" s="14"/>
      <c r="N16" s="14"/>
      <c r="O16" s="98"/>
      <c r="P16" s="96"/>
      <c r="Q16" s="15"/>
      <c r="R16" s="96"/>
      <c r="S16" s="15"/>
      <c r="T16" s="15"/>
      <c r="U16" s="15"/>
      <c r="V16" s="15"/>
      <c r="W16" s="15"/>
      <c r="X16" s="97"/>
      <c r="Y16" s="16"/>
      <c r="Z16" s="15"/>
      <c r="AA16" s="15"/>
      <c r="AB16" s="96"/>
      <c r="AC16" s="97"/>
      <c r="AD16" s="15"/>
      <c r="AE16" s="15"/>
      <c r="AF16" s="15"/>
      <c r="AG16" s="15"/>
      <c r="AH16" s="15"/>
      <c r="AI16" s="15"/>
      <c r="AJ16" s="15"/>
      <c r="AK16" s="12"/>
      <c r="AL16" s="12"/>
      <c r="AM16" s="12"/>
      <c r="AN16" s="218"/>
      <c r="AO16" s="219"/>
      <c r="AP16" s="12"/>
      <c r="AQ16" s="12"/>
      <c r="AR16" s="12"/>
      <c r="AS16" s="12"/>
      <c r="AT16" s="12"/>
      <c r="AU16" s="12"/>
      <c r="AV16" s="12"/>
      <c r="AW16" s="607"/>
      <c r="AX16" s="607"/>
      <c r="AY16" s="12"/>
      <c r="AZ16" s="12"/>
      <c r="BA16" s="145">
        <f>SUMIFS('15'!$F:$F,'15'!$N:$N,'14'!BA$6,'15'!$M:$M,'14'!$D16)</f>
        <v>0</v>
      </c>
      <c r="BB16" s="146">
        <f>SUMIFS('15'!$F:$F,'15'!$N:$N,'14'!BB$6,'15'!$M:$M,'14'!$D16)</f>
        <v>0</v>
      </c>
      <c r="BC16" s="146">
        <f>SUMIFS('15'!$F:$F,'15'!$N:$N,'14'!BC$6,'15'!$M:$M,'14'!$D16)</f>
        <v>0</v>
      </c>
      <c r="BD16" s="146">
        <f>SUMIFS('15'!$J:$J,'15'!$M:$M,'14'!$D16)</f>
        <v>0</v>
      </c>
      <c r="BE16" s="146">
        <f>SUMIFS('15'!$K:$K,'15'!$M:$M,'14'!$D16)</f>
        <v>0</v>
      </c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1"/>
      <c r="BQ16" s="291">
        <f t="shared" si="2"/>
        <v>0</v>
      </c>
    </row>
    <row r="17" spans="1:69" x14ac:dyDescent="0.2">
      <c r="A17" s="467" t="str">
        <f>'0'!$A$4</f>
        <v>………………..</v>
      </c>
      <c r="B17" s="560">
        <f>'0'!$A$2</f>
        <v>46112</v>
      </c>
      <c r="C17" s="341" t="s">
        <v>1244</v>
      </c>
      <c r="D17" s="195"/>
      <c r="E17" s="14"/>
      <c r="F17" s="23"/>
      <c r="G17" s="14"/>
      <c r="H17" s="14"/>
      <c r="I17" s="14"/>
      <c r="J17" s="14"/>
      <c r="K17" s="14"/>
      <c r="L17" s="14"/>
      <c r="M17" s="14"/>
      <c r="N17" s="14"/>
      <c r="O17" s="98"/>
      <c r="P17" s="96"/>
      <c r="Q17" s="15"/>
      <c r="R17" s="96"/>
      <c r="S17" s="15"/>
      <c r="T17" s="15"/>
      <c r="U17" s="15"/>
      <c r="V17" s="15"/>
      <c r="W17" s="15"/>
      <c r="X17" s="97"/>
      <c r="Y17" s="16"/>
      <c r="Z17" s="15"/>
      <c r="AA17" s="15"/>
      <c r="AB17" s="96"/>
      <c r="AC17" s="97"/>
      <c r="AD17" s="15"/>
      <c r="AE17" s="15"/>
      <c r="AF17" s="15"/>
      <c r="AG17" s="15"/>
      <c r="AH17" s="15"/>
      <c r="AI17" s="15"/>
      <c r="AJ17" s="15"/>
      <c r="AK17" s="12"/>
      <c r="AL17" s="12"/>
      <c r="AM17" s="12"/>
      <c r="AN17" s="218"/>
      <c r="AO17" s="219"/>
      <c r="AP17" s="12"/>
      <c r="AQ17" s="12"/>
      <c r="AR17" s="12"/>
      <c r="AS17" s="12"/>
      <c r="AT17" s="12"/>
      <c r="AU17" s="12"/>
      <c r="AV17" s="12"/>
      <c r="AW17" s="607"/>
      <c r="AX17" s="607"/>
      <c r="AY17" s="12"/>
      <c r="AZ17" s="12"/>
      <c r="BA17" s="145">
        <f>SUMIFS('15'!$F:$F,'15'!$N:$N,'14'!BA$6,'15'!$M:$M,'14'!$D17)</f>
        <v>0</v>
      </c>
      <c r="BB17" s="146">
        <f>SUMIFS('15'!$F:$F,'15'!$N:$N,'14'!BB$6,'15'!$M:$M,'14'!$D17)</f>
        <v>0</v>
      </c>
      <c r="BC17" s="146">
        <f>SUMIFS('15'!$F:$F,'15'!$N:$N,'14'!BC$6,'15'!$M:$M,'14'!$D17)</f>
        <v>0</v>
      </c>
      <c r="BD17" s="146">
        <f>SUMIFS('15'!$J:$J,'15'!$M:$M,'14'!$D17)</f>
        <v>0</v>
      </c>
      <c r="BE17" s="146">
        <f>SUMIFS('15'!$K:$K,'15'!$M:$M,'14'!$D17)</f>
        <v>0</v>
      </c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1"/>
      <c r="BQ17" s="291">
        <f t="shared" si="2"/>
        <v>0</v>
      </c>
    </row>
    <row r="18" spans="1:69" x14ac:dyDescent="0.2">
      <c r="A18" s="467" t="str">
        <f>'0'!$A$4</f>
        <v>………………..</v>
      </c>
      <c r="B18" s="560">
        <f>'0'!$A$2</f>
        <v>46112</v>
      </c>
      <c r="C18" s="341" t="s">
        <v>1244</v>
      </c>
      <c r="D18" s="195"/>
      <c r="E18" s="14"/>
      <c r="F18" s="23"/>
      <c r="G18" s="14"/>
      <c r="H18" s="14"/>
      <c r="I18" s="14"/>
      <c r="J18" s="14"/>
      <c r="K18" s="14"/>
      <c r="L18" s="14"/>
      <c r="M18" s="14"/>
      <c r="N18" s="14"/>
      <c r="O18" s="98"/>
      <c r="P18" s="96"/>
      <c r="Q18" s="15"/>
      <c r="R18" s="96"/>
      <c r="S18" s="15"/>
      <c r="T18" s="15"/>
      <c r="U18" s="15"/>
      <c r="V18" s="15"/>
      <c r="W18" s="15"/>
      <c r="X18" s="97"/>
      <c r="Y18" s="16"/>
      <c r="Z18" s="15"/>
      <c r="AA18" s="15"/>
      <c r="AB18" s="96"/>
      <c r="AC18" s="97"/>
      <c r="AD18" s="15"/>
      <c r="AE18" s="15"/>
      <c r="AF18" s="15"/>
      <c r="AG18" s="15"/>
      <c r="AH18" s="15"/>
      <c r="AI18" s="15"/>
      <c r="AJ18" s="15"/>
      <c r="AK18" s="12"/>
      <c r="AL18" s="12"/>
      <c r="AM18" s="12"/>
      <c r="AN18" s="218"/>
      <c r="AO18" s="219"/>
      <c r="AP18" s="12"/>
      <c r="AQ18" s="12"/>
      <c r="AR18" s="12"/>
      <c r="AS18" s="12"/>
      <c r="AT18" s="12"/>
      <c r="AU18" s="12"/>
      <c r="AV18" s="12"/>
      <c r="AW18" s="607"/>
      <c r="AX18" s="607"/>
      <c r="AY18" s="12"/>
      <c r="AZ18" s="12"/>
      <c r="BA18" s="145">
        <f>SUMIFS('15'!$F:$F,'15'!$N:$N,'14'!BA$6,'15'!$M:$M,'14'!$D18)</f>
        <v>0</v>
      </c>
      <c r="BB18" s="146">
        <f>SUMIFS('15'!$F:$F,'15'!$N:$N,'14'!BB$6,'15'!$M:$M,'14'!$D18)</f>
        <v>0</v>
      </c>
      <c r="BC18" s="146">
        <f>SUMIFS('15'!$F:$F,'15'!$N:$N,'14'!BC$6,'15'!$M:$M,'14'!$D18)</f>
        <v>0</v>
      </c>
      <c r="BD18" s="146">
        <f>SUMIFS('15'!$J:$J,'15'!$M:$M,'14'!$D18)</f>
        <v>0</v>
      </c>
      <c r="BE18" s="146">
        <f>SUMIFS('15'!$K:$K,'15'!$M:$M,'14'!$D18)</f>
        <v>0</v>
      </c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1"/>
      <c r="BQ18" s="291">
        <f>IF(OR(COUNTBLANK(D18:H18)=5,COUNTBLANK(D18:H18)=0),0,1)+IF(D18&lt;&gt;"",COUNTIFS($D$10:$D$302,D18)-1,0)</f>
        <v>0</v>
      </c>
    </row>
    <row r="19" spans="1:69" x14ac:dyDescent="0.2">
      <c r="A19" s="467" t="str">
        <f>'0'!$A$4</f>
        <v>………………..</v>
      </c>
      <c r="B19" s="560">
        <f>'0'!$A$2</f>
        <v>46112</v>
      </c>
      <c r="C19" s="341" t="s">
        <v>1244</v>
      </c>
      <c r="D19" s="195"/>
      <c r="E19" s="14"/>
      <c r="F19" s="23"/>
      <c r="G19" s="14"/>
      <c r="H19" s="14"/>
      <c r="I19" s="14"/>
      <c r="J19" s="14"/>
      <c r="K19" s="14"/>
      <c r="L19" s="14"/>
      <c r="M19" s="14"/>
      <c r="N19" s="14"/>
      <c r="O19" s="98"/>
      <c r="P19" s="96"/>
      <c r="Q19" s="15"/>
      <c r="R19" s="96"/>
      <c r="S19" s="15"/>
      <c r="T19" s="15"/>
      <c r="U19" s="15"/>
      <c r="V19" s="15"/>
      <c r="W19" s="15"/>
      <c r="X19" s="97"/>
      <c r="Y19" s="16"/>
      <c r="Z19" s="15"/>
      <c r="AA19" s="15"/>
      <c r="AB19" s="96"/>
      <c r="AC19" s="97"/>
      <c r="AD19" s="15"/>
      <c r="AE19" s="15"/>
      <c r="AF19" s="15"/>
      <c r="AG19" s="15"/>
      <c r="AH19" s="15"/>
      <c r="AI19" s="15"/>
      <c r="AJ19" s="15"/>
      <c r="AK19" s="12"/>
      <c r="AL19" s="12"/>
      <c r="AM19" s="12"/>
      <c r="AN19" s="218"/>
      <c r="AO19" s="219"/>
      <c r="AP19" s="12"/>
      <c r="AQ19" s="12"/>
      <c r="AR19" s="12"/>
      <c r="AS19" s="12"/>
      <c r="AT19" s="12"/>
      <c r="AU19" s="12"/>
      <c r="AV19" s="12"/>
      <c r="AW19" s="607"/>
      <c r="AX19" s="607"/>
      <c r="AY19" s="12"/>
      <c r="AZ19" s="12"/>
      <c r="BA19" s="145">
        <f>SUMIFS('15'!$F:$F,'15'!$N:$N,'14'!BA$6,'15'!$M:$M,'14'!$D19)</f>
        <v>0</v>
      </c>
      <c r="BB19" s="146">
        <f>SUMIFS('15'!$F:$F,'15'!$N:$N,'14'!BB$6,'15'!$M:$M,'14'!$D19)</f>
        <v>0</v>
      </c>
      <c r="BC19" s="146">
        <f>SUMIFS('15'!$F:$F,'15'!$N:$N,'14'!BC$6,'15'!$M:$M,'14'!$D19)</f>
        <v>0</v>
      </c>
      <c r="BD19" s="146">
        <f>SUMIFS('15'!$J:$J,'15'!$M:$M,'14'!$D19)</f>
        <v>0</v>
      </c>
      <c r="BE19" s="146">
        <f>SUMIFS('15'!$K:$K,'15'!$M:$M,'14'!$D19)</f>
        <v>0</v>
      </c>
      <c r="BF19" s="220"/>
      <c r="BG19" s="220"/>
      <c r="BH19" s="220"/>
      <c r="BI19" s="220"/>
      <c r="BJ19" s="220"/>
      <c r="BK19" s="220"/>
      <c r="BL19" s="220"/>
      <c r="BM19" s="220"/>
      <c r="BN19" s="220"/>
      <c r="BO19" s="220"/>
      <c r="BP19" s="221"/>
      <c r="BQ19" s="291">
        <f t="shared" si="2"/>
        <v>0</v>
      </c>
    </row>
    <row r="20" spans="1:69" x14ac:dyDescent="0.2">
      <c r="A20" s="467" t="str">
        <f>'0'!$A$4</f>
        <v>………………..</v>
      </c>
      <c r="B20" s="560">
        <f>'0'!$A$2</f>
        <v>46112</v>
      </c>
      <c r="C20" s="341" t="s">
        <v>1244</v>
      </c>
      <c r="D20" s="195"/>
      <c r="E20" s="14"/>
      <c r="F20" s="23"/>
      <c r="G20" s="14"/>
      <c r="H20" s="14"/>
      <c r="I20" s="14"/>
      <c r="J20" s="14"/>
      <c r="K20" s="14"/>
      <c r="L20" s="14"/>
      <c r="M20" s="14"/>
      <c r="N20" s="14"/>
      <c r="O20" s="98"/>
      <c r="P20" s="96"/>
      <c r="Q20" s="15"/>
      <c r="R20" s="96"/>
      <c r="S20" s="15"/>
      <c r="T20" s="15"/>
      <c r="U20" s="15"/>
      <c r="V20" s="15"/>
      <c r="W20" s="15"/>
      <c r="X20" s="97"/>
      <c r="Y20" s="16"/>
      <c r="Z20" s="15"/>
      <c r="AA20" s="15"/>
      <c r="AB20" s="96"/>
      <c r="AC20" s="97"/>
      <c r="AD20" s="15"/>
      <c r="AE20" s="15"/>
      <c r="AF20" s="15"/>
      <c r="AG20" s="15"/>
      <c r="AH20" s="15"/>
      <c r="AI20" s="15"/>
      <c r="AJ20" s="15"/>
      <c r="AK20" s="12"/>
      <c r="AL20" s="12"/>
      <c r="AM20" s="12"/>
      <c r="AN20" s="218"/>
      <c r="AO20" s="219"/>
      <c r="AP20" s="12"/>
      <c r="AQ20" s="12"/>
      <c r="AR20" s="12"/>
      <c r="AS20" s="12"/>
      <c r="AT20" s="12"/>
      <c r="AU20" s="12"/>
      <c r="AV20" s="12"/>
      <c r="AW20" s="607"/>
      <c r="AX20" s="607"/>
      <c r="AY20" s="12"/>
      <c r="AZ20" s="12"/>
      <c r="BA20" s="145">
        <f>SUMIFS('15'!$F:$F,'15'!$N:$N,'14'!BA$6,'15'!$M:$M,'14'!$D20)</f>
        <v>0</v>
      </c>
      <c r="BB20" s="146">
        <f>SUMIFS('15'!$F:$F,'15'!$N:$N,'14'!BB$6,'15'!$M:$M,'14'!$D20)</f>
        <v>0</v>
      </c>
      <c r="BC20" s="146">
        <f>SUMIFS('15'!$F:$F,'15'!$N:$N,'14'!BC$6,'15'!$M:$M,'14'!$D20)</f>
        <v>0</v>
      </c>
      <c r="BD20" s="146">
        <f>SUMIFS('15'!$J:$J,'15'!$M:$M,'14'!$D20)</f>
        <v>0</v>
      </c>
      <c r="BE20" s="146">
        <f>SUMIFS('15'!$K:$K,'15'!$M:$M,'14'!$D20)</f>
        <v>0</v>
      </c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1"/>
      <c r="BQ20" s="291">
        <f t="shared" si="2"/>
        <v>0</v>
      </c>
    </row>
    <row r="21" spans="1:69" x14ac:dyDescent="0.2">
      <c r="A21" s="467" t="str">
        <f>'0'!$A$4</f>
        <v>………………..</v>
      </c>
      <c r="B21" s="560">
        <f>'0'!$A$2</f>
        <v>46112</v>
      </c>
      <c r="C21" s="341" t="s">
        <v>1244</v>
      </c>
      <c r="D21" s="195"/>
      <c r="E21" s="14"/>
      <c r="F21" s="23"/>
      <c r="G21" s="14"/>
      <c r="H21" s="14"/>
      <c r="I21" s="14"/>
      <c r="J21" s="14"/>
      <c r="K21" s="14"/>
      <c r="L21" s="14"/>
      <c r="M21" s="14"/>
      <c r="N21" s="14"/>
      <c r="O21" s="98"/>
      <c r="P21" s="96"/>
      <c r="Q21" s="15"/>
      <c r="R21" s="96"/>
      <c r="S21" s="15"/>
      <c r="T21" s="15"/>
      <c r="U21" s="15"/>
      <c r="V21" s="15"/>
      <c r="W21" s="15"/>
      <c r="X21" s="97"/>
      <c r="Y21" s="16"/>
      <c r="Z21" s="15"/>
      <c r="AA21" s="15"/>
      <c r="AB21" s="96"/>
      <c r="AC21" s="97"/>
      <c r="AD21" s="15"/>
      <c r="AE21" s="15"/>
      <c r="AF21" s="15"/>
      <c r="AG21" s="15"/>
      <c r="AH21" s="15"/>
      <c r="AI21" s="15"/>
      <c r="AJ21" s="15"/>
      <c r="AK21" s="12"/>
      <c r="AL21" s="12"/>
      <c r="AM21" s="12"/>
      <c r="AN21" s="218"/>
      <c r="AO21" s="219"/>
      <c r="AP21" s="12"/>
      <c r="AQ21" s="12"/>
      <c r="AR21" s="12"/>
      <c r="AS21" s="12"/>
      <c r="AT21" s="12"/>
      <c r="AU21" s="12"/>
      <c r="AV21" s="12"/>
      <c r="AW21" s="607"/>
      <c r="AX21" s="607"/>
      <c r="AY21" s="12"/>
      <c r="AZ21" s="12"/>
      <c r="BA21" s="145">
        <f>SUMIFS('15'!$F:$F,'15'!$N:$N,'14'!BA$6,'15'!$M:$M,'14'!$D21)</f>
        <v>0</v>
      </c>
      <c r="BB21" s="146">
        <f>SUMIFS('15'!$F:$F,'15'!$N:$N,'14'!BB$6,'15'!$M:$M,'14'!$D21)</f>
        <v>0</v>
      </c>
      <c r="BC21" s="146">
        <f>SUMIFS('15'!$F:$F,'15'!$N:$N,'14'!BC$6,'15'!$M:$M,'14'!$D21)</f>
        <v>0</v>
      </c>
      <c r="BD21" s="146">
        <f>SUMIFS('15'!$J:$J,'15'!$M:$M,'14'!$D21)</f>
        <v>0</v>
      </c>
      <c r="BE21" s="146">
        <f>SUMIFS('15'!$K:$K,'15'!$M:$M,'14'!$D21)</f>
        <v>0</v>
      </c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1"/>
      <c r="BQ21" s="291">
        <f t="shared" si="2"/>
        <v>0</v>
      </c>
    </row>
    <row r="22" spans="1:69" x14ac:dyDescent="0.2">
      <c r="A22" s="467" t="str">
        <f>'0'!$A$4</f>
        <v>………………..</v>
      </c>
      <c r="B22" s="560">
        <f>'0'!$A$2</f>
        <v>46112</v>
      </c>
      <c r="C22" s="341" t="s">
        <v>1244</v>
      </c>
      <c r="D22" s="195"/>
      <c r="E22" s="14"/>
      <c r="F22" s="23"/>
      <c r="G22" s="14"/>
      <c r="H22" s="14"/>
      <c r="I22" s="14"/>
      <c r="J22" s="14"/>
      <c r="K22" s="14"/>
      <c r="L22" s="14"/>
      <c r="M22" s="14"/>
      <c r="N22" s="14"/>
      <c r="O22" s="98"/>
      <c r="P22" s="96"/>
      <c r="Q22" s="15"/>
      <c r="R22" s="96"/>
      <c r="S22" s="15"/>
      <c r="T22" s="15"/>
      <c r="U22" s="15"/>
      <c r="V22" s="15"/>
      <c r="W22" s="15"/>
      <c r="X22" s="97"/>
      <c r="Y22" s="16"/>
      <c r="Z22" s="15"/>
      <c r="AA22" s="15"/>
      <c r="AB22" s="96"/>
      <c r="AC22" s="97"/>
      <c r="AD22" s="15"/>
      <c r="AE22" s="15"/>
      <c r="AF22" s="15"/>
      <c r="AG22" s="15"/>
      <c r="AH22" s="15"/>
      <c r="AI22" s="15"/>
      <c r="AJ22" s="15"/>
      <c r="AK22" s="12"/>
      <c r="AL22" s="12"/>
      <c r="AM22" s="12"/>
      <c r="AN22" s="218"/>
      <c r="AO22" s="219"/>
      <c r="AP22" s="12"/>
      <c r="AQ22" s="12"/>
      <c r="AR22" s="12"/>
      <c r="AS22" s="12"/>
      <c r="AT22" s="12"/>
      <c r="AU22" s="12"/>
      <c r="AV22" s="12"/>
      <c r="AW22" s="607"/>
      <c r="AX22" s="607"/>
      <c r="AY22" s="12"/>
      <c r="AZ22" s="12"/>
      <c r="BA22" s="145">
        <f>SUMIFS('15'!$F:$F,'15'!$N:$N,'14'!BA$6,'15'!$M:$M,'14'!$D22)</f>
        <v>0</v>
      </c>
      <c r="BB22" s="146">
        <f>SUMIFS('15'!$F:$F,'15'!$N:$N,'14'!BB$6,'15'!$M:$M,'14'!$D22)</f>
        <v>0</v>
      </c>
      <c r="BC22" s="146">
        <f>SUMIFS('15'!$F:$F,'15'!$N:$N,'14'!BC$6,'15'!$M:$M,'14'!$D22)</f>
        <v>0</v>
      </c>
      <c r="BD22" s="146">
        <f>SUMIFS('15'!$J:$J,'15'!$M:$M,'14'!$D22)</f>
        <v>0</v>
      </c>
      <c r="BE22" s="146">
        <f>SUMIFS('15'!$K:$K,'15'!$M:$M,'14'!$D22)</f>
        <v>0</v>
      </c>
      <c r="BF22" s="220"/>
      <c r="BG22" s="220"/>
      <c r="BH22" s="220"/>
      <c r="BI22" s="220"/>
      <c r="BJ22" s="220"/>
      <c r="BK22" s="220"/>
      <c r="BL22" s="220"/>
      <c r="BM22" s="220"/>
      <c r="BN22" s="220"/>
      <c r="BO22" s="220"/>
      <c r="BP22" s="221"/>
      <c r="BQ22" s="291">
        <f t="shared" si="2"/>
        <v>0</v>
      </c>
    </row>
    <row r="23" spans="1:69" x14ac:dyDescent="0.2">
      <c r="A23" s="467" t="str">
        <f>'0'!$A$4</f>
        <v>………………..</v>
      </c>
      <c r="B23" s="560">
        <f>'0'!$A$2</f>
        <v>46112</v>
      </c>
      <c r="C23" s="341" t="s">
        <v>1244</v>
      </c>
      <c r="D23" s="195"/>
      <c r="E23" s="14"/>
      <c r="F23" s="23"/>
      <c r="G23" s="14"/>
      <c r="H23" s="14"/>
      <c r="I23" s="14"/>
      <c r="J23" s="14"/>
      <c r="K23" s="14"/>
      <c r="L23" s="14"/>
      <c r="M23" s="14"/>
      <c r="N23" s="14"/>
      <c r="O23" s="98"/>
      <c r="P23" s="96"/>
      <c r="Q23" s="15"/>
      <c r="R23" s="96"/>
      <c r="S23" s="15"/>
      <c r="T23" s="15"/>
      <c r="U23" s="15"/>
      <c r="V23" s="15"/>
      <c r="W23" s="15"/>
      <c r="X23" s="97"/>
      <c r="Y23" s="16"/>
      <c r="Z23" s="15"/>
      <c r="AA23" s="15"/>
      <c r="AB23" s="96"/>
      <c r="AC23" s="97"/>
      <c r="AD23" s="15"/>
      <c r="AE23" s="15"/>
      <c r="AF23" s="15"/>
      <c r="AG23" s="15"/>
      <c r="AH23" s="15"/>
      <c r="AI23" s="15"/>
      <c r="AJ23" s="15"/>
      <c r="AK23" s="12"/>
      <c r="AL23" s="12"/>
      <c r="AM23" s="12"/>
      <c r="AN23" s="218"/>
      <c r="AO23" s="219"/>
      <c r="AP23" s="12"/>
      <c r="AQ23" s="12"/>
      <c r="AR23" s="12"/>
      <c r="AS23" s="12"/>
      <c r="AT23" s="12"/>
      <c r="AU23" s="12"/>
      <c r="AV23" s="12"/>
      <c r="AW23" s="607"/>
      <c r="AX23" s="607"/>
      <c r="AY23" s="12"/>
      <c r="AZ23" s="12"/>
      <c r="BA23" s="145">
        <f>SUMIFS('15'!$F:$F,'15'!$N:$N,'14'!BA$6,'15'!$M:$M,'14'!$D23)</f>
        <v>0</v>
      </c>
      <c r="BB23" s="146">
        <f>SUMIFS('15'!$F:$F,'15'!$N:$N,'14'!BB$6,'15'!$M:$M,'14'!$D23)</f>
        <v>0</v>
      </c>
      <c r="BC23" s="146">
        <f>SUMIFS('15'!$F:$F,'15'!$N:$N,'14'!BC$6,'15'!$M:$M,'14'!$D23)</f>
        <v>0</v>
      </c>
      <c r="BD23" s="146">
        <f>SUMIFS('15'!$J:$J,'15'!$M:$M,'14'!$D23)</f>
        <v>0</v>
      </c>
      <c r="BE23" s="146">
        <f>SUMIFS('15'!$K:$K,'15'!$M:$M,'14'!$D23)</f>
        <v>0</v>
      </c>
      <c r="BF23" s="220"/>
      <c r="BG23" s="220"/>
      <c r="BH23" s="220"/>
      <c r="BI23" s="220"/>
      <c r="BJ23" s="220"/>
      <c r="BK23" s="220"/>
      <c r="BL23" s="220"/>
      <c r="BM23" s="220"/>
      <c r="BN23" s="220"/>
      <c r="BO23" s="220"/>
      <c r="BP23" s="221"/>
      <c r="BQ23" s="291">
        <f t="shared" si="2"/>
        <v>0</v>
      </c>
    </row>
    <row r="24" spans="1:69" x14ac:dyDescent="0.2">
      <c r="A24" s="467" t="str">
        <f>'0'!$A$4</f>
        <v>………………..</v>
      </c>
      <c r="B24" s="560">
        <f>'0'!$A$2</f>
        <v>46112</v>
      </c>
      <c r="C24" s="341" t="s">
        <v>1244</v>
      </c>
      <c r="D24" s="195"/>
      <c r="E24" s="14"/>
      <c r="F24" s="23"/>
      <c r="G24" s="14"/>
      <c r="H24" s="14"/>
      <c r="I24" s="14"/>
      <c r="J24" s="14"/>
      <c r="K24" s="14"/>
      <c r="L24" s="14"/>
      <c r="M24" s="14"/>
      <c r="N24" s="14"/>
      <c r="O24" s="98"/>
      <c r="P24" s="96"/>
      <c r="Q24" s="15"/>
      <c r="R24" s="96"/>
      <c r="S24" s="15"/>
      <c r="T24" s="15"/>
      <c r="U24" s="15"/>
      <c r="V24" s="15"/>
      <c r="W24" s="15"/>
      <c r="X24" s="97"/>
      <c r="Y24" s="16"/>
      <c r="Z24" s="15"/>
      <c r="AA24" s="15"/>
      <c r="AB24" s="96"/>
      <c r="AC24" s="97"/>
      <c r="AD24" s="15"/>
      <c r="AE24" s="15"/>
      <c r="AF24" s="15"/>
      <c r="AG24" s="15"/>
      <c r="AH24" s="15"/>
      <c r="AI24" s="15"/>
      <c r="AJ24" s="15"/>
      <c r="AK24" s="12"/>
      <c r="AL24" s="12"/>
      <c r="AM24" s="12"/>
      <c r="AN24" s="218"/>
      <c r="AO24" s="219"/>
      <c r="AP24" s="12"/>
      <c r="AQ24" s="12"/>
      <c r="AR24" s="12"/>
      <c r="AS24" s="12"/>
      <c r="AT24" s="12"/>
      <c r="AU24" s="12"/>
      <c r="AV24" s="12"/>
      <c r="AW24" s="607"/>
      <c r="AX24" s="607"/>
      <c r="AY24" s="12"/>
      <c r="AZ24" s="12"/>
      <c r="BA24" s="145">
        <f>SUMIFS('15'!$F:$F,'15'!$N:$N,'14'!BA$6,'15'!$M:$M,'14'!$D24)</f>
        <v>0</v>
      </c>
      <c r="BB24" s="146">
        <f>SUMIFS('15'!$F:$F,'15'!$N:$N,'14'!BB$6,'15'!$M:$M,'14'!$D24)</f>
        <v>0</v>
      </c>
      <c r="BC24" s="146">
        <f>SUMIFS('15'!$F:$F,'15'!$N:$N,'14'!BC$6,'15'!$M:$M,'14'!$D24)</f>
        <v>0</v>
      </c>
      <c r="BD24" s="146">
        <f>SUMIFS('15'!$J:$J,'15'!$M:$M,'14'!$D24)</f>
        <v>0</v>
      </c>
      <c r="BE24" s="146">
        <f>SUMIFS('15'!$K:$K,'15'!$M:$M,'14'!$D24)</f>
        <v>0</v>
      </c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1"/>
      <c r="BQ24" s="291">
        <f t="shared" si="2"/>
        <v>0</v>
      </c>
    </row>
    <row r="25" spans="1:69" x14ac:dyDescent="0.2">
      <c r="A25" s="467" t="str">
        <f>'0'!$A$4</f>
        <v>………………..</v>
      </c>
      <c r="B25" s="560">
        <f>'0'!$A$2</f>
        <v>46112</v>
      </c>
      <c r="C25" s="341" t="s">
        <v>1244</v>
      </c>
      <c r="D25" s="195"/>
      <c r="E25" s="14"/>
      <c r="F25" s="23"/>
      <c r="G25" s="14"/>
      <c r="H25" s="14"/>
      <c r="I25" s="14"/>
      <c r="J25" s="14"/>
      <c r="K25" s="14"/>
      <c r="L25" s="14"/>
      <c r="M25" s="14"/>
      <c r="N25" s="14"/>
      <c r="O25" s="98"/>
      <c r="P25" s="96"/>
      <c r="Q25" s="15"/>
      <c r="R25" s="96"/>
      <c r="S25" s="15"/>
      <c r="T25" s="15"/>
      <c r="U25" s="15"/>
      <c r="V25" s="15"/>
      <c r="W25" s="15"/>
      <c r="X25" s="97"/>
      <c r="Y25" s="16"/>
      <c r="Z25" s="15"/>
      <c r="AA25" s="15"/>
      <c r="AB25" s="96"/>
      <c r="AC25" s="97"/>
      <c r="AD25" s="15"/>
      <c r="AE25" s="15"/>
      <c r="AF25" s="15"/>
      <c r="AG25" s="15"/>
      <c r="AH25" s="15"/>
      <c r="AI25" s="15"/>
      <c r="AJ25" s="15"/>
      <c r="AK25" s="12"/>
      <c r="AL25" s="12"/>
      <c r="AM25" s="12"/>
      <c r="AN25" s="218"/>
      <c r="AO25" s="219"/>
      <c r="AP25" s="12"/>
      <c r="AQ25" s="12"/>
      <c r="AR25" s="12"/>
      <c r="AS25" s="12"/>
      <c r="AT25" s="12"/>
      <c r="AU25" s="12"/>
      <c r="AV25" s="12"/>
      <c r="AW25" s="607"/>
      <c r="AX25" s="607"/>
      <c r="AY25" s="12"/>
      <c r="AZ25" s="12"/>
      <c r="BA25" s="145">
        <f>SUMIFS('15'!$F:$F,'15'!$N:$N,'14'!BA$6,'15'!$M:$M,'14'!$D25)</f>
        <v>0</v>
      </c>
      <c r="BB25" s="146">
        <f>SUMIFS('15'!$F:$F,'15'!$N:$N,'14'!BB$6,'15'!$M:$M,'14'!$D25)</f>
        <v>0</v>
      </c>
      <c r="BC25" s="146">
        <f>SUMIFS('15'!$F:$F,'15'!$N:$N,'14'!BC$6,'15'!$M:$M,'14'!$D25)</f>
        <v>0</v>
      </c>
      <c r="BD25" s="146">
        <f>SUMIFS('15'!$J:$J,'15'!$M:$M,'14'!$D25)</f>
        <v>0</v>
      </c>
      <c r="BE25" s="146">
        <f>SUMIFS('15'!$K:$K,'15'!$M:$M,'14'!$D25)</f>
        <v>0</v>
      </c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1"/>
      <c r="BQ25" s="291">
        <f t="shared" si="2"/>
        <v>0</v>
      </c>
    </row>
    <row r="26" spans="1:69" x14ac:dyDescent="0.2">
      <c r="A26" s="467" t="str">
        <f>'0'!$A$4</f>
        <v>………………..</v>
      </c>
      <c r="B26" s="560">
        <f>'0'!$A$2</f>
        <v>46112</v>
      </c>
      <c r="C26" s="341" t="s">
        <v>1244</v>
      </c>
      <c r="D26" s="195"/>
      <c r="E26" s="14"/>
      <c r="F26" s="23"/>
      <c r="G26" s="14"/>
      <c r="H26" s="14"/>
      <c r="I26" s="14"/>
      <c r="J26" s="14"/>
      <c r="K26" s="14"/>
      <c r="L26" s="14"/>
      <c r="M26" s="14"/>
      <c r="N26" s="14"/>
      <c r="O26" s="98"/>
      <c r="P26" s="96"/>
      <c r="Q26" s="15"/>
      <c r="R26" s="96"/>
      <c r="S26" s="15"/>
      <c r="T26" s="15"/>
      <c r="U26" s="15"/>
      <c r="V26" s="15"/>
      <c r="W26" s="15"/>
      <c r="X26" s="97"/>
      <c r="Y26" s="16"/>
      <c r="Z26" s="15"/>
      <c r="AA26" s="15"/>
      <c r="AB26" s="96"/>
      <c r="AC26" s="97"/>
      <c r="AD26" s="15"/>
      <c r="AE26" s="15"/>
      <c r="AF26" s="15"/>
      <c r="AG26" s="15"/>
      <c r="AH26" s="15"/>
      <c r="AI26" s="15"/>
      <c r="AJ26" s="15"/>
      <c r="AK26" s="12"/>
      <c r="AL26" s="12"/>
      <c r="AM26" s="12"/>
      <c r="AN26" s="218"/>
      <c r="AO26" s="219"/>
      <c r="AP26" s="12"/>
      <c r="AQ26" s="12"/>
      <c r="AR26" s="12"/>
      <c r="AS26" s="12"/>
      <c r="AT26" s="12"/>
      <c r="AU26" s="12"/>
      <c r="AV26" s="12"/>
      <c r="AW26" s="607"/>
      <c r="AX26" s="607"/>
      <c r="AY26" s="12"/>
      <c r="AZ26" s="12"/>
      <c r="BA26" s="145">
        <f>SUMIFS('15'!$F:$F,'15'!$N:$N,'14'!BA$6,'15'!$M:$M,'14'!$D26)</f>
        <v>0</v>
      </c>
      <c r="BB26" s="146">
        <f>SUMIFS('15'!$F:$F,'15'!$N:$N,'14'!BB$6,'15'!$M:$M,'14'!$D26)</f>
        <v>0</v>
      </c>
      <c r="BC26" s="146">
        <f>SUMIFS('15'!$F:$F,'15'!$N:$N,'14'!BC$6,'15'!$M:$M,'14'!$D26)</f>
        <v>0</v>
      </c>
      <c r="BD26" s="146">
        <f>SUMIFS('15'!$J:$J,'15'!$M:$M,'14'!$D26)</f>
        <v>0</v>
      </c>
      <c r="BE26" s="146">
        <f>SUMIFS('15'!$K:$K,'15'!$M:$M,'14'!$D26)</f>
        <v>0</v>
      </c>
      <c r="BF26" s="220"/>
      <c r="BG26" s="220"/>
      <c r="BH26" s="220"/>
      <c r="BI26" s="220"/>
      <c r="BJ26" s="220"/>
      <c r="BK26" s="220"/>
      <c r="BL26" s="220"/>
      <c r="BM26" s="220"/>
      <c r="BN26" s="220"/>
      <c r="BO26" s="220"/>
      <c r="BP26" s="221"/>
      <c r="BQ26" s="291">
        <f t="shared" si="2"/>
        <v>0</v>
      </c>
    </row>
    <row r="27" spans="1:69" x14ac:dyDescent="0.2">
      <c r="A27" s="467" t="str">
        <f>'0'!$A$4</f>
        <v>………………..</v>
      </c>
      <c r="B27" s="560">
        <f>'0'!$A$2</f>
        <v>46112</v>
      </c>
      <c r="C27" s="341" t="s">
        <v>1244</v>
      </c>
      <c r="D27" s="195"/>
      <c r="E27" s="14"/>
      <c r="F27" s="23"/>
      <c r="G27" s="14"/>
      <c r="H27" s="14"/>
      <c r="I27" s="14"/>
      <c r="J27" s="14"/>
      <c r="K27" s="14"/>
      <c r="L27" s="14"/>
      <c r="M27" s="14"/>
      <c r="N27" s="14"/>
      <c r="O27" s="98"/>
      <c r="P27" s="96"/>
      <c r="Q27" s="15"/>
      <c r="R27" s="96"/>
      <c r="S27" s="15"/>
      <c r="T27" s="15"/>
      <c r="U27" s="15"/>
      <c r="V27" s="15"/>
      <c r="W27" s="15"/>
      <c r="X27" s="97"/>
      <c r="Y27" s="16"/>
      <c r="Z27" s="15"/>
      <c r="AA27" s="15"/>
      <c r="AB27" s="96"/>
      <c r="AC27" s="97"/>
      <c r="AD27" s="15"/>
      <c r="AE27" s="15"/>
      <c r="AF27" s="15"/>
      <c r="AG27" s="15"/>
      <c r="AH27" s="15"/>
      <c r="AI27" s="15"/>
      <c r="AJ27" s="15"/>
      <c r="AK27" s="12"/>
      <c r="AL27" s="12"/>
      <c r="AM27" s="12"/>
      <c r="AN27" s="218"/>
      <c r="AO27" s="219"/>
      <c r="AP27" s="12"/>
      <c r="AQ27" s="12"/>
      <c r="AR27" s="12"/>
      <c r="AS27" s="12"/>
      <c r="AT27" s="12"/>
      <c r="AU27" s="12"/>
      <c r="AV27" s="12"/>
      <c r="AW27" s="607"/>
      <c r="AX27" s="607"/>
      <c r="AY27" s="12"/>
      <c r="AZ27" s="12"/>
      <c r="BA27" s="145">
        <f>SUMIFS('15'!$F:$F,'15'!$N:$N,'14'!BA$6,'15'!$M:$M,'14'!$D27)</f>
        <v>0</v>
      </c>
      <c r="BB27" s="146">
        <f>SUMIFS('15'!$F:$F,'15'!$N:$N,'14'!BB$6,'15'!$M:$M,'14'!$D27)</f>
        <v>0</v>
      </c>
      <c r="BC27" s="146">
        <f>SUMIFS('15'!$F:$F,'15'!$N:$N,'14'!BC$6,'15'!$M:$M,'14'!$D27)</f>
        <v>0</v>
      </c>
      <c r="BD27" s="146">
        <f>SUMIFS('15'!$J:$J,'15'!$M:$M,'14'!$D27)</f>
        <v>0</v>
      </c>
      <c r="BE27" s="146">
        <f>SUMIFS('15'!$K:$K,'15'!$M:$M,'14'!$D27)</f>
        <v>0</v>
      </c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1"/>
      <c r="BQ27" s="291">
        <f t="shared" si="2"/>
        <v>0</v>
      </c>
    </row>
    <row r="28" spans="1:69" x14ac:dyDescent="0.2">
      <c r="A28" s="467" t="str">
        <f>'0'!$A$4</f>
        <v>………………..</v>
      </c>
      <c r="B28" s="560">
        <f>'0'!$A$2</f>
        <v>46112</v>
      </c>
      <c r="C28" s="341" t="s">
        <v>1244</v>
      </c>
      <c r="D28" s="195"/>
      <c r="E28" s="14"/>
      <c r="F28" s="23"/>
      <c r="G28" s="14"/>
      <c r="H28" s="14"/>
      <c r="I28" s="14"/>
      <c r="J28" s="14"/>
      <c r="K28" s="14"/>
      <c r="L28" s="14"/>
      <c r="M28" s="14"/>
      <c r="N28" s="14"/>
      <c r="O28" s="98"/>
      <c r="P28" s="96"/>
      <c r="Q28" s="15"/>
      <c r="R28" s="96"/>
      <c r="S28" s="15"/>
      <c r="T28" s="15"/>
      <c r="U28" s="15"/>
      <c r="V28" s="15"/>
      <c r="W28" s="15"/>
      <c r="X28" s="97"/>
      <c r="Y28" s="16"/>
      <c r="Z28" s="15"/>
      <c r="AA28" s="15"/>
      <c r="AB28" s="96"/>
      <c r="AC28" s="97"/>
      <c r="AD28" s="15"/>
      <c r="AE28" s="15"/>
      <c r="AF28" s="15"/>
      <c r="AG28" s="15"/>
      <c r="AH28" s="15"/>
      <c r="AI28" s="15"/>
      <c r="AJ28" s="15"/>
      <c r="AK28" s="12"/>
      <c r="AL28" s="12"/>
      <c r="AM28" s="12"/>
      <c r="AN28" s="218"/>
      <c r="AO28" s="219"/>
      <c r="AP28" s="12"/>
      <c r="AQ28" s="12"/>
      <c r="AR28" s="12"/>
      <c r="AS28" s="12"/>
      <c r="AT28" s="12"/>
      <c r="AU28" s="12"/>
      <c r="AV28" s="12"/>
      <c r="AW28" s="607"/>
      <c r="AX28" s="607"/>
      <c r="AY28" s="12"/>
      <c r="AZ28" s="12"/>
      <c r="BA28" s="145">
        <f>SUMIFS('15'!$F:$F,'15'!$N:$N,'14'!BA$6,'15'!$M:$M,'14'!$D28)</f>
        <v>0</v>
      </c>
      <c r="BB28" s="146">
        <f>SUMIFS('15'!$F:$F,'15'!$N:$N,'14'!BB$6,'15'!$M:$M,'14'!$D28)</f>
        <v>0</v>
      </c>
      <c r="BC28" s="146">
        <f>SUMIFS('15'!$F:$F,'15'!$N:$N,'14'!BC$6,'15'!$M:$M,'14'!$D28)</f>
        <v>0</v>
      </c>
      <c r="BD28" s="146">
        <f>SUMIFS('15'!$J:$J,'15'!$M:$M,'14'!$D28)</f>
        <v>0</v>
      </c>
      <c r="BE28" s="146">
        <f>SUMIFS('15'!$K:$K,'15'!$M:$M,'14'!$D28)</f>
        <v>0</v>
      </c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1"/>
      <c r="BQ28" s="291">
        <f t="shared" si="2"/>
        <v>0</v>
      </c>
    </row>
    <row r="29" spans="1:69" x14ac:dyDescent="0.2">
      <c r="A29" s="467" t="str">
        <f>'0'!$A$4</f>
        <v>………………..</v>
      </c>
      <c r="B29" s="560">
        <f>'0'!$A$2</f>
        <v>46112</v>
      </c>
      <c r="C29" s="341" t="s">
        <v>1244</v>
      </c>
      <c r="D29" s="195"/>
      <c r="E29" s="14"/>
      <c r="F29" s="23"/>
      <c r="G29" s="14"/>
      <c r="H29" s="14"/>
      <c r="I29" s="14"/>
      <c r="J29" s="14"/>
      <c r="K29" s="14"/>
      <c r="L29" s="14"/>
      <c r="M29" s="14"/>
      <c r="N29" s="14"/>
      <c r="O29" s="98"/>
      <c r="P29" s="96"/>
      <c r="Q29" s="15"/>
      <c r="R29" s="96"/>
      <c r="S29" s="15"/>
      <c r="T29" s="15"/>
      <c r="U29" s="15"/>
      <c r="V29" s="15"/>
      <c r="W29" s="15"/>
      <c r="X29" s="97"/>
      <c r="Y29" s="16"/>
      <c r="Z29" s="15"/>
      <c r="AA29" s="15"/>
      <c r="AB29" s="96"/>
      <c r="AC29" s="97"/>
      <c r="AD29" s="15"/>
      <c r="AE29" s="15"/>
      <c r="AF29" s="15"/>
      <c r="AG29" s="15"/>
      <c r="AH29" s="15"/>
      <c r="AI29" s="15"/>
      <c r="AJ29" s="15"/>
      <c r="AK29" s="12"/>
      <c r="AL29" s="12"/>
      <c r="AM29" s="12"/>
      <c r="AN29" s="218"/>
      <c r="AO29" s="219"/>
      <c r="AP29" s="12"/>
      <c r="AQ29" s="12"/>
      <c r="AR29" s="12"/>
      <c r="AS29" s="12"/>
      <c r="AT29" s="12"/>
      <c r="AU29" s="12"/>
      <c r="AV29" s="12"/>
      <c r="AW29" s="607"/>
      <c r="AX29" s="607"/>
      <c r="AY29" s="12"/>
      <c r="AZ29" s="12"/>
      <c r="BA29" s="145">
        <f>SUMIFS('15'!$F:$F,'15'!$N:$N,'14'!BA$6,'15'!$M:$M,'14'!$D29)</f>
        <v>0</v>
      </c>
      <c r="BB29" s="146">
        <f>SUMIFS('15'!$F:$F,'15'!$N:$N,'14'!BB$6,'15'!$M:$M,'14'!$D29)</f>
        <v>0</v>
      </c>
      <c r="BC29" s="146">
        <f>SUMIFS('15'!$F:$F,'15'!$N:$N,'14'!BC$6,'15'!$M:$M,'14'!$D29)</f>
        <v>0</v>
      </c>
      <c r="BD29" s="146">
        <f>SUMIFS('15'!$J:$J,'15'!$M:$M,'14'!$D29)</f>
        <v>0</v>
      </c>
      <c r="BE29" s="146">
        <f>SUMIFS('15'!$K:$K,'15'!$M:$M,'14'!$D29)</f>
        <v>0</v>
      </c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1"/>
      <c r="BQ29" s="291">
        <f t="shared" si="2"/>
        <v>0</v>
      </c>
    </row>
    <row r="30" spans="1:69" x14ac:dyDescent="0.2">
      <c r="A30" s="467" t="str">
        <f>'0'!$A$4</f>
        <v>………………..</v>
      </c>
      <c r="B30" s="560">
        <f>'0'!$A$2</f>
        <v>46112</v>
      </c>
      <c r="C30" s="341" t="s">
        <v>1244</v>
      </c>
      <c r="D30" s="195"/>
      <c r="E30" s="14"/>
      <c r="F30" s="23"/>
      <c r="G30" s="14"/>
      <c r="H30" s="14"/>
      <c r="I30" s="14"/>
      <c r="J30" s="14"/>
      <c r="K30" s="14"/>
      <c r="L30" s="14"/>
      <c r="M30" s="14"/>
      <c r="N30" s="14"/>
      <c r="O30" s="98"/>
      <c r="P30" s="96"/>
      <c r="Q30" s="15"/>
      <c r="R30" s="96"/>
      <c r="S30" s="15"/>
      <c r="T30" s="15"/>
      <c r="U30" s="15"/>
      <c r="V30" s="15"/>
      <c r="W30" s="15"/>
      <c r="X30" s="97"/>
      <c r="Y30" s="16"/>
      <c r="Z30" s="15"/>
      <c r="AA30" s="15"/>
      <c r="AB30" s="96"/>
      <c r="AC30" s="97"/>
      <c r="AD30" s="15"/>
      <c r="AE30" s="15"/>
      <c r="AF30" s="15"/>
      <c r="AG30" s="15"/>
      <c r="AH30" s="15"/>
      <c r="AI30" s="15"/>
      <c r="AJ30" s="15"/>
      <c r="AK30" s="12"/>
      <c r="AL30" s="12"/>
      <c r="AM30" s="12"/>
      <c r="AN30" s="218"/>
      <c r="AO30" s="219"/>
      <c r="AP30" s="12"/>
      <c r="AQ30" s="12"/>
      <c r="AR30" s="12"/>
      <c r="AS30" s="12"/>
      <c r="AT30" s="12"/>
      <c r="AU30" s="12"/>
      <c r="AV30" s="12"/>
      <c r="AW30" s="607"/>
      <c r="AX30" s="607"/>
      <c r="AY30" s="12"/>
      <c r="AZ30" s="12"/>
      <c r="BA30" s="145">
        <f>SUMIFS('15'!$F:$F,'15'!$N:$N,'14'!BA$6,'15'!$M:$M,'14'!$D30)</f>
        <v>0</v>
      </c>
      <c r="BB30" s="146">
        <f>SUMIFS('15'!$F:$F,'15'!$N:$N,'14'!BB$6,'15'!$M:$M,'14'!$D30)</f>
        <v>0</v>
      </c>
      <c r="BC30" s="146">
        <f>SUMIFS('15'!$F:$F,'15'!$N:$N,'14'!BC$6,'15'!$M:$M,'14'!$D30)</f>
        <v>0</v>
      </c>
      <c r="BD30" s="146">
        <f>SUMIFS('15'!$J:$J,'15'!$M:$M,'14'!$D30)</f>
        <v>0</v>
      </c>
      <c r="BE30" s="146">
        <f>SUMIFS('15'!$K:$K,'15'!$M:$M,'14'!$D30)</f>
        <v>0</v>
      </c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1"/>
      <c r="BQ30" s="291">
        <f t="shared" si="2"/>
        <v>0</v>
      </c>
    </row>
    <row r="31" spans="1:69" x14ac:dyDescent="0.2">
      <c r="A31" s="467" t="str">
        <f>'0'!$A$4</f>
        <v>………………..</v>
      </c>
      <c r="B31" s="560">
        <f>'0'!$A$2</f>
        <v>46112</v>
      </c>
      <c r="C31" s="341" t="s">
        <v>1244</v>
      </c>
      <c r="D31" s="195"/>
      <c r="E31" s="14"/>
      <c r="F31" s="23"/>
      <c r="G31" s="14"/>
      <c r="H31" s="14"/>
      <c r="I31" s="14"/>
      <c r="J31" s="14"/>
      <c r="K31" s="14"/>
      <c r="L31" s="14"/>
      <c r="M31" s="14"/>
      <c r="N31" s="14"/>
      <c r="O31" s="98"/>
      <c r="P31" s="96"/>
      <c r="Q31" s="15"/>
      <c r="R31" s="96"/>
      <c r="S31" s="15"/>
      <c r="T31" s="15"/>
      <c r="U31" s="15"/>
      <c r="V31" s="15"/>
      <c r="W31" s="15"/>
      <c r="X31" s="97"/>
      <c r="Y31" s="16"/>
      <c r="Z31" s="15"/>
      <c r="AA31" s="15"/>
      <c r="AB31" s="96"/>
      <c r="AC31" s="97"/>
      <c r="AD31" s="15"/>
      <c r="AE31" s="15"/>
      <c r="AF31" s="15"/>
      <c r="AG31" s="15"/>
      <c r="AH31" s="15"/>
      <c r="AI31" s="15"/>
      <c r="AJ31" s="15"/>
      <c r="AK31" s="12"/>
      <c r="AL31" s="12"/>
      <c r="AM31" s="12"/>
      <c r="AN31" s="218"/>
      <c r="AO31" s="219"/>
      <c r="AP31" s="12"/>
      <c r="AQ31" s="12"/>
      <c r="AR31" s="12"/>
      <c r="AS31" s="12"/>
      <c r="AT31" s="12"/>
      <c r="AU31" s="12"/>
      <c r="AV31" s="12"/>
      <c r="AW31" s="607"/>
      <c r="AX31" s="607"/>
      <c r="AY31" s="12"/>
      <c r="AZ31" s="12"/>
      <c r="BA31" s="145">
        <f>SUMIFS('15'!$F:$F,'15'!$N:$N,'14'!BA$6,'15'!$M:$M,'14'!$D31)</f>
        <v>0</v>
      </c>
      <c r="BB31" s="146">
        <f>SUMIFS('15'!$F:$F,'15'!$N:$N,'14'!BB$6,'15'!$M:$M,'14'!$D31)</f>
        <v>0</v>
      </c>
      <c r="BC31" s="146">
        <f>SUMIFS('15'!$F:$F,'15'!$N:$N,'14'!BC$6,'15'!$M:$M,'14'!$D31)</f>
        <v>0</v>
      </c>
      <c r="BD31" s="146">
        <f>SUMIFS('15'!$J:$J,'15'!$M:$M,'14'!$D31)</f>
        <v>0</v>
      </c>
      <c r="BE31" s="146">
        <f>SUMIFS('15'!$K:$K,'15'!$M:$M,'14'!$D31)</f>
        <v>0</v>
      </c>
      <c r="BF31" s="220"/>
      <c r="BG31" s="220"/>
      <c r="BH31" s="220"/>
      <c r="BI31" s="220"/>
      <c r="BJ31" s="220"/>
      <c r="BK31" s="220"/>
      <c r="BL31" s="220"/>
      <c r="BM31" s="220"/>
      <c r="BN31" s="220"/>
      <c r="BO31" s="220"/>
      <c r="BP31" s="221"/>
      <c r="BQ31" s="291">
        <f t="shared" si="2"/>
        <v>0</v>
      </c>
    </row>
    <row r="32" spans="1:69" x14ac:dyDescent="0.2">
      <c r="A32" s="467" t="str">
        <f>'0'!$A$4</f>
        <v>………………..</v>
      </c>
      <c r="B32" s="560">
        <f>'0'!$A$2</f>
        <v>46112</v>
      </c>
      <c r="C32" s="341" t="s">
        <v>1244</v>
      </c>
      <c r="D32" s="195"/>
      <c r="E32" s="14"/>
      <c r="F32" s="23"/>
      <c r="G32" s="14"/>
      <c r="H32" s="14"/>
      <c r="I32" s="14"/>
      <c r="J32" s="14"/>
      <c r="K32" s="14"/>
      <c r="L32" s="14"/>
      <c r="M32" s="14"/>
      <c r="N32" s="14"/>
      <c r="O32" s="98"/>
      <c r="P32" s="96"/>
      <c r="Q32" s="15"/>
      <c r="R32" s="96"/>
      <c r="S32" s="15"/>
      <c r="T32" s="15"/>
      <c r="U32" s="15"/>
      <c r="V32" s="15"/>
      <c r="W32" s="15"/>
      <c r="X32" s="97"/>
      <c r="Y32" s="16"/>
      <c r="Z32" s="15"/>
      <c r="AA32" s="15"/>
      <c r="AB32" s="96"/>
      <c r="AC32" s="97"/>
      <c r="AD32" s="15"/>
      <c r="AE32" s="15"/>
      <c r="AF32" s="15"/>
      <c r="AG32" s="15"/>
      <c r="AH32" s="15"/>
      <c r="AI32" s="15"/>
      <c r="AJ32" s="15"/>
      <c r="AK32" s="12"/>
      <c r="AL32" s="12"/>
      <c r="AM32" s="12"/>
      <c r="AN32" s="218"/>
      <c r="AO32" s="219"/>
      <c r="AP32" s="12"/>
      <c r="AQ32" s="12"/>
      <c r="AR32" s="12"/>
      <c r="AS32" s="12"/>
      <c r="AT32" s="12"/>
      <c r="AU32" s="12"/>
      <c r="AV32" s="12"/>
      <c r="AW32" s="607"/>
      <c r="AX32" s="607"/>
      <c r="AY32" s="12"/>
      <c r="AZ32" s="12"/>
      <c r="BA32" s="145">
        <f>SUMIFS('15'!$F:$F,'15'!$N:$N,'14'!BA$6,'15'!$M:$M,'14'!$D32)</f>
        <v>0</v>
      </c>
      <c r="BB32" s="146">
        <f>SUMIFS('15'!$F:$F,'15'!$N:$N,'14'!BB$6,'15'!$M:$M,'14'!$D32)</f>
        <v>0</v>
      </c>
      <c r="BC32" s="146">
        <f>SUMIFS('15'!$F:$F,'15'!$N:$N,'14'!BC$6,'15'!$M:$M,'14'!$D32)</f>
        <v>0</v>
      </c>
      <c r="BD32" s="146">
        <f>SUMIFS('15'!$J:$J,'15'!$M:$M,'14'!$D32)</f>
        <v>0</v>
      </c>
      <c r="BE32" s="146">
        <f>SUMIFS('15'!$K:$K,'15'!$M:$M,'14'!$D32)</f>
        <v>0</v>
      </c>
      <c r="BF32" s="220"/>
      <c r="BG32" s="220"/>
      <c r="BH32" s="220"/>
      <c r="BI32" s="220"/>
      <c r="BJ32" s="220"/>
      <c r="BK32" s="220"/>
      <c r="BL32" s="220"/>
      <c r="BM32" s="220"/>
      <c r="BN32" s="220"/>
      <c r="BO32" s="220"/>
      <c r="BP32" s="221"/>
      <c r="BQ32" s="291">
        <f t="shared" si="2"/>
        <v>0</v>
      </c>
    </row>
    <row r="33" spans="1:69" x14ac:dyDescent="0.2">
      <c r="A33" s="467" t="str">
        <f>'0'!$A$4</f>
        <v>………………..</v>
      </c>
      <c r="B33" s="560">
        <f>'0'!$A$2</f>
        <v>46112</v>
      </c>
      <c r="C33" s="341" t="s">
        <v>1244</v>
      </c>
      <c r="D33" s="195"/>
      <c r="E33" s="14"/>
      <c r="F33" s="23"/>
      <c r="G33" s="14"/>
      <c r="H33" s="14"/>
      <c r="I33" s="14"/>
      <c r="J33" s="14"/>
      <c r="K33" s="14"/>
      <c r="L33" s="14"/>
      <c r="M33" s="14"/>
      <c r="N33" s="14"/>
      <c r="O33" s="98"/>
      <c r="P33" s="96"/>
      <c r="Q33" s="15"/>
      <c r="R33" s="96"/>
      <c r="S33" s="15"/>
      <c r="T33" s="15"/>
      <c r="U33" s="15"/>
      <c r="V33" s="15"/>
      <c r="W33" s="15"/>
      <c r="X33" s="97"/>
      <c r="Y33" s="16"/>
      <c r="Z33" s="15"/>
      <c r="AA33" s="15"/>
      <c r="AB33" s="96"/>
      <c r="AC33" s="97"/>
      <c r="AD33" s="15"/>
      <c r="AE33" s="15"/>
      <c r="AF33" s="15"/>
      <c r="AG33" s="15"/>
      <c r="AH33" s="15"/>
      <c r="AI33" s="15"/>
      <c r="AJ33" s="15"/>
      <c r="AK33" s="12"/>
      <c r="AL33" s="12"/>
      <c r="AM33" s="12"/>
      <c r="AN33" s="218"/>
      <c r="AO33" s="219"/>
      <c r="AP33" s="12"/>
      <c r="AQ33" s="12"/>
      <c r="AR33" s="12"/>
      <c r="AS33" s="12"/>
      <c r="AT33" s="12"/>
      <c r="AU33" s="12"/>
      <c r="AV33" s="12"/>
      <c r="AW33" s="607"/>
      <c r="AX33" s="607"/>
      <c r="AY33" s="12"/>
      <c r="AZ33" s="12"/>
      <c r="BA33" s="145">
        <f>SUMIFS('15'!$F:$F,'15'!$N:$N,'14'!BA$6,'15'!$M:$M,'14'!$D33)</f>
        <v>0</v>
      </c>
      <c r="BB33" s="146">
        <f>SUMIFS('15'!$F:$F,'15'!$N:$N,'14'!BB$6,'15'!$M:$M,'14'!$D33)</f>
        <v>0</v>
      </c>
      <c r="BC33" s="146">
        <f>SUMIFS('15'!$F:$F,'15'!$N:$N,'14'!BC$6,'15'!$M:$M,'14'!$D33)</f>
        <v>0</v>
      </c>
      <c r="BD33" s="146">
        <f>SUMIFS('15'!$J:$J,'15'!$M:$M,'14'!$D33)</f>
        <v>0</v>
      </c>
      <c r="BE33" s="146">
        <f>SUMIFS('15'!$K:$K,'15'!$M:$M,'14'!$D33)</f>
        <v>0</v>
      </c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1"/>
      <c r="BQ33" s="291">
        <f t="shared" si="2"/>
        <v>0</v>
      </c>
    </row>
    <row r="34" spans="1:69" x14ac:dyDescent="0.2">
      <c r="A34" s="467" t="str">
        <f>'0'!$A$4</f>
        <v>………………..</v>
      </c>
      <c r="B34" s="560">
        <f>'0'!$A$2</f>
        <v>46112</v>
      </c>
      <c r="C34" s="341" t="s">
        <v>1244</v>
      </c>
      <c r="D34" s="195"/>
      <c r="E34" s="14"/>
      <c r="F34" s="23"/>
      <c r="G34" s="14"/>
      <c r="H34" s="14"/>
      <c r="I34" s="14"/>
      <c r="J34" s="14"/>
      <c r="K34" s="14"/>
      <c r="L34" s="14"/>
      <c r="M34" s="14"/>
      <c r="N34" s="14"/>
      <c r="O34" s="98"/>
      <c r="P34" s="96"/>
      <c r="Q34" s="15"/>
      <c r="R34" s="96"/>
      <c r="S34" s="15"/>
      <c r="T34" s="15"/>
      <c r="U34" s="15"/>
      <c r="V34" s="15"/>
      <c r="W34" s="15"/>
      <c r="X34" s="97"/>
      <c r="Y34" s="16"/>
      <c r="Z34" s="15"/>
      <c r="AA34" s="15"/>
      <c r="AB34" s="96"/>
      <c r="AC34" s="97"/>
      <c r="AD34" s="15"/>
      <c r="AE34" s="15"/>
      <c r="AF34" s="15"/>
      <c r="AG34" s="15"/>
      <c r="AH34" s="15"/>
      <c r="AI34" s="15"/>
      <c r="AJ34" s="15"/>
      <c r="AK34" s="12"/>
      <c r="AL34" s="12"/>
      <c r="AM34" s="12"/>
      <c r="AN34" s="218"/>
      <c r="AO34" s="219"/>
      <c r="AP34" s="12"/>
      <c r="AQ34" s="12"/>
      <c r="AR34" s="12"/>
      <c r="AS34" s="12"/>
      <c r="AT34" s="12"/>
      <c r="AU34" s="12"/>
      <c r="AV34" s="12"/>
      <c r="AW34" s="607"/>
      <c r="AX34" s="607"/>
      <c r="AY34" s="12"/>
      <c r="AZ34" s="12"/>
      <c r="BA34" s="145">
        <f>SUMIFS('15'!$F:$F,'15'!$N:$N,'14'!BA$6,'15'!$M:$M,'14'!$D34)</f>
        <v>0</v>
      </c>
      <c r="BB34" s="146">
        <f>SUMIFS('15'!$F:$F,'15'!$N:$N,'14'!BB$6,'15'!$M:$M,'14'!$D34)</f>
        <v>0</v>
      </c>
      <c r="BC34" s="146">
        <f>SUMIFS('15'!$F:$F,'15'!$N:$N,'14'!BC$6,'15'!$M:$M,'14'!$D34)</f>
        <v>0</v>
      </c>
      <c r="BD34" s="146">
        <f>SUMIFS('15'!$J:$J,'15'!$M:$M,'14'!$D34)</f>
        <v>0</v>
      </c>
      <c r="BE34" s="146">
        <f>SUMIFS('15'!$K:$K,'15'!$M:$M,'14'!$D34)</f>
        <v>0</v>
      </c>
      <c r="BF34" s="220"/>
      <c r="BG34" s="220"/>
      <c r="BH34" s="220"/>
      <c r="BI34" s="220"/>
      <c r="BJ34" s="220"/>
      <c r="BK34" s="220"/>
      <c r="BL34" s="220"/>
      <c r="BM34" s="220"/>
      <c r="BN34" s="220"/>
      <c r="BO34" s="220"/>
      <c r="BP34" s="221"/>
      <c r="BQ34" s="291">
        <f t="shared" si="2"/>
        <v>0</v>
      </c>
    </row>
    <row r="35" spans="1:69" x14ac:dyDescent="0.2">
      <c r="A35" s="467" t="str">
        <f>'0'!$A$4</f>
        <v>………………..</v>
      </c>
      <c r="B35" s="560">
        <f>'0'!$A$2</f>
        <v>46112</v>
      </c>
      <c r="C35" s="341" t="s">
        <v>1244</v>
      </c>
      <c r="D35" s="195"/>
      <c r="E35" s="14"/>
      <c r="F35" s="23"/>
      <c r="G35" s="14"/>
      <c r="H35" s="14"/>
      <c r="I35" s="14"/>
      <c r="J35" s="14"/>
      <c r="K35" s="14"/>
      <c r="L35" s="14"/>
      <c r="M35" s="14"/>
      <c r="N35" s="14"/>
      <c r="O35" s="98"/>
      <c r="P35" s="96"/>
      <c r="Q35" s="15"/>
      <c r="R35" s="96"/>
      <c r="S35" s="15"/>
      <c r="T35" s="15"/>
      <c r="U35" s="15"/>
      <c r="V35" s="15"/>
      <c r="W35" s="15"/>
      <c r="X35" s="97"/>
      <c r="Y35" s="16"/>
      <c r="Z35" s="15"/>
      <c r="AA35" s="15"/>
      <c r="AB35" s="96"/>
      <c r="AC35" s="97"/>
      <c r="AD35" s="15"/>
      <c r="AE35" s="15"/>
      <c r="AF35" s="15"/>
      <c r="AG35" s="15"/>
      <c r="AH35" s="15"/>
      <c r="AI35" s="15"/>
      <c r="AJ35" s="15"/>
      <c r="AK35" s="12"/>
      <c r="AL35" s="12"/>
      <c r="AM35" s="12"/>
      <c r="AN35" s="218"/>
      <c r="AO35" s="219"/>
      <c r="AP35" s="12"/>
      <c r="AQ35" s="12"/>
      <c r="AR35" s="12"/>
      <c r="AS35" s="12"/>
      <c r="AT35" s="12"/>
      <c r="AU35" s="12"/>
      <c r="AV35" s="12"/>
      <c r="AW35" s="607"/>
      <c r="AX35" s="607"/>
      <c r="AY35" s="12"/>
      <c r="AZ35" s="12"/>
      <c r="BA35" s="145">
        <f>SUMIFS('15'!$F:$F,'15'!$N:$N,'14'!BA$6,'15'!$M:$M,'14'!$D35)</f>
        <v>0</v>
      </c>
      <c r="BB35" s="146">
        <f>SUMIFS('15'!$F:$F,'15'!$N:$N,'14'!BB$6,'15'!$M:$M,'14'!$D35)</f>
        <v>0</v>
      </c>
      <c r="BC35" s="146">
        <f>SUMIFS('15'!$F:$F,'15'!$N:$N,'14'!BC$6,'15'!$M:$M,'14'!$D35)</f>
        <v>0</v>
      </c>
      <c r="BD35" s="146">
        <f>SUMIFS('15'!$J:$J,'15'!$M:$M,'14'!$D35)</f>
        <v>0</v>
      </c>
      <c r="BE35" s="146">
        <f>SUMIFS('15'!$K:$K,'15'!$M:$M,'14'!$D35)</f>
        <v>0</v>
      </c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1"/>
      <c r="BQ35" s="291">
        <f t="shared" si="2"/>
        <v>0</v>
      </c>
    </row>
    <row r="36" spans="1:69" x14ac:dyDescent="0.2">
      <c r="A36" s="467" t="str">
        <f>'0'!$A$4</f>
        <v>………………..</v>
      </c>
      <c r="B36" s="560">
        <f>'0'!$A$2</f>
        <v>46112</v>
      </c>
      <c r="C36" s="341" t="s">
        <v>1244</v>
      </c>
      <c r="D36" s="195"/>
      <c r="E36" s="14"/>
      <c r="F36" s="23"/>
      <c r="G36" s="14"/>
      <c r="H36" s="14"/>
      <c r="I36" s="14"/>
      <c r="J36" s="14"/>
      <c r="K36" s="14"/>
      <c r="L36" s="14"/>
      <c r="M36" s="14"/>
      <c r="N36" s="14"/>
      <c r="O36" s="98"/>
      <c r="P36" s="15"/>
      <c r="Q36" s="15"/>
      <c r="R36" s="15"/>
      <c r="S36" s="15"/>
      <c r="T36" s="15"/>
      <c r="U36" s="15"/>
      <c r="V36" s="15"/>
      <c r="W36" s="15"/>
      <c r="X36" s="15"/>
      <c r="Y36" s="16"/>
      <c r="Z36" s="15"/>
      <c r="AA36" s="15"/>
      <c r="AB36" s="96"/>
      <c r="AC36" s="97"/>
      <c r="AD36" s="15"/>
      <c r="AE36" s="15"/>
      <c r="AF36" s="15"/>
      <c r="AG36" s="15"/>
      <c r="AH36" s="15"/>
      <c r="AI36" s="15"/>
      <c r="AJ36" s="15"/>
      <c r="AK36" s="12"/>
      <c r="AL36" s="12"/>
      <c r="AM36" s="12"/>
      <c r="AN36" s="218"/>
      <c r="AO36" s="219"/>
      <c r="AP36" s="12"/>
      <c r="AQ36" s="12"/>
      <c r="AR36" s="12"/>
      <c r="AS36" s="12"/>
      <c r="AT36" s="12"/>
      <c r="AU36" s="12"/>
      <c r="AV36" s="12"/>
      <c r="AW36" s="607"/>
      <c r="AX36" s="607"/>
      <c r="AY36" s="12"/>
      <c r="AZ36" s="12"/>
      <c r="BA36" s="145">
        <f>SUMIFS('15'!$F:$F,'15'!$N:$N,'14'!BA$6,'15'!$M:$M,'14'!$D36)</f>
        <v>0</v>
      </c>
      <c r="BB36" s="146">
        <f>SUMIFS('15'!$F:$F,'15'!$N:$N,'14'!BB$6,'15'!$M:$M,'14'!$D36)</f>
        <v>0</v>
      </c>
      <c r="BC36" s="146">
        <f>SUMIFS('15'!$F:$F,'15'!$N:$N,'14'!BC$6,'15'!$M:$M,'14'!$D36)</f>
        <v>0</v>
      </c>
      <c r="BD36" s="146">
        <f>SUMIFS('15'!$J:$J,'15'!$M:$M,'14'!$D36)</f>
        <v>0</v>
      </c>
      <c r="BE36" s="146">
        <f>SUMIFS('15'!$K:$K,'15'!$M:$M,'14'!$D36)</f>
        <v>0</v>
      </c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1"/>
      <c r="BQ36" s="291">
        <f t="shared" si="2"/>
        <v>0</v>
      </c>
    </row>
    <row r="37" spans="1:69" x14ac:dyDescent="0.2">
      <c r="A37" s="467" t="str">
        <f>'0'!$A$4</f>
        <v>………………..</v>
      </c>
      <c r="B37" s="560">
        <f>'0'!$A$2</f>
        <v>46112</v>
      </c>
      <c r="C37" s="341" t="s">
        <v>1244</v>
      </c>
      <c r="D37" s="195"/>
      <c r="E37" s="14"/>
      <c r="F37" s="23"/>
      <c r="G37" s="14"/>
      <c r="H37" s="14"/>
      <c r="I37" s="14"/>
      <c r="J37" s="14"/>
      <c r="K37" s="14"/>
      <c r="L37" s="14"/>
      <c r="M37" s="14"/>
      <c r="N37" s="14"/>
      <c r="O37" s="98"/>
      <c r="P37" s="15"/>
      <c r="Q37" s="15"/>
      <c r="R37" s="15"/>
      <c r="S37" s="15"/>
      <c r="T37" s="15"/>
      <c r="U37" s="15"/>
      <c r="V37" s="15"/>
      <c r="W37" s="15"/>
      <c r="X37" s="15"/>
      <c r="Y37" s="16"/>
      <c r="Z37" s="15"/>
      <c r="AA37" s="15"/>
      <c r="AB37" s="96"/>
      <c r="AC37" s="97"/>
      <c r="AD37" s="15"/>
      <c r="AE37" s="15"/>
      <c r="AF37" s="15"/>
      <c r="AG37" s="15"/>
      <c r="AH37" s="15"/>
      <c r="AI37" s="15"/>
      <c r="AJ37" s="15"/>
      <c r="AK37" s="12"/>
      <c r="AL37" s="12"/>
      <c r="AM37" s="12"/>
      <c r="AN37" s="218"/>
      <c r="AO37" s="219"/>
      <c r="AP37" s="12"/>
      <c r="AQ37" s="12"/>
      <c r="AR37" s="12"/>
      <c r="AS37" s="12"/>
      <c r="AT37" s="12"/>
      <c r="AU37" s="12"/>
      <c r="AV37" s="12"/>
      <c r="AW37" s="607"/>
      <c r="AX37" s="607"/>
      <c r="AY37" s="12"/>
      <c r="AZ37" s="12"/>
      <c r="BA37" s="145">
        <f>SUMIFS('15'!$F:$F,'15'!$N:$N,'14'!BA$6,'15'!$M:$M,'14'!$D37)</f>
        <v>0</v>
      </c>
      <c r="BB37" s="146">
        <f>SUMIFS('15'!$F:$F,'15'!$N:$N,'14'!BB$6,'15'!$M:$M,'14'!$D37)</f>
        <v>0</v>
      </c>
      <c r="BC37" s="146">
        <f>SUMIFS('15'!$F:$F,'15'!$N:$N,'14'!BC$6,'15'!$M:$M,'14'!$D37)</f>
        <v>0</v>
      </c>
      <c r="BD37" s="146">
        <f>SUMIFS('15'!$J:$J,'15'!$M:$M,'14'!$D37)</f>
        <v>0</v>
      </c>
      <c r="BE37" s="146">
        <f>SUMIFS('15'!$K:$K,'15'!$M:$M,'14'!$D37)</f>
        <v>0</v>
      </c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1"/>
      <c r="BQ37" s="291">
        <f t="shared" si="2"/>
        <v>0</v>
      </c>
    </row>
    <row r="38" spans="1:69" x14ac:dyDescent="0.2">
      <c r="A38" s="467" t="str">
        <f>'0'!$A$4</f>
        <v>………………..</v>
      </c>
      <c r="B38" s="560">
        <f>'0'!$A$2</f>
        <v>46112</v>
      </c>
      <c r="C38" s="341" t="s">
        <v>1244</v>
      </c>
      <c r="D38" s="195"/>
      <c r="E38" s="14"/>
      <c r="F38" s="23"/>
      <c r="G38" s="14"/>
      <c r="H38" s="14"/>
      <c r="I38" s="14"/>
      <c r="J38" s="14"/>
      <c r="K38" s="14"/>
      <c r="L38" s="14"/>
      <c r="M38" s="14"/>
      <c r="N38" s="14"/>
      <c r="O38" s="98"/>
      <c r="P38" s="96"/>
      <c r="Q38" s="15"/>
      <c r="R38" s="96"/>
      <c r="S38" s="15"/>
      <c r="T38" s="15"/>
      <c r="U38" s="15"/>
      <c r="V38" s="15"/>
      <c r="W38" s="15"/>
      <c r="X38" s="97"/>
      <c r="Y38" s="16"/>
      <c r="Z38" s="15"/>
      <c r="AA38" s="15"/>
      <c r="AB38" s="96"/>
      <c r="AC38" s="97"/>
      <c r="AD38" s="15"/>
      <c r="AE38" s="15"/>
      <c r="AF38" s="15"/>
      <c r="AG38" s="15"/>
      <c r="AH38" s="15"/>
      <c r="AI38" s="15"/>
      <c r="AJ38" s="15"/>
      <c r="AK38" s="12"/>
      <c r="AL38" s="12"/>
      <c r="AM38" s="12"/>
      <c r="AN38" s="218"/>
      <c r="AO38" s="219"/>
      <c r="AP38" s="12"/>
      <c r="AQ38" s="12"/>
      <c r="AR38" s="12"/>
      <c r="AS38" s="12"/>
      <c r="AT38" s="12"/>
      <c r="AU38" s="12"/>
      <c r="AV38" s="12"/>
      <c r="AW38" s="607"/>
      <c r="AX38" s="607"/>
      <c r="AY38" s="12"/>
      <c r="AZ38" s="12"/>
      <c r="BA38" s="145">
        <f>SUMIFS('15'!$F:$F,'15'!$N:$N,'14'!BA$6,'15'!$M:$M,'14'!$D38)</f>
        <v>0</v>
      </c>
      <c r="BB38" s="146">
        <f>SUMIFS('15'!$F:$F,'15'!$N:$N,'14'!BB$6,'15'!$M:$M,'14'!$D38)</f>
        <v>0</v>
      </c>
      <c r="BC38" s="146">
        <f>SUMIFS('15'!$F:$F,'15'!$N:$N,'14'!BC$6,'15'!$M:$M,'14'!$D38)</f>
        <v>0</v>
      </c>
      <c r="BD38" s="146">
        <f>SUMIFS('15'!$J:$J,'15'!$M:$M,'14'!$D38)</f>
        <v>0</v>
      </c>
      <c r="BE38" s="146">
        <f>SUMIFS('15'!$K:$K,'15'!$M:$M,'14'!$D38)</f>
        <v>0</v>
      </c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1"/>
      <c r="BQ38" s="291">
        <f t="shared" si="2"/>
        <v>0</v>
      </c>
    </row>
    <row r="39" spans="1:69" x14ac:dyDescent="0.2">
      <c r="A39" s="467" t="str">
        <f>'0'!$A$4</f>
        <v>………………..</v>
      </c>
      <c r="B39" s="560">
        <f>'0'!$A$2</f>
        <v>46112</v>
      </c>
      <c r="C39" s="341" t="s">
        <v>1244</v>
      </c>
      <c r="D39" s="195"/>
      <c r="E39" s="14"/>
      <c r="F39" s="23"/>
      <c r="G39" s="14"/>
      <c r="H39" s="14"/>
      <c r="I39" s="14"/>
      <c r="J39" s="14"/>
      <c r="K39" s="14"/>
      <c r="L39" s="14"/>
      <c r="M39" s="14"/>
      <c r="N39" s="14"/>
      <c r="O39" s="98"/>
      <c r="P39" s="96"/>
      <c r="Q39" s="15"/>
      <c r="R39" s="96"/>
      <c r="S39" s="15"/>
      <c r="T39" s="15"/>
      <c r="U39" s="15"/>
      <c r="V39" s="15"/>
      <c r="W39" s="15"/>
      <c r="X39" s="97"/>
      <c r="Y39" s="16"/>
      <c r="Z39" s="15"/>
      <c r="AA39" s="15"/>
      <c r="AB39" s="96"/>
      <c r="AC39" s="97"/>
      <c r="AD39" s="15"/>
      <c r="AE39" s="15"/>
      <c r="AF39" s="15"/>
      <c r="AG39" s="15"/>
      <c r="AH39" s="15"/>
      <c r="AI39" s="15"/>
      <c r="AJ39" s="15"/>
      <c r="AK39" s="12"/>
      <c r="AL39" s="12"/>
      <c r="AM39" s="12"/>
      <c r="AN39" s="218"/>
      <c r="AO39" s="219"/>
      <c r="AP39" s="12"/>
      <c r="AQ39" s="12"/>
      <c r="AR39" s="12"/>
      <c r="AS39" s="12"/>
      <c r="AT39" s="12"/>
      <c r="AU39" s="12"/>
      <c r="AV39" s="12"/>
      <c r="AW39" s="607"/>
      <c r="AX39" s="607"/>
      <c r="AY39" s="12"/>
      <c r="AZ39" s="12"/>
      <c r="BA39" s="145">
        <f>SUMIFS('15'!$F:$F,'15'!$N:$N,'14'!BA$6,'15'!$M:$M,'14'!$D39)</f>
        <v>0</v>
      </c>
      <c r="BB39" s="146">
        <f>SUMIFS('15'!$F:$F,'15'!$N:$N,'14'!BB$6,'15'!$M:$M,'14'!$D39)</f>
        <v>0</v>
      </c>
      <c r="BC39" s="146">
        <f>SUMIFS('15'!$F:$F,'15'!$N:$N,'14'!BC$6,'15'!$M:$M,'14'!$D39)</f>
        <v>0</v>
      </c>
      <c r="BD39" s="146">
        <f>SUMIFS('15'!$J:$J,'15'!$M:$M,'14'!$D39)</f>
        <v>0</v>
      </c>
      <c r="BE39" s="146">
        <f>SUMIFS('15'!$K:$K,'15'!$M:$M,'14'!$D39)</f>
        <v>0</v>
      </c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1"/>
      <c r="BQ39" s="291">
        <f t="shared" si="2"/>
        <v>0</v>
      </c>
    </row>
    <row r="40" spans="1:69" x14ac:dyDescent="0.2">
      <c r="A40" s="467" t="str">
        <f>'0'!$A$4</f>
        <v>………………..</v>
      </c>
      <c r="B40" s="560">
        <f>'0'!$A$2</f>
        <v>46112</v>
      </c>
      <c r="C40" s="341" t="s">
        <v>1244</v>
      </c>
      <c r="D40" s="195"/>
      <c r="E40" s="14"/>
      <c r="F40" s="23"/>
      <c r="G40" s="14"/>
      <c r="H40" s="14"/>
      <c r="I40" s="14"/>
      <c r="J40" s="14"/>
      <c r="K40" s="14"/>
      <c r="L40" s="14"/>
      <c r="M40" s="14"/>
      <c r="N40" s="14"/>
      <c r="O40" s="98"/>
      <c r="P40" s="96"/>
      <c r="Q40" s="15"/>
      <c r="R40" s="96"/>
      <c r="S40" s="15"/>
      <c r="T40" s="15"/>
      <c r="U40" s="15"/>
      <c r="V40" s="15"/>
      <c r="W40" s="15"/>
      <c r="X40" s="97"/>
      <c r="Y40" s="16"/>
      <c r="Z40" s="15"/>
      <c r="AA40" s="15"/>
      <c r="AB40" s="96"/>
      <c r="AC40" s="97"/>
      <c r="AD40" s="15"/>
      <c r="AE40" s="15"/>
      <c r="AF40" s="15"/>
      <c r="AG40" s="15"/>
      <c r="AH40" s="15"/>
      <c r="AI40" s="15"/>
      <c r="AJ40" s="15"/>
      <c r="AK40" s="12"/>
      <c r="AL40" s="12"/>
      <c r="AM40" s="12"/>
      <c r="AN40" s="218"/>
      <c r="AO40" s="219"/>
      <c r="AP40" s="12"/>
      <c r="AQ40" s="12"/>
      <c r="AR40" s="12"/>
      <c r="AS40" s="12"/>
      <c r="AT40" s="12"/>
      <c r="AU40" s="12"/>
      <c r="AV40" s="12"/>
      <c r="AW40" s="607"/>
      <c r="AX40" s="607"/>
      <c r="AY40" s="12"/>
      <c r="AZ40" s="12"/>
      <c r="BA40" s="145">
        <f>SUMIFS('15'!$F:$F,'15'!$N:$N,'14'!BA$6,'15'!$M:$M,'14'!$D40)</f>
        <v>0</v>
      </c>
      <c r="BB40" s="146">
        <f>SUMIFS('15'!$F:$F,'15'!$N:$N,'14'!BB$6,'15'!$M:$M,'14'!$D40)</f>
        <v>0</v>
      </c>
      <c r="BC40" s="146">
        <f>SUMIFS('15'!$F:$F,'15'!$N:$N,'14'!BC$6,'15'!$M:$M,'14'!$D40)</f>
        <v>0</v>
      </c>
      <c r="BD40" s="146">
        <f>SUMIFS('15'!$J:$J,'15'!$M:$M,'14'!$D40)</f>
        <v>0</v>
      </c>
      <c r="BE40" s="146">
        <f>SUMIFS('15'!$K:$K,'15'!$M:$M,'14'!$D40)</f>
        <v>0</v>
      </c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1"/>
      <c r="BQ40" s="291">
        <f t="shared" si="2"/>
        <v>0</v>
      </c>
    </row>
    <row r="41" spans="1:69" x14ac:dyDescent="0.2">
      <c r="A41" s="467" t="str">
        <f>'0'!$A$4</f>
        <v>………………..</v>
      </c>
      <c r="B41" s="560">
        <f>'0'!$A$2</f>
        <v>46112</v>
      </c>
      <c r="C41" s="341" t="s">
        <v>1244</v>
      </c>
      <c r="D41" s="195"/>
      <c r="E41" s="14"/>
      <c r="F41" s="23"/>
      <c r="G41" s="14"/>
      <c r="H41" s="14"/>
      <c r="I41" s="14"/>
      <c r="J41" s="14"/>
      <c r="K41" s="14"/>
      <c r="L41" s="14"/>
      <c r="M41" s="14"/>
      <c r="N41" s="14"/>
      <c r="O41" s="98"/>
      <c r="P41" s="96"/>
      <c r="Q41" s="15"/>
      <c r="R41" s="96"/>
      <c r="S41" s="15"/>
      <c r="T41" s="15"/>
      <c r="U41" s="15"/>
      <c r="V41" s="15"/>
      <c r="W41" s="15"/>
      <c r="X41" s="97"/>
      <c r="Y41" s="16"/>
      <c r="Z41" s="15"/>
      <c r="AA41" s="15"/>
      <c r="AB41" s="96"/>
      <c r="AC41" s="97"/>
      <c r="AD41" s="15"/>
      <c r="AE41" s="15"/>
      <c r="AF41" s="15"/>
      <c r="AG41" s="15"/>
      <c r="AH41" s="15"/>
      <c r="AI41" s="15"/>
      <c r="AJ41" s="15"/>
      <c r="AK41" s="12"/>
      <c r="AL41" s="12"/>
      <c r="AM41" s="12"/>
      <c r="AN41" s="218"/>
      <c r="AO41" s="219"/>
      <c r="AP41" s="12"/>
      <c r="AQ41" s="12"/>
      <c r="AR41" s="12"/>
      <c r="AS41" s="12"/>
      <c r="AT41" s="12"/>
      <c r="AU41" s="12"/>
      <c r="AV41" s="12"/>
      <c r="AW41" s="607"/>
      <c r="AX41" s="607"/>
      <c r="AY41" s="12"/>
      <c r="AZ41" s="12"/>
      <c r="BA41" s="145">
        <f>SUMIFS('15'!$F:$F,'15'!$N:$N,'14'!BA$6,'15'!$M:$M,'14'!$D41)</f>
        <v>0</v>
      </c>
      <c r="BB41" s="146">
        <f>SUMIFS('15'!$F:$F,'15'!$N:$N,'14'!BB$6,'15'!$M:$M,'14'!$D41)</f>
        <v>0</v>
      </c>
      <c r="BC41" s="146">
        <f>SUMIFS('15'!$F:$F,'15'!$N:$N,'14'!BC$6,'15'!$M:$M,'14'!$D41)</f>
        <v>0</v>
      </c>
      <c r="BD41" s="146">
        <f>SUMIFS('15'!$J:$J,'15'!$M:$M,'14'!$D41)</f>
        <v>0</v>
      </c>
      <c r="BE41" s="146">
        <f>SUMIFS('15'!$K:$K,'15'!$M:$M,'14'!$D41)</f>
        <v>0</v>
      </c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1"/>
      <c r="BQ41" s="291">
        <f t="shared" si="2"/>
        <v>0</v>
      </c>
    </row>
    <row r="42" spans="1:69" x14ac:dyDescent="0.2">
      <c r="A42" s="467" t="str">
        <f>'0'!$A$4</f>
        <v>………………..</v>
      </c>
      <c r="B42" s="560">
        <f>'0'!$A$2</f>
        <v>46112</v>
      </c>
      <c r="C42" s="341" t="s">
        <v>1244</v>
      </c>
      <c r="D42" s="195"/>
      <c r="E42" s="14"/>
      <c r="F42" s="23"/>
      <c r="G42" s="14"/>
      <c r="H42" s="14"/>
      <c r="I42" s="14"/>
      <c r="J42" s="14"/>
      <c r="K42" s="14"/>
      <c r="L42" s="14"/>
      <c r="M42" s="14"/>
      <c r="N42" s="14"/>
      <c r="O42" s="98"/>
      <c r="P42" s="96"/>
      <c r="Q42" s="15"/>
      <c r="R42" s="96"/>
      <c r="S42" s="15"/>
      <c r="T42" s="15"/>
      <c r="U42" s="15"/>
      <c r="V42" s="15"/>
      <c r="W42" s="15"/>
      <c r="X42" s="97"/>
      <c r="Y42" s="16"/>
      <c r="Z42" s="15"/>
      <c r="AA42" s="15"/>
      <c r="AB42" s="96"/>
      <c r="AC42" s="97"/>
      <c r="AD42" s="15"/>
      <c r="AE42" s="15"/>
      <c r="AF42" s="15"/>
      <c r="AG42" s="15"/>
      <c r="AH42" s="15"/>
      <c r="AI42" s="15"/>
      <c r="AJ42" s="15"/>
      <c r="AK42" s="12"/>
      <c r="AL42" s="12"/>
      <c r="AM42" s="12"/>
      <c r="AN42" s="218"/>
      <c r="AO42" s="219"/>
      <c r="AP42" s="12"/>
      <c r="AQ42" s="12"/>
      <c r="AR42" s="12"/>
      <c r="AS42" s="12"/>
      <c r="AT42" s="12"/>
      <c r="AU42" s="12"/>
      <c r="AV42" s="12"/>
      <c r="AW42" s="607"/>
      <c r="AX42" s="607"/>
      <c r="AY42" s="12"/>
      <c r="AZ42" s="12"/>
      <c r="BA42" s="145">
        <f>SUMIFS('15'!$F:$F,'15'!$N:$N,'14'!BA$6,'15'!$M:$M,'14'!$D42)</f>
        <v>0</v>
      </c>
      <c r="BB42" s="146">
        <f>SUMIFS('15'!$F:$F,'15'!$N:$N,'14'!BB$6,'15'!$M:$M,'14'!$D42)</f>
        <v>0</v>
      </c>
      <c r="BC42" s="146">
        <f>SUMIFS('15'!$F:$F,'15'!$N:$N,'14'!BC$6,'15'!$M:$M,'14'!$D42)</f>
        <v>0</v>
      </c>
      <c r="BD42" s="146">
        <f>SUMIFS('15'!$J:$J,'15'!$M:$M,'14'!$D42)</f>
        <v>0</v>
      </c>
      <c r="BE42" s="146">
        <f>SUMIFS('15'!$K:$K,'15'!$M:$M,'14'!$D42)</f>
        <v>0</v>
      </c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1"/>
      <c r="BQ42" s="291">
        <f t="shared" ref="BQ42:BQ74" si="3">IF(OR(COUNTBLANK(D42:H42)=5,COUNTBLANK(D42:H42)=0),0,1)+IF(D42&lt;&gt;"",COUNTIFS($D$10:$D$302,D42)-1,0)</f>
        <v>0</v>
      </c>
    </row>
    <row r="43" spans="1:69" x14ac:dyDescent="0.2">
      <c r="A43" s="467" t="str">
        <f>'0'!$A$4</f>
        <v>………………..</v>
      </c>
      <c r="B43" s="560">
        <f>'0'!$A$2</f>
        <v>46112</v>
      </c>
      <c r="C43" s="341" t="s">
        <v>1244</v>
      </c>
      <c r="D43" s="195"/>
      <c r="E43" s="14"/>
      <c r="F43" s="23"/>
      <c r="G43" s="14"/>
      <c r="H43" s="14"/>
      <c r="I43" s="14"/>
      <c r="J43" s="14"/>
      <c r="K43" s="14"/>
      <c r="L43" s="14"/>
      <c r="M43" s="14"/>
      <c r="N43" s="14"/>
      <c r="O43" s="98"/>
      <c r="P43" s="96"/>
      <c r="Q43" s="15"/>
      <c r="R43" s="96"/>
      <c r="S43" s="15"/>
      <c r="T43" s="15"/>
      <c r="U43" s="15"/>
      <c r="V43" s="15"/>
      <c r="W43" s="15"/>
      <c r="X43" s="97"/>
      <c r="Y43" s="16"/>
      <c r="Z43" s="15"/>
      <c r="AA43" s="15"/>
      <c r="AB43" s="96"/>
      <c r="AC43" s="97"/>
      <c r="AD43" s="15"/>
      <c r="AE43" s="15"/>
      <c r="AF43" s="15"/>
      <c r="AG43" s="15"/>
      <c r="AH43" s="15"/>
      <c r="AI43" s="15"/>
      <c r="AJ43" s="15"/>
      <c r="AK43" s="12"/>
      <c r="AL43" s="12"/>
      <c r="AM43" s="12"/>
      <c r="AN43" s="218"/>
      <c r="AO43" s="219"/>
      <c r="AP43" s="12"/>
      <c r="AQ43" s="12"/>
      <c r="AR43" s="12"/>
      <c r="AS43" s="12"/>
      <c r="AT43" s="12"/>
      <c r="AU43" s="12"/>
      <c r="AV43" s="12"/>
      <c r="AW43" s="607"/>
      <c r="AX43" s="607"/>
      <c r="AY43" s="12"/>
      <c r="AZ43" s="12"/>
      <c r="BA43" s="145">
        <f>SUMIFS('15'!$F:$F,'15'!$N:$N,'14'!BA$6,'15'!$M:$M,'14'!$D43)</f>
        <v>0</v>
      </c>
      <c r="BB43" s="146">
        <f>SUMIFS('15'!$F:$F,'15'!$N:$N,'14'!BB$6,'15'!$M:$M,'14'!$D43)</f>
        <v>0</v>
      </c>
      <c r="BC43" s="146">
        <f>SUMIFS('15'!$F:$F,'15'!$N:$N,'14'!BC$6,'15'!$M:$M,'14'!$D43)</f>
        <v>0</v>
      </c>
      <c r="BD43" s="146">
        <f>SUMIFS('15'!$J:$J,'15'!$M:$M,'14'!$D43)</f>
        <v>0</v>
      </c>
      <c r="BE43" s="146">
        <f>SUMIFS('15'!$K:$K,'15'!$M:$M,'14'!$D43)</f>
        <v>0</v>
      </c>
      <c r="BF43" s="220"/>
      <c r="BG43" s="220"/>
      <c r="BH43" s="220"/>
      <c r="BI43" s="220"/>
      <c r="BJ43" s="220"/>
      <c r="BK43" s="220"/>
      <c r="BL43" s="220"/>
      <c r="BM43" s="220"/>
      <c r="BN43" s="220"/>
      <c r="BO43" s="220"/>
      <c r="BP43" s="221"/>
      <c r="BQ43" s="291">
        <f t="shared" si="3"/>
        <v>0</v>
      </c>
    </row>
    <row r="44" spans="1:69" x14ac:dyDescent="0.2">
      <c r="A44" s="467" t="str">
        <f>'0'!$A$4</f>
        <v>………………..</v>
      </c>
      <c r="B44" s="560">
        <f>'0'!$A$2</f>
        <v>46112</v>
      </c>
      <c r="C44" s="341" t="s">
        <v>1244</v>
      </c>
      <c r="D44" s="195"/>
      <c r="E44" s="14"/>
      <c r="F44" s="23"/>
      <c r="G44" s="14"/>
      <c r="H44" s="14"/>
      <c r="I44" s="14"/>
      <c r="J44" s="14"/>
      <c r="K44" s="14"/>
      <c r="L44" s="14"/>
      <c r="M44" s="14"/>
      <c r="N44" s="14"/>
      <c r="O44" s="98"/>
      <c r="P44" s="96"/>
      <c r="Q44" s="15"/>
      <c r="R44" s="96"/>
      <c r="S44" s="15"/>
      <c r="T44" s="15"/>
      <c r="U44" s="15"/>
      <c r="V44" s="15"/>
      <c r="W44" s="15"/>
      <c r="X44" s="97"/>
      <c r="Y44" s="16"/>
      <c r="Z44" s="15"/>
      <c r="AA44" s="15"/>
      <c r="AB44" s="96"/>
      <c r="AC44" s="97"/>
      <c r="AD44" s="15"/>
      <c r="AE44" s="15"/>
      <c r="AF44" s="15"/>
      <c r="AG44" s="15"/>
      <c r="AH44" s="15"/>
      <c r="AI44" s="15"/>
      <c r="AJ44" s="15"/>
      <c r="AK44" s="12"/>
      <c r="AL44" s="12"/>
      <c r="AM44" s="12"/>
      <c r="AN44" s="218"/>
      <c r="AO44" s="219"/>
      <c r="AP44" s="12"/>
      <c r="AQ44" s="12"/>
      <c r="AR44" s="12"/>
      <c r="AS44" s="12"/>
      <c r="AT44" s="12"/>
      <c r="AU44" s="12"/>
      <c r="AV44" s="12"/>
      <c r="AW44" s="607"/>
      <c r="AX44" s="607"/>
      <c r="AY44" s="12"/>
      <c r="AZ44" s="12"/>
      <c r="BA44" s="145">
        <f>SUMIFS('15'!$F:$F,'15'!$N:$N,'14'!BA$6,'15'!$M:$M,'14'!$D44)</f>
        <v>0</v>
      </c>
      <c r="BB44" s="146">
        <f>SUMIFS('15'!$F:$F,'15'!$N:$N,'14'!BB$6,'15'!$M:$M,'14'!$D44)</f>
        <v>0</v>
      </c>
      <c r="BC44" s="146">
        <f>SUMIFS('15'!$F:$F,'15'!$N:$N,'14'!BC$6,'15'!$M:$M,'14'!$D44)</f>
        <v>0</v>
      </c>
      <c r="BD44" s="146">
        <f>SUMIFS('15'!$J:$J,'15'!$M:$M,'14'!$D44)</f>
        <v>0</v>
      </c>
      <c r="BE44" s="146">
        <f>SUMIFS('15'!$K:$K,'15'!$M:$M,'14'!$D44)</f>
        <v>0</v>
      </c>
      <c r="BF44" s="220"/>
      <c r="BG44" s="220"/>
      <c r="BH44" s="220"/>
      <c r="BI44" s="220"/>
      <c r="BJ44" s="220"/>
      <c r="BK44" s="220"/>
      <c r="BL44" s="220"/>
      <c r="BM44" s="220"/>
      <c r="BN44" s="220"/>
      <c r="BO44" s="220"/>
      <c r="BP44" s="221"/>
      <c r="BQ44" s="291">
        <f t="shared" si="3"/>
        <v>0</v>
      </c>
    </row>
    <row r="45" spans="1:69" x14ac:dyDescent="0.2">
      <c r="A45" s="467" t="str">
        <f>'0'!$A$4</f>
        <v>………………..</v>
      </c>
      <c r="B45" s="560">
        <f>'0'!$A$2</f>
        <v>46112</v>
      </c>
      <c r="C45" s="341" t="s">
        <v>1244</v>
      </c>
      <c r="D45" s="195"/>
      <c r="E45" s="14"/>
      <c r="F45" s="23"/>
      <c r="G45" s="14"/>
      <c r="H45" s="14"/>
      <c r="I45" s="14"/>
      <c r="J45" s="14"/>
      <c r="K45" s="14"/>
      <c r="L45" s="14"/>
      <c r="M45" s="14"/>
      <c r="N45" s="14"/>
      <c r="O45" s="98"/>
      <c r="P45" s="96"/>
      <c r="Q45" s="15"/>
      <c r="R45" s="96"/>
      <c r="S45" s="15"/>
      <c r="T45" s="15"/>
      <c r="U45" s="15"/>
      <c r="V45" s="15"/>
      <c r="W45" s="15"/>
      <c r="X45" s="97"/>
      <c r="Y45" s="16"/>
      <c r="Z45" s="15"/>
      <c r="AA45" s="15"/>
      <c r="AB45" s="96"/>
      <c r="AC45" s="97"/>
      <c r="AD45" s="15"/>
      <c r="AE45" s="15"/>
      <c r="AF45" s="15"/>
      <c r="AG45" s="15"/>
      <c r="AH45" s="15"/>
      <c r="AI45" s="15"/>
      <c r="AJ45" s="15"/>
      <c r="AK45" s="12"/>
      <c r="AL45" s="12"/>
      <c r="AM45" s="12"/>
      <c r="AN45" s="218"/>
      <c r="AO45" s="219"/>
      <c r="AP45" s="12"/>
      <c r="AQ45" s="12"/>
      <c r="AR45" s="12"/>
      <c r="AS45" s="12"/>
      <c r="AT45" s="12"/>
      <c r="AU45" s="12"/>
      <c r="AV45" s="12"/>
      <c r="AW45" s="607"/>
      <c r="AX45" s="607"/>
      <c r="AY45" s="12"/>
      <c r="AZ45" s="12"/>
      <c r="BA45" s="145">
        <f>SUMIFS('15'!$F:$F,'15'!$N:$N,'14'!BA$6,'15'!$M:$M,'14'!$D45)</f>
        <v>0</v>
      </c>
      <c r="BB45" s="146">
        <f>SUMIFS('15'!$F:$F,'15'!$N:$N,'14'!BB$6,'15'!$M:$M,'14'!$D45)</f>
        <v>0</v>
      </c>
      <c r="BC45" s="146">
        <f>SUMIFS('15'!$F:$F,'15'!$N:$N,'14'!BC$6,'15'!$M:$M,'14'!$D45)</f>
        <v>0</v>
      </c>
      <c r="BD45" s="146">
        <f>SUMIFS('15'!$J:$J,'15'!$M:$M,'14'!$D45)</f>
        <v>0</v>
      </c>
      <c r="BE45" s="146">
        <f>SUMIFS('15'!$K:$K,'15'!$M:$M,'14'!$D45)</f>
        <v>0</v>
      </c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1"/>
      <c r="BQ45" s="291">
        <f t="shared" si="3"/>
        <v>0</v>
      </c>
    </row>
    <row r="46" spans="1:69" x14ac:dyDescent="0.2">
      <c r="A46" s="467" t="str">
        <f>'0'!$A$4</f>
        <v>………………..</v>
      </c>
      <c r="B46" s="560">
        <f>'0'!$A$2</f>
        <v>46112</v>
      </c>
      <c r="C46" s="341" t="s">
        <v>1244</v>
      </c>
      <c r="D46" s="195"/>
      <c r="E46" s="14"/>
      <c r="F46" s="23"/>
      <c r="G46" s="14"/>
      <c r="H46" s="14"/>
      <c r="I46" s="14"/>
      <c r="J46" s="14"/>
      <c r="K46" s="14"/>
      <c r="L46" s="14"/>
      <c r="M46" s="14"/>
      <c r="N46" s="14"/>
      <c r="O46" s="98"/>
      <c r="P46" s="96"/>
      <c r="Q46" s="15"/>
      <c r="R46" s="96"/>
      <c r="S46" s="15"/>
      <c r="T46" s="15"/>
      <c r="U46" s="15"/>
      <c r="V46" s="15"/>
      <c r="W46" s="15"/>
      <c r="X46" s="97"/>
      <c r="Y46" s="16"/>
      <c r="Z46" s="15"/>
      <c r="AA46" s="15"/>
      <c r="AB46" s="96"/>
      <c r="AC46" s="97"/>
      <c r="AD46" s="15"/>
      <c r="AE46" s="15"/>
      <c r="AF46" s="15"/>
      <c r="AG46" s="15"/>
      <c r="AH46" s="15"/>
      <c r="AI46" s="15"/>
      <c r="AJ46" s="15"/>
      <c r="AK46" s="12"/>
      <c r="AL46" s="12"/>
      <c r="AM46" s="12"/>
      <c r="AN46" s="218"/>
      <c r="AO46" s="219"/>
      <c r="AP46" s="12"/>
      <c r="AQ46" s="12"/>
      <c r="AR46" s="12"/>
      <c r="AS46" s="12"/>
      <c r="AT46" s="12"/>
      <c r="AU46" s="12"/>
      <c r="AV46" s="12"/>
      <c r="AW46" s="607"/>
      <c r="AX46" s="607"/>
      <c r="AY46" s="12"/>
      <c r="AZ46" s="12"/>
      <c r="BA46" s="145">
        <f>SUMIFS('15'!$F:$F,'15'!$N:$N,'14'!BA$6,'15'!$M:$M,'14'!$D46)</f>
        <v>0</v>
      </c>
      <c r="BB46" s="146">
        <f>SUMIFS('15'!$F:$F,'15'!$N:$N,'14'!BB$6,'15'!$M:$M,'14'!$D46)</f>
        <v>0</v>
      </c>
      <c r="BC46" s="146">
        <f>SUMIFS('15'!$F:$F,'15'!$N:$N,'14'!BC$6,'15'!$M:$M,'14'!$D46)</f>
        <v>0</v>
      </c>
      <c r="BD46" s="146">
        <f>SUMIFS('15'!$J:$J,'15'!$M:$M,'14'!$D46)</f>
        <v>0</v>
      </c>
      <c r="BE46" s="146">
        <f>SUMIFS('15'!$K:$K,'15'!$M:$M,'14'!$D46)</f>
        <v>0</v>
      </c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1"/>
      <c r="BQ46" s="291">
        <f t="shared" si="3"/>
        <v>0</v>
      </c>
    </row>
    <row r="47" spans="1:69" x14ac:dyDescent="0.2">
      <c r="A47" s="467" t="str">
        <f>'0'!$A$4</f>
        <v>………………..</v>
      </c>
      <c r="B47" s="560">
        <f>'0'!$A$2</f>
        <v>46112</v>
      </c>
      <c r="C47" s="341" t="s">
        <v>1244</v>
      </c>
      <c r="D47" s="195"/>
      <c r="E47" s="14"/>
      <c r="F47" s="23"/>
      <c r="G47" s="14"/>
      <c r="H47" s="14"/>
      <c r="I47" s="14"/>
      <c r="J47" s="14"/>
      <c r="K47" s="14"/>
      <c r="L47" s="14"/>
      <c r="M47" s="14"/>
      <c r="N47" s="14"/>
      <c r="O47" s="98"/>
      <c r="P47" s="96"/>
      <c r="Q47" s="15"/>
      <c r="R47" s="96"/>
      <c r="S47" s="15"/>
      <c r="T47" s="15"/>
      <c r="U47" s="15"/>
      <c r="V47" s="15"/>
      <c r="W47" s="15"/>
      <c r="X47" s="97"/>
      <c r="Y47" s="16"/>
      <c r="Z47" s="15"/>
      <c r="AA47" s="15"/>
      <c r="AB47" s="96"/>
      <c r="AC47" s="97"/>
      <c r="AD47" s="15"/>
      <c r="AE47" s="15"/>
      <c r="AF47" s="15"/>
      <c r="AG47" s="15"/>
      <c r="AH47" s="15"/>
      <c r="AI47" s="15"/>
      <c r="AJ47" s="15"/>
      <c r="AK47" s="12"/>
      <c r="AL47" s="12"/>
      <c r="AM47" s="12"/>
      <c r="AN47" s="218"/>
      <c r="AO47" s="219"/>
      <c r="AP47" s="12"/>
      <c r="AQ47" s="12"/>
      <c r="AR47" s="12"/>
      <c r="AS47" s="12"/>
      <c r="AT47" s="12"/>
      <c r="AU47" s="12"/>
      <c r="AV47" s="12"/>
      <c r="AW47" s="607"/>
      <c r="AX47" s="607"/>
      <c r="AY47" s="12"/>
      <c r="AZ47" s="12"/>
      <c r="BA47" s="145">
        <f>SUMIFS('15'!$F:$F,'15'!$N:$N,'14'!BA$6,'15'!$M:$M,'14'!$D47)</f>
        <v>0</v>
      </c>
      <c r="BB47" s="146">
        <f>SUMIFS('15'!$F:$F,'15'!$N:$N,'14'!BB$6,'15'!$M:$M,'14'!$D47)</f>
        <v>0</v>
      </c>
      <c r="BC47" s="146">
        <f>SUMIFS('15'!$F:$F,'15'!$N:$N,'14'!BC$6,'15'!$M:$M,'14'!$D47)</f>
        <v>0</v>
      </c>
      <c r="BD47" s="146">
        <f>SUMIFS('15'!$J:$J,'15'!$M:$M,'14'!$D47)</f>
        <v>0</v>
      </c>
      <c r="BE47" s="146">
        <f>SUMIFS('15'!$K:$K,'15'!$M:$M,'14'!$D47)</f>
        <v>0</v>
      </c>
      <c r="BF47" s="220"/>
      <c r="BG47" s="220"/>
      <c r="BH47" s="220"/>
      <c r="BI47" s="220"/>
      <c r="BJ47" s="220"/>
      <c r="BK47" s="220"/>
      <c r="BL47" s="220"/>
      <c r="BM47" s="220"/>
      <c r="BN47" s="220"/>
      <c r="BO47" s="220"/>
      <c r="BP47" s="221"/>
      <c r="BQ47" s="291">
        <f t="shared" si="3"/>
        <v>0</v>
      </c>
    </row>
    <row r="48" spans="1:69" x14ac:dyDescent="0.2">
      <c r="A48" s="467" t="str">
        <f>'0'!$A$4</f>
        <v>………………..</v>
      </c>
      <c r="B48" s="560">
        <f>'0'!$A$2</f>
        <v>46112</v>
      </c>
      <c r="C48" s="341" t="s">
        <v>1244</v>
      </c>
      <c r="D48" s="195"/>
      <c r="E48" s="14"/>
      <c r="F48" s="23"/>
      <c r="G48" s="14"/>
      <c r="H48" s="14"/>
      <c r="I48" s="14"/>
      <c r="J48" s="14"/>
      <c r="K48" s="14"/>
      <c r="L48" s="14"/>
      <c r="M48" s="14"/>
      <c r="N48" s="14"/>
      <c r="O48" s="98"/>
      <c r="P48" s="96"/>
      <c r="Q48" s="15"/>
      <c r="R48" s="96"/>
      <c r="S48" s="15"/>
      <c r="T48" s="15"/>
      <c r="U48" s="15"/>
      <c r="V48" s="15"/>
      <c r="W48" s="15"/>
      <c r="X48" s="97"/>
      <c r="Y48" s="16"/>
      <c r="Z48" s="15"/>
      <c r="AA48" s="15"/>
      <c r="AB48" s="96"/>
      <c r="AC48" s="97"/>
      <c r="AD48" s="15"/>
      <c r="AE48" s="15"/>
      <c r="AF48" s="15"/>
      <c r="AG48" s="15"/>
      <c r="AH48" s="15"/>
      <c r="AI48" s="15"/>
      <c r="AJ48" s="15"/>
      <c r="AK48" s="12"/>
      <c r="AL48" s="12"/>
      <c r="AM48" s="12"/>
      <c r="AN48" s="218"/>
      <c r="AO48" s="219"/>
      <c r="AP48" s="12"/>
      <c r="AQ48" s="12"/>
      <c r="AR48" s="12"/>
      <c r="AS48" s="12"/>
      <c r="AT48" s="12"/>
      <c r="AU48" s="12"/>
      <c r="AV48" s="12"/>
      <c r="AW48" s="607"/>
      <c r="AX48" s="607"/>
      <c r="AY48" s="12"/>
      <c r="AZ48" s="12"/>
      <c r="BA48" s="145">
        <f>SUMIFS('15'!$F:$F,'15'!$N:$N,'14'!BA$6,'15'!$M:$M,'14'!$D48)</f>
        <v>0</v>
      </c>
      <c r="BB48" s="146">
        <f>SUMIFS('15'!$F:$F,'15'!$N:$N,'14'!BB$6,'15'!$M:$M,'14'!$D48)</f>
        <v>0</v>
      </c>
      <c r="BC48" s="146">
        <f>SUMIFS('15'!$F:$F,'15'!$N:$N,'14'!BC$6,'15'!$M:$M,'14'!$D48)</f>
        <v>0</v>
      </c>
      <c r="BD48" s="146">
        <f>SUMIFS('15'!$J:$J,'15'!$M:$M,'14'!$D48)</f>
        <v>0</v>
      </c>
      <c r="BE48" s="146">
        <f>SUMIFS('15'!$K:$K,'15'!$M:$M,'14'!$D48)</f>
        <v>0</v>
      </c>
      <c r="BF48" s="220"/>
      <c r="BG48" s="220"/>
      <c r="BH48" s="220"/>
      <c r="BI48" s="220"/>
      <c r="BJ48" s="220"/>
      <c r="BK48" s="220"/>
      <c r="BL48" s="220"/>
      <c r="BM48" s="220"/>
      <c r="BN48" s="220"/>
      <c r="BO48" s="220"/>
      <c r="BP48" s="221"/>
      <c r="BQ48" s="291">
        <f t="shared" si="3"/>
        <v>0</v>
      </c>
    </row>
    <row r="49" spans="1:69" x14ac:dyDescent="0.2">
      <c r="A49" s="467" t="str">
        <f>'0'!$A$4</f>
        <v>………………..</v>
      </c>
      <c r="B49" s="560">
        <f>'0'!$A$2</f>
        <v>46112</v>
      </c>
      <c r="C49" s="341" t="s">
        <v>1244</v>
      </c>
      <c r="D49" s="195"/>
      <c r="E49" s="14"/>
      <c r="F49" s="23"/>
      <c r="G49" s="14"/>
      <c r="H49" s="14"/>
      <c r="I49" s="14"/>
      <c r="J49" s="14"/>
      <c r="K49" s="14"/>
      <c r="L49" s="14"/>
      <c r="M49" s="14"/>
      <c r="N49" s="14"/>
      <c r="O49" s="98"/>
      <c r="P49" s="96"/>
      <c r="Q49" s="15"/>
      <c r="R49" s="96"/>
      <c r="S49" s="15"/>
      <c r="T49" s="15"/>
      <c r="U49" s="15"/>
      <c r="V49" s="15"/>
      <c r="W49" s="15"/>
      <c r="X49" s="97"/>
      <c r="Y49" s="16"/>
      <c r="Z49" s="15"/>
      <c r="AA49" s="15"/>
      <c r="AB49" s="96"/>
      <c r="AC49" s="97"/>
      <c r="AD49" s="15"/>
      <c r="AE49" s="15"/>
      <c r="AF49" s="15"/>
      <c r="AG49" s="15"/>
      <c r="AH49" s="15"/>
      <c r="AI49" s="15"/>
      <c r="AJ49" s="15"/>
      <c r="AK49" s="12"/>
      <c r="AL49" s="12"/>
      <c r="AM49" s="12"/>
      <c r="AN49" s="218"/>
      <c r="AO49" s="219"/>
      <c r="AP49" s="12"/>
      <c r="AQ49" s="12"/>
      <c r="AR49" s="12"/>
      <c r="AS49" s="12"/>
      <c r="AT49" s="12"/>
      <c r="AU49" s="12"/>
      <c r="AV49" s="12"/>
      <c r="AW49" s="607"/>
      <c r="AX49" s="607"/>
      <c r="AY49" s="12"/>
      <c r="AZ49" s="12"/>
      <c r="BA49" s="145">
        <f>SUMIFS('15'!$F:$F,'15'!$N:$N,'14'!BA$6,'15'!$M:$M,'14'!$D49)</f>
        <v>0</v>
      </c>
      <c r="BB49" s="146">
        <f>SUMIFS('15'!$F:$F,'15'!$N:$N,'14'!BB$6,'15'!$M:$M,'14'!$D49)</f>
        <v>0</v>
      </c>
      <c r="BC49" s="146">
        <f>SUMIFS('15'!$F:$F,'15'!$N:$N,'14'!BC$6,'15'!$M:$M,'14'!$D49)</f>
        <v>0</v>
      </c>
      <c r="BD49" s="146">
        <f>SUMIFS('15'!$J:$J,'15'!$M:$M,'14'!$D49)</f>
        <v>0</v>
      </c>
      <c r="BE49" s="146">
        <f>SUMIFS('15'!$K:$K,'15'!$M:$M,'14'!$D49)</f>
        <v>0</v>
      </c>
      <c r="BF49" s="220"/>
      <c r="BG49" s="220"/>
      <c r="BH49" s="220"/>
      <c r="BI49" s="220"/>
      <c r="BJ49" s="220"/>
      <c r="BK49" s="220"/>
      <c r="BL49" s="220"/>
      <c r="BM49" s="220"/>
      <c r="BN49" s="220"/>
      <c r="BO49" s="220"/>
      <c r="BP49" s="221"/>
      <c r="BQ49" s="291">
        <f t="shared" si="3"/>
        <v>0</v>
      </c>
    </row>
    <row r="50" spans="1:69" x14ac:dyDescent="0.2">
      <c r="A50" s="467" t="str">
        <f>'0'!$A$4</f>
        <v>………………..</v>
      </c>
      <c r="B50" s="560">
        <f>'0'!$A$2</f>
        <v>46112</v>
      </c>
      <c r="C50" s="341" t="s">
        <v>1244</v>
      </c>
      <c r="D50" s="195"/>
      <c r="E50" s="14"/>
      <c r="F50" s="23"/>
      <c r="G50" s="14"/>
      <c r="H50" s="14"/>
      <c r="I50" s="14"/>
      <c r="J50" s="14"/>
      <c r="K50" s="14"/>
      <c r="L50" s="14"/>
      <c r="M50" s="14"/>
      <c r="N50" s="14"/>
      <c r="O50" s="98"/>
      <c r="P50" s="96"/>
      <c r="Q50" s="15"/>
      <c r="R50" s="96"/>
      <c r="S50" s="15"/>
      <c r="T50" s="15"/>
      <c r="U50" s="15"/>
      <c r="V50" s="15"/>
      <c r="W50" s="15"/>
      <c r="X50" s="97"/>
      <c r="Y50" s="16"/>
      <c r="Z50" s="15"/>
      <c r="AA50" s="15"/>
      <c r="AB50" s="96"/>
      <c r="AC50" s="97"/>
      <c r="AD50" s="15"/>
      <c r="AE50" s="15"/>
      <c r="AF50" s="15"/>
      <c r="AG50" s="15"/>
      <c r="AH50" s="15"/>
      <c r="AI50" s="15"/>
      <c r="AJ50" s="15"/>
      <c r="AK50" s="12"/>
      <c r="AL50" s="12"/>
      <c r="AM50" s="12"/>
      <c r="AN50" s="218"/>
      <c r="AO50" s="219"/>
      <c r="AP50" s="12"/>
      <c r="AQ50" s="12"/>
      <c r="AR50" s="12"/>
      <c r="AS50" s="12"/>
      <c r="AT50" s="12"/>
      <c r="AU50" s="12"/>
      <c r="AV50" s="12"/>
      <c r="AW50" s="607"/>
      <c r="AX50" s="607"/>
      <c r="AY50" s="12"/>
      <c r="AZ50" s="12"/>
      <c r="BA50" s="145">
        <f>SUMIFS('15'!$F:$F,'15'!$N:$N,'14'!BA$6,'15'!$M:$M,'14'!$D50)</f>
        <v>0</v>
      </c>
      <c r="BB50" s="146">
        <f>SUMIFS('15'!$F:$F,'15'!$N:$N,'14'!BB$6,'15'!$M:$M,'14'!$D50)</f>
        <v>0</v>
      </c>
      <c r="BC50" s="146">
        <f>SUMIFS('15'!$F:$F,'15'!$N:$N,'14'!BC$6,'15'!$M:$M,'14'!$D50)</f>
        <v>0</v>
      </c>
      <c r="BD50" s="146">
        <f>SUMIFS('15'!$J:$J,'15'!$M:$M,'14'!$D50)</f>
        <v>0</v>
      </c>
      <c r="BE50" s="146">
        <f>SUMIFS('15'!$K:$K,'15'!$M:$M,'14'!$D50)</f>
        <v>0</v>
      </c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1"/>
      <c r="BQ50" s="291">
        <f t="shared" si="3"/>
        <v>0</v>
      </c>
    </row>
    <row r="51" spans="1:69" x14ac:dyDescent="0.2">
      <c r="A51" s="467" t="str">
        <f>'0'!$A$4</f>
        <v>………………..</v>
      </c>
      <c r="B51" s="560">
        <f>'0'!$A$2</f>
        <v>46112</v>
      </c>
      <c r="C51" s="341" t="s">
        <v>1244</v>
      </c>
      <c r="D51" s="195"/>
      <c r="E51" s="14"/>
      <c r="F51" s="23"/>
      <c r="G51" s="14"/>
      <c r="H51" s="14"/>
      <c r="I51" s="14"/>
      <c r="J51" s="14"/>
      <c r="K51" s="14"/>
      <c r="L51" s="14"/>
      <c r="M51" s="14"/>
      <c r="N51" s="14"/>
      <c r="O51" s="98"/>
      <c r="P51" s="96"/>
      <c r="Q51" s="15"/>
      <c r="R51" s="96"/>
      <c r="S51" s="15"/>
      <c r="T51" s="15"/>
      <c r="U51" s="15"/>
      <c r="V51" s="15"/>
      <c r="W51" s="15"/>
      <c r="X51" s="97"/>
      <c r="Y51" s="16"/>
      <c r="Z51" s="15"/>
      <c r="AA51" s="15"/>
      <c r="AB51" s="96"/>
      <c r="AC51" s="97"/>
      <c r="AD51" s="15"/>
      <c r="AE51" s="15"/>
      <c r="AF51" s="15"/>
      <c r="AG51" s="15"/>
      <c r="AH51" s="15"/>
      <c r="AI51" s="15"/>
      <c r="AJ51" s="15"/>
      <c r="AK51" s="12"/>
      <c r="AL51" s="12"/>
      <c r="AM51" s="12"/>
      <c r="AN51" s="218"/>
      <c r="AO51" s="219"/>
      <c r="AP51" s="12"/>
      <c r="AQ51" s="12"/>
      <c r="AR51" s="12"/>
      <c r="AS51" s="12"/>
      <c r="AT51" s="12"/>
      <c r="AU51" s="12"/>
      <c r="AV51" s="12"/>
      <c r="AW51" s="607"/>
      <c r="AX51" s="607"/>
      <c r="AY51" s="12"/>
      <c r="AZ51" s="12"/>
      <c r="BA51" s="145">
        <f>SUMIFS('15'!$F:$F,'15'!$N:$N,'14'!BA$6,'15'!$M:$M,'14'!$D51)</f>
        <v>0</v>
      </c>
      <c r="BB51" s="146">
        <f>SUMIFS('15'!$F:$F,'15'!$N:$N,'14'!BB$6,'15'!$M:$M,'14'!$D51)</f>
        <v>0</v>
      </c>
      <c r="BC51" s="146">
        <f>SUMIFS('15'!$F:$F,'15'!$N:$N,'14'!BC$6,'15'!$M:$M,'14'!$D51)</f>
        <v>0</v>
      </c>
      <c r="BD51" s="146">
        <f>SUMIFS('15'!$J:$J,'15'!$M:$M,'14'!$D51)</f>
        <v>0</v>
      </c>
      <c r="BE51" s="146">
        <f>SUMIFS('15'!$K:$K,'15'!$M:$M,'14'!$D51)</f>
        <v>0</v>
      </c>
      <c r="BF51" s="220"/>
      <c r="BG51" s="220"/>
      <c r="BH51" s="220"/>
      <c r="BI51" s="220"/>
      <c r="BJ51" s="220"/>
      <c r="BK51" s="220"/>
      <c r="BL51" s="220"/>
      <c r="BM51" s="220"/>
      <c r="BN51" s="220"/>
      <c r="BO51" s="220"/>
      <c r="BP51" s="221"/>
      <c r="BQ51" s="291">
        <f t="shared" si="3"/>
        <v>0</v>
      </c>
    </row>
    <row r="52" spans="1:69" x14ac:dyDescent="0.2">
      <c r="A52" s="467" t="str">
        <f>'0'!$A$4</f>
        <v>………………..</v>
      </c>
      <c r="B52" s="560">
        <f>'0'!$A$2</f>
        <v>46112</v>
      </c>
      <c r="C52" s="341" t="s">
        <v>1244</v>
      </c>
      <c r="D52" s="195"/>
      <c r="E52" s="14"/>
      <c r="F52" s="23"/>
      <c r="G52" s="14"/>
      <c r="H52" s="14"/>
      <c r="I52" s="14"/>
      <c r="J52" s="14"/>
      <c r="K52" s="14"/>
      <c r="L52" s="14"/>
      <c r="M52" s="14"/>
      <c r="N52" s="14"/>
      <c r="O52" s="98"/>
      <c r="P52" s="96"/>
      <c r="Q52" s="15"/>
      <c r="R52" s="96"/>
      <c r="S52" s="15"/>
      <c r="T52" s="15"/>
      <c r="U52" s="15"/>
      <c r="V52" s="15"/>
      <c r="W52" s="15"/>
      <c r="X52" s="97"/>
      <c r="Y52" s="16"/>
      <c r="Z52" s="15"/>
      <c r="AA52" s="15"/>
      <c r="AB52" s="96"/>
      <c r="AC52" s="97"/>
      <c r="AD52" s="15"/>
      <c r="AE52" s="15"/>
      <c r="AF52" s="15"/>
      <c r="AG52" s="15"/>
      <c r="AH52" s="15"/>
      <c r="AI52" s="15"/>
      <c r="AJ52" s="15"/>
      <c r="AK52" s="12"/>
      <c r="AL52" s="12"/>
      <c r="AM52" s="12"/>
      <c r="AN52" s="218"/>
      <c r="AO52" s="219"/>
      <c r="AP52" s="12"/>
      <c r="AQ52" s="12"/>
      <c r="AR52" s="12"/>
      <c r="AS52" s="12"/>
      <c r="AT52" s="12"/>
      <c r="AU52" s="12"/>
      <c r="AV52" s="12"/>
      <c r="AW52" s="607"/>
      <c r="AX52" s="607"/>
      <c r="AY52" s="12"/>
      <c r="AZ52" s="12"/>
      <c r="BA52" s="145">
        <f>SUMIFS('15'!$F:$F,'15'!$N:$N,'14'!BA$6,'15'!$M:$M,'14'!$D52)</f>
        <v>0</v>
      </c>
      <c r="BB52" s="146">
        <f>SUMIFS('15'!$F:$F,'15'!$N:$N,'14'!BB$6,'15'!$M:$M,'14'!$D52)</f>
        <v>0</v>
      </c>
      <c r="BC52" s="146">
        <f>SUMIFS('15'!$F:$F,'15'!$N:$N,'14'!BC$6,'15'!$M:$M,'14'!$D52)</f>
        <v>0</v>
      </c>
      <c r="BD52" s="146">
        <f>SUMIFS('15'!$J:$J,'15'!$M:$M,'14'!$D52)</f>
        <v>0</v>
      </c>
      <c r="BE52" s="146">
        <f>SUMIFS('15'!$K:$K,'15'!$M:$M,'14'!$D52)</f>
        <v>0</v>
      </c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1"/>
      <c r="BQ52" s="291">
        <f t="shared" si="3"/>
        <v>0</v>
      </c>
    </row>
    <row r="53" spans="1:69" x14ac:dyDescent="0.2">
      <c r="A53" s="467" t="str">
        <f>'0'!$A$4</f>
        <v>………………..</v>
      </c>
      <c r="B53" s="560">
        <f>'0'!$A$2</f>
        <v>46112</v>
      </c>
      <c r="C53" s="341" t="s">
        <v>1244</v>
      </c>
      <c r="D53" s="195"/>
      <c r="E53" s="14"/>
      <c r="F53" s="23"/>
      <c r="G53" s="14"/>
      <c r="H53" s="14"/>
      <c r="I53" s="14"/>
      <c r="J53" s="14"/>
      <c r="K53" s="14"/>
      <c r="L53" s="14"/>
      <c r="M53" s="14"/>
      <c r="N53" s="14"/>
      <c r="O53" s="98"/>
      <c r="P53" s="96"/>
      <c r="Q53" s="15"/>
      <c r="R53" s="96"/>
      <c r="S53" s="15"/>
      <c r="T53" s="15"/>
      <c r="U53" s="15"/>
      <c r="V53" s="15"/>
      <c r="W53" s="15"/>
      <c r="X53" s="97"/>
      <c r="Y53" s="16"/>
      <c r="Z53" s="15"/>
      <c r="AA53" s="15"/>
      <c r="AB53" s="96"/>
      <c r="AC53" s="97"/>
      <c r="AD53" s="15"/>
      <c r="AE53" s="15"/>
      <c r="AF53" s="15"/>
      <c r="AG53" s="15"/>
      <c r="AH53" s="15"/>
      <c r="AI53" s="15"/>
      <c r="AJ53" s="15"/>
      <c r="AK53" s="12"/>
      <c r="AL53" s="12"/>
      <c r="AM53" s="12"/>
      <c r="AN53" s="218"/>
      <c r="AO53" s="219"/>
      <c r="AP53" s="12"/>
      <c r="AQ53" s="12"/>
      <c r="AR53" s="12"/>
      <c r="AS53" s="12"/>
      <c r="AT53" s="12"/>
      <c r="AU53" s="12"/>
      <c r="AV53" s="12"/>
      <c r="AW53" s="607"/>
      <c r="AX53" s="607"/>
      <c r="AY53" s="12"/>
      <c r="AZ53" s="12"/>
      <c r="BA53" s="145">
        <f>SUMIFS('15'!$F:$F,'15'!$N:$N,'14'!BA$6,'15'!$M:$M,'14'!$D53)</f>
        <v>0</v>
      </c>
      <c r="BB53" s="146">
        <f>SUMIFS('15'!$F:$F,'15'!$N:$N,'14'!BB$6,'15'!$M:$M,'14'!$D53)</f>
        <v>0</v>
      </c>
      <c r="BC53" s="146">
        <f>SUMIFS('15'!$F:$F,'15'!$N:$N,'14'!BC$6,'15'!$M:$M,'14'!$D53)</f>
        <v>0</v>
      </c>
      <c r="BD53" s="146">
        <f>SUMIFS('15'!$J:$J,'15'!$M:$M,'14'!$D53)</f>
        <v>0</v>
      </c>
      <c r="BE53" s="146">
        <f>SUMIFS('15'!$K:$K,'15'!$M:$M,'14'!$D53)</f>
        <v>0</v>
      </c>
      <c r="BF53" s="220"/>
      <c r="BG53" s="220"/>
      <c r="BH53" s="220"/>
      <c r="BI53" s="220"/>
      <c r="BJ53" s="220"/>
      <c r="BK53" s="220"/>
      <c r="BL53" s="220"/>
      <c r="BM53" s="220"/>
      <c r="BN53" s="220"/>
      <c r="BO53" s="220"/>
      <c r="BP53" s="221"/>
      <c r="BQ53" s="291">
        <f t="shared" si="3"/>
        <v>0</v>
      </c>
    </row>
    <row r="54" spans="1:69" x14ac:dyDescent="0.2">
      <c r="A54" s="467" t="str">
        <f>'0'!$A$4</f>
        <v>………………..</v>
      </c>
      <c r="B54" s="560">
        <f>'0'!$A$2</f>
        <v>46112</v>
      </c>
      <c r="C54" s="341" t="s">
        <v>1244</v>
      </c>
      <c r="D54" s="195"/>
      <c r="E54" s="14"/>
      <c r="F54" s="23"/>
      <c r="G54" s="14"/>
      <c r="H54" s="14"/>
      <c r="I54" s="14"/>
      <c r="J54" s="14"/>
      <c r="K54" s="14"/>
      <c r="L54" s="14"/>
      <c r="M54" s="14"/>
      <c r="N54" s="14"/>
      <c r="O54" s="98"/>
      <c r="P54" s="96"/>
      <c r="Q54" s="15"/>
      <c r="R54" s="96"/>
      <c r="S54" s="15"/>
      <c r="T54" s="15"/>
      <c r="U54" s="15"/>
      <c r="V54" s="15"/>
      <c r="W54" s="15"/>
      <c r="X54" s="97"/>
      <c r="Y54" s="16"/>
      <c r="Z54" s="15"/>
      <c r="AA54" s="15"/>
      <c r="AB54" s="96"/>
      <c r="AC54" s="97"/>
      <c r="AD54" s="15"/>
      <c r="AE54" s="15"/>
      <c r="AF54" s="15"/>
      <c r="AG54" s="15"/>
      <c r="AH54" s="15"/>
      <c r="AI54" s="15"/>
      <c r="AJ54" s="15"/>
      <c r="AK54" s="12"/>
      <c r="AL54" s="12"/>
      <c r="AM54" s="12"/>
      <c r="AN54" s="218"/>
      <c r="AO54" s="219"/>
      <c r="AP54" s="12"/>
      <c r="AQ54" s="12"/>
      <c r="AR54" s="12"/>
      <c r="AS54" s="12"/>
      <c r="AT54" s="12"/>
      <c r="AU54" s="12"/>
      <c r="AV54" s="12"/>
      <c r="AW54" s="607"/>
      <c r="AX54" s="607"/>
      <c r="AY54" s="12"/>
      <c r="AZ54" s="12"/>
      <c r="BA54" s="145">
        <f>SUMIFS('15'!$F:$F,'15'!$N:$N,'14'!BA$6,'15'!$M:$M,'14'!$D54)</f>
        <v>0</v>
      </c>
      <c r="BB54" s="146">
        <f>SUMIFS('15'!$F:$F,'15'!$N:$N,'14'!BB$6,'15'!$M:$M,'14'!$D54)</f>
        <v>0</v>
      </c>
      <c r="BC54" s="146">
        <f>SUMIFS('15'!$F:$F,'15'!$N:$N,'14'!BC$6,'15'!$M:$M,'14'!$D54)</f>
        <v>0</v>
      </c>
      <c r="BD54" s="146">
        <f>SUMIFS('15'!$J:$J,'15'!$M:$M,'14'!$D54)</f>
        <v>0</v>
      </c>
      <c r="BE54" s="146">
        <f>SUMIFS('15'!$K:$K,'15'!$M:$M,'14'!$D54)</f>
        <v>0</v>
      </c>
      <c r="BF54" s="220"/>
      <c r="BG54" s="220"/>
      <c r="BH54" s="220"/>
      <c r="BI54" s="220"/>
      <c r="BJ54" s="220"/>
      <c r="BK54" s="220"/>
      <c r="BL54" s="220"/>
      <c r="BM54" s="220"/>
      <c r="BN54" s="220"/>
      <c r="BO54" s="220"/>
      <c r="BP54" s="221"/>
      <c r="BQ54" s="291">
        <f t="shared" si="3"/>
        <v>0</v>
      </c>
    </row>
    <row r="55" spans="1:69" x14ac:dyDescent="0.2">
      <c r="A55" s="467" t="str">
        <f>'0'!$A$4</f>
        <v>………………..</v>
      </c>
      <c r="B55" s="560">
        <f>'0'!$A$2</f>
        <v>46112</v>
      </c>
      <c r="C55" s="341" t="s">
        <v>1244</v>
      </c>
      <c r="D55" s="195"/>
      <c r="E55" s="14"/>
      <c r="F55" s="23"/>
      <c r="G55" s="14"/>
      <c r="H55" s="14"/>
      <c r="I55" s="14"/>
      <c r="J55" s="14"/>
      <c r="K55" s="14"/>
      <c r="L55" s="14"/>
      <c r="M55" s="14"/>
      <c r="N55" s="14"/>
      <c r="O55" s="98"/>
      <c r="P55" s="96"/>
      <c r="Q55" s="15"/>
      <c r="R55" s="96"/>
      <c r="S55" s="15"/>
      <c r="T55" s="15"/>
      <c r="U55" s="15"/>
      <c r="V55" s="15"/>
      <c r="W55" s="15"/>
      <c r="X55" s="97"/>
      <c r="Y55" s="16"/>
      <c r="Z55" s="15"/>
      <c r="AA55" s="15"/>
      <c r="AB55" s="96"/>
      <c r="AC55" s="97"/>
      <c r="AD55" s="15"/>
      <c r="AE55" s="15"/>
      <c r="AF55" s="15"/>
      <c r="AG55" s="15"/>
      <c r="AH55" s="15"/>
      <c r="AI55" s="15"/>
      <c r="AJ55" s="15"/>
      <c r="AK55" s="12"/>
      <c r="AL55" s="12"/>
      <c r="AM55" s="12"/>
      <c r="AN55" s="218"/>
      <c r="AO55" s="219"/>
      <c r="AP55" s="12"/>
      <c r="AQ55" s="12"/>
      <c r="AR55" s="12"/>
      <c r="AS55" s="12"/>
      <c r="AT55" s="12"/>
      <c r="AU55" s="12"/>
      <c r="AV55" s="12"/>
      <c r="AW55" s="607"/>
      <c r="AX55" s="607"/>
      <c r="AY55" s="12"/>
      <c r="AZ55" s="12"/>
      <c r="BA55" s="145">
        <f>SUMIFS('15'!$F:$F,'15'!$N:$N,'14'!BA$6,'15'!$M:$M,'14'!$D55)</f>
        <v>0</v>
      </c>
      <c r="BB55" s="146">
        <f>SUMIFS('15'!$F:$F,'15'!$N:$N,'14'!BB$6,'15'!$M:$M,'14'!$D55)</f>
        <v>0</v>
      </c>
      <c r="BC55" s="146">
        <f>SUMIFS('15'!$F:$F,'15'!$N:$N,'14'!BC$6,'15'!$M:$M,'14'!$D55)</f>
        <v>0</v>
      </c>
      <c r="BD55" s="146">
        <f>SUMIFS('15'!$J:$J,'15'!$M:$M,'14'!$D55)</f>
        <v>0</v>
      </c>
      <c r="BE55" s="146">
        <f>SUMIFS('15'!$K:$K,'15'!$M:$M,'14'!$D55)</f>
        <v>0</v>
      </c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1"/>
      <c r="BQ55" s="291">
        <f t="shared" si="3"/>
        <v>0</v>
      </c>
    </row>
    <row r="56" spans="1:69" x14ac:dyDescent="0.2">
      <c r="A56" s="467" t="str">
        <f>'0'!$A$4</f>
        <v>………………..</v>
      </c>
      <c r="B56" s="560">
        <f>'0'!$A$2</f>
        <v>46112</v>
      </c>
      <c r="C56" s="341" t="s">
        <v>1244</v>
      </c>
      <c r="D56" s="195"/>
      <c r="E56" s="14"/>
      <c r="F56" s="23"/>
      <c r="G56" s="14"/>
      <c r="H56" s="14"/>
      <c r="I56" s="14"/>
      <c r="J56" s="14"/>
      <c r="K56" s="14"/>
      <c r="L56" s="14"/>
      <c r="M56" s="14"/>
      <c r="N56" s="14"/>
      <c r="O56" s="98"/>
      <c r="P56" s="96"/>
      <c r="Q56" s="15"/>
      <c r="R56" s="96"/>
      <c r="S56" s="15"/>
      <c r="T56" s="15"/>
      <c r="U56" s="15"/>
      <c r="V56" s="15"/>
      <c r="W56" s="15"/>
      <c r="X56" s="97"/>
      <c r="Y56" s="16"/>
      <c r="Z56" s="15"/>
      <c r="AA56" s="15"/>
      <c r="AB56" s="96"/>
      <c r="AC56" s="97"/>
      <c r="AD56" s="15"/>
      <c r="AE56" s="15"/>
      <c r="AF56" s="15"/>
      <c r="AG56" s="15"/>
      <c r="AH56" s="15"/>
      <c r="AI56" s="15"/>
      <c r="AJ56" s="15"/>
      <c r="AK56" s="12"/>
      <c r="AL56" s="12"/>
      <c r="AM56" s="12"/>
      <c r="AN56" s="218"/>
      <c r="AO56" s="219"/>
      <c r="AP56" s="12"/>
      <c r="AQ56" s="12"/>
      <c r="AR56" s="12"/>
      <c r="AS56" s="12"/>
      <c r="AT56" s="12"/>
      <c r="AU56" s="12"/>
      <c r="AV56" s="12"/>
      <c r="AW56" s="607"/>
      <c r="AX56" s="607"/>
      <c r="AY56" s="12"/>
      <c r="AZ56" s="12"/>
      <c r="BA56" s="145">
        <f>SUMIFS('15'!$F:$F,'15'!$N:$N,'14'!BA$6,'15'!$M:$M,'14'!$D56)</f>
        <v>0</v>
      </c>
      <c r="BB56" s="146">
        <f>SUMIFS('15'!$F:$F,'15'!$N:$N,'14'!BB$6,'15'!$M:$M,'14'!$D56)</f>
        <v>0</v>
      </c>
      <c r="BC56" s="146">
        <f>SUMIFS('15'!$F:$F,'15'!$N:$N,'14'!BC$6,'15'!$M:$M,'14'!$D56)</f>
        <v>0</v>
      </c>
      <c r="BD56" s="146">
        <f>SUMIFS('15'!$J:$J,'15'!$M:$M,'14'!$D56)</f>
        <v>0</v>
      </c>
      <c r="BE56" s="146">
        <f>SUMIFS('15'!$K:$K,'15'!$M:$M,'14'!$D56)</f>
        <v>0</v>
      </c>
      <c r="BF56" s="220"/>
      <c r="BG56" s="220"/>
      <c r="BH56" s="220"/>
      <c r="BI56" s="220"/>
      <c r="BJ56" s="220"/>
      <c r="BK56" s="220"/>
      <c r="BL56" s="220"/>
      <c r="BM56" s="220"/>
      <c r="BN56" s="220"/>
      <c r="BO56" s="220"/>
      <c r="BP56" s="221"/>
      <c r="BQ56" s="291">
        <f t="shared" si="3"/>
        <v>0</v>
      </c>
    </row>
    <row r="57" spans="1:69" x14ac:dyDescent="0.2">
      <c r="A57" s="467" t="str">
        <f>'0'!$A$4</f>
        <v>………………..</v>
      </c>
      <c r="B57" s="560">
        <f>'0'!$A$2</f>
        <v>46112</v>
      </c>
      <c r="C57" s="341" t="s">
        <v>1244</v>
      </c>
      <c r="D57" s="195"/>
      <c r="E57" s="14"/>
      <c r="F57" s="23"/>
      <c r="G57" s="14"/>
      <c r="H57" s="14"/>
      <c r="I57" s="14"/>
      <c r="J57" s="14"/>
      <c r="K57" s="14"/>
      <c r="L57" s="14"/>
      <c r="M57" s="14"/>
      <c r="N57" s="14"/>
      <c r="O57" s="98"/>
      <c r="P57" s="96"/>
      <c r="Q57" s="15"/>
      <c r="R57" s="96"/>
      <c r="S57" s="15"/>
      <c r="T57" s="15"/>
      <c r="U57" s="15"/>
      <c r="V57" s="15"/>
      <c r="W57" s="15"/>
      <c r="X57" s="97"/>
      <c r="Y57" s="16"/>
      <c r="Z57" s="15"/>
      <c r="AA57" s="15"/>
      <c r="AB57" s="96"/>
      <c r="AC57" s="97"/>
      <c r="AD57" s="15"/>
      <c r="AE57" s="15"/>
      <c r="AF57" s="15"/>
      <c r="AG57" s="15"/>
      <c r="AH57" s="15"/>
      <c r="AI57" s="15"/>
      <c r="AJ57" s="15"/>
      <c r="AK57" s="12"/>
      <c r="AL57" s="12"/>
      <c r="AM57" s="12"/>
      <c r="AN57" s="218"/>
      <c r="AO57" s="219"/>
      <c r="AP57" s="12"/>
      <c r="AQ57" s="12"/>
      <c r="AR57" s="12"/>
      <c r="AS57" s="12"/>
      <c r="AT57" s="12"/>
      <c r="AU57" s="12"/>
      <c r="AV57" s="12"/>
      <c r="AW57" s="607"/>
      <c r="AX57" s="607"/>
      <c r="AY57" s="12"/>
      <c r="AZ57" s="12"/>
      <c r="BA57" s="145">
        <f>SUMIFS('15'!$F:$F,'15'!$N:$N,'14'!BA$6,'15'!$M:$M,'14'!$D57)</f>
        <v>0</v>
      </c>
      <c r="BB57" s="146">
        <f>SUMIFS('15'!$F:$F,'15'!$N:$N,'14'!BB$6,'15'!$M:$M,'14'!$D57)</f>
        <v>0</v>
      </c>
      <c r="BC57" s="146">
        <f>SUMIFS('15'!$F:$F,'15'!$N:$N,'14'!BC$6,'15'!$M:$M,'14'!$D57)</f>
        <v>0</v>
      </c>
      <c r="BD57" s="146">
        <f>SUMIFS('15'!$J:$J,'15'!$M:$M,'14'!$D57)</f>
        <v>0</v>
      </c>
      <c r="BE57" s="146">
        <f>SUMIFS('15'!$K:$K,'15'!$M:$M,'14'!$D57)</f>
        <v>0</v>
      </c>
      <c r="BF57" s="220"/>
      <c r="BG57" s="220"/>
      <c r="BH57" s="220"/>
      <c r="BI57" s="220"/>
      <c r="BJ57" s="220"/>
      <c r="BK57" s="220"/>
      <c r="BL57" s="220"/>
      <c r="BM57" s="220"/>
      <c r="BN57" s="220"/>
      <c r="BO57" s="220"/>
      <c r="BP57" s="221"/>
      <c r="BQ57" s="291">
        <f t="shared" si="3"/>
        <v>0</v>
      </c>
    </row>
    <row r="58" spans="1:69" x14ac:dyDescent="0.2">
      <c r="A58" s="467" t="str">
        <f>'0'!$A$4</f>
        <v>………………..</v>
      </c>
      <c r="B58" s="560">
        <f>'0'!$A$2</f>
        <v>46112</v>
      </c>
      <c r="C58" s="341" t="s">
        <v>1244</v>
      </c>
      <c r="D58" s="195"/>
      <c r="E58" s="14"/>
      <c r="F58" s="23"/>
      <c r="G58" s="14"/>
      <c r="H58" s="14"/>
      <c r="I58" s="14"/>
      <c r="J58" s="14"/>
      <c r="K58" s="14"/>
      <c r="L58" s="14"/>
      <c r="M58" s="14"/>
      <c r="N58" s="14"/>
      <c r="O58" s="98"/>
      <c r="P58" s="96"/>
      <c r="Q58" s="15"/>
      <c r="R58" s="96"/>
      <c r="S58" s="15"/>
      <c r="T58" s="15"/>
      <c r="U58" s="15"/>
      <c r="V58" s="15"/>
      <c r="W58" s="15"/>
      <c r="X58" s="97"/>
      <c r="Y58" s="16"/>
      <c r="Z58" s="15"/>
      <c r="AA58" s="15"/>
      <c r="AB58" s="96"/>
      <c r="AC58" s="97"/>
      <c r="AD58" s="15"/>
      <c r="AE58" s="15"/>
      <c r="AF58" s="15"/>
      <c r="AG58" s="15"/>
      <c r="AH58" s="15"/>
      <c r="AI58" s="15"/>
      <c r="AJ58" s="15"/>
      <c r="AK58" s="12"/>
      <c r="AL58" s="12"/>
      <c r="AM58" s="12"/>
      <c r="AN58" s="218"/>
      <c r="AO58" s="219"/>
      <c r="AP58" s="12"/>
      <c r="AQ58" s="12"/>
      <c r="AR58" s="12"/>
      <c r="AS58" s="12"/>
      <c r="AT58" s="12"/>
      <c r="AU58" s="12"/>
      <c r="AV58" s="12"/>
      <c r="AW58" s="607"/>
      <c r="AX58" s="607"/>
      <c r="AY58" s="12"/>
      <c r="AZ58" s="12"/>
      <c r="BA58" s="145">
        <f>SUMIFS('15'!$F:$F,'15'!$N:$N,'14'!BA$6,'15'!$M:$M,'14'!$D58)</f>
        <v>0</v>
      </c>
      <c r="BB58" s="146">
        <f>SUMIFS('15'!$F:$F,'15'!$N:$N,'14'!BB$6,'15'!$M:$M,'14'!$D58)</f>
        <v>0</v>
      </c>
      <c r="BC58" s="146">
        <f>SUMIFS('15'!$F:$F,'15'!$N:$N,'14'!BC$6,'15'!$M:$M,'14'!$D58)</f>
        <v>0</v>
      </c>
      <c r="BD58" s="146">
        <f>SUMIFS('15'!$J:$J,'15'!$M:$M,'14'!$D58)</f>
        <v>0</v>
      </c>
      <c r="BE58" s="146">
        <f>SUMIFS('15'!$K:$K,'15'!$M:$M,'14'!$D58)</f>
        <v>0</v>
      </c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1"/>
      <c r="BQ58" s="291">
        <f t="shared" si="3"/>
        <v>0</v>
      </c>
    </row>
    <row r="59" spans="1:69" x14ac:dyDescent="0.2">
      <c r="A59" s="467" t="str">
        <f>'0'!$A$4</f>
        <v>………………..</v>
      </c>
      <c r="B59" s="560">
        <f>'0'!$A$2</f>
        <v>46112</v>
      </c>
      <c r="C59" s="341" t="s">
        <v>1244</v>
      </c>
      <c r="D59" s="195"/>
      <c r="E59" s="14"/>
      <c r="F59" s="23"/>
      <c r="G59" s="14"/>
      <c r="H59" s="14"/>
      <c r="I59" s="14"/>
      <c r="J59" s="14"/>
      <c r="K59" s="14"/>
      <c r="L59" s="14"/>
      <c r="M59" s="14"/>
      <c r="N59" s="14"/>
      <c r="O59" s="98"/>
      <c r="P59" s="96"/>
      <c r="Q59" s="15"/>
      <c r="R59" s="96"/>
      <c r="S59" s="15"/>
      <c r="T59" s="15"/>
      <c r="U59" s="15"/>
      <c r="V59" s="15"/>
      <c r="W59" s="15"/>
      <c r="X59" s="97"/>
      <c r="Y59" s="16"/>
      <c r="Z59" s="15"/>
      <c r="AA59" s="15"/>
      <c r="AB59" s="96"/>
      <c r="AC59" s="97"/>
      <c r="AD59" s="15"/>
      <c r="AE59" s="15"/>
      <c r="AF59" s="15"/>
      <c r="AG59" s="15"/>
      <c r="AH59" s="15"/>
      <c r="AI59" s="15"/>
      <c r="AJ59" s="15"/>
      <c r="AK59" s="12"/>
      <c r="AL59" s="12"/>
      <c r="AM59" s="12"/>
      <c r="AN59" s="218"/>
      <c r="AO59" s="219"/>
      <c r="AP59" s="12"/>
      <c r="AQ59" s="12"/>
      <c r="AR59" s="12"/>
      <c r="AS59" s="12"/>
      <c r="AT59" s="12"/>
      <c r="AU59" s="12"/>
      <c r="AV59" s="12"/>
      <c r="AW59" s="607"/>
      <c r="AX59" s="607"/>
      <c r="AY59" s="12"/>
      <c r="AZ59" s="12"/>
      <c r="BA59" s="145">
        <f>SUMIFS('15'!$F:$F,'15'!$N:$N,'14'!BA$6,'15'!$M:$M,'14'!$D59)</f>
        <v>0</v>
      </c>
      <c r="BB59" s="146">
        <f>SUMIFS('15'!$F:$F,'15'!$N:$N,'14'!BB$6,'15'!$M:$M,'14'!$D59)</f>
        <v>0</v>
      </c>
      <c r="BC59" s="146">
        <f>SUMIFS('15'!$F:$F,'15'!$N:$N,'14'!BC$6,'15'!$M:$M,'14'!$D59)</f>
        <v>0</v>
      </c>
      <c r="BD59" s="146">
        <f>SUMIFS('15'!$J:$J,'15'!$M:$M,'14'!$D59)</f>
        <v>0</v>
      </c>
      <c r="BE59" s="146">
        <f>SUMIFS('15'!$K:$K,'15'!$M:$M,'14'!$D59)</f>
        <v>0</v>
      </c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1"/>
      <c r="BQ59" s="291">
        <f t="shared" si="3"/>
        <v>0</v>
      </c>
    </row>
    <row r="60" spans="1:69" x14ac:dyDescent="0.2">
      <c r="A60" s="467" t="str">
        <f>'0'!$A$4</f>
        <v>………………..</v>
      </c>
      <c r="B60" s="560">
        <f>'0'!$A$2</f>
        <v>46112</v>
      </c>
      <c r="C60" s="341" t="s">
        <v>1244</v>
      </c>
      <c r="D60" s="195"/>
      <c r="E60" s="14"/>
      <c r="F60" s="23"/>
      <c r="G60" s="14"/>
      <c r="H60" s="14"/>
      <c r="I60" s="14"/>
      <c r="J60" s="14"/>
      <c r="K60" s="14"/>
      <c r="L60" s="14"/>
      <c r="M60" s="14"/>
      <c r="N60" s="14"/>
      <c r="O60" s="98"/>
      <c r="P60" s="96"/>
      <c r="Q60" s="15"/>
      <c r="R60" s="96"/>
      <c r="S60" s="15"/>
      <c r="T60" s="15"/>
      <c r="U60" s="15"/>
      <c r="V60" s="15"/>
      <c r="W60" s="15"/>
      <c r="X60" s="97"/>
      <c r="Y60" s="16"/>
      <c r="Z60" s="15"/>
      <c r="AA60" s="15"/>
      <c r="AB60" s="96"/>
      <c r="AC60" s="97"/>
      <c r="AD60" s="15"/>
      <c r="AE60" s="15"/>
      <c r="AF60" s="15"/>
      <c r="AG60" s="15"/>
      <c r="AH60" s="15"/>
      <c r="AI60" s="15"/>
      <c r="AJ60" s="15"/>
      <c r="AK60" s="12"/>
      <c r="AL60" s="12"/>
      <c r="AM60" s="12"/>
      <c r="AN60" s="218"/>
      <c r="AO60" s="219"/>
      <c r="AP60" s="12"/>
      <c r="AQ60" s="12"/>
      <c r="AR60" s="12"/>
      <c r="AS60" s="12"/>
      <c r="AT60" s="12"/>
      <c r="AU60" s="12"/>
      <c r="AV60" s="12"/>
      <c r="AW60" s="607"/>
      <c r="AX60" s="607"/>
      <c r="AY60" s="12"/>
      <c r="AZ60" s="12"/>
      <c r="BA60" s="145">
        <f>SUMIFS('15'!$F:$F,'15'!$N:$N,'14'!BA$6,'15'!$M:$M,'14'!$D60)</f>
        <v>0</v>
      </c>
      <c r="BB60" s="146">
        <f>SUMIFS('15'!$F:$F,'15'!$N:$N,'14'!BB$6,'15'!$M:$M,'14'!$D60)</f>
        <v>0</v>
      </c>
      <c r="BC60" s="146">
        <f>SUMIFS('15'!$F:$F,'15'!$N:$N,'14'!BC$6,'15'!$M:$M,'14'!$D60)</f>
        <v>0</v>
      </c>
      <c r="BD60" s="146">
        <f>SUMIFS('15'!$J:$J,'15'!$M:$M,'14'!$D60)</f>
        <v>0</v>
      </c>
      <c r="BE60" s="146">
        <f>SUMIFS('15'!$K:$K,'15'!$M:$M,'14'!$D60)</f>
        <v>0</v>
      </c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1"/>
      <c r="BQ60" s="291">
        <f t="shared" si="3"/>
        <v>0</v>
      </c>
    </row>
    <row r="61" spans="1:69" x14ac:dyDescent="0.2">
      <c r="A61" s="467" t="str">
        <f>'0'!$A$4</f>
        <v>………………..</v>
      </c>
      <c r="B61" s="560">
        <f>'0'!$A$2</f>
        <v>46112</v>
      </c>
      <c r="C61" s="341" t="s">
        <v>1244</v>
      </c>
      <c r="D61" s="195"/>
      <c r="E61" s="14"/>
      <c r="F61" s="23"/>
      <c r="G61" s="14"/>
      <c r="H61" s="14"/>
      <c r="I61" s="14"/>
      <c r="J61" s="14"/>
      <c r="K61" s="14"/>
      <c r="L61" s="14"/>
      <c r="M61" s="14"/>
      <c r="N61" s="14"/>
      <c r="O61" s="98"/>
      <c r="P61" s="96"/>
      <c r="Q61" s="15"/>
      <c r="R61" s="96"/>
      <c r="S61" s="15"/>
      <c r="T61" s="15"/>
      <c r="U61" s="15"/>
      <c r="V61" s="15"/>
      <c r="W61" s="15"/>
      <c r="X61" s="97"/>
      <c r="Y61" s="16"/>
      <c r="Z61" s="15"/>
      <c r="AA61" s="15"/>
      <c r="AB61" s="96"/>
      <c r="AC61" s="97"/>
      <c r="AD61" s="15"/>
      <c r="AE61" s="15"/>
      <c r="AF61" s="15"/>
      <c r="AG61" s="15"/>
      <c r="AH61" s="15"/>
      <c r="AI61" s="15"/>
      <c r="AJ61" s="15"/>
      <c r="AK61" s="12"/>
      <c r="AL61" s="12"/>
      <c r="AM61" s="12"/>
      <c r="AN61" s="218"/>
      <c r="AO61" s="219"/>
      <c r="AP61" s="12"/>
      <c r="AQ61" s="12"/>
      <c r="AR61" s="12"/>
      <c r="AS61" s="12"/>
      <c r="AT61" s="12"/>
      <c r="AU61" s="12"/>
      <c r="AV61" s="12"/>
      <c r="AW61" s="607"/>
      <c r="AX61" s="607"/>
      <c r="AY61" s="12"/>
      <c r="AZ61" s="12"/>
      <c r="BA61" s="145">
        <f>SUMIFS('15'!$F:$F,'15'!$N:$N,'14'!BA$6,'15'!$M:$M,'14'!$D61)</f>
        <v>0</v>
      </c>
      <c r="BB61" s="146">
        <f>SUMIFS('15'!$F:$F,'15'!$N:$N,'14'!BB$6,'15'!$M:$M,'14'!$D61)</f>
        <v>0</v>
      </c>
      <c r="BC61" s="146">
        <f>SUMIFS('15'!$F:$F,'15'!$N:$N,'14'!BC$6,'15'!$M:$M,'14'!$D61)</f>
        <v>0</v>
      </c>
      <c r="BD61" s="146">
        <f>SUMIFS('15'!$J:$J,'15'!$M:$M,'14'!$D61)</f>
        <v>0</v>
      </c>
      <c r="BE61" s="146">
        <f>SUMIFS('15'!$K:$K,'15'!$M:$M,'14'!$D61)</f>
        <v>0</v>
      </c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1"/>
      <c r="BQ61" s="291">
        <f t="shared" si="3"/>
        <v>0</v>
      </c>
    </row>
    <row r="62" spans="1:69" x14ac:dyDescent="0.2">
      <c r="A62" s="467" t="str">
        <f>'0'!$A$4</f>
        <v>………………..</v>
      </c>
      <c r="B62" s="560">
        <f>'0'!$A$2</f>
        <v>46112</v>
      </c>
      <c r="C62" s="341" t="s">
        <v>1244</v>
      </c>
      <c r="D62" s="195"/>
      <c r="E62" s="14"/>
      <c r="F62" s="23"/>
      <c r="G62" s="14"/>
      <c r="H62" s="14"/>
      <c r="I62" s="14"/>
      <c r="J62" s="14"/>
      <c r="K62" s="14"/>
      <c r="L62" s="14"/>
      <c r="M62" s="14"/>
      <c r="N62" s="14"/>
      <c r="O62" s="98"/>
      <c r="P62" s="96"/>
      <c r="Q62" s="15"/>
      <c r="R62" s="96"/>
      <c r="S62" s="15"/>
      <c r="T62" s="15"/>
      <c r="U62" s="15"/>
      <c r="V62" s="15"/>
      <c r="W62" s="15"/>
      <c r="X62" s="97"/>
      <c r="Y62" s="16"/>
      <c r="Z62" s="15"/>
      <c r="AA62" s="15"/>
      <c r="AB62" s="96"/>
      <c r="AC62" s="97"/>
      <c r="AD62" s="15"/>
      <c r="AE62" s="15"/>
      <c r="AF62" s="15"/>
      <c r="AG62" s="15"/>
      <c r="AH62" s="15"/>
      <c r="AI62" s="15"/>
      <c r="AJ62" s="15"/>
      <c r="AK62" s="12"/>
      <c r="AL62" s="12"/>
      <c r="AM62" s="12"/>
      <c r="AN62" s="218"/>
      <c r="AO62" s="219"/>
      <c r="AP62" s="12"/>
      <c r="AQ62" s="12"/>
      <c r="AR62" s="12"/>
      <c r="AS62" s="12"/>
      <c r="AT62" s="12"/>
      <c r="AU62" s="12"/>
      <c r="AV62" s="12"/>
      <c r="AW62" s="607"/>
      <c r="AX62" s="607"/>
      <c r="AY62" s="12"/>
      <c r="AZ62" s="12"/>
      <c r="BA62" s="145">
        <f>SUMIFS('15'!$F:$F,'15'!$N:$N,'14'!BA$6,'15'!$M:$M,'14'!$D62)</f>
        <v>0</v>
      </c>
      <c r="BB62" s="146">
        <f>SUMIFS('15'!$F:$F,'15'!$N:$N,'14'!BB$6,'15'!$M:$M,'14'!$D62)</f>
        <v>0</v>
      </c>
      <c r="BC62" s="146">
        <f>SUMIFS('15'!$F:$F,'15'!$N:$N,'14'!BC$6,'15'!$M:$M,'14'!$D62)</f>
        <v>0</v>
      </c>
      <c r="BD62" s="146">
        <f>SUMIFS('15'!$J:$J,'15'!$M:$M,'14'!$D62)</f>
        <v>0</v>
      </c>
      <c r="BE62" s="146">
        <f>SUMIFS('15'!$K:$K,'15'!$M:$M,'14'!$D62)</f>
        <v>0</v>
      </c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1"/>
      <c r="BQ62" s="291">
        <f t="shared" si="3"/>
        <v>0</v>
      </c>
    </row>
    <row r="63" spans="1:69" x14ac:dyDescent="0.2">
      <c r="A63" s="467" t="str">
        <f>'0'!$A$4</f>
        <v>………………..</v>
      </c>
      <c r="B63" s="560">
        <f>'0'!$A$2</f>
        <v>46112</v>
      </c>
      <c r="C63" s="341" t="s">
        <v>1244</v>
      </c>
      <c r="D63" s="195"/>
      <c r="E63" s="14"/>
      <c r="F63" s="23"/>
      <c r="G63" s="14"/>
      <c r="H63" s="14"/>
      <c r="I63" s="14"/>
      <c r="J63" s="14"/>
      <c r="K63" s="14"/>
      <c r="L63" s="14"/>
      <c r="M63" s="14"/>
      <c r="N63" s="14"/>
      <c r="O63" s="98"/>
      <c r="P63" s="96"/>
      <c r="Q63" s="15"/>
      <c r="R63" s="96"/>
      <c r="S63" s="15"/>
      <c r="T63" s="15"/>
      <c r="U63" s="15"/>
      <c r="V63" s="15"/>
      <c r="W63" s="15"/>
      <c r="X63" s="97"/>
      <c r="Y63" s="16"/>
      <c r="Z63" s="15"/>
      <c r="AA63" s="15"/>
      <c r="AB63" s="96"/>
      <c r="AC63" s="97"/>
      <c r="AD63" s="15"/>
      <c r="AE63" s="15"/>
      <c r="AF63" s="15"/>
      <c r="AG63" s="15"/>
      <c r="AH63" s="15"/>
      <c r="AI63" s="15"/>
      <c r="AJ63" s="15"/>
      <c r="AK63" s="12"/>
      <c r="AL63" s="12"/>
      <c r="AM63" s="12"/>
      <c r="AN63" s="218"/>
      <c r="AO63" s="219"/>
      <c r="AP63" s="12"/>
      <c r="AQ63" s="12"/>
      <c r="AR63" s="12"/>
      <c r="AS63" s="12"/>
      <c r="AT63" s="12"/>
      <c r="AU63" s="12"/>
      <c r="AV63" s="12"/>
      <c r="AW63" s="607"/>
      <c r="AX63" s="607"/>
      <c r="AY63" s="12"/>
      <c r="AZ63" s="12"/>
      <c r="BA63" s="145">
        <f>SUMIFS('15'!$F:$F,'15'!$N:$N,'14'!BA$6,'15'!$M:$M,'14'!$D63)</f>
        <v>0</v>
      </c>
      <c r="BB63" s="146">
        <f>SUMIFS('15'!$F:$F,'15'!$N:$N,'14'!BB$6,'15'!$M:$M,'14'!$D63)</f>
        <v>0</v>
      </c>
      <c r="BC63" s="146">
        <f>SUMIFS('15'!$F:$F,'15'!$N:$N,'14'!BC$6,'15'!$M:$M,'14'!$D63)</f>
        <v>0</v>
      </c>
      <c r="BD63" s="146">
        <f>SUMIFS('15'!$J:$J,'15'!$M:$M,'14'!$D63)</f>
        <v>0</v>
      </c>
      <c r="BE63" s="146">
        <f>SUMIFS('15'!$K:$K,'15'!$M:$M,'14'!$D63)</f>
        <v>0</v>
      </c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1"/>
      <c r="BQ63" s="291">
        <f t="shared" si="3"/>
        <v>0</v>
      </c>
    </row>
    <row r="64" spans="1:69" x14ac:dyDescent="0.2">
      <c r="A64" s="467" t="str">
        <f>'0'!$A$4</f>
        <v>………………..</v>
      </c>
      <c r="B64" s="560">
        <f>'0'!$A$2</f>
        <v>46112</v>
      </c>
      <c r="C64" s="341" t="s">
        <v>1244</v>
      </c>
      <c r="D64" s="195"/>
      <c r="E64" s="14"/>
      <c r="F64" s="23"/>
      <c r="G64" s="14"/>
      <c r="H64" s="14"/>
      <c r="I64" s="14"/>
      <c r="J64" s="14"/>
      <c r="K64" s="14"/>
      <c r="L64" s="14"/>
      <c r="M64" s="14"/>
      <c r="N64" s="14"/>
      <c r="O64" s="98"/>
      <c r="P64" s="96"/>
      <c r="Q64" s="15"/>
      <c r="R64" s="96"/>
      <c r="S64" s="15"/>
      <c r="T64" s="15"/>
      <c r="U64" s="15"/>
      <c r="V64" s="15"/>
      <c r="W64" s="15"/>
      <c r="X64" s="97"/>
      <c r="Y64" s="16"/>
      <c r="Z64" s="15"/>
      <c r="AA64" s="15"/>
      <c r="AB64" s="96"/>
      <c r="AC64" s="97"/>
      <c r="AD64" s="15"/>
      <c r="AE64" s="15"/>
      <c r="AF64" s="15"/>
      <c r="AG64" s="15"/>
      <c r="AH64" s="15"/>
      <c r="AI64" s="15"/>
      <c r="AJ64" s="15"/>
      <c r="AK64" s="12"/>
      <c r="AL64" s="12"/>
      <c r="AM64" s="12"/>
      <c r="AN64" s="218"/>
      <c r="AO64" s="219"/>
      <c r="AP64" s="12"/>
      <c r="AQ64" s="12"/>
      <c r="AR64" s="12"/>
      <c r="AS64" s="12"/>
      <c r="AT64" s="12"/>
      <c r="AU64" s="12"/>
      <c r="AV64" s="12"/>
      <c r="AW64" s="607"/>
      <c r="AX64" s="607"/>
      <c r="AY64" s="12"/>
      <c r="AZ64" s="12"/>
      <c r="BA64" s="145">
        <f>SUMIFS('15'!$F:$F,'15'!$N:$N,'14'!BA$6,'15'!$M:$M,'14'!$D64)</f>
        <v>0</v>
      </c>
      <c r="BB64" s="146">
        <f>SUMIFS('15'!$F:$F,'15'!$N:$N,'14'!BB$6,'15'!$M:$M,'14'!$D64)</f>
        <v>0</v>
      </c>
      <c r="BC64" s="146">
        <f>SUMIFS('15'!$F:$F,'15'!$N:$N,'14'!BC$6,'15'!$M:$M,'14'!$D64)</f>
        <v>0</v>
      </c>
      <c r="BD64" s="146">
        <f>SUMIFS('15'!$J:$J,'15'!$M:$M,'14'!$D64)</f>
        <v>0</v>
      </c>
      <c r="BE64" s="146">
        <f>SUMIFS('15'!$K:$K,'15'!$M:$M,'14'!$D64)</f>
        <v>0</v>
      </c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1"/>
      <c r="BQ64" s="291">
        <f t="shared" si="3"/>
        <v>0</v>
      </c>
    </row>
    <row r="65" spans="1:69" x14ac:dyDescent="0.2">
      <c r="A65" s="467" t="str">
        <f>'0'!$A$4</f>
        <v>………………..</v>
      </c>
      <c r="B65" s="560">
        <f>'0'!$A$2</f>
        <v>46112</v>
      </c>
      <c r="C65" s="341" t="s">
        <v>1244</v>
      </c>
      <c r="D65" s="195"/>
      <c r="E65" s="14"/>
      <c r="F65" s="23"/>
      <c r="G65" s="14"/>
      <c r="H65" s="14"/>
      <c r="I65" s="14"/>
      <c r="J65" s="14"/>
      <c r="K65" s="14"/>
      <c r="L65" s="14"/>
      <c r="M65" s="14"/>
      <c r="N65" s="14"/>
      <c r="O65" s="98"/>
      <c r="P65" s="96"/>
      <c r="Q65" s="15"/>
      <c r="R65" s="96"/>
      <c r="S65" s="15"/>
      <c r="T65" s="15"/>
      <c r="U65" s="15"/>
      <c r="V65" s="15"/>
      <c r="W65" s="15"/>
      <c r="X65" s="97"/>
      <c r="Y65" s="16"/>
      <c r="Z65" s="15"/>
      <c r="AA65" s="15"/>
      <c r="AB65" s="96"/>
      <c r="AC65" s="97"/>
      <c r="AD65" s="15"/>
      <c r="AE65" s="15"/>
      <c r="AF65" s="15"/>
      <c r="AG65" s="15"/>
      <c r="AH65" s="15"/>
      <c r="AI65" s="15"/>
      <c r="AJ65" s="15"/>
      <c r="AK65" s="12"/>
      <c r="AL65" s="12"/>
      <c r="AM65" s="12"/>
      <c r="AN65" s="218"/>
      <c r="AO65" s="219"/>
      <c r="AP65" s="12"/>
      <c r="AQ65" s="12"/>
      <c r="AR65" s="12"/>
      <c r="AS65" s="12"/>
      <c r="AT65" s="12"/>
      <c r="AU65" s="12"/>
      <c r="AV65" s="12"/>
      <c r="AW65" s="607"/>
      <c r="AX65" s="607"/>
      <c r="AY65" s="12"/>
      <c r="AZ65" s="12"/>
      <c r="BA65" s="145">
        <f>SUMIFS('15'!$F:$F,'15'!$N:$N,'14'!BA$6,'15'!$M:$M,'14'!$D65)</f>
        <v>0</v>
      </c>
      <c r="BB65" s="146">
        <f>SUMIFS('15'!$F:$F,'15'!$N:$N,'14'!BB$6,'15'!$M:$M,'14'!$D65)</f>
        <v>0</v>
      </c>
      <c r="BC65" s="146">
        <f>SUMIFS('15'!$F:$F,'15'!$N:$N,'14'!BC$6,'15'!$M:$M,'14'!$D65)</f>
        <v>0</v>
      </c>
      <c r="BD65" s="146">
        <f>SUMIFS('15'!$J:$J,'15'!$M:$M,'14'!$D65)</f>
        <v>0</v>
      </c>
      <c r="BE65" s="146">
        <f>SUMIFS('15'!$K:$K,'15'!$M:$M,'14'!$D65)</f>
        <v>0</v>
      </c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1"/>
      <c r="BQ65" s="291">
        <f t="shared" si="3"/>
        <v>0</v>
      </c>
    </row>
    <row r="66" spans="1:69" x14ac:dyDescent="0.2">
      <c r="A66" s="467" t="str">
        <f>'0'!$A$4</f>
        <v>………………..</v>
      </c>
      <c r="B66" s="560">
        <f>'0'!$A$2</f>
        <v>46112</v>
      </c>
      <c r="C66" s="341" t="s">
        <v>1244</v>
      </c>
      <c r="D66" s="195"/>
      <c r="E66" s="14"/>
      <c r="F66" s="23"/>
      <c r="G66" s="14"/>
      <c r="H66" s="14"/>
      <c r="I66" s="14"/>
      <c r="J66" s="14"/>
      <c r="K66" s="14"/>
      <c r="L66" s="14"/>
      <c r="M66" s="14"/>
      <c r="N66" s="14"/>
      <c r="O66" s="98"/>
      <c r="P66" s="96"/>
      <c r="Q66" s="15"/>
      <c r="R66" s="96"/>
      <c r="S66" s="15"/>
      <c r="T66" s="15"/>
      <c r="U66" s="15"/>
      <c r="V66" s="15"/>
      <c r="W66" s="15"/>
      <c r="X66" s="97"/>
      <c r="Y66" s="16"/>
      <c r="Z66" s="15"/>
      <c r="AA66" s="15"/>
      <c r="AB66" s="96"/>
      <c r="AC66" s="97"/>
      <c r="AD66" s="15"/>
      <c r="AE66" s="15"/>
      <c r="AF66" s="15"/>
      <c r="AG66" s="15"/>
      <c r="AH66" s="15"/>
      <c r="AI66" s="15"/>
      <c r="AJ66" s="15"/>
      <c r="AK66" s="12"/>
      <c r="AL66" s="12"/>
      <c r="AM66" s="12"/>
      <c r="AN66" s="218"/>
      <c r="AO66" s="219"/>
      <c r="AP66" s="12"/>
      <c r="AQ66" s="12"/>
      <c r="AR66" s="12"/>
      <c r="AS66" s="12"/>
      <c r="AT66" s="12"/>
      <c r="AU66" s="12"/>
      <c r="AV66" s="12"/>
      <c r="AW66" s="607"/>
      <c r="AX66" s="607"/>
      <c r="AY66" s="12"/>
      <c r="AZ66" s="12"/>
      <c r="BA66" s="145">
        <f>SUMIFS('15'!$F:$F,'15'!$N:$N,'14'!BA$6,'15'!$M:$M,'14'!$D66)</f>
        <v>0</v>
      </c>
      <c r="BB66" s="146">
        <f>SUMIFS('15'!$F:$F,'15'!$N:$N,'14'!BB$6,'15'!$M:$M,'14'!$D66)</f>
        <v>0</v>
      </c>
      <c r="BC66" s="146">
        <f>SUMIFS('15'!$F:$F,'15'!$N:$N,'14'!BC$6,'15'!$M:$M,'14'!$D66)</f>
        <v>0</v>
      </c>
      <c r="BD66" s="146">
        <f>SUMIFS('15'!$J:$J,'15'!$M:$M,'14'!$D66)</f>
        <v>0</v>
      </c>
      <c r="BE66" s="146">
        <f>SUMIFS('15'!$K:$K,'15'!$M:$M,'14'!$D66)</f>
        <v>0</v>
      </c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1"/>
      <c r="BQ66" s="291">
        <f t="shared" si="3"/>
        <v>0</v>
      </c>
    </row>
    <row r="67" spans="1:69" x14ac:dyDescent="0.2">
      <c r="A67" s="467" t="str">
        <f>'0'!$A$4</f>
        <v>………………..</v>
      </c>
      <c r="B67" s="560">
        <f>'0'!$A$2</f>
        <v>46112</v>
      </c>
      <c r="C67" s="341" t="s">
        <v>1244</v>
      </c>
      <c r="D67" s="195"/>
      <c r="E67" s="14"/>
      <c r="F67" s="23"/>
      <c r="G67" s="14"/>
      <c r="H67" s="14"/>
      <c r="I67" s="14"/>
      <c r="J67" s="14"/>
      <c r="K67" s="14"/>
      <c r="L67" s="14"/>
      <c r="M67" s="14"/>
      <c r="N67" s="14"/>
      <c r="O67" s="98"/>
      <c r="P67" s="96"/>
      <c r="Q67" s="15"/>
      <c r="R67" s="96"/>
      <c r="S67" s="15"/>
      <c r="T67" s="15"/>
      <c r="U67" s="15"/>
      <c r="V67" s="15"/>
      <c r="W67" s="15"/>
      <c r="X67" s="97"/>
      <c r="Y67" s="16"/>
      <c r="Z67" s="15"/>
      <c r="AA67" s="15"/>
      <c r="AB67" s="96"/>
      <c r="AC67" s="97"/>
      <c r="AD67" s="15"/>
      <c r="AE67" s="15"/>
      <c r="AF67" s="15"/>
      <c r="AG67" s="15"/>
      <c r="AH67" s="15"/>
      <c r="AI67" s="15"/>
      <c r="AJ67" s="15"/>
      <c r="AK67" s="12"/>
      <c r="AL67" s="12"/>
      <c r="AM67" s="12"/>
      <c r="AN67" s="218"/>
      <c r="AO67" s="219"/>
      <c r="AP67" s="12"/>
      <c r="AQ67" s="12"/>
      <c r="AR67" s="12"/>
      <c r="AS67" s="12"/>
      <c r="AT67" s="12"/>
      <c r="AU67" s="12"/>
      <c r="AV67" s="12"/>
      <c r="AW67" s="607"/>
      <c r="AX67" s="607"/>
      <c r="AY67" s="12"/>
      <c r="AZ67" s="12"/>
      <c r="BA67" s="145">
        <f>SUMIFS('15'!$F:$F,'15'!$N:$N,'14'!BA$6,'15'!$M:$M,'14'!$D67)</f>
        <v>0</v>
      </c>
      <c r="BB67" s="146">
        <f>SUMIFS('15'!$F:$F,'15'!$N:$N,'14'!BB$6,'15'!$M:$M,'14'!$D67)</f>
        <v>0</v>
      </c>
      <c r="BC67" s="146">
        <f>SUMIFS('15'!$F:$F,'15'!$N:$N,'14'!BC$6,'15'!$M:$M,'14'!$D67)</f>
        <v>0</v>
      </c>
      <c r="BD67" s="146">
        <f>SUMIFS('15'!$J:$J,'15'!$M:$M,'14'!$D67)</f>
        <v>0</v>
      </c>
      <c r="BE67" s="146">
        <f>SUMIFS('15'!$K:$K,'15'!$M:$M,'14'!$D67)</f>
        <v>0</v>
      </c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1"/>
      <c r="BQ67" s="291">
        <f t="shared" si="3"/>
        <v>0</v>
      </c>
    </row>
    <row r="68" spans="1:69" x14ac:dyDescent="0.2">
      <c r="A68" s="467" t="str">
        <f>'0'!$A$4</f>
        <v>………………..</v>
      </c>
      <c r="B68" s="560">
        <f>'0'!$A$2</f>
        <v>46112</v>
      </c>
      <c r="C68" s="341" t="s">
        <v>1244</v>
      </c>
      <c r="D68" s="195"/>
      <c r="E68" s="14"/>
      <c r="F68" s="23"/>
      <c r="G68" s="14"/>
      <c r="H68" s="14"/>
      <c r="I68" s="14"/>
      <c r="J68" s="14"/>
      <c r="K68" s="14"/>
      <c r="L68" s="14"/>
      <c r="M68" s="14"/>
      <c r="N68" s="14"/>
      <c r="O68" s="98"/>
      <c r="P68" s="96"/>
      <c r="Q68" s="15"/>
      <c r="R68" s="96"/>
      <c r="S68" s="15"/>
      <c r="T68" s="15"/>
      <c r="U68" s="15"/>
      <c r="V68" s="15"/>
      <c r="W68" s="15"/>
      <c r="X68" s="97"/>
      <c r="Y68" s="16"/>
      <c r="Z68" s="15"/>
      <c r="AA68" s="15"/>
      <c r="AB68" s="96"/>
      <c r="AC68" s="97"/>
      <c r="AD68" s="15"/>
      <c r="AE68" s="15"/>
      <c r="AF68" s="15"/>
      <c r="AG68" s="15"/>
      <c r="AH68" s="15"/>
      <c r="AI68" s="15"/>
      <c r="AJ68" s="15"/>
      <c r="AK68" s="12"/>
      <c r="AL68" s="12"/>
      <c r="AM68" s="12"/>
      <c r="AN68" s="218"/>
      <c r="AO68" s="219"/>
      <c r="AP68" s="12"/>
      <c r="AQ68" s="12"/>
      <c r="AR68" s="12"/>
      <c r="AS68" s="12"/>
      <c r="AT68" s="12"/>
      <c r="AU68" s="12"/>
      <c r="AV68" s="12"/>
      <c r="AW68" s="607"/>
      <c r="AX68" s="607"/>
      <c r="AY68" s="12"/>
      <c r="AZ68" s="12"/>
      <c r="BA68" s="145">
        <f>SUMIFS('15'!$F:$F,'15'!$N:$N,'14'!BA$6,'15'!$M:$M,'14'!$D68)</f>
        <v>0</v>
      </c>
      <c r="BB68" s="146">
        <f>SUMIFS('15'!$F:$F,'15'!$N:$N,'14'!BB$6,'15'!$M:$M,'14'!$D68)</f>
        <v>0</v>
      </c>
      <c r="BC68" s="146">
        <f>SUMIFS('15'!$F:$F,'15'!$N:$N,'14'!BC$6,'15'!$M:$M,'14'!$D68)</f>
        <v>0</v>
      </c>
      <c r="BD68" s="146">
        <f>SUMIFS('15'!$J:$J,'15'!$M:$M,'14'!$D68)</f>
        <v>0</v>
      </c>
      <c r="BE68" s="146">
        <f>SUMIFS('15'!$K:$K,'15'!$M:$M,'14'!$D68)</f>
        <v>0</v>
      </c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1"/>
      <c r="BQ68" s="291">
        <f t="shared" si="3"/>
        <v>0</v>
      </c>
    </row>
    <row r="69" spans="1:69" x14ac:dyDescent="0.2">
      <c r="A69" s="467" t="str">
        <f>'0'!$A$4</f>
        <v>………………..</v>
      </c>
      <c r="B69" s="560">
        <f>'0'!$A$2</f>
        <v>46112</v>
      </c>
      <c r="C69" s="341" t="s">
        <v>1244</v>
      </c>
      <c r="D69" s="195"/>
      <c r="E69" s="14"/>
      <c r="F69" s="23"/>
      <c r="G69" s="14"/>
      <c r="H69" s="14"/>
      <c r="I69" s="14"/>
      <c r="J69" s="14"/>
      <c r="K69" s="14"/>
      <c r="L69" s="14"/>
      <c r="M69" s="14"/>
      <c r="N69" s="14"/>
      <c r="O69" s="98"/>
      <c r="P69" s="96"/>
      <c r="Q69" s="15"/>
      <c r="R69" s="96"/>
      <c r="S69" s="15"/>
      <c r="T69" s="15"/>
      <c r="U69" s="15"/>
      <c r="V69" s="15"/>
      <c r="W69" s="15"/>
      <c r="X69" s="97"/>
      <c r="Y69" s="16"/>
      <c r="Z69" s="15"/>
      <c r="AA69" s="15"/>
      <c r="AB69" s="96"/>
      <c r="AC69" s="97"/>
      <c r="AD69" s="15"/>
      <c r="AE69" s="15"/>
      <c r="AF69" s="15"/>
      <c r="AG69" s="15"/>
      <c r="AH69" s="15"/>
      <c r="AI69" s="15"/>
      <c r="AJ69" s="15"/>
      <c r="AK69" s="12"/>
      <c r="AL69" s="12"/>
      <c r="AM69" s="12"/>
      <c r="AN69" s="218"/>
      <c r="AO69" s="219"/>
      <c r="AP69" s="12"/>
      <c r="AQ69" s="12"/>
      <c r="AR69" s="12"/>
      <c r="AS69" s="12"/>
      <c r="AT69" s="12"/>
      <c r="AU69" s="12"/>
      <c r="AV69" s="12"/>
      <c r="AW69" s="607"/>
      <c r="AX69" s="607"/>
      <c r="AY69" s="12"/>
      <c r="AZ69" s="12"/>
      <c r="BA69" s="145">
        <f>SUMIFS('15'!$F:$F,'15'!$N:$N,'14'!BA$6,'15'!$M:$M,'14'!$D69)</f>
        <v>0</v>
      </c>
      <c r="BB69" s="146">
        <f>SUMIFS('15'!$F:$F,'15'!$N:$N,'14'!BB$6,'15'!$M:$M,'14'!$D69)</f>
        <v>0</v>
      </c>
      <c r="BC69" s="146">
        <f>SUMIFS('15'!$F:$F,'15'!$N:$N,'14'!BC$6,'15'!$M:$M,'14'!$D69)</f>
        <v>0</v>
      </c>
      <c r="BD69" s="146">
        <f>SUMIFS('15'!$J:$J,'15'!$M:$M,'14'!$D69)</f>
        <v>0</v>
      </c>
      <c r="BE69" s="146">
        <f>SUMIFS('15'!$K:$K,'15'!$M:$M,'14'!$D69)</f>
        <v>0</v>
      </c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1"/>
      <c r="BQ69" s="291">
        <f t="shared" si="3"/>
        <v>0</v>
      </c>
    </row>
    <row r="70" spans="1:69" x14ac:dyDescent="0.2">
      <c r="A70" s="467" t="str">
        <f>'0'!$A$4</f>
        <v>………………..</v>
      </c>
      <c r="B70" s="560">
        <f>'0'!$A$2</f>
        <v>46112</v>
      </c>
      <c r="C70" s="341" t="s">
        <v>1244</v>
      </c>
      <c r="D70" s="195"/>
      <c r="E70" s="14"/>
      <c r="F70" s="23"/>
      <c r="G70" s="14"/>
      <c r="H70" s="14"/>
      <c r="I70" s="14"/>
      <c r="J70" s="14"/>
      <c r="K70" s="14"/>
      <c r="L70" s="14"/>
      <c r="M70" s="14"/>
      <c r="N70" s="14"/>
      <c r="O70" s="98"/>
      <c r="P70" s="96"/>
      <c r="Q70" s="15"/>
      <c r="R70" s="96"/>
      <c r="S70" s="15"/>
      <c r="T70" s="15"/>
      <c r="U70" s="15"/>
      <c r="V70" s="15"/>
      <c r="W70" s="15"/>
      <c r="X70" s="97"/>
      <c r="Y70" s="16"/>
      <c r="Z70" s="15"/>
      <c r="AA70" s="15"/>
      <c r="AB70" s="96"/>
      <c r="AC70" s="97"/>
      <c r="AD70" s="15"/>
      <c r="AE70" s="15"/>
      <c r="AF70" s="15"/>
      <c r="AG70" s="15"/>
      <c r="AH70" s="15"/>
      <c r="AI70" s="15"/>
      <c r="AJ70" s="15"/>
      <c r="AK70" s="12"/>
      <c r="AL70" s="12"/>
      <c r="AM70" s="12"/>
      <c r="AN70" s="218"/>
      <c r="AO70" s="219"/>
      <c r="AP70" s="12"/>
      <c r="AQ70" s="12"/>
      <c r="AR70" s="12"/>
      <c r="AS70" s="12"/>
      <c r="AT70" s="12"/>
      <c r="AU70" s="12"/>
      <c r="AV70" s="12"/>
      <c r="AW70" s="607"/>
      <c r="AX70" s="607"/>
      <c r="AY70" s="12"/>
      <c r="AZ70" s="12"/>
      <c r="BA70" s="145">
        <f>SUMIFS('15'!$F:$F,'15'!$N:$N,'14'!BA$6,'15'!$M:$M,'14'!$D70)</f>
        <v>0</v>
      </c>
      <c r="BB70" s="146">
        <f>SUMIFS('15'!$F:$F,'15'!$N:$N,'14'!BB$6,'15'!$M:$M,'14'!$D70)</f>
        <v>0</v>
      </c>
      <c r="BC70" s="146">
        <f>SUMIFS('15'!$F:$F,'15'!$N:$N,'14'!BC$6,'15'!$M:$M,'14'!$D70)</f>
        <v>0</v>
      </c>
      <c r="BD70" s="146">
        <f>SUMIFS('15'!$J:$J,'15'!$M:$M,'14'!$D70)</f>
        <v>0</v>
      </c>
      <c r="BE70" s="146">
        <f>SUMIFS('15'!$K:$K,'15'!$M:$M,'14'!$D70)</f>
        <v>0</v>
      </c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1"/>
      <c r="BQ70" s="291">
        <f t="shared" si="3"/>
        <v>0</v>
      </c>
    </row>
    <row r="71" spans="1:69" x14ac:dyDescent="0.2">
      <c r="A71" s="467" t="str">
        <f>'0'!$A$4</f>
        <v>………………..</v>
      </c>
      <c r="B71" s="560">
        <f>'0'!$A$2</f>
        <v>46112</v>
      </c>
      <c r="C71" s="341" t="s">
        <v>1244</v>
      </c>
      <c r="D71" s="195"/>
      <c r="E71" s="14"/>
      <c r="F71" s="23"/>
      <c r="G71" s="14"/>
      <c r="H71" s="14"/>
      <c r="I71" s="14"/>
      <c r="J71" s="14"/>
      <c r="K71" s="14"/>
      <c r="L71" s="14"/>
      <c r="M71" s="14"/>
      <c r="N71" s="14"/>
      <c r="O71" s="98"/>
      <c r="P71" s="96"/>
      <c r="Q71" s="15"/>
      <c r="R71" s="96"/>
      <c r="S71" s="15"/>
      <c r="T71" s="15"/>
      <c r="U71" s="15"/>
      <c r="V71" s="15"/>
      <c r="W71" s="15"/>
      <c r="X71" s="97"/>
      <c r="Y71" s="16"/>
      <c r="Z71" s="15"/>
      <c r="AA71" s="15"/>
      <c r="AB71" s="96"/>
      <c r="AC71" s="97"/>
      <c r="AD71" s="15"/>
      <c r="AE71" s="15"/>
      <c r="AF71" s="15"/>
      <c r="AG71" s="15"/>
      <c r="AH71" s="15"/>
      <c r="AI71" s="15"/>
      <c r="AJ71" s="15"/>
      <c r="AK71" s="12"/>
      <c r="AL71" s="12"/>
      <c r="AM71" s="12"/>
      <c r="AN71" s="218"/>
      <c r="AO71" s="219"/>
      <c r="AP71" s="12"/>
      <c r="AQ71" s="12"/>
      <c r="AR71" s="12"/>
      <c r="AS71" s="12"/>
      <c r="AT71" s="12"/>
      <c r="AU71" s="12"/>
      <c r="AV71" s="12"/>
      <c r="AW71" s="607"/>
      <c r="AX71" s="607"/>
      <c r="AY71" s="12"/>
      <c r="AZ71" s="12"/>
      <c r="BA71" s="145">
        <f>SUMIFS('15'!$F:$F,'15'!$N:$N,'14'!BA$6,'15'!$M:$M,'14'!$D71)</f>
        <v>0</v>
      </c>
      <c r="BB71" s="146">
        <f>SUMIFS('15'!$F:$F,'15'!$N:$N,'14'!BB$6,'15'!$M:$M,'14'!$D71)</f>
        <v>0</v>
      </c>
      <c r="BC71" s="146">
        <f>SUMIFS('15'!$F:$F,'15'!$N:$N,'14'!BC$6,'15'!$M:$M,'14'!$D71)</f>
        <v>0</v>
      </c>
      <c r="BD71" s="146">
        <f>SUMIFS('15'!$J:$J,'15'!$M:$M,'14'!$D71)</f>
        <v>0</v>
      </c>
      <c r="BE71" s="146">
        <f>SUMIFS('15'!$K:$K,'15'!$M:$M,'14'!$D71)</f>
        <v>0</v>
      </c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1"/>
      <c r="BQ71" s="291">
        <f t="shared" si="3"/>
        <v>0</v>
      </c>
    </row>
    <row r="72" spans="1:69" x14ac:dyDescent="0.2">
      <c r="A72" s="467" t="str">
        <f>'0'!$A$4</f>
        <v>………………..</v>
      </c>
      <c r="B72" s="560">
        <f>'0'!$A$2</f>
        <v>46112</v>
      </c>
      <c r="C72" s="341" t="s">
        <v>1244</v>
      </c>
      <c r="D72" s="195"/>
      <c r="E72" s="14"/>
      <c r="F72" s="23"/>
      <c r="G72" s="14"/>
      <c r="H72" s="14"/>
      <c r="I72" s="14"/>
      <c r="J72" s="14"/>
      <c r="K72" s="14"/>
      <c r="L72" s="14"/>
      <c r="M72" s="14"/>
      <c r="N72" s="14"/>
      <c r="O72" s="98"/>
      <c r="P72" s="96"/>
      <c r="Q72" s="15"/>
      <c r="R72" s="96"/>
      <c r="S72" s="15"/>
      <c r="T72" s="15"/>
      <c r="U72" s="15"/>
      <c r="V72" s="15"/>
      <c r="W72" s="15"/>
      <c r="X72" s="97"/>
      <c r="Y72" s="16"/>
      <c r="Z72" s="15"/>
      <c r="AA72" s="15"/>
      <c r="AB72" s="96"/>
      <c r="AC72" s="97"/>
      <c r="AD72" s="15"/>
      <c r="AE72" s="15"/>
      <c r="AF72" s="15"/>
      <c r="AG72" s="15"/>
      <c r="AH72" s="15"/>
      <c r="AI72" s="15"/>
      <c r="AJ72" s="15"/>
      <c r="AK72" s="12"/>
      <c r="AL72" s="12"/>
      <c r="AM72" s="12"/>
      <c r="AN72" s="218"/>
      <c r="AO72" s="219"/>
      <c r="AP72" s="12"/>
      <c r="AQ72" s="12"/>
      <c r="AR72" s="12"/>
      <c r="AS72" s="12"/>
      <c r="AT72" s="12"/>
      <c r="AU72" s="12"/>
      <c r="AV72" s="12"/>
      <c r="AW72" s="607"/>
      <c r="AX72" s="607"/>
      <c r="AY72" s="12"/>
      <c r="AZ72" s="12"/>
      <c r="BA72" s="145">
        <f>SUMIFS('15'!$F:$F,'15'!$N:$N,'14'!BA$6,'15'!$M:$M,'14'!$D72)</f>
        <v>0</v>
      </c>
      <c r="BB72" s="146">
        <f>SUMIFS('15'!$F:$F,'15'!$N:$N,'14'!BB$6,'15'!$M:$M,'14'!$D72)</f>
        <v>0</v>
      </c>
      <c r="BC72" s="146">
        <f>SUMIFS('15'!$F:$F,'15'!$N:$N,'14'!BC$6,'15'!$M:$M,'14'!$D72)</f>
        <v>0</v>
      </c>
      <c r="BD72" s="146">
        <f>SUMIFS('15'!$J:$J,'15'!$M:$M,'14'!$D72)</f>
        <v>0</v>
      </c>
      <c r="BE72" s="146">
        <f>SUMIFS('15'!$K:$K,'15'!$M:$M,'14'!$D72)</f>
        <v>0</v>
      </c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1"/>
      <c r="BQ72" s="291">
        <f t="shared" si="3"/>
        <v>0</v>
      </c>
    </row>
    <row r="73" spans="1:69" x14ac:dyDescent="0.2">
      <c r="A73" s="467" t="str">
        <f>'0'!$A$4</f>
        <v>………………..</v>
      </c>
      <c r="B73" s="560">
        <f>'0'!$A$2</f>
        <v>46112</v>
      </c>
      <c r="C73" s="341" t="s">
        <v>1244</v>
      </c>
      <c r="D73" s="195"/>
      <c r="E73" s="14"/>
      <c r="F73" s="23"/>
      <c r="G73" s="14"/>
      <c r="H73" s="14"/>
      <c r="I73" s="14"/>
      <c r="J73" s="14"/>
      <c r="K73" s="14"/>
      <c r="L73" s="14"/>
      <c r="M73" s="14"/>
      <c r="N73" s="14"/>
      <c r="O73" s="98"/>
      <c r="P73" s="96"/>
      <c r="Q73" s="15"/>
      <c r="R73" s="96"/>
      <c r="S73" s="15"/>
      <c r="T73" s="15"/>
      <c r="U73" s="15"/>
      <c r="V73" s="15"/>
      <c r="W73" s="15"/>
      <c r="X73" s="97"/>
      <c r="Y73" s="16"/>
      <c r="Z73" s="15"/>
      <c r="AA73" s="15"/>
      <c r="AB73" s="96"/>
      <c r="AC73" s="97"/>
      <c r="AD73" s="15"/>
      <c r="AE73" s="15"/>
      <c r="AF73" s="15"/>
      <c r="AG73" s="15"/>
      <c r="AH73" s="15"/>
      <c r="AI73" s="15"/>
      <c r="AJ73" s="15"/>
      <c r="AK73" s="12"/>
      <c r="AL73" s="12"/>
      <c r="AM73" s="12"/>
      <c r="AN73" s="218"/>
      <c r="AO73" s="219"/>
      <c r="AP73" s="12"/>
      <c r="AQ73" s="12"/>
      <c r="AR73" s="12"/>
      <c r="AS73" s="12"/>
      <c r="AT73" s="12"/>
      <c r="AU73" s="12"/>
      <c r="AV73" s="12"/>
      <c r="AW73" s="607"/>
      <c r="AX73" s="607"/>
      <c r="AY73" s="12"/>
      <c r="AZ73" s="12"/>
      <c r="BA73" s="145">
        <f>SUMIFS('15'!$F:$F,'15'!$N:$N,'14'!BA$6,'15'!$M:$M,'14'!$D73)</f>
        <v>0</v>
      </c>
      <c r="BB73" s="146">
        <f>SUMIFS('15'!$F:$F,'15'!$N:$N,'14'!BB$6,'15'!$M:$M,'14'!$D73)</f>
        <v>0</v>
      </c>
      <c r="BC73" s="146">
        <f>SUMIFS('15'!$F:$F,'15'!$N:$N,'14'!BC$6,'15'!$M:$M,'14'!$D73)</f>
        <v>0</v>
      </c>
      <c r="BD73" s="146">
        <f>SUMIFS('15'!$J:$J,'15'!$M:$M,'14'!$D73)</f>
        <v>0</v>
      </c>
      <c r="BE73" s="146">
        <f>SUMIFS('15'!$K:$K,'15'!$M:$M,'14'!$D73)</f>
        <v>0</v>
      </c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1"/>
      <c r="BQ73" s="291">
        <f t="shared" si="3"/>
        <v>0</v>
      </c>
    </row>
    <row r="74" spans="1:69" x14ac:dyDescent="0.2">
      <c r="A74" s="467" t="str">
        <f>'0'!$A$4</f>
        <v>………………..</v>
      </c>
      <c r="B74" s="560">
        <f>'0'!$A$2</f>
        <v>46112</v>
      </c>
      <c r="C74" s="341" t="s">
        <v>1244</v>
      </c>
      <c r="D74" s="195"/>
      <c r="E74" s="14"/>
      <c r="F74" s="23"/>
      <c r="G74" s="14"/>
      <c r="H74" s="14"/>
      <c r="I74" s="14"/>
      <c r="J74" s="14"/>
      <c r="K74" s="14"/>
      <c r="L74" s="14"/>
      <c r="M74" s="14"/>
      <c r="N74" s="14"/>
      <c r="O74" s="98"/>
      <c r="P74" s="96"/>
      <c r="Q74" s="15"/>
      <c r="R74" s="96"/>
      <c r="S74" s="15"/>
      <c r="T74" s="15"/>
      <c r="U74" s="15"/>
      <c r="V74" s="15"/>
      <c r="W74" s="15"/>
      <c r="X74" s="97"/>
      <c r="Y74" s="16"/>
      <c r="Z74" s="15"/>
      <c r="AA74" s="15"/>
      <c r="AB74" s="96"/>
      <c r="AC74" s="97"/>
      <c r="AD74" s="15"/>
      <c r="AE74" s="15"/>
      <c r="AF74" s="15"/>
      <c r="AG74" s="15"/>
      <c r="AH74" s="15"/>
      <c r="AI74" s="15"/>
      <c r="AJ74" s="15"/>
      <c r="AK74" s="12"/>
      <c r="AL74" s="12"/>
      <c r="AM74" s="12"/>
      <c r="AN74" s="218"/>
      <c r="AO74" s="219"/>
      <c r="AP74" s="12"/>
      <c r="AQ74" s="12"/>
      <c r="AR74" s="12"/>
      <c r="AS74" s="12"/>
      <c r="AT74" s="12"/>
      <c r="AU74" s="12"/>
      <c r="AV74" s="12"/>
      <c r="AW74" s="607"/>
      <c r="AX74" s="607"/>
      <c r="AY74" s="12"/>
      <c r="AZ74" s="12"/>
      <c r="BA74" s="145">
        <f>SUMIFS('15'!$F:$F,'15'!$N:$N,'14'!BA$6,'15'!$M:$M,'14'!$D74)</f>
        <v>0</v>
      </c>
      <c r="BB74" s="146">
        <f>SUMIFS('15'!$F:$F,'15'!$N:$N,'14'!BB$6,'15'!$M:$M,'14'!$D74)</f>
        <v>0</v>
      </c>
      <c r="BC74" s="146">
        <f>SUMIFS('15'!$F:$F,'15'!$N:$N,'14'!BC$6,'15'!$M:$M,'14'!$D74)</f>
        <v>0</v>
      </c>
      <c r="BD74" s="146">
        <f>SUMIFS('15'!$J:$J,'15'!$M:$M,'14'!$D74)</f>
        <v>0</v>
      </c>
      <c r="BE74" s="146">
        <f>SUMIFS('15'!$K:$K,'15'!$M:$M,'14'!$D74)</f>
        <v>0</v>
      </c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1"/>
      <c r="BQ74" s="291">
        <f t="shared" si="3"/>
        <v>0</v>
      </c>
    </row>
    <row r="75" spans="1:69" x14ac:dyDescent="0.2">
      <c r="A75" s="467" t="str">
        <f>'0'!$A$4</f>
        <v>………………..</v>
      </c>
      <c r="B75" s="560">
        <f>'0'!$A$2</f>
        <v>46112</v>
      </c>
      <c r="C75" s="341" t="s">
        <v>1244</v>
      </c>
      <c r="D75" s="195"/>
      <c r="E75" s="14"/>
      <c r="F75" s="23"/>
      <c r="G75" s="14"/>
      <c r="H75" s="14"/>
      <c r="I75" s="14"/>
      <c r="J75" s="14"/>
      <c r="K75" s="14"/>
      <c r="L75" s="14"/>
      <c r="M75" s="14"/>
      <c r="N75" s="14"/>
      <c r="O75" s="98"/>
      <c r="P75" s="96"/>
      <c r="Q75" s="15"/>
      <c r="R75" s="96"/>
      <c r="S75" s="15"/>
      <c r="T75" s="15"/>
      <c r="U75" s="15"/>
      <c r="V75" s="15"/>
      <c r="W75" s="15"/>
      <c r="X75" s="97"/>
      <c r="Y75" s="16"/>
      <c r="Z75" s="15"/>
      <c r="AA75" s="15"/>
      <c r="AB75" s="96"/>
      <c r="AC75" s="97"/>
      <c r="AD75" s="15"/>
      <c r="AE75" s="15"/>
      <c r="AF75" s="15"/>
      <c r="AG75" s="15"/>
      <c r="AH75" s="15"/>
      <c r="AI75" s="15"/>
      <c r="AJ75" s="15"/>
      <c r="AK75" s="12"/>
      <c r="AL75" s="12"/>
      <c r="AM75" s="12"/>
      <c r="AN75" s="218"/>
      <c r="AO75" s="219"/>
      <c r="AP75" s="12"/>
      <c r="AQ75" s="12"/>
      <c r="AR75" s="12"/>
      <c r="AS75" s="12"/>
      <c r="AT75" s="12"/>
      <c r="AU75" s="12"/>
      <c r="AV75" s="12"/>
      <c r="AW75" s="607"/>
      <c r="AX75" s="607"/>
      <c r="AY75" s="12"/>
      <c r="AZ75" s="12"/>
      <c r="BA75" s="145">
        <f>SUMIFS('15'!$F:$F,'15'!$N:$N,'14'!BA$6,'15'!$M:$M,'14'!$D75)</f>
        <v>0</v>
      </c>
      <c r="BB75" s="146">
        <f>SUMIFS('15'!$F:$F,'15'!$N:$N,'14'!BB$6,'15'!$M:$M,'14'!$D75)</f>
        <v>0</v>
      </c>
      <c r="BC75" s="146">
        <f>SUMIFS('15'!$F:$F,'15'!$N:$N,'14'!BC$6,'15'!$M:$M,'14'!$D75)</f>
        <v>0</v>
      </c>
      <c r="BD75" s="146">
        <f>SUMIFS('15'!$J:$J,'15'!$M:$M,'14'!$D75)</f>
        <v>0</v>
      </c>
      <c r="BE75" s="146">
        <f>SUMIFS('15'!$K:$K,'15'!$M:$M,'14'!$D75)</f>
        <v>0</v>
      </c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1"/>
      <c r="BQ75" s="291">
        <f t="shared" ref="BQ75:BQ138" si="4">IF(OR(COUNTBLANK(D75:H75)=5,COUNTBLANK(D75:H75)=0),0,1)+IF(D75&lt;&gt;"",COUNTIFS($D$10:$D$302,D75)-1,0)</f>
        <v>0</v>
      </c>
    </row>
    <row r="76" spans="1:69" x14ac:dyDescent="0.2">
      <c r="A76" s="467" t="str">
        <f>'0'!$A$4</f>
        <v>………………..</v>
      </c>
      <c r="B76" s="560">
        <f>'0'!$A$2</f>
        <v>46112</v>
      </c>
      <c r="C76" s="341" t="s">
        <v>1244</v>
      </c>
      <c r="D76" s="195"/>
      <c r="E76" s="14"/>
      <c r="F76" s="23"/>
      <c r="G76" s="14"/>
      <c r="H76" s="14"/>
      <c r="I76" s="14"/>
      <c r="J76" s="14"/>
      <c r="K76" s="14"/>
      <c r="L76" s="14"/>
      <c r="M76" s="14"/>
      <c r="N76" s="14"/>
      <c r="O76" s="98"/>
      <c r="P76" s="96"/>
      <c r="Q76" s="15"/>
      <c r="R76" s="96"/>
      <c r="S76" s="15"/>
      <c r="T76" s="15"/>
      <c r="U76" s="15"/>
      <c r="V76" s="15"/>
      <c r="W76" s="15"/>
      <c r="X76" s="97"/>
      <c r="Y76" s="16"/>
      <c r="Z76" s="15"/>
      <c r="AA76" s="15"/>
      <c r="AB76" s="96"/>
      <c r="AC76" s="97"/>
      <c r="AD76" s="15"/>
      <c r="AE76" s="15"/>
      <c r="AF76" s="15"/>
      <c r="AG76" s="15"/>
      <c r="AH76" s="15"/>
      <c r="AI76" s="15"/>
      <c r="AJ76" s="15"/>
      <c r="AK76" s="12"/>
      <c r="AL76" s="12"/>
      <c r="AM76" s="12"/>
      <c r="AN76" s="218"/>
      <c r="AO76" s="219"/>
      <c r="AP76" s="12"/>
      <c r="AQ76" s="12"/>
      <c r="AR76" s="12"/>
      <c r="AS76" s="12"/>
      <c r="AT76" s="12"/>
      <c r="AU76" s="12"/>
      <c r="AV76" s="12"/>
      <c r="AW76" s="607"/>
      <c r="AX76" s="607"/>
      <c r="AY76" s="12"/>
      <c r="AZ76" s="12"/>
      <c r="BA76" s="145">
        <f>SUMIFS('15'!$F:$F,'15'!$N:$N,'14'!BA$6,'15'!$M:$M,'14'!$D76)</f>
        <v>0</v>
      </c>
      <c r="BB76" s="146">
        <f>SUMIFS('15'!$F:$F,'15'!$N:$N,'14'!BB$6,'15'!$M:$M,'14'!$D76)</f>
        <v>0</v>
      </c>
      <c r="BC76" s="146">
        <f>SUMIFS('15'!$F:$F,'15'!$N:$N,'14'!BC$6,'15'!$M:$M,'14'!$D76)</f>
        <v>0</v>
      </c>
      <c r="BD76" s="146">
        <f>SUMIFS('15'!$J:$J,'15'!$M:$M,'14'!$D76)</f>
        <v>0</v>
      </c>
      <c r="BE76" s="146">
        <f>SUMIFS('15'!$K:$K,'15'!$M:$M,'14'!$D76)</f>
        <v>0</v>
      </c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1"/>
      <c r="BQ76" s="291">
        <f t="shared" si="4"/>
        <v>0</v>
      </c>
    </row>
    <row r="77" spans="1:69" x14ac:dyDescent="0.2">
      <c r="A77" s="467" t="str">
        <f>'0'!$A$4</f>
        <v>………………..</v>
      </c>
      <c r="B77" s="560">
        <f>'0'!$A$2</f>
        <v>46112</v>
      </c>
      <c r="C77" s="341" t="s">
        <v>1244</v>
      </c>
      <c r="D77" s="195"/>
      <c r="E77" s="14"/>
      <c r="F77" s="23"/>
      <c r="G77" s="14"/>
      <c r="H77" s="14"/>
      <c r="I77" s="14"/>
      <c r="J77" s="14"/>
      <c r="K77" s="14"/>
      <c r="L77" s="14"/>
      <c r="M77" s="14"/>
      <c r="N77" s="14"/>
      <c r="O77" s="98"/>
      <c r="P77" s="96"/>
      <c r="Q77" s="15"/>
      <c r="R77" s="96"/>
      <c r="S77" s="15"/>
      <c r="T77" s="15"/>
      <c r="U77" s="15"/>
      <c r="V77" s="15"/>
      <c r="W77" s="15"/>
      <c r="X77" s="97"/>
      <c r="Y77" s="16"/>
      <c r="Z77" s="15"/>
      <c r="AA77" s="15"/>
      <c r="AB77" s="96"/>
      <c r="AC77" s="97"/>
      <c r="AD77" s="15"/>
      <c r="AE77" s="15"/>
      <c r="AF77" s="15"/>
      <c r="AG77" s="15"/>
      <c r="AH77" s="15"/>
      <c r="AI77" s="15"/>
      <c r="AJ77" s="15"/>
      <c r="AK77" s="12"/>
      <c r="AL77" s="12"/>
      <c r="AM77" s="12"/>
      <c r="AN77" s="218"/>
      <c r="AO77" s="219"/>
      <c r="AP77" s="12"/>
      <c r="AQ77" s="12"/>
      <c r="AR77" s="12"/>
      <c r="AS77" s="12"/>
      <c r="AT77" s="12"/>
      <c r="AU77" s="12"/>
      <c r="AV77" s="12"/>
      <c r="AW77" s="607"/>
      <c r="AX77" s="607"/>
      <c r="AY77" s="12"/>
      <c r="AZ77" s="12"/>
      <c r="BA77" s="145">
        <f>SUMIFS('15'!$F:$F,'15'!$N:$N,'14'!BA$6,'15'!$M:$M,'14'!$D77)</f>
        <v>0</v>
      </c>
      <c r="BB77" s="146">
        <f>SUMIFS('15'!$F:$F,'15'!$N:$N,'14'!BB$6,'15'!$M:$M,'14'!$D77)</f>
        <v>0</v>
      </c>
      <c r="BC77" s="146">
        <f>SUMIFS('15'!$F:$F,'15'!$N:$N,'14'!BC$6,'15'!$M:$M,'14'!$D77)</f>
        <v>0</v>
      </c>
      <c r="BD77" s="146">
        <f>SUMIFS('15'!$J:$J,'15'!$M:$M,'14'!$D77)</f>
        <v>0</v>
      </c>
      <c r="BE77" s="146">
        <f>SUMIFS('15'!$K:$K,'15'!$M:$M,'14'!$D77)</f>
        <v>0</v>
      </c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1"/>
      <c r="BQ77" s="291">
        <f t="shared" si="4"/>
        <v>0</v>
      </c>
    </row>
    <row r="78" spans="1:69" x14ac:dyDescent="0.2">
      <c r="A78" s="467" t="str">
        <f>'0'!$A$4</f>
        <v>………………..</v>
      </c>
      <c r="B78" s="560">
        <f>'0'!$A$2</f>
        <v>46112</v>
      </c>
      <c r="C78" s="341" t="s">
        <v>1244</v>
      </c>
      <c r="D78" s="195"/>
      <c r="E78" s="14"/>
      <c r="F78" s="23"/>
      <c r="G78" s="14"/>
      <c r="H78" s="14"/>
      <c r="I78" s="14"/>
      <c r="J78" s="14"/>
      <c r="K78" s="14"/>
      <c r="L78" s="14"/>
      <c r="M78" s="14"/>
      <c r="N78" s="14"/>
      <c r="O78" s="98"/>
      <c r="P78" s="96"/>
      <c r="Q78" s="15"/>
      <c r="R78" s="96"/>
      <c r="S78" s="15"/>
      <c r="T78" s="15"/>
      <c r="U78" s="15"/>
      <c r="V78" s="15"/>
      <c r="W78" s="15"/>
      <c r="X78" s="97"/>
      <c r="Y78" s="16"/>
      <c r="Z78" s="15"/>
      <c r="AA78" s="15"/>
      <c r="AB78" s="96"/>
      <c r="AC78" s="97"/>
      <c r="AD78" s="15"/>
      <c r="AE78" s="15"/>
      <c r="AF78" s="15"/>
      <c r="AG78" s="15"/>
      <c r="AH78" s="15"/>
      <c r="AI78" s="15"/>
      <c r="AJ78" s="15"/>
      <c r="AK78" s="12"/>
      <c r="AL78" s="12"/>
      <c r="AM78" s="12"/>
      <c r="AN78" s="218"/>
      <c r="AO78" s="219"/>
      <c r="AP78" s="12"/>
      <c r="AQ78" s="12"/>
      <c r="AR78" s="12"/>
      <c r="AS78" s="12"/>
      <c r="AT78" s="12"/>
      <c r="AU78" s="12"/>
      <c r="AV78" s="12"/>
      <c r="AW78" s="607"/>
      <c r="AX78" s="607"/>
      <c r="AY78" s="12"/>
      <c r="AZ78" s="12"/>
      <c r="BA78" s="145">
        <f>SUMIFS('15'!$F:$F,'15'!$N:$N,'14'!BA$6,'15'!$M:$M,'14'!$D78)</f>
        <v>0</v>
      </c>
      <c r="BB78" s="146">
        <f>SUMIFS('15'!$F:$F,'15'!$N:$N,'14'!BB$6,'15'!$M:$M,'14'!$D78)</f>
        <v>0</v>
      </c>
      <c r="BC78" s="146">
        <f>SUMIFS('15'!$F:$F,'15'!$N:$N,'14'!BC$6,'15'!$M:$M,'14'!$D78)</f>
        <v>0</v>
      </c>
      <c r="BD78" s="146">
        <f>SUMIFS('15'!$J:$J,'15'!$M:$M,'14'!$D78)</f>
        <v>0</v>
      </c>
      <c r="BE78" s="146">
        <f>SUMIFS('15'!$K:$K,'15'!$M:$M,'14'!$D78)</f>
        <v>0</v>
      </c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1"/>
      <c r="BQ78" s="291">
        <f t="shared" si="4"/>
        <v>0</v>
      </c>
    </row>
    <row r="79" spans="1:69" x14ac:dyDescent="0.2">
      <c r="A79" s="467" t="str">
        <f>'0'!$A$4</f>
        <v>………………..</v>
      </c>
      <c r="B79" s="560">
        <f>'0'!$A$2</f>
        <v>46112</v>
      </c>
      <c r="C79" s="341" t="s">
        <v>1244</v>
      </c>
      <c r="D79" s="195"/>
      <c r="E79" s="14"/>
      <c r="F79" s="23"/>
      <c r="G79" s="14"/>
      <c r="H79" s="14"/>
      <c r="I79" s="14"/>
      <c r="J79" s="14"/>
      <c r="K79" s="14"/>
      <c r="L79" s="14"/>
      <c r="M79" s="14"/>
      <c r="N79" s="14"/>
      <c r="O79" s="98"/>
      <c r="P79" s="96"/>
      <c r="Q79" s="15"/>
      <c r="R79" s="96"/>
      <c r="S79" s="15"/>
      <c r="T79" s="15"/>
      <c r="U79" s="15"/>
      <c r="V79" s="15"/>
      <c r="W79" s="15"/>
      <c r="X79" s="97"/>
      <c r="Y79" s="16"/>
      <c r="Z79" s="15"/>
      <c r="AA79" s="15"/>
      <c r="AB79" s="96"/>
      <c r="AC79" s="97"/>
      <c r="AD79" s="15"/>
      <c r="AE79" s="15"/>
      <c r="AF79" s="15"/>
      <c r="AG79" s="15"/>
      <c r="AH79" s="15"/>
      <c r="AI79" s="15"/>
      <c r="AJ79" s="15"/>
      <c r="AK79" s="12"/>
      <c r="AL79" s="12"/>
      <c r="AM79" s="12"/>
      <c r="AN79" s="218"/>
      <c r="AO79" s="219"/>
      <c r="AP79" s="12"/>
      <c r="AQ79" s="12"/>
      <c r="AR79" s="12"/>
      <c r="AS79" s="12"/>
      <c r="AT79" s="12"/>
      <c r="AU79" s="12"/>
      <c r="AV79" s="12"/>
      <c r="AW79" s="607"/>
      <c r="AX79" s="607"/>
      <c r="AY79" s="12"/>
      <c r="AZ79" s="12"/>
      <c r="BA79" s="145">
        <f>SUMIFS('15'!$F:$F,'15'!$N:$N,'14'!BA$6,'15'!$M:$M,'14'!$D79)</f>
        <v>0</v>
      </c>
      <c r="BB79" s="146">
        <f>SUMIFS('15'!$F:$F,'15'!$N:$N,'14'!BB$6,'15'!$M:$M,'14'!$D79)</f>
        <v>0</v>
      </c>
      <c r="BC79" s="146">
        <f>SUMIFS('15'!$F:$F,'15'!$N:$N,'14'!BC$6,'15'!$M:$M,'14'!$D79)</f>
        <v>0</v>
      </c>
      <c r="BD79" s="146">
        <f>SUMIFS('15'!$J:$J,'15'!$M:$M,'14'!$D79)</f>
        <v>0</v>
      </c>
      <c r="BE79" s="146">
        <f>SUMIFS('15'!$K:$K,'15'!$M:$M,'14'!$D79)</f>
        <v>0</v>
      </c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1"/>
      <c r="BQ79" s="291">
        <f t="shared" si="4"/>
        <v>0</v>
      </c>
    </row>
    <row r="80" spans="1:69" x14ac:dyDescent="0.2">
      <c r="A80" s="467" t="str">
        <f>'0'!$A$4</f>
        <v>………………..</v>
      </c>
      <c r="B80" s="560">
        <f>'0'!$A$2</f>
        <v>46112</v>
      </c>
      <c r="C80" s="341" t="s">
        <v>1244</v>
      </c>
      <c r="D80" s="195"/>
      <c r="E80" s="14"/>
      <c r="F80" s="23"/>
      <c r="G80" s="14"/>
      <c r="H80" s="14"/>
      <c r="I80" s="14"/>
      <c r="J80" s="14"/>
      <c r="K80" s="14"/>
      <c r="L80" s="14"/>
      <c r="M80" s="14"/>
      <c r="N80" s="14"/>
      <c r="O80" s="98"/>
      <c r="P80" s="96"/>
      <c r="Q80" s="15"/>
      <c r="R80" s="96"/>
      <c r="S80" s="15"/>
      <c r="T80" s="15"/>
      <c r="U80" s="15"/>
      <c r="V80" s="15"/>
      <c r="W80" s="15"/>
      <c r="X80" s="97"/>
      <c r="Y80" s="16"/>
      <c r="Z80" s="15"/>
      <c r="AA80" s="15"/>
      <c r="AB80" s="96"/>
      <c r="AC80" s="97"/>
      <c r="AD80" s="15"/>
      <c r="AE80" s="15"/>
      <c r="AF80" s="15"/>
      <c r="AG80" s="15"/>
      <c r="AH80" s="15"/>
      <c r="AI80" s="15"/>
      <c r="AJ80" s="15"/>
      <c r="AK80" s="12"/>
      <c r="AL80" s="12"/>
      <c r="AM80" s="12"/>
      <c r="AN80" s="218"/>
      <c r="AO80" s="219"/>
      <c r="AP80" s="12"/>
      <c r="AQ80" s="12"/>
      <c r="AR80" s="12"/>
      <c r="AS80" s="12"/>
      <c r="AT80" s="12"/>
      <c r="AU80" s="12"/>
      <c r="AV80" s="12"/>
      <c r="AW80" s="607"/>
      <c r="AX80" s="607"/>
      <c r="AY80" s="12"/>
      <c r="AZ80" s="12"/>
      <c r="BA80" s="145">
        <f>SUMIFS('15'!$F:$F,'15'!$N:$N,'14'!BA$6,'15'!$M:$M,'14'!$D80)</f>
        <v>0</v>
      </c>
      <c r="BB80" s="146">
        <f>SUMIFS('15'!$F:$F,'15'!$N:$N,'14'!BB$6,'15'!$M:$M,'14'!$D80)</f>
        <v>0</v>
      </c>
      <c r="BC80" s="146">
        <f>SUMIFS('15'!$F:$F,'15'!$N:$N,'14'!BC$6,'15'!$M:$M,'14'!$D80)</f>
        <v>0</v>
      </c>
      <c r="BD80" s="146">
        <f>SUMIFS('15'!$J:$J,'15'!$M:$M,'14'!$D80)</f>
        <v>0</v>
      </c>
      <c r="BE80" s="146">
        <f>SUMIFS('15'!$K:$K,'15'!$M:$M,'14'!$D80)</f>
        <v>0</v>
      </c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1"/>
      <c r="BQ80" s="291">
        <f t="shared" si="4"/>
        <v>0</v>
      </c>
    </row>
    <row r="81" spans="1:69" x14ac:dyDescent="0.2">
      <c r="A81" s="467" t="str">
        <f>'0'!$A$4</f>
        <v>………………..</v>
      </c>
      <c r="B81" s="560">
        <f>'0'!$A$2</f>
        <v>46112</v>
      </c>
      <c r="C81" s="341" t="s">
        <v>1244</v>
      </c>
      <c r="D81" s="195"/>
      <c r="E81" s="14"/>
      <c r="F81" s="23"/>
      <c r="G81" s="14"/>
      <c r="H81" s="14"/>
      <c r="I81" s="14"/>
      <c r="J81" s="14"/>
      <c r="K81" s="14"/>
      <c r="L81" s="14"/>
      <c r="M81" s="14"/>
      <c r="N81" s="14"/>
      <c r="O81" s="98"/>
      <c r="P81" s="96"/>
      <c r="Q81" s="15"/>
      <c r="R81" s="96"/>
      <c r="S81" s="15"/>
      <c r="T81" s="15"/>
      <c r="U81" s="15"/>
      <c r="V81" s="15"/>
      <c r="W81" s="15"/>
      <c r="X81" s="97"/>
      <c r="Y81" s="16"/>
      <c r="Z81" s="15"/>
      <c r="AA81" s="15"/>
      <c r="AB81" s="96"/>
      <c r="AC81" s="97"/>
      <c r="AD81" s="15"/>
      <c r="AE81" s="15"/>
      <c r="AF81" s="15"/>
      <c r="AG81" s="15"/>
      <c r="AH81" s="15"/>
      <c r="AI81" s="15"/>
      <c r="AJ81" s="15"/>
      <c r="AK81" s="12"/>
      <c r="AL81" s="12"/>
      <c r="AM81" s="12"/>
      <c r="AN81" s="218"/>
      <c r="AO81" s="219"/>
      <c r="AP81" s="12"/>
      <c r="AQ81" s="12"/>
      <c r="AR81" s="12"/>
      <c r="AS81" s="12"/>
      <c r="AT81" s="12"/>
      <c r="AU81" s="12"/>
      <c r="AV81" s="12"/>
      <c r="AW81" s="607"/>
      <c r="AX81" s="607"/>
      <c r="AY81" s="12"/>
      <c r="AZ81" s="12"/>
      <c r="BA81" s="145">
        <f>SUMIFS('15'!$F:$F,'15'!$N:$N,'14'!BA$6,'15'!$M:$M,'14'!$D81)</f>
        <v>0</v>
      </c>
      <c r="BB81" s="146">
        <f>SUMIFS('15'!$F:$F,'15'!$N:$N,'14'!BB$6,'15'!$M:$M,'14'!$D81)</f>
        <v>0</v>
      </c>
      <c r="BC81" s="146">
        <f>SUMIFS('15'!$F:$F,'15'!$N:$N,'14'!BC$6,'15'!$M:$M,'14'!$D81)</f>
        <v>0</v>
      </c>
      <c r="BD81" s="146">
        <f>SUMIFS('15'!$J:$J,'15'!$M:$M,'14'!$D81)</f>
        <v>0</v>
      </c>
      <c r="BE81" s="146">
        <f>SUMIFS('15'!$K:$K,'15'!$M:$M,'14'!$D81)</f>
        <v>0</v>
      </c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1"/>
      <c r="BQ81" s="291">
        <f t="shared" si="4"/>
        <v>0</v>
      </c>
    </row>
    <row r="82" spans="1:69" x14ac:dyDescent="0.2">
      <c r="A82" s="467" t="str">
        <f>'0'!$A$4</f>
        <v>………………..</v>
      </c>
      <c r="B82" s="560">
        <f>'0'!$A$2</f>
        <v>46112</v>
      </c>
      <c r="C82" s="341" t="s">
        <v>1244</v>
      </c>
      <c r="D82" s="195"/>
      <c r="E82" s="14"/>
      <c r="F82" s="23"/>
      <c r="G82" s="14"/>
      <c r="H82" s="14"/>
      <c r="I82" s="14"/>
      <c r="J82" s="14"/>
      <c r="K82" s="14"/>
      <c r="L82" s="14"/>
      <c r="M82" s="14"/>
      <c r="N82" s="14"/>
      <c r="O82" s="98"/>
      <c r="P82" s="96"/>
      <c r="Q82" s="15"/>
      <c r="R82" s="96"/>
      <c r="S82" s="15"/>
      <c r="T82" s="15"/>
      <c r="U82" s="15"/>
      <c r="V82" s="15"/>
      <c r="W82" s="15"/>
      <c r="X82" s="97"/>
      <c r="Y82" s="16"/>
      <c r="Z82" s="15"/>
      <c r="AA82" s="15"/>
      <c r="AB82" s="96"/>
      <c r="AC82" s="97"/>
      <c r="AD82" s="15"/>
      <c r="AE82" s="15"/>
      <c r="AF82" s="15"/>
      <c r="AG82" s="15"/>
      <c r="AH82" s="15"/>
      <c r="AI82" s="15"/>
      <c r="AJ82" s="15"/>
      <c r="AK82" s="12"/>
      <c r="AL82" s="12"/>
      <c r="AM82" s="12"/>
      <c r="AN82" s="218"/>
      <c r="AO82" s="219"/>
      <c r="AP82" s="12"/>
      <c r="AQ82" s="12"/>
      <c r="AR82" s="12"/>
      <c r="AS82" s="12"/>
      <c r="AT82" s="12"/>
      <c r="AU82" s="12"/>
      <c r="AV82" s="12"/>
      <c r="AW82" s="607"/>
      <c r="AX82" s="607"/>
      <c r="AY82" s="12"/>
      <c r="AZ82" s="12"/>
      <c r="BA82" s="145">
        <f>SUMIFS('15'!$F:$F,'15'!$N:$N,'14'!BA$6,'15'!$M:$M,'14'!$D82)</f>
        <v>0</v>
      </c>
      <c r="BB82" s="146">
        <f>SUMIFS('15'!$F:$F,'15'!$N:$N,'14'!BB$6,'15'!$M:$M,'14'!$D82)</f>
        <v>0</v>
      </c>
      <c r="BC82" s="146">
        <f>SUMIFS('15'!$F:$F,'15'!$N:$N,'14'!BC$6,'15'!$M:$M,'14'!$D82)</f>
        <v>0</v>
      </c>
      <c r="BD82" s="146">
        <f>SUMIFS('15'!$J:$J,'15'!$M:$M,'14'!$D82)</f>
        <v>0</v>
      </c>
      <c r="BE82" s="146">
        <f>SUMIFS('15'!$K:$K,'15'!$M:$M,'14'!$D82)</f>
        <v>0</v>
      </c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1"/>
      <c r="BQ82" s="291">
        <f t="shared" si="4"/>
        <v>0</v>
      </c>
    </row>
    <row r="83" spans="1:69" x14ac:dyDescent="0.2">
      <c r="A83" s="467" t="str">
        <f>'0'!$A$4</f>
        <v>………………..</v>
      </c>
      <c r="B83" s="560">
        <f>'0'!$A$2</f>
        <v>46112</v>
      </c>
      <c r="C83" s="341" t="s">
        <v>1244</v>
      </c>
      <c r="D83" s="195"/>
      <c r="E83" s="14"/>
      <c r="F83" s="23"/>
      <c r="G83" s="14"/>
      <c r="H83" s="14"/>
      <c r="I83" s="14"/>
      <c r="J83" s="14"/>
      <c r="K83" s="14"/>
      <c r="L83" s="14"/>
      <c r="M83" s="14"/>
      <c r="N83" s="14"/>
      <c r="O83" s="98"/>
      <c r="P83" s="96"/>
      <c r="Q83" s="15"/>
      <c r="R83" s="96"/>
      <c r="S83" s="15"/>
      <c r="T83" s="15"/>
      <c r="U83" s="15"/>
      <c r="V83" s="15"/>
      <c r="W83" s="15"/>
      <c r="X83" s="97"/>
      <c r="Y83" s="16"/>
      <c r="Z83" s="15"/>
      <c r="AA83" s="15"/>
      <c r="AB83" s="96"/>
      <c r="AC83" s="97"/>
      <c r="AD83" s="15"/>
      <c r="AE83" s="15"/>
      <c r="AF83" s="15"/>
      <c r="AG83" s="15"/>
      <c r="AH83" s="15"/>
      <c r="AI83" s="15"/>
      <c r="AJ83" s="15"/>
      <c r="AK83" s="12"/>
      <c r="AL83" s="12"/>
      <c r="AM83" s="12"/>
      <c r="AN83" s="218"/>
      <c r="AO83" s="219"/>
      <c r="AP83" s="12"/>
      <c r="AQ83" s="12"/>
      <c r="AR83" s="12"/>
      <c r="AS83" s="12"/>
      <c r="AT83" s="12"/>
      <c r="AU83" s="12"/>
      <c r="AV83" s="12"/>
      <c r="AW83" s="607"/>
      <c r="AX83" s="607"/>
      <c r="AY83" s="12"/>
      <c r="AZ83" s="12"/>
      <c r="BA83" s="145">
        <f>SUMIFS('15'!$F:$F,'15'!$N:$N,'14'!BA$6,'15'!$M:$M,'14'!$D83)</f>
        <v>0</v>
      </c>
      <c r="BB83" s="146">
        <f>SUMIFS('15'!$F:$F,'15'!$N:$N,'14'!BB$6,'15'!$M:$M,'14'!$D83)</f>
        <v>0</v>
      </c>
      <c r="BC83" s="146">
        <f>SUMIFS('15'!$F:$F,'15'!$N:$N,'14'!BC$6,'15'!$M:$M,'14'!$D83)</f>
        <v>0</v>
      </c>
      <c r="BD83" s="146">
        <f>SUMIFS('15'!$J:$J,'15'!$M:$M,'14'!$D83)</f>
        <v>0</v>
      </c>
      <c r="BE83" s="146">
        <f>SUMIFS('15'!$K:$K,'15'!$M:$M,'14'!$D83)</f>
        <v>0</v>
      </c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1"/>
      <c r="BQ83" s="291">
        <f t="shared" si="4"/>
        <v>0</v>
      </c>
    </row>
    <row r="84" spans="1:69" x14ac:dyDescent="0.2">
      <c r="A84" s="467" t="str">
        <f>'0'!$A$4</f>
        <v>………………..</v>
      </c>
      <c r="B84" s="560">
        <f>'0'!$A$2</f>
        <v>46112</v>
      </c>
      <c r="C84" s="341" t="s">
        <v>1244</v>
      </c>
      <c r="D84" s="195"/>
      <c r="E84" s="14"/>
      <c r="F84" s="23"/>
      <c r="G84" s="14"/>
      <c r="H84" s="14"/>
      <c r="I84" s="14"/>
      <c r="J84" s="14"/>
      <c r="K84" s="14"/>
      <c r="L84" s="14"/>
      <c r="M84" s="14"/>
      <c r="N84" s="14"/>
      <c r="O84" s="98"/>
      <c r="P84" s="96"/>
      <c r="Q84" s="15"/>
      <c r="R84" s="96"/>
      <c r="S84" s="15"/>
      <c r="T84" s="15"/>
      <c r="U84" s="15"/>
      <c r="V84" s="15"/>
      <c r="W84" s="15"/>
      <c r="X84" s="97"/>
      <c r="Y84" s="16"/>
      <c r="Z84" s="15"/>
      <c r="AA84" s="15"/>
      <c r="AB84" s="96"/>
      <c r="AC84" s="97"/>
      <c r="AD84" s="15"/>
      <c r="AE84" s="15"/>
      <c r="AF84" s="15"/>
      <c r="AG84" s="15"/>
      <c r="AH84" s="15"/>
      <c r="AI84" s="15"/>
      <c r="AJ84" s="15"/>
      <c r="AK84" s="12"/>
      <c r="AL84" s="12"/>
      <c r="AM84" s="12"/>
      <c r="AN84" s="218"/>
      <c r="AO84" s="219"/>
      <c r="AP84" s="12"/>
      <c r="AQ84" s="12"/>
      <c r="AR84" s="12"/>
      <c r="AS84" s="12"/>
      <c r="AT84" s="12"/>
      <c r="AU84" s="12"/>
      <c r="AV84" s="12"/>
      <c r="AW84" s="607"/>
      <c r="AX84" s="607"/>
      <c r="AY84" s="12"/>
      <c r="AZ84" s="12"/>
      <c r="BA84" s="145">
        <f>SUMIFS('15'!$F:$F,'15'!$N:$N,'14'!BA$6,'15'!$M:$M,'14'!$D84)</f>
        <v>0</v>
      </c>
      <c r="BB84" s="146">
        <f>SUMIFS('15'!$F:$F,'15'!$N:$N,'14'!BB$6,'15'!$M:$M,'14'!$D84)</f>
        <v>0</v>
      </c>
      <c r="BC84" s="146">
        <f>SUMIFS('15'!$F:$F,'15'!$N:$N,'14'!BC$6,'15'!$M:$M,'14'!$D84)</f>
        <v>0</v>
      </c>
      <c r="BD84" s="146">
        <f>SUMIFS('15'!$J:$J,'15'!$M:$M,'14'!$D84)</f>
        <v>0</v>
      </c>
      <c r="BE84" s="146">
        <f>SUMIFS('15'!$K:$K,'15'!$M:$M,'14'!$D84)</f>
        <v>0</v>
      </c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1"/>
      <c r="BQ84" s="291">
        <f t="shared" si="4"/>
        <v>0</v>
      </c>
    </row>
    <row r="85" spans="1:69" x14ac:dyDescent="0.2">
      <c r="A85" s="467" t="str">
        <f>'0'!$A$4</f>
        <v>………………..</v>
      </c>
      <c r="B85" s="560">
        <f>'0'!$A$2</f>
        <v>46112</v>
      </c>
      <c r="C85" s="341" t="s">
        <v>1244</v>
      </c>
      <c r="D85" s="195"/>
      <c r="E85" s="14"/>
      <c r="F85" s="23"/>
      <c r="G85" s="14"/>
      <c r="H85" s="14"/>
      <c r="I85" s="14"/>
      <c r="J85" s="14"/>
      <c r="K85" s="14"/>
      <c r="L85" s="14"/>
      <c r="M85" s="14"/>
      <c r="N85" s="14"/>
      <c r="O85" s="98"/>
      <c r="P85" s="96"/>
      <c r="Q85" s="15"/>
      <c r="R85" s="96"/>
      <c r="S85" s="15"/>
      <c r="T85" s="15"/>
      <c r="U85" s="15"/>
      <c r="V85" s="15"/>
      <c r="W85" s="15"/>
      <c r="X85" s="97"/>
      <c r="Y85" s="16"/>
      <c r="Z85" s="15"/>
      <c r="AA85" s="15"/>
      <c r="AB85" s="96"/>
      <c r="AC85" s="97"/>
      <c r="AD85" s="15"/>
      <c r="AE85" s="15"/>
      <c r="AF85" s="15"/>
      <c r="AG85" s="15"/>
      <c r="AH85" s="15"/>
      <c r="AI85" s="15"/>
      <c r="AJ85" s="15"/>
      <c r="AK85" s="12"/>
      <c r="AL85" s="12"/>
      <c r="AM85" s="12"/>
      <c r="AN85" s="218"/>
      <c r="AO85" s="219"/>
      <c r="AP85" s="12"/>
      <c r="AQ85" s="12"/>
      <c r="AR85" s="12"/>
      <c r="AS85" s="12"/>
      <c r="AT85" s="12"/>
      <c r="AU85" s="12"/>
      <c r="AV85" s="12"/>
      <c r="AW85" s="607"/>
      <c r="AX85" s="607"/>
      <c r="AY85" s="12"/>
      <c r="AZ85" s="12"/>
      <c r="BA85" s="145">
        <f>SUMIFS('15'!$F:$F,'15'!$N:$N,'14'!BA$6,'15'!$M:$M,'14'!$D85)</f>
        <v>0</v>
      </c>
      <c r="BB85" s="146">
        <f>SUMIFS('15'!$F:$F,'15'!$N:$N,'14'!BB$6,'15'!$M:$M,'14'!$D85)</f>
        <v>0</v>
      </c>
      <c r="BC85" s="146">
        <f>SUMIFS('15'!$F:$F,'15'!$N:$N,'14'!BC$6,'15'!$M:$M,'14'!$D85)</f>
        <v>0</v>
      </c>
      <c r="BD85" s="146">
        <f>SUMIFS('15'!$J:$J,'15'!$M:$M,'14'!$D85)</f>
        <v>0</v>
      </c>
      <c r="BE85" s="146">
        <f>SUMIFS('15'!$K:$K,'15'!$M:$M,'14'!$D85)</f>
        <v>0</v>
      </c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1"/>
      <c r="BQ85" s="291">
        <f t="shared" si="4"/>
        <v>0</v>
      </c>
    </row>
    <row r="86" spans="1:69" x14ac:dyDescent="0.2">
      <c r="A86" s="467" t="str">
        <f>'0'!$A$4</f>
        <v>………………..</v>
      </c>
      <c r="B86" s="560">
        <f>'0'!$A$2</f>
        <v>46112</v>
      </c>
      <c r="C86" s="341" t="s">
        <v>1244</v>
      </c>
      <c r="D86" s="195"/>
      <c r="E86" s="14"/>
      <c r="F86" s="23"/>
      <c r="G86" s="14"/>
      <c r="H86" s="14"/>
      <c r="I86" s="14"/>
      <c r="J86" s="14"/>
      <c r="K86" s="14"/>
      <c r="L86" s="14"/>
      <c r="M86" s="14"/>
      <c r="N86" s="14"/>
      <c r="O86" s="98"/>
      <c r="P86" s="96"/>
      <c r="Q86" s="15"/>
      <c r="R86" s="96"/>
      <c r="S86" s="15"/>
      <c r="T86" s="15"/>
      <c r="U86" s="15"/>
      <c r="V86" s="15"/>
      <c r="W86" s="15"/>
      <c r="X86" s="97"/>
      <c r="Y86" s="16"/>
      <c r="Z86" s="15"/>
      <c r="AA86" s="15"/>
      <c r="AB86" s="96"/>
      <c r="AC86" s="97"/>
      <c r="AD86" s="15"/>
      <c r="AE86" s="15"/>
      <c r="AF86" s="15"/>
      <c r="AG86" s="15"/>
      <c r="AH86" s="15"/>
      <c r="AI86" s="15"/>
      <c r="AJ86" s="15"/>
      <c r="AK86" s="12"/>
      <c r="AL86" s="12"/>
      <c r="AM86" s="12"/>
      <c r="AN86" s="218"/>
      <c r="AO86" s="219"/>
      <c r="AP86" s="12"/>
      <c r="AQ86" s="12"/>
      <c r="AR86" s="12"/>
      <c r="AS86" s="12"/>
      <c r="AT86" s="12"/>
      <c r="AU86" s="12"/>
      <c r="AV86" s="12"/>
      <c r="AW86" s="607"/>
      <c r="AX86" s="607"/>
      <c r="AY86" s="12"/>
      <c r="AZ86" s="12"/>
      <c r="BA86" s="145">
        <f>SUMIFS('15'!$F:$F,'15'!$N:$N,'14'!BA$6,'15'!$M:$M,'14'!$D86)</f>
        <v>0</v>
      </c>
      <c r="BB86" s="146">
        <f>SUMIFS('15'!$F:$F,'15'!$N:$N,'14'!BB$6,'15'!$M:$M,'14'!$D86)</f>
        <v>0</v>
      </c>
      <c r="BC86" s="146">
        <f>SUMIFS('15'!$F:$F,'15'!$N:$N,'14'!BC$6,'15'!$M:$M,'14'!$D86)</f>
        <v>0</v>
      </c>
      <c r="BD86" s="146">
        <f>SUMIFS('15'!$J:$J,'15'!$M:$M,'14'!$D86)</f>
        <v>0</v>
      </c>
      <c r="BE86" s="146">
        <f>SUMIFS('15'!$K:$K,'15'!$M:$M,'14'!$D86)</f>
        <v>0</v>
      </c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1"/>
      <c r="BQ86" s="291">
        <f t="shared" si="4"/>
        <v>0</v>
      </c>
    </row>
    <row r="87" spans="1:69" x14ac:dyDescent="0.2">
      <c r="A87" s="467" t="str">
        <f>'0'!$A$4</f>
        <v>………………..</v>
      </c>
      <c r="B87" s="560">
        <f>'0'!$A$2</f>
        <v>46112</v>
      </c>
      <c r="C87" s="341" t="s">
        <v>1244</v>
      </c>
      <c r="D87" s="195"/>
      <c r="E87" s="14"/>
      <c r="F87" s="23"/>
      <c r="G87" s="14"/>
      <c r="H87" s="14"/>
      <c r="I87" s="14"/>
      <c r="J87" s="14"/>
      <c r="K87" s="14"/>
      <c r="L87" s="14"/>
      <c r="M87" s="14"/>
      <c r="N87" s="14"/>
      <c r="O87" s="98"/>
      <c r="P87" s="96"/>
      <c r="Q87" s="15"/>
      <c r="R87" s="96"/>
      <c r="S87" s="15"/>
      <c r="T87" s="15"/>
      <c r="U87" s="15"/>
      <c r="V87" s="15"/>
      <c r="W87" s="15"/>
      <c r="X87" s="97"/>
      <c r="Y87" s="16"/>
      <c r="Z87" s="15"/>
      <c r="AA87" s="15"/>
      <c r="AB87" s="96"/>
      <c r="AC87" s="97"/>
      <c r="AD87" s="15"/>
      <c r="AE87" s="15"/>
      <c r="AF87" s="15"/>
      <c r="AG87" s="15"/>
      <c r="AH87" s="15"/>
      <c r="AI87" s="15"/>
      <c r="AJ87" s="15"/>
      <c r="AK87" s="12"/>
      <c r="AL87" s="12"/>
      <c r="AM87" s="12"/>
      <c r="AN87" s="218"/>
      <c r="AO87" s="219"/>
      <c r="AP87" s="12"/>
      <c r="AQ87" s="12"/>
      <c r="AR87" s="12"/>
      <c r="AS87" s="12"/>
      <c r="AT87" s="12"/>
      <c r="AU87" s="12"/>
      <c r="AV87" s="12"/>
      <c r="AW87" s="607"/>
      <c r="AX87" s="607"/>
      <c r="AY87" s="12"/>
      <c r="AZ87" s="12"/>
      <c r="BA87" s="145">
        <f>SUMIFS('15'!$F:$F,'15'!$N:$N,'14'!BA$6,'15'!$M:$M,'14'!$D87)</f>
        <v>0</v>
      </c>
      <c r="BB87" s="146">
        <f>SUMIFS('15'!$F:$F,'15'!$N:$N,'14'!BB$6,'15'!$M:$M,'14'!$D87)</f>
        <v>0</v>
      </c>
      <c r="BC87" s="146">
        <f>SUMIFS('15'!$F:$F,'15'!$N:$N,'14'!BC$6,'15'!$M:$M,'14'!$D87)</f>
        <v>0</v>
      </c>
      <c r="BD87" s="146">
        <f>SUMIFS('15'!$J:$J,'15'!$M:$M,'14'!$D87)</f>
        <v>0</v>
      </c>
      <c r="BE87" s="146">
        <f>SUMIFS('15'!$K:$K,'15'!$M:$M,'14'!$D87)</f>
        <v>0</v>
      </c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1"/>
      <c r="BQ87" s="291">
        <f t="shared" si="4"/>
        <v>0</v>
      </c>
    </row>
    <row r="88" spans="1:69" x14ac:dyDescent="0.2">
      <c r="A88" s="467" t="str">
        <f>'0'!$A$4</f>
        <v>………………..</v>
      </c>
      <c r="B88" s="560">
        <f>'0'!$A$2</f>
        <v>46112</v>
      </c>
      <c r="C88" s="341" t="s">
        <v>1244</v>
      </c>
      <c r="D88" s="195"/>
      <c r="E88" s="14"/>
      <c r="F88" s="23"/>
      <c r="G88" s="14"/>
      <c r="H88" s="14"/>
      <c r="I88" s="14"/>
      <c r="J88" s="14"/>
      <c r="K88" s="14"/>
      <c r="L88" s="14"/>
      <c r="M88" s="14"/>
      <c r="N88" s="14"/>
      <c r="O88" s="98"/>
      <c r="P88" s="96"/>
      <c r="Q88" s="15"/>
      <c r="R88" s="96"/>
      <c r="S88" s="15"/>
      <c r="T88" s="15"/>
      <c r="U88" s="15"/>
      <c r="V88" s="15"/>
      <c r="W88" s="15"/>
      <c r="X88" s="97"/>
      <c r="Y88" s="16"/>
      <c r="Z88" s="15"/>
      <c r="AA88" s="15"/>
      <c r="AB88" s="96"/>
      <c r="AC88" s="97"/>
      <c r="AD88" s="15"/>
      <c r="AE88" s="15"/>
      <c r="AF88" s="15"/>
      <c r="AG88" s="15"/>
      <c r="AH88" s="15"/>
      <c r="AI88" s="15"/>
      <c r="AJ88" s="15"/>
      <c r="AK88" s="12"/>
      <c r="AL88" s="12"/>
      <c r="AM88" s="12"/>
      <c r="AN88" s="218"/>
      <c r="AO88" s="219"/>
      <c r="AP88" s="12"/>
      <c r="AQ88" s="12"/>
      <c r="AR88" s="12"/>
      <c r="AS88" s="12"/>
      <c r="AT88" s="12"/>
      <c r="AU88" s="12"/>
      <c r="AV88" s="12"/>
      <c r="AW88" s="607"/>
      <c r="AX88" s="607"/>
      <c r="AY88" s="12"/>
      <c r="AZ88" s="12"/>
      <c r="BA88" s="145">
        <f>SUMIFS('15'!$F:$F,'15'!$N:$N,'14'!BA$6,'15'!$M:$M,'14'!$D88)</f>
        <v>0</v>
      </c>
      <c r="BB88" s="146">
        <f>SUMIFS('15'!$F:$F,'15'!$N:$N,'14'!BB$6,'15'!$M:$M,'14'!$D88)</f>
        <v>0</v>
      </c>
      <c r="BC88" s="146">
        <f>SUMIFS('15'!$F:$F,'15'!$N:$N,'14'!BC$6,'15'!$M:$M,'14'!$D88)</f>
        <v>0</v>
      </c>
      <c r="BD88" s="146">
        <f>SUMIFS('15'!$J:$J,'15'!$M:$M,'14'!$D88)</f>
        <v>0</v>
      </c>
      <c r="BE88" s="146">
        <f>SUMIFS('15'!$K:$K,'15'!$M:$M,'14'!$D88)</f>
        <v>0</v>
      </c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1"/>
      <c r="BQ88" s="291">
        <f t="shared" si="4"/>
        <v>0</v>
      </c>
    </row>
    <row r="89" spans="1:69" x14ac:dyDescent="0.2">
      <c r="A89" s="467" t="str">
        <f>'0'!$A$4</f>
        <v>………………..</v>
      </c>
      <c r="B89" s="560">
        <f>'0'!$A$2</f>
        <v>46112</v>
      </c>
      <c r="C89" s="341" t="s">
        <v>1244</v>
      </c>
      <c r="D89" s="195"/>
      <c r="E89" s="14"/>
      <c r="F89" s="23"/>
      <c r="G89" s="14"/>
      <c r="H89" s="14"/>
      <c r="I89" s="14"/>
      <c r="J89" s="14"/>
      <c r="K89" s="14"/>
      <c r="L89" s="14"/>
      <c r="M89" s="14"/>
      <c r="N89" s="14"/>
      <c r="O89" s="98"/>
      <c r="P89" s="96"/>
      <c r="Q89" s="15"/>
      <c r="R89" s="96"/>
      <c r="S89" s="15"/>
      <c r="T89" s="15"/>
      <c r="U89" s="15"/>
      <c r="V89" s="15"/>
      <c r="W89" s="15"/>
      <c r="X89" s="97"/>
      <c r="Y89" s="16"/>
      <c r="Z89" s="15"/>
      <c r="AA89" s="15"/>
      <c r="AB89" s="96"/>
      <c r="AC89" s="97"/>
      <c r="AD89" s="15"/>
      <c r="AE89" s="15"/>
      <c r="AF89" s="15"/>
      <c r="AG89" s="15"/>
      <c r="AH89" s="15"/>
      <c r="AI89" s="15"/>
      <c r="AJ89" s="15"/>
      <c r="AK89" s="12"/>
      <c r="AL89" s="12"/>
      <c r="AM89" s="12"/>
      <c r="AN89" s="218"/>
      <c r="AO89" s="219"/>
      <c r="AP89" s="12"/>
      <c r="AQ89" s="12"/>
      <c r="AR89" s="12"/>
      <c r="AS89" s="12"/>
      <c r="AT89" s="12"/>
      <c r="AU89" s="12"/>
      <c r="AV89" s="12"/>
      <c r="AW89" s="607"/>
      <c r="AX89" s="607"/>
      <c r="AY89" s="12"/>
      <c r="AZ89" s="12"/>
      <c r="BA89" s="145">
        <f>SUMIFS('15'!$F:$F,'15'!$N:$N,'14'!BA$6,'15'!$M:$M,'14'!$D89)</f>
        <v>0</v>
      </c>
      <c r="BB89" s="146">
        <f>SUMIFS('15'!$F:$F,'15'!$N:$N,'14'!BB$6,'15'!$M:$M,'14'!$D89)</f>
        <v>0</v>
      </c>
      <c r="BC89" s="146">
        <f>SUMIFS('15'!$F:$F,'15'!$N:$N,'14'!BC$6,'15'!$M:$M,'14'!$D89)</f>
        <v>0</v>
      </c>
      <c r="BD89" s="146">
        <f>SUMIFS('15'!$J:$J,'15'!$M:$M,'14'!$D89)</f>
        <v>0</v>
      </c>
      <c r="BE89" s="146">
        <f>SUMIFS('15'!$K:$K,'15'!$M:$M,'14'!$D89)</f>
        <v>0</v>
      </c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1"/>
      <c r="BQ89" s="291">
        <f t="shared" si="4"/>
        <v>0</v>
      </c>
    </row>
    <row r="90" spans="1:69" x14ac:dyDescent="0.2">
      <c r="A90" s="467" t="str">
        <f>'0'!$A$4</f>
        <v>………………..</v>
      </c>
      <c r="B90" s="560">
        <f>'0'!$A$2</f>
        <v>46112</v>
      </c>
      <c r="C90" s="341" t="s">
        <v>1244</v>
      </c>
      <c r="D90" s="195"/>
      <c r="E90" s="14"/>
      <c r="F90" s="23"/>
      <c r="G90" s="14"/>
      <c r="H90" s="14"/>
      <c r="I90" s="14"/>
      <c r="J90" s="14"/>
      <c r="K90" s="14"/>
      <c r="L90" s="14"/>
      <c r="M90" s="14"/>
      <c r="N90" s="14"/>
      <c r="O90" s="98"/>
      <c r="P90" s="96"/>
      <c r="Q90" s="15"/>
      <c r="R90" s="96"/>
      <c r="S90" s="15"/>
      <c r="T90" s="15"/>
      <c r="U90" s="15"/>
      <c r="V90" s="15"/>
      <c r="W90" s="15"/>
      <c r="X90" s="97"/>
      <c r="Y90" s="16"/>
      <c r="Z90" s="15"/>
      <c r="AA90" s="15"/>
      <c r="AB90" s="96"/>
      <c r="AC90" s="97"/>
      <c r="AD90" s="15"/>
      <c r="AE90" s="15"/>
      <c r="AF90" s="15"/>
      <c r="AG90" s="15"/>
      <c r="AH90" s="15"/>
      <c r="AI90" s="15"/>
      <c r="AJ90" s="15"/>
      <c r="AK90" s="12"/>
      <c r="AL90" s="12"/>
      <c r="AM90" s="12"/>
      <c r="AN90" s="218"/>
      <c r="AO90" s="219"/>
      <c r="AP90" s="12"/>
      <c r="AQ90" s="12"/>
      <c r="AR90" s="12"/>
      <c r="AS90" s="12"/>
      <c r="AT90" s="12"/>
      <c r="AU90" s="12"/>
      <c r="AV90" s="12"/>
      <c r="AW90" s="607"/>
      <c r="AX90" s="607"/>
      <c r="AY90" s="12"/>
      <c r="AZ90" s="12"/>
      <c r="BA90" s="145">
        <f>SUMIFS('15'!$F:$F,'15'!$N:$N,'14'!BA$6,'15'!$M:$M,'14'!$D90)</f>
        <v>0</v>
      </c>
      <c r="BB90" s="146">
        <f>SUMIFS('15'!$F:$F,'15'!$N:$N,'14'!BB$6,'15'!$M:$M,'14'!$D90)</f>
        <v>0</v>
      </c>
      <c r="BC90" s="146">
        <f>SUMIFS('15'!$F:$F,'15'!$N:$N,'14'!BC$6,'15'!$M:$M,'14'!$D90)</f>
        <v>0</v>
      </c>
      <c r="BD90" s="146">
        <f>SUMIFS('15'!$J:$J,'15'!$M:$M,'14'!$D90)</f>
        <v>0</v>
      </c>
      <c r="BE90" s="146">
        <f>SUMIFS('15'!$K:$K,'15'!$M:$M,'14'!$D90)</f>
        <v>0</v>
      </c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1"/>
      <c r="BQ90" s="291">
        <f t="shared" si="4"/>
        <v>0</v>
      </c>
    </row>
    <row r="91" spans="1:69" x14ac:dyDescent="0.2">
      <c r="A91" s="467" t="str">
        <f>'0'!$A$4</f>
        <v>………………..</v>
      </c>
      <c r="B91" s="560">
        <f>'0'!$A$2</f>
        <v>46112</v>
      </c>
      <c r="C91" s="341" t="s">
        <v>1244</v>
      </c>
      <c r="D91" s="195"/>
      <c r="E91" s="14"/>
      <c r="F91" s="23"/>
      <c r="G91" s="14"/>
      <c r="H91" s="14"/>
      <c r="I91" s="14"/>
      <c r="J91" s="14"/>
      <c r="K91" s="14"/>
      <c r="L91" s="14"/>
      <c r="M91" s="14"/>
      <c r="N91" s="14"/>
      <c r="O91" s="98"/>
      <c r="P91" s="96"/>
      <c r="Q91" s="15"/>
      <c r="R91" s="96"/>
      <c r="S91" s="15"/>
      <c r="T91" s="15"/>
      <c r="U91" s="15"/>
      <c r="V91" s="15"/>
      <c r="W91" s="15"/>
      <c r="X91" s="97"/>
      <c r="Y91" s="16"/>
      <c r="Z91" s="15"/>
      <c r="AA91" s="15"/>
      <c r="AB91" s="96"/>
      <c r="AC91" s="97"/>
      <c r="AD91" s="15"/>
      <c r="AE91" s="15"/>
      <c r="AF91" s="15"/>
      <c r="AG91" s="15"/>
      <c r="AH91" s="15"/>
      <c r="AI91" s="15"/>
      <c r="AJ91" s="15"/>
      <c r="AK91" s="12"/>
      <c r="AL91" s="12"/>
      <c r="AM91" s="12"/>
      <c r="AN91" s="218"/>
      <c r="AO91" s="219"/>
      <c r="AP91" s="12"/>
      <c r="AQ91" s="12"/>
      <c r="AR91" s="12"/>
      <c r="AS91" s="12"/>
      <c r="AT91" s="12"/>
      <c r="AU91" s="12"/>
      <c r="AV91" s="12"/>
      <c r="AW91" s="607"/>
      <c r="AX91" s="607"/>
      <c r="AY91" s="12"/>
      <c r="AZ91" s="12"/>
      <c r="BA91" s="145">
        <f>SUMIFS('15'!$F:$F,'15'!$N:$N,'14'!BA$6,'15'!$M:$M,'14'!$D91)</f>
        <v>0</v>
      </c>
      <c r="BB91" s="146">
        <f>SUMIFS('15'!$F:$F,'15'!$N:$N,'14'!BB$6,'15'!$M:$M,'14'!$D91)</f>
        <v>0</v>
      </c>
      <c r="BC91" s="146">
        <f>SUMIFS('15'!$F:$F,'15'!$N:$N,'14'!BC$6,'15'!$M:$M,'14'!$D91)</f>
        <v>0</v>
      </c>
      <c r="BD91" s="146">
        <f>SUMIFS('15'!$J:$J,'15'!$M:$M,'14'!$D91)</f>
        <v>0</v>
      </c>
      <c r="BE91" s="146">
        <f>SUMIFS('15'!$K:$K,'15'!$M:$M,'14'!$D91)</f>
        <v>0</v>
      </c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1"/>
      <c r="BQ91" s="291">
        <f t="shared" si="4"/>
        <v>0</v>
      </c>
    </row>
    <row r="92" spans="1:69" x14ac:dyDescent="0.2">
      <c r="A92" s="467" t="str">
        <f>'0'!$A$4</f>
        <v>………………..</v>
      </c>
      <c r="B92" s="560">
        <f>'0'!$A$2</f>
        <v>46112</v>
      </c>
      <c r="C92" s="341" t="s">
        <v>1244</v>
      </c>
      <c r="D92" s="195"/>
      <c r="E92" s="14"/>
      <c r="F92" s="23"/>
      <c r="G92" s="14"/>
      <c r="H92" s="14"/>
      <c r="I92" s="14"/>
      <c r="J92" s="14"/>
      <c r="K92" s="14"/>
      <c r="L92" s="14"/>
      <c r="M92" s="14"/>
      <c r="N92" s="14"/>
      <c r="O92" s="98"/>
      <c r="P92" s="96"/>
      <c r="Q92" s="15"/>
      <c r="R92" s="96"/>
      <c r="S92" s="15"/>
      <c r="T92" s="15"/>
      <c r="U92" s="15"/>
      <c r="V92" s="15"/>
      <c r="W92" s="15"/>
      <c r="X92" s="97"/>
      <c r="Y92" s="16"/>
      <c r="Z92" s="15"/>
      <c r="AA92" s="15"/>
      <c r="AB92" s="96"/>
      <c r="AC92" s="97"/>
      <c r="AD92" s="15"/>
      <c r="AE92" s="15"/>
      <c r="AF92" s="15"/>
      <c r="AG92" s="15"/>
      <c r="AH92" s="15"/>
      <c r="AI92" s="15"/>
      <c r="AJ92" s="15"/>
      <c r="AK92" s="12"/>
      <c r="AL92" s="12"/>
      <c r="AM92" s="12"/>
      <c r="AN92" s="218"/>
      <c r="AO92" s="219"/>
      <c r="AP92" s="12"/>
      <c r="AQ92" s="12"/>
      <c r="AR92" s="12"/>
      <c r="AS92" s="12"/>
      <c r="AT92" s="12"/>
      <c r="AU92" s="12"/>
      <c r="AV92" s="12"/>
      <c r="AW92" s="607"/>
      <c r="AX92" s="607"/>
      <c r="AY92" s="12"/>
      <c r="AZ92" s="12"/>
      <c r="BA92" s="145">
        <f>SUMIFS('15'!$F:$F,'15'!$N:$N,'14'!BA$6,'15'!$M:$M,'14'!$D92)</f>
        <v>0</v>
      </c>
      <c r="BB92" s="146">
        <f>SUMIFS('15'!$F:$F,'15'!$N:$N,'14'!BB$6,'15'!$M:$M,'14'!$D92)</f>
        <v>0</v>
      </c>
      <c r="BC92" s="146">
        <f>SUMIFS('15'!$F:$F,'15'!$N:$N,'14'!BC$6,'15'!$M:$M,'14'!$D92)</f>
        <v>0</v>
      </c>
      <c r="BD92" s="146">
        <f>SUMIFS('15'!$J:$J,'15'!$M:$M,'14'!$D92)</f>
        <v>0</v>
      </c>
      <c r="BE92" s="146">
        <f>SUMIFS('15'!$K:$K,'15'!$M:$M,'14'!$D92)</f>
        <v>0</v>
      </c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1"/>
      <c r="BQ92" s="291">
        <f t="shared" si="4"/>
        <v>0</v>
      </c>
    </row>
    <row r="93" spans="1:69" x14ac:dyDescent="0.2">
      <c r="A93" s="467" t="str">
        <f>'0'!$A$4</f>
        <v>………………..</v>
      </c>
      <c r="B93" s="560">
        <f>'0'!$A$2</f>
        <v>46112</v>
      </c>
      <c r="C93" s="341" t="s">
        <v>1244</v>
      </c>
      <c r="D93" s="195"/>
      <c r="E93" s="14"/>
      <c r="F93" s="23"/>
      <c r="G93" s="14"/>
      <c r="H93" s="14"/>
      <c r="I93" s="14"/>
      <c r="J93" s="14"/>
      <c r="K93" s="14"/>
      <c r="L93" s="14"/>
      <c r="M93" s="14"/>
      <c r="N93" s="14"/>
      <c r="O93" s="98"/>
      <c r="P93" s="96"/>
      <c r="Q93" s="15"/>
      <c r="R93" s="96"/>
      <c r="S93" s="15"/>
      <c r="T93" s="15"/>
      <c r="U93" s="15"/>
      <c r="V93" s="15"/>
      <c r="W93" s="15"/>
      <c r="X93" s="97"/>
      <c r="Y93" s="16"/>
      <c r="Z93" s="15"/>
      <c r="AA93" s="15"/>
      <c r="AB93" s="96"/>
      <c r="AC93" s="97"/>
      <c r="AD93" s="15"/>
      <c r="AE93" s="15"/>
      <c r="AF93" s="15"/>
      <c r="AG93" s="15"/>
      <c r="AH93" s="15"/>
      <c r="AI93" s="15"/>
      <c r="AJ93" s="15"/>
      <c r="AK93" s="12"/>
      <c r="AL93" s="12"/>
      <c r="AM93" s="12"/>
      <c r="AN93" s="218"/>
      <c r="AO93" s="219"/>
      <c r="AP93" s="12"/>
      <c r="AQ93" s="12"/>
      <c r="AR93" s="12"/>
      <c r="AS93" s="12"/>
      <c r="AT93" s="12"/>
      <c r="AU93" s="12"/>
      <c r="AV93" s="12"/>
      <c r="AW93" s="607"/>
      <c r="AX93" s="607"/>
      <c r="AY93" s="12"/>
      <c r="AZ93" s="12"/>
      <c r="BA93" s="145">
        <f>SUMIFS('15'!$F:$F,'15'!$N:$N,'14'!BA$6,'15'!$M:$M,'14'!$D93)</f>
        <v>0</v>
      </c>
      <c r="BB93" s="146">
        <f>SUMIFS('15'!$F:$F,'15'!$N:$N,'14'!BB$6,'15'!$M:$M,'14'!$D93)</f>
        <v>0</v>
      </c>
      <c r="BC93" s="146">
        <f>SUMIFS('15'!$F:$F,'15'!$N:$N,'14'!BC$6,'15'!$M:$M,'14'!$D93)</f>
        <v>0</v>
      </c>
      <c r="BD93" s="146">
        <f>SUMIFS('15'!$J:$J,'15'!$M:$M,'14'!$D93)</f>
        <v>0</v>
      </c>
      <c r="BE93" s="146">
        <f>SUMIFS('15'!$K:$K,'15'!$M:$M,'14'!$D93)</f>
        <v>0</v>
      </c>
      <c r="BF93" s="220"/>
      <c r="BG93" s="220"/>
      <c r="BH93" s="220"/>
      <c r="BI93" s="220"/>
      <c r="BJ93" s="220"/>
      <c r="BK93" s="220"/>
      <c r="BL93" s="220"/>
      <c r="BM93" s="220"/>
      <c r="BN93" s="220"/>
      <c r="BO93" s="220"/>
      <c r="BP93" s="221"/>
      <c r="BQ93" s="291">
        <f t="shared" si="4"/>
        <v>0</v>
      </c>
    </row>
    <row r="94" spans="1:69" x14ac:dyDescent="0.2">
      <c r="A94" s="467" t="str">
        <f>'0'!$A$4</f>
        <v>………………..</v>
      </c>
      <c r="B94" s="560">
        <f>'0'!$A$2</f>
        <v>46112</v>
      </c>
      <c r="C94" s="341" t="s">
        <v>1244</v>
      </c>
      <c r="D94" s="195"/>
      <c r="E94" s="14"/>
      <c r="F94" s="23"/>
      <c r="G94" s="14"/>
      <c r="H94" s="14"/>
      <c r="I94" s="14"/>
      <c r="J94" s="14"/>
      <c r="K94" s="14"/>
      <c r="L94" s="14"/>
      <c r="M94" s="14"/>
      <c r="N94" s="14"/>
      <c r="O94" s="98"/>
      <c r="P94" s="96"/>
      <c r="Q94" s="15"/>
      <c r="R94" s="96"/>
      <c r="S94" s="15"/>
      <c r="T94" s="15"/>
      <c r="U94" s="15"/>
      <c r="V94" s="15"/>
      <c r="W94" s="15"/>
      <c r="X94" s="97"/>
      <c r="Y94" s="16"/>
      <c r="Z94" s="15"/>
      <c r="AA94" s="15"/>
      <c r="AB94" s="96"/>
      <c r="AC94" s="97"/>
      <c r="AD94" s="15"/>
      <c r="AE94" s="15"/>
      <c r="AF94" s="15"/>
      <c r="AG94" s="15"/>
      <c r="AH94" s="15"/>
      <c r="AI94" s="15"/>
      <c r="AJ94" s="15"/>
      <c r="AK94" s="12"/>
      <c r="AL94" s="12"/>
      <c r="AM94" s="12"/>
      <c r="AN94" s="218"/>
      <c r="AO94" s="219"/>
      <c r="AP94" s="12"/>
      <c r="AQ94" s="12"/>
      <c r="AR94" s="12"/>
      <c r="AS94" s="12"/>
      <c r="AT94" s="12"/>
      <c r="AU94" s="12"/>
      <c r="AV94" s="12"/>
      <c r="AW94" s="607"/>
      <c r="AX94" s="607"/>
      <c r="AY94" s="12"/>
      <c r="AZ94" s="12"/>
      <c r="BA94" s="145">
        <f>SUMIFS('15'!$F:$F,'15'!$N:$N,'14'!BA$6,'15'!$M:$M,'14'!$D94)</f>
        <v>0</v>
      </c>
      <c r="BB94" s="146">
        <f>SUMIFS('15'!$F:$F,'15'!$N:$N,'14'!BB$6,'15'!$M:$M,'14'!$D94)</f>
        <v>0</v>
      </c>
      <c r="BC94" s="146">
        <f>SUMIFS('15'!$F:$F,'15'!$N:$N,'14'!BC$6,'15'!$M:$M,'14'!$D94)</f>
        <v>0</v>
      </c>
      <c r="BD94" s="146">
        <f>SUMIFS('15'!$J:$J,'15'!$M:$M,'14'!$D94)</f>
        <v>0</v>
      </c>
      <c r="BE94" s="146">
        <f>SUMIFS('15'!$K:$K,'15'!$M:$M,'14'!$D94)</f>
        <v>0</v>
      </c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1"/>
      <c r="BQ94" s="291">
        <f t="shared" si="4"/>
        <v>0</v>
      </c>
    </row>
    <row r="95" spans="1:69" x14ac:dyDescent="0.2">
      <c r="A95" s="467" t="str">
        <f>'0'!$A$4</f>
        <v>………………..</v>
      </c>
      <c r="B95" s="560">
        <f>'0'!$A$2</f>
        <v>46112</v>
      </c>
      <c r="C95" s="341" t="s">
        <v>1244</v>
      </c>
      <c r="D95" s="195"/>
      <c r="E95" s="14"/>
      <c r="F95" s="23"/>
      <c r="G95" s="14"/>
      <c r="H95" s="14"/>
      <c r="I95" s="14"/>
      <c r="J95" s="14"/>
      <c r="K95" s="14"/>
      <c r="L95" s="14"/>
      <c r="M95" s="14"/>
      <c r="N95" s="14"/>
      <c r="O95" s="98"/>
      <c r="P95" s="96"/>
      <c r="Q95" s="15"/>
      <c r="R95" s="96"/>
      <c r="S95" s="15"/>
      <c r="T95" s="15"/>
      <c r="U95" s="15"/>
      <c r="V95" s="15"/>
      <c r="W95" s="15"/>
      <c r="X95" s="97"/>
      <c r="Y95" s="16"/>
      <c r="Z95" s="15"/>
      <c r="AA95" s="15"/>
      <c r="AB95" s="96"/>
      <c r="AC95" s="97"/>
      <c r="AD95" s="15"/>
      <c r="AE95" s="15"/>
      <c r="AF95" s="15"/>
      <c r="AG95" s="15"/>
      <c r="AH95" s="15"/>
      <c r="AI95" s="15"/>
      <c r="AJ95" s="15"/>
      <c r="AK95" s="12"/>
      <c r="AL95" s="12"/>
      <c r="AM95" s="12"/>
      <c r="AN95" s="218"/>
      <c r="AO95" s="219"/>
      <c r="AP95" s="12"/>
      <c r="AQ95" s="12"/>
      <c r="AR95" s="12"/>
      <c r="AS95" s="12"/>
      <c r="AT95" s="12"/>
      <c r="AU95" s="12"/>
      <c r="AV95" s="12"/>
      <c r="AW95" s="607"/>
      <c r="AX95" s="607"/>
      <c r="AY95" s="12"/>
      <c r="AZ95" s="12"/>
      <c r="BA95" s="145">
        <f>SUMIFS('15'!$F:$F,'15'!$N:$N,'14'!BA$6,'15'!$M:$M,'14'!$D95)</f>
        <v>0</v>
      </c>
      <c r="BB95" s="146">
        <f>SUMIFS('15'!$F:$F,'15'!$N:$N,'14'!BB$6,'15'!$M:$M,'14'!$D95)</f>
        <v>0</v>
      </c>
      <c r="BC95" s="146">
        <f>SUMIFS('15'!$F:$F,'15'!$N:$N,'14'!BC$6,'15'!$M:$M,'14'!$D95)</f>
        <v>0</v>
      </c>
      <c r="BD95" s="146">
        <f>SUMIFS('15'!$J:$J,'15'!$M:$M,'14'!$D95)</f>
        <v>0</v>
      </c>
      <c r="BE95" s="146">
        <f>SUMIFS('15'!$K:$K,'15'!$M:$M,'14'!$D95)</f>
        <v>0</v>
      </c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1"/>
      <c r="BQ95" s="291">
        <f t="shared" si="4"/>
        <v>0</v>
      </c>
    </row>
    <row r="96" spans="1:69" x14ac:dyDescent="0.2">
      <c r="A96" s="467" t="str">
        <f>'0'!$A$4</f>
        <v>………………..</v>
      </c>
      <c r="B96" s="560">
        <f>'0'!$A$2</f>
        <v>46112</v>
      </c>
      <c r="C96" s="341" t="s">
        <v>1244</v>
      </c>
      <c r="D96" s="195"/>
      <c r="E96" s="14"/>
      <c r="F96" s="23"/>
      <c r="G96" s="14"/>
      <c r="H96" s="14"/>
      <c r="I96" s="14"/>
      <c r="J96" s="14"/>
      <c r="K96" s="14"/>
      <c r="L96" s="14"/>
      <c r="M96" s="14"/>
      <c r="N96" s="14"/>
      <c r="O96" s="98"/>
      <c r="P96" s="96"/>
      <c r="Q96" s="15"/>
      <c r="R96" s="96"/>
      <c r="S96" s="15"/>
      <c r="T96" s="15"/>
      <c r="U96" s="15"/>
      <c r="V96" s="15"/>
      <c r="W96" s="15"/>
      <c r="X96" s="97"/>
      <c r="Y96" s="16"/>
      <c r="Z96" s="15"/>
      <c r="AA96" s="15"/>
      <c r="AB96" s="96"/>
      <c r="AC96" s="97"/>
      <c r="AD96" s="15"/>
      <c r="AE96" s="15"/>
      <c r="AF96" s="15"/>
      <c r="AG96" s="15"/>
      <c r="AH96" s="15"/>
      <c r="AI96" s="15"/>
      <c r="AJ96" s="15"/>
      <c r="AK96" s="12"/>
      <c r="AL96" s="12"/>
      <c r="AM96" s="12"/>
      <c r="AN96" s="218"/>
      <c r="AO96" s="219"/>
      <c r="AP96" s="12"/>
      <c r="AQ96" s="12"/>
      <c r="AR96" s="12"/>
      <c r="AS96" s="12"/>
      <c r="AT96" s="12"/>
      <c r="AU96" s="12"/>
      <c r="AV96" s="12"/>
      <c r="AW96" s="607"/>
      <c r="AX96" s="607"/>
      <c r="AY96" s="12"/>
      <c r="AZ96" s="12"/>
      <c r="BA96" s="145">
        <f>SUMIFS('15'!$F:$F,'15'!$N:$N,'14'!BA$6,'15'!$M:$M,'14'!$D96)</f>
        <v>0</v>
      </c>
      <c r="BB96" s="146">
        <f>SUMIFS('15'!$F:$F,'15'!$N:$N,'14'!BB$6,'15'!$M:$M,'14'!$D96)</f>
        <v>0</v>
      </c>
      <c r="BC96" s="146">
        <f>SUMIFS('15'!$F:$F,'15'!$N:$N,'14'!BC$6,'15'!$M:$M,'14'!$D96)</f>
        <v>0</v>
      </c>
      <c r="BD96" s="146">
        <f>SUMIFS('15'!$J:$J,'15'!$M:$M,'14'!$D96)</f>
        <v>0</v>
      </c>
      <c r="BE96" s="146">
        <f>SUMIFS('15'!$K:$K,'15'!$M:$M,'14'!$D96)</f>
        <v>0</v>
      </c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1"/>
      <c r="BQ96" s="291">
        <f t="shared" si="4"/>
        <v>0</v>
      </c>
    </row>
    <row r="97" spans="1:69" x14ac:dyDescent="0.2">
      <c r="A97" s="467" t="str">
        <f>'0'!$A$4</f>
        <v>………………..</v>
      </c>
      <c r="B97" s="560">
        <f>'0'!$A$2</f>
        <v>46112</v>
      </c>
      <c r="C97" s="341" t="s">
        <v>1244</v>
      </c>
      <c r="D97" s="195"/>
      <c r="E97" s="14"/>
      <c r="F97" s="23"/>
      <c r="G97" s="14"/>
      <c r="H97" s="14"/>
      <c r="I97" s="14"/>
      <c r="J97" s="14"/>
      <c r="K97" s="14"/>
      <c r="L97" s="14"/>
      <c r="M97" s="14"/>
      <c r="N97" s="14"/>
      <c r="O97" s="98"/>
      <c r="P97" s="96"/>
      <c r="Q97" s="15"/>
      <c r="R97" s="96"/>
      <c r="S97" s="15"/>
      <c r="T97" s="15"/>
      <c r="U97" s="15"/>
      <c r="V97" s="15"/>
      <c r="W97" s="15"/>
      <c r="X97" s="97"/>
      <c r="Y97" s="16"/>
      <c r="Z97" s="15"/>
      <c r="AA97" s="15"/>
      <c r="AB97" s="96"/>
      <c r="AC97" s="97"/>
      <c r="AD97" s="15"/>
      <c r="AE97" s="15"/>
      <c r="AF97" s="15"/>
      <c r="AG97" s="15"/>
      <c r="AH97" s="15"/>
      <c r="AI97" s="15"/>
      <c r="AJ97" s="15"/>
      <c r="AK97" s="12"/>
      <c r="AL97" s="12"/>
      <c r="AM97" s="12"/>
      <c r="AN97" s="218"/>
      <c r="AO97" s="219"/>
      <c r="AP97" s="12"/>
      <c r="AQ97" s="12"/>
      <c r="AR97" s="12"/>
      <c r="AS97" s="12"/>
      <c r="AT97" s="12"/>
      <c r="AU97" s="12"/>
      <c r="AV97" s="12"/>
      <c r="AW97" s="607"/>
      <c r="AX97" s="607"/>
      <c r="AY97" s="12"/>
      <c r="AZ97" s="12"/>
      <c r="BA97" s="145">
        <f>SUMIFS('15'!$F:$F,'15'!$N:$N,'14'!BA$6,'15'!$M:$M,'14'!$D97)</f>
        <v>0</v>
      </c>
      <c r="BB97" s="146">
        <f>SUMIFS('15'!$F:$F,'15'!$N:$N,'14'!BB$6,'15'!$M:$M,'14'!$D97)</f>
        <v>0</v>
      </c>
      <c r="BC97" s="146">
        <f>SUMIFS('15'!$F:$F,'15'!$N:$N,'14'!BC$6,'15'!$M:$M,'14'!$D97)</f>
        <v>0</v>
      </c>
      <c r="BD97" s="146">
        <f>SUMIFS('15'!$J:$J,'15'!$M:$M,'14'!$D97)</f>
        <v>0</v>
      </c>
      <c r="BE97" s="146">
        <f>SUMIFS('15'!$K:$K,'15'!$M:$M,'14'!$D97)</f>
        <v>0</v>
      </c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1"/>
      <c r="BQ97" s="291">
        <f t="shared" si="4"/>
        <v>0</v>
      </c>
    </row>
    <row r="98" spans="1:69" x14ac:dyDescent="0.2">
      <c r="A98" s="467" t="str">
        <f>'0'!$A$4</f>
        <v>………………..</v>
      </c>
      <c r="B98" s="560">
        <f>'0'!$A$2</f>
        <v>46112</v>
      </c>
      <c r="C98" s="341" t="s">
        <v>1244</v>
      </c>
      <c r="D98" s="195"/>
      <c r="E98" s="14"/>
      <c r="F98" s="23"/>
      <c r="G98" s="14"/>
      <c r="H98" s="14"/>
      <c r="I98" s="14"/>
      <c r="J98" s="14"/>
      <c r="K98" s="14"/>
      <c r="L98" s="14"/>
      <c r="M98" s="14"/>
      <c r="N98" s="14"/>
      <c r="O98" s="98"/>
      <c r="P98" s="96"/>
      <c r="Q98" s="15"/>
      <c r="R98" s="96"/>
      <c r="S98" s="15"/>
      <c r="T98" s="15"/>
      <c r="U98" s="15"/>
      <c r="V98" s="15"/>
      <c r="W98" s="15"/>
      <c r="X98" s="97"/>
      <c r="Y98" s="16"/>
      <c r="Z98" s="15"/>
      <c r="AA98" s="15"/>
      <c r="AB98" s="96"/>
      <c r="AC98" s="97"/>
      <c r="AD98" s="15"/>
      <c r="AE98" s="15"/>
      <c r="AF98" s="15"/>
      <c r="AG98" s="15"/>
      <c r="AH98" s="15"/>
      <c r="AI98" s="15"/>
      <c r="AJ98" s="15"/>
      <c r="AK98" s="12"/>
      <c r="AL98" s="12"/>
      <c r="AM98" s="12"/>
      <c r="AN98" s="218"/>
      <c r="AO98" s="219"/>
      <c r="AP98" s="12"/>
      <c r="AQ98" s="12"/>
      <c r="AR98" s="12"/>
      <c r="AS98" s="12"/>
      <c r="AT98" s="12"/>
      <c r="AU98" s="12"/>
      <c r="AV98" s="12"/>
      <c r="AW98" s="607"/>
      <c r="AX98" s="607"/>
      <c r="AY98" s="12"/>
      <c r="AZ98" s="12"/>
      <c r="BA98" s="145">
        <f>SUMIFS('15'!$F:$F,'15'!$N:$N,'14'!BA$6,'15'!$M:$M,'14'!$D98)</f>
        <v>0</v>
      </c>
      <c r="BB98" s="146">
        <f>SUMIFS('15'!$F:$F,'15'!$N:$N,'14'!BB$6,'15'!$M:$M,'14'!$D98)</f>
        <v>0</v>
      </c>
      <c r="BC98" s="146">
        <f>SUMIFS('15'!$F:$F,'15'!$N:$N,'14'!BC$6,'15'!$M:$M,'14'!$D98)</f>
        <v>0</v>
      </c>
      <c r="BD98" s="146">
        <f>SUMIFS('15'!$J:$J,'15'!$M:$M,'14'!$D98)</f>
        <v>0</v>
      </c>
      <c r="BE98" s="146">
        <f>SUMIFS('15'!$K:$K,'15'!$M:$M,'14'!$D98)</f>
        <v>0</v>
      </c>
      <c r="BF98" s="220"/>
      <c r="BG98" s="220"/>
      <c r="BH98" s="220"/>
      <c r="BI98" s="220"/>
      <c r="BJ98" s="220"/>
      <c r="BK98" s="220"/>
      <c r="BL98" s="220"/>
      <c r="BM98" s="220"/>
      <c r="BN98" s="220"/>
      <c r="BO98" s="220"/>
      <c r="BP98" s="221"/>
      <c r="BQ98" s="291">
        <f t="shared" si="4"/>
        <v>0</v>
      </c>
    </row>
    <row r="99" spans="1:69" x14ac:dyDescent="0.2">
      <c r="A99" s="467" t="str">
        <f>'0'!$A$4</f>
        <v>………………..</v>
      </c>
      <c r="B99" s="560">
        <f>'0'!$A$2</f>
        <v>46112</v>
      </c>
      <c r="C99" s="341" t="s">
        <v>1244</v>
      </c>
      <c r="D99" s="195"/>
      <c r="E99" s="14"/>
      <c r="F99" s="23"/>
      <c r="G99" s="14"/>
      <c r="H99" s="14"/>
      <c r="I99" s="14"/>
      <c r="J99" s="14"/>
      <c r="K99" s="14"/>
      <c r="L99" s="14"/>
      <c r="M99" s="14"/>
      <c r="N99" s="14"/>
      <c r="O99" s="98"/>
      <c r="P99" s="96"/>
      <c r="Q99" s="15"/>
      <c r="R99" s="96"/>
      <c r="S99" s="15"/>
      <c r="T99" s="15"/>
      <c r="U99" s="15"/>
      <c r="V99" s="15"/>
      <c r="W99" s="15"/>
      <c r="X99" s="97"/>
      <c r="Y99" s="16"/>
      <c r="Z99" s="15"/>
      <c r="AA99" s="15"/>
      <c r="AB99" s="96"/>
      <c r="AC99" s="97"/>
      <c r="AD99" s="15"/>
      <c r="AE99" s="15"/>
      <c r="AF99" s="15"/>
      <c r="AG99" s="15"/>
      <c r="AH99" s="15"/>
      <c r="AI99" s="15"/>
      <c r="AJ99" s="15"/>
      <c r="AK99" s="12"/>
      <c r="AL99" s="12"/>
      <c r="AM99" s="12"/>
      <c r="AN99" s="218"/>
      <c r="AO99" s="219"/>
      <c r="AP99" s="12"/>
      <c r="AQ99" s="12"/>
      <c r="AR99" s="12"/>
      <c r="AS99" s="12"/>
      <c r="AT99" s="12"/>
      <c r="AU99" s="12"/>
      <c r="AV99" s="12"/>
      <c r="AW99" s="607"/>
      <c r="AX99" s="607"/>
      <c r="AY99" s="12"/>
      <c r="AZ99" s="12"/>
      <c r="BA99" s="145">
        <f>SUMIFS('15'!$F:$F,'15'!$N:$N,'14'!BA$6,'15'!$M:$M,'14'!$D99)</f>
        <v>0</v>
      </c>
      <c r="BB99" s="146">
        <f>SUMIFS('15'!$F:$F,'15'!$N:$N,'14'!BB$6,'15'!$M:$M,'14'!$D99)</f>
        <v>0</v>
      </c>
      <c r="BC99" s="146">
        <f>SUMIFS('15'!$F:$F,'15'!$N:$N,'14'!BC$6,'15'!$M:$M,'14'!$D99)</f>
        <v>0</v>
      </c>
      <c r="BD99" s="146">
        <f>SUMIFS('15'!$J:$J,'15'!$M:$M,'14'!$D99)</f>
        <v>0</v>
      </c>
      <c r="BE99" s="146">
        <f>SUMIFS('15'!$K:$K,'15'!$M:$M,'14'!$D99)</f>
        <v>0</v>
      </c>
      <c r="BF99" s="220"/>
      <c r="BG99" s="220"/>
      <c r="BH99" s="220"/>
      <c r="BI99" s="220"/>
      <c r="BJ99" s="220"/>
      <c r="BK99" s="220"/>
      <c r="BL99" s="220"/>
      <c r="BM99" s="220"/>
      <c r="BN99" s="220"/>
      <c r="BO99" s="220"/>
      <c r="BP99" s="221"/>
      <c r="BQ99" s="291">
        <f t="shared" si="4"/>
        <v>0</v>
      </c>
    </row>
    <row r="100" spans="1:69" x14ac:dyDescent="0.2">
      <c r="A100" s="467" t="str">
        <f>'0'!$A$4</f>
        <v>………………..</v>
      </c>
      <c r="B100" s="560">
        <f>'0'!$A$2</f>
        <v>46112</v>
      </c>
      <c r="C100" s="341" t="s">
        <v>1244</v>
      </c>
      <c r="D100" s="195"/>
      <c r="E100" s="14"/>
      <c r="F100" s="23"/>
      <c r="G100" s="14"/>
      <c r="H100" s="14"/>
      <c r="I100" s="14"/>
      <c r="J100" s="14"/>
      <c r="K100" s="14"/>
      <c r="L100" s="14"/>
      <c r="M100" s="14"/>
      <c r="N100" s="14"/>
      <c r="O100" s="98"/>
      <c r="P100" s="96"/>
      <c r="Q100" s="15"/>
      <c r="R100" s="96"/>
      <c r="S100" s="15"/>
      <c r="T100" s="15"/>
      <c r="U100" s="15"/>
      <c r="V100" s="15"/>
      <c r="W100" s="15"/>
      <c r="X100" s="97"/>
      <c r="Y100" s="16"/>
      <c r="Z100" s="15"/>
      <c r="AA100" s="15"/>
      <c r="AB100" s="96"/>
      <c r="AC100" s="97"/>
      <c r="AD100" s="15"/>
      <c r="AE100" s="15"/>
      <c r="AF100" s="15"/>
      <c r="AG100" s="15"/>
      <c r="AH100" s="15"/>
      <c r="AI100" s="15"/>
      <c r="AJ100" s="15"/>
      <c r="AK100" s="12"/>
      <c r="AL100" s="12"/>
      <c r="AM100" s="12"/>
      <c r="AN100" s="218"/>
      <c r="AO100" s="219"/>
      <c r="AP100" s="12"/>
      <c r="AQ100" s="12"/>
      <c r="AR100" s="12"/>
      <c r="AS100" s="12"/>
      <c r="AT100" s="12"/>
      <c r="AU100" s="12"/>
      <c r="AV100" s="12"/>
      <c r="AW100" s="607"/>
      <c r="AX100" s="607"/>
      <c r="AY100" s="12"/>
      <c r="AZ100" s="12"/>
      <c r="BA100" s="145">
        <f>SUMIFS('15'!$F:$F,'15'!$N:$N,'14'!BA$6,'15'!$M:$M,'14'!$D100)</f>
        <v>0</v>
      </c>
      <c r="BB100" s="146">
        <f>SUMIFS('15'!$F:$F,'15'!$N:$N,'14'!BB$6,'15'!$M:$M,'14'!$D100)</f>
        <v>0</v>
      </c>
      <c r="BC100" s="146">
        <f>SUMIFS('15'!$F:$F,'15'!$N:$N,'14'!BC$6,'15'!$M:$M,'14'!$D100)</f>
        <v>0</v>
      </c>
      <c r="BD100" s="146">
        <f>SUMIFS('15'!$J:$J,'15'!$M:$M,'14'!$D100)</f>
        <v>0</v>
      </c>
      <c r="BE100" s="146">
        <f>SUMIFS('15'!$K:$K,'15'!$M:$M,'14'!$D100)</f>
        <v>0</v>
      </c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1"/>
      <c r="BQ100" s="291">
        <f t="shared" si="4"/>
        <v>0</v>
      </c>
    </row>
    <row r="101" spans="1:69" x14ac:dyDescent="0.2">
      <c r="A101" s="467" t="str">
        <f>'0'!$A$4</f>
        <v>………………..</v>
      </c>
      <c r="B101" s="560">
        <f>'0'!$A$2</f>
        <v>46112</v>
      </c>
      <c r="C101" s="341" t="s">
        <v>1244</v>
      </c>
      <c r="D101" s="195"/>
      <c r="E101" s="14"/>
      <c r="F101" s="23"/>
      <c r="G101" s="14"/>
      <c r="H101" s="14"/>
      <c r="I101" s="14"/>
      <c r="J101" s="14"/>
      <c r="K101" s="14"/>
      <c r="L101" s="14"/>
      <c r="M101" s="14"/>
      <c r="N101" s="14"/>
      <c r="O101" s="98"/>
      <c r="P101" s="96"/>
      <c r="Q101" s="15"/>
      <c r="R101" s="96"/>
      <c r="S101" s="15"/>
      <c r="T101" s="15"/>
      <c r="U101" s="15"/>
      <c r="V101" s="15"/>
      <c r="W101" s="15"/>
      <c r="X101" s="97"/>
      <c r="Y101" s="16"/>
      <c r="Z101" s="15"/>
      <c r="AA101" s="15"/>
      <c r="AB101" s="96"/>
      <c r="AC101" s="97"/>
      <c r="AD101" s="15"/>
      <c r="AE101" s="15"/>
      <c r="AF101" s="15"/>
      <c r="AG101" s="15"/>
      <c r="AH101" s="15"/>
      <c r="AI101" s="15"/>
      <c r="AJ101" s="15"/>
      <c r="AK101" s="12"/>
      <c r="AL101" s="12"/>
      <c r="AM101" s="12"/>
      <c r="AN101" s="218"/>
      <c r="AO101" s="219"/>
      <c r="AP101" s="12"/>
      <c r="AQ101" s="12"/>
      <c r="AR101" s="12"/>
      <c r="AS101" s="12"/>
      <c r="AT101" s="12"/>
      <c r="AU101" s="12"/>
      <c r="AV101" s="12"/>
      <c r="AW101" s="607"/>
      <c r="AX101" s="607"/>
      <c r="AY101" s="12"/>
      <c r="AZ101" s="12"/>
      <c r="BA101" s="145">
        <f>SUMIFS('15'!$F:$F,'15'!$N:$N,'14'!BA$6,'15'!$M:$M,'14'!$D101)</f>
        <v>0</v>
      </c>
      <c r="BB101" s="146">
        <f>SUMIFS('15'!$F:$F,'15'!$N:$N,'14'!BB$6,'15'!$M:$M,'14'!$D101)</f>
        <v>0</v>
      </c>
      <c r="BC101" s="146">
        <f>SUMIFS('15'!$F:$F,'15'!$N:$N,'14'!BC$6,'15'!$M:$M,'14'!$D101)</f>
        <v>0</v>
      </c>
      <c r="BD101" s="146">
        <f>SUMIFS('15'!$J:$J,'15'!$M:$M,'14'!$D101)</f>
        <v>0</v>
      </c>
      <c r="BE101" s="146">
        <f>SUMIFS('15'!$K:$K,'15'!$M:$M,'14'!$D101)</f>
        <v>0</v>
      </c>
      <c r="BF101" s="220"/>
      <c r="BG101" s="220"/>
      <c r="BH101" s="220"/>
      <c r="BI101" s="220"/>
      <c r="BJ101" s="220"/>
      <c r="BK101" s="220"/>
      <c r="BL101" s="220"/>
      <c r="BM101" s="220"/>
      <c r="BN101" s="220"/>
      <c r="BO101" s="220"/>
      <c r="BP101" s="221"/>
      <c r="BQ101" s="291">
        <f t="shared" si="4"/>
        <v>0</v>
      </c>
    </row>
    <row r="102" spans="1:69" x14ac:dyDescent="0.2">
      <c r="A102" s="467" t="str">
        <f>'0'!$A$4</f>
        <v>………………..</v>
      </c>
      <c r="B102" s="560">
        <f>'0'!$A$2</f>
        <v>46112</v>
      </c>
      <c r="C102" s="341" t="s">
        <v>1244</v>
      </c>
      <c r="D102" s="195"/>
      <c r="E102" s="14"/>
      <c r="F102" s="23"/>
      <c r="G102" s="14"/>
      <c r="H102" s="14"/>
      <c r="I102" s="14"/>
      <c r="J102" s="14"/>
      <c r="K102" s="14"/>
      <c r="L102" s="14"/>
      <c r="M102" s="14"/>
      <c r="N102" s="14"/>
      <c r="O102" s="98"/>
      <c r="P102" s="96"/>
      <c r="Q102" s="15"/>
      <c r="R102" s="96"/>
      <c r="S102" s="15"/>
      <c r="T102" s="15"/>
      <c r="U102" s="15"/>
      <c r="V102" s="15"/>
      <c r="W102" s="15"/>
      <c r="X102" s="97"/>
      <c r="Y102" s="16"/>
      <c r="Z102" s="15"/>
      <c r="AA102" s="15"/>
      <c r="AB102" s="96"/>
      <c r="AC102" s="97"/>
      <c r="AD102" s="15"/>
      <c r="AE102" s="15"/>
      <c r="AF102" s="15"/>
      <c r="AG102" s="15"/>
      <c r="AH102" s="15"/>
      <c r="AI102" s="15"/>
      <c r="AJ102" s="15"/>
      <c r="AK102" s="12"/>
      <c r="AL102" s="12"/>
      <c r="AM102" s="12"/>
      <c r="AN102" s="218"/>
      <c r="AO102" s="219"/>
      <c r="AP102" s="12"/>
      <c r="AQ102" s="12"/>
      <c r="AR102" s="12"/>
      <c r="AS102" s="12"/>
      <c r="AT102" s="12"/>
      <c r="AU102" s="12"/>
      <c r="AV102" s="12"/>
      <c r="AW102" s="607"/>
      <c r="AX102" s="607"/>
      <c r="AY102" s="12"/>
      <c r="AZ102" s="12"/>
      <c r="BA102" s="145">
        <f>SUMIFS('15'!$F:$F,'15'!$N:$N,'14'!BA$6,'15'!$M:$M,'14'!$D102)</f>
        <v>0</v>
      </c>
      <c r="BB102" s="146">
        <f>SUMIFS('15'!$F:$F,'15'!$N:$N,'14'!BB$6,'15'!$M:$M,'14'!$D102)</f>
        <v>0</v>
      </c>
      <c r="BC102" s="146">
        <f>SUMIFS('15'!$F:$F,'15'!$N:$N,'14'!BC$6,'15'!$M:$M,'14'!$D102)</f>
        <v>0</v>
      </c>
      <c r="BD102" s="146">
        <f>SUMIFS('15'!$J:$J,'15'!$M:$M,'14'!$D102)</f>
        <v>0</v>
      </c>
      <c r="BE102" s="146">
        <f>SUMIFS('15'!$K:$K,'15'!$M:$M,'14'!$D102)</f>
        <v>0</v>
      </c>
      <c r="BF102" s="220"/>
      <c r="BG102" s="220"/>
      <c r="BH102" s="220"/>
      <c r="BI102" s="220"/>
      <c r="BJ102" s="220"/>
      <c r="BK102" s="220"/>
      <c r="BL102" s="220"/>
      <c r="BM102" s="220"/>
      <c r="BN102" s="220"/>
      <c r="BO102" s="220"/>
      <c r="BP102" s="221"/>
      <c r="BQ102" s="291">
        <f t="shared" si="4"/>
        <v>0</v>
      </c>
    </row>
    <row r="103" spans="1:69" x14ac:dyDescent="0.2">
      <c r="A103" s="467" t="str">
        <f>'0'!$A$4</f>
        <v>………………..</v>
      </c>
      <c r="B103" s="560">
        <f>'0'!$A$2</f>
        <v>46112</v>
      </c>
      <c r="C103" s="341" t="s">
        <v>1244</v>
      </c>
      <c r="D103" s="195"/>
      <c r="E103" s="14"/>
      <c r="F103" s="23"/>
      <c r="G103" s="14"/>
      <c r="H103" s="14"/>
      <c r="I103" s="14"/>
      <c r="J103" s="14"/>
      <c r="K103" s="14"/>
      <c r="L103" s="14"/>
      <c r="M103" s="14"/>
      <c r="N103" s="14"/>
      <c r="O103" s="98"/>
      <c r="P103" s="96"/>
      <c r="Q103" s="15"/>
      <c r="R103" s="96"/>
      <c r="S103" s="15"/>
      <c r="T103" s="15"/>
      <c r="U103" s="15"/>
      <c r="V103" s="15"/>
      <c r="W103" s="15"/>
      <c r="X103" s="97"/>
      <c r="Y103" s="16"/>
      <c r="Z103" s="15"/>
      <c r="AA103" s="15"/>
      <c r="AB103" s="96"/>
      <c r="AC103" s="97"/>
      <c r="AD103" s="15"/>
      <c r="AE103" s="15"/>
      <c r="AF103" s="15"/>
      <c r="AG103" s="15"/>
      <c r="AH103" s="15"/>
      <c r="AI103" s="15"/>
      <c r="AJ103" s="15"/>
      <c r="AK103" s="12"/>
      <c r="AL103" s="12"/>
      <c r="AM103" s="12"/>
      <c r="AN103" s="218"/>
      <c r="AO103" s="219"/>
      <c r="AP103" s="12"/>
      <c r="AQ103" s="12"/>
      <c r="AR103" s="12"/>
      <c r="AS103" s="12"/>
      <c r="AT103" s="12"/>
      <c r="AU103" s="12"/>
      <c r="AV103" s="12"/>
      <c r="AW103" s="607"/>
      <c r="AX103" s="607"/>
      <c r="AY103" s="12"/>
      <c r="AZ103" s="12"/>
      <c r="BA103" s="145">
        <f>SUMIFS('15'!$F:$F,'15'!$N:$N,'14'!BA$6,'15'!$M:$M,'14'!$D103)</f>
        <v>0</v>
      </c>
      <c r="BB103" s="146">
        <f>SUMIFS('15'!$F:$F,'15'!$N:$N,'14'!BB$6,'15'!$M:$M,'14'!$D103)</f>
        <v>0</v>
      </c>
      <c r="BC103" s="146">
        <f>SUMIFS('15'!$F:$F,'15'!$N:$N,'14'!BC$6,'15'!$M:$M,'14'!$D103)</f>
        <v>0</v>
      </c>
      <c r="BD103" s="146">
        <f>SUMIFS('15'!$J:$J,'15'!$M:$M,'14'!$D103)</f>
        <v>0</v>
      </c>
      <c r="BE103" s="146">
        <f>SUMIFS('15'!$K:$K,'15'!$M:$M,'14'!$D103)</f>
        <v>0</v>
      </c>
      <c r="BF103" s="220"/>
      <c r="BG103" s="220"/>
      <c r="BH103" s="220"/>
      <c r="BI103" s="220"/>
      <c r="BJ103" s="220"/>
      <c r="BK103" s="220"/>
      <c r="BL103" s="220"/>
      <c r="BM103" s="220"/>
      <c r="BN103" s="220"/>
      <c r="BO103" s="220"/>
      <c r="BP103" s="221"/>
      <c r="BQ103" s="291">
        <f t="shared" si="4"/>
        <v>0</v>
      </c>
    </row>
    <row r="104" spans="1:69" x14ac:dyDescent="0.2">
      <c r="A104" s="467" t="str">
        <f>'0'!$A$4</f>
        <v>………………..</v>
      </c>
      <c r="B104" s="560">
        <f>'0'!$A$2</f>
        <v>46112</v>
      </c>
      <c r="C104" s="341" t="s">
        <v>1244</v>
      </c>
      <c r="D104" s="195"/>
      <c r="E104" s="14"/>
      <c r="F104" s="23"/>
      <c r="G104" s="14"/>
      <c r="H104" s="14"/>
      <c r="I104" s="14"/>
      <c r="J104" s="14"/>
      <c r="K104" s="14"/>
      <c r="L104" s="14"/>
      <c r="M104" s="14"/>
      <c r="N104" s="14"/>
      <c r="O104" s="98"/>
      <c r="P104" s="96"/>
      <c r="Q104" s="15"/>
      <c r="R104" s="96"/>
      <c r="S104" s="15"/>
      <c r="T104" s="15"/>
      <c r="U104" s="15"/>
      <c r="V104" s="15"/>
      <c r="W104" s="15"/>
      <c r="X104" s="97"/>
      <c r="Y104" s="16"/>
      <c r="Z104" s="15"/>
      <c r="AA104" s="15"/>
      <c r="AB104" s="96"/>
      <c r="AC104" s="97"/>
      <c r="AD104" s="15"/>
      <c r="AE104" s="15"/>
      <c r="AF104" s="15"/>
      <c r="AG104" s="15"/>
      <c r="AH104" s="15"/>
      <c r="AI104" s="15"/>
      <c r="AJ104" s="15"/>
      <c r="AK104" s="12"/>
      <c r="AL104" s="12"/>
      <c r="AM104" s="12"/>
      <c r="AN104" s="218"/>
      <c r="AO104" s="219"/>
      <c r="AP104" s="12"/>
      <c r="AQ104" s="12"/>
      <c r="AR104" s="12"/>
      <c r="AS104" s="12"/>
      <c r="AT104" s="12"/>
      <c r="AU104" s="12"/>
      <c r="AV104" s="12"/>
      <c r="AW104" s="607"/>
      <c r="AX104" s="607"/>
      <c r="AY104" s="12"/>
      <c r="AZ104" s="12"/>
      <c r="BA104" s="145">
        <f>SUMIFS('15'!$F:$F,'15'!$N:$N,'14'!BA$6,'15'!$M:$M,'14'!$D104)</f>
        <v>0</v>
      </c>
      <c r="BB104" s="146">
        <f>SUMIFS('15'!$F:$F,'15'!$N:$N,'14'!BB$6,'15'!$M:$M,'14'!$D104)</f>
        <v>0</v>
      </c>
      <c r="BC104" s="146">
        <f>SUMIFS('15'!$F:$F,'15'!$N:$N,'14'!BC$6,'15'!$M:$M,'14'!$D104)</f>
        <v>0</v>
      </c>
      <c r="BD104" s="146">
        <f>SUMIFS('15'!$J:$J,'15'!$M:$M,'14'!$D104)</f>
        <v>0</v>
      </c>
      <c r="BE104" s="146">
        <f>SUMIFS('15'!$K:$K,'15'!$M:$M,'14'!$D104)</f>
        <v>0</v>
      </c>
      <c r="BF104" s="220"/>
      <c r="BG104" s="220"/>
      <c r="BH104" s="220"/>
      <c r="BI104" s="220"/>
      <c r="BJ104" s="220"/>
      <c r="BK104" s="220"/>
      <c r="BL104" s="220"/>
      <c r="BM104" s="220"/>
      <c r="BN104" s="220"/>
      <c r="BO104" s="220"/>
      <c r="BP104" s="221"/>
      <c r="BQ104" s="291">
        <f t="shared" si="4"/>
        <v>0</v>
      </c>
    </row>
    <row r="105" spans="1:69" x14ac:dyDescent="0.2">
      <c r="A105" s="467" t="str">
        <f>'0'!$A$4</f>
        <v>………………..</v>
      </c>
      <c r="B105" s="560">
        <f>'0'!$A$2</f>
        <v>46112</v>
      </c>
      <c r="C105" s="341" t="s">
        <v>1244</v>
      </c>
      <c r="D105" s="195"/>
      <c r="E105" s="14"/>
      <c r="F105" s="23"/>
      <c r="G105" s="14"/>
      <c r="H105" s="14"/>
      <c r="I105" s="14"/>
      <c r="J105" s="14"/>
      <c r="K105" s="14"/>
      <c r="L105" s="14"/>
      <c r="M105" s="14"/>
      <c r="N105" s="14"/>
      <c r="O105" s="98"/>
      <c r="P105" s="96"/>
      <c r="Q105" s="15"/>
      <c r="R105" s="96"/>
      <c r="S105" s="15"/>
      <c r="T105" s="15"/>
      <c r="U105" s="15"/>
      <c r="V105" s="15"/>
      <c r="W105" s="15"/>
      <c r="X105" s="97"/>
      <c r="Y105" s="16"/>
      <c r="Z105" s="15"/>
      <c r="AA105" s="15"/>
      <c r="AB105" s="96"/>
      <c r="AC105" s="97"/>
      <c r="AD105" s="15"/>
      <c r="AE105" s="15"/>
      <c r="AF105" s="15"/>
      <c r="AG105" s="15"/>
      <c r="AH105" s="15"/>
      <c r="AI105" s="15"/>
      <c r="AJ105" s="15"/>
      <c r="AK105" s="12"/>
      <c r="AL105" s="12"/>
      <c r="AM105" s="12"/>
      <c r="AN105" s="218"/>
      <c r="AO105" s="219"/>
      <c r="AP105" s="12"/>
      <c r="AQ105" s="12"/>
      <c r="AR105" s="12"/>
      <c r="AS105" s="12"/>
      <c r="AT105" s="12"/>
      <c r="AU105" s="12"/>
      <c r="AV105" s="12"/>
      <c r="AW105" s="607"/>
      <c r="AX105" s="607"/>
      <c r="AY105" s="12"/>
      <c r="AZ105" s="12"/>
      <c r="BA105" s="145">
        <f>SUMIFS('15'!$F:$F,'15'!$N:$N,'14'!BA$6,'15'!$M:$M,'14'!$D105)</f>
        <v>0</v>
      </c>
      <c r="BB105" s="146">
        <f>SUMIFS('15'!$F:$F,'15'!$N:$N,'14'!BB$6,'15'!$M:$M,'14'!$D105)</f>
        <v>0</v>
      </c>
      <c r="BC105" s="146">
        <f>SUMIFS('15'!$F:$F,'15'!$N:$N,'14'!BC$6,'15'!$M:$M,'14'!$D105)</f>
        <v>0</v>
      </c>
      <c r="BD105" s="146">
        <f>SUMIFS('15'!$J:$J,'15'!$M:$M,'14'!$D105)</f>
        <v>0</v>
      </c>
      <c r="BE105" s="146">
        <f>SUMIFS('15'!$K:$K,'15'!$M:$M,'14'!$D105)</f>
        <v>0</v>
      </c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1"/>
      <c r="BQ105" s="291">
        <f t="shared" si="4"/>
        <v>0</v>
      </c>
    </row>
    <row r="106" spans="1:69" x14ac:dyDescent="0.2">
      <c r="A106" s="467" t="str">
        <f>'0'!$A$4</f>
        <v>………………..</v>
      </c>
      <c r="B106" s="560">
        <f>'0'!$A$2</f>
        <v>46112</v>
      </c>
      <c r="C106" s="341" t="s">
        <v>1244</v>
      </c>
      <c r="D106" s="195"/>
      <c r="E106" s="14"/>
      <c r="F106" s="23"/>
      <c r="G106" s="14"/>
      <c r="H106" s="14"/>
      <c r="I106" s="14"/>
      <c r="J106" s="14"/>
      <c r="K106" s="14"/>
      <c r="L106" s="14"/>
      <c r="M106" s="14"/>
      <c r="N106" s="14"/>
      <c r="O106" s="98"/>
      <c r="P106" s="96"/>
      <c r="Q106" s="15"/>
      <c r="R106" s="96"/>
      <c r="S106" s="15"/>
      <c r="T106" s="15"/>
      <c r="U106" s="15"/>
      <c r="V106" s="15"/>
      <c r="W106" s="15"/>
      <c r="X106" s="97"/>
      <c r="Y106" s="16"/>
      <c r="Z106" s="15"/>
      <c r="AA106" s="15"/>
      <c r="AB106" s="96"/>
      <c r="AC106" s="97"/>
      <c r="AD106" s="15"/>
      <c r="AE106" s="15"/>
      <c r="AF106" s="15"/>
      <c r="AG106" s="15"/>
      <c r="AH106" s="15"/>
      <c r="AI106" s="15"/>
      <c r="AJ106" s="15"/>
      <c r="AK106" s="12"/>
      <c r="AL106" s="12"/>
      <c r="AM106" s="12"/>
      <c r="AN106" s="218"/>
      <c r="AO106" s="219"/>
      <c r="AP106" s="12"/>
      <c r="AQ106" s="12"/>
      <c r="AR106" s="12"/>
      <c r="AS106" s="12"/>
      <c r="AT106" s="12"/>
      <c r="AU106" s="12"/>
      <c r="AV106" s="12"/>
      <c r="AW106" s="607"/>
      <c r="AX106" s="607"/>
      <c r="AY106" s="12"/>
      <c r="AZ106" s="12"/>
      <c r="BA106" s="145">
        <f>SUMIFS('15'!$F:$F,'15'!$N:$N,'14'!BA$6,'15'!$M:$M,'14'!$D106)</f>
        <v>0</v>
      </c>
      <c r="BB106" s="146">
        <f>SUMIFS('15'!$F:$F,'15'!$N:$N,'14'!BB$6,'15'!$M:$M,'14'!$D106)</f>
        <v>0</v>
      </c>
      <c r="BC106" s="146">
        <f>SUMIFS('15'!$F:$F,'15'!$N:$N,'14'!BC$6,'15'!$M:$M,'14'!$D106)</f>
        <v>0</v>
      </c>
      <c r="BD106" s="146">
        <f>SUMIFS('15'!$J:$J,'15'!$M:$M,'14'!$D106)</f>
        <v>0</v>
      </c>
      <c r="BE106" s="146">
        <f>SUMIFS('15'!$K:$K,'15'!$M:$M,'14'!$D106)</f>
        <v>0</v>
      </c>
      <c r="BF106" s="220"/>
      <c r="BG106" s="220"/>
      <c r="BH106" s="220"/>
      <c r="BI106" s="220"/>
      <c r="BJ106" s="220"/>
      <c r="BK106" s="220"/>
      <c r="BL106" s="220"/>
      <c r="BM106" s="220"/>
      <c r="BN106" s="220"/>
      <c r="BO106" s="220"/>
      <c r="BP106" s="221"/>
      <c r="BQ106" s="291">
        <f t="shared" si="4"/>
        <v>0</v>
      </c>
    </row>
    <row r="107" spans="1:69" x14ac:dyDescent="0.2">
      <c r="A107" s="467" t="str">
        <f>'0'!$A$4</f>
        <v>………………..</v>
      </c>
      <c r="B107" s="560">
        <f>'0'!$A$2</f>
        <v>46112</v>
      </c>
      <c r="C107" s="341" t="s">
        <v>1244</v>
      </c>
      <c r="D107" s="195"/>
      <c r="E107" s="14"/>
      <c r="F107" s="23"/>
      <c r="G107" s="14"/>
      <c r="H107" s="14"/>
      <c r="I107" s="14"/>
      <c r="J107" s="14"/>
      <c r="K107" s="14"/>
      <c r="L107" s="14"/>
      <c r="M107" s="14"/>
      <c r="N107" s="14"/>
      <c r="O107" s="98"/>
      <c r="P107" s="96"/>
      <c r="Q107" s="15"/>
      <c r="R107" s="96"/>
      <c r="S107" s="15"/>
      <c r="T107" s="15"/>
      <c r="U107" s="15"/>
      <c r="V107" s="15"/>
      <c r="W107" s="15"/>
      <c r="X107" s="97"/>
      <c r="Y107" s="16"/>
      <c r="Z107" s="15"/>
      <c r="AA107" s="15"/>
      <c r="AB107" s="96"/>
      <c r="AC107" s="97"/>
      <c r="AD107" s="15"/>
      <c r="AE107" s="15"/>
      <c r="AF107" s="15"/>
      <c r="AG107" s="15"/>
      <c r="AH107" s="15"/>
      <c r="AI107" s="15"/>
      <c r="AJ107" s="15"/>
      <c r="AK107" s="12"/>
      <c r="AL107" s="12"/>
      <c r="AM107" s="12"/>
      <c r="AN107" s="218"/>
      <c r="AO107" s="219"/>
      <c r="AP107" s="12"/>
      <c r="AQ107" s="12"/>
      <c r="AR107" s="12"/>
      <c r="AS107" s="12"/>
      <c r="AT107" s="12"/>
      <c r="AU107" s="12"/>
      <c r="AV107" s="12"/>
      <c r="AW107" s="607"/>
      <c r="AX107" s="607"/>
      <c r="AY107" s="12"/>
      <c r="AZ107" s="12"/>
      <c r="BA107" s="145">
        <f>SUMIFS('15'!$F:$F,'15'!$N:$N,'14'!BA$6,'15'!$M:$M,'14'!$D107)</f>
        <v>0</v>
      </c>
      <c r="BB107" s="146">
        <f>SUMIFS('15'!$F:$F,'15'!$N:$N,'14'!BB$6,'15'!$M:$M,'14'!$D107)</f>
        <v>0</v>
      </c>
      <c r="BC107" s="146">
        <f>SUMIFS('15'!$F:$F,'15'!$N:$N,'14'!BC$6,'15'!$M:$M,'14'!$D107)</f>
        <v>0</v>
      </c>
      <c r="BD107" s="146">
        <f>SUMIFS('15'!$J:$J,'15'!$M:$M,'14'!$D107)</f>
        <v>0</v>
      </c>
      <c r="BE107" s="146">
        <f>SUMIFS('15'!$K:$K,'15'!$M:$M,'14'!$D107)</f>
        <v>0</v>
      </c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1"/>
      <c r="BQ107" s="291">
        <f t="shared" si="4"/>
        <v>0</v>
      </c>
    </row>
    <row r="108" spans="1:69" x14ac:dyDescent="0.2">
      <c r="A108" s="467" t="str">
        <f>'0'!$A$4</f>
        <v>………………..</v>
      </c>
      <c r="B108" s="560">
        <f>'0'!$A$2</f>
        <v>46112</v>
      </c>
      <c r="C108" s="341" t="s">
        <v>1244</v>
      </c>
      <c r="D108" s="195"/>
      <c r="E108" s="14"/>
      <c r="F108" s="23"/>
      <c r="G108" s="14"/>
      <c r="H108" s="14"/>
      <c r="I108" s="14"/>
      <c r="J108" s="14"/>
      <c r="K108" s="14"/>
      <c r="L108" s="14"/>
      <c r="M108" s="14"/>
      <c r="N108" s="14"/>
      <c r="O108" s="98"/>
      <c r="P108" s="96"/>
      <c r="Q108" s="15"/>
      <c r="R108" s="96"/>
      <c r="S108" s="15"/>
      <c r="T108" s="15"/>
      <c r="U108" s="15"/>
      <c r="V108" s="15"/>
      <c r="W108" s="15"/>
      <c r="X108" s="97"/>
      <c r="Y108" s="16"/>
      <c r="Z108" s="15"/>
      <c r="AA108" s="15"/>
      <c r="AB108" s="96"/>
      <c r="AC108" s="97"/>
      <c r="AD108" s="15"/>
      <c r="AE108" s="15"/>
      <c r="AF108" s="15"/>
      <c r="AG108" s="15"/>
      <c r="AH108" s="15"/>
      <c r="AI108" s="15"/>
      <c r="AJ108" s="15"/>
      <c r="AK108" s="12"/>
      <c r="AL108" s="12"/>
      <c r="AM108" s="12"/>
      <c r="AN108" s="218"/>
      <c r="AO108" s="219"/>
      <c r="AP108" s="12"/>
      <c r="AQ108" s="12"/>
      <c r="AR108" s="12"/>
      <c r="AS108" s="12"/>
      <c r="AT108" s="12"/>
      <c r="AU108" s="12"/>
      <c r="AV108" s="12"/>
      <c r="AW108" s="607"/>
      <c r="AX108" s="607"/>
      <c r="AY108" s="12"/>
      <c r="AZ108" s="12"/>
      <c r="BA108" s="145">
        <f>SUMIFS('15'!$F:$F,'15'!$N:$N,'14'!BA$6,'15'!$M:$M,'14'!$D108)</f>
        <v>0</v>
      </c>
      <c r="BB108" s="146">
        <f>SUMIFS('15'!$F:$F,'15'!$N:$N,'14'!BB$6,'15'!$M:$M,'14'!$D108)</f>
        <v>0</v>
      </c>
      <c r="BC108" s="146">
        <f>SUMIFS('15'!$F:$F,'15'!$N:$N,'14'!BC$6,'15'!$M:$M,'14'!$D108)</f>
        <v>0</v>
      </c>
      <c r="BD108" s="146">
        <f>SUMIFS('15'!$J:$J,'15'!$M:$M,'14'!$D108)</f>
        <v>0</v>
      </c>
      <c r="BE108" s="146">
        <f>SUMIFS('15'!$K:$K,'15'!$M:$M,'14'!$D108)</f>
        <v>0</v>
      </c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1"/>
      <c r="BQ108" s="291">
        <f t="shared" si="4"/>
        <v>0</v>
      </c>
    </row>
    <row r="109" spans="1:69" x14ac:dyDescent="0.2">
      <c r="A109" s="467" t="str">
        <f>'0'!$A$4</f>
        <v>………………..</v>
      </c>
      <c r="B109" s="560">
        <f>'0'!$A$2</f>
        <v>46112</v>
      </c>
      <c r="C109" s="341" t="s">
        <v>1244</v>
      </c>
      <c r="D109" s="195"/>
      <c r="E109" s="14"/>
      <c r="F109" s="23"/>
      <c r="G109" s="14"/>
      <c r="H109" s="14"/>
      <c r="I109" s="14"/>
      <c r="J109" s="14"/>
      <c r="K109" s="14"/>
      <c r="L109" s="14"/>
      <c r="M109" s="14"/>
      <c r="N109" s="14"/>
      <c r="O109" s="98"/>
      <c r="P109" s="96"/>
      <c r="Q109" s="15"/>
      <c r="R109" s="96"/>
      <c r="S109" s="15"/>
      <c r="T109" s="15"/>
      <c r="U109" s="15"/>
      <c r="V109" s="15"/>
      <c r="W109" s="15"/>
      <c r="X109" s="97"/>
      <c r="Y109" s="16"/>
      <c r="Z109" s="15"/>
      <c r="AA109" s="15"/>
      <c r="AB109" s="96"/>
      <c r="AC109" s="97"/>
      <c r="AD109" s="15"/>
      <c r="AE109" s="15"/>
      <c r="AF109" s="15"/>
      <c r="AG109" s="15"/>
      <c r="AH109" s="15"/>
      <c r="AI109" s="15"/>
      <c r="AJ109" s="15"/>
      <c r="AK109" s="12"/>
      <c r="AL109" s="12"/>
      <c r="AM109" s="12"/>
      <c r="AN109" s="218"/>
      <c r="AO109" s="219"/>
      <c r="AP109" s="12"/>
      <c r="AQ109" s="12"/>
      <c r="AR109" s="12"/>
      <c r="AS109" s="12"/>
      <c r="AT109" s="12"/>
      <c r="AU109" s="12"/>
      <c r="AV109" s="12"/>
      <c r="AW109" s="607"/>
      <c r="AX109" s="607"/>
      <c r="AY109" s="12"/>
      <c r="AZ109" s="12"/>
      <c r="BA109" s="145">
        <f>SUMIFS('15'!$F:$F,'15'!$N:$N,'14'!BA$6,'15'!$M:$M,'14'!$D109)</f>
        <v>0</v>
      </c>
      <c r="BB109" s="146">
        <f>SUMIFS('15'!$F:$F,'15'!$N:$N,'14'!BB$6,'15'!$M:$M,'14'!$D109)</f>
        <v>0</v>
      </c>
      <c r="BC109" s="146">
        <f>SUMIFS('15'!$F:$F,'15'!$N:$N,'14'!BC$6,'15'!$M:$M,'14'!$D109)</f>
        <v>0</v>
      </c>
      <c r="BD109" s="146">
        <f>SUMIFS('15'!$J:$J,'15'!$M:$M,'14'!$D109)</f>
        <v>0</v>
      </c>
      <c r="BE109" s="146">
        <f>SUMIFS('15'!$K:$K,'15'!$M:$M,'14'!$D109)</f>
        <v>0</v>
      </c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1"/>
      <c r="BQ109" s="291">
        <f t="shared" si="4"/>
        <v>0</v>
      </c>
    </row>
    <row r="110" spans="1:69" x14ac:dyDescent="0.2">
      <c r="A110" s="467" t="str">
        <f>'0'!$A$4</f>
        <v>………………..</v>
      </c>
      <c r="B110" s="560">
        <f>'0'!$A$2</f>
        <v>46112</v>
      </c>
      <c r="C110" s="341" t="s">
        <v>1244</v>
      </c>
      <c r="D110" s="195"/>
      <c r="E110" s="14"/>
      <c r="F110" s="23"/>
      <c r="G110" s="14"/>
      <c r="H110" s="14"/>
      <c r="I110" s="14"/>
      <c r="J110" s="14"/>
      <c r="K110" s="14"/>
      <c r="L110" s="14"/>
      <c r="M110" s="14"/>
      <c r="N110" s="14"/>
      <c r="O110" s="98"/>
      <c r="P110" s="96"/>
      <c r="Q110" s="15"/>
      <c r="R110" s="96"/>
      <c r="S110" s="15"/>
      <c r="T110" s="15"/>
      <c r="U110" s="15"/>
      <c r="V110" s="15"/>
      <c r="W110" s="15"/>
      <c r="X110" s="97"/>
      <c r="Y110" s="16"/>
      <c r="Z110" s="15"/>
      <c r="AA110" s="15"/>
      <c r="AB110" s="96"/>
      <c r="AC110" s="97"/>
      <c r="AD110" s="15"/>
      <c r="AE110" s="15"/>
      <c r="AF110" s="15"/>
      <c r="AG110" s="15"/>
      <c r="AH110" s="15"/>
      <c r="AI110" s="15"/>
      <c r="AJ110" s="15"/>
      <c r="AK110" s="12"/>
      <c r="AL110" s="12"/>
      <c r="AM110" s="12"/>
      <c r="AN110" s="218"/>
      <c r="AO110" s="219"/>
      <c r="AP110" s="12"/>
      <c r="AQ110" s="12"/>
      <c r="AR110" s="12"/>
      <c r="AS110" s="12"/>
      <c r="AT110" s="12"/>
      <c r="AU110" s="12"/>
      <c r="AV110" s="12"/>
      <c r="AW110" s="607"/>
      <c r="AX110" s="607"/>
      <c r="AY110" s="12"/>
      <c r="AZ110" s="12"/>
      <c r="BA110" s="145">
        <f>SUMIFS('15'!$F:$F,'15'!$N:$N,'14'!BA$6,'15'!$M:$M,'14'!$D110)</f>
        <v>0</v>
      </c>
      <c r="BB110" s="146">
        <f>SUMIFS('15'!$F:$F,'15'!$N:$N,'14'!BB$6,'15'!$M:$M,'14'!$D110)</f>
        <v>0</v>
      </c>
      <c r="BC110" s="146">
        <f>SUMIFS('15'!$F:$F,'15'!$N:$N,'14'!BC$6,'15'!$M:$M,'14'!$D110)</f>
        <v>0</v>
      </c>
      <c r="BD110" s="146">
        <f>SUMIFS('15'!$J:$J,'15'!$M:$M,'14'!$D110)</f>
        <v>0</v>
      </c>
      <c r="BE110" s="146">
        <f>SUMIFS('15'!$K:$K,'15'!$M:$M,'14'!$D110)</f>
        <v>0</v>
      </c>
      <c r="BF110" s="220"/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91">
        <f t="shared" si="4"/>
        <v>0</v>
      </c>
    </row>
    <row r="111" spans="1:69" x14ac:dyDescent="0.2">
      <c r="A111" s="467" t="str">
        <f>'0'!$A$4</f>
        <v>………………..</v>
      </c>
      <c r="B111" s="560">
        <f>'0'!$A$2</f>
        <v>46112</v>
      </c>
      <c r="C111" s="341" t="s">
        <v>1244</v>
      </c>
      <c r="D111" s="195"/>
      <c r="E111" s="14"/>
      <c r="F111" s="23"/>
      <c r="G111" s="14"/>
      <c r="H111" s="14"/>
      <c r="I111" s="14"/>
      <c r="J111" s="14"/>
      <c r="K111" s="14"/>
      <c r="L111" s="14"/>
      <c r="M111" s="14"/>
      <c r="N111" s="14"/>
      <c r="O111" s="98"/>
      <c r="P111" s="96"/>
      <c r="Q111" s="15"/>
      <c r="R111" s="96"/>
      <c r="S111" s="15"/>
      <c r="T111" s="15"/>
      <c r="U111" s="15"/>
      <c r="V111" s="15"/>
      <c r="W111" s="15"/>
      <c r="X111" s="97"/>
      <c r="Y111" s="16"/>
      <c r="Z111" s="15"/>
      <c r="AA111" s="15"/>
      <c r="AB111" s="96"/>
      <c r="AC111" s="97"/>
      <c r="AD111" s="15"/>
      <c r="AE111" s="15"/>
      <c r="AF111" s="15"/>
      <c r="AG111" s="15"/>
      <c r="AH111" s="15"/>
      <c r="AI111" s="15"/>
      <c r="AJ111" s="15"/>
      <c r="AK111" s="12"/>
      <c r="AL111" s="12"/>
      <c r="AM111" s="12"/>
      <c r="AN111" s="218"/>
      <c r="AO111" s="219"/>
      <c r="AP111" s="12"/>
      <c r="AQ111" s="12"/>
      <c r="AR111" s="12"/>
      <c r="AS111" s="12"/>
      <c r="AT111" s="12"/>
      <c r="AU111" s="12"/>
      <c r="AV111" s="12"/>
      <c r="AW111" s="607"/>
      <c r="AX111" s="607"/>
      <c r="AY111" s="12"/>
      <c r="AZ111" s="12"/>
      <c r="BA111" s="145">
        <f>SUMIFS('15'!$F:$F,'15'!$N:$N,'14'!BA$6,'15'!$M:$M,'14'!$D111)</f>
        <v>0</v>
      </c>
      <c r="BB111" s="146">
        <f>SUMIFS('15'!$F:$F,'15'!$N:$N,'14'!BB$6,'15'!$M:$M,'14'!$D111)</f>
        <v>0</v>
      </c>
      <c r="BC111" s="146">
        <f>SUMIFS('15'!$F:$F,'15'!$N:$N,'14'!BC$6,'15'!$M:$M,'14'!$D111)</f>
        <v>0</v>
      </c>
      <c r="BD111" s="146">
        <f>SUMIFS('15'!$J:$J,'15'!$M:$M,'14'!$D111)</f>
        <v>0</v>
      </c>
      <c r="BE111" s="146">
        <f>SUMIFS('15'!$K:$K,'15'!$M:$M,'14'!$D111)</f>
        <v>0</v>
      </c>
      <c r="BF111" s="220"/>
      <c r="BG111" s="220"/>
      <c r="BH111" s="220"/>
      <c r="BI111" s="220"/>
      <c r="BJ111" s="220"/>
      <c r="BK111" s="220"/>
      <c r="BL111" s="220"/>
      <c r="BM111" s="220"/>
      <c r="BN111" s="220"/>
      <c r="BO111" s="220"/>
      <c r="BP111" s="221"/>
      <c r="BQ111" s="291">
        <f t="shared" si="4"/>
        <v>0</v>
      </c>
    </row>
    <row r="112" spans="1:69" x14ac:dyDescent="0.2">
      <c r="A112" s="467" t="str">
        <f>'0'!$A$4</f>
        <v>………………..</v>
      </c>
      <c r="B112" s="560">
        <f>'0'!$A$2</f>
        <v>46112</v>
      </c>
      <c r="C112" s="341" t="s">
        <v>1244</v>
      </c>
      <c r="D112" s="195"/>
      <c r="E112" s="14"/>
      <c r="F112" s="23"/>
      <c r="G112" s="14"/>
      <c r="H112" s="14"/>
      <c r="I112" s="14"/>
      <c r="J112" s="14"/>
      <c r="K112" s="14"/>
      <c r="L112" s="14"/>
      <c r="M112" s="14"/>
      <c r="N112" s="14"/>
      <c r="O112" s="98"/>
      <c r="P112" s="96"/>
      <c r="Q112" s="15"/>
      <c r="R112" s="96"/>
      <c r="S112" s="15"/>
      <c r="T112" s="15"/>
      <c r="U112" s="15"/>
      <c r="V112" s="15"/>
      <c r="W112" s="15"/>
      <c r="X112" s="97"/>
      <c r="Y112" s="16"/>
      <c r="Z112" s="15"/>
      <c r="AA112" s="15"/>
      <c r="AB112" s="96"/>
      <c r="AC112" s="97"/>
      <c r="AD112" s="15"/>
      <c r="AE112" s="15"/>
      <c r="AF112" s="15"/>
      <c r="AG112" s="15"/>
      <c r="AH112" s="15"/>
      <c r="AI112" s="15"/>
      <c r="AJ112" s="15"/>
      <c r="AK112" s="12"/>
      <c r="AL112" s="12"/>
      <c r="AM112" s="12"/>
      <c r="AN112" s="218"/>
      <c r="AO112" s="219"/>
      <c r="AP112" s="12"/>
      <c r="AQ112" s="12"/>
      <c r="AR112" s="12"/>
      <c r="AS112" s="12"/>
      <c r="AT112" s="12"/>
      <c r="AU112" s="12"/>
      <c r="AV112" s="12"/>
      <c r="AW112" s="607"/>
      <c r="AX112" s="607"/>
      <c r="AY112" s="12"/>
      <c r="AZ112" s="12"/>
      <c r="BA112" s="145">
        <f>SUMIFS('15'!$F:$F,'15'!$N:$N,'14'!BA$6,'15'!$M:$M,'14'!$D112)</f>
        <v>0</v>
      </c>
      <c r="BB112" s="146">
        <f>SUMIFS('15'!$F:$F,'15'!$N:$N,'14'!BB$6,'15'!$M:$M,'14'!$D112)</f>
        <v>0</v>
      </c>
      <c r="BC112" s="146">
        <f>SUMIFS('15'!$F:$F,'15'!$N:$N,'14'!BC$6,'15'!$M:$M,'14'!$D112)</f>
        <v>0</v>
      </c>
      <c r="BD112" s="146">
        <f>SUMIFS('15'!$J:$J,'15'!$M:$M,'14'!$D112)</f>
        <v>0</v>
      </c>
      <c r="BE112" s="146">
        <f>SUMIFS('15'!$K:$K,'15'!$M:$M,'14'!$D112)</f>
        <v>0</v>
      </c>
      <c r="BF112" s="220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91">
        <f t="shared" si="4"/>
        <v>0</v>
      </c>
    </row>
    <row r="113" spans="1:69" x14ac:dyDescent="0.2">
      <c r="A113" s="467" t="str">
        <f>'0'!$A$4</f>
        <v>………………..</v>
      </c>
      <c r="B113" s="560">
        <f>'0'!$A$2</f>
        <v>46112</v>
      </c>
      <c r="C113" s="341" t="s">
        <v>1244</v>
      </c>
      <c r="D113" s="195"/>
      <c r="E113" s="14"/>
      <c r="F113" s="23"/>
      <c r="G113" s="14"/>
      <c r="H113" s="14"/>
      <c r="I113" s="14"/>
      <c r="J113" s="14"/>
      <c r="K113" s="14"/>
      <c r="L113" s="14"/>
      <c r="M113" s="14"/>
      <c r="N113" s="14"/>
      <c r="O113" s="98"/>
      <c r="P113" s="96"/>
      <c r="Q113" s="15"/>
      <c r="R113" s="96"/>
      <c r="S113" s="15"/>
      <c r="T113" s="15"/>
      <c r="U113" s="15"/>
      <c r="V113" s="15"/>
      <c r="W113" s="15"/>
      <c r="X113" s="97"/>
      <c r="Y113" s="16"/>
      <c r="Z113" s="15"/>
      <c r="AA113" s="15"/>
      <c r="AB113" s="96"/>
      <c r="AC113" s="97"/>
      <c r="AD113" s="15"/>
      <c r="AE113" s="15"/>
      <c r="AF113" s="15"/>
      <c r="AG113" s="15"/>
      <c r="AH113" s="15"/>
      <c r="AI113" s="15"/>
      <c r="AJ113" s="15"/>
      <c r="AK113" s="12"/>
      <c r="AL113" s="12"/>
      <c r="AM113" s="12"/>
      <c r="AN113" s="218"/>
      <c r="AO113" s="219"/>
      <c r="AP113" s="12"/>
      <c r="AQ113" s="12"/>
      <c r="AR113" s="12"/>
      <c r="AS113" s="12"/>
      <c r="AT113" s="12"/>
      <c r="AU113" s="12"/>
      <c r="AV113" s="12"/>
      <c r="AW113" s="607"/>
      <c r="AX113" s="607"/>
      <c r="AY113" s="12"/>
      <c r="AZ113" s="12"/>
      <c r="BA113" s="145">
        <f>SUMIFS('15'!$F:$F,'15'!$N:$N,'14'!BA$6,'15'!$M:$M,'14'!$D113)</f>
        <v>0</v>
      </c>
      <c r="BB113" s="146">
        <f>SUMIFS('15'!$F:$F,'15'!$N:$N,'14'!BB$6,'15'!$M:$M,'14'!$D113)</f>
        <v>0</v>
      </c>
      <c r="BC113" s="146">
        <f>SUMIFS('15'!$F:$F,'15'!$N:$N,'14'!BC$6,'15'!$M:$M,'14'!$D113)</f>
        <v>0</v>
      </c>
      <c r="BD113" s="146">
        <f>SUMIFS('15'!$J:$J,'15'!$M:$M,'14'!$D113)</f>
        <v>0</v>
      </c>
      <c r="BE113" s="146">
        <f>SUMIFS('15'!$K:$K,'15'!$M:$M,'14'!$D113)</f>
        <v>0</v>
      </c>
      <c r="BF113" s="220"/>
      <c r="BG113" s="220"/>
      <c r="BH113" s="220"/>
      <c r="BI113" s="220"/>
      <c r="BJ113" s="220"/>
      <c r="BK113" s="220"/>
      <c r="BL113" s="220"/>
      <c r="BM113" s="220"/>
      <c r="BN113" s="220"/>
      <c r="BO113" s="220"/>
      <c r="BP113" s="221"/>
      <c r="BQ113" s="291">
        <f t="shared" si="4"/>
        <v>0</v>
      </c>
    </row>
    <row r="114" spans="1:69" x14ac:dyDescent="0.2">
      <c r="A114" s="467" t="str">
        <f>'0'!$A$4</f>
        <v>………………..</v>
      </c>
      <c r="B114" s="560">
        <f>'0'!$A$2</f>
        <v>46112</v>
      </c>
      <c r="C114" s="341" t="s">
        <v>1244</v>
      </c>
      <c r="D114" s="195"/>
      <c r="E114" s="14"/>
      <c r="F114" s="23"/>
      <c r="G114" s="14"/>
      <c r="H114" s="14"/>
      <c r="I114" s="14"/>
      <c r="J114" s="14"/>
      <c r="K114" s="14"/>
      <c r="L114" s="14"/>
      <c r="M114" s="14"/>
      <c r="N114" s="14"/>
      <c r="O114" s="98"/>
      <c r="P114" s="96"/>
      <c r="Q114" s="15"/>
      <c r="R114" s="96"/>
      <c r="S114" s="15"/>
      <c r="T114" s="15"/>
      <c r="U114" s="15"/>
      <c r="V114" s="15"/>
      <c r="W114" s="15"/>
      <c r="X114" s="97"/>
      <c r="Y114" s="16"/>
      <c r="Z114" s="15"/>
      <c r="AA114" s="15"/>
      <c r="AB114" s="96"/>
      <c r="AC114" s="97"/>
      <c r="AD114" s="15"/>
      <c r="AE114" s="15"/>
      <c r="AF114" s="15"/>
      <c r="AG114" s="15"/>
      <c r="AH114" s="15"/>
      <c r="AI114" s="15"/>
      <c r="AJ114" s="15"/>
      <c r="AK114" s="12"/>
      <c r="AL114" s="12"/>
      <c r="AM114" s="12"/>
      <c r="AN114" s="218"/>
      <c r="AO114" s="219"/>
      <c r="AP114" s="12"/>
      <c r="AQ114" s="12"/>
      <c r="AR114" s="12"/>
      <c r="AS114" s="12"/>
      <c r="AT114" s="12"/>
      <c r="AU114" s="12"/>
      <c r="AV114" s="12"/>
      <c r="AW114" s="607"/>
      <c r="AX114" s="607"/>
      <c r="AY114" s="12"/>
      <c r="AZ114" s="12"/>
      <c r="BA114" s="145">
        <f>SUMIFS('15'!$F:$F,'15'!$N:$N,'14'!BA$6,'15'!$M:$M,'14'!$D114)</f>
        <v>0</v>
      </c>
      <c r="BB114" s="146">
        <f>SUMIFS('15'!$F:$F,'15'!$N:$N,'14'!BB$6,'15'!$M:$M,'14'!$D114)</f>
        <v>0</v>
      </c>
      <c r="BC114" s="146">
        <f>SUMIFS('15'!$F:$F,'15'!$N:$N,'14'!BC$6,'15'!$M:$M,'14'!$D114)</f>
        <v>0</v>
      </c>
      <c r="BD114" s="146">
        <f>SUMIFS('15'!$J:$J,'15'!$M:$M,'14'!$D114)</f>
        <v>0</v>
      </c>
      <c r="BE114" s="146">
        <f>SUMIFS('15'!$K:$K,'15'!$M:$M,'14'!$D114)</f>
        <v>0</v>
      </c>
      <c r="BF114" s="220"/>
      <c r="BG114" s="220"/>
      <c r="BH114" s="220"/>
      <c r="BI114" s="220"/>
      <c r="BJ114" s="220"/>
      <c r="BK114" s="220"/>
      <c r="BL114" s="220"/>
      <c r="BM114" s="220"/>
      <c r="BN114" s="220"/>
      <c r="BO114" s="220"/>
      <c r="BP114" s="221"/>
      <c r="BQ114" s="291">
        <f t="shared" si="4"/>
        <v>0</v>
      </c>
    </row>
    <row r="115" spans="1:69" x14ac:dyDescent="0.2">
      <c r="A115" s="467" t="str">
        <f>'0'!$A$4</f>
        <v>………………..</v>
      </c>
      <c r="B115" s="560">
        <f>'0'!$A$2</f>
        <v>46112</v>
      </c>
      <c r="C115" s="341" t="s">
        <v>1244</v>
      </c>
      <c r="D115" s="195"/>
      <c r="E115" s="14"/>
      <c r="F115" s="23"/>
      <c r="G115" s="14"/>
      <c r="H115" s="14"/>
      <c r="I115" s="14"/>
      <c r="J115" s="14"/>
      <c r="K115" s="14"/>
      <c r="L115" s="14"/>
      <c r="M115" s="14"/>
      <c r="N115" s="14"/>
      <c r="O115" s="98"/>
      <c r="P115" s="96"/>
      <c r="Q115" s="15"/>
      <c r="R115" s="96"/>
      <c r="S115" s="15"/>
      <c r="T115" s="15"/>
      <c r="U115" s="15"/>
      <c r="V115" s="15"/>
      <c r="W115" s="15"/>
      <c r="X115" s="97"/>
      <c r="Y115" s="16"/>
      <c r="Z115" s="15"/>
      <c r="AA115" s="15"/>
      <c r="AB115" s="96"/>
      <c r="AC115" s="97"/>
      <c r="AD115" s="15"/>
      <c r="AE115" s="15"/>
      <c r="AF115" s="15"/>
      <c r="AG115" s="15"/>
      <c r="AH115" s="15"/>
      <c r="AI115" s="15"/>
      <c r="AJ115" s="15"/>
      <c r="AK115" s="12"/>
      <c r="AL115" s="12"/>
      <c r="AM115" s="12"/>
      <c r="AN115" s="218"/>
      <c r="AO115" s="219"/>
      <c r="AP115" s="12"/>
      <c r="AQ115" s="12"/>
      <c r="AR115" s="12"/>
      <c r="AS115" s="12"/>
      <c r="AT115" s="12"/>
      <c r="AU115" s="12"/>
      <c r="AV115" s="12"/>
      <c r="AW115" s="607"/>
      <c r="AX115" s="607"/>
      <c r="AY115" s="12"/>
      <c r="AZ115" s="12"/>
      <c r="BA115" s="145">
        <f>SUMIFS('15'!$F:$F,'15'!$N:$N,'14'!BA$6,'15'!$M:$M,'14'!$D115)</f>
        <v>0</v>
      </c>
      <c r="BB115" s="146">
        <f>SUMIFS('15'!$F:$F,'15'!$N:$N,'14'!BB$6,'15'!$M:$M,'14'!$D115)</f>
        <v>0</v>
      </c>
      <c r="BC115" s="146">
        <f>SUMIFS('15'!$F:$F,'15'!$N:$N,'14'!BC$6,'15'!$M:$M,'14'!$D115)</f>
        <v>0</v>
      </c>
      <c r="BD115" s="146">
        <f>SUMIFS('15'!$J:$J,'15'!$M:$M,'14'!$D115)</f>
        <v>0</v>
      </c>
      <c r="BE115" s="146">
        <f>SUMIFS('15'!$K:$K,'15'!$M:$M,'14'!$D115)</f>
        <v>0</v>
      </c>
      <c r="BF115" s="220"/>
      <c r="BG115" s="220"/>
      <c r="BH115" s="220"/>
      <c r="BI115" s="220"/>
      <c r="BJ115" s="220"/>
      <c r="BK115" s="220"/>
      <c r="BL115" s="220"/>
      <c r="BM115" s="220"/>
      <c r="BN115" s="220"/>
      <c r="BO115" s="220"/>
      <c r="BP115" s="221"/>
      <c r="BQ115" s="291">
        <f t="shared" si="4"/>
        <v>0</v>
      </c>
    </row>
    <row r="116" spans="1:69" x14ac:dyDescent="0.2">
      <c r="A116" s="467" t="str">
        <f>'0'!$A$4</f>
        <v>………………..</v>
      </c>
      <c r="B116" s="560">
        <f>'0'!$A$2</f>
        <v>46112</v>
      </c>
      <c r="C116" s="341" t="s">
        <v>1244</v>
      </c>
      <c r="D116" s="195"/>
      <c r="E116" s="14"/>
      <c r="F116" s="23"/>
      <c r="G116" s="14"/>
      <c r="H116" s="14"/>
      <c r="I116" s="14"/>
      <c r="J116" s="14"/>
      <c r="K116" s="14"/>
      <c r="L116" s="14"/>
      <c r="M116" s="14"/>
      <c r="N116" s="14"/>
      <c r="O116" s="98"/>
      <c r="P116" s="96"/>
      <c r="Q116" s="15"/>
      <c r="R116" s="96"/>
      <c r="S116" s="15"/>
      <c r="T116" s="15"/>
      <c r="U116" s="15"/>
      <c r="V116" s="15"/>
      <c r="W116" s="15"/>
      <c r="X116" s="97"/>
      <c r="Y116" s="16"/>
      <c r="Z116" s="15"/>
      <c r="AA116" s="15"/>
      <c r="AB116" s="96"/>
      <c r="AC116" s="97"/>
      <c r="AD116" s="15"/>
      <c r="AE116" s="15"/>
      <c r="AF116" s="15"/>
      <c r="AG116" s="15"/>
      <c r="AH116" s="15"/>
      <c r="AI116" s="15"/>
      <c r="AJ116" s="15"/>
      <c r="AK116" s="12"/>
      <c r="AL116" s="12"/>
      <c r="AM116" s="12"/>
      <c r="AN116" s="218"/>
      <c r="AO116" s="219"/>
      <c r="AP116" s="12"/>
      <c r="AQ116" s="12"/>
      <c r="AR116" s="12"/>
      <c r="AS116" s="12"/>
      <c r="AT116" s="12"/>
      <c r="AU116" s="12"/>
      <c r="AV116" s="12"/>
      <c r="AW116" s="607"/>
      <c r="AX116" s="607"/>
      <c r="AY116" s="12"/>
      <c r="AZ116" s="12"/>
      <c r="BA116" s="145">
        <f>SUMIFS('15'!$F:$F,'15'!$N:$N,'14'!BA$6,'15'!$M:$M,'14'!$D116)</f>
        <v>0</v>
      </c>
      <c r="BB116" s="146">
        <f>SUMIFS('15'!$F:$F,'15'!$N:$N,'14'!BB$6,'15'!$M:$M,'14'!$D116)</f>
        <v>0</v>
      </c>
      <c r="BC116" s="146">
        <f>SUMIFS('15'!$F:$F,'15'!$N:$N,'14'!BC$6,'15'!$M:$M,'14'!$D116)</f>
        <v>0</v>
      </c>
      <c r="BD116" s="146">
        <f>SUMIFS('15'!$J:$J,'15'!$M:$M,'14'!$D116)</f>
        <v>0</v>
      </c>
      <c r="BE116" s="146">
        <f>SUMIFS('15'!$K:$K,'15'!$M:$M,'14'!$D116)</f>
        <v>0</v>
      </c>
      <c r="BF116" s="220"/>
      <c r="BG116" s="220"/>
      <c r="BH116" s="220"/>
      <c r="BI116" s="220"/>
      <c r="BJ116" s="220"/>
      <c r="BK116" s="220"/>
      <c r="BL116" s="220"/>
      <c r="BM116" s="220"/>
      <c r="BN116" s="220"/>
      <c r="BO116" s="220"/>
      <c r="BP116" s="221"/>
      <c r="BQ116" s="291">
        <f t="shared" si="4"/>
        <v>0</v>
      </c>
    </row>
    <row r="117" spans="1:69" x14ac:dyDescent="0.2">
      <c r="A117" s="467" t="str">
        <f>'0'!$A$4</f>
        <v>………………..</v>
      </c>
      <c r="B117" s="560">
        <f>'0'!$A$2</f>
        <v>46112</v>
      </c>
      <c r="C117" s="341" t="s">
        <v>1244</v>
      </c>
      <c r="D117" s="195"/>
      <c r="E117" s="14"/>
      <c r="F117" s="23"/>
      <c r="G117" s="14"/>
      <c r="H117" s="14"/>
      <c r="I117" s="14"/>
      <c r="J117" s="14"/>
      <c r="K117" s="14"/>
      <c r="L117" s="14"/>
      <c r="M117" s="14"/>
      <c r="N117" s="14"/>
      <c r="O117" s="98"/>
      <c r="P117" s="96"/>
      <c r="Q117" s="15"/>
      <c r="R117" s="96"/>
      <c r="S117" s="15"/>
      <c r="T117" s="15"/>
      <c r="U117" s="15"/>
      <c r="V117" s="15"/>
      <c r="W117" s="15"/>
      <c r="X117" s="97"/>
      <c r="Y117" s="16"/>
      <c r="Z117" s="15"/>
      <c r="AA117" s="15"/>
      <c r="AB117" s="96"/>
      <c r="AC117" s="97"/>
      <c r="AD117" s="15"/>
      <c r="AE117" s="15"/>
      <c r="AF117" s="15"/>
      <c r="AG117" s="15"/>
      <c r="AH117" s="15"/>
      <c r="AI117" s="15"/>
      <c r="AJ117" s="15"/>
      <c r="AK117" s="12"/>
      <c r="AL117" s="12"/>
      <c r="AM117" s="12"/>
      <c r="AN117" s="218"/>
      <c r="AO117" s="219"/>
      <c r="AP117" s="12"/>
      <c r="AQ117" s="12"/>
      <c r="AR117" s="12"/>
      <c r="AS117" s="12"/>
      <c r="AT117" s="12"/>
      <c r="AU117" s="12"/>
      <c r="AV117" s="12"/>
      <c r="AW117" s="607"/>
      <c r="AX117" s="607"/>
      <c r="AY117" s="12"/>
      <c r="AZ117" s="12"/>
      <c r="BA117" s="145">
        <f>SUMIFS('15'!$F:$F,'15'!$N:$N,'14'!BA$6,'15'!$M:$M,'14'!$D117)</f>
        <v>0</v>
      </c>
      <c r="BB117" s="146">
        <f>SUMIFS('15'!$F:$F,'15'!$N:$N,'14'!BB$6,'15'!$M:$M,'14'!$D117)</f>
        <v>0</v>
      </c>
      <c r="BC117" s="146">
        <f>SUMIFS('15'!$F:$F,'15'!$N:$N,'14'!BC$6,'15'!$M:$M,'14'!$D117)</f>
        <v>0</v>
      </c>
      <c r="BD117" s="146">
        <f>SUMIFS('15'!$J:$J,'15'!$M:$M,'14'!$D117)</f>
        <v>0</v>
      </c>
      <c r="BE117" s="146">
        <f>SUMIFS('15'!$K:$K,'15'!$M:$M,'14'!$D117)</f>
        <v>0</v>
      </c>
      <c r="BF117" s="220"/>
      <c r="BG117" s="220"/>
      <c r="BH117" s="220"/>
      <c r="BI117" s="220"/>
      <c r="BJ117" s="220"/>
      <c r="BK117" s="220"/>
      <c r="BL117" s="220"/>
      <c r="BM117" s="220"/>
      <c r="BN117" s="220"/>
      <c r="BO117" s="220"/>
      <c r="BP117" s="221"/>
      <c r="BQ117" s="291">
        <f t="shared" si="4"/>
        <v>0</v>
      </c>
    </row>
    <row r="118" spans="1:69" x14ac:dyDescent="0.2">
      <c r="A118" s="467" t="str">
        <f>'0'!$A$4</f>
        <v>………………..</v>
      </c>
      <c r="B118" s="560">
        <f>'0'!$A$2</f>
        <v>46112</v>
      </c>
      <c r="C118" s="341" t="s">
        <v>1244</v>
      </c>
      <c r="D118" s="195"/>
      <c r="E118" s="14"/>
      <c r="F118" s="23"/>
      <c r="G118" s="14"/>
      <c r="H118" s="14"/>
      <c r="I118" s="14"/>
      <c r="J118" s="14"/>
      <c r="K118" s="14"/>
      <c r="L118" s="14"/>
      <c r="M118" s="14"/>
      <c r="N118" s="14"/>
      <c r="O118" s="98"/>
      <c r="P118" s="96"/>
      <c r="Q118" s="15"/>
      <c r="R118" s="96"/>
      <c r="S118" s="15"/>
      <c r="T118" s="15"/>
      <c r="U118" s="15"/>
      <c r="V118" s="15"/>
      <c r="W118" s="15"/>
      <c r="X118" s="97"/>
      <c r="Y118" s="16"/>
      <c r="Z118" s="15"/>
      <c r="AA118" s="15"/>
      <c r="AB118" s="96"/>
      <c r="AC118" s="97"/>
      <c r="AD118" s="15"/>
      <c r="AE118" s="15"/>
      <c r="AF118" s="15"/>
      <c r="AG118" s="15"/>
      <c r="AH118" s="15"/>
      <c r="AI118" s="15"/>
      <c r="AJ118" s="15"/>
      <c r="AK118" s="12"/>
      <c r="AL118" s="12"/>
      <c r="AM118" s="12"/>
      <c r="AN118" s="218"/>
      <c r="AO118" s="219"/>
      <c r="AP118" s="12"/>
      <c r="AQ118" s="12"/>
      <c r="AR118" s="12"/>
      <c r="AS118" s="12"/>
      <c r="AT118" s="12"/>
      <c r="AU118" s="12"/>
      <c r="AV118" s="12"/>
      <c r="AW118" s="607"/>
      <c r="AX118" s="607"/>
      <c r="AY118" s="12"/>
      <c r="AZ118" s="12"/>
      <c r="BA118" s="145">
        <f>SUMIFS('15'!$F:$F,'15'!$N:$N,'14'!BA$6,'15'!$M:$M,'14'!$D118)</f>
        <v>0</v>
      </c>
      <c r="BB118" s="146">
        <f>SUMIFS('15'!$F:$F,'15'!$N:$N,'14'!BB$6,'15'!$M:$M,'14'!$D118)</f>
        <v>0</v>
      </c>
      <c r="BC118" s="146">
        <f>SUMIFS('15'!$F:$F,'15'!$N:$N,'14'!BC$6,'15'!$M:$M,'14'!$D118)</f>
        <v>0</v>
      </c>
      <c r="BD118" s="146">
        <f>SUMIFS('15'!$J:$J,'15'!$M:$M,'14'!$D118)</f>
        <v>0</v>
      </c>
      <c r="BE118" s="146">
        <f>SUMIFS('15'!$K:$K,'15'!$M:$M,'14'!$D118)</f>
        <v>0</v>
      </c>
      <c r="BF118" s="220"/>
      <c r="BG118" s="220"/>
      <c r="BH118" s="220"/>
      <c r="BI118" s="220"/>
      <c r="BJ118" s="220"/>
      <c r="BK118" s="220"/>
      <c r="BL118" s="220"/>
      <c r="BM118" s="220"/>
      <c r="BN118" s="220"/>
      <c r="BO118" s="220"/>
      <c r="BP118" s="221"/>
      <c r="BQ118" s="291">
        <f t="shared" si="4"/>
        <v>0</v>
      </c>
    </row>
    <row r="119" spans="1:69" x14ac:dyDescent="0.2">
      <c r="A119" s="467" t="str">
        <f>'0'!$A$4</f>
        <v>………………..</v>
      </c>
      <c r="B119" s="560">
        <f>'0'!$A$2</f>
        <v>46112</v>
      </c>
      <c r="C119" s="341" t="s">
        <v>1244</v>
      </c>
      <c r="D119" s="195"/>
      <c r="E119" s="14"/>
      <c r="F119" s="23"/>
      <c r="G119" s="14"/>
      <c r="H119" s="14"/>
      <c r="I119" s="14"/>
      <c r="J119" s="14"/>
      <c r="K119" s="14"/>
      <c r="L119" s="14"/>
      <c r="M119" s="14"/>
      <c r="N119" s="14"/>
      <c r="O119" s="98"/>
      <c r="P119" s="96"/>
      <c r="Q119" s="15"/>
      <c r="R119" s="96"/>
      <c r="S119" s="15"/>
      <c r="T119" s="15"/>
      <c r="U119" s="15"/>
      <c r="V119" s="15"/>
      <c r="W119" s="15"/>
      <c r="X119" s="97"/>
      <c r="Y119" s="16"/>
      <c r="Z119" s="15"/>
      <c r="AA119" s="15"/>
      <c r="AB119" s="96"/>
      <c r="AC119" s="97"/>
      <c r="AD119" s="15"/>
      <c r="AE119" s="15"/>
      <c r="AF119" s="15"/>
      <c r="AG119" s="15"/>
      <c r="AH119" s="15"/>
      <c r="AI119" s="15"/>
      <c r="AJ119" s="15"/>
      <c r="AK119" s="12"/>
      <c r="AL119" s="12"/>
      <c r="AM119" s="12"/>
      <c r="AN119" s="218"/>
      <c r="AO119" s="219"/>
      <c r="AP119" s="12"/>
      <c r="AQ119" s="12"/>
      <c r="AR119" s="12"/>
      <c r="AS119" s="12"/>
      <c r="AT119" s="12"/>
      <c r="AU119" s="12"/>
      <c r="AV119" s="12"/>
      <c r="AW119" s="607"/>
      <c r="AX119" s="607"/>
      <c r="AY119" s="12"/>
      <c r="AZ119" s="12"/>
      <c r="BA119" s="145">
        <f>SUMIFS('15'!$F:$F,'15'!$N:$N,'14'!BA$6,'15'!$M:$M,'14'!$D119)</f>
        <v>0</v>
      </c>
      <c r="BB119" s="146">
        <f>SUMIFS('15'!$F:$F,'15'!$N:$N,'14'!BB$6,'15'!$M:$M,'14'!$D119)</f>
        <v>0</v>
      </c>
      <c r="BC119" s="146">
        <f>SUMIFS('15'!$F:$F,'15'!$N:$N,'14'!BC$6,'15'!$M:$M,'14'!$D119)</f>
        <v>0</v>
      </c>
      <c r="BD119" s="146">
        <f>SUMIFS('15'!$J:$J,'15'!$M:$M,'14'!$D119)</f>
        <v>0</v>
      </c>
      <c r="BE119" s="146">
        <f>SUMIFS('15'!$K:$K,'15'!$M:$M,'14'!$D119)</f>
        <v>0</v>
      </c>
      <c r="BF119" s="220"/>
      <c r="BG119" s="220"/>
      <c r="BH119" s="220"/>
      <c r="BI119" s="220"/>
      <c r="BJ119" s="220"/>
      <c r="BK119" s="220"/>
      <c r="BL119" s="220"/>
      <c r="BM119" s="220"/>
      <c r="BN119" s="220"/>
      <c r="BO119" s="220"/>
      <c r="BP119" s="221"/>
      <c r="BQ119" s="291">
        <f t="shared" si="4"/>
        <v>0</v>
      </c>
    </row>
    <row r="120" spans="1:69" x14ac:dyDescent="0.2">
      <c r="A120" s="467" t="str">
        <f>'0'!$A$4</f>
        <v>………………..</v>
      </c>
      <c r="B120" s="560">
        <f>'0'!$A$2</f>
        <v>46112</v>
      </c>
      <c r="C120" s="341" t="s">
        <v>1244</v>
      </c>
      <c r="D120" s="195"/>
      <c r="E120" s="14"/>
      <c r="F120" s="23"/>
      <c r="G120" s="14"/>
      <c r="H120" s="14"/>
      <c r="I120" s="14"/>
      <c r="J120" s="14"/>
      <c r="K120" s="14"/>
      <c r="L120" s="14"/>
      <c r="M120" s="14"/>
      <c r="N120" s="14"/>
      <c r="O120" s="98"/>
      <c r="P120" s="96"/>
      <c r="Q120" s="15"/>
      <c r="R120" s="96"/>
      <c r="S120" s="15"/>
      <c r="T120" s="15"/>
      <c r="U120" s="15"/>
      <c r="V120" s="15"/>
      <c r="W120" s="15"/>
      <c r="X120" s="97"/>
      <c r="Y120" s="16"/>
      <c r="Z120" s="15"/>
      <c r="AA120" s="15"/>
      <c r="AB120" s="96"/>
      <c r="AC120" s="97"/>
      <c r="AD120" s="15"/>
      <c r="AE120" s="15"/>
      <c r="AF120" s="15"/>
      <c r="AG120" s="15"/>
      <c r="AH120" s="15"/>
      <c r="AI120" s="15"/>
      <c r="AJ120" s="15"/>
      <c r="AK120" s="12"/>
      <c r="AL120" s="12"/>
      <c r="AM120" s="12"/>
      <c r="AN120" s="218"/>
      <c r="AO120" s="219"/>
      <c r="AP120" s="12"/>
      <c r="AQ120" s="12"/>
      <c r="AR120" s="12"/>
      <c r="AS120" s="12"/>
      <c r="AT120" s="12"/>
      <c r="AU120" s="12"/>
      <c r="AV120" s="12"/>
      <c r="AW120" s="607"/>
      <c r="AX120" s="607"/>
      <c r="AY120" s="12"/>
      <c r="AZ120" s="12"/>
      <c r="BA120" s="145">
        <f>SUMIFS('15'!$F:$F,'15'!$N:$N,'14'!BA$6,'15'!$M:$M,'14'!$D120)</f>
        <v>0</v>
      </c>
      <c r="BB120" s="146">
        <f>SUMIFS('15'!$F:$F,'15'!$N:$N,'14'!BB$6,'15'!$M:$M,'14'!$D120)</f>
        <v>0</v>
      </c>
      <c r="BC120" s="146">
        <f>SUMIFS('15'!$F:$F,'15'!$N:$N,'14'!BC$6,'15'!$M:$M,'14'!$D120)</f>
        <v>0</v>
      </c>
      <c r="BD120" s="146">
        <f>SUMIFS('15'!$J:$J,'15'!$M:$M,'14'!$D120)</f>
        <v>0</v>
      </c>
      <c r="BE120" s="146">
        <f>SUMIFS('15'!$K:$K,'15'!$M:$M,'14'!$D120)</f>
        <v>0</v>
      </c>
      <c r="BF120" s="220"/>
      <c r="BG120" s="220"/>
      <c r="BH120" s="220"/>
      <c r="BI120" s="220"/>
      <c r="BJ120" s="220"/>
      <c r="BK120" s="220"/>
      <c r="BL120" s="220"/>
      <c r="BM120" s="220"/>
      <c r="BN120" s="220"/>
      <c r="BO120" s="220"/>
      <c r="BP120" s="221"/>
      <c r="BQ120" s="291">
        <f t="shared" si="4"/>
        <v>0</v>
      </c>
    </row>
    <row r="121" spans="1:69" x14ac:dyDescent="0.2">
      <c r="A121" s="467" t="str">
        <f>'0'!$A$4</f>
        <v>………………..</v>
      </c>
      <c r="B121" s="560">
        <f>'0'!$A$2</f>
        <v>46112</v>
      </c>
      <c r="C121" s="341" t="s">
        <v>1244</v>
      </c>
      <c r="D121" s="195"/>
      <c r="E121" s="14"/>
      <c r="F121" s="23"/>
      <c r="G121" s="14"/>
      <c r="H121" s="14"/>
      <c r="I121" s="14"/>
      <c r="J121" s="14"/>
      <c r="K121" s="14"/>
      <c r="L121" s="14"/>
      <c r="M121" s="14"/>
      <c r="N121" s="14"/>
      <c r="O121" s="98"/>
      <c r="P121" s="96"/>
      <c r="Q121" s="15"/>
      <c r="R121" s="96"/>
      <c r="S121" s="15"/>
      <c r="T121" s="15"/>
      <c r="U121" s="15"/>
      <c r="V121" s="15"/>
      <c r="W121" s="15"/>
      <c r="X121" s="97"/>
      <c r="Y121" s="16"/>
      <c r="Z121" s="15"/>
      <c r="AA121" s="15"/>
      <c r="AB121" s="96"/>
      <c r="AC121" s="97"/>
      <c r="AD121" s="15"/>
      <c r="AE121" s="15"/>
      <c r="AF121" s="15"/>
      <c r="AG121" s="15"/>
      <c r="AH121" s="15"/>
      <c r="AI121" s="15"/>
      <c r="AJ121" s="15"/>
      <c r="AK121" s="12"/>
      <c r="AL121" s="12"/>
      <c r="AM121" s="12"/>
      <c r="AN121" s="218"/>
      <c r="AO121" s="219"/>
      <c r="AP121" s="12"/>
      <c r="AQ121" s="12"/>
      <c r="AR121" s="12"/>
      <c r="AS121" s="12"/>
      <c r="AT121" s="12"/>
      <c r="AU121" s="12"/>
      <c r="AV121" s="12"/>
      <c r="AW121" s="607"/>
      <c r="AX121" s="607"/>
      <c r="AY121" s="12"/>
      <c r="AZ121" s="12"/>
      <c r="BA121" s="145">
        <f>SUMIFS('15'!$F:$F,'15'!$N:$N,'14'!BA$6,'15'!$M:$M,'14'!$D121)</f>
        <v>0</v>
      </c>
      <c r="BB121" s="146">
        <f>SUMIFS('15'!$F:$F,'15'!$N:$N,'14'!BB$6,'15'!$M:$M,'14'!$D121)</f>
        <v>0</v>
      </c>
      <c r="BC121" s="146">
        <f>SUMIFS('15'!$F:$F,'15'!$N:$N,'14'!BC$6,'15'!$M:$M,'14'!$D121)</f>
        <v>0</v>
      </c>
      <c r="BD121" s="146">
        <f>SUMIFS('15'!$J:$J,'15'!$M:$M,'14'!$D121)</f>
        <v>0</v>
      </c>
      <c r="BE121" s="146">
        <f>SUMIFS('15'!$K:$K,'15'!$M:$M,'14'!$D121)</f>
        <v>0</v>
      </c>
      <c r="BF121" s="220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1"/>
      <c r="BQ121" s="291">
        <f t="shared" si="4"/>
        <v>0</v>
      </c>
    </row>
    <row r="122" spans="1:69" x14ac:dyDescent="0.2">
      <c r="A122" s="467" t="str">
        <f>'0'!$A$4</f>
        <v>………………..</v>
      </c>
      <c r="B122" s="560">
        <f>'0'!$A$2</f>
        <v>46112</v>
      </c>
      <c r="C122" s="341" t="s">
        <v>1244</v>
      </c>
      <c r="D122" s="195"/>
      <c r="E122" s="14"/>
      <c r="F122" s="23"/>
      <c r="G122" s="14"/>
      <c r="H122" s="14"/>
      <c r="I122" s="14"/>
      <c r="J122" s="14"/>
      <c r="K122" s="14"/>
      <c r="L122" s="14"/>
      <c r="M122" s="14"/>
      <c r="N122" s="14"/>
      <c r="O122" s="98"/>
      <c r="P122" s="96"/>
      <c r="Q122" s="15"/>
      <c r="R122" s="96"/>
      <c r="S122" s="15"/>
      <c r="T122" s="15"/>
      <c r="U122" s="15"/>
      <c r="V122" s="15"/>
      <c r="W122" s="15"/>
      <c r="X122" s="97"/>
      <c r="Y122" s="16"/>
      <c r="Z122" s="15"/>
      <c r="AA122" s="15"/>
      <c r="AB122" s="96"/>
      <c r="AC122" s="97"/>
      <c r="AD122" s="15"/>
      <c r="AE122" s="15"/>
      <c r="AF122" s="15"/>
      <c r="AG122" s="15"/>
      <c r="AH122" s="15"/>
      <c r="AI122" s="15"/>
      <c r="AJ122" s="15"/>
      <c r="AK122" s="12"/>
      <c r="AL122" s="12"/>
      <c r="AM122" s="12"/>
      <c r="AN122" s="218"/>
      <c r="AO122" s="219"/>
      <c r="AP122" s="12"/>
      <c r="AQ122" s="12"/>
      <c r="AR122" s="12"/>
      <c r="AS122" s="12"/>
      <c r="AT122" s="12"/>
      <c r="AU122" s="12"/>
      <c r="AV122" s="12"/>
      <c r="AW122" s="607"/>
      <c r="AX122" s="607"/>
      <c r="AY122" s="12"/>
      <c r="AZ122" s="12"/>
      <c r="BA122" s="145">
        <f>SUMIFS('15'!$F:$F,'15'!$N:$N,'14'!BA$6,'15'!$M:$M,'14'!$D122)</f>
        <v>0</v>
      </c>
      <c r="BB122" s="146">
        <f>SUMIFS('15'!$F:$F,'15'!$N:$N,'14'!BB$6,'15'!$M:$M,'14'!$D122)</f>
        <v>0</v>
      </c>
      <c r="BC122" s="146">
        <f>SUMIFS('15'!$F:$F,'15'!$N:$N,'14'!BC$6,'15'!$M:$M,'14'!$D122)</f>
        <v>0</v>
      </c>
      <c r="BD122" s="146">
        <f>SUMIFS('15'!$J:$J,'15'!$M:$M,'14'!$D122)</f>
        <v>0</v>
      </c>
      <c r="BE122" s="146">
        <f>SUMIFS('15'!$K:$K,'15'!$M:$M,'14'!$D122)</f>
        <v>0</v>
      </c>
      <c r="BF122" s="220"/>
      <c r="BG122" s="220"/>
      <c r="BH122" s="220"/>
      <c r="BI122" s="220"/>
      <c r="BJ122" s="220"/>
      <c r="BK122" s="220"/>
      <c r="BL122" s="220"/>
      <c r="BM122" s="220"/>
      <c r="BN122" s="220"/>
      <c r="BO122" s="220"/>
      <c r="BP122" s="221"/>
      <c r="BQ122" s="291">
        <f t="shared" si="4"/>
        <v>0</v>
      </c>
    </row>
    <row r="123" spans="1:69" x14ac:dyDescent="0.2">
      <c r="A123" s="467" t="str">
        <f>'0'!$A$4</f>
        <v>………………..</v>
      </c>
      <c r="B123" s="560">
        <f>'0'!$A$2</f>
        <v>46112</v>
      </c>
      <c r="C123" s="341" t="s">
        <v>1244</v>
      </c>
      <c r="D123" s="195"/>
      <c r="E123" s="14"/>
      <c r="F123" s="23"/>
      <c r="G123" s="14"/>
      <c r="H123" s="14"/>
      <c r="I123" s="14"/>
      <c r="J123" s="14"/>
      <c r="K123" s="14"/>
      <c r="L123" s="14"/>
      <c r="M123" s="14"/>
      <c r="N123" s="14"/>
      <c r="O123" s="98"/>
      <c r="P123" s="96"/>
      <c r="Q123" s="15"/>
      <c r="R123" s="96"/>
      <c r="S123" s="15"/>
      <c r="T123" s="15"/>
      <c r="U123" s="15"/>
      <c r="V123" s="15"/>
      <c r="W123" s="15"/>
      <c r="X123" s="97"/>
      <c r="Y123" s="16"/>
      <c r="Z123" s="15"/>
      <c r="AA123" s="15"/>
      <c r="AB123" s="96"/>
      <c r="AC123" s="97"/>
      <c r="AD123" s="15"/>
      <c r="AE123" s="15"/>
      <c r="AF123" s="15"/>
      <c r="AG123" s="15"/>
      <c r="AH123" s="15"/>
      <c r="AI123" s="15"/>
      <c r="AJ123" s="15"/>
      <c r="AK123" s="12"/>
      <c r="AL123" s="12"/>
      <c r="AM123" s="12"/>
      <c r="AN123" s="218"/>
      <c r="AO123" s="219"/>
      <c r="AP123" s="12"/>
      <c r="AQ123" s="12"/>
      <c r="AR123" s="12"/>
      <c r="AS123" s="12"/>
      <c r="AT123" s="12"/>
      <c r="AU123" s="12"/>
      <c r="AV123" s="12"/>
      <c r="AW123" s="607"/>
      <c r="AX123" s="607"/>
      <c r="AY123" s="12"/>
      <c r="AZ123" s="12"/>
      <c r="BA123" s="145">
        <f>SUMIFS('15'!$F:$F,'15'!$N:$N,'14'!BA$6,'15'!$M:$M,'14'!$D123)</f>
        <v>0</v>
      </c>
      <c r="BB123" s="146">
        <f>SUMIFS('15'!$F:$F,'15'!$N:$N,'14'!BB$6,'15'!$M:$M,'14'!$D123)</f>
        <v>0</v>
      </c>
      <c r="BC123" s="146">
        <f>SUMIFS('15'!$F:$F,'15'!$N:$N,'14'!BC$6,'15'!$M:$M,'14'!$D123)</f>
        <v>0</v>
      </c>
      <c r="BD123" s="146">
        <f>SUMIFS('15'!$J:$J,'15'!$M:$M,'14'!$D123)</f>
        <v>0</v>
      </c>
      <c r="BE123" s="146">
        <f>SUMIFS('15'!$K:$K,'15'!$M:$M,'14'!$D123)</f>
        <v>0</v>
      </c>
      <c r="BF123" s="220"/>
      <c r="BG123" s="220"/>
      <c r="BH123" s="220"/>
      <c r="BI123" s="220"/>
      <c r="BJ123" s="220"/>
      <c r="BK123" s="220"/>
      <c r="BL123" s="220"/>
      <c r="BM123" s="220"/>
      <c r="BN123" s="220"/>
      <c r="BO123" s="220"/>
      <c r="BP123" s="221"/>
      <c r="BQ123" s="291">
        <f t="shared" si="4"/>
        <v>0</v>
      </c>
    </row>
    <row r="124" spans="1:69" x14ac:dyDescent="0.2">
      <c r="A124" s="467" t="str">
        <f>'0'!$A$4</f>
        <v>………………..</v>
      </c>
      <c r="B124" s="560">
        <f>'0'!$A$2</f>
        <v>46112</v>
      </c>
      <c r="C124" s="341" t="s">
        <v>1244</v>
      </c>
      <c r="D124" s="195"/>
      <c r="E124" s="14"/>
      <c r="F124" s="23"/>
      <c r="G124" s="14"/>
      <c r="H124" s="14"/>
      <c r="I124" s="14"/>
      <c r="J124" s="14"/>
      <c r="K124" s="14"/>
      <c r="L124" s="14"/>
      <c r="M124" s="14"/>
      <c r="N124" s="14"/>
      <c r="O124" s="98"/>
      <c r="P124" s="96"/>
      <c r="Q124" s="15"/>
      <c r="R124" s="96"/>
      <c r="S124" s="15"/>
      <c r="T124" s="15"/>
      <c r="U124" s="15"/>
      <c r="V124" s="15"/>
      <c r="W124" s="15"/>
      <c r="X124" s="97"/>
      <c r="Y124" s="16"/>
      <c r="Z124" s="15"/>
      <c r="AA124" s="15"/>
      <c r="AB124" s="96"/>
      <c r="AC124" s="97"/>
      <c r="AD124" s="15"/>
      <c r="AE124" s="15"/>
      <c r="AF124" s="15"/>
      <c r="AG124" s="15"/>
      <c r="AH124" s="15"/>
      <c r="AI124" s="15"/>
      <c r="AJ124" s="15"/>
      <c r="AK124" s="12"/>
      <c r="AL124" s="12"/>
      <c r="AM124" s="12"/>
      <c r="AN124" s="218"/>
      <c r="AO124" s="219"/>
      <c r="AP124" s="12"/>
      <c r="AQ124" s="12"/>
      <c r="AR124" s="12"/>
      <c r="AS124" s="12"/>
      <c r="AT124" s="12"/>
      <c r="AU124" s="12"/>
      <c r="AV124" s="12"/>
      <c r="AW124" s="607"/>
      <c r="AX124" s="607"/>
      <c r="AY124" s="12"/>
      <c r="AZ124" s="12"/>
      <c r="BA124" s="145">
        <f>SUMIFS('15'!$F:$F,'15'!$N:$N,'14'!BA$6,'15'!$M:$M,'14'!$D124)</f>
        <v>0</v>
      </c>
      <c r="BB124" s="146">
        <f>SUMIFS('15'!$F:$F,'15'!$N:$N,'14'!BB$6,'15'!$M:$M,'14'!$D124)</f>
        <v>0</v>
      </c>
      <c r="BC124" s="146">
        <f>SUMIFS('15'!$F:$F,'15'!$N:$N,'14'!BC$6,'15'!$M:$M,'14'!$D124)</f>
        <v>0</v>
      </c>
      <c r="BD124" s="146">
        <f>SUMIFS('15'!$J:$J,'15'!$M:$M,'14'!$D124)</f>
        <v>0</v>
      </c>
      <c r="BE124" s="146">
        <f>SUMIFS('15'!$K:$K,'15'!$M:$M,'14'!$D124)</f>
        <v>0</v>
      </c>
      <c r="BF124" s="220"/>
      <c r="BG124" s="220"/>
      <c r="BH124" s="220"/>
      <c r="BI124" s="220"/>
      <c r="BJ124" s="220"/>
      <c r="BK124" s="220"/>
      <c r="BL124" s="220"/>
      <c r="BM124" s="220"/>
      <c r="BN124" s="220"/>
      <c r="BO124" s="220"/>
      <c r="BP124" s="221"/>
      <c r="BQ124" s="291">
        <f t="shared" si="4"/>
        <v>0</v>
      </c>
    </row>
    <row r="125" spans="1:69" x14ac:dyDescent="0.2">
      <c r="A125" s="467" t="str">
        <f>'0'!$A$4</f>
        <v>………………..</v>
      </c>
      <c r="B125" s="560">
        <f>'0'!$A$2</f>
        <v>46112</v>
      </c>
      <c r="C125" s="341" t="s">
        <v>1244</v>
      </c>
      <c r="D125" s="195"/>
      <c r="E125" s="14"/>
      <c r="F125" s="23"/>
      <c r="G125" s="14"/>
      <c r="H125" s="14"/>
      <c r="I125" s="14"/>
      <c r="J125" s="14"/>
      <c r="K125" s="14"/>
      <c r="L125" s="14"/>
      <c r="M125" s="14"/>
      <c r="N125" s="14"/>
      <c r="O125" s="98"/>
      <c r="P125" s="96"/>
      <c r="Q125" s="15"/>
      <c r="R125" s="96"/>
      <c r="S125" s="15"/>
      <c r="T125" s="15"/>
      <c r="U125" s="15"/>
      <c r="V125" s="15"/>
      <c r="W125" s="15"/>
      <c r="X125" s="97"/>
      <c r="Y125" s="16"/>
      <c r="Z125" s="15"/>
      <c r="AA125" s="15"/>
      <c r="AB125" s="96"/>
      <c r="AC125" s="97"/>
      <c r="AD125" s="15"/>
      <c r="AE125" s="15"/>
      <c r="AF125" s="15"/>
      <c r="AG125" s="15"/>
      <c r="AH125" s="15"/>
      <c r="AI125" s="15"/>
      <c r="AJ125" s="15"/>
      <c r="AK125" s="12"/>
      <c r="AL125" s="12"/>
      <c r="AM125" s="12"/>
      <c r="AN125" s="218"/>
      <c r="AO125" s="219"/>
      <c r="AP125" s="12"/>
      <c r="AQ125" s="12"/>
      <c r="AR125" s="12"/>
      <c r="AS125" s="12"/>
      <c r="AT125" s="12"/>
      <c r="AU125" s="12"/>
      <c r="AV125" s="12"/>
      <c r="AW125" s="607"/>
      <c r="AX125" s="607"/>
      <c r="AY125" s="12"/>
      <c r="AZ125" s="12"/>
      <c r="BA125" s="145">
        <f>SUMIFS('15'!$F:$F,'15'!$N:$N,'14'!BA$6,'15'!$M:$M,'14'!$D125)</f>
        <v>0</v>
      </c>
      <c r="BB125" s="146">
        <f>SUMIFS('15'!$F:$F,'15'!$N:$N,'14'!BB$6,'15'!$M:$M,'14'!$D125)</f>
        <v>0</v>
      </c>
      <c r="BC125" s="146">
        <f>SUMIFS('15'!$F:$F,'15'!$N:$N,'14'!BC$6,'15'!$M:$M,'14'!$D125)</f>
        <v>0</v>
      </c>
      <c r="BD125" s="146">
        <f>SUMIFS('15'!$J:$J,'15'!$M:$M,'14'!$D125)</f>
        <v>0</v>
      </c>
      <c r="BE125" s="146">
        <f>SUMIFS('15'!$K:$K,'15'!$M:$M,'14'!$D125)</f>
        <v>0</v>
      </c>
      <c r="BF125" s="220"/>
      <c r="BG125" s="220"/>
      <c r="BH125" s="220"/>
      <c r="BI125" s="220"/>
      <c r="BJ125" s="220"/>
      <c r="BK125" s="220"/>
      <c r="BL125" s="220"/>
      <c r="BM125" s="220"/>
      <c r="BN125" s="220"/>
      <c r="BO125" s="220"/>
      <c r="BP125" s="221"/>
      <c r="BQ125" s="291">
        <f t="shared" si="4"/>
        <v>0</v>
      </c>
    </row>
    <row r="126" spans="1:69" x14ac:dyDescent="0.2">
      <c r="A126" s="467" t="str">
        <f>'0'!$A$4</f>
        <v>………………..</v>
      </c>
      <c r="B126" s="560">
        <f>'0'!$A$2</f>
        <v>46112</v>
      </c>
      <c r="C126" s="341" t="s">
        <v>1244</v>
      </c>
      <c r="D126" s="195"/>
      <c r="E126" s="14"/>
      <c r="F126" s="23"/>
      <c r="G126" s="14"/>
      <c r="H126" s="14"/>
      <c r="I126" s="14"/>
      <c r="J126" s="14"/>
      <c r="K126" s="14"/>
      <c r="L126" s="14"/>
      <c r="M126" s="14"/>
      <c r="N126" s="14"/>
      <c r="O126" s="98"/>
      <c r="P126" s="96"/>
      <c r="Q126" s="15"/>
      <c r="R126" s="96"/>
      <c r="S126" s="15"/>
      <c r="T126" s="15"/>
      <c r="U126" s="15"/>
      <c r="V126" s="15"/>
      <c r="W126" s="15"/>
      <c r="X126" s="97"/>
      <c r="Y126" s="16"/>
      <c r="Z126" s="15"/>
      <c r="AA126" s="15"/>
      <c r="AB126" s="96"/>
      <c r="AC126" s="97"/>
      <c r="AD126" s="15"/>
      <c r="AE126" s="15"/>
      <c r="AF126" s="15"/>
      <c r="AG126" s="15"/>
      <c r="AH126" s="15"/>
      <c r="AI126" s="15"/>
      <c r="AJ126" s="15"/>
      <c r="AK126" s="12"/>
      <c r="AL126" s="12"/>
      <c r="AM126" s="12"/>
      <c r="AN126" s="218"/>
      <c r="AO126" s="219"/>
      <c r="AP126" s="12"/>
      <c r="AQ126" s="12"/>
      <c r="AR126" s="12"/>
      <c r="AS126" s="12"/>
      <c r="AT126" s="12"/>
      <c r="AU126" s="12"/>
      <c r="AV126" s="12"/>
      <c r="AW126" s="607"/>
      <c r="AX126" s="607"/>
      <c r="AY126" s="12"/>
      <c r="AZ126" s="12"/>
      <c r="BA126" s="145">
        <f>SUMIFS('15'!$F:$F,'15'!$N:$N,'14'!BA$6,'15'!$M:$M,'14'!$D126)</f>
        <v>0</v>
      </c>
      <c r="BB126" s="146">
        <f>SUMIFS('15'!$F:$F,'15'!$N:$N,'14'!BB$6,'15'!$M:$M,'14'!$D126)</f>
        <v>0</v>
      </c>
      <c r="BC126" s="146">
        <f>SUMIFS('15'!$F:$F,'15'!$N:$N,'14'!BC$6,'15'!$M:$M,'14'!$D126)</f>
        <v>0</v>
      </c>
      <c r="BD126" s="146">
        <f>SUMIFS('15'!$J:$J,'15'!$M:$M,'14'!$D126)</f>
        <v>0</v>
      </c>
      <c r="BE126" s="146">
        <f>SUMIFS('15'!$K:$K,'15'!$M:$M,'14'!$D126)</f>
        <v>0</v>
      </c>
      <c r="BF126" s="220"/>
      <c r="BG126" s="220"/>
      <c r="BH126" s="220"/>
      <c r="BI126" s="220"/>
      <c r="BJ126" s="220"/>
      <c r="BK126" s="220"/>
      <c r="BL126" s="220"/>
      <c r="BM126" s="220"/>
      <c r="BN126" s="220"/>
      <c r="BO126" s="220"/>
      <c r="BP126" s="221"/>
      <c r="BQ126" s="291">
        <f t="shared" si="4"/>
        <v>0</v>
      </c>
    </row>
    <row r="127" spans="1:69" x14ac:dyDescent="0.2">
      <c r="A127" s="467" t="str">
        <f>'0'!$A$4</f>
        <v>………………..</v>
      </c>
      <c r="B127" s="560">
        <f>'0'!$A$2</f>
        <v>46112</v>
      </c>
      <c r="C127" s="341" t="s">
        <v>1244</v>
      </c>
      <c r="D127" s="195"/>
      <c r="E127" s="14"/>
      <c r="F127" s="23"/>
      <c r="G127" s="14"/>
      <c r="H127" s="14"/>
      <c r="I127" s="14"/>
      <c r="J127" s="14"/>
      <c r="K127" s="14"/>
      <c r="L127" s="14"/>
      <c r="M127" s="14"/>
      <c r="N127" s="14"/>
      <c r="O127" s="98"/>
      <c r="P127" s="96"/>
      <c r="Q127" s="15"/>
      <c r="R127" s="96"/>
      <c r="S127" s="15"/>
      <c r="T127" s="15"/>
      <c r="U127" s="15"/>
      <c r="V127" s="15"/>
      <c r="W127" s="15"/>
      <c r="X127" s="97"/>
      <c r="Y127" s="16"/>
      <c r="Z127" s="15"/>
      <c r="AA127" s="15"/>
      <c r="AB127" s="96"/>
      <c r="AC127" s="97"/>
      <c r="AD127" s="15"/>
      <c r="AE127" s="15"/>
      <c r="AF127" s="15"/>
      <c r="AG127" s="15"/>
      <c r="AH127" s="15"/>
      <c r="AI127" s="15"/>
      <c r="AJ127" s="15"/>
      <c r="AK127" s="12"/>
      <c r="AL127" s="12"/>
      <c r="AM127" s="12"/>
      <c r="AN127" s="218"/>
      <c r="AO127" s="219"/>
      <c r="AP127" s="12"/>
      <c r="AQ127" s="12"/>
      <c r="AR127" s="12"/>
      <c r="AS127" s="12"/>
      <c r="AT127" s="12"/>
      <c r="AU127" s="12"/>
      <c r="AV127" s="12"/>
      <c r="AW127" s="607"/>
      <c r="AX127" s="607"/>
      <c r="AY127" s="12"/>
      <c r="AZ127" s="12"/>
      <c r="BA127" s="145">
        <f>SUMIFS('15'!$F:$F,'15'!$N:$N,'14'!BA$6,'15'!$M:$M,'14'!$D127)</f>
        <v>0</v>
      </c>
      <c r="BB127" s="146">
        <f>SUMIFS('15'!$F:$F,'15'!$N:$N,'14'!BB$6,'15'!$M:$M,'14'!$D127)</f>
        <v>0</v>
      </c>
      <c r="BC127" s="146">
        <f>SUMIFS('15'!$F:$F,'15'!$N:$N,'14'!BC$6,'15'!$M:$M,'14'!$D127)</f>
        <v>0</v>
      </c>
      <c r="BD127" s="146">
        <f>SUMIFS('15'!$J:$J,'15'!$M:$M,'14'!$D127)</f>
        <v>0</v>
      </c>
      <c r="BE127" s="146">
        <f>SUMIFS('15'!$K:$K,'15'!$M:$M,'14'!$D127)</f>
        <v>0</v>
      </c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1"/>
      <c r="BQ127" s="291">
        <f t="shared" si="4"/>
        <v>0</v>
      </c>
    </row>
    <row r="128" spans="1:69" x14ac:dyDescent="0.2">
      <c r="A128" s="467" t="str">
        <f>'0'!$A$4</f>
        <v>………………..</v>
      </c>
      <c r="B128" s="560">
        <f>'0'!$A$2</f>
        <v>46112</v>
      </c>
      <c r="C128" s="341" t="s">
        <v>1244</v>
      </c>
      <c r="D128" s="195"/>
      <c r="E128" s="14"/>
      <c r="F128" s="23"/>
      <c r="G128" s="14"/>
      <c r="H128" s="14"/>
      <c r="I128" s="14"/>
      <c r="J128" s="14"/>
      <c r="K128" s="14"/>
      <c r="L128" s="14"/>
      <c r="M128" s="14"/>
      <c r="N128" s="14"/>
      <c r="O128" s="98"/>
      <c r="P128" s="96"/>
      <c r="Q128" s="15"/>
      <c r="R128" s="96"/>
      <c r="S128" s="15"/>
      <c r="T128" s="15"/>
      <c r="U128" s="15"/>
      <c r="V128" s="15"/>
      <c r="W128" s="15"/>
      <c r="X128" s="97"/>
      <c r="Y128" s="16"/>
      <c r="Z128" s="15"/>
      <c r="AA128" s="15"/>
      <c r="AB128" s="96"/>
      <c r="AC128" s="97"/>
      <c r="AD128" s="15"/>
      <c r="AE128" s="15"/>
      <c r="AF128" s="15"/>
      <c r="AG128" s="15"/>
      <c r="AH128" s="15"/>
      <c r="AI128" s="15"/>
      <c r="AJ128" s="15"/>
      <c r="AK128" s="12"/>
      <c r="AL128" s="12"/>
      <c r="AM128" s="12"/>
      <c r="AN128" s="218"/>
      <c r="AO128" s="219"/>
      <c r="AP128" s="12"/>
      <c r="AQ128" s="12"/>
      <c r="AR128" s="12"/>
      <c r="AS128" s="12"/>
      <c r="AT128" s="12"/>
      <c r="AU128" s="12"/>
      <c r="AV128" s="12"/>
      <c r="AW128" s="607"/>
      <c r="AX128" s="607"/>
      <c r="AY128" s="12"/>
      <c r="AZ128" s="12"/>
      <c r="BA128" s="145">
        <f>SUMIFS('15'!$F:$F,'15'!$N:$N,'14'!BA$6,'15'!$M:$M,'14'!$D128)</f>
        <v>0</v>
      </c>
      <c r="BB128" s="146">
        <f>SUMIFS('15'!$F:$F,'15'!$N:$N,'14'!BB$6,'15'!$M:$M,'14'!$D128)</f>
        <v>0</v>
      </c>
      <c r="BC128" s="146">
        <f>SUMIFS('15'!$F:$F,'15'!$N:$N,'14'!BC$6,'15'!$M:$M,'14'!$D128)</f>
        <v>0</v>
      </c>
      <c r="BD128" s="146">
        <f>SUMIFS('15'!$J:$J,'15'!$M:$M,'14'!$D128)</f>
        <v>0</v>
      </c>
      <c r="BE128" s="146">
        <f>SUMIFS('15'!$K:$K,'15'!$M:$M,'14'!$D128)</f>
        <v>0</v>
      </c>
      <c r="BF128" s="220"/>
      <c r="BG128" s="220"/>
      <c r="BH128" s="220"/>
      <c r="BI128" s="220"/>
      <c r="BJ128" s="220"/>
      <c r="BK128" s="220"/>
      <c r="BL128" s="220"/>
      <c r="BM128" s="220"/>
      <c r="BN128" s="220"/>
      <c r="BO128" s="220"/>
      <c r="BP128" s="221"/>
      <c r="BQ128" s="291">
        <f t="shared" si="4"/>
        <v>0</v>
      </c>
    </row>
    <row r="129" spans="1:69" x14ac:dyDescent="0.2">
      <c r="A129" s="467" t="str">
        <f>'0'!$A$4</f>
        <v>………………..</v>
      </c>
      <c r="B129" s="560">
        <f>'0'!$A$2</f>
        <v>46112</v>
      </c>
      <c r="C129" s="341" t="s">
        <v>1244</v>
      </c>
      <c r="D129" s="195"/>
      <c r="E129" s="14"/>
      <c r="F129" s="23"/>
      <c r="G129" s="14"/>
      <c r="H129" s="14"/>
      <c r="I129" s="14"/>
      <c r="J129" s="14"/>
      <c r="K129" s="14"/>
      <c r="L129" s="14"/>
      <c r="M129" s="14"/>
      <c r="N129" s="14"/>
      <c r="O129" s="98"/>
      <c r="P129" s="96"/>
      <c r="Q129" s="15"/>
      <c r="R129" s="96"/>
      <c r="S129" s="15"/>
      <c r="T129" s="15"/>
      <c r="U129" s="15"/>
      <c r="V129" s="15"/>
      <c r="W129" s="15"/>
      <c r="X129" s="97"/>
      <c r="Y129" s="16"/>
      <c r="Z129" s="15"/>
      <c r="AA129" s="15"/>
      <c r="AB129" s="96"/>
      <c r="AC129" s="97"/>
      <c r="AD129" s="15"/>
      <c r="AE129" s="15"/>
      <c r="AF129" s="15"/>
      <c r="AG129" s="15"/>
      <c r="AH129" s="15"/>
      <c r="AI129" s="15"/>
      <c r="AJ129" s="15"/>
      <c r="AK129" s="12"/>
      <c r="AL129" s="12"/>
      <c r="AM129" s="12"/>
      <c r="AN129" s="218"/>
      <c r="AO129" s="219"/>
      <c r="AP129" s="12"/>
      <c r="AQ129" s="12"/>
      <c r="AR129" s="12"/>
      <c r="AS129" s="12"/>
      <c r="AT129" s="12"/>
      <c r="AU129" s="12"/>
      <c r="AV129" s="12"/>
      <c r="AW129" s="607"/>
      <c r="AX129" s="607"/>
      <c r="AY129" s="12"/>
      <c r="AZ129" s="12"/>
      <c r="BA129" s="145">
        <f>SUMIFS('15'!$F:$F,'15'!$N:$N,'14'!BA$6,'15'!$M:$M,'14'!$D129)</f>
        <v>0</v>
      </c>
      <c r="BB129" s="146">
        <f>SUMIFS('15'!$F:$F,'15'!$N:$N,'14'!BB$6,'15'!$M:$M,'14'!$D129)</f>
        <v>0</v>
      </c>
      <c r="BC129" s="146">
        <f>SUMIFS('15'!$F:$F,'15'!$N:$N,'14'!BC$6,'15'!$M:$M,'14'!$D129)</f>
        <v>0</v>
      </c>
      <c r="BD129" s="146">
        <f>SUMIFS('15'!$J:$J,'15'!$M:$M,'14'!$D129)</f>
        <v>0</v>
      </c>
      <c r="BE129" s="146">
        <f>SUMIFS('15'!$K:$K,'15'!$M:$M,'14'!$D129)</f>
        <v>0</v>
      </c>
      <c r="BF129" s="220"/>
      <c r="BG129" s="220"/>
      <c r="BH129" s="220"/>
      <c r="BI129" s="220"/>
      <c r="BJ129" s="220"/>
      <c r="BK129" s="220"/>
      <c r="BL129" s="220"/>
      <c r="BM129" s="220"/>
      <c r="BN129" s="220"/>
      <c r="BO129" s="220"/>
      <c r="BP129" s="221"/>
      <c r="BQ129" s="291">
        <f t="shared" si="4"/>
        <v>0</v>
      </c>
    </row>
    <row r="130" spans="1:69" x14ac:dyDescent="0.2">
      <c r="A130" s="467" t="str">
        <f>'0'!$A$4</f>
        <v>………………..</v>
      </c>
      <c r="B130" s="560">
        <f>'0'!$A$2</f>
        <v>46112</v>
      </c>
      <c r="C130" s="341" t="s">
        <v>1244</v>
      </c>
      <c r="D130" s="195"/>
      <c r="E130" s="14"/>
      <c r="F130" s="23"/>
      <c r="G130" s="14"/>
      <c r="H130" s="14"/>
      <c r="I130" s="14"/>
      <c r="J130" s="14"/>
      <c r="K130" s="14"/>
      <c r="L130" s="14"/>
      <c r="M130" s="14"/>
      <c r="N130" s="14"/>
      <c r="O130" s="98"/>
      <c r="P130" s="96"/>
      <c r="Q130" s="15"/>
      <c r="R130" s="96"/>
      <c r="S130" s="15"/>
      <c r="T130" s="15"/>
      <c r="U130" s="15"/>
      <c r="V130" s="15"/>
      <c r="W130" s="15"/>
      <c r="X130" s="97"/>
      <c r="Y130" s="16"/>
      <c r="Z130" s="15"/>
      <c r="AA130" s="15"/>
      <c r="AB130" s="96"/>
      <c r="AC130" s="97"/>
      <c r="AD130" s="15"/>
      <c r="AE130" s="15"/>
      <c r="AF130" s="15"/>
      <c r="AG130" s="15"/>
      <c r="AH130" s="15"/>
      <c r="AI130" s="15"/>
      <c r="AJ130" s="15"/>
      <c r="AK130" s="12"/>
      <c r="AL130" s="12"/>
      <c r="AM130" s="12"/>
      <c r="AN130" s="218"/>
      <c r="AO130" s="219"/>
      <c r="AP130" s="12"/>
      <c r="AQ130" s="12"/>
      <c r="AR130" s="12"/>
      <c r="AS130" s="12"/>
      <c r="AT130" s="12"/>
      <c r="AU130" s="12"/>
      <c r="AV130" s="12"/>
      <c r="AW130" s="607"/>
      <c r="AX130" s="607"/>
      <c r="AY130" s="12"/>
      <c r="AZ130" s="12"/>
      <c r="BA130" s="145">
        <f>SUMIFS('15'!$F:$F,'15'!$N:$N,'14'!BA$6,'15'!$M:$M,'14'!$D130)</f>
        <v>0</v>
      </c>
      <c r="BB130" s="146">
        <f>SUMIFS('15'!$F:$F,'15'!$N:$N,'14'!BB$6,'15'!$M:$M,'14'!$D130)</f>
        <v>0</v>
      </c>
      <c r="BC130" s="146">
        <f>SUMIFS('15'!$F:$F,'15'!$N:$N,'14'!BC$6,'15'!$M:$M,'14'!$D130)</f>
        <v>0</v>
      </c>
      <c r="BD130" s="146">
        <f>SUMIFS('15'!$J:$J,'15'!$M:$M,'14'!$D130)</f>
        <v>0</v>
      </c>
      <c r="BE130" s="146">
        <f>SUMIFS('15'!$K:$K,'15'!$M:$M,'14'!$D130)</f>
        <v>0</v>
      </c>
      <c r="BF130" s="220"/>
      <c r="BG130" s="220"/>
      <c r="BH130" s="220"/>
      <c r="BI130" s="220"/>
      <c r="BJ130" s="220"/>
      <c r="BK130" s="220"/>
      <c r="BL130" s="220"/>
      <c r="BM130" s="220"/>
      <c r="BN130" s="220"/>
      <c r="BO130" s="220"/>
      <c r="BP130" s="221"/>
      <c r="BQ130" s="291">
        <f t="shared" si="4"/>
        <v>0</v>
      </c>
    </row>
    <row r="131" spans="1:69" x14ac:dyDescent="0.2">
      <c r="A131" s="467" t="str">
        <f>'0'!$A$4</f>
        <v>………………..</v>
      </c>
      <c r="B131" s="560">
        <f>'0'!$A$2</f>
        <v>46112</v>
      </c>
      <c r="C131" s="341" t="s">
        <v>1244</v>
      </c>
      <c r="D131" s="195"/>
      <c r="E131" s="14"/>
      <c r="F131" s="23"/>
      <c r="G131" s="14"/>
      <c r="H131" s="14"/>
      <c r="I131" s="14"/>
      <c r="J131" s="14"/>
      <c r="K131" s="14"/>
      <c r="L131" s="14"/>
      <c r="M131" s="14"/>
      <c r="N131" s="14"/>
      <c r="O131" s="98"/>
      <c r="P131" s="96"/>
      <c r="Q131" s="15"/>
      <c r="R131" s="96"/>
      <c r="S131" s="15"/>
      <c r="T131" s="15"/>
      <c r="U131" s="15"/>
      <c r="V131" s="15"/>
      <c r="W131" s="15"/>
      <c r="X131" s="97"/>
      <c r="Y131" s="16"/>
      <c r="Z131" s="15"/>
      <c r="AA131" s="15"/>
      <c r="AB131" s="96"/>
      <c r="AC131" s="97"/>
      <c r="AD131" s="15"/>
      <c r="AE131" s="15"/>
      <c r="AF131" s="15"/>
      <c r="AG131" s="15"/>
      <c r="AH131" s="15"/>
      <c r="AI131" s="15"/>
      <c r="AJ131" s="15"/>
      <c r="AK131" s="12"/>
      <c r="AL131" s="12"/>
      <c r="AM131" s="12"/>
      <c r="AN131" s="218"/>
      <c r="AO131" s="219"/>
      <c r="AP131" s="12"/>
      <c r="AQ131" s="12"/>
      <c r="AR131" s="12"/>
      <c r="AS131" s="12"/>
      <c r="AT131" s="12"/>
      <c r="AU131" s="12"/>
      <c r="AV131" s="12"/>
      <c r="AW131" s="607"/>
      <c r="AX131" s="607"/>
      <c r="AY131" s="12"/>
      <c r="AZ131" s="12"/>
      <c r="BA131" s="145">
        <f>SUMIFS('15'!$F:$F,'15'!$N:$N,'14'!BA$6,'15'!$M:$M,'14'!$D131)</f>
        <v>0</v>
      </c>
      <c r="BB131" s="146">
        <f>SUMIFS('15'!$F:$F,'15'!$N:$N,'14'!BB$6,'15'!$M:$M,'14'!$D131)</f>
        <v>0</v>
      </c>
      <c r="BC131" s="146">
        <f>SUMIFS('15'!$F:$F,'15'!$N:$N,'14'!BC$6,'15'!$M:$M,'14'!$D131)</f>
        <v>0</v>
      </c>
      <c r="BD131" s="146">
        <f>SUMIFS('15'!$J:$J,'15'!$M:$M,'14'!$D131)</f>
        <v>0</v>
      </c>
      <c r="BE131" s="146">
        <f>SUMIFS('15'!$K:$K,'15'!$M:$M,'14'!$D131)</f>
        <v>0</v>
      </c>
      <c r="BF131" s="220"/>
      <c r="BG131" s="220"/>
      <c r="BH131" s="220"/>
      <c r="BI131" s="220"/>
      <c r="BJ131" s="220"/>
      <c r="BK131" s="220"/>
      <c r="BL131" s="220"/>
      <c r="BM131" s="220"/>
      <c r="BN131" s="220"/>
      <c r="BO131" s="220"/>
      <c r="BP131" s="221"/>
      <c r="BQ131" s="291">
        <f t="shared" si="4"/>
        <v>0</v>
      </c>
    </row>
    <row r="132" spans="1:69" x14ac:dyDescent="0.2">
      <c r="A132" s="467" t="str">
        <f>'0'!$A$4</f>
        <v>………………..</v>
      </c>
      <c r="B132" s="560">
        <f>'0'!$A$2</f>
        <v>46112</v>
      </c>
      <c r="C132" s="341" t="s">
        <v>1244</v>
      </c>
      <c r="D132" s="195"/>
      <c r="E132" s="14"/>
      <c r="F132" s="23"/>
      <c r="G132" s="14"/>
      <c r="H132" s="14"/>
      <c r="I132" s="14"/>
      <c r="J132" s="14"/>
      <c r="K132" s="14"/>
      <c r="L132" s="14"/>
      <c r="M132" s="14"/>
      <c r="N132" s="14"/>
      <c r="O132" s="98"/>
      <c r="P132" s="96"/>
      <c r="Q132" s="15"/>
      <c r="R132" s="96"/>
      <c r="S132" s="15"/>
      <c r="T132" s="15"/>
      <c r="U132" s="15"/>
      <c r="V132" s="15"/>
      <c r="W132" s="15"/>
      <c r="X132" s="97"/>
      <c r="Y132" s="16"/>
      <c r="Z132" s="15"/>
      <c r="AA132" s="15"/>
      <c r="AB132" s="96"/>
      <c r="AC132" s="97"/>
      <c r="AD132" s="15"/>
      <c r="AE132" s="15"/>
      <c r="AF132" s="15"/>
      <c r="AG132" s="15"/>
      <c r="AH132" s="15"/>
      <c r="AI132" s="15"/>
      <c r="AJ132" s="15"/>
      <c r="AK132" s="12"/>
      <c r="AL132" s="12"/>
      <c r="AM132" s="12"/>
      <c r="AN132" s="218"/>
      <c r="AO132" s="219"/>
      <c r="AP132" s="12"/>
      <c r="AQ132" s="12"/>
      <c r="AR132" s="12"/>
      <c r="AS132" s="12"/>
      <c r="AT132" s="12"/>
      <c r="AU132" s="12"/>
      <c r="AV132" s="12"/>
      <c r="AW132" s="607"/>
      <c r="AX132" s="607"/>
      <c r="AY132" s="12"/>
      <c r="AZ132" s="12"/>
      <c r="BA132" s="145">
        <f>SUMIFS('15'!$F:$F,'15'!$N:$N,'14'!BA$6,'15'!$M:$M,'14'!$D132)</f>
        <v>0</v>
      </c>
      <c r="BB132" s="146">
        <f>SUMIFS('15'!$F:$F,'15'!$N:$N,'14'!BB$6,'15'!$M:$M,'14'!$D132)</f>
        <v>0</v>
      </c>
      <c r="BC132" s="146">
        <f>SUMIFS('15'!$F:$F,'15'!$N:$N,'14'!BC$6,'15'!$M:$M,'14'!$D132)</f>
        <v>0</v>
      </c>
      <c r="BD132" s="146">
        <f>SUMIFS('15'!$J:$J,'15'!$M:$M,'14'!$D132)</f>
        <v>0</v>
      </c>
      <c r="BE132" s="146">
        <f>SUMIFS('15'!$K:$K,'15'!$M:$M,'14'!$D132)</f>
        <v>0</v>
      </c>
      <c r="BF132" s="220"/>
      <c r="BG132" s="220"/>
      <c r="BH132" s="220"/>
      <c r="BI132" s="220"/>
      <c r="BJ132" s="220"/>
      <c r="BK132" s="220"/>
      <c r="BL132" s="220"/>
      <c r="BM132" s="220"/>
      <c r="BN132" s="220"/>
      <c r="BO132" s="220"/>
      <c r="BP132" s="221"/>
      <c r="BQ132" s="291">
        <f t="shared" si="4"/>
        <v>0</v>
      </c>
    </row>
    <row r="133" spans="1:69" x14ac:dyDescent="0.2">
      <c r="A133" s="467" t="str">
        <f>'0'!$A$4</f>
        <v>………………..</v>
      </c>
      <c r="B133" s="560">
        <f>'0'!$A$2</f>
        <v>46112</v>
      </c>
      <c r="C133" s="341" t="s">
        <v>1244</v>
      </c>
      <c r="D133" s="195"/>
      <c r="E133" s="14"/>
      <c r="F133" s="23"/>
      <c r="G133" s="14"/>
      <c r="H133" s="14"/>
      <c r="I133" s="14"/>
      <c r="J133" s="14"/>
      <c r="K133" s="14"/>
      <c r="L133" s="14"/>
      <c r="M133" s="14"/>
      <c r="N133" s="14"/>
      <c r="O133" s="98"/>
      <c r="P133" s="96"/>
      <c r="Q133" s="15"/>
      <c r="R133" s="96"/>
      <c r="S133" s="15"/>
      <c r="T133" s="15"/>
      <c r="U133" s="15"/>
      <c r="V133" s="15"/>
      <c r="W133" s="15"/>
      <c r="X133" s="97"/>
      <c r="Y133" s="16"/>
      <c r="Z133" s="15"/>
      <c r="AA133" s="15"/>
      <c r="AB133" s="96"/>
      <c r="AC133" s="97"/>
      <c r="AD133" s="15"/>
      <c r="AE133" s="15"/>
      <c r="AF133" s="15"/>
      <c r="AG133" s="15"/>
      <c r="AH133" s="15"/>
      <c r="AI133" s="15"/>
      <c r="AJ133" s="15"/>
      <c r="AK133" s="12"/>
      <c r="AL133" s="12"/>
      <c r="AM133" s="12"/>
      <c r="AN133" s="218"/>
      <c r="AO133" s="219"/>
      <c r="AP133" s="12"/>
      <c r="AQ133" s="12"/>
      <c r="AR133" s="12"/>
      <c r="AS133" s="12"/>
      <c r="AT133" s="12"/>
      <c r="AU133" s="12"/>
      <c r="AV133" s="12"/>
      <c r="AW133" s="607"/>
      <c r="AX133" s="607"/>
      <c r="AY133" s="12"/>
      <c r="AZ133" s="12"/>
      <c r="BA133" s="145">
        <f>SUMIFS('15'!$F:$F,'15'!$N:$N,'14'!BA$6,'15'!$M:$M,'14'!$D133)</f>
        <v>0</v>
      </c>
      <c r="BB133" s="146">
        <f>SUMIFS('15'!$F:$F,'15'!$N:$N,'14'!BB$6,'15'!$M:$M,'14'!$D133)</f>
        <v>0</v>
      </c>
      <c r="BC133" s="146">
        <f>SUMIFS('15'!$F:$F,'15'!$N:$N,'14'!BC$6,'15'!$M:$M,'14'!$D133)</f>
        <v>0</v>
      </c>
      <c r="BD133" s="146">
        <f>SUMIFS('15'!$J:$J,'15'!$M:$M,'14'!$D133)</f>
        <v>0</v>
      </c>
      <c r="BE133" s="146">
        <f>SUMIFS('15'!$K:$K,'15'!$M:$M,'14'!$D133)</f>
        <v>0</v>
      </c>
      <c r="BF133" s="220"/>
      <c r="BG133" s="220"/>
      <c r="BH133" s="220"/>
      <c r="BI133" s="220"/>
      <c r="BJ133" s="220"/>
      <c r="BK133" s="220"/>
      <c r="BL133" s="220"/>
      <c r="BM133" s="220"/>
      <c r="BN133" s="220"/>
      <c r="BO133" s="220"/>
      <c r="BP133" s="221"/>
      <c r="BQ133" s="291">
        <f t="shared" si="4"/>
        <v>0</v>
      </c>
    </row>
    <row r="134" spans="1:69" x14ac:dyDescent="0.2">
      <c r="A134" s="467" t="str">
        <f>'0'!$A$4</f>
        <v>………………..</v>
      </c>
      <c r="B134" s="560">
        <f>'0'!$A$2</f>
        <v>46112</v>
      </c>
      <c r="C134" s="341" t="s">
        <v>1244</v>
      </c>
      <c r="D134" s="195"/>
      <c r="E134" s="14"/>
      <c r="F134" s="23"/>
      <c r="G134" s="14"/>
      <c r="H134" s="14"/>
      <c r="I134" s="14"/>
      <c r="J134" s="14"/>
      <c r="K134" s="14"/>
      <c r="L134" s="14"/>
      <c r="M134" s="14"/>
      <c r="N134" s="14"/>
      <c r="O134" s="98"/>
      <c r="P134" s="96"/>
      <c r="Q134" s="15"/>
      <c r="R134" s="96"/>
      <c r="S134" s="15"/>
      <c r="T134" s="15"/>
      <c r="U134" s="15"/>
      <c r="V134" s="15"/>
      <c r="W134" s="15"/>
      <c r="X134" s="97"/>
      <c r="Y134" s="16"/>
      <c r="Z134" s="15"/>
      <c r="AA134" s="15"/>
      <c r="AB134" s="96"/>
      <c r="AC134" s="97"/>
      <c r="AD134" s="15"/>
      <c r="AE134" s="15"/>
      <c r="AF134" s="15"/>
      <c r="AG134" s="15"/>
      <c r="AH134" s="15"/>
      <c r="AI134" s="15"/>
      <c r="AJ134" s="15"/>
      <c r="AK134" s="12"/>
      <c r="AL134" s="12"/>
      <c r="AM134" s="12"/>
      <c r="AN134" s="218"/>
      <c r="AO134" s="219"/>
      <c r="AP134" s="12"/>
      <c r="AQ134" s="12"/>
      <c r="AR134" s="12"/>
      <c r="AS134" s="12"/>
      <c r="AT134" s="12"/>
      <c r="AU134" s="12"/>
      <c r="AV134" s="12"/>
      <c r="AW134" s="607"/>
      <c r="AX134" s="607"/>
      <c r="AY134" s="12"/>
      <c r="AZ134" s="12"/>
      <c r="BA134" s="145">
        <f>SUMIFS('15'!$F:$F,'15'!$N:$N,'14'!BA$6,'15'!$M:$M,'14'!$D134)</f>
        <v>0</v>
      </c>
      <c r="BB134" s="146">
        <f>SUMIFS('15'!$F:$F,'15'!$N:$N,'14'!BB$6,'15'!$M:$M,'14'!$D134)</f>
        <v>0</v>
      </c>
      <c r="BC134" s="146">
        <f>SUMIFS('15'!$F:$F,'15'!$N:$N,'14'!BC$6,'15'!$M:$M,'14'!$D134)</f>
        <v>0</v>
      </c>
      <c r="BD134" s="146">
        <f>SUMIFS('15'!$J:$J,'15'!$M:$M,'14'!$D134)</f>
        <v>0</v>
      </c>
      <c r="BE134" s="146">
        <f>SUMIFS('15'!$K:$K,'15'!$M:$M,'14'!$D134)</f>
        <v>0</v>
      </c>
      <c r="BF134" s="220"/>
      <c r="BG134" s="220"/>
      <c r="BH134" s="220"/>
      <c r="BI134" s="220"/>
      <c r="BJ134" s="220"/>
      <c r="BK134" s="220"/>
      <c r="BL134" s="220"/>
      <c r="BM134" s="220"/>
      <c r="BN134" s="220"/>
      <c r="BO134" s="220"/>
      <c r="BP134" s="221"/>
      <c r="BQ134" s="291">
        <f t="shared" si="4"/>
        <v>0</v>
      </c>
    </row>
    <row r="135" spans="1:69" x14ac:dyDescent="0.2">
      <c r="A135" s="467" t="str">
        <f>'0'!$A$4</f>
        <v>………………..</v>
      </c>
      <c r="B135" s="560">
        <f>'0'!$A$2</f>
        <v>46112</v>
      </c>
      <c r="C135" s="341" t="s">
        <v>1244</v>
      </c>
      <c r="D135" s="195"/>
      <c r="E135" s="14"/>
      <c r="F135" s="23"/>
      <c r="G135" s="14"/>
      <c r="H135" s="14"/>
      <c r="I135" s="14"/>
      <c r="J135" s="14"/>
      <c r="K135" s="14"/>
      <c r="L135" s="14"/>
      <c r="M135" s="14"/>
      <c r="N135" s="14"/>
      <c r="O135" s="98"/>
      <c r="P135" s="96"/>
      <c r="Q135" s="15"/>
      <c r="R135" s="96"/>
      <c r="S135" s="15"/>
      <c r="T135" s="15"/>
      <c r="U135" s="15"/>
      <c r="V135" s="15"/>
      <c r="W135" s="15"/>
      <c r="X135" s="97"/>
      <c r="Y135" s="16"/>
      <c r="Z135" s="15"/>
      <c r="AA135" s="15"/>
      <c r="AB135" s="96"/>
      <c r="AC135" s="97"/>
      <c r="AD135" s="15"/>
      <c r="AE135" s="15"/>
      <c r="AF135" s="15"/>
      <c r="AG135" s="15"/>
      <c r="AH135" s="15"/>
      <c r="AI135" s="15"/>
      <c r="AJ135" s="15"/>
      <c r="AK135" s="12"/>
      <c r="AL135" s="12"/>
      <c r="AM135" s="12"/>
      <c r="AN135" s="218"/>
      <c r="AO135" s="219"/>
      <c r="AP135" s="12"/>
      <c r="AQ135" s="12"/>
      <c r="AR135" s="12"/>
      <c r="AS135" s="12"/>
      <c r="AT135" s="12"/>
      <c r="AU135" s="12"/>
      <c r="AV135" s="12"/>
      <c r="AW135" s="607"/>
      <c r="AX135" s="607"/>
      <c r="AY135" s="12"/>
      <c r="AZ135" s="12"/>
      <c r="BA135" s="145">
        <f>SUMIFS('15'!$F:$F,'15'!$N:$N,'14'!BA$6,'15'!$M:$M,'14'!$D135)</f>
        <v>0</v>
      </c>
      <c r="BB135" s="146">
        <f>SUMIFS('15'!$F:$F,'15'!$N:$N,'14'!BB$6,'15'!$M:$M,'14'!$D135)</f>
        <v>0</v>
      </c>
      <c r="BC135" s="146">
        <f>SUMIFS('15'!$F:$F,'15'!$N:$N,'14'!BC$6,'15'!$M:$M,'14'!$D135)</f>
        <v>0</v>
      </c>
      <c r="BD135" s="146">
        <f>SUMIFS('15'!$J:$J,'15'!$M:$M,'14'!$D135)</f>
        <v>0</v>
      </c>
      <c r="BE135" s="146">
        <f>SUMIFS('15'!$K:$K,'15'!$M:$M,'14'!$D135)</f>
        <v>0</v>
      </c>
      <c r="BF135" s="220"/>
      <c r="BG135" s="220"/>
      <c r="BH135" s="220"/>
      <c r="BI135" s="220"/>
      <c r="BJ135" s="220"/>
      <c r="BK135" s="220"/>
      <c r="BL135" s="220"/>
      <c r="BM135" s="220"/>
      <c r="BN135" s="220"/>
      <c r="BO135" s="220"/>
      <c r="BP135" s="221"/>
      <c r="BQ135" s="291">
        <f t="shared" si="4"/>
        <v>0</v>
      </c>
    </row>
    <row r="136" spans="1:69" x14ac:dyDescent="0.2">
      <c r="A136" s="467" t="str">
        <f>'0'!$A$4</f>
        <v>………………..</v>
      </c>
      <c r="B136" s="560">
        <f>'0'!$A$2</f>
        <v>46112</v>
      </c>
      <c r="C136" s="341" t="s">
        <v>1244</v>
      </c>
      <c r="D136" s="195"/>
      <c r="E136" s="14"/>
      <c r="F136" s="23"/>
      <c r="G136" s="14"/>
      <c r="H136" s="14"/>
      <c r="I136" s="14"/>
      <c r="J136" s="14"/>
      <c r="K136" s="14"/>
      <c r="L136" s="14"/>
      <c r="M136" s="14"/>
      <c r="N136" s="14"/>
      <c r="O136" s="98"/>
      <c r="P136" s="96"/>
      <c r="Q136" s="15"/>
      <c r="R136" s="96"/>
      <c r="S136" s="15"/>
      <c r="T136" s="15"/>
      <c r="U136" s="15"/>
      <c r="V136" s="15"/>
      <c r="W136" s="15"/>
      <c r="X136" s="97"/>
      <c r="Y136" s="16"/>
      <c r="Z136" s="15"/>
      <c r="AA136" s="15"/>
      <c r="AB136" s="96"/>
      <c r="AC136" s="97"/>
      <c r="AD136" s="15"/>
      <c r="AE136" s="15"/>
      <c r="AF136" s="15"/>
      <c r="AG136" s="15"/>
      <c r="AH136" s="15"/>
      <c r="AI136" s="15"/>
      <c r="AJ136" s="15"/>
      <c r="AK136" s="12"/>
      <c r="AL136" s="12"/>
      <c r="AM136" s="12"/>
      <c r="AN136" s="218"/>
      <c r="AO136" s="219"/>
      <c r="AP136" s="12"/>
      <c r="AQ136" s="12"/>
      <c r="AR136" s="12"/>
      <c r="AS136" s="12"/>
      <c r="AT136" s="12"/>
      <c r="AU136" s="12"/>
      <c r="AV136" s="12"/>
      <c r="AW136" s="607"/>
      <c r="AX136" s="607"/>
      <c r="AY136" s="12"/>
      <c r="AZ136" s="12"/>
      <c r="BA136" s="145">
        <f>SUMIFS('15'!$F:$F,'15'!$N:$N,'14'!BA$6,'15'!$M:$M,'14'!$D136)</f>
        <v>0</v>
      </c>
      <c r="BB136" s="146">
        <f>SUMIFS('15'!$F:$F,'15'!$N:$N,'14'!BB$6,'15'!$M:$M,'14'!$D136)</f>
        <v>0</v>
      </c>
      <c r="BC136" s="146">
        <f>SUMIFS('15'!$F:$F,'15'!$N:$N,'14'!BC$6,'15'!$M:$M,'14'!$D136)</f>
        <v>0</v>
      </c>
      <c r="BD136" s="146">
        <f>SUMIFS('15'!$J:$J,'15'!$M:$M,'14'!$D136)</f>
        <v>0</v>
      </c>
      <c r="BE136" s="146">
        <f>SUMIFS('15'!$K:$K,'15'!$M:$M,'14'!$D136)</f>
        <v>0</v>
      </c>
      <c r="BF136" s="220"/>
      <c r="BG136" s="220"/>
      <c r="BH136" s="220"/>
      <c r="BI136" s="220"/>
      <c r="BJ136" s="220"/>
      <c r="BK136" s="220"/>
      <c r="BL136" s="220"/>
      <c r="BM136" s="220"/>
      <c r="BN136" s="220"/>
      <c r="BO136" s="220"/>
      <c r="BP136" s="221"/>
      <c r="BQ136" s="291">
        <f t="shared" si="4"/>
        <v>0</v>
      </c>
    </row>
    <row r="137" spans="1:69" x14ac:dyDescent="0.2">
      <c r="A137" s="467" t="str">
        <f>'0'!$A$4</f>
        <v>………………..</v>
      </c>
      <c r="B137" s="560">
        <f>'0'!$A$2</f>
        <v>46112</v>
      </c>
      <c r="C137" s="341" t="s">
        <v>1244</v>
      </c>
      <c r="D137" s="195"/>
      <c r="E137" s="14"/>
      <c r="F137" s="23"/>
      <c r="G137" s="14"/>
      <c r="H137" s="14"/>
      <c r="I137" s="14"/>
      <c r="J137" s="14"/>
      <c r="K137" s="14"/>
      <c r="L137" s="14"/>
      <c r="M137" s="14"/>
      <c r="N137" s="14"/>
      <c r="O137" s="98"/>
      <c r="P137" s="96"/>
      <c r="Q137" s="15"/>
      <c r="R137" s="96"/>
      <c r="S137" s="15"/>
      <c r="T137" s="15"/>
      <c r="U137" s="15"/>
      <c r="V137" s="15"/>
      <c r="W137" s="15"/>
      <c r="X137" s="97"/>
      <c r="Y137" s="16"/>
      <c r="Z137" s="15"/>
      <c r="AA137" s="15"/>
      <c r="AB137" s="96"/>
      <c r="AC137" s="97"/>
      <c r="AD137" s="15"/>
      <c r="AE137" s="15"/>
      <c r="AF137" s="15"/>
      <c r="AG137" s="15"/>
      <c r="AH137" s="15"/>
      <c r="AI137" s="15"/>
      <c r="AJ137" s="15"/>
      <c r="AK137" s="12"/>
      <c r="AL137" s="12"/>
      <c r="AM137" s="12"/>
      <c r="AN137" s="218"/>
      <c r="AO137" s="219"/>
      <c r="AP137" s="12"/>
      <c r="AQ137" s="12"/>
      <c r="AR137" s="12"/>
      <c r="AS137" s="12"/>
      <c r="AT137" s="12"/>
      <c r="AU137" s="12"/>
      <c r="AV137" s="12"/>
      <c r="AW137" s="607"/>
      <c r="AX137" s="607"/>
      <c r="AY137" s="12"/>
      <c r="AZ137" s="12"/>
      <c r="BA137" s="145">
        <f>SUMIFS('15'!$F:$F,'15'!$N:$N,'14'!BA$6,'15'!$M:$M,'14'!$D137)</f>
        <v>0</v>
      </c>
      <c r="BB137" s="146">
        <f>SUMIFS('15'!$F:$F,'15'!$N:$N,'14'!BB$6,'15'!$M:$M,'14'!$D137)</f>
        <v>0</v>
      </c>
      <c r="BC137" s="146">
        <f>SUMIFS('15'!$F:$F,'15'!$N:$N,'14'!BC$6,'15'!$M:$M,'14'!$D137)</f>
        <v>0</v>
      </c>
      <c r="BD137" s="146">
        <f>SUMIFS('15'!$J:$J,'15'!$M:$M,'14'!$D137)</f>
        <v>0</v>
      </c>
      <c r="BE137" s="146">
        <f>SUMIFS('15'!$K:$K,'15'!$M:$M,'14'!$D137)</f>
        <v>0</v>
      </c>
      <c r="BF137" s="220"/>
      <c r="BG137" s="220"/>
      <c r="BH137" s="220"/>
      <c r="BI137" s="220"/>
      <c r="BJ137" s="220"/>
      <c r="BK137" s="220"/>
      <c r="BL137" s="220"/>
      <c r="BM137" s="220"/>
      <c r="BN137" s="220"/>
      <c r="BO137" s="220"/>
      <c r="BP137" s="221"/>
      <c r="BQ137" s="291">
        <f t="shared" si="4"/>
        <v>0</v>
      </c>
    </row>
    <row r="138" spans="1:69" x14ac:dyDescent="0.2">
      <c r="A138" s="467" t="str">
        <f>'0'!$A$4</f>
        <v>………………..</v>
      </c>
      <c r="B138" s="560">
        <f>'0'!$A$2</f>
        <v>46112</v>
      </c>
      <c r="C138" s="341" t="s">
        <v>1244</v>
      </c>
      <c r="D138" s="195"/>
      <c r="E138" s="14"/>
      <c r="F138" s="23"/>
      <c r="G138" s="14"/>
      <c r="H138" s="14"/>
      <c r="I138" s="14"/>
      <c r="J138" s="14"/>
      <c r="K138" s="14"/>
      <c r="L138" s="14"/>
      <c r="M138" s="14"/>
      <c r="N138" s="14"/>
      <c r="O138" s="98"/>
      <c r="P138" s="96"/>
      <c r="Q138" s="15"/>
      <c r="R138" s="96"/>
      <c r="S138" s="15"/>
      <c r="T138" s="15"/>
      <c r="U138" s="15"/>
      <c r="V138" s="15"/>
      <c r="W138" s="15"/>
      <c r="X138" s="97"/>
      <c r="Y138" s="16"/>
      <c r="Z138" s="15"/>
      <c r="AA138" s="15"/>
      <c r="AB138" s="96"/>
      <c r="AC138" s="97"/>
      <c r="AD138" s="15"/>
      <c r="AE138" s="15"/>
      <c r="AF138" s="15"/>
      <c r="AG138" s="15"/>
      <c r="AH138" s="15"/>
      <c r="AI138" s="15"/>
      <c r="AJ138" s="15"/>
      <c r="AK138" s="12"/>
      <c r="AL138" s="12"/>
      <c r="AM138" s="12"/>
      <c r="AN138" s="218"/>
      <c r="AO138" s="219"/>
      <c r="AP138" s="12"/>
      <c r="AQ138" s="12"/>
      <c r="AR138" s="12"/>
      <c r="AS138" s="12"/>
      <c r="AT138" s="12"/>
      <c r="AU138" s="12"/>
      <c r="AV138" s="12"/>
      <c r="AW138" s="607"/>
      <c r="AX138" s="607"/>
      <c r="AY138" s="12"/>
      <c r="AZ138" s="12"/>
      <c r="BA138" s="145">
        <f>SUMIFS('15'!$F:$F,'15'!$N:$N,'14'!BA$6,'15'!$M:$M,'14'!$D138)</f>
        <v>0</v>
      </c>
      <c r="BB138" s="146">
        <f>SUMIFS('15'!$F:$F,'15'!$N:$N,'14'!BB$6,'15'!$M:$M,'14'!$D138)</f>
        <v>0</v>
      </c>
      <c r="BC138" s="146">
        <f>SUMIFS('15'!$F:$F,'15'!$N:$N,'14'!BC$6,'15'!$M:$M,'14'!$D138)</f>
        <v>0</v>
      </c>
      <c r="BD138" s="146">
        <f>SUMIFS('15'!$J:$J,'15'!$M:$M,'14'!$D138)</f>
        <v>0</v>
      </c>
      <c r="BE138" s="146">
        <f>SUMIFS('15'!$K:$K,'15'!$M:$M,'14'!$D138)</f>
        <v>0</v>
      </c>
      <c r="BF138" s="220"/>
      <c r="BG138" s="220"/>
      <c r="BH138" s="220"/>
      <c r="BI138" s="220"/>
      <c r="BJ138" s="220"/>
      <c r="BK138" s="220"/>
      <c r="BL138" s="220"/>
      <c r="BM138" s="220"/>
      <c r="BN138" s="220"/>
      <c r="BO138" s="220"/>
      <c r="BP138" s="221"/>
      <c r="BQ138" s="291">
        <f t="shared" si="4"/>
        <v>0</v>
      </c>
    </row>
    <row r="139" spans="1:69" x14ac:dyDescent="0.2">
      <c r="A139" s="467" t="str">
        <f>'0'!$A$4</f>
        <v>………………..</v>
      </c>
      <c r="B139" s="560">
        <f>'0'!$A$2</f>
        <v>46112</v>
      </c>
      <c r="C139" s="341" t="s">
        <v>1244</v>
      </c>
      <c r="D139" s="195"/>
      <c r="E139" s="14"/>
      <c r="F139" s="23"/>
      <c r="G139" s="14"/>
      <c r="H139" s="14"/>
      <c r="I139" s="14"/>
      <c r="J139" s="14"/>
      <c r="K139" s="14"/>
      <c r="L139" s="14"/>
      <c r="M139" s="14"/>
      <c r="N139" s="14"/>
      <c r="O139" s="98"/>
      <c r="P139" s="96"/>
      <c r="Q139" s="15"/>
      <c r="R139" s="96"/>
      <c r="S139" s="15"/>
      <c r="T139" s="15"/>
      <c r="U139" s="15"/>
      <c r="V139" s="15"/>
      <c r="W139" s="15"/>
      <c r="X139" s="97"/>
      <c r="Y139" s="16"/>
      <c r="Z139" s="15"/>
      <c r="AA139" s="15"/>
      <c r="AB139" s="96"/>
      <c r="AC139" s="97"/>
      <c r="AD139" s="15"/>
      <c r="AE139" s="15"/>
      <c r="AF139" s="15"/>
      <c r="AG139" s="15"/>
      <c r="AH139" s="15"/>
      <c r="AI139" s="15"/>
      <c r="AJ139" s="15"/>
      <c r="AK139" s="12"/>
      <c r="AL139" s="12"/>
      <c r="AM139" s="12"/>
      <c r="AN139" s="218"/>
      <c r="AO139" s="219"/>
      <c r="AP139" s="12"/>
      <c r="AQ139" s="12"/>
      <c r="AR139" s="12"/>
      <c r="AS139" s="12"/>
      <c r="AT139" s="12"/>
      <c r="AU139" s="12"/>
      <c r="AV139" s="12"/>
      <c r="AW139" s="607"/>
      <c r="AX139" s="607"/>
      <c r="AY139" s="12"/>
      <c r="AZ139" s="12"/>
      <c r="BA139" s="145">
        <f>SUMIFS('15'!$F:$F,'15'!$N:$N,'14'!BA$6,'15'!$M:$M,'14'!$D139)</f>
        <v>0</v>
      </c>
      <c r="BB139" s="146">
        <f>SUMIFS('15'!$F:$F,'15'!$N:$N,'14'!BB$6,'15'!$M:$M,'14'!$D139)</f>
        <v>0</v>
      </c>
      <c r="BC139" s="146">
        <f>SUMIFS('15'!$F:$F,'15'!$N:$N,'14'!BC$6,'15'!$M:$M,'14'!$D139)</f>
        <v>0</v>
      </c>
      <c r="BD139" s="146">
        <f>SUMIFS('15'!$J:$J,'15'!$M:$M,'14'!$D139)</f>
        <v>0</v>
      </c>
      <c r="BE139" s="146">
        <f>SUMIFS('15'!$K:$K,'15'!$M:$M,'14'!$D139)</f>
        <v>0</v>
      </c>
      <c r="BF139" s="220"/>
      <c r="BG139" s="220"/>
      <c r="BH139" s="220"/>
      <c r="BI139" s="220"/>
      <c r="BJ139" s="220"/>
      <c r="BK139" s="220"/>
      <c r="BL139" s="220"/>
      <c r="BM139" s="220"/>
      <c r="BN139" s="220"/>
      <c r="BO139" s="220"/>
      <c r="BP139" s="221"/>
      <c r="BQ139" s="291">
        <f t="shared" ref="BQ139:BQ202" si="5">IF(OR(COUNTBLANK(D139:H139)=5,COUNTBLANK(D139:H139)=0),0,1)+IF(D139&lt;&gt;"",COUNTIFS($D$10:$D$302,D139)-1,0)</f>
        <v>0</v>
      </c>
    </row>
    <row r="140" spans="1:69" x14ac:dyDescent="0.2">
      <c r="A140" s="467" t="str">
        <f>'0'!$A$4</f>
        <v>………………..</v>
      </c>
      <c r="B140" s="560">
        <f>'0'!$A$2</f>
        <v>46112</v>
      </c>
      <c r="C140" s="341" t="s">
        <v>1244</v>
      </c>
      <c r="D140" s="195"/>
      <c r="E140" s="14"/>
      <c r="F140" s="23"/>
      <c r="G140" s="14"/>
      <c r="H140" s="14"/>
      <c r="I140" s="14"/>
      <c r="J140" s="14"/>
      <c r="K140" s="14"/>
      <c r="L140" s="14"/>
      <c r="M140" s="14"/>
      <c r="N140" s="14"/>
      <c r="O140" s="98"/>
      <c r="P140" s="96"/>
      <c r="Q140" s="15"/>
      <c r="R140" s="96"/>
      <c r="S140" s="15"/>
      <c r="T140" s="15"/>
      <c r="U140" s="15"/>
      <c r="V140" s="15"/>
      <c r="W140" s="15"/>
      <c r="X140" s="97"/>
      <c r="Y140" s="16"/>
      <c r="Z140" s="15"/>
      <c r="AA140" s="15"/>
      <c r="AB140" s="96"/>
      <c r="AC140" s="97"/>
      <c r="AD140" s="15"/>
      <c r="AE140" s="15"/>
      <c r="AF140" s="15"/>
      <c r="AG140" s="15"/>
      <c r="AH140" s="15"/>
      <c r="AI140" s="15"/>
      <c r="AJ140" s="15"/>
      <c r="AK140" s="12"/>
      <c r="AL140" s="12"/>
      <c r="AM140" s="12"/>
      <c r="AN140" s="218"/>
      <c r="AO140" s="219"/>
      <c r="AP140" s="12"/>
      <c r="AQ140" s="12"/>
      <c r="AR140" s="12"/>
      <c r="AS140" s="12"/>
      <c r="AT140" s="12"/>
      <c r="AU140" s="12"/>
      <c r="AV140" s="12"/>
      <c r="AW140" s="607"/>
      <c r="AX140" s="607"/>
      <c r="AY140" s="12"/>
      <c r="AZ140" s="12"/>
      <c r="BA140" s="145">
        <f>SUMIFS('15'!$F:$F,'15'!$N:$N,'14'!BA$6,'15'!$M:$M,'14'!$D140)</f>
        <v>0</v>
      </c>
      <c r="BB140" s="146">
        <f>SUMIFS('15'!$F:$F,'15'!$N:$N,'14'!BB$6,'15'!$M:$M,'14'!$D140)</f>
        <v>0</v>
      </c>
      <c r="BC140" s="146">
        <f>SUMIFS('15'!$F:$F,'15'!$N:$N,'14'!BC$6,'15'!$M:$M,'14'!$D140)</f>
        <v>0</v>
      </c>
      <c r="BD140" s="146">
        <f>SUMIFS('15'!$J:$J,'15'!$M:$M,'14'!$D140)</f>
        <v>0</v>
      </c>
      <c r="BE140" s="146">
        <f>SUMIFS('15'!$K:$K,'15'!$M:$M,'14'!$D140)</f>
        <v>0</v>
      </c>
      <c r="BF140" s="220"/>
      <c r="BG140" s="220"/>
      <c r="BH140" s="220"/>
      <c r="BI140" s="220"/>
      <c r="BJ140" s="220"/>
      <c r="BK140" s="220"/>
      <c r="BL140" s="220"/>
      <c r="BM140" s="220"/>
      <c r="BN140" s="220"/>
      <c r="BO140" s="220"/>
      <c r="BP140" s="221"/>
      <c r="BQ140" s="291">
        <f t="shared" si="5"/>
        <v>0</v>
      </c>
    </row>
    <row r="141" spans="1:69" x14ac:dyDescent="0.2">
      <c r="A141" s="467" t="str">
        <f>'0'!$A$4</f>
        <v>………………..</v>
      </c>
      <c r="B141" s="560">
        <f>'0'!$A$2</f>
        <v>46112</v>
      </c>
      <c r="C141" s="341" t="s">
        <v>1244</v>
      </c>
      <c r="D141" s="195"/>
      <c r="E141" s="14"/>
      <c r="F141" s="23"/>
      <c r="G141" s="14"/>
      <c r="H141" s="14"/>
      <c r="I141" s="14"/>
      <c r="J141" s="14"/>
      <c r="K141" s="14"/>
      <c r="L141" s="14"/>
      <c r="M141" s="14"/>
      <c r="N141" s="14"/>
      <c r="O141" s="98"/>
      <c r="P141" s="96"/>
      <c r="Q141" s="15"/>
      <c r="R141" s="96"/>
      <c r="S141" s="15"/>
      <c r="T141" s="15"/>
      <c r="U141" s="15"/>
      <c r="V141" s="15"/>
      <c r="W141" s="15"/>
      <c r="X141" s="97"/>
      <c r="Y141" s="16"/>
      <c r="Z141" s="15"/>
      <c r="AA141" s="15"/>
      <c r="AB141" s="96"/>
      <c r="AC141" s="97"/>
      <c r="AD141" s="15"/>
      <c r="AE141" s="15"/>
      <c r="AF141" s="15"/>
      <c r="AG141" s="15"/>
      <c r="AH141" s="15"/>
      <c r="AI141" s="15"/>
      <c r="AJ141" s="15"/>
      <c r="AK141" s="12"/>
      <c r="AL141" s="12"/>
      <c r="AM141" s="12"/>
      <c r="AN141" s="218"/>
      <c r="AO141" s="219"/>
      <c r="AP141" s="12"/>
      <c r="AQ141" s="12"/>
      <c r="AR141" s="12"/>
      <c r="AS141" s="12"/>
      <c r="AT141" s="12"/>
      <c r="AU141" s="12"/>
      <c r="AV141" s="12"/>
      <c r="AW141" s="607"/>
      <c r="AX141" s="607"/>
      <c r="AY141" s="12"/>
      <c r="AZ141" s="12"/>
      <c r="BA141" s="145">
        <f>SUMIFS('15'!$F:$F,'15'!$N:$N,'14'!BA$6,'15'!$M:$M,'14'!$D141)</f>
        <v>0</v>
      </c>
      <c r="BB141" s="146">
        <f>SUMIFS('15'!$F:$F,'15'!$N:$N,'14'!BB$6,'15'!$M:$M,'14'!$D141)</f>
        <v>0</v>
      </c>
      <c r="BC141" s="146">
        <f>SUMIFS('15'!$F:$F,'15'!$N:$N,'14'!BC$6,'15'!$M:$M,'14'!$D141)</f>
        <v>0</v>
      </c>
      <c r="BD141" s="146">
        <f>SUMIFS('15'!$J:$J,'15'!$M:$M,'14'!$D141)</f>
        <v>0</v>
      </c>
      <c r="BE141" s="146">
        <f>SUMIFS('15'!$K:$K,'15'!$M:$M,'14'!$D141)</f>
        <v>0</v>
      </c>
      <c r="BF141" s="220"/>
      <c r="BG141" s="220"/>
      <c r="BH141" s="220"/>
      <c r="BI141" s="220"/>
      <c r="BJ141" s="220"/>
      <c r="BK141" s="220"/>
      <c r="BL141" s="220"/>
      <c r="BM141" s="220"/>
      <c r="BN141" s="220"/>
      <c r="BO141" s="220"/>
      <c r="BP141" s="221"/>
      <c r="BQ141" s="291">
        <f t="shared" si="5"/>
        <v>0</v>
      </c>
    </row>
    <row r="142" spans="1:69" x14ac:dyDescent="0.2">
      <c r="A142" s="467" t="str">
        <f>'0'!$A$4</f>
        <v>………………..</v>
      </c>
      <c r="B142" s="560">
        <f>'0'!$A$2</f>
        <v>46112</v>
      </c>
      <c r="C142" s="341" t="s">
        <v>1244</v>
      </c>
      <c r="D142" s="195"/>
      <c r="E142" s="14"/>
      <c r="F142" s="23"/>
      <c r="G142" s="14"/>
      <c r="H142" s="14"/>
      <c r="I142" s="14"/>
      <c r="J142" s="14"/>
      <c r="K142" s="14"/>
      <c r="L142" s="14"/>
      <c r="M142" s="14"/>
      <c r="N142" s="14"/>
      <c r="O142" s="98"/>
      <c r="P142" s="96"/>
      <c r="Q142" s="15"/>
      <c r="R142" s="96"/>
      <c r="S142" s="15"/>
      <c r="T142" s="15"/>
      <c r="U142" s="15"/>
      <c r="V142" s="15"/>
      <c r="W142" s="15"/>
      <c r="X142" s="97"/>
      <c r="Y142" s="16"/>
      <c r="Z142" s="15"/>
      <c r="AA142" s="15"/>
      <c r="AB142" s="96"/>
      <c r="AC142" s="97"/>
      <c r="AD142" s="15"/>
      <c r="AE142" s="15"/>
      <c r="AF142" s="15"/>
      <c r="AG142" s="15"/>
      <c r="AH142" s="15"/>
      <c r="AI142" s="15"/>
      <c r="AJ142" s="15"/>
      <c r="AK142" s="12"/>
      <c r="AL142" s="12"/>
      <c r="AM142" s="12"/>
      <c r="AN142" s="218"/>
      <c r="AO142" s="219"/>
      <c r="AP142" s="12"/>
      <c r="AQ142" s="12"/>
      <c r="AR142" s="12"/>
      <c r="AS142" s="12"/>
      <c r="AT142" s="12"/>
      <c r="AU142" s="12"/>
      <c r="AV142" s="12"/>
      <c r="AW142" s="607"/>
      <c r="AX142" s="607"/>
      <c r="AY142" s="12"/>
      <c r="AZ142" s="12"/>
      <c r="BA142" s="145">
        <f>SUMIFS('15'!$F:$F,'15'!$N:$N,'14'!BA$6,'15'!$M:$M,'14'!$D142)</f>
        <v>0</v>
      </c>
      <c r="BB142" s="146">
        <f>SUMIFS('15'!$F:$F,'15'!$N:$N,'14'!BB$6,'15'!$M:$M,'14'!$D142)</f>
        <v>0</v>
      </c>
      <c r="BC142" s="146">
        <f>SUMIFS('15'!$F:$F,'15'!$N:$N,'14'!BC$6,'15'!$M:$M,'14'!$D142)</f>
        <v>0</v>
      </c>
      <c r="BD142" s="146">
        <f>SUMIFS('15'!$J:$J,'15'!$M:$M,'14'!$D142)</f>
        <v>0</v>
      </c>
      <c r="BE142" s="146">
        <f>SUMIFS('15'!$K:$K,'15'!$M:$M,'14'!$D142)</f>
        <v>0</v>
      </c>
      <c r="BF142" s="220"/>
      <c r="BG142" s="220"/>
      <c r="BH142" s="220"/>
      <c r="BI142" s="220"/>
      <c r="BJ142" s="220"/>
      <c r="BK142" s="220"/>
      <c r="BL142" s="220"/>
      <c r="BM142" s="220"/>
      <c r="BN142" s="220"/>
      <c r="BO142" s="220"/>
      <c r="BP142" s="221"/>
      <c r="BQ142" s="291">
        <f t="shared" si="5"/>
        <v>0</v>
      </c>
    </row>
    <row r="143" spans="1:69" x14ac:dyDescent="0.2">
      <c r="A143" s="467" t="str">
        <f>'0'!$A$4</f>
        <v>………………..</v>
      </c>
      <c r="B143" s="560">
        <f>'0'!$A$2</f>
        <v>46112</v>
      </c>
      <c r="C143" s="341" t="s">
        <v>1244</v>
      </c>
      <c r="D143" s="195"/>
      <c r="E143" s="14"/>
      <c r="F143" s="23"/>
      <c r="G143" s="14"/>
      <c r="H143" s="14"/>
      <c r="I143" s="14"/>
      <c r="J143" s="14"/>
      <c r="K143" s="14"/>
      <c r="L143" s="14"/>
      <c r="M143" s="14"/>
      <c r="N143" s="14"/>
      <c r="O143" s="98"/>
      <c r="P143" s="96"/>
      <c r="Q143" s="15"/>
      <c r="R143" s="96"/>
      <c r="S143" s="15"/>
      <c r="T143" s="15"/>
      <c r="U143" s="15"/>
      <c r="V143" s="15"/>
      <c r="W143" s="15"/>
      <c r="X143" s="97"/>
      <c r="Y143" s="16"/>
      <c r="Z143" s="15"/>
      <c r="AA143" s="15"/>
      <c r="AB143" s="96"/>
      <c r="AC143" s="97"/>
      <c r="AD143" s="15"/>
      <c r="AE143" s="15"/>
      <c r="AF143" s="15"/>
      <c r="AG143" s="15"/>
      <c r="AH143" s="15"/>
      <c r="AI143" s="15"/>
      <c r="AJ143" s="15"/>
      <c r="AK143" s="12"/>
      <c r="AL143" s="12"/>
      <c r="AM143" s="12"/>
      <c r="AN143" s="218"/>
      <c r="AO143" s="219"/>
      <c r="AP143" s="12"/>
      <c r="AQ143" s="12"/>
      <c r="AR143" s="12"/>
      <c r="AS143" s="12"/>
      <c r="AT143" s="12"/>
      <c r="AU143" s="12"/>
      <c r="AV143" s="12"/>
      <c r="AW143" s="607"/>
      <c r="AX143" s="607"/>
      <c r="AY143" s="12"/>
      <c r="AZ143" s="12"/>
      <c r="BA143" s="145">
        <f>SUMIFS('15'!$F:$F,'15'!$N:$N,'14'!BA$6,'15'!$M:$M,'14'!$D143)</f>
        <v>0</v>
      </c>
      <c r="BB143" s="146">
        <f>SUMIFS('15'!$F:$F,'15'!$N:$N,'14'!BB$6,'15'!$M:$M,'14'!$D143)</f>
        <v>0</v>
      </c>
      <c r="BC143" s="146">
        <f>SUMIFS('15'!$F:$F,'15'!$N:$N,'14'!BC$6,'15'!$M:$M,'14'!$D143)</f>
        <v>0</v>
      </c>
      <c r="BD143" s="146">
        <f>SUMIFS('15'!$J:$J,'15'!$M:$M,'14'!$D143)</f>
        <v>0</v>
      </c>
      <c r="BE143" s="146">
        <f>SUMIFS('15'!$K:$K,'15'!$M:$M,'14'!$D143)</f>
        <v>0</v>
      </c>
      <c r="BF143" s="220"/>
      <c r="BG143" s="220"/>
      <c r="BH143" s="220"/>
      <c r="BI143" s="220"/>
      <c r="BJ143" s="220"/>
      <c r="BK143" s="220"/>
      <c r="BL143" s="220"/>
      <c r="BM143" s="220"/>
      <c r="BN143" s="220"/>
      <c r="BO143" s="220"/>
      <c r="BP143" s="221"/>
      <c r="BQ143" s="291">
        <f t="shared" si="5"/>
        <v>0</v>
      </c>
    </row>
    <row r="144" spans="1:69" x14ac:dyDescent="0.2">
      <c r="A144" s="467" t="str">
        <f>'0'!$A$4</f>
        <v>………………..</v>
      </c>
      <c r="B144" s="560">
        <f>'0'!$A$2</f>
        <v>46112</v>
      </c>
      <c r="C144" s="341" t="s">
        <v>1244</v>
      </c>
      <c r="D144" s="195"/>
      <c r="E144" s="14"/>
      <c r="F144" s="23"/>
      <c r="G144" s="14"/>
      <c r="H144" s="14"/>
      <c r="I144" s="14"/>
      <c r="J144" s="14"/>
      <c r="K144" s="14"/>
      <c r="L144" s="14"/>
      <c r="M144" s="14"/>
      <c r="N144" s="14"/>
      <c r="O144" s="98"/>
      <c r="P144" s="96"/>
      <c r="Q144" s="15"/>
      <c r="R144" s="96"/>
      <c r="S144" s="15"/>
      <c r="T144" s="15"/>
      <c r="U144" s="15"/>
      <c r="V144" s="15"/>
      <c r="W144" s="15"/>
      <c r="X144" s="97"/>
      <c r="Y144" s="16"/>
      <c r="Z144" s="15"/>
      <c r="AA144" s="15"/>
      <c r="AB144" s="96"/>
      <c r="AC144" s="97"/>
      <c r="AD144" s="15"/>
      <c r="AE144" s="15"/>
      <c r="AF144" s="15"/>
      <c r="AG144" s="15"/>
      <c r="AH144" s="15"/>
      <c r="AI144" s="15"/>
      <c r="AJ144" s="15"/>
      <c r="AK144" s="12"/>
      <c r="AL144" s="12"/>
      <c r="AM144" s="12"/>
      <c r="AN144" s="218"/>
      <c r="AO144" s="219"/>
      <c r="AP144" s="12"/>
      <c r="AQ144" s="12"/>
      <c r="AR144" s="12"/>
      <c r="AS144" s="12"/>
      <c r="AT144" s="12"/>
      <c r="AU144" s="12"/>
      <c r="AV144" s="12"/>
      <c r="AW144" s="607"/>
      <c r="AX144" s="607"/>
      <c r="AY144" s="12"/>
      <c r="AZ144" s="12"/>
      <c r="BA144" s="145">
        <f>SUMIFS('15'!$F:$F,'15'!$N:$N,'14'!BA$6,'15'!$M:$M,'14'!$D144)</f>
        <v>0</v>
      </c>
      <c r="BB144" s="146">
        <f>SUMIFS('15'!$F:$F,'15'!$N:$N,'14'!BB$6,'15'!$M:$M,'14'!$D144)</f>
        <v>0</v>
      </c>
      <c r="BC144" s="146">
        <f>SUMIFS('15'!$F:$F,'15'!$N:$N,'14'!BC$6,'15'!$M:$M,'14'!$D144)</f>
        <v>0</v>
      </c>
      <c r="BD144" s="146">
        <f>SUMIFS('15'!$J:$J,'15'!$M:$M,'14'!$D144)</f>
        <v>0</v>
      </c>
      <c r="BE144" s="146">
        <f>SUMIFS('15'!$K:$K,'15'!$M:$M,'14'!$D144)</f>
        <v>0</v>
      </c>
      <c r="BF144" s="220"/>
      <c r="BG144" s="220"/>
      <c r="BH144" s="220"/>
      <c r="BI144" s="220"/>
      <c r="BJ144" s="220"/>
      <c r="BK144" s="220"/>
      <c r="BL144" s="220"/>
      <c r="BM144" s="220"/>
      <c r="BN144" s="220"/>
      <c r="BO144" s="220"/>
      <c r="BP144" s="221"/>
      <c r="BQ144" s="291">
        <f t="shared" si="5"/>
        <v>0</v>
      </c>
    </row>
    <row r="145" spans="1:69" x14ac:dyDescent="0.2">
      <c r="A145" s="467" t="str">
        <f>'0'!$A$4</f>
        <v>………………..</v>
      </c>
      <c r="B145" s="560">
        <f>'0'!$A$2</f>
        <v>46112</v>
      </c>
      <c r="C145" s="341" t="s">
        <v>1244</v>
      </c>
      <c r="D145" s="195"/>
      <c r="E145" s="14"/>
      <c r="F145" s="23"/>
      <c r="G145" s="14"/>
      <c r="H145" s="14"/>
      <c r="I145" s="14"/>
      <c r="J145" s="14"/>
      <c r="K145" s="14"/>
      <c r="L145" s="14"/>
      <c r="M145" s="14"/>
      <c r="N145" s="14"/>
      <c r="O145" s="98"/>
      <c r="P145" s="96"/>
      <c r="Q145" s="15"/>
      <c r="R145" s="96"/>
      <c r="S145" s="15"/>
      <c r="T145" s="15"/>
      <c r="U145" s="15"/>
      <c r="V145" s="15"/>
      <c r="W145" s="15"/>
      <c r="X145" s="97"/>
      <c r="Y145" s="16"/>
      <c r="Z145" s="15"/>
      <c r="AA145" s="15"/>
      <c r="AB145" s="96"/>
      <c r="AC145" s="97"/>
      <c r="AD145" s="15"/>
      <c r="AE145" s="15"/>
      <c r="AF145" s="15"/>
      <c r="AG145" s="15"/>
      <c r="AH145" s="15"/>
      <c r="AI145" s="15"/>
      <c r="AJ145" s="15"/>
      <c r="AK145" s="12"/>
      <c r="AL145" s="12"/>
      <c r="AM145" s="12"/>
      <c r="AN145" s="218"/>
      <c r="AO145" s="219"/>
      <c r="AP145" s="12"/>
      <c r="AQ145" s="12"/>
      <c r="AR145" s="12"/>
      <c r="AS145" s="12"/>
      <c r="AT145" s="12"/>
      <c r="AU145" s="12"/>
      <c r="AV145" s="12"/>
      <c r="AW145" s="607"/>
      <c r="AX145" s="607"/>
      <c r="AY145" s="12"/>
      <c r="AZ145" s="12"/>
      <c r="BA145" s="145">
        <f>SUMIFS('15'!$F:$F,'15'!$N:$N,'14'!BA$6,'15'!$M:$M,'14'!$D145)</f>
        <v>0</v>
      </c>
      <c r="BB145" s="146">
        <f>SUMIFS('15'!$F:$F,'15'!$N:$N,'14'!BB$6,'15'!$M:$M,'14'!$D145)</f>
        <v>0</v>
      </c>
      <c r="BC145" s="146">
        <f>SUMIFS('15'!$F:$F,'15'!$N:$N,'14'!BC$6,'15'!$M:$M,'14'!$D145)</f>
        <v>0</v>
      </c>
      <c r="BD145" s="146">
        <f>SUMIFS('15'!$J:$J,'15'!$M:$M,'14'!$D145)</f>
        <v>0</v>
      </c>
      <c r="BE145" s="146">
        <f>SUMIFS('15'!$K:$K,'15'!$M:$M,'14'!$D145)</f>
        <v>0</v>
      </c>
      <c r="BF145" s="220"/>
      <c r="BG145" s="220"/>
      <c r="BH145" s="220"/>
      <c r="BI145" s="220"/>
      <c r="BJ145" s="220"/>
      <c r="BK145" s="220"/>
      <c r="BL145" s="220"/>
      <c r="BM145" s="220"/>
      <c r="BN145" s="220"/>
      <c r="BO145" s="220"/>
      <c r="BP145" s="221"/>
      <c r="BQ145" s="291">
        <f t="shared" si="5"/>
        <v>0</v>
      </c>
    </row>
    <row r="146" spans="1:69" x14ac:dyDescent="0.2">
      <c r="A146" s="467" t="str">
        <f>'0'!$A$4</f>
        <v>………………..</v>
      </c>
      <c r="B146" s="560">
        <f>'0'!$A$2</f>
        <v>46112</v>
      </c>
      <c r="C146" s="341" t="s">
        <v>1244</v>
      </c>
      <c r="D146" s="195"/>
      <c r="E146" s="14"/>
      <c r="F146" s="23"/>
      <c r="G146" s="14"/>
      <c r="H146" s="14"/>
      <c r="I146" s="14"/>
      <c r="J146" s="14"/>
      <c r="K146" s="14"/>
      <c r="L146" s="14"/>
      <c r="M146" s="14"/>
      <c r="N146" s="14"/>
      <c r="O146" s="98"/>
      <c r="P146" s="96"/>
      <c r="Q146" s="15"/>
      <c r="R146" s="96"/>
      <c r="S146" s="15"/>
      <c r="T146" s="15"/>
      <c r="U146" s="15"/>
      <c r="V146" s="15"/>
      <c r="W146" s="15"/>
      <c r="X146" s="97"/>
      <c r="Y146" s="16"/>
      <c r="Z146" s="15"/>
      <c r="AA146" s="15"/>
      <c r="AB146" s="96"/>
      <c r="AC146" s="97"/>
      <c r="AD146" s="15"/>
      <c r="AE146" s="15"/>
      <c r="AF146" s="15"/>
      <c r="AG146" s="15"/>
      <c r="AH146" s="15"/>
      <c r="AI146" s="15"/>
      <c r="AJ146" s="15"/>
      <c r="AK146" s="12"/>
      <c r="AL146" s="12"/>
      <c r="AM146" s="12"/>
      <c r="AN146" s="218"/>
      <c r="AO146" s="219"/>
      <c r="AP146" s="12"/>
      <c r="AQ146" s="12"/>
      <c r="AR146" s="12"/>
      <c r="AS146" s="12"/>
      <c r="AT146" s="12"/>
      <c r="AU146" s="12"/>
      <c r="AV146" s="12"/>
      <c r="AW146" s="607"/>
      <c r="AX146" s="607"/>
      <c r="AY146" s="12"/>
      <c r="AZ146" s="12"/>
      <c r="BA146" s="145">
        <f>SUMIFS('15'!$F:$F,'15'!$N:$N,'14'!BA$6,'15'!$M:$M,'14'!$D146)</f>
        <v>0</v>
      </c>
      <c r="BB146" s="146">
        <f>SUMIFS('15'!$F:$F,'15'!$N:$N,'14'!BB$6,'15'!$M:$M,'14'!$D146)</f>
        <v>0</v>
      </c>
      <c r="BC146" s="146">
        <f>SUMIFS('15'!$F:$F,'15'!$N:$N,'14'!BC$6,'15'!$M:$M,'14'!$D146)</f>
        <v>0</v>
      </c>
      <c r="BD146" s="146">
        <f>SUMIFS('15'!$J:$J,'15'!$M:$M,'14'!$D146)</f>
        <v>0</v>
      </c>
      <c r="BE146" s="146">
        <f>SUMIFS('15'!$K:$K,'15'!$M:$M,'14'!$D146)</f>
        <v>0</v>
      </c>
      <c r="BF146" s="220"/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91">
        <f t="shared" si="5"/>
        <v>0</v>
      </c>
    </row>
    <row r="147" spans="1:69" x14ac:dyDescent="0.2">
      <c r="A147" s="467" t="str">
        <f>'0'!$A$4</f>
        <v>………………..</v>
      </c>
      <c r="B147" s="560">
        <f>'0'!$A$2</f>
        <v>46112</v>
      </c>
      <c r="C147" s="341" t="s">
        <v>1244</v>
      </c>
      <c r="D147" s="195"/>
      <c r="E147" s="14"/>
      <c r="F147" s="23"/>
      <c r="G147" s="14"/>
      <c r="H147" s="14"/>
      <c r="I147" s="14"/>
      <c r="J147" s="14"/>
      <c r="K147" s="14"/>
      <c r="L147" s="14"/>
      <c r="M147" s="14"/>
      <c r="N147" s="14"/>
      <c r="O147" s="98"/>
      <c r="P147" s="96"/>
      <c r="Q147" s="15"/>
      <c r="R147" s="96"/>
      <c r="S147" s="15"/>
      <c r="T147" s="15"/>
      <c r="U147" s="15"/>
      <c r="V147" s="15"/>
      <c r="W147" s="15"/>
      <c r="X147" s="97"/>
      <c r="Y147" s="16"/>
      <c r="Z147" s="15"/>
      <c r="AA147" s="15"/>
      <c r="AB147" s="96"/>
      <c r="AC147" s="97"/>
      <c r="AD147" s="15"/>
      <c r="AE147" s="15"/>
      <c r="AF147" s="15"/>
      <c r="AG147" s="15"/>
      <c r="AH147" s="15"/>
      <c r="AI147" s="15"/>
      <c r="AJ147" s="15"/>
      <c r="AK147" s="12"/>
      <c r="AL147" s="12"/>
      <c r="AM147" s="12"/>
      <c r="AN147" s="218"/>
      <c r="AO147" s="219"/>
      <c r="AP147" s="12"/>
      <c r="AQ147" s="12"/>
      <c r="AR147" s="12"/>
      <c r="AS147" s="12"/>
      <c r="AT147" s="12"/>
      <c r="AU147" s="12"/>
      <c r="AV147" s="12"/>
      <c r="AW147" s="607"/>
      <c r="AX147" s="607"/>
      <c r="AY147" s="12"/>
      <c r="AZ147" s="12"/>
      <c r="BA147" s="145">
        <f>SUMIFS('15'!$F:$F,'15'!$N:$N,'14'!BA$6,'15'!$M:$M,'14'!$D147)</f>
        <v>0</v>
      </c>
      <c r="BB147" s="146">
        <f>SUMIFS('15'!$F:$F,'15'!$N:$N,'14'!BB$6,'15'!$M:$M,'14'!$D147)</f>
        <v>0</v>
      </c>
      <c r="BC147" s="146">
        <f>SUMIFS('15'!$F:$F,'15'!$N:$N,'14'!BC$6,'15'!$M:$M,'14'!$D147)</f>
        <v>0</v>
      </c>
      <c r="BD147" s="146">
        <f>SUMIFS('15'!$J:$J,'15'!$M:$M,'14'!$D147)</f>
        <v>0</v>
      </c>
      <c r="BE147" s="146">
        <f>SUMIFS('15'!$K:$K,'15'!$M:$M,'14'!$D147)</f>
        <v>0</v>
      </c>
      <c r="BF147" s="220"/>
      <c r="BG147" s="220"/>
      <c r="BH147" s="220"/>
      <c r="BI147" s="220"/>
      <c r="BJ147" s="220"/>
      <c r="BK147" s="220"/>
      <c r="BL147" s="220"/>
      <c r="BM147" s="220"/>
      <c r="BN147" s="220"/>
      <c r="BO147" s="220"/>
      <c r="BP147" s="221"/>
      <c r="BQ147" s="291">
        <f t="shared" si="5"/>
        <v>0</v>
      </c>
    </row>
    <row r="148" spans="1:69" x14ac:dyDescent="0.2">
      <c r="A148" s="467" t="str">
        <f>'0'!$A$4</f>
        <v>………………..</v>
      </c>
      <c r="B148" s="560">
        <f>'0'!$A$2</f>
        <v>46112</v>
      </c>
      <c r="C148" s="341" t="s">
        <v>1244</v>
      </c>
      <c r="D148" s="195"/>
      <c r="E148" s="14"/>
      <c r="F148" s="23"/>
      <c r="G148" s="14"/>
      <c r="H148" s="14"/>
      <c r="I148" s="14"/>
      <c r="J148" s="14"/>
      <c r="K148" s="14"/>
      <c r="L148" s="14"/>
      <c r="M148" s="14"/>
      <c r="N148" s="14"/>
      <c r="O148" s="98"/>
      <c r="P148" s="96"/>
      <c r="Q148" s="15"/>
      <c r="R148" s="96"/>
      <c r="S148" s="15"/>
      <c r="T148" s="15"/>
      <c r="U148" s="15"/>
      <c r="V148" s="15"/>
      <c r="W148" s="15"/>
      <c r="X148" s="97"/>
      <c r="Y148" s="16"/>
      <c r="Z148" s="15"/>
      <c r="AA148" s="15"/>
      <c r="AB148" s="96"/>
      <c r="AC148" s="97"/>
      <c r="AD148" s="15"/>
      <c r="AE148" s="15"/>
      <c r="AF148" s="15"/>
      <c r="AG148" s="15"/>
      <c r="AH148" s="15"/>
      <c r="AI148" s="15"/>
      <c r="AJ148" s="15"/>
      <c r="AK148" s="12"/>
      <c r="AL148" s="12"/>
      <c r="AM148" s="12"/>
      <c r="AN148" s="218"/>
      <c r="AO148" s="219"/>
      <c r="AP148" s="12"/>
      <c r="AQ148" s="12"/>
      <c r="AR148" s="12"/>
      <c r="AS148" s="12"/>
      <c r="AT148" s="12"/>
      <c r="AU148" s="12"/>
      <c r="AV148" s="12"/>
      <c r="AW148" s="607"/>
      <c r="AX148" s="607"/>
      <c r="AY148" s="12"/>
      <c r="AZ148" s="12"/>
      <c r="BA148" s="145">
        <f>SUMIFS('15'!$F:$F,'15'!$N:$N,'14'!BA$6,'15'!$M:$M,'14'!$D148)</f>
        <v>0</v>
      </c>
      <c r="BB148" s="146">
        <f>SUMIFS('15'!$F:$F,'15'!$N:$N,'14'!BB$6,'15'!$M:$M,'14'!$D148)</f>
        <v>0</v>
      </c>
      <c r="BC148" s="146">
        <f>SUMIFS('15'!$F:$F,'15'!$N:$N,'14'!BC$6,'15'!$M:$M,'14'!$D148)</f>
        <v>0</v>
      </c>
      <c r="BD148" s="146">
        <f>SUMIFS('15'!$J:$J,'15'!$M:$M,'14'!$D148)</f>
        <v>0</v>
      </c>
      <c r="BE148" s="146">
        <f>SUMIFS('15'!$K:$K,'15'!$M:$M,'14'!$D148)</f>
        <v>0</v>
      </c>
      <c r="BF148" s="220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91">
        <f t="shared" si="5"/>
        <v>0</v>
      </c>
    </row>
    <row r="149" spans="1:69" x14ac:dyDescent="0.2">
      <c r="A149" s="467" t="str">
        <f>'0'!$A$4</f>
        <v>………………..</v>
      </c>
      <c r="B149" s="560">
        <f>'0'!$A$2</f>
        <v>46112</v>
      </c>
      <c r="C149" s="341" t="s">
        <v>1244</v>
      </c>
      <c r="D149" s="195"/>
      <c r="E149" s="14"/>
      <c r="F149" s="23"/>
      <c r="G149" s="14"/>
      <c r="H149" s="14"/>
      <c r="I149" s="14"/>
      <c r="J149" s="14"/>
      <c r="K149" s="14"/>
      <c r="L149" s="14"/>
      <c r="M149" s="14"/>
      <c r="N149" s="14"/>
      <c r="O149" s="98"/>
      <c r="P149" s="96"/>
      <c r="Q149" s="15"/>
      <c r="R149" s="96"/>
      <c r="S149" s="15"/>
      <c r="T149" s="15"/>
      <c r="U149" s="15"/>
      <c r="V149" s="15"/>
      <c r="W149" s="15"/>
      <c r="X149" s="97"/>
      <c r="Y149" s="16"/>
      <c r="Z149" s="15"/>
      <c r="AA149" s="15"/>
      <c r="AB149" s="96"/>
      <c r="AC149" s="97"/>
      <c r="AD149" s="15"/>
      <c r="AE149" s="15"/>
      <c r="AF149" s="15"/>
      <c r="AG149" s="15"/>
      <c r="AH149" s="15"/>
      <c r="AI149" s="15"/>
      <c r="AJ149" s="15"/>
      <c r="AK149" s="12"/>
      <c r="AL149" s="12"/>
      <c r="AM149" s="12"/>
      <c r="AN149" s="218"/>
      <c r="AO149" s="219"/>
      <c r="AP149" s="12"/>
      <c r="AQ149" s="12"/>
      <c r="AR149" s="12"/>
      <c r="AS149" s="12"/>
      <c r="AT149" s="12"/>
      <c r="AU149" s="12"/>
      <c r="AV149" s="12"/>
      <c r="AW149" s="607"/>
      <c r="AX149" s="607"/>
      <c r="AY149" s="12"/>
      <c r="AZ149" s="12"/>
      <c r="BA149" s="145">
        <f>SUMIFS('15'!$F:$F,'15'!$N:$N,'14'!BA$6,'15'!$M:$M,'14'!$D149)</f>
        <v>0</v>
      </c>
      <c r="BB149" s="146">
        <f>SUMIFS('15'!$F:$F,'15'!$N:$N,'14'!BB$6,'15'!$M:$M,'14'!$D149)</f>
        <v>0</v>
      </c>
      <c r="BC149" s="146">
        <f>SUMIFS('15'!$F:$F,'15'!$N:$N,'14'!BC$6,'15'!$M:$M,'14'!$D149)</f>
        <v>0</v>
      </c>
      <c r="BD149" s="146">
        <f>SUMIFS('15'!$J:$J,'15'!$M:$M,'14'!$D149)</f>
        <v>0</v>
      </c>
      <c r="BE149" s="146">
        <f>SUMIFS('15'!$K:$K,'15'!$M:$M,'14'!$D149)</f>
        <v>0</v>
      </c>
      <c r="BF149" s="220"/>
      <c r="BG149" s="220"/>
      <c r="BH149" s="220"/>
      <c r="BI149" s="220"/>
      <c r="BJ149" s="220"/>
      <c r="BK149" s="220"/>
      <c r="BL149" s="220"/>
      <c r="BM149" s="220"/>
      <c r="BN149" s="220"/>
      <c r="BO149" s="220"/>
      <c r="BP149" s="221"/>
      <c r="BQ149" s="291">
        <f t="shared" si="5"/>
        <v>0</v>
      </c>
    </row>
    <row r="150" spans="1:69" x14ac:dyDescent="0.2">
      <c r="A150" s="467" t="str">
        <f>'0'!$A$4</f>
        <v>………………..</v>
      </c>
      <c r="B150" s="560">
        <f>'0'!$A$2</f>
        <v>46112</v>
      </c>
      <c r="C150" s="341" t="s">
        <v>1244</v>
      </c>
      <c r="D150" s="195"/>
      <c r="E150" s="14"/>
      <c r="F150" s="23"/>
      <c r="G150" s="14"/>
      <c r="H150" s="14"/>
      <c r="I150" s="14"/>
      <c r="J150" s="14"/>
      <c r="K150" s="14"/>
      <c r="L150" s="14"/>
      <c r="M150" s="14"/>
      <c r="N150" s="14"/>
      <c r="O150" s="98"/>
      <c r="P150" s="96"/>
      <c r="Q150" s="15"/>
      <c r="R150" s="96"/>
      <c r="S150" s="15"/>
      <c r="T150" s="15"/>
      <c r="U150" s="15"/>
      <c r="V150" s="15"/>
      <c r="W150" s="15"/>
      <c r="X150" s="97"/>
      <c r="Y150" s="16"/>
      <c r="Z150" s="15"/>
      <c r="AA150" s="15"/>
      <c r="AB150" s="96"/>
      <c r="AC150" s="97"/>
      <c r="AD150" s="15"/>
      <c r="AE150" s="15"/>
      <c r="AF150" s="15"/>
      <c r="AG150" s="15"/>
      <c r="AH150" s="15"/>
      <c r="AI150" s="15"/>
      <c r="AJ150" s="15"/>
      <c r="AK150" s="12"/>
      <c r="AL150" s="12"/>
      <c r="AM150" s="12"/>
      <c r="AN150" s="218"/>
      <c r="AO150" s="219"/>
      <c r="AP150" s="12"/>
      <c r="AQ150" s="12"/>
      <c r="AR150" s="12"/>
      <c r="AS150" s="12"/>
      <c r="AT150" s="12"/>
      <c r="AU150" s="12"/>
      <c r="AV150" s="12"/>
      <c r="AW150" s="607"/>
      <c r="AX150" s="607"/>
      <c r="AY150" s="12"/>
      <c r="AZ150" s="12"/>
      <c r="BA150" s="145">
        <f>SUMIFS('15'!$F:$F,'15'!$N:$N,'14'!BA$6,'15'!$M:$M,'14'!$D150)</f>
        <v>0</v>
      </c>
      <c r="BB150" s="146">
        <f>SUMIFS('15'!$F:$F,'15'!$N:$N,'14'!BB$6,'15'!$M:$M,'14'!$D150)</f>
        <v>0</v>
      </c>
      <c r="BC150" s="146">
        <f>SUMIFS('15'!$F:$F,'15'!$N:$N,'14'!BC$6,'15'!$M:$M,'14'!$D150)</f>
        <v>0</v>
      </c>
      <c r="BD150" s="146">
        <f>SUMIFS('15'!$J:$J,'15'!$M:$M,'14'!$D150)</f>
        <v>0</v>
      </c>
      <c r="BE150" s="146">
        <f>SUMIFS('15'!$K:$K,'15'!$M:$M,'14'!$D150)</f>
        <v>0</v>
      </c>
      <c r="BF150" s="220"/>
      <c r="BG150" s="220"/>
      <c r="BH150" s="220"/>
      <c r="BI150" s="220"/>
      <c r="BJ150" s="220"/>
      <c r="BK150" s="220"/>
      <c r="BL150" s="220"/>
      <c r="BM150" s="220"/>
      <c r="BN150" s="220"/>
      <c r="BO150" s="220"/>
      <c r="BP150" s="221"/>
      <c r="BQ150" s="291">
        <f t="shared" si="5"/>
        <v>0</v>
      </c>
    </row>
    <row r="151" spans="1:69" x14ac:dyDescent="0.2">
      <c r="A151" s="467" t="str">
        <f>'0'!$A$4</f>
        <v>………………..</v>
      </c>
      <c r="B151" s="560">
        <f>'0'!$A$2</f>
        <v>46112</v>
      </c>
      <c r="C151" s="341" t="s">
        <v>1244</v>
      </c>
      <c r="D151" s="195"/>
      <c r="E151" s="14"/>
      <c r="F151" s="23"/>
      <c r="G151" s="14"/>
      <c r="H151" s="14"/>
      <c r="I151" s="14"/>
      <c r="J151" s="14"/>
      <c r="K151" s="14"/>
      <c r="L151" s="14"/>
      <c r="M151" s="14"/>
      <c r="N151" s="14"/>
      <c r="O151" s="98"/>
      <c r="P151" s="96"/>
      <c r="Q151" s="15"/>
      <c r="R151" s="96"/>
      <c r="S151" s="15"/>
      <c r="T151" s="15"/>
      <c r="U151" s="15"/>
      <c r="V151" s="15"/>
      <c r="W151" s="15"/>
      <c r="X151" s="97"/>
      <c r="Y151" s="16"/>
      <c r="Z151" s="15"/>
      <c r="AA151" s="15"/>
      <c r="AB151" s="96"/>
      <c r="AC151" s="97"/>
      <c r="AD151" s="15"/>
      <c r="AE151" s="15"/>
      <c r="AF151" s="15"/>
      <c r="AG151" s="15"/>
      <c r="AH151" s="15"/>
      <c r="AI151" s="15"/>
      <c r="AJ151" s="15"/>
      <c r="AK151" s="12"/>
      <c r="AL151" s="12"/>
      <c r="AM151" s="12"/>
      <c r="AN151" s="218"/>
      <c r="AO151" s="219"/>
      <c r="AP151" s="12"/>
      <c r="AQ151" s="12"/>
      <c r="AR151" s="12"/>
      <c r="AS151" s="12"/>
      <c r="AT151" s="12"/>
      <c r="AU151" s="12"/>
      <c r="AV151" s="12"/>
      <c r="AW151" s="607"/>
      <c r="AX151" s="607"/>
      <c r="AY151" s="12"/>
      <c r="AZ151" s="12"/>
      <c r="BA151" s="145">
        <f>SUMIFS('15'!$F:$F,'15'!$N:$N,'14'!BA$6,'15'!$M:$M,'14'!$D151)</f>
        <v>0</v>
      </c>
      <c r="BB151" s="146">
        <f>SUMIFS('15'!$F:$F,'15'!$N:$N,'14'!BB$6,'15'!$M:$M,'14'!$D151)</f>
        <v>0</v>
      </c>
      <c r="BC151" s="146">
        <f>SUMIFS('15'!$F:$F,'15'!$N:$N,'14'!BC$6,'15'!$M:$M,'14'!$D151)</f>
        <v>0</v>
      </c>
      <c r="BD151" s="146">
        <f>SUMIFS('15'!$J:$J,'15'!$M:$M,'14'!$D151)</f>
        <v>0</v>
      </c>
      <c r="BE151" s="146">
        <f>SUMIFS('15'!$K:$K,'15'!$M:$M,'14'!$D151)</f>
        <v>0</v>
      </c>
      <c r="BF151" s="220"/>
      <c r="BG151" s="220"/>
      <c r="BH151" s="220"/>
      <c r="BI151" s="220"/>
      <c r="BJ151" s="220"/>
      <c r="BK151" s="220"/>
      <c r="BL151" s="220"/>
      <c r="BM151" s="220"/>
      <c r="BN151" s="220"/>
      <c r="BO151" s="220"/>
      <c r="BP151" s="221"/>
      <c r="BQ151" s="291">
        <f t="shared" si="5"/>
        <v>0</v>
      </c>
    </row>
    <row r="152" spans="1:69" x14ac:dyDescent="0.2">
      <c r="A152" s="467" t="str">
        <f>'0'!$A$4</f>
        <v>………………..</v>
      </c>
      <c r="B152" s="560">
        <f>'0'!$A$2</f>
        <v>46112</v>
      </c>
      <c r="C152" s="341" t="s">
        <v>1244</v>
      </c>
      <c r="D152" s="195"/>
      <c r="E152" s="14"/>
      <c r="F152" s="23"/>
      <c r="G152" s="14"/>
      <c r="H152" s="14"/>
      <c r="I152" s="14"/>
      <c r="J152" s="14"/>
      <c r="K152" s="14"/>
      <c r="L152" s="14"/>
      <c r="M152" s="14"/>
      <c r="N152" s="14"/>
      <c r="O152" s="98"/>
      <c r="P152" s="96"/>
      <c r="Q152" s="15"/>
      <c r="R152" s="96"/>
      <c r="S152" s="15"/>
      <c r="T152" s="15"/>
      <c r="U152" s="15"/>
      <c r="V152" s="15"/>
      <c r="W152" s="15"/>
      <c r="X152" s="97"/>
      <c r="Y152" s="16"/>
      <c r="Z152" s="15"/>
      <c r="AA152" s="15"/>
      <c r="AB152" s="96"/>
      <c r="AC152" s="97"/>
      <c r="AD152" s="15"/>
      <c r="AE152" s="15"/>
      <c r="AF152" s="15"/>
      <c r="AG152" s="15"/>
      <c r="AH152" s="15"/>
      <c r="AI152" s="15"/>
      <c r="AJ152" s="15"/>
      <c r="AK152" s="12"/>
      <c r="AL152" s="12"/>
      <c r="AM152" s="12"/>
      <c r="AN152" s="218"/>
      <c r="AO152" s="219"/>
      <c r="AP152" s="12"/>
      <c r="AQ152" s="12"/>
      <c r="AR152" s="12"/>
      <c r="AS152" s="12"/>
      <c r="AT152" s="12"/>
      <c r="AU152" s="12"/>
      <c r="AV152" s="12"/>
      <c r="AW152" s="607"/>
      <c r="AX152" s="607"/>
      <c r="AY152" s="12"/>
      <c r="AZ152" s="12"/>
      <c r="BA152" s="145">
        <f>SUMIFS('15'!$F:$F,'15'!$N:$N,'14'!BA$6,'15'!$M:$M,'14'!$D152)</f>
        <v>0</v>
      </c>
      <c r="BB152" s="146">
        <f>SUMIFS('15'!$F:$F,'15'!$N:$N,'14'!BB$6,'15'!$M:$M,'14'!$D152)</f>
        <v>0</v>
      </c>
      <c r="BC152" s="146">
        <f>SUMIFS('15'!$F:$F,'15'!$N:$N,'14'!BC$6,'15'!$M:$M,'14'!$D152)</f>
        <v>0</v>
      </c>
      <c r="BD152" s="146">
        <f>SUMIFS('15'!$J:$J,'15'!$M:$M,'14'!$D152)</f>
        <v>0</v>
      </c>
      <c r="BE152" s="146">
        <f>SUMIFS('15'!$K:$K,'15'!$M:$M,'14'!$D152)</f>
        <v>0</v>
      </c>
      <c r="BF152" s="220"/>
      <c r="BG152" s="220"/>
      <c r="BH152" s="220"/>
      <c r="BI152" s="220"/>
      <c r="BJ152" s="220"/>
      <c r="BK152" s="220"/>
      <c r="BL152" s="220"/>
      <c r="BM152" s="220"/>
      <c r="BN152" s="220"/>
      <c r="BO152" s="220"/>
      <c r="BP152" s="221"/>
      <c r="BQ152" s="291">
        <f t="shared" si="5"/>
        <v>0</v>
      </c>
    </row>
    <row r="153" spans="1:69" x14ac:dyDescent="0.2">
      <c r="A153" s="467" t="str">
        <f>'0'!$A$4</f>
        <v>………………..</v>
      </c>
      <c r="B153" s="560">
        <f>'0'!$A$2</f>
        <v>46112</v>
      </c>
      <c r="C153" s="341" t="s">
        <v>1244</v>
      </c>
      <c r="D153" s="195"/>
      <c r="E153" s="14"/>
      <c r="F153" s="23"/>
      <c r="G153" s="14"/>
      <c r="H153" s="14"/>
      <c r="I153" s="14"/>
      <c r="J153" s="14"/>
      <c r="K153" s="14"/>
      <c r="L153" s="14"/>
      <c r="M153" s="14"/>
      <c r="N153" s="14"/>
      <c r="O153" s="98"/>
      <c r="P153" s="96"/>
      <c r="Q153" s="15"/>
      <c r="R153" s="96"/>
      <c r="S153" s="15"/>
      <c r="T153" s="15"/>
      <c r="U153" s="15"/>
      <c r="V153" s="15"/>
      <c r="W153" s="15"/>
      <c r="X153" s="97"/>
      <c r="Y153" s="16"/>
      <c r="Z153" s="15"/>
      <c r="AA153" s="15"/>
      <c r="AB153" s="96"/>
      <c r="AC153" s="97"/>
      <c r="AD153" s="15"/>
      <c r="AE153" s="15"/>
      <c r="AF153" s="15"/>
      <c r="AG153" s="15"/>
      <c r="AH153" s="15"/>
      <c r="AI153" s="15"/>
      <c r="AJ153" s="15"/>
      <c r="AK153" s="12"/>
      <c r="AL153" s="12"/>
      <c r="AM153" s="12"/>
      <c r="AN153" s="218"/>
      <c r="AO153" s="219"/>
      <c r="AP153" s="12"/>
      <c r="AQ153" s="12"/>
      <c r="AR153" s="12"/>
      <c r="AS153" s="12"/>
      <c r="AT153" s="12"/>
      <c r="AU153" s="12"/>
      <c r="AV153" s="12"/>
      <c r="AW153" s="607"/>
      <c r="AX153" s="607"/>
      <c r="AY153" s="12"/>
      <c r="AZ153" s="12"/>
      <c r="BA153" s="145">
        <f>SUMIFS('15'!$F:$F,'15'!$N:$N,'14'!BA$6,'15'!$M:$M,'14'!$D153)</f>
        <v>0</v>
      </c>
      <c r="BB153" s="146">
        <f>SUMIFS('15'!$F:$F,'15'!$N:$N,'14'!BB$6,'15'!$M:$M,'14'!$D153)</f>
        <v>0</v>
      </c>
      <c r="BC153" s="146">
        <f>SUMIFS('15'!$F:$F,'15'!$N:$N,'14'!BC$6,'15'!$M:$M,'14'!$D153)</f>
        <v>0</v>
      </c>
      <c r="BD153" s="146">
        <f>SUMIFS('15'!$J:$J,'15'!$M:$M,'14'!$D153)</f>
        <v>0</v>
      </c>
      <c r="BE153" s="146">
        <f>SUMIFS('15'!$K:$K,'15'!$M:$M,'14'!$D153)</f>
        <v>0</v>
      </c>
      <c r="BF153" s="220"/>
      <c r="BG153" s="220"/>
      <c r="BH153" s="220"/>
      <c r="BI153" s="220"/>
      <c r="BJ153" s="220"/>
      <c r="BK153" s="220"/>
      <c r="BL153" s="220"/>
      <c r="BM153" s="220"/>
      <c r="BN153" s="220"/>
      <c r="BO153" s="220"/>
      <c r="BP153" s="221"/>
      <c r="BQ153" s="291">
        <f t="shared" si="5"/>
        <v>0</v>
      </c>
    </row>
    <row r="154" spans="1:69" x14ac:dyDescent="0.2">
      <c r="A154" s="467" t="str">
        <f>'0'!$A$4</f>
        <v>………………..</v>
      </c>
      <c r="B154" s="560">
        <f>'0'!$A$2</f>
        <v>46112</v>
      </c>
      <c r="C154" s="341" t="s">
        <v>1244</v>
      </c>
      <c r="D154" s="195"/>
      <c r="E154" s="14"/>
      <c r="F154" s="23"/>
      <c r="G154" s="14"/>
      <c r="H154" s="14"/>
      <c r="I154" s="14"/>
      <c r="J154" s="14"/>
      <c r="K154" s="14"/>
      <c r="L154" s="14"/>
      <c r="M154" s="14"/>
      <c r="N154" s="14"/>
      <c r="O154" s="98"/>
      <c r="P154" s="96"/>
      <c r="Q154" s="15"/>
      <c r="R154" s="96"/>
      <c r="S154" s="15"/>
      <c r="T154" s="15"/>
      <c r="U154" s="15"/>
      <c r="V154" s="15"/>
      <c r="W154" s="15"/>
      <c r="X154" s="97"/>
      <c r="Y154" s="16"/>
      <c r="Z154" s="15"/>
      <c r="AA154" s="15"/>
      <c r="AB154" s="96"/>
      <c r="AC154" s="97"/>
      <c r="AD154" s="15"/>
      <c r="AE154" s="15"/>
      <c r="AF154" s="15"/>
      <c r="AG154" s="15"/>
      <c r="AH154" s="15"/>
      <c r="AI154" s="15"/>
      <c r="AJ154" s="15"/>
      <c r="AK154" s="12"/>
      <c r="AL154" s="12"/>
      <c r="AM154" s="12"/>
      <c r="AN154" s="218"/>
      <c r="AO154" s="219"/>
      <c r="AP154" s="12"/>
      <c r="AQ154" s="12"/>
      <c r="AR154" s="12"/>
      <c r="AS154" s="12"/>
      <c r="AT154" s="12"/>
      <c r="AU154" s="12"/>
      <c r="AV154" s="12"/>
      <c r="AW154" s="607"/>
      <c r="AX154" s="607"/>
      <c r="AY154" s="12"/>
      <c r="AZ154" s="12"/>
      <c r="BA154" s="145">
        <f>SUMIFS('15'!$F:$F,'15'!$N:$N,'14'!BA$6,'15'!$M:$M,'14'!$D154)</f>
        <v>0</v>
      </c>
      <c r="BB154" s="146">
        <f>SUMIFS('15'!$F:$F,'15'!$N:$N,'14'!BB$6,'15'!$M:$M,'14'!$D154)</f>
        <v>0</v>
      </c>
      <c r="BC154" s="146">
        <f>SUMIFS('15'!$F:$F,'15'!$N:$N,'14'!BC$6,'15'!$M:$M,'14'!$D154)</f>
        <v>0</v>
      </c>
      <c r="BD154" s="146">
        <f>SUMIFS('15'!$J:$J,'15'!$M:$M,'14'!$D154)</f>
        <v>0</v>
      </c>
      <c r="BE154" s="146">
        <f>SUMIFS('15'!$K:$K,'15'!$M:$M,'14'!$D154)</f>
        <v>0</v>
      </c>
      <c r="BF154" s="220"/>
      <c r="BG154" s="220"/>
      <c r="BH154" s="220"/>
      <c r="BI154" s="220"/>
      <c r="BJ154" s="220"/>
      <c r="BK154" s="220"/>
      <c r="BL154" s="220"/>
      <c r="BM154" s="220"/>
      <c r="BN154" s="220"/>
      <c r="BO154" s="220"/>
      <c r="BP154" s="221"/>
      <c r="BQ154" s="291">
        <f t="shared" si="5"/>
        <v>0</v>
      </c>
    </row>
    <row r="155" spans="1:69" x14ac:dyDescent="0.2">
      <c r="A155" s="467" t="str">
        <f>'0'!$A$4</f>
        <v>………………..</v>
      </c>
      <c r="B155" s="560">
        <f>'0'!$A$2</f>
        <v>46112</v>
      </c>
      <c r="C155" s="341" t="s">
        <v>1244</v>
      </c>
      <c r="D155" s="195"/>
      <c r="E155" s="14"/>
      <c r="F155" s="23"/>
      <c r="G155" s="14"/>
      <c r="H155" s="14"/>
      <c r="I155" s="14"/>
      <c r="J155" s="14"/>
      <c r="K155" s="14"/>
      <c r="L155" s="14"/>
      <c r="M155" s="14"/>
      <c r="N155" s="14"/>
      <c r="O155" s="98"/>
      <c r="P155" s="96"/>
      <c r="Q155" s="15"/>
      <c r="R155" s="96"/>
      <c r="S155" s="15"/>
      <c r="T155" s="15"/>
      <c r="U155" s="15"/>
      <c r="V155" s="15"/>
      <c r="W155" s="15"/>
      <c r="X155" s="97"/>
      <c r="Y155" s="16"/>
      <c r="Z155" s="15"/>
      <c r="AA155" s="15"/>
      <c r="AB155" s="96"/>
      <c r="AC155" s="97"/>
      <c r="AD155" s="15"/>
      <c r="AE155" s="15"/>
      <c r="AF155" s="15"/>
      <c r="AG155" s="15"/>
      <c r="AH155" s="15"/>
      <c r="AI155" s="15"/>
      <c r="AJ155" s="15"/>
      <c r="AK155" s="12"/>
      <c r="AL155" s="12"/>
      <c r="AM155" s="12"/>
      <c r="AN155" s="218"/>
      <c r="AO155" s="219"/>
      <c r="AP155" s="12"/>
      <c r="AQ155" s="12"/>
      <c r="AR155" s="12"/>
      <c r="AS155" s="12"/>
      <c r="AT155" s="12"/>
      <c r="AU155" s="12"/>
      <c r="AV155" s="12"/>
      <c r="AW155" s="607"/>
      <c r="AX155" s="607"/>
      <c r="AY155" s="12"/>
      <c r="AZ155" s="12"/>
      <c r="BA155" s="145">
        <f>SUMIFS('15'!$F:$F,'15'!$N:$N,'14'!BA$6,'15'!$M:$M,'14'!$D155)</f>
        <v>0</v>
      </c>
      <c r="BB155" s="146">
        <f>SUMIFS('15'!$F:$F,'15'!$N:$N,'14'!BB$6,'15'!$M:$M,'14'!$D155)</f>
        <v>0</v>
      </c>
      <c r="BC155" s="146">
        <f>SUMIFS('15'!$F:$F,'15'!$N:$N,'14'!BC$6,'15'!$M:$M,'14'!$D155)</f>
        <v>0</v>
      </c>
      <c r="BD155" s="146">
        <f>SUMIFS('15'!$J:$J,'15'!$M:$M,'14'!$D155)</f>
        <v>0</v>
      </c>
      <c r="BE155" s="146">
        <f>SUMIFS('15'!$K:$K,'15'!$M:$M,'14'!$D155)</f>
        <v>0</v>
      </c>
      <c r="BF155" s="220"/>
      <c r="BG155" s="220"/>
      <c r="BH155" s="220"/>
      <c r="BI155" s="220"/>
      <c r="BJ155" s="220"/>
      <c r="BK155" s="220"/>
      <c r="BL155" s="220"/>
      <c r="BM155" s="220"/>
      <c r="BN155" s="220"/>
      <c r="BO155" s="220"/>
      <c r="BP155" s="221"/>
      <c r="BQ155" s="291">
        <f t="shared" si="5"/>
        <v>0</v>
      </c>
    </row>
    <row r="156" spans="1:69" x14ac:dyDescent="0.2">
      <c r="A156" s="467" t="str">
        <f>'0'!$A$4</f>
        <v>………………..</v>
      </c>
      <c r="B156" s="560">
        <f>'0'!$A$2</f>
        <v>46112</v>
      </c>
      <c r="C156" s="341" t="s">
        <v>1244</v>
      </c>
      <c r="D156" s="195"/>
      <c r="E156" s="14"/>
      <c r="F156" s="23"/>
      <c r="G156" s="14"/>
      <c r="H156" s="14"/>
      <c r="I156" s="14"/>
      <c r="J156" s="14"/>
      <c r="K156" s="14"/>
      <c r="L156" s="14"/>
      <c r="M156" s="14"/>
      <c r="N156" s="14"/>
      <c r="O156" s="98"/>
      <c r="P156" s="96"/>
      <c r="Q156" s="15"/>
      <c r="R156" s="96"/>
      <c r="S156" s="15"/>
      <c r="T156" s="15"/>
      <c r="U156" s="15"/>
      <c r="V156" s="15"/>
      <c r="W156" s="15"/>
      <c r="X156" s="97"/>
      <c r="Y156" s="16"/>
      <c r="Z156" s="15"/>
      <c r="AA156" s="15"/>
      <c r="AB156" s="96"/>
      <c r="AC156" s="97"/>
      <c r="AD156" s="15"/>
      <c r="AE156" s="15"/>
      <c r="AF156" s="15"/>
      <c r="AG156" s="15"/>
      <c r="AH156" s="15"/>
      <c r="AI156" s="15"/>
      <c r="AJ156" s="15"/>
      <c r="AK156" s="12"/>
      <c r="AL156" s="12"/>
      <c r="AM156" s="12"/>
      <c r="AN156" s="218"/>
      <c r="AO156" s="219"/>
      <c r="AP156" s="12"/>
      <c r="AQ156" s="12"/>
      <c r="AR156" s="12"/>
      <c r="AS156" s="12"/>
      <c r="AT156" s="12"/>
      <c r="AU156" s="12"/>
      <c r="AV156" s="12"/>
      <c r="AW156" s="607"/>
      <c r="AX156" s="607"/>
      <c r="AY156" s="12"/>
      <c r="AZ156" s="12"/>
      <c r="BA156" s="145">
        <f>SUMIFS('15'!$F:$F,'15'!$N:$N,'14'!BA$6,'15'!$M:$M,'14'!$D156)</f>
        <v>0</v>
      </c>
      <c r="BB156" s="146">
        <f>SUMIFS('15'!$F:$F,'15'!$N:$N,'14'!BB$6,'15'!$M:$M,'14'!$D156)</f>
        <v>0</v>
      </c>
      <c r="BC156" s="146">
        <f>SUMIFS('15'!$F:$F,'15'!$N:$N,'14'!BC$6,'15'!$M:$M,'14'!$D156)</f>
        <v>0</v>
      </c>
      <c r="BD156" s="146">
        <f>SUMIFS('15'!$J:$J,'15'!$M:$M,'14'!$D156)</f>
        <v>0</v>
      </c>
      <c r="BE156" s="146">
        <f>SUMIFS('15'!$K:$K,'15'!$M:$M,'14'!$D156)</f>
        <v>0</v>
      </c>
      <c r="BF156" s="220"/>
      <c r="BG156" s="220"/>
      <c r="BH156" s="220"/>
      <c r="BI156" s="220"/>
      <c r="BJ156" s="220"/>
      <c r="BK156" s="220"/>
      <c r="BL156" s="220"/>
      <c r="BM156" s="220"/>
      <c r="BN156" s="220"/>
      <c r="BO156" s="220"/>
      <c r="BP156" s="221"/>
      <c r="BQ156" s="291">
        <f t="shared" si="5"/>
        <v>0</v>
      </c>
    </row>
    <row r="157" spans="1:69" x14ac:dyDescent="0.2">
      <c r="A157" s="467" t="str">
        <f>'0'!$A$4</f>
        <v>………………..</v>
      </c>
      <c r="B157" s="560">
        <f>'0'!$A$2</f>
        <v>46112</v>
      </c>
      <c r="C157" s="341" t="s">
        <v>1244</v>
      </c>
      <c r="D157" s="195"/>
      <c r="E157" s="14"/>
      <c r="F157" s="23"/>
      <c r="G157" s="14"/>
      <c r="H157" s="14"/>
      <c r="I157" s="14"/>
      <c r="J157" s="14"/>
      <c r="K157" s="14"/>
      <c r="L157" s="14"/>
      <c r="M157" s="14"/>
      <c r="N157" s="14"/>
      <c r="O157" s="98"/>
      <c r="P157" s="96"/>
      <c r="Q157" s="15"/>
      <c r="R157" s="96"/>
      <c r="S157" s="15"/>
      <c r="T157" s="15"/>
      <c r="U157" s="15"/>
      <c r="V157" s="15"/>
      <c r="W157" s="15"/>
      <c r="X157" s="97"/>
      <c r="Y157" s="16"/>
      <c r="Z157" s="15"/>
      <c r="AA157" s="15"/>
      <c r="AB157" s="96"/>
      <c r="AC157" s="97"/>
      <c r="AD157" s="15"/>
      <c r="AE157" s="15"/>
      <c r="AF157" s="15"/>
      <c r="AG157" s="15"/>
      <c r="AH157" s="15"/>
      <c r="AI157" s="15"/>
      <c r="AJ157" s="15"/>
      <c r="AK157" s="12"/>
      <c r="AL157" s="12"/>
      <c r="AM157" s="12"/>
      <c r="AN157" s="218"/>
      <c r="AO157" s="219"/>
      <c r="AP157" s="12"/>
      <c r="AQ157" s="12"/>
      <c r="AR157" s="12"/>
      <c r="AS157" s="12"/>
      <c r="AT157" s="12"/>
      <c r="AU157" s="12"/>
      <c r="AV157" s="12"/>
      <c r="AW157" s="607"/>
      <c r="AX157" s="607"/>
      <c r="AY157" s="12"/>
      <c r="AZ157" s="12"/>
      <c r="BA157" s="145">
        <f>SUMIFS('15'!$F:$F,'15'!$N:$N,'14'!BA$6,'15'!$M:$M,'14'!$D157)</f>
        <v>0</v>
      </c>
      <c r="BB157" s="146">
        <f>SUMIFS('15'!$F:$F,'15'!$N:$N,'14'!BB$6,'15'!$M:$M,'14'!$D157)</f>
        <v>0</v>
      </c>
      <c r="BC157" s="146">
        <f>SUMIFS('15'!$F:$F,'15'!$N:$N,'14'!BC$6,'15'!$M:$M,'14'!$D157)</f>
        <v>0</v>
      </c>
      <c r="BD157" s="146">
        <f>SUMIFS('15'!$J:$J,'15'!$M:$M,'14'!$D157)</f>
        <v>0</v>
      </c>
      <c r="BE157" s="146">
        <f>SUMIFS('15'!$K:$K,'15'!$M:$M,'14'!$D157)</f>
        <v>0</v>
      </c>
      <c r="BF157" s="220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1"/>
      <c r="BQ157" s="291">
        <f t="shared" si="5"/>
        <v>0</v>
      </c>
    </row>
    <row r="158" spans="1:69" x14ac:dyDescent="0.2">
      <c r="A158" s="467" t="str">
        <f>'0'!$A$4</f>
        <v>………………..</v>
      </c>
      <c r="B158" s="560">
        <f>'0'!$A$2</f>
        <v>46112</v>
      </c>
      <c r="C158" s="341" t="s">
        <v>1244</v>
      </c>
      <c r="D158" s="195"/>
      <c r="E158" s="14"/>
      <c r="F158" s="23"/>
      <c r="G158" s="14"/>
      <c r="H158" s="14"/>
      <c r="I158" s="14"/>
      <c r="J158" s="14"/>
      <c r="K158" s="14"/>
      <c r="L158" s="14"/>
      <c r="M158" s="14"/>
      <c r="N158" s="14"/>
      <c r="O158" s="98"/>
      <c r="P158" s="96"/>
      <c r="Q158" s="15"/>
      <c r="R158" s="96"/>
      <c r="S158" s="15"/>
      <c r="T158" s="15"/>
      <c r="U158" s="15"/>
      <c r="V158" s="15"/>
      <c r="W158" s="15"/>
      <c r="X158" s="97"/>
      <c r="Y158" s="16"/>
      <c r="Z158" s="15"/>
      <c r="AA158" s="15"/>
      <c r="AB158" s="96"/>
      <c r="AC158" s="97"/>
      <c r="AD158" s="15"/>
      <c r="AE158" s="15"/>
      <c r="AF158" s="15"/>
      <c r="AG158" s="15"/>
      <c r="AH158" s="15"/>
      <c r="AI158" s="15"/>
      <c r="AJ158" s="15"/>
      <c r="AK158" s="12"/>
      <c r="AL158" s="12"/>
      <c r="AM158" s="12"/>
      <c r="AN158" s="218"/>
      <c r="AO158" s="219"/>
      <c r="AP158" s="12"/>
      <c r="AQ158" s="12"/>
      <c r="AR158" s="12"/>
      <c r="AS158" s="12"/>
      <c r="AT158" s="12"/>
      <c r="AU158" s="12"/>
      <c r="AV158" s="12"/>
      <c r="AW158" s="607"/>
      <c r="AX158" s="607"/>
      <c r="AY158" s="12"/>
      <c r="AZ158" s="12"/>
      <c r="BA158" s="145">
        <f>SUMIFS('15'!$F:$F,'15'!$N:$N,'14'!BA$6,'15'!$M:$M,'14'!$D158)</f>
        <v>0</v>
      </c>
      <c r="BB158" s="146">
        <f>SUMIFS('15'!$F:$F,'15'!$N:$N,'14'!BB$6,'15'!$M:$M,'14'!$D158)</f>
        <v>0</v>
      </c>
      <c r="BC158" s="146">
        <f>SUMIFS('15'!$F:$F,'15'!$N:$N,'14'!BC$6,'15'!$M:$M,'14'!$D158)</f>
        <v>0</v>
      </c>
      <c r="BD158" s="146">
        <f>SUMIFS('15'!$J:$J,'15'!$M:$M,'14'!$D158)</f>
        <v>0</v>
      </c>
      <c r="BE158" s="146">
        <f>SUMIFS('15'!$K:$K,'15'!$M:$M,'14'!$D158)</f>
        <v>0</v>
      </c>
      <c r="BF158" s="220"/>
      <c r="BG158" s="220"/>
      <c r="BH158" s="220"/>
      <c r="BI158" s="220"/>
      <c r="BJ158" s="220"/>
      <c r="BK158" s="220"/>
      <c r="BL158" s="220"/>
      <c r="BM158" s="220"/>
      <c r="BN158" s="220"/>
      <c r="BO158" s="220"/>
      <c r="BP158" s="221"/>
      <c r="BQ158" s="291">
        <f t="shared" si="5"/>
        <v>0</v>
      </c>
    </row>
    <row r="159" spans="1:69" x14ac:dyDescent="0.2">
      <c r="A159" s="467" t="str">
        <f>'0'!$A$4</f>
        <v>………………..</v>
      </c>
      <c r="B159" s="560">
        <f>'0'!$A$2</f>
        <v>46112</v>
      </c>
      <c r="C159" s="341" t="s">
        <v>1244</v>
      </c>
      <c r="D159" s="195"/>
      <c r="E159" s="14"/>
      <c r="F159" s="23"/>
      <c r="G159" s="14"/>
      <c r="H159" s="14"/>
      <c r="I159" s="14"/>
      <c r="J159" s="14"/>
      <c r="K159" s="14"/>
      <c r="L159" s="14"/>
      <c r="M159" s="14"/>
      <c r="N159" s="14"/>
      <c r="O159" s="98"/>
      <c r="P159" s="96"/>
      <c r="Q159" s="15"/>
      <c r="R159" s="96"/>
      <c r="S159" s="15"/>
      <c r="T159" s="15"/>
      <c r="U159" s="15"/>
      <c r="V159" s="15"/>
      <c r="W159" s="15"/>
      <c r="X159" s="97"/>
      <c r="Y159" s="16"/>
      <c r="Z159" s="15"/>
      <c r="AA159" s="15"/>
      <c r="AB159" s="96"/>
      <c r="AC159" s="97"/>
      <c r="AD159" s="15"/>
      <c r="AE159" s="15"/>
      <c r="AF159" s="15"/>
      <c r="AG159" s="15"/>
      <c r="AH159" s="15"/>
      <c r="AI159" s="15"/>
      <c r="AJ159" s="15"/>
      <c r="AK159" s="12"/>
      <c r="AL159" s="12"/>
      <c r="AM159" s="12"/>
      <c r="AN159" s="218"/>
      <c r="AO159" s="219"/>
      <c r="AP159" s="12"/>
      <c r="AQ159" s="12"/>
      <c r="AR159" s="12"/>
      <c r="AS159" s="12"/>
      <c r="AT159" s="12"/>
      <c r="AU159" s="12"/>
      <c r="AV159" s="12"/>
      <c r="AW159" s="607"/>
      <c r="AX159" s="607"/>
      <c r="AY159" s="12"/>
      <c r="AZ159" s="12"/>
      <c r="BA159" s="145">
        <f>SUMIFS('15'!$F:$F,'15'!$N:$N,'14'!BA$6,'15'!$M:$M,'14'!$D159)</f>
        <v>0</v>
      </c>
      <c r="BB159" s="146">
        <f>SUMIFS('15'!$F:$F,'15'!$N:$N,'14'!BB$6,'15'!$M:$M,'14'!$D159)</f>
        <v>0</v>
      </c>
      <c r="BC159" s="146">
        <f>SUMIFS('15'!$F:$F,'15'!$N:$N,'14'!BC$6,'15'!$M:$M,'14'!$D159)</f>
        <v>0</v>
      </c>
      <c r="BD159" s="146">
        <f>SUMIFS('15'!$J:$J,'15'!$M:$M,'14'!$D159)</f>
        <v>0</v>
      </c>
      <c r="BE159" s="146">
        <f>SUMIFS('15'!$K:$K,'15'!$M:$M,'14'!$D159)</f>
        <v>0</v>
      </c>
      <c r="BF159" s="220"/>
      <c r="BG159" s="220"/>
      <c r="BH159" s="220"/>
      <c r="BI159" s="220"/>
      <c r="BJ159" s="220"/>
      <c r="BK159" s="220"/>
      <c r="BL159" s="220"/>
      <c r="BM159" s="220"/>
      <c r="BN159" s="220"/>
      <c r="BO159" s="220"/>
      <c r="BP159" s="221"/>
      <c r="BQ159" s="291">
        <f t="shared" si="5"/>
        <v>0</v>
      </c>
    </row>
    <row r="160" spans="1:69" x14ac:dyDescent="0.2">
      <c r="A160" s="467" t="str">
        <f>'0'!$A$4</f>
        <v>………………..</v>
      </c>
      <c r="B160" s="560">
        <f>'0'!$A$2</f>
        <v>46112</v>
      </c>
      <c r="C160" s="341" t="s">
        <v>1244</v>
      </c>
      <c r="D160" s="195"/>
      <c r="E160" s="14"/>
      <c r="F160" s="23"/>
      <c r="G160" s="14"/>
      <c r="H160" s="14"/>
      <c r="I160" s="14"/>
      <c r="J160" s="14"/>
      <c r="K160" s="14"/>
      <c r="L160" s="14"/>
      <c r="M160" s="14"/>
      <c r="N160" s="14"/>
      <c r="O160" s="98"/>
      <c r="P160" s="96"/>
      <c r="Q160" s="15"/>
      <c r="R160" s="96"/>
      <c r="S160" s="15"/>
      <c r="T160" s="15"/>
      <c r="U160" s="15"/>
      <c r="V160" s="15"/>
      <c r="W160" s="15"/>
      <c r="X160" s="97"/>
      <c r="Y160" s="16"/>
      <c r="Z160" s="15"/>
      <c r="AA160" s="15"/>
      <c r="AB160" s="96"/>
      <c r="AC160" s="97"/>
      <c r="AD160" s="15"/>
      <c r="AE160" s="15"/>
      <c r="AF160" s="15"/>
      <c r="AG160" s="15"/>
      <c r="AH160" s="15"/>
      <c r="AI160" s="15"/>
      <c r="AJ160" s="15"/>
      <c r="AK160" s="12"/>
      <c r="AL160" s="12"/>
      <c r="AM160" s="12"/>
      <c r="AN160" s="218"/>
      <c r="AO160" s="219"/>
      <c r="AP160" s="12"/>
      <c r="AQ160" s="12"/>
      <c r="AR160" s="12"/>
      <c r="AS160" s="12"/>
      <c r="AT160" s="12"/>
      <c r="AU160" s="12"/>
      <c r="AV160" s="12"/>
      <c r="AW160" s="607"/>
      <c r="AX160" s="607"/>
      <c r="AY160" s="12"/>
      <c r="AZ160" s="12"/>
      <c r="BA160" s="145">
        <f>SUMIFS('15'!$F:$F,'15'!$N:$N,'14'!BA$6,'15'!$M:$M,'14'!$D160)</f>
        <v>0</v>
      </c>
      <c r="BB160" s="146">
        <f>SUMIFS('15'!$F:$F,'15'!$N:$N,'14'!BB$6,'15'!$M:$M,'14'!$D160)</f>
        <v>0</v>
      </c>
      <c r="BC160" s="146">
        <f>SUMIFS('15'!$F:$F,'15'!$N:$N,'14'!BC$6,'15'!$M:$M,'14'!$D160)</f>
        <v>0</v>
      </c>
      <c r="BD160" s="146">
        <f>SUMIFS('15'!$J:$J,'15'!$M:$M,'14'!$D160)</f>
        <v>0</v>
      </c>
      <c r="BE160" s="146">
        <f>SUMIFS('15'!$K:$K,'15'!$M:$M,'14'!$D160)</f>
        <v>0</v>
      </c>
      <c r="BF160" s="220"/>
      <c r="BG160" s="220"/>
      <c r="BH160" s="220"/>
      <c r="BI160" s="220"/>
      <c r="BJ160" s="220"/>
      <c r="BK160" s="220"/>
      <c r="BL160" s="220"/>
      <c r="BM160" s="220"/>
      <c r="BN160" s="220"/>
      <c r="BO160" s="220"/>
      <c r="BP160" s="221"/>
      <c r="BQ160" s="291">
        <f t="shared" si="5"/>
        <v>0</v>
      </c>
    </row>
    <row r="161" spans="1:69" x14ac:dyDescent="0.2">
      <c r="A161" s="467" t="str">
        <f>'0'!$A$4</f>
        <v>………………..</v>
      </c>
      <c r="B161" s="560">
        <f>'0'!$A$2</f>
        <v>46112</v>
      </c>
      <c r="C161" s="341" t="s">
        <v>1244</v>
      </c>
      <c r="D161" s="195"/>
      <c r="E161" s="14"/>
      <c r="F161" s="23"/>
      <c r="G161" s="14"/>
      <c r="H161" s="14"/>
      <c r="I161" s="14"/>
      <c r="J161" s="14"/>
      <c r="K161" s="14"/>
      <c r="L161" s="14"/>
      <c r="M161" s="14"/>
      <c r="N161" s="14"/>
      <c r="O161" s="98"/>
      <c r="P161" s="96"/>
      <c r="Q161" s="15"/>
      <c r="R161" s="96"/>
      <c r="S161" s="15"/>
      <c r="T161" s="15"/>
      <c r="U161" s="15"/>
      <c r="V161" s="15"/>
      <c r="W161" s="15"/>
      <c r="X161" s="97"/>
      <c r="Y161" s="16"/>
      <c r="Z161" s="15"/>
      <c r="AA161" s="15"/>
      <c r="AB161" s="96"/>
      <c r="AC161" s="97"/>
      <c r="AD161" s="15"/>
      <c r="AE161" s="15"/>
      <c r="AF161" s="15"/>
      <c r="AG161" s="15"/>
      <c r="AH161" s="15"/>
      <c r="AI161" s="15"/>
      <c r="AJ161" s="15"/>
      <c r="AK161" s="12"/>
      <c r="AL161" s="12"/>
      <c r="AM161" s="12"/>
      <c r="AN161" s="218"/>
      <c r="AO161" s="219"/>
      <c r="AP161" s="12"/>
      <c r="AQ161" s="12"/>
      <c r="AR161" s="12"/>
      <c r="AS161" s="12"/>
      <c r="AT161" s="12"/>
      <c r="AU161" s="12"/>
      <c r="AV161" s="12"/>
      <c r="AW161" s="607"/>
      <c r="AX161" s="607"/>
      <c r="AY161" s="12"/>
      <c r="AZ161" s="12"/>
      <c r="BA161" s="145">
        <f>SUMIFS('15'!$F:$F,'15'!$N:$N,'14'!BA$6,'15'!$M:$M,'14'!$D161)</f>
        <v>0</v>
      </c>
      <c r="BB161" s="146">
        <f>SUMIFS('15'!$F:$F,'15'!$N:$N,'14'!BB$6,'15'!$M:$M,'14'!$D161)</f>
        <v>0</v>
      </c>
      <c r="BC161" s="146">
        <f>SUMIFS('15'!$F:$F,'15'!$N:$N,'14'!BC$6,'15'!$M:$M,'14'!$D161)</f>
        <v>0</v>
      </c>
      <c r="BD161" s="146">
        <f>SUMIFS('15'!$J:$J,'15'!$M:$M,'14'!$D161)</f>
        <v>0</v>
      </c>
      <c r="BE161" s="146">
        <f>SUMIFS('15'!$K:$K,'15'!$M:$M,'14'!$D161)</f>
        <v>0</v>
      </c>
      <c r="BF161" s="220"/>
      <c r="BG161" s="220"/>
      <c r="BH161" s="220"/>
      <c r="BI161" s="220"/>
      <c r="BJ161" s="220"/>
      <c r="BK161" s="220"/>
      <c r="BL161" s="220"/>
      <c r="BM161" s="220"/>
      <c r="BN161" s="220"/>
      <c r="BO161" s="220"/>
      <c r="BP161" s="221"/>
      <c r="BQ161" s="291">
        <f t="shared" si="5"/>
        <v>0</v>
      </c>
    </row>
    <row r="162" spans="1:69" x14ac:dyDescent="0.2">
      <c r="A162" s="467" t="str">
        <f>'0'!$A$4</f>
        <v>………………..</v>
      </c>
      <c r="B162" s="560">
        <f>'0'!$A$2</f>
        <v>46112</v>
      </c>
      <c r="C162" s="341" t="s">
        <v>1244</v>
      </c>
      <c r="D162" s="195"/>
      <c r="E162" s="14"/>
      <c r="F162" s="23"/>
      <c r="G162" s="14"/>
      <c r="H162" s="14"/>
      <c r="I162" s="14"/>
      <c r="J162" s="14"/>
      <c r="K162" s="14"/>
      <c r="L162" s="14"/>
      <c r="M162" s="14"/>
      <c r="N162" s="14"/>
      <c r="O162" s="98"/>
      <c r="P162" s="96"/>
      <c r="Q162" s="15"/>
      <c r="R162" s="96"/>
      <c r="S162" s="15"/>
      <c r="T162" s="15"/>
      <c r="U162" s="15"/>
      <c r="V162" s="15"/>
      <c r="W162" s="15"/>
      <c r="X162" s="97"/>
      <c r="Y162" s="16"/>
      <c r="Z162" s="15"/>
      <c r="AA162" s="15"/>
      <c r="AB162" s="96"/>
      <c r="AC162" s="97"/>
      <c r="AD162" s="15"/>
      <c r="AE162" s="15"/>
      <c r="AF162" s="15"/>
      <c r="AG162" s="15"/>
      <c r="AH162" s="15"/>
      <c r="AI162" s="15"/>
      <c r="AJ162" s="15"/>
      <c r="AK162" s="12"/>
      <c r="AL162" s="12"/>
      <c r="AM162" s="12"/>
      <c r="AN162" s="218"/>
      <c r="AO162" s="219"/>
      <c r="AP162" s="12"/>
      <c r="AQ162" s="12"/>
      <c r="AR162" s="12"/>
      <c r="AS162" s="12"/>
      <c r="AT162" s="12"/>
      <c r="AU162" s="12"/>
      <c r="AV162" s="12"/>
      <c r="AW162" s="607"/>
      <c r="AX162" s="607"/>
      <c r="AY162" s="12"/>
      <c r="AZ162" s="12"/>
      <c r="BA162" s="145">
        <f>SUMIFS('15'!$F:$F,'15'!$N:$N,'14'!BA$6,'15'!$M:$M,'14'!$D162)</f>
        <v>0</v>
      </c>
      <c r="BB162" s="146">
        <f>SUMIFS('15'!$F:$F,'15'!$N:$N,'14'!BB$6,'15'!$M:$M,'14'!$D162)</f>
        <v>0</v>
      </c>
      <c r="BC162" s="146">
        <f>SUMIFS('15'!$F:$F,'15'!$N:$N,'14'!BC$6,'15'!$M:$M,'14'!$D162)</f>
        <v>0</v>
      </c>
      <c r="BD162" s="146">
        <f>SUMIFS('15'!$J:$J,'15'!$M:$M,'14'!$D162)</f>
        <v>0</v>
      </c>
      <c r="BE162" s="146">
        <f>SUMIFS('15'!$K:$K,'15'!$M:$M,'14'!$D162)</f>
        <v>0</v>
      </c>
      <c r="BF162" s="220"/>
      <c r="BG162" s="220"/>
      <c r="BH162" s="220"/>
      <c r="BI162" s="220"/>
      <c r="BJ162" s="220"/>
      <c r="BK162" s="220"/>
      <c r="BL162" s="220"/>
      <c r="BM162" s="220"/>
      <c r="BN162" s="220"/>
      <c r="BO162" s="220"/>
      <c r="BP162" s="221"/>
      <c r="BQ162" s="291">
        <f t="shared" si="5"/>
        <v>0</v>
      </c>
    </row>
    <row r="163" spans="1:69" x14ac:dyDescent="0.2">
      <c r="A163" s="467" t="str">
        <f>'0'!$A$4</f>
        <v>………………..</v>
      </c>
      <c r="B163" s="560">
        <f>'0'!$A$2</f>
        <v>46112</v>
      </c>
      <c r="C163" s="341" t="s">
        <v>1244</v>
      </c>
      <c r="D163" s="195"/>
      <c r="E163" s="14"/>
      <c r="F163" s="23"/>
      <c r="G163" s="14"/>
      <c r="H163" s="14"/>
      <c r="I163" s="14"/>
      <c r="J163" s="14"/>
      <c r="K163" s="14"/>
      <c r="L163" s="14"/>
      <c r="M163" s="14"/>
      <c r="N163" s="14"/>
      <c r="O163" s="98"/>
      <c r="P163" s="96"/>
      <c r="Q163" s="15"/>
      <c r="R163" s="96"/>
      <c r="S163" s="15"/>
      <c r="T163" s="15"/>
      <c r="U163" s="15"/>
      <c r="V163" s="15"/>
      <c r="W163" s="15"/>
      <c r="X163" s="97"/>
      <c r="Y163" s="16"/>
      <c r="Z163" s="15"/>
      <c r="AA163" s="15"/>
      <c r="AB163" s="96"/>
      <c r="AC163" s="97"/>
      <c r="AD163" s="15"/>
      <c r="AE163" s="15"/>
      <c r="AF163" s="15"/>
      <c r="AG163" s="15"/>
      <c r="AH163" s="15"/>
      <c r="AI163" s="15"/>
      <c r="AJ163" s="15"/>
      <c r="AK163" s="12"/>
      <c r="AL163" s="12"/>
      <c r="AM163" s="12"/>
      <c r="AN163" s="218"/>
      <c r="AO163" s="219"/>
      <c r="AP163" s="12"/>
      <c r="AQ163" s="12"/>
      <c r="AR163" s="12"/>
      <c r="AS163" s="12"/>
      <c r="AT163" s="12"/>
      <c r="AU163" s="12"/>
      <c r="AV163" s="12"/>
      <c r="AW163" s="607"/>
      <c r="AX163" s="607"/>
      <c r="AY163" s="12"/>
      <c r="AZ163" s="12"/>
      <c r="BA163" s="145">
        <f>SUMIFS('15'!$F:$F,'15'!$N:$N,'14'!BA$6,'15'!$M:$M,'14'!$D163)</f>
        <v>0</v>
      </c>
      <c r="BB163" s="146">
        <f>SUMIFS('15'!$F:$F,'15'!$N:$N,'14'!BB$6,'15'!$M:$M,'14'!$D163)</f>
        <v>0</v>
      </c>
      <c r="BC163" s="146">
        <f>SUMIFS('15'!$F:$F,'15'!$N:$N,'14'!BC$6,'15'!$M:$M,'14'!$D163)</f>
        <v>0</v>
      </c>
      <c r="BD163" s="146">
        <f>SUMIFS('15'!$J:$J,'15'!$M:$M,'14'!$D163)</f>
        <v>0</v>
      </c>
      <c r="BE163" s="146">
        <f>SUMIFS('15'!$K:$K,'15'!$M:$M,'14'!$D163)</f>
        <v>0</v>
      </c>
      <c r="BF163" s="220"/>
      <c r="BG163" s="220"/>
      <c r="BH163" s="220"/>
      <c r="BI163" s="220"/>
      <c r="BJ163" s="220"/>
      <c r="BK163" s="220"/>
      <c r="BL163" s="220"/>
      <c r="BM163" s="220"/>
      <c r="BN163" s="220"/>
      <c r="BO163" s="220"/>
      <c r="BP163" s="221"/>
      <c r="BQ163" s="291">
        <f t="shared" si="5"/>
        <v>0</v>
      </c>
    </row>
    <row r="164" spans="1:69" x14ac:dyDescent="0.2">
      <c r="A164" s="467" t="str">
        <f>'0'!$A$4</f>
        <v>………………..</v>
      </c>
      <c r="B164" s="560">
        <f>'0'!$A$2</f>
        <v>46112</v>
      </c>
      <c r="C164" s="341" t="s">
        <v>1244</v>
      </c>
      <c r="D164" s="195"/>
      <c r="E164" s="14"/>
      <c r="F164" s="23"/>
      <c r="G164" s="14"/>
      <c r="H164" s="14"/>
      <c r="I164" s="14"/>
      <c r="J164" s="14"/>
      <c r="K164" s="14"/>
      <c r="L164" s="14"/>
      <c r="M164" s="14"/>
      <c r="N164" s="14"/>
      <c r="O164" s="98"/>
      <c r="P164" s="96"/>
      <c r="Q164" s="15"/>
      <c r="R164" s="96"/>
      <c r="S164" s="15"/>
      <c r="T164" s="15"/>
      <c r="U164" s="15"/>
      <c r="V164" s="15"/>
      <c r="W164" s="15"/>
      <c r="X164" s="97"/>
      <c r="Y164" s="16"/>
      <c r="Z164" s="15"/>
      <c r="AA164" s="15"/>
      <c r="AB164" s="96"/>
      <c r="AC164" s="97"/>
      <c r="AD164" s="15"/>
      <c r="AE164" s="15"/>
      <c r="AF164" s="15"/>
      <c r="AG164" s="15"/>
      <c r="AH164" s="15"/>
      <c r="AI164" s="15"/>
      <c r="AJ164" s="15"/>
      <c r="AK164" s="12"/>
      <c r="AL164" s="12"/>
      <c r="AM164" s="12"/>
      <c r="AN164" s="218"/>
      <c r="AO164" s="219"/>
      <c r="AP164" s="12"/>
      <c r="AQ164" s="12"/>
      <c r="AR164" s="12"/>
      <c r="AS164" s="12"/>
      <c r="AT164" s="12"/>
      <c r="AU164" s="12"/>
      <c r="AV164" s="12"/>
      <c r="AW164" s="607"/>
      <c r="AX164" s="607"/>
      <c r="AY164" s="12"/>
      <c r="AZ164" s="12"/>
      <c r="BA164" s="145">
        <f>SUMIFS('15'!$F:$F,'15'!$N:$N,'14'!BA$6,'15'!$M:$M,'14'!$D164)</f>
        <v>0</v>
      </c>
      <c r="BB164" s="146">
        <f>SUMIFS('15'!$F:$F,'15'!$N:$N,'14'!BB$6,'15'!$M:$M,'14'!$D164)</f>
        <v>0</v>
      </c>
      <c r="BC164" s="146">
        <f>SUMIFS('15'!$F:$F,'15'!$N:$N,'14'!BC$6,'15'!$M:$M,'14'!$D164)</f>
        <v>0</v>
      </c>
      <c r="BD164" s="146">
        <f>SUMIFS('15'!$J:$J,'15'!$M:$M,'14'!$D164)</f>
        <v>0</v>
      </c>
      <c r="BE164" s="146">
        <f>SUMIFS('15'!$K:$K,'15'!$M:$M,'14'!$D164)</f>
        <v>0</v>
      </c>
      <c r="BF164" s="220"/>
      <c r="BG164" s="220"/>
      <c r="BH164" s="220"/>
      <c r="BI164" s="220"/>
      <c r="BJ164" s="220"/>
      <c r="BK164" s="220"/>
      <c r="BL164" s="220"/>
      <c r="BM164" s="220"/>
      <c r="BN164" s="220"/>
      <c r="BO164" s="220"/>
      <c r="BP164" s="221"/>
      <c r="BQ164" s="291">
        <f t="shared" si="5"/>
        <v>0</v>
      </c>
    </row>
    <row r="165" spans="1:69" x14ac:dyDescent="0.2">
      <c r="A165" s="467" t="str">
        <f>'0'!$A$4</f>
        <v>………………..</v>
      </c>
      <c r="B165" s="560">
        <f>'0'!$A$2</f>
        <v>46112</v>
      </c>
      <c r="C165" s="341" t="s">
        <v>1244</v>
      </c>
      <c r="D165" s="195"/>
      <c r="E165" s="14"/>
      <c r="F165" s="23"/>
      <c r="G165" s="14"/>
      <c r="H165" s="14"/>
      <c r="I165" s="14"/>
      <c r="J165" s="14"/>
      <c r="K165" s="14"/>
      <c r="L165" s="14"/>
      <c r="M165" s="14"/>
      <c r="N165" s="14"/>
      <c r="O165" s="98"/>
      <c r="P165" s="96"/>
      <c r="Q165" s="15"/>
      <c r="R165" s="96"/>
      <c r="S165" s="15"/>
      <c r="T165" s="15"/>
      <c r="U165" s="15"/>
      <c r="V165" s="15"/>
      <c r="W165" s="15"/>
      <c r="X165" s="97"/>
      <c r="Y165" s="16"/>
      <c r="Z165" s="15"/>
      <c r="AA165" s="15"/>
      <c r="AB165" s="96"/>
      <c r="AC165" s="97"/>
      <c r="AD165" s="15"/>
      <c r="AE165" s="15"/>
      <c r="AF165" s="15"/>
      <c r="AG165" s="15"/>
      <c r="AH165" s="15"/>
      <c r="AI165" s="15"/>
      <c r="AJ165" s="15"/>
      <c r="AK165" s="12"/>
      <c r="AL165" s="12"/>
      <c r="AM165" s="12"/>
      <c r="AN165" s="218"/>
      <c r="AO165" s="219"/>
      <c r="AP165" s="12"/>
      <c r="AQ165" s="12"/>
      <c r="AR165" s="12"/>
      <c r="AS165" s="12"/>
      <c r="AT165" s="12"/>
      <c r="AU165" s="12"/>
      <c r="AV165" s="12"/>
      <c r="AW165" s="607"/>
      <c r="AX165" s="607"/>
      <c r="AY165" s="12"/>
      <c r="AZ165" s="12"/>
      <c r="BA165" s="145">
        <f>SUMIFS('15'!$F:$F,'15'!$N:$N,'14'!BA$6,'15'!$M:$M,'14'!$D165)</f>
        <v>0</v>
      </c>
      <c r="BB165" s="146">
        <f>SUMIFS('15'!$F:$F,'15'!$N:$N,'14'!BB$6,'15'!$M:$M,'14'!$D165)</f>
        <v>0</v>
      </c>
      <c r="BC165" s="146">
        <f>SUMIFS('15'!$F:$F,'15'!$N:$N,'14'!BC$6,'15'!$M:$M,'14'!$D165)</f>
        <v>0</v>
      </c>
      <c r="BD165" s="146">
        <f>SUMIFS('15'!$J:$J,'15'!$M:$M,'14'!$D165)</f>
        <v>0</v>
      </c>
      <c r="BE165" s="146">
        <f>SUMIFS('15'!$K:$K,'15'!$M:$M,'14'!$D165)</f>
        <v>0</v>
      </c>
      <c r="BF165" s="220"/>
      <c r="BG165" s="220"/>
      <c r="BH165" s="220"/>
      <c r="BI165" s="220"/>
      <c r="BJ165" s="220"/>
      <c r="BK165" s="220"/>
      <c r="BL165" s="220"/>
      <c r="BM165" s="220"/>
      <c r="BN165" s="220"/>
      <c r="BO165" s="220"/>
      <c r="BP165" s="221"/>
      <c r="BQ165" s="291">
        <f t="shared" si="5"/>
        <v>0</v>
      </c>
    </row>
    <row r="166" spans="1:69" x14ac:dyDescent="0.2">
      <c r="A166" s="467" t="str">
        <f>'0'!$A$4</f>
        <v>………………..</v>
      </c>
      <c r="B166" s="560">
        <f>'0'!$A$2</f>
        <v>46112</v>
      </c>
      <c r="C166" s="341" t="s">
        <v>1244</v>
      </c>
      <c r="D166" s="195"/>
      <c r="E166" s="14"/>
      <c r="F166" s="23"/>
      <c r="G166" s="14"/>
      <c r="H166" s="14"/>
      <c r="I166" s="14"/>
      <c r="J166" s="14"/>
      <c r="K166" s="14"/>
      <c r="L166" s="14"/>
      <c r="M166" s="14"/>
      <c r="N166" s="14"/>
      <c r="O166" s="98"/>
      <c r="P166" s="96"/>
      <c r="Q166" s="15"/>
      <c r="R166" s="96"/>
      <c r="S166" s="15"/>
      <c r="T166" s="15"/>
      <c r="U166" s="15"/>
      <c r="V166" s="15"/>
      <c r="W166" s="15"/>
      <c r="X166" s="97"/>
      <c r="Y166" s="16"/>
      <c r="Z166" s="15"/>
      <c r="AA166" s="15"/>
      <c r="AB166" s="96"/>
      <c r="AC166" s="97"/>
      <c r="AD166" s="15"/>
      <c r="AE166" s="15"/>
      <c r="AF166" s="15"/>
      <c r="AG166" s="15"/>
      <c r="AH166" s="15"/>
      <c r="AI166" s="15"/>
      <c r="AJ166" s="15"/>
      <c r="AK166" s="12"/>
      <c r="AL166" s="12"/>
      <c r="AM166" s="12"/>
      <c r="AN166" s="218"/>
      <c r="AO166" s="219"/>
      <c r="AP166" s="12"/>
      <c r="AQ166" s="12"/>
      <c r="AR166" s="12"/>
      <c r="AS166" s="12"/>
      <c r="AT166" s="12"/>
      <c r="AU166" s="12"/>
      <c r="AV166" s="12"/>
      <c r="AW166" s="607"/>
      <c r="AX166" s="607"/>
      <c r="AY166" s="12"/>
      <c r="AZ166" s="12"/>
      <c r="BA166" s="145">
        <f>SUMIFS('15'!$F:$F,'15'!$N:$N,'14'!BA$6,'15'!$M:$M,'14'!$D166)</f>
        <v>0</v>
      </c>
      <c r="BB166" s="146">
        <f>SUMIFS('15'!$F:$F,'15'!$N:$N,'14'!BB$6,'15'!$M:$M,'14'!$D166)</f>
        <v>0</v>
      </c>
      <c r="BC166" s="146">
        <f>SUMIFS('15'!$F:$F,'15'!$N:$N,'14'!BC$6,'15'!$M:$M,'14'!$D166)</f>
        <v>0</v>
      </c>
      <c r="BD166" s="146">
        <f>SUMIFS('15'!$J:$J,'15'!$M:$M,'14'!$D166)</f>
        <v>0</v>
      </c>
      <c r="BE166" s="146">
        <f>SUMIFS('15'!$K:$K,'15'!$M:$M,'14'!$D166)</f>
        <v>0</v>
      </c>
      <c r="BF166" s="220"/>
      <c r="BG166" s="220"/>
      <c r="BH166" s="220"/>
      <c r="BI166" s="220"/>
      <c r="BJ166" s="220"/>
      <c r="BK166" s="220"/>
      <c r="BL166" s="220"/>
      <c r="BM166" s="220"/>
      <c r="BN166" s="220"/>
      <c r="BO166" s="220"/>
      <c r="BP166" s="221"/>
      <c r="BQ166" s="291">
        <f t="shared" si="5"/>
        <v>0</v>
      </c>
    </row>
    <row r="167" spans="1:69" x14ac:dyDescent="0.2">
      <c r="A167" s="467" t="str">
        <f>'0'!$A$4</f>
        <v>………………..</v>
      </c>
      <c r="B167" s="560">
        <f>'0'!$A$2</f>
        <v>46112</v>
      </c>
      <c r="C167" s="341" t="s">
        <v>1244</v>
      </c>
      <c r="D167" s="195"/>
      <c r="E167" s="14"/>
      <c r="F167" s="23"/>
      <c r="G167" s="14"/>
      <c r="H167" s="14"/>
      <c r="I167" s="14"/>
      <c r="J167" s="14"/>
      <c r="K167" s="14"/>
      <c r="L167" s="14"/>
      <c r="M167" s="14"/>
      <c r="N167" s="14"/>
      <c r="O167" s="98"/>
      <c r="P167" s="96"/>
      <c r="Q167" s="15"/>
      <c r="R167" s="96"/>
      <c r="S167" s="15"/>
      <c r="T167" s="15"/>
      <c r="U167" s="15"/>
      <c r="V167" s="15"/>
      <c r="W167" s="15"/>
      <c r="X167" s="97"/>
      <c r="Y167" s="16"/>
      <c r="Z167" s="15"/>
      <c r="AA167" s="15"/>
      <c r="AB167" s="96"/>
      <c r="AC167" s="97"/>
      <c r="AD167" s="15"/>
      <c r="AE167" s="15"/>
      <c r="AF167" s="15"/>
      <c r="AG167" s="15"/>
      <c r="AH167" s="15"/>
      <c r="AI167" s="15"/>
      <c r="AJ167" s="15"/>
      <c r="AK167" s="12"/>
      <c r="AL167" s="12"/>
      <c r="AM167" s="12"/>
      <c r="AN167" s="218"/>
      <c r="AO167" s="219"/>
      <c r="AP167" s="12"/>
      <c r="AQ167" s="12"/>
      <c r="AR167" s="12"/>
      <c r="AS167" s="12"/>
      <c r="AT167" s="12"/>
      <c r="AU167" s="12"/>
      <c r="AV167" s="12"/>
      <c r="AW167" s="607"/>
      <c r="AX167" s="607"/>
      <c r="AY167" s="12"/>
      <c r="AZ167" s="12"/>
      <c r="BA167" s="145">
        <f>SUMIFS('15'!$F:$F,'15'!$N:$N,'14'!BA$6,'15'!$M:$M,'14'!$D167)</f>
        <v>0</v>
      </c>
      <c r="BB167" s="146">
        <f>SUMIFS('15'!$F:$F,'15'!$N:$N,'14'!BB$6,'15'!$M:$M,'14'!$D167)</f>
        <v>0</v>
      </c>
      <c r="BC167" s="146">
        <f>SUMIFS('15'!$F:$F,'15'!$N:$N,'14'!BC$6,'15'!$M:$M,'14'!$D167)</f>
        <v>0</v>
      </c>
      <c r="BD167" s="146">
        <f>SUMIFS('15'!$J:$J,'15'!$M:$M,'14'!$D167)</f>
        <v>0</v>
      </c>
      <c r="BE167" s="146">
        <f>SUMIFS('15'!$K:$K,'15'!$M:$M,'14'!$D167)</f>
        <v>0</v>
      </c>
      <c r="BF167" s="220"/>
      <c r="BG167" s="220"/>
      <c r="BH167" s="220"/>
      <c r="BI167" s="220"/>
      <c r="BJ167" s="220"/>
      <c r="BK167" s="220"/>
      <c r="BL167" s="220"/>
      <c r="BM167" s="220"/>
      <c r="BN167" s="220"/>
      <c r="BO167" s="220"/>
      <c r="BP167" s="221"/>
      <c r="BQ167" s="291">
        <f t="shared" si="5"/>
        <v>0</v>
      </c>
    </row>
    <row r="168" spans="1:69" x14ac:dyDescent="0.2">
      <c r="A168" s="467" t="str">
        <f>'0'!$A$4</f>
        <v>………………..</v>
      </c>
      <c r="B168" s="560">
        <f>'0'!$A$2</f>
        <v>46112</v>
      </c>
      <c r="C168" s="341" t="s">
        <v>1244</v>
      </c>
      <c r="D168" s="195"/>
      <c r="E168" s="14"/>
      <c r="F168" s="23"/>
      <c r="G168" s="14"/>
      <c r="H168" s="14"/>
      <c r="I168" s="14"/>
      <c r="J168" s="14"/>
      <c r="K168" s="14"/>
      <c r="L168" s="14"/>
      <c r="M168" s="14"/>
      <c r="N168" s="14"/>
      <c r="O168" s="98"/>
      <c r="P168" s="96"/>
      <c r="Q168" s="15"/>
      <c r="R168" s="96"/>
      <c r="S168" s="15"/>
      <c r="T168" s="15"/>
      <c r="U168" s="15"/>
      <c r="V168" s="15"/>
      <c r="W168" s="15"/>
      <c r="X168" s="97"/>
      <c r="Y168" s="16"/>
      <c r="Z168" s="15"/>
      <c r="AA168" s="15"/>
      <c r="AB168" s="96"/>
      <c r="AC168" s="97"/>
      <c r="AD168" s="15"/>
      <c r="AE168" s="15"/>
      <c r="AF168" s="15"/>
      <c r="AG168" s="15"/>
      <c r="AH168" s="15"/>
      <c r="AI168" s="15"/>
      <c r="AJ168" s="15"/>
      <c r="AK168" s="12"/>
      <c r="AL168" s="12"/>
      <c r="AM168" s="12"/>
      <c r="AN168" s="218"/>
      <c r="AO168" s="219"/>
      <c r="AP168" s="12"/>
      <c r="AQ168" s="12"/>
      <c r="AR168" s="12"/>
      <c r="AS168" s="12"/>
      <c r="AT168" s="12"/>
      <c r="AU168" s="12"/>
      <c r="AV168" s="12"/>
      <c r="AW168" s="607"/>
      <c r="AX168" s="607"/>
      <c r="AY168" s="12"/>
      <c r="AZ168" s="12"/>
      <c r="BA168" s="145">
        <f>SUMIFS('15'!$F:$F,'15'!$N:$N,'14'!BA$6,'15'!$M:$M,'14'!$D168)</f>
        <v>0</v>
      </c>
      <c r="BB168" s="146">
        <f>SUMIFS('15'!$F:$F,'15'!$N:$N,'14'!BB$6,'15'!$M:$M,'14'!$D168)</f>
        <v>0</v>
      </c>
      <c r="BC168" s="146">
        <f>SUMIFS('15'!$F:$F,'15'!$N:$N,'14'!BC$6,'15'!$M:$M,'14'!$D168)</f>
        <v>0</v>
      </c>
      <c r="BD168" s="146">
        <f>SUMIFS('15'!$J:$J,'15'!$M:$M,'14'!$D168)</f>
        <v>0</v>
      </c>
      <c r="BE168" s="146">
        <f>SUMIFS('15'!$K:$K,'15'!$M:$M,'14'!$D168)</f>
        <v>0</v>
      </c>
      <c r="BF168" s="220"/>
      <c r="BG168" s="220"/>
      <c r="BH168" s="220"/>
      <c r="BI168" s="220"/>
      <c r="BJ168" s="220"/>
      <c r="BK168" s="220"/>
      <c r="BL168" s="220"/>
      <c r="BM168" s="220"/>
      <c r="BN168" s="220"/>
      <c r="BO168" s="220"/>
      <c r="BP168" s="221"/>
      <c r="BQ168" s="291">
        <f t="shared" si="5"/>
        <v>0</v>
      </c>
    </row>
    <row r="169" spans="1:69" x14ac:dyDescent="0.2">
      <c r="A169" s="467" t="str">
        <f>'0'!$A$4</f>
        <v>………………..</v>
      </c>
      <c r="B169" s="560">
        <f>'0'!$A$2</f>
        <v>46112</v>
      </c>
      <c r="C169" s="341" t="s">
        <v>1244</v>
      </c>
      <c r="D169" s="195"/>
      <c r="E169" s="14"/>
      <c r="F169" s="23"/>
      <c r="G169" s="14"/>
      <c r="H169" s="14"/>
      <c r="I169" s="14"/>
      <c r="J169" s="14"/>
      <c r="K169" s="14"/>
      <c r="L169" s="14"/>
      <c r="M169" s="14"/>
      <c r="N169" s="14"/>
      <c r="O169" s="98"/>
      <c r="P169" s="96"/>
      <c r="Q169" s="15"/>
      <c r="R169" s="96"/>
      <c r="S169" s="15"/>
      <c r="T169" s="15"/>
      <c r="U169" s="15"/>
      <c r="V169" s="15"/>
      <c r="W169" s="15"/>
      <c r="X169" s="97"/>
      <c r="Y169" s="16"/>
      <c r="Z169" s="15"/>
      <c r="AA169" s="15"/>
      <c r="AB169" s="96"/>
      <c r="AC169" s="97"/>
      <c r="AD169" s="15"/>
      <c r="AE169" s="15"/>
      <c r="AF169" s="15"/>
      <c r="AG169" s="15"/>
      <c r="AH169" s="15"/>
      <c r="AI169" s="15"/>
      <c r="AJ169" s="15"/>
      <c r="AK169" s="12"/>
      <c r="AL169" s="12"/>
      <c r="AM169" s="12"/>
      <c r="AN169" s="218"/>
      <c r="AO169" s="219"/>
      <c r="AP169" s="12"/>
      <c r="AQ169" s="12"/>
      <c r="AR169" s="12"/>
      <c r="AS169" s="12"/>
      <c r="AT169" s="12"/>
      <c r="AU169" s="12"/>
      <c r="AV169" s="12"/>
      <c r="AW169" s="607"/>
      <c r="AX169" s="607"/>
      <c r="AY169" s="12"/>
      <c r="AZ169" s="12"/>
      <c r="BA169" s="145">
        <f>SUMIFS('15'!$F:$F,'15'!$N:$N,'14'!BA$6,'15'!$M:$M,'14'!$D169)</f>
        <v>0</v>
      </c>
      <c r="BB169" s="146">
        <f>SUMIFS('15'!$F:$F,'15'!$N:$N,'14'!BB$6,'15'!$M:$M,'14'!$D169)</f>
        <v>0</v>
      </c>
      <c r="BC169" s="146">
        <f>SUMIFS('15'!$F:$F,'15'!$N:$N,'14'!BC$6,'15'!$M:$M,'14'!$D169)</f>
        <v>0</v>
      </c>
      <c r="BD169" s="146">
        <f>SUMIFS('15'!$J:$J,'15'!$M:$M,'14'!$D169)</f>
        <v>0</v>
      </c>
      <c r="BE169" s="146">
        <f>SUMIFS('15'!$K:$K,'15'!$M:$M,'14'!$D169)</f>
        <v>0</v>
      </c>
      <c r="BF169" s="220"/>
      <c r="BG169" s="220"/>
      <c r="BH169" s="220"/>
      <c r="BI169" s="220"/>
      <c r="BJ169" s="220"/>
      <c r="BK169" s="220"/>
      <c r="BL169" s="220"/>
      <c r="BM169" s="220"/>
      <c r="BN169" s="220"/>
      <c r="BO169" s="220"/>
      <c r="BP169" s="221"/>
      <c r="BQ169" s="291">
        <f t="shared" si="5"/>
        <v>0</v>
      </c>
    </row>
    <row r="170" spans="1:69" x14ac:dyDescent="0.2">
      <c r="A170" s="467" t="str">
        <f>'0'!$A$4</f>
        <v>………………..</v>
      </c>
      <c r="B170" s="560">
        <f>'0'!$A$2</f>
        <v>46112</v>
      </c>
      <c r="C170" s="341" t="s">
        <v>1244</v>
      </c>
      <c r="D170" s="195"/>
      <c r="E170" s="14"/>
      <c r="F170" s="23"/>
      <c r="G170" s="14"/>
      <c r="H170" s="14"/>
      <c r="I170" s="14"/>
      <c r="J170" s="14"/>
      <c r="K170" s="14"/>
      <c r="L170" s="14"/>
      <c r="M170" s="14"/>
      <c r="N170" s="14"/>
      <c r="O170" s="98"/>
      <c r="P170" s="96"/>
      <c r="Q170" s="15"/>
      <c r="R170" s="96"/>
      <c r="S170" s="15"/>
      <c r="T170" s="15"/>
      <c r="U170" s="15"/>
      <c r="V170" s="15"/>
      <c r="W170" s="15"/>
      <c r="X170" s="97"/>
      <c r="Y170" s="16"/>
      <c r="Z170" s="15"/>
      <c r="AA170" s="15"/>
      <c r="AB170" s="96"/>
      <c r="AC170" s="97"/>
      <c r="AD170" s="15"/>
      <c r="AE170" s="15"/>
      <c r="AF170" s="15"/>
      <c r="AG170" s="15"/>
      <c r="AH170" s="15"/>
      <c r="AI170" s="15"/>
      <c r="AJ170" s="15"/>
      <c r="AK170" s="12"/>
      <c r="AL170" s="12"/>
      <c r="AM170" s="12"/>
      <c r="AN170" s="218"/>
      <c r="AO170" s="219"/>
      <c r="AP170" s="12"/>
      <c r="AQ170" s="12"/>
      <c r="AR170" s="12"/>
      <c r="AS170" s="12"/>
      <c r="AT170" s="12"/>
      <c r="AU170" s="12"/>
      <c r="AV170" s="12"/>
      <c r="AW170" s="607"/>
      <c r="AX170" s="607"/>
      <c r="AY170" s="12"/>
      <c r="AZ170" s="12"/>
      <c r="BA170" s="145">
        <f>SUMIFS('15'!$F:$F,'15'!$N:$N,'14'!BA$6,'15'!$M:$M,'14'!$D170)</f>
        <v>0</v>
      </c>
      <c r="BB170" s="146">
        <f>SUMIFS('15'!$F:$F,'15'!$N:$N,'14'!BB$6,'15'!$M:$M,'14'!$D170)</f>
        <v>0</v>
      </c>
      <c r="BC170" s="146">
        <f>SUMIFS('15'!$F:$F,'15'!$N:$N,'14'!BC$6,'15'!$M:$M,'14'!$D170)</f>
        <v>0</v>
      </c>
      <c r="BD170" s="146">
        <f>SUMIFS('15'!$J:$J,'15'!$M:$M,'14'!$D170)</f>
        <v>0</v>
      </c>
      <c r="BE170" s="146">
        <f>SUMIFS('15'!$K:$K,'15'!$M:$M,'14'!$D170)</f>
        <v>0</v>
      </c>
      <c r="BF170" s="220"/>
      <c r="BG170" s="220"/>
      <c r="BH170" s="220"/>
      <c r="BI170" s="220"/>
      <c r="BJ170" s="220"/>
      <c r="BK170" s="220"/>
      <c r="BL170" s="220"/>
      <c r="BM170" s="220"/>
      <c r="BN170" s="220"/>
      <c r="BO170" s="220"/>
      <c r="BP170" s="221"/>
      <c r="BQ170" s="291">
        <f t="shared" si="5"/>
        <v>0</v>
      </c>
    </row>
    <row r="171" spans="1:69" x14ac:dyDescent="0.2">
      <c r="A171" s="467" t="str">
        <f>'0'!$A$4</f>
        <v>………………..</v>
      </c>
      <c r="B171" s="560">
        <f>'0'!$A$2</f>
        <v>46112</v>
      </c>
      <c r="C171" s="341" t="s">
        <v>1244</v>
      </c>
      <c r="D171" s="195"/>
      <c r="E171" s="14"/>
      <c r="F171" s="23"/>
      <c r="G171" s="14"/>
      <c r="H171" s="14"/>
      <c r="I171" s="14"/>
      <c r="J171" s="14"/>
      <c r="K171" s="14"/>
      <c r="L171" s="14"/>
      <c r="M171" s="14"/>
      <c r="N171" s="14"/>
      <c r="O171" s="98"/>
      <c r="P171" s="96"/>
      <c r="Q171" s="15"/>
      <c r="R171" s="96"/>
      <c r="S171" s="15"/>
      <c r="T171" s="15"/>
      <c r="U171" s="15"/>
      <c r="V171" s="15"/>
      <c r="W171" s="15"/>
      <c r="X171" s="97"/>
      <c r="Y171" s="16"/>
      <c r="Z171" s="15"/>
      <c r="AA171" s="15"/>
      <c r="AB171" s="96"/>
      <c r="AC171" s="97"/>
      <c r="AD171" s="15"/>
      <c r="AE171" s="15"/>
      <c r="AF171" s="15"/>
      <c r="AG171" s="15"/>
      <c r="AH171" s="15"/>
      <c r="AI171" s="15"/>
      <c r="AJ171" s="15"/>
      <c r="AK171" s="12"/>
      <c r="AL171" s="12"/>
      <c r="AM171" s="12"/>
      <c r="AN171" s="218"/>
      <c r="AO171" s="219"/>
      <c r="AP171" s="12"/>
      <c r="AQ171" s="12"/>
      <c r="AR171" s="12"/>
      <c r="AS171" s="12"/>
      <c r="AT171" s="12"/>
      <c r="AU171" s="12"/>
      <c r="AV171" s="12"/>
      <c r="AW171" s="607"/>
      <c r="AX171" s="607"/>
      <c r="AY171" s="12"/>
      <c r="AZ171" s="12"/>
      <c r="BA171" s="145">
        <f>SUMIFS('15'!$F:$F,'15'!$N:$N,'14'!BA$6,'15'!$M:$M,'14'!$D171)</f>
        <v>0</v>
      </c>
      <c r="BB171" s="146">
        <f>SUMIFS('15'!$F:$F,'15'!$N:$N,'14'!BB$6,'15'!$M:$M,'14'!$D171)</f>
        <v>0</v>
      </c>
      <c r="BC171" s="146">
        <f>SUMIFS('15'!$F:$F,'15'!$N:$N,'14'!BC$6,'15'!$M:$M,'14'!$D171)</f>
        <v>0</v>
      </c>
      <c r="BD171" s="146">
        <f>SUMIFS('15'!$J:$J,'15'!$M:$M,'14'!$D171)</f>
        <v>0</v>
      </c>
      <c r="BE171" s="146">
        <f>SUMIFS('15'!$K:$K,'15'!$M:$M,'14'!$D171)</f>
        <v>0</v>
      </c>
      <c r="BF171" s="220"/>
      <c r="BG171" s="220"/>
      <c r="BH171" s="220"/>
      <c r="BI171" s="220"/>
      <c r="BJ171" s="220"/>
      <c r="BK171" s="220"/>
      <c r="BL171" s="220"/>
      <c r="BM171" s="220"/>
      <c r="BN171" s="220"/>
      <c r="BO171" s="220"/>
      <c r="BP171" s="221"/>
      <c r="BQ171" s="291">
        <f t="shared" si="5"/>
        <v>0</v>
      </c>
    </row>
    <row r="172" spans="1:69" x14ac:dyDescent="0.2">
      <c r="A172" s="467" t="str">
        <f>'0'!$A$4</f>
        <v>………………..</v>
      </c>
      <c r="B172" s="560">
        <f>'0'!$A$2</f>
        <v>46112</v>
      </c>
      <c r="C172" s="341" t="s">
        <v>1244</v>
      </c>
      <c r="D172" s="195"/>
      <c r="E172" s="14"/>
      <c r="F172" s="23"/>
      <c r="G172" s="14"/>
      <c r="H172" s="14"/>
      <c r="I172" s="14"/>
      <c r="J172" s="14"/>
      <c r="K172" s="14"/>
      <c r="L172" s="14"/>
      <c r="M172" s="14"/>
      <c r="N172" s="14"/>
      <c r="O172" s="98"/>
      <c r="P172" s="96"/>
      <c r="Q172" s="15"/>
      <c r="R172" s="96"/>
      <c r="S172" s="15"/>
      <c r="T172" s="15"/>
      <c r="U172" s="15"/>
      <c r="V172" s="15"/>
      <c r="W172" s="15"/>
      <c r="X172" s="97"/>
      <c r="Y172" s="16"/>
      <c r="Z172" s="15"/>
      <c r="AA172" s="15"/>
      <c r="AB172" s="96"/>
      <c r="AC172" s="97"/>
      <c r="AD172" s="15"/>
      <c r="AE172" s="15"/>
      <c r="AF172" s="15"/>
      <c r="AG172" s="15"/>
      <c r="AH172" s="15"/>
      <c r="AI172" s="15"/>
      <c r="AJ172" s="15"/>
      <c r="AK172" s="12"/>
      <c r="AL172" s="12"/>
      <c r="AM172" s="12"/>
      <c r="AN172" s="218"/>
      <c r="AO172" s="219"/>
      <c r="AP172" s="12"/>
      <c r="AQ172" s="12"/>
      <c r="AR172" s="12"/>
      <c r="AS172" s="12"/>
      <c r="AT172" s="12"/>
      <c r="AU172" s="12"/>
      <c r="AV172" s="12"/>
      <c r="AW172" s="607"/>
      <c r="AX172" s="607"/>
      <c r="AY172" s="12"/>
      <c r="AZ172" s="12"/>
      <c r="BA172" s="145">
        <f>SUMIFS('15'!$F:$F,'15'!$N:$N,'14'!BA$6,'15'!$M:$M,'14'!$D172)</f>
        <v>0</v>
      </c>
      <c r="BB172" s="146">
        <f>SUMIFS('15'!$F:$F,'15'!$N:$N,'14'!BB$6,'15'!$M:$M,'14'!$D172)</f>
        <v>0</v>
      </c>
      <c r="BC172" s="146">
        <f>SUMIFS('15'!$F:$F,'15'!$N:$N,'14'!BC$6,'15'!$M:$M,'14'!$D172)</f>
        <v>0</v>
      </c>
      <c r="BD172" s="146">
        <f>SUMIFS('15'!$J:$J,'15'!$M:$M,'14'!$D172)</f>
        <v>0</v>
      </c>
      <c r="BE172" s="146">
        <f>SUMIFS('15'!$K:$K,'15'!$M:$M,'14'!$D172)</f>
        <v>0</v>
      </c>
      <c r="BF172" s="220"/>
      <c r="BG172" s="220"/>
      <c r="BH172" s="220"/>
      <c r="BI172" s="220"/>
      <c r="BJ172" s="220"/>
      <c r="BK172" s="220"/>
      <c r="BL172" s="220"/>
      <c r="BM172" s="220"/>
      <c r="BN172" s="220"/>
      <c r="BO172" s="220"/>
      <c r="BP172" s="221"/>
      <c r="BQ172" s="291">
        <f t="shared" si="5"/>
        <v>0</v>
      </c>
    </row>
    <row r="173" spans="1:69" x14ac:dyDescent="0.2">
      <c r="A173" s="467" t="str">
        <f>'0'!$A$4</f>
        <v>………………..</v>
      </c>
      <c r="B173" s="560">
        <f>'0'!$A$2</f>
        <v>46112</v>
      </c>
      <c r="C173" s="341" t="s">
        <v>1244</v>
      </c>
      <c r="D173" s="195"/>
      <c r="E173" s="14"/>
      <c r="F173" s="23"/>
      <c r="G173" s="14"/>
      <c r="H173" s="14"/>
      <c r="I173" s="14"/>
      <c r="J173" s="14"/>
      <c r="K173" s="14"/>
      <c r="L173" s="14"/>
      <c r="M173" s="14"/>
      <c r="N173" s="14"/>
      <c r="O173" s="98"/>
      <c r="P173" s="96"/>
      <c r="Q173" s="15"/>
      <c r="R173" s="96"/>
      <c r="S173" s="15"/>
      <c r="T173" s="15"/>
      <c r="U173" s="15"/>
      <c r="V173" s="15"/>
      <c r="W173" s="15"/>
      <c r="X173" s="97"/>
      <c r="Y173" s="16"/>
      <c r="Z173" s="15"/>
      <c r="AA173" s="15"/>
      <c r="AB173" s="96"/>
      <c r="AC173" s="97"/>
      <c r="AD173" s="15"/>
      <c r="AE173" s="15"/>
      <c r="AF173" s="15"/>
      <c r="AG173" s="15"/>
      <c r="AH173" s="15"/>
      <c r="AI173" s="15"/>
      <c r="AJ173" s="15"/>
      <c r="AK173" s="12"/>
      <c r="AL173" s="12"/>
      <c r="AM173" s="12"/>
      <c r="AN173" s="218"/>
      <c r="AO173" s="219"/>
      <c r="AP173" s="12"/>
      <c r="AQ173" s="12"/>
      <c r="AR173" s="12"/>
      <c r="AS173" s="12"/>
      <c r="AT173" s="12"/>
      <c r="AU173" s="12"/>
      <c r="AV173" s="12"/>
      <c r="AW173" s="607"/>
      <c r="AX173" s="607"/>
      <c r="AY173" s="12"/>
      <c r="AZ173" s="12"/>
      <c r="BA173" s="145">
        <f>SUMIFS('15'!$F:$F,'15'!$N:$N,'14'!BA$6,'15'!$M:$M,'14'!$D173)</f>
        <v>0</v>
      </c>
      <c r="BB173" s="146">
        <f>SUMIFS('15'!$F:$F,'15'!$N:$N,'14'!BB$6,'15'!$M:$M,'14'!$D173)</f>
        <v>0</v>
      </c>
      <c r="BC173" s="146">
        <f>SUMIFS('15'!$F:$F,'15'!$N:$N,'14'!BC$6,'15'!$M:$M,'14'!$D173)</f>
        <v>0</v>
      </c>
      <c r="BD173" s="146">
        <f>SUMIFS('15'!$J:$J,'15'!$M:$M,'14'!$D173)</f>
        <v>0</v>
      </c>
      <c r="BE173" s="146">
        <f>SUMIFS('15'!$K:$K,'15'!$M:$M,'14'!$D173)</f>
        <v>0</v>
      </c>
      <c r="BF173" s="220"/>
      <c r="BG173" s="220"/>
      <c r="BH173" s="220"/>
      <c r="BI173" s="220"/>
      <c r="BJ173" s="220"/>
      <c r="BK173" s="220"/>
      <c r="BL173" s="220"/>
      <c r="BM173" s="220"/>
      <c r="BN173" s="220"/>
      <c r="BO173" s="220"/>
      <c r="BP173" s="221"/>
      <c r="BQ173" s="291">
        <f t="shared" si="5"/>
        <v>0</v>
      </c>
    </row>
    <row r="174" spans="1:69" x14ac:dyDescent="0.2">
      <c r="A174" s="467" t="str">
        <f>'0'!$A$4</f>
        <v>………………..</v>
      </c>
      <c r="B174" s="560">
        <f>'0'!$A$2</f>
        <v>46112</v>
      </c>
      <c r="C174" s="341" t="s">
        <v>1244</v>
      </c>
      <c r="D174" s="195"/>
      <c r="E174" s="14"/>
      <c r="F174" s="23"/>
      <c r="G174" s="14"/>
      <c r="H174" s="14"/>
      <c r="I174" s="14"/>
      <c r="J174" s="14"/>
      <c r="K174" s="14"/>
      <c r="L174" s="14"/>
      <c r="M174" s="14"/>
      <c r="N174" s="14"/>
      <c r="O174" s="98"/>
      <c r="P174" s="96"/>
      <c r="Q174" s="15"/>
      <c r="R174" s="96"/>
      <c r="S174" s="15"/>
      <c r="T174" s="15"/>
      <c r="U174" s="15"/>
      <c r="V174" s="15"/>
      <c r="W174" s="15"/>
      <c r="X174" s="97"/>
      <c r="Y174" s="16"/>
      <c r="Z174" s="15"/>
      <c r="AA174" s="15"/>
      <c r="AB174" s="96"/>
      <c r="AC174" s="97"/>
      <c r="AD174" s="15"/>
      <c r="AE174" s="15"/>
      <c r="AF174" s="15"/>
      <c r="AG174" s="15"/>
      <c r="AH174" s="15"/>
      <c r="AI174" s="15"/>
      <c r="AJ174" s="15"/>
      <c r="AK174" s="12"/>
      <c r="AL174" s="12"/>
      <c r="AM174" s="12"/>
      <c r="AN174" s="218"/>
      <c r="AO174" s="219"/>
      <c r="AP174" s="12"/>
      <c r="AQ174" s="12"/>
      <c r="AR174" s="12"/>
      <c r="AS174" s="12"/>
      <c r="AT174" s="12"/>
      <c r="AU174" s="12"/>
      <c r="AV174" s="12"/>
      <c r="AW174" s="607"/>
      <c r="AX174" s="607"/>
      <c r="AY174" s="12"/>
      <c r="AZ174" s="12"/>
      <c r="BA174" s="145">
        <f>SUMIFS('15'!$F:$F,'15'!$N:$N,'14'!BA$6,'15'!$M:$M,'14'!$D174)</f>
        <v>0</v>
      </c>
      <c r="BB174" s="146">
        <f>SUMIFS('15'!$F:$F,'15'!$N:$N,'14'!BB$6,'15'!$M:$M,'14'!$D174)</f>
        <v>0</v>
      </c>
      <c r="BC174" s="146">
        <f>SUMIFS('15'!$F:$F,'15'!$N:$N,'14'!BC$6,'15'!$M:$M,'14'!$D174)</f>
        <v>0</v>
      </c>
      <c r="BD174" s="146">
        <f>SUMIFS('15'!$J:$J,'15'!$M:$M,'14'!$D174)</f>
        <v>0</v>
      </c>
      <c r="BE174" s="146">
        <f>SUMIFS('15'!$K:$K,'15'!$M:$M,'14'!$D174)</f>
        <v>0</v>
      </c>
      <c r="BF174" s="220"/>
      <c r="BG174" s="220"/>
      <c r="BH174" s="220"/>
      <c r="BI174" s="220"/>
      <c r="BJ174" s="220"/>
      <c r="BK174" s="220"/>
      <c r="BL174" s="220"/>
      <c r="BM174" s="220"/>
      <c r="BN174" s="220"/>
      <c r="BO174" s="220"/>
      <c r="BP174" s="221"/>
      <c r="BQ174" s="291">
        <f t="shared" si="5"/>
        <v>0</v>
      </c>
    </row>
    <row r="175" spans="1:69" x14ac:dyDescent="0.2">
      <c r="A175" s="467" t="str">
        <f>'0'!$A$4</f>
        <v>………………..</v>
      </c>
      <c r="B175" s="560">
        <f>'0'!$A$2</f>
        <v>46112</v>
      </c>
      <c r="C175" s="341" t="s">
        <v>1244</v>
      </c>
      <c r="D175" s="195"/>
      <c r="E175" s="14"/>
      <c r="F175" s="23"/>
      <c r="G175" s="14"/>
      <c r="H175" s="14"/>
      <c r="I175" s="14"/>
      <c r="J175" s="14"/>
      <c r="K175" s="14"/>
      <c r="L175" s="14"/>
      <c r="M175" s="14"/>
      <c r="N175" s="14"/>
      <c r="O175" s="98"/>
      <c r="P175" s="96"/>
      <c r="Q175" s="15"/>
      <c r="R175" s="96"/>
      <c r="S175" s="15"/>
      <c r="T175" s="15"/>
      <c r="U175" s="15"/>
      <c r="V175" s="15"/>
      <c r="W175" s="15"/>
      <c r="X175" s="97"/>
      <c r="Y175" s="16"/>
      <c r="Z175" s="15"/>
      <c r="AA175" s="15"/>
      <c r="AB175" s="96"/>
      <c r="AC175" s="97"/>
      <c r="AD175" s="15"/>
      <c r="AE175" s="15"/>
      <c r="AF175" s="15"/>
      <c r="AG175" s="15"/>
      <c r="AH175" s="15"/>
      <c r="AI175" s="15"/>
      <c r="AJ175" s="15"/>
      <c r="AK175" s="12"/>
      <c r="AL175" s="12"/>
      <c r="AM175" s="12"/>
      <c r="AN175" s="218"/>
      <c r="AO175" s="219"/>
      <c r="AP175" s="12"/>
      <c r="AQ175" s="12"/>
      <c r="AR175" s="12"/>
      <c r="AS175" s="12"/>
      <c r="AT175" s="12"/>
      <c r="AU175" s="12"/>
      <c r="AV175" s="12"/>
      <c r="AW175" s="607"/>
      <c r="AX175" s="607"/>
      <c r="AY175" s="12"/>
      <c r="AZ175" s="12"/>
      <c r="BA175" s="145">
        <f>SUMIFS('15'!$F:$F,'15'!$N:$N,'14'!BA$6,'15'!$M:$M,'14'!$D175)</f>
        <v>0</v>
      </c>
      <c r="BB175" s="146">
        <f>SUMIFS('15'!$F:$F,'15'!$N:$N,'14'!BB$6,'15'!$M:$M,'14'!$D175)</f>
        <v>0</v>
      </c>
      <c r="BC175" s="146">
        <f>SUMIFS('15'!$F:$F,'15'!$N:$N,'14'!BC$6,'15'!$M:$M,'14'!$D175)</f>
        <v>0</v>
      </c>
      <c r="BD175" s="146">
        <f>SUMIFS('15'!$J:$J,'15'!$M:$M,'14'!$D175)</f>
        <v>0</v>
      </c>
      <c r="BE175" s="146">
        <f>SUMIFS('15'!$K:$K,'15'!$M:$M,'14'!$D175)</f>
        <v>0</v>
      </c>
      <c r="BF175" s="220"/>
      <c r="BG175" s="220"/>
      <c r="BH175" s="220"/>
      <c r="BI175" s="220"/>
      <c r="BJ175" s="220"/>
      <c r="BK175" s="220"/>
      <c r="BL175" s="220"/>
      <c r="BM175" s="220"/>
      <c r="BN175" s="220"/>
      <c r="BO175" s="220"/>
      <c r="BP175" s="221"/>
      <c r="BQ175" s="291">
        <f t="shared" si="5"/>
        <v>0</v>
      </c>
    </row>
    <row r="176" spans="1:69" x14ac:dyDescent="0.2">
      <c r="A176" s="467" t="str">
        <f>'0'!$A$4</f>
        <v>………………..</v>
      </c>
      <c r="B176" s="560">
        <f>'0'!$A$2</f>
        <v>46112</v>
      </c>
      <c r="C176" s="341" t="s">
        <v>1244</v>
      </c>
      <c r="D176" s="195"/>
      <c r="E176" s="14"/>
      <c r="F176" s="23"/>
      <c r="G176" s="14"/>
      <c r="H176" s="14"/>
      <c r="I176" s="14"/>
      <c r="J176" s="14"/>
      <c r="K176" s="14"/>
      <c r="L176" s="14"/>
      <c r="M176" s="14"/>
      <c r="N176" s="14"/>
      <c r="O176" s="98"/>
      <c r="P176" s="96"/>
      <c r="Q176" s="15"/>
      <c r="R176" s="96"/>
      <c r="S176" s="15"/>
      <c r="T176" s="15"/>
      <c r="U176" s="15"/>
      <c r="V176" s="15"/>
      <c r="W176" s="15"/>
      <c r="X176" s="97"/>
      <c r="Y176" s="16"/>
      <c r="Z176" s="15"/>
      <c r="AA176" s="15"/>
      <c r="AB176" s="96"/>
      <c r="AC176" s="97"/>
      <c r="AD176" s="15"/>
      <c r="AE176" s="15"/>
      <c r="AF176" s="15"/>
      <c r="AG176" s="15"/>
      <c r="AH176" s="15"/>
      <c r="AI176" s="15"/>
      <c r="AJ176" s="15"/>
      <c r="AK176" s="12"/>
      <c r="AL176" s="12"/>
      <c r="AM176" s="12"/>
      <c r="AN176" s="218"/>
      <c r="AO176" s="219"/>
      <c r="AP176" s="12"/>
      <c r="AQ176" s="12"/>
      <c r="AR176" s="12"/>
      <c r="AS176" s="12"/>
      <c r="AT176" s="12"/>
      <c r="AU176" s="12"/>
      <c r="AV176" s="12"/>
      <c r="AW176" s="607"/>
      <c r="AX176" s="607"/>
      <c r="AY176" s="12"/>
      <c r="AZ176" s="12"/>
      <c r="BA176" s="145">
        <f>SUMIFS('15'!$F:$F,'15'!$N:$N,'14'!BA$6,'15'!$M:$M,'14'!$D176)</f>
        <v>0</v>
      </c>
      <c r="BB176" s="146">
        <f>SUMIFS('15'!$F:$F,'15'!$N:$N,'14'!BB$6,'15'!$M:$M,'14'!$D176)</f>
        <v>0</v>
      </c>
      <c r="BC176" s="146">
        <f>SUMIFS('15'!$F:$F,'15'!$N:$N,'14'!BC$6,'15'!$M:$M,'14'!$D176)</f>
        <v>0</v>
      </c>
      <c r="BD176" s="146">
        <f>SUMIFS('15'!$J:$J,'15'!$M:$M,'14'!$D176)</f>
        <v>0</v>
      </c>
      <c r="BE176" s="146">
        <f>SUMIFS('15'!$K:$K,'15'!$M:$M,'14'!$D176)</f>
        <v>0</v>
      </c>
      <c r="BF176" s="220"/>
      <c r="BG176" s="220"/>
      <c r="BH176" s="220"/>
      <c r="BI176" s="220"/>
      <c r="BJ176" s="220"/>
      <c r="BK176" s="220"/>
      <c r="BL176" s="220"/>
      <c r="BM176" s="220"/>
      <c r="BN176" s="220"/>
      <c r="BO176" s="220"/>
      <c r="BP176" s="221"/>
      <c r="BQ176" s="291">
        <f t="shared" si="5"/>
        <v>0</v>
      </c>
    </row>
    <row r="177" spans="1:69" x14ac:dyDescent="0.2">
      <c r="A177" s="467" t="str">
        <f>'0'!$A$4</f>
        <v>………………..</v>
      </c>
      <c r="B177" s="560">
        <f>'0'!$A$2</f>
        <v>46112</v>
      </c>
      <c r="C177" s="341" t="s">
        <v>1244</v>
      </c>
      <c r="D177" s="195"/>
      <c r="E177" s="14"/>
      <c r="F177" s="23"/>
      <c r="G177" s="14"/>
      <c r="H177" s="14"/>
      <c r="I177" s="14"/>
      <c r="J177" s="14"/>
      <c r="K177" s="14"/>
      <c r="L177" s="14"/>
      <c r="M177" s="14"/>
      <c r="N177" s="14"/>
      <c r="O177" s="98"/>
      <c r="P177" s="96"/>
      <c r="Q177" s="15"/>
      <c r="R177" s="96"/>
      <c r="S177" s="15"/>
      <c r="T177" s="15"/>
      <c r="U177" s="15"/>
      <c r="V177" s="15"/>
      <c r="W177" s="15"/>
      <c r="X177" s="97"/>
      <c r="Y177" s="16"/>
      <c r="Z177" s="15"/>
      <c r="AA177" s="15"/>
      <c r="AB177" s="96"/>
      <c r="AC177" s="97"/>
      <c r="AD177" s="15"/>
      <c r="AE177" s="15"/>
      <c r="AF177" s="15"/>
      <c r="AG177" s="15"/>
      <c r="AH177" s="15"/>
      <c r="AI177" s="15"/>
      <c r="AJ177" s="15"/>
      <c r="AK177" s="12"/>
      <c r="AL177" s="12"/>
      <c r="AM177" s="12"/>
      <c r="AN177" s="218"/>
      <c r="AO177" s="219"/>
      <c r="AP177" s="12"/>
      <c r="AQ177" s="12"/>
      <c r="AR177" s="12"/>
      <c r="AS177" s="12"/>
      <c r="AT177" s="12"/>
      <c r="AU177" s="12"/>
      <c r="AV177" s="12"/>
      <c r="AW177" s="607"/>
      <c r="AX177" s="607"/>
      <c r="AY177" s="12"/>
      <c r="AZ177" s="12"/>
      <c r="BA177" s="145">
        <f>SUMIFS('15'!$F:$F,'15'!$N:$N,'14'!BA$6,'15'!$M:$M,'14'!$D177)</f>
        <v>0</v>
      </c>
      <c r="BB177" s="146">
        <f>SUMIFS('15'!$F:$F,'15'!$N:$N,'14'!BB$6,'15'!$M:$M,'14'!$D177)</f>
        <v>0</v>
      </c>
      <c r="BC177" s="146">
        <f>SUMIFS('15'!$F:$F,'15'!$N:$N,'14'!BC$6,'15'!$M:$M,'14'!$D177)</f>
        <v>0</v>
      </c>
      <c r="BD177" s="146">
        <f>SUMIFS('15'!$J:$J,'15'!$M:$M,'14'!$D177)</f>
        <v>0</v>
      </c>
      <c r="BE177" s="146">
        <f>SUMIFS('15'!$K:$K,'15'!$M:$M,'14'!$D177)</f>
        <v>0</v>
      </c>
      <c r="BF177" s="220"/>
      <c r="BG177" s="220"/>
      <c r="BH177" s="220"/>
      <c r="BI177" s="220"/>
      <c r="BJ177" s="220"/>
      <c r="BK177" s="220"/>
      <c r="BL177" s="220"/>
      <c r="BM177" s="220"/>
      <c r="BN177" s="220"/>
      <c r="BO177" s="220"/>
      <c r="BP177" s="221"/>
      <c r="BQ177" s="291">
        <f t="shared" si="5"/>
        <v>0</v>
      </c>
    </row>
    <row r="178" spans="1:69" x14ac:dyDescent="0.2">
      <c r="A178" s="467" t="str">
        <f>'0'!$A$4</f>
        <v>………………..</v>
      </c>
      <c r="B178" s="560">
        <f>'0'!$A$2</f>
        <v>46112</v>
      </c>
      <c r="C178" s="341" t="s">
        <v>1244</v>
      </c>
      <c r="D178" s="195"/>
      <c r="E178" s="14"/>
      <c r="F178" s="23"/>
      <c r="G178" s="14"/>
      <c r="H178" s="14"/>
      <c r="I178" s="14"/>
      <c r="J178" s="14"/>
      <c r="K178" s="14"/>
      <c r="L178" s="14"/>
      <c r="M178" s="14"/>
      <c r="N178" s="14"/>
      <c r="O178" s="98"/>
      <c r="P178" s="96"/>
      <c r="Q178" s="15"/>
      <c r="R178" s="96"/>
      <c r="S178" s="15"/>
      <c r="T178" s="15"/>
      <c r="U178" s="15"/>
      <c r="V178" s="15"/>
      <c r="W178" s="15"/>
      <c r="X178" s="97"/>
      <c r="Y178" s="16"/>
      <c r="Z178" s="15"/>
      <c r="AA178" s="15"/>
      <c r="AB178" s="96"/>
      <c r="AC178" s="97"/>
      <c r="AD178" s="15"/>
      <c r="AE178" s="15"/>
      <c r="AF178" s="15"/>
      <c r="AG178" s="15"/>
      <c r="AH178" s="15"/>
      <c r="AI178" s="15"/>
      <c r="AJ178" s="15"/>
      <c r="AK178" s="12"/>
      <c r="AL178" s="12"/>
      <c r="AM178" s="12"/>
      <c r="AN178" s="218"/>
      <c r="AO178" s="219"/>
      <c r="AP178" s="12"/>
      <c r="AQ178" s="12"/>
      <c r="AR178" s="12"/>
      <c r="AS178" s="12"/>
      <c r="AT178" s="12"/>
      <c r="AU178" s="12"/>
      <c r="AV178" s="12"/>
      <c r="AW178" s="607"/>
      <c r="AX178" s="607"/>
      <c r="AY178" s="12"/>
      <c r="AZ178" s="12"/>
      <c r="BA178" s="145">
        <f>SUMIFS('15'!$F:$F,'15'!$N:$N,'14'!BA$6,'15'!$M:$M,'14'!$D178)</f>
        <v>0</v>
      </c>
      <c r="BB178" s="146">
        <f>SUMIFS('15'!$F:$F,'15'!$N:$N,'14'!BB$6,'15'!$M:$M,'14'!$D178)</f>
        <v>0</v>
      </c>
      <c r="BC178" s="146">
        <f>SUMIFS('15'!$F:$F,'15'!$N:$N,'14'!BC$6,'15'!$M:$M,'14'!$D178)</f>
        <v>0</v>
      </c>
      <c r="BD178" s="146">
        <f>SUMIFS('15'!$J:$J,'15'!$M:$M,'14'!$D178)</f>
        <v>0</v>
      </c>
      <c r="BE178" s="146">
        <f>SUMIFS('15'!$K:$K,'15'!$M:$M,'14'!$D178)</f>
        <v>0</v>
      </c>
      <c r="BF178" s="220"/>
      <c r="BG178" s="220"/>
      <c r="BH178" s="220"/>
      <c r="BI178" s="220"/>
      <c r="BJ178" s="220"/>
      <c r="BK178" s="220"/>
      <c r="BL178" s="220"/>
      <c r="BM178" s="220"/>
      <c r="BN178" s="220"/>
      <c r="BO178" s="220"/>
      <c r="BP178" s="221"/>
      <c r="BQ178" s="291">
        <f t="shared" si="5"/>
        <v>0</v>
      </c>
    </row>
    <row r="179" spans="1:69" x14ac:dyDescent="0.2">
      <c r="A179" s="467" t="str">
        <f>'0'!$A$4</f>
        <v>………………..</v>
      </c>
      <c r="B179" s="560">
        <f>'0'!$A$2</f>
        <v>46112</v>
      </c>
      <c r="C179" s="341" t="s">
        <v>1244</v>
      </c>
      <c r="D179" s="195"/>
      <c r="E179" s="14"/>
      <c r="F179" s="23"/>
      <c r="G179" s="14"/>
      <c r="H179" s="14"/>
      <c r="I179" s="14"/>
      <c r="J179" s="14"/>
      <c r="K179" s="14"/>
      <c r="L179" s="14"/>
      <c r="M179" s="14"/>
      <c r="N179" s="14"/>
      <c r="O179" s="98"/>
      <c r="P179" s="96"/>
      <c r="Q179" s="15"/>
      <c r="R179" s="96"/>
      <c r="S179" s="15"/>
      <c r="T179" s="15"/>
      <c r="U179" s="15"/>
      <c r="V179" s="15"/>
      <c r="W179" s="15"/>
      <c r="X179" s="97"/>
      <c r="Y179" s="16"/>
      <c r="Z179" s="15"/>
      <c r="AA179" s="15"/>
      <c r="AB179" s="96"/>
      <c r="AC179" s="97"/>
      <c r="AD179" s="15"/>
      <c r="AE179" s="15"/>
      <c r="AF179" s="15"/>
      <c r="AG179" s="15"/>
      <c r="AH179" s="15"/>
      <c r="AI179" s="15"/>
      <c r="AJ179" s="15"/>
      <c r="AK179" s="12"/>
      <c r="AL179" s="12"/>
      <c r="AM179" s="12"/>
      <c r="AN179" s="218"/>
      <c r="AO179" s="219"/>
      <c r="AP179" s="12"/>
      <c r="AQ179" s="12"/>
      <c r="AR179" s="12"/>
      <c r="AS179" s="12"/>
      <c r="AT179" s="12"/>
      <c r="AU179" s="12"/>
      <c r="AV179" s="12"/>
      <c r="AW179" s="607"/>
      <c r="AX179" s="607"/>
      <c r="AY179" s="12"/>
      <c r="AZ179" s="12"/>
      <c r="BA179" s="145">
        <f>SUMIFS('15'!$F:$F,'15'!$N:$N,'14'!BA$6,'15'!$M:$M,'14'!$D179)</f>
        <v>0</v>
      </c>
      <c r="BB179" s="146">
        <f>SUMIFS('15'!$F:$F,'15'!$N:$N,'14'!BB$6,'15'!$M:$M,'14'!$D179)</f>
        <v>0</v>
      </c>
      <c r="BC179" s="146">
        <f>SUMIFS('15'!$F:$F,'15'!$N:$N,'14'!BC$6,'15'!$M:$M,'14'!$D179)</f>
        <v>0</v>
      </c>
      <c r="BD179" s="146">
        <f>SUMIFS('15'!$J:$J,'15'!$M:$M,'14'!$D179)</f>
        <v>0</v>
      </c>
      <c r="BE179" s="146">
        <f>SUMIFS('15'!$K:$K,'15'!$M:$M,'14'!$D179)</f>
        <v>0</v>
      </c>
      <c r="BF179" s="220"/>
      <c r="BG179" s="220"/>
      <c r="BH179" s="220"/>
      <c r="BI179" s="220"/>
      <c r="BJ179" s="220"/>
      <c r="BK179" s="220"/>
      <c r="BL179" s="220"/>
      <c r="BM179" s="220"/>
      <c r="BN179" s="220"/>
      <c r="BO179" s="220"/>
      <c r="BP179" s="221"/>
      <c r="BQ179" s="291">
        <f t="shared" si="5"/>
        <v>0</v>
      </c>
    </row>
    <row r="180" spans="1:69" x14ac:dyDescent="0.2">
      <c r="A180" s="467" t="str">
        <f>'0'!$A$4</f>
        <v>………………..</v>
      </c>
      <c r="B180" s="560">
        <f>'0'!$A$2</f>
        <v>46112</v>
      </c>
      <c r="C180" s="341" t="s">
        <v>1244</v>
      </c>
      <c r="D180" s="195"/>
      <c r="E180" s="14"/>
      <c r="F180" s="23"/>
      <c r="G180" s="14"/>
      <c r="H180" s="14"/>
      <c r="I180" s="14"/>
      <c r="J180" s="14"/>
      <c r="K180" s="14"/>
      <c r="L180" s="14"/>
      <c r="M180" s="14"/>
      <c r="N180" s="14"/>
      <c r="O180" s="98"/>
      <c r="P180" s="96"/>
      <c r="Q180" s="15"/>
      <c r="R180" s="96"/>
      <c r="S180" s="15"/>
      <c r="T180" s="15"/>
      <c r="U180" s="15"/>
      <c r="V180" s="15"/>
      <c r="W180" s="15"/>
      <c r="X180" s="97"/>
      <c r="Y180" s="16"/>
      <c r="Z180" s="15"/>
      <c r="AA180" s="15"/>
      <c r="AB180" s="96"/>
      <c r="AC180" s="97"/>
      <c r="AD180" s="15"/>
      <c r="AE180" s="15"/>
      <c r="AF180" s="15"/>
      <c r="AG180" s="15"/>
      <c r="AH180" s="15"/>
      <c r="AI180" s="15"/>
      <c r="AJ180" s="15"/>
      <c r="AK180" s="12"/>
      <c r="AL180" s="12"/>
      <c r="AM180" s="12"/>
      <c r="AN180" s="218"/>
      <c r="AO180" s="219"/>
      <c r="AP180" s="12"/>
      <c r="AQ180" s="12"/>
      <c r="AR180" s="12"/>
      <c r="AS180" s="12"/>
      <c r="AT180" s="12"/>
      <c r="AU180" s="12"/>
      <c r="AV180" s="12"/>
      <c r="AW180" s="607"/>
      <c r="AX180" s="607"/>
      <c r="AY180" s="12"/>
      <c r="AZ180" s="12"/>
      <c r="BA180" s="145">
        <f>SUMIFS('15'!$F:$F,'15'!$N:$N,'14'!BA$6,'15'!$M:$M,'14'!$D180)</f>
        <v>0</v>
      </c>
      <c r="BB180" s="146">
        <f>SUMIFS('15'!$F:$F,'15'!$N:$N,'14'!BB$6,'15'!$M:$M,'14'!$D180)</f>
        <v>0</v>
      </c>
      <c r="BC180" s="146">
        <f>SUMIFS('15'!$F:$F,'15'!$N:$N,'14'!BC$6,'15'!$M:$M,'14'!$D180)</f>
        <v>0</v>
      </c>
      <c r="BD180" s="146">
        <f>SUMIFS('15'!$J:$J,'15'!$M:$M,'14'!$D180)</f>
        <v>0</v>
      </c>
      <c r="BE180" s="146">
        <f>SUMIFS('15'!$K:$K,'15'!$M:$M,'14'!$D180)</f>
        <v>0</v>
      </c>
      <c r="BF180" s="220"/>
      <c r="BG180" s="220"/>
      <c r="BH180" s="220"/>
      <c r="BI180" s="220"/>
      <c r="BJ180" s="220"/>
      <c r="BK180" s="220"/>
      <c r="BL180" s="220"/>
      <c r="BM180" s="220"/>
      <c r="BN180" s="220"/>
      <c r="BO180" s="220"/>
      <c r="BP180" s="221"/>
      <c r="BQ180" s="291">
        <f t="shared" si="5"/>
        <v>0</v>
      </c>
    </row>
    <row r="181" spans="1:69" x14ac:dyDescent="0.2">
      <c r="A181" s="467" t="str">
        <f>'0'!$A$4</f>
        <v>………………..</v>
      </c>
      <c r="B181" s="560">
        <f>'0'!$A$2</f>
        <v>46112</v>
      </c>
      <c r="C181" s="341" t="s">
        <v>1244</v>
      </c>
      <c r="D181" s="195"/>
      <c r="E181" s="14"/>
      <c r="F181" s="23"/>
      <c r="G181" s="14"/>
      <c r="H181" s="14"/>
      <c r="I181" s="14"/>
      <c r="J181" s="14"/>
      <c r="K181" s="14"/>
      <c r="L181" s="14"/>
      <c r="M181" s="14"/>
      <c r="N181" s="14"/>
      <c r="O181" s="98"/>
      <c r="P181" s="96"/>
      <c r="Q181" s="15"/>
      <c r="R181" s="96"/>
      <c r="S181" s="15"/>
      <c r="T181" s="15"/>
      <c r="U181" s="15"/>
      <c r="V181" s="15"/>
      <c r="W181" s="15"/>
      <c r="X181" s="97"/>
      <c r="Y181" s="16"/>
      <c r="Z181" s="15"/>
      <c r="AA181" s="15"/>
      <c r="AB181" s="96"/>
      <c r="AC181" s="97"/>
      <c r="AD181" s="15"/>
      <c r="AE181" s="15"/>
      <c r="AF181" s="15"/>
      <c r="AG181" s="15"/>
      <c r="AH181" s="15"/>
      <c r="AI181" s="15"/>
      <c r="AJ181" s="15"/>
      <c r="AK181" s="12"/>
      <c r="AL181" s="12"/>
      <c r="AM181" s="12"/>
      <c r="AN181" s="218"/>
      <c r="AO181" s="219"/>
      <c r="AP181" s="12"/>
      <c r="AQ181" s="12"/>
      <c r="AR181" s="12"/>
      <c r="AS181" s="12"/>
      <c r="AT181" s="12"/>
      <c r="AU181" s="12"/>
      <c r="AV181" s="12"/>
      <c r="AW181" s="607"/>
      <c r="AX181" s="607"/>
      <c r="AY181" s="12"/>
      <c r="AZ181" s="12"/>
      <c r="BA181" s="145">
        <f>SUMIFS('15'!$F:$F,'15'!$N:$N,'14'!BA$6,'15'!$M:$M,'14'!$D181)</f>
        <v>0</v>
      </c>
      <c r="BB181" s="146">
        <f>SUMIFS('15'!$F:$F,'15'!$N:$N,'14'!BB$6,'15'!$M:$M,'14'!$D181)</f>
        <v>0</v>
      </c>
      <c r="BC181" s="146">
        <f>SUMIFS('15'!$F:$F,'15'!$N:$N,'14'!BC$6,'15'!$M:$M,'14'!$D181)</f>
        <v>0</v>
      </c>
      <c r="BD181" s="146">
        <f>SUMIFS('15'!$J:$J,'15'!$M:$M,'14'!$D181)</f>
        <v>0</v>
      </c>
      <c r="BE181" s="146">
        <f>SUMIFS('15'!$K:$K,'15'!$M:$M,'14'!$D181)</f>
        <v>0</v>
      </c>
      <c r="BF181" s="220"/>
      <c r="BG181" s="220"/>
      <c r="BH181" s="220"/>
      <c r="BI181" s="220"/>
      <c r="BJ181" s="220"/>
      <c r="BK181" s="220"/>
      <c r="BL181" s="220"/>
      <c r="BM181" s="220"/>
      <c r="BN181" s="220"/>
      <c r="BO181" s="220"/>
      <c r="BP181" s="221"/>
      <c r="BQ181" s="291">
        <f t="shared" si="5"/>
        <v>0</v>
      </c>
    </row>
    <row r="182" spans="1:69" x14ac:dyDescent="0.2">
      <c r="A182" s="467" t="str">
        <f>'0'!$A$4</f>
        <v>………………..</v>
      </c>
      <c r="B182" s="560">
        <f>'0'!$A$2</f>
        <v>46112</v>
      </c>
      <c r="C182" s="341" t="s">
        <v>1244</v>
      </c>
      <c r="D182" s="195"/>
      <c r="E182" s="14"/>
      <c r="F182" s="23"/>
      <c r="G182" s="14"/>
      <c r="H182" s="14"/>
      <c r="I182" s="14"/>
      <c r="J182" s="14"/>
      <c r="K182" s="14"/>
      <c r="L182" s="14"/>
      <c r="M182" s="14"/>
      <c r="N182" s="14"/>
      <c r="O182" s="98"/>
      <c r="P182" s="96"/>
      <c r="Q182" s="15"/>
      <c r="R182" s="96"/>
      <c r="S182" s="15"/>
      <c r="T182" s="15"/>
      <c r="U182" s="15"/>
      <c r="V182" s="15"/>
      <c r="W182" s="15"/>
      <c r="X182" s="97"/>
      <c r="Y182" s="16"/>
      <c r="Z182" s="15"/>
      <c r="AA182" s="15"/>
      <c r="AB182" s="96"/>
      <c r="AC182" s="97"/>
      <c r="AD182" s="15"/>
      <c r="AE182" s="15"/>
      <c r="AF182" s="15"/>
      <c r="AG182" s="15"/>
      <c r="AH182" s="15"/>
      <c r="AI182" s="15"/>
      <c r="AJ182" s="15"/>
      <c r="AK182" s="12"/>
      <c r="AL182" s="12"/>
      <c r="AM182" s="12"/>
      <c r="AN182" s="218"/>
      <c r="AO182" s="219"/>
      <c r="AP182" s="12"/>
      <c r="AQ182" s="12"/>
      <c r="AR182" s="12"/>
      <c r="AS182" s="12"/>
      <c r="AT182" s="12"/>
      <c r="AU182" s="12"/>
      <c r="AV182" s="12"/>
      <c r="AW182" s="607"/>
      <c r="AX182" s="607"/>
      <c r="AY182" s="12"/>
      <c r="AZ182" s="12"/>
      <c r="BA182" s="145">
        <f>SUMIFS('15'!$F:$F,'15'!$N:$N,'14'!BA$6,'15'!$M:$M,'14'!$D182)</f>
        <v>0</v>
      </c>
      <c r="BB182" s="146">
        <f>SUMIFS('15'!$F:$F,'15'!$N:$N,'14'!BB$6,'15'!$M:$M,'14'!$D182)</f>
        <v>0</v>
      </c>
      <c r="BC182" s="146">
        <f>SUMIFS('15'!$F:$F,'15'!$N:$N,'14'!BC$6,'15'!$M:$M,'14'!$D182)</f>
        <v>0</v>
      </c>
      <c r="BD182" s="146">
        <f>SUMIFS('15'!$J:$J,'15'!$M:$M,'14'!$D182)</f>
        <v>0</v>
      </c>
      <c r="BE182" s="146">
        <f>SUMIFS('15'!$K:$K,'15'!$M:$M,'14'!$D182)</f>
        <v>0</v>
      </c>
      <c r="BF182" s="220"/>
      <c r="BG182" s="220"/>
      <c r="BH182" s="220"/>
      <c r="BI182" s="220"/>
      <c r="BJ182" s="220"/>
      <c r="BK182" s="220"/>
      <c r="BL182" s="220"/>
      <c r="BM182" s="220"/>
      <c r="BN182" s="220"/>
      <c r="BO182" s="220"/>
      <c r="BP182" s="221"/>
      <c r="BQ182" s="291">
        <f t="shared" si="5"/>
        <v>0</v>
      </c>
    </row>
    <row r="183" spans="1:69" x14ac:dyDescent="0.2">
      <c r="A183" s="467" t="str">
        <f>'0'!$A$4</f>
        <v>………………..</v>
      </c>
      <c r="B183" s="560">
        <f>'0'!$A$2</f>
        <v>46112</v>
      </c>
      <c r="C183" s="341" t="s">
        <v>1244</v>
      </c>
      <c r="D183" s="195"/>
      <c r="E183" s="14"/>
      <c r="F183" s="23"/>
      <c r="G183" s="14"/>
      <c r="H183" s="14"/>
      <c r="I183" s="14"/>
      <c r="J183" s="14"/>
      <c r="K183" s="14"/>
      <c r="L183" s="14"/>
      <c r="M183" s="14"/>
      <c r="N183" s="14"/>
      <c r="O183" s="98"/>
      <c r="P183" s="96"/>
      <c r="Q183" s="15"/>
      <c r="R183" s="96"/>
      <c r="S183" s="15"/>
      <c r="T183" s="15"/>
      <c r="U183" s="15"/>
      <c r="V183" s="15"/>
      <c r="W183" s="15"/>
      <c r="X183" s="97"/>
      <c r="Y183" s="16"/>
      <c r="Z183" s="15"/>
      <c r="AA183" s="15"/>
      <c r="AB183" s="96"/>
      <c r="AC183" s="97"/>
      <c r="AD183" s="15"/>
      <c r="AE183" s="15"/>
      <c r="AF183" s="15"/>
      <c r="AG183" s="15"/>
      <c r="AH183" s="15"/>
      <c r="AI183" s="15"/>
      <c r="AJ183" s="15"/>
      <c r="AK183" s="12"/>
      <c r="AL183" s="12"/>
      <c r="AM183" s="12"/>
      <c r="AN183" s="218"/>
      <c r="AO183" s="219"/>
      <c r="AP183" s="12"/>
      <c r="AQ183" s="12"/>
      <c r="AR183" s="12"/>
      <c r="AS183" s="12"/>
      <c r="AT183" s="12"/>
      <c r="AU183" s="12"/>
      <c r="AV183" s="12"/>
      <c r="AW183" s="607"/>
      <c r="AX183" s="607"/>
      <c r="AY183" s="12"/>
      <c r="AZ183" s="12"/>
      <c r="BA183" s="145">
        <f>SUMIFS('15'!$F:$F,'15'!$N:$N,'14'!BA$6,'15'!$M:$M,'14'!$D183)</f>
        <v>0</v>
      </c>
      <c r="BB183" s="146">
        <f>SUMIFS('15'!$F:$F,'15'!$N:$N,'14'!BB$6,'15'!$M:$M,'14'!$D183)</f>
        <v>0</v>
      </c>
      <c r="BC183" s="146">
        <f>SUMIFS('15'!$F:$F,'15'!$N:$N,'14'!BC$6,'15'!$M:$M,'14'!$D183)</f>
        <v>0</v>
      </c>
      <c r="BD183" s="146">
        <f>SUMIFS('15'!$J:$J,'15'!$M:$M,'14'!$D183)</f>
        <v>0</v>
      </c>
      <c r="BE183" s="146">
        <f>SUMIFS('15'!$K:$K,'15'!$M:$M,'14'!$D183)</f>
        <v>0</v>
      </c>
      <c r="BF183" s="220"/>
      <c r="BG183" s="220"/>
      <c r="BH183" s="220"/>
      <c r="BI183" s="220"/>
      <c r="BJ183" s="220"/>
      <c r="BK183" s="220"/>
      <c r="BL183" s="220"/>
      <c r="BM183" s="220"/>
      <c r="BN183" s="220"/>
      <c r="BO183" s="220"/>
      <c r="BP183" s="221"/>
      <c r="BQ183" s="291">
        <f t="shared" si="5"/>
        <v>0</v>
      </c>
    </row>
    <row r="184" spans="1:69" x14ac:dyDescent="0.2">
      <c r="A184" s="467" t="str">
        <f>'0'!$A$4</f>
        <v>………………..</v>
      </c>
      <c r="B184" s="560">
        <f>'0'!$A$2</f>
        <v>46112</v>
      </c>
      <c r="C184" s="341" t="s">
        <v>1244</v>
      </c>
      <c r="D184" s="195"/>
      <c r="E184" s="14"/>
      <c r="F184" s="23"/>
      <c r="G184" s="14"/>
      <c r="H184" s="14"/>
      <c r="I184" s="14"/>
      <c r="J184" s="14"/>
      <c r="K184" s="14"/>
      <c r="L184" s="14"/>
      <c r="M184" s="14"/>
      <c r="N184" s="14"/>
      <c r="O184" s="98"/>
      <c r="P184" s="96"/>
      <c r="Q184" s="15"/>
      <c r="R184" s="96"/>
      <c r="S184" s="15"/>
      <c r="T184" s="15"/>
      <c r="U184" s="15"/>
      <c r="V184" s="15"/>
      <c r="W184" s="15"/>
      <c r="X184" s="97"/>
      <c r="Y184" s="16"/>
      <c r="Z184" s="15"/>
      <c r="AA184" s="15"/>
      <c r="AB184" s="96"/>
      <c r="AC184" s="97"/>
      <c r="AD184" s="15"/>
      <c r="AE184" s="15"/>
      <c r="AF184" s="15"/>
      <c r="AG184" s="15"/>
      <c r="AH184" s="15"/>
      <c r="AI184" s="15"/>
      <c r="AJ184" s="15"/>
      <c r="AK184" s="12"/>
      <c r="AL184" s="12"/>
      <c r="AM184" s="12"/>
      <c r="AN184" s="218"/>
      <c r="AO184" s="219"/>
      <c r="AP184" s="12"/>
      <c r="AQ184" s="12"/>
      <c r="AR184" s="12"/>
      <c r="AS184" s="12"/>
      <c r="AT184" s="12"/>
      <c r="AU184" s="12"/>
      <c r="AV184" s="12"/>
      <c r="AW184" s="607"/>
      <c r="AX184" s="607"/>
      <c r="AY184" s="12"/>
      <c r="AZ184" s="12"/>
      <c r="BA184" s="145">
        <f>SUMIFS('15'!$F:$F,'15'!$N:$N,'14'!BA$6,'15'!$M:$M,'14'!$D184)</f>
        <v>0</v>
      </c>
      <c r="BB184" s="146">
        <f>SUMIFS('15'!$F:$F,'15'!$N:$N,'14'!BB$6,'15'!$M:$M,'14'!$D184)</f>
        <v>0</v>
      </c>
      <c r="BC184" s="146">
        <f>SUMIFS('15'!$F:$F,'15'!$N:$N,'14'!BC$6,'15'!$M:$M,'14'!$D184)</f>
        <v>0</v>
      </c>
      <c r="BD184" s="146">
        <f>SUMIFS('15'!$J:$J,'15'!$M:$M,'14'!$D184)</f>
        <v>0</v>
      </c>
      <c r="BE184" s="146">
        <f>SUMIFS('15'!$K:$K,'15'!$M:$M,'14'!$D184)</f>
        <v>0</v>
      </c>
      <c r="BF184" s="220"/>
      <c r="BG184" s="220"/>
      <c r="BH184" s="220"/>
      <c r="BI184" s="220"/>
      <c r="BJ184" s="220"/>
      <c r="BK184" s="220"/>
      <c r="BL184" s="220"/>
      <c r="BM184" s="220"/>
      <c r="BN184" s="220"/>
      <c r="BO184" s="220"/>
      <c r="BP184" s="221"/>
      <c r="BQ184" s="291">
        <f t="shared" si="5"/>
        <v>0</v>
      </c>
    </row>
    <row r="185" spans="1:69" x14ac:dyDescent="0.2">
      <c r="A185" s="467" t="str">
        <f>'0'!$A$4</f>
        <v>………………..</v>
      </c>
      <c r="B185" s="560">
        <f>'0'!$A$2</f>
        <v>46112</v>
      </c>
      <c r="C185" s="341" t="s">
        <v>1244</v>
      </c>
      <c r="D185" s="195"/>
      <c r="E185" s="14"/>
      <c r="F185" s="23"/>
      <c r="G185" s="14"/>
      <c r="H185" s="14"/>
      <c r="I185" s="14"/>
      <c r="J185" s="14"/>
      <c r="K185" s="14"/>
      <c r="L185" s="14"/>
      <c r="M185" s="14"/>
      <c r="N185" s="14"/>
      <c r="O185" s="98"/>
      <c r="P185" s="96"/>
      <c r="Q185" s="15"/>
      <c r="R185" s="96"/>
      <c r="S185" s="15"/>
      <c r="T185" s="15"/>
      <c r="U185" s="15"/>
      <c r="V185" s="15"/>
      <c r="W185" s="15"/>
      <c r="X185" s="97"/>
      <c r="Y185" s="16"/>
      <c r="Z185" s="15"/>
      <c r="AA185" s="15"/>
      <c r="AB185" s="96"/>
      <c r="AC185" s="97"/>
      <c r="AD185" s="15"/>
      <c r="AE185" s="15"/>
      <c r="AF185" s="15"/>
      <c r="AG185" s="15"/>
      <c r="AH185" s="15"/>
      <c r="AI185" s="15"/>
      <c r="AJ185" s="15"/>
      <c r="AK185" s="12"/>
      <c r="AL185" s="12"/>
      <c r="AM185" s="12"/>
      <c r="AN185" s="218"/>
      <c r="AO185" s="219"/>
      <c r="AP185" s="12"/>
      <c r="AQ185" s="12"/>
      <c r="AR185" s="12"/>
      <c r="AS185" s="12"/>
      <c r="AT185" s="12"/>
      <c r="AU185" s="12"/>
      <c r="AV185" s="12"/>
      <c r="AW185" s="607"/>
      <c r="AX185" s="607"/>
      <c r="AY185" s="12"/>
      <c r="AZ185" s="12"/>
      <c r="BA185" s="145">
        <f>SUMIFS('15'!$F:$F,'15'!$N:$N,'14'!BA$6,'15'!$M:$M,'14'!$D185)</f>
        <v>0</v>
      </c>
      <c r="BB185" s="146">
        <f>SUMIFS('15'!$F:$F,'15'!$N:$N,'14'!BB$6,'15'!$M:$M,'14'!$D185)</f>
        <v>0</v>
      </c>
      <c r="BC185" s="146">
        <f>SUMIFS('15'!$F:$F,'15'!$N:$N,'14'!BC$6,'15'!$M:$M,'14'!$D185)</f>
        <v>0</v>
      </c>
      <c r="BD185" s="146">
        <f>SUMIFS('15'!$J:$J,'15'!$M:$M,'14'!$D185)</f>
        <v>0</v>
      </c>
      <c r="BE185" s="146">
        <f>SUMIFS('15'!$K:$K,'15'!$M:$M,'14'!$D185)</f>
        <v>0</v>
      </c>
      <c r="BF185" s="220"/>
      <c r="BG185" s="220"/>
      <c r="BH185" s="220"/>
      <c r="BI185" s="220"/>
      <c r="BJ185" s="220"/>
      <c r="BK185" s="220"/>
      <c r="BL185" s="220"/>
      <c r="BM185" s="220"/>
      <c r="BN185" s="220"/>
      <c r="BO185" s="220"/>
      <c r="BP185" s="221"/>
      <c r="BQ185" s="291">
        <f t="shared" si="5"/>
        <v>0</v>
      </c>
    </row>
    <row r="186" spans="1:69" x14ac:dyDescent="0.2">
      <c r="A186" s="467" t="str">
        <f>'0'!$A$4</f>
        <v>………………..</v>
      </c>
      <c r="B186" s="560">
        <f>'0'!$A$2</f>
        <v>46112</v>
      </c>
      <c r="C186" s="341" t="s">
        <v>1244</v>
      </c>
      <c r="D186" s="195"/>
      <c r="E186" s="14"/>
      <c r="F186" s="23"/>
      <c r="G186" s="14"/>
      <c r="H186" s="14"/>
      <c r="I186" s="14"/>
      <c r="J186" s="14"/>
      <c r="K186" s="14"/>
      <c r="L186" s="14"/>
      <c r="M186" s="14"/>
      <c r="N186" s="14"/>
      <c r="O186" s="98"/>
      <c r="P186" s="96"/>
      <c r="Q186" s="15"/>
      <c r="R186" s="96"/>
      <c r="S186" s="15"/>
      <c r="T186" s="15"/>
      <c r="U186" s="15"/>
      <c r="V186" s="15"/>
      <c r="W186" s="15"/>
      <c r="X186" s="97"/>
      <c r="Y186" s="16"/>
      <c r="Z186" s="15"/>
      <c r="AA186" s="15"/>
      <c r="AB186" s="96"/>
      <c r="AC186" s="97"/>
      <c r="AD186" s="15"/>
      <c r="AE186" s="15"/>
      <c r="AF186" s="15"/>
      <c r="AG186" s="15"/>
      <c r="AH186" s="15"/>
      <c r="AI186" s="15"/>
      <c r="AJ186" s="15"/>
      <c r="AK186" s="12"/>
      <c r="AL186" s="12"/>
      <c r="AM186" s="12"/>
      <c r="AN186" s="218"/>
      <c r="AO186" s="219"/>
      <c r="AP186" s="12"/>
      <c r="AQ186" s="12"/>
      <c r="AR186" s="12"/>
      <c r="AS186" s="12"/>
      <c r="AT186" s="12"/>
      <c r="AU186" s="12"/>
      <c r="AV186" s="12"/>
      <c r="AW186" s="607"/>
      <c r="AX186" s="607"/>
      <c r="AY186" s="12"/>
      <c r="AZ186" s="12"/>
      <c r="BA186" s="145">
        <f>SUMIFS('15'!$F:$F,'15'!$N:$N,'14'!BA$6,'15'!$M:$M,'14'!$D186)</f>
        <v>0</v>
      </c>
      <c r="BB186" s="146">
        <f>SUMIFS('15'!$F:$F,'15'!$N:$N,'14'!BB$6,'15'!$M:$M,'14'!$D186)</f>
        <v>0</v>
      </c>
      <c r="BC186" s="146">
        <f>SUMIFS('15'!$F:$F,'15'!$N:$N,'14'!BC$6,'15'!$M:$M,'14'!$D186)</f>
        <v>0</v>
      </c>
      <c r="BD186" s="146">
        <f>SUMIFS('15'!$J:$J,'15'!$M:$M,'14'!$D186)</f>
        <v>0</v>
      </c>
      <c r="BE186" s="146">
        <f>SUMIFS('15'!$K:$K,'15'!$M:$M,'14'!$D186)</f>
        <v>0</v>
      </c>
      <c r="BF186" s="220"/>
      <c r="BG186" s="220"/>
      <c r="BH186" s="220"/>
      <c r="BI186" s="220"/>
      <c r="BJ186" s="220"/>
      <c r="BK186" s="220"/>
      <c r="BL186" s="220"/>
      <c r="BM186" s="220"/>
      <c r="BN186" s="220"/>
      <c r="BO186" s="220"/>
      <c r="BP186" s="221"/>
      <c r="BQ186" s="291">
        <f t="shared" si="5"/>
        <v>0</v>
      </c>
    </row>
    <row r="187" spans="1:69" x14ac:dyDescent="0.2">
      <c r="A187" s="467" t="str">
        <f>'0'!$A$4</f>
        <v>………………..</v>
      </c>
      <c r="B187" s="560">
        <f>'0'!$A$2</f>
        <v>46112</v>
      </c>
      <c r="C187" s="341" t="s">
        <v>1244</v>
      </c>
      <c r="D187" s="195"/>
      <c r="E187" s="14"/>
      <c r="F187" s="23"/>
      <c r="G187" s="14"/>
      <c r="H187" s="14"/>
      <c r="I187" s="14"/>
      <c r="J187" s="14"/>
      <c r="K187" s="14"/>
      <c r="L187" s="14"/>
      <c r="M187" s="14"/>
      <c r="N187" s="14"/>
      <c r="O187" s="98"/>
      <c r="P187" s="96"/>
      <c r="Q187" s="15"/>
      <c r="R187" s="96"/>
      <c r="S187" s="15"/>
      <c r="T187" s="15"/>
      <c r="U187" s="15"/>
      <c r="V187" s="15"/>
      <c r="W187" s="15"/>
      <c r="X187" s="97"/>
      <c r="Y187" s="16"/>
      <c r="Z187" s="15"/>
      <c r="AA187" s="15"/>
      <c r="AB187" s="96"/>
      <c r="AC187" s="97"/>
      <c r="AD187" s="15"/>
      <c r="AE187" s="15"/>
      <c r="AF187" s="15"/>
      <c r="AG187" s="15"/>
      <c r="AH187" s="15"/>
      <c r="AI187" s="15"/>
      <c r="AJ187" s="15"/>
      <c r="AK187" s="12"/>
      <c r="AL187" s="12"/>
      <c r="AM187" s="12"/>
      <c r="AN187" s="218"/>
      <c r="AO187" s="219"/>
      <c r="AP187" s="12"/>
      <c r="AQ187" s="12"/>
      <c r="AR187" s="12"/>
      <c r="AS187" s="12"/>
      <c r="AT187" s="12"/>
      <c r="AU187" s="12"/>
      <c r="AV187" s="12"/>
      <c r="AW187" s="607"/>
      <c r="AX187" s="607"/>
      <c r="AY187" s="12"/>
      <c r="AZ187" s="12"/>
      <c r="BA187" s="145">
        <f>SUMIFS('15'!$F:$F,'15'!$N:$N,'14'!BA$6,'15'!$M:$M,'14'!$D187)</f>
        <v>0</v>
      </c>
      <c r="BB187" s="146">
        <f>SUMIFS('15'!$F:$F,'15'!$N:$N,'14'!BB$6,'15'!$M:$M,'14'!$D187)</f>
        <v>0</v>
      </c>
      <c r="BC187" s="146">
        <f>SUMIFS('15'!$F:$F,'15'!$N:$N,'14'!BC$6,'15'!$M:$M,'14'!$D187)</f>
        <v>0</v>
      </c>
      <c r="BD187" s="146">
        <f>SUMIFS('15'!$J:$J,'15'!$M:$M,'14'!$D187)</f>
        <v>0</v>
      </c>
      <c r="BE187" s="146">
        <f>SUMIFS('15'!$K:$K,'15'!$M:$M,'14'!$D187)</f>
        <v>0</v>
      </c>
      <c r="BF187" s="220"/>
      <c r="BG187" s="220"/>
      <c r="BH187" s="220"/>
      <c r="BI187" s="220"/>
      <c r="BJ187" s="220"/>
      <c r="BK187" s="220"/>
      <c r="BL187" s="220"/>
      <c r="BM187" s="220"/>
      <c r="BN187" s="220"/>
      <c r="BO187" s="220"/>
      <c r="BP187" s="221"/>
      <c r="BQ187" s="291">
        <f t="shared" si="5"/>
        <v>0</v>
      </c>
    </row>
    <row r="188" spans="1:69" x14ac:dyDescent="0.2">
      <c r="A188" s="467" t="str">
        <f>'0'!$A$4</f>
        <v>………………..</v>
      </c>
      <c r="B188" s="560">
        <f>'0'!$A$2</f>
        <v>46112</v>
      </c>
      <c r="C188" s="341" t="s">
        <v>1244</v>
      </c>
      <c r="D188" s="195"/>
      <c r="E188" s="14"/>
      <c r="F188" s="23"/>
      <c r="G188" s="14"/>
      <c r="H188" s="14"/>
      <c r="I188" s="14"/>
      <c r="J188" s="14"/>
      <c r="K188" s="14"/>
      <c r="L188" s="14"/>
      <c r="M188" s="14"/>
      <c r="N188" s="14"/>
      <c r="O188" s="98"/>
      <c r="P188" s="96"/>
      <c r="Q188" s="15"/>
      <c r="R188" s="96"/>
      <c r="S188" s="15"/>
      <c r="T188" s="15"/>
      <c r="U188" s="15"/>
      <c r="V188" s="15"/>
      <c r="W188" s="15"/>
      <c r="X188" s="97"/>
      <c r="Y188" s="16"/>
      <c r="Z188" s="15"/>
      <c r="AA188" s="15"/>
      <c r="AB188" s="96"/>
      <c r="AC188" s="97"/>
      <c r="AD188" s="15"/>
      <c r="AE188" s="15"/>
      <c r="AF188" s="15"/>
      <c r="AG188" s="15"/>
      <c r="AH188" s="15"/>
      <c r="AI188" s="15"/>
      <c r="AJ188" s="15"/>
      <c r="AK188" s="12"/>
      <c r="AL188" s="12"/>
      <c r="AM188" s="12"/>
      <c r="AN188" s="218"/>
      <c r="AO188" s="219"/>
      <c r="AP188" s="12"/>
      <c r="AQ188" s="12"/>
      <c r="AR188" s="12"/>
      <c r="AS188" s="12"/>
      <c r="AT188" s="12"/>
      <c r="AU188" s="12"/>
      <c r="AV188" s="12"/>
      <c r="AW188" s="607"/>
      <c r="AX188" s="607"/>
      <c r="AY188" s="12"/>
      <c r="AZ188" s="12"/>
      <c r="BA188" s="145">
        <f>SUMIFS('15'!$F:$F,'15'!$N:$N,'14'!BA$6,'15'!$M:$M,'14'!$D188)</f>
        <v>0</v>
      </c>
      <c r="BB188" s="146">
        <f>SUMIFS('15'!$F:$F,'15'!$N:$N,'14'!BB$6,'15'!$M:$M,'14'!$D188)</f>
        <v>0</v>
      </c>
      <c r="BC188" s="146">
        <f>SUMIFS('15'!$F:$F,'15'!$N:$N,'14'!BC$6,'15'!$M:$M,'14'!$D188)</f>
        <v>0</v>
      </c>
      <c r="BD188" s="146">
        <f>SUMIFS('15'!$J:$J,'15'!$M:$M,'14'!$D188)</f>
        <v>0</v>
      </c>
      <c r="BE188" s="146">
        <f>SUMIFS('15'!$K:$K,'15'!$M:$M,'14'!$D188)</f>
        <v>0</v>
      </c>
      <c r="BF188" s="220"/>
      <c r="BG188" s="220"/>
      <c r="BH188" s="220"/>
      <c r="BI188" s="220"/>
      <c r="BJ188" s="220"/>
      <c r="BK188" s="220"/>
      <c r="BL188" s="220"/>
      <c r="BM188" s="220"/>
      <c r="BN188" s="220"/>
      <c r="BO188" s="220"/>
      <c r="BP188" s="221"/>
      <c r="BQ188" s="291">
        <f t="shared" si="5"/>
        <v>0</v>
      </c>
    </row>
    <row r="189" spans="1:69" x14ac:dyDescent="0.2">
      <c r="A189" s="467" t="str">
        <f>'0'!$A$4</f>
        <v>………………..</v>
      </c>
      <c r="B189" s="560">
        <f>'0'!$A$2</f>
        <v>46112</v>
      </c>
      <c r="C189" s="341" t="s">
        <v>1244</v>
      </c>
      <c r="D189" s="195"/>
      <c r="E189" s="14"/>
      <c r="F189" s="23"/>
      <c r="G189" s="14"/>
      <c r="H189" s="14"/>
      <c r="I189" s="14"/>
      <c r="J189" s="14"/>
      <c r="K189" s="14"/>
      <c r="L189" s="14"/>
      <c r="M189" s="14"/>
      <c r="N189" s="14"/>
      <c r="O189" s="98"/>
      <c r="P189" s="96"/>
      <c r="Q189" s="15"/>
      <c r="R189" s="96"/>
      <c r="S189" s="15"/>
      <c r="T189" s="15"/>
      <c r="U189" s="15"/>
      <c r="V189" s="15"/>
      <c r="W189" s="15"/>
      <c r="X189" s="97"/>
      <c r="Y189" s="16"/>
      <c r="Z189" s="15"/>
      <c r="AA189" s="15"/>
      <c r="AB189" s="96"/>
      <c r="AC189" s="97"/>
      <c r="AD189" s="15"/>
      <c r="AE189" s="15"/>
      <c r="AF189" s="15"/>
      <c r="AG189" s="15"/>
      <c r="AH189" s="15"/>
      <c r="AI189" s="15"/>
      <c r="AJ189" s="15"/>
      <c r="AK189" s="12"/>
      <c r="AL189" s="12"/>
      <c r="AM189" s="12"/>
      <c r="AN189" s="218"/>
      <c r="AO189" s="219"/>
      <c r="AP189" s="12"/>
      <c r="AQ189" s="12"/>
      <c r="AR189" s="12"/>
      <c r="AS189" s="12"/>
      <c r="AT189" s="12"/>
      <c r="AU189" s="12"/>
      <c r="AV189" s="12"/>
      <c r="AW189" s="607"/>
      <c r="AX189" s="607"/>
      <c r="AY189" s="12"/>
      <c r="AZ189" s="12"/>
      <c r="BA189" s="145">
        <f>SUMIFS('15'!$F:$F,'15'!$N:$N,'14'!BA$6,'15'!$M:$M,'14'!$D189)</f>
        <v>0</v>
      </c>
      <c r="BB189" s="146">
        <f>SUMIFS('15'!$F:$F,'15'!$N:$N,'14'!BB$6,'15'!$M:$M,'14'!$D189)</f>
        <v>0</v>
      </c>
      <c r="BC189" s="146">
        <f>SUMIFS('15'!$F:$F,'15'!$N:$N,'14'!BC$6,'15'!$M:$M,'14'!$D189)</f>
        <v>0</v>
      </c>
      <c r="BD189" s="146">
        <f>SUMIFS('15'!$J:$J,'15'!$M:$M,'14'!$D189)</f>
        <v>0</v>
      </c>
      <c r="BE189" s="146">
        <f>SUMIFS('15'!$K:$K,'15'!$M:$M,'14'!$D189)</f>
        <v>0</v>
      </c>
      <c r="BF189" s="220"/>
      <c r="BG189" s="220"/>
      <c r="BH189" s="220"/>
      <c r="BI189" s="220"/>
      <c r="BJ189" s="220"/>
      <c r="BK189" s="220"/>
      <c r="BL189" s="220"/>
      <c r="BM189" s="220"/>
      <c r="BN189" s="220"/>
      <c r="BO189" s="220"/>
      <c r="BP189" s="221"/>
      <c r="BQ189" s="291">
        <f t="shared" si="5"/>
        <v>0</v>
      </c>
    </row>
    <row r="190" spans="1:69" x14ac:dyDescent="0.2">
      <c r="A190" s="467" t="str">
        <f>'0'!$A$4</f>
        <v>………………..</v>
      </c>
      <c r="B190" s="560">
        <f>'0'!$A$2</f>
        <v>46112</v>
      </c>
      <c r="C190" s="341" t="s">
        <v>1244</v>
      </c>
      <c r="D190" s="195"/>
      <c r="E190" s="14"/>
      <c r="F190" s="23"/>
      <c r="G190" s="14"/>
      <c r="H190" s="14"/>
      <c r="I190" s="14"/>
      <c r="J190" s="14"/>
      <c r="K190" s="14"/>
      <c r="L190" s="14"/>
      <c r="M190" s="14"/>
      <c r="N190" s="14"/>
      <c r="O190" s="98"/>
      <c r="P190" s="96"/>
      <c r="Q190" s="15"/>
      <c r="R190" s="96"/>
      <c r="S190" s="15"/>
      <c r="T190" s="15"/>
      <c r="U190" s="15"/>
      <c r="V190" s="15"/>
      <c r="W190" s="15"/>
      <c r="X190" s="97"/>
      <c r="Y190" s="16"/>
      <c r="Z190" s="15"/>
      <c r="AA190" s="15"/>
      <c r="AB190" s="96"/>
      <c r="AC190" s="97"/>
      <c r="AD190" s="15"/>
      <c r="AE190" s="15"/>
      <c r="AF190" s="15"/>
      <c r="AG190" s="15"/>
      <c r="AH190" s="15"/>
      <c r="AI190" s="15"/>
      <c r="AJ190" s="15"/>
      <c r="AK190" s="12"/>
      <c r="AL190" s="12"/>
      <c r="AM190" s="12"/>
      <c r="AN190" s="218"/>
      <c r="AO190" s="219"/>
      <c r="AP190" s="12"/>
      <c r="AQ190" s="12"/>
      <c r="AR190" s="12"/>
      <c r="AS190" s="12"/>
      <c r="AT190" s="12"/>
      <c r="AU190" s="12"/>
      <c r="AV190" s="12"/>
      <c r="AW190" s="607"/>
      <c r="AX190" s="607"/>
      <c r="AY190" s="12"/>
      <c r="AZ190" s="12"/>
      <c r="BA190" s="145">
        <f>SUMIFS('15'!$F:$F,'15'!$N:$N,'14'!BA$6,'15'!$M:$M,'14'!$D190)</f>
        <v>0</v>
      </c>
      <c r="BB190" s="146">
        <f>SUMIFS('15'!$F:$F,'15'!$N:$N,'14'!BB$6,'15'!$M:$M,'14'!$D190)</f>
        <v>0</v>
      </c>
      <c r="BC190" s="146">
        <f>SUMIFS('15'!$F:$F,'15'!$N:$N,'14'!BC$6,'15'!$M:$M,'14'!$D190)</f>
        <v>0</v>
      </c>
      <c r="BD190" s="146">
        <f>SUMIFS('15'!$J:$J,'15'!$M:$M,'14'!$D190)</f>
        <v>0</v>
      </c>
      <c r="BE190" s="146">
        <f>SUMIFS('15'!$K:$K,'15'!$M:$M,'14'!$D190)</f>
        <v>0</v>
      </c>
      <c r="BF190" s="220"/>
      <c r="BG190" s="220"/>
      <c r="BH190" s="220"/>
      <c r="BI190" s="220"/>
      <c r="BJ190" s="220"/>
      <c r="BK190" s="220"/>
      <c r="BL190" s="220"/>
      <c r="BM190" s="220"/>
      <c r="BN190" s="220"/>
      <c r="BO190" s="220"/>
      <c r="BP190" s="221"/>
      <c r="BQ190" s="291">
        <f t="shared" si="5"/>
        <v>0</v>
      </c>
    </row>
    <row r="191" spans="1:69" x14ac:dyDescent="0.2">
      <c r="A191" s="467" t="str">
        <f>'0'!$A$4</f>
        <v>………………..</v>
      </c>
      <c r="B191" s="560">
        <f>'0'!$A$2</f>
        <v>46112</v>
      </c>
      <c r="C191" s="341" t="s">
        <v>1244</v>
      </c>
      <c r="D191" s="195"/>
      <c r="E191" s="14"/>
      <c r="F191" s="23"/>
      <c r="G191" s="14"/>
      <c r="H191" s="14"/>
      <c r="I191" s="14"/>
      <c r="J191" s="14"/>
      <c r="K191" s="14"/>
      <c r="L191" s="14"/>
      <c r="M191" s="14"/>
      <c r="N191" s="14"/>
      <c r="O191" s="98"/>
      <c r="P191" s="96"/>
      <c r="Q191" s="15"/>
      <c r="R191" s="96"/>
      <c r="S191" s="15"/>
      <c r="T191" s="15"/>
      <c r="U191" s="15"/>
      <c r="V191" s="15"/>
      <c r="W191" s="15"/>
      <c r="X191" s="97"/>
      <c r="Y191" s="16"/>
      <c r="Z191" s="15"/>
      <c r="AA191" s="15"/>
      <c r="AB191" s="96"/>
      <c r="AC191" s="97"/>
      <c r="AD191" s="15"/>
      <c r="AE191" s="15"/>
      <c r="AF191" s="15"/>
      <c r="AG191" s="15"/>
      <c r="AH191" s="15"/>
      <c r="AI191" s="15"/>
      <c r="AJ191" s="15"/>
      <c r="AK191" s="12"/>
      <c r="AL191" s="12"/>
      <c r="AM191" s="12"/>
      <c r="AN191" s="218"/>
      <c r="AO191" s="219"/>
      <c r="AP191" s="12"/>
      <c r="AQ191" s="12"/>
      <c r="AR191" s="12"/>
      <c r="AS191" s="12"/>
      <c r="AT191" s="12"/>
      <c r="AU191" s="12"/>
      <c r="AV191" s="12"/>
      <c r="AW191" s="607"/>
      <c r="AX191" s="607"/>
      <c r="AY191" s="12"/>
      <c r="AZ191" s="12"/>
      <c r="BA191" s="145">
        <f>SUMIFS('15'!$F:$F,'15'!$N:$N,'14'!BA$6,'15'!$M:$M,'14'!$D191)</f>
        <v>0</v>
      </c>
      <c r="BB191" s="146">
        <f>SUMIFS('15'!$F:$F,'15'!$N:$N,'14'!BB$6,'15'!$M:$M,'14'!$D191)</f>
        <v>0</v>
      </c>
      <c r="BC191" s="146">
        <f>SUMIFS('15'!$F:$F,'15'!$N:$N,'14'!BC$6,'15'!$M:$M,'14'!$D191)</f>
        <v>0</v>
      </c>
      <c r="BD191" s="146">
        <f>SUMIFS('15'!$J:$J,'15'!$M:$M,'14'!$D191)</f>
        <v>0</v>
      </c>
      <c r="BE191" s="146">
        <f>SUMIFS('15'!$K:$K,'15'!$M:$M,'14'!$D191)</f>
        <v>0</v>
      </c>
      <c r="BF191" s="220"/>
      <c r="BG191" s="220"/>
      <c r="BH191" s="220"/>
      <c r="BI191" s="220"/>
      <c r="BJ191" s="220"/>
      <c r="BK191" s="220"/>
      <c r="BL191" s="220"/>
      <c r="BM191" s="220"/>
      <c r="BN191" s="220"/>
      <c r="BO191" s="220"/>
      <c r="BP191" s="221"/>
      <c r="BQ191" s="291">
        <f t="shared" si="5"/>
        <v>0</v>
      </c>
    </row>
    <row r="192" spans="1:69" x14ac:dyDescent="0.2">
      <c r="A192" s="467" t="str">
        <f>'0'!$A$4</f>
        <v>………………..</v>
      </c>
      <c r="B192" s="560">
        <f>'0'!$A$2</f>
        <v>46112</v>
      </c>
      <c r="C192" s="341" t="s">
        <v>1244</v>
      </c>
      <c r="D192" s="195"/>
      <c r="E192" s="14"/>
      <c r="F192" s="23"/>
      <c r="G192" s="14"/>
      <c r="H192" s="14"/>
      <c r="I192" s="14"/>
      <c r="J192" s="14"/>
      <c r="K192" s="14"/>
      <c r="L192" s="14"/>
      <c r="M192" s="14"/>
      <c r="N192" s="14"/>
      <c r="O192" s="98"/>
      <c r="P192" s="96"/>
      <c r="Q192" s="15"/>
      <c r="R192" s="96"/>
      <c r="S192" s="15"/>
      <c r="T192" s="15"/>
      <c r="U192" s="15"/>
      <c r="V192" s="15"/>
      <c r="W192" s="15"/>
      <c r="X192" s="97"/>
      <c r="Y192" s="16"/>
      <c r="Z192" s="15"/>
      <c r="AA192" s="15"/>
      <c r="AB192" s="96"/>
      <c r="AC192" s="97"/>
      <c r="AD192" s="15"/>
      <c r="AE192" s="15"/>
      <c r="AF192" s="15"/>
      <c r="AG192" s="15"/>
      <c r="AH192" s="15"/>
      <c r="AI192" s="15"/>
      <c r="AJ192" s="15"/>
      <c r="AK192" s="12"/>
      <c r="AL192" s="12"/>
      <c r="AM192" s="12"/>
      <c r="AN192" s="218"/>
      <c r="AO192" s="219"/>
      <c r="AP192" s="12"/>
      <c r="AQ192" s="12"/>
      <c r="AR192" s="12"/>
      <c r="AS192" s="12"/>
      <c r="AT192" s="12"/>
      <c r="AU192" s="12"/>
      <c r="AV192" s="12"/>
      <c r="AW192" s="607"/>
      <c r="AX192" s="607"/>
      <c r="AY192" s="12"/>
      <c r="AZ192" s="12"/>
      <c r="BA192" s="145">
        <f>SUMIFS('15'!$F:$F,'15'!$N:$N,'14'!BA$6,'15'!$M:$M,'14'!$D192)</f>
        <v>0</v>
      </c>
      <c r="BB192" s="146">
        <f>SUMIFS('15'!$F:$F,'15'!$N:$N,'14'!BB$6,'15'!$M:$M,'14'!$D192)</f>
        <v>0</v>
      </c>
      <c r="BC192" s="146">
        <f>SUMIFS('15'!$F:$F,'15'!$N:$N,'14'!BC$6,'15'!$M:$M,'14'!$D192)</f>
        <v>0</v>
      </c>
      <c r="BD192" s="146">
        <f>SUMIFS('15'!$J:$J,'15'!$M:$M,'14'!$D192)</f>
        <v>0</v>
      </c>
      <c r="BE192" s="146">
        <f>SUMIFS('15'!$K:$K,'15'!$M:$M,'14'!$D192)</f>
        <v>0</v>
      </c>
      <c r="BF192" s="220"/>
      <c r="BG192" s="220"/>
      <c r="BH192" s="220"/>
      <c r="BI192" s="220"/>
      <c r="BJ192" s="220"/>
      <c r="BK192" s="220"/>
      <c r="BL192" s="220"/>
      <c r="BM192" s="220"/>
      <c r="BN192" s="220"/>
      <c r="BO192" s="220"/>
      <c r="BP192" s="221"/>
      <c r="BQ192" s="291">
        <f t="shared" si="5"/>
        <v>0</v>
      </c>
    </row>
    <row r="193" spans="1:69" x14ac:dyDescent="0.2">
      <c r="A193" s="467" t="str">
        <f>'0'!$A$4</f>
        <v>………………..</v>
      </c>
      <c r="B193" s="560">
        <f>'0'!$A$2</f>
        <v>46112</v>
      </c>
      <c r="C193" s="341" t="s">
        <v>1244</v>
      </c>
      <c r="D193" s="195"/>
      <c r="E193" s="14"/>
      <c r="F193" s="23"/>
      <c r="G193" s="14"/>
      <c r="H193" s="14"/>
      <c r="I193" s="14"/>
      <c r="J193" s="14"/>
      <c r="K193" s="14"/>
      <c r="L193" s="14"/>
      <c r="M193" s="14"/>
      <c r="N193" s="14"/>
      <c r="O193" s="98"/>
      <c r="P193" s="96"/>
      <c r="Q193" s="15"/>
      <c r="R193" s="96"/>
      <c r="S193" s="15"/>
      <c r="T193" s="15"/>
      <c r="U193" s="15"/>
      <c r="V193" s="15"/>
      <c r="W193" s="15"/>
      <c r="X193" s="97"/>
      <c r="Y193" s="16"/>
      <c r="Z193" s="15"/>
      <c r="AA193" s="15"/>
      <c r="AB193" s="96"/>
      <c r="AC193" s="97"/>
      <c r="AD193" s="15"/>
      <c r="AE193" s="15"/>
      <c r="AF193" s="15"/>
      <c r="AG193" s="15"/>
      <c r="AH193" s="15"/>
      <c r="AI193" s="15"/>
      <c r="AJ193" s="15"/>
      <c r="AK193" s="12"/>
      <c r="AL193" s="12"/>
      <c r="AM193" s="12"/>
      <c r="AN193" s="218"/>
      <c r="AO193" s="219"/>
      <c r="AP193" s="12"/>
      <c r="AQ193" s="12"/>
      <c r="AR193" s="12"/>
      <c r="AS193" s="12"/>
      <c r="AT193" s="12"/>
      <c r="AU193" s="12"/>
      <c r="AV193" s="12"/>
      <c r="AW193" s="607"/>
      <c r="AX193" s="607"/>
      <c r="AY193" s="12"/>
      <c r="AZ193" s="12"/>
      <c r="BA193" s="145">
        <f>SUMIFS('15'!$F:$F,'15'!$N:$N,'14'!BA$6,'15'!$M:$M,'14'!$D193)</f>
        <v>0</v>
      </c>
      <c r="BB193" s="146">
        <f>SUMIFS('15'!$F:$F,'15'!$N:$N,'14'!BB$6,'15'!$M:$M,'14'!$D193)</f>
        <v>0</v>
      </c>
      <c r="BC193" s="146">
        <f>SUMIFS('15'!$F:$F,'15'!$N:$N,'14'!BC$6,'15'!$M:$M,'14'!$D193)</f>
        <v>0</v>
      </c>
      <c r="BD193" s="146">
        <f>SUMIFS('15'!$J:$J,'15'!$M:$M,'14'!$D193)</f>
        <v>0</v>
      </c>
      <c r="BE193" s="146">
        <f>SUMIFS('15'!$K:$K,'15'!$M:$M,'14'!$D193)</f>
        <v>0</v>
      </c>
      <c r="BF193" s="220"/>
      <c r="BG193" s="220"/>
      <c r="BH193" s="220"/>
      <c r="BI193" s="220"/>
      <c r="BJ193" s="220"/>
      <c r="BK193" s="220"/>
      <c r="BL193" s="220"/>
      <c r="BM193" s="220"/>
      <c r="BN193" s="220"/>
      <c r="BO193" s="220"/>
      <c r="BP193" s="221"/>
      <c r="BQ193" s="291">
        <f t="shared" si="5"/>
        <v>0</v>
      </c>
    </row>
    <row r="194" spans="1:69" x14ac:dyDescent="0.2">
      <c r="A194" s="467" t="str">
        <f>'0'!$A$4</f>
        <v>………………..</v>
      </c>
      <c r="B194" s="560">
        <f>'0'!$A$2</f>
        <v>46112</v>
      </c>
      <c r="C194" s="341" t="s">
        <v>1244</v>
      </c>
      <c r="D194" s="195"/>
      <c r="E194" s="14"/>
      <c r="F194" s="23"/>
      <c r="G194" s="14"/>
      <c r="H194" s="14"/>
      <c r="I194" s="14"/>
      <c r="J194" s="14"/>
      <c r="K194" s="14"/>
      <c r="L194" s="14"/>
      <c r="M194" s="14"/>
      <c r="N194" s="14"/>
      <c r="O194" s="98"/>
      <c r="P194" s="96"/>
      <c r="Q194" s="15"/>
      <c r="R194" s="96"/>
      <c r="S194" s="15"/>
      <c r="T194" s="15"/>
      <c r="U194" s="15"/>
      <c r="V194" s="15"/>
      <c r="W194" s="15"/>
      <c r="X194" s="97"/>
      <c r="Y194" s="16"/>
      <c r="Z194" s="15"/>
      <c r="AA194" s="15"/>
      <c r="AB194" s="96"/>
      <c r="AC194" s="97"/>
      <c r="AD194" s="15"/>
      <c r="AE194" s="15"/>
      <c r="AF194" s="15"/>
      <c r="AG194" s="15"/>
      <c r="AH194" s="15"/>
      <c r="AI194" s="15"/>
      <c r="AJ194" s="15"/>
      <c r="AK194" s="12"/>
      <c r="AL194" s="12"/>
      <c r="AM194" s="12"/>
      <c r="AN194" s="218"/>
      <c r="AO194" s="219"/>
      <c r="AP194" s="12"/>
      <c r="AQ194" s="12"/>
      <c r="AR194" s="12"/>
      <c r="AS194" s="12"/>
      <c r="AT194" s="12"/>
      <c r="AU194" s="12"/>
      <c r="AV194" s="12"/>
      <c r="AW194" s="607"/>
      <c r="AX194" s="607"/>
      <c r="AY194" s="12"/>
      <c r="AZ194" s="12"/>
      <c r="BA194" s="145">
        <f>SUMIFS('15'!$F:$F,'15'!$N:$N,'14'!BA$6,'15'!$M:$M,'14'!$D194)</f>
        <v>0</v>
      </c>
      <c r="BB194" s="146">
        <f>SUMIFS('15'!$F:$F,'15'!$N:$N,'14'!BB$6,'15'!$M:$M,'14'!$D194)</f>
        <v>0</v>
      </c>
      <c r="BC194" s="146">
        <f>SUMIFS('15'!$F:$F,'15'!$N:$N,'14'!BC$6,'15'!$M:$M,'14'!$D194)</f>
        <v>0</v>
      </c>
      <c r="BD194" s="146">
        <f>SUMIFS('15'!$J:$J,'15'!$M:$M,'14'!$D194)</f>
        <v>0</v>
      </c>
      <c r="BE194" s="146">
        <f>SUMIFS('15'!$K:$K,'15'!$M:$M,'14'!$D194)</f>
        <v>0</v>
      </c>
      <c r="BF194" s="220"/>
      <c r="BG194" s="220"/>
      <c r="BH194" s="220"/>
      <c r="BI194" s="220"/>
      <c r="BJ194" s="220"/>
      <c r="BK194" s="220"/>
      <c r="BL194" s="220"/>
      <c r="BM194" s="220"/>
      <c r="BN194" s="220"/>
      <c r="BO194" s="220"/>
      <c r="BP194" s="221"/>
      <c r="BQ194" s="291">
        <f t="shared" si="5"/>
        <v>0</v>
      </c>
    </row>
    <row r="195" spans="1:69" x14ac:dyDescent="0.2">
      <c r="A195" s="467" t="str">
        <f>'0'!$A$4</f>
        <v>………………..</v>
      </c>
      <c r="B195" s="560">
        <f>'0'!$A$2</f>
        <v>46112</v>
      </c>
      <c r="C195" s="341" t="s">
        <v>1244</v>
      </c>
      <c r="D195" s="195"/>
      <c r="E195" s="14"/>
      <c r="F195" s="23"/>
      <c r="G195" s="14"/>
      <c r="H195" s="14"/>
      <c r="I195" s="14"/>
      <c r="J195" s="14"/>
      <c r="K195" s="14"/>
      <c r="L195" s="14"/>
      <c r="M195" s="14"/>
      <c r="N195" s="14"/>
      <c r="O195" s="98"/>
      <c r="P195" s="96"/>
      <c r="Q195" s="15"/>
      <c r="R195" s="96"/>
      <c r="S195" s="15"/>
      <c r="T195" s="15"/>
      <c r="U195" s="15"/>
      <c r="V195" s="15"/>
      <c r="W195" s="15"/>
      <c r="X195" s="97"/>
      <c r="Y195" s="16"/>
      <c r="Z195" s="15"/>
      <c r="AA195" s="15"/>
      <c r="AB195" s="96"/>
      <c r="AC195" s="97"/>
      <c r="AD195" s="15"/>
      <c r="AE195" s="15"/>
      <c r="AF195" s="15"/>
      <c r="AG195" s="15"/>
      <c r="AH195" s="15"/>
      <c r="AI195" s="15"/>
      <c r="AJ195" s="15"/>
      <c r="AK195" s="12"/>
      <c r="AL195" s="12"/>
      <c r="AM195" s="12"/>
      <c r="AN195" s="218"/>
      <c r="AO195" s="219"/>
      <c r="AP195" s="12"/>
      <c r="AQ195" s="12"/>
      <c r="AR195" s="12"/>
      <c r="AS195" s="12"/>
      <c r="AT195" s="12"/>
      <c r="AU195" s="12"/>
      <c r="AV195" s="12"/>
      <c r="AW195" s="607"/>
      <c r="AX195" s="607"/>
      <c r="AY195" s="12"/>
      <c r="AZ195" s="12"/>
      <c r="BA195" s="145">
        <f>SUMIFS('15'!$F:$F,'15'!$N:$N,'14'!BA$6,'15'!$M:$M,'14'!$D195)</f>
        <v>0</v>
      </c>
      <c r="BB195" s="146">
        <f>SUMIFS('15'!$F:$F,'15'!$N:$N,'14'!BB$6,'15'!$M:$M,'14'!$D195)</f>
        <v>0</v>
      </c>
      <c r="BC195" s="146">
        <f>SUMIFS('15'!$F:$F,'15'!$N:$N,'14'!BC$6,'15'!$M:$M,'14'!$D195)</f>
        <v>0</v>
      </c>
      <c r="BD195" s="146">
        <f>SUMIFS('15'!$J:$J,'15'!$M:$M,'14'!$D195)</f>
        <v>0</v>
      </c>
      <c r="BE195" s="146">
        <f>SUMIFS('15'!$K:$K,'15'!$M:$M,'14'!$D195)</f>
        <v>0</v>
      </c>
      <c r="BF195" s="220"/>
      <c r="BG195" s="220"/>
      <c r="BH195" s="220"/>
      <c r="BI195" s="220"/>
      <c r="BJ195" s="220"/>
      <c r="BK195" s="220"/>
      <c r="BL195" s="220"/>
      <c r="BM195" s="220"/>
      <c r="BN195" s="220"/>
      <c r="BO195" s="220"/>
      <c r="BP195" s="221"/>
      <c r="BQ195" s="291">
        <f t="shared" si="5"/>
        <v>0</v>
      </c>
    </row>
    <row r="196" spans="1:69" x14ac:dyDescent="0.2">
      <c r="A196" s="467" t="str">
        <f>'0'!$A$4</f>
        <v>………………..</v>
      </c>
      <c r="B196" s="560">
        <f>'0'!$A$2</f>
        <v>46112</v>
      </c>
      <c r="C196" s="341" t="s">
        <v>1244</v>
      </c>
      <c r="D196" s="195"/>
      <c r="E196" s="14"/>
      <c r="F196" s="23"/>
      <c r="G196" s="14"/>
      <c r="H196" s="14"/>
      <c r="I196" s="14"/>
      <c r="J196" s="14"/>
      <c r="K196" s="14"/>
      <c r="L196" s="14"/>
      <c r="M196" s="14"/>
      <c r="N196" s="14"/>
      <c r="O196" s="98"/>
      <c r="P196" s="96"/>
      <c r="Q196" s="15"/>
      <c r="R196" s="96"/>
      <c r="S196" s="15"/>
      <c r="T196" s="15"/>
      <c r="U196" s="15"/>
      <c r="V196" s="15"/>
      <c r="W196" s="15"/>
      <c r="X196" s="97"/>
      <c r="Y196" s="16"/>
      <c r="Z196" s="15"/>
      <c r="AA196" s="15"/>
      <c r="AB196" s="96"/>
      <c r="AC196" s="97"/>
      <c r="AD196" s="15"/>
      <c r="AE196" s="15"/>
      <c r="AF196" s="15"/>
      <c r="AG196" s="15"/>
      <c r="AH196" s="15"/>
      <c r="AI196" s="15"/>
      <c r="AJ196" s="15"/>
      <c r="AK196" s="12"/>
      <c r="AL196" s="12"/>
      <c r="AM196" s="12"/>
      <c r="AN196" s="218"/>
      <c r="AO196" s="219"/>
      <c r="AP196" s="12"/>
      <c r="AQ196" s="12"/>
      <c r="AR196" s="12"/>
      <c r="AS196" s="12"/>
      <c r="AT196" s="12"/>
      <c r="AU196" s="12"/>
      <c r="AV196" s="12"/>
      <c r="AW196" s="607"/>
      <c r="AX196" s="607"/>
      <c r="AY196" s="12"/>
      <c r="AZ196" s="12"/>
      <c r="BA196" s="145">
        <f>SUMIFS('15'!$F:$F,'15'!$N:$N,'14'!BA$6,'15'!$M:$M,'14'!$D196)</f>
        <v>0</v>
      </c>
      <c r="BB196" s="146">
        <f>SUMIFS('15'!$F:$F,'15'!$N:$N,'14'!BB$6,'15'!$M:$M,'14'!$D196)</f>
        <v>0</v>
      </c>
      <c r="BC196" s="146">
        <f>SUMIFS('15'!$F:$F,'15'!$N:$N,'14'!BC$6,'15'!$M:$M,'14'!$D196)</f>
        <v>0</v>
      </c>
      <c r="BD196" s="146">
        <f>SUMIFS('15'!$J:$J,'15'!$M:$M,'14'!$D196)</f>
        <v>0</v>
      </c>
      <c r="BE196" s="146">
        <f>SUMIFS('15'!$K:$K,'15'!$M:$M,'14'!$D196)</f>
        <v>0</v>
      </c>
      <c r="BF196" s="220"/>
      <c r="BG196" s="220"/>
      <c r="BH196" s="220"/>
      <c r="BI196" s="220"/>
      <c r="BJ196" s="220"/>
      <c r="BK196" s="220"/>
      <c r="BL196" s="220"/>
      <c r="BM196" s="220"/>
      <c r="BN196" s="220"/>
      <c r="BO196" s="220"/>
      <c r="BP196" s="221"/>
      <c r="BQ196" s="291">
        <f t="shared" si="5"/>
        <v>0</v>
      </c>
    </row>
    <row r="197" spans="1:69" x14ac:dyDescent="0.2">
      <c r="A197" s="467" t="str">
        <f>'0'!$A$4</f>
        <v>………………..</v>
      </c>
      <c r="B197" s="560">
        <f>'0'!$A$2</f>
        <v>46112</v>
      </c>
      <c r="C197" s="341" t="s">
        <v>1244</v>
      </c>
      <c r="D197" s="195"/>
      <c r="E197" s="14"/>
      <c r="F197" s="23"/>
      <c r="G197" s="14"/>
      <c r="H197" s="14"/>
      <c r="I197" s="14"/>
      <c r="J197" s="14"/>
      <c r="K197" s="14"/>
      <c r="L197" s="14"/>
      <c r="M197" s="14"/>
      <c r="N197" s="14"/>
      <c r="O197" s="98"/>
      <c r="P197" s="96"/>
      <c r="Q197" s="15"/>
      <c r="R197" s="96"/>
      <c r="S197" s="15"/>
      <c r="T197" s="15"/>
      <c r="U197" s="15"/>
      <c r="V197" s="15"/>
      <c r="W197" s="15"/>
      <c r="X197" s="97"/>
      <c r="Y197" s="16"/>
      <c r="Z197" s="15"/>
      <c r="AA197" s="15"/>
      <c r="AB197" s="96"/>
      <c r="AC197" s="97"/>
      <c r="AD197" s="15"/>
      <c r="AE197" s="15"/>
      <c r="AF197" s="15"/>
      <c r="AG197" s="15"/>
      <c r="AH197" s="15"/>
      <c r="AI197" s="15"/>
      <c r="AJ197" s="15"/>
      <c r="AK197" s="12"/>
      <c r="AL197" s="12"/>
      <c r="AM197" s="12"/>
      <c r="AN197" s="218"/>
      <c r="AO197" s="219"/>
      <c r="AP197" s="12"/>
      <c r="AQ197" s="12"/>
      <c r="AR197" s="12"/>
      <c r="AS197" s="12"/>
      <c r="AT197" s="12"/>
      <c r="AU197" s="12"/>
      <c r="AV197" s="12"/>
      <c r="AW197" s="607"/>
      <c r="AX197" s="607"/>
      <c r="AY197" s="12"/>
      <c r="AZ197" s="12"/>
      <c r="BA197" s="145">
        <f>SUMIFS('15'!$F:$F,'15'!$N:$N,'14'!BA$6,'15'!$M:$M,'14'!$D197)</f>
        <v>0</v>
      </c>
      <c r="BB197" s="146">
        <f>SUMIFS('15'!$F:$F,'15'!$N:$N,'14'!BB$6,'15'!$M:$M,'14'!$D197)</f>
        <v>0</v>
      </c>
      <c r="BC197" s="146">
        <f>SUMIFS('15'!$F:$F,'15'!$N:$N,'14'!BC$6,'15'!$M:$M,'14'!$D197)</f>
        <v>0</v>
      </c>
      <c r="BD197" s="146">
        <f>SUMIFS('15'!$J:$J,'15'!$M:$M,'14'!$D197)</f>
        <v>0</v>
      </c>
      <c r="BE197" s="146">
        <f>SUMIFS('15'!$K:$K,'15'!$M:$M,'14'!$D197)</f>
        <v>0</v>
      </c>
      <c r="BF197" s="220"/>
      <c r="BG197" s="220"/>
      <c r="BH197" s="220"/>
      <c r="BI197" s="220"/>
      <c r="BJ197" s="220"/>
      <c r="BK197" s="220"/>
      <c r="BL197" s="220"/>
      <c r="BM197" s="220"/>
      <c r="BN197" s="220"/>
      <c r="BO197" s="220"/>
      <c r="BP197" s="221"/>
      <c r="BQ197" s="291">
        <f t="shared" si="5"/>
        <v>0</v>
      </c>
    </row>
    <row r="198" spans="1:69" x14ac:dyDescent="0.2">
      <c r="A198" s="467" t="str">
        <f>'0'!$A$4</f>
        <v>………………..</v>
      </c>
      <c r="B198" s="560">
        <f>'0'!$A$2</f>
        <v>46112</v>
      </c>
      <c r="C198" s="341" t="s">
        <v>1244</v>
      </c>
      <c r="D198" s="195"/>
      <c r="E198" s="14"/>
      <c r="F198" s="23"/>
      <c r="G198" s="14"/>
      <c r="H198" s="14"/>
      <c r="I198" s="14"/>
      <c r="J198" s="14"/>
      <c r="K198" s="14"/>
      <c r="L198" s="14"/>
      <c r="M198" s="14"/>
      <c r="N198" s="14"/>
      <c r="O198" s="98"/>
      <c r="P198" s="96"/>
      <c r="Q198" s="15"/>
      <c r="R198" s="96"/>
      <c r="S198" s="15"/>
      <c r="T198" s="15"/>
      <c r="U198" s="15"/>
      <c r="V198" s="15"/>
      <c r="W198" s="15"/>
      <c r="X198" s="97"/>
      <c r="Y198" s="16"/>
      <c r="Z198" s="15"/>
      <c r="AA198" s="15"/>
      <c r="AB198" s="96"/>
      <c r="AC198" s="97"/>
      <c r="AD198" s="15"/>
      <c r="AE198" s="15"/>
      <c r="AF198" s="15"/>
      <c r="AG198" s="15"/>
      <c r="AH198" s="15"/>
      <c r="AI198" s="15"/>
      <c r="AJ198" s="15"/>
      <c r="AK198" s="12"/>
      <c r="AL198" s="12"/>
      <c r="AM198" s="12"/>
      <c r="AN198" s="218"/>
      <c r="AO198" s="219"/>
      <c r="AP198" s="12"/>
      <c r="AQ198" s="12"/>
      <c r="AR198" s="12"/>
      <c r="AS198" s="12"/>
      <c r="AT198" s="12"/>
      <c r="AU198" s="12"/>
      <c r="AV198" s="12"/>
      <c r="AW198" s="607"/>
      <c r="AX198" s="607"/>
      <c r="AY198" s="12"/>
      <c r="AZ198" s="12"/>
      <c r="BA198" s="145">
        <f>SUMIFS('15'!$F:$F,'15'!$N:$N,'14'!BA$6,'15'!$M:$M,'14'!$D198)</f>
        <v>0</v>
      </c>
      <c r="BB198" s="146">
        <f>SUMIFS('15'!$F:$F,'15'!$N:$N,'14'!BB$6,'15'!$M:$M,'14'!$D198)</f>
        <v>0</v>
      </c>
      <c r="BC198" s="146">
        <f>SUMIFS('15'!$F:$F,'15'!$N:$N,'14'!BC$6,'15'!$M:$M,'14'!$D198)</f>
        <v>0</v>
      </c>
      <c r="BD198" s="146">
        <f>SUMIFS('15'!$J:$J,'15'!$M:$M,'14'!$D198)</f>
        <v>0</v>
      </c>
      <c r="BE198" s="146">
        <f>SUMIFS('15'!$K:$K,'15'!$M:$M,'14'!$D198)</f>
        <v>0</v>
      </c>
      <c r="BF198" s="220"/>
      <c r="BG198" s="220"/>
      <c r="BH198" s="220"/>
      <c r="BI198" s="220"/>
      <c r="BJ198" s="220"/>
      <c r="BK198" s="220"/>
      <c r="BL198" s="220"/>
      <c r="BM198" s="220"/>
      <c r="BN198" s="220"/>
      <c r="BO198" s="220"/>
      <c r="BP198" s="221"/>
      <c r="BQ198" s="291">
        <f t="shared" si="5"/>
        <v>0</v>
      </c>
    </row>
    <row r="199" spans="1:69" x14ac:dyDescent="0.2">
      <c r="A199" s="467" t="str">
        <f>'0'!$A$4</f>
        <v>………………..</v>
      </c>
      <c r="B199" s="560">
        <f>'0'!$A$2</f>
        <v>46112</v>
      </c>
      <c r="C199" s="341" t="s">
        <v>1244</v>
      </c>
      <c r="D199" s="195"/>
      <c r="E199" s="14"/>
      <c r="F199" s="23"/>
      <c r="G199" s="14"/>
      <c r="H199" s="14"/>
      <c r="I199" s="14"/>
      <c r="J199" s="14"/>
      <c r="K199" s="14"/>
      <c r="L199" s="14"/>
      <c r="M199" s="14"/>
      <c r="N199" s="14"/>
      <c r="O199" s="98"/>
      <c r="P199" s="96"/>
      <c r="Q199" s="15"/>
      <c r="R199" s="96"/>
      <c r="S199" s="15"/>
      <c r="T199" s="15"/>
      <c r="U199" s="15"/>
      <c r="V199" s="15"/>
      <c r="W199" s="15"/>
      <c r="X199" s="97"/>
      <c r="Y199" s="16"/>
      <c r="Z199" s="15"/>
      <c r="AA199" s="15"/>
      <c r="AB199" s="96"/>
      <c r="AC199" s="97"/>
      <c r="AD199" s="15"/>
      <c r="AE199" s="15"/>
      <c r="AF199" s="15"/>
      <c r="AG199" s="15"/>
      <c r="AH199" s="15"/>
      <c r="AI199" s="15"/>
      <c r="AJ199" s="15"/>
      <c r="AK199" s="12"/>
      <c r="AL199" s="12"/>
      <c r="AM199" s="12"/>
      <c r="AN199" s="218"/>
      <c r="AO199" s="219"/>
      <c r="AP199" s="12"/>
      <c r="AQ199" s="12"/>
      <c r="AR199" s="12"/>
      <c r="AS199" s="12"/>
      <c r="AT199" s="12"/>
      <c r="AU199" s="12"/>
      <c r="AV199" s="12"/>
      <c r="AW199" s="607"/>
      <c r="AX199" s="607"/>
      <c r="AY199" s="12"/>
      <c r="AZ199" s="12"/>
      <c r="BA199" s="145">
        <f>SUMIFS('15'!$F:$F,'15'!$N:$N,'14'!BA$6,'15'!$M:$M,'14'!$D199)</f>
        <v>0</v>
      </c>
      <c r="BB199" s="146">
        <f>SUMIFS('15'!$F:$F,'15'!$N:$N,'14'!BB$6,'15'!$M:$M,'14'!$D199)</f>
        <v>0</v>
      </c>
      <c r="BC199" s="146">
        <f>SUMIFS('15'!$F:$F,'15'!$N:$N,'14'!BC$6,'15'!$M:$M,'14'!$D199)</f>
        <v>0</v>
      </c>
      <c r="BD199" s="146">
        <f>SUMIFS('15'!$J:$J,'15'!$M:$M,'14'!$D199)</f>
        <v>0</v>
      </c>
      <c r="BE199" s="146">
        <f>SUMIFS('15'!$K:$K,'15'!$M:$M,'14'!$D199)</f>
        <v>0</v>
      </c>
      <c r="BF199" s="220"/>
      <c r="BG199" s="220"/>
      <c r="BH199" s="220"/>
      <c r="BI199" s="220"/>
      <c r="BJ199" s="220"/>
      <c r="BK199" s="220"/>
      <c r="BL199" s="220"/>
      <c r="BM199" s="220"/>
      <c r="BN199" s="220"/>
      <c r="BO199" s="220"/>
      <c r="BP199" s="221"/>
      <c r="BQ199" s="291">
        <f t="shared" si="5"/>
        <v>0</v>
      </c>
    </row>
    <row r="200" spans="1:69" x14ac:dyDescent="0.2">
      <c r="A200" s="467" t="str">
        <f>'0'!$A$4</f>
        <v>………………..</v>
      </c>
      <c r="B200" s="560">
        <f>'0'!$A$2</f>
        <v>46112</v>
      </c>
      <c r="C200" s="341" t="s">
        <v>1244</v>
      </c>
      <c r="D200" s="195"/>
      <c r="E200" s="14"/>
      <c r="F200" s="23"/>
      <c r="G200" s="14"/>
      <c r="H200" s="14"/>
      <c r="I200" s="14"/>
      <c r="J200" s="14"/>
      <c r="K200" s="14"/>
      <c r="L200" s="14"/>
      <c r="M200" s="14"/>
      <c r="N200" s="14"/>
      <c r="O200" s="98"/>
      <c r="P200" s="96"/>
      <c r="Q200" s="15"/>
      <c r="R200" s="96"/>
      <c r="S200" s="15"/>
      <c r="T200" s="15"/>
      <c r="U200" s="15"/>
      <c r="V200" s="15"/>
      <c r="W200" s="15"/>
      <c r="X200" s="97"/>
      <c r="Y200" s="16"/>
      <c r="Z200" s="15"/>
      <c r="AA200" s="15"/>
      <c r="AB200" s="96"/>
      <c r="AC200" s="97"/>
      <c r="AD200" s="15"/>
      <c r="AE200" s="15"/>
      <c r="AF200" s="15"/>
      <c r="AG200" s="15"/>
      <c r="AH200" s="15"/>
      <c r="AI200" s="15"/>
      <c r="AJ200" s="15"/>
      <c r="AK200" s="12"/>
      <c r="AL200" s="12"/>
      <c r="AM200" s="12"/>
      <c r="AN200" s="218"/>
      <c r="AO200" s="219"/>
      <c r="AP200" s="12"/>
      <c r="AQ200" s="12"/>
      <c r="AR200" s="12"/>
      <c r="AS200" s="12"/>
      <c r="AT200" s="12"/>
      <c r="AU200" s="12"/>
      <c r="AV200" s="12"/>
      <c r="AW200" s="607"/>
      <c r="AX200" s="607"/>
      <c r="AY200" s="12"/>
      <c r="AZ200" s="12"/>
      <c r="BA200" s="145">
        <f>SUMIFS('15'!$F:$F,'15'!$N:$N,'14'!BA$6,'15'!$M:$M,'14'!$D200)</f>
        <v>0</v>
      </c>
      <c r="BB200" s="146">
        <f>SUMIFS('15'!$F:$F,'15'!$N:$N,'14'!BB$6,'15'!$M:$M,'14'!$D200)</f>
        <v>0</v>
      </c>
      <c r="BC200" s="146">
        <f>SUMIFS('15'!$F:$F,'15'!$N:$N,'14'!BC$6,'15'!$M:$M,'14'!$D200)</f>
        <v>0</v>
      </c>
      <c r="BD200" s="146">
        <f>SUMIFS('15'!$J:$J,'15'!$M:$M,'14'!$D200)</f>
        <v>0</v>
      </c>
      <c r="BE200" s="146">
        <f>SUMIFS('15'!$K:$K,'15'!$M:$M,'14'!$D200)</f>
        <v>0</v>
      </c>
      <c r="BF200" s="220"/>
      <c r="BG200" s="220"/>
      <c r="BH200" s="220"/>
      <c r="BI200" s="220"/>
      <c r="BJ200" s="220"/>
      <c r="BK200" s="220"/>
      <c r="BL200" s="220"/>
      <c r="BM200" s="220"/>
      <c r="BN200" s="220"/>
      <c r="BO200" s="220"/>
      <c r="BP200" s="221"/>
      <c r="BQ200" s="291">
        <f t="shared" si="5"/>
        <v>0</v>
      </c>
    </row>
    <row r="201" spans="1:69" x14ac:dyDescent="0.2">
      <c r="A201" s="467" t="str">
        <f>'0'!$A$4</f>
        <v>………………..</v>
      </c>
      <c r="B201" s="560">
        <f>'0'!$A$2</f>
        <v>46112</v>
      </c>
      <c r="C201" s="341" t="s">
        <v>1244</v>
      </c>
      <c r="D201" s="195"/>
      <c r="E201" s="14"/>
      <c r="F201" s="23"/>
      <c r="G201" s="14"/>
      <c r="H201" s="14"/>
      <c r="I201" s="14"/>
      <c r="J201" s="14"/>
      <c r="K201" s="14"/>
      <c r="L201" s="14"/>
      <c r="M201" s="14"/>
      <c r="N201" s="14"/>
      <c r="O201" s="98"/>
      <c r="P201" s="96"/>
      <c r="Q201" s="15"/>
      <c r="R201" s="96"/>
      <c r="S201" s="15"/>
      <c r="T201" s="15"/>
      <c r="U201" s="15"/>
      <c r="V201" s="15"/>
      <c r="W201" s="15"/>
      <c r="X201" s="97"/>
      <c r="Y201" s="16"/>
      <c r="Z201" s="15"/>
      <c r="AA201" s="15"/>
      <c r="AB201" s="96"/>
      <c r="AC201" s="97"/>
      <c r="AD201" s="15"/>
      <c r="AE201" s="15"/>
      <c r="AF201" s="15"/>
      <c r="AG201" s="15"/>
      <c r="AH201" s="15"/>
      <c r="AI201" s="15"/>
      <c r="AJ201" s="15"/>
      <c r="AK201" s="12"/>
      <c r="AL201" s="12"/>
      <c r="AM201" s="12"/>
      <c r="AN201" s="218"/>
      <c r="AO201" s="219"/>
      <c r="AP201" s="12"/>
      <c r="AQ201" s="12"/>
      <c r="AR201" s="12"/>
      <c r="AS201" s="12"/>
      <c r="AT201" s="12"/>
      <c r="AU201" s="12"/>
      <c r="AV201" s="12"/>
      <c r="AW201" s="607"/>
      <c r="AX201" s="607"/>
      <c r="AY201" s="12"/>
      <c r="AZ201" s="12"/>
      <c r="BA201" s="145">
        <f>SUMIFS('15'!$F:$F,'15'!$N:$N,'14'!BA$6,'15'!$M:$M,'14'!$D201)</f>
        <v>0</v>
      </c>
      <c r="BB201" s="146">
        <f>SUMIFS('15'!$F:$F,'15'!$N:$N,'14'!BB$6,'15'!$M:$M,'14'!$D201)</f>
        <v>0</v>
      </c>
      <c r="BC201" s="146">
        <f>SUMIFS('15'!$F:$F,'15'!$N:$N,'14'!BC$6,'15'!$M:$M,'14'!$D201)</f>
        <v>0</v>
      </c>
      <c r="BD201" s="146">
        <f>SUMIFS('15'!$J:$J,'15'!$M:$M,'14'!$D201)</f>
        <v>0</v>
      </c>
      <c r="BE201" s="146">
        <f>SUMIFS('15'!$K:$K,'15'!$M:$M,'14'!$D201)</f>
        <v>0</v>
      </c>
      <c r="BF201" s="220"/>
      <c r="BG201" s="220"/>
      <c r="BH201" s="220"/>
      <c r="BI201" s="220"/>
      <c r="BJ201" s="220"/>
      <c r="BK201" s="220"/>
      <c r="BL201" s="220"/>
      <c r="BM201" s="220"/>
      <c r="BN201" s="220"/>
      <c r="BO201" s="220"/>
      <c r="BP201" s="221"/>
      <c r="BQ201" s="291">
        <f t="shared" si="5"/>
        <v>0</v>
      </c>
    </row>
    <row r="202" spans="1:69" x14ac:dyDescent="0.2">
      <c r="A202" s="467" t="str">
        <f>'0'!$A$4</f>
        <v>………………..</v>
      </c>
      <c r="B202" s="560">
        <f>'0'!$A$2</f>
        <v>46112</v>
      </c>
      <c r="C202" s="341" t="s">
        <v>1244</v>
      </c>
      <c r="D202" s="195"/>
      <c r="E202" s="14"/>
      <c r="F202" s="23"/>
      <c r="G202" s="14"/>
      <c r="H202" s="14"/>
      <c r="I202" s="14"/>
      <c r="J202" s="14"/>
      <c r="K202" s="14"/>
      <c r="L202" s="14"/>
      <c r="M202" s="14"/>
      <c r="N202" s="14"/>
      <c r="O202" s="98"/>
      <c r="P202" s="96"/>
      <c r="Q202" s="15"/>
      <c r="R202" s="96"/>
      <c r="S202" s="15"/>
      <c r="T202" s="15"/>
      <c r="U202" s="15"/>
      <c r="V202" s="15"/>
      <c r="W202" s="15"/>
      <c r="X202" s="97"/>
      <c r="Y202" s="16"/>
      <c r="Z202" s="15"/>
      <c r="AA202" s="15"/>
      <c r="AB202" s="96"/>
      <c r="AC202" s="97"/>
      <c r="AD202" s="15"/>
      <c r="AE202" s="15"/>
      <c r="AF202" s="15"/>
      <c r="AG202" s="15"/>
      <c r="AH202" s="15"/>
      <c r="AI202" s="15"/>
      <c r="AJ202" s="15"/>
      <c r="AK202" s="12"/>
      <c r="AL202" s="12"/>
      <c r="AM202" s="12"/>
      <c r="AN202" s="218"/>
      <c r="AO202" s="219"/>
      <c r="AP202" s="12"/>
      <c r="AQ202" s="12"/>
      <c r="AR202" s="12"/>
      <c r="AS202" s="12"/>
      <c r="AT202" s="12"/>
      <c r="AU202" s="12"/>
      <c r="AV202" s="12"/>
      <c r="AW202" s="607"/>
      <c r="AX202" s="607"/>
      <c r="AY202" s="12"/>
      <c r="AZ202" s="12"/>
      <c r="BA202" s="145">
        <f>SUMIFS('15'!$F:$F,'15'!$N:$N,'14'!BA$6,'15'!$M:$M,'14'!$D202)</f>
        <v>0</v>
      </c>
      <c r="BB202" s="146">
        <f>SUMIFS('15'!$F:$F,'15'!$N:$N,'14'!BB$6,'15'!$M:$M,'14'!$D202)</f>
        <v>0</v>
      </c>
      <c r="BC202" s="146">
        <f>SUMIFS('15'!$F:$F,'15'!$N:$N,'14'!BC$6,'15'!$M:$M,'14'!$D202)</f>
        <v>0</v>
      </c>
      <c r="BD202" s="146">
        <f>SUMIFS('15'!$J:$J,'15'!$M:$M,'14'!$D202)</f>
        <v>0</v>
      </c>
      <c r="BE202" s="146">
        <f>SUMIFS('15'!$K:$K,'15'!$M:$M,'14'!$D202)</f>
        <v>0</v>
      </c>
      <c r="BF202" s="220"/>
      <c r="BG202" s="220"/>
      <c r="BH202" s="220"/>
      <c r="BI202" s="220"/>
      <c r="BJ202" s="220"/>
      <c r="BK202" s="220"/>
      <c r="BL202" s="220"/>
      <c r="BM202" s="220"/>
      <c r="BN202" s="220"/>
      <c r="BO202" s="220"/>
      <c r="BP202" s="221"/>
      <c r="BQ202" s="291">
        <f t="shared" si="5"/>
        <v>0</v>
      </c>
    </row>
    <row r="203" spans="1:69" x14ac:dyDescent="0.2">
      <c r="A203" s="467" t="str">
        <f>'0'!$A$4</f>
        <v>………………..</v>
      </c>
      <c r="B203" s="560">
        <f>'0'!$A$2</f>
        <v>46112</v>
      </c>
      <c r="C203" s="341" t="s">
        <v>1244</v>
      </c>
      <c r="D203" s="195"/>
      <c r="E203" s="14"/>
      <c r="F203" s="23"/>
      <c r="G203" s="14"/>
      <c r="H203" s="14"/>
      <c r="I203" s="14"/>
      <c r="J203" s="14"/>
      <c r="K203" s="14"/>
      <c r="L203" s="14"/>
      <c r="M203" s="14"/>
      <c r="N203" s="14"/>
      <c r="O203" s="98"/>
      <c r="P203" s="96"/>
      <c r="Q203" s="15"/>
      <c r="R203" s="96"/>
      <c r="S203" s="15"/>
      <c r="T203" s="15"/>
      <c r="U203" s="15"/>
      <c r="V203" s="15"/>
      <c r="W203" s="15"/>
      <c r="X203" s="97"/>
      <c r="Y203" s="16"/>
      <c r="Z203" s="15"/>
      <c r="AA203" s="15"/>
      <c r="AB203" s="96"/>
      <c r="AC203" s="97"/>
      <c r="AD203" s="15"/>
      <c r="AE203" s="15"/>
      <c r="AF203" s="15"/>
      <c r="AG203" s="15"/>
      <c r="AH203" s="15"/>
      <c r="AI203" s="15"/>
      <c r="AJ203" s="15"/>
      <c r="AK203" s="12"/>
      <c r="AL203" s="12"/>
      <c r="AM203" s="12"/>
      <c r="AN203" s="218"/>
      <c r="AO203" s="219"/>
      <c r="AP203" s="12"/>
      <c r="AQ203" s="12"/>
      <c r="AR203" s="12"/>
      <c r="AS203" s="12"/>
      <c r="AT203" s="12"/>
      <c r="AU203" s="12"/>
      <c r="AV203" s="12"/>
      <c r="AW203" s="607"/>
      <c r="AX203" s="607"/>
      <c r="AY203" s="12"/>
      <c r="AZ203" s="12"/>
      <c r="BA203" s="145">
        <f>SUMIFS('15'!$F:$F,'15'!$N:$N,'14'!BA$6,'15'!$M:$M,'14'!$D203)</f>
        <v>0</v>
      </c>
      <c r="BB203" s="146">
        <f>SUMIFS('15'!$F:$F,'15'!$N:$N,'14'!BB$6,'15'!$M:$M,'14'!$D203)</f>
        <v>0</v>
      </c>
      <c r="BC203" s="146">
        <f>SUMIFS('15'!$F:$F,'15'!$N:$N,'14'!BC$6,'15'!$M:$M,'14'!$D203)</f>
        <v>0</v>
      </c>
      <c r="BD203" s="146">
        <f>SUMIFS('15'!$J:$J,'15'!$M:$M,'14'!$D203)</f>
        <v>0</v>
      </c>
      <c r="BE203" s="146">
        <f>SUMIFS('15'!$K:$K,'15'!$M:$M,'14'!$D203)</f>
        <v>0</v>
      </c>
      <c r="BF203" s="220"/>
      <c r="BG203" s="220"/>
      <c r="BH203" s="220"/>
      <c r="BI203" s="220"/>
      <c r="BJ203" s="220"/>
      <c r="BK203" s="220"/>
      <c r="BL203" s="220"/>
      <c r="BM203" s="220"/>
      <c r="BN203" s="220"/>
      <c r="BO203" s="220"/>
      <c r="BP203" s="221"/>
      <c r="BQ203" s="291">
        <f t="shared" ref="BQ203:BQ266" si="6">IF(OR(COUNTBLANK(D203:H203)=5,COUNTBLANK(D203:H203)=0),0,1)+IF(D203&lt;&gt;"",COUNTIFS($D$10:$D$302,D203)-1,0)</f>
        <v>0</v>
      </c>
    </row>
    <row r="204" spans="1:69" x14ac:dyDescent="0.2">
      <c r="A204" s="467" t="str">
        <f>'0'!$A$4</f>
        <v>………………..</v>
      </c>
      <c r="B204" s="560">
        <f>'0'!$A$2</f>
        <v>46112</v>
      </c>
      <c r="C204" s="341" t="s">
        <v>1244</v>
      </c>
      <c r="D204" s="195"/>
      <c r="E204" s="14"/>
      <c r="F204" s="23"/>
      <c r="G204" s="14"/>
      <c r="H204" s="14"/>
      <c r="I204" s="14"/>
      <c r="J204" s="14"/>
      <c r="K204" s="14"/>
      <c r="L204" s="14"/>
      <c r="M204" s="14"/>
      <c r="N204" s="14"/>
      <c r="O204" s="98"/>
      <c r="P204" s="96"/>
      <c r="Q204" s="15"/>
      <c r="R204" s="96"/>
      <c r="S204" s="15"/>
      <c r="T204" s="15"/>
      <c r="U204" s="15"/>
      <c r="V204" s="15"/>
      <c r="W204" s="15"/>
      <c r="X204" s="97"/>
      <c r="Y204" s="16"/>
      <c r="Z204" s="15"/>
      <c r="AA204" s="15"/>
      <c r="AB204" s="96"/>
      <c r="AC204" s="97"/>
      <c r="AD204" s="15"/>
      <c r="AE204" s="15"/>
      <c r="AF204" s="15"/>
      <c r="AG204" s="15"/>
      <c r="AH204" s="15"/>
      <c r="AI204" s="15"/>
      <c r="AJ204" s="15"/>
      <c r="AK204" s="12"/>
      <c r="AL204" s="12"/>
      <c r="AM204" s="12"/>
      <c r="AN204" s="218"/>
      <c r="AO204" s="219"/>
      <c r="AP204" s="12"/>
      <c r="AQ204" s="12"/>
      <c r="AR204" s="12"/>
      <c r="AS204" s="12"/>
      <c r="AT204" s="12"/>
      <c r="AU204" s="12"/>
      <c r="AV204" s="12"/>
      <c r="AW204" s="607"/>
      <c r="AX204" s="607"/>
      <c r="AY204" s="12"/>
      <c r="AZ204" s="12"/>
      <c r="BA204" s="145">
        <f>SUMIFS('15'!$F:$F,'15'!$N:$N,'14'!BA$6,'15'!$M:$M,'14'!$D204)</f>
        <v>0</v>
      </c>
      <c r="BB204" s="146">
        <f>SUMIFS('15'!$F:$F,'15'!$N:$N,'14'!BB$6,'15'!$M:$M,'14'!$D204)</f>
        <v>0</v>
      </c>
      <c r="BC204" s="146">
        <f>SUMIFS('15'!$F:$F,'15'!$N:$N,'14'!BC$6,'15'!$M:$M,'14'!$D204)</f>
        <v>0</v>
      </c>
      <c r="BD204" s="146">
        <f>SUMIFS('15'!$J:$J,'15'!$M:$M,'14'!$D204)</f>
        <v>0</v>
      </c>
      <c r="BE204" s="146">
        <f>SUMIFS('15'!$K:$K,'15'!$M:$M,'14'!$D204)</f>
        <v>0</v>
      </c>
      <c r="BF204" s="220"/>
      <c r="BG204" s="220"/>
      <c r="BH204" s="220"/>
      <c r="BI204" s="220"/>
      <c r="BJ204" s="220"/>
      <c r="BK204" s="220"/>
      <c r="BL204" s="220"/>
      <c r="BM204" s="220"/>
      <c r="BN204" s="220"/>
      <c r="BO204" s="220"/>
      <c r="BP204" s="221"/>
      <c r="BQ204" s="291">
        <f t="shared" si="6"/>
        <v>0</v>
      </c>
    </row>
    <row r="205" spans="1:69" x14ac:dyDescent="0.2">
      <c r="A205" s="467" t="str">
        <f>'0'!$A$4</f>
        <v>………………..</v>
      </c>
      <c r="B205" s="560">
        <f>'0'!$A$2</f>
        <v>46112</v>
      </c>
      <c r="C205" s="341" t="s">
        <v>1244</v>
      </c>
      <c r="D205" s="195"/>
      <c r="E205" s="14"/>
      <c r="F205" s="23"/>
      <c r="G205" s="14"/>
      <c r="H205" s="14"/>
      <c r="I205" s="14"/>
      <c r="J205" s="14"/>
      <c r="K205" s="14"/>
      <c r="L205" s="14"/>
      <c r="M205" s="14"/>
      <c r="N205" s="14"/>
      <c r="O205" s="98"/>
      <c r="P205" s="96"/>
      <c r="Q205" s="15"/>
      <c r="R205" s="96"/>
      <c r="S205" s="15"/>
      <c r="T205" s="15"/>
      <c r="U205" s="15"/>
      <c r="V205" s="15"/>
      <c r="W205" s="15"/>
      <c r="X205" s="97"/>
      <c r="Y205" s="16"/>
      <c r="Z205" s="15"/>
      <c r="AA205" s="15"/>
      <c r="AB205" s="96"/>
      <c r="AC205" s="97"/>
      <c r="AD205" s="15"/>
      <c r="AE205" s="15"/>
      <c r="AF205" s="15"/>
      <c r="AG205" s="15"/>
      <c r="AH205" s="15"/>
      <c r="AI205" s="15"/>
      <c r="AJ205" s="15"/>
      <c r="AK205" s="12"/>
      <c r="AL205" s="12"/>
      <c r="AM205" s="12"/>
      <c r="AN205" s="218"/>
      <c r="AO205" s="219"/>
      <c r="AP205" s="12"/>
      <c r="AQ205" s="12"/>
      <c r="AR205" s="12"/>
      <c r="AS205" s="12"/>
      <c r="AT205" s="12"/>
      <c r="AU205" s="12"/>
      <c r="AV205" s="12"/>
      <c r="AW205" s="607"/>
      <c r="AX205" s="607"/>
      <c r="AY205" s="12"/>
      <c r="AZ205" s="12"/>
      <c r="BA205" s="145">
        <f>SUMIFS('15'!$F:$F,'15'!$N:$N,'14'!BA$6,'15'!$M:$M,'14'!$D205)</f>
        <v>0</v>
      </c>
      <c r="BB205" s="146">
        <f>SUMIFS('15'!$F:$F,'15'!$N:$N,'14'!BB$6,'15'!$M:$M,'14'!$D205)</f>
        <v>0</v>
      </c>
      <c r="BC205" s="146">
        <f>SUMIFS('15'!$F:$F,'15'!$N:$N,'14'!BC$6,'15'!$M:$M,'14'!$D205)</f>
        <v>0</v>
      </c>
      <c r="BD205" s="146">
        <f>SUMIFS('15'!$J:$J,'15'!$M:$M,'14'!$D205)</f>
        <v>0</v>
      </c>
      <c r="BE205" s="146">
        <f>SUMIFS('15'!$K:$K,'15'!$M:$M,'14'!$D205)</f>
        <v>0</v>
      </c>
      <c r="BF205" s="220"/>
      <c r="BG205" s="220"/>
      <c r="BH205" s="220"/>
      <c r="BI205" s="220"/>
      <c r="BJ205" s="220"/>
      <c r="BK205" s="220"/>
      <c r="BL205" s="220"/>
      <c r="BM205" s="220"/>
      <c r="BN205" s="220"/>
      <c r="BO205" s="220"/>
      <c r="BP205" s="221"/>
      <c r="BQ205" s="291">
        <f t="shared" si="6"/>
        <v>0</v>
      </c>
    </row>
    <row r="206" spans="1:69" x14ac:dyDescent="0.2">
      <c r="A206" s="467" t="str">
        <f>'0'!$A$4</f>
        <v>………………..</v>
      </c>
      <c r="B206" s="560">
        <f>'0'!$A$2</f>
        <v>46112</v>
      </c>
      <c r="C206" s="341" t="s">
        <v>1244</v>
      </c>
      <c r="D206" s="195"/>
      <c r="E206" s="14"/>
      <c r="F206" s="23"/>
      <c r="G206" s="14"/>
      <c r="H206" s="14"/>
      <c r="I206" s="14"/>
      <c r="J206" s="14"/>
      <c r="K206" s="14"/>
      <c r="L206" s="14"/>
      <c r="M206" s="14"/>
      <c r="N206" s="14"/>
      <c r="O206" s="98"/>
      <c r="P206" s="96"/>
      <c r="Q206" s="15"/>
      <c r="R206" s="96"/>
      <c r="S206" s="15"/>
      <c r="T206" s="15"/>
      <c r="U206" s="15"/>
      <c r="V206" s="15"/>
      <c r="W206" s="15"/>
      <c r="X206" s="97"/>
      <c r="Y206" s="16"/>
      <c r="Z206" s="15"/>
      <c r="AA206" s="15"/>
      <c r="AB206" s="96"/>
      <c r="AC206" s="97"/>
      <c r="AD206" s="15"/>
      <c r="AE206" s="15"/>
      <c r="AF206" s="15"/>
      <c r="AG206" s="15"/>
      <c r="AH206" s="15"/>
      <c r="AI206" s="15"/>
      <c r="AJ206" s="15"/>
      <c r="AK206" s="12"/>
      <c r="AL206" s="12"/>
      <c r="AM206" s="12"/>
      <c r="AN206" s="218"/>
      <c r="AO206" s="219"/>
      <c r="AP206" s="12"/>
      <c r="AQ206" s="12"/>
      <c r="AR206" s="12"/>
      <c r="AS206" s="12"/>
      <c r="AT206" s="12"/>
      <c r="AU206" s="12"/>
      <c r="AV206" s="12"/>
      <c r="AW206" s="607"/>
      <c r="AX206" s="607"/>
      <c r="AY206" s="12"/>
      <c r="AZ206" s="12"/>
      <c r="BA206" s="145">
        <f>SUMIFS('15'!$F:$F,'15'!$N:$N,'14'!BA$6,'15'!$M:$M,'14'!$D206)</f>
        <v>0</v>
      </c>
      <c r="BB206" s="146">
        <f>SUMIFS('15'!$F:$F,'15'!$N:$N,'14'!BB$6,'15'!$M:$M,'14'!$D206)</f>
        <v>0</v>
      </c>
      <c r="BC206" s="146">
        <f>SUMIFS('15'!$F:$F,'15'!$N:$N,'14'!BC$6,'15'!$M:$M,'14'!$D206)</f>
        <v>0</v>
      </c>
      <c r="BD206" s="146">
        <f>SUMIFS('15'!$J:$J,'15'!$M:$M,'14'!$D206)</f>
        <v>0</v>
      </c>
      <c r="BE206" s="146">
        <f>SUMIFS('15'!$K:$K,'15'!$M:$M,'14'!$D206)</f>
        <v>0</v>
      </c>
      <c r="BF206" s="220"/>
      <c r="BG206" s="220"/>
      <c r="BH206" s="220"/>
      <c r="BI206" s="220"/>
      <c r="BJ206" s="220"/>
      <c r="BK206" s="220"/>
      <c r="BL206" s="220"/>
      <c r="BM206" s="220"/>
      <c r="BN206" s="220"/>
      <c r="BO206" s="220"/>
      <c r="BP206" s="221"/>
      <c r="BQ206" s="291">
        <f t="shared" si="6"/>
        <v>0</v>
      </c>
    </row>
    <row r="207" spans="1:69" x14ac:dyDescent="0.2">
      <c r="A207" s="467" t="str">
        <f>'0'!$A$4</f>
        <v>………………..</v>
      </c>
      <c r="B207" s="560">
        <f>'0'!$A$2</f>
        <v>46112</v>
      </c>
      <c r="C207" s="341" t="s">
        <v>1244</v>
      </c>
      <c r="D207" s="195"/>
      <c r="E207" s="14"/>
      <c r="F207" s="23"/>
      <c r="G207" s="14"/>
      <c r="H207" s="14"/>
      <c r="I207" s="14"/>
      <c r="J207" s="14"/>
      <c r="K207" s="14"/>
      <c r="L207" s="14"/>
      <c r="M207" s="14"/>
      <c r="N207" s="14"/>
      <c r="O207" s="98"/>
      <c r="P207" s="96"/>
      <c r="Q207" s="15"/>
      <c r="R207" s="96"/>
      <c r="S207" s="15"/>
      <c r="T207" s="15"/>
      <c r="U207" s="15"/>
      <c r="V207" s="15"/>
      <c r="W207" s="15"/>
      <c r="X207" s="97"/>
      <c r="Y207" s="16"/>
      <c r="Z207" s="15"/>
      <c r="AA207" s="15"/>
      <c r="AB207" s="96"/>
      <c r="AC207" s="97"/>
      <c r="AD207" s="15"/>
      <c r="AE207" s="15"/>
      <c r="AF207" s="15"/>
      <c r="AG207" s="15"/>
      <c r="AH207" s="15"/>
      <c r="AI207" s="15"/>
      <c r="AJ207" s="15"/>
      <c r="AK207" s="12"/>
      <c r="AL207" s="12"/>
      <c r="AM207" s="12"/>
      <c r="AN207" s="218"/>
      <c r="AO207" s="219"/>
      <c r="AP207" s="12"/>
      <c r="AQ207" s="12"/>
      <c r="AR207" s="12"/>
      <c r="AS207" s="12"/>
      <c r="AT207" s="12"/>
      <c r="AU207" s="12"/>
      <c r="AV207" s="12"/>
      <c r="AW207" s="607"/>
      <c r="AX207" s="607"/>
      <c r="AY207" s="12"/>
      <c r="AZ207" s="12"/>
      <c r="BA207" s="145">
        <f>SUMIFS('15'!$F:$F,'15'!$N:$N,'14'!BA$6,'15'!$M:$M,'14'!$D207)</f>
        <v>0</v>
      </c>
      <c r="BB207" s="146">
        <f>SUMIFS('15'!$F:$F,'15'!$N:$N,'14'!BB$6,'15'!$M:$M,'14'!$D207)</f>
        <v>0</v>
      </c>
      <c r="BC207" s="146">
        <f>SUMIFS('15'!$F:$F,'15'!$N:$N,'14'!BC$6,'15'!$M:$M,'14'!$D207)</f>
        <v>0</v>
      </c>
      <c r="BD207" s="146">
        <f>SUMIFS('15'!$J:$J,'15'!$M:$M,'14'!$D207)</f>
        <v>0</v>
      </c>
      <c r="BE207" s="146">
        <f>SUMIFS('15'!$K:$K,'15'!$M:$M,'14'!$D207)</f>
        <v>0</v>
      </c>
      <c r="BF207" s="220"/>
      <c r="BG207" s="220"/>
      <c r="BH207" s="220"/>
      <c r="BI207" s="220"/>
      <c r="BJ207" s="220"/>
      <c r="BK207" s="220"/>
      <c r="BL207" s="220"/>
      <c r="BM207" s="220"/>
      <c r="BN207" s="220"/>
      <c r="BO207" s="220"/>
      <c r="BP207" s="221"/>
      <c r="BQ207" s="291">
        <f t="shared" si="6"/>
        <v>0</v>
      </c>
    </row>
    <row r="208" spans="1:69" x14ac:dyDescent="0.2">
      <c r="A208" s="467" t="str">
        <f>'0'!$A$4</f>
        <v>………………..</v>
      </c>
      <c r="B208" s="560">
        <f>'0'!$A$2</f>
        <v>46112</v>
      </c>
      <c r="C208" s="341" t="s">
        <v>1244</v>
      </c>
      <c r="D208" s="195"/>
      <c r="E208" s="14"/>
      <c r="F208" s="23"/>
      <c r="G208" s="14"/>
      <c r="H208" s="14"/>
      <c r="I208" s="14"/>
      <c r="J208" s="14"/>
      <c r="K208" s="14"/>
      <c r="L208" s="14"/>
      <c r="M208" s="14"/>
      <c r="N208" s="14"/>
      <c r="O208" s="98"/>
      <c r="P208" s="96"/>
      <c r="Q208" s="15"/>
      <c r="R208" s="96"/>
      <c r="S208" s="15"/>
      <c r="T208" s="15"/>
      <c r="U208" s="15"/>
      <c r="V208" s="15"/>
      <c r="W208" s="15"/>
      <c r="X208" s="97"/>
      <c r="Y208" s="16"/>
      <c r="Z208" s="15"/>
      <c r="AA208" s="15"/>
      <c r="AB208" s="96"/>
      <c r="AC208" s="97"/>
      <c r="AD208" s="15"/>
      <c r="AE208" s="15"/>
      <c r="AF208" s="15"/>
      <c r="AG208" s="15"/>
      <c r="AH208" s="15"/>
      <c r="AI208" s="15"/>
      <c r="AJ208" s="15"/>
      <c r="AK208" s="12"/>
      <c r="AL208" s="12"/>
      <c r="AM208" s="12"/>
      <c r="AN208" s="218"/>
      <c r="AO208" s="219"/>
      <c r="AP208" s="12"/>
      <c r="AQ208" s="12"/>
      <c r="AR208" s="12"/>
      <c r="AS208" s="12"/>
      <c r="AT208" s="12"/>
      <c r="AU208" s="12"/>
      <c r="AV208" s="12"/>
      <c r="AW208" s="607"/>
      <c r="AX208" s="607"/>
      <c r="AY208" s="12"/>
      <c r="AZ208" s="12"/>
      <c r="BA208" s="145">
        <f>SUMIFS('15'!$F:$F,'15'!$N:$N,'14'!BA$6,'15'!$M:$M,'14'!$D208)</f>
        <v>0</v>
      </c>
      <c r="BB208" s="146">
        <f>SUMIFS('15'!$F:$F,'15'!$N:$N,'14'!BB$6,'15'!$M:$M,'14'!$D208)</f>
        <v>0</v>
      </c>
      <c r="BC208" s="146">
        <f>SUMIFS('15'!$F:$F,'15'!$N:$N,'14'!BC$6,'15'!$M:$M,'14'!$D208)</f>
        <v>0</v>
      </c>
      <c r="BD208" s="146">
        <f>SUMIFS('15'!$J:$J,'15'!$M:$M,'14'!$D208)</f>
        <v>0</v>
      </c>
      <c r="BE208" s="146">
        <f>SUMIFS('15'!$K:$K,'15'!$M:$M,'14'!$D208)</f>
        <v>0</v>
      </c>
      <c r="BF208" s="220"/>
      <c r="BG208" s="220"/>
      <c r="BH208" s="220"/>
      <c r="BI208" s="220"/>
      <c r="BJ208" s="220"/>
      <c r="BK208" s="220"/>
      <c r="BL208" s="220"/>
      <c r="BM208" s="220"/>
      <c r="BN208" s="220"/>
      <c r="BO208" s="220"/>
      <c r="BP208" s="221"/>
      <c r="BQ208" s="291">
        <f t="shared" si="6"/>
        <v>0</v>
      </c>
    </row>
    <row r="209" spans="1:69" x14ac:dyDescent="0.2">
      <c r="A209" s="467" t="str">
        <f>'0'!$A$4</f>
        <v>………………..</v>
      </c>
      <c r="B209" s="560">
        <f>'0'!$A$2</f>
        <v>46112</v>
      </c>
      <c r="C209" s="341" t="s">
        <v>1244</v>
      </c>
      <c r="D209" s="195"/>
      <c r="E209" s="14"/>
      <c r="F209" s="23"/>
      <c r="G209" s="14"/>
      <c r="H209" s="14"/>
      <c r="I209" s="14"/>
      <c r="J209" s="14"/>
      <c r="K209" s="14"/>
      <c r="L209" s="14"/>
      <c r="M209" s="14"/>
      <c r="N209" s="14"/>
      <c r="O209" s="98"/>
      <c r="P209" s="96"/>
      <c r="Q209" s="15"/>
      <c r="R209" s="96"/>
      <c r="S209" s="15"/>
      <c r="T209" s="15"/>
      <c r="U209" s="15"/>
      <c r="V209" s="15"/>
      <c r="W209" s="15"/>
      <c r="X209" s="97"/>
      <c r="Y209" s="16"/>
      <c r="Z209" s="15"/>
      <c r="AA209" s="15"/>
      <c r="AB209" s="96"/>
      <c r="AC209" s="97"/>
      <c r="AD209" s="15"/>
      <c r="AE209" s="15"/>
      <c r="AF209" s="15"/>
      <c r="AG209" s="15"/>
      <c r="AH209" s="15"/>
      <c r="AI209" s="15"/>
      <c r="AJ209" s="15"/>
      <c r="AK209" s="12"/>
      <c r="AL209" s="12"/>
      <c r="AM209" s="12"/>
      <c r="AN209" s="218"/>
      <c r="AO209" s="219"/>
      <c r="AP209" s="12"/>
      <c r="AQ209" s="12"/>
      <c r="AR209" s="12"/>
      <c r="AS209" s="12"/>
      <c r="AT209" s="12"/>
      <c r="AU209" s="12"/>
      <c r="AV209" s="12"/>
      <c r="AW209" s="607"/>
      <c r="AX209" s="607"/>
      <c r="AY209" s="12"/>
      <c r="AZ209" s="12"/>
      <c r="BA209" s="145">
        <f>SUMIFS('15'!$F:$F,'15'!$N:$N,'14'!BA$6,'15'!$M:$M,'14'!$D209)</f>
        <v>0</v>
      </c>
      <c r="BB209" s="146">
        <f>SUMIFS('15'!$F:$F,'15'!$N:$N,'14'!BB$6,'15'!$M:$M,'14'!$D209)</f>
        <v>0</v>
      </c>
      <c r="BC209" s="146">
        <f>SUMIFS('15'!$F:$F,'15'!$N:$N,'14'!BC$6,'15'!$M:$M,'14'!$D209)</f>
        <v>0</v>
      </c>
      <c r="BD209" s="146">
        <f>SUMIFS('15'!$J:$J,'15'!$M:$M,'14'!$D209)</f>
        <v>0</v>
      </c>
      <c r="BE209" s="146">
        <f>SUMIFS('15'!$K:$K,'15'!$M:$M,'14'!$D209)</f>
        <v>0</v>
      </c>
      <c r="BF209" s="220"/>
      <c r="BG209" s="220"/>
      <c r="BH209" s="220"/>
      <c r="BI209" s="220"/>
      <c r="BJ209" s="220"/>
      <c r="BK209" s="220"/>
      <c r="BL209" s="220"/>
      <c r="BM209" s="220"/>
      <c r="BN209" s="220"/>
      <c r="BO209" s="220"/>
      <c r="BP209" s="221"/>
      <c r="BQ209" s="291">
        <f t="shared" si="6"/>
        <v>0</v>
      </c>
    </row>
    <row r="210" spans="1:69" x14ac:dyDescent="0.2">
      <c r="A210" s="467" t="str">
        <f>'0'!$A$4</f>
        <v>………………..</v>
      </c>
      <c r="B210" s="560">
        <f>'0'!$A$2</f>
        <v>46112</v>
      </c>
      <c r="C210" s="341" t="s">
        <v>1244</v>
      </c>
      <c r="D210" s="195"/>
      <c r="E210" s="14"/>
      <c r="F210" s="23"/>
      <c r="G210" s="14"/>
      <c r="H210" s="14"/>
      <c r="I210" s="14"/>
      <c r="J210" s="14"/>
      <c r="K210" s="14"/>
      <c r="L210" s="14"/>
      <c r="M210" s="14"/>
      <c r="N210" s="14"/>
      <c r="O210" s="98"/>
      <c r="P210" s="96"/>
      <c r="Q210" s="15"/>
      <c r="R210" s="96"/>
      <c r="S210" s="15"/>
      <c r="T210" s="15"/>
      <c r="U210" s="15"/>
      <c r="V210" s="15"/>
      <c r="W210" s="15"/>
      <c r="X210" s="97"/>
      <c r="Y210" s="16"/>
      <c r="Z210" s="15"/>
      <c r="AA210" s="15"/>
      <c r="AB210" s="96"/>
      <c r="AC210" s="97"/>
      <c r="AD210" s="15"/>
      <c r="AE210" s="15"/>
      <c r="AF210" s="15"/>
      <c r="AG210" s="15"/>
      <c r="AH210" s="15"/>
      <c r="AI210" s="15"/>
      <c r="AJ210" s="15"/>
      <c r="AK210" s="12"/>
      <c r="AL210" s="12"/>
      <c r="AM210" s="12"/>
      <c r="AN210" s="218"/>
      <c r="AO210" s="219"/>
      <c r="AP210" s="12"/>
      <c r="AQ210" s="12"/>
      <c r="AR210" s="12"/>
      <c r="AS210" s="12"/>
      <c r="AT210" s="12"/>
      <c r="AU210" s="12"/>
      <c r="AV210" s="12"/>
      <c r="AW210" s="607"/>
      <c r="AX210" s="607"/>
      <c r="AY210" s="12"/>
      <c r="AZ210" s="12"/>
      <c r="BA210" s="145">
        <f>SUMIFS('15'!$F:$F,'15'!$N:$N,'14'!BA$6,'15'!$M:$M,'14'!$D210)</f>
        <v>0</v>
      </c>
      <c r="BB210" s="146">
        <f>SUMIFS('15'!$F:$F,'15'!$N:$N,'14'!BB$6,'15'!$M:$M,'14'!$D210)</f>
        <v>0</v>
      </c>
      <c r="BC210" s="146">
        <f>SUMIFS('15'!$F:$F,'15'!$N:$N,'14'!BC$6,'15'!$M:$M,'14'!$D210)</f>
        <v>0</v>
      </c>
      <c r="BD210" s="146">
        <f>SUMIFS('15'!$J:$J,'15'!$M:$M,'14'!$D210)</f>
        <v>0</v>
      </c>
      <c r="BE210" s="146">
        <f>SUMIFS('15'!$K:$K,'15'!$M:$M,'14'!$D210)</f>
        <v>0</v>
      </c>
      <c r="BF210" s="220"/>
      <c r="BG210" s="220"/>
      <c r="BH210" s="220"/>
      <c r="BI210" s="220"/>
      <c r="BJ210" s="220"/>
      <c r="BK210" s="220"/>
      <c r="BL210" s="220"/>
      <c r="BM210" s="220"/>
      <c r="BN210" s="220"/>
      <c r="BO210" s="220"/>
      <c r="BP210" s="221"/>
      <c r="BQ210" s="291">
        <f t="shared" si="6"/>
        <v>0</v>
      </c>
    </row>
    <row r="211" spans="1:69" x14ac:dyDescent="0.2">
      <c r="A211" s="467" t="str">
        <f>'0'!$A$4</f>
        <v>………………..</v>
      </c>
      <c r="B211" s="560">
        <f>'0'!$A$2</f>
        <v>46112</v>
      </c>
      <c r="C211" s="341" t="s">
        <v>1244</v>
      </c>
      <c r="D211" s="195"/>
      <c r="E211" s="14"/>
      <c r="F211" s="23"/>
      <c r="G211" s="14"/>
      <c r="H211" s="14"/>
      <c r="I211" s="14"/>
      <c r="J211" s="14"/>
      <c r="K211" s="14"/>
      <c r="L211" s="14"/>
      <c r="M211" s="14"/>
      <c r="N211" s="14"/>
      <c r="O211" s="98"/>
      <c r="P211" s="96"/>
      <c r="Q211" s="15"/>
      <c r="R211" s="96"/>
      <c r="S211" s="15"/>
      <c r="T211" s="15"/>
      <c r="U211" s="15"/>
      <c r="V211" s="15"/>
      <c r="W211" s="15"/>
      <c r="X211" s="97"/>
      <c r="Y211" s="16"/>
      <c r="Z211" s="15"/>
      <c r="AA211" s="15"/>
      <c r="AB211" s="96"/>
      <c r="AC211" s="97"/>
      <c r="AD211" s="15"/>
      <c r="AE211" s="15"/>
      <c r="AF211" s="15"/>
      <c r="AG211" s="15"/>
      <c r="AH211" s="15"/>
      <c r="AI211" s="15"/>
      <c r="AJ211" s="15"/>
      <c r="AK211" s="12"/>
      <c r="AL211" s="12"/>
      <c r="AM211" s="12"/>
      <c r="AN211" s="218"/>
      <c r="AO211" s="219"/>
      <c r="AP211" s="12"/>
      <c r="AQ211" s="12"/>
      <c r="AR211" s="12"/>
      <c r="AS211" s="12"/>
      <c r="AT211" s="12"/>
      <c r="AU211" s="12"/>
      <c r="AV211" s="12"/>
      <c r="AW211" s="607"/>
      <c r="AX211" s="607"/>
      <c r="AY211" s="12"/>
      <c r="AZ211" s="12"/>
      <c r="BA211" s="145">
        <f>SUMIFS('15'!$F:$F,'15'!$N:$N,'14'!BA$6,'15'!$M:$M,'14'!$D211)</f>
        <v>0</v>
      </c>
      <c r="BB211" s="146">
        <f>SUMIFS('15'!$F:$F,'15'!$N:$N,'14'!BB$6,'15'!$M:$M,'14'!$D211)</f>
        <v>0</v>
      </c>
      <c r="BC211" s="146">
        <f>SUMIFS('15'!$F:$F,'15'!$N:$N,'14'!BC$6,'15'!$M:$M,'14'!$D211)</f>
        <v>0</v>
      </c>
      <c r="BD211" s="146">
        <f>SUMIFS('15'!$J:$J,'15'!$M:$M,'14'!$D211)</f>
        <v>0</v>
      </c>
      <c r="BE211" s="146">
        <f>SUMIFS('15'!$K:$K,'15'!$M:$M,'14'!$D211)</f>
        <v>0</v>
      </c>
      <c r="BF211" s="220"/>
      <c r="BG211" s="220"/>
      <c r="BH211" s="220"/>
      <c r="BI211" s="220"/>
      <c r="BJ211" s="220"/>
      <c r="BK211" s="220"/>
      <c r="BL211" s="220"/>
      <c r="BM211" s="220"/>
      <c r="BN211" s="220"/>
      <c r="BO211" s="220"/>
      <c r="BP211" s="221"/>
      <c r="BQ211" s="291">
        <f t="shared" si="6"/>
        <v>0</v>
      </c>
    </row>
    <row r="212" spans="1:69" x14ac:dyDescent="0.2">
      <c r="A212" s="467" t="str">
        <f>'0'!$A$4</f>
        <v>………………..</v>
      </c>
      <c r="B212" s="560">
        <f>'0'!$A$2</f>
        <v>46112</v>
      </c>
      <c r="C212" s="341" t="s">
        <v>1244</v>
      </c>
      <c r="D212" s="195"/>
      <c r="E212" s="14"/>
      <c r="F212" s="23"/>
      <c r="G212" s="14"/>
      <c r="H212" s="14"/>
      <c r="I212" s="14"/>
      <c r="J212" s="14"/>
      <c r="K212" s="14"/>
      <c r="L212" s="14"/>
      <c r="M212" s="14"/>
      <c r="N212" s="14"/>
      <c r="O212" s="98"/>
      <c r="P212" s="96"/>
      <c r="Q212" s="15"/>
      <c r="R212" s="96"/>
      <c r="S212" s="15"/>
      <c r="T212" s="15"/>
      <c r="U212" s="15"/>
      <c r="V212" s="15"/>
      <c r="W212" s="15"/>
      <c r="X212" s="97"/>
      <c r="Y212" s="16"/>
      <c r="Z212" s="15"/>
      <c r="AA212" s="15"/>
      <c r="AB212" s="96"/>
      <c r="AC212" s="97"/>
      <c r="AD212" s="15"/>
      <c r="AE212" s="15"/>
      <c r="AF212" s="15"/>
      <c r="AG212" s="15"/>
      <c r="AH212" s="15"/>
      <c r="AI212" s="15"/>
      <c r="AJ212" s="15"/>
      <c r="AK212" s="12"/>
      <c r="AL212" s="12"/>
      <c r="AM212" s="12"/>
      <c r="AN212" s="218"/>
      <c r="AO212" s="219"/>
      <c r="AP212" s="12"/>
      <c r="AQ212" s="12"/>
      <c r="AR212" s="12"/>
      <c r="AS212" s="12"/>
      <c r="AT212" s="12"/>
      <c r="AU212" s="12"/>
      <c r="AV212" s="12"/>
      <c r="AW212" s="607"/>
      <c r="AX212" s="607"/>
      <c r="AY212" s="12"/>
      <c r="AZ212" s="12"/>
      <c r="BA212" s="145">
        <f>SUMIFS('15'!$F:$F,'15'!$N:$N,'14'!BA$6,'15'!$M:$M,'14'!$D212)</f>
        <v>0</v>
      </c>
      <c r="BB212" s="146">
        <f>SUMIFS('15'!$F:$F,'15'!$N:$N,'14'!BB$6,'15'!$M:$M,'14'!$D212)</f>
        <v>0</v>
      </c>
      <c r="BC212" s="146">
        <f>SUMIFS('15'!$F:$F,'15'!$N:$N,'14'!BC$6,'15'!$M:$M,'14'!$D212)</f>
        <v>0</v>
      </c>
      <c r="BD212" s="146">
        <f>SUMIFS('15'!$J:$J,'15'!$M:$M,'14'!$D212)</f>
        <v>0</v>
      </c>
      <c r="BE212" s="146">
        <f>SUMIFS('15'!$K:$K,'15'!$M:$M,'14'!$D212)</f>
        <v>0</v>
      </c>
      <c r="BF212" s="220"/>
      <c r="BG212" s="220"/>
      <c r="BH212" s="220"/>
      <c r="BI212" s="220"/>
      <c r="BJ212" s="220"/>
      <c r="BK212" s="220"/>
      <c r="BL212" s="220"/>
      <c r="BM212" s="220"/>
      <c r="BN212" s="220"/>
      <c r="BO212" s="220"/>
      <c r="BP212" s="221"/>
      <c r="BQ212" s="291">
        <f t="shared" si="6"/>
        <v>0</v>
      </c>
    </row>
    <row r="213" spans="1:69" x14ac:dyDescent="0.2">
      <c r="A213" s="467" t="str">
        <f>'0'!$A$4</f>
        <v>………………..</v>
      </c>
      <c r="B213" s="560">
        <f>'0'!$A$2</f>
        <v>46112</v>
      </c>
      <c r="C213" s="341" t="s">
        <v>1244</v>
      </c>
      <c r="D213" s="195"/>
      <c r="E213" s="14"/>
      <c r="F213" s="23"/>
      <c r="G213" s="14"/>
      <c r="H213" s="14"/>
      <c r="I213" s="14"/>
      <c r="J213" s="14"/>
      <c r="K213" s="14"/>
      <c r="L213" s="14"/>
      <c r="M213" s="14"/>
      <c r="N213" s="14"/>
      <c r="O213" s="98"/>
      <c r="P213" s="96"/>
      <c r="Q213" s="15"/>
      <c r="R213" s="96"/>
      <c r="S213" s="15"/>
      <c r="T213" s="15"/>
      <c r="U213" s="15"/>
      <c r="V213" s="15"/>
      <c r="W213" s="15"/>
      <c r="X213" s="97"/>
      <c r="Y213" s="16"/>
      <c r="Z213" s="15"/>
      <c r="AA213" s="15"/>
      <c r="AB213" s="96"/>
      <c r="AC213" s="97"/>
      <c r="AD213" s="15"/>
      <c r="AE213" s="15"/>
      <c r="AF213" s="15"/>
      <c r="AG213" s="15"/>
      <c r="AH213" s="15"/>
      <c r="AI213" s="15"/>
      <c r="AJ213" s="15"/>
      <c r="AK213" s="12"/>
      <c r="AL213" s="12"/>
      <c r="AM213" s="12"/>
      <c r="AN213" s="218"/>
      <c r="AO213" s="219"/>
      <c r="AP213" s="12"/>
      <c r="AQ213" s="12"/>
      <c r="AR213" s="12"/>
      <c r="AS213" s="12"/>
      <c r="AT213" s="12"/>
      <c r="AU213" s="12"/>
      <c r="AV213" s="12"/>
      <c r="AW213" s="607"/>
      <c r="AX213" s="607"/>
      <c r="AY213" s="12"/>
      <c r="AZ213" s="12"/>
      <c r="BA213" s="145">
        <f>SUMIFS('15'!$F:$F,'15'!$N:$N,'14'!BA$6,'15'!$M:$M,'14'!$D213)</f>
        <v>0</v>
      </c>
      <c r="BB213" s="146">
        <f>SUMIFS('15'!$F:$F,'15'!$N:$N,'14'!BB$6,'15'!$M:$M,'14'!$D213)</f>
        <v>0</v>
      </c>
      <c r="BC213" s="146">
        <f>SUMIFS('15'!$F:$F,'15'!$N:$N,'14'!BC$6,'15'!$M:$M,'14'!$D213)</f>
        <v>0</v>
      </c>
      <c r="BD213" s="146">
        <f>SUMIFS('15'!$J:$J,'15'!$M:$M,'14'!$D213)</f>
        <v>0</v>
      </c>
      <c r="BE213" s="146">
        <f>SUMIFS('15'!$K:$K,'15'!$M:$M,'14'!$D213)</f>
        <v>0</v>
      </c>
      <c r="BF213" s="220"/>
      <c r="BG213" s="220"/>
      <c r="BH213" s="220"/>
      <c r="BI213" s="220"/>
      <c r="BJ213" s="220"/>
      <c r="BK213" s="220"/>
      <c r="BL213" s="220"/>
      <c r="BM213" s="220"/>
      <c r="BN213" s="220"/>
      <c r="BO213" s="220"/>
      <c r="BP213" s="221"/>
      <c r="BQ213" s="291">
        <f t="shared" si="6"/>
        <v>0</v>
      </c>
    </row>
    <row r="214" spans="1:69" x14ac:dyDescent="0.2">
      <c r="A214" s="467" t="str">
        <f>'0'!$A$4</f>
        <v>………………..</v>
      </c>
      <c r="B214" s="560">
        <f>'0'!$A$2</f>
        <v>46112</v>
      </c>
      <c r="C214" s="341" t="s">
        <v>1244</v>
      </c>
      <c r="D214" s="195"/>
      <c r="E214" s="14"/>
      <c r="F214" s="23"/>
      <c r="G214" s="14"/>
      <c r="H214" s="14"/>
      <c r="I214" s="14"/>
      <c r="J214" s="14"/>
      <c r="K214" s="14"/>
      <c r="L214" s="14"/>
      <c r="M214" s="14"/>
      <c r="N214" s="14"/>
      <c r="O214" s="98"/>
      <c r="P214" s="96"/>
      <c r="Q214" s="15"/>
      <c r="R214" s="96"/>
      <c r="S214" s="15"/>
      <c r="T214" s="15"/>
      <c r="U214" s="15"/>
      <c r="V214" s="15"/>
      <c r="W214" s="15"/>
      <c r="X214" s="97"/>
      <c r="Y214" s="16"/>
      <c r="Z214" s="15"/>
      <c r="AA214" s="15"/>
      <c r="AB214" s="96"/>
      <c r="AC214" s="97"/>
      <c r="AD214" s="15"/>
      <c r="AE214" s="15"/>
      <c r="AF214" s="15"/>
      <c r="AG214" s="15"/>
      <c r="AH214" s="15"/>
      <c r="AI214" s="15"/>
      <c r="AJ214" s="15"/>
      <c r="AK214" s="12"/>
      <c r="AL214" s="12"/>
      <c r="AM214" s="12"/>
      <c r="AN214" s="218"/>
      <c r="AO214" s="219"/>
      <c r="AP214" s="12"/>
      <c r="AQ214" s="12"/>
      <c r="AR214" s="12"/>
      <c r="AS214" s="12"/>
      <c r="AT214" s="12"/>
      <c r="AU214" s="12"/>
      <c r="AV214" s="12"/>
      <c r="AW214" s="607"/>
      <c r="AX214" s="607"/>
      <c r="AY214" s="12"/>
      <c r="AZ214" s="12"/>
      <c r="BA214" s="145">
        <f>SUMIFS('15'!$F:$F,'15'!$N:$N,'14'!BA$6,'15'!$M:$M,'14'!$D214)</f>
        <v>0</v>
      </c>
      <c r="BB214" s="146">
        <f>SUMIFS('15'!$F:$F,'15'!$N:$N,'14'!BB$6,'15'!$M:$M,'14'!$D214)</f>
        <v>0</v>
      </c>
      <c r="BC214" s="146">
        <f>SUMIFS('15'!$F:$F,'15'!$N:$N,'14'!BC$6,'15'!$M:$M,'14'!$D214)</f>
        <v>0</v>
      </c>
      <c r="BD214" s="146">
        <f>SUMIFS('15'!$J:$J,'15'!$M:$M,'14'!$D214)</f>
        <v>0</v>
      </c>
      <c r="BE214" s="146">
        <f>SUMIFS('15'!$K:$K,'15'!$M:$M,'14'!$D214)</f>
        <v>0</v>
      </c>
      <c r="BF214" s="220"/>
      <c r="BG214" s="220"/>
      <c r="BH214" s="220"/>
      <c r="BI214" s="220"/>
      <c r="BJ214" s="220"/>
      <c r="BK214" s="220"/>
      <c r="BL214" s="220"/>
      <c r="BM214" s="220"/>
      <c r="BN214" s="220"/>
      <c r="BO214" s="220"/>
      <c r="BP214" s="221"/>
      <c r="BQ214" s="291">
        <f t="shared" si="6"/>
        <v>0</v>
      </c>
    </row>
    <row r="215" spans="1:69" x14ac:dyDescent="0.2">
      <c r="A215" s="467" t="str">
        <f>'0'!$A$4</f>
        <v>………………..</v>
      </c>
      <c r="B215" s="560">
        <f>'0'!$A$2</f>
        <v>46112</v>
      </c>
      <c r="C215" s="341" t="s">
        <v>1244</v>
      </c>
      <c r="D215" s="195"/>
      <c r="E215" s="14"/>
      <c r="F215" s="23"/>
      <c r="G215" s="14"/>
      <c r="H215" s="14"/>
      <c r="I215" s="14"/>
      <c r="J215" s="14"/>
      <c r="K215" s="14"/>
      <c r="L215" s="14"/>
      <c r="M215" s="14"/>
      <c r="N215" s="14"/>
      <c r="O215" s="98"/>
      <c r="P215" s="96"/>
      <c r="Q215" s="15"/>
      <c r="R215" s="96"/>
      <c r="S215" s="15"/>
      <c r="T215" s="15"/>
      <c r="U215" s="15"/>
      <c r="V215" s="15"/>
      <c r="W215" s="15"/>
      <c r="X215" s="97"/>
      <c r="Y215" s="16"/>
      <c r="Z215" s="15"/>
      <c r="AA215" s="15"/>
      <c r="AB215" s="96"/>
      <c r="AC215" s="97"/>
      <c r="AD215" s="15"/>
      <c r="AE215" s="15"/>
      <c r="AF215" s="15"/>
      <c r="AG215" s="15"/>
      <c r="AH215" s="15"/>
      <c r="AI215" s="15"/>
      <c r="AJ215" s="15"/>
      <c r="AK215" s="12"/>
      <c r="AL215" s="12"/>
      <c r="AM215" s="12"/>
      <c r="AN215" s="218"/>
      <c r="AO215" s="219"/>
      <c r="AP215" s="12"/>
      <c r="AQ215" s="12"/>
      <c r="AR215" s="12"/>
      <c r="AS215" s="12"/>
      <c r="AT215" s="12"/>
      <c r="AU215" s="12"/>
      <c r="AV215" s="12"/>
      <c r="AW215" s="607"/>
      <c r="AX215" s="607"/>
      <c r="AY215" s="12"/>
      <c r="AZ215" s="12"/>
      <c r="BA215" s="145">
        <f>SUMIFS('15'!$F:$F,'15'!$N:$N,'14'!BA$6,'15'!$M:$M,'14'!$D215)</f>
        <v>0</v>
      </c>
      <c r="BB215" s="146">
        <f>SUMIFS('15'!$F:$F,'15'!$N:$N,'14'!BB$6,'15'!$M:$M,'14'!$D215)</f>
        <v>0</v>
      </c>
      <c r="BC215" s="146">
        <f>SUMIFS('15'!$F:$F,'15'!$N:$N,'14'!BC$6,'15'!$M:$M,'14'!$D215)</f>
        <v>0</v>
      </c>
      <c r="BD215" s="146">
        <f>SUMIFS('15'!$J:$J,'15'!$M:$M,'14'!$D215)</f>
        <v>0</v>
      </c>
      <c r="BE215" s="146">
        <f>SUMIFS('15'!$K:$K,'15'!$M:$M,'14'!$D215)</f>
        <v>0</v>
      </c>
      <c r="BF215" s="220"/>
      <c r="BG215" s="220"/>
      <c r="BH215" s="220"/>
      <c r="BI215" s="220"/>
      <c r="BJ215" s="220"/>
      <c r="BK215" s="220"/>
      <c r="BL215" s="220"/>
      <c r="BM215" s="220"/>
      <c r="BN215" s="220"/>
      <c r="BO215" s="220"/>
      <c r="BP215" s="221"/>
      <c r="BQ215" s="291">
        <f t="shared" si="6"/>
        <v>0</v>
      </c>
    </row>
    <row r="216" spans="1:69" x14ac:dyDescent="0.2">
      <c r="A216" s="467" t="str">
        <f>'0'!$A$4</f>
        <v>………………..</v>
      </c>
      <c r="B216" s="560">
        <f>'0'!$A$2</f>
        <v>46112</v>
      </c>
      <c r="C216" s="341" t="s">
        <v>1244</v>
      </c>
      <c r="D216" s="195"/>
      <c r="E216" s="14"/>
      <c r="F216" s="23"/>
      <c r="G216" s="14"/>
      <c r="H216" s="14"/>
      <c r="I216" s="14"/>
      <c r="J216" s="14"/>
      <c r="K216" s="14"/>
      <c r="L216" s="14"/>
      <c r="M216" s="14"/>
      <c r="N216" s="14"/>
      <c r="O216" s="98"/>
      <c r="P216" s="96"/>
      <c r="Q216" s="15"/>
      <c r="R216" s="96"/>
      <c r="S216" s="15"/>
      <c r="T216" s="15"/>
      <c r="U216" s="15"/>
      <c r="V216" s="15"/>
      <c r="W216" s="15"/>
      <c r="X216" s="97"/>
      <c r="Y216" s="16"/>
      <c r="Z216" s="15"/>
      <c r="AA216" s="15"/>
      <c r="AB216" s="96"/>
      <c r="AC216" s="97"/>
      <c r="AD216" s="15"/>
      <c r="AE216" s="15"/>
      <c r="AF216" s="15"/>
      <c r="AG216" s="15"/>
      <c r="AH216" s="15"/>
      <c r="AI216" s="15"/>
      <c r="AJ216" s="15"/>
      <c r="AK216" s="12"/>
      <c r="AL216" s="12"/>
      <c r="AM216" s="12"/>
      <c r="AN216" s="218"/>
      <c r="AO216" s="219"/>
      <c r="AP216" s="12"/>
      <c r="AQ216" s="12"/>
      <c r="AR216" s="12"/>
      <c r="AS216" s="12"/>
      <c r="AT216" s="12"/>
      <c r="AU216" s="12"/>
      <c r="AV216" s="12"/>
      <c r="AW216" s="607"/>
      <c r="AX216" s="607"/>
      <c r="AY216" s="12"/>
      <c r="AZ216" s="12"/>
      <c r="BA216" s="145">
        <f>SUMIFS('15'!$F:$F,'15'!$N:$N,'14'!BA$6,'15'!$M:$M,'14'!$D216)</f>
        <v>0</v>
      </c>
      <c r="BB216" s="146">
        <f>SUMIFS('15'!$F:$F,'15'!$N:$N,'14'!BB$6,'15'!$M:$M,'14'!$D216)</f>
        <v>0</v>
      </c>
      <c r="BC216" s="146">
        <f>SUMIFS('15'!$F:$F,'15'!$N:$N,'14'!BC$6,'15'!$M:$M,'14'!$D216)</f>
        <v>0</v>
      </c>
      <c r="BD216" s="146">
        <f>SUMIFS('15'!$J:$J,'15'!$M:$M,'14'!$D216)</f>
        <v>0</v>
      </c>
      <c r="BE216" s="146">
        <f>SUMIFS('15'!$K:$K,'15'!$M:$M,'14'!$D216)</f>
        <v>0</v>
      </c>
      <c r="BF216" s="220"/>
      <c r="BG216" s="220"/>
      <c r="BH216" s="220"/>
      <c r="BI216" s="220"/>
      <c r="BJ216" s="220"/>
      <c r="BK216" s="220"/>
      <c r="BL216" s="220"/>
      <c r="BM216" s="220"/>
      <c r="BN216" s="220"/>
      <c r="BO216" s="220"/>
      <c r="BP216" s="221"/>
      <c r="BQ216" s="291">
        <f t="shared" si="6"/>
        <v>0</v>
      </c>
    </row>
    <row r="217" spans="1:69" x14ac:dyDescent="0.2">
      <c r="A217" s="467" t="str">
        <f>'0'!$A$4</f>
        <v>………………..</v>
      </c>
      <c r="B217" s="560">
        <f>'0'!$A$2</f>
        <v>46112</v>
      </c>
      <c r="C217" s="341" t="s">
        <v>1244</v>
      </c>
      <c r="D217" s="195"/>
      <c r="E217" s="14"/>
      <c r="F217" s="23"/>
      <c r="G217" s="14"/>
      <c r="H217" s="14"/>
      <c r="I217" s="14"/>
      <c r="J217" s="14"/>
      <c r="K217" s="14"/>
      <c r="L217" s="14"/>
      <c r="M217" s="14"/>
      <c r="N217" s="14"/>
      <c r="O217" s="98"/>
      <c r="P217" s="96"/>
      <c r="Q217" s="15"/>
      <c r="R217" s="96"/>
      <c r="S217" s="15"/>
      <c r="T217" s="15"/>
      <c r="U217" s="15"/>
      <c r="V217" s="15"/>
      <c r="W217" s="15"/>
      <c r="X217" s="97"/>
      <c r="Y217" s="16"/>
      <c r="Z217" s="15"/>
      <c r="AA217" s="15"/>
      <c r="AB217" s="96"/>
      <c r="AC217" s="97"/>
      <c r="AD217" s="15"/>
      <c r="AE217" s="15"/>
      <c r="AF217" s="15"/>
      <c r="AG217" s="15"/>
      <c r="AH217" s="15"/>
      <c r="AI217" s="15"/>
      <c r="AJ217" s="15"/>
      <c r="AK217" s="12"/>
      <c r="AL217" s="12"/>
      <c r="AM217" s="12"/>
      <c r="AN217" s="218"/>
      <c r="AO217" s="219"/>
      <c r="AP217" s="12"/>
      <c r="AQ217" s="12"/>
      <c r="AR217" s="12"/>
      <c r="AS217" s="12"/>
      <c r="AT217" s="12"/>
      <c r="AU217" s="12"/>
      <c r="AV217" s="12"/>
      <c r="AW217" s="607"/>
      <c r="AX217" s="607"/>
      <c r="AY217" s="12"/>
      <c r="AZ217" s="12"/>
      <c r="BA217" s="145">
        <f>SUMIFS('15'!$F:$F,'15'!$N:$N,'14'!BA$6,'15'!$M:$M,'14'!$D217)</f>
        <v>0</v>
      </c>
      <c r="BB217" s="146">
        <f>SUMIFS('15'!$F:$F,'15'!$N:$N,'14'!BB$6,'15'!$M:$M,'14'!$D217)</f>
        <v>0</v>
      </c>
      <c r="BC217" s="146">
        <f>SUMIFS('15'!$F:$F,'15'!$N:$N,'14'!BC$6,'15'!$M:$M,'14'!$D217)</f>
        <v>0</v>
      </c>
      <c r="BD217" s="146">
        <f>SUMIFS('15'!$J:$J,'15'!$M:$M,'14'!$D217)</f>
        <v>0</v>
      </c>
      <c r="BE217" s="146">
        <f>SUMIFS('15'!$K:$K,'15'!$M:$M,'14'!$D217)</f>
        <v>0</v>
      </c>
      <c r="BF217" s="220"/>
      <c r="BG217" s="220"/>
      <c r="BH217" s="220"/>
      <c r="BI217" s="220"/>
      <c r="BJ217" s="220"/>
      <c r="BK217" s="220"/>
      <c r="BL217" s="220"/>
      <c r="BM217" s="220"/>
      <c r="BN217" s="220"/>
      <c r="BO217" s="220"/>
      <c r="BP217" s="221"/>
      <c r="BQ217" s="291">
        <f t="shared" si="6"/>
        <v>0</v>
      </c>
    </row>
    <row r="218" spans="1:69" x14ac:dyDescent="0.2">
      <c r="A218" s="467" t="str">
        <f>'0'!$A$4</f>
        <v>………………..</v>
      </c>
      <c r="B218" s="560">
        <f>'0'!$A$2</f>
        <v>46112</v>
      </c>
      <c r="C218" s="341" t="s">
        <v>1244</v>
      </c>
      <c r="D218" s="195"/>
      <c r="E218" s="14"/>
      <c r="F218" s="23"/>
      <c r="G218" s="14"/>
      <c r="H218" s="14"/>
      <c r="I218" s="14"/>
      <c r="J218" s="14"/>
      <c r="K218" s="14"/>
      <c r="L218" s="14"/>
      <c r="M218" s="14"/>
      <c r="N218" s="14"/>
      <c r="O218" s="98"/>
      <c r="P218" s="96"/>
      <c r="Q218" s="15"/>
      <c r="R218" s="96"/>
      <c r="S218" s="15"/>
      <c r="T218" s="15"/>
      <c r="U218" s="15"/>
      <c r="V218" s="15"/>
      <c r="W218" s="15"/>
      <c r="X218" s="97"/>
      <c r="Y218" s="16"/>
      <c r="Z218" s="15"/>
      <c r="AA218" s="15"/>
      <c r="AB218" s="96"/>
      <c r="AC218" s="97"/>
      <c r="AD218" s="15"/>
      <c r="AE218" s="15"/>
      <c r="AF218" s="15"/>
      <c r="AG218" s="15"/>
      <c r="AH218" s="15"/>
      <c r="AI218" s="15"/>
      <c r="AJ218" s="15"/>
      <c r="AK218" s="12"/>
      <c r="AL218" s="12"/>
      <c r="AM218" s="12"/>
      <c r="AN218" s="218"/>
      <c r="AO218" s="219"/>
      <c r="AP218" s="12"/>
      <c r="AQ218" s="12"/>
      <c r="AR218" s="12"/>
      <c r="AS218" s="12"/>
      <c r="AT218" s="12"/>
      <c r="AU218" s="12"/>
      <c r="AV218" s="12"/>
      <c r="AW218" s="607"/>
      <c r="AX218" s="607"/>
      <c r="AY218" s="12"/>
      <c r="AZ218" s="12"/>
      <c r="BA218" s="145">
        <f>SUMIFS('15'!$F:$F,'15'!$N:$N,'14'!BA$6,'15'!$M:$M,'14'!$D218)</f>
        <v>0</v>
      </c>
      <c r="BB218" s="146">
        <f>SUMIFS('15'!$F:$F,'15'!$N:$N,'14'!BB$6,'15'!$M:$M,'14'!$D218)</f>
        <v>0</v>
      </c>
      <c r="BC218" s="146">
        <f>SUMIFS('15'!$F:$F,'15'!$N:$N,'14'!BC$6,'15'!$M:$M,'14'!$D218)</f>
        <v>0</v>
      </c>
      <c r="BD218" s="146">
        <f>SUMIFS('15'!$J:$J,'15'!$M:$M,'14'!$D218)</f>
        <v>0</v>
      </c>
      <c r="BE218" s="146">
        <f>SUMIFS('15'!$K:$K,'15'!$M:$M,'14'!$D218)</f>
        <v>0</v>
      </c>
      <c r="BF218" s="220"/>
      <c r="BG218" s="220"/>
      <c r="BH218" s="220"/>
      <c r="BI218" s="220"/>
      <c r="BJ218" s="220"/>
      <c r="BK218" s="220"/>
      <c r="BL218" s="220"/>
      <c r="BM218" s="220"/>
      <c r="BN218" s="220"/>
      <c r="BO218" s="220"/>
      <c r="BP218" s="221"/>
      <c r="BQ218" s="291">
        <f t="shared" si="6"/>
        <v>0</v>
      </c>
    </row>
    <row r="219" spans="1:69" x14ac:dyDescent="0.2">
      <c r="A219" s="467" t="str">
        <f>'0'!$A$4</f>
        <v>………………..</v>
      </c>
      <c r="B219" s="560">
        <f>'0'!$A$2</f>
        <v>46112</v>
      </c>
      <c r="C219" s="341" t="s">
        <v>1244</v>
      </c>
      <c r="D219" s="195"/>
      <c r="E219" s="14"/>
      <c r="F219" s="23"/>
      <c r="G219" s="14"/>
      <c r="H219" s="14"/>
      <c r="I219" s="14"/>
      <c r="J219" s="14"/>
      <c r="K219" s="14"/>
      <c r="L219" s="14"/>
      <c r="M219" s="14"/>
      <c r="N219" s="14"/>
      <c r="O219" s="98"/>
      <c r="P219" s="96"/>
      <c r="Q219" s="15"/>
      <c r="R219" s="96"/>
      <c r="S219" s="15"/>
      <c r="T219" s="15"/>
      <c r="U219" s="15"/>
      <c r="V219" s="15"/>
      <c r="W219" s="15"/>
      <c r="X219" s="97"/>
      <c r="Y219" s="16"/>
      <c r="Z219" s="15"/>
      <c r="AA219" s="15"/>
      <c r="AB219" s="96"/>
      <c r="AC219" s="97"/>
      <c r="AD219" s="15"/>
      <c r="AE219" s="15"/>
      <c r="AF219" s="15"/>
      <c r="AG219" s="15"/>
      <c r="AH219" s="15"/>
      <c r="AI219" s="15"/>
      <c r="AJ219" s="15"/>
      <c r="AK219" s="12"/>
      <c r="AL219" s="12"/>
      <c r="AM219" s="12"/>
      <c r="AN219" s="218"/>
      <c r="AO219" s="219"/>
      <c r="AP219" s="12"/>
      <c r="AQ219" s="12"/>
      <c r="AR219" s="12"/>
      <c r="AS219" s="12"/>
      <c r="AT219" s="12"/>
      <c r="AU219" s="12"/>
      <c r="AV219" s="12"/>
      <c r="AW219" s="607"/>
      <c r="AX219" s="607"/>
      <c r="AY219" s="12"/>
      <c r="AZ219" s="12"/>
      <c r="BA219" s="145">
        <f>SUMIFS('15'!$F:$F,'15'!$N:$N,'14'!BA$6,'15'!$M:$M,'14'!$D219)</f>
        <v>0</v>
      </c>
      <c r="BB219" s="146">
        <f>SUMIFS('15'!$F:$F,'15'!$N:$N,'14'!BB$6,'15'!$M:$M,'14'!$D219)</f>
        <v>0</v>
      </c>
      <c r="BC219" s="146">
        <f>SUMIFS('15'!$F:$F,'15'!$N:$N,'14'!BC$6,'15'!$M:$M,'14'!$D219)</f>
        <v>0</v>
      </c>
      <c r="BD219" s="146">
        <f>SUMIFS('15'!$J:$J,'15'!$M:$M,'14'!$D219)</f>
        <v>0</v>
      </c>
      <c r="BE219" s="146">
        <f>SUMIFS('15'!$K:$K,'15'!$M:$M,'14'!$D219)</f>
        <v>0</v>
      </c>
      <c r="BF219" s="220"/>
      <c r="BG219" s="220"/>
      <c r="BH219" s="220"/>
      <c r="BI219" s="220"/>
      <c r="BJ219" s="220"/>
      <c r="BK219" s="220"/>
      <c r="BL219" s="220"/>
      <c r="BM219" s="220"/>
      <c r="BN219" s="220"/>
      <c r="BO219" s="220"/>
      <c r="BP219" s="221"/>
      <c r="BQ219" s="291">
        <f t="shared" si="6"/>
        <v>0</v>
      </c>
    </row>
    <row r="220" spans="1:69" x14ac:dyDescent="0.2">
      <c r="A220" s="467" t="str">
        <f>'0'!$A$4</f>
        <v>………………..</v>
      </c>
      <c r="B220" s="560">
        <f>'0'!$A$2</f>
        <v>46112</v>
      </c>
      <c r="C220" s="341" t="s">
        <v>1244</v>
      </c>
      <c r="D220" s="195"/>
      <c r="E220" s="14"/>
      <c r="F220" s="23"/>
      <c r="G220" s="14"/>
      <c r="H220" s="14"/>
      <c r="I220" s="14"/>
      <c r="J220" s="14"/>
      <c r="K220" s="14"/>
      <c r="L220" s="14"/>
      <c r="M220" s="14"/>
      <c r="N220" s="14"/>
      <c r="O220" s="98"/>
      <c r="P220" s="96"/>
      <c r="Q220" s="15"/>
      <c r="R220" s="96"/>
      <c r="S220" s="15"/>
      <c r="T220" s="15"/>
      <c r="U220" s="15"/>
      <c r="V220" s="15"/>
      <c r="W220" s="15"/>
      <c r="X220" s="97"/>
      <c r="Y220" s="16"/>
      <c r="Z220" s="15"/>
      <c r="AA220" s="15"/>
      <c r="AB220" s="96"/>
      <c r="AC220" s="97"/>
      <c r="AD220" s="15"/>
      <c r="AE220" s="15"/>
      <c r="AF220" s="15"/>
      <c r="AG220" s="15"/>
      <c r="AH220" s="15"/>
      <c r="AI220" s="15"/>
      <c r="AJ220" s="15"/>
      <c r="AK220" s="12"/>
      <c r="AL220" s="12"/>
      <c r="AM220" s="12"/>
      <c r="AN220" s="218"/>
      <c r="AO220" s="219"/>
      <c r="AP220" s="12"/>
      <c r="AQ220" s="12"/>
      <c r="AR220" s="12"/>
      <c r="AS220" s="12"/>
      <c r="AT220" s="12"/>
      <c r="AU220" s="12"/>
      <c r="AV220" s="12"/>
      <c r="AW220" s="607"/>
      <c r="AX220" s="607"/>
      <c r="AY220" s="12"/>
      <c r="AZ220" s="12"/>
      <c r="BA220" s="145">
        <f>SUMIFS('15'!$F:$F,'15'!$N:$N,'14'!BA$6,'15'!$M:$M,'14'!$D220)</f>
        <v>0</v>
      </c>
      <c r="BB220" s="146">
        <f>SUMIFS('15'!$F:$F,'15'!$N:$N,'14'!BB$6,'15'!$M:$M,'14'!$D220)</f>
        <v>0</v>
      </c>
      <c r="BC220" s="146">
        <f>SUMIFS('15'!$F:$F,'15'!$N:$N,'14'!BC$6,'15'!$M:$M,'14'!$D220)</f>
        <v>0</v>
      </c>
      <c r="BD220" s="146">
        <f>SUMIFS('15'!$J:$J,'15'!$M:$M,'14'!$D220)</f>
        <v>0</v>
      </c>
      <c r="BE220" s="146">
        <f>SUMIFS('15'!$K:$K,'15'!$M:$M,'14'!$D220)</f>
        <v>0</v>
      </c>
      <c r="BF220" s="220"/>
      <c r="BG220" s="220"/>
      <c r="BH220" s="220"/>
      <c r="BI220" s="220"/>
      <c r="BJ220" s="220"/>
      <c r="BK220" s="220"/>
      <c r="BL220" s="220"/>
      <c r="BM220" s="220"/>
      <c r="BN220" s="220"/>
      <c r="BO220" s="220"/>
      <c r="BP220" s="221"/>
      <c r="BQ220" s="291">
        <f t="shared" si="6"/>
        <v>0</v>
      </c>
    </row>
    <row r="221" spans="1:69" x14ac:dyDescent="0.2">
      <c r="A221" s="467" t="str">
        <f>'0'!$A$4</f>
        <v>………………..</v>
      </c>
      <c r="B221" s="560">
        <f>'0'!$A$2</f>
        <v>46112</v>
      </c>
      <c r="C221" s="341" t="s">
        <v>1244</v>
      </c>
      <c r="D221" s="195"/>
      <c r="E221" s="14"/>
      <c r="F221" s="23"/>
      <c r="G221" s="14"/>
      <c r="H221" s="14"/>
      <c r="I221" s="14"/>
      <c r="J221" s="14"/>
      <c r="K221" s="14"/>
      <c r="L221" s="14"/>
      <c r="M221" s="14"/>
      <c r="N221" s="14"/>
      <c r="O221" s="98"/>
      <c r="P221" s="96"/>
      <c r="Q221" s="15"/>
      <c r="R221" s="96"/>
      <c r="S221" s="15"/>
      <c r="T221" s="15"/>
      <c r="U221" s="15"/>
      <c r="V221" s="15"/>
      <c r="W221" s="15"/>
      <c r="X221" s="97"/>
      <c r="Y221" s="16"/>
      <c r="Z221" s="15"/>
      <c r="AA221" s="15"/>
      <c r="AB221" s="96"/>
      <c r="AC221" s="97"/>
      <c r="AD221" s="15"/>
      <c r="AE221" s="15"/>
      <c r="AF221" s="15"/>
      <c r="AG221" s="15"/>
      <c r="AH221" s="15"/>
      <c r="AI221" s="15"/>
      <c r="AJ221" s="15"/>
      <c r="AK221" s="12"/>
      <c r="AL221" s="12"/>
      <c r="AM221" s="12"/>
      <c r="AN221" s="218"/>
      <c r="AO221" s="219"/>
      <c r="AP221" s="12"/>
      <c r="AQ221" s="12"/>
      <c r="AR221" s="12"/>
      <c r="AS221" s="12"/>
      <c r="AT221" s="12"/>
      <c r="AU221" s="12"/>
      <c r="AV221" s="12"/>
      <c r="AW221" s="607"/>
      <c r="AX221" s="607"/>
      <c r="AY221" s="12"/>
      <c r="AZ221" s="12"/>
      <c r="BA221" s="145">
        <f>SUMIFS('15'!$F:$F,'15'!$N:$N,'14'!BA$6,'15'!$M:$M,'14'!$D221)</f>
        <v>0</v>
      </c>
      <c r="BB221" s="146">
        <f>SUMIFS('15'!$F:$F,'15'!$N:$N,'14'!BB$6,'15'!$M:$M,'14'!$D221)</f>
        <v>0</v>
      </c>
      <c r="BC221" s="146">
        <f>SUMIFS('15'!$F:$F,'15'!$N:$N,'14'!BC$6,'15'!$M:$M,'14'!$D221)</f>
        <v>0</v>
      </c>
      <c r="BD221" s="146">
        <f>SUMIFS('15'!$J:$J,'15'!$M:$M,'14'!$D221)</f>
        <v>0</v>
      </c>
      <c r="BE221" s="146">
        <f>SUMIFS('15'!$K:$K,'15'!$M:$M,'14'!$D221)</f>
        <v>0</v>
      </c>
      <c r="BF221" s="220"/>
      <c r="BG221" s="220"/>
      <c r="BH221" s="220"/>
      <c r="BI221" s="220"/>
      <c r="BJ221" s="220"/>
      <c r="BK221" s="220"/>
      <c r="BL221" s="220"/>
      <c r="BM221" s="220"/>
      <c r="BN221" s="220"/>
      <c r="BO221" s="220"/>
      <c r="BP221" s="221"/>
      <c r="BQ221" s="291">
        <f t="shared" si="6"/>
        <v>0</v>
      </c>
    </row>
    <row r="222" spans="1:69" x14ac:dyDescent="0.2">
      <c r="A222" s="467" t="str">
        <f>'0'!$A$4</f>
        <v>………………..</v>
      </c>
      <c r="B222" s="560">
        <f>'0'!$A$2</f>
        <v>46112</v>
      </c>
      <c r="C222" s="341" t="s">
        <v>1244</v>
      </c>
      <c r="D222" s="195"/>
      <c r="E222" s="14"/>
      <c r="F222" s="23"/>
      <c r="G222" s="14"/>
      <c r="H222" s="14"/>
      <c r="I222" s="14"/>
      <c r="J222" s="14"/>
      <c r="K222" s="14"/>
      <c r="L222" s="14"/>
      <c r="M222" s="14"/>
      <c r="N222" s="14"/>
      <c r="O222" s="98"/>
      <c r="P222" s="96"/>
      <c r="Q222" s="15"/>
      <c r="R222" s="96"/>
      <c r="S222" s="15"/>
      <c r="T222" s="15"/>
      <c r="U222" s="15"/>
      <c r="V222" s="15"/>
      <c r="W222" s="15"/>
      <c r="X222" s="97"/>
      <c r="Y222" s="16"/>
      <c r="Z222" s="15"/>
      <c r="AA222" s="15"/>
      <c r="AB222" s="96"/>
      <c r="AC222" s="97"/>
      <c r="AD222" s="15"/>
      <c r="AE222" s="15"/>
      <c r="AF222" s="15"/>
      <c r="AG222" s="15"/>
      <c r="AH222" s="15"/>
      <c r="AI222" s="15"/>
      <c r="AJ222" s="15"/>
      <c r="AK222" s="12"/>
      <c r="AL222" s="12"/>
      <c r="AM222" s="12"/>
      <c r="AN222" s="218"/>
      <c r="AO222" s="219"/>
      <c r="AP222" s="12"/>
      <c r="AQ222" s="12"/>
      <c r="AR222" s="12"/>
      <c r="AS222" s="12"/>
      <c r="AT222" s="12"/>
      <c r="AU222" s="12"/>
      <c r="AV222" s="12"/>
      <c r="AW222" s="607"/>
      <c r="AX222" s="607"/>
      <c r="AY222" s="12"/>
      <c r="AZ222" s="12"/>
      <c r="BA222" s="145">
        <f>SUMIFS('15'!$F:$F,'15'!$N:$N,'14'!BA$6,'15'!$M:$M,'14'!$D222)</f>
        <v>0</v>
      </c>
      <c r="BB222" s="146">
        <f>SUMIFS('15'!$F:$F,'15'!$N:$N,'14'!BB$6,'15'!$M:$M,'14'!$D222)</f>
        <v>0</v>
      </c>
      <c r="BC222" s="146">
        <f>SUMIFS('15'!$F:$F,'15'!$N:$N,'14'!BC$6,'15'!$M:$M,'14'!$D222)</f>
        <v>0</v>
      </c>
      <c r="BD222" s="146">
        <f>SUMIFS('15'!$J:$J,'15'!$M:$M,'14'!$D222)</f>
        <v>0</v>
      </c>
      <c r="BE222" s="146">
        <f>SUMIFS('15'!$K:$K,'15'!$M:$M,'14'!$D222)</f>
        <v>0</v>
      </c>
      <c r="BF222" s="220"/>
      <c r="BG222" s="220"/>
      <c r="BH222" s="220"/>
      <c r="BI222" s="220"/>
      <c r="BJ222" s="220"/>
      <c r="BK222" s="220"/>
      <c r="BL222" s="220"/>
      <c r="BM222" s="220"/>
      <c r="BN222" s="220"/>
      <c r="BO222" s="220"/>
      <c r="BP222" s="221"/>
      <c r="BQ222" s="291">
        <f t="shared" si="6"/>
        <v>0</v>
      </c>
    </row>
    <row r="223" spans="1:69" x14ac:dyDescent="0.2">
      <c r="A223" s="467" t="str">
        <f>'0'!$A$4</f>
        <v>………………..</v>
      </c>
      <c r="B223" s="560">
        <f>'0'!$A$2</f>
        <v>46112</v>
      </c>
      <c r="C223" s="341" t="s">
        <v>1244</v>
      </c>
      <c r="D223" s="195"/>
      <c r="E223" s="14"/>
      <c r="F223" s="23"/>
      <c r="G223" s="14"/>
      <c r="H223" s="14"/>
      <c r="I223" s="14"/>
      <c r="J223" s="14"/>
      <c r="K223" s="14"/>
      <c r="L223" s="14"/>
      <c r="M223" s="14"/>
      <c r="N223" s="14"/>
      <c r="O223" s="98"/>
      <c r="P223" s="96"/>
      <c r="Q223" s="15"/>
      <c r="R223" s="96"/>
      <c r="S223" s="15"/>
      <c r="T223" s="15"/>
      <c r="U223" s="15"/>
      <c r="V223" s="15"/>
      <c r="W223" s="15"/>
      <c r="X223" s="97"/>
      <c r="Y223" s="16"/>
      <c r="Z223" s="15"/>
      <c r="AA223" s="15"/>
      <c r="AB223" s="96"/>
      <c r="AC223" s="97"/>
      <c r="AD223" s="15"/>
      <c r="AE223" s="15"/>
      <c r="AF223" s="15"/>
      <c r="AG223" s="15"/>
      <c r="AH223" s="15"/>
      <c r="AI223" s="15"/>
      <c r="AJ223" s="15"/>
      <c r="AK223" s="12"/>
      <c r="AL223" s="12"/>
      <c r="AM223" s="12"/>
      <c r="AN223" s="218"/>
      <c r="AO223" s="219"/>
      <c r="AP223" s="12"/>
      <c r="AQ223" s="12"/>
      <c r="AR223" s="12"/>
      <c r="AS223" s="12"/>
      <c r="AT223" s="12"/>
      <c r="AU223" s="12"/>
      <c r="AV223" s="12"/>
      <c r="AW223" s="607"/>
      <c r="AX223" s="607"/>
      <c r="AY223" s="12"/>
      <c r="AZ223" s="12"/>
      <c r="BA223" s="145">
        <f>SUMIFS('15'!$F:$F,'15'!$N:$N,'14'!BA$6,'15'!$M:$M,'14'!$D223)</f>
        <v>0</v>
      </c>
      <c r="BB223" s="146">
        <f>SUMIFS('15'!$F:$F,'15'!$N:$N,'14'!BB$6,'15'!$M:$M,'14'!$D223)</f>
        <v>0</v>
      </c>
      <c r="BC223" s="146">
        <f>SUMIFS('15'!$F:$F,'15'!$N:$N,'14'!BC$6,'15'!$M:$M,'14'!$D223)</f>
        <v>0</v>
      </c>
      <c r="BD223" s="146">
        <f>SUMIFS('15'!$J:$J,'15'!$M:$M,'14'!$D223)</f>
        <v>0</v>
      </c>
      <c r="BE223" s="146">
        <f>SUMIFS('15'!$K:$K,'15'!$M:$M,'14'!$D223)</f>
        <v>0</v>
      </c>
      <c r="BF223" s="220"/>
      <c r="BG223" s="220"/>
      <c r="BH223" s="220"/>
      <c r="BI223" s="220"/>
      <c r="BJ223" s="220"/>
      <c r="BK223" s="220"/>
      <c r="BL223" s="220"/>
      <c r="BM223" s="220"/>
      <c r="BN223" s="220"/>
      <c r="BO223" s="220"/>
      <c r="BP223" s="221"/>
      <c r="BQ223" s="291">
        <f t="shared" si="6"/>
        <v>0</v>
      </c>
    </row>
    <row r="224" spans="1:69" x14ac:dyDescent="0.2">
      <c r="A224" s="467" t="str">
        <f>'0'!$A$4</f>
        <v>………………..</v>
      </c>
      <c r="B224" s="560">
        <f>'0'!$A$2</f>
        <v>46112</v>
      </c>
      <c r="C224" s="341" t="s">
        <v>1244</v>
      </c>
      <c r="D224" s="195"/>
      <c r="E224" s="14"/>
      <c r="F224" s="23"/>
      <c r="G224" s="14"/>
      <c r="H224" s="14"/>
      <c r="I224" s="14"/>
      <c r="J224" s="14"/>
      <c r="K224" s="14"/>
      <c r="L224" s="14"/>
      <c r="M224" s="14"/>
      <c r="N224" s="14"/>
      <c r="O224" s="98"/>
      <c r="P224" s="96"/>
      <c r="Q224" s="15"/>
      <c r="R224" s="96"/>
      <c r="S224" s="15"/>
      <c r="T224" s="15"/>
      <c r="U224" s="15"/>
      <c r="V224" s="15"/>
      <c r="W224" s="15"/>
      <c r="X224" s="97"/>
      <c r="Y224" s="16"/>
      <c r="Z224" s="15"/>
      <c r="AA224" s="15"/>
      <c r="AB224" s="96"/>
      <c r="AC224" s="97"/>
      <c r="AD224" s="15"/>
      <c r="AE224" s="15"/>
      <c r="AF224" s="15"/>
      <c r="AG224" s="15"/>
      <c r="AH224" s="15"/>
      <c r="AI224" s="15"/>
      <c r="AJ224" s="15"/>
      <c r="AK224" s="12"/>
      <c r="AL224" s="12"/>
      <c r="AM224" s="12"/>
      <c r="AN224" s="218"/>
      <c r="AO224" s="219"/>
      <c r="AP224" s="12"/>
      <c r="AQ224" s="12"/>
      <c r="AR224" s="12"/>
      <c r="AS224" s="12"/>
      <c r="AT224" s="12"/>
      <c r="AU224" s="12"/>
      <c r="AV224" s="12"/>
      <c r="AW224" s="607"/>
      <c r="AX224" s="607"/>
      <c r="AY224" s="12"/>
      <c r="AZ224" s="12"/>
      <c r="BA224" s="145">
        <f>SUMIFS('15'!$F:$F,'15'!$N:$N,'14'!BA$6,'15'!$M:$M,'14'!$D224)</f>
        <v>0</v>
      </c>
      <c r="BB224" s="146">
        <f>SUMIFS('15'!$F:$F,'15'!$N:$N,'14'!BB$6,'15'!$M:$M,'14'!$D224)</f>
        <v>0</v>
      </c>
      <c r="BC224" s="146">
        <f>SUMIFS('15'!$F:$F,'15'!$N:$N,'14'!BC$6,'15'!$M:$M,'14'!$D224)</f>
        <v>0</v>
      </c>
      <c r="BD224" s="146">
        <f>SUMIFS('15'!$J:$J,'15'!$M:$M,'14'!$D224)</f>
        <v>0</v>
      </c>
      <c r="BE224" s="146">
        <f>SUMIFS('15'!$K:$K,'15'!$M:$M,'14'!$D224)</f>
        <v>0</v>
      </c>
      <c r="BF224" s="220"/>
      <c r="BG224" s="220"/>
      <c r="BH224" s="220"/>
      <c r="BI224" s="220"/>
      <c r="BJ224" s="220"/>
      <c r="BK224" s="220"/>
      <c r="BL224" s="220"/>
      <c r="BM224" s="220"/>
      <c r="BN224" s="220"/>
      <c r="BO224" s="220"/>
      <c r="BP224" s="221"/>
      <c r="BQ224" s="291">
        <f t="shared" si="6"/>
        <v>0</v>
      </c>
    </row>
    <row r="225" spans="1:69" x14ac:dyDescent="0.2">
      <c r="A225" s="467" t="str">
        <f>'0'!$A$4</f>
        <v>………………..</v>
      </c>
      <c r="B225" s="560">
        <f>'0'!$A$2</f>
        <v>46112</v>
      </c>
      <c r="C225" s="341" t="s">
        <v>1244</v>
      </c>
      <c r="D225" s="195"/>
      <c r="E225" s="14"/>
      <c r="F225" s="23"/>
      <c r="G225" s="14"/>
      <c r="H225" s="14"/>
      <c r="I225" s="14"/>
      <c r="J225" s="14"/>
      <c r="K225" s="14"/>
      <c r="L225" s="14"/>
      <c r="M225" s="14"/>
      <c r="N225" s="14"/>
      <c r="O225" s="98"/>
      <c r="P225" s="96"/>
      <c r="Q225" s="15"/>
      <c r="R225" s="96"/>
      <c r="S225" s="15"/>
      <c r="T225" s="15"/>
      <c r="U225" s="15"/>
      <c r="V225" s="15"/>
      <c r="W225" s="15"/>
      <c r="X225" s="97"/>
      <c r="Y225" s="16"/>
      <c r="Z225" s="15"/>
      <c r="AA225" s="15"/>
      <c r="AB225" s="96"/>
      <c r="AC225" s="97"/>
      <c r="AD225" s="15"/>
      <c r="AE225" s="15"/>
      <c r="AF225" s="15"/>
      <c r="AG225" s="15"/>
      <c r="AH225" s="15"/>
      <c r="AI225" s="15"/>
      <c r="AJ225" s="15"/>
      <c r="AK225" s="12"/>
      <c r="AL225" s="12"/>
      <c r="AM225" s="12"/>
      <c r="AN225" s="218"/>
      <c r="AO225" s="219"/>
      <c r="AP225" s="12"/>
      <c r="AQ225" s="12"/>
      <c r="AR225" s="12"/>
      <c r="AS225" s="12"/>
      <c r="AT225" s="12"/>
      <c r="AU225" s="12"/>
      <c r="AV225" s="12"/>
      <c r="AW225" s="607"/>
      <c r="AX225" s="607"/>
      <c r="AY225" s="12"/>
      <c r="AZ225" s="12"/>
      <c r="BA225" s="145">
        <f>SUMIFS('15'!$F:$F,'15'!$N:$N,'14'!BA$6,'15'!$M:$M,'14'!$D225)</f>
        <v>0</v>
      </c>
      <c r="BB225" s="146">
        <f>SUMIFS('15'!$F:$F,'15'!$N:$N,'14'!BB$6,'15'!$M:$M,'14'!$D225)</f>
        <v>0</v>
      </c>
      <c r="BC225" s="146">
        <f>SUMIFS('15'!$F:$F,'15'!$N:$N,'14'!BC$6,'15'!$M:$M,'14'!$D225)</f>
        <v>0</v>
      </c>
      <c r="BD225" s="146">
        <f>SUMIFS('15'!$J:$J,'15'!$M:$M,'14'!$D225)</f>
        <v>0</v>
      </c>
      <c r="BE225" s="146">
        <f>SUMIFS('15'!$K:$K,'15'!$M:$M,'14'!$D225)</f>
        <v>0</v>
      </c>
      <c r="BF225" s="220"/>
      <c r="BG225" s="220"/>
      <c r="BH225" s="220"/>
      <c r="BI225" s="220"/>
      <c r="BJ225" s="220"/>
      <c r="BK225" s="220"/>
      <c r="BL225" s="220"/>
      <c r="BM225" s="220"/>
      <c r="BN225" s="220"/>
      <c r="BO225" s="220"/>
      <c r="BP225" s="221"/>
      <c r="BQ225" s="291">
        <f t="shared" si="6"/>
        <v>0</v>
      </c>
    </row>
    <row r="226" spans="1:69" x14ac:dyDescent="0.2">
      <c r="A226" s="467" t="str">
        <f>'0'!$A$4</f>
        <v>………………..</v>
      </c>
      <c r="B226" s="560">
        <f>'0'!$A$2</f>
        <v>46112</v>
      </c>
      <c r="C226" s="341" t="s">
        <v>1244</v>
      </c>
      <c r="D226" s="195"/>
      <c r="E226" s="14"/>
      <c r="F226" s="23"/>
      <c r="G226" s="14"/>
      <c r="H226" s="14"/>
      <c r="I226" s="14"/>
      <c r="J226" s="14"/>
      <c r="K226" s="14"/>
      <c r="L226" s="14"/>
      <c r="M226" s="14"/>
      <c r="N226" s="14"/>
      <c r="O226" s="98"/>
      <c r="P226" s="96"/>
      <c r="Q226" s="15"/>
      <c r="R226" s="96"/>
      <c r="S226" s="15"/>
      <c r="T226" s="15"/>
      <c r="U226" s="15"/>
      <c r="V226" s="15"/>
      <c r="W226" s="15"/>
      <c r="X226" s="97"/>
      <c r="Y226" s="16"/>
      <c r="Z226" s="15"/>
      <c r="AA226" s="15"/>
      <c r="AB226" s="96"/>
      <c r="AC226" s="97"/>
      <c r="AD226" s="15"/>
      <c r="AE226" s="15"/>
      <c r="AF226" s="15"/>
      <c r="AG226" s="15"/>
      <c r="AH226" s="15"/>
      <c r="AI226" s="15"/>
      <c r="AJ226" s="15"/>
      <c r="AK226" s="12"/>
      <c r="AL226" s="12"/>
      <c r="AM226" s="12"/>
      <c r="AN226" s="218"/>
      <c r="AO226" s="219"/>
      <c r="AP226" s="12"/>
      <c r="AQ226" s="12"/>
      <c r="AR226" s="12"/>
      <c r="AS226" s="12"/>
      <c r="AT226" s="12"/>
      <c r="AU226" s="12"/>
      <c r="AV226" s="12"/>
      <c r="AW226" s="607"/>
      <c r="AX226" s="607"/>
      <c r="AY226" s="12"/>
      <c r="AZ226" s="12"/>
      <c r="BA226" s="145">
        <f>SUMIFS('15'!$F:$F,'15'!$N:$N,'14'!BA$6,'15'!$M:$M,'14'!$D226)</f>
        <v>0</v>
      </c>
      <c r="BB226" s="146">
        <f>SUMIFS('15'!$F:$F,'15'!$N:$N,'14'!BB$6,'15'!$M:$M,'14'!$D226)</f>
        <v>0</v>
      </c>
      <c r="BC226" s="146">
        <f>SUMIFS('15'!$F:$F,'15'!$N:$N,'14'!BC$6,'15'!$M:$M,'14'!$D226)</f>
        <v>0</v>
      </c>
      <c r="BD226" s="146">
        <f>SUMIFS('15'!$J:$J,'15'!$M:$M,'14'!$D226)</f>
        <v>0</v>
      </c>
      <c r="BE226" s="146">
        <f>SUMIFS('15'!$K:$K,'15'!$M:$M,'14'!$D226)</f>
        <v>0</v>
      </c>
      <c r="BF226" s="220"/>
      <c r="BG226" s="220"/>
      <c r="BH226" s="220"/>
      <c r="BI226" s="220"/>
      <c r="BJ226" s="220"/>
      <c r="BK226" s="220"/>
      <c r="BL226" s="220"/>
      <c r="BM226" s="220"/>
      <c r="BN226" s="220"/>
      <c r="BO226" s="220"/>
      <c r="BP226" s="221"/>
      <c r="BQ226" s="291">
        <f t="shared" si="6"/>
        <v>0</v>
      </c>
    </row>
    <row r="227" spans="1:69" x14ac:dyDescent="0.2">
      <c r="A227" s="467" t="str">
        <f>'0'!$A$4</f>
        <v>………………..</v>
      </c>
      <c r="B227" s="560">
        <f>'0'!$A$2</f>
        <v>46112</v>
      </c>
      <c r="C227" s="341" t="s">
        <v>1244</v>
      </c>
      <c r="D227" s="195"/>
      <c r="E227" s="14"/>
      <c r="F227" s="23"/>
      <c r="G227" s="14"/>
      <c r="H227" s="14"/>
      <c r="I227" s="14"/>
      <c r="J227" s="14"/>
      <c r="K227" s="14"/>
      <c r="L227" s="14"/>
      <c r="M227" s="14"/>
      <c r="N227" s="14"/>
      <c r="O227" s="98"/>
      <c r="P227" s="96"/>
      <c r="Q227" s="15"/>
      <c r="R227" s="96"/>
      <c r="S227" s="15"/>
      <c r="T227" s="15"/>
      <c r="U227" s="15"/>
      <c r="V227" s="15"/>
      <c r="W227" s="15"/>
      <c r="X227" s="97"/>
      <c r="Y227" s="16"/>
      <c r="Z227" s="15"/>
      <c r="AA227" s="15"/>
      <c r="AB227" s="96"/>
      <c r="AC227" s="97"/>
      <c r="AD227" s="15"/>
      <c r="AE227" s="15"/>
      <c r="AF227" s="15"/>
      <c r="AG227" s="15"/>
      <c r="AH227" s="15"/>
      <c r="AI227" s="15"/>
      <c r="AJ227" s="15"/>
      <c r="AK227" s="12"/>
      <c r="AL227" s="12"/>
      <c r="AM227" s="12"/>
      <c r="AN227" s="218"/>
      <c r="AO227" s="219"/>
      <c r="AP227" s="12"/>
      <c r="AQ227" s="12"/>
      <c r="AR227" s="12"/>
      <c r="AS227" s="12"/>
      <c r="AT227" s="12"/>
      <c r="AU227" s="12"/>
      <c r="AV227" s="12"/>
      <c r="AW227" s="607"/>
      <c r="AX227" s="607"/>
      <c r="AY227" s="12"/>
      <c r="AZ227" s="12"/>
      <c r="BA227" s="145">
        <f>SUMIFS('15'!$F:$F,'15'!$N:$N,'14'!BA$6,'15'!$M:$M,'14'!$D227)</f>
        <v>0</v>
      </c>
      <c r="BB227" s="146">
        <f>SUMIFS('15'!$F:$F,'15'!$N:$N,'14'!BB$6,'15'!$M:$M,'14'!$D227)</f>
        <v>0</v>
      </c>
      <c r="BC227" s="146">
        <f>SUMIFS('15'!$F:$F,'15'!$N:$N,'14'!BC$6,'15'!$M:$M,'14'!$D227)</f>
        <v>0</v>
      </c>
      <c r="BD227" s="146">
        <f>SUMIFS('15'!$J:$J,'15'!$M:$M,'14'!$D227)</f>
        <v>0</v>
      </c>
      <c r="BE227" s="146">
        <f>SUMIFS('15'!$K:$K,'15'!$M:$M,'14'!$D227)</f>
        <v>0</v>
      </c>
      <c r="BF227" s="220"/>
      <c r="BG227" s="220"/>
      <c r="BH227" s="220"/>
      <c r="BI227" s="220"/>
      <c r="BJ227" s="220"/>
      <c r="BK227" s="220"/>
      <c r="BL227" s="220"/>
      <c r="BM227" s="220"/>
      <c r="BN227" s="220"/>
      <c r="BO227" s="220"/>
      <c r="BP227" s="221"/>
      <c r="BQ227" s="291">
        <f t="shared" si="6"/>
        <v>0</v>
      </c>
    </row>
    <row r="228" spans="1:69" x14ac:dyDescent="0.2">
      <c r="A228" s="467" t="str">
        <f>'0'!$A$4</f>
        <v>………………..</v>
      </c>
      <c r="B228" s="560">
        <f>'0'!$A$2</f>
        <v>46112</v>
      </c>
      <c r="C228" s="341" t="s">
        <v>1244</v>
      </c>
      <c r="D228" s="195"/>
      <c r="E228" s="14"/>
      <c r="F228" s="23"/>
      <c r="G228" s="14"/>
      <c r="H228" s="14"/>
      <c r="I228" s="14"/>
      <c r="J228" s="14"/>
      <c r="K228" s="14"/>
      <c r="L228" s="14"/>
      <c r="M228" s="14"/>
      <c r="N228" s="14"/>
      <c r="O228" s="98"/>
      <c r="P228" s="96"/>
      <c r="Q228" s="15"/>
      <c r="R228" s="96"/>
      <c r="S228" s="15"/>
      <c r="T228" s="15"/>
      <c r="U228" s="15"/>
      <c r="V228" s="15"/>
      <c r="W228" s="15"/>
      <c r="X228" s="97"/>
      <c r="Y228" s="16"/>
      <c r="Z228" s="15"/>
      <c r="AA228" s="15"/>
      <c r="AB228" s="96"/>
      <c r="AC228" s="97"/>
      <c r="AD228" s="15"/>
      <c r="AE228" s="15"/>
      <c r="AF228" s="15"/>
      <c r="AG228" s="15"/>
      <c r="AH228" s="15"/>
      <c r="AI228" s="15"/>
      <c r="AJ228" s="15"/>
      <c r="AK228" s="12"/>
      <c r="AL228" s="12"/>
      <c r="AM228" s="12"/>
      <c r="AN228" s="218"/>
      <c r="AO228" s="219"/>
      <c r="AP228" s="12"/>
      <c r="AQ228" s="12"/>
      <c r="AR228" s="12"/>
      <c r="AS228" s="12"/>
      <c r="AT228" s="12"/>
      <c r="AU228" s="12"/>
      <c r="AV228" s="12"/>
      <c r="AW228" s="607"/>
      <c r="AX228" s="607"/>
      <c r="AY228" s="12"/>
      <c r="AZ228" s="12"/>
      <c r="BA228" s="145">
        <f>SUMIFS('15'!$F:$F,'15'!$N:$N,'14'!BA$6,'15'!$M:$M,'14'!$D228)</f>
        <v>0</v>
      </c>
      <c r="BB228" s="146">
        <f>SUMIFS('15'!$F:$F,'15'!$N:$N,'14'!BB$6,'15'!$M:$M,'14'!$D228)</f>
        <v>0</v>
      </c>
      <c r="BC228" s="146">
        <f>SUMIFS('15'!$F:$F,'15'!$N:$N,'14'!BC$6,'15'!$M:$M,'14'!$D228)</f>
        <v>0</v>
      </c>
      <c r="BD228" s="146">
        <f>SUMIFS('15'!$J:$J,'15'!$M:$M,'14'!$D228)</f>
        <v>0</v>
      </c>
      <c r="BE228" s="146">
        <f>SUMIFS('15'!$K:$K,'15'!$M:$M,'14'!$D228)</f>
        <v>0</v>
      </c>
      <c r="BF228" s="220"/>
      <c r="BG228" s="220"/>
      <c r="BH228" s="220"/>
      <c r="BI228" s="220"/>
      <c r="BJ228" s="220"/>
      <c r="BK228" s="220"/>
      <c r="BL228" s="220"/>
      <c r="BM228" s="220"/>
      <c r="BN228" s="220"/>
      <c r="BO228" s="220"/>
      <c r="BP228" s="221"/>
      <c r="BQ228" s="291">
        <f t="shared" si="6"/>
        <v>0</v>
      </c>
    </row>
    <row r="229" spans="1:69" x14ac:dyDescent="0.2">
      <c r="A229" s="467" t="str">
        <f>'0'!$A$4</f>
        <v>………………..</v>
      </c>
      <c r="B229" s="560">
        <f>'0'!$A$2</f>
        <v>46112</v>
      </c>
      <c r="C229" s="341" t="s">
        <v>1244</v>
      </c>
      <c r="D229" s="195"/>
      <c r="E229" s="14"/>
      <c r="F229" s="23"/>
      <c r="G229" s="14"/>
      <c r="H229" s="14"/>
      <c r="I229" s="14"/>
      <c r="J229" s="14"/>
      <c r="K229" s="14"/>
      <c r="L229" s="14"/>
      <c r="M229" s="14"/>
      <c r="N229" s="14"/>
      <c r="O229" s="98"/>
      <c r="P229" s="96"/>
      <c r="Q229" s="15"/>
      <c r="R229" s="96"/>
      <c r="S229" s="15"/>
      <c r="T229" s="15"/>
      <c r="U229" s="15"/>
      <c r="V229" s="15"/>
      <c r="W229" s="15"/>
      <c r="X229" s="97"/>
      <c r="Y229" s="16"/>
      <c r="Z229" s="15"/>
      <c r="AA229" s="15"/>
      <c r="AB229" s="96"/>
      <c r="AC229" s="97"/>
      <c r="AD229" s="15"/>
      <c r="AE229" s="15"/>
      <c r="AF229" s="15"/>
      <c r="AG229" s="15"/>
      <c r="AH229" s="15"/>
      <c r="AI229" s="15"/>
      <c r="AJ229" s="15"/>
      <c r="AK229" s="12"/>
      <c r="AL229" s="12"/>
      <c r="AM229" s="12"/>
      <c r="AN229" s="218"/>
      <c r="AO229" s="219"/>
      <c r="AP229" s="12"/>
      <c r="AQ229" s="12"/>
      <c r="AR229" s="12"/>
      <c r="AS229" s="12"/>
      <c r="AT229" s="12"/>
      <c r="AU229" s="12"/>
      <c r="AV229" s="12"/>
      <c r="AW229" s="607"/>
      <c r="AX229" s="607"/>
      <c r="AY229" s="12"/>
      <c r="AZ229" s="12"/>
      <c r="BA229" s="145">
        <f>SUMIFS('15'!$F:$F,'15'!$N:$N,'14'!BA$6,'15'!$M:$M,'14'!$D229)</f>
        <v>0</v>
      </c>
      <c r="BB229" s="146">
        <f>SUMIFS('15'!$F:$F,'15'!$N:$N,'14'!BB$6,'15'!$M:$M,'14'!$D229)</f>
        <v>0</v>
      </c>
      <c r="BC229" s="146">
        <f>SUMIFS('15'!$F:$F,'15'!$N:$N,'14'!BC$6,'15'!$M:$M,'14'!$D229)</f>
        <v>0</v>
      </c>
      <c r="BD229" s="146">
        <f>SUMIFS('15'!$J:$J,'15'!$M:$M,'14'!$D229)</f>
        <v>0</v>
      </c>
      <c r="BE229" s="146">
        <f>SUMIFS('15'!$K:$K,'15'!$M:$M,'14'!$D229)</f>
        <v>0</v>
      </c>
      <c r="BF229" s="220"/>
      <c r="BG229" s="220"/>
      <c r="BH229" s="220"/>
      <c r="BI229" s="220"/>
      <c r="BJ229" s="220"/>
      <c r="BK229" s="220"/>
      <c r="BL229" s="220"/>
      <c r="BM229" s="220"/>
      <c r="BN229" s="220"/>
      <c r="BO229" s="220"/>
      <c r="BP229" s="221"/>
      <c r="BQ229" s="291">
        <f t="shared" si="6"/>
        <v>0</v>
      </c>
    </row>
    <row r="230" spans="1:69" x14ac:dyDescent="0.2">
      <c r="A230" s="467" t="str">
        <f>'0'!$A$4</f>
        <v>………………..</v>
      </c>
      <c r="B230" s="560">
        <f>'0'!$A$2</f>
        <v>46112</v>
      </c>
      <c r="C230" s="341" t="s">
        <v>1244</v>
      </c>
      <c r="D230" s="195"/>
      <c r="E230" s="14"/>
      <c r="F230" s="23"/>
      <c r="G230" s="14"/>
      <c r="H230" s="14"/>
      <c r="I230" s="14"/>
      <c r="J230" s="14"/>
      <c r="K230" s="14"/>
      <c r="L230" s="14"/>
      <c r="M230" s="14"/>
      <c r="N230" s="14"/>
      <c r="O230" s="98"/>
      <c r="P230" s="96"/>
      <c r="Q230" s="15"/>
      <c r="R230" s="96"/>
      <c r="S230" s="15"/>
      <c r="T230" s="15"/>
      <c r="U230" s="15"/>
      <c r="V230" s="15"/>
      <c r="W230" s="15"/>
      <c r="X230" s="97"/>
      <c r="Y230" s="16"/>
      <c r="Z230" s="15"/>
      <c r="AA230" s="15"/>
      <c r="AB230" s="96"/>
      <c r="AC230" s="97"/>
      <c r="AD230" s="15"/>
      <c r="AE230" s="15"/>
      <c r="AF230" s="15"/>
      <c r="AG230" s="15"/>
      <c r="AH230" s="15"/>
      <c r="AI230" s="15"/>
      <c r="AJ230" s="15"/>
      <c r="AK230" s="12"/>
      <c r="AL230" s="12"/>
      <c r="AM230" s="12"/>
      <c r="AN230" s="218"/>
      <c r="AO230" s="219"/>
      <c r="AP230" s="12"/>
      <c r="AQ230" s="12"/>
      <c r="AR230" s="12"/>
      <c r="AS230" s="12"/>
      <c r="AT230" s="12"/>
      <c r="AU230" s="12"/>
      <c r="AV230" s="12"/>
      <c r="AW230" s="607"/>
      <c r="AX230" s="607"/>
      <c r="AY230" s="12"/>
      <c r="AZ230" s="12"/>
      <c r="BA230" s="145">
        <f>SUMIFS('15'!$F:$F,'15'!$N:$N,'14'!BA$6,'15'!$M:$M,'14'!$D230)</f>
        <v>0</v>
      </c>
      <c r="BB230" s="146">
        <f>SUMIFS('15'!$F:$F,'15'!$N:$N,'14'!BB$6,'15'!$M:$M,'14'!$D230)</f>
        <v>0</v>
      </c>
      <c r="BC230" s="146">
        <f>SUMIFS('15'!$F:$F,'15'!$N:$N,'14'!BC$6,'15'!$M:$M,'14'!$D230)</f>
        <v>0</v>
      </c>
      <c r="BD230" s="146">
        <f>SUMIFS('15'!$J:$J,'15'!$M:$M,'14'!$D230)</f>
        <v>0</v>
      </c>
      <c r="BE230" s="146">
        <f>SUMIFS('15'!$K:$K,'15'!$M:$M,'14'!$D230)</f>
        <v>0</v>
      </c>
      <c r="BF230" s="220"/>
      <c r="BG230" s="220"/>
      <c r="BH230" s="220"/>
      <c r="BI230" s="220"/>
      <c r="BJ230" s="220"/>
      <c r="BK230" s="220"/>
      <c r="BL230" s="220"/>
      <c r="BM230" s="220"/>
      <c r="BN230" s="220"/>
      <c r="BO230" s="220"/>
      <c r="BP230" s="221"/>
      <c r="BQ230" s="291">
        <f t="shared" si="6"/>
        <v>0</v>
      </c>
    </row>
    <row r="231" spans="1:69" x14ac:dyDescent="0.2">
      <c r="A231" s="467" t="str">
        <f>'0'!$A$4</f>
        <v>………………..</v>
      </c>
      <c r="B231" s="560">
        <f>'0'!$A$2</f>
        <v>46112</v>
      </c>
      <c r="C231" s="341" t="s">
        <v>1244</v>
      </c>
      <c r="D231" s="195"/>
      <c r="E231" s="14"/>
      <c r="F231" s="23"/>
      <c r="G231" s="14"/>
      <c r="H231" s="14"/>
      <c r="I231" s="14"/>
      <c r="J231" s="14"/>
      <c r="K231" s="14"/>
      <c r="L231" s="14"/>
      <c r="M231" s="14"/>
      <c r="N231" s="14"/>
      <c r="O231" s="98"/>
      <c r="P231" s="96"/>
      <c r="Q231" s="15"/>
      <c r="R231" s="96"/>
      <c r="S231" s="15"/>
      <c r="T231" s="15"/>
      <c r="U231" s="15"/>
      <c r="V231" s="15"/>
      <c r="W231" s="15"/>
      <c r="X231" s="97"/>
      <c r="Y231" s="16"/>
      <c r="Z231" s="15"/>
      <c r="AA231" s="15"/>
      <c r="AB231" s="96"/>
      <c r="AC231" s="97"/>
      <c r="AD231" s="15"/>
      <c r="AE231" s="15"/>
      <c r="AF231" s="15"/>
      <c r="AG231" s="15"/>
      <c r="AH231" s="15"/>
      <c r="AI231" s="15"/>
      <c r="AJ231" s="15"/>
      <c r="AK231" s="12"/>
      <c r="AL231" s="12"/>
      <c r="AM231" s="12"/>
      <c r="AN231" s="218"/>
      <c r="AO231" s="219"/>
      <c r="AP231" s="12"/>
      <c r="AQ231" s="12"/>
      <c r="AR231" s="12"/>
      <c r="AS231" s="12"/>
      <c r="AT231" s="12"/>
      <c r="AU231" s="12"/>
      <c r="AV231" s="12"/>
      <c r="AW231" s="607"/>
      <c r="AX231" s="607"/>
      <c r="AY231" s="12"/>
      <c r="AZ231" s="12"/>
      <c r="BA231" s="145">
        <f>SUMIFS('15'!$F:$F,'15'!$N:$N,'14'!BA$6,'15'!$M:$M,'14'!$D231)</f>
        <v>0</v>
      </c>
      <c r="BB231" s="146">
        <f>SUMIFS('15'!$F:$F,'15'!$N:$N,'14'!BB$6,'15'!$M:$M,'14'!$D231)</f>
        <v>0</v>
      </c>
      <c r="BC231" s="146">
        <f>SUMIFS('15'!$F:$F,'15'!$N:$N,'14'!BC$6,'15'!$M:$M,'14'!$D231)</f>
        <v>0</v>
      </c>
      <c r="BD231" s="146">
        <f>SUMIFS('15'!$J:$J,'15'!$M:$M,'14'!$D231)</f>
        <v>0</v>
      </c>
      <c r="BE231" s="146">
        <f>SUMIFS('15'!$K:$K,'15'!$M:$M,'14'!$D231)</f>
        <v>0</v>
      </c>
      <c r="BF231" s="220"/>
      <c r="BG231" s="220"/>
      <c r="BH231" s="220"/>
      <c r="BI231" s="220"/>
      <c r="BJ231" s="220"/>
      <c r="BK231" s="220"/>
      <c r="BL231" s="220"/>
      <c r="BM231" s="220"/>
      <c r="BN231" s="220"/>
      <c r="BO231" s="220"/>
      <c r="BP231" s="221"/>
      <c r="BQ231" s="291">
        <f t="shared" si="6"/>
        <v>0</v>
      </c>
    </row>
    <row r="232" spans="1:69" x14ac:dyDescent="0.2">
      <c r="A232" s="467" t="str">
        <f>'0'!$A$4</f>
        <v>………………..</v>
      </c>
      <c r="B232" s="560">
        <f>'0'!$A$2</f>
        <v>46112</v>
      </c>
      <c r="C232" s="341" t="s">
        <v>1244</v>
      </c>
      <c r="D232" s="195"/>
      <c r="E232" s="14"/>
      <c r="F232" s="23"/>
      <c r="G232" s="14"/>
      <c r="H232" s="14"/>
      <c r="I232" s="14"/>
      <c r="J232" s="14"/>
      <c r="K232" s="14"/>
      <c r="L232" s="14"/>
      <c r="M232" s="14"/>
      <c r="N232" s="14"/>
      <c r="O232" s="98"/>
      <c r="P232" s="96"/>
      <c r="Q232" s="15"/>
      <c r="R232" s="96"/>
      <c r="S232" s="15"/>
      <c r="T232" s="15"/>
      <c r="U232" s="15"/>
      <c r="V232" s="15"/>
      <c r="W232" s="15"/>
      <c r="X232" s="97"/>
      <c r="Y232" s="16"/>
      <c r="Z232" s="15"/>
      <c r="AA232" s="15"/>
      <c r="AB232" s="96"/>
      <c r="AC232" s="97"/>
      <c r="AD232" s="15"/>
      <c r="AE232" s="15"/>
      <c r="AF232" s="15"/>
      <c r="AG232" s="15"/>
      <c r="AH232" s="15"/>
      <c r="AI232" s="15"/>
      <c r="AJ232" s="15"/>
      <c r="AK232" s="12"/>
      <c r="AL232" s="12"/>
      <c r="AM232" s="12"/>
      <c r="AN232" s="218"/>
      <c r="AO232" s="219"/>
      <c r="AP232" s="12"/>
      <c r="AQ232" s="12"/>
      <c r="AR232" s="12"/>
      <c r="AS232" s="12"/>
      <c r="AT232" s="12"/>
      <c r="AU232" s="12"/>
      <c r="AV232" s="12"/>
      <c r="AW232" s="607"/>
      <c r="AX232" s="607"/>
      <c r="AY232" s="12"/>
      <c r="AZ232" s="12"/>
      <c r="BA232" s="145">
        <f>SUMIFS('15'!$F:$F,'15'!$N:$N,'14'!BA$6,'15'!$M:$M,'14'!$D232)</f>
        <v>0</v>
      </c>
      <c r="BB232" s="146">
        <f>SUMIFS('15'!$F:$F,'15'!$N:$N,'14'!BB$6,'15'!$M:$M,'14'!$D232)</f>
        <v>0</v>
      </c>
      <c r="BC232" s="146">
        <f>SUMIFS('15'!$F:$F,'15'!$N:$N,'14'!BC$6,'15'!$M:$M,'14'!$D232)</f>
        <v>0</v>
      </c>
      <c r="BD232" s="146">
        <f>SUMIFS('15'!$J:$J,'15'!$M:$M,'14'!$D232)</f>
        <v>0</v>
      </c>
      <c r="BE232" s="146">
        <f>SUMIFS('15'!$K:$K,'15'!$M:$M,'14'!$D232)</f>
        <v>0</v>
      </c>
      <c r="BF232" s="220"/>
      <c r="BG232" s="220"/>
      <c r="BH232" s="220"/>
      <c r="BI232" s="220"/>
      <c r="BJ232" s="220"/>
      <c r="BK232" s="220"/>
      <c r="BL232" s="220"/>
      <c r="BM232" s="220"/>
      <c r="BN232" s="220"/>
      <c r="BO232" s="220"/>
      <c r="BP232" s="221"/>
      <c r="BQ232" s="291">
        <f t="shared" si="6"/>
        <v>0</v>
      </c>
    </row>
    <row r="233" spans="1:69" x14ac:dyDescent="0.2">
      <c r="A233" s="467" t="str">
        <f>'0'!$A$4</f>
        <v>………………..</v>
      </c>
      <c r="B233" s="560">
        <f>'0'!$A$2</f>
        <v>46112</v>
      </c>
      <c r="C233" s="341" t="s">
        <v>1244</v>
      </c>
      <c r="D233" s="195"/>
      <c r="E233" s="14"/>
      <c r="F233" s="23"/>
      <c r="G233" s="14"/>
      <c r="H233" s="14"/>
      <c r="I233" s="14"/>
      <c r="J233" s="14"/>
      <c r="K233" s="14"/>
      <c r="L233" s="14"/>
      <c r="M233" s="14"/>
      <c r="N233" s="14"/>
      <c r="O233" s="98"/>
      <c r="P233" s="96"/>
      <c r="Q233" s="15"/>
      <c r="R233" s="96"/>
      <c r="S233" s="15"/>
      <c r="T233" s="15"/>
      <c r="U233" s="15"/>
      <c r="V233" s="15"/>
      <c r="W233" s="15"/>
      <c r="X233" s="97"/>
      <c r="Y233" s="16"/>
      <c r="Z233" s="15"/>
      <c r="AA233" s="15"/>
      <c r="AB233" s="96"/>
      <c r="AC233" s="97"/>
      <c r="AD233" s="15"/>
      <c r="AE233" s="15"/>
      <c r="AF233" s="15"/>
      <c r="AG233" s="15"/>
      <c r="AH233" s="15"/>
      <c r="AI233" s="15"/>
      <c r="AJ233" s="15"/>
      <c r="AK233" s="12"/>
      <c r="AL233" s="12"/>
      <c r="AM233" s="12"/>
      <c r="AN233" s="218"/>
      <c r="AO233" s="219"/>
      <c r="AP233" s="12"/>
      <c r="AQ233" s="12"/>
      <c r="AR233" s="12"/>
      <c r="AS233" s="12"/>
      <c r="AT233" s="12"/>
      <c r="AU233" s="12"/>
      <c r="AV233" s="12"/>
      <c r="AW233" s="607"/>
      <c r="AX233" s="607"/>
      <c r="AY233" s="12"/>
      <c r="AZ233" s="12"/>
      <c r="BA233" s="145">
        <f>SUMIFS('15'!$F:$F,'15'!$N:$N,'14'!BA$6,'15'!$M:$M,'14'!$D233)</f>
        <v>0</v>
      </c>
      <c r="BB233" s="146">
        <f>SUMIFS('15'!$F:$F,'15'!$N:$N,'14'!BB$6,'15'!$M:$M,'14'!$D233)</f>
        <v>0</v>
      </c>
      <c r="BC233" s="146">
        <f>SUMIFS('15'!$F:$F,'15'!$N:$N,'14'!BC$6,'15'!$M:$M,'14'!$D233)</f>
        <v>0</v>
      </c>
      <c r="BD233" s="146">
        <f>SUMIFS('15'!$J:$J,'15'!$M:$M,'14'!$D233)</f>
        <v>0</v>
      </c>
      <c r="BE233" s="146">
        <f>SUMIFS('15'!$K:$K,'15'!$M:$M,'14'!$D233)</f>
        <v>0</v>
      </c>
      <c r="BF233" s="220"/>
      <c r="BG233" s="220"/>
      <c r="BH233" s="220"/>
      <c r="BI233" s="220"/>
      <c r="BJ233" s="220"/>
      <c r="BK233" s="220"/>
      <c r="BL233" s="220"/>
      <c r="BM233" s="220"/>
      <c r="BN233" s="220"/>
      <c r="BO233" s="220"/>
      <c r="BP233" s="221"/>
      <c r="BQ233" s="291">
        <f t="shared" si="6"/>
        <v>0</v>
      </c>
    </row>
    <row r="234" spans="1:69" x14ac:dyDescent="0.2">
      <c r="A234" s="467" t="str">
        <f>'0'!$A$4</f>
        <v>………………..</v>
      </c>
      <c r="B234" s="560">
        <f>'0'!$A$2</f>
        <v>46112</v>
      </c>
      <c r="C234" s="341" t="s">
        <v>1244</v>
      </c>
      <c r="D234" s="195"/>
      <c r="E234" s="14"/>
      <c r="F234" s="23"/>
      <c r="G234" s="14"/>
      <c r="H234" s="14"/>
      <c r="I234" s="14"/>
      <c r="J234" s="14"/>
      <c r="K234" s="14"/>
      <c r="L234" s="14"/>
      <c r="M234" s="14"/>
      <c r="N234" s="14"/>
      <c r="O234" s="98"/>
      <c r="P234" s="96"/>
      <c r="Q234" s="15"/>
      <c r="R234" s="96"/>
      <c r="S234" s="15"/>
      <c r="T234" s="15"/>
      <c r="U234" s="15"/>
      <c r="V234" s="15"/>
      <c r="W234" s="15"/>
      <c r="X234" s="97"/>
      <c r="Y234" s="16"/>
      <c r="Z234" s="15"/>
      <c r="AA234" s="15"/>
      <c r="AB234" s="96"/>
      <c r="AC234" s="97"/>
      <c r="AD234" s="15"/>
      <c r="AE234" s="15"/>
      <c r="AF234" s="15"/>
      <c r="AG234" s="15"/>
      <c r="AH234" s="15"/>
      <c r="AI234" s="15"/>
      <c r="AJ234" s="15"/>
      <c r="AK234" s="12"/>
      <c r="AL234" s="12"/>
      <c r="AM234" s="12"/>
      <c r="AN234" s="218"/>
      <c r="AO234" s="219"/>
      <c r="AP234" s="12"/>
      <c r="AQ234" s="12"/>
      <c r="AR234" s="12"/>
      <c r="AS234" s="12"/>
      <c r="AT234" s="12"/>
      <c r="AU234" s="12"/>
      <c r="AV234" s="12"/>
      <c r="AW234" s="607"/>
      <c r="AX234" s="607"/>
      <c r="AY234" s="12"/>
      <c r="AZ234" s="12"/>
      <c r="BA234" s="145">
        <f>SUMIFS('15'!$F:$F,'15'!$N:$N,'14'!BA$6,'15'!$M:$M,'14'!$D234)</f>
        <v>0</v>
      </c>
      <c r="BB234" s="146">
        <f>SUMIFS('15'!$F:$F,'15'!$N:$N,'14'!BB$6,'15'!$M:$M,'14'!$D234)</f>
        <v>0</v>
      </c>
      <c r="BC234" s="146">
        <f>SUMIFS('15'!$F:$F,'15'!$N:$N,'14'!BC$6,'15'!$M:$M,'14'!$D234)</f>
        <v>0</v>
      </c>
      <c r="BD234" s="146">
        <f>SUMIFS('15'!$J:$J,'15'!$M:$M,'14'!$D234)</f>
        <v>0</v>
      </c>
      <c r="BE234" s="146">
        <f>SUMIFS('15'!$K:$K,'15'!$M:$M,'14'!$D234)</f>
        <v>0</v>
      </c>
      <c r="BF234" s="220"/>
      <c r="BG234" s="220"/>
      <c r="BH234" s="220"/>
      <c r="BI234" s="220"/>
      <c r="BJ234" s="220"/>
      <c r="BK234" s="220"/>
      <c r="BL234" s="220"/>
      <c r="BM234" s="220"/>
      <c r="BN234" s="220"/>
      <c r="BO234" s="220"/>
      <c r="BP234" s="221"/>
      <c r="BQ234" s="291">
        <f t="shared" si="6"/>
        <v>0</v>
      </c>
    </row>
    <row r="235" spans="1:69" x14ac:dyDescent="0.2">
      <c r="A235" s="467" t="str">
        <f>'0'!$A$4</f>
        <v>………………..</v>
      </c>
      <c r="B235" s="560">
        <f>'0'!$A$2</f>
        <v>46112</v>
      </c>
      <c r="C235" s="341" t="s">
        <v>1244</v>
      </c>
      <c r="D235" s="195"/>
      <c r="E235" s="14"/>
      <c r="F235" s="23"/>
      <c r="G235" s="14"/>
      <c r="H235" s="14"/>
      <c r="I235" s="14"/>
      <c r="J235" s="14"/>
      <c r="K235" s="14"/>
      <c r="L235" s="14"/>
      <c r="M235" s="14"/>
      <c r="N235" s="14"/>
      <c r="O235" s="98"/>
      <c r="P235" s="96"/>
      <c r="Q235" s="15"/>
      <c r="R235" s="96"/>
      <c r="S235" s="15"/>
      <c r="T235" s="15"/>
      <c r="U235" s="15"/>
      <c r="V235" s="15"/>
      <c r="W235" s="15"/>
      <c r="X235" s="97"/>
      <c r="Y235" s="16"/>
      <c r="Z235" s="15"/>
      <c r="AA235" s="15"/>
      <c r="AB235" s="96"/>
      <c r="AC235" s="97"/>
      <c r="AD235" s="15"/>
      <c r="AE235" s="15"/>
      <c r="AF235" s="15"/>
      <c r="AG235" s="15"/>
      <c r="AH235" s="15"/>
      <c r="AI235" s="15"/>
      <c r="AJ235" s="15"/>
      <c r="AK235" s="12"/>
      <c r="AL235" s="12"/>
      <c r="AM235" s="12"/>
      <c r="AN235" s="218"/>
      <c r="AO235" s="219"/>
      <c r="AP235" s="12"/>
      <c r="AQ235" s="12"/>
      <c r="AR235" s="12"/>
      <c r="AS235" s="12"/>
      <c r="AT235" s="12"/>
      <c r="AU235" s="12"/>
      <c r="AV235" s="12"/>
      <c r="AW235" s="607"/>
      <c r="AX235" s="607"/>
      <c r="AY235" s="12"/>
      <c r="AZ235" s="12"/>
      <c r="BA235" s="145">
        <f>SUMIFS('15'!$F:$F,'15'!$N:$N,'14'!BA$6,'15'!$M:$M,'14'!$D235)</f>
        <v>0</v>
      </c>
      <c r="BB235" s="146">
        <f>SUMIFS('15'!$F:$F,'15'!$N:$N,'14'!BB$6,'15'!$M:$M,'14'!$D235)</f>
        <v>0</v>
      </c>
      <c r="BC235" s="146">
        <f>SUMIFS('15'!$F:$F,'15'!$N:$N,'14'!BC$6,'15'!$M:$M,'14'!$D235)</f>
        <v>0</v>
      </c>
      <c r="BD235" s="146">
        <f>SUMIFS('15'!$J:$J,'15'!$M:$M,'14'!$D235)</f>
        <v>0</v>
      </c>
      <c r="BE235" s="146">
        <f>SUMIFS('15'!$K:$K,'15'!$M:$M,'14'!$D235)</f>
        <v>0</v>
      </c>
      <c r="BF235" s="220"/>
      <c r="BG235" s="220"/>
      <c r="BH235" s="220"/>
      <c r="BI235" s="220"/>
      <c r="BJ235" s="220"/>
      <c r="BK235" s="220"/>
      <c r="BL235" s="220"/>
      <c r="BM235" s="220"/>
      <c r="BN235" s="220"/>
      <c r="BO235" s="220"/>
      <c r="BP235" s="221"/>
      <c r="BQ235" s="291">
        <f t="shared" si="6"/>
        <v>0</v>
      </c>
    </row>
    <row r="236" spans="1:69" x14ac:dyDescent="0.2">
      <c r="A236" s="467" t="str">
        <f>'0'!$A$4</f>
        <v>………………..</v>
      </c>
      <c r="B236" s="560">
        <f>'0'!$A$2</f>
        <v>46112</v>
      </c>
      <c r="C236" s="341" t="s">
        <v>1244</v>
      </c>
      <c r="D236" s="195"/>
      <c r="E236" s="14"/>
      <c r="F236" s="23"/>
      <c r="G236" s="14"/>
      <c r="H236" s="14"/>
      <c r="I236" s="14"/>
      <c r="J236" s="14"/>
      <c r="K236" s="14"/>
      <c r="L236" s="14"/>
      <c r="M236" s="14"/>
      <c r="N236" s="14"/>
      <c r="O236" s="98"/>
      <c r="P236" s="96"/>
      <c r="Q236" s="15"/>
      <c r="R236" s="96"/>
      <c r="S236" s="15"/>
      <c r="T236" s="15"/>
      <c r="U236" s="15"/>
      <c r="V236" s="15"/>
      <c r="W236" s="15"/>
      <c r="X236" s="97"/>
      <c r="Y236" s="16"/>
      <c r="Z236" s="15"/>
      <c r="AA236" s="15"/>
      <c r="AB236" s="96"/>
      <c r="AC236" s="97"/>
      <c r="AD236" s="15"/>
      <c r="AE236" s="15"/>
      <c r="AF236" s="15"/>
      <c r="AG236" s="15"/>
      <c r="AH236" s="15"/>
      <c r="AI236" s="15"/>
      <c r="AJ236" s="15"/>
      <c r="AK236" s="12"/>
      <c r="AL236" s="12"/>
      <c r="AM236" s="12"/>
      <c r="AN236" s="218"/>
      <c r="AO236" s="219"/>
      <c r="AP236" s="12"/>
      <c r="AQ236" s="12"/>
      <c r="AR236" s="12"/>
      <c r="AS236" s="12"/>
      <c r="AT236" s="12"/>
      <c r="AU236" s="12"/>
      <c r="AV236" s="12"/>
      <c r="AW236" s="607"/>
      <c r="AX236" s="607"/>
      <c r="AY236" s="12"/>
      <c r="AZ236" s="12"/>
      <c r="BA236" s="145">
        <f>SUMIFS('15'!$F:$F,'15'!$N:$N,'14'!BA$6,'15'!$M:$M,'14'!$D236)</f>
        <v>0</v>
      </c>
      <c r="BB236" s="146">
        <f>SUMIFS('15'!$F:$F,'15'!$N:$N,'14'!BB$6,'15'!$M:$M,'14'!$D236)</f>
        <v>0</v>
      </c>
      <c r="BC236" s="146">
        <f>SUMIFS('15'!$F:$F,'15'!$N:$N,'14'!BC$6,'15'!$M:$M,'14'!$D236)</f>
        <v>0</v>
      </c>
      <c r="BD236" s="146">
        <f>SUMIFS('15'!$J:$J,'15'!$M:$M,'14'!$D236)</f>
        <v>0</v>
      </c>
      <c r="BE236" s="146">
        <f>SUMIFS('15'!$K:$K,'15'!$M:$M,'14'!$D236)</f>
        <v>0</v>
      </c>
      <c r="BF236" s="220"/>
      <c r="BG236" s="220"/>
      <c r="BH236" s="220"/>
      <c r="BI236" s="220"/>
      <c r="BJ236" s="220"/>
      <c r="BK236" s="220"/>
      <c r="BL236" s="220"/>
      <c r="BM236" s="220"/>
      <c r="BN236" s="220"/>
      <c r="BO236" s="220"/>
      <c r="BP236" s="221"/>
      <c r="BQ236" s="291">
        <f t="shared" si="6"/>
        <v>0</v>
      </c>
    </row>
    <row r="237" spans="1:69" x14ac:dyDescent="0.2">
      <c r="A237" s="467" t="str">
        <f>'0'!$A$4</f>
        <v>………………..</v>
      </c>
      <c r="B237" s="560">
        <f>'0'!$A$2</f>
        <v>46112</v>
      </c>
      <c r="C237" s="341" t="s">
        <v>1244</v>
      </c>
      <c r="D237" s="195"/>
      <c r="E237" s="14"/>
      <c r="F237" s="23"/>
      <c r="G237" s="14"/>
      <c r="H237" s="14"/>
      <c r="I237" s="14"/>
      <c r="J237" s="14"/>
      <c r="K237" s="14"/>
      <c r="L237" s="14"/>
      <c r="M237" s="14"/>
      <c r="N237" s="14"/>
      <c r="O237" s="98"/>
      <c r="P237" s="96"/>
      <c r="Q237" s="15"/>
      <c r="R237" s="96"/>
      <c r="S237" s="15"/>
      <c r="T237" s="15"/>
      <c r="U237" s="15"/>
      <c r="V237" s="15"/>
      <c r="W237" s="15"/>
      <c r="X237" s="97"/>
      <c r="Y237" s="16"/>
      <c r="Z237" s="15"/>
      <c r="AA237" s="15"/>
      <c r="AB237" s="96"/>
      <c r="AC237" s="97"/>
      <c r="AD237" s="15"/>
      <c r="AE237" s="15"/>
      <c r="AF237" s="15"/>
      <c r="AG237" s="15"/>
      <c r="AH237" s="15"/>
      <c r="AI237" s="15"/>
      <c r="AJ237" s="15"/>
      <c r="AK237" s="12"/>
      <c r="AL237" s="12"/>
      <c r="AM237" s="12"/>
      <c r="AN237" s="218"/>
      <c r="AO237" s="219"/>
      <c r="AP237" s="12"/>
      <c r="AQ237" s="12"/>
      <c r="AR237" s="12"/>
      <c r="AS237" s="12"/>
      <c r="AT237" s="12"/>
      <c r="AU237" s="12"/>
      <c r="AV237" s="12"/>
      <c r="AW237" s="607"/>
      <c r="AX237" s="607"/>
      <c r="AY237" s="12"/>
      <c r="AZ237" s="12"/>
      <c r="BA237" s="145">
        <f>SUMIFS('15'!$F:$F,'15'!$N:$N,'14'!BA$6,'15'!$M:$M,'14'!$D237)</f>
        <v>0</v>
      </c>
      <c r="BB237" s="146">
        <f>SUMIFS('15'!$F:$F,'15'!$N:$N,'14'!BB$6,'15'!$M:$M,'14'!$D237)</f>
        <v>0</v>
      </c>
      <c r="BC237" s="146">
        <f>SUMIFS('15'!$F:$F,'15'!$N:$N,'14'!BC$6,'15'!$M:$M,'14'!$D237)</f>
        <v>0</v>
      </c>
      <c r="BD237" s="146">
        <f>SUMIFS('15'!$J:$J,'15'!$M:$M,'14'!$D237)</f>
        <v>0</v>
      </c>
      <c r="BE237" s="146">
        <f>SUMIFS('15'!$K:$K,'15'!$M:$M,'14'!$D237)</f>
        <v>0</v>
      </c>
      <c r="BF237" s="220"/>
      <c r="BG237" s="220"/>
      <c r="BH237" s="220"/>
      <c r="BI237" s="220"/>
      <c r="BJ237" s="220"/>
      <c r="BK237" s="220"/>
      <c r="BL237" s="220"/>
      <c r="BM237" s="220"/>
      <c r="BN237" s="220"/>
      <c r="BO237" s="220"/>
      <c r="BP237" s="221"/>
      <c r="BQ237" s="291">
        <f t="shared" si="6"/>
        <v>0</v>
      </c>
    </row>
    <row r="238" spans="1:69" x14ac:dyDescent="0.2">
      <c r="A238" s="467" t="str">
        <f>'0'!$A$4</f>
        <v>………………..</v>
      </c>
      <c r="B238" s="560">
        <f>'0'!$A$2</f>
        <v>46112</v>
      </c>
      <c r="C238" s="341" t="s">
        <v>1244</v>
      </c>
      <c r="D238" s="195"/>
      <c r="E238" s="14"/>
      <c r="F238" s="23"/>
      <c r="G238" s="14"/>
      <c r="H238" s="14"/>
      <c r="I238" s="14"/>
      <c r="J238" s="14"/>
      <c r="K238" s="14"/>
      <c r="L238" s="14"/>
      <c r="M238" s="14"/>
      <c r="N238" s="14"/>
      <c r="O238" s="98"/>
      <c r="P238" s="96"/>
      <c r="Q238" s="15"/>
      <c r="R238" s="96"/>
      <c r="S238" s="15"/>
      <c r="T238" s="15"/>
      <c r="U238" s="15"/>
      <c r="V238" s="15"/>
      <c r="W238" s="15"/>
      <c r="X238" s="97"/>
      <c r="Y238" s="16"/>
      <c r="Z238" s="15"/>
      <c r="AA238" s="15"/>
      <c r="AB238" s="96"/>
      <c r="AC238" s="97"/>
      <c r="AD238" s="15"/>
      <c r="AE238" s="15"/>
      <c r="AF238" s="15"/>
      <c r="AG238" s="15"/>
      <c r="AH238" s="15"/>
      <c r="AI238" s="15"/>
      <c r="AJ238" s="15"/>
      <c r="AK238" s="12"/>
      <c r="AL238" s="12"/>
      <c r="AM238" s="12"/>
      <c r="AN238" s="218"/>
      <c r="AO238" s="219"/>
      <c r="AP238" s="12"/>
      <c r="AQ238" s="12"/>
      <c r="AR238" s="12"/>
      <c r="AS238" s="12"/>
      <c r="AT238" s="12"/>
      <c r="AU238" s="12"/>
      <c r="AV238" s="12"/>
      <c r="AW238" s="607"/>
      <c r="AX238" s="607"/>
      <c r="AY238" s="12"/>
      <c r="AZ238" s="12"/>
      <c r="BA238" s="145">
        <f>SUMIFS('15'!$F:$F,'15'!$N:$N,'14'!BA$6,'15'!$M:$M,'14'!$D238)</f>
        <v>0</v>
      </c>
      <c r="BB238" s="146">
        <f>SUMIFS('15'!$F:$F,'15'!$N:$N,'14'!BB$6,'15'!$M:$M,'14'!$D238)</f>
        <v>0</v>
      </c>
      <c r="BC238" s="146">
        <f>SUMIFS('15'!$F:$F,'15'!$N:$N,'14'!BC$6,'15'!$M:$M,'14'!$D238)</f>
        <v>0</v>
      </c>
      <c r="BD238" s="146">
        <f>SUMIFS('15'!$J:$J,'15'!$M:$M,'14'!$D238)</f>
        <v>0</v>
      </c>
      <c r="BE238" s="146">
        <f>SUMIFS('15'!$K:$K,'15'!$M:$M,'14'!$D238)</f>
        <v>0</v>
      </c>
      <c r="BF238" s="220"/>
      <c r="BG238" s="220"/>
      <c r="BH238" s="220"/>
      <c r="BI238" s="220"/>
      <c r="BJ238" s="220"/>
      <c r="BK238" s="220"/>
      <c r="BL238" s="220"/>
      <c r="BM238" s="220"/>
      <c r="BN238" s="220"/>
      <c r="BO238" s="220"/>
      <c r="BP238" s="221"/>
      <c r="BQ238" s="291">
        <f t="shared" si="6"/>
        <v>0</v>
      </c>
    </row>
    <row r="239" spans="1:69" x14ac:dyDescent="0.2">
      <c r="A239" s="467" t="str">
        <f>'0'!$A$4</f>
        <v>………………..</v>
      </c>
      <c r="B239" s="560">
        <f>'0'!$A$2</f>
        <v>46112</v>
      </c>
      <c r="C239" s="341" t="s">
        <v>1244</v>
      </c>
      <c r="D239" s="195"/>
      <c r="E239" s="14"/>
      <c r="F239" s="23"/>
      <c r="G239" s="14"/>
      <c r="H239" s="14"/>
      <c r="I239" s="14"/>
      <c r="J239" s="14"/>
      <c r="K239" s="14"/>
      <c r="L239" s="14"/>
      <c r="M239" s="14"/>
      <c r="N239" s="14"/>
      <c r="O239" s="98"/>
      <c r="P239" s="96"/>
      <c r="Q239" s="15"/>
      <c r="R239" s="96"/>
      <c r="S239" s="15"/>
      <c r="T239" s="15"/>
      <c r="U239" s="15"/>
      <c r="V239" s="15"/>
      <c r="W239" s="15"/>
      <c r="X239" s="97"/>
      <c r="Y239" s="16"/>
      <c r="Z239" s="15"/>
      <c r="AA239" s="15"/>
      <c r="AB239" s="96"/>
      <c r="AC239" s="97"/>
      <c r="AD239" s="15"/>
      <c r="AE239" s="15"/>
      <c r="AF239" s="15"/>
      <c r="AG239" s="15"/>
      <c r="AH239" s="15"/>
      <c r="AI239" s="15"/>
      <c r="AJ239" s="15"/>
      <c r="AK239" s="12"/>
      <c r="AL239" s="12"/>
      <c r="AM239" s="12"/>
      <c r="AN239" s="218"/>
      <c r="AO239" s="219"/>
      <c r="AP239" s="12"/>
      <c r="AQ239" s="12"/>
      <c r="AR239" s="12"/>
      <c r="AS239" s="12"/>
      <c r="AT239" s="12"/>
      <c r="AU239" s="12"/>
      <c r="AV239" s="12"/>
      <c r="AW239" s="607"/>
      <c r="AX239" s="607"/>
      <c r="AY239" s="12"/>
      <c r="AZ239" s="12"/>
      <c r="BA239" s="145">
        <f>SUMIFS('15'!$F:$F,'15'!$N:$N,'14'!BA$6,'15'!$M:$M,'14'!$D239)</f>
        <v>0</v>
      </c>
      <c r="BB239" s="146">
        <f>SUMIFS('15'!$F:$F,'15'!$N:$N,'14'!BB$6,'15'!$M:$M,'14'!$D239)</f>
        <v>0</v>
      </c>
      <c r="BC239" s="146">
        <f>SUMIFS('15'!$F:$F,'15'!$N:$N,'14'!BC$6,'15'!$M:$M,'14'!$D239)</f>
        <v>0</v>
      </c>
      <c r="BD239" s="146">
        <f>SUMIFS('15'!$J:$J,'15'!$M:$M,'14'!$D239)</f>
        <v>0</v>
      </c>
      <c r="BE239" s="146">
        <f>SUMIFS('15'!$K:$K,'15'!$M:$M,'14'!$D239)</f>
        <v>0</v>
      </c>
      <c r="BF239" s="220"/>
      <c r="BG239" s="220"/>
      <c r="BH239" s="220"/>
      <c r="BI239" s="220"/>
      <c r="BJ239" s="220"/>
      <c r="BK239" s="220"/>
      <c r="BL239" s="220"/>
      <c r="BM239" s="220"/>
      <c r="BN239" s="220"/>
      <c r="BO239" s="220"/>
      <c r="BP239" s="221"/>
      <c r="BQ239" s="291">
        <f t="shared" si="6"/>
        <v>0</v>
      </c>
    </row>
    <row r="240" spans="1:69" x14ac:dyDescent="0.2">
      <c r="A240" s="467" t="str">
        <f>'0'!$A$4</f>
        <v>………………..</v>
      </c>
      <c r="B240" s="560">
        <f>'0'!$A$2</f>
        <v>46112</v>
      </c>
      <c r="C240" s="341" t="s">
        <v>1244</v>
      </c>
      <c r="D240" s="195"/>
      <c r="E240" s="14"/>
      <c r="F240" s="23"/>
      <c r="G240" s="14"/>
      <c r="H240" s="14"/>
      <c r="I240" s="14"/>
      <c r="J240" s="14"/>
      <c r="K240" s="14"/>
      <c r="L240" s="14"/>
      <c r="M240" s="14"/>
      <c r="N240" s="14"/>
      <c r="O240" s="98"/>
      <c r="P240" s="96"/>
      <c r="Q240" s="15"/>
      <c r="R240" s="96"/>
      <c r="S240" s="15"/>
      <c r="T240" s="15"/>
      <c r="U240" s="15"/>
      <c r="V240" s="15"/>
      <c r="W240" s="15"/>
      <c r="X240" s="97"/>
      <c r="Y240" s="16"/>
      <c r="Z240" s="15"/>
      <c r="AA240" s="15"/>
      <c r="AB240" s="96"/>
      <c r="AC240" s="97"/>
      <c r="AD240" s="15"/>
      <c r="AE240" s="15"/>
      <c r="AF240" s="15"/>
      <c r="AG240" s="15"/>
      <c r="AH240" s="15"/>
      <c r="AI240" s="15"/>
      <c r="AJ240" s="15"/>
      <c r="AK240" s="12"/>
      <c r="AL240" s="12"/>
      <c r="AM240" s="12"/>
      <c r="AN240" s="218"/>
      <c r="AO240" s="219"/>
      <c r="AP240" s="12"/>
      <c r="AQ240" s="12"/>
      <c r="AR240" s="12"/>
      <c r="AS240" s="12"/>
      <c r="AT240" s="12"/>
      <c r="AU240" s="12"/>
      <c r="AV240" s="12"/>
      <c r="AW240" s="607"/>
      <c r="AX240" s="607"/>
      <c r="AY240" s="12"/>
      <c r="AZ240" s="12"/>
      <c r="BA240" s="145">
        <f>SUMIFS('15'!$F:$F,'15'!$N:$N,'14'!BA$6,'15'!$M:$M,'14'!$D240)</f>
        <v>0</v>
      </c>
      <c r="BB240" s="146">
        <f>SUMIFS('15'!$F:$F,'15'!$N:$N,'14'!BB$6,'15'!$M:$M,'14'!$D240)</f>
        <v>0</v>
      </c>
      <c r="BC240" s="146">
        <f>SUMIFS('15'!$F:$F,'15'!$N:$N,'14'!BC$6,'15'!$M:$M,'14'!$D240)</f>
        <v>0</v>
      </c>
      <c r="BD240" s="146">
        <f>SUMIFS('15'!$J:$J,'15'!$M:$M,'14'!$D240)</f>
        <v>0</v>
      </c>
      <c r="BE240" s="146">
        <f>SUMIFS('15'!$K:$K,'15'!$M:$M,'14'!$D240)</f>
        <v>0</v>
      </c>
      <c r="BF240" s="220"/>
      <c r="BG240" s="220"/>
      <c r="BH240" s="220"/>
      <c r="BI240" s="220"/>
      <c r="BJ240" s="220"/>
      <c r="BK240" s="220"/>
      <c r="BL240" s="220"/>
      <c r="BM240" s="220"/>
      <c r="BN240" s="220"/>
      <c r="BO240" s="220"/>
      <c r="BP240" s="221"/>
      <c r="BQ240" s="291">
        <f t="shared" si="6"/>
        <v>0</v>
      </c>
    </row>
    <row r="241" spans="1:69" x14ac:dyDescent="0.2">
      <c r="A241" s="467" t="str">
        <f>'0'!$A$4</f>
        <v>………………..</v>
      </c>
      <c r="B241" s="560">
        <f>'0'!$A$2</f>
        <v>46112</v>
      </c>
      <c r="C241" s="341" t="s">
        <v>1244</v>
      </c>
      <c r="D241" s="195"/>
      <c r="E241" s="14"/>
      <c r="F241" s="23"/>
      <c r="G241" s="14"/>
      <c r="H241" s="14"/>
      <c r="I241" s="14"/>
      <c r="J241" s="14"/>
      <c r="K241" s="14"/>
      <c r="L241" s="14"/>
      <c r="M241" s="14"/>
      <c r="N241" s="14"/>
      <c r="O241" s="98"/>
      <c r="P241" s="96"/>
      <c r="Q241" s="15"/>
      <c r="R241" s="96"/>
      <c r="S241" s="15"/>
      <c r="T241" s="15"/>
      <c r="U241" s="15"/>
      <c r="V241" s="15"/>
      <c r="W241" s="15"/>
      <c r="X241" s="97"/>
      <c r="Y241" s="16"/>
      <c r="Z241" s="15"/>
      <c r="AA241" s="15"/>
      <c r="AB241" s="96"/>
      <c r="AC241" s="97"/>
      <c r="AD241" s="15"/>
      <c r="AE241" s="15"/>
      <c r="AF241" s="15"/>
      <c r="AG241" s="15"/>
      <c r="AH241" s="15"/>
      <c r="AI241" s="15"/>
      <c r="AJ241" s="15"/>
      <c r="AK241" s="12"/>
      <c r="AL241" s="12"/>
      <c r="AM241" s="12"/>
      <c r="AN241" s="218"/>
      <c r="AO241" s="219"/>
      <c r="AP241" s="12"/>
      <c r="AQ241" s="12"/>
      <c r="AR241" s="12"/>
      <c r="AS241" s="12"/>
      <c r="AT241" s="12"/>
      <c r="AU241" s="12"/>
      <c r="AV241" s="12"/>
      <c r="AW241" s="607"/>
      <c r="AX241" s="607"/>
      <c r="AY241" s="12"/>
      <c r="AZ241" s="12"/>
      <c r="BA241" s="145">
        <f>SUMIFS('15'!$F:$F,'15'!$N:$N,'14'!BA$6,'15'!$M:$M,'14'!$D241)</f>
        <v>0</v>
      </c>
      <c r="BB241" s="146">
        <f>SUMIFS('15'!$F:$F,'15'!$N:$N,'14'!BB$6,'15'!$M:$M,'14'!$D241)</f>
        <v>0</v>
      </c>
      <c r="BC241" s="146">
        <f>SUMIFS('15'!$F:$F,'15'!$N:$N,'14'!BC$6,'15'!$M:$M,'14'!$D241)</f>
        <v>0</v>
      </c>
      <c r="BD241" s="146">
        <f>SUMIFS('15'!$J:$J,'15'!$M:$M,'14'!$D241)</f>
        <v>0</v>
      </c>
      <c r="BE241" s="146">
        <f>SUMIFS('15'!$K:$K,'15'!$M:$M,'14'!$D241)</f>
        <v>0</v>
      </c>
      <c r="BF241" s="220"/>
      <c r="BG241" s="220"/>
      <c r="BH241" s="220"/>
      <c r="BI241" s="220"/>
      <c r="BJ241" s="220"/>
      <c r="BK241" s="220"/>
      <c r="BL241" s="220"/>
      <c r="BM241" s="220"/>
      <c r="BN241" s="220"/>
      <c r="BO241" s="220"/>
      <c r="BP241" s="221"/>
      <c r="BQ241" s="291">
        <f t="shared" si="6"/>
        <v>0</v>
      </c>
    </row>
    <row r="242" spans="1:69" x14ac:dyDescent="0.2">
      <c r="A242" s="467" t="str">
        <f>'0'!$A$4</f>
        <v>………………..</v>
      </c>
      <c r="B242" s="560">
        <f>'0'!$A$2</f>
        <v>46112</v>
      </c>
      <c r="C242" s="341" t="s">
        <v>1244</v>
      </c>
      <c r="D242" s="195"/>
      <c r="E242" s="14"/>
      <c r="F242" s="23"/>
      <c r="G242" s="14"/>
      <c r="H242" s="14"/>
      <c r="I242" s="14"/>
      <c r="J242" s="14"/>
      <c r="K242" s="14"/>
      <c r="L242" s="14"/>
      <c r="M242" s="14"/>
      <c r="N242" s="14"/>
      <c r="O242" s="98"/>
      <c r="P242" s="96"/>
      <c r="Q242" s="15"/>
      <c r="R242" s="96"/>
      <c r="S242" s="15"/>
      <c r="T242" s="15"/>
      <c r="U242" s="15"/>
      <c r="V242" s="15"/>
      <c r="W242" s="15"/>
      <c r="X242" s="97"/>
      <c r="Y242" s="16"/>
      <c r="Z242" s="15"/>
      <c r="AA242" s="15"/>
      <c r="AB242" s="96"/>
      <c r="AC242" s="97"/>
      <c r="AD242" s="15"/>
      <c r="AE242" s="15"/>
      <c r="AF242" s="15"/>
      <c r="AG242" s="15"/>
      <c r="AH242" s="15"/>
      <c r="AI242" s="15"/>
      <c r="AJ242" s="15"/>
      <c r="AK242" s="12"/>
      <c r="AL242" s="12"/>
      <c r="AM242" s="12"/>
      <c r="AN242" s="218"/>
      <c r="AO242" s="219"/>
      <c r="AP242" s="12"/>
      <c r="AQ242" s="12"/>
      <c r="AR242" s="12"/>
      <c r="AS242" s="12"/>
      <c r="AT242" s="12"/>
      <c r="AU242" s="12"/>
      <c r="AV242" s="12"/>
      <c r="AW242" s="607"/>
      <c r="AX242" s="607"/>
      <c r="AY242" s="12"/>
      <c r="AZ242" s="12"/>
      <c r="BA242" s="145">
        <f>SUMIFS('15'!$F:$F,'15'!$N:$N,'14'!BA$6,'15'!$M:$M,'14'!$D242)</f>
        <v>0</v>
      </c>
      <c r="BB242" s="146">
        <f>SUMIFS('15'!$F:$F,'15'!$N:$N,'14'!BB$6,'15'!$M:$M,'14'!$D242)</f>
        <v>0</v>
      </c>
      <c r="BC242" s="146">
        <f>SUMIFS('15'!$F:$F,'15'!$N:$N,'14'!BC$6,'15'!$M:$M,'14'!$D242)</f>
        <v>0</v>
      </c>
      <c r="BD242" s="146">
        <f>SUMIFS('15'!$J:$J,'15'!$M:$M,'14'!$D242)</f>
        <v>0</v>
      </c>
      <c r="BE242" s="146">
        <f>SUMIFS('15'!$K:$K,'15'!$M:$M,'14'!$D242)</f>
        <v>0</v>
      </c>
      <c r="BF242" s="220"/>
      <c r="BG242" s="220"/>
      <c r="BH242" s="220"/>
      <c r="BI242" s="220"/>
      <c r="BJ242" s="220"/>
      <c r="BK242" s="220"/>
      <c r="BL242" s="220"/>
      <c r="BM242" s="220"/>
      <c r="BN242" s="220"/>
      <c r="BO242" s="220"/>
      <c r="BP242" s="221"/>
      <c r="BQ242" s="291">
        <f t="shared" si="6"/>
        <v>0</v>
      </c>
    </row>
    <row r="243" spans="1:69" x14ac:dyDescent="0.2">
      <c r="A243" s="467" t="str">
        <f>'0'!$A$4</f>
        <v>………………..</v>
      </c>
      <c r="B243" s="560">
        <f>'0'!$A$2</f>
        <v>46112</v>
      </c>
      <c r="C243" s="341" t="s">
        <v>1244</v>
      </c>
      <c r="D243" s="195"/>
      <c r="E243" s="14"/>
      <c r="F243" s="23"/>
      <c r="G243" s="14"/>
      <c r="H243" s="14"/>
      <c r="I243" s="14"/>
      <c r="J243" s="14"/>
      <c r="K243" s="14"/>
      <c r="L243" s="14"/>
      <c r="M243" s="14"/>
      <c r="N243" s="14"/>
      <c r="O243" s="98"/>
      <c r="P243" s="96"/>
      <c r="Q243" s="15"/>
      <c r="R243" s="96"/>
      <c r="S243" s="15"/>
      <c r="T243" s="15"/>
      <c r="U243" s="15"/>
      <c r="V243" s="15"/>
      <c r="W243" s="15"/>
      <c r="X243" s="97"/>
      <c r="Y243" s="16"/>
      <c r="Z243" s="15"/>
      <c r="AA243" s="15"/>
      <c r="AB243" s="96"/>
      <c r="AC243" s="97"/>
      <c r="AD243" s="15"/>
      <c r="AE243" s="15"/>
      <c r="AF243" s="15"/>
      <c r="AG243" s="15"/>
      <c r="AH243" s="15"/>
      <c r="AI243" s="15"/>
      <c r="AJ243" s="15"/>
      <c r="AK243" s="12"/>
      <c r="AL243" s="12"/>
      <c r="AM243" s="12"/>
      <c r="AN243" s="218"/>
      <c r="AO243" s="219"/>
      <c r="AP243" s="12"/>
      <c r="AQ243" s="12"/>
      <c r="AR243" s="12"/>
      <c r="AS243" s="12"/>
      <c r="AT243" s="12"/>
      <c r="AU243" s="12"/>
      <c r="AV243" s="12"/>
      <c r="AW243" s="607"/>
      <c r="AX243" s="607"/>
      <c r="AY243" s="12"/>
      <c r="AZ243" s="12"/>
      <c r="BA243" s="145">
        <f>SUMIFS('15'!$F:$F,'15'!$N:$N,'14'!BA$6,'15'!$M:$M,'14'!$D243)</f>
        <v>0</v>
      </c>
      <c r="BB243" s="146">
        <f>SUMIFS('15'!$F:$F,'15'!$N:$N,'14'!BB$6,'15'!$M:$M,'14'!$D243)</f>
        <v>0</v>
      </c>
      <c r="BC243" s="146">
        <f>SUMIFS('15'!$F:$F,'15'!$N:$N,'14'!BC$6,'15'!$M:$M,'14'!$D243)</f>
        <v>0</v>
      </c>
      <c r="BD243" s="146">
        <f>SUMIFS('15'!$J:$J,'15'!$M:$M,'14'!$D243)</f>
        <v>0</v>
      </c>
      <c r="BE243" s="146">
        <f>SUMIFS('15'!$K:$K,'15'!$M:$M,'14'!$D243)</f>
        <v>0</v>
      </c>
      <c r="BF243" s="220"/>
      <c r="BG243" s="220"/>
      <c r="BH243" s="220"/>
      <c r="BI243" s="220"/>
      <c r="BJ243" s="220"/>
      <c r="BK243" s="220"/>
      <c r="BL243" s="220"/>
      <c r="BM243" s="220"/>
      <c r="BN243" s="220"/>
      <c r="BO243" s="220"/>
      <c r="BP243" s="221"/>
      <c r="BQ243" s="291">
        <f t="shared" si="6"/>
        <v>0</v>
      </c>
    </row>
    <row r="244" spans="1:69" x14ac:dyDescent="0.2">
      <c r="A244" s="467" t="str">
        <f>'0'!$A$4</f>
        <v>………………..</v>
      </c>
      <c r="B244" s="560">
        <f>'0'!$A$2</f>
        <v>46112</v>
      </c>
      <c r="C244" s="341" t="s">
        <v>1244</v>
      </c>
      <c r="D244" s="195"/>
      <c r="E244" s="14"/>
      <c r="F244" s="23"/>
      <c r="G244" s="14"/>
      <c r="H244" s="14"/>
      <c r="I244" s="14"/>
      <c r="J244" s="14"/>
      <c r="K244" s="14"/>
      <c r="L244" s="14"/>
      <c r="M244" s="14"/>
      <c r="N244" s="14"/>
      <c r="O244" s="98"/>
      <c r="P244" s="96"/>
      <c r="Q244" s="15"/>
      <c r="R244" s="96"/>
      <c r="S244" s="15"/>
      <c r="T244" s="15"/>
      <c r="U244" s="15"/>
      <c r="V244" s="15"/>
      <c r="W244" s="15"/>
      <c r="X244" s="97"/>
      <c r="Y244" s="16"/>
      <c r="Z244" s="15"/>
      <c r="AA244" s="15"/>
      <c r="AB244" s="96"/>
      <c r="AC244" s="97"/>
      <c r="AD244" s="15"/>
      <c r="AE244" s="15"/>
      <c r="AF244" s="15"/>
      <c r="AG244" s="15"/>
      <c r="AH244" s="15"/>
      <c r="AI244" s="15"/>
      <c r="AJ244" s="15"/>
      <c r="AK244" s="12"/>
      <c r="AL244" s="12"/>
      <c r="AM244" s="12"/>
      <c r="AN244" s="218"/>
      <c r="AO244" s="219"/>
      <c r="AP244" s="12"/>
      <c r="AQ244" s="12"/>
      <c r="AR244" s="12"/>
      <c r="AS244" s="12"/>
      <c r="AT244" s="12"/>
      <c r="AU244" s="12"/>
      <c r="AV244" s="12"/>
      <c r="AW244" s="607"/>
      <c r="AX244" s="607"/>
      <c r="AY244" s="12"/>
      <c r="AZ244" s="12"/>
      <c r="BA244" s="145">
        <f>SUMIFS('15'!$F:$F,'15'!$N:$N,'14'!BA$6,'15'!$M:$M,'14'!$D244)</f>
        <v>0</v>
      </c>
      <c r="BB244" s="146">
        <f>SUMIFS('15'!$F:$F,'15'!$N:$N,'14'!BB$6,'15'!$M:$M,'14'!$D244)</f>
        <v>0</v>
      </c>
      <c r="BC244" s="146">
        <f>SUMIFS('15'!$F:$F,'15'!$N:$N,'14'!BC$6,'15'!$M:$M,'14'!$D244)</f>
        <v>0</v>
      </c>
      <c r="BD244" s="146">
        <f>SUMIFS('15'!$J:$J,'15'!$M:$M,'14'!$D244)</f>
        <v>0</v>
      </c>
      <c r="BE244" s="146">
        <f>SUMIFS('15'!$K:$K,'15'!$M:$M,'14'!$D244)</f>
        <v>0</v>
      </c>
      <c r="BF244" s="220"/>
      <c r="BG244" s="220"/>
      <c r="BH244" s="220"/>
      <c r="BI244" s="220"/>
      <c r="BJ244" s="220"/>
      <c r="BK244" s="220"/>
      <c r="BL244" s="220"/>
      <c r="BM244" s="220"/>
      <c r="BN244" s="220"/>
      <c r="BO244" s="220"/>
      <c r="BP244" s="221"/>
      <c r="BQ244" s="291">
        <f t="shared" si="6"/>
        <v>0</v>
      </c>
    </row>
    <row r="245" spans="1:69" x14ac:dyDescent="0.2">
      <c r="A245" s="467" t="str">
        <f>'0'!$A$4</f>
        <v>………………..</v>
      </c>
      <c r="B245" s="560">
        <f>'0'!$A$2</f>
        <v>46112</v>
      </c>
      <c r="C245" s="341" t="s">
        <v>1244</v>
      </c>
      <c r="D245" s="195"/>
      <c r="E245" s="14"/>
      <c r="F245" s="23"/>
      <c r="G245" s="14"/>
      <c r="H245" s="14"/>
      <c r="I245" s="14"/>
      <c r="J245" s="14"/>
      <c r="K245" s="14"/>
      <c r="L245" s="14"/>
      <c r="M245" s="14"/>
      <c r="N245" s="14"/>
      <c r="O245" s="98"/>
      <c r="P245" s="96"/>
      <c r="Q245" s="15"/>
      <c r="R245" s="96"/>
      <c r="S245" s="15"/>
      <c r="T245" s="15"/>
      <c r="U245" s="15"/>
      <c r="V245" s="15"/>
      <c r="W245" s="15"/>
      <c r="X245" s="97"/>
      <c r="Y245" s="16"/>
      <c r="Z245" s="15"/>
      <c r="AA245" s="15"/>
      <c r="AB245" s="96"/>
      <c r="AC245" s="97"/>
      <c r="AD245" s="15"/>
      <c r="AE245" s="15"/>
      <c r="AF245" s="15"/>
      <c r="AG245" s="15"/>
      <c r="AH245" s="15"/>
      <c r="AI245" s="15"/>
      <c r="AJ245" s="15"/>
      <c r="AK245" s="12"/>
      <c r="AL245" s="12"/>
      <c r="AM245" s="12"/>
      <c r="AN245" s="218"/>
      <c r="AO245" s="219"/>
      <c r="AP245" s="12"/>
      <c r="AQ245" s="12"/>
      <c r="AR245" s="12"/>
      <c r="AS245" s="12"/>
      <c r="AT245" s="12"/>
      <c r="AU245" s="12"/>
      <c r="AV245" s="12"/>
      <c r="AW245" s="607"/>
      <c r="AX245" s="607"/>
      <c r="AY245" s="12"/>
      <c r="AZ245" s="12"/>
      <c r="BA245" s="145">
        <f>SUMIFS('15'!$F:$F,'15'!$N:$N,'14'!BA$6,'15'!$M:$M,'14'!$D245)</f>
        <v>0</v>
      </c>
      <c r="BB245" s="146">
        <f>SUMIFS('15'!$F:$F,'15'!$N:$N,'14'!BB$6,'15'!$M:$M,'14'!$D245)</f>
        <v>0</v>
      </c>
      <c r="BC245" s="146">
        <f>SUMIFS('15'!$F:$F,'15'!$N:$N,'14'!BC$6,'15'!$M:$M,'14'!$D245)</f>
        <v>0</v>
      </c>
      <c r="BD245" s="146">
        <f>SUMIFS('15'!$J:$J,'15'!$M:$M,'14'!$D245)</f>
        <v>0</v>
      </c>
      <c r="BE245" s="146">
        <f>SUMIFS('15'!$K:$K,'15'!$M:$M,'14'!$D245)</f>
        <v>0</v>
      </c>
      <c r="BF245" s="220"/>
      <c r="BG245" s="220"/>
      <c r="BH245" s="220"/>
      <c r="BI245" s="220"/>
      <c r="BJ245" s="220"/>
      <c r="BK245" s="220"/>
      <c r="BL245" s="220"/>
      <c r="BM245" s="220"/>
      <c r="BN245" s="220"/>
      <c r="BO245" s="220"/>
      <c r="BP245" s="221"/>
      <c r="BQ245" s="291">
        <f t="shared" si="6"/>
        <v>0</v>
      </c>
    </row>
    <row r="246" spans="1:69" x14ac:dyDescent="0.2">
      <c r="A246" s="467" t="str">
        <f>'0'!$A$4</f>
        <v>………………..</v>
      </c>
      <c r="B246" s="560">
        <f>'0'!$A$2</f>
        <v>46112</v>
      </c>
      <c r="C246" s="341" t="s">
        <v>1244</v>
      </c>
      <c r="D246" s="195"/>
      <c r="E246" s="14"/>
      <c r="F246" s="23"/>
      <c r="G246" s="14"/>
      <c r="H246" s="14"/>
      <c r="I246" s="14"/>
      <c r="J246" s="14"/>
      <c r="K246" s="14"/>
      <c r="L246" s="14"/>
      <c r="M246" s="14"/>
      <c r="N246" s="14"/>
      <c r="O246" s="98"/>
      <c r="P246" s="96"/>
      <c r="Q246" s="15"/>
      <c r="R246" s="96"/>
      <c r="S246" s="15"/>
      <c r="T246" s="15"/>
      <c r="U246" s="15"/>
      <c r="V246" s="15"/>
      <c r="W246" s="15"/>
      <c r="X246" s="97"/>
      <c r="Y246" s="16"/>
      <c r="Z246" s="15"/>
      <c r="AA246" s="15"/>
      <c r="AB246" s="96"/>
      <c r="AC246" s="97"/>
      <c r="AD246" s="15"/>
      <c r="AE246" s="15"/>
      <c r="AF246" s="15"/>
      <c r="AG246" s="15"/>
      <c r="AH246" s="15"/>
      <c r="AI246" s="15"/>
      <c r="AJ246" s="15"/>
      <c r="AK246" s="12"/>
      <c r="AL246" s="12"/>
      <c r="AM246" s="12"/>
      <c r="AN246" s="218"/>
      <c r="AO246" s="219"/>
      <c r="AP246" s="12"/>
      <c r="AQ246" s="12"/>
      <c r="AR246" s="12"/>
      <c r="AS246" s="12"/>
      <c r="AT246" s="12"/>
      <c r="AU246" s="12"/>
      <c r="AV246" s="12"/>
      <c r="AW246" s="607"/>
      <c r="AX246" s="607"/>
      <c r="AY246" s="12"/>
      <c r="AZ246" s="12"/>
      <c r="BA246" s="145">
        <f>SUMIFS('15'!$F:$F,'15'!$N:$N,'14'!BA$6,'15'!$M:$M,'14'!$D246)</f>
        <v>0</v>
      </c>
      <c r="BB246" s="146">
        <f>SUMIFS('15'!$F:$F,'15'!$N:$N,'14'!BB$6,'15'!$M:$M,'14'!$D246)</f>
        <v>0</v>
      </c>
      <c r="BC246" s="146">
        <f>SUMIFS('15'!$F:$F,'15'!$N:$N,'14'!BC$6,'15'!$M:$M,'14'!$D246)</f>
        <v>0</v>
      </c>
      <c r="BD246" s="146">
        <f>SUMIFS('15'!$J:$J,'15'!$M:$M,'14'!$D246)</f>
        <v>0</v>
      </c>
      <c r="BE246" s="146">
        <f>SUMIFS('15'!$K:$K,'15'!$M:$M,'14'!$D246)</f>
        <v>0</v>
      </c>
      <c r="BF246" s="220"/>
      <c r="BG246" s="220"/>
      <c r="BH246" s="220"/>
      <c r="BI246" s="220"/>
      <c r="BJ246" s="220"/>
      <c r="BK246" s="220"/>
      <c r="BL246" s="220"/>
      <c r="BM246" s="220"/>
      <c r="BN246" s="220"/>
      <c r="BO246" s="220"/>
      <c r="BP246" s="221"/>
      <c r="BQ246" s="291">
        <f t="shared" si="6"/>
        <v>0</v>
      </c>
    </row>
    <row r="247" spans="1:69" x14ac:dyDescent="0.2">
      <c r="A247" s="467" t="str">
        <f>'0'!$A$4</f>
        <v>………………..</v>
      </c>
      <c r="B247" s="560">
        <f>'0'!$A$2</f>
        <v>46112</v>
      </c>
      <c r="C247" s="341" t="s">
        <v>1244</v>
      </c>
      <c r="D247" s="195"/>
      <c r="E247" s="14"/>
      <c r="F247" s="23"/>
      <c r="G247" s="14"/>
      <c r="H247" s="14"/>
      <c r="I247" s="14"/>
      <c r="J247" s="14"/>
      <c r="K247" s="14"/>
      <c r="L247" s="14"/>
      <c r="M247" s="14"/>
      <c r="N247" s="14"/>
      <c r="O247" s="98"/>
      <c r="P247" s="96"/>
      <c r="Q247" s="15"/>
      <c r="R247" s="96"/>
      <c r="S247" s="15"/>
      <c r="T247" s="15"/>
      <c r="U247" s="15"/>
      <c r="V247" s="15"/>
      <c r="W247" s="15"/>
      <c r="X247" s="97"/>
      <c r="Y247" s="16"/>
      <c r="Z247" s="15"/>
      <c r="AA247" s="15"/>
      <c r="AB247" s="96"/>
      <c r="AC247" s="97"/>
      <c r="AD247" s="15"/>
      <c r="AE247" s="15"/>
      <c r="AF247" s="15"/>
      <c r="AG247" s="15"/>
      <c r="AH247" s="15"/>
      <c r="AI247" s="15"/>
      <c r="AJ247" s="15"/>
      <c r="AK247" s="12"/>
      <c r="AL247" s="12"/>
      <c r="AM247" s="12"/>
      <c r="AN247" s="218"/>
      <c r="AO247" s="219"/>
      <c r="AP247" s="12"/>
      <c r="AQ247" s="12"/>
      <c r="AR247" s="12"/>
      <c r="AS247" s="12"/>
      <c r="AT247" s="12"/>
      <c r="AU247" s="12"/>
      <c r="AV247" s="12"/>
      <c r="AW247" s="607"/>
      <c r="AX247" s="607"/>
      <c r="AY247" s="12"/>
      <c r="AZ247" s="12"/>
      <c r="BA247" s="145">
        <f>SUMIFS('15'!$F:$F,'15'!$N:$N,'14'!BA$6,'15'!$M:$M,'14'!$D247)</f>
        <v>0</v>
      </c>
      <c r="BB247" s="146">
        <f>SUMIFS('15'!$F:$F,'15'!$N:$N,'14'!BB$6,'15'!$M:$M,'14'!$D247)</f>
        <v>0</v>
      </c>
      <c r="BC247" s="146">
        <f>SUMIFS('15'!$F:$F,'15'!$N:$N,'14'!BC$6,'15'!$M:$M,'14'!$D247)</f>
        <v>0</v>
      </c>
      <c r="BD247" s="146">
        <f>SUMIFS('15'!$J:$J,'15'!$M:$M,'14'!$D247)</f>
        <v>0</v>
      </c>
      <c r="BE247" s="146">
        <f>SUMIFS('15'!$K:$K,'15'!$M:$M,'14'!$D247)</f>
        <v>0</v>
      </c>
      <c r="BF247" s="220"/>
      <c r="BG247" s="220"/>
      <c r="BH247" s="220"/>
      <c r="BI247" s="220"/>
      <c r="BJ247" s="220"/>
      <c r="BK247" s="220"/>
      <c r="BL247" s="220"/>
      <c r="BM247" s="220"/>
      <c r="BN247" s="220"/>
      <c r="BO247" s="220"/>
      <c r="BP247" s="221"/>
      <c r="BQ247" s="291">
        <f t="shared" si="6"/>
        <v>0</v>
      </c>
    </row>
    <row r="248" spans="1:69" x14ac:dyDescent="0.2">
      <c r="A248" s="467" t="str">
        <f>'0'!$A$4</f>
        <v>………………..</v>
      </c>
      <c r="B248" s="560">
        <f>'0'!$A$2</f>
        <v>46112</v>
      </c>
      <c r="C248" s="341" t="s">
        <v>1244</v>
      </c>
      <c r="D248" s="195"/>
      <c r="E248" s="14"/>
      <c r="F248" s="23"/>
      <c r="G248" s="14"/>
      <c r="H248" s="14"/>
      <c r="I248" s="14"/>
      <c r="J248" s="14"/>
      <c r="K248" s="14"/>
      <c r="L248" s="14"/>
      <c r="M248" s="14"/>
      <c r="N248" s="14"/>
      <c r="O248" s="98"/>
      <c r="P248" s="96"/>
      <c r="Q248" s="15"/>
      <c r="R248" s="96"/>
      <c r="S248" s="15"/>
      <c r="T248" s="15"/>
      <c r="U248" s="15"/>
      <c r="V248" s="15"/>
      <c r="W248" s="15"/>
      <c r="X248" s="97"/>
      <c r="Y248" s="16"/>
      <c r="Z248" s="15"/>
      <c r="AA248" s="15"/>
      <c r="AB248" s="96"/>
      <c r="AC248" s="97"/>
      <c r="AD248" s="15"/>
      <c r="AE248" s="15"/>
      <c r="AF248" s="15"/>
      <c r="AG248" s="15"/>
      <c r="AH248" s="15"/>
      <c r="AI248" s="15"/>
      <c r="AJ248" s="15"/>
      <c r="AK248" s="12"/>
      <c r="AL248" s="12"/>
      <c r="AM248" s="12"/>
      <c r="AN248" s="218"/>
      <c r="AO248" s="219"/>
      <c r="AP248" s="12"/>
      <c r="AQ248" s="12"/>
      <c r="AR248" s="12"/>
      <c r="AS248" s="12"/>
      <c r="AT248" s="12"/>
      <c r="AU248" s="12"/>
      <c r="AV248" s="12"/>
      <c r="AW248" s="607"/>
      <c r="AX248" s="607"/>
      <c r="AY248" s="12"/>
      <c r="AZ248" s="12"/>
      <c r="BA248" s="145">
        <f>SUMIFS('15'!$F:$F,'15'!$N:$N,'14'!BA$6,'15'!$M:$M,'14'!$D248)</f>
        <v>0</v>
      </c>
      <c r="BB248" s="146">
        <f>SUMIFS('15'!$F:$F,'15'!$N:$N,'14'!BB$6,'15'!$M:$M,'14'!$D248)</f>
        <v>0</v>
      </c>
      <c r="BC248" s="146">
        <f>SUMIFS('15'!$F:$F,'15'!$N:$N,'14'!BC$6,'15'!$M:$M,'14'!$D248)</f>
        <v>0</v>
      </c>
      <c r="BD248" s="146">
        <f>SUMIFS('15'!$J:$J,'15'!$M:$M,'14'!$D248)</f>
        <v>0</v>
      </c>
      <c r="BE248" s="146">
        <f>SUMIFS('15'!$K:$K,'15'!$M:$M,'14'!$D248)</f>
        <v>0</v>
      </c>
      <c r="BF248" s="220"/>
      <c r="BG248" s="220"/>
      <c r="BH248" s="220"/>
      <c r="BI248" s="220"/>
      <c r="BJ248" s="220"/>
      <c r="BK248" s="220"/>
      <c r="BL248" s="220"/>
      <c r="BM248" s="220"/>
      <c r="BN248" s="220"/>
      <c r="BO248" s="220"/>
      <c r="BP248" s="221"/>
      <c r="BQ248" s="291">
        <f t="shared" si="6"/>
        <v>0</v>
      </c>
    </row>
    <row r="249" spans="1:69" x14ac:dyDescent="0.2">
      <c r="A249" s="467" t="str">
        <f>'0'!$A$4</f>
        <v>………………..</v>
      </c>
      <c r="B249" s="560">
        <f>'0'!$A$2</f>
        <v>46112</v>
      </c>
      <c r="C249" s="341" t="s">
        <v>1244</v>
      </c>
      <c r="D249" s="195"/>
      <c r="E249" s="14"/>
      <c r="F249" s="23"/>
      <c r="G249" s="14"/>
      <c r="H249" s="14"/>
      <c r="I249" s="14"/>
      <c r="J249" s="14"/>
      <c r="K249" s="14"/>
      <c r="L249" s="14"/>
      <c r="M249" s="14"/>
      <c r="N249" s="14"/>
      <c r="O249" s="98"/>
      <c r="P249" s="96"/>
      <c r="Q249" s="15"/>
      <c r="R249" s="96"/>
      <c r="S249" s="15"/>
      <c r="T249" s="15"/>
      <c r="U249" s="15"/>
      <c r="V249" s="15"/>
      <c r="W249" s="15"/>
      <c r="X249" s="97"/>
      <c r="Y249" s="16"/>
      <c r="Z249" s="15"/>
      <c r="AA249" s="15"/>
      <c r="AB249" s="96"/>
      <c r="AC249" s="97"/>
      <c r="AD249" s="15"/>
      <c r="AE249" s="15"/>
      <c r="AF249" s="15"/>
      <c r="AG249" s="15"/>
      <c r="AH249" s="15"/>
      <c r="AI249" s="15"/>
      <c r="AJ249" s="15"/>
      <c r="AK249" s="12"/>
      <c r="AL249" s="12"/>
      <c r="AM249" s="12"/>
      <c r="AN249" s="218"/>
      <c r="AO249" s="219"/>
      <c r="AP249" s="12"/>
      <c r="AQ249" s="12"/>
      <c r="AR249" s="12"/>
      <c r="AS249" s="12"/>
      <c r="AT249" s="12"/>
      <c r="AU249" s="12"/>
      <c r="AV249" s="12"/>
      <c r="AW249" s="607"/>
      <c r="AX249" s="607"/>
      <c r="AY249" s="12"/>
      <c r="AZ249" s="12"/>
      <c r="BA249" s="145">
        <f>SUMIFS('15'!$F:$F,'15'!$N:$N,'14'!BA$6,'15'!$M:$M,'14'!$D249)</f>
        <v>0</v>
      </c>
      <c r="BB249" s="146">
        <f>SUMIFS('15'!$F:$F,'15'!$N:$N,'14'!BB$6,'15'!$M:$M,'14'!$D249)</f>
        <v>0</v>
      </c>
      <c r="BC249" s="146">
        <f>SUMIFS('15'!$F:$F,'15'!$N:$N,'14'!BC$6,'15'!$M:$M,'14'!$D249)</f>
        <v>0</v>
      </c>
      <c r="BD249" s="146">
        <f>SUMIFS('15'!$J:$J,'15'!$M:$M,'14'!$D249)</f>
        <v>0</v>
      </c>
      <c r="BE249" s="146">
        <f>SUMIFS('15'!$K:$K,'15'!$M:$M,'14'!$D249)</f>
        <v>0</v>
      </c>
      <c r="BF249" s="220"/>
      <c r="BG249" s="220"/>
      <c r="BH249" s="220"/>
      <c r="BI249" s="220"/>
      <c r="BJ249" s="220"/>
      <c r="BK249" s="220"/>
      <c r="BL249" s="220"/>
      <c r="BM249" s="220"/>
      <c r="BN249" s="220"/>
      <c r="BO249" s="220"/>
      <c r="BP249" s="221"/>
      <c r="BQ249" s="291">
        <f t="shared" si="6"/>
        <v>0</v>
      </c>
    </row>
    <row r="250" spans="1:69" x14ac:dyDescent="0.2">
      <c r="A250" s="467" t="str">
        <f>'0'!$A$4</f>
        <v>………………..</v>
      </c>
      <c r="B250" s="560">
        <f>'0'!$A$2</f>
        <v>46112</v>
      </c>
      <c r="C250" s="341" t="s">
        <v>1244</v>
      </c>
      <c r="D250" s="195"/>
      <c r="E250" s="14"/>
      <c r="F250" s="23"/>
      <c r="G250" s="14"/>
      <c r="H250" s="14"/>
      <c r="I250" s="14"/>
      <c r="J250" s="14"/>
      <c r="K250" s="14"/>
      <c r="L250" s="14"/>
      <c r="M250" s="14"/>
      <c r="N250" s="14"/>
      <c r="O250" s="98"/>
      <c r="P250" s="96"/>
      <c r="Q250" s="15"/>
      <c r="R250" s="96"/>
      <c r="S250" s="15"/>
      <c r="T250" s="15"/>
      <c r="U250" s="15"/>
      <c r="V250" s="15"/>
      <c r="W250" s="15"/>
      <c r="X250" s="97"/>
      <c r="Y250" s="16"/>
      <c r="Z250" s="15"/>
      <c r="AA250" s="15"/>
      <c r="AB250" s="96"/>
      <c r="AC250" s="97"/>
      <c r="AD250" s="15"/>
      <c r="AE250" s="15"/>
      <c r="AF250" s="15"/>
      <c r="AG250" s="15"/>
      <c r="AH250" s="15"/>
      <c r="AI250" s="15"/>
      <c r="AJ250" s="15"/>
      <c r="AK250" s="12"/>
      <c r="AL250" s="12"/>
      <c r="AM250" s="12"/>
      <c r="AN250" s="218"/>
      <c r="AO250" s="219"/>
      <c r="AP250" s="12"/>
      <c r="AQ250" s="12"/>
      <c r="AR250" s="12"/>
      <c r="AS250" s="12"/>
      <c r="AT250" s="12"/>
      <c r="AU250" s="12"/>
      <c r="AV250" s="12"/>
      <c r="AW250" s="607"/>
      <c r="AX250" s="607"/>
      <c r="AY250" s="12"/>
      <c r="AZ250" s="12"/>
      <c r="BA250" s="145">
        <f>SUMIFS('15'!$F:$F,'15'!$N:$N,'14'!BA$6,'15'!$M:$M,'14'!$D250)</f>
        <v>0</v>
      </c>
      <c r="BB250" s="146">
        <f>SUMIFS('15'!$F:$F,'15'!$N:$N,'14'!BB$6,'15'!$M:$M,'14'!$D250)</f>
        <v>0</v>
      </c>
      <c r="BC250" s="146">
        <f>SUMIFS('15'!$F:$F,'15'!$N:$N,'14'!BC$6,'15'!$M:$M,'14'!$D250)</f>
        <v>0</v>
      </c>
      <c r="BD250" s="146">
        <f>SUMIFS('15'!$J:$J,'15'!$M:$M,'14'!$D250)</f>
        <v>0</v>
      </c>
      <c r="BE250" s="146">
        <f>SUMIFS('15'!$K:$K,'15'!$M:$M,'14'!$D250)</f>
        <v>0</v>
      </c>
      <c r="BF250" s="220"/>
      <c r="BG250" s="220"/>
      <c r="BH250" s="220"/>
      <c r="BI250" s="220"/>
      <c r="BJ250" s="220"/>
      <c r="BK250" s="220"/>
      <c r="BL250" s="220"/>
      <c r="BM250" s="220"/>
      <c r="BN250" s="220"/>
      <c r="BO250" s="220"/>
      <c r="BP250" s="221"/>
      <c r="BQ250" s="291">
        <f t="shared" si="6"/>
        <v>0</v>
      </c>
    </row>
    <row r="251" spans="1:69" x14ac:dyDescent="0.2">
      <c r="A251" s="467" t="str">
        <f>'0'!$A$4</f>
        <v>………………..</v>
      </c>
      <c r="B251" s="560">
        <f>'0'!$A$2</f>
        <v>46112</v>
      </c>
      <c r="C251" s="341" t="s">
        <v>1244</v>
      </c>
      <c r="D251" s="195"/>
      <c r="E251" s="14"/>
      <c r="F251" s="23"/>
      <c r="G251" s="14"/>
      <c r="H251" s="14"/>
      <c r="I251" s="14"/>
      <c r="J251" s="14"/>
      <c r="K251" s="14"/>
      <c r="L251" s="14"/>
      <c r="M251" s="14"/>
      <c r="N251" s="14"/>
      <c r="O251" s="98"/>
      <c r="P251" s="96"/>
      <c r="Q251" s="15"/>
      <c r="R251" s="96"/>
      <c r="S251" s="15"/>
      <c r="T251" s="15"/>
      <c r="U251" s="15"/>
      <c r="V251" s="15"/>
      <c r="W251" s="15"/>
      <c r="X251" s="97"/>
      <c r="Y251" s="16"/>
      <c r="Z251" s="15"/>
      <c r="AA251" s="15"/>
      <c r="AB251" s="96"/>
      <c r="AC251" s="97"/>
      <c r="AD251" s="15"/>
      <c r="AE251" s="15"/>
      <c r="AF251" s="15"/>
      <c r="AG251" s="15"/>
      <c r="AH251" s="15"/>
      <c r="AI251" s="15"/>
      <c r="AJ251" s="15"/>
      <c r="AK251" s="12"/>
      <c r="AL251" s="12"/>
      <c r="AM251" s="12"/>
      <c r="AN251" s="218"/>
      <c r="AO251" s="219"/>
      <c r="AP251" s="12"/>
      <c r="AQ251" s="12"/>
      <c r="AR251" s="12"/>
      <c r="AS251" s="12"/>
      <c r="AT251" s="12"/>
      <c r="AU251" s="12"/>
      <c r="AV251" s="12"/>
      <c r="AW251" s="607"/>
      <c r="AX251" s="607"/>
      <c r="AY251" s="12"/>
      <c r="AZ251" s="12"/>
      <c r="BA251" s="145">
        <f>SUMIFS('15'!$F:$F,'15'!$N:$N,'14'!BA$6,'15'!$M:$M,'14'!$D251)</f>
        <v>0</v>
      </c>
      <c r="BB251" s="146">
        <f>SUMIFS('15'!$F:$F,'15'!$N:$N,'14'!BB$6,'15'!$M:$M,'14'!$D251)</f>
        <v>0</v>
      </c>
      <c r="BC251" s="146">
        <f>SUMIFS('15'!$F:$F,'15'!$N:$N,'14'!BC$6,'15'!$M:$M,'14'!$D251)</f>
        <v>0</v>
      </c>
      <c r="BD251" s="146">
        <f>SUMIFS('15'!$J:$J,'15'!$M:$M,'14'!$D251)</f>
        <v>0</v>
      </c>
      <c r="BE251" s="146">
        <f>SUMIFS('15'!$K:$K,'15'!$M:$M,'14'!$D251)</f>
        <v>0</v>
      </c>
      <c r="BF251" s="220"/>
      <c r="BG251" s="220"/>
      <c r="BH251" s="220"/>
      <c r="BI251" s="220"/>
      <c r="BJ251" s="220"/>
      <c r="BK251" s="220"/>
      <c r="BL251" s="220"/>
      <c r="BM251" s="220"/>
      <c r="BN251" s="220"/>
      <c r="BO251" s="220"/>
      <c r="BP251" s="221"/>
      <c r="BQ251" s="291">
        <f t="shared" si="6"/>
        <v>0</v>
      </c>
    </row>
    <row r="252" spans="1:69" x14ac:dyDescent="0.2">
      <c r="A252" s="467" t="str">
        <f>'0'!$A$4</f>
        <v>………………..</v>
      </c>
      <c r="B252" s="560">
        <f>'0'!$A$2</f>
        <v>46112</v>
      </c>
      <c r="C252" s="341" t="s">
        <v>1244</v>
      </c>
      <c r="D252" s="195"/>
      <c r="E252" s="14"/>
      <c r="F252" s="23"/>
      <c r="G252" s="14"/>
      <c r="H252" s="14"/>
      <c r="I252" s="14"/>
      <c r="J252" s="14"/>
      <c r="K252" s="14"/>
      <c r="L252" s="14"/>
      <c r="M252" s="14"/>
      <c r="N252" s="14"/>
      <c r="O252" s="98"/>
      <c r="P252" s="96"/>
      <c r="Q252" s="15"/>
      <c r="R252" s="96"/>
      <c r="S252" s="15"/>
      <c r="T252" s="15"/>
      <c r="U252" s="15"/>
      <c r="V252" s="15"/>
      <c r="W252" s="15"/>
      <c r="X252" s="97"/>
      <c r="Y252" s="16"/>
      <c r="Z252" s="15"/>
      <c r="AA252" s="15"/>
      <c r="AB252" s="96"/>
      <c r="AC252" s="97"/>
      <c r="AD252" s="15"/>
      <c r="AE252" s="15"/>
      <c r="AF252" s="15"/>
      <c r="AG252" s="15"/>
      <c r="AH252" s="15"/>
      <c r="AI252" s="15"/>
      <c r="AJ252" s="15"/>
      <c r="AK252" s="12"/>
      <c r="AL252" s="12"/>
      <c r="AM252" s="12"/>
      <c r="AN252" s="218"/>
      <c r="AO252" s="219"/>
      <c r="AP252" s="12"/>
      <c r="AQ252" s="12"/>
      <c r="AR252" s="12"/>
      <c r="AS252" s="12"/>
      <c r="AT252" s="12"/>
      <c r="AU252" s="12"/>
      <c r="AV252" s="12"/>
      <c r="AW252" s="607"/>
      <c r="AX252" s="607"/>
      <c r="AY252" s="12"/>
      <c r="AZ252" s="12"/>
      <c r="BA252" s="145">
        <f>SUMIFS('15'!$F:$F,'15'!$N:$N,'14'!BA$6,'15'!$M:$M,'14'!$D252)</f>
        <v>0</v>
      </c>
      <c r="BB252" s="146">
        <f>SUMIFS('15'!$F:$F,'15'!$N:$N,'14'!BB$6,'15'!$M:$M,'14'!$D252)</f>
        <v>0</v>
      </c>
      <c r="BC252" s="146">
        <f>SUMIFS('15'!$F:$F,'15'!$N:$N,'14'!BC$6,'15'!$M:$M,'14'!$D252)</f>
        <v>0</v>
      </c>
      <c r="BD252" s="146">
        <f>SUMIFS('15'!$J:$J,'15'!$M:$M,'14'!$D252)</f>
        <v>0</v>
      </c>
      <c r="BE252" s="146">
        <f>SUMIFS('15'!$K:$K,'15'!$M:$M,'14'!$D252)</f>
        <v>0</v>
      </c>
      <c r="BF252" s="220"/>
      <c r="BG252" s="220"/>
      <c r="BH252" s="220"/>
      <c r="BI252" s="220"/>
      <c r="BJ252" s="220"/>
      <c r="BK252" s="220"/>
      <c r="BL252" s="220"/>
      <c r="BM252" s="220"/>
      <c r="BN252" s="220"/>
      <c r="BO252" s="220"/>
      <c r="BP252" s="221"/>
      <c r="BQ252" s="291">
        <f t="shared" si="6"/>
        <v>0</v>
      </c>
    </row>
    <row r="253" spans="1:69" x14ac:dyDescent="0.2">
      <c r="A253" s="467" t="str">
        <f>'0'!$A$4</f>
        <v>………………..</v>
      </c>
      <c r="B253" s="560">
        <f>'0'!$A$2</f>
        <v>46112</v>
      </c>
      <c r="C253" s="341" t="s">
        <v>1244</v>
      </c>
      <c r="D253" s="195"/>
      <c r="E253" s="14"/>
      <c r="F253" s="23"/>
      <c r="G253" s="14"/>
      <c r="H253" s="14"/>
      <c r="I253" s="14"/>
      <c r="J253" s="14"/>
      <c r="K253" s="14"/>
      <c r="L253" s="14"/>
      <c r="M253" s="14"/>
      <c r="N253" s="14"/>
      <c r="O253" s="98"/>
      <c r="P253" s="96"/>
      <c r="Q253" s="15"/>
      <c r="R253" s="96"/>
      <c r="S253" s="15"/>
      <c r="T253" s="15"/>
      <c r="U253" s="15"/>
      <c r="V253" s="15"/>
      <c r="W253" s="15"/>
      <c r="X253" s="97"/>
      <c r="Y253" s="16"/>
      <c r="Z253" s="15"/>
      <c r="AA253" s="15"/>
      <c r="AB253" s="96"/>
      <c r="AC253" s="97"/>
      <c r="AD253" s="15"/>
      <c r="AE253" s="15"/>
      <c r="AF253" s="15"/>
      <c r="AG253" s="15"/>
      <c r="AH253" s="15"/>
      <c r="AI253" s="15"/>
      <c r="AJ253" s="15"/>
      <c r="AK253" s="12"/>
      <c r="AL253" s="12"/>
      <c r="AM253" s="12"/>
      <c r="AN253" s="218"/>
      <c r="AO253" s="219"/>
      <c r="AP253" s="12"/>
      <c r="AQ253" s="12"/>
      <c r="AR253" s="12"/>
      <c r="AS253" s="12"/>
      <c r="AT253" s="12"/>
      <c r="AU253" s="12"/>
      <c r="AV253" s="12"/>
      <c r="AW253" s="607"/>
      <c r="AX253" s="607"/>
      <c r="AY253" s="12"/>
      <c r="AZ253" s="12"/>
      <c r="BA253" s="145">
        <f>SUMIFS('15'!$F:$F,'15'!$N:$N,'14'!BA$6,'15'!$M:$M,'14'!$D253)</f>
        <v>0</v>
      </c>
      <c r="BB253" s="146">
        <f>SUMIFS('15'!$F:$F,'15'!$N:$N,'14'!BB$6,'15'!$M:$M,'14'!$D253)</f>
        <v>0</v>
      </c>
      <c r="BC253" s="146">
        <f>SUMIFS('15'!$F:$F,'15'!$N:$N,'14'!BC$6,'15'!$M:$M,'14'!$D253)</f>
        <v>0</v>
      </c>
      <c r="BD253" s="146">
        <f>SUMIFS('15'!$J:$J,'15'!$M:$M,'14'!$D253)</f>
        <v>0</v>
      </c>
      <c r="BE253" s="146">
        <f>SUMIFS('15'!$K:$K,'15'!$M:$M,'14'!$D253)</f>
        <v>0</v>
      </c>
      <c r="BF253" s="220"/>
      <c r="BG253" s="220"/>
      <c r="BH253" s="220"/>
      <c r="BI253" s="220"/>
      <c r="BJ253" s="220"/>
      <c r="BK253" s="220"/>
      <c r="BL253" s="220"/>
      <c r="BM253" s="220"/>
      <c r="BN253" s="220"/>
      <c r="BO253" s="220"/>
      <c r="BP253" s="221"/>
      <c r="BQ253" s="291">
        <f t="shared" si="6"/>
        <v>0</v>
      </c>
    </row>
    <row r="254" spans="1:69" x14ac:dyDescent="0.2">
      <c r="A254" s="467" t="str">
        <f>'0'!$A$4</f>
        <v>………………..</v>
      </c>
      <c r="B254" s="560">
        <f>'0'!$A$2</f>
        <v>46112</v>
      </c>
      <c r="C254" s="341" t="s">
        <v>1244</v>
      </c>
      <c r="D254" s="195"/>
      <c r="E254" s="14"/>
      <c r="F254" s="23"/>
      <c r="G254" s="14"/>
      <c r="H254" s="14"/>
      <c r="I254" s="14"/>
      <c r="J254" s="14"/>
      <c r="K254" s="14"/>
      <c r="L254" s="14"/>
      <c r="M254" s="14"/>
      <c r="N254" s="14"/>
      <c r="O254" s="98"/>
      <c r="P254" s="96"/>
      <c r="Q254" s="15"/>
      <c r="R254" s="96"/>
      <c r="S254" s="15"/>
      <c r="T254" s="15"/>
      <c r="U254" s="15"/>
      <c r="V254" s="15"/>
      <c r="W254" s="15"/>
      <c r="X254" s="97"/>
      <c r="Y254" s="16"/>
      <c r="Z254" s="15"/>
      <c r="AA254" s="15"/>
      <c r="AB254" s="96"/>
      <c r="AC254" s="97"/>
      <c r="AD254" s="15"/>
      <c r="AE254" s="15"/>
      <c r="AF254" s="15"/>
      <c r="AG254" s="15"/>
      <c r="AH254" s="15"/>
      <c r="AI254" s="15"/>
      <c r="AJ254" s="15"/>
      <c r="AK254" s="12"/>
      <c r="AL254" s="12"/>
      <c r="AM254" s="12"/>
      <c r="AN254" s="218"/>
      <c r="AO254" s="219"/>
      <c r="AP254" s="12"/>
      <c r="AQ254" s="12"/>
      <c r="AR254" s="12"/>
      <c r="AS254" s="12"/>
      <c r="AT254" s="12"/>
      <c r="AU254" s="12"/>
      <c r="AV254" s="12"/>
      <c r="AW254" s="607"/>
      <c r="AX254" s="607"/>
      <c r="AY254" s="12"/>
      <c r="AZ254" s="12"/>
      <c r="BA254" s="145">
        <f>SUMIFS('15'!$F:$F,'15'!$N:$N,'14'!BA$6,'15'!$M:$M,'14'!$D254)</f>
        <v>0</v>
      </c>
      <c r="BB254" s="146">
        <f>SUMIFS('15'!$F:$F,'15'!$N:$N,'14'!BB$6,'15'!$M:$M,'14'!$D254)</f>
        <v>0</v>
      </c>
      <c r="BC254" s="146">
        <f>SUMIFS('15'!$F:$F,'15'!$N:$N,'14'!BC$6,'15'!$M:$M,'14'!$D254)</f>
        <v>0</v>
      </c>
      <c r="BD254" s="146">
        <f>SUMIFS('15'!$J:$J,'15'!$M:$M,'14'!$D254)</f>
        <v>0</v>
      </c>
      <c r="BE254" s="146">
        <f>SUMIFS('15'!$K:$K,'15'!$M:$M,'14'!$D254)</f>
        <v>0</v>
      </c>
      <c r="BF254" s="220"/>
      <c r="BG254" s="220"/>
      <c r="BH254" s="220"/>
      <c r="BI254" s="220"/>
      <c r="BJ254" s="220"/>
      <c r="BK254" s="220"/>
      <c r="BL254" s="220"/>
      <c r="BM254" s="220"/>
      <c r="BN254" s="220"/>
      <c r="BO254" s="220"/>
      <c r="BP254" s="221"/>
      <c r="BQ254" s="291">
        <f t="shared" si="6"/>
        <v>0</v>
      </c>
    </row>
    <row r="255" spans="1:69" x14ac:dyDescent="0.2">
      <c r="A255" s="467" t="str">
        <f>'0'!$A$4</f>
        <v>………………..</v>
      </c>
      <c r="B255" s="560">
        <f>'0'!$A$2</f>
        <v>46112</v>
      </c>
      <c r="C255" s="341" t="s">
        <v>1244</v>
      </c>
      <c r="D255" s="195"/>
      <c r="E255" s="14"/>
      <c r="F255" s="23"/>
      <c r="G255" s="14"/>
      <c r="H255" s="14"/>
      <c r="I255" s="14"/>
      <c r="J255" s="14"/>
      <c r="K255" s="14"/>
      <c r="L255" s="14"/>
      <c r="M255" s="14"/>
      <c r="N255" s="14"/>
      <c r="O255" s="98"/>
      <c r="P255" s="96"/>
      <c r="Q255" s="15"/>
      <c r="R255" s="96"/>
      <c r="S255" s="15"/>
      <c r="T255" s="15"/>
      <c r="U255" s="15"/>
      <c r="V255" s="15"/>
      <c r="W255" s="15"/>
      <c r="X255" s="97"/>
      <c r="Y255" s="16"/>
      <c r="Z255" s="15"/>
      <c r="AA255" s="15"/>
      <c r="AB255" s="96"/>
      <c r="AC255" s="97"/>
      <c r="AD255" s="15"/>
      <c r="AE255" s="15"/>
      <c r="AF255" s="15"/>
      <c r="AG255" s="15"/>
      <c r="AH255" s="15"/>
      <c r="AI255" s="15"/>
      <c r="AJ255" s="15"/>
      <c r="AK255" s="12"/>
      <c r="AL255" s="12"/>
      <c r="AM255" s="12"/>
      <c r="AN255" s="218"/>
      <c r="AO255" s="219"/>
      <c r="AP255" s="12"/>
      <c r="AQ255" s="12"/>
      <c r="AR255" s="12"/>
      <c r="AS255" s="12"/>
      <c r="AT255" s="12"/>
      <c r="AU255" s="12"/>
      <c r="AV255" s="12"/>
      <c r="AW255" s="607"/>
      <c r="AX255" s="607"/>
      <c r="AY255" s="12"/>
      <c r="AZ255" s="12"/>
      <c r="BA255" s="145">
        <f>SUMIFS('15'!$F:$F,'15'!$N:$N,'14'!BA$6,'15'!$M:$M,'14'!$D255)</f>
        <v>0</v>
      </c>
      <c r="BB255" s="146">
        <f>SUMIFS('15'!$F:$F,'15'!$N:$N,'14'!BB$6,'15'!$M:$M,'14'!$D255)</f>
        <v>0</v>
      </c>
      <c r="BC255" s="146">
        <f>SUMIFS('15'!$F:$F,'15'!$N:$N,'14'!BC$6,'15'!$M:$M,'14'!$D255)</f>
        <v>0</v>
      </c>
      <c r="BD255" s="146">
        <f>SUMIFS('15'!$J:$J,'15'!$M:$M,'14'!$D255)</f>
        <v>0</v>
      </c>
      <c r="BE255" s="146">
        <f>SUMIFS('15'!$K:$K,'15'!$M:$M,'14'!$D255)</f>
        <v>0</v>
      </c>
      <c r="BF255" s="220"/>
      <c r="BG255" s="220"/>
      <c r="BH255" s="220"/>
      <c r="BI255" s="220"/>
      <c r="BJ255" s="220"/>
      <c r="BK255" s="220"/>
      <c r="BL255" s="220"/>
      <c r="BM255" s="220"/>
      <c r="BN255" s="220"/>
      <c r="BO255" s="220"/>
      <c r="BP255" s="221"/>
      <c r="BQ255" s="291">
        <f t="shared" si="6"/>
        <v>0</v>
      </c>
    </row>
    <row r="256" spans="1:69" x14ac:dyDescent="0.2">
      <c r="A256" s="467" t="str">
        <f>'0'!$A$4</f>
        <v>………………..</v>
      </c>
      <c r="B256" s="560">
        <f>'0'!$A$2</f>
        <v>46112</v>
      </c>
      <c r="C256" s="341" t="s">
        <v>1244</v>
      </c>
      <c r="D256" s="195"/>
      <c r="E256" s="14"/>
      <c r="F256" s="23"/>
      <c r="G256" s="14"/>
      <c r="H256" s="14"/>
      <c r="I256" s="14"/>
      <c r="J256" s="14"/>
      <c r="K256" s="14"/>
      <c r="L256" s="14"/>
      <c r="M256" s="14"/>
      <c r="N256" s="14"/>
      <c r="O256" s="98"/>
      <c r="P256" s="96"/>
      <c r="Q256" s="15"/>
      <c r="R256" s="96"/>
      <c r="S256" s="15"/>
      <c r="T256" s="15"/>
      <c r="U256" s="15"/>
      <c r="V256" s="15"/>
      <c r="W256" s="15"/>
      <c r="X256" s="97"/>
      <c r="Y256" s="16"/>
      <c r="Z256" s="15"/>
      <c r="AA256" s="15"/>
      <c r="AB256" s="96"/>
      <c r="AC256" s="97"/>
      <c r="AD256" s="15"/>
      <c r="AE256" s="15"/>
      <c r="AF256" s="15"/>
      <c r="AG256" s="15"/>
      <c r="AH256" s="15"/>
      <c r="AI256" s="15"/>
      <c r="AJ256" s="15"/>
      <c r="AK256" s="12"/>
      <c r="AL256" s="12"/>
      <c r="AM256" s="12"/>
      <c r="AN256" s="218"/>
      <c r="AO256" s="219"/>
      <c r="AP256" s="12"/>
      <c r="AQ256" s="12"/>
      <c r="AR256" s="12"/>
      <c r="AS256" s="12"/>
      <c r="AT256" s="12"/>
      <c r="AU256" s="12"/>
      <c r="AV256" s="12"/>
      <c r="AW256" s="607"/>
      <c r="AX256" s="607"/>
      <c r="AY256" s="12"/>
      <c r="AZ256" s="12"/>
      <c r="BA256" s="145">
        <f>SUMIFS('15'!$F:$F,'15'!$N:$N,'14'!BA$6,'15'!$M:$M,'14'!$D256)</f>
        <v>0</v>
      </c>
      <c r="BB256" s="146">
        <f>SUMIFS('15'!$F:$F,'15'!$N:$N,'14'!BB$6,'15'!$M:$M,'14'!$D256)</f>
        <v>0</v>
      </c>
      <c r="BC256" s="146">
        <f>SUMIFS('15'!$F:$F,'15'!$N:$N,'14'!BC$6,'15'!$M:$M,'14'!$D256)</f>
        <v>0</v>
      </c>
      <c r="BD256" s="146">
        <f>SUMIFS('15'!$J:$J,'15'!$M:$M,'14'!$D256)</f>
        <v>0</v>
      </c>
      <c r="BE256" s="146">
        <f>SUMIFS('15'!$K:$K,'15'!$M:$M,'14'!$D256)</f>
        <v>0</v>
      </c>
      <c r="BF256" s="220"/>
      <c r="BG256" s="220"/>
      <c r="BH256" s="220"/>
      <c r="BI256" s="220"/>
      <c r="BJ256" s="220"/>
      <c r="BK256" s="220"/>
      <c r="BL256" s="220"/>
      <c r="BM256" s="220"/>
      <c r="BN256" s="220"/>
      <c r="BO256" s="220"/>
      <c r="BP256" s="221"/>
      <c r="BQ256" s="291">
        <f t="shared" si="6"/>
        <v>0</v>
      </c>
    </row>
    <row r="257" spans="1:69" x14ac:dyDescent="0.2">
      <c r="A257" s="467" t="str">
        <f>'0'!$A$4</f>
        <v>………………..</v>
      </c>
      <c r="B257" s="560">
        <f>'0'!$A$2</f>
        <v>46112</v>
      </c>
      <c r="C257" s="341" t="s">
        <v>1244</v>
      </c>
      <c r="D257" s="195"/>
      <c r="E257" s="14"/>
      <c r="F257" s="23"/>
      <c r="G257" s="14"/>
      <c r="H257" s="14"/>
      <c r="I257" s="14"/>
      <c r="J257" s="14"/>
      <c r="K257" s="14"/>
      <c r="L257" s="14"/>
      <c r="M257" s="14"/>
      <c r="N257" s="14"/>
      <c r="O257" s="98"/>
      <c r="P257" s="96"/>
      <c r="Q257" s="15"/>
      <c r="R257" s="96"/>
      <c r="S257" s="15"/>
      <c r="T257" s="15"/>
      <c r="U257" s="15"/>
      <c r="V257" s="15"/>
      <c r="W257" s="15"/>
      <c r="X257" s="97"/>
      <c r="Y257" s="16"/>
      <c r="Z257" s="15"/>
      <c r="AA257" s="15"/>
      <c r="AB257" s="96"/>
      <c r="AC257" s="97"/>
      <c r="AD257" s="15"/>
      <c r="AE257" s="15"/>
      <c r="AF257" s="15"/>
      <c r="AG257" s="15"/>
      <c r="AH257" s="15"/>
      <c r="AI257" s="15"/>
      <c r="AJ257" s="15"/>
      <c r="AK257" s="12"/>
      <c r="AL257" s="12"/>
      <c r="AM257" s="12"/>
      <c r="AN257" s="218"/>
      <c r="AO257" s="219"/>
      <c r="AP257" s="12"/>
      <c r="AQ257" s="12"/>
      <c r="AR257" s="12"/>
      <c r="AS257" s="12"/>
      <c r="AT257" s="12"/>
      <c r="AU257" s="12"/>
      <c r="AV257" s="12"/>
      <c r="AW257" s="607"/>
      <c r="AX257" s="607"/>
      <c r="AY257" s="12"/>
      <c r="AZ257" s="12"/>
      <c r="BA257" s="145">
        <f>SUMIFS('15'!$F:$F,'15'!$N:$N,'14'!BA$6,'15'!$M:$M,'14'!$D257)</f>
        <v>0</v>
      </c>
      <c r="BB257" s="146">
        <f>SUMIFS('15'!$F:$F,'15'!$N:$N,'14'!BB$6,'15'!$M:$M,'14'!$D257)</f>
        <v>0</v>
      </c>
      <c r="BC257" s="146">
        <f>SUMIFS('15'!$F:$F,'15'!$N:$N,'14'!BC$6,'15'!$M:$M,'14'!$D257)</f>
        <v>0</v>
      </c>
      <c r="BD257" s="146">
        <f>SUMIFS('15'!$J:$J,'15'!$M:$M,'14'!$D257)</f>
        <v>0</v>
      </c>
      <c r="BE257" s="146">
        <f>SUMIFS('15'!$K:$K,'15'!$M:$M,'14'!$D257)</f>
        <v>0</v>
      </c>
      <c r="BF257" s="220"/>
      <c r="BG257" s="220"/>
      <c r="BH257" s="220"/>
      <c r="BI257" s="220"/>
      <c r="BJ257" s="220"/>
      <c r="BK257" s="220"/>
      <c r="BL257" s="220"/>
      <c r="BM257" s="220"/>
      <c r="BN257" s="220"/>
      <c r="BO257" s="220"/>
      <c r="BP257" s="221"/>
      <c r="BQ257" s="291">
        <f t="shared" si="6"/>
        <v>0</v>
      </c>
    </row>
    <row r="258" spans="1:69" x14ac:dyDescent="0.2">
      <c r="A258" s="467" t="str">
        <f>'0'!$A$4</f>
        <v>………………..</v>
      </c>
      <c r="B258" s="560">
        <f>'0'!$A$2</f>
        <v>46112</v>
      </c>
      <c r="C258" s="341" t="s">
        <v>1244</v>
      </c>
      <c r="D258" s="195"/>
      <c r="E258" s="14"/>
      <c r="F258" s="23"/>
      <c r="G258" s="14"/>
      <c r="H258" s="14"/>
      <c r="I258" s="14"/>
      <c r="J258" s="14"/>
      <c r="K258" s="14"/>
      <c r="L258" s="14"/>
      <c r="M258" s="14"/>
      <c r="N258" s="14"/>
      <c r="O258" s="98"/>
      <c r="P258" s="96"/>
      <c r="Q258" s="15"/>
      <c r="R258" s="96"/>
      <c r="S258" s="15"/>
      <c r="T258" s="15"/>
      <c r="U258" s="15"/>
      <c r="V258" s="15"/>
      <c r="W258" s="15"/>
      <c r="X258" s="97"/>
      <c r="Y258" s="16"/>
      <c r="Z258" s="15"/>
      <c r="AA258" s="15"/>
      <c r="AB258" s="96"/>
      <c r="AC258" s="97"/>
      <c r="AD258" s="15"/>
      <c r="AE258" s="15"/>
      <c r="AF258" s="15"/>
      <c r="AG258" s="15"/>
      <c r="AH258" s="15"/>
      <c r="AI258" s="15"/>
      <c r="AJ258" s="15"/>
      <c r="AK258" s="12"/>
      <c r="AL258" s="12"/>
      <c r="AM258" s="12"/>
      <c r="AN258" s="218"/>
      <c r="AO258" s="219"/>
      <c r="AP258" s="12"/>
      <c r="AQ258" s="12"/>
      <c r="AR258" s="12"/>
      <c r="AS258" s="12"/>
      <c r="AT258" s="12"/>
      <c r="AU258" s="12"/>
      <c r="AV258" s="12"/>
      <c r="AW258" s="607"/>
      <c r="AX258" s="607"/>
      <c r="AY258" s="12"/>
      <c r="AZ258" s="12"/>
      <c r="BA258" s="145">
        <f>SUMIFS('15'!$F:$F,'15'!$N:$N,'14'!BA$6,'15'!$M:$M,'14'!$D258)</f>
        <v>0</v>
      </c>
      <c r="BB258" s="146">
        <f>SUMIFS('15'!$F:$F,'15'!$N:$N,'14'!BB$6,'15'!$M:$M,'14'!$D258)</f>
        <v>0</v>
      </c>
      <c r="BC258" s="146">
        <f>SUMIFS('15'!$F:$F,'15'!$N:$N,'14'!BC$6,'15'!$M:$M,'14'!$D258)</f>
        <v>0</v>
      </c>
      <c r="BD258" s="146">
        <f>SUMIFS('15'!$J:$J,'15'!$M:$M,'14'!$D258)</f>
        <v>0</v>
      </c>
      <c r="BE258" s="146">
        <f>SUMIFS('15'!$K:$K,'15'!$M:$M,'14'!$D258)</f>
        <v>0</v>
      </c>
      <c r="BF258" s="220"/>
      <c r="BG258" s="220"/>
      <c r="BH258" s="220"/>
      <c r="BI258" s="220"/>
      <c r="BJ258" s="220"/>
      <c r="BK258" s="220"/>
      <c r="BL258" s="220"/>
      <c r="BM258" s="220"/>
      <c r="BN258" s="220"/>
      <c r="BO258" s="220"/>
      <c r="BP258" s="221"/>
      <c r="BQ258" s="291">
        <f t="shared" si="6"/>
        <v>0</v>
      </c>
    </row>
    <row r="259" spans="1:69" x14ac:dyDescent="0.2">
      <c r="A259" s="467" t="str">
        <f>'0'!$A$4</f>
        <v>………………..</v>
      </c>
      <c r="B259" s="560">
        <f>'0'!$A$2</f>
        <v>46112</v>
      </c>
      <c r="C259" s="341" t="s">
        <v>1244</v>
      </c>
      <c r="D259" s="195"/>
      <c r="E259" s="14"/>
      <c r="F259" s="23"/>
      <c r="G259" s="14"/>
      <c r="H259" s="14"/>
      <c r="I259" s="14"/>
      <c r="J259" s="14"/>
      <c r="K259" s="14"/>
      <c r="L259" s="14"/>
      <c r="M259" s="14"/>
      <c r="N259" s="14"/>
      <c r="O259" s="98"/>
      <c r="P259" s="96"/>
      <c r="Q259" s="15"/>
      <c r="R259" s="96"/>
      <c r="S259" s="15"/>
      <c r="T259" s="15"/>
      <c r="U259" s="15"/>
      <c r="V259" s="15"/>
      <c r="W259" s="15"/>
      <c r="X259" s="97"/>
      <c r="Y259" s="16"/>
      <c r="Z259" s="15"/>
      <c r="AA259" s="15"/>
      <c r="AB259" s="96"/>
      <c r="AC259" s="97"/>
      <c r="AD259" s="15"/>
      <c r="AE259" s="15"/>
      <c r="AF259" s="15"/>
      <c r="AG259" s="15"/>
      <c r="AH259" s="15"/>
      <c r="AI259" s="15"/>
      <c r="AJ259" s="15"/>
      <c r="AK259" s="12"/>
      <c r="AL259" s="12"/>
      <c r="AM259" s="12"/>
      <c r="AN259" s="218"/>
      <c r="AO259" s="219"/>
      <c r="AP259" s="12"/>
      <c r="AQ259" s="12"/>
      <c r="AR259" s="12"/>
      <c r="AS259" s="12"/>
      <c r="AT259" s="12"/>
      <c r="AU259" s="12"/>
      <c r="AV259" s="12"/>
      <c r="AW259" s="607"/>
      <c r="AX259" s="607"/>
      <c r="AY259" s="12"/>
      <c r="AZ259" s="12"/>
      <c r="BA259" s="145">
        <f>SUMIFS('15'!$F:$F,'15'!$N:$N,'14'!BA$6,'15'!$M:$M,'14'!$D259)</f>
        <v>0</v>
      </c>
      <c r="BB259" s="146">
        <f>SUMIFS('15'!$F:$F,'15'!$N:$N,'14'!BB$6,'15'!$M:$M,'14'!$D259)</f>
        <v>0</v>
      </c>
      <c r="BC259" s="146">
        <f>SUMIFS('15'!$F:$F,'15'!$N:$N,'14'!BC$6,'15'!$M:$M,'14'!$D259)</f>
        <v>0</v>
      </c>
      <c r="BD259" s="146">
        <f>SUMIFS('15'!$J:$J,'15'!$M:$M,'14'!$D259)</f>
        <v>0</v>
      </c>
      <c r="BE259" s="146">
        <f>SUMIFS('15'!$K:$K,'15'!$M:$M,'14'!$D259)</f>
        <v>0</v>
      </c>
      <c r="BF259" s="220"/>
      <c r="BG259" s="220"/>
      <c r="BH259" s="220"/>
      <c r="BI259" s="220"/>
      <c r="BJ259" s="220"/>
      <c r="BK259" s="220"/>
      <c r="BL259" s="220"/>
      <c r="BM259" s="220"/>
      <c r="BN259" s="220"/>
      <c r="BO259" s="220"/>
      <c r="BP259" s="221"/>
      <c r="BQ259" s="291">
        <f t="shared" si="6"/>
        <v>0</v>
      </c>
    </row>
    <row r="260" spans="1:69" x14ac:dyDescent="0.2">
      <c r="A260" s="467" t="str">
        <f>'0'!$A$4</f>
        <v>………………..</v>
      </c>
      <c r="B260" s="560">
        <f>'0'!$A$2</f>
        <v>46112</v>
      </c>
      <c r="C260" s="341" t="s">
        <v>1244</v>
      </c>
      <c r="D260" s="195"/>
      <c r="E260" s="14"/>
      <c r="F260" s="23"/>
      <c r="G260" s="14"/>
      <c r="H260" s="14"/>
      <c r="I260" s="14"/>
      <c r="J260" s="14"/>
      <c r="K260" s="14"/>
      <c r="L260" s="14"/>
      <c r="M260" s="14"/>
      <c r="N260" s="14"/>
      <c r="O260" s="98"/>
      <c r="P260" s="96"/>
      <c r="Q260" s="15"/>
      <c r="R260" s="96"/>
      <c r="S260" s="15"/>
      <c r="T260" s="15"/>
      <c r="U260" s="15"/>
      <c r="V260" s="15"/>
      <c r="W260" s="15"/>
      <c r="X260" s="97"/>
      <c r="Y260" s="16"/>
      <c r="Z260" s="15"/>
      <c r="AA260" s="15"/>
      <c r="AB260" s="96"/>
      <c r="AC260" s="97"/>
      <c r="AD260" s="15"/>
      <c r="AE260" s="15"/>
      <c r="AF260" s="15"/>
      <c r="AG260" s="15"/>
      <c r="AH260" s="15"/>
      <c r="AI260" s="15"/>
      <c r="AJ260" s="15"/>
      <c r="AK260" s="12"/>
      <c r="AL260" s="12"/>
      <c r="AM260" s="12"/>
      <c r="AN260" s="218"/>
      <c r="AO260" s="219"/>
      <c r="AP260" s="12"/>
      <c r="AQ260" s="12"/>
      <c r="AR260" s="12"/>
      <c r="AS260" s="12"/>
      <c r="AT260" s="12"/>
      <c r="AU260" s="12"/>
      <c r="AV260" s="12"/>
      <c r="AW260" s="607"/>
      <c r="AX260" s="607"/>
      <c r="AY260" s="12"/>
      <c r="AZ260" s="12"/>
      <c r="BA260" s="145">
        <f>SUMIFS('15'!$F:$F,'15'!$N:$N,'14'!BA$6,'15'!$M:$M,'14'!$D260)</f>
        <v>0</v>
      </c>
      <c r="BB260" s="146">
        <f>SUMIFS('15'!$F:$F,'15'!$N:$N,'14'!BB$6,'15'!$M:$M,'14'!$D260)</f>
        <v>0</v>
      </c>
      <c r="BC260" s="146">
        <f>SUMIFS('15'!$F:$F,'15'!$N:$N,'14'!BC$6,'15'!$M:$M,'14'!$D260)</f>
        <v>0</v>
      </c>
      <c r="BD260" s="146">
        <f>SUMIFS('15'!$J:$J,'15'!$M:$M,'14'!$D260)</f>
        <v>0</v>
      </c>
      <c r="BE260" s="146">
        <f>SUMIFS('15'!$K:$K,'15'!$M:$M,'14'!$D260)</f>
        <v>0</v>
      </c>
      <c r="BF260" s="220"/>
      <c r="BG260" s="220"/>
      <c r="BH260" s="220"/>
      <c r="BI260" s="220"/>
      <c r="BJ260" s="220"/>
      <c r="BK260" s="220"/>
      <c r="BL260" s="220"/>
      <c r="BM260" s="220"/>
      <c r="BN260" s="220"/>
      <c r="BO260" s="220"/>
      <c r="BP260" s="221"/>
      <c r="BQ260" s="291">
        <f t="shared" si="6"/>
        <v>0</v>
      </c>
    </row>
    <row r="261" spans="1:69" x14ac:dyDescent="0.2">
      <c r="A261" s="467" t="str">
        <f>'0'!$A$4</f>
        <v>………………..</v>
      </c>
      <c r="B261" s="560">
        <f>'0'!$A$2</f>
        <v>46112</v>
      </c>
      <c r="C261" s="341" t="s">
        <v>1244</v>
      </c>
      <c r="D261" s="195"/>
      <c r="E261" s="14"/>
      <c r="F261" s="23"/>
      <c r="G261" s="14"/>
      <c r="H261" s="14"/>
      <c r="I261" s="14"/>
      <c r="J261" s="14"/>
      <c r="K261" s="14"/>
      <c r="L261" s="14"/>
      <c r="M261" s="14"/>
      <c r="N261" s="14"/>
      <c r="O261" s="98"/>
      <c r="P261" s="96"/>
      <c r="Q261" s="15"/>
      <c r="R261" s="96"/>
      <c r="S261" s="15"/>
      <c r="T261" s="15"/>
      <c r="U261" s="15"/>
      <c r="V261" s="15"/>
      <c r="W261" s="15"/>
      <c r="X261" s="97"/>
      <c r="Y261" s="16"/>
      <c r="Z261" s="15"/>
      <c r="AA261" s="15"/>
      <c r="AB261" s="96"/>
      <c r="AC261" s="97"/>
      <c r="AD261" s="15"/>
      <c r="AE261" s="15"/>
      <c r="AF261" s="15"/>
      <c r="AG261" s="15"/>
      <c r="AH261" s="15"/>
      <c r="AI261" s="15"/>
      <c r="AJ261" s="15"/>
      <c r="AK261" s="12"/>
      <c r="AL261" s="12"/>
      <c r="AM261" s="12"/>
      <c r="AN261" s="218"/>
      <c r="AO261" s="219"/>
      <c r="AP261" s="12"/>
      <c r="AQ261" s="12"/>
      <c r="AR261" s="12"/>
      <c r="AS261" s="12"/>
      <c r="AT261" s="12"/>
      <c r="AU261" s="12"/>
      <c r="AV261" s="12"/>
      <c r="AW261" s="607"/>
      <c r="AX261" s="607"/>
      <c r="AY261" s="12"/>
      <c r="AZ261" s="12"/>
      <c r="BA261" s="145">
        <f>SUMIFS('15'!$F:$F,'15'!$N:$N,'14'!BA$6,'15'!$M:$M,'14'!$D261)</f>
        <v>0</v>
      </c>
      <c r="BB261" s="146">
        <f>SUMIFS('15'!$F:$F,'15'!$N:$N,'14'!BB$6,'15'!$M:$M,'14'!$D261)</f>
        <v>0</v>
      </c>
      <c r="BC261" s="146">
        <f>SUMIFS('15'!$F:$F,'15'!$N:$N,'14'!BC$6,'15'!$M:$M,'14'!$D261)</f>
        <v>0</v>
      </c>
      <c r="BD261" s="146">
        <f>SUMIFS('15'!$J:$J,'15'!$M:$M,'14'!$D261)</f>
        <v>0</v>
      </c>
      <c r="BE261" s="146">
        <f>SUMIFS('15'!$K:$K,'15'!$M:$M,'14'!$D261)</f>
        <v>0</v>
      </c>
      <c r="BF261" s="220"/>
      <c r="BG261" s="220"/>
      <c r="BH261" s="220"/>
      <c r="BI261" s="220"/>
      <c r="BJ261" s="220"/>
      <c r="BK261" s="220"/>
      <c r="BL261" s="220"/>
      <c r="BM261" s="220"/>
      <c r="BN261" s="220"/>
      <c r="BO261" s="220"/>
      <c r="BP261" s="221"/>
      <c r="BQ261" s="291">
        <f t="shared" si="6"/>
        <v>0</v>
      </c>
    </row>
    <row r="262" spans="1:69" x14ac:dyDescent="0.2">
      <c r="A262" s="467" t="str">
        <f>'0'!$A$4</f>
        <v>………………..</v>
      </c>
      <c r="B262" s="560">
        <f>'0'!$A$2</f>
        <v>46112</v>
      </c>
      <c r="C262" s="341" t="s">
        <v>1244</v>
      </c>
      <c r="D262" s="195"/>
      <c r="E262" s="14"/>
      <c r="F262" s="23"/>
      <c r="G262" s="14"/>
      <c r="H262" s="14"/>
      <c r="I262" s="14"/>
      <c r="J262" s="14"/>
      <c r="K262" s="14"/>
      <c r="L262" s="14"/>
      <c r="M262" s="14"/>
      <c r="N262" s="14"/>
      <c r="O262" s="98"/>
      <c r="P262" s="96"/>
      <c r="Q262" s="15"/>
      <c r="R262" s="96"/>
      <c r="S262" s="15"/>
      <c r="T262" s="15"/>
      <c r="U262" s="15"/>
      <c r="V262" s="15"/>
      <c r="W262" s="15"/>
      <c r="X262" s="97"/>
      <c r="Y262" s="16"/>
      <c r="Z262" s="15"/>
      <c r="AA262" s="15"/>
      <c r="AB262" s="96"/>
      <c r="AC262" s="97"/>
      <c r="AD262" s="15"/>
      <c r="AE262" s="15"/>
      <c r="AF262" s="15"/>
      <c r="AG262" s="15"/>
      <c r="AH262" s="15"/>
      <c r="AI262" s="15"/>
      <c r="AJ262" s="15"/>
      <c r="AK262" s="12"/>
      <c r="AL262" s="12"/>
      <c r="AM262" s="12"/>
      <c r="AN262" s="218"/>
      <c r="AO262" s="219"/>
      <c r="AP262" s="12"/>
      <c r="AQ262" s="12"/>
      <c r="AR262" s="12"/>
      <c r="AS262" s="12"/>
      <c r="AT262" s="12"/>
      <c r="AU262" s="12"/>
      <c r="AV262" s="12"/>
      <c r="AW262" s="607"/>
      <c r="AX262" s="607"/>
      <c r="AY262" s="12"/>
      <c r="AZ262" s="12"/>
      <c r="BA262" s="145">
        <f>SUMIFS('15'!$F:$F,'15'!$N:$N,'14'!BA$6,'15'!$M:$M,'14'!$D262)</f>
        <v>0</v>
      </c>
      <c r="BB262" s="146">
        <f>SUMIFS('15'!$F:$F,'15'!$N:$N,'14'!BB$6,'15'!$M:$M,'14'!$D262)</f>
        <v>0</v>
      </c>
      <c r="BC262" s="146">
        <f>SUMIFS('15'!$F:$F,'15'!$N:$N,'14'!BC$6,'15'!$M:$M,'14'!$D262)</f>
        <v>0</v>
      </c>
      <c r="BD262" s="146">
        <f>SUMIFS('15'!$J:$J,'15'!$M:$M,'14'!$D262)</f>
        <v>0</v>
      </c>
      <c r="BE262" s="146">
        <f>SUMIFS('15'!$K:$K,'15'!$M:$M,'14'!$D262)</f>
        <v>0</v>
      </c>
      <c r="BF262" s="220"/>
      <c r="BG262" s="220"/>
      <c r="BH262" s="220"/>
      <c r="BI262" s="220"/>
      <c r="BJ262" s="220"/>
      <c r="BK262" s="220"/>
      <c r="BL262" s="220"/>
      <c r="BM262" s="220"/>
      <c r="BN262" s="220"/>
      <c r="BO262" s="220"/>
      <c r="BP262" s="221"/>
      <c r="BQ262" s="291">
        <f t="shared" si="6"/>
        <v>0</v>
      </c>
    </row>
    <row r="263" spans="1:69" x14ac:dyDescent="0.2">
      <c r="A263" s="467" t="str">
        <f>'0'!$A$4</f>
        <v>………………..</v>
      </c>
      <c r="B263" s="560">
        <f>'0'!$A$2</f>
        <v>46112</v>
      </c>
      <c r="C263" s="341" t="s">
        <v>1244</v>
      </c>
      <c r="D263" s="195"/>
      <c r="E263" s="14"/>
      <c r="F263" s="23"/>
      <c r="G263" s="14"/>
      <c r="H263" s="14"/>
      <c r="I263" s="14"/>
      <c r="J263" s="14"/>
      <c r="K263" s="14"/>
      <c r="L263" s="14"/>
      <c r="M263" s="14"/>
      <c r="N263" s="14"/>
      <c r="O263" s="98"/>
      <c r="P263" s="96"/>
      <c r="Q263" s="15"/>
      <c r="R263" s="96"/>
      <c r="S263" s="15"/>
      <c r="T263" s="15"/>
      <c r="U263" s="15"/>
      <c r="V263" s="15"/>
      <c r="W263" s="15"/>
      <c r="X263" s="97"/>
      <c r="Y263" s="16"/>
      <c r="Z263" s="15"/>
      <c r="AA263" s="15"/>
      <c r="AB263" s="96"/>
      <c r="AC263" s="97"/>
      <c r="AD263" s="15"/>
      <c r="AE263" s="15"/>
      <c r="AF263" s="15"/>
      <c r="AG263" s="15"/>
      <c r="AH263" s="15"/>
      <c r="AI263" s="15"/>
      <c r="AJ263" s="15"/>
      <c r="AK263" s="12"/>
      <c r="AL263" s="12"/>
      <c r="AM263" s="12"/>
      <c r="AN263" s="218"/>
      <c r="AO263" s="219"/>
      <c r="AP263" s="12"/>
      <c r="AQ263" s="12"/>
      <c r="AR263" s="12"/>
      <c r="AS263" s="12"/>
      <c r="AT263" s="12"/>
      <c r="AU263" s="12"/>
      <c r="AV263" s="12"/>
      <c r="AW263" s="607"/>
      <c r="AX263" s="607"/>
      <c r="AY263" s="12"/>
      <c r="AZ263" s="12"/>
      <c r="BA263" s="145">
        <f>SUMIFS('15'!$F:$F,'15'!$N:$N,'14'!BA$6,'15'!$M:$M,'14'!$D263)</f>
        <v>0</v>
      </c>
      <c r="BB263" s="146">
        <f>SUMIFS('15'!$F:$F,'15'!$N:$N,'14'!BB$6,'15'!$M:$M,'14'!$D263)</f>
        <v>0</v>
      </c>
      <c r="BC263" s="146">
        <f>SUMIFS('15'!$F:$F,'15'!$N:$N,'14'!BC$6,'15'!$M:$M,'14'!$D263)</f>
        <v>0</v>
      </c>
      <c r="BD263" s="146">
        <f>SUMIFS('15'!$J:$J,'15'!$M:$M,'14'!$D263)</f>
        <v>0</v>
      </c>
      <c r="BE263" s="146">
        <f>SUMIFS('15'!$K:$K,'15'!$M:$M,'14'!$D263)</f>
        <v>0</v>
      </c>
      <c r="BF263" s="220"/>
      <c r="BG263" s="220"/>
      <c r="BH263" s="220"/>
      <c r="BI263" s="220"/>
      <c r="BJ263" s="220"/>
      <c r="BK263" s="220"/>
      <c r="BL263" s="220"/>
      <c r="BM263" s="220"/>
      <c r="BN263" s="220"/>
      <c r="BO263" s="220"/>
      <c r="BP263" s="221"/>
      <c r="BQ263" s="291">
        <f t="shared" si="6"/>
        <v>0</v>
      </c>
    </row>
    <row r="264" spans="1:69" x14ac:dyDescent="0.2">
      <c r="A264" s="467" t="str">
        <f>'0'!$A$4</f>
        <v>………………..</v>
      </c>
      <c r="B264" s="560">
        <f>'0'!$A$2</f>
        <v>46112</v>
      </c>
      <c r="C264" s="341" t="s">
        <v>1244</v>
      </c>
      <c r="D264" s="195"/>
      <c r="E264" s="14"/>
      <c r="F264" s="23"/>
      <c r="G264" s="14"/>
      <c r="H264" s="14"/>
      <c r="I264" s="14"/>
      <c r="J264" s="14"/>
      <c r="K264" s="14"/>
      <c r="L264" s="14"/>
      <c r="M264" s="14"/>
      <c r="N264" s="14"/>
      <c r="O264" s="98"/>
      <c r="P264" s="96"/>
      <c r="Q264" s="15"/>
      <c r="R264" s="96"/>
      <c r="S264" s="15"/>
      <c r="T264" s="15"/>
      <c r="U264" s="15"/>
      <c r="V264" s="15"/>
      <c r="W264" s="15"/>
      <c r="X264" s="97"/>
      <c r="Y264" s="16"/>
      <c r="Z264" s="15"/>
      <c r="AA264" s="15"/>
      <c r="AB264" s="96"/>
      <c r="AC264" s="97"/>
      <c r="AD264" s="15"/>
      <c r="AE264" s="15"/>
      <c r="AF264" s="15"/>
      <c r="AG264" s="15"/>
      <c r="AH264" s="15"/>
      <c r="AI264" s="15"/>
      <c r="AJ264" s="15"/>
      <c r="AK264" s="12"/>
      <c r="AL264" s="12"/>
      <c r="AM264" s="12"/>
      <c r="AN264" s="218"/>
      <c r="AO264" s="219"/>
      <c r="AP264" s="12"/>
      <c r="AQ264" s="12"/>
      <c r="AR264" s="12"/>
      <c r="AS264" s="12"/>
      <c r="AT264" s="12"/>
      <c r="AU264" s="12"/>
      <c r="AV264" s="12"/>
      <c r="AW264" s="607"/>
      <c r="AX264" s="607"/>
      <c r="AY264" s="12"/>
      <c r="AZ264" s="12"/>
      <c r="BA264" s="145">
        <f>SUMIFS('15'!$F:$F,'15'!$N:$N,'14'!BA$6,'15'!$M:$M,'14'!$D264)</f>
        <v>0</v>
      </c>
      <c r="BB264" s="146">
        <f>SUMIFS('15'!$F:$F,'15'!$N:$N,'14'!BB$6,'15'!$M:$M,'14'!$D264)</f>
        <v>0</v>
      </c>
      <c r="BC264" s="146">
        <f>SUMIFS('15'!$F:$F,'15'!$N:$N,'14'!BC$6,'15'!$M:$M,'14'!$D264)</f>
        <v>0</v>
      </c>
      <c r="BD264" s="146">
        <f>SUMIFS('15'!$J:$J,'15'!$M:$M,'14'!$D264)</f>
        <v>0</v>
      </c>
      <c r="BE264" s="146">
        <f>SUMIFS('15'!$K:$K,'15'!$M:$M,'14'!$D264)</f>
        <v>0</v>
      </c>
      <c r="BF264" s="220"/>
      <c r="BG264" s="220"/>
      <c r="BH264" s="220"/>
      <c r="BI264" s="220"/>
      <c r="BJ264" s="220"/>
      <c r="BK264" s="220"/>
      <c r="BL264" s="220"/>
      <c r="BM264" s="220"/>
      <c r="BN264" s="220"/>
      <c r="BO264" s="220"/>
      <c r="BP264" s="221"/>
      <c r="BQ264" s="291">
        <f t="shared" si="6"/>
        <v>0</v>
      </c>
    </row>
    <row r="265" spans="1:69" x14ac:dyDescent="0.2">
      <c r="A265" s="467" t="str">
        <f>'0'!$A$4</f>
        <v>………………..</v>
      </c>
      <c r="B265" s="560">
        <f>'0'!$A$2</f>
        <v>46112</v>
      </c>
      <c r="C265" s="341" t="s">
        <v>1244</v>
      </c>
      <c r="D265" s="195"/>
      <c r="E265" s="14"/>
      <c r="F265" s="23"/>
      <c r="G265" s="14"/>
      <c r="H265" s="14"/>
      <c r="I265" s="14"/>
      <c r="J265" s="14"/>
      <c r="K265" s="14"/>
      <c r="L265" s="14"/>
      <c r="M265" s="14"/>
      <c r="N265" s="14"/>
      <c r="O265" s="98"/>
      <c r="P265" s="96"/>
      <c r="Q265" s="15"/>
      <c r="R265" s="96"/>
      <c r="S265" s="15"/>
      <c r="T265" s="15"/>
      <c r="U265" s="15"/>
      <c r="V265" s="15"/>
      <c r="W265" s="15"/>
      <c r="X265" s="97"/>
      <c r="Y265" s="16"/>
      <c r="Z265" s="15"/>
      <c r="AA265" s="15"/>
      <c r="AB265" s="96"/>
      <c r="AC265" s="97"/>
      <c r="AD265" s="15"/>
      <c r="AE265" s="15"/>
      <c r="AF265" s="15"/>
      <c r="AG265" s="15"/>
      <c r="AH265" s="15"/>
      <c r="AI265" s="15"/>
      <c r="AJ265" s="15"/>
      <c r="AK265" s="12"/>
      <c r="AL265" s="12"/>
      <c r="AM265" s="12"/>
      <c r="AN265" s="218"/>
      <c r="AO265" s="219"/>
      <c r="AP265" s="12"/>
      <c r="AQ265" s="12"/>
      <c r="AR265" s="12"/>
      <c r="AS265" s="12"/>
      <c r="AT265" s="12"/>
      <c r="AU265" s="12"/>
      <c r="AV265" s="12"/>
      <c r="AW265" s="607"/>
      <c r="AX265" s="607"/>
      <c r="AY265" s="12"/>
      <c r="AZ265" s="12"/>
      <c r="BA265" s="145">
        <f>SUMIFS('15'!$F:$F,'15'!$N:$N,'14'!BA$6,'15'!$M:$M,'14'!$D265)</f>
        <v>0</v>
      </c>
      <c r="BB265" s="146">
        <f>SUMIFS('15'!$F:$F,'15'!$N:$N,'14'!BB$6,'15'!$M:$M,'14'!$D265)</f>
        <v>0</v>
      </c>
      <c r="BC265" s="146">
        <f>SUMIFS('15'!$F:$F,'15'!$N:$N,'14'!BC$6,'15'!$M:$M,'14'!$D265)</f>
        <v>0</v>
      </c>
      <c r="BD265" s="146">
        <f>SUMIFS('15'!$J:$J,'15'!$M:$M,'14'!$D265)</f>
        <v>0</v>
      </c>
      <c r="BE265" s="146">
        <f>SUMIFS('15'!$K:$K,'15'!$M:$M,'14'!$D265)</f>
        <v>0</v>
      </c>
      <c r="BF265" s="220"/>
      <c r="BG265" s="220"/>
      <c r="BH265" s="220"/>
      <c r="BI265" s="220"/>
      <c r="BJ265" s="220"/>
      <c r="BK265" s="220"/>
      <c r="BL265" s="220"/>
      <c r="BM265" s="220"/>
      <c r="BN265" s="220"/>
      <c r="BO265" s="220"/>
      <c r="BP265" s="221"/>
      <c r="BQ265" s="291">
        <f t="shared" si="6"/>
        <v>0</v>
      </c>
    </row>
    <row r="266" spans="1:69" x14ac:dyDescent="0.2">
      <c r="A266" s="467" t="str">
        <f>'0'!$A$4</f>
        <v>………………..</v>
      </c>
      <c r="B266" s="560">
        <f>'0'!$A$2</f>
        <v>46112</v>
      </c>
      <c r="C266" s="341" t="s">
        <v>1244</v>
      </c>
      <c r="D266" s="195"/>
      <c r="E266" s="14"/>
      <c r="F266" s="23"/>
      <c r="G266" s="14"/>
      <c r="H266" s="14"/>
      <c r="I266" s="14"/>
      <c r="J266" s="14"/>
      <c r="K266" s="14"/>
      <c r="L266" s="14"/>
      <c r="M266" s="14"/>
      <c r="N266" s="14"/>
      <c r="O266" s="98"/>
      <c r="P266" s="96"/>
      <c r="Q266" s="15"/>
      <c r="R266" s="96"/>
      <c r="S266" s="15"/>
      <c r="T266" s="15"/>
      <c r="U266" s="15"/>
      <c r="V266" s="15"/>
      <c r="W266" s="15"/>
      <c r="X266" s="97"/>
      <c r="Y266" s="16"/>
      <c r="Z266" s="15"/>
      <c r="AA266" s="15"/>
      <c r="AB266" s="96"/>
      <c r="AC266" s="97"/>
      <c r="AD266" s="15"/>
      <c r="AE266" s="15"/>
      <c r="AF266" s="15"/>
      <c r="AG266" s="15"/>
      <c r="AH266" s="15"/>
      <c r="AI266" s="15"/>
      <c r="AJ266" s="15"/>
      <c r="AK266" s="12"/>
      <c r="AL266" s="12"/>
      <c r="AM266" s="12"/>
      <c r="AN266" s="218"/>
      <c r="AO266" s="219"/>
      <c r="AP266" s="12"/>
      <c r="AQ266" s="12"/>
      <c r="AR266" s="12"/>
      <c r="AS266" s="12"/>
      <c r="AT266" s="12"/>
      <c r="AU266" s="12"/>
      <c r="AV266" s="12"/>
      <c r="AW266" s="607"/>
      <c r="AX266" s="607"/>
      <c r="AY266" s="12"/>
      <c r="AZ266" s="12"/>
      <c r="BA266" s="145">
        <f>SUMIFS('15'!$F:$F,'15'!$N:$N,'14'!BA$6,'15'!$M:$M,'14'!$D266)</f>
        <v>0</v>
      </c>
      <c r="BB266" s="146">
        <f>SUMIFS('15'!$F:$F,'15'!$N:$N,'14'!BB$6,'15'!$M:$M,'14'!$D266)</f>
        <v>0</v>
      </c>
      <c r="BC266" s="146">
        <f>SUMIFS('15'!$F:$F,'15'!$N:$N,'14'!BC$6,'15'!$M:$M,'14'!$D266)</f>
        <v>0</v>
      </c>
      <c r="BD266" s="146">
        <f>SUMIFS('15'!$J:$J,'15'!$M:$M,'14'!$D266)</f>
        <v>0</v>
      </c>
      <c r="BE266" s="146">
        <f>SUMIFS('15'!$K:$K,'15'!$M:$M,'14'!$D266)</f>
        <v>0</v>
      </c>
      <c r="BF266" s="220"/>
      <c r="BG266" s="220"/>
      <c r="BH266" s="220"/>
      <c r="BI266" s="220"/>
      <c r="BJ266" s="220"/>
      <c r="BK266" s="220"/>
      <c r="BL266" s="220"/>
      <c r="BM266" s="220"/>
      <c r="BN266" s="220"/>
      <c r="BO266" s="220"/>
      <c r="BP266" s="221"/>
      <c r="BQ266" s="291">
        <f t="shared" si="6"/>
        <v>0</v>
      </c>
    </row>
    <row r="267" spans="1:69" x14ac:dyDescent="0.2">
      <c r="A267" s="467" t="str">
        <f>'0'!$A$4</f>
        <v>………………..</v>
      </c>
      <c r="B267" s="560">
        <f>'0'!$A$2</f>
        <v>46112</v>
      </c>
      <c r="C267" s="341" t="s">
        <v>1244</v>
      </c>
      <c r="D267" s="195"/>
      <c r="E267" s="14"/>
      <c r="F267" s="23"/>
      <c r="G267" s="14"/>
      <c r="H267" s="14"/>
      <c r="I267" s="14"/>
      <c r="J267" s="14"/>
      <c r="K267" s="14"/>
      <c r="L267" s="14"/>
      <c r="M267" s="14"/>
      <c r="N267" s="14"/>
      <c r="O267" s="98"/>
      <c r="P267" s="96"/>
      <c r="Q267" s="15"/>
      <c r="R267" s="96"/>
      <c r="S267" s="15"/>
      <c r="T267" s="15"/>
      <c r="U267" s="15"/>
      <c r="V267" s="15"/>
      <c r="W267" s="15"/>
      <c r="X267" s="97"/>
      <c r="Y267" s="16"/>
      <c r="Z267" s="15"/>
      <c r="AA267" s="15"/>
      <c r="AB267" s="96"/>
      <c r="AC267" s="97"/>
      <c r="AD267" s="15"/>
      <c r="AE267" s="15"/>
      <c r="AF267" s="15"/>
      <c r="AG267" s="15"/>
      <c r="AH267" s="15"/>
      <c r="AI267" s="15"/>
      <c r="AJ267" s="15"/>
      <c r="AK267" s="12"/>
      <c r="AL267" s="12"/>
      <c r="AM267" s="12"/>
      <c r="AN267" s="218"/>
      <c r="AO267" s="219"/>
      <c r="AP267" s="12"/>
      <c r="AQ267" s="12"/>
      <c r="AR267" s="12"/>
      <c r="AS267" s="12"/>
      <c r="AT267" s="12"/>
      <c r="AU267" s="12"/>
      <c r="AV267" s="12"/>
      <c r="AW267" s="607"/>
      <c r="AX267" s="607"/>
      <c r="AY267" s="12"/>
      <c r="AZ267" s="12"/>
      <c r="BA267" s="145">
        <f>SUMIFS('15'!$F:$F,'15'!$N:$N,'14'!BA$6,'15'!$M:$M,'14'!$D267)</f>
        <v>0</v>
      </c>
      <c r="BB267" s="146">
        <f>SUMIFS('15'!$F:$F,'15'!$N:$N,'14'!BB$6,'15'!$M:$M,'14'!$D267)</f>
        <v>0</v>
      </c>
      <c r="BC267" s="146">
        <f>SUMIFS('15'!$F:$F,'15'!$N:$N,'14'!BC$6,'15'!$M:$M,'14'!$D267)</f>
        <v>0</v>
      </c>
      <c r="BD267" s="146">
        <f>SUMIFS('15'!$J:$J,'15'!$M:$M,'14'!$D267)</f>
        <v>0</v>
      </c>
      <c r="BE267" s="146">
        <f>SUMIFS('15'!$K:$K,'15'!$M:$M,'14'!$D267)</f>
        <v>0</v>
      </c>
      <c r="BF267" s="220"/>
      <c r="BG267" s="220"/>
      <c r="BH267" s="220"/>
      <c r="BI267" s="220"/>
      <c r="BJ267" s="220"/>
      <c r="BK267" s="220"/>
      <c r="BL267" s="220"/>
      <c r="BM267" s="220"/>
      <c r="BN267" s="220"/>
      <c r="BO267" s="220"/>
      <c r="BP267" s="221"/>
      <c r="BQ267" s="291">
        <f t="shared" ref="BQ267:BQ302" si="7">IF(OR(COUNTBLANK(D267:H267)=5,COUNTBLANK(D267:H267)=0),0,1)+IF(D267&lt;&gt;"",COUNTIFS($D$10:$D$302,D267)-1,0)</f>
        <v>0</v>
      </c>
    </row>
    <row r="268" spans="1:69" x14ac:dyDescent="0.2">
      <c r="A268" s="467" t="str">
        <f>'0'!$A$4</f>
        <v>………………..</v>
      </c>
      <c r="B268" s="560">
        <f>'0'!$A$2</f>
        <v>46112</v>
      </c>
      <c r="C268" s="341" t="s">
        <v>1244</v>
      </c>
      <c r="D268" s="195"/>
      <c r="E268" s="14"/>
      <c r="F268" s="23"/>
      <c r="G268" s="14"/>
      <c r="H268" s="14"/>
      <c r="I268" s="14"/>
      <c r="J268" s="14"/>
      <c r="K268" s="14"/>
      <c r="L268" s="14"/>
      <c r="M268" s="14"/>
      <c r="N268" s="14"/>
      <c r="O268" s="98"/>
      <c r="P268" s="96"/>
      <c r="Q268" s="15"/>
      <c r="R268" s="96"/>
      <c r="S268" s="15"/>
      <c r="T268" s="15"/>
      <c r="U268" s="15"/>
      <c r="V268" s="15"/>
      <c r="W268" s="15"/>
      <c r="X268" s="97"/>
      <c r="Y268" s="16"/>
      <c r="Z268" s="15"/>
      <c r="AA268" s="15"/>
      <c r="AB268" s="96"/>
      <c r="AC268" s="97"/>
      <c r="AD268" s="15"/>
      <c r="AE268" s="15"/>
      <c r="AF268" s="15"/>
      <c r="AG268" s="15"/>
      <c r="AH268" s="15"/>
      <c r="AI268" s="15"/>
      <c r="AJ268" s="15"/>
      <c r="AK268" s="12"/>
      <c r="AL268" s="12"/>
      <c r="AM268" s="12"/>
      <c r="AN268" s="218"/>
      <c r="AO268" s="219"/>
      <c r="AP268" s="12"/>
      <c r="AQ268" s="12"/>
      <c r="AR268" s="12"/>
      <c r="AS268" s="12"/>
      <c r="AT268" s="12"/>
      <c r="AU268" s="12"/>
      <c r="AV268" s="12"/>
      <c r="AW268" s="607"/>
      <c r="AX268" s="607"/>
      <c r="AY268" s="12"/>
      <c r="AZ268" s="12"/>
      <c r="BA268" s="145">
        <f>SUMIFS('15'!$F:$F,'15'!$N:$N,'14'!BA$6,'15'!$M:$M,'14'!$D268)</f>
        <v>0</v>
      </c>
      <c r="BB268" s="146">
        <f>SUMIFS('15'!$F:$F,'15'!$N:$N,'14'!BB$6,'15'!$M:$M,'14'!$D268)</f>
        <v>0</v>
      </c>
      <c r="BC268" s="146">
        <f>SUMIFS('15'!$F:$F,'15'!$N:$N,'14'!BC$6,'15'!$M:$M,'14'!$D268)</f>
        <v>0</v>
      </c>
      <c r="BD268" s="146">
        <f>SUMIFS('15'!$J:$J,'15'!$M:$M,'14'!$D268)</f>
        <v>0</v>
      </c>
      <c r="BE268" s="146">
        <f>SUMIFS('15'!$K:$K,'15'!$M:$M,'14'!$D268)</f>
        <v>0</v>
      </c>
      <c r="BF268" s="220"/>
      <c r="BG268" s="220"/>
      <c r="BH268" s="220"/>
      <c r="BI268" s="220"/>
      <c r="BJ268" s="220"/>
      <c r="BK268" s="220"/>
      <c r="BL268" s="220"/>
      <c r="BM268" s="220"/>
      <c r="BN268" s="220"/>
      <c r="BO268" s="220"/>
      <c r="BP268" s="221"/>
      <c r="BQ268" s="291">
        <f t="shared" si="7"/>
        <v>0</v>
      </c>
    </row>
    <row r="269" spans="1:69" x14ac:dyDescent="0.2">
      <c r="A269" s="467" t="str">
        <f>'0'!$A$4</f>
        <v>………………..</v>
      </c>
      <c r="B269" s="560">
        <f>'0'!$A$2</f>
        <v>46112</v>
      </c>
      <c r="C269" s="341" t="s">
        <v>1244</v>
      </c>
      <c r="D269" s="195"/>
      <c r="E269" s="14"/>
      <c r="F269" s="23"/>
      <c r="G269" s="14"/>
      <c r="H269" s="14"/>
      <c r="I269" s="14"/>
      <c r="J269" s="14"/>
      <c r="K269" s="14"/>
      <c r="L269" s="14"/>
      <c r="M269" s="14"/>
      <c r="N269" s="14"/>
      <c r="O269" s="98"/>
      <c r="P269" s="96"/>
      <c r="Q269" s="15"/>
      <c r="R269" s="96"/>
      <c r="S269" s="15"/>
      <c r="T269" s="15"/>
      <c r="U269" s="15"/>
      <c r="V269" s="15"/>
      <c r="W269" s="15"/>
      <c r="X269" s="97"/>
      <c r="Y269" s="16"/>
      <c r="Z269" s="15"/>
      <c r="AA269" s="15"/>
      <c r="AB269" s="96"/>
      <c r="AC269" s="97"/>
      <c r="AD269" s="15"/>
      <c r="AE269" s="15"/>
      <c r="AF269" s="15"/>
      <c r="AG269" s="15"/>
      <c r="AH269" s="15"/>
      <c r="AI269" s="15"/>
      <c r="AJ269" s="15"/>
      <c r="AK269" s="12"/>
      <c r="AL269" s="12"/>
      <c r="AM269" s="12"/>
      <c r="AN269" s="218"/>
      <c r="AO269" s="219"/>
      <c r="AP269" s="12"/>
      <c r="AQ269" s="12"/>
      <c r="AR269" s="12"/>
      <c r="AS269" s="12"/>
      <c r="AT269" s="12"/>
      <c r="AU269" s="12"/>
      <c r="AV269" s="12"/>
      <c r="AW269" s="607"/>
      <c r="AX269" s="607"/>
      <c r="AY269" s="12"/>
      <c r="AZ269" s="12"/>
      <c r="BA269" s="145">
        <f>SUMIFS('15'!$F:$F,'15'!$N:$N,'14'!BA$6,'15'!$M:$M,'14'!$D269)</f>
        <v>0</v>
      </c>
      <c r="BB269" s="146">
        <f>SUMIFS('15'!$F:$F,'15'!$N:$N,'14'!BB$6,'15'!$M:$M,'14'!$D269)</f>
        <v>0</v>
      </c>
      <c r="BC269" s="146">
        <f>SUMIFS('15'!$F:$F,'15'!$N:$N,'14'!BC$6,'15'!$M:$M,'14'!$D269)</f>
        <v>0</v>
      </c>
      <c r="BD269" s="146">
        <f>SUMIFS('15'!$J:$J,'15'!$M:$M,'14'!$D269)</f>
        <v>0</v>
      </c>
      <c r="BE269" s="146">
        <f>SUMIFS('15'!$K:$K,'15'!$M:$M,'14'!$D269)</f>
        <v>0</v>
      </c>
      <c r="BF269" s="220"/>
      <c r="BG269" s="220"/>
      <c r="BH269" s="220"/>
      <c r="BI269" s="220"/>
      <c r="BJ269" s="220"/>
      <c r="BK269" s="220"/>
      <c r="BL269" s="220"/>
      <c r="BM269" s="220"/>
      <c r="BN269" s="220"/>
      <c r="BO269" s="220"/>
      <c r="BP269" s="221"/>
      <c r="BQ269" s="291">
        <f t="shared" si="7"/>
        <v>0</v>
      </c>
    </row>
    <row r="270" spans="1:69" x14ac:dyDescent="0.2">
      <c r="A270" s="467" t="str">
        <f>'0'!$A$4</f>
        <v>………………..</v>
      </c>
      <c r="B270" s="560">
        <f>'0'!$A$2</f>
        <v>46112</v>
      </c>
      <c r="C270" s="341" t="s">
        <v>1244</v>
      </c>
      <c r="D270" s="195"/>
      <c r="E270" s="14"/>
      <c r="F270" s="23"/>
      <c r="G270" s="14"/>
      <c r="H270" s="14"/>
      <c r="I270" s="14"/>
      <c r="J270" s="14"/>
      <c r="K270" s="14"/>
      <c r="L270" s="14"/>
      <c r="M270" s="14"/>
      <c r="N270" s="14"/>
      <c r="O270" s="98"/>
      <c r="P270" s="96"/>
      <c r="Q270" s="15"/>
      <c r="R270" s="96"/>
      <c r="S270" s="15"/>
      <c r="T270" s="15"/>
      <c r="U270" s="15"/>
      <c r="V270" s="15"/>
      <c r="W270" s="15"/>
      <c r="X270" s="97"/>
      <c r="Y270" s="16"/>
      <c r="Z270" s="15"/>
      <c r="AA270" s="15"/>
      <c r="AB270" s="96"/>
      <c r="AC270" s="97"/>
      <c r="AD270" s="15"/>
      <c r="AE270" s="15"/>
      <c r="AF270" s="15"/>
      <c r="AG270" s="15"/>
      <c r="AH270" s="15"/>
      <c r="AI270" s="15"/>
      <c r="AJ270" s="15"/>
      <c r="AK270" s="12"/>
      <c r="AL270" s="12"/>
      <c r="AM270" s="12"/>
      <c r="AN270" s="218"/>
      <c r="AO270" s="219"/>
      <c r="AP270" s="12"/>
      <c r="AQ270" s="12"/>
      <c r="AR270" s="12"/>
      <c r="AS270" s="12"/>
      <c r="AT270" s="12"/>
      <c r="AU270" s="12"/>
      <c r="AV270" s="12"/>
      <c r="AW270" s="607"/>
      <c r="AX270" s="607"/>
      <c r="AY270" s="12"/>
      <c r="AZ270" s="12"/>
      <c r="BA270" s="145">
        <f>SUMIFS('15'!$F:$F,'15'!$N:$N,'14'!BA$6,'15'!$M:$M,'14'!$D270)</f>
        <v>0</v>
      </c>
      <c r="BB270" s="146">
        <f>SUMIFS('15'!$F:$F,'15'!$N:$N,'14'!BB$6,'15'!$M:$M,'14'!$D270)</f>
        <v>0</v>
      </c>
      <c r="BC270" s="146">
        <f>SUMIFS('15'!$F:$F,'15'!$N:$N,'14'!BC$6,'15'!$M:$M,'14'!$D270)</f>
        <v>0</v>
      </c>
      <c r="BD270" s="146">
        <f>SUMIFS('15'!$J:$J,'15'!$M:$M,'14'!$D270)</f>
        <v>0</v>
      </c>
      <c r="BE270" s="146">
        <f>SUMIFS('15'!$K:$K,'15'!$M:$M,'14'!$D270)</f>
        <v>0</v>
      </c>
      <c r="BF270" s="220"/>
      <c r="BG270" s="220"/>
      <c r="BH270" s="220"/>
      <c r="BI270" s="220"/>
      <c r="BJ270" s="220"/>
      <c r="BK270" s="220"/>
      <c r="BL270" s="220"/>
      <c r="BM270" s="220"/>
      <c r="BN270" s="220"/>
      <c r="BO270" s="220"/>
      <c r="BP270" s="221"/>
      <c r="BQ270" s="291">
        <f t="shared" si="7"/>
        <v>0</v>
      </c>
    </row>
    <row r="271" spans="1:69" x14ac:dyDescent="0.2">
      <c r="A271" s="467" t="str">
        <f>'0'!$A$4</f>
        <v>………………..</v>
      </c>
      <c r="B271" s="560">
        <f>'0'!$A$2</f>
        <v>46112</v>
      </c>
      <c r="C271" s="341" t="s">
        <v>1244</v>
      </c>
      <c r="D271" s="195"/>
      <c r="E271" s="14"/>
      <c r="F271" s="23"/>
      <c r="G271" s="14"/>
      <c r="H271" s="14"/>
      <c r="I271" s="14"/>
      <c r="J271" s="14"/>
      <c r="K271" s="14"/>
      <c r="L271" s="14"/>
      <c r="M271" s="14"/>
      <c r="N271" s="14"/>
      <c r="O271" s="98"/>
      <c r="P271" s="96"/>
      <c r="Q271" s="15"/>
      <c r="R271" s="96"/>
      <c r="S271" s="15"/>
      <c r="T271" s="15"/>
      <c r="U271" s="15"/>
      <c r="V271" s="15"/>
      <c r="W271" s="15"/>
      <c r="X271" s="97"/>
      <c r="Y271" s="16"/>
      <c r="Z271" s="15"/>
      <c r="AA271" s="15"/>
      <c r="AB271" s="96"/>
      <c r="AC271" s="97"/>
      <c r="AD271" s="15"/>
      <c r="AE271" s="15"/>
      <c r="AF271" s="15"/>
      <c r="AG271" s="15"/>
      <c r="AH271" s="15"/>
      <c r="AI271" s="15"/>
      <c r="AJ271" s="15"/>
      <c r="AK271" s="12"/>
      <c r="AL271" s="12"/>
      <c r="AM271" s="12"/>
      <c r="AN271" s="218"/>
      <c r="AO271" s="219"/>
      <c r="AP271" s="12"/>
      <c r="AQ271" s="12"/>
      <c r="AR271" s="12"/>
      <c r="AS271" s="12"/>
      <c r="AT271" s="12"/>
      <c r="AU271" s="12"/>
      <c r="AV271" s="12"/>
      <c r="AW271" s="607"/>
      <c r="AX271" s="607"/>
      <c r="AY271" s="12"/>
      <c r="AZ271" s="12"/>
      <c r="BA271" s="145">
        <f>SUMIFS('15'!$F:$F,'15'!$N:$N,'14'!BA$6,'15'!$M:$M,'14'!$D271)</f>
        <v>0</v>
      </c>
      <c r="BB271" s="146">
        <f>SUMIFS('15'!$F:$F,'15'!$N:$N,'14'!BB$6,'15'!$M:$M,'14'!$D271)</f>
        <v>0</v>
      </c>
      <c r="BC271" s="146">
        <f>SUMIFS('15'!$F:$F,'15'!$N:$N,'14'!BC$6,'15'!$M:$M,'14'!$D271)</f>
        <v>0</v>
      </c>
      <c r="BD271" s="146">
        <f>SUMIFS('15'!$J:$J,'15'!$M:$M,'14'!$D271)</f>
        <v>0</v>
      </c>
      <c r="BE271" s="146">
        <f>SUMIFS('15'!$K:$K,'15'!$M:$M,'14'!$D271)</f>
        <v>0</v>
      </c>
      <c r="BF271" s="220"/>
      <c r="BG271" s="220"/>
      <c r="BH271" s="220"/>
      <c r="BI271" s="220"/>
      <c r="BJ271" s="220"/>
      <c r="BK271" s="220"/>
      <c r="BL271" s="220"/>
      <c r="BM271" s="220"/>
      <c r="BN271" s="220"/>
      <c r="BO271" s="220"/>
      <c r="BP271" s="221"/>
      <c r="BQ271" s="291">
        <f t="shared" si="7"/>
        <v>0</v>
      </c>
    </row>
    <row r="272" spans="1:69" x14ac:dyDescent="0.2">
      <c r="A272" s="467" t="str">
        <f>'0'!$A$4</f>
        <v>………………..</v>
      </c>
      <c r="B272" s="560">
        <f>'0'!$A$2</f>
        <v>46112</v>
      </c>
      <c r="C272" s="341" t="s">
        <v>1244</v>
      </c>
      <c r="D272" s="195"/>
      <c r="E272" s="14"/>
      <c r="F272" s="23"/>
      <c r="G272" s="14"/>
      <c r="H272" s="14"/>
      <c r="I272" s="14"/>
      <c r="J272" s="14"/>
      <c r="K272" s="14"/>
      <c r="L272" s="14"/>
      <c r="M272" s="14"/>
      <c r="N272" s="14"/>
      <c r="O272" s="98"/>
      <c r="P272" s="96"/>
      <c r="Q272" s="15"/>
      <c r="R272" s="96"/>
      <c r="S272" s="15"/>
      <c r="T272" s="15"/>
      <c r="U272" s="15"/>
      <c r="V272" s="15"/>
      <c r="W272" s="15"/>
      <c r="X272" s="97"/>
      <c r="Y272" s="16"/>
      <c r="Z272" s="15"/>
      <c r="AA272" s="15"/>
      <c r="AB272" s="96"/>
      <c r="AC272" s="97"/>
      <c r="AD272" s="15"/>
      <c r="AE272" s="15"/>
      <c r="AF272" s="15"/>
      <c r="AG272" s="15"/>
      <c r="AH272" s="15"/>
      <c r="AI272" s="15"/>
      <c r="AJ272" s="15"/>
      <c r="AK272" s="12"/>
      <c r="AL272" s="12"/>
      <c r="AM272" s="12"/>
      <c r="AN272" s="218"/>
      <c r="AO272" s="219"/>
      <c r="AP272" s="12"/>
      <c r="AQ272" s="12"/>
      <c r="AR272" s="12"/>
      <c r="AS272" s="12"/>
      <c r="AT272" s="12"/>
      <c r="AU272" s="12"/>
      <c r="AV272" s="12"/>
      <c r="AW272" s="607"/>
      <c r="AX272" s="607"/>
      <c r="AY272" s="12"/>
      <c r="AZ272" s="12"/>
      <c r="BA272" s="145">
        <f>SUMIFS('15'!$F:$F,'15'!$N:$N,'14'!BA$6,'15'!$M:$M,'14'!$D272)</f>
        <v>0</v>
      </c>
      <c r="BB272" s="146">
        <f>SUMIFS('15'!$F:$F,'15'!$N:$N,'14'!BB$6,'15'!$M:$M,'14'!$D272)</f>
        <v>0</v>
      </c>
      <c r="BC272" s="146">
        <f>SUMIFS('15'!$F:$F,'15'!$N:$N,'14'!BC$6,'15'!$M:$M,'14'!$D272)</f>
        <v>0</v>
      </c>
      <c r="BD272" s="146">
        <f>SUMIFS('15'!$J:$J,'15'!$M:$M,'14'!$D272)</f>
        <v>0</v>
      </c>
      <c r="BE272" s="146">
        <f>SUMIFS('15'!$K:$K,'15'!$M:$M,'14'!$D272)</f>
        <v>0</v>
      </c>
      <c r="BF272" s="220"/>
      <c r="BG272" s="220"/>
      <c r="BH272" s="220"/>
      <c r="BI272" s="220"/>
      <c r="BJ272" s="220"/>
      <c r="BK272" s="220"/>
      <c r="BL272" s="220"/>
      <c r="BM272" s="220"/>
      <c r="BN272" s="220"/>
      <c r="BO272" s="220"/>
      <c r="BP272" s="221"/>
      <c r="BQ272" s="291">
        <f t="shared" si="7"/>
        <v>0</v>
      </c>
    </row>
    <row r="273" spans="1:69" x14ac:dyDescent="0.2">
      <c r="A273" s="467" t="str">
        <f>'0'!$A$4</f>
        <v>………………..</v>
      </c>
      <c r="B273" s="560">
        <f>'0'!$A$2</f>
        <v>46112</v>
      </c>
      <c r="C273" s="341" t="s">
        <v>1244</v>
      </c>
      <c r="D273" s="195"/>
      <c r="E273" s="14"/>
      <c r="F273" s="23"/>
      <c r="G273" s="14"/>
      <c r="H273" s="14"/>
      <c r="I273" s="14"/>
      <c r="J273" s="14"/>
      <c r="K273" s="14"/>
      <c r="L273" s="14"/>
      <c r="M273" s="14"/>
      <c r="N273" s="14"/>
      <c r="O273" s="98"/>
      <c r="P273" s="96"/>
      <c r="Q273" s="15"/>
      <c r="R273" s="96"/>
      <c r="S273" s="15"/>
      <c r="T273" s="15"/>
      <c r="U273" s="15"/>
      <c r="V273" s="15"/>
      <c r="W273" s="15"/>
      <c r="X273" s="97"/>
      <c r="Y273" s="16"/>
      <c r="Z273" s="15"/>
      <c r="AA273" s="15"/>
      <c r="AB273" s="96"/>
      <c r="AC273" s="97"/>
      <c r="AD273" s="15"/>
      <c r="AE273" s="15"/>
      <c r="AF273" s="15"/>
      <c r="AG273" s="15"/>
      <c r="AH273" s="15"/>
      <c r="AI273" s="15"/>
      <c r="AJ273" s="15"/>
      <c r="AK273" s="12"/>
      <c r="AL273" s="12"/>
      <c r="AM273" s="12"/>
      <c r="AN273" s="218"/>
      <c r="AO273" s="219"/>
      <c r="AP273" s="12"/>
      <c r="AQ273" s="12"/>
      <c r="AR273" s="12"/>
      <c r="AS273" s="12"/>
      <c r="AT273" s="12"/>
      <c r="AU273" s="12"/>
      <c r="AV273" s="12"/>
      <c r="AW273" s="607"/>
      <c r="AX273" s="607"/>
      <c r="AY273" s="12"/>
      <c r="AZ273" s="12"/>
      <c r="BA273" s="145">
        <f>SUMIFS('15'!$F:$F,'15'!$N:$N,'14'!BA$6,'15'!$M:$M,'14'!$D273)</f>
        <v>0</v>
      </c>
      <c r="BB273" s="146">
        <f>SUMIFS('15'!$F:$F,'15'!$N:$N,'14'!BB$6,'15'!$M:$M,'14'!$D273)</f>
        <v>0</v>
      </c>
      <c r="BC273" s="146">
        <f>SUMIFS('15'!$F:$F,'15'!$N:$N,'14'!BC$6,'15'!$M:$M,'14'!$D273)</f>
        <v>0</v>
      </c>
      <c r="BD273" s="146">
        <f>SUMIFS('15'!$J:$J,'15'!$M:$M,'14'!$D273)</f>
        <v>0</v>
      </c>
      <c r="BE273" s="146">
        <f>SUMIFS('15'!$K:$K,'15'!$M:$M,'14'!$D273)</f>
        <v>0</v>
      </c>
      <c r="BF273" s="220"/>
      <c r="BG273" s="220"/>
      <c r="BH273" s="220"/>
      <c r="BI273" s="220"/>
      <c r="BJ273" s="220"/>
      <c r="BK273" s="220"/>
      <c r="BL273" s="220"/>
      <c r="BM273" s="220"/>
      <c r="BN273" s="220"/>
      <c r="BO273" s="220"/>
      <c r="BP273" s="221"/>
      <c r="BQ273" s="291">
        <f t="shared" si="7"/>
        <v>0</v>
      </c>
    </row>
    <row r="274" spans="1:69" x14ac:dyDescent="0.2">
      <c r="A274" s="467" t="str">
        <f>'0'!$A$4</f>
        <v>………………..</v>
      </c>
      <c r="B274" s="560">
        <f>'0'!$A$2</f>
        <v>46112</v>
      </c>
      <c r="C274" s="341" t="s">
        <v>1244</v>
      </c>
      <c r="D274" s="195"/>
      <c r="E274" s="14"/>
      <c r="F274" s="23"/>
      <c r="G274" s="14"/>
      <c r="H274" s="14"/>
      <c r="I274" s="14"/>
      <c r="J274" s="14"/>
      <c r="K274" s="14"/>
      <c r="L274" s="14"/>
      <c r="M274" s="14"/>
      <c r="N274" s="14"/>
      <c r="O274" s="98"/>
      <c r="P274" s="96"/>
      <c r="Q274" s="15"/>
      <c r="R274" s="96"/>
      <c r="S274" s="15"/>
      <c r="T274" s="15"/>
      <c r="U274" s="15"/>
      <c r="V274" s="15"/>
      <c r="W274" s="15"/>
      <c r="X274" s="97"/>
      <c r="Y274" s="16"/>
      <c r="Z274" s="15"/>
      <c r="AA274" s="15"/>
      <c r="AB274" s="96"/>
      <c r="AC274" s="97"/>
      <c r="AD274" s="15"/>
      <c r="AE274" s="15"/>
      <c r="AF274" s="15"/>
      <c r="AG274" s="15"/>
      <c r="AH274" s="15"/>
      <c r="AI274" s="15"/>
      <c r="AJ274" s="15"/>
      <c r="AK274" s="12"/>
      <c r="AL274" s="12"/>
      <c r="AM274" s="12"/>
      <c r="AN274" s="218"/>
      <c r="AO274" s="219"/>
      <c r="AP274" s="12"/>
      <c r="AQ274" s="12"/>
      <c r="AR274" s="12"/>
      <c r="AS274" s="12"/>
      <c r="AT274" s="12"/>
      <c r="AU274" s="12"/>
      <c r="AV274" s="12"/>
      <c r="AW274" s="607"/>
      <c r="AX274" s="607"/>
      <c r="AY274" s="12"/>
      <c r="AZ274" s="12"/>
      <c r="BA274" s="145">
        <f>SUMIFS('15'!$F:$F,'15'!$N:$N,'14'!BA$6,'15'!$M:$M,'14'!$D274)</f>
        <v>0</v>
      </c>
      <c r="BB274" s="146">
        <f>SUMIFS('15'!$F:$F,'15'!$N:$N,'14'!BB$6,'15'!$M:$M,'14'!$D274)</f>
        <v>0</v>
      </c>
      <c r="BC274" s="146">
        <f>SUMIFS('15'!$F:$F,'15'!$N:$N,'14'!BC$6,'15'!$M:$M,'14'!$D274)</f>
        <v>0</v>
      </c>
      <c r="BD274" s="146">
        <f>SUMIFS('15'!$J:$J,'15'!$M:$M,'14'!$D274)</f>
        <v>0</v>
      </c>
      <c r="BE274" s="146">
        <f>SUMIFS('15'!$K:$K,'15'!$M:$M,'14'!$D274)</f>
        <v>0</v>
      </c>
      <c r="BF274" s="220"/>
      <c r="BG274" s="220"/>
      <c r="BH274" s="220"/>
      <c r="BI274" s="220"/>
      <c r="BJ274" s="220"/>
      <c r="BK274" s="220"/>
      <c r="BL274" s="220"/>
      <c r="BM274" s="220"/>
      <c r="BN274" s="220"/>
      <c r="BO274" s="220"/>
      <c r="BP274" s="221"/>
      <c r="BQ274" s="291">
        <f t="shared" si="7"/>
        <v>0</v>
      </c>
    </row>
    <row r="275" spans="1:69" x14ac:dyDescent="0.2">
      <c r="A275" s="467" t="str">
        <f>'0'!$A$4</f>
        <v>………………..</v>
      </c>
      <c r="B275" s="560">
        <f>'0'!$A$2</f>
        <v>46112</v>
      </c>
      <c r="C275" s="341" t="s">
        <v>1244</v>
      </c>
      <c r="D275" s="195"/>
      <c r="E275" s="14"/>
      <c r="F275" s="23"/>
      <c r="G275" s="14"/>
      <c r="H275" s="14"/>
      <c r="I275" s="14"/>
      <c r="J275" s="14"/>
      <c r="K275" s="14"/>
      <c r="L275" s="14"/>
      <c r="M275" s="14"/>
      <c r="N275" s="14"/>
      <c r="O275" s="98"/>
      <c r="P275" s="96"/>
      <c r="Q275" s="15"/>
      <c r="R275" s="96"/>
      <c r="S275" s="15"/>
      <c r="T275" s="15"/>
      <c r="U275" s="15"/>
      <c r="V275" s="15"/>
      <c r="W275" s="15"/>
      <c r="X275" s="97"/>
      <c r="Y275" s="16"/>
      <c r="Z275" s="15"/>
      <c r="AA275" s="15"/>
      <c r="AB275" s="96"/>
      <c r="AC275" s="97"/>
      <c r="AD275" s="15"/>
      <c r="AE275" s="15"/>
      <c r="AF275" s="15"/>
      <c r="AG275" s="15"/>
      <c r="AH275" s="15"/>
      <c r="AI275" s="15"/>
      <c r="AJ275" s="15"/>
      <c r="AK275" s="12"/>
      <c r="AL275" s="12"/>
      <c r="AM275" s="12"/>
      <c r="AN275" s="218"/>
      <c r="AO275" s="219"/>
      <c r="AP275" s="12"/>
      <c r="AQ275" s="12"/>
      <c r="AR275" s="12"/>
      <c r="AS275" s="12"/>
      <c r="AT275" s="12"/>
      <c r="AU275" s="12"/>
      <c r="AV275" s="12"/>
      <c r="AW275" s="607"/>
      <c r="AX275" s="607"/>
      <c r="AY275" s="12"/>
      <c r="AZ275" s="12"/>
      <c r="BA275" s="145">
        <f>SUMIFS('15'!$F:$F,'15'!$N:$N,'14'!BA$6,'15'!$M:$M,'14'!$D275)</f>
        <v>0</v>
      </c>
      <c r="BB275" s="146">
        <f>SUMIFS('15'!$F:$F,'15'!$N:$N,'14'!BB$6,'15'!$M:$M,'14'!$D275)</f>
        <v>0</v>
      </c>
      <c r="BC275" s="146">
        <f>SUMIFS('15'!$F:$F,'15'!$N:$N,'14'!BC$6,'15'!$M:$M,'14'!$D275)</f>
        <v>0</v>
      </c>
      <c r="BD275" s="146">
        <f>SUMIFS('15'!$J:$J,'15'!$M:$M,'14'!$D275)</f>
        <v>0</v>
      </c>
      <c r="BE275" s="146">
        <f>SUMIFS('15'!$K:$K,'15'!$M:$M,'14'!$D275)</f>
        <v>0</v>
      </c>
      <c r="BF275" s="220"/>
      <c r="BG275" s="220"/>
      <c r="BH275" s="220"/>
      <c r="BI275" s="220"/>
      <c r="BJ275" s="220"/>
      <c r="BK275" s="220"/>
      <c r="BL275" s="220"/>
      <c r="BM275" s="220"/>
      <c r="BN275" s="220"/>
      <c r="BO275" s="220"/>
      <c r="BP275" s="221"/>
      <c r="BQ275" s="291">
        <f t="shared" si="7"/>
        <v>0</v>
      </c>
    </row>
    <row r="276" spans="1:69" x14ac:dyDescent="0.2">
      <c r="A276" s="467" t="str">
        <f>'0'!$A$4</f>
        <v>………………..</v>
      </c>
      <c r="B276" s="560">
        <f>'0'!$A$2</f>
        <v>46112</v>
      </c>
      <c r="C276" s="341" t="s">
        <v>1244</v>
      </c>
      <c r="D276" s="195"/>
      <c r="E276" s="14"/>
      <c r="F276" s="23"/>
      <c r="G276" s="14"/>
      <c r="H276" s="14"/>
      <c r="I276" s="14"/>
      <c r="J276" s="14"/>
      <c r="K276" s="14"/>
      <c r="L276" s="14"/>
      <c r="M276" s="14"/>
      <c r="N276" s="14"/>
      <c r="O276" s="98"/>
      <c r="P276" s="96"/>
      <c r="Q276" s="15"/>
      <c r="R276" s="96"/>
      <c r="S276" s="15"/>
      <c r="T276" s="15"/>
      <c r="U276" s="15"/>
      <c r="V276" s="15"/>
      <c r="W276" s="15"/>
      <c r="X276" s="97"/>
      <c r="Y276" s="16"/>
      <c r="Z276" s="15"/>
      <c r="AA276" s="15"/>
      <c r="AB276" s="96"/>
      <c r="AC276" s="97"/>
      <c r="AD276" s="15"/>
      <c r="AE276" s="15"/>
      <c r="AF276" s="15"/>
      <c r="AG276" s="15"/>
      <c r="AH276" s="15"/>
      <c r="AI276" s="15"/>
      <c r="AJ276" s="15"/>
      <c r="AK276" s="12"/>
      <c r="AL276" s="12"/>
      <c r="AM276" s="12"/>
      <c r="AN276" s="218"/>
      <c r="AO276" s="219"/>
      <c r="AP276" s="12"/>
      <c r="AQ276" s="12"/>
      <c r="AR276" s="12"/>
      <c r="AS276" s="12"/>
      <c r="AT276" s="12"/>
      <c r="AU276" s="12"/>
      <c r="AV276" s="12"/>
      <c r="AW276" s="607"/>
      <c r="AX276" s="607"/>
      <c r="AY276" s="12"/>
      <c r="AZ276" s="12"/>
      <c r="BA276" s="145">
        <f>SUMIFS('15'!$F:$F,'15'!$N:$N,'14'!BA$6,'15'!$M:$M,'14'!$D276)</f>
        <v>0</v>
      </c>
      <c r="BB276" s="146">
        <f>SUMIFS('15'!$F:$F,'15'!$N:$N,'14'!BB$6,'15'!$M:$M,'14'!$D276)</f>
        <v>0</v>
      </c>
      <c r="BC276" s="146">
        <f>SUMIFS('15'!$F:$F,'15'!$N:$N,'14'!BC$6,'15'!$M:$M,'14'!$D276)</f>
        <v>0</v>
      </c>
      <c r="BD276" s="146">
        <f>SUMIFS('15'!$J:$J,'15'!$M:$M,'14'!$D276)</f>
        <v>0</v>
      </c>
      <c r="BE276" s="146">
        <f>SUMIFS('15'!$K:$K,'15'!$M:$M,'14'!$D276)</f>
        <v>0</v>
      </c>
      <c r="BF276" s="220"/>
      <c r="BG276" s="220"/>
      <c r="BH276" s="220"/>
      <c r="BI276" s="220"/>
      <c r="BJ276" s="220"/>
      <c r="BK276" s="220"/>
      <c r="BL276" s="220"/>
      <c r="BM276" s="220"/>
      <c r="BN276" s="220"/>
      <c r="BO276" s="220"/>
      <c r="BP276" s="221"/>
      <c r="BQ276" s="291">
        <f t="shared" si="7"/>
        <v>0</v>
      </c>
    </row>
    <row r="277" spans="1:69" x14ac:dyDescent="0.2">
      <c r="A277" s="467" t="str">
        <f>'0'!$A$4</f>
        <v>………………..</v>
      </c>
      <c r="B277" s="560">
        <f>'0'!$A$2</f>
        <v>46112</v>
      </c>
      <c r="C277" s="341" t="s">
        <v>1244</v>
      </c>
      <c r="D277" s="195"/>
      <c r="E277" s="14"/>
      <c r="F277" s="23"/>
      <c r="G277" s="14"/>
      <c r="H277" s="14"/>
      <c r="I277" s="14"/>
      <c r="J277" s="14"/>
      <c r="K277" s="14"/>
      <c r="L277" s="14"/>
      <c r="M277" s="14"/>
      <c r="N277" s="14"/>
      <c r="O277" s="98"/>
      <c r="P277" s="96"/>
      <c r="Q277" s="15"/>
      <c r="R277" s="96"/>
      <c r="S277" s="15"/>
      <c r="T277" s="15"/>
      <c r="U277" s="15"/>
      <c r="V277" s="15"/>
      <c r="W277" s="15"/>
      <c r="X277" s="97"/>
      <c r="Y277" s="16"/>
      <c r="Z277" s="15"/>
      <c r="AA277" s="15"/>
      <c r="AB277" s="96"/>
      <c r="AC277" s="97"/>
      <c r="AD277" s="15"/>
      <c r="AE277" s="15"/>
      <c r="AF277" s="15"/>
      <c r="AG277" s="15"/>
      <c r="AH277" s="15"/>
      <c r="AI277" s="15"/>
      <c r="AJ277" s="15"/>
      <c r="AK277" s="12"/>
      <c r="AL277" s="12"/>
      <c r="AM277" s="12"/>
      <c r="AN277" s="218"/>
      <c r="AO277" s="219"/>
      <c r="AP277" s="12"/>
      <c r="AQ277" s="12"/>
      <c r="AR277" s="12"/>
      <c r="AS277" s="12"/>
      <c r="AT277" s="12"/>
      <c r="AU277" s="12"/>
      <c r="AV277" s="12"/>
      <c r="AW277" s="607"/>
      <c r="AX277" s="607"/>
      <c r="AY277" s="12"/>
      <c r="AZ277" s="12"/>
      <c r="BA277" s="145">
        <f>SUMIFS('15'!$F:$F,'15'!$N:$N,'14'!BA$6,'15'!$M:$M,'14'!$D277)</f>
        <v>0</v>
      </c>
      <c r="BB277" s="146">
        <f>SUMIFS('15'!$F:$F,'15'!$N:$N,'14'!BB$6,'15'!$M:$M,'14'!$D277)</f>
        <v>0</v>
      </c>
      <c r="BC277" s="146">
        <f>SUMIFS('15'!$F:$F,'15'!$N:$N,'14'!BC$6,'15'!$M:$M,'14'!$D277)</f>
        <v>0</v>
      </c>
      <c r="BD277" s="146">
        <f>SUMIFS('15'!$J:$J,'15'!$M:$M,'14'!$D277)</f>
        <v>0</v>
      </c>
      <c r="BE277" s="146">
        <f>SUMIFS('15'!$K:$K,'15'!$M:$M,'14'!$D277)</f>
        <v>0</v>
      </c>
      <c r="BF277" s="220"/>
      <c r="BG277" s="220"/>
      <c r="BH277" s="220"/>
      <c r="BI277" s="220"/>
      <c r="BJ277" s="220"/>
      <c r="BK277" s="220"/>
      <c r="BL277" s="220"/>
      <c r="BM277" s="220"/>
      <c r="BN277" s="220"/>
      <c r="BO277" s="220"/>
      <c r="BP277" s="221"/>
      <c r="BQ277" s="291">
        <f t="shared" si="7"/>
        <v>0</v>
      </c>
    </row>
    <row r="278" spans="1:69" x14ac:dyDescent="0.2">
      <c r="A278" s="467" t="str">
        <f>'0'!$A$4</f>
        <v>………………..</v>
      </c>
      <c r="B278" s="560">
        <f>'0'!$A$2</f>
        <v>46112</v>
      </c>
      <c r="C278" s="341" t="s">
        <v>1244</v>
      </c>
      <c r="D278" s="195"/>
      <c r="E278" s="14"/>
      <c r="F278" s="23"/>
      <c r="G278" s="14"/>
      <c r="H278" s="14"/>
      <c r="I278" s="14"/>
      <c r="J278" s="14"/>
      <c r="K278" s="14"/>
      <c r="L278" s="14"/>
      <c r="M278" s="14"/>
      <c r="N278" s="14"/>
      <c r="O278" s="98"/>
      <c r="P278" s="96"/>
      <c r="Q278" s="15"/>
      <c r="R278" s="96"/>
      <c r="S278" s="15"/>
      <c r="T278" s="15"/>
      <c r="U278" s="15"/>
      <c r="V278" s="15"/>
      <c r="W278" s="15"/>
      <c r="X278" s="97"/>
      <c r="Y278" s="16"/>
      <c r="Z278" s="15"/>
      <c r="AA278" s="15"/>
      <c r="AB278" s="96"/>
      <c r="AC278" s="97"/>
      <c r="AD278" s="15"/>
      <c r="AE278" s="15"/>
      <c r="AF278" s="15"/>
      <c r="AG278" s="15"/>
      <c r="AH278" s="15"/>
      <c r="AI278" s="15"/>
      <c r="AJ278" s="15"/>
      <c r="AK278" s="12"/>
      <c r="AL278" s="12"/>
      <c r="AM278" s="12"/>
      <c r="AN278" s="218"/>
      <c r="AO278" s="219"/>
      <c r="AP278" s="12"/>
      <c r="AQ278" s="12"/>
      <c r="AR278" s="12"/>
      <c r="AS278" s="12"/>
      <c r="AT278" s="12"/>
      <c r="AU278" s="12"/>
      <c r="AV278" s="12"/>
      <c r="AW278" s="607"/>
      <c r="AX278" s="607"/>
      <c r="AY278" s="12"/>
      <c r="AZ278" s="12"/>
      <c r="BA278" s="145">
        <f>SUMIFS('15'!$F:$F,'15'!$N:$N,'14'!BA$6,'15'!$M:$M,'14'!$D278)</f>
        <v>0</v>
      </c>
      <c r="BB278" s="146">
        <f>SUMIFS('15'!$F:$F,'15'!$N:$N,'14'!BB$6,'15'!$M:$M,'14'!$D278)</f>
        <v>0</v>
      </c>
      <c r="BC278" s="146">
        <f>SUMIFS('15'!$F:$F,'15'!$N:$N,'14'!BC$6,'15'!$M:$M,'14'!$D278)</f>
        <v>0</v>
      </c>
      <c r="BD278" s="146">
        <f>SUMIFS('15'!$J:$J,'15'!$M:$M,'14'!$D278)</f>
        <v>0</v>
      </c>
      <c r="BE278" s="146">
        <f>SUMIFS('15'!$K:$K,'15'!$M:$M,'14'!$D278)</f>
        <v>0</v>
      </c>
      <c r="BF278" s="220"/>
      <c r="BG278" s="220"/>
      <c r="BH278" s="220"/>
      <c r="BI278" s="220"/>
      <c r="BJ278" s="220"/>
      <c r="BK278" s="220"/>
      <c r="BL278" s="220"/>
      <c r="BM278" s="220"/>
      <c r="BN278" s="220"/>
      <c r="BO278" s="220"/>
      <c r="BP278" s="221"/>
      <c r="BQ278" s="291">
        <f t="shared" si="7"/>
        <v>0</v>
      </c>
    </row>
    <row r="279" spans="1:69" x14ac:dyDescent="0.2">
      <c r="A279" s="467" t="str">
        <f>'0'!$A$4</f>
        <v>………………..</v>
      </c>
      <c r="B279" s="560">
        <f>'0'!$A$2</f>
        <v>46112</v>
      </c>
      <c r="C279" s="341" t="s">
        <v>1244</v>
      </c>
      <c r="D279" s="195"/>
      <c r="E279" s="14"/>
      <c r="F279" s="23"/>
      <c r="G279" s="14"/>
      <c r="H279" s="14"/>
      <c r="I279" s="14"/>
      <c r="J279" s="14"/>
      <c r="K279" s="14"/>
      <c r="L279" s="14"/>
      <c r="M279" s="14"/>
      <c r="N279" s="14"/>
      <c r="O279" s="98"/>
      <c r="P279" s="96"/>
      <c r="Q279" s="15"/>
      <c r="R279" s="96"/>
      <c r="S279" s="15"/>
      <c r="T279" s="15"/>
      <c r="U279" s="15"/>
      <c r="V279" s="15"/>
      <c r="W279" s="15"/>
      <c r="X279" s="97"/>
      <c r="Y279" s="16"/>
      <c r="Z279" s="15"/>
      <c r="AA279" s="15"/>
      <c r="AB279" s="96"/>
      <c r="AC279" s="97"/>
      <c r="AD279" s="15"/>
      <c r="AE279" s="15"/>
      <c r="AF279" s="15"/>
      <c r="AG279" s="15"/>
      <c r="AH279" s="15"/>
      <c r="AI279" s="15"/>
      <c r="AJ279" s="15"/>
      <c r="AK279" s="12"/>
      <c r="AL279" s="12"/>
      <c r="AM279" s="12"/>
      <c r="AN279" s="218"/>
      <c r="AO279" s="219"/>
      <c r="AP279" s="12"/>
      <c r="AQ279" s="12"/>
      <c r="AR279" s="12"/>
      <c r="AS279" s="12"/>
      <c r="AT279" s="12"/>
      <c r="AU279" s="12"/>
      <c r="AV279" s="12"/>
      <c r="AW279" s="607"/>
      <c r="AX279" s="607"/>
      <c r="AY279" s="12"/>
      <c r="AZ279" s="12"/>
      <c r="BA279" s="145">
        <f>SUMIFS('15'!$F:$F,'15'!$N:$N,'14'!BA$6,'15'!$M:$M,'14'!$D279)</f>
        <v>0</v>
      </c>
      <c r="BB279" s="146">
        <f>SUMIFS('15'!$F:$F,'15'!$N:$N,'14'!BB$6,'15'!$M:$M,'14'!$D279)</f>
        <v>0</v>
      </c>
      <c r="BC279" s="146">
        <f>SUMIFS('15'!$F:$F,'15'!$N:$N,'14'!BC$6,'15'!$M:$M,'14'!$D279)</f>
        <v>0</v>
      </c>
      <c r="BD279" s="146">
        <f>SUMIFS('15'!$J:$J,'15'!$M:$M,'14'!$D279)</f>
        <v>0</v>
      </c>
      <c r="BE279" s="146">
        <f>SUMIFS('15'!$K:$K,'15'!$M:$M,'14'!$D279)</f>
        <v>0</v>
      </c>
      <c r="BF279" s="220"/>
      <c r="BG279" s="220"/>
      <c r="BH279" s="220"/>
      <c r="BI279" s="220"/>
      <c r="BJ279" s="220"/>
      <c r="BK279" s="220"/>
      <c r="BL279" s="220"/>
      <c r="BM279" s="220"/>
      <c r="BN279" s="220"/>
      <c r="BO279" s="220"/>
      <c r="BP279" s="221"/>
      <c r="BQ279" s="291">
        <f t="shared" si="7"/>
        <v>0</v>
      </c>
    </row>
    <row r="280" spans="1:69" x14ac:dyDescent="0.2">
      <c r="A280" s="467" t="str">
        <f>'0'!$A$4</f>
        <v>………………..</v>
      </c>
      <c r="B280" s="560">
        <f>'0'!$A$2</f>
        <v>46112</v>
      </c>
      <c r="C280" s="341" t="s">
        <v>1244</v>
      </c>
      <c r="D280" s="195"/>
      <c r="E280" s="14"/>
      <c r="F280" s="23"/>
      <c r="G280" s="14"/>
      <c r="H280" s="14"/>
      <c r="I280" s="14"/>
      <c r="J280" s="14"/>
      <c r="K280" s="14"/>
      <c r="L280" s="14"/>
      <c r="M280" s="14"/>
      <c r="N280" s="14"/>
      <c r="O280" s="98"/>
      <c r="P280" s="96"/>
      <c r="Q280" s="15"/>
      <c r="R280" s="96"/>
      <c r="S280" s="15"/>
      <c r="T280" s="15"/>
      <c r="U280" s="15"/>
      <c r="V280" s="15"/>
      <c r="W280" s="15"/>
      <c r="X280" s="97"/>
      <c r="Y280" s="16"/>
      <c r="Z280" s="15"/>
      <c r="AA280" s="15"/>
      <c r="AB280" s="96"/>
      <c r="AC280" s="97"/>
      <c r="AD280" s="15"/>
      <c r="AE280" s="15"/>
      <c r="AF280" s="15"/>
      <c r="AG280" s="15"/>
      <c r="AH280" s="15"/>
      <c r="AI280" s="15"/>
      <c r="AJ280" s="15"/>
      <c r="AK280" s="12"/>
      <c r="AL280" s="12"/>
      <c r="AM280" s="12"/>
      <c r="AN280" s="218"/>
      <c r="AO280" s="219"/>
      <c r="AP280" s="12"/>
      <c r="AQ280" s="12"/>
      <c r="AR280" s="12"/>
      <c r="AS280" s="12"/>
      <c r="AT280" s="12"/>
      <c r="AU280" s="12"/>
      <c r="AV280" s="12"/>
      <c r="AW280" s="607"/>
      <c r="AX280" s="607"/>
      <c r="AY280" s="12"/>
      <c r="AZ280" s="12"/>
      <c r="BA280" s="145">
        <f>SUMIFS('15'!$F:$F,'15'!$N:$N,'14'!BA$6,'15'!$M:$M,'14'!$D280)</f>
        <v>0</v>
      </c>
      <c r="BB280" s="146">
        <f>SUMIFS('15'!$F:$F,'15'!$N:$N,'14'!BB$6,'15'!$M:$M,'14'!$D280)</f>
        <v>0</v>
      </c>
      <c r="BC280" s="146">
        <f>SUMIFS('15'!$F:$F,'15'!$N:$N,'14'!BC$6,'15'!$M:$M,'14'!$D280)</f>
        <v>0</v>
      </c>
      <c r="BD280" s="146">
        <f>SUMIFS('15'!$J:$J,'15'!$M:$M,'14'!$D280)</f>
        <v>0</v>
      </c>
      <c r="BE280" s="146">
        <f>SUMIFS('15'!$K:$K,'15'!$M:$M,'14'!$D280)</f>
        <v>0</v>
      </c>
      <c r="BF280" s="220"/>
      <c r="BG280" s="220"/>
      <c r="BH280" s="220"/>
      <c r="BI280" s="220"/>
      <c r="BJ280" s="220"/>
      <c r="BK280" s="220"/>
      <c r="BL280" s="220"/>
      <c r="BM280" s="220"/>
      <c r="BN280" s="220"/>
      <c r="BO280" s="220"/>
      <c r="BP280" s="221"/>
      <c r="BQ280" s="291">
        <f t="shared" si="7"/>
        <v>0</v>
      </c>
    </row>
    <row r="281" spans="1:69" x14ac:dyDescent="0.2">
      <c r="A281" s="467" t="str">
        <f>'0'!$A$4</f>
        <v>………………..</v>
      </c>
      <c r="B281" s="560">
        <f>'0'!$A$2</f>
        <v>46112</v>
      </c>
      <c r="C281" s="341" t="s">
        <v>1244</v>
      </c>
      <c r="D281" s="195"/>
      <c r="E281" s="14"/>
      <c r="F281" s="23"/>
      <c r="G281" s="14"/>
      <c r="H281" s="14"/>
      <c r="I281" s="14"/>
      <c r="J281" s="14"/>
      <c r="K281" s="14"/>
      <c r="L281" s="14"/>
      <c r="M281" s="14"/>
      <c r="N281" s="14"/>
      <c r="O281" s="98"/>
      <c r="P281" s="96"/>
      <c r="Q281" s="15"/>
      <c r="R281" s="96"/>
      <c r="S281" s="15"/>
      <c r="T281" s="15"/>
      <c r="U281" s="15"/>
      <c r="V281" s="15"/>
      <c r="W281" s="15"/>
      <c r="X281" s="97"/>
      <c r="Y281" s="16"/>
      <c r="Z281" s="15"/>
      <c r="AA281" s="15"/>
      <c r="AB281" s="96"/>
      <c r="AC281" s="97"/>
      <c r="AD281" s="15"/>
      <c r="AE281" s="15"/>
      <c r="AF281" s="15"/>
      <c r="AG281" s="15"/>
      <c r="AH281" s="15"/>
      <c r="AI281" s="15"/>
      <c r="AJ281" s="15"/>
      <c r="AK281" s="12"/>
      <c r="AL281" s="12"/>
      <c r="AM281" s="12"/>
      <c r="AN281" s="218"/>
      <c r="AO281" s="219"/>
      <c r="AP281" s="12"/>
      <c r="AQ281" s="12"/>
      <c r="AR281" s="12"/>
      <c r="AS281" s="12"/>
      <c r="AT281" s="12"/>
      <c r="AU281" s="12"/>
      <c r="AV281" s="12"/>
      <c r="AW281" s="607"/>
      <c r="AX281" s="607"/>
      <c r="AY281" s="12"/>
      <c r="AZ281" s="12"/>
      <c r="BA281" s="145">
        <f>SUMIFS('15'!$F:$F,'15'!$N:$N,'14'!BA$6,'15'!$M:$M,'14'!$D281)</f>
        <v>0</v>
      </c>
      <c r="BB281" s="146">
        <f>SUMIFS('15'!$F:$F,'15'!$N:$N,'14'!BB$6,'15'!$M:$M,'14'!$D281)</f>
        <v>0</v>
      </c>
      <c r="BC281" s="146">
        <f>SUMIFS('15'!$F:$F,'15'!$N:$N,'14'!BC$6,'15'!$M:$M,'14'!$D281)</f>
        <v>0</v>
      </c>
      <c r="BD281" s="146">
        <f>SUMIFS('15'!$J:$J,'15'!$M:$M,'14'!$D281)</f>
        <v>0</v>
      </c>
      <c r="BE281" s="146">
        <f>SUMIFS('15'!$K:$K,'15'!$M:$M,'14'!$D281)</f>
        <v>0</v>
      </c>
      <c r="BF281" s="220"/>
      <c r="BG281" s="220"/>
      <c r="BH281" s="220"/>
      <c r="BI281" s="220"/>
      <c r="BJ281" s="220"/>
      <c r="BK281" s="220"/>
      <c r="BL281" s="220"/>
      <c r="BM281" s="220"/>
      <c r="BN281" s="220"/>
      <c r="BO281" s="220"/>
      <c r="BP281" s="221"/>
      <c r="BQ281" s="291">
        <f t="shared" si="7"/>
        <v>0</v>
      </c>
    </row>
    <row r="282" spans="1:69" x14ac:dyDescent="0.2">
      <c r="A282" s="467" t="str">
        <f>'0'!$A$4</f>
        <v>………………..</v>
      </c>
      <c r="B282" s="560">
        <f>'0'!$A$2</f>
        <v>46112</v>
      </c>
      <c r="C282" s="341" t="s">
        <v>1244</v>
      </c>
      <c r="D282" s="195"/>
      <c r="E282" s="14"/>
      <c r="F282" s="23"/>
      <c r="G282" s="14"/>
      <c r="H282" s="14"/>
      <c r="I282" s="14"/>
      <c r="J282" s="14"/>
      <c r="K282" s="14"/>
      <c r="L282" s="14"/>
      <c r="M282" s="14"/>
      <c r="N282" s="14"/>
      <c r="O282" s="98"/>
      <c r="P282" s="96"/>
      <c r="Q282" s="15"/>
      <c r="R282" s="96"/>
      <c r="S282" s="15"/>
      <c r="T282" s="15"/>
      <c r="U282" s="15"/>
      <c r="V282" s="15"/>
      <c r="W282" s="15"/>
      <c r="X282" s="97"/>
      <c r="Y282" s="16"/>
      <c r="Z282" s="15"/>
      <c r="AA282" s="15"/>
      <c r="AB282" s="96"/>
      <c r="AC282" s="97"/>
      <c r="AD282" s="15"/>
      <c r="AE282" s="15"/>
      <c r="AF282" s="15"/>
      <c r="AG282" s="15"/>
      <c r="AH282" s="15"/>
      <c r="AI282" s="15"/>
      <c r="AJ282" s="15"/>
      <c r="AK282" s="12"/>
      <c r="AL282" s="12"/>
      <c r="AM282" s="12"/>
      <c r="AN282" s="218"/>
      <c r="AO282" s="219"/>
      <c r="AP282" s="12"/>
      <c r="AQ282" s="12"/>
      <c r="AR282" s="12"/>
      <c r="AS282" s="12"/>
      <c r="AT282" s="12"/>
      <c r="AU282" s="12"/>
      <c r="AV282" s="12"/>
      <c r="AW282" s="607"/>
      <c r="AX282" s="607"/>
      <c r="AY282" s="12"/>
      <c r="AZ282" s="12"/>
      <c r="BA282" s="145">
        <f>SUMIFS('15'!$F:$F,'15'!$N:$N,'14'!BA$6,'15'!$M:$M,'14'!$D282)</f>
        <v>0</v>
      </c>
      <c r="BB282" s="146">
        <f>SUMIFS('15'!$F:$F,'15'!$N:$N,'14'!BB$6,'15'!$M:$M,'14'!$D282)</f>
        <v>0</v>
      </c>
      <c r="BC282" s="146">
        <f>SUMIFS('15'!$F:$F,'15'!$N:$N,'14'!BC$6,'15'!$M:$M,'14'!$D282)</f>
        <v>0</v>
      </c>
      <c r="BD282" s="146">
        <f>SUMIFS('15'!$J:$J,'15'!$M:$M,'14'!$D282)</f>
        <v>0</v>
      </c>
      <c r="BE282" s="146">
        <f>SUMIFS('15'!$K:$K,'15'!$M:$M,'14'!$D282)</f>
        <v>0</v>
      </c>
      <c r="BF282" s="220"/>
      <c r="BG282" s="220"/>
      <c r="BH282" s="220"/>
      <c r="BI282" s="220"/>
      <c r="BJ282" s="220"/>
      <c r="BK282" s="220"/>
      <c r="BL282" s="220"/>
      <c r="BM282" s="220"/>
      <c r="BN282" s="220"/>
      <c r="BO282" s="220"/>
      <c r="BP282" s="221"/>
      <c r="BQ282" s="291">
        <f t="shared" si="7"/>
        <v>0</v>
      </c>
    </row>
    <row r="283" spans="1:69" x14ac:dyDescent="0.2">
      <c r="A283" s="467" t="str">
        <f>'0'!$A$4</f>
        <v>………………..</v>
      </c>
      <c r="B283" s="560">
        <f>'0'!$A$2</f>
        <v>46112</v>
      </c>
      <c r="C283" s="341" t="s">
        <v>1244</v>
      </c>
      <c r="D283" s="195"/>
      <c r="E283" s="14"/>
      <c r="F283" s="23"/>
      <c r="G283" s="14"/>
      <c r="H283" s="14"/>
      <c r="I283" s="14"/>
      <c r="J283" s="14"/>
      <c r="K283" s="14"/>
      <c r="L283" s="14"/>
      <c r="M283" s="14"/>
      <c r="N283" s="14"/>
      <c r="O283" s="98"/>
      <c r="P283" s="96"/>
      <c r="Q283" s="15"/>
      <c r="R283" s="96"/>
      <c r="S283" s="15"/>
      <c r="T283" s="15"/>
      <c r="U283" s="15"/>
      <c r="V283" s="15"/>
      <c r="W283" s="15"/>
      <c r="X283" s="97"/>
      <c r="Y283" s="16"/>
      <c r="Z283" s="15"/>
      <c r="AA283" s="15"/>
      <c r="AB283" s="96"/>
      <c r="AC283" s="97"/>
      <c r="AD283" s="15"/>
      <c r="AE283" s="15"/>
      <c r="AF283" s="15"/>
      <c r="AG283" s="15"/>
      <c r="AH283" s="15"/>
      <c r="AI283" s="15"/>
      <c r="AJ283" s="15"/>
      <c r="AK283" s="12"/>
      <c r="AL283" s="12"/>
      <c r="AM283" s="12"/>
      <c r="AN283" s="218"/>
      <c r="AO283" s="219"/>
      <c r="AP283" s="12"/>
      <c r="AQ283" s="12"/>
      <c r="AR283" s="12"/>
      <c r="AS283" s="12"/>
      <c r="AT283" s="12"/>
      <c r="AU283" s="12"/>
      <c r="AV283" s="12"/>
      <c r="AW283" s="607"/>
      <c r="AX283" s="607"/>
      <c r="AY283" s="12"/>
      <c r="AZ283" s="12"/>
      <c r="BA283" s="145">
        <f>SUMIFS('15'!$F:$F,'15'!$N:$N,'14'!BA$6,'15'!$M:$M,'14'!$D283)</f>
        <v>0</v>
      </c>
      <c r="BB283" s="146">
        <f>SUMIFS('15'!$F:$F,'15'!$N:$N,'14'!BB$6,'15'!$M:$M,'14'!$D283)</f>
        <v>0</v>
      </c>
      <c r="BC283" s="146">
        <f>SUMIFS('15'!$F:$F,'15'!$N:$N,'14'!BC$6,'15'!$M:$M,'14'!$D283)</f>
        <v>0</v>
      </c>
      <c r="BD283" s="146">
        <f>SUMIFS('15'!$J:$J,'15'!$M:$M,'14'!$D283)</f>
        <v>0</v>
      </c>
      <c r="BE283" s="146">
        <f>SUMIFS('15'!$K:$K,'15'!$M:$M,'14'!$D283)</f>
        <v>0</v>
      </c>
      <c r="BF283" s="220"/>
      <c r="BG283" s="220"/>
      <c r="BH283" s="220"/>
      <c r="BI283" s="220"/>
      <c r="BJ283" s="220"/>
      <c r="BK283" s="220"/>
      <c r="BL283" s="220"/>
      <c r="BM283" s="220"/>
      <c r="BN283" s="220"/>
      <c r="BO283" s="220"/>
      <c r="BP283" s="221"/>
      <c r="BQ283" s="291">
        <f t="shared" si="7"/>
        <v>0</v>
      </c>
    </row>
    <row r="284" spans="1:69" x14ac:dyDescent="0.2">
      <c r="A284" s="467" t="str">
        <f>'0'!$A$4</f>
        <v>………………..</v>
      </c>
      <c r="B284" s="560">
        <f>'0'!$A$2</f>
        <v>46112</v>
      </c>
      <c r="C284" s="341" t="s">
        <v>1244</v>
      </c>
      <c r="D284" s="195"/>
      <c r="E284" s="14"/>
      <c r="F284" s="23"/>
      <c r="G284" s="14"/>
      <c r="H284" s="14"/>
      <c r="I284" s="14"/>
      <c r="J284" s="14"/>
      <c r="K284" s="14"/>
      <c r="L284" s="14"/>
      <c r="M284" s="14"/>
      <c r="N284" s="14"/>
      <c r="O284" s="98"/>
      <c r="P284" s="96"/>
      <c r="Q284" s="15"/>
      <c r="R284" s="96"/>
      <c r="S284" s="15"/>
      <c r="T284" s="15"/>
      <c r="U284" s="15"/>
      <c r="V284" s="15"/>
      <c r="W284" s="15"/>
      <c r="X284" s="97"/>
      <c r="Y284" s="16"/>
      <c r="Z284" s="15"/>
      <c r="AA284" s="15"/>
      <c r="AB284" s="96"/>
      <c r="AC284" s="97"/>
      <c r="AD284" s="15"/>
      <c r="AE284" s="15"/>
      <c r="AF284" s="15"/>
      <c r="AG284" s="15"/>
      <c r="AH284" s="15"/>
      <c r="AI284" s="15"/>
      <c r="AJ284" s="15"/>
      <c r="AK284" s="12"/>
      <c r="AL284" s="12"/>
      <c r="AM284" s="12"/>
      <c r="AN284" s="218"/>
      <c r="AO284" s="219"/>
      <c r="AP284" s="12"/>
      <c r="AQ284" s="12"/>
      <c r="AR284" s="12"/>
      <c r="AS284" s="12"/>
      <c r="AT284" s="12"/>
      <c r="AU284" s="12"/>
      <c r="AV284" s="12"/>
      <c r="AW284" s="607"/>
      <c r="AX284" s="607"/>
      <c r="AY284" s="12"/>
      <c r="AZ284" s="12"/>
      <c r="BA284" s="145">
        <f>SUMIFS('15'!$F:$F,'15'!$N:$N,'14'!BA$6,'15'!$M:$M,'14'!$D284)</f>
        <v>0</v>
      </c>
      <c r="BB284" s="146">
        <f>SUMIFS('15'!$F:$F,'15'!$N:$N,'14'!BB$6,'15'!$M:$M,'14'!$D284)</f>
        <v>0</v>
      </c>
      <c r="BC284" s="146">
        <f>SUMIFS('15'!$F:$F,'15'!$N:$N,'14'!BC$6,'15'!$M:$M,'14'!$D284)</f>
        <v>0</v>
      </c>
      <c r="BD284" s="146">
        <f>SUMIFS('15'!$J:$J,'15'!$M:$M,'14'!$D284)</f>
        <v>0</v>
      </c>
      <c r="BE284" s="146">
        <f>SUMIFS('15'!$K:$K,'15'!$M:$M,'14'!$D284)</f>
        <v>0</v>
      </c>
      <c r="BF284" s="220"/>
      <c r="BG284" s="220"/>
      <c r="BH284" s="220"/>
      <c r="BI284" s="220"/>
      <c r="BJ284" s="220"/>
      <c r="BK284" s="220"/>
      <c r="BL284" s="220"/>
      <c r="BM284" s="220"/>
      <c r="BN284" s="220"/>
      <c r="BO284" s="220"/>
      <c r="BP284" s="221"/>
      <c r="BQ284" s="291">
        <f t="shared" si="7"/>
        <v>0</v>
      </c>
    </row>
    <row r="285" spans="1:69" x14ac:dyDescent="0.2">
      <c r="A285" s="467" t="str">
        <f>'0'!$A$4</f>
        <v>………………..</v>
      </c>
      <c r="B285" s="560">
        <f>'0'!$A$2</f>
        <v>46112</v>
      </c>
      <c r="C285" s="341" t="s">
        <v>1244</v>
      </c>
      <c r="D285" s="195"/>
      <c r="E285" s="14"/>
      <c r="F285" s="23"/>
      <c r="G285" s="14"/>
      <c r="H285" s="14"/>
      <c r="I285" s="14"/>
      <c r="J285" s="14"/>
      <c r="K285" s="14"/>
      <c r="L285" s="14"/>
      <c r="M285" s="14"/>
      <c r="N285" s="14"/>
      <c r="O285" s="98"/>
      <c r="P285" s="96"/>
      <c r="Q285" s="15"/>
      <c r="R285" s="96"/>
      <c r="S285" s="15"/>
      <c r="T285" s="15"/>
      <c r="U285" s="15"/>
      <c r="V285" s="15"/>
      <c r="W285" s="15"/>
      <c r="X285" s="97"/>
      <c r="Y285" s="16"/>
      <c r="Z285" s="15"/>
      <c r="AA285" s="15"/>
      <c r="AB285" s="96"/>
      <c r="AC285" s="97"/>
      <c r="AD285" s="15"/>
      <c r="AE285" s="15"/>
      <c r="AF285" s="15"/>
      <c r="AG285" s="15"/>
      <c r="AH285" s="15"/>
      <c r="AI285" s="15"/>
      <c r="AJ285" s="15"/>
      <c r="AK285" s="12"/>
      <c r="AL285" s="12"/>
      <c r="AM285" s="12"/>
      <c r="AN285" s="218"/>
      <c r="AO285" s="219"/>
      <c r="AP285" s="12"/>
      <c r="AQ285" s="12"/>
      <c r="AR285" s="12"/>
      <c r="AS285" s="12"/>
      <c r="AT285" s="12"/>
      <c r="AU285" s="12"/>
      <c r="AV285" s="12"/>
      <c r="AW285" s="607"/>
      <c r="AX285" s="607"/>
      <c r="AY285" s="12"/>
      <c r="AZ285" s="12"/>
      <c r="BA285" s="145">
        <f>SUMIFS('15'!$F:$F,'15'!$N:$N,'14'!BA$6,'15'!$M:$M,'14'!$D285)</f>
        <v>0</v>
      </c>
      <c r="BB285" s="146">
        <f>SUMIFS('15'!$F:$F,'15'!$N:$N,'14'!BB$6,'15'!$M:$M,'14'!$D285)</f>
        <v>0</v>
      </c>
      <c r="BC285" s="146">
        <f>SUMIFS('15'!$F:$F,'15'!$N:$N,'14'!BC$6,'15'!$M:$M,'14'!$D285)</f>
        <v>0</v>
      </c>
      <c r="BD285" s="146">
        <f>SUMIFS('15'!$J:$J,'15'!$M:$M,'14'!$D285)</f>
        <v>0</v>
      </c>
      <c r="BE285" s="146">
        <f>SUMIFS('15'!$K:$K,'15'!$M:$M,'14'!$D285)</f>
        <v>0</v>
      </c>
      <c r="BF285" s="220"/>
      <c r="BG285" s="220"/>
      <c r="BH285" s="220"/>
      <c r="BI285" s="220"/>
      <c r="BJ285" s="220"/>
      <c r="BK285" s="220"/>
      <c r="BL285" s="220"/>
      <c r="BM285" s="220"/>
      <c r="BN285" s="220"/>
      <c r="BO285" s="220"/>
      <c r="BP285" s="221"/>
      <c r="BQ285" s="291">
        <f t="shared" si="7"/>
        <v>0</v>
      </c>
    </row>
    <row r="286" spans="1:69" x14ac:dyDescent="0.2">
      <c r="A286" s="467" t="str">
        <f>'0'!$A$4</f>
        <v>………………..</v>
      </c>
      <c r="B286" s="560">
        <f>'0'!$A$2</f>
        <v>46112</v>
      </c>
      <c r="C286" s="341" t="s">
        <v>1244</v>
      </c>
      <c r="D286" s="195"/>
      <c r="E286" s="14"/>
      <c r="F286" s="23"/>
      <c r="G286" s="14"/>
      <c r="H286" s="14"/>
      <c r="I286" s="14"/>
      <c r="J286" s="14"/>
      <c r="K286" s="14"/>
      <c r="L286" s="14"/>
      <c r="M286" s="14"/>
      <c r="N286" s="14"/>
      <c r="O286" s="98"/>
      <c r="P286" s="96"/>
      <c r="Q286" s="15"/>
      <c r="R286" s="96"/>
      <c r="S286" s="15"/>
      <c r="T286" s="15"/>
      <c r="U286" s="15"/>
      <c r="V286" s="15"/>
      <c r="W286" s="15"/>
      <c r="X286" s="97"/>
      <c r="Y286" s="16"/>
      <c r="Z286" s="15"/>
      <c r="AA286" s="15"/>
      <c r="AB286" s="96"/>
      <c r="AC286" s="97"/>
      <c r="AD286" s="15"/>
      <c r="AE286" s="15"/>
      <c r="AF286" s="15"/>
      <c r="AG286" s="15"/>
      <c r="AH286" s="15"/>
      <c r="AI286" s="15"/>
      <c r="AJ286" s="15"/>
      <c r="AK286" s="12"/>
      <c r="AL286" s="12"/>
      <c r="AM286" s="12"/>
      <c r="AN286" s="218"/>
      <c r="AO286" s="219"/>
      <c r="AP286" s="12"/>
      <c r="AQ286" s="12"/>
      <c r="AR286" s="12"/>
      <c r="AS286" s="12"/>
      <c r="AT286" s="12"/>
      <c r="AU286" s="12"/>
      <c r="AV286" s="12"/>
      <c r="AW286" s="607"/>
      <c r="AX286" s="607"/>
      <c r="AY286" s="12"/>
      <c r="AZ286" s="12"/>
      <c r="BA286" s="145">
        <f>SUMIFS('15'!$F:$F,'15'!$N:$N,'14'!BA$6,'15'!$M:$M,'14'!$D286)</f>
        <v>0</v>
      </c>
      <c r="BB286" s="146">
        <f>SUMIFS('15'!$F:$F,'15'!$N:$N,'14'!BB$6,'15'!$M:$M,'14'!$D286)</f>
        <v>0</v>
      </c>
      <c r="BC286" s="146">
        <f>SUMIFS('15'!$F:$F,'15'!$N:$N,'14'!BC$6,'15'!$M:$M,'14'!$D286)</f>
        <v>0</v>
      </c>
      <c r="BD286" s="146">
        <f>SUMIFS('15'!$J:$J,'15'!$M:$M,'14'!$D286)</f>
        <v>0</v>
      </c>
      <c r="BE286" s="146">
        <f>SUMIFS('15'!$K:$K,'15'!$M:$M,'14'!$D286)</f>
        <v>0</v>
      </c>
      <c r="BF286" s="220"/>
      <c r="BG286" s="220"/>
      <c r="BH286" s="220"/>
      <c r="BI286" s="220"/>
      <c r="BJ286" s="220"/>
      <c r="BK286" s="220"/>
      <c r="BL286" s="220"/>
      <c r="BM286" s="220"/>
      <c r="BN286" s="220"/>
      <c r="BO286" s="220"/>
      <c r="BP286" s="221"/>
      <c r="BQ286" s="291">
        <f t="shared" si="7"/>
        <v>0</v>
      </c>
    </row>
    <row r="287" spans="1:69" x14ac:dyDescent="0.2">
      <c r="A287" s="467" t="str">
        <f>'0'!$A$4</f>
        <v>………………..</v>
      </c>
      <c r="B287" s="560">
        <f>'0'!$A$2</f>
        <v>46112</v>
      </c>
      <c r="C287" s="341" t="s">
        <v>1244</v>
      </c>
      <c r="D287" s="195"/>
      <c r="E287" s="14"/>
      <c r="F287" s="23"/>
      <c r="G287" s="14"/>
      <c r="H287" s="14"/>
      <c r="I287" s="14"/>
      <c r="J287" s="14"/>
      <c r="K287" s="14"/>
      <c r="L287" s="14"/>
      <c r="M287" s="14"/>
      <c r="N287" s="14"/>
      <c r="O287" s="98"/>
      <c r="P287" s="96"/>
      <c r="Q287" s="15"/>
      <c r="R287" s="96"/>
      <c r="S287" s="15"/>
      <c r="T287" s="15"/>
      <c r="U287" s="15"/>
      <c r="V287" s="15"/>
      <c r="W287" s="15"/>
      <c r="X287" s="97"/>
      <c r="Y287" s="16"/>
      <c r="Z287" s="15"/>
      <c r="AA287" s="15"/>
      <c r="AB287" s="96"/>
      <c r="AC287" s="97"/>
      <c r="AD287" s="15"/>
      <c r="AE287" s="15"/>
      <c r="AF287" s="15"/>
      <c r="AG287" s="15"/>
      <c r="AH287" s="15"/>
      <c r="AI287" s="15"/>
      <c r="AJ287" s="15"/>
      <c r="AK287" s="12"/>
      <c r="AL287" s="12"/>
      <c r="AM287" s="12"/>
      <c r="AN287" s="218"/>
      <c r="AO287" s="219"/>
      <c r="AP287" s="12"/>
      <c r="AQ287" s="12"/>
      <c r="AR287" s="12"/>
      <c r="AS287" s="12"/>
      <c r="AT287" s="12"/>
      <c r="AU287" s="12"/>
      <c r="AV287" s="12"/>
      <c r="AW287" s="607"/>
      <c r="AX287" s="607"/>
      <c r="AY287" s="12"/>
      <c r="AZ287" s="12"/>
      <c r="BA287" s="145">
        <f>SUMIFS('15'!$F:$F,'15'!$N:$N,'14'!BA$6,'15'!$M:$M,'14'!$D287)</f>
        <v>0</v>
      </c>
      <c r="BB287" s="146">
        <f>SUMIFS('15'!$F:$F,'15'!$N:$N,'14'!BB$6,'15'!$M:$M,'14'!$D287)</f>
        <v>0</v>
      </c>
      <c r="BC287" s="146">
        <f>SUMIFS('15'!$F:$F,'15'!$N:$N,'14'!BC$6,'15'!$M:$M,'14'!$D287)</f>
        <v>0</v>
      </c>
      <c r="BD287" s="146">
        <f>SUMIFS('15'!$J:$J,'15'!$M:$M,'14'!$D287)</f>
        <v>0</v>
      </c>
      <c r="BE287" s="146">
        <f>SUMIFS('15'!$K:$K,'15'!$M:$M,'14'!$D287)</f>
        <v>0</v>
      </c>
      <c r="BF287" s="220"/>
      <c r="BG287" s="220"/>
      <c r="BH287" s="220"/>
      <c r="BI287" s="220"/>
      <c r="BJ287" s="220"/>
      <c r="BK287" s="220"/>
      <c r="BL287" s="220"/>
      <c r="BM287" s="220"/>
      <c r="BN287" s="220"/>
      <c r="BO287" s="220"/>
      <c r="BP287" s="221"/>
      <c r="BQ287" s="291">
        <f t="shared" si="7"/>
        <v>0</v>
      </c>
    </row>
    <row r="288" spans="1:69" x14ac:dyDescent="0.2">
      <c r="A288" s="467" t="str">
        <f>'0'!$A$4</f>
        <v>………………..</v>
      </c>
      <c r="B288" s="560">
        <f>'0'!$A$2</f>
        <v>46112</v>
      </c>
      <c r="C288" s="341" t="s">
        <v>1244</v>
      </c>
      <c r="D288" s="195"/>
      <c r="E288" s="14"/>
      <c r="F288" s="23"/>
      <c r="G288" s="14"/>
      <c r="H288" s="14"/>
      <c r="I288" s="14"/>
      <c r="J288" s="14"/>
      <c r="K288" s="14"/>
      <c r="L288" s="14"/>
      <c r="M288" s="14"/>
      <c r="N288" s="14"/>
      <c r="O288" s="98"/>
      <c r="P288" s="96"/>
      <c r="Q288" s="15"/>
      <c r="R288" s="96"/>
      <c r="S288" s="15"/>
      <c r="T288" s="15"/>
      <c r="U288" s="15"/>
      <c r="V288" s="15"/>
      <c r="W288" s="15"/>
      <c r="X288" s="97"/>
      <c r="Y288" s="16"/>
      <c r="Z288" s="15"/>
      <c r="AA288" s="15"/>
      <c r="AB288" s="96"/>
      <c r="AC288" s="97"/>
      <c r="AD288" s="15"/>
      <c r="AE288" s="15"/>
      <c r="AF288" s="15"/>
      <c r="AG288" s="15"/>
      <c r="AH288" s="15"/>
      <c r="AI288" s="15"/>
      <c r="AJ288" s="15"/>
      <c r="AK288" s="12"/>
      <c r="AL288" s="12"/>
      <c r="AM288" s="12"/>
      <c r="AN288" s="218"/>
      <c r="AO288" s="219"/>
      <c r="AP288" s="12"/>
      <c r="AQ288" s="12"/>
      <c r="AR288" s="12"/>
      <c r="AS288" s="12"/>
      <c r="AT288" s="12"/>
      <c r="AU288" s="12"/>
      <c r="AV288" s="12"/>
      <c r="AW288" s="607"/>
      <c r="AX288" s="607"/>
      <c r="AY288" s="12"/>
      <c r="AZ288" s="12"/>
      <c r="BA288" s="145">
        <f>SUMIFS('15'!$F:$F,'15'!$N:$N,'14'!BA$6,'15'!$M:$M,'14'!$D288)</f>
        <v>0</v>
      </c>
      <c r="BB288" s="146">
        <f>SUMIFS('15'!$F:$F,'15'!$N:$N,'14'!BB$6,'15'!$M:$M,'14'!$D288)</f>
        <v>0</v>
      </c>
      <c r="BC288" s="146">
        <f>SUMIFS('15'!$F:$F,'15'!$N:$N,'14'!BC$6,'15'!$M:$M,'14'!$D288)</f>
        <v>0</v>
      </c>
      <c r="BD288" s="146">
        <f>SUMIFS('15'!$J:$J,'15'!$M:$M,'14'!$D288)</f>
        <v>0</v>
      </c>
      <c r="BE288" s="146">
        <f>SUMIFS('15'!$K:$K,'15'!$M:$M,'14'!$D288)</f>
        <v>0</v>
      </c>
      <c r="BF288" s="220"/>
      <c r="BG288" s="220"/>
      <c r="BH288" s="220"/>
      <c r="BI288" s="220"/>
      <c r="BJ288" s="220"/>
      <c r="BK288" s="220"/>
      <c r="BL288" s="220"/>
      <c r="BM288" s="220"/>
      <c r="BN288" s="220"/>
      <c r="BO288" s="220"/>
      <c r="BP288" s="221"/>
      <c r="BQ288" s="291">
        <f t="shared" si="7"/>
        <v>0</v>
      </c>
    </row>
    <row r="289" spans="1:69" x14ac:dyDescent="0.2">
      <c r="A289" s="467" t="str">
        <f>'0'!$A$4</f>
        <v>………………..</v>
      </c>
      <c r="B289" s="560">
        <f>'0'!$A$2</f>
        <v>46112</v>
      </c>
      <c r="C289" s="341" t="s">
        <v>1244</v>
      </c>
      <c r="D289" s="195"/>
      <c r="E289" s="14"/>
      <c r="F289" s="23"/>
      <c r="G289" s="14"/>
      <c r="H289" s="14"/>
      <c r="I289" s="14"/>
      <c r="J289" s="14"/>
      <c r="K289" s="14"/>
      <c r="L289" s="14"/>
      <c r="M289" s="14"/>
      <c r="N289" s="14"/>
      <c r="O289" s="98"/>
      <c r="P289" s="96"/>
      <c r="Q289" s="15"/>
      <c r="R289" s="96"/>
      <c r="S289" s="15"/>
      <c r="T289" s="15"/>
      <c r="U289" s="15"/>
      <c r="V289" s="15"/>
      <c r="W289" s="15"/>
      <c r="X289" s="97"/>
      <c r="Y289" s="16"/>
      <c r="Z289" s="15"/>
      <c r="AA289" s="15"/>
      <c r="AB289" s="96"/>
      <c r="AC289" s="97"/>
      <c r="AD289" s="15"/>
      <c r="AE289" s="15"/>
      <c r="AF289" s="15"/>
      <c r="AG289" s="15"/>
      <c r="AH289" s="15"/>
      <c r="AI289" s="15"/>
      <c r="AJ289" s="15"/>
      <c r="AK289" s="12"/>
      <c r="AL289" s="12"/>
      <c r="AM289" s="12"/>
      <c r="AN289" s="218"/>
      <c r="AO289" s="219"/>
      <c r="AP289" s="12"/>
      <c r="AQ289" s="12"/>
      <c r="AR289" s="12"/>
      <c r="AS289" s="12"/>
      <c r="AT289" s="12"/>
      <c r="AU289" s="12"/>
      <c r="AV289" s="12"/>
      <c r="AW289" s="607"/>
      <c r="AX289" s="607"/>
      <c r="AY289" s="12"/>
      <c r="AZ289" s="12"/>
      <c r="BA289" s="145">
        <f>SUMIFS('15'!$F:$F,'15'!$N:$N,'14'!BA$6,'15'!$M:$M,'14'!$D289)</f>
        <v>0</v>
      </c>
      <c r="BB289" s="146">
        <f>SUMIFS('15'!$F:$F,'15'!$N:$N,'14'!BB$6,'15'!$M:$M,'14'!$D289)</f>
        <v>0</v>
      </c>
      <c r="BC289" s="146">
        <f>SUMIFS('15'!$F:$F,'15'!$N:$N,'14'!BC$6,'15'!$M:$M,'14'!$D289)</f>
        <v>0</v>
      </c>
      <c r="BD289" s="146">
        <f>SUMIFS('15'!$J:$J,'15'!$M:$M,'14'!$D289)</f>
        <v>0</v>
      </c>
      <c r="BE289" s="146">
        <f>SUMIFS('15'!$K:$K,'15'!$M:$M,'14'!$D289)</f>
        <v>0</v>
      </c>
      <c r="BF289" s="220"/>
      <c r="BG289" s="220"/>
      <c r="BH289" s="220"/>
      <c r="BI289" s="220"/>
      <c r="BJ289" s="220"/>
      <c r="BK289" s="220"/>
      <c r="BL289" s="220"/>
      <c r="BM289" s="220"/>
      <c r="BN289" s="220"/>
      <c r="BO289" s="220"/>
      <c r="BP289" s="221"/>
      <c r="BQ289" s="291">
        <f t="shared" si="7"/>
        <v>0</v>
      </c>
    </row>
    <row r="290" spans="1:69" x14ac:dyDescent="0.2">
      <c r="A290" s="467" t="str">
        <f>'0'!$A$4</f>
        <v>………………..</v>
      </c>
      <c r="B290" s="560">
        <f>'0'!$A$2</f>
        <v>46112</v>
      </c>
      <c r="C290" s="341" t="s">
        <v>1244</v>
      </c>
      <c r="D290" s="195"/>
      <c r="E290" s="14"/>
      <c r="F290" s="23"/>
      <c r="G290" s="14"/>
      <c r="H290" s="14"/>
      <c r="I290" s="14"/>
      <c r="J290" s="14"/>
      <c r="K290" s="14"/>
      <c r="L290" s="14"/>
      <c r="M290" s="14"/>
      <c r="N290" s="14"/>
      <c r="O290" s="98"/>
      <c r="P290" s="96"/>
      <c r="Q290" s="15"/>
      <c r="R290" s="96"/>
      <c r="S290" s="15"/>
      <c r="T290" s="15"/>
      <c r="U290" s="15"/>
      <c r="V290" s="15"/>
      <c r="W290" s="15"/>
      <c r="X290" s="97"/>
      <c r="Y290" s="16"/>
      <c r="Z290" s="15"/>
      <c r="AA290" s="15"/>
      <c r="AB290" s="96"/>
      <c r="AC290" s="97"/>
      <c r="AD290" s="15"/>
      <c r="AE290" s="15"/>
      <c r="AF290" s="15"/>
      <c r="AG290" s="15"/>
      <c r="AH290" s="15"/>
      <c r="AI290" s="15"/>
      <c r="AJ290" s="15"/>
      <c r="AK290" s="12"/>
      <c r="AL290" s="12"/>
      <c r="AM290" s="12"/>
      <c r="AN290" s="218"/>
      <c r="AO290" s="219"/>
      <c r="AP290" s="12"/>
      <c r="AQ290" s="12"/>
      <c r="AR290" s="12"/>
      <c r="AS290" s="12"/>
      <c r="AT290" s="12"/>
      <c r="AU290" s="12"/>
      <c r="AV290" s="12"/>
      <c r="AW290" s="607"/>
      <c r="AX290" s="607"/>
      <c r="AY290" s="12"/>
      <c r="AZ290" s="12"/>
      <c r="BA290" s="145">
        <f>SUMIFS('15'!$F:$F,'15'!$N:$N,'14'!BA$6,'15'!$M:$M,'14'!$D290)</f>
        <v>0</v>
      </c>
      <c r="BB290" s="146">
        <f>SUMIFS('15'!$F:$F,'15'!$N:$N,'14'!BB$6,'15'!$M:$M,'14'!$D290)</f>
        <v>0</v>
      </c>
      <c r="BC290" s="146">
        <f>SUMIFS('15'!$F:$F,'15'!$N:$N,'14'!BC$6,'15'!$M:$M,'14'!$D290)</f>
        <v>0</v>
      </c>
      <c r="BD290" s="146">
        <f>SUMIFS('15'!$J:$J,'15'!$M:$M,'14'!$D290)</f>
        <v>0</v>
      </c>
      <c r="BE290" s="146">
        <f>SUMIFS('15'!$K:$K,'15'!$M:$M,'14'!$D290)</f>
        <v>0</v>
      </c>
      <c r="BF290" s="220"/>
      <c r="BG290" s="220"/>
      <c r="BH290" s="220"/>
      <c r="BI290" s="220"/>
      <c r="BJ290" s="220"/>
      <c r="BK290" s="220"/>
      <c r="BL290" s="220"/>
      <c r="BM290" s="220"/>
      <c r="BN290" s="220"/>
      <c r="BO290" s="220"/>
      <c r="BP290" s="221"/>
      <c r="BQ290" s="291">
        <f t="shared" si="7"/>
        <v>0</v>
      </c>
    </row>
    <row r="291" spans="1:69" x14ac:dyDescent="0.2">
      <c r="A291" s="467" t="str">
        <f>'0'!$A$4</f>
        <v>………………..</v>
      </c>
      <c r="B291" s="560">
        <f>'0'!$A$2</f>
        <v>46112</v>
      </c>
      <c r="C291" s="341" t="s">
        <v>1244</v>
      </c>
      <c r="D291" s="195"/>
      <c r="E291" s="14"/>
      <c r="F291" s="23"/>
      <c r="G291" s="14"/>
      <c r="H291" s="14"/>
      <c r="I291" s="14"/>
      <c r="J291" s="14"/>
      <c r="K291" s="14"/>
      <c r="L291" s="14"/>
      <c r="M291" s="14"/>
      <c r="N291" s="14"/>
      <c r="O291" s="98"/>
      <c r="P291" s="96"/>
      <c r="Q291" s="15"/>
      <c r="R291" s="96"/>
      <c r="S291" s="15"/>
      <c r="T291" s="15"/>
      <c r="U291" s="15"/>
      <c r="V291" s="15"/>
      <c r="W291" s="15"/>
      <c r="X291" s="97"/>
      <c r="Y291" s="16"/>
      <c r="Z291" s="15"/>
      <c r="AA291" s="15"/>
      <c r="AB291" s="96"/>
      <c r="AC291" s="97"/>
      <c r="AD291" s="15"/>
      <c r="AE291" s="15"/>
      <c r="AF291" s="15"/>
      <c r="AG291" s="15"/>
      <c r="AH291" s="15"/>
      <c r="AI291" s="15"/>
      <c r="AJ291" s="15"/>
      <c r="AK291" s="12"/>
      <c r="AL291" s="12"/>
      <c r="AM291" s="12"/>
      <c r="AN291" s="218"/>
      <c r="AO291" s="219"/>
      <c r="AP291" s="12"/>
      <c r="AQ291" s="12"/>
      <c r="AR291" s="12"/>
      <c r="AS291" s="12"/>
      <c r="AT291" s="12"/>
      <c r="AU291" s="12"/>
      <c r="AV291" s="12"/>
      <c r="AW291" s="607"/>
      <c r="AX291" s="607"/>
      <c r="AY291" s="12"/>
      <c r="AZ291" s="12"/>
      <c r="BA291" s="145">
        <f>SUMIFS('15'!$F:$F,'15'!$N:$N,'14'!BA$6,'15'!$M:$M,'14'!$D291)</f>
        <v>0</v>
      </c>
      <c r="BB291" s="146">
        <f>SUMIFS('15'!$F:$F,'15'!$N:$N,'14'!BB$6,'15'!$M:$M,'14'!$D291)</f>
        <v>0</v>
      </c>
      <c r="BC291" s="146">
        <f>SUMIFS('15'!$F:$F,'15'!$N:$N,'14'!BC$6,'15'!$M:$M,'14'!$D291)</f>
        <v>0</v>
      </c>
      <c r="BD291" s="146">
        <f>SUMIFS('15'!$J:$J,'15'!$M:$M,'14'!$D291)</f>
        <v>0</v>
      </c>
      <c r="BE291" s="146">
        <f>SUMIFS('15'!$K:$K,'15'!$M:$M,'14'!$D291)</f>
        <v>0</v>
      </c>
      <c r="BF291" s="220"/>
      <c r="BG291" s="220"/>
      <c r="BH291" s="220"/>
      <c r="BI291" s="220"/>
      <c r="BJ291" s="220"/>
      <c r="BK291" s="220"/>
      <c r="BL291" s="220"/>
      <c r="BM291" s="220"/>
      <c r="BN291" s="220"/>
      <c r="BO291" s="220"/>
      <c r="BP291" s="221"/>
      <c r="BQ291" s="291">
        <f t="shared" si="7"/>
        <v>0</v>
      </c>
    </row>
    <row r="292" spans="1:69" x14ac:dyDescent="0.2">
      <c r="A292" s="467" t="str">
        <f>'0'!$A$4</f>
        <v>………………..</v>
      </c>
      <c r="B292" s="560">
        <f>'0'!$A$2</f>
        <v>46112</v>
      </c>
      <c r="C292" s="341" t="s">
        <v>1244</v>
      </c>
      <c r="D292" s="195"/>
      <c r="E292" s="14"/>
      <c r="F292" s="23"/>
      <c r="G292" s="14"/>
      <c r="H292" s="14"/>
      <c r="I292" s="14"/>
      <c r="J292" s="14"/>
      <c r="K292" s="14"/>
      <c r="L292" s="14"/>
      <c r="M292" s="14"/>
      <c r="N292" s="14"/>
      <c r="O292" s="98"/>
      <c r="P292" s="96"/>
      <c r="Q292" s="15"/>
      <c r="R292" s="96"/>
      <c r="S292" s="15"/>
      <c r="T292" s="15"/>
      <c r="U292" s="15"/>
      <c r="V292" s="15"/>
      <c r="W292" s="15"/>
      <c r="X292" s="97"/>
      <c r="Y292" s="16"/>
      <c r="Z292" s="15"/>
      <c r="AA292" s="15"/>
      <c r="AB292" s="96"/>
      <c r="AC292" s="97"/>
      <c r="AD292" s="15"/>
      <c r="AE292" s="15"/>
      <c r="AF292" s="15"/>
      <c r="AG292" s="15"/>
      <c r="AH292" s="15"/>
      <c r="AI292" s="15"/>
      <c r="AJ292" s="15"/>
      <c r="AK292" s="12"/>
      <c r="AL292" s="12"/>
      <c r="AM292" s="12"/>
      <c r="AN292" s="218"/>
      <c r="AO292" s="219"/>
      <c r="AP292" s="12"/>
      <c r="AQ292" s="12"/>
      <c r="AR292" s="12"/>
      <c r="AS292" s="12"/>
      <c r="AT292" s="12"/>
      <c r="AU292" s="12"/>
      <c r="AV292" s="12"/>
      <c r="AW292" s="607"/>
      <c r="AX292" s="607"/>
      <c r="AY292" s="12"/>
      <c r="AZ292" s="12"/>
      <c r="BA292" s="145">
        <f>SUMIFS('15'!$F:$F,'15'!$N:$N,'14'!BA$6,'15'!$M:$M,'14'!$D292)</f>
        <v>0</v>
      </c>
      <c r="BB292" s="146">
        <f>SUMIFS('15'!$F:$F,'15'!$N:$N,'14'!BB$6,'15'!$M:$M,'14'!$D292)</f>
        <v>0</v>
      </c>
      <c r="BC292" s="146">
        <f>SUMIFS('15'!$F:$F,'15'!$N:$N,'14'!BC$6,'15'!$M:$M,'14'!$D292)</f>
        <v>0</v>
      </c>
      <c r="BD292" s="146">
        <f>SUMIFS('15'!$J:$J,'15'!$M:$M,'14'!$D292)</f>
        <v>0</v>
      </c>
      <c r="BE292" s="146">
        <f>SUMIFS('15'!$K:$K,'15'!$M:$M,'14'!$D292)</f>
        <v>0</v>
      </c>
      <c r="BF292" s="220"/>
      <c r="BG292" s="220"/>
      <c r="BH292" s="220"/>
      <c r="BI292" s="220"/>
      <c r="BJ292" s="220"/>
      <c r="BK292" s="220"/>
      <c r="BL292" s="220"/>
      <c r="BM292" s="220"/>
      <c r="BN292" s="220"/>
      <c r="BO292" s="220"/>
      <c r="BP292" s="221"/>
      <c r="BQ292" s="291">
        <f t="shared" si="7"/>
        <v>0</v>
      </c>
    </row>
    <row r="293" spans="1:69" x14ac:dyDescent="0.2">
      <c r="A293" s="467" t="str">
        <f>'0'!$A$4</f>
        <v>………………..</v>
      </c>
      <c r="B293" s="560">
        <f>'0'!$A$2</f>
        <v>46112</v>
      </c>
      <c r="C293" s="341" t="s">
        <v>1244</v>
      </c>
      <c r="D293" s="195"/>
      <c r="E293" s="14"/>
      <c r="F293" s="23"/>
      <c r="G293" s="14"/>
      <c r="H293" s="14"/>
      <c r="I293" s="14"/>
      <c r="J293" s="14"/>
      <c r="K293" s="14"/>
      <c r="L293" s="14"/>
      <c r="M293" s="14"/>
      <c r="N293" s="14"/>
      <c r="O293" s="98"/>
      <c r="P293" s="96"/>
      <c r="Q293" s="15"/>
      <c r="R293" s="96"/>
      <c r="S293" s="15"/>
      <c r="T293" s="15"/>
      <c r="U293" s="15"/>
      <c r="V293" s="15"/>
      <c r="W293" s="15"/>
      <c r="X293" s="97"/>
      <c r="Y293" s="16"/>
      <c r="Z293" s="15"/>
      <c r="AA293" s="15"/>
      <c r="AB293" s="96"/>
      <c r="AC293" s="97"/>
      <c r="AD293" s="15"/>
      <c r="AE293" s="15"/>
      <c r="AF293" s="15"/>
      <c r="AG293" s="15"/>
      <c r="AH293" s="15"/>
      <c r="AI293" s="15"/>
      <c r="AJ293" s="15"/>
      <c r="AK293" s="12"/>
      <c r="AL293" s="12"/>
      <c r="AM293" s="12"/>
      <c r="AN293" s="218"/>
      <c r="AO293" s="219"/>
      <c r="AP293" s="12"/>
      <c r="AQ293" s="12"/>
      <c r="AR293" s="12"/>
      <c r="AS293" s="12"/>
      <c r="AT293" s="12"/>
      <c r="AU293" s="12"/>
      <c r="AV293" s="12"/>
      <c r="AW293" s="607"/>
      <c r="AX293" s="607"/>
      <c r="AY293" s="12"/>
      <c r="AZ293" s="12"/>
      <c r="BA293" s="145">
        <f>SUMIFS('15'!$F:$F,'15'!$N:$N,'14'!BA$6,'15'!$M:$M,'14'!$D293)</f>
        <v>0</v>
      </c>
      <c r="BB293" s="146">
        <f>SUMIFS('15'!$F:$F,'15'!$N:$N,'14'!BB$6,'15'!$M:$M,'14'!$D293)</f>
        <v>0</v>
      </c>
      <c r="BC293" s="146">
        <f>SUMIFS('15'!$F:$F,'15'!$N:$N,'14'!BC$6,'15'!$M:$M,'14'!$D293)</f>
        <v>0</v>
      </c>
      <c r="BD293" s="146">
        <f>SUMIFS('15'!$J:$J,'15'!$M:$M,'14'!$D293)</f>
        <v>0</v>
      </c>
      <c r="BE293" s="146">
        <f>SUMIFS('15'!$K:$K,'15'!$M:$M,'14'!$D293)</f>
        <v>0</v>
      </c>
      <c r="BF293" s="220"/>
      <c r="BG293" s="220"/>
      <c r="BH293" s="220"/>
      <c r="BI293" s="220"/>
      <c r="BJ293" s="220"/>
      <c r="BK293" s="220"/>
      <c r="BL293" s="220"/>
      <c r="BM293" s="220"/>
      <c r="BN293" s="220"/>
      <c r="BO293" s="220"/>
      <c r="BP293" s="221"/>
      <c r="BQ293" s="291">
        <f t="shared" si="7"/>
        <v>0</v>
      </c>
    </row>
    <row r="294" spans="1:69" x14ac:dyDescent="0.2">
      <c r="A294" s="467" t="str">
        <f>'0'!$A$4</f>
        <v>………………..</v>
      </c>
      <c r="B294" s="560">
        <f>'0'!$A$2</f>
        <v>46112</v>
      </c>
      <c r="C294" s="341" t="s">
        <v>1244</v>
      </c>
      <c r="D294" s="195"/>
      <c r="E294" s="14"/>
      <c r="F294" s="23"/>
      <c r="G294" s="14"/>
      <c r="H294" s="14"/>
      <c r="I294" s="14"/>
      <c r="J294" s="14"/>
      <c r="K294" s="14"/>
      <c r="L294" s="14"/>
      <c r="M294" s="14"/>
      <c r="N294" s="14"/>
      <c r="O294" s="98"/>
      <c r="P294" s="96"/>
      <c r="Q294" s="15"/>
      <c r="R294" s="96"/>
      <c r="S294" s="15"/>
      <c r="T294" s="15"/>
      <c r="U294" s="15"/>
      <c r="V294" s="15"/>
      <c r="W294" s="15"/>
      <c r="X294" s="97"/>
      <c r="Y294" s="16"/>
      <c r="Z294" s="15"/>
      <c r="AA294" s="15"/>
      <c r="AB294" s="96"/>
      <c r="AC294" s="97"/>
      <c r="AD294" s="15"/>
      <c r="AE294" s="15"/>
      <c r="AF294" s="15"/>
      <c r="AG294" s="15"/>
      <c r="AH294" s="15"/>
      <c r="AI294" s="15"/>
      <c r="AJ294" s="15"/>
      <c r="AK294" s="12"/>
      <c r="AL294" s="12"/>
      <c r="AM294" s="12"/>
      <c r="AN294" s="218"/>
      <c r="AO294" s="219"/>
      <c r="AP294" s="12"/>
      <c r="AQ294" s="12"/>
      <c r="AR294" s="12"/>
      <c r="AS294" s="12"/>
      <c r="AT294" s="12"/>
      <c r="AU294" s="12"/>
      <c r="AV294" s="12"/>
      <c r="AW294" s="607"/>
      <c r="AX294" s="607"/>
      <c r="AY294" s="12"/>
      <c r="AZ294" s="12"/>
      <c r="BA294" s="145">
        <f>SUMIFS('15'!$F:$F,'15'!$N:$N,'14'!BA$6,'15'!$M:$M,'14'!$D294)</f>
        <v>0</v>
      </c>
      <c r="BB294" s="146">
        <f>SUMIFS('15'!$F:$F,'15'!$N:$N,'14'!BB$6,'15'!$M:$M,'14'!$D294)</f>
        <v>0</v>
      </c>
      <c r="BC294" s="146">
        <f>SUMIFS('15'!$F:$F,'15'!$N:$N,'14'!BC$6,'15'!$M:$M,'14'!$D294)</f>
        <v>0</v>
      </c>
      <c r="BD294" s="146">
        <f>SUMIFS('15'!$J:$J,'15'!$M:$M,'14'!$D294)</f>
        <v>0</v>
      </c>
      <c r="BE294" s="146">
        <f>SUMIFS('15'!$K:$K,'15'!$M:$M,'14'!$D294)</f>
        <v>0</v>
      </c>
      <c r="BF294" s="220"/>
      <c r="BG294" s="220"/>
      <c r="BH294" s="220"/>
      <c r="BI294" s="220"/>
      <c r="BJ294" s="220"/>
      <c r="BK294" s="220"/>
      <c r="BL294" s="220"/>
      <c r="BM294" s="220"/>
      <c r="BN294" s="220"/>
      <c r="BO294" s="220"/>
      <c r="BP294" s="221"/>
      <c r="BQ294" s="291">
        <f t="shared" si="7"/>
        <v>0</v>
      </c>
    </row>
    <row r="295" spans="1:69" x14ac:dyDescent="0.2">
      <c r="A295" s="467" t="str">
        <f>'0'!$A$4</f>
        <v>………………..</v>
      </c>
      <c r="B295" s="560">
        <f>'0'!$A$2</f>
        <v>46112</v>
      </c>
      <c r="C295" s="341" t="s">
        <v>1244</v>
      </c>
      <c r="D295" s="195"/>
      <c r="E295" s="14"/>
      <c r="F295" s="23"/>
      <c r="G295" s="14"/>
      <c r="H295" s="14"/>
      <c r="I295" s="14"/>
      <c r="J295" s="14"/>
      <c r="K295" s="14"/>
      <c r="L295" s="14"/>
      <c r="M295" s="14"/>
      <c r="N295" s="14"/>
      <c r="O295" s="98"/>
      <c r="P295" s="96"/>
      <c r="Q295" s="15"/>
      <c r="R295" s="96"/>
      <c r="S295" s="15"/>
      <c r="T295" s="15"/>
      <c r="U295" s="15"/>
      <c r="V295" s="15"/>
      <c r="W295" s="15"/>
      <c r="X295" s="97"/>
      <c r="Y295" s="16"/>
      <c r="Z295" s="15"/>
      <c r="AA295" s="15"/>
      <c r="AB295" s="96"/>
      <c r="AC295" s="97"/>
      <c r="AD295" s="15"/>
      <c r="AE295" s="15"/>
      <c r="AF295" s="15"/>
      <c r="AG295" s="15"/>
      <c r="AH295" s="15"/>
      <c r="AI295" s="15"/>
      <c r="AJ295" s="15"/>
      <c r="AK295" s="12"/>
      <c r="AL295" s="12"/>
      <c r="AM295" s="12"/>
      <c r="AN295" s="218"/>
      <c r="AO295" s="219"/>
      <c r="AP295" s="12"/>
      <c r="AQ295" s="12"/>
      <c r="AR295" s="12"/>
      <c r="AS295" s="12"/>
      <c r="AT295" s="12"/>
      <c r="AU295" s="12"/>
      <c r="AV295" s="12"/>
      <c r="AW295" s="607"/>
      <c r="AX295" s="607"/>
      <c r="AY295" s="12"/>
      <c r="AZ295" s="12"/>
      <c r="BA295" s="145">
        <f>SUMIFS('15'!$F:$F,'15'!$N:$N,'14'!BA$6,'15'!$M:$M,'14'!$D295)</f>
        <v>0</v>
      </c>
      <c r="BB295" s="146">
        <f>SUMIFS('15'!$F:$F,'15'!$N:$N,'14'!BB$6,'15'!$M:$M,'14'!$D295)</f>
        <v>0</v>
      </c>
      <c r="BC295" s="146">
        <f>SUMIFS('15'!$F:$F,'15'!$N:$N,'14'!BC$6,'15'!$M:$M,'14'!$D295)</f>
        <v>0</v>
      </c>
      <c r="BD295" s="146">
        <f>SUMIFS('15'!$J:$J,'15'!$M:$M,'14'!$D295)</f>
        <v>0</v>
      </c>
      <c r="BE295" s="146">
        <f>SUMIFS('15'!$K:$K,'15'!$M:$M,'14'!$D295)</f>
        <v>0</v>
      </c>
      <c r="BF295" s="220"/>
      <c r="BG295" s="220"/>
      <c r="BH295" s="220"/>
      <c r="BI295" s="220"/>
      <c r="BJ295" s="220"/>
      <c r="BK295" s="220"/>
      <c r="BL295" s="220"/>
      <c r="BM295" s="220"/>
      <c r="BN295" s="220"/>
      <c r="BO295" s="220"/>
      <c r="BP295" s="221"/>
      <c r="BQ295" s="291">
        <f t="shared" si="7"/>
        <v>0</v>
      </c>
    </row>
    <row r="296" spans="1:69" x14ac:dyDescent="0.2">
      <c r="A296" s="467" t="str">
        <f>'0'!$A$4</f>
        <v>………………..</v>
      </c>
      <c r="B296" s="560">
        <f>'0'!$A$2</f>
        <v>46112</v>
      </c>
      <c r="C296" s="341" t="s">
        <v>1244</v>
      </c>
      <c r="D296" s="195"/>
      <c r="E296" s="14"/>
      <c r="F296" s="23"/>
      <c r="G296" s="14"/>
      <c r="H296" s="14"/>
      <c r="I296" s="14"/>
      <c r="J296" s="14"/>
      <c r="K296" s="14"/>
      <c r="L296" s="14"/>
      <c r="M296" s="14"/>
      <c r="N296" s="14"/>
      <c r="O296" s="98"/>
      <c r="P296" s="96"/>
      <c r="Q296" s="15"/>
      <c r="R296" s="96"/>
      <c r="S296" s="15"/>
      <c r="T296" s="15"/>
      <c r="U296" s="15"/>
      <c r="V296" s="15"/>
      <c r="W296" s="15"/>
      <c r="X296" s="97"/>
      <c r="Y296" s="16"/>
      <c r="Z296" s="15"/>
      <c r="AA296" s="15"/>
      <c r="AB296" s="96"/>
      <c r="AC296" s="97"/>
      <c r="AD296" s="15"/>
      <c r="AE296" s="15"/>
      <c r="AF296" s="15"/>
      <c r="AG296" s="15"/>
      <c r="AH296" s="15"/>
      <c r="AI296" s="15"/>
      <c r="AJ296" s="15"/>
      <c r="AK296" s="12"/>
      <c r="AL296" s="12"/>
      <c r="AM296" s="12"/>
      <c r="AN296" s="218"/>
      <c r="AO296" s="219"/>
      <c r="AP296" s="12"/>
      <c r="AQ296" s="12"/>
      <c r="AR296" s="12"/>
      <c r="AS296" s="12"/>
      <c r="AT296" s="12"/>
      <c r="AU296" s="12"/>
      <c r="AV296" s="12"/>
      <c r="AW296" s="607"/>
      <c r="AX296" s="607"/>
      <c r="AY296" s="12"/>
      <c r="AZ296" s="12"/>
      <c r="BA296" s="145">
        <f>SUMIFS('15'!$F:$F,'15'!$N:$N,'14'!BA$6,'15'!$M:$M,'14'!$D296)</f>
        <v>0</v>
      </c>
      <c r="BB296" s="146">
        <f>SUMIFS('15'!$F:$F,'15'!$N:$N,'14'!BB$6,'15'!$M:$M,'14'!$D296)</f>
        <v>0</v>
      </c>
      <c r="BC296" s="146">
        <f>SUMIFS('15'!$F:$F,'15'!$N:$N,'14'!BC$6,'15'!$M:$M,'14'!$D296)</f>
        <v>0</v>
      </c>
      <c r="BD296" s="146">
        <f>SUMIFS('15'!$J:$J,'15'!$M:$M,'14'!$D296)</f>
        <v>0</v>
      </c>
      <c r="BE296" s="146">
        <f>SUMIFS('15'!$K:$K,'15'!$M:$M,'14'!$D296)</f>
        <v>0</v>
      </c>
      <c r="BF296" s="220"/>
      <c r="BG296" s="220"/>
      <c r="BH296" s="220"/>
      <c r="BI296" s="220"/>
      <c r="BJ296" s="220"/>
      <c r="BK296" s="220"/>
      <c r="BL296" s="220"/>
      <c r="BM296" s="220"/>
      <c r="BN296" s="220"/>
      <c r="BO296" s="220"/>
      <c r="BP296" s="221"/>
      <c r="BQ296" s="291">
        <f t="shared" si="7"/>
        <v>0</v>
      </c>
    </row>
    <row r="297" spans="1:69" x14ac:dyDescent="0.2">
      <c r="A297" s="467" t="str">
        <f>'0'!$A$4</f>
        <v>………………..</v>
      </c>
      <c r="B297" s="560">
        <f>'0'!$A$2</f>
        <v>46112</v>
      </c>
      <c r="C297" s="341" t="s">
        <v>1244</v>
      </c>
      <c r="D297" s="195"/>
      <c r="E297" s="14"/>
      <c r="F297" s="23"/>
      <c r="G297" s="14"/>
      <c r="H297" s="14"/>
      <c r="I297" s="14"/>
      <c r="J297" s="14"/>
      <c r="K297" s="14"/>
      <c r="L297" s="14"/>
      <c r="M297" s="14"/>
      <c r="N297" s="14"/>
      <c r="O297" s="98"/>
      <c r="P297" s="96"/>
      <c r="Q297" s="15"/>
      <c r="R297" s="96"/>
      <c r="S297" s="15"/>
      <c r="T297" s="15"/>
      <c r="U297" s="15"/>
      <c r="V297" s="15"/>
      <c r="W297" s="15"/>
      <c r="X297" s="97"/>
      <c r="Y297" s="16"/>
      <c r="Z297" s="15"/>
      <c r="AA297" s="15"/>
      <c r="AB297" s="96"/>
      <c r="AC297" s="97"/>
      <c r="AD297" s="15"/>
      <c r="AE297" s="15"/>
      <c r="AF297" s="15"/>
      <c r="AG297" s="15"/>
      <c r="AH297" s="15"/>
      <c r="AI297" s="15"/>
      <c r="AJ297" s="15"/>
      <c r="AK297" s="12"/>
      <c r="AL297" s="12"/>
      <c r="AM297" s="12"/>
      <c r="AN297" s="218"/>
      <c r="AO297" s="219"/>
      <c r="AP297" s="12"/>
      <c r="AQ297" s="12"/>
      <c r="AR297" s="12"/>
      <c r="AS297" s="12"/>
      <c r="AT297" s="12"/>
      <c r="AU297" s="12"/>
      <c r="AV297" s="12"/>
      <c r="AW297" s="607"/>
      <c r="AX297" s="607"/>
      <c r="AY297" s="12"/>
      <c r="AZ297" s="12"/>
      <c r="BA297" s="145">
        <f>SUMIFS('15'!$F:$F,'15'!$N:$N,'14'!BA$6,'15'!$M:$M,'14'!$D297)</f>
        <v>0</v>
      </c>
      <c r="BB297" s="146">
        <f>SUMIFS('15'!$F:$F,'15'!$N:$N,'14'!BB$6,'15'!$M:$M,'14'!$D297)</f>
        <v>0</v>
      </c>
      <c r="BC297" s="146">
        <f>SUMIFS('15'!$F:$F,'15'!$N:$N,'14'!BC$6,'15'!$M:$M,'14'!$D297)</f>
        <v>0</v>
      </c>
      <c r="BD297" s="146">
        <f>SUMIFS('15'!$J:$J,'15'!$M:$M,'14'!$D297)</f>
        <v>0</v>
      </c>
      <c r="BE297" s="146">
        <f>SUMIFS('15'!$K:$K,'15'!$M:$M,'14'!$D297)</f>
        <v>0</v>
      </c>
      <c r="BF297" s="220"/>
      <c r="BG297" s="220"/>
      <c r="BH297" s="220"/>
      <c r="BI297" s="220"/>
      <c r="BJ297" s="220"/>
      <c r="BK297" s="220"/>
      <c r="BL297" s="220"/>
      <c r="BM297" s="220"/>
      <c r="BN297" s="220"/>
      <c r="BO297" s="220"/>
      <c r="BP297" s="221"/>
      <c r="BQ297" s="291">
        <f t="shared" si="7"/>
        <v>0</v>
      </c>
    </row>
    <row r="298" spans="1:69" x14ac:dyDescent="0.2">
      <c r="A298" s="467" t="str">
        <f>'0'!$A$4</f>
        <v>………………..</v>
      </c>
      <c r="B298" s="560">
        <f>'0'!$A$2</f>
        <v>46112</v>
      </c>
      <c r="C298" s="341" t="s">
        <v>1244</v>
      </c>
      <c r="D298" s="195"/>
      <c r="E298" s="14"/>
      <c r="F298" s="23"/>
      <c r="G298" s="14"/>
      <c r="H298" s="14"/>
      <c r="I298" s="14"/>
      <c r="J298" s="14"/>
      <c r="K298" s="14"/>
      <c r="L298" s="14"/>
      <c r="M298" s="14"/>
      <c r="N298" s="14"/>
      <c r="O298" s="98"/>
      <c r="P298" s="96"/>
      <c r="Q298" s="15"/>
      <c r="R298" s="96"/>
      <c r="S298" s="15"/>
      <c r="T298" s="15"/>
      <c r="U298" s="15"/>
      <c r="V298" s="15"/>
      <c r="W298" s="15"/>
      <c r="X298" s="97"/>
      <c r="Y298" s="16"/>
      <c r="Z298" s="15"/>
      <c r="AA298" s="15"/>
      <c r="AB298" s="96"/>
      <c r="AC298" s="97"/>
      <c r="AD298" s="15"/>
      <c r="AE298" s="15"/>
      <c r="AF298" s="15"/>
      <c r="AG298" s="15"/>
      <c r="AH298" s="15"/>
      <c r="AI298" s="15"/>
      <c r="AJ298" s="15"/>
      <c r="AK298" s="12"/>
      <c r="AL298" s="12"/>
      <c r="AM298" s="12"/>
      <c r="AN298" s="218"/>
      <c r="AO298" s="219"/>
      <c r="AP298" s="12"/>
      <c r="AQ298" s="12"/>
      <c r="AR298" s="12"/>
      <c r="AS298" s="12"/>
      <c r="AT298" s="12"/>
      <c r="AU298" s="12"/>
      <c r="AV298" s="12"/>
      <c r="AW298" s="607"/>
      <c r="AX298" s="607"/>
      <c r="AY298" s="12"/>
      <c r="AZ298" s="12"/>
      <c r="BA298" s="145">
        <f>SUMIFS('15'!$F:$F,'15'!$N:$N,'14'!BA$6,'15'!$M:$M,'14'!$D298)</f>
        <v>0</v>
      </c>
      <c r="BB298" s="146">
        <f>SUMIFS('15'!$F:$F,'15'!$N:$N,'14'!BB$6,'15'!$M:$M,'14'!$D298)</f>
        <v>0</v>
      </c>
      <c r="BC298" s="146">
        <f>SUMIFS('15'!$F:$F,'15'!$N:$N,'14'!BC$6,'15'!$M:$M,'14'!$D298)</f>
        <v>0</v>
      </c>
      <c r="BD298" s="146">
        <f>SUMIFS('15'!$J:$J,'15'!$M:$M,'14'!$D298)</f>
        <v>0</v>
      </c>
      <c r="BE298" s="146">
        <f>SUMIFS('15'!$K:$K,'15'!$M:$M,'14'!$D298)</f>
        <v>0</v>
      </c>
      <c r="BF298" s="220"/>
      <c r="BG298" s="220"/>
      <c r="BH298" s="220"/>
      <c r="BI298" s="220"/>
      <c r="BJ298" s="220"/>
      <c r="BK298" s="220"/>
      <c r="BL298" s="220"/>
      <c r="BM298" s="220"/>
      <c r="BN298" s="220"/>
      <c r="BO298" s="220"/>
      <c r="BP298" s="221"/>
      <c r="BQ298" s="291">
        <f t="shared" si="7"/>
        <v>0</v>
      </c>
    </row>
    <row r="299" spans="1:69" x14ac:dyDescent="0.2">
      <c r="A299" s="467" t="str">
        <f>'0'!$A$4</f>
        <v>………………..</v>
      </c>
      <c r="B299" s="560">
        <f>'0'!$A$2</f>
        <v>46112</v>
      </c>
      <c r="C299" s="341" t="s">
        <v>1244</v>
      </c>
      <c r="D299" s="195"/>
      <c r="E299" s="14"/>
      <c r="F299" s="23"/>
      <c r="G299" s="14"/>
      <c r="H299" s="14"/>
      <c r="I299" s="14"/>
      <c r="J299" s="14"/>
      <c r="K299" s="14"/>
      <c r="L299" s="14"/>
      <c r="M299" s="14"/>
      <c r="N299" s="14"/>
      <c r="O299" s="98"/>
      <c r="P299" s="96"/>
      <c r="Q299" s="15"/>
      <c r="R299" s="96"/>
      <c r="S299" s="15"/>
      <c r="T299" s="15"/>
      <c r="U299" s="15"/>
      <c r="V299" s="15"/>
      <c r="W299" s="15"/>
      <c r="X299" s="97"/>
      <c r="Y299" s="16"/>
      <c r="Z299" s="15"/>
      <c r="AA299" s="15"/>
      <c r="AB299" s="96"/>
      <c r="AC299" s="97"/>
      <c r="AD299" s="15"/>
      <c r="AE299" s="15"/>
      <c r="AF299" s="15"/>
      <c r="AG299" s="15"/>
      <c r="AH299" s="15"/>
      <c r="AI299" s="15"/>
      <c r="AJ299" s="15"/>
      <c r="AK299" s="12"/>
      <c r="AL299" s="12"/>
      <c r="AM299" s="12"/>
      <c r="AN299" s="218"/>
      <c r="AO299" s="219"/>
      <c r="AP299" s="12"/>
      <c r="AQ299" s="12"/>
      <c r="AR299" s="12"/>
      <c r="AS299" s="12"/>
      <c r="AT299" s="12"/>
      <c r="AU299" s="12"/>
      <c r="AV299" s="12"/>
      <c r="AW299" s="607"/>
      <c r="AX299" s="607"/>
      <c r="AY299" s="12"/>
      <c r="AZ299" s="12"/>
      <c r="BA299" s="145">
        <f>SUMIFS('15'!$F:$F,'15'!$N:$N,'14'!BA$6,'15'!$M:$M,'14'!$D299)</f>
        <v>0</v>
      </c>
      <c r="BB299" s="146">
        <f>SUMIFS('15'!$F:$F,'15'!$N:$N,'14'!BB$6,'15'!$M:$M,'14'!$D299)</f>
        <v>0</v>
      </c>
      <c r="BC299" s="146">
        <f>SUMIFS('15'!$F:$F,'15'!$N:$N,'14'!BC$6,'15'!$M:$M,'14'!$D299)</f>
        <v>0</v>
      </c>
      <c r="BD299" s="146">
        <f>SUMIFS('15'!$J:$J,'15'!$M:$M,'14'!$D299)</f>
        <v>0</v>
      </c>
      <c r="BE299" s="146">
        <f>SUMIFS('15'!$K:$K,'15'!$M:$M,'14'!$D299)</f>
        <v>0</v>
      </c>
      <c r="BF299" s="220"/>
      <c r="BG299" s="220"/>
      <c r="BH299" s="220"/>
      <c r="BI299" s="220"/>
      <c r="BJ299" s="220"/>
      <c r="BK299" s="220"/>
      <c r="BL299" s="220"/>
      <c r="BM299" s="220"/>
      <c r="BN299" s="220"/>
      <c r="BO299" s="220"/>
      <c r="BP299" s="221"/>
      <c r="BQ299" s="291">
        <f t="shared" si="7"/>
        <v>0</v>
      </c>
    </row>
    <row r="300" spans="1:69" x14ac:dyDescent="0.2">
      <c r="A300" s="467" t="str">
        <f>'0'!$A$4</f>
        <v>………………..</v>
      </c>
      <c r="B300" s="560">
        <f>'0'!$A$2</f>
        <v>46112</v>
      </c>
      <c r="C300" s="341" t="s">
        <v>1244</v>
      </c>
      <c r="D300" s="195"/>
      <c r="E300" s="14"/>
      <c r="F300" s="23"/>
      <c r="G300" s="14"/>
      <c r="H300" s="14"/>
      <c r="I300" s="14"/>
      <c r="J300" s="14"/>
      <c r="K300" s="14"/>
      <c r="L300" s="14"/>
      <c r="M300" s="14"/>
      <c r="N300" s="14"/>
      <c r="O300" s="98"/>
      <c r="P300" s="96"/>
      <c r="Q300" s="15"/>
      <c r="R300" s="96"/>
      <c r="S300" s="15"/>
      <c r="T300" s="15"/>
      <c r="U300" s="15"/>
      <c r="V300" s="15"/>
      <c r="W300" s="15"/>
      <c r="X300" s="97"/>
      <c r="Y300" s="16"/>
      <c r="Z300" s="15"/>
      <c r="AA300" s="15"/>
      <c r="AB300" s="96"/>
      <c r="AC300" s="97"/>
      <c r="AD300" s="15"/>
      <c r="AE300" s="15"/>
      <c r="AF300" s="15"/>
      <c r="AG300" s="15"/>
      <c r="AH300" s="15"/>
      <c r="AI300" s="15"/>
      <c r="AJ300" s="15"/>
      <c r="AK300" s="12"/>
      <c r="AL300" s="12"/>
      <c r="AM300" s="12"/>
      <c r="AN300" s="218"/>
      <c r="AO300" s="219"/>
      <c r="AP300" s="12"/>
      <c r="AQ300" s="12"/>
      <c r="AR300" s="12"/>
      <c r="AS300" s="12"/>
      <c r="AT300" s="12"/>
      <c r="AU300" s="12"/>
      <c r="AV300" s="12"/>
      <c r="AW300" s="607"/>
      <c r="AX300" s="607"/>
      <c r="AY300" s="12"/>
      <c r="AZ300" s="12"/>
      <c r="BA300" s="145">
        <f>SUMIFS('15'!$F:$F,'15'!$N:$N,'14'!BA$6,'15'!$M:$M,'14'!$D300)</f>
        <v>0</v>
      </c>
      <c r="BB300" s="146">
        <f>SUMIFS('15'!$F:$F,'15'!$N:$N,'14'!BB$6,'15'!$M:$M,'14'!$D300)</f>
        <v>0</v>
      </c>
      <c r="BC300" s="146">
        <f>SUMIFS('15'!$F:$F,'15'!$N:$N,'14'!BC$6,'15'!$M:$M,'14'!$D300)</f>
        <v>0</v>
      </c>
      <c r="BD300" s="146">
        <f>SUMIFS('15'!$J:$J,'15'!$M:$M,'14'!$D300)</f>
        <v>0</v>
      </c>
      <c r="BE300" s="146">
        <f>SUMIFS('15'!$K:$K,'15'!$M:$M,'14'!$D300)</f>
        <v>0</v>
      </c>
      <c r="BF300" s="220"/>
      <c r="BG300" s="220"/>
      <c r="BH300" s="220"/>
      <c r="BI300" s="220"/>
      <c r="BJ300" s="220"/>
      <c r="BK300" s="220"/>
      <c r="BL300" s="220"/>
      <c r="BM300" s="220"/>
      <c r="BN300" s="220"/>
      <c r="BO300" s="220"/>
      <c r="BP300" s="221"/>
      <c r="BQ300" s="291">
        <f t="shared" si="7"/>
        <v>0</v>
      </c>
    </row>
    <row r="301" spans="1:69" x14ac:dyDescent="0.2">
      <c r="A301" s="467" t="str">
        <f>'0'!$A$4</f>
        <v>………………..</v>
      </c>
      <c r="B301" s="560">
        <f>'0'!$A$2</f>
        <v>46112</v>
      </c>
      <c r="C301" s="341" t="s">
        <v>1244</v>
      </c>
      <c r="D301" s="195"/>
      <c r="E301" s="14"/>
      <c r="F301" s="23"/>
      <c r="G301" s="14"/>
      <c r="H301" s="14"/>
      <c r="I301" s="14"/>
      <c r="J301" s="14"/>
      <c r="K301" s="14"/>
      <c r="L301" s="14"/>
      <c r="M301" s="14"/>
      <c r="N301" s="14"/>
      <c r="O301" s="98"/>
      <c r="P301" s="96"/>
      <c r="Q301" s="15"/>
      <c r="R301" s="96"/>
      <c r="S301" s="15"/>
      <c r="T301" s="15"/>
      <c r="U301" s="15"/>
      <c r="V301" s="15"/>
      <c r="W301" s="15"/>
      <c r="X301" s="97"/>
      <c r="Y301" s="16"/>
      <c r="Z301" s="15"/>
      <c r="AA301" s="15"/>
      <c r="AB301" s="96"/>
      <c r="AC301" s="97"/>
      <c r="AD301" s="15"/>
      <c r="AE301" s="15"/>
      <c r="AF301" s="15"/>
      <c r="AG301" s="15"/>
      <c r="AH301" s="15"/>
      <c r="AI301" s="15"/>
      <c r="AJ301" s="15"/>
      <c r="AK301" s="12"/>
      <c r="AL301" s="12"/>
      <c r="AM301" s="12"/>
      <c r="AN301" s="218"/>
      <c r="AO301" s="219"/>
      <c r="AP301" s="12"/>
      <c r="AQ301" s="12"/>
      <c r="AR301" s="12"/>
      <c r="AS301" s="12"/>
      <c r="AT301" s="12"/>
      <c r="AU301" s="12"/>
      <c r="AV301" s="12"/>
      <c r="AW301" s="607"/>
      <c r="AX301" s="607"/>
      <c r="AY301" s="12"/>
      <c r="AZ301" s="12"/>
      <c r="BA301" s="145">
        <f>SUMIFS('15'!$F:$F,'15'!$N:$N,'14'!BA$6,'15'!$M:$M,'14'!$D301)</f>
        <v>0</v>
      </c>
      <c r="BB301" s="146">
        <f>SUMIFS('15'!$F:$F,'15'!$N:$N,'14'!BB$6,'15'!$M:$M,'14'!$D301)</f>
        <v>0</v>
      </c>
      <c r="BC301" s="146">
        <f>SUMIFS('15'!$F:$F,'15'!$N:$N,'14'!BC$6,'15'!$M:$M,'14'!$D301)</f>
        <v>0</v>
      </c>
      <c r="BD301" s="146">
        <f>SUMIFS('15'!$J:$J,'15'!$M:$M,'14'!$D301)</f>
        <v>0</v>
      </c>
      <c r="BE301" s="146">
        <f>SUMIFS('15'!$K:$K,'15'!$M:$M,'14'!$D301)</f>
        <v>0</v>
      </c>
      <c r="BF301" s="220"/>
      <c r="BG301" s="220"/>
      <c r="BH301" s="220"/>
      <c r="BI301" s="220"/>
      <c r="BJ301" s="220"/>
      <c r="BK301" s="220"/>
      <c r="BL301" s="220"/>
      <c r="BM301" s="220"/>
      <c r="BN301" s="220"/>
      <c r="BO301" s="220"/>
      <c r="BP301" s="221"/>
      <c r="BQ301" s="291">
        <f t="shared" si="7"/>
        <v>0</v>
      </c>
    </row>
    <row r="302" spans="1:69" x14ac:dyDescent="0.2">
      <c r="A302" s="467" t="str">
        <f>'0'!$A$4</f>
        <v>………………..</v>
      </c>
      <c r="B302" s="560">
        <f>'0'!$A$2</f>
        <v>46112</v>
      </c>
      <c r="C302" s="341" t="s">
        <v>1244</v>
      </c>
      <c r="D302" s="195"/>
      <c r="E302" s="14"/>
      <c r="F302" s="23"/>
      <c r="G302" s="14"/>
      <c r="H302" s="14"/>
      <c r="I302" s="14"/>
      <c r="J302" s="14"/>
      <c r="K302" s="14"/>
      <c r="L302" s="14"/>
      <c r="M302" s="14"/>
      <c r="N302" s="14"/>
      <c r="O302" s="98"/>
      <c r="P302" s="96"/>
      <c r="Q302" s="15"/>
      <c r="R302" s="96"/>
      <c r="S302" s="15"/>
      <c r="T302" s="15"/>
      <c r="U302" s="15"/>
      <c r="V302" s="15"/>
      <c r="W302" s="15"/>
      <c r="X302" s="97"/>
      <c r="Y302" s="16"/>
      <c r="Z302" s="15"/>
      <c r="AA302" s="15"/>
      <c r="AB302" s="96"/>
      <c r="AC302" s="97"/>
      <c r="AD302" s="15"/>
      <c r="AE302" s="15"/>
      <c r="AF302" s="15"/>
      <c r="AG302" s="15"/>
      <c r="AH302" s="15"/>
      <c r="AI302" s="15"/>
      <c r="AJ302" s="15"/>
      <c r="AK302" s="12"/>
      <c r="AL302" s="12"/>
      <c r="AM302" s="12"/>
      <c r="AN302" s="218"/>
      <c r="AO302" s="219"/>
      <c r="AP302" s="12"/>
      <c r="AQ302" s="12"/>
      <c r="AR302" s="12"/>
      <c r="AS302" s="12"/>
      <c r="AT302" s="12"/>
      <c r="AU302" s="12"/>
      <c r="AV302" s="12"/>
      <c r="AW302" s="607"/>
      <c r="AX302" s="607"/>
      <c r="AY302" s="12"/>
      <c r="AZ302" s="12"/>
      <c r="BA302" s="145">
        <f>SUMIFS('15'!$F:$F,'15'!$N:$N,'14'!BA$6,'15'!$M:$M,'14'!$D302)</f>
        <v>0</v>
      </c>
      <c r="BB302" s="146">
        <f>SUMIFS('15'!$F:$F,'15'!$N:$N,'14'!BB$6,'15'!$M:$M,'14'!$D302)</f>
        <v>0</v>
      </c>
      <c r="BC302" s="146">
        <f>SUMIFS('15'!$F:$F,'15'!$N:$N,'14'!BC$6,'15'!$M:$M,'14'!$D302)</f>
        <v>0</v>
      </c>
      <c r="BD302" s="146">
        <f>SUMIFS('15'!$J:$J,'15'!$M:$M,'14'!$D302)</f>
        <v>0</v>
      </c>
      <c r="BE302" s="146">
        <f>SUMIFS('15'!$K:$K,'15'!$M:$M,'14'!$D302)</f>
        <v>0</v>
      </c>
      <c r="BF302" s="220"/>
      <c r="BG302" s="220"/>
      <c r="BH302" s="220"/>
      <c r="BI302" s="220"/>
      <c r="BJ302" s="220"/>
      <c r="BK302" s="220"/>
      <c r="BL302" s="220"/>
      <c r="BM302" s="220"/>
      <c r="BN302" s="220"/>
      <c r="BO302" s="220"/>
      <c r="BP302" s="221"/>
      <c r="BQ302" s="291">
        <f t="shared" si="7"/>
        <v>0</v>
      </c>
    </row>
    <row r="303" spans="1:69" x14ac:dyDescent="0.2">
      <c r="W303" s="263"/>
    </row>
  </sheetData>
  <sheetProtection algorithmName="SHA-512" hashValue="EkpD/47oZ4yivIeZS5P7y/dJAJu1nzWPnbEKH3ohpydgP8UOilHNNeIUqzCmzkNmrzNU9/LC2zpjQXa40ZBfeg==" saltValue="qLMOqxnrfCh1UmGpbiB6Gw==" spinCount="100000" sheet="1" autoFilter="0"/>
  <autoFilter ref="A7:BR302"/>
  <mergeCells count="32">
    <mergeCell ref="AU5:AU6"/>
    <mergeCell ref="AO4:AZ4"/>
    <mergeCell ref="AY5:AY6"/>
    <mergeCell ref="AO5:AO6"/>
    <mergeCell ref="AG4:AN4"/>
    <mergeCell ref="AG5:AJ5"/>
    <mergeCell ref="AZ5:AZ6"/>
    <mergeCell ref="AK5:AN5"/>
    <mergeCell ref="AT5:AT6"/>
    <mergeCell ref="AP5:AS5"/>
    <mergeCell ref="AV5:AX5"/>
    <mergeCell ref="D4:N5"/>
    <mergeCell ref="AD4:AF4"/>
    <mergeCell ref="AA5:AA6"/>
    <mergeCell ref="Y4:AC4"/>
    <mergeCell ref="AC5:AC6"/>
    <mergeCell ref="S5:X5"/>
    <mergeCell ref="Y5:Y6"/>
    <mergeCell ref="AB5:AB6"/>
    <mergeCell ref="Z5:Z6"/>
    <mergeCell ref="O4:X4"/>
    <mergeCell ref="O5:P5"/>
    <mergeCell ref="Q5:R5"/>
    <mergeCell ref="AD5:AD6"/>
    <mergeCell ref="AE5:AE6"/>
    <mergeCell ref="AF5:AF6"/>
    <mergeCell ref="BP5:BP6"/>
    <mergeCell ref="BG5:BM5"/>
    <mergeCell ref="BO5:BO6"/>
    <mergeCell ref="BA4:BP4"/>
    <mergeCell ref="BN5:BN6"/>
    <mergeCell ref="BA5:BF5"/>
  </mergeCells>
  <conditionalFormatting sqref="T9">
    <cfRule type="expression" dxfId="8" priority="1">
      <formula>AND($D10&lt;&gt;0,$T9=0)</formula>
    </cfRule>
  </conditionalFormatting>
  <conditionalFormatting sqref="AO8:AP8">
    <cfRule type="cellIs" dxfId="7" priority="13" operator="equal">
      <formula>"OK"</formula>
    </cfRule>
  </conditionalFormatting>
  <conditionalFormatting sqref="AR8:AU8">
    <cfRule type="cellIs" dxfId="6" priority="15" operator="equal">
      <formula>"OK"</formula>
    </cfRule>
  </conditionalFormatting>
  <conditionalFormatting sqref="AZ8:BE8">
    <cfRule type="cellIs" dxfId="5" priority="10" operator="equal">
      <formula>"OK"</formula>
    </cfRule>
  </conditionalFormatting>
  <conditionalFormatting sqref="BN8:BO8">
    <cfRule type="cellIs" dxfId="4" priority="4" operator="equal">
      <formula>"OK"</formula>
    </cfRule>
  </conditionalFormatting>
  <conditionalFormatting sqref="BQ9">
    <cfRule type="cellIs" dxfId="3" priority="3" operator="greaterThan">
      <formula>0</formula>
    </cfRule>
  </conditionalFormatting>
  <dataValidations count="4">
    <dataValidation type="list" allowBlank="1" showInputMessage="1" showErrorMessage="1" sqref="E10:E302">
      <formula1>zvena</formula1>
    </dataValidation>
    <dataValidation type="list" allowBlank="1" showInputMessage="1" showErrorMessage="1" sqref="I10:I302 G10:G302 K10:K302 M10:M302">
      <formula1>specialnosti</formula1>
    </dataValidation>
    <dataValidation type="list" allowBlank="1" showInputMessage="1" showErrorMessage="1" sqref="J10:J302 H10:H302 N10:N302 L10:L302">
      <formula1>nivo</formula1>
    </dataValidation>
    <dataValidation type="list" allowBlank="1" showInputMessage="1" showErrorMessage="1" sqref="Y10:Y302">
      <formula1>deinosti</formula1>
    </dataValidation>
  </dataValidations>
  <pageMargins left="0.31496062992125984" right="0.31496062992125984" top="0.35433070866141736" bottom="0.35433070866141736" header="0.31496062992125984" footer="0.31496062992125984"/>
  <pageSetup paperSize="9" scale="52" fitToWidth="3" fitToHeight="6" orientation="landscape" r:id="rId1"/>
  <colBreaks count="1" manualBreakCount="1">
    <brk id="29" max="302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10003"/>
  <sheetViews>
    <sheetView showGridLines="0" zoomScaleNormal="100" zoomScaleSheetLayoutView="100" workbookViewId="0">
      <pane xSplit="2" ySplit="8" topLeftCell="D9" activePane="bottomRight" state="frozen"/>
      <selection activeCell="C25" sqref="C25:D25"/>
      <selection pane="topRight" activeCell="C25" sqref="C25:D25"/>
      <selection pane="bottomLeft" activeCell="C25" sqref="C25:D25"/>
      <selection pane="bottomRight" activeCell="G9" sqref="G9"/>
    </sheetView>
  </sheetViews>
  <sheetFormatPr defaultColWidth="9.140625" defaultRowHeight="12.75" x14ac:dyDescent="0.2"/>
  <cols>
    <col min="1" max="1" width="14.42578125" style="36" hidden="1" customWidth="1"/>
    <col min="2" max="2" width="7.85546875" style="36" hidden="1" customWidth="1"/>
    <col min="3" max="3" width="6.140625" style="36" hidden="1" customWidth="1"/>
    <col min="4" max="4" width="24.28515625" style="36" customWidth="1"/>
    <col min="5" max="5" width="9.140625" style="127"/>
    <col min="6" max="6" width="13" style="201" customWidth="1"/>
    <col min="7" max="7" width="13.5703125" style="36" customWidth="1"/>
    <col min="8" max="9" width="9.140625" style="127"/>
    <col min="10" max="11" width="11.28515625" style="36" customWidth="1"/>
    <col min="12" max="12" width="9.42578125" style="154" customWidth="1"/>
    <col min="13" max="13" width="11.85546875" style="75" customWidth="1"/>
    <col min="14" max="14" width="9" style="36" customWidth="1"/>
    <col min="15" max="15" width="19.140625" style="36" customWidth="1"/>
    <col min="16" max="16" width="9.140625" style="36"/>
    <col min="17" max="17" width="72.140625" style="36" customWidth="1"/>
    <col min="18" max="16384" width="9.140625" style="36"/>
  </cols>
  <sheetData>
    <row r="1" spans="1:17" ht="33.75" customHeight="1" x14ac:dyDescent="0.2">
      <c r="A1" s="68"/>
      <c r="B1" s="68"/>
      <c r="C1" s="68"/>
      <c r="D1" s="841" t="str">
        <f>"Т15 ДЕЙНОСТ ПО КП, АПР И КПР С МАПИРАНИ КЪМ НЕЯ ДОПЪЛНИТЕЛНО ЗАПЛАТЕНИ МЕДИЦИНСКИ ИЗДЕЛИЯ И ЛЕКАРСТВЕНИ ПРОДУКТИ ПО ДОГОВОРА С НЗОК "&amp;'0'!K6&amp;" ОТ "&amp;TEXT(DATE(YEAR(B9),1,1),"DD-MM-YYYY")&amp;" ДО "&amp;TEXT(B9,"DD-MM-YYYY")</f>
        <v>Т15 ДЕЙНОСТ ПО КП, АПР И КПР С МАПИРАНИ КЪМ НЕЯ ДОПЪЛНИТЕЛНО ЗАПЛАТЕНИ МЕДИЦИНСКИ ИЗДЕЛИЯ И ЛЕКАРСТВЕНИ ПРОДУКТИ ПО ДОГОВОРА С НЗОК  ОТ 01-01-2026 ДО 31-03-2026</v>
      </c>
      <c r="E1" s="841"/>
      <c r="F1" s="841"/>
      <c r="G1" s="841"/>
      <c r="H1" s="841"/>
      <c r="I1" s="841"/>
      <c r="J1" s="841"/>
      <c r="K1" s="841"/>
      <c r="L1" s="841"/>
      <c r="M1" s="841"/>
      <c r="N1" s="842" t="s">
        <v>785</v>
      </c>
      <c r="O1" s="842"/>
      <c r="Q1" s="843" t="s">
        <v>929</v>
      </c>
    </row>
    <row r="2" spans="1:17" ht="9.75" customHeight="1" x14ac:dyDescent="0.2">
      <c r="A2" s="68"/>
      <c r="B2" s="68"/>
      <c r="C2" s="68"/>
      <c r="D2" s="177"/>
      <c r="E2" s="177"/>
      <c r="F2" s="198"/>
      <c r="G2" s="177"/>
      <c r="H2" s="177"/>
      <c r="I2" s="177"/>
      <c r="J2" s="177"/>
      <c r="K2" s="177"/>
      <c r="L2" s="177"/>
      <c r="M2" s="177"/>
      <c r="N2" s="178"/>
      <c r="O2" s="178"/>
      <c r="Q2" s="844"/>
    </row>
    <row r="3" spans="1:17" ht="9.75" customHeight="1" x14ac:dyDescent="0.2">
      <c r="A3" s="68"/>
      <c r="B3" s="68"/>
      <c r="C3" s="68"/>
      <c r="D3" s="177"/>
      <c r="E3" s="177"/>
      <c r="F3" s="198"/>
      <c r="G3" s="177"/>
      <c r="H3" s="177"/>
      <c r="I3" s="177"/>
      <c r="J3" s="177"/>
      <c r="K3" s="177"/>
      <c r="L3" s="177"/>
      <c r="M3" s="177"/>
      <c r="N3" s="178"/>
      <c r="O3" s="178"/>
      <c r="Q3" s="844"/>
    </row>
    <row r="4" spans="1:17" s="6" customFormat="1" ht="51" customHeight="1" x14ac:dyDescent="0.25">
      <c r="A4" s="6" t="s">
        <v>341</v>
      </c>
      <c r="B4" s="6" t="s">
        <v>342</v>
      </c>
      <c r="D4" s="147" t="s">
        <v>592</v>
      </c>
      <c r="E4" s="148" t="s">
        <v>591</v>
      </c>
      <c r="F4" s="134" t="s">
        <v>1308</v>
      </c>
      <c r="G4" s="147" t="s">
        <v>590</v>
      </c>
      <c r="H4" s="148" t="s">
        <v>318</v>
      </c>
      <c r="I4" s="148" t="s">
        <v>605</v>
      </c>
      <c r="J4" s="147" t="s">
        <v>1306</v>
      </c>
      <c r="K4" s="327" t="s">
        <v>1307</v>
      </c>
      <c r="L4" s="149" t="s">
        <v>602</v>
      </c>
      <c r="M4" s="150" t="s">
        <v>589</v>
      </c>
      <c r="N4" s="147" t="s">
        <v>784</v>
      </c>
      <c r="O4" s="147" t="s">
        <v>666</v>
      </c>
      <c r="Q4" s="844"/>
    </row>
    <row r="5" spans="1:17" s="6" customFormat="1" ht="26.25" customHeight="1" x14ac:dyDescent="0.2">
      <c r="A5" s="36" t="str">
        <f>'0'!$A$4</f>
        <v>………………..</v>
      </c>
      <c r="B5" s="37">
        <f>'0'!$A$2</f>
        <v>46112</v>
      </c>
      <c r="C5" s="37" t="s">
        <v>1243</v>
      </c>
      <c r="D5" s="190" t="s">
        <v>635</v>
      </c>
      <c r="E5" s="191" t="s">
        <v>636</v>
      </c>
      <c r="F5" s="199" t="s">
        <v>900</v>
      </c>
      <c r="G5" s="190" t="s">
        <v>901</v>
      </c>
      <c r="H5" s="191" t="s">
        <v>902</v>
      </c>
      <c r="I5" s="191" t="s">
        <v>903</v>
      </c>
      <c r="J5" s="190" t="s">
        <v>904</v>
      </c>
      <c r="K5" s="190" t="s">
        <v>905</v>
      </c>
      <c r="L5" s="192" t="s">
        <v>906</v>
      </c>
      <c r="M5" s="192" t="s">
        <v>640</v>
      </c>
      <c r="N5" s="190" t="s">
        <v>645</v>
      </c>
      <c r="O5" s="190" t="s">
        <v>646</v>
      </c>
      <c r="Q5" s="844"/>
    </row>
    <row r="6" spans="1:17" s="6" customFormat="1" ht="12.75" customHeight="1" x14ac:dyDescent="0.2">
      <c r="A6" s="36" t="str">
        <f>'0'!$A$4</f>
        <v>………………..</v>
      </c>
      <c r="B6" s="37">
        <f>'0'!$A$2</f>
        <v>46112</v>
      </c>
      <c r="C6" s="37" t="s">
        <v>1243</v>
      </c>
      <c r="D6" s="328"/>
      <c r="E6" s="151"/>
      <c r="F6" s="200">
        <f>SUMIFS($F$9:$F$10003,$N$9:$N$10003,G6)</f>
        <v>0</v>
      </c>
      <c r="G6" s="328" t="s">
        <v>593</v>
      </c>
      <c r="H6" s="143">
        <f>SUMIFS($H$9:$H$10003,$N$9:$N$10003,G6)-SUMIFS(H9:H10003,G9:G10003,"КП АПр99")</f>
        <v>0</v>
      </c>
      <c r="I6" s="143">
        <f>SUMIFS($I$9:$I$10003,$N$9:$N$10003,G6)</f>
        <v>0</v>
      </c>
      <c r="J6" s="143">
        <f>SUMIFS($J$9:$J$10003,$N$9:$N$10003,G6)</f>
        <v>0</v>
      </c>
      <c r="K6" s="143">
        <f>SUMIFS($K$9:$K$10003,$N$9:$N$10003,G6)</f>
        <v>0</v>
      </c>
      <c r="L6" s="152"/>
      <c r="M6" s="152"/>
      <c r="N6" s="328"/>
      <c r="O6" s="328"/>
      <c r="Q6" s="844"/>
    </row>
    <row r="7" spans="1:17" s="6" customFormat="1" ht="12.75" customHeight="1" x14ac:dyDescent="0.2">
      <c r="A7" s="36" t="str">
        <f>'0'!$A$4</f>
        <v>………………..</v>
      </c>
      <c r="B7" s="37">
        <f>'0'!$A$2</f>
        <v>46112</v>
      </c>
      <c r="C7" s="37" t="s">
        <v>1243</v>
      </c>
      <c r="D7" s="328"/>
      <c r="E7" s="151"/>
      <c r="F7" s="200">
        <f>SUMIFS($F$9:$F$10003,$N$9:$N$10003,G7)</f>
        <v>0</v>
      </c>
      <c r="G7" s="328" t="s">
        <v>594</v>
      </c>
      <c r="H7" s="143">
        <f>SUMIFS($H$9:$H$10003,$N$9:$N$10003,G7)</f>
        <v>0</v>
      </c>
      <c r="I7" s="143">
        <f>SUMIFS($I$9:$I$10003,$N$9:$N$10003,G7)</f>
        <v>0</v>
      </c>
      <c r="J7" s="143">
        <f>SUMIFS($J$9:$J$10003,$N$9:$N$10003,G7)</f>
        <v>0</v>
      </c>
      <c r="K7" s="143">
        <f>SUMIFS($K$9:$K$10003,$N$9:$N$10003,G7)</f>
        <v>0</v>
      </c>
      <c r="L7" s="152"/>
      <c r="M7" s="153"/>
      <c r="N7" s="328"/>
      <c r="O7" s="43" t="str">
        <f>IF(COUNTIFS($O$9:$O$10003,"#N/A")=0,"OK",COUNTIFS($O$9:$O$10003,"#N/A")&amp;" Невъведени звена")</f>
        <v>OK</v>
      </c>
      <c r="Q7" s="845"/>
    </row>
    <row r="8" spans="1:17" s="6" customFormat="1" ht="12.75" customHeight="1" x14ac:dyDescent="0.2">
      <c r="A8" s="36" t="str">
        <f>'0'!$A$4</f>
        <v>………………..</v>
      </c>
      <c r="B8" s="37">
        <f>'0'!$A$2</f>
        <v>46112</v>
      </c>
      <c r="C8" s="37" t="s">
        <v>1243</v>
      </c>
      <c r="D8" s="328"/>
      <c r="E8" s="151"/>
      <c r="F8" s="200">
        <f>SUMIFS($F$9:$F$10003,$N$9:$N$10003,G8)</f>
        <v>0</v>
      </c>
      <c r="G8" s="328" t="s">
        <v>595</v>
      </c>
      <c r="H8" s="143">
        <f>SUMIFS($H$9:$H$10003,$N$9:$N$10003,G8)</f>
        <v>0</v>
      </c>
      <c r="I8" s="143">
        <f>SUMIFS($I$9:$I$10003,$N$9:$N$10003,G8)</f>
        <v>0</v>
      </c>
      <c r="J8" s="143">
        <f>SUMIFS($J$9:$J$10003,$N$9:$N$10003,G8)</f>
        <v>0</v>
      </c>
      <c r="K8" s="143">
        <f>SUMIFS($K$9:$K$10003,$N$9:$N$10003,G8)</f>
        <v>0</v>
      </c>
      <c r="L8" s="152"/>
      <c r="M8" s="153"/>
      <c r="N8" s="328"/>
      <c r="O8" s="328"/>
    </row>
    <row r="9" spans="1:17" ht="12.75" customHeight="1" x14ac:dyDescent="0.2">
      <c r="A9" s="36" t="str">
        <f>'0'!$A$4</f>
        <v>………………..</v>
      </c>
      <c r="B9" s="37">
        <f>'0'!$A$2</f>
        <v>46112</v>
      </c>
      <c r="C9" s="37" t="s">
        <v>1243</v>
      </c>
      <c r="D9" s="119" t="str">
        <f>IF(G9="","",VLOOKUP(G9,номенклатури!R:T,2,0))</f>
        <v/>
      </c>
      <c r="E9" s="365" t="str">
        <f>IF(G9="","",VLOOKUP(G9,номенклатури!R:T,3,0))</f>
        <v/>
      </c>
      <c r="F9" s="159" t="str">
        <f>IF(G9="","",IF(ISERROR(VLOOKUP(G9,номенклатури!V:V,1,0)),E9*H9,E9*I9))</f>
        <v/>
      </c>
      <c r="G9" s="14"/>
      <c r="H9" s="15"/>
      <c r="I9" s="15"/>
      <c r="J9" s="15"/>
      <c r="K9" s="15"/>
      <c r="L9" s="217"/>
      <c r="M9" s="22"/>
      <c r="N9" s="119" t="str">
        <f>IF(G9="","",VLOOKUP(G9,номенклатури!R:U,4,0))</f>
        <v/>
      </c>
      <c r="O9" s="119" t="str">
        <f>IF(M9="","",VLOOKUP(M9,'14'!D:D,1,0))</f>
        <v/>
      </c>
      <c r="Q9" s="344"/>
    </row>
    <row r="10" spans="1:17" ht="12.75" customHeight="1" x14ac:dyDescent="0.2">
      <c r="A10" s="36" t="str">
        <f>'0'!$A$4</f>
        <v>………………..</v>
      </c>
      <c r="B10" s="37">
        <f>'0'!$A$2</f>
        <v>46112</v>
      </c>
      <c r="C10" s="37" t="s">
        <v>1243</v>
      </c>
      <c r="D10" s="119" t="str">
        <f>IF(G10="","",VLOOKUP(G10,номенклатури!R:T,2,0))</f>
        <v/>
      </c>
      <c r="E10" s="365" t="str">
        <f>IF(G10="","",VLOOKUP(G10,номенклатури!R:T,3,0))</f>
        <v/>
      </c>
      <c r="F10" s="159" t="str">
        <f>IF(G10="","",IF(ISERROR(VLOOKUP(G10,номенклатури!V:V,1,0)),E10*H10,E10*I10))</f>
        <v/>
      </c>
      <c r="G10" s="14"/>
      <c r="H10" s="15"/>
      <c r="I10" s="15"/>
      <c r="J10" s="15"/>
      <c r="K10" s="15"/>
      <c r="L10" s="217"/>
      <c r="M10" s="22"/>
      <c r="N10" s="119" t="str">
        <f>IF(G10="","",VLOOKUP(G10,номенклатури!R:U,4,0))</f>
        <v/>
      </c>
      <c r="O10" s="119" t="str">
        <f>IF(M10="","",VLOOKUP(M10,'14'!D:D,1,0))</f>
        <v/>
      </c>
      <c r="Q10" s="344"/>
    </row>
    <row r="11" spans="1:17" ht="12.75" customHeight="1" x14ac:dyDescent="0.2">
      <c r="A11" s="36" t="str">
        <f>'0'!$A$4</f>
        <v>………………..</v>
      </c>
      <c r="B11" s="37">
        <f>'0'!$A$2</f>
        <v>46112</v>
      </c>
      <c r="C11" s="37" t="s">
        <v>1243</v>
      </c>
      <c r="D11" s="119" t="str">
        <f>IF(G11="","",VLOOKUP(G11,номенклатури!R:T,2,0))</f>
        <v/>
      </c>
      <c r="E11" s="365" t="str">
        <f>IF(G11="","",VLOOKUP(G11,номенклатури!R:T,3,0))</f>
        <v/>
      </c>
      <c r="F11" s="159" t="str">
        <f>IF(G11="","",IF(ISERROR(VLOOKUP(G11,номенклатури!V:V,1,0)),E11*H11,E11*I11))</f>
        <v/>
      </c>
      <c r="G11" s="14"/>
      <c r="H11" s="15"/>
      <c r="I11" s="15"/>
      <c r="J11" s="15"/>
      <c r="K11" s="15"/>
      <c r="L11" s="217"/>
      <c r="M11" s="22"/>
      <c r="N11" s="119" t="str">
        <f>IF(G11="","",VLOOKUP(G11,номенклатури!R:U,4,0))</f>
        <v/>
      </c>
      <c r="O11" s="119" t="str">
        <f>IF(M11="","",VLOOKUP(M11,'14'!D:D,1,0))</f>
        <v/>
      </c>
      <c r="Q11" s="344"/>
    </row>
    <row r="12" spans="1:17" ht="12.75" customHeight="1" x14ac:dyDescent="0.2">
      <c r="A12" s="36" t="str">
        <f>'0'!$A$4</f>
        <v>………………..</v>
      </c>
      <c r="B12" s="37">
        <f>'0'!$A$2</f>
        <v>46112</v>
      </c>
      <c r="C12" s="37" t="s">
        <v>1243</v>
      </c>
      <c r="D12" s="119" t="str">
        <f>IF(G12="","",VLOOKUP(G12,номенклатури!R:T,2,0))</f>
        <v/>
      </c>
      <c r="E12" s="365" t="str">
        <f>IF(G12="","",VLOOKUP(G12,номенклатури!R:T,3,0))</f>
        <v/>
      </c>
      <c r="F12" s="159" t="str">
        <f>IF(G12="","",IF(ISERROR(VLOOKUP(G12,номенклатури!V:V,1,0)),E12*H12,E12*I12))</f>
        <v/>
      </c>
      <c r="G12" s="14"/>
      <c r="H12" s="15"/>
      <c r="I12" s="15"/>
      <c r="J12" s="15"/>
      <c r="K12" s="15"/>
      <c r="L12" s="217"/>
      <c r="M12" s="22"/>
      <c r="N12" s="119" t="str">
        <f>IF(G12="","",VLOOKUP(G12,номенклатури!R:U,4,0))</f>
        <v/>
      </c>
      <c r="O12" s="119" t="str">
        <f>IF(M12="","",VLOOKUP(M12,'14'!D:D,1,0))</f>
        <v/>
      </c>
      <c r="Q12" s="344"/>
    </row>
    <row r="13" spans="1:17" ht="12.75" customHeight="1" x14ac:dyDescent="0.2">
      <c r="A13" s="36" t="str">
        <f>'0'!$A$4</f>
        <v>………………..</v>
      </c>
      <c r="B13" s="37">
        <f>'0'!$A$2</f>
        <v>46112</v>
      </c>
      <c r="C13" s="37" t="s">
        <v>1243</v>
      </c>
      <c r="D13" s="119" t="str">
        <f>IF(G13="","",VLOOKUP(G13,номенклатури!R:T,2,0))</f>
        <v/>
      </c>
      <c r="E13" s="365" t="str">
        <f>IF(G13="","",VLOOKUP(G13,номенклатури!R:T,3,0))</f>
        <v/>
      </c>
      <c r="F13" s="159" t="str">
        <f>IF(G13="","",IF(ISERROR(VLOOKUP(G13,номенклатури!V:V,1,0)),E13*H13,E13*I13))</f>
        <v/>
      </c>
      <c r="G13" s="14"/>
      <c r="H13" s="15"/>
      <c r="I13" s="15"/>
      <c r="J13" s="15"/>
      <c r="K13" s="15"/>
      <c r="L13" s="217"/>
      <c r="M13" s="22"/>
      <c r="N13" s="119" t="str">
        <f>IF(G13="","",VLOOKUP(G13,номенклатури!R:U,4,0))</f>
        <v/>
      </c>
      <c r="O13" s="119" t="str">
        <f>IF(M13="","",VLOOKUP(M13,'14'!D:D,1,0))</f>
        <v/>
      </c>
      <c r="Q13" s="344"/>
    </row>
    <row r="14" spans="1:17" ht="12.75" customHeight="1" x14ac:dyDescent="0.2">
      <c r="A14" s="36" t="str">
        <f>'0'!$A$4</f>
        <v>………………..</v>
      </c>
      <c r="B14" s="37">
        <f>'0'!$A$2</f>
        <v>46112</v>
      </c>
      <c r="C14" s="37" t="s">
        <v>1243</v>
      </c>
      <c r="D14" s="119" t="str">
        <f>IF(G14="","",VLOOKUP(G14,номенклатури!R:T,2,0))</f>
        <v/>
      </c>
      <c r="E14" s="365" t="str">
        <f>IF(G14="","",VLOOKUP(G14,номенклатури!R:T,3,0))</f>
        <v/>
      </c>
      <c r="F14" s="159" t="str">
        <f>IF(G14="","",IF(ISERROR(VLOOKUP(G14,номенклатури!V:V,1,0)),E14*H14,E14*I14))</f>
        <v/>
      </c>
      <c r="G14" s="14"/>
      <c r="H14" s="15"/>
      <c r="I14" s="15"/>
      <c r="J14" s="15"/>
      <c r="K14" s="15"/>
      <c r="L14" s="217"/>
      <c r="M14" s="22"/>
      <c r="N14" s="119" t="str">
        <f>IF(G14="","",VLOOKUP(G14,номенклатури!R:U,4,0))</f>
        <v/>
      </c>
      <c r="O14" s="119" t="str">
        <f>IF(M14="","",VLOOKUP(M14,'14'!D:D,1,0))</f>
        <v/>
      </c>
      <c r="Q14" s="344"/>
    </row>
    <row r="15" spans="1:17" ht="12.75" customHeight="1" x14ac:dyDescent="0.2">
      <c r="A15" s="36" t="str">
        <f>'0'!$A$4</f>
        <v>………………..</v>
      </c>
      <c r="B15" s="37">
        <f>'0'!$A$2</f>
        <v>46112</v>
      </c>
      <c r="C15" s="37" t="s">
        <v>1243</v>
      </c>
      <c r="D15" s="119" t="str">
        <f>IF(G15="","",VLOOKUP(G15,номенклатури!R:T,2,0))</f>
        <v/>
      </c>
      <c r="E15" s="365" t="str">
        <f>IF(G15="","",VLOOKUP(G15,номенклатури!R:T,3,0))</f>
        <v/>
      </c>
      <c r="F15" s="159" t="str">
        <f>IF(G15="","",IF(ISERROR(VLOOKUP(G15,номенклатури!V:V,1,0)),E15*H15,E15*I15))</f>
        <v/>
      </c>
      <c r="G15" s="14"/>
      <c r="H15" s="15"/>
      <c r="I15" s="15"/>
      <c r="J15" s="15"/>
      <c r="K15" s="15"/>
      <c r="L15" s="217"/>
      <c r="M15" s="22"/>
      <c r="N15" s="119" t="str">
        <f>IF(G15="","",VLOOKUP(G15,номенклатури!R:U,4,0))</f>
        <v/>
      </c>
      <c r="O15" s="119" t="str">
        <f>IF(M15="","",VLOOKUP(M15,'14'!D:D,1,0))</f>
        <v/>
      </c>
      <c r="Q15" s="344"/>
    </row>
    <row r="16" spans="1:17" ht="12.75" customHeight="1" x14ac:dyDescent="0.2">
      <c r="A16" s="36" t="str">
        <f>'0'!$A$4</f>
        <v>………………..</v>
      </c>
      <c r="B16" s="37">
        <f>'0'!$A$2</f>
        <v>46112</v>
      </c>
      <c r="C16" s="37" t="s">
        <v>1243</v>
      </c>
      <c r="D16" s="119" t="str">
        <f>IF(G16="","",VLOOKUP(G16,номенклатури!R:T,2,0))</f>
        <v/>
      </c>
      <c r="E16" s="365" t="str">
        <f>IF(G16="","",VLOOKUP(G16,номенклатури!R:T,3,0))</f>
        <v/>
      </c>
      <c r="F16" s="159" t="str">
        <f>IF(G16="","",IF(ISERROR(VLOOKUP(G16,номенклатури!V:V,1,0)),E16*H16,E16*I16))</f>
        <v/>
      </c>
      <c r="G16" s="14"/>
      <c r="H16" s="15"/>
      <c r="I16" s="15"/>
      <c r="J16" s="15"/>
      <c r="K16" s="15"/>
      <c r="L16" s="217"/>
      <c r="M16" s="22"/>
      <c r="N16" s="119" t="str">
        <f>IF(G16="","",VLOOKUP(G16,номенклатури!R:U,4,0))</f>
        <v/>
      </c>
      <c r="O16" s="119" t="str">
        <f>IF(M16="","",VLOOKUP(M16,'14'!D:D,1,0))</f>
        <v/>
      </c>
      <c r="Q16" s="344"/>
    </row>
    <row r="17" spans="1:17" ht="12.75" customHeight="1" x14ac:dyDescent="0.2">
      <c r="A17" s="36" t="str">
        <f>'0'!$A$4</f>
        <v>………………..</v>
      </c>
      <c r="B17" s="37">
        <f>'0'!$A$2</f>
        <v>46112</v>
      </c>
      <c r="C17" s="37" t="s">
        <v>1243</v>
      </c>
      <c r="D17" s="119" t="str">
        <f>IF(G17="","",VLOOKUP(G17,номенклатури!R:T,2,0))</f>
        <v/>
      </c>
      <c r="E17" s="365" t="str">
        <f>IF(G17="","",VLOOKUP(G17,номенклатури!R:T,3,0))</f>
        <v/>
      </c>
      <c r="F17" s="159" t="str">
        <f>IF(G17="","",IF(ISERROR(VLOOKUP(G17,номенклатури!V:V,1,0)),E17*H17,E17*I17))</f>
        <v/>
      </c>
      <c r="G17" s="14"/>
      <c r="H17" s="15"/>
      <c r="I17" s="15"/>
      <c r="J17" s="15"/>
      <c r="K17" s="15"/>
      <c r="L17" s="217"/>
      <c r="M17" s="22"/>
      <c r="N17" s="119" t="str">
        <f>IF(G17="","",VLOOKUP(G17,номенклатури!R:U,4,0))</f>
        <v/>
      </c>
      <c r="O17" s="119" t="str">
        <f>IF(M17="","",VLOOKUP(M17,'14'!D:D,1,0))</f>
        <v/>
      </c>
      <c r="Q17" s="344"/>
    </row>
    <row r="18" spans="1:17" ht="12.75" customHeight="1" x14ac:dyDescent="0.2">
      <c r="A18" s="36" t="str">
        <f>'0'!$A$4</f>
        <v>………………..</v>
      </c>
      <c r="B18" s="37">
        <f>'0'!$A$2</f>
        <v>46112</v>
      </c>
      <c r="C18" s="37" t="s">
        <v>1243</v>
      </c>
      <c r="D18" s="119" t="str">
        <f>IF(G18="","",VLOOKUP(G18,номенклатури!R:T,2,0))</f>
        <v/>
      </c>
      <c r="E18" s="365" t="str">
        <f>IF(G18="","",VLOOKUP(G18,номенклатури!R:T,3,0))</f>
        <v/>
      </c>
      <c r="F18" s="159" t="str">
        <f>IF(G18="","",IF(ISERROR(VLOOKUP(G18,номенклатури!V:V,1,0)),E18*H18,E18*I18))</f>
        <v/>
      </c>
      <c r="G18" s="14"/>
      <c r="H18" s="15"/>
      <c r="I18" s="15"/>
      <c r="J18" s="15"/>
      <c r="K18" s="15"/>
      <c r="L18" s="217"/>
      <c r="M18" s="22"/>
      <c r="N18" s="119" t="str">
        <f>IF(G18="","",VLOOKUP(G18,номенклатури!R:U,4,0))</f>
        <v/>
      </c>
      <c r="O18" s="119" t="str">
        <f>IF(M18="","",VLOOKUP(M18,'14'!D:D,1,0))</f>
        <v/>
      </c>
      <c r="Q18" s="344"/>
    </row>
    <row r="19" spans="1:17" ht="12.75" customHeight="1" x14ac:dyDescent="0.2">
      <c r="A19" s="36" t="str">
        <f>'0'!$A$4</f>
        <v>………………..</v>
      </c>
      <c r="B19" s="37">
        <f>'0'!$A$2</f>
        <v>46112</v>
      </c>
      <c r="C19" s="37" t="s">
        <v>1243</v>
      </c>
      <c r="D19" s="119" t="str">
        <f>IF(G19="","",VLOOKUP(G19,номенклатури!R:T,2,0))</f>
        <v/>
      </c>
      <c r="E19" s="365" t="str">
        <f>IF(G19="","",VLOOKUP(G19,номенклатури!R:T,3,0))</f>
        <v/>
      </c>
      <c r="F19" s="159" t="str">
        <f>IF(G19="","",IF(ISERROR(VLOOKUP(G19,номенклатури!V:V,1,0)),E19*H19,E19*I19))</f>
        <v/>
      </c>
      <c r="G19" s="14"/>
      <c r="H19" s="15"/>
      <c r="I19" s="15"/>
      <c r="J19" s="15"/>
      <c r="K19" s="15"/>
      <c r="L19" s="217"/>
      <c r="M19" s="22"/>
      <c r="N19" s="119" t="str">
        <f>IF(G19="","",VLOOKUP(G19,номенклатури!R:U,4,0))</f>
        <v/>
      </c>
      <c r="O19" s="119" t="str">
        <f>IF(M19="","",VLOOKUP(M19,'14'!D:D,1,0))</f>
        <v/>
      </c>
      <c r="Q19" s="344"/>
    </row>
    <row r="20" spans="1:17" ht="12.75" customHeight="1" x14ac:dyDescent="0.2">
      <c r="A20" s="36" t="str">
        <f>'0'!$A$4</f>
        <v>………………..</v>
      </c>
      <c r="B20" s="37">
        <f>'0'!$A$2</f>
        <v>46112</v>
      </c>
      <c r="C20" s="37" t="s">
        <v>1243</v>
      </c>
      <c r="D20" s="119" t="str">
        <f>IF(G20="","",VLOOKUP(G20,номенклатури!R:T,2,0))</f>
        <v/>
      </c>
      <c r="E20" s="365" t="str">
        <f>IF(G20="","",VLOOKUP(G20,номенклатури!R:T,3,0))</f>
        <v/>
      </c>
      <c r="F20" s="159" t="str">
        <f>IF(G20="","",IF(ISERROR(VLOOKUP(G20,номенклатури!V:V,1,0)),E20*H20,E20*I20))</f>
        <v/>
      </c>
      <c r="G20" s="14"/>
      <c r="H20" s="15"/>
      <c r="I20" s="15"/>
      <c r="J20" s="15"/>
      <c r="K20" s="15"/>
      <c r="L20" s="217"/>
      <c r="M20" s="22"/>
      <c r="N20" s="119" t="str">
        <f>IF(G20="","",VLOOKUP(G20,номенклатури!R:U,4,0))</f>
        <v/>
      </c>
      <c r="O20" s="119" t="str">
        <f>IF(M20="","",VLOOKUP(M20,'14'!D:D,1,0))</f>
        <v/>
      </c>
    </row>
    <row r="21" spans="1:17" ht="12.75" customHeight="1" x14ac:dyDescent="0.2">
      <c r="A21" s="36" t="str">
        <f>'0'!$A$4</f>
        <v>………………..</v>
      </c>
      <c r="B21" s="37">
        <f>'0'!$A$2</f>
        <v>46112</v>
      </c>
      <c r="C21" s="37" t="s">
        <v>1243</v>
      </c>
      <c r="D21" s="119" t="str">
        <f>IF(G21="","",VLOOKUP(G21,номенклатури!R:T,2,0))</f>
        <v/>
      </c>
      <c r="E21" s="365" t="str">
        <f>IF(G21="","",VLOOKUP(G21,номенклатури!R:T,3,0))</f>
        <v/>
      </c>
      <c r="F21" s="159" t="str">
        <f>IF(G21="","",IF(ISERROR(VLOOKUP(G21,номенклатури!V:V,1,0)),E21*H21,E21*I21))</f>
        <v/>
      </c>
      <c r="G21" s="14"/>
      <c r="H21" s="15"/>
      <c r="I21" s="15"/>
      <c r="J21" s="15"/>
      <c r="K21" s="15"/>
      <c r="L21" s="217"/>
      <c r="M21" s="22"/>
      <c r="N21" s="119" t="str">
        <f>IF(G21="","",VLOOKUP(G21,номенклатури!R:U,4,0))</f>
        <v/>
      </c>
      <c r="O21" s="119" t="str">
        <f>IF(M21="","",VLOOKUP(M21,'14'!D:D,1,0))</f>
        <v/>
      </c>
    </row>
    <row r="22" spans="1:17" ht="12.75" customHeight="1" x14ac:dyDescent="0.2">
      <c r="A22" s="36" t="str">
        <f>'0'!$A$4</f>
        <v>………………..</v>
      </c>
      <c r="B22" s="37">
        <f>'0'!$A$2</f>
        <v>46112</v>
      </c>
      <c r="C22" s="37" t="s">
        <v>1243</v>
      </c>
      <c r="D22" s="119" t="str">
        <f>IF(G22="","",VLOOKUP(G22,номенклатури!R:T,2,0))</f>
        <v/>
      </c>
      <c r="E22" s="365" t="str">
        <f>IF(G22="","",VLOOKUP(G22,номенклатури!R:T,3,0))</f>
        <v/>
      </c>
      <c r="F22" s="159" t="str">
        <f>IF(G22="","",IF(ISERROR(VLOOKUP(G22,номенклатури!V:V,1,0)),E22*H22,E22*I22))</f>
        <v/>
      </c>
      <c r="G22" s="14"/>
      <c r="H22" s="15"/>
      <c r="I22" s="15"/>
      <c r="J22" s="15"/>
      <c r="K22" s="15"/>
      <c r="L22" s="217"/>
      <c r="M22" s="22"/>
      <c r="N22" s="119" t="str">
        <f>IF(G22="","",VLOOKUP(G22,номенклатури!R:U,4,0))</f>
        <v/>
      </c>
      <c r="O22" s="119" t="str">
        <f>IF(M22="","",VLOOKUP(M22,'14'!D:D,1,0))</f>
        <v/>
      </c>
    </row>
    <row r="23" spans="1:17" ht="12.75" customHeight="1" x14ac:dyDescent="0.2">
      <c r="A23" s="36" t="str">
        <f>'0'!$A$4</f>
        <v>………………..</v>
      </c>
      <c r="B23" s="37">
        <f>'0'!$A$2</f>
        <v>46112</v>
      </c>
      <c r="C23" s="37" t="s">
        <v>1243</v>
      </c>
      <c r="D23" s="119" t="str">
        <f>IF(G23="","",VLOOKUP(G23,номенклатури!R:T,2,0))</f>
        <v/>
      </c>
      <c r="E23" s="365" t="str">
        <f>IF(G23="","",VLOOKUP(G23,номенклатури!R:T,3,0))</f>
        <v/>
      </c>
      <c r="F23" s="159" t="str">
        <f>IF(G23="","",IF(ISERROR(VLOOKUP(G23,номенклатури!V:V,1,0)),E23*H23,E23*I23))</f>
        <v/>
      </c>
      <c r="G23" s="14"/>
      <c r="H23" s="15"/>
      <c r="I23" s="15"/>
      <c r="J23" s="15"/>
      <c r="K23" s="15"/>
      <c r="L23" s="217"/>
      <c r="M23" s="22"/>
      <c r="N23" s="119" t="str">
        <f>IF(G23="","",VLOOKUP(G23,номенклатури!R:U,4,0))</f>
        <v/>
      </c>
      <c r="O23" s="119" t="str">
        <f>IF(M23="","",VLOOKUP(M23,'14'!D:D,1,0))</f>
        <v/>
      </c>
    </row>
    <row r="24" spans="1:17" ht="12.75" customHeight="1" x14ac:dyDescent="0.2">
      <c r="A24" s="36" t="str">
        <f>'0'!$A$4</f>
        <v>………………..</v>
      </c>
      <c r="B24" s="37">
        <f>'0'!$A$2</f>
        <v>46112</v>
      </c>
      <c r="C24" s="37" t="s">
        <v>1243</v>
      </c>
      <c r="D24" s="119" t="str">
        <f>IF(G24="","",VLOOKUP(G24,номенклатури!R:T,2,0))</f>
        <v/>
      </c>
      <c r="E24" s="365" t="str">
        <f>IF(G24="","",VLOOKUP(G24,номенклатури!R:T,3,0))</f>
        <v/>
      </c>
      <c r="F24" s="159" t="str">
        <f>IF(G24="","",IF(ISERROR(VLOOKUP(G24,номенклатури!V:V,1,0)),E24*H24,E24*I24))</f>
        <v/>
      </c>
      <c r="G24" s="14"/>
      <c r="H24" s="15"/>
      <c r="I24" s="15"/>
      <c r="J24" s="15"/>
      <c r="K24" s="15"/>
      <c r="L24" s="217"/>
      <c r="M24" s="22"/>
      <c r="N24" s="119" t="str">
        <f>IF(G24="","",VLOOKUP(G24,номенклатури!R:U,4,0))</f>
        <v/>
      </c>
      <c r="O24" s="119" t="str">
        <f>IF(M24="","",VLOOKUP(M24,'14'!D:D,1,0))</f>
        <v/>
      </c>
    </row>
    <row r="25" spans="1:17" ht="12.75" customHeight="1" x14ac:dyDescent="0.2">
      <c r="A25" s="36" t="str">
        <f>'0'!$A$4</f>
        <v>………………..</v>
      </c>
      <c r="B25" s="37">
        <f>'0'!$A$2</f>
        <v>46112</v>
      </c>
      <c r="C25" s="37" t="s">
        <v>1243</v>
      </c>
      <c r="D25" s="119" t="str">
        <f>IF(G25="","",VLOOKUP(G25,номенклатури!R:T,2,0))</f>
        <v/>
      </c>
      <c r="E25" s="365" t="str">
        <f>IF(G25="","",VLOOKUP(G25,номенклатури!R:T,3,0))</f>
        <v/>
      </c>
      <c r="F25" s="159" t="str">
        <f>IF(G25="","",IF(ISERROR(VLOOKUP(G25,номенклатури!V:V,1,0)),E25*H25,E25*I25))</f>
        <v/>
      </c>
      <c r="G25" s="14"/>
      <c r="H25" s="15"/>
      <c r="I25" s="15"/>
      <c r="J25" s="15"/>
      <c r="K25" s="15"/>
      <c r="L25" s="217"/>
      <c r="M25" s="22"/>
      <c r="N25" s="119" t="str">
        <f>IF(G25="","",VLOOKUP(G25,номенклатури!R:U,4,0))</f>
        <v/>
      </c>
      <c r="O25" s="119" t="str">
        <f>IF(M25="","",VLOOKUP(M25,'14'!D:D,1,0))</f>
        <v/>
      </c>
    </row>
    <row r="26" spans="1:17" ht="12.75" customHeight="1" x14ac:dyDescent="0.2">
      <c r="A26" s="36" t="str">
        <f>'0'!$A$4</f>
        <v>………………..</v>
      </c>
      <c r="B26" s="37">
        <f>'0'!$A$2</f>
        <v>46112</v>
      </c>
      <c r="C26" s="37" t="s">
        <v>1243</v>
      </c>
      <c r="D26" s="119" t="str">
        <f>IF(G26="","",VLOOKUP(G26,номенклатури!R:T,2,0))</f>
        <v/>
      </c>
      <c r="E26" s="365" t="str">
        <f>IF(G26="","",VLOOKUP(G26,номенклатури!R:T,3,0))</f>
        <v/>
      </c>
      <c r="F26" s="159" t="str">
        <f>IF(G26="","",IF(ISERROR(VLOOKUP(G26,номенклатури!V:V,1,0)),E26*H26,E26*I26))</f>
        <v/>
      </c>
      <c r="G26" s="14"/>
      <c r="H26" s="15"/>
      <c r="I26" s="15"/>
      <c r="J26" s="15"/>
      <c r="K26" s="15"/>
      <c r="L26" s="217"/>
      <c r="M26" s="22"/>
      <c r="N26" s="119" t="str">
        <f>IF(G26="","",VLOOKUP(G26,номенклатури!R:U,4,0))</f>
        <v/>
      </c>
      <c r="O26" s="119" t="str">
        <f>IF(M26="","",VLOOKUP(M26,'14'!D:D,1,0))</f>
        <v/>
      </c>
    </row>
    <row r="27" spans="1:17" ht="12.75" customHeight="1" x14ac:dyDescent="0.2">
      <c r="A27" s="36" t="str">
        <f>'0'!$A$4</f>
        <v>………………..</v>
      </c>
      <c r="B27" s="37">
        <f>'0'!$A$2</f>
        <v>46112</v>
      </c>
      <c r="C27" s="37" t="s">
        <v>1243</v>
      </c>
      <c r="D27" s="119" t="str">
        <f>IF(G27="","",VLOOKUP(G27,номенклатури!R:T,2,0))</f>
        <v/>
      </c>
      <c r="E27" s="365" t="str">
        <f>IF(G27="","",VLOOKUP(G27,номенклатури!R:T,3,0))</f>
        <v/>
      </c>
      <c r="F27" s="159" t="str">
        <f>IF(G27="","",IF(ISERROR(VLOOKUP(G27,номенклатури!V:V,1,0)),E27*H27,E27*I27))</f>
        <v/>
      </c>
      <c r="G27" s="14"/>
      <c r="H27" s="15"/>
      <c r="I27" s="15"/>
      <c r="J27" s="15"/>
      <c r="K27" s="15"/>
      <c r="L27" s="217"/>
      <c r="M27" s="22"/>
      <c r="N27" s="119" t="str">
        <f>IF(G27="","",VLOOKUP(G27,номенклатури!R:U,4,0))</f>
        <v/>
      </c>
      <c r="O27" s="119" t="str">
        <f>IF(M27="","",VLOOKUP(M27,'14'!D:D,1,0))</f>
        <v/>
      </c>
    </row>
    <row r="28" spans="1:17" ht="12.75" customHeight="1" x14ac:dyDescent="0.2">
      <c r="A28" s="36" t="str">
        <f>'0'!$A$4</f>
        <v>………………..</v>
      </c>
      <c r="B28" s="37">
        <f>'0'!$A$2</f>
        <v>46112</v>
      </c>
      <c r="C28" s="37" t="s">
        <v>1243</v>
      </c>
      <c r="D28" s="119" t="str">
        <f>IF(G28="","",VLOOKUP(G28,номенклатури!R:T,2,0))</f>
        <v/>
      </c>
      <c r="E28" s="365" t="str">
        <f>IF(G28="","",VLOOKUP(G28,номенклатури!R:T,3,0))</f>
        <v/>
      </c>
      <c r="F28" s="159" t="str">
        <f>IF(G28="","",IF(ISERROR(VLOOKUP(G28,номенклатури!V:V,1,0)),E28*H28,E28*I28))</f>
        <v/>
      </c>
      <c r="G28" s="14"/>
      <c r="H28" s="15"/>
      <c r="I28" s="15"/>
      <c r="J28" s="15"/>
      <c r="K28" s="15"/>
      <c r="L28" s="217"/>
      <c r="M28" s="22"/>
      <c r="N28" s="119" t="str">
        <f>IF(G28="","",VLOOKUP(G28,номенклатури!R:U,4,0))</f>
        <v/>
      </c>
      <c r="O28" s="119" t="str">
        <f>IF(M28="","",VLOOKUP(M28,'14'!D:D,1,0))</f>
        <v/>
      </c>
    </row>
    <row r="29" spans="1:17" ht="12.75" customHeight="1" x14ac:dyDescent="0.2">
      <c r="A29" s="36" t="str">
        <f>'0'!$A$4</f>
        <v>………………..</v>
      </c>
      <c r="B29" s="37">
        <f>'0'!$A$2</f>
        <v>46112</v>
      </c>
      <c r="C29" s="37" t="s">
        <v>1243</v>
      </c>
      <c r="D29" s="119" t="str">
        <f>IF(G29="","",VLOOKUP(G29,номенклатури!R:T,2,0))</f>
        <v/>
      </c>
      <c r="E29" s="365" t="str">
        <f>IF(G29="","",VLOOKUP(G29,номенклатури!R:T,3,0))</f>
        <v/>
      </c>
      <c r="F29" s="159" t="str">
        <f>IF(G29="","",IF(ISERROR(VLOOKUP(G29,номенклатури!V:V,1,0)),E29*H29,E29*I29))</f>
        <v/>
      </c>
      <c r="G29" s="14"/>
      <c r="H29" s="15"/>
      <c r="I29" s="15"/>
      <c r="J29" s="15"/>
      <c r="K29" s="15"/>
      <c r="L29" s="217"/>
      <c r="M29" s="22"/>
      <c r="N29" s="119" t="str">
        <f>IF(G29="","",VLOOKUP(G29,номенклатури!R:U,4,0))</f>
        <v/>
      </c>
      <c r="O29" s="119" t="str">
        <f>IF(M29="","",VLOOKUP(M29,'14'!D:D,1,0))</f>
        <v/>
      </c>
    </row>
    <row r="30" spans="1:17" ht="12.75" customHeight="1" x14ac:dyDescent="0.2">
      <c r="A30" s="36" t="str">
        <f>'0'!$A$4</f>
        <v>………………..</v>
      </c>
      <c r="B30" s="37">
        <f>'0'!$A$2</f>
        <v>46112</v>
      </c>
      <c r="C30" s="37" t="s">
        <v>1243</v>
      </c>
      <c r="D30" s="119" t="str">
        <f>IF(G30="","",VLOOKUP(G30,номенклатури!R:T,2,0))</f>
        <v/>
      </c>
      <c r="E30" s="365" t="str">
        <f>IF(G30="","",VLOOKUP(G30,номенклатури!R:T,3,0))</f>
        <v/>
      </c>
      <c r="F30" s="159" t="str">
        <f>IF(G30="","",IF(ISERROR(VLOOKUP(G30,номенклатури!V:V,1,0)),E30*H30,E30*I30))</f>
        <v/>
      </c>
      <c r="G30" s="14"/>
      <c r="H30" s="15"/>
      <c r="I30" s="15"/>
      <c r="J30" s="15"/>
      <c r="K30" s="15"/>
      <c r="L30" s="217"/>
      <c r="M30" s="22"/>
      <c r="N30" s="119" t="str">
        <f>IF(G30="","",VLOOKUP(G30,номенклатури!R:U,4,0))</f>
        <v/>
      </c>
      <c r="O30" s="119" t="str">
        <f>IF(M30="","",VLOOKUP(M30,'14'!D:D,1,0))</f>
        <v/>
      </c>
    </row>
    <row r="31" spans="1:17" ht="12.75" customHeight="1" x14ac:dyDescent="0.2">
      <c r="A31" s="36" t="str">
        <f>'0'!$A$4</f>
        <v>………………..</v>
      </c>
      <c r="B31" s="37">
        <f>'0'!$A$2</f>
        <v>46112</v>
      </c>
      <c r="C31" s="37" t="s">
        <v>1243</v>
      </c>
      <c r="D31" s="119" t="str">
        <f>IF(G31="","",VLOOKUP(G31,номенклатури!R:T,2,0))</f>
        <v/>
      </c>
      <c r="E31" s="365" t="str">
        <f>IF(G31="","",VLOOKUP(G31,номенклатури!R:T,3,0))</f>
        <v/>
      </c>
      <c r="F31" s="159" t="str">
        <f>IF(G31="","",IF(ISERROR(VLOOKUP(G31,номенклатури!V:V,1,0)),E31*H31,E31*I31))</f>
        <v/>
      </c>
      <c r="G31" s="14"/>
      <c r="H31" s="15"/>
      <c r="I31" s="15"/>
      <c r="J31" s="15"/>
      <c r="K31" s="15"/>
      <c r="L31" s="217"/>
      <c r="M31" s="22"/>
      <c r="N31" s="119" t="str">
        <f>IF(G31="","",VLOOKUP(G31,номенклатури!R:U,4,0))</f>
        <v/>
      </c>
      <c r="O31" s="119" t="str">
        <f>IF(M31="","",VLOOKUP(M31,'14'!D:D,1,0))</f>
        <v/>
      </c>
    </row>
    <row r="32" spans="1:17" ht="12.75" customHeight="1" x14ac:dyDescent="0.2">
      <c r="A32" s="36" t="str">
        <f>'0'!$A$4</f>
        <v>………………..</v>
      </c>
      <c r="B32" s="37">
        <f>'0'!$A$2</f>
        <v>46112</v>
      </c>
      <c r="C32" s="37" t="s">
        <v>1243</v>
      </c>
      <c r="D32" s="119" t="str">
        <f>IF(G32="","",VLOOKUP(G32,номенклатури!R:T,2,0))</f>
        <v/>
      </c>
      <c r="E32" s="365" t="str">
        <f>IF(G32="","",VLOOKUP(G32,номенклатури!R:T,3,0))</f>
        <v/>
      </c>
      <c r="F32" s="159" t="str">
        <f>IF(G32="","",IF(ISERROR(VLOOKUP(G32,номенклатури!V:V,1,0)),E32*H32,E32*I32))</f>
        <v/>
      </c>
      <c r="G32" s="14"/>
      <c r="H32" s="15"/>
      <c r="I32" s="15"/>
      <c r="J32" s="15"/>
      <c r="K32" s="15"/>
      <c r="L32" s="217"/>
      <c r="M32" s="22"/>
      <c r="N32" s="119" t="str">
        <f>IF(G32="","",VLOOKUP(G32,номенклатури!R:U,4,0))</f>
        <v/>
      </c>
      <c r="O32" s="119" t="str">
        <f>IF(M32="","",VLOOKUP(M32,'14'!D:D,1,0))</f>
        <v/>
      </c>
    </row>
    <row r="33" spans="1:15" ht="12.75" customHeight="1" x14ac:dyDescent="0.2">
      <c r="A33" s="36" t="str">
        <f>'0'!$A$4</f>
        <v>………………..</v>
      </c>
      <c r="B33" s="37">
        <f>'0'!$A$2</f>
        <v>46112</v>
      </c>
      <c r="C33" s="37" t="s">
        <v>1243</v>
      </c>
      <c r="D33" s="119" t="str">
        <f>IF(G33="","",VLOOKUP(G33,номенклатури!R:T,2,0))</f>
        <v/>
      </c>
      <c r="E33" s="365" t="str">
        <f>IF(G33="","",VLOOKUP(G33,номенклатури!R:T,3,0))</f>
        <v/>
      </c>
      <c r="F33" s="159" t="str">
        <f>IF(G33="","",IF(ISERROR(VLOOKUP(G33,номенклатури!V:V,1,0)),E33*H33,E33*I33))</f>
        <v/>
      </c>
      <c r="G33" s="14"/>
      <c r="H33" s="15"/>
      <c r="I33" s="15"/>
      <c r="J33" s="15"/>
      <c r="K33" s="15"/>
      <c r="L33" s="217"/>
      <c r="M33" s="22"/>
      <c r="N33" s="119" t="str">
        <f>IF(G33="","",VLOOKUP(G33,номенклатури!R:U,4,0))</f>
        <v/>
      </c>
      <c r="O33" s="119" t="str">
        <f>IF(M33="","",VLOOKUP(M33,'14'!D:D,1,0))</f>
        <v/>
      </c>
    </row>
    <row r="34" spans="1:15" ht="12.75" customHeight="1" x14ac:dyDescent="0.2">
      <c r="A34" s="36" t="str">
        <f>'0'!$A$4</f>
        <v>………………..</v>
      </c>
      <c r="B34" s="37">
        <f>'0'!$A$2</f>
        <v>46112</v>
      </c>
      <c r="C34" s="37" t="s">
        <v>1243</v>
      </c>
      <c r="D34" s="119" t="str">
        <f>IF(G34="","",VLOOKUP(G34,номенклатури!R:T,2,0))</f>
        <v/>
      </c>
      <c r="E34" s="365" t="str">
        <f>IF(G34="","",VLOOKUP(G34,номенклатури!R:T,3,0))</f>
        <v/>
      </c>
      <c r="F34" s="159" t="str">
        <f>IF(G34="","",IF(ISERROR(VLOOKUP(G34,номенклатури!V:V,1,0)),E34*H34,E34*I34))</f>
        <v/>
      </c>
      <c r="G34" s="14"/>
      <c r="H34" s="15"/>
      <c r="I34" s="15"/>
      <c r="J34" s="15"/>
      <c r="K34" s="15"/>
      <c r="L34" s="217"/>
      <c r="M34" s="22"/>
      <c r="N34" s="119" t="str">
        <f>IF(G34="","",VLOOKUP(G34,номенклатури!R:U,4,0))</f>
        <v/>
      </c>
      <c r="O34" s="119" t="str">
        <f>IF(M34="","",VLOOKUP(M34,'14'!D:D,1,0))</f>
        <v/>
      </c>
    </row>
    <row r="35" spans="1:15" ht="12.75" customHeight="1" x14ac:dyDescent="0.2">
      <c r="A35" s="36" t="str">
        <f>'0'!$A$4</f>
        <v>………………..</v>
      </c>
      <c r="B35" s="37">
        <f>'0'!$A$2</f>
        <v>46112</v>
      </c>
      <c r="C35" s="37" t="s">
        <v>1243</v>
      </c>
      <c r="D35" s="119" t="str">
        <f>IF(G35="","",VLOOKUP(G35,номенклатури!R:T,2,0))</f>
        <v/>
      </c>
      <c r="E35" s="365" t="str">
        <f>IF(G35="","",VLOOKUP(G35,номенклатури!R:T,3,0))</f>
        <v/>
      </c>
      <c r="F35" s="159" t="str">
        <f>IF(G35="","",IF(ISERROR(VLOOKUP(G35,номенклатури!V:V,1,0)),E35*H35,E35*I35))</f>
        <v/>
      </c>
      <c r="G35" s="14"/>
      <c r="H35" s="15"/>
      <c r="I35" s="15"/>
      <c r="J35" s="15"/>
      <c r="K35" s="15"/>
      <c r="L35" s="217"/>
      <c r="M35" s="22"/>
      <c r="N35" s="119" t="str">
        <f>IF(G35="","",VLOOKUP(G35,номенклатури!R:U,4,0))</f>
        <v/>
      </c>
      <c r="O35" s="119" t="str">
        <f>IF(M35="","",VLOOKUP(M35,'14'!D:D,1,0))</f>
        <v/>
      </c>
    </row>
    <row r="36" spans="1:15" ht="12.75" customHeight="1" x14ac:dyDescent="0.2">
      <c r="A36" s="36" t="str">
        <f>'0'!$A$4</f>
        <v>………………..</v>
      </c>
      <c r="B36" s="37">
        <f>'0'!$A$2</f>
        <v>46112</v>
      </c>
      <c r="C36" s="37" t="s">
        <v>1243</v>
      </c>
      <c r="D36" s="119" t="str">
        <f>IF(G36="","",VLOOKUP(G36,номенклатури!R:T,2,0))</f>
        <v/>
      </c>
      <c r="E36" s="365" t="str">
        <f>IF(G36="","",VLOOKUP(G36,номенклатури!R:T,3,0))</f>
        <v/>
      </c>
      <c r="F36" s="159" t="str">
        <f>IF(G36="","",IF(ISERROR(VLOOKUP(G36,номенклатури!V:V,1,0)),E36*H36,E36*I36))</f>
        <v/>
      </c>
      <c r="G36" s="14"/>
      <c r="H36" s="15"/>
      <c r="I36" s="15"/>
      <c r="J36" s="15"/>
      <c r="K36" s="15"/>
      <c r="L36" s="217"/>
      <c r="M36" s="22"/>
      <c r="N36" s="119" t="str">
        <f>IF(G36="","",VLOOKUP(G36,номенклатури!R:U,4,0))</f>
        <v/>
      </c>
      <c r="O36" s="119" t="str">
        <f>IF(M36="","",VLOOKUP(M36,'14'!D:D,1,0))</f>
        <v/>
      </c>
    </row>
    <row r="37" spans="1:15" ht="12.75" customHeight="1" x14ac:dyDescent="0.2">
      <c r="A37" s="36" t="str">
        <f>'0'!$A$4</f>
        <v>………………..</v>
      </c>
      <c r="B37" s="37">
        <f>'0'!$A$2</f>
        <v>46112</v>
      </c>
      <c r="C37" s="37" t="s">
        <v>1243</v>
      </c>
      <c r="D37" s="119" t="str">
        <f>IF(G37="","",VLOOKUP(G37,номенклатури!R:T,2,0))</f>
        <v/>
      </c>
      <c r="E37" s="365" t="str">
        <f>IF(G37="","",VLOOKUP(G37,номенклатури!R:T,3,0))</f>
        <v/>
      </c>
      <c r="F37" s="159" t="str">
        <f>IF(G37="","",IF(ISERROR(VLOOKUP(G37,номенклатури!V:V,1,0)),E37*H37,E37*I37))</f>
        <v/>
      </c>
      <c r="G37" s="14"/>
      <c r="H37" s="15"/>
      <c r="I37" s="15"/>
      <c r="J37" s="15"/>
      <c r="K37" s="15"/>
      <c r="L37" s="217"/>
      <c r="M37" s="22"/>
      <c r="N37" s="119" t="str">
        <f>IF(G37="","",VLOOKUP(G37,номенклатури!R:U,4,0))</f>
        <v/>
      </c>
      <c r="O37" s="119" t="str">
        <f>IF(M37="","",VLOOKUP(M37,'14'!D:D,1,0))</f>
        <v/>
      </c>
    </row>
    <row r="38" spans="1:15" ht="12.75" customHeight="1" x14ac:dyDescent="0.2">
      <c r="A38" s="36" t="str">
        <f>'0'!$A$4</f>
        <v>………………..</v>
      </c>
      <c r="B38" s="37">
        <f>'0'!$A$2</f>
        <v>46112</v>
      </c>
      <c r="C38" s="37" t="s">
        <v>1243</v>
      </c>
      <c r="D38" s="119" t="str">
        <f>IF(G38="","",VLOOKUP(G38,номенклатури!R:T,2,0))</f>
        <v/>
      </c>
      <c r="E38" s="365" t="str">
        <f>IF(G38="","",VLOOKUP(G38,номенклатури!R:T,3,0))</f>
        <v/>
      </c>
      <c r="F38" s="159" t="str">
        <f>IF(G38="","",IF(ISERROR(VLOOKUP(G38,номенклатури!V:V,1,0)),E38*H38,E38*I38))</f>
        <v/>
      </c>
      <c r="G38" s="14"/>
      <c r="H38" s="15"/>
      <c r="I38" s="15"/>
      <c r="J38" s="15"/>
      <c r="K38" s="15"/>
      <c r="L38" s="217"/>
      <c r="M38" s="22"/>
      <c r="N38" s="119" t="str">
        <f>IF(G38="","",VLOOKUP(G38,номенклатури!R:U,4,0))</f>
        <v/>
      </c>
      <c r="O38" s="119" t="str">
        <f>IF(M38="","",VLOOKUP(M38,'14'!D:D,1,0))</f>
        <v/>
      </c>
    </row>
    <row r="39" spans="1:15" ht="12.75" customHeight="1" x14ac:dyDescent="0.2">
      <c r="A39" s="36" t="str">
        <f>'0'!$A$4</f>
        <v>………………..</v>
      </c>
      <c r="B39" s="37">
        <f>'0'!$A$2</f>
        <v>46112</v>
      </c>
      <c r="C39" s="37" t="s">
        <v>1243</v>
      </c>
      <c r="D39" s="119" t="str">
        <f>IF(G39="","",VLOOKUP(G39,номенклатури!R:T,2,0))</f>
        <v/>
      </c>
      <c r="E39" s="365" t="str">
        <f>IF(G39="","",VLOOKUP(G39,номенклатури!R:T,3,0))</f>
        <v/>
      </c>
      <c r="F39" s="159" t="str">
        <f>IF(G39="","",IF(ISERROR(VLOOKUP(G39,номенклатури!V:V,1,0)),E39*H39,E39*I39))</f>
        <v/>
      </c>
      <c r="G39" s="14"/>
      <c r="H39" s="15"/>
      <c r="I39" s="15"/>
      <c r="J39" s="15"/>
      <c r="K39" s="15"/>
      <c r="L39" s="217"/>
      <c r="M39" s="22"/>
      <c r="N39" s="119" t="str">
        <f>IF(G39="","",VLOOKUP(G39,номенклатури!R:U,4,0))</f>
        <v/>
      </c>
      <c r="O39" s="119" t="str">
        <f>IF(M39="","",VLOOKUP(M39,'14'!D:D,1,0))</f>
        <v/>
      </c>
    </row>
    <row r="40" spans="1:15" ht="12.75" customHeight="1" x14ac:dyDescent="0.2">
      <c r="A40" s="36" t="str">
        <f>'0'!$A$4</f>
        <v>………………..</v>
      </c>
      <c r="B40" s="37">
        <f>'0'!$A$2</f>
        <v>46112</v>
      </c>
      <c r="C40" s="37" t="s">
        <v>1243</v>
      </c>
      <c r="D40" s="119" t="str">
        <f>IF(G40="","",VLOOKUP(G40,номенклатури!R:T,2,0))</f>
        <v/>
      </c>
      <c r="E40" s="365" t="str">
        <f>IF(G40="","",VLOOKUP(G40,номенклатури!R:T,3,0))</f>
        <v/>
      </c>
      <c r="F40" s="159" t="str">
        <f>IF(G40="","",IF(ISERROR(VLOOKUP(G40,номенклатури!V:V,1,0)),E40*H40,E40*I40))</f>
        <v/>
      </c>
      <c r="G40" s="14"/>
      <c r="H40" s="15"/>
      <c r="I40" s="15"/>
      <c r="J40" s="15"/>
      <c r="K40" s="15"/>
      <c r="L40" s="217"/>
      <c r="M40" s="22"/>
      <c r="N40" s="119" t="str">
        <f>IF(G40="","",VLOOKUP(G40,номенклатури!R:U,4,0))</f>
        <v/>
      </c>
      <c r="O40" s="119" t="str">
        <f>IF(M40="","",VLOOKUP(M40,'14'!D:D,1,0))</f>
        <v/>
      </c>
    </row>
    <row r="41" spans="1:15" ht="12.75" customHeight="1" x14ac:dyDescent="0.2">
      <c r="A41" s="36" t="str">
        <f>'0'!$A$4</f>
        <v>………………..</v>
      </c>
      <c r="B41" s="37">
        <f>'0'!$A$2</f>
        <v>46112</v>
      </c>
      <c r="C41" s="37" t="s">
        <v>1243</v>
      </c>
      <c r="D41" s="119" t="str">
        <f>IF(G41="","",VLOOKUP(G41,номенклатури!R:T,2,0))</f>
        <v/>
      </c>
      <c r="E41" s="365" t="str">
        <f>IF(G41="","",VLOOKUP(G41,номенклатури!R:T,3,0))</f>
        <v/>
      </c>
      <c r="F41" s="159" t="str">
        <f>IF(G41="","",IF(ISERROR(VLOOKUP(G41,номенклатури!V:V,1,0)),E41*H41,E41*I41))</f>
        <v/>
      </c>
      <c r="G41" s="14"/>
      <c r="H41" s="15"/>
      <c r="I41" s="15"/>
      <c r="J41" s="15"/>
      <c r="K41" s="15"/>
      <c r="L41" s="217"/>
      <c r="M41" s="22"/>
      <c r="N41" s="119" t="str">
        <f>IF(G41="","",VLOOKUP(G41,номенклатури!R:U,4,0))</f>
        <v/>
      </c>
      <c r="O41" s="119" t="str">
        <f>IF(M41="","",VLOOKUP(M41,'14'!D:D,1,0))</f>
        <v/>
      </c>
    </row>
    <row r="42" spans="1:15" ht="12.75" customHeight="1" x14ac:dyDescent="0.2">
      <c r="A42" s="36" t="str">
        <f>'0'!$A$4</f>
        <v>………………..</v>
      </c>
      <c r="B42" s="37">
        <f>'0'!$A$2</f>
        <v>46112</v>
      </c>
      <c r="C42" s="37" t="s">
        <v>1243</v>
      </c>
      <c r="D42" s="119" t="str">
        <f>IF(G42="","",VLOOKUP(G42,номенклатури!R:T,2,0))</f>
        <v/>
      </c>
      <c r="E42" s="365" t="str">
        <f>IF(G42="","",VLOOKUP(G42,номенклатури!R:T,3,0))</f>
        <v/>
      </c>
      <c r="F42" s="159" t="str">
        <f>IF(G42="","",IF(ISERROR(VLOOKUP(G42,номенклатури!V:V,1,0)),E42*H42,E42*I42))</f>
        <v/>
      </c>
      <c r="G42" s="14"/>
      <c r="H42" s="15"/>
      <c r="I42" s="15"/>
      <c r="J42" s="15"/>
      <c r="K42" s="15"/>
      <c r="L42" s="217"/>
      <c r="M42" s="22"/>
      <c r="N42" s="119" t="str">
        <f>IF(G42="","",VLOOKUP(G42,номенклатури!R:U,4,0))</f>
        <v/>
      </c>
      <c r="O42" s="119" t="str">
        <f>IF(M42="","",VLOOKUP(M42,'14'!D:D,1,0))</f>
        <v/>
      </c>
    </row>
    <row r="43" spans="1:15" ht="12.75" customHeight="1" x14ac:dyDescent="0.2">
      <c r="A43" s="36" t="str">
        <f>'0'!$A$4</f>
        <v>………………..</v>
      </c>
      <c r="B43" s="37">
        <f>'0'!$A$2</f>
        <v>46112</v>
      </c>
      <c r="C43" s="37" t="s">
        <v>1243</v>
      </c>
      <c r="D43" s="119" t="str">
        <f>IF(G43="","",VLOOKUP(G43,номенклатури!R:T,2,0))</f>
        <v/>
      </c>
      <c r="E43" s="365" t="str">
        <f>IF(G43="","",VLOOKUP(G43,номенклатури!R:T,3,0))</f>
        <v/>
      </c>
      <c r="F43" s="159" t="str">
        <f>IF(G43="","",IF(ISERROR(VLOOKUP(G43,номенклатури!V:V,1,0)),E43*H43,E43*I43))</f>
        <v/>
      </c>
      <c r="G43" s="14"/>
      <c r="H43" s="15"/>
      <c r="I43" s="15"/>
      <c r="J43" s="15"/>
      <c r="K43" s="15"/>
      <c r="L43" s="217"/>
      <c r="M43" s="22"/>
      <c r="N43" s="119" t="str">
        <f>IF(G43="","",VLOOKUP(G43,номенклатури!R:U,4,0))</f>
        <v/>
      </c>
      <c r="O43" s="119" t="str">
        <f>IF(M43="","",VLOOKUP(M43,'14'!D:D,1,0))</f>
        <v/>
      </c>
    </row>
    <row r="44" spans="1:15" ht="12.75" customHeight="1" x14ac:dyDescent="0.2">
      <c r="A44" s="36" t="str">
        <f>'0'!$A$4</f>
        <v>………………..</v>
      </c>
      <c r="B44" s="37">
        <f>'0'!$A$2</f>
        <v>46112</v>
      </c>
      <c r="C44" s="37" t="s">
        <v>1243</v>
      </c>
      <c r="D44" s="119" t="str">
        <f>IF(G44="","",VLOOKUP(G44,номенклатури!R:T,2,0))</f>
        <v/>
      </c>
      <c r="E44" s="365" t="str">
        <f>IF(G44="","",VLOOKUP(G44,номенклатури!R:T,3,0))</f>
        <v/>
      </c>
      <c r="F44" s="159" t="str">
        <f>IF(G44="","",IF(ISERROR(VLOOKUP(G44,номенклатури!V:V,1,0)),E44*H44,E44*I44))</f>
        <v/>
      </c>
      <c r="G44" s="14"/>
      <c r="H44" s="15"/>
      <c r="I44" s="15"/>
      <c r="J44" s="15"/>
      <c r="K44" s="15"/>
      <c r="L44" s="217"/>
      <c r="M44" s="22"/>
      <c r="N44" s="119" t="str">
        <f>IF(G44="","",VLOOKUP(G44,номенклатури!R:U,4,0))</f>
        <v/>
      </c>
      <c r="O44" s="119" t="str">
        <f>IF(M44="","",VLOOKUP(M44,'14'!D:D,1,0))</f>
        <v/>
      </c>
    </row>
    <row r="45" spans="1:15" ht="12.75" customHeight="1" x14ac:dyDescent="0.2">
      <c r="A45" s="36" t="str">
        <f>'0'!$A$4</f>
        <v>………………..</v>
      </c>
      <c r="B45" s="37">
        <f>'0'!$A$2</f>
        <v>46112</v>
      </c>
      <c r="C45" s="37" t="s">
        <v>1243</v>
      </c>
      <c r="D45" s="119" t="str">
        <f>IF(G45="","",VLOOKUP(G45,номенклатури!R:T,2,0))</f>
        <v/>
      </c>
      <c r="E45" s="365" t="str">
        <f>IF(G45="","",VLOOKUP(G45,номенклатури!R:T,3,0))</f>
        <v/>
      </c>
      <c r="F45" s="159" t="str">
        <f>IF(G45="","",IF(ISERROR(VLOOKUP(G45,номенклатури!V:V,1,0)),E45*H45,E45*I45))</f>
        <v/>
      </c>
      <c r="G45" s="14"/>
      <c r="H45" s="15"/>
      <c r="I45" s="15"/>
      <c r="J45" s="15"/>
      <c r="K45" s="15"/>
      <c r="L45" s="217"/>
      <c r="M45" s="22"/>
      <c r="N45" s="119" t="str">
        <f>IF(G45="","",VLOOKUP(G45,номенклатури!R:U,4,0))</f>
        <v/>
      </c>
      <c r="O45" s="119" t="str">
        <f>IF(M45="","",VLOOKUP(M45,'14'!D:D,1,0))</f>
        <v/>
      </c>
    </row>
    <row r="46" spans="1:15" ht="12.75" customHeight="1" x14ac:dyDescent="0.2">
      <c r="A46" s="36" t="str">
        <f>'0'!$A$4</f>
        <v>………………..</v>
      </c>
      <c r="B46" s="37">
        <f>'0'!$A$2</f>
        <v>46112</v>
      </c>
      <c r="C46" s="37" t="s">
        <v>1243</v>
      </c>
      <c r="D46" s="119" t="str">
        <f>IF(G46="","",VLOOKUP(G46,номенклатури!R:T,2,0))</f>
        <v/>
      </c>
      <c r="E46" s="365" t="str">
        <f>IF(G46="","",VLOOKUP(G46,номенклатури!R:T,3,0))</f>
        <v/>
      </c>
      <c r="F46" s="159" t="str">
        <f>IF(G46="","",IF(ISERROR(VLOOKUP(G46,номенклатури!V:V,1,0)),E46*H46,E46*I46))</f>
        <v/>
      </c>
      <c r="G46" s="14"/>
      <c r="H46" s="15"/>
      <c r="I46" s="15"/>
      <c r="J46" s="15"/>
      <c r="K46" s="15"/>
      <c r="L46" s="217"/>
      <c r="M46" s="22"/>
      <c r="N46" s="119" t="str">
        <f>IF(G46="","",VLOOKUP(G46,номенклатури!R:U,4,0))</f>
        <v/>
      </c>
      <c r="O46" s="119" t="str">
        <f>IF(M46="","",VLOOKUP(M46,'14'!D:D,1,0))</f>
        <v/>
      </c>
    </row>
    <row r="47" spans="1:15" x14ac:dyDescent="0.2">
      <c r="A47" s="36" t="str">
        <f>'0'!$A$4</f>
        <v>………………..</v>
      </c>
      <c r="B47" s="37">
        <f>'0'!$A$2</f>
        <v>46112</v>
      </c>
      <c r="C47" s="37" t="s">
        <v>1243</v>
      </c>
      <c r="D47" s="119" t="str">
        <f>IF(G47="","",VLOOKUP(G47,номенклатури!R:T,2,0))</f>
        <v/>
      </c>
      <c r="E47" s="365" t="str">
        <f>IF(G47="","",VLOOKUP(G47,номенклатури!R:T,3,0))</f>
        <v/>
      </c>
      <c r="F47" s="159" t="str">
        <f>IF(G47="","",IF(ISERROR(VLOOKUP(G47,номенклатури!V:V,1,0)),E47*H47,E47*I47))</f>
        <v/>
      </c>
      <c r="G47" s="14"/>
      <c r="H47" s="15"/>
      <c r="I47" s="15"/>
      <c r="J47" s="15"/>
      <c r="K47" s="15"/>
      <c r="L47" s="217"/>
      <c r="M47" s="22"/>
      <c r="N47" s="119" t="str">
        <f>IF(G47="","",VLOOKUP(G47,номенклатури!R:U,4,0))</f>
        <v/>
      </c>
      <c r="O47" s="119" t="str">
        <f>IF(M47="","",VLOOKUP(M47,'14'!D:D,1,0))</f>
        <v/>
      </c>
    </row>
    <row r="48" spans="1:15" ht="12.75" customHeight="1" x14ac:dyDescent="0.2">
      <c r="A48" s="36" t="str">
        <f>'0'!$A$4</f>
        <v>………………..</v>
      </c>
      <c r="B48" s="37">
        <f>'0'!$A$2</f>
        <v>46112</v>
      </c>
      <c r="C48" s="37" t="s">
        <v>1243</v>
      </c>
      <c r="D48" s="119" t="str">
        <f>IF(G48="","",VLOOKUP(G48,номенклатури!R:T,2,0))</f>
        <v/>
      </c>
      <c r="E48" s="365" t="str">
        <f>IF(G48="","",VLOOKUP(G48,номенклатури!R:T,3,0))</f>
        <v/>
      </c>
      <c r="F48" s="159" t="str">
        <f>IF(G48="","",IF(ISERROR(VLOOKUP(G48,номенклатури!V:V,1,0)),E48*H48,E48*I48))</f>
        <v/>
      </c>
      <c r="G48" s="14"/>
      <c r="H48" s="15"/>
      <c r="I48" s="15"/>
      <c r="J48" s="15"/>
      <c r="K48" s="15"/>
      <c r="L48" s="217"/>
      <c r="M48" s="22"/>
      <c r="N48" s="119" t="str">
        <f>IF(G48="","",VLOOKUP(G48,номенклатури!R:U,4,0))</f>
        <v/>
      </c>
      <c r="O48" s="119" t="str">
        <f>IF(M48="","",VLOOKUP(M48,'14'!D:D,1,0))</f>
        <v/>
      </c>
    </row>
    <row r="49" spans="1:15" ht="12.75" customHeight="1" x14ac:dyDescent="0.2">
      <c r="A49" s="36" t="str">
        <f>'0'!$A$4</f>
        <v>………………..</v>
      </c>
      <c r="B49" s="37">
        <f>'0'!$A$2</f>
        <v>46112</v>
      </c>
      <c r="C49" s="37" t="s">
        <v>1243</v>
      </c>
      <c r="D49" s="119" t="str">
        <f>IF(G49="","",VLOOKUP(G49,номенклатури!R:T,2,0))</f>
        <v/>
      </c>
      <c r="E49" s="365" t="str">
        <f>IF(G49="","",VLOOKUP(G49,номенклатури!R:T,3,0))</f>
        <v/>
      </c>
      <c r="F49" s="159" t="str">
        <f>IF(G49="","",IF(ISERROR(VLOOKUP(G49,номенклатури!V:V,1,0)),E49*H49,E49*I49))</f>
        <v/>
      </c>
      <c r="G49" s="14"/>
      <c r="H49" s="15"/>
      <c r="I49" s="15"/>
      <c r="J49" s="15"/>
      <c r="K49" s="15"/>
      <c r="L49" s="217"/>
      <c r="M49" s="22"/>
      <c r="N49" s="119" t="str">
        <f>IF(G49="","",VLOOKUP(G49,номенклатури!R:U,4,0))</f>
        <v/>
      </c>
      <c r="O49" s="119" t="str">
        <f>IF(M49="","",VLOOKUP(M49,'14'!D:D,1,0))</f>
        <v/>
      </c>
    </row>
    <row r="50" spans="1:15" ht="12.75" customHeight="1" x14ac:dyDescent="0.2">
      <c r="A50" s="36" t="str">
        <f>'0'!$A$4</f>
        <v>………………..</v>
      </c>
      <c r="B50" s="37">
        <f>'0'!$A$2</f>
        <v>46112</v>
      </c>
      <c r="C50" s="37" t="s">
        <v>1243</v>
      </c>
      <c r="D50" s="119" t="str">
        <f>IF(G50="","",VLOOKUP(G50,номенклатури!R:T,2,0))</f>
        <v/>
      </c>
      <c r="E50" s="365" t="str">
        <f>IF(G50="","",VLOOKUP(G50,номенклатури!R:T,3,0))</f>
        <v/>
      </c>
      <c r="F50" s="159" t="str">
        <f>IF(G50="","",IF(ISERROR(VLOOKUP(G50,номенклатури!V:V,1,0)),E50*H50,E50*I50))</f>
        <v/>
      </c>
      <c r="G50" s="14"/>
      <c r="H50" s="15"/>
      <c r="I50" s="15"/>
      <c r="J50" s="15"/>
      <c r="K50" s="15"/>
      <c r="L50" s="217"/>
      <c r="M50" s="22"/>
      <c r="N50" s="119" t="str">
        <f>IF(G50="","",VLOOKUP(G50,номенклатури!R:U,4,0))</f>
        <v/>
      </c>
      <c r="O50" s="119" t="str">
        <f>IF(M50="","",VLOOKUP(M50,'14'!D:D,1,0))</f>
        <v/>
      </c>
    </row>
    <row r="51" spans="1:15" ht="12.75" customHeight="1" x14ac:dyDescent="0.2">
      <c r="A51" s="36" t="str">
        <f>'0'!$A$4</f>
        <v>………………..</v>
      </c>
      <c r="B51" s="37">
        <f>'0'!$A$2</f>
        <v>46112</v>
      </c>
      <c r="C51" s="37" t="s">
        <v>1243</v>
      </c>
      <c r="D51" s="119" t="str">
        <f>IF(G51="","",VLOOKUP(G51,номенклатури!R:T,2,0))</f>
        <v/>
      </c>
      <c r="E51" s="365" t="str">
        <f>IF(G51="","",VLOOKUP(G51,номенклатури!R:T,3,0))</f>
        <v/>
      </c>
      <c r="F51" s="159" t="str">
        <f>IF(G51="","",IF(ISERROR(VLOOKUP(G51,номенклатури!V:V,1,0)),E51*H51,E51*I51))</f>
        <v/>
      </c>
      <c r="G51" s="14"/>
      <c r="H51" s="15"/>
      <c r="I51" s="15"/>
      <c r="J51" s="15"/>
      <c r="K51" s="15"/>
      <c r="L51" s="217"/>
      <c r="M51" s="22"/>
      <c r="N51" s="119" t="str">
        <f>IF(G51="","",VLOOKUP(G51,номенклатури!R:U,4,0))</f>
        <v/>
      </c>
      <c r="O51" s="119" t="str">
        <f>IF(M51="","",VLOOKUP(M51,'14'!D:D,1,0))</f>
        <v/>
      </c>
    </row>
    <row r="52" spans="1:15" ht="12.75" customHeight="1" x14ac:dyDescent="0.2">
      <c r="A52" s="36" t="str">
        <f>'0'!$A$4</f>
        <v>………………..</v>
      </c>
      <c r="B52" s="37">
        <f>'0'!$A$2</f>
        <v>46112</v>
      </c>
      <c r="C52" s="37" t="s">
        <v>1243</v>
      </c>
      <c r="D52" s="119" t="str">
        <f>IF(G52="","",VLOOKUP(G52,номенклатури!R:T,2,0))</f>
        <v/>
      </c>
      <c r="E52" s="365" t="str">
        <f>IF(G52="","",VLOOKUP(G52,номенклатури!R:T,3,0))</f>
        <v/>
      </c>
      <c r="F52" s="159" t="str">
        <f>IF(G52="","",IF(ISERROR(VLOOKUP(G52,номенклатури!V:V,1,0)),E52*H52,E52*I52))</f>
        <v/>
      </c>
      <c r="G52" s="14"/>
      <c r="H52" s="15"/>
      <c r="I52" s="15"/>
      <c r="J52" s="15"/>
      <c r="K52" s="15"/>
      <c r="L52" s="217"/>
      <c r="M52" s="22"/>
      <c r="N52" s="119" t="str">
        <f>IF(G52="","",VLOOKUP(G52,номенклатури!R:U,4,0))</f>
        <v/>
      </c>
      <c r="O52" s="119" t="str">
        <f>IF(M52="","",VLOOKUP(M52,'14'!D:D,1,0))</f>
        <v/>
      </c>
    </row>
    <row r="53" spans="1:15" ht="12.75" customHeight="1" x14ac:dyDescent="0.2">
      <c r="A53" s="36" t="str">
        <f>'0'!$A$4</f>
        <v>………………..</v>
      </c>
      <c r="B53" s="37">
        <f>'0'!$A$2</f>
        <v>46112</v>
      </c>
      <c r="C53" s="37" t="s">
        <v>1243</v>
      </c>
      <c r="D53" s="119" t="str">
        <f>IF(G53="","",VLOOKUP(G53,номенклатури!R:T,2,0))</f>
        <v/>
      </c>
      <c r="E53" s="365" t="str">
        <f>IF(G53="","",VLOOKUP(G53,номенклатури!R:T,3,0))</f>
        <v/>
      </c>
      <c r="F53" s="159" t="str">
        <f>IF(G53="","",IF(ISERROR(VLOOKUP(G53,номенклатури!V:V,1,0)),E53*H53,E53*I53))</f>
        <v/>
      </c>
      <c r="G53" s="14"/>
      <c r="H53" s="15"/>
      <c r="I53" s="15"/>
      <c r="J53" s="15"/>
      <c r="K53" s="15"/>
      <c r="L53" s="217"/>
      <c r="M53" s="22"/>
      <c r="N53" s="119" t="str">
        <f>IF(G53="","",VLOOKUP(G53,номенклатури!R:U,4,0))</f>
        <v/>
      </c>
      <c r="O53" s="119" t="str">
        <f>IF(M53="","",VLOOKUP(M53,'14'!D:D,1,0))</f>
        <v/>
      </c>
    </row>
    <row r="54" spans="1:15" ht="12.75" customHeight="1" x14ac:dyDescent="0.2">
      <c r="A54" s="36" t="str">
        <f>'0'!$A$4</f>
        <v>………………..</v>
      </c>
      <c r="B54" s="37">
        <f>'0'!$A$2</f>
        <v>46112</v>
      </c>
      <c r="C54" s="37" t="s">
        <v>1243</v>
      </c>
      <c r="D54" s="119" t="str">
        <f>IF(G54="","",VLOOKUP(G54,номенклатури!R:T,2,0))</f>
        <v/>
      </c>
      <c r="E54" s="365" t="str">
        <f>IF(G54="","",VLOOKUP(G54,номенклатури!R:T,3,0))</f>
        <v/>
      </c>
      <c r="F54" s="159" t="str">
        <f>IF(G54="","",IF(ISERROR(VLOOKUP(G54,номенклатури!V:V,1,0)),E54*H54,E54*I54))</f>
        <v/>
      </c>
      <c r="G54" s="14"/>
      <c r="H54" s="15"/>
      <c r="I54" s="15"/>
      <c r="J54" s="15"/>
      <c r="K54" s="15"/>
      <c r="L54" s="217"/>
      <c r="M54" s="22"/>
      <c r="N54" s="119" t="str">
        <f>IF(G54="","",VLOOKUP(G54,номенклатури!R:U,4,0))</f>
        <v/>
      </c>
      <c r="O54" s="119" t="str">
        <f>IF(M54="","",VLOOKUP(M54,'14'!D:D,1,0))</f>
        <v/>
      </c>
    </row>
    <row r="55" spans="1:15" ht="12.75" customHeight="1" x14ac:dyDescent="0.2">
      <c r="A55" s="36" t="str">
        <f>'0'!$A$4</f>
        <v>………………..</v>
      </c>
      <c r="B55" s="37">
        <f>'0'!$A$2</f>
        <v>46112</v>
      </c>
      <c r="C55" s="37" t="s">
        <v>1243</v>
      </c>
      <c r="D55" s="119" t="str">
        <f>IF(G55="","",VLOOKUP(G55,номенклатури!R:T,2,0))</f>
        <v/>
      </c>
      <c r="E55" s="365" t="str">
        <f>IF(G55="","",VLOOKUP(G55,номенклатури!R:T,3,0))</f>
        <v/>
      </c>
      <c r="F55" s="159" t="str">
        <f>IF(G55="","",IF(ISERROR(VLOOKUP(G55,номенклатури!V:V,1,0)),E55*H55,E55*I55))</f>
        <v/>
      </c>
      <c r="G55" s="14"/>
      <c r="H55" s="15"/>
      <c r="I55" s="15"/>
      <c r="J55" s="15"/>
      <c r="K55" s="15"/>
      <c r="L55" s="217"/>
      <c r="M55" s="22"/>
      <c r="N55" s="119" t="str">
        <f>IF(G55="","",VLOOKUP(G55,номенклатури!R:U,4,0))</f>
        <v/>
      </c>
      <c r="O55" s="119" t="str">
        <f>IF(M55="","",VLOOKUP(M55,'14'!D:D,1,0))</f>
        <v/>
      </c>
    </row>
    <row r="56" spans="1:15" ht="12.75" customHeight="1" x14ac:dyDescent="0.2">
      <c r="A56" s="36" t="str">
        <f>'0'!$A$4</f>
        <v>………………..</v>
      </c>
      <c r="B56" s="37">
        <f>'0'!$A$2</f>
        <v>46112</v>
      </c>
      <c r="C56" s="37" t="s">
        <v>1243</v>
      </c>
      <c r="D56" s="119" t="str">
        <f>IF(G56="","",VLOOKUP(G56,номенклатури!R:T,2,0))</f>
        <v/>
      </c>
      <c r="E56" s="365" t="str">
        <f>IF(G56="","",VLOOKUP(G56,номенклатури!R:T,3,0))</f>
        <v/>
      </c>
      <c r="F56" s="159" t="str">
        <f>IF(G56="","",IF(ISERROR(VLOOKUP(G56,номенклатури!V:V,1,0)),E56*H56,E56*I56))</f>
        <v/>
      </c>
      <c r="G56" s="14"/>
      <c r="H56" s="15"/>
      <c r="I56" s="15"/>
      <c r="J56" s="15"/>
      <c r="K56" s="15"/>
      <c r="L56" s="217"/>
      <c r="M56" s="22"/>
      <c r="N56" s="119" t="str">
        <f>IF(G56="","",VLOOKUP(G56,номенклатури!R:U,4,0))</f>
        <v/>
      </c>
      <c r="O56" s="119" t="str">
        <f>IF(M56="","",VLOOKUP(M56,'14'!D:D,1,0))</f>
        <v/>
      </c>
    </row>
    <row r="57" spans="1:15" ht="12.75" customHeight="1" x14ac:dyDescent="0.2">
      <c r="A57" s="36" t="str">
        <f>'0'!$A$4</f>
        <v>………………..</v>
      </c>
      <c r="B57" s="37">
        <f>'0'!$A$2</f>
        <v>46112</v>
      </c>
      <c r="C57" s="37" t="s">
        <v>1243</v>
      </c>
      <c r="D57" s="119" t="str">
        <f>IF(G57="","",VLOOKUP(G57,номенклатури!R:T,2,0))</f>
        <v/>
      </c>
      <c r="E57" s="365" t="str">
        <f>IF(G57="","",VLOOKUP(G57,номенклатури!R:T,3,0))</f>
        <v/>
      </c>
      <c r="F57" s="159" t="str">
        <f>IF(G57="","",IF(ISERROR(VLOOKUP(G57,номенклатури!V:V,1,0)),E57*H57,E57*I57))</f>
        <v/>
      </c>
      <c r="G57" s="14"/>
      <c r="H57" s="15"/>
      <c r="I57" s="15"/>
      <c r="J57" s="15"/>
      <c r="K57" s="15"/>
      <c r="L57" s="217"/>
      <c r="M57" s="22"/>
      <c r="N57" s="119" t="str">
        <f>IF(G57="","",VLOOKUP(G57,номенклатури!R:U,4,0))</f>
        <v/>
      </c>
      <c r="O57" s="119" t="str">
        <f>IF(M57="","",VLOOKUP(M57,'14'!D:D,1,0))</f>
        <v/>
      </c>
    </row>
    <row r="58" spans="1:15" ht="12.75" customHeight="1" x14ac:dyDescent="0.2">
      <c r="A58" s="36" t="str">
        <f>'0'!$A$4</f>
        <v>………………..</v>
      </c>
      <c r="B58" s="37">
        <f>'0'!$A$2</f>
        <v>46112</v>
      </c>
      <c r="C58" s="37" t="s">
        <v>1243</v>
      </c>
      <c r="D58" s="119" t="str">
        <f>IF(G58="","",VLOOKUP(G58,номенклатури!R:T,2,0))</f>
        <v/>
      </c>
      <c r="E58" s="365" t="str">
        <f>IF(G58="","",VLOOKUP(G58,номенклатури!R:T,3,0))</f>
        <v/>
      </c>
      <c r="F58" s="159" t="str">
        <f>IF(G58="","",IF(ISERROR(VLOOKUP(G58,номенклатури!V:V,1,0)),E58*H58,E58*I58))</f>
        <v/>
      </c>
      <c r="G58" s="14"/>
      <c r="H58" s="15"/>
      <c r="I58" s="15"/>
      <c r="J58" s="15"/>
      <c r="K58" s="15"/>
      <c r="L58" s="217"/>
      <c r="M58" s="22"/>
      <c r="N58" s="119" t="str">
        <f>IF(G58="","",VLOOKUP(G58,номенклатури!R:U,4,0))</f>
        <v/>
      </c>
      <c r="O58" s="119" t="str">
        <f>IF(M58="","",VLOOKUP(M58,'14'!D:D,1,0))</f>
        <v/>
      </c>
    </row>
    <row r="59" spans="1:15" ht="12.75" customHeight="1" x14ac:dyDescent="0.2">
      <c r="A59" s="36" t="str">
        <f>'0'!$A$4</f>
        <v>………………..</v>
      </c>
      <c r="B59" s="37">
        <f>'0'!$A$2</f>
        <v>46112</v>
      </c>
      <c r="C59" s="37" t="s">
        <v>1243</v>
      </c>
      <c r="D59" s="119" t="str">
        <f>IF(G59="","",VLOOKUP(G59,номенклатури!R:T,2,0))</f>
        <v/>
      </c>
      <c r="E59" s="365" t="str">
        <f>IF(G59="","",VLOOKUP(G59,номенклатури!R:T,3,0))</f>
        <v/>
      </c>
      <c r="F59" s="159" t="str">
        <f>IF(G59="","",IF(ISERROR(VLOOKUP(G59,номенклатури!V:V,1,0)),E59*H59,E59*I59))</f>
        <v/>
      </c>
      <c r="G59" s="14"/>
      <c r="H59" s="15"/>
      <c r="I59" s="15"/>
      <c r="J59" s="15"/>
      <c r="K59" s="15"/>
      <c r="L59" s="217"/>
      <c r="M59" s="22"/>
      <c r="N59" s="119" t="str">
        <f>IF(G59="","",VLOOKUP(G59,номенклатури!R:U,4,0))</f>
        <v/>
      </c>
      <c r="O59" s="119" t="str">
        <f>IF(M59="","",VLOOKUP(M59,'14'!D:D,1,0))</f>
        <v/>
      </c>
    </row>
    <row r="60" spans="1:15" ht="12.75" customHeight="1" x14ac:dyDescent="0.2">
      <c r="A60" s="36" t="str">
        <f>'0'!$A$4</f>
        <v>………………..</v>
      </c>
      <c r="B60" s="37">
        <f>'0'!$A$2</f>
        <v>46112</v>
      </c>
      <c r="C60" s="37" t="s">
        <v>1243</v>
      </c>
      <c r="D60" s="119" t="str">
        <f>IF(G60="","",VLOOKUP(G60,номенклатури!R:T,2,0))</f>
        <v/>
      </c>
      <c r="E60" s="365" t="str">
        <f>IF(G60="","",VLOOKUP(G60,номенклатури!R:T,3,0))</f>
        <v/>
      </c>
      <c r="F60" s="159" t="str">
        <f>IF(G60="","",IF(ISERROR(VLOOKUP(G60,номенклатури!V:V,1,0)),E60*H60,E60*I60))</f>
        <v/>
      </c>
      <c r="G60" s="14"/>
      <c r="H60" s="15"/>
      <c r="I60" s="15"/>
      <c r="J60" s="15"/>
      <c r="K60" s="15"/>
      <c r="L60" s="217"/>
      <c r="M60" s="22"/>
      <c r="N60" s="119" t="str">
        <f>IF(G60="","",VLOOKUP(G60,номенклатури!R:U,4,0))</f>
        <v/>
      </c>
      <c r="O60" s="119" t="str">
        <f>IF(M60="","",VLOOKUP(M60,'14'!D:D,1,0))</f>
        <v/>
      </c>
    </row>
    <row r="61" spans="1:15" ht="12.75" customHeight="1" x14ac:dyDescent="0.2">
      <c r="A61" s="36" t="str">
        <f>'0'!$A$4</f>
        <v>………………..</v>
      </c>
      <c r="B61" s="37">
        <f>'0'!$A$2</f>
        <v>46112</v>
      </c>
      <c r="C61" s="37" t="s">
        <v>1243</v>
      </c>
      <c r="D61" s="119" t="str">
        <f>IF(G61="","",VLOOKUP(G61,номенклатури!R:T,2,0))</f>
        <v/>
      </c>
      <c r="E61" s="365" t="str">
        <f>IF(G61="","",VLOOKUP(G61,номенклатури!R:T,3,0))</f>
        <v/>
      </c>
      <c r="F61" s="159" t="str">
        <f>IF(G61="","",IF(ISERROR(VLOOKUP(G61,номенклатури!V:V,1,0)),E61*H61,E61*I61))</f>
        <v/>
      </c>
      <c r="G61" s="14"/>
      <c r="H61" s="15"/>
      <c r="I61" s="15"/>
      <c r="J61" s="15"/>
      <c r="K61" s="15"/>
      <c r="L61" s="217"/>
      <c r="M61" s="22"/>
      <c r="N61" s="119" t="str">
        <f>IF(G61="","",VLOOKUP(G61,номенклатури!R:U,4,0))</f>
        <v/>
      </c>
      <c r="O61" s="119" t="str">
        <f>IF(M61="","",VLOOKUP(M61,'14'!D:D,1,0))</f>
        <v/>
      </c>
    </row>
    <row r="62" spans="1:15" ht="12.75" customHeight="1" x14ac:dyDescent="0.2">
      <c r="A62" s="36" t="str">
        <f>'0'!$A$4</f>
        <v>………………..</v>
      </c>
      <c r="B62" s="37">
        <f>'0'!$A$2</f>
        <v>46112</v>
      </c>
      <c r="C62" s="37" t="s">
        <v>1243</v>
      </c>
      <c r="D62" s="119" t="str">
        <f>IF(G62="","",VLOOKUP(G62,номенклатури!R:T,2,0))</f>
        <v/>
      </c>
      <c r="E62" s="365" t="str">
        <f>IF(G62="","",VLOOKUP(G62,номенклатури!R:T,3,0))</f>
        <v/>
      </c>
      <c r="F62" s="159" t="str">
        <f>IF(G62="","",IF(ISERROR(VLOOKUP(G62,номенклатури!V:V,1,0)),E62*H62,E62*I62))</f>
        <v/>
      </c>
      <c r="G62" s="14"/>
      <c r="H62" s="15"/>
      <c r="I62" s="15"/>
      <c r="J62" s="15"/>
      <c r="K62" s="15"/>
      <c r="L62" s="217"/>
      <c r="M62" s="22"/>
      <c r="N62" s="119" t="str">
        <f>IF(G62="","",VLOOKUP(G62,номенклатури!R:U,4,0))</f>
        <v/>
      </c>
      <c r="O62" s="119" t="str">
        <f>IF(M62="","",VLOOKUP(M62,'14'!D:D,1,0))</f>
        <v/>
      </c>
    </row>
    <row r="63" spans="1:15" ht="12.75" customHeight="1" x14ac:dyDescent="0.2">
      <c r="A63" s="36" t="str">
        <f>'0'!$A$4</f>
        <v>………………..</v>
      </c>
      <c r="B63" s="37">
        <f>'0'!$A$2</f>
        <v>46112</v>
      </c>
      <c r="C63" s="37" t="s">
        <v>1243</v>
      </c>
      <c r="D63" s="119" t="str">
        <f>IF(G63="","",VLOOKUP(G63,номенклатури!R:T,2,0))</f>
        <v/>
      </c>
      <c r="E63" s="365" t="str">
        <f>IF(G63="","",VLOOKUP(G63,номенклатури!R:T,3,0))</f>
        <v/>
      </c>
      <c r="F63" s="159" t="str">
        <f>IF(G63="","",IF(ISERROR(VLOOKUP(G63,номенклатури!V:V,1,0)),E63*H63,E63*I63))</f>
        <v/>
      </c>
      <c r="G63" s="14"/>
      <c r="H63" s="15"/>
      <c r="I63" s="15"/>
      <c r="J63" s="15"/>
      <c r="K63" s="15"/>
      <c r="L63" s="217"/>
      <c r="M63" s="22"/>
      <c r="N63" s="119" t="str">
        <f>IF(G63="","",VLOOKUP(G63,номенклатури!R:U,4,0))</f>
        <v/>
      </c>
      <c r="O63" s="119" t="str">
        <f>IF(M63="","",VLOOKUP(M63,'14'!D:D,1,0))</f>
        <v/>
      </c>
    </row>
    <row r="64" spans="1:15" ht="12.75" customHeight="1" x14ac:dyDescent="0.2">
      <c r="A64" s="36" t="str">
        <f>'0'!$A$4</f>
        <v>………………..</v>
      </c>
      <c r="B64" s="37">
        <f>'0'!$A$2</f>
        <v>46112</v>
      </c>
      <c r="C64" s="37" t="s">
        <v>1243</v>
      </c>
      <c r="D64" s="119" t="str">
        <f>IF(G64="","",VLOOKUP(G64,номенклатури!R:T,2,0))</f>
        <v/>
      </c>
      <c r="E64" s="365" t="str">
        <f>IF(G64="","",VLOOKUP(G64,номенклатури!R:T,3,0))</f>
        <v/>
      </c>
      <c r="F64" s="159" t="str">
        <f>IF(G64="","",IF(ISERROR(VLOOKUP(G64,номенклатури!V:V,1,0)),E64*H64,E64*I64))</f>
        <v/>
      </c>
      <c r="G64" s="14"/>
      <c r="H64" s="15"/>
      <c r="I64" s="15"/>
      <c r="J64" s="15"/>
      <c r="K64" s="15"/>
      <c r="L64" s="217"/>
      <c r="M64" s="22"/>
      <c r="N64" s="119" t="str">
        <f>IF(G64="","",VLOOKUP(G64,номенклатури!R:U,4,0))</f>
        <v/>
      </c>
      <c r="O64" s="119" t="str">
        <f>IF(M64="","",VLOOKUP(M64,'14'!D:D,1,0))</f>
        <v/>
      </c>
    </row>
    <row r="65" spans="1:15" ht="12.75" customHeight="1" x14ac:dyDescent="0.2">
      <c r="A65" s="36" t="str">
        <f>'0'!$A$4</f>
        <v>………………..</v>
      </c>
      <c r="B65" s="37">
        <f>'0'!$A$2</f>
        <v>46112</v>
      </c>
      <c r="C65" s="37" t="s">
        <v>1243</v>
      </c>
      <c r="D65" s="119" t="str">
        <f>IF(G65="","",VLOOKUP(G65,номенклатури!R:T,2,0))</f>
        <v/>
      </c>
      <c r="E65" s="365" t="str">
        <f>IF(G65="","",VLOOKUP(G65,номенклатури!R:T,3,0))</f>
        <v/>
      </c>
      <c r="F65" s="159" t="str">
        <f>IF(G65="","",IF(ISERROR(VLOOKUP(G65,номенклатури!V:V,1,0)),E65*H65,E65*I65))</f>
        <v/>
      </c>
      <c r="G65" s="14"/>
      <c r="H65" s="15"/>
      <c r="I65" s="15"/>
      <c r="J65" s="15"/>
      <c r="K65" s="15"/>
      <c r="L65" s="217"/>
      <c r="M65" s="22"/>
      <c r="N65" s="119" t="str">
        <f>IF(G65="","",VLOOKUP(G65,номенклатури!R:U,4,0))</f>
        <v/>
      </c>
      <c r="O65" s="119" t="str">
        <f>IF(M65="","",VLOOKUP(M65,'14'!D:D,1,0))</f>
        <v/>
      </c>
    </row>
    <row r="66" spans="1:15" ht="12.75" customHeight="1" x14ac:dyDescent="0.2">
      <c r="A66" s="36" t="str">
        <f>'0'!$A$4</f>
        <v>………………..</v>
      </c>
      <c r="B66" s="37">
        <f>'0'!$A$2</f>
        <v>46112</v>
      </c>
      <c r="C66" s="37" t="s">
        <v>1243</v>
      </c>
      <c r="D66" s="119" t="str">
        <f>IF(G66="","",VLOOKUP(G66,номенклатури!R:T,2,0))</f>
        <v/>
      </c>
      <c r="E66" s="365" t="str">
        <f>IF(G66="","",VLOOKUP(G66,номенклатури!R:T,3,0))</f>
        <v/>
      </c>
      <c r="F66" s="159" t="str">
        <f>IF(G66="","",IF(ISERROR(VLOOKUP(G66,номенклатури!V:V,1,0)),E66*H66,E66*I66))</f>
        <v/>
      </c>
      <c r="G66" s="14"/>
      <c r="H66" s="15"/>
      <c r="I66" s="15"/>
      <c r="J66" s="15"/>
      <c r="K66" s="15"/>
      <c r="L66" s="217"/>
      <c r="M66" s="22"/>
      <c r="N66" s="119" t="str">
        <f>IF(G66="","",VLOOKUP(G66,номенклатури!R:U,4,0))</f>
        <v/>
      </c>
      <c r="O66" s="119" t="str">
        <f>IF(M66="","",VLOOKUP(M66,'14'!D:D,1,0))</f>
        <v/>
      </c>
    </row>
    <row r="67" spans="1:15" ht="12.75" customHeight="1" x14ac:dyDescent="0.2">
      <c r="A67" s="36" t="str">
        <f>'0'!$A$4</f>
        <v>………………..</v>
      </c>
      <c r="B67" s="37">
        <f>'0'!$A$2</f>
        <v>46112</v>
      </c>
      <c r="C67" s="37" t="s">
        <v>1243</v>
      </c>
      <c r="D67" s="119" t="str">
        <f>IF(G67="","",VLOOKUP(G67,номенклатури!R:T,2,0))</f>
        <v/>
      </c>
      <c r="E67" s="365" t="str">
        <f>IF(G67="","",VLOOKUP(G67,номенклатури!R:T,3,0))</f>
        <v/>
      </c>
      <c r="F67" s="159" t="str">
        <f>IF(G67="","",IF(ISERROR(VLOOKUP(G67,номенклатури!V:V,1,0)),E67*H67,E67*I67))</f>
        <v/>
      </c>
      <c r="G67" s="14"/>
      <c r="H67" s="15"/>
      <c r="I67" s="15"/>
      <c r="J67" s="15"/>
      <c r="K67" s="15"/>
      <c r="L67" s="217"/>
      <c r="M67" s="22"/>
      <c r="N67" s="119" t="str">
        <f>IF(G67="","",VLOOKUP(G67,номенклатури!R:U,4,0))</f>
        <v/>
      </c>
      <c r="O67" s="119" t="str">
        <f>IF(M67="","",VLOOKUP(M67,'14'!D:D,1,0))</f>
        <v/>
      </c>
    </row>
    <row r="68" spans="1:15" ht="12.75" customHeight="1" x14ac:dyDescent="0.2">
      <c r="A68" s="36" t="str">
        <f>'0'!$A$4</f>
        <v>………………..</v>
      </c>
      <c r="B68" s="37">
        <f>'0'!$A$2</f>
        <v>46112</v>
      </c>
      <c r="C68" s="37" t="s">
        <v>1243</v>
      </c>
      <c r="D68" s="119" t="str">
        <f>IF(G68="","",VLOOKUP(G68,номенклатури!R:T,2,0))</f>
        <v/>
      </c>
      <c r="E68" s="365" t="str">
        <f>IF(G68="","",VLOOKUP(G68,номенклатури!R:T,3,0))</f>
        <v/>
      </c>
      <c r="F68" s="159" t="str">
        <f>IF(G68="","",IF(ISERROR(VLOOKUP(G68,номенклатури!V:V,1,0)),E68*H68,E68*I68))</f>
        <v/>
      </c>
      <c r="G68" s="14"/>
      <c r="H68" s="15"/>
      <c r="I68" s="15"/>
      <c r="J68" s="15"/>
      <c r="K68" s="15"/>
      <c r="L68" s="217"/>
      <c r="M68" s="22"/>
      <c r="N68" s="119" t="str">
        <f>IF(G68="","",VLOOKUP(G68,номенклатури!R:U,4,0))</f>
        <v/>
      </c>
      <c r="O68" s="119" t="str">
        <f>IF(M68="","",VLOOKUP(M68,'14'!D:D,1,0))</f>
        <v/>
      </c>
    </row>
    <row r="69" spans="1:15" ht="12.75" customHeight="1" x14ac:dyDescent="0.2">
      <c r="A69" s="36" t="str">
        <f>'0'!$A$4</f>
        <v>………………..</v>
      </c>
      <c r="B69" s="37">
        <f>'0'!$A$2</f>
        <v>46112</v>
      </c>
      <c r="C69" s="37" t="s">
        <v>1243</v>
      </c>
      <c r="D69" s="119" t="str">
        <f>IF(G69="","",VLOOKUP(G69,номенклатури!R:T,2,0))</f>
        <v/>
      </c>
      <c r="E69" s="365" t="str">
        <f>IF(G69="","",VLOOKUP(G69,номенклатури!R:T,3,0))</f>
        <v/>
      </c>
      <c r="F69" s="159" t="str">
        <f>IF(G69="","",IF(ISERROR(VLOOKUP(G69,номенклатури!V:V,1,0)),E69*H69,E69*I69))</f>
        <v/>
      </c>
      <c r="G69" s="14"/>
      <c r="H69" s="15"/>
      <c r="I69" s="15"/>
      <c r="J69" s="15"/>
      <c r="K69" s="15"/>
      <c r="L69" s="217"/>
      <c r="M69" s="22"/>
      <c r="N69" s="119" t="str">
        <f>IF(G69="","",VLOOKUP(G69,номенклатури!R:U,4,0))</f>
        <v/>
      </c>
      <c r="O69" s="119" t="str">
        <f>IF(M69="","",VLOOKUP(M69,'14'!D:D,1,0))</f>
        <v/>
      </c>
    </row>
    <row r="70" spans="1:15" ht="12.75" customHeight="1" x14ac:dyDescent="0.2">
      <c r="A70" s="36" t="str">
        <f>'0'!$A$4</f>
        <v>………………..</v>
      </c>
      <c r="B70" s="37">
        <f>'0'!$A$2</f>
        <v>46112</v>
      </c>
      <c r="C70" s="37" t="s">
        <v>1243</v>
      </c>
      <c r="D70" s="119" t="str">
        <f>IF(G70="","",VLOOKUP(G70,номенклатури!R:T,2,0))</f>
        <v/>
      </c>
      <c r="E70" s="365" t="str">
        <f>IF(G70="","",VLOOKUP(G70,номенклатури!R:T,3,0))</f>
        <v/>
      </c>
      <c r="F70" s="159" t="str">
        <f>IF(G70="","",IF(ISERROR(VLOOKUP(G70,номенклатури!V:V,1,0)),E70*H70,E70*I70))</f>
        <v/>
      </c>
      <c r="G70" s="14"/>
      <c r="H70" s="15"/>
      <c r="I70" s="15"/>
      <c r="J70" s="15"/>
      <c r="K70" s="15"/>
      <c r="L70" s="217"/>
      <c r="M70" s="22"/>
      <c r="N70" s="119" t="str">
        <f>IF(G70="","",VLOOKUP(G70,номенклатури!R:U,4,0))</f>
        <v/>
      </c>
      <c r="O70" s="119" t="str">
        <f>IF(M70="","",VLOOKUP(M70,'14'!D:D,1,0))</f>
        <v/>
      </c>
    </row>
    <row r="71" spans="1:15" ht="12.75" customHeight="1" x14ac:dyDescent="0.2">
      <c r="A71" s="36" t="str">
        <f>'0'!$A$4</f>
        <v>………………..</v>
      </c>
      <c r="B71" s="37">
        <f>'0'!$A$2</f>
        <v>46112</v>
      </c>
      <c r="C71" s="37" t="s">
        <v>1243</v>
      </c>
      <c r="D71" s="119" t="str">
        <f>IF(G71="","",VLOOKUP(G71,номенклатури!R:T,2,0))</f>
        <v/>
      </c>
      <c r="E71" s="365" t="str">
        <f>IF(G71="","",VLOOKUP(G71,номенклатури!R:T,3,0))</f>
        <v/>
      </c>
      <c r="F71" s="159" t="str">
        <f>IF(G71="","",IF(ISERROR(VLOOKUP(G71,номенклатури!V:V,1,0)),E71*H71,E71*I71))</f>
        <v/>
      </c>
      <c r="G71" s="14"/>
      <c r="H71" s="15"/>
      <c r="I71" s="15"/>
      <c r="J71" s="15"/>
      <c r="K71" s="15"/>
      <c r="L71" s="217"/>
      <c r="M71" s="22"/>
      <c r="N71" s="119" t="str">
        <f>IF(G71="","",VLOOKUP(G71,номенклатури!R:U,4,0))</f>
        <v/>
      </c>
      <c r="O71" s="119" t="str">
        <f>IF(M71="","",VLOOKUP(M71,'14'!D:D,1,0))</f>
        <v/>
      </c>
    </row>
    <row r="72" spans="1:15" ht="12.75" customHeight="1" x14ac:dyDescent="0.2">
      <c r="A72" s="36" t="str">
        <f>'0'!$A$4</f>
        <v>………………..</v>
      </c>
      <c r="B72" s="37">
        <f>'0'!$A$2</f>
        <v>46112</v>
      </c>
      <c r="C72" s="37" t="s">
        <v>1243</v>
      </c>
      <c r="D72" s="119" t="str">
        <f>IF(G72="","",VLOOKUP(G72,номенклатури!R:T,2,0))</f>
        <v/>
      </c>
      <c r="E72" s="365" t="str">
        <f>IF(G72="","",VLOOKUP(G72,номенклатури!R:T,3,0))</f>
        <v/>
      </c>
      <c r="F72" s="159" t="str">
        <f>IF(G72="","",IF(ISERROR(VLOOKUP(G72,номенклатури!V:V,1,0)),E72*H72,E72*I72))</f>
        <v/>
      </c>
      <c r="G72" s="14"/>
      <c r="H72" s="15"/>
      <c r="I72" s="15"/>
      <c r="J72" s="15"/>
      <c r="K72" s="15"/>
      <c r="L72" s="217"/>
      <c r="M72" s="22"/>
      <c r="N72" s="119" t="str">
        <f>IF(G72="","",VLOOKUP(G72,номенклатури!R:U,4,0))</f>
        <v/>
      </c>
      <c r="O72" s="119" t="str">
        <f>IF(M72="","",VLOOKUP(M72,'14'!D:D,1,0))</f>
        <v/>
      </c>
    </row>
    <row r="73" spans="1:15" ht="12.75" customHeight="1" x14ac:dyDescent="0.2">
      <c r="A73" s="36" t="str">
        <f>'0'!$A$4</f>
        <v>………………..</v>
      </c>
      <c r="B73" s="37">
        <f>'0'!$A$2</f>
        <v>46112</v>
      </c>
      <c r="C73" s="37" t="s">
        <v>1243</v>
      </c>
      <c r="D73" s="119" t="str">
        <f>IF(G73="","",VLOOKUP(G73,номенклатури!R:T,2,0))</f>
        <v/>
      </c>
      <c r="E73" s="365" t="str">
        <f>IF(G73="","",VLOOKUP(G73,номенклатури!R:T,3,0))</f>
        <v/>
      </c>
      <c r="F73" s="159" t="str">
        <f>IF(G73="","",IF(ISERROR(VLOOKUP(G73,номенклатури!V:V,1,0)),E73*H73,E73*I73))</f>
        <v/>
      </c>
      <c r="G73" s="14"/>
      <c r="H73" s="15"/>
      <c r="I73" s="15"/>
      <c r="J73" s="15"/>
      <c r="K73" s="15"/>
      <c r="L73" s="217"/>
      <c r="M73" s="22"/>
      <c r="N73" s="119" t="str">
        <f>IF(G73="","",VLOOKUP(G73,номенклатури!R:U,4,0))</f>
        <v/>
      </c>
      <c r="O73" s="119" t="str">
        <f>IF(M73="","",VLOOKUP(M73,'14'!D:D,1,0))</f>
        <v/>
      </c>
    </row>
    <row r="74" spans="1:15" ht="12.75" customHeight="1" x14ac:dyDescent="0.2">
      <c r="A74" s="36" t="str">
        <f>'0'!$A$4</f>
        <v>………………..</v>
      </c>
      <c r="B74" s="37">
        <f>'0'!$A$2</f>
        <v>46112</v>
      </c>
      <c r="C74" s="37" t="s">
        <v>1243</v>
      </c>
      <c r="D74" s="119" t="str">
        <f>IF(G74="","",VLOOKUP(G74,номенклатури!R:T,2,0))</f>
        <v/>
      </c>
      <c r="E74" s="365" t="str">
        <f>IF(G74="","",VLOOKUP(G74,номенклатури!R:T,3,0))</f>
        <v/>
      </c>
      <c r="F74" s="159" t="str">
        <f>IF(G74="","",IF(ISERROR(VLOOKUP(G74,номенклатури!V:V,1,0)),E74*H74,E74*I74))</f>
        <v/>
      </c>
      <c r="G74" s="14"/>
      <c r="H74" s="15"/>
      <c r="I74" s="15"/>
      <c r="J74" s="15"/>
      <c r="K74" s="15"/>
      <c r="L74" s="217"/>
      <c r="M74" s="22"/>
      <c r="N74" s="119" t="str">
        <f>IF(G74="","",VLOOKUP(G74,номенклатури!R:U,4,0))</f>
        <v/>
      </c>
      <c r="O74" s="119" t="str">
        <f>IF(M74="","",VLOOKUP(M74,'14'!D:D,1,0))</f>
        <v/>
      </c>
    </row>
    <row r="75" spans="1:15" ht="12.75" customHeight="1" x14ac:dyDescent="0.2">
      <c r="A75" s="36" t="str">
        <f>'0'!$A$4</f>
        <v>………………..</v>
      </c>
      <c r="B75" s="37">
        <f>'0'!$A$2</f>
        <v>46112</v>
      </c>
      <c r="C75" s="37" t="s">
        <v>1243</v>
      </c>
      <c r="D75" s="119" t="str">
        <f>IF(G75="","",VLOOKUP(G75,номенклатури!R:T,2,0))</f>
        <v/>
      </c>
      <c r="E75" s="365" t="str">
        <f>IF(G75="","",VLOOKUP(G75,номенклатури!R:T,3,0))</f>
        <v/>
      </c>
      <c r="F75" s="159" t="str">
        <f>IF(G75="","",IF(ISERROR(VLOOKUP(G75,номенклатури!V:V,1,0)),E75*H75,E75*I75))</f>
        <v/>
      </c>
      <c r="G75" s="14"/>
      <c r="H75" s="15"/>
      <c r="I75" s="15"/>
      <c r="J75" s="15"/>
      <c r="K75" s="15"/>
      <c r="L75" s="217"/>
      <c r="M75" s="22"/>
      <c r="N75" s="119" t="str">
        <f>IF(G75="","",VLOOKUP(G75,номенклатури!R:U,4,0))</f>
        <v/>
      </c>
      <c r="O75" s="119" t="str">
        <f>IF(M75="","",VLOOKUP(M75,'14'!D:D,1,0))</f>
        <v/>
      </c>
    </row>
    <row r="76" spans="1:15" ht="12.75" customHeight="1" x14ac:dyDescent="0.2">
      <c r="A76" s="36" t="str">
        <f>'0'!$A$4</f>
        <v>………………..</v>
      </c>
      <c r="B76" s="37">
        <f>'0'!$A$2</f>
        <v>46112</v>
      </c>
      <c r="C76" s="37" t="s">
        <v>1243</v>
      </c>
      <c r="D76" s="119" t="str">
        <f>IF(G76="","",VLOOKUP(G76,номенклатури!R:T,2,0))</f>
        <v/>
      </c>
      <c r="E76" s="365" t="str">
        <f>IF(G76="","",VLOOKUP(G76,номенклатури!R:T,3,0))</f>
        <v/>
      </c>
      <c r="F76" s="159" t="str">
        <f>IF(G76="","",IF(ISERROR(VLOOKUP(G76,номенклатури!V:V,1,0)),E76*H76,E76*I76))</f>
        <v/>
      </c>
      <c r="G76" s="14"/>
      <c r="H76" s="15"/>
      <c r="I76" s="15"/>
      <c r="J76" s="15"/>
      <c r="K76" s="15"/>
      <c r="L76" s="217"/>
      <c r="M76" s="22"/>
      <c r="N76" s="119" t="str">
        <f>IF(G76="","",VLOOKUP(G76,номенклатури!R:U,4,0))</f>
        <v/>
      </c>
      <c r="O76" s="119" t="str">
        <f>IF(M76="","",VLOOKUP(M76,'14'!D:D,1,0))</f>
        <v/>
      </c>
    </row>
    <row r="77" spans="1:15" ht="12.75" customHeight="1" x14ac:dyDescent="0.2">
      <c r="A77" s="36" t="str">
        <f>'0'!$A$4</f>
        <v>………………..</v>
      </c>
      <c r="B77" s="37">
        <f>'0'!$A$2</f>
        <v>46112</v>
      </c>
      <c r="C77" s="37" t="s">
        <v>1243</v>
      </c>
      <c r="D77" s="119" t="str">
        <f>IF(G77="","",VLOOKUP(G77,номенклатури!R:T,2,0))</f>
        <v/>
      </c>
      <c r="E77" s="365" t="str">
        <f>IF(G77="","",VLOOKUP(G77,номенклатури!R:T,3,0))</f>
        <v/>
      </c>
      <c r="F77" s="159" t="str">
        <f>IF(G77="","",IF(ISERROR(VLOOKUP(G77,номенклатури!V:V,1,0)),E77*H77,E77*I77))</f>
        <v/>
      </c>
      <c r="G77" s="14"/>
      <c r="H77" s="15"/>
      <c r="I77" s="15"/>
      <c r="J77" s="15"/>
      <c r="K77" s="15"/>
      <c r="L77" s="217"/>
      <c r="M77" s="22"/>
      <c r="N77" s="119" t="str">
        <f>IF(G77="","",VLOOKUP(G77,номенклатури!R:U,4,0))</f>
        <v/>
      </c>
      <c r="O77" s="119" t="str">
        <f>IF(M77="","",VLOOKUP(M77,'14'!D:D,1,0))</f>
        <v/>
      </c>
    </row>
    <row r="78" spans="1:15" ht="12.75" customHeight="1" x14ac:dyDescent="0.2">
      <c r="A78" s="36" t="str">
        <f>'0'!$A$4</f>
        <v>………………..</v>
      </c>
      <c r="B78" s="37">
        <f>'0'!$A$2</f>
        <v>46112</v>
      </c>
      <c r="C78" s="37" t="s">
        <v>1243</v>
      </c>
      <c r="D78" s="119" t="str">
        <f>IF(G78="","",VLOOKUP(G78,номенклатури!R:T,2,0))</f>
        <v/>
      </c>
      <c r="E78" s="365" t="str">
        <f>IF(G78="","",VLOOKUP(G78,номенклатури!R:T,3,0))</f>
        <v/>
      </c>
      <c r="F78" s="159" t="str">
        <f>IF(G78="","",IF(ISERROR(VLOOKUP(G78,номенклатури!V:V,1,0)),E78*H78,E78*I78))</f>
        <v/>
      </c>
      <c r="G78" s="14"/>
      <c r="H78" s="15"/>
      <c r="I78" s="15"/>
      <c r="J78" s="15"/>
      <c r="K78" s="15"/>
      <c r="L78" s="217"/>
      <c r="M78" s="22"/>
      <c r="N78" s="119" t="str">
        <f>IF(G78="","",VLOOKUP(G78,номенклатури!R:U,4,0))</f>
        <v/>
      </c>
      <c r="O78" s="119" t="str">
        <f>IF(M78="","",VLOOKUP(M78,'14'!D:D,1,0))</f>
        <v/>
      </c>
    </row>
    <row r="79" spans="1:15" ht="12.75" customHeight="1" x14ac:dyDescent="0.2">
      <c r="A79" s="36" t="str">
        <f>'0'!$A$4</f>
        <v>………………..</v>
      </c>
      <c r="B79" s="37">
        <f>'0'!$A$2</f>
        <v>46112</v>
      </c>
      <c r="C79" s="37" t="s">
        <v>1243</v>
      </c>
      <c r="D79" s="119" t="str">
        <f>IF(G79="","",VLOOKUP(G79,номенклатури!R:T,2,0))</f>
        <v/>
      </c>
      <c r="E79" s="365" t="str">
        <f>IF(G79="","",VLOOKUP(G79,номенклатури!R:T,3,0))</f>
        <v/>
      </c>
      <c r="F79" s="159" t="str">
        <f>IF(G79="","",IF(ISERROR(VLOOKUP(G79,номенклатури!V:V,1,0)),E79*H79,E79*I79))</f>
        <v/>
      </c>
      <c r="G79" s="14"/>
      <c r="H79" s="15"/>
      <c r="I79" s="15"/>
      <c r="J79" s="15"/>
      <c r="K79" s="15"/>
      <c r="L79" s="217"/>
      <c r="M79" s="22"/>
      <c r="N79" s="119" t="str">
        <f>IF(G79="","",VLOOKUP(G79,номенклатури!R:U,4,0))</f>
        <v/>
      </c>
      <c r="O79" s="119" t="str">
        <f>IF(M79="","",VLOOKUP(M79,'14'!D:D,1,0))</f>
        <v/>
      </c>
    </row>
    <row r="80" spans="1:15" ht="12.75" customHeight="1" x14ac:dyDescent="0.2">
      <c r="A80" s="36" t="str">
        <f>'0'!$A$4</f>
        <v>………………..</v>
      </c>
      <c r="B80" s="37">
        <f>'0'!$A$2</f>
        <v>46112</v>
      </c>
      <c r="C80" s="37" t="s">
        <v>1243</v>
      </c>
      <c r="D80" s="119" t="str">
        <f>IF(G80="","",VLOOKUP(G80,номенклатури!R:T,2,0))</f>
        <v/>
      </c>
      <c r="E80" s="365" t="str">
        <f>IF(G80="","",VLOOKUP(G80,номенклатури!R:T,3,0))</f>
        <v/>
      </c>
      <c r="F80" s="159" t="str">
        <f>IF(G80="","",IF(ISERROR(VLOOKUP(G80,номенклатури!V:V,1,0)),E80*H80,E80*I80))</f>
        <v/>
      </c>
      <c r="G80" s="14"/>
      <c r="H80" s="15"/>
      <c r="I80" s="15"/>
      <c r="J80" s="15"/>
      <c r="K80" s="15"/>
      <c r="L80" s="217"/>
      <c r="M80" s="22"/>
      <c r="N80" s="119" t="str">
        <f>IF(G80="","",VLOOKUP(G80,номенклатури!R:U,4,0))</f>
        <v/>
      </c>
      <c r="O80" s="119" t="str">
        <f>IF(M80="","",VLOOKUP(M80,'14'!D:D,1,0))</f>
        <v/>
      </c>
    </row>
    <row r="81" spans="1:15" ht="12.75" customHeight="1" x14ac:dyDescent="0.2">
      <c r="A81" s="36" t="str">
        <f>'0'!$A$4</f>
        <v>………………..</v>
      </c>
      <c r="B81" s="37">
        <f>'0'!$A$2</f>
        <v>46112</v>
      </c>
      <c r="C81" s="37" t="s">
        <v>1243</v>
      </c>
      <c r="D81" s="119" t="str">
        <f>IF(G81="","",VLOOKUP(G81,номенклатури!R:T,2,0))</f>
        <v/>
      </c>
      <c r="E81" s="365" t="str">
        <f>IF(G81="","",VLOOKUP(G81,номенклатури!R:T,3,0))</f>
        <v/>
      </c>
      <c r="F81" s="159" t="str">
        <f>IF(G81="","",IF(ISERROR(VLOOKUP(G81,номенклатури!V:V,1,0)),E81*H81,E81*I81))</f>
        <v/>
      </c>
      <c r="G81" s="14"/>
      <c r="H81" s="15"/>
      <c r="I81" s="15"/>
      <c r="J81" s="15"/>
      <c r="K81" s="15"/>
      <c r="L81" s="217"/>
      <c r="M81" s="22"/>
      <c r="N81" s="119" t="str">
        <f>IF(G81="","",VLOOKUP(G81,номенклатури!R:U,4,0))</f>
        <v/>
      </c>
      <c r="O81" s="119" t="str">
        <f>IF(M81="","",VLOOKUP(M81,'14'!D:D,1,0))</f>
        <v/>
      </c>
    </row>
    <row r="82" spans="1:15" ht="12.75" customHeight="1" x14ac:dyDescent="0.2">
      <c r="A82" s="36" t="str">
        <f>'0'!$A$4</f>
        <v>………………..</v>
      </c>
      <c r="B82" s="37">
        <f>'0'!$A$2</f>
        <v>46112</v>
      </c>
      <c r="C82" s="37" t="s">
        <v>1243</v>
      </c>
      <c r="D82" s="119" t="str">
        <f>IF(G82="","",VLOOKUP(G82,номенклатури!R:T,2,0))</f>
        <v/>
      </c>
      <c r="E82" s="365" t="str">
        <f>IF(G82="","",VLOOKUP(G82,номенклатури!R:T,3,0))</f>
        <v/>
      </c>
      <c r="F82" s="159" t="str">
        <f>IF(G82="","",IF(ISERROR(VLOOKUP(G82,номенклатури!V:V,1,0)),E82*H82,E82*I82))</f>
        <v/>
      </c>
      <c r="G82" s="14"/>
      <c r="H82" s="15"/>
      <c r="I82" s="15"/>
      <c r="J82" s="15"/>
      <c r="K82" s="15"/>
      <c r="L82" s="217"/>
      <c r="M82" s="22"/>
      <c r="N82" s="119" t="str">
        <f>IF(G82="","",VLOOKUP(G82,номенклатури!R:U,4,0))</f>
        <v/>
      </c>
      <c r="O82" s="119" t="str">
        <f>IF(M82="","",VLOOKUP(M82,'14'!D:D,1,0))</f>
        <v/>
      </c>
    </row>
    <row r="83" spans="1:15" ht="12.75" customHeight="1" x14ac:dyDescent="0.2">
      <c r="A83" s="36" t="str">
        <f>'0'!$A$4</f>
        <v>………………..</v>
      </c>
      <c r="B83" s="37">
        <f>'0'!$A$2</f>
        <v>46112</v>
      </c>
      <c r="C83" s="37" t="s">
        <v>1243</v>
      </c>
      <c r="D83" s="119" t="str">
        <f>IF(G83="","",VLOOKUP(G83,номенклатури!R:T,2,0))</f>
        <v/>
      </c>
      <c r="E83" s="365" t="str">
        <f>IF(G83="","",VLOOKUP(G83,номенклатури!R:T,3,0))</f>
        <v/>
      </c>
      <c r="F83" s="159" t="str">
        <f>IF(G83="","",IF(ISERROR(VLOOKUP(G83,номенклатури!V:V,1,0)),E83*H83,E83*I83))</f>
        <v/>
      </c>
      <c r="G83" s="14"/>
      <c r="H83" s="15"/>
      <c r="I83" s="15"/>
      <c r="J83" s="15"/>
      <c r="K83" s="15"/>
      <c r="L83" s="217"/>
      <c r="M83" s="22"/>
      <c r="N83" s="119" t="str">
        <f>IF(G83="","",VLOOKUP(G83,номенклатури!R:U,4,0))</f>
        <v/>
      </c>
      <c r="O83" s="119" t="str">
        <f>IF(M83="","",VLOOKUP(M83,'14'!D:D,1,0))</f>
        <v/>
      </c>
    </row>
    <row r="84" spans="1:15" ht="12.75" customHeight="1" x14ac:dyDescent="0.2">
      <c r="A84" s="36" t="str">
        <f>'0'!$A$4</f>
        <v>………………..</v>
      </c>
      <c r="B84" s="37">
        <f>'0'!$A$2</f>
        <v>46112</v>
      </c>
      <c r="C84" s="37" t="s">
        <v>1243</v>
      </c>
      <c r="D84" s="119" t="str">
        <f>IF(G84="","",VLOOKUP(G84,номенклатури!R:T,2,0))</f>
        <v/>
      </c>
      <c r="E84" s="365" t="str">
        <f>IF(G84="","",VLOOKUP(G84,номенклатури!R:T,3,0))</f>
        <v/>
      </c>
      <c r="F84" s="159" t="str">
        <f>IF(G84="","",IF(ISERROR(VLOOKUP(G84,номенклатури!V:V,1,0)),E84*H84,E84*I84))</f>
        <v/>
      </c>
      <c r="G84" s="14"/>
      <c r="H84" s="15"/>
      <c r="I84" s="15"/>
      <c r="J84" s="15"/>
      <c r="K84" s="15"/>
      <c r="L84" s="217"/>
      <c r="M84" s="22"/>
      <c r="N84" s="119" t="str">
        <f>IF(G84="","",VLOOKUP(G84,номенклатури!R:U,4,0))</f>
        <v/>
      </c>
      <c r="O84" s="119" t="str">
        <f>IF(M84="","",VLOOKUP(M84,'14'!D:D,1,0))</f>
        <v/>
      </c>
    </row>
    <row r="85" spans="1:15" ht="12.75" customHeight="1" x14ac:dyDescent="0.2">
      <c r="A85" s="36" t="str">
        <f>'0'!$A$4</f>
        <v>………………..</v>
      </c>
      <c r="B85" s="37">
        <f>'0'!$A$2</f>
        <v>46112</v>
      </c>
      <c r="C85" s="37" t="s">
        <v>1243</v>
      </c>
      <c r="D85" s="119" t="str">
        <f>IF(G85="","",VLOOKUP(G85,номенклатури!R:T,2,0))</f>
        <v/>
      </c>
      <c r="E85" s="365" t="str">
        <f>IF(G85="","",VLOOKUP(G85,номенклатури!R:T,3,0))</f>
        <v/>
      </c>
      <c r="F85" s="159" t="str">
        <f>IF(G85="","",IF(ISERROR(VLOOKUP(G85,номенклатури!V:V,1,0)),E85*H85,E85*I85))</f>
        <v/>
      </c>
      <c r="G85" s="14"/>
      <c r="H85" s="15"/>
      <c r="I85" s="15"/>
      <c r="J85" s="15"/>
      <c r="K85" s="15"/>
      <c r="L85" s="217"/>
      <c r="M85" s="22"/>
      <c r="N85" s="119" t="str">
        <f>IF(G85="","",VLOOKUP(G85,номенклатури!R:U,4,0))</f>
        <v/>
      </c>
      <c r="O85" s="119" t="str">
        <f>IF(M85="","",VLOOKUP(M85,'14'!D:D,1,0))</f>
        <v/>
      </c>
    </row>
    <row r="86" spans="1:15" ht="12.75" customHeight="1" x14ac:dyDescent="0.2">
      <c r="A86" s="36" t="str">
        <f>'0'!$A$4</f>
        <v>………………..</v>
      </c>
      <c r="B86" s="37">
        <f>'0'!$A$2</f>
        <v>46112</v>
      </c>
      <c r="C86" s="37" t="s">
        <v>1243</v>
      </c>
      <c r="D86" s="119" t="str">
        <f>IF(G86="","",VLOOKUP(G86,номенклатури!R:T,2,0))</f>
        <v/>
      </c>
      <c r="E86" s="365" t="str">
        <f>IF(G86="","",VLOOKUP(G86,номенклатури!R:T,3,0))</f>
        <v/>
      </c>
      <c r="F86" s="159" t="str">
        <f>IF(G86="","",IF(ISERROR(VLOOKUP(G86,номенклатури!V:V,1,0)),E86*H86,E86*I86))</f>
        <v/>
      </c>
      <c r="G86" s="14"/>
      <c r="H86" s="15"/>
      <c r="I86" s="15"/>
      <c r="J86" s="15"/>
      <c r="K86" s="15"/>
      <c r="L86" s="217"/>
      <c r="M86" s="22"/>
      <c r="N86" s="119" t="str">
        <f>IF(G86="","",VLOOKUP(G86,номенклатури!R:U,4,0))</f>
        <v/>
      </c>
      <c r="O86" s="119" t="str">
        <f>IF(M86="","",VLOOKUP(M86,'14'!D:D,1,0))</f>
        <v/>
      </c>
    </row>
    <row r="87" spans="1:15" ht="12.75" customHeight="1" x14ac:dyDescent="0.2">
      <c r="A87" s="36" t="str">
        <f>'0'!$A$4</f>
        <v>………………..</v>
      </c>
      <c r="B87" s="37">
        <f>'0'!$A$2</f>
        <v>46112</v>
      </c>
      <c r="C87" s="37" t="s">
        <v>1243</v>
      </c>
      <c r="D87" s="119" t="str">
        <f>IF(G87="","",VLOOKUP(G87,номенклатури!R:T,2,0))</f>
        <v/>
      </c>
      <c r="E87" s="365" t="str">
        <f>IF(G87="","",VLOOKUP(G87,номенклатури!R:T,3,0))</f>
        <v/>
      </c>
      <c r="F87" s="159" t="str">
        <f>IF(G87="","",IF(ISERROR(VLOOKUP(G87,номенклатури!V:V,1,0)),E87*H87,E87*I87))</f>
        <v/>
      </c>
      <c r="G87" s="14"/>
      <c r="H87" s="15"/>
      <c r="I87" s="15"/>
      <c r="J87" s="15"/>
      <c r="K87" s="15"/>
      <c r="L87" s="217"/>
      <c r="M87" s="22"/>
      <c r="N87" s="119" t="str">
        <f>IF(G87="","",VLOOKUP(G87,номенклатури!R:U,4,0))</f>
        <v/>
      </c>
      <c r="O87" s="119" t="str">
        <f>IF(M87="","",VLOOKUP(M87,'14'!D:D,1,0))</f>
        <v/>
      </c>
    </row>
    <row r="88" spans="1:15" ht="12.75" customHeight="1" x14ac:dyDescent="0.2">
      <c r="A88" s="36" t="str">
        <f>'0'!$A$4</f>
        <v>………………..</v>
      </c>
      <c r="B88" s="37">
        <f>'0'!$A$2</f>
        <v>46112</v>
      </c>
      <c r="C88" s="37" t="s">
        <v>1243</v>
      </c>
      <c r="D88" s="119" t="str">
        <f>IF(G88="","",VLOOKUP(G88,номенклатури!R:T,2,0))</f>
        <v/>
      </c>
      <c r="E88" s="365" t="str">
        <f>IF(G88="","",VLOOKUP(G88,номенклатури!R:T,3,0))</f>
        <v/>
      </c>
      <c r="F88" s="159" t="str">
        <f>IF(G88="","",IF(ISERROR(VLOOKUP(G88,номенклатури!V:V,1,0)),E88*H88,E88*I88))</f>
        <v/>
      </c>
      <c r="G88" s="14"/>
      <c r="H88" s="15"/>
      <c r="I88" s="15"/>
      <c r="J88" s="15"/>
      <c r="K88" s="15"/>
      <c r="L88" s="217"/>
      <c r="M88" s="22"/>
      <c r="N88" s="119" t="str">
        <f>IF(G88="","",VLOOKUP(G88,номенклатури!R:U,4,0))</f>
        <v/>
      </c>
      <c r="O88" s="119" t="str">
        <f>IF(M88="","",VLOOKUP(M88,'14'!D:D,1,0))</f>
        <v/>
      </c>
    </row>
    <row r="89" spans="1:15" ht="12.75" customHeight="1" x14ac:dyDescent="0.2">
      <c r="A89" s="36" t="str">
        <f>'0'!$A$4</f>
        <v>………………..</v>
      </c>
      <c r="B89" s="37">
        <f>'0'!$A$2</f>
        <v>46112</v>
      </c>
      <c r="C89" s="37" t="s">
        <v>1243</v>
      </c>
      <c r="D89" s="119" t="str">
        <f>IF(G89="","",VLOOKUP(G89,номенклатури!R:T,2,0))</f>
        <v/>
      </c>
      <c r="E89" s="365" t="str">
        <f>IF(G89="","",VLOOKUP(G89,номенклатури!R:T,3,0))</f>
        <v/>
      </c>
      <c r="F89" s="159" t="str">
        <f>IF(G89="","",IF(ISERROR(VLOOKUP(G89,номенклатури!V:V,1,0)),E89*H89,E89*I89))</f>
        <v/>
      </c>
      <c r="G89" s="14"/>
      <c r="H89" s="15"/>
      <c r="I89" s="15"/>
      <c r="J89" s="15"/>
      <c r="K89" s="15"/>
      <c r="L89" s="217"/>
      <c r="M89" s="22"/>
      <c r="N89" s="119" t="str">
        <f>IF(G89="","",VLOOKUP(G89,номенклатури!R:U,4,0))</f>
        <v/>
      </c>
      <c r="O89" s="119" t="str">
        <f>IF(M89="","",VLOOKUP(M89,'14'!D:D,1,0))</f>
        <v/>
      </c>
    </row>
    <row r="90" spans="1:15" ht="12.75" customHeight="1" x14ac:dyDescent="0.2">
      <c r="A90" s="36" t="str">
        <f>'0'!$A$4</f>
        <v>………………..</v>
      </c>
      <c r="B90" s="37">
        <f>'0'!$A$2</f>
        <v>46112</v>
      </c>
      <c r="C90" s="37" t="s">
        <v>1243</v>
      </c>
      <c r="D90" s="119" t="str">
        <f>IF(G90="","",VLOOKUP(G90,номенклатури!R:T,2,0))</f>
        <v/>
      </c>
      <c r="E90" s="365" t="str">
        <f>IF(G90="","",VLOOKUP(G90,номенклатури!R:T,3,0))</f>
        <v/>
      </c>
      <c r="F90" s="159" t="str">
        <f>IF(G90="","",IF(ISERROR(VLOOKUP(G90,номенклатури!V:V,1,0)),E90*H90,E90*I90))</f>
        <v/>
      </c>
      <c r="G90" s="14"/>
      <c r="H90" s="15"/>
      <c r="I90" s="15"/>
      <c r="J90" s="15"/>
      <c r="K90" s="15"/>
      <c r="L90" s="217"/>
      <c r="M90" s="22"/>
      <c r="N90" s="119" t="str">
        <f>IF(G90="","",VLOOKUP(G90,номенклатури!R:U,4,0))</f>
        <v/>
      </c>
      <c r="O90" s="119" t="str">
        <f>IF(M90="","",VLOOKUP(M90,'14'!D:D,1,0))</f>
        <v/>
      </c>
    </row>
    <row r="91" spans="1:15" ht="12.75" customHeight="1" x14ac:dyDescent="0.2">
      <c r="A91" s="36" t="str">
        <f>'0'!$A$4</f>
        <v>………………..</v>
      </c>
      <c r="B91" s="37">
        <f>'0'!$A$2</f>
        <v>46112</v>
      </c>
      <c r="C91" s="37" t="s">
        <v>1243</v>
      </c>
      <c r="D91" s="119" t="str">
        <f>IF(G91="","",VLOOKUP(G91,номенклатури!R:T,2,0))</f>
        <v/>
      </c>
      <c r="E91" s="365" t="str">
        <f>IF(G91="","",VLOOKUP(G91,номенклатури!R:T,3,0))</f>
        <v/>
      </c>
      <c r="F91" s="159" t="str">
        <f>IF(G91="","",IF(ISERROR(VLOOKUP(G91,номенклатури!V:V,1,0)),E91*H91,E91*I91))</f>
        <v/>
      </c>
      <c r="G91" s="14"/>
      <c r="H91" s="15"/>
      <c r="I91" s="15"/>
      <c r="J91" s="15"/>
      <c r="K91" s="15"/>
      <c r="L91" s="217"/>
      <c r="M91" s="22"/>
      <c r="N91" s="119" t="str">
        <f>IF(G91="","",VLOOKUP(G91,номенклатури!R:U,4,0))</f>
        <v/>
      </c>
      <c r="O91" s="119" t="str">
        <f>IF(M91="","",VLOOKUP(M91,'14'!D:D,1,0))</f>
        <v/>
      </c>
    </row>
    <row r="92" spans="1:15" ht="12.75" customHeight="1" x14ac:dyDescent="0.2">
      <c r="A92" s="36" t="str">
        <f>'0'!$A$4</f>
        <v>………………..</v>
      </c>
      <c r="B92" s="37">
        <f>'0'!$A$2</f>
        <v>46112</v>
      </c>
      <c r="C92" s="37" t="s">
        <v>1243</v>
      </c>
      <c r="D92" s="119" t="str">
        <f>IF(G92="","",VLOOKUP(G92,номенклатури!R:T,2,0))</f>
        <v/>
      </c>
      <c r="E92" s="365" t="str">
        <f>IF(G92="","",VLOOKUP(G92,номенклатури!R:T,3,0))</f>
        <v/>
      </c>
      <c r="F92" s="159" t="str">
        <f>IF(G92="","",IF(ISERROR(VLOOKUP(G92,номенклатури!V:V,1,0)),E92*H92,E92*I92))</f>
        <v/>
      </c>
      <c r="G92" s="14"/>
      <c r="H92" s="15"/>
      <c r="I92" s="15"/>
      <c r="J92" s="15"/>
      <c r="K92" s="15"/>
      <c r="L92" s="217"/>
      <c r="M92" s="22"/>
      <c r="N92" s="119" t="str">
        <f>IF(G92="","",VLOOKUP(G92,номенклатури!R:U,4,0))</f>
        <v/>
      </c>
      <c r="O92" s="119" t="str">
        <f>IF(M92="","",VLOOKUP(M92,'14'!D:D,1,0))</f>
        <v/>
      </c>
    </row>
    <row r="93" spans="1:15" ht="12.75" customHeight="1" x14ac:dyDescent="0.2">
      <c r="A93" s="36" t="str">
        <f>'0'!$A$4</f>
        <v>………………..</v>
      </c>
      <c r="B93" s="37">
        <f>'0'!$A$2</f>
        <v>46112</v>
      </c>
      <c r="C93" s="37" t="s">
        <v>1243</v>
      </c>
      <c r="D93" s="119" t="str">
        <f>IF(G93="","",VLOOKUP(G93,номенклатури!R:T,2,0))</f>
        <v/>
      </c>
      <c r="E93" s="365" t="str">
        <f>IF(G93="","",VLOOKUP(G93,номенклатури!R:T,3,0))</f>
        <v/>
      </c>
      <c r="F93" s="159" t="str">
        <f>IF(G93="","",IF(ISERROR(VLOOKUP(G93,номенклатури!V:V,1,0)),E93*H93,E93*I93))</f>
        <v/>
      </c>
      <c r="G93" s="14"/>
      <c r="H93" s="15"/>
      <c r="I93" s="15"/>
      <c r="J93" s="15"/>
      <c r="K93" s="15"/>
      <c r="L93" s="217"/>
      <c r="M93" s="22"/>
      <c r="N93" s="119" t="str">
        <f>IF(G93="","",VLOOKUP(G93,номенклатури!R:U,4,0))</f>
        <v/>
      </c>
      <c r="O93" s="119" t="str">
        <f>IF(M93="","",VLOOKUP(M93,'14'!D:D,1,0))</f>
        <v/>
      </c>
    </row>
    <row r="94" spans="1:15" ht="12.75" customHeight="1" x14ac:dyDescent="0.2">
      <c r="A94" s="36" t="str">
        <f>'0'!$A$4</f>
        <v>………………..</v>
      </c>
      <c r="B94" s="37">
        <f>'0'!$A$2</f>
        <v>46112</v>
      </c>
      <c r="C94" s="37" t="s">
        <v>1243</v>
      </c>
      <c r="D94" s="119" t="str">
        <f>IF(G94="","",VLOOKUP(G94,номенклатури!R:T,2,0))</f>
        <v/>
      </c>
      <c r="E94" s="365" t="str">
        <f>IF(G94="","",VLOOKUP(G94,номенклатури!R:T,3,0))</f>
        <v/>
      </c>
      <c r="F94" s="159" t="str">
        <f>IF(G94="","",IF(ISERROR(VLOOKUP(G94,номенклатури!V:V,1,0)),E94*H94,E94*I94))</f>
        <v/>
      </c>
      <c r="G94" s="14"/>
      <c r="H94" s="15"/>
      <c r="I94" s="15"/>
      <c r="J94" s="15"/>
      <c r="K94" s="15"/>
      <c r="L94" s="217"/>
      <c r="M94" s="22"/>
      <c r="N94" s="119" t="str">
        <f>IF(G94="","",VLOOKUP(G94,номенклатури!R:U,4,0))</f>
        <v/>
      </c>
      <c r="O94" s="119" t="str">
        <f>IF(M94="","",VLOOKUP(M94,'14'!D:D,1,0))</f>
        <v/>
      </c>
    </row>
    <row r="95" spans="1:15" ht="12.75" customHeight="1" x14ac:dyDescent="0.2">
      <c r="A95" s="36" t="str">
        <f>'0'!$A$4</f>
        <v>………………..</v>
      </c>
      <c r="B95" s="37">
        <f>'0'!$A$2</f>
        <v>46112</v>
      </c>
      <c r="C95" s="37" t="s">
        <v>1243</v>
      </c>
      <c r="D95" s="119" t="str">
        <f>IF(G95="","",VLOOKUP(G95,номенклатури!R:T,2,0))</f>
        <v/>
      </c>
      <c r="E95" s="365" t="str">
        <f>IF(G95="","",VLOOKUP(G95,номенклатури!R:T,3,0))</f>
        <v/>
      </c>
      <c r="F95" s="159" t="str">
        <f>IF(G95="","",IF(ISERROR(VLOOKUP(G95,номенклатури!V:V,1,0)),E95*H95,E95*I95))</f>
        <v/>
      </c>
      <c r="G95" s="14"/>
      <c r="H95" s="15"/>
      <c r="I95" s="15"/>
      <c r="J95" s="15"/>
      <c r="K95" s="15"/>
      <c r="L95" s="217"/>
      <c r="M95" s="22"/>
      <c r="N95" s="119" t="str">
        <f>IF(G95="","",VLOOKUP(G95,номенклатури!R:U,4,0))</f>
        <v/>
      </c>
      <c r="O95" s="119" t="str">
        <f>IF(M95="","",VLOOKUP(M95,'14'!D:D,1,0))</f>
        <v/>
      </c>
    </row>
    <row r="96" spans="1:15" ht="12.75" customHeight="1" x14ac:dyDescent="0.2">
      <c r="A96" s="36" t="str">
        <f>'0'!$A$4</f>
        <v>………………..</v>
      </c>
      <c r="B96" s="37">
        <f>'0'!$A$2</f>
        <v>46112</v>
      </c>
      <c r="C96" s="37" t="s">
        <v>1243</v>
      </c>
      <c r="D96" s="119" t="str">
        <f>IF(G96="","",VLOOKUP(G96,номенклатури!R:T,2,0))</f>
        <v/>
      </c>
      <c r="E96" s="365" t="str">
        <f>IF(G96="","",VLOOKUP(G96,номенклатури!R:T,3,0))</f>
        <v/>
      </c>
      <c r="F96" s="159" t="str">
        <f>IF(G96="","",IF(ISERROR(VLOOKUP(G96,номенклатури!V:V,1,0)),E96*H96,E96*I96))</f>
        <v/>
      </c>
      <c r="G96" s="14"/>
      <c r="H96" s="15"/>
      <c r="I96" s="15"/>
      <c r="J96" s="15"/>
      <c r="K96" s="15"/>
      <c r="L96" s="217"/>
      <c r="M96" s="22"/>
      <c r="N96" s="119" t="str">
        <f>IF(G96="","",VLOOKUP(G96,номенклатури!R:U,4,0))</f>
        <v/>
      </c>
      <c r="O96" s="119" t="str">
        <f>IF(M96="","",VLOOKUP(M96,'14'!D:D,1,0))</f>
        <v/>
      </c>
    </row>
    <row r="97" spans="1:15" ht="12.75" customHeight="1" x14ac:dyDescent="0.2">
      <c r="A97" s="36" t="str">
        <f>'0'!$A$4</f>
        <v>………………..</v>
      </c>
      <c r="B97" s="37">
        <f>'0'!$A$2</f>
        <v>46112</v>
      </c>
      <c r="C97" s="37" t="s">
        <v>1243</v>
      </c>
      <c r="D97" s="119" t="str">
        <f>IF(G97="","",VLOOKUP(G97,номенклатури!R:T,2,0))</f>
        <v/>
      </c>
      <c r="E97" s="365" t="str">
        <f>IF(G97="","",VLOOKUP(G97,номенклатури!R:T,3,0))</f>
        <v/>
      </c>
      <c r="F97" s="159" t="str">
        <f>IF(G97="","",IF(ISERROR(VLOOKUP(G97,номенклатури!V:V,1,0)),E97*H97,E97*I97))</f>
        <v/>
      </c>
      <c r="G97" s="14"/>
      <c r="H97" s="15"/>
      <c r="I97" s="15"/>
      <c r="J97" s="15"/>
      <c r="K97" s="15"/>
      <c r="L97" s="217"/>
      <c r="M97" s="22"/>
      <c r="N97" s="119" t="str">
        <f>IF(G97="","",VLOOKUP(G97,номенклатури!R:U,4,0))</f>
        <v/>
      </c>
      <c r="O97" s="119" t="str">
        <f>IF(M97="","",VLOOKUP(M97,'14'!D:D,1,0))</f>
        <v/>
      </c>
    </row>
    <row r="98" spans="1:15" ht="12.75" customHeight="1" x14ac:dyDescent="0.2">
      <c r="A98" s="36" t="str">
        <f>'0'!$A$4</f>
        <v>………………..</v>
      </c>
      <c r="B98" s="37">
        <f>'0'!$A$2</f>
        <v>46112</v>
      </c>
      <c r="C98" s="37" t="s">
        <v>1243</v>
      </c>
      <c r="D98" s="119" t="str">
        <f>IF(G98="","",VLOOKUP(G98,номенклатури!R:T,2,0))</f>
        <v/>
      </c>
      <c r="E98" s="365" t="str">
        <f>IF(G98="","",VLOOKUP(G98,номенклатури!R:T,3,0))</f>
        <v/>
      </c>
      <c r="F98" s="159" t="str">
        <f>IF(G98="","",IF(ISERROR(VLOOKUP(G98,номенклатури!V:V,1,0)),E98*H98,E98*I98))</f>
        <v/>
      </c>
      <c r="G98" s="14"/>
      <c r="H98" s="15"/>
      <c r="I98" s="15"/>
      <c r="J98" s="15"/>
      <c r="K98" s="15"/>
      <c r="L98" s="217"/>
      <c r="M98" s="22"/>
      <c r="N98" s="119" t="str">
        <f>IF(G98="","",VLOOKUP(G98,номенклатури!R:U,4,0))</f>
        <v/>
      </c>
      <c r="O98" s="119" t="str">
        <f>IF(M98="","",VLOOKUP(M98,'14'!D:D,1,0))</f>
        <v/>
      </c>
    </row>
    <row r="99" spans="1:15" ht="12.75" customHeight="1" x14ac:dyDescent="0.2">
      <c r="A99" s="36" t="str">
        <f>'0'!$A$4</f>
        <v>………………..</v>
      </c>
      <c r="B99" s="37">
        <f>'0'!$A$2</f>
        <v>46112</v>
      </c>
      <c r="C99" s="37" t="s">
        <v>1243</v>
      </c>
      <c r="D99" s="119" t="str">
        <f>IF(G99="","",VLOOKUP(G99,номенклатури!R:T,2,0))</f>
        <v/>
      </c>
      <c r="E99" s="365" t="str">
        <f>IF(G99="","",VLOOKUP(G99,номенклатури!R:T,3,0))</f>
        <v/>
      </c>
      <c r="F99" s="159" t="str">
        <f>IF(G99="","",IF(ISERROR(VLOOKUP(G99,номенклатури!V:V,1,0)),E99*H99,E99*I99))</f>
        <v/>
      </c>
      <c r="G99" s="14"/>
      <c r="H99" s="15"/>
      <c r="I99" s="15"/>
      <c r="J99" s="15"/>
      <c r="K99" s="15"/>
      <c r="L99" s="217"/>
      <c r="M99" s="22"/>
      <c r="N99" s="119" t="str">
        <f>IF(G99="","",VLOOKUP(G99,номенклатури!R:U,4,0))</f>
        <v/>
      </c>
      <c r="O99" s="119" t="str">
        <f>IF(M99="","",VLOOKUP(M99,'14'!D:D,1,0))</f>
        <v/>
      </c>
    </row>
    <row r="100" spans="1:15" ht="12.75" customHeight="1" x14ac:dyDescent="0.2">
      <c r="A100" s="36" t="str">
        <f>'0'!$A$4</f>
        <v>………………..</v>
      </c>
      <c r="B100" s="37">
        <f>'0'!$A$2</f>
        <v>46112</v>
      </c>
      <c r="C100" s="37" t="s">
        <v>1243</v>
      </c>
      <c r="D100" s="119" t="str">
        <f>IF(G100="","",VLOOKUP(G100,номенклатури!R:T,2,0))</f>
        <v/>
      </c>
      <c r="E100" s="365" t="str">
        <f>IF(G100="","",VLOOKUP(G100,номенклатури!R:T,3,0))</f>
        <v/>
      </c>
      <c r="F100" s="159" t="str">
        <f>IF(G100="","",IF(ISERROR(VLOOKUP(G100,номенклатури!V:V,1,0)),E100*H100,E100*I100))</f>
        <v/>
      </c>
      <c r="G100" s="14"/>
      <c r="H100" s="15"/>
      <c r="I100" s="15"/>
      <c r="J100" s="15"/>
      <c r="K100" s="15"/>
      <c r="L100" s="217"/>
      <c r="M100" s="22"/>
      <c r="N100" s="119" t="str">
        <f>IF(G100="","",VLOOKUP(G100,номенклатури!R:U,4,0))</f>
        <v/>
      </c>
      <c r="O100" s="119" t="str">
        <f>IF(M100="","",VLOOKUP(M100,'14'!D:D,1,0))</f>
        <v/>
      </c>
    </row>
    <row r="101" spans="1:15" ht="12.75" customHeight="1" x14ac:dyDescent="0.2">
      <c r="A101" s="36" t="str">
        <f>'0'!$A$4</f>
        <v>………………..</v>
      </c>
      <c r="B101" s="37">
        <f>'0'!$A$2</f>
        <v>46112</v>
      </c>
      <c r="C101" s="37" t="s">
        <v>1243</v>
      </c>
      <c r="D101" s="119" t="str">
        <f>IF(G101="","",VLOOKUP(G101,номенклатури!R:T,2,0))</f>
        <v/>
      </c>
      <c r="E101" s="365" t="str">
        <f>IF(G101="","",VLOOKUP(G101,номенклатури!R:T,3,0))</f>
        <v/>
      </c>
      <c r="F101" s="159" t="str">
        <f>IF(G101="","",IF(ISERROR(VLOOKUP(G101,номенклатури!V:V,1,0)),E101*H101,E101*I101))</f>
        <v/>
      </c>
      <c r="G101" s="14"/>
      <c r="H101" s="15"/>
      <c r="I101" s="15"/>
      <c r="J101" s="15"/>
      <c r="K101" s="15"/>
      <c r="L101" s="217"/>
      <c r="M101" s="22"/>
      <c r="N101" s="119" t="str">
        <f>IF(G101="","",VLOOKUP(G101,номенклатури!R:U,4,0))</f>
        <v/>
      </c>
      <c r="O101" s="119" t="str">
        <f>IF(M101="","",VLOOKUP(M101,'14'!D:D,1,0))</f>
        <v/>
      </c>
    </row>
    <row r="102" spans="1:15" ht="12.75" customHeight="1" x14ac:dyDescent="0.2">
      <c r="A102" s="36" t="str">
        <f>'0'!$A$4</f>
        <v>………………..</v>
      </c>
      <c r="B102" s="37">
        <f>'0'!$A$2</f>
        <v>46112</v>
      </c>
      <c r="C102" s="37" t="s">
        <v>1243</v>
      </c>
      <c r="D102" s="119" t="str">
        <f>IF(G102="","",VLOOKUP(G102,номенклатури!R:T,2,0))</f>
        <v/>
      </c>
      <c r="E102" s="365" t="str">
        <f>IF(G102="","",VLOOKUP(G102,номенклатури!R:T,3,0))</f>
        <v/>
      </c>
      <c r="F102" s="159" t="str">
        <f>IF(G102="","",IF(ISERROR(VLOOKUP(G102,номенклатури!V:V,1,0)),E102*H102,E102*I102))</f>
        <v/>
      </c>
      <c r="G102" s="14"/>
      <c r="H102" s="15"/>
      <c r="I102" s="15"/>
      <c r="J102" s="15"/>
      <c r="K102" s="15"/>
      <c r="L102" s="217"/>
      <c r="M102" s="22"/>
      <c r="N102" s="119" t="str">
        <f>IF(G102="","",VLOOKUP(G102,номенклатури!R:U,4,0))</f>
        <v/>
      </c>
      <c r="O102" s="119" t="str">
        <f>IF(M102="","",VLOOKUP(M102,'14'!D:D,1,0))</f>
        <v/>
      </c>
    </row>
    <row r="103" spans="1:15" ht="12.75" customHeight="1" x14ac:dyDescent="0.2">
      <c r="A103" s="36" t="str">
        <f>'0'!$A$4</f>
        <v>………………..</v>
      </c>
      <c r="B103" s="37">
        <f>'0'!$A$2</f>
        <v>46112</v>
      </c>
      <c r="C103" s="37" t="s">
        <v>1243</v>
      </c>
      <c r="D103" s="119" t="str">
        <f>IF(G103="","",VLOOKUP(G103,номенклатури!R:T,2,0))</f>
        <v/>
      </c>
      <c r="E103" s="365" t="str">
        <f>IF(G103="","",VLOOKUP(G103,номенклатури!R:T,3,0))</f>
        <v/>
      </c>
      <c r="F103" s="159" t="str">
        <f>IF(G103="","",IF(ISERROR(VLOOKUP(G103,номенклатури!V:V,1,0)),E103*H103,E103*I103))</f>
        <v/>
      </c>
      <c r="G103" s="14"/>
      <c r="H103" s="15"/>
      <c r="I103" s="15"/>
      <c r="J103" s="15"/>
      <c r="K103" s="15"/>
      <c r="L103" s="217"/>
      <c r="M103" s="22"/>
      <c r="N103" s="119" t="str">
        <f>IF(G103="","",VLOOKUP(G103,номенклатури!R:U,4,0))</f>
        <v/>
      </c>
      <c r="O103" s="119" t="str">
        <f>IF(M103="","",VLOOKUP(M103,'14'!D:D,1,0))</f>
        <v/>
      </c>
    </row>
    <row r="104" spans="1:15" ht="12.75" customHeight="1" x14ac:dyDescent="0.2">
      <c r="A104" s="36" t="str">
        <f>'0'!$A$4</f>
        <v>………………..</v>
      </c>
      <c r="B104" s="37">
        <f>'0'!$A$2</f>
        <v>46112</v>
      </c>
      <c r="C104" s="37" t="s">
        <v>1243</v>
      </c>
      <c r="D104" s="119" t="str">
        <f>IF(G104="","",VLOOKUP(G104,номенклатури!R:T,2,0))</f>
        <v/>
      </c>
      <c r="E104" s="365" t="str">
        <f>IF(G104="","",VLOOKUP(G104,номенклатури!R:T,3,0))</f>
        <v/>
      </c>
      <c r="F104" s="159" t="str">
        <f>IF(G104="","",IF(ISERROR(VLOOKUP(G104,номенклатури!V:V,1,0)),E104*H104,E104*I104))</f>
        <v/>
      </c>
      <c r="G104" s="14"/>
      <c r="H104" s="15"/>
      <c r="I104" s="15"/>
      <c r="J104" s="15"/>
      <c r="K104" s="15"/>
      <c r="L104" s="217"/>
      <c r="M104" s="22"/>
      <c r="N104" s="119" t="str">
        <f>IF(G104="","",VLOOKUP(G104,номенклатури!R:U,4,0))</f>
        <v/>
      </c>
      <c r="O104" s="119" t="str">
        <f>IF(M104="","",VLOOKUP(M104,'14'!D:D,1,0))</f>
        <v/>
      </c>
    </row>
    <row r="105" spans="1:15" ht="12.75" customHeight="1" x14ac:dyDescent="0.2">
      <c r="A105" s="36" t="str">
        <f>'0'!$A$4</f>
        <v>………………..</v>
      </c>
      <c r="B105" s="37">
        <f>'0'!$A$2</f>
        <v>46112</v>
      </c>
      <c r="C105" s="37" t="s">
        <v>1243</v>
      </c>
      <c r="D105" s="119" t="str">
        <f>IF(G105="","",VLOOKUP(G105,номенклатури!R:T,2,0))</f>
        <v/>
      </c>
      <c r="E105" s="365" t="str">
        <f>IF(G105="","",VLOOKUP(G105,номенклатури!R:T,3,0))</f>
        <v/>
      </c>
      <c r="F105" s="159" t="str">
        <f>IF(G105="","",IF(ISERROR(VLOOKUP(G105,номенклатури!V:V,1,0)),E105*H105,E105*I105))</f>
        <v/>
      </c>
      <c r="G105" s="14"/>
      <c r="H105" s="15"/>
      <c r="I105" s="15"/>
      <c r="J105" s="15"/>
      <c r="K105" s="15"/>
      <c r="L105" s="217"/>
      <c r="M105" s="22"/>
      <c r="N105" s="119" t="str">
        <f>IF(G105="","",VLOOKUP(G105,номенклатури!R:U,4,0))</f>
        <v/>
      </c>
      <c r="O105" s="119" t="str">
        <f>IF(M105="","",VLOOKUP(M105,'14'!D:D,1,0))</f>
        <v/>
      </c>
    </row>
    <row r="106" spans="1:15" ht="12.75" customHeight="1" x14ac:dyDescent="0.2">
      <c r="A106" s="36" t="str">
        <f>'0'!$A$4</f>
        <v>………………..</v>
      </c>
      <c r="B106" s="37">
        <f>'0'!$A$2</f>
        <v>46112</v>
      </c>
      <c r="C106" s="37" t="s">
        <v>1243</v>
      </c>
      <c r="D106" s="119" t="str">
        <f>IF(G106="","",VLOOKUP(G106,номенклатури!R:T,2,0))</f>
        <v/>
      </c>
      <c r="E106" s="365" t="str">
        <f>IF(G106="","",VLOOKUP(G106,номенклатури!R:T,3,0))</f>
        <v/>
      </c>
      <c r="F106" s="159" t="str">
        <f>IF(G106="","",IF(ISERROR(VLOOKUP(G106,номенклатури!V:V,1,0)),E106*H106,E106*I106))</f>
        <v/>
      </c>
      <c r="G106" s="14"/>
      <c r="H106" s="15"/>
      <c r="I106" s="15"/>
      <c r="J106" s="15"/>
      <c r="K106" s="15"/>
      <c r="L106" s="217"/>
      <c r="M106" s="22"/>
      <c r="N106" s="119" t="str">
        <f>IF(G106="","",VLOOKUP(G106,номенклатури!R:U,4,0))</f>
        <v/>
      </c>
      <c r="O106" s="119" t="str">
        <f>IF(M106="","",VLOOKUP(M106,'14'!D:D,1,0))</f>
        <v/>
      </c>
    </row>
    <row r="107" spans="1:15" ht="12.75" customHeight="1" x14ac:dyDescent="0.2">
      <c r="A107" s="36" t="str">
        <f>'0'!$A$4</f>
        <v>………………..</v>
      </c>
      <c r="B107" s="37">
        <f>'0'!$A$2</f>
        <v>46112</v>
      </c>
      <c r="C107" s="37" t="s">
        <v>1243</v>
      </c>
      <c r="D107" s="119" t="str">
        <f>IF(G107="","",VLOOKUP(G107,номенклатури!R:T,2,0))</f>
        <v/>
      </c>
      <c r="E107" s="365" t="str">
        <f>IF(G107="","",VLOOKUP(G107,номенклатури!R:T,3,0))</f>
        <v/>
      </c>
      <c r="F107" s="159" t="str">
        <f>IF(G107="","",IF(ISERROR(VLOOKUP(G107,номенклатури!V:V,1,0)),E107*H107,E107*I107))</f>
        <v/>
      </c>
      <c r="G107" s="14"/>
      <c r="H107" s="15"/>
      <c r="I107" s="15"/>
      <c r="J107" s="15"/>
      <c r="K107" s="15"/>
      <c r="L107" s="217"/>
      <c r="M107" s="22"/>
      <c r="N107" s="119" t="str">
        <f>IF(G107="","",VLOOKUP(G107,номенклатури!R:U,4,0))</f>
        <v/>
      </c>
      <c r="O107" s="119" t="str">
        <f>IF(M107="","",VLOOKUP(M107,'14'!D:D,1,0))</f>
        <v/>
      </c>
    </row>
    <row r="108" spans="1:15" ht="12.75" customHeight="1" x14ac:dyDescent="0.2">
      <c r="A108" s="36" t="str">
        <f>'0'!$A$4</f>
        <v>………………..</v>
      </c>
      <c r="B108" s="37">
        <f>'0'!$A$2</f>
        <v>46112</v>
      </c>
      <c r="C108" s="37" t="s">
        <v>1243</v>
      </c>
      <c r="D108" s="119" t="str">
        <f>IF(G108="","",VLOOKUP(G108,номенклатури!R:T,2,0))</f>
        <v/>
      </c>
      <c r="E108" s="365" t="str">
        <f>IF(G108="","",VLOOKUP(G108,номенклатури!R:T,3,0))</f>
        <v/>
      </c>
      <c r="F108" s="159" t="str">
        <f>IF(G108="","",IF(ISERROR(VLOOKUP(G108,номенклатури!V:V,1,0)),E108*H108,E108*I108))</f>
        <v/>
      </c>
      <c r="G108" s="14"/>
      <c r="H108" s="15"/>
      <c r="I108" s="15"/>
      <c r="J108" s="15"/>
      <c r="K108" s="15"/>
      <c r="L108" s="217"/>
      <c r="M108" s="22"/>
      <c r="N108" s="119" t="str">
        <f>IF(G108="","",VLOOKUP(G108,номенклатури!R:U,4,0))</f>
        <v/>
      </c>
      <c r="O108" s="119" t="str">
        <f>IF(M108="","",VLOOKUP(M108,'14'!D:D,1,0))</f>
        <v/>
      </c>
    </row>
    <row r="109" spans="1:15" ht="12.75" customHeight="1" x14ac:dyDescent="0.2">
      <c r="A109" s="36" t="str">
        <f>'0'!$A$4</f>
        <v>………………..</v>
      </c>
      <c r="B109" s="37">
        <f>'0'!$A$2</f>
        <v>46112</v>
      </c>
      <c r="C109" s="37" t="s">
        <v>1243</v>
      </c>
      <c r="D109" s="119" t="str">
        <f>IF(G109="","",VLOOKUP(G109,номенклатури!R:T,2,0))</f>
        <v/>
      </c>
      <c r="E109" s="365" t="str">
        <f>IF(G109="","",VLOOKUP(G109,номенклатури!R:T,3,0))</f>
        <v/>
      </c>
      <c r="F109" s="159" t="str">
        <f>IF(G109="","",IF(ISERROR(VLOOKUP(G109,номенклатури!V:V,1,0)),E109*H109,E109*I109))</f>
        <v/>
      </c>
      <c r="G109" s="14"/>
      <c r="H109" s="15"/>
      <c r="I109" s="15"/>
      <c r="J109" s="15"/>
      <c r="K109" s="15"/>
      <c r="L109" s="217"/>
      <c r="M109" s="22"/>
      <c r="N109" s="119" t="str">
        <f>IF(G109="","",VLOOKUP(G109,номенклатури!R:U,4,0))</f>
        <v/>
      </c>
      <c r="O109" s="119" t="str">
        <f>IF(M109="","",VLOOKUP(M109,'14'!D:D,1,0))</f>
        <v/>
      </c>
    </row>
    <row r="110" spans="1:15" ht="12.75" customHeight="1" x14ac:dyDescent="0.2">
      <c r="A110" s="36" t="str">
        <f>'0'!$A$4</f>
        <v>………………..</v>
      </c>
      <c r="B110" s="37">
        <f>'0'!$A$2</f>
        <v>46112</v>
      </c>
      <c r="C110" s="37" t="s">
        <v>1243</v>
      </c>
      <c r="D110" s="119" t="str">
        <f>IF(G110="","",VLOOKUP(G110,номенклатури!R:T,2,0))</f>
        <v/>
      </c>
      <c r="E110" s="365" t="str">
        <f>IF(G110="","",VLOOKUP(G110,номенклатури!R:T,3,0))</f>
        <v/>
      </c>
      <c r="F110" s="159" t="str">
        <f>IF(G110="","",IF(ISERROR(VLOOKUP(G110,номенклатури!V:V,1,0)),E110*H110,E110*I110))</f>
        <v/>
      </c>
      <c r="G110" s="14"/>
      <c r="H110" s="15"/>
      <c r="I110" s="15"/>
      <c r="J110" s="15"/>
      <c r="K110" s="15"/>
      <c r="L110" s="217"/>
      <c r="M110" s="22"/>
      <c r="N110" s="119" t="str">
        <f>IF(G110="","",VLOOKUP(G110,номенклатури!R:U,4,0))</f>
        <v/>
      </c>
      <c r="O110" s="119" t="str">
        <f>IF(M110="","",VLOOKUP(M110,'14'!D:D,1,0))</f>
        <v/>
      </c>
    </row>
    <row r="111" spans="1:15" ht="12.75" customHeight="1" x14ac:dyDescent="0.2">
      <c r="A111" s="36" t="str">
        <f>'0'!$A$4</f>
        <v>………………..</v>
      </c>
      <c r="B111" s="37">
        <f>'0'!$A$2</f>
        <v>46112</v>
      </c>
      <c r="C111" s="37" t="s">
        <v>1243</v>
      </c>
      <c r="D111" s="119" t="str">
        <f>IF(G111="","",VLOOKUP(G111,номенклатури!R:T,2,0))</f>
        <v/>
      </c>
      <c r="E111" s="365" t="str">
        <f>IF(G111="","",VLOOKUP(G111,номенклатури!R:T,3,0))</f>
        <v/>
      </c>
      <c r="F111" s="159" t="str">
        <f>IF(G111="","",IF(ISERROR(VLOOKUP(G111,номенклатури!V:V,1,0)),E111*H111,E111*I111))</f>
        <v/>
      </c>
      <c r="G111" s="14"/>
      <c r="H111" s="15"/>
      <c r="I111" s="15"/>
      <c r="J111" s="15"/>
      <c r="K111" s="15"/>
      <c r="L111" s="217"/>
      <c r="M111" s="22"/>
      <c r="N111" s="119" t="str">
        <f>IF(G111="","",VLOOKUP(G111,номенклатури!R:U,4,0))</f>
        <v/>
      </c>
      <c r="O111" s="119" t="str">
        <f>IF(M111="","",VLOOKUP(M111,'14'!D:D,1,0))</f>
        <v/>
      </c>
    </row>
    <row r="112" spans="1:15" ht="12.75" customHeight="1" x14ac:dyDescent="0.2">
      <c r="A112" s="36" t="str">
        <f>'0'!$A$4</f>
        <v>………………..</v>
      </c>
      <c r="B112" s="37">
        <f>'0'!$A$2</f>
        <v>46112</v>
      </c>
      <c r="C112" s="37" t="s">
        <v>1243</v>
      </c>
      <c r="D112" s="119" t="str">
        <f>IF(G112="","",VLOOKUP(G112,номенклатури!R:T,2,0))</f>
        <v/>
      </c>
      <c r="E112" s="365" t="str">
        <f>IF(G112="","",VLOOKUP(G112,номенклатури!R:T,3,0))</f>
        <v/>
      </c>
      <c r="F112" s="159" t="str">
        <f>IF(G112="","",IF(ISERROR(VLOOKUP(G112,номенклатури!V:V,1,0)),E112*H112,E112*I112))</f>
        <v/>
      </c>
      <c r="G112" s="14"/>
      <c r="H112" s="15"/>
      <c r="I112" s="15"/>
      <c r="J112" s="15"/>
      <c r="K112" s="15"/>
      <c r="L112" s="217"/>
      <c r="M112" s="22"/>
      <c r="N112" s="119" t="str">
        <f>IF(G112="","",VLOOKUP(G112,номенклатури!R:U,4,0))</f>
        <v/>
      </c>
      <c r="O112" s="119" t="str">
        <f>IF(M112="","",VLOOKUP(M112,'14'!D:D,1,0))</f>
        <v/>
      </c>
    </row>
    <row r="113" spans="1:15" ht="12.75" customHeight="1" x14ac:dyDescent="0.2">
      <c r="A113" s="36" t="str">
        <f>'0'!$A$4</f>
        <v>………………..</v>
      </c>
      <c r="B113" s="37">
        <f>'0'!$A$2</f>
        <v>46112</v>
      </c>
      <c r="C113" s="37" t="s">
        <v>1243</v>
      </c>
      <c r="D113" s="119" t="str">
        <f>IF(G113="","",VLOOKUP(G113,номенклатури!R:T,2,0))</f>
        <v/>
      </c>
      <c r="E113" s="365" t="str">
        <f>IF(G113="","",VLOOKUP(G113,номенклатури!R:T,3,0))</f>
        <v/>
      </c>
      <c r="F113" s="159" t="str">
        <f>IF(G113="","",IF(ISERROR(VLOOKUP(G113,номенклатури!V:V,1,0)),E113*H113,E113*I113))</f>
        <v/>
      </c>
      <c r="G113" s="14"/>
      <c r="H113" s="15"/>
      <c r="I113" s="15"/>
      <c r="J113" s="15"/>
      <c r="K113" s="15"/>
      <c r="L113" s="217"/>
      <c r="M113" s="22"/>
      <c r="N113" s="119" t="str">
        <f>IF(G113="","",VLOOKUP(G113,номенклатури!R:U,4,0))</f>
        <v/>
      </c>
      <c r="O113" s="119" t="str">
        <f>IF(M113="","",VLOOKUP(M113,'14'!D:D,1,0))</f>
        <v/>
      </c>
    </row>
    <row r="114" spans="1:15" ht="12.75" customHeight="1" x14ac:dyDescent="0.2">
      <c r="A114" s="36" t="str">
        <f>'0'!$A$4</f>
        <v>………………..</v>
      </c>
      <c r="B114" s="37">
        <f>'0'!$A$2</f>
        <v>46112</v>
      </c>
      <c r="C114" s="37" t="s">
        <v>1243</v>
      </c>
      <c r="D114" s="119" t="str">
        <f>IF(G114="","",VLOOKUP(G114,номенклатури!R:T,2,0))</f>
        <v/>
      </c>
      <c r="E114" s="365" t="str">
        <f>IF(G114="","",VLOOKUP(G114,номенклатури!R:T,3,0))</f>
        <v/>
      </c>
      <c r="F114" s="159" t="str">
        <f>IF(G114="","",IF(ISERROR(VLOOKUP(G114,номенклатури!V:V,1,0)),E114*H114,E114*I114))</f>
        <v/>
      </c>
      <c r="G114" s="14"/>
      <c r="H114" s="15"/>
      <c r="I114" s="15"/>
      <c r="J114" s="15"/>
      <c r="K114" s="15"/>
      <c r="L114" s="217"/>
      <c r="M114" s="22"/>
      <c r="N114" s="119" t="str">
        <f>IF(G114="","",VLOOKUP(G114,номенклатури!R:U,4,0))</f>
        <v/>
      </c>
      <c r="O114" s="119" t="str">
        <f>IF(M114="","",VLOOKUP(M114,'14'!D:D,1,0))</f>
        <v/>
      </c>
    </row>
    <row r="115" spans="1:15" ht="12.75" customHeight="1" x14ac:dyDescent="0.2">
      <c r="A115" s="36" t="str">
        <f>'0'!$A$4</f>
        <v>………………..</v>
      </c>
      <c r="B115" s="37">
        <f>'0'!$A$2</f>
        <v>46112</v>
      </c>
      <c r="C115" s="37" t="s">
        <v>1243</v>
      </c>
      <c r="D115" s="119" t="str">
        <f>IF(G115="","",VLOOKUP(G115,номенклатури!R:T,2,0))</f>
        <v/>
      </c>
      <c r="E115" s="365" t="str">
        <f>IF(G115="","",VLOOKUP(G115,номенклатури!R:T,3,0))</f>
        <v/>
      </c>
      <c r="F115" s="159" t="str">
        <f>IF(G115="","",IF(ISERROR(VLOOKUP(G115,номенклатури!V:V,1,0)),E115*H115,E115*I115))</f>
        <v/>
      </c>
      <c r="G115" s="14"/>
      <c r="H115" s="15"/>
      <c r="I115" s="15"/>
      <c r="J115" s="15"/>
      <c r="K115" s="15"/>
      <c r="L115" s="217"/>
      <c r="M115" s="22"/>
      <c r="N115" s="119" t="str">
        <f>IF(G115="","",VLOOKUP(G115,номенклатури!R:U,4,0))</f>
        <v/>
      </c>
      <c r="O115" s="119" t="str">
        <f>IF(M115="","",VLOOKUP(M115,'14'!D:D,1,0))</f>
        <v/>
      </c>
    </row>
    <row r="116" spans="1:15" ht="12.75" customHeight="1" x14ac:dyDescent="0.2">
      <c r="A116" s="36" t="str">
        <f>'0'!$A$4</f>
        <v>………………..</v>
      </c>
      <c r="B116" s="37">
        <f>'0'!$A$2</f>
        <v>46112</v>
      </c>
      <c r="C116" s="37" t="s">
        <v>1243</v>
      </c>
      <c r="D116" s="119" t="str">
        <f>IF(G116="","",VLOOKUP(G116,номенклатури!R:T,2,0))</f>
        <v/>
      </c>
      <c r="E116" s="365" t="str">
        <f>IF(G116="","",VLOOKUP(G116,номенклатури!R:T,3,0))</f>
        <v/>
      </c>
      <c r="F116" s="159" t="str">
        <f>IF(G116="","",IF(ISERROR(VLOOKUP(G116,номенклатури!V:V,1,0)),E116*H116,E116*I116))</f>
        <v/>
      </c>
      <c r="G116" s="14"/>
      <c r="H116" s="15"/>
      <c r="I116" s="15"/>
      <c r="J116" s="15"/>
      <c r="K116" s="15"/>
      <c r="L116" s="217"/>
      <c r="M116" s="22"/>
      <c r="N116" s="119" t="str">
        <f>IF(G116="","",VLOOKUP(G116,номенклатури!R:U,4,0))</f>
        <v/>
      </c>
      <c r="O116" s="119" t="str">
        <f>IF(M116="","",VLOOKUP(M116,'14'!D:D,1,0))</f>
        <v/>
      </c>
    </row>
    <row r="117" spans="1:15" ht="12.75" customHeight="1" x14ac:dyDescent="0.2">
      <c r="A117" s="36" t="str">
        <f>'0'!$A$4</f>
        <v>………………..</v>
      </c>
      <c r="B117" s="37">
        <f>'0'!$A$2</f>
        <v>46112</v>
      </c>
      <c r="C117" s="37" t="s">
        <v>1243</v>
      </c>
      <c r="D117" s="119" t="str">
        <f>IF(G117="","",VLOOKUP(G117,номенклатури!R:T,2,0))</f>
        <v/>
      </c>
      <c r="E117" s="365" t="str">
        <f>IF(G117="","",VLOOKUP(G117,номенклатури!R:T,3,0))</f>
        <v/>
      </c>
      <c r="F117" s="159" t="str">
        <f>IF(G117="","",IF(ISERROR(VLOOKUP(G117,номенклатури!V:V,1,0)),E117*H117,E117*I117))</f>
        <v/>
      </c>
      <c r="G117" s="14"/>
      <c r="H117" s="15"/>
      <c r="I117" s="15"/>
      <c r="J117" s="15"/>
      <c r="K117" s="15"/>
      <c r="L117" s="217"/>
      <c r="M117" s="22"/>
      <c r="N117" s="119" t="str">
        <f>IF(G117="","",VLOOKUP(G117,номенклатури!R:U,4,0))</f>
        <v/>
      </c>
      <c r="O117" s="119" t="str">
        <f>IF(M117="","",VLOOKUP(M117,'14'!D:D,1,0))</f>
        <v/>
      </c>
    </row>
    <row r="118" spans="1:15" ht="12.75" customHeight="1" x14ac:dyDescent="0.2">
      <c r="A118" s="36" t="str">
        <f>'0'!$A$4</f>
        <v>………………..</v>
      </c>
      <c r="B118" s="37">
        <f>'0'!$A$2</f>
        <v>46112</v>
      </c>
      <c r="C118" s="37" t="s">
        <v>1243</v>
      </c>
      <c r="D118" s="119" t="str">
        <f>IF(G118="","",VLOOKUP(G118,номенклатури!R:T,2,0))</f>
        <v/>
      </c>
      <c r="E118" s="365" t="str">
        <f>IF(G118="","",VLOOKUP(G118,номенклатури!R:T,3,0))</f>
        <v/>
      </c>
      <c r="F118" s="159" t="str">
        <f>IF(G118="","",IF(ISERROR(VLOOKUP(G118,номенклатури!V:V,1,0)),E118*H118,E118*I118))</f>
        <v/>
      </c>
      <c r="G118" s="14"/>
      <c r="H118" s="15"/>
      <c r="I118" s="15"/>
      <c r="J118" s="15"/>
      <c r="K118" s="15"/>
      <c r="L118" s="217"/>
      <c r="M118" s="22"/>
      <c r="N118" s="119" t="str">
        <f>IF(G118="","",VLOOKUP(G118,номенклатури!R:U,4,0))</f>
        <v/>
      </c>
      <c r="O118" s="119" t="str">
        <f>IF(M118="","",VLOOKUP(M118,'14'!D:D,1,0))</f>
        <v/>
      </c>
    </row>
    <row r="119" spans="1:15" ht="12.75" customHeight="1" x14ac:dyDescent="0.2">
      <c r="A119" s="36" t="str">
        <f>'0'!$A$4</f>
        <v>………………..</v>
      </c>
      <c r="B119" s="37">
        <f>'0'!$A$2</f>
        <v>46112</v>
      </c>
      <c r="C119" s="37" t="s">
        <v>1243</v>
      </c>
      <c r="D119" s="119" t="str">
        <f>IF(G119="","",VLOOKUP(G119,номенклатури!R:T,2,0))</f>
        <v/>
      </c>
      <c r="E119" s="365" t="str">
        <f>IF(G119="","",VLOOKUP(G119,номенклатури!R:T,3,0))</f>
        <v/>
      </c>
      <c r="F119" s="159" t="str">
        <f>IF(G119="","",IF(ISERROR(VLOOKUP(G119,номенклатури!V:V,1,0)),E119*H119,E119*I119))</f>
        <v/>
      </c>
      <c r="G119" s="14"/>
      <c r="H119" s="15"/>
      <c r="I119" s="15"/>
      <c r="J119" s="15"/>
      <c r="K119" s="15"/>
      <c r="L119" s="217"/>
      <c r="M119" s="22"/>
      <c r="N119" s="119" t="str">
        <f>IF(G119="","",VLOOKUP(G119,номенклатури!R:U,4,0))</f>
        <v/>
      </c>
      <c r="O119" s="119" t="str">
        <f>IF(M119="","",VLOOKUP(M119,'14'!D:D,1,0))</f>
        <v/>
      </c>
    </row>
    <row r="120" spans="1:15" ht="12.75" customHeight="1" x14ac:dyDescent="0.2">
      <c r="A120" s="36" t="str">
        <f>'0'!$A$4</f>
        <v>………………..</v>
      </c>
      <c r="B120" s="37">
        <f>'0'!$A$2</f>
        <v>46112</v>
      </c>
      <c r="C120" s="37" t="s">
        <v>1243</v>
      </c>
      <c r="D120" s="119" t="str">
        <f>IF(G120="","",VLOOKUP(G120,номенклатури!R:T,2,0))</f>
        <v/>
      </c>
      <c r="E120" s="365" t="str">
        <f>IF(G120="","",VLOOKUP(G120,номенклатури!R:T,3,0))</f>
        <v/>
      </c>
      <c r="F120" s="159" t="str">
        <f>IF(G120="","",IF(ISERROR(VLOOKUP(G120,номенклатури!V:V,1,0)),E120*H120,E120*I120))</f>
        <v/>
      </c>
      <c r="G120" s="14"/>
      <c r="H120" s="15"/>
      <c r="I120" s="15"/>
      <c r="J120" s="15"/>
      <c r="K120" s="15"/>
      <c r="L120" s="217"/>
      <c r="M120" s="22"/>
      <c r="N120" s="119" t="str">
        <f>IF(G120="","",VLOOKUP(G120,номенклатури!R:U,4,0))</f>
        <v/>
      </c>
      <c r="O120" s="119" t="str">
        <f>IF(M120="","",VLOOKUP(M120,'14'!D:D,1,0))</f>
        <v/>
      </c>
    </row>
    <row r="121" spans="1:15" ht="12.75" customHeight="1" x14ac:dyDescent="0.2">
      <c r="A121" s="36" t="str">
        <f>'0'!$A$4</f>
        <v>………………..</v>
      </c>
      <c r="B121" s="37">
        <f>'0'!$A$2</f>
        <v>46112</v>
      </c>
      <c r="C121" s="37" t="s">
        <v>1243</v>
      </c>
      <c r="D121" s="119" t="str">
        <f>IF(G121="","",VLOOKUP(G121,номенклатури!R:T,2,0))</f>
        <v/>
      </c>
      <c r="E121" s="365" t="str">
        <f>IF(G121="","",VLOOKUP(G121,номенклатури!R:T,3,0))</f>
        <v/>
      </c>
      <c r="F121" s="159" t="str">
        <f>IF(G121="","",IF(ISERROR(VLOOKUP(G121,номенклатури!V:V,1,0)),E121*H121,E121*I121))</f>
        <v/>
      </c>
      <c r="G121" s="14"/>
      <c r="H121" s="15"/>
      <c r="I121" s="15"/>
      <c r="J121" s="15"/>
      <c r="K121" s="15"/>
      <c r="L121" s="217"/>
      <c r="M121" s="22"/>
      <c r="N121" s="119" t="str">
        <f>IF(G121="","",VLOOKUP(G121,номенклатури!R:U,4,0))</f>
        <v/>
      </c>
      <c r="O121" s="119" t="str">
        <f>IF(M121="","",VLOOKUP(M121,'14'!D:D,1,0))</f>
        <v/>
      </c>
    </row>
    <row r="122" spans="1:15" ht="12.75" customHeight="1" x14ac:dyDescent="0.2">
      <c r="A122" s="36" t="str">
        <f>'0'!$A$4</f>
        <v>………………..</v>
      </c>
      <c r="B122" s="37">
        <f>'0'!$A$2</f>
        <v>46112</v>
      </c>
      <c r="C122" s="37" t="s">
        <v>1243</v>
      </c>
      <c r="D122" s="119" t="str">
        <f>IF(G122="","",VLOOKUP(G122,номенклатури!R:T,2,0))</f>
        <v/>
      </c>
      <c r="E122" s="365" t="str">
        <f>IF(G122="","",VLOOKUP(G122,номенклатури!R:T,3,0))</f>
        <v/>
      </c>
      <c r="F122" s="159" t="str">
        <f>IF(G122="","",IF(ISERROR(VLOOKUP(G122,номенклатури!V:V,1,0)),E122*H122,E122*I122))</f>
        <v/>
      </c>
      <c r="G122" s="14"/>
      <c r="H122" s="15"/>
      <c r="I122" s="15"/>
      <c r="J122" s="15"/>
      <c r="K122" s="15"/>
      <c r="L122" s="217"/>
      <c r="M122" s="22"/>
      <c r="N122" s="119" t="str">
        <f>IF(G122="","",VLOOKUP(G122,номенклатури!R:U,4,0))</f>
        <v/>
      </c>
      <c r="O122" s="119" t="str">
        <f>IF(M122="","",VLOOKUP(M122,'14'!D:D,1,0))</f>
        <v/>
      </c>
    </row>
    <row r="123" spans="1:15" ht="12.75" customHeight="1" x14ac:dyDescent="0.2">
      <c r="A123" s="36" t="str">
        <f>'0'!$A$4</f>
        <v>………………..</v>
      </c>
      <c r="B123" s="37">
        <f>'0'!$A$2</f>
        <v>46112</v>
      </c>
      <c r="C123" s="37" t="s">
        <v>1243</v>
      </c>
      <c r="D123" s="119" t="str">
        <f>IF(G123="","",VLOOKUP(G123,номенклатури!R:T,2,0))</f>
        <v/>
      </c>
      <c r="E123" s="365" t="str">
        <f>IF(G123="","",VLOOKUP(G123,номенклатури!R:T,3,0))</f>
        <v/>
      </c>
      <c r="F123" s="159" t="str">
        <f>IF(G123="","",IF(ISERROR(VLOOKUP(G123,номенклатури!V:V,1,0)),E123*H123,E123*I123))</f>
        <v/>
      </c>
      <c r="G123" s="14"/>
      <c r="H123" s="15"/>
      <c r="I123" s="15"/>
      <c r="J123" s="15"/>
      <c r="K123" s="15"/>
      <c r="L123" s="217"/>
      <c r="M123" s="22"/>
      <c r="N123" s="119" t="str">
        <f>IF(G123="","",VLOOKUP(G123,номенклатури!R:U,4,0))</f>
        <v/>
      </c>
      <c r="O123" s="119" t="str">
        <f>IF(M123="","",VLOOKUP(M123,'14'!D:D,1,0))</f>
        <v/>
      </c>
    </row>
    <row r="124" spans="1:15" ht="12.75" customHeight="1" x14ac:dyDescent="0.2">
      <c r="A124" s="36" t="str">
        <f>'0'!$A$4</f>
        <v>………………..</v>
      </c>
      <c r="B124" s="37">
        <f>'0'!$A$2</f>
        <v>46112</v>
      </c>
      <c r="C124" s="37" t="s">
        <v>1243</v>
      </c>
      <c r="D124" s="119" t="str">
        <f>IF(G124="","",VLOOKUP(G124,номенклатури!R:T,2,0))</f>
        <v/>
      </c>
      <c r="E124" s="365" t="str">
        <f>IF(G124="","",VLOOKUP(G124,номенклатури!R:T,3,0))</f>
        <v/>
      </c>
      <c r="F124" s="159" t="str">
        <f>IF(G124="","",IF(ISERROR(VLOOKUP(G124,номенклатури!V:V,1,0)),E124*H124,E124*I124))</f>
        <v/>
      </c>
      <c r="G124" s="14"/>
      <c r="H124" s="15"/>
      <c r="I124" s="15"/>
      <c r="J124" s="15"/>
      <c r="K124" s="15"/>
      <c r="L124" s="217"/>
      <c r="M124" s="22"/>
      <c r="N124" s="119" t="str">
        <f>IF(G124="","",VLOOKUP(G124,номенклатури!R:U,4,0))</f>
        <v/>
      </c>
      <c r="O124" s="119" t="str">
        <f>IF(M124="","",VLOOKUP(M124,'14'!D:D,1,0))</f>
        <v/>
      </c>
    </row>
    <row r="125" spans="1:15" ht="12.75" customHeight="1" x14ac:dyDescent="0.2">
      <c r="A125" s="36" t="str">
        <f>'0'!$A$4</f>
        <v>………………..</v>
      </c>
      <c r="B125" s="37">
        <f>'0'!$A$2</f>
        <v>46112</v>
      </c>
      <c r="C125" s="37" t="s">
        <v>1243</v>
      </c>
      <c r="D125" s="119" t="str">
        <f>IF(G125="","",VLOOKUP(G125,номенклатури!R:T,2,0))</f>
        <v/>
      </c>
      <c r="E125" s="365" t="str">
        <f>IF(G125="","",VLOOKUP(G125,номенклатури!R:T,3,0))</f>
        <v/>
      </c>
      <c r="F125" s="159" t="str">
        <f>IF(G125="","",IF(ISERROR(VLOOKUP(G125,номенклатури!V:V,1,0)),E125*H125,E125*I125))</f>
        <v/>
      </c>
      <c r="G125" s="14"/>
      <c r="H125" s="15"/>
      <c r="I125" s="15"/>
      <c r="J125" s="15"/>
      <c r="K125" s="15"/>
      <c r="L125" s="217"/>
      <c r="M125" s="22"/>
      <c r="N125" s="119" t="str">
        <f>IF(G125="","",VLOOKUP(G125,номенклатури!R:U,4,0))</f>
        <v/>
      </c>
      <c r="O125" s="119" t="str">
        <f>IF(M125="","",VLOOKUP(M125,'14'!D:D,1,0))</f>
        <v/>
      </c>
    </row>
    <row r="126" spans="1:15" ht="12.75" customHeight="1" x14ac:dyDescent="0.2">
      <c r="A126" s="36" t="str">
        <f>'0'!$A$4</f>
        <v>………………..</v>
      </c>
      <c r="B126" s="37">
        <f>'0'!$A$2</f>
        <v>46112</v>
      </c>
      <c r="C126" s="37" t="s">
        <v>1243</v>
      </c>
      <c r="D126" s="119" t="str">
        <f>IF(G126="","",VLOOKUP(G126,номенклатури!R:T,2,0))</f>
        <v/>
      </c>
      <c r="E126" s="365" t="str">
        <f>IF(G126="","",VLOOKUP(G126,номенклатури!R:T,3,0))</f>
        <v/>
      </c>
      <c r="F126" s="159" t="str">
        <f>IF(G126="","",IF(ISERROR(VLOOKUP(G126,номенклатури!V:V,1,0)),E126*H126,E126*I126))</f>
        <v/>
      </c>
      <c r="G126" s="14"/>
      <c r="H126" s="15"/>
      <c r="I126" s="15"/>
      <c r="J126" s="15"/>
      <c r="K126" s="15"/>
      <c r="L126" s="217"/>
      <c r="M126" s="22"/>
      <c r="N126" s="119" t="str">
        <f>IF(G126="","",VLOOKUP(G126,номенклатури!R:U,4,0))</f>
        <v/>
      </c>
      <c r="O126" s="119" t="str">
        <f>IF(M126="","",VLOOKUP(M126,'14'!D:D,1,0))</f>
        <v/>
      </c>
    </row>
    <row r="127" spans="1:15" ht="12.75" customHeight="1" x14ac:dyDescent="0.2">
      <c r="A127" s="36" t="str">
        <f>'0'!$A$4</f>
        <v>………………..</v>
      </c>
      <c r="B127" s="37">
        <f>'0'!$A$2</f>
        <v>46112</v>
      </c>
      <c r="C127" s="37" t="s">
        <v>1243</v>
      </c>
      <c r="D127" s="119" t="str">
        <f>IF(G127="","",VLOOKUP(G127,номенклатури!R:T,2,0))</f>
        <v/>
      </c>
      <c r="E127" s="365" t="str">
        <f>IF(G127="","",VLOOKUP(G127,номенклатури!R:T,3,0))</f>
        <v/>
      </c>
      <c r="F127" s="159" t="str">
        <f>IF(G127="","",IF(ISERROR(VLOOKUP(G127,номенклатури!V:V,1,0)),E127*H127,E127*I127))</f>
        <v/>
      </c>
      <c r="G127" s="14"/>
      <c r="H127" s="15"/>
      <c r="I127" s="15"/>
      <c r="J127" s="15"/>
      <c r="K127" s="15"/>
      <c r="L127" s="217"/>
      <c r="M127" s="22"/>
      <c r="N127" s="119" t="str">
        <f>IF(G127="","",VLOOKUP(G127,номенклатури!R:U,4,0))</f>
        <v/>
      </c>
      <c r="O127" s="119" t="str">
        <f>IF(M127="","",VLOOKUP(M127,'14'!D:D,1,0))</f>
        <v/>
      </c>
    </row>
    <row r="128" spans="1:15" ht="12.75" customHeight="1" x14ac:dyDescent="0.2">
      <c r="A128" s="36" t="str">
        <f>'0'!$A$4</f>
        <v>………………..</v>
      </c>
      <c r="B128" s="37">
        <f>'0'!$A$2</f>
        <v>46112</v>
      </c>
      <c r="C128" s="37" t="s">
        <v>1243</v>
      </c>
      <c r="D128" s="119" t="str">
        <f>IF(G128="","",VLOOKUP(G128,номенклатури!R:T,2,0))</f>
        <v/>
      </c>
      <c r="E128" s="365" t="str">
        <f>IF(G128="","",VLOOKUP(G128,номенклатури!R:T,3,0))</f>
        <v/>
      </c>
      <c r="F128" s="159" t="str">
        <f>IF(G128="","",IF(ISERROR(VLOOKUP(G128,номенклатури!V:V,1,0)),E128*H128,E128*I128))</f>
        <v/>
      </c>
      <c r="G128" s="14"/>
      <c r="H128" s="15"/>
      <c r="I128" s="15"/>
      <c r="J128" s="15"/>
      <c r="K128" s="15"/>
      <c r="L128" s="217"/>
      <c r="M128" s="22"/>
      <c r="N128" s="119" t="str">
        <f>IF(G128="","",VLOOKUP(G128,номенклатури!R:U,4,0))</f>
        <v/>
      </c>
      <c r="O128" s="119" t="str">
        <f>IF(M128="","",VLOOKUP(M128,'14'!D:D,1,0))</f>
        <v/>
      </c>
    </row>
    <row r="129" spans="1:15" ht="12.75" customHeight="1" x14ac:dyDescent="0.2">
      <c r="A129" s="36" t="str">
        <f>'0'!$A$4</f>
        <v>………………..</v>
      </c>
      <c r="B129" s="37">
        <f>'0'!$A$2</f>
        <v>46112</v>
      </c>
      <c r="C129" s="37" t="s">
        <v>1243</v>
      </c>
      <c r="D129" s="119" t="str">
        <f>IF(G129="","",VLOOKUP(G129,номенклатури!R:T,2,0))</f>
        <v/>
      </c>
      <c r="E129" s="365" t="str">
        <f>IF(G129="","",VLOOKUP(G129,номенклатури!R:T,3,0))</f>
        <v/>
      </c>
      <c r="F129" s="159" t="str">
        <f>IF(G129="","",IF(ISERROR(VLOOKUP(G129,номенклатури!V:V,1,0)),E129*H129,E129*I129))</f>
        <v/>
      </c>
      <c r="G129" s="14"/>
      <c r="H129" s="15"/>
      <c r="I129" s="15"/>
      <c r="J129" s="15"/>
      <c r="K129" s="15"/>
      <c r="L129" s="217"/>
      <c r="M129" s="22"/>
      <c r="N129" s="119" t="str">
        <f>IF(G129="","",VLOOKUP(G129,номенклатури!R:U,4,0))</f>
        <v/>
      </c>
      <c r="O129" s="119" t="str">
        <f>IF(M129="","",VLOOKUP(M129,'14'!D:D,1,0))</f>
        <v/>
      </c>
    </row>
    <row r="130" spans="1:15" ht="12.75" customHeight="1" x14ac:dyDescent="0.2">
      <c r="A130" s="36" t="str">
        <f>'0'!$A$4</f>
        <v>………………..</v>
      </c>
      <c r="B130" s="37">
        <f>'0'!$A$2</f>
        <v>46112</v>
      </c>
      <c r="C130" s="37" t="s">
        <v>1243</v>
      </c>
      <c r="D130" s="119" t="str">
        <f>IF(G130="","",VLOOKUP(G130,номенклатури!R:T,2,0))</f>
        <v/>
      </c>
      <c r="E130" s="365" t="str">
        <f>IF(G130="","",VLOOKUP(G130,номенклатури!R:T,3,0))</f>
        <v/>
      </c>
      <c r="F130" s="159" t="str">
        <f>IF(G130="","",IF(ISERROR(VLOOKUP(G130,номенклатури!V:V,1,0)),E130*H130,E130*I130))</f>
        <v/>
      </c>
      <c r="G130" s="14"/>
      <c r="H130" s="15"/>
      <c r="I130" s="15"/>
      <c r="J130" s="15"/>
      <c r="K130" s="15"/>
      <c r="L130" s="217"/>
      <c r="M130" s="22"/>
      <c r="N130" s="119" t="str">
        <f>IF(G130="","",VLOOKUP(G130,номенклатури!R:U,4,0))</f>
        <v/>
      </c>
      <c r="O130" s="119" t="str">
        <f>IF(M130="","",VLOOKUP(M130,'14'!D:D,1,0))</f>
        <v/>
      </c>
    </row>
    <row r="131" spans="1:15" ht="12.75" customHeight="1" x14ac:dyDescent="0.2">
      <c r="A131" s="36" t="str">
        <f>'0'!$A$4</f>
        <v>………………..</v>
      </c>
      <c r="B131" s="37">
        <f>'0'!$A$2</f>
        <v>46112</v>
      </c>
      <c r="C131" s="37" t="s">
        <v>1243</v>
      </c>
      <c r="D131" s="119" t="str">
        <f>IF(G131="","",VLOOKUP(G131,номенклатури!R:T,2,0))</f>
        <v/>
      </c>
      <c r="E131" s="365" t="str">
        <f>IF(G131="","",VLOOKUP(G131,номенклатури!R:T,3,0))</f>
        <v/>
      </c>
      <c r="F131" s="159" t="str">
        <f>IF(G131="","",IF(ISERROR(VLOOKUP(G131,номенклатури!V:V,1,0)),E131*H131,E131*I131))</f>
        <v/>
      </c>
      <c r="G131" s="14"/>
      <c r="H131" s="15"/>
      <c r="I131" s="15"/>
      <c r="J131" s="15"/>
      <c r="K131" s="15"/>
      <c r="L131" s="217"/>
      <c r="M131" s="22"/>
      <c r="N131" s="119" t="str">
        <f>IF(G131="","",VLOOKUP(G131,номенклатури!R:U,4,0))</f>
        <v/>
      </c>
      <c r="O131" s="119" t="str">
        <f>IF(M131="","",VLOOKUP(M131,'14'!D:D,1,0))</f>
        <v/>
      </c>
    </row>
    <row r="132" spans="1:15" ht="12.75" customHeight="1" x14ac:dyDescent="0.2">
      <c r="A132" s="36" t="str">
        <f>'0'!$A$4</f>
        <v>………………..</v>
      </c>
      <c r="B132" s="37">
        <f>'0'!$A$2</f>
        <v>46112</v>
      </c>
      <c r="C132" s="37" t="s">
        <v>1243</v>
      </c>
      <c r="D132" s="119" t="str">
        <f>IF(G132="","",VLOOKUP(G132,номенклатури!R:T,2,0))</f>
        <v/>
      </c>
      <c r="E132" s="365" t="str">
        <f>IF(G132="","",VLOOKUP(G132,номенклатури!R:T,3,0))</f>
        <v/>
      </c>
      <c r="F132" s="159" t="str">
        <f>IF(G132="","",IF(ISERROR(VLOOKUP(G132,номенклатури!V:V,1,0)),E132*H132,E132*I132))</f>
        <v/>
      </c>
      <c r="G132" s="14"/>
      <c r="H132" s="15"/>
      <c r="I132" s="15"/>
      <c r="J132" s="15"/>
      <c r="K132" s="15"/>
      <c r="L132" s="217"/>
      <c r="M132" s="22"/>
      <c r="N132" s="119" t="str">
        <f>IF(G132="","",VLOOKUP(G132,номенклатури!R:U,4,0))</f>
        <v/>
      </c>
      <c r="O132" s="119" t="str">
        <f>IF(M132="","",VLOOKUP(M132,'14'!D:D,1,0))</f>
        <v/>
      </c>
    </row>
    <row r="133" spans="1:15" ht="12.75" customHeight="1" x14ac:dyDescent="0.2">
      <c r="A133" s="36" t="str">
        <f>'0'!$A$4</f>
        <v>………………..</v>
      </c>
      <c r="B133" s="37">
        <f>'0'!$A$2</f>
        <v>46112</v>
      </c>
      <c r="C133" s="37" t="s">
        <v>1243</v>
      </c>
      <c r="D133" s="119" t="str">
        <f>IF(G133="","",VLOOKUP(G133,номенклатури!R:T,2,0))</f>
        <v/>
      </c>
      <c r="E133" s="365" t="str">
        <f>IF(G133="","",VLOOKUP(G133,номенклатури!R:T,3,0))</f>
        <v/>
      </c>
      <c r="F133" s="159" t="str">
        <f>IF(G133="","",IF(ISERROR(VLOOKUP(G133,номенклатури!V:V,1,0)),E133*H133,E133*I133))</f>
        <v/>
      </c>
      <c r="G133" s="14"/>
      <c r="H133" s="15"/>
      <c r="I133" s="15"/>
      <c r="J133" s="15"/>
      <c r="K133" s="15"/>
      <c r="L133" s="217"/>
      <c r="M133" s="22"/>
      <c r="N133" s="119" t="str">
        <f>IF(G133="","",VLOOKUP(G133,номенклатури!R:U,4,0))</f>
        <v/>
      </c>
      <c r="O133" s="119" t="str">
        <f>IF(M133="","",VLOOKUP(M133,'14'!D:D,1,0))</f>
        <v/>
      </c>
    </row>
    <row r="134" spans="1:15" ht="12.75" customHeight="1" x14ac:dyDescent="0.2">
      <c r="A134" s="36" t="str">
        <f>'0'!$A$4</f>
        <v>………………..</v>
      </c>
      <c r="B134" s="37">
        <f>'0'!$A$2</f>
        <v>46112</v>
      </c>
      <c r="C134" s="37" t="s">
        <v>1243</v>
      </c>
      <c r="D134" s="119" t="str">
        <f>IF(G134="","",VLOOKUP(G134,номенклатури!R:T,2,0))</f>
        <v/>
      </c>
      <c r="E134" s="365" t="str">
        <f>IF(G134="","",VLOOKUP(G134,номенклатури!R:T,3,0))</f>
        <v/>
      </c>
      <c r="F134" s="159" t="str">
        <f>IF(G134="","",IF(ISERROR(VLOOKUP(G134,номенклатури!V:V,1,0)),E134*H134,E134*I134))</f>
        <v/>
      </c>
      <c r="G134" s="14"/>
      <c r="H134" s="15"/>
      <c r="I134" s="15"/>
      <c r="J134" s="15"/>
      <c r="K134" s="15"/>
      <c r="L134" s="217"/>
      <c r="M134" s="22"/>
      <c r="N134" s="119" t="str">
        <f>IF(G134="","",VLOOKUP(G134,номенклатури!R:U,4,0))</f>
        <v/>
      </c>
      <c r="O134" s="119" t="str">
        <f>IF(M134="","",VLOOKUP(M134,'14'!D:D,1,0))</f>
        <v/>
      </c>
    </row>
    <row r="135" spans="1:15" ht="12.75" customHeight="1" x14ac:dyDescent="0.2">
      <c r="A135" s="36" t="str">
        <f>'0'!$A$4</f>
        <v>………………..</v>
      </c>
      <c r="B135" s="37">
        <f>'0'!$A$2</f>
        <v>46112</v>
      </c>
      <c r="C135" s="37" t="s">
        <v>1243</v>
      </c>
      <c r="D135" s="119" t="str">
        <f>IF(G135="","",VLOOKUP(G135,номенклатури!R:T,2,0))</f>
        <v/>
      </c>
      <c r="E135" s="365" t="str">
        <f>IF(G135="","",VLOOKUP(G135,номенклатури!R:T,3,0))</f>
        <v/>
      </c>
      <c r="F135" s="159" t="str">
        <f>IF(G135="","",IF(ISERROR(VLOOKUP(G135,номенклатури!V:V,1,0)),E135*H135,E135*I135))</f>
        <v/>
      </c>
      <c r="G135" s="14"/>
      <c r="H135" s="15"/>
      <c r="I135" s="15"/>
      <c r="J135" s="15"/>
      <c r="K135" s="15"/>
      <c r="L135" s="217"/>
      <c r="M135" s="22"/>
      <c r="N135" s="119" t="str">
        <f>IF(G135="","",VLOOKUP(G135,номенклатури!R:U,4,0))</f>
        <v/>
      </c>
      <c r="O135" s="119" t="str">
        <f>IF(M135="","",VLOOKUP(M135,'14'!D:D,1,0))</f>
        <v/>
      </c>
    </row>
    <row r="136" spans="1:15" ht="12.75" customHeight="1" x14ac:dyDescent="0.2">
      <c r="A136" s="36" t="str">
        <f>'0'!$A$4</f>
        <v>………………..</v>
      </c>
      <c r="B136" s="37">
        <f>'0'!$A$2</f>
        <v>46112</v>
      </c>
      <c r="C136" s="37" t="s">
        <v>1243</v>
      </c>
      <c r="D136" s="119" t="str">
        <f>IF(G136="","",VLOOKUP(G136,номенклатури!R:T,2,0))</f>
        <v/>
      </c>
      <c r="E136" s="365" t="str">
        <f>IF(G136="","",VLOOKUP(G136,номенклатури!R:T,3,0))</f>
        <v/>
      </c>
      <c r="F136" s="159" t="str">
        <f>IF(G136="","",IF(ISERROR(VLOOKUP(G136,номенклатури!V:V,1,0)),E136*H136,E136*I136))</f>
        <v/>
      </c>
      <c r="G136" s="14"/>
      <c r="H136" s="15"/>
      <c r="I136" s="15"/>
      <c r="J136" s="15"/>
      <c r="K136" s="15"/>
      <c r="L136" s="217"/>
      <c r="M136" s="22"/>
      <c r="N136" s="119" t="str">
        <f>IF(G136="","",VLOOKUP(G136,номенклатури!R:U,4,0))</f>
        <v/>
      </c>
      <c r="O136" s="119" t="str">
        <f>IF(M136="","",VLOOKUP(M136,'14'!D:D,1,0))</f>
        <v/>
      </c>
    </row>
    <row r="137" spans="1:15" ht="12.75" customHeight="1" x14ac:dyDescent="0.2">
      <c r="A137" s="36" t="str">
        <f>'0'!$A$4</f>
        <v>………………..</v>
      </c>
      <c r="B137" s="37">
        <f>'0'!$A$2</f>
        <v>46112</v>
      </c>
      <c r="C137" s="37" t="s">
        <v>1243</v>
      </c>
      <c r="D137" s="119" t="str">
        <f>IF(G137="","",VLOOKUP(G137,номенклатури!R:T,2,0))</f>
        <v/>
      </c>
      <c r="E137" s="365" t="str">
        <f>IF(G137="","",VLOOKUP(G137,номенклатури!R:T,3,0))</f>
        <v/>
      </c>
      <c r="F137" s="159" t="str">
        <f>IF(G137="","",IF(ISERROR(VLOOKUP(G137,номенклатури!V:V,1,0)),E137*H137,E137*I137))</f>
        <v/>
      </c>
      <c r="G137" s="14"/>
      <c r="H137" s="15"/>
      <c r="I137" s="15"/>
      <c r="J137" s="15"/>
      <c r="K137" s="15"/>
      <c r="L137" s="217"/>
      <c r="M137" s="22"/>
      <c r="N137" s="119" t="str">
        <f>IF(G137="","",VLOOKUP(G137,номенклатури!R:U,4,0))</f>
        <v/>
      </c>
      <c r="O137" s="119" t="str">
        <f>IF(M137="","",VLOOKUP(M137,'14'!D:D,1,0))</f>
        <v/>
      </c>
    </row>
    <row r="138" spans="1:15" ht="12.75" customHeight="1" x14ac:dyDescent="0.2">
      <c r="A138" s="36" t="str">
        <f>'0'!$A$4</f>
        <v>………………..</v>
      </c>
      <c r="B138" s="37">
        <f>'0'!$A$2</f>
        <v>46112</v>
      </c>
      <c r="C138" s="37" t="s">
        <v>1243</v>
      </c>
      <c r="D138" s="119" t="str">
        <f>IF(G138="","",VLOOKUP(G138,номенклатури!R:T,2,0))</f>
        <v/>
      </c>
      <c r="E138" s="365" t="str">
        <f>IF(G138="","",VLOOKUP(G138,номенклатури!R:T,3,0))</f>
        <v/>
      </c>
      <c r="F138" s="159" t="str">
        <f>IF(G138="","",IF(ISERROR(VLOOKUP(G138,номенклатури!V:V,1,0)),E138*H138,E138*I138))</f>
        <v/>
      </c>
      <c r="G138" s="14"/>
      <c r="H138" s="15"/>
      <c r="I138" s="15"/>
      <c r="J138" s="15"/>
      <c r="K138" s="15"/>
      <c r="L138" s="217"/>
      <c r="M138" s="22"/>
      <c r="N138" s="119" t="str">
        <f>IF(G138="","",VLOOKUP(G138,номенклатури!R:U,4,0))</f>
        <v/>
      </c>
      <c r="O138" s="119" t="str">
        <f>IF(M138="","",VLOOKUP(M138,'14'!D:D,1,0))</f>
        <v/>
      </c>
    </row>
    <row r="139" spans="1:15" ht="12.75" customHeight="1" x14ac:dyDescent="0.2">
      <c r="A139" s="36" t="str">
        <f>'0'!$A$4</f>
        <v>………………..</v>
      </c>
      <c r="B139" s="37">
        <f>'0'!$A$2</f>
        <v>46112</v>
      </c>
      <c r="C139" s="37" t="s">
        <v>1243</v>
      </c>
      <c r="D139" s="119" t="str">
        <f>IF(G139="","",VLOOKUP(G139,номенклатури!R:T,2,0))</f>
        <v/>
      </c>
      <c r="E139" s="365" t="str">
        <f>IF(G139="","",VLOOKUP(G139,номенклатури!R:T,3,0))</f>
        <v/>
      </c>
      <c r="F139" s="159" t="str">
        <f>IF(G139="","",IF(ISERROR(VLOOKUP(G139,номенклатури!V:V,1,0)),E139*H139,E139*I139))</f>
        <v/>
      </c>
      <c r="G139" s="14"/>
      <c r="H139" s="15"/>
      <c r="I139" s="15"/>
      <c r="J139" s="15"/>
      <c r="K139" s="15"/>
      <c r="L139" s="217"/>
      <c r="M139" s="22"/>
      <c r="N139" s="119" t="str">
        <f>IF(G139="","",VLOOKUP(G139,номенклатури!R:U,4,0))</f>
        <v/>
      </c>
      <c r="O139" s="119" t="str">
        <f>IF(M139="","",VLOOKUP(M139,'14'!D:D,1,0))</f>
        <v/>
      </c>
    </row>
    <row r="140" spans="1:15" ht="12.75" customHeight="1" x14ac:dyDescent="0.2">
      <c r="A140" s="36" t="str">
        <f>'0'!$A$4</f>
        <v>………………..</v>
      </c>
      <c r="B140" s="37">
        <f>'0'!$A$2</f>
        <v>46112</v>
      </c>
      <c r="C140" s="37" t="s">
        <v>1243</v>
      </c>
      <c r="D140" s="119" t="str">
        <f>IF(G140="","",VLOOKUP(G140,номенклатури!R:T,2,0))</f>
        <v/>
      </c>
      <c r="E140" s="365" t="str">
        <f>IF(G140="","",VLOOKUP(G140,номенклатури!R:T,3,0))</f>
        <v/>
      </c>
      <c r="F140" s="159" t="str">
        <f>IF(G140="","",IF(ISERROR(VLOOKUP(G140,номенклатури!V:V,1,0)),E140*H140,E140*I140))</f>
        <v/>
      </c>
      <c r="G140" s="14"/>
      <c r="H140" s="15"/>
      <c r="I140" s="15"/>
      <c r="J140" s="15"/>
      <c r="K140" s="15"/>
      <c r="L140" s="217"/>
      <c r="M140" s="22"/>
      <c r="N140" s="119" t="str">
        <f>IF(G140="","",VLOOKUP(G140,номенклатури!R:U,4,0))</f>
        <v/>
      </c>
      <c r="O140" s="119" t="str">
        <f>IF(M140="","",VLOOKUP(M140,'14'!D:D,1,0))</f>
        <v/>
      </c>
    </row>
    <row r="141" spans="1:15" ht="12.75" customHeight="1" x14ac:dyDescent="0.2">
      <c r="A141" s="36" t="str">
        <f>'0'!$A$4</f>
        <v>………………..</v>
      </c>
      <c r="B141" s="37">
        <f>'0'!$A$2</f>
        <v>46112</v>
      </c>
      <c r="C141" s="37" t="s">
        <v>1243</v>
      </c>
      <c r="D141" s="119" t="str">
        <f>IF(G141="","",VLOOKUP(G141,номенклатури!R:T,2,0))</f>
        <v/>
      </c>
      <c r="E141" s="365" t="str">
        <f>IF(G141="","",VLOOKUP(G141,номенклатури!R:T,3,0))</f>
        <v/>
      </c>
      <c r="F141" s="159" t="str">
        <f>IF(G141="","",IF(ISERROR(VLOOKUP(G141,номенклатури!V:V,1,0)),E141*H141,E141*I141))</f>
        <v/>
      </c>
      <c r="G141" s="14"/>
      <c r="H141" s="15"/>
      <c r="I141" s="15"/>
      <c r="J141" s="15"/>
      <c r="K141" s="15"/>
      <c r="L141" s="217"/>
      <c r="M141" s="22"/>
      <c r="N141" s="119" t="str">
        <f>IF(G141="","",VLOOKUP(G141,номенклатури!R:U,4,0))</f>
        <v/>
      </c>
      <c r="O141" s="119" t="str">
        <f>IF(M141="","",VLOOKUP(M141,'14'!D:D,1,0))</f>
        <v/>
      </c>
    </row>
    <row r="142" spans="1:15" ht="12.75" customHeight="1" x14ac:dyDescent="0.2">
      <c r="A142" s="36" t="str">
        <f>'0'!$A$4</f>
        <v>………………..</v>
      </c>
      <c r="B142" s="37">
        <f>'0'!$A$2</f>
        <v>46112</v>
      </c>
      <c r="C142" s="37" t="s">
        <v>1243</v>
      </c>
      <c r="D142" s="119" t="str">
        <f>IF(G142="","",VLOOKUP(G142,номенклатури!R:T,2,0))</f>
        <v/>
      </c>
      <c r="E142" s="365" t="str">
        <f>IF(G142="","",VLOOKUP(G142,номенклатури!R:T,3,0))</f>
        <v/>
      </c>
      <c r="F142" s="159" t="str">
        <f>IF(G142="","",IF(ISERROR(VLOOKUP(G142,номенклатури!V:V,1,0)),E142*H142,E142*I142))</f>
        <v/>
      </c>
      <c r="G142" s="14"/>
      <c r="H142" s="15"/>
      <c r="I142" s="15"/>
      <c r="J142" s="15"/>
      <c r="K142" s="15"/>
      <c r="L142" s="217"/>
      <c r="M142" s="22"/>
      <c r="N142" s="119" t="str">
        <f>IF(G142="","",VLOOKUP(G142,номенклатури!R:U,4,0))</f>
        <v/>
      </c>
      <c r="O142" s="119" t="str">
        <f>IF(M142="","",VLOOKUP(M142,'14'!D:D,1,0))</f>
        <v/>
      </c>
    </row>
    <row r="143" spans="1:15" ht="12.75" customHeight="1" x14ac:dyDescent="0.2">
      <c r="A143" s="36" t="str">
        <f>'0'!$A$4</f>
        <v>………………..</v>
      </c>
      <c r="B143" s="37">
        <f>'0'!$A$2</f>
        <v>46112</v>
      </c>
      <c r="C143" s="37" t="s">
        <v>1243</v>
      </c>
      <c r="D143" s="119" t="str">
        <f>IF(G143="","",VLOOKUP(G143,номенклатури!R:T,2,0))</f>
        <v/>
      </c>
      <c r="E143" s="365" t="str">
        <f>IF(G143="","",VLOOKUP(G143,номенклатури!R:T,3,0))</f>
        <v/>
      </c>
      <c r="F143" s="159" t="str">
        <f>IF(G143="","",IF(ISERROR(VLOOKUP(G143,номенклатури!V:V,1,0)),E143*H143,E143*I143))</f>
        <v/>
      </c>
      <c r="G143" s="14"/>
      <c r="H143" s="15"/>
      <c r="I143" s="15"/>
      <c r="J143" s="15"/>
      <c r="K143" s="15"/>
      <c r="L143" s="217"/>
      <c r="M143" s="22"/>
      <c r="N143" s="119" t="str">
        <f>IF(G143="","",VLOOKUP(G143,номенклатури!R:U,4,0))</f>
        <v/>
      </c>
      <c r="O143" s="119" t="str">
        <f>IF(M143="","",VLOOKUP(M143,'14'!D:D,1,0))</f>
        <v/>
      </c>
    </row>
    <row r="144" spans="1:15" ht="12.75" customHeight="1" x14ac:dyDescent="0.2">
      <c r="A144" s="36" t="str">
        <f>'0'!$A$4</f>
        <v>………………..</v>
      </c>
      <c r="B144" s="37">
        <f>'0'!$A$2</f>
        <v>46112</v>
      </c>
      <c r="C144" s="37" t="s">
        <v>1243</v>
      </c>
      <c r="D144" s="119" t="str">
        <f>IF(G144="","",VLOOKUP(G144,номенклатури!R:T,2,0))</f>
        <v/>
      </c>
      <c r="E144" s="365" t="str">
        <f>IF(G144="","",VLOOKUP(G144,номенклатури!R:T,3,0))</f>
        <v/>
      </c>
      <c r="F144" s="159" t="str">
        <f>IF(G144="","",IF(ISERROR(VLOOKUP(G144,номенклатури!V:V,1,0)),E144*H144,E144*I144))</f>
        <v/>
      </c>
      <c r="G144" s="14"/>
      <c r="H144" s="15"/>
      <c r="I144" s="15"/>
      <c r="J144" s="15"/>
      <c r="K144" s="15"/>
      <c r="L144" s="217"/>
      <c r="M144" s="22"/>
      <c r="N144" s="119" t="str">
        <f>IF(G144="","",VLOOKUP(G144,номенклатури!R:U,4,0))</f>
        <v/>
      </c>
      <c r="O144" s="119" t="str">
        <f>IF(M144="","",VLOOKUP(M144,'14'!D:D,1,0))</f>
        <v/>
      </c>
    </row>
    <row r="145" spans="1:15" ht="12.75" customHeight="1" x14ac:dyDescent="0.2">
      <c r="A145" s="36" t="str">
        <f>'0'!$A$4</f>
        <v>………………..</v>
      </c>
      <c r="B145" s="37">
        <f>'0'!$A$2</f>
        <v>46112</v>
      </c>
      <c r="C145" s="37" t="s">
        <v>1243</v>
      </c>
      <c r="D145" s="119" t="str">
        <f>IF(G145="","",VLOOKUP(G145,номенклатури!R:T,2,0))</f>
        <v/>
      </c>
      <c r="E145" s="365" t="str">
        <f>IF(G145="","",VLOOKUP(G145,номенклатури!R:T,3,0))</f>
        <v/>
      </c>
      <c r="F145" s="159" t="str">
        <f>IF(G145="","",IF(ISERROR(VLOOKUP(G145,номенклатури!V:V,1,0)),E145*H145,E145*I145))</f>
        <v/>
      </c>
      <c r="G145" s="14"/>
      <c r="H145" s="15"/>
      <c r="I145" s="15"/>
      <c r="J145" s="15"/>
      <c r="K145" s="15"/>
      <c r="L145" s="217"/>
      <c r="M145" s="22"/>
      <c r="N145" s="119" t="str">
        <f>IF(G145="","",VLOOKUP(G145,номенклатури!R:U,4,0))</f>
        <v/>
      </c>
      <c r="O145" s="119" t="str">
        <f>IF(M145="","",VLOOKUP(M145,'14'!D:D,1,0))</f>
        <v/>
      </c>
    </row>
    <row r="146" spans="1:15" ht="12.75" customHeight="1" x14ac:dyDescent="0.2">
      <c r="A146" s="36" t="str">
        <f>'0'!$A$4</f>
        <v>………………..</v>
      </c>
      <c r="B146" s="37">
        <f>'0'!$A$2</f>
        <v>46112</v>
      </c>
      <c r="C146" s="37" t="s">
        <v>1243</v>
      </c>
      <c r="D146" s="119" t="str">
        <f>IF(G146="","",VLOOKUP(G146,номенклатури!R:T,2,0))</f>
        <v/>
      </c>
      <c r="E146" s="365" t="str">
        <f>IF(G146="","",VLOOKUP(G146,номенклатури!R:T,3,0))</f>
        <v/>
      </c>
      <c r="F146" s="159" t="str">
        <f>IF(G146="","",IF(ISERROR(VLOOKUP(G146,номенклатури!V:V,1,0)),E146*H146,E146*I146))</f>
        <v/>
      </c>
      <c r="G146" s="14"/>
      <c r="H146" s="15"/>
      <c r="I146" s="15"/>
      <c r="J146" s="15"/>
      <c r="K146" s="15"/>
      <c r="L146" s="217"/>
      <c r="M146" s="22"/>
      <c r="N146" s="119" t="str">
        <f>IF(G146="","",VLOOKUP(G146,номенклатури!R:U,4,0))</f>
        <v/>
      </c>
      <c r="O146" s="119" t="str">
        <f>IF(M146="","",VLOOKUP(M146,'14'!D:D,1,0))</f>
        <v/>
      </c>
    </row>
    <row r="147" spans="1:15" ht="12.75" customHeight="1" x14ac:dyDescent="0.2">
      <c r="A147" s="36" t="str">
        <f>'0'!$A$4</f>
        <v>………………..</v>
      </c>
      <c r="B147" s="37">
        <f>'0'!$A$2</f>
        <v>46112</v>
      </c>
      <c r="C147" s="37" t="s">
        <v>1243</v>
      </c>
      <c r="D147" s="119" t="str">
        <f>IF(G147="","",VLOOKUP(G147,номенклатури!R:T,2,0))</f>
        <v/>
      </c>
      <c r="E147" s="365" t="str">
        <f>IF(G147="","",VLOOKUP(G147,номенклатури!R:T,3,0))</f>
        <v/>
      </c>
      <c r="F147" s="159" t="str">
        <f>IF(G147="","",IF(ISERROR(VLOOKUP(G147,номенклатури!V:V,1,0)),E147*H147,E147*I147))</f>
        <v/>
      </c>
      <c r="G147" s="14"/>
      <c r="H147" s="15"/>
      <c r="I147" s="15"/>
      <c r="J147" s="15"/>
      <c r="K147" s="15"/>
      <c r="L147" s="217"/>
      <c r="M147" s="22"/>
      <c r="N147" s="119" t="str">
        <f>IF(G147="","",VLOOKUP(G147,номенклатури!R:U,4,0))</f>
        <v/>
      </c>
      <c r="O147" s="119" t="str">
        <f>IF(M147="","",VLOOKUP(M147,'14'!D:D,1,0))</f>
        <v/>
      </c>
    </row>
    <row r="148" spans="1:15" ht="12.75" customHeight="1" x14ac:dyDescent="0.2">
      <c r="A148" s="36" t="str">
        <f>'0'!$A$4</f>
        <v>………………..</v>
      </c>
      <c r="B148" s="37">
        <f>'0'!$A$2</f>
        <v>46112</v>
      </c>
      <c r="C148" s="37" t="s">
        <v>1243</v>
      </c>
      <c r="D148" s="119" t="str">
        <f>IF(G148="","",VLOOKUP(G148,номенклатури!R:T,2,0))</f>
        <v/>
      </c>
      <c r="E148" s="365" t="str">
        <f>IF(G148="","",VLOOKUP(G148,номенклатури!R:T,3,0))</f>
        <v/>
      </c>
      <c r="F148" s="159" t="str">
        <f>IF(G148="","",IF(ISERROR(VLOOKUP(G148,номенклатури!V:V,1,0)),E148*H148,E148*I148))</f>
        <v/>
      </c>
      <c r="G148" s="14"/>
      <c r="H148" s="15"/>
      <c r="I148" s="15"/>
      <c r="J148" s="15"/>
      <c r="K148" s="15"/>
      <c r="L148" s="217"/>
      <c r="M148" s="22"/>
      <c r="N148" s="119" t="str">
        <f>IF(G148="","",VLOOKUP(G148,номенклатури!R:U,4,0))</f>
        <v/>
      </c>
      <c r="O148" s="119" t="str">
        <f>IF(M148="","",VLOOKUP(M148,'14'!D:D,1,0))</f>
        <v/>
      </c>
    </row>
    <row r="149" spans="1:15" ht="12.75" customHeight="1" x14ac:dyDescent="0.2">
      <c r="A149" s="36" t="str">
        <f>'0'!$A$4</f>
        <v>………………..</v>
      </c>
      <c r="B149" s="37">
        <f>'0'!$A$2</f>
        <v>46112</v>
      </c>
      <c r="C149" s="37" t="s">
        <v>1243</v>
      </c>
      <c r="D149" s="119" t="str">
        <f>IF(G149="","",VLOOKUP(G149,номенклатури!R:T,2,0))</f>
        <v/>
      </c>
      <c r="E149" s="365" t="str">
        <f>IF(G149="","",VLOOKUP(G149,номенклатури!R:T,3,0))</f>
        <v/>
      </c>
      <c r="F149" s="159" t="str">
        <f>IF(G149="","",IF(ISERROR(VLOOKUP(G149,номенклатури!V:V,1,0)),E149*H149,E149*I149))</f>
        <v/>
      </c>
      <c r="G149" s="14"/>
      <c r="H149" s="15"/>
      <c r="I149" s="15"/>
      <c r="J149" s="15"/>
      <c r="K149" s="15"/>
      <c r="L149" s="217"/>
      <c r="M149" s="22"/>
      <c r="N149" s="119" t="str">
        <f>IF(G149="","",VLOOKUP(G149,номенклатури!R:U,4,0))</f>
        <v/>
      </c>
      <c r="O149" s="119" t="str">
        <f>IF(M149="","",VLOOKUP(M149,'14'!D:D,1,0))</f>
        <v/>
      </c>
    </row>
    <row r="150" spans="1:15" ht="12.75" customHeight="1" x14ac:dyDescent="0.2">
      <c r="A150" s="36" t="str">
        <f>'0'!$A$4</f>
        <v>………………..</v>
      </c>
      <c r="B150" s="37">
        <f>'0'!$A$2</f>
        <v>46112</v>
      </c>
      <c r="C150" s="37" t="s">
        <v>1243</v>
      </c>
      <c r="D150" s="119" t="str">
        <f>IF(G150="","",VLOOKUP(G150,номенклатури!R:T,2,0))</f>
        <v/>
      </c>
      <c r="E150" s="365" t="str">
        <f>IF(G150="","",VLOOKUP(G150,номенклатури!R:T,3,0))</f>
        <v/>
      </c>
      <c r="F150" s="159" t="str">
        <f>IF(G150="","",IF(ISERROR(VLOOKUP(G150,номенклатури!V:V,1,0)),E150*H150,E150*I150))</f>
        <v/>
      </c>
      <c r="G150" s="14"/>
      <c r="H150" s="15"/>
      <c r="I150" s="15"/>
      <c r="J150" s="15"/>
      <c r="K150" s="15"/>
      <c r="L150" s="217"/>
      <c r="M150" s="22"/>
      <c r="N150" s="119" t="str">
        <f>IF(G150="","",VLOOKUP(G150,номенклатури!R:U,4,0))</f>
        <v/>
      </c>
      <c r="O150" s="119" t="str">
        <f>IF(M150="","",VLOOKUP(M150,'14'!D:D,1,0))</f>
        <v/>
      </c>
    </row>
    <row r="151" spans="1:15" ht="12.75" customHeight="1" x14ac:dyDescent="0.2">
      <c r="A151" s="36" t="str">
        <f>'0'!$A$4</f>
        <v>………………..</v>
      </c>
      <c r="B151" s="37">
        <f>'0'!$A$2</f>
        <v>46112</v>
      </c>
      <c r="C151" s="37" t="s">
        <v>1243</v>
      </c>
      <c r="D151" s="119" t="str">
        <f>IF(G151="","",VLOOKUP(G151,номенклатури!R:T,2,0))</f>
        <v/>
      </c>
      <c r="E151" s="365" t="str">
        <f>IF(G151="","",VLOOKUP(G151,номенклатури!R:T,3,0))</f>
        <v/>
      </c>
      <c r="F151" s="159" t="str">
        <f>IF(G151="","",IF(ISERROR(VLOOKUP(G151,номенклатури!V:V,1,0)),E151*H151,E151*I151))</f>
        <v/>
      </c>
      <c r="G151" s="14"/>
      <c r="H151" s="15"/>
      <c r="I151" s="15"/>
      <c r="J151" s="15"/>
      <c r="K151" s="15"/>
      <c r="L151" s="217"/>
      <c r="M151" s="22"/>
      <c r="N151" s="119" t="str">
        <f>IF(G151="","",VLOOKUP(G151,номенклатури!R:U,4,0))</f>
        <v/>
      </c>
      <c r="O151" s="119" t="str">
        <f>IF(M151="","",VLOOKUP(M151,'14'!D:D,1,0))</f>
        <v/>
      </c>
    </row>
    <row r="152" spans="1:15" ht="12.75" customHeight="1" x14ac:dyDescent="0.2">
      <c r="A152" s="36" t="str">
        <f>'0'!$A$4</f>
        <v>………………..</v>
      </c>
      <c r="B152" s="37">
        <f>'0'!$A$2</f>
        <v>46112</v>
      </c>
      <c r="C152" s="37" t="s">
        <v>1243</v>
      </c>
      <c r="D152" s="119" t="str">
        <f>IF(G152="","",VLOOKUP(G152,номенклатури!R:T,2,0))</f>
        <v/>
      </c>
      <c r="E152" s="365" t="str">
        <f>IF(G152="","",VLOOKUP(G152,номенклатури!R:T,3,0))</f>
        <v/>
      </c>
      <c r="F152" s="159" t="str">
        <f>IF(G152="","",IF(ISERROR(VLOOKUP(G152,номенклатури!V:V,1,0)),E152*H152,E152*I152))</f>
        <v/>
      </c>
      <c r="G152" s="14"/>
      <c r="H152" s="15"/>
      <c r="I152" s="15"/>
      <c r="J152" s="15"/>
      <c r="K152" s="15"/>
      <c r="L152" s="217"/>
      <c r="M152" s="22"/>
      <c r="N152" s="119" t="str">
        <f>IF(G152="","",VLOOKUP(G152,номенклатури!R:U,4,0))</f>
        <v/>
      </c>
      <c r="O152" s="119" t="str">
        <f>IF(M152="","",VLOOKUP(M152,'14'!D:D,1,0))</f>
        <v/>
      </c>
    </row>
    <row r="153" spans="1:15" ht="12.75" customHeight="1" x14ac:dyDescent="0.2">
      <c r="A153" s="36" t="str">
        <f>'0'!$A$4</f>
        <v>………………..</v>
      </c>
      <c r="B153" s="37">
        <f>'0'!$A$2</f>
        <v>46112</v>
      </c>
      <c r="C153" s="37" t="s">
        <v>1243</v>
      </c>
      <c r="D153" s="119" t="str">
        <f>IF(G153="","",VLOOKUP(G153,номенклатури!R:T,2,0))</f>
        <v/>
      </c>
      <c r="E153" s="365" t="str">
        <f>IF(G153="","",VLOOKUP(G153,номенклатури!R:T,3,0))</f>
        <v/>
      </c>
      <c r="F153" s="159" t="str">
        <f>IF(G153="","",IF(ISERROR(VLOOKUP(G153,номенклатури!V:V,1,0)),E153*H153,E153*I153))</f>
        <v/>
      </c>
      <c r="G153" s="14"/>
      <c r="H153" s="15"/>
      <c r="I153" s="15"/>
      <c r="J153" s="15"/>
      <c r="K153" s="15"/>
      <c r="L153" s="217"/>
      <c r="M153" s="22"/>
      <c r="N153" s="119" t="str">
        <f>IF(G153="","",VLOOKUP(G153,номенклатури!R:U,4,0))</f>
        <v/>
      </c>
      <c r="O153" s="119" t="str">
        <f>IF(M153="","",VLOOKUP(M153,'14'!D:D,1,0))</f>
        <v/>
      </c>
    </row>
    <row r="154" spans="1:15" ht="12.75" customHeight="1" x14ac:dyDescent="0.2">
      <c r="A154" s="36" t="str">
        <f>'0'!$A$4</f>
        <v>………………..</v>
      </c>
      <c r="B154" s="37">
        <f>'0'!$A$2</f>
        <v>46112</v>
      </c>
      <c r="C154" s="37" t="s">
        <v>1243</v>
      </c>
      <c r="D154" s="119" t="str">
        <f>IF(G154="","",VLOOKUP(G154,номенклатури!R:T,2,0))</f>
        <v/>
      </c>
      <c r="E154" s="365" t="str">
        <f>IF(G154="","",VLOOKUP(G154,номенклатури!R:T,3,0))</f>
        <v/>
      </c>
      <c r="F154" s="159" t="str">
        <f>IF(G154="","",IF(ISERROR(VLOOKUP(G154,номенклатури!V:V,1,0)),E154*H154,E154*I154))</f>
        <v/>
      </c>
      <c r="G154" s="14"/>
      <c r="H154" s="15"/>
      <c r="I154" s="15"/>
      <c r="J154" s="15"/>
      <c r="K154" s="15"/>
      <c r="L154" s="217"/>
      <c r="M154" s="22"/>
      <c r="N154" s="119" t="str">
        <f>IF(G154="","",VLOOKUP(G154,номенклатури!R:U,4,0))</f>
        <v/>
      </c>
      <c r="O154" s="119" t="str">
        <f>IF(M154="","",VLOOKUP(M154,'14'!D:D,1,0))</f>
        <v/>
      </c>
    </row>
    <row r="155" spans="1:15" ht="12.75" customHeight="1" x14ac:dyDescent="0.2">
      <c r="A155" s="36" t="str">
        <f>'0'!$A$4</f>
        <v>………………..</v>
      </c>
      <c r="B155" s="37">
        <f>'0'!$A$2</f>
        <v>46112</v>
      </c>
      <c r="C155" s="37" t="s">
        <v>1243</v>
      </c>
      <c r="D155" s="119" t="str">
        <f>IF(G155="","",VLOOKUP(G155,номенклатури!R:T,2,0))</f>
        <v/>
      </c>
      <c r="E155" s="365" t="str">
        <f>IF(G155="","",VLOOKUP(G155,номенклатури!R:T,3,0))</f>
        <v/>
      </c>
      <c r="F155" s="159" t="str">
        <f>IF(G155="","",IF(ISERROR(VLOOKUP(G155,номенклатури!V:V,1,0)),E155*H155,E155*I155))</f>
        <v/>
      </c>
      <c r="G155" s="14"/>
      <c r="H155" s="15"/>
      <c r="I155" s="15"/>
      <c r="J155" s="15"/>
      <c r="K155" s="15"/>
      <c r="L155" s="217"/>
      <c r="M155" s="22"/>
      <c r="N155" s="119" t="str">
        <f>IF(G155="","",VLOOKUP(G155,номенклатури!R:U,4,0))</f>
        <v/>
      </c>
      <c r="O155" s="119" t="str">
        <f>IF(M155="","",VLOOKUP(M155,'14'!D:D,1,0))</f>
        <v/>
      </c>
    </row>
    <row r="156" spans="1:15" ht="12.75" customHeight="1" x14ac:dyDescent="0.2">
      <c r="A156" s="36" t="str">
        <f>'0'!$A$4</f>
        <v>………………..</v>
      </c>
      <c r="B156" s="37">
        <f>'0'!$A$2</f>
        <v>46112</v>
      </c>
      <c r="C156" s="37" t="s">
        <v>1243</v>
      </c>
      <c r="D156" s="119" t="str">
        <f>IF(G156="","",VLOOKUP(G156,номенклатури!R:T,2,0))</f>
        <v/>
      </c>
      <c r="E156" s="365" t="str">
        <f>IF(G156="","",VLOOKUP(G156,номенклатури!R:T,3,0))</f>
        <v/>
      </c>
      <c r="F156" s="159" t="str">
        <f>IF(G156="","",IF(ISERROR(VLOOKUP(G156,номенклатури!V:V,1,0)),E156*H156,E156*I156))</f>
        <v/>
      </c>
      <c r="G156" s="14"/>
      <c r="H156" s="15"/>
      <c r="I156" s="15"/>
      <c r="J156" s="15"/>
      <c r="K156" s="15"/>
      <c r="L156" s="217"/>
      <c r="M156" s="22"/>
      <c r="N156" s="119" t="str">
        <f>IF(G156="","",VLOOKUP(G156,номенклатури!R:U,4,0))</f>
        <v/>
      </c>
      <c r="O156" s="119" t="str">
        <f>IF(M156="","",VLOOKUP(M156,'14'!D:D,1,0))</f>
        <v/>
      </c>
    </row>
    <row r="157" spans="1:15" ht="12.75" customHeight="1" x14ac:dyDescent="0.2">
      <c r="A157" s="36" t="str">
        <f>'0'!$A$4</f>
        <v>………………..</v>
      </c>
      <c r="B157" s="37">
        <f>'0'!$A$2</f>
        <v>46112</v>
      </c>
      <c r="C157" s="37" t="s">
        <v>1243</v>
      </c>
      <c r="D157" s="119" t="str">
        <f>IF(G157="","",VLOOKUP(G157,номенклатури!R:T,2,0))</f>
        <v/>
      </c>
      <c r="E157" s="365" t="str">
        <f>IF(G157="","",VLOOKUP(G157,номенклатури!R:T,3,0))</f>
        <v/>
      </c>
      <c r="F157" s="159" t="str">
        <f>IF(G157="","",IF(ISERROR(VLOOKUP(G157,номенклатури!V:V,1,0)),E157*H157,E157*I157))</f>
        <v/>
      </c>
      <c r="G157" s="14"/>
      <c r="H157" s="15"/>
      <c r="I157" s="15"/>
      <c r="J157" s="15"/>
      <c r="K157" s="15"/>
      <c r="L157" s="217"/>
      <c r="M157" s="22"/>
      <c r="N157" s="119" t="str">
        <f>IF(G157="","",VLOOKUP(G157,номенклатури!R:U,4,0))</f>
        <v/>
      </c>
      <c r="O157" s="119" t="str">
        <f>IF(M157="","",VLOOKUP(M157,'14'!D:D,1,0))</f>
        <v/>
      </c>
    </row>
    <row r="158" spans="1:15" ht="12.75" customHeight="1" x14ac:dyDescent="0.2">
      <c r="A158" s="36" t="str">
        <f>'0'!$A$4</f>
        <v>………………..</v>
      </c>
      <c r="B158" s="37">
        <f>'0'!$A$2</f>
        <v>46112</v>
      </c>
      <c r="C158" s="37" t="s">
        <v>1243</v>
      </c>
      <c r="D158" s="119" t="str">
        <f>IF(G158="","",VLOOKUP(G158,номенклатури!R:T,2,0))</f>
        <v/>
      </c>
      <c r="E158" s="365" t="str">
        <f>IF(G158="","",VLOOKUP(G158,номенклатури!R:T,3,0))</f>
        <v/>
      </c>
      <c r="F158" s="159" t="str">
        <f>IF(G158="","",IF(ISERROR(VLOOKUP(G158,номенклатури!V:V,1,0)),E158*H158,E158*I158))</f>
        <v/>
      </c>
      <c r="G158" s="14"/>
      <c r="H158" s="15"/>
      <c r="I158" s="15"/>
      <c r="J158" s="15"/>
      <c r="K158" s="15"/>
      <c r="L158" s="217"/>
      <c r="M158" s="22"/>
      <c r="N158" s="119" t="str">
        <f>IF(G158="","",VLOOKUP(G158,номенклатури!R:U,4,0))</f>
        <v/>
      </c>
      <c r="O158" s="119" t="str">
        <f>IF(M158="","",VLOOKUP(M158,'14'!D:D,1,0))</f>
        <v/>
      </c>
    </row>
    <row r="159" spans="1:15" ht="12.75" customHeight="1" x14ac:dyDescent="0.2">
      <c r="A159" s="36" t="str">
        <f>'0'!$A$4</f>
        <v>………………..</v>
      </c>
      <c r="B159" s="37">
        <f>'0'!$A$2</f>
        <v>46112</v>
      </c>
      <c r="C159" s="37" t="s">
        <v>1243</v>
      </c>
      <c r="D159" s="119" t="str">
        <f>IF(G159="","",VLOOKUP(G159,номенклатури!R:T,2,0))</f>
        <v/>
      </c>
      <c r="E159" s="365" t="str">
        <f>IF(G159="","",VLOOKUP(G159,номенклатури!R:T,3,0))</f>
        <v/>
      </c>
      <c r="F159" s="159" t="str">
        <f>IF(G159="","",IF(ISERROR(VLOOKUP(G159,номенклатури!V:V,1,0)),E159*H159,E159*I159))</f>
        <v/>
      </c>
      <c r="G159" s="14"/>
      <c r="H159" s="15"/>
      <c r="I159" s="15"/>
      <c r="J159" s="15"/>
      <c r="K159" s="15"/>
      <c r="L159" s="217"/>
      <c r="M159" s="22"/>
      <c r="N159" s="119" t="str">
        <f>IF(G159="","",VLOOKUP(G159,номенклатури!R:U,4,0))</f>
        <v/>
      </c>
      <c r="O159" s="119" t="str">
        <f>IF(M159="","",VLOOKUP(M159,'14'!D:D,1,0))</f>
        <v/>
      </c>
    </row>
    <row r="160" spans="1:15" ht="12.75" customHeight="1" x14ac:dyDescent="0.2">
      <c r="A160" s="36" t="str">
        <f>'0'!$A$4</f>
        <v>………………..</v>
      </c>
      <c r="B160" s="37">
        <f>'0'!$A$2</f>
        <v>46112</v>
      </c>
      <c r="C160" s="37" t="s">
        <v>1243</v>
      </c>
      <c r="D160" s="119" t="str">
        <f>IF(G160="","",VLOOKUP(G160,номенклатури!R:T,2,0))</f>
        <v/>
      </c>
      <c r="E160" s="365" t="str">
        <f>IF(G160="","",VLOOKUP(G160,номенклатури!R:T,3,0))</f>
        <v/>
      </c>
      <c r="F160" s="159" t="str">
        <f>IF(G160="","",IF(ISERROR(VLOOKUP(G160,номенклатури!V:V,1,0)),E160*H160,E160*I160))</f>
        <v/>
      </c>
      <c r="G160" s="14"/>
      <c r="H160" s="15"/>
      <c r="I160" s="15"/>
      <c r="J160" s="15"/>
      <c r="K160" s="15"/>
      <c r="L160" s="217"/>
      <c r="M160" s="22"/>
      <c r="N160" s="119" t="str">
        <f>IF(G160="","",VLOOKUP(G160,номенклатури!R:U,4,0))</f>
        <v/>
      </c>
      <c r="O160" s="119" t="str">
        <f>IF(M160="","",VLOOKUP(M160,'14'!D:D,1,0))</f>
        <v/>
      </c>
    </row>
    <row r="161" spans="1:15" ht="12.75" customHeight="1" x14ac:dyDescent="0.2">
      <c r="A161" s="36" t="str">
        <f>'0'!$A$4</f>
        <v>………………..</v>
      </c>
      <c r="B161" s="37">
        <f>'0'!$A$2</f>
        <v>46112</v>
      </c>
      <c r="C161" s="37" t="s">
        <v>1243</v>
      </c>
      <c r="D161" s="119" t="str">
        <f>IF(G161="","",VLOOKUP(G161,номенклатури!R:T,2,0))</f>
        <v/>
      </c>
      <c r="E161" s="365" t="str">
        <f>IF(G161="","",VLOOKUP(G161,номенклатури!R:T,3,0))</f>
        <v/>
      </c>
      <c r="F161" s="159" t="str">
        <f>IF(G161="","",IF(ISERROR(VLOOKUP(G161,номенклатури!V:V,1,0)),E161*H161,E161*I161))</f>
        <v/>
      </c>
      <c r="G161" s="14"/>
      <c r="H161" s="15"/>
      <c r="I161" s="15"/>
      <c r="J161" s="15"/>
      <c r="K161" s="15"/>
      <c r="L161" s="217"/>
      <c r="M161" s="22"/>
      <c r="N161" s="119" t="str">
        <f>IF(G161="","",VLOOKUP(G161,номенклатури!R:U,4,0))</f>
        <v/>
      </c>
      <c r="O161" s="119" t="str">
        <f>IF(M161="","",VLOOKUP(M161,'14'!D:D,1,0))</f>
        <v/>
      </c>
    </row>
    <row r="162" spans="1:15" ht="12.75" customHeight="1" x14ac:dyDescent="0.2">
      <c r="A162" s="36" t="str">
        <f>'0'!$A$4</f>
        <v>………………..</v>
      </c>
      <c r="B162" s="37">
        <f>'0'!$A$2</f>
        <v>46112</v>
      </c>
      <c r="C162" s="37" t="s">
        <v>1243</v>
      </c>
      <c r="D162" s="119" t="str">
        <f>IF(G162="","",VLOOKUP(G162,номенклатури!R:T,2,0))</f>
        <v/>
      </c>
      <c r="E162" s="365" t="str">
        <f>IF(G162="","",VLOOKUP(G162,номенклатури!R:T,3,0))</f>
        <v/>
      </c>
      <c r="F162" s="159" t="str">
        <f>IF(G162="","",IF(ISERROR(VLOOKUP(G162,номенклатури!V:V,1,0)),E162*H162,E162*I162))</f>
        <v/>
      </c>
      <c r="G162" s="14"/>
      <c r="H162" s="15"/>
      <c r="I162" s="15"/>
      <c r="J162" s="15"/>
      <c r="K162" s="15"/>
      <c r="L162" s="217"/>
      <c r="M162" s="22"/>
      <c r="N162" s="119" t="str">
        <f>IF(G162="","",VLOOKUP(G162,номенклатури!R:U,4,0))</f>
        <v/>
      </c>
      <c r="O162" s="119" t="str">
        <f>IF(M162="","",VLOOKUP(M162,'14'!D:D,1,0))</f>
        <v/>
      </c>
    </row>
    <row r="163" spans="1:15" ht="12.75" customHeight="1" x14ac:dyDescent="0.2">
      <c r="A163" s="36" t="str">
        <f>'0'!$A$4</f>
        <v>………………..</v>
      </c>
      <c r="B163" s="37">
        <f>'0'!$A$2</f>
        <v>46112</v>
      </c>
      <c r="C163" s="37" t="s">
        <v>1243</v>
      </c>
      <c r="D163" s="119" t="str">
        <f>IF(G163="","",VLOOKUP(G163,номенклатури!R:T,2,0))</f>
        <v/>
      </c>
      <c r="E163" s="365" t="str">
        <f>IF(G163="","",VLOOKUP(G163,номенклатури!R:T,3,0))</f>
        <v/>
      </c>
      <c r="F163" s="159" t="str">
        <f>IF(G163="","",IF(ISERROR(VLOOKUP(G163,номенклатури!V:V,1,0)),E163*H163,E163*I163))</f>
        <v/>
      </c>
      <c r="G163" s="14"/>
      <c r="H163" s="15"/>
      <c r="I163" s="15"/>
      <c r="J163" s="15"/>
      <c r="K163" s="15"/>
      <c r="L163" s="217"/>
      <c r="M163" s="22"/>
      <c r="N163" s="119" t="str">
        <f>IF(G163="","",VLOOKUP(G163,номенклатури!R:U,4,0))</f>
        <v/>
      </c>
      <c r="O163" s="119" t="str">
        <f>IF(M163="","",VLOOKUP(M163,'14'!D:D,1,0))</f>
        <v/>
      </c>
    </row>
    <row r="164" spans="1:15" ht="12.75" customHeight="1" x14ac:dyDescent="0.2">
      <c r="A164" s="36" t="str">
        <f>'0'!$A$4</f>
        <v>………………..</v>
      </c>
      <c r="B164" s="37">
        <f>'0'!$A$2</f>
        <v>46112</v>
      </c>
      <c r="C164" s="37" t="s">
        <v>1243</v>
      </c>
      <c r="D164" s="119" t="str">
        <f>IF(G164="","",VLOOKUP(G164,номенклатури!R:T,2,0))</f>
        <v/>
      </c>
      <c r="E164" s="365" t="str">
        <f>IF(G164="","",VLOOKUP(G164,номенклатури!R:T,3,0))</f>
        <v/>
      </c>
      <c r="F164" s="159" t="str">
        <f>IF(G164="","",IF(ISERROR(VLOOKUP(G164,номенклатури!V:V,1,0)),E164*H164,E164*I164))</f>
        <v/>
      </c>
      <c r="G164" s="14"/>
      <c r="H164" s="15"/>
      <c r="I164" s="15"/>
      <c r="J164" s="15"/>
      <c r="K164" s="15"/>
      <c r="L164" s="217"/>
      <c r="M164" s="22"/>
      <c r="N164" s="119" t="str">
        <f>IF(G164="","",VLOOKUP(G164,номенклатури!R:U,4,0))</f>
        <v/>
      </c>
      <c r="O164" s="119" t="str">
        <f>IF(M164="","",VLOOKUP(M164,'14'!D:D,1,0))</f>
        <v/>
      </c>
    </row>
    <row r="165" spans="1:15" ht="12.75" customHeight="1" x14ac:dyDescent="0.2">
      <c r="A165" s="36" t="str">
        <f>'0'!$A$4</f>
        <v>………………..</v>
      </c>
      <c r="B165" s="37">
        <f>'0'!$A$2</f>
        <v>46112</v>
      </c>
      <c r="C165" s="37" t="s">
        <v>1243</v>
      </c>
      <c r="D165" s="119" t="str">
        <f>IF(G165="","",VLOOKUP(G165,номенклатури!R:T,2,0))</f>
        <v/>
      </c>
      <c r="E165" s="365" t="str">
        <f>IF(G165="","",VLOOKUP(G165,номенклатури!R:T,3,0))</f>
        <v/>
      </c>
      <c r="F165" s="159" t="str">
        <f>IF(G165="","",IF(ISERROR(VLOOKUP(G165,номенклатури!V:V,1,0)),E165*H165,E165*I165))</f>
        <v/>
      </c>
      <c r="G165" s="14"/>
      <c r="H165" s="15"/>
      <c r="I165" s="15"/>
      <c r="J165" s="15"/>
      <c r="K165" s="15"/>
      <c r="L165" s="217"/>
      <c r="M165" s="22"/>
      <c r="N165" s="119" t="str">
        <f>IF(G165="","",VLOOKUP(G165,номенклатури!R:U,4,0))</f>
        <v/>
      </c>
      <c r="O165" s="119" t="str">
        <f>IF(M165="","",VLOOKUP(M165,'14'!D:D,1,0))</f>
        <v/>
      </c>
    </row>
    <row r="166" spans="1:15" ht="12.75" customHeight="1" x14ac:dyDescent="0.2">
      <c r="A166" s="36" t="str">
        <f>'0'!$A$4</f>
        <v>………………..</v>
      </c>
      <c r="B166" s="37">
        <f>'0'!$A$2</f>
        <v>46112</v>
      </c>
      <c r="C166" s="37" t="s">
        <v>1243</v>
      </c>
      <c r="D166" s="119" t="str">
        <f>IF(G166="","",VLOOKUP(G166,номенклатури!R:T,2,0))</f>
        <v/>
      </c>
      <c r="E166" s="365" t="str">
        <f>IF(G166="","",VLOOKUP(G166,номенклатури!R:T,3,0))</f>
        <v/>
      </c>
      <c r="F166" s="159" t="str">
        <f>IF(G166="","",IF(ISERROR(VLOOKUP(G166,номенклатури!V:V,1,0)),E166*H166,E166*I166))</f>
        <v/>
      </c>
      <c r="G166" s="14"/>
      <c r="H166" s="15"/>
      <c r="I166" s="15"/>
      <c r="J166" s="15"/>
      <c r="K166" s="15"/>
      <c r="L166" s="217"/>
      <c r="M166" s="22"/>
      <c r="N166" s="119" t="str">
        <f>IF(G166="","",VLOOKUP(G166,номенклатури!R:U,4,0))</f>
        <v/>
      </c>
      <c r="O166" s="119" t="str">
        <f>IF(M166="","",VLOOKUP(M166,'14'!D:D,1,0))</f>
        <v/>
      </c>
    </row>
    <row r="167" spans="1:15" ht="12.75" customHeight="1" x14ac:dyDescent="0.2">
      <c r="A167" s="36" t="str">
        <f>'0'!$A$4</f>
        <v>………………..</v>
      </c>
      <c r="B167" s="37">
        <f>'0'!$A$2</f>
        <v>46112</v>
      </c>
      <c r="C167" s="37" t="s">
        <v>1243</v>
      </c>
      <c r="D167" s="119" t="str">
        <f>IF(G167="","",VLOOKUP(G167,номенклатури!R:T,2,0))</f>
        <v/>
      </c>
      <c r="E167" s="365" t="str">
        <f>IF(G167="","",VLOOKUP(G167,номенклатури!R:T,3,0))</f>
        <v/>
      </c>
      <c r="F167" s="159" t="str">
        <f>IF(G167="","",IF(ISERROR(VLOOKUP(G167,номенклатури!V:V,1,0)),E167*H167,E167*I167))</f>
        <v/>
      </c>
      <c r="G167" s="14"/>
      <c r="H167" s="15"/>
      <c r="I167" s="15"/>
      <c r="J167" s="15"/>
      <c r="K167" s="15"/>
      <c r="L167" s="217"/>
      <c r="M167" s="22"/>
      <c r="N167" s="119" t="str">
        <f>IF(G167="","",VLOOKUP(G167,номенклатури!R:U,4,0))</f>
        <v/>
      </c>
      <c r="O167" s="119" t="str">
        <f>IF(M167="","",VLOOKUP(M167,'14'!D:D,1,0))</f>
        <v/>
      </c>
    </row>
    <row r="168" spans="1:15" ht="12.75" customHeight="1" x14ac:dyDescent="0.2">
      <c r="A168" s="36" t="str">
        <f>'0'!$A$4</f>
        <v>………………..</v>
      </c>
      <c r="B168" s="37">
        <f>'0'!$A$2</f>
        <v>46112</v>
      </c>
      <c r="C168" s="37" t="s">
        <v>1243</v>
      </c>
      <c r="D168" s="119" t="str">
        <f>IF(G168="","",VLOOKUP(G168,номенклатури!R:T,2,0))</f>
        <v/>
      </c>
      <c r="E168" s="365" t="str">
        <f>IF(G168="","",VLOOKUP(G168,номенклатури!R:T,3,0))</f>
        <v/>
      </c>
      <c r="F168" s="159" t="str">
        <f>IF(G168="","",IF(ISERROR(VLOOKUP(G168,номенклатури!V:V,1,0)),E168*H168,E168*I168))</f>
        <v/>
      </c>
      <c r="G168" s="14"/>
      <c r="H168" s="15"/>
      <c r="I168" s="15"/>
      <c r="J168" s="15"/>
      <c r="K168" s="15"/>
      <c r="L168" s="217"/>
      <c r="M168" s="22"/>
      <c r="N168" s="119" t="str">
        <f>IF(G168="","",VLOOKUP(G168,номенклатури!R:U,4,0))</f>
        <v/>
      </c>
      <c r="O168" s="119" t="str">
        <f>IF(M168="","",VLOOKUP(M168,'14'!D:D,1,0))</f>
        <v/>
      </c>
    </row>
    <row r="169" spans="1:15" ht="12.75" customHeight="1" x14ac:dyDescent="0.2">
      <c r="A169" s="36" t="str">
        <f>'0'!$A$4</f>
        <v>………………..</v>
      </c>
      <c r="B169" s="37">
        <f>'0'!$A$2</f>
        <v>46112</v>
      </c>
      <c r="C169" s="37" t="s">
        <v>1243</v>
      </c>
      <c r="D169" s="119" t="str">
        <f>IF(G169="","",VLOOKUP(G169,номенклатури!R:T,2,0))</f>
        <v/>
      </c>
      <c r="E169" s="365" t="str">
        <f>IF(G169="","",VLOOKUP(G169,номенклатури!R:T,3,0))</f>
        <v/>
      </c>
      <c r="F169" s="159" t="str">
        <f>IF(G169="","",IF(ISERROR(VLOOKUP(G169,номенклатури!V:V,1,0)),E169*H169,E169*I169))</f>
        <v/>
      </c>
      <c r="G169" s="14"/>
      <c r="H169" s="15"/>
      <c r="I169" s="15"/>
      <c r="J169" s="15"/>
      <c r="K169" s="15"/>
      <c r="L169" s="217"/>
      <c r="M169" s="22"/>
      <c r="N169" s="119" t="str">
        <f>IF(G169="","",VLOOKUP(G169,номенклатури!R:U,4,0))</f>
        <v/>
      </c>
      <c r="O169" s="119" t="str">
        <f>IF(M169="","",VLOOKUP(M169,'14'!D:D,1,0))</f>
        <v/>
      </c>
    </row>
    <row r="170" spans="1:15" ht="12.75" customHeight="1" x14ac:dyDescent="0.2">
      <c r="A170" s="36" t="str">
        <f>'0'!$A$4</f>
        <v>………………..</v>
      </c>
      <c r="B170" s="37">
        <f>'0'!$A$2</f>
        <v>46112</v>
      </c>
      <c r="C170" s="37" t="s">
        <v>1243</v>
      </c>
      <c r="D170" s="119" t="str">
        <f>IF(G170="","",VLOOKUP(G170,номенклатури!R:T,2,0))</f>
        <v/>
      </c>
      <c r="E170" s="365" t="str">
        <f>IF(G170="","",VLOOKUP(G170,номенклатури!R:T,3,0))</f>
        <v/>
      </c>
      <c r="F170" s="159" t="str">
        <f>IF(G170="","",IF(ISERROR(VLOOKUP(G170,номенклатури!V:V,1,0)),E170*H170,E170*I170))</f>
        <v/>
      </c>
      <c r="G170" s="14"/>
      <c r="H170" s="15"/>
      <c r="I170" s="15"/>
      <c r="J170" s="15"/>
      <c r="K170" s="15"/>
      <c r="L170" s="217"/>
      <c r="M170" s="22"/>
      <c r="N170" s="119" t="str">
        <f>IF(G170="","",VLOOKUP(G170,номенклатури!R:U,4,0))</f>
        <v/>
      </c>
      <c r="O170" s="119" t="str">
        <f>IF(M170="","",VLOOKUP(M170,'14'!D:D,1,0))</f>
        <v/>
      </c>
    </row>
    <row r="171" spans="1:15" ht="12.75" customHeight="1" x14ac:dyDescent="0.2">
      <c r="A171" s="36" t="str">
        <f>'0'!$A$4</f>
        <v>………………..</v>
      </c>
      <c r="B171" s="37">
        <f>'0'!$A$2</f>
        <v>46112</v>
      </c>
      <c r="C171" s="37" t="s">
        <v>1243</v>
      </c>
      <c r="D171" s="119" t="str">
        <f>IF(G171="","",VLOOKUP(G171,номенклатури!R:T,2,0))</f>
        <v/>
      </c>
      <c r="E171" s="365" t="str">
        <f>IF(G171="","",VLOOKUP(G171,номенклатури!R:T,3,0))</f>
        <v/>
      </c>
      <c r="F171" s="159" t="str">
        <f>IF(G171="","",IF(ISERROR(VLOOKUP(G171,номенклатури!V:V,1,0)),E171*H171,E171*I171))</f>
        <v/>
      </c>
      <c r="G171" s="14"/>
      <c r="H171" s="15"/>
      <c r="I171" s="15"/>
      <c r="J171" s="15"/>
      <c r="K171" s="15"/>
      <c r="L171" s="217"/>
      <c r="M171" s="22"/>
      <c r="N171" s="119" t="str">
        <f>IF(G171="","",VLOOKUP(G171,номенклатури!R:U,4,0))</f>
        <v/>
      </c>
      <c r="O171" s="119" t="str">
        <f>IF(M171="","",VLOOKUP(M171,'14'!D:D,1,0))</f>
        <v/>
      </c>
    </row>
    <row r="172" spans="1:15" ht="12.75" customHeight="1" x14ac:dyDescent="0.2">
      <c r="A172" s="36" t="str">
        <f>'0'!$A$4</f>
        <v>………………..</v>
      </c>
      <c r="B172" s="37">
        <f>'0'!$A$2</f>
        <v>46112</v>
      </c>
      <c r="C172" s="37" t="s">
        <v>1243</v>
      </c>
      <c r="D172" s="119" t="str">
        <f>IF(G172="","",VLOOKUP(G172,номенклатури!R:T,2,0))</f>
        <v/>
      </c>
      <c r="E172" s="365" t="str">
        <f>IF(G172="","",VLOOKUP(G172,номенклатури!R:T,3,0))</f>
        <v/>
      </c>
      <c r="F172" s="159" t="str">
        <f>IF(G172="","",IF(ISERROR(VLOOKUP(G172,номенклатури!V:V,1,0)),E172*H172,E172*I172))</f>
        <v/>
      </c>
      <c r="G172" s="14"/>
      <c r="H172" s="15"/>
      <c r="I172" s="15"/>
      <c r="J172" s="15"/>
      <c r="K172" s="15"/>
      <c r="L172" s="217"/>
      <c r="M172" s="22"/>
      <c r="N172" s="119" t="str">
        <f>IF(G172="","",VLOOKUP(G172,номенклатури!R:U,4,0))</f>
        <v/>
      </c>
      <c r="O172" s="119" t="str">
        <f>IF(M172="","",VLOOKUP(M172,'14'!D:D,1,0))</f>
        <v/>
      </c>
    </row>
    <row r="173" spans="1:15" ht="12.75" customHeight="1" x14ac:dyDescent="0.2">
      <c r="A173" s="36" t="str">
        <f>'0'!$A$4</f>
        <v>………………..</v>
      </c>
      <c r="B173" s="37">
        <f>'0'!$A$2</f>
        <v>46112</v>
      </c>
      <c r="C173" s="37" t="s">
        <v>1243</v>
      </c>
      <c r="D173" s="119" t="str">
        <f>IF(G173="","",VLOOKUP(G173,номенклатури!R:T,2,0))</f>
        <v/>
      </c>
      <c r="E173" s="365" t="str">
        <f>IF(G173="","",VLOOKUP(G173,номенклатури!R:T,3,0))</f>
        <v/>
      </c>
      <c r="F173" s="159" t="str">
        <f>IF(G173="","",IF(ISERROR(VLOOKUP(G173,номенклатури!V:V,1,0)),E173*H173,E173*I173))</f>
        <v/>
      </c>
      <c r="G173" s="14"/>
      <c r="H173" s="15"/>
      <c r="I173" s="15"/>
      <c r="J173" s="15"/>
      <c r="K173" s="15"/>
      <c r="L173" s="217"/>
      <c r="M173" s="22"/>
      <c r="N173" s="119" t="str">
        <f>IF(G173="","",VLOOKUP(G173,номенклатури!R:U,4,0))</f>
        <v/>
      </c>
      <c r="O173" s="119" t="str">
        <f>IF(M173="","",VLOOKUP(M173,'14'!D:D,1,0))</f>
        <v/>
      </c>
    </row>
    <row r="174" spans="1:15" ht="12.75" customHeight="1" x14ac:dyDescent="0.2">
      <c r="A174" s="36" t="str">
        <f>'0'!$A$4</f>
        <v>………………..</v>
      </c>
      <c r="B174" s="37">
        <f>'0'!$A$2</f>
        <v>46112</v>
      </c>
      <c r="C174" s="37" t="s">
        <v>1243</v>
      </c>
      <c r="D174" s="119" t="str">
        <f>IF(G174="","",VLOOKUP(G174,номенклатури!R:T,2,0))</f>
        <v/>
      </c>
      <c r="E174" s="365" t="str">
        <f>IF(G174="","",VLOOKUP(G174,номенклатури!R:T,3,0))</f>
        <v/>
      </c>
      <c r="F174" s="159" t="str">
        <f>IF(G174="","",IF(ISERROR(VLOOKUP(G174,номенклатури!V:V,1,0)),E174*H174,E174*I174))</f>
        <v/>
      </c>
      <c r="G174" s="14"/>
      <c r="H174" s="15"/>
      <c r="I174" s="15"/>
      <c r="J174" s="15"/>
      <c r="K174" s="15"/>
      <c r="L174" s="217"/>
      <c r="M174" s="22"/>
      <c r="N174" s="119" t="str">
        <f>IF(G174="","",VLOOKUP(G174,номенклатури!R:U,4,0))</f>
        <v/>
      </c>
      <c r="O174" s="119" t="str">
        <f>IF(M174="","",VLOOKUP(M174,'14'!D:D,1,0))</f>
        <v/>
      </c>
    </row>
    <row r="175" spans="1:15" ht="12.75" customHeight="1" x14ac:dyDescent="0.2">
      <c r="A175" s="36" t="str">
        <f>'0'!$A$4</f>
        <v>………………..</v>
      </c>
      <c r="B175" s="37">
        <f>'0'!$A$2</f>
        <v>46112</v>
      </c>
      <c r="C175" s="37" t="s">
        <v>1243</v>
      </c>
      <c r="D175" s="119" t="str">
        <f>IF(G175="","",VLOOKUP(G175,номенклатури!R:T,2,0))</f>
        <v/>
      </c>
      <c r="E175" s="365" t="str">
        <f>IF(G175="","",VLOOKUP(G175,номенклатури!R:T,3,0))</f>
        <v/>
      </c>
      <c r="F175" s="159" t="str">
        <f>IF(G175="","",IF(ISERROR(VLOOKUP(G175,номенклатури!V:V,1,0)),E175*H175,E175*I175))</f>
        <v/>
      </c>
      <c r="G175" s="14"/>
      <c r="H175" s="15"/>
      <c r="I175" s="15"/>
      <c r="J175" s="15"/>
      <c r="K175" s="15"/>
      <c r="L175" s="217"/>
      <c r="M175" s="22"/>
      <c r="N175" s="119" t="str">
        <f>IF(G175="","",VLOOKUP(G175,номенклатури!R:U,4,0))</f>
        <v/>
      </c>
      <c r="O175" s="119" t="str">
        <f>IF(M175="","",VLOOKUP(M175,'14'!D:D,1,0))</f>
        <v/>
      </c>
    </row>
    <row r="176" spans="1:15" ht="12.75" customHeight="1" x14ac:dyDescent="0.2">
      <c r="A176" s="36" t="str">
        <f>'0'!$A$4</f>
        <v>………………..</v>
      </c>
      <c r="B176" s="37">
        <f>'0'!$A$2</f>
        <v>46112</v>
      </c>
      <c r="C176" s="37" t="s">
        <v>1243</v>
      </c>
      <c r="D176" s="119" t="str">
        <f>IF(G176="","",VLOOKUP(G176,номенклатури!R:T,2,0))</f>
        <v/>
      </c>
      <c r="E176" s="365" t="str">
        <f>IF(G176="","",VLOOKUP(G176,номенклатури!R:T,3,0))</f>
        <v/>
      </c>
      <c r="F176" s="159" t="str">
        <f>IF(G176="","",IF(ISERROR(VLOOKUP(G176,номенклатури!V:V,1,0)),E176*H176,E176*I176))</f>
        <v/>
      </c>
      <c r="G176" s="14"/>
      <c r="H176" s="15"/>
      <c r="I176" s="15"/>
      <c r="J176" s="15"/>
      <c r="K176" s="15"/>
      <c r="L176" s="217"/>
      <c r="M176" s="22"/>
      <c r="N176" s="119" t="str">
        <f>IF(G176="","",VLOOKUP(G176,номенклатури!R:U,4,0))</f>
        <v/>
      </c>
      <c r="O176" s="119" t="str">
        <f>IF(M176="","",VLOOKUP(M176,'14'!D:D,1,0))</f>
        <v/>
      </c>
    </row>
    <row r="177" spans="1:15" ht="12.75" customHeight="1" x14ac:dyDescent="0.2">
      <c r="A177" s="36" t="str">
        <f>'0'!$A$4</f>
        <v>………………..</v>
      </c>
      <c r="B177" s="37">
        <f>'0'!$A$2</f>
        <v>46112</v>
      </c>
      <c r="C177" s="37" t="s">
        <v>1243</v>
      </c>
      <c r="D177" s="119" t="str">
        <f>IF(G177="","",VLOOKUP(G177,номенклатури!R:T,2,0))</f>
        <v/>
      </c>
      <c r="E177" s="365" t="str">
        <f>IF(G177="","",VLOOKUP(G177,номенклатури!R:T,3,0))</f>
        <v/>
      </c>
      <c r="F177" s="159" t="str">
        <f>IF(G177="","",IF(ISERROR(VLOOKUP(G177,номенклатури!V:V,1,0)),E177*H177,E177*I177))</f>
        <v/>
      </c>
      <c r="G177" s="14"/>
      <c r="H177" s="15"/>
      <c r="I177" s="15"/>
      <c r="J177" s="15"/>
      <c r="K177" s="15"/>
      <c r="L177" s="217"/>
      <c r="M177" s="22"/>
      <c r="N177" s="119" t="str">
        <f>IF(G177="","",VLOOKUP(G177,номенклатури!R:U,4,0))</f>
        <v/>
      </c>
      <c r="O177" s="119" t="str">
        <f>IF(M177="","",VLOOKUP(M177,'14'!D:D,1,0))</f>
        <v/>
      </c>
    </row>
    <row r="178" spans="1:15" ht="12.75" customHeight="1" x14ac:dyDescent="0.2">
      <c r="A178" s="36" t="str">
        <f>'0'!$A$4</f>
        <v>………………..</v>
      </c>
      <c r="B178" s="37">
        <f>'0'!$A$2</f>
        <v>46112</v>
      </c>
      <c r="C178" s="37" t="s">
        <v>1243</v>
      </c>
      <c r="D178" s="119" t="str">
        <f>IF(G178="","",VLOOKUP(G178,номенклатури!R:T,2,0))</f>
        <v/>
      </c>
      <c r="E178" s="365" t="str">
        <f>IF(G178="","",VLOOKUP(G178,номенклатури!R:T,3,0))</f>
        <v/>
      </c>
      <c r="F178" s="159" t="str">
        <f>IF(G178="","",IF(ISERROR(VLOOKUP(G178,номенклатури!V:V,1,0)),E178*H178,E178*I178))</f>
        <v/>
      </c>
      <c r="G178" s="14"/>
      <c r="H178" s="216"/>
      <c r="I178" s="15"/>
      <c r="J178" s="15"/>
      <c r="K178" s="15"/>
      <c r="L178" s="217"/>
      <c r="M178" s="22"/>
      <c r="N178" s="119" t="str">
        <f>IF(G178="","",VLOOKUP(G178,номенклатури!R:U,4,0))</f>
        <v/>
      </c>
      <c r="O178" s="119" t="str">
        <f>IF(M178="","",VLOOKUP(M178,'14'!D:D,1,0))</f>
        <v/>
      </c>
    </row>
    <row r="179" spans="1:15" ht="12.75" customHeight="1" x14ac:dyDescent="0.2">
      <c r="A179" s="36" t="str">
        <f>'0'!$A$4</f>
        <v>………………..</v>
      </c>
      <c r="B179" s="37">
        <f>'0'!$A$2</f>
        <v>46112</v>
      </c>
      <c r="C179" s="37" t="s">
        <v>1243</v>
      </c>
      <c r="D179" s="119" t="str">
        <f>IF(G179="","",VLOOKUP(G179,номенклатури!R:T,2,0))</f>
        <v/>
      </c>
      <c r="E179" s="365" t="str">
        <f>IF(G179="","",VLOOKUP(G179,номенклатури!R:T,3,0))</f>
        <v/>
      </c>
      <c r="F179" s="159" t="str">
        <f>IF(G179="","",IF(ISERROR(VLOOKUP(G179,номенклатури!V:V,1,0)),E179*H179,E179*I179))</f>
        <v/>
      </c>
      <c r="G179" s="14"/>
      <c r="H179" s="15"/>
      <c r="I179" s="15"/>
      <c r="J179" s="15"/>
      <c r="K179" s="15"/>
      <c r="L179" s="217"/>
      <c r="M179" s="22"/>
      <c r="N179" s="119" t="str">
        <f>IF(G179="","",VLOOKUP(G179,номенклатури!R:U,4,0))</f>
        <v/>
      </c>
      <c r="O179" s="119" t="str">
        <f>IF(M179="","",VLOOKUP(M179,'14'!D:D,1,0))</f>
        <v/>
      </c>
    </row>
    <row r="180" spans="1:15" ht="12.75" customHeight="1" x14ac:dyDescent="0.2">
      <c r="A180" s="36" t="str">
        <f>'0'!$A$4</f>
        <v>………………..</v>
      </c>
      <c r="B180" s="37">
        <f>'0'!$A$2</f>
        <v>46112</v>
      </c>
      <c r="C180" s="37" t="s">
        <v>1243</v>
      </c>
      <c r="D180" s="119" t="str">
        <f>IF(G180="","",VLOOKUP(G180,номенклатури!R:T,2,0))</f>
        <v/>
      </c>
      <c r="E180" s="365" t="str">
        <f>IF(G180="","",VLOOKUP(G180,номенклатури!R:T,3,0))</f>
        <v/>
      </c>
      <c r="F180" s="159" t="str">
        <f>IF(G180="","",IF(ISERROR(VLOOKUP(G180,номенклатури!V:V,1,0)),E180*H180,E180*I180))</f>
        <v/>
      </c>
      <c r="G180" s="14"/>
      <c r="H180" s="15"/>
      <c r="I180" s="15"/>
      <c r="J180" s="15"/>
      <c r="K180" s="15"/>
      <c r="L180" s="217"/>
      <c r="M180" s="22"/>
      <c r="N180" s="119" t="str">
        <f>IF(G180="","",VLOOKUP(G180,номенклатури!R:U,4,0))</f>
        <v/>
      </c>
      <c r="O180" s="119" t="str">
        <f>IF(M180="","",VLOOKUP(M180,'14'!D:D,1,0))</f>
        <v/>
      </c>
    </row>
    <row r="181" spans="1:15" ht="12.75" customHeight="1" x14ac:dyDescent="0.2">
      <c r="A181" s="36" t="str">
        <f>'0'!$A$4</f>
        <v>………………..</v>
      </c>
      <c r="B181" s="37">
        <f>'0'!$A$2</f>
        <v>46112</v>
      </c>
      <c r="C181" s="37" t="s">
        <v>1243</v>
      </c>
      <c r="D181" s="119" t="str">
        <f>IF(G181="","",VLOOKUP(G181,номенклатури!R:T,2,0))</f>
        <v/>
      </c>
      <c r="E181" s="365" t="str">
        <f>IF(G181="","",VLOOKUP(G181,номенклатури!R:T,3,0))</f>
        <v/>
      </c>
      <c r="F181" s="159" t="str">
        <f>IF(G181="","",IF(ISERROR(VLOOKUP(G181,номенклатури!V:V,1,0)),E181*H181,E181*I181))</f>
        <v/>
      </c>
      <c r="G181" s="14"/>
      <c r="H181" s="15"/>
      <c r="I181" s="15"/>
      <c r="J181" s="15"/>
      <c r="K181" s="15"/>
      <c r="L181" s="217"/>
      <c r="M181" s="22"/>
      <c r="N181" s="119" t="str">
        <f>IF(G181="","",VLOOKUP(G181,номенклатури!R:U,4,0))</f>
        <v/>
      </c>
      <c r="O181" s="119" t="str">
        <f>IF(M181="","",VLOOKUP(M181,'14'!D:D,1,0))</f>
        <v/>
      </c>
    </row>
    <row r="182" spans="1:15" ht="12.75" customHeight="1" x14ac:dyDescent="0.2">
      <c r="A182" s="36" t="str">
        <f>'0'!$A$4</f>
        <v>………………..</v>
      </c>
      <c r="B182" s="37">
        <f>'0'!$A$2</f>
        <v>46112</v>
      </c>
      <c r="C182" s="37" t="s">
        <v>1243</v>
      </c>
      <c r="D182" s="119" t="str">
        <f>IF(G182="","",VLOOKUP(G182,номенклатури!R:T,2,0))</f>
        <v/>
      </c>
      <c r="E182" s="365" t="str">
        <f>IF(G182="","",VLOOKUP(G182,номенклатури!R:T,3,0))</f>
        <v/>
      </c>
      <c r="F182" s="159" t="str">
        <f>IF(G182="","",IF(ISERROR(VLOOKUP(G182,номенклатури!V:V,1,0)),E182*H182,E182*I182))</f>
        <v/>
      </c>
      <c r="G182" s="14"/>
      <c r="H182" s="15"/>
      <c r="I182" s="15"/>
      <c r="J182" s="15"/>
      <c r="K182" s="15"/>
      <c r="L182" s="217"/>
      <c r="M182" s="22"/>
      <c r="N182" s="119" t="str">
        <f>IF(G182="","",VLOOKUP(G182,номенклатури!R:U,4,0))</f>
        <v/>
      </c>
      <c r="O182" s="119" t="str">
        <f>IF(M182="","",VLOOKUP(M182,'14'!D:D,1,0))</f>
        <v/>
      </c>
    </row>
    <row r="183" spans="1:15" ht="12.75" customHeight="1" x14ac:dyDescent="0.2">
      <c r="A183" s="36" t="str">
        <f>'0'!$A$4</f>
        <v>………………..</v>
      </c>
      <c r="B183" s="37">
        <f>'0'!$A$2</f>
        <v>46112</v>
      </c>
      <c r="C183" s="37" t="s">
        <v>1243</v>
      </c>
      <c r="D183" s="119" t="str">
        <f>IF(G183="","",VLOOKUP(G183,номенклатури!R:T,2,0))</f>
        <v/>
      </c>
      <c r="E183" s="365" t="str">
        <f>IF(G183="","",VLOOKUP(G183,номенклатури!R:T,3,0))</f>
        <v/>
      </c>
      <c r="F183" s="159" t="str">
        <f>IF(G183="","",IF(ISERROR(VLOOKUP(G183,номенклатури!V:V,1,0)),E183*H183,E183*I183))</f>
        <v/>
      </c>
      <c r="G183" s="14"/>
      <c r="H183" s="15"/>
      <c r="I183" s="15"/>
      <c r="J183" s="15"/>
      <c r="K183" s="15"/>
      <c r="L183" s="217"/>
      <c r="M183" s="22"/>
      <c r="N183" s="119" t="str">
        <f>IF(G183="","",VLOOKUP(G183,номенклатури!R:U,4,0))</f>
        <v/>
      </c>
      <c r="O183" s="119" t="str">
        <f>IF(M183="","",VLOOKUP(M183,'14'!D:D,1,0))</f>
        <v/>
      </c>
    </row>
    <row r="184" spans="1:15" ht="12.75" customHeight="1" x14ac:dyDescent="0.2">
      <c r="A184" s="36" t="str">
        <f>'0'!$A$4</f>
        <v>………………..</v>
      </c>
      <c r="B184" s="37">
        <f>'0'!$A$2</f>
        <v>46112</v>
      </c>
      <c r="C184" s="37" t="s">
        <v>1243</v>
      </c>
      <c r="D184" s="119" t="str">
        <f>IF(G184="","",VLOOKUP(G184,номенклатури!R:T,2,0))</f>
        <v/>
      </c>
      <c r="E184" s="365" t="str">
        <f>IF(G184="","",VLOOKUP(G184,номенклатури!R:T,3,0))</f>
        <v/>
      </c>
      <c r="F184" s="159" t="str">
        <f>IF(G184="","",IF(ISERROR(VLOOKUP(G184,номенклатури!V:V,1,0)),E184*H184,E184*I184))</f>
        <v/>
      </c>
      <c r="G184" s="14"/>
      <c r="H184" s="15"/>
      <c r="I184" s="15"/>
      <c r="J184" s="15"/>
      <c r="K184" s="15"/>
      <c r="L184" s="217"/>
      <c r="M184" s="22"/>
      <c r="N184" s="119" t="str">
        <f>IF(G184="","",VLOOKUP(G184,номенклатури!R:U,4,0))</f>
        <v/>
      </c>
      <c r="O184" s="119" t="str">
        <f>IF(M184="","",VLOOKUP(M184,'14'!D:D,1,0))</f>
        <v/>
      </c>
    </row>
    <row r="185" spans="1:15" ht="12.75" customHeight="1" x14ac:dyDescent="0.2">
      <c r="A185" s="36" t="str">
        <f>'0'!$A$4</f>
        <v>………………..</v>
      </c>
      <c r="B185" s="37">
        <f>'0'!$A$2</f>
        <v>46112</v>
      </c>
      <c r="C185" s="37" t="s">
        <v>1243</v>
      </c>
      <c r="D185" s="119" t="str">
        <f>IF(G185="","",VLOOKUP(G185,номенклатури!R:T,2,0))</f>
        <v/>
      </c>
      <c r="E185" s="365" t="str">
        <f>IF(G185="","",VLOOKUP(G185,номенклатури!R:T,3,0))</f>
        <v/>
      </c>
      <c r="F185" s="159" t="str">
        <f>IF(G185="","",IF(ISERROR(VLOOKUP(G185,номенклатури!V:V,1,0)),E185*H185,E185*I185))</f>
        <v/>
      </c>
      <c r="G185" s="14"/>
      <c r="H185" s="15"/>
      <c r="I185" s="15"/>
      <c r="J185" s="15"/>
      <c r="K185" s="15"/>
      <c r="L185" s="217"/>
      <c r="M185" s="22"/>
      <c r="N185" s="119" t="str">
        <f>IF(G185="","",VLOOKUP(G185,номенклатури!R:U,4,0))</f>
        <v/>
      </c>
      <c r="O185" s="119" t="str">
        <f>IF(M185="","",VLOOKUP(M185,'14'!D:D,1,0))</f>
        <v/>
      </c>
    </row>
    <row r="186" spans="1:15" ht="12.75" customHeight="1" x14ac:dyDescent="0.2">
      <c r="A186" s="36" t="str">
        <f>'0'!$A$4</f>
        <v>………………..</v>
      </c>
      <c r="B186" s="37">
        <f>'0'!$A$2</f>
        <v>46112</v>
      </c>
      <c r="C186" s="37" t="s">
        <v>1243</v>
      </c>
      <c r="D186" s="119" t="str">
        <f>IF(G186="","",VLOOKUP(G186,номенклатури!R:T,2,0))</f>
        <v/>
      </c>
      <c r="E186" s="365" t="str">
        <f>IF(G186="","",VLOOKUP(G186,номенклатури!R:T,3,0))</f>
        <v/>
      </c>
      <c r="F186" s="159" t="str">
        <f>IF(G186="","",IF(ISERROR(VLOOKUP(G186,номенклатури!V:V,1,0)),E186*H186,E186*I186))</f>
        <v/>
      </c>
      <c r="G186" s="14"/>
      <c r="H186" s="15"/>
      <c r="I186" s="15"/>
      <c r="J186" s="15"/>
      <c r="K186" s="15"/>
      <c r="L186" s="217"/>
      <c r="M186" s="22"/>
      <c r="N186" s="119" t="str">
        <f>IF(G186="","",VLOOKUP(G186,номенклатури!R:U,4,0))</f>
        <v/>
      </c>
      <c r="O186" s="119" t="str">
        <f>IF(M186="","",VLOOKUP(M186,'14'!D:D,1,0))</f>
        <v/>
      </c>
    </row>
    <row r="187" spans="1:15" ht="12.75" customHeight="1" x14ac:dyDescent="0.2">
      <c r="A187" s="36" t="str">
        <f>'0'!$A$4</f>
        <v>………………..</v>
      </c>
      <c r="B187" s="37">
        <f>'0'!$A$2</f>
        <v>46112</v>
      </c>
      <c r="C187" s="37" t="s">
        <v>1243</v>
      </c>
      <c r="D187" s="119" t="str">
        <f>IF(G187="","",VLOOKUP(G187,номенклатури!R:T,2,0))</f>
        <v/>
      </c>
      <c r="E187" s="365" t="str">
        <f>IF(G187="","",VLOOKUP(G187,номенклатури!R:T,3,0))</f>
        <v/>
      </c>
      <c r="F187" s="159" t="str">
        <f>IF(G187="","",IF(ISERROR(VLOOKUP(G187,номенклатури!V:V,1,0)),E187*H187,E187*I187))</f>
        <v/>
      </c>
      <c r="G187" s="14"/>
      <c r="H187" s="15"/>
      <c r="I187" s="15"/>
      <c r="J187" s="15"/>
      <c r="K187" s="15"/>
      <c r="L187" s="217"/>
      <c r="M187" s="22"/>
      <c r="N187" s="119" t="str">
        <f>IF(G187="","",VLOOKUP(G187,номенклатури!R:U,4,0))</f>
        <v/>
      </c>
      <c r="O187" s="119" t="str">
        <f>IF(M187="","",VLOOKUP(M187,'14'!D:D,1,0))</f>
        <v/>
      </c>
    </row>
    <row r="188" spans="1:15" ht="12.75" customHeight="1" x14ac:dyDescent="0.2">
      <c r="A188" s="36" t="str">
        <f>'0'!$A$4</f>
        <v>………………..</v>
      </c>
      <c r="B188" s="37">
        <f>'0'!$A$2</f>
        <v>46112</v>
      </c>
      <c r="C188" s="37" t="s">
        <v>1243</v>
      </c>
      <c r="D188" s="119" t="str">
        <f>IF(G188="","",VLOOKUP(G188,номенклатури!R:T,2,0))</f>
        <v/>
      </c>
      <c r="E188" s="365" t="str">
        <f>IF(G188="","",VLOOKUP(G188,номенклатури!R:T,3,0))</f>
        <v/>
      </c>
      <c r="F188" s="159" t="str">
        <f>IF(G188="","",IF(ISERROR(VLOOKUP(G188,номенклатури!V:V,1,0)),E188*H188,E188*I188))</f>
        <v/>
      </c>
      <c r="G188" s="14"/>
      <c r="H188" s="15"/>
      <c r="I188" s="15"/>
      <c r="J188" s="15"/>
      <c r="K188" s="15"/>
      <c r="L188" s="217"/>
      <c r="M188" s="22"/>
      <c r="N188" s="119" t="str">
        <f>IF(G188="","",VLOOKUP(G188,номенклатури!R:U,4,0))</f>
        <v/>
      </c>
      <c r="O188" s="119" t="str">
        <f>IF(M188="","",VLOOKUP(M188,'14'!D:D,1,0))</f>
        <v/>
      </c>
    </row>
    <row r="189" spans="1:15" ht="12.75" customHeight="1" x14ac:dyDescent="0.2">
      <c r="A189" s="36" t="str">
        <f>'0'!$A$4</f>
        <v>………………..</v>
      </c>
      <c r="B189" s="37">
        <f>'0'!$A$2</f>
        <v>46112</v>
      </c>
      <c r="C189" s="37" t="s">
        <v>1243</v>
      </c>
      <c r="D189" s="119" t="str">
        <f>IF(G189="","",VLOOKUP(G189,номенклатури!R:T,2,0))</f>
        <v/>
      </c>
      <c r="E189" s="365" t="str">
        <f>IF(G189="","",VLOOKUP(G189,номенклатури!R:T,3,0))</f>
        <v/>
      </c>
      <c r="F189" s="159" t="str">
        <f>IF(G189="","",IF(ISERROR(VLOOKUP(G189,номенклатури!V:V,1,0)),E189*H189,E189*I189))</f>
        <v/>
      </c>
      <c r="G189" s="14"/>
      <c r="H189" s="15"/>
      <c r="I189" s="15"/>
      <c r="J189" s="15"/>
      <c r="K189" s="15"/>
      <c r="L189" s="217"/>
      <c r="M189" s="22"/>
      <c r="N189" s="119" t="str">
        <f>IF(G189="","",VLOOKUP(G189,номенклатури!R:U,4,0))</f>
        <v/>
      </c>
      <c r="O189" s="119" t="str">
        <f>IF(M189="","",VLOOKUP(M189,'14'!D:D,1,0))</f>
        <v/>
      </c>
    </row>
    <row r="190" spans="1:15" ht="12.75" customHeight="1" x14ac:dyDescent="0.2">
      <c r="A190" s="36" t="str">
        <f>'0'!$A$4</f>
        <v>………………..</v>
      </c>
      <c r="B190" s="37">
        <f>'0'!$A$2</f>
        <v>46112</v>
      </c>
      <c r="C190" s="37" t="s">
        <v>1243</v>
      </c>
      <c r="D190" s="119" t="str">
        <f>IF(G190="","",VLOOKUP(G190,номенклатури!R:T,2,0))</f>
        <v/>
      </c>
      <c r="E190" s="365" t="str">
        <f>IF(G190="","",VLOOKUP(G190,номенклатури!R:T,3,0))</f>
        <v/>
      </c>
      <c r="F190" s="159" t="str">
        <f>IF(G190="","",IF(ISERROR(VLOOKUP(G190,номенклатури!V:V,1,0)),E190*H190,E190*I190))</f>
        <v/>
      </c>
      <c r="G190" s="14"/>
      <c r="H190" s="15"/>
      <c r="I190" s="15"/>
      <c r="J190" s="15"/>
      <c r="K190" s="15"/>
      <c r="L190" s="217"/>
      <c r="M190" s="22"/>
      <c r="N190" s="119" t="str">
        <f>IF(G190="","",VLOOKUP(G190,номенклатури!R:U,4,0))</f>
        <v/>
      </c>
      <c r="O190" s="119" t="str">
        <f>IF(M190="","",VLOOKUP(M190,'14'!D:D,1,0))</f>
        <v/>
      </c>
    </row>
    <row r="191" spans="1:15" ht="12.75" customHeight="1" x14ac:dyDescent="0.2">
      <c r="A191" s="36" t="str">
        <f>'0'!$A$4</f>
        <v>………………..</v>
      </c>
      <c r="B191" s="37">
        <f>'0'!$A$2</f>
        <v>46112</v>
      </c>
      <c r="C191" s="37" t="s">
        <v>1243</v>
      </c>
      <c r="D191" s="119" t="str">
        <f>IF(G191="","",VLOOKUP(G191,номенклатури!R:T,2,0))</f>
        <v/>
      </c>
      <c r="E191" s="365" t="str">
        <f>IF(G191="","",VLOOKUP(G191,номенклатури!R:T,3,0))</f>
        <v/>
      </c>
      <c r="F191" s="159" t="str">
        <f>IF(G191="","",IF(ISERROR(VLOOKUP(G191,номенклатури!V:V,1,0)),E191*H191,E191*I191))</f>
        <v/>
      </c>
      <c r="G191" s="14"/>
      <c r="H191" s="15"/>
      <c r="I191" s="15"/>
      <c r="J191" s="15"/>
      <c r="K191" s="15"/>
      <c r="L191" s="217"/>
      <c r="M191" s="22"/>
      <c r="N191" s="119" t="str">
        <f>IF(G191="","",VLOOKUP(G191,номенклатури!R:U,4,0))</f>
        <v/>
      </c>
      <c r="O191" s="119" t="str">
        <f>IF(M191="","",VLOOKUP(M191,'14'!D:D,1,0))</f>
        <v/>
      </c>
    </row>
    <row r="192" spans="1:15" ht="12.75" customHeight="1" x14ac:dyDescent="0.2">
      <c r="A192" s="36" t="str">
        <f>'0'!$A$4</f>
        <v>………………..</v>
      </c>
      <c r="B192" s="37">
        <f>'0'!$A$2</f>
        <v>46112</v>
      </c>
      <c r="C192" s="37" t="s">
        <v>1243</v>
      </c>
      <c r="D192" s="119" t="str">
        <f>IF(G192="","",VLOOKUP(G192,номенклатури!R:T,2,0))</f>
        <v/>
      </c>
      <c r="E192" s="365" t="str">
        <f>IF(G192="","",VLOOKUP(G192,номенклатури!R:T,3,0))</f>
        <v/>
      </c>
      <c r="F192" s="159" t="str">
        <f>IF(G192="","",IF(ISERROR(VLOOKUP(G192,номенклатури!V:V,1,0)),E192*H192,E192*I192))</f>
        <v/>
      </c>
      <c r="G192" s="14"/>
      <c r="H192" s="15"/>
      <c r="I192" s="15"/>
      <c r="J192" s="15"/>
      <c r="K192" s="15"/>
      <c r="L192" s="217"/>
      <c r="M192" s="22"/>
      <c r="N192" s="119" t="str">
        <f>IF(G192="","",VLOOKUP(G192,номенклатури!R:U,4,0))</f>
        <v/>
      </c>
      <c r="O192" s="119" t="str">
        <f>IF(M192="","",VLOOKUP(M192,'14'!D:D,1,0))</f>
        <v/>
      </c>
    </row>
    <row r="193" spans="1:15" ht="12.75" customHeight="1" x14ac:dyDescent="0.2">
      <c r="A193" s="36" t="str">
        <f>'0'!$A$4</f>
        <v>………………..</v>
      </c>
      <c r="B193" s="37">
        <f>'0'!$A$2</f>
        <v>46112</v>
      </c>
      <c r="C193" s="37" t="s">
        <v>1243</v>
      </c>
      <c r="D193" s="119" t="str">
        <f>IF(G193="","",VLOOKUP(G193,номенклатури!R:T,2,0))</f>
        <v/>
      </c>
      <c r="E193" s="365" t="str">
        <f>IF(G193="","",VLOOKUP(G193,номенклатури!R:T,3,0))</f>
        <v/>
      </c>
      <c r="F193" s="159" t="str">
        <f>IF(G193="","",IF(ISERROR(VLOOKUP(G193,номенклатури!V:V,1,0)),E193*H193,E193*I193))</f>
        <v/>
      </c>
      <c r="G193" s="14"/>
      <c r="H193" s="15"/>
      <c r="I193" s="15"/>
      <c r="J193" s="15"/>
      <c r="K193" s="15"/>
      <c r="L193" s="217"/>
      <c r="M193" s="22"/>
      <c r="N193" s="119" t="str">
        <f>IF(G193="","",VLOOKUP(G193,номенклатури!R:U,4,0))</f>
        <v/>
      </c>
      <c r="O193" s="119" t="str">
        <f>IF(M193="","",VLOOKUP(M193,'14'!D:D,1,0))</f>
        <v/>
      </c>
    </row>
    <row r="194" spans="1:15" ht="12.75" customHeight="1" x14ac:dyDescent="0.2">
      <c r="A194" s="36" t="str">
        <f>'0'!$A$4</f>
        <v>………………..</v>
      </c>
      <c r="B194" s="37">
        <f>'0'!$A$2</f>
        <v>46112</v>
      </c>
      <c r="C194" s="37" t="s">
        <v>1243</v>
      </c>
      <c r="D194" s="119" t="str">
        <f>IF(G194="","",VLOOKUP(G194,номенклатури!R:T,2,0))</f>
        <v/>
      </c>
      <c r="E194" s="365" t="str">
        <f>IF(G194="","",VLOOKUP(G194,номенклатури!R:T,3,0))</f>
        <v/>
      </c>
      <c r="F194" s="159" t="str">
        <f>IF(G194="","",IF(ISERROR(VLOOKUP(G194,номенклатури!V:V,1,0)),E194*H194,E194*I194))</f>
        <v/>
      </c>
      <c r="G194" s="14"/>
      <c r="H194" s="15"/>
      <c r="I194" s="15"/>
      <c r="J194" s="15"/>
      <c r="K194" s="15"/>
      <c r="L194" s="217"/>
      <c r="M194" s="22"/>
      <c r="N194" s="119" t="str">
        <f>IF(G194="","",VLOOKUP(G194,номенклатури!R:U,4,0))</f>
        <v/>
      </c>
      <c r="O194" s="119" t="str">
        <f>IF(M194="","",VLOOKUP(M194,'14'!D:D,1,0))</f>
        <v/>
      </c>
    </row>
    <row r="195" spans="1:15" ht="12.75" customHeight="1" x14ac:dyDescent="0.2">
      <c r="A195" s="36" t="str">
        <f>'0'!$A$4</f>
        <v>………………..</v>
      </c>
      <c r="B195" s="37">
        <f>'0'!$A$2</f>
        <v>46112</v>
      </c>
      <c r="C195" s="37" t="s">
        <v>1243</v>
      </c>
      <c r="D195" s="119" t="str">
        <f>IF(G195="","",VLOOKUP(G195,номенклатури!R:T,2,0))</f>
        <v/>
      </c>
      <c r="E195" s="365" t="str">
        <f>IF(G195="","",VLOOKUP(G195,номенклатури!R:T,3,0))</f>
        <v/>
      </c>
      <c r="F195" s="159" t="str">
        <f>IF(G195="","",IF(ISERROR(VLOOKUP(G195,номенклатури!V:V,1,0)),E195*H195,E195*I195))</f>
        <v/>
      </c>
      <c r="G195" s="14"/>
      <c r="H195" s="15"/>
      <c r="I195" s="15"/>
      <c r="J195" s="15"/>
      <c r="K195" s="15"/>
      <c r="L195" s="217"/>
      <c r="M195" s="22"/>
      <c r="N195" s="119" t="str">
        <f>IF(G195="","",VLOOKUP(G195,номенклатури!R:U,4,0))</f>
        <v/>
      </c>
      <c r="O195" s="119" t="str">
        <f>IF(M195="","",VLOOKUP(M195,'14'!D:D,1,0))</f>
        <v/>
      </c>
    </row>
    <row r="196" spans="1:15" ht="12.75" customHeight="1" x14ac:dyDescent="0.2">
      <c r="A196" s="36" t="str">
        <f>'0'!$A$4</f>
        <v>………………..</v>
      </c>
      <c r="B196" s="37">
        <f>'0'!$A$2</f>
        <v>46112</v>
      </c>
      <c r="C196" s="37" t="s">
        <v>1243</v>
      </c>
      <c r="D196" s="119" t="str">
        <f>IF(G196="","",VLOOKUP(G196,номенклатури!R:T,2,0))</f>
        <v/>
      </c>
      <c r="E196" s="365" t="str">
        <f>IF(G196="","",VLOOKUP(G196,номенклатури!R:T,3,0))</f>
        <v/>
      </c>
      <c r="F196" s="159" t="str">
        <f>IF(G196="","",IF(ISERROR(VLOOKUP(G196,номенклатури!V:V,1,0)),E196*H196,E196*I196))</f>
        <v/>
      </c>
      <c r="G196" s="14"/>
      <c r="H196" s="15"/>
      <c r="I196" s="15"/>
      <c r="J196" s="15"/>
      <c r="K196" s="15"/>
      <c r="L196" s="217"/>
      <c r="M196" s="22"/>
      <c r="N196" s="119" t="str">
        <f>IF(G196="","",VLOOKUP(G196,номенклатури!R:U,4,0))</f>
        <v/>
      </c>
      <c r="O196" s="119" t="str">
        <f>IF(M196="","",VLOOKUP(M196,'14'!D:D,1,0))</f>
        <v/>
      </c>
    </row>
    <row r="197" spans="1:15" ht="12.75" customHeight="1" x14ac:dyDescent="0.2">
      <c r="A197" s="36" t="str">
        <f>'0'!$A$4</f>
        <v>………………..</v>
      </c>
      <c r="B197" s="37">
        <f>'0'!$A$2</f>
        <v>46112</v>
      </c>
      <c r="C197" s="37" t="s">
        <v>1243</v>
      </c>
      <c r="D197" s="119" t="str">
        <f>IF(G197="","",VLOOKUP(G197,номенклатури!R:T,2,0))</f>
        <v/>
      </c>
      <c r="E197" s="365" t="str">
        <f>IF(G197="","",VLOOKUP(G197,номенклатури!R:T,3,0))</f>
        <v/>
      </c>
      <c r="F197" s="159" t="str">
        <f>IF(G197="","",IF(ISERROR(VLOOKUP(G197,номенклатури!V:V,1,0)),E197*H197,E197*I197))</f>
        <v/>
      </c>
      <c r="G197" s="14"/>
      <c r="H197" s="15"/>
      <c r="I197" s="15"/>
      <c r="J197" s="15"/>
      <c r="K197" s="15"/>
      <c r="L197" s="217"/>
      <c r="M197" s="22"/>
      <c r="N197" s="119" t="str">
        <f>IF(G197="","",VLOOKUP(G197,номенклатури!R:U,4,0))</f>
        <v/>
      </c>
      <c r="O197" s="119" t="str">
        <f>IF(M197="","",VLOOKUP(M197,'14'!D:D,1,0))</f>
        <v/>
      </c>
    </row>
    <row r="198" spans="1:15" ht="12.75" customHeight="1" x14ac:dyDescent="0.2">
      <c r="A198" s="36" t="str">
        <f>'0'!$A$4</f>
        <v>………………..</v>
      </c>
      <c r="B198" s="37">
        <f>'0'!$A$2</f>
        <v>46112</v>
      </c>
      <c r="C198" s="37" t="s">
        <v>1243</v>
      </c>
      <c r="D198" s="119" t="str">
        <f>IF(G198="","",VLOOKUP(G198,номенклатури!R:T,2,0))</f>
        <v/>
      </c>
      <c r="E198" s="365" t="str">
        <f>IF(G198="","",VLOOKUP(G198,номенклатури!R:T,3,0))</f>
        <v/>
      </c>
      <c r="F198" s="159" t="str">
        <f>IF(G198="","",IF(ISERROR(VLOOKUP(G198,номенклатури!V:V,1,0)),E198*H198,E198*I198))</f>
        <v/>
      </c>
      <c r="G198" s="14"/>
      <c r="H198" s="15"/>
      <c r="I198" s="15"/>
      <c r="J198" s="15"/>
      <c r="K198" s="15"/>
      <c r="L198" s="217"/>
      <c r="M198" s="22"/>
      <c r="N198" s="119" t="str">
        <f>IF(G198="","",VLOOKUP(G198,номенклатури!R:U,4,0))</f>
        <v/>
      </c>
      <c r="O198" s="119" t="str">
        <f>IF(M198="","",VLOOKUP(M198,'14'!D:D,1,0))</f>
        <v/>
      </c>
    </row>
    <row r="199" spans="1:15" ht="12.75" customHeight="1" x14ac:dyDescent="0.2">
      <c r="A199" s="36" t="str">
        <f>'0'!$A$4</f>
        <v>………………..</v>
      </c>
      <c r="B199" s="37">
        <f>'0'!$A$2</f>
        <v>46112</v>
      </c>
      <c r="C199" s="37" t="s">
        <v>1243</v>
      </c>
      <c r="D199" s="119" t="str">
        <f>IF(G199="","",VLOOKUP(G199,номенклатури!R:T,2,0))</f>
        <v/>
      </c>
      <c r="E199" s="365" t="str">
        <f>IF(G199="","",VLOOKUP(G199,номенклатури!R:T,3,0))</f>
        <v/>
      </c>
      <c r="F199" s="159" t="str">
        <f>IF(G199="","",IF(ISERROR(VLOOKUP(G199,номенклатури!V:V,1,0)),E199*H199,E199*I199))</f>
        <v/>
      </c>
      <c r="G199" s="14"/>
      <c r="H199" s="15"/>
      <c r="I199" s="15"/>
      <c r="J199" s="15"/>
      <c r="K199" s="15"/>
      <c r="L199" s="217"/>
      <c r="M199" s="22"/>
      <c r="N199" s="119" t="str">
        <f>IF(G199="","",VLOOKUP(G199,номенклатури!R:U,4,0))</f>
        <v/>
      </c>
      <c r="O199" s="119" t="str">
        <f>IF(M199="","",VLOOKUP(M199,'14'!D:D,1,0))</f>
        <v/>
      </c>
    </row>
    <row r="200" spans="1:15" ht="12.75" customHeight="1" x14ac:dyDescent="0.2">
      <c r="A200" s="36" t="str">
        <f>'0'!$A$4</f>
        <v>………………..</v>
      </c>
      <c r="B200" s="37">
        <f>'0'!$A$2</f>
        <v>46112</v>
      </c>
      <c r="C200" s="37" t="s">
        <v>1243</v>
      </c>
      <c r="D200" s="119" t="str">
        <f>IF(G200="","",VLOOKUP(G200,номенклатури!R:T,2,0))</f>
        <v/>
      </c>
      <c r="E200" s="365" t="str">
        <f>IF(G200="","",VLOOKUP(G200,номенклатури!R:T,3,0))</f>
        <v/>
      </c>
      <c r="F200" s="159" t="str">
        <f>IF(G200="","",IF(ISERROR(VLOOKUP(G200,номенклатури!V:V,1,0)),E200*H200,E200*I200))</f>
        <v/>
      </c>
      <c r="G200" s="14"/>
      <c r="H200" s="15"/>
      <c r="I200" s="15"/>
      <c r="J200" s="15"/>
      <c r="K200" s="15"/>
      <c r="L200" s="217"/>
      <c r="M200" s="22"/>
      <c r="N200" s="119" t="str">
        <f>IF(G200="","",VLOOKUP(G200,номенклатури!R:U,4,0))</f>
        <v/>
      </c>
      <c r="O200" s="119" t="str">
        <f>IF(M200="","",VLOOKUP(M200,'14'!D:D,1,0))</f>
        <v/>
      </c>
    </row>
    <row r="201" spans="1:15" ht="12.75" customHeight="1" x14ac:dyDescent="0.2">
      <c r="A201" s="36" t="str">
        <f>'0'!$A$4</f>
        <v>………………..</v>
      </c>
      <c r="B201" s="37">
        <f>'0'!$A$2</f>
        <v>46112</v>
      </c>
      <c r="C201" s="37" t="s">
        <v>1243</v>
      </c>
      <c r="D201" s="119" t="str">
        <f>IF(G201="","",VLOOKUP(G201,номенклатури!R:T,2,0))</f>
        <v/>
      </c>
      <c r="E201" s="365" t="str">
        <f>IF(G201="","",VLOOKUP(G201,номенклатури!R:T,3,0))</f>
        <v/>
      </c>
      <c r="F201" s="159" t="str">
        <f>IF(G201="","",IF(ISERROR(VLOOKUP(G201,номенклатури!V:V,1,0)),E201*H201,E201*I201))</f>
        <v/>
      </c>
      <c r="G201" s="14"/>
      <c r="H201" s="15"/>
      <c r="I201" s="15"/>
      <c r="J201" s="15"/>
      <c r="K201" s="15"/>
      <c r="L201" s="217"/>
      <c r="M201" s="22"/>
      <c r="N201" s="119" t="str">
        <f>IF(G201="","",VLOOKUP(G201,номенклатури!R:U,4,0))</f>
        <v/>
      </c>
      <c r="O201" s="119" t="str">
        <f>IF(M201="","",VLOOKUP(M201,'14'!D:D,1,0))</f>
        <v/>
      </c>
    </row>
    <row r="202" spans="1:15" ht="12.75" customHeight="1" x14ac:dyDescent="0.2">
      <c r="A202" s="36" t="str">
        <f>'0'!$A$4</f>
        <v>………………..</v>
      </c>
      <c r="B202" s="37">
        <f>'0'!$A$2</f>
        <v>46112</v>
      </c>
      <c r="C202" s="37" t="s">
        <v>1243</v>
      </c>
      <c r="D202" s="119" t="str">
        <f>IF(G202="","",VLOOKUP(G202,номенклатури!R:T,2,0))</f>
        <v/>
      </c>
      <c r="E202" s="365" t="str">
        <f>IF(G202="","",VLOOKUP(G202,номенклатури!R:T,3,0))</f>
        <v/>
      </c>
      <c r="F202" s="159" t="str">
        <f>IF(G202="","",IF(ISERROR(VLOOKUP(G202,номенклатури!V:V,1,0)),E202*H202,E202*I202))</f>
        <v/>
      </c>
      <c r="G202" s="14"/>
      <c r="H202" s="15"/>
      <c r="I202" s="15"/>
      <c r="J202" s="15"/>
      <c r="K202" s="15"/>
      <c r="L202" s="217"/>
      <c r="M202" s="22"/>
      <c r="N202" s="119" t="str">
        <f>IF(G202="","",VLOOKUP(G202,номенклатури!R:U,4,0))</f>
        <v/>
      </c>
      <c r="O202" s="119" t="str">
        <f>IF(M202="","",VLOOKUP(M202,'14'!D:D,1,0))</f>
        <v/>
      </c>
    </row>
    <row r="203" spans="1:15" ht="12.75" customHeight="1" x14ac:dyDescent="0.2">
      <c r="A203" s="36" t="str">
        <f>'0'!$A$4</f>
        <v>………………..</v>
      </c>
      <c r="B203" s="37">
        <f>'0'!$A$2</f>
        <v>46112</v>
      </c>
      <c r="C203" s="37" t="s">
        <v>1243</v>
      </c>
      <c r="D203" s="119" t="str">
        <f>IF(G203="","",VLOOKUP(G203,номенклатури!R:T,2,0))</f>
        <v/>
      </c>
      <c r="E203" s="365" t="str">
        <f>IF(G203="","",VLOOKUP(G203,номенклатури!R:T,3,0))</f>
        <v/>
      </c>
      <c r="F203" s="159" t="str">
        <f>IF(G203="","",IF(ISERROR(VLOOKUP(G203,номенклатури!V:V,1,0)),E203*H203,E203*I203))</f>
        <v/>
      </c>
      <c r="G203" s="14"/>
      <c r="H203" s="15"/>
      <c r="I203" s="15"/>
      <c r="J203" s="15"/>
      <c r="K203" s="15"/>
      <c r="L203" s="217"/>
      <c r="M203" s="22"/>
      <c r="N203" s="119" t="str">
        <f>IF(G203="","",VLOOKUP(G203,номенклатури!R:U,4,0))</f>
        <v/>
      </c>
      <c r="O203" s="119" t="str">
        <f>IF(M203="","",VLOOKUP(M203,'14'!D:D,1,0))</f>
        <v/>
      </c>
    </row>
    <row r="204" spans="1:15" ht="12.75" customHeight="1" x14ac:dyDescent="0.2">
      <c r="A204" s="36" t="str">
        <f>'0'!$A$4</f>
        <v>………………..</v>
      </c>
      <c r="B204" s="37">
        <f>'0'!$A$2</f>
        <v>46112</v>
      </c>
      <c r="C204" s="37" t="s">
        <v>1243</v>
      </c>
      <c r="D204" s="119" t="str">
        <f>IF(G204="","",VLOOKUP(G204,номенклатури!R:T,2,0))</f>
        <v/>
      </c>
      <c r="E204" s="365" t="str">
        <f>IF(G204="","",VLOOKUP(G204,номенклатури!R:T,3,0))</f>
        <v/>
      </c>
      <c r="F204" s="159" t="str">
        <f>IF(G204="","",IF(ISERROR(VLOOKUP(G204,номенклатури!V:V,1,0)),E204*H204,E204*I204))</f>
        <v/>
      </c>
      <c r="G204" s="14"/>
      <c r="H204" s="15"/>
      <c r="I204" s="15"/>
      <c r="J204" s="15"/>
      <c r="K204" s="15"/>
      <c r="L204" s="217"/>
      <c r="M204" s="22"/>
      <c r="N204" s="119" t="str">
        <f>IF(G204="","",VLOOKUP(G204,номенклатури!R:U,4,0))</f>
        <v/>
      </c>
      <c r="O204" s="119" t="str">
        <f>IF(M204="","",VLOOKUP(M204,'14'!D:D,1,0))</f>
        <v/>
      </c>
    </row>
    <row r="205" spans="1:15" ht="12.75" customHeight="1" x14ac:dyDescent="0.2">
      <c r="A205" s="36" t="str">
        <f>'0'!$A$4</f>
        <v>………………..</v>
      </c>
      <c r="B205" s="37">
        <f>'0'!$A$2</f>
        <v>46112</v>
      </c>
      <c r="C205" s="37" t="s">
        <v>1243</v>
      </c>
      <c r="D205" s="119" t="str">
        <f>IF(G205="","",VLOOKUP(G205,номенклатури!R:T,2,0))</f>
        <v/>
      </c>
      <c r="E205" s="365" t="str">
        <f>IF(G205="","",VLOOKUP(G205,номенклатури!R:T,3,0))</f>
        <v/>
      </c>
      <c r="F205" s="159" t="str">
        <f>IF(G205="","",IF(ISERROR(VLOOKUP(G205,номенклатури!V:V,1,0)),E205*H205,E205*I205))</f>
        <v/>
      </c>
      <c r="G205" s="14"/>
      <c r="H205" s="15"/>
      <c r="I205" s="15"/>
      <c r="J205" s="15"/>
      <c r="K205" s="15"/>
      <c r="L205" s="217"/>
      <c r="M205" s="22"/>
      <c r="N205" s="119" t="str">
        <f>IF(G205="","",VLOOKUP(G205,номенклатури!R:U,4,0))</f>
        <v/>
      </c>
      <c r="O205" s="119" t="str">
        <f>IF(M205="","",VLOOKUP(M205,'14'!D:D,1,0))</f>
        <v/>
      </c>
    </row>
    <row r="206" spans="1:15" ht="12.75" customHeight="1" x14ac:dyDescent="0.2">
      <c r="A206" s="36" t="str">
        <f>'0'!$A$4</f>
        <v>………………..</v>
      </c>
      <c r="B206" s="37">
        <f>'0'!$A$2</f>
        <v>46112</v>
      </c>
      <c r="C206" s="37" t="s">
        <v>1243</v>
      </c>
      <c r="D206" s="119" t="str">
        <f>IF(G206="","",VLOOKUP(G206,номенклатури!R:T,2,0))</f>
        <v/>
      </c>
      <c r="E206" s="365" t="str">
        <f>IF(G206="","",VLOOKUP(G206,номенклатури!R:T,3,0))</f>
        <v/>
      </c>
      <c r="F206" s="159" t="str">
        <f>IF(G206="","",IF(ISERROR(VLOOKUP(G206,номенклатури!V:V,1,0)),E206*H206,E206*I206))</f>
        <v/>
      </c>
      <c r="G206" s="14"/>
      <c r="H206" s="15"/>
      <c r="I206" s="15"/>
      <c r="J206" s="15"/>
      <c r="K206" s="15"/>
      <c r="L206" s="217"/>
      <c r="M206" s="22"/>
      <c r="N206" s="119" t="str">
        <f>IF(G206="","",VLOOKUP(G206,номенклатури!R:U,4,0))</f>
        <v/>
      </c>
      <c r="O206" s="119" t="str">
        <f>IF(M206="","",VLOOKUP(M206,'14'!D:D,1,0))</f>
        <v/>
      </c>
    </row>
    <row r="207" spans="1:15" ht="12.75" customHeight="1" x14ac:dyDescent="0.2">
      <c r="A207" s="36" t="str">
        <f>'0'!$A$4</f>
        <v>………………..</v>
      </c>
      <c r="B207" s="37">
        <f>'0'!$A$2</f>
        <v>46112</v>
      </c>
      <c r="C207" s="37" t="s">
        <v>1243</v>
      </c>
      <c r="D207" s="119" t="str">
        <f>IF(G207="","",VLOOKUP(G207,номенклатури!R:T,2,0))</f>
        <v/>
      </c>
      <c r="E207" s="365" t="str">
        <f>IF(G207="","",VLOOKUP(G207,номенклатури!R:T,3,0))</f>
        <v/>
      </c>
      <c r="F207" s="159" t="str">
        <f>IF(G207="","",IF(ISERROR(VLOOKUP(G207,номенклатури!V:V,1,0)),E207*H207,E207*I207))</f>
        <v/>
      </c>
      <c r="G207" s="14"/>
      <c r="H207" s="15"/>
      <c r="I207" s="15"/>
      <c r="J207" s="15"/>
      <c r="K207" s="15"/>
      <c r="L207" s="217"/>
      <c r="M207" s="22"/>
      <c r="N207" s="119" t="str">
        <f>IF(G207="","",VLOOKUP(G207,номенклатури!R:U,4,0))</f>
        <v/>
      </c>
      <c r="O207" s="119" t="str">
        <f>IF(M207="","",VLOOKUP(M207,'14'!D:D,1,0))</f>
        <v/>
      </c>
    </row>
    <row r="208" spans="1:15" ht="12.75" customHeight="1" x14ac:dyDescent="0.2">
      <c r="A208" s="36" t="str">
        <f>'0'!$A$4</f>
        <v>………………..</v>
      </c>
      <c r="B208" s="37">
        <f>'0'!$A$2</f>
        <v>46112</v>
      </c>
      <c r="C208" s="37" t="s">
        <v>1243</v>
      </c>
      <c r="D208" s="119" t="str">
        <f>IF(G208="","",VLOOKUP(G208,номенклатури!R:T,2,0))</f>
        <v/>
      </c>
      <c r="E208" s="365" t="str">
        <f>IF(G208="","",VLOOKUP(G208,номенклатури!R:T,3,0))</f>
        <v/>
      </c>
      <c r="F208" s="159" t="str">
        <f>IF(G208="","",IF(ISERROR(VLOOKUP(G208,номенклатури!V:V,1,0)),E208*H208,E208*I208))</f>
        <v/>
      </c>
      <c r="G208" s="14"/>
      <c r="H208" s="15"/>
      <c r="I208" s="15"/>
      <c r="J208" s="15"/>
      <c r="K208" s="15"/>
      <c r="L208" s="217"/>
      <c r="M208" s="22"/>
      <c r="N208" s="119" t="str">
        <f>IF(G208="","",VLOOKUP(G208,номенклатури!R:U,4,0))</f>
        <v/>
      </c>
      <c r="O208" s="119" t="str">
        <f>IF(M208="","",VLOOKUP(M208,'14'!D:D,1,0))</f>
        <v/>
      </c>
    </row>
    <row r="209" spans="1:15" ht="12.75" customHeight="1" x14ac:dyDescent="0.2">
      <c r="A209" s="36" t="str">
        <f>'0'!$A$4</f>
        <v>………………..</v>
      </c>
      <c r="B209" s="37">
        <f>'0'!$A$2</f>
        <v>46112</v>
      </c>
      <c r="C209" s="37" t="s">
        <v>1243</v>
      </c>
      <c r="D209" s="119" t="str">
        <f>IF(G209="","",VLOOKUP(G209,номенклатури!R:T,2,0))</f>
        <v/>
      </c>
      <c r="E209" s="365" t="str">
        <f>IF(G209="","",VLOOKUP(G209,номенклатури!R:T,3,0))</f>
        <v/>
      </c>
      <c r="F209" s="159" t="str">
        <f>IF(G209="","",IF(ISERROR(VLOOKUP(G209,номенклатури!V:V,1,0)),E209*H209,E209*I209))</f>
        <v/>
      </c>
      <c r="G209" s="14"/>
      <c r="H209" s="15"/>
      <c r="I209" s="15"/>
      <c r="J209" s="15"/>
      <c r="K209" s="15"/>
      <c r="L209" s="217"/>
      <c r="M209" s="22"/>
      <c r="N209" s="119" t="str">
        <f>IF(G209="","",VLOOKUP(G209,номенклатури!R:U,4,0))</f>
        <v/>
      </c>
      <c r="O209" s="119" t="str">
        <f>IF(M209="","",VLOOKUP(M209,'14'!D:D,1,0))</f>
        <v/>
      </c>
    </row>
    <row r="210" spans="1:15" ht="12.75" customHeight="1" x14ac:dyDescent="0.2">
      <c r="A210" s="36" t="str">
        <f>'0'!$A$4</f>
        <v>………………..</v>
      </c>
      <c r="B210" s="37">
        <f>'0'!$A$2</f>
        <v>46112</v>
      </c>
      <c r="C210" s="37" t="s">
        <v>1243</v>
      </c>
      <c r="D210" s="119" t="str">
        <f>IF(G210="","",VLOOKUP(G210,номенклатури!R:T,2,0))</f>
        <v/>
      </c>
      <c r="E210" s="365" t="str">
        <f>IF(G210="","",VLOOKUP(G210,номенклатури!R:T,3,0))</f>
        <v/>
      </c>
      <c r="F210" s="159" t="str">
        <f>IF(G210="","",IF(ISERROR(VLOOKUP(G210,номенклатури!V:V,1,0)),E210*H210,E210*I210))</f>
        <v/>
      </c>
      <c r="G210" s="14"/>
      <c r="H210" s="15"/>
      <c r="I210" s="15"/>
      <c r="J210" s="15"/>
      <c r="K210" s="15"/>
      <c r="L210" s="217"/>
      <c r="M210" s="22"/>
      <c r="N210" s="119" t="str">
        <f>IF(G210="","",VLOOKUP(G210,номенклатури!R:U,4,0))</f>
        <v/>
      </c>
      <c r="O210" s="119" t="str">
        <f>IF(M210="","",VLOOKUP(M210,'14'!D:D,1,0))</f>
        <v/>
      </c>
    </row>
    <row r="211" spans="1:15" ht="12.75" customHeight="1" x14ac:dyDescent="0.2">
      <c r="A211" s="36" t="str">
        <f>'0'!$A$4</f>
        <v>………………..</v>
      </c>
      <c r="B211" s="37">
        <f>'0'!$A$2</f>
        <v>46112</v>
      </c>
      <c r="C211" s="37" t="s">
        <v>1243</v>
      </c>
      <c r="D211" s="119" t="str">
        <f>IF(G211="","",VLOOKUP(G211,номенклатури!R:T,2,0))</f>
        <v/>
      </c>
      <c r="E211" s="365" t="str">
        <f>IF(G211="","",VLOOKUP(G211,номенклатури!R:T,3,0))</f>
        <v/>
      </c>
      <c r="F211" s="159" t="str">
        <f>IF(G211="","",IF(ISERROR(VLOOKUP(G211,номенклатури!V:V,1,0)),E211*H211,E211*I211))</f>
        <v/>
      </c>
      <c r="G211" s="14"/>
      <c r="H211" s="15"/>
      <c r="I211" s="15"/>
      <c r="J211" s="15"/>
      <c r="K211" s="15"/>
      <c r="L211" s="217"/>
      <c r="M211" s="22"/>
      <c r="N211" s="119" t="str">
        <f>IF(G211="","",VLOOKUP(G211,номенклатури!R:U,4,0))</f>
        <v/>
      </c>
      <c r="O211" s="119" t="str">
        <f>IF(M211="","",VLOOKUP(M211,'14'!D:D,1,0))</f>
        <v/>
      </c>
    </row>
    <row r="212" spans="1:15" ht="12.75" customHeight="1" x14ac:dyDescent="0.2">
      <c r="A212" s="36" t="str">
        <f>'0'!$A$4</f>
        <v>………………..</v>
      </c>
      <c r="B212" s="37">
        <f>'0'!$A$2</f>
        <v>46112</v>
      </c>
      <c r="C212" s="37" t="s">
        <v>1243</v>
      </c>
      <c r="D212" s="119" t="str">
        <f>IF(G212="","",VLOOKUP(G212,номенклатури!R:T,2,0))</f>
        <v/>
      </c>
      <c r="E212" s="365" t="str">
        <f>IF(G212="","",VLOOKUP(G212,номенклатури!R:T,3,0))</f>
        <v/>
      </c>
      <c r="F212" s="159" t="str">
        <f>IF(G212="","",IF(ISERROR(VLOOKUP(G212,номенклатури!V:V,1,0)),E212*H212,E212*I212))</f>
        <v/>
      </c>
      <c r="G212" s="14"/>
      <c r="H212" s="15"/>
      <c r="I212" s="15"/>
      <c r="J212" s="15"/>
      <c r="K212" s="15"/>
      <c r="L212" s="217"/>
      <c r="M212" s="22"/>
      <c r="N212" s="119" t="str">
        <f>IF(G212="","",VLOOKUP(G212,номенклатури!R:U,4,0))</f>
        <v/>
      </c>
      <c r="O212" s="119" t="str">
        <f>IF(M212="","",VLOOKUP(M212,'14'!D:D,1,0))</f>
        <v/>
      </c>
    </row>
    <row r="213" spans="1:15" ht="12.75" customHeight="1" x14ac:dyDescent="0.2">
      <c r="A213" s="36" t="str">
        <f>'0'!$A$4</f>
        <v>………………..</v>
      </c>
      <c r="B213" s="37">
        <f>'0'!$A$2</f>
        <v>46112</v>
      </c>
      <c r="C213" s="37" t="s">
        <v>1243</v>
      </c>
      <c r="D213" s="119" t="str">
        <f>IF(G213="","",VLOOKUP(G213,номенклатури!R:T,2,0))</f>
        <v/>
      </c>
      <c r="E213" s="365" t="str">
        <f>IF(G213="","",VLOOKUP(G213,номенклатури!R:T,3,0))</f>
        <v/>
      </c>
      <c r="F213" s="159" t="str">
        <f>IF(G213="","",IF(ISERROR(VLOOKUP(G213,номенклатури!V:V,1,0)),E213*H213,E213*I213))</f>
        <v/>
      </c>
      <c r="G213" s="14"/>
      <c r="H213" s="15"/>
      <c r="I213" s="15"/>
      <c r="J213" s="15"/>
      <c r="K213" s="15"/>
      <c r="L213" s="217"/>
      <c r="M213" s="22"/>
      <c r="N213" s="119" t="str">
        <f>IF(G213="","",VLOOKUP(G213,номенклатури!R:U,4,0))</f>
        <v/>
      </c>
      <c r="O213" s="119" t="str">
        <f>IF(M213="","",VLOOKUP(M213,'14'!D:D,1,0))</f>
        <v/>
      </c>
    </row>
    <row r="214" spans="1:15" ht="12.75" customHeight="1" x14ac:dyDescent="0.2">
      <c r="A214" s="36" t="str">
        <f>'0'!$A$4</f>
        <v>………………..</v>
      </c>
      <c r="B214" s="37">
        <f>'0'!$A$2</f>
        <v>46112</v>
      </c>
      <c r="C214" s="37" t="s">
        <v>1243</v>
      </c>
      <c r="D214" s="119" t="str">
        <f>IF(G214="","",VLOOKUP(G214,номенклатури!R:T,2,0))</f>
        <v/>
      </c>
      <c r="E214" s="365" t="str">
        <f>IF(G214="","",VLOOKUP(G214,номенклатури!R:T,3,0))</f>
        <v/>
      </c>
      <c r="F214" s="159" t="str">
        <f>IF(G214="","",IF(ISERROR(VLOOKUP(G214,номенклатури!V:V,1,0)),E214*H214,E214*I214))</f>
        <v/>
      </c>
      <c r="G214" s="14"/>
      <c r="H214" s="15"/>
      <c r="I214" s="15"/>
      <c r="J214" s="15"/>
      <c r="K214" s="15"/>
      <c r="L214" s="217"/>
      <c r="M214" s="22"/>
      <c r="N214" s="119" t="str">
        <f>IF(G214="","",VLOOKUP(G214,номенклатури!R:U,4,0))</f>
        <v/>
      </c>
      <c r="O214" s="119" t="str">
        <f>IF(M214="","",VLOOKUP(M214,'14'!D:D,1,0))</f>
        <v/>
      </c>
    </row>
    <row r="215" spans="1:15" ht="12.75" customHeight="1" x14ac:dyDescent="0.2">
      <c r="A215" s="36" t="str">
        <f>'0'!$A$4</f>
        <v>………………..</v>
      </c>
      <c r="B215" s="37">
        <f>'0'!$A$2</f>
        <v>46112</v>
      </c>
      <c r="C215" s="37" t="s">
        <v>1243</v>
      </c>
      <c r="D215" s="119" t="str">
        <f>IF(G215="","",VLOOKUP(G215,номенклатури!R:T,2,0))</f>
        <v/>
      </c>
      <c r="E215" s="365" t="str">
        <f>IF(G215="","",VLOOKUP(G215,номенклатури!R:T,3,0))</f>
        <v/>
      </c>
      <c r="F215" s="159" t="str">
        <f>IF(G215="","",IF(ISERROR(VLOOKUP(G215,номенклатури!V:V,1,0)),E215*H215,E215*I215))</f>
        <v/>
      </c>
      <c r="G215" s="14"/>
      <c r="H215" s="15"/>
      <c r="I215" s="15"/>
      <c r="J215" s="15"/>
      <c r="K215" s="15"/>
      <c r="L215" s="217"/>
      <c r="M215" s="22"/>
      <c r="N215" s="119" t="str">
        <f>IF(G215="","",VLOOKUP(G215,номенклатури!R:U,4,0))</f>
        <v/>
      </c>
      <c r="O215" s="119" t="str">
        <f>IF(M215="","",VLOOKUP(M215,'14'!D:D,1,0))</f>
        <v/>
      </c>
    </row>
    <row r="216" spans="1:15" ht="12.75" customHeight="1" x14ac:dyDescent="0.2">
      <c r="A216" s="36" t="str">
        <f>'0'!$A$4</f>
        <v>………………..</v>
      </c>
      <c r="B216" s="37">
        <f>'0'!$A$2</f>
        <v>46112</v>
      </c>
      <c r="C216" s="37" t="s">
        <v>1243</v>
      </c>
      <c r="D216" s="119" t="str">
        <f>IF(G216="","",VLOOKUP(G216,номенклатури!R:T,2,0))</f>
        <v/>
      </c>
      <c r="E216" s="365" t="str">
        <f>IF(G216="","",VLOOKUP(G216,номенклатури!R:T,3,0))</f>
        <v/>
      </c>
      <c r="F216" s="159" t="str">
        <f>IF(G216="","",IF(ISERROR(VLOOKUP(G216,номенклатури!V:V,1,0)),E216*H216,E216*I216))</f>
        <v/>
      </c>
      <c r="G216" s="14"/>
      <c r="H216" s="15"/>
      <c r="I216" s="15"/>
      <c r="J216" s="15"/>
      <c r="K216" s="15"/>
      <c r="L216" s="217"/>
      <c r="M216" s="22"/>
      <c r="N216" s="119" t="str">
        <f>IF(G216="","",VLOOKUP(G216,номенклатури!R:U,4,0))</f>
        <v/>
      </c>
      <c r="O216" s="119" t="str">
        <f>IF(M216="","",VLOOKUP(M216,'14'!D:D,1,0))</f>
        <v/>
      </c>
    </row>
    <row r="217" spans="1:15" ht="12.75" customHeight="1" x14ac:dyDescent="0.2">
      <c r="A217" s="36" t="str">
        <f>'0'!$A$4</f>
        <v>………………..</v>
      </c>
      <c r="B217" s="37">
        <f>'0'!$A$2</f>
        <v>46112</v>
      </c>
      <c r="C217" s="37" t="s">
        <v>1243</v>
      </c>
      <c r="D217" s="119" t="str">
        <f>IF(G217="","",VLOOKUP(G217,номенклатури!R:T,2,0))</f>
        <v/>
      </c>
      <c r="E217" s="365" t="str">
        <f>IF(G217="","",VLOOKUP(G217,номенклатури!R:T,3,0))</f>
        <v/>
      </c>
      <c r="F217" s="159" t="str">
        <f>IF(G217="","",IF(ISERROR(VLOOKUP(G217,номенклатури!V:V,1,0)),E217*H217,E217*I217))</f>
        <v/>
      </c>
      <c r="G217" s="14"/>
      <c r="H217" s="15"/>
      <c r="I217" s="15"/>
      <c r="J217" s="15"/>
      <c r="K217" s="15"/>
      <c r="L217" s="217"/>
      <c r="M217" s="22"/>
      <c r="N217" s="119" t="str">
        <f>IF(G217="","",VLOOKUP(G217,номенклатури!R:U,4,0))</f>
        <v/>
      </c>
      <c r="O217" s="119" t="str">
        <f>IF(M217="","",VLOOKUP(M217,'14'!D:D,1,0))</f>
        <v/>
      </c>
    </row>
    <row r="218" spans="1:15" ht="12.75" customHeight="1" x14ac:dyDescent="0.2">
      <c r="A218" s="36" t="str">
        <f>'0'!$A$4</f>
        <v>………………..</v>
      </c>
      <c r="B218" s="37">
        <f>'0'!$A$2</f>
        <v>46112</v>
      </c>
      <c r="C218" s="37" t="s">
        <v>1243</v>
      </c>
      <c r="D218" s="119" t="str">
        <f>IF(G218="","",VLOOKUP(G218,номенклатури!R:T,2,0))</f>
        <v/>
      </c>
      <c r="E218" s="365" t="str">
        <f>IF(G218="","",VLOOKUP(G218,номенклатури!R:T,3,0))</f>
        <v/>
      </c>
      <c r="F218" s="159" t="str">
        <f>IF(G218="","",IF(ISERROR(VLOOKUP(G218,номенклатури!V:V,1,0)),E218*H218,E218*I218))</f>
        <v/>
      </c>
      <c r="G218" s="14"/>
      <c r="H218" s="15"/>
      <c r="I218" s="15"/>
      <c r="J218" s="15"/>
      <c r="K218" s="15"/>
      <c r="L218" s="217"/>
      <c r="M218" s="22"/>
      <c r="N218" s="119" t="str">
        <f>IF(G218="","",VLOOKUP(G218,номенклатури!R:U,4,0))</f>
        <v/>
      </c>
      <c r="O218" s="119" t="str">
        <f>IF(M218="","",VLOOKUP(M218,'14'!D:D,1,0))</f>
        <v/>
      </c>
    </row>
    <row r="219" spans="1:15" ht="12.75" customHeight="1" x14ac:dyDescent="0.2">
      <c r="A219" s="36" t="str">
        <f>'0'!$A$4</f>
        <v>………………..</v>
      </c>
      <c r="B219" s="37">
        <f>'0'!$A$2</f>
        <v>46112</v>
      </c>
      <c r="C219" s="37" t="s">
        <v>1243</v>
      </c>
      <c r="D219" s="119" t="str">
        <f>IF(G219="","",VLOOKUP(G219,номенклатури!R:T,2,0))</f>
        <v/>
      </c>
      <c r="E219" s="365" t="str">
        <f>IF(G219="","",VLOOKUP(G219,номенклатури!R:T,3,0))</f>
        <v/>
      </c>
      <c r="F219" s="159" t="str">
        <f>IF(G219="","",IF(ISERROR(VLOOKUP(G219,номенклатури!V:V,1,0)),E219*H219,E219*I219))</f>
        <v/>
      </c>
      <c r="G219" s="14"/>
      <c r="H219" s="15"/>
      <c r="I219" s="15"/>
      <c r="J219" s="15"/>
      <c r="K219" s="15"/>
      <c r="L219" s="217"/>
      <c r="M219" s="22"/>
      <c r="N219" s="119" t="str">
        <f>IF(G219="","",VLOOKUP(G219,номенклатури!R:U,4,0))</f>
        <v/>
      </c>
      <c r="O219" s="119" t="str">
        <f>IF(M219="","",VLOOKUP(M219,'14'!D:D,1,0))</f>
        <v/>
      </c>
    </row>
    <row r="220" spans="1:15" ht="12.75" customHeight="1" x14ac:dyDescent="0.2">
      <c r="A220" s="36" t="str">
        <f>'0'!$A$4</f>
        <v>………………..</v>
      </c>
      <c r="B220" s="37">
        <f>'0'!$A$2</f>
        <v>46112</v>
      </c>
      <c r="C220" s="37" t="s">
        <v>1243</v>
      </c>
      <c r="D220" s="119" t="str">
        <f>IF(G220="","",VLOOKUP(G220,номенклатури!R:T,2,0))</f>
        <v/>
      </c>
      <c r="E220" s="365" t="str">
        <f>IF(G220="","",VLOOKUP(G220,номенклатури!R:T,3,0))</f>
        <v/>
      </c>
      <c r="F220" s="159" t="str">
        <f>IF(G220="","",IF(ISERROR(VLOOKUP(G220,номенклатури!V:V,1,0)),E220*H220,E220*I220))</f>
        <v/>
      </c>
      <c r="G220" s="14"/>
      <c r="H220" s="15"/>
      <c r="I220" s="15"/>
      <c r="J220" s="15"/>
      <c r="K220" s="15"/>
      <c r="L220" s="217"/>
      <c r="M220" s="22"/>
      <c r="N220" s="119" t="str">
        <f>IF(G220="","",VLOOKUP(G220,номенклатури!R:U,4,0))</f>
        <v/>
      </c>
      <c r="O220" s="119" t="str">
        <f>IF(M220="","",VLOOKUP(M220,'14'!D:D,1,0))</f>
        <v/>
      </c>
    </row>
    <row r="221" spans="1:15" ht="12.75" customHeight="1" x14ac:dyDescent="0.2">
      <c r="A221" s="36" t="str">
        <f>'0'!$A$4</f>
        <v>………………..</v>
      </c>
      <c r="B221" s="37">
        <f>'0'!$A$2</f>
        <v>46112</v>
      </c>
      <c r="C221" s="37" t="s">
        <v>1243</v>
      </c>
      <c r="D221" s="119" t="str">
        <f>IF(G221="","",VLOOKUP(G221,номенклатури!R:T,2,0))</f>
        <v/>
      </c>
      <c r="E221" s="365" t="str">
        <f>IF(G221="","",VLOOKUP(G221,номенклатури!R:T,3,0))</f>
        <v/>
      </c>
      <c r="F221" s="159" t="str">
        <f>IF(G221="","",IF(ISERROR(VLOOKUP(G221,номенклатури!V:V,1,0)),E221*H221,E221*I221))</f>
        <v/>
      </c>
      <c r="G221" s="14"/>
      <c r="H221" s="15"/>
      <c r="I221" s="15"/>
      <c r="J221" s="15"/>
      <c r="K221" s="15"/>
      <c r="L221" s="217"/>
      <c r="M221" s="22"/>
      <c r="N221" s="119" t="str">
        <f>IF(G221="","",VLOOKUP(G221,номенклатури!R:U,4,0))</f>
        <v/>
      </c>
      <c r="O221" s="119" t="str">
        <f>IF(M221="","",VLOOKUP(M221,'14'!D:D,1,0))</f>
        <v/>
      </c>
    </row>
    <row r="222" spans="1:15" ht="12.75" customHeight="1" x14ac:dyDescent="0.2">
      <c r="A222" s="36" t="str">
        <f>'0'!$A$4</f>
        <v>………………..</v>
      </c>
      <c r="B222" s="37">
        <f>'0'!$A$2</f>
        <v>46112</v>
      </c>
      <c r="C222" s="37" t="s">
        <v>1243</v>
      </c>
      <c r="D222" s="119" t="str">
        <f>IF(G222="","",VLOOKUP(G222,номенклатури!R:T,2,0))</f>
        <v/>
      </c>
      <c r="E222" s="365" t="str">
        <f>IF(G222="","",VLOOKUP(G222,номенклатури!R:T,3,0))</f>
        <v/>
      </c>
      <c r="F222" s="159" t="str">
        <f>IF(G222="","",IF(ISERROR(VLOOKUP(G222,номенклатури!V:V,1,0)),E222*H222,E222*I222))</f>
        <v/>
      </c>
      <c r="G222" s="14"/>
      <c r="H222" s="15"/>
      <c r="I222" s="15"/>
      <c r="J222" s="15"/>
      <c r="K222" s="15"/>
      <c r="L222" s="217"/>
      <c r="M222" s="22"/>
      <c r="N222" s="119" t="str">
        <f>IF(G222="","",VLOOKUP(G222,номенклатури!R:U,4,0))</f>
        <v/>
      </c>
      <c r="O222" s="119" t="str">
        <f>IF(M222="","",VLOOKUP(M222,'14'!D:D,1,0))</f>
        <v/>
      </c>
    </row>
    <row r="223" spans="1:15" ht="12.75" customHeight="1" x14ac:dyDescent="0.2">
      <c r="A223" s="36" t="str">
        <f>'0'!$A$4</f>
        <v>………………..</v>
      </c>
      <c r="B223" s="37">
        <f>'0'!$A$2</f>
        <v>46112</v>
      </c>
      <c r="C223" s="37" t="s">
        <v>1243</v>
      </c>
      <c r="D223" s="119" t="str">
        <f>IF(G223="","",VLOOKUP(G223,номенклатури!R:T,2,0))</f>
        <v/>
      </c>
      <c r="E223" s="365" t="str">
        <f>IF(G223="","",VLOOKUP(G223,номенклатури!R:T,3,0))</f>
        <v/>
      </c>
      <c r="F223" s="159" t="str">
        <f>IF(G223="","",IF(ISERROR(VLOOKUP(G223,номенклатури!V:V,1,0)),E223*H223,E223*I223))</f>
        <v/>
      </c>
      <c r="G223" s="14"/>
      <c r="H223" s="15"/>
      <c r="I223" s="15"/>
      <c r="J223" s="15"/>
      <c r="K223" s="15"/>
      <c r="L223" s="217"/>
      <c r="M223" s="22"/>
      <c r="N223" s="119" t="str">
        <f>IF(G223="","",VLOOKUP(G223,номенклатури!R:U,4,0))</f>
        <v/>
      </c>
      <c r="O223" s="119" t="str">
        <f>IF(M223="","",VLOOKUP(M223,'14'!D:D,1,0))</f>
        <v/>
      </c>
    </row>
    <row r="224" spans="1:15" ht="12.75" customHeight="1" x14ac:dyDescent="0.2">
      <c r="A224" s="36" t="str">
        <f>'0'!$A$4</f>
        <v>………………..</v>
      </c>
      <c r="B224" s="37">
        <f>'0'!$A$2</f>
        <v>46112</v>
      </c>
      <c r="C224" s="37" t="s">
        <v>1243</v>
      </c>
      <c r="D224" s="119" t="str">
        <f>IF(G224="","",VLOOKUP(G224,номенклатури!R:T,2,0))</f>
        <v/>
      </c>
      <c r="E224" s="365" t="str">
        <f>IF(G224="","",VLOOKUP(G224,номенклатури!R:T,3,0))</f>
        <v/>
      </c>
      <c r="F224" s="159" t="str">
        <f>IF(G224="","",IF(ISERROR(VLOOKUP(G224,номенклатури!V:V,1,0)),E224*H224,E224*I224))</f>
        <v/>
      </c>
      <c r="G224" s="14"/>
      <c r="H224" s="15"/>
      <c r="I224" s="15"/>
      <c r="J224" s="15"/>
      <c r="K224" s="15"/>
      <c r="L224" s="217"/>
      <c r="M224" s="22"/>
      <c r="N224" s="119" t="str">
        <f>IF(G224="","",VLOOKUP(G224,номенклатури!R:U,4,0))</f>
        <v/>
      </c>
      <c r="O224" s="119" t="str">
        <f>IF(M224="","",VLOOKUP(M224,'14'!D:D,1,0))</f>
        <v/>
      </c>
    </row>
    <row r="225" spans="1:15" ht="12.75" customHeight="1" x14ac:dyDescent="0.2">
      <c r="A225" s="36" t="str">
        <f>'0'!$A$4</f>
        <v>………………..</v>
      </c>
      <c r="B225" s="37">
        <f>'0'!$A$2</f>
        <v>46112</v>
      </c>
      <c r="C225" s="37" t="s">
        <v>1243</v>
      </c>
      <c r="D225" s="119" t="str">
        <f>IF(G225="","",VLOOKUP(G225,номенклатури!R:T,2,0))</f>
        <v/>
      </c>
      <c r="E225" s="365" t="str">
        <f>IF(G225="","",VLOOKUP(G225,номенклатури!R:T,3,0))</f>
        <v/>
      </c>
      <c r="F225" s="159" t="str">
        <f>IF(G225="","",IF(ISERROR(VLOOKUP(G225,номенклатури!V:V,1,0)),E225*H225,E225*I225))</f>
        <v/>
      </c>
      <c r="G225" s="14"/>
      <c r="H225" s="15"/>
      <c r="I225" s="15"/>
      <c r="J225" s="15"/>
      <c r="K225" s="15"/>
      <c r="L225" s="217"/>
      <c r="M225" s="22"/>
      <c r="N225" s="119" t="str">
        <f>IF(G225="","",VLOOKUP(G225,номенклатури!R:U,4,0))</f>
        <v/>
      </c>
      <c r="O225" s="119" t="str">
        <f>IF(M225="","",VLOOKUP(M225,'14'!D:D,1,0))</f>
        <v/>
      </c>
    </row>
    <row r="226" spans="1:15" ht="12.75" customHeight="1" x14ac:dyDescent="0.2">
      <c r="A226" s="36" t="str">
        <f>'0'!$A$4</f>
        <v>………………..</v>
      </c>
      <c r="B226" s="37">
        <f>'0'!$A$2</f>
        <v>46112</v>
      </c>
      <c r="C226" s="37" t="s">
        <v>1243</v>
      </c>
      <c r="D226" s="119" t="str">
        <f>IF(G226="","",VLOOKUP(G226,номенклатури!R:T,2,0))</f>
        <v/>
      </c>
      <c r="E226" s="365" t="str">
        <f>IF(G226="","",VLOOKUP(G226,номенклатури!R:T,3,0))</f>
        <v/>
      </c>
      <c r="F226" s="159" t="str">
        <f>IF(G226="","",IF(ISERROR(VLOOKUP(G226,номенклатури!V:V,1,0)),E226*H226,E226*I226))</f>
        <v/>
      </c>
      <c r="G226" s="14"/>
      <c r="H226" s="15"/>
      <c r="I226" s="15"/>
      <c r="J226" s="15"/>
      <c r="K226" s="15"/>
      <c r="L226" s="217"/>
      <c r="M226" s="22"/>
      <c r="N226" s="119" t="str">
        <f>IF(G226="","",VLOOKUP(G226,номенклатури!R:U,4,0))</f>
        <v/>
      </c>
      <c r="O226" s="119" t="str">
        <f>IF(M226="","",VLOOKUP(M226,'14'!D:D,1,0))</f>
        <v/>
      </c>
    </row>
    <row r="227" spans="1:15" ht="12.75" customHeight="1" x14ac:dyDescent="0.2">
      <c r="A227" s="36" t="str">
        <f>'0'!$A$4</f>
        <v>………………..</v>
      </c>
      <c r="B227" s="37">
        <f>'0'!$A$2</f>
        <v>46112</v>
      </c>
      <c r="C227" s="37" t="s">
        <v>1243</v>
      </c>
      <c r="D227" s="119" t="str">
        <f>IF(G227="","",VLOOKUP(G227,номенклатури!R:T,2,0))</f>
        <v/>
      </c>
      <c r="E227" s="365" t="str">
        <f>IF(G227="","",VLOOKUP(G227,номенклатури!R:T,3,0))</f>
        <v/>
      </c>
      <c r="F227" s="159" t="str">
        <f>IF(G227="","",IF(ISERROR(VLOOKUP(G227,номенклатури!V:V,1,0)),E227*H227,E227*I227))</f>
        <v/>
      </c>
      <c r="G227" s="14"/>
      <c r="H227" s="15"/>
      <c r="I227" s="15"/>
      <c r="J227" s="15"/>
      <c r="K227" s="15"/>
      <c r="L227" s="217"/>
      <c r="M227" s="22"/>
      <c r="N227" s="119" t="str">
        <f>IF(G227="","",VLOOKUP(G227,номенклатури!R:U,4,0))</f>
        <v/>
      </c>
      <c r="O227" s="119" t="str">
        <f>IF(M227="","",VLOOKUP(M227,'14'!D:D,1,0))</f>
        <v/>
      </c>
    </row>
    <row r="228" spans="1:15" ht="12.75" customHeight="1" x14ac:dyDescent="0.2">
      <c r="A228" s="36" t="str">
        <f>'0'!$A$4</f>
        <v>………………..</v>
      </c>
      <c r="B228" s="37">
        <f>'0'!$A$2</f>
        <v>46112</v>
      </c>
      <c r="C228" s="37" t="s">
        <v>1243</v>
      </c>
      <c r="D228" s="119" t="str">
        <f>IF(G228="","",VLOOKUP(G228,номенклатури!R:T,2,0))</f>
        <v/>
      </c>
      <c r="E228" s="365" t="str">
        <f>IF(G228="","",VLOOKUP(G228,номенклатури!R:T,3,0))</f>
        <v/>
      </c>
      <c r="F228" s="159" t="str">
        <f>IF(G228="","",IF(ISERROR(VLOOKUP(G228,номенклатури!V:V,1,0)),E228*H228,E228*I228))</f>
        <v/>
      </c>
      <c r="G228" s="14"/>
      <c r="H228" s="15"/>
      <c r="I228" s="15"/>
      <c r="J228" s="15"/>
      <c r="K228" s="15"/>
      <c r="L228" s="217"/>
      <c r="M228" s="22"/>
      <c r="N228" s="119" t="str">
        <f>IF(G228="","",VLOOKUP(G228,номенклатури!R:U,4,0))</f>
        <v/>
      </c>
      <c r="O228" s="119" t="str">
        <f>IF(M228="","",VLOOKUP(M228,'14'!D:D,1,0))</f>
        <v/>
      </c>
    </row>
    <row r="229" spans="1:15" ht="12.75" customHeight="1" x14ac:dyDescent="0.2">
      <c r="A229" s="36" t="str">
        <f>'0'!$A$4</f>
        <v>………………..</v>
      </c>
      <c r="B229" s="37">
        <f>'0'!$A$2</f>
        <v>46112</v>
      </c>
      <c r="C229" s="37" t="s">
        <v>1243</v>
      </c>
      <c r="D229" s="119" t="str">
        <f>IF(G229="","",VLOOKUP(G229,номенклатури!R:T,2,0))</f>
        <v/>
      </c>
      <c r="E229" s="365" t="str">
        <f>IF(G229="","",VLOOKUP(G229,номенклатури!R:T,3,0))</f>
        <v/>
      </c>
      <c r="F229" s="159" t="str">
        <f>IF(G229="","",IF(ISERROR(VLOOKUP(G229,номенклатури!V:V,1,0)),E229*H229,E229*I229))</f>
        <v/>
      </c>
      <c r="G229" s="14"/>
      <c r="H229" s="15"/>
      <c r="I229" s="15"/>
      <c r="J229" s="15"/>
      <c r="K229" s="15"/>
      <c r="L229" s="217"/>
      <c r="M229" s="22"/>
      <c r="N229" s="119" t="str">
        <f>IF(G229="","",VLOOKUP(G229,номенклатури!R:U,4,0))</f>
        <v/>
      </c>
      <c r="O229" s="119" t="str">
        <f>IF(M229="","",VLOOKUP(M229,'14'!D:D,1,0))</f>
        <v/>
      </c>
    </row>
    <row r="230" spans="1:15" ht="12.75" customHeight="1" x14ac:dyDescent="0.2">
      <c r="A230" s="36" t="str">
        <f>'0'!$A$4</f>
        <v>………………..</v>
      </c>
      <c r="B230" s="37">
        <f>'0'!$A$2</f>
        <v>46112</v>
      </c>
      <c r="C230" s="37" t="s">
        <v>1243</v>
      </c>
      <c r="D230" s="119" t="str">
        <f>IF(G230="","",VLOOKUP(G230,номенклатури!R:T,2,0))</f>
        <v/>
      </c>
      <c r="E230" s="365" t="str">
        <f>IF(G230="","",VLOOKUP(G230,номенклатури!R:T,3,0))</f>
        <v/>
      </c>
      <c r="F230" s="159" t="str">
        <f>IF(G230="","",IF(ISERROR(VLOOKUP(G230,номенклатури!V:V,1,0)),E230*H230,E230*I230))</f>
        <v/>
      </c>
      <c r="G230" s="14"/>
      <c r="H230" s="15"/>
      <c r="I230" s="15"/>
      <c r="J230" s="15"/>
      <c r="K230" s="15"/>
      <c r="L230" s="217"/>
      <c r="M230" s="22"/>
      <c r="N230" s="119" t="str">
        <f>IF(G230="","",VLOOKUP(G230,номенклатури!R:U,4,0))</f>
        <v/>
      </c>
      <c r="O230" s="119" t="str">
        <f>IF(M230="","",VLOOKUP(M230,'14'!D:D,1,0))</f>
        <v/>
      </c>
    </row>
    <row r="231" spans="1:15" ht="12.75" customHeight="1" x14ac:dyDescent="0.2">
      <c r="A231" s="36" t="str">
        <f>'0'!$A$4</f>
        <v>………………..</v>
      </c>
      <c r="B231" s="37">
        <f>'0'!$A$2</f>
        <v>46112</v>
      </c>
      <c r="C231" s="37" t="s">
        <v>1243</v>
      </c>
      <c r="D231" s="119" t="str">
        <f>IF(G231="","",VLOOKUP(G231,номенклатури!R:T,2,0))</f>
        <v/>
      </c>
      <c r="E231" s="365" t="str">
        <f>IF(G231="","",VLOOKUP(G231,номенклатури!R:T,3,0))</f>
        <v/>
      </c>
      <c r="F231" s="159" t="str">
        <f>IF(G231="","",IF(ISERROR(VLOOKUP(G231,номенклатури!V:V,1,0)),E231*H231,E231*I231))</f>
        <v/>
      </c>
      <c r="G231" s="14"/>
      <c r="H231" s="15"/>
      <c r="I231" s="15"/>
      <c r="J231" s="15"/>
      <c r="K231" s="15"/>
      <c r="L231" s="217"/>
      <c r="M231" s="22"/>
      <c r="N231" s="119" t="str">
        <f>IF(G231="","",VLOOKUP(G231,номенклатури!R:U,4,0))</f>
        <v/>
      </c>
      <c r="O231" s="119" t="str">
        <f>IF(M231="","",VLOOKUP(M231,'14'!D:D,1,0))</f>
        <v/>
      </c>
    </row>
    <row r="232" spans="1:15" ht="12.75" customHeight="1" x14ac:dyDescent="0.2">
      <c r="A232" s="36" t="str">
        <f>'0'!$A$4</f>
        <v>………………..</v>
      </c>
      <c r="B232" s="37">
        <f>'0'!$A$2</f>
        <v>46112</v>
      </c>
      <c r="C232" s="37" t="s">
        <v>1243</v>
      </c>
      <c r="D232" s="119" t="str">
        <f>IF(G232="","",VLOOKUP(G232,номенклатури!R:T,2,0))</f>
        <v/>
      </c>
      <c r="E232" s="365" t="str">
        <f>IF(G232="","",VLOOKUP(G232,номенклатури!R:T,3,0))</f>
        <v/>
      </c>
      <c r="F232" s="159" t="str">
        <f>IF(G232="","",IF(ISERROR(VLOOKUP(G232,номенклатури!V:V,1,0)),E232*H232,E232*I232))</f>
        <v/>
      </c>
      <c r="G232" s="14"/>
      <c r="H232" s="15"/>
      <c r="I232" s="15"/>
      <c r="J232" s="15"/>
      <c r="K232" s="15"/>
      <c r="L232" s="217"/>
      <c r="M232" s="22"/>
      <c r="N232" s="119" t="str">
        <f>IF(G232="","",VLOOKUP(G232,номенклатури!R:U,4,0))</f>
        <v/>
      </c>
      <c r="O232" s="119" t="str">
        <f>IF(M232="","",VLOOKUP(M232,'14'!D:D,1,0))</f>
        <v/>
      </c>
    </row>
    <row r="233" spans="1:15" ht="12.75" customHeight="1" x14ac:dyDescent="0.2">
      <c r="A233" s="36" t="str">
        <f>'0'!$A$4</f>
        <v>………………..</v>
      </c>
      <c r="B233" s="37">
        <f>'0'!$A$2</f>
        <v>46112</v>
      </c>
      <c r="C233" s="37" t="s">
        <v>1243</v>
      </c>
      <c r="D233" s="119" t="str">
        <f>IF(G233="","",VLOOKUP(G233,номенклатури!R:T,2,0))</f>
        <v/>
      </c>
      <c r="E233" s="365" t="str">
        <f>IF(G233="","",VLOOKUP(G233,номенклатури!R:T,3,0))</f>
        <v/>
      </c>
      <c r="F233" s="159" t="str">
        <f>IF(G233="","",IF(ISERROR(VLOOKUP(G233,номенклатури!V:V,1,0)),E233*H233,E233*I233))</f>
        <v/>
      </c>
      <c r="G233" s="14"/>
      <c r="H233" s="15"/>
      <c r="I233" s="15"/>
      <c r="J233" s="15"/>
      <c r="K233" s="15"/>
      <c r="L233" s="217"/>
      <c r="M233" s="22"/>
      <c r="N233" s="119" t="str">
        <f>IF(G233="","",VLOOKUP(G233,номенклатури!R:U,4,0))</f>
        <v/>
      </c>
      <c r="O233" s="119" t="str">
        <f>IF(M233="","",VLOOKUP(M233,'14'!D:D,1,0))</f>
        <v/>
      </c>
    </row>
    <row r="234" spans="1:15" ht="12.75" customHeight="1" x14ac:dyDescent="0.2">
      <c r="A234" s="36" t="str">
        <f>'0'!$A$4</f>
        <v>………………..</v>
      </c>
      <c r="B234" s="37">
        <f>'0'!$A$2</f>
        <v>46112</v>
      </c>
      <c r="C234" s="37" t="s">
        <v>1243</v>
      </c>
      <c r="D234" s="119" t="str">
        <f>IF(G234="","",VLOOKUP(G234,номенклатури!R:T,2,0))</f>
        <v/>
      </c>
      <c r="E234" s="365" t="str">
        <f>IF(G234="","",VLOOKUP(G234,номенклатури!R:T,3,0))</f>
        <v/>
      </c>
      <c r="F234" s="159" t="str">
        <f>IF(G234="","",IF(ISERROR(VLOOKUP(G234,номенклатури!V:V,1,0)),E234*H234,E234*I234))</f>
        <v/>
      </c>
      <c r="G234" s="14"/>
      <c r="H234" s="15"/>
      <c r="I234" s="15"/>
      <c r="J234" s="15"/>
      <c r="K234" s="15"/>
      <c r="L234" s="217"/>
      <c r="M234" s="22"/>
      <c r="N234" s="119" t="str">
        <f>IF(G234="","",VLOOKUP(G234,номенклатури!R:U,4,0))</f>
        <v/>
      </c>
      <c r="O234" s="119" t="str">
        <f>IF(M234="","",VLOOKUP(M234,'14'!D:D,1,0))</f>
        <v/>
      </c>
    </row>
    <row r="235" spans="1:15" ht="12.75" customHeight="1" x14ac:dyDescent="0.2">
      <c r="A235" s="36" t="str">
        <f>'0'!$A$4</f>
        <v>………………..</v>
      </c>
      <c r="B235" s="37">
        <f>'0'!$A$2</f>
        <v>46112</v>
      </c>
      <c r="C235" s="37" t="s">
        <v>1243</v>
      </c>
      <c r="D235" s="119" t="str">
        <f>IF(G235="","",VLOOKUP(G235,номенклатури!R:T,2,0))</f>
        <v/>
      </c>
      <c r="E235" s="365" t="str">
        <f>IF(G235="","",VLOOKUP(G235,номенклатури!R:T,3,0))</f>
        <v/>
      </c>
      <c r="F235" s="159" t="str">
        <f>IF(G235="","",IF(ISERROR(VLOOKUP(G235,номенклатури!V:V,1,0)),E235*H235,E235*I235))</f>
        <v/>
      </c>
      <c r="G235" s="14"/>
      <c r="H235" s="15"/>
      <c r="I235" s="15"/>
      <c r="J235" s="15"/>
      <c r="K235" s="15"/>
      <c r="L235" s="217"/>
      <c r="M235" s="22"/>
      <c r="N235" s="119" t="str">
        <f>IF(G235="","",VLOOKUP(G235,номенклатури!R:U,4,0))</f>
        <v/>
      </c>
      <c r="O235" s="119" t="str">
        <f>IF(M235="","",VLOOKUP(M235,'14'!D:D,1,0))</f>
        <v/>
      </c>
    </row>
    <row r="236" spans="1:15" ht="12.75" customHeight="1" x14ac:dyDescent="0.2">
      <c r="A236" s="36" t="str">
        <f>'0'!$A$4</f>
        <v>………………..</v>
      </c>
      <c r="B236" s="37">
        <f>'0'!$A$2</f>
        <v>46112</v>
      </c>
      <c r="C236" s="37" t="s">
        <v>1243</v>
      </c>
      <c r="D236" s="119" t="str">
        <f>IF(G236="","",VLOOKUP(G236,номенклатури!R:T,2,0))</f>
        <v/>
      </c>
      <c r="E236" s="365" t="str">
        <f>IF(G236="","",VLOOKUP(G236,номенклатури!R:T,3,0))</f>
        <v/>
      </c>
      <c r="F236" s="159" t="str">
        <f>IF(G236="","",IF(ISERROR(VLOOKUP(G236,номенклатури!V:V,1,0)),E236*H236,E236*I236))</f>
        <v/>
      </c>
      <c r="G236" s="14"/>
      <c r="H236" s="15"/>
      <c r="I236" s="15"/>
      <c r="J236" s="15"/>
      <c r="K236" s="15"/>
      <c r="L236" s="217"/>
      <c r="M236" s="22"/>
      <c r="N236" s="119" t="str">
        <f>IF(G236="","",VLOOKUP(G236,номенклатури!R:U,4,0))</f>
        <v/>
      </c>
      <c r="O236" s="119" t="str">
        <f>IF(M236="","",VLOOKUP(M236,'14'!D:D,1,0))</f>
        <v/>
      </c>
    </row>
    <row r="237" spans="1:15" ht="12.75" customHeight="1" x14ac:dyDescent="0.2">
      <c r="A237" s="36" t="str">
        <f>'0'!$A$4</f>
        <v>………………..</v>
      </c>
      <c r="B237" s="37">
        <f>'0'!$A$2</f>
        <v>46112</v>
      </c>
      <c r="C237" s="37" t="s">
        <v>1243</v>
      </c>
      <c r="D237" s="119" t="str">
        <f>IF(G237="","",VLOOKUP(G237,номенклатури!R:T,2,0))</f>
        <v/>
      </c>
      <c r="E237" s="365" t="str">
        <f>IF(G237="","",VLOOKUP(G237,номенклатури!R:T,3,0))</f>
        <v/>
      </c>
      <c r="F237" s="159" t="str">
        <f>IF(G237="","",IF(ISERROR(VLOOKUP(G237,номенклатури!V:V,1,0)),E237*H237,E237*I237))</f>
        <v/>
      </c>
      <c r="G237" s="14"/>
      <c r="H237" s="15"/>
      <c r="I237" s="15"/>
      <c r="J237" s="15"/>
      <c r="K237" s="15"/>
      <c r="L237" s="217"/>
      <c r="M237" s="22"/>
      <c r="N237" s="119" t="str">
        <f>IF(G237="","",VLOOKUP(G237,номенклатури!R:U,4,0))</f>
        <v/>
      </c>
      <c r="O237" s="119" t="str">
        <f>IF(M237="","",VLOOKUP(M237,'14'!D:D,1,0))</f>
        <v/>
      </c>
    </row>
    <row r="238" spans="1:15" ht="12.75" customHeight="1" x14ac:dyDescent="0.2">
      <c r="A238" s="36" t="str">
        <f>'0'!$A$4</f>
        <v>………………..</v>
      </c>
      <c r="B238" s="37">
        <f>'0'!$A$2</f>
        <v>46112</v>
      </c>
      <c r="C238" s="37" t="s">
        <v>1243</v>
      </c>
      <c r="D238" s="119" t="str">
        <f>IF(G238="","",VLOOKUP(G238,номенклатури!R:T,2,0))</f>
        <v/>
      </c>
      <c r="E238" s="365" t="str">
        <f>IF(G238="","",VLOOKUP(G238,номенклатури!R:T,3,0))</f>
        <v/>
      </c>
      <c r="F238" s="159" t="str">
        <f>IF(G238="","",IF(ISERROR(VLOOKUP(G238,номенклатури!V:V,1,0)),E238*H238,E238*I238))</f>
        <v/>
      </c>
      <c r="G238" s="14"/>
      <c r="H238" s="15"/>
      <c r="I238" s="15"/>
      <c r="J238" s="15"/>
      <c r="K238" s="15"/>
      <c r="L238" s="217"/>
      <c r="M238" s="22"/>
      <c r="N238" s="119" t="str">
        <f>IF(G238="","",VLOOKUP(G238,номенклатури!R:U,4,0))</f>
        <v/>
      </c>
      <c r="O238" s="119" t="str">
        <f>IF(M238="","",VLOOKUP(M238,'14'!D:D,1,0))</f>
        <v/>
      </c>
    </row>
    <row r="239" spans="1:15" ht="12.75" customHeight="1" x14ac:dyDescent="0.2">
      <c r="A239" s="36" t="str">
        <f>'0'!$A$4</f>
        <v>………………..</v>
      </c>
      <c r="B239" s="37">
        <f>'0'!$A$2</f>
        <v>46112</v>
      </c>
      <c r="C239" s="37" t="s">
        <v>1243</v>
      </c>
      <c r="D239" s="119" t="str">
        <f>IF(G239="","",VLOOKUP(G239,номенклатури!R:T,2,0))</f>
        <v/>
      </c>
      <c r="E239" s="365" t="str">
        <f>IF(G239="","",VLOOKUP(G239,номенклатури!R:T,3,0))</f>
        <v/>
      </c>
      <c r="F239" s="159" t="str">
        <f>IF(G239="","",IF(ISERROR(VLOOKUP(G239,номенклатури!V:V,1,0)),E239*H239,E239*I239))</f>
        <v/>
      </c>
      <c r="G239" s="14"/>
      <c r="H239" s="15"/>
      <c r="I239" s="15"/>
      <c r="J239" s="15"/>
      <c r="K239" s="15"/>
      <c r="L239" s="217"/>
      <c r="M239" s="22"/>
      <c r="N239" s="119" t="str">
        <f>IF(G239="","",VLOOKUP(G239,номенклатури!R:U,4,0))</f>
        <v/>
      </c>
      <c r="O239" s="119" t="str">
        <f>IF(M239="","",VLOOKUP(M239,'14'!D:D,1,0))</f>
        <v/>
      </c>
    </row>
    <row r="240" spans="1:15" ht="12.75" customHeight="1" x14ac:dyDescent="0.2">
      <c r="A240" s="36" t="str">
        <f>'0'!$A$4</f>
        <v>………………..</v>
      </c>
      <c r="B240" s="37">
        <f>'0'!$A$2</f>
        <v>46112</v>
      </c>
      <c r="C240" s="37" t="s">
        <v>1243</v>
      </c>
      <c r="D240" s="119" t="str">
        <f>IF(G240="","",VLOOKUP(G240,номенклатури!R:T,2,0))</f>
        <v/>
      </c>
      <c r="E240" s="365" t="str">
        <f>IF(G240="","",VLOOKUP(G240,номенклатури!R:T,3,0))</f>
        <v/>
      </c>
      <c r="F240" s="159" t="str">
        <f>IF(G240="","",IF(ISERROR(VLOOKUP(G240,номенклатури!V:V,1,0)),E240*H240,E240*I240))</f>
        <v/>
      </c>
      <c r="G240" s="14"/>
      <c r="H240" s="15"/>
      <c r="I240" s="15"/>
      <c r="J240" s="15"/>
      <c r="K240" s="15"/>
      <c r="L240" s="217"/>
      <c r="M240" s="22"/>
      <c r="N240" s="119" t="str">
        <f>IF(G240="","",VLOOKUP(G240,номенклатури!R:U,4,0))</f>
        <v/>
      </c>
      <c r="O240" s="119" t="str">
        <f>IF(M240="","",VLOOKUP(M240,'14'!D:D,1,0))</f>
        <v/>
      </c>
    </row>
    <row r="241" spans="1:15" ht="12.75" customHeight="1" x14ac:dyDescent="0.2">
      <c r="A241" s="36" t="str">
        <f>'0'!$A$4</f>
        <v>………………..</v>
      </c>
      <c r="B241" s="37">
        <f>'0'!$A$2</f>
        <v>46112</v>
      </c>
      <c r="C241" s="37" t="s">
        <v>1243</v>
      </c>
      <c r="D241" s="119" t="str">
        <f>IF(G241="","",VLOOKUP(G241,номенклатури!R:T,2,0))</f>
        <v/>
      </c>
      <c r="E241" s="365" t="str">
        <f>IF(G241="","",VLOOKUP(G241,номенклатури!R:T,3,0))</f>
        <v/>
      </c>
      <c r="F241" s="159" t="str">
        <f>IF(G241="","",IF(ISERROR(VLOOKUP(G241,номенклатури!V:V,1,0)),E241*H241,E241*I241))</f>
        <v/>
      </c>
      <c r="G241" s="14"/>
      <c r="H241" s="15"/>
      <c r="I241" s="15"/>
      <c r="J241" s="15"/>
      <c r="K241" s="15"/>
      <c r="L241" s="217"/>
      <c r="M241" s="22"/>
      <c r="N241" s="119" t="str">
        <f>IF(G241="","",VLOOKUP(G241,номенклатури!R:U,4,0))</f>
        <v/>
      </c>
      <c r="O241" s="119" t="str">
        <f>IF(M241="","",VLOOKUP(M241,'14'!D:D,1,0))</f>
        <v/>
      </c>
    </row>
    <row r="242" spans="1:15" ht="12.75" customHeight="1" x14ac:dyDescent="0.2">
      <c r="A242" s="36" t="str">
        <f>'0'!$A$4</f>
        <v>………………..</v>
      </c>
      <c r="B242" s="37">
        <f>'0'!$A$2</f>
        <v>46112</v>
      </c>
      <c r="C242" s="37" t="s">
        <v>1243</v>
      </c>
      <c r="D242" s="119" t="str">
        <f>IF(G242="","",VLOOKUP(G242,номенклатури!R:T,2,0))</f>
        <v/>
      </c>
      <c r="E242" s="365" t="str">
        <f>IF(G242="","",VLOOKUP(G242,номенклатури!R:T,3,0))</f>
        <v/>
      </c>
      <c r="F242" s="159" t="str">
        <f>IF(G242="","",IF(ISERROR(VLOOKUP(G242,номенклатури!V:V,1,0)),E242*H242,E242*I242))</f>
        <v/>
      </c>
      <c r="G242" s="14"/>
      <c r="H242" s="15"/>
      <c r="I242" s="15"/>
      <c r="J242" s="15"/>
      <c r="K242" s="15"/>
      <c r="L242" s="217"/>
      <c r="M242" s="22"/>
      <c r="N242" s="119" t="str">
        <f>IF(G242="","",VLOOKUP(G242,номенклатури!R:U,4,0))</f>
        <v/>
      </c>
      <c r="O242" s="119" t="str">
        <f>IF(M242="","",VLOOKUP(M242,'14'!D:D,1,0))</f>
        <v/>
      </c>
    </row>
    <row r="243" spans="1:15" ht="12.75" customHeight="1" x14ac:dyDescent="0.2">
      <c r="A243" s="36" t="str">
        <f>'0'!$A$4</f>
        <v>………………..</v>
      </c>
      <c r="B243" s="37">
        <f>'0'!$A$2</f>
        <v>46112</v>
      </c>
      <c r="C243" s="37" t="s">
        <v>1243</v>
      </c>
      <c r="D243" s="119" t="str">
        <f>IF(G243="","",VLOOKUP(G243,номенклатури!R:T,2,0))</f>
        <v/>
      </c>
      <c r="E243" s="365" t="str">
        <f>IF(G243="","",VLOOKUP(G243,номенклатури!R:T,3,0))</f>
        <v/>
      </c>
      <c r="F243" s="159" t="str">
        <f>IF(G243="","",IF(ISERROR(VLOOKUP(G243,номенклатури!V:V,1,0)),E243*H243,E243*I243))</f>
        <v/>
      </c>
      <c r="G243" s="14"/>
      <c r="H243" s="15"/>
      <c r="I243" s="15"/>
      <c r="J243" s="15"/>
      <c r="K243" s="15"/>
      <c r="L243" s="217"/>
      <c r="M243" s="22"/>
      <c r="N243" s="119" t="str">
        <f>IF(G243="","",VLOOKUP(G243,номенклатури!R:U,4,0))</f>
        <v/>
      </c>
      <c r="O243" s="119" t="str">
        <f>IF(M243="","",VLOOKUP(M243,'14'!D:D,1,0))</f>
        <v/>
      </c>
    </row>
    <row r="244" spans="1:15" ht="12.75" customHeight="1" x14ac:dyDescent="0.2">
      <c r="A244" s="36" t="str">
        <f>'0'!$A$4</f>
        <v>………………..</v>
      </c>
      <c r="B244" s="37">
        <f>'0'!$A$2</f>
        <v>46112</v>
      </c>
      <c r="C244" s="37" t="s">
        <v>1243</v>
      </c>
      <c r="D244" s="119" t="str">
        <f>IF(G244="","",VLOOKUP(G244,номенклатури!R:T,2,0))</f>
        <v/>
      </c>
      <c r="E244" s="365" t="str">
        <f>IF(G244="","",VLOOKUP(G244,номенклатури!R:T,3,0))</f>
        <v/>
      </c>
      <c r="F244" s="159" t="str">
        <f>IF(G244="","",IF(ISERROR(VLOOKUP(G244,номенклатури!V:V,1,0)),E244*H244,E244*I244))</f>
        <v/>
      </c>
      <c r="G244" s="14"/>
      <c r="H244" s="15"/>
      <c r="I244" s="15"/>
      <c r="J244" s="15"/>
      <c r="K244" s="15"/>
      <c r="L244" s="217"/>
      <c r="M244" s="22"/>
      <c r="N244" s="119" t="str">
        <f>IF(G244="","",VLOOKUP(G244,номенклатури!R:U,4,0))</f>
        <v/>
      </c>
      <c r="O244" s="119" t="str">
        <f>IF(M244="","",VLOOKUP(M244,'14'!D:D,1,0))</f>
        <v/>
      </c>
    </row>
    <row r="245" spans="1:15" ht="12.75" customHeight="1" x14ac:dyDescent="0.2">
      <c r="A245" s="36" t="str">
        <f>'0'!$A$4</f>
        <v>………………..</v>
      </c>
      <c r="B245" s="37">
        <f>'0'!$A$2</f>
        <v>46112</v>
      </c>
      <c r="C245" s="37" t="s">
        <v>1243</v>
      </c>
      <c r="D245" s="119" t="str">
        <f>IF(G245="","",VLOOKUP(G245,номенклатури!R:T,2,0))</f>
        <v/>
      </c>
      <c r="E245" s="365" t="str">
        <f>IF(G245="","",VLOOKUP(G245,номенклатури!R:T,3,0))</f>
        <v/>
      </c>
      <c r="F245" s="159" t="str">
        <f>IF(G245="","",IF(ISERROR(VLOOKUP(G245,номенклатури!V:V,1,0)),E245*H245,E245*I245))</f>
        <v/>
      </c>
      <c r="G245" s="14"/>
      <c r="H245" s="15"/>
      <c r="I245" s="15"/>
      <c r="J245" s="15"/>
      <c r="K245" s="15"/>
      <c r="L245" s="217"/>
      <c r="M245" s="22"/>
      <c r="N245" s="119" t="str">
        <f>IF(G245="","",VLOOKUP(G245,номенклатури!R:U,4,0))</f>
        <v/>
      </c>
      <c r="O245" s="119" t="str">
        <f>IF(M245="","",VLOOKUP(M245,'14'!D:D,1,0))</f>
        <v/>
      </c>
    </row>
    <row r="246" spans="1:15" ht="12.75" customHeight="1" x14ac:dyDescent="0.2">
      <c r="A246" s="36" t="str">
        <f>'0'!$A$4</f>
        <v>………………..</v>
      </c>
      <c r="B246" s="37">
        <f>'0'!$A$2</f>
        <v>46112</v>
      </c>
      <c r="C246" s="37" t="s">
        <v>1243</v>
      </c>
      <c r="D246" s="119" t="str">
        <f>IF(G246="","",VLOOKUP(G246,номенклатури!R:T,2,0))</f>
        <v/>
      </c>
      <c r="E246" s="365" t="str">
        <f>IF(G246="","",VLOOKUP(G246,номенклатури!R:T,3,0))</f>
        <v/>
      </c>
      <c r="F246" s="159" t="str">
        <f>IF(G246="","",IF(ISERROR(VLOOKUP(G246,номенклатури!V:V,1,0)),E246*H246,E246*I246))</f>
        <v/>
      </c>
      <c r="G246" s="14"/>
      <c r="H246" s="15"/>
      <c r="I246" s="15"/>
      <c r="J246" s="15"/>
      <c r="K246" s="15"/>
      <c r="L246" s="217"/>
      <c r="M246" s="22"/>
      <c r="N246" s="119" t="str">
        <f>IF(G246="","",VLOOKUP(G246,номенклатури!R:U,4,0))</f>
        <v/>
      </c>
      <c r="O246" s="119" t="str">
        <f>IF(M246="","",VLOOKUP(M246,'14'!D:D,1,0))</f>
        <v/>
      </c>
    </row>
    <row r="247" spans="1:15" ht="12.75" customHeight="1" x14ac:dyDescent="0.2">
      <c r="A247" s="36" t="str">
        <f>'0'!$A$4</f>
        <v>………………..</v>
      </c>
      <c r="B247" s="37">
        <f>'0'!$A$2</f>
        <v>46112</v>
      </c>
      <c r="C247" s="37" t="s">
        <v>1243</v>
      </c>
      <c r="D247" s="119" t="str">
        <f>IF(G247="","",VLOOKUP(G247,номенклатури!R:T,2,0))</f>
        <v/>
      </c>
      <c r="E247" s="365" t="str">
        <f>IF(G247="","",VLOOKUP(G247,номенклатури!R:T,3,0))</f>
        <v/>
      </c>
      <c r="F247" s="159" t="str">
        <f>IF(G247="","",IF(ISERROR(VLOOKUP(G247,номенклатури!V:V,1,0)),E247*H247,E247*I247))</f>
        <v/>
      </c>
      <c r="G247" s="14"/>
      <c r="H247" s="15"/>
      <c r="I247" s="15"/>
      <c r="J247" s="15"/>
      <c r="K247" s="15"/>
      <c r="L247" s="217"/>
      <c r="M247" s="22"/>
      <c r="N247" s="119" t="str">
        <f>IF(G247="","",VLOOKUP(G247,номенклатури!R:U,4,0))</f>
        <v/>
      </c>
      <c r="O247" s="119" t="str">
        <f>IF(M247="","",VLOOKUP(M247,'14'!D:D,1,0))</f>
        <v/>
      </c>
    </row>
    <row r="248" spans="1:15" ht="12.75" customHeight="1" x14ac:dyDescent="0.2">
      <c r="A248" s="36" t="str">
        <f>'0'!$A$4</f>
        <v>………………..</v>
      </c>
      <c r="B248" s="37">
        <f>'0'!$A$2</f>
        <v>46112</v>
      </c>
      <c r="C248" s="37" t="s">
        <v>1243</v>
      </c>
      <c r="D248" s="119" t="str">
        <f>IF(G248="","",VLOOKUP(G248,номенклатури!R:T,2,0))</f>
        <v/>
      </c>
      <c r="E248" s="365" t="str">
        <f>IF(G248="","",VLOOKUP(G248,номенклатури!R:T,3,0))</f>
        <v/>
      </c>
      <c r="F248" s="159" t="str">
        <f>IF(G248="","",IF(ISERROR(VLOOKUP(G248,номенклатури!V:V,1,0)),E248*H248,E248*I248))</f>
        <v/>
      </c>
      <c r="G248" s="14"/>
      <c r="H248" s="15"/>
      <c r="I248" s="15"/>
      <c r="J248" s="15"/>
      <c r="K248" s="15"/>
      <c r="L248" s="217"/>
      <c r="M248" s="22"/>
      <c r="N248" s="119" t="str">
        <f>IF(G248="","",VLOOKUP(G248,номенклатури!R:U,4,0))</f>
        <v/>
      </c>
      <c r="O248" s="119" t="str">
        <f>IF(M248="","",VLOOKUP(M248,'14'!D:D,1,0))</f>
        <v/>
      </c>
    </row>
    <row r="249" spans="1:15" ht="12.75" customHeight="1" x14ac:dyDescent="0.2">
      <c r="A249" s="36" t="str">
        <f>'0'!$A$4</f>
        <v>………………..</v>
      </c>
      <c r="B249" s="37">
        <f>'0'!$A$2</f>
        <v>46112</v>
      </c>
      <c r="C249" s="37" t="s">
        <v>1243</v>
      </c>
      <c r="D249" s="119" t="str">
        <f>IF(G249="","",VLOOKUP(G249,номенклатури!R:T,2,0))</f>
        <v/>
      </c>
      <c r="E249" s="365" t="str">
        <f>IF(G249="","",VLOOKUP(G249,номенклатури!R:T,3,0))</f>
        <v/>
      </c>
      <c r="F249" s="159" t="str">
        <f>IF(G249="","",IF(ISERROR(VLOOKUP(G249,номенклатури!V:V,1,0)),E249*H249,E249*I249))</f>
        <v/>
      </c>
      <c r="G249" s="14"/>
      <c r="H249" s="15"/>
      <c r="I249" s="15"/>
      <c r="J249" s="15"/>
      <c r="K249" s="15"/>
      <c r="L249" s="217"/>
      <c r="M249" s="22"/>
      <c r="N249" s="119" t="str">
        <f>IF(G249="","",VLOOKUP(G249,номенклатури!R:U,4,0))</f>
        <v/>
      </c>
      <c r="O249" s="119" t="str">
        <f>IF(M249="","",VLOOKUP(M249,'14'!D:D,1,0))</f>
        <v/>
      </c>
    </row>
    <row r="250" spans="1:15" ht="12.75" customHeight="1" x14ac:dyDescent="0.2">
      <c r="A250" s="36" t="str">
        <f>'0'!$A$4</f>
        <v>………………..</v>
      </c>
      <c r="B250" s="37">
        <f>'0'!$A$2</f>
        <v>46112</v>
      </c>
      <c r="C250" s="37" t="s">
        <v>1243</v>
      </c>
      <c r="D250" s="119" t="str">
        <f>IF(G250="","",VLOOKUP(G250,номенклатури!R:T,2,0))</f>
        <v/>
      </c>
      <c r="E250" s="365" t="str">
        <f>IF(G250="","",VLOOKUP(G250,номенклатури!R:T,3,0))</f>
        <v/>
      </c>
      <c r="F250" s="159" t="str">
        <f>IF(G250="","",IF(ISERROR(VLOOKUP(G250,номенклатури!V:V,1,0)),E250*H250,E250*I250))</f>
        <v/>
      </c>
      <c r="G250" s="14"/>
      <c r="H250" s="15"/>
      <c r="I250" s="15"/>
      <c r="J250" s="15"/>
      <c r="K250" s="15"/>
      <c r="L250" s="217"/>
      <c r="M250" s="22"/>
      <c r="N250" s="119" t="str">
        <f>IF(G250="","",VLOOKUP(G250,номенклатури!R:U,4,0))</f>
        <v/>
      </c>
      <c r="O250" s="119" t="str">
        <f>IF(M250="","",VLOOKUP(M250,'14'!D:D,1,0))</f>
        <v/>
      </c>
    </row>
    <row r="251" spans="1:15" ht="12.75" customHeight="1" x14ac:dyDescent="0.2">
      <c r="A251" s="36" t="str">
        <f>'0'!$A$4</f>
        <v>………………..</v>
      </c>
      <c r="B251" s="37">
        <f>'0'!$A$2</f>
        <v>46112</v>
      </c>
      <c r="C251" s="37" t="s">
        <v>1243</v>
      </c>
      <c r="D251" s="119" t="str">
        <f>IF(G251="","",VLOOKUP(G251,номенклатури!R:T,2,0))</f>
        <v/>
      </c>
      <c r="E251" s="365" t="str">
        <f>IF(G251="","",VLOOKUP(G251,номенклатури!R:T,3,0))</f>
        <v/>
      </c>
      <c r="F251" s="159" t="str">
        <f>IF(G251="","",IF(ISERROR(VLOOKUP(G251,номенклатури!V:V,1,0)),E251*H251,E251*I251))</f>
        <v/>
      </c>
      <c r="G251" s="14"/>
      <c r="H251" s="15"/>
      <c r="I251" s="15"/>
      <c r="J251" s="15"/>
      <c r="K251" s="15"/>
      <c r="L251" s="217"/>
      <c r="M251" s="22"/>
      <c r="N251" s="119" t="str">
        <f>IF(G251="","",VLOOKUP(G251,номенклатури!R:U,4,0))</f>
        <v/>
      </c>
      <c r="O251" s="119" t="str">
        <f>IF(M251="","",VLOOKUP(M251,'14'!D:D,1,0))</f>
        <v/>
      </c>
    </row>
    <row r="252" spans="1:15" ht="12.75" customHeight="1" x14ac:dyDescent="0.2">
      <c r="A252" s="36" t="str">
        <f>'0'!$A$4</f>
        <v>………………..</v>
      </c>
      <c r="B252" s="37">
        <f>'0'!$A$2</f>
        <v>46112</v>
      </c>
      <c r="C252" s="37" t="s">
        <v>1243</v>
      </c>
      <c r="D252" s="119" t="str">
        <f>IF(G252="","",VLOOKUP(G252,номенклатури!R:T,2,0))</f>
        <v/>
      </c>
      <c r="E252" s="365" t="str">
        <f>IF(G252="","",VLOOKUP(G252,номенклатури!R:T,3,0))</f>
        <v/>
      </c>
      <c r="F252" s="159" t="str">
        <f>IF(G252="","",IF(ISERROR(VLOOKUP(G252,номенклатури!V:V,1,0)),E252*H252,E252*I252))</f>
        <v/>
      </c>
      <c r="G252" s="14"/>
      <c r="H252" s="15"/>
      <c r="I252" s="15"/>
      <c r="J252" s="15"/>
      <c r="K252" s="15"/>
      <c r="L252" s="217"/>
      <c r="M252" s="22"/>
      <c r="N252" s="119" t="str">
        <f>IF(G252="","",VLOOKUP(G252,номенклатури!R:U,4,0))</f>
        <v/>
      </c>
      <c r="O252" s="119" t="str">
        <f>IF(M252="","",VLOOKUP(M252,'14'!D:D,1,0))</f>
        <v/>
      </c>
    </row>
    <row r="253" spans="1:15" ht="12.75" customHeight="1" x14ac:dyDescent="0.2">
      <c r="A253" s="36" t="str">
        <f>'0'!$A$4</f>
        <v>………………..</v>
      </c>
      <c r="B253" s="37">
        <f>'0'!$A$2</f>
        <v>46112</v>
      </c>
      <c r="C253" s="37" t="s">
        <v>1243</v>
      </c>
      <c r="D253" s="119" t="str">
        <f>IF(G253="","",VLOOKUP(G253,номенклатури!R:T,2,0))</f>
        <v/>
      </c>
      <c r="E253" s="365" t="str">
        <f>IF(G253="","",VLOOKUP(G253,номенклатури!R:T,3,0))</f>
        <v/>
      </c>
      <c r="F253" s="159" t="str">
        <f>IF(G253="","",IF(ISERROR(VLOOKUP(G253,номенклатури!V:V,1,0)),E253*H253,E253*I253))</f>
        <v/>
      </c>
      <c r="G253" s="14"/>
      <c r="H253" s="15"/>
      <c r="I253" s="15"/>
      <c r="J253" s="15"/>
      <c r="K253" s="15"/>
      <c r="L253" s="217"/>
      <c r="M253" s="22"/>
      <c r="N253" s="119" t="str">
        <f>IF(G253="","",VLOOKUP(G253,номенклатури!R:U,4,0))</f>
        <v/>
      </c>
      <c r="O253" s="119" t="str">
        <f>IF(M253="","",VLOOKUP(M253,'14'!D:D,1,0))</f>
        <v/>
      </c>
    </row>
    <row r="254" spans="1:15" ht="12.75" customHeight="1" x14ac:dyDescent="0.2">
      <c r="A254" s="36" t="str">
        <f>'0'!$A$4</f>
        <v>………………..</v>
      </c>
      <c r="B254" s="37">
        <f>'0'!$A$2</f>
        <v>46112</v>
      </c>
      <c r="C254" s="37" t="s">
        <v>1243</v>
      </c>
      <c r="D254" s="119" t="str">
        <f>IF(G254="","",VLOOKUP(G254,номенклатури!R:T,2,0))</f>
        <v/>
      </c>
      <c r="E254" s="365" t="str">
        <f>IF(G254="","",VLOOKUP(G254,номенклатури!R:T,3,0))</f>
        <v/>
      </c>
      <c r="F254" s="159" t="str">
        <f>IF(G254="","",IF(ISERROR(VLOOKUP(G254,номенклатури!V:V,1,0)),E254*H254,E254*I254))</f>
        <v/>
      </c>
      <c r="G254" s="14"/>
      <c r="H254" s="15"/>
      <c r="I254" s="15"/>
      <c r="J254" s="15"/>
      <c r="K254" s="15"/>
      <c r="L254" s="217"/>
      <c r="M254" s="22"/>
      <c r="N254" s="119" t="str">
        <f>IF(G254="","",VLOOKUP(G254,номенклатури!R:U,4,0))</f>
        <v/>
      </c>
      <c r="O254" s="119" t="str">
        <f>IF(M254="","",VLOOKUP(M254,'14'!D:D,1,0))</f>
        <v/>
      </c>
    </row>
    <row r="255" spans="1:15" ht="12.75" customHeight="1" x14ac:dyDescent="0.2">
      <c r="A255" s="36" t="str">
        <f>'0'!$A$4</f>
        <v>………………..</v>
      </c>
      <c r="B255" s="37">
        <f>'0'!$A$2</f>
        <v>46112</v>
      </c>
      <c r="C255" s="37" t="s">
        <v>1243</v>
      </c>
      <c r="D255" s="119" t="str">
        <f>IF(G255="","",VLOOKUP(G255,номенклатури!R:T,2,0))</f>
        <v/>
      </c>
      <c r="E255" s="365" t="str">
        <f>IF(G255="","",VLOOKUP(G255,номенклатури!R:T,3,0))</f>
        <v/>
      </c>
      <c r="F255" s="159" t="str">
        <f>IF(G255="","",IF(ISERROR(VLOOKUP(G255,номенклатури!V:V,1,0)),E255*H255,E255*I255))</f>
        <v/>
      </c>
      <c r="G255" s="14"/>
      <c r="H255" s="15"/>
      <c r="I255" s="15"/>
      <c r="J255" s="15"/>
      <c r="K255" s="15"/>
      <c r="L255" s="217"/>
      <c r="M255" s="22"/>
      <c r="N255" s="119" t="str">
        <f>IF(G255="","",VLOOKUP(G255,номенклатури!R:U,4,0))</f>
        <v/>
      </c>
      <c r="O255" s="119" t="str">
        <f>IF(M255="","",VLOOKUP(M255,'14'!D:D,1,0))</f>
        <v/>
      </c>
    </row>
    <row r="256" spans="1:15" ht="12.75" customHeight="1" x14ac:dyDescent="0.2">
      <c r="A256" s="36" t="str">
        <f>'0'!$A$4</f>
        <v>………………..</v>
      </c>
      <c r="B256" s="37">
        <f>'0'!$A$2</f>
        <v>46112</v>
      </c>
      <c r="C256" s="37" t="s">
        <v>1243</v>
      </c>
      <c r="D256" s="119" t="str">
        <f>IF(G256="","",VLOOKUP(G256,номенклатури!R:T,2,0))</f>
        <v/>
      </c>
      <c r="E256" s="365" t="str">
        <f>IF(G256="","",VLOOKUP(G256,номенклатури!R:T,3,0))</f>
        <v/>
      </c>
      <c r="F256" s="159" t="str">
        <f>IF(G256="","",IF(ISERROR(VLOOKUP(G256,номенклатури!V:V,1,0)),E256*H256,E256*I256))</f>
        <v/>
      </c>
      <c r="G256" s="14"/>
      <c r="H256" s="15"/>
      <c r="I256" s="15"/>
      <c r="J256" s="15"/>
      <c r="K256" s="15"/>
      <c r="L256" s="217"/>
      <c r="M256" s="22"/>
      <c r="N256" s="119" t="str">
        <f>IF(G256="","",VLOOKUP(G256,номенклатури!R:U,4,0))</f>
        <v/>
      </c>
      <c r="O256" s="119" t="str">
        <f>IF(M256="","",VLOOKUP(M256,'14'!D:D,1,0))</f>
        <v/>
      </c>
    </row>
    <row r="257" spans="1:15" ht="12.75" customHeight="1" x14ac:dyDescent="0.2">
      <c r="A257" s="36" t="str">
        <f>'0'!$A$4</f>
        <v>………………..</v>
      </c>
      <c r="B257" s="37">
        <f>'0'!$A$2</f>
        <v>46112</v>
      </c>
      <c r="C257" s="37" t="s">
        <v>1243</v>
      </c>
      <c r="D257" s="119" t="str">
        <f>IF(G257="","",VLOOKUP(G257,номенклатури!R:T,2,0))</f>
        <v/>
      </c>
      <c r="E257" s="365" t="str">
        <f>IF(G257="","",VLOOKUP(G257,номенклатури!R:T,3,0))</f>
        <v/>
      </c>
      <c r="F257" s="159" t="str">
        <f>IF(G257="","",IF(ISERROR(VLOOKUP(G257,номенклатури!V:V,1,0)),E257*H257,E257*I257))</f>
        <v/>
      </c>
      <c r="G257" s="14"/>
      <c r="H257" s="15"/>
      <c r="I257" s="15"/>
      <c r="J257" s="15"/>
      <c r="K257" s="15"/>
      <c r="L257" s="217"/>
      <c r="M257" s="22"/>
      <c r="N257" s="119" t="str">
        <f>IF(G257="","",VLOOKUP(G257,номенклатури!R:U,4,0))</f>
        <v/>
      </c>
      <c r="O257" s="119" t="str">
        <f>IF(M257="","",VLOOKUP(M257,'14'!D:D,1,0))</f>
        <v/>
      </c>
    </row>
    <row r="258" spans="1:15" ht="12.75" customHeight="1" x14ac:dyDescent="0.2">
      <c r="A258" s="36" t="str">
        <f>'0'!$A$4</f>
        <v>………………..</v>
      </c>
      <c r="B258" s="37">
        <f>'0'!$A$2</f>
        <v>46112</v>
      </c>
      <c r="C258" s="37" t="s">
        <v>1243</v>
      </c>
      <c r="D258" s="119" t="str">
        <f>IF(G258="","",VLOOKUP(G258,номенклатури!R:T,2,0))</f>
        <v/>
      </c>
      <c r="E258" s="365" t="str">
        <f>IF(G258="","",VLOOKUP(G258,номенклатури!R:T,3,0))</f>
        <v/>
      </c>
      <c r="F258" s="159" t="str">
        <f>IF(G258="","",IF(ISERROR(VLOOKUP(G258,номенклатури!V:V,1,0)),E258*H258,E258*I258))</f>
        <v/>
      </c>
      <c r="G258" s="14"/>
      <c r="H258" s="15"/>
      <c r="I258" s="15"/>
      <c r="J258" s="15"/>
      <c r="K258" s="15"/>
      <c r="L258" s="217"/>
      <c r="M258" s="22"/>
      <c r="N258" s="119" t="str">
        <f>IF(G258="","",VLOOKUP(G258,номенклатури!R:U,4,0))</f>
        <v/>
      </c>
      <c r="O258" s="119" t="str">
        <f>IF(M258="","",VLOOKUP(M258,'14'!D:D,1,0))</f>
        <v/>
      </c>
    </row>
    <row r="259" spans="1:15" ht="12.75" customHeight="1" x14ac:dyDescent="0.2">
      <c r="A259" s="36" t="str">
        <f>'0'!$A$4</f>
        <v>………………..</v>
      </c>
      <c r="B259" s="37">
        <f>'0'!$A$2</f>
        <v>46112</v>
      </c>
      <c r="C259" s="37" t="s">
        <v>1243</v>
      </c>
      <c r="D259" s="119" t="str">
        <f>IF(G259="","",VLOOKUP(G259,номенклатури!R:T,2,0))</f>
        <v/>
      </c>
      <c r="E259" s="365" t="str">
        <f>IF(G259="","",VLOOKUP(G259,номенклатури!R:T,3,0))</f>
        <v/>
      </c>
      <c r="F259" s="159" t="str">
        <f>IF(G259="","",IF(ISERROR(VLOOKUP(G259,номенклатури!V:V,1,0)),E259*H259,E259*I259))</f>
        <v/>
      </c>
      <c r="G259" s="14"/>
      <c r="H259" s="15"/>
      <c r="I259" s="15"/>
      <c r="J259" s="15"/>
      <c r="K259" s="15"/>
      <c r="L259" s="217"/>
      <c r="M259" s="22"/>
      <c r="N259" s="119" t="str">
        <f>IF(G259="","",VLOOKUP(G259,номенклатури!R:U,4,0))</f>
        <v/>
      </c>
      <c r="O259" s="119" t="str">
        <f>IF(M259="","",VLOOKUP(M259,'14'!D:D,1,0))</f>
        <v/>
      </c>
    </row>
    <row r="260" spans="1:15" ht="12.75" customHeight="1" x14ac:dyDescent="0.2">
      <c r="A260" s="36" t="str">
        <f>'0'!$A$4</f>
        <v>………………..</v>
      </c>
      <c r="B260" s="37">
        <f>'0'!$A$2</f>
        <v>46112</v>
      </c>
      <c r="C260" s="37" t="s">
        <v>1243</v>
      </c>
      <c r="D260" s="119" t="str">
        <f>IF(G260="","",VLOOKUP(G260,номенклатури!R:T,2,0))</f>
        <v/>
      </c>
      <c r="E260" s="365" t="str">
        <f>IF(G260="","",VLOOKUP(G260,номенклатури!R:T,3,0))</f>
        <v/>
      </c>
      <c r="F260" s="159" t="str">
        <f>IF(G260="","",IF(ISERROR(VLOOKUP(G260,номенклатури!V:V,1,0)),E260*H260,E260*I260))</f>
        <v/>
      </c>
      <c r="G260" s="14"/>
      <c r="H260" s="15"/>
      <c r="I260" s="15"/>
      <c r="J260" s="15"/>
      <c r="K260" s="15"/>
      <c r="L260" s="217"/>
      <c r="M260" s="22"/>
      <c r="N260" s="119" t="str">
        <f>IF(G260="","",VLOOKUP(G260,номенклатури!R:U,4,0))</f>
        <v/>
      </c>
      <c r="O260" s="119" t="str">
        <f>IF(M260="","",VLOOKUP(M260,'14'!D:D,1,0))</f>
        <v/>
      </c>
    </row>
    <row r="261" spans="1:15" ht="12.75" customHeight="1" x14ac:dyDescent="0.2">
      <c r="A261" s="36" t="str">
        <f>'0'!$A$4</f>
        <v>………………..</v>
      </c>
      <c r="B261" s="37">
        <f>'0'!$A$2</f>
        <v>46112</v>
      </c>
      <c r="C261" s="37" t="s">
        <v>1243</v>
      </c>
      <c r="D261" s="119" t="str">
        <f>IF(G261="","",VLOOKUP(G261,номенклатури!R:T,2,0))</f>
        <v/>
      </c>
      <c r="E261" s="365" t="str">
        <f>IF(G261="","",VLOOKUP(G261,номенклатури!R:T,3,0))</f>
        <v/>
      </c>
      <c r="F261" s="159" t="str">
        <f>IF(G261="","",IF(ISERROR(VLOOKUP(G261,номенклатури!V:V,1,0)),E261*H261,E261*I261))</f>
        <v/>
      </c>
      <c r="G261" s="14"/>
      <c r="H261" s="15"/>
      <c r="I261" s="15"/>
      <c r="J261" s="15"/>
      <c r="K261" s="15"/>
      <c r="L261" s="217"/>
      <c r="M261" s="22"/>
      <c r="N261" s="119" t="str">
        <f>IF(G261="","",VLOOKUP(G261,номенклатури!R:U,4,0))</f>
        <v/>
      </c>
      <c r="O261" s="119" t="str">
        <f>IF(M261="","",VLOOKUP(M261,'14'!D:D,1,0))</f>
        <v/>
      </c>
    </row>
    <row r="262" spans="1:15" ht="12.75" customHeight="1" x14ac:dyDescent="0.2">
      <c r="A262" s="36" t="str">
        <f>'0'!$A$4</f>
        <v>………………..</v>
      </c>
      <c r="B262" s="37">
        <f>'0'!$A$2</f>
        <v>46112</v>
      </c>
      <c r="C262" s="37" t="s">
        <v>1243</v>
      </c>
      <c r="D262" s="119" t="str">
        <f>IF(G262="","",VLOOKUP(G262,номенклатури!R:T,2,0))</f>
        <v/>
      </c>
      <c r="E262" s="365" t="str">
        <f>IF(G262="","",VLOOKUP(G262,номенклатури!R:T,3,0))</f>
        <v/>
      </c>
      <c r="F262" s="159" t="str">
        <f>IF(G262="","",IF(ISERROR(VLOOKUP(G262,номенклатури!V:V,1,0)),E262*H262,E262*I262))</f>
        <v/>
      </c>
      <c r="G262" s="14"/>
      <c r="H262" s="15"/>
      <c r="I262" s="15"/>
      <c r="J262" s="15"/>
      <c r="K262" s="15"/>
      <c r="L262" s="217"/>
      <c r="M262" s="22"/>
      <c r="N262" s="119" t="str">
        <f>IF(G262="","",VLOOKUP(G262,номенклатури!R:U,4,0))</f>
        <v/>
      </c>
      <c r="O262" s="119" t="str">
        <f>IF(M262="","",VLOOKUP(M262,'14'!D:D,1,0))</f>
        <v/>
      </c>
    </row>
    <row r="263" spans="1:15" ht="12.75" customHeight="1" x14ac:dyDescent="0.2">
      <c r="A263" s="36" t="str">
        <f>'0'!$A$4</f>
        <v>………………..</v>
      </c>
      <c r="B263" s="37">
        <f>'0'!$A$2</f>
        <v>46112</v>
      </c>
      <c r="C263" s="37" t="s">
        <v>1243</v>
      </c>
      <c r="D263" s="119" t="str">
        <f>IF(G263="","",VLOOKUP(G263,номенклатури!R:T,2,0))</f>
        <v/>
      </c>
      <c r="E263" s="365" t="str">
        <f>IF(G263="","",VLOOKUP(G263,номенклатури!R:T,3,0))</f>
        <v/>
      </c>
      <c r="F263" s="159" t="str">
        <f>IF(G263="","",IF(ISERROR(VLOOKUP(G263,номенклатури!V:V,1,0)),E263*H263,E263*I263))</f>
        <v/>
      </c>
      <c r="G263" s="14"/>
      <c r="H263" s="15"/>
      <c r="I263" s="15"/>
      <c r="J263" s="15"/>
      <c r="K263" s="15"/>
      <c r="L263" s="217"/>
      <c r="M263" s="22"/>
      <c r="N263" s="119" t="str">
        <f>IF(G263="","",VLOOKUP(G263,номенклатури!R:U,4,0))</f>
        <v/>
      </c>
      <c r="O263" s="119" t="str">
        <f>IF(M263="","",VLOOKUP(M263,'14'!D:D,1,0))</f>
        <v/>
      </c>
    </row>
    <row r="264" spans="1:15" ht="12.75" customHeight="1" x14ac:dyDescent="0.2">
      <c r="A264" s="36" t="str">
        <f>'0'!$A$4</f>
        <v>………………..</v>
      </c>
      <c r="B264" s="37">
        <f>'0'!$A$2</f>
        <v>46112</v>
      </c>
      <c r="C264" s="37" t="s">
        <v>1243</v>
      </c>
      <c r="D264" s="119" t="str">
        <f>IF(G264="","",VLOOKUP(G264,номенклатури!R:T,2,0))</f>
        <v/>
      </c>
      <c r="E264" s="365" t="str">
        <f>IF(G264="","",VLOOKUP(G264,номенклатури!R:T,3,0))</f>
        <v/>
      </c>
      <c r="F264" s="159" t="str">
        <f>IF(G264="","",IF(ISERROR(VLOOKUP(G264,номенклатури!V:V,1,0)),E264*H264,E264*I264))</f>
        <v/>
      </c>
      <c r="G264" s="14"/>
      <c r="H264" s="15"/>
      <c r="I264" s="15"/>
      <c r="J264" s="15"/>
      <c r="K264" s="15"/>
      <c r="L264" s="217"/>
      <c r="M264" s="22"/>
      <c r="N264" s="119" t="str">
        <f>IF(G264="","",VLOOKUP(G264,номенклатури!R:U,4,0))</f>
        <v/>
      </c>
      <c r="O264" s="119" t="str">
        <f>IF(M264="","",VLOOKUP(M264,'14'!D:D,1,0))</f>
        <v/>
      </c>
    </row>
    <row r="265" spans="1:15" ht="12.75" customHeight="1" x14ac:dyDescent="0.2">
      <c r="A265" s="36" t="str">
        <f>'0'!$A$4</f>
        <v>………………..</v>
      </c>
      <c r="B265" s="37">
        <f>'0'!$A$2</f>
        <v>46112</v>
      </c>
      <c r="C265" s="37" t="s">
        <v>1243</v>
      </c>
      <c r="D265" s="119" t="str">
        <f>IF(G265="","",VLOOKUP(G265,номенклатури!R:T,2,0))</f>
        <v/>
      </c>
      <c r="E265" s="365" t="str">
        <f>IF(G265="","",VLOOKUP(G265,номенклатури!R:T,3,0))</f>
        <v/>
      </c>
      <c r="F265" s="159" t="str">
        <f>IF(G265="","",IF(ISERROR(VLOOKUP(G265,номенклатури!V:V,1,0)),E265*H265,E265*I265))</f>
        <v/>
      </c>
      <c r="G265" s="14"/>
      <c r="H265" s="15"/>
      <c r="I265" s="15"/>
      <c r="J265" s="15"/>
      <c r="K265" s="15"/>
      <c r="L265" s="217"/>
      <c r="M265" s="22"/>
      <c r="N265" s="119" t="str">
        <f>IF(G265="","",VLOOKUP(G265,номенклатури!R:U,4,0))</f>
        <v/>
      </c>
      <c r="O265" s="119" t="str">
        <f>IF(M265="","",VLOOKUP(M265,'14'!D:D,1,0))</f>
        <v/>
      </c>
    </row>
    <row r="266" spans="1:15" ht="12.75" customHeight="1" x14ac:dyDescent="0.2">
      <c r="A266" s="36" t="str">
        <f>'0'!$A$4</f>
        <v>………………..</v>
      </c>
      <c r="B266" s="37">
        <f>'0'!$A$2</f>
        <v>46112</v>
      </c>
      <c r="C266" s="37" t="s">
        <v>1243</v>
      </c>
      <c r="D266" s="119" t="str">
        <f>IF(G266="","",VLOOKUP(G266,номенклатури!R:T,2,0))</f>
        <v/>
      </c>
      <c r="E266" s="365" t="str">
        <f>IF(G266="","",VLOOKUP(G266,номенклатури!R:T,3,0))</f>
        <v/>
      </c>
      <c r="F266" s="159" t="str">
        <f>IF(G266="","",IF(ISERROR(VLOOKUP(G266,номенклатури!V:V,1,0)),E266*H266,E266*I266))</f>
        <v/>
      </c>
      <c r="G266" s="14"/>
      <c r="H266" s="15"/>
      <c r="I266" s="15"/>
      <c r="J266" s="15"/>
      <c r="K266" s="15"/>
      <c r="L266" s="217"/>
      <c r="M266" s="22"/>
      <c r="N266" s="119" t="str">
        <f>IF(G266="","",VLOOKUP(G266,номенклатури!R:U,4,0))</f>
        <v/>
      </c>
      <c r="O266" s="119" t="str">
        <f>IF(M266="","",VLOOKUP(M266,'14'!D:D,1,0))</f>
        <v/>
      </c>
    </row>
    <row r="267" spans="1:15" ht="12.75" customHeight="1" x14ac:dyDescent="0.2">
      <c r="A267" s="36" t="str">
        <f>'0'!$A$4</f>
        <v>………………..</v>
      </c>
      <c r="B267" s="37">
        <f>'0'!$A$2</f>
        <v>46112</v>
      </c>
      <c r="C267" s="37" t="s">
        <v>1243</v>
      </c>
      <c r="D267" s="119" t="str">
        <f>IF(G267="","",VLOOKUP(G267,номенклатури!R:T,2,0))</f>
        <v/>
      </c>
      <c r="E267" s="365" t="str">
        <f>IF(G267="","",VLOOKUP(G267,номенклатури!R:T,3,0))</f>
        <v/>
      </c>
      <c r="F267" s="159" t="str">
        <f>IF(G267="","",IF(ISERROR(VLOOKUP(G267,номенклатури!V:V,1,0)),E267*H267,E267*I267))</f>
        <v/>
      </c>
      <c r="G267" s="14"/>
      <c r="H267" s="15"/>
      <c r="I267" s="15"/>
      <c r="J267" s="15"/>
      <c r="K267" s="15"/>
      <c r="L267" s="217"/>
      <c r="M267" s="22"/>
      <c r="N267" s="119" t="str">
        <f>IF(G267="","",VLOOKUP(G267,номенклатури!R:U,4,0))</f>
        <v/>
      </c>
      <c r="O267" s="119" t="str">
        <f>IF(M267="","",VLOOKUP(M267,'14'!D:D,1,0))</f>
        <v/>
      </c>
    </row>
    <row r="268" spans="1:15" ht="12.75" customHeight="1" x14ac:dyDescent="0.2">
      <c r="A268" s="36" t="str">
        <f>'0'!$A$4</f>
        <v>………………..</v>
      </c>
      <c r="B268" s="37">
        <f>'0'!$A$2</f>
        <v>46112</v>
      </c>
      <c r="C268" s="37" t="s">
        <v>1243</v>
      </c>
      <c r="D268" s="119" t="str">
        <f>IF(G268="","",VLOOKUP(G268,номенклатури!R:T,2,0))</f>
        <v/>
      </c>
      <c r="E268" s="365" t="str">
        <f>IF(G268="","",VLOOKUP(G268,номенклатури!R:T,3,0))</f>
        <v/>
      </c>
      <c r="F268" s="159" t="str">
        <f>IF(G268="","",IF(ISERROR(VLOOKUP(G268,номенклатури!V:V,1,0)),E268*H268,E268*I268))</f>
        <v/>
      </c>
      <c r="G268" s="14"/>
      <c r="H268" s="15"/>
      <c r="I268" s="15"/>
      <c r="J268" s="15"/>
      <c r="K268" s="15"/>
      <c r="L268" s="217"/>
      <c r="M268" s="22"/>
      <c r="N268" s="119" t="str">
        <f>IF(G268="","",VLOOKUP(G268,номенклатури!R:U,4,0))</f>
        <v/>
      </c>
      <c r="O268" s="119" t="str">
        <f>IF(M268="","",VLOOKUP(M268,'14'!D:D,1,0))</f>
        <v/>
      </c>
    </row>
    <row r="269" spans="1:15" ht="12.75" customHeight="1" x14ac:dyDescent="0.2">
      <c r="A269" s="36" t="str">
        <f>'0'!$A$4</f>
        <v>………………..</v>
      </c>
      <c r="B269" s="37">
        <f>'0'!$A$2</f>
        <v>46112</v>
      </c>
      <c r="C269" s="37" t="s">
        <v>1243</v>
      </c>
      <c r="D269" s="119" t="str">
        <f>IF(G269="","",VLOOKUP(G269,номенклатури!R:T,2,0))</f>
        <v/>
      </c>
      <c r="E269" s="365" t="str">
        <f>IF(G269="","",VLOOKUP(G269,номенклатури!R:T,3,0))</f>
        <v/>
      </c>
      <c r="F269" s="159" t="str">
        <f>IF(G269="","",IF(ISERROR(VLOOKUP(G269,номенклатури!V:V,1,0)),E269*H269,E269*I269))</f>
        <v/>
      </c>
      <c r="G269" s="14"/>
      <c r="H269" s="15"/>
      <c r="I269" s="15"/>
      <c r="J269" s="15"/>
      <c r="K269" s="15"/>
      <c r="L269" s="217"/>
      <c r="M269" s="22"/>
      <c r="N269" s="119" t="str">
        <f>IF(G269="","",VLOOKUP(G269,номенклатури!R:U,4,0))</f>
        <v/>
      </c>
      <c r="O269" s="119" t="str">
        <f>IF(M269="","",VLOOKUP(M269,'14'!D:D,1,0))</f>
        <v/>
      </c>
    </row>
    <row r="270" spans="1:15" ht="12.75" customHeight="1" x14ac:dyDescent="0.2">
      <c r="A270" s="36" t="str">
        <f>'0'!$A$4</f>
        <v>………………..</v>
      </c>
      <c r="B270" s="37">
        <f>'0'!$A$2</f>
        <v>46112</v>
      </c>
      <c r="C270" s="37" t="s">
        <v>1243</v>
      </c>
      <c r="D270" s="119" t="str">
        <f>IF(G270="","",VLOOKUP(G270,номенклатури!R:T,2,0))</f>
        <v/>
      </c>
      <c r="E270" s="365" t="str">
        <f>IF(G270="","",VLOOKUP(G270,номенклатури!R:T,3,0))</f>
        <v/>
      </c>
      <c r="F270" s="159" t="str">
        <f>IF(G270="","",IF(ISERROR(VLOOKUP(G270,номенклатури!V:V,1,0)),E270*H270,E270*I270))</f>
        <v/>
      </c>
      <c r="G270" s="14"/>
      <c r="H270" s="15"/>
      <c r="I270" s="15"/>
      <c r="J270" s="15"/>
      <c r="K270" s="15"/>
      <c r="L270" s="217"/>
      <c r="M270" s="22"/>
      <c r="N270" s="119" t="str">
        <f>IF(G270="","",VLOOKUP(G270,номенклатури!R:U,4,0))</f>
        <v/>
      </c>
      <c r="O270" s="119" t="str">
        <f>IF(M270="","",VLOOKUP(M270,'14'!D:D,1,0))</f>
        <v/>
      </c>
    </row>
    <row r="271" spans="1:15" ht="12.75" customHeight="1" x14ac:dyDescent="0.2">
      <c r="A271" s="36" t="str">
        <f>'0'!$A$4</f>
        <v>………………..</v>
      </c>
      <c r="B271" s="37">
        <f>'0'!$A$2</f>
        <v>46112</v>
      </c>
      <c r="C271" s="37" t="s">
        <v>1243</v>
      </c>
      <c r="D271" s="119" t="str">
        <f>IF(G271="","",VLOOKUP(G271,номенклатури!R:T,2,0))</f>
        <v/>
      </c>
      <c r="E271" s="365" t="str">
        <f>IF(G271="","",VLOOKUP(G271,номенклатури!R:T,3,0))</f>
        <v/>
      </c>
      <c r="F271" s="159" t="str">
        <f>IF(G271="","",IF(ISERROR(VLOOKUP(G271,номенклатури!V:V,1,0)),E271*H271,E271*I271))</f>
        <v/>
      </c>
      <c r="G271" s="14"/>
      <c r="H271" s="15"/>
      <c r="I271" s="15"/>
      <c r="J271" s="15"/>
      <c r="K271" s="15"/>
      <c r="L271" s="217"/>
      <c r="M271" s="22"/>
      <c r="N271" s="119" t="str">
        <f>IF(G271="","",VLOOKUP(G271,номенклатури!R:U,4,0))</f>
        <v/>
      </c>
      <c r="O271" s="119" t="str">
        <f>IF(M271="","",VLOOKUP(M271,'14'!D:D,1,0))</f>
        <v/>
      </c>
    </row>
    <row r="272" spans="1:15" ht="12.75" customHeight="1" x14ac:dyDescent="0.2">
      <c r="A272" s="36" t="str">
        <f>'0'!$A$4</f>
        <v>………………..</v>
      </c>
      <c r="B272" s="37">
        <f>'0'!$A$2</f>
        <v>46112</v>
      </c>
      <c r="C272" s="37" t="s">
        <v>1243</v>
      </c>
      <c r="D272" s="119" t="str">
        <f>IF(G272="","",VLOOKUP(G272,номенклатури!R:T,2,0))</f>
        <v/>
      </c>
      <c r="E272" s="365" t="str">
        <f>IF(G272="","",VLOOKUP(G272,номенклатури!R:T,3,0))</f>
        <v/>
      </c>
      <c r="F272" s="159" t="str">
        <f>IF(G272="","",IF(ISERROR(VLOOKUP(G272,номенклатури!V:V,1,0)),E272*H272,E272*I272))</f>
        <v/>
      </c>
      <c r="G272" s="14"/>
      <c r="H272" s="15"/>
      <c r="I272" s="15"/>
      <c r="J272" s="15"/>
      <c r="K272" s="15"/>
      <c r="L272" s="217"/>
      <c r="M272" s="22"/>
      <c r="N272" s="119" t="str">
        <f>IF(G272="","",VLOOKUP(G272,номенклатури!R:U,4,0))</f>
        <v/>
      </c>
      <c r="O272" s="119" t="str">
        <f>IF(M272="","",VLOOKUP(M272,'14'!D:D,1,0))</f>
        <v/>
      </c>
    </row>
    <row r="273" spans="1:15" ht="12.75" customHeight="1" x14ac:dyDescent="0.2">
      <c r="A273" s="36" t="str">
        <f>'0'!$A$4</f>
        <v>………………..</v>
      </c>
      <c r="B273" s="37">
        <f>'0'!$A$2</f>
        <v>46112</v>
      </c>
      <c r="C273" s="37" t="s">
        <v>1243</v>
      </c>
      <c r="D273" s="119" t="str">
        <f>IF(G273="","",VLOOKUP(G273,номенклатури!R:T,2,0))</f>
        <v/>
      </c>
      <c r="E273" s="365" t="str">
        <f>IF(G273="","",VLOOKUP(G273,номенклатури!R:T,3,0))</f>
        <v/>
      </c>
      <c r="F273" s="159" t="str">
        <f>IF(G273="","",IF(ISERROR(VLOOKUP(G273,номенклатури!V:V,1,0)),E273*H273,E273*I273))</f>
        <v/>
      </c>
      <c r="G273" s="14"/>
      <c r="H273" s="15"/>
      <c r="I273" s="15"/>
      <c r="J273" s="15"/>
      <c r="K273" s="15"/>
      <c r="L273" s="217"/>
      <c r="M273" s="22"/>
      <c r="N273" s="119" t="str">
        <f>IF(G273="","",VLOOKUP(G273,номенклатури!R:U,4,0))</f>
        <v/>
      </c>
      <c r="O273" s="119" t="str">
        <f>IF(M273="","",VLOOKUP(M273,'14'!D:D,1,0))</f>
        <v/>
      </c>
    </row>
    <row r="274" spans="1:15" ht="12.75" customHeight="1" x14ac:dyDescent="0.2">
      <c r="A274" s="36" t="str">
        <f>'0'!$A$4</f>
        <v>………………..</v>
      </c>
      <c r="B274" s="37">
        <f>'0'!$A$2</f>
        <v>46112</v>
      </c>
      <c r="C274" s="37" t="s">
        <v>1243</v>
      </c>
      <c r="D274" s="119" t="str">
        <f>IF(G274="","",VLOOKUP(G274,номенклатури!R:T,2,0))</f>
        <v/>
      </c>
      <c r="E274" s="365" t="str">
        <f>IF(G274="","",VLOOKUP(G274,номенклатури!R:T,3,0))</f>
        <v/>
      </c>
      <c r="F274" s="159" t="str">
        <f>IF(G274="","",IF(ISERROR(VLOOKUP(G274,номенклатури!V:V,1,0)),E274*H274,E274*I274))</f>
        <v/>
      </c>
      <c r="G274" s="14"/>
      <c r="H274" s="15"/>
      <c r="I274" s="15"/>
      <c r="J274" s="15"/>
      <c r="K274" s="15"/>
      <c r="L274" s="217"/>
      <c r="M274" s="22"/>
      <c r="N274" s="119" t="str">
        <f>IF(G274="","",VLOOKUP(G274,номенклатури!R:U,4,0))</f>
        <v/>
      </c>
      <c r="O274" s="119" t="str">
        <f>IF(M274="","",VLOOKUP(M274,'14'!D:D,1,0))</f>
        <v/>
      </c>
    </row>
    <row r="275" spans="1:15" ht="12.75" customHeight="1" x14ac:dyDescent="0.2">
      <c r="A275" s="36" t="str">
        <f>'0'!$A$4</f>
        <v>………………..</v>
      </c>
      <c r="B275" s="37">
        <f>'0'!$A$2</f>
        <v>46112</v>
      </c>
      <c r="C275" s="37" t="s">
        <v>1243</v>
      </c>
      <c r="D275" s="119" t="str">
        <f>IF(G275="","",VLOOKUP(G275,номенклатури!R:T,2,0))</f>
        <v/>
      </c>
      <c r="E275" s="365" t="str">
        <f>IF(G275="","",VLOOKUP(G275,номенклатури!R:T,3,0))</f>
        <v/>
      </c>
      <c r="F275" s="159" t="str">
        <f>IF(G275="","",IF(ISERROR(VLOOKUP(G275,номенклатури!V:V,1,0)),E275*H275,E275*I275))</f>
        <v/>
      </c>
      <c r="G275" s="14"/>
      <c r="H275" s="15"/>
      <c r="I275" s="15"/>
      <c r="J275" s="15"/>
      <c r="K275" s="15"/>
      <c r="L275" s="217"/>
      <c r="M275" s="22"/>
      <c r="N275" s="119" t="str">
        <f>IF(G275="","",VLOOKUP(G275,номенклатури!R:U,4,0))</f>
        <v/>
      </c>
      <c r="O275" s="119" t="str">
        <f>IF(M275="","",VLOOKUP(M275,'14'!D:D,1,0))</f>
        <v/>
      </c>
    </row>
    <row r="276" spans="1:15" ht="12.75" customHeight="1" x14ac:dyDescent="0.2">
      <c r="A276" s="36" t="str">
        <f>'0'!$A$4</f>
        <v>………………..</v>
      </c>
      <c r="B276" s="37">
        <f>'0'!$A$2</f>
        <v>46112</v>
      </c>
      <c r="C276" s="37" t="s">
        <v>1243</v>
      </c>
      <c r="D276" s="119" t="str">
        <f>IF(G276="","",VLOOKUP(G276,номенклатури!R:T,2,0))</f>
        <v/>
      </c>
      <c r="E276" s="365" t="str">
        <f>IF(G276="","",VLOOKUP(G276,номенклатури!R:T,3,0))</f>
        <v/>
      </c>
      <c r="F276" s="159" t="str">
        <f>IF(G276="","",IF(ISERROR(VLOOKUP(G276,номенклатури!V:V,1,0)),E276*H276,E276*I276))</f>
        <v/>
      </c>
      <c r="G276" s="14"/>
      <c r="H276" s="15"/>
      <c r="I276" s="15"/>
      <c r="J276" s="15"/>
      <c r="K276" s="15"/>
      <c r="L276" s="217"/>
      <c r="M276" s="22"/>
      <c r="N276" s="119" t="str">
        <f>IF(G276="","",VLOOKUP(G276,номенклатури!R:U,4,0))</f>
        <v/>
      </c>
      <c r="O276" s="119" t="str">
        <f>IF(M276="","",VLOOKUP(M276,'14'!D:D,1,0))</f>
        <v/>
      </c>
    </row>
    <row r="277" spans="1:15" ht="12.75" customHeight="1" x14ac:dyDescent="0.2">
      <c r="A277" s="36" t="str">
        <f>'0'!$A$4</f>
        <v>………………..</v>
      </c>
      <c r="B277" s="37">
        <f>'0'!$A$2</f>
        <v>46112</v>
      </c>
      <c r="C277" s="37" t="s">
        <v>1243</v>
      </c>
      <c r="D277" s="119" t="str">
        <f>IF(G277="","",VLOOKUP(G277,номенклатури!R:T,2,0))</f>
        <v/>
      </c>
      <c r="E277" s="365" t="str">
        <f>IF(G277="","",VLOOKUP(G277,номенклатури!R:T,3,0))</f>
        <v/>
      </c>
      <c r="F277" s="159" t="str">
        <f>IF(G277="","",IF(ISERROR(VLOOKUP(G277,номенклатури!V:V,1,0)),E277*H277,E277*I277))</f>
        <v/>
      </c>
      <c r="G277" s="14"/>
      <c r="H277" s="15"/>
      <c r="I277" s="15"/>
      <c r="J277" s="15"/>
      <c r="K277" s="15"/>
      <c r="L277" s="217"/>
      <c r="M277" s="22"/>
      <c r="N277" s="119" t="str">
        <f>IF(G277="","",VLOOKUP(G277,номенклатури!R:U,4,0))</f>
        <v/>
      </c>
      <c r="O277" s="119" t="str">
        <f>IF(M277="","",VLOOKUP(M277,'14'!D:D,1,0))</f>
        <v/>
      </c>
    </row>
    <row r="278" spans="1:15" ht="12.75" customHeight="1" x14ac:dyDescent="0.2">
      <c r="A278" s="36" t="str">
        <f>'0'!$A$4</f>
        <v>………………..</v>
      </c>
      <c r="B278" s="37">
        <f>'0'!$A$2</f>
        <v>46112</v>
      </c>
      <c r="C278" s="37" t="s">
        <v>1243</v>
      </c>
      <c r="D278" s="119" t="str">
        <f>IF(G278="","",VLOOKUP(G278,номенклатури!R:T,2,0))</f>
        <v/>
      </c>
      <c r="E278" s="365" t="str">
        <f>IF(G278="","",VLOOKUP(G278,номенклатури!R:T,3,0))</f>
        <v/>
      </c>
      <c r="F278" s="159" t="str">
        <f>IF(G278="","",IF(ISERROR(VLOOKUP(G278,номенклатури!V:V,1,0)),E278*H278,E278*I278))</f>
        <v/>
      </c>
      <c r="G278" s="14"/>
      <c r="H278" s="15"/>
      <c r="I278" s="15"/>
      <c r="J278" s="15"/>
      <c r="K278" s="15"/>
      <c r="L278" s="217"/>
      <c r="M278" s="22"/>
      <c r="N278" s="119" t="str">
        <f>IF(G278="","",VLOOKUP(G278,номенклатури!R:U,4,0))</f>
        <v/>
      </c>
      <c r="O278" s="119" t="str">
        <f>IF(M278="","",VLOOKUP(M278,'14'!D:D,1,0))</f>
        <v/>
      </c>
    </row>
    <row r="279" spans="1:15" ht="12.75" customHeight="1" x14ac:dyDescent="0.2">
      <c r="A279" s="36" t="str">
        <f>'0'!$A$4</f>
        <v>………………..</v>
      </c>
      <c r="B279" s="37">
        <f>'0'!$A$2</f>
        <v>46112</v>
      </c>
      <c r="C279" s="37" t="s">
        <v>1243</v>
      </c>
      <c r="D279" s="119" t="str">
        <f>IF(G279="","",VLOOKUP(G279,номенклатури!R:T,2,0))</f>
        <v/>
      </c>
      <c r="E279" s="365" t="str">
        <f>IF(G279="","",VLOOKUP(G279,номенклатури!R:T,3,0))</f>
        <v/>
      </c>
      <c r="F279" s="159" t="str">
        <f>IF(G279="","",IF(ISERROR(VLOOKUP(G279,номенклатури!V:V,1,0)),E279*H279,E279*I279))</f>
        <v/>
      </c>
      <c r="G279" s="14"/>
      <c r="H279" s="15"/>
      <c r="I279" s="15"/>
      <c r="J279" s="15"/>
      <c r="K279" s="15"/>
      <c r="L279" s="217"/>
      <c r="M279" s="22"/>
      <c r="N279" s="119" t="str">
        <f>IF(G279="","",VLOOKUP(G279,номенклатури!R:U,4,0))</f>
        <v/>
      </c>
      <c r="O279" s="119" t="str">
        <f>IF(M279="","",VLOOKUP(M279,'14'!D:D,1,0))</f>
        <v/>
      </c>
    </row>
    <row r="280" spans="1:15" ht="12.75" customHeight="1" x14ac:dyDescent="0.2">
      <c r="A280" s="36" t="str">
        <f>'0'!$A$4</f>
        <v>………………..</v>
      </c>
      <c r="B280" s="37">
        <f>'0'!$A$2</f>
        <v>46112</v>
      </c>
      <c r="C280" s="37" t="s">
        <v>1243</v>
      </c>
      <c r="D280" s="119" t="str">
        <f>IF(G280="","",VLOOKUP(G280,номенклатури!R:T,2,0))</f>
        <v/>
      </c>
      <c r="E280" s="365" t="str">
        <f>IF(G280="","",VLOOKUP(G280,номенклатури!R:T,3,0))</f>
        <v/>
      </c>
      <c r="F280" s="159" t="str">
        <f>IF(G280="","",IF(ISERROR(VLOOKUP(G280,номенклатури!V:V,1,0)),E280*H280,E280*I280))</f>
        <v/>
      </c>
      <c r="G280" s="14"/>
      <c r="H280" s="15"/>
      <c r="I280" s="15"/>
      <c r="J280" s="15"/>
      <c r="K280" s="15"/>
      <c r="L280" s="217"/>
      <c r="M280" s="22"/>
      <c r="N280" s="119" t="str">
        <f>IF(G280="","",VLOOKUP(G280,номенклатури!R:U,4,0))</f>
        <v/>
      </c>
      <c r="O280" s="119" t="str">
        <f>IF(M280="","",VLOOKUP(M280,'14'!D:D,1,0))</f>
        <v/>
      </c>
    </row>
    <row r="281" spans="1:15" ht="12.75" customHeight="1" x14ac:dyDescent="0.2">
      <c r="A281" s="36" t="str">
        <f>'0'!$A$4</f>
        <v>………………..</v>
      </c>
      <c r="B281" s="37">
        <f>'0'!$A$2</f>
        <v>46112</v>
      </c>
      <c r="C281" s="37" t="s">
        <v>1243</v>
      </c>
      <c r="D281" s="119" t="str">
        <f>IF(G281="","",VLOOKUP(G281,номенклатури!R:T,2,0))</f>
        <v/>
      </c>
      <c r="E281" s="365" t="str">
        <f>IF(G281="","",VLOOKUP(G281,номенклатури!R:T,3,0))</f>
        <v/>
      </c>
      <c r="F281" s="159" t="str">
        <f>IF(G281="","",IF(ISERROR(VLOOKUP(G281,номенклатури!V:V,1,0)),E281*H281,E281*I281))</f>
        <v/>
      </c>
      <c r="G281" s="14"/>
      <c r="H281" s="15"/>
      <c r="I281" s="15"/>
      <c r="J281" s="15"/>
      <c r="K281" s="15"/>
      <c r="L281" s="217"/>
      <c r="M281" s="22"/>
      <c r="N281" s="119" t="str">
        <f>IF(G281="","",VLOOKUP(G281,номенклатури!R:U,4,0))</f>
        <v/>
      </c>
      <c r="O281" s="119" t="str">
        <f>IF(M281="","",VLOOKUP(M281,'14'!D:D,1,0))</f>
        <v/>
      </c>
    </row>
    <row r="282" spans="1:15" ht="12.75" customHeight="1" x14ac:dyDescent="0.2">
      <c r="A282" s="36" t="str">
        <f>'0'!$A$4</f>
        <v>………………..</v>
      </c>
      <c r="B282" s="37">
        <f>'0'!$A$2</f>
        <v>46112</v>
      </c>
      <c r="C282" s="37" t="s">
        <v>1243</v>
      </c>
      <c r="D282" s="119" t="str">
        <f>IF(G282="","",VLOOKUP(G282,номенклатури!R:T,2,0))</f>
        <v/>
      </c>
      <c r="E282" s="365" t="str">
        <f>IF(G282="","",VLOOKUP(G282,номенклатури!R:T,3,0))</f>
        <v/>
      </c>
      <c r="F282" s="159" t="str">
        <f>IF(G282="","",IF(ISERROR(VLOOKUP(G282,номенклатури!V:V,1,0)),E282*H282,E282*I282))</f>
        <v/>
      </c>
      <c r="G282" s="14"/>
      <c r="H282" s="15"/>
      <c r="I282" s="15"/>
      <c r="J282" s="15"/>
      <c r="K282" s="15"/>
      <c r="L282" s="217"/>
      <c r="M282" s="22"/>
      <c r="N282" s="119" t="str">
        <f>IF(G282="","",VLOOKUP(G282,номенклатури!R:U,4,0))</f>
        <v/>
      </c>
      <c r="O282" s="119" t="str">
        <f>IF(M282="","",VLOOKUP(M282,'14'!D:D,1,0))</f>
        <v/>
      </c>
    </row>
    <row r="283" spans="1:15" ht="12.75" customHeight="1" x14ac:dyDescent="0.2">
      <c r="A283" s="36" t="str">
        <f>'0'!$A$4</f>
        <v>………………..</v>
      </c>
      <c r="B283" s="37">
        <f>'0'!$A$2</f>
        <v>46112</v>
      </c>
      <c r="C283" s="37" t="s">
        <v>1243</v>
      </c>
      <c r="D283" s="119" t="str">
        <f>IF(G283="","",VLOOKUP(G283,номенклатури!R:T,2,0))</f>
        <v/>
      </c>
      <c r="E283" s="365" t="str">
        <f>IF(G283="","",VLOOKUP(G283,номенклатури!R:T,3,0))</f>
        <v/>
      </c>
      <c r="F283" s="159" t="str">
        <f>IF(G283="","",IF(ISERROR(VLOOKUP(G283,номенклатури!V:V,1,0)),E283*H283,E283*I283))</f>
        <v/>
      </c>
      <c r="G283" s="14"/>
      <c r="H283" s="15"/>
      <c r="I283" s="15"/>
      <c r="J283" s="15"/>
      <c r="K283" s="15"/>
      <c r="L283" s="217"/>
      <c r="M283" s="22"/>
      <c r="N283" s="119" t="str">
        <f>IF(G283="","",VLOOKUP(G283,номенклатури!R:U,4,0))</f>
        <v/>
      </c>
      <c r="O283" s="119" t="str">
        <f>IF(M283="","",VLOOKUP(M283,'14'!D:D,1,0))</f>
        <v/>
      </c>
    </row>
    <row r="284" spans="1:15" ht="12.75" customHeight="1" x14ac:dyDescent="0.2">
      <c r="A284" s="36" t="str">
        <f>'0'!$A$4</f>
        <v>………………..</v>
      </c>
      <c r="B284" s="37">
        <f>'0'!$A$2</f>
        <v>46112</v>
      </c>
      <c r="C284" s="37" t="s">
        <v>1243</v>
      </c>
      <c r="D284" s="119" t="str">
        <f>IF(G284="","",VLOOKUP(G284,номенклатури!R:T,2,0))</f>
        <v/>
      </c>
      <c r="E284" s="365" t="str">
        <f>IF(G284="","",VLOOKUP(G284,номенклатури!R:T,3,0))</f>
        <v/>
      </c>
      <c r="F284" s="159" t="str">
        <f>IF(G284="","",IF(ISERROR(VLOOKUP(G284,номенклатури!V:V,1,0)),E284*H284,E284*I284))</f>
        <v/>
      </c>
      <c r="G284" s="14"/>
      <c r="H284" s="15"/>
      <c r="I284" s="15"/>
      <c r="J284" s="15"/>
      <c r="K284" s="15"/>
      <c r="L284" s="217"/>
      <c r="M284" s="22"/>
      <c r="N284" s="119" t="str">
        <f>IF(G284="","",VLOOKUP(G284,номенклатури!R:U,4,0))</f>
        <v/>
      </c>
      <c r="O284" s="119" t="str">
        <f>IF(M284="","",VLOOKUP(M284,'14'!D:D,1,0))</f>
        <v/>
      </c>
    </row>
    <row r="285" spans="1:15" ht="12.75" customHeight="1" x14ac:dyDescent="0.2">
      <c r="A285" s="36" t="str">
        <f>'0'!$A$4</f>
        <v>………………..</v>
      </c>
      <c r="B285" s="37">
        <f>'0'!$A$2</f>
        <v>46112</v>
      </c>
      <c r="C285" s="37" t="s">
        <v>1243</v>
      </c>
      <c r="D285" s="119" t="str">
        <f>IF(G285="","",VLOOKUP(G285,номенклатури!R:T,2,0))</f>
        <v/>
      </c>
      <c r="E285" s="365" t="str">
        <f>IF(G285="","",VLOOKUP(G285,номенклатури!R:T,3,0))</f>
        <v/>
      </c>
      <c r="F285" s="159" t="str">
        <f>IF(G285="","",IF(ISERROR(VLOOKUP(G285,номенклатури!V:V,1,0)),E285*H285,E285*I285))</f>
        <v/>
      </c>
      <c r="G285" s="14"/>
      <c r="H285" s="15"/>
      <c r="I285" s="15"/>
      <c r="J285" s="15"/>
      <c r="K285" s="15"/>
      <c r="L285" s="217"/>
      <c r="M285" s="22"/>
      <c r="N285" s="119" t="str">
        <f>IF(G285="","",VLOOKUP(G285,номенклатури!R:U,4,0))</f>
        <v/>
      </c>
      <c r="O285" s="119" t="str">
        <f>IF(M285="","",VLOOKUP(M285,'14'!D:D,1,0))</f>
        <v/>
      </c>
    </row>
    <row r="286" spans="1:15" ht="12.75" customHeight="1" x14ac:dyDescent="0.2">
      <c r="A286" s="36" t="str">
        <f>'0'!$A$4</f>
        <v>………………..</v>
      </c>
      <c r="B286" s="37">
        <f>'0'!$A$2</f>
        <v>46112</v>
      </c>
      <c r="C286" s="37" t="s">
        <v>1243</v>
      </c>
      <c r="D286" s="119" t="str">
        <f>IF(G286="","",VLOOKUP(G286,номенклатури!R:T,2,0))</f>
        <v/>
      </c>
      <c r="E286" s="365" t="str">
        <f>IF(G286="","",VLOOKUP(G286,номенклатури!R:T,3,0))</f>
        <v/>
      </c>
      <c r="F286" s="159" t="str">
        <f>IF(G286="","",IF(ISERROR(VLOOKUP(G286,номенклатури!V:V,1,0)),E286*H286,E286*I286))</f>
        <v/>
      </c>
      <c r="G286" s="14"/>
      <c r="H286" s="15"/>
      <c r="I286" s="15"/>
      <c r="J286" s="15"/>
      <c r="K286" s="15"/>
      <c r="L286" s="217"/>
      <c r="M286" s="22"/>
      <c r="N286" s="119" t="str">
        <f>IF(G286="","",VLOOKUP(G286,номенклатури!R:U,4,0))</f>
        <v/>
      </c>
      <c r="O286" s="119" t="str">
        <f>IF(M286="","",VLOOKUP(M286,'14'!D:D,1,0))</f>
        <v/>
      </c>
    </row>
    <row r="287" spans="1:15" ht="12.75" customHeight="1" x14ac:dyDescent="0.2">
      <c r="A287" s="36" t="str">
        <f>'0'!$A$4</f>
        <v>………………..</v>
      </c>
      <c r="B287" s="37">
        <f>'0'!$A$2</f>
        <v>46112</v>
      </c>
      <c r="C287" s="37" t="s">
        <v>1243</v>
      </c>
      <c r="D287" s="119" t="str">
        <f>IF(G287="","",VLOOKUP(G287,номенклатури!R:T,2,0))</f>
        <v/>
      </c>
      <c r="E287" s="365" t="str">
        <f>IF(G287="","",VLOOKUP(G287,номенклатури!R:T,3,0))</f>
        <v/>
      </c>
      <c r="F287" s="159" t="str">
        <f>IF(G287="","",IF(ISERROR(VLOOKUP(G287,номенклатури!V:V,1,0)),E287*H287,E287*I287))</f>
        <v/>
      </c>
      <c r="G287" s="14"/>
      <c r="H287" s="15"/>
      <c r="I287" s="15"/>
      <c r="J287" s="15"/>
      <c r="K287" s="15"/>
      <c r="L287" s="217"/>
      <c r="M287" s="22"/>
      <c r="N287" s="119" t="str">
        <f>IF(G287="","",VLOOKUP(G287,номенклатури!R:U,4,0))</f>
        <v/>
      </c>
      <c r="O287" s="119" t="str">
        <f>IF(M287="","",VLOOKUP(M287,'14'!D:D,1,0))</f>
        <v/>
      </c>
    </row>
    <row r="288" spans="1:15" ht="12.75" customHeight="1" x14ac:dyDescent="0.2">
      <c r="A288" s="36" t="str">
        <f>'0'!$A$4</f>
        <v>………………..</v>
      </c>
      <c r="B288" s="37">
        <f>'0'!$A$2</f>
        <v>46112</v>
      </c>
      <c r="C288" s="37" t="s">
        <v>1243</v>
      </c>
      <c r="D288" s="119" t="str">
        <f>IF(G288="","",VLOOKUP(G288,номенклатури!R:T,2,0))</f>
        <v/>
      </c>
      <c r="E288" s="365" t="str">
        <f>IF(G288="","",VLOOKUP(G288,номенклатури!R:T,3,0))</f>
        <v/>
      </c>
      <c r="F288" s="159" t="str">
        <f>IF(G288="","",IF(ISERROR(VLOOKUP(G288,номенклатури!V:V,1,0)),E288*H288,E288*I288))</f>
        <v/>
      </c>
      <c r="G288" s="14"/>
      <c r="H288" s="15"/>
      <c r="I288" s="15"/>
      <c r="J288" s="15"/>
      <c r="K288" s="15"/>
      <c r="L288" s="217"/>
      <c r="M288" s="22"/>
      <c r="N288" s="119" t="str">
        <f>IF(G288="","",VLOOKUP(G288,номенклатури!R:U,4,0))</f>
        <v/>
      </c>
      <c r="O288" s="119" t="str">
        <f>IF(M288="","",VLOOKUP(M288,'14'!D:D,1,0))</f>
        <v/>
      </c>
    </row>
    <row r="289" spans="1:15" ht="12.75" customHeight="1" x14ac:dyDescent="0.2">
      <c r="A289" s="36" t="str">
        <f>'0'!$A$4</f>
        <v>………………..</v>
      </c>
      <c r="B289" s="37">
        <f>'0'!$A$2</f>
        <v>46112</v>
      </c>
      <c r="C289" s="37" t="s">
        <v>1243</v>
      </c>
      <c r="D289" s="119" t="str">
        <f>IF(G289="","",VLOOKUP(G289,номенклатури!R:T,2,0))</f>
        <v/>
      </c>
      <c r="E289" s="365" t="str">
        <f>IF(G289="","",VLOOKUP(G289,номенклатури!R:T,3,0))</f>
        <v/>
      </c>
      <c r="F289" s="159" t="str">
        <f>IF(G289="","",IF(ISERROR(VLOOKUP(G289,номенклатури!V:V,1,0)),E289*H289,E289*I289))</f>
        <v/>
      </c>
      <c r="G289" s="14"/>
      <c r="H289" s="15"/>
      <c r="I289" s="15"/>
      <c r="J289" s="15"/>
      <c r="K289" s="15"/>
      <c r="L289" s="217"/>
      <c r="M289" s="22"/>
      <c r="N289" s="119" t="str">
        <f>IF(G289="","",VLOOKUP(G289,номенклатури!R:U,4,0))</f>
        <v/>
      </c>
      <c r="O289" s="119" t="str">
        <f>IF(M289="","",VLOOKUP(M289,'14'!D:D,1,0))</f>
        <v/>
      </c>
    </row>
    <row r="290" spans="1:15" ht="12.75" customHeight="1" x14ac:dyDescent="0.2">
      <c r="A290" s="36" t="str">
        <f>'0'!$A$4</f>
        <v>………………..</v>
      </c>
      <c r="B290" s="37">
        <f>'0'!$A$2</f>
        <v>46112</v>
      </c>
      <c r="C290" s="37" t="s">
        <v>1243</v>
      </c>
      <c r="D290" s="119" t="str">
        <f>IF(G290="","",VLOOKUP(G290,номенклатури!R:T,2,0))</f>
        <v/>
      </c>
      <c r="E290" s="365" t="str">
        <f>IF(G290="","",VLOOKUP(G290,номенклатури!R:T,3,0))</f>
        <v/>
      </c>
      <c r="F290" s="159" t="str">
        <f>IF(G290="","",IF(ISERROR(VLOOKUP(G290,номенклатури!V:V,1,0)),E290*H290,E290*I290))</f>
        <v/>
      </c>
      <c r="G290" s="14"/>
      <c r="H290" s="15"/>
      <c r="I290" s="15"/>
      <c r="J290" s="15"/>
      <c r="K290" s="15"/>
      <c r="L290" s="217"/>
      <c r="M290" s="22"/>
      <c r="N290" s="119" t="str">
        <f>IF(G290="","",VLOOKUP(G290,номенклатури!R:U,4,0))</f>
        <v/>
      </c>
      <c r="O290" s="119" t="str">
        <f>IF(M290="","",VLOOKUP(M290,'14'!D:D,1,0))</f>
        <v/>
      </c>
    </row>
    <row r="291" spans="1:15" ht="12.75" customHeight="1" x14ac:dyDescent="0.2">
      <c r="A291" s="36" t="str">
        <f>'0'!$A$4</f>
        <v>………………..</v>
      </c>
      <c r="B291" s="37">
        <f>'0'!$A$2</f>
        <v>46112</v>
      </c>
      <c r="C291" s="37" t="s">
        <v>1243</v>
      </c>
      <c r="D291" s="119" t="str">
        <f>IF(G291="","",VLOOKUP(G291,номенклатури!R:T,2,0))</f>
        <v/>
      </c>
      <c r="E291" s="365" t="str">
        <f>IF(G291="","",VLOOKUP(G291,номенклатури!R:T,3,0))</f>
        <v/>
      </c>
      <c r="F291" s="159" t="str">
        <f>IF(G291="","",IF(ISERROR(VLOOKUP(G291,номенклатури!V:V,1,0)),E291*H291,E291*I291))</f>
        <v/>
      </c>
      <c r="G291" s="14"/>
      <c r="H291" s="15"/>
      <c r="I291" s="15"/>
      <c r="J291" s="15"/>
      <c r="K291" s="15"/>
      <c r="L291" s="217"/>
      <c r="M291" s="22"/>
      <c r="N291" s="119" t="str">
        <f>IF(G291="","",VLOOKUP(G291,номенклатури!R:U,4,0))</f>
        <v/>
      </c>
      <c r="O291" s="119" t="str">
        <f>IF(M291="","",VLOOKUP(M291,'14'!D:D,1,0))</f>
        <v/>
      </c>
    </row>
    <row r="292" spans="1:15" ht="12.75" customHeight="1" x14ac:dyDescent="0.2">
      <c r="A292" s="36" t="str">
        <f>'0'!$A$4</f>
        <v>………………..</v>
      </c>
      <c r="B292" s="37">
        <f>'0'!$A$2</f>
        <v>46112</v>
      </c>
      <c r="C292" s="37" t="s">
        <v>1243</v>
      </c>
      <c r="D292" s="119" t="str">
        <f>IF(G292="","",VLOOKUP(G292,номенклатури!R:T,2,0))</f>
        <v/>
      </c>
      <c r="E292" s="365" t="str">
        <f>IF(G292="","",VLOOKUP(G292,номенклатури!R:T,3,0))</f>
        <v/>
      </c>
      <c r="F292" s="159" t="str">
        <f>IF(G292="","",IF(ISERROR(VLOOKUP(G292,номенклатури!V:V,1,0)),E292*H292,E292*I292))</f>
        <v/>
      </c>
      <c r="G292" s="14"/>
      <c r="H292" s="15"/>
      <c r="I292" s="15"/>
      <c r="J292" s="15"/>
      <c r="K292" s="15"/>
      <c r="L292" s="217"/>
      <c r="M292" s="22"/>
      <c r="N292" s="119" t="str">
        <f>IF(G292="","",VLOOKUP(G292,номенклатури!R:U,4,0))</f>
        <v/>
      </c>
      <c r="O292" s="119" t="str">
        <f>IF(M292="","",VLOOKUP(M292,'14'!D:D,1,0))</f>
        <v/>
      </c>
    </row>
    <row r="293" spans="1:15" ht="12.75" customHeight="1" x14ac:dyDescent="0.2">
      <c r="A293" s="36" t="str">
        <f>'0'!$A$4</f>
        <v>………………..</v>
      </c>
      <c r="B293" s="37">
        <f>'0'!$A$2</f>
        <v>46112</v>
      </c>
      <c r="C293" s="37" t="s">
        <v>1243</v>
      </c>
      <c r="D293" s="119" t="str">
        <f>IF(G293="","",VLOOKUP(G293,номенклатури!R:T,2,0))</f>
        <v/>
      </c>
      <c r="E293" s="365" t="str">
        <f>IF(G293="","",VLOOKUP(G293,номенклатури!R:T,3,0))</f>
        <v/>
      </c>
      <c r="F293" s="159" t="str">
        <f>IF(G293="","",IF(ISERROR(VLOOKUP(G293,номенклатури!V:V,1,0)),E293*H293,E293*I293))</f>
        <v/>
      </c>
      <c r="G293" s="14"/>
      <c r="H293" s="15"/>
      <c r="I293" s="15"/>
      <c r="J293" s="15"/>
      <c r="K293" s="15"/>
      <c r="L293" s="217"/>
      <c r="M293" s="22"/>
      <c r="N293" s="119" t="str">
        <f>IF(G293="","",VLOOKUP(G293,номенклатури!R:U,4,0))</f>
        <v/>
      </c>
      <c r="O293" s="119" t="str">
        <f>IF(M293="","",VLOOKUP(M293,'14'!D:D,1,0))</f>
        <v/>
      </c>
    </row>
    <row r="294" spans="1:15" ht="12.75" customHeight="1" x14ac:dyDescent="0.2">
      <c r="A294" s="36" t="str">
        <f>'0'!$A$4</f>
        <v>………………..</v>
      </c>
      <c r="B294" s="37">
        <f>'0'!$A$2</f>
        <v>46112</v>
      </c>
      <c r="C294" s="37" t="s">
        <v>1243</v>
      </c>
      <c r="D294" s="119" t="str">
        <f>IF(G294="","",VLOOKUP(G294,номенклатури!R:T,2,0))</f>
        <v/>
      </c>
      <c r="E294" s="365" t="str">
        <f>IF(G294="","",VLOOKUP(G294,номенклатури!R:T,3,0))</f>
        <v/>
      </c>
      <c r="F294" s="159" t="str">
        <f>IF(G294="","",IF(ISERROR(VLOOKUP(G294,номенклатури!V:V,1,0)),E294*H294,E294*I294))</f>
        <v/>
      </c>
      <c r="G294" s="14"/>
      <c r="H294" s="15"/>
      <c r="I294" s="15"/>
      <c r="J294" s="15"/>
      <c r="K294" s="15"/>
      <c r="L294" s="217"/>
      <c r="M294" s="22"/>
      <c r="N294" s="119" t="str">
        <f>IF(G294="","",VLOOKUP(G294,номенклатури!R:U,4,0))</f>
        <v/>
      </c>
      <c r="O294" s="119" t="str">
        <f>IF(M294="","",VLOOKUP(M294,'14'!D:D,1,0))</f>
        <v/>
      </c>
    </row>
    <row r="295" spans="1:15" ht="12.75" customHeight="1" x14ac:dyDescent="0.2">
      <c r="A295" s="36" t="str">
        <f>'0'!$A$4</f>
        <v>………………..</v>
      </c>
      <c r="B295" s="37">
        <f>'0'!$A$2</f>
        <v>46112</v>
      </c>
      <c r="C295" s="37" t="s">
        <v>1243</v>
      </c>
      <c r="D295" s="119" t="str">
        <f>IF(G295="","",VLOOKUP(G295,номенклатури!R:T,2,0))</f>
        <v/>
      </c>
      <c r="E295" s="365" t="str">
        <f>IF(G295="","",VLOOKUP(G295,номенклатури!R:T,3,0))</f>
        <v/>
      </c>
      <c r="F295" s="159" t="str">
        <f>IF(G295="","",IF(ISERROR(VLOOKUP(G295,номенклатури!V:V,1,0)),E295*H295,E295*I295))</f>
        <v/>
      </c>
      <c r="G295" s="14"/>
      <c r="H295" s="15"/>
      <c r="I295" s="15"/>
      <c r="J295" s="15"/>
      <c r="K295" s="15"/>
      <c r="L295" s="217"/>
      <c r="M295" s="22"/>
      <c r="N295" s="119" t="str">
        <f>IF(G295="","",VLOOKUP(G295,номенклатури!R:U,4,0))</f>
        <v/>
      </c>
      <c r="O295" s="119" t="str">
        <f>IF(M295="","",VLOOKUP(M295,'14'!D:D,1,0))</f>
        <v/>
      </c>
    </row>
    <row r="296" spans="1:15" ht="12.75" customHeight="1" x14ac:dyDescent="0.2">
      <c r="A296" s="36" t="str">
        <f>'0'!$A$4</f>
        <v>………………..</v>
      </c>
      <c r="B296" s="37">
        <f>'0'!$A$2</f>
        <v>46112</v>
      </c>
      <c r="C296" s="37" t="s">
        <v>1243</v>
      </c>
      <c r="D296" s="119" t="str">
        <f>IF(G296="","",VLOOKUP(G296,номенклатури!R:T,2,0))</f>
        <v/>
      </c>
      <c r="E296" s="365" t="str">
        <f>IF(G296="","",VLOOKUP(G296,номенклатури!R:T,3,0))</f>
        <v/>
      </c>
      <c r="F296" s="159" t="str">
        <f>IF(G296="","",IF(ISERROR(VLOOKUP(G296,номенклатури!V:V,1,0)),E296*H296,E296*I296))</f>
        <v/>
      </c>
      <c r="G296" s="14"/>
      <c r="H296" s="15"/>
      <c r="I296" s="15"/>
      <c r="J296" s="15"/>
      <c r="K296" s="15"/>
      <c r="L296" s="217"/>
      <c r="M296" s="22"/>
      <c r="N296" s="119" t="str">
        <f>IF(G296="","",VLOOKUP(G296,номенклатури!R:U,4,0))</f>
        <v/>
      </c>
      <c r="O296" s="119" t="str">
        <f>IF(M296="","",VLOOKUP(M296,'14'!D:D,1,0))</f>
        <v/>
      </c>
    </row>
    <row r="297" spans="1:15" ht="12.75" customHeight="1" x14ac:dyDescent="0.2">
      <c r="A297" s="36" t="str">
        <f>'0'!$A$4</f>
        <v>………………..</v>
      </c>
      <c r="B297" s="37">
        <f>'0'!$A$2</f>
        <v>46112</v>
      </c>
      <c r="C297" s="37" t="s">
        <v>1243</v>
      </c>
      <c r="D297" s="119" t="str">
        <f>IF(G297="","",VLOOKUP(G297,номенклатури!R:T,2,0))</f>
        <v/>
      </c>
      <c r="E297" s="365" t="str">
        <f>IF(G297="","",VLOOKUP(G297,номенклатури!R:T,3,0))</f>
        <v/>
      </c>
      <c r="F297" s="159" t="str">
        <f>IF(G297="","",IF(ISERROR(VLOOKUP(G297,номенклатури!V:V,1,0)),E297*H297,E297*I297))</f>
        <v/>
      </c>
      <c r="G297" s="14"/>
      <c r="H297" s="15"/>
      <c r="I297" s="15"/>
      <c r="J297" s="15"/>
      <c r="K297" s="15"/>
      <c r="L297" s="217"/>
      <c r="M297" s="22"/>
      <c r="N297" s="119" t="str">
        <f>IF(G297="","",VLOOKUP(G297,номенклатури!R:U,4,0))</f>
        <v/>
      </c>
      <c r="O297" s="119" t="str">
        <f>IF(M297="","",VLOOKUP(M297,'14'!D:D,1,0))</f>
        <v/>
      </c>
    </row>
    <row r="298" spans="1:15" ht="12.75" customHeight="1" x14ac:dyDescent="0.2">
      <c r="A298" s="36" t="str">
        <f>'0'!$A$4</f>
        <v>………………..</v>
      </c>
      <c r="B298" s="37">
        <f>'0'!$A$2</f>
        <v>46112</v>
      </c>
      <c r="C298" s="37" t="s">
        <v>1243</v>
      </c>
      <c r="D298" s="119" t="str">
        <f>IF(G298="","",VLOOKUP(G298,номенклатури!R:T,2,0))</f>
        <v/>
      </c>
      <c r="E298" s="365" t="str">
        <f>IF(G298="","",VLOOKUP(G298,номенклатури!R:T,3,0))</f>
        <v/>
      </c>
      <c r="F298" s="159" t="str">
        <f>IF(G298="","",IF(ISERROR(VLOOKUP(G298,номенклатури!V:V,1,0)),E298*H298,E298*I298))</f>
        <v/>
      </c>
      <c r="G298" s="14"/>
      <c r="H298" s="15"/>
      <c r="I298" s="15"/>
      <c r="J298" s="15"/>
      <c r="K298" s="15"/>
      <c r="L298" s="217"/>
      <c r="M298" s="22"/>
      <c r="N298" s="119" t="str">
        <f>IF(G298="","",VLOOKUP(G298,номенклатури!R:U,4,0))</f>
        <v/>
      </c>
      <c r="O298" s="119" t="str">
        <f>IF(M298="","",VLOOKUP(M298,'14'!D:D,1,0))</f>
        <v/>
      </c>
    </row>
    <row r="299" spans="1:15" ht="12.75" customHeight="1" x14ac:dyDescent="0.2">
      <c r="A299" s="36" t="str">
        <f>'0'!$A$4</f>
        <v>………………..</v>
      </c>
      <c r="B299" s="37">
        <f>'0'!$A$2</f>
        <v>46112</v>
      </c>
      <c r="C299" s="37" t="s">
        <v>1243</v>
      </c>
      <c r="D299" s="119" t="str">
        <f>IF(G299="","",VLOOKUP(G299,номенклатури!R:T,2,0))</f>
        <v/>
      </c>
      <c r="E299" s="365" t="str">
        <f>IF(G299="","",VLOOKUP(G299,номенклатури!R:T,3,0))</f>
        <v/>
      </c>
      <c r="F299" s="159" t="str">
        <f>IF(G299="","",IF(ISERROR(VLOOKUP(G299,номенклатури!V:V,1,0)),E299*H299,E299*I299))</f>
        <v/>
      </c>
      <c r="G299" s="14"/>
      <c r="H299" s="15"/>
      <c r="I299" s="15"/>
      <c r="J299" s="15"/>
      <c r="K299" s="15"/>
      <c r="L299" s="217"/>
      <c r="M299" s="22"/>
      <c r="N299" s="119" t="str">
        <f>IF(G299="","",VLOOKUP(G299,номенклатури!R:U,4,0))</f>
        <v/>
      </c>
      <c r="O299" s="119" t="str">
        <f>IF(M299="","",VLOOKUP(M299,'14'!D:D,1,0))</f>
        <v/>
      </c>
    </row>
    <row r="300" spans="1:15" ht="12.75" customHeight="1" x14ac:dyDescent="0.2">
      <c r="A300" s="36" t="str">
        <f>'0'!$A$4</f>
        <v>………………..</v>
      </c>
      <c r="B300" s="37">
        <f>'0'!$A$2</f>
        <v>46112</v>
      </c>
      <c r="C300" s="37" t="s">
        <v>1243</v>
      </c>
      <c r="D300" s="119" t="str">
        <f>IF(G300="","",VLOOKUP(G300,номенклатури!R:T,2,0))</f>
        <v/>
      </c>
      <c r="E300" s="365" t="str">
        <f>IF(G300="","",VLOOKUP(G300,номенклатури!R:T,3,0))</f>
        <v/>
      </c>
      <c r="F300" s="159" t="str">
        <f>IF(G300="","",IF(ISERROR(VLOOKUP(G300,номенклатури!V:V,1,0)),E300*H300,E300*I300))</f>
        <v/>
      </c>
      <c r="G300" s="14"/>
      <c r="H300" s="15"/>
      <c r="I300" s="15"/>
      <c r="J300" s="15"/>
      <c r="K300" s="15"/>
      <c r="L300" s="217"/>
      <c r="M300" s="22"/>
      <c r="N300" s="119" t="str">
        <f>IF(G300="","",VLOOKUP(G300,номенклатури!R:U,4,0))</f>
        <v/>
      </c>
      <c r="O300" s="119" t="str">
        <f>IF(M300="","",VLOOKUP(M300,'14'!D:D,1,0))</f>
        <v/>
      </c>
    </row>
    <row r="301" spans="1:15" ht="12.75" customHeight="1" x14ac:dyDescent="0.2">
      <c r="A301" s="36" t="str">
        <f>'0'!$A$4</f>
        <v>………………..</v>
      </c>
      <c r="B301" s="37">
        <f>'0'!$A$2</f>
        <v>46112</v>
      </c>
      <c r="C301" s="37" t="s">
        <v>1243</v>
      </c>
      <c r="D301" s="119" t="str">
        <f>IF(G301="","",VLOOKUP(G301,номенклатури!R:T,2,0))</f>
        <v/>
      </c>
      <c r="E301" s="365" t="str">
        <f>IF(G301="","",VLOOKUP(G301,номенклатури!R:T,3,0))</f>
        <v/>
      </c>
      <c r="F301" s="159" t="str">
        <f>IF(G301="","",IF(ISERROR(VLOOKUP(G301,номенклатури!V:V,1,0)),E301*H301,E301*I301))</f>
        <v/>
      </c>
      <c r="G301" s="14"/>
      <c r="H301" s="15"/>
      <c r="I301" s="15"/>
      <c r="J301" s="15"/>
      <c r="K301" s="15"/>
      <c r="L301" s="217"/>
      <c r="M301" s="22"/>
      <c r="N301" s="119" t="str">
        <f>IF(G301="","",VLOOKUP(G301,номенклатури!R:U,4,0))</f>
        <v/>
      </c>
      <c r="O301" s="119" t="str">
        <f>IF(M301="","",VLOOKUP(M301,'14'!D:D,1,0))</f>
        <v/>
      </c>
    </row>
    <row r="302" spans="1:15" ht="12.75" customHeight="1" x14ac:dyDescent="0.2">
      <c r="A302" s="36" t="str">
        <f>'0'!$A$4</f>
        <v>………………..</v>
      </c>
      <c r="B302" s="37">
        <f>'0'!$A$2</f>
        <v>46112</v>
      </c>
      <c r="C302" s="37" t="s">
        <v>1243</v>
      </c>
      <c r="D302" s="119" t="str">
        <f>IF(G302="","",VLOOKUP(G302,номенклатури!R:T,2,0))</f>
        <v/>
      </c>
      <c r="E302" s="365" t="str">
        <f>IF(G302="","",VLOOKUP(G302,номенклатури!R:T,3,0))</f>
        <v/>
      </c>
      <c r="F302" s="159" t="str">
        <f>IF(G302="","",IF(ISERROR(VLOOKUP(G302,номенклатури!V:V,1,0)),E302*H302,E302*I302))</f>
        <v/>
      </c>
      <c r="G302" s="14"/>
      <c r="H302" s="15"/>
      <c r="I302" s="15"/>
      <c r="J302" s="15"/>
      <c r="K302" s="15"/>
      <c r="L302" s="217"/>
      <c r="M302" s="22"/>
      <c r="N302" s="119" t="str">
        <f>IF(G302="","",VLOOKUP(G302,номенклатури!R:U,4,0))</f>
        <v/>
      </c>
      <c r="O302" s="119" t="str">
        <f>IF(M302="","",VLOOKUP(M302,'14'!D:D,1,0))</f>
        <v/>
      </c>
    </row>
    <row r="303" spans="1:15" ht="12.75" customHeight="1" x14ac:dyDescent="0.2">
      <c r="A303" s="36" t="str">
        <f>'0'!$A$4</f>
        <v>………………..</v>
      </c>
      <c r="B303" s="37">
        <f>'0'!$A$2</f>
        <v>46112</v>
      </c>
      <c r="C303" s="37" t="s">
        <v>1243</v>
      </c>
      <c r="D303" s="119" t="str">
        <f>IF(G303="","",VLOOKUP(G303,номенклатури!R:T,2,0))</f>
        <v/>
      </c>
      <c r="E303" s="365" t="str">
        <f>IF(G303="","",VLOOKUP(G303,номенклатури!R:T,3,0))</f>
        <v/>
      </c>
      <c r="F303" s="159" t="str">
        <f>IF(G303="","",IF(ISERROR(VLOOKUP(G303,номенклатури!V:V,1,0)),E303*H303,E303*I303))</f>
        <v/>
      </c>
      <c r="G303" s="14"/>
      <c r="H303" s="15"/>
      <c r="I303" s="15"/>
      <c r="J303" s="15"/>
      <c r="K303" s="15"/>
      <c r="L303" s="217"/>
      <c r="M303" s="22"/>
      <c r="N303" s="119" t="str">
        <f>IF(G303="","",VLOOKUP(G303,номенклатури!R:U,4,0))</f>
        <v/>
      </c>
      <c r="O303" s="119" t="str">
        <f>IF(M303="","",VLOOKUP(M303,'14'!D:D,1,0))</f>
        <v/>
      </c>
    </row>
    <row r="304" spans="1:15" ht="12.75" customHeight="1" x14ac:dyDescent="0.2">
      <c r="A304" s="36" t="str">
        <f>'0'!$A$4</f>
        <v>………………..</v>
      </c>
      <c r="B304" s="37">
        <f>'0'!$A$2</f>
        <v>46112</v>
      </c>
      <c r="C304" s="37" t="s">
        <v>1243</v>
      </c>
      <c r="D304" s="119" t="str">
        <f>IF(G304="","",VLOOKUP(G304,номенклатури!R:T,2,0))</f>
        <v/>
      </c>
      <c r="E304" s="365" t="str">
        <f>IF(G304="","",VLOOKUP(G304,номенклатури!R:T,3,0))</f>
        <v/>
      </c>
      <c r="F304" s="159" t="str">
        <f>IF(G304="","",IF(ISERROR(VLOOKUP(G304,номенклатури!V:V,1,0)),E304*H304,E304*I304))</f>
        <v/>
      </c>
      <c r="G304" s="14"/>
      <c r="H304" s="15"/>
      <c r="I304" s="15"/>
      <c r="J304" s="15"/>
      <c r="K304" s="15"/>
      <c r="L304" s="217"/>
      <c r="M304" s="22"/>
      <c r="N304" s="119" t="str">
        <f>IF(G304="","",VLOOKUP(G304,номенклатури!R:U,4,0))</f>
        <v/>
      </c>
      <c r="O304" s="119" t="str">
        <f>IF(M304="","",VLOOKUP(M304,'14'!D:D,1,0))</f>
        <v/>
      </c>
    </row>
    <row r="305" spans="1:15" ht="12.75" customHeight="1" x14ac:dyDescent="0.2">
      <c r="A305" s="36" t="str">
        <f>'0'!$A$4</f>
        <v>………………..</v>
      </c>
      <c r="B305" s="37">
        <f>'0'!$A$2</f>
        <v>46112</v>
      </c>
      <c r="C305" s="37" t="s">
        <v>1243</v>
      </c>
      <c r="D305" s="119" t="str">
        <f>IF(G305="","",VLOOKUP(G305,номенклатури!R:T,2,0))</f>
        <v/>
      </c>
      <c r="E305" s="365" t="str">
        <f>IF(G305="","",VLOOKUP(G305,номенклатури!R:T,3,0))</f>
        <v/>
      </c>
      <c r="F305" s="159" t="str">
        <f>IF(G305="","",IF(ISERROR(VLOOKUP(G305,номенклатури!V:V,1,0)),E305*H305,E305*I305))</f>
        <v/>
      </c>
      <c r="G305" s="14"/>
      <c r="H305" s="15"/>
      <c r="I305" s="15"/>
      <c r="J305" s="15"/>
      <c r="K305" s="15"/>
      <c r="L305" s="217"/>
      <c r="M305" s="22"/>
      <c r="N305" s="119" t="str">
        <f>IF(G305="","",VLOOKUP(G305,номенклатури!R:U,4,0))</f>
        <v/>
      </c>
      <c r="O305" s="119" t="str">
        <f>IF(M305="","",VLOOKUP(M305,'14'!D:D,1,0))</f>
        <v/>
      </c>
    </row>
    <row r="306" spans="1:15" ht="12.75" customHeight="1" x14ac:dyDescent="0.2">
      <c r="A306" s="36" t="str">
        <f>'0'!$A$4</f>
        <v>………………..</v>
      </c>
      <c r="B306" s="37">
        <f>'0'!$A$2</f>
        <v>46112</v>
      </c>
      <c r="C306" s="37" t="s">
        <v>1243</v>
      </c>
      <c r="D306" s="119" t="str">
        <f>IF(G306="","",VLOOKUP(G306,номенклатури!R:T,2,0))</f>
        <v/>
      </c>
      <c r="E306" s="365" t="str">
        <f>IF(G306="","",VLOOKUP(G306,номенклатури!R:T,3,0))</f>
        <v/>
      </c>
      <c r="F306" s="159" t="str">
        <f>IF(G306="","",IF(ISERROR(VLOOKUP(G306,номенклатури!V:V,1,0)),E306*H306,E306*I306))</f>
        <v/>
      </c>
      <c r="G306" s="14"/>
      <c r="H306" s="15"/>
      <c r="I306" s="15"/>
      <c r="J306" s="15"/>
      <c r="K306" s="15"/>
      <c r="L306" s="217"/>
      <c r="M306" s="22"/>
      <c r="N306" s="119" t="str">
        <f>IF(G306="","",VLOOKUP(G306,номенклатури!R:U,4,0))</f>
        <v/>
      </c>
      <c r="O306" s="119" t="str">
        <f>IF(M306="","",VLOOKUP(M306,'14'!D:D,1,0))</f>
        <v/>
      </c>
    </row>
    <row r="307" spans="1:15" ht="12.75" customHeight="1" x14ac:dyDescent="0.2">
      <c r="A307" s="36" t="str">
        <f>'0'!$A$4</f>
        <v>………………..</v>
      </c>
      <c r="B307" s="37">
        <f>'0'!$A$2</f>
        <v>46112</v>
      </c>
      <c r="C307" s="37" t="s">
        <v>1243</v>
      </c>
      <c r="D307" s="119" t="str">
        <f>IF(G307="","",VLOOKUP(G307,номенклатури!R:T,2,0))</f>
        <v/>
      </c>
      <c r="E307" s="365" t="str">
        <f>IF(G307="","",VLOOKUP(G307,номенклатури!R:T,3,0))</f>
        <v/>
      </c>
      <c r="F307" s="159" t="str">
        <f>IF(G307="","",IF(ISERROR(VLOOKUP(G307,номенклатури!V:V,1,0)),E307*H307,E307*I307))</f>
        <v/>
      </c>
      <c r="G307" s="14"/>
      <c r="H307" s="15"/>
      <c r="I307" s="15"/>
      <c r="J307" s="15"/>
      <c r="K307" s="15"/>
      <c r="L307" s="217"/>
      <c r="M307" s="22"/>
      <c r="N307" s="119" t="str">
        <f>IF(G307="","",VLOOKUP(G307,номенклатури!R:U,4,0))</f>
        <v/>
      </c>
      <c r="O307" s="119" t="str">
        <f>IF(M307="","",VLOOKUP(M307,'14'!D:D,1,0))</f>
        <v/>
      </c>
    </row>
    <row r="308" spans="1:15" ht="12.75" customHeight="1" x14ac:dyDescent="0.2">
      <c r="A308" s="36" t="str">
        <f>'0'!$A$4</f>
        <v>………………..</v>
      </c>
      <c r="B308" s="37">
        <f>'0'!$A$2</f>
        <v>46112</v>
      </c>
      <c r="C308" s="37" t="s">
        <v>1243</v>
      </c>
      <c r="D308" s="119" t="str">
        <f>IF(G308="","",VLOOKUP(G308,номенклатури!R:T,2,0))</f>
        <v/>
      </c>
      <c r="E308" s="365" t="str">
        <f>IF(G308="","",VLOOKUP(G308,номенклатури!R:T,3,0))</f>
        <v/>
      </c>
      <c r="F308" s="159" t="str">
        <f>IF(G308="","",IF(ISERROR(VLOOKUP(G308,номенклатури!V:V,1,0)),E308*H308,E308*I308))</f>
        <v/>
      </c>
      <c r="G308" s="14"/>
      <c r="H308" s="15"/>
      <c r="I308" s="15"/>
      <c r="J308" s="15"/>
      <c r="K308" s="15"/>
      <c r="L308" s="217"/>
      <c r="M308" s="22"/>
      <c r="N308" s="119" t="str">
        <f>IF(G308="","",VLOOKUP(G308,номенклатури!R:U,4,0))</f>
        <v/>
      </c>
      <c r="O308" s="119" t="str">
        <f>IF(M308="","",VLOOKUP(M308,'14'!D:D,1,0))</f>
        <v/>
      </c>
    </row>
    <row r="309" spans="1:15" ht="12.75" customHeight="1" x14ac:dyDescent="0.2">
      <c r="A309" s="36" t="str">
        <f>'0'!$A$4</f>
        <v>………………..</v>
      </c>
      <c r="B309" s="37">
        <f>'0'!$A$2</f>
        <v>46112</v>
      </c>
      <c r="C309" s="37" t="s">
        <v>1243</v>
      </c>
      <c r="D309" s="119" t="str">
        <f>IF(G309="","",VLOOKUP(G309,номенклатури!R:T,2,0))</f>
        <v/>
      </c>
      <c r="E309" s="365" t="str">
        <f>IF(G309="","",VLOOKUP(G309,номенклатури!R:T,3,0))</f>
        <v/>
      </c>
      <c r="F309" s="159" t="str">
        <f>IF(G309="","",IF(ISERROR(VLOOKUP(G309,номенклатури!V:V,1,0)),E309*H309,E309*I309))</f>
        <v/>
      </c>
      <c r="G309" s="14"/>
      <c r="H309" s="15"/>
      <c r="I309" s="15"/>
      <c r="J309" s="15"/>
      <c r="K309" s="15"/>
      <c r="L309" s="217"/>
      <c r="M309" s="22"/>
      <c r="N309" s="119" t="str">
        <f>IF(G309="","",VLOOKUP(G309,номенклатури!R:U,4,0))</f>
        <v/>
      </c>
      <c r="O309" s="119" t="str">
        <f>IF(M309="","",VLOOKUP(M309,'14'!D:D,1,0))</f>
        <v/>
      </c>
    </row>
    <row r="310" spans="1:15" ht="12.75" customHeight="1" x14ac:dyDescent="0.2">
      <c r="A310" s="36" t="str">
        <f>'0'!$A$4</f>
        <v>………………..</v>
      </c>
      <c r="B310" s="37">
        <f>'0'!$A$2</f>
        <v>46112</v>
      </c>
      <c r="C310" s="37" t="s">
        <v>1243</v>
      </c>
      <c r="D310" s="119" t="str">
        <f>IF(G310="","",VLOOKUP(G310,номенклатури!R:T,2,0))</f>
        <v/>
      </c>
      <c r="E310" s="365" t="str">
        <f>IF(G310="","",VLOOKUP(G310,номенклатури!R:T,3,0))</f>
        <v/>
      </c>
      <c r="F310" s="159" t="str">
        <f>IF(G310="","",IF(ISERROR(VLOOKUP(G310,номенклатури!V:V,1,0)),E310*H310,E310*I310))</f>
        <v/>
      </c>
      <c r="G310" s="14"/>
      <c r="H310" s="15"/>
      <c r="I310" s="15"/>
      <c r="J310" s="15"/>
      <c r="K310" s="15"/>
      <c r="L310" s="217"/>
      <c r="M310" s="22"/>
      <c r="N310" s="119" t="str">
        <f>IF(G310="","",VLOOKUP(G310,номенклатури!R:U,4,0))</f>
        <v/>
      </c>
      <c r="O310" s="119" t="str">
        <f>IF(M310="","",VLOOKUP(M310,'14'!D:D,1,0))</f>
        <v/>
      </c>
    </row>
    <row r="311" spans="1:15" ht="12.75" customHeight="1" x14ac:dyDescent="0.2">
      <c r="A311" s="36" t="str">
        <f>'0'!$A$4</f>
        <v>………………..</v>
      </c>
      <c r="B311" s="37">
        <f>'0'!$A$2</f>
        <v>46112</v>
      </c>
      <c r="C311" s="37" t="s">
        <v>1243</v>
      </c>
      <c r="D311" s="119" t="str">
        <f>IF(G311="","",VLOOKUP(G311,номенклатури!R:T,2,0))</f>
        <v/>
      </c>
      <c r="E311" s="365" t="str">
        <f>IF(G311="","",VLOOKUP(G311,номенклатури!R:T,3,0))</f>
        <v/>
      </c>
      <c r="F311" s="159" t="str">
        <f>IF(G311="","",IF(ISERROR(VLOOKUP(G311,номенклатури!V:V,1,0)),E311*H311,E311*I311))</f>
        <v/>
      </c>
      <c r="G311" s="14"/>
      <c r="H311" s="15"/>
      <c r="I311" s="15"/>
      <c r="J311" s="15"/>
      <c r="K311" s="15"/>
      <c r="L311" s="217"/>
      <c r="M311" s="22"/>
      <c r="N311" s="119" t="str">
        <f>IF(G311="","",VLOOKUP(G311,номенклатури!R:U,4,0))</f>
        <v/>
      </c>
      <c r="O311" s="119" t="str">
        <f>IF(M311="","",VLOOKUP(M311,'14'!D:D,1,0))</f>
        <v/>
      </c>
    </row>
    <row r="312" spans="1:15" ht="12.75" customHeight="1" x14ac:dyDescent="0.2">
      <c r="A312" s="36" t="str">
        <f>'0'!$A$4</f>
        <v>………………..</v>
      </c>
      <c r="B312" s="37">
        <f>'0'!$A$2</f>
        <v>46112</v>
      </c>
      <c r="C312" s="37" t="s">
        <v>1243</v>
      </c>
      <c r="D312" s="119" t="str">
        <f>IF(G312="","",VLOOKUP(G312,номенклатури!R:T,2,0))</f>
        <v/>
      </c>
      <c r="E312" s="365" t="str">
        <f>IF(G312="","",VLOOKUP(G312,номенклатури!R:T,3,0))</f>
        <v/>
      </c>
      <c r="F312" s="159" t="str">
        <f>IF(G312="","",IF(ISERROR(VLOOKUP(G312,номенклатури!V:V,1,0)),E312*H312,E312*I312))</f>
        <v/>
      </c>
      <c r="G312" s="14"/>
      <c r="H312" s="15"/>
      <c r="I312" s="15"/>
      <c r="J312" s="15"/>
      <c r="K312" s="15"/>
      <c r="L312" s="217"/>
      <c r="M312" s="22"/>
      <c r="N312" s="119" t="str">
        <f>IF(G312="","",VLOOKUP(G312,номенклатури!R:U,4,0))</f>
        <v/>
      </c>
      <c r="O312" s="119" t="str">
        <f>IF(M312="","",VLOOKUP(M312,'14'!D:D,1,0))</f>
        <v/>
      </c>
    </row>
    <row r="313" spans="1:15" ht="12.75" customHeight="1" x14ac:dyDescent="0.2">
      <c r="A313" s="36" t="str">
        <f>'0'!$A$4</f>
        <v>………………..</v>
      </c>
      <c r="B313" s="37">
        <f>'0'!$A$2</f>
        <v>46112</v>
      </c>
      <c r="C313" s="37" t="s">
        <v>1243</v>
      </c>
      <c r="D313" s="119" t="str">
        <f>IF(G313="","",VLOOKUP(G313,номенклатури!R:T,2,0))</f>
        <v/>
      </c>
      <c r="E313" s="365" t="str">
        <f>IF(G313="","",VLOOKUP(G313,номенклатури!R:T,3,0))</f>
        <v/>
      </c>
      <c r="F313" s="159" t="str">
        <f>IF(G313="","",IF(ISERROR(VLOOKUP(G313,номенклатури!V:V,1,0)),E313*H313,E313*I313))</f>
        <v/>
      </c>
      <c r="G313" s="14"/>
      <c r="H313" s="15"/>
      <c r="I313" s="15"/>
      <c r="J313" s="15"/>
      <c r="K313" s="15"/>
      <c r="L313" s="217"/>
      <c r="M313" s="22"/>
      <c r="N313" s="119" t="str">
        <f>IF(G313="","",VLOOKUP(G313,номенклатури!R:U,4,0))</f>
        <v/>
      </c>
      <c r="O313" s="119" t="str">
        <f>IF(M313="","",VLOOKUP(M313,'14'!D:D,1,0))</f>
        <v/>
      </c>
    </row>
    <row r="314" spans="1:15" ht="12.75" customHeight="1" x14ac:dyDescent="0.2">
      <c r="A314" s="36" t="str">
        <f>'0'!$A$4</f>
        <v>………………..</v>
      </c>
      <c r="B314" s="37">
        <f>'0'!$A$2</f>
        <v>46112</v>
      </c>
      <c r="C314" s="37" t="s">
        <v>1243</v>
      </c>
      <c r="D314" s="119" t="str">
        <f>IF(G314="","",VLOOKUP(G314,номенклатури!R:T,2,0))</f>
        <v/>
      </c>
      <c r="E314" s="365" t="str">
        <f>IF(G314="","",VLOOKUP(G314,номенклатури!R:T,3,0))</f>
        <v/>
      </c>
      <c r="F314" s="159" t="str">
        <f>IF(G314="","",IF(ISERROR(VLOOKUP(G314,номенклатури!V:V,1,0)),E314*H314,E314*I314))</f>
        <v/>
      </c>
      <c r="G314" s="14"/>
      <c r="H314" s="15"/>
      <c r="I314" s="15"/>
      <c r="J314" s="15"/>
      <c r="K314" s="15"/>
      <c r="L314" s="217"/>
      <c r="M314" s="22"/>
      <c r="N314" s="119" t="str">
        <f>IF(G314="","",VLOOKUP(G314,номенклатури!R:U,4,0))</f>
        <v/>
      </c>
      <c r="O314" s="119" t="str">
        <f>IF(M314="","",VLOOKUP(M314,'14'!D:D,1,0))</f>
        <v/>
      </c>
    </row>
    <row r="315" spans="1:15" ht="12.75" customHeight="1" x14ac:dyDescent="0.2">
      <c r="A315" s="36" t="str">
        <f>'0'!$A$4</f>
        <v>………………..</v>
      </c>
      <c r="B315" s="37">
        <f>'0'!$A$2</f>
        <v>46112</v>
      </c>
      <c r="C315" s="37" t="s">
        <v>1243</v>
      </c>
      <c r="D315" s="119" t="str">
        <f>IF(G315="","",VLOOKUP(G315,номенклатури!R:T,2,0))</f>
        <v/>
      </c>
      <c r="E315" s="365" t="str">
        <f>IF(G315="","",VLOOKUP(G315,номенклатури!R:T,3,0))</f>
        <v/>
      </c>
      <c r="F315" s="159" t="str">
        <f>IF(G315="","",IF(ISERROR(VLOOKUP(G315,номенклатури!V:V,1,0)),E315*H315,E315*I315))</f>
        <v/>
      </c>
      <c r="G315" s="14"/>
      <c r="H315" s="15"/>
      <c r="I315" s="15"/>
      <c r="J315" s="15"/>
      <c r="K315" s="15"/>
      <c r="L315" s="217"/>
      <c r="M315" s="22"/>
      <c r="N315" s="119" t="str">
        <f>IF(G315="","",VLOOKUP(G315,номенклатури!R:U,4,0))</f>
        <v/>
      </c>
      <c r="O315" s="119" t="str">
        <f>IF(M315="","",VLOOKUP(M315,'14'!D:D,1,0))</f>
        <v/>
      </c>
    </row>
    <row r="316" spans="1:15" ht="12.75" customHeight="1" x14ac:dyDescent="0.2">
      <c r="A316" s="36" t="str">
        <f>'0'!$A$4</f>
        <v>………………..</v>
      </c>
      <c r="B316" s="37">
        <f>'0'!$A$2</f>
        <v>46112</v>
      </c>
      <c r="C316" s="37" t="s">
        <v>1243</v>
      </c>
      <c r="D316" s="119" t="str">
        <f>IF(G316="","",VLOOKUP(G316,номенклатури!R:T,2,0))</f>
        <v/>
      </c>
      <c r="E316" s="365" t="str">
        <f>IF(G316="","",VLOOKUP(G316,номенклатури!R:T,3,0))</f>
        <v/>
      </c>
      <c r="F316" s="159" t="str">
        <f>IF(G316="","",IF(ISERROR(VLOOKUP(G316,номенклатури!V:V,1,0)),E316*H316,E316*I316))</f>
        <v/>
      </c>
      <c r="G316" s="14"/>
      <c r="H316" s="15"/>
      <c r="I316" s="15"/>
      <c r="J316" s="15"/>
      <c r="K316" s="15"/>
      <c r="L316" s="217"/>
      <c r="M316" s="22"/>
      <c r="N316" s="119" t="str">
        <f>IF(G316="","",VLOOKUP(G316,номенклатури!R:U,4,0))</f>
        <v/>
      </c>
      <c r="O316" s="119" t="str">
        <f>IF(M316="","",VLOOKUP(M316,'14'!D:D,1,0))</f>
        <v/>
      </c>
    </row>
    <row r="317" spans="1:15" ht="12.75" customHeight="1" x14ac:dyDescent="0.2">
      <c r="A317" s="36" t="str">
        <f>'0'!$A$4</f>
        <v>………………..</v>
      </c>
      <c r="B317" s="37">
        <f>'0'!$A$2</f>
        <v>46112</v>
      </c>
      <c r="C317" s="37" t="s">
        <v>1243</v>
      </c>
      <c r="D317" s="119" t="str">
        <f>IF(G317="","",VLOOKUP(G317,номенклатури!R:T,2,0))</f>
        <v/>
      </c>
      <c r="E317" s="365" t="str">
        <f>IF(G317="","",VLOOKUP(G317,номенклатури!R:T,3,0))</f>
        <v/>
      </c>
      <c r="F317" s="159" t="str">
        <f>IF(G317="","",IF(ISERROR(VLOOKUP(G317,номенклатури!V:V,1,0)),E317*H317,E317*I317))</f>
        <v/>
      </c>
      <c r="G317" s="14"/>
      <c r="H317" s="15"/>
      <c r="I317" s="15"/>
      <c r="J317" s="15"/>
      <c r="K317" s="15"/>
      <c r="L317" s="217"/>
      <c r="M317" s="22"/>
      <c r="N317" s="119" t="str">
        <f>IF(G317="","",VLOOKUP(G317,номенклатури!R:U,4,0))</f>
        <v/>
      </c>
      <c r="O317" s="119" t="str">
        <f>IF(M317="","",VLOOKUP(M317,'14'!D:D,1,0))</f>
        <v/>
      </c>
    </row>
    <row r="318" spans="1:15" ht="12.75" customHeight="1" x14ac:dyDescent="0.2">
      <c r="A318" s="36" t="str">
        <f>'0'!$A$4</f>
        <v>………………..</v>
      </c>
      <c r="B318" s="37">
        <f>'0'!$A$2</f>
        <v>46112</v>
      </c>
      <c r="C318" s="37" t="s">
        <v>1243</v>
      </c>
      <c r="D318" s="119" t="str">
        <f>IF(G318="","",VLOOKUP(G318,номенклатури!R:T,2,0))</f>
        <v/>
      </c>
      <c r="E318" s="365" t="str">
        <f>IF(G318="","",VLOOKUP(G318,номенклатури!R:T,3,0))</f>
        <v/>
      </c>
      <c r="F318" s="159" t="str">
        <f>IF(G318="","",IF(ISERROR(VLOOKUP(G318,номенклатури!V:V,1,0)),E318*H318,E318*I318))</f>
        <v/>
      </c>
      <c r="G318" s="14"/>
      <c r="H318" s="15"/>
      <c r="I318" s="15"/>
      <c r="J318" s="15"/>
      <c r="K318" s="15"/>
      <c r="L318" s="217"/>
      <c r="M318" s="22"/>
      <c r="N318" s="119" t="str">
        <f>IF(G318="","",VLOOKUP(G318,номенклатури!R:U,4,0))</f>
        <v/>
      </c>
      <c r="O318" s="119" t="str">
        <f>IF(M318="","",VLOOKUP(M318,'14'!D:D,1,0))</f>
        <v/>
      </c>
    </row>
    <row r="319" spans="1:15" ht="12.75" customHeight="1" x14ac:dyDescent="0.2">
      <c r="A319" s="36" t="str">
        <f>'0'!$A$4</f>
        <v>………………..</v>
      </c>
      <c r="B319" s="37">
        <f>'0'!$A$2</f>
        <v>46112</v>
      </c>
      <c r="C319" s="37" t="s">
        <v>1243</v>
      </c>
      <c r="D319" s="119" t="str">
        <f>IF(G319="","",VLOOKUP(G319,номенклатури!R:T,2,0))</f>
        <v/>
      </c>
      <c r="E319" s="365" t="str">
        <f>IF(G319="","",VLOOKUP(G319,номенклатури!R:T,3,0))</f>
        <v/>
      </c>
      <c r="F319" s="159" t="str">
        <f>IF(G319="","",IF(ISERROR(VLOOKUP(G319,номенклатури!V:V,1,0)),E319*H319,E319*I319))</f>
        <v/>
      </c>
      <c r="G319" s="14"/>
      <c r="H319" s="15"/>
      <c r="I319" s="15"/>
      <c r="J319" s="15"/>
      <c r="K319" s="15"/>
      <c r="L319" s="217"/>
      <c r="M319" s="22"/>
      <c r="N319" s="119" t="str">
        <f>IF(G319="","",VLOOKUP(G319,номенклатури!R:U,4,0))</f>
        <v/>
      </c>
      <c r="O319" s="119" t="str">
        <f>IF(M319="","",VLOOKUP(M319,'14'!D:D,1,0))</f>
        <v/>
      </c>
    </row>
    <row r="320" spans="1:15" ht="12.75" customHeight="1" x14ac:dyDescent="0.2">
      <c r="A320" s="36" t="str">
        <f>'0'!$A$4</f>
        <v>………………..</v>
      </c>
      <c r="B320" s="37">
        <f>'0'!$A$2</f>
        <v>46112</v>
      </c>
      <c r="C320" s="37" t="s">
        <v>1243</v>
      </c>
      <c r="D320" s="119" t="str">
        <f>IF(G320="","",VLOOKUP(G320,номенклатури!R:T,2,0))</f>
        <v/>
      </c>
      <c r="E320" s="365" t="str">
        <f>IF(G320="","",VLOOKUP(G320,номенклатури!R:T,3,0))</f>
        <v/>
      </c>
      <c r="F320" s="159" t="str">
        <f>IF(G320="","",IF(ISERROR(VLOOKUP(G320,номенклатури!V:V,1,0)),E320*H320,E320*I320))</f>
        <v/>
      </c>
      <c r="G320" s="14"/>
      <c r="H320" s="15"/>
      <c r="I320" s="15"/>
      <c r="J320" s="15"/>
      <c r="K320" s="15"/>
      <c r="L320" s="217"/>
      <c r="M320" s="22"/>
      <c r="N320" s="119" t="str">
        <f>IF(G320="","",VLOOKUP(G320,номенклатури!R:U,4,0))</f>
        <v/>
      </c>
      <c r="O320" s="119" t="str">
        <f>IF(M320="","",VLOOKUP(M320,'14'!D:D,1,0))</f>
        <v/>
      </c>
    </row>
    <row r="321" spans="1:15" ht="12.75" customHeight="1" x14ac:dyDescent="0.2">
      <c r="A321" s="36" t="str">
        <f>'0'!$A$4</f>
        <v>………………..</v>
      </c>
      <c r="B321" s="37">
        <f>'0'!$A$2</f>
        <v>46112</v>
      </c>
      <c r="C321" s="37" t="s">
        <v>1243</v>
      </c>
      <c r="D321" s="119" t="str">
        <f>IF(G321="","",VLOOKUP(G321,номенклатури!R:T,2,0))</f>
        <v/>
      </c>
      <c r="E321" s="365" t="str">
        <f>IF(G321="","",VLOOKUP(G321,номенклатури!R:T,3,0))</f>
        <v/>
      </c>
      <c r="F321" s="159" t="str">
        <f>IF(G321="","",IF(ISERROR(VLOOKUP(G321,номенклатури!V:V,1,0)),E321*H321,E321*I321))</f>
        <v/>
      </c>
      <c r="G321" s="14"/>
      <c r="H321" s="15"/>
      <c r="I321" s="15"/>
      <c r="J321" s="15"/>
      <c r="K321" s="15"/>
      <c r="L321" s="217"/>
      <c r="M321" s="22"/>
      <c r="N321" s="119" t="str">
        <f>IF(G321="","",VLOOKUP(G321,номенклатури!R:U,4,0))</f>
        <v/>
      </c>
      <c r="O321" s="119" t="str">
        <f>IF(M321="","",VLOOKUP(M321,'14'!D:D,1,0))</f>
        <v/>
      </c>
    </row>
    <row r="322" spans="1:15" ht="12.75" customHeight="1" x14ac:dyDescent="0.2">
      <c r="A322" s="36" t="str">
        <f>'0'!$A$4</f>
        <v>………………..</v>
      </c>
      <c r="B322" s="37">
        <f>'0'!$A$2</f>
        <v>46112</v>
      </c>
      <c r="C322" s="37" t="s">
        <v>1243</v>
      </c>
      <c r="D322" s="119" t="str">
        <f>IF(G322="","",VLOOKUP(G322,номенклатури!R:T,2,0))</f>
        <v/>
      </c>
      <c r="E322" s="365" t="str">
        <f>IF(G322="","",VLOOKUP(G322,номенклатури!R:T,3,0))</f>
        <v/>
      </c>
      <c r="F322" s="159" t="str">
        <f>IF(G322="","",IF(ISERROR(VLOOKUP(G322,номенклатури!V:V,1,0)),E322*H322,E322*I322))</f>
        <v/>
      </c>
      <c r="G322" s="14"/>
      <c r="H322" s="15"/>
      <c r="I322" s="15"/>
      <c r="J322" s="15"/>
      <c r="K322" s="15"/>
      <c r="L322" s="217"/>
      <c r="M322" s="22"/>
      <c r="N322" s="119" t="str">
        <f>IF(G322="","",VLOOKUP(G322,номенклатури!R:U,4,0))</f>
        <v/>
      </c>
      <c r="O322" s="119" t="str">
        <f>IF(M322="","",VLOOKUP(M322,'14'!D:D,1,0))</f>
        <v/>
      </c>
    </row>
    <row r="323" spans="1:15" ht="12.75" customHeight="1" x14ac:dyDescent="0.2">
      <c r="A323" s="36" t="str">
        <f>'0'!$A$4</f>
        <v>………………..</v>
      </c>
      <c r="B323" s="37">
        <f>'0'!$A$2</f>
        <v>46112</v>
      </c>
      <c r="C323" s="37" t="s">
        <v>1243</v>
      </c>
      <c r="D323" s="119" t="str">
        <f>IF(G323="","",VLOOKUP(G323,номенклатури!R:T,2,0))</f>
        <v/>
      </c>
      <c r="E323" s="365" t="str">
        <f>IF(G323="","",VLOOKUP(G323,номенклатури!R:T,3,0))</f>
        <v/>
      </c>
      <c r="F323" s="159" t="str">
        <f>IF(G323="","",IF(ISERROR(VLOOKUP(G323,номенклатури!V:V,1,0)),E323*H323,E323*I323))</f>
        <v/>
      </c>
      <c r="G323" s="14"/>
      <c r="H323" s="15"/>
      <c r="I323" s="15"/>
      <c r="J323" s="15"/>
      <c r="K323" s="15"/>
      <c r="L323" s="217"/>
      <c r="M323" s="22"/>
      <c r="N323" s="119" t="str">
        <f>IF(G323="","",VLOOKUP(G323,номенклатури!R:U,4,0))</f>
        <v/>
      </c>
      <c r="O323" s="119" t="str">
        <f>IF(M323="","",VLOOKUP(M323,'14'!D:D,1,0))</f>
        <v/>
      </c>
    </row>
    <row r="324" spans="1:15" ht="12.75" customHeight="1" x14ac:dyDescent="0.2">
      <c r="A324" s="36" t="str">
        <f>'0'!$A$4</f>
        <v>………………..</v>
      </c>
      <c r="B324" s="37">
        <f>'0'!$A$2</f>
        <v>46112</v>
      </c>
      <c r="C324" s="37" t="s">
        <v>1243</v>
      </c>
      <c r="D324" s="119" t="str">
        <f>IF(G324="","",VLOOKUP(G324,номенклатури!R:T,2,0))</f>
        <v/>
      </c>
      <c r="E324" s="365" t="str">
        <f>IF(G324="","",VLOOKUP(G324,номенклатури!R:T,3,0))</f>
        <v/>
      </c>
      <c r="F324" s="159" t="str">
        <f>IF(G324="","",IF(ISERROR(VLOOKUP(G324,номенклатури!V:V,1,0)),E324*H324,E324*I324))</f>
        <v/>
      </c>
      <c r="G324" s="14"/>
      <c r="H324" s="15"/>
      <c r="I324" s="15"/>
      <c r="J324" s="15"/>
      <c r="K324" s="15"/>
      <c r="L324" s="217"/>
      <c r="M324" s="22"/>
      <c r="N324" s="119" t="str">
        <f>IF(G324="","",VLOOKUP(G324,номенклатури!R:U,4,0))</f>
        <v/>
      </c>
      <c r="O324" s="119" t="str">
        <f>IF(M324="","",VLOOKUP(M324,'14'!D:D,1,0))</f>
        <v/>
      </c>
    </row>
    <row r="325" spans="1:15" ht="12.75" customHeight="1" x14ac:dyDescent="0.2">
      <c r="A325" s="36" t="str">
        <f>'0'!$A$4</f>
        <v>………………..</v>
      </c>
      <c r="B325" s="37">
        <f>'0'!$A$2</f>
        <v>46112</v>
      </c>
      <c r="C325" s="37" t="s">
        <v>1243</v>
      </c>
      <c r="D325" s="119" t="str">
        <f>IF(G325="","",VLOOKUP(G325,номенклатури!R:T,2,0))</f>
        <v/>
      </c>
      <c r="E325" s="365" t="str">
        <f>IF(G325="","",VLOOKUP(G325,номенклатури!R:T,3,0))</f>
        <v/>
      </c>
      <c r="F325" s="159" t="str">
        <f>IF(G325="","",IF(ISERROR(VLOOKUP(G325,номенклатури!V:V,1,0)),E325*H325,E325*I325))</f>
        <v/>
      </c>
      <c r="G325" s="14"/>
      <c r="H325" s="15"/>
      <c r="I325" s="15"/>
      <c r="J325" s="15"/>
      <c r="K325" s="15"/>
      <c r="L325" s="217"/>
      <c r="M325" s="22"/>
      <c r="N325" s="119" t="str">
        <f>IF(G325="","",VLOOKUP(G325,номенклатури!R:U,4,0))</f>
        <v/>
      </c>
      <c r="O325" s="119" t="str">
        <f>IF(M325="","",VLOOKUP(M325,'14'!D:D,1,0))</f>
        <v/>
      </c>
    </row>
    <row r="326" spans="1:15" ht="12.75" customHeight="1" x14ac:dyDescent="0.2">
      <c r="A326" s="36" t="str">
        <f>'0'!$A$4</f>
        <v>………………..</v>
      </c>
      <c r="B326" s="37">
        <f>'0'!$A$2</f>
        <v>46112</v>
      </c>
      <c r="C326" s="37" t="s">
        <v>1243</v>
      </c>
      <c r="D326" s="119" t="str">
        <f>IF(G326="","",VLOOKUP(G326,номенклатури!R:T,2,0))</f>
        <v/>
      </c>
      <c r="E326" s="365" t="str">
        <f>IF(G326="","",VLOOKUP(G326,номенклатури!R:T,3,0))</f>
        <v/>
      </c>
      <c r="F326" s="159" t="str">
        <f>IF(G326="","",IF(ISERROR(VLOOKUP(G326,номенклатури!V:V,1,0)),E326*H326,E326*I326))</f>
        <v/>
      </c>
      <c r="G326" s="14"/>
      <c r="H326" s="15"/>
      <c r="I326" s="15"/>
      <c r="J326" s="15"/>
      <c r="K326" s="15"/>
      <c r="L326" s="217"/>
      <c r="M326" s="22"/>
      <c r="N326" s="119" t="str">
        <f>IF(G326="","",VLOOKUP(G326,номенклатури!R:U,4,0))</f>
        <v/>
      </c>
      <c r="O326" s="119" t="str">
        <f>IF(M326="","",VLOOKUP(M326,'14'!D:D,1,0))</f>
        <v/>
      </c>
    </row>
    <row r="327" spans="1:15" ht="12.75" customHeight="1" x14ac:dyDescent="0.2">
      <c r="A327" s="36" t="str">
        <f>'0'!$A$4</f>
        <v>………………..</v>
      </c>
      <c r="B327" s="37">
        <f>'0'!$A$2</f>
        <v>46112</v>
      </c>
      <c r="C327" s="37" t="s">
        <v>1243</v>
      </c>
      <c r="D327" s="119" t="str">
        <f>IF(G327="","",VLOOKUP(G327,номенклатури!R:T,2,0))</f>
        <v/>
      </c>
      <c r="E327" s="365" t="str">
        <f>IF(G327="","",VLOOKUP(G327,номенклатури!R:T,3,0))</f>
        <v/>
      </c>
      <c r="F327" s="159" t="str">
        <f>IF(G327="","",IF(ISERROR(VLOOKUP(G327,номенклатури!V:V,1,0)),E327*H327,E327*I327))</f>
        <v/>
      </c>
      <c r="G327" s="14"/>
      <c r="H327" s="15"/>
      <c r="I327" s="15"/>
      <c r="J327" s="15"/>
      <c r="K327" s="15"/>
      <c r="L327" s="217"/>
      <c r="M327" s="22"/>
      <c r="N327" s="119" t="str">
        <f>IF(G327="","",VLOOKUP(G327,номенклатури!R:U,4,0))</f>
        <v/>
      </c>
      <c r="O327" s="119" t="str">
        <f>IF(M327="","",VLOOKUP(M327,'14'!D:D,1,0))</f>
        <v/>
      </c>
    </row>
    <row r="328" spans="1:15" ht="12.75" customHeight="1" x14ac:dyDescent="0.2">
      <c r="A328" s="36" t="str">
        <f>'0'!$A$4</f>
        <v>………………..</v>
      </c>
      <c r="B328" s="37">
        <f>'0'!$A$2</f>
        <v>46112</v>
      </c>
      <c r="C328" s="37" t="s">
        <v>1243</v>
      </c>
      <c r="D328" s="119" t="str">
        <f>IF(G328="","",VLOOKUP(G328,номенклатури!R:T,2,0))</f>
        <v/>
      </c>
      <c r="E328" s="365" t="str">
        <f>IF(G328="","",VLOOKUP(G328,номенклатури!R:T,3,0))</f>
        <v/>
      </c>
      <c r="F328" s="159" t="str">
        <f>IF(G328="","",IF(ISERROR(VLOOKUP(G328,номенклатури!V:V,1,0)),E328*H328,E328*I328))</f>
        <v/>
      </c>
      <c r="G328" s="14"/>
      <c r="H328" s="15"/>
      <c r="I328" s="15"/>
      <c r="J328" s="15"/>
      <c r="K328" s="15"/>
      <c r="L328" s="217"/>
      <c r="M328" s="22"/>
      <c r="N328" s="119" t="str">
        <f>IF(G328="","",VLOOKUP(G328,номенклатури!R:U,4,0))</f>
        <v/>
      </c>
      <c r="O328" s="119" t="str">
        <f>IF(M328="","",VLOOKUP(M328,'14'!D:D,1,0))</f>
        <v/>
      </c>
    </row>
    <row r="329" spans="1:15" ht="12.75" customHeight="1" x14ac:dyDescent="0.2">
      <c r="A329" s="36" t="str">
        <f>'0'!$A$4</f>
        <v>………………..</v>
      </c>
      <c r="B329" s="37">
        <f>'0'!$A$2</f>
        <v>46112</v>
      </c>
      <c r="C329" s="37" t="s">
        <v>1243</v>
      </c>
      <c r="D329" s="119" t="str">
        <f>IF(G329="","",VLOOKUP(G329,номенклатури!R:T,2,0))</f>
        <v/>
      </c>
      <c r="E329" s="365" t="str">
        <f>IF(G329="","",VLOOKUP(G329,номенклатури!R:T,3,0))</f>
        <v/>
      </c>
      <c r="F329" s="159" t="str">
        <f>IF(G329="","",IF(ISERROR(VLOOKUP(G329,номенклатури!V:V,1,0)),E329*H329,E329*I329))</f>
        <v/>
      </c>
      <c r="G329" s="14"/>
      <c r="H329" s="15"/>
      <c r="I329" s="15"/>
      <c r="J329" s="15"/>
      <c r="K329" s="15"/>
      <c r="L329" s="217"/>
      <c r="M329" s="22"/>
      <c r="N329" s="119" t="str">
        <f>IF(G329="","",VLOOKUP(G329,номенклатури!R:U,4,0))</f>
        <v/>
      </c>
      <c r="O329" s="119" t="str">
        <f>IF(M329="","",VLOOKUP(M329,'14'!D:D,1,0))</f>
        <v/>
      </c>
    </row>
    <row r="330" spans="1:15" ht="12.75" customHeight="1" x14ac:dyDescent="0.2">
      <c r="A330" s="36" t="str">
        <f>'0'!$A$4</f>
        <v>………………..</v>
      </c>
      <c r="B330" s="37">
        <f>'0'!$A$2</f>
        <v>46112</v>
      </c>
      <c r="C330" s="37" t="s">
        <v>1243</v>
      </c>
      <c r="D330" s="119" t="str">
        <f>IF(G330="","",VLOOKUP(G330,номенклатури!R:T,2,0))</f>
        <v/>
      </c>
      <c r="E330" s="365" t="str">
        <f>IF(G330="","",VLOOKUP(G330,номенклатури!R:T,3,0))</f>
        <v/>
      </c>
      <c r="F330" s="159" t="str">
        <f>IF(G330="","",IF(ISERROR(VLOOKUP(G330,номенклатури!V:V,1,0)),E330*H330,E330*I330))</f>
        <v/>
      </c>
      <c r="G330" s="14"/>
      <c r="H330" s="15"/>
      <c r="I330" s="15"/>
      <c r="J330" s="15"/>
      <c r="K330" s="15"/>
      <c r="L330" s="217"/>
      <c r="M330" s="22"/>
      <c r="N330" s="119" t="str">
        <f>IF(G330="","",VLOOKUP(G330,номенклатури!R:U,4,0))</f>
        <v/>
      </c>
      <c r="O330" s="119" t="str">
        <f>IF(M330="","",VLOOKUP(M330,'14'!D:D,1,0))</f>
        <v/>
      </c>
    </row>
    <row r="331" spans="1:15" ht="12.75" customHeight="1" x14ac:dyDescent="0.2">
      <c r="A331" s="36" t="str">
        <f>'0'!$A$4</f>
        <v>………………..</v>
      </c>
      <c r="B331" s="37">
        <f>'0'!$A$2</f>
        <v>46112</v>
      </c>
      <c r="C331" s="37" t="s">
        <v>1243</v>
      </c>
      <c r="D331" s="119" t="str">
        <f>IF(G331="","",VLOOKUP(G331,номенклатури!R:T,2,0))</f>
        <v/>
      </c>
      <c r="E331" s="365" t="str">
        <f>IF(G331="","",VLOOKUP(G331,номенклатури!R:T,3,0))</f>
        <v/>
      </c>
      <c r="F331" s="159" t="str">
        <f>IF(G331="","",IF(ISERROR(VLOOKUP(G331,номенклатури!V:V,1,0)),E331*H331,E331*I331))</f>
        <v/>
      </c>
      <c r="G331" s="14"/>
      <c r="H331" s="15"/>
      <c r="I331" s="15"/>
      <c r="J331" s="15"/>
      <c r="K331" s="15"/>
      <c r="L331" s="217"/>
      <c r="M331" s="22"/>
      <c r="N331" s="119" t="str">
        <f>IF(G331="","",VLOOKUP(G331,номенклатури!R:U,4,0))</f>
        <v/>
      </c>
      <c r="O331" s="119" t="str">
        <f>IF(M331="","",VLOOKUP(M331,'14'!D:D,1,0))</f>
        <v/>
      </c>
    </row>
    <row r="332" spans="1:15" ht="12.75" customHeight="1" x14ac:dyDescent="0.2">
      <c r="A332" s="36" t="str">
        <f>'0'!$A$4</f>
        <v>………………..</v>
      </c>
      <c r="B332" s="37">
        <f>'0'!$A$2</f>
        <v>46112</v>
      </c>
      <c r="C332" s="37" t="s">
        <v>1243</v>
      </c>
      <c r="D332" s="119" t="str">
        <f>IF(G332="","",VLOOKUP(G332,номенклатури!R:T,2,0))</f>
        <v/>
      </c>
      <c r="E332" s="365" t="str">
        <f>IF(G332="","",VLOOKUP(G332,номенклатури!R:T,3,0))</f>
        <v/>
      </c>
      <c r="F332" s="159" t="str">
        <f>IF(G332="","",IF(ISERROR(VLOOKUP(G332,номенклатури!V:V,1,0)),E332*H332,E332*I332))</f>
        <v/>
      </c>
      <c r="G332" s="14"/>
      <c r="H332" s="15"/>
      <c r="I332" s="15"/>
      <c r="J332" s="15"/>
      <c r="K332" s="15"/>
      <c r="L332" s="217"/>
      <c r="M332" s="22"/>
      <c r="N332" s="119" t="str">
        <f>IF(G332="","",VLOOKUP(G332,номенклатури!R:U,4,0))</f>
        <v/>
      </c>
      <c r="O332" s="119" t="str">
        <f>IF(M332="","",VLOOKUP(M332,'14'!D:D,1,0))</f>
        <v/>
      </c>
    </row>
    <row r="333" spans="1:15" ht="12.75" customHeight="1" x14ac:dyDescent="0.2">
      <c r="A333" s="36" t="str">
        <f>'0'!$A$4</f>
        <v>………………..</v>
      </c>
      <c r="B333" s="37">
        <f>'0'!$A$2</f>
        <v>46112</v>
      </c>
      <c r="C333" s="37" t="s">
        <v>1243</v>
      </c>
      <c r="D333" s="119" t="str">
        <f>IF(G333="","",VLOOKUP(G333,номенклатури!R:T,2,0))</f>
        <v/>
      </c>
      <c r="E333" s="365" t="str">
        <f>IF(G333="","",VLOOKUP(G333,номенклатури!R:T,3,0))</f>
        <v/>
      </c>
      <c r="F333" s="159" t="str">
        <f>IF(G333="","",IF(ISERROR(VLOOKUP(G333,номенклатури!V:V,1,0)),E333*H333,E333*I333))</f>
        <v/>
      </c>
      <c r="G333" s="14"/>
      <c r="H333" s="15"/>
      <c r="I333" s="15"/>
      <c r="J333" s="15"/>
      <c r="K333" s="15"/>
      <c r="L333" s="217"/>
      <c r="M333" s="22"/>
      <c r="N333" s="119" t="str">
        <f>IF(G333="","",VLOOKUP(G333,номенклатури!R:U,4,0))</f>
        <v/>
      </c>
      <c r="O333" s="119" t="str">
        <f>IF(M333="","",VLOOKUP(M333,'14'!D:D,1,0))</f>
        <v/>
      </c>
    </row>
    <row r="334" spans="1:15" ht="12.75" customHeight="1" x14ac:dyDescent="0.2">
      <c r="A334" s="36" t="str">
        <f>'0'!$A$4</f>
        <v>………………..</v>
      </c>
      <c r="B334" s="37">
        <f>'0'!$A$2</f>
        <v>46112</v>
      </c>
      <c r="C334" s="37" t="s">
        <v>1243</v>
      </c>
      <c r="D334" s="119" t="str">
        <f>IF(G334="","",VLOOKUP(G334,номенклатури!R:T,2,0))</f>
        <v/>
      </c>
      <c r="E334" s="365" t="str">
        <f>IF(G334="","",VLOOKUP(G334,номенклатури!R:T,3,0))</f>
        <v/>
      </c>
      <c r="F334" s="159" t="str">
        <f>IF(G334="","",IF(ISERROR(VLOOKUP(G334,номенклатури!V:V,1,0)),E334*H334,E334*I334))</f>
        <v/>
      </c>
      <c r="G334" s="14"/>
      <c r="H334" s="15"/>
      <c r="I334" s="15"/>
      <c r="J334" s="15"/>
      <c r="K334" s="15"/>
      <c r="L334" s="217"/>
      <c r="M334" s="22"/>
      <c r="N334" s="119" t="str">
        <f>IF(G334="","",VLOOKUP(G334,номенклатури!R:U,4,0))</f>
        <v/>
      </c>
      <c r="O334" s="119" t="str">
        <f>IF(M334="","",VLOOKUP(M334,'14'!D:D,1,0))</f>
        <v/>
      </c>
    </row>
    <row r="335" spans="1:15" ht="12.75" customHeight="1" x14ac:dyDescent="0.2">
      <c r="A335" s="36" t="str">
        <f>'0'!$A$4</f>
        <v>………………..</v>
      </c>
      <c r="B335" s="37">
        <f>'0'!$A$2</f>
        <v>46112</v>
      </c>
      <c r="C335" s="37" t="s">
        <v>1243</v>
      </c>
      <c r="D335" s="119" t="str">
        <f>IF(G335="","",VLOOKUP(G335,номенклатури!R:T,2,0))</f>
        <v/>
      </c>
      <c r="E335" s="365" t="str">
        <f>IF(G335="","",VLOOKUP(G335,номенклатури!R:T,3,0))</f>
        <v/>
      </c>
      <c r="F335" s="159" t="str">
        <f>IF(G335="","",IF(ISERROR(VLOOKUP(G335,номенклатури!V:V,1,0)),E335*H335,E335*I335))</f>
        <v/>
      </c>
      <c r="G335" s="14"/>
      <c r="H335" s="15"/>
      <c r="I335" s="15"/>
      <c r="J335" s="15"/>
      <c r="K335" s="15"/>
      <c r="L335" s="217"/>
      <c r="M335" s="22"/>
      <c r="N335" s="119" t="str">
        <f>IF(G335="","",VLOOKUP(G335,номенклатури!R:U,4,0))</f>
        <v/>
      </c>
      <c r="O335" s="119" t="str">
        <f>IF(M335="","",VLOOKUP(M335,'14'!D:D,1,0))</f>
        <v/>
      </c>
    </row>
    <row r="336" spans="1:15" ht="12.75" customHeight="1" x14ac:dyDescent="0.2">
      <c r="A336" s="36" t="str">
        <f>'0'!$A$4</f>
        <v>………………..</v>
      </c>
      <c r="B336" s="37">
        <f>'0'!$A$2</f>
        <v>46112</v>
      </c>
      <c r="C336" s="37" t="s">
        <v>1243</v>
      </c>
      <c r="D336" s="119" t="str">
        <f>IF(G336="","",VLOOKUP(G336,номенклатури!R:T,2,0))</f>
        <v/>
      </c>
      <c r="E336" s="365" t="str">
        <f>IF(G336="","",VLOOKUP(G336,номенклатури!R:T,3,0))</f>
        <v/>
      </c>
      <c r="F336" s="159" t="str">
        <f>IF(G336="","",IF(ISERROR(VLOOKUP(G336,номенклатури!V:V,1,0)),E336*H336,E336*I336))</f>
        <v/>
      </c>
      <c r="G336" s="14"/>
      <c r="H336" s="15"/>
      <c r="I336" s="15"/>
      <c r="J336" s="15"/>
      <c r="K336" s="15"/>
      <c r="L336" s="217"/>
      <c r="M336" s="22"/>
      <c r="N336" s="119" t="str">
        <f>IF(G336="","",VLOOKUP(G336,номенклатури!R:U,4,0))</f>
        <v/>
      </c>
      <c r="O336" s="119" t="str">
        <f>IF(M336="","",VLOOKUP(M336,'14'!D:D,1,0))</f>
        <v/>
      </c>
    </row>
    <row r="337" spans="1:15" ht="12.75" customHeight="1" x14ac:dyDescent="0.2">
      <c r="A337" s="36" t="str">
        <f>'0'!$A$4</f>
        <v>………………..</v>
      </c>
      <c r="B337" s="37">
        <f>'0'!$A$2</f>
        <v>46112</v>
      </c>
      <c r="C337" s="37" t="s">
        <v>1243</v>
      </c>
      <c r="D337" s="119" t="str">
        <f>IF(G337="","",VLOOKUP(G337,номенклатури!R:T,2,0))</f>
        <v/>
      </c>
      <c r="E337" s="365" t="str">
        <f>IF(G337="","",VLOOKUP(G337,номенклатури!R:T,3,0))</f>
        <v/>
      </c>
      <c r="F337" s="159" t="str">
        <f>IF(G337="","",IF(ISERROR(VLOOKUP(G337,номенклатури!V:V,1,0)),E337*H337,E337*I337))</f>
        <v/>
      </c>
      <c r="G337" s="14"/>
      <c r="H337" s="15"/>
      <c r="I337" s="15"/>
      <c r="J337" s="15"/>
      <c r="K337" s="15"/>
      <c r="L337" s="217"/>
      <c r="M337" s="22"/>
      <c r="N337" s="119" t="str">
        <f>IF(G337="","",VLOOKUP(G337,номенклатури!R:U,4,0))</f>
        <v/>
      </c>
      <c r="O337" s="119" t="str">
        <f>IF(M337="","",VLOOKUP(M337,'14'!D:D,1,0))</f>
        <v/>
      </c>
    </row>
    <row r="338" spans="1:15" ht="12.75" customHeight="1" x14ac:dyDescent="0.2">
      <c r="A338" s="36" t="str">
        <f>'0'!$A$4</f>
        <v>………………..</v>
      </c>
      <c r="B338" s="37">
        <f>'0'!$A$2</f>
        <v>46112</v>
      </c>
      <c r="C338" s="37" t="s">
        <v>1243</v>
      </c>
      <c r="D338" s="119" t="str">
        <f>IF(G338="","",VLOOKUP(G338,номенклатури!R:T,2,0))</f>
        <v/>
      </c>
      <c r="E338" s="365" t="str">
        <f>IF(G338="","",VLOOKUP(G338,номенклатури!R:T,3,0))</f>
        <v/>
      </c>
      <c r="F338" s="159" t="str">
        <f>IF(G338="","",IF(ISERROR(VLOOKUP(G338,номенклатури!V:V,1,0)),E338*H338,E338*I338))</f>
        <v/>
      </c>
      <c r="G338" s="14"/>
      <c r="H338" s="15"/>
      <c r="I338" s="15"/>
      <c r="J338" s="15"/>
      <c r="K338" s="15"/>
      <c r="L338" s="217"/>
      <c r="M338" s="22"/>
      <c r="N338" s="119" t="str">
        <f>IF(G338="","",VLOOKUP(G338,номенклатури!R:U,4,0))</f>
        <v/>
      </c>
      <c r="O338" s="119" t="str">
        <f>IF(M338="","",VLOOKUP(M338,'14'!D:D,1,0))</f>
        <v/>
      </c>
    </row>
    <row r="339" spans="1:15" ht="12.75" customHeight="1" x14ac:dyDescent="0.2">
      <c r="A339" s="36" t="str">
        <f>'0'!$A$4</f>
        <v>………………..</v>
      </c>
      <c r="B339" s="37">
        <f>'0'!$A$2</f>
        <v>46112</v>
      </c>
      <c r="C339" s="37" t="s">
        <v>1243</v>
      </c>
      <c r="D339" s="119" t="str">
        <f>IF(G339="","",VLOOKUP(G339,номенклатури!R:T,2,0))</f>
        <v/>
      </c>
      <c r="E339" s="365" t="str">
        <f>IF(G339="","",VLOOKUP(G339,номенклатури!R:T,3,0))</f>
        <v/>
      </c>
      <c r="F339" s="159" t="str">
        <f>IF(G339="","",IF(ISERROR(VLOOKUP(G339,номенклатури!V:V,1,0)),E339*H339,E339*I339))</f>
        <v/>
      </c>
      <c r="G339" s="14"/>
      <c r="H339" s="15"/>
      <c r="I339" s="15"/>
      <c r="J339" s="15"/>
      <c r="K339" s="15"/>
      <c r="L339" s="217"/>
      <c r="M339" s="22"/>
      <c r="N339" s="119" t="str">
        <f>IF(G339="","",VLOOKUP(G339,номенклатури!R:U,4,0))</f>
        <v/>
      </c>
      <c r="O339" s="119" t="str">
        <f>IF(M339="","",VLOOKUP(M339,'14'!D:D,1,0))</f>
        <v/>
      </c>
    </row>
    <row r="340" spans="1:15" ht="12.75" customHeight="1" x14ac:dyDescent="0.2">
      <c r="A340" s="36" t="str">
        <f>'0'!$A$4</f>
        <v>………………..</v>
      </c>
      <c r="B340" s="37">
        <f>'0'!$A$2</f>
        <v>46112</v>
      </c>
      <c r="C340" s="37" t="s">
        <v>1243</v>
      </c>
      <c r="D340" s="119" t="str">
        <f>IF(G340="","",VLOOKUP(G340,номенклатури!R:T,2,0))</f>
        <v/>
      </c>
      <c r="E340" s="365" t="str">
        <f>IF(G340="","",VLOOKUP(G340,номенклатури!R:T,3,0))</f>
        <v/>
      </c>
      <c r="F340" s="159" t="str">
        <f>IF(G340="","",IF(ISERROR(VLOOKUP(G340,номенклатури!V:V,1,0)),E340*H340,E340*I340))</f>
        <v/>
      </c>
      <c r="G340" s="14"/>
      <c r="H340" s="15"/>
      <c r="I340" s="15"/>
      <c r="J340" s="15"/>
      <c r="K340" s="15"/>
      <c r="L340" s="217"/>
      <c r="M340" s="22"/>
      <c r="N340" s="119" t="str">
        <f>IF(G340="","",VLOOKUP(G340,номенклатури!R:U,4,0))</f>
        <v/>
      </c>
      <c r="O340" s="119" t="str">
        <f>IF(M340="","",VLOOKUP(M340,'14'!D:D,1,0))</f>
        <v/>
      </c>
    </row>
    <row r="341" spans="1:15" ht="12.75" customHeight="1" x14ac:dyDescent="0.2">
      <c r="A341" s="36" t="str">
        <f>'0'!$A$4</f>
        <v>………………..</v>
      </c>
      <c r="B341" s="37">
        <f>'0'!$A$2</f>
        <v>46112</v>
      </c>
      <c r="C341" s="37" t="s">
        <v>1243</v>
      </c>
      <c r="D341" s="119" t="str">
        <f>IF(G341="","",VLOOKUP(G341,номенклатури!R:T,2,0))</f>
        <v/>
      </c>
      <c r="E341" s="365" t="str">
        <f>IF(G341="","",VLOOKUP(G341,номенклатури!R:T,3,0))</f>
        <v/>
      </c>
      <c r="F341" s="159" t="str">
        <f>IF(G341="","",IF(ISERROR(VLOOKUP(G341,номенклатури!V:V,1,0)),E341*H341,E341*I341))</f>
        <v/>
      </c>
      <c r="G341" s="14"/>
      <c r="H341" s="15"/>
      <c r="I341" s="15"/>
      <c r="J341" s="15"/>
      <c r="K341" s="15"/>
      <c r="L341" s="217"/>
      <c r="M341" s="22"/>
      <c r="N341" s="119" t="str">
        <f>IF(G341="","",VLOOKUP(G341,номенклатури!R:U,4,0))</f>
        <v/>
      </c>
      <c r="O341" s="119" t="str">
        <f>IF(M341="","",VLOOKUP(M341,'14'!D:D,1,0))</f>
        <v/>
      </c>
    </row>
    <row r="342" spans="1:15" ht="12.75" customHeight="1" x14ac:dyDescent="0.2">
      <c r="A342" s="36" t="str">
        <f>'0'!$A$4</f>
        <v>………………..</v>
      </c>
      <c r="B342" s="37">
        <f>'0'!$A$2</f>
        <v>46112</v>
      </c>
      <c r="C342" s="37" t="s">
        <v>1243</v>
      </c>
      <c r="D342" s="119" t="str">
        <f>IF(G342="","",VLOOKUP(G342,номенклатури!R:T,2,0))</f>
        <v/>
      </c>
      <c r="E342" s="365" t="str">
        <f>IF(G342="","",VLOOKUP(G342,номенклатури!R:T,3,0))</f>
        <v/>
      </c>
      <c r="F342" s="159" t="str">
        <f>IF(G342="","",IF(ISERROR(VLOOKUP(G342,номенклатури!V:V,1,0)),E342*H342,E342*I342))</f>
        <v/>
      </c>
      <c r="G342" s="14"/>
      <c r="H342" s="15"/>
      <c r="I342" s="15"/>
      <c r="J342" s="15"/>
      <c r="K342" s="15"/>
      <c r="L342" s="217"/>
      <c r="M342" s="22"/>
      <c r="N342" s="119" t="str">
        <f>IF(G342="","",VLOOKUP(G342,номенклатури!R:U,4,0))</f>
        <v/>
      </c>
      <c r="O342" s="119" t="str">
        <f>IF(M342="","",VLOOKUP(M342,'14'!D:D,1,0))</f>
        <v/>
      </c>
    </row>
    <row r="343" spans="1:15" ht="12.75" customHeight="1" x14ac:dyDescent="0.2">
      <c r="A343" s="36" t="str">
        <f>'0'!$A$4</f>
        <v>………………..</v>
      </c>
      <c r="B343" s="37">
        <f>'0'!$A$2</f>
        <v>46112</v>
      </c>
      <c r="C343" s="37" t="s">
        <v>1243</v>
      </c>
      <c r="D343" s="119" t="str">
        <f>IF(G343="","",VLOOKUP(G343,номенклатури!R:T,2,0))</f>
        <v/>
      </c>
      <c r="E343" s="365" t="str">
        <f>IF(G343="","",VLOOKUP(G343,номенклатури!R:T,3,0))</f>
        <v/>
      </c>
      <c r="F343" s="159" t="str">
        <f>IF(G343="","",IF(ISERROR(VLOOKUP(G343,номенклатури!V:V,1,0)),E343*H343,E343*I343))</f>
        <v/>
      </c>
      <c r="G343" s="14"/>
      <c r="H343" s="15"/>
      <c r="I343" s="15"/>
      <c r="J343" s="15"/>
      <c r="K343" s="15"/>
      <c r="L343" s="217"/>
      <c r="M343" s="22"/>
      <c r="N343" s="119" t="str">
        <f>IF(G343="","",VLOOKUP(G343,номенклатури!R:U,4,0))</f>
        <v/>
      </c>
      <c r="O343" s="119" t="str">
        <f>IF(M343="","",VLOOKUP(M343,'14'!D:D,1,0))</f>
        <v/>
      </c>
    </row>
    <row r="344" spans="1:15" ht="12.75" customHeight="1" x14ac:dyDescent="0.2">
      <c r="A344" s="36" t="str">
        <f>'0'!$A$4</f>
        <v>………………..</v>
      </c>
      <c r="B344" s="37">
        <f>'0'!$A$2</f>
        <v>46112</v>
      </c>
      <c r="C344" s="37" t="s">
        <v>1243</v>
      </c>
      <c r="D344" s="119" t="str">
        <f>IF(G344="","",VLOOKUP(G344,номенклатури!R:T,2,0))</f>
        <v/>
      </c>
      <c r="E344" s="365" t="str">
        <f>IF(G344="","",VLOOKUP(G344,номенклатури!R:T,3,0))</f>
        <v/>
      </c>
      <c r="F344" s="159" t="str">
        <f>IF(G344="","",IF(ISERROR(VLOOKUP(G344,номенклатури!V:V,1,0)),E344*H344,E344*I344))</f>
        <v/>
      </c>
      <c r="G344" s="14"/>
      <c r="H344" s="15"/>
      <c r="I344" s="15"/>
      <c r="J344" s="15"/>
      <c r="K344" s="15"/>
      <c r="L344" s="217"/>
      <c r="M344" s="22"/>
      <c r="N344" s="119" t="str">
        <f>IF(G344="","",VLOOKUP(G344,номенклатури!R:U,4,0))</f>
        <v/>
      </c>
      <c r="O344" s="119" t="str">
        <f>IF(M344="","",VLOOKUP(M344,'14'!D:D,1,0))</f>
        <v/>
      </c>
    </row>
    <row r="345" spans="1:15" ht="12.75" customHeight="1" x14ac:dyDescent="0.2">
      <c r="A345" s="36" t="str">
        <f>'0'!$A$4</f>
        <v>………………..</v>
      </c>
      <c r="B345" s="37">
        <f>'0'!$A$2</f>
        <v>46112</v>
      </c>
      <c r="C345" s="37" t="s">
        <v>1243</v>
      </c>
      <c r="D345" s="119" t="str">
        <f>IF(G345="","",VLOOKUP(G345,номенклатури!R:T,2,0))</f>
        <v/>
      </c>
      <c r="E345" s="365" t="str">
        <f>IF(G345="","",VLOOKUP(G345,номенклатури!R:T,3,0))</f>
        <v/>
      </c>
      <c r="F345" s="159" t="str">
        <f>IF(G345="","",IF(ISERROR(VLOOKUP(G345,номенклатури!V:V,1,0)),E345*H345,E345*I345))</f>
        <v/>
      </c>
      <c r="G345" s="14"/>
      <c r="H345" s="15"/>
      <c r="I345" s="15"/>
      <c r="J345" s="15"/>
      <c r="K345" s="15"/>
      <c r="L345" s="217"/>
      <c r="M345" s="22"/>
      <c r="N345" s="119" t="str">
        <f>IF(G345="","",VLOOKUP(G345,номенклатури!R:U,4,0))</f>
        <v/>
      </c>
      <c r="O345" s="119" t="str">
        <f>IF(M345="","",VLOOKUP(M345,'14'!D:D,1,0))</f>
        <v/>
      </c>
    </row>
    <row r="346" spans="1:15" ht="12.75" customHeight="1" x14ac:dyDescent="0.2">
      <c r="A346" s="36" t="str">
        <f>'0'!$A$4</f>
        <v>………………..</v>
      </c>
      <c r="B346" s="37">
        <f>'0'!$A$2</f>
        <v>46112</v>
      </c>
      <c r="C346" s="37" t="s">
        <v>1243</v>
      </c>
      <c r="D346" s="119" t="str">
        <f>IF(G346="","",VLOOKUP(G346,номенклатури!R:T,2,0))</f>
        <v/>
      </c>
      <c r="E346" s="365" t="str">
        <f>IF(G346="","",VLOOKUP(G346,номенклатури!R:T,3,0))</f>
        <v/>
      </c>
      <c r="F346" s="159" t="str">
        <f>IF(G346="","",IF(ISERROR(VLOOKUP(G346,номенклатури!V:V,1,0)),E346*H346,E346*I346))</f>
        <v/>
      </c>
      <c r="G346" s="14"/>
      <c r="H346" s="15"/>
      <c r="I346" s="15"/>
      <c r="J346" s="15"/>
      <c r="K346" s="15"/>
      <c r="L346" s="217"/>
      <c r="M346" s="22"/>
      <c r="N346" s="119" t="str">
        <f>IF(G346="","",VLOOKUP(G346,номенклатури!R:U,4,0))</f>
        <v/>
      </c>
      <c r="O346" s="119" t="str">
        <f>IF(M346="","",VLOOKUP(M346,'14'!D:D,1,0))</f>
        <v/>
      </c>
    </row>
    <row r="347" spans="1:15" ht="12.75" customHeight="1" x14ac:dyDescent="0.2">
      <c r="A347" s="36" t="str">
        <f>'0'!$A$4</f>
        <v>………………..</v>
      </c>
      <c r="B347" s="37">
        <f>'0'!$A$2</f>
        <v>46112</v>
      </c>
      <c r="C347" s="37" t="s">
        <v>1243</v>
      </c>
      <c r="D347" s="119" t="str">
        <f>IF(G347="","",VLOOKUP(G347,номенклатури!R:T,2,0))</f>
        <v/>
      </c>
      <c r="E347" s="365" t="str">
        <f>IF(G347="","",VLOOKUP(G347,номенклатури!R:T,3,0))</f>
        <v/>
      </c>
      <c r="F347" s="159" t="str">
        <f>IF(G347="","",IF(ISERROR(VLOOKUP(G347,номенклатури!V:V,1,0)),E347*H347,E347*I347))</f>
        <v/>
      </c>
      <c r="G347" s="14"/>
      <c r="H347" s="15"/>
      <c r="I347" s="15"/>
      <c r="J347" s="15"/>
      <c r="K347" s="15"/>
      <c r="L347" s="217"/>
      <c r="M347" s="22"/>
      <c r="N347" s="119" t="str">
        <f>IF(G347="","",VLOOKUP(G347,номенклатури!R:U,4,0))</f>
        <v/>
      </c>
      <c r="O347" s="119" t="str">
        <f>IF(M347="","",VLOOKUP(M347,'14'!D:D,1,0))</f>
        <v/>
      </c>
    </row>
    <row r="348" spans="1:15" ht="12.75" customHeight="1" x14ac:dyDescent="0.2">
      <c r="A348" s="36" t="str">
        <f>'0'!$A$4</f>
        <v>………………..</v>
      </c>
      <c r="B348" s="37">
        <f>'0'!$A$2</f>
        <v>46112</v>
      </c>
      <c r="C348" s="37" t="s">
        <v>1243</v>
      </c>
      <c r="D348" s="119" t="str">
        <f>IF(G348="","",VLOOKUP(G348,номенклатури!R:T,2,0))</f>
        <v/>
      </c>
      <c r="E348" s="365" t="str">
        <f>IF(G348="","",VLOOKUP(G348,номенклатури!R:T,3,0))</f>
        <v/>
      </c>
      <c r="F348" s="159" t="str">
        <f>IF(G348="","",IF(ISERROR(VLOOKUP(G348,номенклатури!V:V,1,0)),E348*H348,E348*I348))</f>
        <v/>
      </c>
      <c r="G348" s="14"/>
      <c r="H348" s="15"/>
      <c r="I348" s="15"/>
      <c r="J348" s="15"/>
      <c r="K348" s="15"/>
      <c r="L348" s="217"/>
      <c r="M348" s="22"/>
      <c r="N348" s="119" t="str">
        <f>IF(G348="","",VLOOKUP(G348,номенклатури!R:U,4,0))</f>
        <v/>
      </c>
      <c r="O348" s="119" t="str">
        <f>IF(M348="","",VLOOKUP(M348,'14'!D:D,1,0))</f>
        <v/>
      </c>
    </row>
    <row r="349" spans="1:15" ht="12.75" customHeight="1" x14ac:dyDescent="0.2">
      <c r="A349" s="36" t="str">
        <f>'0'!$A$4</f>
        <v>………………..</v>
      </c>
      <c r="B349" s="37">
        <f>'0'!$A$2</f>
        <v>46112</v>
      </c>
      <c r="C349" s="37" t="s">
        <v>1243</v>
      </c>
      <c r="D349" s="119" t="str">
        <f>IF(G349="","",VLOOKUP(G349,номенклатури!R:T,2,0))</f>
        <v/>
      </c>
      <c r="E349" s="365" t="str">
        <f>IF(G349="","",VLOOKUP(G349,номенклатури!R:T,3,0))</f>
        <v/>
      </c>
      <c r="F349" s="159" t="str">
        <f>IF(G349="","",IF(ISERROR(VLOOKUP(G349,номенклатури!V:V,1,0)),E349*H349,E349*I349))</f>
        <v/>
      </c>
      <c r="G349" s="14"/>
      <c r="H349" s="15"/>
      <c r="I349" s="15"/>
      <c r="J349" s="15"/>
      <c r="K349" s="15"/>
      <c r="L349" s="217"/>
      <c r="M349" s="22"/>
      <c r="N349" s="119" t="str">
        <f>IF(G349="","",VLOOKUP(G349,номенклатури!R:U,4,0))</f>
        <v/>
      </c>
      <c r="O349" s="119" t="str">
        <f>IF(M349="","",VLOOKUP(M349,'14'!D:D,1,0))</f>
        <v/>
      </c>
    </row>
    <row r="350" spans="1:15" ht="12.75" customHeight="1" x14ac:dyDescent="0.2">
      <c r="A350" s="36" t="str">
        <f>'0'!$A$4</f>
        <v>………………..</v>
      </c>
      <c r="B350" s="37">
        <f>'0'!$A$2</f>
        <v>46112</v>
      </c>
      <c r="C350" s="37" t="s">
        <v>1243</v>
      </c>
      <c r="D350" s="119" t="str">
        <f>IF(G350="","",VLOOKUP(G350,номенклатури!R:T,2,0))</f>
        <v/>
      </c>
      <c r="E350" s="365" t="str">
        <f>IF(G350="","",VLOOKUP(G350,номенклатури!R:T,3,0))</f>
        <v/>
      </c>
      <c r="F350" s="159" t="str">
        <f>IF(G350="","",IF(ISERROR(VLOOKUP(G350,номенклатури!V:V,1,0)),E350*H350,E350*I350))</f>
        <v/>
      </c>
      <c r="G350" s="14"/>
      <c r="H350" s="15"/>
      <c r="I350" s="15"/>
      <c r="J350" s="15"/>
      <c r="K350" s="15"/>
      <c r="L350" s="217"/>
      <c r="M350" s="22"/>
      <c r="N350" s="119" t="str">
        <f>IF(G350="","",VLOOKUP(G350,номенклатури!R:U,4,0))</f>
        <v/>
      </c>
      <c r="O350" s="119" t="str">
        <f>IF(M350="","",VLOOKUP(M350,'14'!D:D,1,0))</f>
        <v/>
      </c>
    </row>
    <row r="351" spans="1:15" ht="12.75" customHeight="1" x14ac:dyDescent="0.2">
      <c r="A351" s="36" t="str">
        <f>'0'!$A$4</f>
        <v>………………..</v>
      </c>
      <c r="B351" s="37">
        <f>'0'!$A$2</f>
        <v>46112</v>
      </c>
      <c r="C351" s="37" t="s">
        <v>1243</v>
      </c>
      <c r="D351" s="119" t="str">
        <f>IF(G351="","",VLOOKUP(G351,номенклатури!R:T,2,0))</f>
        <v/>
      </c>
      <c r="E351" s="365" t="str">
        <f>IF(G351="","",VLOOKUP(G351,номенклатури!R:T,3,0))</f>
        <v/>
      </c>
      <c r="F351" s="159" t="str">
        <f>IF(G351="","",IF(ISERROR(VLOOKUP(G351,номенклатури!V:V,1,0)),E351*H351,E351*I351))</f>
        <v/>
      </c>
      <c r="G351" s="14"/>
      <c r="H351" s="15"/>
      <c r="I351" s="15"/>
      <c r="J351" s="15"/>
      <c r="K351" s="15"/>
      <c r="L351" s="217"/>
      <c r="M351" s="22"/>
      <c r="N351" s="119" t="str">
        <f>IF(G351="","",VLOOKUP(G351,номенклатури!R:U,4,0))</f>
        <v/>
      </c>
      <c r="O351" s="119" t="str">
        <f>IF(M351="","",VLOOKUP(M351,'14'!D:D,1,0))</f>
        <v/>
      </c>
    </row>
    <row r="352" spans="1:15" ht="12.75" customHeight="1" x14ac:dyDescent="0.2">
      <c r="A352" s="36" t="str">
        <f>'0'!$A$4</f>
        <v>………………..</v>
      </c>
      <c r="B352" s="37">
        <f>'0'!$A$2</f>
        <v>46112</v>
      </c>
      <c r="C352" s="37" t="s">
        <v>1243</v>
      </c>
      <c r="D352" s="119" t="str">
        <f>IF(G352="","",VLOOKUP(G352,номенклатури!R:T,2,0))</f>
        <v/>
      </c>
      <c r="E352" s="365" t="str">
        <f>IF(G352="","",VLOOKUP(G352,номенклатури!R:T,3,0))</f>
        <v/>
      </c>
      <c r="F352" s="159" t="str">
        <f>IF(G352="","",IF(ISERROR(VLOOKUP(G352,номенклатури!V:V,1,0)),E352*H352,E352*I352))</f>
        <v/>
      </c>
      <c r="G352" s="14"/>
      <c r="H352" s="15"/>
      <c r="I352" s="15"/>
      <c r="J352" s="15"/>
      <c r="K352" s="15"/>
      <c r="L352" s="217"/>
      <c r="M352" s="22"/>
      <c r="N352" s="119" t="str">
        <f>IF(G352="","",VLOOKUP(G352,номенклатури!R:U,4,0))</f>
        <v/>
      </c>
      <c r="O352" s="119" t="str">
        <f>IF(M352="","",VLOOKUP(M352,'14'!D:D,1,0))</f>
        <v/>
      </c>
    </row>
    <row r="353" spans="1:15" ht="12.75" customHeight="1" x14ac:dyDescent="0.2">
      <c r="A353" s="36" t="str">
        <f>'0'!$A$4</f>
        <v>………………..</v>
      </c>
      <c r="B353" s="37">
        <f>'0'!$A$2</f>
        <v>46112</v>
      </c>
      <c r="C353" s="37" t="s">
        <v>1243</v>
      </c>
      <c r="D353" s="119" t="str">
        <f>IF(G353="","",VLOOKUP(G353,номенклатури!R:T,2,0))</f>
        <v/>
      </c>
      <c r="E353" s="365" t="str">
        <f>IF(G353="","",VLOOKUP(G353,номенклатури!R:T,3,0))</f>
        <v/>
      </c>
      <c r="F353" s="159" t="str">
        <f>IF(G353="","",IF(ISERROR(VLOOKUP(G353,номенклатури!V:V,1,0)),E353*H353,E353*I353))</f>
        <v/>
      </c>
      <c r="G353" s="14"/>
      <c r="H353" s="15"/>
      <c r="I353" s="15"/>
      <c r="J353" s="15"/>
      <c r="K353" s="15"/>
      <c r="L353" s="217"/>
      <c r="M353" s="22"/>
      <c r="N353" s="119" t="str">
        <f>IF(G353="","",VLOOKUP(G353,номенклатури!R:U,4,0))</f>
        <v/>
      </c>
      <c r="O353" s="119" t="str">
        <f>IF(M353="","",VLOOKUP(M353,'14'!D:D,1,0))</f>
        <v/>
      </c>
    </row>
    <row r="354" spans="1:15" ht="12.75" customHeight="1" x14ac:dyDescent="0.2">
      <c r="A354" s="36" t="str">
        <f>'0'!$A$4</f>
        <v>………………..</v>
      </c>
      <c r="B354" s="37">
        <f>'0'!$A$2</f>
        <v>46112</v>
      </c>
      <c r="C354" s="37" t="s">
        <v>1243</v>
      </c>
      <c r="D354" s="119" t="str">
        <f>IF(G354="","",VLOOKUP(G354,номенклатури!R:T,2,0))</f>
        <v/>
      </c>
      <c r="E354" s="365" t="str">
        <f>IF(G354="","",VLOOKUP(G354,номенклатури!R:T,3,0))</f>
        <v/>
      </c>
      <c r="F354" s="159" t="str">
        <f>IF(G354="","",IF(ISERROR(VLOOKUP(G354,номенклатури!V:V,1,0)),E354*H354,E354*I354))</f>
        <v/>
      </c>
      <c r="G354" s="14"/>
      <c r="H354" s="15"/>
      <c r="I354" s="15"/>
      <c r="J354" s="15"/>
      <c r="K354" s="15"/>
      <c r="L354" s="217"/>
      <c r="M354" s="22"/>
      <c r="N354" s="119" t="str">
        <f>IF(G354="","",VLOOKUP(G354,номенклатури!R:U,4,0))</f>
        <v/>
      </c>
      <c r="O354" s="119" t="str">
        <f>IF(M354="","",VLOOKUP(M354,'14'!D:D,1,0))</f>
        <v/>
      </c>
    </row>
    <row r="355" spans="1:15" ht="12.75" customHeight="1" x14ac:dyDescent="0.2">
      <c r="A355" s="36" t="str">
        <f>'0'!$A$4</f>
        <v>………………..</v>
      </c>
      <c r="B355" s="37">
        <f>'0'!$A$2</f>
        <v>46112</v>
      </c>
      <c r="C355" s="37" t="s">
        <v>1243</v>
      </c>
      <c r="D355" s="119" t="str">
        <f>IF(G355="","",VLOOKUP(G355,номенклатури!R:T,2,0))</f>
        <v/>
      </c>
      <c r="E355" s="365" t="str">
        <f>IF(G355="","",VLOOKUP(G355,номенклатури!R:T,3,0))</f>
        <v/>
      </c>
      <c r="F355" s="159" t="str">
        <f>IF(G355="","",IF(ISERROR(VLOOKUP(G355,номенклатури!V:V,1,0)),E355*H355,E355*I355))</f>
        <v/>
      </c>
      <c r="G355" s="14"/>
      <c r="H355" s="15"/>
      <c r="I355" s="15"/>
      <c r="J355" s="15"/>
      <c r="K355" s="15"/>
      <c r="L355" s="217"/>
      <c r="M355" s="22"/>
      <c r="N355" s="119" t="str">
        <f>IF(G355="","",VLOOKUP(G355,номенклатури!R:U,4,0))</f>
        <v/>
      </c>
      <c r="O355" s="119" t="str">
        <f>IF(M355="","",VLOOKUP(M355,'14'!D:D,1,0))</f>
        <v/>
      </c>
    </row>
    <row r="356" spans="1:15" ht="12.75" customHeight="1" x14ac:dyDescent="0.2">
      <c r="A356" s="36" t="str">
        <f>'0'!$A$4</f>
        <v>………………..</v>
      </c>
      <c r="B356" s="37">
        <f>'0'!$A$2</f>
        <v>46112</v>
      </c>
      <c r="C356" s="37" t="s">
        <v>1243</v>
      </c>
      <c r="D356" s="119" t="str">
        <f>IF(G356="","",VLOOKUP(G356,номенклатури!R:T,2,0))</f>
        <v/>
      </c>
      <c r="E356" s="365" t="str">
        <f>IF(G356="","",VLOOKUP(G356,номенклатури!R:T,3,0))</f>
        <v/>
      </c>
      <c r="F356" s="159" t="str">
        <f>IF(G356="","",IF(ISERROR(VLOOKUP(G356,номенклатури!V:V,1,0)),E356*H356,E356*I356))</f>
        <v/>
      </c>
      <c r="G356" s="14"/>
      <c r="H356" s="15"/>
      <c r="I356" s="15"/>
      <c r="J356" s="15"/>
      <c r="K356" s="15"/>
      <c r="L356" s="217"/>
      <c r="M356" s="22"/>
      <c r="N356" s="119" t="str">
        <f>IF(G356="","",VLOOKUP(G356,номенклатури!R:U,4,0))</f>
        <v/>
      </c>
      <c r="O356" s="119" t="str">
        <f>IF(M356="","",VLOOKUP(M356,'14'!D:D,1,0))</f>
        <v/>
      </c>
    </row>
    <row r="357" spans="1:15" ht="12.75" customHeight="1" x14ac:dyDescent="0.2">
      <c r="A357" s="36" t="str">
        <f>'0'!$A$4</f>
        <v>………………..</v>
      </c>
      <c r="B357" s="37">
        <f>'0'!$A$2</f>
        <v>46112</v>
      </c>
      <c r="C357" s="37" t="s">
        <v>1243</v>
      </c>
      <c r="D357" s="119" t="str">
        <f>IF(G357="","",VLOOKUP(G357,номенклатури!R:T,2,0))</f>
        <v/>
      </c>
      <c r="E357" s="365" t="str">
        <f>IF(G357="","",VLOOKUP(G357,номенклатури!R:T,3,0))</f>
        <v/>
      </c>
      <c r="F357" s="159" t="str">
        <f>IF(G357="","",IF(ISERROR(VLOOKUP(G357,номенклатури!V:V,1,0)),E357*H357,E357*I357))</f>
        <v/>
      </c>
      <c r="G357" s="14"/>
      <c r="H357" s="15"/>
      <c r="I357" s="15"/>
      <c r="J357" s="15"/>
      <c r="K357" s="15"/>
      <c r="L357" s="217"/>
      <c r="M357" s="22"/>
      <c r="N357" s="119" t="str">
        <f>IF(G357="","",VLOOKUP(G357,номенклатури!R:U,4,0))</f>
        <v/>
      </c>
      <c r="O357" s="119" t="str">
        <f>IF(M357="","",VLOOKUP(M357,'14'!D:D,1,0))</f>
        <v/>
      </c>
    </row>
    <row r="358" spans="1:15" ht="12.75" customHeight="1" x14ac:dyDescent="0.2">
      <c r="A358" s="36" t="str">
        <f>'0'!$A$4</f>
        <v>………………..</v>
      </c>
      <c r="B358" s="37">
        <f>'0'!$A$2</f>
        <v>46112</v>
      </c>
      <c r="C358" s="37" t="s">
        <v>1243</v>
      </c>
      <c r="D358" s="119" t="str">
        <f>IF(G358="","",VLOOKUP(G358,номенклатури!R:T,2,0))</f>
        <v/>
      </c>
      <c r="E358" s="365" t="str">
        <f>IF(G358="","",VLOOKUP(G358,номенклатури!R:T,3,0))</f>
        <v/>
      </c>
      <c r="F358" s="159" t="str">
        <f>IF(G358="","",IF(ISERROR(VLOOKUP(G358,номенклатури!V:V,1,0)),E358*H358,E358*I358))</f>
        <v/>
      </c>
      <c r="G358" s="14"/>
      <c r="H358" s="15"/>
      <c r="I358" s="15"/>
      <c r="J358" s="15"/>
      <c r="K358" s="15"/>
      <c r="L358" s="217"/>
      <c r="M358" s="22"/>
      <c r="N358" s="119" t="str">
        <f>IF(G358="","",VLOOKUP(G358,номенклатури!R:U,4,0))</f>
        <v/>
      </c>
      <c r="O358" s="119" t="str">
        <f>IF(M358="","",VLOOKUP(M358,'14'!D:D,1,0))</f>
        <v/>
      </c>
    </row>
    <row r="359" spans="1:15" ht="12.75" customHeight="1" x14ac:dyDescent="0.2">
      <c r="A359" s="36" t="str">
        <f>'0'!$A$4</f>
        <v>………………..</v>
      </c>
      <c r="B359" s="37">
        <f>'0'!$A$2</f>
        <v>46112</v>
      </c>
      <c r="C359" s="37" t="s">
        <v>1243</v>
      </c>
      <c r="D359" s="119" t="str">
        <f>IF(G359="","",VLOOKUP(G359,номенклатури!R:T,2,0))</f>
        <v/>
      </c>
      <c r="E359" s="365" t="str">
        <f>IF(G359="","",VLOOKUP(G359,номенклатури!R:T,3,0))</f>
        <v/>
      </c>
      <c r="F359" s="159" t="str">
        <f>IF(G359="","",IF(ISERROR(VLOOKUP(G359,номенклатури!V:V,1,0)),E359*H359,E359*I359))</f>
        <v/>
      </c>
      <c r="G359" s="14"/>
      <c r="H359" s="15"/>
      <c r="I359" s="15"/>
      <c r="J359" s="15"/>
      <c r="K359" s="15"/>
      <c r="L359" s="217"/>
      <c r="M359" s="22"/>
      <c r="N359" s="119" t="str">
        <f>IF(G359="","",VLOOKUP(G359,номенклатури!R:U,4,0))</f>
        <v/>
      </c>
      <c r="O359" s="119" t="str">
        <f>IF(M359="","",VLOOKUP(M359,'14'!D:D,1,0))</f>
        <v/>
      </c>
    </row>
    <row r="360" spans="1:15" ht="12.75" customHeight="1" x14ac:dyDescent="0.2">
      <c r="A360" s="36" t="str">
        <f>'0'!$A$4</f>
        <v>………………..</v>
      </c>
      <c r="B360" s="37">
        <f>'0'!$A$2</f>
        <v>46112</v>
      </c>
      <c r="C360" s="37" t="s">
        <v>1243</v>
      </c>
      <c r="D360" s="119" t="str">
        <f>IF(G360="","",VLOOKUP(G360,номенклатури!R:T,2,0))</f>
        <v/>
      </c>
      <c r="E360" s="365" t="str">
        <f>IF(G360="","",VLOOKUP(G360,номенклатури!R:T,3,0))</f>
        <v/>
      </c>
      <c r="F360" s="159" t="str">
        <f>IF(G360="","",IF(ISERROR(VLOOKUP(G360,номенклатури!V:V,1,0)),E360*H360,E360*I360))</f>
        <v/>
      </c>
      <c r="G360" s="14"/>
      <c r="H360" s="15"/>
      <c r="I360" s="15"/>
      <c r="J360" s="15"/>
      <c r="K360" s="15"/>
      <c r="L360" s="217"/>
      <c r="M360" s="22"/>
      <c r="N360" s="119" t="str">
        <f>IF(G360="","",VLOOKUP(G360,номенклатури!R:U,4,0))</f>
        <v/>
      </c>
      <c r="O360" s="119" t="str">
        <f>IF(M360="","",VLOOKUP(M360,'14'!D:D,1,0))</f>
        <v/>
      </c>
    </row>
    <row r="361" spans="1:15" ht="12.75" customHeight="1" x14ac:dyDescent="0.2">
      <c r="A361" s="36" t="str">
        <f>'0'!$A$4</f>
        <v>………………..</v>
      </c>
      <c r="B361" s="37">
        <f>'0'!$A$2</f>
        <v>46112</v>
      </c>
      <c r="C361" s="37" t="s">
        <v>1243</v>
      </c>
      <c r="D361" s="119" t="str">
        <f>IF(G361="","",VLOOKUP(G361,номенклатури!R:T,2,0))</f>
        <v/>
      </c>
      <c r="E361" s="365" t="str">
        <f>IF(G361="","",VLOOKUP(G361,номенклатури!R:T,3,0))</f>
        <v/>
      </c>
      <c r="F361" s="159" t="str">
        <f>IF(G361="","",IF(ISERROR(VLOOKUP(G361,номенклатури!V:V,1,0)),E361*H361,E361*I361))</f>
        <v/>
      </c>
      <c r="G361" s="14"/>
      <c r="H361" s="15"/>
      <c r="I361" s="15"/>
      <c r="J361" s="15"/>
      <c r="K361" s="15"/>
      <c r="L361" s="217"/>
      <c r="M361" s="22"/>
      <c r="N361" s="119" t="str">
        <f>IF(G361="","",VLOOKUP(G361,номенклатури!R:U,4,0))</f>
        <v/>
      </c>
      <c r="O361" s="119" t="str">
        <f>IF(M361="","",VLOOKUP(M361,'14'!D:D,1,0))</f>
        <v/>
      </c>
    </row>
    <row r="362" spans="1:15" ht="12.75" customHeight="1" x14ac:dyDescent="0.2">
      <c r="A362" s="36" t="str">
        <f>'0'!$A$4</f>
        <v>………………..</v>
      </c>
      <c r="B362" s="37">
        <f>'0'!$A$2</f>
        <v>46112</v>
      </c>
      <c r="C362" s="37" t="s">
        <v>1243</v>
      </c>
      <c r="D362" s="119" t="str">
        <f>IF(G362="","",VLOOKUP(G362,номенклатури!R:T,2,0))</f>
        <v/>
      </c>
      <c r="E362" s="365" t="str">
        <f>IF(G362="","",VLOOKUP(G362,номенклатури!R:T,3,0))</f>
        <v/>
      </c>
      <c r="F362" s="159" t="str">
        <f>IF(G362="","",IF(ISERROR(VLOOKUP(G362,номенклатури!V:V,1,0)),E362*H362,E362*I362))</f>
        <v/>
      </c>
      <c r="G362" s="14"/>
      <c r="H362" s="15"/>
      <c r="I362" s="15"/>
      <c r="J362" s="15"/>
      <c r="K362" s="15"/>
      <c r="L362" s="217"/>
      <c r="M362" s="22"/>
      <c r="N362" s="119" t="str">
        <f>IF(G362="","",VLOOKUP(G362,номенклатури!R:U,4,0))</f>
        <v/>
      </c>
      <c r="O362" s="119" t="str">
        <f>IF(M362="","",VLOOKUP(M362,'14'!D:D,1,0))</f>
        <v/>
      </c>
    </row>
    <row r="363" spans="1:15" ht="12.75" customHeight="1" x14ac:dyDescent="0.2">
      <c r="A363" s="36" t="str">
        <f>'0'!$A$4</f>
        <v>………………..</v>
      </c>
      <c r="B363" s="37">
        <f>'0'!$A$2</f>
        <v>46112</v>
      </c>
      <c r="C363" s="37" t="s">
        <v>1243</v>
      </c>
      <c r="D363" s="119" t="str">
        <f>IF(G363="","",VLOOKUP(G363,номенклатури!R:T,2,0))</f>
        <v/>
      </c>
      <c r="E363" s="365" t="str">
        <f>IF(G363="","",VLOOKUP(G363,номенклатури!R:T,3,0))</f>
        <v/>
      </c>
      <c r="F363" s="159" t="str">
        <f>IF(G363="","",IF(ISERROR(VLOOKUP(G363,номенклатури!V:V,1,0)),E363*H363,E363*I363))</f>
        <v/>
      </c>
      <c r="G363" s="14"/>
      <c r="H363" s="15"/>
      <c r="I363" s="15"/>
      <c r="J363" s="15"/>
      <c r="K363" s="15"/>
      <c r="L363" s="217"/>
      <c r="M363" s="22"/>
      <c r="N363" s="119" t="str">
        <f>IF(G363="","",VLOOKUP(G363,номенклатури!R:U,4,0))</f>
        <v/>
      </c>
      <c r="O363" s="119" t="str">
        <f>IF(M363="","",VLOOKUP(M363,'14'!D:D,1,0))</f>
        <v/>
      </c>
    </row>
    <row r="364" spans="1:15" ht="12.75" customHeight="1" x14ac:dyDescent="0.2">
      <c r="A364" s="36" t="str">
        <f>'0'!$A$4</f>
        <v>………………..</v>
      </c>
      <c r="B364" s="37">
        <f>'0'!$A$2</f>
        <v>46112</v>
      </c>
      <c r="C364" s="37" t="s">
        <v>1243</v>
      </c>
      <c r="D364" s="119" t="str">
        <f>IF(G364="","",VLOOKUP(G364,номенклатури!R:T,2,0))</f>
        <v/>
      </c>
      <c r="E364" s="365" t="str">
        <f>IF(G364="","",VLOOKUP(G364,номенклатури!R:T,3,0))</f>
        <v/>
      </c>
      <c r="F364" s="159" t="str">
        <f>IF(G364="","",IF(ISERROR(VLOOKUP(G364,номенклатури!V:V,1,0)),E364*H364,E364*I364))</f>
        <v/>
      </c>
      <c r="G364" s="14"/>
      <c r="H364" s="15"/>
      <c r="I364" s="15"/>
      <c r="J364" s="15"/>
      <c r="K364" s="15"/>
      <c r="L364" s="217"/>
      <c r="M364" s="22"/>
      <c r="N364" s="119" t="str">
        <f>IF(G364="","",VLOOKUP(G364,номенклатури!R:U,4,0))</f>
        <v/>
      </c>
      <c r="O364" s="119" t="str">
        <f>IF(M364="","",VLOOKUP(M364,'14'!D:D,1,0))</f>
        <v/>
      </c>
    </row>
    <row r="365" spans="1:15" ht="12.75" customHeight="1" x14ac:dyDescent="0.2">
      <c r="A365" s="36" t="str">
        <f>'0'!$A$4</f>
        <v>………………..</v>
      </c>
      <c r="B365" s="37">
        <f>'0'!$A$2</f>
        <v>46112</v>
      </c>
      <c r="C365" s="37" t="s">
        <v>1243</v>
      </c>
      <c r="D365" s="119" t="str">
        <f>IF(G365="","",VLOOKUP(G365,номенклатури!R:T,2,0))</f>
        <v/>
      </c>
      <c r="E365" s="365" t="str">
        <f>IF(G365="","",VLOOKUP(G365,номенклатури!R:T,3,0))</f>
        <v/>
      </c>
      <c r="F365" s="159" t="str">
        <f>IF(G365="","",IF(ISERROR(VLOOKUP(G365,номенклатури!V:V,1,0)),E365*H365,E365*I365))</f>
        <v/>
      </c>
      <c r="G365" s="14"/>
      <c r="H365" s="15"/>
      <c r="I365" s="15"/>
      <c r="J365" s="15"/>
      <c r="K365" s="15"/>
      <c r="L365" s="217"/>
      <c r="M365" s="22"/>
      <c r="N365" s="119" t="str">
        <f>IF(G365="","",VLOOKUP(G365,номенклатури!R:U,4,0))</f>
        <v/>
      </c>
      <c r="O365" s="119" t="str">
        <f>IF(M365="","",VLOOKUP(M365,'14'!D:D,1,0))</f>
        <v/>
      </c>
    </row>
    <row r="366" spans="1:15" ht="12.75" customHeight="1" x14ac:dyDescent="0.2">
      <c r="A366" s="36" t="str">
        <f>'0'!$A$4</f>
        <v>………………..</v>
      </c>
      <c r="B366" s="37">
        <f>'0'!$A$2</f>
        <v>46112</v>
      </c>
      <c r="C366" s="37" t="s">
        <v>1243</v>
      </c>
      <c r="D366" s="119" t="str">
        <f>IF(G366="","",VLOOKUP(G366,номенклатури!R:T,2,0))</f>
        <v/>
      </c>
      <c r="E366" s="365" t="str">
        <f>IF(G366="","",VLOOKUP(G366,номенклатури!R:T,3,0))</f>
        <v/>
      </c>
      <c r="F366" s="159" t="str">
        <f>IF(G366="","",IF(ISERROR(VLOOKUP(G366,номенклатури!V:V,1,0)),E366*H366,E366*I366))</f>
        <v/>
      </c>
      <c r="G366" s="14"/>
      <c r="H366" s="15"/>
      <c r="I366" s="15"/>
      <c r="J366" s="15"/>
      <c r="K366" s="15"/>
      <c r="L366" s="217"/>
      <c r="M366" s="22"/>
      <c r="N366" s="119" t="str">
        <f>IF(G366="","",VLOOKUP(G366,номенклатури!R:U,4,0))</f>
        <v/>
      </c>
      <c r="O366" s="119" t="str">
        <f>IF(M366="","",VLOOKUP(M366,'14'!D:D,1,0))</f>
        <v/>
      </c>
    </row>
    <row r="367" spans="1:15" ht="12.75" customHeight="1" x14ac:dyDescent="0.2">
      <c r="A367" s="36" t="str">
        <f>'0'!$A$4</f>
        <v>………………..</v>
      </c>
      <c r="B367" s="37">
        <f>'0'!$A$2</f>
        <v>46112</v>
      </c>
      <c r="C367" s="37" t="s">
        <v>1243</v>
      </c>
      <c r="D367" s="119" t="str">
        <f>IF(G367="","",VLOOKUP(G367,номенклатури!R:T,2,0))</f>
        <v/>
      </c>
      <c r="E367" s="365" t="str">
        <f>IF(G367="","",VLOOKUP(G367,номенклатури!R:T,3,0))</f>
        <v/>
      </c>
      <c r="F367" s="159" t="str">
        <f>IF(G367="","",IF(ISERROR(VLOOKUP(G367,номенклатури!V:V,1,0)),E367*H367,E367*I367))</f>
        <v/>
      </c>
      <c r="G367" s="14"/>
      <c r="H367" s="15"/>
      <c r="I367" s="15"/>
      <c r="J367" s="15"/>
      <c r="K367" s="15"/>
      <c r="L367" s="217"/>
      <c r="M367" s="22"/>
      <c r="N367" s="119" t="str">
        <f>IF(G367="","",VLOOKUP(G367,номенклатури!R:U,4,0))</f>
        <v/>
      </c>
      <c r="O367" s="119" t="str">
        <f>IF(M367="","",VLOOKUP(M367,'14'!D:D,1,0))</f>
        <v/>
      </c>
    </row>
    <row r="368" spans="1:15" ht="12.75" customHeight="1" x14ac:dyDescent="0.2">
      <c r="A368" s="36" t="str">
        <f>'0'!$A$4</f>
        <v>………………..</v>
      </c>
      <c r="B368" s="37">
        <f>'0'!$A$2</f>
        <v>46112</v>
      </c>
      <c r="C368" s="37" t="s">
        <v>1243</v>
      </c>
      <c r="D368" s="119" t="str">
        <f>IF(G368="","",VLOOKUP(G368,номенклатури!R:T,2,0))</f>
        <v/>
      </c>
      <c r="E368" s="365" t="str">
        <f>IF(G368="","",VLOOKUP(G368,номенклатури!R:T,3,0))</f>
        <v/>
      </c>
      <c r="F368" s="159" t="str">
        <f>IF(G368="","",IF(ISERROR(VLOOKUP(G368,номенклатури!V:V,1,0)),E368*H368,E368*I368))</f>
        <v/>
      </c>
      <c r="G368" s="14"/>
      <c r="H368" s="15"/>
      <c r="I368" s="15"/>
      <c r="J368" s="15"/>
      <c r="K368" s="15"/>
      <c r="L368" s="217"/>
      <c r="M368" s="22"/>
      <c r="N368" s="119" t="str">
        <f>IF(G368="","",VLOOKUP(G368,номенклатури!R:U,4,0))</f>
        <v/>
      </c>
      <c r="O368" s="119" t="str">
        <f>IF(M368="","",VLOOKUP(M368,'14'!D:D,1,0))</f>
        <v/>
      </c>
    </row>
    <row r="369" spans="1:15" ht="12.75" customHeight="1" x14ac:dyDescent="0.2">
      <c r="A369" s="36" t="str">
        <f>'0'!$A$4</f>
        <v>………………..</v>
      </c>
      <c r="B369" s="37">
        <f>'0'!$A$2</f>
        <v>46112</v>
      </c>
      <c r="C369" s="37" t="s">
        <v>1243</v>
      </c>
      <c r="D369" s="119" t="str">
        <f>IF(G369="","",VLOOKUP(G369,номенклатури!R:T,2,0))</f>
        <v/>
      </c>
      <c r="E369" s="365" t="str">
        <f>IF(G369="","",VLOOKUP(G369,номенклатури!R:T,3,0))</f>
        <v/>
      </c>
      <c r="F369" s="159" t="str">
        <f>IF(G369="","",IF(ISERROR(VLOOKUP(G369,номенклатури!V:V,1,0)),E369*H369,E369*I369))</f>
        <v/>
      </c>
      <c r="G369" s="14"/>
      <c r="H369" s="15"/>
      <c r="I369" s="15"/>
      <c r="J369" s="15"/>
      <c r="K369" s="15"/>
      <c r="L369" s="217"/>
      <c r="M369" s="22"/>
      <c r="N369" s="119" t="str">
        <f>IF(G369="","",VLOOKUP(G369,номенклатури!R:U,4,0))</f>
        <v/>
      </c>
      <c r="O369" s="119" t="str">
        <f>IF(M369="","",VLOOKUP(M369,'14'!D:D,1,0))</f>
        <v/>
      </c>
    </row>
    <row r="370" spans="1:15" ht="12.75" customHeight="1" x14ac:dyDescent="0.2">
      <c r="A370" s="36" t="str">
        <f>'0'!$A$4</f>
        <v>………………..</v>
      </c>
      <c r="B370" s="37">
        <f>'0'!$A$2</f>
        <v>46112</v>
      </c>
      <c r="C370" s="37" t="s">
        <v>1243</v>
      </c>
      <c r="D370" s="119" t="str">
        <f>IF(G370="","",VLOOKUP(G370,номенклатури!R:T,2,0))</f>
        <v/>
      </c>
      <c r="E370" s="365" t="str">
        <f>IF(G370="","",VLOOKUP(G370,номенклатури!R:T,3,0))</f>
        <v/>
      </c>
      <c r="F370" s="159" t="str">
        <f>IF(G370="","",IF(ISERROR(VLOOKUP(G370,номенклатури!V:V,1,0)),E370*H370,E370*I370))</f>
        <v/>
      </c>
      <c r="G370" s="14"/>
      <c r="H370" s="15"/>
      <c r="I370" s="15"/>
      <c r="J370" s="15"/>
      <c r="K370" s="15"/>
      <c r="L370" s="217"/>
      <c r="M370" s="22"/>
      <c r="N370" s="119" t="str">
        <f>IF(G370="","",VLOOKUP(G370,номенклатури!R:U,4,0))</f>
        <v/>
      </c>
      <c r="O370" s="119" t="str">
        <f>IF(M370="","",VLOOKUP(M370,'14'!D:D,1,0))</f>
        <v/>
      </c>
    </row>
    <row r="371" spans="1:15" ht="12.75" customHeight="1" x14ac:dyDescent="0.2">
      <c r="A371" s="36" t="str">
        <f>'0'!$A$4</f>
        <v>………………..</v>
      </c>
      <c r="B371" s="37">
        <f>'0'!$A$2</f>
        <v>46112</v>
      </c>
      <c r="C371" s="37" t="s">
        <v>1243</v>
      </c>
      <c r="D371" s="119" t="str">
        <f>IF(G371="","",VLOOKUP(G371,номенклатури!R:T,2,0))</f>
        <v/>
      </c>
      <c r="E371" s="365" t="str">
        <f>IF(G371="","",VLOOKUP(G371,номенклатури!R:T,3,0))</f>
        <v/>
      </c>
      <c r="F371" s="159" t="str">
        <f>IF(G371="","",IF(ISERROR(VLOOKUP(G371,номенклатури!V:V,1,0)),E371*H371,E371*I371))</f>
        <v/>
      </c>
      <c r="G371" s="14"/>
      <c r="H371" s="15"/>
      <c r="I371" s="15"/>
      <c r="J371" s="15"/>
      <c r="K371" s="15"/>
      <c r="L371" s="217"/>
      <c r="M371" s="22"/>
      <c r="N371" s="119" t="str">
        <f>IF(G371="","",VLOOKUP(G371,номенклатури!R:U,4,0))</f>
        <v/>
      </c>
      <c r="O371" s="119" t="str">
        <f>IF(M371="","",VLOOKUP(M371,'14'!D:D,1,0))</f>
        <v/>
      </c>
    </row>
    <row r="372" spans="1:15" ht="12.75" customHeight="1" x14ac:dyDescent="0.2">
      <c r="A372" s="36" t="str">
        <f>'0'!$A$4</f>
        <v>………………..</v>
      </c>
      <c r="B372" s="37">
        <f>'0'!$A$2</f>
        <v>46112</v>
      </c>
      <c r="C372" s="37" t="s">
        <v>1243</v>
      </c>
      <c r="D372" s="119" t="str">
        <f>IF(G372="","",VLOOKUP(G372,номенклатури!R:T,2,0))</f>
        <v/>
      </c>
      <c r="E372" s="365" t="str">
        <f>IF(G372="","",VLOOKUP(G372,номенклатури!R:T,3,0))</f>
        <v/>
      </c>
      <c r="F372" s="159" t="str">
        <f>IF(G372="","",IF(ISERROR(VLOOKUP(G372,номенклатури!V:V,1,0)),E372*H372,E372*I372))</f>
        <v/>
      </c>
      <c r="G372" s="14"/>
      <c r="H372" s="15"/>
      <c r="I372" s="15"/>
      <c r="J372" s="15"/>
      <c r="K372" s="15"/>
      <c r="L372" s="217"/>
      <c r="M372" s="22"/>
      <c r="N372" s="119" t="str">
        <f>IF(G372="","",VLOOKUP(G372,номенклатури!R:U,4,0))</f>
        <v/>
      </c>
      <c r="O372" s="119" t="str">
        <f>IF(M372="","",VLOOKUP(M372,'14'!D:D,1,0))</f>
        <v/>
      </c>
    </row>
    <row r="373" spans="1:15" ht="12.75" customHeight="1" x14ac:dyDescent="0.2">
      <c r="A373" s="36" t="str">
        <f>'0'!$A$4</f>
        <v>………………..</v>
      </c>
      <c r="B373" s="37">
        <f>'0'!$A$2</f>
        <v>46112</v>
      </c>
      <c r="C373" s="37" t="s">
        <v>1243</v>
      </c>
      <c r="D373" s="119" t="str">
        <f>IF(G373="","",VLOOKUP(G373,номенклатури!R:T,2,0))</f>
        <v/>
      </c>
      <c r="E373" s="365" t="str">
        <f>IF(G373="","",VLOOKUP(G373,номенклатури!R:T,3,0))</f>
        <v/>
      </c>
      <c r="F373" s="159" t="str">
        <f>IF(G373="","",IF(ISERROR(VLOOKUP(G373,номенклатури!V:V,1,0)),E373*H373,E373*I373))</f>
        <v/>
      </c>
      <c r="G373" s="14"/>
      <c r="H373" s="15"/>
      <c r="I373" s="15"/>
      <c r="J373" s="15"/>
      <c r="K373" s="15"/>
      <c r="L373" s="217"/>
      <c r="M373" s="22"/>
      <c r="N373" s="119" t="str">
        <f>IF(G373="","",VLOOKUP(G373,номенклатури!R:U,4,0))</f>
        <v/>
      </c>
      <c r="O373" s="119" t="str">
        <f>IF(M373="","",VLOOKUP(M373,'14'!D:D,1,0))</f>
        <v/>
      </c>
    </row>
    <row r="374" spans="1:15" ht="12.75" customHeight="1" x14ac:dyDescent="0.2">
      <c r="A374" s="36" t="str">
        <f>'0'!$A$4</f>
        <v>………………..</v>
      </c>
      <c r="B374" s="37">
        <f>'0'!$A$2</f>
        <v>46112</v>
      </c>
      <c r="C374" s="37" t="s">
        <v>1243</v>
      </c>
      <c r="D374" s="119" t="str">
        <f>IF(G374="","",VLOOKUP(G374,номенклатури!R:T,2,0))</f>
        <v/>
      </c>
      <c r="E374" s="365" t="str">
        <f>IF(G374="","",VLOOKUP(G374,номенклатури!R:T,3,0))</f>
        <v/>
      </c>
      <c r="F374" s="159" t="str">
        <f>IF(G374="","",IF(ISERROR(VLOOKUP(G374,номенклатури!V:V,1,0)),E374*H374,E374*I374))</f>
        <v/>
      </c>
      <c r="G374" s="14"/>
      <c r="H374" s="15"/>
      <c r="I374" s="15"/>
      <c r="J374" s="15"/>
      <c r="K374" s="15"/>
      <c r="L374" s="217"/>
      <c r="M374" s="22"/>
      <c r="N374" s="119" t="str">
        <f>IF(G374="","",VLOOKUP(G374,номенклатури!R:U,4,0))</f>
        <v/>
      </c>
      <c r="O374" s="119" t="str">
        <f>IF(M374="","",VLOOKUP(M374,'14'!D:D,1,0))</f>
        <v/>
      </c>
    </row>
    <row r="375" spans="1:15" ht="12.75" customHeight="1" x14ac:dyDescent="0.2">
      <c r="A375" s="36" t="str">
        <f>'0'!$A$4</f>
        <v>………………..</v>
      </c>
      <c r="B375" s="37">
        <f>'0'!$A$2</f>
        <v>46112</v>
      </c>
      <c r="C375" s="37" t="s">
        <v>1243</v>
      </c>
      <c r="D375" s="119" t="str">
        <f>IF(G375="","",VLOOKUP(G375,номенклатури!R:T,2,0))</f>
        <v/>
      </c>
      <c r="E375" s="365" t="str">
        <f>IF(G375="","",VLOOKUP(G375,номенклатури!R:T,3,0))</f>
        <v/>
      </c>
      <c r="F375" s="159" t="str">
        <f>IF(G375="","",IF(ISERROR(VLOOKUP(G375,номенклатури!V:V,1,0)),E375*H375,E375*I375))</f>
        <v/>
      </c>
      <c r="G375" s="14"/>
      <c r="H375" s="15"/>
      <c r="I375" s="15"/>
      <c r="J375" s="15"/>
      <c r="K375" s="15"/>
      <c r="L375" s="217"/>
      <c r="M375" s="22"/>
      <c r="N375" s="119" t="str">
        <f>IF(G375="","",VLOOKUP(G375,номенклатури!R:U,4,0))</f>
        <v/>
      </c>
      <c r="O375" s="119" t="str">
        <f>IF(M375="","",VLOOKUP(M375,'14'!D:D,1,0))</f>
        <v/>
      </c>
    </row>
    <row r="376" spans="1:15" ht="12.75" customHeight="1" x14ac:dyDescent="0.2">
      <c r="A376" s="36" t="str">
        <f>'0'!$A$4</f>
        <v>………………..</v>
      </c>
      <c r="B376" s="37">
        <f>'0'!$A$2</f>
        <v>46112</v>
      </c>
      <c r="C376" s="37" t="s">
        <v>1243</v>
      </c>
      <c r="D376" s="119" t="str">
        <f>IF(G376="","",VLOOKUP(G376,номенклатури!R:T,2,0))</f>
        <v/>
      </c>
      <c r="E376" s="365" t="str">
        <f>IF(G376="","",VLOOKUP(G376,номенклатури!R:T,3,0))</f>
        <v/>
      </c>
      <c r="F376" s="159" t="str">
        <f>IF(G376="","",IF(ISERROR(VLOOKUP(G376,номенклатури!V:V,1,0)),E376*H376,E376*I376))</f>
        <v/>
      </c>
      <c r="G376" s="14"/>
      <c r="H376" s="15"/>
      <c r="I376" s="15"/>
      <c r="J376" s="15"/>
      <c r="K376" s="15"/>
      <c r="L376" s="217"/>
      <c r="M376" s="22"/>
      <c r="N376" s="119" t="str">
        <f>IF(G376="","",VLOOKUP(G376,номенклатури!R:U,4,0))</f>
        <v/>
      </c>
      <c r="O376" s="119" t="str">
        <f>IF(M376="","",VLOOKUP(M376,'14'!D:D,1,0))</f>
        <v/>
      </c>
    </row>
    <row r="377" spans="1:15" ht="12.75" customHeight="1" x14ac:dyDescent="0.2">
      <c r="A377" s="36" t="str">
        <f>'0'!$A$4</f>
        <v>………………..</v>
      </c>
      <c r="B377" s="37">
        <f>'0'!$A$2</f>
        <v>46112</v>
      </c>
      <c r="C377" s="37" t="s">
        <v>1243</v>
      </c>
      <c r="D377" s="119" t="str">
        <f>IF(G377="","",VLOOKUP(G377,номенклатури!R:T,2,0))</f>
        <v/>
      </c>
      <c r="E377" s="365" t="str">
        <f>IF(G377="","",VLOOKUP(G377,номенклатури!R:T,3,0))</f>
        <v/>
      </c>
      <c r="F377" s="159" t="str">
        <f>IF(G377="","",IF(ISERROR(VLOOKUP(G377,номенклатури!V:V,1,0)),E377*H377,E377*I377))</f>
        <v/>
      </c>
      <c r="G377" s="14"/>
      <c r="H377" s="15"/>
      <c r="I377" s="15"/>
      <c r="J377" s="15"/>
      <c r="K377" s="15"/>
      <c r="L377" s="217"/>
      <c r="M377" s="22"/>
      <c r="N377" s="119" t="str">
        <f>IF(G377="","",VLOOKUP(G377,номенклатури!R:U,4,0))</f>
        <v/>
      </c>
      <c r="O377" s="119" t="str">
        <f>IF(M377="","",VLOOKUP(M377,'14'!D:D,1,0))</f>
        <v/>
      </c>
    </row>
    <row r="378" spans="1:15" ht="12.75" customHeight="1" x14ac:dyDescent="0.2">
      <c r="A378" s="36" t="str">
        <f>'0'!$A$4</f>
        <v>………………..</v>
      </c>
      <c r="B378" s="37">
        <f>'0'!$A$2</f>
        <v>46112</v>
      </c>
      <c r="C378" s="37" t="s">
        <v>1243</v>
      </c>
      <c r="D378" s="119" t="str">
        <f>IF(G378="","",VLOOKUP(G378,номенклатури!R:T,2,0))</f>
        <v/>
      </c>
      <c r="E378" s="365" t="str">
        <f>IF(G378="","",VLOOKUP(G378,номенклатури!R:T,3,0))</f>
        <v/>
      </c>
      <c r="F378" s="159" t="str">
        <f>IF(G378="","",IF(ISERROR(VLOOKUP(G378,номенклатури!V:V,1,0)),E378*H378,E378*I378))</f>
        <v/>
      </c>
      <c r="G378" s="14"/>
      <c r="H378" s="15"/>
      <c r="I378" s="15"/>
      <c r="J378" s="15"/>
      <c r="K378" s="15"/>
      <c r="L378" s="217"/>
      <c r="M378" s="22"/>
      <c r="N378" s="119" t="str">
        <f>IF(G378="","",VLOOKUP(G378,номенклатури!R:U,4,0))</f>
        <v/>
      </c>
      <c r="O378" s="119" t="str">
        <f>IF(M378="","",VLOOKUP(M378,'14'!D:D,1,0))</f>
        <v/>
      </c>
    </row>
    <row r="379" spans="1:15" ht="12.75" customHeight="1" x14ac:dyDescent="0.2">
      <c r="A379" s="36" t="str">
        <f>'0'!$A$4</f>
        <v>………………..</v>
      </c>
      <c r="B379" s="37">
        <f>'0'!$A$2</f>
        <v>46112</v>
      </c>
      <c r="C379" s="37" t="s">
        <v>1243</v>
      </c>
      <c r="D379" s="119" t="str">
        <f>IF(G379="","",VLOOKUP(G379,номенклатури!R:T,2,0))</f>
        <v/>
      </c>
      <c r="E379" s="365" t="str">
        <f>IF(G379="","",VLOOKUP(G379,номенклатури!R:T,3,0))</f>
        <v/>
      </c>
      <c r="F379" s="159" t="str">
        <f>IF(G379="","",IF(ISERROR(VLOOKUP(G379,номенклатури!V:V,1,0)),E379*H379,E379*I379))</f>
        <v/>
      </c>
      <c r="G379" s="14"/>
      <c r="H379" s="15"/>
      <c r="I379" s="15"/>
      <c r="J379" s="15"/>
      <c r="K379" s="15"/>
      <c r="L379" s="217"/>
      <c r="M379" s="22"/>
      <c r="N379" s="119" t="str">
        <f>IF(G379="","",VLOOKUP(G379,номенклатури!R:U,4,0))</f>
        <v/>
      </c>
      <c r="O379" s="119" t="str">
        <f>IF(M379="","",VLOOKUP(M379,'14'!D:D,1,0))</f>
        <v/>
      </c>
    </row>
    <row r="380" spans="1:15" ht="12.75" customHeight="1" x14ac:dyDescent="0.2">
      <c r="A380" s="36" t="str">
        <f>'0'!$A$4</f>
        <v>………………..</v>
      </c>
      <c r="B380" s="37">
        <f>'0'!$A$2</f>
        <v>46112</v>
      </c>
      <c r="C380" s="37" t="s">
        <v>1243</v>
      </c>
      <c r="D380" s="119" t="str">
        <f>IF(G380="","",VLOOKUP(G380,номенклатури!R:T,2,0))</f>
        <v/>
      </c>
      <c r="E380" s="365" t="str">
        <f>IF(G380="","",VLOOKUP(G380,номенклатури!R:T,3,0))</f>
        <v/>
      </c>
      <c r="F380" s="159" t="str">
        <f>IF(G380="","",IF(ISERROR(VLOOKUP(G380,номенклатури!V:V,1,0)),E380*H380,E380*I380))</f>
        <v/>
      </c>
      <c r="G380" s="14"/>
      <c r="H380" s="15"/>
      <c r="I380" s="15"/>
      <c r="J380" s="15"/>
      <c r="K380" s="15"/>
      <c r="L380" s="217"/>
      <c r="M380" s="22"/>
      <c r="N380" s="119" t="str">
        <f>IF(G380="","",VLOOKUP(G380,номенклатури!R:U,4,0))</f>
        <v/>
      </c>
      <c r="O380" s="119" t="str">
        <f>IF(M380="","",VLOOKUP(M380,'14'!D:D,1,0))</f>
        <v/>
      </c>
    </row>
    <row r="381" spans="1:15" ht="12.75" customHeight="1" x14ac:dyDescent="0.2">
      <c r="A381" s="36" t="str">
        <f>'0'!$A$4</f>
        <v>………………..</v>
      </c>
      <c r="B381" s="37">
        <f>'0'!$A$2</f>
        <v>46112</v>
      </c>
      <c r="C381" s="37" t="s">
        <v>1243</v>
      </c>
      <c r="D381" s="119" t="str">
        <f>IF(G381="","",VLOOKUP(G381,номенклатури!R:T,2,0))</f>
        <v/>
      </c>
      <c r="E381" s="365" t="str">
        <f>IF(G381="","",VLOOKUP(G381,номенклатури!R:T,3,0))</f>
        <v/>
      </c>
      <c r="F381" s="159" t="str">
        <f>IF(G381="","",IF(ISERROR(VLOOKUP(G381,номенклатури!V:V,1,0)),E381*H381,E381*I381))</f>
        <v/>
      </c>
      <c r="G381" s="14"/>
      <c r="H381" s="15"/>
      <c r="I381" s="15"/>
      <c r="J381" s="15"/>
      <c r="K381" s="15"/>
      <c r="L381" s="217"/>
      <c r="M381" s="22"/>
      <c r="N381" s="119" t="str">
        <f>IF(G381="","",VLOOKUP(G381,номенклатури!R:U,4,0))</f>
        <v/>
      </c>
      <c r="O381" s="119" t="str">
        <f>IF(M381="","",VLOOKUP(M381,'14'!D:D,1,0))</f>
        <v/>
      </c>
    </row>
    <row r="382" spans="1:15" ht="12.75" customHeight="1" x14ac:dyDescent="0.2">
      <c r="A382" s="36" t="str">
        <f>'0'!$A$4</f>
        <v>………………..</v>
      </c>
      <c r="B382" s="37">
        <f>'0'!$A$2</f>
        <v>46112</v>
      </c>
      <c r="C382" s="37" t="s">
        <v>1243</v>
      </c>
      <c r="D382" s="119" t="str">
        <f>IF(G382="","",VLOOKUP(G382,номенклатури!R:T,2,0))</f>
        <v/>
      </c>
      <c r="E382" s="365" t="str">
        <f>IF(G382="","",VLOOKUP(G382,номенклатури!R:T,3,0))</f>
        <v/>
      </c>
      <c r="F382" s="159" t="str">
        <f>IF(G382="","",IF(ISERROR(VLOOKUP(G382,номенклатури!V:V,1,0)),E382*H382,E382*I382))</f>
        <v/>
      </c>
      <c r="G382" s="14"/>
      <c r="H382" s="15"/>
      <c r="I382" s="15"/>
      <c r="J382" s="15"/>
      <c r="K382" s="15"/>
      <c r="L382" s="217"/>
      <c r="M382" s="22"/>
      <c r="N382" s="119" t="str">
        <f>IF(G382="","",VLOOKUP(G382,номенклатури!R:U,4,0))</f>
        <v/>
      </c>
      <c r="O382" s="119" t="str">
        <f>IF(M382="","",VLOOKUP(M382,'14'!D:D,1,0))</f>
        <v/>
      </c>
    </row>
    <row r="383" spans="1:15" ht="12.75" customHeight="1" x14ac:dyDescent="0.2">
      <c r="A383" s="36" t="str">
        <f>'0'!$A$4</f>
        <v>………………..</v>
      </c>
      <c r="B383" s="37">
        <f>'0'!$A$2</f>
        <v>46112</v>
      </c>
      <c r="C383" s="37" t="s">
        <v>1243</v>
      </c>
      <c r="D383" s="119" t="str">
        <f>IF(G383="","",VLOOKUP(G383,номенклатури!R:T,2,0))</f>
        <v/>
      </c>
      <c r="E383" s="365" t="str">
        <f>IF(G383="","",VLOOKUP(G383,номенклатури!R:T,3,0))</f>
        <v/>
      </c>
      <c r="F383" s="159" t="str">
        <f>IF(G383="","",IF(ISERROR(VLOOKUP(G383,номенклатури!V:V,1,0)),E383*H383,E383*I383))</f>
        <v/>
      </c>
      <c r="G383" s="14"/>
      <c r="H383" s="15"/>
      <c r="I383" s="15"/>
      <c r="J383" s="15"/>
      <c r="K383" s="15"/>
      <c r="L383" s="217"/>
      <c r="M383" s="22"/>
      <c r="N383" s="119" t="str">
        <f>IF(G383="","",VLOOKUP(G383,номенклатури!R:U,4,0))</f>
        <v/>
      </c>
      <c r="O383" s="119" t="str">
        <f>IF(M383="","",VLOOKUP(M383,'14'!D:D,1,0))</f>
        <v/>
      </c>
    </row>
    <row r="384" spans="1:15" ht="12.75" customHeight="1" x14ac:dyDescent="0.2">
      <c r="A384" s="36" t="str">
        <f>'0'!$A$4</f>
        <v>………………..</v>
      </c>
      <c r="B384" s="37">
        <f>'0'!$A$2</f>
        <v>46112</v>
      </c>
      <c r="C384" s="37" t="s">
        <v>1243</v>
      </c>
      <c r="D384" s="119" t="str">
        <f>IF(G384="","",VLOOKUP(G384,номенклатури!R:T,2,0))</f>
        <v/>
      </c>
      <c r="E384" s="365" t="str">
        <f>IF(G384="","",VLOOKUP(G384,номенклатури!R:T,3,0))</f>
        <v/>
      </c>
      <c r="F384" s="159" t="str">
        <f>IF(G384="","",IF(ISERROR(VLOOKUP(G384,номенклатури!V:V,1,0)),E384*H384,E384*I384))</f>
        <v/>
      </c>
      <c r="G384" s="14"/>
      <c r="H384" s="15"/>
      <c r="I384" s="15"/>
      <c r="J384" s="15"/>
      <c r="K384" s="15"/>
      <c r="L384" s="217"/>
      <c r="M384" s="22"/>
      <c r="N384" s="119" t="str">
        <f>IF(G384="","",VLOOKUP(G384,номенклатури!R:U,4,0))</f>
        <v/>
      </c>
      <c r="O384" s="119" t="str">
        <f>IF(M384="","",VLOOKUP(M384,'14'!D:D,1,0))</f>
        <v/>
      </c>
    </row>
    <row r="385" spans="1:15" ht="12.75" customHeight="1" x14ac:dyDescent="0.2">
      <c r="A385" s="36" t="str">
        <f>'0'!$A$4</f>
        <v>………………..</v>
      </c>
      <c r="B385" s="37">
        <f>'0'!$A$2</f>
        <v>46112</v>
      </c>
      <c r="C385" s="37" t="s">
        <v>1243</v>
      </c>
      <c r="D385" s="119" t="str">
        <f>IF(G385="","",VLOOKUP(G385,номенклатури!R:T,2,0))</f>
        <v/>
      </c>
      <c r="E385" s="365" t="str">
        <f>IF(G385="","",VLOOKUP(G385,номенклатури!R:T,3,0))</f>
        <v/>
      </c>
      <c r="F385" s="159" t="str">
        <f>IF(G385="","",IF(ISERROR(VLOOKUP(G385,номенклатури!V:V,1,0)),E385*H385,E385*I385))</f>
        <v/>
      </c>
      <c r="G385" s="14"/>
      <c r="H385" s="15"/>
      <c r="I385" s="15"/>
      <c r="J385" s="15"/>
      <c r="K385" s="15"/>
      <c r="L385" s="217"/>
      <c r="M385" s="22"/>
      <c r="N385" s="119" t="str">
        <f>IF(G385="","",VLOOKUP(G385,номенклатури!R:U,4,0))</f>
        <v/>
      </c>
      <c r="O385" s="119" t="str">
        <f>IF(M385="","",VLOOKUP(M385,'14'!D:D,1,0))</f>
        <v/>
      </c>
    </row>
    <row r="386" spans="1:15" ht="12.75" customHeight="1" x14ac:dyDescent="0.2">
      <c r="A386" s="36" t="str">
        <f>'0'!$A$4</f>
        <v>………………..</v>
      </c>
      <c r="B386" s="37">
        <f>'0'!$A$2</f>
        <v>46112</v>
      </c>
      <c r="C386" s="37" t="s">
        <v>1243</v>
      </c>
      <c r="D386" s="119" t="str">
        <f>IF(G386="","",VLOOKUP(G386,номенклатури!R:T,2,0))</f>
        <v/>
      </c>
      <c r="E386" s="365" t="str">
        <f>IF(G386="","",VLOOKUP(G386,номенклатури!R:T,3,0))</f>
        <v/>
      </c>
      <c r="F386" s="159" t="str">
        <f>IF(G386="","",IF(ISERROR(VLOOKUP(G386,номенклатури!V:V,1,0)),E386*H386,E386*I386))</f>
        <v/>
      </c>
      <c r="G386" s="14"/>
      <c r="H386" s="15"/>
      <c r="I386" s="15"/>
      <c r="J386" s="15"/>
      <c r="K386" s="15"/>
      <c r="L386" s="217"/>
      <c r="M386" s="22"/>
      <c r="N386" s="119" t="str">
        <f>IF(G386="","",VLOOKUP(G386,номенклатури!R:U,4,0))</f>
        <v/>
      </c>
      <c r="O386" s="119" t="str">
        <f>IF(M386="","",VLOOKUP(M386,'14'!D:D,1,0))</f>
        <v/>
      </c>
    </row>
    <row r="387" spans="1:15" ht="12.75" customHeight="1" x14ac:dyDescent="0.2">
      <c r="A387" s="36" t="str">
        <f>'0'!$A$4</f>
        <v>………………..</v>
      </c>
      <c r="B387" s="37">
        <f>'0'!$A$2</f>
        <v>46112</v>
      </c>
      <c r="C387" s="37" t="s">
        <v>1243</v>
      </c>
      <c r="D387" s="119" t="str">
        <f>IF(G387="","",VLOOKUP(G387,номенклатури!R:T,2,0))</f>
        <v/>
      </c>
      <c r="E387" s="365" t="str">
        <f>IF(G387="","",VLOOKUP(G387,номенклатури!R:T,3,0))</f>
        <v/>
      </c>
      <c r="F387" s="159" t="str">
        <f>IF(G387="","",IF(ISERROR(VLOOKUP(G387,номенклатури!V:V,1,0)),E387*H387,E387*I387))</f>
        <v/>
      </c>
      <c r="G387" s="14"/>
      <c r="H387" s="15"/>
      <c r="I387" s="15"/>
      <c r="J387" s="15"/>
      <c r="K387" s="15"/>
      <c r="L387" s="217"/>
      <c r="M387" s="22"/>
      <c r="N387" s="119" t="str">
        <f>IF(G387="","",VLOOKUP(G387,номенклатури!R:U,4,0))</f>
        <v/>
      </c>
      <c r="O387" s="119" t="str">
        <f>IF(M387="","",VLOOKUP(M387,'14'!D:D,1,0))</f>
        <v/>
      </c>
    </row>
    <row r="388" spans="1:15" ht="12.75" customHeight="1" x14ac:dyDescent="0.2">
      <c r="A388" s="36" t="str">
        <f>'0'!$A$4</f>
        <v>………………..</v>
      </c>
      <c r="B388" s="37">
        <f>'0'!$A$2</f>
        <v>46112</v>
      </c>
      <c r="C388" s="37" t="s">
        <v>1243</v>
      </c>
      <c r="D388" s="119" t="str">
        <f>IF(G388="","",VLOOKUP(G388,номенклатури!R:T,2,0))</f>
        <v/>
      </c>
      <c r="E388" s="365" t="str">
        <f>IF(G388="","",VLOOKUP(G388,номенклатури!R:T,3,0))</f>
        <v/>
      </c>
      <c r="F388" s="159" t="str">
        <f>IF(G388="","",IF(ISERROR(VLOOKUP(G388,номенклатури!V:V,1,0)),E388*H388,E388*I388))</f>
        <v/>
      </c>
      <c r="G388" s="14"/>
      <c r="H388" s="15"/>
      <c r="I388" s="15"/>
      <c r="J388" s="15"/>
      <c r="K388" s="15"/>
      <c r="L388" s="217"/>
      <c r="M388" s="22"/>
      <c r="N388" s="119" t="str">
        <f>IF(G388="","",VLOOKUP(G388,номенклатури!R:U,4,0))</f>
        <v/>
      </c>
      <c r="O388" s="119" t="str">
        <f>IF(M388="","",VLOOKUP(M388,'14'!D:D,1,0))</f>
        <v/>
      </c>
    </row>
    <row r="389" spans="1:15" ht="12.75" customHeight="1" x14ac:dyDescent="0.2">
      <c r="A389" s="36" t="str">
        <f>'0'!$A$4</f>
        <v>………………..</v>
      </c>
      <c r="B389" s="37">
        <f>'0'!$A$2</f>
        <v>46112</v>
      </c>
      <c r="C389" s="37" t="s">
        <v>1243</v>
      </c>
      <c r="D389" s="119" t="str">
        <f>IF(G389="","",VLOOKUP(G389,номенклатури!R:T,2,0))</f>
        <v/>
      </c>
      <c r="E389" s="365" t="str">
        <f>IF(G389="","",VLOOKUP(G389,номенклатури!R:T,3,0))</f>
        <v/>
      </c>
      <c r="F389" s="159" t="str">
        <f>IF(G389="","",IF(ISERROR(VLOOKUP(G389,номенклатури!V:V,1,0)),E389*H389,E389*I389))</f>
        <v/>
      </c>
      <c r="G389" s="14"/>
      <c r="H389" s="15"/>
      <c r="I389" s="15"/>
      <c r="J389" s="15"/>
      <c r="K389" s="15"/>
      <c r="L389" s="217"/>
      <c r="M389" s="22"/>
      <c r="N389" s="119" t="str">
        <f>IF(G389="","",VLOOKUP(G389,номенклатури!R:U,4,0))</f>
        <v/>
      </c>
      <c r="O389" s="119" t="str">
        <f>IF(M389="","",VLOOKUP(M389,'14'!D:D,1,0))</f>
        <v/>
      </c>
    </row>
    <row r="390" spans="1:15" ht="12.75" customHeight="1" x14ac:dyDescent="0.2">
      <c r="A390" s="36" t="str">
        <f>'0'!$A$4</f>
        <v>………………..</v>
      </c>
      <c r="B390" s="37">
        <f>'0'!$A$2</f>
        <v>46112</v>
      </c>
      <c r="C390" s="37" t="s">
        <v>1243</v>
      </c>
      <c r="D390" s="119" t="str">
        <f>IF(G390="","",VLOOKUP(G390,номенклатури!R:T,2,0))</f>
        <v/>
      </c>
      <c r="E390" s="365" t="str">
        <f>IF(G390="","",VLOOKUP(G390,номенклатури!R:T,3,0))</f>
        <v/>
      </c>
      <c r="F390" s="159" t="str">
        <f>IF(G390="","",IF(ISERROR(VLOOKUP(G390,номенклатури!V:V,1,0)),E390*H390,E390*I390))</f>
        <v/>
      </c>
      <c r="G390" s="14"/>
      <c r="H390" s="15"/>
      <c r="I390" s="15"/>
      <c r="J390" s="15"/>
      <c r="K390" s="15"/>
      <c r="L390" s="217"/>
      <c r="M390" s="22"/>
      <c r="N390" s="119" t="str">
        <f>IF(G390="","",VLOOKUP(G390,номенклатури!R:U,4,0))</f>
        <v/>
      </c>
      <c r="O390" s="119" t="str">
        <f>IF(M390="","",VLOOKUP(M390,'14'!D:D,1,0))</f>
        <v/>
      </c>
    </row>
    <row r="391" spans="1:15" ht="12.75" customHeight="1" x14ac:dyDescent="0.2">
      <c r="A391" s="36" t="str">
        <f>'0'!$A$4</f>
        <v>………………..</v>
      </c>
      <c r="B391" s="37">
        <f>'0'!$A$2</f>
        <v>46112</v>
      </c>
      <c r="C391" s="37" t="s">
        <v>1243</v>
      </c>
      <c r="D391" s="119" t="str">
        <f>IF(G391="","",VLOOKUP(G391,номенклатури!R:T,2,0))</f>
        <v/>
      </c>
      <c r="E391" s="365" t="str">
        <f>IF(G391="","",VLOOKUP(G391,номенклатури!R:T,3,0))</f>
        <v/>
      </c>
      <c r="F391" s="159" t="str">
        <f>IF(G391="","",IF(ISERROR(VLOOKUP(G391,номенклатури!V:V,1,0)),E391*H391,E391*I391))</f>
        <v/>
      </c>
      <c r="G391" s="14"/>
      <c r="H391" s="15"/>
      <c r="I391" s="15"/>
      <c r="J391" s="15"/>
      <c r="K391" s="15"/>
      <c r="L391" s="217"/>
      <c r="M391" s="22"/>
      <c r="N391" s="119" t="str">
        <f>IF(G391="","",VLOOKUP(G391,номенклатури!R:U,4,0))</f>
        <v/>
      </c>
      <c r="O391" s="119" t="str">
        <f>IF(M391="","",VLOOKUP(M391,'14'!D:D,1,0))</f>
        <v/>
      </c>
    </row>
    <row r="392" spans="1:15" ht="12.75" customHeight="1" x14ac:dyDescent="0.2">
      <c r="A392" s="36" t="str">
        <f>'0'!$A$4</f>
        <v>………………..</v>
      </c>
      <c r="B392" s="37">
        <f>'0'!$A$2</f>
        <v>46112</v>
      </c>
      <c r="C392" s="37" t="s">
        <v>1243</v>
      </c>
      <c r="D392" s="119" t="str">
        <f>IF(G392="","",VLOOKUP(G392,номенклатури!R:T,2,0))</f>
        <v/>
      </c>
      <c r="E392" s="365" t="str">
        <f>IF(G392="","",VLOOKUP(G392,номенклатури!R:T,3,0))</f>
        <v/>
      </c>
      <c r="F392" s="159" t="str">
        <f>IF(G392="","",IF(ISERROR(VLOOKUP(G392,номенклатури!V:V,1,0)),E392*H392,E392*I392))</f>
        <v/>
      </c>
      <c r="G392" s="14"/>
      <c r="H392" s="15"/>
      <c r="I392" s="15"/>
      <c r="J392" s="15"/>
      <c r="K392" s="15"/>
      <c r="L392" s="217"/>
      <c r="M392" s="22"/>
      <c r="N392" s="119" t="str">
        <f>IF(G392="","",VLOOKUP(G392,номенклатури!R:U,4,0))</f>
        <v/>
      </c>
      <c r="O392" s="119" t="str">
        <f>IF(M392="","",VLOOKUP(M392,'14'!D:D,1,0))</f>
        <v/>
      </c>
    </row>
    <row r="393" spans="1:15" ht="12.75" customHeight="1" x14ac:dyDescent="0.2">
      <c r="A393" s="36" t="str">
        <f>'0'!$A$4</f>
        <v>………………..</v>
      </c>
      <c r="B393" s="37">
        <f>'0'!$A$2</f>
        <v>46112</v>
      </c>
      <c r="C393" s="37" t="s">
        <v>1243</v>
      </c>
      <c r="D393" s="119" t="str">
        <f>IF(G393="","",VLOOKUP(G393,номенклатури!R:T,2,0))</f>
        <v/>
      </c>
      <c r="E393" s="365" t="str">
        <f>IF(G393="","",VLOOKUP(G393,номенклатури!R:T,3,0))</f>
        <v/>
      </c>
      <c r="F393" s="159" t="str">
        <f>IF(G393="","",IF(ISERROR(VLOOKUP(G393,номенклатури!V:V,1,0)),E393*H393,E393*I393))</f>
        <v/>
      </c>
      <c r="G393" s="14"/>
      <c r="H393" s="15"/>
      <c r="I393" s="15"/>
      <c r="J393" s="15"/>
      <c r="K393" s="15"/>
      <c r="L393" s="217"/>
      <c r="M393" s="22"/>
      <c r="N393" s="119" t="str">
        <f>IF(G393="","",VLOOKUP(G393,номенклатури!R:U,4,0))</f>
        <v/>
      </c>
      <c r="O393" s="119" t="str">
        <f>IF(M393="","",VLOOKUP(M393,'14'!D:D,1,0))</f>
        <v/>
      </c>
    </row>
    <row r="394" spans="1:15" ht="12.75" customHeight="1" x14ac:dyDescent="0.2">
      <c r="A394" s="36" t="str">
        <f>'0'!$A$4</f>
        <v>………………..</v>
      </c>
      <c r="B394" s="37">
        <f>'0'!$A$2</f>
        <v>46112</v>
      </c>
      <c r="C394" s="37" t="s">
        <v>1243</v>
      </c>
      <c r="D394" s="119" t="str">
        <f>IF(G394="","",VLOOKUP(G394,номенклатури!R:T,2,0))</f>
        <v/>
      </c>
      <c r="E394" s="365" t="str">
        <f>IF(G394="","",VLOOKUP(G394,номенклатури!R:T,3,0))</f>
        <v/>
      </c>
      <c r="F394" s="159" t="str">
        <f>IF(G394="","",IF(ISERROR(VLOOKUP(G394,номенклатури!V:V,1,0)),E394*H394,E394*I394))</f>
        <v/>
      </c>
      <c r="G394" s="14"/>
      <c r="H394" s="15"/>
      <c r="I394" s="15"/>
      <c r="J394" s="15"/>
      <c r="K394" s="15"/>
      <c r="L394" s="217"/>
      <c r="M394" s="22"/>
      <c r="N394" s="119" t="str">
        <f>IF(G394="","",VLOOKUP(G394,номенклатури!R:U,4,0))</f>
        <v/>
      </c>
      <c r="O394" s="119" t="str">
        <f>IF(M394="","",VLOOKUP(M394,'14'!D:D,1,0))</f>
        <v/>
      </c>
    </row>
    <row r="395" spans="1:15" ht="12.75" customHeight="1" x14ac:dyDescent="0.2">
      <c r="A395" s="36" t="str">
        <f>'0'!$A$4</f>
        <v>………………..</v>
      </c>
      <c r="B395" s="37">
        <f>'0'!$A$2</f>
        <v>46112</v>
      </c>
      <c r="C395" s="37" t="s">
        <v>1243</v>
      </c>
      <c r="D395" s="119" t="str">
        <f>IF(G395="","",VLOOKUP(G395,номенклатури!R:T,2,0))</f>
        <v/>
      </c>
      <c r="E395" s="365" t="str">
        <f>IF(G395="","",VLOOKUP(G395,номенклатури!R:T,3,0))</f>
        <v/>
      </c>
      <c r="F395" s="159" t="str">
        <f>IF(G395="","",IF(ISERROR(VLOOKUP(G395,номенклатури!V:V,1,0)),E395*H395,E395*I395))</f>
        <v/>
      </c>
      <c r="G395" s="14"/>
      <c r="H395" s="15"/>
      <c r="I395" s="15"/>
      <c r="J395" s="15"/>
      <c r="K395" s="15"/>
      <c r="L395" s="217"/>
      <c r="M395" s="22"/>
      <c r="N395" s="119" t="str">
        <f>IF(G395="","",VLOOKUP(G395,номенклатури!R:U,4,0))</f>
        <v/>
      </c>
      <c r="O395" s="119" t="str">
        <f>IF(M395="","",VLOOKUP(M395,'14'!D:D,1,0))</f>
        <v/>
      </c>
    </row>
    <row r="396" spans="1:15" ht="12.75" customHeight="1" x14ac:dyDescent="0.2">
      <c r="A396" s="36" t="str">
        <f>'0'!$A$4</f>
        <v>………………..</v>
      </c>
      <c r="B396" s="37">
        <f>'0'!$A$2</f>
        <v>46112</v>
      </c>
      <c r="C396" s="37" t="s">
        <v>1243</v>
      </c>
      <c r="D396" s="119" t="str">
        <f>IF(G396="","",VLOOKUP(G396,номенклатури!R:T,2,0))</f>
        <v/>
      </c>
      <c r="E396" s="365" t="str">
        <f>IF(G396="","",VLOOKUP(G396,номенклатури!R:T,3,0))</f>
        <v/>
      </c>
      <c r="F396" s="159" t="str">
        <f>IF(G396="","",IF(ISERROR(VLOOKUP(G396,номенклатури!V:V,1,0)),E396*H396,E396*I396))</f>
        <v/>
      </c>
      <c r="G396" s="14"/>
      <c r="H396" s="15"/>
      <c r="I396" s="15"/>
      <c r="J396" s="15"/>
      <c r="K396" s="15"/>
      <c r="L396" s="217"/>
      <c r="M396" s="22"/>
      <c r="N396" s="119" t="str">
        <f>IF(G396="","",VLOOKUP(G396,номенклатури!R:U,4,0))</f>
        <v/>
      </c>
      <c r="O396" s="119" t="str">
        <f>IF(M396="","",VLOOKUP(M396,'14'!D:D,1,0))</f>
        <v/>
      </c>
    </row>
    <row r="397" spans="1:15" ht="12.75" customHeight="1" x14ac:dyDescent="0.2">
      <c r="A397" s="36" t="str">
        <f>'0'!$A$4</f>
        <v>………………..</v>
      </c>
      <c r="B397" s="37">
        <f>'0'!$A$2</f>
        <v>46112</v>
      </c>
      <c r="C397" s="37" t="s">
        <v>1243</v>
      </c>
      <c r="D397" s="119" t="str">
        <f>IF(G397="","",VLOOKUP(G397,номенклатури!R:T,2,0))</f>
        <v/>
      </c>
      <c r="E397" s="365" t="str">
        <f>IF(G397="","",VLOOKUP(G397,номенклатури!R:T,3,0))</f>
        <v/>
      </c>
      <c r="F397" s="159" t="str">
        <f>IF(G397="","",IF(ISERROR(VLOOKUP(G397,номенклатури!V:V,1,0)),E397*H397,E397*I397))</f>
        <v/>
      </c>
      <c r="G397" s="14"/>
      <c r="H397" s="15"/>
      <c r="I397" s="15"/>
      <c r="J397" s="15"/>
      <c r="K397" s="15"/>
      <c r="L397" s="217"/>
      <c r="M397" s="22"/>
      <c r="N397" s="119" t="str">
        <f>IF(G397="","",VLOOKUP(G397,номенклатури!R:U,4,0))</f>
        <v/>
      </c>
      <c r="O397" s="119" t="str">
        <f>IF(M397="","",VLOOKUP(M397,'14'!D:D,1,0))</f>
        <v/>
      </c>
    </row>
    <row r="398" spans="1:15" ht="12.75" customHeight="1" x14ac:dyDescent="0.2">
      <c r="A398" s="36" t="str">
        <f>'0'!$A$4</f>
        <v>………………..</v>
      </c>
      <c r="B398" s="37">
        <f>'0'!$A$2</f>
        <v>46112</v>
      </c>
      <c r="C398" s="37" t="s">
        <v>1243</v>
      </c>
      <c r="D398" s="119" t="str">
        <f>IF(G398="","",VLOOKUP(G398,номенклатури!R:T,2,0))</f>
        <v/>
      </c>
      <c r="E398" s="365" t="str">
        <f>IF(G398="","",VLOOKUP(G398,номенклатури!R:T,3,0))</f>
        <v/>
      </c>
      <c r="F398" s="159" t="str">
        <f>IF(G398="","",IF(ISERROR(VLOOKUP(G398,номенклатури!V:V,1,0)),E398*H398,E398*I398))</f>
        <v/>
      </c>
      <c r="G398" s="14"/>
      <c r="H398" s="15"/>
      <c r="I398" s="15"/>
      <c r="J398" s="15"/>
      <c r="K398" s="15"/>
      <c r="L398" s="217"/>
      <c r="M398" s="22"/>
      <c r="N398" s="119" t="str">
        <f>IF(G398="","",VLOOKUP(G398,номенклатури!R:U,4,0))</f>
        <v/>
      </c>
      <c r="O398" s="119" t="str">
        <f>IF(M398="","",VLOOKUP(M398,'14'!D:D,1,0))</f>
        <v/>
      </c>
    </row>
    <row r="399" spans="1:15" ht="12.75" customHeight="1" x14ac:dyDescent="0.2">
      <c r="A399" s="36" t="str">
        <f>'0'!$A$4</f>
        <v>………………..</v>
      </c>
      <c r="B399" s="37">
        <f>'0'!$A$2</f>
        <v>46112</v>
      </c>
      <c r="C399" s="37" t="s">
        <v>1243</v>
      </c>
      <c r="D399" s="119" t="str">
        <f>IF(G399="","",VLOOKUP(G399,номенклатури!R:T,2,0))</f>
        <v/>
      </c>
      <c r="E399" s="365" t="str">
        <f>IF(G399="","",VLOOKUP(G399,номенклатури!R:T,3,0))</f>
        <v/>
      </c>
      <c r="F399" s="159" t="str">
        <f>IF(G399="","",IF(ISERROR(VLOOKUP(G399,номенклатури!V:V,1,0)),E399*H399,E399*I399))</f>
        <v/>
      </c>
      <c r="G399" s="14"/>
      <c r="H399" s="15"/>
      <c r="I399" s="15"/>
      <c r="J399" s="15"/>
      <c r="K399" s="15"/>
      <c r="L399" s="217"/>
      <c r="M399" s="22"/>
      <c r="N399" s="119" t="str">
        <f>IF(G399="","",VLOOKUP(G399,номенклатури!R:U,4,0))</f>
        <v/>
      </c>
      <c r="O399" s="119" t="str">
        <f>IF(M399="","",VLOOKUP(M399,'14'!D:D,1,0))</f>
        <v/>
      </c>
    </row>
    <row r="400" spans="1:15" ht="12.75" customHeight="1" x14ac:dyDescent="0.2">
      <c r="A400" s="36" t="str">
        <f>'0'!$A$4</f>
        <v>………………..</v>
      </c>
      <c r="B400" s="37">
        <f>'0'!$A$2</f>
        <v>46112</v>
      </c>
      <c r="C400" s="37" t="s">
        <v>1243</v>
      </c>
      <c r="D400" s="119" t="str">
        <f>IF(G400="","",VLOOKUP(G400,номенклатури!R:T,2,0))</f>
        <v/>
      </c>
      <c r="E400" s="365" t="str">
        <f>IF(G400="","",VLOOKUP(G400,номенклатури!R:T,3,0))</f>
        <v/>
      </c>
      <c r="F400" s="159" t="str">
        <f>IF(G400="","",IF(ISERROR(VLOOKUP(G400,номенклатури!V:V,1,0)),E400*H400,E400*I400))</f>
        <v/>
      </c>
      <c r="G400" s="14"/>
      <c r="H400" s="15"/>
      <c r="I400" s="15"/>
      <c r="J400" s="15"/>
      <c r="K400" s="15"/>
      <c r="L400" s="217"/>
      <c r="M400" s="22"/>
      <c r="N400" s="119" t="str">
        <f>IF(G400="","",VLOOKUP(G400,номенклатури!R:U,4,0))</f>
        <v/>
      </c>
      <c r="O400" s="119" t="str">
        <f>IF(M400="","",VLOOKUP(M400,'14'!D:D,1,0))</f>
        <v/>
      </c>
    </row>
    <row r="401" spans="1:15" ht="12.75" customHeight="1" x14ac:dyDescent="0.2">
      <c r="A401" s="36" t="str">
        <f>'0'!$A$4</f>
        <v>………………..</v>
      </c>
      <c r="B401" s="37">
        <f>'0'!$A$2</f>
        <v>46112</v>
      </c>
      <c r="C401" s="37" t="s">
        <v>1243</v>
      </c>
      <c r="D401" s="119" t="str">
        <f>IF(G401="","",VLOOKUP(G401,номенклатури!R:T,2,0))</f>
        <v/>
      </c>
      <c r="E401" s="365" t="str">
        <f>IF(G401="","",VLOOKUP(G401,номенклатури!R:T,3,0))</f>
        <v/>
      </c>
      <c r="F401" s="159" t="str">
        <f>IF(G401="","",IF(ISERROR(VLOOKUP(G401,номенклатури!V:V,1,0)),E401*H401,E401*I401))</f>
        <v/>
      </c>
      <c r="G401" s="14"/>
      <c r="H401" s="15"/>
      <c r="I401" s="15"/>
      <c r="J401" s="15"/>
      <c r="K401" s="15"/>
      <c r="L401" s="217"/>
      <c r="M401" s="22"/>
      <c r="N401" s="119" t="str">
        <f>IF(G401="","",VLOOKUP(G401,номенклатури!R:U,4,0))</f>
        <v/>
      </c>
      <c r="O401" s="119" t="str">
        <f>IF(M401="","",VLOOKUP(M401,'14'!D:D,1,0))</f>
        <v/>
      </c>
    </row>
    <row r="402" spans="1:15" ht="12.75" customHeight="1" x14ac:dyDescent="0.2">
      <c r="A402" s="36" t="str">
        <f>'0'!$A$4</f>
        <v>………………..</v>
      </c>
      <c r="B402" s="37">
        <f>'0'!$A$2</f>
        <v>46112</v>
      </c>
      <c r="C402" s="37" t="s">
        <v>1243</v>
      </c>
      <c r="D402" s="119" t="str">
        <f>IF(G402="","",VLOOKUP(G402,номенклатури!R:T,2,0))</f>
        <v/>
      </c>
      <c r="E402" s="365" t="str">
        <f>IF(G402="","",VLOOKUP(G402,номенклатури!R:T,3,0))</f>
        <v/>
      </c>
      <c r="F402" s="159" t="str">
        <f>IF(G402="","",IF(ISERROR(VLOOKUP(G402,номенклатури!V:V,1,0)),E402*H402,E402*I402))</f>
        <v/>
      </c>
      <c r="G402" s="14"/>
      <c r="H402" s="15"/>
      <c r="I402" s="15"/>
      <c r="J402" s="15"/>
      <c r="K402" s="15"/>
      <c r="L402" s="217"/>
      <c r="M402" s="22"/>
      <c r="N402" s="119" t="str">
        <f>IF(G402="","",VLOOKUP(G402,номенклатури!R:U,4,0))</f>
        <v/>
      </c>
      <c r="O402" s="119" t="str">
        <f>IF(M402="","",VLOOKUP(M402,'14'!D:D,1,0))</f>
        <v/>
      </c>
    </row>
    <row r="403" spans="1:15" ht="12.75" customHeight="1" x14ac:dyDescent="0.2">
      <c r="A403" s="36" t="str">
        <f>'0'!$A$4</f>
        <v>………………..</v>
      </c>
      <c r="B403" s="37">
        <f>'0'!$A$2</f>
        <v>46112</v>
      </c>
      <c r="C403" s="37" t="s">
        <v>1243</v>
      </c>
      <c r="D403" s="119" t="str">
        <f>IF(G403="","",VLOOKUP(G403,номенклатури!R:T,2,0))</f>
        <v/>
      </c>
      <c r="E403" s="365" t="str">
        <f>IF(G403="","",VLOOKUP(G403,номенклатури!R:T,3,0))</f>
        <v/>
      </c>
      <c r="F403" s="159" t="str">
        <f>IF(G403="","",IF(ISERROR(VLOOKUP(G403,номенклатури!V:V,1,0)),E403*H403,E403*I403))</f>
        <v/>
      </c>
      <c r="G403" s="14"/>
      <c r="H403" s="15"/>
      <c r="I403" s="15"/>
      <c r="J403" s="15"/>
      <c r="K403" s="15"/>
      <c r="L403" s="217"/>
      <c r="M403" s="22"/>
      <c r="N403" s="119" t="str">
        <f>IF(G403="","",VLOOKUP(G403,номенклатури!R:U,4,0))</f>
        <v/>
      </c>
      <c r="O403" s="119" t="str">
        <f>IF(M403="","",VLOOKUP(M403,'14'!D:D,1,0))</f>
        <v/>
      </c>
    </row>
    <row r="404" spans="1:15" ht="12.75" customHeight="1" x14ac:dyDescent="0.2">
      <c r="A404" s="36" t="str">
        <f>'0'!$A$4</f>
        <v>………………..</v>
      </c>
      <c r="B404" s="37">
        <f>'0'!$A$2</f>
        <v>46112</v>
      </c>
      <c r="C404" s="37" t="s">
        <v>1243</v>
      </c>
      <c r="D404" s="119" t="str">
        <f>IF(G404="","",VLOOKUP(G404,номенклатури!R:T,2,0))</f>
        <v/>
      </c>
      <c r="E404" s="365" t="str">
        <f>IF(G404="","",VLOOKUP(G404,номенклатури!R:T,3,0))</f>
        <v/>
      </c>
      <c r="F404" s="159" t="str">
        <f>IF(G404="","",IF(ISERROR(VLOOKUP(G404,номенклатури!V:V,1,0)),E404*H404,E404*I404))</f>
        <v/>
      </c>
      <c r="G404" s="14"/>
      <c r="H404" s="15"/>
      <c r="I404" s="15"/>
      <c r="J404" s="15"/>
      <c r="K404" s="15"/>
      <c r="L404" s="217"/>
      <c r="M404" s="22"/>
      <c r="N404" s="119" t="str">
        <f>IF(G404="","",VLOOKUP(G404,номенклатури!R:U,4,0))</f>
        <v/>
      </c>
      <c r="O404" s="119" t="str">
        <f>IF(M404="","",VLOOKUP(M404,'14'!D:D,1,0))</f>
        <v/>
      </c>
    </row>
    <row r="405" spans="1:15" ht="12.75" customHeight="1" x14ac:dyDescent="0.2">
      <c r="A405" s="36" t="str">
        <f>'0'!$A$4</f>
        <v>………………..</v>
      </c>
      <c r="B405" s="37">
        <f>'0'!$A$2</f>
        <v>46112</v>
      </c>
      <c r="C405" s="37" t="s">
        <v>1243</v>
      </c>
      <c r="D405" s="119" t="str">
        <f>IF(G405="","",VLOOKUP(G405,номенклатури!R:T,2,0))</f>
        <v/>
      </c>
      <c r="E405" s="365" t="str">
        <f>IF(G405="","",VLOOKUP(G405,номенклатури!R:T,3,0))</f>
        <v/>
      </c>
      <c r="F405" s="159" t="str">
        <f>IF(G405="","",IF(ISERROR(VLOOKUP(G405,номенклатури!V:V,1,0)),E405*H405,E405*I405))</f>
        <v/>
      </c>
      <c r="G405" s="14"/>
      <c r="H405" s="15"/>
      <c r="I405" s="15"/>
      <c r="J405" s="15"/>
      <c r="K405" s="15"/>
      <c r="L405" s="217"/>
      <c r="M405" s="22"/>
      <c r="N405" s="119" t="str">
        <f>IF(G405="","",VLOOKUP(G405,номенклатури!R:U,4,0))</f>
        <v/>
      </c>
      <c r="O405" s="119" t="str">
        <f>IF(M405="","",VLOOKUP(M405,'14'!D:D,1,0))</f>
        <v/>
      </c>
    </row>
    <row r="406" spans="1:15" ht="12.75" customHeight="1" x14ac:dyDescent="0.2">
      <c r="A406" s="36" t="str">
        <f>'0'!$A$4</f>
        <v>………………..</v>
      </c>
      <c r="B406" s="37">
        <f>'0'!$A$2</f>
        <v>46112</v>
      </c>
      <c r="C406" s="37" t="s">
        <v>1243</v>
      </c>
      <c r="D406" s="119" t="str">
        <f>IF(G406="","",VLOOKUP(G406,номенклатури!R:T,2,0))</f>
        <v/>
      </c>
      <c r="E406" s="365" t="str">
        <f>IF(G406="","",VLOOKUP(G406,номенклатури!R:T,3,0))</f>
        <v/>
      </c>
      <c r="F406" s="159" t="str">
        <f>IF(G406="","",IF(ISERROR(VLOOKUP(G406,номенклатури!V:V,1,0)),E406*H406,E406*I406))</f>
        <v/>
      </c>
      <c r="G406" s="14"/>
      <c r="H406" s="15"/>
      <c r="I406" s="15"/>
      <c r="J406" s="15"/>
      <c r="K406" s="15"/>
      <c r="L406" s="217"/>
      <c r="M406" s="22"/>
      <c r="N406" s="119" t="str">
        <f>IF(G406="","",VLOOKUP(G406,номенклатури!R:U,4,0))</f>
        <v/>
      </c>
      <c r="O406" s="119" t="str">
        <f>IF(M406="","",VLOOKUP(M406,'14'!D:D,1,0))</f>
        <v/>
      </c>
    </row>
    <row r="407" spans="1:15" ht="12.75" customHeight="1" x14ac:dyDescent="0.2">
      <c r="A407" s="36" t="str">
        <f>'0'!$A$4</f>
        <v>………………..</v>
      </c>
      <c r="B407" s="37">
        <f>'0'!$A$2</f>
        <v>46112</v>
      </c>
      <c r="C407" s="37" t="s">
        <v>1243</v>
      </c>
      <c r="D407" s="119" t="str">
        <f>IF(G407="","",VLOOKUP(G407,номенклатури!R:T,2,0))</f>
        <v/>
      </c>
      <c r="E407" s="365" t="str">
        <f>IF(G407="","",VLOOKUP(G407,номенклатури!R:T,3,0))</f>
        <v/>
      </c>
      <c r="F407" s="159" t="str">
        <f>IF(G407="","",IF(ISERROR(VLOOKUP(G407,номенклатури!V:V,1,0)),E407*H407,E407*I407))</f>
        <v/>
      </c>
      <c r="G407" s="14"/>
      <c r="H407" s="15"/>
      <c r="I407" s="15"/>
      <c r="J407" s="15"/>
      <c r="K407" s="15"/>
      <c r="L407" s="217"/>
      <c r="M407" s="22"/>
      <c r="N407" s="119" t="str">
        <f>IF(G407="","",VLOOKUP(G407,номенклатури!R:U,4,0))</f>
        <v/>
      </c>
      <c r="O407" s="119" t="str">
        <f>IF(M407="","",VLOOKUP(M407,'14'!D:D,1,0))</f>
        <v/>
      </c>
    </row>
    <row r="408" spans="1:15" ht="12.75" customHeight="1" x14ac:dyDescent="0.2">
      <c r="A408" s="36" t="str">
        <f>'0'!$A$4</f>
        <v>………………..</v>
      </c>
      <c r="B408" s="37">
        <f>'0'!$A$2</f>
        <v>46112</v>
      </c>
      <c r="C408" s="37" t="s">
        <v>1243</v>
      </c>
      <c r="D408" s="119" t="str">
        <f>IF(G408="","",VLOOKUP(G408,номенклатури!R:T,2,0))</f>
        <v/>
      </c>
      <c r="E408" s="365" t="str">
        <f>IF(G408="","",VLOOKUP(G408,номенклатури!R:T,3,0))</f>
        <v/>
      </c>
      <c r="F408" s="159" t="str">
        <f>IF(G408="","",IF(ISERROR(VLOOKUP(G408,номенклатури!V:V,1,0)),E408*H408,E408*I408))</f>
        <v/>
      </c>
      <c r="G408" s="14"/>
      <c r="H408" s="15"/>
      <c r="I408" s="15"/>
      <c r="J408" s="15"/>
      <c r="K408" s="15"/>
      <c r="L408" s="217"/>
      <c r="M408" s="22"/>
      <c r="N408" s="119" t="str">
        <f>IF(G408="","",VLOOKUP(G408,номенклатури!R:U,4,0))</f>
        <v/>
      </c>
      <c r="O408" s="119" t="str">
        <f>IF(M408="","",VLOOKUP(M408,'14'!D:D,1,0))</f>
        <v/>
      </c>
    </row>
    <row r="409" spans="1:15" ht="12.75" customHeight="1" x14ac:dyDescent="0.2">
      <c r="A409" s="36" t="str">
        <f>'0'!$A$4</f>
        <v>………………..</v>
      </c>
      <c r="B409" s="37">
        <f>'0'!$A$2</f>
        <v>46112</v>
      </c>
      <c r="C409" s="37" t="s">
        <v>1243</v>
      </c>
      <c r="D409" s="119" t="str">
        <f>IF(G409="","",VLOOKUP(G409,номенклатури!R:T,2,0))</f>
        <v/>
      </c>
      <c r="E409" s="365" t="str">
        <f>IF(G409="","",VLOOKUP(G409,номенклатури!R:T,3,0))</f>
        <v/>
      </c>
      <c r="F409" s="159" t="str">
        <f>IF(G409="","",IF(ISERROR(VLOOKUP(G409,номенклатури!V:V,1,0)),E409*H409,E409*I409))</f>
        <v/>
      </c>
      <c r="G409" s="14"/>
      <c r="H409" s="15"/>
      <c r="I409" s="15"/>
      <c r="J409" s="15"/>
      <c r="K409" s="15"/>
      <c r="L409" s="217"/>
      <c r="M409" s="22"/>
      <c r="N409" s="119" t="str">
        <f>IF(G409="","",VLOOKUP(G409,номенклатури!R:U,4,0))</f>
        <v/>
      </c>
      <c r="O409" s="119" t="str">
        <f>IF(M409="","",VLOOKUP(M409,'14'!D:D,1,0))</f>
        <v/>
      </c>
    </row>
    <row r="410" spans="1:15" ht="12.75" customHeight="1" x14ac:dyDescent="0.2">
      <c r="A410" s="36" t="str">
        <f>'0'!$A$4</f>
        <v>………………..</v>
      </c>
      <c r="B410" s="37">
        <f>'0'!$A$2</f>
        <v>46112</v>
      </c>
      <c r="C410" s="37" t="s">
        <v>1243</v>
      </c>
      <c r="D410" s="119" t="str">
        <f>IF(G410="","",VLOOKUP(G410,номенклатури!R:T,2,0))</f>
        <v/>
      </c>
      <c r="E410" s="365" t="str">
        <f>IF(G410="","",VLOOKUP(G410,номенклатури!R:T,3,0))</f>
        <v/>
      </c>
      <c r="F410" s="159" t="str">
        <f>IF(G410="","",IF(ISERROR(VLOOKUP(G410,номенклатури!V:V,1,0)),E410*H410,E410*I410))</f>
        <v/>
      </c>
      <c r="G410" s="14"/>
      <c r="H410" s="15"/>
      <c r="I410" s="15"/>
      <c r="J410" s="15"/>
      <c r="K410" s="15"/>
      <c r="L410" s="217"/>
      <c r="M410" s="22"/>
      <c r="N410" s="119" t="str">
        <f>IF(G410="","",VLOOKUP(G410,номенклатури!R:U,4,0))</f>
        <v/>
      </c>
      <c r="O410" s="119" t="str">
        <f>IF(M410="","",VLOOKUP(M410,'14'!D:D,1,0))</f>
        <v/>
      </c>
    </row>
    <row r="411" spans="1:15" ht="12.75" customHeight="1" x14ac:dyDescent="0.2">
      <c r="A411" s="36" t="str">
        <f>'0'!$A$4</f>
        <v>………………..</v>
      </c>
      <c r="B411" s="37">
        <f>'0'!$A$2</f>
        <v>46112</v>
      </c>
      <c r="C411" s="37" t="s">
        <v>1243</v>
      </c>
      <c r="D411" s="119" t="str">
        <f>IF(G411="","",VLOOKUP(G411,номенклатури!R:T,2,0))</f>
        <v/>
      </c>
      <c r="E411" s="365" t="str">
        <f>IF(G411="","",VLOOKUP(G411,номенклатури!R:T,3,0))</f>
        <v/>
      </c>
      <c r="F411" s="159" t="str">
        <f>IF(G411="","",IF(ISERROR(VLOOKUP(G411,номенклатури!V:V,1,0)),E411*H411,E411*I411))</f>
        <v/>
      </c>
      <c r="G411" s="14"/>
      <c r="H411" s="15"/>
      <c r="I411" s="15"/>
      <c r="J411" s="15"/>
      <c r="K411" s="15"/>
      <c r="L411" s="217"/>
      <c r="M411" s="22"/>
      <c r="N411" s="119" t="str">
        <f>IF(G411="","",VLOOKUP(G411,номенклатури!R:U,4,0))</f>
        <v/>
      </c>
      <c r="O411" s="119" t="str">
        <f>IF(M411="","",VLOOKUP(M411,'14'!D:D,1,0))</f>
        <v/>
      </c>
    </row>
    <row r="412" spans="1:15" ht="12.75" customHeight="1" x14ac:dyDescent="0.2">
      <c r="A412" s="36" t="str">
        <f>'0'!$A$4</f>
        <v>………………..</v>
      </c>
      <c r="B412" s="37">
        <f>'0'!$A$2</f>
        <v>46112</v>
      </c>
      <c r="C412" s="37" t="s">
        <v>1243</v>
      </c>
      <c r="D412" s="119" t="str">
        <f>IF(G412="","",VLOOKUP(G412,номенклатури!R:T,2,0))</f>
        <v/>
      </c>
      <c r="E412" s="365" t="str">
        <f>IF(G412="","",VLOOKUP(G412,номенклатури!R:T,3,0))</f>
        <v/>
      </c>
      <c r="F412" s="159" t="str">
        <f>IF(G412="","",IF(ISERROR(VLOOKUP(G412,номенклатури!V:V,1,0)),E412*H412,E412*I412))</f>
        <v/>
      </c>
      <c r="G412" s="14"/>
      <c r="H412" s="15"/>
      <c r="I412" s="15"/>
      <c r="J412" s="15"/>
      <c r="K412" s="15"/>
      <c r="L412" s="217"/>
      <c r="M412" s="22"/>
      <c r="N412" s="119" t="str">
        <f>IF(G412="","",VLOOKUP(G412,номенклатури!R:U,4,0))</f>
        <v/>
      </c>
      <c r="O412" s="119" t="str">
        <f>IF(M412="","",VLOOKUP(M412,'14'!D:D,1,0))</f>
        <v/>
      </c>
    </row>
    <row r="413" spans="1:15" ht="12.75" customHeight="1" x14ac:dyDescent="0.2">
      <c r="A413" s="36" t="str">
        <f>'0'!$A$4</f>
        <v>………………..</v>
      </c>
      <c r="B413" s="37">
        <f>'0'!$A$2</f>
        <v>46112</v>
      </c>
      <c r="C413" s="37" t="s">
        <v>1243</v>
      </c>
      <c r="D413" s="119" t="str">
        <f>IF(G413="","",VLOOKUP(G413,номенклатури!R:T,2,0))</f>
        <v/>
      </c>
      <c r="E413" s="365" t="str">
        <f>IF(G413="","",VLOOKUP(G413,номенклатури!R:T,3,0))</f>
        <v/>
      </c>
      <c r="F413" s="159" t="str">
        <f>IF(G413="","",IF(ISERROR(VLOOKUP(G413,номенклатури!V:V,1,0)),E413*H413,E413*I413))</f>
        <v/>
      </c>
      <c r="G413" s="14"/>
      <c r="H413" s="15"/>
      <c r="I413" s="15"/>
      <c r="J413" s="15"/>
      <c r="K413" s="15"/>
      <c r="L413" s="217"/>
      <c r="M413" s="22"/>
      <c r="N413" s="119" t="str">
        <f>IF(G413="","",VLOOKUP(G413,номенклатури!R:U,4,0))</f>
        <v/>
      </c>
      <c r="O413" s="119" t="str">
        <f>IF(M413="","",VLOOKUP(M413,'14'!D:D,1,0))</f>
        <v/>
      </c>
    </row>
    <row r="414" spans="1:15" ht="12.75" customHeight="1" x14ac:dyDescent="0.2">
      <c r="A414" s="36" t="str">
        <f>'0'!$A$4</f>
        <v>………………..</v>
      </c>
      <c r="B414" s="37">
        <f>'0'!$A$2</f>
        <v>46112</v>
      </c>
      <c r="C414" s="37" t="s">
        <v>1243</v>
      </c>
      <c r="D414" s="119" t="str">
        <f>IF(G414="","",VLOOKUP(G414,номенклатури!R:T,2,0))</f>
        <v/>
      </c>
      <c r="E414" s="365" t="str">
        <f>IF(G414="","",VLOOKUP(G414,номенклатури!R:T,3,0))</f>
        <v/>
      </c>
      <c r="F414" s="159" t="str">
        <f>IF(G414="","",IF(ISERROR(VLOOKUP(G414,номенклатури!V:V,1,0)),E414*H414,E414*I414))</f>
        <v/>
      </c>
      <c r="G414" s="14"/>
      <c r="H414" s="15"/>
      <c r="I414" s="15"/>
      <c r="J414" s="15"/>
      <c r="K414" s="15"/>
      <c r="L414" s="217"/>
      <c r="M414" s="22"/>
      <c r="N414" s="119" t="str">
        <f>IF(G414="","",VLOOKUP(G414,номенклатури!R:U,4,0))</f>
        <v/>
      </c>
      <c r="O414" s="119" t="str">
        <f>IF(M414="","",VLOOKUP(M414,'14'!D:D,1,0))</f>
        <v/>
      </c>
    </row>
    <row r="415" spans="1:15" ht="12.75" customHeight="1" x14ac:dyDescent="0.2">
      <c r="A415" s="36" t="str">
        <f>'0'!$A$4</f>
        <v>………………..</v>
      </c>
      <c r="B415" s="37">
        <f>'0'!$A$2</f>
        <v>46112</v>
      </c>
      <c r="C415" s="37" t="s">
        <v>1243</v>
      </c>
      <c r="D415" s="119" t="str">
        <f>IF(G415="","",VLOOKUP(G415,номенклатури!R:T,2,0))</f>
        <v/>
      </c>
      <c r="E415" s="365" t="str">
        <f>IF(G415="","",VLOOKUP(G415,номенклатури!R:T,3,0))</f>
        <v/>
      </c>
      <c r="F415" s="159" t="str">
        <f>IF(G415="","",IF(ISERROR(VLOOKUP(G415,номенклатури!V:V,1,0)),E415*H415,E415*I415))</f>
        <v/>
      </c>
      <c r="G415" s="14"/>
      <c r="H415" s="15"/>
      <c r="I415" s="15"/>
      <c r="J415" s="15"/>
      <c r="K415" s="15"/>
      <c r="L415" s="217"/>
      <c r="M415" s="22"/>
      <c r="N415" s="119" t="str">
        <f>IF(G415="","",VLOOKUP(G415,номенклатури!R:U,4,0))</f>
        <v/>
      </c>
      <c r="O415" s="119" t="str">
        <f>IF(M415="","",VLOOKUP(M415,'14'!D:D,1,0))</f>
        <v/>
      </c>
    </row>
    <row r="416" spans="1:15" ht="12.75" customHeight="1" x14ac:dyDescent="0.2">
      <c r="A416" s="36" t="str">
        <f>'0'!$A$4</f>
        <v>………………..</v>
      </c>
      <c r="B416" s="37">
        <f>'0'!$A$2</f>
        <v>46112</v>
      </c>
      <c r="C416" s="37" t="s">
        <v>1243</v>
      </c>
      <c r="D416" s="119" t="str">
        <f>IF(G416="","",VLOOKUP(G416,номенклатури!R:T,2,0))</f>
        <v/>
      </c>
      <c r="E416" s="365" t="str">
        <f>IF(G416="","",VLOOKUP(G416,номенклатури!R:T,3,0))</f>
        <v/>
      </c>
      <c r="F416" s="159" t="str">
        <f>IF(G416="","",IF(ISERROR(VLOOKUP(G416,номенклатури!V:V,1,0)),E416*H416,E416*I416))</f>
        <v/>
      </c>
      <c r="G416" s="14"/>
      <c r="H416" s="15"/>
      <c r="I416" s="15"/>
      <c r="J416" s="15"/>
      <c r="K416" s="15"/>
      <c r="L416" s="217"/>
      <c r="M416" s="22"/>
      <c r="N416" s="119" t="str">
        <f>IF(G416="","",VLOOKUP(G416,номенклатури!R:U,4,0))</f>
        <v/>
      </c>
      <c r="O416" s="119" t="str">
        <f>IF(M416="","",VLOOKUP(M416,'14'!D:D,1,0))</f>
        <v/>
      </c>
    </row>
    <row r="417" spans="1:15" ht="12.75" customHeight="1" x14ac:dyDescent="0.2">
      <c r="A417" s="36" t="str">
        <f>'0'!$A$4</f>
        <v>………………..</v>
      </c>
      <c r="B417" s="37">
        <f>'0'!$A$2</f>
        <v>46112</v>
      </c>
      <c r="C417" s="37" t="s">
        <v>1243</v>
      </c>
      <c r="D417" s="119" t="str">
        <f>IF(G417="","",VLOOKUP(G417,номенклатури!R:T,2,0))</f>
        <v/>
      </c>
      <c r="E417" s="365" t="str">
        <f>IF(G417="","",VLOOKUP(G417,номенклатури!R:T,3,0))</f>
        <v/>
      </c>
      <c r="F417" s="159" t="str">
        <f>IF(G417="","",IF(ISERROR(VLOOKUP(G417,номенклатури!V:V,1,0)),E417*H417,E417*I417))</f>
        <v/>
      </c>
      <c r="G417" s="14"/>
      <c r="H417" s="15"/>
      <c r="I417" s="15"/>
      <c r="J417" s="15"/>
      <c r="K417" s="15"/>
      <c r="L417" s="217"/>
      <c r="M417" s="22"/>
      <c r="N417" s="119" t="str">
        <f>IF(G417="","",VLOOKUP(G417,номенклатури!R:U,4,0))</f>
        <v/>
      </c>
      <c r="O417" s="119" t="str">
        <f>IF(M417="","",VLOOKUP(M417,'14'!D:D,1,0))</f>
        <v/>
      </c>
    </row>
    <row r="418" spans="1:15" ht="12.75" customHeight="1" x14ac:dyDescent="0.2">
      <c r="A418" s="36" t="str">
        <f>'0'!$A$4</f>
        <v>………………..</v>
      </c>
      <c r="B418" s="37">
        <f>'0'!$A$2</f>
        <v>46112</v>
      </c>
      <c r="C418" s="37" t="s">
        <v>1243</v>
      </c>
      <c r="D418" s="119" t="str">
        <f>IF(G418="","",VLOOKUP(G418,номенклатури!R:T,2,0))</f>
        <v/>
      </c>
      <c r="E418" s="365" t="str">
        <f>IF(G418="","",VLOOKUP(G418,номенклатури!R:T,3,0))</f>
        <v/>
      </c>
      <c r="F418" s="159" t="str">
        <f>IF(G418="","",IF(ISERROR(VLOOKUP(G418,номенклатури!V:V,1,0)),E418*H418,E418*I418))</f>
        <v/>
      </c>
      <c r="G418" s="14"/>
      <c r="H418" s="15"/>
      <c r="I418" s="15"/>
      <c r="J418" s="15"/>
      <c r="K418" s="15"/>
      <c r="L418" s="217"/>
      <c r="M418" s="22"/>
      <c r="N418" s="119" t="str">
        <f>IF(G418="","",VLOOKUP(G418,номенклатури!R:U,4,0))</f>
        <v/>
      </c>
      <c r="O418" s="119" t="str">
        <f>IF(M418="","",VLOOKUP(M418,'14'!D:D,1,0))</f>
        <v/>
      </c>
    </row>
    <row r="419" spans="1:15" ht="12.75" customHeight="1" x14ac:dyDescent="0.2">
      <c r="A419" s="36" t="str">
        <f>'0'!$A$4</f>
        <v>………………..</v>
      </c>
      <c r="B419" s="37">
        <f>'0'!$A$2</f>
        <v>46112</v>
      </c>
      <c r="C419" s="37" t="s">
        <v>1243</v>
      </c>
      <c r="D419" s="119" t="str">
        <f>IF(G419="","",VLOOKUP(G419,номенклатури!R:T,2,0))</f>
        <v/>
      </c>
      <c r="E419" s="365" t="str">
        <f>IF(G419="","",VLOOKUP(G419,номенклатури!R:T,3,0))</f>
        <v/>
      </c>
      <c r="F419" s="159" t="str">
        <f>IF(G419="","",IF(ISERROR(VLOOKUP(G419,номенклатури!V:V,1,0)),E419*H419,E419*I419))</f>
        <v/>
      </c>
      <c r="G419" s="14"/>
      <c r="H419" s="15"/>
      <c r="I419" s="15"/>
      <c r="J419" s="15"/>
      <c r="K419" s="15"/>
      <c r="L419" s="217"/>
      <c r="M419" s="22"/>
      <c r="N419" s="119" t="str">
        <f>IF(G419="","",VLOOKUP(G419,номенклатури!R:U,4,0))</f>
        <v/>
      </c>
      <c r="O419" s="119" t="str">
        <f>IF(M419="","",VLOOKUP(M419,'14'!D:D,1,0))</f>
        <v/>
      </c>
    </row>
    <row r="420" spans="1:15" ht="12.75" customHeight="1" x14ac:dyDescent="0.2">
      <c r="A420" s="36" t="str">
        <f>'0'!$A$4</f>
        <v>………………..</v>
      </c>
      <c r="B420" s="37">
        <f>'0'!$A$2</f>
        <v>46112</v>
      </c>
      <c r="C420" s="37" t="s">
        <v>1243</v>
      </c>
      <c r="D420" s="119" t="str">
        <f>IF(G420="","",VLOOKUP(G420,номенклатури!R:T,2,0))</f>
        <v/>
      </c>
      <c r="E420" s="365" t="str">
        <f>IF(G420="","",VLOOKUP(G420,номенклатури!R:T,3,0))</f>
        <v/>
      </c>
      <c r="F420" s="159" t="str">
        <f>IF(G420="","",IF(ISERROR(VLOOKUP(G420,номенклатури!V:V,1,0)),E420*H420,E420*I420))</f>
        <v/>
      </c>
      <c r="G420" s="14"/>
      <c r="H420" s="15"/>
      <c r="I420" s="15"/>
      <c r="J420" s="15"/>
      <c r="K420" s="15"/>
      <c r="L420" s="217"/>
      <c r="M420" s="22"/>
      <c r="N420" s="119" t="str">
        <f>IF(G420="","",VLOOKUP(G420,номенклатури!R:U,4,0))</f>
        <v/>
      </c>
      <c r="O420" s="119" t="str">
        <f>IF(M420="","",VLOOKUP(M420,'14'!D:D,1,0))</f>
        <v/>
      </c>
    </row>
    <row r="421" spans="1:15" ht="12.75" customHeight="1" x14ac:dyDescent="0.2">
      <c r="A421" s="36" t="str">
        <f>'0'!$A$4</f>
        <v>………………..</v>
      </c>
      <c r="B421" s="37">
        <f>'0'!$A$2</f>
        <v>46112</v>
      </c>
      <c r="C421" s="37" t="s">
        <v>1243</v>
      </c>
      <c r="D421" s="119" t="str">
        <f>IF(G421="","",VLOOKUP(G421,номенклатури!R:T,2,0))</f>
        <v/>
      </c>
      <c r="E421" s="365" t="str">
        <f>IF(G421="","",VLOOKUP(G421,номенклатури!R:T,3,0))</f>
        <v/>
      </c>
      <c r="F421" s="159" t="str">
        <f>IF(G421="","",IF(ISERROR(VLOOKUP(G421,номенклатури!V:V,1,0)),E421*H421,E421*I421))</f>
        <v/>
      </c>
      <c r="G421" s="14"/>
      <c r="H421" s="15"/>
      <c r="I421" s="15"/>
      <c r="J421" s="15"/>
      <c r="K421" s="15"/>
      <c r="L421" s="217"/>
      <c r="M421" s="22"/>
      <c r="N421" s="119" t="str">
        <f>IF(G421="","",VLOOKUP(G421,номенклатури!R:U,4,0))</f>
        <v/>
      </c>
      <c r="O421" s="119" t="str">
        <f>IF(M421="","",VLOOKUP(M421,'14'!D:D,1,0))</f>
        <v/>
      </c>
    </row>
    <row r="422" spans="1:15" ht="12.75" customHeight="1" x14ac:dyDescent="0.2">
      <c r="A422" s="36" t="str">
        <f>'0'!$A$4</f>
        <v>………………..</v>
      </c>
      <c r="B422" s="37">
        <f>'0'!$A$2</f>
        <v>46112</v>
      </c>
      <c r="C422" s="37" t="s">
        <v>1243</v>
      </c>
      <c r="D422" s="119" t="str">
        <f>IF(G422="","",VLOOKUP(G422,номенклатури!R:T,2,0))</f>
        <v/>
      </c>
      <c r="E422" s="365" t="str">
        <f>IF(G422="","",VLOOKUP(G422,номенклатури!R:T,3,0))</f>
        <v/>
      </c>
      <c r="F422" s="159" t="str">
        <f>IF(G422="","",IF(ISERROR(VLOOKUP(G422,номенклатури!V:V,1,0)),E422*H422,E422*I422))</f>
        <v/>
      </c>
      <c r="G422" s="14"/>
      <c r="H422" s="15"/>
      <c r="I422" s="15"/>
      <c r="J422" s="15"/>
      <c r="K422" s="15"/>
      <c r="L422" s="217"/>
      <c r="M422" s="22"/>
      <c r="N422" s="119" t="str">
        <f>IF(G422="","",VLOOKUP(G422,номенклатури!R:U,4,0))</f>
        <v/>
      </c>
      <c r="O422" s="119" t="str">
        <f>IF(M422="","",VLOOKUP(M422,'14'!D:D,1,0))</f>
        <v/>
      </c>
    </row>
    <row r="423" spans="1:15" ht="12.75" customHeight="1" x14ac:dyDescent="0.2">
      <c r="A423" s="36" t="str">
        <f>'0'!$A$4</f>
        <v>………………..</v>
      </c>
      <c r="B423" s="37">
        <f>'0'!$A$2</f>
        <v>46112</v>
      </c>
      <c r="C423" s="37" t="s">
        <v>1243</v>
      </c>
      <c r="D423" s="119" t="str">
        <f>IF(G423="","",VLOOKUP(G423,номенклатури!R:T,2,0))</f>
        <v/>
      </c>
      <c r="E423" s="365" t="str">
        <f>IF(G423="","",VLOOKUP(G423,номенклатури!R:T,3,0))</f>
        <v/>
      </c>
      <c r="F423" s="159" t="str">
        <f>IF(G423="","",IF(ISERROR(VLOOKUP(G423,номенклатури!V:V,1,0)),E423*H423,E423*I423))</f>
        <v/>
      </c>
      <c r="G423" s="14"/>
      <c r="H423" s="15"/>
      <c r="I423" s="15"/>
      <c r="J423" s="15"/>
      <c r="K423" s="15"/>
      <c r="L423" s="217"/>
      <c r="M423" s="22"/>
      <c r="N423" s="119" t="str">
        <f>IF(G423="","",VLOOKUP(G423,номенклатури!R:U,4,0))</f>
        <v/>
      </c>
      <c r="O423" s="119" t="str">
        <f>IF(M423="","",VLOOKUP(M423,'14'!D:D,1,0))</f>
        <v/>
      </c>
    </row>
    <row r="424" spans="1:15" ht="12.75" customHeight="1" x14ac:dyDescent="0.2">
      <c r="A424" s="36" t="str">
        <f>'0'!$A$4</f>
        <v>………………..</v>
      </c>
      <c r="B424" s="37">
        <f>'0'!$A$2</f>
        <v>46112</v>
      </c>
      <c r="C424" s="37" t="s">
        <v>1243</v>
      </c>
      <c r="D424" s="119" t="str">
        <f>IF(G424="","",VLOOKUP(G424,номенклатури!R:T,2,0))</f>
        <v/>
      </c>
      <c r="E424" s="365" t="str">
        <f>IF(G424="","",VLOOKUP(G424,номенклатури!R:T,3,0))</f>
        <v/>
      </c>
      <c r="F424" s="159" t="str">
        <f>IF(G424="","",IF(ISERROR(VLOOKUP(G424,номенклатури!V:V,1,0)),E424*H424,E424*I424))</f>
        <v/>
      </c>
      <c r="G424" s="14"/>
      <c r="H424" s="15"/>
      <c r="I424" s="15"/>
      <c r="J424" s="15"/>
      <c r="K424" s="15"/>
      <c r="L424" s="217"/>
      <c r="M424" s="22"/>
      <c r="N424" s="119" t="str">
        <f>IF(G424="","",VLOOKUP(G424,номенклатури!R:U,4,0))</f>
        <v/>
      </c>
      <c r="O424" s="119" t="str">
        <f>IF(M424="","",VLOOKUP(M424,'14'!D:D,1,0))</f>
        <v/>
      </c>
    </row>
    <row r="425" spans="1:15" ht="12.75" customHeight="1" x14ac:dyDescent="0.2">
      <c r="A425" s="36" t="str">
        <f>'0'!$A$4</f>
        <v>………………..</v>
      </c>
      <c r="B425" s="37">
        <f>'0'!$A$2</f>
        <v>46112</v>
      </c>
      <c r="C425" s="37" t="s">
        <v>1243</v>
      </c>
      <c r="D425" s="119" t="str">
        <f>IF(G425="","",VLOOKUP(G425,номенклатури!R:T,2,0))</f>
        <v/>
      </c>
      <c r="E425" s="365" t="str">
        <f>IF(G425="","",VLOOKUP(G425,номенклатури!R:T,3,0))</f>
        <v/>
      </c>
      <c r="F425" s="159" t="str">
        <f>IF(G425="","",IF(ISERROR(VLOOKUP(G425,номенклатури!V:V,1,0)),E425*H425,E425*I425))</f>
        <v/>
      </c>
      <c r="G425" s="14"/>
      <c r="H425" s="15"/>
      <c r="I425" s="15"/>
      <c r="J425" s="15"/>
      <c r="K425" s="15"/>
      <c r="L425" s="217"/>
      <c r="M425" s="22"/>
      <c r="N425" s="119" t="str">
        <f>IF(G425="","",VLOOKUP(G425,номенклатури!R:U,4,0))</f>
        <v/>
      </c>
      <c r="O425" s="119" t="str">
        <f>IF(M425="","",VLOOKUP(M425,'14'!D:D,1,0))</f>
        <v/>
      </c>
    </row>
    <row r="426" spans="1:15" ht="12.75" customHeight="1" x14ac:dyDescent="0.2">
      <c r="A426" s="36" t="str">
        <f>'0'!$A$4</f>
        <v>………………..</v>
      </c>
      <c r="B426" s="37">
        <f>'0'!$A$2</f>
        <v>46112</v>
      </c>
      <c r="C426" s="37" t="s">
        <v>1243</v>
      </c>
      <c r="D426" s="119" t="str">
        <f>IF(G426="","",VLOOKUP(G426,номенклатури!R:T,2,0))</f>
        <v/>
      </c>
      <c r="E426" s="365" t="str">
        <f>IF(G426="","",VLOOKUP(G426,номенклатури!R:T,3,0))</f>
        <v/>
      </c>
      <c r="F426" s="159" t="str">
        <f>IF(G426="","",IF(ISERROR(VLOOKUP(G426,номенклатури!V:V,1,0)),E426*H426,E426*I426))</f>
        <v/>
      </c>
      <c r="G426" s="14"/>
      <c r="H426" s="15"/>
      <c r="I426" s="15"/>
      <c r="J426" s="15"/>
      <c r="K426" s="15"/>
      <c r="L426" s="217"/>
      <c r="M426" s="22"/>
      <c r="N426" s="119" t="str">
        <f>IF(G426="","",VLOOKUP(G426,номенклатури!R:U,4,0))</f>
        <v/>
      </c>
      <c r="O426" s="119" t="str">
        <f>IF(M426="","",VLOOKUP(M426,'14'!D:D,1,0))</f>
        <v/>
      </c>
    </row>
    <row r="427" spans="1:15" ht="12.75" customHeight="1" x14ac:dyDescent="0.2">
      <c r="A427" s="36" t="str">
        <f>'0'!$A$4</f>
        <v>………………..</v>
      </c>
      <c r="B427" s="37">
        <f>'0'!$A$2</f>
        <v>46112</v>
      </c>
      <c r="C427" s="37" t="s">
        <v>1243</v>
      </c>
      <c r="D427" s="119" t="str">
        <f>IF(G427="","",VLOOKUP(G427,номенклатури!R:T,2,0))</f>
        <v/>
      </c>
      <c r="E427" s="365" t="str">
        <f>IF(G427="","",VLOOKUP(G427,номенклатури!R:T,3,0))</f>
        <v/>
      </c>
      <c r="F427" s="159" t="str">
        <f>IF(G427="","",IF(ISERROR(VLOOKUP(G427,номенклатури!V:V,1,0)),E427*H427,E427*I427))</f>
        <v/>
      </c>
      <c r="G427" s="14"/>
      <c r="H427" s="15"/>
      <c r="I427" s="15"/>
      <c r="J427" s="15"/>
      <c r="K427" s="15"/>
      <c r="L427" s="217"/>
      <c r="M427" s="22"/>
      <c r="N427" s="119" t="str">
        <f>IF(G427="","",VLOOKUP(G427,номенклатури!R:U,4,0))</f>
        <v/>
      </c>
      <c r="O427" s="119" t="str">
        <f>IF(M427="","",VLOOKUP(M427,'14'!D:D,1,0))</f>
        <v/>
      </c>
    </row>
    <row r="428" spans="1:15" ht="12.75" customHeight="1" x14ac:dyDescent="0.2">
      <c r="A428" s="36" t="str">
        <f>'0'!$A$4</f>
        <v>………………..</v>
      </c>
      <c r="B428" s="37">
        <f>'0'!$A$2</f>
        <v>46112</v>
      </c>
      <c r="C428" s="37" t="s">
        <v>1243</v>
      </c>
      <c r="D428" s="119" t="str">
        <f>IF(G428="","",VLOOKUP(G428,номенклатури!R:T,2,0))</f>
        <v/>
      </c>
      <c r="E428" s="365" t="str">
        <f>IF(G428="","",VLOOKUP(G428,номенклатури!R:T,3,0))</f>
        <v/>
      </c>
      <c r="F428" s="159" t="str">
        <f>IF(G428="","",IF(ISERROR(VLOOKUP(G428,номенклатури!V:V,1,0)),E428*H428,E428*I428))</f>
        <v/>
      </c>
      <c r="G428" s="14"/>
      <c r="H428" s="15"/>
      <c r="I428" s="15"/>
      <c r="J428" s="15"/>
      <c r="K428" s="15"/>
      <c r="L428" s="217"/>
      <c r="M428" s="22"/>
      <c r="N428" s="119" t="str">
        <f>IF(G428="","",VLOOKUP(G428,номенклатури!R:U,4,0))</f>
        <v/>
      </c>
      <c r="O428" s="119" t="str">
        <f>IF(M428="","",VLOOKUP(M428,'14'!D:D,1,0))</f>
        <v/>
      </c>
    </row>
    <row r="429" spans="1:15" ht="12.75" customHeight="1" x14ac:dyDescent="0.2">
      <c r="A429" s="36" t="str">
        <f>'0'!$A$4</f>
        <v>………………..</v>
      </c>
      <c r="B429" s="37">
        <f>'0'!$A$2</f>
        <v>46112</v>
      </c>
      <c r="C429" s="37" t="s">
        <v>1243</v>
      </c>
      <c r="D429" s="119" t="str">
        <f>IF(G429="","",VLOOKUP(G429,номенклатури!R:T,2,0))</f>
        <v/>
      </c>
      <c r="E429" s="365" t="str">
        <f>IF(G429="","",VLOOKUP(G429,номенклатури!R:T,3,0))</f>
        <v/>
      </c>
      <c r="F429" s="159" t="str">
        <f>IF(G429="","",IF(ISERROR(VLOOKUP(G429,номенклатури!V:V,1,0)),E429*H429,E429*I429))</f>
        <v/>
      </c>
      <c r="G429" s="14"/>
      <c r="H429" s="15"/>
      <c r="I429" s="15"/>
      <c r="J429" s="15"/>
      <c r="K429" s="15"/>
      <c r="L429" s="217"/>
      <c r="M429" s="22"/>
      <c r="N429" s="119" t="str">
        <f>IF(G429="","",VLOOKUP(G429,номенклатури!R:U,4,0))</f>
        <v/>
      </c>
      <c r="O429" s="119" t="str">
        <f>IF(M429="","",VLOOKUP(M429,'14'!D:D,1,0))</f>
        <v/>
      </c>
    </row>
    <row r="430" spans="1:15" ht="12.75" customHeight="1" x14ac:dyDescent="0.2">
      <c r="A430" s="36" t="str">
        <f>'0'!$A$4</f>
        <v>………………..</v>
      </c>
      <c r="B430" s="37">
        <f>'0'!$A$2</f>
        <v>46112</v>
      </c>
      <c r="C430" s="37" t="s">
        <v>1243</v>
      </c>
      <c r="D430" s="119" t="str">
        <f>IF(G430="","",VLOOKUP(G430,номенклатури!R:T,2,0))</f>
        <v/>
      </c>
      <c r="E430" s="365" t="str">
        <f>IF(G430="","",VLOOKUP(G430,номенклатури!R:T,3,0))</f>
        <v/>
      </c>
      <c r="F430" s="159" t="str">
        <f>IF(G430="","",IF(ISERROR(VLOOKUP(G430,номенклатури!V:V,1,0)),E430*H430,E430*I430))</f>
        <v/>
      </c>
      <c r="G430" s="14"/>
      <c r="H430" s="15"/>
      <c r="I430" s="15"/>
      <c r="J430" s="15"/>
      <c r="K430" s="15"/>
      <c r="L430" s="217"/>
      <c r="M430" s="22"/>
      <c r="N430" s="119" t="str">
        <f>IF(G430="","",VLOOKUP(G430,номенклатури!R:U,4,0))</f>
        <v/>
      </c>
      <c r="O430" s="119" t="str">
        <f>IF(M430="","",VLOOKUP(M430,'14'!D:D,1,0))</f>
        <v/>
      </c>
    </row>
    <row r="431" spans="1:15" ht="12.75" customHeight="1" x14ac:dyDescent="0.2">
      <c r="A431" s="36" t="str">
        <f>'0'!$A$4</f>
        <v>………………..</v>
      </c>
      <c r="B431" s="37">
        <f>'0'!$A$2</f>
        <v>46112</v>
      </c>
      <c r="C431" s="37" t="s">
        <v>1243</v>
      </c>
      <c r="D431" s="119" t="str">
        <f>IF(G431="","",VLOOKUP(G431,номенклатури!R:T,2,0))</f>
        <v/>
      </c>
      <c r="E431" s="365" t="str">
        <f>IF(G431="","",VLOOKUP(G431,номенклатури!R:T,3,0))</f>
        <v/>
      </c>
      <c r="F431" s="159" t="str">
        <f>IF(G431="","",IF(ISERROR(VLOOKUP(G431,номенклатури!V:V,1,0)),E431*H431,E431*I431))</f>
        <v/>
      </c>
      <c r="G431" s="14"/>
      <c r="H431" s="15"/>
      <c r="I431" s="15"/>
      <c r="J431" s="15"/>
      <c r="K431" s="15"/>
      <c r="L431" s="217"/>
      <c r="M431" s="22"/>
      <c r="N431" s="119" t="str">
        <f>IF(G431="","",VLOOKUP(G431,номенклатури!R:U,4,0))</f>
        <v/>
      </c>
      <c r="O431" s="119" t="str">
        <f>IF(M431="","",VLOOKUP(M431,'14'!D:D,1,0))</f>
        <v/>
      </c>
    </row>
    <row r="432" spans="1:15" ht="12.75" customHeight="1" x14ac:dyDescent="0.2">
      <c r="A432" s="36" t="str">
        <f>'0'!$A$4</f>
        <v>………………..</v>
      </c>
      <c r="B432" s="37">
        <f>'0'!$A$2</f>
        <v>46112</v>
      </c>
      <c r="C432" s="37" t="s">
        <v>1243</v>
      </c>
      <c r="D432" s="119" t="str">
        <f>IF(G432="","",VLOOKUP(G432,номенклатури!R:T,2,0))</f>
        <v/>
      </c>
      <c r="E432" s="365" t="str">
        <f>IF(G432="","",VLOOKUP(G432,номенклатури!R:T,3,0))</f>
        <v/>
      </c>
      <c r="F432" s="159" t="str">
        <f>IF(G432="","",IF(ISERROR(VLOOKUP(G432,номенклатури!V:V,1,0)),E432*H432,E432*I432))</f>
        <v/>
      </c>
      <c r="G432" s="14"/>
      <c r="H432" s="15"/>
      <c r="I432" s="15"/>
      <c r="J432" s="15"/>
      <c r="K432" s="15"/>
      <c r="L432" s="217"/>
      <c r="M432" s="22"/>
      <c r="N432" s="119" t="str">
        <f>IF(G432="","",VLOOKUP(G432,номенклатури!R:U,4,0))</f>
        <v/>
      </c>
      <c r="O432" s="119" t="str">
        <f>IF(M432="","",VLOOKUP(M432,'14'!D:D,1,0))</f>
        <v/>
      </c>
    </row>
    <row r="433" spans="1:15" ht="12.75" customHeight="1" x14ac:dyDescent="0.2">
      <c r="A433" s="36" t="str">
        <f>'0'!$A$4</f>
        <v>………………..</v>
      </c>
      <c r="B433" s="37">
        <f>'0'!$A$2</f>
        <v>46112</v>
      </c>
      <c r="C433" s="37" t="s">
        <v>1243</v>
      </c>
      <c r="D433" s="119" t="str">
        <f>IF(G433="","",VLOOKUP(G433,номенклатури!R:T,2,0))</f>
        <v/>
      </c>
      <c r="E433" s="365" t="str">
        <f>IF(G433="","",VLOOKUP(G433,номенклатури!R:T,3,0))</f>
        <v/>
      </c>
      <c r="F433" s="159" t="str">
        <f>IF(G433="","",IF(ISERROR(VLOOKUP(G433,номенклатури!V:V,1,0)),E433*H433,E433*I433))</f>
        <v/>
      </c>
      <c r="G433" s="14"/>
      <c r="H433" s="15"/>
      <c r="I433" s="15"/>
      <c r="J433" s="15"/>
      <c r="K433" s="15"/>
      <c r="L433" s="217"/>
      <c r="M433" s="22"/>
      <c r="N433" s="119" t="str">
        <f>IF(G433="","",VLOOKUP(G433,номенклатури!R:U,4,0))</f>
        <v/>
      </c>
      <c r="O433" s="119" t="str">
        <f>IF(M433="","",VLOOKUP(M433,'14'!D:D,1,0))</f>
        <v/>
      </c>
    </row>
    <row r="434" spans="1:15" ht="12.75" customHeight="1" x14ac:dyDescent="0.2">
      <c r="A434" s="36" t="str">
        <f>'0'!$A$4</f>
        <v>………………..</v>
      </c>
      <c r="B434" s="37">
        <f>'0'!$A$2</f>
        <v>46112</v>
      </c>
      <c r="C434" s="37" t="s">
        <v>1243</v>
      </c>
      <c r="D434" s="119" t="str">
        <f>IF(G434="","",VLOOKUP(G434,номенклатури!R:T,2,0))</f>
        <v/>
      </c>
      <c r="E434" s="365" t="str">
        <f>IF(G434="","",VLOOKUP(G434,номенклатури!R:T,3,0))</f>
        <v/>
      </c>
      <c r="F434" s="159" t="str">
        <f>IF(G434="","",IF(ISERROR(VLOOKUP(G434,номенклатури!V:V,1,0)),E434*H434,E434*I434))</f>
        <v/>
      </c>
      <c r="G434" s="14"/>
      <c r="H434" s="15"/>
      <c r="I434" s="15"/>
      <c r="J434" s="15"/>
      <c r="K434" s="15"/>
      <c r="L434" s="217"/>
      <c r="M434" s="22"/>
      <c r="N434" s="119" t="str">
        <f>IF(G434="","",VLOOKUP(G434,номенклатури!R:U,4,0))</f>
        <v/>
      </c>
      <c r="O434" s="119" t="str">
        <f>IF(M434="","",VLOOKUP(M434,'14'!D:D,1,0))</f>
        <v/>
      </c>
    </row>
    <row r="435" spans="1:15" ht="12.75" customHeight="1" x14ac:dyDescent="0.2">
      <c r="A435" s="36" t="str">
        <f>'0'!$A$4</f>
        <v>………………..</v>
      </c>
      <c r="B435" s="37">
        <f>'0'!$A$2</f>
        <v>46112</v>
      </c>
      <c r="C435" s="37" t="s">
        <v>1243</v>
      </c>
      <c r="D435" s="119" t="str">
        <f>IF(G435="","",VLOOKUP(G435,номенклатури!R:T,2,0))</f>
        <v/>
      </c>
      <c r="E435" s="365" t="str">
        <f>IF(G435="","",VLOOKUP(G435,номенклатури!R:T,3,0))</f>
        <v/>
      </c>
      <c r="F435" s="159" t="str">
        <f>IF(G435="","",IF(ISERROR(VLOOKUP(G435,номенклатури!V:V,1,0)),E435*H435,E435*I435))</f>
        <v/>
      </c>
      <c r="G435" s="14"/>
      <c r="H435" s="15"/>
      <c r="I435" s="15"/>
      <c r="J435" s="15"/>
      <c r="K435" s="15"/>
      <c r="L435" s="217"/>
      <c r="M435" s="22"/>
      <c r="N435" s="119" t="str">
        <f>IF(G435="","",VLOOKUP(G435,номенклатури!R:U,4,0))</f>
        <v/>
      </c>
      <c r="O435" s="119" t="str">
        <f>IF(M435="","",VLOOKUP(M435,'14'!D:D,1,0))</f>
        <v/>
      </c>
    </row>
    <row r="436" spans="1:15" ht="12.75" customHeight="1" x14ac:dyDescent="0.2">
      <c r="A436" s="36" t="str">
        <f>'0'!$A$4</f>
        <v>………………..</v>
      </c>
      <c r="B436" s="37">
        <f>'0'!$A$2</f>
        <v>46112</v>
      </c>
      <c r="C436" s="37" t="s">
        <v>1243</v>
      </c>
      <c r="D436" s="119" t="str">
        <f>IF(G436="","",VLOOKUP(G436,номенклатури!R:T,2,0))</f>
        <v/>
      </c>
      <c r="E436" s="365" t="str">
        <f>IF(G436="","",VLOOKUP(G436,номенклатури!R:T,3,0))</f>
        <v/>
      </c>
      <c r="F436" s="159" t="str">
        <f>IF(G436="","",IF(ISERROR(VLOOKUP(G436,номенклатури!V:V,1,0)),E436*H436,E436*I436))</f>
        <v/>
      </c>
      <c r="G436" s="14"/>
      <c r="H436" s="15"/>
      <c r="I436" s="15"/>
      <c r="J436" s="15"/>
      <c r="K436" s="15"/>
      <c r="L436" s="217"/>
      <c r="M436" s="22"/>
      <c r="N436" s="119" t="str">
        <f>IF(G436="","",VLOOKUP(G436,номенклатури!R:U,4,0))</f>
        <v/>
      </c>
      <c r="O436" s="119" t="str">
        <f>IF(M436="","",VLOOKUP(M436,'14'!D:D,1,0))</f>
        <v/>
      </c>
    </row>
    <row r="437" spans="1:15" ht="12.75" customHeight="1" x14ac:dyDescent="0.2">
      <c r="A437" s="36" t="str">
        <f>'0'!$A$4</f>
        <v>………………..</v>
      </c>
      <c r="B437" s="37">
        <f>'0'!$A$2</f>
        <v>46112</v>
      </c>
      <c r="C437" s="37" t="s">
        <v>1243</v>
      </c>
      <c r="D437" s="119" t="str">
        <f>IF(G437="","",VLOOKUP(G437,номенклатури!R:T,2,0))</f>
        <v/>
      </c>
      <c r="E437" s="365" t="str">
        <f>IF(G437="","",VLOOKUP(G437,номенклатури!R:T,3,0))</f>
        <v/>
      </c>
      <c r="F437" s="159" t="str">
        <f>IF(G437="","",IF(ISERROR(VLOOKUP(G437,номенклатури!V:V,1,0)),E437*H437,E437*I437))</f>
        <v/>
      </c>
      <c r="G437" s="14"/>
      <c r="H437" s="15"/>
      <c r="I437" s="15"/>
      <c r="J437" s="15"/>
      <c r="K437" s="15"/>
      <c r="L437" s="217"/>
      <c r="M437" s="22"/>
      <c r="N437" s="119" t="str">
        <f>IF(G437="","",VLOOKUP(G437,номенклатури!R:U,4,0))</f>
        <v/>
      </c>
      <c r="O437" s="119" t="str">
        <f>IF(M437="","",VLOOKUP(M437,'14'!D:D,1,0))</f>
        <v/>
      </c>
    </row>
    <row r="438" spans="1:15" ht="12.75" customHeight="1" x14ac:dyDescent="0.2">
      <c r="A438" s="36" t="str">
        <f>'0'!$A$4</f>
        <v>………………..</v>
      </c>
      <c r="B438" s="37">
        <f>'0'!$A$2</f>
        <v>46112</v>
      </c>
      <c r="C438" s="37" t="s">
        <v>1243</v>
      </c>
      <c r="D438" s="119" t="str">
        <f>IF(G438="","",VLOOKUP(G438,номенклатури!R:T,2,0))</f>
        <v/>
      </c>
      <c r="E438" s="365" t="str">
        <f>IF(G438="","",VLOOKUP(G438,номенклатури!R:T,3,0))</f>
        <v/>
      </c>
      <c r="F438" s="159" t="str">
        <f>IF(G438="","",IF(ISERROR(VLOOKUP(G438,номенклатури!V:V,1,0)),E438*H438,E438*I438))</f>
        <v/>
      </c>
      <c r="G438" s="14"/>
      <c r="H438" s="15"/>
      <c r="I438" s="15"/>
      <c r="J438" s="15"/>
      <c r="K438" s="15"/>
      <c r="L438" s="217"/>
      <c r="M438" s="22"/>
      <c r="N438" s="119" t="str">
        <f>IF(G438="","",VLOOKUP(G438,номенклатури!R:U,4,0))</f>
        <v/>
      </c>
      <c r="O438" s="119" t="str">
        <f>IF(M438="","",VLOOKUP(M438,'14'!D:D,1,0))</f>
        <v/>
      </c>
    </row>
    <row r="439" spans="1:15" ht="12.75" customHeight="1" x14ac:dyDescent="0.2">
      <c r="A439" s="36" t="str">
        <f>'0'!$A$4</f>
        <v>………………..</v>
      </c>
      <c r="B439" s="37">
        <f>'0'!$A$2</f>
        <v>46112</v>
      </c>
      <c r="C439" s="37" t="s">
        <v>1243</v>
      </c>
      <c r="D439" s="119" t="str">
        <f>IF(G439="","",VLOOKUP(G439,номенклатури!R:T,2,0))</f>
        <v/>
      </c>
      <c r="E439" s="365" t="str">
        <f>IF(G439="","",VLOOKUP(G439,номенклатури!R:T,3,0))</f>
        <v/>
      </c>
      <c r="F439" s="159" t="str">
        <f>IF(G439="","",IF(ISERROR(VLOOKUP(G439,номенклатури!V:V,1,0)),E439*H439,E439*I439))</f>
        <v/>
      </c>
      <c r="G439" s="14"/>
      <c r="H439" s="15"/>
      <c r="I439" s="15"/>
      <c r="J439" s="15"/>
      <c r="K439" s="15"/>
      <c r="L439" s="217"/>
      <c r="M439" s="22"/>
      <c r="N439" s="119" t="str">
        <f>IF(G439="","",VLOOKUP(G439,номенклатури!R:U,4,0))</f>
        <v/>
      </c>
      <c r="O439" s="119" t="str">
        <f>IF(M439="","",VLOOKUP(M439,'14'!D:D,1,0))</f>
        <v/>
      </c>
    </row>
    <row r="440" spans="1:15" ht="12.75" customHeight="1" x14ac:dyDescent="0.2">
      <c r="A440" s="36" t="str">
        <f>'0'!$A$4</f>
        <v>………………..</v>
      </c>
      <c r="B440" s="37">
        <f>'0'!$A$2</f>
        <v>46112</v>
      </c>
      <c r="C440" s="37" t="s">
        <v>1243</v>
      </c>
      <c r="D440" s="119" t="str">
        <f>IF(G440="","",VLOOKUP(G440,номенклатури!R:T,2,0))</f>
        <v/>
      </c>
      <c r="E440" s="365" t="str">
        <f>IF(G440="","",VLOOKUP(G440,номенклатури!R:T,3,0))</f>
        <v/>
      </c>
      <c r="F440" s="159" t="str">
        <f>IF(G440="","",IF(ISERROR(VLOOKUP(G440,номенклатури!V:V,1,0)),E440*H440,E440*I440))</f>
        <v/>
      </c>
      <c r="G440" s="14"/>
      <c r="H440" s="15"/>
      <c r="I440" s="15"/>
      <c r="J440" s="15"/>
      <c r="K440" s="15"/>
      <c r="L440" s="217"/>
      <c r="M440" s="22"/>
      <c r="N440" s="119" t="str">
        <f>IF(G440="","",VLOOKUP(G440,номенклатури!R:U,4,0))</f>
        <v/>
      </c>
      <c r="O440" s="119" t="str">
        <f>IF(M440="","",VLOOKUP(M440,'14'!D:D,1,0))</f>
        <v/>
      </c>
    </row>
    <row r="441" spans="1:15" ht="12.75" customHeight="1" x14ac:dyDescent="0.2">
      <c r="A441" s="36" t="str">
        <f>'0'!$A$4</f>
        <v>………………..</v>
      </c>
      <c r="B441" s="37">
        <f>'0'!$A$2</f>
        <v>46112</v>
      </c>
      <c r="C441" s="37" t="s">
        <v>1243</v>
      </c>
      <c r="D441" s="119" t="str">
        <f>IF(G441="","",VLOOKUP(G441,номенклатури!R:T,2,0))</f>
        <v/>
      </c>
      <c r="E441" s="365" t="str">
        <f>IF(G441="","",VLOOKUP(G441,номенклатури!R:T,3,0))</f>
        <v/>
      </c>
      <c r="F441" s="159" t="str">
        <f>IF(G441="","",IF(ISERROR(VLOOKUP(G441,номенклатури!V:V,1,0)),E441*H441,E441*I441))</f>
        <v/>
      </c>
      <c r="G441" s="14"/>
      <c r="H441" s="15"/>
      <c r="I441" s="15"/>
      <c r="J441" s="15"/>
      <c r="K441" s="15"/>
      <c r="L441" s="217"/>
      <c r="M441" s="22"/>
      <c r="N441" s="119" t="str">
        <f>IF(G441="","",VLOOKUP(G441,номенклатури!R:U,4,0))</f>
        <v/>
      </c>
      <c r="O441" s="119" t="str">
        <f>IF(M441="","",VLOOKUP(M441,'14'!D:D,1,0))</f>
        <v/>
      </c>
    </row>
    <row r="442" spans="1:15" ht="12.75" customHeight="1" x14ac:dyDescent="0.2">
      <c r="A442" s="36" t="str">
        <f>'0'!$A$4</f>
        <v>………………..</v>
      </c>
      <c r="B442" s="37">
        <f>'0'!$A$2</f>
        <v>46112</v>
      </c>
      <c r="C442" s="37" t="s">
        <v>1243</v>
      </c>
      <c r="D442" s="119" t="str">
        <f>IF(G442="","",VLOOKUP(G442,номенклатури!R:T,2,0))</f>
        <v/>
      </c>
      <c r="E442" s="365" t="str">
        <f>IF(G442="","",VLOOKUP(G442,номенклатури!R:T,3,0))</f>
        <v/>
      </c>
      <c r="F442" s="159" t="str">
        <f>IF(G442="","",IF(ISERROR(VLOOKUP(G442,номенклатури!V:V,1,0)),E442*H442,E442*I442))</f>
        <v/>
      </c>
      <c r="G442" s="14"/>
      <c r="H442" s="15"/>
      <c r="I442" s="15"/>
      <c r="J442" s="15"/>
      <c r="K442" s="15"/>
      <c r="L442" s="217"/>
      <c r="M442" s="22"/>
      <c r="N442" s="119" t="str">
        <f>IF(G442="","",VLOOKUP(G442,номенклатури!R:U,4,0))</f>
        <v/>
      </c>
      <c r="O442" s="119" t="str">
        <f>IF(M442="","",VLOOKUP(M442,'14'!D:D,1,0))</f>
        <v/>
      </c>
    </row>
    <row r="443" spans="1:15" ht="12.75" customHeight="1" x14ac:dyDescent="0.2">
      <c r="A443" s="36" t="str">
        <f>'0'!$A$4</f>
        <v>………………..</v>
      </c>
      <c r="B443" s="37">
        <f>'0'!$A$2</f>
        <v>46112</v>
      </c>
      <c r="C443" s="37" t="s">
        <v>1243</v>
      </c>
      <c r="D443" s="119" t="str">
        <f>IF(G443="","",VLOOKUP(G443,номенклатури!R:T,2,0))</f>
        <v/>
      </c>
      <c r="E443" s="365" t="str">
        <f>IF(G443="","",VLOOKUP(G443,номенклатури!R:T,3,0))</f>
        <v/>
      </c>
      <c r="F443" s="159" t="str">
        <f>IF(G443="","",IF(ISERROR(VLOOKUP(G443,номенклатури!V:V,1,0)),E443*H443,E443*I443))</f>
        <v/>
      </c>
      <c r="G443" s="14"/>
      <c r="H443" s="15"/>
      <c r="I443" s="15"/>
      <c r="J443" s="15"/>
      <c r="K443" s="15"/>
      <c r="L443" s="217"/>
      <c r="M443" s="22"/>
      <c r="N443" s="119" t="str">
        <f>IF(G443="","",VLOOKUP(G443,номенклатури!R:U,4,0))</f>
        <v/>
      </c>
      <c r="O443" s="119" t="str">
        <f>IF(M443="","",VLOOKUP(M443,'14'!D:D,1,0))</f>
        <v/>
      </c>
    </row>
    <row r="444" spans="1:15" ht="12.75" customHeight="1" x14ac:dyDescent="0.2">
      <c r="A444" s="36" t="str">
        <f>'0'!$A$4</f>
        <v>………………..</v>
      </c>
      <c r="B444" s="37">
        <f>'0'!$A$2</f>
        <v>46112</v>
      </c>
      <c r="C444" s="37" t="s">
        <v>1243</v>
      </c>
      <c r="D444" s="119" t="str">
        <f>IF(G444="","",VLOOKUP(G444,номенклатури!R:T,2,0))</f>
        <v/>
      </c>
      <c r="E444" s="365" t="str">
        <f>IF(G444="","",VLOOKUP(G444,номенклатури!R:T,3,0))</f>
        <v/>
      </c>
      <c r="F444" s="159" t="str">
        <f>IF(G444="","",IF(ISERROR(VLOOKUP(G444,номенклатури!V:V,1,0)),E444*H444,E444*I444))</f>
        <v/>
      </c>
      <c r="G444" s="14"/>
      <c r="H444" s="15"/>
      <c r="I444" s="15"/>
      <c r="J444" s="15"/>
      <c r="K444" s="15"/>
      <c r="L444" s="217"/>
      <c r="M444" s="22"/>
      <c r="N444" s="119" t="str">
        <f>IF(G444="","",VLOOKUP(G444,номенклатури!R:U,4,0))</f>
        <v/>
      </c>
      <c r="O444" s="119" t="str">
        <f>IF(M444="","",VLOOKUP(M444,'14'!D:D,1,0))</f>
        <v/>
      </c>
    </row>
    <row r="445" spans="1:15" ht="12.75" customHeight="1" x14ac:dyDescent="0.2">
      <c r="A445" s="36" t="str">
        <f>'0'!$A$4</f>
        <v>………………..</v>
      </c>
      <c r="B445" s="37">
        <f>'0'!$A$2</f>
        <v>46112</v>
      </c>
      <c r="C445" s="37" t="s">
        <v>1243</v>
      </c>
      <c r="D445" s="119" t="str">
        <f>IF(G445="","",VLOOKUP(G445,номенклатури!R:T,2,0))</f>
        <v/>
      </c>
      <c r="E445" s="365" t="str">
        <f>IF(G445="","",VLOOKUP(G445,номенклатури!R:T,3,0))</f>
        <v/>
      </c>
      <c r="F445" s="159" t="str">
        <f>IF(G445="","",IF(ISERROR(VLOOKUP(G445,номенклатури!V:V,1,0)),E445*H445,E445*I445))</f>
        <v/>
      </c>
      <c r="G445" s="14"/>
      <c r="H445" s="15"/>
      <c r="I445" s="15"/>
      <c r="J445" s="15"/>
      <c r="K445" s="15"/>
      <c r="L445" s="217"/>
      <c r="M445" s="22"/>
      <c r="N445" s="119" t="str">
        <f>IF(G445="","",VLOOKUP(G445,номенклатури!R:U,4,0))</f>
        <v/>
      </c>
      <c r="O445" s="119" t="str">
        <f>IF(M445="","",VLOOKUP(M445,'14'!D:D,1,0))</f>
        <v/>
      </c>
    </row>
    <row r="446" spans="1:15" ht="12.75" customHeight="1" x14ac:dyDescent="0.2">
      <c r="A446" s="36" t="str">
        <f>'0'!$A$4</f>
        <v>………………..</v>
      </c>
      <c r="B446" s="37">
        <f>'0'!$A$2</f>
        <v>46112</v>
      </c>
      <c r="C446" s="37" t="s">
        <v>1243</v>
      </c>
      <c r="D446" s="119" t="str">
        <f>IF(G446="","",VLOOKUP(G446,номенклатури!R:T,2,0))</f>
        <v/>
      </c>
      <c r="E446" s="365" t="str">
        <f>IF(G446="","",VLOOKUP(G446,номенклатури!R:T,3,0))</f>
        <v/>
      </c>
      <c r="F446" s="159" t="str">
        <f>IF(G446="","",IF(ISERROR(VLOOKUP(G446,номенклатури!V:V,1,0)),E446*H446,E446*I446))</f>
        <v/>
      </c>
      <c r="G446" s="14"/>
      <c r="H446" s="15"/>
      <c r="I446" s="15"/>
      <c r="J446" s="15"/>
      <c r="K446" s="15"/>
      <c r="L446" s="217"/>
      <c r="M446" s="22"/>
      <c r="N446" s="119" t="str">
        <f>IF(G446="","",VLOOKUP(G446,номенклатури!R:U,4,0))</f>
        <v/>
      </c>
      <c r="O446" s="119" t="str">
        <f>IF(M446="","",VLOOKUP(M446,'14'!D:D,1,0))</f>
        <v/>
      </c>
    </row>
    <row r="447" spans="1:15" ht="12.75" customHeight="1" x14ac:dyDescent="0.2">
      <c r="A447" s="36" t="str">
        <f>'0'!$A$4</f>
        <v>………………..</v>
      </c>
      <c r="B447" s="37">
        <f>'0'!$A$2</f>
        <v>46112</v>
      </c>
      <c r="C447" s="37" t="s">
        <v>1243</v>
      </c>
      <c r="D447" s="119" t="str">
        <f>IF(G447="","",VLOOKUP(G447,номенклатури!R:T,2,0))</f>
        <v/>
      </c>
      <c r="E447" s="365" t="str">
        <f>IF(G447="","",VLOOKUP(G447,номенклатури!R:T,3,0))</f>
        <v/>
      </c>
      <c r="F447" s="159" t="str">
        <f>IF(G447="","",IF(ISERROR(VLOOKUP(G447,номенклатури!V:V,1,0)),E447*H447,E447*I447))</f>
        <v/>
      </c>
      <c r="G447" s="14"/>
      <c r="H447" s="15"/>
      <c r="I447" s="15"/>
      <c r="J447" s="15"/>
      <c r="K447" s="15"/>
      <c r="L447" s="217"/>
      <c r="M447" s="22"/>
      <c r="N447" s="119" t="str">
        <f>IF(G447="","",VLOOKUP(G447,номенклатури!R:U,4,0))</f>
        <v/>
      </c>
      <c r="O447" s="119" t="str">
        <f>IF(M447="","",VLOOKUP(M447,'14'!D:D,1,0))</f>
        <v/>
      </c>
    </row>
    <row r="448" spans="1:15" ht="12.75" customHeight="1" x14ac:dyDescent="0.2">
      <c r="A448" s="36" t="str">
        <f>'0'!$A$4</f>
        <v>………………..</v>
      </c>
      <c r="B448" s="37">
        <f>'0'!$A$2</f>
        <v>46112</v>
      </c>
      <c r="C448" s="37" t="s">
        <v>1243</v>
      </c>
      <c r="D448" s="119" t="str">
        <f>IF(G448="","",VLOOKUP(G448,номенклатури!R:T,2,0))</f>
        <v/>
      </c>
      <c r="E448" s="365" t="str">
        <f>IF(G448="","",VLOOKUP(G448,номенклатури!R:T,3,0))</f>
        <v/>
      </c>
      <c r="F448" s="159" t="str">
        <f>IF(G448="","",IF(ISERROR(VLOOKUP(G448,номенклатури!V:V,1,0)),E448*H448,E448*I448))</f>
        <v/>
      </c>
      <c r="G448" s="14"/>
      <c r="H448" s="15"/>
      <c r="I448" s="15"/>
      <c r="J448" s="15"/>
      <c r="K448" s="15"/>
      <c r="L448" s="217"/>
      <c r="M448" s="22"/>
      <c r="N448" s="119" t="str">
        <f>IF(G448="","",VLOOKUP(G448,номенклатури!R:U,4,0))</f>
        <v/>
      </c>
      <c r="O448" s="119" t="str">
        <f>IF(M448="","",VLOOKUP(M448,'14'!D:D,1,0))</f>
        <v/>
      </c>
    </row>
    <row r="449" spans="1:15" ht="12.75" customHeight="1" x14ac:dyDescent="0.2">
      <c r="A449" s="36" t="str">
        <f>'0'!$A$4</f>
        <v>………………..</v>
      </c>
      <c r="B449" s="37">
        <f>'0'!$A$2</f>
        <v>46112</v>
      </c>
      <c r="C449" s="37" t="s">
        <v>1243</v>
      </c>
      <c r="D449" s="119" t="str">
        <f>IF(G449="","",VLOOKUP(G449,номенклатури!R:T,2,0))</f>
        <v/>
      </c>
      <c r="E449" s="365" t="str">
        <f>IF(G449="","",VLOOKUP(G449,номенклатури!R:T,3,0))</f>
        <v/>
      </c>
      <c r="F449" s="159" t="str">
        <f>IF(G449="","",IF(ISERROR(VLOOKUP(G449,номенклатури!V:V,1,0)),E449*H449,E449*I449))</f>
        <v/>
      </c>
      <c r="G449" s="14"/>
      <c r="H449" s="15"/>
      <c r="I449" s="15"/>
      <c r="J449" s="15"/>
      <c r="K449" s="15"/>
      <c r="L449" s="217"/>
      <c r="M449" s="22"/>
      <c r="N449" s="119" t="str">
        <f>IF(G449="","",VLOOKUP(G449,номенклатури!R:U,4,0))</f>
        <v/>
      </c>
      <c r="O449" s="119" t="str">
        <f>IF(M449="","",VLOOKUP(M449,'14'!D:D,1,0))</f>
        <v/>
      </c>
    </row>
    <row r="450" spans="1:15" ht="12.75" customHeight="1" x14ac:dyDescent="0.2">
      <c r="A450" s="36" t="str">
        <f>'0'!$A$4</f>
        <v>………………..</v>
      </c>
      <c r="B450" s="37">
        <f>'0'!$A$2</f>
        <v>46112</v>
      </c>
      <c r="C450" s="37" t="s">
        <v>1243</v>
      </c>
      <c r="D450" s="119" t="str">
        <f>IF(G450="","",VLOOKUP(G450,номенклатури!R:T,2,0))</f>
        <v/>
      </c>
      <c r="E450" s="365" t="str">
        <f>IF(G450="","",VLOOKUP(G450,номенклатури!R:T,3,0))</f>
        <v/>
      </c>
      <c r="F450" s="159" t="str">
        <f>IF(G450="","",IF(ISERROR(VLOOKUP(G450,номенклатури!V:V,1,0)),E450*H450,E450*I450))</f>
        <v/>
      </c>
      <c r="G450" s="14"/>
      <c r="H450" s="15"/>
      <c r="I450" s="15"/>
      <c r="J450" s="15"/>
      <c r="K450" s="15"/>
      <c r="L450" s="217"/>
      <c r="M450" s="22"/>
      <c r="N450" s="119" t="str">
        <f>IF(G450="","",VLOOKUP(G450,номенклатури!R:U,4,0))</f>
        <v/>
      </c>
      <c r="O450" s="119" t="str">
        <f>IF(M450="","",VLOOKUP(M450,'14'!D:D,1,0))</f>
        <v/>
      </c>
    </row>
    <row r="451" spans="1:15" ht="12.75" customHeight="1" x14ac:dyDescent="0.2">
      <c r="A451" s="36" t="str">
        <f>'0'!$A$4</f>
        <v>………………..</v>
      </c>
      <c r="B451" s="37">
        <f>'0'!$A$2</f>
        <v>46112</v>
      </c>
      <c r="C451" s="37" t="s">
        <v>1243</v>
      </c>
      <c r="D451" s="119" t="str">
        <f>IF(G451="","",VLOOKUP(G451,номенклатури!R:T,2,0))</f>
        <v/>
      </c>
      <c r="E451" s="365" t="str">
        <f>IF(G451="","",VLOOKUP(G451,номенклатури!R:T,3,0))</f>
        <v/>
      </c>
      <c r="F451" s="159" t="str">
        <f>IF(G451="","",IF(ISERROR(VLOOKUP(G451,номенклатури!V:V,1,0)),E451*H451,E451*I451))</f>
        <v/>
      </c>
      <c r="G451" s="14"/>
      <c r="H451" s="15"/>
      <c r="I451" s="15"/>
      <c r="J451" s="15"/>
      <c r="K451" s="15"/>
      <c r="L451" s="217"/>
      <c r="M451" s="22"/>
      <c r="N451" s="119" t="str">
        <f>IF(G451="","",VLOOKUP(G451,номенклатури!R:U,4,0))</f>
        <v/>
      </c>
      <c r="O451" s="119" t="str">
        <f>IF(M451="","",VLOOKUP(M451,'14'!D:D,1,0))</f>
        <v/>
      </c>
    </row>
    <row r="452" spans="1:15" ht="12.75" customHeight="1" x14ac:dyDescent="0.2">
      <c r="A452" s="36" t="str">
        <f>'0'!$A$4</f>
        <v>………………..</v>
      </c>
      <c r="B452" s="37">
        <f>'0'!$A$2</f>
        <v>46112</v>
      </c>
      <c r="C452" s="37" t="s">
        <v>1243</v>
      </c>
      <c r="D452" s="119" t="str">
        <f>IF(G452="","",VLOOKUP(G452,номенклатури!R:T,2,0))</f>
        <v/>
      </c>
      <c r="E452" s="365" t="str">
        <f>IF(G452="","",VLOOKUP(G452,номенклатури!R:T,3,0))</f>
        <v/>
      </c>
      <c r="F452" s="159" t="str">
        <f>IF(G452="","",IF(ISERROR(VLOOKUP(G452,номенклатури!V:V,1,0)),E452*H452,E452*I452))</f>
        <v/>
      </c>
      <c r="G452" s="14"/>
      <c r="H452" s="15"/>
      <c r="I452" s="15"/>
      <c r="J452" s="15"/>
      <c r="K452" s="15"/>
      <c r="L452" s="217"/>
      <c r="M452" s="22"/>
      <c r="N452" s="119" t="str">
        <f>IF(G452="","",VLOOKUP(G452,номенклатури!R:U,4,0))</f>
        <v/>
      </c>
      <c r="O452" s="119" t="str">
        <f>IF(M452="","",VLOOKUP(M452,'14'!D:D,1,0))</f>
        <v/>
      </c>
    </row>
    <row r="453" spans="1:15" ht="12.75" customHeight="1" x14ac:dyDescent="0.2">
      <c r="A453" s="36" t="str">
        <f>'0'!$A$4</f>
        <v>………………..</v>
      </c>
      <c r="B453" s="37">
        <f>'0'!$A$2</f>
        <v>46112</v>
      </c>
      <c r="C453" s="37" t="s">
        <v>1243</v>
      </c>
      <c r="D453" s="119" t="str">
        <f>IF(G453="","",VLOOKUP(G453,номенклатури!R:T,2,0))</f>
        <v/>
      </c>
      <c r="E453" s="365" t="str">
        <f>IF(G453="","",VLOOKUP(G453,номенклатури!R:T,3,0))</f>
        <v/>
      </c>
      <c r="F453" s="159" t="str">
        <f>IF(G453="","",IF(ISERROR(VLOOKUP(G453,номенклатури!V:V,1,0)),E453*H453,E453*I453))</f>
        <v/>
      </c>
      <c r="G453" s="14"/>
      <c r="H453" s="15"/>
      <c r="I453" s="15"/>
      <c r="J453" s="15"/>
      <c r="K453" s="15"/>
      <c r="L453" s="217"/>
      <c r="M453" s="22"/>
      <c r="N453" s="119" t="str">
        <f>IF(G453="","",VLOOKUP(G453,номенклатури!R:U,4,0))</f>
        <v/>
      </c>
      <c r="O453" s="119" t="str">
        <f>IF(M453="","",VLOOKUP(M453,'14'!D:D,1,0))</f>
        <v/>
      </c>
    </row>
    <row r="454" spans="1:15" ht="12.75" customHeight="1" x14ac:dyDescent="0.2">
      <c r="A454" s="36" t="str">
        <f>'0'!$A$4</f>
        <v>………………..</v>
      </c>
      <c r="B454" s="37">
        <f>'0'!$A$2</f>
        <v>46112</v>
      </c>
      <c r="C454" s="37" t="s">
        <v>1243</v>
      </c>
      <c r="D454" s="119" t="str">
        <f>IF(G454="","",VLOOKUP(G454,номенклатури!R:T,2,0))</f>
        <v/>
      </c>
      <c r="E454" s="365" t="str">
        <f>IF(G454="","",VLOOKUP(G454,номенклатури!R:T,3,0))</f>
        <v/>
      </c>
      <c r="F454" s="159" t="str">
        <f>IF(G454="","",IF(ISERROR(VLOOKUP(G454,номенклатури!V:V,1,0)),E454*H454,E454*I454))</f>
        <v/>
      </c>
      <c r="G454" s="14"/>
      <c r="H454" s="15"/>
      <c r="I454" s="15"/>
      <c r="J454" s="15"/>
      <c r="K454" s="15"/>
      <c r="L454" s="217"/>
      <c r="M454" s="22"/>
      <c r="N454" s="119" t="str">
        <f>IF(G454="","",VLOOKUP(G454,номенклатури!R:U,4,0))</f>
        <v/>
      </c>
      <c r="O454" s="119" t="str">
        <f>IF(M454="","",VLOOKUP(M454,'14'!D:D,1,0))</f>
        <v/>
      </c>
    </row>
    <row r="455" spans="1:15" ht="12.75" customHeight="1" x14ac:dyDescent="0.2">
      <c r="A455" s="36" t="str">
        <f>'0'!$A$4</f>
        <v>………………..</v>
      </c>
      <c r="B455" s="37">
        <f>'0'!$A$2</f>
        <v>46112</v>
      </c>
      <c r="C455" s="37" t="s">
        <v>1243</v>
      </c>
      <c r="D455" s="119" t="str">
        <f>IF(G455="","",VLOOKUP(G455,номенклатури!R:T,2,0))</f>
        <v/>
      </c>
      <c r="E455" s="365" t="str">
        <f>IF(G455="","",VLOOKUP(G455,номенклатури!R:T,3,0))</f>
        <v/>
      </c>
      <c r="F455" s="159" t="str">
        <f>IF(G455="","",IF(ISERROR(VLOOKUP(G455,номенклатури!V:V,1,0)),E455*H455,E455*I455))</f>
        <v/>
      </c>
      <c r="G455" s="14"/>
      <c r="H455" s="15"/>
      <c r="I455" s="15"/>
      <c r="J455" s="15"/>
      <c r="K455" s="15"/>
      <c r="L455" s="217"/>
      <c r="M455" s="22"/>
      <c r="N455" s="119" t="str">
        <f>IF(G455="","",VLOOKUP(G455,номенклатури!R:U,4,0))</f>
        <v/>
      </c>
      <c r="O455" s="119" t="str">
        <f>IF(M455="","",VLOOKUP(M455,'14'!D:D,1,0))</f>
        <v/>
      </c>
    </row>
    <row r="456" spans="1:15" ht="12.75" customHeight="1" x14ac:dyDescent="0.2">
      <c r="A456" s="36" t="str">
        <f>'0'!$A$4</f>
        <v>………………..</v>
      </c>
      <c r="B456" s="37">
        <f>'0'!$A$2</f>
        <v>46112</v>
      </c>
      <c r="C456" s="37" t="s">
        <v>1243</v>
      </c>
      <c r="D456" s="119" t="str">
        <f>IF(G456="","",VLOOKUP(G456,номенклатури!R:T,2,0))</f>
        <v/>
      </c>
      <c r="E456" s="365" t="str">
        <f>IF(G456="","",VLOOKUP(G456,номенклатури!R:T,3,0))</f>
        <v/>
      </c>
      <c r="F456" s="159" t="str">
        <f>IF(G456="","",IF(ISERROR(VLOOKUP(G456,номенклатури!V:V,1,0)),E456*H456,E456*I456))</f>
        <v/>
      </c>
      <c r="G456" s="14"/>
      <c r="H456" s="15"/>
      <c r="I456" s="15"/>
      <c r="J456" s="15"/>
      <c r="K456" s="15"/>
      <c r="L456" s="217"/>
      <c r="M456" s="22"/>
      <c r="N456" s="119" t="str">
        <f>IF(G456="","",VLOOKUP(G456,номенклатури!R:U,4,0))</f>
        <v/>
      </c>
      <c r="O456" s="119" t="str">
        <f>IF(M456="","",VLOOKUP(M456,'14'!D:D,1,0))</f>
        <v/>
      </c>
    </row>
    <row r="457" spans="1:15" ht="12.75" customHeight="1" x14ac:dyDescent="0.2">
      <c r="A457" s="36" t="str">
        <f>'0'!$A$4</f>
        <v>………………..</v>
      </c>
      <c r="B457" s="37">
        <f>'0'!$A$2</f>
        <v>46112</v>
      </c>
      <c r="C457" s="37" t="s">
        <v>1243</v>
      </c>
      <c r="D457" s="119" t="str">
        <f>IF(G457="","",VLOOKUP(G457,номенклатури!R:T,2,0))</f>
        <v/>
      </c>
      <c r="E457" s="365" t="str">
        <f>IF(G457="","",VLOOKUP(G457,номенклатури!R:T,3,0))</f>
        <v/>
      </c>
      <c r="F457" s="159" t="str">
        <f>IF(G457="","",IF(ISERROR(VLOOKUP(G457,номенклатури!V:V,1,0)),E457*H457,E457*I457))</f>
        <v/>
      </c>
      <c r="G457" s="14"/>
      <c r="H457" s="15"/>
      <c r="I457" s="15"/>
      <c r="J457" s="15"/>
      <c r="K457" s="15"/>
      <c r="L457" s="217"/>
      <c r="M457" s="22"/>
      <c r="N457" s="119" t="str">
        <f>IF(G457="","",VLOOKUP(G457,номенклатури!R:U,4,0))</f>
        <v/>
      </c>
      <c r="O457" s="119" t="str">
        <f>IF(M457="","",VLOOKUP(M457,'14'!D:D,1,0))</f>
        <v/>
      </c>
    </row>
    <row r="458" spans="1:15" ht="12.75" customHeight="1" x14ac:dyDescent="0.2">
      <c r="A458" s="36" t="str">
        <f>'0'!$A$4</f>
        <v>………………..</v>
      </c>
      <c r="B458" s="37">
        <f>'0'!$A$2</f>
        <v>46112</v>
      </c>
      <c r="C458" s="37" t="s">
        <v>1243</v>
      </c>
      <c r="D458" s="119" t="str">
        <f>IF(G458="","",VLOOKUP(G458,номенклатури!R:T,2,0))</f>
        <v/>
      </c>
      <c r="E458" s="365" t="str">
        <f>IF(G458="","",VLOOKUP(G458,номенклатури!R:T,3,0))</f>
        <v/>
      </c>
      <c r="F458" s="159" t="str">
        <f>IF(G458="","",IF(ISERROR(VLOOKUP(G458,номенклатури!V:V,1,0)),E458*H458,E458*I458))</f>
        <v/>
      </c>
      <c r="G458" s="14"/>
      <c r="H458" s="15"/>
      <c r="I458" s="15"/>
      <c r="J458" s="15"/>
      <c r="K458" s="15"/>
      <c r="L458" s="217"/>
      <c r="M458" s="22"/>
      <c r="N458" s="119" t="str">
        <f>IF(G458="","",VLOOKUP(G458,номенклатури!R:U,4,0))</f>
        <v/>
      </c>
      <c r="O458" s="119" t="str">
        <f>IF(M458="","",VLOOKUP(M458,'14'!D:D,1,0))</f>
        <v/>
      </c>
    </row>
    <row r="459" spans="1:15" ht="12.75" customHeight="1" x14ac:dyDescent="0.2">
      <c r="A459" s="36" t="str">
        <f>'0'!$A$4</f>
        <v>………………..</v>
      </c>
      <c r="B459" s="37">
        <f>'0'!$A$2</f>
        <v>46112</v>
      </c>
      <c r="C459" s="37" t="s">
        <v>1243</v>
      </c>
      <c r="D459" s="119" t="str">
        <f>IF(G459="","",VLOOKUP(G459,номенклатури!R:T,2,0))</f>
        <v/>
      </c>
      <c r="E459" s="365" t="str">
        <f>IF(G459="","",VLOOKUP(G459,номенклатури!R:T,3,0))</f>
        <v/>
      </c>
      <c r="F459" s="159" t="str">
        <f>IF(G459="","",IF(ISERROR(VLOOKUP(G459,номенклатури!V:V,1,0)),E459*H459,E459*I459))</f>
        <v/>
      </c>
      <c r="G459" s="14"/>
      <c r="H459" s="15"/>
      <c r="I459" s="15"/>
      <c r="J459" s="15"/>
      <c r="K459" s="15"/>
      <c r="L459" s="217"/>
      <c r="M459" s="22"/>
      <c r="N459" s="119" t="str">
        <f>IF(G459="","",VLOOKUP(G459,номенклатури!R:U,4,0))</f>
        <v/>
      </c>
      <c r="O459" s="119" t="str">
        <f>IF(M459="","",VLOOKUP(M459,'14'!D:D,1,0))</f>
        <v/>
      </c>
    </row>
    <row r="460" spans="1:15" ht="12.75" customHeight="1" x14ac:dyDescent="0.2">
      <c r="A460" s="36" t="str">
        <f>'0'!$A$4</f>
        <v>………………..</v>
      </c>
      <c r="B460" s="37">
        <f>'0'!$A$2</f>
        <v>46112</v>
      </c>
      <c r="C460" s="37" t="s">
        <v>1243</v>
      </c>
      <c r="D460" s="119" t="str">
        <f>IF(G460="","",VLOOKUP(G460,номенклатури!R:T,2,0))</f>
        <v/>
      </c>
      <c r="E460" s="365" t="str">
        <f>IF(G460="","",VLOOKUP(G460,номенклатури!R:T,3,0))</f>
        <v/>
      </c>
      <c r="F460" s="159" t="str">
        <f>IF(G460="","",IF(ISERROR(VLOOKUP(G460,номенклатури!V:V,1,0)),E460*H460,E460*I460))</f>
        <v/>
      </c>
      <c r="G460" s="14"/>
      <c r="H460" s="15"/>
      <c r="I460" s="15"/>
      <c r="J460" s="15"/>
      <c r="K460" s="15"/>
      <c r="L460" s="217"/>
      <c r="M460" s="22"/>
      <c r="N460" s="119" t="str">
        <f>IF(G460="","",VLOOKUP(G460,номенклатури!R:U,4,0))</f>
        <v/>
      </c>
      <c r="O460" s="119" t="str">
        <f>IF(M460="","",VLOOKUP(M460,'14'!D:D,1,0))</f>
        <v/>
      </c>
    </row>
    <row r="461" spans="1:15" ht="12.75" customHeight="1" x14ac:dyDescent="0.2">
      <c r="A461" s="36" t="str">
        <f>'0'!$A$4</f>
        <v>………………..</v>
      </c>
      <c r="B461" s="37">
        <f>'0'!$A$2</f>
        <v>46112</v>
      </c>
      <c r="C461" s="37" t="s">
        <v>1243</v>
      </c>
      <c r="D461" s="119" t="str">
        <f>IF(G461="","",VLOOKUP(G461,номенклатури!R:T,2,0))</f>
        <v/>
      </c>
      <c r="E461" s="365" t="str">
        <f>IF(G461="","",VLOOKUP(G461,номенклатури!R:T,3,0))</f>
        <v/>
      </c>
      <c r="F461" s="159" t="str">
        <f>IF(G461="","",IF(ISERROR(VLOOKUP(G461,номенклатури!V:V,1,0)),E461*H461,E461*I461))</f>
        <v/>
      </c>
      <c r="G461" s="14"/>
      <c r="H461" s="15"/>
      <c r="I461" s="15"/>
      <c r="J461" s="15"/>
      <c r="K461" s="15"/>
      <c r="L461" s="217"/>
      <c r="M461" s="22"/>
      <c r="N461" s="119" t="str">
        <f>IF(G461="","",VLOOKUP(G461,номенклатури!R:U,4,0))</f>
        <v/>
      </c>
      <c r="O461" s="119" t="str">
        <f>IF(M461="","",VLOOKUP(M461,'14'!D:D,1,0))</f>
        <v/>
      </c>
    </row>
    <row r="462" spans="1:15" ht="12.75" customHeight="1" x14ac:dyDescent="0.2">
      <c r="A462" s="36" t="str">
        <f>'0'!$A$4</f>
        <v>………………..</v>
      </c>
      <c r="B462" s="37">
        <f>'0'!$A$2</f>
        <v>46112</v>
      </c>
      <c r="C462" s="37" t="s">
        <v>1243</v>
      </c>
      <c r="D462" s="119" t="str">
        <f>IF(G462="","",VLOOKUP(G462,номенклатури!R:T,2,0))</f>
        <v/>
      </c>
      <c r="E462" s="365" t="str">
        <f>IF(G462="","",VLOOKUP(G462,номенклатури!R:T,3,0))</f>
        <v/>
      </c>
      <c r="F462" s="159" t="str">
        <f>IF(G462="","",IF(ISERROR(VLOOKUP(G462,номенклатури!V:V,1,0)),E462*H462,E462*I462))</f>
        <v/>
      </c>
      <c r="G462" s="14"/>
      <c r="H462" s="15"/>
      <c r="I462" s="15"/>
      <c r="J462" s="15"/>
      <c r="K462" s="15"/>
      <c r="L462" s="217"/>
      <c r="M462" s="22"/>
      <c r="N462" s="119" t="str">
        <f>IF(G462="","",VLOOKUP(G462,номенклатури!R:U,4,0))</f>
        <v/>
      </c>
      <c r="O462" s="119" t="str">
        <f>IF(M462="","",VLOOKUP(M462,'14'!D:D,1,0))</f>
        <v/>
      </c>
    </row>
    <row r="463" spans="1:15" ht="12.75" customHeight="1" x14ac:dyDescent="0.2">
      <c r="A463" s="36" t="str">
        <f>'0'!$A$4</f>
        <v>………………..</v>
      </c>
      <c r="B463" s="37">
        <f>'0'!$A$2</f>
        <v>46112</v>
      </c>
      <c r="C463" s="37" t="s">
        <v>1243</v>
      </c>
      <c r="D463" s="119" t="str">
        <f>IF(G463="","",VLOOKUP(G463,номенклатури!R:T,2,0))</f>
        <v/>
      </c>
      <c r="E463" s="365" t="str">
        <f>IF(G463="","",VLOOKUP(G463,номенклатури!R:T,3,0))</f>
        <v/>
      </c>
      <c r="F463" s="159" t="str">
        <f>IF(G463="","",IF(ISERROR(VLOOKUP(G463,номенклатури!V:V,1,0)),E463*H463,E463*I463))</f>
        <v/>
      </c>
      <c r="G463" s="14"/>
      <c r="H463" s="15"/>
      <c r="I463" s="15"/>
      <c r="J463" s="15"/>
      <c r="K463" s="15"/>
      <c r="L463" s="217"/>
      <c r="M463" s="22"/>
      <c r="N463" s="119" t="str">
        <f>IF(G463="","",VLOOKUP(G463,номенклатури!R:U,4,0))</f>
        <v/>
      </c>
      <c r="O463" s="119" t="str">
        <f>IF(M463="","",VLOOKUP(M463,'14'!D:D,1,0))</f>
        <v/>
      </c>
    </row>
    <row r="464" spans="1:15" ht="12.75" customHeight="1" x14ac:dyDescent="0.2">
      <c r="A464" s="36" t="str">
        <f>'0'!$A$4</f>
        <v>………………..</v>
      </c>
      <c r="B464" s="37">
        <f>'0'!$A$2</f>
        <v>46112</v>
      </c>
      <c r="C464" s="37" t="s">
        <v>1243</v>
      </c>
      <c r="D464" s="119" t="str">
        <f>IF(G464="","",VLOOKUP(G464,номенклатури!R:T,2,0))</f>
        <v/>
      </c>
      <c r="E464" s="365" t="str">
        <f>IF(G464="","",VLOOKUP(G464,номенклатури!R:T,3,0))</f>
        <v/>
      </c>
      <c r="F464" s="159" t="str">
        <f>IF(G464="","",IF(ISERROR(VLOOKUP(G464,номенклатури!V:V,1,0)),E464*H464,E464*I464))</f>
        <v/>
      </c>
      <c r="G464" s="14"/>
      <c r="H464" s="15"/>
      <c r="I464" s="15"/>
      <c r="J464" s="15"/>
      <c r="K464" s="15"/>
      <c r="L464" s="217"/>
      <c r="M464" s="22"/>
      <c r="N464" s="119" t="str">
        <f>IF(G464="","",VLOOKUP(G464,номенклатури!R:U,4,0))</f>
        <v/>
      </c>
      <c r="O464" s="119" t="str">
        <f>IF(M464="","",VLOOKUP(M464,'14'!D:D,1,0))</f>
        <v/>
      </c>
    </row>
    <row r="465" spans="1:15" ht="12.75" customHeight="1" x14ac:dyDescent="0.2">
      <c r="A465" s="36" t="str">
        <f>'0'!$A$4</f>
        <v>………………..</v>
      </c>
      <c r="B465" s="37">
        <f>'0'!$A$2</f>
        <v>46112</v>
      </c>
      <c r="C465" s="37" t="s">
        <v>1243</v>
      </c>
      <c r="D465" s="119" t="str">
        <f>IF(G465="","",VLOOKUP(G465,номенклатури!R:T,2,0))</f>
        <v/>
      </c>
      <c r="E465" s="365" t="str">
        <f>IF(G465="","",VLOOKUP(G465,номенклатури!R:T,3,0))</f>
        <v/>
      </c>
      <c r="F465" s="159" t="str">
        <f>IF(G465="","",IF(ISERROR(VLOOKUP(G465,номенклатури!V:V,1,0)),E465*H465,E465*I465))</f>
        <v/>
      </c>
      <c r="G465" s="14"/>
      <c r="H465" s="15"/>
      <c r="I465" s="15"/>
      <c r="J465" s="15"/>
      <c r="K465" s="15"/>
      <c r="L465" s="217"/>
      <c r="M465" s="22"/>
      <c r="N465" s="119" t="str">
        <f>IF(G465="","",VLOOKUP(G465,номенклатури!R:U,4,0))</f>
        <v/>
      </c>
      <c r="O465" s="119" t="str">
        <f>IF(M465="","",VLOOKUP(M465,'14'!D:D,1,0))</f>
        <v/>
      </c>
    </row>
    <row r="466" spans="1:15" ht="12.75" customHeight="1" x14ac:dyDescent="0.2">
      <c r="A466" s="36" t="str">
        <f>'0'!$A$4</f>
        <v>………………..</v>
      </c>
      <c r="B466" s="37">
        <f>'0'!$A$2</f>
        <v>46112</v>
      </c>
      <c r="C466" s="37" t="s">
        <v>1243</v>
      </c>
      <c r="D466" s="119" t="str">
        <f>IF(G466="","",VLOOKUP(G466,номенклатури!R:T,2,0))</f>
        <v/>
      </c>
      <c r="E466" s="365" t="str">
        <f>IF(G466="","",VLOOKUP(G466,номенклатури!R:T,3,0))</f>
        <v/>
      </c>
      <c r="F466" s="159" t="str">
        <f>IF(G466="","",IF(ISERROR(VLOOKUP(G466,номенклатури!V:V,1,0)),E466*H466,E466*I466))</f>
        <v/>
      </c>
      <c r="G466" s="14"/>
      <c r="H466" s="15"/>
      <c r="I466" s="15"/>
      <c r="J466" s="15"/>
      <c r="K466" s="15"/>
      <c r="L466" s="217"/>
      <c r="M466" s="22"/>
      <c r="N466" s="119" t="str">
        <f>IF(G466="","",VLOOKUP(G466,номенклатури!R:U,4,0))</f>
        <v/>
      </c>
      <c r="O466" s="119" t="str">
        <f>IF(M466="","",VLOOKUP(M466,'14'!D:D,1,0))</f>
        <v/>
      </c>
    </row>
    <row r="467" spans="1:15" ht="12.75" customHeight="1" x14ac:dyDescent="0.2">
      <c r="A467" s="36" t="str">
        <f>'0'!$A$4</f>
        <v>………………..</v>
      </c>
      <c r="B467" s="37">
        <f>'0'!$A$2</f>
        <v>46112</v>
      </c>
      <c r="C467" s="37" t="s">
        <v>1243</v>
      </c>
      <c r="D467" s="119" t="str">
        <f>IF(G467="","",VLOOKUP(G467,номенклатури!R:T,2,0))</f>
        <v/>
      </c>
      <c r="E467" s="365" t="str">
        <f>IF(G467="","",VLOOKUP(G467,номенклатури!R:T,3,0))</f>
        <v/>
      </c>
      <c r="F467" s="159" t="str">
        <f>IF(G467="","",IF(ISERROR(VLOOKUP(G467,номенклатури!V:V,1,0)),E467*H467,E467*I467))</f>
        <v/>
      </c>
      <c r="G467" s="14"/>
      <c r="H467" s="15"/>
      <c r="I467" s="15"/>
      <c r="J467" s="15"/>
      <c r="K467" s="15"/>
      <c r="L467" s="217"/>
      <c r="M467" s="22"/>
      <c r="N467" s="119" t="str">
        <f>IF(G467="","",VLOOKUP(G467,номенклатури!R:U,4,0))</f>
        <v/>
      </c>
      <c r="O467" s="119" t="str">
        <f>IF(M467="","",VLOOKUP(M467,'14'!D:D,1,0))</f>
        <v/>
      </c>
    </row>
    <row r="468" spans="1:15" ht="12.75" customHeight="1" x14ac:dyDescent="0.2">
      <c r="A468" s="36" t="str">
        <f>'0'!$A$4</f>
        <v>………………..</v>
      </c>
      <c r="B468" s="37">
        <f>'0'!$A$2</f>
        <v>46112</v>
      </c>
      <c r="C468" s="37" t="s">
        <v>1243</v>
      </c>
      <c r="D468" s="119" t="str">
        <f>IF(G468="","",VLOOKUP(G468,номенклатури!R:T,2,0))</f>
        <v/>
      </c>
      <c r="E468" s="365" t="str">
        <f>IF(G468="","",VLOOKUP(G468,номенклатури!R:T,3,0))</f>
        <v/>
      </c>
      <c r="F468" s="159" t="str">
        <f>IF(G468="","",IF(ISERROR(VLOOKUP(G468,номенклатури!V:V,1,0)),E468*H468,E468*I468))</f>
        <v/>
      </c>
      <c r="G468" s="14"/>
      <c r="H468" s="15"/>
      <c r="I468" s="15"/>
      <c r="J468" s="15"/>
      <c r="K468" s="15"/>
      <c r="L468" s="217"/>
      <c r="M468" s="22"/>
      <c r="N468" s="119" t="str">
        <f>IF(G468="","",VLOOKUP(G468,номенклатури!R:U,4,0))</f>
        <v/>
      </c>
      <c r="O468" s="119" t="str">
        <f>IF(M468="","",VLOOKUP(M468,'14'!D:D,1,0))</f>
        <v/>
      </c>
    </row>
    <row r="469" spans="1:15" ht="12.75" customHeight="1" x14ac:dyDescent="0.2">
      <c r="A469" s="36" t="str">
        <f>'0'!$A$4</f>
        <v>………………..</v>
      </c>
      <c r="B469" s="37">
        <f>'0'!$A$2</f>
        <v>46112</v>
      </c>
      <c r="C469" s="37" t="s">
        <v>1243</v>
      </c>
      <c r="D469" s="119" t="str">
        <f>IF(G469="","",VLOOKUP(G469,номенклатури!R:T,2,0))</f>
        <v/>
      </c>
      <c r="E469" s="365" t="str">
        <f>IF(G469="","",VLOOKUP(G469,номенклатури!R:T,3,0))</f>
        <v/>
      </c>
      <c r="F469" s="159" t="str">
        <f>IF(G469="","",IF(ISERROR(VLOOKUP(G469,номенклатури!V:V,1,0)),E469*H469,E469*I469))</f>
        <v/>
      </c>
      <c r="G469" s="14"/>
      <c r="H469" s="15"/>
      <c r="I469" s="15"/>
      <c r="J469" s="15"/>
      <c r="K469" s="15"/>
      <c r="L469" s="217"/>
      <c r="M469" s="22"/>
      <c r="N469" s="119" t="str">
        <f>IF(G469="","",VLOOKUP(G469,номенклатури!R:U,4,0))</f>
        <v/>
      </c>
      <c r="O469" s="119" t="str">
        <f>IF(M469="","",VLOOKUP(M469,'14'!D:D,1,0))</f>
        <v/>
      </c>
    </row>
    <row r="470" spans="1:15" ht="12.75" customHeight="1" x14ac:dyDescent="0.2">
      <c r="A470" s="36" t="str">
        <f>'0'!$A$4</f>
        <v>………………..</v>
      </c>
      <c r="B470" s="37">
        <f>'0'!$A$2</f>
        <v>46112</v>
      </c>
      <c r="C470" s="37" t="s">
        <v>1243</v>
      </c>
      <c r="D470" s="119" t="str">
        <f>IF(G470="","",VLOOKUP(G470,номенклатури!R:T,2,0))</f>
        <v/>
      </c>
      <c r="E470" s="365" t="str">
        <f>IF(G470="","",VLOOKUP(G470,номенклатури!R:T,3,0))</f>
        <v/>
      </c>
      <c r="F470" s="159" t="str">
        <f>IF(G470="","",IF(ISERROR(VLOOKUP(G470,номенклатури!V:V,1,0)),E470*H470,E470*I470))</f>
        <v/>
      </c>
      <c r="G470" s="14"/>
      <c r="H470" s="15"/>
      <c r="I470" s="15"/>
      <c r="J470" s="15"/>
      <c r="K470" s="15"/>
      <c r="L470" s="217"/>
      <c r="M470" s="22"/>
      <c r="N470" s="119" t="str">
        <f>IF(G470="","",VLOOKUP(G470,номенклатури!R:U,4,0))</f>
        <v/>
      </c>
      <c r="O470" s="119" t="str">
        <f>IF(M470="","",VLOOKUP(M470,'14'!D:D,1,0))</f>
        <v/>
      </c>
    </row>
    <row r="471" spans="1:15" ht="12.75" customHeight="1" x14ac:dyDescent="0.2">
      <c r="A471" s="36" t="str">
        <f>'0'!$A$4</f>
        <v>………………..</v>
      </c>
      <c r="B471" s="37">
        <f>'0'!$A$2</f>
        <v>46112</v>
      </c>
      <c r="C471" s="37" t="s">
        <v>1243</v>
      </c>
      <c r="D471" s="119" t="str">
        <f>IF(G471="","",VLOOKUP(G471,номенклатури!R:T,2,0))</f>
        <v/>
      </c>
      <c r="E471" s="365" t="str">
        <f>IF(G471="","",VLOOKUP(G471,номенклатури!R:T,3,0))</f>
        <v/>
      </c>
      <c r="F471" s="159" t="str">
        <f>IF(G471="","",IF(ISERROR(VLOOKUP(G471,номенклатури!V:V,1,0)),E471*H471,E471*I471))</f>
        <v/>
      </c>
      <c r="G471" s="14"/>
      <c r="H471" s="15"/>
      <c r="I471" s="15"/>
      <c r="J471" s="15"/>
      <c r="K471" s="15"/>
      <c r="L471" s="217"/>
      <c r="M471" s="22"/>
      <c r="N471" s="119" t="str">
        <f>IF(G471="","",VLOOKUP(G471,номенклатури!R:U,4,0))</f>
        <v/>
      </c>
      <c r="O471" s="119" t="str">
        <f>IF(M471="","",VLOOKUP(M471,'14'!D:D,1,0))</f>
        <v/>
      </c>
    </row>
    <row r="472" spans="1:15" ht="12.75" customHeight="1" x14ac:dyDescent="0.2">
      <c r="A472" s="36" t="str">
        <f>'0'!$A$4</f>
        <v>………………..</v>
      </c>
      <c r="B472" s="37">
        <f>'0'!$A$2</f>
        <v>46112</v>
      </c>
      <c r="C472" s="37" t="s">
        <v>1243</v>
      </c>
      <c r="D472" s="119" t="str">
        <f>IF(G472="","",VLOOKUP(G472,номенклатури!R:T,2,0))</f>
        <v/>
      </c>
      <c r="E472" s="365" t="str">
        <f>IF(G472="","",VLOOKUP(G472,номенклатури!R:T,3,0))</f>
        <v/>
      </c>
      <c r="F472" s="159" t="str">
        <f>IF(G472="","",IF(ISERROR(VLOOKUP(G472,номенклатури!V:V,1,0)),E472*H472,E472*I472))</f>
        <v/>
      </c>
      <c r="G472" s="14"/>
      <c r="H472" s="15"/>
      <c r="I472" s="15"/>
      <c r="J472" s="15"/>
      <c r="K472" s="15"/>
      <c r="L472" s="217"/>
      <c r="M472" s="22"/>
      <c r="N472" s="119" t="str">
        <f>IF(G472="","",VLOOKUP(G472,номенклатури!R:U,4,0))</f>
        <v/>
      </c>
      <c r="O472" s="119" t="str">
        <f>IF(M472="","",VLOOKUP(M472,'14'!D:D,1,0))</f>
        <v/>
      </c>
    </row>
    <row r="473" spans="1:15" ht="12.75" customHeight="1" x14ac:dyDescent="0.2">
      <c r="A473" s="36" t="str">
        <f>'0'!$A$4</f>
        <v>………………..</v>
      </c>
      <c r="B473" s="37">
        <f>'0'!$A$2</f>
        <v>46112</v>
      </c>
      <c r="C473" s="37" t="s">
        <v>1243</v>
      </c>
      <c r="D473" s="119" t="str">
        <f>IF(G473="","",VLOOKUP(G473,номенклатури!R:T,2,0))</f>
        <v/>
      </c>
      <c r="E473" s="365" t="str">
        <f>IF(G473="","",VLOOKUP(G473,номенклатури!R:T,3,0))</f>
        <v/>
      </c>
      <c r="F473" s="159" t="str">
        <f>IF(G473="","",IF(ISERROR(VLOOKUP(G473,номенклатури!V:V,1,0)),E473*H473,E473*I473))</f>
        <v/>
      </c>
      <c r="G473" s="14"/>
      <c r="H473" s="15"/>
      <c r="I473" s="15"/>
      <c r="J473" s="15"/>
      <c r="K473" s="15"/>
      <c r="L473" s="217"/>
      <c r="M473" s="22"/>
      <c r="N473" s="119" t="str">
        <f>IF(G473="","",VLOOKUP(G473,номенклатури!R:U,4,0))</f>
        <v/>
      </c>
      <c r="O473" s="119" t="str">
        <f>IF(M473="","",VLOOKUP(M473,'14'!D:D,1,0))</f>
        <v/>
      </c>
    </row>
    <row r="474" spans="1:15" ht="12.75" customHeight="1" x14ac:dyDescent="0.2">
      <c r="A474" s="36" t="str">
        <f>'0'!$A$4</f>
        <v>………………..</v>
      </c>
      <c r="B474" s="37">
        <f>'0'!$A$2</f>
        <v>46112</v>
      </c>
      <c r="C474" s="37" t="s">
        <v>1243</v>
      </c>
      <c r="D474" s="119" t="str">
        <f>IF(G474="","",VLOOKUP(G474,номенклатури!R:T,2,0))</f>
        <v/>
      </c>
      <c r="E474" s="365" t="str">
        <f>IF(G474="","",VLOOKUP(G474,номенклатури!R:T,3,0))</f>
        <v/>
      </c>
      <c r="F474" s="159" t="str">
        <f>IF(G474="","",IF(ISERROR(VLOOKUP(G474,номенклатури!V:V,1,0)),E474*H474,E474*I474))</f>
        <v/>
      </c>
      <c r="G474" s="14"/>
      <c r="H474" s="15"/>
      <c r="I474" s="15"/>
      <c r="J474" s="15"/>
      <c r="K474" s="15"/>
      <c r="L474" s="217"/>
      <c r="M474" s="22"/>
      <c r="N474" s="119" t="str">
        <f>IF(G474="","",VLOOKUP(G474,номенклатури!R:U,4,0))</f>
        <v/>
      </c>
      <c r="O474" s="119" t="str">
        <f>IF(M474="","",VLOOKUP(M474,'14'!D:D,1,0))</f>
        <v/>
      </c>
    </row>
    <row r="475" spans="1:15" ht="12.75" customHeight="1" x14ac:dyDescent="0.2">
      <c r="A475" s="36" t="str">
        <f>'0'!$A$4</f>
        <v>………………..</v>
      </c>
      <c r="B475" s="37">
        <f>'0'!$A$2</f>
        <v>46112</v>
      </c>
      <c r="C475" s="37" t="s">
        <v>1243</v>
      </c>
      <c r="D475" s="119" t="str">
        <f>IF(G475="","",VLOOKUP(G475,номенклатури!R:T,2,0))</f>
        <v/>
      </c>
      <c r="E475" s="365" t="str">
        <f>IF(G475="","",VLOOKUP(G475,номенклатури!R:T,3,0))</f>
        <v/>
      </c>
      <c r="F475" s="159" t="str">
        <f>IF(G475="","",IF(ISERROR(VLOOKUP(G475,номенклатури!V:V,1,0)),E475*H475,E475*I475))</f>
        <v/>
      </c>
      <c r="G475" s="14"/>
      <c r="H475" s="15"/>
      <c r="I475" s="15"/>
      <c r="J475" s="15"/>
      <c r="K475" s="15"/>
      <c r="L475" s="217"/>
      <c r="M475" s="22"/>
      <c r="N475" s="119" t="str">
        <f>IF(G475="","",VLOOKUP(G475,номенклатури!R:U,4,0))</f>
        <v/>
      </c>
      <c r="O475" s="119" t="str">
        <f>IF(M475="","",VLOOKUP(M475,'14'!D:D,1,0))</f>
        <v/>
      </c>
    </row>
    <row r="476" spans="1:15" ht="12.75" customHeight="1" x14ac:dyDescent="0.2">
      <c r="A476" s="36" t="str">
        <f>'0'!$A$4</f>
        <v>………………..</v>
      </c>
      <c r="B476" s="37">
        <f>'0'!$A$2</f>
        <v>46112</v>
      </c>
      <c r="C476" s="37" t="s">
        <v>1243</v>
      </c>
      <c r="D476" s="119" t="str">
        <f>IF(G476="","",VLOOKUP(G476,номенклатури!R:T,2,0))</f>
        <v/>
      </c>
      <c r="E476" s="365" t="str">
        <f>IF(G476="","",VLOOKUP(G476,номенклатури!R:T,3,0))</f>
        <v/>
      </c>
      <c r="F476" s="159" t="str">
        <f>IF(G476="","",IF(ISERROR(VLOOKUP(G476,номенклатури!V:V,1,0)),E476*H476,E476*I476))</f>
        <v/>
      </c>
      <c r="G476" s="14"/>
      <c r="H476" s="15"/>
      <c r="I476" s="15"/>
      <c r="J476" s="15"/>
      <c r="K476" s="15"/>
      <c r="L476" s="217"/>
      <c r="M476" s="22"/>
      <c r="N476" s="119" t="str">
        <f>IF(G476="","",VLOOKUP(G476,номенклатури!R:U,4,0))</f>
        <v/>
      </c>
      <c r="O476" s="119" t="str">
        <f>IF(M476="","",VLOOKUP(M476,'14'!D:D,1,0))</f>
        <v/>
      </c>
    </row>
    <row r="477" spans="1:15" ht="12.75" customHeight="1" x14ac:dyDescent="0.2">
      <c r="A477" s="36" t="str">
        <f>'0'!$A$4</f>
        <v>………………..</v>
      </c>
      <c r="B477" s="37">
        <f>'0'!$A$2</f>
        <v>46112</v>
      </c>
      <c r="C477" s="37" t="s">
        <v>1243</v>
      </c>
      <c r="D477" s="119" t="str">
        <f>IF(G477="","",VLOOKUP(G477,номенклатури!R:T,2,0))</f>
        <v/>
      </c>
      <c r="E477" s="365" t="str">
        <f>IF(G477="","",VLOOKUP(G477,номенклатури!R:T,3,0))</f>
        <v/>
      </c>
      <c r="F477" s="159" t="str">
        <f>IF(G477="","",IF(ISERROR(VLOOKUP(G477,номенклатури!V:V,1,0)),E477*H477,E477*I477))</f>
        <v/>
      </c>
      <c r="G477" s="14"/>
      <c r="H477" s="15"/>
      <c r="I477" s="15"/>
      <c r="J477" s="15"/>
      <c r="K477" s="15"/>
      <c r="L477" s="217"/>
      <c r="M477" s="22"/>
      <c r="N477" s="119" t="str">
        <f>IF(G477="","",VLOOKUP(G477,номенклатури!R:U,4,0))</f>
        <v/>
      </c>
      <c r="O477" s="119" t="str">
        <f>IF(M477="","",VLOOKUP(M477,'14'!D:D,1,0))</f>
        <v/>
      </c>
    </row>
    <row r="478" spans="1:15" ht="12.75" customHeight="1" x14ac:dyDescent="0.2">
      <c r="A478" s="36" t="str">
        <f>'0'!$A$4</f>
        <v>………………..</v>
      </c>
      <c r="B478" s="37">
        <f>'0'!$A$2</f>
        <v>46112</v>
      </c>
      <c r="C478" s="37" t="s">
        <v>1243</v>
      </c>
      <c r="D478" s="119" t="str">
        <f>IF(G478="","",VLOOKUP(G478,номенклатури!R:T,2,0))</f>
        <v/>
      </c>
      <c r="E478" s="365" t="str">
        <f>IF(G478="","",VLOOKUP(G478,номенклатури!R:T,3,0))</f>
        <v/>
      </c>
      <c r="F478" s="159" t="str">
        <f>IF(G478="","",IF(ISERROR(VLOOKUP(G478,номенклатури!V:V,1,0)),E478*H478,E478*I478))</f>
        <v/>
      </c>
      <c r="G478" s="14"/>
      <c r="H478" s="15"/>
      <c r="I478" s="15"/>
      <c r="J478" s="15"/>
      <c r="K478" s="15"/>
      <c r="L478" s="217"/>
      <c r="M478" s="22"/>
      <c r="N478" s="119" t="str">
        <f>IF(G478="","",VLOOKUP(G478,номенклатури!R:U,4,0))</f>
        <v/>
      </c>
      <c r="O478" s="119" t="str">
        <f>IF(M478="","",VLOOKUP(M478,'14'!D:D,1,0))</f>
        <v/>
      </c>
    </row>
    <row r="479" spans="1:15" ht="12.75" customHeight="1" x14ac:dyDescent="0.2">
      <c r="A479" s="36" t="str">
        <f>'0'!$A$4</f>
        <v>………………..</v>
      </c>
      <c r="B479" s="37">
        <f>'0'!$A$2</f>
        <v>46112</v>
      </c>
      <c r="C479" s="37" t="s">
        <v>1243</v>
      </c>
      <c r="D479" s="119" t="str">
        <f>IF(G479="","",VLOOKUP(G479,номенклатури!R:T,2,0))</f>
        <v/>
      </c>
      <c r="E479" s="365" t="str">
        <f>IF(G479="","",VLOOKUP(G479,номенклатури!R:T,3,0))</f>
        <v/>
      </c>
      <c r="F479" s="159" t="str">
        <f>IF(G479="","",IF(ISERROR(VLOOKUP(G479,номенклатури!V:V,1,0)),E479*H479,E479*I479))</f>
        <v/>
      </c>
      <c r="G479" s="14"/>
      <c r="H479" s="15"/>
      <c r="I479" s="15"/>
      <c r="J479" s="15"/>
      <c r="K479" s="15"/>
      <c r="L479" s="217"/>
      <c r="M479" s="22"/>
      <c r="N479" s="119" t="str">
        <f>IF(G479="","",VLOOKUP(G479,номенклатури!R:U,4,0))</f>
        <v/>
      </c>
      <c r="O479" s="119" t="str">
        <f>IF(M479="","",VLOOKUP(M479,'14'!D:D,1,0))</f>
        <v/>
      </c>
    </row>
    <row r="480" spans="1:15" ht="12.75" customHeight="1" x14ac:dyDescent="0.2">
      <c r="A480" s="36" t="str">
        <f>'0'!$A$4</f>
        <v>………………..</v>
      </c>
      <c r="B480" s="37">
        <f>'0'!$A$2</f>
        <v>46112</v>
      </c>
      <c r="C480" s="37" t="s">
        <v>1243</v>
      </c>
      <c r="D480" s="119" t="str">
        <f>IF(G480="","",VLOOKUP(G480,номенклатури!R:T,2,0))</f>
        <v/>
      </c>
      <c r="E480" s="365" t="str">
        <f>IF(G480="","",VLOOKUP(G480,номенклатури!R:T,3,0))</f>
        <v/>
      </c>
      <c r="F480" s="159" t="str">
        <f>IF(G480="","",IF(ISERROR(VLOOKUP(G480,номенклатури!V:V,1,0)),E480*H480,E480*I480))</f>
        <v/>
      </c>
      <c r="G480" s="14"/>
      <c r="H480" s="15"/>
      <c r="I480" s="15"/>
      <c r="J480" s="15"/>
      <c r="K480" s="15"/>
      <c r="L480" s="217"/>
      <c r="M480" s="22"/>
      <c r="N480" s="119" t="str">
        <f>IF(G480="","",VLOOKUP(G480,номенклатури!R:U,4,0))</f>
        <v/>
      </c>
      <c r="O480" s="119" t="str">
        <f>IF(M480="","",VLOOKUP(M480,'14'!D:D,1,0))</f>
        <v/>
      </c>
    </row>
    <row r="481" spans="1:15" ht="12.75" customHeight="1" x14ac:dyDescent="0.2">
      <c r="A481" s="36" t="str">
        <f>'0'!$A$4</f>
        <v>………………..</v>
      </c>
      <c r="B481" s="37">
        <f>'0'!$A$2</f>
        <v>46112</v>
      </c>
      <c r="C481" s="37" t="s">
        <v>1243</v>
      </c>
      <c r="D481" s="119" t="str">
        <f>IF(G481="","",VLOOKUP(G481,номенклатури!R:T,2,0))</f>
        <v/>
      </c>
      <c r="E481" s="365" t="str">
        <f>IF(G481="","",VLOOKUP(G481,номенклатури!R:T,3,0))</f>
        <v/>
      </c>
      <c r="F481" s="159" t="str">
        <f>IF(G481="","",IF(ISERROR(VLOOKUP(G481,номенклатури!V:V,1,0)),E481*H481,E481*I481))</f>
        <v/>
      </c>
      <c r="G481" s="14"/>
      <c r="H481" s="15"/>
      <c r="I481" s="15"/>
      <c r="J481" s="15"/>
      <c r="K481" s="15"/>
      <c r="L481" s="217"/>
      <c r="M481" s="22"/>
      <c r="N481" s="119" t="str">
        <f>IF(G481="","",VLOOKUP(G481,номенклатури!R:U,4,0))</f>
        <v/>
      </c>
      <c r="O481" s="119" t="str">
        <f>IF(M481="","",VLOOKUP(M481,'14'!D:D,1,0))</f>
        <v/>
      </c>
    </row>
    <row r="482" spans="1:15" ht="12.75" customHeight="1" x14ac:dyDescent="0.2">
      <c r="A482" s="36" t="str">
        <f>'0'!$A$4</f>
        <v>………………..</v>
      </c>
      <c r="B482" s="37">
        <f>'0'!$A$2</f>
        <v>46112</v>
      </c>
      <c r="C482" s="37" t="s">
        <v>1243</v>
      </c>
      <c r="D482" s="119" t="str">
        <f>IF(G482="","",VLOOKUP(G482,номенклатури!R:T,2,0))</f>
        <v/>
      </c>
      <c r="E482" s="365" t="str">
        <f>IF(G482="","",VLOOKUP(G482,номенклатури!R:T,3,0))</f>
        <v/>
      </c>
      <c r="F482" s="159" t="str">
        <f>IF(G482="","",IF(ISERROR(VLOOKUP(G482,номенклатури!V:V,1,0)),E482*H482,E482*I482))</f>
        <v/>
      </c>
      <c r="G482" s="14"/>
      <c r="H482" s="15"/>
      <c r="I482" s="15"/>
      <c r="J482" s="15"/>
      <c r="K482" s="15"/>
      <c r="L482" s="217"/>
      <c r="M482" s="22"/>
      <c r="N482" s="119" t="str">
        <f>IF(G482="","",VLOOKUP(G482,номенклатури!R:U,4,0))</f>
        <v/>
      </c>
      <c r="O482" s="119" t="str">
        <f>IF(M482="","",VLOOKUP(M482,'14'!D:D,1,0))</f>
        <v/>
      </c>
    </row>
    <row r="483" spans="1:15" ht="12.75" customHeight="1" x14ac:dyDescent="0.2">
      <c r="A483" s="36" t="str">
        <f>'0'!$A$4</f>
        <v>………………..</v>
      </c>
      <c r="B483" s="37">
        <f>'0'!$A$2</f>
        <v>46112</v>
      </c>
      <c r="C483" s="37" t="s">
        <v>1243</v>
      </c>
      <c r="D483" s="119" t="str">
        <f>IF(G483="","",VLOOKUP(G483,номенклатури!R:T,2,0))</f>
        <v/>
      </c>
      <c r="E483" s="365" t="str">
        <f>IF(G483="","",VLOOKUP(G483,номенклатури!R:T,3,0))</f>
        <v/>
      </c>
      <c r="F483" s="159" t="str">
        <f>IF(G483="","",IF(ISERROR(VLOOKUP(G483,номенклатури!V:V,1,0)),E483*H483,E483*I483))</f>
        <v/>
      </c>
      <c r="G483" s="14"/>
      <c r="H483" s="15"/>
      <c r="I483" s="15"/>
      <c r="J483" s="15"/>
      <c r="K483" s="15"/>
      <c r="L483" s="217"/>
      <c r="M483" s="22"/>
      <c r="N483" s="119" t="str">
        <f>IF(G483="","",VLOOKUP(G483,номенклатури!R:U,4,0))</f>
        <v/>
      </c>
      <c r="O483" s="119" t="str">
        <f>IF(M483="","",VLOOKUP(M483,'14'!D:D,1,0))</f>
        <v/>
      </c>
    </row>
    <row r="484" spans="1:15" ht="12.75" customHeight="1" x14ac:dyDescent="0.2">
      <c r="A484" s="36" t="str">
        <f>'0'!$A$4</f>
        <v>………………..</v>
      </c>
      <c r="B484" s="37">
        <f>'0'!$A$2</f>
        <v>46112</v>
      </c>
      <c r="C484" s="37" t="s">
        <v>1243</v>
      </c>
      <c r="D484" s="119" t="str">
        <f>IF(G484="","",VLOOKUP(G484,номенклатури!R:T,2,0))</f>
        <v/>
      </c>
      <c r="E484" s="365" t="str">
        <f>IF(G484="","",VLOOKUP(G484,номенклатури!R:T,3,0))</f>
        <v/>
      </c>
      <c r="F484" s="159" t="str">
        <f>IF(G484="","",IF(ISERROR(VLOOKUP(G484,номенклатури!V:V,1,0)),E484*H484,E484*I484))</f>
        <v/>
      </c>
      <c r="G484" s="14"/>
      <c r="H484" s="15"/>
      <c r="I484" s="15"/>
      <c r="J484" s="15"/>
      <c r="K484" s="15"/>
      <c r="L484" s="217"/>
      <c r="M484" s="22"/>
      <c r="N484" s="119" t="str">
        <f>IF(G484="","",VLOOKUP(G484,номенклатури!R:U,4,0))</f>
        <v/>
      </c>
      <c r="O484" s="119" t="str">
        <f>IF(M484="","",VLOOKUP(M484,'14'!D:D,1,0))</f>
        <v/>
      </c>
    </row>
    <row r="485" spans="1:15" ht="12.75" customHeight="1" x14ac:dyDescent="0.2">
      <c r="A485" s="36" t="str">
        <f>'0'!$A$4</f>
        <v>………………..</v>
      </c>
      <c r="B485" s="37">
        <f>'0'!$A$2</f>
        <v>46112</v>
      </c>
      <c r="C485" s="37" t="s">
        <v>1243</v>
      </c>
      <c r="D485" s="119" t="str">
        <f>IF(G485="","",VLOOKUP(G485,номенклатури!R:T,2,0))</f>
        <v/>
      </c>
      <c r="E485" s="365" t="str">
        <f>IF(G485="","",VLOOKUP(G485,номенклатури!R:T,3,0))</f>
        <v/>
      </c>
      <c r="F485" s="159" t="str">
        <f>IF(G485="","",IF(ISERROR(VLOOKUP(G485,номенклатури!V:V,1,0)),E485*H485,E485*I485))</f>
        <v/>
      </c>
      <c r="G485" s="14"/>
      <c r="H485" s="15"/>
      <c r="I485" s="15"/>
      <c r="J485" s="15"/>
      <c r="K485" s="15"/>
      <c r="L485" s="217"/>
      <c r="M485" s="22"/>
      <c r="N485" s="119" t="str">
        <f>IF(G485="","",VLOOKUP(G485,номенклатури!R:U,4,0))</f>
        <v/>
      </c>
      <c r="O485" s="119" t="str">
        <f>IF(M485="","",VLOOKUP(M485,'14'!D:D,1,0))</f>
        <v/>
      </c>
    </row>
    <row r="486" spans="1:15" ht="12.75" customHeight="1" x14ac:dyDescent="0.2">
      <c r="A486" s="36" t="str">
        <f>'0'!$A$4</f>
        <v>………………..</v>
      </c>
      <c r="B486" s="37">
        <f>'0'!$A$2</f>
        <v>46112</v>
      </c>
      <c r="C486" s="37" t="s">
        <v>1243</v>
      </c>
      <c r="D486" s="119" t="str">
        <f>IF(G486="","",VLOOKUP(G486,номенклатури!R:T,2,0))</f>
        <v/>
      </c>
      <c r="E486" s="365" t="str">
        <f>IF(G486="","",VLOOKUP(G486,номенклатури!R:T,3,0))</f>
        <v/>
      </c>
      <c r="F486" s="159" t="str">
        <f>IF(G486="","",IF(ISERROR(VLOOKUP(G486,номенклатури!V:V,1,0)),E486*H486,E486*I486))</f>
        <v/>
      </c>
      <c r="G486" s="14"/>
      <c r="H486" s="15"/>
      <c r="I486" s="15"/>
      <c r="J486" s="15"/>
      <c r="K486" s="15"/>
      <c r="L486" s="217"/>
      <c r="M486" s="22"/>
      <c r="N486" s="119" t="str">
        <f>IF(G486="","",VLOOKUP(G486,номенклатури!R:U,4,0))</f>
        <v/>
      </c>
      <c r="O486" s="119" t="str">
        <f>IF(M486="","",VLOOKUP(M486,'14'!D:D,1,0))</f>
        <v/>
      </c>
    </row>
    <row r="487" spans="1:15" ht="12.75" customHeight="1" x14ac:dyDescent="0.2">
      <c r="A487" s="36" t="str">
        <f>'0'!$A$4</f>
        <v>………………..</v>
      </c>
      <c r="B487" s="37">
        <f>'0'!$A$2</f>
        <v>46112</v>
      </c>
      <c r="C487" s="37" t="s">
        <v>1243</v>
      </c>
      <c r="D487" s="119" t="str">
        <f>IF(G487="","",VLOOKUP(G487,номенклатури!R:T,2,0))</f>
        <v/>
      </c>
      <c r="E487" s="365" t="str">
        <f>IF(G487="","",VLOOKUP(G487,номенклатури!R:T,3,0))</f>
        <v/>
      </c>
      <c r="F487" s="159" t="str">
        <f>IF(G487="","",IF(ISERROR(VLOOKUP(G487,номенклатури!V:V,1,0)),E487*H487,E487*I487))</f>
        <v/>
      </c>
      <c r="G487" s="14"/>
      <c r="H487" s="15"/>
      <c r="I487" s="15"/>
      <c r="J487" s="15"/>
      <c r="K487" s="15"/>
      <c r="L487" s="217"/>
      <c r="M487" s="22"/>
      <c r="N487" s="119" t="str">
        <f>IF(G487="","",VLOOKUP(G487,номенклатури!R:U,4,0))</f>
        <v/>
      </c>
      <c r="O487" s="119" t="str">
        <f>IF(M487="","",VLOOKUP(M487,'14'!D:D,1,0))</f>
        <v/>
      </c>
    </row>
    <row r="488" spans="1:15" ht="12.75" customHeight="1" x14ac:dyDescent="0.2">
      <c r="A488" s="36" t="str">
        <f>'0'!$A$4</f>
        <v>………………..</v>
      </c>
      <c r="B488" s="37">
        <f>'0'!$A$2</f>
        <v>46112</v>
      </c>
      <c r="C488" s="37" t="s">
        <v>1243</v>
      </c>
      <c r="D488" s="119" t="str">
        <f>IF(G488="","",VLOOKUP(G488,номенклатури!R:T,2,0))</f>
        <v/>
      </c>
      <c r="E488" s="365" t="str">
        <f>IF(G488="","",VLOOKUP(G488,номенклатури!R:T,3,0))</f>
        <v/>
      </c>
      <c r="F488" s="159" t="str">
        <f>IF(G488="","",IF(ISERROR(VLOOKUP(G488,номенклатури!V:V,1,0)),E488*H488,E488*I488))</f>
        <v/>
      </c>
      <c r="G488" s="14"/>
      <c r="H488" s="15"/>
      <c r="I488" s="15"/>
      <c r="J488" s="15"/>
      <c r="K488" s="15"/>
      <c r="L488" s="217"/>
      <c r="M488" s="22"/>
      <c r="N488" s="119" t="str">
        <f>IF(G488="","",VLOOKUP(G488,номенклатури!R:U,4,0))</f>
        <v/>
      </c>
      <c r="O488" s="119" t="str">
        <f>IF(M488="","",VLOOKUP(M488,'14'!D:D,1,0))</f>
        <v/>
      </c>
    </row>
    <row r="489" spans="1:15" ht="12.75" customHeight="1" x14ac:dyDescent="0.2">
      <c r="A489" s="36" t="str">
        <f>'0'!$A$4</f>
        <v>………………..</v>
      </c>
      <c r="B489" s="37">
        <f>'0'!$A$2</f>
        <v>46112</v>
      </c>
      <c r="C489" s="37" t="s">
        <v>1243</v>
      </c>
      <c r="D489" s="119" t="str">
        <f>IF(G489="","",VLOOKUP(G489,номенклатури!R:T,2,0))</f>
        <v/>
      </c>
      <c r="E489" s="365" t="str">
        <f>IF(G489="","",VLOOKUP(G489,номенклатури!R:T,3,0))</f>
        <v/>
      </c>
      <c r="F489" s="159" t="str">
        <f>IF(G489="","",IF(ISERROR(VLOOKUP(G489,номенклатури!V:V,1,0)),E489*H489,E489*I489))</f>
        <v/>
      </c>
      <c r="G489" s="14"/>
      <c r="H489" s="15"/>
      <c r="I489" s="15"/>
      <c r="J489" s="15"/>
      <c r="K489" s="15"/>
      <c r="L489" s="217"/>
      <c r="M489" s="22"/>
      <c r="N489" s="119" t="str">
        <f>IF(G489="","",VLOOKUP(G489,номенклатури!R:U,4,0))</f>
        <v/>
      </c>
      <c r="O489" s="119" t="str">
        <f>IF(M489="","",VLOOKUP(M489,'14'!D:D,1,0))</f>
        <v/>
      </c>
    </row>
    <row r="490" spans="1:15" ht="12.75" customHeight="1" x14ac:dyDescent="0.2">
      <c r="A490" s="36" t="str">
        <f>'0'!$A$4</f>
        <v>………………..</v>
      </c>
      <c r="B490" s="37">
        <f>'0'!$A$2</f>
        <v>46112</v>
      </c>
      <c r="C490" s="37" t="s">
        <v>1243</v>
      </c>
      <c r="D490" s="119" t="str">
        <f>IF(G490="","",VLOOKUP(G490,номенклатури!R:T,2,0))</f>
        <v/>
      </c>
      <c r="E490" s="365" t="str">
        <f>IF(G490="","",VLOOKUP(G490,номенклатури!R:T,3,0))</f>
        <v/>
      </c>
      <c r="F490" s="159" t="str">
        <f>IF(G490="","",IF(ISERROR(VLOOKUP(G490,номенклатури!V:V,1,0)),E490*H490,E490*I490))</f>
        <v/>
      </c>
      <c r="G490" s="14"/>
      <c r="H490" s="15"/>
      <c r="I490" s="15"/>
      <c r="J490" s="15"/>
      <c r="K490" s="15"/>
      <c r="L490" s="217"/>
      <c r="M490" s="22"/>
      <c r="N490" s="119" t="str">
        <f>IF(G490="","",VLOOKUP(G490,номенклатури!R:U,4,0))</f>
        <v/>
      </c>
      <c r="O490" s="119" t="str">
        <f>IF(M490="","",VLOOKUP(M490,'14'!D:D,1,0))</f>
        <v/>
      </c>
    </row>
    <row r="491" spans="1:15" ht="12.75" customHeight="1" x14ac:dyDescent="0.2">
      <c r="A491" s="36" t="str">
        <f>'0'!$A$4</f>
        <v>………………..</v>
      </c>
      <c r="B491" s="37">
        <f>'0'!$A$2</f>
        <v>46112</v>
      </c>
      <c r="C491" s="37" t="s">
        <v>1243</v>
      </c>
      <c r="D491" s="119" t="str">
        <f>IF(G491="","",VLOOKUP(G491,номенклатури!R:T,2,0))</f>
        <v/>
      </c>
      <c r="E491" s="365" t="str">
        <f>IF(G491="","",VLOOKUP(G491,номенклатури!R:T,3,0))</f>
        <v/>
      </c>
      <c r="F491" s="159" t="str">
        <f>IF(G491="","",IF(ISERROR(VLOOKUP(G491,номенклатури!V:V,1,0)),E491*H491,E491*I491))</f>
        <v/>
      </c>
      <c r="G491" s="14"/>
      <c r="H491" s="15"/>
      <c r="I491" s="15"/>
      <c r="J491" s="15"/>
      <c r="K491" s="15"/>
      <c r="L491" s="217"/>
      <c r="M491" s="22"/>
      <c r="N491" s="119" t="str">
        <f>IF(G491="","",VLOOKUP(G491,номенклатури!R:U,4,0))</f>
        <v/>
      </c>
      <c r="O491" s="119" t="str">
        <f>IF(M491="","",VLOOKUP(M491,'14'!D:D,1,0))</f>
        <v/>
      </c>
    </row>
    <row r="492" spans="1:15" ht="12.75" customHeight="1" x14ac:dyDescent="0.2">
      <c r="A492" s="36" t="str">
        <f>'0'!$A$4</f>
        <v>………………..</v>
      </c>
      <c r="B492" s="37">
        <f>'0'!$A$2</f>
        <v>46112</v>
      </c>
      <c r="C492" s="37" t="s">
        <v>1243</v>
      </c>
      <c r="D492" s="119" t="str">
        <f>IF(G492="","",VLOOKUP(G492,номенклатури!R:T,2,0))</f>
        <v/>
      </c>
      <c r="E492" s="365" t="str">
        <f>IF(G492="","",VLOOKUP(G492,номенклатури!R:T,3,0))</f>
        <v/>
      </c>
      <c r="F492" s="159" t="str">
        <f>IF(G492="","",IF(ISERROR(VLOOKUP(G492,номенклатури!V:V,1,0)),E492*H492,E492*I492))</f>
        <v/>
      </c>
      <c r="G492" s="14"/>
      <c r="H492" s="15"/>
      <c r="I492" s="15"/>
      <c r="J492" s="15"/>
      <c r="K492" s="15"/>
      <c r="L492" s="217"/>
      <c r="M492" s="22"/>
      <c r="N492" s="119" t="str">
        <f>IF(G492="","",VLOOKUP(G492,номенклатури!R:U,4,0))</f>
        <v/>
      </c>
      <c r="O492" s="119" t="str">
        <f>IF(M492="","",VLOOKUP(M492,'14'!D:D,1,0))</f>
        <v/>
      </c>
    </row>
    <row r="493" spans="1:15" ht="12.75" customHeight="1" x14ac:dyDescent="0.2">
      <c r="A493" s="36" t="str">
        <f>'0'!$A$4</f>
        <v>………………..</v>
      </c>
      <c r="B493" s="37">
        <f>'0'!$A$2</f>
        <v>46112</v>
      </c>
      <c r="C493" s="37" t="s">
        <v>1243</v>
      </c>
      <c r="D493" s="119" t="str">
        <f>IF(G493="","",VLOOKUP(G493,номенклатури!R:T,2,0))</f>
        <v/>
      </c>
      <c r="E493" s="365" t="str">
        <f>IF(G493="","",VLOOKUP(G493,номенклатури!R:T,3,0))</f>
        <v/>
      </c>
      <c r="F493" s="159" t="str">
        <f>IF(G493="","",IF(ISERROR(VLOOKUP(G493,номенклатури!V:V,1,0)),E493*H493,E493*I493))</f>
        <v/>
      </c>
      <c r="G493" s="14"/>
      <c r="H493" s="15"/>
      <c r="I493" s="15"/>
      <c r="J493" s="15"/>
      <c r="K493" s="15"/>
      <c r="L493" s="217"/>
      <c r="M493" s="22"/>
      <c r="N493" s="119" t="str">
        <f>IF(G493="","",VLOOKUP(G493,номенклатури!R:U,4,0))</f>
        <v/>
      </c>
      <c r="O493" s="119" t="str">
        <f>IF(M493="","",VLOOKUP(M493,'14'!D:D,1,0))</f>
        <v/>
      </c>
    </row>
    <row r="494" spans="1:15" ht="12.75" customHeight="1" x14ac:dyDescent="0.2">
      <c r="A494" s="36" t="str">
        <f>'0'!$A$4</f>
        <v>………………..</v>
      </c>
      <c r="B494" s="37">
        <f>'0'!$A$2</f>
        <v>46112</v>
      </c>
      <c r="C494" s="37" t="s">
        <v>1243</v>
      </c>
      <c r="D494" s="119" t="str">
        <f>IF(G494="","",VLOOKUP(G494,номенклатури!R:T,2,0))</f>
        <v/>
      </c>
      <c r="E494" s="365" t="str">
        <f>IF(G494="","",VLOOKUP(G494,номенклатури!R:T,3,0))</f>
        <v/>
      </c>
      <c r="F494" s="159" t="str">
        <f>IF(G494="","",IF(ISERROR(VLOOKUP(G494,номенклатури!V:V,1,0)),E494*H494,E494*I494))</f>
        <v/>
      </c>
      <c r="G494" s="14"/>
      <c r="H494" s="15"/>
      <c r="I494" s="15"/>
      <c r="J494" s="15"/>
      <c r="K494" s="15"/>
      <c r="L494" s="217"/>
      <c r="M494" s="22"/>
      <c r="N494" s="119" t="str">
        <f>IF(G494="","",VLOOKUP(G494,номенклатури!R:U,4,0))</f>
        <v/>
      </c>
      <c r="O494" s="119" t="str">
        <f>IF(M494="","",VLOOKUP(M494,'14'!D:D,1,0))</f>
        <v/>
      </c>
    </row>
    <row r="495" spans="1:15" ht="12.75" customHeight="1" x14ac:dyDescent="0.2">
      <c r="A495" s="36" t="str">
        <f>'0'!$A$4</f>
        <v>………………..</v>
      </c>
      <c r="B495" s="37">
        <f>'0'!$A$2</f>
        <v>46112</v>
      </c>
      <c r="C495" s="37" t="s">
        <v>1243</v>
      </c>
      <c r="D495" s="119" t="str">
        <f>IF(G495="","",VLOOKUP(G495,номенклатури!R:T,2,0))</f>
        <v/>
      </c>
      <c r="E495" s="365" t="str">
        <f>IF(G495="","",VLOOKUP(G495,номенклатури!R:T,3,0))</f>
        <v/>
      </c>
      <c r="F495" s="159" t="str">
        <f>IF(G495="","",IF(ISERROR(VLOOKUP(G495,номенклатури!V:V,1,0)),E495*H495,E495*I495))</f>
        <v/>
      </c>
      <c r="G495" s="14"/>
      <c r="H495" s="15"/>
      <c r="I495" s="15"/>
      <c r="J495" s="15"/>
      <c r="K495" s="15"/>
      <c r="L495" s="217"/>
      <c r="M495" s="22"/>
      <c r="N495" s="119" t="str">
        <f>IF(G495="","",VLOOKUP(G495,номенклатури!R:U,4,0))</f>
        <v/>
      </c>
      <c r="O495" s="119" t="str">
        <f>IF(M495="","",VLOOKUP(M495,'14'!D:D,1,0))</f>
        <v/>
      </c>
    </row>
    <row r="496" spans="1:15" ht="12.75" customHeight="1" x14ac:dyDescent="0.2">
      <c r="A496" s="36" t="str">
        <f>'0'!$A$4</f>
        <v>………………..</v>
      </c>
      <c r="B496" s="37">
        <f>'0'!$A$2</f>
        <v>46112</v>
      </c>
      <c r="C496" s="37" t="s">
        <v>1243</v>
      </c>
      <c r="D496" s="119" t="str">
        <f>IF(G496="","",VLOOKUP(G496,номенклатури!R:T,2,0))</f>
        <v/>
      </c>
      <c r="E496" s="365" t="str">
        <f>IF(G496="","",VLOOKUP(G496,номенклатури!R:T,3,0))</f>
        <v/>
      </c>
      <c r="F496" s="159" t="str">
        <f>IF(G496="","",IF(ISERROR(VLOOKUP(G496,номенклатури!V:V,1,0)),E496*H496,E496*I496))</f>
        <v/>
      </c>
      <c r="G496" s="14"/>
      <c r="H496" s="15"/>
      <c r="I496" s="15"/>
      <c r="J496" s="15"/>
      <c r="K496" s="15"/>
      <c r="L496" s="217"/>
      <c r="M496" s="22"/>
      <c r="N496" s="119" t="str">
        <f>IF(G496="","",VLOOKUP(G496,номенклатури!R:U,4,0))</f>
        <v/>
      </c>
      <c r="O496" s="119" t="str">
        <f>IF(M496="","",VLOOKUP(M496,'14'!D:D,1,0))</f>
        <v/>
      </c>
    </row>
    <row r="497" spans="1:15" ht="12.75" customHeight="1" x14ac:dyDescent="0.2">
      <c r="A497" s="36" t="str">
        <f>'0'!$A$4</f>
        <v>………………..</v>
      </c>
      <c r="B497" s="37">
        <f>'0'!$A$2</f>
        <v>46112</v>
      </c>
      <c r="C497" s="37" t="s">
        <v>1243</v>
      </c>
      <c r="D497" s="119" t="str">
        <f>IF(G497="","",VLOOKUP(G497,номенклатури!R:T,2,0))</f>
        <v/>
      </c>
      <c r="E497" s="365" t="str">
        <f>IF(G497="","",VLOOKUP(G497,номенклатури!R:T,3,0))</f>
        <v/>
      </c>
      <c r="F497" s="159" t="str">
        <f>IF(G497="","",IF(ISERROR(VLOOKUP(G497,номенклатури!V:V,1,0)),E497*H497,E497*I497))</f>
        <v/>
      </c>
      <c r="G497" s="14"/>
      <c r="H497" s="15"/>
      <c r="I497" s="15"/>
      <c r="J497" s="15"/>
      <c r="K497" s="15"/>
      <c r="L497" s="217"/>
      <c r="M497" s="22"/>
      <c r="N497" s="119" t="str">
        <f>IF(G497="","",VLOOKUP(G497,номенклатури!R:U,4,0))</f>
        <v/>
      </c>
      <c r="O497" s="119" t="str">
        <f>IF(M497="","",VLOOKUP(M497,'14'!D:D,1,0))</f>
        <v/>
      </c>
    </row>
    <row r="498" spans="1:15" ht="12.75" customHeight="1" x14ac:dyDescent="0.2">
      <c r="A498" s="36" t="str">
        <f>'0'!$A$4</f>
        <v>………………..</v>
      </c>
      <c r="B498" s="37">
        <f>'0'!$A$2</f>
        <v>46112</v>
      </c>
      <c r="C498" s="37" t="s">
        <v>1243</v>
      </c>
      <c r="D498" s="119" t="str">
        <f>IF(G498="","",VLOOKUP(G498,номенклатури!R:T,2,0))</f>
        <v/>
      </c>
      <c r="E498" s="365" t="str">
        <f>IF(G498="","",VLOOKUP(G498,номенклатури!R:T,3,0))</f>
        <v/>
      </c>
      <c r="F498" s="159" t="str">
        <f>IF(G498="","",IF(ISERROR(VLOOKUP(G498,номенклатури!V:V,1,0)),E498*H498,E498*I498))</f>
        <v/>
      </c>
      <c r="G498" s="14"/>
      <c r="H498" s="15"/>
      <c r="I498" s="15"/>
      <c r="J498" s="15"/>
      <c r="K498" s="15"/>
      <c r="L498" s="217"/>
      <c r="M498" s="22"/>
      <c r="N498" s="119" t="str">
        <f>IF(G498="","",VLOOKUP(G498,номенклатури!R:U,4,0))</f>
        <v/>
      </c>
      <c r="O498" s="119" t="str">
        <f>IF(M498="","",VLOOKUP(M498,'14'!D:D,1,0))</f>
        <v/>
      </c>
    </row>
    <row r="499" spans="1:15" ht="12.75" customHeight="1" x14ac:dyDescent="0.2">
      <c r="A499" s="36" t="str">
        <f>'0'!$A$4</f>
        <v>………………..</v>
      </c>
      <c r="B499" s="37">
        <f>'0'!$A$2</f>
        <v>46112</v>
      </c>
      <c r="C499" s="37" t="s">
        <v>1243</v>
      </c>
      <c r="D499" s="119" t="str">
        <f>IF(G499="","",VLOOKUP(G499,номенклатури!R:T,2,0))</f>
        <v/>
      </c>
      <c r="E499" s="365" t="str">
        <f>IF(G499="","",VLOOKUP(G499,номенклатури!R:T,3,0))</f>
        <v/>
      </c>
      <c r="F499" s="159" t="str">
        <f>IF(G499="","",IF(ISERROR(VLOOKUP(G499,номенклатури!V:V,1,0)),E499*H499,E499*I499))</f>
        <v/>
      </c>
      <c r="G499" s="14"/>
      <c r="H499" s="15"/>
      <c r="I499" s="15"/>
      <c r="J499" s="15"/>
      <c r="K499" s="15"/>
      <c r="L499" s="217"/>
      <c r="M499" s="22"/>
      <c r="N499" s="119" t="str">
        <f>IF(G499="","",VLOOKUP(G499,номенклатури!R:U,4,0))</f>
        <v/>
      </c>
      <c r="O499" s="119" t="str">
        <f>IF(M499="","",VLOOKUP(M499,'14'!D:D,1,0))</f>
        <v/>
      </c>
    </row>
    <row r="500" spans="1:15" ht="12.75" customHeight="1" x14ac:dyDescent="0.2">
      <c r="A500" s="36" t="str">
        <f>'0'!$A$4</f>
        <v>………………..</v>
      </c>
      <c r="B500" s="37">
        <f>'0'!$A$2</f>
        <v>46112</v>
      </c>
      <c r="C500" s="37" t="s">
        <v>1243</v>
      </c>
      <c r="D500" s="119" t="str">
        <f>IF(G500="","",VLOOKUP(G500,номенклатури!R:T,2,0))</f>
        <v/>
      </c>
      <c r="E500" s="365" t="str">
        <f>IF(G500="","",VLOOKUP(G500,номенклатури!R:T,3,0))</f>
        <v/>
      </c>
      <c r="F500" s="159" t="str">
        <f>IF(G500="","",IF(ISERROR(VLOOKUP(G500,номенклатури!V:V,1,0)),E500*H500,E500*I500))</f>
        <v/>
      </c>
      <c r="G500" s="14"/>
      <c r="H500" s="15"/>
      <c r="I500" s="15"/>
      <c r="J500" s="15"/>
      <c r="K500" s="15"/>
      <c r="L500" s="217"/>
      <c r="M500" s="22"/>
      <c r="N500" s="119" t="str">
        <f>IF(G500="","",VLOOKUP(G500,номенклатури!R:U,4,0))</f>
        <v/>
      </c>
      <c r="O500" s="119" t="str">
        <f>IF(M500="","",VLOOKUP(M500,'14'!D:D,1,0))</f>
        <v/>
      </c>
    </row>
    <row r="501" spans="1:15" ht="12.75" customHeight="1" x14ac:dyDescent="0.2">
      <c r="A501" s="36" t="str">
        <f>'0'!$A$4</f>
        <v>………………..</v>
      </c>
      <c r="B501" s="37">
        <f>'0'!$A$2</f>
        <v>46112</v>
      </c>
      <c r="C501" s="37" t="s">
        <v>1243</v>
      </c>
      <c r="D501" s="119" t="str">
        <f>IF(G501="","",VLOOKUP(G501,номенклатури!R:T,2,0))</f>
        <v/>
      </c>
      <c r="E501" s="365" t="str">
        <f>IF(G501="","",VLOOKUP(G501,номенклатури!R:T,3,0))</f>
        <v/>
      </c>
      <c r="F501" s="159" t="str">
        <f>IF(G501="","",IF(ISERROR(VLOOKUP(G501,номенклатури!V:V,1,0)),E501*H501,E501*I501))</f>
        <v/>
      </c>
      <c r="G501" s="14"/>
      <c r="H501" s="15"/>
      <c r="I501" s="15"/>
      <c r="J501" s="15"/>
      <c r="K501" s="15"/>
      <c r="L501" s="217"/>
      <c r="M501" s="22"/>
      <c r="N501" s="119" t="str">
        <f>IF(G501="","",VLOOKUP(G501,номенклатури!R:U,4,0))</f>
        <v/>
      </c>
      <c r="O501" s="119" t="str">
        <f>IF(M501="","",VLOOKUP(M501,'14'!D:D,1,0))</f>
        <v/>
      </c>
    </row>
    <row r="502" spans="1:15" ht="12.75" customHeight="1" x14ac:dyDescent="0.2">
      <c r="A502" s="36" t="str">
        <f>'0'!$A$4</f>
        <v>………………..</v>
      </c>
      <c r="B502" s="37">
        <f>'0'!$A$2</f>
        <v>46112</v>
      </c>
      <c r="C502" s="37" t="s">
        <v>1243</v>
      </c>
      <c r="D502" s="119" t="str">
        <f>IF(G502="","",VLOOKUP(G502,номенклатури!R:T,2,0))</f>
        <v/>
      </c>
      <c r="E502" s="365" t="str">
        <f>IF(G502="","",VLOOKUP(G502,номенклатури!R:T,3,0))</f>
        <v/>
      </c>
      <c r="F502" s="159" t="str">
        <f>IF(G502="","",IF(ISERROR(VLOOKUP(G502,номенклатури!V:V,1,0)),E502*H502,E502*I502))</f>
        <v/>
      </c>
      <c r="G502" s="14"/>
      <c r="H502" s="15"/>
      <c r="I502" s="15"/>
      <c r="J502" s="15"/>
      <c r="K502" s="15"/>
      <c r="L502" s="217"/>
      <c r="M502" s="22"/>
      <c r="N502" s="119" t="str">
        <f>IF(G502="","",VLOOKUP(G502,номенклатури!R:U,4,0))</f>
        <v/>
      </c>
      <c r="O502" s="119" t="str">
        <f>IF(M502="","",VLOOKUP(M502,'14'!D:D,1,0))</f>
        <v/>
      </c>
    </row>
    <row r="503" spans="1:15" ht="12.75" customHeight="1" x14ac:dyDescent="0.2">
      <c r="A503" s="36" t="str">
        <f>'0'!$A$4</f>
        <v>………………..</v>
      </c>
      <c r="B503" s="37">
        <f>'0'!$A$2</f>
        <v>46112</v>
      </c>
      <c r="C503" s="37" t="s">
        <v>1243</v>
      </c>
      <c r="D503" s="119" t="str">
        <f>IF(G503="","",VLOOKUP(G503,номенклатури!R:T,2,0))</f>
        <v/>
      </c>
      <c r="E503" s="365" t="str">
        <f>IF(G503="","",VLOOKUP(G503,номенклатури!R:T,3,0))</f>
        <v/>
      </c>
      <c r="F503" s="159" t="str">
        <f>IF(G503="","",IF(ISERROR(VLOOKUP(G503,номенклатури!V:V,1,0)),E503*H503,E503*I503))</f>
        <v/>
      </c>
      <c r="G503" s="14"/>
      <c r="H503" s="15"/>
      <c r="I503" s="15"/>
      <c r="J503" s="15"/>
      <c r="K503" s="15"/>
      <c r="L503" s="217"/>
      <c r="M503" s="22"/>
      <c r="N503" s="119" t="str">
        <f>IF(G503="","",VLOOKUP(G503,номенклатури!R:U,4,0))</f>
        <v/>
      </c>
      <c r="O503" s="119" t="str">
        <f>IF(M503="","",VLOOKUP(M503,'14'!D:D,1,0))</f>
        <v/>
      </c>
    </row>
    <row r="504" spans="1:15" ht="12.75" customHeight="1" x14ac:dyDescent="0.2">
      <c r="A504" s="36" t="str">
        <f>'0'!$A$4</f>
        <v>………………..</v>
      </c>
      <c r="B504" s="37">
        <f>'0'!$A$2</f>
        <v>46112</v>
      </c>
      <c r="C504" s="37" t="s">
        <v>1243</v>
      </c>
      <c r="D504" s="119" t="str">
        <f>IF(G504="","",VLOOKUP(G504,номенклатури!R:T,2,0))</f>
        <v/>
      </c>
      <c r="E504" s="365" t="str">
        <f>IF(G504="","",VLOOKUP(G504,номенклатури!R:T,3,0))</f>
        <v/>
      </c>
      <c r="F504" s="159" t="str">
        <f>IF(G504="","",IF(ISERROR(VLOOKUP(G504,номенклатури!V:V,1,0)),E504*H504,E504*I504))</f>
        <v/>
      </c>
      <c r="G504" s="14"/>
      <c r="H504" s="15"/>
      <c r="I504" s="15"/>
      <c r="J504" s="15"/>
      <c r="K504" s="15"/>
      <c r="L504" s="217"/>
      <c r="M504" s="22"/>
      <c r="N504" s="119" t="str">
        <f>IF(G504="","",VLOOKUP(G504,номенклатури!R:U,4,0))</f>
        <v/>
      </c>
      <c r="O504" s="119" t="str">
        <f>IF(M504="","",VLOOKUP(M504,'14'!D:D,1,0))</f>
        <v/>
      </c>
    </row>
    <row r="505" spans="1:15" ht="12.75" customHeight="1" x14ac:dyDescent="0.2">
      <c r="A505" s="36" t="str">
        <f>'0'!$A$4</f>
        <v>………………..</v>
      </c>
      <c r="B505" s="37">
        <f>'0'!$A$2</f>
        <v>46112</v>
      </c>
      <c r="C505" s="37" t="s">
        <v>1243</v>
      </c>
      <c r="D505" s="119" t="str">
        <f>IF(G505="","",VLOOKUP(G505,номенклатури!R:T,2,0))</f>
        <v/>
      </c>
      <c r="E505" s="365" t="str">
        <f>IF(G505="","",VLOOKUP(G505,номенклатури!R:T,3,0))</f>
        <v/>
      </c>
      <c r="F505" s="159" t="str">
        <f>IF(G505="","",IF(ISERROR(VLOOKUP(G505,номенклатури!V:V,1,0)),E505*H505,E505*I505))</f>
        <v/>
      </c>
      <c r="G505" s="14"/>
      <c r="H505" s="15"/>
      <c r="I505" s="15"/>
      <c r="J505" s="15"/>
      <c r="K505" s="15"/>
      <c r="L505" s="217"/>
      <c r="M505" s="22"/>
      <c r="N505" s="119" t="str">
        <f>IF(G505="","",VLOOKUP(G505,номенклатури!R:U,4,0))</f>
        <v/>
      </c>
      <c r="O505" s="119" t="str">
        <f>IF(M505="","",VLOOKUP(M505,'14'!D:D,1,0))</f>
        <v/>
      </c>
    </row>
    <row r="506" spans="1:15" ht="12.75" customHeight="1" x14ac:dyDescent="0.2">
      <c r="A506" s="36" t="str">
        <f>'0'!$A$4</f>
        <v>………………..</v>
      </c>
      <c r="B506" s="37">
        <f>'0'!$A$2</f>
        <v>46112</v>
      </c>
      <c r="C506" s="37" t="s">
        <v>1243</v>
      </c>
      <c r="D506" s="119" t="str">
        <f>IF(G506="","",VLOOKUP(G506,номенклатури!R:T,2,0))</f>
        <v/>
      </c>
      <c r="E506" s="365" t="str">
        <f>IF(G506="","",VLOOKUP(G506,номенклатури!R:T,3,0))</f>
        <v/>
      </c>
      <c r="F506" s="159" t="str">
        <f>IF(G506="","",IF(ISERROR(VLOOKUP(G506,номенклатури!V:V,1,0)),E506*H506,E506*I506))</f>
        <v/>
      </c>
      <c r="G506" s="14"/>
      <c r="H506" s="15"/>
      <c r="I506" s="15"/>
      <c r="J506" s="15"/>
      <c r="K506" s="15"/>
      <c r="L506" s="217"/>
      <c r="M506" s="22"/>
      <c r="N506" s="119" t="str">
        <f>IF(G506="","",VLOOKUP(G506,номенклатури!R:U,4,0))</f>
        <v/>
      </c>
      <c r="O506" s="119" t="str">
        <f>IF(M506="","",VLOOKUP(M506,'14'!D:D,1,0))</f>
        <v/>
      </c>
    </row>
    <row r="507" spans="1:15" ht="12.75" customHeight="1" x14ac:dyDescent="0.2">
      <c r="A507" s="36" t="str">
        <f>'0'!$A$4</f>
        <v>………………..</v>
      </c>
      <c r="B507" s="37">
        <f>'0'!$A$2</f>
        <v>46112</v>
      </c>
      <c r="C507" s="37" t="s">
        <v>1243</v>
      </c>
      <c r="D507" s="119" t="str">
        <f>IF(G507="","",VLOOKUP(G507,номенклатури!R:T,2,0))</f>
        <v/>
      </c>
      <c r="E507" s="365" t="str">
        <f>IF(G507="","",VLOOKUP(G507,номенклатури!R:T,3,0))</f>
        <v/>
      </c>
      <c r="F507" s="159" t="str">
        <f>IF(G507="","",IF(ISERROR(VLOOKUP(G507,номенклатури!V:V,1,0)),E507*H507,E507*I507))</f>
        <v/>
      </c>
      <c r="G507" s="14"/>
      <c r="H507" s="15"/>
      <c r="I507" s="15"/>
      <c r="J507" s="15"/>
      <c r="K507" s="15"/>
      <c r="L507" s="217"/>
      <c r="M507" s="22"/>
      <c r="N507" s="119" t="str">
        <f>IF(G507="","",VLOOKUP(G507,номенклатури!R:U,4,0))</f>
        <v/>
      </c>
      <c r="O507" s="119" t="str">
        <f>IF(M507="","",VLOOKUP(M507,'14'!D:D,1,0))</f>
        <v/>
      </c>
    </row>
    <row r="508" spans="1:15" ht="12.75" customHeight="1" x14ac:dyDescent="0.2">
      <c r="A508" s="36" t="str">
        <f>'0'!$A$4</f>
        <v>………………..</v>
      </c>
      <c r="B508" s="37">
        <f>'0'!$A$2</f>
        <v>46112</v>
      </c>
      <c r="C508" s="37" t="s">
        <v>1243</v>
      </c>
      <c r="D508" s="119" t="str">
        <f>IF(G508="","",VLOOKUP(G508,номенклатури!R:T,2,0))</f>
        <v/>
      </c>
      <c r="E508" s="365" t="str">
        <f>IF(G508="","",VLOOKUP(G508,номенклатури!R:T,3,0))</f>
        <v/>
      </c>
      <c r="F508" s="159" t="str">
        <f>IF(G508="","",IF(ISERROR(VLOOKUP(G508,номенклатури!V:V,1,0)),E508*H508,E508*I508))</f>
        <v/>
      </c>
      <c r="G508" s="14"/>
      <c r="H508" s="15"/>
      <c r="I508" s="15"/>
      <c r="J508" s="15"/>
      <c r="K508" s="15"/>
      <c r="L508" s="217"/>
      <c r="M508" s="22"/>
      <c r="N508" s="119" t="str">
        <f>IF(G508="","",VLOOKUP(G508,номенклатури!R:U,4,0))</f>
        <v/>
      </c>
      <c r="O508" s="119" t="str">
        <f>IF(M508="","",VLOOKUP(M508,'14'!D:D,1,0))</f>
        <v/>
      </c>
    </row>
    <row r="509" spans="1:15" ht="12.75" customHeight="1" x14ac:dyDescent="0.2">
      <c r="A509" s="36" t="str">
        <f>'0'!$A$4</f>
        <v>………………..</v>
      </c>
      <c r="B509" s="37">
        <f>'0'!$A$2</f>
        <v>46112</v>
      </c>
      <c r="C509" s="37" t="s">
        <v>1243</v>
      </c>
      <c r="D509" s="119" t="str">
        <f>IF(G509="","",VLOOKUP(G509,номенклатури!R:T,2,0))</f>
        <v/>
      </c>
      <c r="E509" s="365" t="str">
        <f>IF(G509="","",VLOOKUP(G509,номенклатури!R:T,3,0))</f>
        <v/>
      </c>
      <c r="F509" s="159" t="str">
        <f>IF(G509="","",IF(ISERROR(VLOOKUP(G509,номенклатури!V:V,1,0)),E509*H509,E509*I509))</f>
        <v/>
      </c>
      <c r="G509" s="14"/>
      <c r="H509" s="15"/>
      <c r="I509" s="15"/>
      <c r="J509" s="15"/>
      <c r="K509" s="15"/>
      <c r="L509" s="217"/>
      <c r="M509" s="22"/>
      <c r="N509" s="119" t="str">
        <f>IF(G509="","",VLOOKUP(G509,номенклатури!R:U,4,0))</f>
        <v/>
      </c>
      <c r="O509" s="119" t="str">
        <f>IF(M509="","",VLOOKUP(M509,'14'!D:D,1,0))</f>
        <v/>
      </c>
    </row>
    <row r="510" spans="1:15" ht="12.75" customHeight="1" x14ac:dyDescent="0.2">
      <c r="A510" s="36" t="str">
        <f>'0'!$A$4</f>
        <v>………………..</v>
      </c>
      <c r="B510" s="37">
        <f>'0'!$A$2</f>
        <v>46112</v>
      </c>
      <c r="C510" s="37" t="s">
        <v>1243</v>
      </c>
      <c r="D510" s="119" t="str">
        <f>IF(G510="","",VLOOKUP(G510,номенклатури!R:T,2,0))</f>
        <v/>
      </c>
      <c r="E510" s="365" t="str">
        <f>IF(G510="","",VLOOKUP(G510,номенклатури!R:T,3,0))</f>
        <v/>
      </c>
      <c r="F510" s="159" t="str">
        <f>IF(G510="","",IF(ISERROR(VLOOKUP(G510,номенклатури!V:V,1,0)),E510*H510,E510*I510))</f>
        <v/>
      </c>
      <c r="G510" s="14"/>
      <c r="H510" s="15"/>
      <c r="I510" s="15"/>
      <c r="J510" s="15"/>
      <c r="K510" s="15"/>
      <c r="L510" s="217"/>
      <c r="M510" s="22"/>
      <c r="N510" s="119" t="str">
        <f>IF(G510="","",VLOOKUP(G510,номенклатури!R:U,4,0))</f>
        <v/>
      </c>
      <c r="O510" s="119" t="str">
        <f>IF(M510="","",VLOOKUP(M510,'14'!D:D,1,0))</f>
        <v/>
      </c>
    </row>
    <row r="511" spans="1:15" ht="12.75" customHeight="1" x14ac:dyDescent="0.2">
      <c r="A511" s="36" t="str">
        <f>'0'!$A$4</f>
        <v>………………..</v>
      </c>
      <c r="B511" s="37">
        <f>'0'!$A$2</f>
        <v>46112</v>
      </c>
      <c r="C511" s="37" t="s">
        <v>1243</v>
      </c>
      <c r="D511" s="119" t="str">
        <f>IF(G511="","",VLOOKUP(G511,номенклатури!R:T,2,0))</f>
        <v/>
      </c>
      <c r="E511" s="365" t="str">
        <f>IF(G511="","",VLOOKUP(G511,номенклатури!R:T,3,0))</f>
        <v/>
      </c>
      <c r="F511" s="159" t="str">
        <f>IF(G511="","",IF(ISERROR(VLOOKUP(G511,номенклатури!V:V,1,0)),E511*H511,E511*I511))</f>
        <v/>
      </c>
      <c r="G511" s="14"/>
      <c r="H511" s="15"/>
      <c r="I511" s="15"/>
      <c r="J511" s="15"/>
      <c r="K511" s="15"/>
      <c r="L511" s="217"/>
      <c r="M511" s="22"/>
      <c r="N511" s="119" t="str">
        <f>IF(G511="","",VLOOKUP(G511,номенклатури!R:U,4,0))</f>
        <v/>
      </c>
      <c r="O511" s="119" t="str">
        <f>IF(M511="","",VLOOKUP(M511,'14'!D:D,1,0))</f>
        <v/>
      </c>
    </row>
    <row r="512" spans="1:15" ht="12.75" customHeight="1" x14ac:dyDescent="0.2">
      <c r="A512" s="36" t="str">
        <f>'0'!$A$4</f>
        <v>………………..</v>
      </c>
      <c r="B512" s="37">
        <f>'0'!$A$2</f>
        <v>46112</v>
      </c>
      <c r="C512" s="37" t="s">
        <v>1243</v>
      </c>
      <c r="D512" s="119" t="str">
        <f>IF(G512="","",VLOOKUP(G512,номенклатури!R:T,2,0))</f>
        <v/>
      </c>
      <c r="E512" s="365" t="str">
        <f>IF(G512="","",VLOOKUP(G512,номенклатури!R:T,3,0))</f>
        <v/>
      </c>
      <c r="F512" s="159" t="str">
        <f>IF(G512="","",IF(ISERROR(VLOOKUP(G512,номенклатури!V:V,1,0)),E512*H512,E512*I512))</f>
        <v/>
      </c>
      <c r="G512" s="14"/>
      <c r="H512" s="15"/>
      <c r="I512" s="15"/>
      <c r="J512" s="15"/>
      <c r="K512" s="15"/>
      <c r="L512" s="217"/>
      <c r="M512" s="22"/>
      <c r="N512" s="119" t="str">
        <f>IF(G512="","",VLOOKUP(G512,номенклатури!R:U,4,0))</f>
        <v/>
      </c>
      <c r="O512" s="119" t="str">
        <f>IF(M512="","",VLOOKUP(M512,'14'!D:D,1,0))</f>
        <v/>
      </c>
    </row>
    <row r="513" spans="1:15" ht="12.75" customHeight="1" x14ac:dyDescent="0.2">
      <c r="A513" s="36" t="str">
        <f>'0'!$A$4</f>
        <v>………………..</v>
      </c>
      <c r="B513" s="37">
        <f>'0'!$A$2</f>
        <v>46112</v>
      </c>
      <c r="C513" s="37" t="s">
        <v>1243</v>
      </c>
      <c r="D513" s="119" t="str">
        <f>IF(G513="","",VLOOKUP(G513,номенклатури!R:T,2,0))</f>
        <v/>
      </c>
      <c r="E513" s="365" t="str">
        <f>IF(G513="","",VLOOKUP(G513,номенклатури!R:T,3,0))</f>
        <v/>
      </c>
      <c r="F513" s="159" t="str">
        <f>IF(G513="","",IF(ISERROR(VLOOKUP(G513,номенклатури!V:V,1,0)),E513*H513,E513*I513))</f>
        <v/>
      </c>
      <c r="G513" s="14"/>
      <c r="H513" s="15"/>
      <c r="I513" s="15"/>
      <c r="J513" s="15"/>
      <c r="K513" s="15"/>
      <c r="L513" s="217"/>
      <c r="M513" s="22"/>
      <c r="N513" s="119" t="str">
        <f>IF(G513="","",VLOOKUP(G513,номенклатури!R:U,4,0))</f>
        <v/>
      </c>
      <c r="O513" s="119" t="str">
        <f>IF(M513="","",VLOOKUP(M513,'14'!D:D,1,0))</f>
        <v/>
      </c>
    </row>
    <row r="514" spans="1:15" ht="12.75" customHeight="1" x14ac:dyDescent="0.2">
      <c r="A514" s="36" t="str">
        <f>'0'!$A$4</f>
        <v>………………..</v>
      </c>
      <c r="B514" s="37">
        <f>'0'!$A$2</f>
        <v>46112</v>
      </c>
      <c r="C514" s="37" t="s">
        <v>1243</v>
      </c>
      <c r="D514" s="119" t="str">
        <f>IF(G514="","",VLOOKUP(G514,номенклатури!R:T,2,0))</f>
        <v/>
      </c>
      <c r="E514" s="365" t="str">
        <f>IF(G514="","",VLOOKUP(G514,номенклатури!R:T,3,0))</f>
        <v/>
      </c>
      <c r="F514" s="159" t="str">
        <f>IF(G514="","",IF(ISERROR(VLOOKUP(G514,номенклатури!V:V,1,0)),E514*H514,E514*I514))</f>
        <v/>
      </c>
      <c r="G514" s="14"/>
      <c r="H514" s="15"/>
      <c r="I514" s="15"/>
      <c r="J514" s="15"/>
      <c r="K514" s="15"/>
      <c r="L514" s="217"/>
      <c r="M514" s="22"/>
      <c r="N514" s="119" t="str">
        <f>IF(G514="","",VLOOKUP(G514,номенклатури!R:U,4,0))</f>
        <v/>
      </c>
      <c r="O514" s="119" t="str">
        <f>IF(M514="","",VLOOKUP(M514,'14'!D:D,1,0))</f>
        <v/>
      </c>
    </row>
    <row r="515" spans="1:15" ht="12.75" customHeight="1" x14ac:dyDescent="0.2">
      <c r="A515" s="36" t="str">
        <f>'0'!$A$4</f>
        <v>………………..</v>
      </c>
      <c r="B515" s="37">
        <f>'0'!$A$2</f>
        <v>46112</v>
      </c>
      <c r="C515" s="37" t="s">
        <v>1243</v>
      </c>
      <c r="D515" s="119" t="str">
        <f>IF(G515="","",VLOOKUP(G515,номенклатури!R:T,2,0))</f>
        <v/>
      </c>
      <c r="E515" s="365" t="str">
        <f>IF(G515="","",VLOOKUP(G515,номенклатури!R:T,3,0))</f>
        <v/>
      </c>
      <c r="F515" s="159" t="str">
        <f>IF(G515="","",IF(ISERROR(VLOOKUP(G515,номенклатури!V:V,1,0)),E515*H515,E515*I515))</f>
        <v/>
      </c>
      <c r="G515" s="14"/>
      <c r="H515" s="15"/>
      <c r="I515" s="15"/>
      <c r="J515" s="15"/>
      <c r="K515" s="15"/>
      <c r="L515" s="217"/>
      <c r="M515" s="22"/>
      <c r="N515" s="119" t="str">
        <f>IF(G515="","",VLOOKUP(G515,номенклатури!R:U,4,0))</f>
        <v/>
      </c>
      <c r="O515" s="119" t="str">
        <f>IF(M515="","",VLOOKUP(M515,'14'!D:D,1,0))</f>
        <v/>
      </c>
    </row>
    <row r="516" spans="1:15" ht="12.75" customHeight="1" x14ac:dyDescent="0.2">
      <c r="A516" s="36" t="str">
        <f>'0'!$A$4</f>
        <v>………………..</v>
      </c>
      <c r="B516" s="37">
        <f>'0'!$A$2</f>
        <v>46112</v>
      </c>
      <c r="C516" s="37" t="s">
        <v>1243</v>
      </c>
      <c r="D516" s="119" t="str">
        <f>IF(G516="","",VLOOKUP(G516,номенклатури!R:T,2,0))</f>
        <v/>
      </c>
      <c r="E516" s="365" t="str">
        <f>IF(G516="","",VLOOKUP(G516,номенклатури!R:T,3,0))</f>
        <v/>
      </c>
      <c r="F516" s="159" t="str">
        <f>IF(G516="","",IF(ISERROR(VLOOKUP(G516,номенклатури!V:V,1,0)),E516*H516,E516*I516))</f>
        <v/>
      </c>
      <c r="G516" s="14"/>
      <c r="H516" s="15"/>
      <c r="I516" s="15"/>
      <c r="J516" s="15"/>
      <c r="K516" s="15"/>
      <c r="L516" s="217"/>
      <c r="M516" s="22"/>
      <c r="N516" s="119" t="str">
        <f>IF(G516="","",VLOOKUP(G516,номенклатури!R:U,4,0))</f>
        <v/>
      </c>
      <c r="O516" s="119" t="str">
        <f>IF(M516="","",VLOOKUP(M516,'14'!D:D,1,0))</f>
        <v/>
      </c>
    </row>
    <row r="517" spans="1:15" ht="12.75" customHeight="1" x14ac:dyDescent="0.2">
      <c r="A517" s="36" t="str">
        <f>'0'!$A$4</f>
        <v>………………..</v>
      </c>
      <c r="B517" s="37">
        <f>'0'!$A$2</f>
        <v>46112</v>
      </c>
      <c r="C517" s="37" t="s">
        <v>1243</v>
      </c>
      <c r="D517" s="119" t="str">
        <f>IF(G517="","",VLOOKUP(G517,номенклатури!R:T,2,0))</f>
        <v/>
      </c>
      <c r="E517" s="365" t="str">
        <f>IF(G517="","",VLOOKUP(G517,номенклатури!R:T,3,0))</f>
        <v/>
      </c>
      <c r="F517" s="159" t="str">
        <f>IF(G517="","",IF(ISERROR(VLOOKUP(G517,номенклатури!V:V,1,0)),E517*H517,E517*I517))</f>
        <v/>
      </c>
      <c r="G517" s="14"/>
      <c r="H517" s="15"/>
      <c r="I517" s="15"/>
      <c r="J517" s="15"/>
      <c r="K517" s="15"/>
      <c r="L517" s="217"/>
      <c r="M517" s="22"/>
      <c r="N517" s="119" t="str">
        <f>IF(G517="","",VLOOKUP(G517,номенклатури!R:U,4,0))</f>
        <v/>
      </c>
      <c r="O517" s="119" t="str">
        <f>IF(M517="","",VLOOKUP(M517,'14'!D:D,1,0))</f>
        <v/>
      </c>
    </row>
    <row r="518" spans="1:15" ht="12.75" customHeight="1" x14ac:dyDescent="0.2">
      <c r="A518" s="36" t="str">
        <f>'0'!$A$4</f>
        <v>………………..</v>
      </c>
      <c r="B518" s="37">
        <f>'0'!$A$2</f>
        <v>46112</v>
      </c>
      <c r="C518" s="37" t="s">
        <v>1243</v>
      </c>
      <c r="D518" s="119" t="str">
        <f>IF(G518="","",VLOOKUP(G518,номенклатури!R:T,2,0))</f>
        <v/>
      </c>
      <c r="E518" s="365" t="str">
        <f>IF(G518="","",VLOOKUP(G518,номенклатури!R:T,3,0))</f>
        <v/>
      </c>
      <c r="F518" s="159" t="str">
        <f>IF(G518="","",IF(ISERROR(VLOOKUP(G518,номенклатури!V:V,1,0)),E518*H518,E518*I518))</f>
        <v/>
      </c>
      <c r="G518" s="14"/>
      <c r="H518" s="15"/>
      <c r="I518" s="15"/>
      <c r="J518" s="15"/>
      <c r="K518" s="15"/>
      <c r="L518" s="217"/>
      <c r="M518" s="22"/>
      <c r="N518" s="119" t="str">
        <f>IF(G518="","",VLOOKUP(G518,номенклатури!R:U,4,0))</f>
        <v/>
      </c>
      <c r="O518" s="119" t="str">
        <f>IF(M518="","",VLOOKUP(M518,'14'!D:D,1,0))</f>
        <v/>
      </c>
    </row>
    <row r="519" spans="1:15" ht="12.75" customHeight="1" x14ac:dyDescent="0.2">
      <c r="A519" s="36" t="str">
        <f>'0'!$A$4</f>
        <v>………………..</v>
      </c>
      <c r="B519" s="37">
        <f>'0'!$A$2</f>
        <v>46112</v>
      </c>
      <c r="C519" s="37" t="s">
        <v>1243</v>
      </c>
      <c r="D519" s="119" t="str">
        <f>IF(G519="","",VLOOKUP(G519,номенклатури!R:T,2,0))</f>
        <v/>
      </c>
      <c r="E519" s="365" t="str">
        <f>IF(G519="","",VLOOKUP(G519,номенклатури!R:T,3,0))</f>
        <v/>
      </c>
      <c r="F519" s="159" t="str">
        <f>IF(G519="","",IF(ISERROR(VLOOKUP(G519,номенклатури!V:V,1,0)),E519*H519,E519*I519))</f>
        <v/>
      </c>
      <c r="G519" s="14"/>
      <c r="H519" s="15"/>
      <c r="I519" s="15"/>
      <c r="J519" s="15"/>
      <c r="K519" s="15"/>
      <c r="L519" s="217"/>
      <c r="M519" s="22"/>
      <c r="N519" s="119" t="str">
        <f>IF(G519="","",VLOOKUP(G519,номенклатури!R:U,4,0))</f>
        <v/>
      </c>
      <c r="O519" s="119" t="str">
        <f>IF(M519="","",VLOOKUP(M519,'14'!D:D,1,0))</f>
        <v/>
      </c>
    </row>
    <row r="520" spans="1:15" ht="12.75" customHeight="1" x14ac:dyDescent="0.2">
      <c r="A520" s="36" t="str">
        <f>'0'!$A$4</f>
        <v>………………..</v>
      </c>
      <c r="B520" s="37">
        <f>'0'!$A$2</f>
        <v>46112</v>
      </c>
      <c r="C520" s="37" t="s">
        <v>1243</v>
      </c>
      <c r="D520" s="119" t="str">
        <f>IF(G520="","",VLOOKUP(G520,номенклатури!R:T,2,0))</f>
        <v/>
      </c>
      <c r="E520" s="365" t="str">
        <f>IF(G520="","",VLOOKUP(G520,номенклатури!R:T,3,0))</f>
        <v/>
      </c>
      <c r="F520" s="159" t="str">
        <f>IF(G520="","",IF(ISERROR(VLOOKUP(G520,номенклатури!V:V,1,0)),E520*H520,E520*I520))</f>
        <v/>
      </c>
      <c r="G520" s="14"/>
      <c r="H520" s="15"/>
      <c r="I520" s="15"/>
      <c r="J520" s="15"/>
      <c r="K520" s="15"/>
      <c r="L520" s="217"/>
      <c r="M520" s="22"/>
      <c r="N520" s="119" t="str">
        <f>IF(G520="","",VLOOKUP(G520,номенклатури!R:U,4,0))</f>
        <v/>
      </c>
      <c r="O520" s="119" t="str">
        <f>IF(M520="","",VLOOKUP(M520,'14'!D:D,1,0))</f>
        <v/>
      </c>
    </row>
    <row r="521" spans="1:15" ht="12.75" customHeight="1" x14ac:dyDescent="0.2">
      <c r="A521" s="36" t="str">
        <f>'0'!$A$4</f>
        <v>………………..</v>
      </c>
      <c r="B521" s="37">
        <f>'0'!$A$2</f>
        <v>46112</v>
      </c>
      <c r="C521" s="37" t="s">
        <v>1243</v>
      </c>
      <c r="D521" s="119" t="str">
        <f>IF(G521="","",VLOOKUP(G521,номенклатури!R:T,2,0))</f>
        <v/>
      </c>
      <c r="E521" s="365" t="str">
        <f>IF(G521="","",VLOOKUP(G521,номенклатури!R:T,3,0))</f>
        <v/>
      </c>
      <c r="F521" s="159" t="str">
        <f>IF(G521="","",IF(ISERROR(VLOOKUP(G521,номенклатури!V:V,1,0)),E521*H521,E521*I521))</f>
        <v/>
      </c>
      <c r="G521" s="14"/>
      <c r="H521" s="15"/>
      <c r="I521" s="15"/>
      <c r="J521" s="15"/>
      <c r="K521" s="15"/>
      <c r="L521" s="217"/>
      <c r="M521" s="22"/>
      <c r="N521" s="119" t="str">
        <f>IF(G521="","",VLOOKUP(G521,номенклатури!R:U,4,0))</f>
        <v/>
      </c>
      <c r="O521" s="119" t="str">
        <f>IF(M521="","",VLOOKUP(M521,'14'!D:D,1,0))</f>
        <v/>
      </c>
    </row>
    <row r="522" spans="1:15" ht="12.75" customHeight="1" x14ac:dyDescent="0.2">
      <c r="A522" s="36" t="str">
        <f>'0'!$A$4</f>
        <v>………………..</v>
      </c>
      <c r="B522" s="37">
        <f>'0'!$A$2</f>
        <v>46112</v>
      </c>
      <c r="C522" s="37" t="s">
        <v>1243</v>
      </c>
      <c r="D522" s="119" t="str">
        <f>IF(G522="","",VLOOKUP(G522,номенклатури!R:T,2,0))</f>
        <v/>
      </c>
      <c r="E522" s="365" t="str">
        <f>IF(G522="","",VLOOKUP(G522,номенклатури!R:T,3,0))</f>
        <v/>
      </c>
      <c r="F522" s="159" t="str">
        <f>IF(G522="","",IF(ISERROR(VLOOKUP(G522,номенклатури!V:V,1,0)),E522*H522,E522*I522))</f>
        <v/>
      </c>
      <c r="G522" s="14"/>
      <c r="H522" s="15"/>
      <c r="I522" s="15"/>
      <c r="J522" s="15"/>
      <c r="K522" s="15"/>
      <c r="L522" s="217"/>
      <c r="M522" s="22"/>
      <c r="N522" s="119" t="str">
        <f>IF(G522="","",VLOOKUP(G522,номенклатури!R:U,4,0))</f>
        <v/>
      </c>
      <c r="O522" s="119" t="str">
        <f>IF(M522="","",VLOOKUP(M522,'14'!D:D,1,0))</f>
        <v/>
      </c>
    </row>
    <row r="523" spans="1:15" ht="12.75" customHeight="1" x14ac:dyDescent="0.2">
      <c r="A523" s="36" t="str">
        <f>'0'!$A$4</f>
        <v>………………..</v>
      </c>
      <c r="B523" s="37">
        <f>'0'!$A$2</f>
        <v>46112</v>
      </c>
      <c r="C523" s="37" t="s">
        <v>1243</v>
      </c>
      <c r="D523" s="119" t="str">
        <f>IF(G523="","",VLOOKUP(G523,номенклатури!R:T,2,0))</f>
        <v/>
      </c>
      <c r="E523" s="365" t="str">
        <f>IF(G523="","",VLOOKUP(G523,номенклатури!R:T,3,0))</f>
        <v/>
      </c>
      <c r="F523" s="159" t="str">
        <f>IF(G523="","",IF(ISERROR(VLOOKUP(G523,номенклатури!V:V,1,0)),E523*H523,E523*I523))</f>
        <v/>
      </c>
      <c r="G523" s="14"/>
      <c r="H523" s="15"/>
      <c r="I523" s="15"/>
      <c r="J523" s="15"/>
      <c r="K523" s="15"/>
      <c r="L523" s="217"/>
      <c r="M523" s="22"/>
      <c r="N523" s="119" t="str">
        <f>IF(G523="","",VLOOKUP(G523,номенклатури!R:U,4,0))</f>
        <v/>
      </c>
      <c r="O523" s="119" t="str">
        <f>IF(M523="","",VLOOKUP(M523,'14'!D:D,1,0))</f>
        <v/>
      </c>
    </row>
    <row r="524" spans="1:15" ht="12.75" customHeight="1" x14ac:dyDescent="0.2">
      <c r="A524" s="36" t="str">
        <f>'0'!$A$4</f>
        <v>………………..</v>
      </c>
      <c r="B524" s="37">
        <f>'0'!$A$2</f>
        <v>46112</v>
      </c>
      <c r="C524" s="37" t="s">
        <v>1243</v>
      </c>
      <c r="D524" s="119" t="str">
        <f>IF(G524="","",VLOOKUP(G524,номенклатури!R:T,2,0))</f>
        <v/>
      </c>
      <c r="E524" s="365" t="str">
        <f>IF(G524="","",VLOOKUP(G524,номенклатури!R:T,3,0))</f>
        <v/>
      </c>
      <c r="F524" s="159" t="str">
        <f>IF(G524="","",IF(ISERROR(VLOOKUP(G524,номенклатури!V:V,1,0)),E524*H524,E524*I524))</f>
        <v/>
      </c>
      <c r="G524" s="14"/>
      <c r="H524" s="15"/>
      <c r="I524" s="15"/>
      <c r="J524" s="15"/>
      <c r="K524" s="15"/>
      <c r="L524" s="217"/>
      <c r="M524" s="22"/>
      <c r="N524" s="119" t="str">
        <f>IF(G524="","",VLOOKUP(G524,номенклатури!R:U,4,0))</f>
        <v/>
      </c>
      <c r="O524" s="119" t="str">
        <f>IF(M524="","",VLOOKUP(M524,'14'!D:D,1,0))</f>
        <v/>
      </c>
    </row>
    <row r="525" spans="1:15" ht="12.75" customHeight="1" x14ac:dyDescent="0.2">
      <c r="A525" s="36" t="str">
        <f>'0'!$A$4</f>
        <v>………………..</v>
      </c>
      <c r="B525" s="37">
        <f>'0'!$A$2</f>
        <v>46112</v>
      </c>
      <c r="C525" s="37" t="s">
        <v>1243</v>
      </c>
      <c r="D525" s="119" t="str">
        <f>IF(G525="","",VLOOKUP(G525,номенклатури!R:T,2,0))</f>
        <v/>
      </c>
      <c r="E525" s="365" t="str">
        <f>IF(G525="","",VLOOKUP(G525,номенклатури!R:T,3,0))</f>
        <v/>
      </c>
      <c r="F525" s="159" t="str">
        <f>IF(G525="","",IF(ISERROR(VLOOKUP(G525,номенклатури!V:V,1,0)),E525*H525,E525*I525))</f>
        <v/>
      </c>
      <c r="G525" s="14"/>
      <c r="H525" s="15"/>
      <c r="I525" s="15"/>
      <c r="J525" s="15"/>
      <c r="K525" s="15"/>
      <c r="L525" s="217"/>
      <c r="M525" s="22"/>
      <c r="N525" s="119" t="str">
        <f>IF(G525="","",VLOOKUP(G525,номенклатури!R:U,4,0))</f>
        <v/>
      </c>
      <c r="O525" s="119" t="str">
        <f>IF(M525="","",VLOOKUP(M525,'14'!D:D,1,0))</f>
        <v/>
      </c>
    </row>
    <row r="526" spans="1:15" ht="12.75" customHeight="1" x14ac:dyDescent="0.2">
      <c r="A526" s="36" t="str">
        <f>'0'!$A$4</f>
        <v>………………..</v>
      </c>
      <c r="B526" s="37">
        <f>'0'!$A$2</f>
        <v>46112</v>
      </c>
      <c r="C526" s="37" t="s">
        <v>1243</v>
      </c>
      <c r="D526" s="119" t="str">
        <f>IF(G526="","",VLOOKUP(G526,номенклатури!R:T,2,0))</f>
        <v/>
      </c>
      <c r="E526" s="365" t="str">
        <f>IF(G526="","",VLOOKUP(G526,номенклатури!R:T,3,0))</f>
        <v/>
      </c>
      <c r="F526" s="159" t="str">
        <f>IF(G526="","",IF(ISERROR(VLOOKUP(G526,номенклатури!V:V,1,0)),E526*H526,E526*I526))</f>
        <v/>
      </c>
      <c r="G526" s="14"/>
      <c r="H526" s="15"/>
      <c r="I526" s="15"/>
      <c r="J526" s="15"/>
      <c r="K526" s="15"/>
      <c r="L526" s="217"/>
      <c r="M526" s="22"/>
      <c r="N526" s="119" t="str">
        <f>IF(G526="","",VLOOKUP(G526,номенклатури!R:U,4,0))</f>
        <v/>
      </c>
      <c r="O526" s="119" t="str">
        <f>IF(M526="","",VLOOKUP(M526,'14'!D:D,1,0))</f>
        <v/>
      </c>
    </row>
    <row r="527" spans="1:15" ht="12.75" customHeight="1" x14ac:dyDescent="0.2">
      <c r="A527" s="36" t="str">
        <f>'0'!$A$4</f>
        <v>………………..</v>
      </c>
      <c r="B527" s="37">
        <f>'0'!$A$2</f>
        <v>46112</v>
      </c>
      <c r="C527" s="37" t="s">
        <v>1243</v>
      </c>
      <c r="D527" s="119" t="str">
        <f>IF(G527="","",VLOOKUP(G527,номенклатури!R:T,2,0))</f>
        <v/>
      </c>
      <c r="E527" s="365" t="str">
        <f>IF(G527="","",VLOOKUP(G527,номенклатури!R:T,3,0))</f>
        <v/>
      </c>
      <c r="F527" s="159" t="str">
        <f>IF(G527="","",IF(ISERROR(VLOOKUP(G527,номенклатури!V:V,1,0)),E527*H527,E527*I527))</f>
        <v/>
      </c>
      <c r="G527" s="14"/>
      <c r="H527" s="15"/>
      <c r="I527" s="15"/>
      <c r="J527" s="15"/>
      <c r="K527" s="15"/>
      <c r="L527" s="217"/>
      <c r="M527" s="22"/>
      <c r="N527" s="119" t="str">
        <f>IF(G527="","",VLOOKUP(G527,номенклатури!R:U,4,0))</f>
        <v/>
      </c>
      <c r="O527" s="119" t="str">
        <f>IF(M527="","",VLOOKUP(M527,'14'!D:D,1,0))</f>
        <v/>
      </c>
    </row>
    <row r="528" spans="1:15" ht="12.75" customHeight="1" x14ac:dyDescent="0.2">
      <c r="A528" s="36" t="str">
        <f>'0'!$A$4</f>
        <v>………………..</v>
      </c>
      <c r="B528" s="37">
        <f>'0'!$A$2</f>
        <v>46112</v>
      </c>
      <c r="C528" s="37" t="s">
        <v>1243</v>
      </c>
      <c r="D528" s="119" t="str">
        <f>IF(G528="","",VLOOKUP(G528,номенклатури!R:T,2,0))</f>
        <v/>
      </c>
      <c r="E528" s="365" t="str">
        <f>IF(G528="","",VLOOKUP(G528,номенклатури!R:T,3,0))</f>
        <v/>
      </c>
      <c r="F528" s="159" t="str">
        <f>IF(G528="","",IF(ISERROR(VLOOKUP(G528,номенклатури!V:V,1,0)),E528*H528,E528*I528))</f>
        <v/>
      </c>
      <c r="G528" s="14"/>
      <c r="H528" s="15"/>
      <c r="I528" s="15"/>
      <c r="J528" s="15"/>
      <c r="K528" s="15"/>
      <c r="L528" s="217"/>
      <c r="M528" s="22"/>
      <c r="N528" s="119" t="str">
        <f>IF(G528="","",VLOOKUP(G528,номенклатури!R:U,4,0))</f>
        <v/>
      </c>
      <c r="O528" s="119" t="str">
        <f>IF(M528="","",VLOOKUP(M528,'14'!D:D,1,0))</f>
        <v/>
      </c>
    </row>
    <row r="529" spans="1:15" ht="12.75" customHeight="1" x14ac:dyDescent="0.2">
      <c r="A529" s="36" t="str">
        <f>'0'!$A$4</f>
        <v>………………..</v>
      </c>
      <c r="B529" s="37">
        <f>'0'!$A$2</f>
        <v>46112</v>
      </c>
      <c r="C529" s="37" t="s">
        <v>1243</v>
      </c>
      <c r="D529" s="119" t="str">
        <f>IF(G529="","",VLOOKUP(G529,номенклатури!R:T,2,0))</f>
        <v/>
      </c>
      <c r="E529" s="365" t="str">
        <f>IF(G529="","",VLOOKUP(G529,номенклатури!R:T,3,0))</f>
        <v/>
      </c>
      <c r="F529" s="159" t="str">
        <f>IF(G529="","",IF(ISERROR(VLOOKUP(G529,номенклатури!V:V,1,0)),E529*H529,E529*I529))</f>
        <v/>
      </c>
      <c r="G529" s="14"/>
      <c r="H529" s="15"/>
      <c r="I529" s="15"/>
      <c r="J529" s="15"/>
      <c r="K529" s="15"/>
      <c r="L529" s="217"/>
      <c r="M529" s="22"/>
      <c r="N529" s="119" t="str">
        <f>IF(G529="","",VLOOKUP(G529,номенклатури!R:U,4,0))</f>
        <v/>
      </c>
      <c r="O529" s="119" t="str">
        <f>IF(M529="","",VLOOKUP(M529,'14'!D:D,1,0))</f>
        <v/>
      </c>
    </row>
    <row r="530" spans="1:15" ht="12.75" customHeight="1" x14ac:dyDescent="0.2">
      <c r="A530" s="36" t="str">
        <f>'0'!$A$4</f>
        <v>………………..</v>
      </c>
      <c r="B530" s="37">
        <f>'0'!$A$2</f>
        <v>46112</v>
      </c>
      <c r="C530" s="37" t="s">
        <v>1243</v>
      </c>
      <c r="D530" s="119" t="str">
        <f>IF(G530="","",VLOOKUP(G530,номенклатури!R:T,2,0))</f>
        <v/>
      </c>
      <c r="E530" s="365" t="str">
        <f>IF(G530="","",VLOOKUP(G530,номенклатури!R:T,3,0))</f>
        <v/>
      </c>
      <c r="F530" s="159" t="str">
        <f>IF(G530="","",IF(ISERROR(VLOOKUP(G530,номенклатури!V:V,1,0)),E530*H530,E530*I530))</f>
        <v/>
      </c>
      <c r="G530" s="14"/>
      <c r="H530" s="15"/>
      <c r="I530" s="15"/>
      <c r="J530" s="15"/>
      <c r="K530" s="15"/>
      <c r="L530" s="217"/>
      <c r="M530" s="22"/>
      <c r="N530" s="119" t="str">
        <f>IF(G530="","",VLOOKUP(G530,номенклатури!R:U,4,0))</f>
        <v/>
      </c>
      <c r="O530" s="119" t="str">
        <f>IF(M530="","",VLOOKUP(M530,'14'!D:D,1,0))</f>
        <v/>
      </c>
    </row>
    <row r="531" spans="1:15" ht="12.75" customHeight="1" x14ac:dyDescent="0.2">
      <c r="A531" s="36" t="str">
        <f>'0'!$A$4</f>
        <v>………………..</v>
      </c>
      <c r="B531" s="37">
        <f>'0'!$A$2</f>
        <v>46112</v>
      </c>
      <c r="C531" s="37" t="s">
        <v>1243</v>
      </c>
      <c r="D531" s="119" t="str">
        <f>IF(G531="","",VLOOKUP(G531,номенклатури!R:T,2,0))</f>
        <v/>
      </c>
      <c r="E531" s="365" t="str">
        <f>IF(G531="","",VLOOKUP(G531,номенклатури!R:T,3,0))</f>
        <v/>
      </c>
      <c r="F531" s="159" t="str">
        <f>IF(G531="","",IF(ISERROR(VLOOKUP(G531,номенклатури!V:V,1,0)),E531*H531,E531*I531))</f>
        <v/>
      </c>
      <c r="G531" s="14"/>
      <c r="H531" s="15"/>
      <c r="I531" s="15"/>
      <c r="J531" s="15"/>
      <c r="K531" s="15"/>
      <c r="L531" s="217"/>
      <c r="M531" s="22"/>
      <c r="N531" s="119" t="str">
        <f>IF(G531="","",VLOOKUP(G531,номенклатури!R:U,4,0))</f>
        <v/>
      </c>
      <c r="O531" s="119" t="str">
        <f>IF(M531="","",VLOOKUP(M531,'14'!D:D,1,0))</f>
        <v/>
      </c>
    </row>
    <row r="532" spans="1:15" ht="12.75" customHeight="1" x14ac:dyDescent="0.2">
      <c r="A532" s="36" t="str">
        <f>'0'!$A$4</f>
        <v>………………..</v>
      </c>
      <c r="B532" s="37">
        <f>'0'!$A$2</f>
        <v>46112</v>
      </c>
      <c r="C532" s="37" t="s">
        <v>1243</v>
      </c>
      <c r="D532" s="119" t="str">
        <f>IF(G532="","",VLOOKUP(G532,номенклатури!R:T,2,0))</f>
        <v/>
      </c>
      <c r="E532" s="365" t="str">
        <f>IF(G532="","",VLOOKUP(G532,номенклатури!R:T,3,0))</f>
        <v/>
      </c>
      <c r="F532" s="159" t="str">
        <f>IF(G532="","",IF(ISERROR(VLOOKUP(G532,номенклатури!V:V,1,0)),E532*H532,E532*I532))</f>
        <v/>
      </c>
      <c r="G532" s="14"/>
      <c r="H532" s="15"/>
      <c r="I532" s="15"/>
      <c r="J532" s="15"/>
      <c r="K532" s="15"/>
      <c r="L532" s="217"/>
      <c r="M532" s="22"/>
      <c r="N532" s="119" t="str">
        <f>IF(G532="","",VLOOKUP(G532,номенклатури!R:U,4,0))</f>
        <v/>
      </c>
      <c r="O532" s="119" t="str">
        <f>IF(M532="","",VLOOKUP(M532,'14'!D:D,1,0))</f>
        <v/>
      </c>
    </row>
    <row r="533" spans="1:15" ht="12.75" customHeight="1" x14ac:dyDescent="0.2">
      <c r="A533" s="36" t="str">
        <f>'0'!$A$4</f>
        <v>………………..</v>
      </c>
      <c r="B533" s="37">
        <f>'0'!$A$2</f>
        <v>46112</v>
      </c>
      <c r="C533" s="37" t="s">
        <v>1243</v>
      </c>
      <c r="D533" s="119" t="str">
        <f>IF(G533="","",VLOOKUP(G533,номенклатури!R:T,2,0))</f>
        <v/>
      </c>
      <c r="E533" s="365" t="str">
        <f>IF(G533="","",VLOOKUP(G533,номенклатури!R:T,3,0))</f>
        <v/>
      </c>
      <c r="F533" s="159" t="str">
        <f>IF(G533="","",IF(ISERROR(VLOOKUP(G533,номенклатури!V:V,1,0)),E533*H533,E533*I533))</f>
        <v/>
      </c>
      <c r="G533" s="14"/>
      <c r="H533" s="15"/>
      <c r="I533" s="15"/>
      <c r="J533" s="15"/>
      <c r="K533" s="15"/>
      <c r="L533" s="217"/>
      <c r="M533" s="22"/>
      <c r="N533" s="119" t="str">
        <f>IF(G533="","",VLOOKUP(G533,номенклатури!R:U,4,0))</f>
        <v/>
      </c>
      <c r="O533" s="119" t="str">
        <f>IF(M533="","",VLOOKUP(M533,'14'!D:D,1,0))</f>
        <v/>
      </c>
    </row>
    <row r="534" spans="1:15" ht="12.75" customHeight="1" x14ac:dyDescent="0.2">
      <c r="A534" s="36" t="str">
        <f>'0'!$A$4</f>
        <v>………………..</v>
      </c>
      <c r="B534" s="37">
        <f>'0'!$A$2</f>
        <v>46112</v>
      </c>
      <c r="C534" s="37" t="s">
        <v>1243</v>
      </c>
      <c r="D534" s="119" t="str">
        <f>IF(G534="","",VLOOKUP(G534,номенклатури!R:T,2,0))</f>
        <v/>
      </c>
      <c r="E534" s="365" t="str">
        <f>IF(G534="","",VLOOKUP(G534,номенклатури!R:T,3,0))</f>
        <v/>
      </c>
      <c r="F534" s="159" t="str">
        <f>IF(G534="","",IF(ISERROR(VLOOKUP(G534,номенклатури!V:V,1,0)),E534*H534,E534*I534))</f>
        <v/>
      </c>
      <c r="G534" s="14"/>
      <c r="H534" s="15"/>
      <c r="I534" s="15"/>
      <c r="J534" s="15"/>
      <c r="K534" s="15"/>
      <c r="L534" s="217"/>
      <c r="M534" s="22"/>
      <c r="N534" s="119" t="str">
        <f>IF(G534="","",VLOOKUP(G534,номенклатури!R:U,4,0))</f>
        <v/>
      </c>
      <c r="O534" s="119" t="str">
        <f>IF(M534="","",VLOOKUP(M534,'14'!D:D,1,0))</f>
        <v/>
      </c>
    </row>
    <row r="535" spans="1:15" ht="12.75" customHeight="1" x14ac:dyDescent="0.2">
      <c r="A535" s="36" t="str">
        <f>'0'!$A$4</f>
        <v>………………..</v>
      </c>
      <c r="B535" s="37">
        <f>'0'!$A$2</f>
        <v>46112</v>
      </c>
      <c r="C535" s="37" t="s">
        <v>1243</v>
      </c>
      <c r="D535" s="119" t="str">
        <f>IF(G535="","",VLOOKUP(G535,номенклатури!R:T,2,0))</f>
        <v/>
      </c>
      <c r="E535" s="365" t="str">
        <f>IF(G535="","",VLOOKUP(G535,номенклатури!R:T,3,0))</f>
        <v/>
      </c>
      <c r="F535" s="159" t="str">
        <f>IF(G535="","",IF(ISERROR(VLOOKUP(G535,номенклатури!V:V,1,0)),E535*H535,E535*I535))</f>
        <v/>
      </c>
      <c r="G535" s="14"/>
      <c r="H535" s="15"/>
      <c r="I535" s="15"/>
      <c r="J535" s="15"/>
      <c r="K535" s="15"/>
      <c r="L535" s="217"/>
      <c r="M535" s="22"/>
      <c r="N535" s="119" t="str">
        <f>IF(G535="","",VLOOKUP(G535,номенклатури!R:U,4,0))</f>
        <v/>
      </c>
      <c r="O535" s="119" t="str">
        <f>IF(M535="","",VLOOKUP(M535,'14'!D:D,1,0))</f>
        <v/>
      </c>
    </row>
    <row r="536" spans="1:15" ht="12.75" customHeight="1" x14ac:dyDescent="0.2">
      <c r="A536" s="36" t="str">
        <f>'0'!$A$4</f>
        <v>………………..</v>
      </c>
      <c r="B536" s="37">
        <f>'0'!$A$2</f>
        <v>46112</v>
      </c>
      <c r="C536" s="37" t="s">
        <v>1243</v>
      </c>
      <c r="D536" s="119" t="str">
        <f>IF(G536="","",VLOOKUP(G536,номенклатури!R:T,2,0))</f>
        <v/>
      </c>
      <c r="E536" s="365" t="str">
        <f>IF(G536="","",VLOOKUP(G536,номенклатури!R:T,3,0))</f>
        <v/>
      </c>
      <c r="F536" s="159" t="str">
        <f>IF(G536="","",IF(ISERROR(VLOOKUP(G536,номенклатури!V:V,1,0)),E536*H536,E536*I536))</f>
        <v/>
      </c>
      <c r="G536" s="14"/>
      <c r="H536" s="15"/>
      <c r="I536" s="15"/>
      <c r="J536" s="15"/>
      <c r="K536" s="15"/>
      <c r="L536" s="217"/>
      <c r="M536" s="22"/>
      <c r="N536" s="119" t="str">
        <f>IF(G536="","",VLOOKUP(G536,номенклатури!R:U,4,0))</f>
        <v/>
      </c>
      <c r="O536" s="119" t="str">
        <f>IF(M536="","",VLOOKUP(M536,'14'!D:D,1,0))</f>
        <v/>
      </c>
    </row>
    <row r="537" spans="1:15" ht="12.75" customHeight="1" x14ac:dyDescent="0.2">
      <c r="A537" s="36" t="str">
        <f>'0'!$A$4</f>
        <v>………………..</v>
      </c>
      <c r="B537" s="37">
        <f>'0'!$A$2</f>
        <v>46112</v>
      </c>
      <c r="C537" s="37" t="s">
        <v>1243</v>
      </c>
      <c r="D537" s="119" t="str">
        <f>IF(G537="","",VLOOKUP(G537,номенклатури!R:T,2,0))</f>
        <v/>
      </c>
      <c r="E537" s="365" t="str">
        <f>IF(G537="","",VLOOKUP(G537,номенклатури!R:T,3,0))</f>
        <v/>
      </c>
      <c r="F537" s="159" t="str">
        <f>IF(G537="","",IF(ISERROR(VLOOKUP(G537,номенклатури!V:V,1,0)),E537*H537,E537*I537))</f>
        <v/>
      </c>
      <c r="G537" s="14"/>
      <c r="H537" s="15"/>
      <c r="I537" s="15"/>
      <c r="J537" s="15"/>
      <c r="K537" s="15"/>
      <c r="L537" s="217"/>
      <c r="M537" s="22"/>
      <c r="N537" s="119" t="str">
        <f>IF(G537="","",VLOOKUP(G537,номенклатури!R:U,4,0))</f>
        <v/>
      </c>
      <c r="O537" s="119" t="str">
        <f>IF(M537="","",VLOOKUP(M537,'14'!D:D,1,0))</f>
        <v/>
      </c>
    </row>
    <row r="538" spans="1:15" ht="12.75" customHeight="1" x14ac:dyDescent="0.2">
      <c r="A538" s="36" t="str">
        <f>'0'!$A$4</f>
        <v>………………..</v>
      </c>
      <c r="B538" s="37">
        <f>'0'!$A$2</f>
        <v>46112</v>
      </c>
      <c r="C538" s="37" t="s">
        <v>1243</v>
      </c>
      <c r="D538" s="119" t="str">
        <f>IF(G538="","",VLOOKUP(G538,номенклатури!R:T,2,0))</f>
        <v/>
      </c>
      <c r="E538" s="365" t="str">
        <f>IF(G538="","",VLOOKUP(G538,номенклатури!R:T,3,0))</f>
        <v/>
      </c>
      <c r="F538" s="159" t="str">
        <f>IF(G538="","",IF(ISERROR(VLOOKUP(G538,номенклатури!V:V,1,0)),E538*H538,E538*I538))</f>
        <v/>
      </c>
      <c r="G538" s="14"/>
      <c r="H538" s="15"/>
      <c r="I538" s="15"/>
      <c r="J538" s="15"/>
      <c r="K538" s="15"/>
      <c r="L538" s="217"/>
      <c r="M538" s="22"/>
      <c r="N538" s="119" t="str">
        <f>IF(G538="","",VLOOKUP(G538,номенклатури!R:U,4,0))</f>
        <v/>
      </c>
      <c r="O538" s="119" t="str">
        <f>IF(M538="","",VLOOKUP(M538,'14'!D:D,1,0))</f>
        <v/>
      </c>
    </row>
    <row r="539" spans="1:15" ht="12.75" customHeight="1" x14ac:dyDescent="0.2">
      <c r="A539" s="36" t="str">
        <f>'0'!$A$4</f>
        <v>………………..</v>
      </c>
      <c r="B539" s="37">
        <f>'0'!$A$2</f>
        <v>46112</v>
      </c>
      <c r="C539" s="37" t="s">
        <v>1243</v>
      </c>
      <c r="D539" s="119" t="str">
        <f>IF(G539="","",VLOOKUP(G539,номенклатури!R:T,2,0))</f>
        <v/>
      </c>
      <c r="E539" s="365" t="str">
        <f>IF(G539="","",VLOOKUP(G539,номенклатури!R:T,3,0))</f>
        <v/>
      </c>
      <c r="F539" s="159" t="str">
        <f>IF(G539="","",IF(ISERROR(VLOOKUP(G539,номенклатури!V:V,1,0)),E539*H539,E539*I539))</f>
        <v/>
      </c>
      <c r="G539" s="14"/>
      <c r="H539" s="15"/>
      <c r="I539" s="15"/>
      <c r="J539" s="15"/>
      <c r="K539" s="15"/>
      <c r="L539" s="217"/>
      <c r="M539" s="22"/>
      <c r="N539" s="119" t="str">
        <f>IF(G539="","",VLOOKUP(G539,номенклатури!R:U,4,0))</f>
        <v/>
      </c>
      <c r="O539" s="119" t="str">
        <f>IF(M539="","",VLOOKUP(M539,'14'!D:D,1,0))</f>
        <v/>
      </c>
    </row>
    <row r="540" spans="1:15" ht="12.75" customHeight="1" x14ac:dyDescent="0.2">
      <c r="A540" s="36" t="str">
        <f>'0'!$A$4</f>
        <v>………………..</v>
      </c>
      <c r="B540" s="37">
        <f>'0'!$A$2</f>
        <v>46112</v>
      </c>
      <c r="C540" s="37" t="s">
        <v>1243</v>
      </c>
      <c r="D540" s="119" t="str">
        <f>IF(G540="","",VLOOKUP(G540,номенклатури!R:T,2,0))</f>
        <v/>
      </c>
      <c r="E540" s="365" t="str">
        <f>IF(G540="","",VLOOKUP(G540,номенклатури!R:T,3,0))</f>
        <v/>
      </c>
      <c r="F540" s="159" t="str">
        <f>IF(G540="","",IF(ISERROR(VLOOKUP(G540,номенклатури!V:V,1,0)),E540*H540,E540*I540))</f>
        <v/>
      </c>
      <c r="G540" s="14"/>
      <c r="H540" s="15"/>
      <c r="I540" s="15"/>
      <c r="J540" s="15"/>
      <c r="K540" s="15"/>
      <c r="L540" s="217"/>
      <c r="M540" s="22"/>
      <c r="N540" s="119" t="str">
        <f>IF(G540="","",VLOOKUP(G540,номенклатури!R:U,4,0))</f>
        <v/>
      </c>
      <c r="O540" s="119" t="str">
        <f>IF(M540="","",VLOOKUP(M540,'14'!D:D,1,0))</f>
        <v/>
      </c>
    </row>
    <row r="541" spans="1:15" ht="12.75" customHeight="1" x14ac:dyDescent="0.2">
      <c r="A541" s="36" t="str">
        <f>'0'!$A$4</f>
        <v>………………..</v>
      </c>
      <c r="B541" s="37">
        <f>'0'!$A$2</f>
        <v>46112</v>
      </c>
      <c r="C541" s="37" t="s">
        <v>1243</v>
      </c>
      <c r="D541" s="119" t="str">
        <f>IF(G541="","",VLOOKUP(G541,номенклатури!R:T,2,0))</f>
        <v/>
      </c>
      <c r="E541" s="365" t="str">
        <f>IF(G541="","",VLOOKUP(G541,номенклатури!R:T,3,0))</f>
        <v/>
      </c>
      <c r="F541" s="159" t="str">
        <f>IF(G541="","",IF(ISERROR(VLOOKUP(G541,номенклатури!V:V,1,0)),E541*H541,E541*I541))</f>
        <v/>
      </c>
      <c r="G541" s="14"/>
      <c r="H541" s="15"/>
      <c r="I541" s="15"/>
      <c r="J541" s="15"/>
      <c r="K541" s="15"/>
      <c r="L541" s="217"/>
      <c r="M541" s="22"/>
      <c r="N541" s="119" t="str">
        <f>IF(G541="","",VLOOKUP(G541,номенклатури!R:U,4,0))</f>
        <v/>
      </c>
      <c r="O541" s="119" t="str">
        <f>IF(M541="","",VLOOKUP(M541,'14'!D:D,1,0))</f>
        <v/>
      </c>
    </row>
    <row r="542" spans="1:15" ht="12.75" customHeight="1" x14ac:dyDescent="0.2">
      <c r="A542" s="36" t="str">
        <f>'0'!$A$4</f>
        <v>………………..</v>
      </c>
      <c r="B542" s="37">
        <f>'0'!$A$2</f>
        <v>46112</v>
      </c>
      <c r="C542" s="37" t="s">
        <v>1243</v>
      </c>
      <c r="D542" s="119" t="str">
        <f>IF(G542="","",VLOOKUP(G542,номенклатури!R:T,2,0))</f>
        <v/>
      </c>
      <c r="E542" s="365" t="str">
        <f>IF(G542="","",VLOOKUP(G542,номенклатури!R:T,3,0))</f>
        <v/>
      </c>
      <c r="F542" s="159" t="str">
        <f>IF(G542="","",IF(ISERROR(VLOOKUP(G542,номенклатури!V:V,1,0)),E542*H542,E542*I542))</f>
        <v/>
      </c>
      <c r="G542" s="14"/>
      <c r="H542" s="15"/>
      <c r="I542" s="15"/>
      <c r="J542" s="15"/>
      <c r="K542" s="15"/>
      <c r="L542" s="217"/>
      <c r="M542" s="22"/>
      <c r="N542" s="119" t="str">
        <f>IF(G542="","",VLOOKUP(G542,номенклатури!R:U,4,0))</f>
        <v/>
      </c>
      <c r="O542" s="119" t="str">
        <f>IF(M542="","",VLOOKUP(M542,'14'!D:D,1,0))</f>
        <v/>
      </c>
    </row>
    <row r="543" spans="1:15" ht="12.75" customHeight="1" x14ac:dyDescent="0.2">
      <c r="A543" s="36" t="str">
        <f>'0'!$A$4</f>
        <v>………………..</v>
      </c>
      <c r="B543" s="37">
        <f>'0'!$A$2</f>
        <v>46112</v>
      </c>
      <c r="C543" s="37" t="s">
        <v>1243</v>
      </c>
      <c r="D543" s="119" t="str">
        <f>IF(G543="","",VLOOKUP(G543,номенклатури!R:T,2,0))</f>
        <v/>
      </c>
      <c r="E543" s="365" t="str">
        <f>IF(G543="","",VLOOKUP(G543,номенклатури!R:T,3,0))</f>
        <v/>
      </c>
      <c r="F543" s="159" t="str">
        <f>IF(G543="","",IF(ISERROR(VLOOKUP(G543,номенклатури!V:V,1,0)),E543*H543,E543*I543))</f>
        <v/>
      </c>
      <c r="G543" s="14"/>
      <c r="H543" s="15"/>
      <c r="I543" s="15"/>
      <c r="J543" s="15"/>
      <c r="K543" s="15"/>
      <c r="L543" s="217"/>
      <c r="M543" s="22"/>
      <c r="N543" s="119" t="str">
        <f>IF(G543="","",VLOOKUP(G543,номенклатури!R:U,4,0))</f>
        <v/>
      </c>
      <c r="O543" s="119" t="str">
        <f>IF(M543="","",VLOOKUP(M543,'14'!D:D,1,0))</f>
        <v/>
      </c>
    </row>
    <row r="544" spans="1:15" ht="12.75" customHeight="1" x14ac:dyDescent="0.2">
      <c r="A544" s="36" t="str">
        <f>'0'!$A$4</f>
        <v>………………..</v>
      </c>
      <c r="B544" s="37">
        <f>'0'!$A$2</f>
        <v>46112</v>
      </c>
      <c r="C544" s="37" t="s">
        <v>1243</v>
      </c>
      <c r="D544" s="119" t="str">
        <f>IF(G544="","",VLOOKUP(G544,номенклатури!R:T,2,0))</f>
        <v/>
      </c>
      <c r="E544" s="365" t="str">
        <f>IF(G544="","",VLOOKUP(G544,номенклатури!R:T,3,0))</f>
        <v/>
      </c>
      <c r="F544" s="159" t="str">
        <f>IF(G544="","",IF(ISERROR(VLOOKUP(G544,номенклатури!V:V,1,0)),E544*H544,E544*I544))</f>
        <v/>
      </c>
      <c r="G544" s="14"/>
      <c r="H544" s="15"/>
      <c r="I544" s="15"/>
      <c r="J544" s="15"/>
      <c r="K544" s="15"/>
      <c r="L544" s="217"/>
      <c r="M544" s="22"/>
      <c r="N544" s="119" t="str">
        <f>IF(G544="","",VLOOKUP(G544,номенклатури!R:U,4,0))</f>
        <v/>
      </c>
      <c r="O544" s="119" t="str">
        <f>IF(M544="","",VLOOKUP(M544,'14'!D:D,1,0))</f>
        <v/>
      </c>
    </row>
    <row r="545" spans="1:15" ht="12.75" customHeight="1" x14ac:dyDescent="0.2">
      <c r="A545" s="36" t="str">
        <f>'0'!$A$4</f>
        <v>………………..</v>
      </c>
      <c r="B545" s="37">
        <f>'0'!$A$2</f>
        <v>46112</v>
      </c>
      <c r="C545" s="37" t="s">
        <v>1243</v>
      </c>
      <c r="D545" s="119" t="str">
        <f>IF(G545="","",VLOOKUP(G545,номенклатури!R:T,2,0))</f>
        <v/>
      </c>
      <c r="E545" s="365" t="str">
        <f>IF(G545="","",VLOOKUP(G545,номенклатури!R:T,3,0))</f>
        <v/>
      </c>
      <c r="F545" s="159" t="str">
        <f>IF(G545="","",IF(ISERROR(VLOOKUP(G545,номенклатури!V:V,1,0)),E545*H545,E545*I545))</f>
        <v/>
      </c>
      <c r="G545" s="14"/>
      <c r="H545" s="15"/>
      <c r="I545" s="15"/>
      <c r="J545" s="15"/>
      <c r="K545" s="15"/>
      <c r="L545" s="217"/>
      <c r="M545" s="22"/>
      <c r="N545" s="119" t="str">
        <f>IF(G545="","",VLOOKUP(G545,номенклатури!R:U,4,0))</f>
        <v/>
      </c>
      <c r="O545" s="119" t="str">
        <f>IF(M545="","",VLOOKUP(M545,'14'!D:D,1,0))</f>
        <v/>
      </c>
    </row>
    <row r="546" spans="1:15" ht="12.75" customHeight="1" x14ac:dyDescent="0.2">
      <c r="A546" s="36" t="str">
        <f>'0'!$A$4</f>
        <v>………………..</v>
      </c>
      <c r="B546" s="37">
        <f>'0'!$A$2</f>
        <v>46112</v>
      </c>
      <c r="C546" s="37" t="s">
        <v>1243</v>
      </c>
      <c r="D546" s="119" t="str">
        <f>IF(G546="","",VLOOKUP(G546,номенклатури!R:T,2,0))</f>
        <v/>
      </c>
      <c r="E546" s="365" t="str">
        <f>IF(G546="","",VLOOKUP(G546,номенклатури!R:T,3,0))</f>
        <v/>
      </c>
      <c r="F546" s="159" t="str">
        <f>IF(G546="","",IF(ISERROR(VLOOKUP(G546,номенклатури!V:V,1,0)),E546*H546,E546*I546))</f>
        <v/>
      </c>
      <c r="G546" s="14"/>
      <c r="H546" s="15"/>
      <c r="I546" s="15"/>
      <c r="J546" s="15"/>
      <c r="K546" s="15"/>
      <c r="L546" s="217"/>
      <c r="M546" s="22"/>
      <c r="N546" s="119" t="str">
        <f>IF(G546="","",VLOOKUP(G546,номенклатури!R:U,4,0))</f>
        <v/>
      </c>
      <c r="O546" s="119" t="str">
        <f>IF(M546="","",VLOOKUP(M546,'14'!D:D,1,0))</f>
        <v/>
      </c>
    </row>
    <row r="547" spans="1:15" ht="12.75" customHeight="1" x14ac:dyDescent="0.2">
      <c r="A547" s="36" t="str">
        <f>'0'!$A$4</f>
        <v>………………..</v>
      </c>
      <c r="B547" s="37">
        <f>'0'!$A$2</f>
        <v>46112</v>
      </c>
      <c r="C547" s="37" t="s">
        <v>1243</v>
      </c>
      <c r="D547" s="119" t="str">
        <f>IF(G547="","",VLOOKUP(G547,номенклатури!R:T,2,0))</f>
        <v/>
      </c>
      <c r="E547" s="365" t="str">
        <f>IF(G547="","",VLOOKUP(G547,номенклатури!R:T,3,0))</f>
        <v/>
      </c>
      <c r="F547" s="159" t="str">
        <f>IF(G547="","",IF(ISERROR(VLOOKUP(G547,номенклатури!V:V,1,0)),E547*H547,E547*I547))</f>
        <v/>
      </c>
      <c r="G547" s="14"/>
      <c r="H547" s="15"/>
      <c r="I547" s="15"/>
      <c r="J547" s="15"/>
      <c r="K547" s="15"/>
      <c r="L547" s="217"/>
      <c r="M547" s="22"/>
      <c r="N547" s="119" t="str">
        <f>IF(G547="","",VLOOKUP(G547,номенклатури!R:U,4,0))</f>
        <v/>
      </c>
      <c r="O547" s="119" t="str">
        <f>IF(M547="","",VLOOKUP(M547,'14'!D:D,1,0))</f>
        <v/>
      </c>
    </row>
    <row r="548" spans="1:15" ht="12.75" customHeight="1" x14ac:dyDescent="0.2">
      <c r="A548" s="36" t="str">
        <f>'0'!$A$4</f>
        <v>………………..</v>
      </c>
      <c r="B548" s="37">
        <f>'0'!$A$2</f>
        <v>46112</v>
      </c>
      <c r="C548" s="37" t="s">
        <v>1243</v>
      </c>
      <c r="D548" s="119" t="str">
        <f>IF(G548="","",VLOOKUP(G548,номенклатури!R:T,2,0))</f>
        <v/>
      </c>
      <c r="E548" s="365" t="str">
        <f>IF(G548="","",VLOOKUP(G548,номенклатури!R:T,3,0))</f>
        <v/>
      </c>
      <c r="F548" s="159" t="str">
        <f>IF(G548="","",IF(ISERROR(VLOOKUP(G548,номенклатури!V:V,1,0)),E548*H548,E548*I548))</f>
        <v/>
      </c>
      <c r="G548" s="14"/>
      <c r="H548" s="15"/>
      <c r="I548" s="15"/>
      <c r="J548" s="15"/>
      <c r="K548" s="15"/>
      <c r="L548" s="217"/>
      <c r="M548" s="22"/>
      <c r="N548" s="119" t="str">
        <f>IF(G548="","",VLOOKUP(G548,номенклатури!R:U,4,0))</f>
        <v/>
      </c>
      <c r="O548" s="119" t="str">
        <f>IF(M548="","",VLOOKUP(M548,'14'!D:D,1,0))</f>
        <v/>
      </c>
    </row>
    <row r="549" spans="1:15" ht="12.75" customHeight="1" x14ac:dyDescent="0.2">
      <c r="A549" s="36" t="str">
        <f>'0'!$A$4</f>
        <v>………………..</v>
      </c>
      <c r="B549" s="37">
        <f>'0'!$A$2</f>
        <v>46112</v>
      </c>
      <c r="C549" s="37" t="s">
        <v>1243</v>
      </c>
      <c r="D549" s="119" t="str">
        <f>IF(G549="","",VLOOKUP(G549,номенклатури!R:T,2,0))</f>
        <v/>
      </c>
      <c r="E549" s="365" t="str">
        <f>IF(G549="","",VLOOKUP(G549,номенклатури!R:T,3,0))</f>
        <v/>
      </c>
      <c r="F549" s="159" t="str">
        <f>IF(G549="","",IF(ISERROR(VLOOKUP(G549,номенклатури!V:V,1,0)),E549*H549,E549*I549))</f>
        <v/>
      </c>
      <c r="G549" s="14"/>
      <c r="H549" s="15"/>
      <c r="I549" s="15"/>
      <c r="J549" s="15"/>
      <c r="K549" s="15"/>
      <c r="L549" s="217"/>
      <c r="M549" s="22"/>
      <c r="N549" s="119" t="str">
        <f>IF(G549="","",VLOOKUP(G549,номенклатури!R:U,4,0))</f>
        <v/>
      </c>
      <c r="O549" s="119" t="str">
        <f>IF(M549="","",VLOOKUP(M549,'14'!D:D,1,0))</f>
        <v/>
      </c>
    </row>
    <row r="550" spans="1:15" ht="12.75" customHeight="1" x14ac:dyDescent="0.2">
      <c r="A550" s="36" t="str">
        <f>'0'!$A$4</f>
        <v>………………..</v>
      </c>
      <c r="B550" s="37">
        <f>'0'!$A$2</f>
        <v>46112</v>
      </c>
      <c r="C550" s="37" t="s">
        <v>1243</v>
      </c>
      <c r="D550" s="119" t="str">
        <f>IF(G550="","",VLOOKUP(G550,номенклатури!R:T,2,0))</f>
        <v/>
      </c>
      <c r="E550" s="365" t="str">
        <f>IF(G550="","",VLOOKUP(G550,номенклатури!R:T,3,0))</f>
        <v/>
      </c>
      <c r="F550" s="159" t="str">
        <f>IF(G550="","",IF(ISERROR(VLOOKUP(G550,номенклатури!V:V,1,0)),E550*H550,E550*I550))</f>
        <v/>
      </c>
      <c r="G550" s="14"/>
      <c r="H550" s="15"/>
      <c r="I550" s="15"/>
      <c r="J550" s="15"/>
      <c r="K550" s="15"/>
      <c r="L550" s="217"/>
      <c r="M550" s="22"/>
      <c r="N550" s="119" t="str">
        <f>IF(G550="","",VLOOKUP(G550,номенклатури!R:U,4,0))</f>
        <v/>
      </c>
      <c r="O550" s="119" t="str">
        <f>IF(M550="","",VLOOKUP(M550,'14'!D:D,1,0))</f>
        <v/>
      </c>
    </row>
    <row r="551" spans="1:15" ht="12.75" customHeight="1" x14ac:dyDescent="0.2">
      <c r="A551" s="36" t="str">
        <f>'0'!$A$4</f>
        <v>………………..</v>
      </c>
      <c r="B551" s="37">
        <f>'0'!$A$2</f>
        <v>46112</v>
      </c>
      <c r="C551" s="37" t="s">
        <v>1243</v>
      </c>
      <c r="D551" s="119" t="str">
        <f>IF(G551="","",VLOOKUP(G551,номенклатури!R:T,2,0))</f>
        <v/>
      </c>
      <c r="E551" s="365" t="str">
        <f>IF(G551="","",VLOOKUP(G551,номенклатури!R:T,3,0))</f>
        <v/>
      </c>
      <c r="F551" s="159" t="str">
        <f>IF(G551="","",IF(ISERROR(VLOOKUP(G551,номенклатури!V:V,1,0)),E551*H551,E551*I551))</f>
        <v/>
      </c>
      <c r="G551" s="14"/>
      <c r="H551" s="15"/>
      <c r="I551" s="15"/>
      <c r="J551" s="15"/>
      <c r="K551" s="15"/>
      <c r="L551" s="217"/>
      <c r="M551" s="22"/>
      <c r="N551" s="119" t="str">
        <f>IF(G551="","",VLOOKUP(G551,номенклатури!R:U,4,0))</f>
        <v/>
      </c>
      <c r="O551" s="119" t="str">
        <f>IF(M551="","",VLOOKUP(M551,'14'!D:D,1,0))</f>
        <v/>
      </c>
    </row>
    <row r="552" spans="1:15" ht="12.75" customHeight="1" x14ac:dyDescent="0.2">
      <c r="A552" s="36" t="str">
        <f>'0'!$A$4</f>
        <v>………………..</v>
      </c>
      <c r="B552" s="37">
        <f>'0'!$A$2</f>
        <v>46112</v>
      </c>
      <c r="C552" s="37" t="s">
        <v>1243</v>
      </c>
      <c r="D552" s="119" t="str">
        <f>IF(G552="","",VLOOKUP(G552,номенклатури!R:T,2,0))</f>
        <v/>
      </c>
      <c r="E552" s="365" t="str">
        <f>IF(G552="","",VLOOKUP(G552,номенклатури!R:T,3,0))</f>
        <v/>
      </c>
      <c r="F552" s="159" t="str">
        <f>IF(G552="","",IF(ISERROR(VLOOKUP(G552,номенклатури!V:V,1,0)),E552*H552,E552*I552))</f>
        <v/>
      </c>
      <c r="G552" s="14"/>
      <c r="H552" s="15"/>
      <c r="I552" s="15"/>
      <c r="J552" s="15"/>
      <c r="K552" s="15"/>
      <c r="L552" s="217"/>
      <c r="M552" s="22"/>
      <c r="N552" s="119" t="str">
        <f>IF(G552="","",VLOOKUP(G552,номенклатури!R:U,4,0))</f>
        <v/>
      </c>
      <c r="O552" s="119" t="str">
        <f>IF(M552="","",VLOOKUP(M552,'14'!D:D,1,0))</f>
        <v/>
      </c>
    </row>
    <row r="553" spans="1:15" ht="12.75" customHeight="1" x14ac:dyDescent="0.2">
      <c r="A553" s="36" t="str">
        <f>'0'!$A$4</f>
        <v>………………..</v>
      </c>
      <c r="B553" s="37">
        <f>'0'!$A$2</f>
        <v>46112</v>
      </c>
      <c r="C553" s="37" t="s">
        <v>1243</v>
      </c>
      <c r="D553" s="119" t="str">
        <f>IF(G553="","",VLOOKUP(G553,номенклатури!R:T,2,0))</f>
        <v/>
      </c>
      <c r="E553" s="365" t="str">
        <f>IF(G553="","",VLOOKUP(G553,номенклатури!R:T,3,0))</f>
        <v/>
      </c>
      <c r="F553" s="159" t="str">
        <f>IF(G553="","",IF(ISERROR(VLOOKUP(G553,номенклатури!V:V,1,0)),E553*H553,E553*I553))</f>
        <v/>
      </c>
      <c r="G553" s="14"/>
      <c r="H553" s="15"/>
      <c r="I553" s="15"/>
      <c r="J553" s="15"/>
      <c r="K553" s="15"/>
      <c r="L553" s="217"/>
      <c r="M553" s="22"/>
      <c r="N553" s="119" t="str">
        <f>IF(G553="","",VLOOKUP(G553,номенклатури!R:U,4,0))</f>
        <v/>
      </c>
      <c r="O553" s="119" t="str">
        <f>IF(M553="","",VLOOKUP(M553,'14'!D:D,1,0))</f>
        <v/>
      </c>
    </row>
    <row r="554" spans="1:15" ht="12.75" customHeight="1" x14ac:dyDescent="0.2">
      <c r="A554" s="36" t="str">
        <f>'0'!$A$4</f>
        <v>………………..</v>
      </c>
      <c r="B554" s="37">
        <f>'0'!$A$2</f>
        <v>46112</v>
      </c>
      <c r="C554" s="37" t="s">
        <v>1243</v>
      </c>
      <c r="D554" s="119" t="str">
        <f>IF(G554="","",VLOOKUP(G554,номенклатури!R:T,2,0))</f>
        <v/>
      </c>
      <c r="E554" s="365" t="str">
        <f>IF(G554="","",VLOOKUP(G554,номенклатури!R:T,3,0))</f>
        <v/>
      </c>
      <c r="F554" s="159" t="str">
        <f>IF(G554="","",IF(ISERROR(VLOOKUP(G554,номенклатури!V:V,1,0)),E554*H554,E554*I554))</f>
        <v/>
      </c>
      <c r="G554" s="14"/>
      <c r="H554" s="15"/>
      <c r="I554" s="15"/>
      <c r="J554" s="15"/>
      <c r="K554" s="15"/>
      <c r="L554" s="217"/>
      <c r="M554" s="22"/>
      <c r="N554" s="119" t="str">
        <f>IF(G554="","",VLOOKUP(G554,номенклатури!R:U,4,0))</f>
        <v/>
      </c>
      <c r="O554" s="119" t="str">
        <f>IF(M554="","",VLOOKUP(M554,'14'!D:D,1,0))</f>
        <v/>
      </c>
    </row>
    <row r="555" spans="1:15" ht="12.75" customHeight="1" x14ac:dyDescent="0.2">
      <c r="A555" s="36" t="str">
        <f>'0'!$A$4</f>
        <v>………………..</v>
      </c>
      <c r="B555" s="37">
        <f>'0'!$A$2</f>
        <v>46112</v>
      </c>
      <c r="C555" s="37" t="s">
        <v>1243</v>
      </c>
      <c r="D555" s="119" t="str">
        <f>IF(G555="","",VLOOKUP(G555,номенклатури!R:T,2,0))</f>
        <v/>
      </c>
      <c r="E555" s="365" t="str">
        <f>IF(G555="","",VLOOKUP(G555,номенклатури!R:T,3,0))</f>
        <v/>
      </c>
      <c r="F555" s="159" t="str">
        <f>IF(G555="","",IF(ISERROR(VLOOKUP(G555,номенклатури!V:V,1,0)),E555*H555,E555*I555))</f>
        <v/>
      </c>
      <c r="G555" s="14"/>
      <c r="H555" s="15"/>
      <c r="I555" s="15"/>
      <c r="J555" s="15"/>
      <c r="K555" s="15"/>
      <c r="L555" s="217"/>
      <c r="M555" s="22"/>
      <c r="N555" s="119" t="str">
        <f>IF(G555="","",VLOOKUP(G555,номенклатури!R:U,4,0))</f>
        <v/>
      </c>
      <c r="O555" s="119" t="str">
        <f>IF(M555="","",VLOOKUP(M555,'14'!D:D,1,0))</f>
        <v/>
      </c>
    </row>
    <row r="556" spans="1:15" ht="12.75" customHeight="1" x14ac:dyDescent="0.2">
      <c r="A556" s="36" t="str">
        <f>'0'!$A$4</f>
        <v>………………..</v>
      </c>
      <c r="B556" s="37">
        <f>'0'!$A$2</f>
        <v>46112</v>
      </c>
      <c r="C556" s="37" t="s">
        <v>1243</v>
      </c>
      <c r="D556" s="119" t="str">
        <f>IF(G556="","",VLOOKUP(G556,номенклатури!R:T,2,0))</f>
        <v/>
      </c>
      <c r="E556" s="365" t="str">
        <f>IF(G556="","",VLOOKUP(G556,номенклатури!R:T,3,0))</f>
        <v/>
      </c>
      <c r="F556" s="159" t="str">
        <f>IF(G556="","",IF(ISERROR(VLOOKUP(G556,номенклатури!V:V,1,0)),E556*H556,E556*I556))</f>
        <v/>
      </c>
      <c r="G556" s="14"/>
      <c r="H556" s="15"/>
      <c r="I556" s="15"/>
      <c r="J556" s="15"/>
      <c r="K556" s="15"/>
      <c r="L556" s="217"/>
      <c r="M556" s="22"/>
      <c r="N556" s="119" t="str">
        <f>IF(G556="","",VLOOKUP(G556,номенклатури!R:U,4,0))</f>
        <v/>
      </c>
      <c r="O556" s="119" t="str">
        <f>IF(M556="","",VLOOKUP(M556,'14'!D:D,1,0))</f>
        <v/>
      </c>
    </row>
    <row r="557" spans="1:15" ht="12.75" customHeight="1" x14ac:dyDescent="0.2">
      <c r="A557" s="36" t="str">
        <f>'0'!$A$4</f>
        <v>………………..</v>
      </c>
      <c r="B557" s="37">
        <f>'0'!$A$2</f>
        <v>46112</v>
      </c>
      <c r="C557" s="37" t="s">
        <v>1243</v>
      </c>
      <c r="D557" s="119" t="str">
        <f>IF(G557="","",VLOOKUP(G557,номенклатури!R:T,2,0))</f>
        <v/>
      </c>
      <c r="E557" s="365" t="str">
        <f>IF(G557="","",VLOOKUP(G557,номенклатури!R:T,3,0))</f>
        <v/>
      </c>
      <c r="F557" s="159" t="str">
        <f>IF(G557="","",IF(ISERROR(VLOOKUP(G557,номенклатури!V:V,1,0)),E557*H557,E557*I557))</f>
        <v/>
      </c>
      <c r="G557" s="14"/>
      <c r="H557" s="15"/>
      <c r="I557" s="15"/>
      <c r="J557" s="15"/>
      <c r="K557" s="15"/>
      <c r="L557" s="217"/>
      <c r="M557" s="22"/>
      <c r="N557" s="119" t="str">
        <f>IF(G557="","",VLOOKUP(G557,номенклатури!R:U,4,0))</f>
        <v/>
      </c>
      <c r="O557" s="119" t="str">
        <f>IF(M557="","",VLOOKUP(M557,'14'!D:D,1,0))</f>
        <v/>
      </c>
    </row>
    <row r="558" spans="1:15" ht="12.75" customHeight="1" x14ac:dyDescent="0.2">
      <c r="A558" s="36" t="str">
        <f>'0'!$A$4</f>
        <v>………………..</v>
      </c>
      <c r="B558" s="37">
        <f>'0'!$A$2</f>
        <v>46112</v>
      </c>
      <c r="C558" s="37" t="s">
        <v>1243</v>
      </c>
      <c r="D558" s="119" t="str">
        <f>IF(G558="","",VLOOKUP(G558,номенклатури!R:T,2,0))</f>
        <v/>
      </c>
      <c r="E558" s="365" t="str">
        <f>IF(G558="","",VLOOKUP(G558,номенклатури!R:T,3,0))</f>
        <v/>
      </c>
      <c r="F558" s="159" t="str">
        <f>IF(G558="","",IF(ISERROR(VLOOKUP(G558,номенклатури!V:V,1,0)),E558*H558,E558*I558))</f>
        <v/>
      </c>
      <c r="G558" s="14"/>
      <c r="H558" s="15"/>
      <c r="I558" s="15"/>
      <c r="J558" s="15"/>
      <c r="K558" s="15"/>
      <c r="L558" s="217"/>
      <c r="M558" s="22"/>
      <c r="N558" s="119" t="str">
        <f>IF(G558="","",VLOOKUP(G558,номенклатури!R:U,4,0))</f>
        <v/>
      </c>
      <c r="O558" s="119" t="str">
        <f>IF(M558="","",VLOOKUP(M558,'14'!D:D,1,0))</f>
        <v/>
      </c>
    </row>
    <row r="559" spans="1:15" ht="12.75" customHeight="1" x14ac:dyDescent="0.2">
      <c r="A559" s="36" t="str">
        <f>'0'!$A$4</f>
        <v>………………..</v>
      </c>
      <c r="B559" s="37">
        <f>'0'!$A$2</f>
        <v>46112</v>
      </c>
      <c r="C559" s="37" t="s">
        <v>1243</v>
      </c>
      <c r="D559" s="119" t="str">
        <f>IF(G559="","",VLOOKUP(G559,номенклатури!R:T,2,0))</f>
        <v/>
      </c>
      <c r="E559" s="365" t="str">
        <f>IF(G559="","",VLOOKUP(G559,номенклатури!R:T,3,0))</f>
        <v/>
      </c>
      <c r="F559" s="159" t="str">
        <f>IF(G559="","",IF(ISERROR(VLOOKUP(G559,номенклатури!V:V,1,0)),E559*H559,E559*I559))</f>
        <v/>
      </c>
      <c r="G559" s="14"/>
      <c r="H559" s="15"/>
      <c r="I559" s="15"/>
      <c r="J559" s="15"/>
      <c r="K559" s="15"/>
      <c r="L559" s="217"/>
      <c r="M559" s="22"/>
      <c r="N559" s="119" t="str">
        <f>IF(G559="","",VLOOKUP(G559,номенклатури!R:U,4,0))</f>
        <v/>
      </c>
      <c r="O559" s="119" t="str">
        <f>IF(M559="","",VLOOKUP(M559,'14'!D:D,1,0))</f>
        <v/>
      </c>
    </row>
    <row r="560" spans="1:15" ht="12.75" customHeight="1" x14ac:dyDescent="0.2">
      <c r="A560" s="36" t="str">
        <f>'0'!$A$4</f>
        <v>………………..</v>
      </c>
      <c r="B560" s="37">
        <f>'0'!$A$2</f>
        <v>46112</v>
      </c>
      <c r="C560" s="37" t="s">
        <v>1243</v>
      </c>
      <c r="D560" s="119" t="str">
        <f>IF(G560="","",VLOOKUP(G560,номенклатури!R:T,2,0))</f>
        <v/>
      </c>
      <c r="E560" s="365" t="str">
        <f>IF(G560="","",VLOOKUP(G560,номенклатури!R:T,3,0))</f>
        <v/>
      </c>
      <c r="F560" s="159" t="str">
        <f>IF(G560="","",IF(ISERROR(VLOOKUP(G560,номенклатури!V:V,1,0)),E560*H560,E560*I560))</f>
        <v/>
      </c>
      <c r="G560" s="14"/>
      <c r="H560" s="15"/>
      <c r="I560" s="15"/>
      <c r="J560" s="15"/>
      <c r="K560" s="15"/>
      <c r="L560" s="217"/>
      <c r="M560" s="22"/>
      <c r="N560" s="119" t="str">
        <f>IF(G560="","",VLOOKUP(G560,номенклатури!R:U,4,0))</f>
        <v/>
      </c>
      <c r="O560" s="119" t="str">
        <f>IF(M560="","",VLOOKUP(M560,'14'!D:D,1,0))</f>
        <v/>
      </c>
    </row>
    <row r="561" spans="1:15" ht="12.75" customHeight="1" x14ac:dyDescent="0.2">
      <c r="A561" s="36" t="str">
        <f>'0'!$A$4</f>
        <v>………………..</v>
      </c>
      <c r="B561" s="37">
        <f>'0'!$A$2</f>
        <v>46112</v>
      </c>
      <c r="C561" s="37" t="s">
        <v>1243</v>
      </c>
      <c r="D561" s="119" t="str">
        <f>IF(G561="","",VLOOKUP(G561,номенклатури!R:T,2,0))</f>
        <v/>
      </c>
      <c r="E561" s="365" t="str">
        <f>IF(G561="","",VLOOKUP(G561,номенклатури!R:T,3,0))</f>
        <v/>
      </c>
      <c r="F561" s="159" t="str">
        <f>IF(G561="","",IF(ISERROR(VLOOKUP(G561,номенклатури!V:V,1,0)),E561*H561,E561*I561))</f>
        <v/>
      </c>
      <c r="G561" s="14"/>
      <c r="H561" s="15"/>
      <c r="I561" s="15"/>
      <c r="J561" s="15"/>
      <c r="K561" s="15"/>
      <c r="L561" s="217"/>
      <c r="M561" s="22"/>
      <c r="N561" s="119" t="str">
        <f>IF(G561="","",VLOOKUP(G561,номенклатури!R:U,4,0))</f>
        <v/>
      </c>
      <c r="O561" s="119" t="str">
        <f>IF(M561="","",VLOOKUP(M561,'14'!D:D,1,0))</f>
        <v/>
      </c>
    </row>
    <row r="562" spans="1:15" ht="12.75" customHeight="1" x14ac:dyDescent="0.2">
      <c r="A562" s="36" t="str">
        <f>'0'!$A$4</f>
        <v>………………..</v>
      </c>
      <c r="B562" s="37">
        <f>'0'!$A$2</f>
        <v>46112</v>
      </c>
      <c r="C562" s="37" t="s">
        <v>1243</v>
      </c>
      <c r="D562" s="119" t="str">
        <f>IF(G562="","",VLOOKUP(G562,номенклатури!R:T,2,0))</f>
        <v/>
      </c>
      <c r="E562" s="365" t="str">
        <f>IF(G562="","",VLOOKUP(G562,номенклатури!R:T,3,0))</f>
        <v/>
      </c>
      <c r="F562" s="159" t="str">
        <f>IF(G562="","",IF(ISERROR(VLOOKUP(G562,номенклатури!V:V,1,0)),E562*H562,E562*I562))</f>
        <v/>
      </c>
      <c r="G562" s="14"/>
      <c r="H562" s="15"/>
      <c r="I562" s="15"/>
      <c r="J562" s="15"/>
      <c r="K562" s="15"/>
      <c r="L562" s="217"/>
      <c r="M562" s="22"/>
      <c r="N562" s="119" t="str">
        <f>IF(G562="","",VLOOKUP(G562,номенклатури!R:U,4,0))</f>
        <v/>
      </c>
      <c r="O562" s="119" t="str">
        <f>IF(M562="","",VLOOKUP(M562,'14'!D:D,1,0))</f>
        <v/>
      </c>
    </row>
    <row r="563" spans="1:15" ht="12.75" customHeight="1" x14ac:dyDescent="0.2">
      <c r="A563" s="36" t="str">
        <f>'0'!$A$4</f>
        <v>………………..</v>
      </c>
      <c r="B563" s="37">
        <f>'0'!$A$2</f>
        <v>46112</v>
      </c>
      <c r="C563" s="37" t="s">
        <v>1243</v>
      </c>
      <c r="D563" s="119" t="str">
        <f>IF(G563="","",VLOOKUP(G563,номенклатури!R:T,2,0))</f>
        <v/>
      </c>
      <c r="E563" s="365" t="str">
        <f>IF(G563="","",VLOOKUP(G563,номенклатури!R:T,3,0))</f>
        <v/>
      </c>
      <c r="F563" s="159" t="str">
        <f>IF(G563="","",IF(ISERROR(VLOOKUP(G563,номенклатури!V:V,1,0)),E563*H563,E563*I563))</f>
        <v/>
      </c>
      <c r="G563" s="14"/>
      <c r="H563" s="15"/>
      <c r="I563" s="15"/>
      <c r="J563" s="15"/>
      <c r="K563" s="15"/>
      <c r="L563" s="217"/>
      <c r="M563" s="22"/>
      <c r="N563" s="119" t="str">
        <f>IF(G563="","",VLOOKUP(G563,номенклатури!R:U,4,0))</f>
        <v/>
      </c>
      <c r="O563" s="119" t="str">
        <f>IF(M563="","",VLOOKUP(M563,'14'!D:D,1,0))</f>
        <v/>
      </c>
    </row>
    <row r="564" spans="1:15" ht="12.75" customHeight="1" x14ac:dyDescent="0.2">
      <c r="A564" s="36" t="str">
        <f>'0'!$A$4</f>
        <v>………………..</v>
      </c>
      <c r="B564" s="37">
        <f>'0'!$A$2</f>
        <v>46112</v>
      </c>
      <c r="C564" s="37" t="s">
        <v>1243</v>
      </c>
      <c r="D564" s="119" t="str">
        <f>IF(G564="","",VLOOKUP(G564,номенклатури!R:T,2,0))</f>
        <v/>
      </c>
      <c r="E564" s="365" t="str">
        <f>IF(G564="","",VLOOKUP(G564,номенклатури!R:T,3,0))</f>
        <v/>
      </c>
      <c r="F564" s="159" t="str">
        <f>IF(G564="","",IF(ISERROR(VLOOKUP(G564,номенклатури!V:V,1,0)),E564*H564,E564*I564))</f>
        <v/>
      </c>
      <c r="G564" s="14"/>
      <c r="H564" s="15"/>
      <c r="I564" s="15"/>
      <c r="J564" s="15"/>
      <c r="K564" s="15"/>
      <c r="L564" s="217"/>
      <c r="M564" s="22"/>
      <c r="N564" s="119" t="str">
        <f>IF(G564="","",VLOOKUP(G564,номенклатури!R:U,4,0))</f>
        <v/>
      </c>
      <c r="O564" s="119" t="str">
        <f>IF(M564="","",VLOOKUP(M564,'14'!D:D,1,0))</f>
        <v/>
      </c>
    </row>
    <row r="565" spans="1:15" ht="12.75" customHeight="1" x14ac:dyDescent="0.2">
      <c r="A565" s="36" t="str">
        <f>'0'!$A$4</f>
        <v>………………..</v>
      </c>
      <c r="B565" s="37">
        <f>'0'!$A$2</f>
        <v>46112</v>
      </c>
      <c r="C565" s="37" t="s">
        <v>1243</v>
      </c>
      <c r="D565" s="119" t="str">
        <f>IF(G565="","",VLOOKUP(G565,номенклатури!R:T,2,0))</f>
        <v/>
      </c>
      <c r="E565" s="365" t="str">
        <f>IF(G565="","",VLOOKUP(G565,номенклатури!R:T,3,0))</f>
        <v/>
      </c>
      <c r="F565" s="159" t="str">
        <f>IF(G565="","",IF(ISERROR(VLOOKUP(G565,номенклатури!V:V,1,0)),E565*H565,E565*I565))</f>
        <v/>
      </c>
      <c r="G565" s="14"/>
      <c r="H565" s="15"/>
      <c r="I565" s="15"/>
      <c r="J565" s="15"/>
      <c r="K565" s="15"/>
      <c r="L565" s="217"/>
      <c r="M565" s="22"/>
      <c r="N565" s="119" t="str">
        <f>IF(G565="","",VLOOKUP(G565,номенклатури!R:U,4,0))</f>
        <v/>
      </c>
      <c r="O565" s="119" t="str">
        <f>IF(M565="","",VLOOKUP(M565,'14'!D:D,1,0))</f>
        <v/>
      </c>
    </row>
    <row r="566" spans="1:15" ht="12.75" customHeight="1" x14ac:dyDescent="0.2">
      <c r="A566" s="36" t="str">
        <f>'0'!$A$4</f>
        <v>………………..</v>
      </c>
      <c r="B566" s="37">
        <f>'0'!$A$2</f>
        <v>46112</v>
      </c>
      <c r="C566" s="37" t="s">
        <v>1243</v>
      </c>
      <c r="D566" s="119" t="str">
        <f>IF(G566="","",VLOOKUP(G566,номенклатури!R:T,2,0))</f>
        <v/>
      </c>
      <c r="E566" s="365" t="str">
        <f>IF(G566="","",VLOOKUP(G566,номенклатури!R:T,3,0))</f>
        <v/>
      </c>
      <c r="F566" s="159" t="str">
        <f>IF(G566="","",IF(ISERROR(VLOOKUP(G566,номенклатури!V:V,1,0)),E566*H566,E566*I566))</f>
        <v/>
      </c>
      <c r="G566" s="14"/>
      <c r="H566" s="15"/>
      <c r="I566" s="15"/>
      <c r="J566" s="15"/>
      <c r="K566" s="15"/>
      <c r="L566" s="217"/>
      <c r="M566" s="22"/>
      <c r="N566" s="119" t="str">
        <f>IF(G566="","",VLOOKUP(G566,номенклатури!R:U,4,0))</f>
        <v/>
      </c>
      <c r="O566" s="119" t="str">
        <f>IF(M566="","",VLOOKUP(M566,'14'!D:D,1,0))</f>
        <v/>
      </c>
    </row>
    <row r="567" spans="1:15" ht="12.75" customHeight="1" x14ac:dyDescent="0.2">
      <c r="A567" s="36" t="str">
        <f>'0'!$A$4</f>
        <v>………………..</v>
      </c>
      <c r="B567" s="37">
        <f>'0'!$A$2</f>
        <v>46112</v>
      </c>
      <c r="C567" s="37" t="s">
        <v>1243</v>
      </c>
      <c r="D567" s="119" t="str">
        <f>IF(G567="","",VLOOKUP(G567,номенклатури!R:T,2,0))</f>
        <v/>
      </c>
      <c r="E567" s="365" t="str">
        <f>IF(G567="","",VLOOKUP(G567,номенклатури!R:T,3,0))</f>
        <v/>
      </c>
      <c r="F567" s="159" t="str">
        <f>IF(G567="","",IF(ISERROR(VLOOKUP(G567,номенклатури!V:V,1,0)),E567*H567,E567*I567))</f>
        <v/>
      </c>
      <c r="G567" s="14"/>
      <c r="H567" s="15"/>
      <c r="I567" s="15"/>
      <c r="J567" s="15"/>
      <c r="K567" s="15"/>
      <c r="L567" s="217"/>
      <c r="M567" s="22"/>
      <c r="N567" s="119" t="str">
        <f>IF(G567="","",VLOOKUP(G567,номенклатури!R:U,4,0))</f>
        <v/>
      </c>
      <c r="O567" s="119" t="str">
        <f>IF(M567="","",VLOOKUP(M567,'14'!D:D,1,0))</f>
        <v/>
      </c>
    </row>
    <row r="568" spans="1:15" ht="12.75" customHeight="1" x14ac:dyDescent="0.2">
      <c r="A568" s="36" t="str">
        <f>'0'!$A$4</f>
        <v>………………..</v>
      </c>
      <c r="B568" s="37">
        <f>'0'!$A$2</f>
        <v>46112</v>
      </c>
      <c r="C568" s="37" t="s">
        <v>1243</v>
      </c>
      <c r="D568" s="119" t="str">
        <f>IF(G568="","",VLOOKUP(G568,номенклатури!R:T,2,0))</f>
        <v/>
      </c>
      <c r="E568" s="365" t="str">
        <f>IF(G568="","",VLOOKUP(G568,номенклатури!R:T,3,0))</f>
        <v/>
      </c>
      <c r="F568" s="159" t="str">
        <f>IF(G568="","",IF(ISERROR(VLOOKUP(G568,номенклатури!V:V,1,0)),E568*H568,E568*I568))</f>
        <v/>
      </c>
      <c r="G568" s="14"/>
      <c r="H568" s="15"/>
      <c r="I568" s="15"/>
      <c r="J568" s="15"/>
      <c r="K568" s="15"/>
      <c r="L568" s="217"/>
      <c r="M568" s="22"/>
      <c r="N568" s="119" t="str">
        <f>IF(G568="","",VLOOKUP(G568,номенклатури!R:U,4,0))</f>
        <v/>
      </c>
      <c r="O568" s="119" t="str">
        <f>IF(M568="","",VLOOKUP(M568,'14'!D:D,1,0))</f>
        <v/>
      </c>
    </row>
    <row r="569" spans="1:15" ht="12.75" customHeight="1" x14ac:dyDescent="0.2">
      <c r="A569" s="36" t="str">
        <f>'0'!$A$4</f>
        <v>………………..</v>
      </c>
      <c r="B569" s="37">
        <f>'0'!$A$2</f>
        <v>46112</v>
      </c>
      <c r="C569" s="37" t="s">
        <v>1243</v>
      </c>
      <c r="D569" s="119" t="str">
        <f>IF(G569="","",VLOOKUP(G569,номенклатури!R:T,2,0))</f>
        <v/>
      </c>
      <c r="E569" s="365" t="str">
        <f>IF(G569="","",VLOOKUP(G569,номенклатури!R:T,3,0))</f>
        <v/>
      </c>
      <c r="F569" s="159" t="str">
        <f>IF(G569="","",IF(ISERROR(VLOOKUP(G569,номенклатури!V:V,1,0)),E569*H569,E569*I569))</f>
        <v/>
      </c>
      <c r="G569" s="14"/>
      <c r="H569" s="15"/>
      <c r="I569" s="15"/>
      <c r="J569" s="15"/>
      <c r="K569" s="15"/>
      <c r="L569" s="217"/>
      <c r="M569" s="22"/>
      <c r="N569" s="119" t="str">
        <f>IF(G569="","",VLOOKUP(G569,номенклатури!R:U,4,0))</f>
        <v/>
      </c>
      <c r="O569" s="119" t="str">
        <f>IF(M569="","",VLOOKUP(M569,'14'!D:D,1,0))</f>
        <v/>
      </c>
    </row>
    <row r="570" spans="1:15" ht="12.75" customHeight="1" x14ac:dyDescent="0.2">
      <c r="A570" s="36" t="str">
        <f>'0'!$A$4</f>
        <v>………………..</v>
      </c>
      <c r="B570" s="37">
        <f>'0'!$A$2</f>
        <v>46112</v>
      </c>
      <c r="C570" s="37" t="s">
        <v>1243</v>
      </c>
      <c r="D570" s="119" t="str">
        <f>IF(G570="","",VLOOKUP(G570,номенклатури!R:T,2,0))</f>
        <v/>
      </c>
      <c r="E570" s="365" t="str">
        <f>IF(G570="","",VLOOKUP(G570,номенклатури!R:T,3,0))</f>
        <v/>
      </c>
      <c r="F570" s="159" t="str">
        <f>IF(G570="","",IF(ISERROR(VLOOKUP(G570,номенклатури!V:V,1,0)),E570*H570,E570*I570))</f>
        <v/>
      </c>
      <c r="G570" s="14"/>
      <c r="H570" s="15"/>
      <c r="I570" s="15"/>
      <c r="J570" s="15"/>
      <c r="K570" s="15"/>
      <c r="L570" s="217"/>
      <c r="M570" s="22"/>
      <c r="N570" s="119" t="str">
        <f>IF(G570="","",VLOOKUP(G570,номенклатури!R:U,4,0))</f>
        <v/>
      </c>
      <c r="O570" s="119" t="str">
        <f>IF(M570="","",VLOOKUP(M570,'14'!D:D,1,0))</f>
        <v/>
      </c>
    </row>
    <row r="571" spans="1:15" ht="12.75" customHeight="1" x14ac:dyDescent="0.2">
      <c r="A571" s="36" t="str">
        <f>'0'!$A$4</f>
        <v>………………..</v>
      </c>
      <c r="B571" s="37">
        <f>'0'!$A$2</f>
        <v>46112</v>
      </c>
      <c r="C571" s="37" t="s">
        <v>1243</v>
      </c>
      <c r="D571" s="119" t="str">
        <f>IF(G571="","",VLOOKUP(G571,номенклатури!R:T,2,0))</f>
        <v/>
      </c>
      <c r="E571" s="365" t="str">
        <f>IF(G571="","",VLOOKUP(G571,номенклатури!R:T,3,0))</f>
        <v/>
      </c>
      <c r="F571" s="159" t="str">
        <f>IF(G571="","",IF(ISERROR(VLOOKUP(G571,номенклатури!V:V,1,0)),E571*H571,E571*I571))</f>
        <v/>
      </c>
      <c r="G571" s="14"/>
      <c r="H571" s="15"/>
      <c r="I571" s="15"/>
      <c r="J571" s="15"/>
      <c r="K571" s="15"/>
      <c r="L571" s="217"/>
      <c r="M571" s="22"/>
      <c r="N571" s="119" t="str">
        <f>IF(G571="","",VLOOKUP(G571,номенклатури!R:U,4,0))</f>
        <v/>
      </c>
      <c r="O571" s="119" t="str">
        <f>IF(M571="","",VLOOKUP(M571,'14'!D:D,1,0))</f>
        <v/>
      </c>
    </row>
    <row r="572" spans="1:15" ht="12.75" customHeight="1" x14ac:dyDescent="0.2">
      <c r="A572" s="36" t="str">
        <f>'0'!$A$4</f>
        <v>………………..</v>
      </c>
      <c r="B572" s="37">
        <f>'0'!$A$2</f>
        <v>46112</v>
      </c>
      <c r="C572" s="37" t="s">
        <v>1243</v>
      </c>
      <c r="D572" s="119" t="str">
        <f>IF(G572="","",VLOOKUP(G572,номенклатури!R:T,2,0))</f>
        <v/>
      </c>
      <c r="E572" s="365" t="str">
        <f>IF(G572="","",VLOOKUP(G572,номенклатури!R:T,3,0))</f>
        <v/>
      </c>
      <c r="F572" s="159" t="str">
        <f>IF(G572="","",IF(ISERROR(VLOOKUP(G572,номенклатури!V:V,1,0)),E572*H572,E572*I572))</f>
        <v/>
      </c>
      <c r="G572" s="14"/>
      <c r="H572" s="15"/>
      <c r="I572" s="15"/>
      <c r="J572" s="15"/>
      <c r="K572" s="15"/>
      <c r="L572" s="217"/>
      <c r="M572" s="22"/>
      <c r="N572" s="119" t="str">
        <f>IF(G572="","",VLOOKUP(G572,номенклатури!R:U,4,0))</f>
        <v/>
      </c>
      <c r="O572" s="119" t="str">
        <f>IF(M572="","",VLOOKUP(M572,'14'!D:D,1,0))</f>
        <v/>
      </c>
    </row>
    <row r="573" spans="1:15" ht="12.75" customHeight="1" x14ac:dyDescent="0.2">
      <c r="A573" s="36" t="str">
        <f>'0'!$A$4</f>
        <v>………………..</v>
      </c>
      <c r="B573" s="37">
        <f>'0'!$A$2</f>
        <v>46112</v>
      </c>
      <c r="C573" s="37" t="s">
        <v>1243</v>
      </c>
      <c r="D573" s="119" t="str">
        <f>IF(G573="","",VLOOKUP(G573,номенклатури!R:T,2,0))</f>
        <v/>
      </c>
      <c r="E573" s="365" t="str">
        <f>IF(G573="","",VLOOKUP(G573,номенклатури!R:T,3,0))</f>
        <v/>
      </c>
      <c r="F573" s="159" t="str">
        <f>IF(G573="","",IF(ISERROR(VLOOKUP(G573,номенклатури!V:V,1,0)),E573*H573,E573*I573))</f>
        <v/>
      </c>
      <c r="G573" s="14"/>
      <c r="H573" s="15"/>
      <c r="I573" s="15"/>
      <c r="J573" s="15"/>
      <c r="K573" s="15"/>
      <c r="L573" s="217"/>
      <c r="M573" s="22"/>
      <c r="N573" s="119" t="str">
        <f>IF(G573="","",VLOOKUP(G573,номенклатури!R:U,4,0))</f>
        <v/>
      </c>
      <c r="O573" s="119" t="str">
        <f>IF(M573="","",VLOOKUP(M573,'14'!D:D,1,0))</f>
        <v/>
      </c>
    </row>
    <row r="574" spans="1:15" ht="12.75" customHeight="1" x14ac:dyDescent="0.2">
      <c r="A574" s="36" t="str">
        <f>'0'!$A$4</f>
        <v>………………..</v>
      </c>
      <c r="B574" s="37">
        <f>'0'!$A$2</f>
        <v>46112</v>
      </c>
      <c r="C574" s="37" t="s">
        <v>1243</v>
      </c>
      <c r="D574" s="119" t="str">
        <f>IF(G574="","",VLOOKUP(G574,номенклатури!R:T,2,0))</f>
        <v/>
      </c>
      <c r="E574" s="365" t="str">
        <f>IF(G574="","",VLOOKUP(G574,номенклатури!R:T,3,0))</f>
        <v/>
      </c>
      <c r="F574" s="159" t="str">
        <f>IF(G574="","",IF(ISERROR(VLOOKUP(G574,номенклатури!V:V,1,0)),E574*H574,E574*I574))</f>
        <v/>
      </c>
      <c r="G574" s="14"/>
      <c r="H574" s="15"/>
      <c r="I574" s="15"/>
      <c r="J574" s="15"/>
      <c r="K574" s="15"/>
      <c r="L574" s="217"/>
      <c r="M574" s="22"/>
      <c r="N574" s="119" t="str">
        <f>IF(G574="","",VLOOKUP(G574,номенклатури!R:U,4,0))</f>
        <v/>
      </c>
      <c r="O574" s="119" t="str">
        <f>IF(M574="","",VLOOKUP(M574,'14'!D:D,1,0))</f>
        <v/>
      </c>
    </row>
    <row r="575" spans="1:15" ht="12.75" customHeight="1" x14ac:dyDescent="0.2">
      <c r="A575" s="36" t="str">
        <f>'0'!$A$4</f>
        <v>………………..</v>
      </c>
      <c r="B575" s="37">
        <f>'0'!$A$2</f>
        <v>46112</v>
      </c>
      <c r="C575" s="37" t="s">
        <v>1243</v>
      </c>
      <c r="D575" s="119" t="str">
        <f>IF(G575="","",VLOOKUP(G575,номенклатури!R:T,2,0))</f>
        <v/>
      </c>
      <c r="E575" s="365" t="str">
        <f>IF(G575="","",VLOOKUP(G575,номенклатури!R:T,3,0))</f>
        <v/>
      </c>
      <c r="F575" s="159" t="str">
        <f>IF(G575="","",IF(ISERROR(VLOOKUP(G575,номенклатури!V:V,1,0)),E575*H575,E575*I575))</f>
        <v/>
      </c>
      <c r="G575" s="14"/>
      <c r="H575" s="15"/>
      <c r="I575" s="15"/>
      <c r="J575" s="15"/>
      <c r="K575" s="15"/>
      <c r="L575" s="217"/>
      <c r="M575" s="22"/>
      <c r="N575" s="119" t="str">
        <f>IF(G575="","",VLOOKUP(G575,номенклатури!R:U,4,0))</f>
        <v/>
      </c>
      <c r="O575" s="119" t="str">
        <f>IF(M575="","",VLOOKUP(M575,'14'!D:D,1,0))</f>
        <v/>
      </c>
    </row>
    <row r="576" spans="1:15" ht="12.75" customHeight="1" x14ac:dyDescent="0.2">
      <c r="A576" s="36" t="str">
        <f>'0'!$A$4</f>
        <v>………………..</v>
      </c>
      <c r="B576" s="37">
        <f>'0'!$A$2</f>
        <v>46112</v>
      </c>
      <c r="C576" s="37" t="s">
        <v>1243</v>
      </c>
      <c r="D576" s="119" t="str">
        <f>IF(G576="","",VLOOKUP(G576,номенклатури!R:T,2,0))</f>
        <v/>
      </c>
      <c r="E576" s="365" t="str">
        <f>IF(G576="","",VLOOKUP(G576,номенклатури!R:T,3,0))</f>
        <v/>
      </c>
      <c r="F576" s="159" t="str">
        <f>IF(G576="","",IF(ISERROR(VLOOKUP(G576,номенклатури!V:V,1,0)),E576*H576,E576*I576))</f>
        <v/>
      </c>
      <c r="G576" s="14"/>
      <c r="H576" s="15"/>
      <c r="I576" s="15"/>
      <c r="J576" s="15"/>
      <c r="K576" s="15"/>
      <c r="L576" s="217"/>
      <c r="M576" s="22"/>
      <c r="N576" s="119" t="str">
        <f>IF(G576="","",VLOOKUP(G576,номенклатури!R:U,4,0))</f>
        <v/>
      </c>
      <c r="O576" s="119" t="str">
        <f>IF(M576="","",VLOOKUP(M576,'14'!D:D,1,0))</f>
        <v/>
      </c>
    </row>
    <row r="577" spans="1:15" ht="12.75" customHeight="1" x14ac:dyDescent="0.2">
      <c r="A577" s="36" t="str">
        <f>'0'!$A$4</f>
        <v>………………..</v>
      </c>
      <c r="B577" s="37">
        <f>'0'!$A$2</f>
        <v>46112</v>
      </c>
      <c r="C577" s="37" t="s">
        <v>1243</v>
      </c>
      <c r="D577" s="119" t="str">
        <f>IF(G577="","",VLOOKUP(G577,номенклатури!R:T,2,0))</f>
        <v/>
      </c>
      <c r="E577" s="365" t="str">
        <f>IF(G577="","",VLOOKUP(G577,номенклатури!R:T,3,0))</f>
        <v/>
      </c>
      <c r="F577" s="159" t="str">
        <f>IF(G577="","",IF(ISERROR(VLOOKUP(G577,номенклатури!V:V,1,0)),E577*H577,E577*I577))</f>
        <v/>
      </c>
      <c r="G577" s="14"/>
      <c r="H577" s="15"/>
      <c r="I577" s="15"/>
      <c r="J577" s="15"/>
      <c r="K577" s="15"/>
      <c r="L577" s="217"/>
      <c r="M577" s="22"/>
      <c r="N577" s="119" t="str">
        <f>IF(G577="","",VLOOKUP(G577,номенклатури!R:U,4,0))</f>
        <v/>
      </c>
      <c r="O577" s="119" t="str">
        <f>IF(M577="","",VLOOKUP(M577,'14'!D:D,1,0))</f>
        <v/>
      </c>
    </row>
    <row r="578" spans="1:15" ht="12.75" customHeight="1" x14ac:dyDescent="0.2">
      <c r="A578" s="36" t="str">
        <f>'0'!$A$4</f>
        <v>………………..</v>
      </c>
      <c r="B578" s="37">
        <f>'0'!$A$2</f>
        <v>46112</v>
      </c>
      <c r="C578" s="37" t="s">
        <v>1243</v>
      </c>
      <c r="D578" s="119" t="str">
        <f>IF(G578="","",VLOOKUP(G578,номенклатури!R:T,2,0))</f>
        <v/>
      </c>
      <c r="E578" s="365" t="str">
        <f>IF(G578="","",VLOOKUP(G578,номенклатури!R:T,3,0))</f>
        <v/>
      </c>
      <c r="F578" s="159" t="str">
        <f>IF(G578="","",IF(ISERROR(VLOOKUP(G578,номенклатури!V:V,1,0)),E578*H578,E578*I578))</f>
        <v/>
      </c>
      <c r="G578" s="14"/>
      <c r="H578" s="15"/>
      <c r="I578" s="15"/>
      <c r="J578" s="15"/>
      <c r="K578" s="15"/>
      <c r="L578" s="217"/>
      <c r="M578" s="22"/>
      <c r="N578" s="119" t="str">
        <f>IF(G578="","",VLOOKUP(G578,номенклатури!R:U,4,0))</f>
        <v/>
      </c>
      <c r="O578" s="119" t="str">
        <f>IF(M578="","",VLOOKUP(M578,'14'!D:D,1,0))</f>
        <v/>
      </c>
    </row>
    <row r="579" spans="1:15" ht="12.75" customHeight="1" x14ac:dyDescent="0.2">
      <c r="A579" s="36" t="str">
        <f>'0'!$A$4</f>
        <v>………………..</v>
      </c>
      <c r="B579" s="37">
        <f>'0'!$A$2</f>
        <v>46112</v>
      </c>
      <c r="C579" s="37" t="s">
        <v>1243</v>
      </c>
      <c r="D579" s="119" t="str">
        <f>IF(G579="","",VLOOKUP(G579,номенклатури!R:T,2,0))</f>
        <v/>
      </c>
      <c r="E579" s="365" t="str">
        <f>IF(G579="","",VLOOKUP(G579,номенклатури!R:T,3,0))</f>
        <v/>
      </c>
      <c r="F579" s="159" t="str">
        <f>IF(G579="","",IF(ISERROR(VLOOKUP(G579,номенклатури!V:V,1,0)),E579*H579,E579*I579))</f>
        <v/>
      </c>
      <c r="G579" s="14"/>
      <c r="H579" s="15"/>
      <c r="I579" s="15"/>
      <c r="J579" s="15"/>
      <c r="K579" s="15"/>
      <c r="L579" s="217"/>
      <c r="M579" s="22"/>
      <c r="N579" s="119" t="str">
        <f>IF(G579="","",VLOOKUP(G579,номенклатури!R:U,4,0))</f>
        <v/>
      </c>
      <c r="O579" s="119" t="str">
        <f>IF(M579="","",VLOOKUP(M579,'14'!D:D,1,0))</f>
        <v/>
      </c>
    </row>
    <row r="580" spans="1:15" ht="12.75" customHeight="1" x14ac:dyDescent="0.2">
      <c r="A580" s="36" t="str">
        <f>'0'!$A$4</f>
        <v>………………..</v>
      </c>
      <c r="B580" s="37">
        <f>'0'!$A$2</f>
        <v>46112</v>
      </c>
      <c r="C580" s="37" t="s">
        <v>1243</v>
      </c>
      <c r="D580" s="119" t="str">
        <f>IF(G580="","",VLOOKUP(G580,номенклатури!R:T,2,0))</f>
        <v/>
      </c>
      <c r="E580" s="365" t="str">
        <f>IF(G580="","",VLOOKUP(G580,номенклатури!R:T,3,0))</f>
        <v/>
      </c>
      <c r="F580" s="159" t="str">
        <f>IF(G580="","",IF(ISERROR(VLOOKUP(G580,номенклатури!V:V,1,0)),E580*H580,E580*I580))</f>
        <v/>
      </c>
      <c r="G580" s="14"/>
      <c r="H580" s="15"/>
      <c r="I580" s="15"/>
      <c r="J580" s="15"/>
      <c r="K580" s="15"/>
      <c r="L580" s="217"/>
      <c r="M580" s="22"/>
      <c r="N580" s="119" t="str">
        <f>IF(G580="","",VLOOKUP(G580,номенклатури!R:U,4,0))</f>
        <v/>
      </c>
      <c r="O580" s="119" t="str">
        <f>IF(M580="","",VLOOKUP(M580,'14'!D:D,1,0))</f>
        <v/>
      </c>
    </row>
    <row r="581" spans="1:15" ht="12.75" customHeight="1" x14ac:dyDescent="0.2">
      <c r="A581" s="36" t="str">
        <f>'0'!$A$4</f>
        <v>………………..</v>
      </c>
      <c r="B581" s="37">
        <f>'0'!$A$2</f>
        <v>46112</v>
      </c>
      <c r="C581" s="37" t="s">
        <v>1243</v>
      </c>
      <c r="D581" s="119" t="str">
        <f>IF(G581="","",VLOOKUP(G581,номенклатури!R:T,2,0))</f>
        <v/>
      </c>
      <c r="E581" s="365" t="str">
        <f>IF(G581="","",VLOOKUP(G581,номенклатури!R:T,3,0))</f>
        <v/>
      </c>
      <c r="F581" s="159" t="str">
        <f>IF(G581="","",IF(ISERROR(VLOOKUP(G581,номенклатури!V:V,1,0)),E581*H581,E581*I581))</f>
        <v/>
      </c>
      <c r="G581" s="14"/>
      <c r="H581" s="15"/>
      <c r="I581" s="15"/>
      <c r="J581" s="15"/>
      <c r="K581" s="15"/>
      <c r="L581" s="217"/>
      <c r="M581" s="22"/>
      <c r="N581" s="119" t="str">
        <f>IF(G581="","",VLOOKUP(G581,номенклатури!R:U,4,0))</f>
        <v/>
      </c>
      <c r="O581" s="119" t="str">
        <f>IF(M581="","",VLOOKUP(M581,'14'!D:D,1,0))</f>
        <v/>
      </c>
    </row>
    <row r="582" spans="1:15" ht="12.75" customHeight="1" x14ac:dyDescent="0.2">
      <c r="A582" s="36" t="str">
        <f>'0'!$A$4</f>
        <v>………………..</v>
      </c>
      <c r="B582" s="37">
        <f>'0'!$A$2</f>
        <v>46112</v>
      </c>
      <c r="C582" s="37" t="s">
        <v>1243</v>
      </c>
      <c r="D582" s="119" t="str">
        <f>IF(G582="","",VLOOKUP(G582,номенклатури!R:T,2,0))</f>
        <v/>
      </c>
      <c r="E582" s="365" t="str">
        <f>IF(G582="","",VLOOKUP(G582,номенклатури!R:T,3,0))</f>
        <v/>
      </c>
      <c r="F582" s="159" t="str">
        <f>IF(G582="","",IF(ISERROR(VLOOKUP(G582,номенклатури!V:V,1,0)),E582*H582,E582*I582))</f>
        <v/>
      </c>
      <c r="G582" s="14"/>
      <c r="H582" s="15"/>
      <c r="I582" s="15"/>
      <c r="J582" s="15"/>
      <c r="K582" s="15"/>
      <c r="L582" s="217"/>
      <c r="M582" s="22"/>
      <c r="N582" s="119" t="str">
        <f>IF(G582="","",VLOOKUP(G582,номенклатури!R:U,4,0))</f>
        <v/>
      </c>
      <c r="O582" s="119" t="str">
        <f>IF(M582="","",VLOOKUP(M582,'14'!D:D,1,0))</f>
        <v/>
      </c>
    </row>
    <row r="583" spans="1:15" ht="12.75" customHeight="1" x14ac:dyDescent="0.2">
      <c r="A583" s="36" t="str">
        <f>'0'!$A$4</f>
        <v>………………..</v>
      </c>
      <c r="B583" s="37">
        <f>'0'!$A$2</f>
        <v>46112</v>
      </c>
      <c r="C583" s="37" t="s">
        <v>1243</v>
      </c>
      <c r="D583" s="119" t="str">
        <f>IF(G583="","",VLOOKUP(G583,номенклатури!R:T,2,0))</f>
        <v/>
      </c>
      <c r="E583" s="365" t="str">
        <f>IF(G583="","",VLOOKUP(G583,номенклатури!R:T,3,0))</f>
        <v/>
      </c>
      <c r="F583" s="159" t="str">
        <f>IF(G583="","",IF(ISERROR(VLOOKUP(G583,номенклатури!V:V,1,0)),E583*H583,E583*I583))</f>
        <v/>
      </c>
      <c r="G583" s="14"/>
      <c r="H583" s="15"/>
      <c r="I583" s="15"/>
      <c r="J583" s="15"/>
      <c r="K583" s="15"/>
      <c r="L583" s="217"/>
      <c r="M583" s="22"/>
      <c r="N583" s="119" t="str">
        <f>IF(G583="","",VLOOKUP(G583,номенклатури!R:U,4,0))</f>
        <v/>
      </c>
      <c r="O583" s="119" t="str">
        <f>IF(M583="","",VLOOKUP(M583,'14'!D:D,1,0))</f>
        <v/>
      </c>
    </row>
    <row r="584" spans="1:15" ht="12.75" customHeight="1" x14ac:dyDescent="0.2">
      <c r="A584" s="36" t="str">
        <f>'0'!$A$4</f>
        <v>………………..</v>
      </c>
      <c r="B584" s="37">
        <f>'0'!$A$2</f>
        <v>46112</v>
      </c>
      <c r="C584" s="37" t="s">
        <v>1243</v>
      </c>
      <c r="D584" s="119" t="str">
        <f>IF(G584="","",VLOOKUP(G584,номенклатури!R:T,2,0))</f>
        <v/>
      </c>
      <c r="E584" s="365" t="str">
        <f>IF(G584="","",VLOOKUP(G584,номенклатури!R:T,3,0))</f>
        <v/>
      </c>
      <c r="F584" s="159" t="str">
        <f>IF(G584="","",IF(ISERROR(VLOOKUP(G584,номенклатури!V:V,1,0)),E584*H584,E584*I584))</f>
        <v/>
      </c>
      <c r="G584" s="14"/>
      <c r="H584" s="15"/>
      <c r="I584" s="15"/>
      <c r="J584" s="15"/>
      <c r="K584" s="15"/>
      <c r="L584" s="217"/>
      <c r="M584" s="22"/>
      <c r="N584" s="119" t="str">
        <f>IF(G584="","",VLOOKUP(G584,номенклатури!R:U,4,0))</f>
        <v/>
      </c>
      <c r="O584" s="119" t="str">
        <f>IF(M584="","",VLOOKUP(M584,'14'!D:D,1,0))</f>
        <v/>
      </c>
    </row>
    <row r="585" spans="1:15" ht="12.75" customHeight="1" x14ac:dyDescent="0.2">
      <c r="A585" s="36" t="str">
        <f>'0'!$A$4</f>
        <v>………………..</v>
      </c>
      <c r="B585" s="37">
        <f>'0'!$A$2</f>
        <v>46112</v>
      </c>
      <c r="C585" s="37" t="s">
        <v>1243</v>
      </c>
      <c r="D585" s="119" t="str">
        <f>IF(G585="","",VLOOKUP(G585,номенклатури!R:T,2,0))</f>
        <v/>
      </c>
      <c r="E585" s="365" t="str">
        <f>IF(G585="","",VLOOKUP(G585,номенклатури!R:T,3,0))</f>
        <v/>
      </c>
      <c r="F585" s="159" t="str">
        <f>IF(G585="","",IF(ISERROR(VLOOKUP(G585,номенклатури!V:V,1,0)),E585*H585,E585*I585))</f>
        <v/>
      </c>
      <c r="G585" s="14"/>
      <c r="H585" s="15"/>
      <c r="I585" s="15"/>
      <c r="J585" s="15"/>
      <c r="K585" s="15"/>
      <c r="L585" s="217"/>
      <c r="M585" s="22"/>
      <c r="N585" s="119" t="str">
        <f>IF(G585="","",VLOOKUP(G585,номенклатури!R:U,4,0))</f>
        <v/>
      </c>
      <c r="O585" s="119" t="str">
        <f>IF(M585="","",VLOOKUP(M585,'14'!D:D,1,0))</f>
        <v/>
      </c>
    </row>
    <row r="586" spans="1:15" ht="12.75" customHeight="1" x14ac:dyDescent="0.2">
      <c r="A586" s="36" t="str">
        <f>'0'!$A$4</f>
        <v>………………..</v>
      </c>
      <c r="B586" s="37">
        <f>'0'!$A$2</f>
        <v>46112</v>
      </c>
      <c r="C586" s="37" t="s">
        <v>1243</v>
      </c>
      <c r="D586" s="119" t="str">
        <f>IF(G586="","",VLOOKUP(G586,номенклатури!R:T,2,0))</f>
        <v/>
      </c>
      <c r="E586" s="365" t="str">
        <f>IF(G586="","",VLOOKUP(G586,номенклатури!R:T,3,0))</f>
        <v/>
      </c>
      <c r="F586" s="159" t="str">
        <f>IF(G586="","",IF(ISERROR(VLOOKUP(G586,номенклатури!V:V,1,0)),E586*H586,E586*I586))</f>
        <v/>
      </c>
      <c r="G586" s="14"/>
      <c r="H586" s="15"/>
      <c r="I586" s="15"/>
      <c r="J586" s="15"/>
      <c r="K586" s="15"/>
      <c r="L586" s="217"/>
      <c r="M586" s="22"/>
      <c r="N586" s="119" t="str">
        <f>IF(G586="","",VLOOKUP(G586,номенклатури!R:U,4,0))</f>
        <v/>
      </c>
      <c r="O586" s="119" t="str">
        <f>IF(M586="","",VLOOKUP(M586,'14'!D:D,1,0))</f>
        <v/>
      </c>
    </row>
    <row r="587" spans="1:15" ht="12.75" customHeight="1" x14ac:dyDescent="0.2">
      <c r="A587" s="36" t="str">
        <f>'0'!$A$4</f>
        <v>………………..</v>
      </c>
      <c r="B587" s="37">
        <f>'0'!$A$2</f>
        <v>46112</v>
      </c>
      <c r="C587" s="37" t="s">
        <v>1243</v>
      </c>
      <c r="D587" s="119" t="str">
        <f>IF(G587="","",VLOOKUP(G587,номенклатури!R:T,2,0))</f>
        <v/>
      </c>
      <c r="E587" s="365" t="str">
        <f>IF(G587="","",VLOOKUP(G587,номенклатури!R:T,3,0))</f>
        <v/>
      </c>
      <c r="F587" s="159" t="str">
        <f>IF(G587="","",IF(ISERROR(VLOOKUP(G587,номенклатури!V:V,1,0)),E587*H587,E587*I587))</f>
        <v/>
      </c>
      <c r="G587" s="14"/>
      <c r="H587" s="15"/>
      <c r="I587" s="15"/>
      <c r="J587" s="15"/>
      <c r="K587" s="15"/>
      <c r="L587" s="217"/>
      <c r="M587" s="22"/>
      <c r="N587" s="119" t="str">
        <f>IF(G587="","",VLOOKUP(G587,номенклатури!R:U,4,0))</f>
        <v/>
      </c>
      <c r="O587" s="119" t="str">
        <f>IF(M587="","",VLOOKUP(M587,'14'!D:D,1,0))</f>
        <v/>
      </c>
    </row>
    <row r="588" spans="1:15" ht="12.75" customHeight="1" x14ac:dyDescent="0.2">
      <c r="A588" s="36" t="str">
        <f>'0'!$A$4</f>
        <v>………………..</v>
      </c>
      <c r="B588" s="37">
        <f>'0'!$A$2</f>
        <v>46112</v>
      </c>
      <c r="C588" s="37" t="s">
        <v>1243</v>
      </c>
      <c r="D588" s="119" t="str">
        <f>IF(G588="","",VLOOKUP(G588,номенклатури!R:T,2,0))</f>
        <v/>
      </c>
      <c r="E588" s="365" t="str">
        <f>IF(G588="","",VLOOKUP(G588,номенклатури!R:T,3,0))</f>
        <v/>
      </c>
      <c r="F588" s="159" t="str">
        <f>IF(G588="","",IF(ISERROR(VLOOKUP(G588,номенклатури!V:V,1,0)),E588*H588,E588*I588))</f>
        <v/>
      </c>
      <c r="G588" s="14"/>
      <c r="H588" s="15"/>
      <c r="I588" s="15"/>
      <c r="J588" s="15"/>
      <c r="K588" s="15"/>
      <c r="L588" s="217"/>
      <c r="M588" s="22"/>
      <c r="N588" s="119" t="str">
        <f>IF(G588="","",VLOOKUP(G588,номенклатури!R:U,4,0))</f>
        <v/>
      </c>
      <c r="O588" s="119" t="str">
        <f>IF(M588="","",VLOOKUP(M588,'14'!D:D,1,0))</f>
        <v/>
      </c>
    </row>
    <row r="589" spans="1:15" ht="12.75" customHeight="1" x14ac:dyDescent="0.2">
      <c r="A589" s="36" t="str">
        <f>'0'!$A$4</f>
        <v>………………..</v>
      </c>
      <c r="B589" s="37">
        <f>'0'!$A$2</f>
        <v>46112</v>
      </c>
      <c r="C589" s="37" t="s">
        <v>1243</v>
      </c>
      <c r="D589" s="119" t="str">
        <f>IF(G589="","",VLOOKUP(G589,номенклатури!R:T,2,0))</f>
        <v/>
      </c>
      <c r="E589" s="365" t="str">
        <f>IF(G589="","",VLOOKUP(G589,номенклатури!R:T,3,0))</f>
        <v/>
      </c>
      <c r="F589" s="159" t="str">
        <f>IF(G589="","",IF(ISERROR(VLOOKUP(G589,номенклатури!V:V,1,0)),E589*H589,E589*I589))</f>
        <v/>
      </c>
      <c r="G589" s="14"/>
      <c r="H589" s="15"/>
      <c r="I589" s="15"/>
      <c r="J589" s="15"/>
      <c r="K589" s="15"/>
      <c r="L589" s="217"/>
      <c r="M589" s="22"/>
      <c r="N589" s="119" t="str">
        <f>IF(G589="","",VLOOKUP(G589,номенклатури!R:U,4,0))</f>
        <v/>
      </c>
      <c r="O589" s="119" t="str">
        <f>IF(M589="","",VLOOKUP(M589,'14'!D:D,1,0))</f>
        <v/>
      </c>
    </row>
    <row r="590" spans="1:15" ht="12.75" customHeight="1" x14ac:dyDescent="0.2">
      <c r="A590" s="36" t="str">
        <f>'0'!$A$4</f>
        <v>………………..</v>
      </c>
      <c r="B590" s="37">
        <f>'0'!$A$2</f>
        <v>46112</v>
      </c>
      <c r="C590" s="37" t="s">
        <v>1243</v>
      </c>
      <c r="D590" s="119" t="str">
        <f>IF(G590="","",VLOOKUP(G590,номенклатури!R:T,2,0))</f>
        <v/>
      </c>
      <c r="E590" s="365" t="str">
        <f>IF(G590="","",VLOOKUP(G590,номенклатури!R:T,3,0))</f>
        <v/>
      </c>
      <c r="F590" s="159" t="str">
        <f>IF(G590="","",IF(ISERROR(VLOOKUP(G590,номенклатури!V:V,1,0)),E590*H590,E590*I590))</f>
        <v/>
      </c>
      <c r="G590" s="14"/>
      <c r="H590" s="15"/>
      <c r="I590" s="15"/>
      <c r="J590" s="15"/>
      <c r="K590" s="15"/>
      <c r="L590" s="217"/>
      <c r="M590" s="22"/>
      <c r="N590" s="119" t="str">
        <f>IF(G590="","",VLOOKUP(G590,номенклатури!R:U,4,0))</f>
        <v/>
      </c>
      <c r="O590" s="119" t="str">
        <f>IF(M590="","",VLOOKUP(M590,'14'!D:D,1,0))</f>
        <v/>
      </c>
    </row>
    <row r="591" spans="1:15" ht="12.75" customHeight="1" x14ac:dyDescent="0.2">
      <c r="A591" s="36" t="str">
        <f>'0'!$A$4</f>
        <v>………………..</v>
      </c>
      <c r="B591" s="37">
        <f>'0'!$A$2</f>
        <v>46112</v>
      </c>
      <c r="C591" s="37" t="s">
        <v>1243</v>
      </c>
      <c r="D591" s="119" t="str">
        <f>IF(G591="","",VLOOKUP(G591,номенклатури!R:T,2,0))</f>
        <v/>
      </c>
      <c r="E591" s="365" t="str">
        <f>IF(G591="","",VLOOKUP(G591,номенклатури!R:T,3,0))</f>
        <v/>
      </c>
      <c r="F591" s="159" t="str">
        <f>IF(G591="","",IF(ISERROR(VLOOKUP(G591,номенклатури!V:V,1,0)),E591*H591,E591*I591))</f>
        <v/>
      </c>
      <c r="G591" s="14"/>
      <c r="H591" s="15"/>
      <c r="I591" s="15"/>
      <c r="J591" s="15"/>
      <c r="K591" s="15"/>
      <c r="L591" s="217"/>
      <c r="M591" s="22"/>
      <c r="N591" s="119" t="str">
        <f>IF(G591="","",VLOOKUP(G591,номенклатури!R:U,4,0))</f>
        <v/>
      </c>
      <c r="O591" s="119" t="str">
        <f>IF(M591="","",VLOOKUP(M591,'14'!D:D,1,0))</f>
        <v/>
      </c>
    </row>
    <row r="592" spans="1:15" ht="12.75" customHeight="1" x14ac:dyDescent="0.2">
      <c r="A592" s="36" t="str">
        <f>'0'!$A$4</f>
        <v>………………..</v>
      </c>
      <c r="B592" s="37">
        <f>'0'!$A$2</f>
        <v>46112</v>
      </c>
      <c r="C592" s="37" t="s">
        <v>1243</v>
      </c>
      <c r="D592" s="119" t="str">
        <f>IF(G592="","",VLOOKUP(G592,номенклатури!R:T,2,0))</f>
        <v/>
      </c>
      <c r="E592" s="365" t="str">
        <f>IF(G592="","",VLOOKUP(G592,номенклатури!R:T,3,0))</f>
        <v/>
      </c>
      <c r="F592" s="159" t="str">
        <f>IF(G592="","",IF(ISERROR(VLOOKUP(G592,номенклатури!V:V,1,0)),E592*H592,E592*I592))</f>
        <v/>
      </c>
      <c r="G592" s="14"/>
      <c r="H592" s="15"/>
      <c r="I592" s="15"/>
      <c r="J592" s="15"/>
      <c r="K592" s="15"/>
      <c r="L592" s="217"/>
      <c r="M592" s="22"/>
      <c r="N592" s="119" t="str">
        <f>IF(G592="","",VLOOKUP(G592,номенклатури!R:U,4,0))</f>
        <v/>
      </c>
      <c r="O592" s="119" t="str">
        <f>IF(M592="","",VLOOKUP(M592,'14'!D:D,1,0))</f>
        <v/>
      </c>
    </row>
    <row r="593" spans="1:15" ht="12.75" customHeight="1" x14ac:dyDescent="0.2">
      <c r="A593" s="36" t="str">
        <f>'0'!$A$4</f>
        <v>………………..</v>
      </c>
      <c r="B593" s="37">
        <f>'0'!$A$2</f>
        <v>46112</v>
      </c>
      <c r="C593" s="37" t="s">
        <v>1243</v>
      </c>
      <c r="D593" s="119" t="str">
        <f>IF(G593="","",VLOOKUP(G593,номенклатури!R:T,2,0))</f>
        <v/>
      </c>
      <c r="E593" s="365" t="str">
        <f>IF(G593="","",VLOOKUP(G593,номенклатури!R:T,3,0))</f>
        <v/>
      </c>
      <c r="F593" s="159" t="str">
        <f>IF(G593="","",IF(ISERROR(VLOOKUP(G593,номенклатури!V:V,1,0)),E593*H593,E593*I593))</f>
        <v/>
      </c>
      <c r="G593" s="14"/>
      <c r="H593" s="15"/>
      <c r="I593" s="15"/>
      <c r="J593" s="15"/>
      <c r="K593" s="15"/>
      <c r="L593" s="217"/>
      <c r="M593" s="22"/>
      <c r="N593" s="119" t="str">
        <f>IF(G593="","",VLOOKUP(G593,номенклатури!R:U,4,0))</f>
        <v/>
      </c>
      <c r="O593" s="119" t="str">
        <f>IF(M593="","",VLOOKUP(M593,'14'!D:D,1,0))</f>
        <v/>
      </c>
    </row>
    <row r="594" spans="1:15" ht="12.75" customHeight="1" x14ac:dyDescent="0.2">
      <c r="A594" s="36" t="str">
        <f>'0'!$A$4</f>
        <v>………………..</v>
      </c>
      <c r="B594" s="37">
        <f>'0'!$A$2</f>
        <v>46112</v>
      </c>
      <c r="C594" s="37" t="s">
        <v>1243</v>
      </c>
      <c r="D594" s="119" t="str">
        <f>IF(G594="","",VLOOKUP(G594,номенклатури!R:T,2,0))</f>
        <v/>
      </c>
      <c r="E594" s="365" t="str">
        <f>IF(G594="","",VLOOKUP(G594,номенклатури!R:T,3,0))</f>
        <v/>
      </c>
      <c r="F594" s="159" t="str">
        <f>IF(G594="","",IF(ISERROR(VLOOKUP(G594,номенклатури!V:V,1,0)),E594*H594,E594*I594))</f>
        <v/>
      </c>
      <c r="G594" s="14"/>
      <c r="H594" s="15"/>
      <c r="I594" s="15"/>
      <c r="J594" s="15"/>
      <c r="K594" s="15"/>
      <c r="L594" s="217"/>
      <c r="M594" s="22"/>
      <c r="N594" s="119" t="str">
        <f>IF(G594="","",VLOOKUP(G594,номенклатури!R:U,4,0))</f>
        <v/>
      </c>
      <c r="O594" s="119" t="str">
        <f>IF(M594="","",VLOOKUP(M594,'14'!D:D,1,0))</f>
        <v/>
      </c>
    </row>
    <row r="595" spans="1:15" ht="12.75" customHeight="1" x14ac:dyDescent="0.2">
      <c r="A595" s="36" t="str">
        <f>'0'!$A$4</f>
        <v>………………..</v>
      </c>
      <c r="B595" s="37">
        <f>'0'!$A$2</f>
        <v>46112</v>
      </c>
      <c r="C595" s="37" t="s">
        <v>1243</v>
      </c>
      <c r="D595" s="119" t="str">
        <f>IF(G595="","",VLOOKUP(G595,номенклатури!R:T,2,0))</f>
        <v/>
      </c>
      <c r="E595" s="365" t="str">
        <f>IF(G595="","",VLOOKUP(G595,номенклатури!R:T,3,0))</f>
        <v/>
      </c>
      <c r="F595" s="159" t="str">
        <f>IF(G595="","",IF(ISERROR(VLOOKUP(G595,номенклатури!V:V,1,0)),E595*H595,E595*I595))</f>
        <v/>
      </c>
      <c r="G595" s="14"/>
      <c r="H595" s="15"/>
      <c r="I595" s="15"/>
      <c r="J595" s="15"/>
      <c r="K595" s="15"/>
      <c r="L595" s="217"/>
      <c r="M595" s="22"/>
      <c r="N595" s="119" t="str">
        <f>IF(G595="","",VLOOKUP(G595,номенклатури!R:U,4,0))</f>
        <v/>
      </c>
      <c r="O595" s="119" t="str">
        <f>IF(M595="","",VLOOKUP(M595,'14'!D:D,1,0))</f>
        <v/>
      </c>
    </row>
    <row r="596" spans="1:15" ht="12.75" customHeight="1" x14ac:dyDescent="0.2">
      <c r="A596" s="36" t="str">
        <f>'0'!$A$4</f>
        <v>………………..</v>
      </c>
      <c r="B596" s="37">
        <f>'0'!$A$2</f>
        <v>46112</v>
      </c>
      <c r="C596" s="37" t="s">
        <v>1243</v>
      </c>
      <c r="D596" s="119" t="str">
        <f>IF(G596="","",VLOOKUP(G596,номенклатури!R:T,2,0))</f>
        <v/>
      </c>
      <c r="E596" s="365" t="str">
        <f>IF(G596="","",VLOOKUP(G596,номенклатури!R:T,3,0))</f>
        <v/>
      </c>
      <c r="F596" s="159" t="str">
        <f>IF(G596="","",IF(ISERROR(VLOOKUP(G596,номенклатури!V:V,1,0)),E596*H596,E596*I596))</f>
        <v/>
      </c>
      <c r="G596" s="14"/>
      <c r="H596" s="15"/>
      <c r="I596" s="15"/>
      <c r="J596" s="15"/>
      <c r="K596" s="15"/>
      <c r="L596" s="217"/>
      <c r="M596" s="22"/>
      <c r="N596" s="119" t="str">
        <f>IF(G596="","",VLOOKUP(G596,номенклатури!R:U,4,0))</f>
        <v/>
      </c>
      <c r="O596" s="119" t="str">
        <f>IF(M596="","",VLOOKUP(M596,'14'!D:D,1,0))</f>
        <v/>
      </c>
    </row>
    <row r="597" spans="1:15" ht="12.75" customHeight="1" x14ac:dyDescent="0.2">
      <c r="A597" s="36" t="str">
        <f>'0'!$A$4</f>
        <v>………………..</v>
      </c>
      <c r="B597" s="37">
        <f>'0'!$A$2</f>
        <v>46112</v>
      </c>
      <c r="C597" s="37" t="s">
        <v>1243</v>
      </c>
      <c r="D597" s="119" t="str">
        <f>IF(G597="","",VLOOKUP(G597,номенклатури!R:T,2,0))</f>
        <v/>
      </c>
      <c r="E597" s="365" t="str">
        <f>IF(G597="","",VLOOKUP(G597,номенклатури!R:T,3,0))</f>
        <v/>
      </c>
      <c r="F597" s="159" t="str">
        <f>IF(G597="","",IF(ISERROR(VLOOKUP(G597,номенклатури!V:V,1,0)),E597*H597,E597*I597))</f>
        <v/>
      </c>
      <c r="G597" s="14"/>
      <c r="H597" s="15"/>
      <c r="I597" s="15"/>
      <c r="J597" s="15"/>
      <c r="K597" s="15"/>
      <c r="L597" s="217"/>
      <c r="M597" s="22"/>
      <c r="N597" s="119" t="str">
        <f>IF(G597="","",VLOOKUP(G597,номенклатури!R:U,4,0))</f>
        <v/>
      </c>
      <c r="O597" s="119" t="str">
        <f>IF(M597="","",VLOOKUP(M597,'14'!D:D,1,0))</f>
        <v/>
      </c>
    </row>
    <row r="598" spans="1:15" ht="12.75" customHeight="1" x14ac:dyDescent="0.2">
      <c r="A598" s="36" t="str">
        <f>'0'!$A$4</f>
        <v>………………..</v>
      </c>
      <c r="B598" s="37">
        <f>'0'!$A$2</f>
        <v>46112</v>
      </c>
      <c r="C598" s="37" t="s">
        <v>1243</v>
      </c>
      <c r="D598" s="119" t="str">
        <f>IF(G598="","",VLOOKUP(G598,номенклатури!R:T,2,0))</f>
        <v/>
      </c>
      <c r="E598" s="365" t="str">
        <f>IF(G598="","",VLOOKUP(G598,номенклатури!R:T,3,0))</f>
        <v/>
      </c>
      <c r="F598" s="159" t="str">
        <f>IF(G598="","",IF(ISERROR(VLOOKUP(G598,номенклатури!V:V,1,0)),E598*H598,E598*I598))</f>
        <v/>
      </c>
      <c r="G598" s="14"/>
      <c r="H598" s="15"/>
      <c r="I598" s="15"/>
      <c r="J598" s="15"/>
      <c r="K598" s="15"/>
      <c r="L598" s="217"/>
      <c r="M598" s="22"/>
      <c r="N598" s="119" t="str">
        <f>IF(G598="","",VLOOKUP(G598,номенклатури!R:U,4,0))</f>
        <v/>
      </c>
      <c r="O598" s="119" t="str">
        <f>IF(M598="","",VLOOKUP(M598,'14'!D:D,1,0))</f>
        <v/>
      </c>
    </row>
    <row r="599" spans="1:15" ht="12.75" customHeight="1" x14ac:dyDescent="0.2">
      <c r="A599" s="36" t="str">
        <f>'0'!$A$4</f>
        <v>………………..</v>
      </c>
      <c r="B599" s="37">
        <f>'0'!$A$2</f>
        <v>46112</v>
      </c>
      <c r="C599" s="37" t="s">
        <v>1243</v>
      </c>
      <c r="D599" s="119" t="str">
        <f>IF(G599="","",VLOOKUP(G599,номенклатури!R:T,2,0))</f>
        <v/>
      </c>
      <c r="E599" s="365" t="str">
        <f>IF(G599="","",VLOOKUP(G599,номенклатури!R:T,3,0))</f>
        <v/>
      </c>
      <c r="F599" s="159" t="str">
        <f>IF(G599="","",IF(ISERROR(VLOOKUP(G599,номенклатури!V:V,1,0)),E599*H599,E599*I599))</f>
        <v/>
      </c>
      <c r="G599" s="14"/>
      <c r="H599" s="15"/>
      <c r="I599" s="15"/>
      <c r="J599" s="15"/>
      <c r="K599" s="15"/>
      <c r="L599" s="217"/>
      <c r="M599" s="22"/>
      <c r="N599" s="119" t="str">
        <f>IF(G599="","",VLOOKUP(G599,номенклатури!R:U,4,0))</f>
        <v/>
      </c>
      <c r="O599" s="119" t="str">
        <f>IF(M599="","",VLOOKUP(M599,'14'!D:D,1,0))</f>
        <v/>
      </c>
    </row>
    <row r="600" spans="1:15" ht="12.75" customHeight="1" x14ac:dyDescent="0.2">
      <c r="A600" s="36" t="str">
        <f>'0'!$A$4</f>
        <v>………………..</v>
      </c>
      <c r="B600" s="37">
        <f>'0'!$A$2</f>
        <v>46112</v>
      </c>
      <c r="C600" s="37" t="s">
        <v>1243</v>
      </c>
      <c r="D600" s="119" t="str">
        <f>IF(G600="","",VLOOKUP(G600,номенклатури!R:T,2,0))</f>
        <v/>
      </c>
      <c r="E600" s="365" t="str">
        <f>IF(G600="","",VLOOKUP(G600,номенклатури!R:T,3,0))</f>
        <v/>
      </c>
      <c r="F600" s="159" t="str">
        <f>IF(G600="","",IF(ISERROR(VLOOKUP(G600,номенклатури!V:V,1,0)),E600*H600,E600*I600))</f>
        <v/>
      </c>
      <c r="G600" s="14"/>
      <c r="H600" s="15"/>
      <c r="I600" s="15"/>
      <c r="J600" s="15"/>
      <c r="K600" s="15"/>
      <c r="L600" s="217"/>
      <c r="M600" s="22"/>
      <c r="N600" s="119" t="str">
        <f>IF(G600="","",VLOOKUP(G600,номенклатури!R:U,4,0))</f>
        <v/>
      </c>
      <c r="O600" s="119" t="str">
        <f>IF(M600="","",VLOOKUP(M600,'14'!D:D,1,0))</f>
        <v/>
      </c>
    </row>
    <row r="601" spans="1:15" ht="12.75" customHeight="1" x14ac:dyDescent="0.2">
      <c r="A601" s="36" t="str">
        <f>'0'!$A$4</f>
        <v>………………..</v>
      </c>
      <c r="B601" s="37">
        <f>'0'!$A$2</f>
        <v>46112</v>
      </c>
      <c r="C601" s="37" t="s">
        <v>1243</v>
      </c>
      <c r="D601" s="119" t="str">
        <f>IF(G601="","",VLOOKUP(G601,номенклатури!R:T,2,0))</f>
        <v/>
      </c>
      <c r="E601" s="365" t="str">
        <f>IF(G601="","",VLOOKUP(G601,номенклатури!R:T,3,0))</f>
        <v/>
      </c>
      <c r="F601" s="159" t="str">
        <f>IF(G601="","",IF(ISERROR(VLOOKUP(G601,номенклатури!V:V,1,0)),E601*H601,E601*I601))</f>
        <v/>
      </c>
      <c r="G601" s="14"/>
      <c r="H601" s="15"/>
      <c r="I601" s="15"/>
      <c r="J601" s="15"/>
      <c r="K601" s="15"/>
      <c r="L601" s="217"/>
      <c r="M601" s="22"/>
      <c r="N601" s="119" t="str">
        <f>IF(G601="","",VLOOKUP(G601,номенклатури!R:U,4,0))</f>
        <v/>
      </c>
      <c r="O601" s="119" t="str">
        <f>IF(M601="","",VLOOKUP(M601,'14'!D:D,1,0))</f>
        <v/>
      </c>
    </row>
    <row r="602" spans="1:15" ht="12.75" customHeight="1" x14ac:dyDescent="0.2">
      <c r="A602" s="36" t="str">
        <f>'0'!$A$4</f>
        <v>………………..</v>
      </c>
      <c r="B602" s="37">
        <f>'0'!$A$2</f>
        <v>46112</v>
      </c>
      <c r="C602" s="37" t="s">
        <v>1243</v>
      </c>
      <c r="D602" s="119" t="str">
        <f>IF(G602="","",VLOOKUP(G602,номенклатури!R:T,2,0))</f>
        <v/>
      </c>
      <c r="E602" s="365" t="str">
        <f>IF(G602="","",VLOOKUP(G602,номенклатури!R:T,3,0))</f>
        <v/>
      </c>
      <c r="F602" s="159" t="str">
        <f>IF(G602="","",IF(ISERROR(VLOOKUP(G602,номенклатури!V:V,1,0)),E602*H602,E602*I602))</f>
        <v/>
      </c>
      <c r="G602" s="14"/>
      <c r="H602" s="15"/>
      <c r="I602" s="15"/>
      <c r="J602" s="15"/>
      <c r="K602" s="15"/>
      <c r="L602" s="217"/>
      <c r="M602" s="22"/>
      <c r="N602" s="119" t="str">
        <f>IF(G602="","",VLOOKUP(G602,номенклатури!R:U,4,0))</f>
        <v/>
      </c>
      <c r="O602" s="119" t="str">
        <f>IF(M602="","",VLOOKUP(M602,'14'!D:D,1,0))</f>
        <v/>
      </c>
    </row>
    <row r="603" spans="1:15" ht="12.75" customHeight="1" x14ac:dyDescent="0.2">
      <c r="A603" s="36" t="str">
        <f>'0'!$A$4</f>
        <v>………………..</v>
      </c>
      <c r="B603" s="37">
        <f>'0'!$A$2</f>
        <v>46112</v>
      </c>
      <c r="C603" s="37" t="s">
        <v>1243</v>
      </c>
      <c r="D603" s="119" t="str">
        <f>IF(G603="","",VLOOKUP(G603,номенклатури!R:T,2,0))</f>
        <v/>
      </c>
      <c r="E603" s="365" t="str">
        <f>IF(G603="","",VLOOKUP(G603,номенклатури!R:T,3,0))</f>
        <v/>
      </c>
      <c r="F603" s="159" t="str">
        <f>IF(G603="","",IF(ISERROR(VLOOKUP(G603,номенклатури!V:V,1,0)),E603*H603,E603*I603))</f>
        <v/>
      </c>
      <c r="G603" s="14"/>
      <c r="H603" s="15"/>
      <c r="I603" s="15"/>
      <c r="J603" s="15"/>
      <c r="K603" s="15"/>
      <c r="L603" s="217"/>
      <c r="M603" s="22"/>
      <c r="N603" s="119" t="str">
        <f>IF(G603="","",VLOOKUP(G603,номенклатури!R:U,4,0))</f>
        <v/>
      </c>
      <c r="O603" s="119" t="str">
        <f>IF(M603="","",VLOOKUP(M603,'14'!D:D,1,0))</f>
        <v/>
      </c>
    </row>
    <row r="604" spans="1:15" ht="12.75" customHeight="1" x14ac:dyDescent="0.2">
      <c r="A604" s="36" t="str">
        <f>'0'!$A$4</f>
        <v>………………..</v>
      </c>
      <c r="B604" s="37">
        <f>'0'!$A$2</f>
        <v>46112</v>
      </c>
      <c r="C604" s="37" t="s">
        <v>1243</v>
      </c>
      <c r="D604" s="119" t="str">
        <f>IF(G604="","",VLOOKUP(G604,номенклатури!R:T,2,0))</f>
        <v/>
      </c>
      <c r="E604" s="365" t="str">
        <f>IF(G604="","",VLOOKUP(G604,номенклатури!R:T,3,0))</f>
        <v/>
      </c>
      <c r="F604" s="159" t="str">
        <f>IF(G604="","",IF(ISERROR(VLOOKUP(G604,номенклатури!V:V,1,0)),E604*H604,E604*I604))</f>
        <v/>
      </c>
      <c r="G604" s="14"/>
      <c r="H604" s="15"/>
      <c r="I604" s="15"/>
      <c r="J604" s="15"/>
      <c r="K604" s="15"/>
      <c r="L604" s="217"/>
      <c r="M604" s="22"/>
      <c r="N604" s="119" t="str">
        <f>IF(G604="","",VLOOKUP(G604,номенклатури!R:U,4,0))</f>
        <v/>
      </c>
      <c r="O604" s="119" t="str">
        <f>IF(M604="","",VLOOKUP(M604,'14'!D:D,1,0))</f>
        <v/>
      </c>
    </row>
    <row r="605" spans="1:15" ht="12.75" customHeight="1" x14ac:dyDescent="0.2">
      <c r="A605" s="36" t="str">
        <f>'0'!$A$4</f>
        <v>………………..</v>
      </c>
      <c r="B605" s="37">
        <f>'0'!$A$2</f>
        <v>46112</v>
      </c>
      <c r="C605" s="37" t="s">
        <v>1243</v>
      </c>
      <c r="D605" s="119" t="str">
        <f>IF(G605="","",VLOOKUP(G605,номенклатури!R:T,2,0))</f>
        <v/>
      </c>
      <c r="E605" s="365" t="str">
        <f>IF(G605="","",VLOOKUP(G605,номенклатури!R:T,3,0))</f>
        <v/>
      </c>
      <c r="F605" s="159" t="str">
        <f>IF(G605="","",IF(ISERROR(VLOOKUP(G605,номенклатури!V:V,1,0)),E605*H605,E605*I605))</f>
        <v/>
      </c>
      <c r="G605" s="14"/>
      <c r="H605" s="15"/>
      <c r="I605" s="15"/>
      <c r="J605" s="15"/>
      <c r="K605" s="15"/>
      <c r="L605" s="217"/>
      <c r="M605" s="22"/>
      <c r="N605" s="119" t="str">
        <f>IF(G605="","",VLOOKUP(G605,номенклатури!R:U,4,0))</f>
        <v/>
      </c>
      <c r="O605" s="119" t="str">
        <f>IF(M605="","",VLOOKUP(M605,'14'!D:D,1,0))</f>
        <v/>
      </c>
    </row>
    <row r="606" spans="1:15" ht="12.75" customHeight="1" x14ac:dyDescent="0.2">
      <c r="A606" s="36" t="str">
        <f>'0'!$A$4</f>
        <v>………………..</v>
      </c>
      <c r="B606" s="37">
        <f>'0'!$A$2</f>
        <v>46112</v>
      </c>
      <c r="C606" s="37" t="s">
        <v>1243</v>
      </c>
      <c r="D606" s="119" t="str">
        <f>IF(G606="","",VLOOKUP(G606,номенклатури!R:T,2,0))</f>
        <v/>
      </c>
      <c r="E606" s="365" t="str">
        <f>IF(G606="","",VLOOKUP(G606,номенклатури!R:T,3,0))</f>
        <v/>
      </c>
      <c r="F606" s="159" t="str">
        <f>IF(G606="","",IF(ISERROR(VLOOKUP(G606,номенклатури!V:V,1,0)),E606*H606,E606*I606))</f>
        <v/>
      </c>
      <c r="G606" s="14"/>
      <c r="H606" s="15"/>
      <c r="I606" s="15"/>
      <c r="J606" s="15"/>
      <c r="K606" s="15"/>
      <c r="L606" s="217"/>
      <c r="M606" s="22"/>
      <c r="N606" s="119" t="str">
        <f>IF(G606="","",VLOOKUP(G606,номенклатури!R:U,4,0))</f>
        <v/>
      </c>
      <c r="O606" s="119" t="str">
        <f>IF(M606="","",VLOOKUP(M606,'14'!D:D,1,0))</f>
        <v/>
      </c>
    </row>
    <row r="607" spans="1:15" ht="12.75" customHeight="1" x14ac:dyDescent="0.2">
      <c r="A607" s="36" t="str">
        <f>'0'!$A$4</f>
        <v>………………..</v>
      </c>
      <c r="B607" s="37">
        <f>'0'!$A$2</f>
        <v>46112</v>
      </c>
      <c r="C607" s="37" t="s">
        <v>1243</v>
      </c>
      <c r="D607" s="119" t="str">
        <f>IF(G607="","",VLOOKUP(G607,номенклатури!R:T,2,0))</f>
        <v/>
      </c>
      <c r="E607" s="365" t="str">
        <f>IF(G607="","",VLOOKUP(G607,номенклатури!R:T,3,0))</f>
        <v/>
      </c>
      <c r="F607" s="159" t="str">
        <f>IF(G607="","",IF(ISERROR(VLOOKUP(G607,номенклатури!V:V,1,0)),E607*H607,E607*I607))</f>
        <v/>
      </c>
      <c r="G607" s="14"/>
      <c r="H607" s="15"/>
      <c r="I607" s="15"/>
      <c r="J607" s="15"/>
      <c r="K607" s="15"/>
      <c r="L607" s="217"/>
      <c r="M607" s="22"/>
      <c r="N607" s="119" t="str">
        <f>IF(G607="","",VLOOKUP(G607,номенклатури!R:U,4,0))</f>
        <v/>
      </c>
      <c r="O607" s="119" t="str">
        <f>IF(M607="","",VLOOKUP(M607,'14'!D:D,1,0))</f>
        <v/>
      </c>
    </row>
    <row r="608" spans="1:15" ht="12.75" customHeight="1" x14ac:dyDescent="0.2">
      <c r="A608" s="36" t="str">
        <f>'0'!$A$4</f>
        <v>………………..</v>
      </c>
      <c r="B608" s="37">
        <f>'0'!$A$2</f>
        <v>46112</v>
      </c>
      <c r="C608" s="37" t="s">
        <v>1243</v>
      </c>
      <c r="D608" s="119" t="str">
        <f>IF(G608="","",VLOOKUP(G608,номенклатури!R:T,2,0))</f>
        <v/>
      </c>
      <c r="E608" s="365" t="str">
        <f>IF(G608="","",VLOOKUP(G608,номенклатури!R:T,3,0))</f>
        <v/>
      </c>
      <c r="F608" s="159" t="str">
        <f>IF(G608="","",IF(ISERROR(VLOOKUP(G608,номенклатури!V:V,1,0)),E608*H608,E608*I608))</f>
        <v/>
      </c>
      <c r="G608" s="14"/>
      <c r="H608" s="15"/>
      <c r="I608" s="15"/>
      <c r="J608" s="15"/>
      <c r="K608" s="15"/>
      <c r="L608" s="217"/>
      <c r="M608" s="22"/>
      <c r="N608" s="119" t="str">
        <f>IF(G608="","",VLOOKUP(G608,номенклатури!R:U,4,0))</f>
        <v/>
      </c>
      <c r="O608" s="119" t="str">
        <f>IF(M608="","",VLOOKUP(M608,'14'!D:D,1,0))</f>
        <v/>
      </c>
    </row>
    <row r="609" spans="1:15" ht="12.75" customHeight="1" x14ac:dyDescent="0.2">
      <c r="A609" s="36" t="str">
        <f>'0'!$A$4</f>
        <v>………………..</v>
      </c>
      <c r="B609" s="37">
        <f>'0'!$A$2</f>
        <v>46112</v>
      </c>
      <c r="C609" s="37" t="s">
        <v>1243</v>
      </c>
      <c r="D609" s="119" t="str">
        <f>IF(G609="","",VLOOKUP(G609,номенклатури!R:T,2,0))</f>
        <v/>
      </c>
      <c r="E609" s="365" t="str">
        <f>IF(G609="","",VLOOKUP(G609,номенклатури!R:T,3,0))</f>
        <v/>
      </c>
      <c r="F609" s="159" t="str">
        <f>IF(G609="","",IF(ISERROR(VLOOKUP(G609,номенклатури!V:V,1,0)),E609*H609,E609*I609))</f>
        <v/>
      </c>
      <c r="G609" s="14"/>
      <c r="H609" s="15"/>
      <c r="I609" s="15"/>
      <c r="J609" s="15"/>
      <c r="K609" s="15"/>
      <c r="L609" s="217"/>
      <c r="M609" s="22"/>
      <c r="N609" s="119" t="str">
        <f>IF(G609="","",VLOOKUP(G609,номенклатури!R:U,4,0))</f>
        <v/>
      </c>
      <c r="O609" s="119" t="str">
        <f>IF(M609="","",VLOOKUP(M609,'14'!D:D,1,0))</f>
        <v/>
      </c>
    </row>
    <row r="610" spans="1:15" ht="12.75" customHeight="1" x14ac:dyDescent="0.2">
      <c r="A610" s="36" t="str">
        <f>'0'!$A$4</f>
        <v>………………..</v>
      </c>
      <c r="B610" s="37">
        <f>'0'!$A$2</f>
        <v>46112</v>
      </c>
      <c r="C610" s="37" t="s">
        <v>1243</v>
      </c>
      <c r="D610" s="119" t="str">
        <f>IF(G610="","",VLOOKUP(G610,номенклатури!R:T,2,0))</f>
        <v/>
      </c>
      <c r="E610" s="365" t="str">
        <f>IF(G610="","",VLOOKUP(G610,номенклатури!R:T,3,0))</f>
        <v/>
      </c>
      <c r="F610" s="159" t="str">
        <f>IF(G610="","",IF(ISERROR(VLOOKUP(G610,номенклатури!V:V,1,0)),E610*H610,E610*I610))</f>
        <v/>
      </c>
      <c r="G610" s="14"/>
      <c r="H610" s="15"/>
      <c r="I610" s="15"/>
      <c r="J610" s="15"/>
      <c r="K610" s="15"/>
      <c r="L610" s="217"/>
      <c r="M610" s="22"/>
      <c r="N610" s="119" t="str">
        <f>IF(G610="","",VLOOKUP(G610,номенклатури!R:U,4,0))</f>
        <v/>
      </c>
      <c r="O610" s="119" t="str">
        <f>IF(M610="","",VLOOKUP(M610,'14'!D:D,1,0))</f>
        <v/>
      </c>
    </row>
    <row r="611" spans="1:15" ht="12.75" customHeight="1" x14ac:dyDescent="0.2">
      <c r="A611" s="36" t="str">
        <f>'0'!$A$4</f>
        <v>………………..</v>
      </c>
      <c r="B611" s="37">
        <f>'0'!$A$2</f>
        <v>46112</v>
      </c>
      <c r="C611" s="37" t="s">
        <v>1243</v>
      </c>
      <c r="D611" s="119" t="str">
        <f>IF(G611="","",VLOOKUP(G611,номенклатури!R:T,2,0))</f>
        <v/>
      </c>
      <c r="E611" s="365" t="str">
        <f>IF(G611="","",VLOOKUP(G611,номенклатури!R:T,3,0))</f>
        <v/>
      </c>
      <c r="F611" s="159" t="str">
        <f>IF(G611="","",IF(ISERROR(VLOOKUP(G611,номенклатури!V:V,1,0)),E611*H611,E611*I611))</f>
        <v/>
      </c>
      <c r="G611" s="14"/>
      <c r="H611" s="15"/>
      <c r="I611" s="15"/>
      <c r="J611" s="15"/>
      <c r="K611" s="15"/>
      <c r="L611" s="217"/>
      <c r="M611" s="22"/>
      <c r="N611" s="119" t="str">
        <f>IF(G611="","",VLOOKUP(G611,номенклатури!R:U,4,0))</f>
        <v/>
      </c>
      <c r="O611" s="119" t="str">
        <f>IF(M611="","",VLOOKUP(M611,'14'!D:D,1,0))</f>
        <v/>
      </c>
    </row>
    <row r="612" spans="1:15" ht="12.75" customHeight="1" x14ac:dyDescent="0.2">
      <c r="A612" s="36" t="str">
        <f>'0'!$A$4</f>
        <v>………………..</v>
      </c>
      <c r="B612" s="37">
        <f>'0'!$A$2</f>
        <v>46112</v>
      </c>
      <c r="C612" s="37" t="s">
        <v>1243</v>
      </c>
      <c r="D612" s="119" t="str">
        <f>IF(G612="","",VLOOKUP(G612,номенклатури!R:T,2,0))</f>
        <v/>
      </c>
      <c r="E612" s="365" t="str">
        <f>IF(G612="","",VLOOKUP(G612,номенклатури!R:T,3,0))</f>
        <v/>
      </c>
      <c r="F612" s="159" t="str">
        <f>IF(G612="","",IF(ISERROR(VLOOKUP(G612,номенклатури!V:V,1,0)),E612*H612,E612*I612))</f>
        <v/>
      </c>
      <c r="G612" s="14"/>
      <c r="H612" s="15"/>
      <c r="I612" s="15"/>
      <c r="J612" s="15"/>
      <c r="K612" s="15"/>
      <c r="L612" s="217"/>
      <c r="M612" s="22"/>
      <c r="N612" s="119" t="str">
        <f>IF(G612="","",VLOOKUP(G612,номенклатури!R:U,4,0))</f>
        <v/>
      </c>
      <c r="O612" s="119" t="str">
        <f>IF(M612="","",VLOOKUP(M612,'14'!D:D,1,0))</f>
        <v/>
      </c>
    </row>
    <row r="613" spans="1:15" ht="12.75" customHeight="1" x14ac:dyDescent="0.2">
      <c r="A613" s="36" t="str">
        <f>'0'!$A$4</f>
        <v>………………..</v>
      </c>
      <c r="B613" s="37">
        <f>'0'!$A$2</f>
        <v>46112</v>
      </c>
      <c r="C613" s="37" t="s">
        <v>1243</v>
      </c>
      <c r="D613" s="119" t="str">
        <f>IF(G613="","",VLOOKUP(G613,номенклатури!R:T,2,0))</f>
        <v/>
      </c>
      <c r="E613" s="365" t="str">
        <f>IF(G613="","",VLOOKUP(G613,номенклатури!R:T,3,0))</f>
        <v/>
      </c>
      <c r="F613" s="159" t="str">
        <f>IF(G613="","",IF(ISERROR(VLOOKUP(G613,номенклатури!V:V,1,0)),E613*H613,E613*I613))</f>
        <v/>
      </c>
      <c r="G613" s="14"/>
      <c r="H613" s="15"/>
      <c r="I613" s="15"/>
      <c r="J613" s="15"/>
      <c r="K613" s="15"/>
      <c r="L613" s="217"/>
      <c r="M613" s="22"/>
      <c r="N613" s="119" t="str">
        <f>IF(G613="","",VLOOKUP(G613,номенклатури!R:U,4,0))</f>
        <v/>
      </c>
      <c r="O613" s="119" t="str">
        <f>IF(M613="","",VLOOKUP(M613,'14'!D:D,1,0))</f>
        <v/>
      </c>
    </row>
    <row r="614" spans="1:15" ht="12.75" customHeight="1" x14ac:dyDescent="0.2">
      <c r="A614" s="36" t="str">
        <f>'0'!$A$4</f>
        <v>………………..</v>
      </c>
      <c r="B614" s="37">
        <f>'0'!$A$2</f>
        <v>46112</v>
      </c>
      <c r="C614" s="37" t="s">
        <v>1243</v>
      </c>
      <c r="D614" s="119" t="str">
        <f>IF(G614="","",VLOOKUP(G614,номенклатури!R:T,2,0))</f>
        <v/>
      </c>
      <c r="E614" s="365" t="str">
        <f>IF(G614="","",VLOOKUP(G614,номенклатури!R:T,3,0))</f>
        <v/>
      </c>
      <c r="F614" s="159" t="str">
        <f>IF(G614="","",IF(ISERROR(VLOOKUP(G614,номенклатури!V:V,1,0)),E614*H614,E614*I614))</f>
        <v/>
      </c>
      <c r="G614" s="14"/>
      <c r="H614" s="15"/>
      <c r="I614" s="15"/>
      <c r="J614" s="15"/>
      <c r="K614" s="15"/>
      <c r="L614" s="217"/>
      <c r="M614" s="22"/>
      <c r="N614" s="119" t="str">
        <f>IF(G614="","",VLOOKUP(G614,номенклатури!R:U,4,0))</f>
        <v/>
      </c>
      <c r="O614" s="119" t="str">
        <f>IF(M614="","",VLOOKUP(M614,'14'!D:D,1,0))</f>
        <v/>
      </c>
    </row>
    <row r="615" spans="1:15" ht="12.75" customHeight="1" x14ac:dyDescent="0.2">
      <c r="A615" s="36" t="str">
        <f>'0'!$A$4</f>
        <v>………………..</v>
      </c>
      <c r="B615" s="37">
        <f>'0'!$A$2</f>
        <v>46112</v>
      </c>
      <c r="C615" s="37" t="s">
        <v>1243</v>
      </c>
      <c r="D615" s="119" t="str">
        <f>IF(G615="","",VLOOKUP(G615,номенклатури!R:T,2,0))</f>
        <v/>
      </c>
      <c r="E615" s="365" t="str">
        <f>IF(G615="","",VLOOKUP(G615,номенклатури!R:T,3,0))</f>
        <v/>
      </c>
      <c r="F615" s="159" t="str">
        <f>IF(G615="","",IF(ISERROR(VLOOKUP(G615,номенклатури!V:V,1,0)),E615*H615,E615*I615))</f>
        <v/>
      </c>
      <c r="G615" s="14"/>
      <c r="H615" s="15"/>
      <c r="I615" s="15"/>
      <c r="J615" s="15"/>
      <c r="K615" s="15"/>
      <c r="L615" s="217"/>
      <c r="M615" s="22"/>
      <c r="N615" s="119" t="str">
        <f>IF(G615="","",VLOOKUP(G615,номенклатури!R:U,4,0))</f>
        <v/>
      </c>
      <c r="O615" s="119" t="str">
        <f>IF(M615="","",VLOOKUP(M615,'14'!D:D,1,0))</f>
        <v/>
      </c>
    </row>
    <row r="616" spans="1:15" ht="12.75" customHeight="1" x14ac:dyDescent="0.2">
      <c r="A616" s="36" t="str">
        <f>'0'!$A$4</f>
        <v>………………..</v>
      </c>
      <c r="B616" s="37">
        <f>'0'!$A$2</f>
        <v>46112</v>
      </c>
      <c r="C616" s="37" t="s">
        <v>1243</v>
      </c>
      <c r="D616" s="119" t="str">
        <f>IF(G616="","",VLOOKUP(G616,номенклатури!R:T,2,0))</f>
        <v/>
      </c>
      <c r="E616" s="365" t="str">
        <f>IF(G616="","",VLOOKUP(G616,номенклатури!R:T,3,0))</f>
        <v/>
      </c>
      <c r="F616" s="159" t="str">
        <f>IF(G616="","",IF(ISERROR(VLOOKUP(G616,номенклатури!V:V,1,0)),E616*H616,E616*I616))</f>
        <v/>
      </c>
      <c r="G616" s="14"/>
      <c r="H616" s="15"/>
      <c r="I616" s="15"/>
      <c r="J616" s="15"/>
      <c r="K616" s="15"/>
      <c r="L616" s="217"/>
      <c r="M616" s="22"/>
      <c r="N616" s="119" t="str">
        <f>IF(G616="","",VLOOKUP(G616,номенклатури!R:U,4,0))</f>
        <v/>
      </c>
      <c r="O616" s="119" t="str">
        <f>IF(M616="","",VLOOKUP(M616,'14'!D:D,1,0))</f>
        <v/>
      </c>
    </row>
    <row r="617" spans="1:15" ht="12.75" customHeight="1" x14ac:dyDescent="0.2">
      <c r="A617" s="36" t="str">
        <f>'0'!$A$4</f>
        <v>………………..</v>
      </c>
      <c r="B617" s="37">
        <f>'0'!$A$2</f>
        <v>46112</v>
      </c>
      <c r="C617" s="37" t="s">
        <v>1243</v>
      </c>
      <c r="D617" s="119" t="str">
        <f>IF(G617="","",VLOOKUP(G617,номенклатури!R:T,2,0))</f>
        <v/>
      </c>
      <c r="E617" s="365" t="str">
        <f>IF(G617="","",VLOOKUP(G617,номенклатури!R:T,3,0))</f>
        <v/>
      </c>
      <c r="F617" s="159" t="str">
        <f>IF(G617="","",IF(ISERROR(VLOOKUP(G617,номенклатури!V:V,1,0)),E617*H617,E617*I617))</f>
        <v/>
      </c>
      <c r="G617" s="14"/>
      <c r="H617" s="15"/>
      <c r="I617" s="15"/>
      <c r="J617" s="15"/>
      <c r="K617" s="15"/>
      <c r="L617" s="217"/>
      <c r="M617" s="22"/>
      <c r="N617" s="119" t="str">
        <f>IF(G617="","",VLOOKUP(G617,номенклатури!R:U,4,0))</f>
        <v/>
      </c>
      <c r="O617" s="119" t="str">
        <f>IF(M617="","",VLOOKUP(M617,'14'!D:D,1,0))</f>
        <v/>
      </c>
    </row>
    <row r="618" spans="1:15" ht="12.75" customHeight="1" x14ac:dyDescent="0.2">
      <c r="A618" s="36" t="str">
        <f>'0'!$A$4</f>
        <v>………………..</v>
      </c>
      <c r="B618" s="37">
        <f>'0'!$A$2</f>
        <v>46112</v>
      </c>
      <c r="C618" s="37" t="s">
        <v>1243</v>
      </c>
      <c r="D618" s="119" t="str">
        <f>IF(G618="","",VLOOKUP(G618,номенклатури!R:T,2,0))</f>
        <v/>
      </c>
      <c r="E618" s="365" t="str">
        <f>IF(G618="","",VLOOKUP(G618,номенклатури!R:T,3,0))</f>
        <v/>
      </c>
      <c r="F618" s="159" t="str">
        <f>IF(G618="","",IF(ISERROR(VLOOKUP(G618,номенклатури!V:V,1,0)),E618*H618,E618*I618))</f>
        <v/>
      </c>
      <c r="G618" s="14"/>
      <c r="H618" s="15"/>
      <c r="I618" s="15"/>
      <c r="J618" s="15"/>
      <c r="K618" s="15"/>
      <c r="L618" s="217"/>
      <c r="M618" s="22"/>
      <c r="N618" s="119" t="str">
        <f>IF(G618="","",VLOOKUP(G618,номенклатури!R:U,4,0))</f>
        <v/>
      </c>
      <c r="O618" s="119" t="str">
        <f>IF(M618="","",VLOOKUP(M618,'14'!D:D,1,0))</f>
        <v/>
      </c>
    </row>
    <row r="619" spans="1:15" ht="12.75" customHeight="1" x14ac:dyDescent="0.2">
      <c r="A619" s="36" t="str">
        <f>'0'!$A$4</f>
        <v>………………..</v>
      </c>
      <c r="B619" s="37">
        <f>'0'!$A$2</f>
        <v>46112</v>
      </c>
      <c r="C619" s="37" t="s">
        <v>1243</v>
      </c>
      <c r="D619" s="119" t="str">
        <f>IF(G619="","",VLOOKUP(G619,номенклатури!R:T,2,0))</f>
        <v/>
      </c>
      <c r="E619" s="365" t="str">
        <f>IF(G619="","",VLOOKUP(G619,номенклатури!R:T,3,0))</f>
        <v/>
      </c>
      <c r="F619" s="159" t="str">
        <f>IF(G619="","",IF(ISERROR(VLOOKUP(G619,номенклатури!V:V,1,0)),E619*H619,E619*I619))</f>
        <v/>
      </c>
      <c r="G619" s="14"/>
      <c r="H619" s="15"/>
      <c r="I619" s="15"/>
      <c r="J619" s="15"/>
      <c r="K619" s="15"/>
      <c r="L619" s="217"/>
      <c r="M619" s="22"/>
      <c r="N619" s="119" t="str">
        <f>IF(G619="","",VLOOKUP(G619,номенклатури!R:U,4,0))</f>
        <v/>
      </c>
      <c r="O619" s="119" t="str">
        <f>IF(M619="","",VLOOKUP(M619,'14'!D:D,1,0))</f>
        <v/>
      </c>
    </row>
    <row r="620" spans="1:15" ht="12.75" customHeight="1" x14ac:dyDescent="0.2">
      <c r="A620" s="36" t="str">
        <f>'0'!$A$4</f>
        <v>………………..</v>
      </c>
      <c r="B620" s="37">
        <f>'0'!$A$2</f>
        <v>46112</v>
      </c>
      <c r="C620" s="37" t="s">
        <v>1243</v>
      </c>
      <c r="D620" s="119" t="str">
        <f>IF(G620="","",VLOOKUP(G620,номенклатури!R:T,2,0))</f>
        <v/>
      </c>
      <c r="E620" s="365" t="str">
        <f>IF(G620="","",VLOOKUP(G620,номенклатури!R:T,3,0))</f>
        <v/>
      </c>
      <c r="F620" s="159" t="str">
        <f>IF(G620="","",IF(ISERROR(VLOOKUP(G620,номенклатури!V:V,1,0)),E620*H620,E620*I620))</f>
        <v/>
      </c>
      <c r="G620" s="14"/>
      <c r="H620" s="15"/>
      <c r="I620" s="15"/>
      <c r="J620" s="15"/>
      <c r="K620" s="15"/>
      <c r="L620" s="217"/>
      <c r="M620" s="22"/>
      <c r="N620" s="119" t="str">
        <f>IF(G620="","",VLOOKUP(G620,номенклатури!R:U,4,0))</f>
        <v/>
      </c>
      <c r="O620" s="119" t="str">
        <f>IF(M620="","",VLOOKUP(M620,'14'!D:D,1,0))</f>
        <v/>
      </c>
    </row>
    <row r="621" spans="1:15" ht="12.75" customHeight="1" x14ac:dyDescent="0.2">
      <c r="A621" s="36" t="str">
        <f>'0'!$A$4</f>
        <v>………………..</v>
      </c>
      <c r="B621" s="37">
        <f>'0'!$A$2</f>
        <v>46112</v>
      </c>
      <c r="C621" s="37" t="s">
        <v>1243</v>
      </c>
      <c r="D621" s="119" t="str">
        <f>IF(G621="","",VLOOKUP(G621,номенклатури!R:T,2,0))</f>
        <v/>
      </c>
      <c r="E621" s="365" t="str">
        <f>IF(G621="","",VLOOKUP(G621,номенклатури!R:T,3,0))</f>
        <v/>
      </c>
      <c r="F621" s="159" t="str">
        <f>IF(G621="","",IF(ISERROR(VLOOKUP(G621,номенклатури!V:V,1,0)),E621*H621,E621*I621))</f>
        <v/>
      </c>
      <c r="G621" s="14"/>
      <c r="H621" s="15"/>
      <c r="I621" s="15"/>
      <c r="J621" s="15"/>
      <c r="K621" s="15"/>
      <c r="L621" s="217"/>
      <c r="M621" s="22"/>
      <c r="N621" s="119" t="str">
        <f>IF(G621="","",VLOOKUP(G621,номенклатури!R:U,4,0))</f>
        <v/>
      </c>
      <c r="O621" s="119" t="str">
        <f>IF(M621="","",VLOOKUP(M621,'14'!D:D,1,0))</f>
        <v/>
      </c>
    </row>
    <row r="622" spans="1:15" ht="12.75" customHeight="1" x14ac:dyDescent="0.2">
      <c r="A622" s="36" t="str">
        <f>'0'!$A$4</f>
        <v>………………..</v>
      </c>
      <c r="B622" s="37">
        <f>'0'!$A$2</f>
        <v>46112</v>
      </c>
      <c r="C622" s="37" t="s">
        <v>1243</v>
      </c>
      <c r="D622" s="119" t="str">
        <f>IF(G622="","",VLOOKUP(G622,номенклатури!R:T,2,0))</f>
        <v/>
      </c>
      <c r="E622" s="365" t="str">
        <f>IF(G622="","",VLOOKUP(G622,номенклатури!R:T,3,0))</f>
        <v/>
      </c>
      <c r="F622" s="159" t="str">
        <f>IF(G622="","",IF(ISERROR(VLOOKUP(G622,номенклатури!V:V,1,0)),E622*H622,E622*I622))</f>
        <v/>
      </c>
      <c r="G622" s="14"/>
      <c r="H622" s="15"/>
      <c r="I622" s="15"/>
      <c r="J622" s="15"/>
      <c r="K622" s="15"/>
      <c r="L622" s="217"/>
      <c r="M622" s="22"/>
      <c r="N622" s="119" t="str">
        <f>IF(G622="","",VLOOKUP(G622,номенклатури!R:U,4,0))</f>
        <v/>
      </c>
      <c r="O622" s="119" t="str">
        <f>IF(M622="","",VLOOKUP(M622,'14'!D:D,1,0))</f>
        <v/>
      </c>
    </row>
    <row r="623" spans="1:15" ht="12.75" customHeight="1" x14ac:dyDescent="0.2">
      <c r="A623" s="36" t="str">
        <f>'0'!$A$4</f>
        <v>………………..</v>
      </c>
      <c r="B623" s="37">
        <f>'0'!$A$2</f>
        <v>46112</v>
      </c>
      <c r="C623" s="37" t="s">
        <v>1243</v>
      </c>
      <c r="D623" s="119" t="str">
        <f>IF(G623="","",VLOOKUP(G623,номенклатури!R:T,2,0))</f>
        <v/>
      </c>
      <c r="E623" s="365" t="str">
        <f>IF(G623="","",VLOOKUP(G623,номенклатури!R:T,3,0))</f>
        <v/>
      </c>
      <c r="F623" s="159" t="str">
        <f>IF(G623="","",IF(ISERROR(VLOOKUP(G623,номенклатури!V:V,1,0)),E623*H623,E623*I623))</f>
        <v/>
      </c>
      <c r="G623" s="14"/>
      <c r="H623" s="15"/>
      <c r="I623" s="15"/>
      <c r="J623" s="15"/>
      <c r="K623" s="15"/>
      <c r="L623" s="217"/>
      <c r="M623" s="22"/>
      <c r="N623" s="119" t="str">
        <f>IF(G623="","",VLOOKUP(G623,номенклатури!R:U,4,0))</f>
        <v/>
      </c>
      <c r="O623" s="119" t="str">
        <f>IF(M623="","",VLOOKUP(M623,'14'!D:D,1,0))</f>
        <v/>
      </c>
    </row>
    <row r="624" spans="1:15" ht="12.75" customHeight="1" x14ac:dyDescent="0.2">
      <c r="A624" s="36" t="str">
        <f>'0'!$A$4</f>
        <v>………………..</v>
      </c>
      <c r="B624" s="37">
        <f>'0'!$A$2</f>
        <v>46112</v>
      </c>
      <c r="C624" s="37" t="s">
        <v>1243</v>
      </c>
      <c r="D624" s="119" t="str">
        <f>IF(G624="","",VLOOKUP(G624,номенклатури!R:T,2,0))</f>
        <v/>
      </c>
      <c r="E624" s="365" t="str">
        <f>IF(G624="","",VLOOKUP(G624,номенклатури!R:T,3,0))</f>
        <v/>
      </c>
      <c r="F624" s="159" t="str">
        <f>IF(G624="","",IF(ISERROR(VLOOKUP(G624,номенклатури!V:V,1,0)),E624*H624,E624*I624))</f>
        <v/>
      </c>
      <c r="G624" s="14"/>
      <c r="H624" s="15"/>
      <c r="I624" s="15"/>
      <c r="J624" s="15"/>
      <c r="K624" s="15"/>
      <c r="L624" s="217"/>
      <c r="M624" s="22"/>
      <c r="N624" s="119" t="str">
        <f>IF(G624="","",VLOOKUP(G624,номенклатури!R:U,4,0))</f>
        <v/>
      </c>
      <c r="O624" s="119" t="str">
        <f>IF(M624="","",VLOOKUP(M624,'14'!D:D,1,0))</f>
        <v/>
      </c>
    </row>
    <row r="625" spans="1:15" ht="12.75" customHeight="1" x14ac:dyDescent="0.2">
      <c r="A625" s="36" t="str">
        <f>'0'!$A$4</f>
        <v>………………..</v>
      </c>
      <c r="B625" s="37">
        <f>'0'!$A$2</f>
        <v>46112</v>
      </c>
      <c r="C625" s="37" t="s">
        <v>1243</v>
      </c>
      <c r="D625" s="119" t="str">
        <f>IF(G625="","",VLOOKUP(G625,номенклатури!R:T,2,0))</f>
        <v/>
      </c>
      <c r="E625" s="365" t="str">
        <f>IF(G625="","",VLOOKUP(G625,номенклатури!R:T,3,0))</f>
        <v/>
      </c>
      <c r="F625" s="159" t="str">
        <f>IF(G625="","",IF(ISERROR(VLOOKUP(G625,номенклатури!V:V,1,0)),E625*H625,E625*I625))</f>
        <v/>
      </c>
      <c r="G625" s="14"/>
      <c r="H625" s="15"/>
      <c r="I625" s="15"/>
      <c r="J625" s="15"/>
      <c r="K625" s="15"/>
      <c r="L625" s="217"/>
      <c r="M625" s="22"/>
      <c r="N625" s="119" t="str">
        <f>IF(G625="","",VLOOKUP(G625,номенклатури!R:U,4,0))</f>
        <v/>
      </c>
      <c r="O625" s="119" t="str">
        <f>IF(M625="","",VLOOKUP(M625,'14'!D:D,1,0))</f>
        <v/>
      </c>
    </row>
    <row r="626" spans="1:15" ht="12.75" customHeight="1" x14ac:dyDescent="0.2">
      <c r="A626" s="36" t="str">
        <f>'0'!$A$4</f>
        <v>………………..</v>
      </c>
      <c r="B626" s="37">
        <f>'0'!$A$2</f>
        <v>46112</v>
      </c>
      <c r="C626" s="37" t="s">
        <v>1243</v>
      </c>
      <c r="D626" s="119" t="str">
        <f>IF(G626="","",VLOOKUP(G626,номенклатури!R:T,2,0))</f>
        <v/>
      </c>
      <c r="E626" s="365" t="str">
        <f>IF(G626="","",VLOOKUP(G626,номенклатури!R:T,3,0))</f>
        <v/>
      </c>
      <c r="F626" s="159" t="str">
        <f>IF(G626="","",IF(ISERROR(VLOOKUP(G626,номенклатури!V:V,1,0)),E626*H626,E626*I626))</f>
        <v/>
      </c>
      <c r="G626" s="14"/>
      <c r="H626" s="15"/>
      <c r="I626" s="15"/>
      <c r="J626" s="15"/>
      <c r="K626" s="15"/>
      <c r="L626" s="217"/>
      <c r="M626" s="22"/>
      <c r="N626" s="119" t="str">
        <f>IF(G626="","",VLOOKUP(G626,номенклатури!R:U,4,0))</f>
        <v/>
      </c>
      <c r="O626" s="119" t="str">
        <f>IF(M626="","",VLOOKUP(M626,'14'!D:D,1,0))</f>
        <v/>
      </c>
    </row>
    <row r="627" spans="1:15" ht="12.75" customHeight="1" x14ac:dyDescent="0.2">
      <c r="A627" s="36" t="str">
        <f>'0'!$A$4</f>
        <v>………………..</v>
      </c>
      <c r="B627" s="37">
        <f>'0'!$A$2</f>
        <v>46112</v>
      </c>
      <c r="C627" s="37" t="s">
        <v>1243</v>
      </c>
      <c r="D627" s="119" t="str">
        <f>IF(G627="","",VLOOKUP(G627,номенклатури!R:T,2,0))</f>
        <v/>
      </c>
      <c r="E627" s="365" t="str">
        <f>IF(G627="","",VLOOKUP(G627,номенклатури!R:T,3,0))</f>
        <v/>
      </c>
      <c r="F627" s="159" t="str">
        <f>IF(G627="","",IF(ISERROR(VLOOKUP(G627,номенклатури!V:V,1,0)),E627*H627,E627*I627))</f>
        <v/>
      </c>
      <c r="G627" s="14"/>
      <c r="H627" s="15"/>
      <c r="I627" s="15"/>
      <c r="J627" s="15"/>
      <c r="K627" s="15"/>
      <c r="L627" s="217"/>
      <c r="M627" s="22"/>
      <c r="N627" s="119" t="str">
        <f>IF(G627="","",VLOOKUP(G627,номенклатури!R:U,4,0))</f>
        <v/>
      </c>
      <c r="O627" s="119" t="str">
        <f>IF(M627="","",VLOOKUP(M627,'14'!D:D,1,0))</f>
        <v/>
      </c>
    </row>
    <row r="628" spans="1:15" ht="12.75" customHeight="1" x14ac:dyDescent="0.2">
      <c r="A628" s="36" t="str">
        <f>'0'!$A$4</f>
        <v>………………..</v>
      </c>
      <c r="B628" s="37">
        <f>'0'!$A$2</f>
        <v>46112</v>
      </c>
      <c r="C628" s="37" t="s">
        <v>1243</v>
      </c>
      <c r="D628" s="119" t="str">
        <f>IF(G628="","",VLOOKUP(G628,номенклатури!R:T,2,0))</f>
        <v/>
      </c>
      <c r="E628" s="365" t="str">
        <f>IF(G628="","",VLOOKUP(G628,номенклатури!R:T,3,0))</f>
        <v/>
      </c>
      <c r="F628" s="159" t="str">
        <f>IF(G628="","",IF(ISERROR(VLOOKUP(G628,номенклатури!V:V,1,0)),E628*H628,E628*I628))</f>
        <v/>
      </c>
      <c r="G628" s="14"/>
      <c r="H628" s="15"/>
      <c r="I628" s="15"/>
      <c r="J628" s="15"/>
      <c r="K628" s="15"/>
      <c r="L628" s="217"/>
      <c r="M628" s="22"/>
      <c r="N628" s="119" t="str">
        <f>IF(G628="","",VLOOKUP(G628,номенклатури!R:U,4,0))</f>
        <v/>
      </c>
      <c r="O628" s="119" t="str">
        <f>IF(M628="","",VLOOKUP(M628,'14'!D:D,1,0))</f>
        <v/>
      </c>
    </row>
    <row r="629" spans="1:15" ht="12.75" customHeight="1" x14ac:dyDescent="0.2">
      <c r="A629" s="36" t="str">
        <f>'0'!$A$4</f>
        <v>………………..</v>
      </c>
      <c r="B629" s="37">
        <f>'0'!$A$2</f>
        <v>46112</v>
      </c>
      <c r="C629" s="37" t="s">
        <v>1243</v>
      </c>
      <c r="D629" s="119" t="str">
        <f>IF(G629="","",VLOOKUP(G629,номенклатури!R:T,2,0))</f>
        <v/>
      </c>
      <c r="E629" s="365" t="str">
        <f>IF(G629="","",VLOOKUP(G629,номенклатури!R:T,3,0))</f>
        <v/>
      </c>
      <c r="F629" s="159" t="str">
        <f>IF(G629="","",IF(ISERROR(VLOOKUP(G629,номенклатури!V:V,1,0)),E629*H629,E629*I629))</f>
        <v/>
      </c>
      <c r="G629" s="14"/>
      <c r="H629" s="15"/>
      <c r="I629" s="15"/>
      <c r="J629" s="15"/>
      <c r="K629" s="15"/>
      <c r="L629" s="217"/>
      <c r="M629" s="22"/>
      <c r="N629" s="119" t="str">
        <f>IF(G629="","",VLOOKUP(G629,номенклатури!R:U,4,0))</f>
        <v/>
      </c>
      <c r="O629" s="119" t="str">
        <f>IF(M629="","",VLOOKUP(M629,'14'!D:D,1,0))</f>
        <v/>
      </c>
    </row>
    <row r="630" spans="1:15" ht="12.75" customHeight="1" x14ac:dyDescent="0.2">
      <c r="A630" s="36" t="str">
        <f>'0'!$A$4</f>
        <v>………………..</v>
      </c>
      <c r="B630" s="37">
        <f>'0'!$A$2</f>
        <v>46112</v>
      </c>
      <c r="C630" s="37" t="s">
        <v>1243</v>
      </c>
      <c r="D630" s="119" t="str">
        <f>IF(G630="","",VLOOKUP(G630,номенклатури!R:T,2,0))</f>
        <v/>
      </c>
      <c r="E630" s="365" t="str">
        <f>IF(G630="","",VLOOKUP(G630,номенклатури!R:T,3,0))</f>
        <v/>
      </c>
      <c r="F630" s="159" t="str">
        <f>IF(G630="","",IF(ISERROR(VLOOKUP(G630,номенклатури!V:V,1,0)),E630*H630,E630*I630))</f>
        <v/>
      </c>
      <c r="G630" s="14"/>
      <c r="H630" s="15"/>
      <c r="I630" s="15"/>
      <c r="J630" s="15"/>
      <c r="K630" s="15"/>
      <c r="L630" s="217"/>
      <c r="M630" s="22"/>
      <c r="N630" s="119" t="str">
        <f>IF(G630="","",VLOOKUP(G630,номенклатури!R:U,4,0))</f>
        <v/>
      </c>
      <c r="O630" s="119" t="str">
        <f>IF(M630="","",VLOOKUP(M630,'14'!D:D,1,0))</f>
        <v/>
      </c>
    </row>
    <row r="631" spans="1:15" ht="12.75" customHeight="1" x14ac:dyDescent="0.2">
      <c r="A631" s="36" t="str">
        <f>'0'!$A$4</f>
        <v>………………..</v>
      </c>
      <c r="B631" s="37">
        <f>'0'!$A$2</f>
        <v>46112</v>
      </c>
      <c r="C631" s="37" t="s">
        <v>1243</v>
      </c>
      <c r="D631" s="119" t="str">
        <f>IF(G631="","",VLOOKUP(G631,номенклатури!R:T,2,0))</f>
        <v/>
      </c>
      <c r="E631" s="365" t="str">
        <f>IF(G631="","",VLOOKUP(G631,номенклатури!R:T,3,0))</f>
        <v/>
      </c>
      <c r="F631" s="159" t="str">
        <f>IF(G631="","",IF(ISERROR(VLOOKUP(G631,номенклатури!V:V,1,0)),E631*H631,E631*I631))</f>
        <v/>
      </c>
      <c r="G631" s="14"/>
      <c r="H631" s="15"/>
      <c r="I631" s="15"/>
      <c r="J631" s="15"/>
      <c r="K631" s="15"/>
      <c r="L631" s="217"/>
      <c r="M631" s="22"/>
      <c r="N631" s="119" t="str">
        <f>IF(G631="","",VLOOKUP(G631,номенклатури!R:U,4,0))</f>
        <v/>
      </c>
      <c r="O631" s="119" t="str">
        <f>IF(M631="","",VLOOKUP(M631,'14'!D:D,1,0))</f>
        <v/>
      </c>
    </row>
    <row r="632" spans="1:15" ht="12.75" customHeight="1" x14ac:dyDescent="0.2">
      <c r="A632" s="36" t="str">
        <f>'0'!$A$4</f>
        <v>………………..</v>
      </c>
      <c r="B632" s="37">
        <f>'0'!$A$2</f>
        <v>46112</v>
      </c>
      <c r="C632" s="37" t="s">
        <v>1243</v>
      </c>
      <c r="D632" s="119" t="str">
        <f>IF(G632="","",VLOOKUP(G632,номенклатури!R:T,2,0))</f>
        <v/>
      </c>
      <c r="E632" s="365" t="str">
        <f>IF(G632="","",VLOOKUP(G632,номенклатури!R:T,3,0))</f>
        <v/>
      </c>
      <c r="F632" s="159" t="str">
        <f>IF(G632="","",IF(ISERROR(VLOOKUP(G632,номенклатури!V:V,1,0)),E632*H632,E632*I632))</f>
        <v/>
      </c>
      <c r="G632" s="14"/>
      <c r="H632" s="15"/>
      <c r="I632" s="15"/>
      <c r="J632" s="15"/>
      <c r="K632" s="15"/>
      <c r="L632" s="217"/>
      <c r="M632" s="22"/>
      <c r="N632" s="119" t="str">
        <f>IF(G632="","",VLOOKUP(G632,номенклатури!R:U,4,0))</f>
        <v/>
      </c>
      <c r="O632" s="119" t="str">
        <f>IF(M632="","",VLOOKUP(M632,'14'!D:D,1,0))</f>
        <v/>
      </c>
    </row>
    <row r="633" spans="1:15" ht="12.75" customHeight="1" x14ac:dyDescent="0.2">
      <c r="A633" s="36" t="str">
        <f>'0'!$A$4</f>
        <v>………………..</v>
      </c>
      <c r="B633" s="37">
        <f>'0'!$A$2</f>
        <v>46112</v>
      </c>
      <c r="C633" s="37" t="s">
        <v>1243</v>
      </c>
      <c r="D633" s="119" t="str">
        <f>IF(G633="","",VLOOKUP(G633,номенклатури!R:T,2,0))</f>
        <v/>
      </c>
      <c r="E633" s="365" t="str">
        <f>IF(G633="","",VLOOKUP(G633,номенклатури!R:T,3,0))</f>
        <v/>
      </c>
      <c r="F633" s="159" t="str">
        <f>IF(G633="","",IF(ISERROR(VLOOKUP(G633,номенклатури!V:V,1,0)),E633*H633,E633*I633))</f>
        <v/>
      </c>
      <c r="G633" s="14"/>
      <c r="H633" s="15"/>
      <c r="I633" s="15"/>
      <c r="J633" s="15"/>
      <c r="K633" s="15"/>
      <c r="L633" s="217"/>
      <c r="M633" s="22"/>
      <c r="N633" s="119" t="str">
        <f>IF(G633="","",VLOOKUP(G633,номенклатури!R:U,4,0))</f>
        <v/>
      </c>
      <c r="O633" s="119" t="str">
        <f>IF(M633="","",VLOOKUP(M633,'14'!D:D,1,0))</f>
        <v/>
      </c>
    </row>
    <row r="634" spans="1:15" ht="12.75" customHeight="1" x14ac:dyDescent="0.2">
      <c r="A634" s="36" t="str">
        <f>'0'!$A$4</f>
        <v>………………..</v>
      </c>
      <c r="B634" s="37">
        <f>'0'!$A$2</f>
        <v>46112</v>
      </c>
      <c r="C634" s="37" t="s">
        <v>1243</v>
      </c>
      <c r="D634" s="119" t="str">
        <f>IF(G634="","",VLOOKUP(G634,номенклатури!R:T,2,0))</f>
        <v/>
      </c>
      <c r="E634" s="365" t="str">
        <f>IF(G634="","",VLOOKUP(G634,номенклатури!R:T,3,0))</f>
        <v/>
      </c>
      <c r="F634" s="159" t="str">
        <f>IF(G634="","",IF(ISERROR(VLOOKUP(G634,номенклатури!V:V,1,0)),E634*H634,E634*I634))</f>
        <v/>
      </c>
      <c r="G634" s="14"/>
      <c r="H634" s="15"/>
      <c r="I634" s="15"/>
      <c r="J634" s="15"/>
      <c r="K634" s="15"/>
      <c r="L634" s="217"/>
      <c r="M634" s="22"/>
      <c r="N634" s="119" t="str">
        <f>IF(G634="","",VLOOKUP(G634,номенклатури!R:U,4,0))</f>
        <v/>
      </c>
      <c r="O634" s="119" t="str">
        <f>IF(M634="","",VLOOKUP(M634,'14'!D:D,1,0))</f>
        <v/>
      </c>
    </row>
    <row r="635" spans="1:15" ht="12.75" customHeight="1" x14ac:dyDescent="0.2">
      <c r="A635" s="36" t="str">
        <f>'0'!$A$4</f>
        <v>………………..</v>
      </c>
      <c r="B635" s="37">
        <f>'0'!$A$2</f>
        <v>46112</v>
      </c>
      <c r="C635" s="37" t="s">
        <v>1243</v>
      </c>
      <c r="D635" s="119" t="str">
        <f>IF(G635="","",VLOOKUP(G635,номенклатури!R:T,2,0))</f>
        <v/>
      </c>
      <c r="E635" s="365" t="str">
        <f>IF(G635="","",VLOOKUP(G635,номенклатури!R:T,3,0))</f>
        <v/>
      </c>
      <c r="F635" s="159" t="str">
        <f>IF(G635="","",IF(ISERROR(VLOOKUP(G635,номенклатури!V:V,1,0)),E635*H635,E635*I635))</f>
        <v/>
      </c>
      <c r="G635" s="14"/>
      <c r="H635" s="15"/>
      <c r="I635" s="15"/>
      <c r="J635" s="15"/>
      <c r="K635" s="15"/>
      <c r="L635" s="217"/>
      <c r="M635" s="22"/>
      <c r="N635" s="119" t="str">
        <f>IF(G635="","",VLOOKUP(G635,номенклатури!R:U,4,0))</f>
        <v/>
      </c>
      <c r="O635" s="119" t="str">
        <f>IF(M635="","",VLOOKUP(M635,'14'!D:D,1,0))</f>
        <v/>
      </c>
    </row>
    <row r="636" spans="1:15" ht="12.75" customHeight="1" x14ac:dyDescent="0.2">
      <c r="A636" s="36" t="str">
        <f>'0'!$A$4</f>
        <v>………………..</v>
      </c>
      <c r="B636" s="37">
        <f>'0'!$A$2</f>
        <v>46112</v>
      </c>
      <c r="C636" s="37" t="s">
        <v>1243</v>
      </c>
      <c r="D636" s="119" t="str">
        <f>IF(G636="","",VLOOKUP(G636,номенклатури!R:T,2,0))</f>
        <v/>
      </c>
      <c r="E636" s="365" t="str">
        <f>IF(G636="","",VLOOKUP(G636,номенклатури!R:T,3,0))</f>
        <v/>
      </c>
      <c r="F636" s="159" t="str">
        <f>IF(G636="","",IF(ISERROR(VLOOKUP(G636,номенклатури!V:V,1,0)),E636*H636,E636*I636))</f>
        <v/>
      </c>
      <c r="G636" s="14"/>
      <c r="H636" s="15"/>
      <c r="I636" s="15"/>
      <c r="J636" s="15"/>
      <c r="K636" s="15"/>
      <c r="L636" s="217"/>
      <c r="M636" s="22"/>
      <c r="N636" s="119" t="str">
        <f>IF(G636="","",VLOOKUP(G636,номенклатури!R:U,4,0))</f>
        <v/>
      </c>
      <c r="O636" s="119" t="str">
        <f>IF(M636="","",VLOOKUP(M636,'14'!D:D,1,0))</f>
        <v/>
      </c>
    </row>
    <row r="637" spans="1:15" ht="12.75" customHeight="1" x14ac:dyDescent="0.2">
      <c r="A637" s="36" t="str">
        <f>'0'!$A$4</f>
        <v>………………..</v>
      </c>
      <c r="B637" s="37">
        <f>'0'!$A$2</f>
        <v>46112</v>
      </c>
      <c r="C637" s="37" t="s">
        <v>1243</v>
      </c>
      <c r="D637" s="119" t="str">
        <f>IF(G637="","",VLOOKUP(G637,номенклатури!R:T,2,0))</f>
        <v/>
      </c>
      <c r="E637" s="365" t="str">
        <f>IF(G637="","",VLOOKUP(G637,номенклатури!R:T,3,0))</f>
        <v/>
      </c>
      <c r="F637" s="159" t="str">
        <f>IF(G637="","",IF(ISERROR(VLOOKUP(G637,номенклатури!V:V,1,0)),E637*H637,E637*I637))</f>
        <v/>
      </c>
      <c r="G637" s="14"/>
      <c r="H637" s="15"/>
      <c r="I637" s="15"/>
      <c r="J637" s="15"/>
      <c r="K637" s="15"/>
      <c r="L637" s="217"/>
      <c r="M637" s="22"/>
      <c r="N637" s="119" t="str">
        <f>IF(G637="","",VLOOKUP(G637,номенклатури!R:U,4,0))</f>
        <v/>
      </c>
      <c r="O637" s="119" t="str">
        <f>IF(M637="","",VLOOKUP(M637,'14'!D:D,1,0))</f>
        <v/>
      </c>
    </row>
    <row r="638" spans="1:15" ht="12.75" customHeight="1" x14ac:dyDescent="0.2">
      <c r="A638" s="36" t="str">
        <f>'0'!$A$4</f>
        <v>………………..</v>
      </c>
      <c r="B638" s="37">
        <f>'0'!$A$2</f>
        <v>46112</v>
      </c>
      <c r="C638" s="37" t="s">
        <v>1243</v>
      </c>
      <c r="D638" s="119" t="str">
        <f>IF(G638="","",VLOOKUP(G638,номенклатури!R:T,2,0))</f>
        <v/>
      </c>
      <c r="E638" s="365" t="str">
        <f>IF(G638="","",VLOOKUP(G638,номенклатури!R:T,3,0))</f>
        <v/>
      </c>
      <c r="F638" s="159" t="str">
        <f>IF(G638="","",IF(ISERROR(VLOOKUP(G638,номенклатури!V:V,1,0)),E638*H638,E638*I638))</f>
        <v/>
      </c>
      <c r="G638" s="14"/>
      <c r="H638" s="15"/>
      <c r="I638" s="15"/>
      <c r="J638" s="15"/>
      <c r="K638" s="15"/>
      <c r="L638" s="217"/>
      <c r="M638" s="22"/>
      <c r="N638" s="119" t="str">
        <f>IF(G638="","",VLOOKUP(G638,номенклатури!R:U,4,0))</f>
        <v/>
      </c>
      <c r="O638" s="119" t="str">
        <f>IF(M638="","",VLOOKUP(M638,'14'!D:D,1,0))</f>
        <v/>
      </c>
    </row>
    <row r="639" spans="1:15" ht="12.75" customHeight="1" x14ac:dyDescent="0.2">
      <c r="A639" s="36" t="str">
        <f>'0'!$A$4</f>
        <v>………………..</v>
      </c>
      <c r="B639" s="37">
        <f>'0'!$A$2</f>
        <v>46112</v>
      </c>
      <c r="C639" s="37" t="s">
        <v>1243</v>
      </c>
      <c r="D639" s="119" t="str">
        <f>IF(G639="","",VLOOKUP(G639,номенклатури!R:T,2,0))</f>
        <v/>
      </c>
      <c r="E639" s="365" t="str">
        <f>IF(G639="","",VLOOKUP(G639,номенклатури!R:T,3,0))</f>
        <v/>
      </c>
      <c r="F639" s="159" t="str">
        <f>IF(G639="","",IF(ISERROR(VLOOKUP(G639,номенклатури!V:V,1,0)),E639*H639,E639*I639))</f>
        <v/>
      </c>
      <c r="G639" s="14"/>
      <c r="H639" s="15"/>
      <c r="I639" s="15"/>
      <c r="J639" s="15"/>
      <c r="K639" s="15"/>
      <c r="L639" s="217"/>
      <c r="M639" s="22"/>
      <c r="N639" s="119" t="str">
        <f>IF(G639="","",VLOOKUP(G639,номенклатури!R:U,4,0))</f>
        <v/>
      </c>
      <c r="O639" s="119" t="str">
        <f>IF(M639="","",VLOOKUP(M639,'14'!D:D,1,0))</f>
        <v/>
      </c>
    </row>
    <row r="640" spans="1:15" ht="12.75" customHeight="1" x14ac:dyDescent="0.2">
      <c r="A640" s="36" t="str">
        <f>'0'!$A$4</f>
        <v>………………..</v>
      </c>
      <c r="B640" s="37">
        <f>'0'!$A$2</f>
        <v>46112</v>
      </c>
      <c r="C640" s="37" t="s">
        <v>1243</v>
      </c>
      <c r="D640" s="119" t="str">
        <f>IF(G640="","",VLOOKUP(G640,номенклатури!R:T,2,0))</f>
        <v/>
      </c>
      <c r="E640" s="365" t="str">
        <f>IF(G640="","",VLOOKUP(G640,номенклатури!R:T,3,0))</f>
        <v/>
      </c>
      <c r="F640" s="159" t="str">
        <f>IF(G640="","",IF(ISERROR(VLOOKUP(G640,номенклатури!V:V,1,0)),E640*H640,E640*I640))</f>
        <v/>
      </c>
      <c r="G640" s="14"/>
      <c r="H640" s="15"/>
      <c r="I640" s="15"/>
      <c r="J640" s="15"/>
      <c r="K640" s="15"/>
      <c r="L640" s="217"/>
      <c r="M640" s="22"/>
      <c r="N640" s="119" t="str">
        <f>IF(G640="","",VLOOKUP(G640,номенклатури!R:U,4,0))</f>
        <v/>
      </c>
      <c r="O640" s="119" t="str">
        <f>IF(M640="","",VLOOKUP(M640,'14'!D:D,1,0))</f>
        <v/>
      </c>
    </row>
    <row r="641" spans="1:15" ht="12.75" customHeight="1" x14ac:dyDescent="0.2">
      <c r="A641" s="36" t="str">
        <f>'0'!$A$4</f>
        <v>………………..</v>
      </c>
      <c r="B641" s="37">
        <f>'0'!$A$2</f>
        <v>46112</v>
      </c>
      <c r="C641" s="37" t="s">
        <v>1243</v>
      </c>
      <c r="D641" s="119" t="str">
        <f>IF(G641="","",VLOOKUP(G641,номенклатури!R:T,2,0))</f>
        <v/>
      </c>
      <c r="E641" s="365" t="str">
        <f>IF(G641="","",VLOOKUP(G641,номенклатури!R:T,3,0))</f>
        <v/>
      </c>
      <c r="F641" s="159" t="str">
        <f>IF(G641="","",IF(ISERROR(VLOOKUP(G641,номенклатури!V:V,1,0)),E641*H641,E641*I641))</f>
        <v/>
      </c>
      <c r="G641" s="14"/>
      <c r="H641" s="15"/>
      <c r="I641" s="15"/>
      <c r="J641" s="15"/>
      <c r="K641" s="15"/>
      <c r="L641" s="217"/>
      <c r="M641" s="22"/>
      <c r="N641" s="119" t="str">
        <f>IF(G641="","",VLOOKUP(G641,номенклатури!R:U,4,0))</f>
        <v/>
      </c>
      <c r="O641" s="119" t="str">
        <f>IF(M641="","",VLOOKUP(M641,'14'!D:D,1,0))</f>
        <v/>
      </c>
    </row>
    <row r="642" spans="1:15" ht="12.75" customHeight="1" x14ac:dyDescent="0.2">
      <c r="A642" s="36" t="str">
        <f>'0'!$A$4</f>
        <v>………………..</v>
      </c>
      <c r="B642" s="37">
        <f>'0'!$A$2</f>
        <v>46112</v>
      </c>
      <c r="C642" s="37" t="s">
        <v>1243</v>
      </c>
      <c r="D642" s="119" t="str">
        <f>IF(G642="","",VLOOKUP(G642,номенклатури!R:T,2,0))</f>
        <v/>
      </c>
      <c r="E642" s="365" t="str">
        <f>IF(G642="","",VLOOKUP(G642,номенклатури!R:T,3,0))</f>
        <v/>
      </c>
      <c r="F642" s="159" t="str">
        <f>IF(G642="","",IF(ISERROR(VLOOKUP(G642,номенклатури!V:V,1,0)),E642*H642,E642*I642))</f>
        <v/>
      </c>
      <c r="G642" s="14"/>
      <c r="H642" s="15"/>
      <c r="I642" s="15"/>
      <c r="J642" s="15"/>
      <c r="K642" s="15"/>
      <c r="L642" s="217"/>
      <c r="M642" s="22"/>
      <c r="N642" s="119" t="str">
        <f>IF(G642="","",VLOOKUP(G642,номенклатури!R:U,4,0))</f>
        <v/>
      </c>
      <c r="O642" s="119" t="str">
        <f>IF(M642="","",VLOOKUP(M642,'14'!D:D,1,0))</f>
        <v/>
      </c>
    </row>
    <row r="643" spans="1:15" ht="12.75" customHeight="1" x14ac:dyDescent="0.2">
      <c r="A643" s="36" t="str">
        <f>'0'!$A$4</f>
        <v>………………..</v>
      </c>
      <c r="B643" s="37">
        <f>'0'!$A$2</f>
        <v>46112</v>
      </c>
      <c r="C643" s="37" t="s">
        <v>1243</v>
      </c>
      <c r="D643" s="119" t="str">
        <f>IF(G643="","",VLOOKUP(G643,номенклатури!R:T,2,0))</f>
        <v/>
      </c>
      <c r="E643" s="365" t="str">
        <f>IF(G643="","",VLOOKUP(G643,номенклатури!R:T,3,0))</f>
        <v/>
      </c>
      <c r="F643" s="159" t="str">
        <f>IF(G643="","",IF(ISERROR(VLOOKUP(G643,номенклатури!V:V,1,0)),E643*H643,E643*I643))</f>
        <v/>
      </c>
      <c r="G643" s="14"/>
      <c r="H643" s="15"/>
      <c r="I643" s="15"/>
      <c r="J643" s="15"/>
      <c r="K643" s="15"/>
      <c r="L643" s="217"/>
      <c r="M643" s="22"/>
      <c r="N643" s="119" t="str">
        <f>IF(G643="","",VLOOKUP(G643,номенклатури!R:U,4,0))</f>
        <v/>
      </c>
      <c r="O643" s="119" t="str">
        <f>IF(M643="","",VLOOKUP(M643,'14'!D:D,1,0))</f>
        <v/>
      </c>
    </row>
    <row r="644" spans="1:15" ht="12.75" customHeight="1" x14ac:dyDescent="0.2">
      <c r="A644" s="36" t="str">
        <f>'0'!$A$4</f>
        <v>………………..</v>
      </c>
      <c r="B644" s="37">
        <f>'0'!$A$2</f>
        <v>46112</v>
      </c>
      <c r="C644" s="37" t="s">
        <v>1243</v>
      </c>
      <c r="D644" s="119" t="str">
        <f>IF(G644="","",VLOOKUP(G644,номенклатури!R:T,2,0))</f>
        <v/>
      </c>
      <c r="E644" s="365" t="str">
        <f>IF(G644="","",VLOOKUP(G644,номенклатури!R:T,3,0))</f>
        <v/>
      </c>
      <c r="F644" s="159" t="str">
        <f>IF(G644="","",IF(ISERROR(VLOOKUP(G644,номенклатури!V:V,1,0)),E644*H644,E644*I644))</f>
        <v/>
      </c>
      <c r="G644" s="14"/>
      <c r="H644" s="15"/>
      <c r="I644" s="15"/>
      <c r="J644" s="15"/>
      <c r="K644" s="15"/>
      <c r="L644" s="217"/>
      <c r="M644" s="22"/>
      <c r="N644" s="119" t="str">
        <f>IF(G644="","",VLOOKUP(G644,номенклатури!R:U,4,0))</f>
        <v/>
      </c>
      <c r="O644" s="119" t="str">
        <f>IF(M644="","",VLOOKUP(M644,'14'!D:D,1,0))</f>
        <v/>
      </c>
    </row>
    <row r="645" spans="1:15" ht="12.75" customHeight="1" x14ac:dyDescent="0.2">
      <c r="A645" s="36" t="str">
        <f>'0'!$A$4</f>
        <v>………………..</v>
      </c>
      <c r="B645" s="37">
        <f>'0'!$A$2</f>
        <v>46112</v>
      </c>
      <c r="C645" s="37" t="s">
        <v>1243</v>
      </c>
      <c r="D645" s="119" t="str">
        <f>IF(G645="","",VLOOKUP(G645,номенклатури!R:T,2,0))</f>
        <v/>
      </c>
      <c r="E645" s="365" t="str">
        <f>IF(G645="","",VLOOKUP(G645,номенклатури!R:T,3,0))</f>
        <v/>
      </c>
      <c r="F645" s="159" t="str">
        <f>IF(G645="","",IF(ISERROR(VLOOKUP(G645,номенклатури!V:V,1,0)),E645*H645,E645*I645))</f>
        <v/>
      </c>
      <c r="G645" s="14"/>
      <c r="H645" s="15"/>
      <c r="I645" s="15"/>
      <c r="J645" s="15"/>
      <c r="K645" s="15"/>
      <c r="L645" s="217"/>
      <c r="M645" s="22"/>
      <c r="N645" s="119" t="str">
        <f>IF(G645="","",VLOOKUP(G645,номенклатури!R:U,4,0))</f>
        <v/>
      </c>
      <c r="O645" s="119" t="str">
        <f>IF(M645="","",VLOOKUP(M645,'14'!D:D,1,0))</f>
        <v/>
      </c>
    </row>
    <row r="646" spans="1:15" ht="12.75" customHeight="1" x14ac:dyDescent="0.2">
      <c r="A646" s="36" t="str">
        <f>'0'!$A$4</f>
        <v>………………..</v>
      </c>
      <c r="B646" s="37">
        <f>'0'!$A$2</f>
        <v>46112</v>
      </c>
      <c r="C646" s="37" t="s">
        <v>1243</v>
      </c>
      <c r="D646" s="119" t="str">
        <f>IF(G646="","",VLOOKUP(G646,номенклатури!R:T,2,0))</f>
        <v/>
      </c>
      <c r="E646" s="365" t="str">
        <f>IF(G646="","",VLOOKUP(G646,номенклатури!R:T,3,0))</f>
        <v/>
      </c>
      <c r="F646" s="159" t="str">
        <f>IF(G646="","",IF(ISERROR(VLOOKUP(G646,номенклатури!V:V,1,0)),E646*H646,E646*I646))</f>
        <v/>
      </c>
      <c r="G646" s="14"/>
      <c r="H646" s="15"/>
      <c r="I646" s="15"/>
      <c r="J646" s="15"/>
      <c r="K646" s="15"/>
      <c r="L646" s="217"/>
      <c r="M646" s="22"/>
      <c r="N646" s="119" t="str">
        <f>IF(G646="","",VLOOKUP(G646,номенклатури!R:U,4,0))</f>
        <v/>
      </c>
      <c r="O646" s="119" t="str">
        <f>IF(M646="","",VLOOKUP(M646,'14'!D:D,1,0))</f>
        <v/>
      </c>
    </row>
    <row r="647" spans="1:15" ht="12.75" customHeight="1" x14ac:dyDescent="0.2">
      <c r="A647" s="36" t="str">
        <f>'0'!$A$4</f>
        <v>………………..</v>
      </c>
      <c r="B647" s="37">
        <f>'0'!$A$2</f>
        <v>46112</v>
      </c>
      <c r="C647" s="37" t="s">
        <v>1243</v>
      </c>
      <c r="D647" s="119" t="str">
        <f>IF(G647="","",VLOOKUP(G647,номенклатури!R:T,2,0))</f>
        <v/>
      </c>
      <c r="E647" s="365" t="str">
        <f>IF(G647="","",VLOOKUP(G647,номенклатури!R:T,3,0))</f>
        <v/>
      </c>
      <c r="F647" s="159" t="str">
        <f>IF(G647="","",IF(ISERROR(VLOOKUP(G647,номенклатури!V:V,1,0)),E647*H647,E647*I647))</f>
        <v/>
      </c>
      <c r="G647" s="14"/>
      <c r="H647" s="15"/>
      <c r="I647" s="15"/>
      <c r="J647" s="15"/>
      <c r="K647" s="15"/>
      <c r="L647" s="217"/>
      <c r="M647" s="22"/>
      <c r="N647" s="119" t="str">
        <f>IF(G647="","",VLOOKUP(G647,номенклатури!R:U,4,0))</f>
        <v/>
      </c>
      <c r="O647" s="119" t="str">
        <f>IF(M647="","",VLOOKUP(M647,'14'!D:D,1,0))</f>
        <v/>
      </c>
    </row>
    <row r="648" spans="1:15" ht="12.75" customHeight="1" x14ac:dyDescent="0.2">
      <c r="A648" s="36" t="str">
        <f>'0'!$A$4</f>
        <v>………………..</v>
      </c>
      <c r="B648" s="37">
        <f>'0'!$A$2</f>
        <v>46112</v>
      </c>
      <c r="C648" s="37" t="s">
        <v>1243</v>
      </c>
      <c r="D648" s="119" t="str">
        <f>IF(G648="","",VLOOKUP(G648,номенклатури!R:T,2,0))</f>
        <v/>
      </c>
      <c r="E648" s="365" t="str">
        <f>IF(G648="","",VLOOKUP(G648,номенклатури!R:T,3,0))</f>
        <v/>
      </c>
      <c r="F648" s="159" t="str">
        <f>IF(G648="","",IF(ISERROR(VLOOKUP(G648,номенклатури!V:V,1,0)),E648*H648,E648*I648))</f>
        <v/>
      </c>
      <c r="G648" s="14"/>
      <c r="H648" s="15"/>
      <c r="I648" s="15"/>
      <c r="J648" s="15"/>
      <c r="K648" s="15"/>
      <c r="L648" s="217"/>
      <c r="M648" s="22"/>
      <c r="N648" s="119" t="str">
        <f>IF(G648="","",VLOOKUP(G648,номенклатури!R:U,4,0))</f>
        <v/>
      </c>
      <c r="O648" s="119" t="str">
        <f>IF(M648="","",VLOOKUP(M648,'14'!D:D,1,0))</f>
        <v/>
      </c>
    </row>
    <row r="649" spans="1:15" ht="12.75" customHeight="1" x14ac:dyDescent="0.2">
      <c r="A649" s="36" t="str">
        <f>'0'!$A$4</f>
        <v>………………..</v>
      </c>
      <c r="B649" s="37">
        <f>'0'!$A$2</f>
        <v>46112</v>
      </c>
      <c r="C649" s="37" t="s">
        <v>1243</v>
      </c>
      <c r="D649" s="119" t="str">
        <f>IF(G649="","",VLOOKUP(G649,номенклатури!R:T,2,0))</f>
        <v/>
      </c>
      <c r="E649" s="365" t="str">
        <f>IF(G649="","",VLOOKUP(G649,номенклатури!R:T,3,0))</f>
        <v/>
      </c>
      <c r="F649" s="159" t="str">
        <f>IF(G649="","",IF(ISERROR(VLOOKUP(G649,номенклатури!V:V,1,0)),E649*H649,E649*I649))</f>
        <v/>
      </c>
      <c r="G649" s="14"/>
      <c r="H649" s="15"/>
      <c r="I649" s="15"/>
      <c r="J649" s="15"/>
      <c r="K649" s="15"/>
      <c r="L649" s="217"/>
      <c r="M649" s="22"/>
      <c r="N649" s="119" t="str">
        <f>IF(G649="","",VLOOKUP(G649,номенклатури!R:U,4,0))</f>
        <v/>
      </c>
      <c r="O649" s="119" t="str">
        <f>IF(M649="","",VLOOKUP(M649,'14'!D:D,1,0))</f>
        <v/>
      </c>
    </row>
    <row r="650" spans="1:15" ht="12.75" customHeight="1" x14ac:dyDescent="0.2">
      <c r="A650" s="36" t="str">
        <f>'0'!$A$4</f>
        <v>………………..</v>
      </c>
      <c r="B650" s="37">
        <f>'0'!$A$2</f>
        <v>46112</v>
      </c>
      <c r="C650" s="37" t="s">
        <v>1243</v>
      </c>
      <c r="D650" s="119" t="str">
        <f>IF(G650="","",VLOOKUP(G650,номенклатури!R:T,2,0))</f>
        <v/>
      </c>
      <c r="E650" s="365" t="str">
        <f>IF(G650="","",VLOOKUP(G650,номенклатури!R:T,3,0))</f>
        <v/>
      </c>
      <c r="F650" s="159" t="str">
        <f>IF(G650="","",IF(ISERROR(VLOOKUP(G650,номенклатури!V:V,1,0)),E650*H650,E650*I650))</f>
        <v/>
      </c>
      <c r="G650" s="14"/>
      <c r="H650" s="15"/>
      <c r="I650" s="15"/>
      <c r="J650" s="15"/>
      <c r="K650" s="15"/>
      <c r="L650" s="217"/>
      <c r="M650" s="22"/>
      <c r="N650" s="119" t="str">
        <f>IF(G650="","",VLOOKUP(G650,номенклатури!R:U,4,0))</f>
        <v/>
      </c>
      <c r="O650" s="119" t="str">
        <f>IF(M650="","",VLOOKUP(M650,'14'!D:D,1,0))</f>
        <v/>
      </c>
    </row>
    <row r="651" spans="1:15" ht="12.75" customHeight="1" x14ac:dyDescent="0.2">
      <c r="A651" s="36" t="str">
        <f>'0'!$A$4</f>
        <v>………………..</v>
      </c>
      <c r="B651" s="37">
        <f>'0'!$A$2</f>
        <v>46112</v>
      </c>
      <c r="C651" s="37" t="s">
        <v>1243</v>
      </c>
      <c r="D651" s="119" t="str">
        <f>IF(G651="","",VLOOKUP(G651,номенклатури!R:T,2,0))</f>
        <v/>
      </c>
      <c r="E651" s="365" t="str">
        <f>IF(G651="","",VLOOKUP(G651,номенклатури!R:T,3,0))</f>
        <v/>
      </c>
      <c r="F651" s="159" t="str">
        <f>IF(G651="","",IF(ISERROR(VLOOKUP(G651,номенклатури!V:V,1,0)),E651*H651,E651*I651))</f>
        <v/>
      </c>
      <c r="G651" s="14"/>
      <c r="H651" s="15"/>
      <c r="I651" s="15"/>
      <c r="J651" s="15"/>
      <c r="K651" s="15"/>
      <c r="L651" s="217"/>
      <c r="M651" s="22"/>
      <c r="N651" s="119" t="str">
        <f>IF(G651="","",VLOOKUP(G651,номенклатури!R:U,4,0))</f>
        <v/>
      </c>
      <c r="O651" s="119" t="str">
        <f>IF(M651="","",VLOOKUP(M651,'14'!D:D,1,0))</f>
        <v/>
      </c>
    </row>
    <row r="652" spans="1:15" ht="12.75" customHeight="1" x14ac:dyDescent="0.2">
      <c r="A652" s="36" t="str">
        <f>'0'!$A$4</f>
        <v>………………..</v>
      </c>
      <c r="B652" s="37">
        <f>'0'!$A$2</f>
        <v>46112</v>
      </c>
      <c r="C652" s="37" t="s">
        <v>1243</v>
      </c>
      <c r="D652" s="119" t="str">
        <f>IF(G652="","",VLOOKUP(G652,номенклатури!R:T,2,0))</f>
        <v/>
      </c>
      <c r="E652" s="365" t="str">
        <f>IF(G652="","",VLOOKUP(G652,номенклатури!R:T,3,0))</f>
        <v/>
      </c>
      <c r="F652" s="159" t="str">
        <f>IF(G652="","",IF(ISERROR(VLOOKUP(G652,номенклатури!V:V,1,0)),E652*H652,E652*I652))</f>
        <v/>
      </c>
      <c r="G652" s="14"/>
      <c r="H652" s="15"/>
      <c r="I652" s="15"/>
      <c r="J652" s="15"/>
      <c r="K652" s="15"/>
      <c r="L652" s="217"/>
      <c r="M652" s="22"/>
      <c r="N652" s="119" t="str">
        <f>IF(G652="","",VLOOKUP(G652,номенклатури!R:U,4,0))</f>
        <v/>
      </c>
      <c r="O652" s="119" t="str">
        <f>IF(M652="","",VLOOKUP(M652,'14'!D:D,1,0))</f>
        <v/>
      </c>
    </row>
    <row r="653" spans="1:15" ht="12.75" customHeight="1" x14ac:dyDescent="0.2">
      <c r="A653" s="36" t="str">
        <f>'0'!$A$4</f>
        <v>………………..</v>
      </c>
      <c r="B653" s="37">
        <f>'0'!$A$2</f>
        <v>46112</v>
      </c>
      <c r="C653" s="37" t="s">
        <v>1243</v>
      </c>
      <c r="D653" s="119" t="str">
        <f>IF(G653="","",VLOOKUP(G653,номенклатури!R:T,2,0))</f>
        <v/>
      </c>
      <c r="E653" s="365" t="str">
        <f>IF(G653="","",VLOOKUP(G653,номенклатури!R:T,3,0))</f>
        <v/>
      </c>
      <c r="F653" s="159" t="str">
        <f>IF(G653="","",IF(ISERROR(VLOOKUP(G653,номенклатури!V:V,1,0)),E653*H653,E653*I653))</f>
        <v/>
      </c>
      <c r="G653" s="14"/>
      <c r="H653" s="15"/>
      <c r="I653" s="15"/>
      <c r="J653" s="15"/>
      <c r="K653" s="15"/>
      <c r="L653" s="217"/>
      <c r="M653" s="22"/>
      <c r="N653" s="119" t="str">
        <f>IF(G653="","",VLOOKUP(G653,номенклатури!R:U,4,0))</f>
        <v/>
      </c>
      <c r="O653" s="119" t="str">
        <f>IF(M653="","",VLOOKUP(M653,'14'!D:D,1,0))</f>
        <v/>
      </c>
    </row>
    <row r="654" spans="1:15" ht="12.75" customHeight="1" x14ac:dyDescent="0.2">
      <c r="A654" s="36" t="str">
        <f>'0'!$A$4</f>
        <v>………………..</v>
      </c>
      <c r="B654" s="37">
        <f>'0'!$A$2</f>
        <v>46112</v>
      </c>
      <c r="C654" s="37" t="s">
        <v>1243</v>
      </c>
      <c r="D654" s="119" t="str">
        <f>IF(G654="","",VLOOKUP(G654,номенклатури!R:T,2,0))</f>
        <v/>
      </c>
      <c r="E654" s="365" t="str">
        <f>IF(G654="","",VLOOKUP(G654,номенклатури!R:T,3,0))</f>
        <v/>
      </c>
      <c r="F654" s="159" t="str">
        <f>IF(G654="","",IF(ISERROR(VLOOKUP(G654,номенклатури!V:V,1,0)),E654*H654,E654*I654))</f>
        <v/>
      </c>
      <c r="G654" s="14"/>
      <c r="H654" s="15"/>
      <c r="I654" s="15"/>
      <c r="J654" s="15"/>
      <c r="K654" s="15"/>
      <c r="L654" s="217"/>
      <c r="M654" s="22"/>
      <c r="N654" s="119" t="str">
        <f>IF(G654="","",VLOOKUP(G654,номенклатури!R:U,4,0))</f>
        <v/>
      </c>
      <c r="O654" s="119" t="str">
        <f>IF(M654="","",VLOOKUP(M654,'14'!D:D,1,0))</f>
        <v/>
      </c>
    </row>
    <row r="655" spans="1:15" ht="12.75" customHeight="1" x14ac:dyDescent="0.2">
      <c r="A655" s="36" t="str">
        <f>'0'!$A$4</f>
        <v>………………..</v>
      </c>
      <c r="B655" s="37">
        <f>'0'!$A$2</f>
        <v>46112</v>
      </c>
      <c r="C655" s="37" t="s">
        <v>1243</v>
      </c>
      <c r="D655" s="119" t="str">
        <f>IF(G655="","",VLOOKUP(G655,номенклатури!R:T,2,0))</f>
        <v/>
      </c>
      <c r="E655" s="365" t="str">
        <f>IF(G655="","",VLOOKUP(G655,номенклатури!R:T,3,0))</f>
        <v/>
      </c>
      <c r="F655" s="159" t="str">
        <f>IF(G655="","",IF(ISERROR(VLOOKUP(G655,номенклатури!V:V,1,0)),E655*H655,E655*I655))</f>
        <v/>
      </c>
      <c r="G655" s="14"/>
      <c r="H655" s="15"/>
      <c r="I655" s="15"/>
      <c r="J655" s="15"/>
      <c r="K655" s="15"/>
      <c r="L655" s="217"/>
      <c r="M655" s="22"/>
      <c r="N655" s="119" t="str">
        <f>IF(G655="","",VLOOKUP(G655,номенклатури!R:U,4,0))</f>
        <v/>
      </c>
      <c r="O655" s="119" t="str">
        <f>IF(M655="","",VLOOKUP(M655,'14'!D:D,1,0))</f>
        <v/>
      </c>
    </row>
    <row r="656" spans="1:15" ht="12.75" customHeight="1" x14ac:dyDescent="0.2">
      <c r="A656" s="36" t="str">
        <f>'0'!$A$4</f>
        <v>………………..</v>
      </c>
      <c r="B656" s="37">
        <f>'0'!$A$2</f>
        <v>46112</v>
      </c>
      <c r="C656" s="37" t="s">
        <v>1243</v>
      </c>
      <c r="D656" s="119" t="str">
        <f>IF(G656="","",VLOOKUP(G656,номенклатури!R:T,2,0))</f>
        <v/>
      </c>
      <c r="E656" s="365" t="str">
        <f>IF(G656="","",VLOOKUP(G656,номенклатури!R:T,3,0))</f>
        <v/>
      </c>
      <c r="F656" s="159" t="str">
        <f>IF(G656="","",IF(ISERROR(VLOOKUP(G656,номенклатури!V:V,1,0)),E656*H656,E656*I656))</f>
        <v/>
      </c>
      <c r="G656" s="14"/>
      <c r="H656" s="15"/>
      <c r="I656" s="15"/>
      <c r="J656" s="15"/>
      <c r="K656" s="15"/>
      <c r="L656" s="217"/>
      <c r="M656" s="22"/>
      <c r="N656" s="119" t="str">
        <f>IF(G656="","",VLOOKUP(G656,номенклатури!R:U,4,0))</f>
        <v/>
      </c>
      <c r="O656" s="119" t="str">
        <f>IF(M656="","",VLOOKUP(M656,'14'!D:D,1,0))</f>
        <v/>
      </c>
    </row>
    <row r="657" spans="1:15" ht="12.75" customHeight="1" x14ac:dyDescent="0.2">
      <c r="A657" s="36" t="str">
        <f>'0'!$A$4</f>
        <v>………………..</v>
      </c>
      <c r="B657" s="37">
        <f>'0'!$A$2</f>
        <v>46112</v>
      </c>
      <c r="C657" s="37" t="s">
        <v>1243</v>
      </c>
      <c r="D657" s="119" t="str">
        <f>IF(G657="","",VLOOKUP(G657,номенклатури!R:T,2,0))</f>
        <v/>
      </c>
      <c r="E657" s="365" t="str">
        <f>IF(G657="","",VLOOKUP(G657,номенклатури!R:T,3,0))</f>
        <v/>
      </c>
      <c r="F657" s="159" t="str">
        <f>IF(G657="","",IF(ISERROR(VLOOKUP(G657,номенклатури!V:V,1,0)),E657*H657,E657*I657))</f>
        <v/>
      </c>
      <c r="G657" s="14"/>
      <c r="H657" s="15"/>
      <c r="I657" s="15"/>
      <c r="J657" s="15"/>
      <c r="K657" s="15"/>
      <c r="L657" s="217"/>
      <c r="M657" s="22"/>
      <c r="N657" s="119" t="str">
        <f>IF(G657="","",VLOOKUP(G657,номенклатури!R:U,4,0))</f>
        <v/>
      </c>
      <c r="O657" s="119" t="str">
        <f>IF(M657="","",VLOOKUP(M657,'14'!D:D,1,0))</f>
        <v/>
      </c>
    </row>
    <row r="658" spans="1:15" ht="12.75" customHeight="1" x14ac:dyDescent="0.2">
      <c r="A658" s="36" t="str">
        <f>'0'!$A$4</f>
        <v>………………..</v>
      </c>
      <c r="B658" s="37">
        <f>'0'!$A$2</f>
        <v>46112</v>
      </c>
      <c r="C658" s="37" t="s">
        <v>1243</v>
      </c>
      <c r="D658" s="119" t="str">
        <f>IF(G658="","",VLOOKUP(G658,номенклатури!R:T,2,0))</f>
        <v/>
      </c>
      <c r="E658" s="365" t="str">
        <f>IF(G658="","",VLOOKUP(G658,номенклатури!R:T,3,0))</f>
        <v/>
      </c>
      <c r="F658" s="159" t="str">
        <f>IF(G658="","",IF(ISERROR(VLOOKUP(G658,номенклатури!V:V,1,0)),E658*H658,E658*I658))</f>
        <v/>
      </c>
      <c r="G658" s="14"/>
      <c r="H658" s="15"/>
      <c r="I658" s="15"/>
      <c r="J658" s="15"/>
      <c r="K658" s="15"/>
      <c r="L658" s="217"/>
      <c r="M658" s="22"/>
      <c r="N658" s="119" t="str">
        <f>IF(G658="","",VLOOKUP(G658,номенклатури!R:U,4,0))</f>
        <v/>
      </c>
      <c r="O658" s="119" t="str">
        <f>IF(M658="","",VLOOKUP(M658,'14'!D:D,1,0))</f>
        <v/>
      </c>
    </row>
    <row r="659" spans="1:15" ht="12.75" customHeight="1" x14ac:dyDescent="0.2">
      <c r="A659" s="36" t="str">
        <f>'0'!$A$4</f>
        <v>………………..</v>
      </c>
      <c r="B659" s="37">
        <f>'0'!$A$2</f>
        <v>46112</v>
      </c>
      <c r="C659" s="37" t="s">
        <v>1243</v>
      </c>
      <c r="D659" s="119" t="str">
        <f>IF(G659="","",VLOOKUP(G659,номенклатури!R:T,2,0))</f>
        <v/>
      </c>
      <c r="E659" s="365" t="str">
        <f>IF(G659="","",VLOOKUP(G659,номенклатури!R:T,3,0))</f>
        <v/>
      </c>
      <c r="F659" s="159" t="str">
        <f>IF(G659="","",IF(ISERROR(VLOOKUP(G659,номенклатури!V:V,1,0)),E659*H659,E659*I659))</f>
        <v/>
      </c>
      <c r="G659" s="14"/>
      <c r="H659" s="15"/>
      <c r="I659" s="15"/>
      <c r="J659" s="15"/>
      <c r="K659" s="15"/>
      <c r="L659" s="217"/>
      <c r="M659" s="22"/>
      <c r="N659" s="119" t="str">
        <f>IF(G659="","",VLOOKUP(G659,номенклатури!R:U,4,0))</f>
        <v/>
      </c>
      <c r="O659" s="119" t="str">
        <f>IF(M659="","",VLOOKUP(M659,'14'!D:D,1,0))</f>
        <v/>
      </c>
    </row>
    <row r="660" spans="1:15" ht="12.75" customHeight="1" x14ac:dyDescent="0.2">
      <c r="A660" s="36" t="str">
        <f>'0'!$A$4</f>
        <v>………………..</v>
      </c>
      <c r="B660" s="37">
        <f>'0'!$A$2</f>
        <v>46112</v>
      </c>
      <c r="C660" s="37" t="s">
        <v>1243</v>
      </c>
      <c r="D660" s="119" t="str">
        <f>IF(G660="","",VLOOKUP(G660,номенклатури!R:T,2,0))</f>
        <v/>
      </c>
      <c r="E660" s="365" t="str">
        <f>IF(G660="","",VLOOKUP(G660,номенклатури!R:T,3,0))</f>
        <v/>
      </c>
      <c r="F660" s="159" t="str">
        <f>IF(G660="","",IF(ISERROR(VLOOKUP(G660,номенклатури!V:V,1,0)),E660*H660,E660*I660))</f>
        <v/>
      </c>
      <c r="G660" s="14"/>
      <c r="H660" s="15"/>
      <c r="I660" s="15"/>
      <c r="J660" s="15"/>
      <c r="K660" s="15"/>
      <c r="L660" s="217"/>
      <c r="M660" s="22"/>
      <c r="N660" s="119" t="str">
        <f>IF(G660="","",VLOOKUP(G660,номенклатури!R:U,4,0))</f>
        <v/>
      </c>
      <c r="O660" s="119" t="str">
        <f>IF(M660="","",VLOOKUP(M660,'14'!D:D,1,0))</f>
        <v/>
      </c>
    </row>
    <row r="661" spans="1:15" ht="12.75" customHeight="1" x14ac:dyDescent="0.2">
      <c r="A661" s="36" t="str">
        <f>'0'!$A$4</f>
        <v>………………..</v>
      </c>
      <c r="B661" s="37">
        <f>'0'!$A$2</f>
        <v>46112</v>
      </c>
      <c r="C661" s="37" t="s">
        <v>1243</v>
      </c>
      <c r="D661" s="119" t="str">
        <f>IF(G661="","",VLOOKUP(G661,номенклатури!R:T,2,0))</f>
        <v/>
      </c>
      <c r="E661" s="365" t="str">
        <f>IF(G661="","",VLOOKUP(G661,номенклатури!R:T,3,0))</f>
        <v/>
      </c>
      <c r="F661" s="159" t="str">
        <f>IF(G661="","",IF(ISERROR(VLOOKUP(G661,номенклатури!V:V,1,0)),E661*H661,E661*I661))</f>
        <v/>
      </c>
      <c r="G661" s="14"/>
      <c r="H661" s="15"/>
      <c r="I661" s="15"/>
      <c r="J661" s="15"/>
      <c r="K661" s="15"/>
      <c r="L661" s="217"/>
      <c r="M661" s="22"/>
      <c r="N661" s="119" t="str">
        <f>IF(G661="","",VLOOKUP(G661,номенклатури!R:U,4,0))</f>
        <v/>
      </c>
      <c r="O661" s="119" t="str">
        <f>IF(M661="","",VLOOKUP(M661,'14'!D:D,1,0))</f>
        <v/>
      </c>
    </row>
    <row r="662" spans="1:15" ht="12.75" customHeight="1" x14ac:dyDescent="0.2">
      <c r="A662" s="36" t="str">
        <f>'0'!$A$4</f>
        <v>………………..</v>
      </c>
      <c r="B662" s="37">
        <f>'0'!$A$2</f>
        <v>46112</v>
      </c>
      <c r="C662" s="37" t="s">
        <v>1243</v>
      </c>
      <c r="D662" s="119" t="str">
        <f>IF(G662="","",VLOOKUP(G662,номенклатури!R:T,2,0))</f>
        <v/>
      </c>
      <c r="E662" s="365" t="str">
        <f>IF(G662="","",VLOOKUP(G662,номенклатури!R:T,3,0))</f>
        <v/>
      </c>
      <c r="F662" s="159" t="str">
        <f>IF(G662="","",IF(ISERROR(VLOOKUP(G662,номенклатури!V:V,1,0)),E662*H662,E662*I662))</f>
        <v/>
      </c>
      <c r="G662" s="14"/>
      <c r="H662" s="15"/>
      <c r="I662" s="15"/>
      <c r="J662" s="15"/>
      <c r="K662" s="15"/>
      <c r="L662" s="217"/>
      <c r="M662" s="22"/>
      <c r="N662" s="119" t="str">
        <f>IF(G662="","",VLOOKUP(G662,номенклатури!R:U,4,0))</f>
        <v/>
      </c>
      <c r="O662" s="119" t="str">
        <f>IF(M662="","",VLOOKUP(M662,'14'!D:D,1,0))</f>
        <v/>
      </c>
    </row>
    <row r="663" spans="1:15" ht="12.75" customHeight="1" x14ac:dyDescent="0.2">
      <c r="A663" s="36" t="str">
        <f>'0'!$A$4</f>
        <v>………………..</v>
      </c>
      <c r="B663" s="37">
        <f>'0'!$A$2</f>
        <v>46112</v>
      </c>
      <c r="C663" s="37" t="s">
        <v>1243</v>
      </c>
      <c r="D663" s="119" t="str">
        <f>IF(G663="","",VLOOKUP(G663,номенклатури!R:T,2,0))</f>
        <v/>
      </c>
      <c r="E663" s="365" t="str">
        <f>IF(G663="","",VLOOKUP(G663,номенклатури!R:T,3,0))</f>
        <v/>
      </c>
      <c r="F663" s="159" t="str">
        <f>IF(G663="","",IF(ISERROR(VLOOKUP(G663,номенклатури!V:V,1,0)),E663*H663,E663*I663))</f>
        <v/>
      </c>
      <c r="G663" s="14"/>
      <c r="H663" s="15"/>
      <c r="I663" s="15"/>
      <c r="J663" s="15"/>
      <c r="K663" s="15"/>
      <c r="L663" s="217"/>
      <c r="M663" s="22"/>
      <c r="N663" s="119" t="str">
        <f>IF(G663="","",VLOOKUP(G663,номенклатури!R:U,4,0))</f>
        <v/>
      </c>
      <c r="O663" s="119" t="str">
        <f>IF(M663="","",VLOOKUP(M663,'14'!D:D,1,0))</f>
        <v/>
      </c>
    </row>
    <row r="664" spans="1:15" ht="12.75" customHeight="1" x14ac:dyDescent="0.2">
      <c r="A664" s="36" t="str">
        <f>'0'!$A$4</f>
        <v>………………..</v>
      </c>
      <c r="B664" s="37">
        <f>'0'!$A$2</f>
        <v>46112</v>
      </c>
      <c r="C664" s="37" t="s">
        <v>1243</v>
      </c>
      <c r="D664" s="119" t="str">
        <f>IF(G664="","",VLOOKUP(G664,номенклатури!R:T,2,0))</f>
        <v/>
      </c>
      <c r="E664" s="365" t="str">
        <f>IF(G664="","",VLOOKUP(G664,номенклатури!R:T,3,0))</f>
        <v/>
      </c>
      <c r="F664" s="159" t="str">
        <f>IF(G664="","",IF(ISERROR(VLOOKUP(G664,номенклатури!V:V,1,0)),E664*H664,E664*I664))</f>
        <v/>
      </c>
      <c r="G664" s="14"/>
      <c r="H664" s="15"/>
      <c r="I664" s="15"/>
      <c r="J664" s="15"/>
      <c r="K664" s="15"/>
      <c r="L664" s="217"/>
      <c r="M664" s="22"/>
      <c r="N664" s="119" t="str">
        <f>IF(G664="","",VLOOKUP(G664,номенклатури!R:U,4,0))</f>
        <v/>
      </c>
      <c r="O664" s="119" t="str">
        <f>IF(M664="","",VLOOKUP(M664,'14'!D:D,1,0))</f>
        <v/>
      </c>
    </row>
    <row r="665" spans="1:15" ht="12.75" customHeight="1" x14ac:dyDescent="0.2">
      <c r="A665" s="36" t="str">
        <f>'0'!$A$4</f>
        <v>………………..</v>
      </c>
      <c r="B665" s="37">
        <f>'0'!$A$2</f>
        <v>46112</v>
      </c>
      <c r="C665" s="37" t="s">
        <v>1243</v>
      </c>
      <c r="D665" s="119" t="str">
        <f>IF(G665="","",VLOOKUP(G665,номенклатури!R:T,2,0))</f>
        <v/>
      </c>
      <c r="E665" s="365" t="str">
        <f>IF(G665="","",VLOOKUP(G665,номенклатури!R:T,3,0))</f>
        <v/>
      </c>
      <c r="F665" s="159" t="str">
        <f>IF(G665="","",IF(ISERROR(VLOOKUP(G665,номенклатури!V:V,1,0)),E665*H665,E665*I665))</f>
        <v/>
      </c>
      <c r="G665" s="14"/>
      <c r="H665" s="15"/>
      <c r="I665" s="15"/>
      <c r="J665" s="15"/>
      <c r="K665" s="15"/>
      <c r="L665" s="217"/>
      <c r="M665" s="22"/>
      <c r="N665" s="119" t="str">
        <f>IF(G665="","",VLOOKUP(G665,номенклатури!R:U,4,0))</f>
        <v/>
      </c>
      <c r="O665" s="119" t="str">
        <f>IF(M665="","",VLOOKUP(M665,'14'!D:D,1,0))</f>
        <v/>
      </c>
    </row>
    <row r="666" spans="1:15" ht="12.75" customHeight="1" x14ac:dyDescent="0.2">
      <c r="A666" s="36" t="str">
        <f>'0'!$A$4</f>
        <v>………………..</v>
      </c>
      <c r="B666" s="37">
        <f>'0'!$A$2</f>
        <v>46112</v>
      </c>
      <c r="C666" s="37" t="s">
        <v>1243</v>
      </c>
      <c r="D666" s="119" t="str">
        <f>IF(G666="","",VLOOKUP(G666,номенклатури!R:T,2,0))</f>
        <v/>
      </c>
      <c r="E666" s="365" t="str">
        <f>IF(G666="","",VLOOKUP(G666,номенклатури!R:T,3,0))</f>
        <v/>
      </c>
      <c r="F666" s="159" t="str">
        <f>IF(G666="","",IF(ISERROR(VLOOKUP(G666,номенклатури!V:V,1,0)),E666*H666,E666*I666))</f>
        <v/>
      </c>
      <c r="G666" s="14"/>
      <c r="H666" s="15"/>
      <c r="I666" s="15"/>
      <c r="J666" s="15"/>
      <c r="K666" s="15"/>
      <c r="L666" s="217"/>
      <c r="M666" s="22"/>
      <c r="N666" s="119" t="str">
        <f>IF(G666="","",VLOOKUP(G666,номенклатури!R:U,4,0))</f>
        <v/>
      </c>
      <c r="O666" s="119" t="str">
        <f>IF(M666="","",VLOOKUP(M666,'14'!D:D,1,0))</f>
        <v/>
      </c>
    </row>
    <row r="667" spans="1:15" ht="12.75" customHeight="1" x14ac:dyDescent="0.2">
      <c r="A667" s="36" t="str">
        <f>'0'!$A$4</f>
        <v>………………..</v>
      </c>
      <c r="B667" s="37">
        <f>'0'!$A$2</f>
        <v>46112</v>
      </c>
      <c r="C667" s="37" t="s">
        <v>1243</v>
      </c>
      <c r="D667" s="119" t="str">
        <f>IF(G667="","",VLOOKUP(G667,номенклатури!R:T,2,0))</f>
        <v/>
      </c>
      <c r="E667" s="365" t="str">
        <f>IF(G667="","",VLOOKUP(G667,номенклатури!R:T,3,0))</f>
        <v/>
      </c>
      <c r="F667" s="159" t="str">
        <f>IF(G667="","",IF(ISERROR(VLOOKUP(G667,номенклатури!V:V,1,0)),E667*H667,E667*I667))</f>
        <v/>
      </c>
      <c r="G667" s="14"/>
      <c r="H667" s="15"/>
      <c r="I667" s="15"/>
      <c r="J667" s="15"/>
      <c r="K667" s="15"/>
      <c r="L667" s="217"/>
      <c r="M667" s="22"/>
      <c r="N667" s="119" t="str">
        <f>IF(G667="","",VLOOKUP(G667,номенклатури!R:U,4,0))</f>
        <v/>
      </c>
      <c r="O667" s="119" t="str">
        <f>IF(M667="","",VLOOKUP(M667,'14'!D:D,1,0))</f>
        <v/>
      </c>
    </row>
    <row r="668" spans="1:15" ht="12.75" customHeight="1" x14ac:dyDescent="0.2">
      <c r="A668" s="36" t="str">
        <f>'0'!$A$4</f>
        <v>………………..</v>
      </c>
      <c r="B668" s="37">
        <f>'0'!$A$2</f>
        <v>46112</v>
      </c>
      <c r="C668" s="37" t="s">
        <v>1243</v>
      </c>
      <c r="D668" s="119" t="str">
        <f>IF(G668="","",VLOOKUP(G668,номенклатури!R:T,2,0))</f>
        <v/>
      </c>
      <c r="E668" s="365" t="str">
        <f>IF(G668="","",VLOOKUP(G668,номенклатури!R:T,3,0))</f>
        <v/>
      </c>
      <c r="F668" s="159" t="str">
        <f>IF(G668="","",IF(ISERROR(VLOOKUP(G668,номенклатури!V:V,1,0)),E668*H668,E668*I668))</f>
        <v/>
      </c>
      <c r="G668" s="14"/>
      <c r="H668" s="15"/>
      <c r="I668" s="15"/>
      <c r="J668" s="15"/>
      <c r="K668" s="15"/>
      <c r="L668" s="217"/>
      <c r="M668" s="22"/>
      <c r="N668" s="119" t="str">
        <f>IF(G668="","",VLOOKUP(G668,номенклатури!R:U,4,0))</f>
        <v/>
      </c>
      <c r="O668" s="119" t="str">
        <f>IF(M668="","",VLOOKUP(M668,'14'!D:D,1,0))</f>
        <v/>
      </c>
    </row>
    <row r="669" spans="1:15" ht="12.75" customHeight="1" x14ac:dyDescent="0.2">
      <c r="A669" s="36" t="str">
        <f>'0'!$A$4</f>
        <v>………………..</v>
      </c>
      <c r="B669" s="37">
        <f>'0'!$A$2</f>
        <v>46112</v>
      </c>
      <c r="C669" s="37" t="s">
        <v>1243</v>
      </c>
      <c r="D669" s="119" t="str">
        <f>IF(G669="","",VLOOKUP(G669,номенклатури!R:T,2,0))</f>
        <v/>
      </c>
      <c r="E669" s="365" t="str">
        <f>IF(G669="","",VLOOKUP(G669,номенклатури!R:T,3,0))</f>
        <v/>
      </c>
      <c r="F669" s="159" t="str">
        <f>IF(G669="","",IF(ISERROR(VLOOKUP(G669,номенклатури!V:V,1,0)),E669*H669,E669*I669))</f>
        <v/>
      </c>
      <c r="G669" s="14"/>
      <c r="H669" s="15"/>
      <c r="I669" s="15"/>
      <c r="J669" s="15"/>
      <c r="K669" s="15"/>
      <c r="L669" s="217"/>
      <c r="M669" s="22"/>
      <c r="N669" s="119" t="str">
        <f>IF(G669="","",VLOOKUP(G669,номенклатури!R:U,4,0))</f>
        <v/>
      </c>
      <c r="O669" s="119" t="str">
        <f>IF(M669="","",VLOOKUP(M669,'14'!D:D,1,0))</f>
        <v/>
      </c>
    </row>
    <row r="670" spans="1:15" ht="12.75" customHeight="1" x14ac:dyDescent="0.2">
      <c r="A670" s="36" t="str">
        <f>'0'!$A$4</f>
        <v>………………..</v>
      </c>
      <c r="B670" s="37">
        <f>'0'!$A$2</f>
        <v>46112</v>
      </c>
      <c r="C670" s="37" t="s">
        <v>1243</v>
      </c>
      <c r="D670" s="119" t="str">
        <f>IF(G670="","",VLOOKUP(G670,номенклатури!R:T,2,0))</f>
        <v/>
      </c>
      <c r="E670" s="365" t="str">
        <f>IF(G670="","",VLOOKUP(G670,номенклатури!R:T,3,0))</f>
        <v/>
      </c>
      <c r="F670" s="159" t="str">
        <f>IF(G670="","",IF(ISERROR(VLOOKUP(G670,номенклатури!V:V,1,0)),E670*H670,E670*I670))</f>
        <v/>
      </c>
      <c r="G670" s="14"/>
      <c r="H670" s="15"/>
      <c r="I670" s="15"/>
      <c r="J670" s="15"/>
      <c r="K670" s="15"/>
      <c r="L670" s="217"/>
      <c r="M670" s="22"/>
      <c r="N670" s="119" t="str">
        <f>IF(G670="","",VLOOKUP(G670,номенклатури!R:U,4,0))</f>
        <v/>
      </c>
      <c r="O670" s="119" t="str">
        <f>IF(M670="","",VLOOKUP(M670,'14'!D:D,1,0))</f>
        <v/>
      </c>
    </row>
    <row r="671" spans="1:15" ht="12.75" customHeight="1" x14ac:dyDescent="0.2">
      <c r="A671" s="36" t="str">
        <f>'0'!$A$4</f>
        <v>………………..</v>
      </c>
      <c r="B671" s="37">
        <f>'0'!$A$2</f>
        <v>46112</v>
      </c>
      <c r="C671" s="37" t="s">
        <v>1243</v>
      </c>
      <c r="D671" s="119" t="str">
        <f>IF(G671="","",VLOOKUP(G671,номенклатури!R:T,2,0))</f>
        <v/>
      </c>
      <c r="E671" s="365" t="str">
        <f>IF(G671="","",VLOOKUP(G671,номенклатури!R:T,3,0))</f>
        <v/>
      </c>
      <c r="F671" s="159" t="str">
        <f>IF(G671="","",IF(ISERROR(VLOOKUP(G671,номенклатури!V:V,1,0)),E671*H671,E671*I671))</f>
        <v/>
      </c>
      <c r="G671" s="14"/>
      <c r="H671" s="15"/>
      <c r="I671" s="15"/>
      <c r="J671" s="15"/>
      <c r="K671" s="15"/>
      <c r="L671" s="217"/>
      <c r="M671" s="22"/>
      <c r="N671" s="119" t="str">
        <f>IF(G671="","",VLOOKUP(G671,номенклатури!R:U,4,0))</f>
        <v/>
      </c>
      <c r="O671" s="119" t="str">
        <f>IF(M671="","",VLOOKUP(M671,'14'!D:D,1,0))</f>
        <v/>
      </c>
    </row>
    <row r="672" spans="1:15" ht="12.75" customHeight="1" x14ac:dyDescent="0.2">
      <c r="A672" s="36" t="str">
        <f>'0'!$A$4</f>
        <v>………………..</v>
      </c>
      <c r="B672" s="37">
        <f>'0'!$A$2</f>
        <v>46112</v>
      </c>
      <c r="C672" s="37" t="s">
        <v>1243</v>
      </c>
      <c r="D672" s="119" t="str">
        <f>IF(G672="","",VLOOKUP(G672,номенклатури!R:T,2,0))</f>
        <v/>
      </c>
      <c r="E672" s="365" t="str">
        <f>IF(G672="","",VLOOKUP(G672,номенклатури!R:T,3,0))</f>
        <v/>
      </c>
      <c r="F672" s="159" t="str">
        <f>IF(G672="","",IF(ISERROR(VLOOKUP(G672,номенклатури!V:V,1,0)),E672*H672,E672*I672))</f>
        <v/>
      </c>
      <c r="G672" s="14"/>
      <c r="H672" s="15"/>
      <c r="I672" s="15"/>
      <c r="J672" s="15"/>
      <c r="K672" s="15"/>
      <c r="L672" s="217"/>
      <c r="M672" s="22"/>
      <c r="N672" s="119" t="str">
        <f>IF(G672="","",VLOOKUP(G672,номенклатури!R:U,4,0))</f>
        <v/>
      </c>
      <c r="O672" s="119" t="str">
        <f>IF(M672="","",VLOOKUP(M672,'14'!D:D,1,0))</f>
        <v/>
      </c>
    </row>
    <row r="673" spans="1:15" ht="12.75" customHeight="1" x14ac:dyDescent="0.2">
      <c r="A673" s="36" t="str">
        <f>'0'!$A$4</f>
        <v>………………..</v>
      </c>
      <c r="B673" s="37">
        <f>'0'!$A$2</f>
        <v>46112</v>
      </c>
      <c r="C673" s="37" t="s">
        <v>1243</v>
      </c>
      <c r="D673" s="119" t="str">
        <f>IF(G673="","",VLOOKUP(G673,номенклатури!R:T,2,0))</f>
        <v/>
      </c>
      <c r="E673" s="365" t="str">
        <f>IF(G673="","",VLOOKUP(G673,номенклатури!R:T,3,0))</f>
        <v/>
      </c>
      <c r="F673" s="159" t="str">
        <f>IF(G673="","",IF(ISERROR(VLOOKUP(G673,номенклатури!V:V,1,0)),E673*H673,E673*I673))</f>
        <v/>
      </c>
      <c r="G673" s="14"/>
      <c r="H673" s="15"/>
      <c r="I673" s="15"/>
      <c r="J673" s="15"/>
      <c r="K673" s="15"/>
      <c r="L673" s="217"/>
      <c r="M673" s="22"/>
      <c r="N673" s="119" t="str">
        <f>IF(G673="","",VLOOKUP(G673,номенклатури!R:U,4,0))</f>
        <v/>
      </c>
      <c r="O673" s="119" t="str">
        <f>IF(M673="","",VLOOKUP(M673,'14'!D:D,1,0))</f>
        <v/>
      </c>
    </row>
    <row r="674" spans="1:15" ht="12.75" customHeight="1" x14ac:dyDescent="0.2">
      <c r="A674" s="36" t="str">
        <f>'0'!$A$4</f>
        <v>………………..</v>
      </c>
      <c r="B674" s="37">
        <f>'0'!$A$2</f>
        <v>46112</v>
      </c>
      <c r="C674" s="37" t="s">
        <v>1243</v>
      </c>
      <c r="D674" s="119" t="str">
        <f>IF(G674="","",VLOOKUP(G674,номенклатури!R:T,2,0))</f>
        <v/>
      </c>
      <c r="E674" s="365" t="str">
        <f>IF(G674="","",VLOOKUP(G674,номенклатури!R:T,3,0))</f>
        <v/>
      </c>
      <c r="F674" s="159" t="str">
        <f>IF(G674="","",IF(ISERROR(VLOOKUP(G674,номенклатури!V:V,1,0)),E674*H674,E674*I674))</f>
        <v/>
      </c>
      <c r="G674" s="14"/>
      <c r="H674" s="15"/>
      <c r="I674" s="15"/>
      <c r="J674" s="15"/>
      <c r="K674" s="15"/>
      <c r="L674" s="217"/>
      <c r="M674" s="22"/>
      <c r="N674" s="119" t="str">
        <f>IF(G674="","",VLOOKUP(G674,номенклатури!R:U,4,0))</f>
        <v/>
      </c>
      <c r="O674" s="119" t="str">
        <f>IF(M674="","",VLOOKUP(M674,'14'!D:D,1,0))</f>
        <v/>
      </c>
    </row>
    <row r="675" spans="1:15" ht="12.75" customHeight="1" x14ac:dyDescent="0.2">
      <c r="A675" s="36" t="str">
        <f>'0'!$A$4</f>
        <v>………………..</v>
      </c>
      <c r="B675" s="37">
        <f>'0'!$A$2</f>
        <v>46112</v>
      </c>
      <c r="C675" s="37" t="s">
        <v>1243</v>
      </c>
      <c r="D675" s="119" t="str">
        <f>IF(G675="","",VLOOKUP(G675,номенклатури!R:T,2,0))</f>
        <v/>
      </c>
      <c r="E675" s="365" t="str">
        <f>IF(G675="","",VLOOKUP(G675,номенклатури!R:T,3,0))</f>
        <v/>
      </c>
      <c r="F675" s="159" t="str">
        <f>IF(G675="","",IF(ISERROR(VLOOKUP(G675,номенклатури!V:V,1,0)),E675*H675,E675*I675))</f>
        <v/>
      </c>
      <c r="G675" s="14"/>
      <c r="H675" s="15"/>
      <c r="I675" s="15"/>
      <c r="J675" s="15"/>
      <c r="K675" s="15"/>
      <c r="L675" s="217"/>
      <c r="M675" s="22"/>
      <c r="N675" s="119" t="str">
        <f>IF(G675="","",VLOOKUP(G675,номенклатури!R:U,4,0))</f>
        <v/>
      </c>
      <c r="O675" s="119" t="str">
        <f>IF(M675="","",VLOOKUP(M675,'14'!D:D,1,0))</f>
        <v/>
      </c>
    </row>
    <row r="676" spans="1:15" ht="12.75" customHeight="1" x14ac:dyDescent="0.2">
      <c r="A676" s="36" t="str">
        <f>'0'!$A$4</f>
        <v>………………..</v>
      </c>
      <c r="B676" s="37">
        <f>'0'!$A$2</f>
        <v>46112</v>
      </c>
      <c r="C676" s="37" t="s">
        <v>1243</v>
      </c>
      <c r="D676" s="119" t="str">
        <f>IF(G676="","",VLOOKUP(G676,номенклатури!R:T,2,0))</f>
        <v/>
      </c>
      <c r="E676" s="365" t="str">
        <f>IF(G676="","",VLOOKUP(G676,номенклатури!R:T,3,0))</f>
        <v/>
      </c>
      <c r="F676" s="159" t="str">
        <f>IF(G676="","",IF(ISERROR(VLOOKUP(G676,номенклатури!V:V,1,0)),E676*H676,E676*I676))</f>
        <v/>
      </c>
      <c r="G676" s="14"/>
      <c r="H676" s="15"/>
      <c r="I676" s="15"/>
      <c r="J676" s="15"/>
      <c r="K676" s="15"/>
      <c r="L676" s="217"/>
      <c r="M676" s="22"/>
      <c r="N676" s="119" t="str">
        <f>IF(G676="","",VLOOKUP(G676,номенклатури!R:U,4,0))</f>
        <v/>
      </c>
      <c r="O676" s="119" t="str">
        <f>IF(M676="","",VLOOKUP(M676,'14'!D:D,1,0))</f>
        <v/>
      </c>
    </row>
    <row r="677" spans="1:15" ht="12.75" customHeight="1" x14ac:dyDescent="0.2">
      <c r="A677" s="36" t="str">
        <f>'0'!$A$4</f>
        <v>………………..</v>
      </c>
      <c r="B677" s="37">
        <f>'0'!$A$2</f>
        <v>46112</v>
      </c>
      <c r="C677" s="37" t="s">
        <v>1243</v>
      </c>
      <c r="D677" s="119" t="str">
        <f>IF(G677="","",VLOOKUP(G677,номенклатури!R:T,2,0))</f>
        <v/>
      </c>
      <c r="E677" s="365" t="str">
        <f>IF(G677="","",VLOOKUP(G677,номенклатури!R:T,3,0))</f>
        <v/>
      </c>
      <c r="F677" s="159" t="str">
        <f>IF(G677="","",IF(ISERROR(VLOOKUP(G677,номенклатури!V:V,1,0)),E677*H677,E677*I677))</f>
        <v/>
      </c>
      <c r="G677" s="14"/>
      <c r="H677" s="15"/>
      <c r="I677" s="15"/>
      <c r="J677" s="15"/>
      <c r="K677" s="15"/>
      <c r="L677" s="217"/>
      <c r="M677" s="22"/>
      <c r="N677" s="119" t="str">
        <f>IF(G677="","",VLOOKUP(G677,номенклатури!R:U,4,0))</f>
        <v/>
      </c>
      <c r="O677" s="119" t="str">
        <f>IF(M677="","",VLOOKUP(M677,'14'!D:D,1,0))</f>
        <v/>
      </c>
    </row>
    <row r="678" spans="1:15" ht="12.75" customHeight="1" x14ac:dyDescent="0.2">
      <c r="A678" s="36" t="str">
        <f>'0'!$A$4</f>
        <v>………………..</v>
      </c>
      <c r="B678" s="37">
        <f>'0'!$A$2</f>
        <v>46112</v>
      </c>
      <c r="C678" s="37" t="s">
        <v>1243</v>
      </c>
      <c r="D678" s="119" t="str">
        <f>IF(G678="","",VLOOKUP(G678,номенклатури!R:T,2,0))</f>
        <v/>
      </c>
      <c r="E678" s="365" t="str">
        <f>IF(G678="","",VLOOKUP(G678,номенклатури!R:T,3,0))</f>
        <v/>
      </c>
      <c r="F678" s="159" t="str">
        <f>IF(G678="","",IF(ISERROR(VLOOKUP(G678,номенклатури!V:V,1,0)),E678*H678,E678*I678))</f>
        <v/>
      </c>
      <c r="G678" s="14"/>
      <c r="H678" s="15"/>
      <c r="I678" s="15"/>
      <c r="J678" s="15"/>
      <c r="K678" s="15"/>
      <c r="L678" s="217"/>
      <c r="M678" s="22"/>
      <c r="N678" s="119" t="str">
        <f>IF(G678="","",VLOOKUP(G678,номенклатури!R:U,4,0))</f>
        <v/>
      </c>
      <c r="O678" s="119" t="str">
        <f>IF(M678="","",VLOOKUP(M678,'14'!D:D,1,0))</f>
        <v/>
      </c>
    </row>
    <row r="679" spans="1:15" ht="12.75" customHeight="1" x14ac:dyDescent="0.2">
      <c r="A679" s="36" t="str">
        <f>'0'!$A$4</f>
        <v>………………..</v>
      </c>
      <c r="B679" s="37">
        <f>'0'!$A$2</f>
        <v>46112</v>
      </c>
      <c r="C679" s="37" t="s">
        <v>1243</v>
      </c>
      <c r="D679" s="119" t="str">
        <f>IF(G679="","",VLOOKUP(G679,номенклатури!R:T,2,0))</f>
        <v/>
      </c>
      <c r="E679" s="365" t="str">
        <f>IF(G679="","",VLOOKUP(G679,номенклатури!R:T,3,0))</f>
        <v/>
      </c>
      <c r="F679" s="159" t="str">
        <f>IF(G679="","",IF(ISERROR(VLOOKUP(G679,номенклатури!V:V,1,0)),E679*H679,E679*I679))</f>
        <v/>
      </c>
      <c r="G679" s="14"/>
      <c r="H679" s="15"/>
      <c r="I679" s="15"/>
      <c r="J679" s="15"/>
      <c r="K679" s="15"/>
      <c r="L679" s="217"/>
      <c r="M679" s="22"/>
      <c r="N679" s="119" t="str">
        <f>IF(G679="","",VLOOKUP(G679,номенклатури!R:U,4,0))</f>
        <v/>
      </c>
      <c r="O679" s="119" t="str">
        <f>IF(M679="","",VLOOKUP(M679,'14'!D:D,1,0))</f>
        <v/>
      </c>
    </row>
    <row r="680" spans="1:15" ht="12.75" customHeight="1" x14ac:dyDescent="0.2">
      <c r="A680" s="36" t="str">
        <f>'0'!$A$4</f>
        <v>………………..</v>
      </c>
      <c r="B680" s="37">
        <f>'0'!$A$2</f>
        <v>46112</v>
      </c>
      <c r="C680" s="37" t="s">
        <v>1243</v>
      </c>
      <c r="D680" s="119" t="str">
        <f>IF(G680="","",VLOOKUP(G680,номенклатури!R:T,2,0))</f>
        <v/>
      </c>
      <c r="E680" s="365" t="str">
        <f>IF(G680="","",VLOOKUP(G680,номенклатури!R:T,3,0))</f>
        <v/>
      </c>
      <c r="F680" s="159" t="str">
        <f>IF(G680="","",IF(ISERROR(VLOOKUP(G680,номенклатури!V:V,1,0)),E680*H680,E680*I680))</f>
        <v/>
      </c>
      <c r="G680" s="14"/>
      <c r="H680" s="15"/>
      <c r="I680" s="15"/>
      <c r="J680" s="15"/>
      <c r="K680" s="15"/>
      <c r="L680" s="217"/>
      <c r="M680" s="22"/>
      <c r="N680" s="119" t="str">
        <f>IF(G680="","",VLOOKUP(G680,номенклатури!R:U,4,0))</f>
        <v/>
      </c>
      <c r="O680" s="119" t="str">
        <f>IF(M680="","",VLOOKUP(M680,'14'!D:D,1,0))</f>
        <v/>
      </c>
    </row>
    <row r="681" spans="1:15" ht="12.75" customHeight="1" x14ac:dyDescent="0.2">
      <c r="A681" s="36" t="str">
        <f>'0'!$A$4</f>
        <v>………………..</v>
      </c>
      <c r="B681" s="37">
        <f>'0'!$A$2</f>
        <v>46112</v>
      </c>
      <c r="C681" s="37" t="s">
        <v>1243</v>
      </c>
      <c r="D681" s="119" t="str">
        <f>IF(G681="","",VLOOKUP(G681,номенклатури!R:T,2,0))</f>
        <v/>
      </c>
      <c r="E681" s="365" t="str">
        <f>IF(G681="","",VLOOKUP(G681,номенклатури!R:T,3,0))</f>
        <v/>
      </c>
      <c r="F681" s="159" t="str">
        <f>IF(G681="","",IF(ISERROR(VLOOKUP(G681,номенклатури!V:V,1,0)),E681*H681,E681*I681))</f>
        <v/>
      </c>
      <c r="G681" s="14"/>
      <c r="H681" s="15"/>
      <c r="I681" s="15"/>
      <c r="J681" s="15"/>
      <c r="K681" s="15"/>
      <c r="L681" s="217"/>
      <c r="M681" s="22"/>
      <c r="N681" s="119" t="str">
        <f>IF(G681="","",VLOOKUP(G681,номенклатури!R:U,4,0))</f>
        <v/>
      </c>
      <c r="O681" s="119" t="str">
        <f>IF(M681="","",VLOOKUP(M681,'14'!D:D,1,0))</f>
        <v/>
      </c>
    </row>
    <row r="682" spans="1:15" ht="12.75" customHeight="1" x14ac:dyDescent="0.2">
      <c r="A682" s="36" t="str">
        <f>'0'!$A$4</f>
        <v>………………..</v>
      </c>
      <c r="B682" s="37">
        <f>'0'!$A$2</f>
        <v>46112</v>
      </c>
      <c r="C682" s="37" t="s">
        <v>1243</v>
      </c>
      <c r="D682" s="119" t="str">
        <f>IF(G682="","",VLOOKUP(G682,номенклатури!R:T,2,0))</f>
        <v/>
      </c>
      <c r="E682" s="365" t="str">
        <f>IF(G682="","",VLOOKUP(G682,номенклатури!R:T,3,0))</f>
        <v/>
      </c>
      <c r="F682" s="159" t="str">
        <f>IF(G682="","",IF(ISERROR(VLOOKUP(G682,номенклатури!V:V,1,0)),E682*H682,E682*I682))</f>
        <v/>
      </c>
      <c r="G682" s="14"/>
      <c r="H682" s="15"/>
      <c r="I682" s="15"/>
      <c r="J682" s="15"/>
      <c r="K682" s="15"/>
      <c r="L682" s="217"/>
      <c r="M682" s="22"/>
      <c r="N682" s="119" t="str">
        <f>IF(G682="","",VLOOKUP(G682,номенклатури!R:U,4,0))</f>
        <v/>
      </c>
      <c r="O682" s="119" t="str">
        <f>IF(M682="","",VLOOKUP(M682,'14'!D:D,1,0))</f>
        <v/>
      </c>
    </row>
    <row r="683" spans="1:15" ht="12.75" customHeight="1" x14ac:dyDescent="0.2">
      <c r="A683" s="36" t="str">
        <f>'0'!$A$4</f>
        <v>………………..</v>
      </c>
      <c r="B683" s="37">
        <f>'0'!$A$2</f>
        <v>46112</v>
      </c>
      <c r="C683" s="37" t="s">
        <v>1243</v>
      </c>
      <c r="D683" s="119" t="str">
        <f>IF(G683="","",VLOOKUP(G683,номенклатури!R:T,2,0))</f>
        <v/>
      </c>
      <c r="E683" s="365" t="str">
        <f>IF(G683="","",VLOOKUP(G683,номенклатури!R:T,3,0))</f>
        <v/>
      </c>
      <c r="F683" s="159" t="str">
        <f>IF(G683="","",IF(ISERROR(VLOOKUP(G683,номенклатури!V:V,1,0)),E683*H683,E683*I683))</f>
        <v/>
      </c>
      <c r="G683" s="14"/>
      <c r="H683" s="15"/>
      <c r="I683" s="15"/>
      <c r="J683" s="15"/>
      <c r="K683" s="15"/>
      <c r="L683" s="217"/>
      <c r="M683" s="22"/>
      <c r="N683" s="119" t="str">
        <f>IF(G683="","",VLOOKUP(G683,номенклатури!R:U,4,0))</f>
        <v/>
      </c>
      <c r="O683" s="119" t="str">
        <f>IF(M683="","",VLOOKUP(M683,'14'!D:D,1,0))</f>
        <v/>
      </c>
    </row>
    <row r="684" spans="1:15" ht="12.75" customHeight="1" x14ac:dyDescent="0.2">
      <c r="A684" s="36" t="str">
        <f>'0'!$A$4</f>
        <v>………………..</v>
      </c>
      <c r="B684" s="37">
        <f>'0'!$A$2</f>
        <v>46112</v>
      </c>
      <c r="C684" s="37" t="s">
        <v>1243</v>
      </c>
      <c r="D684" s="119" t="str">
        <f>IF(G684="","",VLOOKUP(G684,номенклатури!R:T,2,0))</f>
        <v/>
      </c>
      <c r="E684" s="365" t="str">
        <f>IF(G684="","",VLOOKUP(G684,номенклатури!R:T,3,0))</f>
        <v/>
      </c>
      <c r="F684" s="159" t="str">
        <f>IF(G684="","",IF(ISERROR(VLOOKUP(G684,номенклатури!V:V,1,0)),E684*H684,E684*I684))</f>
        <v/>
      </c>
      <c r="G684" s="14"/>
      <c r="H684" s="15"/>
      <c r="I684" s="15"/>
      <c r="J684" s="15"/>
      <c r="K684" s="15"/>
      <c r="L684" s="217"/>
      <c r="M684" s="22"/>
      <c r="N684" s="119" t="str">
        <f>IF(G684="","",VLOOKUP(G684,номенклатури!R:U,4,0))</f>
        <v/>
      </c>
      <c r="O684" s="119" t="str">
        <f>IF(M684="","",VLOOKUP(M684,'14'!D:D,1,0))</f>
        <v/>
      </c>
    </row>
    <row r="685" spans="1:15" ht="12.75" customHeight="1" x14ac:dyDescent="0.2">
      <c r="A685" s="36" t="str">
        <f>'0'!$A$4</f>
        <v>………………..</v>
      </c>
      <c r="B685" s="37">
        <f>'0'!$A$2</f>
        <v>46112</v>
      </c>
      <c r="C685" s="37" t="s">
        <v>1243</v>
      </c>
      <c r="D685" s="119" t="str">
        <f>IF(G685="","",VLOOKUP(G685,номенклатури!R:T,2,0))</f>
        <v/>
      </c>
      <c r="E685" s="365" t="str">
        <f>IF(G685="","",VLOOKUP(G685,номенклатури!R:T,3,0))</f>
        <v/>
      </c>
      <c r="F685" s="159" t="str">
        <f>IF(G685="","",IF(ISERROR(VLOOKUP(G685,номенклатури!V:V,1,0)),E685*H685,E685*I685))</f>
        <v/>
      </c>
      <c r="G685" s="14"/>
      <c r="H685" s="15"/>
      <c r="I685" s="15"/>
      <c r="J685" s="15"/>
      <c r="K685" s="15"/>
      <c r="L685" s="217"/>
      <c r="M685" s="22"/>
      <c r="N685" s="119" t="str">
        <f>IF(G685="","",VLOOKUP(G685,номенклатури!R:U,4,0))</f>
        <v/>
      </c>
      <c r="O685" s="119" t="str">
        <f>IF(M685="","",VLOOKUP(M685,'14'!D:D,1,0))</f>
        <v/>
      </c>
    </row>
    <row r="686" spans="1:15" ht="12.75" customHeight="1" x14ac:dyDescent="0.2">
      <c r="A686" s="36" t="str">
        <f>'0'!$A$4</f>
        <v>………………..</v>
      </c>
      <c r="B686" s="37">
        <f>'0'!$A$2</f>
        <v>46112</v>
      </c>
      <c r="C686" s="37" t="s">
        <v>1243</v>
      </c>
      <c r="D686" s="119" t="str">
        <f>IF(G686="","",VLOOKUP(G686,номенклатури!R:T,2,0))</f>
        <v/>
      </c>
      <c r="E686" s="365" t="str">
        <f>IF(G686="","",VLOOKUP(G686,номенклатури!R:T,3,0))</f>
        <v/>
      </c>
      <c r="F686" s="159" t="str">
        <f>IF(G686="","",IF(ISERROR(VLOOKUP(G686,номенклатури!V:V,1,0)),E686*H686,E686*I686))</f>
        <v/>
      </c>
      <c r="G686" s="14"/>
      <c r="H686" s="15"/>
      <c r="I686" s="15"/>
      <c r="J686" s="15"/>
      <c r="K686" s="15"/>
      <c r="L686" s="217"/>
      <c r="M686" s="22"/>
      <c r="N686" s="119" t="str">
        <f>IF(G686="","",VLOOKUP(G686,номенклатури!R:U,4,0))</f>
        <v/>
      </c>
      <c r="O686" s="119" t="str">
        <f>IF(M686="","",VLOOKUP(M686,'14'!D:D,1,0))</f>
        <v/>
      </c>
    </row>
    <row r="687" spans="1:15" ht="12.75" customHeight="1" x14ac:dyDescent="0.2">
      <c r="A687" s="36" t="str">
        <f>'0'!$A$4</f>
        <v>………………..</v>
      </c>
      <c r="B687" s="37">
        <f>'0'!$A$2</f>
        <v>46112</v>
      </c>
      <c r="C687" s="37" t="s">
        <v>1243</v>
      </c>
      <c r="D687" s="119" t="str">
        <f>IF(G687="","",VLOOKUP(G687,номенклатури!R:T,2,0))</f>
        <v/>
      </c>
      <c r="E687" s="365" t="str">
        <f>IF(G687="","",VLOOKUP(G687,номенклатури!R:T,3,0))</f>
        <v/>
      </c>
      <c r="F687" s="159" t="str">
        <f>IF(G687="","",IF(ISERROR(VLOOKUP(G687,номенклатури!V:V,1,0)),E687*H687,E687*I687))</f>
        <v/>
      </c>
      <c r="G687" s="14"/>
      <c r="H687" s="15"/>
      <c r="I687" s="15"/>
      <c r="J687" s="15"/>
      <c r="K687" s="15"/>
      <c r="L687" s="217"/>
      <c r="M687" s="22"/>
      <c r="N687" s="119" t="str">
        <f>IF(G687="","",VLOOKUP(G687,номенклатури!R:U,4,0))</f>
        <v/>
      </c>
      <c r="O687" s="119" t="str">
        <f>IF(M687="","",VLOOKUP(M687,'14'!D:D,1,0))</f>
        <v/>
      </c>
    </row>
    <row r="688" spans="1:15" ht="12.75" customHeight="1" x14ac:dyDescent="0.2">
      <c r="A688" s="36" t="str">
        <f>'0'!$A$4</f>
        <v>………………..</v>
      </c>
      <c r="B688" s="37">
        <f>'0'!$A$2</f>
        <v>46112</v>
      </c>
      <c r="C688" s="37" t="s">
        <v>1243</v>
      </c>
      <c r="D688" s="119" t="str">
        <f>IF(G688="","",VLOOKUP(G688,номенклатури!R:T,2,0))</f>
        <v/>
      </c>
      <c r="E688" s="365" t="str">
        <f>IF(G688="","",VLOOKUP(G688,номенклатури!R:T,3,0))</f>
        <v/>
      </c>
      <c r="F688" s="159" t="str">
        <f>IF(G688="","",IF(ISERROR(VLOOKUP(G688,номенклатури!V:V,1,0)),E688*H688,E688*I688))</f>
        <v/>
      </c>
      <c r="G688" s="14"/>
      <c r="H688" s="15"/>
      <c r="I688" s="15"/>
      <c r="J688" s="15"/>
      <c r="K688" s="15"/>
      <c r="L688" s="217"/>
      <c r="M688" s="22"/>
      <c r="N688" s="119" t="str">
        <f>IF(G688="","",VLOOKUP(G688,номенклатури!R:U,4,0))</f>
        <v/>
      </c>
      <c r="O688" s="119" t="str">
        <f>IF(M688="","",VLOOKUP(M688,'14'!D:D,1,0))</f>
        <v/>
      </c>
    </row>
    <row r="689" spans="1:15" ht="12.75" customHeight="1" x14ac:dyDescent="0.2">
      <c r="A689" s="36" t="str">
        <f>'0'!$A$4</f>
        <v>………………..</v>
      </c>
      <c r="B689" s="37">
        <f>'0'!$A$2</f>
        <v>46112</v>
      </c>
      <c r="C689" s="37" t="s">
        <v>1243</v>
      </c>
      <c r="D689" s="119" t="str">
        <f>IF(G689="","",VLOOKUP(G689,номенклатури!R:T,2,0))</f>
        <v/>
      </c>
      <c r="E689" s="365" t="str">
        <f>IF(G689="","",VLOOKUP(G689,номенклатури!R:T,3,0))</f>
        <v/>
      </c>
      <c r="F689" s="159" t="str">
        <f>IF(G689="","",IF(ISERROR(VLOOKUP(G689,номенклатури!V:V,1,0)),E689*H689,E689*I689))</f>
        <v/>
      </c>
      <c r="G689" s="14"/>
      <c r="H689" s="15"/>
      <c r="I689" s="15"/>
      <c r="J689" s="15"/>
      <c r="K689" s="15"/>
      <c r="L689" s="217"/>
      <c r="M689" s="22"/>
      <c r="N689" s="119" t="str">
        <f>IF(G689="","",VLOOKUP(G689,номенклатури!R:U,4,0))</f>
        <v/>
      </c>
      <c r="O689" s="119" t="str">
        <f>IF(M689="","",VLOOKUP(M689,'14'!D:D,1,0))</f>
        <v/>
      </c>
    </row>
    <row r="690" spans="1:15" ht="12.75" customHeight="1" x14ac:dyDescent="0.2">
      <c r="A690" s="36" t="str">
        <f>'0'!$A$4</f>
        <v>………………..</v>
      </c>
      <c r="B690" s="37">
        <f>'0'!$A$2</f>
        <v>46112</v>
      </c>
      <c r="C690" s="37" t="s">
        <v>1243</v>
      </c>
      <c r="D690" s="119" t="str">
        <f>IF(G690="","",VLOOKUP(G690,номенклатури!R:T,2,0))</f>
        <v/>
      </c>
      <c r="E690" s="365" t="str">
        <f>IF(G690="","",VLOOKUP(G690,номенклатури!R:T,3,0))</f>
        <v/>
      </c>
      <c r="F690" s="159" t="str">
        <f>IF(G690="","",IF(ISERROR(VLOOKUP(G690,номенклатури!V:V,1,0)),E690*H690,E690*I690))</f>
        <v/>
      </c>
      <c r="G690" s="14"/>
      <c r="H690" s="15"/>
      <c r="I690" s="15"/>
      <c r="J690" s="15"/>
      <c r="K690" s="15"/>
      <c r="L690" s="217"/>
      <c r="M690" s="22"/>
      <c r="N690" s="119" t="str">
        <f>IF(G690="","",VLOOKUP(G690,номенклатури!R:U,4,0))</f>
        <v/>
      </c>
      <c r="O690" s="119" t="str">
        <f>IF(M690="","",VLOOKUP(M690,'14'!D:D,1,0))</f>
        <v/>
      </c>
    </row>
    <row r="691" spans="1:15" ht="12.75" customHeight="1" x14ac:dyDescent="0.2">
      <c r="A691" s="36" t="str">
        <f>'0'!$A$4</f>
        <v>………………..</v>
      </c>
      <c r="B691" s="37">
        <f>'0'!$A$2</f>
        <v>46112</v>
      </c>
      <c r="C691" s="37" t="s">
        <v>1243</v>
      </c>
      <c r="D691" s="119" t="str">
        <f>IF(G691="","",VLOOKUP(G691,номенклатури!R:T,2,0))</f>
        <v/>
      </c>
      <c r="E691" s="365" t="str">
        <f>IF(G691="","",VLOOKUP(G691,номенклатури!R:T,3,0))</f>
        <v/>
      </c>
      <c r="F691" s="159" t="str">
        <f>IF(G691="","",IF(ISERROR(VLOOKUP(G691,номенклатури!V:V,1,0)),E691*H691,E691*I691))</f>
        <v/>
      </c>
      <c r="G691" s="14"/>
      <c r="H691" s="15"/>
      <c r="I691" s="15"/>
      <c r="J691" s="15"/>
      <c r="K691" s="15"/>
      <c r="L691" s="217"/>
      <c r="M691" s="22"/>
      <c r="N691" s="119" t="str">
        <f>IF(G691="","",VLOOKUP(G691,номенклатури!R:U,4,0))</f>
        <v/>
      </c>
      <c r="O691" s="119" t="str">
        <f>IF(M691="","",VLOOKUP(M691,'14'!D:D,1,0))</f>
        <v/>
      </c>
    </row>
    <row r="692" spans="1:15" ht="12.75" customHeight="1" x14ac:dyDescent="0.2">
      <c r="A692" s="36" t="str">
        <f>'0'!$A$4</f>
        <v>………………..</v>
      </c>
      <c r="B692" s="37">
        <f>'0'!$A$2</f>
        <v>46112</v>
      </c>
      <c r="C692" s="37" t="s">
        <v>1243</v>
      </c>
      <c r="D692" s="119" t="str">
        <f>IF(G692="","",VLOOKUP(G692,номенклатури!R:T,2,0))</f>
        <v/>
      </c>
      <c r="E692" s="365" t="str">
        <f>IF(G692="","",VLOOKUP(G692,номенклатури!R:T,3,0))</f>
        <v/>
      </c>
      <c r="F692" s="159" t="str">
        <f>IF(G692="","",IF(ISERROR(VLOOKUP(G692,номенклатури!V:V,1,0)),E692*H692,E692*I692))</f>
        <v/>
      </c>
      <c r="G692" s="14"/>
      <c r="H692" s="15"/>
      <c r="I692" s="15"/>
      <c r="J692" s="15"/>
      <c r="K692" s="15"/>
      <c r="L692" s="217"/>
      <c r="M692" s="22"/>
      <c r="N692" s="119" t="str">
        <f>IF(G692="","",VLOOKUP(G692,номенклатури!R:U,4,0))</f>
        <v/>
      </c>
      <c r="O692" s="119" t="str">
        <f>IF(M692="","",VLOOKUP(M692,'14'!D:D,1,0))</f>
        <v/>
      </c>
    </row>
    <row r="693" spans="1:15" ht="12.75" customHeight="1" x14ac:dyDescent="0.2">
      <c r="A693" s="36" t="str">
        <f>'0'!$A$4</f>
        <v>………………..</v>
      </c>
      <c r="B693" s="37">
        <f>'0'!$A$2</f>
        <v>46112</v>
      </c>
      <c r="C693" s="37" t="s">
        <v>1243</v>
      </c>
      <c r="D693" s="119" t="str">
        <f>IF(G693="","",VLOOKUP(G693,номенклатури!R:T,2,0))</f>
        <v/>
      </c>
      <c r="E693" s="365" t="str">
        <f>IF(G693="","",VLOOKUP(G693,номенклатури!R:T,3,0))</f>
        <v/>
      </c>
      <c r="F693" s="159" t="str">
        <f>IF(G693="","",IF(ISERROR(VLOOKUP(G693,номенклатури!V:V,1,0)),E693*H693,E693*I693))</f>
        <v/>
      </c>
      <c r="G693" s="14"/>
      <c r="H693" s="15"/>
      <c r="I693" s="15"/>
      <c r="J693" s="15"/>
      <c r="K693" s="15"/>
      <c r="L693" s="217"/>
      <c r="M693" s="22"/>
      <c r="N693" s="119" t="str">
        <f>IF(G693="","",VLOOKUP(G693,номенклатури!R:U,4,0))</f>
        <v/>
      </c>
      <c r="O693" s="119" t="str">
        <f>IF(M693="","",VLOOKUP(M693,'14'!D:D,1,0))</f>
        <v/>
      </c>
    </row>
    <row r="694" spans="1:15" ht="12.75" customHeight="1" x14ac:dyDescent="0.2">
      <c r="A694" s="36" t="str">
        <f>'0'!$A$4</f>
        <v>………………..</v>
      </c>
      <c r="B694" s="37">
        <f>'0'!$A$2</f>
        <v>46112</v>
      </c>
      <c r="C694" s="37" t="s">
        <v>1243</v>
      </c>
      <c r="D694" s="119" t="str">
        <f>IF(G694="","",VLOOKUP(G694,номенклатури!R:T,2,0))</f>
        <v/>
      </c>
      <c r="E694" s="365" t="str">
        <f>IF(G694="","",VLOOKUP(G694,номенклатури!R:T,3,0))</f>
        <v/>
      </c>
      <c r="F694" s="159" t="str">
        <f>IF(G694="","",IF(ISERROR(VLOOKUP(G694,номенклатури!V:V,1,0)),E694*H694,E694*I694))</f>
        <v/>
      </c>
      <c r="G694" s="14"/>
      <c r="H694" s="15"/>
      <c r="I694" s="15"/>
      <c r="J694" s="15"/>
      <c r="K694" s="15"/>
      <c r="L694" s="217"/>
      <c r="M694" s="22"/>
      <c r="N694" s="119" t="str">
        <f>IF(G694="","",VLOOKUP(G694,номенклатури!R:U,4,0))</f>
        <v/>
      </c>
      <c r="O694" s="119" t="str">
        <f>IF(M694="","",VLOOKUP(M694,'14'!D:D,1,0))</f>
        <v/>
      </c>
    </row>
    <row r="695" spans="1:15" ht="12.75" customHeight="1" x14ac:dyDescent="0.2">
      <c r="A695" s="36" t="str">
        <f>'0'!$A$4</f>
        <v>………………..</v>
      </c>
      <c r="B695" s="37">
        <f>'0'!$A$2</f>
        <v>46112</v>
      </c>
      <c r="C695" s="37" t="s">
        <v>1243</v>
      </c>
      <c r="D695" s="119" t="str">
        <f>IF(G695="","",VLOOKUP(G695,номенклатури!R:T,2,0))</f>
        <v/>
      </c>
      <c r="E695" s="365" t="str">
        <f>IF(G695="","",VLOOKUP(G695,номенклатури!R:T,3,0))</f>
        <v/>
      </c>
      <c r="F695" s="159" t="str">
        <f>IF(G695="","",IF(ISERROR(VLOOKUP(G695,номенклатури!V:V,1,0)),E695*H695,E695*I695))</f>
        <v/>
      </c>
      <c r="G695" s="14"/>
      <c r="H695" s="15"/>
      <c r="I695" s="15"/>
      <c r="J695" s="15"/>
      <c r="K695" s="15"/>
      <c r="L695" s="217"/>
      <c r="M695" s="22"/>
      <c r="N695" s="119" t="str">
        <f>IF(G695="","",VLOOKUP(G695,номенклатури!R:U,4,0))</f>
        <v/>
      </c>
      <c r="O695" s="119" t="str">
        <f>IF(M695="","",VLOOKUP(M695,'14'!D:D,1,0))</f>
        <v/>
      </c>
    </row>
    <row r="696" spans="1:15" ht="12.75" customHeight="1" x14ac:dyDescent="0.2">
      <c r="A696" s="36" t="str">
        <f>'0'!$A$4</f>
        <v>………………..</v>
      </c>
      <c r="B696" s="37">
        <f>'0'!$A$2</f>
        <v>46112</v>
      </c>
      <c r="C696" s="37" t="s">
        <v>1243</v>
      </c>
      <c r="D696" s="119" t="str">
        <f>IF(G696="","",VLOOKUP(G696,номенклатури!R:T,2,0))</f>
        <v/>
      </c>
      <c r="E696" s="365" t="str">
        <f>IF(G696="","",VLOOKUP(G696,номенклатури!R:T,3,0))</f>
        <v/>
      </c>
      <c r="F696" s="159" t="str">
        <f>IF(G696="","",IF(ISERROR(VLOOKUP(G696,номенклатури!V:V,1,0)),E696*H696,E696*I696))</f>
        <v/>
      </c>
      <c r="G696" s="14"/>
      <c r="H696" s="15"/>
      <c r="I696" s="15"/>
      <c r="J696" s="15"/>
      <c r="K696" s="15"/>
      <c r="L696" s="217"/>
      <c r="M696" s="22"/>
      <c r="N696" s="119" t="str">
        <f>IF(G696="","",VLOOKUP(G696,номенклатури!R:U,4,0))</f>
        <v/>
      </c>
      <c r="O696" s="119" t="str">
        <f>IF(M696="","",VLOOKUP(M696,'14'!D:D,1,0))</f>
        <v/>
      </c>
    </row>
    <row r="697" spans="1:15" ht="12.75" customHeight="1" x14ac:dyDescent="0.2">
      <c r="A697" s="36" t="str">
        <f>'0'!$A$4</f>
        <v>………………..</v>
      </c>
      <c r="B697" s="37">
        <f>'0'!$A$2</f>
        <v>46112</v>
      </c>
      <c r="C697" s="37" t="s">
        <v>1243</v>
      </c>
      <c r="D697" s="119" t="str">
        <f>IF(G697="","",VLOOKUP(G697,номенклатури!R:T,2,0))</f>
        <v/>
      </c>
      <c r="E697" s="365" t="str">
        <f>IF(G697="","",VLOOKUP(G697,номенклатури!R:T,3,0))</f>
        <v/>
      </c>
      <c r="F697" s="159" t="str">
        <f>IF(G697="","",IF(ISERROR(VLOOKUP(G697,номенклатури!V:V,1,0)),E697*H697,E697*I697))</f>
        <v/>
      </c>
      <c r="G697" s="14"/>
      <c r="H697" s="15"/>
      <c r="I697" s="15"/>
      <c r="J697" s="15"/>
      <c r="K697" s="15"/>
      <c r="L697" s="217"/>
      <c r="M697" s="22"/>
      <c r="N697" s="119" t="str">
        <f>IF(G697="","",VLOOKUP(G697,номенклатури!R:U,4,0))</f>
        <v/>
      </c>
      <c r="O697" s="119" t="str">
        <f>IF(M697="","",VLOOKUP(M697,'14'!D:D,1,0))</f>
        <v/>
      </c>
    </row>
    <row r="698" spans="1:15" ht="12.75" customHeight="1" x14ac:dyDescent="0.2">
      <c r="A698" s="36" t="str">
        <f>'0'!$A$4</f>
        <v>………………..</v>
      </c>
      <c r="B698" s="37">
        <f>'0'!$A$2</f>
        <v>46112</v>
      </c>
      <c r="C698" s="37" t="s">
        <v>1243</v>
      </c>
      <c r="D698" s="119" t="str">
        <f>IF(G698="","",VLOOKUP(G698,номенклатури!R:T,2,0))</f>
        <v/>
      </c>
      <c r="E698" s="365" t="str">
        <f>IF(G698="","",VLOOKUP(G698,номенклатури!R:T,3,0))</f>
        <v/>
      </c>
      <c r="F698" s="159" t="str">
        <f>IF(G698="","",IF(ISERROR(VLOOKUP(G698,номенклатури!V:V,1,0)),E698*H698,E698*I698))</f>
        <v/>
      </c>
      <c r="G698" s="14"/>
      <c r="H698" s="15"/>
      <c r="I698" s="15"/>
      <c r="J698" s="15"/>
      <c r="K698" s="15"/>
      <c r="L698" s="217"/>
      <c r="M698" s="22"/>
      <c r="N698" s="119" t="str">
        <f>IF(G698="","",VLOOKUP(G698,номенклатури!R:U,4,0))</f>
        <v/>
      </c>
      <c r="O698" s="119" t="str">
        <f>IF(M698="","",VLOOKUP(M698,'14'!D:D,1,0))</f>
        <v/>
      </c>
    </row>
    <row r="699" spans="1:15" ht="12.75" customHeight="1" x14ac:dyDescent="0.2">
      <c r="A699" s="36" t="str">
        <f>'0'!$A$4</f>
        <v>………………..</v>
      </c>
      <c r="B699" s="37">
        <f>'0'!$A$2</f>
        <v>46112</v>
      </c>
      <c r="C699" s="37" t="s">
        <v>1243</v>
      </c>
      <c r="D699" s="119" t="str">
        <f>IF(G699="","",VLOOKUP(G699,номенклатури!R:T,2,0))</f>
        <v/>
      </c>
      <c r="E699" s="365" t="str">
        <f>IF(G699="","",VLOOKUP(G699,номенклатури!R:T,3,0))</f>
        <v/>
      </c>
      <c r="F699" s="159" t="str">
        <f>IF(G699="","",IF(ISERROR(VLOOKUP(G699,номенклатури!V:V,1,0)),E699*H699,E699*I699))</f>
        <v/>
      </c>
      <c r="G699" s="14"/>
      <c r="H699" s="15"/>
      <c r="I699" s="15"/>
      <c r="J699" s="15"/>
      <c r="K699" s="15"/>
      <c r="L699" s="217"/>
      <c r="M699" s="22"/>
      <c r="N699" s="119" t="str">
        <f>IF(G699="","",VLOOKUP(G699,номенклатури!R:U,4,0))</f>
        <v/>
      </c>
      <c r="O699" s="119" t="str">
        <f>IF(M699="","",VLOOKUP(M699,'14'!D:D,1,0))</f>
        <v/>
      </c>
    </row>
    <row r="700" spans="1:15" ht="12.75" customHeight="1" x14ac:dyDescent="0.2">
      <c r="A700" s="36" t="str">
        <f>'0'!$A$4</f>
        <v>………………..</v>
      </c>
      <c r="B700" s="37">
        <f>'0'!$A$2</f>
        <v>46112</v>
      </c>
      <c r="C700" s="37" t="s">
        <v>1243</v>
      </c>
      <c r="D700" s="119" t="str">
        <f>IF(G700="","",VLOOKUP(G700,номенклатури!R:T,2,0))</f>
        <v/>
      </c>
      <c r="E700" s="365" t="str">
        <f>IF(G700="","",VLOOKUP(G700,номенклатури!R:T,3,0))</f>
        <v/>
      </c>
      <c r="F700" s="159" t="str">
        <f>IF(G700="","",IF(ISERROR(VLOOKUP(G700,номенклатури!V:V,1,0)),E700*H700,E700*I700))</f>
        <v/>
      </c>
      <c r="G700" s="14"/>
      <c r="H700" s="15"/>
      <c r="I700" s="15"/>
      <c r="J700" s="15"/>
      <c r="K700" s="15"/>
      <c r="L700" s="217"/>
      <c r="M700" s="22"/>
      <c r="N700" s="119" t="str">
        <f>IF(G700="","",VLOOKUP(G700,номенклатури!R:U,4,0))</f>
        <v/>
      </c>
      <c r="O700" s="119" t="str">
        <f>IF(M700="","",VLOOKUP(M700,'14'!D:D,1,0))</f>
        <v/>
      </c>
    </row>
    <row r="701" spans="1:15" ht="12.75" customHeight="1" x14ac:dyDescent="0.2">
      <c r="A701" s="36" t="str">
        <f>'0'!$A$4</f>
        <v>………………..</v>
      </c>
      <c r="B701" s="37">
        <f>'0'!$A$2</f>
        <v>46112</v>
      </c>
      <c r="C701" s="37" t="s">
        <v>1243</v>
      </c>
      <c r="D701" s="119" t="str">
        <f>IF(G701="","",VLOOKUP(G701,номенклатури!R:T,2,0))</f>
        <v/>
      </c>
      <c r="E701" s="365" t="str">
        <f>IF(G701="","",VLOOKUP(G701,номенклатури!R:T,3,0))</f>
        <v/>
      </c>
      <c r="F701" s="159" t="str">
        <f>IF(G701="","",IF(ISERROR(VLOOKUP(G701,номенклатури!V:V,1,0)),E701*H701,E701*I701))</f>
        <v/>
      </c>
      <c r="G701" s="14"/>
      <c r="H701" s="15"/>
      <c r="I701" s="15"/>
      <c r="J701" s="15"/>
      <c r="K701" s="15"/>
      <c r="L701" s="217"/>
      <c r="M701" s="22"/>
      <c r="N701" s="119" t="str">
        <f>IF(G701="","",VLOOKUP(G701,номенклатури!R:U,4,0))</f>
        <v/>
      </c>
      <c r="O701" s="119" t="str">
        <f>IF(M701="","",VLOOKUP(M701,'14'!D:D,1,0))</f>
        <v/>
      </c>
    </row>
    <row r="702" spans="1:15" ht="12.75" customHeight="1" x14ac:dyDescent="0.2">
      <c r="A702" s="36" t="str">
        <f>'0'!$A$4</f>
        <v>………………..</v>
      </c>
      <c r="B702" s="37">
        <f>'0'!$A$2</f>
        <v>46112</v>
      </c>
      <c r="C702" s="37" t="s">
        <v>1243</v>
      </c>
      <c r="D702" s="119" t="str">
        <f>IF(G702="","",VLOOKUP(G702,номенклатури!R:T,2,0))</f>
        <v/>
      </c>
      <c r="E702" s="365" t="str">
        <f>IF(G702="","",VLOOKUP(G702,номенклатури!R:T,3,0))</f>
        <v/>
      </c>
      <c r="F702" s="159" t="str">
        <f>IF(G702="","",IF(ISERROR(VLOOKUP(G702,номенклатури!V:V,1,0)),E702*H702,E702*I702))</f>
        <v/>
      </c>
      <c r="G702" s="14"/>
      <c r="H702" s="15"/>
      <c r="I702" s="15"/>
      <c r="J702" s="15"/>
      <c r="K702" s="15"/>
      <c r="L702" s="217"/>
      <c r="M702" s="22"/>
      <c r="N702" s="119" t="str">
        <f>IF(G702="","",VLOOKUP(G702,номенклатури!R:U,4,0))</f>
        <v/>
      </c>
      <c r="O702" s="119" t="str">
        <f>IF(M702="","",VLOOKUP(M702,'14'!D:D,1,0))</f>
        <v/>
      </c>
    </row>
    <row r="703" spans="1:15" ht="12.75" customHeight="1" x14ac:dyDescent="0.2">
      <c r="A703" s="36" t="str">
        <f>'0'!$A$4</f>
        <v>………………..</v>
      </c>
      <c r="B703" s="37">
        <f>'0'!$A$2</f>
        <v>46112</v>
      </c>
      <c r="C703" s="37" t="s">
        <v>1243</v>
      </c>
      <c r="D703" s="119" t="str">
        <f>IF(G703="","",VLOOKUP(G703,номенклатури!R:T,2,0))</f>
        <v/>
      </c>
      <c r="E703" s="365" t="str">
        <f>IF(G703="","",VLOOKUP(G703,номенклатури!R:T,3,0))</f>
        <v/>
      </c>
      <c r="F703" s="159" t="str">
        <f>IF(G703="","",IF(ISERROR(VLOOKUP(G703,номенклатури!V:V,1,0)),E703*H703,E703*I703))</f>
        <v/>
      </c>
      <c r="G703" s="14"/>
      <c r="H703" s="15"/>
      <c r="I703" s="15"/>
      <c r="J703" s="15"/>
      <c r="K703" s="15"/>
      <c r="L703" s="217"/>
      <c r="M703" s="22"/>
      <c r="N703" s="119" t="str">
        <f>IF(G703="","",VLOOKUP(G703,номенклатури!R:U,4,0))</f>
        <v/>
      </c>
      <c r="O703" s="119" t="str">
        <f>IF(M703="","",VLOOKUP(M703,'14'!D:D,1,0))</f>
        <v/>
      </c>
    </row>
    <row r="704" spans="1:15" ht="12.75" customHeight="1" x14ac:dyDescent="0.2">
      <c r="A704" s="36" t="str">
        <f>'0'!$A$4</f>
        <v>………………..</v>
      </c>
      <c r="B704" s="37">
        <f>'0'!$A$2</f>
        <v>46112</v>
      </c>
      <c r="C704" s="37" t="s">
        <v>1243</v>
      </c>
      <c r="D704" s="119" t="str">
        <f>IF(G704="","",VLOOKUP(G704,номенклатури!R:T,2,0))</f>
        <v/>
      </c>
      <c r="E704" s="365" t="str">
        <f>IF(G704="","",VLOOKUP(G704,номенклатури!R:T,3,0))</f>
        <v/>
      </c>
      <c r="F704" s="159" t="str">
        <f>IF(G704="","",IF(ISERROR(VLOOKUP(G704,номенклатури!V:V,1,0)),E704*H704,E704*I704))</f>
        <v/>
      </c>
      <c r="G704" s="14"/>
      <c r="H704" s="15"/>
      <c r="I704" s="15"/>
      <c r="J704" s="15"/>
      <c r="K704" s="15"/>
      <c r="L704" s="217"/>
      <c r="M704" s="22"/>
      <c r="N704" s="119" t="str">
        <f>IF(G704="","",VLOOKUP(G704,номенклатури!R:U,4,0))</f>
        <v/>
      </c>
      <c r="O704" s="119" t="str">
        <f>IF(M704="","",VLOOKUP(M704,'14'!D:D,1,0))</f>
        <v/>
      </c>
    </row>
    <row r="705" spans="1:15" ht="12.75" customHeight="1" x14ac:dyDescent="0.2">
      <c r="A705" s="36" t="str">
        <f>'0'!$A$4</f>
        <v>………………..</v>
      </c>
      <c r="B705" s="37">
        <f>'0'!$A$2</f>
        <v>46112</v>
      </c>
      <c r="C705" s="37" t="s">
        <v>1243</v>
      </c>
      <c r="D705" s="119" t="str">
        <f>IF(G705="","",VLOOKUP(G705,номенклатури!R:T,2,0))</f>
        <v/>
      </c>
      <c r="E705" s="365" t="str">
        <f>IF(G705="","",VLOOKUP(G705,номенклатури!R:T,3,0))</f>
        <v/>
      </c>
      <c r="F705" s="159" t="str">
        <f>IF(G705="","",IF(ISERROR(VLOOKUP(G705,номенклатури!V:V,1,0)),E705*H705,E705*I705))</f>
        <v/>
      </c>
      <c r="G705" s="14"/>
      <c r="H705" s="15"/>
      <c r="I705" s="15"/>
      <c r="J705" s="15"/>
      <c r="K705" s="15"/>
      <c r="L705" s="217"/>
      <c r="M705" s="22"/>
      <c r="N705" s="119" t="str">
        <f>IF(G705="","",VLOOKUP(G705,номенклатури!R:U,4,0))</f>
        <v/>
      </c>
      <c r="O705" s="119" t="str">
        <f>IF(M705="","",VLOOKUP(M705,'14'!D:D,1,0))</f>
        <v/>
      </c>
    </row>
    <row r="706" spans="1:15" ht="12.75" customHeight="1" x14ac:dyDescent="0.2">
      <c r="A706" s="36" t="str">
        <f>'0'!$A$4</f>
        <v>………………..</v>
      </c>
      <c r="B706" s="37">
        <f>'0'!$A$2</f>
        <v>46112</v>
      </c>
      <c r="C706" s="37" t="s">
        <v>1243</v>
      </c>
      <c r="D706" s="119" t="str">
        <f>IF(G706="","",VLOOKUP(G706,номенклатури!R:T,2,0))</f>
        <v/>
      </c>
      <c r="E706" s="365" t="str">
        <f>IF(G706="","",VLOOKUP(G706,номенклатури!R:T,3,0))</f>
        <v/>
      </c>
      <c r="F706" s="159" t="str">
        <f>IF(G706="","",IF(ISERROR(VLOOKUP(G706,номенклатури!V:V,1,0)),E706*H706,E706*I706))</f>
        <v/>
      </c>
      <c r="G706" s="14"/>
      <c r="H706" s="15"/>
      <c r="I706" s="15"/>
      <c r="J706" s="15"/>
      <c r="K706" s="15"/>
      <c r="L706" s="217"/>
      <c r="M706" s="22"/>
      <c r="N706" s="119" t="str">
        <f>IF(G706="","",VLOOKUP(G706,номенклатури!R:U,4,0))</f>
        <v/>
      </c>
      <c r="O706" s="119" t="str">
        <f>IF(M706="","",VLOOKUP(M706,'14'!D:D,1,0))</f>
        <v/>
      </c>
    </row>
    <row r="707" spans="1:15" ht="12.75" customHeight="1" x14ac:dyDescent="0.2">
      <c r="A707" s="36" t="str">
        <f>'0'!$A$4</f>
        <v>………………..</v>
      </c>
      <c r="B707" s="37">
        <f>'0'!$A$2</f>
        <v>46112</v>
      </c>
      <c r="C707" s="37" t="s">
        <v>1243</v>
      </c>
      <c r="D707" s="119" t="str">
        <f>IF(G707="","",VLOOKUP(G707,номенклатури!R:T,2,0))</f>
        <v/>
      </c>
      <c r="E707" s="365" t="str">
        <f>IF(G707="","",VLOOKUP(G707,номенклатури!R:T,3,0))</f>
        <v/>
      </c>
      <c r="F707" s="159" t="str">
        <f>IF(G707="","",IF(ISERROR(VLOOKUP(G707,номенклатури!V:V,1,0)),E707*H707,E707*I707))</f>
        <v/>
      </c>
      <c r="G707" s="14"/>
      <c r="H707" s="15"/>
      <c r="I707" s="15"/>
      <c r="J707" s="15"/>
      <c r="K707" s="15"/>
      <c r="L707" s="217"/>
      <c r="M707" s="22"/>
      <c r="N707" s="119" t="str">
        <f>IF(G707="","",VLOOKUP(G707,номенклатури!R:U,4,0))</f>
        <v/>
      </c>
      <c r="O707" s="119" t="str">
        <f>IF(M707="","",VLOOKUP(M707,'14'!D:D,1,0))</f>
        <v/>
      </c>
    </row>
    <row r="708" spans="1:15" ht="12.75" customHeight="1" x14ac:dyDescent="0.2">
      <c r="A708" s="36" t="str">
        <f>'0'!$A$4</f>
        <v>………………..</v>
      </c>
      <c r="B708" s="37">
        <f>'0'!$A$2</f>
        <v>46112</v>
      </c>
      <c r="C708" s="37" t="s">
        <v>1243</v>
      </c>
      <c r="D708" s="119" t="str">
        <f>IF(G708="","",VLOOKUP(G708,номенклатури!R:T,2,0))</f>
        <v/>
      </c>
      <c r="E708" s="365" t="str">
        <f>IF(G708="","",VLOOKUP(G708,номенклатури!R:T,3,0))</f>
        <v/>
      </c>
      <c r="F708" s="159" t="str">
        <f>IF(G708="","",IF(ISERROR(VLOOKUP(G708,номенклатури!V:V,1,0)),E708*H708,E708*I708))</f>
        <v/>
      </c>
      <c r="G708" s="14"/>
      <c r="H708" s="15"/>
      <c r="I708" s="15"/>
      <c r="J708" s="15"/>
      <c r="K708" s="15"/>
      <c r="L708" s="217"/>
      <c r="M708" s="22"/>
      <c r="N708" s="119" t="str">
        <f>IF(G708="","",VLOOKUP(G708,номенклатури!R:U,4,0))</f>
        <v/>
      </c>
      <c r="O708" s="119" t="str">
        <f>IF(M708="","",VLOOKUP(M708,'14'!D:D,1,0))</f>
        <v/>
      </c>
    </row>
    <row r="709" spans="1:15" ht="12.75" customHeight="1" x14ac:dyDescent="0.2">
      <c r="A709" s="36" t="str">
        <f>'0'!$A$4</f>
        <v>………………..</v>
      </c>
      <c r="B709" s="37">
        <f>'0'!$A$2</f>
        <v>46112</v>
      </c>
      <c r="C709" s="37" t="s">
        <v>1243</v>
      </c>
      <c r="D709" s="119" t="str">
        <f>IF(G709="","",VLOOKUP(G709,номенклатури!R:T,2,0))</f>
        <v/>
      </c>
      <c r="E709" s="365" t="str">
        <f>IF(G709="","",VLOOKUP(G709,номенклатури!R:T,3,0))</f>
        <v/>
      </c>
      <c r="F709" s="159" t="str">
        <f>IF(G709="","",IF(ISERROR(VLOOKUP(G709,номенклатури!V:V,1,0)),E709*H709,E709*I709))</f>
        <v/>
      </c>
      <c r="G709" s="14"/>
      <c r="H709" s="15"/>
      <c r="I709" s="15"/>
      <c r="J709" s="15"/>
      <c r="K709" s="15"/>
      <c r="L709" s="217"/>
      <c r="M709" s="22"/>
      <c r="N709" s="119" t="str">
        <f>IF(G709="","",VLOOKUP(G709,номенклатури!R:U,4,0))</f>
        <v/>
      </c>
      <c r="O709" s="119" t="str">
        <f>IF(M709="","",VLOOKUP(M709,'14'!D:D,1,0))</f>
        <v/>
      </c>
    </row>
    <row r="710" spans="1:15" ht="12.75" customHeight="1" x14ac:dyDescent="0.2">
      <c r="A710" s="36" t="str">
        <f>'0'!$A$4</f>
        <v>………………..</v>
      </c>
      <c r="B710" s="37">
        <f>'0'!$A$2</f>
        <v>46112</v>
      </c>
      <c r="C710" s="37" t="s">
        <v>1243</v>
      </c>
      <c r="D710" s="119" t="str">
        <f>IF(G710="","",VLOOKUP(G710,номенклатури!R:T,2,0))</f>
        <v/>
      </c>
      <c r="E710" s="365" t="str">
        <f>IF(G710="","",VLOOKUP(G710,номенклатури!R:T,3,0))</f>
        <v/>
      </c>
      <c r="F710" s="159" t="str">
        <f>IF(G710="","",IF(ISERROR(VLOOKUP(G710,номенклатури!V:V,1,0)),E710*H710,E710*I710))</f>
        <v/>
      </c>
      <c r="G710" s="14"/>
      <c r="H710" s="15"/>
      <c r="I710" s="15"/>
      <c r="J710" s="15"/>
      <c r="K710" s="15"/>
      <c r="L710" s="217"/>
      <c r="M710" s="22"/>
      <c r="N710" s="119" t="str">
        <f>IF(G710="","",VLOOKUP(G710,номенклатури!R:U,4,0))</f>
        <v/>
      </c>
      <c r="O710" s="119" t="str">
        <f>IF(M710="","",VLOOKUP(M710,'14'!D:D,1,0))</f>
        <v/>
      </c>
    </row>
    <row r="711" spans="1:15" ht="12.75" customHeight="1" x14ac:dyDescent="0.2">
      <c r="A711" s="36" t="str">
        <f>'0'!$A$4</f>
        <v>………………..</v>
      </c>
      <c r="B711" s="37">
        <f>'0'!$A$2</f>
        <v>46112</v>
      </c>
      <c r="C711" s="37" t="s">
        <v>1243</v>
      </c>
      <c r="D711" s="119" t="str">
        <f>IF(G711="","",VLOOKUP(G711,номенклатури!R:T,2,0))</f>
        <v/>
      </c>
      <c r="E711" s="365" t="str">
        <f>IF(G711="","",VLOOKUP(G711,номенклатури!R:T,3,0))</f>
        <v/>
      </c>
      <c r="F711" s="159" t="str">
        <f>IF(G711="","",IF(ISERROR(VLOOKUP(G711,номенклатури!V:V,1,0)),E711*H711,E711*I711))</f>
        <v/>
      </c>
      <c r="G711" s="14"/>
      <c r="H711" s="15"/>
      <c r="I711" s="15"/>
      <c r="J711" s="15"/>
      <c r="K711" s="15"/>
      <c r="L711" s="217"/>
      <c r="M711" s="22"/>
      <c r="N711" s="119" t="str">
        <f>IF(G711="","",VLOOKUP(G711,номенклатури!R:U,4,0))</f>
        <v/>
      </c>
      <c r="O711" s="119" t="str">
        <f>IF(M711="","",VLOOKUP(M711,'14'!D:D,1,0))</f>
        <v/>
      </c>
    </row>
    <row r="712" spans="1:15" ht="12.75" customHeight="1" x14ac:dyDescent="0.2">
      <c r="A712" s="36" t="str">
        <f>'0'!$A$4</f>
        <v>………………..</v>
      </c>
      <c r="B712" s="37">
        <f>'0'!$A$2</f>
        <v>46112</v>
      </c>
      <c r="C712" s="37" t="s">
        <v>1243</v>
      </c>
      <c r="D712" s="119" t="str">
        <f>IF(G712="","",VLOOKUP(G712,номенклатури!R:T,2,0))</f>
        <v/>
      </c>
      <c r="E712" s="365" t="str">
        <f>IF(G712="","",VLOOKUP(G712,номенклатури!R:T,3,0))</f>
        <v/>
      </c>
      <c r="F712" s="159" t="str">
        <f>IF(G712="","",IF(ISERROR(VLOOKUP(G712,номенклатури!V:V,1,0)),E712*H712,E712*I712))</f>
        <v/>
      </c>
      <c r="G712" s="14"/>
      <c r="H712" s="15"/>
      <c r="I712" s="15"/>
      <c r="J712" s="15"/>
      <c r="K712" s="15"/>
      <c r="L712" s="217"/>
      <c r="M712" s="22"/>
      <c r="N712" s="119" t="str">
        <f>IF(G712="","",VLOOKUP(G712,номенклатури!R:U,4,0))</f>
        <v/>
      </c>
      <c r="O712" s="119" t="str">
        <f>IF(M712="","",VLOOKUP(M712,'14'!D:D,1,0))</f>
        <v/>
      </c>
    </row>
    <row r="713" spans="1:15" ht="12.75" customHeight="1" x14ac:dyDescent="0.2">
      <c r="A713" s="36" t="str">
        <f>'0'!$A$4</f>
        <v>………………..</v>
      </c>
      <c r="B713" s="37">
        <f>'0'!$A$2</f>
        <v>46112</v>
      </c>
      <c r="C713" s="37" t="s">
        <v>1243</v>
      </c>
      <c r="D713" s="119" t="str">
        <f>IF(G713="","",VLOOKUP(G713,номенклатури!R:T,2,0))</f>
        <v/>
      </c>
      <c r="E713" s="365" t="str">
        <f>IF(G713="","",VLOOKUP(G713,номенклатури!R:T,3,0))</f>
        <v/>
      </c>
      <c r="F713" s="159" t="str">
        <f>IF(G713="","",IF(ISERROR(VLOOKUP(G713,номенклатури!V:V,1,0)),E713*H713,E713*I713))</f>
        <v/>
      </c>
      <c r="G713" s="14"/>
      <c r="H713" s="15"/>
      <c r="I713" s="15"/>
      <c r="J713" s="15"/>
      <c r="K713" s="15"/>
      <c r="L713" s="217"/>
      <c r="M713" s="22"/>
      <c r="N713" s="119" t="str">
        <f>IF(G713="","",VLOOKUP(G713,номенклатури!R:U,4,0))</f>
        <v/>
      </c>
      <c r="O713" s="119" t="str">
        <f>IF(M713="","",VLOOKUP(M713,'14'!D:D,1,0))</f>
        <v/>
      </c>
    </row>
    <row r="714" spans="1:15" ht="12.75" customHeight="1" x14ac:dyDescent="0.2">
      <c r="A714" s="36" t="str">
        <f>'0'!$A$4</f>
        <v>………………..</v>
      </c>
      <c r="B714" s="37">
        <f>'0'!$A$2</f>
        <v>46112</v>
      </c>
      <c r="C714" s="37" t="s">
        <v>1243</v>
      </c>
      <c r="D714" s="119" t="str">
        <f>IF(G714="","",VLOOKUP(G714,номенклатури!R:T,2,0))</f>
        <v/>
      </c>
      <c r="E714" s="365" t="str">
        <f>IF(G714="","",VLOOKUP(G714,номенклатури!R:T,3,0))</f>
        <v/>
      </c>
      <c r="F714" s="159" t="str">
        <f>IF(G714="","",IF(ISERROR(VLOOKUP(G714,номенклатури!V:V,1,0)),E714*H714,E714*I714))</f>
        <v/>
      </c>
      <c r="G714" s="14"/>
      <c r="H714" s="15"/>
      <c r="I714" s="15"/>
      <c r="J714" s="15"/>
      <c r="K714" s="15"/>
      <c r="L714" s="217"/>
      <c r="M714" s="22"/>
      <c r="N714" s="119" t="str">
        <f>IF(G714="","",VLOOKUP(G714,номенклатури!R:U,4,0))</f>
        <v/>
      </c>
      <c r="O714" s="119" t="str">
        <f>IF(M714="","",VLOOKUP(M714,'14'!D:D,1,0))</f>
        <v/>
      </c>
    </row>
    <row r="715" spans="1:15" ht="12.75" customHeight="1" x14ac:dyDescent="0.2">
      <c r="A715" s="36" t="str">
        <f>'0'!$A$4</f>
        <v>………………..</v>
      </c>
      <c r="B715" s="37">
        <f>'0'!$A$2</f>
        <v>46112</v>
      </c>
      <c r="C715" s="37" t="s">
        <v>1243</v>
      </c>
      <c r="D715" s="119" t="str">
        <f>IF(G715="","",VLOOKUP(G715,номенклатури!R:T,2,0))</f>
        <v/>
      </c>
      <c r="E715" s="365" t="str">
        <f>IF(G715="","",VLOOKUP(G715,номенклатури!R:T,3,0))</f>
        <v/>
      </c>
      <c r="F715" s="159" t="str">
        <f>IF(G715="","",IF(ISERROR(VLOOKUP(G715,номенклатури!V:V,1,0)),E715*H715,E715*I715))</f>
        <v/>
      </c>
      <c r="G715" s="14"/>
      <c r="H715" s="15"/>
      <c r="I715" s="15"/>
      <c r="J715" s="15"/>
      <c r="K715" s="15"/>
      <c r="L715" s="217"/>
      <c r="M715" s="22"/>
      <c r="N715" s="119" t="str">
        <f>IF(G715="","",VLOOKUP(G715,номенклатури!R:U,4,0))</f>
        <v/>
      </c>
      <c r="O715" s="119" t="str">
        <f>IF(M715="","",VLOOKUP(M715,'14'!D:D,1,0))</f>
        <v/>
      </c>
    </row>
    <row r="716" spans="1:15" ht="12.75" customHeight="1" x14ac:dyDescent="0.2">
      <c r="A716" s="36" t="str">
        <f>'0'!$A$4</f>
        <v>………………..</v>
      </c>
      <c r="B716" s="37">
        <f>'0'!$A$2</f>
        <v>46112</v>
      </c>
      <c r="C716" s="37" t="s">
        <v>1243</v>
      </c>
      <c r="D716" s="119" t="str">
        <f>IF(G716="","",VLOOKUP(G716,номенклатури!R:T,2,0))</f>
        <v/>
      </c>
      <c r="E716" s="365" t="str">
        <f>IF(G716="","",VLOOKUP(G716,номенклатури!R:T,3,0))</f>
        <v/>
      </c>
      <c r="F716" s="159" t="str">
        <f>IF(G716="","",IF(ISERROR(VLOOKUP(G716,номенклатури!V:V,1,0)),E716*H716,E716*I716))</f>
        <v/>
      </c>
      <c r="G716" s="14"/>
      <c r="H716" s="15"/>
      <c r="I716" s="15"/>
      <c r="J716" s="15"/>
      <c r="K716" s="15"/>
      <c r="L716" s="217"/>
      <c r="M716" s="22"/>
      <c r="N716" s="119" t="str">
        <f>IF(G716="","",VLOOKUP(G716,номенклатури!R:U,4,0))</f>
        <v/>
      </c>
      <c r="O716" s="119" t="str">
        <f>IF(M716="","",VLOOKUP(M716,'14'!D:D,1,0))</f>
        <v/>
      </c>
    </row>
    <row r="717" spans="1:15" ht="12.75" customHeight="1" x14ac:dyDescent="0.2">
      <c r="A717" s="36" t="str">
        <f>'0'!$A$4</f>
        <v>………………..</v>
      </c>
      <c r="B717" s="37">
        <f>'0'!$A$2</f>
        <v>46112</v>
      </c>
      <c r="C717" s="37" t="s">
        <v>1243</v>
      </c>
      <c r="D717" s="119" t="str">
        <f>IF(G717="","",VLOOKUP(G717,номенклатури!R:T,2,0))</f>
        <v/>
      </c>
      <c r="E717" s="365" t="str">
        <f>IF(G717="","",VLOOKUP(G717,номенклатури!R:T,3,0))</f>
        <v/>
      </c>
      <c r="F717" s="159" t="str">
        <f>IF(G717="","",IF(ISERROR(VLOOKUP(G717,номенклатури!V:V,1,0)),E717*H717,E717*I717))</f>
        <v/>
      </c>
      <c r="G717" s="14"/>
      <c r="H717" s="15"/>
      <c r="I717" s="15"/>
      <c r="J717" s="15"/>
      <c r="K717" s="15"/>
      <c r="L717" s="217"/>
      <c r="M717" s="22"/>
      <c r="N717" s="119" t="str">
        <f>IF(G717="","",VLOOKUP(G717,номенклатури!R:U,4,0))</f>
        <v/>
      </c>
      <c r="O717" s="119" t="str">
        <f>IF(M717="","",VLOOKUP(M717,'14'!D:D,1,0))</f>
        <v/>
      </c>
    </row>
    <row r="718" spans="1:15" ht="12.75" customHeight="1" x14ac:dyDescent="0.2">
      <c r="A718" s="36" t="str">
        <f>'0'!$A$4</f>
        <v>………………..</v>
      </c>
      <c r="B718" s="37">
        <f>'0'!$A$2</f>
        <v>46112</v>
      </c>
      <c r="C718" s="37" t="s">
        <v>1243</v>
      </c>
      <c r="D718" s="119" t="str">
        <f>IF(G718="","",VLOOKUP(G718,номенклатури!R:T,2,0))</f>
        <v/>
      </c>
      <c r="E718" s="365" t="str">
        <f>IF(G718="","",VLOOKUP(G718,номенклатури!R:T,3,0))</f>
        <v/>
      </c>
      <c r="F718" s="159" t="str">
        <f>IF(G718="","",IF(ISERROR(VLOOKUP(G718,номенклатури!V:V,1,0)),E718*H718,E718*I718))</f>
        <v/>
      </c>
      <c r="G718" s="14"/>
      <c r="H718" s="15"/>
      <c r="I718" s="15"/>
      <c r="J718" s="15"/>
      <c r="K718" s="15"/>
      <c r="L718" s="217"/>
      <c r="M718" s="22"/>
      <c r="N718" s="119" t="str">
        <f>IF(G718="","",VLOOKUP(G718,номенклатури!R:U,4,0))</f>
        <v/>
      </c>
      <c r="O718" s="119" t="str">
        <f>IF(M718="","",VLOOKUP(M718,'14'!D:D,1,0))</f>
        <v/>
      </c>
    </row>
    <row r="719" spans="1:15" ht="12.75" customHeight="1" x14ac:dyDescent="0.2">
      <c r="A719" s="36" t="str">
        <f>'0'!$A$4</f>
        <v>………………..</v>
      </c>
      <c r="B719" s="37">
        <f>'0'!$A$2</f>
        <v>46112</v>
      </c>
      <c r="C719" s="37" t="s">
        <v>1243</v>
      </c>
      <c r="D719" s="119" t="str">
        <f>IF(G719="","",VLOOKUP(G719,номенклатури!R:T,2,0))</f>
        <v/>
      </c>
      <c r="E719" s="365" t="str">
        <f>IF(G719="","",VLOOKUP(G719,номенклатури!R:T,3,0))</f>
        <v/>
      </c>
      <c r="F719" s="159" t="str">
        <f>IF(G719="","",IF(ISERROR(VLOOKUP(G719,номенклатури!V:V,1,0)),E719*H719,E719*I719))</f>
        <v/>
      </c>
      <c r="G719" s="14"/>
      <c r="H719" s="15"/>
      <c r="I719" s="15"/>
      <c r="J719" s="15"/>
      <c r="K719" s="15"/>
      <c r="L719" s="217"/>
      <c r="M719" s="22"/>
      <c r="N719" s="119" t="str">
        <f>IF(G719="","",VLOOKUP(G719,номенклатури!R:U,4,0))</f>
        <v/>
      </c>
      <c r="O719" s="119" t="str">
        <f>IF(M719="","",VLOOKUP(M719,'14'!D:D,1,0))</f>
        <v/>
      </c>
    </row>
    <row r="720" spans="1:15" ht="12.75" customHeight="1" x14ac:dyDescent="0.2">
      <c r="A720" s="36" t="str">
        <f>'0'!$A$4</f>
        <v>………………..</v>
      </c>
      <c r="B720" s="37">
        <f>'0'!$A$2</f>
        <v>46112</v>
      </c>
      <c r="C720" s="37" t="s">
        <v>1243</v>
      </c>
      <c r="D720" s="119" t="str">
        <f>IF(G720="","",VLOOKUP(G720,номенклатури!R:T,2,0))</f>
        <v/>
      </c>
      <c r="E720" s="365" t="str">
        <f>IF(G720="","",VLOOKUP(G720,номенклатури!R:T,3,0))</f>
        <v/>
      </c>
      <c r="F720" s="159" t="str">
        <f>IF(G720="","",IF(ISERROR(VLOOKUP(G720,номенклатури!V:V,1,0)),E720*H720,E720*I720))</f>
        <v/>
      </c>
      <c r="G720" s="14"/>
      <c r="H720" s="15"/>
      <c r="I720" s="15"/>
      <c r="J720" s="15"/>
      <c r="K720" s="15"/>
      <c r="L720" s="217"/>
      <c r="M720" s="22"/>
      <c r="N720" s="119" t="str">
        <f>IF(G720="","",VLOOKUP(G720,номенклатури!R:U,4,0))</f>
        <v/>
      </c>
      <c r="O720" s="119" t="str">
        <f>IF(M720="","",VLOOKUP(M720,'14'!D:D,1,0))</f>
        <v/>
      </c>
    </row>
    <row r="721" spans="1:15" ht="12.75" customHeight="1" x14ac:dyDescent="0.2">
      <c r="A721" s="36" t="str">
        <f>'0'!$A$4</f>
        <v>………………..</v>
      </c>
      <c r="B721" s="37">
        <f>'0'!$A$2</f>
        <v>46112</v>
      </c>
      <c r="C721" s="37" t="s">
        <v>1243</v>
      </c>
      <c r="D721" s="119" t="str">
        <f>IF(G721="","",VLOOKUP(G721,номенклатури!R:T,2,0))</f>
        <v/>
      </c>
      <c r="E721" s="365" t="str">
        <f>IF(G721="","",VLOOKUP(G721,номенклатури!R:T,3,0))</f>
        <v/>
      </c>
      <c r="F721" s="159" t="str">
        <f>IF(G721="","",IF(ISERROR(VLOOKUP(G721,номенклатури!V:V,1,0)),E721*H721,E721*I721))</f>
        <v/>
      </c>
      <c r="G721" s="14"/>
      <c r="H721" s="15"/>
      <c r="I721" s="15"/>
      <c r="J721" s="15"/>
      <c r="K721" s="15"/>
      <c r="L721" s="217"/>
      <c r="M721" s="22"/>
      <c r="N721" s="119" t="str">
        <f>IF(G721="","",VLOOKUP(G721,номенклатури!R:U,4,0))</f>
        <v/>
      </c>
      <c r="O721" s="119" t="str">
        <f>IF(M721="","",VLOOKUP(M721,'14'!D:D,1,0))</f>
        <v/>
      </c>
    </row>
    <row r="722" spans="1:15" ht="12.75" customHeight="1" x14ac:dyDescent="0.2">
      <c r="A722" s="36" t="str">
        <f>'0'!$A$4</f>
        <v>………………..</v>
      </c>
      <c r="B722" s="37">
        <f>'0'!$A$2</f>
        <v>46112</v>
      </c>
      <c r="C722" s="37" t="s">
        <v>1243</v>
      </c>
      <c r="D722" s="119" t="str">
        <f>IF(G722="","",VLOOKUP(G722,номенклатури!R:T,2,0))</f>
        <v/>
      </c>
      <c r="E722" s="365" t="str">
        <f>IF(G722="","",VLOOKUP(G722,номенклатури!R:T,3,0))</f>
        <v/>
      </c>
      <c r="F722" s="159" t="str">
        <f>IF(G722="","",IF(ISERROR(VLOOKUP(G722,номенклатури!V:V,1,0)),E722*H722,E722*I722))</f>
        <v/>
      </c>
      <c r="G722" s="14"/>
      <c r="H722" s="15"/>
      <c r="I722" s="15"/>
      <c r="J722" s="15"/>
      <c r="K722" s="15"/>
      <c r="L722" s="217"/>
      <c r="M722" s="22"/>
      <c r="N722" s="119" t="str">
        <f>IF(G722="","",VLOOKUP(G722,номенклатури!R:U,4,0))</f>
        <v/>
      </c>
      <c r="O722" s="119" t="str">
        <f>IF(M722="","",VLOOKUP(M722,'14'!D:D,1,0))</f>
        <v/>
      </c>
    </row>
    <row r="723" spans="1:15" ht="12.75" customHeight="1" x14ac:dyDescent="0.2">
      <c r="A723" s="36" t="str">
        <f>'0'!$A$4</f>
        <v>………………..</v>
      </c>
      <c r="B723" s="37">
        <f>'0'!$A$2</f>
        <v>46112</v>
      </c>
      <c r="C723" s="37" t="s">
        <v>1243</v>
      </c>
      <c r="D723" s="119" t="str">
        <f>IF(G723="","",VLOOKUP(G723,номенклатури!R:T,2,0))</f>
        <v/>
      </c>
      <c r="E723" s="365" t="str">
        <f>IF(G723="","",VLOOKUP(G723,номенклатури!R:T,3,0))</f>
        <v/>
      </c>
      <c r="F723" s="159" t="str">
        <f>IF(G723="","",IF(ISERROR(VLOOKUP(G723,номенклатури!V:V,1,0)),E723*H723,E723*I723))</f>
        <v/>
      </c>
      <c r="G723" s="14"/>
      <c r="H723" s="15"/>
      <c r="I723" s="15"/>
      <c r="J723" s="15"/>
      <c r="K723" s="15"/>
      <c r="L723" s="217"/>
      <c r="M723" s="22"/>
      <c r="N723" s="119" t="str">
        <f>IF(G723="","",VLOOKUP(G723,номенклатури!R:U,4,0))</f>
        <v/>
      </c>
      <c r="O723" s="119" t="str">
        <f>IF(M723="","",VLOOKUP(M723,'14'!D:D,1,0))</f>
        <v/>
      </c>
    </row>
    <row r="724" spans="1:15" ht="12.75" customHeight="1" x14ac:dyDescent="0.2">
      <c r="A724" s="36" t="str">
        <f>'0'!$A$4</f>
        <v>………………..</v>
      </c>
      <c r="B724" s="37">
        <f>'0'!$A$2</f>
        <v>46112</v>
      </c>
      <c r="C724" s="37" t="s">
        <v>1243</v>
      </c>
      <c r="D724" s="119" t="str">
        <f>IF(G724="","",VLOOKUP(G724,номенклатури!R:T,2,0))</f>
        <v/>
      </c>
      <c r="E724" s="365" t="str">
        <f>IF(G724="","",VLOOKUP(G724,номенклатури!R:T,3,0))</f>
        <v/>
      </c>
      <c r="F724" s="159" t="str">
        <f>IF(G724="","",IF(ISERROR(VLOOKUP(G724,номенклатури!V:V,1,0)),E724*H724,E724*I724))</f>
        <v/>
      </c>
      <c r="G724" s="14"/>
      <c r="H724" s="15"/>
      <c r="I724" s="15"/>
      <c r="J724" s="15"/>
      <c r="K724" s="15"/>
      <c r="L724" s="217"/>
      <c r="M724" s="22"/>
      <c r="N724" s="119" t="str">
        <f>IF(G724="","",VLOOKUP(G724,номенклатури!R:U,4,0))</f>
        <v/>
      </c>
      <c r="O724" s="119" t="str">
        <f>IF(M724="","",VLOOKUP(M724,'14'!D:D,1,0))</f>
        <v/>
      </c>
    </row>
    <row r="725" spans="1:15" ht="12.75" customHeight="1" x14ac:dyDescent="0.2">
      <c r="A725" s="36" t="str">
        <f>'0'!$A$4</f>
        <v>………………..</v>
      </c>
      <c r="B725" s="37">
        <f>'0'!$A$2</f>
        <v>46112</v>
      </c>
      <c r="C725" s="37" t="s">
        <v>1243</v>
      </c>
      <c r="D725" s="119" t="str">
        <f>IF(G725="","",VLOOKUP(G725,номенклатури!R:T,2,0))</f>
        <v/>
      </c>
      <c r="E725" s="365" t="str">
        <f>IF(G725="","",VLOOKUP(G725,номенклатури!R:T,3,0))</f>
        <v/>
      </c>
      <c r="F725" s="159" t="str">
        <f>IF(G725="","",IF(ISERROR(VLOOKUP(G725,номенклатури!V:V,1,0)),E725*H725,E725*I725))</f>
        <v/>
      </c>
      <c r="G725" s="14"/>
      <c r="H725" s="15"/>
      <c r="I725" s="15"/>
      <c r="J725" s="15"/>
      <c r="K725" s="15"/>
      <c r="L725" s="217"/>
      <c r="M725" s="22"/>
      <c r="N725" s="119" t="str">
        <f>IF(G725="","",VLOOKUP(G725,номенклатури!R:U,4,0))</f>
        <v/>
      </c>
      <c r="O725" s="119" t="str">
        <f>IF(M725="","",VLOOKUP(M725,'14'!D:D,1,0))</f>
        <v/>
      </c>
    </row>
    <row r="726" spans="1:15" ht="12.75" customHeight="1" x14ac:dyDescent="0.2">
      <c r="A726" s="36" t="str">
        <f>'0'!$A$4</f>
        <v>………………..</v>
      </c>
      <c r="B726" s="37">
        <f>'0'!$A$2</f>
        <v>46112</v>
      </c>
      <c r="C726" s="37" t="s">
        <v>1243</v>
      </c>
      <c r="D726" s="119" t="str">
        <f>IF(G726="","",VLOOKUP(G726,номенклатури!R:T,2,0))</f>
        <v/>
      </c>
      <c r="E726" s="365" t="str">
        <f>IF(G726="","",VLOOKUP(G726,номенклатури!R:T,3,0))</f>
        <v/>
      </c>
      <c r="F726" s="159" t="str">
        <f>IF(G726="","",IF(ISERROR(VLOOKUP(G726,номенклатури!V:V,1,0)),E726*H726,E726*I726))</f>
        <v/>
      </c>
      <c r="G726" s="14"/>
      <c r="H726" s="15"/>
      <c r="I726" s="15"/>
      <c r="J726" s="15"/>
      <c r="K726" s="15"/>
      <c r="L726" s="217"/>
      <c r="M726" s="22"/>
      <c r="N726" s="119" t="str">
        <f>IF(G726="","",VLOOKUP(G726,номенклатури!R:U,4,0))</f>
        <v/>
      </c>
      <c r="O726" s="119" t="str">
        <f>IF(M726="","",VLOOKUP(M726,'14'!D:D,1,0))</f>
        <v/>
      </c>
    </row>
    <row r="727" spans="1:15" ht="12.75" customHeight="1" x14ac:dyDescent="0.2">
      <c r="A727" s="36" t="str">
        <f>'0'!$A$4</f>
        <v>………………..</v>
      </c>
      <c r="B727" s="37">
        <f>'0'!$A$2</f>
        <v>46112</v>
      </c>
      <c r="C727" s="37" t="s">
        <v>1243</v>
      </c>
      <c r="D727" s="119" t="str">
        <f>IF(G727="","",VLOOKUP(G727,номенклатури!R:T,2,0))</f>
        <v/>
      </c>
      <c r="E727" s="365" t="str">
        <f>IF(G727="","",VLOOKUP(G727,номенклатури!R:T,3,0))</f>
        <v/>
      </c>
      <c r="F727" s="159" t="str">
        <f>IF(G727="","",IF(ISERROR(VLOOKUP(G727,номенклатури!V:V,1,0)),E727*H727,E727*I727))</f>
        <v/>
      </c>
      <c r="G727" s="14"/>
      <c r="H727" s="15"/>
      <c r="I727" s="15"/>
      <c r="J727" s="15"/>
      <c r="K727" s="15"/>
      <c r="L727" s="217"/>
      <c r="M727" s="22"/>
      <c r="N727" s="119" t="str">
        <f>IF(G727="","",VLOOKUP(G727,номенклатури!R:U,4,0))</f>
        <v/>
      </c>
      <c r="O727" s="119" t="str">
        <f>IF(M727="","",VLOOKUP(M727,'14'!D:D,1,0))</f>
        <v/>
      </c>
    </row>
    <row r="728" spans="1:15" ht="12.75" customHeight="1" x14ac:dyDescent="0.2">
      <c r="A728" s="36" t="str">
        <f>'0'!$A$4</f>
        <v>………………..</v>
      </c>
      <c r="B728" s="37">
        <f>'0'!$A$2</f>
        <v>46112</v>
      </c>
      <c r="C728" s="37" t="s">
        <v>1243</v>
      </c>
      <c r="D728" s="119" t="str">
        <f>IF(G728="","",VLOOKUP(G728,номенклатури!R:T,2,0))</f>
        <v/>
      </c>
      <c r="E728" s="365" t="str">
        <f>IF(G728="","",VLOOKUP(G728,номенклатури!R:T,3,0))</f>
        <v/>
      </c>
      <c r="F728" s="159" t="str">
        <f>IF(G728="","",IF(ISERROR(VLOOKUP(G728,номенклатури!V:V,1,0)),E728*H728,E728*I728))</f>
        <v/>
      </c>
      <c r="G728" s="14"/>
      <c r="H728" s="15"/>
      <c r="I728" s="15"/>
      <c r="J728" s="15"/>
      <c r="K728" s="15"/>
      <c r="L728" s="217"/>
      <c r="M728" s="22"/>
      <c r="N728" s="119" t="str">
        <f>IF(G728="","",VLOOKUP(G728,номенклатури!R:U,4,0))</f>
        <v/>
      </c>
      <c r="O728" s="119" t="str">
        <f>IF(M728="","",VLOOKUP(M728,'14'!D:D,1,0))</f>
        <v/>
      </c>
    </row>
    <row r="729" spans="1:15" ht="12.75" customHeight="1" x14ac:dyDescent="0.2">
      <c r="A729" s="36" t="str">
        <f>'0'!$A$4</f>
        <v>………………..</v>
      </c>
      <c r="B729" s="37">
        <f>'0'!$A$2</f>
        <v>46112</v>
      </c>
      <c r="C729" s="37" t="s">
        <v>1243</v>
      </c>
      <c r="D729" s="119" t="str">
        <f>IF(G729="","",VLOOKUP(G729,номенклатури!R:T,2,0))</f>
        <v/>
      </c>
      <c r="E729" s="365" t="str">
        <f>IF(G729="","",VLOOKUP(G729,номенклатури!R:T,3,0))</f>
        <v/>
      </c>
      <c r="F729" s="159" t="str">
        <f>IF(G729="","",IF(ISERROR(VLOOKUP(G729,номенклатури!V:V,1,0)),E729*H729,E729*I729))</f>
        <v/>
      </c>
      <c r="G729" s="14"/>
      <c r="H729" s="15"/>
      <c r="I729" s="15"/>
      <c r="J729" s="15"/>
      <c r="K729" s="15"/>
      <c r="L729" s="217"/>
      <c r="M729" s="22"/>
      <c r="N729" s="119" t="str">
        <f>IF(G729="","",VLOOKUP(G729,номенклатури!R:U,4,0))</f>
        <v/>
      </c>
      <c r="O729" s="119" t="str">
        <f>IF(M729="","",VLOOKUP(M729,'14'!D:D,1,0))</f>
        <v/>
      </c>
    </row>
    <row r="730" spans="1:15" ht="12.75" customHeight="1" x14ac:dyDescent="0.2">
      <c r="A730" s="36" t="str">
        <f>'0'!$A$4</f>
        <v>………………..</v>
      </c>
      <c r="B730" s="37">
        <f>'0'!$A$2</f>
        <v>46112</v>
      </c>
      <c r="C730" s="37" t="s">
        <v>1243</v>
      </c>
      <c r="D730" s="119" t="str">
        <f>IF(G730="","",VLOOKUP(G730,номенклатури!R:T,2,0))</f>
        <v/>
      </c>
      <c r="E730" s="365" t="str">
        <f>IF(G730="","",VLOOKUP(G730,номенклатури!R:T,3,0))</f>
        <v/>
      </c>
      <c r="F730" s="159" t="str">
        <f>IF(G730="","",IF(ISERROR(VLOOKUP(G730,номенклатури!V:V,1,0)),E730*H730,E730*I730))</f>
        <v/>
      </c>
      <c r="G730" s="14"/>
      <c r="H730" s="15"/>
      <c r="I730" s="15"/>
      <c r="J730" s="15"/>
      <c r="K730" s="15"/>
      <c r="L730" s="217"/>
      <c r="M730" s="22"/>
      <c r="N730" s="119" t="str">
        <f>IF(G730="","",VLOOKUP(G730,номенклатури!R:U,4,0))</f>
        <v/>
      </c>
      <c r="O730" s="119" t="str">
        <f>IF(M730="","",VLOOKUP(M730,'14'!D:D,1,0))</f>
        <v/>
      </c>
    </row>
    <row r="731" spans="1:15" ht="12.75" customHeight="1" x14ac:dyDescent="0.2">
      <c r="A731" s="36" t="str">
        <f>'0'!$A$4</f>
        <v>………………..</v>
      </c>
      <c r="B731" s="37">
        <f>'0'!$A$2</f>
        <v>46112</v>
      </c>
      <c r="C731" s="37" t="s">
        <v>1243</v>
      </c>
      <c r="D731" s="119" t="str">
        <f>IF(G731="","",VLOOKUP(G731,номенклатури!R:T,2,0))</f>
        <v/>
      </c>
      <c r="E731" s="365" t="str">
        <f>IF(G731="","",VLOOKUP(G731,номенклатури!R:T,3,0))</f>
        <v/>
      </c>
      <c r="F731" s="159" t="str">
        <f>IF(G731="","",IF(ISERROR(VLOOKUP(G731,номенклатури!V:V,1,0)),E731*H731,E731*I731))</f>
        <v/>
      </c>
      <c r="G731" s="14"/>
      <c r="H731" s="15"/>
      <c r="I731" s="15"/>
      <c r="J731" s="15"/>
      <c r="K731" s="15"/>
      <c r="L731" s="217"/>
      <c r="M731" s="22"/>
      <c r="N731" s="119" t="str">
        <f>IF(G731="","",VLOOKUP(G731,номенклатури!R:U,4,0))</f>
        <v/>
      </c>
      <c r="O731" s="119" t="str">
        <f>IF(M731="","",VLOOKUP(M731,'14'!D:D,1,0))</f>
        <v/>
      </c>
    </row>
    <row r="732" spans="1:15" ht="12.75" customHeight="1" x14ac:dyDescent="0.2">
      <c r="A732" s="36" t="str">
        <f>'0'!$A$4</f>
        <v>………………..</v>
      </c>
      <c r="B732" s="37">
        <f>'0'!$A$2</f>
        <v>46112</v>
      </c>
      <c r="C732" s="37" t="s">
        <v>1243</v>
      </c>
      <c r="D732" s="119" t="str">
        <f>IF(G732="","",VLOOKUP(G732,номенклатури!R:T,2,0))</f>
        <v/>
      </c>
      <c r="E732" s="365" t="str">
        <f>IF(G732="","",VLOOKUP(G732,номенклатури!R:T,3,0))</f>
        <v/>
      </c>
      <c r="F732" s="159" t="str">
        <f>IF(G732="","",IF(ISERROR(VLOOKUP(G732,номенклатури!V:V,1,0)),E732*H732,E732*I732))</f>
        <v/>
      </c>
      <c r="G732" s="14"/>
      <c r="H732" s="15"/>
      <c r="I732" s="15"/>
      <c r="J732" s="15"/>
      <c r="K732" s="15"/>
      <c r="L732" s="217"/>
      <c r="M732" s="22"/>
      <c r="N732" s="119" t="str">
        <f>IF(G732="","",VLOOKUP(G732,номенклатури!R:U,4,0))</f>
        <v/>
      </c>
      <c r="O732" s="119" t="str">
        <f>IF(M732="","",VLOOKUP(M732,'14'!D:D,1,0))</f>
        <v/>
      </c>
    </row>
    <row r="733" spans="1:15" ht="12.75" customHeight="1" x14ac:dyDescent="0.2">
      <c r="A733" s="36" t="str">
        <f>'0'!$A$4</f>
        <v>………………..</v>
      </c>
      <c r="B733" s="37">
        <f>'0'!$A$2</f>
        <v>46112</v>
      </c>
      <c r="C733" s="37" t="s">
        <v>1243</v>
      </c>
      <c r="D733" s="119" t="str">
        <f>IF(G733="","",VLOOKUP(G733,номенклатури!R:T,2,0))</f>
        <v/>
      </c>
      <c r="E733" s="365" t="str">
        <f>IF(G733="","",VLOOKUP(G733,номенклатури!R:T,3,0))</f>
        <v/>
      </c>
      <c r="F733" s="159" t="str">
        <f>IF(G733="","",IF(ISERROR(VLOOKUP(G733,номенклатури!V:V,1,0)),E733*H733,E733*I733))</f>
        <v/>
      </c>
      <c r="G733" s="14"/>
      <c r="H733" s="15"/>
      <c r="I733" s="15"/>
      <c r="J733" s="15"/>
      <c r="K733" s="15"/>
      <c r="L733" s="217"/>
      <c r="M733" s="22"/>
      <c r="N733" s="119" t="str">
        <f>IF(G733="","",VLOOKUP(G733,номенклатури!R:U,4,0))</f>
        <v/>
      </c>
      <c r="O733" s="119" t="str">
        <f>IF(M733="","",VLOOKUP(M733,'14'!D:D,1,0))</f>
        <v/>
      </c>
    </row>
    <row r="734" spans="1:15" ht="12.75" customHeight="1" x14ac:dyDescent="0.2">
      <c r="A734" s="36" t="str">
        <f>'0'!$A$4</f>
        <v>………………..</v>
      </c>
      <c r="B734" s="37">
        <f>'0'!$A$2</f>
        <v>46112</v>
      </c>
      <c r="C734" s="37" t="s">
        <v>1243</v>
      </c>
      <c r="D734" s="119" t="str">
        <f>IF(G734="","",VLOOKUP(G734,номенклатури!R:T,2,0))</f>
        <v/>
      </c>
      <c r="E734" s="365" t="str">
        <f>IF(G734="","",VLOOKUP(G734,номенклатури!R:T,3,0))</f>
        <v/>
      </c>
      <c r="F734" s="159" t="str">
        <f>IF(G734="","",IF(ISERROR(VLOOKUP(G734,номенклатури!V:V,1,0)),E734*H734,E734*I734))</f>
        <v/>
      </c>
      <c r="G734" s="14"/>
      <c r="H734" s="15"/>
      <c r="I734" s="15"/>
      <c r="J734" s="15"/>
      <c r="K734" s="15"/>
      <c r="L734" s="217"/>
      <c r="M734" s="22"/>
      <c r="N734" s="119" t="str">
        <f>IF(G734="","",VLOOKUP(G734,номенклатури!R:U,4,0))</f>
        <v/>
      </c>
      <c r="O734" s="119" t="str">
        <f>IF(M734="","",VLOOKUP(M734,'14'!D:D,1,0))</f>
        <v/>
      </c>
    </row>
    <row r="735" spans="1:15" ht="12.75" customHeight="1" x14ac:dyDescent="0.2">
      <c r="A735" s="36" t="str">
        <f>'0'!$A$4</f>
        <v>………………..</v>
      </c>
      <c r="B735" s="37">
        <f>'0'!$A$2</f>
        <v>46112</v>
      </c>
      <c r="C735" s="37" t="s">
        <v>1243</v>
      </c>
      <c r="D735" s="119" t="str">
        <f>IF(G735="","",VLOOKUP(G735,номенклатури!R:T,2,0))</f>
        <v/>
      </c>
      <c r="E735" s="365" t="str">
        <f>IF(G735="","",VLOOKUP(G735,номенклатури!R:T,3,0))</f>
        <v/>
      </c>
      <c r="F735" s="159" t="str">
        <f>IF(G735="","",IF(ISERROR(VLOOKUP(G735,номенклатури!V:V,1,0)),E735*H735,E735*I735))</f>
        <v/>
      </c>
      <c r="G735" s="14"/>
      <c r="H735" s="15"/>
      <c r="I735" s="15"/>
      <c r="J735" s="15"/>
      <c r="K735" s="15"/>
      <c r="L735" s="217"/>
      <c r="M735" s="22"/>
      <c r="N735" s="119" t="str">
        <f>IF(G735="","",VLOOKUP(G735,номенклатури!R:U,4,0))</f>
        <v/>
      </c>
      <c r="O735" s="119" t="str">
        <f>IF(M735="","",VLOOKUP(M735,'14'!D:D,1,0))</f>
        <v/>
      </c>
    </row>
    <row r="736" spans="1:15" ht="12.75" customHeight="1" x14ac:dyDescent="0.2">
      <c r="A736" s="36" t="str">
        <f>'0'!$A$4</f>
        <v>………………..</v>
      </c>
      <c r="B736" s="37">
        <f>'0'!$A$2</f>
        <v>46112</v>
      </c>
      <c r="C736" s="37" t="s">
        <v>1243</v>
      </c>
      <c r="D736" s="119" t="str">
        <f>IF(G736="","",VLOOKUP(G736,номенклатури!R:T,2,0))</f>
        <v/>
      </c>
      <c r="E736" s="365" t="str">
        <f>IF(G736="","",VLOOKUP(G736,номенклатури!R:T,3,0))</f>
        <v/>
      </c>
      <c r="F736" s="159" t="str">
        <f>IF(G736="","",IF(ISERROR(VLOOKUP(G736,номенклатури!V:V,1,0)),E736*H736,E736*I736))</f>
        <v/>
      </c>
      <c r="G736" s="14"/>
      <c r="H736" s="15"/>
      <c r="I736" s="15"/>
      <c r="J736" s="15"/>
      <c r="K736" s="15"/>
      <c r="L736" s="217"/>
      <c r="M736" s="22"/>
      <c r="N736" s="119" t="str">
        <f>IF(G736="","",VLOOKUP(G736,номенклатури!R:U,4,0))</f>
        <v/>
      </c>
      <c r="O736" s="119" t="str">
        <f>IF(M736="","",VLOOKUP(M736,'14'!D:D,1,0))</f>
        <v/>
      </c>
    </row>
    <row r="737" spans="1:15" ht="12.75" customHeight="1" x14ac:dyDescent="0.2">
      <c r="A737" s="36" t="str">
        <f>'0'!$A$4</f>
        <v>………………..</v>
      </c>
      <c r="B737" s="37">
        <f>'0'!$A$2</f>
        <v>46112</v>
      </c>
      <c r="C737" s="37" t="s">
        <v>1243</v>
      </c>
      <c r="D737" s="119" t="str">
        <f>IF(G737="","",VLOOKUP(G737,номенклатури!R:T,2,0))</f>
        <v/>
      </c>
      <c r="E737" s="365" t="str">
        <f>IF(G737="","",VLOOKUP(G737,номенклатури!R:T,3,0))</f>
        <v/>
      </c>
      <c r="F737" s="159" t="str">
        <f>IF(G737="","",IF(ISERROR(VLOOKUP(G737,номенклатури!V:V,1,0)),E737*H737,E737*I737))</f>
        <v/>
      </c>
      <c r="G737" s="14"/>
      <c r="H737" s="15"/>
      <c r="I737" s="15"/>
      <c r="J737" s="15"/>
      <c r="K737" s="15"/>
      <c r="L737" s="217"/>
      <c r="M737" s="22"/>
      <c r="N737" s="119" t="str">
        <f>IF(G737="","",VLOOKUP(G737,номенклатури!R:U,4,0))</f>
        <v/>
      </c>
      <c r="O737" s="119" t="str">
        <f>IF(M737="","",VLOOKUP(M737,'14'!D:D,1,0))</f>
        <v/>
      </c>
    </row>
    <row r="738" spans="1:15" ht="12.75" customHeight="1" x14ac:dyDescent="0.2">
      <c r="A738" s="36" t="str">
        <f>'0'!$A$4</f>
        <v>………………..</v>
      </c>
      <c r="B738" s="37">
        <f>'0'!$A$2</f>
        <v>46112</v>
      </c>
      <c r="C738" s="37" t="s">
        <v>1243</v>
      </c>
      <c r="D738" s="119" t="str">
        <f>IF(G738="","",VLOOKUP(G738,номенклатури!R:T,2,0))</f>
        <v/>
      </c>
      <c r="E738" s="365" t="str">
        <f>IF(G738="","",VLOOKUP(G738,номенклатури!R:T,3,0))</f>
        <v/>
      </c>
      <c r="F738" s="159" t="str">
        <f>IF(G738="","",IF(ISERROR(VLOOKUP(G738,номенклатури!V:V,1,0)),E738*H738,E738*I738))</f>
        <v/>
      </c>
      <c r="G738" s="14"/>
      <c r="H738" s="15"/>
      <c r="I738" s="15"/>
      <c r="J738" s="15"/>
      <c r="K738" s="15"/>
      <c r="L738" s="217"/>
      <c r="M738" s="22"/>
      <c r="N738" s="119" t="str">
        <f>IF(G738="","",VLOOKUP(G738,номенклатури!R:U,4,0))</f>
        <v/>
      </c>
      <c r="O738" s="119" t="str">
        <f>IF(M738="","",VLOOKUP(M738,'14'!D:D,1,0))</f>
        <v/>
      </c>
    </row>
    <row r="739" spans="1:15" ht="12.75" customHeight="1" x14ac:dyDescent="0.2">
      <c r="A739" s="36" t="str">
        <f>'0'!$A$4</f>
        <v>………………..</v>
      </c>
      <c r="B739" s="37">
        <f>'0'!$A$2</f>
        <v>46112</v>
      </c>
      <c r="C739" s="37" t="s">
        <v>1243</v>
      </c>
      <c r="D739" s="119" t="str">
        <f>IF(G739="","",VLOOKUP(G739,номенклатури!R:T,2,0))</f>
        <v/>
      </c>
      <c r="E739" s="365" t="str">
        <f>IF(G739="","",VLOOKUP(G739,номенклатури!R:T,3,0))</f>
        <v/>
      </c>
      <c r="F739" s="159" t="str">
        <f>IF(G739="","",IF(ISERROR(VLOOKUP(G739,номенклатури!V:V,1,0)),E739*H739,E739*I739))</f>
        <v/>
      </c>
      <c r="G739" s="14"/>
      <c r="H739" s="15"/>
      <c r="I739" s="15"/>
      <c r="J739" s="15"/>
      <c r="K739" s="15"/>
      <c r="L739" s="217"/>
      <c r="M739" s="22"/>
      <c r="N739" s="119" t="str">
        <f>IF(G739="","",VLOOKUP(G739,номенклатури!R:U,4,0))</f>
        <v/>
      </c>
      <c r="O739" s="119" t="str">
        <f>IF(M739="","",VLOOKUP(M739,'14'!D:D,1,0))</f>
        <v/>
      </c>
    </row>
    <row r="740" spans="1:15" ht="12.75" customHeight="1" x14ac:dyDescent="0.2">
      <c r="A740" s="36" t="str">
        <f>'0'!$A$4</f>
        <v>………………..</v>
      </c>
      <c r="B740" s="37">
        <f>'0'!$A$2</f>
        <v>46112</v>
      </c>
      <c r="C740" s="37" t="s">
        <v>1243</v>
      </c>
      <c r="D740" s="119" t="str">
        <f>IF(G740="","",VLOOKUP(G740,номенклатури!R:T,2,0))</f>
        <v/>
      </c>
      <c r="E740" s="365" t="str">
        <f>IF(G740="","",VLOOKUP(G740,номенклатури!R:T,3,0))</f>
        <v/>
      </c>
      <c r="F740" s="159" t="str">
        <f>IF(G740="","",IF(ISERROR(VLOOKUP(G740,номенклатури!V:V,1,0)),E740*H740,E740*I740))</f>
        <v/>
      </c>
      <c r="G740" s="14"/>
      <c r="H740" s="15"/>
      <c r="I740" s="15"/>
      <c r="J740" s="15"/>
      <c r="K740" s="15"/>
      <c r="L740" s="217"/>
      <c r="M740" s="22"/>
      <c r="N740" s="119" t="str">
        <f>IF(G740="","",VLOOKUP(G740,номенклатури!R:U,4,0))</f>
        <v/>
      </c>
      <c r="O740" s="119" t="str">
        <f>IF(M740="","",VLOOKUP(M740,'14'!D:D,1,0))</f>
        <v/>
      </c>
    </row>
    <row r="741" spans="1:15" ht="12.75" customHeight="1" x14ac:dyDescent="0.2">
      <c r="A741" s="36" t="str">
        <f>'0'!$A$4</f>
        <v>………………..</v>
      </c>
      <c r="B741" s="37">
        <f>'0'!$A$2</f>
        <v>46112</v>
      </c>
      <c r="C741" s="37" t="s">
        <v>1243</v>
      </c>
      <c r="D741" s="119" t="str">
        <f>IF(G741="","",VLOOKUP(G741,номенклатури!R:T,2,0))</f>
        <v/>
      </c>
      <c r="E741" s="365" t="str">
        <f>IF(G741="","",VLOOKUP(G741,номенклатури!R:T,3,0))</f>
        <v/>
      </c>
      <c r="F741" s="159" t="str">
        <f>IF(G741="","",IF(ISERROR(VLOOKUP(G741,номенклатури!V:V,1,0)),E741*H741,E741*I741))</f>
        <v/>
      </c>
      <c r="G741" s="14"/>
      <c r="H741" s="15"/>
      <c r="I741" s="15"/>
      <c r="J741" s="15"/>
      <c r="K741" s="15"/>
      <c r="L741" s="217"/>
      <c r="M741" s="22"/>
      <c r="N741" s="119" t="str">
        <f>IF(G741="","",VLOOKUP(G741,номенклатури!R:U,4,0))</f>
        <v/>
      </c>
      <c r="O741" s="119" t="str">
        <f>IF(M741="","",VLOOKUP(M741,'14'!D:D,1,0))</f>
        <v/>
      </c>
    </row>
    <row r="742" spans="1:15" ht="12.75" customHeight="1" x14ac:dyDescent="0.2">
      <c r="A742" s="36" t="str">
        <f>'0'!$A$4</f>
        <v>………………..</v>
      </c>
      <c r="B742" s="37">
        <f>'0'!$A$2</f>
        <v>46112</v>
      </c>
      <c r="C742" s="37" t="s">
        <v>1243</v>
      </c>
      <c r="D742" s="119" t="str">
        <f>IF(G742="","",VLOOKUP(G742,номенклатури!R:T,2,0))</f>
        <v/>
      </c>
      <c r="E742" s="365" t="str">
        <f>IF(G742="","",VLOOKUP(G742,номенклатури!R:T,3,0))</f>
        <v/>
      </c>
      <c r="F742" s="159" t="str">
        <f>IF(G742="","",IF(ISERROR(VLOOKUP(G742,номенклатури!V:V,1,0)),E742*H742,E742*I742))</f>
        <v/>
      </c>
      <c r="G742" s="14"/>
      <c r="H742" s="15"/>
      <c r="I742" s="15"/>
      <c r="J742" s="15"/>
      <c r="K742" s="15"/>
      <c r="L742" s="217"/>
      <c r="M742" s="22"/>
      <c r="N742" s="119" t="str">
        <f>IF(G742="","",VLOOKUP(G742,номенклатури!R:U,4,0))</f>
        <v/>
      </c>
      <c r="O742" s="119" t="str">
        <f>IF(M742="","",VLOOKUP(M742,'14'!D:D,1,0))</f>
        <v/>
      </c>
    </row>
    <row r="743" spans="1:15" ht="12.75" customHeight="1" x14ac:dyDescent="0.2">
      <c r="A743" s="36" t="str">
        <f>'0'!$A$4</f>
        <v>………………..</v>
      </c>
      <c r="B743" s="37">
        <f>'0'!$A$2</f>
        <v>46112</v>
      </c>
      <c r="C743" s="37" t="s">
        <v>1243</v>
      </c>
      <c r="D743" s="119" t="str">
        <f>IF(G743="","",VLOOKUP(G743,номенклатури!R:T,2,0))</f>
        <v/>
      </c>
      <c r="E743" s="365" t="str">
        <f>IF(G743="","",VLOOKUP(G743,номенклатури!R:T,3,0))</f>
        <v/>
      </c>
      <c r="F743" s="159" t="str">
        <f>IF(G743="","",IF(ISERROR(VLOOKUP(G743,номенклатури!V:V,1,0)),E743*H743,E743*I743))</f>
        <v/>
      </c>
      <c r="G743" s="14"/>
      <c r="H743" s="15"/>
      <c r="I743" s="15"/>
      <c r="J743" s="15"/>
      <c r="K743" s="15"/>
      <c r="L743" s="217"/>
      <c r="M743" s="22"/>
      <c r="N743" s="119" t="str">
        <f>IF(G743="","",VLOOKUP(G743,номенклатури!R:U,4,0))</f>
        <v/>
      </c>
      <c r="O743" s="119" t="str">
        <f>IF(M743="","",VLOOKUP(M743,'14'!D:D,1,0))</f>
        <v/>
      </c>
    </row>
    <row r="744" spans="1:15" ht="12.75" customHeight="1" x14ac:dyDescent="0.2">
      <c r="A744" s="36" t="str">
        <f>'0'!$A$4</f>
        <v>………………..</v>
      </c>
      <c r="B744" s="37">
        <f>'0'!$A$2</f>
        <v>46112</v>
      </c>
      <c r="C744" s="37" t="s">
        <v>1243</v>
      </c>
      <c r="D744" s="119" t="str">
        <f>IF(G744="","",VLOOKUP(G744,номенклатури!R:T,2,0))</f>
        <v/>
      </c>
      <c r="E744" s="365" t="str">
        <f>IF(G744="","",VLOOKUP(G744,номенклатури!R:T,3,0))</f>
        <v/>
      </c>
      <c r="F744" s="159" t="str">
        <f>IF(G744="","",IF(ISERROR(VLOOKUP(G744,номенклатури!V:V,1,0)),E744*H744,E744*I744))</f>
        <v/>
      </c>
      <c r="G744" s="14"/>
      <c r="H744" s="15"/>
      <c r="I744" s="15"/>
      <c r="J744" s="15"/>
      <c r="K744" s="15"/>
      <c r="L744" s="217"/>
      <c r="M744" s="22"/>
      <c r="N744" s="119" t="str">
        <f>IF(G744="","",VLOOKUP(G744,номенклатури!R:U,4,0))</f>
        <v/>
      </c>
      <c r="O744" s="119" t="str">
        <f>IF(M744="","",VLOOKUP(M744,'14'!D:D,1,0))</f>
        <v/>
      </c>
    </row>
    <row r="745" spans="1:15" ht="12.75" customHeight="1" x14ac:dyDescent="0.2">
      <c r="A745" s="36" t="str">
        <f>'0'!$A$4</f>
        <v>………………..</v>
      </c>
      <c r="B745" s="37">
        <f>'0'!$A$2</f>
        <v>46112</v>
      </c>
      <c r="C745" s="37" t="s">
        <v>1243</v>
      </c>
      <c r="D745" s="119" t="str">
        <f>IF(G745="","",VLOOKUP(G745,номенклатури!R:T,2,0))</f>
        <v/>
      </c>
      <c r="E745" s="365" t="str">
        <f>IF(G745="","",VLOOKUP(G745,номенклатури!R:T,3,0))</f>
        <v/>
      </c>
      <c r="F745" s="159" t="str">
        <f>IF(G745="","",IF(ISERROR(VLOOKUP(G745,номенклатури!V:V,1,0)),E745*H745,E745*I745))</f>
        <v/>
      </c>
      <c r="G745" s="14"/>
      <c r="H745" s="15"/>
      <c r="I745" s="15"/>
      <c r="J745" s="15"/>
      <c r="K745" s="15"/>
      <c r="L745" s="217"/>
      <c r="M745" s="22"/>
      <c r="N745" s="119" t="str">
        <f>IF(G745="","",VLOOKUP(G745,номенклатури!R:U,4,0))</f>
        <v/>
      </c>
      <c r="O745" s="119" t="str">
        <f>IF(M745="","",VLOOKUP(M745,'14'!D:D,1,0))</f>
        <v/>
      </c>
    </row>
    <row r="746" spans="1:15" ht="12.75" customHeight="1" x14ac:dyDescent="0.2">
      <c r="A746" s="36" t="str">
        <f>'0'!$A$4</f>
        <v>………………..</v>
      </c>
      <c r="B746" s="37">
        <f>'0'!$A$2</f>
        <v>46112</v>
      </c>
      <c r="C746" s="37" t="s">
        <v>1243</v>
      </c>
      <c r="D746" s="119" t="str">
        <f>IF(G746="","",VLOOKUP(G746,номенклатури!R:T,2,0))</f>
        <v/>
      </c>
      <c r="E746" s="365" t="str">
        <f>IF(G746="","",VLOOKUP(G746,номенклатури!R:T,3,0))</f>
        <v/>
      </c>
      <c r="F746" s="159" t="str">
        <f>IF(G746="","",IF(ISERROR(VLOOKUP(G746,номенклатури!V:V,1,0)),E746*H746,E746*I746))</f>
        <v/>
      </c>
      <c r="G746" s="14"/>
      <c r="H746" s="15"/>
      <c r="I746" s="15"/>
      <c r="J746" s="15"/>
      <c r="K746" s="15"/>
      <c r="L746" s="217"/>
      <c r="M746" s="22"/>
      <c r="N746" s="119" t="str">
        <f>IF(G746="","",VLOOKUP(G746,номенклатури!R:U,4,0))</f>
        <v/>
      </c>
      <c r="O746" s="119" t="str">
        <f>IF(M746="","",VLOOKUP(M746,'14'!D:D,1,0))</f>
        <v/>
      </c>
    </row>
    <row r="747" spans="1:15" ht="12.75" customHeight="1" x14ac:dyDescent="0.2">
      <c r="A747" s="36" t="str">
        <f>'0'!$A$4</f>
        <v>………………..</v>
      </c>
      <c r="B747" s="37">
        <f>'0'!$A$2</f>
        <v>46112</v>
      </c>
      <c r="C747" s="37" t="s">
        <v>1243</v>
      </c>
      <c r="D747" s="119" t="str">
        <f>IF(G747="","",VLOOKUP(G747,номенклатури!R:T,2,0))</f>
        <v/>
      </c>
      <c r="E747" s="365" t="str">
        <f>IF(G747="","",VLOOKUP(G747,номенклатури!R:T,3,0))</f>
        <v/>
      </c>
      <c r="F747" s="159" t="str">
        <f>IF(G747="","",IF(ISERROR(VLOOKUP(G747,номенклатури!V:V,1,0)),E747*H747,E747*I747))</f>
        <v/>
      </c>
      <c r="G747" s="14"/>
      <c r="H747" s="15"/>
      <c r="I747" s="15"/>
      <c r="J747" s="15"/>
      <c r="K747" s="15"/>
      <c r="L747" s="217"/>
      <c r="M747" s="22"/>
      <c r="N747" s="119" t="str">
        <f>IF(G747="","",VLOOKUP(G747,номенклатури!R:U,4,0))</f>
        <v/>
      </c>
      <c r="O747" s="119" t="str">
        <f>IF(M747="","",VLOOKUP(M747,'14'!D:D,1,0))</f>
        <v/>
      </c>
    </row>
    <row r="748" spans="1:15" ht="12.75" customHeight="1" x14ac:dyDescent="0.2">
      <c r="A748" s="36" t="str">
        <f>'0'!$A$4</f>
        <v>………………..</v>
      </c>
      <c r="B748" s="37">
        <f>'0'!$A$2</f>
        <v>46112</v>
      </c>
      <c r="C748" s="37" t="s">
        <v>1243</v>
      </c>
      <c r="D748" s="119" t="str">
        <f>IF(G748="","",VLOOKUP(G748,номенклатури!R:T,2,0))</f>
        <v/>
      </c>
      <c r="E748" s="365" t="str">
        <f>IF(G748="","",VLOOKUP(G748,номенклатури!R:T,3,0))</f>
        <v/>
      </c>
      <c r="F748" s="159" t="str">
        <f>IF(G748="","",IF(ISERROR(VLOOKUP(G748,номенклатури!V:V,1,0)),E748*H748,E748*I748))</f>
        <v/>
      </c>
      <c r="G748" s="14"/>
      <c r="H748" s="15"/>
      <c r="I748" s="15"/>
      <c r="J748" s="15"/>
      <c r="K748" s="15"/>
      <c r="L748" s="217"/>
      <c r="M748" s="22"/>
      <c r="N748" s="119" t="str">
        <f>IF(G748="","",VLOOKUP(G748,номенклатури!R:U,4,0))</f>
        <v/>
      </c>
      <c r="O748" s="119" t="str">
        <f>IF(M748="","",VLOOKUP(M748,'14'!D:D,1,0))</f>
        <v/>
      </c>
    </row>
    <row r="749" spans="1:15" ht="12.75" customHeight="1" x14ac:dyDescent="0.2">
      <c r="A749" s="36" t="str">
        <f>'0'!$A$4</f>
        <v>………………..</v>
      </c>
      <c r="B749" s="37">
        <f>'0'!$A$2</f>
        <v>46112</v>
      </c>
      <c r="C749" s="37" t="s">
        <v>1243</v>
      </c>
      <c r="D749" s="119" t="str">
        <f>IF(G749="","",VLOOKUP(G749,номенклатури!R:T,2,0))</f>
        <v/>
      </c>
      <c r="E749" s="365" t="str">
        <f>IF(G749="","",VLOOKUP(G749,номенклатури!R:T,3,0))</f>
        <v/>
      </c>
      <c r="F749" s="159" t="str">
        <f>IF(G749="","",IF(ISERROR(VLOOKUP(G749,номенклатури!V:V,1,0)),E749*H749,E749*I749))</f>
        <v/>
      </c>
      <c r="G749" s="14"/>
      <c r="H749" s="15"/>
      <c r="I749" s="15"/>
      <c r="J749" s="15"/>
      <c r="K749" s="15"/>
      <c r="L749" s="217"/>
      <c r="M749" s="22"/>
      <c r="N749" s="119" t="str">
        <f>IF(G749="","",VLOOKUP(G749,номенклатури!R:U,4,0))</f>
        <v/>
      </c>
      <c r="O749" s="119" t="str">
        <f>IF(M749="","",VLOOKUP(M749,'14'!D:D,1,0))</f>
        <v/>
      </c>
    </row>
    <row r="750" spans="1:15" ht="12.75" customHeight="1" x14ac:dyDescent="0.2">
      <c r="A750" s="36" t="str">
        <f>'0'!$A$4</f>
        <v>………………..</v>
      </c>
      <c r="B750" s="37">
        <f>'0'!$A$2</f>
        <v>46112</v>
      </c>
      <c r="C750" s="37" t="s">
        <v>1243</v>
      </c>
      <c r="D750" s="119" t="str">
        <f>IF(G750="","",VLOOKUP(G750,номенклатури!R:T,2,0))</f>
        <v/>
      </c>
      <c r="E750" s="365" t="str">
        <f>IF(G750="","",VLOOKUP(G750,номенклатури!R:T,3,0))</f>
        <v/>
      </c>
      <c r="F750" s="159" t="str">
        <f>IF(G750="","",IF(ISERROR(VLOOKUP(G750,номенклатури!V:V,1,0)),E750*H750,E750*I750))</f>
        <v/>
      </c>
      <c r="G750" s="14"/>
      <c r="H750" s="15"/>
      <c r="I750" s="15"/>
      <c r="J750" s="15"/>
      <c r="K750" s="15"/>
      <c r="L750" s="217"/>
      <c r="M750" s="22"/>
      <c r="N750" s="119" t="str">
        <f>IF(G750="","",VLOOKUP(G750,номенклатури!R:U,4,0))</f>
        <v/>
      </c>
      <c r="O750" s="119" t="str">
        <f>IF(M750="","",VLOOKUP(M750,'14'!D:D,1,0))</f>
        <v/>
      </c>
    </row>
    <row r="751" spans="1:15" ht="12.75" customHeight="1" x14ac:dyDescent="0.2">
      <c r="A751" s="36" t="str">
        <f>'0'!$A$4</f>
        <v>………………..</v>
      </c>
      <c r="B751" s="37">
        <f>'0'!$A$2</f>
        <v>46112</v>
      </c>
      <c r="C751" s="37" t="s">
        <v>1243</v>
      </c>
      <c r="D751" s="119" t="str">
        <f>IF(G751="","",VLOOKUP(G751,номенклатури!R:T,2,0))</f>
        <v/>
      </c>
      <c r="E751" s="365" t="str">
        <f>IF(G751="","",VLOOKUP(G751,номенклатури!R:T,3,0))</f>
        <v/>
      </c>
      <c r="F751" s="159" t="str">
        <f>IF(G751="","",IF(ISERROR(VLOOKUP(G751,номенклатури!V:V,1,0)),E751*H751,E751*I751))</f>
        <v/>
      </c>
      <c r="G751" s="14"/>
      <c r="H751" s="15"/>
      <c r="I751" s="15"/>
      <c r="J751" s="15"/>
      <c r="K751" s="15"/>
      <c r="L751" s="217"/>
      <c r="M751" s="22"/>
      <c r="N751" s="119" t="str">
        <f>IF(G751="","",VLOOKUP(G751,номенклатури!R:U,4,0))</f>
        <v/>
      </c>
      <c r="O751" s="119" t="str">
        <f>IF(M751="","",VLOOKUP(M751,'14'!D:D,1,0))</f>
        <v/>
      </c>
    </row>
    <row r="752" spans="1:15" ht="12.75" customHeight="1" x14ac:dyDescent="0.2">
      <c r="A752" s="36" t="str">
        <f>'0'!$A$4</f>
        <v>………………..</v>
      </c>
      <c r="B752" s="37">
        <f>'0'!$A$2</f>
        <v>46112</v>
      </c>
      <c r="C752" s="37" t="s">
        <v>1243</v>
      </c>
      <c r="D752" s="119" t="str">
        <f>IF(G752="","",VLOOKUP(G752,номенклатури!R:T,2,0))</f>
        <v/>
      </c>
      <c r="E752" s="365" t="str">
        <f>IF(G752="","",VLOOKUP(G752,номенклатури!R:T,3,0))</f>
        <v/>
      </c>
      <c r="F752" s="159" t="str">
        <f>IF(G752="","",IF(ISERROR(VLOOKUP(G752,номенклатури!V:V,1,0)),E752*H752,E752*I752))</f>
        <v/>
      </c>
      <c r="G752" s="14"/>
      <c r="H752" s="15"/>
      <c r="I752" s="15"/>
      <c r="J752" s="15"/>
      <c r="K752" s="15"/>
      <c r="L752" s="217"/>
      <c r="M752" s="22"/>
      <c r="N752" s="119" t="str">
        <f>IF(G752="","",VLOOKUP(G752,номенклатури!R:U,4,0))</f>
        <v/>
      </c>
      <c r="O752" s="119" t="str">
        <f>IF(M752="","",VLOOKUP(M752,'14'!D:D,1,0))</f>
        <v/>
      </c>
    </row>
    <row r="753" spans="1:15" ht="12.75" customHeight="1" x14ac:dyDescent="0.2">
      <c r="A753" s="36" t="str">
        <f>'0'!$A$4</f>
        <v>………………..</v>
      </c>
      <c r="B753" s="37">
        <f>'0'!$A$2</f>
        <v>46112</v>
      </c>
      <c r="C753" s="37" t="s">
        <v>1243</v>
      </c>
      <c r="D753" s="119" t="str">
        <f>IF(G753="","",VLOOKUP(G753,номенклатури!R:T,2,0))</f>
        <v/>
      </c>
      <c r="E753" s="365" t="str">
        <f>IF(G753="","",VLOOKUP(G753,номенклатури!R:T,3,0))</f>
        <v/>
      </c>
      <c r="F753" s="159" t="str">
        <f>IF(G753="","",IF(ISERROR(VLOOKUP(G753,номенклатури!V:V,1,0)),E753*H753,E753*I753))</f>
        <v/>
      </c>
      <c r="G753" s="14"/>
      <c r="H753" s="15"/>
      <c r="I753" s="15"/>
      <c r="J753" s="15"/>
      <c r="K753" s="15"/>
      <c r="L753" s="217"/>
      <c r="M753" s="22"/>
      <c r="N753" s="119" t="str">
        <f>IF(G753="","",VLOOKUP(G753,номенклатури!R:U,4,0))</f>
        <v/>
      </c>
      <c r="O753" s="119" t="str">
        <f>IF(M753="","",VLOOKUP(M753,'14'!D:D,1,0))</f>
        <v/>
      </c>
    </row>
    <row r="754" spans="1:15" ht="12.75" customHeight="1" x14ac:dyDescent="0.2">
      <c r="A754" s="36" t="str">
        <f>'0'!$A$4</f>
        <v>………………..</v>
      </c>
      <c r="B754" s="37">
        <f>'0'!$A$2</f>
        <v>46112</v>
      </c>
      <c r="C754" s="37" t="s">
        <v>1243</v>
      </c>
      <c r="D754" s="119" t="str">
        <f>IF(G754="","",VLOOKUP(G754,номенклатури!R:T,2,0))</f>
        <v/>
      </c>
      <c r="E754" s="365" t="str">
        <f>IF(G754="","",VLOOKUP(G754,номенклатури!R:T,3,0))</f>
        <v/>
      </c>
      <c r="F754" s="159" t="str">
        <f>IF(G754="","",IF(ISERROR(VLOOKUP(G754,номенклатури!V:V,1,0)),E754*H754,E754*I754))</f>
        <v/>
      </c>
      <c r="G754" s="14"/>
      <c r="H754" s="15"/>
      <c r="I754" s="15"/>
      <c r="J754" s="15"/>
      <c r="K754" s="15"/>
      <c r="L754" s="217"/>
      <c r="M754" s="22"/>
      <c r="N754" s="119" t="str">
        <f>IF(G754="","",VLOOKUP(G754,номенклатури!R:U,4,0))</f>
        <v/>
      </c>
      <c r="O754" s="119" t="str">
        <f>IF(M754="","",VLOOKUP(M754,'14'!D:D,1,0))</f>
        <v/>
      </c>
    </row>
    <row r="755" spans="1:15" ht="12.75" customHeight="1" x14ac:dyDescent="0.2">
      <c r="A755" s="36" t="str">
        <f>'0'!$A$4</f>
        <v>………………..</v>
      </c>
      <c r="B755" s="37">
        <f>'0'!$A$2</f>
        <v>46112</v>
      </c>
      <c r="C755" s="37" t="s">
        <v>1243</v>
      </c>
      <c r="D755" s="119" t="str">
        <f>IF(G755="","",VLOOKUP(G755,номенклатури!R:T,2,0))</f>
        <v/>
      </c>
      <c r="E755" s="365" t="str">
        <f>IF(G755="","",VLOOKUP(G755,номенклатури!R:T,3,0))</f>
        <v/>
      </c>
      <c r="F755" s="159" t="str">
        <f>IF(G755="","",IF(ISERROR(VLOOKUP(G755,номенклатури!V:V,1,0)),E755*H755,E755*I755))</f>
        <v/>
      </c>
      <c r="G755" s="14"/>
      <c r="H755" s="15"/>
      <c r="I755" s="15"/>
      <c r="J755" s="15"/>
      <c r="K755" s="15"/>
      <c r="L755" s="217"/>
      <c r="M755" s="22"/>
      <c r="N755" s="119" t="str">
        <f>IF(G755="","",VLOOKUP(G755,номенклатури!R:U,4,0))</f>
        <v/>
      </c>
      <c r="O755" s="119" t="str">
        <f>IF(M755="","",VLOOKUP(M755,'14'!D:D,1,0))</f>
        <v/>
      </c>
    </row>
    <row r="756" spans="1:15" ht="12.75" customHeight="1" x14ac:dyDescent="0.2">
      <c r="A756" s="36" t="str">
        <f>'0'!$A$4</f>
        <v>………………..</v>
      </c>
      <c r="B756" s="37">
        <f>'0'!$A$2</f>
        <v>46112</v>
      </c>
      <c r="C756" s="37" t="s">
        <v>1243</v>
      </c>
      <c r="D756" s="119" t="str">
        <f>IF(G756="","",VLOOKUP(G756,номенклатури!R:T,2,0))</f>
        <v/>
      </c>
      <c r="E756" s="365" t="str">
        <f>IF(G756="","",VLOOKUP(G756,номенклатури!R:T,3,0))</f>
        <v/>
      </c>
      <c r="F756" s="159" t="str">
        <f>IF(G756="","",IF(ISERROR(VLOOKUP(G756,номенклатури!V:V,1,0)),E756*H756,E756*I756))</f>
        <v/>
      </c>
      <c r="G756" s="14"/>
      <c r="H756" s="15"/>
      <c r="I756" s="15"/>
      <c r="J756" s="15"/>
      <c r="K756" s="15"/>
      <c r="L756" s="217"/>
      <c r="M756" s="22"/>
      <c r="N756" s="119" t="str">
        <f>IF(G756="","",VLOOKUP(G756,номенклатури!R:U,4,0))</f>
        <v/>
      </c>
      <c r="O756" s="119" t="str">
        <f>IF(M756="","",VLOOKUP(M756,'14'!D:D,1,0))</f>
        <v/>
      </c>
    </row>
    <row r="757" spans="1:15" ht="12.75" customHeight="1" x14ac:dyDescent="0.2">
      <c r="A757" s="36" t="str">
        <f>'0'!$A$4</f>
        <v>………………..</v>
      </c>
      <c r="B757" s="37">
        <f>'0'!$A$2</f>
        <v>46112</v>
      </c>
      <c r="C757" s="37" t="s">
        <v>1243</v>
      </c>
      <c r="D757" s="119" t="str">
        <f>IF(G757="","",VLOOKUP(G757,номенклатури!R:T,2,0))</f>
        <v/>
      </c>
      <c r="E757" s="365" t="str">
        <f>IF(G757="","",VLOOKUP(G757,номенклатури!R:T,3,0))</f>
        <v/>
      </c>
      <c r="F757" s="159" t="str">
        <f>IF(G757="","",IF(ISERROR(VLOOKUP(G757,номенклатури!V:V,1,0)),E757*H757,E757*I757))</f>
        <v/>
      </c>
      <c r="G757" s="14"/>
      <c r="H757" s="15"/>
      <c r="I757" s="15"/>
      <c r="J757" s="15"/>
      <c r="K757" s="15"/>
      <c r="L757" s="217"/>
      <c r="M757" s="22"/>
      <c r="N757" s="119" t="str">
        <f>IF(G757="","",VLOOKUP(G757,номенклатури!R:U,4,0))</f>
        <v/>
      </c>
      <c r="O757" s="119" t="str">
        <f>IF(M757="","",VLOOKUP(M757,'14'!D:D,1,0))</f>
        <v/>
      </c>
    </row>
    <row r="758" spans="1:15" ht="12.75" customHeight="1" x14ac:dyDescent="0.2">
      <c r="A758" s="36" t="str">
        <f>'0'!$A$4</f>
        <v>………………..</v>
      </c>
      <c r="B758" s="37">
        <f>'0'!$A$2</f>
        <v>46112</v>
      </c>
      <c r="C758" s="37" t="s">
        <v>1243</v>
      </c>
      <c r="D758" s="119" t="str">
        <f>IF(G758="","",VLOOKUP(G758,номенклатури!R:T,2,0))</f>
        <v/>
      </c>
      <c r="E758" s="365" t="str">
        <f>IF(G758="","",VLOOKUP(G758,номенклатури!R:T,3,0))</f>
        <v/>
      </c>
      <c r="F758" s="159" t="str">
        <f>IF(G758="","",IF(ISERROR(VLOOKUP(G758,номенклатури!V:V,1,0)),E758*H758,E758*I758))</f>
        <v/>
      </c>
      <c r="G758" s="14"/>
      <c r="H758" s="15"/>
      <c r="I758" s="15"/>
      <c r="J758" s="15"/>
      <c r="K758" s="15"/>
      <c r="L758" s="217"/>
      <c r="M758" s="22"/>
      <c r="N758" s="119" t="str">
        <f>IF(G758="","",VLOOKUP(G758,номенклатури!R:U,4,0))</f>
        <v/>
      </c>
      <c r="O758" s="119" t="str">
        <f>IF(M758="","",VLOOKUP(M758,'14'!D:D,1,0))</f>
        <v/>
      </c>
    </row>
    <row r="759" spans="1:15" ht="12.75" customHeight="1" x14ac:dyDescent="0.2">
      <c r="A759" s="36" t="str">
        <f>'0'!$A$4</f>
        <v>………………..</v>
      </c>
      <c r="B759" s="37">
        <f>'0'!$A$2</f>
        <v>46112</v>
      </c>
      <c r="C759" s="37" t="s">
        <v>1243</v>
      </c>
      <c r="D759" s="119" t="str">
        <f>IF(G759="","",VLOOKUP(G759,номенклатури!R:T,2,0))</f>
        <v/>
      </c>
      <c r="E759" s="365" t="str">
        <f>IF(G759="","",VLOOKUP(G759,номенклатури!R:T,3,0))</f>
        <v/>
      </c>
      <c r="F759" s="159" t="str">
        <f>IF(G759="","",IF(ISERROR(VLOOKUP(G759,номенклатури!V:V,1,0)),E759*H759,E759*I759))</f>
        <v/>
      </c>
      <c r="G759" s="14"/>
      <c r="H759" s="15"/>
      <c r="I759" s="15"/>
      <c r="J759" s="15"/>
      <c r="K759" s="15"/>
      <c r="L759" s="217"/>
      <c r="M759" s="22"/>
      <c r="N759" s="119" t="str">
        <f>IF(G759="","",VLOOKUP(G759,номенклатури!R:U,4,0))</f>
        <v/>
      </c>
      <c r="O759" s="119" t="str">
        <f>IF(M759="","",VLOOKUP(M759,'14'!D:D,1,0))</f>
        <v/>
      </c>
    </row>
    <row r="760" spans="1:15" ht="12.75" customHeight="1" x14ac:dyDescent="0.2">
      <c r="A760" s="36" t="str">
        <f>'0'!$A$4</f>
        <v>………………..</v>
      </c>
      <c r="B760" s="37">
        <f>'0'!$A$2</f>
        <v>46112</v>
      </c>
      <c r="C760" s="37" t="s">
        <v>1243</v>
      </c>
      <c r="D760" s="119" t="str">
        <f>IF(G760="","",VLOOKUP(G760,номенклатури!R:T,2,0))</f>
        <v/>
      </c>
      <c r="E760" s="365" t="str">
        <f>IF(G760="","",VLOOKUP(G760,номенклатури!R:T,3,0))</f>
        <v/>
      </c>
      <c r="F760" s="159" t="str">
        <f>IF(G760="","",IF(ISERROR(VLOOKUP(G760,номенклатури!V:V,1,0)),E760*H760,E760*I760))</f>
        <v/>
      </c>
      <c r="G760" s="14"/>
      <c r="H760" s="15"/>
      <c r="I760" s="15"/>
      <c r="J760" s="15"/>
      <c r="K760" s="15"/>
      <c r="L760" s="217"/>
      <c r="M760" s="22"/>
      <c r="N760" s="119" t="str">
        <f>IF(G760="","",VLOOKUP(G760,номенклатури!R:U,4,0))</f>
        <v/>
      </c>
      <c r="O760" s="119" t="str">
        <f>IF(M760="","",VLOOKUP(M760,'14'!D:D,1,0))</f>
        <v/>
      </c>
    </row>
    <row r="761" spans="1:15" ht="12.75" customHeight="1" x14ac:dyDescent="0.2">
      <c r="A761" s="36" t="str">
        <f>'0'!$A$4</f>
        <v>………………..</v>
      </c>
      <c r="B761" s="37">
        <f>'0'!$A$2</f>
        <v>46112</v>
      </c>
      <c r="C761" s="37" t="s">
        <v>1243</v>
      </c>
      <c r="D761" s="119" t="str">
        <f>IF(G761="","",VLOOKUP(G761,номенклатури!R:T,2,0))</f>
        <v/>
      </c>
      <c r="E761" s="365" t="str">
        <f>IF(G761="","",VLOOKUP(G761,номенклатури!R:T,3,0))</f>
        <v/>
      </c>
      <c r="F761" s="159" t="str">
        <f>IF(G761="","",IF(ISERROR(VLOOKUP(G761,номенклатури!V:V,1,0)),E761*H761,E761*I761))</f>
        <v/>
      </c>
      <c r="G761" s="14"/>
      <c r="H761" s="15"/>
      <c r="I761" s="15"/>
      <c r="J761" s="15"/>
      <c r="K761" s="15"/>
      <c r="L761" s="217"/>
      <c r="M761" s="22"/>
      <c r="N761" s="119" t="str">
        <f>IF(G761="","",VLOOKUP(G761,номенклатури!R:U,4,0))</f>
        <v/>
      </c>
      <c r="O761" s="119" t="str">
        <f>IF(M761="","",VLOOKUP(M761,'14'!D:D,1,0))</f>
        <v/>
      </c>
    </row>
    <row r="762" spans="1:15" ht="12.75" customHeight="1" x14ac:dyDescent="0.2">
      <c r="A762" s="36" t="str">
        <f>'0'!$A$4</f>
        <v>………………..</v>
      </c>
      <c r="B762" s="37">
        <f>'0'!$A$2</f>
        <v>46112</v>
      </c>
      <c r="C762" s="37" t="s">
        <v>1243</v>
      </c>
      <c r="D762" s="119" t="str">
        <f>IF(G762="","",VLOOKUP(G762,номенклатури!R:T,2,0))</f>
        <v/>
      </c>
      <c r="E762" s="365" t="str">
        <f>IF(G762="","",VLOOKUP(G762,номенклатури!R:T,3,0))</f>
        <v/>
      </c>
      <c r="F762" s="159" t="str">
        <f>IF(G762="","",IF(ISERROR(VLOOKUP(G762,номенклатури!V:V,1,0)),E762*H762,E762*I762))</f>
        <v/>
      </c>
      <c r="G762" s="14"/>
      <c r="H762" s="15"/>
      <c r="I762" s="15"/>
      <c r="J762" s="15"/>
      <c r="K762" s="15"/>
      <c r="L762" s="217"/>
      <c r="M762" s="22"/>
      <c r="N762" s="119" t="str">
        <f>IF(G762="","",VLOOKUP(G762,номенклатури!R:U,4,0))</f>
        <v/>
      </c>
      <c r="O762" s="119" t="str">
        <f>IF(M762="","",VLOOKUP(M762,'14'!D:D,1,0))</f>
        <v/>
      </c>
    </row>
    <row r="763" spans="1:15" ht="12.75" customHeight="1" x14ac:dyDescent="0.2">
      <c r="A763" s="36" t="str">
        <f>'0'!$A$4</f>
        <v>………………..</v>
      </c>
      <c r="B763" s="37">
        <f>'0'!$A$2</f>
        <v>46112</v>
      </c>
      <c r="C763" s="37" t="s">
        <v>1243</v>
      </c>
      <c r="D763" s="119" t="str">
        <f>IF(G763="","",VLOOKUP(G763,номенклатури!R:T,2,0))</f>
        <v/>
      </c>
      <c r="E763" s="365" t="str">
        <f>IF(G763="","",VLOOKUP(G763,номенклатури!R:T,3,0))</f>
        <v/>
      </c>
      <c r="F763" s="159" t="str">
        <f>IF(G763="","",IF(ISERROR(VLOOKUP(G763,номенклатури!V:V,1,0)),E763*H763,E763*I763))</f>
        <v/>
      </c>
      <c r="G763" s="14"/>
      <c r="H763" s="15"/>
      <c r="I763" s="15"/>
      <c r="J763" s="15"/>
      <c r="K763" s="15"/>
      <c r="L763" s="217"/>
      <c r="M763" s="22"/>
      <c r="N763" s="119" t="str">
        <f>IF(G763="","",VLOOKUP(G763,номенклатури!R:U,4,0))</f>
        <v/>
      </c>
      <c r="O763" s="119" t="str">
        <f>IF(M763="","",VLOOKUP(M763,'14'!D:D,1,0))</f>
        <v/>
      </c>
    </row>
    <row r="764" spans="1:15" ht="12.75" customHeight="1" x14ac:dyDescent="0.2">
      <c r="A764" s="36" t="str">
        <f>'0'!$A$4</f>
        <v>………………..</v>
      </c>
      <c r="B764" s="37">
        <f>'0'!$A$2</f>
        <v>46112</v>
      </c>
      <c r="C764" s="37" t="s">
        <v>1243</v>
      </c>
      <c r="D764" s="119" t="str">
        <f>IF(G764="","",VLOOKUP(G764,номенклатури!R:T,2,0))</f>
        <v/>
      </c>
      <c r="E764" s="365" t="str">
        <f>IF(G764="","",VLOOKUP(G764,номенклатури!R:T,3,0))</f>
        <v/>
      </c>
      <c r="F764" s="159" t="str">
        <f>IF(G764="","",IF(ISERROR(VLOOKUP(G764,номенклатури!V:V,1,0)),E764*H764,E764*I764))</f>
        <v/>
      </c>
      <c r="G764" s="14"/>
      <c r="H764" s="15"/>
      <c r="I764" s="15"/>
      <c r="J764" s="15"/>
      <c r="K764" s="15"/>
      <c r="L764" s="217"/>
      <c r="M764" s="22"/>
      <c r="N764" s="119" t="str">
        <f>IF(G764="","",VLOOKUP(G764,номенклатури!R:U,4,0))</f>
        <v/>
      </c>
      <c r="O764" s="119" t="str">
        <f>IF(M764="","",VLOOKUP(M764,'14'!D:D,1,0))</f>
        <v/>
      </c>
    </row>
    <row r="765" spans="1:15" ht="12.75" customHeight="1" x14ac:dyDescent="0.2">
      <c r="A765" s="36" t="str">
        <f>'0'!$A$4</f>
        <v>………………..</v>
      </c>
      <c r="B765" s="37">
        <f>'0'!$A$2</f>
        <v>46112</v>
      </c>
      <c r="C765" s="37" t="s">
        <v>1243</v>
      </c>
      <c r="D765" s="119" t="str">
        <f>IF(G765="","",VLOOKUP(G765,номенклатури!R:T,2,0))</f>
        <v/>
      </c>
      <c r="E765" s="365" t="str">
        <f>IF(G765="","",VLOOKUP(G765,номенклатури!R:T,3,0))</f>
        <v/>
      </c>
      <c r="F765" s="159" t="str">
        <f>IF(G765="","",IF(ISERROR(VLOOKUP(G765,номенклатури!V:V,1,0)),E765*H765,E765*I765))</f>
        <v/>
      </c>
      <c r="G765" s="14"/>
      <c r="H765" s="15"/>
      <c r="I765" s="15"/>
      <c r="J765" s="15"/>
      <c r="K765" s="15"/>
      <c r="L765" s="217"/>
      <c r="M765" s="22"/>
      <c r="N765" s="119" t="str">
        <f>IF(G765="","",VLOOKUP(G765,номенклатури!R:U,4,0))</f>
        <v/>
      </c>
      <c r="O765" s="119" t="str">
        <f>IF(M765="","",VLOOKUP(M765,'14'!D:D,1,0))</f>
        <v/>
      </c>
    </row>
    <row r="766" spans="1:15" ht="12.75" customHeight="1" x14ac:dyDescent="0.2">
      <c r="A766" s="36" t="str">
        <f>'0'!$A$4</f>
        <v>………………..</v>
      </c>
      <c r="B766" s="37">
        <f>'0'!$A$2</f>
        <v>46112</v>
      </c>
      <c r="C766" s="37" t="s">
        <v>1243</v>
      </c>
      <c r="D766" s="119" t="str">
        <f>IF(G766="","",VLOOKUP(G766,номенклатури!R:T,2,0))</f>
        <v/>
      </c>
      <c r="E766" s="365" t="str">
        <f>IF(G766="","",VLOOKUP(G766,номенклатури!R:T,3,0))</f>
        <v/>
      </c>
      <c r="F766" s="159" t="str">
        <f>IF(G766="","",IF(ISERROR(VLOOKUP(G766,номенклатури!V:V,1,0)),E766*H766,E766*I766))</f>
        <v/>
      </c>
      <c r="G766" s="14"/>
      <c r="H766" s="15"/>
      <c r="I766" s="15"/>
      <c r="J766" s="15"/>
      <c r="K766" s="15"/>
      <c r="L766" s="217"/>
      <c r="M766" s="22"/>
      <c r="N766" s="119" t="str">
        <f>IF(G766="","",VLOOKUP(G766,номенклатури!R:U,4,0))</f>
        <v/>
      </c>
      <c r="O766" s="119" t="str">
        <f>IF(M766="","",VLOOKUP(M766,'14'!D:D,1,0))</f>
        <v/>
      </c>
    </row>
    <row r="767" spans="1:15" ht="12.75" customHeight="1" x14ac:dyDescent="0.2">
      <c r="A767" s="36" t="str">
        <f>'0'!$A$4</f>
        <v>………………..</v>
      </c>
      <c r="B767" s="37">
        <f>'0'!$A$2</f>
        <v>46112</v>
      </c>
      <c r="C767" s="37" t="s">
        <v>1243</v>
      </c>
      <c r="D767" s="119" t="str">
        <f>IF(G767="","",VLOOKUP(G767,номенклатури!R:T,2,0))</f>
        <v/>
      </c>
      <c r="E767" s="365" t="str">
        <f>IF(G767="","",VLOOKUP(G767,номенклатури!R:T,3,0))</f>
        <v/>
      </c>
      <c r="F767" s="159" t="str">
        <f>IF(G767="","",IF(ISERROR(VLOOKUP(G767,номенклатури!V:V,1,0)),E767*H767,E767*I767))</f>
        <v/>
      </c>
      <c r="G767" s="14"/>
      <c r="H767" s="15"/>
      <c r="I767" s="15"/>
      <c r="J767" s="15"/>
      <c r="K767" s="15"/>
      <c r="L767" s="217"/>
      <c r="M767" s="22"/>
      <c r="N767" s="119" t="str">
        <f>IF(G767="","",VLOOKUP(G767,номенклатури!R:U,4,0))</f>
        <v/>
      </c>
      <c r="O767" s="119" t="str">
        <f>IF(M767="","",VLOOKUP(M767,'14'!D:D,1,0))</f>
        <v/>
      </c>
    </row>
    <row r="768" spans="1:15" ht="12.75" customHeight="1" x14ac:dyDescent="0.2">
      <c r="A768" s="36" t="str">
        <f>'0'!$A$4</f>
        <v>………………..</v>
      </c>
      <c r="B768" s="37">
        <f>'0'!$A$2</f>
        <v>46112</v>
      </c>
      <c r="C768" s="37" t="s">
        <v>1243</v>
      </c>
      <c r="D768" s="119" t="str">
        <f>IF(G768="","",VLOOKUP(G768,номенклатури!R:T,2,0))</f>
        <v/>
      </c>
      <c r="E768" s="365" t="str">
        <f>IF(G768="","",VLOOKUP(G768,номенклатури!R:T,3,0))</f>
        <v/>
      </c>
      <c r="F768" s="159" t="str">
        <f>IF(G768="","",IF(ISERROR(VLOOKUP(G768,номенклатури!V:V,1,0)),E768*H768,E768*I768))</f>
        <v/>
      </c>
      <c r="G768" s="14"/>
      <c r="H768" s="15"/>
      <c r="I768" s="15"/>
      <c r="J768" s="15"/>
      <c r="K768" s="15"/>
      <c r="L768" s="217"/>
      <c r="M768" s="22"/>
      <c r="N768" s="119" t="str">
        <f>IF(G768="","",VLOOKUP(G768,номенклатури!R:U,4,0))</f>
        <v/>
      </c>
      <c r="O768" s="119" t="str">
        <f>IF(M768="","",VLOOKUP(M768,'14'!D:D,1,0))</f>
        <v/>
      </c>
    </row>
    <row r="769" spans="1:15" ht="12.75" customHeight="1" x14ac:dyDescent="0.2">
      <c r="A769" s="36" t="str">
        <f>'0'!$A$4</f>
        <v>………………..</v>
      </c>
      <c r="B769" s="37">
        <f>'0'!$A$2</f>
        <v>46112</v>
      </c>
      <c r="C769" s="37" t="s">
        <v>1243</v>
      </c>
      <c r="D769" s="119" t="str">
        <f>IF(G769="","",VLOOKUP(G769,номенклатури!R:T,2,0))</f>
        <v/>
      </c>
      <c r="E769" s="365" t="str">
        <f>IF(G769="","",VLOOKUP(G769,номенклатури!R:T,3,0))</f>
        <v/>
      </c>
      <c r="F769" s="159" t="str">
        <f>IF(G769="","",IF(ISERROR(VLOOKUP(G769,номенклатури!V:V,1,0)),E769*H769,E769*I769))</f>
        <v/>
      </c>
      <c r="G769" s="14"/>
      <c r="H769" s="15"/>
      <c r="I769" s="15"/>
      <c r="J769" s="15"/>
      <c r="K769" s="15"/>
      <c r="L769" s="217"/>
      <c r="M769" s="22"/>
      <c r="N769" s="119" t="str">
        <f>IF(G769="","",VLOOKUP(G769,номенклатури!R:U,4,0))</f>
        <v/>
      </c>
      <c r="O769" s="119" t="str">
        <f>IF(M769="","",VLOOKUP(M769,'14'!D:D,1,0))</f>
        <v/>
      </c>
    </row>
    <row r="770" spans="1:15" ht="12.75" customHeight="1" x14ac:dyDescent="0.2">
      <c r="A770" s="36" t="str">
        <f>'0'!$A$4</f>
        <v>………………..</v>
      </c>
      <c r="B770" s="37">
        <f>'0'!$A$2</f>
        <v>46112</v>
      </c>
      <c r="C770" s="37" t="s">
        <v>1243</v>
      </c>
      <c r="D770" s="119" t="str">
        <f>IF(G770="","",VLOOKUP(G770,номенклатури!R:T,2,0))</f>
        <v/>
      </c>
      <c r="E770" s="365" t="str">
        <f>IF(G770="","",VLOOKUP(G770,номенклатури!R:T,3,0))</f>
        <v/>
      </c>
      <c r="F770" s="159" t="str">
        <f>IF(G770="","",IF(ISERROR(VLOOKUP(G770,номенклатури!V:V,1,0)),E770*H770,E770*I770))</f>
        <v/>
      </c>
      <c r="G770" s="14"/>
      <c r="H770" s="15"/>
      <c r="I770" s="15"/>
      <c r="J770" s="15"/>
      <c r="K770" s="15"/>
      <c r="L770" s="217"/>
      <c r="M770" s="22"/>
      <c r="N770" s="119" t="str">
        <f>IF(G770="","",VLOOKUP(G770,номенклатури!R:U,4,0))</f>
        <v/>
      </c>
      <c r="O770" s="119" t="str">
        <f>IF(M770="","",VLOOKUP(M770,'14'!D:D,1,0))</f>
        <v/>
      </c>
    </row>
    <row r="771" spans="1:15" ht="12.75" customHeight="1" x14ac:dyDescent="0.2">
      <c r="A771" s="36" t="str">
        <f>'0'!$A$4</f>
        <v>………………..</v>
      </c>
      <c r="B771" s="37">
        <f>'0'!$A$2</f>
        <v>46112</v>
      </c>
      <c r="C771" s="37" t="s">
        <v>1243</v>
      </c>
      <c r="D771" s="119" t="str">
        <f>IF(G771="","",VLOOKUP(G771,номенклатури!R:T,2,0))</f>
        <v/>
      </c>
      <c r="E771" s="365" t="str">
        <f>IF(G771="","",VLOOKUP(G771,номенклатури!R:T,3,0))</f>
        <v/>
      </c>
      <c r="F771" s="159" t="str">
        <f>IF(G771="","",IF(ISERROR(VLOOKUP(G771,номенклатури!V:V,1,0)),E771*H771,E771*I771))</f>
        <v/>
      </c>
      <c r="G771" s="14"/>
      <c r="H771" s="15"/>
      <c r="I771" s="15"/>
      <c r="J771" s="15"/>
      <c r="K771" s="15"/>
      <c r="L771" s="217"/>
      <c r="M771" s="22"/>
      <c r="N771" s="119" t="str">
        <f>IF(G771="","",VLOOKUP(G771,номенклатури!R:U,4,0))</f>
        <v/>
      </c>
      <c r="O771" s="119" t="str">
        <f>IF(M771="","",VLOOKUP(M771,'14'!D:D,1,0))</f>
        <v/>
      </c>
    </row>
    <row r="772" spans="1:15" ht="12.75" customHeight="1" x14ac:dyDescent="0.2">
      <c r="A772" s="36" t="str">
        <f>'0'!$A$4</f>
        <v>………………..</v>
      </c>
      <c r="B772" s="37">
        <f>'0'!$A$2</f>
        <v>46112</v>
      </c>
      <c r="C772" s="37" t="s">
        <v>1243</v>
      </c>
      <c r="D772" s="119" t="str">
        <f>IF(G772="","",VLOOKUP(G772,номенклатури!R:T,2,0))</f>
        <v/>
      </c>
      <c r="E772" s="365" t="str">
        <f>IF(G772="","",VLOOKUP(G772,номенклатури!R:T,3,0))</f>
        <v/>
      </c>
      <c r="F772" s="159" t="str">
        <f>IF(G772="","",IF(ISERROR(VLOOKUP(G772,номенклатури!V:V,1,0)),E772*H772,E772*I772))</f>
        <v/>
      </c>
      <c r="G772" s="14"/>
      <c r="H772" s="15"/>
      <c r="I772" s="15"/>
      <c r="J772" s="15"/>
      <c r="K772" s="15"/>
      <c r="L772" s="217"/>
      <c r="M772" s="22"/>
      <c r="N772" s="119" t="str">
        <f>IF(G772="","",VLOOKUP(G772,номенклатури!R:U,4,0))</f>
        <v/>
      </c>
      <c r="O772" s="119" t="str">
        <f>IF(M772="","",VLOOKUP(M772,'14'!D:D,1,0))</f>
        <v/>
      </c>
    </row>
    <row r="773" spans="1:15" ht="12.75" customHeight="1" x14ac:dyDescent="0.2">
      <c r="A773" s="36" t="str">
        <f>'0'!$A$4</f>
        <v>………………..</v>
      </c>
      <c r="B773" s="37">
        <f>'0'!$A$2</f>
        <v>46112</v>
      </c>
      <c r="C773" s="37" t="s">
        <v>1243</v>
      </c>
      <c r="D773" s="119" t="str">
        <f>IF(G773="","",VLOOKUP(G773,номенклатури!R:T,2,0))</f>
        <v/>
      </c>
      <c r="E773" s="365" t="str">
        <f>IF(G773="","",VLOOKUP(G773,номенклатури!R:T,3,0))</f>
        <v/>
      </c>
      <c r="F773" s="159" t="str">
        <f>IF(G773="","",IF(ISERROR(VLOOKUP(G773,номенклатури!V:V,1,0)),E773*H773,E773*I773))</f>
        <v/>
      </c>
      <c r="G773" s="14"/>
      <c r="H773" s="15"/>
      <c r="I773" s="15"/>
      <c r="J773" s="15"/>
      <c r="K773" s="15"/>
      <c r="L773" s="217"/>
      <c r="M773" s="22"/>
      <c r="N773" s="119" t="str">
        <f>IF(G773="","",VLOOKUP(G773,номенклатури!R:U,4,0))</f>
        <v/>
      </c>
      <c r="O773" s="119" t="str">
        <f>IF(M773="","",VLOOKUP(M773,'14'!D:D,1,0))</f>
        <v/>
      </c>
    </row>
    <row r="774" spans="1:15" ht="12.75" customHeight="1" x14ac:dyDescent="0.2">
      <c r="A774" s="36" t="str">
        <f>'0'!$A$4</f>
        <v>………………..</v>
      </c>
      <c r="B774" s="37">
        <f>'0'!$A$2</f>
        <v>46112</v>
      </c>
      <c r="C774" s="37" t="s">
        <v>1243</v>
      </c>
      <c r="D774" s="119" t="str">
        <f>IF(G774="","",VLOOKUP(G774,номенклатури!R:T,2,0))</f>
        <v/>
      </c>
      <c r="E774" s="365" t="str">
        <f>IF(G774="","",VLOOKUP(G774,номенклатури!R:T,3,0))</f>
        <v/>
      </c>
      <c r="F774" s="159" t="str">
        <f>IF(G774="","",IF(ISERROR(VLOOKUP(G774,номенклатури!V:V,1,0)),E774*H774,E774*I774))</f>
        <v/>
      </c>
      <c r="G774" s="14"/>
      <c r="H774" s="15"/>
      <c r="I774" s="15"/>
      <c r="J774" s="15"/>
      <c r="K774" s="15"/>
      <c r="L774" s="217"/>
      <c r="M774" s="22"/>
      <c r="N774" s="119" t="str">
        <f>IF(G774="","",VLOOKUP(G774,номенклатури!R:U,4,0))</f>
        <v/>
      </c>
      <c r="O774" s="119" t="str">
        <f>IF(M774="","",VLOOKUP(M774,'14'!D:D,1,0))</f>
        <v/>
      </c>
    </row>
    <row r="775" spans="1:15" ht="12.75" customHeight="1" x14ac:dyDescent="0.2">
      <c r="A775" s="36" t="str">
        <f>'0'!$A$4</f>
        <v>………………..</v>
      </c>
      <c r="B775" s="37">
        <f>'0'!$A$2</f>
        <v>46112</v>
      </c>
      <c r="C775" s="37" t="s">
        <v>1243</v>
      </c>
      <c r="D775" s="119" t="str">
        <f>IF(G775="","",VLOOKUP(G775,номенклатури!R:T,2,0))</f>
        <v/>
      </c>
      <c r="E775" s="365" t="str">
        <f>IF(G775="","",VLOOKUP(G775,номенклатури!R:T,3,0))</f>
        <v/>
      </c>
      <c r="F775" s="159" t="str">
        <f>IF(G775="","",IF(ISERROR(VLOOKUP(G775,номенклатури!V:V,1,0)),E775*H775,E775*I775))</f>
        <v/>
      </c>
      <c r="G775" s="14"/>
      <c r="H775" s="15"/>
      <c r="I775" s="15"/>
      <c r="J775" s="15"/>
      <c r="K775" s="15"/>
      <c r="L775" s="217"/>
      <c r="M775" s="22"/>
      <c r="N775" s="119" t="str">
        <f>IF(G775="","",VLOOKUP(G775,номенклатури!R:U,4,0))</f>
        <v/>
      </c>
      <c r="O775" s="119" t="str">
        <f>IF(M775="","",VLOOKUP(M775,'14'!D:D,1,0))</f>
        <v/>
      </c>
    </row>
    <row r="776" spans="1:15" ht="12.75" customHeight="1" x14ac:dyDescent="0.2">
      <c r="A776" s="36" t="str">
        <f>'0'!$A$4</f>
        <v>………………..</v>
      </c>
      <c r="B776" s="37">
        <f>'0'!$A$2</f>
        <v>46112</v>
      </c>
      <c r="C776" s="37" t="s">
        <v>1243</v>
      </c>
      <c r="D776" s="119" t="str">
        <f>IF(G776="","",VLOOKUP(G776,номенклатури!R:T,2,0))</f>
        <v/>
      </c>
      <c r="E776" s="365" t="str">
        <f>IF(G776="","",VLOOKUP(G776,номенклатури!R:T,3,0))</f>
        <v/>
      </c>
      <c r="F776" s="159" t="str">
        <f>IF(G776="","",IF(ISERROR(VLOOKUP(G776,номенклатури!V:V,1,0)),E776*H776,E776*I776))</f>
        <v/>
      </c>
      <c r="G776" s="14"/>
      <c r="H776" s="15"/>
      <c r="I776" s="15"/>
      <c r="J776" s="15"/>
      <c r="K776" s="15"/>
      <c r="L776" s="217"/>
      <c r="M776" s="22"/>
      <c r="N776" s="119" t="str">
        <f>IF(G776="","",VLOOKUP(G776,номенклатури!R:U,4,0))</f>
        <v/>
      </c>
      <c r="O776" s="119" t="str">
        <f>IF(M776="","",VLOOKUP(M776,'14'!D:D,1,0))</f>
        <v/>
      </c>
    </row>
    <row r="777" spans="1:15" ht="12.75" customHeight="1" x14ac:dyDescent="0.2">
      <c r="A777" s="36" t="str">
        <f>'0'!$A$4</f>
        <v>………………..</v>
      </c>
      <c r="B777" s="37">
        <f>'0'!$A$2</f>
        <v>46112</v>
      </c>
      <c r="C777" s="37" t="s">
        <v>1243</v>
      </c>
      <c r="D777" s="119" t="str">
        <f>IF(G777="","",VLOOKUP(G777,номенклатури!R:T,2,0))</f>
        <v/>
      </c>
      <c r="E777" s="365" t="str">
        <f>IF(G777="","",VLOOKUP(G777,номенклатури!R:T,3,0))</f>
        <v/>
      </c>
      <c r="F777" s="159" t="str">
        <f>IF(G777="","",IF(ISERROR(VLOOKUP(G777,номенклатури!V:V,1,0)),E777*H777,E777*I777))</f>
        <v/>
      </c>
      <c r="G777" s="14"/>
      <c r="H777" s="15"/>
      <c r="I777" s="15"/>
      <c r="J777" s="15"/>
      <c r="K777" s="15"/>
      <c r="L777" s="217"/>
      <c r="M777" s="22"/>
      <c r="N777" s="119" t="str">
        <f>IF(G777="","",VLOOKUP(G777,номенклатури!R:U,4,0))</f>
        <v/>
      </c>
      <c r="O777" s="119" t="str">
        <f>IF(M777="","",VLOOKUP(M777,'14'!D:D,1,0))</f>
        <v/>
      </c>
    </row>
    <row r="778" spans="1:15" ht="12.75" customHeight="1" x14ac:dyDescent="0.2">
      <c r="A778" s="36" t="str">
        <f>'0'!$A$4</f>
        <v>………………..</v>
      </c>
      <c r="B778" s="37">
        <f>'0'!$A$2</f>
        <v>46112</v>
      </c>
      <c r="C778" s="37" t="s">
        <v>1243</v>
      </c>
      <c r="D778" s="119" t="str">
        <f>IF(G778="","",VLOOKUP(G778,номенклатури!R:T,2,0))</f>
        <v/>
      </c>
      <c r="E778" s="365" t="str">
        <f>IF(G778="","",VLOOKUP(G778,номенклатури!R:T,3,0))</f>
        <v/>
      </c>
      <c r="F778" s="159" t="str">
        <f>IF(G778="","",IF(ISERROR(VLOOKUP(G778,номенклатури!V:V,1,0)),E778*H778,E778*I778))</f>
        <v/>
      </c>
      <c r="G778" s="14"/>
      <c r="H778" s="15"/>
      <c r="I778" s="15"/>
      <c r="J778" s="15"/>
      <c r="K778" s="15"/>
      <c r="L778" s="217"/>
      <c r="M778" s="22"/>
      <c r="N778" s="119" t="str">
        <f>IF(G778="","",VLOOKUP(G778,номенклатури!R:U,4,0))</f>
        <v/>
      </c>
      <c r="O778" s="119" t="str">
        <f>IF(M778="","",VLOOKUP(M778,'14'!D:D,1,0))</f>
        <v/>
      </c>
    </row>
    <row r="779" spans="1:15" ht="12.75" customHeight="1" x14ac:dyDescent="0.2">
      <c r="A779" s="36" t="str">
        <f>'0'!$A$4</f>
        <v>………………..</v>
      </c>
      <c r="B779" s="37">
        <f>'0'!$A$2</f>
        <v>46112</v>
      </c>
      <c r="C779" s="37" t="s">
        <v>1243</v>
      </c>
      <c r="D779" s="119" t="str">
        <f>IF(G779="","",VLOOKUP(G779,номенклатури!R:T,2,0))</f>
        <v/>
      </c>
      <c r="E779" s="365" t="str">
        <f>IF(G779="","",VLOOKUP(G779,номенклатури!R:T,3,0))</f>
        <v/>
      </c>
      <c r="F779" s="159" t="str">
        <f>IF(G779="","",IF(ISERROR(VLOOKUP(G779,номенклатури!V:V,1,0)),E779*H779,E779*I779))</f>
        <v/>
      </c>
      <c r="G779" s="14"/>
      <c r="H779" s="15"/>
      <c r="I779" s="15"/>
      <c r="J779" s="15"/>
      <c r="K779" s="15"/>
      <c r="L779" s="217"/>
      <c r="M779" s="22"/>
      <c r="N779" s="119" t="str">
        <f>IF(G779="","",VLOOKUP(G779,номенклатури!R:U,4,0))</f>
        <v/>
      </c>
      <c r="O779" s="119" t="str">
        <f>IF(M779="","",VLOOKUP(M779,'14'!D:D,1,0))</f>
        <v/>
      </c>
    </row>
    <row r="780" spans="1:15" ht="12.75" customHeight="1" x14ac:dyDescent="0.2">
      <c r="A780" s="36" t="str">
        <f>'0'!$A$4</f>
        <v>………………..</v>
      </c>
      <c r="B780" s="37">
        <f>'0'!$A$2</f>
        <v>46112</v>
      </c>
      <c r="C780" s="37" t="s">
        <v>1243</v>
      </c>
      <c r="D780" s="119" t="str">
        <f>IF(G780="","",VLOOKUP(G780,номенклатури!R:T,2,0))</f>
        <v/>
      </c>
      <c r="E780" s="365" t="str">
        <f>IF(G780="","",VLOOKUP(G780,номенклатури!R:T,3,0))</f>
        <v/>
      </c>
      <c r="F780" s="159" t="str">
        <f>IF(G780="","",IF(ISERROR(VLOOKUP(G780,номенклатури!V:V,1,0)),E780*H780,E780*I780))</f>
        <v/>
      </c>
      <c r="G780" s="14"/>
      <c r="H780" s="15"/>
      <c r="I780" s="15"/>
      <c r="J780" s="15"/>
      <c r="K780" s="15"/>
      <c r="L780" s="217"/>
      <c r="M780" s="22"/>
      <c r="N780" s="119" t="str">
        <f>IF(G780="","",VLOOKUP(G780,номенклатури!R:U,4,0))</f>
        <v/>
      </c>
      <c r="O780" s="119" t="str">
        <f>IF(M780="","",VLOOKUP(M780,'14'!D:D,1,0))</f>
        <v/>
      </c>
    </row>
    <row r="781" spans="1:15" ht="12.75" customHeight="1" x14ac:dyDescent="0.2">
      <c r="A781" s="36" t="str">
        <f>'0'!$A$4</f>
        <v>………………..</v>
      </c>
      <c r="B781" s="37">
        <f>'0'!$A$2</f>
        <v>46112</v>
      </c>
      <c r="C781" s="37" t="s">
        <v>1243</v>
      </c>
      <c r="D781" s="119" t="str">
        <f>IF(G781="","",VLOOKUP(G781,номенклатури!R:T,2,0))</f>
        <v/>
      </c>
      <c r="E781" s="365" t="str">
        <f>IF(G781="","",VLOOKUP(G781,номенклатури!R:T,3,0))</f>
        <v/>
      </c>
      <c r="F781" s="159" t="str">
        <f>IF(G781="","",IF(ISERROR(VLOOKUP(G781,номенклатури!V:V,1,0)),E781*H781,E781*I781))</f>
        <v/>
      </c>
      <c r="G781" s="14"/>
      <c r="H781" s="15"/>
      <c r="I781" s="15"/>
      <c r="J781" s="15"/>
      <c r="K781" s="15"/>
      <c r="L781" s="217"/>
      <c r="M781" s="22"/>
      <c r="N781" s="119" t="str">
        <f>IF(G781="","",VLOOKUP(G781,номенклатури!R:U,4,0))</f>
        <v/>
      </c>
      <c r="O781" s="119" t="str">
        <f>IF(M781="","",VLOOKUP(M781,'14'!D:D,1,0))</f>
        <v/>
      </c>
    </row>
    <row r="782" spans="1:15" ht="12.75" customHeight="1" x14ac:dyDescent="0.2">
      <c r="A782" s="36" t="str">
        <f>'0'!$A$4</f>
        <v>………………..</v>
      </c>
      <c r="B782" s="37">
        <f>'0'!$A$2</f>
        <v>46112</v>
      </c>
      <c r="C782" s="37" t="s">
        <v>1243</v>
      </c>
      <c r="D782" s="119" t="str">
        <f>IF(G782="","",VLOOKUP(G782,номенклатури!R:T,2,0))</f>
        <v/>
      </c>
      <c r="E782" s="365" t="str">
        <f>IF(G782="","",VLOOKUP(G782,номенклатури!R:T,3,0))</f>
        <v/>
      </c>
      <c r="F782" s="159" t="str">
        <f>IF(G782="","",IF(ISERROR(VLOOKUP(G782,номенклатури!V:V,1,0)),E782*H782,E782*I782))</f>
        <v/>
      </c>
      <c r="G782" s="14"/>
      <c r="H782" s="15"/>
      <c r="I782" s="15"/>
      <c r="J782" s="15"/>
      <c r="K782" s="15"/>
      <c r="L782" s="217"/>
      <c r="M782" s="22"/>
      <c r="N782" s="119" t="str">
        <f>IF(G782="","",VLOOKUP(G782,номенклатури!R:U,4,0))</f>
        <v/>
      </c>
      <c r="O782" s="119" t="str">
        <f>IF(M782="","",VLOOKUP(M782,'14'!D:D,1,0))</f>
        <v/>
      </c>
    </row>
    <row r="783" spans="1:15" ht="12.75" customHeight="1" x14ac:dyDescent="0.2">
      <c r="A783" s="36" t="str">
        <f>'0'!$A$4</f>
        <v>………………..</v>
      </c>
      <c r="B783" s="37">
        <f>'0'!$A$2</f>
        <v>46112</v>
      </c>
      <c r="C783" s="37" t="s">
        <v>1243</v>
      </c>
      <c r="D783" s="119" t="str">
        <f>IF(G783="","",VLOOKUP(G783,номенклатури!R:T,2,0))</f>
        <v/>
      </c>
      <c r="E783" s="365" t="str">
        <f>IF(G783="","",VLOOKUP(G783,номенклатури!R:T,3,0))</f>
        <v/>
      </c>
      <c r="F783" s="159" t="str">
        <f>IF(G783="","",IF(ISERROR(VLOOKUP(G783,номенклатури!V:V,1,0)),E783*H783,E783*I783))</f>
        <v/>
      </c>
      <c r="G783" s="14"/>
      <c r="H783" s="15"/>
      <c r="I783" s="15"/>
      <c r="J783" s="15"/>
      <c r="K783" s="15"/>
      <c r="L783" s="217"/>
      <c r="M783" s="22"/>
      <c r="N783" s="119" t="str">
        <f>IF(G783="","",VLOOKUP(G783,номенклатури!R:U,4,0))</f>
        <v/>
      </c>
      <c r="O783" s="119" t="str">
        <f>IF(M783="","",VLOOKUP(M783,'14'!D:D,1,0))</f>
        <v/>
      </c>
    </row>
    <row r="784" spans="1:15" ht="12.75" customHeight="1" x14ac:dyDescent="0.2">
      <c r="A784" s="36" t="str">
        <f>'0'!$A$4</f>
        <v>………………..</v>
      </c>
      <c r="B784" s="37">
        <f>'0'!$A$2</f>
        <v>46112</v>
      </c>
      <c r="C784" s="37" t="s">
        <v>1243</v>
      </c>
      <c r="D784" s="119" t="str">
        <f>IF(G784="","",VLOOKUP(G784,номенклатури!R:T,2,0))</f>
        <v/>
      </c>
      <c r="E784" s="365" t="str">
        <f>IF(G784="","",VLOOKUP(G784,номенклатури!R:T,3,0))</f>
        <v/>
      </c>
      <c r="F784" s="159" t="str">
        <f>IF(G784="","",IF(ISERROR(VLOOKUP(G784,номенклатури!V:V,1,0)),E784*H784,E784*I784))</f>
        <v/>
      </c>
      <c r="G784" s="14"/>
      <c r="H784" s="15"/>
      <c r="I784" s="15"/>
      <c r="J784" s="15"/>
      <c r="K784" s="15"/>
      <c r="L784" s="217"/>
      <c r="M784" s="22"/>
      <c r="N784" s="119" t="str">
        <f>IF(G784="","",VLOOKUP(G784,номенклатури!R:U,4,0))</f>
        <v/>
      </c>
      <c r="O784" s="119" t="str">
        <f>IF(M784="","",VLOOKUP(M784,'14'!D:D,1,0))</f>
        <v/>
      </c>
    </row>
    <row r="785" spans="1:15" ht="12.75" customHeight="1" x14ac:dyDescent="0.2">
      <c r="A785" s="36" t="str">
        <f>'0'!$A$4</f>
        <v>………………..</v>
      </c>
      <c r="B785" s="37">
        <f>'0'!$A$2</f>
        <v>46112</v>
      </c>
      <c r="C785" s="37" t="s">
        <v>1243</v>
      </c>
      <c r="D785" s="119" t="str">
        <f>IF(G785="","",VLOOKUP(G785,номенклатури!R:T,2,0))</f>
        <v/>
      </c>
      <c r="E785" s="365" t="str">
        <f>IF(G785="","",VLOOKUP(G785,номенклатури!R:T,3,0))</f>
        <v/>
      </c>
      <c r="F785" s="159" t="str">
        <f>IF(G785="","",IF(ISERROR(VLOOKUP(G785,номенклатури!V:V,1,0)),E785*H785,E785*I785))</f>
        <v/>
      </c>
      <c r="G785" s="14"/>
      <c r="H785" s="15"/>
      <c r="I785" s="15"/>
      <c r="J785" s="15"/>
      <c r="K785" s="15"/>
      <c r="L785" s="217"/>
      <c r="M785" s="22"/>
      <c r="N785" s="119" t="str">
        <f>IF(G785="","",VLOOKUP(G785,номенклатури!R:U,4,0))</f>
        <v/>
      </c>
      <c r="O785" s="119" t="str">
        <f>IF(M785="","",VLOOKUP(M785,'14'!D:D,1,0))</f>
        <v/>
      </c>
    </row>
    <row r="786" spans="1:15" ht="12.75" customHeight="1" x14ac:dyDescent="0.2">
      <c r="A786" s="36" t="str">
        <f>'0'!$A$4</f>
        <v>………………..</v>
      </c>
      <c r="B786" s="37">
        <f>'0'!$A$2</f>
        <v>46112</v>
      </c>
      <c r="C786" s="37" t="s">
        <v>1243</v>
      </c>
      <c r="D786" s="119" t="str">
        <f>IF(G786="","",VLOOKUP(G786,номенклатури!R:T,2,0))</f>
        <v/>
      </c>
      <c r="E786" s="365" t="str">
        <f>IF(G786="","",VLOOKUP(G786,номенклатури!R:T,3,0))</f>
        <v/>
      </c>
      <c r="F786" s="159" t="str">
        <f>IF(G786="","",IF(ISERROR(VLOOKUP(G786,номенклатури!V:V,1,0)),E786*H786,E786*I786))</f>
        <v/>
      </c>
      <c r="G786" s="14"/>
      <c r="H786" s="15"/>
      <c r="I786" s="15"/>
      <c r="J786" s="15"/>
      <c r="K786" s="15"/>
      <c r="L786" s="217"/>
      <c r="M786" s="22"/>
      <c r="N786" s="119" t="str">
        <f>IF(G786="","",VLOOKUP(G786,номенклатури!R:U,4,0))</f>
        <v/>
      </c>
      <c r="O786" s="119" t="str">
        <f>IF(M786="","",VLOOKUP(M786,'14'!D:D,1,0))</f>
        <v/>
      </c>
    </row>
    <row r="787" spans="1:15" ht="12.75" customHeight="1" x14ac:dyDescent="0.2">
      <c r="A787" s="36" t="str">
        <f>'0'!$A$4</f>
        <v>………………..</v>
      </c>
      <c r="B787" s="37">
        <f>'0'!$A$2</f>
        <v>46112</v>
      </c>
      <c r="C787" s="37" t="s">
        <v>1243</v>
      </c>
      <c r="D787" s="119" t="str">
        <f>IF(G787="","",VLOOKUP(G787,номенклатури!R:T,2,0))</f>
        <v/>
      </c>
      <c r="E787" s="365" t="str">
        <f>IF(G787="","",VLOOKUP(G787,номенклатури!R:T,3,0))</f>
        <v/>
      </c>
      <c r="F787" s="159" t="str">
        <f>IF(G787="","",IF(ISERROR(VLOOKUP(G787,номенклатури!V:V,1,0)),E787*H787,E787*I787))</f>
        <v/>
      </c>
      <c r="G787" s="14"/>
      <c r="H787" s="15"/>
      <c r="I787" s="15"/>
      <c r="J787" s="15"/>
      <c r="K787" s="15"/>
      <c r="L787" s="217"/>
      <c r="M787" s="22"/>
      <c r="N787" s="119" t="str">
        <f>IF(G787="","",VLOOKUP(G787,номенклатури!R:U,4,0))</f>
        <v/>
      </c>
      <c r="O787" s="119" t="str">
        <f>IF(M787="","",VLOOKUP(M787,'14'!D:D,1,0))</f>
        <v/>
      </c>
    </row>
    <row r="788" spans="1:15" ht="12.75" customHeight="1" x14ac:dyDescent="0.2">
      <c r="A788" s="36" t="str">
        <f>'0'!$A$4</f>
        <v>………………..</v>
      </c>
      <c r="B788" s="37">
        <f>'0'!$A$2</f>
        <v>46112</v>
      </c>
      <c r="C788" s="37" t="s">
        <v>1243</v>
      </c>
      <c r="D788" s="119" t="str">
        <f>IF(G788="","",VLOOKUP(G788,номенклатури!R:T,2,0))</f>
        <v/>
      </c>
      <c r="E788" s="365" t="str">
        <f>IF(G788="","",VLOOKUP(G788,номенклатури!R:T,3,0))</f>
        <v/>
      </c>
      <c r="F788" s="159" t="str">
        <f>IF(G788="","",IF(ISERROR(VLOOKUP(G788,номенклатури!V:V,1,0)),E788*H788,E788*I788))</f>
        <v/>
      </c>
      <c r="G788" s="14"/>
      <c r="H788" s="15"/>
      <c r="I788" s="15"/>
      <c r="J788" s="15"/>
      <c r="K788" s="15"/>
      <c r="L788" s="217"/>
      <c r="M788" s="22"/>
      <c r="N788" s="119" t="str">
        <f>IF(G788="","",VLOOKUP(G788,номенклатури!R:U,4,0))</f>
        <v/>
      </c>
      <c r="O788" s="119" t="str">
        <f>IF(M788="","",VLOOKUP(M788,'14'!D:D,1,0))</f>
        <v/>
      </c>
    </row>
    <row r="789" spans="1:15" ht="12.75" customHeight="1" x14ac:dyDescent="0.2">
      <c r="A789" s="36" t="str">
        <f>'0'!$A$4</f>
        <v>………………..</v>
      </c>
      <c r="B789" s="37">
        <f>'0'!$A$2</f>
        <v>46112</v>
      </c>
      <c r="C789" s="37" t="s">
        <v>1243</v>
      </c>
      <c r="D789" s="119" t="str">
        <f>IF(G789="","",VLOOKUP(G789,номенклатури!R:T,2,0))</f>
        <v/>
      </c>
      <c r="E789" s="365" t="str">
        <f>IF(G789="","",VLOOKUP(G789,номенклатури!R:T,3,0))</f>
        <v/>
      </c>
      <c r="F789" s="159" t="str">
        <f>IF(G789="","",IF(ISERROR(VLOOKUP(G789,номенклатури!V:V,1,0)),E789*H789,E789*I789))</f>
        <v/>
      </c>
      <c r="G789" s="14"/>
      <c r="H789" s="15"/>
      <c r="I789" s="15"/>
      <c r="J789" s="15"/>
      <c r="K789" s="15"/>
      <c r="L789" s="217"/>
      <c r="M789" s="22"/>
      <c r="N789" s="119" t="str">
        <f>IF(G789="","",VLOOKUP(G789,номенклатури!R:U,4,0))</f>
        <v/>
      </c>
      <c r="O789" s="119" t="str">
        <f>IF(M789="","",VLOOKUP(M789,'14'!D:D,1,0))</f>
        <v/>
      </c>
    </row>
    <row r="790" spans="1:15" ht="12.75" customHeight="1" x14ac:dyDescent="0.2">
      <c r="A790" s="36" t="str">
        <f>'0'!$A$4</f>
        <v>………………..</v>
      </c>
      <c r="B790" s="37">
        <f>'0'!$A$2</f>
        <v>46112</v>
      </c>
      <c r="C790" s="37" t="s">
        <v>1243</v>
      </c>
      <c r="D790" s="119" t="str">
        <f>IF(G790="","",VLOOKUP(G790,номенклатури!R:T,2,0))</f>
        <v/>
      </c>
      <c r="E790" s="365" t="str">
        <f>IF(G790="","",VLOOKUP(G790,номенклатури!R:T,3,0))</f>
        <v/>
      </c>
      <c r="F790" s="159" t="str">
        <f>IF(G790="","",IF(ISERROR(VLOOKUP(G790,номенклатури!V:V,1,0)),E790*H790,E790*I790))</f>
        <v/>
      </c>
      <c r="G790" s="14"/>
      <c r="H790" s="15"/>
      <c r="I790" s="15"/>
      <c r="J790" s="15"/>
      <c r="K790" s="15"/>
      <c r="L790" s="217"/>
      <c r="M790" s="22"/>
      <c r="N790" s="119" t="str">
        <f>IF(G790="","",VLOOKUP(G790,номенклатури!R:U,4,0))</f>
        <v/>
      </c>
      <c r="O790" s="119" t="str">
        <f>IF(M790="","",VLOOKUP(M790,'14'!D:D,1,0))</f>
        <v/>
      </c>
    </row>
    <row r="791" spans="1:15" ht="12.75" customHeight="1" x14ac:dyDescent="0.2">
      <c r="A791" s="36" t="str">
        <f>'0'!$A$4</f>
        <v>………………..</v>
      </c>
      <c r="B791" s="37">
        <f>'0'!$A$2</f>
        <v>46112</v>
      </c>
      <c r="C791" s="37" t="s">
        <v>1243</v>
      </c>
      <c r="D791" s="119" t="str">
        <f>IF(G791="","",VLOOKUP(G791,номенклатури!R:T,2,0))</f>
        <v/>
      </c>
      <c r="E791" s="365" t="str">
        <f>IF(G791="","",VLOOKUP(G791,номенклатури!R:T,3,0))</f>
        <v/>
      </c>
      <c r="F791" s="159" t="str">
        <f>IF(G791="","",IF(ISERROR(VLOOKUP(G791,номенклатури!V:V,1,0)),E791*H791,E791*I791))</f>
        <v/>
      </c>
      <c r="G791" s="14"/>
      <c r="H791" s="15"/>
      <c r="I791" s="15"/>
      <c r="J791" s="15"/>
      <c r="K791" s="15"/>
      <c r="L791" s="217"/>
      <c r="M791" s="22"/>
      <c r="N791" s="119" t="str">
        <f>IF(G791="","",VLOOKUP(G791,номенклатури!R:U,4,0))</f>
        <v/>
      </c>
      <c r="O791" s="119" t="str">
        <f>IF(M791="","",VLOOKUP(M791,'14'!D:D,1,0))</f>
        <v/>
      </c>
    </row>
    <row r="792" spans="1:15" ht="12.75" customHeight="1" x14ac:dyDescent="0.2">
      <c r="A792" s="36" t="str">
        <f>'0'!$A$4</f>
        <v>………………..</v>
      </c>
      <c r="B792" s="37">
        <f>'0'!$A$2</f>
        <v>46112</v>
      </c>
      <c r="C792" s="37" t="s">
        <v>1243</v>
      </c>
      <c r="D792" s="119" t="str">
        <f>IF(G792="","",VLOOKUP(G792,номенклатури!R:T,2,0))</f>
        <v/>
      </c>
      <c r="E792" s="365" t="str">
        <f>IF(G792="","",VLOOKUP(G792,номенклатури!R:T,3,0))</f>
        <v/>
      </c>
      <c r="F792" s="159" t="str">
        <f>IF(G792="","",IF(ISERROR(VLOOKUP(G792,номенклатури!V:V,1,0)),E792*H792,E792*I792))</f>
        <v/>
      </c>
      <c r="G792" s="14"/>
      <c r="H792" s="15"/>
      <c r="I792" s="15"/>
      <c r="J792" s="15"/>
      <c r="K792" s="15"/>
      <c r="L792" s="217"/>
      <c r="M792" s="22"/>
      <c r="N792" s="119" t="str">
        <f>IF(G792="","",VLOOKUP(G792,номенклатури!R:U,4,0))</f>
        <v/>
      </c>
      <c r="O792" s="119" t="str">
        <f>IF(M792="","",VLOOKUP(M792,'14'!D:D,1,0))</f>
        <v/>
      </c>
    </row>
    <row r="793" spans="1:15" ht="12.75" customHeight="1" x14ac:dyDescent="0.2">
      <c r="A793" s="36" t="str">
        <f>'0'!$A$4</f>
        <v>………………..</v>
      </c>
      <c r="B793" s="37">
        <f>'0'!$A$2</f>
        <v>46112</v>
      </c>
      <c r="C793" s="37" t="s">
        <v>1243</v>
      </c>
      <c r="D793" s="119" t="str">
        <f>IF(G793="","",VLOOKUP(G793,номенклатури!R:T,2,0))</f>
        <v/>
      </c>
      <c r="E793" s="365" t="str">
        <f>IF(G793="","",VLOOKUP(G793,номенклатури!R:T,3,0))</f>
        <v/>
      </c>
      <c r="F793" s="159" t="str">
        <f>IF(G793="","",IF(ISERROR(VLOOKUP(G793,номенклатури!V:V,1,0)),E793*H793,E793*I793))</f>
        <v/>
      </c>
      <c r="G793" s="14"/>
      <c r="H793" s="15"/>
      <c r="I793" s="15"/>
      <c r="J793" s="15"/>
      <c r="K793" s="15"/>
      <c r="L793" s="217"/>
      <c r="M793" s="22"/>
      <c r="N793" s="119" t="str">
        <f>IF(G793="","",VLOOKUP(G793,номенклатури!R:U,4,0))</f>
        <v/>
      </c>
      <c r="O793" s="119" t="str">
        <f>IF(M793="","",VLOOKUP(M793,'14'!D:D,1,0))</f>
        <v/>
      </c>
    </row>
    <row r="794" spans="1:15" ht="12.75" customHeight="1" x14ac:dyDescent="0.2">
      <c r="A794" s="36" t="str">
        <f>'0'!$A$4</f>
        <v>………………..</v>
      </c>
      <c r="B794" s="37">
        <f>'0'!$A$2</f>
        <v>46112</v>
      </c>
      <c r="C794" s="37" t="s">
        <v>1243</v>
      </c>
      <c r="D794" s="119" t="str">
        <f>IF(G794="","",VLOOKUP(G794,номенклатури!R:T,2,0))</f>
        <v/>
      </c>
      <c r="E794" s="365" t="str">
        <f>IF(G794="","",VLOOKUP(G794,номенклатури!R:T,3,0))</f>
        <v/>
      </c>
      <c r="F794" s="159" t="str">
        <f>IF(G794="","",IF(ISERROR(VLOOKUP(G794,номенклатури!V:V,1,0)),E794*H794,E794*I794))</f>
        <v/>
      </c>
      <c r="G794" s="14"/>
      <c r="H794" s="15"/>
      <c r="I794" s="15"/>
      <c r="J794" s="15"/>
      <c r="K794" s="15"/>
      <c r="L794" s="217"/>
      <c r="M794" s="22"/>
      <c r="N794" s="119" t="str">
        <f>IF(G794="","",VLOOKUP(G794,номенклатури!R:U,4,0))</f>
        <v/>
      </c>
      <c r="O794" s="119" t="str">
        <f>IF(M794="","",VLOOKUP(M794,'14'!D:D,1,0))</f>
        <v/>
      </c>
    </row>
    <row r="795" spans="1:15" ht="12.75" customHeight="1" x14ac:dyDescent="0.2">
      <c r="A795" s="36" t="str">
        <f>'0'!$A$4</f>
        <v>………………..</v>
      </c>
      <c r="B795" s="37">
        <f>'0'!$A$2</f>
        <v>46112</v>
      </c>
      <c r="C795" s="37" t="s">
        <v>1243</v>
      </c>
      <c r="D795" s="119" t="str">
        <f>IF(G795="","",VLOOKUP(G795,номенклатури!R:T,2,0))</f>
        <v/>
      </c>
      <c r="E795" s="365" t="str">
        <f>IF(G795="","",VLOOKUP(G795,номенклатури!R:T,3,0))</f>
        <v/>
      </c>
      <c r="F795" s="159" t="str">
        <f>IF(G795="","",IF(ISERROR(VLOOKUP(G795,номенклатури!V:V,1,0)),E795*H795,E795*I795))</f>
        <v/>
      </c>
      <c r="G795" s="14"/>
      <c r="H795" s="15"/>
      <c r="I795" s="15"/>
      <c r="J795" s="15"/>
      <c r="K795" s="15"/>
      <c r="L795" s="217"/>
      <c r="M795" s="22"/>
      <c r="N795" s="119" t="str">
        <f>IF(G795="","",VLOOKUP(G795,номенклатури!R:U,4,0))</f>
        <v/>
      </c>
      <c r="O795" s="119" t="str">
        <f>IF(M795="","",VLOOKUP(M795,'14'!D:D,1,0))</f>
        <v/>
      </c>
    </row>
    <row r="796" spans="1:15" ht="12.75" customHeight="1" x14ac:dyDescent="0.2">
      <c r="A796" s="36" t="str">
        <f>'0'!$A$4</f>
        <v>………………..</v>
      </c>
      <c r="B796" s="37">
        <f>'0'!$A$2</f>
        <v>46112</v>
      </c>
      <c r="C796" s="37" t="s">
        <v>1243</v>
      </c>
      <c r="D796" s="119" t="str">
        <f>IF(G796="","",VLOOKUP(G796,номенклатури!R:T,2,0))</f>
        <v/>
      </c>
      <c r="E796" s="365" t="str">
        <f>IF(G796="","",VLOOKUP(G796,номенклатури!R:T,3,0))</f>
        <v/>
      </c>
      <c r="F796" s="159" t="str">
        <f>IF(G796="","",IF(ISERROR(VLOOKUP(G796,номенклатури!V:V,1,0)),E796*H796,E796*I796))</f>
        <v/>
      </c>
      <c r="G796" s="14"/>
      <c r="H796" s="15"/>
      <c r="I796" s="15"/>
      <c r="J796" s="15"/>
      <c r="K796" s="15"/>
      <c r="L796" s="217"/>
      <c r="M796" s="22"/>
      <c r="N796" s="119" t="str">
        <f>IF(G796="","",VLOOKUP(G796,номенклатури!R:U,4,0))</f>
        <v/>
      </c>
      <c r="O796" s="119" t="str">
        <f>IF(M796="","",VLOOKUP(M796,'14'!D:D,1,0))</f>
        <v/>
      </c>
    </row>
    <row r="797" spans="1:15" ht="12.75" customHeight="1" x14ac:dyDescent="0.2">
      <c r="A797" s="36" t="str">
        <f>'0'!$A$4</f>
        <v>………………..</v>
      </c>
      <c r="B797" s="37">
        <f>'0'!$A$2</f>
        <v>46112</v>
      </c>
      <c r="C797" s="37" t="s">
        <v>1243</v>
      </c>
      <c r="D797" s="119" t="str">
        <f>IF(G797="","",VLOOKUP(G797,номенклатури!R:T,2,0))</f>
        <v/>
      </c>
      <c r="E797" s="365" t="str">
        <f>IF(G797="","",VLOOKUP(G797,номенклатури!R:T,3,0))</f>
        <v/>
      </c>
      <c r="F797" s="159" t="str">
        <f>IF(G797="","",IF(ISERROR(VLOOKUP(G797,номенклатури!V:V,1,0)),E797*H797,E797*I797))</f>
        <v/>
      </c>
      <c r="G797" s="14"/>
      <c r="H797" s="15"/>
      <c r="I797" s="15"/>
      <c r="J797" s="15"/>
      <c r="K797" s="15"/>
      <c r="L797" s="217"/>
      <c r="M797" s="22"/>
      <c r="N797" s="119" t="str">
        <f>IF(G797="","",VLOOKUP(G797,номенклатури!R:U,4,0))</f>
        <v/>
      </c>
      <c r="O797" s="119" t="str">
        <f>IF(M797="","",VLOOKUP(M797,'14'!D:D,1,0))</f>
        <v/>
      </c>
    </row>
    <row r="798" spans="1:15" ht="12.75" customHeight="1" x14ac:dyDescent="0.2">
      <c r="A798" s="36" t="str">
        <f>'0'!$A$4</f>
        <v>………………..</v>
      </c>
      <c r="B798" s="37">
        <f>'0'!$A$2</f>
        <v>46112</v>
      </c>
      <c r="C798" s="37" t="s">
        <v>1243</v>
      </c>
      <c r="D798" s="119" t="str">
        <f>IF(G798="","",VLOOKUP(G798,номенклатури!R:T,2,0))</f>
        <v/>
      </c>
      <c r="E798" s="365" t="str">
        <f>IF(G798="","",VLOOKUP(G798,номенклатури!R:T,3,0))</f>
        <v/>
      </c>
      <c r="F798" s="159" t="str">
        <f>IF(G798="","",IF(ISERROR(VLOOKUP(G798,номенклатури!V:V,1,0)),E798*H798,E798*I798))</f>
        <v/>
      </c>
      <c r="G798" s="14"/>
      <c r="H798" s="15"/>
      <c r="I798" s="15"/>
      <c r="J798" s="15"/>
      <c r="K798" s="15"/>
      <c r="L798" s="217"/>
      <c r="M798" s="22"/>
      <c r="N798" s="119" t="str">
        <f>IF(G798="","",VLOOKUP(G798,номенклатури!R:U,4,0))</f>
        <v/>
      </c>
      <c r="O798" s="119" t="str">
        <f>IF(M798="","",VLOOKUP(M798,'14'!D:D,1,0))</f>
        <v/>
      </c>
    </row>
    <row r="799" spans="1:15" ht="12.75" customHeight="1" x14ac:dyDescent="0.2">
      <c r="A799" s="36" t="str">
        <f>'0'!$A$4</f>
        <v>………………..</v>
      </c>
      <c r="B799" s="37">
        <f>'0'!$A$2</f>
        <v>46112</v>
      </c>
      <c r="C799" s="37" t="s">
        <v>1243</v>
      </c>
      <c r="D799" s="119" t="str">
        <f>IF(G799="","",VLOOKUP(G799,номенклатури!R:T,2,0))</f>
        <v/>
      </c>
      <c r="E799" s="365" t="str">
        <f>IF(G799="","",VLOOKUP(G799,номенклатури!R:T,3,0))</f>
        <v/>
      </c>
      <c r="F799" s="159" t="str">
        <f>IF(G799="","",IF(ISERROR(VLOOKUP(G799,номенклатури!V:V,1,0)),E799*H799,E799*I799))</f>
        <v/>
      </c>
      <c r="G799" s="14"/>
      <c r="H799" s="15"/>
      <c r="I799" s="15"/>
      <c r="J799" s="15"/>
      <c r="K799" s="15"/>
      <c r="L799" s="217"/>
      <c r="M799" s="22"/>
      <c r="N799" s="119" t="str">
        <f>IF(G799="","",VLOOKUP(G799,номенклатури!R:U,4,0))</f>
        <v/>
      </c>
      <c r="O799" s="119" t="str">
        <f>IF(M799="","",VLOOKUP(M799,'14'!D:D,1,0))</f>
        <v/>
      </c>
    </row>
    <row r="800" spans="1:15" ht="12.75" customHeight="1" x14ac:dyDescent="0.2">
      <c r="A800" s="36" t="str">
        <f>'0'!$A$4</f>
        <v>………………..</v>
      </c>
      <c r="B800" s="37">
        <f>'0'!$A$2</f>
        <v>46112</v>
      </c>
      <c r="C800" s="37" t="s">
        <v>1243</v>
      </c>
      <c r="D800" s="119" t="str">
        <f>IF(G800="","",VLOOKUP(G800,номенклатури!R:T,2,0))</f>
        <v/>
      </c>
      <c r="E800" s="365" t="str">
        <f>IF(G800="","",VLOOKUP(G800,номенклатури!R:T,3,0))</f>
        <v/>
      </c>
      <c r="F800" s="159" t="str">
        <f>IF(G800="","",IF(ISERROR(VLOOKUP(G800,номенклатури!V:V,1,0)),E800*H800,E800*I800))</f>
        <v/>
      </c>
      <c r="G800" s="14"/>
      <c r="H800" s="15"/>
      <c r="I800" s="15"/>
      <c r="J800" s="15"/>
      <c r="K800" s="15"/>
      <c r="L800" s="217"/>
      <c r="M800" s="22"/>
      <c r="N800" s="119" t="str">
        <f>IF(G800="","",VLOOKUP(G800,номенклатури!R:U,4,0))</f>
        <v/>
      </c>
      <c r="O800" s="119" t="str">
        <f>IF(M800="","",VLOOKUP(M800,'14'!D:D,1,0))</f>
        <v/>
      </c>
    </row>
    <row r="801" spans="1:15" ht="12.75" customHeight="1" x14ac:dyDescent="0.2">
      <c r="A801" s="36" t="str">
        <f>'0'!$A$4</f>
        <v>………………..</v>
      </c>
      <c r="B801" s="37">
        <f>'0'!$A$2</f>
        <v>46112</v>
      </c>
      <c r="C801" s="37" t="s">
        <v>1243</v>
      </c>
      <c r="D801" s="119" t="str">
        <f>IF(G801="","",VLOOKUP(G801,номенклатури!R:T,2,0))</f>
        <v/>
      </c>
      <c r="E801" s="365" t="str">
        <f>IF(G801="","",VLOOKUP(G801,номенклатури!R:T,3,0))</f>
        <v/>
      </c>
      <c r="F801" s="159" t="str">
        <f>IF(G801="","",IF(ISERROR(VLOOKUP(G801,номенклатури!V:V,1,0)),E801*H801,E801*I801))</f>
        <v/>
      </c>
      <c r="G801" s="14"/>
      <c r="H801" s="15"/>
      <c r="I801" s="15"/>
      <c r="J801" s="15"/>
      <c r="K801" s="15"/>
      <c r="L801" s="217"/>
      <c r="M801" s="22"/>
      <c r="N801" s="119" t="str">
        <f>IF(G801="","",VLOOKUP(G801,номенклатури!R:U,4,0))</f>
        <v/>
      </c>
      <c r="O801" s="119" t="str">
        <f>IF(M801="","",VLOOKUP(M801,'14'!D:D,1,0))</f>
        <v/>
      </c>
    </row>
    <row r="802" spans="1:15" ht="12.75" customHeight="1" x14ac:dyDescent="0.2">
      <c r="A802" s="36" t="str">
        <f>'0'!$A$4</f>
        <v>………………..</v>
      </c>
      <c r="B802" s="37">
        <f>'0'!$A$2</f>
        <v>46112</v>
      </c>
      <c r="C802" s="37" t="s">
        <v>1243</v>
      </c>
      <c r="D802" s="119" t="str">
        <f>IF(G802="","",VLOOKUP(G802,номенклатури!R:T,2,0))</f>
        <v/>
      </c>
      <c r="E802" s="365" t="str">
        <f>IF(G802="","",VLOOKUP(G802,номенклатури!R:T,3,0))</f>
        <v/>
      </c>
      <c r="F802" s="159" t="str">
        <f>IF(G802="","",IF(ISERROR(VLOOKUP(G802,номенклатури!V:V,1,0)),E802*H802,E802*I802))</f>
        <v/>
      </c>
      <c r="G802" s="14"/>
      <c r="H802" s="15"/>
      <c r="I802" s="15"/>
      <c r="J802" s="15"/>
      <c r="K802" s="15"/>
      <c r="L802" s="217"/>
      <c r="M802" s="22"/>
      <c r="N802" s="119" t="str">
        <f>IF(G802="","",VLOOKUP(G802,номенклатури!R:U,4,0))</f>
        <v/>
      </c>
      <c r="O802" s="119" t="str">
        <f>IF(M802="","",VLOOKUP(M802,'14'!D:D,1,0))</f>
        <v/>
      </c>
    </row>
    <row r="803" spans="1:15" ht="12.75" customHeight="1" x14ac:dyDescent="0.2">
      <c r="A803" s="36" t="str">
        <f>'0'!$A$4</f>
        <v>………………..</v>
      </c>
      <c r="B803" s="37">
        <f>'0'!$A$2</f>
        <v>46112</v>
      </c>
      <c r="C803" s="37" t="s">
        <v>1243</v>
      </c>
      <c r="D803" s="119" t="str">
        <f>IF(G803="","",VLOOKUP(G803,номенклатури!R:T,2,0))</f>
        <v/>
      </c>
      <c r="E803" s="365" t="str">
        <f>IF(G803="","",VLOOKUP(G803,номенклатури!R:T,3,0))</f>
        <v/>
      </c>
      <c r="F803" s="159" t="str">
        <f>IF(G803="","",IF(ISERROR(VLOOKUP(G803,номенклатури!V:V,1,0)),E803*H803,E803*I803))</f>
        <v/>
      </c>
      <c r="G803" s="14"/>
      <c r="H803" s="15"/>
      <c r="I803" s="15"/>
      <c r="J803" s="15"/>
      <c r="K803" s="15"/>
      <c r="L803" s="217"/>
      <c r="M803" s="22"/>
      <c r="N803" s="119" t="str">
        <f>IF(G803="","",VLOOKUP(G803,номенклатури!R:U,4,0))</f>
        <v/>
      </c>
      <c r="O803" s="119" t="str">
        <f>IF(M803="","",VLOOKUP(M803,'14'!D:D,1,0))</f>
        <v/>
      </c>
    </row>
    <row r="804" spans="1:15" ht="12.75" customHeight="1" x14ac:dyDescent="0.2">
      <c r="A804" s="36" t="str">
        <f>'0'!$A$4</f>
        <v>………………..</v>
      </c>
      <c r="B804" s="37">
        <f>'0'!$A$2</f>
        <v>46112</v>
      </c>
      <c r="C804" s="37" t="s">
        <v>1243</v>
      </c>
      <c r="D804" s="119" t="str">
        <f>IF(G804="","",VLOOKUP(G804,номенклатури!R:T,2,0))</f>
        <v/>
      </c>
      <c r="E804" s="365" t="str">
        <f>IF(G804="","",VLOOKUP(G804,номенклатури!R:T,3,0))</f>
        <v/>
      </c>
      <c r="F804" s="159" t="str">
        <f>IF(G804="","",IF(ISERROR(VLOOKUP(G804,номенклатури!V:V,1,0)),E804*H804,E804*I804))</f>
        <v/>
      </c>
      <c r="G804" s="14"/>
      <c r="H804" s="15"/>
      <c r="I804" s="15"/>
      <c r="J804" s="15"/>
      <c r="K804" s="15"/>
      <c r="L804" s="217"/>
      <c r="M804" s="22"/>
      <c r="N804" s="119" t="str">
        <f>IF(G804="","",VLOOKUP(G804,номенклатури!R:U,4,0))</f>
        <v/>
      </c>
      <c r="O804" s="119" t="str">
        <f>IF(M804="","",VLOOKUP(M804,'14'!D:D,1,0))</f>
        <v/>
      </c>
    </row>
    <row r="805" spans="1:15" ht="12.75" customHeight="1" x14ac:dyDescent="0.2">
      <c r="A805" s="36" t="str">
        <f>'0'!$A$4</f>
        <v>………………..</v>
      </c>
      <c r="B805" s="37">
        <f>'0'!$A$2</f>
        <v>46112</v>
      </c>
      <c r="C805" s="37" t="s">
        <v>1243</v>
      </c>
      <c r="D805" s="119" t="str">
        <f>IF(G805="","",VLOOKUP(G805,номенклатури!R:T,2,0))</f>
        <v/>
      </c>
      <c r="E805" s="365" t="str">
        <f>IF(G805="","",VLOOKUP(G805,номенклатури!R:T,3,0))</f>
        <v/>
      </c>
      <c r="F805" s="159" t="str">
        <f>IF(G805="","",IF(ISERROR(VLOOKUP(G805,номенклатури!V:V,1,0)),E805*H805,E805*I805))</f>
        <v/>
      </c>
      <c r="G805" s="14"/>
      <c r="H805" s="15"/>
      <c r="I805" s="15"/>
      <c r="J805" s="15"/>
      <c r="K805" s="15"/>
      <c r="L805" s="217"/>
      <c r="M805" s="22"/>
      <c r="N805" s="119" t="str">
        <f>IF(G805="","",VLOOKUP(G805,номенклатури!R:U,4,0))</f>
        <v/>
      </c>
      <c r="O805" s="119" t="str">
        <f>IF(M805="","",VLOOKUP(M805,'14'!D:D,1,0))</f>
        <v/>
      </c>
    </row>
    <row r="806" spans="1:15" ht="12.75" customHeight="1" x14ac:dyDescent="0.2">
      <c r="A806" s="36" t="str">
        <f>'0'!$A$4</f>
        <v>………………..</v>
      </c>
      <c r="B806" s="37">
        <f>'0'!$A$2</f>
        <v>46112</v>
      </c>
      <c r="C806" s="37" t="s">
        <v>1243</v>
      </c>
      <c r="D806" s="119" t="str">
        <f>IF(G806="","",VLOOKUP(G806,номенклатури!R:T,2,0))</f>
        <v/>
      </c>
      <c r="E806" s="365" t="str">
        <f>IF(G806="","",VLOOKUP(G806,номенклатури!R:T,3,0))</f>
        <v/>
      </c>
      <c r="F806" s="159" t="str">
        <f>IF(G806="","",IF(ISERROR(VLOOKUP(G806,номенклатури!V:V,1,0)),E806*H806,E806*I806))</f>
        <v/>
      </c>
      <c r="G806" s="14"/>
      <c r="H806" s="15"/>
      <c r="I806" s="15"/>
      <c r="J806" s="15"/>
      <c r="K806" s="15"/>
      <c r="L806" s="217"/>
      <c r="M806" s="22"/>
      <c r="N806" s="119" t="str">
        <f>IF(G806="","",VLOOKUP(G806,номенклатури!R:U,4,0))</f>
        <v/>
      </c>
      <c r="O806" s="119" t="str">
        <f>IF(M806="","",VLOOKUP(M806,'14'!D:D,1,0))</f>
        <v/>
      </c>
    </row>
    <row r="807" spans="1:15" ht="12.75" customHeight="1" x14ac:dyDescent="0.2">
      <c r="A807" s="36" t="str">
        <f>'0'!$A$4</f>
        <v>………………..</v>
      </c>
      <c r="B807" s="37">
        <f>'0'!$A$2</f>
        <v>46112</v>
      </c>
      <c r="C807" s="37" t="s">
        <v>1243</v>
      </c>
      <c r="D807" s="119" t="str">
        <f>IF(G807="","",VLOOKUP(G807,номенклатури!R:T,2,0))</f>
        <v/>
      </c>
      <c r="E807" s="365" t="str">
        <f>IF(G807="","",VLOOKUP(G807,номенклатури!R:T,3,0))</f>
        <v/>
      </c>
      <c r="F807" s="159" t="str">
        <f>IF(G807="","",IF(ISERROR(VLOOKUP(G807,номенклатури!V:V,1,0)),E807*H807,E807*I807))</f>
        <v/>
      </c>
      <c r="G807" s="14"/>
      <c r="H807" s="15"/>
      <c r="I807" s="15"/>
      <c r="J807" s="15"/>
      <c r="K807" s="15"/>
      <c r="L807" s="217"/>
      <c r="M807" s="22"/>
      <c r="N807" s="119" t="str">
        <f>IF(G807="","",VLOOKUP(G807,номенклатури!R:U,4,0))</f>
        <v/>
      </c>
      <c r="O807" s="119" t="str">
        <f>IF(M807="","",VLOOKUP(M807,'14'!D:D,1,0))</f>
        <v/>
      </c>
    </row>
    <row r="808" spans="1:15" ht="12.75" customHeight="1" x14ac:dyDescent="0.2">
      <c r="A808" s="36" t="str">
        <f>'0'!$A$4</f>
        <v>………………..</v>
      </c>
      <c r="B808" s="37">
        <f>'0'!$A$2</f>
        <v>46112</v>
      </c>
      <c r="C808" s="37" t="s">
        <v>1243</v>
      </c>
      <c r="D808" s="119" t="str">
        <f>IF(G808="","",VLOOKUP(G808,номенклатури!R:T,2,0))</f>
        <v/>
      </c>
      <c r="E808" s="365" t="str">
        <f>IF(G808="","",VLOOKUP(G808,номенклатури!R:T,3,0))</f>
        <v/>
      </c>
      <c r="F808" s="159" t="str">
        <f>IF(G808="","",IF(ISERROR(VLOOKUP(G808,номенклатури!V:V,1,0)),E808*H808,E808*I808))</f>
        <v/>
      </c>
      <c r="G808" s="14"/>
      <c r="H808" s="15"/>
      <c r="I808" s="15"/>
      <c r="J808" s="15"/>
      <c r="K808" s="15"/>
      <c r="L808" s="217"/>
      <c r="M808" s="22"/>
      <c r="N808" s="119" t="str">
        <f>IF(G808="","",VLOOKUP(G808,номенклатури!R:U,4,0))</f>
        <v/>
      </c>
      <c r="O808" s="119" t="str">
        <f>IF(M808="","",VLOOKUP(M808,'14'!D:D,1,0))</f>
        <v/>
      </c>
    </row>
    <row r="809" spans="1:15" ht="12.75" customHeight="1" x14ac:dyDescent="0.2">
      <c r="A809" s="36" t="str">
        <f>'0'!$A$4</f>
        <v>………………..</v>
      </c>
      <c r="B809" s="37">
        <f>'0'!$A$2</f>
        <v>46112</v>
      </c>
      <c r="C809" s="37" t="s">
        <v>1243</v>
      </c>
      <c r="D809" s="119" t="str">
        <f>IF(G809="","",VLOOKUP(G809,номенклатури!R:T,2,0))</f>
        <v/>
      </c>
      <c r="E809" s="365" t="str">
        <f>IF(G809="","",VLOOKUP(G809,номенклатури!R:T,3,0))</f>
        <v/>
      </c>
      <c r="F809" s="159" t="str">
        <f>IF(G809="","",IF(ISERROR(VLOOKUP(G809,номенклатури!V:V,1,0)),E809*H809,E809*I809))</f>
        <v/>
      </c>
      <c r="G809" s="14"/>
      <c r="H809" s="15"/>
      <c r="I809" s="15"/>
      <c r="J809" s="15"/>
      <c r="K809" s="15"/>
      <c r="L809" s="217"/>
      <c r="M809" s="22"/>
      <c r="N809" s="119" t="str">
        <f>IF(G809="","",VLOOKUP(G809,номенклатури!R:U,4,0))</f>
        <v/>
      </c>
      <c r="O809" s="119" t="str">
        <f>IF(M809="","",VLOOKUP(M809,'14'!D:D,1,0))</f>
        <v/>
      </c>
    </row>
    <row r="810" spans="1:15" ht="12.75" customHeight="1" x14ac:dyDescent="0.2">
      <c r="A810" s="36" t="str">
        <f>'0'!$A$4</f>
        <v>………………..</v>
      </c>
      <c r="B810" s="37">
        <f>'0'!$A$2</f>
        <v>46112</v>
      </c>
      <c r="C810" s="37" t="s">
        <v>1243</v>
      </c>
      <c r="D810" s="119" t="str">
        <f>IF(G810="","",VLOOKUP(G810,номенклатури!R:T,2,0))</f>
        <v/>
      </c>
      <c r="E810" s="365" t="str">
        <f>IF(G810="","",VLOOKUP(G810,номенклатури!R:T,3,0))</f>
        <v/>
      </c>
      <c r="F810" s="159" t="str">
        <f>IF(G810="","",IF(ISERROR(VLOOKUP(G810,номенклатури!V:V,1,0)),E810*H810,E810*I810))</f>
        <v/>
      </c>
      <c r="G810" s="14"/>
      <c r="H810" s="15"/>
      <c r="I810" s="15"/>
      <c r="J810" s="15"/>
      <c r="K810" s="15"/>
      <c r="L810" s="217"/>
      <c r="M810" s="22"/>
      <c r="N810" s="119" t="str">
        <f>IF(G810="","",VLOOKUP(G810,номенклатури!R:U,4,0))</f>
        <v/>
      </c>
      <c r="O810" s="119" t="str">
        <f>IF(M810="","",VLOOKUP(M810,'14'!D:D,1,0))</f>
        <v/>
      </c>
    </row>
    <row r="811" spans="1:15" ht="12.75" customHeight="1" x14ac:dyDescent="0.2">
      <c r="A811" s="36" t="str">
        <f>'0'!$A$4</f>
        <v>………………..</v>
      </c>
      <c r="B811" s="37">
        <f>'0'!$A$2</f>
        <v>46112</v>
      </c>
      <c r="C811" s="37" t="s">
        <v>1243</v>
      </c>
      <c r="D811" s="119" t="str">
        <f>IF(G811="","",VLOOKUP(G811,номенклатури!R:T,2,0))</f>
        <v/>
      </c>
      <c r="E811" s="365" t="str">
        <f>IF(G811="","",VLOOKUP(G811,номенклатури!R:T,3,0))</f>
        <v/>
      </c>
      <c r="F811" s="159" t="str">
        <f>IF(G811="","",IF(ISERROR(VLOOKUP(G811,номенклатури!V:V,1,0)),E811*H811,E811*I811))</f>
        <v/>
      </c>
      <c r="G811" s="14"/>
      <c r="H811" s="15"/>
      <c r="I811" s="15"/>
      <c r="J811" s="15"/>
      <c r="K811" s="15"/>
      <c r="L811" s="217"/>
      <c r="M811" s="22"/>
      <c r="N811" s="119" t="str">
        <f>IF(G811="","",VLOOKUP(G811,номенклатури!R:U,4,0))</f>
        <v/>
      </c>
      <c r="O811" s="119" t="str">
        <f>IF(M811="","",VLOOKUP(M811,'14'!D:D,1,0))</f>
        <v/>
      </c>
    </row>
    <row r="812" spans="1:15" ht="12.75" customHeight="1" x14ac:dyDescent="0.2">
      <c r="A812" s="36" t="str">
        <f>'0'!$A$4</f>
        <v>………………..</v>
      </c>
      <c r="B812" s="37">
        <f>'0'!$A$2</f>
        <v>46112</v>
      </c>
      <c r="C812" s="37" t="s">
        <v>1243</v>
      </c>
      <c r="D812" s="119" t="str">
        <f>IF(G812="","",VLOOKUP(G812,номенклатури!R:T,2,0))</f>
        <v/>
      </c>
      <c r="E812" s="365" t="str">
        <f>IF(G812="","",VLOOKUP(G812,номенклатури!R:T,3,0))</f>
        <v/>
      </c>
      <c r="F812" s="159" t="str">
        <f>IF(G812="","",IF(ISERROR(VLOOKUP(G812,номенклатури!V:V,1,0)),E812*H812,E812*I812))</f>
        <v/>
      </c>
      <c r="G812" s="14"/>
      <c r="H812" s="15"/>
      <c r="I812" s="15"/>
      <c r="J812" s="15"/>
      <c r="K812" s="15"/>
      <c r="L812" s="217"/>
      <c r="M812" s="22"/>
      <c r="N812" s="119" t="str">
        <f>IF(G812="","",VLOOKUP(G812,номенклатури!R:U,4,0))</f>
        <v/>
      </c>
      <c r="O812" s="119" t="str">
        <f>IF(M812="","",VLOOKUP(M812,'14'!D:D,1,0))</f>
        <v/>
      </c>
    </row>
    <row r="813" spans="1:15" ht="12.75" customHeight="1" x14ac:dyDescent="0.2">
      <c r="A813" s="36" t="str">
        <f>'0'!$A$4</f>
        <v>………………..</v>
      </c>
      <c r="B813" s="37">
        <f>'0'!$A$2</f>
        <v>46112</v>
      </c>
      <c r="C813" s="37" t="s">
        <v>1243</v>
      </c>
      <c r="D813" s="119" t="str">
        <f>IF(G813="","",VLOOKUP(G813,номенклатури!R:T,2,0))</f>
        <v/>
      </c>
      <c r="E813" s="365" t="str">
        <f>IF(G813="","",VLOOKUP(G813,номенклатури!R:T,3,0))</f>
        <v/>
      </c>
      <c r="F813" s="159" t="str">
        <f>IF(G813="","",IF(ISERROR(VLOOKUP(G813,номенклатури!V:V,1,0)),E813*H813,E813*I813))</f>
        <v/>
      </c>
      <c r="G813" s="14"/>
      <c r="H813" s="15"/>
      <c r="I813" s="15"/>
      <c r="J813" s="15"/>
      <c r="K813" s="15"/>
      <c r="L813" s="217"/>
      <c r="M813" s="22"/>
      <c r="N813" s="119" t="str">
        <f>IF(G813="","",VLOOKUP(G813,номенклатури!R:U,4,0))</f>
        <v/>
      </c>
      <c r="O813" s="119" t="str">
        <f>IF(M813="","",VLOOKUP(M813,'14'!D:D,1,0))</f>
        <v/>
      </c>
    </row>
    <row r="814" spans="1:15" ht="12.75" customHeight="1" x14ac:dyDescent="0.2">
      <c r="A814" s="36" t="str">
        <f>'0'!$A$4</f>
        <v>………………..</v>
      </c>
      <c r="B814" s="37">
        <f>'0'!$A$2</f>
        <v>46112</v>
      </c>
      <c r="C814" s="37" t="s">
        <v>1243</v>
      </c>
      <c r="D814" s="119" t="str">
        <f>IF(G814="","",VLOOKUP(G814,номенклатури!R:T,2,0))</f>
        <v/>
      </c>
      <c r="E814" s="365" t="str">
        <f>IF(G814="","",VLOOKUP(G814,номенклатури!R:T,3,0))</f>
        <v/>
      </c>
      <c r="F814" s="159" t="str">
        <f>IF(G814="","",IF(ISERROR(VLOOKUP(G814,номенклатури!V:V,1,0)),E814*H814,E814*I814))</f>
        <v/>
      </c>
      <c r="G814" s="14"/>
      <c r="H814" s="15"/>
      <c r="I814" s="15"/>
      <c r="J814" s="15"/>
      <c r="K814" s="15"/>
      <c r="L814" s="217"/>
      <c r="M814" s="22"/>
      <c r="N814" s="119" t="str">
        <f>IF(G814="","",VLOOKUP(G814,номенклатури!R:U,4,0))</f>
        <v/>
      </c>
      <c r="O814" s="119" t="str">
        <f>IF(M814="","",VLOOKUP(M814,'14'!D:D,1,0))</f>
        <v/>
      </c>
    </row>
    <row r="815" spans="1:15" ht="12.75" customHeight="1" x14ac:dyDescent="0.2">
      <c r="A815" s="36" t="str">
        <f>'0'!$A$4</f>
        <v>………………..</v>
      </c>
      <c r="B815" s="37">
        <f>'0'!$A$2</f>
        <v>46112</v>
      </c>
      <c r="C815" s="37" t="s">
        <v>1243</v>
      </c>
      <c r="D815" s="119" t="str">
        <f>IF(G815="","",VLOOKUP(G815,номенклатури!R:T,2,0))</f>
        <v/>
      </c>
      <c r="E815" s="365" t="str">
        <f>IF(G815="","",VLOOKUP(G815,номенклатури!R:T,3,0))</f>
        <v/>
      </c>
      <c r="F815" s="159" t="str">
        <f>IF(G815="","",IF(ISERROR(VLOOKUP(G815,номенклатури!V:V,1,0)),E815*H815,E815*I815))</f>
        <v/>
      </c>
      <c r="G815" s="14"/>
      <c r="H815" s="15"/>
      <c r="I815" s="15"/>
      <c r="J815" s="15"/>
      <c r="K815" s="15"/>
      <c r="L815" s="217"/>
      <c r="M815" s="22"/>
      <c r="N815" s="119" t="str">
        <f>IF(G815="","",VLOOKUP(G815,номенклатури!R:U,4,0))</f>
        <v/>
      </c>
      <c r="O815" s="119" t="str">
        <f>IF(M815="","",VLOOKUP(M815,'14'!D:D,1,0))</f>
        <v/>
      </c>
    </row>
    <row r="816" spans="1:15" ht="12.75" customHeight="1" x14ac:dyDescent="0.2">
      <c r="A816" s="36" t="str">
        <f>'0'!$A$4</f>
        <v>………………..</v>
      </c>
      <c r="B816" s="37">
        <f>'0'!$A$2</f>
        <v>46112</v>
      </c>
      <c r="C816" s="37" t="s">
        <v>1243</v>
      </c>
      <c r="D816" s="119" t="str">
        <f>IF(G816="","",VLOOKUP(G816,номенклатури!R:T,2,0))</f>
        <v/>
      </c>
      <c r="E816" s="365" t="str">
        <f>IF(G816="","",VLOOKUP(G816,номенклатури!R:T,3,0))</f>
        <v/>
      </c>
      <c r="F816" s="159" t="str">
        <f>IF(G816="","",IF(ISERROR(VLOOKUP(G816,номенклатури!V:V,1,0)),E816*H816,E816*I816))</f>
        <v/>
      </c>
      <c r="G816" s="14"/>
      <c r="H816" s="15"/>
      <c r="I816" s="15"/>
      <c r="J816" s="15"/>
      <c r="K816" s="15"/>
      <c r="L816" s="217"/>
      <c r="M816" s="22"/>
      <c r="N816" s="119" t="str">
        <f>IF(G816="","",VLOOKUP(G816,номенклатури!R:U,4,0))</f>
        <v/>
      </c>
      <c r="O816" s="119" t="str">
        <f>IF(M816="","",VLOOKUP(M816,'14'!D:D,1,0))</f>
        <v/>
      </c>
    </row>
    <row r="817" spans="1:15" ht="12.75" customHeight="1" x14ac:dyDescent="0.2">
      <c r="A817" s="36" t="str">
        <f>'0'!$A$4</f>
        <v>………………..</v>
      </c>
      <c r="B817" s="37">
        <f>'0'!$A$2</f>
        <v>46112</v>
      </c>
      <c r="C817" s="37" t="s">
        <v>1243</v>
      </c>
      <c r="D817" s="119" t="str">
        <f>IF(G817="","",VLOOKUP(G817,номенклатури!R:T,2,0))</f>
        <v/>
      </c>
      <c r="E817" s="365" t="str">
        <f>IF(G817="","",VLOOKUP(G817,номенклатури!R:T,3,0))</f>
        <v/>
      </c>
      <c r="F817" s="159" t="str">
        <f>IF(G817="","",IF(ISERROR(VLOOKUP(G817,номенклатури!V:V,1,0)),E817*H817,E817*I817))</f>
        <v/>
      </c>
      <c r="G817" s="14"/>
      <c r="H817" s="15"/>
      <c r="I817" s="15"/>
      <c r="J817" s="15"/>
      <c r="K817" s="15"/>
      <c r="L817" s="217"/>
      <c r="M817" s="22"/>
      <c r="N817" s="119" t="str">
        <f>IF(G817="","",VLOOKUP(G817,номенклатури!R:U,4,0))</f>
        <v/>
      </c>
      <c r="O817" s="119" t="str">
        <f>IF(M817="","",VLOOKUP(M817,'14'!D:D,1,0))</f>
        <v/>
      </c>
    </row>
    <row r="818" spans="1:15" ht="12.75" customHeight="1" x14ac:dyDescent="0.2">
      <c r="A818" s="36" t="str">
        <f>'0'!$A$4</f>
        <v>………………..</v>
      </c>
      <c r="B818" s="37">
        <f>'0'!$A$2</f>
        <v>46112</v>
      </c>
      <c r="C818" s="37" t="s">
        <v>1243</v>
      </c>
      <c r="D818" s="119" t="str">
        <f>IF(G818="","",VLOOKUP(G818,номенклатури!R:T,2,0))</f>
        <v/>
      </c>
      <c r="E818" s="365" t="str">
        <f>IF(G818="","",VLOOKUP(G818,номенклатури!R:T,3,0))</f>
        <v/>
      </c>
      <c r="F818" s="159" t="str">
        <f>IF(G818="","",IF(ISERROR(VLOOKUP(G818,номенклатури!V:V,1,0)),E818*H818,E818*I818))</f>
        <v/>
      </c>
      <c r="G818" s="14"/>
      <c r="H818" s="15"/>
      <c r="I818" s="15"/>
      <c r="J818" s="15"/>
      <c r="K818" s="15"/>
      <c r="L818" s="217"/>
      <c r="M818" s="22"/>
      <c r="N818" s="119" t="str">
        <f>IF(G818="","",VLOOKUP(G818,номенклатури!R:U,4,0))</f>
        <v/>
      </c>
      <c r="O818" s="119" t="str">
        <f>IF(M818="","",VLOOKUP(M818,'14'!D:D,1,0))</f>
        <v/>
      </c>
    </row>
    <row r="819" spans="1:15" ht="12.75" customHeight="1" x14ac:dyDescent="0.2">
      <c r="A819" s="36" t="str">
        <f>'0'!$A$4</f>
        <v>………………..</v>
      </c>
      <c r="B819" s="37">
        <f>'0'!$A$2</f>
        <v>46112</v>
      </c>
      <c r="C819" s="37" t="s">
        <v>1243</v>
      </c>
      <c r="D819" s="119" t="str">
        <f>IF(G819="","",VLOOKUP(G819,номенклатури!R:T,2,0))</f>
        <v/>
      </c>
      <c r="E819" s="365" t="str">
        <f>IF(G819="","",VLOOKUP(G819,номенклатури!R:T,3,0))</f>
        <v/>
      </c>
      <c r="F819" s="159" t="str">
        <f>IF(G819="","",IF(ISERROR(VLOOKUP(G819,номенклатури!V:V,1,0)),E819*H819,E819*I819))</f>
        <v/>
      </c>
      <c r="G819" s="14"/>
      <c r="H819" s="15"/>
      <c r="I819" s="15"/>
      <c r="J819" s="15"/>
      <c r="K819" s="15"/>
      <c r="L819" s="217"/>
      <c r="M819" s="22"/>
      <c r="N819" s="119" t="str">
        <f>IF(G819="","",VLOOKUP(G819,номенклатури!R:U,4,0))</f>
        <v/>
      </c>
      <c r="O819" s="119" t="str">
        <f>IF(M819="","",VLOOKUP(M819,'14'!D:D,1,0))</f>
        <v/>
      </c>
    </row>
    <row r="820" spans="1:15" ht="12.75" customHeight="1" x14ac:dyDescent="0.2">
      <c r="A820" s="36" t="str">
        <f>'0'!$A$4</f>
        <v>………………..</v>
      </c>
      <c r="B820" s="37">
        <f>'0'!$A$2</f>
        <v>46112</v>
      </c>
      <c r="C820" s="37" t="s">
        <v>1243</v>
      </c>
      <c r="D820" s="119" t="str">
        <f>IF(G820="","",VLOOKUP(G820,номенклатури!R:T,2,0))</f>
        <v/>
      </c>
      <c r="E820" s="365" t="str">
        <f>IF(G820="","",VLOOKUP(G820,номенклатури!R:T,3,0))</f>
        <v/>
      </c>
      <c r="F820" s="159" t="str">
        <f>IF(G820="","",IF(ISERROR(VLOOKUP(G820,номенклатури!V:V,1,0)),E820*H820,E820*I820))</f>
        <v/>
      </c>
      <c r="G820" s="14"/>
      <c r="H820" s="15"/>
      <c r="I820" s="15"/>
      <c r="J820" s="15"/>
      <c r="K820" s="15"/>
      <c r="L820" s="217"/>
      <c r="M820" s="22"/>
      <c r="N820" s="119" t="str">
        <f>IF(G820="","",VLOOKUP(G820,номенклатури!R:U,4,0))</f>
        <v/>
      </c>
      <c r="O820" s="119" t="str">
        <f>IF(M820="","",VLOOKUP(M820,'14'!D:D,1,0))</f>
        <v/>
      </c>
    </row>
    <row r="821" spans="1:15" ht="12.75" customHeight="1" x14ac:dyDescent="0.2">
      <c r="A821" s="36" t="str">
        <f>'0'!$A$4</f>
        <v>………………..</v>
      </c>
      <c r="B821" s="37">
        <f>'0'!$A$2</f>
        <v>46112</v>
      </c>
      <c r="C821" s="37" t="s">
        <v>1243</v>
      </c>
      <c r="D821" s="119" t="str">
        <f>IF(G821="","",VLOOKUP(G821,номенклатури!R:T,2,0))</f>
        <v/>
      </c>
      <c r="E821" s="365" t="str">
        <f>IF(G821="","",VLOOKUP(G821,номенклатури!R:T,3,0))</f>
        <v/>
      </c>
      <c r="F821" s="159" t="str">
        <f>IF(G821="","",IF(ISERROR(VLOOKUP(G821,номенклатури!V:V,1,0)),E821*H821,E821*I821))</f>
        <v/>
      </c>
      <c r="G821" s="14"/>
      <c r="H821" s="15"/>
      <c r="I821" s="15"/>
      <c r="J821" s="15"/>
      <c r="K821" s="15"/>
      <c r="L821" s="217"/>
      <c r="M821" s="22"/>
      <c r="N821" s="119" t="str">
        <f>IF(G821="","",VLOOKUP(G821,номенклатури!R:U,4,0))</f>
        <v/>
      </c>
      <c r="O821" s="119" t="str">
        <f>IF(M821="","",VLOOKUP(M821,'14'!D:D,1,0))</f>
        <v/>
      </c>
    </row>
    <row r="822" spans="1:15" ht="12.75" customHeight="1" x14ac:dyDescent="0.2">
      <c r="A822" s="36" t="str">
        <f>'0'!$A$4</f>
        <v>………………..</v>
      </c>
      <c r="B822" s="37">
        <f>'0'!$A$2</f>
        <v>46112</v>
      </c>
      <c r="C822" s="37" t="s">
        <v>1243</v>
      </c>
      <c r="D822" s="119" t="str">
        <f>IF(G822="","",VLOOKUP(G822,номенклатури!R:T,2,0))</f>
        <v/>
      </c>
      <c r="E822" s="365" t="str">
        <f>IF(G822="","",VLOOKUP(G822,номенклатури!R:T,3,0))</f>
        <v/>
      </c>
      <c r="F822" s="159" t="str">
        <f>IF(G822="","",IF(ISERROR(VLOOKUP(G822,номенклатури!V:V,1,0)),E822*H822,E822*I822))</f>
        <v/>
      </c>
      <c r="G822" s="14"/>
      <c r="H822" s="15"/>
      <c r="I822" s="15"/>
      <c r="J822" s="15"/>
      <c r="K822" s="15"/>
      <c r="L822" s="217"/>
      <c r="M822" s="22"/>
      <c r="N822" s="119" t="str">
        <f>IF(G822="","",VLOOKUP(G822,номенклатури!R:U,4,0))</f>
        <v/>
      </c>
      <c r="O822" s="119" t="str">
        <f>IF(M822="","",VLOOKUP(M822,'14'!D:D,1,0))</f>
        <v/>
      </c>
    </row>
    <row r="823" spans="1:15" ht="12.75" customHeight="1" x14ac:dyDescent="0.2">
      <c r="A823" s="36" t="str">
        <f>'0'!$A$4</f>
        <v>………………..</v>
      </c>
      <c r="B823" s="37">
        <f>'0'!$A$2</f>
        <v>46112</v>
      </c>
      <c r="C823" s="37" t="s">
        <v>1243</v>
      </c>
      <c r="D823" s="119" t="str">
        <f>IF(G823="","",VLOOKUP(G823,номенклатури!R:T,2,0))</f>
        <v/>
      </c>
      <c r="E823" s="365" t="str">
        <f>IF(G823="","",VLOOKUP(G823,номенклатури!R:T,3,0))</f>
        <v/>
      </c>
      <c r="F823" s="159" t="str">
        <f>IF(G823="","",IF(ISERROR(VLOOKUP(G823,номенклатури!V:V,1,0)),E823*H823,E823*I823))</f>
        <v/>
      </c>
      <c r="G823" s="14"/>
      <c r="H823" s="15"/>
      <c r="I823" s="15"/>
      <c r="J823" s="15"/>
      <c r="K823" s="15"/>
      <c r="L823" s="217"/>
      <c r="M823" s="22"/>
      <c r="N823" s="119" t="str">
        <f>IF(G823="","",VLOOKUP(G823,номенклатури!R:U,4,0))</f>
        <v/>
      </c>
      <c r="O823" s="119" t="str">
        <f>IF(M823="","",VLOOKUP(M823,'14'!D:D,1,0))</f>
        <v/>
      </c>
    </row>
    <row r="824" spans="1:15" ht="12.75" customHeight="1" x14ac:dyDescent="0.2">
      <c r="A824" s="36" t="str">
        <f>'0'!$A$4</f>
        <v>………………..</v>
      </c>
      <c r="B824" s="37">
        <f>'0'!$A$2</f>
        <v>46112</v>
      </c>
      <c r="C824" s="37" t="s">
        <v>1243</v>
      </c>
      <c r="D824" s="119" t="str">
        <f>IF(G824="","",VLOOKUP(G824,номенклатури!R:T,2,0))</f>
        <v/>
      </c>
      <c r="E824" s="365" t="str">
        <f>IF(G824="","",VLOOKUP(G824,номенклатури!R:T,3,0))</f>
        <v/>
      </c>
      <c r="F824" s="159" t="str">
        <f>IF(G824="","",IF(ISERROR(VLOOKUP(G824,номенклатури!V:V,1,0)),E824*H824,E824*I824))</f>
        <v/>
      </c>
      <c r="G824" s="14"/>
      <c r="H824" s="15"/>
      <c r="I824" s="15"/>
      <c r="J824" s="15"/>
      <c r="K824" s="15"/>
      <c r="L824" s="217"/>
      <c r="M824" s="22"/>
      <c r="N824" s="119" t="str">
        <f>IF(G824="","",VLOOKUP(G824,номенклатури!R:U,4,0))</f>
        <v/>
      </c>
      <c r="O824" s="119" t="str">
        <f>IF(M824="","",VLOOKUP(M824,'14'!D:D,1,0))</f>
        <v/>
      </c>
    </row>
    <row r="825" spans="1:15" ht="12.75" customHeight="1" x14ac:dyDescent="0.2">
      <c r="A825" s="36" t="str">
        <f>'0'!$A$4</f>
        <v>………………..</v>
      </c>
      <c r="B825" s="37">
        <f>'0'!$A$2</f>
        <v>46112</v>
      </c>
      <c r="C825" s="37" t="s">
        <v>1243</v>
      </c>
      <c r="D825" s="119" t="str">
        <f>IF(G825="","",VLOOKUP(G825,номенклатури!R:T,2,0))</f>
        <v/>
      </c>
      <c r="E825" s="365" t="str">
        <f>IF(G825="","",VLOOKUP(G825,номенклатури!R:T,3,0))</f>
        <v/>
      </c>
      <c r="F825" s="159" t="str">
        <f>IF(G825="","",IF(ISERROR(VLOOKUP(G825,номенклатури!V:V,1,0)),E825*H825,E825*I825))</f>
        <v/>
      </c>
      <c r="G825" s="14"/>
      <c r="H825" s="15"/>
      <c r="I825" s="15"/>
      <c r="J825" s="15"/>
      <c r="K825" s="15"/>
      <c r="L825" s="217"/>
      <c r="M825" s="22"/>
      <c r="N825" s="119" t="str">
        <f>IF(G825="","",VLOOKUP(G825,номенклатури!R:U,4,0))</f>
        <v/>
      </c>
      <c r="O825" s="119" t="str">
        <f>IF(M825="","",VLOOKUP(M825,'14'!D:D,1,0))</f>
        <v/>
      </c>
    </row>
    <row r="826" spans="1:15" ht="12.75" customHeight="1" x14ac:dyDescent="0.2">
      <c r="A826" s="36" t="str">
        <f>'0'!$A$4</f>
        <v>………………..</v>
      </c>
      <c r="B826" s="37">
        <f>'0'!$A$2</f>
        <v>46112</v>
      </c>
      <c r="C826" s="37" t="s">
        <v>1243</v>
      </c>
      <c r="D826" s="119" t="str">
        <f>IF(G826="","",VLOOKUP(G826,номенклатури!R:T,2,0))</f>
        <v/>
      </c>
      <c r="E826" s="365" t="str">
        <f>IF(G826="","",VLOOKUP(G826,номенклатури!R:T,3,0))</f>
        <v/>
      </c>
      <c r="F826" s="159" t="str">
        <f>IF(G826="","",IF(ISERROR(VLOOKUP(G826,номенклатури!V:V,1,0)),E826*H826,E826*I826))</f>
        <v/>
      </c>
      <c r="G826" s="14"/>
      <c r="H826" s="15"/>
      <c r="I826" s="15"/>
      <c r="J826" s="15"/>
      <c r="K826" s="15"/>
      <c r="L826" s="217"/>
      <c r="M826" s="22"/>
      <c r="N826" s="119" t="str">
        <f>IF(G826="","",VLOOKUP(G826,номенклатури!R:U,4,0))</f>
        <v/>
      </c>
      <c r="O826" s="119" t="str">
        <f>IF(M826="","",VLOOKUP(M826,'14'!D:D,1,0))</f>
        <v/>
      </c>
    </row>
    <row r="827" spans="1:15" ht="12.75" customHeight="1" x14ac:dyDescent="0.2">
      <c r="A827" s="36" t="str">
        <f>'0'!$A$4</f>
        <v>………………..</v>
      </c>
      <c r="B827" s="37">
        <f>'0'!$A$2</f>
        <v>46112</v>
      </c>
      <c r="C827" s="37" t="s">
        <v>1243</v>
      </c>
      <c r="D827" s="119" t="str">
        <f>IF(G827="","",VLOOKUP(G827,номенклатури!R:T,2,0))</f>
        <v/>
      </c>
      <c r="E827" s="365" t="str">
        <f>IF(G827="","",VLOOKUP(G827,номенклатури!R:T,3,0))</f>
        <v/>
      </c>
      <c r="F827" s="159" t="str">
        <f>IF(G827="","",IF(ISERROR(VLOOKUP(G827,номенклатури!V:V,1,0)),E827*H827,E827*I827))</f>
        <v/>
      </c>
      <c r="G827" s="14"/>
      <c r="H827" s="15"/>
      <c r="I827" s="15"/>
      <c r="J827" s="15"/>
      <c r="K827" s="15"/>
      <c r="L827" s="217"/>
      <c r="M827" s="22"/>
      <c r="N827" s="119" t="str">
        <f>IF(G827="","",VLOOKUP(G827,номенклатури!R:U,4,0))</f>
        <v/>
      </c>
      <c r="O827" s="119" t="str">
        <f>IF(M827="","",VLOOKUP(M827,'14'!D:D,1,0))</f>
        <v/>
      </c>
    </row>
    <row r="828" spans="1:15" ht="12.75" customHeight="1" x14ac:dyDescent="0.2">
      <c r="A828" s="36" t="str">
        <f>'0'!$A$4</f>
        <v>………………..</v>
      </c>
      <c r="B828" s="37">
        <f>'0'!$A$2</f>
        <v>46112</v>
      </c>
      <c r="C828" s="37" t="s">
        <v>1243</v>
      </c>
      <c r="D828" s="119" t="str">
        <f>IF(G828="","",VLOOKUP(G828,номенклатури!R:T,2,0))</f>
        <v/>
      </c>
      <c r="E828" s="365" t="str">
        <f>IF(G828="","",VLOOKUP(G828,номенклатури!R:T,3,0))</f>
        <v/>
      </c>
      <c r="F828" s="159" t="str">
        <f>IF(G828="","",IF(ISERROR(VLOOKUP(G828,номенклатури!V:V,1,0)),E828*H828,E828*I828))</f>
        <v/>
      </c>
      <c r="G828" s="14"/>
      <c r="H828" s="15"/>
      <c r="I828" s="15"/>
      <c r="J828" s="15"/>
      <c r="K828" s="15"/>
      <c r="L828" s="217"/>
      <c r="M828" s="22"/>
      <c r="N828" s="119" t="str">
        <f>IF(G828="","",VLOOKUP(G828,номенклатури!R:U,4,0))</f>
        <v/>
      </c>
      <c r="O828" s="119" t="str">
        <f>IF(M828="","",VLOOKUP(M828,'14'!D:D,1,0))</f>
        <v/>
      </c>
    </row>
    <row r="829" spans="1:15" ht="12.75" customHeight="1" x14ac:dyDescent="0.2">
      <c r="A829" s="36" t="str">
        <f>'0'!$A$4</f>
        <v>………………..</v>
      </c>
      <c r="B829" s="37">
        <f>'0'!$A$2</f>
        <v>46112</v>
      </c>
      <c r="C829" s="37" t="s">
        <v>1243</v>
      </c>
      <c r="D829" s="119" t="str">
        <f>IF(G829="","",VLOOKUP(G829,номенклатури!R:T,2,0))</f>
        <v/>
      </c>
      <c r="E829" s="365" t="str">
        <f>IF(G829="","",VLOOKUP(G829,номенклатури!R:T,3,0))</f>
        <v/>
      </c>
      <c r="F829" s="159" t="str">
        <f>IF(G829="","",IF(ISERROR(VLOOKUP(G829,номенклатури!V:V,1,0)),E829*H829,E829*I829))</f>
        <v/>
      </c>
      <c r="G829" s="14"/>
      <c r="H829" s="15"/>
      <c r="I829" s="15"/>
      <c r="J829" s="15"/>
      <c r="K829" s="15"/>
      <c r="L829" s="217"/>
      <c r="M829" s="22"/>
      <c r="N829" s="119" t="str">
        <f>IF(G829="","",VLOOKUP(G829,номенклатури!R:U,4,0))</f>
        <v/>
      </c>
      <c r="O829" s="119" t="str">
        <f>IF(M829="","",VLOOKUP(M829,'14'!D:D,1,0))</f>
        <v/>
      </c>
    </row>
    <row r="830" spans="1:15" ht="12.75" customHeight="1" x14ac:dyDescent="0.2">
      <c r="A830" s="36" t="str">
        <f>'0'!$A$4</f>
        <v>………………..</v>
      </c>
      <c r="B830" s="37">
        <f>'0'!$A$2</f>
        <v>46112</v>
      </c>
      <c r="C830" s="37" t="s">
        <v>1243</v>
      </c>
      <c r="D830" s="119" t="str">
        <f>IF(G830="","",VLOOKUP(G830,номенклатури!R:T,2,0))</f>
        <v/>
      </c>
      <c r="E830" s="365" t="str">
        <f>IF(G830="","",VLOOKUP(G830,номенклатури!R:T,3,0))</f>
        <v/>
      </c>
      <c r="F830" s="159" t="str">
        <f>IF(G830="","",IF(ISERROR(VLOOKUP(G830,номенклатури!V:V,1,0)),E830*H830,E830*I830))</f>
        <v/>
      </c>
      <c r="G830" s="14"/>
      <c r="H830" s="15"/>
      <c r="I830" s="15"/>
      <c r="J830" s="15"/>
      <c r="K830" s="15"/>
      <c r="L830" s="217"/>
      <c r="M830" s="22"/>
      <c r="N830" s="119" t="str">
        <f>IF(G830="","",VLOOKUP(G830,номенклатури!R:U,4,0))</f>
        <v/>
      </c>
      <c r="O830" s="119" t="str">
        <f>IF(M830="","",VLOOKUP(M830,'14'!D:D,1,0))</f>
        <v/>
      </c>
    </row>
    <row r="831" spans="1:15" ht="12.75" customHeight="1" x14ac:dyDescent="0.2">
      <c r="A831" s="36" t="str">
        <f>'0'!$A$4</f>
        <v>………………..</v>
      </c>
      <c r="B831" s="37">
        <f>'0'!$A$2</f>
        <v>46112</v>
      </c>
      <c r="C831" s="37" t="s">
        <v>1243</v>
      </c>
      <c r="D831" s="119" t="str">
        <f>IF(G831="","",VLOOKUP(G831,номенклатури!R:T,2,0))</f>
        <v/>
      </c>
      <c r="E831" s="365" t="str">
        <f>IF(G831="","",VLOOKUP(G831,номенклатури!R:T,3,0))</f>
        <v/>
      </c>
      <c r="F831" s="159" t="str">
        <f>IF(G831="","",IF(ISERROR(VLOOKUP(G831,номенклатури!V:V,1,0)),E831*H831,E831*I831))</f>
        <v/>
      </c>
      <c r="G831" s="14"/>
      <c r="H831" s="15"/>
      <c r="I831" s="15"/>
      <c r="J831" s="15"/>
      <c r="K831" s="15"/>
      <c r="L831" s="217"/>
      <c r="M831" s="22"/>
      <c r="N831" s="119" t="str">
        <f>IF(G831="","",VLOOKUP(G831,номенклатури!R:U,4,0))</f>
        <v/>
      </c>
      <c r="O831" s="119" t="str">
        <f>IF(M831="","",VLOOKUP(M831,'14'!D:D,1,0))</f>
        <v/>
      </c>
    </row>
    <row r="832" spans="1:15" ht="12.75" customHeight="1" x14ac:dyDescent="0.2">
      <c r="A832" s="36" t="str">
        <f>'0'!$A$4</f>
        <v>………………..</v>
      </c>
      <c r="B832" s="37">
        <f>'0'!$A$2</f>
        <v>46112</v>
      </c>
      <c r="C832" s="37" t="s">
        <v>1243</v>
      </c>
      <c r="D832" s="119" t="str">
        <f>IF(G832="","",VLOOKUP(G832,номенклатури!R:T,2,0))</f>
        <v/>
      </c>
      <c r="E832" s="365" t="str">
        <f>IF(G832="","",VLOOKUP(G832,номенклатури!R:T,3,0))</f>
        <v/>
      </c>
      <c r="F832" s="159" t="str">
        <f>IF(G832="","",IF(ISERROR(VLOOKUP(G832,номенклатури!V:V,1,0)),E832*H832,E832*I832))</f>
        <v/>
      </c>
      <c r="G832" s="14"/>
      <c r="H832" s="15"/>
      <c r="I832" s="15"/>
      <c r="J832" s="15"/>
      <c r="K832" s="15"/>
      <c r="L832" s="217"/>
      <c r="M832" s="22"/>
      <c r="N832" s="119" t="str">
        <f>IF(G832="","",VLOOKUP(G832,номенклатури!R:U,4,0))</f>
        <v/>
      </c>
      <c r="O832" s="119" t="str">
        <f>IF(M832="","",VLOOKUP(M832,'14'!D:D,1,0))</f>
        <v/>
      </c>
    </row>
    <row r="833" spans="1:15" ht="12.75" customHeight="1" x14ac:dyDescent="0.2">
      <c r="A833" s="36" t="str">
        <f>'0'!$A$4</f>
        <v>………………..</v>
      </c>
      <c r="B833" s="37">
        <f>'0'!$A$2</f>
        <v>46112</v>
      </c>
      <c r="C833" s="37" t="s">
        <v>1243</v>
      </c>
      <c r="D833" s="119" t="str">
        <f>IF(G833="","",VLOOKUP(G833,номенклатури!R:T,2,0))</f>
        <v/>
      </c>
      <c r="E833" s="365" t="str">
        <f>IF(G833="","",VLOOKUP(G833,номенклатури!R:T,3,0))</f>
        <v/>
      </c>
      <c r="F833" s="159" t="str">
        <f>IF(G833="","",IF(ISERROR(VLOOKUP(G833,номенклатури!V:V,1,0)),E833*H833,E833*I833))</f>
        <v/>
      </c>
      <c r="G833" s="14"/>
      <c r="H833" s="15"/>
      <c r="I833" s="15"/>
      <c r="J833" s="15"/>
      <c r="K833" s="15"/>
      <c r="L833" s="217"/>
      <c r="M833" s="22"/>
      <c r="N833" s="119" t="str">
        <f>IF(G833="","",VLOOKUP(G833,номенклатури!R:U,4,0))</f>
        <v/>
      </c>
      <c r="O833" s="119" t="str">
        <f>IF(M833="","",VLOOKUP(M833,'14'!D:D,1,0))</f>
        <v/>
      </c>
    </row>
    <row r="834" spans="1:15" ht="12.75" customHeight="1" x14ac:dyDescent="0.2">
      <c r="A834" s="36" t="str">
        <f>'0'!$A$4</f>
        <v>………………..</v>
      </c>
      <c r="B834" s="37">
        <f>'0'!$A$2</f>
        <v>46112</v>
      </c>
      <c r="C834" s="37" t="s">
        <v>1243</v>
      </c>
      <c r="D834" s="119" t="str">
        <f>IF(G834="","",VLOOKUP(G834,номенклатури!R:T,2,0))</f>
        <v/>
      </c>
      <c r="E834" s="365" t="str">
        <f>IF(G834="","",VLOOKUP(G834,номенклатури!R:T,3,0))</f>
        <v/>
      </c>
      <c r="F834" s="159" t="str">
        <f>IF(G834="","",IF(ISERROR(VLOOKUP(G834,номенклатури!V:V,1,0)),E834*H834,E834*I834))</f>
        <v/>
      </c>
      <c r="G834" s="14"/>
      <c r="H834" s="15"/>
      <c r="I834" s="15"/>
      <c r="J834" s="15"/>
      <c r="K834" s="15"/>
      <c r="L834" s="217"/>
      <c r="M834" s="22"/>
      <c r="N834" s="119" t="str">
        <f>IF(G834="","",VLOOKUP(G834,номенклатури!R:U,4,0))</f>
        <v/>
      </c>
      <c r="O834" s="119" t="str">
        <f>IF(M834="","",VLOOKUP(M834,'14'!D:D,1,0))</f>
        <v/>
      </c>
    </row>
    <row r="835" spans="1:15" ht="12.75" customHeight="1" x14ac:dyDescent="0.2">
      <c r="A835" s="36" t="str">
        <f>'0'!$A$4</f>
        <v>………………..</v>
      </c>
      <c r="B835" s="37">
        <f>'0'!$A$2</f>
        <v>46112</v>
      </c>
      <c r="C835" s="37" t="s">
        <v>1243</v>
      </c>
      <c r="D835" s="119" t="str">
        <f>IF(G835="","",VLOOKUP(G835,номенклатури!R:T,2,0))</f>
        <v/>
      </c>
      <c r="E835" s="365" t="str">
        <f>IF(G835="","",VLOOKUP(G835,номенклатури!R:T,3,0))</f>
        <v/>
      </c>
      <c r="F835" s="159" t="str">
        <f>IF(G835="","",IF(ISERROR(VLOOKUP(G835,номенклатури!V:V,1,0)),E835*H835,E835*I835))</f>
        <v/>
      </c>
      <c r="G835" s="14"/>
      <c r="H835" s="15"/>
      <c r="I835" s="15"/>
      <c r="J835" s="15"/>
      <c r="K835" s="15"/>
      <c r="L835" s="217"/>
      <c r="M835" s="22"/>
      <c r="N835" s="119" t="str">
        <f>IF(G835="","",VLOOKUP(G835,номенклатури!R:U,4,0))</f>
        <v/>
      </c>
      <c r="O835" s="119" t="str">
        <f>IF(M835="","",VLOOKUP(M835,'14'!D:D,1,0))</f>
        <v/>
      </c>
    </row>
    <row r="836" spans="1:15" ht="12.75" customHeight="1" x14ac:dyDescent="0.2">
      <c r="A836" s="36" t="str">
        <f>'0'!$A$4</f>
        <v>………………..</v>
      </c>
      <c r="B836" s="37">
        <f>'0'!$A$2</f>
        <v>46112</v>
      </c>
      <c r="C836" s="37" t="s">
        <v>1243</v>
      </c>
      <c r="D836" s="119" t="str">
        <f>IF(G836="","",VLOOKUP(G836,номенклатури!R:T,2,0))</f>
        <v/>
      </c>
      <c r="E836" s="365" t="str">
        <f>IF(G836="","",VLOOKUP(G836,номенклатури!R:T,3,0))</f>
        <v/>
      </c>
      <c r="F836" s="159" t="str">
        <f>IF(G836="","",IF(ISERROR(VLOOKUP(G836,номенклатури!V:V,1,0)),E836*H836,E836*I836))</f>
        <v/>
      </c>
      <c r="G836" s="14"/>
      <c r="H836" s="15"/>
      <c r="I836" s="15"/>
      <c r="J836" s="15"/>
      <c r="K836" s="15"/>
      <c r="L836" s="217"/>
      <c r="M836" s="22"/>
      <c r="N836" s="119" t="str">
        <f>IF(G836="","",VLOOKUP(G836,номенклатури!R:U,4,0))</f>
        <v/>
      </c>
      <c r="O836" s="119" t="str">
        <f>IF(M836="","",VLOOKUP(M836,'14'!D:D,1,0))</f>
        <v/>
      </c>
    </row>
    <row r="837" spans="1:15" ht="12.75" customHeight="1" x14ac:dyDescent="0.2">
      <c r="A837" s="36" t="str">
        <f>'0'!$A$4</f>
        <v>………………..</v>
      </c>
      <c r="B837" s="37">
        <f>'0'!$A$2</f>
        <v>46112</v>
      </c>
      <c r="C837" s="37" t="s">
        <v>1243</v>
      </c>
      <c r="D837" s="119" t="str">
        <f>IF(G837="","",VLOOKUP(G837,номенклатури!R:T,2,0))</f>
        <v/>
      </c>
      <c r="E837" s="365" t="str">
        <f>IF(G837="","",VLOOKUP(G837,номенклатури!R:T,3,0))</f>
        <v/>
      </c>
      <c r="F837" s="159" t="str">
        <f>IF(G837="","",IF(ISERROR(VLOOKUP(G837,номенклатури!V:V,1,0)),E837*H837,E837*I837))</f>
        <v/>
      </c>
      <c r="G837" s="14"/>
      <c r="H837" s="15"/>
      <c r="I837" s="15"/>
      <c r="J837" s="15"/>
      <c r="K837" s="15"/>
      <c r="L837" s="217"/>
      <c r="M837" s="22"/>
      <c r="N837" s="119" t="str">
        <f>IF(G837="","",VLOOKUP(G837,номенклатури!R:U,4,0))</f>
        <v/>
      </c>
      <c r="O837" s="119" t="str">
        <f>IF(M837="","",VLOOKUP(M837,'14'!D:D,1,0))</f>
        <v/>
      </c>
    </row>
    <row r="838" spans="1:15" ht="12.75" customHeight="1" x14ac:dyDescent="0.2">
      <c r="A838" s="36" t="str">
        <f>'0'!$A$4</f>
        <v>………………..</v>
      </c>
      <c r="B838" s="37">
        <f>'0'!$A$2</f>
        <v>46112</v>
      </c>
      <c r="C838" s="37" t="s">
        <v>1243</v>
      </c>
      <c r="D838" s="119" t="str">
        <f>IF(G838="","",VLOOKUP(G838,номенклатури!R:T,2,0))</f>
        <v/>
      </c>
      <c r="E838" s="365" t="str">
        <f>IF(G838="","",VLOOKUP(G838,номенклатури!R:T,3,0))</f>
        <v/>
      </c>
      <c r="F838" s="159" t="str">
        <f>IF(G838="","",IF(ISERROR(VLOOKUP(G838,номенклатури!V:V,1,0)),E838*H838,E838*I838))</f>
        <v/>
      </c>
      <c r="G838" s="14"/>
      <c r="H838" s="15"/>
      <c r="I838" s="15"/>
      <c r="J838" s="15"/>
      <c r="K838" s="15"/>
      <c r="L838" s="217"/>
      <c r="M838" s="22"/>
      <c r="N838" s="119" t="str">
        <f>IF(G838="","",VLOOKUP(G838,номенклатури!R:U,4,0))</f>
        <v/>
      </c>
      <c r="O838" s="119" t="str">
        <f>IF(M838="","",VLOOKUP(M838,'14'!D:D,1,0))</f>
        <v/>
      </c>
    </row>
    <row r="839" spans="1:15" ht="12.75" customHeight="1" x14ac:dyDescent="0.2">
      <c r="A839" s="36" t="str">
        <f>'0'!$A$4</f>
        <v>………………..</v>
      </c>
      <c r="B839" s="37">
        <f>'0'!$A$2</f>
        <v>46112</v>
      </c>
      <c r="C839" s="37" t="s">
        <v>1243</v>
      </c>
      <c r="D839" s="119" t="str">
        <f>IF(G839="","",VLOOKUP(G839,номенклатури!R:T,2,0))</f>
        <v/>
      </c>
      <c r="E839" s="365" t="str">
        <f>IF(G839="","",VLOOKUP(G839,номенклатури!R:T,3,0))</f>
        <v/>
      </c>
      <c r="F839" s="159" t="str">
        <f>IF(G839="","",IF(ISERROR(VLOOKUP(G839,номенклатури!V:V,1,0)),E839*H839,E839*I839))</f>
        <v/>
      </c>
      <c r="G839" s="14"/>
      <c r="H839" s="15"/>
      <c r="I839" s="15"/>
      <c r="J839" s="15"/>
      <c r="K839" s="15"/>
      <c r="L839" s="217"/>
      <c r="M839" s="22"/>
      <c r="N839" s="119" t="str">
        <f>IF(G839="","",VLOOKUP(G839,номенклатури!R:U,4,0))</f>
        <v/>
      </c>
      <c r="O839" s="119" t="str">
        <f>IF(M839="","",VLOOKUP(M839,'14'!D:D,1,0))</f>
        <v/>
      </c>
    </row>
    <row r="840" spans="1:15" ht="12.75" customHeight="1" x14ac:dyDescent="0.2">
      <c r="A840" s="36" t="str">
        <f>'0'!$A$4</f>
        <v>………………..</v>
      </c>
      <c r="B840" s="37">
        <f>'0'!$A$2</f>
        <v>46112</v>
      </c>
      <c r="C840" s="37" t="s">
        <v>1243</v>
      </c>
      <c r="D840" s="119" t="str">
        <f>IF(G840="","",VLOOKUP(G840,номенклатури!R:T,2,0))</f>
        <v/>
      </c>
      <c r="E840" s="365" t="str">
        <f>IF(G840="","",VLOOKUP(G840,номенклатури!R:T,3,0))</f>
        <v/>
      </c>
      <c r="F840" s="159" t="str">
        <f>IF(G840="","",IF(ISERROR(VLOOKUP(G840,номенклатури!V:V,1,0)),E840*H840,E840*I840))</f>
        <v/>
      </c>
      <c r="G840" s="14"/>
      <c r="H840" s="15"/>
      <c r="I840" s="15"/>
      <c r="J840" s="15"/>
      <c r="K840" s="15"/>
      <c r="L840" s="217"/>
      <c r="M840" s="22"/>
      <c r="N840" s="119" t="str">
        <f>IF(G840="","",VLOOKUP(G840,номенклатури!R:U,4,0))</f>
        <v/>
      </c>
      <c r="O840" s="119" t="str">
        <f>IF(M840="","",VLOOKUP(M840,'14'!D:D,1,0))</f>
        <v/>
      </c>
    </row>
    <row r="841" spans="1:15" ht="12.75" customHeight="1" x14ac:dyDescent="0.2">
      <c r="A841" s="36" t="str">
        <f>'0'!$A$4</f>
        <v>………………..</v>
      </c>
      <c r="B841" s="37">
        <f>'0'!$A$2</f>
        <v>46112</v>
      </c>
      <c r="C841" s="37" t="s">
        <v>1243</v>
      </c>
      <c r="D841" s="119" t="str">
        <f>IF(G841="","",VLOOKUP(G841,номенклатури!R:T,2,0))</f>
        <v/>
      </c>
      <c r="E841" s="365" t="str">
        <f>IF(G841="","",VLOOKUP(G841,номенклатури!R:T,3,0))</f>
        <v/>
      </c>
      <c r="F841" s="159" t="str">
        <f>IF(G841="","",IF(ISERROR(VLOOKUP(G841,номенклатури!V:V,1,0)),E841*H841,E841*I841))</f>
        <v/>
      </c>
      <c r="G841" s="14"/>
      <c r="H841" s="15"/>
      <c r="I841" s="15"/>
      <c r="J841" s="15"/>
      <c r="K841" s="15"/>
      <c r="L841" s="217"/>
      <c r="M841" s="22"/>
      <c r="N841" s="119" t="str">
        <f>IF(G841="","",VLOOKUP(G841,номенклатури!R:U,4,0))</f>
        <v/>
      </c>
      <c r="O841" s="119" t="str">
        <f>IF(M841="","",VLOOKUP(M841,'14'!D:D,1,0))</f>
        <v/>
      </c>
    </row>
    <row r="842" spans="1:15" ht="12.75" customHeight="1" x14ac:dyDescent="0.2">
      <c r="A842" s="36" t="str">
        <f>'0'!$A$4</f>
        <v>………………..</v>
      </c>
      <c r="B842" s="37">
        <f>'0'!$A$2</f>
        <v>46112</v>
      </c>
      <c r="C842" s="37" t="s">
        <v>1243</v>
      </c>
      <c r="D842" s="119" t="str">
        <f>IF(G842="","",VLOOKUP(G842,номенклатури!R:T,2,0))</f>
        <v/>
      </c>
      <c r="E842" s="365" t="str">
        <f>IF(G842="","",VLOOKUP(G842,номенклатури!R:T,3,0))</f>
        <v/>
      </c>
      <c r="F842" s="159" t="str">
        <f>IF(G842="","",IF(ISERROR(VLOOKUP(G842,номенклатури!V:V,1,0)),E842*H842,E842*I842))</f>
        <v/>
      </c>
      <c r="G842" s="14"/>
      <c r="H842" s="15"/>
      <c r="I842" s="15"/>
      <c r="J842" s="15"/>
      <c r="K842" s="15"/>
      <c r="L842" s="217"/>
      <c r="M842" s="22"/>
      <c r="N842" s="119" t="str">
        <f>IF(G842="","",VLOOKUP(G842,номенклатури!R:U,4,0))</f>
        <v/>
      </c>
      <c r="O842" s="119" t="str">
        <f>IF(M842="","",VLOOKUP(M842,'14'!D:D,1,0))</f>
        <v/>
      </c>
    </row>
    <row r="843" spans="1:15" ht="12.75" customHeight="1" x14ac:dyDescent="0.2">
      <c r="A843" s="36" t="str">
        <f>'0'!$A$4</f>
        <v>………………..</v>
      </c>
      <c r="B843" s="37">
        <f>'0'!$A$2</f>
        <v>46112</v>
      </c>
      <c r="C843" s="37" t="s">
        <v>1243</v>
      </c>
      <c r="D843" s="119" t="str">
        <f>IF(G843="","",VLOOKUP(G843,номенклатури!R:T,2,0))</f>
        <v/>
      </c>
      <c r="E843" s="365" t="str">
        <f>IF(G843="","",VLOOKUP(G843,номенклатури!R:T,3,0))</f>
        <v/>
      </c>
      <c r="F843" s="159" t="str">
        <f>IF(G843="","",IF(ISERROR(VLOOKUP(G843,номенклатури!V:V,1,0)),E843*H843,E843*I843))</f>
        <v/>
      </c>
      <c r="G843" s="14"/>
      <c r="H843" s="15"/>
      <c r="I843" s="15"/>
      <c r="J843" s="15"/>
      <c r="K843" s="15"/>
      <c r="L843" s="217"/>
      <c r="M843" s="22"/>
      <c r="N843" s="119" t="str">
        <f>IF(G843="","",VLOOKUP(G843,номенклатури!R:U,4,0))</f>
        <v/>
      </c>
      <c r="O843" s="119" t="str">
        <f>IF(M843="","",VLOOKUP(M843,'14'!D:D,1,0))</f>
        <v/>
      </c>
    </row>
    <row r="844" spans="1:15" ht="12.75" customHeight="1" x14ac:dyDescent="0.2">
      <c r="A844" s="36" t="str">
        <f>'0'!$A$4</f>
        <v>………………..</v>
      </c>
      <c r="B844" s="37">
        <f>'0'!$A$2</f>
        <v>46112</v>
      </c>
      <c r="C844" s="37" t="s">
        <v>1243</v>
      </c>
      <c r="D844" s="119" t="str">
        <f>IF(G844="","",VLOOKUP(G844,номенклатури!R:T,2,0))</f>
        <v/>
      </c>
      <c r="E844" s="365" t="str">
        <f>IF(G844="","",VLOOKUP(G844,номенклатури!R:T,3,0))</f>
        <v/>
      </c>
      <c r="F844" s="159" t="str">
        <f>IF(G844="","",IF(ISERROR(VLOOKUP(G844,номенклатури!V:V,1,0)),E844*H844,E844*I844))</f>
        <v/>
      </c>
      <c r="G844" s="14"/>
      <c r="H844" s="15"/>
      <c r="I844" s="15"/>
      <c r="J844" s="15"/>
      <c r="K844" s="15"/>
      <c r="L844" s="217"/>
      <c r="M844" s="22"/>
      <c r="N844" s="119" t="str">
        <f>IF(G844="","",VLOOKUP(G844,номенклатури!R:U,4,0))</f>
        <v/>
      </c>
      <c r="O844" s="119" t="str">
        <f>IF(M844="","",VLOOKUP(M844,'14'!D:D,1,0))</f>
        <v/>
      </c>
    </row>
    <row r="845" spans="1:15" ht="12.75" customHeight="1" x14ac:dyDescent="0.2">
      <c r="A845" s="36" t="str">
        <f>'0'!$A$4</f>
        <v>………………..</v>
      </c>
      <c r="B845" s="37">
        <f>'0'!$A$2</f>
        <v>46112</v>
      </c>
      <c r="C845" s="37" t="s">
        <v>1243</v>
      </c>
      <c r="D845" s="119" t="str">
        <f>IF(G845="","",VLOOKUP(G845,номенклатури!R:T,2,0))</f>
        <v/>
      </c>
      <c r="E845" s="365" t="str">
        <f>IF(G845="","",VLOOKUP(G845,номенклатури!R:T,3,0))</f>
        <v/>
      </c>
      <c r="F845" s="159" t="str">
        <f>IF(G845="","",IF(ISERROR(VLOOKUP(G845,номенклатури!V:V,1,0)),E845*H845,E845*I845))</f>
        <v/>
      </c>
      <c r="G845" s="14"/>
      <c r="H845" s="15"/>
      <c r="I845" s="15"/>
      <c r="J845" s="15"/>
      <c r="K845" s="15"/>
      <c r="L845" s="217"/>
      <c r="M845" s="22"/>
      <c r="N845" s="119" t="str">
        <f>IF(G845="","",VLOOKUP(G845,номенклатури!R:U,4,0))</f>
        <v/>
      </c>
      <c r="O845" s="119" t="str">
        <f>IF(M845="","",VLOOKUP(M845,'14'!D:D,1,0))</f>
        <v/>
      </c>
    </row>
    <row r="846" spans="1:15" ht="12.75" customHeight="1" x14ac:dyDescent="0.2">
      <c r="A846" s="36" t="str">
        <f>'0'!$A$4</f>
        <v>………………..</v>
      </c>
      <c r="B846" s="37">
        <f>'0'!$A$2</f>
        <v>46112</v>
      </c>
      <c r="C846" s="37" t="s">
        <v>1243</v>
      </c>
      <c r="D846" s="119" t="str">
        <f>IF(G846="","",VLOOKUP(G846,номенклатури!R:T,2,0))</f>
        <v/>
      </c>
      <c r="E846" s="365" t="str">
        <f>IF(G846="","",VLOOKUP(G846,номенклатури!R:T,3,0))</f>
        <v/>
      </c>
      <c r="F846" s="159" t="str">
        <f>IF(G846="","",IF(ISERROR(VLOOKUP(G846,номенклатури!V:V,1,0)),E846*H846,E846*I846))</f>
        <v/>
      </c>
      <c r="G846" s="14"/>
      <c r="H846" s="15"/>
      <c r="I846" s="15"/>
      <c r="J846" s="15"/>
      <c r="K846" s="15"/>
      <c r="L846" s="217"/>
      <c r="M846" s="22"/>
      <c r="N846" s="119" t="str">
        <f>IF(G846="","",VLOOKUP(G846,номенклатури!R:U,4,0))</f>
        <v/>
      </c>
      <c r="O846" s="119" t="str">
        <f>IF(M846="","",VLOOKUP(M846,'14'!D:D,1,0))</f>
        <v/>
      </c>
    </row>
    <row r="847" spans="1:15" ht="12.75" customHeight="1" x14ac:dyDescent="0.2">
      <c r="A847" s="36" t="str">
        <f>'0'!$A$4</f>
        <v>………………..</v>
      </c>
      <c r="B847" s="37">
        <f>'0'!$A$2</f>
        <v>46112</v>
      </c>
      <c r="C847" s="37" t="s">
        <v>1243</v>
      </c>
      <c r="D847" s="119" t="str">
        <f>IF(G847="","",VLOOKUP(G847,номенклатури!R:T,2,0))</f>
        <v/>
      </c>
      <c r="E847" s="365" t="str">
        <f>IF(G847="","",VLOOKUP(G847,номенклатури!R:T,3,0))</f>
        <v/>
      </c>
      <c r="F847" s="159" t="str">
        <f>IF(G847="","",IF(ISERROR(VLOOKUP(G847,номенклатури!V:V,1,0)),E847*H847,E847*I847))</f>
        <v/>
      </c>
      <c r="G847" s="14"/>
      <c r="H847" s="15"/>
      <c r="I847" s="15"/>
      <c r="J847" s="15"/>
      <c r="K847" s="15"/>
      <c r="L847" s="217"/>
      <c r="M847" s="22"/>
      <c r="N847" s="119" t="str">
        <f>IF(G847="","",VLOOKUP(G847,номенклатури!R:U,4,0))</f>
        <v/>
      </c>
      <c r="O847" s="119" t="str">
        <f>IF(M847="","",VLOOKUP(M847,'14'!D:D,1,0))</f>
        <v/>
      </c>
    </row>
    <row r="848" spans="1:15" ht="12.75" customHeight="1" x14ac:dyDescent="0.2">
      <c r="A848" s="36" t="str">
        <f>'0'!$A$4</f>
        <v>………………..</v>
      </c>
      <c r="B848" s="37">
        <f>'0'!$A$2</f>
        <v>46112</v>
      </c>
      <c r="C848" s="37" t="s">
        <v>1243</v>
      </c>
      <c r="D848" s="119" t="str">
        <f>IF(G848="","",VLOOKUP(G848,номенклатури!R:T,2,0))</f>
        <v/>
      </c>
      <c r="E848" s="365" t="str">
        <f>IF(G848="","",VLOOKUP(G848,номенклатури!R:T,3,0))</f>
        <v/>
      </c>
      <c r="F848" s="159" t="str">
        <f>IF(G848="","",IF(ISERROR(VLOOKUP(G848,номенклатури!V:V,1,0)),E848*H848,E848*I848))</f>
        <v/>
      </c>
      <c r="G848" s="14"/>
      <c r="H848" s="15"/>
      <c r="I848" s="15"/>
      <c r="J848" s="15"/>
      <c r="K848" s="15"/>
      <c r="L848" s="217"/>
      <c r="M848" s="22"/>
      <c r="N848" s="119" t="str">
        <f>IF(G848="","",VLOOKUP(G848,номенклатури!R:U,4,0))</f>
        <v/>
      </c>
      <c r="O848" s="119" t="str">
        <f>IF(M848="","",VLOOKUP(M848,'14'!D:D,1,0))</f>
        <v/>
      </c>
    </row>
    <row r="849" spans="1:15" ht="12.75" customHeight="1" x14ac:dyDescent="0.2">
      <c r="A849" s="36" t="str">
        <f>'0'!$A$4</f>
        <v>………………..</v>
      </c>
      <c r="B849" s="37">
        <f>'0'!$A$2</f>
        <v>46112</v>
      </c>
      <c r="C849" s="37" t="s">
        <v>1243</v>
      </c>
      <c r="D849" s="119" t="str">
        <f>IF(G849="","",VLOOKUP(G849,номенклатури!R:T,2,0))</f>
        <v/>
      </c>
      <c r="E849" s="365" t="str">
        <f>IF(G849="","",VLOOKUP(G849,номенклатури!R:T,3,0))</f>
        <v/>
      </c>
      <c r="F849" s="159" t="str">
        <f>IF(G849="","",IF(ISERROR(VLOOKUP(G849,номенклатури!V:V,1,0)),E849*H849,E849*I849))</f>
        <v/>
      </c>
      <c r="G849" s="14"/>
      <c r="H849" s="15"/>
      <c r="I849" s="15"/>
      <c r="J849" s="15"/>
      <c r="K849" s="15"/>
      <c r="L849" s="217"/>
      <c r="M849" s="22"/>
      <c r="N849" s="119" t="str">
        <f>IF(G849="","",VLOOKUP(G849,номенклатури!R:U,4,0))</f>
        <v/>
      </c>
      <c r="O849" s="119" t="str">
        <f>IF(M849="","",VLOOKUP(M849,'14'!D:D,1,0))</f>
        <v/>
      </c>
    </row>
    <row r="850" spans="1:15" ht="12.75" customHeight="1" x14ac:dyDescent="0.2">
      <c r="A850" s="36" t="str">
        <f>'0'!$A$4</f>
        <v>………………..</v>
      </c>
      <c r="B850" s="37">
        <f>'0'!$A$2</f>
        <v>46112</v>
      </c>
      <c r="C850" s="37" t="s">
        <v>1243</v>
      </c>
      <c r="D850" s="119" t="str">
        <f>IF(G850="","",VLOOKUP(G850,номенклатури!R:T,2,0))</f>
        <v/>
      </c>
      <c r="E850" s="365" t="str">
        <f>IF(G850="","",VLOOKUP(G850,номенклатури!R:T,3,0))</f>
        <v/>
      </c>
      <c r="F850" s="159" t="str">
        <f>IF(G850="","",IF(ISERROR(VLOOKUP(G850,номенклатури!V:V,1,0)),E850*H850,E850*I850))</f>
        <v/>
      </c>
      <c r="G850" s="14"/>
      <c r="H850" s="15"/>
      <c r="I850" s="15"/>
      <c r="J850" s="15"/>
      <c r="K850" s="15"/>
      <c r="L850" s="217"/>
      <c r="M850" s="22"/>
      <c r="N850" s="119" t="str">
        <f>IF(G850="","",VLOOKUP(G850,номенклатури!R:U,4,0))</f>
        <v/>
      </c>
      <c r="O850" s="119" t="str">
        <f>IF(M850="","",VLOOKUP(M850,'14'!D:D,1,0))</f>
        <v/>
      </c>
    </row>
    <row r="851" spans="1:15" ht="12.75" customHeight="1" x14ac:dyDescent="0.2">
      <c r="A851" s="36" t="str">
        <f>'0'!$A$4</f>
        <v>………………..</v>
      </c>
      <c r="B851" s="37">
        <f>'0'!$A$2</f>
        <v>46112</v>
      </c>
      <c r="C851" s="37" t="s">
        <v>1243</v>
      </c>
      <c r="D851" s="119" t="str">
        <f>IF(G851="","",VLOOKUP(G851,номенклатури!R:T,2,0))</f>
        <v/>
      </c>
      <c r="E851" s="365" t="str">
        <f>IF(G851="","",VLOOKUP(G851,номенклатури!R:T,3,0))</f>
        <v/>
      </c>
      <c r="F851" s="159" t="str">
        <f>IF(G851="","",IF(ISERROR(VLOOKUP(G851,номенклатури!V:V,1,0)),E851*H851,E851*I851))</f>
        <v/>
      </c>
      <c r="G851" s="14"/>
      <c r="H851" s="15"/>
      <c r="I851" s="15"/>
      <c r="J851" s="15"/>
      <c r="K851" s="15"/>
      <c r="L851" s="217"/>
      <c r="M851" s="22"/>
      <c r="N851" s="119" t="str">
        <f>IF(G851="","",VLOOKUP(G851,номенклатури!R:U,4,0))</f>
        <v/>
      </c>
      <c r="O851" s="119" t="str">
        <f>IF(M851="","",VLOOKUP(M851,'14'!D:D,1,0))</f>
        <v/>
      </c>
    </row>
    <row r="852" spans="1:15" ht="12.75" customHeight="1" x14ac:dyDescent="0.2">
      <c r="A852" s="36" t="str">
        <f>'0'!$A$4</f>
        <v>………………..</v>
      </c>
      <c r="B852" s="37">
        <f>'0'!$A$2</f>
        <v>46112</v>
      </c>
      <c r="C852" s="37" t="s">
        <v>1243</v>
      </c>
      <c r="D852" s="119" t="str">
        <f>IF(G852="","",VLOOKUP(G852,номенклатури!R:T,2,0))</f>
        <v/>
      </c>
      <c r="E852" s="365" t="str">
        <f>IF(G852="","",VLOOKUP(G852,номенклатури!R:T,3,0))</f>
        <v/>
      </c>
      <c r="F852" s="159" t="str">
        <f>IF(G852="","",IF(ISERROR(VLOOKUP(G852,номенклатури!V:V,1,0)),E852*H852,E852*I852))</f>
        <v/>
      </c>
      <c r="G852" s="14"/>
      <c r="H852" s="15"/>
      <c r="I852" s="15"/>
      <c r="J852" s="15"/>
      <c r="K852" s="15"/>
      <c r="L852" s="217"/>
      <c r="M852" s="22"/>
      <c r="N852" s="119" t="str">
        <f>IF(G852="","",VLOOKUP(G852,номенклатури!R:U,4,0))</f>
        <v/>
      </c>
      <c r="O852" s="119" t="str">
        <f>IF(M852="","",VLOOKUP(M852,'14'!D:D,1,0))</f>
        <v/>
      </c>
    </row>
    <row r="853" spans="1:15" ht="12.75" customHeight="1" x14ac:dyDescent="0.2">
      <c r="A853" s="36" t="str">
        <f>'0'!$A$4</f>
        <v>………………..</v>
      </c>
      <c r="B853" s="37">
        <f>'0'!$A$2</f>
        <v>46112</v>
      </c>
      <c r="C853" s="37" t="s">
        <v>1243</v>
      </c>
      <c r="D853" s="119" t="str">
        <f>IF(G853="","",VLOOKUP(G853,номенклатури!R:T,2,0))</f>
        <v/>
      </c>
      <c r="E853" s="365" t="str">
        <f>IF(G853="","",VLOOKUP(G853,номенклатури!R:T,3,0))</f>
        <v/>
      </c>
      <c r="F853" s="159" t="str">
        <f>IF(G853="","",IF(ISERROR(VLOOKUP(G853,номенклатури!V:V,1,0)),E853*H853,E853*I853))</f>
        <v/>
      </c>
      <c r="G853" s="14"/>
      <c r="H853" s="15"/>
      <c r="I853" s="15"/>
      <c r="J853" s="15"/>
      <c r="K853" s="15"/>
      <c r="L853" s="217"/>
      <c r="M853" s="22"/>
      <c r="N853" s="119" t="str">
        <f>IF(G853="","",VLOOKUP(G853,номенклатури!R:U,4,0))</f>
        <v/>
      </c>
      <c r="O853" s="119" t="str">
        <f>IF(M853="","",VLOOKUP(M853,'14'!D:D,1,0))</f>
        <v/>
      </c>
    </row>
    <row r="854" spans="1:15" ht="12.75" customHeight="1" x14ac:dyDescent="0.2">
      <c r="A854" s="36" t="str">
        <f>'0'!$A$4</f>
        <v>………………..</v>
      </c>
      <c r="B854" s="37">
        <f>'0'!$A$2</f>
        <v>46112</v>
      </c>
      <c r="C854" s="37" t="s">
        <v>1243</v>
      </c>
      <c r="D854" s="119" t="str">
        <f>IF(G854="","",VLOOKUP(G854,номенклатури!R:T,2,0))</f>
        <v/>
      </c>
      <c r="E854" s="365" t="str">
        <f>IF(G854="","",VLOOKUP(G854,номенклатури!R:T,3,0))</f>
        <v/>
      </c>
      <c r="F854" s="159" t="str">
        <f>IF(G854="","",IF(ISERROR(VLOOKUP(G854,номенклатури!V:V,1,0)),E854*H854,E854*I854))</f>
        <v/>
      </c>
      <c r="G854" s="14"/>
      <c r="H854" s="15"/>
      <c r="I854" s="15"/>
      <c r="J854" s="15"/>
      <c r="K854" s="15"/>
      <c r="L854" s="217"/>
      <c r="M854" s="22"/>
      <c r="N854" s="119" t="str">
        <f>IF(G854="","",VLOOKUP(G854,номенклатури!R:U,4,0))</f>
        <v/>
      </c>
      <c r="O854" s="119" t="str">
        <f>IF(M854="","",VLOOKUP(M854,'14'!D:D,1,0))</f>
        <v/>
      </c>
    </row>
    <row r="855" spans="1:15" ht="12.75" customHeight="1" x14ac:dyDescent="0.2">
      <c r="A855" s="36" t="str">
        <f>'0'!$A$4</f>
        <v>………………..</v>
      </c>
      <c r="B855" s="37">
        <f>'0'!$A$2</f>
        <v>46112</v>
      </c>
      <c r="C855" s="37" t="s">
        <v>1243</v>
      </c>
      <c r="D855" s="119" t="str">
        <f>IF(G855="","",VLOOKUP(G855,номенклатури!R:T,2,0))</f>
        <v/>
      </c>
      <c r="E855" s="365" t="str">
        <f>IF(G855="","",VLOOKUP(G855,номенклатури!R:T,3,0))</f>
        <v/>
      </c>
      <c r="F855" s="159" t="str">
        <f>IF(G855="","",IF(ISERROR(VLOOKUP(G855,номенклатури!V:V,1,0)),E855*H855,E855*I855))</f>
        <v/>
      </c>
      <c r="G855" s="14"/>
      <c r="H855" s="15"/>
      <c r="I855" s="15"/>
      <c r="J855" s="15"/>
      <c r="K855" s="15"/>
      <c r="L855" s="217"/>
      <c r="M855" s="22"/>
      <c r="N855" s="119" t="str">
        <f>IF(G855="","",VLOOKUP(G855,номенклатури!R:U,4,0))</f>
        <v/>
      </c>
      <c r="O855" s="119" t="str">
        <f>IF(M855="","",VLOOKUP(M855,'14'!D:D,1,0))</f>
        <v/>
      </c>
    </row>
    <row r="856" spans="1:15" ht="12.75" customHeight="1" x14ac:dyDescent="0.2">
      <c r="A856" s="36" t="str">
        <f>'0'!$A$4</f>
        <v>………………..</v>
      </c>
      <c r="B856" s="37">
        <f>'0'!$A$2</f>
        <v>46112</v>
      </c>
      <c r="C856" s="37" t="s">
        <v>1243</v>
      </c>
      <c r="D856" s="119" t="str">
        <f>IF(G856="","",VLOOKUP(G856,номенклатури!R:T,2,0))</f>
        <v/>
      </c>
      <c r="E856" s="365" t="str">
        <f>IF(G856="","",VLOOKUP(G856,номенклатури!R:T,3,0))</f>
        <v/>
      </c>
      <c r="F856" s="159" t="str">
        <f>IF(G856="","",IF(ISERROR(VLOOKUP(G856,номенклатури!V:V,1,0)),E856*H856,E856*I856))</f>
        <v/>
      </c>
      <c r="G856" s="14"/>
      <c r="H856" s="15"/>
      <c r="I856" s="15"/>
      <c r="J856" s="15"/>
      <c r="K856" s="15"/>
      <c r="L856" s="217"/>
      <c r="M856" s="22"/>
      <c r="N856" s="119" t="str">
        <f>IF(G856="","",VLOOKUP(G856,номенклатури!R:U,4,0))</f>
        <v/>
      </c>
      <c r="O856" s="119" t="str">
        <f>IF(M856="","",VLOOKUP(M856,'14'!D:D,1,0))</f>
        <v/>
      </c>
    </row>
    <row r="857" spans="1:15" ht="12.75" customHeight="1" x14ac:dyDescent="0.2">
      <c r="A857" s="36" t="str">
        <f>'0'!$A$4</f>
        <v>………………..</v>
      </c>
      <c r="B857" s="37">
        <f>'0'!$A$2</f>
        <v>46112</v>
      </c>
      <c r="C857" s="37" t="s">
        <v>1243</v>
      </c>
      <c r="D857" s="119" t="str">
        <f>IF(G857="","",VLOOKUP(G857,номенклатури!R:T,2,0))</f>
        <v/>
      </c>
      <c r="E857" s="365" t="str">
        <f>IF(G857="","",VLOOKUP(G857,номенклатури!R:T,3,0))</f>
        <v/>
      </c>
      <c r="F857" s="159" t="str">
        <f>IF(G857="","",IF(ISERROR(VLOOKUP(G857,номенклатури!V:V,1,0)),E857*H857,E857*I857))</f>
        <v/>
      </c>
      <c r="G857" s="14"/>
      <c r="H857" s="15"/>
      <c r="I857" s="15"/>
      <c r="J857" s="15"/>
      <c r="K857" s="15"/>
      <c r="L857" s="217"/>
      <c r="M857" s="22"/>
      <c r="N857" s="119" t="str">
        <f>IF(G857="","",VLOOKUP(G857,номенклатури!R:U,4,0))</f>
        <v/>
      </c>
      <c r="O857" s="119" t="str">
        <f>IF(M857="","",VLOOKUP(M857,'14'!D:D,1,0))</f>
        <v/>
      </c>
    </row>
    <row r="858" spans="1:15" ht="12.75" customHeight="1" x14ac:dyDescent="0.2">
      <c r="A858" s="36" t="str">
        <f>'0'!$A$4</f>
        <v>………………..</v>
      </c>
      <c r="B858" s="37">
        <f>'0'!$A$2</f>
        <v>46112</v>
      </c>
      <c r="C858" s="37" t="s">
        <v>1243</v>
      </c>
      <c r="D858" s="119" t="str">
        <f>IF(G858="","",VLOOKUP(G858,номенклатури!R:T,2,0))</f>
        <v/>
      </c>
      <c r="E858" s="365" t="str">
        <f>IF(G858="","",VLOOKUP(G858,номенклатури!R:T,3,0))</f>
        <v/>
      </c>
      <c r="F858" s="159" t="str">
        <f>IF(G858="","",IF(ISERROR(VLOOKUP(G858,номенклатури!V:V,1,0)),E858*H858,E858*I858))</f>
        <v/>
      </c>
      <c r="G858" s="14"/>
      <c r="H858" s="15"/>
      <c r="I858" s="15"/>
      <c r="J858" s="15"/>
      <c r="K858" s="15"/>
      <c r="L858" s="217"/>
      <c r="M858" s="22"/>
      <c r="N858" s="119" t="str">
        <f>IF(G858="","",VLOOKUP(G858,номенклатури!R:U,4,0))</f>
        <v/>
      </c>
      <c r="O858" s="119" t="str">
        <f>IF(M858="","",VLOOKUP(M858,'14'!D:D,1,0))</f>
        <v/>
      </c>
    </row>
    <row r="859" spans="1:15" ht="12.75" customHeight="1" x14ac:dyDescent="0.2">
      <c r="A859" s="36" t="str">
        <f>'0'!$A$4</f>
        <v>………………..</v>
      </c>
      <c r="B859" s="37">
        <f>'0'!$A$2</f>
        <v>46112</v>
      </c>
      <c r="C859" s="37" t="s">
        <v>1243</v>
      </c>
      <c r="D859" s="119" t="str">
        <f>IF(G859="","",VLOOKUP(G859,номенклатури!R:T,2,0))</f>
        <v/>
      </c>
      <c r="E859" s="365" t="str">
        <f>IF(G859="","",VLOOKUP(G859,номенклатури!R:T,3,0))</f>
        <v/>
      </c>
      <c r="F859" s="159" t="str">
        <f>IF(G859="","",IF(ISERROR(VLOOKUP(G859,номенклатури!V:V,1,0)),E859*H859,E859*I859))</f>
        <v/>
      </c>
      <c r="G859" s="14"/>
      <c r="H859" s="15"/>
      <c r="I859" s="15"/>
      <c r="J859" s="15"/>
      <c r="K859" s="15"/>
      <c r="L859" s="217"/>
      <c r="M859" s="22"/>
      <c r="N859" s="119" t="str">
        <f>IF(G859="","",VLOOKUP(G859,номенклатури!R:U,4,0))</f>
        <v/>
      </c>
      <c r="O859" s="119" t="str">
        <f>IF(M859="","",VLOOKUP(M859,'14'!D:D,1,0))</f>
        <v/>
      </c>
    </row>
    <row r="860" spans="1:15" ht="12.75" customHeight="1" x14ac:dyDescent="0.2">
      <c r="A860" s="36" t="str">
        <f>'0'!$A$4</f>
        <v>………………..</v>
      </c>
      <c r="B860" s="37">
        <f>'0'!$A$2</f>
        <v>46112</v>
      </c>
      <c r="C860" s="37" t="s">
        <v>1243</v>
      </c>
      <c r="D860" s="119" t="str">
        <f>IF(G860="","",VLOOKUP(G860,номенклатури!R:T,2,0))</f>
        <v/>
      </c>
      <c r="E860" s="365" t="str">
        <f>IF(G860="","",VLOOKUP(G860,номенклатури!R:T,3,0))</f>
        <v/>
      </c>
      <c r="F860" s="159" t="str">
        <f>IF(G860="","",IF(ISERROR(VLOOKUP(G860,номенклатури!V:V,1,0)),E860*H860,E860*I860))</f>
        <v/>
      </c>
      <c r="G860" s="14"/>
      <c r="H860" s="15"/>
      <c r="I860" s="15"/>
      <c r="J860" s="15"/>
      <c r="K860" s="15"/>
      <c r="L860" s="217"/>
      <c r="M860" s="22"/>
      <c r="N860" s="119" t="str">
        <f>IF(G860="","",VLOOKUP(G860,номенклатури!R:U,4,0))</f>
        <v/>
      </c>
      <c r="O860" s="119" t="str">
        <f>IF(M860="","",VLOOKUP(M860,'14'!D:D,1,0))</f>
        <v/>
      </c>
    </row>
    <row r="861" spans="1:15" ht="12.75" customHeight="1" x14ac:dyDescent="0.2">
      <c r="A861" s="36" t="str">
        <f>'0'!$A$4</f>
        <v>………………..</v>
      </c>
      <c r="B861" s="37">
        <f>'0'!$A$2</f>
        <v>46112</v>
      </c>
      <c r="C861" s="37" t="s">
        <v>1243</v>
      </c>
      <c r="D861" s="119" t="str">
        <f>IF(G861="","",VLOOKUP(G861,номенклатури!R:T,2,0))</f>
        <v/>
      </c>
      <c r="E861" s="365" t="str">
        <f>IF(G861="","",VLOOKUP(G861,номенклатури!R:T,3,0))</f>
        <v/>
      </c>
      <c r="F861" s="159" t="str">
        <f>IF(G861="","",IF(ISERROR(VLOOKUP(G861,номенклатури!V:V,1,0)),E861*H861,E861*I861))</f>
        <v/>
      </c>
      <c r="G861" s="14"/>
      <c r="H861" s="15"/>
      <c r="I861" s="15"/>
      <c r="J861" s="15"/>
      <c r="K861" s="15"/>
      <c r="L861" s="217"/>
      <c r="M861" s="22"/>
      <c r="N861" s="119" t="str">
        <f>IF(G861="","",VLOOKUP(G861,номенклатури!R:U,4,0))</f>
        <v/>
      </c>
      <c r="O861" s="119" t="str">
        <f>IF(M861="","",VLOOKUP(M861,'14'!D:D,1,0))</f>
        <v/>
      </c>
    </row>
    <row r="862" spans="1:15" ht="12.75" customHeight="1" x14ac:dyDescent="0.2">
      <c r="A862" s="36" t="str">
        <f>'0'!$A$4</f>
        <v>………………..</v>
      </c>
      <c r="B862" s="37">
        <f>'0'!$A$2</f>
        <v>46112</v>
      </c>
      <c r="C862" s="37" t="s">
        <v>1243</v>
      </c>
      <c r="D862" s="119" t="str">
        <f>IF(G862="","",VLOOKUP(G862,номенклатури!R:T,2,0))</f>
        <v/>
      </c>
      <c r="E862" s="365" t="str">
        <f>IF(G862="","",VLOOKUP(G862,номенклатури!R:T,3,0))</f>
        <v/>
      </c>
      <c r="F862" s="159" t="str">
        <f>IF(G862="","",IF(ISERROR(VLOOKUP(G862,номенклатури!V:V,1,0)),E862*H862,E862*I862))</f>
        <v/>
      </c>
      <c r="G862" s="14"/>
      <c r="H862" s="15"/>
      <c r="I862" s="15"/>
      <c r="J862" s="15"/>
      <c r="K862" s="15"/>
      <c r="L862" s="217"/>
      <c r="M862" s="22"/>
      <c r="N862" s="119" t="str">
        <f>IF(G862="","",VLOOKUP(G862,номенклатури!R:U,4,0))</f>
        <v/>
      </c>
      <c r="O862" s="119" t="str">
        <f>IF(M862="","",VLOOKUP(M862,'14'!D:D,1,0))</f>
        <v/>
      </c>
    </row>
    <row r="863" spans="1:15" ht="12.75" customHeight="1" x14ac:dyDescent="0.2">
      <c r="A863" s="36" t="str">
        <f>'0'!$A$4</f>
        <v>………………..</v>
      </c>
      <c r="B863" s="37">
        <f>'0'!$A$2</f>
        <v>46112</v>
      </c>
      <c r="C863" s="37" t="s">
        <v>1243</v>
      </c>
      <c r="D863" s="119" t="str">
        <f>IF(G863="","",VLOOKUP(G863,номенклатури!R:T,2,0))</f>
        <v/>
      </c>
      <c r="E863" s="365" t="str">
        <f>IF(G863="","",VLOOKUP(G863,номенклатури!R:T,3,0))</f>
        <v/>
      </c>
      <c r="F863" s="159" t="str">
        <f>IF(G863="","",IF(ISERROR(VLOOKUP(G863,номенклатури!V:V,1,0)),E863*H863,E863*I863))</f>
        <v/>
      </c>
      <c r="G863" s="14"/>
      <c r="H863" s="15"/>
      <c r="I863" s="15"/>
      <c r="J863" s="15"/>
      <c r="K863" s="15"/>
      <c r="L863" s="217"/>
      <c r="M863" s="22"/>
      <c r="N863" s="119" t="str">
        <f>IF(G863="","",VLOOKUP(G863,номенклатури!R:U,4,0))</f>
        <v/>
      </c>
      <c r="O863" s="119" t="str">
        <f>IF(M863="","",VLOOKUP(M863,'14'!D:D,1,0))</f>
        <v/>
      </c>
    </row>
    <row r="864" spans="1:15" ht="12.75" customHeight="1" x14ac:dyDescent="0.2">
      <c r="A864" s="36" t="str">
        <f>'0'!$A$4</f>
        <v>………………..</v>
      </c>
      <c r="B864" s="37">
        <f>'0'!$A$2</f>
        <v>46112</v>
      </c>
      <c r="C864" s="37" t="s">
        <v>1243</v>
      </c>
      <c r="D864" s="119" t="str">
        <f>IF(G864="","",VLOOKUP(G864,номенклатури!R:T,2,0))</f>
        <v/>
      </c>
      <c r="E864" s="365" t="str">
        <f>IF(G864="","",VLOOKUP(G864,номенклатури!R:T,3,0))</f>
        <v/>
      </c>
      <c r="F864" s="159" t="str">
        <f>IF(G864="","",IF(ISERROR(VLOOKUP(G864,номенклатури!V:V,1,0)),E864*H864,E864*I864))</f>
        <v/>
      </c>
      <c r="G864" s="14"/>
      <c r="H864" s="15"/>
      <c r="I864" s="15"/>
      <c r="J864" s="15"/>
      <c r="K864" s="15"/>
      <c r="L864" s="217"/>
      <c r="M864" s="22"/>
      <c r="N864" s="119" t="str">
        <f>IF(G864="","",VLOOKUP(G864,номенклатури!R:U,4,0))</f>
        <v/>
      </c>
      <c r="O864" s="119" t="str">
        <f>IF(M864="","",VLOOKUP(M864,'14'!D:D,1,0))</f>
        <v/>
      </c>
    </row>
    <row r="865" spans="1:15" ht="12.75" customHeight="1" x14ac:dyDescent="0.2">
      <c r="A865" s="36" t="str">
        <f>'0'!$A$4</f>
        <v>………………..</v>
      </c>
      <c r="B865" s="37">
        <f>'0'!$A$2</f>
        <v>46112</v>
      </c>
      <c r="C865" s="37" t="s">
        <v>1243</v>
      </c>
      <c r="D865" s="119" t="str">
        <f>IF(G865="","",VLOOKUP(G865,номенклатури!R:T,2,0))</f>
        <v/>
      </c>
      <c r="E865" s="365" t="str">
        <f>IF(G865="","",VLOOKUP(G865,номенклатури!R:T,3,0))</f>
        <v/>
      </c>
      <c r="F865" s="159" t="str">
        <f>IF(G865="","",IF(ISERROR(VLOOKUP(G865,номенклатури!V:V,1,0)),E865*H865,E865*I865))</f>
        <v/>
      </c>
      <c r="G865" s="14"/>
      <c r="H865" s="15"/>
      <c r="I865" s="15"/>
      <c r="J865" s="15"/>
      <c r="K865" s="15"/>
      <c r="L865" s="217"/>
      <c r="M865" s="22"/>
      <c r="N865" s="119" t="str">
        <f>IF(G865="","",VLOOKUP(G865,номенклатури!R:U,4,0))</f>
        <v/>
      </c>
      <c r="O865" s="119" t="str">
        <f>IF(M865="","",VLOOKUP(M865,'14'!D:D,1,0))</f>
        <v/>
      </c>
    </row>
    <row r="866" spans="1:15" ht="12.75" customHeight="1" x14ac:dyDescent="0.2">
      <c r="A866" s="36" t="str">
        <f>'0'!$A$4</f>
        <v>………………..</v>
      </c>
      <c r="B866" s="37">
        <f>'0'!$A$2</f>
        <v>46112</v>
      </c>
      <c r="C866" s="37" t="s">
        <v>1243</v>
      </c>
      <c r="D866" s="119" t="str">
        <f>IF(G866="","",VLOOKUP(G866,номенклатури!R:T,2,0))</f>
        <v/>
      </c>
      <c r="E866" s="365" t="str">
        <f>IF(G866="","",VLOOKUP(G866,номенклатури!R:T,3,0))</f>
        <v/>
      </c>
      <c r="F866" s="159" t="str">
        <f>IF(G866="","",IF(ISERROR(VLOOKUP(G866,номенклатури!V:V,1,0)),E866*H866,E866*I866))</f>
        <v/>
      </c>
      <c r="G866" s="14"/>
      <c r="H866" s="15"/>
      <c r="I866" s="15"/>
      <c r="J866" s="15"/>
      <c r="K866" s="15"/>
      <c r="L866" s="217"/>
      <c r="M866" s="22"/>
      <c r="N866" s="119" t="str">
        <f>IF(G866="","",VLOOKUP(G866,номенклатури!R:U,4,0))</f>
        <v/>
      </c>
      <c r="O866" s="119" t="str">
        <f>IF(M866="","",VLOOKUP(M866,'14'!D:D,1,0))</f>
        <v/>
      </c>
    </row>
    <row r="867" spans="1:15" ht="12.75" customHeight="1" x14ac:dyDescent="0.2">
      <c r="A867" s="36" t="str">
        <f>'0'!$A$4</f>
        <v>………………..</v>
      </c>
      <c r="B867" s="37">
        <f>'0'!$A$2</f>
        <v>46112</v>
      </c>
      <c r="C867" s="37" t="s">
        <v>1243</v>
      </c>
      <c r="D867" s="119" t="str">
        <f>IF(G867="","",VLOOKUP(G867,номенклатури!R:T,2,0))</f>
        <v/>
      </c>
      <c r="E867" s="365" t="str">
        <f>IF(G867="","",VLOOKUP(G867,номенклатури!R:T,3,0))</f>
        <v/>
      </c>
      <c r="F867" s="159" t="str">
        <f>IF(G867="","",IF(ISERROR(VLOOKUP(G867,номенклатури!V:V,1,0)),E867*H867,E867*I867))</f>
        <v/>
      </c>
      <c r="G867" s="14"/>
      <c r="H867" s="15"/>
      <c r="I867" s="15"/>
      <c r="J867" s="15"/>
      <c r="K867" s="15"/>
      <c r="L867" s="217"/>
      <c r="M867" s="22"/>
      <c r="N867" s="119" t="str">
        <f>IF(G867="","",VLOOKUP(G867,номенклатури!R:U,4,0))</f>
        <v/>
      </c>
      <c r="O867" s="119" t="str">
        <f>IF(M867="","",VLOOKUP(M867,'14'!D:D,1,0))</f>
        <v/>
      </c>
    </row>
    <row r="868" spans="1:15" ht="12.75" customHeight="1" x14ac:dyDescent="0.2">
      <c r="A868" s="36" t="str">
        <f>'0'!$A$4</f>
        <v>………………..</v>
      </c>
      <c r="B868" s="37">
        <f>'0'!$A$2</f>
        <v>46112</v>
      </c>
      <c r="C868" s="37" t="s">
        <v>1243</v>
      </c>
      <c r="D868" s="119" t="str">
        <f>IF(G868="","",VLOOKUP(G868,номенклатури!R:T,2,0))</f>
        <v/>
      </c>
      <c r="E868" s="365" t="str">
        <f>IF(G868="","",VLOOKUP(G868,номенклатури!R:T,3,0))</f>
        <v/>
      </c>
      <c r="F868" s="159" t="str">
        <f>IF(G868="","",IF(ISERROR(VLOOKUP(G868,номенклатури!V:V,1,0)),E868*H868,E868*I868))</f>
        <v/>
      </c>
      <c r="G868" s="14"/>
      <c r="H868" s="15"/>
      <c r="I868" s="15"/>
      <c r="J868" s="15"/>
      <c r="K868" s="15"/>
      <c r="L868" s="217"/>
      <c r="M868" s="22"/>
      <c r="N868" s="119" t="str">
        <f>IF(G868="","",VLOOKUP(G868,номенклатури!R:U,4,0))</f>
        <v/>
      </c>
      <c r="O868" s="119" t="str">
        <f>IF(M868="","",VLOOKUP(M868,'14'!D:D,1,0))</f>
        <v/>
      </c>
    </row>
    <row r="869" spans="1:15" ht="12.75" customHeight="1" x14ac:dyDescent="0.2">
      <c r="A869" s="36" t="str">
        <f>'0'!$A$4</f>
        <v>………………..</v>
      </c>
      <c r="B869" s="37">
        <f>'0'!$A$2</f>
        <v>46112</v>
      </c>
      <c r="C869" s="37" t="s">
        <v>1243</v>
      </c>
      <c r="D869" s="119" t="str">
        <f>IF(G869="","",VLOOKUP(G869,номенклатури!R:T,2,0))</f>
        <v/>
      </c>
      <c r="E869" s="365" t="str">
        <f>IF(G869="","",VLOOKUP(G869,номенклатури!R:T,3,0))</f>
        <v/>
      </c>
      <c r="F869" s="159" t="str">
        <f>IF(G869="","",IF(ISERROR(VLOOKUP(G869,номенклатури!V:V,1,0)),E869*H869,E869*I869))</f>
        <v/>
      </c>
      <c r="G869" s="14"/>
      <c r="H869" s="15"/>
      <c r="I869" s="15"/>
      <c r="J869" s="15"/>
      <c r="K869" s="15"/>
      <c r="L869" s="217"/>
      <c r="M869" s="22"/>
      <c r="N869" s="119" t="str">
        <f>IF(G869="","",VLOOKUP(G869,номенклатури!R:U,4,0))</f>
        <v/>
      </c>
      <c r="O869" s="119" t="str">
        <f>IF(M869="","",VLOOKUP(M869,'14'!D:D,1,0))</f>
        <v/>
      </c>
    </row>
    <row r="870" spans="1:15" ht="12.75" customHeight="1" x14ac:dyDescent="0.2">
      <c r="A870" s="36" t="str">
        <f>'0'!$A$4</f>
        <v>………………..</v>
      </c>
      <c r="B870" s="37">
        <f>'0'!$A$2</f>
        <v>46112</v>
      </c>
      <c r="C870" s="37" t="s">
        <v>1243</v>
      </c>
      <c r="D870" s="119" t="str">
        <f>IF(G870="","",VLOOKUP(G870,номенклатури!R:T,2,0))</f>
        <v/>
      </c>
      <c r="E870" s="365" t="str">
        <f>IF(G870="","",VLOOKUP(G870,номенклатури!R:T,3,0))</f>
        <v/>
      </c>
      <c r="F870" s="159" t="str">
        <f>IF(G870="","",IF(ISERROR(VLOOKUP(G870,номенклатури!V:V,1,0)),E870*H870,E870*I870))</f>
        <v/>
      </c>
      <c r="G870" s="14"/>
      <c r="H870" s="15"/>
      <c r="I870" s="15"/>
      <c r="J870" s="15"/>
      <c r="K870" s="15"/>
      <c r="L870" s="217"/>
      <c r="M870" s="22"/>
      <c r="N870" s="119" t="str">
        <f>IF(G870="","",VLOOKUP(G870,номенклатури!R:U,4,0))</f>
        <v/>
      </c>
      <c r="O870" s="119" t="str">
        <f>IF(M870="","",VLOOKUP(M870,'14'!D:D,1,0))</f>
        <v/>
      </c>
    </row>
    <row r="871" spans="1:15" ht="12.75" customHeight="1" x14ac:dyDescent="0.2">
      <c r="A871" s="36" t="str">
        <f>'0'!$A$4</f>
        <v>………………..</v>
      </c>
      <c r="B871" s="37">
        <f>'0'!$A$2</f>
        <v>46112</v>
      </c>
      <c r="C871" s="37" t="s">
        <v>1243</v>
      </c>
      <c r="D871" s="119" t="str">
        <f>IF(G871="","",VLOOKUP(G871,номенклатури!R:T,2,0))</f>
        <v/>
      </c>
      <c r="E871" s="365" t="str">
        <f>IF(G871="","",VLOOKUP(G871,номенклатури!R:T,3,0))</f>
        <v/>
      </c>
      <c r="F871" s="159" t="str">
        <f>IF(G871="","",IF(ISERROR(VLOOKUP(G871,номенклатури!V:V,1,0)),E871*H871,E871*I871))</f>
        <v/>
      </c>
      <c r="G871" s="14"/>
      <c r="H871" s="15"/>
      <c r="I871" s="15"/>
      <c r="J871" s="15"/>
      <c r="K871" s="15"/>
      <c r="L871" s="217"/>
      <c r="M871" s="22"/>
      <c r="N871" s="119" t="str">
        <f>IF(G871="","",VLOOKUP(G871,номенклатури!R:U,4,0))</f>
        <v/>
      </c>
      <c r="O871" s="119" t="str">
        <f>IF(M871="","",VLOOKUP(M871,'14'!D:D,1,0))</f>
        <v/>
      </c>
    </row>
    <row r="872" spans="1:15" ht="12.75" customHeight="1" x14ac:dyDescent="0.2">
      <c r="A872" s="36" t="str">
        <f>'0'!$A$4</f>
        <v>………………..</v>
      </c>
      <c r="B872" s="37">
        <f>'0'!$A$2</f>
        <v>46112</v>
      </c>
      <c r="C872" s="37" t="s">
        <v>1243</v>
      </c>
      <c r="D872" s="119" t="str">
        <f>IF(G872="","",VLOOKUP(G872,номенклатури!R:T,2,0))</f>
        <v/>
      </c>
      <c r="E872" s="365" t="str">
        <f>IF(G872="","",VLOOKUP(G872,номенклатури!R:T,3,0))</f>
        <v/>
      </c>
      <c r="F872" s="159" t="str">
        <f>IF(G872="","",IF(ISERROR(VLOOKUP(G872,номенклатури!V:V,1,0)),E872*H872,E872*I872))</f>
        <v/>
      </c>
      <c r="G872" s="14"/>
      <c r="H872" s="15"/>
      <c r="I872" s="15"/>
      <c r="J872" s="15"/>
      <c r="K872" s="15"/>
      <c r="L872" s="217"/>
      <c r="M872" s="22"/>
      <c r="N872" s="119" t="str">
        <f>IF(G872="","",VLOOKUP(G872,номенклатури!R:U,4,0))</f>
        <v/>
      </c>
      <c r="O872" s="119" t="str">
        <f>IF(M872="","",VLOOKUP(M872,'14'!D:D,1,0))</f>
        <v/>
      </c>
    </row>
    <row r="873" spans="1:15" ht="12.75" customHeight="1" x14ac:dyDescent="0.2">
      <c r="A873" s="36" t="str">
        <f>'0'!$A$4</f>
        <v>………………..</v>
      </c>
      <c r="B873" s="37">
        <f>'0'!$A$2</f>
        <v>46112</v>
      </c>
      <c r="C873" s="37" t="s">
        <v>1243</v>
      </c>
      <c r="D873" s="119" t="str">
        <f>IF(G873="","",VLOOKUP(G873,номенклатури!R:T,2,0))</f>
        <v/>
      </c>
      <c r="E873" s="365" t="str">
        <f>IF(G873="","",VLOOKUP(G873,номенклатури!R:T,3,0))</f>
        <v/>
      </c>
      <c r="F873" s="159" t="str">
        <f>IF(G873="","",IF(ISERROR(VLOOKUP(G873,номенклатури!V:V,1,0)),E873*H873,E873*I873))</f>
        <v/>
      </c>
      <c r="G873" s="14"/>
      <c r="H873" s="15"/>
      <c r="I873" s="15"/>
      <c r="J873" s="15"/>
      <c r="K873" s="15"/>
      <c r="L873" s="217"/>
      <c r="M873" s="22"/>
      <c r="N873" s="119" t="str">
        <f>IF(G873="","",VLOOKUP(G873,номенклатури!R:U,4,0))</f>
        <v/>
      </c>
      <c r="O873" s="119" t="str">
        <f>IF(M873="","",VLOOKUP(M873,'14'!D:D,1,0))</f>
        <v/>
      </c>
    </row>
    <row r="874" spans="1:15" ht="12.75" customHeight="1" x14ac:dyDescent="0.2">
      <c r="A874" s="36" t="str">
        <f>'0'!$A$4</f>
        <v>………………..</v>
      </c>
      <c r="B874" s="37">
        <f>'0'!$A$2</f>
        <v>46112</v>
      </c>
      <c r="C874" s="37" t="s">
        <v>1243</v>
      </c>
      <c r="D874" s="119" t="str">
        <f>IF(G874="","",VLOOKUP(G874,номенклатури!R:T,2,0))</f>
        <v/>
      </c>
      <c r="E874" s="365" t="str">
        <f>IF(G874="","",VLOOKUP(G874,номенклатури!R:T,3,0))</f>
        <v/>
      </c>
      <c r="F874" s="159" t="str">
        <f>IF(G874="","",IF(ISERROR(VLOOKUP(G874,номенклатури!V:V,1,0)),E874*H874,E874*I874))</f>
        <v/>
      </c>
      <c r="G874" s="14"/>
      <c r="H874" s="15"/>
      <c r="I874" s="15"/>
      <c r="J874" s="15"/>
      <c r="K874" s="15"/>
      <c r="L874" s="217"/>
      <c r="M874" s="22"/>
      <c r="N874" s="119" t="str">
        <f>IF(G874="","",VLOOKUP(G874,номенклатури!R:U,4,0))</f>
        <v/>
      </c>
      <c r="O874" s="119" t="str">
        <f>IF(M874="","",VLOOKUP(M874,'14'!D:D,1,0))</f>
        <v/>
      </c>
    </row>
    <row r="875" spans="1:15" ht="12.75" customHeight="1" x14ac:dyDescent="0.2">
      <c r="A875" s="36" t="str">
        <f>'0'!$A$4</f>
        <v>………………..</v>
      </c>
      <c r="B875" s="37">
        <f>'0'!$A$2</f>
        <v>46112</v>
      </c>
      <c r="C875" s="37" t="s">
        <v>1243</v>
      </c>
      <c r="D875" s="119" t="str">
        <f>IF(G875="","",VLOOKUP(G875,номенклатури!R:T,2,0))</f>
        <v/>
      </c>
      <c r="E875" s="365" t="str">
        <f>IF(G875="","",VLOOKUP(G875,номенклатури!R:T,3,0))</f>
        <v/>
      </c>
      <c r="F875" s="159" t="str">
        <f>IF(G875="","",IF(ISERROR(VLOOKUP(G875,номенклатури!V:V,1,0)),E875*H875,E875*I875))</f>
        <v/>
      </c>
      <c r="G875" s="14"/>
      <c r="H875" s="15"/>
      <c r="I875" s="15"/>
      <c r="J875" s="15"/>
      <c r="K875" s="15"/>
      <c r="L875" s="217"/>
      <c r="M875" s="22"/>
      <c r="N875" s="119" t="str">
        <f>IF(G875="","",VLOOKUP(G875,номенклатури!R:U,4,0))</f>
        <v/>
      </c>
      <c r="O875" s="119" t="str">
        <f>IF(M875="","",VLOOKUP(M875,'14'!D:D,1,0))</f>
        <v/>
      </c>
    </row>
    <row r="876" spans="1:15" ht="12.75" customHeight="1" x14ac:dyDescent="0.2">
      <c r="A876" s="36" t="str">
        <f>'0'!$A$4</f>
        <v>………………..</v>
      </c>
      <c r="B876" s="37">
        <f>'0'!$A$2</f>
        <v>46112</v>
      </c>
      <c r="C876" s="37" t="s">
        <v>1243</v>
      </c>
      <c r="D876" s="119" t="str">
        <f>IF(G876="","",VLOOKUP(G876,номенклатури!R:T,2,0))</f>
        <v/>
      </c>
      <c r="E876" s="365" t="str">
        <f>IF(G876="","",VLOOKUP(G876,номенклатури!R:T,3,0))</f>
        <v/>
      </c>
      <c r="F876" s="159" t="str">
        <f>IF(G876="","",IF(ISERROR(VLOOKUP(G876,номенклатури!V:V,1,0)),E876*H876,E876*I876))</f>
        <v/>
      </c>
      <c r="G876" s="14"/>
      <c r="H876" s="15"/>
      <c r="I876" s="15"/>
      <c r="J876" s="15"/>
      <c r="K876" s="15"/>
      <c r="L876" s="217"/>
      <c r="M876" s="22"/>
      <c r="N876" s="119" t="str">
        <f>IF(G876="","",VLOOKUP(G876,номенклатури!R:U,4,0))</f>
        <v/>
      </c>
      <c r="O876" s="119" t="str">
        <f>IF(M876="","",VLOOKUP(M876,'14'!D:D,1,0))</f>
        <v/>
      </c>
    </row>
    <row r="877" spans="1:15" ht="12.75" customHeight="1" x14ac:dyDescent="0.2">
      <c r="A877" s="36" t="str">
        <f>'0'!$A$4</f>
        <v>………………..</v>
      </c>
      <c r="B877" s="37">
        <f>'0'!$A$2</f>
        <v>46112</v>
      </c>
      <c r="C877" s="37" t="s">
        <v>1243</v>
      </c>
      <c r="D877" s="119" t="str">
        <f>IF(G877="","",VLOOKUP(G877,номенклатури!R:T,2,0))</f>
        <v/>
      </c>
      <c r="E877" s="365" t="str">
        <f>IF(G877="","",VLOOKUP(G877,номенклатури!R:T,3,0))</f>
        <v/>
      </c>
      <c r="F877" s="159" t="str">
        <f>IF(G877="","",IF(ISERROR(VLOOKUP(G877,номенклатури!V:V,1,0)),E877*H877,E877*I877))</f>
        <v/>
      </c>
      <c r="G877" s="14"/>
      <c r="H877" s="15"/>
      <c r="I877" s="15"/>
      <c r="J877" s="15"/>
      <c r="K877" s="15"/>
      <c r="L877" s="217"/>
      <c r="M877" s="22"/>
      <c r="N877" s="119" t="str">
        <f>IF(G877="","",VLOOKUP(G877,номенклатури!R:U,4,0))</f>
        <v/>
      </c>
      <c r="O877" s="119" t="str">
        <f>IF(M877="","",VLOOKUP(M877,'14'!D:D,1,0))</f>
        <v/>
      </c>
    </row>
    <row r="878" spans="1:15" ht="12.75" customHeight="1" x14ac:dyDescent="0.2">
      <c r="A878" s="36" t="str">
        <f>'0'!$A$4</f>
        <v>………………..</v>
      </c>
      <c r="B878" s="37">
        <f>'0'!$A$2</f>
        <v>46112</v>
      </c>
      <c r="C878" s="37" t="s">
        <v>1243</v>
      </c>
      <c r="D878" s="119" t="str">
        <f>IF(G878="","",VLOOKUP(G878,номенклатури!R:T,2,0))</f>
        <v/>
      </c>
      <c r="E878" s="365" t="str">
        <f>IF(G878="","",VLOOKUP(G878,номенклатури!R:T,3,0))</f>
        <v/>
      </c>
      <c r="F878" s="159" t="str">
        <f>IF(G878="","",IF(ISERROR(VLOOKUP(G878,номенклатури!V:V,1,0)),E878*H878,E878*I878))</f>
        <v/>
      </c>
      <c r="G878" s="14"/>
      <c r="H878" s="15"/>
      <c r="I878" s="15"/>
      <c r="J878" s="15"/>
      <c r="K878" s="15"/>
      <c r="L878" s="217"/>
      <c r="M878" s="22"/>
      <c r="N878" s="119" t="str">
        <f>IF(G878="","",VLOOKUP(G878,номенклатури!R:U,4,0))</f>
        <v/>
      </c>
      <c r="O878" s="119" t="str">
        <f>IF(M878="","",VLOOKUP(M878,'14'!D:D,1,0))</f>
        <v/>
      </c>
    </row>
    <row r="879" spans="1:15" ht="12.75" customHeight="1" x14ac:dyDescent="0.2">
      <c r="A879" s="36" t="str">
        <f>'0'!$A$4</f>
        <v>………………..</v>
      </c>
      <c r="B879" s="37">
        <f>'0'!$A$2</f>
        <v>46112</v>
      </c>
      <c r="C879" s="37" t="s">
        <v>1243</v>
      </c>
      <c r="D879" s="119" t="str">
        <f>IF(G879="","",VLOOKUP(G879,номенклатури!R:T,2,0))</f>
        <v/>
      </c>
      <c r="E879" s="365" t="str">
        <f>IF(G879="","",VLOOKUP(G879,номенклатури!R:T,3,0))</f>
        <v/>
      </c>
      <c r="F879" s="159" t="str">
        <f>IF(G879="","",IF(ISERROR(VLOOKUP(G879,номенклатури!V:V,1,0)),E879*H879,E879*I879))</f>
        <v/>
      </c>
      <c r="G879" s="14"/>
      <c r="H879" s="15"/>
      <c r="I879" s="15"/>
      <c r="J879" s="15"/>
      <c r="K879" s="15"/>
      <c r="L879" s="217"/>
      <c r="M879" s="22"/>
      <c r="N879" s="119" t="str">
        <f>IF(G879="","",VLOOKUP(G879,номенклатури!R:U,4,0))</f>
        <v/>
      </c>
      <c r="O879" s="119" t="str">
        <f>IF(M879="","",VLOOKUP(M879,'14'!D:D,1,0))</f>
        <v/>
      </c>
    </row>
    <row r="880" spans="1:15" ht="12.75" customHeight="1" x14ac:dyDescent="0.2">
      <c r="A880" s="36" t="str">
        <f>'0'!$A$4</f>
        <v>………………..</v>
      </c>
      <c r="B880" s="37">
        <f>'0'!$A$2</f>
        <v>46112</v>
      </c>
      <c r="C880" s="37" t="s">
        <v>1243</v>
      </c>
      <c r="D880" s="119" t="str">
        <f>IF(G880="","",VLOOKUP(G880,номенклатури!R:T,2,0))</f>
        <v/>
      </c>
      <c r="E880" s="365" t="str">
        <f>IF(G880="","",VLOOKUP(G880,номенклатури!R:T,3,0))</f>
        <v/>
      </c>
      <c r="F880" s="159" t="str">
        <f>IF(G880="","",IF(ISERROR(VLOOKUP(G880,номенклатури!V:V,1,0)),E880*H880,E880*I880))</f>
        <v/>
      </c>
      <c r="G880" s="14"/>
      <c r="H880" s="15"/>
      <c r="I880" s="15"/>
      <c r="J880" s="15"/>
      <c r="K880" s="15"/>
      <c r="L880" s="217"/>
      <c r="M880" s="22"/>
      <c r="N880" s="119" t="str">
        <f>IF(G880="","",VLOOKUP(G880,номенклатури!R:U,4,0))</f>
        <v/>
      </c>
      <c r="O880" s="119" t="str">
        <f>IF(M880="","",VLOOKUP(M880,'14'!D:D,1,0))</f>
        <v/>
      </c>
    </row>
    <row r="881" spans="1:15" ht="12.75" customHeight="1" x14ac:dyDescent="0.2">
      <c r="A881" s="36" t="str">
        <f>'0'!$A$4</f>
        <v>………………..</v>
      </c>
      <c r="B881" s="37">
        <f>'0'!$A$2</f>
        <v>46112</v>
      </c>
      <c r="C881" s="37" t="s">
        <v>1243</v>
      </c>
      <c r="D881" s="119" t="str">
        <f>IF(G881="","",VLOOKUP(G881,номенклатури!R:T,2,0))</f>
        <v/>
      </c>
      <c r="E881" s="365" t="str">
        <f>IF(G881="","",VLOOKUP(G881,номенклатури!R:T,3,0))</f>
        <v/>
      </c>
      <c r="F881" s="159" t="str">
        <f>IF(G881="","",IF(ISERROR(VLOOKUP(G881,номенклатури!V:V,1,0)),E881*H881,E881*I881))</f>
        <v/>
      </c>
      <c r="G881" s="14"/>
      <c r="H881" s="15"/>
      <c r="I881" s="15"/>
      <c r="J881" s="15"/>
      <c r="K881" s="15"/>
      <c r="L881" s="217"/>
      <c r="M881" s="22"/>
      <c r="N881" s="119" t="str">
        <f>IF(G881="","",VLOOKUP(G881,номенклатури!R:U,4,0))</f>
        <v/>
      </c>
      <c r="O881" s="119" t="str">
        <f>IF(M881="","",VLOOKUP(M881,'14'!D:D,1,0))</f>
        <v/>
      </c>
    </row>
    <row r="882" spans="1:15" ht="12.75" customHeight="1" x14ac:dyDescent="0.2">
      <c r="A882" s="36" t="str">
        <f>'0'!$A$4</f>
        <v>………………..</v>
      </c>
      <c r="B882" s="37">
        <f>'0'!$A$2</f>
        <v>46112</v>
      </c>
      <c r="C882" s="37" t="s">
        <v>1243</v>
      </c>
      <c r="D882" s="119" t="str">
        <f>IF(G882="","",VLOOKUP(G882,номенклатури!R:T,2,0))</f>
        <v/>
      </c>
      <c r="E882" s="365" t="str">
        <f>IF(G882="","",VLOOKUP(G882,номенклатури!R:T,3,0))</f>
        <v/>
      </c>
      <c r="F882" s="159" t="str">
        <f>IF(G882="","",IF(ISERROR(VLOOKUP(G882,номенклатури!V:V,1,0)),E882*H882,E882*I882))</f>
        <v/>
      </c>
      <c r="G882" s="14"/>
      <c r="H882" s="15"/>
      <c r="I882" s="15"/>
      <c r="J882" s="15"/>
      <c r="K882" s="15"/>
      <c r="L882" s="217"/>
      <c r="M882" s="22"/>
      <c r="N882" s="119" t="str">
        <f>IF(G882="","",VLOOKUP(G882,номенклатури!R:U,4,0))</f>
        <v/>
      </c>
      <c r="O882" s="119" t="str">
        <f>IF(M882="","",VLOOKUP(M882,'14'!D:D,1,0))</f>
        <v/>
      </c>
    </row>
    <row r="883" spans="1:15" ht="12.75" customHeight="1" x14ac:dyDescent="0.2">
      <c r="A883" s="36" t="str">
        <f>'0'!$A$4</f>
        <v>………………..</v>
      </c>
      <c r="B883" s="37">
        <f>'0'!$A$2</f>
        <v>46112</v>
      </c>
      <c r="C883" s="37" t="s">
        <v>1243</v>
      </c>
      <c r="D883" s="119" t="str">
        <f>IF(G883="","",VLOOKUP(G883,номенклатури!R:T,2,0))</f>
        <v/>
      </c>
      <c r="E883" s="365" t="str">
        <f>IF(G883="","",VLOOKUP(G883,номенклатури!R:T,3,0))</f>
        <v/>
      </c>
      <c r="F883" s="159" t="str">
        <f>IF(G883="","",IF(ISERROR(VLOOKUP(G883,номенклатури!V:V,1,0)),E883*H883,E883*I883))</f>
        <v/>
      </c>
      <c r="G883" s="14"/>
      <c r="H883" s="15"/>
      <c r="I883" s="15"/>
      <c r="J883" s="15"/>
      <c r="K883" s="15"/>
      <c r="L883" s="217"/>
      <c r="M883" s="22"/>
      <c r="N883" s="119" t="str">
        <f>IF(G883="","",VLOOKUP(G883,номенклатури!R:U,4,0))</f>
        <v/>
      </c>
      <c r="O883" s="119" t="str">
        <f>IF(M883="","",VLOOKUP(M883,'14'!D:D,1,0))</f>
        <v/>
      </c>
    </row>
    <row r="884" spans="1:15" ht="12.75" customHeight="1" x14ac:dyDescent="0.2">
      <c r="A884" s="36" t="str">
        <f>'0'!$A$4</f>
        <v>………………..</v>
      </c>
      <c r="B884" s="37">
        <f>'0'!$A$2</f>
        <v>46112</v>
      </c>
      <c r="C884" s="37" t="s">
        <v>1243</v>
      </c>
      <c r="D884" s="119" t="str">
        <f>IF(G884="","",VLOOKUP(G884,номенклатури!R:T,2,0))</f>
        <v/>
      </c>
      <c r="E884" s="365" t="str">
        <f>IF(G884="","",VLOOKUP(G884,номенклатури!R:T,3,0))</f>
        <v/>
      </c>
      <c r="F884" s="159" t="str">
        <f>IF(G884="","",IF(ISERROR(VLOOKUP(G884,номенклатури!V:V,1,0)),E884*H884,E884*I884))</f>
        <v/>
      </c>
      <c r="G884" s="14"/>
      <c r="H884" s="15"/>
      <c r="I884" s="15"/>
      <c r="J884" s="15"/>
      <c r="K884" s="15"/>
      <c r="L884" s="217"/>
      <c r="M884" s="22"/>
      <c r="N884" s="119" t="str">
        <f>IF(G884="","",VLOOKUP(G884,номенклатури!R:U,4,0))</f>
        <v/>
      </c>
      <c r="O884" s="119" t="str">
        <f>IF(M884="","",VLOOKUP(M884,'14'!D:D,1,0))</f>
        <v/>
      </c>
    </row>
    <row r="885" spans="1:15" ht="12.75" customHeight="1" x14ac:dyDescent="0.2">
      <c r="A885" s="36" t="str">
        <f>'0'!$A$4</f>
        <v>………………..</v>
      </c>
      <c r="B885" s="37">
        <f>'0'!$A$2</f>
        <v>46112</v>
      </c>
      <c r="C885" s="37" t="s">
        <v>1243</v>
      </c>
      <c r="D885" s="119" t="str">
        <f>IF(G885="","",VLOOKUP(G885,номенклатури!R:T,2,0))</f>
        <v/>
      </c>
      <c r="E885" s="365" t="str">
        <f>IF(G885="","",VLOOKUP(G885,номенклатури!R:T,3,0))</f>
        <v/>
      </c>
      <c r="F885" s="159" t="str">
        <f>IF(G885="","",IF(ISERROR(VLOOKUP(G885,номенклатури!V:V,1,0)),E885*H885,E885*I885))</f>
        <v/>
      </c>
      <c r="G885" s="14"/>
      <c r="H885" s="15"/>
      <c r="I885" s="15"/>
      <c r="J885" s="15"/>
      <c r="K885" s="15"/>
      <c r="L885" s="217"/>
      <c r="M885" s="22"/>
      <c r="N885" s="119" t="str">
        <f>IF(G885="","",VLOOKUP(G885,номенклатури!R:U,4,0))</f>
        <v/>
      </c>
      <c r="O885" s="119" t="str">
        <f>IF(M885="","",VLOOKUP(M885,'14'!D:D,1,0))</f>
        <v/>
      </c>
    </row>
    <row r="886" spans="1:15" ht="12.75" customHeight="1" x14ac:dyDescent="0.2">
      <c r="A886" s="36" t="str">
        <f>'0'!$A$4</f>
        <v>………………..</v>
      </c>
      <c r="B886" s="37">
        <f>'0'!$A$2</f>
        <v>46112</v>
      </c>
      <c r="C886" s="37" t="s">
        <v>1243</v>
      </c>
      <c r="D886" s="119" t="str">
        <f>IF(G886="","",VLOOKUP(G886,номенклатури!R:T,2,0))</f>
        <v/>
      </c>
      <c r="E886" s="365" t="str">
        <f>IF(G886="","",VLOOKUP(G886,номенклатури!R:T,3,0))</f>
        <v/>
      </c>
      <c r="F886" s="159" t="str">
        <f>IF(G886="","",IF(ISERROR(VLOOKUP(G886,номенклатури!V:V,1,0)),E886*H886,E886*I886))</f>
        <v/>
      </c>
      <c r="G886" s="14"/>
      <c r="H886" s="15"/>
      <c r="I886" s="15"/>
      <c r="J886" s="15"/>
      <c r="K886" s="15"/>
      <c r="L886" s="217"/>
      <c r="M886" s="22"/>
      <c r="N886" s="119" t="str">
        <f>IF(G886="","",VLOOKUP(G886,номенклатури!R:U,4,0))</f>
        <v/>
      </c>
      <c r="O886" s="119" t="str">
        <f>IF(M886="","",VLOOKUP(M886,'14'!D:D,1,0))</f>
        <v/>
      </c>
    </row>
    <row r="887" spans="1:15" ht="12.75" customHeight="1" x14ac:dyDescent="0.2">
      <c r="A887" s="36" t="str">
        <f>'0'!$A$4</f>
        <v>………………..</v>
      </c>
      <c r="B887" s="37">
        <f>'0'!$A$2</f>
        <v>46112</v>
      </c>
      <c r="C887" s="37" t="s">
        <v>1243</v>
      </c>
      <c r="D887" s="119" t="str">
        <f>IF(G887="","",VLOOKUP(G887,номенклатури!R:T,2,0))</f>
        <v/>
      </c>
      <c r="E887" s="365" t="str">
        <f>IF(G887="","",VLOOKUP(G887,номенклатури!R:T,3,0))</f>
        <v/>
      </c>
      <c r="F887" s="159" t="str">
        <f>IF(G887="","",IF(ISERROR(VLOOKUP(G887,номенклатури!V:V,1,0)),E887*H887,E887*I887))</f>
        <v/>
      </c>
      <c r="G887" s="14"/>
      <c r="H887" s="15"/>
      <c r="I887" s="15"/>
      <c r="J887" s="15"/>
      <c r="K887" s="15"/>
      <c r="L887" s="217"/>
      <c r="M887" s="22"/>
      <c r="N887" s="119" t="str">
        <f>IF(G887="","",VLOOKUP(G887,номенклатури!R:U,4,0))</f>
        <v/>
      </c>
      <c r="O887" s="119" t="str">
        <f>IF(M887="","",VLOOKUP(M887,'14'!D:D,1,0))</f>
        <v/>
      </c>
    </row>
    <row r="888" spans="1:15" ht="12.75" customHeight="1" x14ac:dyDescent="0.2">
      <c r="A888" s="36" t="str">
        <f>'0'!$A$4</f>
        <v>………………..</v>
      </c>
      <c r="B888" s="37">
        <f>'0'!$A$2</f>
        <v>46112</v>
      </c>
      <c r="C888" s="37" t="s">
        <v>1243</v>
      </c>
      <c r="D888" s="119" t="str">
        <f>IF(G888="","",VLOOKUP(G888,номенклатури!R:T,2,0))</f>
        <v/>
      </c>
      <c r="E888" s="365" t="str">
        <f>IF(G888="","",VLOOKUP(G888,номенклатури!R:T,3,0))</f>
        <v/>
      </c>
      <c r="F888" s="159" t="str">
        <f>IF(G888="","",IF(ISERROR(VLOOKUP(G888,номенклатури!V:V,1,0)),E888*H888,E888*I888))</f>
        <v/>
      </c>
      <c r="G888" s="14"/>
      <c r="H888" s="15"/>
      <c r="I888" s="15"/>
      <c r="J888" s="15"/>
      <c r="K888" s="15"/>
      <c r="L888" s="217"/>
      <c r="M888" s="22"/>
      <c r="N888" s="119" t="str">
        <f>IF(G888="","",VLOOKUP(G888,номенклатури!R:U,4,0))</f>
        <v/>
      </c>
      <c r="O888" s="119" t="str">
        <f>IF(M888="","",VLOOKUP(M888,'14'!D:D,1,0))</f>
        <v/>
      </c>
    </row>
    <row r="889" spans="1:15" ht="12.75" customHeight="1" x14ac:dyDescent="0.2">
      <c r="A889" s="36" t="str">
        <f>'0'!$A$4</f>
        <v>………………..</v>
      </c>
      <c r="B889" s="37">
        <f>'0'!$A$2</f>
        <v>46112</v>
      </c>
      <c r="C889" s="37" t="s">
        <v>1243</v>
      </c>
      <c r="D889" s="119" t="str">
        <f>IF(G889="","",VLOOKUP(G889,номенклатури!R:T,2,0))</f>
        <v/>
      </c>
      <c r="E889" s="365" t="str">
        <f>IF(G889="","",VLOOKUP(G889,номенклатури!R:T,3,0))</f>
        <v/>
      </c>
      <c r="F889" s="159" t="str">
        <f>IF(G889="","",IF(ISERROR(VLOOKUP(G889,номенклатури!V:V,1,0)),E889*H889,E889*I889))</f>
        <v/>
      </c>
      <c r="G889" s="14"/>
      <c r="H889" s="15"/>
      <c r="I889" s="15"/>
      <c r="J889" s="15"/>
      <c r="K889" s="15"/>
      <c r="L889" s="217"/>
      <c r="M889" s="22"/>
      <c r="N889" s="119" t="str">
        <f>IF(G889="","",VLOOKUP(G889,номенклатури!R:U,4,0))</f>
        <v/>
      </c>
      <c r="O889" s="119" t="str">
        <f>IF(M889="","",VLOOKUP(M889,'14'!D:D,1,0))</f>
        <v/>
      </c>
    </row>
    <row r="890" spans="1:15" ht="12.75" customHeight="1" x14ac:dyDescent="0.2">
      <c r="A890" s="36" t="str">
        <f>'0'!$A$4</f>
        <v>………………..</v>
      </c>
      <c r="B890" s="37">
        <f>'0'!$A$2</f>
        <v>46112</v>
      </c>
      <c r="C890" s="37" t="s">
        <v>1243</v>
      </c>
      <c r="D890" s="119" t="str">
        <f>IF(G890="","",VLOOKUP(G890,номенклатури!R:T,2,0))</f>
        <v/>
      </c>
      <c r="E890" s="365" t="str">
        <f>IF(G890="","",VLOOKUP(G890,номенклатури!R:T,3,0))</f>
        <v/>
      </c>
      <c r="F890" s="159" t="str">
        <f>IF(G890="","",IF(ISERROR(VLOOKUP(G890,номенклатури!V:V,1,0)),E890*H890,E890*I890))</f>
        <v/>
      </c>
      <c r="G890" s="14"/>
      <c r="H890" s="15"/>
      <c r="I890" s="15"/>
      <c r="J890" s="15"/>
      <c r="K890" s="15"/>
      <c r="L890" s="217"/>
      <c r="M890" s="22"/>
      <c r="N890" s="119" t="str">
        <f>IF(G890="","",VLOOKUP(G890,номенклатури!R:U,4,0))</f>
        <v/>
      </c>
      <c r="O890" s="119" t="str">
        <f>IF(M890="","",VLOOKUP(M890,'14'!D:D,1,0))</f>
        <v/>
      </c>
    </row>
    <row r="891" spans="1:15" ht="12.75" customHeight="1" x14ac:dyDescent="0.2">
      <c r="A891" s="36" t="str">
        <f>'0'!$A$4</f>
        <v>………………..</v>
      </c>
      <c r="B891" s="37">
        <f>'0'!$A$2</f>
        <v>46112</v>
      </c>
      <c r="C891" s="37" t="s">
        <v>1243</v>
      </c>
      <c r="D891" s="119" t="str">
        <f>IF(G891="","",VLOOKUP(G891,номенклатури!R:T,2,0))</f>
        <v/>
      </c>
      <c r="E891" s="365" t="str">
        <f>IF(G891="","",VLOOKUP(G891,номенклатури!R:T,3,0))</f>
        <v/>
      </c>
      <c r="F891" s="159" t="str">
        <f>IF(G891="","",IF(ISERROR(VLOOKUP(G891,номенклатури!V:V,1,0)),E891*H891,E891*I891))</f>
        <v/>
      </c>
      <c r="G891" s="14"/>
      <c r="H891" s="15"/>
      <c r="I891" s="15"/>
      <c r="J891" s="15"/>
      <c r="K891" s="15"/>
      <c r="L891" s="217"/>
      <c r="M891" s="22"/>
      <c r="N891" s="119" t="str">
        <f>IF(G891="","",VLOOKUP(G891,номенклатури!R:U,4,0))</f>
        <v/>
      </c>
      <c r="O891" s="119" t="str">
        <f>IF(M891="","",VLOOKUP(M891,'14'!D:D,1,0))</f>
        <v/>
      </c>
    </row>
    <row r="892" spans="1:15" ht="12.75" customHeight="1" x14ac:dyDescent="0.2">
      <c r="A892" s="36" t="str">
        <f>'0'!$A$4</f>
        <v>………………..</v>
      </c>
      <c r="B892" s="37">
        <f>'0'!$A$2</f>
        <v>46112</v>
      </c>
      <c r="C892" s="37" t="s">
        <v>1243</v>
      </c>
      <c r="D892" s="119" t="str">
        <f>IF(G892="","",VLOOKUP(G892,номенклатури!R:T,2,0))</f>
        <v/>
      </c>
      <c r="E892" s="365" t="str">
        <f>IF(G892="","",VLOOKUP(G892,номенклатури!R:T,3,0))</f>
        <v/>
      </c>
      <c r="F892" s="159" t="str">
        <f>IF(G892="","",IF(ISERROR(VLOOKUP(G892,номенклатури!V:V,1,0)),E892*H892,E892*I892))</f>
        <v/>
      </c>
      <c r="G892" s="14"/>
      <c r="H892" s="15"/>
      <c r="I892" s="15"/>
      <c r="J892" s="15"/>
      <c r="K892" s="15"/>
      <c r="L892" s="217"/>
      <c r="M892" s="22"/>
      <c r="N892" s="119" t="str">
        <f>IF(G892="","",VLOOKUP(G892,номенклатури!R:U,4,0))</f>
        <v/>
      </c>
      <c r="O892" s="119" t="str">
        <f>IF(M892="","",VLOOKUP(M892,'14'!D:D,1,0))</f>
        <v/>
      </c>
    </row>
    <row r="893" spans="1:15" ht="12.75" customHeight="1" x14ac:dyDescent="0.2">
      <c r="A893" s="36" t="str">
        <f>'0'!$A$4</f>
        <v>………………..</v>
      </c>
      <c r="B893" s="37">
        <f>'0'!$A$2</f>
        <v>46112</v>
      </c>
      <c r="C893" s="37" t="s">
        <v>1243</v>
      </c>
      <c r="D893" s="119" t="str">
        <f>IF(G893="","",VLOOKUP(G893,номенклатури!R:T,2,0))</f>
        <v/>
      </c>
      <c r="E893" s="365" t="str">
        <f>IF(G893="","",VLOOKUP(G893,номенклатури!R:T,3,0))</f>
        <v/>
      </c>
      <c r="F893" s="159" t="str">
        <f>IF(G893="","",IF(ISERROR(VLOOKUP(G893,номенклатури!V:V,1,0)),E893*H893,E893*I893))</f>
        <v/>
      </c>
      <c r="G893" s="14"/>
      <c r="H893" s="15"/>
      <c r="I893" s="15"/>
      <c r="J893" s="15"/>
      <c r="K893" s="15"/>
      <c r="L893" s="217"/>
      <c r="M893" s="22"/>
      <c r="N893" s="119" t="str">
        <f>IF(G893="","",VLOOKUP(G893,номенклатури!R:U,4,0))</f>
        <v/>
      </c>
      <c r="O893" s="119" t="str">
        <f>IF(M893="","",VLOOKUP(M893,'14'!D:D,1,0))</f>
        <v/>
      </c>
    </row>
    <row r="894" spans="1:15" ht="12.75" customHeight="1" x14ac:dyDescent="0.2">
      <c r="A894" s="36" t="str">
        <f>'0'!$A$4</f>
        <v>………………..</v>
      </c>
      <c r="B894" s="37">
        <f>'0'!$A$2</f>
        <v>46112</v>
      </c>
      <c r="C894" s="37" t="s">
        <v>1243</v>
      </c>
      <c r="D894" s="119" t="str">
        <f>IF(G894="","",VLOOKUP(G894,номенклатури!R:T,2,0))</f>
        <v/>
      </c>
      <c r="E894" s="365" t="str">
        <f>IF(G894="","",VLOOKUP(G894,номенклатури!R:T,3,0))</f>
        <v/>
      </c>
      <c r="F894" s="159" t="str">
        <f>IF(G894="","",IF(ISERROR(VLOOKUP(G894,номенклатури!V:V,1,0)),E894*H894,E894*I894))</f>
        <v/>
      </c>
      <c r="G894" s="14"/>
      <c r="H894" s="15"/>
      <c r="I894" s="15"/>
      <c r="J894" s="15"/>
      <c r="K894" s="15"/>
      <c r="L894" s="217"/>
      <c r="M894" s="22"/>
      <c r="N894" s="119" t="str">
        <f>IF(G894="","",VLOOKUP(G894,номенклатури!R:U,4,0))</f>
        <v/>
      </c>
      <c r="O894" s="119" t="str">
        <f>IF(M894="","",VLOOKUP(M894,'14'!D:D,1,0))</f>
        <v/>
      </c>
    </row>
    <row r="895" spans="1:15" ht="12.75" customHeight="1" x14ac:dyDescent="0.2">
      <c r="A895" s="36" t="str">
        <f>'0'!$A$4</f>
        <v>………………..</v>
      </c>
      <c r="B895" s="37">
        <f>'0'!$A$2</f>
        <v>46112</v>
      </c>
      <c r="C895" s="37" t="s">
        <v>1243</v>
      </c>
      <c r="D895" s="119" t="str">
        <f>IF(G895="","",VLOOKUP(G895,номенклатури!R:T,2,0))</f>
        <v/>
      </c>
      <c r="E895" s="365" t="str">
        <f>IF(G895="","",VLOOKUP(G895,номенклатури!R:T,3,0))</f>
        <v/>
      </c>
      <c r="F895" s="159" t="str">
        <f>IF(G895="","",IF(ISERROR(VLOOKUP(G895,номенклатури!V:V,1,0)),E895*H895,E895*I895))</f>
        <v/>
      </c>
      <c r="G895" s="14"/>
      <c r="H895" s="15"/>
      <c r="I895" s="15"/>
      <c r="J895" s="15"/>
      <c r="K895" s="15"/>
      <c r="L895" s="217"/>
      <c r="M895" s="22"/>
      <c r="N895" s="119" t="str">
        <f>IF(G895="","",VLOOKUP(G895,номенклатури!R:U,4,0))</f>
        <v/>
      </c>
      <c r="O895" s="119" t="str">
        <f>IF(M895="","",VLOOKUP(M895,'14'!D:D,1,0))</f>
        <v/>
      </c>
    </row>
    <row r="896" spans="1:15" ht="12.75" customHeight="1" x14ac:dyDescent="0.2">
      <c r="A896" s="36" t="str">
        <f>'0'!$A$4</f>
        <v>………………..</v>
      </c>
      <c r="B896" s="37">
        <f>'0'!$A$2</f>
        <v>46112</v>
      </c>
      <c r="C896" s="37" t="s">
        <v>1243</v>
      </c>
      <c r="D896" s="119" t="str">
        <f>IF(G896="","",VLOOKUP(G896,номенклатури!R:T,2,0))</f>
        <v/>
      </c>
      <c r="E896" s="365" t="str">
        <f>IF(G896="","",VLOOKUP(G896,номенклатури!R:T,3,0))</f>
        <v/>
      </c>
      <c r="F896" s="159" t="str">
        <f>IF(G896="","",IF(ISERROR(VLOOKUP(G896,номенклатури!V:V,1,0)),E896*H896,E896*I896))</f>
        <v/>
      </c>
      <c r="G896" s="14"/>
      <c r="H896" s="15"/>
      <c r="I896" s="15"/>
      <c r="J896" s="15"/>
      <c r="K896" s="15"/>
      <c r="L896" s="217"/>
      <c r="M896" s="22"/>
      <c r="N896" s="119" t="str">
        <f>IF(G896="","",VLOOKUP(G896,номенклатури!R:U,4,0))</f>
        <v/>
      </c>
      <c r="O896" s="119" t="str">
        <f>IF(M896="","",VLOOKUP(M896,'14'!D:D,1,0))</f>
        <v/>
      </c>
    </row>
    <row r="897" spans="1:15" ht="12.75" customHeight="1" x14ac:dyDescent="0.2">
      <c r="A897" s="36" t="str">
        <f>'0'!$A$4</f>
        <v>………………..</v>
      </c>
      <c r="B897" s="37">
        <f>'0'!$A$2</f>
        <v>46112</v>
      </c>
      <c r="C897" s="37" t="s">
        <v>1243</v>
      </c>
      <c r="D897" s="119" t="str">
        <f>IF(G897="","",VLOOKUP(G897,номенклатури!R:T,2,0))</f>
        <v/>
      </c>
      <c r="E897" s="365" t="str">
        <f>IF(G897="","",VLOOKUP(G897,номенклатури!R:T,3,0))</f>
        <v/>
      </c>
      <c r="F897" s="159" t="str">
        <f>IF(G897="","",IF(ISERROR(VLOOKUP(G897,номенклатури!V:V,1,0)),E897*H897,E897*I897))</f>
        <v/>
      </c>
      <c r="G897" s="14"/>
      <c r="H897" s="15"/>
      <c r="I897" s="15"/>
      <c r="J897" s="15"/>
      <c r="K897" s="15"/>
      <c r="L897" s="217"/>
      <c r="M897" s="22"/>
      <c r="N897" s="119" t="str">
        <f>IF(G897="","",VLOOKUP(G897,номенклатури!R:U,4,0))</f>
        <v/>
      </c>
      <c r="O897" s="119" t="str">
        <f>IF(M897="","",VLOOKUP(M897,'14'!D:D,1,0))</f>
        <v/>
      </c>
    </row>
    <row r="898" spans="1:15" ht="12.75" customHeight="1" x14ac:dyDescent="0.2">
      <c r="A898" s="36" t="str">
        <f>'0'!$A$4</f>
        <v>………………..</v>
      </c>
      <c r="B898" s="37">
        <f>'0'!$A$2</f>
        <v>46112</v>
      </c>
      <c r="C898" s="37" t="s">
        <v>1243</v>
      </c>
      <c r="D898" s="119" t="str">
        <f>IF(G898="","",VLOOKUP(G898,номенклатури!R:T,2,0))</f>
        <v/>
      </c>
      <c r="E898" s="365" t="str">
        <f>IF(G898="","",VLOOKUP(G898,номенклатури!R:T,3,0))</f>
        <v/>
      </c>
      <c r="F898" s="159" t="str">
        <f>IF(G898="","",IF(ISERROR(VLOOKUP(G898,номенклатури!V:V,1,0)),E898*H898,E898*I898))</f>
        <v/>
      </c>
      <c r="G898" s="14"/>
      <c r="H898" s="15"/>
      <c r="I898" s="15"/>
      <c r="J898" s="15"/>
      <c r="K898" s="15"/>
      <c r="L898" s="217"/>
      <c r="M898" s="22"/>
      <c r="N898" s="119" t="str">
        <f>IF(G898="","",VLOOKUP(G898,номенклатури!R:U,4,0))</f>
        <v/>
      </c>
      <c r="O898" s="119" t="str">
        <f>IF(M898="","",VLOOKUP(M898,'14'!D:D,1,0))</f>
        <v/>
      </c>
    </row>
    <row r="899" spans="1:15" ht="12.75" customHeight="1" x14ac:dyDescent="0.2">
      <c r="A899" s="36" t="str">
        <f>'0'!$A$4</f>
        <v>………………..</v>
      </c>
      <c r="B899" s="37">
        <f>'0'!$A$2</f>
        <v>46112</v>
      </c>
      <c r="C899" s="37" t="s">
        <v>1243</v>
      </c>
      <c r="D899" s="119" t="str">
        <f>IF(G899="","",VLOOKUP(G899,номенклатури!R:T,2,0))</f>
        <v/>
      </c>
      <c r="E899" s="365" t="str">
        <f>IF(G899="","",VLOOKUP(G899,номенклатури!R:T,3,0))</f>
        <v/>
      </c>
      <c r="F899" s="159" t="str">
        <f>IF(G899="","",IF(ISERROR(VLOOKUP(G899,номенклатури!V:V,1,0)),E899*H899,E899*I899))</f>
        <v/>
      </c>
      <c r="G899" s="14"/>
      <c r="H899" s="15"/>
      <c r="I899" s="15"/>
      <c r="J899" s="15"/>
      <c r="K899" s="15"/>
      <c r="L899" s="217"/>
      <c r="M899" s="22"/>
      <c r="N899" s="119" t="str">
        <f>IF(G899="","",VLOOKUP(G899,номенклатури!R:U,4,0))</f>
        <v/>
      </c>
      <c r="O899" s="119" t="str">
        <f>IF(M899="","",VLOOKUP(M899,'14'!D:D,1,0))</f>
        <v/>
      </c>
    </row>
    <row r="900" spans="1:15" ht="12.75" customHeight="1" x14ac:dyDescent="0.2">
      <c r="A900" s="36" t="str">
        <f>'0'!$A$4</f>
        <v>………………..</v>
      </c>
      <c r="B900" s="37">
        <f>'0'!$A$2</f>
        <v>46112</v>
      </c>
      <c r="C900" s="37" t="s">
        <v>1243</v>
      </c>
      <c r="D900" s="119" t="str">
        <f>IF(G900="","",VLOOKUP(G900,номенклатури!R:T,2,0))</f>
        <v/>
      </c>
      <c r="E900" s="365" t="str">
        <f>IF(G900="","",VLOOKUP(G900,номенклатури!R:T,3,0))</f>
        <v/>
      </c>
      <c r="F900" s="159" t="str">
        <f>IF(G900="","",IF(ISERROR(VLOOKUP(G900,номенклатури!V:V,1,0)),E900*H900,E900*I900))</f>
        <v/>
      </c>
      <c r="G900" s="14"/>
      <c r="H900" s="15"/>
      <c r="I900" s="15"/>
      <c r="J900" s="15"/>
      <c r="K900" s="15"/>
      <c r="L900" s="217"/>
      <c r="M900" s="22"/>
      <c r="N900" s="119" t="str">
        <f>IF(G900="","",VLOOKUP(G900,номенклатури!R:U,4,0))</f>
        <v/>
      </c>
      <c r="O900" s="119" t="str">
        <f>IF(M900="","",VLOOKUP(M900,'14'!D:D,1,0))</f>
        <v/>
      </c>
    </row>
    <row r="901" spans="1:15" ht="12.75" customHeight="1" x14ac:dyDescent="0.2">
      <c r="A901" s="36" t="str">
        <f>'0'!$A$4</f>
        <v>………………..</v>
      </c>
      <c r="B901" s="37">
        <f>'0'!$A$2</f>
        <v>46112</v>
      </c>
      <c r="C901" s="37" t="s">
        <v>1243</v>
      </c>
      <c r="D901" s="119" t="str">
        <f>IF(G901="","",VLOOKUP(G901,номенклатури!R:T,2,0))</f>
        <v/>
      </c>
      <c r="E901" s="365" t="str">
        <f>IF(G901="","",VLOOKUP(G901,номенклатури!R:T,3,0))</f>
        <v/>
      </c>
      <c r="F901" s="159" t="str">
        <f>IF(G901="","",IF(ISERROR(VLOOKUP(G901,номенклатури!V:V,1,0)),E901*H901,E901*I901))</f>
        <v/>
      </c>
      <c r="G901" s="14"/>
      <c r="H901" s="15"/>
      <c r="I901" s="15"/>
      <c r="J901" s="15"/>
      <c r="K901" s="15"/>
      <c r="L901" s="217"/>
      <c r="M901" s="22"/>
      <c r="N901" s="119" t="str">
        <f>IF(G901="","",VLOOKUP(G901,номенклатури!R:U,4,0))</f>
        <v/>
      </c>
      <c r="O901" s="119" t="str">
        <f>IF(M901="","",VLOOKUP(M901,'14'!D:D,1,0))</f>
        <v/>
      </c>
    </row>
    <row r="902" spans="1:15" ht="12.75" customHeight="1" x14ac:dyDescent="0.2">
      <c r="A902" s="36" t="str">
        <f>'0'!$A$4</f>
        <v>………………..</v>
      </c>
      <c r="B902" s="37">
        <f>'0'!$A$2</f>
        <v>46112</v>
      </c>
      <c r="C902" s="37" t="s">
        <v>1243</v>
      </c>
      <c r="D902" s="119" t="str">
        <f>IF(G902="","",VLOOKUP(G902,номенклатури!R:T,2,0))</f>
        <v/>
      </c>
      <c r="E902" s="365" t="str">
        <f>IF(G902="","",VLOOKUP(G902,номенклатури!R:T,3,0))</f>
        <v/>
      </c>
      <c r="F902" s="159" t="str">
        <f>IF(G902="","",IF(ISERROR(VLOOKUP(G902,номенклатури!V:V,1,0)),E902*H902,E902*I902))</f>
        <v/>
      </c>
      <c r="G902" s="14"/>
      <c r="H902" s="15"/>
      <c r="I902" s="15"/>
      <c r="J902" s="15"/>
      <c r="K902" s="15"/>
      <c r="L902" s="217"/>
      <c r="M902" s="22"/>
      <c r="N902" s="119" t="str">
        <f>IF(G902="","",VLOOKUP(G902,номенклатури!R:U,4,0))</f>
        <v/>
      </c>
      <c r="O902" s="119" t="str">
        <f>IF(M902="","",VLOOKUP(M902,'14'!D:D,1,0))</f>
        <v/>
      </c>
    </row>
    <row r="903" spans="1:15" ht="12.75" customHeight="1" x14ac:dyDescent="0.2">
      <c r="A903" s="36" t="str">
        <f>'0'!$A$4</f>
        <v>………………..</v>
      </c>
      <c r="B903" s="37">
        <f>'0'!$A$2</f>
        <v>46112</v>
      </c>
      <c r="C903" s="37" t="s">
        <v>1243</v>
      </c>
      <c r="D903" s="119" t="str">
        <f>IF(G903="","",VLOOKUP(G903,номенклатури!R:T,2,0))</f>
        <v/>
      </c>
      <c r="E903" s="365" t="str">
        <f>IF(G903="","",VLOOKUP(G903,номенклатури!R:T,3,0))</f>
        <v/>
      </c>
      <c r="F903" s="159" t="str">
        <f>IF(G903="","",IF(ISERROR(VLOOKUP(G903,номенклатури!V:V,1,0)),E903*H903,E903*I903))</f>
        <v/>
      </c>
      <c r="G903" s="14"/>
      <c r="H903" s="15"/>
      <c r="I903" s="15"/>
      <c r="J903" s="15"/>
      <c r="K903" s="15"/>
      <c r="L903" s="217"/>
      <c r="M903" s="22"/>
      <c r="N903" s="119" t="str">
        <f>IF(G903="","",VLOOKUP(G903,номенклатури!R:U,4,0))</f>
        <v/>
      </c>
      <c r="O903" s="119" t="str">
        <f>IF(M903="","",VLOOKUP(M903,'14'!D:D,1,0))</f>
        <v/>
      </c>
    </row>
    <row r="904" spans="1:15" ht="12.75" customHeight="1" x14ac:dyDescent="0.2">
      <c r="A904" s="36" t="str">
        <f>'0'!$A$4</f>
        <v>………………..</v>
      </c>
      <c r="B904" s="37">
        <f>'0'!$A$2</f>
        <v>46112</v>
      </c>
      <c r="C904" s="37" t="s">
        <v>1243</v>
      </c>
      <c r="D904" s="119" t="str">
        <f>IF(G904="","",VLOOKUP(G904,номенклатури!R:T,2,0))</f>
        <v/>
      </c>
      <c r="E904" s="365" t="str">
        <f>IF(G904="","",VLOOKUP(G904,номенклатури!R:T,3,0))</f>
        <v/>
      </c>
      <c r="F904" s="159" t="str">
        <f>IF(G904="","",IF(ISERROR(VLOOKUP(G904,номенклатури!V:V,1,0)),E904*H904,E904*I904))</f>
        <v/>
      </c>
      <c r="G904" s="14"/>
      <c r="H904" s="15"/>
      <c r="I904" s="15"/>
      <c r="J904" s="15"/>
      <c r="K904" s="15"/>
      <c r="L904" s="217"/>
      <c r="M904" s="22"/>
      <c r="N904" s="119" t="str">
        <f>IF(G904="","",VLOOKUP(G904,номенклатури!R:U,4,0))</f>
        <v/>
      </c>
      <c r="O904" s="119" t="str">
        <f>IF(M904="","",VLOOKUP(M904,'14'!D:D,1,0))</f>
        <v/>
      </c>
    </row>
    <row r="905" spans="1:15" ht="12.75" customHeight="1" x14ac:dyDescent="0.2">
      <c r="A905" s="36" t="str">
        <f>'0'!$A$4</f>
        <v>………………..</v>
      </c>
      <c r="B905" s="37">
        <f>'0'!$A$2</f>
        <v>46112</v>
      </c>
      <c r="C905" s="37" t="s">
        <v>1243</v>
      </c>
      <c r="D905" s="119" t="str">
        <f>IF(G905="","",VLOOKUP(G905,номенклатури!R:T,2,0))</f>
        <v/>
      </c>
      <c r="E905" s="365" t="str">
        <f>IF(G905="","",VLOOKUP(G905,номенклатури!R:T,3,0))</f>
        <v/>
      </c>
      <c r="F905" s="159" t="str">
        <f>IF(G905="","",IF(ISERROR(VLOOKUP(G905,номенклатури!V:V,1,0)),E905*H905,E905*I905))</f>
        <v/>
      </c>
      <c r="G905" s="14"/>
      <c r="H905" s="15"/>
      <c r="I905" s="15"/>
      <c r="J905" s="15"/>
      <c r="K905" s="15"/>
      <c r="L905" s="217"/>
      <c r="M905" s="22"/>
      <c r="N905" s="119" t="str">
        <f>IF(G905="","",VLOOKUP(G905,номенклатури!R:U,4,0))</f>
        <v/>
      </c>
      <c r="O905" s="119" t="str">
        <f>IF(M905="","",VLOOKUP(M905,'14'!D:D,1,0))</f>
        <v/>
      </c>
    </row>
    <row r="906" spans="1:15" ht="12.75" customHeight="1" x14ac:dyDescent="0.2">
      <c r="A906" s="36" t="str">
        <f>'0'!$A$4</f>
        <v>………………..</v>
      </c>
      <c r="B906" s="37">
        <f>'0'!$A$2</f>
        <v>46112</v>
      </c>
      <c r="C906" s="37" t="s">
        <v>1243</v>
      </c>
      <c r="D906" s="119" t="str">
        <f>IF(G906="","",VLOOKUP(G906,номенклатури!R:T,2,0))</f>
        <v/>
      </c>
      <c r="E906" s="365" t="str">
        <f>IF(G906="","",VLOOKUP(G906,номенклатури!R:T,3,0))</f>
        <v/>
      </c>
      <c r="F906" s="159" t="str">
        <f>IF(G906="","",IF(ISERROR(VLOOKUP(G906,номенклатури!V:V,1,0)),E906*H906,E906*I906))</f>
        <v/>
      </c>
      <c r="G906" s="14"/>
      <c r="H906" s="15"/>
      <c r="I906" s="15"/>
      <c r="J906" s="15"/>
      <c r="K906" s="15"/>
      <c r="L906" s="217"/>
      <c r="M906" s="22"/>
      <c r="N906" s="119" t="str">
        <f>IF(G906="","",VLOOKUP(G906,номенклатури!R:U,4,0))</f>
        <v/>
      </c>
      <c r="O906" s="119" t="str">
        <f>IF(M906="","",VLOOKUP(M906,'14'!D:D,1,0))</f>
        <v/>
      </c>
    </row>
    <row r="907" spans="1:15" ht="12.75" customHeight="1" x14ac:dyDescent="0.2">
      <c r="A907" s="36" t="str">
        <f>'0'!$A$4</f>
        <v>………………..</v>
      </c>
      <c r="B907" s="37">
        <f>'0'!$A$2</f>
        <v>46112</v>
      </c>
      <c r="C907" s="37" t="s">
        <v>1243</v>
      </c>
      <c r="D907" s="119" t="str">
        <f>IF(G907="","",VLOOKUP(G907,номенклатури!R:T,2,0))</f>
        <v/>
      </c>
      <c r="E907" s="365" t="str">
        <f>IF(G907="","",VLOOKUP(G907,номенклатури!R:T,3,0))</f>
        <v/>
      </c>
      <c r="F907" s="159" t="str">
        <f>IF(G907="","",IF(ISERROR(VLOOKUP(G907,номенклатури!V:V,1,0)),E907*H907,E907*I907))</f>
        <v/>
      </c>
      <c r="G907" s="14"/>
      <c r="H907" s="15"/>
      <c r="I907" s="15"/>
      <c r="J907" s="15"/>
      <c r="K907" s="15"/>
      <c r="L907" s="217"/>
      <c r="M907" s="22"/>
      <c r="N907" s="119" t="str">
        <f>IF(G907="","",VLOOKUP(G907,номенклатури!R:U,4,0))</f>
        <v/>
      </c>
      <c r="O907" s="119" t="str">
        <f>IF(M907="","",VLOOKUP(M907,'14'!D:D,1,0))</f>
        <v/>
      </c>
    </row>
    <row r="908" spans="1:15" ht="12.75" customHeight="1" x14ac:dyDescent="0.2">
      <c r="A908" s="36" t="str">
        <f>'0'!$A$4</f>
        <v>………………..</v>
      </c>
      <c r="B908" s="37">
        <f>'0'!$A$2</f>
        <v>46112</v>
      </c>
      <c r="C908" s="37" t="s">
        <v>1243</v>
      </c>
      <c r="D908" s="119" t="str">
        <f>IF(G908="","",VLOOKUP(G908,номенклатури!R:T,2,0))</f>
        <v/>
      </c>
      <c r="E908" s="365" t="str">
        <f>IF(G908="","",VLOOKUP(G908,номенклатури!R:T,3,0))</f>
        <v/>
      </c>
      <c r="F908" s="159" t="str">
        <f>IF(G908="","",IF(ISERROR(VLOOKUP(G908,номенклатури!V:V,1,0)),E908*H908,E908*I908))</f>
        <v/>
      </c>
      <c r="G908" s="14"/>
      <c r="H908" s="15"/>
      <c r="I908" s="15"/>
      <c r="J908" s="15"/>
      <c r="K908" s="15"/>
      <c r="L908" s="217"/>
      <c r="M908" s="22"/>
      <c r="N908" s="119" t="str">
        <f>IF(G908="","",VLOOKUP(G908,номенклатури!R:U,4,0))</f>
        <v/>
      </c>
      <c r="O908" s="119" t="str">
        <f>IF(M908="","",VLOOKUP(M908,'14'!D:D,1,0))</f>
        <v/>
      </c>
    </row>
    <row r="909" spans="1:15" ht="12.75" customHeight="1" x14ac:dyDescent="0.2">
      <c r="A909" s="36" t="str">
        <f>'0'!$A$4</f>
        <v>………………..</v>
      </c>
      <c r="B909" s="37">
        <f>'0'!$A$2</f>
        <v>46112</v>
      </c>
      <c r="C909" s="37" t="s">
        <v>1243</v>
      </c>
      <c r="D909" s="119" t="str">
        <f>IF(G909="","",VLOOKUP(G909,номенклатури!R:T,2,0))</f>
        <v/>
      </c>
      <c r="E909" s="365" t="str">
        <f>IF(G909="","",VLOOKUP(G909,номенклатури!R:T,3,0))</f>
        <v/>
      </c>
      <c r="F909" s="159" t="str">
        <f>IF(G909="","",IF(ISERROR(VLOOKUP(G909,номенклатури!V:V,1,0)),E909*H909,E909*I909))</f>
        <v/>
      </c>
      <c r="G909" s="14"/>
      <c r="H909" s="15"/>
      <c r="I909" s="15"/>
      <c r="J909" s="15"/>
      <c r="K909" s="15"/>
      <c r="L909" s="217"/>
      <c r="M909" s="22"/>
      <c r="N909" s="119" t="str">
        <f>IF(G909="","",VLOOKUP(G909,номенклатури!R:U,4,0))</f>
        <v/>
      </c>
      <c r="O909" s="119" t="str">
        <f>IF(M909="","",VLOOKUP(M909,'14'!D:D,1,0))</f>
        <v/>
      </c>
    </row>
    <row r="910" spans="1:15" ht="12.75" customHeight="1" x14ac:dyDescent="0.2">
      <c r="A910" s="36" t="str">
        <f>'0'!$A$4</f>
        <v>………………..</v>
      </c>
      <c r="B910" s="37">
        <f>'0'!$A$2</f>
        <v>46112</v>
      </c>
      <c r="C910" s="37" t="s">
        <v>1243</v>
      </c>
      <c r="D910" s="119" t="str">
        <f>IF(G910="","",VLOOKUP(G910,номенклатури!R:T,2,0))</f>
        <v/>
      </c>
      <c r="E910" s="365" t="str">
        <f>IF(G910="","",VLOOKUP(G910,номенклатури!R:T,3,0))</f>
        <v/>
      </c>
      <c r="F910" s="159" t="str">
        <f>IF(G910="","",IF(ISERROR(VLOOKUP(G910,номенклатури!V:V,1,0)),E910*H910,E910*I910))</f>
        <v/>
      </c>
      <c r="G910" s="14"/>
      <c r="H910" s="15"/>
      <c r="I910" s="15"/>
      <c r="J910" s="15"/>
      <c r="K910" s="15"/>
      <c r="L910" s="217"/>
      <c r="M910" s="22"/>
      <c r="N910" s="119" t="str">
        <f>IF(G910="","",VLOOKUP(G910,номенклатури!R:U,4,0))</f>
        <v/>
      </c>
      <c r="O910" s="119" t="str">
        <f>IF(M910="","",VLOOKUP(M910,'14'!D:D,1,0))</f>
        <v/>
      </c>
    </row>
    <row r="911" spans="1:15" ht="12.75" customHeight="1" x14ac:dyDescent="0.2">
      <c r="A911" s="36" t="str">
        <f>'0'!$A$4</f>
        <v>………………..</v>
      </c>
      <c r="B911" s="37">
        <f>'0'!$A$2</f>
        <v>46112</v>
      </c>
      <c r="C911" s="37" t="s">
        <v>1243</v>
      </c>
      <c r="D911" s="119" t="str">
        <f>IF(G911="","",VLOOKUP(G911,номенклатури!R:T,2,0))</f>
        <v/>
      </c>
      <c r="E911" s="365" t="str">
        <f>IF(G911="","",VLOOKUP(G911,номенклатури!R:T,3,0))</f>
        <v/>
      </c>
      <c r="F911" s="159" t="str">
        <f>IF(G911="","",IF(ISERROR(VLOOKUP(G911,номенклатури!V:V,1,0)),E911*H911,E911*I911))</f>
        <v/>
      </c>
      <c r="G911" s="14"/>
      <c r="H911" s="15"/>
      <c r="I911" s="15"/>
      <c r="J911" s="15"/>
      <c r="K911" s="15"/>
      <c r="L911" s="217"/>
      <c r="M911" s="22"/>
      <c r="N911" s="119" t="str">
        <f>IF(G911="","",VLOOKUP(G911,номенклатури!R:U,4,0))</f>
        <v/>
      </c>
      <c r="O911" s="119" t="str">
        <f>IF(M911="","",VLOOKUP(M911,'14'!D:D,1,0))</f>
        <v/>
      </c>
    </row>
    <row r="912" spans="1:15" ht="12.75" customHeight="1" x14ac:dyDescent="0.2">
      <c r="A912" s="36" t="str">
        <f>'0'!$A$4</f>
        <v>………………..</v>
      </c>
      <c r="B912" s="37">
        <f>'0'!$A$2</f>
        <v>46112</v>
      </c>
      <c r="C912" s="37" t="s">
        <v>1243</v>
      </c>
      <c r="D912" s="119" t="str">
        <f>IF(G912="","",VLOOKUP(G912,номенклатури!R:T,2,0))</f>
        <v/>
      </c>
      <c r="E912" s="365" t="str">
        <f>IF(G912="","",VLOOKUP(G912,номенклатури!R:T,3,0))</f>
        <v/>
      </c>
      <c r="F912" s="159" t="str">
        <f>IF(G912="","",IF(ISERROR(VLOOKUP(G912,номенклатури!V:V,1,0)),E912*H912,E912*I912))</f>
        <v/>
      </c>
      <c r="G912" s="14"/>
      <c r="H912" s="15"/>
      <c r="I912" s="15"/>
      <c r="J912" s="15"/>
      <c r="K912" s="15"/>
      <c r="L912" s="217"/>
      <c r="M912" s="22"/>
      <c r="N912" s="119" t="str">
        <f>IF(G912="","",VLOOKUP(G912,номенклатури!R:U,4,0))</f>
        <v/>
      </c>
      <c r="O912" s="119" t="str">
        <f>IF(M912="","",VLOOKUP(M912,'14'!D:D,1,0))</f>
        <v/>
      </c>
    </row>
    <row r="913" spans="1:15" ht="12.75" customHeight="1" x14ac:dyDescent="0.2">
      <c r="A913" s="36" t="str">
        <f>'0'!$A$4</f>
        <v>………………..</v>
      </c>
      <c r="B913" s="37">
        <f>'0'!$A$2</f>
        <v>46112</v>
      </c>
      <c r="C913" s="37" t="s">
        <v>1243</v>
      </c>
      <c r="D913" s="119" t="str">
        <f>IF(G913="","",VLOOKUP(G913,номенклатури!R:T,2,0))</f>
        <v/>
      </c>
      <c r="E913" s="365" t="str">
        <f>IF(G913="","",VLOOKUP(G913,номенклатури!R:T,3,0))</f>
        <v/>
      </c>
      <c r="F913" s="159" t="str">
        <f>IF(G913="","",IF(ISERROR(VLOOKUP(G913,номенклатури!V:V,1,0)),E913*H913,E913*I913))</f>
        <v/>
      </c>
      <c r="G913" s="14"/>
      <c r="H913" s="15"/>
      <c r="I913" s="15"/>
      <c r="J913" s="15"/>
      <c r="K913" s="15"/>
      <c r="L913" s="217"/>
      <c r="M913" s="22"/>
      <c r="N913" s="119" t="str">
        <f>IF(G913="","",VLOOKUP(G913,номенклатури!R:U,4,0))</f>
        <v/>
      </c>
      <c r="O913" s="119" t="str">
        <f>IF(M913="","",VLOOKUP(M913,'14'!D:D,1,0))</f>
        <v/>
      </c>
    </row>
    <row r="914" spans="1:15" ht="12.75" customHeight="1" x14ac:dyDescent="0.2">
      <c r="A914" s="36" t="str">
        <f>'0'!$A$4</f>
        <v>………………..</v>
      </c>
      <c r="B914" s="37">
        <f>'0'!$A$2</f>
        <v>46112</v>
      </c>
      <c r="C914" s="37" t="s">
        <v>1243</v>
      </c>
      <c r="D914" s="119" t="str">
        <f>IF(G914="","",VLOOKUP(G914,номенклатури!R:T,2,0))</f>
        <v/>
      </c>
      <c r="E914" s="365" t="str">
        <f>IF(G914="","",VLOOKUP(G914,номенклатури!R:T,3,0))</f>
        <v/>
      </c>
      <c r="F914" s="159" t="str">
        <f>IF(G914="","",IF(ISERROR(VLOOKUP(G914,номенклатури!V:V,1,0)),E914*H914,E914*I914))</f>
        <v/>
      </c>
      <c r="G914" s="14"/>
      <c r="H914" s="15"/>
      <c r="I914" s="15"/>
      <c r="J914" s="15"/>
      <c r="K914" s="15"/>
      <c r="L914" s="217"/>
      <c r="M914" s="22"/>
      <c r="N914" s="119" t="str">
        <f>IF(G914="","",VLOOKUP(G914,номенклатури!R:U,4,0))</f>
        <v/>
      </c>
      <c r="O914" s="119" t="str">
        <f>IF(M914="","",VLOOKUP(M914,'14'!D:D,1,0))</f>
        <v/>
      </c>
    </row>
    <row r="915" spans="1:15" ht="12.75" customHeight="1" x14ac:dyDescent="0.2">
      <c r="A915" s="36" t="str">
        <f>'0'!$A$4</f>
        <v>………………..</v>
      </c>
      <c r="B915" s="37">
        <f>'0'!$A$2</f>
        <v>46112</v>
      </c>
      <c r="C915" s="37" t="s">
        <v>1243</v>
      </c>
      <c r="D915" s="119" t="str">
        <f>IF(G915="","",VLOOKUP(G915,номенклатури!R:T,2,0))</f>
        <v/>
      </c>
      <c r="E915" s="365" t="str">
        <f>IF(G915="","",VLOOKUP(G915,номенклатури!R:T,3,0))</f>
        <v/>
      </c>
      <c r="F915" s="159" t="str">
        <f>IF(G915="","",IF(ISERROR(VLOOKUP(G915,номенклатури!V:V,1,0)),E915*H915,E915*I915))</f>
        <v/>
      </c>
      <c r="G915" s="14"/>
      <c r="H915" s="15"/>
      <c r="I915" s="15"/>
      <c r="J915" s="15"/>
      <c r="K915" s="15"/>
      <c r="L915" s="217"/>
      <c r="M915" s="22"/>
      <c r="N915" s="119" t="str">
        <f>IF(G915="","",VLOOKUP(G915,номенклатури!R:U,4,0))</f>
        <v/>
      </c>
      <c r="O915" s="119" t="str">
        <f>IF(M915="","",VLOOKUP(M915,'14'!D:D,1,0))</f>
        <v/>
      </c>
    </row>
    <row r="916" spans="1:15" ht="12.75" customHeight="1" x14ac:dyDescent="0.2">
      <c r="A916" s="36" t="str">
        <f>'0'!$A$4</f>
        <v>………………..</v>
      </c>
      <c r="B916" s="37">
        <f>'0'!$A$2</f>
        <v>46112</v>
      </c>
      <c r="C916" s="37" t="s">
        <v>1243</v>
      </c>
      <c r="D916" s="119" t="str">
        <f>IF(G916="","",VLOOKUP(G916,номенклатури!R:T,2,0))</f>
        <v/>
      </c>
      <c r="E916" s="365" t="str">
        <f>IF(G916="","",VLOOKUP(G916,номенклатури!R:T,3,0))</f>
        <v/>
      </c>
      <c r="F916" s="159" t="str">
        <f>IF(G916="","",IF(ISERROR(VLOOKUP(G916,номенклатури!V:V,1,0)),E916*H916,E916*I916))</f>
        <v/>
      </c>
      <c r="G916" s="14"/>
      <c r="H916" s="15"/>
      <c r="I916" s="15"/>
      <c r="J916" s="15"/>
      <c r="K916" s="15"/>
      <c r="L916" s="217"/>
      <c r="M916" s="22"/>
      <c r="N916" s="119" t="str">
        <f>IF(G916="","",VLOOKUP(G916,номенклатури!R:U,4,0))</f>
        <v/>
      </c>
      <c r="O916" s="119" t="str">
        <f>IF(M916="","",VLOOKUP(M916,'14'!D:D,1,0))</f>
        <v/>
      </c>
    </row>
    <row r="917" spans="1:15" ht="12.75" customHeight="1" x14ac:dyDescent="0.2">
      <c r="A917" s="36" t="str">
        <f>'0'!$A$4</f>
        <v>………………..</v>
      </c>
      <c r="B917" s="37">
        <f>'0'!$A$2</f>
        <v>46112</v>
      </c>
      <c r="C917" s="37" t="s">
        <v>1243</v>
      </c>
      <c r="D917" s="119" t="str">
        <f>IF(G917="","",VLOOKUP(G917,номенклатури!R:T,2,0))</f>
        <v/>
      </c>
      <c r="E917" s="365" t="str">
        <f>IF(G917="","",VLOOKUP(G917,номенклатури!R:T,3,0))</f>
        <v/>
      </c>
      <c r="F917" s="159" t="str">
        <f>IF(G917="","",IF(ISERROR(VLOOKUP(G917,номенклатури!V:V,1,0)),E917*H917,E917*I917))</f>
        <v/>
      </c>
      <c r="G917" s="14"/>
      <c r="H917" s="15"/>
      <c r="I917" s="15"/>
      <c r="J917" s="15"/>
      <c r="K917" s="15"/>
      <c r="L917" s="217"/>
      <c r="M917" s="22"/>
      <c r="N917" s="119" t="str">
        <f>IF(G917="","",VLOOKUP(G917,номенклатури!R:U,4,0))</f>
        <v/>
      </c>
      <c r="O917" s="119" t="str">
        <f>IF(M917="","",VLOOKUP(M917,'14'!D:D,1,0))</f>
        <v/>
      </c>
    </row>
    <row r="918" spans="1:15" ht="12.75" customHeight="1" x14ac:dyDescent="0.2">
      <c r="A918" s="36" t="str">
        <f>'0'!$A$4</f>
        <v>………………..</v>
      </c>
      <c r="B918" s="37">
        <f>'0'!$A$2</f>
        <v>46112</v>
      </c>
      <c r="C918" s="37" t="s">
        <v>1243</v>
      </c>
      <c r="D918" s="119" t="str">
        <f>IF(G918="","",VLOOKUP(G918,номенклатури!R:T,2,0))</f>
        <v/>
      </c>
      <c r="E918" s="365" t="str">
        <f>IF(G918="","",VLOOKUP(G918,номенклатури!R:T,3,0))</f>
        <v/>
      </c>
      <c r="F918" s="159" t="str">
        <f>IF(G918="","",IF(ISERROR(VLOOKUP(G918,номенклатури!V:V,1,0)),E918*H918,E918*I918))</f>
        <v/>
      </c>
      <c r="G918" s="14"/>
      <c r="H918" s="15"/>
      <c r="I918" s="15"/>
      <c r="J918" s="15"/>
      <c r="K918" s="15"/>
      <c r="L918" s="217"/>
      <c r="M918" s="22"/>
      <c r="N918" s="119" t="str">
        <f>IF(G918="","",VLOOKUP(G918,номенклатури!R:U,4,0))</f>
        <v/>
      </c>
      <c r="O918" s="119" t="str">
        <f>IF(M918="","",VLOOKUP(M918,'14'!D:D,1,0))</f>
        <v/>
      </c>
    </row>
    <row r="919" spans="1:15" ht="12.75" customHeight="1" x14ac:dyDescent="0.2">
      <c r="A919" s="36" t="str">
        <f>'0'!$A$4</f>
        <v>………………..</v>
      </c>
      <c r="B919" s="37">
        <f>'0'!$A$2</f>
        <v>46112</v>
      </c>
      <c r="C919" s="37" t="s">
        <v>1243</v>
      </c>
      <c r="D919" s="119" t="str">
        <f>IF(G919="","",VLOOKUP(G919,номенклатури!R:T,2,0))</f>
        <v/>
      </c>
      <c r="E919" s="365" t="str">
        <f>IF(G919="","",VLOOKUP(G919,номенклатури!R:T,3,0))</f>
        <v/>
      </c>
      <c r="F919" s="159" t="str">
        <f>IF(G919="","",IF(ISERROR(VLOOKUP(G919,номенклатури!V:V,1,0)),E919*H919,E919*I919))</f>
        <v/>
      </c>
      <c r="G919" s="14"/>
      <c r="H919" s="15"/>
      <c r="I919" s="15"/>
      <c r="J919" s="15"/>
      <c r="K919" s="15"/>
      <c r="L919" s="217"/>
      <c r="M919" s="22"/>
      <c r="N919" s="119" t="str">
        <f>IF(G919="","",VLOOKUP(G919,номенклатури!R:U,4,0))</f>
        <v/>
      </c>
      <c r="O919" s="119" t="str">
        <f>IF(M919="","",VLOOKUP(M919,'14'!D:D,1,0))</f>
        <v/>
      </c>
    </row>
    <row r="920" spans="1:15" ht="12.75" customHeight="1" x14ac:dyDescent="0.2">
      <c r="A920" s="36" t="str">
        <f>'0'!$A$4</f>
        <v>………………..</v>
      </c>
      <c r="B920" s="37">
        <f>'0'!$A$2</f>
        <v>46112</v>
      </c>
      <c r="C920" s="37" t="s">
        <v>1243</v>
      </c>
      <c r="D920" s="119" t="str">
        <f>IF(G920="","",VLOOKUP(G920,номенклатури!R:T,2,0))</f>
        <v/>
      </c>
      <c r="E920" s="365" t="str">
        <f>IF(G920="","",VLOOKUP(G920,номенклатури!R:T,3,0))</f>
        <v/>
      </c>
      <c r="F920" s="159" t="str">
        <f>IF(G920="","",IF(ISERROR(VLOOKUP(G920,номенклатури!V:V,1,0)),E920*H920,E920*I920))</f>
        <v/>
      </c>
      <c r="G920" s="14"/>
      <c r="H920" s="15"/>
      <c r="I920" s="15"/>
      <c r="J920" s="15"/>
      <c r="K920" s="15"/>
      <c r="L920" s="217"/>
      <c r="M920" s="22"/>
      <c r="N920" s="119" t="str">
        <f>IF(G920="","",VLOOKUP(G920,номенклатури!R:U,4,0))</f>
        <v/>
      </c>
      <c r="O920" s="119" t="str">
        <f>IF(M920="","",VLOOKUP(M920,'14'!D:D,1,0))</f>
        <v/>
      </c>
    </row>
    <row r="921" spans="1:15" ht="12.75" customHeight="1" x14ac:dyDescent="0.2">
      <c r="A921" s="36" t="str">
        <f>'0'!$A$4</f>
        <v>………………..</v>
      </c>
      <c r="B921" s="37">
        <f>'0'!$A$2</f>
        <v>46112</v>
      </c>
      <c r="C921" s="37" t="s">
        <v>1243</v>
      </c>
      <c r="D921" s="119" t="str">
        <f>IF(G921="","",VLOOKUP(G921,номенклатури!R:T,2,0))</f>
        <v/>
      </c>
      <c r="E921" s="365" t="str">
        <f>IF(G921="","",VLOOKUP(G921,номенклатури!R:T,3,0))</f>
        <v/>
      </c>
      <c r="F921" s="159" t="str">
        <f>IF(G921="","",IF(ISERROR(VLOOKUP(G921,номенклатури!V:V,1,0)),E921*H921,E921*I921))</f>
        <v/>
      </c>
      <c r="G921" s="14"/>
      <c r="H921" s="15"/>
      <c r="I921" s="15"/>
      <c r="J921" s="15"/>
      <c r="K921" s="15"/>
      <c r="L921" s="217"/>
      <c r="M921" s="22"/>
      <c r="N921" s="119" t="str">
        <f>IF(G921="","",VLOOKUP(G921,номенклатури!R:U,4,0))</f>
        <v/>
      </c>
      <c r="O921" s="119" t="str">
        <f>IF(M921="","",VLOOKUP(M921,'14'!D:D,1,0))</f>
        <v/>
      </c>
    </row>
    <row r="922" spans="1:15" ht="12.75" customHeight="1" x14ac:dyDescent="0.2">
      <c r="A922" s="36" t="str">
        <f>'0'!$A$4</f>
        <v>………………..</v>
      </c>
      <c r="B922" s="37">
        <f>'0'!$A$2</f>
        <v>46112</v>
      </c>
      <c r="C922" s="37" t="s">
        <v>1243</v>
      </c>
      <c r="D922" s="119" t="str">
        <f>IF(G922="","",VLOOKUP(G922,номенклатури!R:T,2,0))</f>
        <v/>
      </c>
      <c r="E922" s="365" t="str">
        <f>IF(G922="","",VLOOKUP(G922,номенклатури!R:T,3,0))</f>
        <v/>
      </c>
      <c r="F922" s="159" t="str">
        <f>IF(G922="","",IF(ISERROR(VLOOKUP(G922,номенклатури!V:V,1,0)),E922*H922,E922*I922))</f>
        <v/>
      </c>
      <c r="G922" s="14"/>
      <c r="H922" s="15"/>
      <c r="I922" s="15"/>
      <c r="J922" s="15"/>
      <c r="K922" s="15"/>
      <c r="L922" s="217"/>
      <c r="M922" s="22"/>
      <c r="N922" s="119" t="str">
        <f>IF(G922="","",VLOOKUP(G922,номенклатури!R:U,4,0))</f>
        <v/>
      </c>
      <c r="O922" s="119" t="str">
        <f>IF(M922="","",VLOOKUP(M922,'14'!D:D,1,0))</f>
        <v/>
      </c>
    </row>
    <row r="923" spans="1:15" ht="12.75" customHeight="1" x14ac:dyDescent="0.2">
      <c r="A923" s="36" t="str">
        <f>'0'!$A$4</f>
        <v>………………..</v>
      </c>
      <c r="B923" s="37">
        <f>'0'!$A$2</f>
        <v>46112</v>
      </c>
      <c r="C923" s="37" t="s">
        <v>1243</v>
      </c>
      <c r="D923" s="119" t="str">
        <f>IF(G923="","",VLOOKUP(G923,номенклатури!R:T,2,0))</f>
        <v/>
      </c>
      <c r="E923" s="365" t="str">
        <f>IF(G923="","",VLOOKUP(G923,номенклатури!R:T,3,0))</f>
        <v/>
      </c>
      <c r="F923" s="159" t="str">
        <f>IF(G923="","",IF(ISERROR(VLOOKUP(G923,номенклатури!V:V,1,0)),E923*H923,E923*I923))</f>
        <v/>
      </c>
      <c r="G923" s="14"/>
      <c r="H923" s="15"/>
      <c r="I923" s="15"/>
      <c r="J923" s="15"/>
      <c r="K923" s="15"/>
      <c r="L923" s="217"/>
      <c r="M923" s="22"/>
      <c r="N923" s="119" t="str">
        <f>IF(G923="","",VLOOKUP(G923,номенклатури!R:U,4,0))</f>
        <v/>
      </c>
      <c r="O923" s="119" t="str">
        <f>IF(M923="","",VLOOKUP(M923,'14'!D:D,1,0))</f>
        <v/>
      </c>
    </row>
    <row r="924" spans="1:15" ht="12.75" customHeight="1" x14ac:dyDescent="0.2">
      <c r="A924" s="36" t="str">
        <f>'0'!$A$4</f>
        <v>………………..</v>
      </c>
      <c r="B924" s="37">
        <f>'0'!$A$2</f>
        <v>46112</v>
      </c>
      <c r="C924" s="37" t="s">
        <v>1243</v>
      </c>
      <c r="D924" s="119" t="str">
        <f>IF(G924="","",VLOOKUP(G924,номенклатури!R:T,2,0))</f>
        <v/>
      </c>
      <c r="E924" s="365" t="str">
        <f>IF(G924="","",VLOOKUP(G924,номенклатури!R:T,3,0))</f>
        <v/>
      </c>
      <c r="F924" s="159" t="str">
        <f>IF(G924="","",IF(ISERROR(VLOOKUP(G924,номенклатури!V:V,1,0)),E924*H924,E924*I924))</f>
        <v/>
      </c>
      <c r="G924" s="14"/>
      <c r="H924" s="15"/>
      <c r="I924" s="15"/>
      <c r="J924" s="15"/>
      <c r="K924" s="15"/>
      <c r="L924" s="217"/>
      <c r="M924" s="22"/>
      <c r="N924" s="119" t="str">
        <f>IF(G924="","",VLOOKUP(G924,номенклатури!R:U,4,0))</f>
        <v/>
      </c>
      <c r="O924" s="119" t="str">
        <f>IF(M924="","",VLOOKUP(M924,'14'!D:D,1,0))</f>
        <v/>
      </c>
    </row>
    <row r="925" spans="1:15" ht="12.75" customHeight="1" x14ac:dyDescent="0.2">
      <c r="A925" s="36" t="str">
        <f>'0'!$A$4</f>
        <v>………………..</v>
      </c>
      <c r="B925" s="37">
        <f>'0'!$A$2</f>
        <v>46112</v>
      </c>
      <c r="C925" s="37" t="s">
        <v>1243</v>
      </c>
      <c r="D925" s="119" t="str">
        <f>IF(G925="","",VLOOKUP(G925,номенклатури!R:T,2,0))</f>
        <v/>
      </c>
      <c r="E925" s="365" t="str">
        <f>IF(G925="","",VLOOKUP(G925,номенклатури!R:T,3,0))</f>
        <v/>
      </c>
      <c r="F925" s="159" t="str">
        <f>IF(G925="","",IF(ISERROR(VLOOKUP(G925,номенклатури!V:V,1,0)),E925*H925,E925*I925))</f>
        <v/>
      </c>
      <c r="G925" s="14"/>
      <c r="H925" s="15"/>
      <c r="I925" s="15"/>
      <c r="J925" s="15"/>
      <c r="K925" s="15"/>
      <c r="L925" s="217"/>
      <c r="M925" s="22"/>
      <c r="N925" s="119" t="str">
        <f>IF(G925="","",VLOOKUP(G925,номенклатури!R:U,4,0))</f>
        <v/>
      </c>
      <c r="O925" s="119" t="str">
        <f>IF(M925="","",VLOOKUP(M925,'14'!D:D,1,0))</f>
        <v/>
      </c>
    </row>
    <row r="926" spans="1:15" ht="12.75" customHeight="1" x14ac:dyDescent="0.2">
      <c r="A926" s="36" t="str">
        <f>'0'!$A$4</f>
        <v>………………..</v>
      </c>
      <c r="B926" s="37">
        <f>'0'!$A$2</f>
        <v>46112</v>
      </c>
      <c r="C926" s="37" t="s">
        <v>1243</v>
      </c>
      <c r="D926" s="119" t="str">
        <f>IF(G926="","",VLOOKUP(G926,номенклатури!R:T,2,0))</f>
        <v/>
      </c>
      <c r="E926" s="365" t="str">
        <f>IF(G926="","",VLOOKUP(G926,номенклатури!R:T,3,0))</f>
        <v/>
      </c>
      <c r="F926" s="159" t="str">
        <f>IF(G926="","",IF(ISERROR(VLOOKUP(G926,номенклатури!V:V,1,0)),E926*H926,E926*I926))</f>
        <v/>
      </c>
      <c r="G926" s="14"/>
      <c r="H926" s="15"/>
      <c r="I926" s="15"/>
      <c r="J926" s="15"/>
      <c r="K926" s="15"/>
      <c r="L926" s="217"/>
      <c r="M926" s="22"/>
      <c r="N926" s="119" t="str">
        <f>IF(G926="","",VLOOKUP(G926,номенклатури!R:U,4,0))</f>
        <v/>
      </c>
      <c r="O926" s="119" t="str">
        <f>IF(M926="","",VLOOKUP(M926,'14'!D:D,1,0))</f>
        <v/>
      </c>
    </row>
    <row r="927" spans="1:15" ht="12.75" customHeight="1" x14ac:dyDescent="0.2">
      <c r="A927" s="36" t="str">
        <f>'0'!$A$4</f>
        <v>………………..</v>
      </c>
      <c r="B927" s="37">
        <f>'0'!$A$2</f>
        <v>46112</v>
      </c>
      <c r="C927" s="37" t="s">
        <v>1243</v>
      </c>
      <c r="D927" s="119" t="str">
        <f>IF(G927="","",VLOOKUP(G927,номенклатури!R:T,2,0))</f>
        <v/>
      </c>
      <c r="E927" s="365" t="str">
        <f>IF(G927="","",VLOOKUP(G927,номенклатури!R:T,3,0))</f>
        <v/>
      </c>
      <c r="F927" s="159" t="str">
        <f>IF(G927="","",IF(ISERROR(VLOOKUP(G927,номенклатури!V:V,1,0)),E927*H927,E927*I927))</f>
        <v/>
      </c>
      <c r="G927" s="14"/>
      <c r="H927" s="15"/>
      <c r="I927" s="15"/>
      <c r="J927" s="15"/>
      <c r="K927" s="15"/>
      <c r="L927" s="217"/>
      <c r="M927" s="22"/>
      <c r="N927" s="119" t="str">
        <f>IF(G927="","",VLOOKUP(G927,номенклатури!R:U,4,0))</f>
        <v/>
      </c>
      <c r="O927" s="119" t="str">
        <f>IF(M927="","",VLOOKUP(M927,'14'!D:D,1,0))</f>
        <v/>
      </c>
    </row>
    <row r="928" spans="1:15" ht="12.75" customHeight="1" x14ac:dyDescent="0.2">
      <c r="A928" s="36" t="str">
        <f>'0'!$A$4</f>
        <v>………………..</v>
      </c>
      <c r="B928" s="37">
        <f>'0'!$A$2</f>
        <v>46112</v>
      </c>
      <c r="C928" s="37" t="s">
        <v>1243</v>
      </c>
      <c r="D928" s="119" t="str">
        <f>IF(G928="","",VLOOKUP(G928,номенклатури!R:T,2,0))</f>
        <v/>
      </c>
      <c r="E928" s="365" t="str">
        <f>IF(G928="","",VLOOKUP(G928,номенклатури!R:T,3,0))</f>
        <v/>
      </c>
      <c r="F928" s="159" t="str">
        <f>IF(G928="","",IF(ISERROR(VLOOKUP(G928,номенклатури!V:V,1,0)),E928*H928,E928*I928))</f>
        <v/>
      </c>
      <c r="G928" s="14"/>
      <c r="H928" s="15"/>
      <c r="I928" s="15"/>
      <c r="J928" s="15"/>
      <c r="K928" s="15"/>
      <c r="L928" s="217"/>
      <c r="M928" s="22"/>
      <c r="N928" s="119" t="str">
        <f>IF(G928="","",VLOOKUP(G928,номенклатури!R:U,4,0))</f>
        <v/>
      </c>
      <c r="O928" s="119" t="str">
        <f>IF(M928="","",VLOOKUP(M928,'14'!D:D,1,0))</f>
        <v/>
      </c>
    </row>
    <row r="929" spans="1:15" ht="12.75" customHeight="1" x14ac:dyDescent="0.2">
      <c r="A929" s="36" t="str">
        <f>'0'!$A$4</f>
        <v>………………..</v>
      </c>
      <c r="B929" s="37">
        <f>'0'!$A$2</f>
        <v>46112</v>
      </c>
      <c r="C929" s="37" t="s">
        <v>1243</v>
      </c>
      <c r="D929" s="119" t="str">
        <f>IF(G929="","",VLOOKUP(G929,номенклатури!R:T,2,0))</f>
        <v/>
      </c>
      <c r="E929" s="365" t="str">
        <f>IF(G929="","",VLOOKUP(G929,номенклатури!R:T,3,0))</f>
        <v/>
      </c>
      <c r="F929" s="159" t="str">
        <f>IF(G929="","",IF(ISERROR(VLOOKUP(G929,номенклатури!V:V,1,0)),E929*H929,E929*I929))</f>
        <v/>
      </c>
      <c r="G929" s="14"/>
      <c r="H929" s="15"/>
      <c r="I929" s="15"/>
      <c r="J929" s="15"/>
      <c r="K929" s="15"/>
      <c r="L929" s="217"/>
      <c r="M929" s="22"/>
      <c r="N929" s="119" t="str">
        <f>IF(G929="","",VLOOKUP(G929,номенклатури!R:U,4,0))</f>
        <v/>
      </c>
      <c r="O929" s="119" t="str">
        <f>IF(M929="","",VLOOKUP(M929,'14'!D:D,1,0))</f>
        <v/>
      </c>
    </row>
    <row r="930" spans="1:15" ht="12.75" customHeight="1" x14ac:dyDescent="0.2">
      <c r="A930" s="36" t="str">
        <f>'0'!$A$4</f>
        <v>………………..</v>
      </c>
      <c r="B930" s="37">
        <f>'0'!$A$2</f>
        <v>46112</v>
      </c>
      <c r="C930" s="37" t="s">
        <v>1243</v>
      </c>
      <c r="D930" s="119" t="str">
        <f>IF(G930="","",VLOOKUP(G930,номенклатури!R:T,2,0))</f>
        <v/>
      </c>
      <c r="E930" s="365" t="str">
        <f>IF(G930="","",VLOOKUP(G930,номенклатури!R:T,3,0))</f>
        <v/>
      </c>
      <c r="F930" s="159" t="str">
        <f>IF(G930="","",IF(ISERROR(VLOOKUP(G930,номенклатури!V:V,1,0)),E930*H930,E930*I930))</f>
        <v/>
      </c>
      <c r="G930" s="14"/>
      <c r="H930" s="15"/>
      <c r="I930" s="15"/>
      <c r="J930" s="15"/>
      <c r="K930" s="15"/>
      <c r="L930" s="217"/>
      <c r="M930" s="22"/>
      <c r="N930" s="119" t="str">
        <f>IF(G930="","",VLOOKUP(G930,номенклатури!R:U,4,0))</f>
        <v/>
      </c>
      <c r="O930" s="119" t="str">
        <f>IF(M930="","",VLOOKUP(M930,'14'!D:D,1,0))</f>
        <v/>
      </c>
    </row>
    <row r="931" spans="1:15" ht="12.75" customHeight="1" x14ac:dyDescent="0.2">
      <c r="A931" s="36" t="str">
        <f>'0'!$A$4</f>
        <v>………………..</v>
      </c>
      <c r="B931" s="37">
        <f>'0'!$A$2</f>
        <v>46112</v>
      </c>
      <c r="C931" s="37" t="s">
        <v>1243</v>
      </c>
      <c r="D931" s="119" t="str">
        <f>IF(G931="","",VLOOKUP(G931,номенклатури!R:T,2,0))</f>
        <v/>
      </c>
      <c r="E931" s="365" t="str">
        <f>IF(G931="","",VLOOKUP(G931,номенклатури!R:T,3,0))</f>
        <v/>
      </c>
      <c r="F931" s="159" t="str">
        <f>IF(G931="","",IF(ISERROR(VLOOKUP(G931,номенклатури!V:V,1,0)),E931*H931,E931*I931))</f>
        <v/>
      </c>
      <c r="G931" s="14"/>
      <c r="H931" s="15"/>
      <c r="I931" s="15"/>
      <c r="J931" s="15"/>
      <c r="K931" s="15"/>
      <c r="L931" s="217"/>
      <c r="M931" s="22"/>
      <c r="N931" s="119" t="str">
        <f>IF(G931="","",VLOOKUP(G931,номенклатури!R:U,4,0))</f>
        <v/>
      </c>
      <c r="O931" s="119" t="str">
        <f>IF(M931="","",VLOOKUP(M931,'14'!D:D,1,0))</f>
        <v/>
      </c>
    </row>
    <row r="932" spans="1:15" ht="12.75" customHeight="1" x14ac:dyDescent="0.2">
      <c r="A932" s="36" t="str">
        <f>'0'!$A$4</f>
        <v>………………..</v>
      </c>
      <c r="B932" s="37">
        <f>'0'!$A$2</f>
        <v>46112</v>
      </c>
      <c r="C932" s="37" t="s">
        <v>1243</v>
      </c>
      <c r="D932" s="119" t="str">
        <f>IF(G932="","",VLOOKUP(G932,номенклатури!R:T,2,0))</f>
        <v/>
      </c>
      <c r="E932" s="365" t="str">
        <f>IF(G932="","",VLOOKUP(G932,номенклатури!R:T,3,0))</f>
        <v/>
      </c>
      <c r="F932" s="159" t="str">
        <f>IF(G932="","",IF(ISERROR(VLOOKUP(G932,номенклатури!V:V,1,0)),E932*H932,E932*I932))</f>
        <v/>
      </c>
      <c r="G932" s="14"/>
      <c r="H932" s="15"/>
      <c r="I932" s="15"/>
      <c r="J932" s="15"/>
      <c r="K932" s="15"/>
      <c r="L932" s="217"/>
      <c r="M932" s="22"/>
      <c r="N932" s="119" t="str">
        <f>IF(G932="","",VLOOKUP(G932,номенклатури!R:U,4,0))</f>
        <v/>
      </c>
      <c r="O932" s="119" t="str">
        <f>IF(M932="","",VLOOKUP(M932,'14'!D:D,1,0))</f>
        <v/>
      </c>
    </row>
    <row r="933" spans="1:15" ht="12.75" customHeight="1" x14ac:dyDescent="0.2">
      <c r="A933" s="36" t="str">
        <f>'0'!$A$4</f>
        <v>………………..</v>
      </c>
      <c r="B933" s="37">
        <f>'0'!$A$2</f>
        <v>46112</v>
      </c>
      <c r="C933" s="37" t="s">
        <v>1243</v>
      </c>
      <c r="D933" s="119" t="str">
        <f>IF(G933="","",VLOOKUP(G933,номенклатури!R:T,2,0))</f>
        <v/>
      </c>
      <c r="E933" s="365" t="str">
        <f>IF(G933="","",VLOOKUP(G933,номенклатури!R:T,3,0))</f>
        <v/>
      </c>
      <c r="F933" s="159" t="str">
        <f>IF(G933="","",IF(ISERROR(VLOOKUP(G933,номенклатури!V:V,1,0)),E933*H933,E933*I933))</f>
        <v/>
      </c>
      <c r="G933" s="14"/>
      <c r="H933" s="15"/>
      <c r="I933" s="15"/>
      <c r="J933" s="15"/>
      <c r="K933" s="15"/>
      <c r="L933" s="217"/>
      <c r="M933" s="22"/>
      <c r="N933" s="119" t="str">
        <f>IF(G933="","",VLOOKUP(G933,номенклатури!R:U,4,0))</f>
        <v/>
      </c>
      <c r="O933" s="119" t="str">
        <f>IF(M933="","",VLOOKUP(M933,'14'!D:D,1,0))</f>
        <v/>
      </c>
    </row>
    <row r="934" spans="1:15" ht="12.75" customHeight="1" x14ac:dyDescent="0.2">
      <c r="A934" s="36" t="str">
        <f>'0'!$A$4</f>
        <v>………………..</v>
      </c>
      <c r="B934" s="37">
        <f>'0'!$A$2</f>
        <v>46112</v>
      </c>
      <c r="C934" s="37" t="s">
        <v>1243</v>
      </c>
      <c r="D934" s="119" t="str">
        <f>IF(G934="","",VLOOKUP(G934,номенклатури!R:T,2,0))</f>
        <v/>
      </c>
      <c r="E934" s="365" t="str">
        <f>IF(G934="","",VLOOKUP(G934,номенклатури!R:T,3,0))</f>
        <v/>
      </c>
      <c r="F934" s="159" t="str">
        <f>IF(G934="","",IF(ISERROR(VLOOKUP(G934,номенклатури!V:V,1,0)),E934*H934,E934*I934))</f>
        <v/>
      </c>
      <c r="G934" s="14"/>
      <c r="H934" s="15"/>
      <c r="I934" s="15"/>
      <c r="J934" s="15"/>
      <c r="K934" s="15"/>
      <c r="L934" s="217"/>
      <c r="M934" s="22"/>
      <c r="N934" s="119" t="str">
        <f>IF(G934="","",VLOOKUP(G934,номенклатури!R:U,4,0))</f>
        <v/>
      </c>
      <c r="O934" s="119" t="str">
        <f>IF(M934="","",VLOOKUP(M934,'14'!D:D,1,0))</f>
        <v/>
      </c>
    </row>
    <row r="935" spans="1:15" ht="12.75" customHeight="1" x14ac:dyDescent="0.2">
      <c r="A935" s="36" t="str">
        <f>'0'!$A$4</f>
        <v>………………..</v>
      </c>
      <c r="B935" s="37">
        <f>'0'!$A$2</f>
        <v>46112</v>
      </c>
      <c r="C935" s="37" t="s">
        <v>1243</v>
      </c>
      <c r="D935" s="119" t="str">
        <f>IF(G935="","",VLOOKUP(G935,номенклатури!R:T,2,0))</f>
        <v/>
      </c>
      <c r="E935" s="365" t="str">
        <f>IF(G935="","",VLOOKUP(G935,номенклатури!R:T,3,0))</f>
        <v/>
      </c>
      <c r="F935" s="159" t="str">
        <f>IF(G935="","",IF(ISERROR(VLOOKUP(G935,номенклатури!V:V,1,0)),E935*H935,E935*I935))</f>
        <v/>
      </c>
      <c r="G935" s="14"/>
      <c r="H935" s="15"/>
      <c r="I935" s="15"/>
      <c r="J935" s="15"/>
      <c r="K935" s="15"/>
      <c r="L935" s="217"/>
      <c r="M935" s="22"/>
      <c r="N935" s="119" t="str">
        <f>IF(G935="","",VLOOKUP(G935,номенклатури!R:U,4,0))</f>
        <v/>
      </c>
      <c r="O935" s="119" t="str">
        <f>IF(M935="","",VLOOKUP(M935,'14'!D:D,1,0))</f>
        <v/>
      </c>
    </row>
    <row r="936" spans="1:15" ht="12.75" customHeight="1" x14ac:dyDescent="0.2">
      <c r="A936" s="36" t="str">
        <f>'0'!$A$4</f>
        <v>………………..</v>
      </c>
      <c r="B936" s="37">
        <f>'0'!$A$2</f>
        <v>46112</v>
      </c>
      <c r="C936" s="37" t="s">
        <v>1243</v>
      </c>
      <c r="D936" s="119" t="str">
        <f>IF(G936="","",VLOOKUP(G936,номенклатури!R:T,2,0))</f>
        <v/>
      </c>
      <c r="E936" s="365" t="str">
        <f>IF(G936="","",VLOOKUP(G936,номенклатури!R:T,3,0))</f>
        <v/>
      </c>
      <c r="F936" s="159" t="str">
        <f>IF(G936="","",IF(ISERROR(VLOOKUP(G936,номенклатури!V:V,1,0)),E936*H936,E936*I936))</f>
        <v/>
      </c>
      <c r="G936" s="14"/>
      <c r="H936" s="15"/>
      <c r="I936" s="15"/>
      <c r="J936" s="15"/>
      <c r="K936" s="15"/>
      <c r="L936" s="217"/>
      <c r="M936" s="22"/>
      <c r="N936" s="119" t="str">
        <f>IF(G936="","",VLOOKUP(G936,номенклатури!R:U,4,0))</f>
        <v/>
      </c>
      <c r="O936" s="119" t="str">
        <f>IF(M936="","",VLOOKUP(M936,'14'!D:D,1,0))</f>
        <v/>
      </c>
    </row>
    <row r="937" spans="1:15" ht="12.75" customHeight="1" x14ac:dyDescent="0.2">
      <c r="A937" s="36" t="str">
        <f>'0'!$A$4</f>
        <v>………………..</v>
      </c>
      <c r="B937" s="37">
        <f>'0'!$A$2</f>
        <v>46112</v>
      </c>
      <c r="C937" s="37" t="s">
        <v>1243</v>
      </c>
      <c r="D937" s="119" t="str">
        <f>IF(G937="","",VLOOKUP(G937,номенклатури!R:T,2,0))</f>
        <v/>
      </c>
      <c r="E937" s="365" t="str">
        <f>IF(G937="","",VLOOKUP(G937,номенклатури!R:T,3,0))</f>
        <v/>
      </c>
      <c r="F937" s="159" t="str">
        <f>IF(G937="","",IF(ISERROR(VLOOKUP(G937,номенклатури!V:V,1,0)),E937*H937,E937*I937))</f>
        <v/>
      </c>
      <c r="G937" s="14"/>
      <c r="H937" s="15"/>
      <c r="I937" s="15"/>
      <c r="J937" s="15"/>
      <c r="K937" s="15"/>
      <c r="L937" s="217"/>
      <c r="M937" s="22"/>
      <c r="N937" s="119" t="str">
        <f>IF(G937="","",VLOOKUP(G937,номенклатури!R:U,4,0))</f>
        <v/>
      </c>
      <c r="O937" s="119" t="str">
        <f>IF(M937="","",VLOOKUP(M937,'14'!D:D,1,0))</f>
        <v/>
      </c>
    </row>
    <row r="938" spans="1:15" ht="12.75" customHeight="1" x14ac:dyDescent="0.2">
      <c r="A938" s="36" t="str">
        <f>'0'!$A$4</f>
        <v>………………..</v>
      </c>
      <c r="B938" s="37">
        <f>'0'!$A$2</f>
        <v>46112</v>
      </c>
      <c r="C938" s="37" t="s">
        <v>1243</v>
      </c>
      <c r="D938" s="119" t="str">
        <f>IF(G938="","",VLOOKUP(G938,номенклатури!R:T,2,0))</f>
        <v/>
      </c>
      <c r="E938" s="365" t="str">
        <f>IF(G938="","",VLOOKUP(G938,номенклатури!R:T,3,0))</f>
        <v/>
      </c>
      <c r="F938" s="159" t="str">
        <f>IF(G938="","",IF(ISERROR(VLOOKUP(G938,номенклатури!V:V,1,0)),E938*H938,E938*I938))</f>
        <v/>
      </c>
      <c r="G938" s="14"/>
      <c r="H938" s="15"/>
      <c r="I938" s="15"/>
      <c r="J938" s="15"/>
      <c r="K938" s="15"/>
      <c r="L938" s="217"/>
      <c r="M938" s="22"/>
      <c r="N938" s="119" t="str">
        <f>IF(G938="","",VLOOKUP(G938,номенклатури!R:U,4,0))</f>
        <v/>
      </c>
      <c r="O938" s="119" t="str">
        <f>IF(M938="","",VLOOKUP(M938,'14'!D:D,1,0))</f>
        <v/>
      </c>
    </row>
    <row r="939" spans="1:15" ht="12.75" customHeight="1" x14ac:dyDescent="0.2">
      <c r="A939" s="36" t="str">
        <f>'0'!$A$4</f>
        <v>………………..</v>
      </c>
      <c r="B939" s="37">
        <f>'0'!$A$2</f>
        <v>46112</v>
      </c>
      <c r="C939" s="37" t="s">
        <v>1243</v>
      </c>
      <c r="D939" s="119" t="str">
        <f>IF(G939="","",VLOOKUP(G939,номенклатури!R:T,2,0))</f>
        <v/>
      </c>
      <c r="E939" s="365" t="str">
        <f>IF(G939="","",VLOOKUP(G939,номенклатури!R:T,3,0))</f>
        <v/>
      </c>
      <c r="F939" s="159" t="str">
        <f>IF(G939="","",IF(ISERROR(VLOOKUP(G939,номенклатури!V:V,1,0)),E939*H939,E939*I939))</f>
        <v/>
      </c>
      <c r="G939" s="14"/>
      <c r="H939" s="15"/>
      <c r="I939" s="15"/>
      <c r="J939" s="15"/>
      <c r="K939" s="15"/>
      <c r="L939" s="217"/>
      <c r="M939" s="22"/>
      <c r="N939" s="119" t="str">
        <f>IF(G939="","",VLOOKUP(G939,номенклатури!R:U,4,0))</f>
        <v/>
      </c>
      <c r="O939" s="119" t="str">
        <f>IF(M939="","",VLOOKUP(M939,'14'!D:D,1,0))</f>
        <v/>
      </c>
    </row>
    <row r="940" spans="1:15" ht="12.75" customHeight="1" x14ac:dyDescent="0.2">
      <c r="A940" s="36" t="str">
        <f>'0'!$A$4</f>
        <v>………………..</v>
      </c>
      <c r="B940" s="37">
        <f>'0'!$A$2</f>
        <v>46112</v>
      </c>
      <c r="C940" s="37" t="s">
        <v>1243</v>
      </c>
      <c r="D940" s="119" t="str">
        <f>IF(G940="","",VLOOKUP(G940,номенклатури!R:T,2,0))</f>
        <v/>
      </c>
      <c r="E940" s="365" t="str">
        <f>IF(G940="","",VLOOKUP(G940,номенклатури!R:T,3,0))</f>
        <v/>
      </c>
      <c r="F940" s="159" t="str">
        <f>IF(G940="","",IF(ISERROR(VLOOKUP(G940,номенклатури!V:V,1,0)),E940*H940,E940*I940))</f>
        <v/>
      </c>
      <c r="G940" s="14"/>
      <c r="H940" s="15"/>
      <c r="I940" s="15"/>
      <c r="J940" s="15"/>
      <c r="K940" s="15"/>
      <c r="L940" s="217"/>
      <c r="M940" s="22"/>
      <c r="N940" s="119" t="str">
        <f>IF(G940="","",VLOOKUP(G940,номенклатури!R:U,4,0))</f>
        <v/>
      </c>
      <c r="O940" s="119" t="str">
        <f>IF(M940="","",VLOOKUP(M940,'14'!D:D,1,0))</f>
        <v/>
      </c>
    </row>
    <row r="941" spans="1:15" ht="12.75" customHeight="1" x14ac:dyDescent="0.2">
      <c r="A941" s="36" t="str">
        <f>'0'!$A$4</f>
        <v>………………..</v>
      </c>
      <c r="B941" s="37">
        <f>'0'!$A$2</f>
        <v>46112</v>
      </c>
      <c r="C941" s="37" t="s">
        <v>1243</v>
      </c>
      <c r="D941" s="119" t="str">
        <f>IF(G941="","",VLOOKUP(G941,номенклатури!R:T,2,0))</f>
        <v/>
      </c>
      <c r="E941" s="365" t="str">
        <f>IF(G941="","",VLOOKUP(G941,номенклатури!R:T,3,0))</f>
        <v/>
      </c>
      <c r="F941" s="159" t="str">
        <f>IF(G941="","",IF(ISERROR(VLOOKUP(G941,номенклатури!V:V,1,0)),E941*H941,E941*I941))</f>
        <v/>
      </c>
      <c r="G941" s="14"/>
      <c r="H941" s="15"/>
      <c r="I941" s="15"/>
      <c r="J941" s="15"/>
      <c r="K941" s="15"/>
      <c r="L941" s="217"/>
      <c r="M941" s="22"/>
      <c r="N941" s="119" t="str">
        <f>IF(G941="","",VLOOKUP(G941,номенклатури!R:U,4,0))</f>
        <v/>
      </c>
      <c r="O941" s="119" t="str">
        <f>IF(M941="","",VLOOKUP(M941,'14'!D:D,1,0))</f>
        <v/>
      </c>
    </row>
    <row r="942" spans="1:15" ht="12.75" customHeight="1" x14ac:dyDescent="0.2">
      <c r="A942" s="36" t="str">
        <f>'0'!$A$4</f>
        <v>………………..</v>
      </c>
      <c r="B942" s="37">
        <f>'0'!$A$2</f>
        <v>46112</v>
      </c>
      <c r="C942" s="37" t="s">
        <v>1243</v>
      </c>
      <c r="D942" s="119" t="str">
        <f>IF(G942="","",VLOOKUP(G942,номенклатури!R:T,2,0))</f>
        <v/>
      </c>
      <c r="E942" s="365" t="str">
        <f>IF(G942="","",VLOOKUP(G942,номенклатури!R:T,3,0))</f>
        <v/>
      </c>
      <c r="F942" s="159" t="str">
        <f>IF(G942="","",IF(ISERROR(VLOOKUP(G942,номенклатури!V:V,1,0)),E942*H942,E942*I942))</f>
        <v/>
      </c>
      <c r="G942" s="14"/>
      <c r="H942" s="15"/>
      <c r="I942" s="15"/>
      <c r="J942" s="15"/>
      <c r="K942" s="15"/>
      <c r="L942" s="217"/>
      <c r="M942" s="22"/>
      <c r="N942" s="119" t="str">
        <f>IF(G942="","",VLOOKUP(G942,номенклатури!R:U,4,0))</f>
        <v/>
      </c>
      <c r="O942" s="119" t="str">
        <f>IF(M942="","",VLOOKUP(M942,'14'!D:D,1,0))</f>
        <v/>
      </c>
    </row>
    <row r="943" spans="1:15" ht="12.75" customHeight="1" x14ac:dyDescent="0.2">
      <c r="A943" s="36" t="str">
        <f>'0'!$A$4</f>
        <v>………………..</v>
      </c>
      <c r="B943" s="37">
        <f>'0'!$A$2</f>
        <v>46112</v>
      </c>
      <c r="C943" s="37" t="s">
        <v>1243</v>
      </c>
      <c r="D943" s="119" t="str">
        <f>IF(G943="","",VLOOKUP(G943,номенклатури!R:T,2,0))</f>
        <v/>
      </c>
      <c r="E943" s="365" t="str">
        <f>IF(G943="","",VLOOKUP(G943,номенклатури!R:T,3,0))</f>
        <v/>
      </c>
      <c r="F943" s="159" t="str">
        <f>IF(G943="","",IF(ISERROR(VLOOKUP(G943,номенклатури!V:V,1,0)),E943*H943,E943*I943))</f>
        <v/>
      </c>
      <c r="G943" s="14"/>
      <c r="H943" s="15"/>
      <c r="I943" s="15"/>
      <c r="J943" s="15"/>
      <c r="K943" s="15"/>
      <c r="L943" s="217"/>
      <c r="M943" s="22"/>
      <c r="N943" s="119" t="str">
        <f>IF(G943="","",VLOOKUP(G943,номенклатури!R:U,4,0))</f>
        <v/>
      </c>
      <c r="O943" s="119" t="str">
        <f>IF(M943="","",VLOOKUP(M943,'14'!D:D,1,0))</f>
        <v/>
      </c>
    </row>
    <row r="944" spans="1:15" ht="12.75" customHeight="1" x14ac:dyDescent="0.2">
      <c r="A944" s="36" t="str">
        <f>'0'!$A$4</f>
        <v>………………..</v>
      </c>
      <c r="B944" s="37">
        <f>'0'!$A$2</f>
        <v>46112</v>
      </c>
      <c r="C944" s="37" t="s">
        <v>1243</v>
      </c>
      <c r="D944" s="119" t="str">
        <f>IF(G944="","",VLOOKUP(G944,номенклатури!R:T,2,0))</f>
        <v/>
      </c>
      <c r="E944" s="365" t="str">
        <f>IF(G944="","",VLOOKUP(G944,номенклатури!R:T,3,0))</f>
        <v/>
      </c>
      <c r="F944" s="159" t="str">
        <f>IF(G944="","",IF(ISERROR(VLOOKUP(G944,номенклатури!V:V,1,0)),E944*H944,E944*I944))</f>
        <v/>
      </c>
      <c r="G944" s="14"/>
      <c r="H944" s="15"/>
      <c r="I944" s="15"/>
      <c r="J944" s="15"/>
      <c r="K944" s="15"/>
      <c r="L944" s="217"/>
      <c r="M944" s="22"/>
      <c r="N944" s="119" t="str">
        <f>IF(G944="","",VLOOKUP(G944,номенклатури!R:U,4,0))</f>
        <v/>
      </c>
      <c r="O944" s="119" t="str">
        <f>IF(M944="","",VLOOKUP(M944,'14'!D:D,1,0))</f>
        <v/>
      </c>
    </row>
    <row r="945" spans="1:15" ht="12.75" customHeight="1" x14ac:dyDescent="0.2">
      <c r="A945" s="36" t="str">
        <f>'0'!$A$4</f>
        <v>………………..</v>
      </c>
      <c r="B945" s="37">
        <f>'0'!$A$2</f>
        <v>46112</v>
      </c>
      <c r="C945" s="37" t="s">
        <v>1243</v>
      </c>
      <c r="D945" s="119" t="str">
        <f>IF(G945="","",VLOOKUP(G945,номенклатури!R:T,2,0))</f>
        <v/>
      </c>
      <c r="E945" s="365" t="str">
        <f>IF(G945="","",VLOOKUP(G945,номенклатури!R:T,3,0))</f>
        <v/>
      </c>
      <c r="F945" s="159" t="str">
        <f>IF(G945="","",IF(ISERROR(VLOOKUP(G945,номенклатури!V:V,1,0)),E945*H945,E945*I945))</f>
        <v/>
      </c>
      <c r="G945" s="14"/>
      <c r="H945" s="15"/>
      <c r="I945" s="15"/>
      <c r="J945" s="15"/>
      <c r="K945" s="15"/>
      <c r="L945" s="217"/>
      <c r="M945" s="22"/>
      <c r="N945" s="119" t="str">
        <f>IF(G945="","",VLOOKUP(G945,номенклатури!R:U,4,0))</f>
        <v/>
      </c>
      <c r="O945" s="119" t="str">
        <f>IF(M945="","",VLOOKUP(M945,'14'!D:D,1,0))</f>
        <v/>
      </c>
    </row>
    <row r="946" spans="1:15" ht="12.75" customHeight="1" x14ac:dyDescent="0.2">
      <c r="A946" s="36" t="str">
        <f>'0'!$A$4</f>
        <v>………………..</v>
      </c>
      <c r="B946" s="37">
        <f>'0'!$A$2</f>
        <v>46112</v>
      </c>
      <c r="C946" s="37" t="s">
        <v>1243</v>
      </c>
      <c r="D946" s="119" t="str">
        <f>IF(G946="","",VLOOKUP(G946,номенклатури!R:T,2,0))</f>
        <v/>
      </c>
      <c r="E946" s="365" t="str">
        <f>IF(G946="","",VLOOKUP(G946,номенклатури!R:T,3,0))</f>
        <v/>
      </c>
      <c r="F946" s="159" t="str">
        <f>IF(G946="","",IF(ISERROR(VLOOKUP(G946,номенклатури!V:V,1,0)),E946*H946,E946*I946))</f>
        <v/>
      </c>
      <c r="G946" s="14"/>
      <c r="H946" s="15"/>
      <c r="I946" s="15"/>
      <c r="J946" s="15"/>
      <c r="K946" s="15"/>
      <c r="L946" s="217"/>
      <c r="M946" s="22"/>
      <c r="N946" s="119" t="str">
        <f>IF(G946="","",VLOOKUP(G946,номенклатури!R:U,4,0))</f>
        <v/>
      </c>
      <c r="O946" s="119" t="str">
        <f>IF(M946="","",VLOOKUP(M946,'14'!D:D,1,0))</f>
        <v/>
      </c>
    </row>
    <row r="947" spans="1:15" ht="12.75" customHeight="1" x14ac:dyDescent="0.2">
      <c r="A947" s="36" t="str">
        <f>'0'!$A$4</f>
        <v>………………..</v>
      </c>
      <c r="B947" s="37">
        <f>'0'!$A$2</f>
        <v>46112</v>
      </c>
      <c r="C947" s="37" t="s">
        <v>1243</v>
      </c>
      <c r="D947" s="119" t="str">
        <f>IF(G947="","",VLOOKUP(G947,номенклатури!R:T,2,0))</f>
        <v/>
      </c>
      <c r="E947" s="365" t="str">
        <f>IF(G947="","",VLOOKUP(G947,номенклатури!R:T,3,0))</f>
        <v/>
      </c>
      <c r="F947" s="159" t="str">
        <f>IF(G947="","",IF(ISERROR(VLOOKUP(G947,номенклатури!V:V,1,0)),E947*H947,E947*I947))</f>
        <v/>
      </c>
      <c r="G947" s="14"/>
      <c r="H947" s="15"/>
      <c r="I947" s="15"/>
      <c r="J947" s="15"/>
      <c r="K947" s="15"/>
      <c r="L947" s="217"/>
      <c r="M947" s="22"/>
      <c r="N947" s="119" t="str">
        <f>IF(G947="","",VLOOKUP(G947,номенклатури!R:U,4,0))</f>
        <v/>
      </c>
      <c r="O947" s="119" t="str">
        <f>IF(M947="","",VLOOKUP(M947,'14'!D:D,1,0))</f>
        <v/>
      </c>
    </row>
    <row r="948" spans="1:15" ht="12.75" customHeight="1" x14ac:dyDescent="0.2">
      <c r="A948" s="36" t="str">
        <f>'0'!$A$4</f>
        <v>………………..</v>
      </c>
      <c r="B948" s="37">
        <f>'0'!$A$2</f>
        <v>46112</v>
      </c>
      <c r="C948" s="37" t="s">
        <v>1243</v>
      </c>
      <c r="D948" s="119" t="str">
        <f>IF(G948="","",VLOOKUP(G948,номенклатури!R:T,2,0))</f>
        <v/>
      </c>
      <c r="E948" s="365" t="str">
        <f>IF(G948="","",VLOOKUP(G948,номенклатури!R:T,3,0))</f>
        <v/>
      </c>
      <c r="F948" s="159" t="str">
        <f>IF(G948="","",IF(ISERROR(VLOOKUP(G948,номенклатури!V:V,1,0)),E948*H948,E948*I948))</f>
        <v/>
      </c>
      <c r="G948" s="14"/>
      <c r="H948" s="15"/>
      <c r="I948" s="15"/>
      <c r="J948" s="15"/>
      <c r="K948" s="15"/>
      <c r="L948" s="217"/>
      <c r="M948" s="22"/>
      <c r="N948" s="119" t="str">
        <f>IF(G948="","",VLOOKUP(G948,номенклатури!R:U,4,0))</f>
        <v/>
      </c>
      <c r="O948" s="119" t="str">
        <f>IF(M948="","",VLOOKUP(M948,'14'!D:D,1,0))</f>
        <v/>
      </c>
    </row>
    <row r="949" spans="1:15" ht="12.75" customHeight="1" x14ac:dyDescent="0.2">
      <c r="A949" s="36" t="str">
        <f>'0'!$A$4</f>
        <v>………………..</v>
      </c>
      <c r="B949" s="37">
        <f>'0'!$A$2</f>
        <v>46112</v>
      </c>
      <c r="C949" s="37" t="s">
        <v>1243</v>
      </c>
      <c r="D949" s="119" t="str">
        <f>IF(G949="","",VLOOKUP(G949,номенклатури!R:T,2,0))</f>
        <v/>
      </c>
      <c r="E949" s="365" t="str">
        <f>IF(G949="","",VLOOKUP(G949,номенклатури!R:T,3,0))</f>
        <v/>
      </c>
      <c r="F949" s="159" t="str">
        <f>IF(G949="","",IF(ISERROR(VLOOKUP(G949,номенклатури!V:V,1,0)),E949*H949,E949*I949))</f>
        <v/>
      </c>
      <c r="G949" s="14"/>
      <c r="H949" s="15"/>
      <c r="I949" s="15"/>
      <c r="J949" s="15"/>
      <c r="K949" s="15"/>
      <c r="L949" s="217"/>
      <c r="M949" s="22"/>
      <c r="N949" s="119" t="str">
        <f>IF(G949="","",VLOOKUP(G949,номенклатури!R:U,4,0))</f>
        <v/>
      </c>
      <c r="O949" s="119" t="str">
        <f>IF(M949="","",VLOOKUP(M949,'14'!D:D,1,0))</f>
        <v/>
      </c>
    </row>
    <row r="950" spans="1:15" ht="12.75" customHeight="1" x14ac:dyDescent="0.2">
      <c r="A950" s="36" t="str">
        <f>'0'!$A$4</f>
        <v>………………..</v>
      </c>
      <c r="B950" s="37">
        <f>'0'!$A$2</f>
        <v>46112</v>
      </c>
      <c r="C950" s="37" t="s">
        <v>1243</v>
      </c>
      <c r="D950" s="119" t="str">
        <f>IF(G950="","",VLOOKUP(G950,номенклатури!R:T,2,0))</f>
        <v/>
      </c>
      <c r="E950" s="365" t="str">
        <f>IF(G950="","",VLOOKUP(G950,номенклатури!R:T,3,0))</f>
        <v/>
      </c>
      <c r="F950" s="159" t="str">
        <f>IF(G950="","",IF(ISERROR(VLOOKUP(G950,номенклатури!V:V,1,0)),E950*H950,E950*I950))</f>
        <v/>
      </c>
      <c r="G950" s="14"/>
      <c r="H950" s="15"/>
      <c r="I950" s="15"/>
      <c r="J950" s="15"/>
      <c r="K950" s="15"/>
      <c r="L950" s="217"/>
      <c r="M950" s="22"/>
      <c r="N950" s="119" t="str">
        <f>IF(G950="","",VLOOKUP(G950,номенклатури!R:U,4,0))</f>
        <v/>
      </c>
      <c r="O950" s="119" t="str">
        <f>IF(M950="","",VLOOKUP(M950,'14'!D:D,1,0))</f>
        <v/>
      </c>
    </row>
    <row r="951" spans="1:15" ht="12.75" customHeight="1" x14ac:dyDescent="0.2">
      <c r="A951" s="36" t="str">
        <f>'0'!$A$4</f>
        <v>………………..</v>
      </c>
      <c r="B951" s="37">
        <f>'0'!$A$2</f>
        <v>46112</v>
      </c>
      <c r="C951" s="37" t="s">
        <v>1243</v>
      </c>
      <c r="D951" s="119" t="str">
        <f>IF(G951="","",VLOOKUP(G951,номенклатури!R:T,2,0))</f>
        <v/>
      </c>
      <c r="E951" s="365" t="str">
        <f>IF(G951="","",VLOOKUP(G951,номенклатури!R:T,3,0))</f>
        <v/>
      </c>
      <c r="F951" s="159" t="str">
        <f>IF(G951="","",IF(ISERROR(VLOOKUP(G951,номенклатури!V:V,1,0)),E951*H951,E951*I951))</f>
        <v/>
      </c>
      <c r="G951" s="14"/>
      <c r="H951" s="15"/>
      <c r="I951" s="15"/>
      <c r="J951" s="15"/>
      <c r="K951" s="15"/>
      <c r="L951" s="217"/>
      <c r="M951" s="22"/>
      <c r="N951" s="119" t="str">
        <f>IF(G951="","",VLOOKUP(G951,номенклатури!R:U,4,0))</f>
        <v/>
      </c>
      <c r="O951" s="119" t="str">
        <f>IF(M951="","",VLOOKUP(M951,'14'!D:D,1,0))</f>
        <v/>
      </c>
    </row>
    <row r="952" spans="1:15" ht="12.75" customHeight="1" x14ac:dyDescent="0.2">
      <c r="A952" s="36" t="str">
        <f>'0'!$A$4</f>
        <v>………………..</v>
      </c>
      <c r="B952" s="37">
        <f>'0'!$A$2</f>
        <v>46112</v>
      </c>
      <c r="C952" s="37" t="s">
        <v>1243</v>
      </c>
      <c r="D952" s="119" t="str">
        <f>IF(G952="","",VLOOKUP(G952,номенклатури!R:T,2,0))</f>
        <v/>
      </c>
      <c r="E952" s="365" t="str">
        <f>IF(G952="","",VLOOKUP(G952,номенклатури!R:T,3,0))</f>
        <v/>
      </c>
      <c r="F952" s="159" t="str">
        <f>IF(G952="","",IF(ISERROR(VLOOKUP(G952,номенклатури!V:V,1,0)),E952*H952,E952*I952))</f>
        <v/>
      </c>
      <c r="G952" s="14"/>
      <c r="H952" s="15"/>
      <c r="I952" s="15"/>
      <c r="J952" s="15"/>
      <c r="K952" s="15"/>
      <c r="L952" s="217"/>
      <c r="M952" s="22"/>
      <c r="N952" s="119" t="str">
        <f>IF(G952="","",VLOOKUP(G952,номенклатури!R:U,4,0))</f>
        <v/>
      </c>
      <c r="O952" s="119" t="str">
        <f>IF(M952="","",VLOOKUP(M952,'14'!D:D,1,0))</f>
        <v/>
      </c>
    </row>
    <row r="953" spans="1:15" ht="12.75" customHeight="1" x14ac:dyDescent="0.2">
      <c r="A953" s="36" t="str">
        <f>'0'!$A$4</f>
        <v>………………..</v>
      </c>
      <c r="B953" s="37">
        <f>'0'!$A$2</f>
        <v>46112</v>
      </c>
      <c r="C953" s="37" t="s">
        <v>1243</v>
      </c>
      <c r="D953" s="119" t="str">
        <f>IF(G953="","",VLOOKUP(G953,номенклатури!R:T,2,0))</f>
        <v/>
      </c>
      <c r="E953" s="365" t="str">
        <f>IF(G953="","",VLOOKUP(G953,номенклатури!R:T,3,0))</f>
        <v/>
      </c>
      <c r="F953" s="159" t="str">
        <f>IF(G953="","",IF(ISERROR(VLOOKUP(G953,номенклатури!V:V,1,0)),E953*H953,E953*I953))</f>
        <v/>
      </c>
      <c r="G953" s="14"/>
      <c r="H953" s="15"/>
      <c r="I953" s="15"/>
      <c r="J953" s="15"/>
      <c r="K953" s="15"/>
      <c r="L953" s="217"/>
      <c r="M953" s="22"/>
      <c r="N953" s="119" t="str">
        <f>IF(G953="","",VLOOKUP(G953,номенклатури!R:U,4,0))</f>
        <v/>
      </c>
      <c r="O953" s="119" t="str">
        <f>IF(M953="","",VLOOKUP(M953,'14'!D:D,1,0))</f>
        <v/>
      </c>
    </row>
    <row r="954" spans="1:15" ht="12.75" customHeight="1" x14ac:dyDescent="0.2">
      <c r="A954" s="36" t="str">
        <f>'0'!$A$4</f>
        <v>………………..</v>
      </c>
      <c r="B954" s="37">
        <f>'0'!$A$2</f>
        <v>46112</v>
      </c>
      <c r="C954" s="37" t="s">
        <v>1243</v>
      </c>
      <c r="D954" s="119" t="str">
        <f>IF(G954="","",VLOOKUP(G954,номенклатури!R:T,2,0))</f>
        <v/>
      </c>
      <c r="E954" s="365" t="str">
        <f>IF(G954="","",VLOOKUP(G954,номенклатури!R:T,3,0))</f>
        <v/>
      </c>
      <c r="F954" s="159" t="str">
        <f>IF(G954="","",IF(ISERROR(VLOOKUP(G954,номенклатури!V:V,1,0)),E954*H954,E954*I954))</f>
        <v/>
      </c>
      <c r="G954" s="14"/>
      <c r="H954" s="15"/>
      <c r="I954" s="15"/>
      <c r="J954" s="15"/>
      <c r="K954" s="15"/>
      <c r="L954" s="217"/>
      <c r="M954" s="22"/>
      <c r="N954" s="119" t="str">
        <f>IF(G954="","",VLOOKUP(G954,номенклатури!R:U,4,0))</f>
        <v/>
      </c>
      <c r="O954" s="119" t="str">
        <f>IF(M954="","",VLOOKUP(M954,'14'!D:D,1,0))</f>
        <v/>
      </c>
    </row>
    <row r="955" spans="1:15" ht="12.75" customHeight="1" x14ac:dyDescent="0.2">
      <c r="A955" s="36" t="str">
        <f>'0'!$A$4</f>
        <v>………………..</v>
      </c>
      <c r="B955" s="37">
        <f>'0'!$A$2</f>
        <v>46112</v>
      </c>
      <c r="C955" s="37" t="s">
        <v>1243</v>
      </c>
      <c r="D955" s="119" t="str">
        <f>IF(G955="","",VLOOKUP(G955,номенклатури!R:T,2,0))</f>
        <v/>
      </c>
      <c r="E955" s="365" t="str">
        <f>IF(G955="","",VLOOKUP(G955,номенклатури!R:T,3,0))</f>
        <v/>
      </c>
      <c r="F955" s="159" t="str">
        <f>IF(G955="","",IF(ISERROR(VLOOKUP(G955,номенклатури!V:V,1,0)),E955*H955,E955*I955))</f>
        <v/>
      </c>
      <c r="G955" s="14"/>
      <c r="H955" s="15"/>
      <c r="I955" s="15"/>
      <c r="J955" s="15"/>
      <c r="K955" s="15"/>
      <c r="L955" s="217"/>
      <c r="M955" s="22"/>
      <c r="N955" s="119" t="str">
        <f>IF(G955="","",VLOOKUP(G955,номенклатури!R:U,4,0))</f>
        <v/>
      </c>
      <c r="O955" s="119" t="str">
        <f>IF(M955="","",VLOOKUP(M955,'14'!D:D,1,0))</f>
        <v/>
      </c>
    </row>
    <row r="956" spans="1:15" ht="12.75" customHeight="1" x14ac:dyDescent="0.2">
      <c r="A956" s="36" t="str">
        <f>'0'!$A$4</f>
        <v>………………..</v>
      </c>
      <c r="B956" s="37">
        <f>'0'!$A$2</f>
        <v>46112</v>
      </c>
      <c r="C956" s="37" t="s">
        <v>1243</v>
      </c>
      <c r="D956" s="119" t="str">
        <f>IF(G956="","",VLOOKUP(G956,номенклатури!R:T,2,0))</f>
        <v/>
      </c>
      <c r="E956" s="365" t="str">
        <f>IF(G956="","",VLOOKUP(G956,номенклатури!R:T,3,0))</f>
        <v/>
      </c>
      <c r="F956" s="159" t="str">
        <f>IF(G956="","",IF(ISERROR(VLOOKUP(G956,номенклатури!V:V,1,0)),E956*H956,E956*I956))</f>
        <v/>
      </c>
      <c r="G956" s="14"/>
      <c r="H956" s="15"/>
      <c r="I956" s="15"/>
      <c r="J956" s="15"/>
      <c r="K956" s="15"/>
      <c r="L956" s="217"/>
      <c r="M956" s="22"/>
      <c r="N956" s="119" t="str">
        <f>IF(G956="","",VLOOKUP(G956,номенклатури!R:U,4,0))</f>
        <v/>
      </c>
      <c r="O956" s="119" t="str">
        <f>IF(M956="","",VLOOKUP(M956,'14'!D:D,1,0))</f>
        <v/>
      </c>
    </row>
    <row r="957" spans="1:15" ht="12.75" customHeight="1" x14ac:dyDescent="0.2">
      <c r="A957" s="36" t="str">
        <f>'0'!$A$4</f>
        <v>………………..</v>
      </c>
      <c r="B957" s="37">
        <f>'0'!$A$2</f>
        <v>46112</v>
      </c>
      <c r="C957" s="37" t="s">
        <v>1243</v>
      </c>
      <c r="D957" s="119" t="str">
        <f>IF(G957="","",VLOOKUP(G957,номенклатури!R:T,2,0))</f>
        <v/>
      </c>
      <c r="E957" s="365" t="str">
        <f>IF(G957="","",VLOOKUP(G957,номенклатури!R:T,3,0))</f>
        <v/>
      </c>
      <c r="F957" s="159" t="str">
        <f>IF(G957="","",IF(ISERROR(VLOOKUP(G957,номенклатури!V:V,1,0)),E957*H957,E957*I957))</f>
        <v/>
      </c>
      <c r="G957" s="14"/>
      <c r="H957" s="15"/>
      <c r="I957" s="15"/>
      <c r="J957" s="15"/>
      <c r="K957" s="15"/>
      <c r="L957" s="217"/>
      <c r="M957" s="22"/>
      <c r="N957" s="119" t="str">
        <f>IF(G957="","",VLOOKUP(G957,номенклатури!R:U,4,0))</f>
        <v/>
      </c>
      <c r="O957" s="119" t="str">
        <f>IF(M957="","",VLOOKUP(M957,'14'!D:D,1,0))</f>
        <v/>
      </c>
    </row>
    <row r="958" spans="1:15" ht="12.75" customHeight="1" x14ac:dyDescent="0.2">
      <c r="A958" s="36" t="str">
        <f>'0'!$A$4</f>
        <v>………………..</v>
      </c>
      <c r="B958" s="37">
        <f>'0'!$A$2</f>
        <v>46112</v>
      </c>
      <c r="C958" s="37" t="s">
        <v>1243</v>
      </c>
      <c r="D958" s="119" t="str">
        <f>IF(G958="","",VLOOKUP(G958,номенклатури!R:T,2,0))</f>
        <v/>
      </c>
      <c r="E958" s="365" t="str">
        <f>IF(G958="","",VLOOKUP(G958,номенклатури!R:T,3,0))</f>
        <v/>
      </c>
      <c r="F958" s="159" t="str">
        <f>IF(G958="","",IF(ISERROR(VLOOKUP(G958,номенклатури!V:V,1,0)),E958*H958,E958*I958))</f>
        <v/>
      </c>
      <c r="G958" s="14"/>
      <c r="H958" s="15"/>
      <c r="I958" s="15"/>
      <c r="J958" s="15"/>
      <c r="K958" s="15"/>
      <c r="L958" s="217"/>
      <c r="M958" s="22"/>
      <c r="N958" s="119" t="str">
        <f>IF(G958="","",VLOOKUP(G958,номенклатури!R:U,4,0))</f>
        <v/>
      </c>
      <c r="O958" s="119" t="str">
        <f>IF(M958="","",VLOOKUP(M958,'14'!D:D,1,0))</f>
        <v/>
      </c>
    </row>
    <row r="959" spans="1:15" ht="12.75" customHeight="1" x14ac:dyDescent="0.2">
      <c r="A959" s="36" t="str">
        <f>'0'!$A$4</f>
        <v>………………..</v>
      </c>
      <c r="B959" s="37">
        <f>'0'!$A$2</f>
        <v>46112</v>
      </c>
      <c r="C959" s="37" t="s">
        <v>1243</v>
      </c>
      <c r="D959" s="119" t="str">
        <f>IF(G959="","",VLOOKUP(G959,номенклатури!R:T,2,0))</f>
        <v/>
      </c>
      <c r="E959" s="365" t="str">
        <f>IF(G959="","",VLOOKUP(G959,номенклатури!R:T,3,0))</f>
        <v/>
      </c>
      <c r="F959" s="159" t="str">
        <f>IF(G959="","",IF(ISERROR(VLOOKUP(G959,номенклатури!V:V,1,0)),E959*H959,E959*I959))</f>
        <v/>
      </c>
      <c r="G959" s="14"/>
      <c r="H959" s="15"/>
      <c r="I959" s="15"/>
      <c r="J959" s="15"/>
      <c r="K959" s="15"/>
      <c r="L959" s="217"/>
      <c r="M959" s="22"/>
      <c r="N959" s="119" t="str">
        <f>IF(G959="","",VLOOKUP(G959,номенклатури!R:U,4,0))</f>
        <v/>
      </c>
      <c r="O959" s="119" t="str">
        <f>IF(M959="","",VLOOKUP(M959,'14'!D:D,1,0))</f>
        <v/>
      </c>
    </row>
    <row r="960" spans="1:15" ht="12.75" customHeight="1" x14ac:dyDescent="0.2">
      <c r="A960" s="36" t="str">
        <f>'0'!$A$4</f>
        <v>………………..</v>
      </c>
      <c r="B960" s="37">
        <f>'0'!$A$2</f>
        <v>46112</v>
      </c>
      <c r="C960" s="37" t="s">
        <v>1243</v>
      </c>
      <c r="D960" s="119" t="str">
        <f>IF(G960="","",VLOOKUP(G960,номенклатури!R:T,2,0))</f>
        <v/>
      </c>
      <c r="E960" s="365" t="str">
        <f>IF(G960="","",VLOOKUP(G960,номенклатури!R:T,3,0))</f>
        <v/>
      </c>
      <c r="F960" s="159" t="str">
        <f>IF(G960="","",IF(ISERROR(VLOOKUP(G960,номенклатури!V:V,1,0)),E960*H960,E960*I960))</f>
        <v/>
      </c>
      <c r="G960" s="14"/>
      <c r="H960" s="15"/>
      <c r="I960" s="15"/>
      <c r="J960" s="15"/>
      <c r="K960" s="15"/>
      <c r="L960" s="217"/>
      <c r="M960" s="22"/>
      <c r="N960" s="119" t="str">
        <f>IF(G960="","",VLOOKUP(G960,номенклатури!R:U,4,0))</f>
        <v/>
      </c>
      <c r="O960" s="119" t="str">
        <f>IF(M960="","",VLOOKUP(M960,'14'!D:D,1,0))</f>
        <v/>
      </c>
    </row>
    <row r="961" spans="1:15" ht="12.75" customHeight="1" x14ac:dyDescent="0.2">
      <c r="A961" s="36" t="str">
        <f>'0'!$A$4</f>
        <v>………………..</v>
      </c>
      <c r="B961" s="37">
        <f>'0'!$A$2</f>
        <v>46112</v>
      </c>
      <c r="C961" s="37" t="s">
        <v>1243</v>
      </c>
      <c r="D961" s="119" t="str">
        <f>IF(G961="","",VLOOKUP(G961,номенклатури!R:T,2,0))</f>
        <v/>
      </c>
      <c r="E961" s="365" t="str">
        <f>IF(G961="","",VLOOKUP(G961,номенклатури!R:T,3,0))</f>
        <v/>
      </c>
      <c r="F961" s="159" t="str">
        <f>IF(G961="","",IF(ISERROR(VLOOKUP(G961,номенклатури!V:V,1,0)),E961*H961,E961*I961))</f>
        <v/>
      </c>
      <c r="G961" s="14"/>
      <c r="H961" s="15"/>
      <c r="I961" s="15"/>
      <c r="J961" s="15"/>
      <c r="K961" s="15"/>
      <c r="L961" s="217"/>
      <c r="M961" s="22"/>
      <c r="N961" s="119" t="str">
        <f>IF(G961="","",VLOOKUP(G961,номенклатури!R:U,4,0))</f>
        <v/>
      </c>
      <c r="O961" s="119" t="str">
        <f>IF(M961="","",VLOOKUP(M961,'14'!D:D,1,0))</f>
        <v/>
      </c>
    </row>
    <row r="962" spans="1:15" ht="12.75" customHeight="1" x14ac:dyDescent="0.2">
      <c r="A962" s="36" t="str">
        <f>'0'!$A$4</f>
        <v>………………..</v>
      </c>
      <c r="B962" s="37">
        <f>'0'!$A$2</f>
        <v>46112</v>
      </c>
      <c r="C962" s="37" t="s">
        <v>1243</v>
      </c>
      <c r="D962" s="119" t="str">
        <f>IF(G962="","",VLOOKUP(G962,номенклатури!R:T,2,0))</f>
        <v/>
      </c>
      <c r="E962" s="365" t="str">
        <f>IF(G962="","",VLOOKUP(G962,номенклатури!R:T,3,0))</f>
        <v/>
      </c>
      <c r="F962" s="159" t="str">
        <f>IF(G962="","",IF(ISERROR(VLOOKUP(G962,номенклатури!V:V,1,0)),E962*H962,E962*I962))</f>
        <v/>
      </c>
      <c r="G962" s="14"/>
      <c r="H962" s="15"/>
      <c r="I962" s="15"/>
      <c r="J962" s="15"/>
      <c r="K962" s="15"/>
      <c r="L962" s="217"/>
      <c r="M962" s="22"/>
      <c r="N962" s="119" t="str">
        <f>IF(G962="","",VLOOKUP(G962,номенклатури!R:U,4,0))</f>
        <v/>
      </c>
      <c r="O962" s="119" t="str">
        <f>IF(M962="","",VLOOKUP(M962,'14'!D:D,1,0))</f>
        <v/>
      </c>
    </row>
    <row r="963" spans="1:15" ht="12.75" customHeight="1" x14ac:dyDescent="0.2">
      <c r="A963" s="36" t="str">
        <f>'0'!$A$4</f>
        <v>………………..</v>
      </c>
      <c r="B963" s="37">
        <f>'0'!$A$2</f>
        <v>46112</v>
      </c>
      <c r="C963" s="37" t="s">
        <v>1243</v>
      </c>
      <c r="D963" s="119" t="str">
        <f>IF(G963="","",VLOOKUP(G963,номенклатури!R:T,2,0))</f>
        <v/>
      </c>
      <c r="E963" s="365" t="str">
        <f>IF(G963="","",VLOOKUP(G963,номенклатури!R:T,3,0))</f>
        <v/>
      </c>
      <c r="F963" s="159" t="str">
        <f>IF(G963="","",IF(ISERROR(VLOOKUP(G963,номенклатури!V:V,1,0)),E963*H963,E963*I963))</f>
        <v/>
      </c>
      <c r="G963" s="14"/>
      <c r="H963" s="15"/>
      <c r="I963" s="15"/>
      <c r="J963" s="15"/>
      <c r="K963" s="15"/>
      <c r="L963" s="217"/>
      <c r="M963" s="22"/>
      <c r="N963" s="119" t="str">
        <f>IF(G963="","",VLOOKUP(G963,номенклатури!R:U,4,0))</f>
        <v/>
      </c>
      <c r="O963" s="119" t="str">
        <f>IF(M963="","",VLOOKUP(M963,'14'!D:D,1,0))</f>
        <v/>
      </c>
    </row>
    <row r="964" spans="1:15" ht="12.75" customHeight="1" x14ac:dyDescent="0.2">
      <c r="A964" s="36" t="str">
        <f>'0'!$A$4</f>
        <v>………………..</v>
      </c>
      <c r="B964" s="37">
        <f>'0'!$A$2</f>
        <v>46112</v>
      </c>
      <c r="C964" s="37" t="s">
        <v>1243</v>
      </c>
      <c r="D964" s="119" t="str">
        <f>IF(G964="","",VLOOKUP(G964,номенклатури!R:T,2,0))</f>
        <v/>
      </c>
      <c r="E964" s="365" t="str">
        <f>IF(G964="","",VLOOKUP(G964,номенклатури!R:T,3,0))</f>
        <v/>
      </c>
      <c r="F964" s="159" t="str">
        <f>IF(G964="","",IF(ISERROR(VLOOKUP(G964,номенклатури!V:V,1,0)),E964*H964,E964*I964))</f>
        <v/>
      </c>
      <c r="G964" s="14"/>
      <c r="H964" s="15"/>
      <c r="I964" s="15"/>
      <c r="J964" s="15"/>
      <c r="K964" s="15"/>
      <c r="L964" s="217"/>
      <c r="M964" s="22"/>
      <c r="N964" s="119" t="str">
        <f>IF(G964="","",VLOOKUP(G964,номенклатури!R:U,4,0))</f>
        <v/>
      </c>
      <c r="O964" s="119" t="str">
        <f>IF(M964="","",VLOOKUP(M964,'14'!D:D,1,0))</f>
        <v/>
      </c>
    </row>
    <row r="965" spans="1:15" ht="12.75" customHeight="1" x14ac:dyDescent="0.2">
      <c r="A965" s="36" t="str">
        <f>'0'!$A$4</f>
        <v>………………..</v>
      </c>
      <c r="B965" s="37">
        <f>'0'!$A$2</f>
        <v>46112</v>
      </c>
      <c r="C965" s="37" t="s">
        <v>1243</v>
      </c>
      <c r="D965" s="119" t="str">
        <f>IF(G965="","",VLOOKUP(G965,номенклатури!R:T,2,0))</f>
        <v/>
      </c>
      <c r="E965" s="365" t="str">
        <f>IF(G965="","",VLOOKUP(G965,номенклатури!R:T,3,0))</f>
        <v/>
      </c>
      <c r="F965" s="159" t="str">
        <f>IF(G965="","",IF(ISERROR(VLOOKUP(G965,номенклатури!V:V,1,0)),E965*H965,E965*I965))</f>
        <v/>
      </c>
      <c r="G965" s="14"/>
      <c r="H965" s="15"/>
      <c r="I965" s="15"/>
      <c r="J965" s="15"/>
      <c r="K965" s="15"/>
      <c r="L965" s="217"/>
      <c r="M965" s="22"/>
      <c r="N965" s="119" t="str">
        <f>IF(G965="","",VLOOKUP(G965,номенклатури!R:U,4,0))</f>
        <v/>
      </c>
      <c r="O965" s="119" t="str">
        <f>IF(M965="","",VLOOKUP(M965,'14'!D:D,1,0))</f>
        <v/>
      </c>
    </row>
    <row r="966" spans="1:15" ht="12.75" customHeight="1" x14ac:dyDescent="0.2">
      <c r="A966" s="36" t="str">
        <f>'0'!$A$4</f>
        <v>………………..</v>
      </c>
      <c r="B966" s="37">
        <f>'0'!$A$2</f>
        <v>46112</v>
      </c>
      <c r="C966" s="37" t="s">
        <v>1243</v>
      </c>
      <c r="D966" s="119" t="str">
        <f>IF(G966="","",VLOOKUP(G966,номенклатури!R:T,2,0))</f>
        <v/>
      </c>
      <c r="E966" s="365" t="str">
        <f>IF(G966="","",VLOOKUP(G966,номенклатури!R:T,3,0))</f>
        <v/>
      </c>
      <c r="F966" s="159" t="str">
        <f>IF(G966="","",IF(ISERROR(VLOOKUP(G966,номенклатури!V:V,1,0)),E966*H966,E966*I966))</f>
        <v/>
      </c>
      <c r="G966" s="14"/>
      <c r="H966" s="15"/>
      <c r="I966" s="15"/>
      <c r="J966" s="15"/>
      <c r="K966" s="15"/>
      <c r="L966" s="217"/>
      <c r="M966" s="22"/>
      <c r="N966" s="119" t="str">
        <f>IF(G966="","",VLOOKUP(G966,номенклатури!R:U,4,0))</f>
        <v/>
      </c>
      <c r="O966" s="119" t="str">
        <f>IF(M966="","",VLOOKUP(M966,'14'!D:D,1,0))</f>
        <v/>
      </c>
    </row>
    <row r="967" spans="1:15" ht="12.75" customHeight="1" x14ac:dyDescent="0.2">
      <c r="A967" s="36" t="str">
        <f>'0'!$A$4</f>
        <v>………………..</v>
      </c>
      <c r="B967" s="37">
        <f>'0'!$A$2</f>
        <v>46112</v>
      </c>
      <c r="C967" s="37" t="s">
        <v>1243</v>
      </c>
      <c r="D967" s="119" t="str">
        <f>IF(G967="","",VLOOKUP(G967,номенклатури!R:T,2,0))</f>
        <v/>
      </c>
      <c r="E967" s="365" t="str">
        <f>IF(G967="","",VLOOKUP(G967,номенклатури!R:T,3,0))</f>
        <v/>
      </c>
      <c r="F967" s="159" t="str">
        <f>IF(G967="","",IF(ISERROR(VLOOKUP(G967,номенклатури!V:V,1,0)),E967*H967,E967*I967))</f>
        <v/>
      </c>
      <c r="G967" s="14"/>
      <c r="H967" s="15"/>
      <c r="I967" s="15"/>
      <c r="J967" s="15"/>
      <c r="K967" s="15"/>
      <c r="L967" s="217"/>
      <c r="M967" s="22"/>
      <c r="N967" s="119" t="str">
        <f>IF(G967="","",VLOOKUP(G967,номенклатури!R:U,4,0))</f>
        <v/>
      </c>
      <c r="O967" s="119" t="str">
        <f>IF(M967="","",VLOOKUP(M967,'14'!D:D,1,0))</f>
        <v/>
      </c>
    </row>
    <row r="968" spans="1:15" ht="12.75" customHeight="1" x14ac:dyDescent="0.2">
      <c r="A968" s="36" t="str">
        <f>'0'!$A$4</f>
        <v>………………..</v>
      </c>
      <c r="B968" s="37">
        <f>'0'!$A$2</f>
        <v>46112</v>
      </c>
      <c r="C968" s="37" t="s">
        <v>1243</v>
      </c>
      <c r="D968" s="119" t="str">
        <f>IF(G968="","",VLOOKUP(G968,номенклатури!R:T,2,0))</f>
        <v/>
      </c>
      <c r="E968" s="365" t="str">
        <f>IF(G968="","",VLOOKUP(G968,номенклатури!R:T,3,0))</f>
        <v/>
      </c>
      <c r="F968" s="159" t="str">
        <f>IF(G968="","",IF(ISERROR(VLOOKUP(G968,номенклатури!V:V,1,0)),E968*H968,E968*I968))</f>
        <v/>
      </c>
      <c r="G968" s="14"/>
      <c r="H968" s="15"/>
      <c r="I968" s="15"/>
      <c r="J968" s="15"/>
      <c r="K968" s="15"/>
      <c r="L968" s="217"/>
      <c r="M968" s="22"/>
      <c r="N968" s="119" t="str">
        <f>IF(G968="","",VLOOKUP(G968,номенклатури!R:U,4,0))</f>
        <v/>
      </c>
      <c r="O968" s="119" t="str">
        <f>IF(M968="","",VLOOKUP(M968,'14'!D:D,1,0))</f>
        <v/>
      </c>
    </row>
    <row r="969" spans="1:15" ht="12.75" customHeight="1" x14ac:dyDescent="0.2">
      <c r="A969" s="36" t="str">
        <f>'0'!$A$4</f>
        <v>………………..</v>
      </c>
      <c r="B969" s="37">
        <f>'0'!$A$2</f>
        <v>46112</v>
      </c>
      <c r="C969" s="37" t="s">
        <v>1243</v>
      </c>
      <c r="D969" s="119" t="str">
        <f>IF(G969="","",VLOOKUP(G969,номенклатури!R:T,2,0))</f>
        <v/>
      </c>
      <c r="E969" s="365" t="str">
        <f>IF(G969="","",VLOOKUP(G969,номенклатури!R:T,3,0))</f>
        <v/>
      </c>
      <c r="F969" s="159" t="str">
        <f>IF(G969="","",IF(ISERROR(VLOOKUP(G969,номенклатури!V:V,1,0)),E969*H969,E969*I969))</f>
        <v/>
      </c>
      <c r="G969" s="14"/>
      <c r="H969" s="15"/>
      <c r="I969" s="15"/>
      <c r="J969" s="15"/>
      <c r="K969" s="15"/>
      <c r="L969" s="217"/>
      <c r="M969" s="22"/>
      <c r="N969" s="119" t="str">
        <f>IF(G969="","",VLOOKUP(G969,номенклатури!R:U,4,0))</f>
        <v/>
      </c>
      <c r="O969" s="119" t="str">
        <f>IF(M969="","",VLOOKUP(M969,'14'!D:D,1,0))</f>
        <v/>
      </c>
    </row>
    <row r="970" spans="1:15" ht="12.75" customHeight="1" x14ac:dyDescent="0.2">
      <c r="A970" s="36" t="str">
        <f>'0'!$A$4</f>
        <v>………………..</v>
      </c>
      <c r="B970" s="37">
        <f>'0'!$A$2</f>
        <v>46112</v>
      </c>
      <c r="C970" s="37" t="s">
        <v>1243</v>
      </c>
      <c r="D970" s="119" t="str">
        <f>IF(G970="","",VLOOKUP(G970,номенклатури!R:T,2,0))</f>
        <v/>
      </c>
      <c r="E970" s="365" t="str">
        <f>IF(G970="","",VLOOKUP(G970,номенклатури!R:T,3,0))</f>
        <v/>
      </c>
      <c r="F970" s="159" t="str">
        <f>IF(G970="","",IF(ISERROR(VLOOKUP(G970,номенклатури!V:V,1,0)),E970*H970,E970*I970))</f>
        <v/>
      </c>
      <c r="G970" s="14"/>
      <c r="H970" s="15"/>
      <c r="I970" s="15"/>
      <c r="J970" s="15"/>
      <c r="K970" s="15"/>
      <c r="L970" s="217"/>
      <c r="M970" s="22"/>
      <c r="N970" s="119" t="str">
        <f>IF(G970="","",VLOOKUP(G970,номенклатури!R:U,4,0))</f>
        <v/>
      </c>
      <c r="O970" s="119" t="str">
        <f>IF(M970="","",VLOOKUP(M970,'14'!D:D,1,0))</f>
        <v/>
      </c>
    </row>
    <row r="971" spans="1:15" ht="12.75" customHeight="1" x14ac:dyDescent="0.2">
      <c r="A971" s="36" t="str">
        <f>'0'!$A$4</f>
        <v>………………..</v>
      </c>
      <c r="B971" s="37">
        <f>'0'!$A$2</f>
        <v>46112</v>
      </c>
      <c r="C971" s="37" t="s">
        <v>1243</v>
      </c>
      <c r="D971" s="119" t="str">
        <f>IF(G971="","",VLOOKUP(G971,номенклатури!R:T,2,0))</f>
        <v/>
      </c>
      <c r="E971" s="365" t="str">
        <f>IF(G971="","",VLOOKUP(G971,номенклатури!R:T,3,0))</f>
        <v/>
      </c>
      <c r="F971" s="159" t="str">
        <f>IF(G971="","",IF(ISERROR(VLOOKUP(G971,номенклатури!V:V,1,0)),E971*H971,E971*I971))</f>
        <v/>
      </c>
      <c r="G971" s="14"/>
      <c r="H971" s="15"/>
      <c r="I971" s="15"/>
      <c r="J971" s="15"/>
      <c r="K971" s="15"/>
      <c r="L971" s="217"/>
      <c r="M971" s="22"/>
      <c r="N971" s="119" t="str">
        <f>IF(G971="","",VLOOKUP(G971,номенклатури!R:U,4,0))</f>
        <v/>
      </c>
      <c r="O971" s="119" t="str">
        <f>IF(M971="","",VLOOKUP(M971,'14'!D:D,1,0))</f>
        <v/>
      </c>
    </row>
    <row r="972" spans="1:15" ht="12.75" customHeight="1" x14ac:dyDescent="0.2">
      <c r="A972" s="36" t="str">
        <f>'0'!$A$4</f>
        <v>………………..</v>
      </c>
      <c r="B972" s="37">
        <f>'0'!$A$2</f>
        <v>46112</v>
      </c>
      <c r="C972" s="37" t="s">
        <v>1243</v>
      </c>
      <c r="D972" s="119" t="str">
        <f>IF(G972="","",VLOOKUP(G972,номенклатури!R:T,2,0))</f>
        <v/>
      </c>
      <c r="E972" s="365" t="str">
        <f>IF(G972="","",VLOOKUP(G972,номенклатури!R:T,3,0))</f>
        <v/>
      </c>
      <c r="F972" s="159" t="str">
        <f>IF(G972="","",IF(ISERROR(VLOOKUP(G972,номенклатури!V:V,1,0)),E972*H972,E972*I972))</f>
        <v/>
      </c>
      <c r="G972" s="14"/>
      <c r="H972" s="15"/>
      <c r="I972" s="15"/>
      <c r="J972" s="15"/>
      <c r="K972" s="15"/>
      <c r="L972" s="217"/>
      <c r="M972" s="22"/>
      <c r="N972" s="119" t="str">
        <f>IF(G972="","",VLOOKUP(G972,номенклатури!R:U,4,0))</f>
        <v/>
      </c>
      <c r="O972" s="119" t="str">
        <f>IF(M972="","",VLOOKUP(M972,'14'!D:D,1,0))</f>
        <v/>
      </c>
    </row>
    <row r="973" spans="1:15" ht="12.75" customHeight="1" x14ac:dyDescent="0.2">
      <c r="A973" s="36" t="str">
        <f>'0'!$A$4</f>
        <v>………………..</v>
      </c>
      <c r="B973" s="37">
        <f>'0'!$A$2</f>
        <v>46112</v>
      </c>
      <c r="C973" s="37" t="s">
        <v>1243</v>
      </c>
      <c r="D973" s="119" t="str">
        <f>IF(G973="","",VLOOKUP(G973,номенклатури!R:T,2,0))</f>
        <v/>
      </c>
      <c r="E973" s="365" t="str">
        <f>IF(G973="","",VLOOKUP(G973,номенклатури!R:T,3,0))</f>
        <v/>
      </c>
      <c r="F973" s="159" t="str">
        <f>IF(G973="","",IF(ISERROR(VLOOKUP(G973,номенклатури!V:V,1,0)),E973*H973,E973*I973))</f>
        <v/>
      </c>
      <c r="G973" s="14"/>
      <c r="H973" s="15"/>
      <c r="I973" s="15"/>
      <c r="J973" s="15"/>
      <c r="K973" s="15"/>
      <c r="L973" s="217"/>
      <c r="M973" s="22"/>
      <c r="N973" s="119" t="str">
        <f>IF(G973="","",VLOOKUP(G973,номенклатури!R:U,4,0))</f>
        <v/>
      </c>
      <c r="O973" s="119" t="str">
        <f>IF(M973="","",VLOOKUP(M973,'14'!D:D,1,0))</f>
        <v/>
      </c>
    </row>
    <row r="974" spans="1:15" ht="12.75" customHeight="1" x14ac:dyDescent="0.2">
      <c r="A974" s="36" t="str">
        <f>'0'!$A$4</f>
        <v>………………..</v>
      </c>
      <c r="B974" s="37">
        <f>'0'!$A$2</f>
        <v>46112</v>
      </c>
      <c r="C974" s="37" t="s">
        <v>1243</v>
      </c>
      <c r="D974" s="119" t="str">
        <f>IF(G974="","",VLOOKUP(G974,номенклатури!R:T,2,0))</f>
        <v/>
      </c>
      <c r="E974" s="365" t="str">
        <f>IF(G974="","",VLOOKUP(G974,номенклатури!R:T,3,0))</f>
        <v/>
      </c>
      <c r="F974" s="159" t="str">
        <f>IF(G974="","",IF(ISERROR(VLOOKUP(G974,номенклатури!V:V,1,0)),E974*H974,E974*I974))</f>
        <v/>
      </c>
      <c r="G974" s="14"/>
      <c r="H974" s="15"/>
      <c r="I974" s="15"/>
      <c r="J974" s="15"/>
      <c r="K974" s="15"/>
      <c r="L974" s="217"/>
      <c r="M974" s="22"/>
      <c r="N974" s="119" t="str">
        <f>IF(G974="","",VLOOKUP(G974,номенклатури!R:U,4,0))</f>
        <v/>
      </c>
      <c r="O974" s="119" t="str">
        <f>IF(M974="","",VLOOKUP(M974,'14'!D:D,1,0))</f>
        <v/>
      </c>
    </row>
    <row r="975" spans="1:15" ht="12.75" customHeight="1" x14ac:dyDescent="0.2">
      <c r="A975" s="36" t="str">
        <f>'0'!$A$4</f>
        <v>………………..</v>
      </c>
      <c r="B975" s="37">
        <f>'0'!$A$2</f>
        <v>46112</v>
      </c>
      <c r="C975" s="37" t="s">
        <v>1243</v>
      </c>
      <c r="D975" s="119" t="str">
        <f>IF(G975="","",VLOOKUP(G975,номенклатури!R:T,2,0))</f>
        <v/>
      </c>
      <c r="E975" s="365" t="str">
        <f>IF(G975="","",VLOOKUP(G975,номенклатури!R:T,3,0))</f>
        <v/>
      </c>
      <c r="F975" s="159" t="str">
        <f>IF(G975="","",IF(ISERROR(VLOOKUP(G975,номенклатури!V:V,1,0)),E975*H975,E975*I975))</f>
        <v/>
      </c>
      <c r="G975" s="14"/>
      <c r="H975" s="15"/>
      <c r="I975" s="15"/>
      <c r="J975" s="15"/>
      <c r="K975" s="15"/>
      <c r="L975" s="217"/>
      <c r="M975" s="22"/>
      <c r="N975" s="119" t="str">
        <f>IF(G975="","",VLOOKUP(G975,номенклатури!R:U,4,0))</f>
        <v/>
      </c>
      <c r="O975" s="119" t="str">
        <f>IF(M975="","",VLOOKUP(M975,'14'!D:D,1,0))</f>
        <v/>
      </c>
    </row>
    <row r="976" spans="1:15" ht="12.75" customHeight="1" x14ac:dyDescent="0.2">
      <c r="A976" s="36" t="str">
        <f>'0'!$A$4</f>
        <v>………………..</v>
      </c>
      <c r="B976" s="37">
        <f>'0'!$A$2</f>
        <v>46112</v>
      </c>
      <c r="C976" s="37" t="s">
        <v>1243</v>
      </c>
      <c r="D976" s="119" t="str">
        <f>IF(G976="","",VLOOKUP(G976,номенклатури!R:T,2,0))</f>
        <v/>
      </c>
      <c r="E976" s="365" t="str">
        <f>IF(G976="","",VLOOKUP(G976,номенклатури!R:T,3,0))</f>
        <v/>
      </c>
      <c r="F976" s="159" t="str">
        <f>IF(G976="","",IF(ISERROR(VLOOKUP(G976,номенклатури!V:V,1,0)),E976*H976,E976*I976))</f>
        <v/>
      </c>
      <c r="G976" s="14"/>
      <c r="H976" s="15"/>
      <c r="I976" s="15"/>
      <c r="J976" s="15"/>
      <c r="K976" s="15"/>
      <c r="L976" s="217"/>
      <c r="M976" s="22"/>
      <c r="N976" s="119" t="str">
        <f>IF(G976="","",VLOOKUP(G976,номенклатури!R:U,4,0))</f>
        <v/>
      </c>
      <c r="O976" s="119" t="str">
        <f>IF(M976="","",VLOOKUP(M976,'14'!D:D,1,0))</f>
        <v/>
      </c>
    </row>
    <row r="977" spans="1:15" ht="12.75" customHeight="1" x14ac:dyDescent="0.2">
      <c r="A977" s="36" t="str">
        <f>'0'!$A$4</f>
        <v>………………..</v>
      </c>
      <c r="B977" s="37">
        <f>'0'!$A$2</f>
        <v>46112</v>
      </c>
      <c r="C977" s="37" t="s">
        <v>1243</v>
      </c>
      <c r="D977" s="119" t="str">
        <f>IF(G977="","",VLOOKUP(G977,номенклатури!R:T,2,0))</f>
        <v/>
      </c>
      <c r="E977" s="365" t="str">
        <f>IF(G977="","",VLOOKUP(G977,номенклатури!R:T,3,0))</f>
        <v/>
      </c>
      <c r="F977" s="159" t="str">
        <f>IF(G977="","",IF(ISERROR(VLOOKUP(G977,номенклатури!V:V,1,0)),E977*H977,E977*I977))</f>
        <v/>
      </c>
      <c r="G977" s="14"/>
      <c r="H977" s="15"/>
      <c r="I977" s="15"/>
      <c r="J977" s="15"/>
      <c r="K977" s="15"/>
      <c r="L977" s="217"/>
      <c r="M977" s="22"/>
      <c r="N977" s="119" t="str">
        <f>IF(G977="","",VLOOKUP(G977,номенклатури!R:U,4,0))</f>
        <v/>
      </c>
      <c r="O977" s="119" t="str">
        <f>IF(M977="","",VLOOKUP(M977,'14'!D:D,1,0))</f>
        <v/>
      </c>
    </row>
    <row r="978" spans="1:15" ht="12.75" customHeight="1" x14ac:dyDescent="0.2">
      <c r="A978" s="36" t="str">
        <f>'0'!$A$4</f>
        <v>………………..</v>
      </c>
      <c r="B978" s="37">
        <f>'0'!$A$2</f>
        <v>46112</v>
      </c>
      <c r="C978" s="37" t="s">
        <v>1243</v>
      </c>
      <c r="D978" s="119" t="str">
        <f>IF(G978="","",VLOOKUP(G978,номенклатури!R:T,2,0))</f>
        <v/>
      </c>
      <c r="E978" s="365" t="str">
        <f>IF(G978="","",VLOOKUP(G978,номенклатури!R:T,3,0))</f>
        <v/>
      </c>
      <c r="F978" s="159" t="str">
        <f>IF(G978="","",IF(ISERROR(VLOOKUP(G978,номенклатури!V:V,1,0)),E978*H978,E978*I978))</f>
        <v/>
      </c>
      <c r="G978" s="14"/>
      <c r="H978" s="15"/>
      <c r="I978" s="15"/>
      <c r="J978" s="15"/>
      <c r="K978" s="15"/>
      <c r="L978" s="217"/>
      <c r="M978" s="22"/>
      <c r="N978" s="119" t="str">
        <f>IF(G978="","",VLOOKUP(G978,номенклатури!R:U,4,0))</f>
        <v/>
      </c>
      <c r="O978" s="119" t="str">
        <f>IF(M978="","",VLOOKUP(M978,'14'!D:D,1,0))</f>
        <v/>
      </c>
    </row>
    <row r="979" spans="1:15" ht="12.75" customHeight="1" x14ac:dyDescent="0.2">
      <c r="A979" s="36" t="str">
        <f>'0'!$A$4</f>
        <v>………………..</v>
      </c>
      <c r="B979" s="37">
        <f>'0'!$A$2</f>
        <v>46112</v>
      </c>
      <c r="C979" s="37" t="s">
        <v>1243</v>
      </c>
      <c r="D979" s="119" t="str">
        <f>IF(G979="","",VLOOKUP(G979,номенклатури!R:T,2,0))</f>
        <v/>
      </c>
      <c r="E979" s="365" t="str">
        <f>IF(G979="","",VLOOKUP(G979,номенклатури!R:T,3,0))</f>
        <v/>
      </c>
      <c r="F979" s="159" t="str">
        <f>IF(G979="","",IF(ISERROR(VLOOKUP(G979,номенклатури!V:V,1,0)),E979*H979,E979*I979))</f>
        <v/>
      </c>
      <c r="G979" s="14"/>
      <c r="H979" s="15"/>
      <c r="I979" s="15"/>
      <c r="J979" s="15"/>
      <c r="K979" s="15"/>
      <c r="L979" s="217"/>
      <c r="M979" s="22"/>
      <c r="N979" s="119" t="str">
        <f>IF(G979="","",VLOOKUP(G979,номенклатури!R:U,4,0))</f>
        <v/>
      </c>
      <c r="O979" s="119" t="str">
        <f>IF(M979="","",VLOOKUP(M979,'14'!D:D,1,0))</f>
        <v/>
      </c>
    </row>
    <row r="980" spans="1:15" ht="12.75" customHeight="1" x14ac:dyDescent="0.2">
      <c r="A980" s="36" t="str">
        <f>'0'!$A$4</f>
        <v>………………..</v>
      </c>
      <c r="B980" s="37">
        <f>'0'!$A$2</f>
        <v>46112</v>
      </c>
      <c r="C980" s="37" t="s">
        <v>1243</v>
      </c>
      <c r="D980" s="119" t="str">
        <f>IF(G980="","",VLOOKUP(G980,номенклатури!R:T,2,0))</f>
        <v/>
      </c>
      <c r="E980" s="365" t="str">
        <f>IF(G980="","",VLOOKUP(G980,номенклатури!R:T,3,0))</f>
        <v/>
      </c>
      <c r="F980" s="159" t="str">
        <f>IF(G980="","",IF(ISERROR(VLOOKUP(G980,номенклатури!V:V,1,0)),E980*H980,E980*I980))</f>
        <v/>
      </c>
      <c r="G980" s="14"/>
      <c r="H980" s="15"/>
      <c r="I980" s="15"/>
      <c r="J980" s="15"/>
      <c r="K980" s="15"/>
      <c r="L980" s="217"/>
      <c r="M980" s="22"/>
      <c r="N980" s="119" t="str">
        <f>IF(G980="","",VLOOKUP(G980,номенклатури!R:U,4,0))</f>
        <v/>
      </c>
      <c r="O980" s="119" t="str">
        <f>IF(M980="","",VLOOKUP(M980,'14'!D:D,1,0))</f>
        <v/>
      </c>
    </row>
    <row r="981" spans="1:15" ht="12.75" customHeight="1" x14ac:dyDescent="0.2">
      <c r="A981" s="36" t="str">
        <f>'0'!$A$4</f>
        <v>………………..</v>
      </c>
      <c r="B981" s="37">
        <f>'0'!$A$2</f>
        <v>46112</v>
      </c>
      <c r="C981" s="37" t="s">
        <v>1243</v>
      </c>
      <c r="D981" s="119" t="str">
        <f>IF(G981="","",VLOOKUP(G981,номенклатури!R:T,2,0))</f>
        <v/>
      </c>
      <c r="E981" s="365" t="str">
        <f>IF(G981="","",VLOOKUP(G981,номенклатури!R:T,3,0))</f>
        <v/>
      </c>
      <c r="F981" s="159" t="str">
        <f>IF(G981="","",IF(ISERROR(VLOOKUP(G981,номенклатури!V:V,1,0)),E981*H981,E981*I981))</f>
        <v/>
      </c>
      <c r="G981" s="14"/>
      <c r="H981" s="15"/>
      <c r="I981" s="15"/>
      <c r="J981" s="15"/>
      <c r="K981" s="15"/>
      <c r="L981" s="217"/>
      <c r="M981" s="22"/>
      <c r="N981" s="119" t="str">
        <f>IF(G981="","",VLOOKUP(G981,номенклатури!R:U,4,0))</f>
        <v/>
      </c>
      <c r="O981" s="119" t="str">
        <f>IF(M981="","",VLOOKUP(M981,'14'!D:D,1,0))</f>
        <v/>
      </c>
    </row>
    <row r="982" spans="1:15" ht="12.75" customHeight="1" x14ac:dyDescent="0.2">
      <c r="A982" s="36" t="str">
        <f>'0'!$A$4</f>
        <v>………………..</v>
      </c>
      <c r="B982" s="37">
        <f>'0'!$A$2</f>
        <v>46112</v>
      </c>
      <c r="C982" s="37" t="s">
        <v>1243</v>
      </c>
      <c r="D982" s="119" t="str">
        <f>IF(G982="","",VLOOKUP(G982,номенклатури!R:T,2,0))</f>
        <v/>
      </c>
      <c r="E982" s="365" t="str">
        <f>IF(G982="","",VLOOKUP(G982,номенклатури!R:T,3,0))</f>
        <v/>
      </c>
      <c r="F982" s="159" t="str">
        <f>IF(G982="","",IF(ISERROR(VLOOKUP(G982,номенклатури!V:V,1,0)),E982*H982,E982*I982))</f>
        <v/>
      </c>
      <c r="G982" s="14"/>
      <c r="H982" s="15"/>
      <c r="I982" s="15"/>
      <c r="J982" s="15"/>
      <c r="K982" s="15"/>
      <c r="L982" s="217"/>
      <c r="M982" s="22"/>
      <c r="N982" s="119" t="str">
        <f>IF(G982="","",VLOOKUP(G982,номенклатури!R:U,4,0))</f>
        <v/>
      </c>
      <c r="O982" s="119" t="str">
        <f>IF(M982="","",VLOOKUP(M982,'14'!D:D,1,0))</f>
        <v/>
      </c>
    </row>
    <row r="983" spans="1:15" ht="12.75" customHeight="1" x14ac:dyDescent="0.2">
      <c r="A983" s="36" t="str">
        <f>'0'!$A$4</f>
        <v>………………..</v>
      </c>
      <c r="B983" s="37">
        <f>'0'!$A$2</f>
        <v>46112</v>
      </c>
      <c r="C983" s="37" t="s">
        <v>1243</v>
      </c>
      <c r="D983" s="119" t="str">
        <f>IF(G983="","",VLOOKUP(G983,номенклатури!R:T,2,0))</f>
        <v/>
      </c>
      <c r="E983" s="365" t="str">
        <f>IF(G983="","",VLOOKUP(G983,номенклатури!R:T,3,0))</f>
        <v/>
      </c>
      <c r="F983" s="159" t="str">
        <f>IF(G983="","",IF(ISERROR(VLOOKUP(G983,номенклатури!V:V,1,0)),E983*H983,E983*I983))</f>
        <v/>
      </c>
      <c r="G983" s="14"/>
      <c r="H983" s="15"/>
      <c r="I983" s="15"/>
      <c r="J983" s="15"/>
      <c r="K983" s="15"/>
      <c r="L983" s="217"/>
      <c r="M983" s="22"/>
      <c r="N983" s="119" t="str">
        <f>IF(G983="","",VLOOKUP(G983,номенклатури!R:U,4,0))</f>
        <v/>
      </c>
      <c r="O983" s="119" t="str">
        <f>IF(M983="","",VLOOKUP(M983,'14'!D:D,1,0))</f>
        <v/>
      </c>
    </row>
    <row r="984" spans="1:15" ht="12.75" customHeight="1" x14ac:dyDescent="0.2">
      <c r="A984" s="36" t="str">
        <f>'0'!$A$4</f>
        <v>………………..</v>
      </c>
      <c r="B984" s="37">
        <f>'0'!$A$2</f>
        <v>46112</v>
      </c>
      <c r="C984" s="37" t="s">
        <v>1243</v>
      </c>
      <c r="D984" s="119" t="str">
        <f>IF(G984="","",VLOOKUP(G984,номенклатури!R:T,2,0))</f>
        <v/>
      </c>
      <c r="E984" s="365" t="str">
        <f>IF(G984="","",VLOOKUP(G984,номенклатури!R:T,3,0))</f>
        <v/>
      </c>
      <c r="F984" s="159" t="str">
        <f>IF(G984="","",IF(ISERROR(VLOOKUP(G984,номенклатури!V:V,1,0)),E984*H984,E984*I984))</f>
        <v/>
      </c>
      <c r="G984" s="14"/>
      <c r="H984" s="15"/>
      <c r="I984" s="15"/>
      <c r="J984" s="15"/>
      <c r="K984" s="15"/>
      <c r="L984" s="217"/>
      <c r="M984" s="22"/>
      <c r="N984" s="119" t="str">
        <f>IF(G984="","",VLOOKUP(G984,номенклатури!R:U,4,0))</f>
        <v/>
      </c>
      <c r="O984" s="119" t="str">
        <f>IF(M984="","",VLOOKUP(M984,'14'!D:D,1,0))</f>
        <v/>
      </c>
    </row>
    <row r="985" spans="1:15" ht="12.75" customHeight="1" x14ac:dyDescent="0.2">
      <c r="A985" s="36" t="str">
        <f>'0'!$A$4</f>
        <v>………………..</v>
      </c>
      <c r="B985" s="37">
        <f>'0'!$A$2</f>
        <v>46112</v>
      </c>
      <c r="C985" s="37" t="s">
        <v>1243</v>
      </c>
      <c r="D985" s="119" t="str">
        <f>IF(G985="","",VLOOKUP(G985,номенклатури!R:T,2,0))</f>
        <v/>
      </c>
      <c r="E985" s="365" t="str">
        <f>IF(G985="","",VLOOKUP(G985,номенклатури!R:T,3,0))</f>
        <v/>
      </c>
      <c r="F985" s="159" t="str">
        <f>IF(G985="","",IF(ISERROR(VLOOKUP(G985,номенклатури!V:V,1,0)),E985*H985,E985*I985))</f>
        <v/>
      </c>
      <c r="G985" s="14"/>
      <c r="H985" s="15"/>
      <c r="I985" s="15"/>
      <c r="J985" s="15"/>
      <c r="K985" s="15"/>
      <c r="L985" s="217"/>
      <c r="M985" s="22"/>
      <c r="N985" s="119" t="str">
        <f>IF(G985="","",VLOOKUP(G985,номенклатури!R:U,4,0))</f>
        <v/>
      </c>
      <c r="O985" s="119" t="str">
        <f>IF(M985="","",VLOOKUP(M985,'14'!D:D,1,0))</f>
        <v/>
      </c>
    </row>
    <row r="986" spans="1:15" ht="12.75" customHeight="1" x14ac:dyDescent="0.2">
      <c r="A986" s="36" t="str">
        <f>'0'!$A$4</f>
        <v>………………..</v>
      </c>
      <c r="B986" s="37">
        <f>'0'!$A$2</f>
        <v>46112</v>
      </c>
      <c r="C986" s="37" t="s">
        <v>1243</v>
      </c>
      <c r="D986" s="119" t="str">
        <f>IF(G986="","",VLOOKUP(G986,номенклатури!R:T,2,0))</f>
        <v/>
      </c>
      <c r="E986" s="365" t="str">
        <f>IF(G986="","",VLOOKUP(G986,номенклатури!R:T,3,0))</f>
        <v/>
      </c>
      <c r="F986" s="159" t="str">
        <f>IF(G986="","",IF(ISERROR(VLOOKUP(G986,номенклатури!V:V,1,0)),E986*H986,E986*I986))</f>
        <v/>
      </c>
      <c r="G986" s="14"/>
      <c r="H986" s="15"/>
      <c r="I986" s="15"/>
      <c r="J986" s="15"/>
      <c r="K986" s="15"/>
      <c r="L986" s="217"/>
      <c r="M986" s="22"/>
      <c r="N986" s="119" t="str">
        <f>IF(G986="","",VLOOKUP(G986,номенклатури!R:U,4,0))</f>
        <v/>
      </c>
      <c r="O986" s="119" t="str">
        <f>IF(M986="","",VLOOKUP(M986,'14'!D:D,1,0))</f>
        <v/>
      </c>
    </row>
    <row r="987" spans="1:15" ht="12.75" customHeight="1" x14ac:dyDescent="0.2">
      <c r="A987" s="36" t="str">
        <f>'0'!$A$4</f>
        <v>………………..</v>
      </c>
      <c r="B987" s="37">
        <f>'0'!$A$2</f>
        <v>46112</v>
      </c>
      <c r="C987" s="37" t="s">
        <v>1243</v>
      </c>
      <c r="D987" s="119" t="str">
        <f>IF(G987="","",VLOOKUP(G987,номенклатури!R:T,2,0))</f>
        <v/>
      </c>
      <c r="E987" s="365" t="str">
        <f>IF(G987="","",VLOOKUP(G987,номенклатури!R:T,3,0))</f>
        <v/>
      </c>
      <c r="F987" s="159" t="str">
        <f>IF(G987="","",IF(ISERROR(VLOOKUP(G987,номенклатури!V:V,1,0)),E987*H987,E987*I987))</f>
        <v/>
      </c>
      <c r="G987" s="14"/>
      <c r="H987" s="15"/>
      <c r="I987" s="15"/>
      <c r="J987" s="15"/>
      <c r="K987" s="15"/>
      <c r="L987" s="217"/>
      <c r="M987" s="22"/>
      <c r="N987" s="119" t="str">
        <f>IF(G987="","",VLOOKUP(G987,номенклатури!R:U,4,0))</f>
        <v/>
      </c>
      <c r="O987" s="119" t="str">
        <f>IF(M987="","",VLOOKUP(M987,'14'!D:D,1,0))</f>
        <v/>
      </c>
    </row>
    <row r="988" spans="1:15" ht="12.75" customHeight="1" x14ac:dyDescent="0.2">
      <c r="A988" s="36" t="str">
        <f>'0'!$A$4</f>
        <v>………………..</v>
      </c>
      <c r="B988" s="37">
        <f>'0'!$A$2</f>
        <v>46112</v>
      </c>
      <c r="C988" s="37" t="s">
        <v>1243</v>
      </c>
      <c r="D988" s="119" t="str">
        <f>IF(G988="","",VLOOKUP(G988,номенклатури!R:T,2,0))</f>
        <v/>
      </c>
      <c r="E988" s="365" t="str">
        <f>IF(G988="","",VLOOKUP(G988,номенклатури!R:T,3,0))</f>
        <v/>
      </c>
      <c r="F988" s="159" t="str">
        <f>IF(G988="","",IF(ISERROR(VLOOKUP(G988,номенклатури!V:V,1,0)),E988*H988,E988*I988))</f>
        <v/>
      </c>
      <c r="G988" s="14"/>
      <c r="H988" s="15"/>
      <c r="I988" s="15"/>
      <c r="J988" s="15"/>
      <c r="K988" s="15"/>
      <c r="L988" s="217"/>
      <c r="M988" s="22"/>
      <c r="N988" s="119" t="str">
        <f>IF(G988="","",VLOOKUP(G988,номенклатури!R:U,4,0))</f>
        <v/>
      </c>
      <c r="O988" s="119" t="str">
        <f>IF(M988="","",VLOOKUP(M988,'14'!D:D,1,0))</f>
        <v/>
      </c>
    </row>
    <row r="989" spans="1:15" ht="12.75" customHeight="1" x14ac:dyDescent="0.2">
      <c r="A989" s="36" t="str">
        <f>'0'!$A$4</f>
        <v>………………..</v>
      </c>
      <c r="B989" s="37">
        <f>'0'!$A$2</f>
        <v>46112</v>
      </c>
      <c r="C989" s="37" t="s">
        <v>1243</v>
      </c>
      <c r="D989" s="119" t="str">
        <f>IF(G989="","",VLOOKUP(G989,номенклатури!R:T,2,0))</f>
        <v/>
      </c>
      <c r="E989" s="365" t="str">
        <f>IF(G989="","",VLOOKUP(G989,номенклатури!R:T,3,0))</f>
        <v/>
      </c>
      <c r="F989" s="159" t="str">
        <f>IF(G989="","",IF(ISERROR(VLOOKUP(G989,номенклатури!V:V,1,0)),E989*H989,E989*I989))</f>
        <v/>
      </c>
      <c r="G989" s="14"/>
      <c r="H989" s="15"/>
      <c r="I989" s="15"/>
      <c r="J989" s="15"/>
      <c r="K989" s="15"/>
      <c r="L989" s="217"/>
      <c r="M989" s="22"/>
      <c r="N989" s="119" t="str">
        <f>IF(G989="","",VLOOKUP(G989,номенклатури!R:U,4,0))</f>
        <v/>
      </c>
      <c r="O989" s="119" t="str">
        <f>IF(M989="","",VLOOKUP(M989,'14'!D:D,1,0))</f>
        <v/>
      </c>
    </row>
    <row r="990" spans="1:15" ht="12.75" customHeight="1" x14ac:dyDescent="0.2">
      <c r="A990" s="36" t="str">
        <f>'0'!$A$4</f>
        <v>………………..</v>
      </c>
      <c r="B990" s="37">
        <f>'0'!$A$2</f>
        <v>46112</v>
      </c>
      <c r="C990" s="37" t="s">
        <v>1243</v>
      </c>
      <c r="D990" s="119" t="str">
        <f>IF(G990="","",VLOOKUP(G990,номенклатури!R:T,2,0))</f>
        <v/>
      </c>
      <c r="E990" s="365" t="str">
        <f>IF(G990="","",VLOOKUP(G990,номенклатури!R:T,3,0))</f>
        <v/>
      </c>
      <c r="F990" s="159" t="str">
        <f>IF(G990="","",IF(ISERROR(VLOOKUP(G990,номенклатури!V:V,1,0)),E990*H990,E990*I990))</f>
        <v/>
      </c>
      <c r="G990" s="14"/>
      <c r="H990" s="15"/>
      <c r="I990" s="15"/>
      <c r="J990" s="15"/>
      <c r="K990" s="15"/>
      <c r="L990" s="217"/>
      <c r="M990" s="22"/>
      <c r="N990" s="119" t="str">
        <f>IF(G990="","",VLOOKUP(G990,номенклатури!R:U,4,0))</f>
        <v/>
      </c>
      <c r="O990" s="119" t="str">
        <f>IF(M990="","",VLOOKUP(M990,'14'!D:D,1,0))</f>
        <v/>
      </c>
    </row>
    <row r="991" spans="1:15" ht="12.75" customHeight="1" x14ac:dyDescent="0.2">
      <c r="A991" s="36" t="str">
        <f>'0'!$A$4</f>
        <v>………………..</v>
      </c>
      <c r="B991" s="37">
        <f>'0'!$A$2</f>
        <v>46112</v>
      </c>
      <c r="C991" s="37" t="s">
        <v>1243</v>
      </c>
      <c r="D991" s="119" t="str">
        <f>IF(G991="","",VLOOKUP(G991,номенклатури!R:T,2,0))</f>
        <v/>
      </c>
      <c r="E991" s="365" t="str">
        <f>IF(G991="","",VLOOKUP(G991,номенклатури!R:T,3,0))</f>
        <v/>
      </c>
      <c r="F991" s="159" t="str">
        <f>IF(G991="","",IF(ISERROR(VLOOKUP(G991,номенклатури!V:V,1,0)),E991*H991,E991*I991))</f>
        <v/>
      </c>
      <c r="G991" s="14"/>
      <c r="H991" s="15"/>
      <c r="I991" s="15"/>
      <c r="J991" s="15"/>
      <c r="K991" s="15"/>
      <c r="L991" s="217"/>
      <c r="M991" s="22"/>
      <c r="N991" s="119" t="str">
        <f>IF(G991="","",VLOOKUP(G991,номенклатури!R:U,4,0))</f>
        <v/>
      </c>
      <c r="O991" s="119" t="str">
        <f>IF(M991="","",VLOOKUP(M991,'14'!D:D,1,0))</f>
        <v/>
      </c>
    </row>
    <row r="992" spans="1:15" ht="12.75" customHeight="1" x14ac:dyDescent="0.2">
      <c r="A992" s="36" t="str">
        <f>'0'!$A$4</f>
        <v>………………..</v>
      </c>
      <c r="B992" s="37">
        <f>'0'!$A$2</f>
        <v>46112</v>
      </c>
      <c r="C992" s="37" t="s">
        <v>1243</v>
      </c>
      <c r="D992" s="119" t="str">
        <f>IF(G992="","",VLOOKUP(G992,номенклатури!R:T,2,0))</f>
        <v/>
      </c>
      <c r="E992" s="365" t="str">
        <f>IF(G992="","",VLOOKUP(G992,номенклатури!R:T,3,0))</f>
        <v/>
      </c>
      <c r="F992" s="159" t="str">
        <f>IF(G992="","",IF(ISERROR(VLOOKUP(G992,номенклатури!V:V,1,0)),E992*H992,E992*I992))</f>
        <v/>
      </c>
      <c r="G992" s="14"/>
      <c r="H992" s="15"/>
      <c r="I992" s="15"/>
      <c r="J992" s="15"/>
      <c r="K992" s="15"/>
      <c r="L992" s="217"/>
      <c r="M992" s="22"/>
      <c r="N992" s="119" t="str">
        <f>IF(G992="","",VLOOKUP(G992,номенклатури!R:U,4,0))</f>
        <v/>
      </c>
      <c r="O992" s="119" t="str">
        <f>IF(M992="","",VLOOKUP(M992,'14'!D:D,1,0))</f>
        <v/>
      </c>
    </row>
    <row r="993" spans="1:15" ht="12.75" customHeight="1" x14ac:dyDescent="0.2">
      <c r="A993" s="36" t="str">
        <f>'0'!$A$4</f>
        <v>………………..</v>
      </c>
      <c r="B993" s="37">
        <f>'0'!$A$2</f>
        <v>46112</v>
      </c>
      <c r="C993" s="37" t="s">
        <v>1243</v>
      </c>
      <c r="D993" s="119" t="str">
        <f>IF(G993="","",VLOOKUP(G993,номенклатури!R:T,2,0))</f>
        <v/>
      </c>
      <c r="E993" s="365" t="str">
        <f>IF(G993="","",VLOOKUP(G993,номенклатури!R:T,3,0))</f>
        <v/>
      </c>
      <c r="F993" s="159" t="str">
        <f>IF(G993="","",IF(ISERROR(VLOOKUP(G993,номенклатури!V:V,1,0)),E993*H993,E993*I993))</f>
        <v/>
      </c>
      <c r="G993" s="14"/>
      <c r="H993" s="15"/>
      <c r="I993" s="15"/>
      <c r="J993" s="15"/>
      <c r="K993" s="15"/>
      <c r="L993" s="217"/>
      <c r="M993" s="22"/>
      <c r="N993" s="119" t="str">
        <f>IF(G993="","",VLOOKUP(G993,номенклатури!R:U,4,0))</f>
        <v/>
      </c>
      <c r="O993" s="119" t="str">
        <f>IF(M993="","",VLOOKUP(M993,'14'!D:D,1,0))</f>
        <v/>
      </c>
    </row>
    <row r="994" spans="1:15" ht="12.75" customHeight="1" x14ac:dyDescent="0.2">
      <c r="A994" s="36" t="str">
        <f>'0'!$A$4</f>
        <v>………………..</v>
      </c>
      <c r="B994" s="37">
        <f>'0'!$A$2</f>
        <v>46112</v>
      </c>
      <c r="C994" s="37" t="s">
        <v>1243</v>
      </c>
      <c r="D994" s="119" t="str">
        <f>IF(G994="","",VLOOKUP(G994,номенклатури!R:T,2,0))</f>
        <v/>
      </c>
      <c r="E994" s="365" t="str">
        <f>IF(G994="","",VLOOKUP(G994,номенклатури!R:T,3,0))</f>
        <v/>
      </c>
      <c r="F994" s="159" t="str">
        <f>IF(G994="","",IF(ISERROR(VLOOKUP(G994,номенклатури!V:V,1,0)),E994*H994,E994*I994))</f>
        <v/>
      </c>
      <c r="G994" s="14"/>
      <c r="H994" s="15"/>
      <c r="I994" s="15"/>
      <c r="J994" s="15"/>
      <c r="K994" s="15"/>
      <c r="L994" s="217"/>
      <c r="M994" s="22"/>
      <c r="N994" s="119" t="str">
        <f>IF(G994="","",VLOOKUP(G994,номенклатури!R:U,4,0))</f>
        <v/>
      </c>
      <c r="O994" s="119" t="str">
        <f>IF(M994="","",VLOOKUP(M994,'14'!D:D,1,0))</f>
        <v/>
      </c>
    </row>
    <row r="995" spans="1:15" ht="12.75" customHeight="1" x14ac:dyDescent="0.2">
      <c r="A995" s="36" t="str">
        <f>'0'!$A$4</f>
        <v>………………..</v>
      </c>
      <c r="B995" s="37">
        <f>'0'!$A$2</f>
        <v>46112</v>
      </c>
      <c r="C995" s="37" t="s">
        <v>1243</v>
      </c>
      <c r="D995" s="119" t="str">
        <f>IF(G995="","",VLOOKUP(G995,номенклатури!R:T,2,0))</f>
        <v/>
      </c>
      <c r="E995" s="365" t="str">
        <f>IF(G995="","",VLOOKUP(G995,номенклатури!R:T,3,0))</f>
        <v/>
      </c>
      <c r="F995" s="159" t="str">
        <f>IF(G995="","",IF(ISERROR(VLOOKUP(G995,номенклатури!V:V,1,0)),E995*H995,E995*I995))</f>
        <v/>
      </c>
      <c r="G995" s="14"/>
      <c r="H995" s="15"/>
      <c r="I995" s="15"/>
      <c r="J995" s="15"/>
      <c r="K995" s="15"/>
      <c r="L995" s="217"/>
      <c r="M995" s="22"/>
      <c r="N995" s="119" t="str">
        <f>IF(G995="","",VLOOKUP(G995,номенклатури!R:U,4,0))</f>
        <v/>
      </c>
      <c r="O995" s="119" t="str">
        <f>IF(M995="","",VLOOKUP(M995,'14'!D:D,1,0))</f>
        <v/>
      </c>
    </row>
    <row r="996" spans="1:15" ht="12.75" customHeight="1" x14ac:dyDescent="0.2">
      <c r="A996" s="36" t="str">
        <f>'0'!$A$4</f>
        <v>………………..</v>
      </c>
      <c r="B996" s="37">
        <f>'0'!$A$2</f>
        <v>46112</v>
      </c>
      <c r="C996" s="37" t="s">
        <v>1243</v>
      </c>
      <c r="D996" s="119" t="str">
        <f>IF(G996="","",VLOOKUP(G996,номенклатури!R:T,2,0))</f>
        <v/>
      </c>
      <c r="E996" s="365" t="str">
        <f>IF(G996="","",VLOOKUP(G996,номенклатури!R:T,3,0))</f>
        <v/>
      </c>
      <c r="F996" s="159" t="str">
        <f>IF(G996="","",IF(ISERROR(VLOOKUP(G996,номенклатури!V:V,1,0)),E996*H996,E996*I996))</f>
        <v/>
      </c>
      <c r="G996" s="14"/>
      <c r="H996" s="15"/>
      <c r="I996" s="15"/>
      <c r="J996" s="15"/>
      <c r="K996" s="15"/>
      <c r="L996" s="217"/>
      <c r="M996" s="22"/>
      <c r="N996" s="119" t="str">
        <f>IF(G996="","",VLOOKUP(G996,номенклатури!R:U,4,0))</f>
        <v/>
      </c>
      <c r="O996" s="119" t="str">
        <f>IF(M996="","",VLOOKUP(M996,'14'!D:D,1,0))</f>
        <v/>
      </c>
    </row>
    <row r="997" spans="1:15" ht="12.75" customHeight="1" x14ac:dyDescent="0.2">
      <c r="A997" s="36" t="str">
        <f>'0'!$A$4</f>
        <v>………………..</v>
      </c>
      <c r="B997" s="37">
        <f>'0'!$A$2</f>
        <v>46112</v>
      </c>
      <c r="C997" s="37" t="s">
        <v>1243</v>
      </c>
      <c r="D997" s="119" t="str">
        <f>IF(G997="","",VLOOKUP(G997,номенклатури!R:T,2,0))</f>
        <v/>
      </c>
      <c r="E997" s="365" t="str">
        <f>IF(G997="","",VLOOKUP(G997,номенклатури!R:T,3,0))</f>
        <v/>
      </c>
      <c r="F997" s="159" t="str">
        <f>IF(G997="","",IF(ISERROR(VLOOKUP(G997,номенклатури!V:V,1,0)),E997*H997,E997*I997))</f>
        <v/>
      </c>
      <c r="G997" s="14"/>
      <c r="H997" s="15"/>
      <c r="I997" s="15"/>
      <c r="J997" s="15"/>
      <c r="K997" s="15"/>
      <c r="L997" s="217"/>
      <c r="M997" s="22"/>
      <c r="N997" s="119" t="str">
        <f>IF(G997="","",VLOOKUP(G997,номенклатури!R:U,4,0))</f>
        <v/>
      </c>
      <c r="O997" s="119" t="str">
        <f>IF(M997="","",VLOOKUP(M997,'14'!D:D,1,0))</f>
        <v/>
      </c>
    </row>
    <row r="998" spans="1:15" ht="12.75" customHeight="1" x14ac:dyDescent="0.2">
      <c r="A998" s="36" t="str">
        <f>'0'!$A$4</f>
        <v>………………..</v>
      </c>
      <c r="B998" s="37">
        <f>'0'!$A$2</f>
        <v>46112</v>
      </c>
      <c r="C998" s="37" t="s">
        <v>1243</v>
      </c>
      <c r="D998" s="119" t="str">
        <f>IF(G998="","",VLOOKUP(G998,номенклатури!R:T,2,0))</f>
        <v/>
      </c>
      <c r="E998" s="365" t="str">
        <f>IF(G998="","",VLOOKUP(G998,номенклатури!R:T,3,0))</f>
        <v/>
      </c>
      <c r="F998" s="159" t="str">
        <f>IF(G998="","",IF(ISERROR(VLOOKUP(G998,номенклатури!V:V,1,0)),E998*H998,E998*I998))</f>
        <v/>
      </c>
      <c r="G998" s="14"/>
      <c r="H998" s="15"/>
      <c r="I998" s="15"/>
      <c r="J998" s="15"/>
      <c r="K998" s="15"/>
      <c r="L998" s="217"/>
      <c r="M998" s="22"/>
      <c r="N998" s="119" t="str">
        <f>IF(G998="","",VLOOKUP(G998,номенклатури!R:U,4,0))</f>
        <v/>
      </c>
      <c r="O998" s="119" t="str">
        <f>IF(M998="","",VLOOKUP(M998,'14'!D:D,1,0))</f>
        <v/>
      </c>
    </row>
    <row r="999" spans="1:15" ht="12.75" customHeight="1" x14ac:dyDescent="0.2">
      <c r="A999" s="36" t="str">
        <f>'0'!$A$4</f>
        <v>………………..</v>
      </c>
      <c r="B999" s="37">
        <f>'0'!$A$2</f>
        <v>46112</v>
      </c>
      <c r="C999" s="37" t="s">
        <v>1243</v>
      </c>
      <c r="D999" s="119" t="str">
        <f>IF(G999="","",VLOOKUP(G999,номенклатури!R:T,2,0))</f>
        <v/>
      </c>
      <c r="E999" s="365" t="str">
        <f>IF(G999="","",VLOOKUP(G999,номенклатури!R:T,3,0))</f>
        <v/>
      </c>
      <c r="F999" s="159" t="str">
        <f>IF(G999="","",IF(ISERROR(VLOOKUP(G999,номенклатури!V:V,1,0)),E999*H999,E999*I999))</f>
        <v/>
      </c>
      <c r="G999" s="14"/>
      <c r="H999" s="15"/>
      <c r="I999" s="15"/>
      <c r="J999" s="15"/>
      <c r="K999" s="15"/>
      <c r="L999" s="217"/>
      <c r="M999" s="22"/>
      <c r="N999" s="119" t="str">
        <f>IF(G999="","",VLOOKUP(G999,номенклатури!R:U,4,0))</f>
        <v/>
      </c>
      <c r="O999" s="119" t="str">
        <f>IF(M999="","",VLOOKUP(M999,'14'!D:D,1,0))</f>
        <v/>
      </c>
    </row>
    <row r="1000" spans="1:15" ht="12.75" customHeight="1" x14ac:dyDescent="0.2">
      <c r="A1000" s="36" t="str">
        <f>'0'!$A$4</f>
        <v>………………..</v>
      </c>
      <c r="B1000" s="37">
        <f>'0'!$A$2</f>
        <v>46112</v>
      </c>
      <c r="C1000" s="37" t="s">
        <v>1243</v>
      </c>
      <c r="D1000" s="119" t="str">
        <f>IF(G1000="","",VLOOKUP(G1000,номенклатури!R:T,2,0))</f>
        <v/>
      </c>
      <c r="E1000" s="365" t="str">
        <f>IF(G1000="","",VLOOKUP(G1000,номенклатури!R:T,3,0))</f>
        <v/>
      </c>
      <c r="F1000" s="159" t="str">
        <f>IF(G1000="","",IF(ISERROR(VLOOKUP(G1000,номенклатури!V:V,1,0)),E1000*H1000,E1000*I1000))</f>
        <v/>
      </c>
      <c r="G1000" s="14"/>
      <c r="H1000" s="15"/>
      <c r="I1000" s="15"/>
      <c r="J1000" s="15"/>
      <c r="K1000" s="15"/>
      <c r="L1000" s="217"/>
      <c r="M1000" s="22"/>
      <c r="N1000" s="119" t="str">
        <f>IF(G1000="","",VLOOKUP(G1000,номенклатури!R:U,4,0))</f>
        <v/>
      </c>
      <c r="O1000" s="119" t="str">
        <f>IF(M1000="","",VLOOKUP(M1000,'14'!D:D,1,0))</f>
        <v/>
      </c>
    </row>
    <row r="1001" spans="1:15" ht="12.75" customHeight="1" x14ac:dyDescent="0.2">
      <c r="A1001" s="36" t="str">
        <f>'0'!$A$4</f>
        <v>………………..</v>
      </c>
      <c r="B1001" s="37">
        <f>'0'!$A$2</f>
        <v>46112</v>
      </c>
      <c r="C1001" s="37" t="s">
        <v>1243</v>
      </c>
      <c r="D1001" s="119" t="str">
        <f>IF(G1001="","",VLOOKUP(G1001,номенклатури!R:T,2,0))</f>
        <v/>
      </c>
      <c r="E1001" s="365" t="str">
        <f>IF(G1001="","",VLOOKUP(G1001,номенклатури!R:T,3,0))</f>
        <v/>
      </c>
      <c r="F1001" s="159" t="str">
        <f>IF(G1001="","",IF(ISERROR(VLOOKUP(G1001,номенклатури!V:V,1,0)),E1001*H1001,E1001*I1001))</f>
        <v/>
      </c>
      <c r="G1001" s="14"/>
      <c r="H1001" s="15"/>
      <c r="I1001" s="15"/>
      <c r="J1001" s="15"/>
      <c r="K1001" s="15"/>
      <c r="L1001" s="217"/>
      <c r="M1001" s="22"/>
      <c r="N1001" s="119" t="str">
        <f>IF(G1001="","",VLOOKUP(G1001,номенклатури!R:U,4,0))</f>
        <v/>
      </c>
      <c r="O1001" s="119" t="str">
        <f>IF(M1001="","",VLOOKUP(M1001,'14'!D:D,1,0))</f>
        <v/>
      </c>
    </row>
    <row r="1002" spans="1:15" ht="12.75" customHeight="1" x14ac:dyDescent="0.2">
      <c r="A1002" s="36" t="str">
        <f>'0'!$A$4</f>
        <v>………………..</v>
      </c>
      <c r="B1002" s="37">
        <f>'0'!$A$2</f>
        <v>46112</v>
      </c>
      <c r="C1002" s="37" t="s">
        <v>1243</v>
      </c>
      <c r="D1002" s="119" t="str">
        <f>IF(G1002="","",VLOOKUP(G1002,номенклатури!R:T,2,0))</f>
        <v/>
      </c>
      <c r="E1002" s="365" t="str">
        <f>IF(G1002="","",VLOOKUP(G1002,номенклатури!R:T,3,0))</f>
        <v/>
      </c>
      <c r="F1002" s="159" t="str">
        <f>IF(G1002="","",IF(ISERROR(VLOOKUP(G1002,номенклатури!V:V,1,0)),E1002*H1002,E1002*I1002))</f>
        <v/>
      </c>
      <c r="G1002" s="14"/>
      <c r="H1002" s="15"/>
      <c r="I1002" s="15"/>
      <c r="J1002" s="15"/>
      <c r="K1002" s="15"/>
      <c r="L1002" s="217"/>
      <c r="M1002" s="22"/>
      <c r="N1002" s="119" t="str">
        <f>IF(G1002="","",VLOOKUP(G1002,номенклатури!R:U,4,0))</f>
        <v/>
      </c>
      <c r="O1002" s="119" t="str">
        <f>IF(M1002="","",VLOOKUP(M1002,'14'!D:D,1,0))</f>
        <v/>
      </c>
    </row>
    <row r="1003" spans="1:15" ht="12.75" customHeight="1" x14ac:dyDescent="0.2">
      <c r="A1003" s="36" t="str">
        <f>'0'!$A$4</f>
        <v>………………..</v>
      </c>
      <c r="B1003" s="37">
        <f>'0'!$A$2</f>
        <v>46112</v>
      </c>
      <c r="C1003" s="37" t="s">
        <v>1243</v>
      </c>
      <c r="D1003" s="119" t="str">
        <f>IF(G1003="","",VLOOKUP(G1003,номенклатури!R:T,2,0))</f>
        <v/>
      </c>
      <c r="E1003" s="365" t="str">
        <f>IF(G1003="","",VLOOKUP(G1003,номенклатури!R:T,3,0))</f>
        <v/>
      </c>
      <c r="F1003" s="159" t="str">
        <f>IF(G1003="","",IF(ISERROR(VLOOKUP(G1003,номенклатури!V:V,1,0)),E1003*H1003,E1003*I1003))</f>
        <v/>
      </c>
      <c r="G1003" s="14"/>
      <c r="H1003" s="15"/>
      <c r="I1003" s="15"/>
      <c r="J1003" s="15"/>
      <c r="K1003" s="15"/>
      <c r="L1003" s="217"/>
      <c r="M1003" s="22"/>
      <c r="N1003" s="119" t="str">
        <f>IF(G1003="","",VLOOKUP(G1003,номенклатури!R:U,4,0))</f>
        <v/>
      </c>
      <c r="O1003" s="119" t="str">
        <f>IF(M1003="","",VLOOKUP(M1003,'14'!D:D,1,0))</f>
        <v/>
      </c>
    </row>
    <row r="1004" spans="1:15" ht="12.75" customHeight="1" x14ac:dyDescent="0.2">
      <c r="A1004" s="36" t="str">
        <f>'0'!$A$4</f>
        <v>………………..</v>
      </c>
      <c r="B1004" s="37">
        <f>'0'!$A$2</f>
        <v>46112</v>
      </c>
      <c r="C1004" s="37" t="s">
        <v>1243</v>
      </c>
      <c r="D1004" s="119" t="str">
        <f>IF(G1004="","",VLOOKUP(G1004,номенклатури!R:T,2,0))</f>
        <v/>
      </c>
      <c r="E1004" s="365" t="str">
        <f>IF(G1004="","",VLOOKUP(G1004,номенклатури!R:T,3,0))</f>
        <v/>
      </c>
      <c r="F1004" s="159" t="str">
        <f>IF(G1004="","",IF(ISERROR(VLOOKUP(G1004,номенклатури!V:V,1,0)),E1004*H1004,E1004*I1004))</f>
        <v/>
      </c>
      <c r="G1004" s="14"/>
      <c r="H1004" s="15"/>
      <c r="I1004" s="15"/>
      <c r="J1004" s="15"/>
      <c r="K1004" s="15"/>
      <c r="L1004" s="217"/>
      <c r="M1004" s="22"/>
      <c r="N1004" s="119" t="str">
        <f>IF(G1004="","",VLOOKUP(G1004,номенклатури!R:U,4,0))</f>
        <v/>
      </c>
      <c r="O1004" s="119" t="str">
        <f>IF(M1004="","",VLOOKUP(M1004,'14'!D:D,1,0))</f>
        <v/>
      </c>
    </row>
    <row r="1005" spans="1:15" ht="12.75" customHeight="1" x14ac:dyDescent="0.2">
      <c r="A1005" s="36" t="str">
        <f>'0'!$A$4</f>
        <v>………………..</v>
      </c>
      <c r="B1005" s="37">
        <f>'0'!$A$2</f>
        <v>46112</v>
      </c>
      <c r="C1005" s="37" t="s">
        <v>1243</v>
      </c>
      <c r="D1005" s="119" t="str">
        <f>IF(G1005="","",VLOOKUP(G1005,номенклатури!R:T,2,0))</f>
        <v/>
      </c>
      <c r="E1005" s="365" t="str">
        <f>IF(G1005="","",VLOOKUP(G1005,номенклатури!R:T,3,0))</f>
        <v/>
      </c>
      <c r="F1005" s="159" t="str">
        <f>IF(G1005="","",IF(ISERROR(VLOOKUP(G1005,номенклатури!V:V,1,0)),E1005*H1005,E1005*I1005))</f>
        <v/>
      </c>
      <c r="G1005" s="14"/>
      <c r="H1005" s="15"/>
      <c r="I1005" s="15"/>
      <c r="J1005" s="15"/>
      <c r="K1005" s="15"/>
      <c r="L1005" s="217"/>
      <c r="M1005" s="22"/>
      <c r="N1005" s="119" t="str">
        <f>IF(G1005="","",VLOOKUP(G1005,номенклатури!R:U,4,0))</f>
        <v/>
      </c>
      <c r="O1005" s="119" t="str">
        <f>IF(M1005="","",VLOOKUP(M1005,'14'!D:D,1,0))</f>
        <v/>
      </c>
    </row>
    <row r="1006" spans="1:15" ht="12.75" customHeight="1" x14ac:dyDescent="0.2">
      <c r="A1006" s="36" t="str">
        <f>'0'!$A$4</f>
        <v>………………..</v>
      </c>
      <c r="B1006" s="37">
        <f>'0'!$A$2</f>
        <v>46112</v>
      </c>
      <c r="C1006" s="37" t="s">
        <v>1243</v>
      </c>
      <c r="D1006" s="119" t="str">
        <f>IF(G1006="","",VLOOKUP(G1006,номенклатури!R:T,2,0))</f>
        <v/>
      </c>
      <c r="E1006" s="365" t="str">
        <f>IF(G1006="","",VLOOKUP(G1006,номенклатури!R:T,3,0))</f>
        <v/>
      </c>
      <c r="F1006" s="159" t="str">
        <f>IF(G1006="","",IF(ISERROR(VLOOKUP(G1006,номенклатури!V:V,1,0)),E1006*H1006,E1006*I1006))</f>
        <v/>
      </c>
      <c r="G1006" s="14"/>
      <c r="H1006" s="15"/>
      <c r="I1006" s="15"/>
      <c r="J1006" s="15"/>
      <c r="K1006" s="15"/>
      <c r="L1006" s="217"/>
      <c r="M1006" s="22"/>
      <c r="N1006" s="119" t="str">
        <f>IF(G1006="","",VLOOKUP(G1006,номенклатури!R:U,4,0))</f>
        <v/>
      </c>
      <c r="O1006" s="119" t="str">
        <f>IF(M1006="","",VLOOKUP(M1006,'14'!D:D,1,0))</f>
        <v/>
      </c>
    </row>
    <row r="1007" spans="1:15" ht="12.75" customHeight="1" x14ac:dyDescent="0.2">
      <c r="A1007" s="36" t="str">
        <f>'0'!$A$4</f>
        <v>………………..</v>
      </c>
      <c r="B1007" s="37">
        <f>'0'!$A$2</f>
        <v>46112</v>
      </c>
      <c r="C1007" s="37" t="s">
        <v>1243</v>
      </c>
      <c r="D1007" s="119" t="str">
        <f>IF(G1007="","",VLOOKUP(G1007,номенклатури!R:T,2,0))</f>
        <v/>
      </c>
      <c r="E1007" s="365" t="str">
        <f>IF(G1007="","",VLOOKUP(G1007,номенклатури!R:T,3,0))</f>
        <v/>
      </c>
      <c r="F1007" s="159" t="str">
        <f>IF(G1007="","",IF(ISERROR(VLOOKUP(G1007,номенклатури!V:V,1,0)),E1007*H1007,E1007*I1007))</f>
        <v/>
      </c>
      <c r="G1007" s="14"/>
      <c r="H1007" s="15"/>
      <c r="I1007" s="15"/>
      <c r="J1007" s="15"/>
      <c r="K1007" s="15"/>
      <c r="L1007" s="217"/>
      <c r="M1007" s="22"/>
      <c r="N1007" s="119" t="str">
        <f>IF(G1007="","",VLOOKUP(G1007,номенклатури!R:U,4,0))</f>
        <v/>
      </c>
      <c r="O1007" s="119" t="str">
        <f>IF(M1007="","",VLOOKUP(M1007,'14'!D:D,1,0))</f>
        <v/>
      </c>
    </row>
    <row r="1008" spans="1:15" ht="12.75" customHeight="1" x14ac:dyDescent="0.2">
      <c r="A1008" s="36" t="str">
        <f>'0'!$A$4</f>
        <v>………………..</v>
      </c>
      <c r="B1008" s="37">
        <f>'0'!$A$2</f>
        <v>46112</v>
      </c>
      <c r="C1008" s="37" t="s">
        <v>1243</v>
      </c>
      <c r="D1008" s="119" t="str">
        <f>IF(G1008="","",VLOOKUP(G1008,номенклатури!R:T,2,0))</f>
        <v/>
      </c>
      <c r="E1008" s="365" t="str">
        <f>IF(G1008="","",VLOOKUP(G1008,номенклатури!R:T,3,0))</f>
        <v/>
      </c>
      <c r="F1008" s="159" t="str">
        <f>IF(G1008="","",IF(ISERROR(VLOOKUP(G1008,номенклатури!V:V,1,0)),E1008*H1008,E1008*I1008))</f>
        <v/>
      </c>
      <c r="G1008" s="14"/>
      <c r="H1008" s="15"/>
      <c r="I1008" s="15"/>
      <c r="J1008" s="15"/>
      <c r="K1008" s="15"/>
      <c r="L1008" s="217"/>
      <c r="M1008" s="22"/>
      <c r="N1008" s="119" t="str">
        <f>IF(G1008="","",VLOOKUP(G1008,номенклатури!R:U,4,0))</f>
        <v/>
      </c>
      <c r="O1008" s="119" t="str">
        <f>IF(M1008="","",VLOOKUP(M1008,'14'!D:D,1,0))</f>
        <v/>
      </c>
    </row>
    <row r="1009" spans="1:15" ht="12.75" customHeight="1" x14ac:dyDescent="0.2">
      <c r="A1009" s="36" t="str">
        <f>'0'!$A$4</f>
        <v>………………..</v>
      </c>
      <c r="B1009" s="37">
        <f>'0'!$A$2</f>
        <v>46112</v>
      </c>
      <c r="C1009" s="37" t="s">
        <v>1243</v>
      </c>
      <c r="D1009" s="119" t="str">
        <f>IF(G1009="","",VLOOKUP(G1009,номенклатури!R:T,2,0))</f>
        <v/>
      </c>
      <c r="E1009" s="365" t="str">
        <f>IF(G1009="","",VLOOKUP(G1009,номенклатури!R:T,3,0))</f>
        <v/>
      </c>
      <c r="F1009" s="159" t="str">
        <f>IF(G1009="","",IF(ISERROR(VLOOKUP(G1009,номенклатури!V:V,1,0)),E1009*H1009,E1009*I1009))</f>
        <v/>
      </c>
      <c r="G1009" s="14"/>
      <c r="H1009" s="15"/>
      <c r="I1009" s="15"/>
      <c r="J1009" s="15"/>
      <c r="K1009" s="15"/>
      <c r="L1009" s="217"/>
      <c r="M1009" s="22"/>
      <c r="N1009" s="119" t="str">
        <f>IF(G1009="","",VLOOKUP(G1009,номенклатури!R:U,4,0))</f>
        <v/>
      </c>
      <c r="O1009" s="119" t="str">
        <f>IF(M1009="","",VLOOKUP(M1009,'14'!D:D,1,0))</f>
        <v/>
      </c>
    </row>
    <row r="1010" spans="1:15" ht="12.75" customHeight="1" x14ac:dyDescent="0.2">
      <c r="A1010" s="36" t="str">
        <f>'0'!$A$4</f>
        <v>………………..</v>
      </c>
      <c r="B1010" s="37">
        <f>'0'!$A$2</f>
        <v>46112</v>
      </c>
      <c r="C1010" s="37" t="s">
        <v>1243</v>
      </c>
      <c r="D1010" s="119" t="str">
        <f>IF(G1010="","",VLOOKUP(G1010,номенклатури!R:T,2,0))</f>
        <v/>
      </c>
      <c r="E1010" s="365" t="str">
        <f>IF(G1010="","",VLOOKUP(G1010,номенклатури!R:T,3,0))</f>
        <v/>
      </c>
      <c r="F1010" s="159" t="str">
        <f>IF(G1010="","",IF(ISERROR(VLOOKUP(G1010,номенклатури!V:V,1,0)),E1010*H1010,E1010*I1010))</f>
        <v/>
      </c>
      <c r="G1010" s="14"/>
      <c r="H1010" s="15"/>
      <c r="I1010" s="15"/>
      <c r="J1010" s="15"/>
      <c r="K1010" s="15"/>
      <c r="L1010" s="217"/>
      <c r="M1010" s="22"/>
      <c r="N1010" s="119" t="str">
        <f>IF(G1010="","",VLOOKUP(G1010,номенклатури!R:U,4,0))</f>
        <v/>
      </c>
      <c r="O1010" s="119" t="str">
        <f>IF(M1010="","",VLOOKUP(M1010,'14'!D:D,1,0))</f>
        <v/>
      </c>
    </row>
    <row r="1011" spans="1:15" ht="12.75" customHeight="1" x14ac:dyDescent="0.2">
      <c r="A1011" s="36" t="str">
        <f>'0'!$A$4</f>
        <v>………………..</v>
      </c>
      <c r="B1011" s="37">
        <f>'0'!$A$2</f>
        <v>46112</v>
      </c>
      <c r="C1011" s="37" t="s">
        <v>1243</v>
      </c>
      <c r="D1011" s="119" t="str">
        <f>IF(G1011="","",VLOOKUP(G1011,номенклатури!R:T,2,0))</f>
        <v/>
      </c>
      <c r="E1011" s="365" t="str">
        <f>IF(G1011="","",VLOOKUP(G1011,номенклатури!R:T,3,0))</f>
        <v/>
      </c>
      <c r="F1011" s="159" t="str">
        <f>IF(G1011="","",IF(ISERROR(VLOOKUP(G1011,номенклатури!V:V,1,0)),E1011*H1011,E1011*I1011))</f>
        <v/>
      </c>
      <c r="G1011" s="14"/>
      <c r="H1011" s="15"/>
      <c r="I1011" s="15"/>
      <c r="J1011" s="15"/>
      <c r="K1011" s="15"/>
      <c r="L1011" s="217"/>
      <c r="M1011" s="22"/>
      <c r="N1011" s="119" t="str">
        <f>IF(G1011="","",VLOOKUP(G1011,номенклатури!R:U,4,0))</f>
        <v/>
      </c>
      <c r="O1011" s="119" t="str">
        <f>IF(M1011="","",VLOOKUP(M1011,'14'!D:D,1,0))</f>
        <v/>
      </c>
    </row>
    <row r="1012" spans="1:15" ht="12.75" customHeight="1" x14ac:dyDescent="0.2">
      <c r="A1012" s="36" t="str">
        <f>'0'!$A$4</f>
        <v>………………..</v>
      </c>
      <c r="B1012" s="37">
        <f>'0'!$A$2</f>
        <v>46112</v>
      </c>
      <c r="C1012" s="37" t="s">
        <v>1243</v>
      </c>
      <c r="D1012" s="119" t="str">
        <f>IF(G1012="","",VLOOKUP(G1012,номенклатури!R:T,2,0))</f>
        <v/>
      </c>
      <c r="E1012" s="365" t="str">
        <f>IF(G1012="","",VLOOKUP(G1012,номенклатури!R:T,3,0))</f>
        <v/>
      </c>
      <c r="F1012" s="159" t="str">
        <f>IF(G1012="","",IF(ISERROR(VLOOKUP(G1012,номенклатури!V:V,1,0)),E1012*H1012,E1012*I1012))</f>
        <v/>
      </c>
      <c r="G1012" s="14"/>
      <c r="H1012" s="15"/>
      <c r="I1012" s="15"/>
      <c r="J1012" s="15"/>
      <c r="K1012" s="15"/>
      <c r="L1012" s="217"/>
      <c r="M1012" s="22"/>
      <c r="N1012" s="119" t="str">
        <f>IF(G1012="","",VLOOKUP(G1012,номенклатури!R:U,4,0))</f>
        <v/>
      </c>
      <c r="O1012" s="119" t="str">
        <f>IF(M1012="","",VLOOKUP(M1012,'14'!D:D,1,0))</f>
        <v/>
      </c>
    </row>
    <row r="1013" spans="1:15" ht="12.75" customHeight="1" x14ac:dyDescent="0.2">
      <c r="A1013" s="36" t="str">
        <f>'0'!$A$4</f>
        <v>………………..</v>
      </c>
      <c r="B1013" s="37">
        <f>'0'!$A$2</f>
        <v>46112</v>
      </c>
      <c r="C1013" s="37" t="s">
        <v>1243</v>
      </c>
      <c r="D1013" s="119" t="str">
        <f>IF(G1013="","",VLOOKUP(G1013,номенклатури!R:T,2,0))</f>
        <v/>
      </c>
      <c r="E1013" s="365" t="str">
        <f>IF(G1013="","",VLOOKUP(G1013,номенклатури!R:T,3,0))</f>
        <v/>
      </c>
      <c r="F1013" s="159" t="str">
        <f>IF(G1013="","",IF(ISERROR(VLOOKUP(G1013,номенклатури!V:V,1,0)),E1013*H1013,E1013*I1013))</f>
        <v/>
      </c>
      <c r="G1013" s="14"/>
      <c r="H1013" s="15"/>
      <c r="I1013" s="15"/>
      <c r="J1013" s="15"/>
      <c r="K1013" s="15"/>
      <c r="L1013" s="217"/>
      <c r="M1013" s="22"/>
      <c r="N1013" s="119" t="str">
        <f>IF(G1013="","",VLOOKUP(G1013,номенклатури!R:U,4,0))</f>
        <v/>
      </c>
      <c r="O1013" s="119" t="str">
        <f>IF(M1013="","",VLOOKUP(M1013,'14'!D:D,1,0))</f>
        <v/>
      </c>
    </row>
    <row r="1014" spans="1:15" ht="12.75" customHeight="1" x14ac:dyDescent="0.2">
      <c r="A1014" s="36" t="str">
        <f>'0'!$A$4</f>
        <v>………………..</v>
      </c>
      <c r="B1014" s="37">
        <f>'0'!$A$2</f>
        <v>46112</v>
      </c>
      <c r="C1014" s="37" t="s">
        <v>1243</v>
      </c>
      <c r="D1014" s="119" t="str">
        <f>IF(G1014="","",VLOOKUP(G1014,номенклатури!R:T,2,0))</f>
        <v/>
      </c>
      <c r="E1014" s="365" t="str">
        <f>IF(G1014="","",VLOOKUP(G1014,номенклатури!R:T,3,0))</f>
        <v/>
      </c>
      <c r="F1014" s="159" t="str">
        <f>IF(G1014="","",IF(ISERROR(VLOOKUP(G1014,номенклатури!V:V,1,0)),E1014*H1014,E1014*I1014))</f>
        <v/>
      </c>
      <c r="G1014" s="14"/>
      <c r="H1014" s="15"/>
      <c r="I1014" s="15"/>
      <c r="J1014" s="15"/>
      <c r="K1014" s="15"/>
      <c r="L1014" s="217"/>
      <c r="M1014" s="22"/>
      <c r="N1014" s="119" t="str">
        <f>IF(G1014="","",VLOOKUP(G1014,номенклатури!R:U,4,0))</f>
        <v/>
      </c>
      <c r="O1014" s="119" t="str">
        <f>IF(M1014="","",VLOOKUP(M1014,'14'!D:D,1,0))</f>
        <v/>
      </c>
    </row>
    <row r="1015" spans="1:15" ht="12.75" customHeight="1" x14ac:dyDescent="0.2">
      <c r="A1015" s="36" t="str">
        <f>'0'!$A$4</f>
        <v>………………..</v>
      </c>
      <c r="B1015" s="37">
        <f>'0'!$A$2</f>
        <v>46112</v>
      </c>
      <c r="C1015" s="37" t="s">
        <v>1243</v>
      </c>
      <c r="D1015" s="119" t="str">
        <f>IF(G1015="","",VLOOKUP(G1015,номенклатури!R:T,2,0))</f>
        <v/>
      </c>
      <c r="E1015" s="365" t="str">
        <f>IF(G1015="","",VLOOKUP(G1015,номенклатури!R:T,3,0))</f>
        <v/>
      </c>
      <c r="F1015" s="159" t="str">
        <f>IF(G1015="","",IF(ISERROR(VLOOKUP(G1015,номенклатури!V:V,1,0)),E1015*H1015,E1015*I1015))</f>
        <v/>
      </c>
      <c r="G1015" s="14"/>
      <c r="H1015" s="15"/>
      <c r="I1015" s="15"/>
      <c r="J1015" s="15"/>
      <c r="K1015" s="15"/>
      <c r="L1015" s="217"/>
      <c r="M1015" s="22"/>
      <c r="N1015" s="119" t="str">
        <f>IF(G1015="","",VLOOKUP(G1015,номенклатури!R:U,4,0))</f>
        <v/>
      </c>
      <c r="O1015" s="119" t="str">
        <f>IF(M1015="","",VLOOKUP(M1015,'14'!D:D,1,0))</f>
        <v/>
      </c>
    </row>
    <row r="1016" spans="1:15" ht="12.75" customHeight="1" x14ac:dyDescent="0.2">
      <c r="A1016" s="36" t="str">
        <f>'0'!$A$4</f>
        <v>………………..</v>
      </c>
      <c r="B1016" s="37">
        <f>'0'!$A$2</f>
        <v>46112</v>
      </c>
      <c r="C1016" s="37" t="s">
        <v>1243</v>
      </c>
      <c r="D1016" s="119" t="str">
        <f>IF(G1016="","",VLOOKUP(G1016,номенклатури!R:T,2,0))</f>
        <v/>
      </c>
      <c r="E1016" s="365" t="str">
        <f>IF(G1016="","",VLOOKUP(G1016,номенклатури!R:T,3,0))</f>
        <v/>
      </c>
      <c r="F1016" s="159" t="str">
        <f>IF(G1016="","",IF(ISERROR(VLOOKUP(G1016,номенклатури!V:V,1,0)),E1016*H1016,E1016*I1016))</f>
        <v/>
      </c>
      <c r="G1016" s="14"/>
      <c r="H1016" s="15"/>
      <c r="I1016" s="15"/>
      <c r="J1016" s="15"/>
      <c r="K1016" s="15"/>
      <c r="L1016" s="217"/>
      <c r="M1016" s="22"/>
      <c r="N1016" s="119" t="str">
        <f>IF(G1016="","",VLOOKUP(G1016,номенклатури!R:U,4,0))</f>
        <v/>
      </c>
      <c r="O1016" s="119" t="str">
        <f>IF(M1016="","",VLOOKUP(M1016,'14'!D:D,1,0))</f>
        <v/>
      </c>
    </row>
    <row r="1017" spans="1:15" ht="12.75" customHeight="1" x14ac:dyDescent="0.2">
      <c r="A1017" s="36" t="str">
        <f>'0'!$A$4</f>
        <v>………………..</v>
      </c>
      <c r="B1017" s="37">
        <f>'0'!$A$2</f>
        <v>46112</v>
      </c>
      <c r="C1017" s="37" t="s">
        <v>1243</v>
      </c>
      <c r="D1017" s="119" t="str">
        <f>IF(G1017="","",VLOOKUP(G1017,номенклатури!R:T,2,0))</f>
        <v/>
      </c>
      <c r="E1017" s="365" t="str">
        <f>IF(G1017="","",VLOOKUP(G1017,номенклатури!R:T,3,0))</f>
        <v/>
      </c>
      <c r="F1017" s="159" t="str">
        <f>IF(G1017="","",IF(ISERROR(VLOOKUP(G1017,номенклатури!V:V,1,0)),E1017*H1017,E1017*I1017))</f>
        <v/>
      </c>
      <c r="G1017" s="14"/>
      <c r="H1017" s="15"/>
      <c r="I1017" s="15"/>
      <c r="J1017" s="15"/>
      <c r="K1017" s="15"/>
      <c r="L1017" s="217"/>
      <c r="M1017" s="22"/>
      <c r="N1017" s="119" t="str">
        <f>IF(G1017="","",VLOOKUP(G1017,номенклатури!R:U,4,0))</f>
        <v/>
      </c>
      <c r="O1017" s="119" t="str">
        <f>IF(M1017="","",VLOOKUP(M1017,'14'!D:D,1,0))</f>
        <v/>
      </c>
    </row>
    <row r="1018" spans="1:15" ht="12.75" customHeight="1" x14ac:dyDescent="0.2">
      <c r="A1018" s="36" t="str">
        <f>'0'!$A$4</f>
        <v>………………..</v>
      </c>
      <c r="B1018" s="37">
        <f>'0'!$A$2</f>
        <v>46112</v>
      </c>
      <c r="C1018" s="37" t="s">
        <v>1243</v>
      </c>
      <c r="D1018" s="119" t="str">
        <f>IF(G1018="","",VLOOKUP(G1018,номенклатури!R:T,2,0))</f>
        <v/>
      </c>
      <c r="E1018" s="365" t="str">
        <f>IF(G1018="","",VLOOKUP(G1018,номенклатури!R:T,3,0))</f>
        <v/>
      </c>
      <c r="F1018" s="159" t="str">
        <f>IF(G1018="","",IF(ISERROR(VLOOKUP(G1018,номенклатури!V:V,1,0)),E1018*H1018,E1018*I1018))</f>
        <v/>
      </c>
      <c r="G1018" s="14"/>
      <c r="H1018" s="15"/>
      <c r="I1018" s="15"/>
      <c r="J1018" s="15"/>
      <c r="K1018" s="15"/>
      <c r="L1018" s="217"/>
      <c r="M1018" s="22"/>
      <c r="N1018" s="119" t="str">
        <f>IF(G1018="","",VLOOKUP(G1018,номенклатури!R:U,4,0))</f>
        <v/>
      </c>
      <c r="O1018" s="119" t="str">
        <f>IF(M1018="","",VLOOKUP(M1018,'14'!D:D,1,0))</f>
        <v/>
      </c>
    </row>
    <row r="1019" spans="1:15" ht="12.75" customHeight="1" x14ac:dyDescent="0.2">
      <c r="A1019" s="36" t="str">
        <f>'0'!$A$4</f>
        <v>………………..</v>
      </c>
      <c r="B1019" s="37">
        <f>'0'!$A$2</f>
        <v>46112</v>
      </c>
      <c r="C1019" s="37" t="s">
        <v>1243</v>
      </c>
      <c r="D1019" s="119" t="str">
        <f>IF(G1019="","",VLOOKUP(G1019,номенклатури!R:T,2,0))</f>
        <v/>
      </c>
      <c r="E1019" s="365" t="str">
        <f>IF(G1019="","",VLOOKUP(G1019,номенклатури!R:T,3,0))</f>
        <v/>
      </c>
      <c r="F1019" s="159" t="str">
        <f>IF(G1019="","",IF(ISERROR(VLOOKUP(G1019,номенклатури!V:V,1,0)),E1019*H1019,E1019*I1019))</f>
        <v/>
      </c>
      <c r="G1019" s="14"/>
      <c r="H1019" s="15"/>
      <c r="I1019" s="15"/>
      <c r="J1019" s="15"/>
      <c r="K1019" s="15"/>
      <c r="L1019" s="217"/>
      <c r="M1019" s="22"/>
      <c r="N1019" s="119" t="str">
        <f>IF(G1019="","",VLOOKUP(G1019,номенклатури!R:U,4,0))</f>
        <v/>
      </c>
      <c r="O1019" s="119" t="str">
        <f>IF(M1019="","",VLOOKUP(M1019,'14'!D:D,1,0))</f>
        <v/>
      </c>
    </row>
    <row r="1020" spans="1:15" ht="12.75" customHeight="1" x14ac:dyDescent="0.2">
      <c r="A1020" s="36" t="str">
        <f>'0'!$A$4</f>
        <v>………………..</v>
      </c>
      <c r="B1020" s="37">
        <f>'0'!$A$2</f>
        <v>46112</v>
      </c>
      <c r="C1020" s="37" t="s">
        <v>1243</v>
      </c>
      <c r="D1020" s="119" t="str">
        <f>IF(G1020="","",VLOOKUP(G1020,номенклатури!R:T,2,0))</f>
        <v/>
      </c>
      <c r="E1020" s="365" t="str">
        <f>IF(G1020="","",VLOOKUP(G1020,номенклатури!R:T,3,0))</f>
        <v/>
      </c>
      <c r="F1020" s="159" t="str">
        <f>IF(G1020="","",IF(ISERROR(VLOOKUP(G1020,номенклатури!V:V,1,0)),E1020*H1020,E1020*I1020))</f>
        <v/>
      </c>
      <c r="G1020" s="14"/>
      <c r="H1020" s="15"/>
      <c r="I1020" s="15"/>
      <c r="J1020" s="15"/>
      <c r="K1020" s="15"/>
      <c r="L1020" s="217"/>
      <c r="M1020" s="22"/>
      <c r="N1020" s="119" t="str">
        <f>IF(G1020="","",VLOOKUP(G1020,номенклатури!R:U,4,0))</f>
        <v/>
      </c>
      <c r="O1020" s="119" t="str">
        <f>IF(M1020="","",VLOOKUP(M1020,'14'!D:D,1,0))</f>
        <v/>
      </c>
    </row>
    <row r="1021" spans="1:15" ht="12.75" customHeight="1" x14ac:dyDescent="0.2">
      <c r="A1021" s="36" t="str">
        <f>'0'!$A$4</f>
        <v>………………..</v>
      </c>
      <c r="B1021" s="37">
        <f>'0'!$A$2</f>
        <v>46112</v>
      </c>
      <c r="C1021" s="37" t="s">
        <v>1243</v>
      </c>
      <c r="D1021" s="119" t="str">
        <f>IF(G1021="","",VLOOKUP(G1021,номенклатури!R:T,2,0))</f>
        <v/>
      </c>
      <c r="E1021" s="365" t="str">
        <f>IF(G1021="","",VLOOKUP(G1021,номенклатури!R:T,3,0))</f>
        <v/>
      </c>
      <c r="F1021" s="159" t="str">
        <f>IF(G1021="","",IF(ISERROR(VLOOKUP(G1021,номенклатури!V:V,1,0)),E1021*H1021,E1021*I1021))</f>
        <v/>
      </c>
      <c r="G1021" s="14"/>
      <c r="H1021" s="15"/>
      <c r="I1021" s="15"/>
      <c r="J1021" s="15"/>
      <c r="K1021" s="15"/>
      <c r="L1021" s="217"/>
      <c r="M1021" s="22"/>
      <c r="N1021" s="119" t="str">
        <f>IF(G1021="","",VLOOKUP(G1021,номенклатури!R:U,4,0))</f>
        <v/>
      </c>
      <c r="O1021" s="119" t="str">
        <f>IF(M1021="","",VLOOKUP(M1021,'14'!D:D,1,0))</f>
        <v/>
      </c>
    </row>
    <row r="1022" spans="1:15" ht="12.75" customHeight="1" x14ac:dyDescent="0.2">
      <c r="A1022" s="36" t="str">
        <f>'0'!$A$4</f>
        <v>………………..</v>
      </c>
      <c r="B1022" s="37">
        <f>'0'!$A$2</f>
        <v>46112</v>
      </c>
      <c r="C1022" s="37" t="s">
        <v>1243</v>
      </c>
      <c r="D1022" s="119" t="str">
        <f>IF(G1022="","",VLOOKUP(G1022,номенклатури!R:T,2,0))</f>
        <v/>
      </c>
      <c r="E1022" s="365" t="str">
        <f>IF(G1022="","",VLOOKUP(G1022,номенклатури!R:T,3,0))</f>
        <v/>
      </c>
      <c r="F1022" s="159" t="str">
        <f>IF(G1022="","",IF(ISERROR(VLOOKUP(G1022,номенклатури!V:V,1,0)),E1022*H1022,E1022*I1022))</f>
        <v/>
      </c>
      <c r="G1022" s="14"/>
      <c r="H1022" s="15"/>
      <c r="I1022" s="15"/>
      <c r="J1022" s="15"/>
      <c r="K1022" s="15"/>
      <c r="L1022" s="217"/>
      <c r="M1022" s="22"/>
      <c r="N1022" s="119" t="str">
        <f>IF(G1022="","",VLOOKUP(G1022,номенклатури!R:U,4,0))</f>
        <v/>
      </c>
      <c r="O1022" s="119" t="str">
        <f>IF(M1022="","",VLOOKUP(M1022,'14'!D:D,1,0))</f>
        <v/>
      </c>
    </row>
    <row r="1023" spans="1:15" ht="12.75" customHeight="1" x14ac:dyDescent="0.2">
      <c r="A1023" s="36" t="str">
        <f>'0'!$A$4</f>
        <v>………………..</v>
      </c>
      <c r="B1023" s="37">
        <f>'0'!$A$2</f>
        <v>46112</v>
      </c>
      <c r="C1023" s="37" t="s">
        <v>1243</v>
      </c>
      <c r="D1023" s="119" t="str">
        <f>IF(G1023="","",VLOOKUP(G1023,номенклатури!R:T,2,0))</f>
        <v/>
      </c>
      <c r="E1023" s="365" t="str">
        <f>IF(G1023="","",VLOOKUP(G1023,номенклатури!R:T,3,0))</f>
        <v/>
      </c>
      <c r="F1023" s="159" t="str">
        <f>IF(G1023="","",IF(ISERROR(VLOOKUP(G1023,номенклатури!V:V,1,0)),E1023*H1023,E1023*I1023))</f>
        <v/>
      </c>
      <c r="G1023" s="14"/>
      <c r="H1023" s="15"/>
      <c r="I1023" s="15"/>
      <c r="J1023" s="15"/>
      <c r="K1023" s="15"/>
      <c r="L1023" s="217"/>
      <c r="M1023" s="22"/>
      <c r="N1023" s="119" t="str">
        <f>IF(G1023="","",VLOOKUP(G1023,номенклатури!R:U,4,0))</f>
        <v/>
      </c>
      <c r="O1023" s="119" t="str">
        <f>IF(M1023="","",VLOOKUP(M1023,'14'!D:D,1,0))</f>
        <v/>
      </c>
    </row>
    <row r="1024" spans="1:15" ht="12.75" customHeight="1" x14ac:dyDescent="0.2">
      <c r="A1024" s="36" t="str">
        <f>'0'!$A$4</f>
        <v>………………..</v>
      </c>
      <c r="B1024" s="37">
        <f>'0'!$A$2</f>
        <v>46112</v>
      </c>
      <c r="C1024" s="37" t="s">
        <v>1243</v>
      </c>
      <c r="D1024" s="119" t="str">
        <f>IF(G1024="","",VLOOKUP(G1024,номенклатури!R:T,2,0))</f>
        <v/>
      </c>
      <c r="E1024" s="365" t="str">
        <f>IF(G1024="","",VLOOKUP(G1024,номенклатури!R:T,3,0))</f>
        <v/>
      </c>
      <c r="F1024" s="159" t="str">
        <f>IF(G1024="","",IF(ISERROR(VLOOKUP(G1024,номенклатури!V:V,1,0)),E1024*H1024,E1024*I1024))</f>
        <v/>
      </c>
      <c r="G1024" s="14"/>
      <c r="H1024" s="15"/>
      <c r="I1024" s="15"/>
      <c r="J1024" s="15"/>
      <c r="K1024" s="15"/>
      <c r="L1024" s="217"/>
      <c r="M1024" s="22"/>
      <c r="N1024" s="119" t="str">
        <f>IF(G1024="","",VLOOKUP(G1024,номенклатури!R:U,4,0))</f>
        <v/>
      </c>
      <c r="O1024" s="119" t="str">
        <f>IF(M1024="","",VLOOKUP(M1024,'14'!D:D,1,0))</f>
        <v/>
      </c>
    </row>
    <row r="1025" spans="1:15" ht="12.75" customHeight="1" x14ac:dyDescent="0.2">
      <c r="A1025" s="36" t="str">
        <f>'0'!$A$4</f>
        <v>………………..</v>
      </c>
      <c r="B1025" s="37">
        <f>'0'!$A$2</f>
        <v>46112</v>
      </c>
      <c r="C1025" s="37" t="s">
        <v>1243</v>
      </c>
      <c r="D1025" s="119" t="str">
        <f>IF(G1025="","",VLOOKUP(G1025,номенклатури!R:T,2,0))</f>
        <v/>
      </c>
      <c r="E1025" s="365" t="str">
        <f>IF(G1025="","",VLOOKUP(G1025,номенклатури!R:T,3,0))</f>
        <v/>
      </c>
      <c r="F1025" s="159" t="str">
        <f>IF(G1025="","",IF(ISERROR(VLOOKUP(G1025,номенклатури!V:V,1,0)),E1025*H1025,E1025*I1025))</f>
        <v/>
      </c>
      <c r="G1025" s="14"/>
      <c r="H1025" s="15"/>
      <c r="I1025" s="15"/>
      <c r="J1025" s="15"/>
      <c r="K1025" s="15"/>
      <c r="L1025" s="217"/>
      <c r="M1025" s="22"/>
      <c r="N1025" s="119" t="str">
        <f>IF(G1025="","",VLOOKUP(G1025,номенклатури!R:U,4,0))</f>
        <v/>
      </c>
      <c r="O1025" s="119" t="str">
        <f>IF(M1025="","",VLOOKUP(M1025,'14'!D:D,1,0))</f>
        <v/>
      </c>
    </row>
    <row r="1026" spans="1:15" ht="12.75" customHeight="1" x14ac:dyDescent="0.2">
      <c r="A1026" s="36" t="str">
        <f>'0'!$A$4</f>
        <v>………………..</v>
      </c>
      <c r="B1026" s="37">
        <f>'0'!$A$2</f>
        <v>46112</v>
      </c>
      <c r="C1026" s="37" t="s">
        <v>1243</v>
      </c>
      <c r="D1026" s="119" t="str">
        <f>IF(G1026="","",VLOOKUP(G1026,номенклатури!R:T,2,0))</f>
        <v/>
      </c>
      <c r="E1026" s="365" t="str">
        <f>IF(G1026="","",VLOOKUP(G1026,номенклатури!R:T,3,0))</f>
        <v/>
      </c>
      <c r="F1026" s="159" t="str">
        <f>IF(G1026="","",IF(ISERROR(VLOOKUP(G1026,номенклатури!V:V,1,0)),E1026*H1026,E1026*I1026))</f>
        <v/>
      </c>
      <c r="G1026" s="14"/>
      <c r="H1026" s="15"/>
      <c r="I1026" s="15"/>
      <c r="J1026" s="15"/>
      <c r="K1026" s="15"/>
      <c r="L1026" s="217"/>
      <c r="M1026" s="22"/>
      <c r="N1026" s="119" t="str">
        <f>IF(G1026="","",VLOOKUP(G1026,номенклатури!R:U,4,0))</f>
        <v/>
      </c>
      <c r="O1026" s="119" t="str">
        <f>IF(M1026="","",VLOOKUP(M1026,'14'!D:D,1,0))</f>
        <v/>
      </c>
    </row>
    <row r="1027" spans="1:15" ht="12.75" customHeight="1" x14ac:dyDescent="0.2">
      <c r="A1027" s="36" t="str">
        <f>'0'!$A$4</f>
        <v>………………..</v>
      </c>
      <c r="B1027" s="37">
        <f>'0'!$A$2</f>
        <v>46112</v>
      </c>
      <c r="C1027" s="37" t="s">
        <v>1243</v>
      </c>
      <c r="D1027" s="119" t="str">
        <f>IF(G1027="","",VLOOKUP(G1027,номенклатури!R:T,2,0))</f>
        <v/>
      </c>
      <c r="E1027" s="365" t="str">
        <f>IF(G1027="","",VLOOKUP(G1027,номенклатури!R:T,3,0))</f>
        <v/>
      </c>
      <c r="F1027" s="159" t="str">
        <f>IF(G1027="","",IF(ISERROR(VLOOKUP(G1027,номенклатури!V:V,1,0)),E1027*H1027,E1027*I1027))</f>
        <v/>
      </c>
      <c r="G1027" s="14"/>
      <c r="H1027" s="15"/>
      <c r="I1027" s="15"/>
      <c r="J1027" s="15"/>
      <c r="K1027" s="15"/>
      <c r="L1027" s="217"/>
      <c r="M1027" s="22"/>
      <c r="N1027" s="119" t="str">
        <f>IF(G1027="","",VLOOKUP(G1027,номенклатури!R:U,4,0))</f>
        <v/>
      </c>
      <c r="O1027" s="119" t="str">
        <f>IF(M1027="","",VLOOKUP(M1027,'14'!D:D,1,0))</f>
        <v/>
      </c>
    </row>
    <row r="1028" spans="1:15" ht="12.75" customHeight="1" x14ac:dyDescent="0.2">
      <c r="A1028" s="36" t="str">
        <f>'0'!$A$4</f>
        <v>………………..</v>
      </c>
      <c r="B1028" s="37">
        <f>'0'!$A$2</f>
        <v>46112</v>
      </c>
      <c r="C1028" s="37" t="s">
        <v>1243</v>
      </c>
      <c r="D1028" s="119" t="str">
        <f>IF(G1028="","",VLOOKUP(G1028,номенклатури!R:T,2,0))</f>
        <v/>
      </c>
      <c r="E1028" s="365" t="str">
        <f>IF(G1028="","",VLOOKUP(G1028,номенклатури!R:T,3,0))</f>
        <v/>
      </c>
      <c r="F1028" s="159" t="str">
        <f>IF(G1028="","",IF(ISERROR(VLOOKUP(G1028,номенклатури!V:V,1,0)),E1028*H1028,E1028*I1028))</f>
        <v/>
      </c>
      <c r="G1028" s="14"/>
      <c r="H1028" s="15"/>
      <c r="I1028" s="15"/>
      <c r="J1028" s="15"/>
      <c r="K1028" s="15"/>
      <c r="L1028" s="217"/>
      <c r="M1028" s="22"/>
      <c r="N1028" s="119" t="str">
        <f>IF(G1028="","",VLOOKUP(G1028,номенклатури!R:U,4,0))</f>
        <v/>
      </c>
      <c r="O1028" s="119" t="str">
        <f>IF(M1028="","",VLOOKUP(M1028,'14'!D:D,1,0))</f>
        <v/>
      </c>
    </row>
    <row r="1029" spans="1:15" ht="12.75" customHeight="1" x14ac:dyDescent="0.2">
      <c r="A1029" s="36" t="str">
        <f>'0'!$A$4</f>
        <v>………………..</v>
      </c>
      <c r="B1029" s="37">
        <f>'0'!$A$2</f>
        <v>46112</v>
      </c>
      <c r="C1029" s="37" t="s">
        <v>1243</v>
      </c>
      <c r="D1029" s="119" t="str">
        <f>IF(G1029="","",VLOOKUP(G1029,номенклатури!R:T,2,0))</f>
        <v/>
      </c>
      <c r="E1029" s="365" t="str">
        <f>IF(G1029="","",VLOOKUP(G1029,номенклатури!R:T,3,0))</f>
        <v/>
      </c>
      <c r="F1029" s="159" t="str">
        <f>IF(G1029="","",IF(ISERROR(VLOOKUP(G1029,номенклатури!V:V,1,0)),E1029*H1029,E1029*I1029))</f>
        <v/>
      </c>
      <c r="G1029" s="14"/>
      <c r="H1029" s="15"/>
      <c r="I1029" s="15"/>
      <c r="J1029" s="15"/>
      <c r="K1029" s="15"/>
      <c r="L1029" s="217"/>
      <c r="M1029" s="22"/>
      <c r="N1029" s="119" t="str">
        <f>IF(G1029="","",VLOOKUP(G1029,номенклатури!R:U,4,0))</f>
        <v/>
      </c>
      <c r="O1029" s="119" t="str">
        <f>IF(M1029="","",VLOOKUP(M1029,'14'!D:D,1,0))</f>
        <v/>
      </c>
    </row>
    <row r="1030" spans="1:15" ht="12.75" customHeight="1" x14ac:dyDescent="0.2">
      <c r="A1030" s="36" t="str">
        <f>'0'!$A$4</f>
        <v>………………..</v>
      </c>
      <c r="B1030" s="37">
        <f>'0'!$A$2</f>
        <v>46112</v>
      </c>
      <c r="C1030" s="37" t="s">
        <v>1243</v>
      </c>
      <c r="D1030" s="119" t="str">
        <f>IF(G1030="","",VLOOKUP(G1030,номенклатури!R:T,2,0))</f>
        <v/>
      </c>
      <c r="E1030" s="365" t="str">
        <f>IF(G1030="","",VLOOKUP(G1030,номенклатури!R:T,3,0))</f>
        <v/>
      </c>
      <c r="F1030" s="159" t="str">
        <f>IF(G1030="","",IF(ISERROR(VLOOKUP(G1030,номенклатури!V:V,1,0)),E1030*H1030,E1030*I1030))</f>
        <v/>
      </c>
      <c r="G1030" s="14"/>
      <c r="H1030" s="15"/>
      <c r="I1030" s="15"/>
      <c r="J1030" s="15"/>
      <c r="K1030" s="15"/>
      <c r="L1030" s="217"/>
      <c r="M1030" s="22"/>
      <c r="N1030" s="119" t="str">
        <f>IF(G1030="","",VLOOKUP(G1030,номенклатури!R:U,4,0))</f>
        <v/>
      </c>
      <c r="O1030" s="119" t="str">
        <f>IF(M1030="","",VLOOKUP(M1030,'14'!D:D,1,0))</f>
        <v/>
      </c>
    </row>
    <row r="1031" spans="1:15" ht="12.75" customHeight="1" x14ac:dyDescent="0.2">
      <c r="A1031" s="36" t="str">
        <f>'0'!$A$4</f>
        <v>………………..</v>
      </c>
      <c r="B1031" s="37">
        <f>'0'!$A$2</f>
        <v>46112</v>
      </c>
      <c r="C1031" s="37" t="s">
        <v>1243</v>
      </c>
      <c r="D1031" s="119" t="str">
        <f>IF(G1031="","",VLOOKUP(G1031,номенклатури!R:T,2,0))</f>
        <v/>
      </c>
      <c r="E1031" s="365" t="str">
        <f>IF(G1031="","",VLOOKUP(G1031,номенклатури!R:T,3,0))</f>
        <v/>
      </c>
      <c r="F1031" s="159" t="str">
        <f>IF(G1031="","",IF(ISERROR(VLOOKUP(G1031,номенклатури!V:V,1,0)),E1031*H1031,E1031*I1031))</f>
        <v/>
      </c>
      <c r="G1031" s="14"/>
      <c r="H1031" s="15"/>
      <c r="I1031" s="15"/>
      <c r="J1031" s="15"/>
      <c r="K1031" s="15"/>
      <c r="L1031" s="217"/>
      <c r="M1031" s="22"/>
      <c r="N1031" s="119" t="str">
        <f>IF(G1031="","",VLOOKUP(G1031,номенклатури!R:U,4,0))</f>
        <v/>
      </c>
      <c r="O1031" s="119" t="str">
        <f>IF(M1031="","",VLOOKUP(M1031,'14'!D:D,1,0))</f>
        <v/>
      </c>
    </row>
    <row r="1032" spans="1:15" ht="12.75" customHeight="1" x14ac:dyDescent="0.2">
      <c r="A1032" s="36" t="str">
        <f>'0'!$A$4</f>
        <v>………………..</v>
      </c>
      <c r="B1032" s="37">
        <f>'0'!$A$2</f>
        <v>46112</v>
      </c>
      <c r="C1032" s="37" t="s">
        <v>1243</v>
      </c>
      <c r="D1032" s="119" t="str">
        <f>IF(G1032="","",VLOOKUP(G1032,номенклатури!R:T,2,0))</f>
        <v/>
      </c>
      <c r="E1032" s="365" t="str">
        <f>IF(G1032="","",VLOOKUP(G1032,номенклатури!R:T,3,0))</f>
        <v/>
      </c>
      <c r="F1032" s="159" t="str">
        <f>IF(G1032="","",IF(ISERROR(VLOOKUP(G1032,номенклатури!V:V,1,0)),E1032*H1032,E1032*I1032))</f>
        <v/>
      </c>
      <c r="G1032" s="14"/>
      <c r="H1032" s="15"/>
      <c r="I1032" s="15"/>
      <c r="J1032" s="15"/>
      <c r="K1032" s="15"/>
      <c r="L1032" s="217"/>
      <c r="M1032" s="22"/>
      <c r="N1032" s="119" t="str">
        <f>IF(G1032="","",VLOOKUP(G1032,номенклатури!R:U,4,0))</f>
        <v/>
      </c>
      <c r="O1032" s="119" t="str">
        <f>IF(M1032="","",VLOOKUP(M1032,'14'!D:D,1,0))</f>
        <v/>
      </c>
    </row>
    <row r="1033" spans="1:15" ht="12.75" customHeight="1" x14ac:dyDescent="0.2">
      <c r="A1033" s="36" t="str">
        <f>'0'!$A$4</f>
        <v>………………..</v>
      </c>
      <c r="B1033" s="37">
        <f>'0'!$A$2</f>
        <v>46112</v>
      </c>
      <c r="C1033" s="37" t="s">
        <v>1243</v>
      </c>
      <c r="D1033" s="119" t="str">
        <f>IF(G1033="","",VLOOKUP(G1033,номенклатури!R:T,2,0))</f>
        <v/>
      </c>
      <c r="E1033" s="365" t="str">
        <f>IF(G1033="","",VLOOKUP(G1033,номенклатури!R:T,3,0))</f>
        <v/>
      </c>
      <c r="F1033" s="159" t="str">
        <f>IF(G1033="","",IF(ISERROR(VLOOKUP(G1033,номенклатури!V:V,1,0)),E1033*H1033,E1033*I1033))</f>
        <v/>
      </c>
      <c r="G1033" s="14"/>
      <c r="H1033" s="15"/>
      <c r="I1033" s="15"/>
      <c r="J1033" s="15"/>
      <c r="K1033" s="15"/>
      <c r="L1033" s="217"/>
      <c r="M1033" s="22"/>
      <c r="N1033" s="119" t="str">
        <f>IF(G1033="","",VLOOKUP(G1033,номенклатури!R:U,4,0))</f>
        <v/>
      </c>
      <c r="O1033" s="119" t="str">
        <f>IF(M1033="","",VLOOKUP(M1033,'14'!D:D,1,0))</f>
        <v/>
      </c>
    </row>
    <row r="1034" spans="1:15" ht="12.75" customHeight="1" x14ac:dyDescent="0.2">
      <c r="A1034" s="36" t="str">
        <f>'0'!$A$4</f>
        <v>………………..</v>
      </c>
      <c r="B1034" s="37">
        <f>'0'!$A$2</f>
        <v>46112</v>
      </c>
      <c r="C1034" s="37" t="s">
        <v>1243</v>
      </c>
      <c r="D1034" s="119" t="str">
        <f>IF(G1034="","",VLOOKUP(G1034,номенклатури!R:T,2,0))</f>
        <v/>
      </c>
      <c r="E1034" s="365" t="str">
        <f>IF(G1034="","",VLOOKUP(G1034,номенклатури!R:T,3,0))</f>
        <v/>
      </c>
      <c r="F1034" s="159" t="str">
        <f>IF(G1034="","",IF(ISERROR(VLOOKUP(G1034,номенклатури!V:V,1,0)),E1034*H1034,E1034*I1034))</f>
        <v/>
      </c>
      <c r="G1034" s="14"/>
      <c r="H1034" s="15"/>
      <c r="I1034" s="15"/>
      <c r="J1034" s="15"/>
      <c r="K1034" s="15"/>
      <c r="L1034" s="217"/>
      <c r="M1034" s="22"/>
      <c r="N1034" s="119" t="str">
        <f>IF(G1034="","",VLOOKUP(G1034,номенклатури!R:U,4,0))</f>
        <v/>
      </c>
      <c r="O1034" s="119" t="str">
        <f>IF(M1034="","",VLOOKUP(M1034,'14'!D:D,1,0))</f>
        <v/>
      </c>
    </row>
    <row r="1035" spans="1:15" ht="12.75" customHeight="1" x14ac:dyDescent="0.2">
      <c r="A1035" s="36" t="str">
        <f>'0'!$A$4</f>
        <v>………………..</v>
      </c>
      <c r="B1035" s="37">
        <f>'0'!$A$2</f>
        <v>46112</v>
      </c>
      <c r="C1035" s="37" t="s">
        <v>1243</v>
      </c>
      <c r="D1035" s="119" t="str">
        <f>IF(G1035="","",VLOOKUP(G1035,номенклатури!R:T,2,0))</f>
        <v/>
      </c>
      <c r="E1035" s="365" t="str">
        <f>IF(G1035="","",VLOOKUP(G1035,номенклатури!R:T,3,0))</f>
        <v/>
      </c>
      <c r="F1035" s="159" t="str">
        <f>IF(G1035="","",IF(ISERROR(VLOOKUP(G1035,номенклатури!V:V,1,0)),E1035*H1035,E1035*I1035))</f>
        <v/>
      </c>
      <c r="G1035" s="14"/>
      <c r="H1035" s="15"/>
      <c r="I1035" s="15"/>
      <c r="J1035" s="15"/>
      <c r="K1035" s="15"/>
      <c r="L1035" s="217"/>
      <c r="M1035" s="22"/>
      <c r="N1035" s="119" t="str">
        <f>IF(G1035="","",VLOOKUP(G1035,номенклатури!R:U,4,0))</f>
        <v/>
      </c>
      <c r="O1035" s="119" t="str">
        <f>IF(M1035="","",VLOOKUP(M1035,'14'!D:D,1,0))</f>
        <v/>
      </c>
    </row>
    <row r="1036" spans="1:15" ht="12.75" customHeight="1" x14ac:dyDescent="0.2">
      <c r="A1036" s="36" t="str">
        <f>'0'!$A$4</f>
        <v>………………..</v>
      </c>
      <c r="B1036" s="37">
        <f>'0'!$A$2</f>
        <v>46112</v>
      </c>
      <c r="C1036" s="37" t="s">
        <v>1243</v>
      </c>
      <c r="D1036" s="119" t="str">
        <f>IF(G1036="","",VLOOKUP(G1036,номенклатури!R:T,2,0))</f>
        <v/>
      </c>
      <c r="E1036" s="365" t="str">
        <f>IF(G1036="","",VLOOKUP(G1036,номенклатури!R:T,3,0))</f>
        <v/>
      </c>
      <c r="F1036" s="159" t="str">
        <f>IF(G1036="","",IF(ISERROR(VLOOKUP(G1036,номенклатури!V:V,1,0)),E1036*H1036,E1036*I1036))</f>
        <v/>
      </c>
      <c r="G1036" s="14"/>
      <c r="H1036" s="15"/>
      <c r="I1036" s="15"/>
      <c r="J1036" s="15"/>
      <c r="K1036" s="15"/>
      <c r="L1036" s="217"/>
      <c r="M1036" s="22"/>
      <c r="N1036" s="119" t="str">
        <f>IF(G1036="","",VLOOKUP(G1036,номенклатури!R:U,4,0))</f>
        <v/>
      </c>
      <c r="O1036" s="119" t="str">
        <f>IF(M1036="","",VLOOKUP(M1036,'14'!D:D,1,0))</f>
        <v/>
      </c>
    </row>
    <row r="1037" spans="1:15" ht="12.75" customHeight="1" x14ac:dyDescent="0.2">
      <c r="A1037" s="36" t="str">
        <f>'0'!$A$4</f>
        <v>………………..</v>
      </c>
      <c r="B1037" s="37">
        <f>'0'!$A$2</f>
        <v>46112</v>
      </c>
      <c r="C1037" s="37" t="s">
        <v>1243</v>
      </c>
      <c r="D1037" s="119" t="str">
        <f>IF(G1037="","",VLOOKUP(G1037,номенклатури!R:T,2,0))</f>
        <v/>
      </c>
      <c r="E1037" s="365" t="str">
        <f>IF(G1037="","",VLOOKUP(G1037,номенклатури!R:T,3,0))</f>
        <v/>
      </c>
      <c r="F1037" s="159" t="str">
        <f>IF(G1037="","",IF(ISERROR(VLOOKUP(G1037,номенклатури!V:V,1,0)),E1037*H1037,E1037*I1037))</f>
        <v/>
      </c>
      <c r="G1037" s="14"/>
      <c r="H1037" s="15"/>
      <c r="I1037" s="15"/>
      <c r="J1037" s="15"/>
      <c r="K1037" s="15"/>
      <c r="L1037" s="217"/>
      <c r="M1037" s="22"/>
      <c r="N1037" s="119" t="str">
        <f>IF(G1037="","",VLOOKUP(G1037,номенклатури!R:U,4,0))</f>
        <v/>
      </c>
      <c r="O1037" s="119" t="str">
        <f>IF(M1037="","",VLOOKUP(M1037,'14'!D:D,1,0))</f>
        <v/>
      </c>
    </row>
    <row r="1038" spans="1:15" ht="12.75" customHeight="1" x14ac:dyDescent="0.2">
      <c r="A1038" s="36" t="str">
        <f>'0'!$A$4</f>
        <v>………………..</v>
      </c>
      <c r="B1038" s="37">
        <f>'0'!$A$2</f>
        <v>46112</v>
      </c>
      <c r="C1038" s="37" t="s">
        <v>1243</v>
      </c>
      <c r="D1038" s="119" t="str">
        <f>IF(G1038="","",VLOOKUP(G1038,номенклатури!R:T,2,0))</f>
        <v/>
      </c>
      <c r="E1038" s="365" t="str">
        <f>IF(G1038="","",VLOOKUP(G1038,номенклатури!R:T,3,0))</f>
        <v/>
      </c>
      <c r="F1038" s="159" t="str">
        <f>IF(G1038="","",IF(ISERROR(VLOOKUP(G1038,номенклатури!V:V,1,0)),E1038*H1038,E1038*I1038))</f>
        <v/>
      </c>
      <c r="G1038" s="14"/>
      <c r="H1038" s="15"/>
      <c r="I1038" s="15"/>
      <c r="J1038" s="15"/>
      <c r="K1038" s="15"/>
      <c r="L1038" s="217"/>
      <c r="M1038" s="22"/>
      <c r="N1038" s="119" t="str">
        <f>IF(G1038="","",VLOOKUP(G1038,номенклатури!R:U,4,0))</f>
        <v/>
      </c>
      <c r="O1038" s="119" t="str">
        <f>IF(M1038="","",VLOOKUP(M1038,'14'!D:D,1,0))</f>
        <v/>
      </c>
    </row>
    <row r="1039" spans="1:15" ht="12.75" customHeight="1" x14ac:dyDescent="0.2">
      <c r="A1039" s="36" t="str">
        <f>'0'!$A$4</f>
        <v>………………..</v>
      </c>
      <c r="B1039" s="37">
        <f>'0'!$A$2</f>
        <v>46112</v>
      </c>
      <c r="C1039" s="37" t="s">
        <v>1243</v>
      </c>
      <c r="D1039" s="119" t="str">
        <f>IF(G1039="","",VLOOKUP(G1039,номенклатури!R:T,2,0))</f>
        <v/>
      </c>
      <c r="E1039" s="365" t="str">
        <f>IF(G1039="","",VLOOKUP(G1039,номенклатури!R:T,3,0))</f>
        <v/>
      </c>
      <c r="F1039" s="159" t="str">
        <f>IF(G1039="","",IF(ISERROR(VLOOKUP(G1039,номенклатури!V:V,1,0)),E1039*H1039,E1039*I1039))</f>
        <v/>
      </c>
      <c r="G1039" s="14"/>
      <c r="H1039" s="15"/>
      <c r="I1039" s="15"/>
      <c r="J1039" s="15"/>
      <c r="K1039" s="15"/>
      <c r="L1039" s="217"/>
      <c r="M1039" s="22"/>
      <c r="N1039" s="119" t="str">
        <f>IF(G1039="","",VLOOKUP(G1039,номенклатури!R:U,4,0))</f>
        <v/>
      </c>
      <c r="O1039" s="119" t="str">
        <f>IF(M1039="","",VLOOKUP(M1039,'14'!D:D,1,0))</f>
        <v/>
      </c>
    </row>
    <row r="1040" spans="1:15" ht="12.75" customHeight="1" x14ac:dyDescent="0.2">
      <c r="A1040" s="36" t="str">
        <f>'0'!$A$4</f>
        <v>………………..</v>
      </c>
      <c r="B1040" s="37">
        <f>'0'!$A$2</f>
        <v>46112</v>
      </c>
      <c r="C1040" s="37" t="s">
        <v>1243</v>
      </c>
      <c r="D1040" s="119" t="str">
        <f>IF(G1040="","",VLOOKUP(G1040,номенклатури!R:T,2,0))</f>
        <v/>
      </c>
      <c r="E1040" s="365" t="str">
        <f>IF(G1040="","",VLOOKUP(G1040,номенклатури!R:T,3,0))</f>
        <v/>
      </c>
      <c r="F1040" s="159" t="str">
        <f>IF(G1040="","",IF(ISERROR(VLOOKUP(G1040,номенклатури!V:V,1,0)),E1040*H1040,E1040*I1040))</f>
        <v/>
      </c>
      <c r="G1040" s="14"/>
      <c r="H1040" s="15"/>
      <c r="I1040" s="15"/>
      <c r="J1040" s="15"/>
      <c r="K1040" s="15"/>
      <c r="L1040" s="217"/>
      <c r="M1040" s="22"/>
      <c r="N1040" s="119" t="str">
        <f>IF(G1040="","",VLOOKUP(G1040,номенклатури!R:U,4,0))</f>
        <v/>
      </c>
      <c r="O1040" s="119" t="str">
        <f>IF(M1040="","",VLOOKUP(M1040,'14'!D:D,1,0))</f>
        <v/>
      </c>
    </row>
    <row r="1041" spans="1:15" ht="12.75" customHeight="1" x14ac:dyDescent="0.2">
      <c r="A1041" s="36" t="str">
        <f>'0'!$A$4</f>
        <v>………………..</v>
      </c>
      <c r="B1041" s="37">
        <f>'0'!$A$2</f>
        <v>46112</v>
      </c>
      <c r="C1041" s="37" t="s">
        <v>1243</v>
      </c>
      <c r="D1041" s="119" t="str">
        <f>IF(G1041="","",VLOOKUP(G1041,номенклатури!R:T,2,0))</f>
        <v/>
      </c>
      <c r="E1041" s="365" t="str">
        <f>IF(G1041="","",VLOOKUP(G1041,номенклатури!R:T,3,0))</f>
        <v/>
      </c>
      <c r="F1041" s="159" t="str">
        <f>IF(G1041="","",IF(ISERROR(VLOOKUP(G1041,номенклатури!V:V,1,0)),E1041*H1041,E1041*I1041))</f>
        <v/>
      </c>
      <c r="G1041" s="14"/>
      <c r="H1041" s="15"/>
      <c r="I1041" s="15"/>
      <c r="J1041" s="15"/>
      <c r="K1041" s="15"/>
      <c r="L1041" s="217"/>
      <c r="M1041" s="22"/>
      <c r="N1041" s="119" t="str">
        <f>IF(G1041="","",VLOOKUP(G1041,номенклатури!R:U,4,0))</f>
        <v/>
      </c>
      <c r="O1041" s="119" t="str">
        <f>IF(M1041="","",VLOOKUP(M1041,'14'!D:D,1,0))</f>
        <v/>
      </c>
    </row>
    <row r="1042" spans="1:15" ht="12.75" customHeight="1" x14ac:dyDescent="0.2">
      <c r="A1042" s="36" t="str">
        <f>'0'!$A$4</f>
        <v>………………..</v>
      </c>
      <c r="B1042" s="37">
        <f>'0'!$A$2</f>
        <v>46112</v>
      </c>
      <c r="C1042" s="37" t="s">
        <v>1243</v>
      </c>
      <c r="D1042" s="119" t="str">
        <f>IF(G1042="","",VLOOKUP(G1042,номенклатури!R:T,2,0))</f>
        <v/>
      </c>
      <c r="E1042" s="365" t="str">
        <f>IF(G1042="","",VLOOKUP(G1042,номенклатури!R:T,3,0))</f>
        <v/>
      </c>
      <c r="F1042" s="159" t="str">
        <f>IF(G1042="","",IF(ISERROR(VLOOKUP(G1042,номенклатури!V:V,1,0)),E1042*H1042,E1042*I1042))</f>
        <v/>
      </c>
      <c r="G1042" s="14"/>
      <c r="H1042" s="15"/>
      <c r="I1042" s="15"/>
      <c r="J1042" s="15"/>
      <c r="K1042" s="15"/>
      <c r="L1042" s="217"/>
      <c r="M1042" s="22"/>
      <c r="N1042" s="119" t="str">
        <f>IF(G1042="","",VLOOKUP(G1042,номенклатури!R:U,4,0))</f>
        <v/>
      </c>
      <c r="O1042" s="119" t="str">
        <f>IF(M1042="","",VLOOKUP(M1042,'14'!D:D,1,0))</f>
        <v/>
      </c>
    </row>
    <row r="1043" spans="1:15" ht="12.75" customHeight="1" x14ac:dyDescent="0.2">
      <c r="A1043" s="36" t="str">
        <f>'0'!$A$4</f>
        <v>………………..</v>
      </c>
      <c r="B1043" s="37">
        <f>'0'!$A$2</f>
        <v>46112</v>
      </c>
      <c r="C1043" s="37" t="s">
        <v>1243</v>
      </c>
      <c r="D1043" s="119" t="str">
        <f>IF(G1043="","",VLOOKUP(G1043,номенклатури!R:T,2,0))</f>
        <v/>
      </c>
      <c r="E1043" s="365" t="str">
        <f>IF(G1043="","",VLOOKUP(G1043,номенклатури!R:T,3,0))</f>
        <v/>
      </c>
      <c r="F1043" s="159" t="str">
        <f>IF(G1043="","",IF(ISERROR(VLOOKUP(G1043,номенклатури!V:V,1,0)),E1043*H1043,E1043*I1043))</f>
        <v/>
      </c>
      <c r="G1043" s="14"/>
      <c r="H1043" s="15"/>
      <c r="I1043" s="15"/>
      <c r="J1043" s="15"/>
      <c r="K1043" s="15"/>
      <c r="L1043" s="217"/>
      <c r="M1043" s="22"/>
      <c r="N1043" s="119" t="str">
        <f>IF(G1043="","",VLOOKUP(G1043,номенклатури!R:U,4,0))</f>
        <v/>
      </c>
      <c r="O1043" s="119" t="str">
        <f>IF(M1043="","",VLOOKUP(M1043,'14'!D:D,1,0))</f>
        <v/>
      </c>
    </row>
    <row r="1044" spans="1:15" ht="12.75" customHeight="1" x14ac:dyDescent="0.2">
      <c r="A1044" s="36" t="str">
        <f>'0'!$A$4</f>
        <v>………………..</v>
      </c>
      <c r="B1044" s="37">
        <f>'0'!$A$2</f>
        <v>46112</v>
      </c>
      <c r="C1044" s="37" t="s">
        <v>1243</v>
      </c>
      <c r="D1044" s="119" t="str">
        <f>IF(G1044="","",VLOOKUP(G1044,номенклатури!R:T,2,0))</f>
        <v/>
      </c>
      <c r="E1044" s="365" t="str">
        <f>IF(G1044="","",VLOOKUP(G1044,номенклатури!R:T,3,0))</f>
        <v/>
      </c>
      <c r="F1044" s="159" t="str">
        <f>IF(G1044="","",IF(ISERROR(VLOOKUP(G1044,номенклатури!V:V,1,0)),E1044*H1044,E1044*I1044))</f>
        <v/>
      </c>
      <c r="G1044" s="14"/>
      <c r="H1044" s="15"/>
      <c r="I1044" s="15"/>
      <c r="J1044" s="15"/>
      <c r="K1044" s="15"/>
      <c r="L1044" s="217"/>
      <c r="M1044" s="22"/>
      <c r="N1044" s="119" t="str">
        <f>IF(G1044="","",VLOOKUP(G1044,номенклатури!R:U,4,0))</f>
        <v/>
      </c>
      <c r="O1044" s="119" t="str">
        <f>IF(M1044="","",VLOOKUP(M1044,'14'!D:D,1,0))</f>
        <v/>
      </c>
    </row>
    <row r="1045" spans="1:15" ht="12.75" customHeight="1" x14ac:dyDescent="0.2">
      <c r="A1045" s="36" t="str">
        <f>'0'!$A$4</f>
        <v>………………..</v>
      </c>
      <c r="B1045" s="37">
        <f>'0'!$A$2</f>
        <v>46112</v>
      </c>
      <c r="C1045" s="37" t="s">
        <v>1243</v>
      </c>
      <c r="D1045" s="119" t="str">
        <f>IF(G1045="","",VLOOKUP(G1045,номенклатури!R:T,2,0))</f>
        <v/>
      </c>
      <c r="E1045" s="365" t="str">
        <f>IF(G1045="","",VLOOKUP(G1045,номенклатури!R:T,3,0))</f>
        <v/>
      </c>
      <c r="F1045" s="159" t="str">
        <f>IF(G1045="","",IF(ISERROR(VLOOKUP(G1045,номенклатури!V:V,1,0)),E1045*H1045,E1045*I1045))</f>
        <v/>
      </c>
      <c r="G1045" s="14"/>
      <c r="H1045" s="15"/>
      <c r="I1045" s="15"/>
      <c r="J1045" s="15"/>
      <c r="K1045" s="15"/>
      <c r="L1045" s="217"/>
      <c r="M1045" s="22"/>
      <c r="N1045" s="119" t="str">
        <f>IF(G1045="","",VLOOKUP(G1045,номенклатури!R:U,4,0))</f>
        <v/>
      </c>
      <c r="O1045" s="119" t="str">
        <f>IF(M1045="","",VLOOKUP(M1045,'14'!D:D,1,0))</f>
        <v/>
      </c>
    </row>
    <row r="1046" spans="1:15" ht="12.75" customHeight="1" x14ac:dyDescent="0.2">
      <c r="A1046" s="36" t="str">
        <f>'0'!$A$4</f>
        <v>………………..</v>
      </c>
      <c r="B1046" s="37">
        <f>'0'!$A$2</f>
        <v>46112</v>
      </c>
      <c r="C1046" s="37" t="s">
        <v>1243</v>
      </c>
      <c r="D1046" s="119" t="str">
        <f>IF(G1046="","",VLOOKUP(G1046,номенклатури!R:T,2,0))</f>
        <v/>
      </c>
      <c r="E1046" s="365" t="str">
        <f>IF(G1046="","",VLOOKUP(G1046,номенклатури!R:T,3,0))</f>
        <v/>
      </c>
      <c r="F1046" s="159" t="str">
        <f>IF(G1046="","",IF(ISERROR(VLOOKUP(G1046,номенклатури!V:V,1,0)),E1046*H1046,E1046*I1046))</f>
        <v/>
      </c>
      <c r="G1046" s="14"/>
      <c r="H1046" s="15"/>
      <c r="I1046" s="15"/>
      <c r="J1046" s="15"/>
      <c r="K1046" s="15"/>
      <c r="L1046" s="217"/>
      <c r="M1046" s="22"/>
      <c r="N1046" s="119" t="str">
        <f>IF(G1046="","",VLOOKUP(G1046,номенклатури!R:U,4,0))</f>
        <v/>
      </c>
      <c r="O1046" s="119" t="str">
        <f>IF(M1046="","",VLOOKUP(M1046,'14'!D:D,1,0))</f>
        <v/>
      </c>
    </row>
    <row r="1047" spans="1:15" ht="12.75" customHeight="1" x14ac:dyDescent="0.2">
      <c r="A1047" s="36" t="str">
        <f>'0'!$A$4</f>
        <v>………………..</v>
      </c>
      <c r="B1047" s="37">
        <f>'0'!$A$2</f>
        <v>46112</v>
      </c>
      <c r="C1047" s="37" t="s">
        <v>1243</v>
      </c>
      <c r="D1047" s="119" t="str">
        <f>IF(G1047="","",VLOOKUP(G1047,номенклатури!R:T,2,0))</f>
        <v/>
      </c>
      <c r="E1047" s="365" t="str">
        <f>IF(G1047="","",VLOOKUP(G1047,номенклатури!R:T,3,0))</f>
        <v/>
      </c>
      <c r="F1047" s="159" t="str">
        <f>IF(G1047="","",IF(ISERROR(VLOOKUP(G1047,номенклатури!V:V,1,0)),E1047*H1047,E1047*I1047))</f>
        <v/>
      </c>
      <c r="G1047" s="14"/>
      <c r="H1047" s="15"/>
      <c r="I1047" s="15"/>
      <c r="J1047" s="15"/>
      <c r="K1047" s="15"/>
      <c r="L1047" s="217"/>
      <c r="M1047" s="22"/>
      <c r="N1047" s="119" t="str">
        <f>IF(G1047="","",VLOOKUP(G1047,номенклатури!R:U,4,0))</f>
        <v/>
      </c>
      <c r="O1047" s="119" t="str">
        <f>IF(M1047="","",VLOOKUP(M1047,'14'!D:D,1,0))</f>
        <v/>
      </c>
    </row>
    <row r="1048" spans="1:15" ht="12.75" customHeight="1" x14ac:dyDescent="0.2">
      <c r="A1048" s="36" t="str">
        <f>'0'!$A$4</f>
        <v>………………..</v>
      </c>
      <c r="B1048" s="37">
        <f>'0'!$A$2</f>
        <v>46112</v>
      </c>
      <c r="C1048" s="37" t="s">
        <v>1243</v>
      </c>
      <c r="D1048" s="119" t="str">
        <f>IF(G1048="","",VLOOKUP(G1048,номенклатури!R:T,2,0))</f>
        <v/>
      </c>
      <c r="E1048" s="365" t="str">
        <f>IF(G1048="","",VLOOKUP(G1048,номенклатури!R:T,3,0))</f>
        <v/>
      </c>
      <c r="F1048" s="159" t="str">
        <f>IF(G1048="","",IF(ISERROR(VLOOKUP(G1048,номенклатури!V:V,1,0)),E1048*H1048,E1048*I1048))</f>
        <v/>
      </c>
      <c r="G1048" s="14"/>
      <c r="H1048" s="15"/>
      <c r="I1048" s="15"/>
      <c r="J1048" s="15"/>
      <c r="K1048" s="15"/>
      <c r="L1048" s="217"/>
      <c r="M1048" s="22"/>
      <c r="N1048" s="119" t="str">
        <f>IF(G1048="","",VLOOKUP(G1048,номенклатури!R:U,4,0))</f>
        <v/>
      </c>
      <c r="O1048" s="119" t="str">
        <f>IF(M1048="","",VLOOKUP(M1048,'14'!D:D,1,0))</f>
        <v/>
      </c>
    </row>
    <row r="1049" spans="1:15" ht="12.75" customHeight="1" x14ac:dyDescent="0.2">
      <c r="A1049" s="36" t="str">
        <f>'0'!$A$4</f>
        <v>………………..</v>
      </c>
      <c r="B1049" s="37">
        <f>'0'!$A$2</f>
        <v>46112</v>
      </c>
      <c r="C1049" s="37" t="s">
        <v>1243</v>
      </c>
      <c r="D1049" s="119" t="str">
        <f>IF(G1049="","",VLOOKUP(G1049,номенклатури!R:T,2,0))</f>
        <v/>
      </c>
      <c r="E1049" s="365" t="str">
        <f>IF(G1049="","",VLOOKUP(G1049,номенклатури!R:T,3,0))</f>
        <v/>
      </c>
      <c r="F1049" s="159" t="str">
        <f>IF(G1049="","",IF(ISERROR(VLOOKUP(G1049,номенклатури!V:V,1,0)),E1049*H1049,E1049*I1049))</f>
        <v/>
      </c>
      <c r="G1049" s="14"/>
      <c r="H1049" s="15"/>
      <c r="I1049" s="15"/>
      <c r="J1049" s="15"/>
      <c r="K1049" s="15"/>
      <c r="L1049" s="217"/>
      <c r="M1049" s="22"/>
      <c r="N1049" s="119" t="str">
        <f>IF(G1049="","",VLOOKUP(G1049,номенклатури!R:U,4,0))</f>
        <v/>
      </c>
      <c r="O1049" s="119" t="str">
        <f>IF(M1049="","",VLOOKUP(M1049,'14'!D:D,1,0))</f>
        <v/>
      </c>
    </row>
    <row r="1050" spans="1:15" ht="12.75" customHeight="1" x14ac:dyDescent="0.2">
      <c r="A1050" s="36" t="str">
        <f>'0'!$A$4</f>
        <v>………………..</v>
      </c>
      <c r="B1050" s="37">
        <f>'0'!$A$2</f>
        <v>46112</v>
      </c>
      <c r="C1050" s="37" t="s">
        <v>1243</v>
      </c>
      <c r="D1050" s="119" t="str">
        <f>IF(G1050="","",VLOOKUP(G1050,номенклатури!R:T,2,0))</f>
        <v/>
      </c>
      <c r="E1050" s="365" t="str">
        <f>IF(G1050="","",VLOOKUP(G1050,номенклатури!R:T,3,0))</f>
        <v/>
      </c>
      <c r="F1050" s="159" t="str">
        <f>IF(G1050="","",IF(ISERROR(VLOOKUP(G1050,номенклатури!V:V,1,0)),E1050*H1050,E1050*I1050))</f>
        <v/>
      </c>
      <c r="G1050" s="14"/>
      <c r="H1050" s="15"/>
      <c r="I1050" s="15"/>
      <c r="J1050" s="15"/>
      <c r="K1050" s="15"/>
      <c r="L1050" s="217"/>
      <c r="M1050" s="22"/>
      <c r="N1050" s="119" t="str">
        <f>IF(G1050="","",VLOOKUP(G1050,номенклатури!R:U,4,0))</f>
        <v/>
      </c>
      <c r="O1050" s="119" t="str">
        <f>IF(M1050="","",VLOOKUP(M1050,'14'!D:D,1,0))</f>
        <v/>
      </c>
    </row>
    <row r="1051" spans="1:15" ht="12.75" customHeight="1" x14ac:dyDescent="0.2">
      <c r="A1051" s="36" t="str">
        <f>'0'!$A$4</f>
        <v>………………..</v>
      </c>
      <c r="B1051" s="37">
        <f>'0'!$A$2</f>
        <v>46112</v>
      </c>
      <c r="C1051" s="37" t="s">
        <v>1243</v>
      </c>
      <c r="D1051" s="119" t="str">
        <f>IF(G1051="","",VLOOKUP(G1051,номенклатури!R:T,2,0))</f>
        <v/>
      </c>
      <c r="E1051" s="365" t="str">
        <f>IF(G1051="","",VLOOKUP(G1051,номенклатури!R:T,3,0))</f>
        <v/>
      </c>
      <c r="F1051" s="159" t="str">
        <f>IF(G1051="","",IF(ISERROR(VLOOKUP(G1051,номенклатури!V:V,1,0)),E1051*H1051,E1051*I1051))</f>
        <v/>
      </c>
      <c r="G1051" s="14"/>
      <c r="H1051" s="15"/>
      <c r="I1051" s="15"/>
      <c r="J1051" s="15"/>
      <c r="K1051" s="15"/>
      <c r="L1051" s="217"/>
      <c r="M1051" s="22"/>
      <c r="N1051" s="119" t="str">
        <f>IF(G1051="","",VLOOKUP(G1051,номенклатури!R:U,4,0))</f>
        <v/>
      </c>
      <c r="O1051" s="119" t="str">
        <f>IF(M1051="","",VLOOKUP(M1051,'14'!D:D,1,0))</f>
        <v/>
      </c>
    </row>
    <row r="1052" spans="1:15" ht="12.75" customHeight="1" x14ac:dyDescent="0.2">
      <c r="A1052" s="36" t="str">
        <f>'0'!$A$4</f>
        <v>………………..</v>
      </c>
      <c r="B1052" s="37">
        <f>'0'!$A$2</f>
        <v>46112</v>
      </c>
      <c r="C1052" s="37" t="s">
        <v>1243</v>
      </c>
      <c r="D1052" s="119" t="str">
        <f>IF(G1052="","",VLOOKUP(G1052,номенклатури!R:T,2,0))</f>
        <v/>
      </c>
      <c r="E1052" s="365" t="str">
        <f>IF(G1052="","",VLOOKUP(G1052,номенклатури!R:T,3,0))</f>
        <v/>
      </c>
      <c r="F1052" s="159" t="str">
        <f>IF(G1052="","",IF(ISERROR(VLOOKUP(G1052,номенклатури!V:V,1,0)),E1052*H1052,E1052*I1052))</f>
        <v/>
      </c>
      <c r="G1052" s="14"/>
      <c r="H1052" s="15"/>
      <c r="I1052" s="15"/>
      <c r="J1052" s="15"/>
      <c r="K1052" s="15"/>
      <c r="L1052" s="217"/>
      <c r="M1052" s="22"/>
      <c r="N1052" s="119" t="str">
        <f>IF(G1052="","",VLOOKUP(G1052,номенклатури!R:U,4,0))</f>
        <v/>
      </c>
      <c r="O1052" s="119" t="str">
        <f>IF(M1052="","",VLOOKUP(M1052,'14'!D:D,1,0))</f>
        <v/>
      </c>
    </row>
    <row r="1053" spans="1:15" ht="12.75" customHeight="1" x14ac:dyDescent="0.2">
      <c r="A1053" s="36" t="str">
        <f>'0'!$A$4</f>
        <v>………………..</v>
      </c>
      <c r="B1053" s="37">
        <f>'0'!$A$2</f>
        <v>46112</v>
      </c>
      <c r="C1053" s="37" t="s">
        <v>1243</v>
      </c>
      <c r="D1053" s="119" t="str">
        <f>IF(G1053="","",VLOOKUP(G1053,номенклатури!R:T,2,0))</f>
        <v/>
      </c>
      <c r="E1053" s="365" t="str">
        <f>IF(G1053="","",VLOOKUP(G1053,номенклатури!R:T,3,0))</f>
        <v/>
      </c>
      <c r="F1053" s="159" t="str">
        <f>IF(G1053="","",IF(ISERROR(VLOOKUP(G1053,номенклатури!V:V,1,0)),E1053*H1053,E1053*I1053))</f>
        <v/>
      </c>
      <c r="G1053" s="14"/>
      <c r="H1053" s="15"/>
      <c r="I1053" s="15"/>
      <c r="J1053" s="15"/>
      <c r="K1053" s="15"/>
      <c r="L1053" s="217"/>
      <c r="M1053" s="22"/>
      <c r="N1053" s="119" t="str">
        <f>IF(G1053="","",VLOOKUP(G1053,номенклатури!R:U,4,0))</f>
        <v/>
      </c>
      <c r="O1053" s="119" t="str">
        <f>IF(M1053="","",VLOOKUP(M1053,'14'!D:D,1,0))</f>
        <v/>
      </c>
    </row>
    <row r="1054" spans="1:15" ht="12.75" customHeight="1" x14ac:dyDescent="0.2">
      <c r="A1054" s="36" t="str">
        <f>'0'!$A$4</f>
        <v>………………..</v>
      </c>
      <c r="B1054" s="37">
        <f>'0'!$A$2</f>
        <v>46112</v>
      </c>
      <c r="C1054" s="37" t="s">
        <v>1243</v>
      </c>
      <c r="D1054" s="119" t="str">
        <f>IF(G1054="","",VLOOKUP(G1054,номенклатури!R:T,2,0))</f>
        <v/>
      </c>
      <c r="E1054" s="365" t="str">
        <f>IF(G1054="","",VLOOKUP(G1054,номенклатури!R:T,3,0))</f>
        <v/>
      </c>
      <c r="F1054" s="159" t="str">
        <f>IF(G1054="","",IF(ISERROR(VLOOKUP(G1054,номенклатури!V:V,1,0)),E1054*H1054,E1054*I1054))</f>
        <v/>
      </c>
      <c r="G1054" s="14"/>
      <c r="H1054" s="15"/>
      <c r="I1054" s="15"/>
      <c r="J1054" s="15"/>
      <c r="K1054" s="15"/>
      <c r="L1054" s="217"/>
      <c r="M1054" s="22"/>
      <c r="N1054" s="119" t="str">
        <f>IF(G1054="","",VLOOKUP(G1054,номенклатури!R:U,4,0))</f>
        <v/>
      </c>
      <c r="O1054" s="119" t="str">
        <f>IF(M1054="","",VLOOKUP(M1054,'14'!D:D,1,0))</f>
        <v/>
      </c>
    </row>
    <row r="1055" spans="1:15" ht="12.75" customHeight="1" x14ac:dyDescent="0.2">
      <c r="A1055" s="36" t="str">
        <f>'0'!$A$4</f>
        <v>………………..</v>
      </c>
      <c r="B1055" s="37">
        <f>'0'!$A$2</f>
        <v>46112</v>
      </c>
      <c r="C1055" s="37" t="s">
        <v>1243</v>
      </c>
      <c r="D1055" s="119" t="str">
        <f>IF(G1055="","",VLOOKUP(G1055,номенклатури!R:T,2,0))</f>
        <v/>
      </c>
      <c r="E1055" s="365" t="str">
        <f>IF(G1055="","",VLOOKUP(G1055,номенклатури!R:T,3,0))</f>
        <v/>
      </c>
      <c r="F1055" s="159" t="str">
        <f>IF(G1055="","",IF(ISERROR(VLOOKUP(G1055,номенклатури!V:V,1,0)),E1055*H1055,E1055*I1055))</f>
        <v/>
      </c>
      <c r="G1055" s="14"/>
      <c r="H1055" s="15"/>
      <c r="I1055" s="15"/>
      <c r="J1055" s="15"/>
      <c r="K1055" s="15"/>
      <c r="L1055" s="217"/>
      <c r="M1055" s="22"/>
      <c r="N1055" s="119" t="str">
        <f>IF(G1055="","",VLOOKUP(G1055,номенклатури!R:U,4,0))</f>
        <v/>
      </c>
      <c r="O1055" s="119" t="str">
        <f>IF(M1055="","",VLOOKUP(M1055,'14'!D:D,1,0))</f>
        <v/>
      </c>
    </row>
    <row r="1056" spans="1:15" ht="12.75" customHeight="1" x14ac:dyDescent="0.2">
      <c r="A1056" s="36" t="str">
        <f>'0'!$A$4</f>
        <v>………………..</v>
      </c>
      <c r="B1056" s="37">
        <f>'0'!$A$2</f>
        <v>46112</v>
      </c>
      <c r="C1056" s="37" t="s">
        <v>1243</v>
      </c>
      <c r="D1056" s="119" t="str">
        <f>IF(G1056="","",VLOOKUP(G1056,номенклатури!R:T,2,0))</f>
        <v/>
      </c>
      <c r="E1056" s="365" t="str">
        <f>IF(G1056="","",VLOOKUP(G1056,номенклатури!R:T,3,0))</f>
        <v/>
      </c>
      <c r="F1056" s="159" t="str">
        <f>IF(G1056="","",IF(ISERROR(VLOOKUP(G1056,номенклатури!V:V,1,0)),E1056*H1056,E1056*I1056))</f>
        <v/>
      </c>
      <c r="G1056" s="14"/>
      <c r="H1056" s="15"/>
      <c r="I1056" s="15"/>
      <c r="J1056" s="15"/>
      <c r="K1056" s="15"/>
      <c r="L1056" s="217"/>
      <c r="M1056" s="22"/>
      <c r="N1056" s="119" t="str">
        <f>IF(G1056="","",VLOOKUP(G1056,номенклатури!R:U,4,0))</f>
        <v/>
      </c>
      <c r="O1056" s="119" t="str">
        <f>IF(M1056="","",VLOOKUP(M1056,'14'!D:D,1,0))</f>
        <v/>
      </c>
    </row>
    <row r="1057" spans="1:15" ht="12.75" customHeight="1" x14ac:dyDescent="0.2">
      <c r="A1057" s="36" t="str">
        <f>'0'!$A$4</f>
        <v>………………..</v>
      </c>
      <c r="B1057" s="37">
        <f>'0'!$A$2</f>
        <v>46112</v>
      </c>
      <c r="C1057" s="37" t="s">
        <v>1243</v>
      </c>
      <c r="D1057" s="119" t="str">
        <f>IF(G1057="","",VLOOKUP(G1057,номенклатури!R:T,2,0))</f>
        <v/>
      </c>
      <c r="E1057" s="365" t="str">
        <f>IF(G1057="","",VLOOKUP(G1057,номенклатури!R:T,3,0))</f>
        <v/>
      </c>
      <c r="F1057" s="159" t="str">
        <f>IF(G1057="","",IF(ISERROR(VLOOKUP(G1057,номенклатури!V:V,1,0)),E1057*H1057,E1057*I1057))</f>
        <v/>
      </c>
      <c r="G1057" s="14"/>
      <c r="H1057" s="15"/>
      <c r="I1057" s="15"/>
      <c r="J1057" s="15"/>
      <c r="K1057" s="15"/>
      <c r="L1057" s="217"/>
      <c r="M1057" s="22"/>
      <c r="N1057" s="119" t="str">
        <f>IF(G1057="","",VLOOKUP(G1057,номенклатури!R:U,4,0))</f>
        <v/>
      </c>
      <c r="O1057" s="119" t="str">
        <f>IF(M1057="","",VLOOKUP(M1057,'14'!D:D,1,0))</f>
        <v/>
      </c>
    </row>
    <row r="1058" spans="1:15" ht="12.75" customHeight="1" x14ac:dyDescent="0.2">
      <c r="A1058" s="36" t="str">
        <f>'0'!$A$4</f>
        <v>………………..</v>
      </c>
      <c r="B1058" s="37">
        <f>'0'!$A$2</f>
        <v>46112</v>
      </c>
      <c r="C1058" s="37" t="s">
        <v>1243</v>
      </c>
      <c r="D1058" s="119" t="str">
        <f>IF(G1058="","",VLOOKUP(G1058,номенклатури!R:T,2,0))</f>
        <v/>
      </c>
      <c r="E1058" s="365" t="str">
        <f>IF(G1058="","",VLOOKUP(G1058,номенклатури!R:T,3,0))</f>
        <v/>
      </c>
      <c r="F1058" s="159" t="str">
        <f>IF(G1058="","",IF(ISERROR(VLOOKUP(G1058,номенклатури!V:V,1,0)),E1058*H1058,E1058*I1058))</f>
        <v/>
      </c>
      <c r="G1058" s="14"/>
      <c r="H1058" s="15"/>
      <c r="I1058" s="15"/>
      <c r="J1058" s="15"/>
      <c r="K1058" s="15"/>
      <c r="L1058" s="217"/>
      <c r="M1058" s="22"/>
      <c r="N1058" s="119" t="str">
        <f>IF(G1058="","",VLOOKUP(G1058,номенклатури!R:U,4,0))</f>
        <v/>
      </c>
      <c r="O1058" s="119" t="str">
        <f>IF(M1058="","",VLOOKUP(M1058,'14'!D:D,1,0))</f>
        <v/>
      </c>
    </row>
    <row r="1059" spans="1:15" ht="12.75" customHeight="1" x14ac:dyDescent="0.2">
      <c r="A1059" s="36" t="str">
        <f>'0'!$A$4</f>
        <v>………………..</v>
      </c>
      <c r="B1059" s="37">
        <f>'0'!$A$2</f>
        <v>46112</v>
      </c>
      <c r="C1059" s="37" t="s">
        <v>1243</v>
      </c>
      <c r="D1059" s="119" t="str">
        <f>IF(G1059="","",VLOOKUP(G1059,номенклатури!R:T,2,0))</f>
        <v/>
      </c>
      <c r="E1059" s="365" t="str">
        <f>IF(G1059="","",VLOOKUP(G1059,номенклатури!R:T,3,0))</f>
        <v/>
      </c>
      <c r="F1059" s="159" t="str">
        <f>IF(G1059="","",IF(ISERROR(VLOOKUP(G1059,номенклатури!V:V,1,0)),E1059*H1059,E1059*I1059))</f>
        <v/>
      </c>
      <c r="G1059" s="14"/>
      <c r="H1059" s="15"/>
      <c r="I1059" s="15"/>
      <c r="J1059" s="15"/>
      <c r="K1059" s="15"/>
      <c r="L1059" s="217"/>
      <c r="M1059" s="22"/>
      <c r="N1059" s="119" t="str">
        <f>IF(G1059="","",VLOOKUP(G1059,номенклатури!R:U,4,0))</f>
        <v/>
      </c>
      <c r="O1059" s="119" t="str">
        <f>IF(M1059="","",VLOOKUP(M1059,'14'!D:D,1,0))</f>
        <v/>
      </c>
    </row>
    <row r="1060" spans="1:15" ht="12.75" customHeight="1" x14ac:dyDescent="0.2">
      <c r="A1060" s="36" t="str">
        <f>'0'!$A$4</f>
        <v>………………..</v>
      </c>
      <c r="B1060" s="37">
        <f>'0'!$A$2</f>
        <v>46112</v>
      </c>
      <c r="C1060" s="37" t="s">
        <v>1243</v>
      </c>
      <c r="D1060" s="119" t="str">
        <f>IF(G1060="","",VLOOKUP(G1060,номенклатури!R:T,2,0))</f>
        <v/>
      </c>
      <c r="E1060" s="365" t="str">
        <f>IF(G1060="","",VLOOKUP(G1060,номенклатури!R:T,3,0))</f>
        <v/>
      </c>
      <c r="F1060" s="159" t="str">
        <f>IF(G1060="","",IF(ISERROR(VLOOKUP(G1060,номенклатури!V:V,1,0)),E1060*H1060,E1060*I1060))</f>
        <v/>
      </c>
      <c r="G1060" s="14"/>
      <c r="H1060" s="15"/>
      <c r="I1060" s="15"/>
      <c r="J1060" s="15"/>
      <c r="K1060" s="15"/>
      <c r="L1060" s="217"/>
      <c r="M1060" s="22"/>
      <c r="N1060" s="119" t="str">
        <f>IF(G1060="","",VLOOKUP(G1060,номенклатури!R:U,4,0))</f>
        <v/>
      </c>
      <c r="O1060" s="119" t="str">
        <f>IF(M1060="","",VLOOKUP(M1060,'14'!D:D,1,0))</f>
        <v/>
      </c>
    </row>
    <row r="1061" spans="1:15" ht="12.75" customHeight="1" x14ac:dyDescent="0.2">
      <c r="A1061" s="36" t="str">
        <f>'0'!$A$4</f>
        <v>………………..</v>
      </c>
      <c r="B1061" s="37">
        <f>'0'!$A$2</f>
        <v>46112</v>
      </c>
      <c r="C1061" s="37" t="s">
        <v>1243</v>
      </c>
      <c r="D1061" s="119" t="str">
        <f>IF(G1061="","",VLOOKUP(G1061,номенклатури!R:T,2,0))</f>
        <v/>
      </c>
      <c r="E1061" s="365" t="str">
        <f>IF(G1061="","",VLOOKUP(G1061,номенклатури!R:T,3,0))</f>
        <v/>
      </c>
      <c r="F1061" s="159" t="str">
        <f>IF(G1061="","",IF(ISERROR(VLOOKUP(G1061,номенклатури!V:V,1,0)),E1061*H1061,E1061*I1061))</f>
        <v/>
      </c>
      <c r="G1061" s="14"/>
      <c r="H1061" s="15"/>
      <c r="I1061" s="15"/>
      <c r="J1061" s="15"/>
      <c r="K1061" s="15"/>
      <c r="L1061" s="217"/>
      <c r="M1061" s="22"/>
      <c r="N1061" s="119" t="str">
        <f>IF(G1061="","",VLOOKUP(G1061,номенклатури!R:U,4,0))</f>
        <v/>
      </c>
      <c r="O1061" s="119" t="str">
        <f>IF(M1061="","",VLOOKUP(M1061,'14'!D:D,1,0))</f>
        <v/>
      </c>
    </row>
    <row r="1062" spans="1:15" ht="12.75" customHeight="1" x14ac:dyDescent="0.2">
      <c r="A1062" s="36" t="str">
        <f>'0'!$A$4</f>
        <v>………………..</v>
      </c>
      <c r="B1062" s="37">
        <f>'0'!$A$2</f>
        <v>46112</v>
      </c>
      <c r="C1062" s="37" t="s">
        <v>1243</v>
      </c>
      <c r="D1062" s="119" t="str">
        <f>IF(G1062="","",VLOOKUP(G1062,номенклатури!R:T,2,0))</f>
        <v/>
      </c>
      <c r="E1062" s="365" t="str">
        <f>IF(G1062="","",VLOOKUP(G1062,номенклатури!R:T,3,0))</f>
        <v/>
      </c>
      <c r="F1062" s="159" t="str">
        <f>IF(G1062="","",IF(ISERROR(VLOOKUP(G1062,номенклатури!V:V,1,0)),E1062*H1062,E1062*I1062))</f>
        <v/>
      </c>
      <c r="G1062" s="14"/>
      <c r="H1062" s="15"/>
      <c r="I1062" s="15"/>
      <c r="J1062" s="15"/>
      <c r="K1062" s="15"/>
      <c r="L1062" s="217"/>
      <c r="M1062" s="22"/>
      <c r="N1062" s="119" t="str">
        <f>IF(G1062="","",VLOOKUP(G1062,номенклатури!R:U,4,0))</f>
        <v/>
      </c>
      <c r="O1062" s="119" t="str">
        <f>IF(M1062="","",VLOOKUP(M1062,'14'!D:D,1,0))</f>
        <v/>
      </c>
    </row>
    <row r="1063" spans="1:15" ht="12.75" customHeight="1" x14ac:dyDescent="0.2">
      <c r="A1063" s="36" t="str">
        <f>'0'!$A$4</f>
        <v>………………..</v>
      </c>
      <c r="B1063" s="37">
        <f>'0'!$A$2</f>
        <v>46112</v>
      </c>
      <c r="C1063" s="37" t="s">
        <v>1243</v>
      </c>
      <c r="D1063" s="119" t="str">
        <f>IF(G1063="","",VLOOKUP(G1063,номенклатури!R:T,2,0))</f>
        <v/>
      </c>
      <c r="E1063" s="365" t="str">
        <f>IF(G1063="","",VLOOKUP(G1063,номенклатури!R:T,3,0))</f>
        <v/>
      </c>
      <c r="F1063" s="159" t="str">
        <f>IF(G1063="","",IF(ISERROR(VLOOKUP(G1063,номенклатури!V:V,1,0)),E1063*H1063,E1063*I1063))</f>
        <v/>
      </c>
      <c r="G1063" s="14"/>
      <c r="H1063" s="15"/>
      <c r="I1063" s="15"/>
      <c r="J1063" s="15"/>
      <c r="K1063" s="15"/>
      <c r="L1063" s="217"/>
      <c r="M1063" s="22"/>
      <c r="N1063" s="119" t="str">
        <f>IF(G1063="","",VLOOKUP(G1063,номенклатури!R:U,4,0))</f>
        <v/>
      </c>
      <c r="O1063" s="119" t="str">
        <f>IF(M1063="","",VLOOKUP(M1063,'14'!D:D,1,0))</f>
        <v/>
      </c>
    </row>
    <row r="1064" spans="1:15" ht="12.75" customHeight="1" x14ac:dyDescent="0.2">
      <c r="A1064" s="36" t="str">
        <f>'0'!$A$4</f>
        <v>………………..</v>
      </c>
      <c r="B1064" s="37">
        <f>'0'!$A$2</f>
        <v>46112</v>
      </c>
      <c r="C1064" s="37" t="s">
        <v>1243</v>
      </c>
      <c r="D1064" s="119" t="str">
        <f>IF(G1064="","",VLOOKUP(G1064,номенклатури!R:T,2,0))</f>
        <v/>
      </c>
      <c r="E1064" s="365" t="str">
        <f>IF(G1064="","",VLOOKUP(G1064,номенклатури!R:T,3,0))</f>
        <v/>
      </c>
      <c r="F1064" s="159" t="str">
        <f>IF(G1064="","",IF(ISERROR(VLOOKUP(G1064,номенклатури!V:V,1,0)),E1064*H1064,E1064*I1064))</f>
        <v/>
      </c>
      <c r="G1064" s="14"/>
      <c r="H1064" s="15"/>
      <c r="I1064" s="15"/>
      <c r="J1064" s="15"/>
      <c r="K1064" s="15"/>
      <c r="L1064" s="217"/>
      <c r="M1064" s="22"/>
      <c r="N1064" s="119" t="str">
        <f>IF(G1064="","",VLOOKUP(G1064,номенклатури!R:U,4,0))</f>
        <v/>
      </c>
      <c r="O1064" s="119" t="str">
        <f>IF(M1064="","",VLOOKUP(M1064,'14'!D:D,1,0))</f>
        <v/>
      </c>
    </row>
    <row r="1065" spans="1:15" ht="12.75" customHeight="1" x14ac:dyDescent="0.2">
      <c r="A1065" s="36" t="str">
        <f>'0'!$A$4</f>
        <v>………………..</v>
      </c>
      <c r="B1065" s="37">
        <f>'0'!$A$2</f>
        <v>46112</v>
      </c>
      <c r="C1065" s="37" t="s">
        <v>1243</v>
      </c>
      <c r="D1065" s="119" t="str">
        <f>IF(G1065="","",VLOOKUP(G1065,номенклатури!R:T,2,0))</f>
        <v/>
      </c>
      <c r="E1065" s="365" t="str">
        <f>IF(G1065="","",VLOOKUP(G1065,номенклатури!R:T,3,0))</f>
        <v/>
      </c>
      <c r="F1065" s="159" t="str">
        <f>IF(G1065="","",IF(ISERROR(VLOOKUP(G1065,номенклатури!V:V,1,0)),E1065*H1065,E1065*I1065))</f>
        <v/>
      </c>
      <c r="G1065" s="14"/>
      <c r="H1065" s="15"/>
      <c r="I1065" s="15"/>
      <c r="J1065" s="15"/>
      <c r="K1065" s="15"/>
      <c r="L1065" s="217"/>
      <c r="M1065" s="22"/>
      <c r="N1065" s="119" t="str">
        <f>IF(G1065="","",VLOOKUP(G1065,номенклатури!R:U,4,0))</f>
        <v/>
      </c>
      <c r="O1065" s="119" t="str">
        <f>IF(M1065="","",VLOOKUP(M1065,'14'!D:D,1,0))</f>
        <v/>
      </c>
    </row>
    <row r="1066" spans="1:15" ht="12.75" customHeight="1" x14ac:dyDescent="0.2">
      <c r="A1066" s="36" t="str">
        <f>'0'!$A$4</f>
        <v>………………..</v>
      </c>
      <c r="B1066" s="37">
        <f>'0'!$A$2</f>
        <v>46112</v>
      </c>
      <c r="C1066" s="37" t="s">
        <v>1243</v>
      </c>
      <c r="D1066" s="119" t="str">
        <f>IF(G1066="","",VLOOKUP(G1066,номенклатури!R:T,2,0))</f>
        <v/>
      </c>
      <c r="E1066" s="365" t="str">
        <f>IF(G1066="","",VLOOKUP(G1066,номенклатури!R:T,3,0))</f>
        <v/>
      </c>
      <c r="F1066" s="159" t="str">
        <f>IF(G1066="","",IF(ISERROR(VLOOKUP(G1066,номенклатури!V:V,1,0)),E1066*H1066,E1066*I1066))</f>
        <v/>
      </c>
      <c r="G1066" s="14"/>
      <c r="H1066" s="15"/>
      <c r="I1066" s="15"/>
      <c r="J1066" s="15"/>
      <c r="K1066" s="15"/>
      <c r="L1066" s="217"/>
      <c r="M1066" s="22"/>
      <c r="N1066" s="119" t="str">
        <f>IF(G1066="","",VLOOKUP(G1066,номенклатури!R:U,4,0))</f>
        <v/>
      </c>
      <c r="O1066" s="119" t="str">
        <f>IF(M1066="","",VLOOKUP(M1066,'14'!D:D,1,0))</f>
        <v/>
      </c>
    </row>
    <row r="1067" spans="1:15" ht="12.75" customHeight="1" x14ac:dyDescent="0.2">
      <c r="A1067" s="36" t="str">
        <f>'0'!$A$4</f>
        <v>………………..</v>
      </c>
      <c r="B1067" s="37">
        <f>'0'!$A$2</f>
        <v>46112</v>
      </c>
      <c r="C1067" s="37" t="s">
        <v>1243</v>
      </c>
      <c r="D1067" s="119" t="str">
        <f>IF(G1067="","",VLOOKUP(G1067,номенклатури!R:T,2,0))</f>
        <v/>
      </c>
      <c r="E1067" s="365" t="str">
        <f>IF(G1067="","",VLOOKUP(G1067,номенклатури!R:T,3,0))</f>
        <v/>
      </c>
      <c r="F1067" s="159" t="str">
        <f>IF(G1067="","",IF(ISERROR(VLOOKUP(G1067,номенклатури!V:V,1,0)),E1067*H1067,E1067*I1067))</f>
        <v/>
      </c>
      <c r="G1067" s="14"/>
      <c r="H1067" s="15"/>
      <c r="I1067" s="15"/>
      <c r="J1067" s="15"/>
      <c r="K1067" s="15"/>
      <c r="L1067" s="217"/>
      <c r="M1067" s="22"/>
      <c r="N1067" s="119" t="str">
        <f>IF(G1067="","",VLOOKUP(G1067,номенклатури!R:U,4,0))</f>
        <v/>
      </c>
      <c r="O1067" s="119" t="str">
        <f>IF(M1067="","",VLOOKUP(M1067,'14'!D:D,1,0))</f>
        <v/>
      </c>
    </row>
    <row r="1068" spans="1:15" ht="12.75" customHeight="1" x14ac:dyDescent="0.2">
      <c r="A1068" s="36" t="str">
        <f>'0'!$A$4</f>
        <v>………………..</v>
      </c>
      <c r="B1068" s="37">
        <f>'0'!$A$2</f>
        <v>46112</v>
      </c>
      <c r="C1068" s="37" t="s">
        <v>1243</v>
      </c>
      <c r="D1068" s="119" t="str">
        <f>IF(G1068="","",VLOOKUP(G1068,номенклатури!R:T,2,0))</f>
        <v/>
      </c>
      <c r="E1068" s="365" t="str">
        <f>IF(G1068="","",VLOOKUP(G1068,номенклатури!R:T,3,0))</f>
        <v/>
      </c>
      <c r="F1068" s="159" t="str">
        <f>IF(G1068="","",IF(ISERROR(VLOOKUP(G1068,номенклатури!V:V,1,0)),E1068*H1068,E1068*I1068))</f>
        <v/>
      </c>
      <c r="G1068" s="14"/>
      <c r="H1068" s="15"/>
      <c r="I1068" s="15"/>
      <c r="J1068" s="15"/>
      <c r="K1068" s="15"/>
      <c r="L1068" s="217"/>
      <c r="M1068" s="22"/>
      <c r="N1068" s="119" t="str">
        <f>IF(G1068="","",VLOOKUP(G1068,номенклатури!R:U,4,0))</f>
        <v/>
      </c>
      <c r="O1068" s="119" t="str">
        <f>IF(M1068="","",VLOOKUP(M1068,'14'!D:D,1,0))</f>
        <v/>
      </c>
    </row>
    <row r="1069" spans="1:15" ht="12.75" customHeight="1" x14ac:dyDescent="0.2">
      <c r="A1069" s="36" t="str">
        <f>'0'!$A$4</f>
        <v>………………..</v>
      </c>
      <c r="B1069" s="37">
        <f>'0'!$A$2</f>
        <v>46112</v>
      </c>
      <c r="C1069" s="37" t="s">
        <v>1243</v>
      </c>
      <c r="D1069" s="119" t="str">
        <f>IF(G1069="","",VLOOKUP(G1069,номенклатури!R:T,2,0))</f>
        <v/>
      </c>
      <c r="E1069" s="365" t="str">
        <f>IF(G1069="","",VLOOKUP(G1069,номенклатури!R:T,3,0))</f>
        <v/>
      </c>
      <c r="F1069" s="159" t="str">
        <f>IF(G1069="","",IF(ISERROR(VLOOKUP(G1069,номенклатури!V:V,1,0)),E1069*H1069,E1069*I1069))</f>
        <v/>
      </c>
      <c r="G1069" s="14"/>
      <c r="H1069" s="15"/>
      <c r="I1069" s="15"/>
      <c r="J1069" s="15"/>
      <c r="K1069" s="15"/>
      <c r="L1069" s="217"/>
      <c r="M1069" s="22"/>
      <c r="N1069" s="119" t="str">
        <f>IF(G1069="","",VLOOKUP(G1069,номенклатури!R:U,4,0))</f>
        <v/>
      </c>
      <c r="O1069" s="119" t="str">
        <f>IF(M1069="","",VLOOKUP(M1069,'14'!D:D,1,0))</f>
        <v/>
      </c>
    </row>
    <row r="1070" spans="1:15" ht="12.75" customHeight="1" x14ac:dyDescent="0.2">
      <c r="A1070" s="36" t="str">
        <f>'0'!$A$4</f>
        <v>………………..</v>
      </c>
      <c r="B1070" s="37">
        <f>'0'!$A$2</f>
        <v>46112</v>
      </c>
      <c r="C1070" s="37" t="s">
        <v>1243</v>
      </c>
      <c r="D1070" s="119" t="str">
        <f>IF(G1070="","",VLOOKUP(G1070,номенклатури!R:T,2,0))</f>
        <v/>
      </c>
      <c r="E1070" s="365" t="str">
        <f>IF(G1070="","",VLOOKUP(G1070,номенклатури!R:T,3,0))</f>
        <v/>
      </c>
      <c r="F1070" s="159" t="str">
        <f>IF(G1070="","",IF(ISERROR(VLOOKUP(G1070,номенклатури!V:V,1,0)),E1070*H1070,E1070*I1070))</f>
        <v/>
      </c>
      <c r="G1070" s="14"/>
      <c r="H1070" s="15"/>
      <c r="I1070" s="15"/>
      <c r="J1070" s="15"/>
      <c r="K1070" s="15"/>
      <c r="L1070" s="217"/>
      <c r="M1070" s="22"/>
      <c r="N1070" s="119" t="str">
        <f>IF(G1070="","",VLOOKUP(G1070,номенклатури!R:U,4,0))</f>
        <v/>
      </c>
      <c r="O1070" s="119" t="str">
        <f>IF(M1070="","",VLOOKUP(M1070,'14'!D:D,1,0))</f>
        <v/>
      </c>
    </row>
    <row r="1071" spans="1:15" ht="12.75" customHeight="1" x14ac:dyDescent="0.2">
      <c r="A1071" s="36" t="str">
        <f>'0'!$A$4</f>
        <v>………………..</v>
      </c>
      <c r="B1071" s="37">
        <f>'0'!$A$2</f>
        <v>46112</v>
      </c>
      <c r="C1071" s="37" t="s">
        <v>1243</v>
      </c>
      <c r="D1071" s="119" t="str">
        <f>IF(G1071="","",VLOOKUP(G1071,номенклатури!R:T,2,0))</f>
        <v/>
      </c>
      <c r="E1071" s="365" t="str">
        <f>IF(G1071="","",VLOOKUP(G1071,номенклатури!R:T,3,0))</f>
        <v/>
      </c>
      <c r="F1071" s="159" t="str">
        <f>IF(G1071="","",IF(ISERROR(VLOOKUP(G1071,номенклатури!V:V,1,0)),E1071*H1071,E1071*I1071))</f>
        <v/>
      </c>
      <c r="G1071" s="14"/>
      <c r="H1071" s="15"/>
      <c r="I1071" s="15"/>
      <c r="J1071" s="15"/>
      <c r="K1071" s="15"/>
      <c r="L1071" s="217"/>
      <c r="M1071" s="22"/>
      <c r="N1071" s="119" t="str">
        <f>IF(G1071="","",VLOOKUP(G1071,номенклатури!R:U,4,0))</f>
        <v/>
      </c>
      <c r="O1071" s="119" t="str">
        <f>IF(M1071="","",VLOOKUP(M1071,'14'!D:D,1,0))</f>
        <v/>
      </c>
    </row>
    <row r="1072" spans="1:15" ht="12.75" customHeight="1" x14ac:dyDescent="0.2">
      <c r="A1072" s="36" t="str">
        <f>'0'!$A$4</f>
        <v>………………..</v>
      </c>
      <c r="B1072" s="37">
        <f>'0'!$A$2</f>
        <v>46112</v>
      </c>
      <c r="C1072" s="37" t="s">
        <v>1243</v>
      </c>
      <c r="D1072" s="119" t="str">
        <f>IF(G1072="","",VLOOKUP(G1072,номенклатури!R:T,2,0))</f>
        <v/>
      </c>
      <c r="E1072" s="365" t="str">
        <f>IF(G1072="","",VLOOKUP(G1072,номенклатури!R:T,3,0))</f>
        <v/>
      </c>
      <c r="F1072" s="159" t="str">
        <f>IF(G1072="","",IF(ISERROR(VLOOKUP(G1072,номенклатури!V:V,1,0)),E1072*H1072,E1072*I1072))</f>
        <v/>
      </c>
      <c r="G1072" s="14"/>
      <c r="H1072" s="15"/>
      <c r="I1072" s="15"/>
      <c r="J1072" s="15"/>
      <c r="K1072" s="15"/>
      <c r="L1072" s="217"/>
      <c r="M1072" s="22"/>
      <c r="N1072" s="119" t="str">
        <f>IF(G1072="","",VLOOKUP(G1072,номенклатури!R:U,4,0))</f>
        <v/>
      </c>
      <c r="O1072" s="119" t="str">
        <f>IF(M1072="","",VLOOKUP(M1072,'14'!D:D,1,0))</f>
        <v/>
      </c>
    </row>
    <row r="1073" spans="1:15" ht="12.75" customHeight="1" x14ac:dyDescent="0.2">
      <c r="A1073" s="36" t="str">
        <f>'0'!$A$4</f>
        <v>………………..</v>
      </c>
      <c r="B1073" s="37">
        <f>'0'!$A$2</f>
        <v>46112</v>
      </c>
      <c r="C1073" s="37" t="s">
        <v>1243</v>
      </c>
      <c r="D1073" s="119" t="str">
        <f>IF(G1073="","",VLOOKUP(G1073,номенклатури!R:T,2,0))</f>
        <v/>
      </c>
      <c r="E1073" s="365" t="str">
        <f>IF(G1073="","",VLOOKUP(G1073,номенклатури!R:T,3,0))</f>
        <v/>
      </c>
      <c r="F1073" s="159" t="str">
        <f>IF(G1073="","",IF(ISERROR(VLOOKUP(G1073,номенклатури!V:V,1,0)),E1073*H1073,E1073*I1073))</f>
        <v/>
      </c>
      <c r="G1073" s="14"/>
      <c r="H1073" s="15"/>
      <c r="I1073" s="15"/>
      <c r="J1073" s="15"/>
      <c r="K1073" s="15"/>
      <c r="L1073" s="217"/>
      <c r="M1073" s="22"/>
      <c r="N1073" s="119" t="str">
        <f>IF(G1073="","",VLOOKUP(G1073,номенклатури!R:U,4,0))</f>
        <v/>
      </c>
      <c r="O1073" s="119" t="str">
        <f>IF(M1073="","",VLOOKUP(M1073,'14'!D:D,1,0))</f>
        <v/>
      </c>
    </row>
    <row r="1074" spans="1:15" ht="12.75" customHeight="1" x14ac:dyDescent="0.2">
      <c r="A1074" s="36" t="str">
        <f>'0'!$A$4</f>
        <v>………………..</v>
      </c>
      <c r="B1074" s="37">
        <f>'0'!$A$2</f>
        <v>46112</v>
      </c>
      <c r="C1074" s="37" t="s">
        <v>1243</v>
      </c>
      <c r="D1074" s="119" t="str">
        <f>IF(G1074="","",VLOOKUP(G1074,номенклатури!R:T,2,0))</f>
        <v/>
      </c>
      <c r="E1074" s="365" t="str">
        <f>IF(G1074="","",VLOOKUP(G1074,номенклатури!R:T,3,0))</f>
        <v/>
      </c>
      <c r="F1074" s="159" t="str">
        <f>IF(G1074="","",IF(ISERROR(VLOOKUP(G1074,номенклатури!V:V,1,0)),E1074*H1074,E1074*I1074))</f>
        <v/>
      </c>
      <c r="G1074" s="14"/>
      <c r="H1074" s="15"/>
      <c r="I1074" s="15"/>
      <c r="J1074" s="15"/>
      <c r="K1074" s="15"/>
      <c r="L1074" s="217"/>
      <c r="M1074" s="22"/>
      <c r="N1074" s="119" t="str">
        <f>IF(G1074="","",VLOOKUP(G1074,номенклатури!R:U,4,0))</f>
        <v/>
      </c>
      <c r="O1074" s="119" t="str">
        <f>IF(M1074="","",VLOOKUP(M1074,'14'!D:D,1,0))</f>
        <v/>
      </c>
    </row>
    <row r="1075" spans="1:15" ht="12.75" customHeight="1" x14ac:dyDescent="0.2">
      <c r="A1075" s="36" t="str">
        <f>'0'!$A$4</f>
        <v>………………..</v>
      </c>
      <c r="B1075" s="37">
        <f>'0'!$A$2</f>
        <v>46112</v>
      </c>
      <c r="C1075" s="37" t="s">
        <v>1243</v>
      </c>
      <c r="D1075" s="119" t="str">
        <f>IF(G1075="","",VLOOKUP(G1075,номенклатури!R:T,2,0))</f>
        <v/>
      </c>
      <c r="E1075" s="365" t="str">
        <f>IF(G1075="","",VLOOKUP(G1075,номенклатури!R:T,3,0))</f>
        <v/>
      </c>
      <c r="F1075" s="159" t="str">
        <f>IF(G1075="","",IF(ISERROR(VLOOKUP(G1075,номенклатури!V:V,1,0)),E1075*H1075,E1075*I1075))</f>
        <v/>
      </c>
      <c r="G1075" s="14"/>
      <c r="H1075" s="15"/>
      <c r="I1075" s="15"/>
      <c r="J1075" s="15"/>
      <c r="K1075" s="15"/>
      <c r="L1075" s="217"/>
      <c r="M1075" s="22"/>
      <c r="N1075" s="119" t="str">
        <f>IF(G1075="","",VLOOKUP(G1075,номенклатури!R:U,4,0))</f>
        <v/>
      </c>
      <c r="O1075" s="119" t="str">
        <f>IF(M1075="","",VLOOKUP(M1075,'14'!D:D,1,0))</f>
        <v/>
      </c>
    </row>
    <row r="1076" spans="1:15" ht="12.75" customHeight="1" x14ac:dyDescent="0.2">
      <c r="A1076" s="36" t="str">
        <f>'0'!$A$4</f>
        <v>………………..</v>
      </c>
      <c r="B1076" s="37">
        <f>'0'!$A$2</f>
        <v>46112</v>
      </c>
      <c r="C1076" s="37" t="s">
        <v>1243</v>
      </c>
      <c r="D1076" s="119" t="str">
        <f>IF(G1076="","",VLOOKUP(G1076,номенклатури!R:T,2,0))</f>
        <v/>
      </c>
      <c r="E1076" s="365" t="str">
        <f>IF(G1076="","",VLOOKUP(G1076,номенклатури!R:T,3,0))</f>
        <v/>
      </c>
      <c r="F1076" s="159" t="str">
        <f>IF(G1076="","",IF(ISERROR(VLOOKUP(G1076,номенклатури!V:V,1,0)),E1076*H1076,E1076*I1076))</f>
        <v/>
      </c>
      <c r="G1076" s="14"/>
      <c r="H1076" s="15"/>
      <c r="I1076" s="15"/>
      <c r="J1076" s="15"/>
      <c r="K1076" s="15"/>
      <c r="L1076" s="217"/>
      <c r="M1076" s="22"/>
      <c r="N1076" s="119" t="str">
        <f>IF(G1076="","",VLOOKUP(G1076,номенклатури!R:U,4,0))</f>
        <v/>
      </c>
      <c r="O1076" s="119" t="str">
        <f>IF(M1076="","",VLOOKUP(M1076,'14'!D:D,1,0))</f>
        <v/>
      </c>
    </row>
    <row r="1077" spans="1:15" ht="12.75" customHeight="1" x14ac:dyDescent="0.2">
      <c r="A1077" s="36" t="str">
        <f>'0'!$A$4</f>
        <v>………………..</v>
      </c>
      <c r="B1077" s="37">
        <f>'0'!$A$2</f>
        <v>46112</v>
      </c>
      <c r="C1077" s="37" t="s">
        <v>1243</v>
      </c>
      <c r="D1077" s="119" t="str">
        <f>IF(G1077="","",VLOOKUP(G1077,номенклатури!R:T,2,0))</f>
        <v/>
      </c>
      <c r="E1077" s="365" t="str">
        <f>IF(G1077="","",VLOOKUP(G1077,номенклатури!R:T,3,0))</f>
        <v/>
      </c>
      <c r="F1077" s="159" t="str">
        <f>IF(G1077="","",IF(ISERROR(VLOOKUP(G1077,номенклатури!V:V,1,0)),E1077*H1077,E1077*I1077))</f>
        <v/>
      </c>
      <c r="G1077" s="14"/>
      <c r="H1077" s="15"/>
      <c r="I1077" s="15"/>
      <c r="J1077" s="15"/>
      <c r="K1077" s="15"/>
      <c r="L1077" s="217"/>
      <c r="M1077" s="22"/>
      <c r="N1077" s="119" t="str">
        <f>IF(G1077="","",VLOOKUP(G1077,номенклатури!R:U,4,0))</f>
        <v/>
      </c>
      <c r="O1077" s="119" t="str">
        <f>IF(M1077="","",VLOOKUP(M1077,'14'!D:D,1,0))</f>
        <v/>
      </c>
    </row>
    <row r="1078" spans="1:15" ht="12.75" customHeight="1" x14ac:dyDescent="0.2">
      <c r="A1078" s="36" t="str">
        <f>'0'!$A$4</f>
        <v>………………..</v>
      </c>
      <c r="B1078" s="37">
        <f>'0'!$A$2</f>
        <v>46112</v>
      </c>
      <c r="C1078" s="37" t="s">
        <v>1243</v>
      </c>
      <c r="D1078" s="119" t="str">
        <f>IF(G1078="","",VLOOKUP(G1078,номенклатури!R:T,2,0))</f>
        <v/>
      </c>
      <c r="E1078" s="365" t="str">
        <f>IF(G1078="","",VLOOKUP(G1078,номенклатури!R:T,3,0))</f>
        <v/>
      </c>
      <c r="F1078" s="159" t="str">
        <f>IF(G1078="","",IF(ISERROR(VLOOKUP(G1078,номенклатури!V:V,1,0)),E1078*H1078,E1078*I1078))</f>
        <v/>
      </c>
      <c r="G1078" s="14"/>
      <c r="H1078" s="15"/>
      <c r="I1078" s="15"/>
      <c r="J1078" s="15"/>
      <c r="K1078" s="15"/>
      <c r="L1078" s="217"/>
      <c r="M1078" s="22"/>
      <c r="N1078" s="119" t="str">
        <f>IF(G1078="","",VLOOKUP(G1078,номенклатури!R:U,4,0))</f>
        <v/>
      </c>
      <c r="O1078" s="119" t="str">
        <f>IF(M1078="","",VLOOKUP(M1078,'14'!D:D,1,0))</f>
        <v/>
      </c>
    </row>
    <row r="1079" spans="1:15" ht="12.75" customHeight="1" x14ac:dyDescent="0.2">
      <c r="A1079" s="36" t="str">
        <f>'0'!$A$4</f>
        <v>………………..</v>
      </c>
      <c r="B1079" s="37">
        <f>'0'!$A$2</f>
        <v>46112</v>
      </c>
      <c r="C1079" s="37" t="s">
        <v>1243</v>
      </c>
      <c r="D1079" s="119" t="str">
        <f>IF(G1079="","",VLOOKUP(G1079,номенклатури!R:T,2,0))</f>
        <v/>
      </c>
      <c r="E1079" s="365" t="str">
        <f>IF(G1079="","",VLOOKUP(G1079,номенклатури!R:T,3,0))</f>
        <v/>
      </c>
      <c r="F1079" s="159" t="str">
        <f>IF(G1079="","",IF(ISERROR(VLOOKUP(G1079,номенклатури!V:V,1,0)),E1079*H1079,E1079*I1079))</f>
        <v/>
      </c>
      <c r="G1079" s="14"/>
      <c r="H1079" s="15"/>
      <c r="I1079" s="15"/>
      <c r="J1079" s="15"/>
      <c r="K1079" s="15"/>
      <c r="L1079" s="217"/>
      <c r="M1079" s="22"/>
      <c r="N1079" s="119" t="str">
        <f>IF(G1079="","",VLOOKUP(G1079,номенклатури!R:U,4,0))</f>
        <v/>
      </c>
      <c r="O1079" s="119" t="str">
        <f>IF(M1079="","",VLOOKUP(M1079,'14'!D:D,1,0))</f>
        <v/>
      </c>
    </row>
    <row r="1080" spans="1:15" ht="12.75" customHeight="1" x14ac:dyDescent="0.2">
      <c r="A1080" s="36" t="str">
        <f>'0'!$A$4</f>
        <v>………………..</v>
      </c>
      <c r="B1080" s="37">
        <f>'0'!$A$2</f>
        <v>46112</v>
      </c>
      <c r="C1080" s="37" t="s">
        <v>1243</v>
      </c>
      <c r="D1080" s="119" t="str">
        <f>IF(G1080="","",VLOOKUP(G1080,номенклатури!R:T,2,0))</f>
        <v/>
      </c>
      <c r="E1080" s="365" t="str">
        <f>IF(G1080="","",VLOOKUP(G1080,номенклатури!R:T,3,0))</f>
        <v/>
      </c>
      <c r="F1080" s="159" t="str">
        <f>IF(G1080="","",IF(ISERROR(VLOOKUP(G1080,номенклатури!V:V,1,0)),E1080*H1080,E1080*I1080))</f>
        <v/>
      </c>
      <c r="G1080" s="14"/>
      <c r="H1080" s="15"/>
      <c r="I1080" s="15"/>
      <c r="J1080" s="15"/>
      <c r="K1080" s="15"/>
      <c r="L1080" s="217"/>
      <c r="M1080" s="22"/>
      <c r="N1080" s="119" t="str">
        <f>IF(G1080="","",VLOOKUP(G1080,номенклатури!R:U,4,0))</f>
        <v/>
      </c>
      <c r="O1080" s="119" t="str">
        <f>IF(M1080="","",VLOOKUP(M1080,'14'!D:D,1,0))</f>
        <v/>
      </c>
    </row>
    <row r="1081" spans="1:15" ht="12.75" customHeight="1" x14ac:dyDescent="0.2">
      <c r="A1081" s="36" t="str">
        <f>'0'!$A$4</f>
        <v>………………..</v>
      </c>
      <c r="B1081" s="37">
        <f>'0'!$A$2</f>
        <v>46112</v>
      </c>
      <c r="C1081" s="37" t="s">
        <v>1243</v>
      </c>
      <c r="D1081" s="119" t="str">
        <f>IF(G1081="","",VLOOKUP(G1081,номенклатури!R:T,2,0))</f>
        <v/>
      </c>
      <c r="E1081" s="365" t="str">
        <f>IF(G1081="","",VLOOKUP(G1081,номенклатури!R:T,3,0))</f>
        <v/>
      </c>
      <c r="F1081" s="159" t="str">
        <f>IF(G1081="","",IF(ISERROR(VLOOKUP(G1081,номенклатури!V:V,1,0)),E1081*H1081,E1081*I1081))</f>
        <v/>
      </c>
      <c r="G1081" s="14"/>
      <c r="H1081" s="15"/>
      <c r="I1081" s="15"/>
      <c r="J1081" s="15"/>
      <c r="K1081" s="15"/>
      <c r="L1081" s="217"/>
      <c r="M1081" s="22"/>
      <c r="N1081" s="119" t="str">
        <f>IF(G1081="","",VLOOKUP(G1081,номенклатури!R:U,4,0))</f>
        <v/>
      </c>
      <c r="O1081" s="119" t="str">
        <f>IF(M1081="","",VLOOKUP(M1081,'14'!D:D,1,0))</f>
        <v/>
      </c>
    </row>
    <row r="1082" spans="1:15" ht="12.75" customHeight="1" x14ac:dyDescent="0.2">
      <c r="A1082" s="36" t="str">
        <f>'0'!$A$4</f>
        <v>………………..</v>
      </c>
      <c r="B1082" s="37">
        <f>'0'!$A$2</f>
        <v>46112</v>
      </c>
      <c r="C1082" s="37" t="s">
        <v>1243</v>
      </c>
      <c r="D1082" s="119" t="str">
        <f>IF(G1082="","",VLOOKUP(G1082,номенклатури!R:T,2,0))</f>
        <v/>
      </c>
      <c r="E1082" s="365" t="str">
        <f>IF(G1082="","",VLOOKUP(G1082,номенклатури!R:T,3,0))</f>
        <v/>
      </c>
      <c r="F1082" s="159" t="str">
        <f>IF(G1082="","",IF(ISERROR(VLOOKUP(G1082,номенклатури!V:V,1,0)),E1082*H1082,E1082*I1082))</f>
        <v/>
      </c>
      <c r="G1082" s="14"/>
      <c r="H1082" s="15"/>
      <c r="I1082" s="15"/>
      <c r="J1082" s="15"/>
      <c r="K1082" s="15"/>
      <c r="L1082" s="217"/>
      <c r="M1082" s="22"/>
      <c r="N1082" s="119" t="str">
        <f>IF(G1082="","",VLOOKUP(G1082,номенклатури!R:U,4,0))</f>
        <v/>
      </c>
      <c r="O1082" s="119" t="str">
        <f>IF(M1082="","",VLOOKUP(M1082,'14'!D:D,1,0))</f>
        <v/>
      </c>
    </row>
    <row r="1083" spans="1:15" ht="12.75" customHeight="1" x14ac:dyDescent="0.2">
      <c r="A1083" s="36" t="str">
        <f>'0'!$A$4</f>
        <v>………………..</v>
      </c>
      <c r="B1083" s="37">
        <f>'0'!$A$2</f>
        <v>46112</v>
      </c>
      <c r="C1083" s="37" t="s">
        <v>1243</v>
      </c>
      <c r="D1083" s="119" t="str">
        <f>IF(G1083="","",VLOOKUP(G1083,номенклатури!R:T,2,0))</f>
        <v/>
      </c>
      <c r="E1083" s="365" t="str">
        <f>IF(G1083="","",VLOOKUP(G1083,номенклатури!R:T,3,0))</f>
        <v/>
      </c>
      <c r="F1083" s="159" t="str">
        <f>IF(G1083="","",IF(ISERROR(VLOOKUP(G1083,номенклатури!V:V,1,0)),E1083*H1083,E1083*I1083))</f>
        <v/>
      </c>
      <c r="G1083" s="14"/>
      <c r="H1083" s="15"/>
      <c r="I1083" s="15"/>
      <c r="J1083" s="15"/>
      <c r="K1083" s="15"/>
      <c r="L1083" s="217"/>
      <c r="M1083" s="22"/>
      <c r="N1083" s="119" t="str">
        <f>IF(G1083="","",VLOOKUP(G1083,номенклатури!R:U,4,0))</f>
        <v/>
      </c>
      <c r="O1083" s="119" t="str">
        <f>IF(M1083="","",VLOOKUP(M1083,'14'!D:D,1,0))</f>
        <v/>
      </c>
    </row>
    <row r="1084" spans="1:15" ht="12.75" customHeight="1" x14ac:dyDescent="0.2">
      <c r="A1084" s="36" t="str">
        <f>'0'!$A$4</f>
        <v>………………..</v>
      </c>
      <c r="B1084" s="37">
        <f>'0'!$A$2</f>
        <v>46112</v>
      </c>
      <c r="C1084" s="37" t="s">
        <v>1243</v>
      </c>
      <c r="D1084" s="119" t="str">
        <f>IF(G1084="","",VLOOKUP(G1084,номенклатури!R:T,2,0))</f>
        <v/>
      </c>
      <c r="E1084" s="365" t="str">
        <f>IF(G1084="","",VLOOKUP(G1084,номенклатури!R:T,3,0))</f>
        <v/>
      </c>
      <c r="F1084" s="159" t="str">
        <f>IF(G1084="","",IF(ISERROR(VLOOKUP(G1084,номенклатури!V:V,1,0)),E1084*H1084,E1084*I1084))</f>
        <v/>
      </c>
      <c r="G1084" s="14"/>
      <c r="H1084" s="15"/>
      <c r="I1084" s="15"/>
      <c r="J1084" s="15"/>
      <c r="K1084" s="15"/>
      <c r="L1084" s="217"/>
      <c r="M1084" s="22"/>
      <c r="N1084" s="119" t="str">
        <f>IF(G1084="","",VLOOKUP(G1084,номенклатури!R:U,4,0))</f>
        <v/>
      </c>
      <c r="O1084" s="119" t="str">
        <f>IF(M1084="","",VLOOKUP(M1084,'14'!D:D,1,0))</f>
        <v/>
      </c>
    </row>
    <row r="1085" spans="1:15" ht="12.75" customHeight="1" x14ac:dyDescent="0.2">
      <c r="A1085" s="36" t="str">
        <f>'0'!$A$4</f>
        <v>………………..</v>
      </c>
      <c r="B1085" s="37">
        <f>'0'!$A$2</f>
        <v>46112</v>
      </c>
      <c r="C1085" s="37" t="s">
        <v>1243</v>
      </c>
      <c r="D1085" s="119" t="str">
        <f>IF(G1085="","",VLOOKUP(G1085,номенклатури!R:T,2,0))</f>
        <v/>
      </c>
      <c r="E1085" s="365" t="str">
        <f>IF(G1085="","",VLOOKUP(G1085,номенклатури!R:T,3,0))</f>
        <v/>
      </c>
      <c r="F1085" s="159" t="str">
        <f>IF(G1085="","",IF(ISERROR(VLOOKUP(G1085,номенклатури!V:V,1,0)),E1085*H1085,E1085*I1085))</f>
        <v/>
      </c>
      <c r="G1085" s="14"/>
      <c r="H1085" s="15"/>
      <c r="I1085" s="15"/>
      <c r="J1085" s="15"/>
      <c r="K1085" s="15"/>
      <c r="L1085" s="217"/>
      <c r="M1085" s="22"/>
      <c r="N1085" s="119" t="str">
        <f>IF(G1085="","",VLOOKUP(G1085,номенклатури!R:U,4,0))</f>
        <v/>
      </c>
      <c r="O1085" s="119" t="str">
        <f>IF(M1085="","",VLOOKUP(M1085,'14'!D:D,1,0))</f>
        <v/>
      </c>
    </row>
    <row r="1086" spans="1:15" ht="12.75" customHeight="1" x14ac:dyDescent="0.2">
      <c r="A1086" s="36" t="str">
        <f>'0'!$A$4</f>
        <v>………………..</v>
      </c>
      <c r="B1086" s="37">
        <f>'0'!$A$2</f>
        <v>46112</v>
      </c>
      <c r="C1086" s="37" t="s">
        <v>1243</v>
      </c>
      <c r="D1086" s="119" t="str">
        <f>IF(G1086="","",VLOOKUP(G1086,номенклатури!R:T,2,0))</f>
        <v/>
      </c>
      <c r="E1086" s="365" t="str">
        <f>IF(G1086="","",VLOOKUP(G1086,номенклатури!R:T,3,0))</f>
        <v/>
      </c>
      <c r="F1086" s="159" t="str">
        <f>IF(G1086="","",IF(ISERROR(VLOOKUP(G1086,номенклатури!V:V,1,0)),E1086*H1086,E1086*I1086))</f>
        <v/>
      </c>
      <c r="G1086" s="14"/>
      <c r="H1086" s="15"/>
      <c r="I1086" s="15"/>
      <c r="J1086" s="15"/>
      <c r="K1086" s="15"/>
      <c r="L1086" s="217"/>
      <c r="M1086" s="22"/>
      <c r="N1086" s="119" t="str">
        <f>IF(G1086="","",VLOOKUP(G1086,номенклатури!R:U,4,0))</f>
        <v/>
      </c>
      <c r="O1086" s="119" t="str">
        <f>IF(M1086="","",VLOOKUP(M1086,'14'!D:D,1,0))</f>
        <v/>
      </c>
    </row>
    <row r="1087" spans="1:15" ht="12.75" customHeight="1" x14ac:dyDescent="0.2">
      <c r="A1087" s="36" t="str">
        <f>'0'!$A$4</f>
        <v>………………..</v>
      </c>
      <c r="B1087" s="37">
        <f>'0'!$A$2</f>
        <v>46112</v>
      </c>
      <c r="C1087" s="37" t="s">
        <v>1243</v>
      </c>
      <c r="D1087" s="119" t="str">
        <f>IF(G1087="","",VLOOKUP(G1087,номенклатури!R:T,2,0))</f>
        <v/>
      </c>
      <c r="E1087" s="365" t="str">
        <f>IF(G1087="","",VLOOKUP(G1087,номенклатури!R:T,3,0))</f>
        <v/>
      </c>
      <c r="F1087" s="159" t="str">
        <f>IF(G1087="","",IF(ISERROR(VLOOKUP(G1087,номенклатури!V:V,1,0)),E1087*H1087,E1087*I1087))</f>
        <v/>
      </c>
      <c r="G1087" s="14"/>
      <c r="H1087" s="15"/>
      <c r="I1087" s="15"/>
      <c r="J1087" s="15"/>
      <c r="K1087" s="15"/>
      <c r="L1087" s="217"/>
      <c r="M1087" s="22"/>
      <c r="N1087" s="119" t="str">
        <f>IF(G1087="","",VLOOKUP(G1087,номенклатури!R:U,4,0))</f>
        <v/>
      </c>
      <c r="O1087" s="119" t="str">
        <f>IF(M1087="","",VLOOKUP(M1087,'14'!D:D,1,0))</f>
        <v/>
      </c>
    </row>
    <row r="1088" spans="1:15" ht="12.75" customHeight="1" x14ac:dyDescent="0.2">
      <c r="A1088" s="36" t="str">
        <f>'0'!$A$4</f>
        <v>………………..</v>
      </c>
      <c r="B1088" s="37">
        <f>'0'!$A$2</f>
        <v>46112</v>
      </c>
      <c r="C1088" s="37" t="s">
        <v>1243</v>
      </c>
      <c r="D1088" s="119" t="str">
        <f>IF(G1088="","",VLOOKUP(G1088,номенклатури!R:T,2,0))</f>
        <v/>
      </c>
      <c r="E1088" s="365" t="str">
        <f>IF(G1088="","",VLOOKUP(G1088,номенклатури!R:T,3,0))</f>
        <v/>
      </c>
      <c r="F1088" s="159" t="str">
        <f>IF(G1088="","",IF(ISERROR(VLOOKUP(G1088,номенклатури!V:V,1,0)),E1088*H1088,E1088*I1088))</f>
        <v/>
      </c>
      <c r="G1088" s="14"/>
      <c r="H1088" s="15"/>
      <c r="I1088" s="15"/>
      <c r="J1088" s="15"/>
      <c r="K1088" s="15"/>
      <c r="L1088" s="217"/>
      <c r="M1088" s="22"/>
      <c r="N1088" s="119" t="str">
        <f>IF(G1088="","",VLOOKUP(G1088,номенклатури!R:U,4,0))</f>
        <v/>
      </c>
      <c r="O1088" s="119" t="str">
        <f>IF(M1088="","",VLOOKUP(M1088,'14'!D:D,1,0))</f>
        <v/>
      </c>
    </row>
    <row r="1089" spans="1:15" ht="12.75" customHeight="1" x14ac:dyDescent="0.2">
      <c r="A1089" s="36" t="str">
        <f>'0'!$A$4</f>
        <v>………………..</v>
      </c>
      <c r="B1089" s="37">
        <f>'0'!$A$2</f>
        <v>46112</v>
      </c>
      <c r="C1089" s="37" t="s">
        <v>1243</v>
      </c>
      <c r="D1089" s="119" t="str">
        <f>IF(G1089="","",VLOOKUP(G1089,номенклатури!R:T,2,0))</f>
        <v/>
      </c>
      <c r="E1089" s="365" t="str">
        <f>IF(G1089="","",VLOOKUP(G1089,номенклатури!R:T,3,0))</f>
        <v/>
      </c>
      <c r="F1089" s="159" t="str">
        <f>IF(G1089="","",IF(ISERROR(VLOOKUP(G1089,номенклатури!V:V,1,0)),E1089*H1089,E1089*I1089))</f>
        <v/>
      </c>
      <c r="G1089" s="14"/>
      <c r="H1089" s="15"/>
      <c r="I1089" s="15"/>
      <c r="J1089" s="15"/>
      <c r="K1089" s="15"/>
      <c r="L1089" s="217"/>
      <c r="M1089" s="22"/>
      <c r="N1089" s="119" t="str">
        <f>IF(G1089="","",VLOOKUP(G1089,номенклатури!R:U,4,0))</f>
        <v/>
      </c>
      <c r="O1089" s="119" t="str">
        <f>IF(M1089="","",VLOOKUP(M1089,'14'!D:D,1,0))</f>
        <v/>
      </c>
    </row>
    <row r="1090" spans="1:15" ht="12.75" customHeight="1" x14ac:dyDescent="0.2">
      <c r="A1090" s="36" t="str">
        <f>'0'!$A$4</f>
        <v>………………..</v>
      </c>
      <c r="B1090" s="37">
        <f>'0'!$A$2</f>
        <v>46112</v>
      </c>
      <c r="C1090" s="37" t="s">
        <v>1243</v>
      </c>
      <c r="D1090" s="119" t="str">
        <f>IF(G1090="","",VLOOKUP(G1090,номенклатури!R:T,2,0))</f>
        <v/>
      </c>
      <c r="E1090" s="365" t="str">
        <f>IF(G1090="","",VLOOKUP(G1090,номенклатури!R:T,3,0))</f>
        <v/>
      </c>
      <c r="F1090" s="159" t="str">
        <f>IF(G1090="","",IF(ISERROR(VLOOKUP(G1090,номенклатури!V:V,1,0)),E1090*H1090,E1090*I1090))</f>
        <v/>
      </c>
      <c r="G1090" s="14"/>
      <c r="H1090" s="15"/>
      <c r="I1090" s="15"/>
      <c r="J1090" s="15"/>
      <c r="K1090" s="15"/>
      <c r="L1090" s="217"/>
      <c r="M1090" s="22"/>
      <c r="N1090" s="119" t="str">
        <f>IF(G1090="","",VLOOKUP(G1090,номенклатури!R:U,4,0))</f>
        <v/>
      </c>
      <c r="O1090" s="119" t="str">
        <f>IF(M1090="","",VLOOKUP(M1090,'14'!D:D,1,0))</f>
        <v/>
      </c>
    </row>
    <row r="1091" spans="1:15" ht="12.75" customHeight="1" x14ac:dyDescent="0.2">
      <c r="A1091" s="36" t="str">
        <f>'0'!$A$4</f>
        <v>………………..</v>
      </c>
      <c r="B1091" s="37">
        <f>'0'!$A$2</f>
        <v>46112</v>
      </c>
      <c r="C1091" s="37" t="s">
        <v>1243</v>
      </c>
      <c r="D1091" s="119" t="str">
        <f>IF(G1091="","",VLOOKUP(G1091,номенклатури!R:T,2,0))</f>
        <v/>
      </c>
      <c r="E1091" s="365" t="str">
        <f>IF(G1091="","",VLOOKUP(G1091,номенклатури!R:T,3,0))</f>
        <v/>
      </c>
      <c r="F1091" s="159" t="str">
        <f>IF(G1091="","",IF(ISERROR(VLOOKUP(G1091,номенклатури!V:V,1,0)),E1091*H1091,E1091*I1091))</f>
        <v/>
      </c>
      <c r="G1091" s="14"/>
      <c r="H1091" s="15"/>
      <c r="I1091" s="15"/>
      <c r="J1091" s="15"/>
      <c r="K1091" s="15"/>
      <c r="L1091" s="217"/>
      <c r="M1091" s="22"/>
      <c r="N1091" s="119" t="str">
        <f>IF(G1091="","",VLOOKUP(G1091,номенклатури!R:U,4,0))</f>
        <v/>
      </c>
      <c r="O1091" s="119" t="str">
        <f>IF(M1091="","",VLOOKUP(M1091,'14'!D:D,1,0))</f>
        <v/>
      </c>
    </row>
    <row r="1092" spans="1:15" ht="12.75" customHeight="1" x14ac:dyDescent="0.2">
      <c r="A1092" s="36" t="str">
        <f>'0'!$A$4</f>
        <v>………………..</v>
      </c>
      <c r="B1092" s="37">
        <f>'0'!$A$2</f>
        <v>46112</v>
      </c>
      <c r="C1092" s="37" t="s">
        <v>1243</v>
      </c>
      <c r="D1092" s="119" t="str">
        <f>IF(G1092="","",VLOOKUP(G1092,номенклатури!R:T,2,0))</f>
        <v/>
      </c>
      <c r="E1092" s="365" t="str">
        <f>IF(G1092="","",VLOOKUP(G1092,номенклатури!R:T,3,0))</f>
        <v/>
      </c>
      <c r="F1092" s="159" t="str">
        <f>IF(G1092="","",IF(ISERROR(VLOOKUP(G1092,номенклатури!V:V,1,0)),E1092*H1092,E1092*I1092))</f>
        <v/>
      </c>
      <c r="G1092" s="14"/>
      <c r="H1092" s="15"/>
      <c r="I1092" s="15"/>
      <c r="J1092" s="15"/>
      <c r="K1092" s="15"/>
      <c r="L1092" s="217"/>
      <c r="M1092" s="22"/>
      <c r="N1092" s="119" t="str">
        <f>IF(G1092="","",VLOOKUP(G1092,номенклатури!R:U,4,0))</f>
        <v/>
      </c>
      <c r="O1092" s="119" t="str">
        <f>IF(M1092="","",VLOOKUP(M1092,'14'!D:D,1,0))</f>
        <v/>
      </c>
    </row>
    <row r="1093" spans="1:15" ht="12.75" customHeight="1" x14ac:dyDescent="0.2">
      <c r="A1093" s="36" t="str">
        <f>'0'!$A$4</f>
        <v>………………..</v>
      </c>
      <c r="B1093" s="37">
        <f>'0'!$A$2</f>
        <v>46112</v>
      </c>
      <c r="C1093" s="37" t="s">
        <v>1243</v>
      </c>
      <c r="D1093" s="119" t="str">
        <f>IF(G1093="","",VLOOKUP(G1093,номенклатури!R:T,2,0))</f>
        <v/>
      </c>
      <c r="E1093" s="365" t="str">
        <f>IF(G1093="","",VLOOKUP(G1093,номенклатури!R:T,3,0))</f>
        <v/>
      </c>
      <c r="F1093" s="159" t="str">
        <f>IF(G1093="","",IF(ISERROR(VLOOKUP(G1093,номенклатури!V:V,1,0)),E1093*H1093,E1093*I1093))</f>
        <v/>
      </c>
      <c r="G1093" s="14"/>
      <c r="H1093" s="15"/>
      <c r="I1093" s="15"/>
      <c r="J1093" s="15"/>
      <c r="K1093" s="15"/>
      <c r="L1093" s="217"/>
      <c r="M1093" s="22"/>
      <c r="N1093" s="119" t="str">
        <f>IF(G1093="","",VLOOKUP(G1093,номенклатури!R:U,4,0))</f>
        <v/>
      </c>
      <c r="O1093" s="119" t="str">
        <f>IF(M1093="","",VLOOKUP(M1093,'14'!D:D,1,0))</f>
        <v/>
      </c>
    </row>
    <row r="1094" spans="1:15" ht="12.75" customHeight="1" x14ac:dyDescent="0.2">
      <c r="A1094" s="36" t="str">
        <f>'0'!$A$4</f>
        <v>………………..</v>
      </c>
      <c r="B1094" s="37">
        <f>'0'!$A$2</f>
        <v>46112</v>
      </c>
      <c r="C1094" s="37" t="s">
        <v>1243</v>
      </c>
      <c r="D1094" s="119" t="str">
        <f>IF(G1094="","",VLOOKUP(G1094,номенклатури!R:T,2,0))</f>
        <v/>
      </c>
      <c r="E1094" s="365" t="str">
        <f>IF(G1094="","",VLOOKUP(G1094,номенклатури!R:T,3,0))</f>
        <v/>
      </c>
      <c r="F1094" s="159" t="str">
        <f>IF(G1094="","",IF(ISERROR(VLOOKUP(G1094,номенклатури!V:V,1,0)),E1094*H1094,E1094*I1094))</f>
        <v/>
      </c>
      <c r="G1094" s="14"/>
      <c r="H1094" s="15"/>
      <c r="I1094" s="15"/>
      <c r="J1094" s="15"/>
      <c r="K1094" s="15"/>
      <c r="L1094" s="217"/>
      <c r="M1094" s="22"/>
      <c r="N1094" s="119" t="str">
        <f>IF(G1094="","",VLOOKUP(G1094,номенклатури!R:U,4,0))</f>
        <v/>
      </c>
      <c r="O1094" s="119" t="str">
        <f>IF(M1094="","",VLOOKUP(M1094,'14'!D:D,1,0))</f>
        <v/>
      </c>
    </row>
    <row r="1095" spans="1:15" ht="12.75" customHeight="1" x14ac:dyDescent="0.2">
      <c r="A1095" s="36" t="str">
        <f>'0'!$A$4</f>
        <v>………………..</v>
      </c>
      <c r="B1095" s="37">
        <f>'0'!$A$2</f>
        <v>46112</v>
      </c>
      <c r="C1095" s="37" t="s">
        <v>1243</v>
      </c>
      <c r="D1095" s="119" t="str">
        <f>IF(G1095="","",VLOOKUP(G1095,номенклатури!R:T,2,0))</f>
        <v/>
      </c>
      <c r="E1095" s="365" t="str">
        <f>IF(G1095="","",VLOOKUP(G1095,номенклатури!R:T,3,0))</f>
        <v/>
      </c>
      <c r="F1095" s="159" t="str">
        <f>IF(G1095="","",IF(ISERROR(VLOOKUP(G1095,номенклатури!V:V,1,0)),E1095*H1095,E1095*I1095))</f>
        <v/>
      </c>
      <c r="G1095" s="14"/>
      <c r="H1095" s="15"/>
      <c r="I1095" s="15"/>
      <c r="J1095" s="15"/>
      <c r="K1095" s="15"/>
      <c r="L1095" s="217"/>
      <c r="M1095" s="22"/>
      <c r="N1095" s="119" t="str">
        <f>IF(G1095="","",VLOOKUP(G1095,номенклатури!R:U,4,0))</f>
        <v/>
      </c>
      <c r="O1095" s="119" t="str">
        <f>IF(M1095="","",VLOOKUP(M1095,'14'!D:D,1,0))</f>
        <v/>
      </c>
    </row>
    <row r="1096" spans="1:15" ht="12.75" customHeight="1" x14ac:dyDescent="0.2">
      <c r="A1096" s="36" t="str">
        <f>'0'!$A$4</f>
        <v>………………..</v>
      </c>
      <c r="B1096" s="37">
        <f>'0'!$A$2</f>
        <v>46112</v>
      </c>
      <c r="C1096" s="37" t="s">
        <v>1243</v>
      </c>
      <c r="D1096" s="119" t="str">
        <f>IF(G1096="","",VLOOKUP(G1096,номенклатури!R:T,2,0))</f>
        <v/>
      </c>
      <c r="E1096" s="365" t="str">
        <f>IF(G1096="","",VLOOKUP(G1096,номенклатури!R:T,3,0))</f>
        <v/>
      </c>
      <c r="F1096" s="159" t="str">
        <f>IF(G1096="","",IF(ISERROR(VLOOKUP(G1096,номенклатури!V:V,1,0)),E1096*H1096,E1096*I1096))</f>
        <v/>
      </c>
      <c r="G1096" s="14"/>
      <c r="H1096" s="15"/>
      <c r="I1096" s="15"/>
      <c r="J1096" s="15"/>
      <c r="K1096" s="15"/>
      <c r="L1096" s="217"/>
      <c r="M1096" s="22"/>
      <c r="N1096" s="119" t="str">
        <f>IF(G1096="","",VLOOKUP(G1096,номенклатури!R:U,4,0))</f>
        <v/>
      </c>
      <c r="O1096" s="119" t="str">
        <f>IF(M1096="","",VLOOKUP(M1096,'14'!D:D,1,0))</f>
        <v/>
      </c>
    </row>
    <row r="1097" spans="1:15" ht="12.75" customHeight="1" x14ac:dyDescent="0.2">
      <c r="A1097" s="36" t="str">
        <f>'0'!$A$4</f>
        <v>………………..</v>
      </c>
      <c r="B1097" s="37">
        <f>'0'!$A$2</f>
        <v>46112</v>
      </c>
      <c r="C1097" s="37" t="s">
        <v>1243</v>
      </c>
      <c r="D1097" s="119" t="str">
        <f>IF(G1097="","",VLOOKUP(G1097,номенклатури!R:T,2,0))</f>
        <v/>
      </c>
      <c r="E1097" s="365" t="str">
        <f>IF(G1097="","",VLOOKUP(G1097,номенклатури!R:T,3,0))</f>
        <v/>
      </c>
      <c r="F1097" s="159" t="str">
        <f>IF(G1097="","",IF(ISERROR(VLOOKUP(G1097,номенклатури!V:V,1,0)),E1097*H1097,E1097*I1097))</f>
        <v/>
      </c>
      <c r="G1097" s="14"/>
      <c r="H1097" s="15"/>
      <c r="I1097" s="15"/>
      <c r="J1097" s="15"/>
      <c r="K1097" s="15"/>
      <c r="L1097" s="217"/>
      <c r="M1097" s="22"/>
      <c r="N1097" s="119" t="str">
        <f>IF(G1097="","",VLOOKUP(G1097,номенклатури!R:U,4,0))</f>
        <v/>
      </c>
      <c r="O1097" s="119" t="str">
        <f>IF(M1097="","",VLOOKUP(M1097,'14'!D:D,1,0))</f>
        <v/>
      </c>
    </row>
    <row r="1098" spans="1:15" ht="12.75" customHeight="1" x14ac:dyDescent="0.2">
      <c r="A1098" s="36" t="str">
        <f>'0'!$A$4</f>
        <v>………………..</v>
      </c>
      <c r="B1098" s="37">
        <f>'0'!$A$2</f>
        <v>46112</v>
      </c>
      <c r="C1098" s="37" t="s">
        <v>1243</v>
      </c>
      <c r="D1098" s="119" t="str">
        <f>IF(G1098="","",VLOOKUP(G1098,номенклатури!R:T,2,0))</f>
        <v/>
      </c>
      <c r="E1098" s="365" t="str">
        <f>IF(G1098="","",VLOOKUP(G1098,номенклатури!R:T,3,0))</f>
        <v/>
      </c>
      <c r="F1098" s="159" t="str">
        <f>IF(G1098="","",IF(ISERROR(VLOOKUP(G1098,номенклатури!V:V,1,0)),E1098*H1098,E1098*I1098))</f>
        <v/>
      </c>
      <c r="G1098" s="14"/>
      <c r="H1098" s="15"/>
      <c r="I1098" s="15"/>
      <c r="J1098" s="15"/>
      <c r="K1098" s="15"/>
      <c r="L1098" s="217"/>
      <c r="M1098" s="22"/>
      <c r="N1098" s="119" t="str">
        <f>IF(G1098="","",VLOOKUP(G1098,номенклатури!R:U,4,0))</f>
        <v/>
      </c>
      <c r="O1098" s="119" t="str">
        <f>IF(M1098="","",VLOOKUP(M1098,'14'!D:D,1,0))</f>
        <v/>
      </c>
    </row>
    <row r="1099" spans="1:15" ht="12.75" customHeight="1" x14ac:dyDescent="0.2">
      <c r="A1099" s="36" t="str">
        <f>'0'!$A$4</f>
        <v>………………..</v>
      </c>
      <c r="B1099" s="37">
        <f>'0'!$A$2</f>
        <v>46112</v>
      </c>
      <c r="C1099" s="37" t="s">
        <v>1243</v>
      </c>
      <c r="D1099" s="119" t="str">
        <f>IF(G1099="","",VLOOKUP(G1099,номенклатури!R:T,2,0))</f>
        <v/>
      </c>
      <c r="E1099" s="365" t="str">
        <f>IF(G1099="","",VLOOKUP(G1099,номенклатури!R:T,3,0))</f>
        <v/>
      </c>
      <c r="F1099" s="159" t="str">
        <f>IF(G1099="","",IF(ISERROR(VLOOKUP(G1099,номенклатури!V:V,1,0)),E1099*H1099,E1099*I1099))</f>
        <v/>
      </c>
      <c r="G1099" s="14"/>
      <c r="H1099" s="15"/>
      <c r="I1099" s="15"/>
      <c r="J1099" s="15"/>
      <c r="K1099" s="15"/>
      <c r="L1099" s="217"/>
      <c r="M1099" s="22"/>
      <c r="N1099" s="119" t="str">
        <f>IF(G1099="","",VLOOKUP(G1099,номенклатури!R:U,4,0))</f>
        <v/>
      </c>
      <c r="O1099" s="119" t="str">
        <f>IF(M1099="","",VLOOKUP(M1099,'14'!D:D,1,0))</f>
        <v/>
      </c>
    </row>
    <row r="1100" spans="1:15" ht="12.75" customHeight="1" x14ac:dyDescent="0.2">
      <c r="A1100" s="36" t="str">
        <f>'0'!$A$4</f>
        <v>………………..</v>
      </c>
      <c r="B1100" s="37">
        <f>'0'!$A$2</f>
        <v>46112</v>
      </c>
      <c r="C1100" s="37" t="s">
        <v>1243</v>
      </c>
      <c r="D1100" s="119" t="str">
        <f>IF(G1100="","",VLOOKUP(G1100,номенклатури!R:T,2,0))</f>
        <v/>
      </c>
      <c r="E1100" s="365" t="str">
        <f>IF(G1100="","",VLOOKUP(G1100,номенклатури!R:T,3,0))</f>
        <v/>
      </c>
      <c r="F1100" s="159" t="str">
        <f>IF(G1100="","",IF(ISERROR(VLOOKUP(G1100,номенклатури!V:V,1,0)),E1100*H1100,E1100*I1100))</f>
        <v/>
      </c>
      <c r="G1100" s="14"/>
      <c r="H1100" s="15"/>
      <c r="I1100" s="15"/>
      <c r="J1100" s="15"/>
      <c r="K1100" s="15"/>
      <c r="L1100" s="217"/>
      <c r="M1100" s="22"/>
      <c r="N1100" s="119" t="str">
        <f>IF(G1100="","",VLOOKUP(G1100,номенклатури!R:U,4,0))</f>
        <v/>
      </c>
      <c r="O1100" s="119" t="str">
        <f>IF(M1100="","",VLOOKUP(M1100,'14'!D:D,1,0))</f>
        <v/>
      </c>
    </row>
    <row r="1101" spans="1:15" ht="12.75" customHeight="1" x14ac:dyDescent="0.2">
      <c r="A1101" s="36" t="str">
        <f>'0'!$A$4</f>
        <v>………………..</v>
      </c>
      <c r="B1101" s="37">
        <f>'0'!$A$2</f>
        <v>46112</v>
      </c>
      <c r="C1101" s="37" t="s">
        <v>1243</v>
      </c>
      <c r="D1101" s="119" t="str">
        <f>IF(G1101="","",VLOOKUP(G1101,номенклатури!R:T,2,0))</f>
        <v/>
      </c>
      <c r="E1101" s="365" t="str">
        <f>IF(G1101="","",VLOOKUP(G1101,номенклатури!R:T,3,0))</f>
        <v/>
      </c>
      <c r="F1101" s="159" t="str">
        <f>IF(G1101="","",IF(ISERROR(VLOOKUP(G1101,номенклатури!V:V,1,0)),E1101*H1101,E1101*I1101))</f>
        <v/>
      </c>
      <c r="G1101" s="14"/>
      <c r="H1101" s="15"/>
      <c r="I1101" s="15"/>
      <c r="J1101" s="15"/>
      <c r="K1101" s="15"/>
      <c r="L1101" s="217"/>
      <c r="M1101" s="22"/>
      <c r="N1101" s="119" t="str">
        <f>IF(G1101="","",VLOOKUP(G1101,номенклатури!R:U,4,0))</f>
        <v/>
      </c>
      <c r="O1101" s="119" t="str">
        <f>IF(M1101="","",VLOOKUP(M1101,'14'!D:D,1,0))</f>
        <v/>
      </c>
    </row>
    <row r="1102" spans="1:15" ht="12.75" customHeight="1" x14ac:dyDescent="0.2">
      <c r="A1102" s="36" t="str">
        <f>'0'!$A$4</f>
        <v>………………..</v>
      </c>
      <c r="B1102" s="37">
        <f>'0'!$A$2</f>
        <v>46112</v>
      </c>
      <c r="C1102" s="37" t="s">
        <v>1243</v>
      </c>
      <c r="D1102" s="119" t="str">
        <f>IF(G1102="","",VLOOKUP(G1102,номенклатури!R:T,2,0))</f>
        <v/>
      </c>
      <c r="E1102" s="365" t="str">
        <f>IF(G1102="","",VLOOKUP(G1102,номенклатури!R:T,3,0))</f>
        <v/>
      </c>
      <c r="F1102" s="159" t="str">
        <f>IF(G1102="","",IF(ISERROR(VLOOKUP(G1102,номенклатури!V:V,1,0)),E1102*H1102,E1102*I1102))</f>
        <v/>
      </c>
      <c r="G1102" s="14"/>
      <c r="H1102" s="15"/>
      <c r="I1102" s="15"/>
      <c r="J1102" s="15"/>
      <c r="K1102" s="15"/>
      <c r="L1102" s="217"/>
      <c r="M1102" s="22"/>
      <c r="N1102" s="119" t="str">
        <f>IF(G1102="","",VLOOKUP(G1102,номенклатури!R:U,4,0))</f>
        <v/>
      </c>
      <c r="O1102" s="119" t="str">
        <f>IF(M1102="","",VLOOKUP(M1102,'14'!D:D,1,0))</f>
        <v/>
      </c>
    </row>
    <row r="1103" spans="1:15" ht="12.75" customHeight="1" x14ac:dyDescent="0.2">
      <c r="A1103" s="36" t="str">
        <f>'0'!$A$4</f>
        <v>………………..</v>
      </c>
      <c r="B1103" s="37">
        <f>'0'!$A$2</f>
        <v>46112</v>
      </c>
      <c r="C1103" s="37" t="s">
        <v>1243</v>
      </c>
      <c r="D1103" s="119" t="str">
        <f>IF(G1103="","",VLOOKUP(G1103,номенклатури!R:T,2,0))</f>
        <v/>
      </c>
      <c r="E1103" s="365" t="str">
        <f>IF(G1103="","",VLOOKUP(G1103,номенклатури!R:T,3,0))</f>
        <v/>
      </c>
      <c r="F1103" s="159" t="str">
        <f>IF(G1103="","",IF(ISERROR(VLOOKUP(G1103,номенклатури!V:V,1,0)),E1103*H1103,E1103*I1103))</f>
        <v/>
      </c>
      <c r="G1103" s="14"/>
      <c r="H1103" s="15"/>
      <c r="I1103" s="15"/>
      <c r="J1103" s="15"/>
      <c r="K1103" s="15"/>
      <c r="L1103" s="217"/>
      <c r="M1103" s="22"/>
      <c r="N1103" s="119" t="str">
        <f>IF(G1103="","",VLOOKUP(G1103,номенклатури!R:U,4,0))</f>
        <v/>
      </c>
      <c r="O1103" s="119" t="str">
        <f>IF(M1103="","",VLOOKUP(M1103,'14'!D:D,1,0))</f>
        <v/>
      </c>
    </row>
    <row r="1104" spans="1:15" ht="12.75" customHeight="1" x14ac:dyDescent="0.2">
      <c r="A1104" s="36" t="str">
        <f>'0'!$A$4</f>
        <v>………………..</v>
      </c>
      <c r="B1104" s="37">
        <f>'0'!$A$2</f>
        <v>46112</v>
      </c>
      <c r="C1104" s="37" t="s">
        <v>1243</v>
      </c>
      <c r="D1104" s="119" t="str">
        <f>IF(G1104="","",VLOOKUP(G1104,номенклатури!R:T,2,0))</f>
        <v/>
      </c>
      <c r="E1104" s="365" t="str">
        <f>IF(G1104="","",VLOOKUP(G1104,номенклатури!R:T,3,0))</f>
        <v/>
      </c>
      <c r="F1104" s="159" t="str">
        <f>IF(G1104="","",IF(ISERROR(VLOOKUP(G1104,номенклатури!V:V,1,0)),E1104*H1104,E1104*I1104))</f>
        <v/>
      </c>
      <c r="G1104" s="14"/>
      <c r="H1104" s="15"/>
      <c r="I1104" s="15"/>
      <c r="J1104" s="15"/>
      <c r="K1104" s="15"/>
      <c r="L1104" s="217"/>
      <c r="M1104" s="22"/>
      <c r="N1104" s="119" t="str">
        <f>IF(G1104="","",VLOOKUP(G1104,номенклатури!R:U,4,0))</f>
        <v/>
      </c>
      <c r="O1104" s="119" t="str">
        <f>IF(M1104="","",VLOOKUP(M1104,'14'!D:D,1,0))</f>
        <v/>
      </c>
    </row>
    <row r="1105" spans="1:15" ht="12.75" customHeight="1" x14ac:dyDescent="0.2">
      <c r="A1105" s="36" t="str">
        <f>'0'!$A$4</f>
        <v>………………..</v>
      </c>
      <c r="B1105" s="37">
        <f>'0'!$A$2</f>
        <v>46112</v>
      </c>
      <c r="C1105" s="37" t="s">
        <v>1243</v>
      </c>
      <c r="D1105" s="119" t="str">
        <f>IF(G1105="","",VLOOKUP(G1105,номенклатури!R:T,2,0))</f>
        <v/>
      </c>
      <c r="E1105" s="365" t="str">
        <f>IF(G1105="","",VLOOKUP(G1105,номенклатури!R:T,3,0))</f>
        <v/>
      </c>
      <c r="F1105" s="159" t="str">
        <f>IF(G1105="","",IF(ISERROR(VLOOKUP(G1105,номенклатури!V:V,1,0)),E1105*H1105,E1105*I1105))</f>
        <v/>
      </c>
      <c r="G1105" s="14"/>
      <c r="H1105" s="15"/>
      <c r="I1105" s="15"/>
      <c r="J1105" s="15"/>
      <c r="K1105" s="15"/>
      <c r="L1105" s="217"/>
      <c r="M1105" s="22"/>
      <c r="N1105" s="119" t="str">
        <f>IF(G1105="","",VLOOKUP(G1105,номенклатури!R:U,4,0))</f>
        <v/>
      </c>
      <c r="O1105" s="119" t="str">
        <f>IF(M1105="","",VLOOKUP(M1105,'14'!D:D,1,0))</f>
        <v/>
      </c>
    </row>
    <row r="1106" spans="1:15" ht="12.75" customHeight="1" x14ac:dyDescent="0.2">
      <c r="A1106" s="36" t="str">
        <f>'0'!$A$4</f>
        <v>………………..</v>
      </c>
      <c r="B1106" s="37">
        <f>'0'!$A$2</f>
        <v>46112</v>
      </c>
      <c r="C1106" s="37" t="s">
        <v>1243</v>
      </c>
      <c r="D1106" s="119" t="str">
        <f>IF(G1106="","",VLOOKUP(G1106,номенклатури!R:T,2,0))</f>
        <v/>
      </c>
      <c r="E1106" s="365" t="str">
        <f>IF(G1106="","",VLOOKUP(G1106,номенклатури!R:T,3,0))</f>
        <v/>
      </c>
      <c r="F1106" s="159" t="str">
        <f>IF(G1106="","",IF(ISERROR(VLOOKUP(G1106,номенклатури!V:V,1,0)),E1106*H1106,E1106*I1106))</f>
        <v/>
      </c>
      <c r="G1106" s="14"/>
      <c r="H1106" s="15"/>
      <c r="I1106" s="15"/>
      <c r="J1106" s="15"/>
      <c r="K1106" s="15"/>
      <c r="L1106" s="217"/>
      <c r="M1106" s="22"/>
      <c r="N1106" s="119" t="str">
        <f>IF(G1106="","",VLOOKUP(G1106,номенклатури!R:U,4,0))</f>
        <v/>
      </c>
      <c r="O1106" s="119" t="str">
        <f>IF(M1106="","",VLOOKUP(M1106,'14'!D:D,1,0))</f>
        <v/>
      </c>
    </row>
    <row r="1107" spans="1:15" ht="12.75" customHeight="1" x14ac:dyDescent="0.2">
      <c r="A1107" s="36" t="str">
        <f>'0'!$A$4</f>
        <v>………………..</v>
      </c>
      <c r="B1107" s="37">
        <f>'0'!$A$2</f>
        <v>46112</v>
      </c>
      <c r="C1107" s="37" t="s">
        <v>1243</v>
      </c>
      <c r="D1107" s="119" t="str">
        <f>IF(G1107="","",VLOOKUP(G1107,номенклатури!R:T,2,0))</f>
        <v/>
      </c>
      <c r="E1107" s="365" t="str">
        <f>IF(G1107="","",VLOOKUP(G1107,номенклатури!R:T,3,0))</f>
        <v/>
      </c>
      <c r="F1107" s="159" t="str">
        <f>IF(G1107="","",IF(ISERROR(VLOOKUP(G1107,номенклатури!V:V,1,0)),E1107*H1107,E1107*I1107))</f>
        <v/>
      </c>
      <c r="G1107" s="14"/>
      <c r="H1107" s="15"/>
      <c r="I1107" s="15"/>
      <c r="J1107" s="15"/>
      <c r="K1107" s="15"/>
      <c r="L1107" s="217"/>
      <c r="M1107" s="22"/>
      <c r="N1107" s="119" t="str">
        <f>IF(G1107="","",VLOOKUP(G1107,номенклатури!R:U,4,0))</f>
        <v/>
      </c>
      <c r="O1107" s="119" t="str">
        <f>IF(M1107="","",VLOOKUP(M1107,'14'!D:D,1,0))</f>
        <v/>
      </c>
    </row>
    <row r="1108" spans="1:15" ht="12.75" customHeight="1" x14ac:dyDescent="0.2">
      <c r="A1108" s="36" t="str">
        <f>'0'!$A$4</f>
        <v>………………..</v>
      </c>
      <c r="B1108" s="37">
        <f>'0'!$A$2</f>
        <v>46112</v>
      </c>
      <c r="C1108" s="37" t="s">
        <v>1243</v>
      </c>
      <c r="D1108" s="119" t="str">
        <f>IF(G1108="","",VLOOKUP(G1108,номенклатури!R:T,2,0))</f>
        <v/>
      </c>
      <c r="E1108" s="365" t="str">
        <f>IF(G1108="","",VLOOKUP(G1108,номенклатури!R:T,3,0))</f>
        <v/>
      </c>
      <c r="F1108" s="159" t="str">
        <f>IF(G1108="","",IF(ISERROR(VLOOKUP(G1108,номенклатури!V:V,1,0)),E1108*H1108,E1108*I1108))</f>
        <v/>
      </c>
      <c r="G1108" s="14"/>
      <c r="H1108" s="15"/>
      <c r="I1108" s="15"/>
      <c r="J1108" s="15"/>
      <c r="K1108" s="15"/>
      <c r="L1108" s="217"/>
      <c r="M1108" s="22"/>
      <c r="N1108" s="119" t="str">
        <f>IF(G1108="","",VLOOKUP(G1108,номенклатури!R:U,4,0))</f>
        <v/>
      </c>
      <c r="O1108" s="119" t="str">
        <f>IF(M1108="","",VLOOKUP(M1108,'14'!D:D,1,0))</f>
        <v/>
      </c>
    </row>
    <row r="1109" spans="1:15" ht="12.75" customHeight="1" x14ac:dyDescent="0.2">
      <c r="A1109" s="36" t="str">
        <f>'0'!$A$4</f>
        <v>………………..</v>
      </c>
      <c r="B1109" s="37">
        <f>'0'!$A$2</f>
        <v>46112</v>
      </c>
      <c r="C1109" s="37" t="s">
        <v>1243</v>
      </c>
      <c r="D1109" s="119" t="str">
        <f>IF(G1109="","",VLOOKUP(G1109,номенклатури!R:T,2,0))</f>
        <v/>
      </c>
      <c r="E1109" s="365" t="str">
        <f>IF(G1109="","",VLOOKUP(G1109,номенклатури!R:T,3,0))</f>
        <v/>
      </c>
      <c r="F1109" s="159" t="str">
        <f>IF(G1109="","",IF(ISERROR(VLOOKUP(G1109,номенклатури!V:V,1,0)),E1109*H1109,E1109*I1109))</f>
        <v/>
      </c>
      <c r="G1109" s="14"/>
      <c r="H1109" s="15"/>
      <c r="I1109" s="15"/>
      <c r="J1109" s="15"/>
      <c r="K1109" s="15"/>
      <c r="L1109" s="217"/>
      <c r="M1109" s="22"/>
      <c r="N1109" s="119" t="str">
        <f>IF(G1109="","",VLOOKUP(G1109,номенклатури!R:U,4,0))</f>
        <v/>
      </c>
      <c r="O1109" s="119" t="str">
        <f>IF(M1109="","",VLOOKUP(M1109,'14'!D:D,1,0))</f>
        <v/>
      </c>
    </row>
    <row r="1110" spans="1:15" ht="12.75" customHeight="1" x14ac:dyDescent="0.2">
      <c r="A1110" s="36" t="str">
        <f>'0'!$A$4</f>
        <v>………………..</v>
      </c>
      <c r="B1110" s="37">
        <f>'0'!$A$2</f>
        <v>46112</v>
      </c>
      <c r="C1110" s="37" t="s">
        <v>1243</v>
      </c>
      <c r="D1110" s="119" t="str">
        <f>IF(G1110="","",VLOOKUP(G1110,номенклатури!R:T,2,0))</f>
        <v/>
      </c>
      <c r="E1110" s="365" t="str">
        <f>IF(G1110="","",VLOOKUP(G1110,номенклатури!R:T,3,0))</f>
        <v/>
      </c>
      <c r="F1110" s="159" t="str">
        <f>IF(G1110="","",IF(ISERROR(VLOOKUP(G1110,номенклатури!V:V,1,0)),E1110*H1110,E1110*I1110))</f>
        <v/>
      </c>
      <c r="G1110" s="14"/>
      <c r="H1110" s="15"/>
      <c r="I1110" s="15"/>
      <c r="J1110" s="15"/>
      <c r="K1110" s="15"/>
      <c r="L1110" s="217"/>
      <c r="M1110" s="22"/>
      <c r="N1110" s="119" t="str">
        <f>IF(G1110="","",VLOOKUP(G1110,номенклатури!R:U,4,0))</f>
        <v/>
      </c>
      <c r="O1110" s="119" t="str">
        <f>IF(M1110="","",VLOOKUP(M1110,'14'!D:D,1,0))</f>
        <v/>
      </c>
    </row>
    <row r="1111" spans="1:15" ht="12.75" customHeight="1" x14ac:dyDescent="0.2">
      <c r="A1111" s="36" t="str">
        <f>'0'!$A$4</f>
        <v>………………..</v>
      </c>
      <c r="B1111" s="37">
        <f>'0'!$A$2</f>
        <v>46112</v>
      </c>
      <c r="C1111" s="37" t="s">
        <v>1243</v>
      </c>
      <c r="D1111" s="119" t="str">
        <f>IF(G1111="","",VLOOKUP(G1111,номенклатури!R:T,2,0))</f>
        <v/>
      </c>
      <c r="E1111" s="365" t="str">
        <f>IF(G1111="","",VLOOKUP(G1111,номенклатури!R:T,3,0))</f>
        <v/>
      </c>
      <c r="F1111" s="159" t="str">
        <f>IF(G1111="","",IF(ISERROR(VLOOKUP(G1111,номенклатури!V:V,1,0)),E1111*H1111,E1111*I1111))</f>
        <v/>
      </c>
      <c r="G1111" s="14"/>
      <c r="H1111" s="15"/>
      <c r="I1111" s="15"/>
      <c r="J1111" s="15"/>
      <c r="K1111" s="15"/>
      <c r="L1111" s="217"/>
      <c r="M1111" s="22"/>
      <c r="N1111" s="119" t="str">
        <f>IF(G1111="","",VLOOKUP(G1111,номенклатури!R:U,4,0))</f>
        <v/>
      </c>
      <c r="O1111" s="119" t="str">
        <f>IF(M1111="","",VLOOKUP(M1111,'14'!D:D,1,0))</f>
        <v/>
      </c>
    </row>
    <row r="1112" spans="1:15" ht="12.75" customHeight="1" x14ac:dyDescent="0.2">
      <c r="A1112" s="36" t="str">
        <f>'0'!$A$4</f>
        <v>………………..</v>
      </c>
      <c r="B1112" s="37">
        <f>'0'!$A$2</f>
        <v>46112</v>
      </c>
      <c r="C1112" s="37" t="s">
        <v>1243</v>
      </c>
      <c r="D1112" s="119" t="str">
        <f>IF(G1112="","",VLOOKUP(G1112,номенклатури!R:T,2,0))</f>
        <v/>
      </c>
      <c r="E1112" s="365" t="str">
        <f>IF(G1112="","",VLOOKUP(G1112,номенклатури!R:T,3,0))</f>
        <v/>
      </c>
      <c r="F1112" s="159" t="str">
        <f>IF(G1112="","",IF(ISERROR(VLOOKUP(G1112,номенклатури!V:V,1,0)),E1112*H1112,E1112*I1112))</f>
        <v/>
      </c>
      <c r="G1112" s="14"/>
      <c r="H1112" s="15"/>
      <c r="I1112" s="15"/>
      <c r="J1112" s="15"/>
      <c r="K1112" s="15"/>
      <c r="L1112" s="217"/>
      <c r="M1112" s="22"/>
      <c r="N1112" s="119" t="str">
        <f>IF(G1112="","",VLOOKUP(G1112,номенклатури!R:U,4,0))</f>
        <v/>
      </c>
      <c r="O1112" s="119" t="str">
        <f>IF(M1112="","",VLOOKUP(M1112,'14'!D:D,1,0))</f>
        <v/>
      </c>
    </row>
    <row r="1113" spans="1:15" ht="12.75" customHeight="1" x14ac:dyDescent="0.2">
      <c r="A1113" s="36" t="str">
        <f>'0'!$A$4</f>
        <v>………………..</v>
      </c>
      <c r="B1113" s="37">
        <f>'0'!$A$2</f>
        <v>46112</v>
      </c>
      <c r="C1113" s="37" t="s">
        <v>1243</v>
      </c>
      <c r="D1113" s="119" t="str">
        <f>IF(G1113="","",VLOOKUP(G1113,номенклатури!R:T,2,0))</f>
        <v/>
      </c>
      <c r="E1113" s="365" t="str">
        <f>IF(G1113="","",VLOOKUP(G1113,номенклатури!R:T,3,0))</f>
        <v/>
      </c>
      <c r="F1113" s="159" t="str">
        <f>IF(G1113="","",IF(ISERROR(VLOOKUP(G1113,номенклатури!V:V,1,0)),E1113*H1113,E1113*I1113))</f>
        <v/>
      </c>
      <c r="G1113" s="14"/>
      <c r="H1113" s="15"/>
      <c r="I1113" s="15"/>
      <c r="J1113" s="15"/>
      <c r="K1113" s="15"/>
      <c r="L1113" s="217"/>
      <c r="M1113" s="22"/>
      <c r="N1113" s="119" t="str">
        <f>IF(G1113="","",VLOOKUP(G1113,номенклатури!R:U,4,0))</f>
        <v/>
      </c>
      <c r="O1113" s="119" t="str">
        <f>IF(M1113="","",VLOOKUP(M1113,'14'!D:D,1,0))</f>
        <v/>
      </c>
    </row>
    <row r="1114" spans="1:15" ht="12.75" customHeight="1" x14ac:dyDescent="0.2">
      <c r="A1114" s="36" t="str">
        <f>'0'!$A$4</f>
        <v>………………..</v>
      </c>
      <c r="B1114" s="37">
        <f>'0'!$A$2</f>
        <v>46112</v>
      </c>
      <c r="C1114" s="37" t="s">
        <v>1243</v>
      </c>
      <c r="D1114" s="119" t="str">
        <f>IF(G1114="","",VLOOKUP(G1114,номенклатури!R:T,2,0))</f>
        <v/>
      </c>
      <c r="E1114" s="365" t="str">
        <f>IF(G1114="","",VLOOKUP(G1114,номенклатури!R:T,3,0))</f>
        <v/>
      </c>
      <c r="F1114" s="159" t="str">
        <f>IF(G1114="","",IF(ISERROR(VLOOKUP(G1114,номенклатури!V:V,1,0)),E1114*H1114,E1114*I1114))</f>
        <v/>
      </c>
      <c r="G1114" s="14"/>
      <c r="H1114" s="15"/>
      <c r="I1114" s="15"/>
      <c r="J1114" s="15"/>
      <c r="K1114" s="15"/>
      <c r="L1114" s="217"/>
      <c r="M1114" s="22"/>
      <c r="N1114" s="119" t="str">
        <f>IF(G1114="","",VLOOKUP(G1114,номенклатури!R:U,4,0))</f>
        <v/>
      </c>
      <c r="O1114" s="119" t="str">
        <f>IF(M1114="","",VLOOKUP(M1114,'14'!D:D,1,0))</f>
        <v/>
      </c>
    </row>
    <row r="1115" spans="1:15" ht="12.75" customHeight="1" x14ac:dyDescent="0.2">
      <c r="A1115" s="36" t="str">
        <f>'0'!$A$4</f>
        <v>………………..</v>
      </c>
      <c r="B1115" s="37">
        <f>'0'!$A$2</f>
        <v>46112</v>
      </c>
      <c r="C1115" s="37" t="s">
        <v>1243</v>
      </c>
      <c r="D1115" s="119" t="str">
        <f>IF(G1115="","",VLOOKUP(G1115,номенклатури!R:T,2,0))</f>
        <v/>
      </c>
      <c r="E1115" s="365" t="str">
        <f>IF(G1115="","",VLOOKUP(G1115,номенклатури!R:T,3,0))</f>
        <v/>
      </c>
      <c r="F1115" s="159" t="str">
        <f>IF(G1115="","",IF(ISERROR(VLOOKUP(G1115,номенклатури!V:V,1,0)),E1115*H1115,E1115*I1115))</f>
        <v/>
      </c>
      <c r="G1115" s="14"/>
      <c r="H1115" s="15"/>
      <c r="I1115" s="15"/>
      <c r="J1115" s="15"/>
      <c r="K1115" s="15"/>
      <c r="L1115" s="217"/>
      <c r="M1115" s="22"/>
      <c r="N1115" s="119" t="str">
        <f>IF(G1115="","",VLOOKUP(G1115,номенклатури!R:U,4,0))</f>
        <v/>
      </c>
      <c r="O1115" s="119" t="str">
        <f>IF(M1115="","",VLOOKUP(M1115,'14'!D:D,1,0))</f>
        <v/>
      </c>
    </row>
    <row r="1116" spans="1:15" ht="12.75" customHeight="1" x14ac:dyDescent="0.2">
      <c r="A1116" s="36" t="str">
        <f>'0'!$A$4</f>
        <v>………………..</v>
      </c>
      <c r="B1116" s="37">
        <f>'0'!$A$2</f>
        <v>46112</v>
      </c>
      <c r="C1116" s="37" t="s">
        <v>1243</v>
      </c>
      <c r="D1116" s="119" t="str">
        <f>IF(G1116="","",VLOOKUP(G1116,номенклатури!R:T,2,0))</f>
        <v/>
      </c>
      <c r="E1116" s="365" t="str">
        <f>IF(G1116="","",VLOOKUP(G1116,номенклатури!R:T,3,0))</f>
        <v/>
      </c>
      <c r="F1116" s="159" t="str">
        <f>IF(G1116="","",IF(ISERROR(VLOOKUP(G1116,номенклатури!V:V,1,0)),E1116*H1116,E1116*I1116))</f>
        <v/>
      </c>
      <c r="G1116" s="14"/>
      <c r="H1116" s="15"/>
      <c r="I1116" s="15"/>
      <c r="J1116" s="15"/>
      <c r="K1116" s="15"/>
      <c r="L1116" s="217"/>
      <c r="M1116" s="22"/>
      <c r="N1116" s="119" t="str">
        <f>IF(G1116="","",VLOOKUP(G1116,номенклатури!R:U,4,0))</f>
        <v/>
      </c>
      <c r="O1116" s="119" t="str">
        <f>IF(M1116="","",VLOOKUP(M1116,'14'!D:D,1,0))</f>
        <v/>
      </c>
    </row>
    <row r="1117" spans="1:15" ht="12.75" customHeight="1" x14ac:dyDescent="0.2">
      <c r="A1117" s="36" t="str">
        <f>'0'!$A$4</f>
        <v>………………..</v>
      </c>
      <c r="B1117" s="37">
        <f>'0'!$A$2</f>
        <v>46112</v>
      </c>
      <c r="C1117" s="37" t="s">
        <v>1243</v>
      </c>
      <c r="D1117" s="119" t="str">
        <f>IF(G1117="","",VLOOKUP(G1117,номенклатури!R:T,2,0))</f>
        <v/>
      </c>
      <c r="E1117" s="365" t="str">
        <f>IF(G1117="","",VLOOKUP(G1117,номенклатури!R:T,3,0))</f>
        <v/>
      </c>
      <c r="F1117" s="159" t="str">
        <f>IF(G1117="","",IF(ISERROR(VLOOKUP(G1117,номенклатури!V:V,1,0)),E1117*H1117,E1117*I1117))</f>
        <v/>
      </c>
      <c r="G1117" s="14"/>
      <c r="H1117" s="15"/>
      <c r="I1117" s="15"/>
      <c r="J1117" s="15"/>
      <c r="K1117" s="15"/>
      <c r="L1117" s="217"/>
      <c r="M1117" s="22"/>
      <c r="N1117" s="119" t="str">
        <f>IF(G1117="","",VLOOKUP(G1117,номенклатури!R:U,4,0))</f>
        <v/>
      </c>
      <c r="O1117" s="119" t="str">
        <f>IF(M1117="","",VLOOKUP(M1117,'14'!D:D,1,0))</f>
        <v/>
      </c>
    </row>
    <row r="1118" spans="1:15" ht="12.75" customHeight="1" x14ac:dyDescent="0.2">
      <c r="A1118" s="36" t="str">
        <f>'0'!$A$4</f>
        <v>………………..</v>
      </c>
      <c r="B1118" s="37">
        <f>'0'!$A$2</f>
        <v>46112</v>
      </c>
      <c r="C1118" s="37" t="s">
        <v>1243</v>
      </c>
      <c r="D1118" s="119" t="str">
        <f>IF(G1118="","",VLOOKUP(G1118,номенклатури!R:T,2,0))</f>
        <v/>
      </c>
      <c r="E1118" s="365" t="str">
        <f>IF(G1118="","",VLOOKUP(G1118,номенклатури!R:T,3,0))</f>
        <v/>
      </c>
      <c r="F1118" s="159" t="str">
        <f>IF(G1118="","",IF(ISERROR(VLOOKUP(G1118,номенклатури!V:V,1,0)),E1118*H1118,E1118*I1118))</f>
        <v/>
      </c>
      <c r="G1118" s="14"/>
      <c r="H1118" s="15"/>
      <c r="I1118" s="15"/>
      <c r="J1118" s="15"/>
      <c r="K1118" s="15"/>
      <c r="L1118" s="217"/>
      <c r="M1118" s="22"/>
      <c r="N1118" s="119" t="str">
        <f>IF(G1118="","",VLOOKUP(G1118,номенклатури!R:U,4,0))</f>
        <v/>
      </c>
      <c r="O1118" s="119" t="str">
        <f>IF(M1118="","",VLOOKUP(M1118,'14'!D:D,1,0))</f>
        <v/>
      </c>
    </row>
    <row r="1119" spans="1:15" ht="12.75" customHeight="1" x14ac:dyDescent="0.2">
      <c r="A1119" s="36" t="str">
        <f>'0'!$A$4</f>
        <v>………………..</v>
      </c>
      <c r="B1119" s="37">
        <f>'0'!$A$2</f>
        <v>46112</v>
      </c>
      <c r="C1119" s="37" t="s">
        <v>1243</v>
      </c>
      <c r="D1119" s="119" t="str">
        <f>IF(G1119="","",VLOOKUP(G1119,номенклатури!R:T,2,0))</f>
        <v/>
      </c>
      <c r="E1119" s="365" t="str">
        <f>IF(G1119="","",VLOOKUP(G1119,номенклатури!R:T,3,0))</f>
        <v/>
      </c>
      <c r="F1119" s="159" t="str">
        <f>IF(G1119="","",IF(ISERROR(VLOOKUP(G1119,номенклатури!V:V,1,0)),E1119*H1119,E1119*I1119))</f>
        <v/>
      </c>
      <c r="G1119" s="14"/>
      <c r="H1119" s="15"/>
      <c r="I1119" s="15"/>
      <c r="J1119" s="15"/>
      <c r="K1119" s="15"/>
      <c r="L1119" s="217"/>
      <c r="M1119" s="22"/>
      <c r="N1119" s="119" t="str">
        <f>IF(G1119="","",VLOOKUP(G1119,номенклатури!R:U,4,0))</f>
        <v/>
      </c>
      <c r="O1119" s="119" t="str">
        <f>IF(M1119="","",VLOOKUP(M1119,'14'!D:D,1,0))</f>
        <v/>
      </c>
    </row>
    <row r="1120" spans="1:15" ht="12.75" customHeight="1" x14ac:dyDescent="0.2">
      <c r="A1120" s="36" t="str">
        <f>'0'!$A$4</f>
        <v>………………..</v>
      </c>
      <c r="B1120" s="37">
        <f>'0'!$A$2</f>
        <v>46112</v>
      </c>
      <c r="C1120" s="37" t="s">
        <v>1243</v>
      </c>
      <c r="D1120" s="119" t="str">
        <f>IF(G1120="","",VLOOKUP(G1120,номенклатури!R:T,2,0))</f>
        <v/>
      </c>
      <c r="E1120" s="365" t="str">
        <f>IF(G1120="","",VLOOKUP(G1120,номенклатури!R:T,3,0))</f>
        <v/>
      </c>
      <c r="F1120" s="159" t="str">
        <f>IF(G1120="","",IF(ISERROR(VLOOKUP(G1120,номенклатури!V:V,1,0)),E1120*H1120,E1120*I1120))</f>
        <v/>
      </c>
      <c r="G1120" s="14"/>
      <c r="H1120" s="15"/>
      <c r="I1120" s="15"/>
      <c r="J1120" s="15"/>
      <c r="K1120" s="15"/>
      <c r="L1120" s="217"/>
      <c r="M1120" s="22"/>
      <c r="N1120" s="119" t="str">
        <f>IF(G1120="","",VLOOKUP(G1120,номенклатури!R:U,4,0))</f>
        <v/>
      </c>
      <c r="O1120" s="119" t="str">
        <f>IF(M1120="","",VLOOKUP(M1120,'14'!D:D,1,0))</f>
        <v/>
      </c>
    </row>
    <row r="1121" spans="1:15" ht="12.75" customHeight="1" x14ac:dyDescent="0.2">
      <c r="A1121" s="36" t="str">
        <f>'0'!$A$4</f>
        <v>………………..</v>
      </c>
      <c r="B1121" s="37">
        <f>'0'!$A$2</f>
        <v>46112</v>
      </c>
      <c r="C1121" s="37" t="s">
        <v>1243</v>
      </c>
      <c r="D1121" s="119" t="str">
        <f>IF(G1121="","",VLOOKUP(G1121,номенклатури!R:T,2,0))</f>
        <v/>
      </c>
      <c r="E1121" s="365" t="str">
        <f>IF(G1121="","",VLOOKUP(G1121,номенклатури!R:T,3,0))</f>
        <v/>
      </c>
      <c r="F1121" s="159" t="str">
        <f>IF(G1121="","",IF(ISERROR(VLOOKUP(G1121,номенклатури!V:V,1,0)),E1121*H1121,E1121*I1121))</f>
        <v/>
      </c>
      <c r="G1121" s="14"/>
      <c r="H1121" s="15"/>
      <c r="I1121" s="15"/>
      <c r="J1121" s="15"/>
      <c r="K1121" s="15"/>
      <c r="L1121" s="217"/>
      <c r="M1121" s="22"/>
      <c r="N1121" s="119" t="str">
        <f>IF(G1121="","",VLOOKUP(G1121,номенклатури!R:U,4,0))</f>
        <v/>
      </c>
      <c r="O1121" s="119" t="str">
        <f>IF(M1121="","",VLOOKUP(M1121,'14'!D:D,1,0))</f>
        <v/>
      </c>
    </row>
    <row r="1122" spans="1:15" ht="12.75" customHeight="1" x14ac:dyDescent="0.2">
      <c r="A1122" s="36" t="str">
        <f>'0'!$A$4</f>
        <v>………………..</v>
      </c>
      <c r="B1122" s="37">
        <f>'0'!$A$2</f>
        <v>46112</v>
      </c>
      <c r="C1122" s="37" t="s">
        <v>1243</v>
      </c>
      <c r="D1122" s="119" t="str">
        <f>IF(G1122="","",VLOOKUP(G1122,номенклатури!R:T,2,0))</f>
        <v/>
      </c>
      <c r="E1122" s="365" t="str">
        <f>IF(G1122="","",VLOOKUP(G1122,номенклатури!R:T,3,0))</f>
        <v/>
      </c>
      <c r="F1122" s="159" t="str">
        <f>IF(G1122="","",IF(ISERROR(VLOOKUP(G1122,номенклатури!V:V,1,0)),E1122*H1122,E1122*I1122))</f>
        <v/>
      </c>
      <c r="G1122" s="14"/>
      <c r="H1122" s="15"/>
      <c r="I1122" s="15"/>
      <c r="J1122" s="15"/>
      <c r="K1122" s="15"/>
      <c r="L1122" s="217"/>
      <c r="M1122" s="22"/>
      <c r="N1122" s="119" t="str">
        <f>IF(G1122="","",VLOOKUP(G1122,номенклатури!R:U,4,0))</f>
        <v/>
      </c>
      <c r="O1122" s="119" t="str">
        <f>IF(M1122="","",VLOOKUP(M1122,'14'!D:D,1,0))</f>
        <v/>
      </c>
    </row>
    <row r="1123" spans="1:15" ht="12.75" customHeight="1" x14ac:dyDescent="0.2">
      <c r="A1123" s="36" t="str">
        <f>'0'!$A$4</f>
        <v>………………..</v>
      </c>
      <c r="B1123" s="37">
        <f>'0'!$A$2</f>
        <v>46112</v>
      </c>
      <c r="C1123" s="37" t="s">
        <v>1243</v>
      </c>
      <c r="D1123" s="119" t="str">
        <f>IF(G1123="","",VLOOKUP(G1123,номенклатури!R:T,2,0))</f>
        <v/>
      </c>
      <c r="E1123" s="365" t="str">
        <f>IF(G1123="","",VLOOKUP(G1123,номенклатури!R:T,3,0))</f>
        <v/>
      </c>
      <c r="F1123" s="159" t="str">
        <f>IF(G1123="","",IF(ISERROR(VLOOKUP(G1123,номенклатури!V:V,1,0)),E1123*H1123,E1123*I1123))</f>
        <v/>
      </c>
      <c r="G1123" s="14"/>
      <c r="H1123" s="15"/>
      <c r="I1123" s="15"/>
      <c r="J1123" s="15"/>
      <c r="K1123" s="15"/>
      <c r="L1123" s="217"/>
      <c r="M1123" s="22"/>
      <c r="N1123" s="119" t="str">
        <f>IF(G1123="","",VLOOKUP(G1123,номенклатури!R:U,4,0))</f>
        <v/>
      </c>
      <c r="O1123" s="119" t="str">
        <f>IF(M1123="","",VLOOKUP(M1123,'14'!D:D,1,0))</f>
        <v/>
      </c>
    </row>
    <row r="1124" spans="1:15" ht="12.75" customHeight="1" x14ac:dyDescent="0.2">
      <c r="A1124" s="36" t="str">
        <f>'0'!$A$4</f>
        <v>………………..</v>
      </c>
      <c r="B1124" s="37">
        <f>'0'!$A$2</f>
        <v>46112</v>
      </c>
      <c r="C1124" s="37" t="s">
        <v>1243</v>
      </c>
      <c r="D1124" s="119" t="str">
        <f>IF(G1124="","",VLOOKUP(G1124,номенклатури!R:T,2,0))</f>
        <v/>
      </c>
      <c r="E1124" s="365" t="str">
        <f>IF(G1124="","",VLOOKUP(G1124,номенклатури!R:T,3,0))</f>
        <v/>
      </c>
      <c r="F1124" s="159" t="str">
        <f>IF(G1124="","",IF(ISERROR(VLOOKUP(G1124,номенклатури!V:V,1,0)),E1124*H1124,E1124*I1124))</f>
        <v/>
      </c>
      <c r="G1124" s="14"/>
      <c r="H1124" s="15"/>
      <c r="I1124" s="15"/>
      <c r="J1124" s="15"/>
      <c r="K1124" s="15"/>
      <c r="L1124" s="217"/>
      <c r="M1124" s="22"/>
      <c r="N1124" s="119" t="str">
        <f>IF(G1124="","",VLOOKUP(G1124,номенклатури!R:U,4,0))</f>
        <v/>
      </c>
      <c r="O1124" s="119" t="str">
        <f>IF(M1124="","",VLOOKUP(M1124,'14'!D:D,1,0))</f>
        <v/>
      </c>
    </row>
    <row r="1125" spans="1:15" ht="12.75" customHeight="1" x14ac:dyDescent="0.2">
      <c r="A1125" s="36" t="str">
        <f>'0'!$A$4</f>
        <v>………………..</v>
      </c>
      <c r="B1125" s="37">
        <f>'0'!$A$2</f>
        <v>46112</v>
      </c>
      <c r="C1125" s="37" t="s">
        <v>1243</v>
      </c>
      <c r="D1125" s="119" t="str">
        <f>IF(G1125="","",VLOOKUP(G1125,номенклатури!R:T,2,0))</f>
        <v/>
      </c>
      <c r="E1125" s="365" t="str">
        <f>IF(G1125="","",VLOOKUP(G1125,номенклатури!R:T,3,0))</f>
        <v/>
      </c>
      <c r="F1125" s="159" t="str">
        <f>IF(G1125="","",IF(ISERROR(VLOOKUP(G1125,номенклатури!V:V,1,0)),E1125*H1125,E1125*I1125))</f>
        <v/>
      </c>
      <c r="G1125" s="14"/>
      <c r="H1125" s="15"/>
      <c r="I1125" s="15"/>
      <c r="J1125" s="15"/>
      <c r="K1125" s="15"/>
      <c r="L1125" s="217"/>
      <c r="M1125" s="22"/>
      <c r="N1125" s="119" t="str">
        <f>IF(G1125="","",VLOOKUP(G1125,номенклатури!R:U,4,0))</f>
        <v/>
      </c>
      <c r="O1125" s="119" t="str">
        <f>IF(M1125="","",VLOOKUP(M1125,'14'!D:D,1,0))</f>
        <v/>
      </c>
    </row>
    <row r="1126" spans="1:15" ht="12.75" customHeight="1" x14ac:dyDescent="0.2">
      <c r="A1126" s="36" t="str">
        <f>'0'!$A$4</f>
        <v>………………..</v>
      </c>
      <c r="B1126" s="37">
        <f>'0'!$A$2</f>
        <v>46112</v>
      </c>
      <c r="C1126" s="37" t="s">
        <v>1243</v>
      </c>
      <c r="D1126" s="119" t="str">
        <f>IF(G1126="","",VLOOKUP(G1126,номенклатури!R:T,2,0))</f>
        <v/>
      </c>
      <c r="E1126" s="365" t="str">
        <f>IF(G1126="","",VLOOKUP(G1126,номенклатури!R:T,3,0))</f>
        <v/>
      </c>
      <c r="F1126" s="159" t="str">
        <f>IF(G1126="","",IF(ISERROR(VLOOKUP(G1126,номенклатури!V:V,1,0)),E1126*H1126,E1126*I1126))</f>
        <v/>
      </c>
      <c r="G1126" s="14"/>
      <c r="H1126" s="15"/>
      <c r="I1126" s="15"/>
      <c r="J1126" s="15"/>
      <c r="K1126" s="15"/>
      <c r="L1126" s="217"/>
      <c r="M1126" s="22"/>
      <c r="N1126" s="119" t="str">
        <f>IF(G1126="","",VLOOKUP(G1126,номенклатури!R:U,4,0))</f>
        <v/>
      </c>
      <c r="O1126" s="119" t="str">
        <f>IF(M1126="","",VLOOKUP(M1126,'14'!D:D,1,0))</f>
        <v/>
      </c>
    </row>
    <row r="1127" spans="1:15" ht="12.75" customHeight="1" x14ac:dyDescent="0.2">
      <c r="A1127" s="36" t="str">
        <f>'0'!$A$4</f>
        <v>………………..</v>
      </c>
      <c r="B1127" s="37">
        <f>'0'!$A$2</f>
        <v>46112</v>
      </c>
      <c r="C1127" s="37" t="s">
        <v>1243</v>
      </c>
      <c r="D1127" s="119" t="str">
        <f>IF(G1127="","",VLOOKUP(G1127,номенклатури!R:T,2,0))</f>
        <v/>
      </c>
      <c r="E1127" s="365" t="str">
        <f>IF(G1127="","",VLOOKUP(G1127,номенклатури!R:T,3,0))</f>
        <v/>
      </c>
      <c r="F1127" s="159" t="str">
        <f>IF(G1127="","",IF(ISERROR(VLOOKUP(G1127,номенклатури!V:V,1,0)),E1127*H1127,E1127*I1127))</f>
        <v/>
      </c>
      <c r="G1127" s="14"/>
      <c r="H1127" s="15"/>
      <c r="I1127" s="15"/>
      <c r="J1127" s="15"/>
      <c r="K1127" s="15"/>
      <c r="L1127" s="217"/>
      <c r="M1127" s="22"/>
      <c r="N1127" s="119" t="str">
        <f>IF(G1127="","",VLOOKUP(G1127,номенклатури!R:U,4,0))</f>
        <v/>
      </c>
      <c r="O1127" s="119" t="str">
        <f>IF(M1127="","",VLOOKUP(M1127,'14'!D:D,1,0))</f>
        <v/>
      </c>
    </row>
    <row r="1128" spans="1:15" ht="12.75" customHeight="1" x14ac:dyDescent="0.2">
      <c r="A1128" s="36" t="str">
        <f>'0'!$A$4</f>
        <v>………………..</v>
      </c>
      <c r="B1128" s="37">
        <f>'0'!$A$2</f>
        <v>46112</v>
      </c>
      <c r="C1128" s="37" t="s">
        <v>1243</v>
      </c>
      <c r="D1128" s="119" t="str">
        <f>IF(G1128="","",VLOOKUP(G1128,номенклатури!R:T,2,0))</f>
        <v/>
      </c>
      <c r="E1128" s="365" t="str">
        <f>IF(G1128="","",VLOOKUP(G1128,номенклатури!R:T,3,0))</f>
        <v/>
      </c>
      <c r="F1128" s="159" t="str">
        <f>IF(G1128="","",IF(ISERROR(VLOOKUP(G1128,номенклатури!V:V,1,0)),E1128*H1128,E1128*I1128))</f>
        <v/>
      </c>
      <c r="G1128" s="14"/>
      <c r="H1128" s="15"/>
      <c r="I1128" s="15"/>
      <c r="J1128" s="15"/>
      <c r="K1128" s="15"/>
      <c r="L1128" s="217"/>
      <c r="M1128" s="22"/>
      <c r="N1128" s="119" t="str">
        <f>IF(G1128="","",VLOOKUP(G1128,номенклатури!R:U,4,0))</f>
        <v/>
      </c>
      <c r="O1128" s="119" t="str">
        <f>IF(M1128="","",VLOOKUP(M1128,'14'!D:D,1,0))</f>
        <v/>
      </c>
    </row>
    <row r="1129" spans="1:15" ht="12.75" customHeight="1" x14ac:dyDescent="0.2">
      <c r="A1129" s="36" t="str">
        <f>'0'!$A$4</f>
        <v>………………..</v>
      </c>
      <c r="B1129" s="37">
        <f>'0'!$A$2</f>
        <v>46112</v>
      </c>
      <c r="C1129" s="37" t="s">
        <v>1243</v>
      </c>
      <c r="D1129" s="119" t="str">
        <f>IF(G1129="","",VLOOKUP(G1129,номенклатури!R:T,2,0))</f>
        <v/>
      </c>
      <c r="E1129" s="365" t="str">
        <f>IF(G1129="","",VLOOKUP(G1129,номенклатури!R:T,3,0))</f>
        <v/>
      </c>
      <c r="F1129" s="159" t="str">
        <f>IF(G1129="","",IF(ISERROR(VLOOKUP(G1129,номенклатури!V:V,1,0)),E1129*H1129,E1129*I1129))</f>
        <v/>
      </c>
      <c r="G1129" s="14"/>
      <c r="H1129" s="15"/>
      <c r="I1129" s="15"/>
      <c r="J1129" s="15"/>
      <c r="K1129" s="15"/>
      <c r="L1129" s="217"/>
      <c r="M1129" s="22"/>
      <c r="N1129" s="119" t="str">
        <f>IF(G1129="","",VLOOKUP(G1129,номенклатури!R:U,4,0))</f>
        <v/>
      </c>
      <c r="O1129" s="119" t="str">
        <f>IF(M1129="","",VLOOKUP(M1129,'14'!D:D,1,0))</f>
        <v/>
      </c>
    </row>
    <row r="1130" spans="1:15" ht="12.75" customHeight="1" x14ac:dyDescent="0.2">
      <c r="A1130" s="36" t="str">
        <f>'0'!$A$4</f>
        <v>………………..</v>
      </c>
      <c r="B1130" s="37">
        <f>'0'!$A$2</f>
        <v>46112</v>
      </c>
      <c r="C1130" s="37" t="s">
        <v>1243</v>
      </c>
      <c r="D1130" s="119" t="str">
        <f>IF(G1130="","",VLOOKUP(G1130,номенклатури!R:T,2,0))</f>
        <v/>
      </c>
      <c r="E1130" s="365" t="str">
        <f>IF(G1130="","",VLOOKUP(G1130,номенклатури!R:T,3,0))</f>
        <v/>
      </c>
      <c r="F1130" s="159" t="str">
        <f>IF(G1130="","",IF(ISERROR(VLOOKUP(G1130,номенклатури!V:V,1,0)),E1130*H1130,E1130*I1130))</f>
        <v/>
      </c>
      <c r="G1130" s="14"/>
      <c r="H1130" s="15"/>
      <c r="I1130" s="15"/>
      <c r="J1130" s="15"/>
      <c r="K1130" s="15"/>
      <c r="L1130" s="217"/>
      <c r="M1130" s="22"/>
      <c r="N1130" s="119" t="str">
        <f>IF(G1130="","",VLOOKUP(G1130,номенклатури!R:U,4,0))</f>
        <v/>
      </c>
      <c r="O1130" s="119" t="str">
        <f>IF(M1130="","",VLOOKUP(M1130,'14'!D:D,1,0))</f>
        <v/>
      </c>
    </row>
    <row r="1131" spans="1:15" ht="12.75" customHeight="1" x14ac:dyDescent="0.2">
      <c r="A1131" s="36" t="str">
        <f>'0'!$A$4</f>
        <v>………………..</v>
      </c>
      <c r="B1131" s="37">
        <f>'0'!$A$2</f>
        <v>46112</v>
      </c>
      <c r="C1131" s="37" t="s">
        <v>1243</v>
      </c>
      <c r="D1131" s="119" t="str">
        <f>IF(G1131="","",VLOOKUP(G1131,номенклатури!R:T,2,0))</f>
        <v/>
      </c>
      <c r="E1131" s="365" t="str">
        <f>IF(G1131="","",VLOOKUP(G1131,номенклатури!R:T,3,0))</f>
        <v/>
      </c>
      <c r="F1131" s="159" t="str">
        <f>IF(G1131="","",IF(ISERROR(VLOOKUP(G1131,номенклатури!V:V,1,0)),E1131*H1131,E1131*I1131))</f>
        <v/>
      </c>
      <c r="G1131" s="14"/>
      <c r="H1131" s="15"/>
      <c r="I1131" s="15"/>
      <c r="J1131" s="15"/>
      <c r="K1131" s="15"/>
      <c r="L1131" s="217"/>
      <c r="M1131" s="22"/>
      <c r="N1131" s="119" t="str">
        <f>IF(G1131="","",VLOOKUP(G1131,номенклатури!R:U,4,0))</f>
        <v/>
      </c>
      <c r="O1131" s="119" t="str">
        <f>IF(M1131="","",VLOOKUP(M1131,'14'!D:D,1,0))</f>
        <v/>
      </c>
    </row>
    <row r="1132" spans="1:15" ht="12.75" customHeight="1" x14ac:dyDescent="0.2">
      <c r="A1132" s="36" t="str">
        <f>'0'!$A$4</f>
        <v>………………..</v>
      </c>
      <c r="B1132" s="37">
        <f>'0'!$A$2</f>
        <v>46112</v>
      </c>
      <c r="C1132" s="37" t="s">
        <v>1243</v>
      </c>
      <c r="D1132" s="119" t="str">
        <f>IF(G1132="","",VLOOKUP(G1132,номенклатури!R:T,2,0))</f>
        <v/>
      </c>
      <c r="E1132" s="365" t="str">
        <f>IF(G1132="","",VLOOKUP(G1132,номенклатури!R:T,3,0))</f>
        <v/>
      </c>
      <c r="F1132" s="159" t="str">
        <f>IF(G1132="","",IF(ISERROR(VLOOKUP(G1132,номенклатури!V:V,1,0)),E1132*H1132,E1132*I1132))</f>
        <v/>
      </c>
      <c r="G1132" s="14"/>
      <c r="H1132" s="15"/>
      <c r="I1132" s="15"/>
      <c r="J1132" s="15"/>
      <c r="K1132" s="15"/>
      <c r="L1132" s="217"/>
      <c r="M1132" s="22"/>
      <c r="N1132" s="119" t="str">
        <f>IF(G1132="","",VLOOKUP(G1132,номенклатури!R:U,4,0))</f>
        <v/>
      </c>
      <c r="O1132" s="119" t="str">
        <f>IF(M1132="","",VLOOKUP(M1132,'14'!D:D,1,0))</f>
        <v/>
      </c>
    </row>
    <row r="1133" spans="1:15" ht="12.75" customHeight="1" x14ac:dyDescent="0.2">
      <c r="A1133" s="36" t="str">
        <f>'0'!$A$4</f>
        <v>………………..</v>
      </c>
      <c r="B1133" s="37">
        <f>'0'!$A$2</f>
        <v>46112</v>
      </c>
      <c r="C1133" s="37" t="s">
        <v>1243</v>
      </c>
      <c r="D1133" s="119" t="str">
        <f>IF(G1133="","",VLOOKUP(G1133,номенклатури!R:T,2,0))</f>
        <v/>
      </c>
      <c r="E1133" s="365" t="str">
        <f>IF(G1133="","",VLOOKUP(G1133,номенклатури!R:T,3,0))</f>
        <v/>
      </c>
      <c r="F1133" s="159" t="str">
        <f>IF(G1133="","",IF(ISERROR(VLOOKUP(G1133,номенклатури!V:V,1,0)),E1133*H1133,E1133*I1133))</f>
        <v/>
      </c>
      <c r="G1133" s="14"/>
      <c r="H1133" s="15"/>
      <c r="I1133" s="15"/>
      <c r="J1133" s="15"/>
      <c r="K1133" s="15"/>
      <c r="L1133" s="217"/>
      <c r="M1133" s="22"/>
      <c r="N1133" s="119" t="str">
        <f>IF(G1133="","",VLOOKUP(G1133,номенклатури!R:U,4,0))</f>
        <v/>
      </c>
      <c r="O1133" s="119" t="str">
        <f>IF(M1133="","",VLOOKUP(M1133,'14'!D:D,1,0))</f>
        <v/>
      </c>
    </row>
    <row r="1134" spans="1:15" ht="12.75" customHeight="1" x14ac:dyDescent="0.2">
      <c r="A1134" s="36" t="str">
        <f>'0'!$A$4</f>
        <v>………………..</v>
      </c>
      <c r="B1134" s="37">
        <f>'0'!$A$2</f>
        <v>46112</v>
      </c>
      <c r="C1134" s="37" t="s">
        <v>1243</v>
      </c>
      <c r="D1134" s="119" t="str">
        <f>IF(G1134="","",VLOOKUP(G1134,номенклатури!R:T,2,0))</f>
        <v/>
      </c>
      <c r="E1134" s="365" t="str">
        <f>IF(G1134="","",VLOOKUP(G1134,номенклатури!R:T,3,0))</f>
        <v/>
      </c>
      <c r="F1134" s="159" t="str">
        <f>IF(G1134="","",IF(ISERROR(VLOOKUP(G1134,номенклатури!V:V,1,0)),E1134*H1134,E1134*I1134))</f>
        <v/>
      </c>
      <c r="G1134" s="14"/>
      <c r="H1134" s="15"/>
      <c r="I1134" s="15"/>
      <c r="J1134" s="15"/>
      <c r="K1134" s="15"/>
      <c r="L1134" s="217"/>
      <c r="M1134" s="22"/>
      <c r="N1134" s="119" t="str">
        <f>IF(G1134="","",VLOOKUP(G1134,номенклатури!R:U,4,0))</f>
        <v/>
      </c>
      <c r="O1134" s="119" t="str">
        <f>IF(M1134="","",VLOOKUP(M1134,'14'!D:D,1,0))</f>
        <v/>
      </c>
    </row>
    <row r="1135" spans="1:15" ht="12.75" customHeight="1" x14ac:dyDescent="0.2">
      <c r="A1135" s="36" t="str">
        <f>'0'!$A$4</f>
        <v>………………..</v>
      </c>
      <c r="B1135" s="37">
        <f>'0'!$A$2</f>
        <v>46112</v>
      </c>
      <c r="C1135" s="37" t="s">
        <v>1243</v>
      </c>
      <c r="D1135" s="119" t="str">
        <f>IF(G1135="","",VLOOKUP(G1135,номенклатури!R:T,2,0))</f>
        <v/>
      </c>
      <c r="E1135" s="365" t="str">
        <f>IF(G1135="","",VLOOKUP(G1135,номенклатури!R:T,3,0))</f>
        <v/>
      </c>
      <c r="F1135" s="159" t="str">
        <f>IF(G1135="","",IF(ISERROR(VLOOKUP(G1135,номенклатури!V:V,1,0)),E1135*H1135,E1135*I1135))</f>
        <v/>
      </c>
      <c r="G1135" s="14"/>
      <c r="H1135" s="15"/>
      <c r="I1135" s="15"/>
      <c r="J1135" s="15"/>
      <c r="K1135" s="15"/>
      <c r="L1135" s="217"/>
      <c r="M1135" s="22"/>
      <c r="N1135" s="119" t="str">
        <f>IF(G1135="","",VLOOKUP(G1135,номенклатури!R:U,4,0))</f>
        <v/>
      </c>
      <c r="O1135" s="119" t="str">
        <f>IF(M1135="","",VLOOKUP(M1135,'14'!D:D,1,0))</f>
        <v/>
      </c>
    </row>
    <row r="1136" spans="1:15" ht="12.75" customHeight="1" x14ac:dyDescent="0.2">
      <c r="A1136" s="36" t="str">
        <f>'0'!$A$4</f>
        <v>………………..</v>
      </c>
      <c r="B1136" s="37">
        <f>'0'!$A$2</f>
        <v>46112</v>
      </c>
      <c r="C1136" s="37" t="s">
        <v>1243</v>
      </c>
      <c r="D1136" s="119" t="str">
        <f>IF(G1136="","",VLOOKUP(G1136,номенклатури!R:T,2,0))</f>
        <v/>
      </c>
      <c r="E1136" s="365" t="str">
        <f>IF(G1136="","",VLOOKUP(G1136,номенклатури!R:T,3,0))</f>
        <v/>
      </c>
      <c r="F1136" s="159" t="str">
        <f>IF(G1136="","",IF(ISERROR(VLOOKUP(G1136,номенклатури!V:V,1,0)),E1136*H1136,E1136*I1136))</f>
        <v/>
      </c>
      <c r="G1136" s="14"/>
      <c r="H1136" s="15"/>
      <c r="I1136" s="15"/>
      <c r="J1136" s="15"/>
      <c r="K1136" s="15"/>
      <c r="L1136" s="217"/>
      <c r="M1136" s="22"/>
      <c r="N1136" s="119" t="str">
        <f>IF(G1136="","",VLOOKUP(G1136,номенклатури!R:U,4,0))</f>
        <v/>
      </c>
      <c r="O1136" s="119" t="str">
        <f>IF(M1136="","",VLOOKUP(M1136,'14'!D:D,1,0))</f>
        <v/>
      </c>
    </row>
    <row r="1137" spans="1:15" ht="12.75" customHeight="1" x14ac:dyDescent="0.2">
      <c r="A1137" s="36" t="str">
        <f>'0'!$A$4</f>
        <v>………………..</v>
      </c>
      <c r="B1137" s="37">
        <f>'0'!$A$2</f>
        <v>46112</v>
      </c>
      <c r="C1137" s="37" t="s">
        <v>1243</v>
      </c>
      <c r="D1137" s="119" t="str">
        <f>IF(G1137="","",VLOOKUP(G1137,номенклатури!R:T,2,0))</f>
        <v/>
      </c>
      <c r="E1137" s="365" t="str">
        <f>IF(G1137="","",VLOOKUP(G1137,номенклатури!R:T,3,0))</f>
        <v/>
      </c>
      <c r="F1137" s="159" t="str">
        <f>IF(G1137="","",IF(ISERROR(VLOOKUP(G1137,номенклатури!V:V,1,0)),E1137*H1137,E1137*I1137))</f>
        <v/>
      </c>
      <c r="G1137" s="14"/>
      <c r="H1137" s="15"/>
      <c r="I1137" s="15"/>
      <c r="J1137" s="15"/>
      <c r="K1137" s="15"/>
      <c r="L1137" s="217"/>
      <c r="M1137" s="22"/>
      <c r="N1137" s="119" t="str">
        <f>IF(G1137="","",VLOOKUP(G1137,номенклатури!R:U,4,0))</f>
        <v/>
      </c>
      <c r="O1137" s="119" t="str">
        <f>IF(M1137="","",VLOOKUP(M1137,'14'!D:D,1,0))</f>
        <v/>
      </c>
    </row>
    <row r="1138" spans="1:15" ht="12.75" customHeight="1" x14ac:dyDescent="0.2">
      <c r="A1138" s="36" t="str">
        <f>'0'!$A$4</f>
        <v>………………..</v>
      </c>
      <c r="B1138" s="37">
        <f>'0'!$A$2</f>
        <v>46112</v>
      </c>
      <c r="C1138" s="37" t="s">
        <v>1243</v>
      </c>
      <c r="D1138" s="119" t="str">
        <f>IF(G1138="","",VLOOKUP(G1138,номенклатури!R:T,2,0))</f>
        <v/>
      </c>
      <c r="E1138" s="365" t="str">
        <f>IF(G1138="","",VLOOKUP(G1138,номенклатури!R:T,3,0))</f>
        <v/>
      </c>
      <c r="F1138" s="159" t="str">
        <f>IF(G1138="","",IF(ISERROR(VLOOKUP(G1138,номенклатури!V:V,1,0)),E1138*H1138,E1138*I1138))</f>
        <v/>
      </c>
      <c r="G1138" s="14"/>
      <c r="H1138" s="15"/>
      <c r="I1138" s="15"/>
      <c r="J1138" s="15"/>
      <c r="K1138" s="15"/>
      <c r="L1138" s="217"/>
      <c r="M1138" s="22"/>
      <c r="N1138" s="119" t="str">
        <f>IF(G1138="","",VLOOKUP(G1138,номенклатури!R:U,4,0))</f>
        <v/>
      </c>
      <c r="O1138" s="119" t="str">
        <f>IF(M1138="","",VLOOKUP(M1138,'14'!D:D,1,0))</f>
        <v/>
      </c>
    </row>
    <row r="1139" spans="1:15" ht="12.75" customHeight="1" x14ac:dyDescent="0.2">
      <c r="A1139" s="36" t="str">
        <f>'0'!$A$4</f>
        <v>………………..</v>
      </c>
      <c r="B1139" s="37">
        <f>'0'!$A$2</f>
        <v>46112</v>
      </c>
      <c r="C1139" s="37" t="s">
        <v>1243</v>
      </c>
      <c r="D1139" s="119" t="str">
        <f>IF(G1139="","",VLOOKUP(G1139,номенклатури!R:T,2,0))</f>
        <v/>
      </c>
      <c r="E1139" s="365" t="str">
        <f>IF(G1139="","",VLOOKUP(G1139,номенклатури!R:T,3,0))</f>
        <v/>
      </c>
      <c r="F1139" s="159" t="str">
        <f>IF(G1139="","",IF(ISERROR(VLOOKUP(G1139,номенклатури!V:V,1,0)),E1139*H1139,E1139*I1139))</f>
        <v/>
      </c>
      <c r="G1139" s="14"/>
      <c r="H1139" s="15"/>
      <c r="I1139" s="15"/>
      <c r="J1139" s="15"/>
      <c r="K1139" s="15"/>
      <c r="L1139" s="217"/>
      <c r="M1139" s="22"/>
      <c r="N1139" s="119" t="str">
        <f>IF(G1139="","",VLOOKUP(G1139,номенклатури!R:U,4,0))</f>
        <v/>
      </c>
      <c r="O1139" s="119" t="str">
        <f>IF(M1139="","",VLOOKUP(M1139,'14'!D:D,1,0))</f>
        <v/>
      </c>
    </row>
    <row r="1140" spans="1:15" ht="12.75" customHeight="1" x14ac:dyDescent="0.2">
      <c r="A1140" s="36" t="str">
        <f>'0'!$A$4</f>
        <v>………………..</v>
      </c>
      <c r="B1140" s="37">
        <f>'0'!$A$2</f>
        <v>46112</v>
      </c>
      <c r="C1140" s="37" t="s">
        <v>1243</v>
      </c>
      <c r="D1140" s="119" t="str">
        <f>IF(G1140="","",VLOOKUP(G1140,номенклатури!R:T,2,0))</f>
        <v/>
      </c>
      <c r="E1140" s="365" t="str">
        <f>IF(G1140="","",VLOOKUP(G1140,номенклатури!R:T,3,0))</f>
        <v/>
      </c>
      <c r="F1140" s="159" t="str">
        <f>IF(G1140="","",IF(ISERROR(VLOOKUP(G1140,номенклатури!V:V,1,0)),E1140*H1140,E1140*I1140))</f>
        <v/>
      </c>
      <c r="G1140" s="14"/>
      <c r="H1140" s="15"/>
      <c r="I1140" s="15"/>
      <c r="J1140" s="15"/>
      <c r="K1140" s="15"/>
      <c r="L1140" s="217"/>
      <c r="M1140" s="22"/>
      <c r="N1140" s="119" t="str">
        <f>IF(G1140="","",VLOOKUP(G1140,номенклатури!R:U,4,0))</f>
        <v/>
      </c>
      <c r="O1140" s="119" t="str">
        <f>IF(M1140="","",VLOOKUP(M1140,'14'!D:D,1,0))</f>
        <v/>
      </c>
    </row>
    <row r="1141" spans="1:15" ht="12.75" customHeight="1" x14ac:dyDescent="0.2">
      <c r="A1141" s="36" t="str">
        <f>'0'!$A$4</f>
        <v>………………..</v>
      </c>
      <c r="B1141" s="37">
        <f>'0'!$A$2</f>
        <v>46112</v>
      </c>
      <c r="C1141" s="37" t="s">
        <v>1243</v>
      </c>
      <c r="D1141" s="119" t="str">
        <f>IF(G1141="","",VLOOKUP(G1141,номенклатури!R:T,2,0))</f>
        <v/>
      </c>
      <c r="E1141" s="365" t="str">
        <f>IF(G1141="","",VLOOKUP(G1141,номенклатури!R:T,3,0))</f>
        <v/>
      </c>
      <c r="F1141" s="159" t="str">
        <f>IF(G1141="","",IF(ISERROR(VLOOKUP(G1141,номенклатури!V:V,1,0)),E1141*H1141,E1141*I1141))</f>
        <v/>
      </c>
      <c r="G1141" s="14"/>
      <c r="H1141" s="15"/>
      <c r="I1141" s="15"/>
      <c r="J1141" s="15"/>
      <c r="K1141" s="15"/>
      <c r="L1141" s="217"/>
      <c r="M1141" s="22"/>
      <c r="N1141" s="119" t="str">
        <f>IF(G1141="","",VLOOKUP(G1141,номенклатури!R:U,4,0))</f>
        <v/>
      </c>
      <c r="O1141" s="119" t="str">
        <f>IF(M1141="","",VLOOKUP(M1141,'14'!D:D,1,0))</f>
        <v/>
      </c>
    </row>
    <row r="1142" spans="1:15" ht="12.75" customHeight="1" x14ac:dyDescent="0.2">
      <c r="A1142" s="36" t="str">
        <f>'0'!$A$4</f>
        <v>………………..</v>
      </c>
      <c r="B1142" s="37">
        <f>'0'!$A$2</f>
        <v>46112</v>
      </c>
      <c r="C1142" s="37" t="s">
        <v>1243</v>
      </c>
      <c r="D1142" s="119" t="str">
        <f>IF(G1142="","",VLOOKUP(G1142,номенклатури!R:T,2,0))</f>
        <v/>
      </c>
      <c r="E1142" s="365" t="str">
        <f>IF(G1142="","",VLOOKUP(G1142,номенклатури!R:T,3,0))</f>
        <v/>
      </c>
      <c r="F1142" s="159" t="str">
        <f>IF(G1142="","",IF(ISERROR(VLOOKUP(G1142,номенклатури!V:V,1,0)),E1142*H1142,E1142*I1142))</f>
        <v/>
      </c>
      <c r="G1142" s="14"/>
      <c r="H1142" s="15"/>
      <c r="I1142" s="15"/>
      <c r="J1142" s="15"/>
      <c r="K1142" s="15"/>
      <c r="L1142" s="217"/>
      <c r="M1142" s="22"/>
      <c r="N1142" s="119" t="str">
        <f>IF(G1142="","",VLOOKUP(G1142,номенклатури!R:U,4,0))</f>
        <v/>
      </c>
      <c r="O1142" s="119" t="str">
        <f>IF(M1142="","",VLOOKUP(M1142,'14'!D:D,1,0))</f>
        <v/>
      </c>
    </row>
    <row r="1143" spans="1:15" ht="12.75" customHeight="1" x14ac:dyDescent="0.2">
      <c r="A1143" s="36" t="str">
        <f>'0'!$A$4</f>
        <v>………………..</v>
      </c>
      <c r="B1143" s="37">
        <f>'0'!$A$2</f>
        <v>46112</v>
      </c>
      <c r="C1143" s="37" t="s">
        <v>1243</v>
      </c>
      <c r="D1143" s="119" t="str">
        <f>IF(G1143="","",VLOOKUP(G1143,номенклатури!R:T,2,0))</f>
        <v/>
      </c>
      <c r="E1143" s="365" t="str">
        <f>IF(G1143="","",VLOOKUP(G1143,номенклатури!R:T,3,0))</f>
        <v/>
      </c>
      <c r="F1143" s="159" t="str">
        <f>IF(G1143="","",IF(ISERROR(VLOOKUP(G1143,номенклатури!V:V,1,0)),E1143*H1143,E1143*I1143))</f>
        <v/>
      </c>
      <c r="G1143" s="14"/>
      <c r="H1143" s="15"/>
      <c r="I1143" s="15"/>
      <c r="J1143" s="15"/>
      <c r="K1143" s="15"/>
      <c r="L1143" s="217"/>
      <c r="M1143" s="22"/>
      <c r="N1143" s="119" t="str">
        <f>IF(G1143="","",VLOOKUP(G1143,номенклатури!R:U,4,0))</f>
        <v/>
      </c>
      <c r="O1143" s="119" t="str">
        <f>IF(M1143="","",VLOOKUP(M1143,'14'!D:D,1,0))</f>
        <v/>
      </c>
    </row>
    <row r="1144" spans="1:15" ht="12.75" customHeight="1" x14ac:dyDescent="0.2">
      <c r="A1144" s="36" t="str">
        <f>'0'!$A$4</f>
        <v>………………..</v>
      </c>
      <c r="B1144" s="37">
        <f>'0'!$A$2</f>
        <v>46112</v>
      </c>
      <c r="C1144" s="37" t="s">
        <v>1243</v>
      </c>
      <c r="D1144" s="119" t="str">
        <f>IF(G1144="","",VLOOKUP(G1144,номенклатури!R:T,2,0))</f>
        <v/>
      </c>
      <c r="E1144" s="365" t="str">
        <f>IF(G1144="","",VLOOKUP(G1144,номенклатури!R:T,3,0))</f>
        <v/>
      </c>
      <c r="F1144" s="159" t="str">
        <f>IF(G1144="","",IF(ISERROR(VLOOKUP(G1144,номенклатури!V:V,1,0)),E1144*H1144,E1144*I1144))</f>
        <v/>
      </c>
      <c r="G1144" s="14"/>
      <c r="H1144" s="15"/>
      <c r="I1144" s="15"/>
      <c r="J1144" s="15"/>
      <c r="K1144" s="15"/>
      <c r="L1144" s="217"/>
      <c r="M1144" s="22"/>
      <c r="N1144" s="119" t="str">
        <f>IF(G1144="","",VLOOKUP(G1144,номенклатури!R:U,4,0))</f>
        <v/>
      </c>
      <c r="O1144" s="119" t="str">
        <f>IF(M1144="","",VLOOKUP(M1144,'14'!D:D,1,0))</f>
        <v/>
      </c>
    </row>
    <row r="1145" spans="1:15" ht="12.75" customHeight="1" x14ac:dyDescent="0.2">
      <c r="A1145" s="36" t="str">
        <f>'0'!$A$4</f>
        <v>………………..</v>
      </c>
      <c r="B1145" s="37">
        <f>'0'!$A$2</f>
        <v>46112</v>
      </c>
      <c r="C1145" s="37" t="s">
        <v>1243</v>
      </c>
      <c r="D1145" s="119" t="str">
        <f>IF(G1145="","",VLOOKUP(G1145,номенклатури!R:T,2,0))</f>
        <v/>
      </c>
      <c r="E1145" s="365" t="str">
        <f>IF(G1145="","",VLOOKUP(G1145,номенклатури!R:T,3,0))</f>
        <v/>
      </c>
      <c r="F1145" s="159" t="str">
        <f>IF(G1145="","",IF(ISERROR(VLOOKUP(G1145,номенклатури!V:V,1,0)),E1145*H1145,E1145*I1145))</f>
        <v/>
      </c>
      <c r="G1145" s="14"/>
      <c r="H1145" s="15"/>
      <c r="I1145" s="15"/>
      <c r="J1145" s="15"/>
      <c r="K1145" s="15"/>
      <c r="L1145" s="217"/>
      <c r="M1145" s="22"/>
      <c r="N1145" s="119" t="str">
        <f>IF(G1145="","",VLOOKUP(G1145,номенклатури!R:U,4,0))</f>
        <v/>
      </c>
      <c r="O1145" s="119" t="str">
        <f>IF(M1145="","",VLOOKUP(M1145,'14'!D:D,1,0))</f>
        <v/>
      </c>
    </row>
    <row r="1146" spans="1:15" ht="12.75" customHeight="1" x14ac:dyDescent="0.2">
      <c r="A1146" s="36" t="str">
        <f>'0'!$A$4</f>
        <v>………………..</v>
      </c>
      <c r="B1146" s="37">
        <f>'0'!$A$2</f>
        <v>46112</v>
      </c>
      <c r="C1146" s="37" t="s">
        <v>1243</v>
      </c>
      <c r="D1146" s="119" t="str">
        <f>IF(G1146="","",VLOOKUP(G1146,номенклатури!R:T,2,0))</f>
        <v/>
      </c>
      <c r="E1146" s="365" t="str">
        <f>IF(G1146="","",VLOOKUP(G1146,номенклатури!R:T,3,0))</f>
        <v/>
      </c>
      <c r="F1146" s="159" t="str">
        <f>IF(G1146="","",IF(ISERROR(VLOOKUP(G1146,номенклатури!V:V,1,0)),E1146*H1146,E1146*I1146))</f>
        <v/>
      </c>
      <c r="G1146" s="14"/>
      <c r="H1146" s="15"/>
      <c r="I1146" s="15"/>
      <c r="J1146" s="15"/>
      <c r="K1146" s="15"/>
      <c r="L1146" s="217"/>
      <c r="M1146" s="22"/>
      <c r="N1146" s="119" t="str">
        <f>IF(G1146="","",VLOOKUP(G1146,номенклатури!R:U,4,0))</f>
        <v/>
      </c>
      <c r="O1146" s="119" t="str">
        <f>IF(M1146="","",VLOOKUP(M1146,'14'!D:D,1,0))</f>
        <v/>
      </c>
    </row>
    <row r="1147" spans="1:15" ht="12.75" customHeight="1" x14ac:dyDescent="0.2">
      <c r="A1147" s="36" t="str">
        <f>'0'!$A$4</f>
        <v>………………..</v>
      </c>
      <c r="B1147" s="37">
        <f>'0'!$A$2</f>
        <v>46112</v>
      </c>
      <c r="C1147" s="37" t="s">
        <v>1243</v>
      </c>
      <c r="D1147" s="119" t="str">
        <f>IF(G1147="","",VLOOKUP(G1147,номенклатури!R:T,2,0))</f>
        <v/>
      </c>
      <c r="E1147" s="365" t="str">
        <f>IF(G1147="","",VLOOKUP(G1147,номенклатури!R:T,3,0))</f>
        <v/>
      </c>
      <c r="F1147" s="159" t="str">
        <f>IF(G1147="","",IF(ISERROR(VLOOKUP(G1147,номенклатури!V:V,1,0)),E1147*H1147,E1147*I1147))</f>
        <v/>
      </c>
      <c r="G1147" s="14"/>
      <c r="H1147" s="15"/>
      <c r="I1147" s="15"/>
      <c r="J1147" s="15"/>
      <c r="K1147" s="15"/>
      <c r="L1147" s="217"/>
      <c r="M1147" s="22"/>
      <c r="N1147" s="119" t="str">
        <f>IF(G1147="","",VLOOKUP(G1147,номенклатури!R:U,4,0))</f>
        <v/>
      </c>
      <c r="O1147" s="119" t="str">
        <f>IF(M1147="","",VLOOKUP(M1147,'14'!D:D,1,0))</f>
        <v/>
      </c>
    </row>
    <row r="1148" spans="1:15" ht="12.75" customHeight="1" x14ac:dyDescent="0.2">
      <c r="A1148" s="36" t="str">
        <f>'0'!$A$4</f>
        <v>………………..</v>
      </c>
      <c r="B1148" s="37">
        <f>'0'!$A$2</f>
        <v>46112</v>
      </c>
      <c r="C1148" s="37" t="s">
        <v>1243</v>
      </c>
      <c r="D1148" s="119" t="str">
        <f>IF(G1148="","",VLOOKUP(G1148,номенклатури!R:T,2,0))</f>
        <v/>
      </c>
      <c r="E1148" s="365" t="str">
        <f>IF(G1148="","",VLOOKUP(G1148,номенклатури!R:T,3,0))</f>
        <v/>
      </c>
      <c r="F1148" s="159" t="str">
        <f>IF(G1148="","",IF(ISERROR(VLOOKUP(G1148,номенклатури!V:V,1,0)),E1148*H1148,E1148*I1148))</f>
        <v/>
      </c>
      <c r="G1148" s="14"/>
      <c r="H1148" s="15"/>
      <c r="I1148" s="15"/>
      <c r="J1148" s="15"/>
      <c r="K1148" s="15"/>
      <c r="L1148" s="217"/>
      <c r="M1148" s="22"/>
      <c r="N1148" s="119" t="str">
        <f>IF(G1148="","",VLOOKUP(G1148,номенклатури!R:U,4,0))</f>
        <v/>
      </c>
      <c r="O1148" s="119" t="str">
        <f>IF(M1148="","",VLOOKUP(M1148,'14'!D:D,1,0))</f>
        <v/>
      </c>
    </row>
    <row r="1149" spans="1:15" ht="12.75" customHeight="1" x14ac:dyDescent="0.2">
      <c r="A1149" s="36" t="str">
        <f>'0'!$A$4</f>
        <v>………………..</v>
      </c>
      <c r="B1149" s="37">
        <f>'0'!$A$2</f>
        <v>46112</v>
      </c>
      <c r="C1149" s="37" t="s">
        <v>1243</v>
      </c>
      <c r="D1149" s="119" t="str">
        <f>IF(G1149="","",VLOOKUP(G1149,номенклатури!R:T,2,0))</f>
        <v/>
      </c>
      <c r="E1149" s="365" t="str">
        <f>IF(G1149="","",VLOOKUP(G1149,номенклатури!R:T,3,0))</f>
        <v/>
      </c>
      <c r="F1149" s="159" t="str">
        <f>IF(G1149="","",IF(ISERROR(VLOOKUP(G1149,номенклатури!V:V,1,0)),E1149*H1149,E1149*I1149))</f>
        <v/>
      </c>
      <c r="G1149" s="14"/>
      <c r="H1149" s="15"/>
      <c r="I1149" s="15"/>
      <c r="J1149" s="15"/>
      <c r="K1149" s="15"/>
      <c r="L1149" s="217"/>
      <c r="M1149" s="22"/>
      <c r="N1149" s="119" t="str">
        <f>IF(G1149="","",VLOOKUP(G1149,номенклатури!R:U,4,0))</f>
        <v/>
      </c>
      <c r="O1149" s="119" t="str">
        <f>IF(M1149="","",VLOOKUP(M1149,'14'!D:D,1,0))</f>
        <v/>
      </c>
    </row>
    <row r="1150" spans="1:15" ht="12.75" customHeight="1" x14ac:dyDescent="0.2">
      <c r="A1150" s="36" t="str">
        <f>'0'!$A$4</f>
        <v>………………..</v>
      </c>
      <c r="B1150" s="37">
        <f>'0'!$A$2</f>
        <v>46112</v>
      </c>
      <c r="C1150" s="37" t="s">
        <v>1243</v>
      </c>
      <c r="D1150" s="119" t="str">
        <f>IF(G1150="","",VLOOKUP(G1150,номенклатури!R:T,2,0))</f>
        <v/>
      </c>
      <c r="E1150" s="365" t="str">
        <f>IF(G1150="","",VLOOKUP(G1150,номенклатури!R:T,3,0))</f>
        <v/>
      </c>
      <c r="F1150" s="159" t="str">
        <f>IF(G1150="","",IF(ISERROR(VLOOKUP(G1150,номенклатури!V:V,1,0)),E1150*H1150,E1150*I1150))</f>
        <v/>
      </c>
      <c r="G1150" s="14"/>
      <c r="H1150" s="15"/>
      <c r="I1150" s="15"/>
      <c r="J1150" s="15"/>
      <c r="K1150" s="15"/>
      <c r="L1150" s="217"/>
      <c r="M1150" s="22"/>
      <c r="N1150" s="119" t="str">
        <f>IF(G1150="","",VLOOKUP(G1150,номенклатури!R:U,4,0))</f>
        <v/>
      </c>
      <c r="O1150" s="119" t="str">
        <f>IF(M1150="","",VLOOKUP(M1150,'14'!D:D,1,0))</f>
        <v/>
      </c>
    </row>
    <row r="1151" spans="1:15" ht="12.75" customHeight="1" x14ac:dyDescent="0.2">
      <c r="A1151" s="36" t="str">
        <f>'0'!$A$4</f>
        <v>………………..</v>
      </c>
      <c r="B1151" s="37">
        <f>'0'!$A$2</f>
        <v>46112</v>
      </c>
      <c r="C1151" s="37" t="s">
        <v>1243</v>
      </c>
      <c r="D1151" s="119" t="str">
        <f>IF(G1151="","",VLOOKUP(G1151,номенклатури!R:T,2,0))</f>
        <v/>
      </c>
      <c r="E1151" s="365" t="str">
        <f>IF(G1151="","",VLOOKUP(G1151,номенклатури!R:T,3,0))</f>
        <v/>
      </c>
      <c r="F1151" s="159" t="str">
        <f>IF(G1151="","",IF(ISERROR(VLOOKUP(G1151,номенклатури!V:V,1,0)),E1151*H1151,E1151*I1151))</f>
        <v/>
      </c>
      <c r="G1151" s="14"/>
      <c r="H1151" s="15"/>
      <c r="I1151" s="15"/>
      <c r="J1151" s="15"/>
      <c r="K1151" s="15"/>
      <c r="L1151" s="217"/>
      <c r="M1151" s="22"/>
      <c r="N1151" s="119" t="str">
        <f>IF(G1151="","",VLOOKUP(G1151,номенклатури!R:U,4,0))</f>
        <v/>
      </c>
      <c r="O1151" s="119" t="str">
        <f>IF(M1151="","",VLOOKUP(M1151,'14'!D:D,1,0))</f>
        <v/>
      </c>
    </row>
    <row r="1152" spans="1:15" ht="12.75" customHeight="1" x14ac:dyDescent="0.2">
      <c r="A1152" s="36" t="str">
        <f>'0'!$A$4</f>
        <v>………………..</v>
      </c>
      <c r="B1152" s="37">
        <f>'0'!$A$2</f>
        <v>46112</v>
      </c>
      <c r="C1152" s="37" t="s">
        <v>1243</v>
      </c>
      <c r="D1152" s="119" t="str">
        <f>IF(G1152="","",VLOOKUP(G1152,номенклатури!R:T,2,0))</f>
        <v/>
      </c>
      <c r="E1152" s="365" t="str">
        <f>IF(G1152="","",VLOOKUP(G1152,номенклатури!R:T,3,0))</f>
        <v/>
      </c>
      <c r="F1152" s="159" t="str">
        <f>IF(G1152="","",IF(ISERROR(VLOOKUP(G1152,номенклатури!V:V,1,0)),E1152*H1152,E1152*I1152))</f>
        <v/>
      </c>
      <c r="G1152" s="14"/>
      <c r="H1152" s="15"/>
      <c r="I1152" s="15"/>
      <c r="J1152" s="15"/>
      <c r="K1152" s="15"/>
      <c r="L1152" s="217"/>
      <c r="M1152" s="22"/>
      <c r="N1152" s="119" t="str">
        <f>IF(G1152="","",VLOOKUP(G1152,номенклатури!R:U,4,0))</f>
        <v/>
      </c>
      <c r="O1152" s="119" t="str">
        <f>IF(M1152="","",VLOOKUP(M1152,'14'!D:D,1,0))</f>
        <v/>
      </c>
    </row>
    <row r="1153" spans="1:15" ht="12.75" customHeight="1" x14ac:dyDescent="0.2">
      <c r="A1153" s="36" t="str">
        <f>'0'!$A$4</f>
        <v>………………..</v>
      </c>
      <c r="B1153" s="37">
        <f>'0'!$A$2</f>
        <v>46112</v>
      </c>
      <c r="C1153" s="37" t="s">
        <v>1243</v>
      </c>
      <c r="D1153" s="119" t="str">
        <f>IF(G1153="","",VLOOKUP(G1153,номенклатури!R:T,2,0))</f>
        <v/>
      </c>
      <c r="E1153" s="365" t="str">
        <f>IF(G1153="","",VLOOKUP(G1153,номенклатури!R:T,3,0))</f>
        <v/>
      </c>
      <c r="F1153" s="159" t="str">
        <f>IF(G1153="","",IF(ISERROR(VLOOKUP(G1153,номенклатури!V:V,1,0)),E1153*H1153,E1153*I1153))</f>
        <v/>
      </c>
      <c r="G1153" s="14"/>
      <c r="H1153" s="15"/>
      <c r="I1153" s="15"/>
      <c r="J1153" s="15"/>
      <c r="K1153" s="15"/>
      <c r="L1153" s="217"/>
      <c r="M1153" s="22"/>
      <c r="N1153" s="119" t="str">
        <f>IF(G1153="","",VLOOKUP(G1153,номенклатури!R:U,4,0))</f>
        <v/>
      </c>
      <c r="O1153" s="119" t="str">
        <f>IF(M1153="","",VLOOKUP(M1153,'14'!D:D,1,0))</f>
        <v/>
      </c>
    </row>
    <row r="1154" spans="1:15" ht="12.75" customHeight="1" x14ac:dyDescent="0.2">
      <c r="A1154" s="36" t="str">
        <f>'0'!$A$4</f>
        <v>………………..</v>
      </c>
      <c r="B1154" s="37">
        <f>'0'!$A$2</f>
        <v>46112</v>
      </c>
      <c r="C1154" s="37" t="s">
        <v>1243</v>
      </c>
      <c r="D1154" s="119" t="str">
        <f>IF(G1154="","",VLOOKUP(G1154,номенклатури!R:T,2,0))</f>
        <v/>
      </c>
      <c r="E1154" s="365" t="str">
        <f>IF(G1154="","",VLOOKUP(G1154,номенклатури!R:T,3,0))</f>
        <v/>
      </c>
      <c r="F1154" s="159" t="str">
        <f>IF(G1154="","",IF(ISERROR(VLOOKUP(G1154,номенклатури!V:V,1,0)),E1154*H1154,E1154*I1154))</f>
        <v/>
      </c>
      <c r="G1154" s="14"/>
      <c r="H1154" s="15"/>
      <c r="I1154" s="15"/>
      <c r="J1154" s="15"/>
      <c r="K1154" s="15"/>
      <c r="L1154" s="217"/>
      <c r="M1154" s="22"/>
      <c r="N1154" s="119" t="str">
        <f>IF(G1154="","",VLOOKUP(G1154,номенклатури!R:U,4,0))</f>
        <v/>
      </c>
      <c r="O1154" s="119" t="str">
        <f>IF(M1154="","",VLOOKUP(M1154,'14'!D:D,1,0))</f>
        <v/>
      </c>
    </row>
    <row r="1155" spans="1:15" ht="12.75" customHeight="1" x14ac:dyDescent="0.2">
      <c r="A1155" s="36" t="str">
        <f>'0'!$A$4</f>
        <v>………………..</v>
      </c>
      <c r="B1155" s="37">
        <f>'0'!$A$2</f>
        <v>46112</v>
      </c>
      <c r="C1155" s="37" t="s">
        <v>1243</v>
      </c>
      <c r="D1155" s="119" t="str">
        <f>IF(G1155="","",VLOOKUP(G1155,номенклатури!R:T,2,0))</f>
        <v/>
      </c>
      <c r="E1155" s="365" t="str">
        <f>IF(G1155="","",VLOOKUP(G1155,номенклатури!R:T,3,0))</f>
        <v/>
      </c>
      <c r="F1155" s="159" t="str">
        <f>IF(G1155="","",IF(ISERROR(VLOOKUP(G1155,номенклатури!V:V,1,0)),E1155*H1155,E1155*I1155))</f>
        <v/>
      </c>
      <c r="G1155" s="14"/>
      <c r="H1155" s="15"/>
      <c r="I1155" s="15"/>
      <c r="J1155" s="15"/>
      <c r="K1155" s="15"/>
      <c r="L1155" s="217"/>
      <c r="M1155" s="22"/>
      <c r="N1155" s="119" t="str">
        <f>IF(G1155="","",VLOOKUP(G1155,номенклатури!R:U,4,0))</f>
        <v/>
      </c>
      <c r="O1155" s="119" t="str">
        <f>IF(M1155="","",VLOOKUP(M1155,'14'!D:D,1,0))</f>
        <v/>
      </c>
    </row>
    <row r="1156" spans="1:15" ht="12.75" customHeight="1" x14ac:dyDescent="0.2">
      <c r="A1156" s="36" t="str">
        <f>'0'!$A$4</f>
        <v>………………..</v>
      </c>
      <c r="B1156" s="37">
        <f>'0'!$A$2</f>
        <v>46112</v>
      </c>
      <c r="C1156" s="37" t="s">
        <v>1243</v>
      </c>
      <c r="D1156" s="119" t="str">
        <f>IF(G1156="","",VLOOKUP(G1156,номенклатури!R:T,2,0))</f>
        <v/>
      </c>
      <c r="E1156" s="365" t="str">
        <f>IF(G1156="","",VLOOKUP(G1156,номенклатури!R:T,3,0))</f>
        <v/>
      </c>
      <c r="F1156" s="159" t="str">
        <f>IF(G1156="","",IF(ISERROR(VLOOKUP(G1156,номенклатури!V:V,1,0)),E1156*H1156,E1156*I1156))</f>
        <v/>
      </c>
      <c r="G1156" s="14"/>
      <c r="H1156" s="15"/>
      <c r="I1156" s="15"/>
      <c r="J1156" s="15"/>
      <c r="K1156" s="15"/>
      <c r="L1156" s="217"/>
      <c r="M1156" s="22"/>
      <c r="N1156" s="119" t="str">
        <f>IF(G1156="","",VLOOKUP(G1156,номенклатури!R:U,4,0))</f>
        <v/>
      </c>
      <c r="O1156" s="119" t="str">
        <f>IF(M1156="","",VLOOKUP(M1156,'14'!D:D,1,0))</f>
        <v/>
      </c>
    </row>
    <row r="1157" spans="1:15" ht="12.75" customHeight="1" x14ac:dyDescent="0.2">
      <c r="A1157" s="36" t="str">
        <f>'0'!$A$4</f>
        <v>………………..</v>
      </c>
      <c r="B1157" s="37">
        <f>'0'!$A$2</f>
        <v>46112</v>
      </c>
      <c r="C1157" s="37" t="s">
        <v>1243</v>
      </c>
      <c r="D1157" s="119" t="str">
        <f>IF(G1157="","",VLOOKUP(G1157,номенклатури!R:T,2,0))</f>
        <v/>
      </c>
      <c r="E1157" s="365" t="str">
        <f>IF(G1157="","",VLOOKUP(G1157,номенклатури!R:T,3,0))</f>
        <v/>
      </c>
      <c r="F1157" s="159" t="str">
        <f>IF(G1157="","",IF(ISERROR(VLOOKUP(G1157,номенклатури!V:V,1,0)),E1157*H1157,E1157*I1157))</f>
        <v/>
      </c>
      <c r="G1157" s="14"/>
      <c r="H1157" s="15"/>
      <c r="I1157" s="15"/>
      <c r="J1157" s="15"/>
      <c r="K1157" s="15"/>
      <c r="L1157" s="217"/>
      <c r="M1157" s="22"/>
      <c r="N1157" s="119" t="str">
        <f>IF(G1157="","",VLOOKUP(G1157,номенклатури!R:U,4,0))</f>
        <v/>
      </c>
      <c r="O1157" s="119" t="str">
        <f>IF(M1157="","",VLOOKUP(M1157,'14'!D:D,1,0))</f>
        <v/>
      </c>
    </row>
    <row r="1158" spans="1:15" ht="12.75" customHeight="1" x14ac:dyDescent="0.2">
      <c r="A1158" s="36" t="str">
        <f>'0'!$A$4</f>
        <v>………………..</v>
      </c>
      <c r="B1158" s="37">
        <f>'0'!$A$2</f>
        <v>46112</v>
      </c>
      <c r="C1158" s="37" t="s">
        <v>1243</v>
      </c>
      <c r="D1158" s="119" t="str">
        <f>IF(G1158="","",VLOOKUP(G1158,номенклатури!R:T,2,0))</f>
        <v/>
      </c>
      <c r="E1158" s="365" t="str">
        <f>IF(G1158="","",VLOOKUP(G1158,номенклатури!R:T,3,0))</f>
        <v/>
      </c>
      <c r="F1158" s="159" t="str">
        <f>IF(G1158="","",IF(ISERROR(VLOOKUP(G1158,номенклатури!V:V,1,0)),E1158*H1158,E1158*I1158))</f>
        <v/>
      </c>
      <c r="G1158" s="14"/>
      <c r="H1158" s="15"/>
      <c r="I1158" s="15"/>
      <c r="J1158" s="15"/>
      <c r="K1158" s="15"/>
      <c r="L1158" s="217"/>
      <c r="M1158" s="22"/>
      <c r="N1158" s="119" t="str">
        <f>IF(G1158="","",VLOOKUP(G1158,номенклатури!R:U,4,0))</f>
        <v/>
      </c>
      <c r="O1158" s="119" t="str">
        <f>IF(M1158="","",VLOOKUP(M1158,'14'!D:D,1,0))</f>
        <v/>
      </c>
    </row>
    <row r="1159" spans="1:15" ht="12.75" customHeight="1" x14ac:dyDescent="0.2">
      <c r="A1159" s="36" t="str">
        <f>'0'!$A$4</f>
        <v>………………..</v>
      </c>
      <c r="B1159" s="37">
        <f>'0'!$A$2</f>
        <v>46112</v>
      </c>
      <c r="C1159" s="37" t="s">
        <v>1243</v>
      </c>
      <c r="D1159" s="119" t="str">
        <f>IF(G1159="","",VLOOKUP(G1159,номенклатури!R:T,2,0))</f>
        <v/>
      </c>
      <c r="E1159" s="365" t="str">
        <f>IF(G1159="","",VLOOKUP(G1159,номенклатури!R:T,3,0))</f>
        <v/>
      </c>
      <c r="F1159" s="159" t="str">
        <f>IF(G1159="","",IF(ISERROR(VLOOKUP(G1159,номенклатури!V:V,1,0)),E1159*H1159,E1159*I1159))</f>
        <v/>
      </c>
      <c r="G1159" s="14"/>
      <c r="H1159" s="15"/>
      <c r="I1159" s="15"/>
      <c r="J1159" s="15"/>
      <c r="K1159" s="15"/>
      <c r="L1159" s="217"/>
      <c r="M1159" s="22"/>
      <c r="N1159" s="119" t="str">
        <f>IF(G1159="","",VLOOKUP(G1159,номенклатури!R:U,4,0))</f>
        <v/>
      </c>
      <c r="O1159" s="119" t="str">
        <f>IF(M1159="","",VLOOKUP(M1159,'14'!D:D,1,0))</f>
        <v/>
      </c>
    </row>
    <row r="1160" spans="1:15" ht="12.75" customHeight="1" x14ac:dyDescent="0.2">
      <c r="A1160" s="36" t="str">
        <f>'0'!$A$4</f>
        <v>………………..</v>
      </c>
      <c r="B1160" s="37">
        <f>'0'!$A$2</f>
        <v>46112</v>
      </c>
      <c r="C1160" s="37" t="s">
        <v>1243</v>
      </c>
      <c r="D1160" s="119" t="str">
        <f>IF(G1160="","",VLOOKUP(G1160,номенклатури!R:T,2,0))</f>
        <v/>
      </c>
      <c r="E1160" s="365" t="str">
        <f>IF(G1160="","",VLOOKUP(G1160,номенклатури!R:T,3,0))</f>
        <v/>
      </c>
      <c r="F1160" s="159" t="str">
        <f>IF(G1160="","",IF(ISERROR(VLOOKUP(G1160,номенклатури!V:V,1,0)),E1160*H1160,E1160*I1160))</f>
        <v/>
      </c>
      <c r="G1160" s="14"/>
      <c r="H1160" s="15"/>
      <c r="I1160" s="15"/>
      <c r="J1160" s="15"/>
      <c r="K1160" s="15"/>
      <c r="L1160" s="217"/>
      <c r="M1160" s="22"/>
      <c r="N1160" s="119" t="str">
        <f>IF(G1160="","",VLOOKUP(G1160,номенклатури!R:U,4,0))</f>
        <v/>
      </c>
      <c r="O1160" s="119" t="str">
        <f>IF(M1160="","",VLOOKUP(M1160,'14'!D:D,1,0))</f>
        <v/>
      </c>
    </row>
    <row r="1161" spans="1:15" ht="12.75" customHeight="1" x14ac:dyDescent="0.2">
      <c r="A1161" s="36" t="str">
        <f>'0'!$A$4</f>
        <v>………………..</v>
      </c>
      <c r="B1161" s="37">
        <f>'0'!$A$2</f>
        <v>46112</v>
      </c>
      <c r="C1161" s="37" t="s">
        <v>1243</v>
      </c>
      <c r="D1161" s="119" t="str">
        <f>IF(G1161="","",VLOOKUP(G1161,номенклатури!R:T,2,0))</f>
        <v/>
      </c>
      <c r="E1161" s="365" t="str">
        <f>IF(G1161="","",VLOOKUP(G1161,номенклатури!R:T,3,0))</f>
        <v/>
      </c>
      <c r="F1161" s="159" t="str">
        <f>IF(G1161="","",IF(ISERROR(VLOOKUP(G1161,номенклатури!V:V,1,0)),E1161*H1161,E1161*I1161))</f>
        <v/>
      </c>
      <c r="G1161" s="14"/>
      <c r="H1161" s="15"/>
      <c r="I1161" s="15"/>
      <c r="J1161" s="15"/>
      <c r="K1161" s="15"/>
      <c r="L1161" s="217"/>
      <c r="M1161" s="22"/>
      <c r="N1161" s="119" t="str">
        <f>IF(G1161="","",VLOOKUP(G1161,номенклатури!R:U,4,0))</f>
        <v/>
      </c>
      <c r="O1161" s="119" t="str">
        <f>IF(M1161="","",VLOOKUP(M1161,'14'!D:D,1,0))</f>
        <v/>
      </c>
    </row>
    <row r="1162" spans="1:15" ht="12.75" customHeight="1" x14ac:dyDescent="0.2">
      <c r="A1162" s="36" t="str">
        <f>'0'!$A$4</f>
        <v>………………..</v>
      </c>
      <c r="B1162" s="37">
        <f>'0'!$A$2</f>
        <v>46112</v>
      </c>
      <c r="C1162" s="37" t="s">
        <v>1243</v>
      </c>
      <c r="D1162" s="119" t="str">
        <f>IF(G1162="","",VLOOKUP(G1162,номенклатури!R:T,2,0))</f>
        <v/>
      </c>
      <c r="E1162" s="365" t="str">
        <f>IF(G1162="","",VLOOKUP(G1162,номенклатури!R:T,3,0))</f>
        <v/>
      </c>
      <c r="F1162" s="159" t="str">
        <f>IF(G1162="","",IF(ISERROR(VLOOKUP(G1162,номенклатури!V:V,1,0)),E1162*H1162,E1162*I1162))</f>
        <v/>
      </c>
      <c r="G1162" s="14"/>
      <c r="H1162" s="15"/>
      <c r="I1162" s="15"/>
      <c r="J1162" s="15"/>
      <c r="K1162" s="15"/>
      <c r="L1162" s="217"/>
      <c r="M1162" s="22"/>
      <c r="N1162" s="119" t="str">
        <f>IF(G1162="","",VLOOKUP(G1162,номенклатури!R:U,4,0))</f>
        <v/>
      </c>
      <c r="O1162" s="119" t="str">
        <f>IF(M1162="","",VLOOKUP(M1162,'14'!D:D,1,0))</f>
        <v/>
      </c>
    </row>
    <row r="1163" spans="1:15" ht="12.75" customHeight="1" x14ac:dyDescent="0.2">
      <c r="A1163" s="36" t="str">
        <f>'0'!$A$4</f>
        <v>………………..</v>
      </c>
      <c r="B1163" s="37">
        <f>'0'!$A$2</f>
        <v>46112</v>
      </c>
      <c r="C1163" s="37" t="s">
        <v>1243</v>
      </c>
      <c r="D1163" s="119" t="str">
        <f>IF(G1163="","",VLOOKUP(G1163,номенклатури!R:T,2,0))</f>
        <v/>
      </c>
      <c r="E1163" s="365" t="str">
        <f>IF(G1163="","",VLOOKUP(G1163,номенклатури!R:T,3,0))</f>
        <v/>
      </c>
      <c r="F1163" s="159" t="str">
        <f>IF(G1163="","",IF(ISERROR(VLOOKUP(G1163,номенклатури!V:V,1,0)),E1163*H1163,E1163*I1163))</f>
        <v/>
      </c>
      <c r="G1163" s="14"/>
      <c r="H1163" s="15"/>
      <c r="I1163" s="15"/>
      <c r="J1163" s="15"/>
      <c r="K1163" s="15"/>
      <c r="L1163" s="217"/>
      <c r="M1163" s="22"/>
      <c r="N1163" s="119" t="str">
        <f>IF(G1163="","",VLOOKUP(G1163,номенклатури!R:U,4,0))</f>
        <v/>
      </c>
      <c r="O1163" s="119" t="str">
        <f>IF(M1163="","",VLOOKUP(M1163,'14'!D:D,1,0))</f>
        <v/>
      </c>
    </row>
    <row r="1164" spans="1:15" ht="12.75" customHeight="1" x14ac:dyDescent="0.2">
      <c r="A1164" s="36" t="str">
        <f>'0'!$A$4</f>
        <v>………………..</v>
      </c>
      <c r="B1164" s="37">
        <f>'0'!$A$2</f>
        <v>46112</v>
      </c>
      <c r="C1164" s="37" t="s">
        <v>1243</v>
      </c>
      <c r="D1164" s="119" t="str">
        <f>IF(G1164="","",VLOOKUP(G1164,номенклатури!R:T,2,0))</f>
        <v/>
      </c>
      <c r="E1164" s="365" t="str">
        <f>IF(G1164="","",VLOOKUP(G1164,номенклатури!R:T,3,0))</f>
        <v/>
      </c>
      <c r="F1164" s="159" t="str">
        <f>IF(G1164="","",IF(ISERROR(VLOOKUP(G1164,номенклатури!V:V,1,0)),E1164*H1164,E1164*I1164))</f>
        <v/>
      </c>
      <c r="G1164" s="14"/>
      <c r="H1164" s="15"/>
      <c r="I1164" s="15"/>
      <c r="J1164" s="15"/>
      <c r="K1164" s="15"/>
      <c r="L1164" s="217"/>
      <c r="M1164" s="22"/>
      <c r="N1164" s="119" t="str">
        <f>IF(G1164="","",VLOOKUP(G1164,номенклатури!R:U,4,0))</f>
        <v/>
      </c>
      <c r="O1164" s="119" t="str">
        <f>IF(M1164="","",VLOOKUP(M1164,'14'!D:D,1,0))</f>
        <v/>
      </c>
    </row>
    <row r="1165" spans="1:15" ht="12.75" customHeight="1" x14ac:dyDescent="0.2">
      <c r="A1165" s="36" t="str">
        <f>'0'!$A$4</f>
        <v>………………..</v>
      </c>
      <c r="B1165" s="37">
        <f>'0'!$A$2</f>
        <v>46112</v>
      </c>
      <c r="C1165" s="37" t="s">
        <v>1243</v>
      </c>
      <c r="D1165" s="119" t="str">
        <f>IF(G1165="","",VLOOKUP(G1165,номенклатури!R:T,2,0))</f>
        <v/>
      </c>
      <c r="E1165" s="365" t="str">
        <f>IF(G1165="","",VLOOKUP(G1165,номенклатури!R:T,3,0))</f>
        <v/>
      </c>
      <c r="F1165" s="159" t="str">
        <f>IF(G1165="","",IF(ISERROR(VLOOKUP(G1165,номенклатури!V:V,1,0)),E1165*H1165,E1165*I1165))</f>
        <v/>
      </c>
      <c r="G1165" s="14"/>
      <c r="H1165" s="15"/>
      <c r="I1165" s="15"/>
      <c r="J1165" s="15"/>
      <c r="K1165" s="15"/>
      <c r="L1165" s="217"/>
      <c r="M1165" s="22"/>
      <c r="N1165" s="119" t="str">
        <f>IF(G1165="","",VLOOKUP(G1165,номенклатури!R:U,4,0))</f>
        <v/>
      </c>
      <c r="O1165" s="119" t="str">
        <f>IF(M1165="","",VLOOKUP(M1165,'14'!D:D,1,0))</f>
        <v/>
      </c>
    </row>
    <row r="1166" spans="1:15" ht="12.75" customHeight="1" x14ac:dyDescent="0.2">
      <c r="A1166" s="36" t="str">
        <f>'0'!$A$4</f>
        <v>………………..</v>
      </c>
      <c r="B1166" s="37">
        <f>'0'!$A$2</f>
        <v>46112</v>
      </c>
      <c r="C1166" s="37" t="s">
        <v>1243</v>
      </c>
      <c r="D1166" s="119" t="str">
        <f>IF(G1166="","",VLOOKUP(G1166,номенклатури!R:T,2,0))</f>
        <v/>
      </c>
      <c r="E1166" s="365" t="str">
        <f>IF(G1166="","",VLOOKUP(G1166,номенклатури!R:T,3,0))</f>
        <v/>
      </c>
      <c r="F1166" s="159" t="str">
        <f>IF(G1166="","",IF(ISERROR(VLOOKUP(G1166,номенклатури!V:V,1,0)),E1166*H1166,E1166*I1166))</f>
        <v/>
      </c>
      <c r="G1166" s="14"/>
      <c r="H1166" s="15"/>
      <c r="I1166" s="15"/>
      <c r="J1166" s="15"/>
      <c r="K1166" s="15"/>
      <c r="L1166" s="217"/>
      <c r="M1166" s="22"/>
      <c r="N1166" s="119" t="str">
        <f>IF(G1166="","",VLOOKUP(G1166,номенклатури!R:U,4,0))</f>
        <v/>
      </c>
      <c r="O1166" s="119" t="str">
        <f>IF(M1166="","",VLOOKUP(M1166,'14'!D:D,1,0))</f>
        <v/>
      </c>
    </row>
    <row r="1167" spans="1:15" ht="12.75" customHeight="1" x14ac:dyDescent="0.2">
      <c r="A1167" s="36" t="str">
        <f>'0'!$A$4</f>
        <v>………………..</v>
      </c>
      <c r="B1167" s="37">
        <f>'0'!$A$2</f>
        <v>46112</v>
      </c>
      <c r="C1167" s="37" t="s">
        <v>1243</v>
      </c>
      <c r="D1167" s="119" t="str">
        <f>IF(G1167="","",VLOOKUP(G1167,номенклатури!R:T,2,0))</f>
        <v/>
      </c>
      <c r="E1167" s="365" t="str">
        <f>IF(G1167="","",VLOOKUP(G1167,номенклатури!R:T,3,0))</f>
        <v/>
      </c>
      <c r="F1167" s="159" t="str">
        <f>IF(G1167="","",IF(ISERROR(VLOOKUP(G1167,номенклатури!V:V,1,0)),E1167*H1167,E1167*I1167))</f>
        <v/>
      </c>
      <c r="G1167" s="14"/>
      <c r="H1167" s="15"/>
      <c r="I1167" s="15"/>
      <c r="J1167" s="15"/>
      <c r="K1167" s="15"/>
      <c r="L1167" s="217"/>
      <c r="M1167" s="22"/>
      <c r="N1167" s="119" t="str">
        <f>IF(G1167="","",VLOOKUP(G1167,номенклатури!R:U,4,0))</f>
        <v/>
      </c>
      <c r="O1167" s="119" t="str">
        <f>IF(M1167="","",VLOOKUP(M1167,'14'!D:D,1,0))</f>
        <v/>
      </c>
    </row>
    <row r="1168" spans="1:15" ht="12.75" customHeight="1" x14ac:dyDescent="0.2">
      <c r="A1168" s="36" t="str">
        <f>'0'!$A$4</f>
        <v>………………..</v>
      </c>
      <c r="B1168" s="37">
        <f>'0'!$A$2</f>
        <v>46112</v>
      </c>
      <c r="C1168" s="37" t="s">
        <v>1243</v>
      </c>
      <c r="D1168" s="119" t="str">
        <f>IF(G1168="","",VLOOKUP(G1168,номенклатури!R:T,2,0))</f>
        <v/>
      </c>
      <c r="E1168" s="365" t="str">
        <f>IF(G1168="","",VLOOKUP(G1168,номенклатури!R:T,3,0))</f>
        <v/>
      </c>
      <c r="F1168" s="159" t="str">
        <f>IF(G1168="","",IF(ISERROR(VLOOKUP(G1168,номенклатури!V:V,1,0)),E1168*H1168,E1168*I1168))</f>
        <v/>
      </c>
      <c r="G1168" s="14"/>
      <c r="H1168" s="15"/>
      <c r="I1168" s="15"/>
      <c r="J1168" s="15"/>
      <c r="K1168" s="15"/>
      <c r="L1168" s="217"/>
      <c r="M1168" s="22"/>
      <c r="N1168" s="119" t="str">
        <f>IF(G1168="","",VLOOKUP(G1168,номенклатури!R:U,4,0))</f>
        <v/>
      </c>
      <c r="O1168" s="119" t="str">
        <f>IF(M1168="","",VLOOKUP(M1168,'14'!D:D,1,0))</f>
        <v/>
      </c>
    </row>
    <row r="1169" spans="1:15" ht="12.75" customHeight="1" x14ac:dyDescent="0.2">
      <c r="A1169" s="36" t="str">
        <f>'0'!$A$4</f>
        <v>………………..</v>
      </c>
      <c r="B1169" s="37">
        <f>'0'!$A$2</f>
        <v>46112</v>
      </c>
      <c r="C1169" s="37" t="s">
        <v>1243</v>
      </c>
      <c r="D1169" s="119" t="str">
        <f>IF(G1169="","",VLOOKUP(G1169,номенклатури!R:T,2,0))</f>
        <v/>
      </c>
      <c r="E1169" s="365" t="str">
        <f>IF(G1169="","",VLOOKUP(G1169,номенклатури!R:T,3,0))</f>
        <v/>
      </c>
      <c r="F1169" s="159" t="str">
        <f>IF(G1169="","",IF(ISERROR(VLOOKUP(G1169,номенклатури!V:V,1,0)),E1169*H1169,E1169*I1169))</f>
        <v/>
      </c>
      <c r="G1169" s="14"/>
      <c r="H1169" s="15"/>
      <c r="I1169" s="15"/>
      <c r="J1169" s="15"/>
      <c r="K1169" s="15"/>
      <c r="L1169" s="217"/>
      <c r="M1169" s="22"/>
      <c r="N1169" s="119" t="str">
        <f>IF(G1169="","",VLOOKUP(G1169,номенклатури!R:U,4,0))</f>
        <v/>
      </c>
      <c r="O1169" s="119" t="str">
        <f>IF(M1169="","",VLOOKUP(M1169,'14'!D:D,1,0))</f>
        <v/>
      </c>
    </row>
    <row r="1170" spans="1:15" ht="12.75" customHeight="1" x14ac:dyDescent="0.2">
      <c r="A1170" s="36" t="str">
        <f>'0'!$A$4</f>
        <v>………………..</v>
      </c>
      <c r="B1170" s="37">
        <f>'0'!$A$2</f>
        <v>46112</v>
      </c>
      <c r="C1170" s="37" t="s">
        <v>1243</v>
      </c>
      <c r="D1170" s="119" t="str">
        <f>IF(G1170="","",VLOOKUP(G1170,номенклатури!R:T,2,0))</f>
        <v/>
      </c>
      <c r="E1170" s="365" t="str">
        <f>IF(G1170="","",VLOOKUP(G1170,номенклатури!R:T,3,0))</f>
        <v/>
      </c>
      <c r="F1170" s="159" t="str">
        <f>IF(G1170="","",IF(ISERROR(VLOOKUP(G1170,номенклатури!V:V,1,0)),E1170*H1170,E1170*I1170))</f>
        <v/>
      </c>
      <c r="G1170" s="14"/>
      <c r="H1170" s="15"/>
      <c r="I1170" s="15"/>
      <c r="J1170" s="15"/>
      <c r="K1170" s="15"/>
      <c r="L1170" s="217"/>
      <c r="M1170" s="22"/>
      <c r="N1170" s="119" t="str">
        <f>IF(G1170="","",VLOOKUP(G1170,номенклатури!R:U,4,0))</f>
        <v/>
      </c>
      <c r="O1170" s="119" t="str">
        <f>IF(M1170="","",VLOOKUP(M1170,'14'!D:D,1,0))</f>
        <v/>
      </c>
    </row>
    <row r="1171" spans="1:15" ht="12.75" customHeight="1" x14ac:dyDescent="0.2">
      <c r="A1171" s="36" t="str">
        <f>'0'!$A$4</f>
        <v>………………..</v>
      </c>
      <c r="B1171" s="37">
        <f>'0'!$A$2</f>
        <v>46112</v>
      </c>
      <c r="C1171" s="37" t="s">
        <v>1243</v>
      </c>
      <c r="D1171" s="119" t="str">
        <f>IF(G1171="","",VLOOKUP(G1171,номенклатури!R:T,2,0))</f>
        <v/>
      </c>
      <c r="E1171" s="365" t="str">
        <f>IF(G1171="","",VLOOKUP(G1171,номенклатури!R:T,3,0))</f>
        <v/>
      </c>
      <c r="F1171" s="159" t="str">
        <f>IF(G1171="","",IF(ISERROR(VLOOKUP(G1171,номенклатури!V:V,1,0)),E1171*H1171,E1171*I1171))</f>
        <v/>
      </c>
      <c r="G1171" s="14"/>
      <c r="H1171" s="15"/>
      <c r="I1171" s="15"/>
      <c r="J1171" s="15"/>
      <c r="K1171" s="15"/>
      <c r="L1171" s="217"/>
      <c r="M1171" s="22"/>
      <c r="N1171" s="119" t="str">
        <f>IF(G1171="","",VLOOKUP(G1171,номенклатури!R:U,4,0))</f>
        <v/>
      </c>
      <c r="O1171" s="119" t="str">
        <f>IF(M1171="","",VLOOKUP(M1171,'14'!D:D,1,0))</f>
        <v/>
      </c>
    </row>
    <row r="1172" spans="1:15" ht="12.75" customHeight="1" x14ac:dyDescent="0.2">
      <c r="A1172" s="36" t="str">
        <f>'0'!$A$4</f>
        <v>………………..</v>
      </c>
      <c r="B1172" s="37">
        <f>'0'!$A$2</f>
        <v>46112</v>
      </c>
      <c r="C1172" s="37" t="s">
        <v>1243</v>
      </c>
      <c r="D1172" s="119" t="str">
        <f>IF(G1172="","",VLOOKUP(G1172,номенклатури!R:T,2,0))</f>
        <v/>
      </c>
      <c r="E1172" s="365" t="str">
        <f>IF(G1172="","",VLOOKUP(G1172,номенклатури!R:T,3,0))</f>
        <v/>
      </c>
      <c r="F1172" s="159" t="str">
        <f>IF(G1172="","",IF(ISERROR(VLOOKUP(G1172,номенклатури!V:V,1,0)),E1172*H1172,E1172*I1172))</f>
        <v/>
      </c>
      <c r="G1172" s="14"/>
      <c r="H1172" s="15"/>
      <c r="I1172" s="15"/>
      <c r="J1172" s="15"/>
      <c r="K1172" s="15"/>
      <c r="L1172" s="217"/>
      <c r="M1172" s="22"/>
      <c r="N1172" s="119" t="str">
        <f>IF(G1172="","",VLOOKUP(G1172,номенклатури!R:U,4,0))</f>
        <v/>
      </c>
      <c r="O1172" s="119" t="str">
        <f>IF(M1172="","",VLOOKUP(M1172,'14'!D:D,1,0))</f>
        <v/>
      </c>
    </row>
    <row r="1173" spans="1:15" ht="12.75" customHeight="1" x14ac:dyDescent="0.2">
      <c r="A1173" s="36" t="str">
        <f>'0'!$A$4</f>
        <v>………………..</v>
      </c>
      <c r="B1173" s="37">
        <f>'0'!$A$2</f>
        <v>46112</v>
      </c>
      <c r="C1173" s="37" t="s">
        <v>1243</v>
      </c>
      <c r="D1173" s="119" t="str">
        <f>IF(G1173="","",VLOOKUP(G1173,номенклатури!R:T,2,0))</f>
        <v/>
      </c>
      <c r="E1173" s="365" t="str">
        <f>IF(G1173="","",VLOOKUP(G1173,номенклатури!R:T,3,0))</f>
        <v/>
      </c>
      <c r="F1173" s="159" t="str">
        <f>IF(G1173="","",IF(ISERROR(VLOOKUP(G1173,номенклатури!V:V,1,0)),E1173*H1173,E1173*I1173))</f>
        <v/>
      </c>
      <c r="G1173" s="14"/>
      <c r="H1173" s="15"/>
      <c r="I1173" s="15"/>
      <c r="J1173" s="15"/>
      <c r="K1173" s="15"/>
      <c r="L1173" s="217"/>
      <c r="M1173" s="22"/>
      <c r="N1173" s="119" t="str">
        <f>IF(G1173="","",VLOOKUP(G1173,номенклатури!R:U,4,0))</f>
        <v/>
      </c>
      <c r="O1173" s="119" t="str">
        <f>IF(M1173="","",VLOOKUP(M1173,'14'!D:D,1,0))</f>
        <v/>
      </c>
    </row>
    <row r="1174" spans="1:15" ht="12.75" customHeight="1" x14ac:dyDescent="0.2">
      <c r="A1174" s="36" t="str">
        <f>'0'!$A$4</f>
        <v>………………..</v>
      </c>
      <c r="B1174" s="37">
        <f>'0'!$A$2</f>
        <v>46112</v>
      </c>
      <c r="C1174" s="37" t="s">
        <v>1243</v>
      </c>
      <c r="D1174" s="119" t="str">
        <f>IF(G1174="","",VLOOKUP(G1174,номенклатури!R:T,2,0))</f>
        <v/>
      </c>
      <c r="E1174" s="365" t="str">
        <f>IF(G1174="","",VLOOKUP(G1174,номенклатури!R:T,3,0))</f>
        <v/>
      </c>
      <c r="F1174" s="159" t="str">
        <f>IF(G1174="","",IF(ISERROR(VLOOKUP(G1174,номенклатури!V:V,1,0)),E1174*H1174,E1174*I1174))</f>
        <v/>
      </c>
      <c r="G1174" s="14"/>
      <c r="H1174" s="15"/>
      <c r="I1174" s="15"/>
      <c r="J1174" s="15"/>
      <c r="K1174" s="15"/>
      <c r="L1174" s="217"/>
      <c r="M1174" s="22"/>
      <c r="N1174" s="119" t="str">
        <f>IF(G1174="","",VLOOKUP(G1174,номенклатури!R:U,4,0))</f>
        <v/>
      </c>
      <c r="O1174" s="119" t="str">
        <f>IF(M1174="","",VLOOKUP(M1174,'14'!D:D,1,0))</f>
        <v/>
      </c>
    </row>
    <row r="1175" spans="1:15" ht="12.75" customHeight="1" x14ac:dyDescent="0.2">
      <c r="A1175" s="36" t="str">
        <f>'0'!$A$4</f>
        <v>………………..</v>
      </c>
      <c r="B1175" s="37">
        <f>'0'!$A$2</f>
        <v>46112</v>
      </c>
      <c r="C1175" s="37" t="s">
        <v>1243</v>
      </c>
      <c r="D1175" s="119" t="str">
        <f>IF(G1175="","",VLOOKUP(G1175,номенклатури!R:T,2,0))</f>
        <v/>
      </c>
      <c r="E1175" s="365" t="str">
        <f>IF(G1175="","",VLOOKUP(G1175,номенклатури!R:T,3,0))</f>
        <v/>
      </c>
      <c r="F1175" s="159" t="str">
        <f>IF(G1175="","",IF(ISERROR(VLOOKUP(G1175,номенклатури!V:V,1,0)),E1175*H1175,E1175*I1175))</f>
        <v/>
      </c>
      <c r="G1175" s="14"/>
      <c r="H1175" s="15"/>
      <c r="I1175" s="15"/>
      <c r="J1175" s="15"/>
      <c r="K1175" s="15"/>
      <c r="L1175" s="217"/>
      <c r="M1175" s="22"/>
      <c r="N1175" s="119" t="str">
        <f>IF(G1175="","",VLOOKUP(G1175,номенклатури!R:U,4,0))</f>
        <v/>
      </c>
      <c r="O1175" s="119" t="str">
        <f>IF(M1175="","",VLOOKUP(M1175,'14'!D:D,1,0))</f>
        <v/>
      </c>
    </row>
    <row r="1176" spans="1:15" ht="12.75" customHeight="1" x14ac:dyDescent="0.2">
      <c r="A1176" s="36" t="str">
        <f>'0'!$A$4</f>
        <v>………………..</v>
      </c>
      <c r="B1176" s="37">
        <f>'0'!$A$2</f>
        <v>46112</v>
      </c>
      <c r="C1176" s="37" t="s">
        <v>1243</v>
      </c>
      <c r="D1176" s="119" t="str">
        <f>IF(G1176="","",VLOOKUP(G1176,номенклатури!R:T,2,0))</f>
        <v/>
      </c>
      <c r="E1176" s="365" t="str">
        <f>IF(G1176="","",VLOOKUP(G1176,номенклатури!R:T,3,0))</f>
        <v/>
      </c>
      <c r="F1176" s="159" t="str">
        <f>IF(G1176="","",IF(ISERROR(VLOOKUP(G1176,номенклатури!V:V,1,0)),E1176*H1176,E1176*I1176))</f>
        <v/>
      </c>
      <c r="G1176" s="14"/>
      <c r="H1176" s="15"/>
      <c r="I1176" s="15"/>
      <c r="J1176" s="15"/>
      <c r="K1176" s="15"/>
      <c r="L1176" s="217"/>
      <c r="M1176" s="22"/>
      <c r="N1176" s="119" t="str">
        <f>IF(G1176="","",VLOOKUP(G1176,номенклатури!R:U,4,0))</f>
        <v/>
      </c>
      <c r="O1176" s="119" t="str">
        <f>IF(M1176="","",VLOOKUP(M1176,'14'!D:D,1,0))</f>
        <v/>
      </c>
    </row>
    <row r="1177" spans="1:15" ht="12.75" customHeight="1" x14ac:dyDescent="0.2">
      <c r="A1177" s="36" t="str">
        <f>'0'!$A$4</f>
        <v>………………..</v>
      </c>
      <c r="B1177" s="37">
        <f>'0'!$A$2</f>
        <v>46112</v>
      </c>
      <c r="C1177" s="37" t="s">
        <v>1243</v>
      </c>
      <c r="D1177" s="119" t="str">
        <f>IF(G1177="","",VLOOKUP(G1177,номенклатури!R:T,2,0))</f>
        <v/>
      </c>
      <c r="E1177" s="365" t="str">
        <f>IF(G1177="","",VLOOKUP(G1177,номенклатури!R:T,3,0))</f>
        <v/>
      </c>
      <c r="F1177" s="159" t="str">
        <f>IF(G1177="","",IF(ISERROR(VLOOKUP(G1177,номенклатури!V:V,1,0)),E1177*H1177,E1177*I1177))</f>
        <v/>
      </c>
      <c r="G1177" s="14"/>
      <c r="H1177" s="15"/>
      <c r="I1177" s="15"/>
      <c r="J1177" s="15"/>
      <c r="K1177" s="15"/>
      <c r="L1177" s="217"/>
      <c r="M1177" s="22"/>
      <c r="N1177" s="119" t="str">
        <f>IF(G1177="","",VLOOKUP(G1177,номенклатури!R:U,4,0))</f>
        <v/>
      </c>
      <c r="O1177" s="119" t="str">
        <f>IF(M1177="","",VLOOKUP(M1177,'14'!D:D,1,0))</f>
        <v/>
      </c>
    </row>
    <row r="1178" spans="1:15" ht="12.75" customHeight="1" x14ac:dyDescent="0.2">
      <c r="A1178" s="36" t="str">
        <f>'0'!$A$4</f>
        <v>………………..</v>
      </c>
      <c r="B1178" s="37">
        <f>'0'!$A$2</f>
        <v>46112</v>
      </c>
      <c r="C1178" s="37" t="s">
        <v>1243</v>
      </c>
      <c r="D1178" s="119" t="str">
        <f>IF(G1178="","",VLOOKUP(G1178,номенклатури!R:T,2,0))</f>
        <v/>
      </c>
      <c r="E1178" s="365" t="str">
        <f>IF(G1178="","",VLOOKUP(G1178,номенклатури!R:T,3,0))</f>
        <v/>
      </c>
      <c r="F1178" s="159" t="str">
        <f>IF(G1178="","",IF(ISERROR(VLOOKUP(G1178,номенклатури!V:V,1,0)),E1178*H1178,E1178*I1178))</f>
        <v/>
      </c>
      <c r="G1178" s="14"/>
      <c r="H1178" s="15"/>
      <c r="I1178" s="15"/>
      <c r="J1178" s="15"/>
      <c r="K1178" s="15"/>
      <c r="L1178" s="217"/>
      <c r="M1178" s="22"/>
      <c r="N1178" s="119" t="str">
        <f>IF(G1178="","",VLOOKUP(G1178,номенклатури!R:U,4,0))</f>
        <v/>
      </c>
      <c r="O1178" s="119" t="str">
        <f>IF(M1178="","",VLOOKUP(M1178,'14'!D:D,1,0))</f>
        <v/>
      </c>
    </row>
    <row r="1179" spans="1:15" ht="12.75" customHeight="1" x14ac:dyDescent="0.2">
      <c r="A1179" s="36" t="str">
        <f>'0'!$A$4</f>
        <v>………………..</v>
      </c>
      <c r="B1179" s="37">
        <f>'0'!$A$2</f>
        <v>46112</v>
      </c>
      <c r="C1179" s="37" t="s">
        <v>1243</v>
      </c>
      <c r="D1179" s="119" t="str">
        <f>IF(G1179="","",VLOOKUP(G1179,номенклатури!R:T,2,0))</f>
        <v/>
      </c>
      <c r="E1179" s="365" t="str">
        <f>IF(G1179="","",VLOOKUP(G1179,номенклатури!R:T,3,0))</f>
        <v/>
      </c>
      <c r="F1179" s="159" t="str">
        <f>IF(G1179="","",IF(ISERROR(VLOOKUP(G1179,номенклатури!V:V,1,0)),E1179*H1179,E1179*I1179))</f>
        <v/>
      </c>
      <c r="G1179" s="14"/>
      <c r="H1179" s="15"/>
      <c r="I1179" s="15"/>
      <c r="J1179" s="15"/>
      <c r="K1179" s="15"/>
      <c r="L1179" s="217"/>
      <c r="M1179" s="22"/>
      <c r="N1179" s="119" t="str">
        <f>IF(G1179="","",VLOOKUP(G1179,номенклатури!R:U,4,0))</f>
        <v/>
      </c>
      <c r="O1179" s="119" t="str">
        <f>IF(M1179="","",VLOOKUP(M1179,'14'!D:D,1,0))</f>
        <v/>
      </c>
    </row>
    <row r="1180" spans="1:15" ht="12.75" customHeight="1" x14ac:dyDescent="0.2">
      <c r="A1180" s="36" t="str">
        <f>'0'!$A$4</f>
        <v>………………..</v>
      </c>
      <c r="B1180" s="37">
        <f>'0'!$A$2</f>
        <v>46112</v>
      </c>
      <c r="C1180" s="37" t="s">
        <v>1243</v>
      </c>
      <c r="D1180" s="119" t="str">
        <f>IF(G1180="","",VLOOKUP(G1180,номенклатури!R:T,2,0))</f>
        <v/>
      </c>
      <c r="E1180" s="365" t="str">
        <f>IF(G1180="","",VLOOKUP(G1180,номенклатури!R:T,3,0))</f>
        <v/>
      </c>
      <c r="F1180" s="159" t="str">
        <f>IF(G1180="","",IF(ISERROR(VLOOKUP(G1180,номенклатури!V:V,1,0)),E1180*H1180,E1180*I1180))</f>
        <v/>
      </c>
      <c r="G1180" s="14"/>
      <c r="H1180" s="15"/>
      <c r="I1180" s="15"/>
      <c r="J1180" s="15"/>
      <c r="K1180" s="15"/>
      <c r="L1180" s="217"/>
      <c r="M1180" s="22"/>
      <c r="N1180" s="119" t="str">
        <f>IF(G1180="","",VLOOKUP(G1180,номенклатури!R:U,4,0))</f>
        <v/>
      </c>
      <c r="O1180" s="119" t="str">
        <f>IF(M1180="","",VLOOKUP(M1180,'14'!D:D,1,0))</f>
        <v/>
      </c>
    </row>
    <row r="1181" spans="1:15" ht="12.75" customHeight="1" x14ac:dyDescent="0.2">
      <c r="A1181" s="36" t="str">
        <f>'0'!$A$4</f>
        <v>………………..</v>
      </c>
      <c r="B1181" s="37">
        <f>'0'!$A$2</f>
        <v>46112</v>
      </c>
      <c r="C1181" s="37" t="s">
        <v>1243</v>
      </c>
      <c r="D1181" s="119" t="str">
        <f>IF(G1181="","",VLOOKUP(G1181,номенклатури!R:T,2,0))</f>
        <v/>
      </c>
      <c r="E1181" s="365" t="str">
        <f>IF(G1181="","",VLOOKUP(G1181,номенклатури!R:T,3,0))</f>
        <v/>
      </c>
      <c r="F1181" s="159" t="str">
        <f>IF(G1181="","",IF(ISERROR(VLOOKUP(G1181,номенклатури!V:V,1,0)),E1181*H1181,E1181*I1181))</f>
        <v/>
      </c>
      <c r="G1181" s="14"/>
      <c r="H1181" s="15"/>
      <c r="I1181" s="15"/>
      <c r="J1181" s="15"/>
      <c r="K1181" s="15"/>
      <c r="L1181" s="217"/>
      <c r="M1181" s="22"/>
      <c r="N1181" s="119" t="str">
        <f>IF(G1181="","",VLOOKUP(G1181,номенклатури!R:U,4,0))</f>
        <v/>
      </c>
      <c r="O1181" s="119" t="str">
        <f>IF(M1181="","",VLOOKUP(M1181,'14'!D:D,1,0))</f>
        <v/>
      </c>
    </row>
    <row r="1182" spans="1:15" ht="12.75" customHeight="1" x14ac:dyDescent="0.2">
      <c r="A1182" s="36" t="str">
        <f>'0'!$A$4</f>
        <v>………………..</v>
      </c>
      <c r="B1182" s="37">
        <f>'0'!$A$2</f>
        <v>46112</v>
      </c>
      <c r="C1182" s="37" t="s">
        <v>1243</v>
      </c>
      <c r="D1182" s="119" t="str">
        <f>IF(G1182="","",VLOOKUP(G1182,номенклатури!R:T,2,0))</f>
        <v/>
      </c>
      <c r="E1182" s="365" t="str">
        <f>IF(G1182="","",VLOOKUP(G1182,номенклатури!R:T,3,0))</f>
        <v/>
      </c>
      <c r="F1182" s="159" t="str">
        <f>IF(G1182="","",IF(ISERROR(VLOOKUP(G1182,номенклатури!V:V,1,0)),E1182*H1182,E1182*I1182))</f>
        <v/>
      </c>
      <c r="G1182" s="14"/>
      <c r="H1182" s="15"/>
      <c r="I1182" s="15"/>
      <c r="J1182" s="15"/>
      <c r="K1182" s="15"/>
      <c r="L1182" s="217"/>
      <c r="M1182" s="22"/>
      <c r="N1182" s="119" t="str">
        <f>IF(G1182="","",VLOOKUP(G1182,номенклатури!R:U,4,0))</f>
        <v/>
      </c>
      <c r="O1182" s="119" t="str">
        <f>IF(M1182="","",VLOOKUP(M1182,'14'!D:D,1,0))</f>
        <v/>
      </c>
    </row>
    <row r="1183" spans="1:15" ht="12.75" customHeight="1" x14ac:dyDescent="0.2">
      <c r="A1183" s="36" t="str">
        <f>'0'!$A$4</f>
        <v>………………..</v>
      </c>
      <c r="B1183" s="37">
        <f>'0'!$A$2</f>
        <v>46112</v>
      </c>
      <c r="C1183" s="37" t="s">
        <v>1243</v>
      </c>
      <c r="D1183" s="119" t="str">
        <f>IF(G1183="","",VLOOKUP(G1183,номенклатури!R:T,2,0))</f>
        <v/>
      </c>
      <c r="E1183" s="365" t="str">
        <f>IF(G1183="","",VLOOKUP(G1183,номенклатури!R:T,3,0))</f>
        <v/>
      </c>
      <c r="F1183" s="159" t="str">
        <f>IF(G1183="","",IF(ISERROR(VLOOKUP(G1183,номенклатури!V:V,1,0)),E1183*H1183,E1183*I1183))</f>
        <v/>
      </c>
      <c r="G1183" s="14"/>
      <c r="H1183" s="15"/>
      <c r="I1183" s="15"/>
      <c r="J1183" s="15"/>
      <c r="K1183" s="15"/>
      <c r="L1183" s="217"/>
      <c r="M1183" s="22"/>
      <c r="N1183" s="119" t="str">
        <f>IF(G1183="","",VLOOKUP(G1183,номенклатури!R:U,4,0))</f>
        <v/>
      </c>
      <c r="O1183" s="119" t="str">
        <f>IF(M1183="","",VLOOKUP(M1183,'14'!D:D,1,0))</f>
        <v/>
      </c>
    </row>
    <row r="1184" spans="1:15" ht="12.75" customHeight="1" x14ac:dyDescent="0.2">
      <c r="A1184" s="36" t="str">
        <f>'0'!$A$4</f>
        <v>………………..</v>
      </c>
      <c r="B1184" s="37">
        <f>'0'!$A$2</f>
        <v>46112</v>
      </c>
      <c r="C1184" s="37" t="s">
        <v>1243</v>
      </c>
      <c r="D1184" s="119" t="str">
        <f>IF(G1184="","",VLOOKUP(G1184,номенклатури!R:T,2,0))</f>
        <v/>
      </c>
      <c r="E1184" s="365" t="str">
        <f>IF(G1184="","",VLOOKUP(G1184,номенклатури!R:T,3,0))</f>
        <v/>
      </c>
      <c r="F1184" s="159" t="str">
        <f>IF(G1184="","",IF(ISERROR(VLOOKUP(G1184,номенклатури!V:V,1,0)),E1184*H1184,E1184*I1184))</f>
        <v/>
      </c>
      <c r="G1184" s="14"/>
      <c r="H1184" s="15"/>
      <c r="I1184" s="15"/>
      <c r="J1184" s="15"/>
      <c r="K1184" s="15"/>
      <c r="L1184" s="217"/>
      <c r="M1184" s="22"/>
      <c r="N1184" s="119" t="str">
        <f>IF(G1184="","",VLOOKUP(G1184,номенклатури!R:U,4,0))</f>
        <v/>
      </c>
      <c r="O1184" s="119" t="str">
        <f>IF(M1184="","",VLOOKUP(M1184,'14'!D:D,1,0))</f>
        <v/>
      </c>
    </row>
    <row r="1185" spans="1:15" ht="12.75" customHeight="1" x14ac:dyDescent="0.2">
      <c r="A1185" s="36" t="str">
        <f>'0'!$A$4</f>
        <v>………………..</v>
      </c>
      <c r="B1185" s="37">
        <f>'0'!$A$2</f>
        <v>46112</v>
      </c>
      <c r="C1185" s="37" t="s">
        <v>1243</v>
      </c>
      <c r="D1185" s="119" t="str">
        <f>IF(G1185="","",VLOOKUP(G1185,номенклатури!R:T,2,0))</f>
        <v/>
      </c>
      <c r="E1185" s="365" t="str">
        <f>IF(G1185="","",VLOOKUP(G1185,номенклатури!R:T,3,0))</f>
        <v/>
      </c>
      <c r="F1185" s="159" t="str">
        <f>IF(G1185="","",IF(ISERROR(VLOOKUP(G1185,номенклатури!V:V,1,0)),E1185*H1185,E1185*I1185))</f>
        <v/>
      </c>
      <c r="G1185" s="14"/>
      <c r="H1185" s="15"/>
      <c r="I1185" s="15"/>
      <c r="J1185" s="15"/>
      <c r="K1185" s="15"/>
      <c r="L1185" s="217"/>
      <c r="M1185" s="22"/>
      <c r="N1185" s="119" t="str">
        <f>IF(G1185="","",VLOOKUP(G1185,номенклатури!R:U,4,0))</f>
        <v/>
      </c>
      <c r="O1185" s="119" t="str">
        <f>IF(M1185="","",VLOOKUP(M1185,'14'!D:D,1,0))</f>
        <v/>
      </c>
    </row>
    <row r="1186" spans="1:15" ht="12.75" customHeight="1" x14ac:dyDescent="0.2">
      <c r="A1186" s="36" t="str">
        <f>'0'!$A$4</f>
        <v>………………..</v>
      </c>
      <c r="B1186" s="37">
        <f>'0'!$A$2</f>
        <v>46112</v>
      </c>
      <c r="C1186" s="37" t="s">
        <v>1243</v>
      </c>
      <c r="D1186" s="119" t="str">
        <f>IF(G1186="","",VLOOKUP(G1186,номенклатури!R:T,2,0))</f>
        <v/>
      </c>
      <c r="E1186" s="365" t="str">
        <f>IF(G1186="","",VLOOKUP(G1186,номенклатури!R:T,3,0))</f>
        <v/>
      </c>
      <c r="F1186" s="159" t="str">
        <f>IF(G1186="","",IF(ISERROR(VLOOKUP(G1186,номенклатури!V:V,1,0)),E1186*H1186,E1186*I1186))</f>
        <v/>
      </c>
      <c r="G1186" s="14"/>
      <c r="H1186" s="15"/>
      <c r="I1186" s="15"/>
      <c r="J1186" s="15"/>
      <c r="K1186" s="15"/>
      <c r="L1186" s="217"/>
      <c r="M1186" s="22"/>
      <c r="N1186" s="119" t="str">
        <f>IF(G1186="","",VLOOKUP(G1186,номенклатури!R:U,4,0))</f>
        <v/>
      </c>
      <c r="O1186" s="119" t="str">
        <f>IF(M1186="","",VLOOKUP(M1186,'14'!D:D,1,0))</f>
        <v/>
      </c>
    </row>
    <row r="1187" spans="1:15" ht="12.75" customHeight="1" x14ac:dyDescent="0.2">
      <c r="A1187" s="36" t="str">
        <f>'0'!$A$4</f>
        <v>………………..</v>
      </c>
      <c r="B1187" s="37">
        <f>'0'!$A$2</f>
        <v>46112</v>
      </c>
      <c r="C1187" s="37" t="s">
        <v>1243</v>
      </c>
      <c r="D1187" s="119" t="str">
        <f>IF(G1187="","",VLOOKUP(G1187,номенклатури!R:T,2,0))</f>
        <v/>
      </c>
      <c r="E1187" s="365" t="str">
        <f>IF(G1187="","",VLOOKUP(G1187,номенклатури!R:T,3,0))</f>
        <v/>
      </c>
      <c r="F1187" s="159" t="str">
        <f>IF(G1187="","",IF(ISERROR(VLOOKUP(G1187,номенклатури!V:V,1,0)),E1187*H1187,E1187*I1187))</f>
        <v/>
      </c>
      <c r="G1187" s="14"/>
      <c r="H1187" s="15"/>
      <c r="I1187" s="15"/>
      <c r="J1187" s="15"/>
      <c r="K1187" s="15"/>
      <c r="L1187" s="217"/>
      <c r="M1187" s="22"/>
      <c r="N1187" s="119" t="str">
        <f>IF(G1187="","",VLOOKUP(G1187,номенклатури!R:U,4,0))</f>
        <v/>
      </c>
      <c r="O1187" s="119" t="str">
        <f>IF(M1187="","",VLOOKUP(M1187,'14'!D:D,1,0))</f>
        <v/>
      </c>
    </row>
    <row r="1188" spans="1:15" ht="12.75" customHeight="1" x14ac:dyDescent="0.2">
      <c r="A1188" s="36" t="str">
        <f>'0'!$A$4</f>
        <v>………………..</v>
      </c>
      <c r="B1188" s="37">
        <f>'0'!$A$2</f>
        <v>46112</v>
      </c>
      <c r="C1188" s="37" t="s">
        <v>1243</v>
      </c>
      <c r="D1188" s="119" t="str">
        <f>IF(G1188="","",VLOOKUP(G1188,номенклатури!R:T,2,0))</f>
        <v/>
      </c>
      <c r="E1188" s="365" t="str">
        <f>IF(G1188="","",VLOOKUP(G1188,номенклатури!R:T,3,0))</f>
        <v/>
      </c>
      <c r="F1188" s="159" t="str">
        <f>IF(G1188="","",IF(ISERROR(VLOOKUP(G1188,номенклатури!V:V,1,0)),E1188*H1188,E1188*I1188))</f>
        <v/>
      </c>
      <c r="G1188" s="14"/>
      <c r="H1188" s="15"/>
      <c r="I1188" s="15"/>
      <c r="J1188" s="15"/>
      <c r="K1188" s="15"/>
      <c r="L1188" s="217"/>
      <c r="M1188" s="22"/>
      <c r="N1188" s="119" t="str">
        <f>IF(G1188="","",VLOOKUP(G1188,номенклатури!R:U,4,0))</f>
        <v/>
      </c>
      <c r="O1188" s="119" t="str">
        <f>IF(M1188="","",VLOOKUP(M1188,'14'!D:D,1,0))</f>
        <v/>
      </c>
    </row>
    <row r="1189" spans="1:15" ht="12.75" customHeight="1" x14ac:dyDescent="0.2">
      <c r="A1189" s="36" t="str">
        <f>'0'!$A$4</f>
        <v>………………..</v>
      </c>
      <c r="B1189" s="37">
        <f>'0'!$A$2</f>
        <v>46112</v>
      </c>
      <c r="C1189" s="37" t="s">
        <v>1243</v>
      </c>
      <c r="D1189" s="119" t="str">
        <f>IF(G1189="","",VLOOKUP(G1189,номенклатури!R:T,2,0))</f>
        <v/>
      </c>
      <c r="E1189" s="365" t="str">
        <f>IF(G1189="","",VLOOKUP(G1189,номенклатури!R:T,3,0))</f>
        <v/>
      </c>
      <c r="F1189" s="159" t="str">
        <f>IF(G1189="","",IF(ISERROR(VLOOKUP(G1189,номенклатури!V:V,1,0)),E1189*H1189,E1189*I1189))</f>
        <v/>
      </c>
      <c r="G1189" s="14"/>
      <c r="H1189" s="15"/>
      <c r="I1189" s="15"/>
      <c r="J1189" s="15"/>
      <c r="K1189" s="15"/>
      <c r="L1189" s="217"/>
      <c r="M1189" s="22"/>
      <c r="N1189" s="119" t="str">
        <f>IF(G1189="","",VLOOKUP(G1189,номенклатури!R:U,4,0))</f>
        <v/>
      </c>
      <c r="O1189" s="119" t="str">
        <f>IF(M1189="","",VLOOKUP(M1189,'14'!D:D,1,0))</f>
        <v/>
      </c>
    </row>
    <row r="1190" spans="1:15" ht="12.75" customHeight="1" x14ac:dyDescent="0.2">
      <c r="A1190" s="36" t="str">
        <f>'0'!$A$4</f>
        <v>………………..</v>
      </c>
      <c r="B1190" s="37">
        <f>'0'!$A$2</f>
        <v>46112</v>
      </c>
      <c r="C1190" s="37" t="s">
        <v>1243</v>
      </c>
      <c r="D1190" s="119" t="str">
        <f>IF(G1190="","",VLOOKUP(G1190,номенклатури!R:T,2,0))</f>
        <v/>
      </c>
      <c r="E1190" s="365" t="str">
        <f>IF(G1190="","",VLOOKUP(G1190,номенклатури!R:T,3,0))</f>
        <v/>
      </c>
      <c r="F1190" s="159" t="str">
        <f>IF(G1190="","",IF(ISERROR(VLOOKUP(G1190,номенклатури!V:V,1,0)),E1190*H1190,E1190*I1190))</f>
        <v/>
      </c>
      <c r="G1190" s="14"/>
      <c r="H1190" s="15"/>
      <c r="I1190" s="15"/>
      <c r="J1190" s="15"/>
      <c r="K1190" s="15"/>
      <c r="L1190" s="217"/>
      <c r="M1190" s="22"/>
      <c r="N1190" s="119" t="str">
        <f>IF(G1190="","",VLOOKUP(G1190,номенклатури!R:U,4,0))</f>
        <v/>
      </c>
      <c r="O1190" s="119" t="str">
        <f>IF(M1190="","",VLOOKUP(M1190,'14'!D:D,1,0))</f>
        <v/>
      </c>
    </row>
    <row r="1191" spans="1:15" ht="12.75" customHeight="1" x14ac:dyDescent="0.2">
      <c r="A1191" s="36" t="str">
        <f>'0'!$A$4</f>
        <v>………………..</v>
      </c>
      <c r="B1191" s="37">
        <f>'0'!$A$2</f>
        <v>46112</v>
      </c>
      <c r="C1191" s="37" t="s">
        <v>1243</v>
      </c>
      <c r="D1191" s="119" t="str">
        <f>IF(G1191="","",VLOOKUP(G1191,номенклатури!R:T,2,0))</f>
        <v/>
      </c>
      <c r="E1191" s="365" t="str">
        <f>IF(G1191="","",VLOOKUP(G1191,номенклатури!R:T,3,0))</f>
        <v/>
      </c>
      <c r="F1191" s="159" t="str">
        <f>IF(G1191="","",IF(ISERROR(VLOOKUP(G1191,номенклатури!V:V,1,0)),E1191*H1191,E1191*I1191))</f>
        <v/>
      </c>
      <c r="G1191" s="14"/>
      <c r="H1191" s="15"/>
      <c r="I1191" s="15"/>
      <c r="J1191" s="15"/>
      <c r="K1191" s="15"/>
      <c r="L1191" s="217"/>
      <c r="M1191" s="22"/>
      <c r="N1191" s="119" t="str">
        <f>IF(G1191="","",VLOOKUP(G1191,номенклатури!R:U,4,0))</f>
        <v/>
      </c>
      <c r="O1191" s="119" t="str">
        <f>IF(M1191="","",VLOOKUP(M1191,'14'!D:D,1,0))</f>
        <v/>
      </c>
    </row>
    <row r="1192" spans="1:15" ht="12.75" customHeight="1" x14ac:dyDescent="0.2">
      <c r="A1192" s="36" t="str">
        <f>'0'!$A$4</f>
        <v>………………..</v>
      </c>
      <c r="B1192" s="37">
        <f>'0'!$A$2</f>
        <v>46112</v>
      </c>
      <c r="C1192" s="37" t="s">
        <v>1243</v>
      </c>
      <c r="D1192" s="119" t="str">
        <f>IF(G1192="","",VLOOKUP(G1192,номенклатури!R:T,2,0))</f>
        <v/>
      </c>
      <c r="E1192" s="365" t="str">
        <f>IF(G1192="","",VLOOKUP(G1192,номенклатури!R:T,3,0))</f>
        <v/>
      </c>
      <c r="F1192" s="159" t="str">
        <f>IF(G1192="","",IF(ISERROR(VLOOKUP(G1192,номенклатури!V:V,1,0)),E1192*H1192,E1192*I1192))</f>
        <v/>
      </c>
      <c r="G1192" s="14"/>
      <c r="H1192" s="15"/>
      <c r="I1192" s="15"/>
      <c r="J1192" s="15"/>
      <c r="K1192" s="15"/>
      <c r="L1192" s="217"/>
      <c r="M1192" s="22"/>
      <c r="N1192" s="119" t="str">
        <f>IF(G1192="","",VLOOKUP(G1192,номенклатури!R:U,4,0))</f>
        <v/>
      </c>
      <c r="O1192" s="119" t="str">
        <f>IF(M1192="","",VLOOKUP(M1192,'14'!D:D,1,0))</f>
        <v/>
      </c>
    </row>
    <row r="1193" spans="1:15" ht="12.75" customHeight="1" x14ac:dyDescent="0.2">
      <c r="A1193" s="36" t="str">
        <f>'0'!$A$4</f>
        <v>………………..</v>
      </c>
      <c r="B1193" s="37">
        <f>'0'!$A$2</f>
        <v>46112</v>
      </c>
      <c r="C1193" s="37" t="s">
        <v>1243</v>
      </c>
      <c r="D1193" s="119" t="str">
        <f>IF(G1193="","",VLOOKUP(G1193,номенклатури!R:T,2,0))</f>
        <v/>
      </c>
      <c r="E1193" s="365" t="str">
        <f>IF(G1193="","",VLOOKUP(G1193,номенклатури!R:T,3,0))</f>
        <v/>
      </c>
      <c r="F1193" s="159" t="str">
        <f>IF(G1193="","",IF(ISERROR(VLOOKUP(G1193,номенклатури!V:V,1,0)),E1193*H1193,E1193*I1193))</f>
        <v/>
      </c>
      <c r="G1193" s="14"/>
      <c r="H1193" s="15"/>
      <c r="I1193" s="15"/>
      <c r="J1193" s="15"/>
      <c r="K1193" s="15"/>
      <c r="L1193" s="217"/>
      <c r="M1193" s="22"/>
      <c r="N1193" s="119" t="str">
        <f>IF(G1193="","",VLOOKUP(G1193,номенклатури!R:U,4,0))</f>
        <v/>
      </c>
      <c r="O1193" s="119" t="str">
        <f>IF(M1193="","",VLOOKUP(M1193,'14'!D:D,1,0))</f>
        <v/>
      </c>
    </row>
    <row r="1194" spans="1:15" ht="12.75" customHeight="1" x14ac:dyDescent="0.2">
      <c r="A1194" s="36" t="str">
        <f>'0'!$A$4</f>
        <v>………………..</v>
      </c>
      <c r="B1194" s="37">
        <f>'0'!$A$2</f>
        <v>46112</v>
      </c>
      <c r="C1194" s="37" t="s">
        <v>1243</v>
      </c>
      <c r="D1194" s="119" t="str">
        <f>IF(G1194="","",VLOOKUP(G1194,номенклатури!R:T,2,0))</f>
        <v/>
      </c>
      <c r="E1194" s="365" t="str">
        <f>IF(G1194="","",VLOOKUP(G1194,номенклатури!R:T,3,0))</f>
        <v/>
      </c>
      <c r="F1194" s="159" t="str">
        <f>IF(G1194="","",IF(ISERROR(VLOOKUP(G1194,номенклатури!V:V,1,0)),E1194*H1194,E1194*I1194))</f>
        <v/>
      </c>
      <c r="G1194" s="14"/>
      <c r="H1194" s="15"/>
      <c r="I1194" s="15"/>
      <c r="J1194" s="15"/>
      <c r="K1194" s="15"/>
      <c r="L1194" s="217"/>
      <c r="M1194" s="22"/>
      <c r="N1194" s="119" t="str">
        <f>IF(G1194="","",VLOOKUP(G1194,номенклатури!R:U,4,0))</f>
        <v/>
      </c>
      <c r="O1194" s="119" t="str">
        <f>IF(M1194="","",VLOOKUP(M1194,'14'!D:D,1,0))</f>
        <v/>
      </c>
    </row>
    <row r="1195" spans="1:15" ht="12.75" customHeight="1" x14ac:dyDescent="0.2">
      <c r="A1195" s="36" t="str">
        <f>'0'!$A$4</f>
        <v>………………..</v>
      </c>
      <c r="B1195" s="37">
        <f>'0'!$A$2</f>
        <v>46112</v>
      </c>
      <c r="C1195" s="37" t="s">
        <v>1243</v>
      </c>
      <c r="D1195" s="119" t="str">
        <f>IF(G1195="","",VLOOKUP(G1195,номенклатури!R:T,2,0))</f>
        <v/>
      </c>
      <c r="E1195" s="365" t="str">
        <f>IF(G1195="","",VLOOKUP(G1195,номенклатури!R:T,3,0))</f>
        <v/>
      </c>
      <c r="F1195" s="159" t="str">
        <f>IF(G1195="","",IF(ISERROR(VLOOKUP(G1195,номенклатури!V:V,1,0)),E1195*H1195,E1195*I1195))</f>
        <v/>
      </c>
      <c r="G1195" s="14"/>
      <c r="H1195" s="15"/>
      <c r="I1195" s="15"/>
      <c r="J1195" s="15"/>
      <c r="K1195" s="15"/>
      <c r="L1195" s="217"/>
      <c r="M1195" s="22"/>
      <c r="N1195" s="119" t="str">
        <f>IF(G1195="","",VLOOKUP(G1195,номенклатури!R:U,4,0))</f>
        <v/>
      </c>
      <c r="O1195" s="119" t="str">
        <f>IF(M1195="","",VLOOKUP(M1195,'14'!D:D,1,0))</f>
        <v/>
      </c>
    </row>
    <row r="1196" spans="1:15" ht="12.75" customHeight="1" x14ac:dyDescent="0.2">
      <c r="A1196" s="36" t="str">
        <f>'0'!$A$4</f>
        <v>………………..</v>
      </c>
      <c r="B1196" s="37">
        <f>'0'!$A$2</f>
        <v>46112</v>
      </c>
      <c r="C1196" s="37" t="s">
        <v>1243</v>
      </c>
      <c r="D1196" s="119" t="str">
        <f>IF(G1196="","",VLOOKUP(G1196,номенклатури!R:T,2,0))</f>
        <v/>
      </c>
      <c r="E1196" s="365" t="str">
        <f>IF(G1196="","",VLOOKUP(G1196,номенклатури!R:T,3,0))</f>
        <v/>
      </c>
      <c r="F1196" s="159" t="str">
        <f>IF(G1196="","",IF(ISERROR(VLOOKUP(G1196,номенклатури!V:V,1,0)),E1196*H1196,E1196*I1196))</f>
        <v/>
      </c>
      <c r="G1196" s="14"/>
      <c r="H1196" s="15"/>
      <c r="I1196" s="15"/>
      <c r="J1196" s="15"/>
      <c r="K1196" s="15"/>
      <c r="L1196" s="217"/>
      <c r="M1196" s="22"/>
      <c r="N1196" s="119" t="str">
        <f>IF(G1196="","",VLOOKUP(G1196,номенклатури!R:U,4,0))</f>
        <v/>
      </c>
      <c r="O1196" s="119" t="str">
        <f>IF(M1196="","",VLOOKUP(M1196,'14'!D:D,1,0))</f>
        <v/>
      </c>
    </row>
    <row r="1197" spans="1:15" ht="12.75" customHeight="1" x14ac:dyDescent="0.2">
      <c r="A1197" s="36" t="str">
        <f>'0'!$A$4</f>
        <v>………………..</v>
      </c>
      <c r="B1197" s="37">
        <f>'0'!$A$2</f>
        <v>46112</v>
      </c>
      <c r="C1197" s="37" t="s">
        <v>1243</v>
      </c>
      <c r="D1197" s="119" t="str">
        <f>IF(G1197="","",VLOOKUP(G1197,номенклатури!R:T,2,0))</f>
        <v/>
      </c>
      <c r="E1197" s="365" t="str">
        <f>IF(G1197="","",VLOOKUP(G1197,номенклатури!R:T,3,0))</f>
        <v/>
      </c>
      <c r="F1197" s="159" t="str">
        <f>IF(G1197="","",IF(ISERROR(VLOOKUP(G1197,номенклатури!V:V,1,0)),E1197*H1197,E1197*I1197))</f>
        <v/>
      </c>
      <c r="G1197" s="14"/>
      <c r="H1197" s="15"/>
      <c r="I1197" s="15"/>
      <c r="J1197" s="15"/>
      <c r="K1197" s="15"/>
      <c r="L1197" s="217"/>
      <c r="M1197" s="22"/>
      <c r="N1197" s="119" t="str">
        <f>IF(G1197="","",VLOOKUP(G1197,номенклатури!R:U,4,0))</f>
        <v/>
      </c>
      <c r="O1197" s="119" t="str">
        <f>IF(M1197="","",VLOOKUP(M1197,'14'!D:D,1,0))</f>
        <v/>
      </c>
    </row>
    <row r="1198" spans="1:15" ht="12.75" customHeight="1" x14ac:dyDescent="0.2">
      <c r="A1198" s="36" t="str">
        <f>'0'!$A$4</f>
        <v>………………..</v>
      </c>
      <c r="B1198" s="37">
        <f>'0'!$A$2</f>
        <v>46112</v>
      </c>
      <c r="C1198" s="37" t="s">
        <v>1243</v>
      </c>
      <c r="D1198" s="119" t="str">
        <f>IF(G1198="","",VLOOKUP(G1198,номенклатури!R:T,2,0))</f>
        <v/>
      </c>
      <c r="E1198" s="365" t="str">
        <f>IF(G1198="","",VLOOKUP(G1198,номенклатури!R:T,3,0))</f>
        <v/>
      </c>
      <c r="F1198" s="159" t="str">
        <f>IF(G1198="","",IF(ISERROR(VLOOKUP(G1198,номенклатури!V:V,1,0)),E1198*H1198,E1198*I1198))</f>
        <v/>
      </c>
      <c r="G1198" s="14"/>
      <c r="H1198" s="15"/>
      <c r="I1198" s="15"/>
      <c r="J1198" s="15"/>
      <c r="K1198" s="15"/>
      <c r="L1198" s="217"/>
      <c r="M1198" s="22"/>
      <c r="N1198" s="119" t="str">
        <f>IF(G1198="","",VLOOKUP(G1198,номенклатури!R:U,4,0))</f>
        <v/>
      </c>
      <c r="O1198" s="119" t="str">
        <f>IF(M1198="","",VLOOKUP(M1198,'14'!D:D,1,0))</f>
        <v/>
      </c>
    </row>
    <row r="1199" spans="1:15" ht="12.75" customHeight="1" x14ac:dyDescent="0.2">
      <c r="A1199" s="36" t="str">
        <f>'0'!$A$4</f>
        <v>………………..</v>
      </c>
      <c r="B1199" s="37">
        <f>'0'!$A$2</f>
        <v>46112</v>
      </c>
      <c r="C1199" s="37" t="s">
        <v>1243</v>
      </c>
      <c r="D1199" s="119" t="str">
        <f>IF(G1199="","",VLOOKUP(G1199,номенклатури!R:T,2,0))</f>
        <v/>
      </c>
      <c r="E1199" s="365" t="str">
        <f>IF(G1199="","",VLOOKUP(G1199,номенклатури!R:T,3,0))</f>
        <v/>
      </c>
      <c r="F1199" s="159" t="str">
        <f>IF(G1199="","",IF(ISERROR(VLOOKUP(G1199,номенклатури!V:V,1,0)),E1199*H1199,E1199*I1199))</f>
        <v/>
      </c>
      <c r="G1199" s="14"/>
      <c r="H1199" s="15"/>
      <c r="I1199" s="15"/>
      <c r="J1199" s="15"/>
      <c r="K1199" s="15"/>
      <c r="L1199" s="217"/>
      <c r="M1199" s="22"/>
      <c r="N1199" s="119" t="str">
        <f>IF(G1199="","",VLOOKUP(G1199,номенклатури!R:U,4,0))</f>
        <v/>
      </c>
      <c r="O1199" s="119" t="str">
        <f>IF(M1199="","",VLOOKUP(M1199,'14'!D:D,1,0))</f>
        <v/>
      </c>
    </row>
    <row r="1200" spans="1:15" ht="12.75" customHeight="1" x14ac:dyDescent="0.2">
      <c r="A1200" s="36" t="str">
        <f>'0'!$A$4</f>
        <v>………………..</v>
      </c>
      <c r="B1200" s="37">
        <f>'0'!$A$2</f>
        <v>46112</v>
      </c>
      <c r="C1200" s="37" t="s">
        <v>1243</v>
      </c>
      <c r="D1200" s="119" t="str">
        <f>IF(G1200="","",VLOOKUP(G1200,номенклатури!R:T,2,0))</f>
        <v/>
      </c>
      <c r="E1200" s="365" t="str">
        <f>IF(G1200="","",VLOOKUP(G1200,номенклатури!R:T,3,0))</f>
        <v/>
      </c>
      <c r="F1200" s="159" t="str">
        <f>IF(G1200="","",IF(ISERROR(VLOOKUP(G1200,номенклатури!V:V,1,0)),E1200*H1200,E1200*I1200))</f>
        <v/>
      </c>
      <c r="G1200" s="14"/>
      <c r="H1200" s="15"/>
      <c r="I1200" s="15"/>
      <c r="J1200" s="15"/>
      <c r="K1200" s="15"/>
      <c r="L1200" s="217"/>
      <c r="M1200" s="22"/>
      <c r="N1200" s="119" t="str">
        <f>IF(G1200="","",VLOOKUP(G1200,номенклатури!R:U,4,0))</f>
        <v/>
      </c>
      <c r="O1200" s="119" t="str">
        <f>IF(M1200="","",VLOOKUP(M1200,'14'!D:D,1,0))</f>
        <v/>
      </c>
    </row>
    <row r="1201" spans="1:15" ht="12.75" customHeight="1" x14ac:dyDescent="0.2">
      <c r="A1201" s="36" t="str">
        <f>'0'!$A$4</f>
        <v>………………..</v>
      </c>
      <c r="B1201" s="37">
        <f>'0'!$A$2</f>
        <v>46112</v>
      </c>
      <c r="C1201" s="37" t="s">
        <v>1243</v>
      </c>
      <c r="D1201" s="119" t="str">
        <f>IF(G1201="","",VLOOKUP(G1201,номенклатури!R:T,2,0))</f>
        <v/>
      </c>
      <c r="E1201" s="365" t="str">
        <f>IF(G1201="","",VLOOKUP(G1201,номенклатури!R:T,3,0))</f>
        <v/>
      </c>
      <c r="F1201" s="159" t="str">
        <f>IF(G1201="","",IF(ISERROR(VLOOKUP(G1201,номенклатури!V:V,1,0)),E1201*H1201,E1201*I1201))</f>
        <v/>
      </c>
      <c r="G1201" s="14"/>
      <c r="H1201" s="15"/>
      <c r="I1201" s="15"/>
      <c r="J1201" s="15"/>
      <c r="K1201" s="15"/>
      <c r="L1201" s="217"/>
      <c r="M1201" s="22"/>
      <c r="N1201" s="119" t="str">
        <f>IF(G1201="","",VLOOKUP(G1201,номенклатури!R:U,4,0))</f>
        <v/>
      </c>
      <c r="O1201" s="119" t="str">
        <f>IF(M1201="","",VLOOKUP(M1201,'14'!D:D,1,0))</f>
        <v/>
      </c>
    </row>
    <row r="1202" spans="1:15" ht="12.75" customHeight="1" x14ac:dyDescent="0.2">
      <c r="A1202" s="36" t="str">
        <f>'0'!$A$4</f>
        <v>………………..</v>
      </c>
      <c r="B1202" s="37">
        <f>'0'!$A$2</f>
        <v>46112</v>
      </c>
      <c r="C1202" s="37" t="s">
        <v>1243</v>
      </c>
      <c r="D1202" s="119" t="str">
        <f>IF(G1202="","",VLOOKUP(G1202,номенклатури!R:T,2,0))</f>
        <v/>
      </c>
      <c r="E1202" s="365" t="str">
        <f>IF(G1202="","",VLOOKUP(G1202,номенклатури!R:T,3,0))</f>
        <v/>
      </c>
      <c r="F1202" s="159" t="str">
        <f>IF(G1202="","",IF(ISERROR(VLOOKUP(G1202,номенклатури!V:V,1,0)),E1202*H1202,E1202*I1202))</f>
        <v/>
      </c>
      <c r="G1202" s="14"/>
      <c r="H1202" s="15"/>
      <c r="I1202" s="15"/>
      <c r="J1202" s="15"/>
      <c r="K1202" s="15"/>
      <c r="L1202" s="217"/>
      <c r="M1202" s="22"/>
      <c r="N1202" s="119" t="str">
        <f>IF(G1202="","",VLOOKUP(G1202,номенклатури!R:U,4,0))</f>
        <v/>
      </c>
      <c r="O1202" s="119" t="str">
        <f>IF(M1202="","",VLOOKUP(M1202,'14'!D:D,1,0))</f>
        <v/>
      </c>
    </row>
    <row r="1203" spans="1:15" ht="12.75" customHeight="1" x14ac:dyDescent="0.2">
      <c r="A1203" s="36" t="str">
        <f>'0'!$A$4</f>
        <v>………………..</v>
      </c>
      <c r="B1203" s="37">
        <f>'0'!$A$2</f>
        <v>46112</v>
      </c>
      <c r="C1203" s="37" t="s">
        <v>1243</v>
      </c>
      <c r="D1203" s="119" t="str">
        <f>IF(G1203="","",VLOOKUP(G1203,номенклатури!R:T,2,0))</f>
        <v/>
      </c>
      <c r="E1203" s="365" t="str">
        <f>IF(G1203="","",VLOOKUP(G1203,номенклатури!R:T,3,0))</f>
        <v/>
      </c>
      <c r="F1203" s="159" t="str">
        <f>IF(G1203="","",IF(ISERROR(VLOOKUP(G1203,номенклатури!V:V,1,0)),E1203*H1203,E1203*I1203))</f>
        <v/>
      </c>
      <c r="G1203" s="14"/>
      <c r="H1203" s="15"/>
      <c r="I1203" s="15"/>
      <c r="J1203" s="15"/>
      <c r="K1203" s="15"/>
      <c r="L1203" s="217"/>
      <c r="M1203" s="22"/>
      <c r="N1203" s="119" t="str">
        <f>IF(G1203="","",VLOOKUP(G1203,номенклатури!R:U,4,0))</f>
        <v/>
      </c>
      <c r="O1203" s="119" t="str">
        <f>IF(M1203="","",VLOOKUP(M1203,'14'!D:D,1,0))</f>
        <v/>
      </c>
    </row>
    <row r="1204" spans="1:15" ht="12.75" customHeight="1" x14ac:dyDescent="0.2">
      <c r="A1204" s="36" t="str">
        <f>'0'!$A$4</f>
        <v>………………..</v>
      </c>
      <c r="B1204" s="37">
        <f>'0'!$A$2</f>
        <v>46112</v>
      </c>
      <c r="C1204" s="37" t="s">
        <v>1243</v>
      </c>
      <c r="D1204" s="119" t="str">
        <f>IF(G1204="","",VLOOKUP(G1204,номенклатури!R:T,2,0))</f>
        <v/>
      </c>
      <c r="E1204" s="365" t="str">
        <f>IF(G1204="","",VLOOKUP(G1204,номенклатури!R:T,3,0))</f>
        <v/>
      </c>
      <c r="F1204" s="159" t="str">
        <f>IF(G1204="","",IF(ISERROR(VLOOKUP(G1204,номенклатури!V:V,1,0)),E1204*H1204,E1204*I1204))</f>
        <v/>
      </c>
      <c r="G1204" s="14"/>
      <c r="H1204" s="15"/>
      <c r="I1204" s="15"/>
      <c r="J1204" s="15"/>
      <c r="K1204" s="15"/>
      <c r="L1204" s="217"/>
      <c r="M1204" s="22"/>
      <c r="N1204" s="119" t="str">
        <f>IF(G1204="","",VLOOKUP(G1204,номенклатури!R:U,4,0))</f>
        <v/>
      </c>
      <c r="O1204" s="119" t="str">
        <f>IF(M1204="","",VLOOKUP(M1204,'14'!D:D,1,0))</f>
        <v/>
      </c>
    </row>
    <row r="1205" spans="1:15" ht="12.75" customHeight="1" x14ac:dyDescent="0.2">
      <c r="A1205" s="36" t="str">
        <f>'0'!$A$4</f>
        <v>………………..</v>
      </c>
      <c r="B1205" s="37">
        <f>'0'!$A$2</f>
        <v>46112</v>
      </c>
      <c r="C1205" s="37" t="s">
        <v>1243</v>
      </c>
      <c r="D1205" s="119" t="str">
        <f>IF(G1205="","",VLOOKUP(G1205,номенклатури!R:T,2,0))</f>
        <v/>
      </c>
      <c r="E1205" s="365" t="str">
        <f>IF(G1205="","",VLOOKUP(G1205,номенклатури!R:T,3,0))</f>
        <v/>
      </c>
      <c r="F1205" s="159" t="str">
        <f>IF(G1205="","",IF(ISERROR(VLOOKUP(G1205,номенклатури!V:V,1,0)),E1205*H1205,E1205*I1205))</f>
        <v/>
      </c>
      <c r="G1205" s="14"/>
      <c r="H1205" s="15"/>
      <c r="I1205" s="15"/>
      <c r="J1205" s="15"/>
      <c r="K1205" s="15"/>
      <c r="L1205" s="217"/>
      <c r="M1205" s="22"/>
      <c r="N1205" s="119" t="str">
        <f>IF(G1205="","",VLOOKUP(G1205,номенклатури!R:U,4,0))</f>
        <v/>
      </c>
      <c r="O1205" s="119" t="str">
        <f>IF(M1205="","",VLOOKUP(M1205,'14'!D:D,1,0))</f>
        <v/>
      </c>
    </row>
    <row r="1206" spans="1:15" ht="12.75" customHeight="1" x14ac:dyDescent="0.2">
      <c r="A1206" s="36" t="str">
        <f>'0'!$A$4</f>
        <v>………………..</v>
      </c>
      <c r="B1206" s="37">
        <f>'0'!$A$2</f>
        <v>46112</v>
      </c>
      <c r="C1206" s="37" t="s">
        <v>1243</v>
      </c>
      <c r="D1206" s="119" t="str">
        <f>IF(G1206="","",VLOOKUP(G1206,номенклатури!R:T,2,0))</f>
        <v/>
      </c>
      <c r="E1206" s="365" t="str">
        <f>IF(G1206="","",VLOOKUP(G1206,номенклатури!R:T,3,0))</f>
        <v/>
      </c>
      <c r="F1206" s="159" t="str">
        <f>IF(G1206="","",IF(ISERROR(VLOOKUP(G1206,номенклатури!V:V,1,0)),E1206*H1206,E1206*I1206))</f>
        <v/>
      </c>
      <c r="G1206" s="14"/>
      <c r="H1206" s="15"/>
      <c r="I1206" s="15"/>
      <c r="J1206" s="15"/>
      <c r="K1206" s="15"/>
      <c r="L1206" s="217"/>
      <c r="M1206" s="22"/>
      <c r="N1206" s="119" t="str">
        <f>IF(G1206="","",VLOOKUP(G1206,номенклатури!R:U,4,0))</f>
        <v/>
      </c>
      <c r="O1206" s="119" t="str">
        <f>IF(M1206="","",VLOOKUP(M1206,'14'!D:D,1,0))</f>
        <v/>
      </c>
    </row>
    <row r="1207" spans="1:15" ht="12.75" customHeight="1" x14ac:dyDescent="0.2">
      <c r="A1207" s="36" t="str">
        <f>'0'!$A$4</f>
        <v>………………..</v>
      </c>
      <c r="B1207" s="37">
        <f>'0'!$A$2</f>
        <v>46112</v>
      </c>
      <c r="C1207" s="37" t="s">
        <v>1243</v>
      </c>
      <c r="D1207" s="119" t="str">
        <f>IF(G1207="","",VLOOKUP(G1207,номенклатури!R:T,2,0))</f>
        <v/>
      </c>
      <c r="E1207" s="365" t="str">
        <f>IF(G1207="","",VLOOKUP(G1207,номенклатури!R:T,3,0))</f>
        <v/>
      </c>
      <c r="F1207" s="159" t="str">
        <f>IF(G1207="","",IF(ISERROR(VLOOKUP(G1207,номенклатури!V:V,1,0)),E1207*H1207,E1207*I1207))</f>
        <v/>
      </c>
      <c r="G1207" s="14"/>
      <c r="H1207" s="15"/>
      <c r="I1207" s="15"/>
      <c r="J1207" s="15"/>
      <c r="K1207" s="15"/>
      <c r="L1207" s="217"/>
      <c r="M1207" s="22"/>
      <c r="N1207" s="119" t="str">
        <f>IF(G1207="","",VLOOKUP(G1207,номенклатури!R:U,4,0))</f>
        <v/>
      </c>
      <c r="O1207" s="119" t="str">
        <f>IF(M1207="","",VLOOKUP(M1207,'14'!D:D,1,0))</f>
        <v/>
      </c>
    </row>
    <row r="1208" spans="1:15" ht="12.75" customHeight="1" x14ac:dyDescent="0.2">
      <c r="A1208" s="36" t="str">
        <f>'0'!$A$4</f>
        <v>………………..</v>
      </c>
      <c r="B1208" s="37">
        <f>'0'!$A$2</f>
        <v>46112</v>
      </c>
      <c r="C1208" s="37" t="s">
        <v>1243</v>
      </c>
      <c r="D1208" s="119" t="str">
        <f>IF(G1208="","",VLOOKUP(G1208,номенклатури!R:T,2,0))</f>
        <v/>
      </c>
      <c r="E1208" s="365" t="str">
        <f>IF(G1208="","",VLOOKUP(G1208,номенклатури!R:T,3,0))</f>
        <v/>
      </c>
      <c r="F1208" s="159" t="str">
        <f>IF(G1208="","",IF(ISERROR(VLOOKUP(G1208,номенклатури!V:V,1,0)),E1208*H1208,E1208*I1208))</f>
        <v/>
      </c>
      <c r="G1208" s="14"/>
      <c r="H1208" s="15"/>
      <c r="I1208" s="15"/>
      <c r="J1208" s="15"/>
      <c r="K1208" s="15"/>
      <c r="L1208" s="217"/>
      <c r="M1208" s="22"/>
      <c r="N1208" s="119" t="str">
        <f>IF(G1208="","",VLOOKUP(G1208,номенклатури!R:U,4,0))</f>
        <v/>
      </c>
      <c r="O1208" s="119" t="str">
        <f>IF(M1208="","",VLOOKUP(M1208,'14'!D:D,1,0))</f>
        <v/>
      </c>
    </row>
    <row r="1209" spans="1:15" ht="12.75" customHeight="1" x14ac:dyDescent="0.2">
      <c r="A1209" s="36" t="str">
        <f>'0'!$A$4</f>
        <v>………………..</v>
      </c>
      <c r="B1209" s="37">
        <f>'0'!$A$2</f>
        <v>46112</v>
      </c>
      <c r="C1209" s="37" t="s">
        <v>1243</v>
      </c>
      <c r="D1209" s="119" t="str">
        <f>IF(G1209="","",VLOOKUP(G1209,номенклатури!R:T,2,0))</f>
        <v/>
      </c>
      <c r="E1209" s="365" t="str">
        <f>IF(G1209="","",VLOOKUP(G1209,номенклатури!R:T,3,0))</f>
        <v/>
      </c>
      <c r="F1209" s="159" t="str">
        <f>IF(G1209="","",IF(ISERROR(VLOOKUP(G1209,номенклатури!V:V,1,0)),E1209*H1209,E1209*I1209))</f>
        <v/>
      </c>
      <c r="G1209" s="14"/>
      <c r="H1209" s="15"/>
      <c r="I1209" s="15"/>
      <c r="J1209" s="15"/>
      <c r="K1209" s="15"/>
      <c r="L1209" s="217"/>
      <c r="M1209" s="22"/>
      <c r="N1209" s="119" t="str">
        <f>IF(G1209="","",VLOOKUP(G1209,номенклатури!R:U,4,0))</f>
        <v/>
      </c>
      <c r="O1209" s="119" t="str">
        <f>IF(M1209="","",VLOOKUP(M1209,'14'!D:D,1,0))</f>
        <v/>
      </c>
    </row>
    <row r="1210" spans="1:15" ht="12.75" customHeight="1" x14ac:dyDescent="0.2">
      <c r="A1210" s="36" t="str">
        <f>'0'!$A$4</f>
        <v>………………..</v>
      </c>
      <c r="B1210" s="37">
        <f>'0'!$A$2</f>
        <v>46112</v>
      </c>
      <c r="C1210" s="37" t="s">
        <v>1243</v>
      </c>
      <c r="D1210" s="119" t="str">
        <f>IF(G1210="","",VLOOKUP(G1210,номенклатури!R:T,2,0))</f>
        <v/>
      </c>
      <c r="E1210" s="365" t="str">
        <f>IF(G1210="","",VLOOKUP(G1210,номенклатури!R:T,3,0))</f>
        <v/>
      </c>
      <c r="F1210" s="159" t="str">
        <f>IF(G1210="","",IF(ISERROR(VLOOKUP(G1210,номенклатури!V:V,1,0)),E1210*H1210,E1210*I1210))</f>
        <v/>
      </c>
      <c r="G1210" s="14"/>
      <c r="H1210" s="15"/>
      <c r="I1210" s="15"/>
      <c r="J1210" s="15"/>
      <c r="K1210" s="15"/>
      <c r="L1210" s="217"/>
      <c r="M1210" s="22"/>
      <c r="N1210" s="119" t="str">
        <f>IF(G1210="","",VLOOKUP(G1210,номенклатури!R:U,4,0))</f>
        <v/>
      </c>
      <c r="O1210" s="119" t="str">
        <f>IF(M1210="","",VLOOKUP(M1210,'14'!D:D,1,0))</f>
        <v/>
      </c>
    </row>
    <row r="1211" spans="1:15" ht="12.75" customHeight="1" x14ac:dyDescent="0.2">
      <c r="A1211" s="36" t="str">
        <f>'0'!$A$4</f>
        <v>………………..</v>
      </c>
      <c r="B1211" s="37">
        <f>'0'!$A$2</f>
        <v>46112</v>
      </c>
      <c r="C1211" s="37" t="s">
        <v>1243</v>
      </c>
      <c r="D1211" s="119" t="str">
        <f>IF(G1211="","",VLOOKUP(G1211,номенклатури!R:T,2,0))</f>
        <v/>
      </c>
      <c r="E1211" s="365" t="str">
        <f>IF(G1211="","",VLOOKUP(G1211,номенклатури!R:T,3,0))</f>
        <v/>
      </c>
      <c r="F1211" s="159" t="str">
        <f>IF(G1211="","",IF(ISERROR(VLOOKUP(G1211,номенклатури!V:V,1,0)),E1211*H1211,E1211*I1211))</f>
        <v/>
      </c>
      <c r="G1211" s="14"/>
      <c r="H1211" s="15"/>
      <c r="I1211" s="15"/>
      <c r="J1211" s="15"/>
      <c r="K1211" s="15"/>
      <c r="L1211" s="217"/>
      <c r="M1211" s="22"/>
      <c r="N1211" s="119" t="str">
        <f>IF(G1211="","",VLOOKUP(G1211,номенклатури!R:U,4,0))</f>
        <v/>
      </c>
      <c r="O1211" s="119" t="str">
        <f>IF(M1211="","",VLOOKUP(M1211,'14'!D:D,1,0))</f>
        <v/>
      </c>
    </row>
    <row r="1212" spans="1:15" ht="12.75" customHeight="1" x14ac:dyDescent="0.2">
      <c r="A1212" s="36" t="str">
        <f>'0'!$A$4</f>
        <v>………………..</v>
      </c>
      <c r="B1212" s="37">
        <f>'0'!$A$2</f>
        <v>46112</v>
      </c>
      <c r="C1212" s="37" t="s">
        <v>1243</v>
      </c>
      <c r="D1212" s="119" t="str">
        <f>IF(G1212="","",VLOOKUP(G1212,номенклатури!R:T,2,0))</f>
        <v/>
      </c>
      <c r="E1212" s="365" t="str">
        <f>IF(G1212="","",VLOOKUP(G1212,номенклатури!R:T,3,0))</f>
        <v/>
      </c>
      <c r="F1212" s="159" t="str">
        <f>IF(G1212="","",IF(ISERROR(VLOOKUP(G1212,номенклатури!V:V,1,0)),E1212*H1212,E1212*I1212))</f>
        <v/>
      </c>
      <c r="G1212" s="14"/>
      <c r="H1212" s="15"/>
      <c r="I1212" s="15"/>
      <c r="J1212" s="15"/>
      <c r="K1212" s="15"/>
      <c r="L1212" s="217"/>
      <c r="M1212" s="22"/>
      <c r="N1212" s="119" t="str">
        <f>IF(G1212="","",VLOOKUP(G1212,номенклатури!R:U,4,0))</f>
        <v/>
      </c>
      <c r="O1212" s="119" t="str">
        <f>IF(M1212="","",VLOOKUP(M1212,'14'!D:D,1,0))</f>
        <v/>
      </c>
    </row>
    <row r="1213" spans="1:15" ht="12.75" customHeight="1" x14ac:dyDescent="0.2">
      <c r="A1213" s="36" t="str">
        <f>'0'!$A$4</f>
        <v>………………..</v>
      </c>
      <c r="B1213" s="37">
        <f>'0'!$A$2</f>
        <v>46112</v>
      </c>
      <c r="C1213" s="37" t="s">
        <v>1243</v>
      </c>
      <c r="D1213" s="119" t="str">
        <f>IF(G1213="","",VLOOKUP(G1213,номенклатури!R:T,2,0))</f>
        <v/>
      </c>
      <c r="E1213" s="365" t="str">
        <f>IF(G1213="","",VLOOKUP(G1213,номенклатури!R:T,3,0))</f>
        <v/>
      </c>
      <c r="F1213" s="159" t="str">
        <f>IF(G1213="","",IF(ISERROR(VLOOKUP(G1213,номенклатури!V:V,1,0)),E1213*H1213,E1213*I1213))</f>
        <v/>
      </c>
      <c r="G1213" s="14"/>
      <c r="H1213" s="15"/>
      <c r="I1213" s="15"/>
      <c r="J1213" s="15"/>
      <c r="K1213" s="15"/>
      <c r="L1213" s="217"/>
      <c r="M1213" s="22"/>
      <c r="N1213" s="119" t="str">
        <f>IF(G1213="","",VLOOKUP(G1213,номенклатури!R:U,4,0))</f>
        <v/>
      </c>
      <c r="O1213" s="119" t="str">
        <f>IF(M1213="","",VLOOKUP(M1213,'14'!D:D,1,0))</f>
        <v/>
      </c>
    </row>
    <row r="1214" spans="1:15" ht="12.75" customHeight="1" x14ac:dyDescent="0.2">
      <c r="A1214" s="36" t="str">
        <f>'0'!$A$4</f>
        <v>………………..</v>
      </c>
      <c r="B1214" s="37">
        <f>'0'!$A$2</f>
        <v>46112</v>
      </c>
      <c r="C1214" s="37" t="s">
        <v>1243</v>
      </c>
      <c r="D1214" s="119" t="str">
        <f>IF(G1214="","",VLOOKUP(G1214,номенклатури!R:T,2,0))</f>
        <v/>
      </c>
      <c r="E1214" s="365" t="str">
        <f>IF(G1214="","",VLOOKUP(G1214,номенклатури!R:T,3,0))</f>
        <v/>
      </c>
      <c r="F1214" s="159" t="str">
        <f>IF(G1214="","",IF(ISERROR(VLOOKUP(G1214,номенклатури!V:V,1,0)),E1214*H1214,E1214*I1214))</f>
        <v/>
      </c>
      <c r="G1214" s="14"/>
      <c r="H1214" s="15"/>
      <c r="I1214" s="15"/>
      <c r="J1214" s="15"/>
      <c r="K1214" s="15"/>
      <c r="L1214" s="217"/>
      <c r="M1214" s="22"/>
      <c r="N1214" s="119" t="str">
        <f>IF(G1214="","",VLOOKUP(G1214,номенклатури!R:U,4,0))</f>
        <v/>
      </c>
      <c r="O1214" s="119" t="str">
        <f>IF(M1214="","",VLOOKUP(M1214,'14'!D:D,1,0))</f>
        <v/>
      </c>
    </row>
    <row r="1215" spans="1:15" ht="12.75" customHeight="1" x14ac:dyDescent="0.2">
      <c r="A1215" s="36" t="str">
        <f>'0'!$A$4</f>
        <v>………………..</v>
      </c>
      <c r="B1215" s="37">
        <f>'0'!$A$2</f>
        <v>46112</v>
      </c>
      <c r="C1215" s="37" t="s">
        <v>1243</v>
      </c>
      <c r="D1215" s="119" t="str">
        <f>IF(G1215="","",VLOOKUP(G1215,номенклатури!R:T,2,0))</f>
        <v/>
      </c>
      <c r="E1215" s="365" t="str">
        <f>IF(G1215="","",VLOOKUP(G1215,номенклатури!R:T,3,0))</f>
        <v/>
      </c>
      <c r="F1215" s="159" t="str">
        <f>IF(G1215="","",IF(ISERROR(VLOOKUP(G1215,номенклатури!V:V,1,0)),E1215*H1215,E1215*I1215))</f>
        <v/>
      </c>
      <c r="G1215" s="14"/>
      <c r="H1215" s="15"/>
      <c r="I1215" s="15"/>
      <c r="J1215" s="15"/>
      <c r="K1215" s="15"/>
      <c r="L1215" s="217"/>
      <c r="M1215" s="22"/>
      <c r="N1215" s="119" t="str">
        <f>IF(G1215="","",VLOOKUP(G1215,номенклатури!R:U,4,0))</f>
        <v/>
      </c>
      <c r="O1215" s="119" t="str">
        <f>IF(M1215="","",VLOOKUP(M1215,'14'!D:D,1,0))</f>
        <v/>
      </c>
    </row>
    <row r="1216" spans="1:15" ht="12.75" customHeight="1" x14ac:dyDescent="0.2">
      <c r="A1216" s="36" t="str">
        <f>'0'!$A$4</f>
        <v>………………..</v>
      </c>
      <c r="B1216" s="37">
        <f>'0'!$A$2</f>
        <v>46112</v>
      </c>
      <c r="C1216" s="37" t="s">
        <v>1243</v>
      </c>
      <c r="D1216" s="119" t="str">
        <f>IF(G1216="","",VLOOKUP(G1216,номенклатури!R:T,2,0))</f>
        <v/>
      </c>
      <c r="E1216" s="365" t="str">
        <f>IF(G1216="","",VLOOKUP(G1216,номенклатури!R:T,3,0))</f>
        <v/>
      </c>
      <c r="F1216" s="159" t="str">
        <f>IF(G1216="","",IF(ISERROR(VLOOKUP(G1216,номенклатури!V:V,1,0)),E1216*H1216,E1216*I1216))</f>
        <v/>
      </c>
      <c r="G1216" s="14"/>
      <c r="H1216" s="15"/>
      <c r="I1216" s="15"/>
      <c r="J1216" s="15"/>
      <c r="K1216" s="15"/>
      <c r="L1216" s="217"/>
      <c r="M1216" s="22"/>
      <c r="N1216" s="119" t="str">
        <f>IF(G1216="","",VLOOKUP(G1216,номенклатури!R:U,4,0))</f>
        <v/>
      </c>
      <c r="O1216" s="119" t="str">
        <f>IF(M1216="","",VLOOKUP(M1216,'14'!D:D,1,0))</f>
        <v/>
      </c>
    </row>
    <row r="1217" spans="1:15" ht="12.75" customHeight="1" x14ac:dyDescent="0.2">
      <c r="A1217" s="36" t="str">
        <f>'0'!$A$4</f>
        <v>………………..</v>
      </c>
      <c r="B1217" s="37">
        <f>'0'!$A$2</f>
        <v>46112</v>
      </c>
      <c r="C1217" s="37" t="s">
        <v>1243</v>
      </c>
      <c r="D1217" s="119" t="str">
        <f>IF(G1217="","",VLOOKUP(G1217,номенклатури!R:T,2,0))</f>
        <v/>
      </c>
      <c r="E1217" s="365" t="str">
        <f>IF(G1217="","",VLOOKUP(G1217,номенклатури!R:T,3,0))</f>
        <v/>
      </c>
      <c r="F1217" s="159" t="str">
        <f>IF(G1217="","",IF(ISERROR(VLOOKUP(G1217,номенклатури!V:V,1,0)),E1217*H1217,E1217*I1217))</f>
        <v/>
      </c>
      <c r="G1217" s="14"/>
      <c r="H1217" s="15"/>
      <c r="I1217" s="15"/>
      <c r="J1217" s="15"/>
      <c r="K1217" s="15"/>
      <c r="L1217" s="217"/>
      <c r="M1217" s="22"/>
      <c r="N1217" s="119" t="str">
        <f>IF(G1217="","",VLOOKUP(G1217,номенклатури!R:U,4,0))</f>
        <v/>
      </c>
      <c r="O1217" s="119" t="str">
        <f>IF(M1217="","",VLOOKUP(M1217,'14'!D:D,1,0))</f>
        <v/>
      </c>
    </row>
    <row r="1218" spans="1:15" ht="12.75" customHeight="1" x14ac:dyDescent="0.2">
      <c r="A1218" s="36" t="str">
        <f>'0'!$A$4</f>
        <v>………………..</v>
      </c>
      <c r="B1218" s="37">
        <f>'0'!$A$2</f>
        <v>46112</v>
      </c>
      <c r="C1218" s="37" t="s">
        <v>1243</v>
      </c>
      <c r="D1218" s="119" t="str">
        <f>IF(G1218="","",VLOOKUP(G1218,номенклатури!R:T,2,0))</f>
        <v/>
      </c>
      <c r="E1218" s="365" t="str">
        <f>IF(G1218="","",VLOOKUP(G1218,номенклатури!R:T,3,0))</f>
        <v/>
      </c>
      <c r="F1218" s="159" t="str">
        <f>IF(G1218="","",IF(ISERROR(VLOOKUP(G1218,номенклатури!V:V,1,0)),E1218*H1218,E1218*I1218))</f>
        <v/>
      </c>
      <c r="G1218" s="14"/>
      <c r="H1218" s="15"/>
      <c r="I1218" s="15"/>
      <c r="J1218" s="15"/>
      <c r="K1218" s="15"/>
      <c r="L1218" s="217"/>
      <c r="M1218" s="22"/>
      <c r="N1218" s="119" t="str">
        <f>IF(G1218="","",VLOOKUP(G1218,номенклатури!R:U,4,0))</f>
        <v/>
      </c>
      <c r="O1218" s="119" t="str">
        <f>IF(M1218="","",VLOOKUP(M1218,'14'!D:D,1,0))</f>
        <v/>
      </c>
    </row>
    <row r="1219" spans="1:15" ht="12.75" customHeight="1" x14ac:dyDescent="0.2">
      <c r="A1219" s="36" t="str">
        <f>'0'!$A$4</f>
        <v>………………..</v>
      </c>
      <c r="B1219" s="37">
        <f>'0'!$A$2</f>
        <v>46112</v>
      </c>
      <c r="C1219" s="37" t="s">
        <v>1243</v>
      </c>
      <c r="D1219" s="119" t="str">
        <f>IF(G1219="","",VLOOKUP(G1219,номенклатури!R:T,2,0))</f>
        <v/>
      </c>
      <c r="E1219" s="365" t="str">
        <f>IF(G1219="","",VLOOKUP(G1219,номенклатури!R:T,3,0))</f>
        <v/>
      </c>
      <c r="F1219" s="159" t="str">
        <f>IF(G1219="","",IF(ISERROR(VLOOKUP(G1219,номенклатури!V:V,1,0)),E1219*H1219,E1219*I1219))</f>
        <v/>
      </c>
      <c r="G1219" s="14"/>
      <c r="H1219" s="15"/>
      <c r="I1219" s="15"/>
      <c r="J1219" s="15"/>
      <c r="K1219" s="15"/>
      <c r="L1219" s="217"/>
      <c r="M1219" s="22"/>
      <c r="N1219" s="119" t="str">
        <f>IF(G1219="","",VLOOKUP(G1219,номенклатури!R:U,4,0))</f>
        <v/>
      </c>
      <c r="O1219" s="119" t="str">
        <f>IF(M1219="","",VLOOKUP(M1219,'14'!D:D,1,0))</f>
        <v/>
      </c>
    </row>
    <row r="1220" spans="1:15" ht="12.75" customHeight="1" x14ac:dyDescent="0.2">
      <c r="A1220" s="36" t="str">
        <f>'0'!$A$4</f>
        <v>………………..</v>
      </c>
      <c r="B1220" s="37">
        <f>'0'!$A$2</f>
        <v>46112</v>
      </c>
      <c r="C1220" s="37" t="s">
        <v>1243</v>
      </c>
      <c r="D1220" s="119" t="str">
        <f>IF(G1220="","",VLOOKUP(G1220,номенклатури!R:T,2,0))</f>
        <v/>
      </c>
      <c r="E1220" s="365" t="str">
        <f>IF(G1220="","",VLOOKUP(G1220,номенклатури!R:T,3,0))</f>
        <v/>
      </c>
      <c r="F1220" s="159" t="str">
        <f>IF(G1220="","",IF(ISERROR(VLOOKUP(G1220,номенклатури!V:V,1,0)),E1220*H1220,E1220*I1220))</f>
        <v/>
      </c>
      <c r="G1220" s="14"/>
      <c r="H1220" s="15"/>
      <c r="I1220" s="15"/>
      <c r="J1220" s="15"/>
      <c r="K1220" s="15"/>
      <c r="L1220" s="217"/>
      <c r="M1220" s="22"/>
      <c r="N1220" s="119" t="str">
        <f>IF(G1220="","",VLOOKUP(G1220,номенклатури!R:U,4,0))</f>
        <v/>
      </c>
      <c r="O1220" s="119" t="str">
        <f>IF(M1220="","",VLOOKUP(M1220,'14'!D:D,1,0))</f>
        <v/>
      </c>
    </row>
    <row r="1221" spans="1:15" ht="12.75" customHeight="1" x14ac:dyDescent="0.2">
      <c r="A1221" s="36" t="str">
        <f>'0'!$A$4</f>
        <v>………………..</v>
      </c>
      <c r="B1221" s="37">
        <f>'0'!$A$2</f>
        <v>46112</v>
      </c>
      <c r="C1221" s="37" t="s">
        <v>1243</v>
      </c>
      <c r="D1221" s="119" t="str">
        <f>IF(G1221="","",VLOOKUP(G1221,номенклатури!R:T,2,0))</f>
        <v/>
      </c>
      <c r="E1221" s="365" t="str">
        <f>IF(G1221="","",VLOOKUP(G1221,номенклатури!R:T,3,0))</f>
        <v/>
      </c>
      <c r="F1221" s="159" t="str">
        <f>IF(G1221="","",IF(ISERROR(VLOOKUP(G1221,номенклатури!V:V,1,0)),E1221*H1221,E1221*I1221))</f>
        <v/>
      </c>
      <c r="G1221" s="14"/>
      <c r="H1221" s="15"/>
      <c r="I1221" s="15"/>
      <c r="J1221" s="15"/>
      <c r="K1221" s="15"/>
      <c r="L1221" s="217"/>
      <c r="M1221" s="22"/>
      <c r="N1221" s="119" t="str">
        <f>IF(G1221="","",VLOOKUP(G1221,номенклатури!R:U,4,0))</f>
        <v/>
      </c>
      <c r="O1221" s="119" t="str">
        <f>IF(M1221="","",VLOOKUP(M1221,'14'!D:D,1,0))</f>
        <v/>
      </c>
    </row>
    <row r="1222" spans="1:15" ht="12.75" customHeight="1" x14ac:dyDescent="0.2">
      <c r="A1222" s="36" t="str">
        <f>'0'!$A$4</f>
        <v>………………..</v>
      </c>
      <c r="B1222" s="37">
        <f>'0'!$A$2</f>
        <v>46112</v>
      </c>
      <c r="C1222" s="37" t="s">
        <v>1243</v>
      </c>
      <c r="D1222" s="119" t="str">
        <f>IF(G1222="","",VLOOKUP(G1222,номенклатури!R:T,2,0))</f>
        <v/>
      </c>
      <c r="E1222" s="365" t="str">
        <f>IF(G1222="","",VLOOKUP(G1222,номенклатури!R:T,3,0))</f>
        <v/>
      </c>
      <c r="F1222" s="159" t="str">
        <f>IF(G1222="","",IF(ISERROR(VLOOKUP(G1222,номенклатури!V:V,1,0)),E1222*H1222,E1222*I1222))</f>
        <v/>
      </c>
      <c r="G1222" s="14"/>
      <c r="H1222" s="15"/>
      <c r="I1222" s="15"/>
      <c r="J1222" s="15"/>
      <c r="K1222" s="15"/>
      <c r="L1222" s="217"/>
      <c r="M1222" s="22"/>
      <c r="N1222" s="119" t="str">
        <f>IF(G1222="","",VLOOKUP(G1222,номенклатури!R:U,4,0))</f>
        <v/>
      </c>
      <c r="O1222" s="119" t="str">
        <f>IF(M1222="","",VLOOKUP(M1222,'14'!D:D,1,0))</f>
        <v/>
      </c>
    </row>
    <row r="1223" spans="1:15" ht="12.75" customHeight="1" x14ac:dyDescent="0.2">
      <c r="A1223" s="36" t="str">
        <f>'0'!$A$4</f>
        <v>………………..</v>
      </c>
      <c r="B1223" s="37">
        <f>'0'!$A$2</f>
        <v>46112</v>
      </c>
      <c r="C1223" s="37" t="s">
        <v>1243</v>
      </c>
      <c r="D1223" s="119" t="str">
        <f>IF(G1223="","",VLOOKUP(G1223,номенклатури!R:T,2,0))</f>
        <v/>
      </c>
      <c r="E1223" s="365" t="str">
        <f>IF(G1223="","",VLOOKUP(G1223,номенклатури!R:T,3,0))</f>
        <v/>
      </c>
      <c r="F1223" s="159" t="str">
        <f>IF(G1223="","",IF(ISERROR(VLOOKUP(G1223,номенклатури!V:V,1,0)),E1223*H1223,E1223*I1223))</f>
        <v/>
      </c>
      <c r="G1223" s="14"/>
      <c r="H1223" s="15"/>
      <c r="I1223" s="15"/>
      <c r="J1223" s="15"/>
      <c r="K1223" s="15"/>
      <c r="L1223" s="217"/>
      <c r="M1223" s="22"/>
      <c r="N1223" s="119" t="str">
        <f>IF(G1223="","",VLOOKUP(G1223,номенклатури!R:U,4,0))</f>
        <v/>
      </c>
      <c r="O1223" s="119" t="str">
        <f>IF(M1223="","",VLOOKUP(M1223,'14'!D:D,1,0))</f>
        <v/>
      </c>
    </row>
    <row r="1224" spans="1:15" ht="12.75" customHeight="1" x14ac:dyDescent="0.2">
      <c r="A1224" s="36" t="str">
        <f>'0'!$A$4</f>
        <v>………………..</v>
      </c>
      <c r="B1224" s="37">
        <f>'0'!$A$2</f>
        <v>46112</v>
      </c>
      <c r="C1224" s="37" t="s">
        <v>1243</v>
      </c>
      <c r="D1224" s="119" t="str">
        <f>IF(G1224="","",VLOOKUP(G1224,номенклатури!R:T,2,0))</f>
        <v/>
      </c>
      <c r="E1224" s="365" t="str">
        <f>IF(G1224="","",VLOOKUP(G1224,номенклатури!R:T,3,0))</f>
        <v/>
      </c>
      <c r="F1224" s="159" t="str">
        <f>IF(G1224="","",IF(ISERROR(VLOOKUP(G1224,номенклатури!V:V,1,0)),E1224*H1224,E1224*I1224))</f>
        <v/>
      </c>
      <c r="G1224" s="14"/>
      <c r="H1224" s="15"/>
      <c r="I1224" s="15"/>
      <c r="J1224" s="15"/>
      <c r="K1224" s="15"/>
      <c r="L1224" s="217"/>
      <c r="M1224" s="22"/>
      <c r="N1224" s="119" t="str">
        <f>IF(G1224="","",VLOOKUP(G1224,номенклатури!R:U,4,0))</f>
        <v/>
      </c>
      <c r="O1224" s="119" t="str">
        <f>IF(M1224="","",VLOOKUP(M1224,'14'!D:D,1,0))</f>
        <v/>
      </c>
    </row>
    <row r="1225" spans="1:15" ht="12.75" customHeight="1" x14ac:dyDescent="0.2">
      <c r="A1225" s="36" t="str">
        <f>'0'!$A$4</f>
        <v>………………..</v>
      </c>
      <c r="B1225" s="37">
        <f>'0'!$A$2</f>
        <v>46112</v>
      </c>
      <c r="C1225" s="37" t="s">
        <v>1243</v>
      </c>
      <c r="D1225" s="119" t="str">
        <f>IF(G1225="","",VLOOKUP(G1225,номенклатури!R:T,2,0))</f>
        <v/>
      </c>
      <c r="E1225" s="365" t="str">
        <f>IF(G1225="","",VLOOKUP(G1225,номенклатури!R:T,3,0))</f>
        <v/>
      </c>
      <c r="F1225" s="159" t="str">
        <f>IF(G1225="","",IF(ISERROR(VLOOKUP(G1225,номенклатури!V:V,1,0)),E1225*H1225,E1225*I1225))</f>
        <v/>
      </c>
      <c r="G1225" s="14"/>
      <c r="H1225" s="15"/>
      <c r="I1225" s="15"/>
      <c r="J1225" s="15"/>
      <c r="K1225" s="15"/>
      <c r="L1225" s="217"/>
      <c r="M1225" s="22"/>
      <c r="N1225" s="119" t="str">
        <f>IF(G1225="","",VLOOKUP(G1225,номенклатури!R:U,4,0))</f>
        <v/>
      </c>
      <c r="O1225" s="119" t="str">
        <f>IF(M1225="","",VLOOKUP(M1225,'14'!D:D,1,0))</f>
        <v/>
      </c>
    </row>
    <row r="1226" spans="1:15" ht="12.75" customHeight="1" x14ac:dyDescent="0.2">
      <c r="A1226" s="36" t="str">
        <f>'0'!$A$4</f>
        <v>………………..</v>
      </c>
      <c r="B1226" s="37">
        <f>'0'!$A$2</f>
        <v>46112</v>
      </c>
      <c r="C1226" s="37" t="s">
        <v>1243</v>
      </c>
      <c r="D1226" s="119" t="str">
        <f>IF(G1226="","",VLOOKUP(G1226,номенклатури!R:T,2,0))</f>
        <v/>
      </c>
      <c r="E1226" s="365" t="str">
        <f>IF(G1226="","",VLOOKUP(G1226,номенклатури!R:T,3,0))</f>
        <v/>
      </c>
      <c r="F1226" s="159" t="str">
        <f>IF(G1226="","",IF(ISERROR(VLOOKUP(G1226,номенклатури!V:V,1,0)),E1226*H1226,E1226*I1226))</f>
        <v/>
      </c>
      <c r="G1226" s="14"/>
      <c r="H1226" s="15"/>
      <c r="I1226" s="15"/>
      <c r="J1226" s="15"/>
      <c r="K1226" s="15"/>
      <c r="L1226" s="217"/>
      <c r="M1226" s="22"/>
      <c r="N1226" s="119" t="str">
        <f>IF(G1226="","",VLOOKUP(G1226,номенклатури!R:U,4,0))</f>
        <v/>
      </c>
      <c r="O1226" s="119" t="str">
        <f>IF(M1226="","",VLOOKUP(M1226,'14'!D:D,1,0))</f>
        <v/>
      </c>
    </row>
    <row r="1227" spans="1:15" ht="12.75" customHeight="1" x14ac:dyDescent="0.2">
      <c r="A1227" s="36" t="str">
        <f>'0'!$A$4</f>
        <v>………………..</v>
      </c>
      <c r="B1227" s="37">
        <f>'0'!$A$2</f>
        <v>46112</v>
      </c>
      <c r="C1227" s="37" t="s">
        <v>1243</v>
      </c>
      <c r="D1227" s="119" t="str">
        <f>IF(G1227="","",VLOOKUP(G1227,номенклатури!R:T,2,0))</f>
        <v/>
      </c>
      <c r="E1227" s="365" t="str">
        <f>IF(G1227="","",VLOOKUP(G1227,номенклатури!R:T,3,0))</f>
        <v/>
      </c>
      <c r="F1227" s="159" t="str">
        <f>IF(G1227="","",IF(ISERROR(VLOOKUP(G1227,номенклатури!V:V,1,0)),E1227*H1227,E1227*I1227))</f>
        <v/>
      </c>
      <c r="G1227" s="14"/>
      <c r="H1227" s="15"/>
      <c r="I1227" s="15"/>
      <c r="J1227" s="15"/>
      <c r="K1227" s="15"/>
      <c r="L1227" s="217"/>
      <c r="M1227" s="22"/>
      <c r="N1227" s="119" t="str">
        <f>IF(G1227="","",VLOOKUP(G1227,номенклатури!R:U,4,0))</f>
        <v/>
      </c>
      <c r="O1227" s="119" t="str">
        <f>IF(M1227="","",VLOOKUP(M1227,'14'!D:D,1,0))</f>
        <v/>
      </c>
    </row>
    <row r="1228" spans="1:15" ht="12.75" customHeight="1" x14ac:dyDescent="0.2">
      <c r="A1228" s="36" t="str">
        <f>'0'!$A$4</f>
        <v>………………..</v>
      </c>
      <c r="B1228" s="37">
        <f>'0'!$A$2</f>
        <v>46112</v>
      </c>
      <c r="C1228" s="37" t="s">
        <v>1243</v>
      </c>
      <c r="D1228" s="119" t="str">
        <f>IF(G1228="","",VLOOKUP(G1228,номенклатури!R:T,2,0))</f>
        <v/>
      </c>
      <c r="E1228" s="365" t="str">
        <f>IF(G1228="","",VLOOKUP(G1228,номенклатури!R:T,3,0))</f>
        <v/>
      </c>
      <c r="F1228" s="159" t="str">
        <f>IF(G1228="","",IF(ISERROR(VLOOKUP(G1228,номенклатури!V:V,1,0)),E1228*H1228,E1228*I1228))</f>
        <v/>
      </c>
      <c r="G1228" s="14"/>
      <c r="H1228" s="15"/>
      <c r="I1228" s="15"/>
      <c r="J1228" s="15"/>
      <c r="K1228" s="15"/>
      <c r="L1228" s="217"/>
      <c r="M1228" s="22"/>
      <c r="N1228" s="119" t="str">
        <f>IF(G1228="","",VLOOKUP(G1228,номенклатури!R:U,4,0))</f>
        <v/>
      </c>
      <c r="O1228" s="119" t="str">
        <f>IF(M1228="","",VLOOKUP(M1228,'14'!D:D,1,0))</f>
        <v/>
      </c>
    </row>
    <row r="1229" spans="1:15" ht="12.75" customHeight="1" x14ac:dyDescent="0.2">
      <c r="A1229" s="36" t="str">
        <f>'0'!$A$4</f>
        <v>………………..</v>
      </c>
      <c r="B1229" s="37">
        <f>'0'!$A$2</f>
        <v>46112</v>
      </c>
      <c r="C1229" s="37" t="s">
        <v>1243</v>
      </c>
      <c r="D1229" s="119" t="str">
        <f>IF(G1229="","",VLOOKUP(G1229,номенклатури!R:T,2,0))</f>
        <v/>
      </c>
      <c r="E1229" s="365" t="str">
        <f>IF(G1229="","",VLOOKUP(G1229,номенклатури!R:T,3,0))</f>
        <v/>
      </c>
      <c r="F1229" s="159" t="str">
        <f>IF(G1229="","",IF(ISERROR(VLOOKUP(G1229,номенклатури!V:V,1,0)),E1229*H1229,E1229*I1229))</f>
        <v/>
      </c>
      <c r="G1229" s="14"/>
      <c r="H1229" s="15"/>
      <c r="I1229" s="15"/>
      <c r="J1229" s="15"/>
      <c r="K1229" s="15"/>
      <c r="L1229" s="217"/>
      <c r="M1229" s="22"/>
      <c r="N1229" s="119" t="str">
        <f>IF(G1229="","",VLOOKUP(G1229,номенклатури!R:U,4,0))</f>
        <v/>
      </c>
      <c r="O1229" s="119" t="str">
        <f>IF(M1229="","",VLOOKUP(M1229,'14'!D:D,1,0))</f>
        <v/>
      </c>
    </row>
    <row r="1230" spans="1:15" ht="12.75" customHeight="1" x14ac:dyDescent="0.2">
      <c r="A1230" s="36" t="str">
        <f>'0'!$A$4</f>
        <v>………………..</v>
      </c>
      <c r="B1230" s="37">
        <f>'0'!$A$2</f>
        <v>46112</v>
      </c>
      <c r="C1230" s="37" t="s">
        <v>1243</v>
      </c>
      <c r="D1230" s="119" t="str">
        <f>IF(G1230="","",VLOOKUP(G1230,номенклатури!R:T,2,0))</f>
        <v/>
      </c>
      <c r="E1230" s="365" t="str">
        <f>IF(G1230="","",VLOOKUP(G1230,номенклатури!R:T,3,0))</f>
        <v/>
      </c>
      <c r="F1230" s="159" t="str">
        <f>IF(G1230="","",IF(ISERROR(VLOOKUP(G1230,номенклатури!V:V,1,0)),E1230*H1230,E1230*I1230))</f>
        <v/>
      </c>
      <c r="G1230" s="14"/>
      <c r="H1230" s="15"/>
      <c r="I1230" s="15"/>
      <c r="J1230" s="15"/>
      <c r="K1230" s="15"/>
      <c r="L1230" s="217"/>
      <c r="M1230" s="22"/>
      <c r="N1230" s="119" t="str">
        <f>IF(G1230="","",VLOOKUP(G1230,номенклатури!R:U,4,0))</f>
        <v/>
      </c>
      <c r="O1230" s="119" t="str">
        <f>IF(M1230="","",VLOOKUP(M1230,'14'!D:D,1,0))</f>
        <v/>
      </c>
    </row>
    <row r="1231" spans="1:15" ht="12.75" customHeight="1" x14ac:dyDescent="0.2">
      <c r="A1231" s="36" t="str">
        <f>'0'!$A$4</f>
        <v>………………..</v>
      </c>
      <c r="B1231" s="37">
        <f>'0'!$A$2</f>
        <v>46112</v>
      </c>
      <c r="C1231" s="37" t="s">
        <v>1243</v>
      </c>
      <c r="D1231" s="119" t="str">
        <f>IF(G1231="","",VLOOKUP(G1231,номенклатури!R:T,2,0))</f>
        <v/>
      </c>
      <c r="E1231" s="365" t="str">
        <f>IF(G1231="","",VLOOKUP(G1231,номенклатури!R:T,3,0))</f>
        <v/>
      </c>
      <c r="F1231" s="159" t="str">
        <f>IF(G1231="","",IF(ISERROR(VLOOKUP(G1231,номенклатури!V:V,1,0)),E1231*H1231,E1231*I1231))</f>
        <v/>
      </c>
      <c r="G1231" s="14"/>
      <c r="H1231" s="15"/>
      <c r="I1231" s="15"/>
      <c r="J1231" s="15"/>
      <c r="K1231" s="15"/>
      <c r="L1231" s="217"/>
      <c r="M1231" s="22"/>
      <c r="N1231" s="119" t="str">
        <f>IF(G1231="","",VLOOKUP(G1231,номенклатури!R:U,4,0))</f>
        <v/>
      </c>
      <c r="O1231" s="119" t="str">
        <f>IF(M1231="","",VLOOKUP(M1231,'14'!D:D,1,0))</f>
        <v/>
      </c>
    </row>
    <row r="1232" spans="1:15" ht="12.75" customHeight="1" x14ac:dyDescent="0.2">
      <c r="A1232" s="36" t="str">
        <f>'0'!$A$4</f>
        <v>………………..</v>
      </c>
      <c r="B1232" s="37">
        <f>'0'!$A$2</f>
        <v>46112</v>
      </c>
      <c r="C1232" s="37" t="s">
        <v>1243</v>
      </c>
      <c r="D1232" s="119" t="str">
        <f>IF(G1232="","",VLOOKUP(G1232,номенклатури!R:T,2,0))</f>
        <v/>
      </c>
      <c r="E1232" s="365" t="str">
        <f>IF(G1232="","",VLOOKUP(G1232,номенклатури!R:T,3,0))</f>
        <v/>
      </c>
      <c r="F1232" s="159" t="str">
        <f>IF(G1232="","",IF(ISERROR(VLOOKUP(G1232,номенклатури!V:V,1,0)),E1232*H1232,E1232*I1232))</f>
        <v/>
      </c>
      <c r="G1232" s="14"/>
      <c r="H1232" s="15"/>
      <c r="I1232" s="15"/>
      <c r="J1232" s="15"/>
      <c r="K1232" s="15"/>
      <c r="L1232" s="217"/>
      <c r="M1232" s="22"/>
      <c r="N1232" s="119" t="str">
        <f>IF(G1232="","",VLOOKUP(G1232,номенклатури!R:U,4,0))</f>
        <v/>
      </c>
      <c r="O1232" s="119" t="str">
        <f>IF(M1232="","",VLOOKUP(M1232,'14'!D:D,1,0))</f>
        <v/>
      </c>
    </row>
    <row r="1233" spans="1:15" ht="12.75" customHeight="1" x14ac:dyDescent="0.2">
      <c r="A1233" s="36" t="str">
        <f>'0'!$A$4</f>
        <v>………………..</v>
      </c>
      <c r="B1233" s="37">
        <f>'0'!$A$2</f>
        <v>46112</v>
      </c>
      <c r="C1233" s="37" t="s">
        <v>1243</v>
      </c>
      <c r="D1233" s="119" t="str">
        <f>IF(G1233="","",VLOOKUP(G1233,номенклатури!R:T,2,0))</f>
        <v/>
      </c>
      <c r="E1233" s="365" t="str">
        <f>IF(G1233="","",VLOOKUP(G1233,номенклатури!R:T,3,0))</f>
        <v/>
      </c>
      <c r="F1233" s="159" t="str">
        <f>IF(G1233="","",IF(ISERROR(VLOOKUP(G1233,номенклатури!V:V,1,0)),E1233*H1233,E1233*I1233))</f>
        <v/>
      </c>
      <c r="G1233" s="14"/>
      <c r="H1233" s="15"/>
      <c r="I1233" s="15"/>
      <c r="J1233" s="15"/>
      <c r="K1233" s="15"/>
      <c r="L1233" s="217"/>
      <c r="M1233" s="22"/>
      <c r="N1233" s="119" t="str">
        <f>IF(G1233="","",VLOOKUP(G1233,номенклатури!R:U,4,0))</f>
        <v/>
      </c>
      <c r="O1233" s="119" t="str">
        <f>IF(M1233="","",VLOOKUP(M1233,'14'!D:D,1,0))</f>
        <v/>
      </c>
    </row>
    <row r="1234" spans="1:15" ht="12.75" customHeight="1" x14ac:dyDescent="0.2">
      <c r="A1234" s="36" t="str">
        <f>'0'!$A$4</f>
        <v>………………..</v>
      </c>
      <c r="B1234" s="37">
        <f>'0'!$A$2</f>
        <v>46112</v>
      </c>
      <c r="C1234" s="37" t="s">
        <v>1243</v>
      </c>
      <c r="D1234" s="119" t="str">
        <f>IF(G1234="","",VLOOKUP(G1234,номенклатури!R:T,2,0))</f>
        <v/>
      </c>
      <c r="E1234" s="365" t="str">
        <f>IF(G1234="","",VLOOKUP(G1234,номенклатури!R:T,3,0))</f>
        <v/>
      </c>
      <c r="F1234" s="159" t="str">
        <f>IF(G1234="","",IF(ISERROR(VLOOKUP(G1234,номенклатури!V:V,1,0)),E1234*H1234,E1234*I1234))</f>
        <v/>
      </c>
      <c r="G1234" s="14"/>
      <c r="H1234" s="15"/>
      <c r="I1234" s="15"/>
      <c r="J1234" s="15"/>
      <c r="K1234" s="15"/>
      <c r="L1234" s="217"/>
      <c r="M1234" s="22"/>
      <c r="N1234" s="119" t="str">
        <f>IF(G1234="","",VLOOKUP(G1234,номенклатури!R:U,4,0))</f>
        <v/>
      </c>
      <c r="O1234" s="119" t="str">
        <f>IF(M1234="","",VLOOKUP(M1234,'14'!D:D,1,0))</f>
        <v/>
      </c>
    </row>
    <row r="1235" spans="1:15" ht="12.75" customHeight="1" x14ac:dyDescent="0.2">
      <c r="A1235" s="36" t="str">
        <f>'0'!$A$4</f>
        <v>………………..</v>
      </c>
      <c r="B1235" s="37">
        <f>'0'!$A$2</f>
        <v>46112</v>
      </c>
      <c r="C1235" s="37" t="s">
        <v>1243</v>
      </c>
      <c r="D1235" s="119" t="str">
        <f>IF(G1235="","",VLOOKUP(G1235,номенклатури!R:T,2,0))</f>
        <v/>
      </c>
      <c r="E1235" s="365" t="str">
        <f>IF(G1235="","",VLOOKUP(G1235,номенклатури!R:T,3,0))</f>
        <v/>
      </c>
      <c r="F1235" s="159" t="str">
        <f>IF(G1235="","",IF(ISERROR(VLOOKUP(G1235,номенклатури!V:V,1,0)),E1235*H1235,E1235*I1235))</f>
        <v/>
      </c>
      <c r="G1235" s="14"/>
      <c r="H1235" s="15"/>
      <c r="I1235" s="15"/>
      <c r="J1235" s="15"/>
      <c r="K1235" s="15"/>
      <c r="L1235" s="217"/>
      <c r="M1235" s="22"/>
      <c r="N1235" s="119" t="str">
        <f>IF(G1235="","",VLOOKUP(G1235,номенклатури!R:U,4,0))</f>
        <v/>
      </c>
      <c r="O1235" s="119" t="str">
        <f>IF(M1235="","",VLOOKUP(M1235,'14'!D:D,1,0))</f>
        <v/>
      </c>
    </row>
    <row r="1236" spans="1:15" ht="12.75" customHeight="1" x14ac:dyDescent="0.2">
      <c r="A1236" s="36" t="str">
        <f>'0'!$A$4</f>
        <v>………………..</v>
      </c>
      <c r="B1236" s="37">
        <f>'0'!$A$2</f>
        <v>46112</v>
      </c>
      <c r="C1236" s="37" t="s">
        <v>1243</v>
      </c>
      <c r="D1236" s="119" t="str">
        <f>IF(G1236="","",VLOOKUP(G1236,номенклатури!R:T,2,0))</f>
        <v/>
      </c>
      <c r="E1236" s="365" t="str">
        <f>IF(G1236="","",VLOOKUP(G1236,номенклатури!R:T,3,0))</f>
        <v/>
      </c>
      <c r="F1236" s="159" t="str">
        <f>IF(G1236="","",IF(ISERROR(VLOOKUP(G1236,номенклатури!V:V,1,0)),E1236*H1236,E1236*I1236))</f>
        <v/>
      </c>
      <c r="G1236" s="14"/>
      <c r="H1236" s="15"/>
      <c r="I1236" s="15"/>
      <c r="J1236" s="15"/>
      <c r="K1236" s="15"/>
      <c r="L1236" s="217"/>
      <c r="M1236" s="22"/>
      <c r="N1236" s="119" t="str">
        <f>IF(G1236="","",VLOOKUP(G1236,номенклатури!R:U,4,0))</f>
        <v/>
      </c>
      <c r="O1236" s="119" t="str">
        <f>IF(M1236="","",VLOOKUP(M1236,'14'!D:D,1,0))</f>
        <v/>
      </c>
    </row>
    <row r="1237" spans="1:15" ht="12.75" customHeight="1" x14ac:dyDescent="0.2">
      <c r="A1237" s="36" t="str">
        <f>'0'!$A$4</f>
        <v>………………..</v>
      </c>
      <c r="B1237" s="37">
        <f>'0'!$A$2</f>
        <v>46112</v>
      </c>
      <c r="C1237" s="37" t="s">
        <v>1243</v>
      </c>
      <c r="D1237" s="119" t="str">
        <f>IF(G1237="","",VLOOKUP(G1237,номенклатури!R:T,2,0))</f>
        <v/>
      </c>
      <c r="E1237" s="365" t="str">
        <f>IF(G1237="","",VLOOKUP(G1237,номенклатури!R:T,3,0))</f>
        <v/>
      </c>
      <c r="F1237" s="159" t="str">
        <f>IF(G1237="","",IF(ISERROR(VLOOKUP(G1237,номенклатури!V:V,1,0)),E1237*H1237,E1237*I1237))</f>
        <v/>
      </c>
      <c r="G1237" s="14"/>
      <c r="H1237" s="15"/>
      <c r="I1237" s="15"/>
      <c r="J1237" s="15"/>
      <c r="K1237" s="15"/>
      <c r="L1237" s="217"/>
      <c r="M1237" s="22"/>
      <c r="N1237" s="119" t="str">
        <f>IF(G1237="","",VLOOKUP(G1237,номенклатури!R:U,4,0))</f>
        <v/>
      </c>
      <c r="O1237" s="119" t="str">
        <f>IF(M1237="","",VLOOKUP(M1237,'14'!D:D,1,0))</f>
        <v/>
      </c>
    </row>
    <row r="1238" spans="1:15" ht="12.75" customHeight="1" x14ac:dyDescent="0.2">
      <c r="A1238" s="36" t="str">
        <f>'0'!$A$4</f>
        <v>………………..</v>
      </c>
      <c r="B1238" s="37">
        <f>'0'!$A$2</f>
        <v>46112</v>
      </c>
      <c r="C1238" s="37" t="s">
        <v>1243</v>
      </c>
      <c r="D1238" s="119" t="str">
        <f>IF(G1238="","",VLOOKUP(G1238,номенклатури!R:T,2,0))</f>
        <v/>
      </c>
      <c r="E1238" s="365" t="str">
        <f>IF(G1238="","",VLOOKUP(G1238,номенклатури!R:T,3,0))</f>
        <v/>
      </c>
      <c r="F1238" s="159" t="str">
        <f>IF(G1238="","",IF(ISERROR(VLOOKUP(G1238,номенклатури!V:V,1,0)),E1238*H1238,E1238*I1238))</f>
        <v/>
      </c>
      <c r="G1238" s="14"/>
      <c r="H1238" s="15"/>
      <c r="I1238" s="15"/>
      <c r="J1238" s="15"/>
      <c r="K1238" s="15"/>
      <c r="L1238" s="217"/>
      <c r="M1238" s="22"/>
      <c r="N1238" s="119" t="str">
        <f>IF(G1238="","",VLOOKUP(G1238,номенклатури!R:U,4,0))</f>
        <v/>
      </c>
      <c r="O1238" s="119" t="str">
        <f>IF(M1238="","",VLOOKUP(M1238,'14'!D:D,1,0))</f>
        <v/>
      </c>
    </row>
    <row r="1239" spans="1:15" ht="12.75" customHeight="1" x14ac:dyDescent="0.2">
      <c r="A1239" s="36" t="str">
        <f>'0'!$A$4</f>
        <v>………………..</v>
      </c>
      <c r="B1239" s="37">
        <f>'0'!$A$2</f>
        <v>46112</v>
      </c>
      <c r="C1239" s="37" t="s">
        <v>1243</v>
      </c>
      <c r="D1239" s="119" t="str">
        <f>IF(G1239="","",VLOOKUP(G1239,номенклатури!R:T,2,0))</f>
        <v/>
      </c>
      <c r="E1239" s="365" t="str">
        <f>IF(G1239="","",VLOOKUP(G1239,номенклатури!R:T,3,0))</f>
        <v/>
      </c>
      <c r="F1239" s="159" t="str">
        <f>IF(G1239="","",IF(ISERROR(VLOOKUP(G1239,номенклатури!V:V,1,0)),E1239*H1239,E1239*I1239))</f>
        <v/>
      </c>
      <c r="G1239" s="14"/>
      <c r="H1239" s="15"/>
      <c r="I1239" s="15"/>
      <c r="J1239" s="15"/>
      <c r="K1239" s="15"/>
      <c r="L1239" s="217"/>
      <c r="M1239" s="22"/>
      <c r="N1239" s="119" t="str">
        <f>IF(G1239="","",VLOOKUP(G1239,номенклатури!R:U,4,0))</f>
        <v/>
      </c>
      <c r="O1239" s="119" t="str">
        <f>IF(M1239="","",VLOOKUP(M1239,'14'!D:D,1,0))</f>
        <v/>
      </c>
    </row>
    <row r="1240" spans="1:15" ht="12.75" customHeight="1" x14ac:dyDescent="0.2">
      <c r="A1240" s="36" t="str">
        <f>'0'!$A$4</f>
        <v>………………..</v>
      </c>
      <c r="B1240" s="37">
        <f>'0'!$A$2</f>
        <v>46112</v>
      </c>
      <c r="C1240" s="37" t="s">
        <v>1243</v>
      </c>
      <c r="D1240" s="119" t="str">
        <f>IF(G1240="","",VLOOKUP(G1240,номенклатури!R:T,2,0))</f>
        <v/>
      </c>
      <c r="E1240" s="365" t="str">
        <f>IF(G1240="","",VLOOKUP(G1240,номенклатури!R:T,3,0))</f>
        <v/>
      </c>
      <c r="F1240" s="159" t="str">
        <f>IF(G1240="","",IF(ISERROR(VLOOKUP(G1240,номенклатури!V:V,1,0)),E1240*H1240,E1240*I1240))</f>
        <v/>
      </c>
      <c r="G1240" s="14"/>
      <c r="H1240" s="15"/>
      <c r="I1240" s="15"/>
      <c r="J1240" s="15"/>
      <c r="K1240" s="15"/>
      <c r="L1240" s="217"/>
      <c r="M1240" s="22"/>
      <c r="N1240" s="119" t="str">
        <f>IF(G1240="","",VLOOKUP(G1240,номенклатури!R:U,4,0))</f>
        <v/>
      </c>
      <c r="O1240" s="119" t="str">
        <f>IF(M1240="","",VLOOKUP(M1240,'14'!D:D,1,0))</f>
        <v/>
      </c>
    </row>
    <row r="1241" spans="1:15" ht="12.75" customHeight="1" x14ac:dyDescent="0.2">
      <c r="A1241" s="36" t="str">
        <f>'0'!$A$4</f>
        <v>………………..</v>
      </c>
      <c r="B1241" s="37">
        <f>'0'!$A$2</f>
        <v>46112</v>
      </c>
      <c r="C1241" s="37" t="s">
        <v>1243</v>
      </c>
      <c r="D1241" s="119" t="str">
        <f>IF(G1241="","",VLOOKUP(G1241,номенклатури!R:T,2,0))</f>
        <v/>
      </c>
      <c r="E1241" s="365" t="str">
        <f>IF(G1241="","",VLOOKUP(G1241,номенклатури!R:T,3,0))</f>
        <v/>
      </c>
      <c r="F1241" s="159" t="str">
        <f>IF(G1241="","",IF(ISERROR(VLOOKUP(G1241,номенклатури!V:V,1,0)),E1241*H1241,E1241*I1241))</f>
        <v/>
      </c>
      <c r="G1241" s="14"/>
      <c r="H1241" s="15"/>
      <c r="I1241" s="15"/>
      <c r="J1241" s="15"/>
      <c r="K1241" s="15"/>
      <c r="L1241" s="217"/>
      <c r="M1241" s="22"/>
      <c r="N1241" s="119" t="str">
        <f>IF(G1241="","",VLOOKUP(G1241,номенклатури!R:U,4,0))</f>
        <v/>
      </c>
      <c r="O1241" s="119" t="str">
        <f>IF(M1241="","",VLOOKUP(M1241,'14'!D:D,1,0))</f>
        <v/>
      </c>
    </row>
    <row r="1242" spans="1:15" ht="12.75" customHeight="1" x14ac:dyDescent="0.2">
      <c r="A1242" s="36" t="str">
        <f>'0'!$A$4</f>
        <v>………………..</v>
      </c>
      <c r="B1242" s="37">
        <f>'0'!$A$2</f>
        <v>46112</v>
      </c>
      <c r="C1242" s="37" t="s">
        <v>1243</v>
      </c>
      <c r="D1242" s="119" t="str">
        <f>IF(G1242="","",VLOOKUP(G1242,номенклатури!R:T,2,0))</f>
        <v/>
      </c>
      <c r="E1242" s="365" t="str">
        <f>IF(G1242="","",VLOOKUP(G1242,номенклатури!R:T,3,0))</f>
        <v/>
      </c>
      <c r="F1242" s="159" t="str">
        <f>IF(G1242="","",IF(ISERROR(VLOOKUP(G1242,номенклатури!V:V,1,0)),E1242*H1242,E1242*I1242))</f>
        <v/>
      </c>
      <c r="G1242" s="14"/>
      <c r="H1242" s="15"/>
      <c r="I1242" s="15"/>
      <c r="J1242" s="15"/>
      <c r="K1242" s="15"/>
      <c r="L1242" s="217"/>
      <c r="M1242" s="22"/>
      <c r="N1242" s="119" t="str">
        <f>IF(G1242="","",VLOOKUP(G1242,номенклатури!R:U,4,0))</f>
        <v/>
      </c>
      <c r="O1242" s="119" t="str">
        <f>IF(M1242="","",VLOOKUP(M1242,'14'!D:D,1,0))</f>
        <v/>
      </c>
    </row>
    <row r="1243" spans="1:15" ht="12.75" customHeight="1" x14ac:dyDescent="0.2">
      <c r="A1243" s="36" t="str">
        <f>'0'!$A$4</f>
        <v>………………..</v>
      </c>
      <c r="B1243" s="37">
        <f>'0'!$A$2</f>
        <v>46112</v>
      </c>
      <c r="C1243" s="37" t="s">
        <v>1243</v>
      </c>
      <c r="D1243" s="119" t="str">
        <f>IF(G1243="","",VLOOKUP(G1243,номенклатури!R:T,2,0))</f>
        <v/>
      </c>
      <c r="E1243" s="365" t="str">
        <f>IF(G1243="","",VLOOKUP(G1243,номенклатури!R:T,3,0))</f>
        <v/>
      </c>
      <c r="F1243" s="159" t="str">
        <f>IF(G1243="","",IF(ISERROR(VLOOKUP(G1243,номенклатури!V:V,1,0)),E1243*H1243,E1243*I1243))</f>
        <v/>
      </c>
      <c r="G1243" s="14"/>
      <c r="H1243" s="15"/>
      <c r="I1243" s="15"/>
      <c r="J1243" s="15"/>
      <c r="K1243" s="15"/>
      <c r="L1243" s="217"/>
      <c r="M1243" s="22"/>
      <c r="N1243" s="119" t="str">
        <f>IF(G1243="","",VLOOKUP(G1243,номенклатури!R:U,4,0))</f>
        <v/>
      </c>
      <c r="O1243" s="119" t="str">
        <f>IF(M1243="","",VLOOKUP(M1243,'14'!D:D,1,0))</f>
        <v/>
      </c>
    </row>
    <row r="1244" spans="1:15" ht="12.75" customHeight="1" x14ac:dyDescent="0.2">
      <c r="A1244" s="36" t="str">
        <f>'0'!$A$4</f>
        <v>………………..</v>
      </c>
      <c r="B1244" s="37">
        <f>'0'!$A$2</f>
        <v>46112</v>
      </c>
      <c r="C1244" s="37" t="s">
        <v>1243</v>
      </c>
      <c r="D1244" s="119" t="str">
        <f>IF(G1244="","",VLOOKUP(G1244,номенклатури!R:T,2,0))</f>
        <v/>
      </c>
      <c r="E1244" s="365" t="str">
        <f>IF(G1244="","",VLOOKUP(G1244,номенклатури!R:T,3,0))</f>
        <v/>
      </c>
      <c r="F1244" s="159" t="str">
        <f>IF(G1244="","",IF(ISERROR(VLOOKUP(G1244,номенклатури!V:V,1,0)),E1244*H1244,E1244*I1244))</f>
        <v/>
      </c>
      <c r="G1244" s="14"/>
      <c r="H1244" s="15"/>
      <c r="I1244" s="15"/>
      <c r="J1244" s="15"/>
      <c r="K1244" s="15"/>
      <c r="L1244" s="217"/>
      <c r="M1244" s="22"/>
      <c r="N1244" s="119" t="str">
        <f>IF(G1244="","",VLOOKUP(G1244,номенклатури!R:U,4,0))</f>
        <v/>
      </c>
      <c r="O1244" s="119" t="str">
        <f>IF(M1244="","",VLOOKUP(M1244,'14'!D:D,1,0))</f>
        <v/>
      </c>
    </row>
    <row r="1245" spans="1:15" ht="12.75" customHeight="1" x14ac:dyDescent="0.2">
      <c r="A1245" s="36" t="str">
        <f>'0'!$A$4</f>
        <v>………………..</v>
      </c>
      <c r="B1245" s="37">
        <f>'0'!$A$2</f>
        <v>46112</v>
      </c>
      <c r="C1245" s="37" t="s">
        <v>1243</v>
      </c>
      <c r="D1245" s="119" t="str">
        <f>IF(G1245="","",VLOOKUP(G1245,номенклатури!R:T,2,0))</f>
        <v/>
      </c>
      <c r="E1245" s="365" t="str">
        <f>IF(G1245="","",VLOOKUP(G1245,номенклатури!R:T,3,0))</f>
        <v/>
      </c>
      <c r="F1245" s="159" t="str">
        <f>IF(G1245="","",IF(ISERROR(VLOOKUP(G1245,номенклатури!V:V,1,0)),E1245*H1245,E1245*I1245))</f>
        <v/>
      </c>
      <c r="G1245" s="14"/>
      <c r="H1245" s="15"/>
      <c r="I1245" s="15"/>
      <c r="J1245" s="15"/>
      <c r="K1245" s="15"/>
      <c r="L1245" s="217"/>
      <c r="M1245" s="22"/>
      <c r="N1245" s="119" t="str">
        <f>IF(G1245="","",VLOOKUP(G1245,номенклатури!R:U,4,0))</f>
        <v/>
      </c>
      <c r="O1245" s="119" t="str">
        <f>IF(M1245="","",VLOOKUP(M1245,'14'!D:D,1,0))</f>
        <v/>
      </c>
    </row>
    <row r="1246" spans="1:15" ht="12.75" customHeight="1" x14ac:dyDescent="0.2">
      <c r="A1246" s="36" t="str">
        <f>'0'!$A$4</f>
        <v>………………..</v>
      </c>
      <c r="B1246" s="37">
        <f>'0'!$A$2</f>
        <v>46112</v>
      </c>
      <c r="C1246" s="37" t="s">
        <v>1243</v>
      </c>
      <c r="D1246" s="119" t="str">
        <f>IF(G1246="","",VLOOKUP(G1246,номенклатури!R:T,2,0))</f>
        <v/>
      </c>
      <c r="E1246" s="365" t="str">
        <f>IF(G1246="","",VLOOKUP(G1246,номенклатури!R:T,3,0))</f>
        <v/>
      </c>
      <c r="F1246" s="159" t="str">
        <f>IF(G1246="","",IF(ISERROR(VLOOKUP(G1246,номенклатури!V:V,1,0)),E1246*H1246,E1246*I1246))</f>
        <v/>
      </c>
      <c r="G1246" s="14"/>
      <c r="H1246" s="15"/>
      <c r="I1246" s="15"/>
      <c r="J1246" s="15"/>
      <c r="K1246" s="15"/>
      <c r="L1246" s="217"/>
      <c r="M1246" s="22"/>
      <c r="N1246" s="119" t="str">
        <f>IF(G1246="","",VLOOKUP(G1246,номенклатури!R:U,4,0))</f>
        <v/>
      </c>
      <c r="O1246" s="119" t="str">
        <f>IF(M1246="","",VLOOKUP(M1246,'14'!D:D,1,0))</f>
        <v/>
      </c>
    </row>
    <row r="1247" spans="1:15" ht="12.75" customHeight="1" x14ac:dyDescent="0.2">
      <c r="A1247" s="36" t="str">
        <f>'0'!$A$4</f>
        <v>………………..</v>
      </c>
      <c r="B1247" s="37">
        <f>'0'!$A$2</f>
        <v>46112</v>
      </c>
      <c r="C1247" s="37" t="s">
        <v>1243</v>
      </c>
      <c r="D1247" s="119" t="str">
        <f>IF(G1247="","",VLOOKUP(G1247,номенклатури!R:T,2,0))</f>
        <v/>
      </c>
      <c r="E1247" s="365" t="str">
        <f>IF(G1247="","",VLOOKUP(G1247,номенклатури!R:T,3,0))</f>
        <v/>
      </c>
      <c r="F1247" s="159" t="str">
        <f>IF(G1247="","",IF(ISERROR(VLOOKUP(G1247,номенклатури!V:V,1,0)),E1247*H1247,E1247*I1247))</f>
        <v/>
      </c>
      <c r="G1247" s="14"/>
      <c r="H1247" s="15"/>
      <c r="I1247" s="15"/>
      <c r="J1247" s="15"/>
      <c r="K1247" s="15"/>
      <c r="L1247" s="217"/>
      <c r="M1247" s="22"/>
      <c r="N1247" s="119" t="str">
        <f>IF(G1247="","",VLOOKUP(G1247,номенклатури!R:U,4,0))</f>
        <v/>
      </c>
      <c r="O1247" s="119" t="str">
        <f>IF(M1247="","",VLOOKUP(M1247,'14'!D:D,1,0))</f>
        <v/>
      </c>
    </row>
    <row r="1248" spans="1:15" ht="12.75" customHeight="1" x14ac:dyDescent="0.2">
      <c r="A1248" s="36" t="str">
        <f>'0'!$A$4</f>
        <v>………………..</v>
      </c>
      <c r="B1248" s="37">
        <f>'0'!$A$2</f>
        <v>46112</v>
      </c>
      <c r="C1248" s="37" t="s">
        <v>1243</v>
      </c>
      <c r="D1248" s="119" t="str">
        <f>IF(G1248="","",VLOOKUP(G1248,номенклатури!R:T,2,0))</f>
        <v/>
      </c>
      <c r="E1248" s="365" t="str">
        <f>IF(G1248="","",VLOOKUP(G1248,номенклатури!R:T,3,0))</f>
        <v/>
      </c>
      <c r="F1248" s="159" t="str">
        <f>IF(G1248="","",IF(ISERROR(VLOOKUP(G1248,номенклатури!V:V,1,0)),E1248*H1248,E1248*I1248))</f>
        <v/>
      </c>
      <c r="G1248" s="14"/>
      <c r="H1248" s="15"/>
      <c r="I1248" s="15"/>
      <c r="J1248" s="15"/>
      <c r="K1248" s="15"/>
      <c r="L1248" s="217"/>
      <c r="M1248" s="22"/>
      <c r="N1248" s="119" t="str">
        <f>IF(G1248="","",VLOOKUP(G1248,номенклатури!R:U,4,0))</f>
        <v/>
      </c>
      <c r="O1248" s="119" t="str">
        <f>IF(M1248="","",VLOOKUP(M1248,'14'!D:D,1,0))</f>
        <v/>
      </c>
    </row>
    <row r="1249" spans="1:15" ht="12.75" customHeight="1" x14ac:dyDescent="0.2">
      <c r="A1249" s="36" t="str">
        <f>'0'!$A$4</f>
        <v>………………..</v>
      </c>
      <c r="B1249" s="37">
        <f>'0'!$A$2</f>
        <v>46112</v>
      </c>
      <c r="C1249" s="37" t="s">
        <v>1243</v>
      </c>
      <c r="D1249" s="119" t="str">
        <f>IF(G1249="","",VLOOKUP(G1249,номенклатури!R:T,2,0))</f>
        <v/>
      </c>
      <c r="E1249" s="365" t="str">
        <f>IF(G1249="","",VLOOKUP(G1249,номенклатури!R:T,3,0))</f>
        <v/>
      </c>
      <c r="F1249" s="159" t="str">
        <f>IF(G1249="","",IF(ISERROR(VLOOKUP(G1249,номенклатури!V:V,1,0)),E1249*H1249,E1249*I1249))</f>
        <v/>
      </c>
      <c r="G1249" s="14"/>
      <c r="H1249" s="15"/>
      <c r="I1249" s="15"/>
      <c r="J1249" s="15"/>
      <c r="K1249" s="15"/>
      <c r="L1249" s="217"/>
      <c r="M1249" s="22"/>
      <c r="N1249" s="119" t="str">
        <f>IF(G1249="","",VLOOKUP(G1249,номенклатури!R:U,4,0))</f>
        <v/>
      </c>
      <c r="O1249" s="119" t="str">
        <f>IF(M1249="","",VLOOKUP(M1249,'14'!D:D,1,0))</f>
        <v/>
      </c>
    </row>
    <row r="1250" spans="1:15" ht="12.75" customHeight="1" x14ac:dyDescent="0.2">
      <c r="A1250" s="36" t="str">
        <f>'0'!$A$4</f>
        <v>………………..</v>
      </c>
      <c r="B1250" s="37">
        <f>'0'!$A$2</f>
        <v>46112</v>
      </c>
      <c r="C1250" s="37" t="s">
        <v>1243</v>
      </c>
      <c r="D1250" s="119" t="str">
        <f>IF(G1250="","",VLOOKUP(G1250,номенклатури!R:T,2,0))</f>
        <v/>
      </c>
      <c r="E1250" s="365" t="str">
        <f>IF(G1250="","",VLOOKUP(G1250,номенклатури!R:T,3,0))</f>
        <v/>
      </c>
      <c r="F1250" s="159" t="str">
        <f>IF(G1250="","",IF(ISERROR(VLOOKUP(G1250,номенклатури!V:V,1,0)),E1250*H1250,E1250*I1250))</f>
        <v/>
      </c>
      <c r="G1250" s="14"/>
      <c r="H1250" s="15"/>
      <c r="I1250" s="15"/>
      <c r="J1250" s="15"/>
      <c r="K1250" s="15"/>
      <c r="L1250" s="217"/>
      <c r="M1250" s="22"/>
      <c r="N1250" s="119" t="str">
        <f>IF(G1250="","",VLOOKUP(G1250,номенклатури!R:U,4,0))</f>
        <v/>
      </c>
      <c r="O1250" s="119" t="str">
        <f>IF(M1250="","",VLOOKUP(M1250,'14'!D:D,1,0))</f>
        <v/>
      </c>
    </row>
    <row r="1251" spans="1:15" ht="12.75" customHeight="1" x14ac:dyDescent="0.2">
      <c r="A1251" s="36" t="str">
        <f>'0'!$A$4</f>
        <v>………………..</v>
      </c>
      <c r="B1251" s="37">
        <f>'0'!$A$2</f>
        <v>46112</v>
      </c>
      <c r="C1251" s="37" t="s">
        <v>1243</v>
      </c>
      <c r="D1251" s="119" t="str">
        <f>IF(G1251="","",VLOOKUP(G1251,номенклатури!R:T,2,0))</f>
        <v/>
      </c>
      <c r="E1251" s="365" t="str">
        <f>IF(G1251="","",VLOOKUP(G1251,номенклатури!R:T,3,0))</f>
        <v/>
      </c>
      <c r="F1251" s="159" t="str">
        <f>IF(G1251="","",IF(ISERROR(VLOOKUP(G1251,номенклатури!V:V,1,0)),E1251*H1251,E1251*I1251))</f>
        <v/>
      </c>
      <c r="G1251" s="14"/>
      <c r="H1251" s="15"/>
      <c r="I1251" s="15"/>
      <c r="J1251" s="15"/>
      <c r="K1251" s="15"/>
      <c r="L1251" s="217"/>
      <c r="M1251" s="22"/>
      <c r="N1251" s="119" t="str">
        <f>IF(G1251="","",VLOOKUP(G1251,номенклатури!R:U,4,0))</f>
        <v/>
      </c>
      <c r="O1251" s="119" t="str">
        <f>IF(M1251="","",VLOOKUP(M1251,'14'!D:D,1,0))</f>
        <v/>
      </c>
    </row>
    <row r="1252" spans="1:15" ht="12.75" customHeight="1" x14ac:dyDescent="0.2">
      <c r="A1252" s="36" t="str">
        <f>'0'!$A$4</f>
        <v>………………..</v>
      </c>
      <c r="B1252" s="37">
        <f>'0'!$A$2</f>
        <v>46112</v>
      </c>
      <c r="C1252" s="37" t="s">
        <v>1243</v>
      </c>
      <c r="D1252" s="119" t="str">
        <f>IF(G1252="","",VLOOKUP(G1252,номенклатури!R:T,2,0))</f>
        <v/>
      </c>
      <c r="E1252" s="365" t="str">
        <f>IF(G1252="","",VLOOKUP(G1252,номенклатури!R:T,3,0))</f>
        <v/>
      </c>
      <c r="F1252" s="159" t="str">
        <f>IF(G1252="","",IF(ISERROR(VLOOKUP(G1252,номенклатури!V:V,1,0)),E1252*H1252,E1252*I1252))</f>
        <v/>
      </c>
      <c r="G1252" s="14"/>
      <c r="H1252" s="15"/>
      <c r="I1252" s="15"/>
      <c r="J1252" s="15"/>
      <c r="K1252" s="15"/>
      <c r="L1252" s="217"/>
      <c r="M1252" s="22"/>
      <c r="N1252" s="119" t="str">
        <f>IF(G1252="","",VLOOKUP(G1252,номенклатури!R:U,4,0))</f>
        <v/>
      </c>
      <c r="O1252" s="119" t="str">
        <f>IF(M1252="","",VLOOKUP(M1252,'14'!D:D,1,0))</f>
        <v/>
      </c>
    </row>
    <row r="1253" spans="1:15" ht="12.75" customHeight="1" x14ac:dyDescent="0.2">
      <c r="A1253" s="36" t="str">
        <f>'0'!$A$4</f>
        <v>………………..</v>
      </c>
      <c r="B1253" s="37">
        <f>'0'!$A$2</f>
        <v>46112</v>
      </c>
      <c r="C1253" s="37" t="s">
        <v>1243</v>
      </c>
      <c r="D1253" s="119" t="str">
        <f>IF(G1253="","",VLOOKUP(G1253,номенклатури!R:T,2,0))</f>
        <v/>
      </c>
      <c r="E1253" s="365" t="str">
        <f>IF(G1253="","",VLOOKUP(G1253,номенклатури!R:T,3,0))</f>
        <v/>
      </c>
      <c r="F1253" s="159" t="str">
        <f>IF(G1253="","",IF(ISERROR(VLOOKUP(G1253,номенклатури!V:V,1,0)),E1253*H1253,E1253*I1253))</f>
        <v/>
      </c>
      <c r="G1253" s="14"/>
      <c r="H1253" s="15"/>
      <c r="I1253" s="15"/>
      <c r="J1253" s="15"/>
      <c r="K1253" s="15"/>
      <c r="L1253" s="217"/>
      <c r="M1253" s="22"/>
      <c r="N1253" s="119" t="str">
        <f>IF(G1253="","",VLOOKUP(G1253,номенклатури!R:U,4,0))</f>
        <v/>
      </c>
      <c r="O1253" s="119" t="str">
        <f>IF(M1253="","",VLOOKUP(M1253,'14'!D:D,1,0))</f>
        <v/>
      </c>
    </row>
    <row r="1254" spans="1:15" ht="12.75" customHeight="1" x14ac:dyDescent="0.2">
      <c r="A1254" s="36" t="str">
        <f>'0'!$A$4</f>
        <v>………………..</v>
      </c>
      <c r="B1254" s="37">
        <f>'0'!$A$2</f>
        <v>46112</v>
      </c>
      <c r="C1254" s="37" t="s">
        <v>1243</v>
      </c>
      <c r="D1254" s="119" t="str">
        <f>IF(G1254="","",VLOOKUP(G1254,номенклатури!R:T,2,0))</f>
        <v/>
      </c>
      <c r="E1254" s="365" t="str">
        <f>IF(G1254="","",VLOOKUP(G1254,номенклатури!R:T,3,0))</f>
        <v/>
      </c>
      <c r="F1254" s="159" t="str">
        <f>IF(G1254="","",IF(ISERROR(VLOOKUP(G1254,номенклатури!V:V,1,0)),E1254*H1254,E1254*I1254))</f>
        <v/>
      </c>
      <c r="G1254" s="14"/>
      <c r="H1254" s="15"/>
      <c r="I1254" s="15"/>
      <c r="J1254" s="15"/>
      <c r="K1254" s="15"/>
      <c r="L1254" s="217"/>
      <c r="M1254" s="22"/>
      <c r="N1254" s="119" t="str">
        <f>IF(G1254="","",VLOOKUP(G1254,номенклатури!R:U,4,0))</f>
        <v/>
      </c>
      <c r="O1254" s="119" t="str">
        <f>IF(M1254="","",VLOOKUP(M1254,'14'!D:D,1,0))</f>
        <v/>
      </c>
    </row>
    <row r="1255" spans="1:15" ht="12.75" customHeight="1" x14ac:dyDescent="0.2">
      <c r="A1255" s="36" t="str">
        <f>'0'!$A$4</f>
        <v>………………..</v>
      </c>
      <c r="B1255" s="37">
        <f>'0'!$A$2</f>
        <v>46112</v>
      </c>
      <c r="C1255" s="37" t="s">
        <v>1243</v>
      </c>
      <c r="D1255" s="119" t="str">
        <f>IF(G1255="","",VLOOKUP(G1255,номенклатури!R:T,2,0))</f>
        <v/>
      </c>
      <c r="E1255" s="365" t="str">
        <f>IF(G1255="","",VLOOKUP(G1255,номенклатури!R:T,3,0))</f>
        <v/>
      </c>
      <c r="F1255" s="159" t="str">
        <f>IF(G1255="","",IF(ISERROR(VLOOKUP(G1255,номенклатури!V:V,1,0)),E1255*H1255,E1255*I1255))</f>
        <v/>
      </c>
      <c r="G1255" s="14"/>
      <c r="H1255" s="15"/>
      <c r="I1255" s="15"/>
      <c r="J1255" s="15"/>
      <c r="K1255" s="15"/>
      <c r="L1255" s="217"/>
      <c r="M1255" s="22"/>
      <c r="N1255" s="119" t="str">
        <f>IF(G1255="","",VLOOKUP(G1255,номенклатури!R:U,4,0))</f>
        <v/>
      </c>
      <c r="O1255" s="119" t="str">
        <f>IF(M1255="","",VLOOKUP(M1255,'14'!D:D,1,0))</f>
        <v/>
      </c>
    </row>
    <row r="1256" spans="1:15" ht="12.75" customHeight="1" x14ac:dyDescent="0.2">
      <c r="A1256" s="36" t="str">
        <f>'0'!$A$4</f>
        <v>………………..</v>
      </c>
      <c r="B1256" s="37">
        <f>'0'!$A$2</f>
        <v>46112</v>
      </c>
      <c r="C1256" s="37" t="s">
        <v>1243</v>
      </c>
      <c r="D1256" s="119" t="str">
        <f>IF(G1256="","",VLOOKUP(G1256,номенклатури!R:T,2,0))</f>
        <v/>
      </c>
      <c r="E1256" s="365" t="str">
        <f>IF(G1256="","",VLOOKUP(G1256,номенклатури!R:T,3,0))</f>
        <v/>
      </c>
      <c r="F1256" s="159" t="str">
        <f>IF(G1256="","",IF(ISERROR(VLOOKUP(G1256,номенклатури!V:V,1,0)),E1256*H1256,E1256*I1256))</f>
        <v/>
      </c>
      <c r="G1256" s="14"/>
      <c r="H1256" s="15"/>
      <c r="I1256" s="15"/>
      <c r="J1256" s="15"/>
      <c r="K1256" s="15"/>
      <c r="L1256" s="217"/>
      <c r="M1256" s="22"/>
      <c r="N1256" s="119" t="str">
        <f>IF(G1256="","",VLOOKUP(G1256,номенклатури!R:U,4,0))</f>
        <v/>
      </c>
      <c r="O1256" s="119" t="str">
        <f>IF(M1256="","",VLOOKUP(M1256,'14'!D:D,1,0))</f>
        <v/>
      </c>
    </row>
    <row r="1257" spans="1:15" ht="12.75" customHeight="1" x14ac:dyDescent="0.2">
      <c r="A1257" s="36" t="str">
        <f>'0'!$A$4</f>
        <v>………………..</v>
      </c>
      <c r="B1257" s="37">
        <f>'0'!$A$2</f>
        <v>46112</v>
      </c>
      <c r="C1257" s="37" t="s">
        <v>1243</v>
      </c>
      <c r="D1257" s="119" t="str">
        <f>IF(G1257="","",VLOOKUP(G1257,номенклатури!R:T,2,0))</f>
        <v/>
      </c>
      <c r="E1257" s="365" t="str">
        <f>IF(G1257="","",VLOOKUP(G1257,номенклатури!R:T,3,0))</f>
        <v/>
      </c>
      <c r="F1257" s="159" t="str">
        <f>IF(G1257="","",IF(ISERROR(VLOOKUP(G1257,номенклатури!V:V,1,0)),E1257*H1257,E1257*I1257))</f>
        <v/>
      </c>
      <c r="G1257" s="14"/>
      <c r="H1257" s="15"/>
      <c r="I1257" s="15"/>
      <c r="J1257" s="15"/>
      <c r="K1257" s="15"/>
      <c r="L1257" s="217"/>
      <c r="M1257" s="22"/>
      <c r="N1257" s="119" t="str">
        <f>IF(G1257="","",VLOOKUP(G1257,номенклатури!R:U,4,0))</f>
        <v/>
      </c>
      <c r="O1257" s="119" t="str">
        <f>IF(M1257="","",VLOOKUP(M1257,'14'!D:D,1,0))</f>
        <v/>
      </c>
    </row>
    <row r="1258" spans="1:15" ht="12.75" customHeight="1" x14ac:dyDescent="0.2">
      <c r="A1258" s="36" t="str">
        <f>'0'!$A$4</f>
        <v>………………..</v>
      </c>
      <c r="B1258" s="37">
        <f>'0'!$A$2</f>
        <v>46112</v>
      </c>
      <c r="C1258" s="37" t="s">
        <v>1243</v>
      </c>
      <c r="D1258" s="119" t="str">
        <f>IF(G1258="","",VLOOKUP(G1258,номенклатури!R:T,2,0))</f>
        <v/>
      </c>
      <c r="E1258" s="365" t="str">
        <f>IF(G1258="","",VLOOKUP(G1258,номенклатури!R:T,3,0))</f>
        <v/>
      </c>
      <c r="F1258" s="159" t="str">
        <f>IF(G1258="","",IF(ISERROR(VLOOKUP(G1258,номенклатури!V:V,1,0)),E1258*H1258,E1258*I1258))</f>
        <v/>
      </c>
      <c r="G1258" s="14"/>
      <c r="H1258" s="15"/>
      <c r="I1258" s="15"/>
      <c r="J1258" s="15"/>
      <c r="K1258" s="15"/>
      <c r="L1258" s="217"/>
      <c r="M1258" s="22"/>
      <c r="N1258" s="119" t="str">
        <f>IF(G1258="","",VLOOKUP(G1258,номенклатури!R:U,4,0))</f>
        <v/>
      </c>
      <c r="O1258" s="119" t="str">
        <f>IF(M1258="","",VLOOKUP(M1258,'14'!D:D,1,0))</f>
        <v/>
      </c>
    </row>
    <row r="1259" spans="1:15" ht="12.75" customHeight="1" x14ac:dyDescent="0.2">
      <c r="A1259" s="36" t="str">
        <f>'0'!$A$4</f>
        <v>………………..</v>
      </c>
      <c r="B1259" s="37">
        <f>'0'!$A$2</f>
        <v>46112</v>
      </c>
      <c r="C1259" s="37" t="s">
        <v>1243</v>
      </c>
      <c r="D1259" s="119" t="str">
        <f>IF(G1259="","",VLOOKUP(G1259,номенклатури!R:T,2,0))</f>
        <v/>
      </c>
      <c r="E1259" s="365" t="str">
        <f>IF(G1259="","",VLOOKUP(G1259,номенклатури!R:T,3,0))</f>
        <v/>
      </c>
      <c r="F1259" s="159" t="str">
        <f>IF(G1259="","",IF(ISERROR(VLOOKUP(G1259,номенклатури!V:V,1,0)),E1259*H1259,E1259*I1259))</f>
        <v/>
      </c>
      <c r="G1259" s="14"/>
      <c r="H1259" s="15"/>
      <c r="I1259" s="15"/>
      <c r="J1259" s="15"/>
      <c r="K1259" s="15"/>
      <c r="L1259" s="217"/>
      <c r="M1259" s="22"/>
      <c r="N1259" s="119" t="str">
        <f>IF(G1259="","",VLOOKUP(G1259,номенклатури!R:U,4,0))</f>
        <v/>
      </c>
      <c r="O1259" s="119" t="str">
        <f>IF(M1259="","",VLOOKUP(M1259,'14'!D:D,1,0))</f>
        <v/>
      </c>
    </row>
    <row r="1260" spans="1:15" ht="12.75" customHeight="1" x14ac:dyDescent="0.2">
      <c r="A1260" s="36" t="str">
        <f>'0'!$A$4</f>
        <v>………………..</v>
      </c>
      <c r="B1260" s="37">
        <f>'0'!$A$2</f>
        <v>46112</v>
      </c>
      <c r="C1260" s="37" t="s">
        <v>1243</v>
      </c>
      <c r="D1260" s="119" t="str">
        <f>IF(G1260="","",VLOOKUP(G1260,номенклатури!R:T,2,0))</f>
        <v/>
      </c>
      <c r="E1260" s="365" t="str">
        <f>IF(G1260="","",VLOOKUP(G1260,номенклатури!R:T,3,0))</f>
        <v/>
      </c>
      <c r="F1260" s="159" t="str">
        <f>IF(G1260="","",IF(ISERROR(VLOOKUP(G1260,номенклатури!V:V,1,0)),E1260*H1260,E1260*I1260))</f>
        <v/>
      </c>
      <c r="G1260" s="14"/>
      <c r="H1260" s="15"/>
      <c r="I1260" s="15"/>
      <c r="J1260" s="15"/>
      <c r="K1260" s="15"/>
      <c r="L1260" s="217"/>
      <c r="M1260" s="22"/>
      <c r="N1260" s="119" t="str">
        <f>IF(G1260="","",VLOOKUP(G1260,номенклатури!R:U,4,0))</f>
        <v/>
      </c>
      <c r="O1260" s="119" t="str">
        <f>IF(M1260="","",VLOOKUP(M1260,'14'!D:D,1,0))</f>
        <v/>
      </c>
    </row>
    <row r="1261" spans="1:15" ht="12.75" customHeight="1" x14ac:dyDescent="0.2">
      <c r="A1261" s="36" t="str">
        <f>'0'!$A$4</f>
        <v>………………..</v>
      </c>
      <c r="B1261" s="37">
        <f>'0'!$A$2</f>
        <v>46112</v>
      </c>
      <c r="C1261" s="37" t="s">
        <v>1243</v>
      </c>
      <c r="D1261" s="119" t="str">
        <f>IF(G1261="","",VLOOKUP(G1261,номенклатури!R:T,2,0))</f>
        <v/>
      </c>
      <c r="E1261" s="365" t="str">
        <f>IF(G1261="","",VLOOKUP(G1261,номенклатури!R:T,3,0))</f>
        <v/>
      </c>
      <c r="F1261" s="159" t="str">
        <f>IF(G1261="","",IF(ISERROR(VLOOKUP(G1261,номенклатури!V:V,1,0)),E1261*H1261,E1261*I1261))</f>
        <v/>
      </c>
      <c r="G1261" s="14"/>
      <c r="H1261" s="15"/>
      <c r="I1261" s="15"/>
      <c r="J1261" s="15"/>
      <c r="K1261" s="15"/>
      <c r="L1261" s="217"/>
      <c r="M1261" s="22"/>
      <c r="N1261" s="119" t="str">
        <f>IF(G1261="","",VLOOKUP(G1261,номенклатури!R:U,4,0))</f>
        <v/>
      </c>
      <c r="O1261" s="119" t="str">
        <f>IF(M1261="","",VLOOKUP(M1261,'14'!D:D,1,0))</f>
        <v/>
      </c>
    </row>
    <row r="1262" spans="1:15" ht="12.75" customHeight="1" x14ac:dyDescent="0.2">
      <c r="A1262" s="36" t="str">
        <f>'0'!$A$4</f>
        <v>………………..</v>
      </c>
      <c r="B1262" s="37">
        <f>'0'!$A$2</f>
        <v>46112</v>
      </c>
      <c r="C1262" s="37" t="s">
        <v>1243</v>
      </c>
      <c r="D1262" s="119" t="str">
        <f>IF(G1262="","",VLOOKUP(G1262,номенклатури!R:T,2,0))</f>
        <v/>
      </c>
      <c r="E1262" s="365" t="str">
        <f>IF(G1262="","",VLOOKUP(G1262,номенклатури!R:T,3,0))</f>
        <v/>
      </c>
      <c r="F1262" s="159" t="str">
        <f>IF(G1262="","",IF(ISERROR(VLOOKUP(G1262,номенклатури!V:V,1,0)),E1262*H1262,E1262*I1262))</f>
        <v/>
      </c>
      <c r="G1262" s="14"/>
      <c r="H1262" s="15"/>
      <c r="I1262" s="15"/>
      <c r="J1262" s="15"/>
      <c r="K1262" s="15"/>
      <c r="L1262" s="217"/>
      <c r="M1262" s="22"/>
      <c r="N1262" s="119" t="str">
        <f>IF(G1262="","",VLOOKUP(G1262,номенклатури!R:U,4,0))</f>
        <v/>
      </c>
      <c r="O1262" s="119" t="str">
        <f>IF(M1262="","",VLOOKUP(M1262,'14'!D:D,1,0))</f>
        <v/>
      </c>
    </row>
    <row r="1263" spans="1:15" ht="12.75" customHeight="1" x14ac:dyDescent="0.2">
      <c r="A1263" s="36" t="str">
        <f>'0'!$A$4</f>
        <v>………………..</v>
      </c>
      <c r="B1263" s="37">
        <f>'0'!$A$2</f>
        <v>46112</v>
      </c>
      <c r="C1263" s="37" t="s">
        <v>1243</v>
      </c>
      <c r="D1263" s="119" t="str">
        <f>IF(G1263="","",VLOOKUP(G1263,номенклатури!R:T,2,0))</f>
        <v/>
      </c>
      <c r="E1263" s="365" t="str">
        <f>IF(G1263="","",VLOOKUP(G1263,номенклатури!R:T,3,0))</f>
        <v/>
      </c>
      <c r="F1263" s="159" t="str">
        <f>IF(G1263="","",IF(ISERROR(VLOOKUP(G1263,номенклатури!V:V,1,0)),E1263*H1263,E1263*I1263))</f>
        <v/>
      </c>
      <c r="G1263" s="14"/>
      <c r="H1263" s="15"/>
      <c r="I1263" s="15"/>
      <c r="J1263" s="15"/>
      <c r="K1263" s="15"/>
      <c r="L1263" s="217"/>
      <c r="M1263" s="22"/>
      <c r="N1263" s="119" t="str">
        <f>IF(G1263="","",VLOOKUP(G1263,номенклатури!R:U,4,0))</f>
        <v/>
      </c>
      <c r="O1263" s="119" t="str">
        <f>IF(M1263="","",VLOOKUP(M1263,'14'!D:D,1,0))</f>
        <v/>
      </c>
    </row>
    <row r="1264" spans="1:15" ht="12.75" customHeight="1" x14ac:dyDescent="0.2">
      <c r="A1264" s="36" t="str">
        <f>'0'!$A$4</f>
        <v>………………..</v>
      </c>
      <c r="B1264" s="37">
        <f>'0'!$A$2</f>
        <v>46112</v>
      </c>
      <c r="C1264" s="37" t="s">
        <v>1243</v>
      </c>
      <c r="D1264" s="119" t="str">
        <f>IF(G1264="","",VLOOKUP(G1264,номенклатури!R:T,2,0))</f>
        <v/>
      </c>
      <c r="E1264" s="365" t="str">
        <f>IF(G1264="","",VLOOKUP(G1264,номенклатури!R:T,3,0))</f>
        <v/>
      </c>
      <c r="F1264" s="159" t="str">
        <f>IF(G1264="","",IF(ISERROR(VLOOKUP(G1264,номенклатури!V:V,1,0)),E1264*H1264,E1264*I1264))</f>
        <v/>
      </c>
      <c r="G1264" s="14"/>
      <c r="H1264" s="15"/>
      <c r="I1264" s="15"/>
      <c r="J1264" s="15"/>
      <c r="K1264" s="15"/>
      <c r="L1264" s="217"/>
      <c r="M1264" s="22"/>
      <c r="N1264" s="119" t="str">
        <f>IF(G1264="","",VLOOKUP(G1264,номенклатури!R:U,4,0))</f>
        <v/>
      </c>
      <c r="O1264" s="119" t="str">
        <f>IF(M1264="","",VLOOKUP(M1264,'14'!D:D,1,0))</f>
        <v/>
      </c>
    </row>
    <row r="1265" spans="1:15" ht="12.75" customHeight="1" x14ac:dyDescent="0.2">
      <c r="A1265" s="36" t="str">
        <f>'0'!$A$4</f>
        <v>………………..</v>
      </c>
      <c r="B1265" s="37">
        <f>'0'!$A$2</f>
        <v>46112</v>
      </c>
      <c r="C1265" s="37" t="s">
        <v>1243</v>
      </c>
      <c r="D1265" s="119" t="str">
        <f>IF(G1265="","",VLOOKUP(G1265,номенклатури!R:T,2,0))</f>
        <v/>
      </c>
      <c r="E1265" s="365" t="str">
        <f>IF(G1265="","",VLOOKUP(G1265,номенклатури!R:T,3,0))</f>
        <v/>
      </c>
      <c r="F1265" s="159" t="str">
        <f>IF(G1265="","",IF(ISERROR(VLOOKUP(G1265,номенклатури!V:V,1,0)),E1265*H1265,E1265*I1265))</f>
        <v/>
      </c>
      <c r="G1265" s="14"/>
      <c r="H1265" s="15"/>
      <c r="I1265" s="15"/>
      <c r="J1265" s="15"/>
      <c r="K1265" s="15"/>
      <c r="L1265" s="217"/>
      <c r="M1265" s="22"/>
      <c r="N1265" s="119" t="str">
        <f>IF(G1265="","",VLOOKUP(G1265,номенклатури!R:U,4,0))</f>
        <v/>
      </c>
      <c r="O1265" s="119" t="str">
        <f>IF(M1265="","",VLOOKUP(M1265,'14'!D:D,1,0))</f>
        <v/>
      </c>
    </row>
    <row r="1266" spans="1:15" ht="12.75" customHeight="1" x14ac:dyDescent="0.2">
      <c r="A1266" s="36" t="str">
        <f>'0'!$A$4</f>
        <v>………………..</v>
      </c>
      <c r="B1266" s="37">
        <f>'0'!$A$2</f>
        <v>46112</v>
      </c>
      <c r="C1266" s="37" t="s">
        <v>1243</v>
      </c>
      <c r="D1266" s="119" t="str">
        <f>IF(G1266="","",VLOOKUP(G1266,номенклатури!R:T,2,0))</f>
        <v/>
      </c>
      <c r="E1266" s="365" t="str">
        <f>IF(G1266="","",VLOOKUP(G1266,номенклатури!R:T,3,0))</f>
        <v/>
      </c>
      <c r="F1266" s="159" t="str">
        <f>IF(G1266="","",IF(ISERROR(VLOOKUP(G1266,номенклатури!V:V,1,0)),E1266*H1266,E1266*I1266))</f>
        <v/>
      </c>
      <c r="G1266" s="14"/>
      <c r="H1266" s="15"/>
      <c r="I1266" s="15"/>
      <c r="J1266" s="15"/>
      <c r="K1266" s="15"/>
      <c r="L1266" s="217"/>
      <c r="M1266" s="22"/>
      <c r="N1266" s="119" t="str">
        <f>IF(G1266="","",VLOOKUP(G1266,номенклатури!R:U,4,0))</f>
        <v/>
      </c>
      <c r="O1266" s="119" t="str">
        <f>IF(M1266="","",VLOOKUP(M1266,'14'!D:D,1,0))</f>
        <v/>
      </c>
    </row>
    <row r="1267" spans="1:15" ht="12.75" customHeight="1" x14ac:dyDescent="0.2">
      <c r="A1267" s="36" t="str">
        <f>'0'!$A$4</f>
        <v>………………..</v>
      </c>
      <c r="B1267" s="37">
        <f>'0'!$A$2</f>
        <v>46112</v>
      </c>
      <c r="C1267" s="37" t="s">
        <v>1243</v>
      </c>
      <c r="D1267" s="119" t="str">
        <f>IF(G1267="","",VLOOKUP(G1267,номенклатури!R:T,2,0))</f>
        <v/>
      </c>
      <c r="E1267" s="365" t="str">
        <f>IF(G1267="","",VLOOKUP(G1267,номенклатури!R:T,3,0))</f>
        <v/>
      </c>
      <c r="F1267" s="159" t="str">
        <f>IF(G1267="","",IF(ISERROR(VLOOKUP(G1267,номенклатури!V:V,1,0)),E1267*H1267,E1267*I1267))</f>
        <v/>
      </c>
      <c r="G1267" s="14"/>
      <c r="H1267" s="15"/>
      <c r="I1267" s="15"/>
      <c r="J1267" s="15"/>
      <c r="K1267" s="15"/>
      <c r="L1267" s="217"/>
      <c r="M1267" s="22"/>
      <c r="N1267" s="119" t="str">
        <f>IF(G1267="","",VLOOKUP(G1267,номенклатури!R:U,4,0))</f>
        <v/>
      </c>
      <c r="O1267" s="119" t="str">
        <f>IF(M1267="","",VLOOKUP(M1267,'14'!D:D,1,0))</f>
        <v/>
      </c>
    </row>
    <row r="1268" spans="1:15" ht="12.75" customHeight="1" x14ac:dyDescent="0.2">
      <c r="A1268" s="36" t="str">
        <f>'0'!$A$4</f>
        <v>………………..</v>
      </c>
      <c r="B1268" s="37">
        <f>'0'!$A$2</f>
        <v>46112</v>
      </c>
      <c r="C1268" s="37" t="s">
        <v>1243</v>
      </c>
      <c r="D1268" s="119" t="str">
        <f>IF(G1268="","",VLOOKUP(G1268,номенклатури!R:T,2,0))</f>
        <v/>
      </c>
      <c r="E1268" s="365" t="str">
        <f>IF(G1268="","",VLOOKUP(G1268,номенклатури!R:T,3,0))</f>
        <v/>
      </c>
      <c r="F1268" s="159" t="str">
        <f>IF(G1268="","",IF(ISERROR(VLOOKUP(G1268,номенклатури!V:V,1,0)),E1268*H1268,E1268*I1268))</f>
        <v/>
      </c>
      <c r="G1268" s="14"/>
      <c r="H1268" s="15"/>
      <c r="I1268" s="15"/>
      <c r="J1268" s="15"/>
      <c r="K1268" s="15"/>
      <c r="L1268" s="217"/>
      <c r="M1268" s="22"/>
      <c r="N1268" s="119" t="str">
        <f>IF(G1268="","",VLOOKUP(G1268,номенклатури!R:U,4,0))</f>
        <v/>
      </c>
      <c r="O1268" s="119" t="str">
        <f>IF(M1268="","",VLOOKUP(M1268,'14'!D:D,1,0))</f>
        <v/>
      </c>
    </row>
    <row r="1269" spans="1:15" ht="12.75" customHeight="1" x14ac:dyDescent="0.2">
      <c r="A1269" s="36" t="str">
        <f>'0'!$A$4</f>
        <v>………………..</v>
      </c>
      <c r="B1269" s="37">
        <f>'0'!$A$2</f>
        <v>46112</v>
      </c>
      <c r="C1269" s="37" t="s">
        <v>1243</v>
      </c>
      <c r="D1269" s="119" t="str">
        <f>IF(G1269="","",VLOOKUP(G1269,номенклатури!R:T,2,0))</f>
        <v/>
      </c>
      <c r="E1269" s="365" t="str">
        <f>IF(G1269="","",VLOOKUP(G1269,номенклатури!R:T,3,0))</f>
        <v/>
      </c>
      <c r="F1269" s="159" t="str">
        <f>IF(G1269="","",IF(ISERROR(VLOOKUP(G1269,номенклатури!V:V,1,0)),E1269*H1269,E1269*I1269))</f>
        <v/>
      </c>
      <c r="G1269" s="14"/>
      <c r="H1269" s="15"/>
      <c r="I1269" s="15"/>
      <c r="J1269" s="15"/>
      <c r="K1269" s="15"/>
      <c r="L1269" s="217"/>
      <c r="M1269" s="22"/>
      <c r="N1269" s="119" t="str">
        <f>IF(G1269="","",VLOOKUP(G1269,номенклатури!R:U,4,0))</f>
        <v/>
      </c>
      <c r="O1269" s="119" t="str">
        <f>IF(M1269="","",VLOOKUP(M1269,'14'!D:D,1,0))</f>
        <v/>
      </c>
    </row>
    <row r="1270" spans="1:15" ht="12.75" customHeight="1" x14ac:dyDescent="0.2">
      <c r="A1270" s="36" t="str">
        <f>'0'!$A$4</f>
        <v>………………..</v>
      </c>
      <c r="B1270" s="37">
        <f>'0'!$A$2</f>
        <v>46112</v>
      </c>
      <c r="C1270" s="37" t="s">
        <v>1243</v>
      </c>
      <c r="D1270" s="119" t="str">
        <f>IF(G1270="","",VLOOKUP(G1270,номенклатури!R:T,2,0))</f>
        <v/>
      </c>
      <c r="E1270" s="365" t="str">
        <f>IF(G1270="","",VLOOKUP(G1270,номенклатури!R:T,3,0))</f>
        <v/>
      </c>
      <c r="F1270" s="159" t="str">
        <f>IF(G1270="","",IF(ISERROR(VLOOKUP(G1270,номенклатури!V:V,1,0)),E1270*H1270,E1270*I1270))</f>
        <v/>
      </c>
      <c r="G1270" s="14"/>
      <c r="H1270" s="15"/>
      <c r="I1270" s="15"/>
      <c r="J1270" s="15"/>
      <c r="K1270" s="15"/>
      <c r="L1270" s="217"/>
      <c r="M1270" s="22"/>
      <c r="N1270" s="119" t="str">
        <f>IF(G1270="","",VLOOKUP(G1270,номенклатури!R:U,4,0))</f>
        <v/>
      </c>
      <c r="O1270" s="119" t="str">
        <f>IF(M1270="","",VLOOKUP(M1270,'14'!D:D,1,0))</f>
        <v/>
      </c>
    </row>
    <row r="1271" spans="1:15" ht="12.75" customHeight="1" x14ac:dyDescent="0.2">
      <c r="A1271" s="36" t="str">
        <f>'0'!$A$4</f>
        <v>………………..</v>
      </c>
      <c r="B1271" s="37">
        <f>'0'!$A$2</f>
        <v>46112</v>
      </c>
      <c r="C1271" s="37" t="s">
        <v>1243</v>
      </c>
      <c r="D1271" s="119" t="str">
        <f>IF(G1271="","",VLOOKUP(G1271,номенклатури!R:T,2,0))</f>
        <v/>
      </c>
      <c r="E1271" s="365" t="str">
        <f>IF(G1271="","",VLOOKUP(G1271,номенклатури!R:T,3,0))</f>
        <v/>
      </c>
      <c r="F1271" s="159" t="str">
        <f>IF(G1271="","",IF(ISERROR(VLOOKUP(G1271,номенклатури!V:V,1,0)),E1271*H1271,E1271*I1271))</f>
        <v/>
      </c>
      <c r="G1271" s="14"/>
      <c r="H1271" s="15"/>
      <c r="I1271" s="15"/>
      <c r="J1271" s="15"/>
      <c r="K1271" s="15"/>
      <c r="L1271" s="217"/>
      <c r="M1271" s="22"/>
      <c r="N1271" s="119" t="str">
        <f>IF(G1271="","",VLOOKUP(G1271,номенклатури!R:U,4,0))</f>
        <v/>
      </c>
      <c r="O1271" s="119" t="str">
        <f>IF(M1271="","",VLOOKUP(M1271,'14'!D:D,1,0))</f>
        <v/>
      </c>
    </row>
    <row r="1272" spans="1:15" ht="12.75" customHeight="1" x14ac:dyDescent="0.2">
      <c r="A1272" s="36" t="str">
        <f>'0'!$A$4</f>
        <v>………………..</v>
      </c>
      <c r="B1272" s="37">
        <f>'0'!$A$2</f>
        <v>46112</v>
      </c>
      <c r="C1272" s="37" t="s">
        <v>1243</v>
      </c>
      <c r="D1272" s="119" t="str">
        <f>IF(G1272="","",VLOOKUP(G1272,номенклатури!R:T,2,0))</f>
        <v/>
      </c>
      <c r="E1272" s="365" t="str">
        <f>IF(G1272="","",VLOOKUP(G1272,номенклатури!R:T,3,0))</f>
        <v/>
      </c>
      <c r="F1272" s="159" t="str">
        <f>IF(G1272="","",IF(ISERROR(VLOOKUP(G1272,номенклатури!V:V,1,0)),E1272*H1272,E1272*I1272))</f>
        <v/>
      </c>
      <c r="G1272" s="14"/>
      <c r="H1272" s="15"/>
      <c r="I1272" s="15"/>
      <c r="J1272" s="15"/>
      <c r="K1272" s="15"/>
      <c r="L1272" s="217"/>
      <c r="M1272" s="22"/>
      <c r="N1272" s="119" t="str">
        <f>IF(G1272="","",VLOOKUP(G1272,номенклатури!R:U,4,0))</f>
        <v/>
      </c>
      <c r="O1272" s="119" t="str">
        <f>IF(M1272="","",VLOOKUP(M1272,'14'!D:D,1,0))</f>
        <v/>
      </c>
    </row>
    <row r="1273" spans="1:15" ht="12.75" customHeight="1" x14ac:dyDescent="0.2">
      <c r="A1273" s="36" t="str">
        <f>'0'!$A$4</f>
        <v>………………..</v>
      </c>
      <c r="B1273" s="37">
        <f>'0'!$A$2</f>
        <v>46112</v>
      </c>
      <c r="C1273" s="37" t="s">
        <v>1243</v>
      </c>
      <c r="D1273" s="119" t="str">
        <f>IF(G1273="","",VLOOKUP(G1273,номенклатури!R:T,2,0))</f>
        <v/>
      </c>
      <c r="E1273" s="365" t="str">
        <f>IF(G1273="","",VLOOKUP(G1273,номенклатури!R:T,3,0))</f>
        <v/>
      </c>
      <c r="F1273" s="159" t="str">
        <f>IF(G1273="","",IF(ISERROR(VLOOKUP(G1273,номенклатури!V:V,1,0)),E1273*H1273,E1273*I1273))</f>
        <v/>
      </c>
      <c r="G1273" s="14"/>
      <c r="H1273" s="15"/>
      <c r="I1273" s="15"/>
      <c r="J1273" s="15"/>
      <c r="K1273" s="15"/>
      <c r="L1273" s="217"/>
      <c r="M1273" s="22"/>
      <c r="N1273" s="119" t="str">
        <f>IF(G1273="","",VLOOKUP(G1273,номенклатури!R:U,4,0))</f>
        <v/>
      </c>
      <c r="O1273" s="119" t="str">
        <f>IF(M1273="","",VLOOKUP(M1273,'14'!D:D,1,0))</f>
        <v/>
      </c>
    </row>
    <row r="1274" spans="1:15" ht="12.75" customHeight="1" x14ac:dyDescent="0.2">
      <c r="A1274" s="36" t="str">
        <f>'0'!$A$4</f>
        <v>………………..</v>
      </c>
      <c r="B1274" s="37">
        <f>'0'!$A$2</f>
        <v>46112</v>
      </c>
      <c r="C1274" s="37" t="s">
        <v>1243</v>
      </c>
      <c r="D1274" s="119" t="str">
        <f>IF(G1274="","",VLOOKUP(G1274,номенклатури!R:T,2,0))</f>
        <v/>
      </c>
      <c r="E1274" s="365" t="str">
        <f>IF(G1274="","",VLOOKUP(G1274,номенклатури!R:T,3,0))</f>
        <v/>
      </c>
      <c r="F1274" s="159" t="str">
        <f>IF(G1274="","",IF(ISERROR(VLOOKUP(G1274,номенклатури!V:V,1,0)),E1274*H1274,E1274*I1274))</f>
        <v/>
      </c>
      <c r="G1274" s="14"/>
      <c r="H1274" s="15"/>
      <c r="I1274" s="15"/>
      <c r="J1274" s="15"/>
      <c r="K1274" s="15"/>
      <c r="L1274" s="217"/>
      <c r="M1274" s="22"/>
      <c r="N1274" s="119" t="str">
        <f>IF(G1274="","",VLOOKUP(G1274,номенклатури!R:U,4,0))</f>
        <v/>
      </c>
      <c r="O1274" s="119" t="str">
        <f>IF(M1274="","",VLOOKUP(M1274,'14'!D:D,1,0))</f>
        <v/>
      </c>
    </row>
    <row r="1275" spans="1:15" ht="12.75" customHeight="1" x14ac:dyDescent="0.2">
      <c r="A1275" s="36" t="str">
        <f>'0'!$A$4</f>
        <v>………………..</v>
      </c>
      <c r="B1275" s="37">
        <f>'0'!$A$2</f>
        <v>46112</v>
      </c>
      <c r="C1275" s="37" t="s">
        <v>1243</v>
      </c>
      <c r="D1275" s="119" t="str">
        <f>IF(G1275="","",VLOOKUP(G1275,номенклатури!R:T,2,0))</f>
        <v/>
      </c>
      <c r="E1275" s="365" t="str">
        <f>IF(G1275="","",VLOOKUP(G1275,номенклатури!R:T,3,0))</f>
        <v/>
      </c>
      <c r="F1275" s="159" t="str">
        <f>IF(G1275="","",IF(ISERROR(VLOOKUP(G1275,номенклатури!V:V,1,0)),E1275*H1275,E1275*I1275))</f>
        <v/>
      </c>
      <c r="G1275" s="14"/>
      <c r="H1275" s="15"/>
      <c r="I1275" s="15"/>
      <c r="J1275" s="15"/>
      <c r="K1275" s="15"/>
      <c r="L1275" s="217"/>
      <c r="M1275" s="22"/>
      <c r="N1275" s="119" t="str">
        <f>IF(G1275="","",VLOOKUP(G1275,номенклатури!R:U,4,0))</f>
        <v/>
      </c>
      <c r="O1275" s="119" t="str">
        <f>IF(M1275="","",VLOOKUP(M1275,'14'!D:D,1,0))</f>
        <v/>
      </c>
    </row>
    <row r="1276" spans="1:15" ht="12.75" customHeight="1" x14ac:dyDescent="0.2">
      <c r="A1276" s="36" t="str">
        <f>'0'!$A$4</f>
        <v>………………..</v>
      </c>
      <c r="B1276" s="37">
        <f>'0'!$A$2</f>
        <v>46112</v>
      </c>
      <c r="C1276" s="37" t="s">
        <v>1243</v>
      </c>
      <c r="D1276" s="119" t="str">
        <f>IF(G1276="","",VLOOKUP(G1276,номенклатури!R:T,2,0))</f>
        <v/>
      </c>
      <c r="E1276" s="365" t="str">
        <f>IF(G1276="","",VLOOKUP(G1276,номенклатури!R:T,3,0))</f>
        <v/>
      </c>
      <c r="F1276" s="159" t="str">
        <f>IF(G1276="","",IF(ISERROR(VLOOKUP(G1276,номенклатури!V:V,1,0)),E1276*H1276,E1276*I1276))</f>
        <v/>
      </c>
      <c r="G1276" s="14"/>
      <c r="H1276" s="15"/>
      <c r="I1276" s="15"/>
      <c r="J1276" s="15"/>
      <c r="K1276" s="15"/>
      <c r="L1276" s="217"/>
      <c r="M1276" s="22"/>
      <c r="N1276" s="119" t="str">
        <f>IF(G1276="","",VLOOKUP(G1276,номенклатури!R:U,4,0))</f>
        <v/>
      </c>
      <c r="O1276" s="119" t="str">
        <f>IF(M1276="","",VLOOKUP(M1276,'14'!D:D,1,0))</f>
        <v/>
      </c>
    </row>
    <row r="1277" spans="1:15" ht="12.75" customHeight="1" x14ac:dyDescent="0.2">
      <c r="A1277" s="36" t="str">
        <f>'0'!$A$4</f>
        <v>………………..</v>
      </c>
      <c r="B1277" s="37">
        <f>'0'!$A$2</f>
        <v>46112</v>
      </c>
      <c r="C1277" s="37" t="s">
        <v>1243</v>
      </c>
      <c r="D1277" s="119" t="str">
        <f>IF(G1277="","",VLOOKUP(G1277,номенклатури!R:T,2,0))</f>
        <v/>
      </c>
      <c r="E1277" s="365" t="str">
        <f>IF(G1277="","",VLOOKUP(G1277,номенклатури!R:T,3,0))</f>
        <v/>
      </c>
      <c r="F1277" s="159" t="str">
        <f>IF(G1277="","",IF(ISERROR(VLOOKUP(G1277,номенклатури!V:V,1,0)),E1277*H1277,E1277*I1277))</f>
        <v/>
      </c>
      <c r="G1277" s="14"/>
      <c r="H1277" s="15"/>
      <c r="I1277" s="15"/>
      <c r="J1277" s="15"/>
      <c r="K1277" s="15"/>
      <c r="L1277" s="217"/>
      <c r="M1277" s="22"/>
      <c r="N1277" s="119" t="str">
        <f>IF(G1277="","",VLOOKUP(G1277,номенклатури!R:U,4,0))</f>
        <v/>
      </c>
      <c r="O1277" s="119" t="str">
        <f>IF(M1277="","",VLOOKUP(M1277,'14'!D:D,1,0))</f>
        <v/>
      </c>
    </row>
    <row r="1278" spans="1:15" ht="12.75" customHeight="1" x14ac:dyDescent="0.2">
      <c r="A1278" s="36" t="str">
        <f>'0'!$A$4</f>
        <v>………………..</v>
      </c>
      <c r="B1278" s="37">
        <f>'0'!$A$2</f>
        <v>46112</v>
      </c>
      <c r="C1278" s="37" t="s">
        <v>1243</v>
      </c>
      <c r="D1278" s="119" t="str">
        <f>IF(G1278="","",VLOOKUP(G1278,номенклатури!R:T,2,0))</f>
        <v/>
      </c>
      <c r="E1278" s="365" t="str">
        <f>IF(G1278="","",VLOOKUP(G1278,номенклатури!R:T,3,0))</f>
        <v/>
      </c>
      <c r="F1278" s="159" t="str">
        <f>IF(G1278="","",IF(ISERROR(VLOOKUP(G1278,номенклатури!V:V,1,0)),E1278*H1278,E1278*I1278))</f>
        <v/>
      </c>
      <c r="G1278" s="14"/>
      <c r="H1278" s="15"/>
      <c r="I1278" s="15"/>
      <c r="J1278" s="15"/>
      <c r="K1278" s="15"/>
      <c r="L1278" s="217"/>
      <c r="M1278" s="22"/>
      <c r="N1278" s="119" t="str">
        <f>IF(G1278="","",VLOOKUP(G1278,номенклатури!R:U,4,0))</f>
        <v/>
      </c>
      <c r="O1278" s="119" t="str">
        <f>IF(M1278="","",VLOOKUP(M1278,'14'!D:D,1,0))</f>
        <v/>
      </c>
    </row>
    <row r="1279" spans="1:15" ht="12.75" customHeight="1" x14ac:dyDescent="0.2">
      <c r="A1279" s="36" t="str">
        <f>'0'!$A$4</f>
        <v>………………..</v>
      </c>
      <c r="B1279" s="37">
        <f>'0'!$A$2</f>
        <v>46112</v>
      </c>
      <c r="C1279" s="37" t="s">
        <v>1243</v>
      </c>
      <c r="D1279" s="119" t="str">
        <f>IF(G1279="","",VLOOKUP(G1279,номенклатури!R:T,2,0))</f>
        <v/>
      </c>
      <c r="E1279" s="365" t="str">
        <f>IF(G1279="","",VLOOKUP(G1279,номенклатури!R:T,3,0))</f>
        <v/>
      </c>
      <c r="F1279" s="159" t="str">
        <f>IF(G1279="","",IF(ISERROR(VLOOKUP(G1279,номенклатури!V:V,1,0)),E1279*H1279,E1279*I1279))</f>
        <v/>
      </c>
      <c r="G1279" s="14"/>
      <c r="H1279" s="15"/>
      <c r="I1279" s="15"/>
      <c r="J1279" s="15"/>
      <c r="K1279" s="15"/>
      <c r="L1279" s="217"/>
      <c r="M1279" s="22"/>
      <c r="N1279" s="119" t="str">
        <f>IF(G1279="","",VLOOKUP(G1279,номенклатури!R:U,4,0))</f>
        <v/>
      </c>
      <c r="O1279" s="119" t="str">
        <f>IF(M1279="","",VLOOKUP(M1279,'14'!D:D,1,0))</f>
        <v/>
      </c>
    </row>
    <row r="1280" spans="1:15" ht="12.75" customHeight="1" x14ac:dyDescent="0.2">
      <c r="A1280" s="36" t="str">
        <f>'0'!$A$4</f>
        <v>………………..</v>
      </c>
      <c r="B1280" s="37">
        <f>'0'!$A$2</f>
        <v>46112</v>
      </c>
      <c r="C1280" s="37" t="s">
        <v>1243</v>
      </c>
      <c r="D1280" s="119" t="str">
        <f>IF(G1280="","",VLOOKUP(G1280,номенклатури!R:T,2,0))</f>
        <v/>
      </c>
      <c r="E1280" s="365" t="str">
        <f>IF(G1280="","",VLOOKUP(G1280,номенклатури!R:T,3,0))</f>
        <v/>
      </c>
      <c r="F1280" s="159" t="str">
        <f>IF(G1280="","",IF(ISERROR(VLOOKUP(G1280,номенклатури!V:V,1,0)),E1280*H1280,E1280*I1280))</f>
        <v/>
      </c>
      <c r="G1280" s="14"/>
      <c r="H1280" s="15"/>
      <c r="I1280" s="15"/>
      <c r="J1280" s="15"/>
      <c r="K1280" s="15"/>
      <c r="L1280" s="217"/>
      <c r="M1280" s="22"/>
      <c r="N1280" s="119" t="str">
        <f>IF(G1280="","",VLOOKUP(G1280,номенклатури!R:U,4,0))</f>
        <v/>
      </c>
      <c r="O1280" s="119" t="str">
        <f>IF(M1280="","",VLOOKUP(M1280,'14'!D:D,1,0))</f>
        <v/>
      </c>
    </row>
    <row r="1281" spans="1:15" ht="12.75" customHeight="1" x14ac:dyDescent="0.2">
      <c r="A1281" s="36" t="str">
        <f>'0'!$A$4</f>
        <v>………………..</v>
      </c>
      <c r="B1281" s="37">
        <f>'0'!$A$2</f>
        <v>46112</v>
      </c>
      <c r="C1281" s="37" t="s">
        <v>1243</v>
      </c>
      <c r="D1281" s="119" t="str">
        <f>IF(G1281="","",VLOOKUP(G1281,номенклатури!R:T,2,0))</f>
        <v/>
      </c>
      <c r="E1281" s="365" t="str">
        <f>IF(G1281="","",VLOOKUP(G1281,номенклатури!R:T,3,0))</f>
        <v/>
      </c>
      <c r="F1281" s="159" t="str">
        <f>IF(G1281="","",IF(ISERROR(VLOOKUP(G1281,номенклатури!V:V,1,0)),E1281*H1281,E1281*I1281))</f>
        <v/>
      </c>
      <c r="G1281" s="14"/>
      <c r="H1281" s="15"/>
      <c r="I1281" s="15"/>
      <c r="J1281" s="15"/>
      <c r="K1281" s="15"/>
      <c r="L1281" s="217"/>
      <c r="M1281" s="22"/>
      <c r="N1281" s="119" t="str">
        <f>IF(G1281="","",VLOOKUP(G1281,номенклатури!R:U,4,0))</f>
        <v/>
      </c>
      <c r="O1281" s="119" t="str">
        <f>IF(M1281="","",VLOOKUP(M1281,'14'!D:D,1,0))</f>
        <v/>
      </c>
    </row>
    <row r="1282" spans="1:15" ht="12.75" customHeight="1" x14ac:dyDescent="0.2">
      <c r="A1282" s="36" t="str">
        <f>'0'!$A$4</f>
        <v>………………..</v>
      </c>
      <c r="B1282" s="37">
        <f>'0'!$A$2</f>
        <v>46112</v>
      </c>
      <c r="C1282" s="37" t="s">
        <v>1243</v>
      </c>
      <c r="D1282" s="119" t="str">
        <f>IF(G1282="","",VLOOKUP(G1282,номенклатури!R:T,2,0))</f>
        <v/>
      </c>
      <c r="E1282" s="365" t="str">
        <f>IF(G1282="","",VLOOKUP(G1282,номенклатури!R:T,3,0))</f>
        <v/>
      </c>
      <c r="F1282" s="159" t="str">
        <f>IF(G1282="","",IF(ISERROR(VLOOKUP(G1282,номенклатури!V:V,1,0)),E1282*H1282,E1282*I1282))</f>
        <v/>
      </c>
      <c r="G1282" s="14"/>
      <c r="H1282" s="15"/>
      <c r="I1282" s="15"/>
      <c r="J1282" s="15"/>
      <c r="K1282" s="15"/>
      <c r="L1282" s="217"/>
      <c r="M1282" s="22"/>
      <c r="N1282" s="119" t="str">
        <f>IF(G1282="","",VLOOKUP(G1282,номенклатури!R:U,4,0))</f>
        <v/>
      </c>
      <c r="O1282" s="119" t="str">
        <f>IF(M1282="","",VLOOKUP(M1282,'14'!D:D,1,0))</f>
        <v/>
      </c>
    </row>
    <row r="1283" spans="1:15" ht="12.75" customHeight="1" x14ac:dyDescent="0.2">
      <c r="A1283" s="36" t="str">
        <f>'0'!$A$4</f>
        <v>………………..</v>
      </c>
      <c r="B1283" s="37">
        <f>'0'!$A$2</f>
        <v>46112</v>
      </c>
      <c r="C1283" s="37" t="s">
        <v>1243</v>
      </c>
      <c r="D1283" s="119" t="str">
        <f>IF(G1283="","",VLOOKUP(G1283,номенклатури!R:T,2,0))</f>
        <v/>
      </c>
      <c r="E1283" s="365" t="str">
        <f>IF(G1283="","",VLOOKUP(G1283,номенклатури!R:T,3,0))</f>
        <v/>
      </c>
      <c r="F1283" s="159" t="str">
        <f>IF(G1283="","",IF(ISERROR(VLOOKUP(G1283,номенклатури!V:V,1,0)),E1283*H1283,E1283*I1283))</f>
        <v/>
      </c>
      <c r="G1283" s="14"/>
      <c r="H1283" s="15"/>
      <c r="I1283" s="15"/>
      <c r="J1283" s="15"/>
      <c r="K1283" s="15"/>
      <c r="L1283" s="217"/>
      <c r="M1283" s="22"/>
      <c r="N1283" s="119" t="str">
        <f>IF(G1283="","",VLOOKUP(G1283,номенклатури!R:U,4,0))</f>
        <v/>
      </c>
      <c r="O1283" s="119" t="str">
        <f>IF(M1283="","",VLOOKUP(M1283,'14'!D:D,1,0))</f>
        <v/>
      </c>
    </row>
    <row r="1284" spans="1:15" ht="12.75" customHeight="1" x14ac:dyDescent="0.2">
      <c r="A1284" s="36" t="str">
        <f>'0'!$A$4</f>
        <v>………………..</v>
      </c>
      <c r="B1284" s="37">
        <f>'0'!$A$2</f>
        <v>46112</v>
      </c>
      <c r="C1284" s="37" t="s">
        <v>1243</v>
      </c>
      <c r="D1284" s="119" t="str">
        <f>IF(G1284="","",VLOOKUP(G1284,номенклатури!R:T,2,0))</f>
        <v/>
      </c>
      <c r="E1284" s="365" t="str">
        <f>IF(G1284="","",VLOOKUP(G1284,номенклатури!R:T,3,0))</f>
        <v/>
      </c>
      <c r="F1284" s="159" t="str">
        <f>IF(G1284="","",IF(ISERROR(VLOOKUP(G1284,номенклатури!V:V,1,0)),E1284*H1284,E1284*I1284))</f>
        <v/>
      </c>
      <c r="G1284" s="14"/>
      <c r="H1284" s="15"/>
      <c r="I1284" s="15"/>
      <c r="J1284" s="15"/>
      <c r="K1284" s="15"/>
      <c r="L1284" s="217"/>
      <c r="M1284" s="22"/>
      <c r="N1284" s="119" t="str">
        <f>IF(G1284="","",VLOOKUP(G1284,номенклатури!R:U,4,0))</f>
        <v/>
      </c>
      <c r="O1284" s="119" t="str">
        <f>IF(M1284="","",VLOOKUP(M1284,'14'!D:D,1,0))</f>
        <v/>
      </c>
    </row>
    <row r="1285" spans="1:15" ht="12.75" customHeight="1" x14ac:dyDescent="0.2">
      <c r="A1285" s="36" t="str">
        <f>'0'!$A$4</f>
        <v>………………..</v>
      </c>
      <c r="B1285" s="37">
        <f>'0'!$A$2</f>
        <v>46112</v>
      </c>
      <c r="C1285" s="37" t="s">
        <v>1243</v>
      </c>
      <c r="D1285" s="119" t="str">
        <f>IF(G1285="","",VLOOKUP(G1285,номенклатури!R:T,2,0))</f>
        <v/>
      </c>
      <c r="E1285" s="365" t="str">
        <f>IF(G1285="","",VLOOKUP(G1285,номенклатури!R:T,3,0))</f>
        <v/>
      </c>
      <c r="F1285" s="159" t="str">
        <f>IF(G1285="","",IF(ISERROR(VLOOKUP(G1285,номенклатури!V:V,1,0)),E1285*H1285,E1285*I1285))</f>
        <v/>
      </c>
      <c r="G1285" s="14"/>
      <c r="H1285" s="15"/>
      <c r="I1285" s="15"/>
      <c r="J1285" s="15"/>
      <c r="K1285" s="15"/>
      <c r="L1285" s="217"/>
      <c r="M1285" s="22"/>
      <c r="N1285" s="119" t="str">
        <f>IF(G1285="","",VLOOKUP(G1285,номенклатури!R:U,4,0))</f>
        <v/>
      </c>
      <c r="O1285" s="119" t="str">
        <f>IF(M1285="","",VLOOKUP(M1285,'14'!D:D,1,0))</f>
        <v/>
      </c>
    </row>
    <row r="1286" spans="1:15" ht="12.75" customHeight="1" x14ac:dyDescent="0.2">
      <c r="A1286" s="36" t="str">
        <f>'0'!$A$4</f>
        <v>………………..</v>
      </c>
      <c r="B1286" s="37">
        <f>'0'!$A$2</f>
        <v>46112</v>
      </c>
      <c r="C1286" s="37" t="s">
        <v>1243</v>
      </c>
      <c r="D1286" s="119" t="str">
        <f>IF(G1286="","",VLOOKUP(G1286,номенклатури!R:T,2,0))</f>
        <v/>
      </c>
      <c r="E1286" s="365" t="str">
        <f>IF(G1286="","",VLOOKUP(G1286,номенклатури!R:T,3,0))</f>
        <v/>
      </c>
      <c r="F1286" s="159" t="str">
        <f>IF(G1286="","",IF(ISERROR(VLOOKUP(G1286,номенклатури!V:V,1,0)),E1286*H1286,E1286*I1286))</f>
        <v/>
      </c>
      <c r="G1286" s="14"/>
      <c r="H1286" s="15"/>
      <c r="I1286" s="15"/>
      <c r="J1286" s="15"/>
      <c r="K1286" s="15"/>
      <c r="L1286" s="217"/>
      <c r="M1286" s="22"/>
      <c r="N1286" s="119" t="str">
        <f>IF(G1286="","",VLOOKUP(G1286,номенклатури!R:U,4,0))</f>
        <v/>
      </c>
      <c r="O1286" s="119" t="str">
        <f>IF(M1286="","",VLOOKUP(M1286,'14'!D:D,1,0))</f>
        <v/>
      </c>
    </row>
    <row r="1287" spans="1:15" ht="12.75" customHeight="1" x14ac:dyDescent="0.2">
      <c r="A1287" s="36" t="str">
        <f>'0'!$A$4</f>
        <v>………………..</v>
      </c>
      <c r="B1287" s="37">
        <f>'0'!$A$2</f>
        <v>46112</v>
      </c>
      <c r="C1287" s="37" t="s">
        <v>1243</v>
      </c>
      <c r="D1287" s="119" t="str">
        <f>IF(G1287="","",VLOOKUP(G1287,номенклатури!R:T,2,0))</f>
        <v/>
      </c>
      <c r="E1287" s="365" t="str">
        <f>IF(G1287="","",VLOOKUP(G1287,номенклатури!R:T,3,0))</f>
        <v/>
      </c>
      <c r="F1287" s="159" t="str">
        <f>IF(G1287="","",IF(ISERROR(VLOOKUP(G1287,номенклатури!V:V,1,0)),E1287*H1287,E1287*I1287))</f>
        <v/>
      </c>
      <c r="G1287" s="14"/>
      <c r="H1287" s="15"/>
      <c r="I1287" s="15"/>
      <c r="J1287" s="15"/>
      <c r="K1287" s="15"/>
      <c r="L1287" s="217"/>
      <c r="M1287" s="22"/>
      <c r="N1287" s="119" t="str">
        <f>IF(G1287="","",VLOOKUP(G1287,номенклатури!R:U,4,0))</f>
        <v/>
      </c>
      <c r="O1287" s="119" t="str">
        <f>IF(M1287="","",VLOOKUP(M1287,'14'!D:D,1,0))</f>
        <v/>
      </c>
    </row>
    <row r="1288" spans="1:15" ht="12.75" customHeight="1" x14ac:dyDescent="0.2">
      <c r="A1288" s="36" t="str">
        <f>'0'!$A$4</f>
        <v>………………..</v>
      </c>
      <c r="B1288" s="37">
        <f>'0'!$A$2</f>
        <v>46112</v>
      </c>
      <c r="C1288" s="37" t="s">
        <v>1243</v>
      </c>
      <c r="D1288" s="119" t="str">
        <f>IF(G1288="","",VLOOKUP(G1288,номенклатури!R:T,2,0))</f>
        <v/>
      </c>
      <c r="E1288" s="365" t="str">
        <f>IF(G1288="","",VLOOKUP(G1288,номенклатури!R:T,3,0))</f>
        <v/>
      </c>
      <c r="F1288" s="159" t="str">
        <f>IF(G1288="","",IF(ISERROR(VLOOKUP(G1288,номенклатури!V:V,1,0)),E1288*H1288,E1288*I1288))</f>
        <v/>
      </c>
      <c r="G1288" s="14"/>
      <c r="H1288" s="15"/>
      <c r="I1288" s="15"/>
      <c r="J1288" s="15"/>
      <c r="K1288" s="15"/>
      <c r="L1288" s="217"/>
      <c r="M1288" s="22"/>
      <c r="N1288" s="119" t="str">
        <f>IF(G1288="","",VLOOKUP(G1288,номенклатури!R:U,4,0))</f>
        <v/>
      </c>
      <c r="O1288" s="119" t="str">
        <f>IF(M1288="","",VLOOKUP(M1288,'14'!D:D,1,0))</f>
        <v/>
      </c>
    </row>
    <row r="1289" spans="1:15" ht="12.75" customHeight="1" x14ac:dyDescent="0.2">
      <c r="A1289" s="36" t="str">
        <f>'0'!$A$4</f>
        <v>………………..</v>
      </c>
      <c r="B1289" s="37">
        <f>'0'!$A$2</f>
        <v>46112</v>
      </c>
      <c r="C1289" s="37" t="s">
        <v>1243</v>
      </c>
      <c r="D1289" s="119" t="str">
        <f>IF(G1289="","",VLOOKUP(G1289,номенклатури!R:T,2,0))</f>
        <v/>
      </c>
      <c r="E1289" s="365" t="str">
        <f>IF(G1289="","",VLOOKUP(G1289,номенклатури!R:T,3,0))</f>
        <v/>
      </c>
      <c r="F1289" s="159" t="str">
        <f>IF(G1289="","",IF(ISERROR(VLOOKUP(G1289,номенклатури!V:V,1,0)),E1289*H1289,E1289*I1289))</f>
        <v/>
      </c>
      <c r="G1289" s="14"/>
      <c r="H1289" s="15"/>
      <c r="I1289" s="15"/>
      <c r="J1289" s="15"/>
      <c r="K1289" s="15"/>
      <c r="L1289" s="217"/>
      <c r="M1289" s="22"/>
      <c r="N1289" s="119" t="str">
        <f>IF(G1289="","",VLOOKUP(G1289,номенклатури!R:U,4,0))</f>
        <v/>
      </c>
      <c r="O1289" s="119" t="str">
        <f>IF(M1289="","",VLOOKUP(M1289,'14'!D:D,1,0))</f>
        <v/>
      </c>
    </row>
    <row r="1290" spans="1:15" ht="12.75" customHeight="1" x14ac:dyDescent="0.2">
      <c r="A1290" s="36" t="str">
        <f>'0'!$A$4</f>
        <v>………………..</v>
      </c>
      <c r="B1290" s="37">
        <f>'0'!$A$2</f>
        <v>46112</v>
      </c>
      <c r="C1290" s="37" t="s">
        <v>1243</v>
      </c>
      <c r="D1290" s="119" t="str">
        <f>IF(G1290="","",VLOOKUP(G1290,номенклатури!R:T,2,0))</f>
        <v/>
      </c>
      <c r="E1290" s="365" t="str">
        <f>IF(G1290="","",VLOOKUP(G1290,номенклатури!R:T,3,0))</f>
        <v/>
      </c>
      <c r="F1290" s="159" t="str">
        <f>IF(G1290="","",IF(ISERROR(VLOOKUP(G1290,номенклатури!V:V,1,0)),E1290*H1290,E1290*I1290))</f>
        <v/>
      </c>
      <c r="G1290" s="14"/>
      <c r="H1290" s="15"/>
      <c r="I1290" s="15"/>
      <c r="J1290" s="15"/>
      <c r="K1290" s="15"/>
      <c r="L1290" s="217"/>
      <c r="M1290" s="22"/>
      <c r="N1290" s="119" t="str">
        <f>IF(G1290="","",VLOOKUP(G1290,номенклатури!R:U,4,0))</f>
        <v/>
      </c>
      <c r="O1290" s="119" t="str">
        <f>IF(M1290="","",VLOOKUP(M1290,'14'!D:D,1,0))</f>
        <v/>
      </c>
    </row>
    <row r="1291" spans="1:15" ht="12.75" customHeight="1" x14ac:dyDescent="0.2">
      <c r="A1291" s="36" t="str">
        <f>'0'!$A$4</f>
        <v>………………..</v>
      </c>
      <c r="B1291" s="37">
        <f>'0'!$A$2</f>
        <v>46112</v>
      </c>
      <c r="C1291" s="37" t="s">
        <v>1243</v>
      </c>
      <c r="D1291" s="119" t="str">
        <f>IF(G1291="","",VLOOKUP(G1291,номенклатури!R:T,2,0))</f>
        <v/>
      </c>
      <c r="E1291" s="365" t="str">
        <f>IF(G1291="","",VLOOKUP(G1291,номенклатури!R:T,3,0))</f>
        <v/>
      </c>
      <c r="F1291" s="159" t="str">
        <f>IF(G1291="","",IF(ISERROR(VLOOKUP(G1291,номенклатури!V:V,1,0)),E1291*H1291,E1291*I1291))</f>
        <v/>
      </c>
      <c r="G1291" s="14"/>
      <c r="H1291" s="15"/>
      <c r="I1291" s="15"/>
      <c r="J1291" s="15"/>
      <c r="K1291" s="15"/>
      <c r="L1291" s="217"/>
      <c r="M1291" s="22"/>
      <c r="N1291" s="119" t="str">
        <f>IF(G1291="","",VLOOKUP(G1291,номенклатури!R:U,4,0))</f>
        <v/>
      </c>
      <c r="O1291" s="119" t="str">
        <f>IF(M1291="","",VLOOKUP(M1291,'14'!D:D,1,0))</f>
        <v/>
      </c>
    </row>
    <row r="1292" spans="1:15" ht="12.75" customHeight="1" x14ac:dyDescent="0.2">
      <c r="A1292" s="36" t="str">
        <f>'0'!$A$4</f>
        <v>………………..</v>
      </c>
      <c r="B1292" s="37">
        <f>'0'!$A$2</f>
        <v>46112</v>
      </c>
      <c r="C1292" s="37" t="s">
        <v>1243</v>
      </c>
      <c r="D1292" s="119" t="str">
        <f>IF(G1292="","",VLOOKUP(G1292,номенклатури!R:T,2,0))</f>
        <v/>
      </c>
      <c r="E1292" s="365" t="str">
        <f>IF(G1292="","",VLOOKUP(G1292,номенклатури!R:T,3,0))</f>
        <v/>
      </c>
      <c r="F1292" s="159" t="str">
        <f>IF(G1292="","",IF(ISERROR(VLOOKUP(G1292,номенклатури!V:V,1,0)),E1292*H1292,E1292*I1292))</f>
        <v/>
      </c>
      <c r="G1292" s="14"/>
      <c r="H1292" s="15"/>
      <c r="I1292" s="15"/>
      <c r="J1292" s="15"/>
      <c r="K1292" s="15"/>
      <c r="L1292" s="217"/>
      <c r="M1292" s="22"/>
      <c r="N1292" s="119" t="str">
        <f>IF(G1292="","",VLOOKUP(G1292,номенклатури!R:U,4,0))</f>
        <v/>
      </c>
      <c r="O1292" s="119" t="str">
        <f>IF(M1292="","",VLOOKUP(M1292,'14'!D:D,1,0))</f>
        <v/>
      </c>
    </row>
    <row r="1293" spans="1:15" ht="12.75" customHeight="1" x14ac:dyDescent="0.2">
      <c r="A1293" s="36" t="str">
        <f>'0'!$A$4</f>
        <v>………………..</v>
      </c>
      <c r="B1293" s="37">
        <f>'0'!$A$2</f>
        <v>46112</v>
      </c>
      <c r="C1293" s="37" t="s">
        <v>1243</v>
      </c>
      <c r="D1293" s="119" t="str">
        <f>IF(G1293="","",VLOOKUP(G1293,номенклатури!R:T,2,0))</f>
        <v/>
      </c>
      <c r="E1293" s="365" t="str">
        <f>IF(G1293="","",VLOOKUP(G1293,номенклатури!R:T,3,0))</f>
        <v/>
      </c>
      <c r="F1293" s="159" t="str">
        <f>IF(G1293="","",IF(ISERROR(VLOOKUP(G1293,номенклатури!V:V,1,0)),E1293*H1293,E1293*I1293))</f>
        <v/>
      </c>
      <c r="G1293" s="14"/>
      <c r="H1293" s="15"/>
      <c r="I1293" s="15"/>
      <c r="J1293" s="15"/>
      <c r="K1293" s="15"/>
      <c r="L1293" s="217"/>
      <c r="M1293" s="22"/>
      <c r="N1293" s="119" t="str">
        <f>IF(G1293="","",VLOOKUP(G1293,номенклатури!R:U,4,0))</f>
        <v/>
      </c>
      <c r="O1293" s="119" t="str">
        <f>IF(M1293="","",VLOOKUP(M1293,'14'!D:D,1,0))</f>
        <v/>
      </c>
    </row>
    <row r="1294" spans="1:15" ht="12.75" customHeight="1" x14ac:dyDescent="0.2">
      <c r="A1294" s="36" t="str">
        <f>'0'!$A$4</f>
        <v>………………..</v>
      </c>
      <c r="B1294" s="37">
        <f>'0'!$A$2</f>
        <v>46112</v>
      </c>
      <c r="C1294" s="37" t="s">
        <v>1243</v>
      </c>
      <c r="D1294" s="119" t="str">
        <f>IF(G1294="","",VLOOKUP(G1294,номенклатури!R:T,2,0))</f>
        <v/>
      </c>
      <c r="E1294" s="365" t="str">
        <f>IF(G1294="","",VLOOKUP(G1294,номенклатури!R:T,3,0))</f>
        <v/>
      </c>
      <c r="F1294" s="159" t="str">
        <f>IF(G1294="","",IF(ISERROR(VLOOKUP(G1294,номенклатури!V:V,1,0)),E1294*H1294,E1294*I1294))</f>
        <v/>
      </c>
      <c r="G1294" s="14"/>
      <c r="H1294" s="15"/>
      <c r="I1294" s="15"/>
      <c r="J1294" s="15"/>
      <c r="K1294" s="15"/>
      <c r="L1294" s="217"/>
      <c r="M1294" s="22"/>
      <c r="N1294" s="119" t="str">
        <f>IF(G1294="","",VLOOKUP(G1294,номенклатури!R:U,4,0))</f>
        <v/>
      </c>
      <c r="O1294" s="119" t="str">
        <f>IF(M1294="","",VLOOKUP(M1294,'14'!D:D,1,0))</f>
        <v/>
      </c>
    </row>
    <row r="1295" spans="1:15" ht="12.75" customHeight="1" x14ac:dyDescent="0.2">
      <c r="A1295" s="36" t="str">
        <f>'0'!$A$4</f>
        <v>………………..</v>
      </c>
      <c r="B1295" s="37">
        <f>'0'!$A$2</f>
        <v>46112</v>
      </c>
      <c r="C1295" s="37" t="s">
        <v>1243</v>
      </c>
      <c r="D1295" s="119" t="str">
        <f>IF(G1295="","",VLOOKUP(G1295,номенклатури!R:T,2,0))</f>
        <v/>
      </c>
      <c r="E1295" s="365" t="str">
        <f>IF(G1295="","",VLOOKUP(G1295,номенклатури!R:T,3,0))</f>
        <v/>
      </c>
      <c r="F1295" s="159" t="str">
        <f>IF(G1295="","",IF(ISERROR(VLOOKUP(G1295,номенклатури!V:V,1,0)),E1295*H1295,E1295*I1295))</f>
        <v/>
      </c>
      <c r="G1295" s="14"/>
      <c r="H1295" s="15"/>
      <c r="I1295" s="15"/>
      <c r="J1295" s="15"/>
      <c r="K1295" s="15"/>
      <c r="L1295" s="217"/>
      <c r="M1295" s="22"/>
      <c r="N1295" s="119" t="str">
        <f>IF(G1295="","",VLOOKUP(G1295,номенклатури!R:U,4,0))</f>
        <v/>
      </c>
      <c r="O1295" s="119" t="str">
        <f>IF(M1295="","",VLOOKUP(M1295,'14'!D:D,1,0))</f>
        <v/>
      </c>
    </row>
    <row r="1296" spans="1:15" ht="12.75" customHeight="1" x14ac:dyDescent="0.2">
      <c r="A1296" s="36" t="str">
        <f>'0'!$A$4</f>
        <v>………………..</v>
      </c>
      <c r="B1296" s="37">
        <f>'0'!$A$2</f>
        <v>46112</v>
      </c>
      <c r="C1296" s="37" t="s">
        <v>1243</v>
      </c>
      <c r="D1296" s="119" t="str">
        <f>IF(G1296="","",VLOOKUP(G1296,номенклатури!R:T,2,0))</f>
        <v/>
      </c>
      <c r="E1296" s="365" t="str">
        <f>IF(G1296="","",VLOOKUP(G1296,номенклатури!R:T,3,0))</f>
        <v/>
      </c>
      <c r="F1296" s="159" t="str">
        <f>IF(G1296="","",IF(ISERROR(VLOOKUP(G1296,номенклатури!V:V,1,0)),E1296*H1296,E1296*I1296))</f>
        <v/>
      </c>
      <c r="G1296" s="14"/>
      <c r="H1296" s="15"/>
      <c r="I1296" s="15"/>
      <c r="J1296" s="15"/>
      <c r="K1296" s="15"/>
      <c r="L1296" s="217"/>
      <c r="M1296" s="22"/>
      <c r="N1296" s="119" t="str">
        <f>IF(G1296="","",VLOOKUP(G1296,номенклатури!R:U,4,0))</f>
        <v/>
      </c>
      <c r="O1296" s="119" t="str">
        <f>IF(M1296="","",VLOOKUP(M1296,'14'!D:D,1,0))</f>
        <v/>
      </c>
    </row>
    <row r="1297" spans="1:15" ht="12.75" customHeight="1" x14ac:dyDescent="0.2">
      <c r="A1297" s="36" t="str">
        <f>'0'!$A$4</f>
        <v>………………..</v>
      </c>
      <c r="B1297" s="37">
        <f>'0'!$A$2</f>
        <v>46112</v>
      </c>
      <c r="C1297" s="37" t="s">
        <v>1243</v>
      </c>
      <c r="D1297" s="119" t="str">
        <f>IF(G1297="","",VLOOKUP(G1297,номенклатури!R:T,2,0))</f>
        <v/>
      </c>
      <c r="E1297" s="365" t="str">
        <f>IF(G1297="","",VLOOKUP(G1297,номенклатури!R:T,3,0))</f>
        <v/>
      </c>
      <c r="F1297" s="159" t="str">
        <f>IF(G1297="","",IF(ISERROR(VLOOKUP(G1297,номенклатури!V:V,1,0)),E1297*H1297,E1297*I1297))</f>
        <v/>
      </c>
      <c r="G1297" s="14"/>
      <c r="H1297" s="15"/>
      <c r="I1297" s="15"/>
      <c r="J1297" s="15"/>
      <c r="K1297" s="15"/>
      <c r="L1297" s="217"/>
      <c r="M1297" s="22"/>
      <c r="N1297" s="119" t="str">
        <f>IF(G1297="","",VLOOKUP(G1297,номенклатури!R:U,4,0))</f>
        <v/>
      </c>
      <c r="O1297" s="119" t="str">
        <f>IF(M1297="","",VLOOKUP(M1297,'14'!D:D,1,0))</f>
        <v/>
      </c>
    </row>
    <row r="1298" spans="1:15" ht="12.75" customHeight="1" x14ac:dyDescent="0.2">
      <c r="A1298" s="36" t="str">
        <f>'0'!$A$4</f>
        <v>………………..</v>
      </c>
      <c r="B1298" s="37">
        <f>'0'!$A$2</f>
        <v>46112</v>
      </c>
      <c r="C1298" s="37" t="s">
        <v>1243</v>
      </c>
      <c r="D1298" s="119" t="str">
        <f>IF(G1298="","",VLOOKUP(G1298,номенклатури!R:T,2,0))</f>
        <v/>
      </c>
      <c r="E1298" s="365" t="str">
        <f>IF(G1298="","",VLOOKUP(G1298,номенклатури!R:T,3,0))</f>
        <v/>
      </c>
      <c r="F1298" s="159" t="str">
        <f>IF(G1298="","",IF(ISERROR(VLOOKUP(G1298,номенклатури!V:V,1,0)),E1298*H1298,E1298*I1298))</f>
        <v/>
      </c>
      <c r="G1298" s="14"/>
      <c r="H1298" s="15"/>
      <c r="I1298" s="15"/>
      <c r="J1298" s="15"/>
      <c r="K1298" s="15"/>
      <c r="L1298" s="217"/>
      <c r="M1298" s="22"/>
      <c r="N1298" s="119" t="str">
        <f>IF(G1298="","",VLOOKUP(G1298,номенклатури!R:U,4,0))</f>
        <v/>
      </c>
      <c r="O1298" s="119" t="str">
        <f>IF(M1298="","",VLOOKUP(M1298,'14'!D:D,1,0))</f>
        <v/>
      </c>
    </row>
    <row r="1299" spans="1:15" ht="12.75" customHeight="1" x14ac:dyDescent="0.2">
      <c r="A1299" s="36" t="str">
        <f>'0'!$A$4</f>
        <v>………………..</v>
      </c>
      <c r="B1299" s="37">
        <f>'0'!$A$2</f>
        <v>46112</v>
      </c>
      <c r="C1299" s="37" t="s">
        <v>1243</v>
      </c>
      <c r="D1299" s="119" t="str">
        <f>IF(G1299="","",VLOOKUP(G1299,номенклатури!R:T,2,0))</f>
        <v/>
      </c>
      <c r="E1299" s="365" t="str">
        <f>IF(G1299="","",VLOOKUP(G1299,номенклатури!R:T,3,0))</f>
        <v/>
      </c>
      <c r="F1299" s="159" t="str">
        <f>IF(G1299="","",IF(ISERROR(VLOOKUP(G1299,номенклатури!V:V,1,0)),E1299*H1299,E1299*I1299))</f>
        <v/>
      </c>
      <c r="G1299" s="14"/>
      <c r="H1299" s="15"/>
      <c r="I1299" s="15"/>
      <c r="J1299" s="15"/>
      <c r="K1299" s="15"/>
      <c r="L1299" s="217"/>
      <c r="M1299" s="22"/>
      <c r="N1299" s="119" t="str">
        <f>IF(G1299="","",VLOOKUP(G1299,номенклатури!R:U,4,0))</f>
        <v/>
      </c>
      <c r="O1299" s="119" t="str">
        <f>IF(M1299="","",VLOOKUP(M1299,'14'!D:D,1,0))</f>
        <v/>
      </c>
    </row>
    <row r="1300" spans="1:15" ht="12.75" customHeight="1" x14ac:dyDescent="0.2">
      <c r="A1300" s="36" t="str">
        <f>'0'!$A$4</f>
        <v>………………..</v>
      </c>
      <c r="B1300" s="37">
        <f>'0'!$A$2</f>
        <v>46112</v>
      </c>
      <c r="C1300" s="37" t="s">
        <v>1243</v>
      </c>
      <c r="D1300" s="119" t="str">
        <f>IF(G1300="","",VLOOKUP(G1300,номенклатури!R:T,2,0))</f>
        <v/>
      </c>
      <c r="E1300" s="365" t="str">
        <f>IF(G1300="","",VLOOKUP(G1300,номенклатури!R:T,3,0))</f>
        <v/>
      </c>
      <c r="F1300" s="159" t="str">
        <f>IF(G1300="","",IF(ISERROR(VLOOKUP(G1300,номенклатури!V:V,1,0)),E1300*H1300,E1300*I1300))</f>
        <v/>
      </c>
      <c r="G1300" s="14"/>
      <c r="H1300" s="15"/>
      <c r="I1300" s="15"/>
      <c r="J1300" s="15"/>
      <c r="K1300" s="15"/>
      <c r="L1300" s="217"/>
      <c r="M1300" s="22"/>
      <c r="N1300" s="119" t="str">
        <f>IF(G1300="","",VLOOKUP(G1300,номенклатури!R:U,4,0))</f>
        <v/>
      </c>
      <c r="O1300" s="119" t="str">
        <f>IF(M1300="","",VLOOKUP(M1300,'14'!D:D,1,0))</f>
        <v/>
      </c>
    </row>
    <row r="1301" spans="1:15" ht="12.75" customHeight="1" x14ac:dyDescent="0.2">
      <c r="A1301" s="36" t="str">
        <f>'0'!$A$4</f>
        <v>………………..</v>
      </c>
      <c r="B1301" s="37">
        <f>'0'!$A$2</f>
        <v>46112</v>
      </c>
      <c r="C1301" s="37" t="s">
        <v>1243</v>
      </c>
      <c r="D1301" s="119" t="str">
        <f>IF(G1301="","",VLOOKUP(G1301,номенклатури!R:T,2,0))</f>
        <v/>
      </c>
      <c r="E1301" s="365" t="str">
        <f>IF(G1301="","",VLOOKUP(G1301,номенклатури!R:T,3,0))</f>
        <v/>
      </c>
      <c r="F1301" s="159" t="str">
        <f>IF(G1301="","",IF(ISERROR(VLOOKUP(G1301,номенклатури!V:V,1,0)),E1301*H1301,E1301*I1301))</f>
        <v/>
      </c>
      <c r="G1301" s="14"/>
      <c r="H1301" s="15"/>
      <c r="I1301" s="15"/>
      <c r="J1301" s="15"/>
      <c r="K1301" s="15"/>
      <c r="L1301" s="217"/>
      <c r="M1301" s="22"/>
      <c r="N1301" s="119" t="str">
        <f>IF(G1301="","",VLOOKUP(G1301,номенклатури!R:U,4,0))</f>
        <v/>
      </c>
      <c r="O1301" s="119" t="str">
        <f>IF(M1301="","",VLOOKUP(M1301,'14'!D:D,1,0))</f>
        <v/>
      </c>
    </row>
    <row r="1302" spans="1:15" ht="12.75" customHeight="1" x14ac:dyDescent="0.2">
      <c r="A1302" s="36" t="str">
        <f>'0'!$A$4</f>
        <v>………………..</v>
      </c>
      <c r="B1302" s="37">
        <f>'0'!$A$2</f>
        <v>46112</v>
      </c>
      <c r="C1302" s="37" t="s">
        <v>1243</v>
      </c>
      <c r="D1302" s="119" t="str">
        <f>IF(G1302="","",VLOOKUP(G1302,номенклатури!R:T,2,0))</f>
        <v/>
      </c>
      <c r="E1302" s="365" t="str">
        <f>IF(G1302="","",VLOOKUP(G1302,номенклатури!R:T,3,0))</f>
        <v/>
      </c>
      <c r="F1302" s="159" t="str">
        <f>IF(G1302="","",IF(ISERROR(VLOOKUP(G1302,номенклатури!V:V,1,0)),E1302*H1302,E1302*I1302))</f>
        <v/>
      </c>
      <c r="G1302" s="14"/>
      <c r="H1302" s="15"/>
      <c r="I1302" s="15"/>
      <c r="J1302" s="15"/>
      <c r="K1302" s="15"/>
      <c r="L1302" s="217"/>
      <c r="M1302" s="22"/>
      <c r="N1302" s="119" t="str">
        <f>IF(G1302="","",VLOOKUP(G1302,номенклатури!R:U,4,0))</f>
        <v/>
      </c>
      <c r="O1302" s="119" t="str">
        <f>IF(M1302="","",VLOOKUP(M1302,'14'!D:D,1,0))</f>
        <v/>
      </c>
    </row>
    <row r="1303" spans="1:15" ht="12.75" customHeight="1" x14ac:dyDescent="0.2">
      <c r="A1303" s="36" t="str">
        <f>'0'!$A$4</f>
        <v>………………..</v>
      </c>
      <c r="B1303" s="37">
        <f>'0'!$A$2</f>
        <v>46112</v>
      </c>
      <c r="C1303" s="37" t="s">
        <v>1243</v>
      </c>
      <c r="D1303" s="119" t="str">
        <f>IF(G1303="","",VLOOKUP(G1303,номенклатури!R:T,2,0))</f>
        <v/>
      </c>
      <c r="E1303" s="365" t="str">
        <f>IF(G1303="","",VLOOKUP(G1303,номенклатури!R:T,3,0))</f>
        <v/>
      </c>
      <c r="F1303" s="159" t="str">
        <f>IF(G1303="","",IF(ISERROR(VLOOKUP(G1303,номенклатури!V:V,1,0)),E1303*H1303,E1303*I1303))</f>
        <v/>
      </c>
      <c r="G1303" s="14"/>
      <c r="H1303" s="15"/>
      <c r="I1303" s="15"/>
      <c r="J1303" s="15"/>
      <c r="K1303" s="15"/>
      <c r="L1303" s="217"/>
      <c r="M1303" s="22"/>
      <c r="N1303" s="119" t="str">
        <f>IF(G1303="","",VLOOKUP(G1303,номенклатури!R:U,4,0))</f>
        <v/>
      </c>
      <c r="O1303" s="119" t="str">
        <f>IF(M1303="","",VLOOKUP(M1303,'14'!D:D,1,0))</f>
        <v/>
      </c>
    </row>
    <row r="1304" spans="1:15" ht="12.75" customHeight="1" x14ac:dyDescent="0.2">
      <c r="A1304" s="36" t="str">
        <f>'0'!$A$4</f>
        <v>………………..</v>
      </c>
      <c r="B1304" s="37">
        <f>'0'!$A$2</f>
        <v>46112</v>
      </c>
      <c r="C1304" s="37" t="s">
        <v>1243</v>
      </c>
      <c r="D1304" s="119" t="str">
        <f>IF(G1304="","",VLOOKUP(G1304,номенклатури!R:T,2,0))</f>
        <v/>
      </c>
      <c r="E1304" s="365" t="str">
        <f>IF(G1304="","",VLOOKUP(G1304,номенклатури!R:T,3,0))</f>
        <v/>
      </c>
      <c r="F1304" s="159" t="str">
        <f>IF(G1304="","",IF(ISERROR(VLOOKUP(G1304,номенклатури!V:V,1,0)),E1304*H1304,E1304*I1304))</f>
        <v/>
      </c>
      <c r="G1304" s="14"/>
      <c r="H1304" s="15"/>
      <c r="I1304" s="15"/>
      <c r="J1304" s="15"/>
      <c r="K1304" s="15"/>
      <c r="L1304" s="217"/>
      <c r="M1304" s="22"/>
      <c r="N1304" s="119" t="str">
        <f>IF(G1304="","",VLOOKUP(G1304,номенклатури!R:U,4,0))</f>
        <v/>
      </c>
      <c r="O1304" s="119" t="str">
        <f>IF(M1304="","",VLOOKUP(M1304,'14'!D:D,1,0))</f>
        <v/>
      </c>
    </row>
    <row r="1305" spans="1:15" ht="12.75" customHeight="1" x14ac:dyDescent="0.2">
      <c r="A1305" s="36" t="str">
        <f>'0'!$A$4</f>
        <v>………………..</v>
      </c>
      <c r="B1305" s="37">
        <f>'0'!$A$2</f>
        <v>46112</v>
      </c>
      <c r="C1305" s="37" t="s">
        <v>1243</v>
      </c>
      <c r="D1305" s="119" t="str">
        <f>IF(G1305="","",VLOOKUP(G1305,номенклатури!R:T,2,0))</f>
        <v/>
      </c>
      <c r="E1305" s="365" t="str">
        <f>IF(G1305="","",VLOOKUP(G1305,номенклатури!R:T,3,0))</f>
        <v/>
      </c>
      <c r="F1305" s="159" t="str">
        <f>IF(G1305="","",IF(ISERROR(VLOOKUP(G1305,номенклатури!V:V,1,0)),E1305*H1305,E1305*I1305))</f>
        <v/>
      </c>
      <c r="G1305" s="14"/>
      <c r="H1305" s="15"/>
      <c r="I1305" s="15"/>
      <c r="J1305" s="15"/>
      <c r="K1305" s="15"/>
      <c r="L1305" s="217"/>
      <c r="M1305" s="22"/>
      <c r="N1305" s="119" t="str">
        <f>IF(G1305="","",VLOOKUP(G1305,номенклатури!R:U,4,0))</f>
        <v/>
      </c>
      <c r="O1305" s="119" t="str">
        <f>IF(M1305="","",VLOOKUP(M1305,'14'!D:D,1,0))</f>
        <v/>
      </c>
    </row>
    <row r="1306" spans="1:15" ht="12.75" customHeight="1" x14ac:dyDescent="0.2">
      <c r="A1306" s="36" t="str">
        <f>'0'!$A$4</f>
        <v>………………..</v>
      </c>
      <c r="B1306" s="37">
        <f>'0'!$A$2</f>
        <v>46112</v>
      </c>
      <c r="C1306" s="37" t="s">
        <v>1243</v>
      </c>
      <c r="D1306" s="119" t="str">
        <f>IF(G1306="","",VLOOKUP(G1306,номенклатури!R:T,2,0))</f>
        <v/>
      </c>
      <c r="E1306" s="365" t="str">
        <f>IF(G1306="","",VLOOKUP(G1306,номенклатури!R:T,3,0))</f>
        <v/>
      </c>
      <c r="F1306" s="159" t="str">
        <f>IF(G1306="","",IF(ISERROR(VLOOKUP(G1306,номенклатури!V:V,1,0)),E1306*H1306,E1306*I1306))</f>
        <v/>
      </c>
      <c r="G1306" s="14"/>
      <c r="H1306" s="15"/>
      <c r="I1306" s="15"/>
      <c r="J1306" s="15"/>
      <c r="K1306" s="15"/>
      <c r="L1306" s="217"/>
      <c r="M1306" s="22"/>
      <c r="N1306" s="119" t="str">
        <f>IF(G1306="","",VLOOKUP(G1306,номенклатури!R:U,4,0))</f>
        <v/>
      </c>
      <c r="O1306" s="119" t="str">
        <f>IF(M1306="","",VLOOKUP(M1306,'14'!D:D,1,0))</f>
        <v/>
      </c>
    </row>
    <row r="1307" spans="1:15" ht="12.75" customHeight="1" x14ac:dyDescent="0.2">
      <c r="A1307" s="36" t="str">
        <f>'0'!$A$4</f>
        <v>………………..</v>
      </c>
      <c r="B1307" s="37">
        <f>'0'!$A$2</f>
        <v>46112</v>
      </c>
      <c r="C1307" s="37" t="s">
        <v>1243</v>
      </c>
      <c r="D1307" s="119" t="str">
        <f>IF(G1307="","",VLOOKUP(G1307,номенклатури!R:T,2,0))</f>
        <v/>
      </c>
      <c r="E1307" s="365" t="str">
        <f>IF(G1307="","",VLOOKUP(G1307,номенклатури!R:T,3,0))</f>
        <v/>
      </c>
      <c r="F1307" s="159" t="str">
        <f>IF(G1307="","",IF(ISERROR(VLOOKUP(G1307,номенклатури!V:V,1,0)),E1307*H1307,E1307*I1307))</f>
        <v/>
      </c>
      <c r="G1307" s="14"/>
      <c r="H1307" s="15"/>
      <c r="I1307" s="15"/>
      <c r="J1307" s="15"/>
      <c r="K1307" s="15"/>
      <c r="L1307" s="217"/>
      <c r="M1307" s="22"/>
      <c r="N1307" s="119" t="str">
        <f>IF(G1307="","",VLOOKUP(G1307,номенклатури!R:U,4,0))</f>
        <v/>
      </c>
      <c r="O1307" s="119" t="str">
        <f>IF(M1307="","",VLOOKUP(M1307,'14'!D:D,1,0))</f>
        <v/>
      </c>
    </row>
    <row r="1308" spans="1:15" ht="12.75" customHeight="1" x14ac:dyDescent="0.2">
      <c r="A1308" s="36" t="str">
        <f>'0'!$A$4</f>
        <v>………………..</v>
      </c>
      <c r="B1308" s="37">
        <f>'0'!$A$2</f>
        <v>46112</v>
      </c>
      <c r="C1308" s="37" t="s">
        <v>1243</v>
      </c>
      <c r="D1308" s="119" t="str">
        <f>IF(G1308="","",VLOOKUP(G1308,номенклатури!R:T,2,0))</f>
        <v/>
      </c>
      <c r="E1308" s="365" t="str">
        <f>IF(G1308="","",VLOOKUP(G1308,номенклатури!R:T,3,0))</f>
        <v/>
      </c>
      <c r="F1308" s="159" t="str">
        <f>IF(G1308="","",IF(ISERROR(VLOOKUP(G1308,номенклатури!V:V,1,0)),E1308*H1308,E1308*I1308))</f>
        <v/>
      </c>
      <c r="G1308" s="14"/>
      <c r="H1308" s="15"/>
      <c r="I1308" s="15"/>
      <c r="J1308" s="15"/>
      <c r="K1308" s="15"/>
      <c r="L1308" s="217"/>
      <c r="M1308" s="22"/>
      <c r="N1308" s="119" t="str">
        <f>IF(G1308="","",VLOOKUP(G1308,номенклатури!R:U,4,0))</f>
        <v/>
      </c>
      <c r="O1308" s="119" t="str">
        <f>IF(M1308="","",VLOOKUP(M1308,'14'!D:D,1,0))</f>
        <v/>
      </c>
    </row>
    <row r="1309" spans="1:15" ht="12.75" customHeight="1" x14ac:dyDescent="0.2">
      <c r="A1309" s="36" t="str">
        <f>'0'!$A$4</f>
        <v>………………..</v>
      </c>
      <c r="B1309" s="37">
        <f>'0'!$A$2</f>
        <v>46112</v>
      </c>
      <c r="C1309" s="37" t="s">
        <v>1243</v>
      </c>
      <c r="D1309" s="119" t="str">
        <f>IF(G1309="","",VLOOKUP(G1309,номенклатури!R:T,2,0))</f>
        <v/>
      </c>
      <c r="E1309" s="365" t="str">
        <f>IF(G1309="","",VLOOKUP(G1309,номенклатури!R:T,3,0))</f>
        <v/>
      </c>
      <c r="F1309" s="159" t="str">
        <f>IF(G1309="","",IF(ISERROR(VLOOKUP(G1309,номенклатури!V:V,1,0)),E1309*H1309,E1309*I1309))</f>
        <v/>
      </c>
      <c r="G1309" s="14"/>
      <c r="H1309" s="15"/>
      <c r="I1309" s="15"/>
      <c r="J1309" s="15"/>
      <c r="K1309" s="15"/>
      <c r="L1309" s="217"/>
      <c r="M1309" s="22"/>
      <c r="N1309" s="119" t="str">
        <f>IF(G1309="","",VLOOKUP(G1309,номенклатури!R:U,4,0))</f>
        <v/>
      </c>
      <c r="O1309" s="119" t="str">
        <f>IF(M1309="","",VLOOKUP(M1309,'14'!D:D,1,0))</f>
        <v/>
      </c>
    </row>
    <row r="1310" spans="1:15" ht="12.75" customHeight="1" x14ac:dyDescent="0.2">
      <c r="A1310" s="36" t="str">
        <f>'0'!$A$4</f>
        <v>………………..</v>
      </c>
      <c r="B1310" s="37">
        <f>'0'!$A$2</f>
        <v>46112</v>
      </c>
      <c r="C1310" s="37" t="s">
        <v>1243</v>
      </c>
      <c r="D1310" s="119" t="str">
        <f>IF(G1310="","",VLOOKUP(G1310,номенклатури!R:T,2,0))</f>
        <v/>
      </c>
      <c r="E1310" s="365" t="str">
        <f>IF(G1310="","",VLOOKUP(G1310,номенклатури!R:T,3,0))</f>
        <v/>
      </c>
      <c r="F1310" s="159" t="str">
        <f>IF(G1310="","",IF(ISERROR(VLOOKUP(G1310,номенклатури!V:V,1,0)),E1310*H1310,E1310*I1310))</f>
        <v/>
      </c>
      <c r="G1310" s="14"/>
      <c r="H1310" s="15"/>
      <c r="I1310" s="15"/>
      <c r="J1310" s="15"/>
      <c r="K1310" s="15"/>
      <c r="L1310" s="217"/>
      <c r="M1310" s="22"/>
      <c r="N1310" s="119" t="str">
        <f>IF(G1310="","",VLOOKUP(G1310,номенклатури!R:U,4,0))</f>
        <v/>
      </c>
      <c r="O1310" s="119" t="str">
        <f>IF(M1310="","",VLOOKUP(M1310,'14'!D:D,1,0))</f>
        <v/>
      </c>
    </row>
    <row r="1311" spans="1:15" ht="12.75" customHeight="1" x14ac:dyDescent="0.2">
      <c r="A1311" s="36" t="str">
        <f>'0'!$A$4</f>
        <v>………………..</v>
      </c>
      <c r="B1311" s="37">
        <f>'0'!$A$2</f>
        <v>46112</v>
      </c>
      <c r="C1311" s="37" t="s">
        <v>1243</v>
      </c>
      <c r="D1311" s="119" t="str">
        <f>IF(G1311="","",VLOOKUP(G1311,номенклатури!R:T,2,0))</f>
        <v/>
      </c>
      <c r="E1311" s="365" t="str">
        <f>IF(G1311="","",VLOOKUP(G1311,номенклатури!R:T,3,0))</f>
        <v/>
      </c>
      <c r="F1311" s="159" t="str">
        <f>IF(G1311="","",IF(ISERROR(VLOOKUP(G1311,номенклатури!V:V,1,0)),E1311*H1311,E1311*I1311))</f>
        <v/>
      </c>
      <c r="G1311" s="14"/>
      <c r="H1311" s="15"/>
      <c r="I1311" s="15"/>
      <c r="J1311" s="15"/>
      <c r="K1311" s="15"/>
      <c r="L1311" s="217"/>
      <c r="M1311" s="22"/>
      <c r="N1311" s="119" t="str">
        <f>IF(G1311="","",VLOOKUP(G1311,номенклатури!R:U,4,0))</f>
        <v/>
      </c>
      <c r="O1311" s="119" t="str">
        <f>IF(M1311="","",VLOOKUP(M1311,'14'!D:D,1,0))</f>
        <v/>
      </c>
    </row>
    <row r="1312" spans="1:15" ht="12.75" customHeight="1" x14ac:dyDescent="0.2">
      <c r="A1312" s="36" t="str">
        <f>'0'!$A$4</f>
        <v>………………..</v>
      </c>
      <c r="B1312" s="37">
        <f>'0'!$A$2</f>
        <v>46112</v>
      </c>
      <c r="C1312" s="37" t="s">
        <v>1243</v>
      </c>
      <c r="D1312" s="119" t="str">
        <f>IF(G1312="","",VLOOKUP(G1312,номенклатури!R:T,2,0))</f>
        <v/>
      </c>
      <c r="E1312" s="365" t="str">
        <f>IF(G1312="","",VLOOKUP(G1312,номенклатури!R:T,3,0))</f>
        <v/>
      </c>
      <c r="F1312" s="159" t="str">
        <f>IF(G1312="","",IF(ISERROR(VLOOKUP(G1312,номенклатури!V:V,1,0)),E1312*H1312,E1312*I1312))</f>
        <v/>
      </c>
      <c r="G1312" s="14"/>
      <c r="H1312" s="15"/>
      <c r="I1312" s="15"/>
      <c r="J1312" s="15"/>
      <c r="K1312" s="15"/>
      <c r="L1312" s="217"/>
      <c r="M1312" s="22"/>
      <c r="N1312" s="119" t="str">
        <f>IF(G1312="","",VLOOKUP(G1312,номенклатури!R:U,4,0))</f>
        <v/>
      </c>
      <c r="O1312" s="119" t="str">
        <f>IF(M1312="","",VLOOKUP(M1312,'14'!D:D,1,0))</f>
        <v/>
      </c>
    </row>
    <row r="1313" spans="1:15" ht="12.75" customHeight="1" x14ac:dyDescent="0.2">
      <c r="A1313" s="36" t="str">
        <f>'0'!$A$4</f>
        <v>………………..</v>
      </c>
      <c r="B1313" s="37">
        <f>'0'!$A$2</f>
        <v>46112</v>
      </c>
      <c r="C1313" s="37" t="s">
        <v>1243</v>
      </c>
      <c r="D1313" s="119" t="str">
        <f>IF(G1313="","",VLOOKUP(G1313,номенклатури!R:T,2,0))</f>
        <v/>
      </c>
      <c r="E1313" s="365" t="str">
        <f>IF(G1313="","",VLOOKUP(G1313,номенклатури!R:T,3,0))</f>
        <v/>
      </c>
      <c r="F1313" s="159" t="str">
        <f>IF(G1313="","",IF(ISERROR(VLOOKUP(G1313,номенклатури!V:V,1,0)),E1313*H1313,E1313*I1313))</f>
        <v/>
      </c>
      <c r="G1313" s="14"/>
      <c r="H1313" s="15"/>
      <c r="I1313" s="15"/>
      <c r="J1313" s="15"/>
      <c r="K1313" s="15"/>
      <c r="L1313" s="217"/>
      <c r="M1313" s="22"/>
      <c r="N1313" s="119" t="str">
        <f>IF(G1313="","",VLOOKUP(G1313,номенклатури!R:U,4,0))</f>
        <v/>
      </c>
      <c r="O1313" s="119" t="str">
        <f>IF(M1313="","",VLOOKUP(M1313,'14'!D:D,1,0))</f>
        <v/>
      </c>
    </row>
    <row r="1314" spans="1:15" ht="12.75" customHeight="1" x14ac:dyDescent="0.2">
      <c r="A1314" s="36" t="str">
        <f>'0'!$A$4</f>
        <v>………………..</v>
      </c>
      <c r="B1314" s="37">
        <f>'0'!$A$2</f>
        <v>46112</v>
      </c>
      <c r="C1314" s="37" t="s">
        <v>1243</v>
      </c>
      <c r="D1314" s="119" t="str">
        <f>IF(G1314="","",VLOOKUP(G1314,номенклатури!R:T,2,0))</f>
        <v/>
      </c>
      <c r="E1314" s="365" t="str">
        <f>IF(G1314="","",VLOOKUP(G1314,номенклатури!R:T,3,0))</f>
        <v/>
      </c>
      <c r="F1314" s="159" t="str">
        <f>IF(G1314="","",IF(ISERROR(VLOOKUP(G1314,номенклатури!V:V,1,0)),E1314*H1314,E1314*I1314))</f>
        <v/>
      </c>
      <c r="G1314" s="14"/>
      <c r="H1314" s="15"/>
      <c r="I1314" s="15"/>
      <c r="J1314" s="15"/>
      <c r="K1314" s="15"/>
      <c r="L1314" s="217"/>
      <c r="M1314" s="22"/>
      <c r="N1314" s="119" t="str">
        <f>IF(G1314="","",VLOOKUP(G1314,номенклатури!R:U,4,0))</f>
        <v/>
      </c>
      <c r="O1314" s="119" t="str">
        <f>IF(M1314="","",VLOOKUP(M1314,'14'!D:D,1,0))</f>
        <v/>
      </c>
    </row>
    <row r="1315" spans="1:15" ht="12.75" customHeight="1" x14ac:dyDescent="0.2">
      <c r="A1315" s="36" t="str">
        <f>'0'!$A$4</f>
        <v>………………..</v>
      </c>
      <c r="B1315" s="37">
        <f>'0'!$A$2</f>
        <v>46112</v>
      </c>
      <c r="C1315" s="37" t="s">
        <v>1243</v>
      </c>
      <c r="D1315" s="119" t="str">
        <f>IF(G1315="","",VLOOKUP(G1315,номенклатури!R:T,2,0))</f>
        <v/>
      </c>
      <c r="E1315" s="365" t="str">
        <f>IF(G1315="","",VLOOKUP(G1315,номенклатури!R:T,3,0))</f>
        <v/>
      </c>
      <c r="F1315" s="159" t="str">
        <f>IF(G1315="","",IF(ISERROR(VLOOKUP(G1315,номенклатури!V:V,1,0)),E1315*H1315,E1315*I1315))</f>
        <v/>
      </c>
      <c r="G1315" s="14"/>
      <c r="H1315" s="15"/>
      <c r="I1315" s="15"/>
      <c r="J1315" s="15"/>
      <c r="K1315" s="15"/>
      <c r="L1315" s="217"/>
      <c r="M1315" s="22"/>
      <c r="N1315" s="119" t="str">
        <f>IF(G1315="","",VLOOKUP(G1315,номенклатури!R:U,4,0))</f>
        <v/>
      </c>
      <c r="O1315" s="119" t="str">
        <f>IF(M1315="","",VLOOKUP(M1315,'14'!D:D,1,0))</f>
        <v/>
      </c>
    </row>
    <row r="1316" spans="1:15" ht="12.75" customHeight="1" x14ac:dyDescent="0.2">
      <c r="A1316" s="36" t="str">
        <f>'0'!$A$4</f>
        <v>………………..</v>
      </c>
      <c r="B1316" s="37">
        <f>'0'!$A$2</f>
        <v>46112</v>
      </c>
      <c r="C1316" s="37" t="s">
        <v>1243</v>
      </c>
      <c r="D1316" s="119" t="str">
        <f>IF(G1316="","",VLOOKUP(G1316,номенклатури!R:T,2,0))</f>
        <v/>
      </c>
      <c r="E1316" s="365" t="str">
        <f>IF(G1316="","",VLOOKUP(G1316,номенклатури!R:T,3,0))</f>
        <v/>
      </c>
      <c r="F1316" s="159" t="str">
        <f>IF(G1316="","",IF(ISERROR(VLOOKUP(G1316,номенклатури!V:V,1,0)),E1316*H1316,E1316*I1316))</f>
        <v/>
      </c>
      <c r="G1316" s="14"/>
      <c r="H1316" s="15"/>
      <c r="I1316" s="15"/>
      <c r="J1316" s="15"/>
      <c r="K1316" s="15"/>
      <c r="L1316" s="217"/>
      <c r="M1316" s="22"/>
      <c r="N1316" s="119" t="str">
        <f>IF(G1316="","",VLOOKUP(G1316,номенклатури!R:U,4,0))</f>
        <v/>
      </c>
      <c r="O1316" s="119" t="str">
        <f>IF(M1316="","",VLOOKUP(M1316,'14'!D:D,1,0))</f>
        <v/>
      </c>
    </row>
    <row r="1317" spans="1:15" ht="12.75" customHeight="1" x14ac:dyDescent="0.2">
      <c r="A1317" s="36" t="str">
        <f>'0'!$A$4</f>
        <v>………………..</v>
      </c>
      <c r="B1317" s="37">
        <f>'0'!$A$2</f>
        <v>46112</v>
      </c>
      <c r="C1317" s="37" t="s">
        <v>1243</v>
      </c>
      <c r="D1317" s="119" t="str">
        <f>IF(G1317="","",VLOOKUP(G1317,номенклатури!R:T,2,0))</f>
        <v/>
      </c>
      <c r="E1317" s="365" t="str">
        <f>IF(G1317="","",VLOOKUP(G1317,номенклатури!R:T,3,0))</f>
        <v/>
      </c>
      <c r="F1317" s="159" t="str">
        <f>IF(G1317="","",IF(ISERROR(VLOOKUP(G1317,номенклатури!V:V,1,0)),E1317*H1317,E1317*I1317))</f>
        <v/>
      </c>
      <c r="G1317" s="14"/>
      <c r="H1317" s="15"/>
      <c r="I1317" s="15"/>
      <c r="J1317" s="15"/>
      <c r="K1317" s="15"/>
      <c r="L1317" s="217"/>
      <c r="M1317" s="22"/>
      <c r="N1317" s="119" t="str">
        <f>IF(G1317="","",VLOOKUP(G1317,номенклатури!R:U,4,0))</f>
        <v/>
      </c>
      <c r="O1317" s="119" t="str">
        <f>IF(M1317="","",VLOOKUP(M1317,'14'!D:D,1,0))</f>
        <v/>
      </c>
    </row>
    <row r="1318" spans="1:15" x14ac:dyDescent="0.2">
      <c r="A1318" s="36" t="str">
        <f>'0'!$A$4</f>
        <v>………………..</v>
      </c>
      <c r="B1318" s="37">
        <f>'0'!$A$2</f>
        <v>46112</v>
      </c>
      <c r="C1318" s="37" t="s">
        <v>1243</v>
      </c>
      <c r="D1318" s="119" t="str">
        <f>IF(G1318="","",VLOOKUP(G1318,номенклатури!R:T,2,0))</f>
        <v/>
      </c>
      <c r="E1318" s="365" t="str">
        <f>IF(G1318="","",VLOOKUP(G1318,номенклатури!R:T,3,0))</f>
        <v/>
      </c>
      <c r="F1318" s="159" t="str">
        <f>IF(G1318="","",IF(ISERROR(VLOOKUP(G1318,номенклатури!V:V,1,0)),E1318*H1318,E1318*I1318))</f>
        <v/>
      </c>
      <c r="G1318" s="14"/>
      <c r="H1318" s="15"/>
      <c r="I1318" s="15"/>
      <c r="J1318" s="15"/>
      <c r="K1318" s="15"/>
      <c r="L1318" s="217"/>
      <c r="M1318" s="22"/>
      <c r="N1318" s="119" t="str">
        <f>IF(G1318="","",VLOOKUP(G1318,номенклатури!R:U,4,0))</f>
        <v/>
      </c>
      <c r="O1318" s="119" t="str">
        <f>IF(M1318="","",VLOOKUP(M1318,'14'!D:D,1,0))</f>
        <v/>
      </c>
    </row>
    <row r="1319" spans="1:15" ht="12.75" customHeight="1" x14ac:dyDescent="0.2">
      <c r="A1319" s="36" t="str">
        <f>'0'!$A$4</f>
        <v>………………..</v>
      </c>
      <c r="B1319" s="37">
        <f>'0'!$A$2</f>
        <v>46112</v>
      </c>
      <c r="C1319" s="37" t="s">
        <v>1243</v>
      </c>
      <c r="D1319" s="119" t="str">
        <f>IF(G1319="","",VLOOKUP(G1319,номенклатури!R:T,2,0))</f>
        <v/>
      </c>
      <c r="E1319" s="365" t="str">
        <f>IF(G1319="","",VLOOKUP(G1319,номенклатури!R:T,3,0))</f>
        <v/>
      </c>
      <c r="F1319" s="159" t="str">
        <f>IF(G1319="","",IF(ISERROR(VLOOKUP(G1319,номенклатури!V:V,1,0)),E1319*H1319,E1319*I1319))</f>
        <v/>
      </c>
      <c r="G1319" s="14"/>
      <c r="H1319" s="15"/>
      <c r="I1319" s="15"/>
      <c r="J1319" s="15"/>
      <c r="K1319" s="15"/>
      <c r="L1319" s="217"/>
      <c r="M1319" s="22"/>
      <c r="N1319" s="119" t="str">
        <f>IF(G1319="","",VLOOKUP(G1319,номенклатури!R:U,4,0))</f>
        <v/>
      </c>
      <c r="O1319" s="119" t="str">
        <f>IF(M1319="","",VLOOKUP(M1319,'14'!D:D,1,0))</f>
        <v/>
      </c>
    </row>
    <row r="1320" spans="1:15" ht="12.75" customHeight="1" x14ac:dyDescent="0.2">
      <c r="A1320" s="36" t="str">
        <f>'0'!$A$4</f>
        <v>………………..</v>
      </c>
      <c r="B1320" s="37">
        <f>'0'!$A$2</f>
        <v>46112</v>
      </c>
      <c r="C1320" s="37" t="s">
        <v>1243</v>
      </c>
      <c r="D1320" s="119" t="str">
        <f>IF(G1320="","",VLOOKUP(G1320,номенклатури!R:T,2,0))</f>
        <v/>
      </c>
      <c r="E1320" s="365" t="str">
        <f>IF(G1320="","",VLOOKUP(G1320,номенклатури!R:T,3,0))</f>
        <v/>
      </c>
      <c r="F1320" s="159" t="str">
        <f>IF(G1320="","",IF(ISERROR(VLOOKUP(G1320,номенклатури!V:V,1,0)),E1320*H1320,E1320*I1320))</f>
        <v/>
      </c>
      <c r="G1320" s="14"/>
      <c r="H1320" s="15"/>
      <c r="I1320" s="15"/>
      <c r="J1320" s="15"/>
      <c r="K1320" s="15"/>
      <c r="L1320" s="217"/>
      <c r="M1320" s="22"/>
      <c r="N1320" s="119" t="str">
        <f>IF(G1320="","",VLOOKUP(G1320,номенклатури!R:U,4,0))</f>
        <v/>
      </c>
      <c r="O1320" s="119" t="str">
        <f>IF(M1320="","",VLOOKUP(M1320,'14'!D:D,1,0))</f>
        <v/>
      </c>
    </row>
    <row r="1321" spans="1:15" ht="12.75" customHeight="1" x14ac:dyDescent="0.2">
      <c r="A1321" s="36" t="str">
        <f>'0'!$A$4</f>
        <v>………………..</v>
      </c>
      <c r="B1321" s="37">
        <f>'0'!$A$2</f>
        <v>46112</v>
      </c>
      <c r="C1321" s="37" t="s">
        <v>1243</v>
      </c>
      <c r="D1321" s="119" t="str">
        <f>IF(G1321="","",VLOOKUP(G1321,номенклатури!R:T,2,0))</f>
        <v/>
      </c>
      <c r="E1321" s="365" t="str">
        <f>IF(G1321="","",VLOOKUP(G1321,номенклатури!R:T,3,0))</f>
        <v/>
      </c>
      <c r="F1321" s="159" t="str">
        <f>IF(G1321="","",IF(ISERROR(VLOOKUP(G1321,номенклатури!V:V,1,0)),E1321*H1321,E1321*I1321))</f>
        <v/>
      </c>
      <c r="G1321" s="14"/>
      <c r="H1321" s="15"/>
      <c r="I1321" s="15"/>
      <c r="J1321" s="15"/>
      <c r="K1321" s="15"/>
      <c r="L1321" s="217"/>
      <c r="M1321" s="22"/>
      <c r="N1321" s="119" t="str">
        <f>IF(G1321="","",VLOOKUP(G1321,номенклатури!R:U,4,0))</f>
        <v/>
      </c>
      <c r="O1321" s="119" t="str">
        <f>IF(M1321="","",VLOOKUP(M1321,'14'!D:D,1,0))</f>
        <v/>
      </c>
    </row>
    <row r="1322" spans="1:15" ht="12.75" customHeight="1" x14ac:dyDescent="0.2">
      <c r="A1322" s="36" t="str">
        <f>'0'!$A$4</f>
        <v>………………..</v>
      </c>
      <c r="B1322" s="37">
        <f>'0'!$A$2</f>
        <v>46112</v>
      </c>
      <c r="C1322" s="37" t="s">
        <v>1243</v>
      </c>
      <c r="D1322" s="119" t="str">
        <f>IF(G1322="","",VLOOKUP(G1322,номенклатури!R:T,2,0))</f>
        <v/>
      </c>
      <c r="E1322" s="365" t="str">
        <f>IF(G1322="","",VLOOKUP(G1322,номенклатури!R:T,3,0))</f>
        <v/>
      </c>
      <c r="F1322" s="159" t="str">
        <f>IF(G1322="","",IF(ISERROR(VLOOKUP(G1322,номенклатури!V:V,1,0)),E1322*H1322,E1322*I1322))</f>
        <v/>
      </c>
      <c r="G1322" s="14"/>
      <c r="H1322" s="15"/>
      <c r="I1322" s="15"/>
      <c r="J1322" s="15"/>
      <c r="K1322" s="15"/>
      <c r="L1322" s="217"/>
      <c r="M1322" s="22"/>
      <c r="N1322" s="119" t="str">
        <f>IF(G1322="","",VLOOKUP(G1322,номенклатури!R:U,4,0))</f>
        <v/>
      </c>
      <c r="O1322" s="119" t="str">
        <f>IF(M1322="","",VLOOKUP(M1322,'14'!D:D,1,0))</f>
        <v/>
      </c>
    </row>
    <row r="1323" spans="1:15" ht="12.75" customHeight="1" x14ac:dyDescent="0.2">
      <c r="A1323" s="36" t="str">
        <f>'0'!$A$4</f>
        <v>………………..</v>
      </c>
      <c r="B1323" s="37">
        <f>'0'!$A$2</f>
        <v>46112</v>
      </c>
      <c r="C1323" s="37" t="s">
        <v>1243</v>
      </c>
      <c r="D1323" s="119" t="str">
        <f>IF(G1323="","",VLOOKUP(G1323,номенклатури!R:T,2,0))</f>
        <v/>
      </c>
      <c r="E1323" s="365" t="str">
        <f>IF(G1323="","",VLOOKUP(G1323,номенклатури!R:T,3,0))</f>
        <v/>
      </c>
      <c r="F1323" s="159" t="str">
        <f>IF(G1323="","",IF(ISERROR(VLOOKUP(G1323,номенклатури!V:V,1,0)),E1323*H1323,E1323*I1323))</f>
        <v/>
      </c>
      <c r="G1323" s="14"/>
      <c r="H1323" s="15"/>
      <c r="I1323" s="15"/>
      <c r="J1323" s="15"/>
      <c r="K1323" s="15"/>
      <c r="L1323" s="217"/>
      <c r="M1323" s="22"/>
      <c r="N1323" s="119" t="str">
        <f>IF(G1323="","",VLOOKUP(G1323,номенклатури!R:U,4,0))</f>
        <v/>
      </c>
      <c r="O1323" s="119" t="str">
        <f>IF(M1323="","",VLOOKUP(M1323,'14'!D:D,1,0))</f>
        <v/>
      </c>
    </row>
    <row r="1324" spans="1:15" ht="12.75" customHeight="1" x14ac:dyDescent="0.2">
      <c r="A1324" s="36" t="str">
        <f>'0'!$A$4</f>
        <v>………………..</v>
      </c>
      <c r="B1324" s="37">
        <f>'0'!$A$2</f>
        <v>46112</v>
      </c>
      <c r="C1324" s="37" t="s">
        <v>1243</v>
      </c>
      <c r="D1324" s="119" t="str">
        <f>IF(G1324="","",VLOOKUP(G1324,номенклатури!R:T,2,0))</f>
        <v/>
      </c>
      <c r="E1324" s="365" t="str">
        <f>IF(G1324="","",VLOOKUP(G1324,номенклатури!R:T,3,0))</f>
        <v/>
      </c>
      <c r="F1324" s="159" t="str">
        <f>IF(G1324="","",IF(ISERROR(VLOOKUP(G1324,номенклатури!V:V,1,0)),E1324*H1324,E1324*I1324))</f>
        <v/>
      </c>
      <c r="G1324" s="14"/>
      <c r="H1324" s="15"/>
      <c r="I1324" s="15"/>
      <c r="J1324" s="15"/>
      <c r="K1324" s="15"/>
      <c r="L1324" s="217"/>
      <c r="M1324" s="22"/>
      <c r="N1324" s="119" t="str">
        <f>IF(G1324="","",VLOOKUP(G1324,номенклатури!R:U,4,0))</f>
        <v/>
      </c>
      <c r="O1324" s="119" t="str">
        <f>IF(M1324="","",VLOOKUP(M1324,'14'!D:D,1,0))</f>
        <v/>
      </c>
    </row>
    <row r="1325" spans="1:15" ht="12.75" customHeight="1" x14ac:dyDescent="0.2">
      <c r="A1325" s="36" t="str">
        <f>'0'!$A$4</f>
        <v>………………..</v>
      </c>
      <c r="B1325" s="37">
        <f>'0'!$A$2</f>
        <v>46112</v>
      </c>
      <c r="C1325" s="37" t="s">
        <v>1243</v>
      </c>
      <c r="D1325" s="119" t="str">
        <f>IF(G1325="","",VLOOKUP(G1325,номенклатури!R:T,2,0))</f>
        <v/>
      </c>
      <c r="E1325" s="365" t="str">
        <f>IF(G1325="","",VLOOKUP(G1325,номенклатури!R:T,3,0))</f>
        <v/>
      </c>
      <c r="F1325" s="159" t="str">
        <f>IF(G1325="","",IF(ISERROR(VLOOKUP(G1325,номенклатури!V:V,1,0)),E1325*H1325,E1325*I1325))</f>
        <v/>
      </c>
      <c r="G1325" s="14"/>
      <c r="H1325" s="15"/>
      <c r="I1325" s="15"/>
      <c r="J1325" s="15"/>
      <c r="K1325" s="15"/>
      <c r="L1325" s="217"/>
      <c r="M1325" s="22"/>
      <c r="N1325" s="119" t="str">
        <f>IF(G1325="","",VLOOKUP(G1325,номенклатури!R:U,4,0))</f>
        <v/>
      </c>
      <c r="O1325" s="119" t="str">
        <f>IF(M1325="","",VLOOKUP(M1325,'14'!D:D,1,0))</f>
        <v/>
      </c>
    </row>
    <row r="1326" spans="1:15" ht="12.75" customHeight="1" x14ac:dyDescent="0.2">
      <c r="A1326" s="36" t="str">
        <f>'0'!$A$4</f>
        <v>………………..</v>
      </c>
      <c r="B1326" s="37">
        <f>'0'!$A$2</f>
        <v>46112</v>
      </c>
      <c r="C1326" s="37" t="s">
        <v>1243</v>
      </c>
      <c r="D1326" s="119" t="str">
        <f>IF(G1326="","",VLOOKUP(G1326,номенклатури!R:T,2,0))</f>
        <v/>
      </c>
      <c r="E1326" s="365" t="str">
        <f>IF(G1326="","",VLOOKUP(G1326,номенклатури!R:T,3,0))</f>
        <v/>
      </c>
      <c r="F1326" s="159" t="str">
        <f>IF(G1326="","",IF(ISERROR(VLOOKUP(G1326,номенклатури!V:V,1,0)),E1326*H1326,E1326*I1326))</f>
        <v/>
      </c>
      <c r="G1326" s="14"/>
      <c r="H1326" s="15"/>
      <c r="I1326" s="15"/>
      <c r="J1326" s="15"/>
      <c r="K1326" s="15"/>
      <c r="L1326" s="217"/>
      <c r="M1326" s="22"/>
      <c r="N1326" s="119" t="str">
        <f>IF(G1326="","",VLOOKUP(G1326,номенклатури!R:U,4,0))</f>
        <v/>
      </c>
      <c r="O1326" s="119" t="str">
        <f>IF(M1326="","",VLOOKUP(M1326,'14'!D:D,1,0))</f>
        <v/>
      </c>
    </row>
    <row r="1327" spans="1:15" ht="12.75" customHeight="1" x14ac:dyDescent="0.2">
      <c r="A1327" s="36" t="str">
        <f>'0'!$A$4</f>
        <v>………………..</v>
      </c>
      <c r="B1327" s="37">
        <f>'0'!$A$2</f>
        <v>46112</v>
      </c>
      <c r="C1327" s="37" t="s">
        <v>1243</v>
      </c>
      <c r="D1327" s="119" t="str">
        <f>IF(G1327="","",VLOOKUP(G1327,номенклатури!R:T,2,0))</f>
        <v/>
      </c>
      <c r="E1327" s="365" t="str">
        <f>IF(G1327="","",VLOOKUP(G1327,номенклатури!R:T,3,0))</f>
        <v/>
      </c>
      <c r="F1327" s="159" t="str">
        <f>IF(G1327="","",IF(ISERROR(VLOOKUP(G1327,номенклатури!V:V,1,0)),E1327*H1327,E1327*I1327))</f>
        <v/>
      </c>
      <c r="G1327" s="14"/>
      <c r="H1327" s="15"/>
      <c r="I1327" s="15"/>
      <c r="J1327" s="15"/>
      <c r="K1327" s="15"/>
      <c r="L1327" s="217"/>
      <c r="M1327" s="22"/>
      <c r="N1327" s="119" t="str">
        <f>IF(G1327="","",VLOOKUP(G1327,номенклатури!R:U,4,0))</f>
        <v/>
      </c>
      <c r="O1327" s="119" t="str">
        <f>IF(M1327="","",VLOOKUP(M1327,'14'!D:D,1,0))</f>
        <v/>
      </c>
    </row>
    <row r="1328" spans="1:15" ht="12.75" customHeight="1" x14ac:dyDescent="0.2">
      <c r="A1328" s="36" t="str">
        <f>'0'!$A$4</f>
        <v>………………..</v>
      </c>
      <c r="B1328" s="37">
        <f>'0'!$A$2</f>
        <v>46112</v>
      </c>
      <c r="C1328" s="37" t="s">
        <v>1243</v>
      </c>
      <c r="D1328" s="119" t="str">
        <f>IF(G1328="","",VLOOKUP(G1328,номенклатури!R:T,2,0))</f>
        <v/>
      </c>
      <c r="E1328" s="365" t="str">
        <f>IF(G1328="","",VLOOKUP(G1328,номенклатури!R:T,3,0))</f>
        <v/>
      </c>
      <c r="F1328" s="159" t="str">
        <f>IF(G1328="","",IF(ISERROR(VLOOKUP(G1328,номенклатури!V:V,1,0)),E1328*H1328,E1328*I1328))</f>
        <v/>
      </c>
      <c r="G1328" s="14"/>
      <c r="H1328" s="15"/>
      <c r="I1328" s="15"/>
      <c r="J1328" s="15"/>
      <c r="K1328" s="15"/>
      <c r="L1328" s="217"/>
      <c r="M1328" s="22"/>
      <c r="N1328" s="119" t="str">
        <f>IF(G1328="","",VLOOKUP(G1328,номенклатури!R:U,4,0))</f>
        <v/>
      </c>
      <c r="O1328" s="119" t="str">
        <f>IF(M1328="","",VLOOKUP(M1328,'14'!D:D,1,0))</f>
        <v/>
      </c>
    </row>
    <row r="1329" spans="1:15" ht="12.75" customHeight="1" x14ac:dyDescent="0.2">
      <c r="A1329" s="36" t="str">
        <f>'0'!$A$4</f>
        <v>………………..</v>
      </c>
      <c r="B1329" s="37">
        <f>'0'!$A$2</f>
        <v>46112</v>
      </c>
      <c r="C1329" s="37" t="s">
        <v>1243</v>
      </c>
      <c r="D1329" s="119" t="str">
        <f>IF(G1329="","",VLOOKUP(G1329,номенклатури!R:T,2,0))</f>
        <v/>
      </c>
      <c r="E1329" s="365" t="str">
        <f>IF(G1329="","",VLOOKUP(G1329,номенклатури!R:T,3,0))</f>
        <v/>
      </c>
      <c r="F1329" s="159" t="str">
        <f>IF(G1329="","",IF(ISERROR(VLOOKUP(G1329,номенклатури!V:V,1,0)),E1329*H1329,E1329*I1329))</f>
        <v/>
      </c>
      <c r="G1329" s="14"/>
      <c r="H1329" s="15"/>
      <c r="I1329" s="15"/>
      <c r="J1329" s="15"/>
      <c r="K1329" s="15"/>
      <c r="L1329" s="217"/>
      <c r="M1329" s="22"/>
      <c r="N1329" s="119" t="str">
        <f>IF(G1329="","",VLOOKUP(G1329,номенклатури!R:U,4,0))</f>
        <v/>
      </c>
      <c r="O1329" s="119" t="str">
        <f>IF(M1329="","",VLOOKUP(M1329,'14'!D:D,1,0))</f>
        <v/>
      </c>
    </row>
    <row r="1330" spans="1:15" ht="12.75" customHeight="1" x14ac:dyDescent="0.2">
      <c r="A1330" s="36" t="str">
        <f>'0'!$A$4</f>
        <v>………………..</v>
      </c>
      <c r="B1330" s="37">
        <f>'0'!$A$2</f>
        <v>46112</v>
      </c>
      <c r="C1330" s="37" t="s">
        <v>1243</v>
      </c>
      <c r="D1330" s="119" t="str">
        <f>IF(G1330="","",VLOOKUP(G1330,номенклатури!R:T,2,0))</f>
        <v/>
      </c>
      <c r="E1330" s="365" t="str">
        <f>IF(G1330="","",VLOOKUP(G1330,номенклатури!R:T,3,0))</f>
        <v/>
      </c>
      <c r="F1330" s="159" t="str">
        <f>IF(G1330="","",IF(ISERROR(VLOOKUP(G1330,номенклатури!V:V,1,0)),E1330*H1330,E1330*I1330))</f>
        <v/>
      </c>
      <c r="G1330" s="14"/>
      <c r="H1330" s="15"/>
      <c r="I1330" s="15"/>
      <c r="J1330" s="15"/>
      <c r="K1330" s="15"/>
      <c r="L1330" s="217"/>
      <c r="M1330" s="22"/>
      <c r="N1330" s="119" t="str">
        <f>IF(G1330="","",VLOOKUP(G1330,номенклатури!R:U,4,0))</f>
        <v/>
      </c>
      <c r="O1330" s="119" t="str">
        <f>IF(M1330="","",VLOOKUP(M1330,'14'!D:D,1,0))</f>
        <v/>
      </c>
    </row>
    <row r="1331" spans="1:15" ht="12.75" customHeight="1" x14ac:dyDescent="0.2">
      <c r="A1331" s="36" t="str">
        <f>'0'!$A$4</f>
        <v>………………..</v>
      </c>
      <c r="B1331" s="37">
        <f>'0'!$A$2</f>
        <v>46112</v>
      </c>
      <c r="C1331" s="37" t="s">
        <v>1243</v>
      </c>
      <c r="D1331" s="119" t="str">
        <f>IF(G1331="","",VLOOKUP(G1331,номенклатури!R:T,2,0))</f>
        <v/>
      </c>
      <c r="E1331" s="365" t="str">
        <f>IF(G1331="","",VLOOKUP(G1331,номенклатури!R:T,3,0))</f>
        <v/>
      </c>
      <c r="F1331" s="159" t="str">
        <f>IF(G1331="","",IF(ISERROR(VLOOKUP(G1331,номенклатури!V:V,1,0)),E1331*H1331,E1331*I1331))</f>
        <v/>
      </c>
      <c r="G1331" s="14"/>
      <c r="H1331" s="15"/>
      <c r="I1331" s="15"/>
      <c r="J1331" s="15"/>
      <c r="K1331" s="15"/>
      <c r="L1331" s="217"/>
      <c r="M1331" s="22"/>
      <c r="N1331" s="119" t="str">
        <f>IF(G1331="","",VLOOKUP(G1331,номенклатури!R:U,4,0))</f>
        <v/>
      </c>
      <c r="O1331" s="119" t="str">
        <f>IF(M1331="","",VLOOKUP(M1331,'14'!D:D,1,0))</f>
        <v/>
      </c>
    </row>
    <row r="1332" spans="1:15" ht="12.75" customHeight="1" x14ac:dyDescent="0.2">
      <c r="A1332" s="36" t="str">
        <f>'0'!$A$4</f>
        <v>………………..</v>
      </c>
      <c r="B1332" s="37">
        <f>'0'!$A$2</f>
        <v>46112</v>
      </c>
      <c r="C1332" s="37" t="s">
        <v>1243</v>
      </c>
      <c r="D1332" s="119" t="str">
        <f>IF(G1332="","",VLOOKUP(G1332,номенклатури!R:T,2,0))</f>
        <v/>
      </c>
      <c r="E1332" s="365" t="str">
        <f>IF(G1332="","",VLOOKUP(G1332,номенклатури!R:T,3,0))</f>
        <v/>
      </c>
      <c r="F1332" s="159" t="str">
        <f>IF(G1332="","",IF(ISERROR(VLOOKUP(G1332,номенклатури!V:V,1,0)),E1332*H1332,E1332*I1332))</f>
        <v/>
      </c>
      <c r="G1332" s="14"/>
      <c r="H1332" s="15"/>
      <c r="I1332" s="15"/>
      <c r="J1332" s="15"/>
      <c r="K1332" s="15"/>
      <c r="L1332" s="217"/>
      <c r="M1332" s="22"/>
      <c r="N1332" s="119" t="str">
        <f>IF(G1332="","",VLOOKUP(G1332,номенклатури!R:U,4,0))</f>
        <v/>
      </c>
      <c r="O1332" s="119" t="str">
        <f>IF(M1332="","",VLOOKUP(M1332,'14'!D:D,1,0))</f>
        <v/>
      </c>
    </row>
    <row r="1333" spans="1:15" ht="12.75" customHeight="1" x14ac:dyDescent="0.2">
      <c r="A1333" s="36" t="str">
        <f>'0'!$A$4</f>
        <v>………………..</v>
      </c>
      <c r="B1333" s="37">
        <f>'0'!$A$2</f>
        <v>46112</v>
      </c>
      <c r="C1333" s="37" t="s">
        <v>1243</v>
      </c>
      <c r="D1333" s="119" t="str">
        <f>IF(G1333="","",VLOOKUP(G1333,номенклатури!R:T,2,0))</f>
        <v/>
      </c>
      <c r="E1333" s="365" t="str">
        <f>IF(G1333="","",VLOOKUP(G1333,номенклатури!R:T,3,0))</f>
        <v/>
      </c>
      <c r="F1333" s="159" t="str">
        <f>IF(G1333="","",IF(ISERROR(VLOOKUP(G1333,номенклатури!V:V,1,0)),E1333*H1333,E1333*I1333))</f>
        <v/>
      </c>
      <c r="G1333" s="14"/>
      <c r="H1333" s="15"/>
      <c r="I1333" s="15"/>
      <c r="J1333" s="15"/>
      <c r="K1333" s="15"/>
      <c r="L1333" s="217"/>
      <c r="M1333" s="22"/>
      <c r="N1333" s="119" t="str">
        <f>IF(G1333="","",VLOOKUP(G1333,номенклатури!R:U,4,0))</f>
        <v/>
      </c>
      <c r="O1333" s="119" t="str">
        <f>IF(M1333="","",VLOOKUP(M1333,'14'!D:D,1,0))</f>
        <v/>
      </c>
    </row>
    <row r="1334" spans="1:15" ht="12.75" customHeight="1" x14ac:dyDescent="0.2">
      <c r="A1334" s="36" t="str">
        <f>'0'!$A$4</f>
        <v>………………..</v>
      </c>
      <c r="B1334" s="37">
        <f>'0'!$A$2</f>
        <v>46112</v>
      </c>
      <c r="C1334" s="37" t="s">
        <v>1243</v>
      </c>
      <c r="D1334" s="119" t="str">
        <f>IF(G1334="","",VLOOKUP(G1334,номенклатури!R:T,2,0))</f>
        <v/>
      </c>
      <c r="E1334" s="365" t="str">
        <f>IF(G1334="","",VLOOKUP(G1334,номенклатури!R:T,3,0))</f>
        <v/>
      </c>
      <c r="F1334" s="159" t="str">
        <f>IF(G1334="","",IF(ISERROR(VLOOKUP(G1334,номенклатури!V:V,1,0)),E1334*H1334,E1334*I1334))</f>
        <v/>
      </c>
      <c r="G1334" s="14"/>
      <c r="H1334" s="15"/>
      <c r="I1334" s="15"/>
      <c r="J1334" s="15"/>
      <c r="K1334" s="15"/>
      <c r="L1334" s="217"/>
      <c r="M1334" s="22"/>
      <c r="N1334" s="119" t="str">
        <f>IF(G1334="","",VLOOKUP(G1334,номенклатури!R:U,4,0))</f>
        <v/>
      </c>
      <c r="O1334" s="119" t="str">
        <f>IF(M1334="","",VLOOKUP(M1334,'14'!D:D,1,0))</f>
        <v/>
      </c>
    </row>
    <row r="1335" spans="1:15" ht="12.75" customHeight="1" x14ac:dyDescent="0.2">
      <c r="A1335" s="36" t="str">
        <f>'0'!$A$4</f>
        <v>………………..</v>
      </c>
      <c r="B1335" s="37">
        <f>'0'!$A$2</f>
        <v>46112</v>
      </c>
      <c r="C1335" s="37" t="s">
        <v>1243</v>
      </c>
      <c r="D1335" s="119" t="str">
        <f>IF(G1335="","",VLOOKUP(G1335,номенклатури!R:T,2,0))</f>
        <v/>
      </c>
      <c r="E1335" s="365" t="str">
        <f>IF(G1335="","",VLOOKUP(G1335,номенклатури!R:T,3,0))</f>
        <v/>
      </c>
      <c r="F1335" s="159" t="str">
        <f>IF(G1335="","",IF(ISERROR(VLOOKUP(G1335,номенклатури!V:V,1,0)),E1335*H1335,E1335*I1335))</f>
        <v/>
      </c>
      <c r="G1335" s="14"/>
      <c r="H1335" s="15"/>
      <c r="I1335" s="15"/>
      <c r="J1335" s="15"/>
      <c r="K1335" s="15"/>
      <c r="L1335" s="217"/>
      <c r="M1335" s="22"/>
      <c r="N1335" s="119" t="str">
        <f>IF(G1335="","",VLOOKUP(G1335,номенклатури!R:U,4,0))</f>
        <v/>
      </c>
      <c r="O1335" s="119" t="str">
        <f>IF(M1335="","",VLOOKUP(M1335,'14'!D:D,1,0))</f>
        <v/>
      </c>
    </row>
    <row r="1336" spans="1:15" ht="12.75" customHeight="1" x14ac:dyDescent="0.2">
      <c r="A1336" s="36" t="str">
        <f>'0'!$A$4</f>
        <v>………………..</v>
      </c>
      <c r="B1336" s="37">
        <f>'0'!$A$2</f>
        <v>46112</v>
      </c>
      <c r="C1336" s="37" t="s">
        <v>1243</v>
      </c>
      <c r="D1336" s="119" t="str">
        <f>IF(G1336="","",VLOOKUP(G1336,номенклатури!R:T,2,0))</f>
        <v/>
      </c>
      <c r="E1336" s="365" t="str">
        <f>IF(G1336="","",VLOOKUP(G1336,номенклатури!R:T,3,0))</f>
        <v/>
      </c>
      <c r="F1336" s="159" t="str">
        <f>IF(G1336="","",IF(ISERROR(VLOOKUP(G1336,номенклатури!V:V,1,0)),E1336*H1336,E1336*I1336))</f>
        <v/>
      </c>
      <c r="G1336" s="14"/>
      <c r="H1336" s="15"/>
      <c r="I1336" s="15"/>
      <c r="J1336" s="15"/>
      <c r="K1336" s="15"/>
      <c r="L1336" s="217"/>
      <c r="M1336" s="22"/>
      <c r="N1336" s="119" t="str">
        <f>IF(G1336="","",VLOOKUP(G1336,номенклатури!R:U,4,0))</f>
        <v/>
      </c>
      <c r="O1336" s="119" t="str">
        <f>IF(M1336="","",VLOOKUP(M1336,'14'!D:D,1,0))</f>
        <v/>
      </c>
    </row>
    <row r="1337" spans="1:15" ht="12.75" customHeight="1" x14ac:dyDescent="0.2">
      <c r="A1337" s="36" t="str">
        <f>'0'!$A$4</f>
        <v>………………..</v>
      </c>
      <c r="B1337" s="37">
        <f>'0'!$A$2</f>
        <v>46112</v>
      </c>
      <c r="C1337" s="37" t="s">
        <v>1243</v>
      </c>
      <c r="D1337" s="119" t="str">
        <f>IF(G1337="","",VLOOKUP(G1337,номенклатури!R:T,2,0))</f>
        <v/>
      </c>
      <c r="E1337" s="365" t="str">
        <f>IF(G1337="","",VLOOKUP(G1337,номенклатури!R:T,3,0))</f>
        <v/>
      </c>
      <c r="F1337" s="159" t="str">
        <f>IF(G1337="","",IF(ISERROR(VLOOKUP(G1337,номенклатури!V:V,1,0)),E1337*H1337,E1337*I1337))</f>
        <v/>
      </c>
      <c r="G1337" s="14"/>
      <c r="H1337" s="15"/>
      <c r="I1337" s="15"/>
      <c r="J1337" s="15"/>
      <c r="K1337" s="15"/>
      <c r="L1337" s="217"/>
      <c r="M1337" s="22"/>
      <c r="N1337" s="119" t="str">
        <f>IF(G1337="","",VLOOKUP(G1337,номенклатури!R:U,4,0))</f>
        <v/>
      </c>
      <c r="O1337" s="119" t="str">
        <f>IF(M1337="","",VLOOKUP(M1337,'14'!D:D,1,0))</f>
        <v/>
      </c>
    </row>
    <row r="1338" spans="1:15" ht="12.75" customHeight="1" x14ac:dyDescent="0.2">
      <c r="A1338" s="36" t="str">
        <f>'0'!$A$4</f>
        <v>………………..</v>
      </c>
      <c r="B1338" s="37">
        <f>'0'!$A$2</f>
        <v>46112</v>
      </c>
      <c r="C1338" s="37" t="s">
        <v>1243</v>
      </c>
      <c r="D1338" s="119" t="str">
        <f>IF(G1338="","",VLOOKUP(G1338,номенклатури!R:T,2,0))</f>
        <v/>
      </c>
      <c r="E1338" s="365" t="str">
        <f>IF(G1338="","",VLOOKUP(G1338,номенклатури!R:T,3,0))</f>
        <v/>
      </c>
      <c r="F1338" s="159" t="str">
        <f>IF(G1338="","",IF(ISERROR(VLOOKUP(G1338,номенклатури!V:V,1,0)),E1338*H1338,E1338*I1338))</f>
        <v/>
      </c>
      <c r="G1338" s="14"/>
      <c r="H1338" s="15"/>
      <c r="I1338" s="15"/>
      <c r="J1338" s="15"/>
      <c r="K1338" s="15"/>
      <c r="L1338" s="217"/>
      <c r="M1338" s="22"/>
      <c r="N1338" s="119" t="str">
        <f>IF(G1338="","",VLOOKUP(G1338,номенклатури!R:U,4,0))</f>
        <v/>
      </c>
      <c r="O1338" s="119" t="str">
        <f>IF(M1338="","",VLOOKUP(M1338,'14'!D:D,1,0))</f>
        <v/>
      </c>
    </row>
    <row r="1339" spans="1:15" ht="12.75" customHeight="1" x14ac:dyDescent="0.2">
      <c r="A1339" s="36" t="str">
        <f>'0'!$A$4</f>
        <v>………………..</v>
      </c>
      <c r="B1339" s="37">
        <f>'0'!$A$2</f>
        <v>46112</v>
      </c>
      <c r="C1339" s="37" t="s">
        <v>1243</v>
      </c>
      <c r="D1339" s="119" t="str">
        <f>IF(G1339="","",VLOOKUP(G1339,номенклатури!R:T,2,0))</f>
        <v/>
      </c>
      <c r="E1339" s="365" t="str">
        <f>IF(G1339="","",VLOOKUP(G1339,номенклатури!R:T,3,0))</f>
        <v/>
      </c>
      <c r="F1339" s="159" t="str">
        <f>IF(G1339="","",IF(ISERROR(VLOOKUP(G1339,номенклатури!V:V,1,0)),E1339*H1339,E1339*I1339))</f>
        <v/>
      </c>
      <c r="G1339" s="14"/>
      <c r="H1339" s="15"/>
      <c r="I1339" s="15"/>
      <c r="J1339" s="15"/>
      <c r="K1339" s="15"/>
      <c r="L1339" s="217"/>
      <c r="M1339" s="22"/>
      <c r="N1339" s="119" t="str">
        <f>IF(G1339="","",VLOOKUP(G1339,номенклатури!R:U,4,0))</f>
        <v/>
      </c>
      <c r="O1339" s="119" t="str">
        <f>IF(M1339="","",VLOOKUP(M1339,'14'!D:D,1,0))</f>
        <v/>
      </c>
    </row>
    <row r="1340" spans="1:15" ht="12.75" customHeight="1" x14ac:dyDescent="0.2">
      <c r="A1340" s="36" t="str">
        <f>'0'!$A$4</f>
        <v>………………..</v>
      </c>
      <c r="B1340" s="37">
        <f>'0'!$A$2</f>
        <v>46112</v>
      </c>
      <c r="C1340" s="37" t="s">
        <v>1243</v>
      </c>
      <c r="D1340" s="119" t="str">
        <f>IF(G1340="","",VLOOKUP(G1340,номенклатури!R:T,2,0))</f>
        <v/>
      </c>
      <c r="E1340" s="365" t="str">
        <f>IF(G1340="","",VLOOKUP(G1340,номенклатури!R:T,3,0))</f>
        <v/>
      </c>
      <c r="F1340" s="159" t="str">
        <f>IF(G1340="","",IF(ISERROR(VLOOKUP(G1340,номенклатури!V:V,1,0)),E1340*H1340,E1340*I1340))</f>
        <v/>
      </c>
      <c r="G1340" s="14"/>
      <c r="H1340" s="15"/>
      <c r="I1340" s="15"/>
      <c r="J1340" s="15"/>
      <c r="K1340" s="15"/>
      <c r="L1340" s="217"/>
      <c r="M1340" s="22"/>
      <c r="N1340" s="119" t="str">
        <f>IF(G1340="","",VLOOKUP(G1340,номенклатури!R:U,4,0))</f>
        <v/>
      </c>
      <c r="O1340" s="119" t="str">
        <f>IF(M1340="","",VLOOKUP(M1340,'14'!D:D,1,0))</f>
        <v/>
      </c>
    </row>
    <row r="1341" spans="1:15" ht="12.75" customHeight="1" x14ac:dyDescent="0.2">
      <c r="A1341" s="36" t="str">
        <f>'0'!$A$4</f>
        <v>………………..</v>
      </c>
      <c r="B1341" s="37">
        <f>'0'!$A$2</f>
        <v>46112</v>
      </c>
      <c r="C1341" s="37" t="s">
        <v>1243</v>
      </c>
      <c r="D1341" s="119" t="str">
        <f>IF(G1341="","",VLOOKUP(G1341,номенклатури!R:T,2,0))</f>
        <v/>
      </c>
      <c r="E1341" s="365" t="str">
        <f>IF(G1341="","",VLOOKUP(G1341,номенклатури!R:T,3,0))</f>
        <v/>
      </c>
      <c r="F1341" s="159" t="str">
        <f>IF(G1341="","",IF(ISERROR(VLOOKUP(G1341,номенклатури!V:V,1,0)),E1341*H1341,E1341*I1341))</f>
        <v/>
      </c>
      <c r="G1341" s="14"/>
      <c r="H1341" s="15"/>
      <c r="I1341" s="15"/>
      <c r="J1341" s="15"/>
      <c r="K1341" s="15"/>
      <c r="L1341" s="217"/>
      <c r="M1341" s="22"/>
      <c r="N1341" s="119" t="str">
        <f>IF(G1341="","",VLOOKUP(G1341,номенклатури!R:U,4,0))</f>
        <v/>
      </c>
      <c r="O1341" s="119" t="str">
        <f>IF(M1341="","",VLOOKUP(M1341,'14'!D:D,1,0))</f>
        <v/>
      </c>
    </row>
    <row r="1342" spans="1:15" ht="12.75" customHeight="1" x14ac:dyDescent="0.2">
      <c r="A1342" s="36" t="str">
        <f>'0'!$A$4</f>
        <v>………………..</v>
      </c>
      <c r="B1342" s="37">
        <f>'0'!$A$2</f>
        <v>46112</v>
      </c>
      <c r="C1342" s="37" t="s">
        <v>1243</v>
      </c>
      <c r="D1342" s="119" t="str">
        <f>IF(G1342="","",VLOOKUP(G1342,номенклатури!R:T,2,0))</f>
        <v/>
      </c>
      <c r="E1342" s="365" t="str">
        <f>IF(G1342="","",VLOOKUP(G1342,номенклатури!R:T,3,0))</f>
        <v/>
      </c>
      <c r="F1342" s="159" t="str">
        <f>IF(G1342="","",IF(ISERROR(VLOOKUP(G1342,номенклатури!V:V,1,0)),E1342*H1342,E1342*I1342))</f>
        <v/>
      </c>
      <c r="G1342" s="14"/>
      <c r="H1342" s="15"/>
      <c r="I1342" s="15"/>
      <c r="J1342" s="15"/>
      <c r="K1342" s="15"/>
      <c r="L1342" s="217"/>
      <c r="M1342" s="22"/>
      <c r="N1342" s="119" t="str">
        <f>IF(G1342="","",VLOOKUP(G1342,номенклатури!R:U,4,0))</f>
        <v/>
      </c>
      <c r="O1342" s="119" t="str">
        <f>IF(M1342="","",VLOOKUP(M1342,'14'!D:D,1,0))</f>
        <v/>
      </c>
    </row>
    <row r="1343" spans="1:15" ht="12.75" customHeight="1" x14ac:dyDescent="0.2">
      <c r="A1343" s="36" t="str">
        <f>'0'!$A$4</f>
        <v>………………..</v>
      </c>
      <c r="B1343" s="37">
        <f>'0'!$A$2</f>
        <v>46112</v>
      </c>
      <c r="C1343" s="37" t="s">
        <v>1243</v>
      </c>
      <c r="D1343" s="119" t="str">
        <f>IF(G1343="","",VLOOKUP(G1343,номенклатури!R:T,2,0))</f>
        <v/>
      </c>
      <c r="E1343" s="365" t="str">
        <f>IF(G1343="","",VLOOKUP(G1343,номенклатури!R:T,3,0))</f>
        <v/>
      </c>
      <c r="F1343" s="159" t="str">
        <f>IF(G1343="","",IF(ISERROR(VLOOKUP(G1343,номенклатури!V:V,1,0)),E1343*H1343,E1343*I1343))</f>
        <v/>
      </c>
      <c r="G1343" s="14"/>
      <c r="H1343" s="15"/>
      <c r="I1343" s="15"/>
      <c r="J1343" s="15"/>
      <c r="K1343" s="15"/>
      <c r="L1343" s="217"/>
      <c r="M1343" s="22"/>
      <c r="N1343" s="119" t="str">
        <f>IF(G1343="","",VLOOKUP(G1343,номенклатури!R:U,4,0))</f>
        <v/>
      </c>
      <c r="O1343" s="119" t="str">
        <f>IF(M1343="","",VLOOKUP(M1343,'14'!D:D,1,0))</f>
        <v/>
      </c>
    </row>
    <row r="1344" spans="1:15" ht="12.75" customHeight="1" x14ac:dyDescent="0.2">
      <c r="A1344" s="36" t="str">
        <f>'0'!$A$4</f>
        <v>………………..</v>
      </c>
      <c r="B1344" s="37">
        <f>'0'!$A$2</f>
        <v>46112</v>
      </c>
      <c r="C1344" s="37" t="s">
        <v>1243</v>
      </c>
      <c r="D1344" s="119" t="str">
        <f>IF(G1344="","",VLOOKUP(G1344,номенклатури!R:T,2,0))</f>
        <v/>
      </c>
      <c r="E1344" s="365" t="str">
        <f>IF(G1344="","",VLOOKUP(G1344,номенклатури!R:T,3,0))</f>
        <v/>
      </c>
      <c r="F1344" s="159" t="str">
        <f>IF(G1344="","",IF(ISERROR(VLOOKUP(G1344,номенклатури!V:V,1,0)),E1344*H1344,E1344*I1344))</f>
        <v/>
      </c>
      <c r="G1344" s="14"/>
      <c r="H1344" s="15"/>
      <c r="I1344" s="15"/>
      <c r="J1344" s="15"/>
      <c r="K1344" s="15"/>
      <c r="L1344" s="217"/>
      <c r="M1344" s="22"/>
      <c r="N1344" s="119" t="str">
        <f>IF(G1344="","",VLOOKUP(G1344,номенклатури!R:U,4,0))</f>
        <v/>
      </c>
      <c r="O1344" s="119" t="str">
        <f>IF(M1344="","",VLOOKUP(M1344,'14'!D:D,1,0))</f>
        <v/>
      </c>
    </row>
    <row r="1345" spans="1:15" ht="12.75" customHeight="1" x14ac:dyDescent="0.2">
      <c r="A1345" s="36" t="str">
        <f>'0'!$A$4</f>
        <v>………………..</v>
      </c>
      <c r="B1345" s="37">
        <f>'0'!$A$2</f>
        <v>46112</v>
      </c>
      <c r="C1345" s="37" t="s">
        <v>1243</v>
      </c>
      <c r="D1345" s="119" t="str">
        <f>IF(G1345="","",VLOOKUP(G1345,номенклатури!R:T,2,0))</f>
        <v/>
      </c>
      <c r="E1345" s="365" t="str">
        <f>IF(G1345="","",VLOOKUP(G1345,номенклатури!R:T,3,0))</f>
        <v/>
      </c>
      <c r="F1345" s="159" t="str">
        <f>IF(G1345="","",IF(ISERROR(VLOOKUP(G1345,номенклатури!V:V,1,0)),E1345*H1345,E1345*I1345))</f>
        <v/>
      </c>
      <c r="G1345" s="14"/>
      <c r="H1345" s="15"/>
      <c r="I1345" s="15"/>
      <c r="J1345" s="15"/>
      <c r="K1345" s="15"/>
      <c r="L1345" s="217"/>
      <c r="M1345" s="22"/>
      <c r="N1345" s="119" t="str">
        <f>IF(G1345="","",VLOOKUP(G1345,номенклатури!R:U,4,0))</f>
        <v/>
      </c>
      <c r="O1345" s="119" t="str">
        <f>IF(M1345="","",VLOOKUP(M1345,'14'!D:D,1,0))</f>
        <v/>
      </c>
    </row>
    <row r="1346" spans="1:15" ht="12.75" customHeight="1" x14ac:dyDescent="0.2">
      <c r="A1346" s="36" t="str">
        <f>'0'!$A$4</f>
        <v>………………..</v>
      </c>
      <c r="B1346" s="37">
        <f>'0'!$A$2</f>
        <v>46112</v>
      </c>
      <c r="C1346" s="37" t="s">
        <v>1243</v>
      </c>
      <c r="D1346" s="119" t="str">
        <f>IF(G1346="","",VLOOKUP(G1346,номенклатури!R:T,2,0))</f>
        <v/>
      </c>
      <c r="E1346" s="365" t="str">
        <f>IF(G1346="","",VLOOKUP(G1346,номенклатури!R:T,3,0))</f>
        <v/>
      </c>
      <c r="F1346" s="159" t="str">
        <f>IF(G1346="","",IF(ISERROR(VLOOKUP(G1346,номенклатури!V:V,1,0)),E1346*H1346,E1346*I1346))</f>
        <v/>
      </c>
      <c r="G1346" s="14"/>
      <c r="H1346" s="15"/>
      <c r="I1346" s="15"/>
      <c r="J1346" s="15"/>
      <c r="K1346" s="15"/>
      <c r="L1346" s="217"/>
      <c r="M1346" s="22"/>
      <c r="N1346" s="119" t="str">
        <f>IF(G1346="","",VLOOKUP(G1346,номенклатури!R:U,4,0))</f>
        <v/>
      </c>
      <c r="O1346" s="119" t="str">
        <f>IF(M1346="","",VLOOKUP(M1346,'14'!D:D,1,0))</f>
        <v/>
      </c>
    </row>
    <row r="1347" spans="1:15" ht="12.75" customHeight="1" x14ac:dyDescent="0.2">
      <c r="A1347" s="36" t="str">
        <f>'0'!$A$4</f>
        <v>………………..</v>
      </c>
      <c r="B1347" s="37">
        <f>'0'!$A$2</f>
        <v>46112</v>
      </c>
      <c r="C1347" s="37" t="s">
        <v>1243</v>
      </c>
      <c r="D1347" s="119" t="str">
        <f>IF(G1347="","",VLOOKUP(G1347,номенклатури!R:T,2,0))</f>
        <v/>
      </c>
      <c r="E1347" s="365" t="str">
        <f>IF(G1347="","",VLOOKUP(G1347,номенклатури!R:T,3,0))</f>
        <v/>
      </c>
      <c r="F1347" s="159" t="str">
        <f>IF(G1347="","",IF(ISERROR(VLOOKUP(G1347,номенклатури!V:V,1,0)),E1347*H1347,E1347*I1347))</f>
        <v/>
      </c>
      <c r="G1347" s="14"/>
      <c r="H1347" s="15"/>
      <c r="I1347" s="15"/>
      <c r="J1347" s="15"/>
      <c r="K1347" s="15"/>
      <c r="L1347" s="217"/>
      <c r="M1347" s="22"/>
      <c r="N1347" s="119" t="str">
        <f>IF(G1347="","",VLOOKUP(G1347,номенклатури!R:U,4,0))</f>
        <v/>
      </c>
      <c r="O1347" s="119" t="str">
        <f>IF(M1347="","",VLOOKUP(M1347,'14'!D:D,1,0))</f>
        <v/>
      </c>
    </row>
    <row r="1348" spans="1:15" ht="12.75" customHeight="1" x14ac:dyDescent="0.2">
      <c r="A1348" s="36" t="str">
        <f>'0'!$A$4</f>
        <v>………………..</v>
      </c>
      <c r="B1348" s="37">
        <f>'0'!$A$2</f>
        <v>46112</v>
      </c>
      <c r="C1348" s="37" t="s">
        <v>1243</v>
      </c>
      <c r="D1348" s="119" t="str">
        <f>IF(G1348="","",VLOOKUP(G1348,номенклатури!R:T,2,0))</f>
        <v/>
      </c>
      <c r="E1348" s="365" t="str">
        <f>IF(G1348="","",VLOOKUP(G1348,номенклатури!R:T,3,0))</f>
        <v/>
      </c>
      <c r="F1348" s="159" t="str">
        <f>IF(G1348="","",IF(ISERROR(VLOOKUP(G1348,номенклатури!V:V,1,0)),E1348*H1348,E1348*I1348))</f>
        <v/>
      </c>
      <c r="G1348" s="14"/>
      <c r="H1348" s="15"/>
      <c r="I1348" s="15"/>
      <c r="J1348" s="15"/>
      <c r="K1348" s="15"/>
      <c r="L1348" s="217"/>
      <c r="M1348" s="22"/>
      <c r="N1348" s="119" t="str">
        <f>IF(G1348="","",VLOOKUP(G1348,номенклатури!R:U,4,0))</f>
        <v/>
      </c>
      <c r="O1348" s="119" t="str">
        <f>IF(M1348="","",VLOOKUP(M1348,'14'!D:D,1,0))</f>
        <v/>
      </c>
    </row>
    <row r="1349" spans="1:15" ht="12.75" customHeight="1" x14ac:dyDescent="0.2">
      <c r="A1349" s="36" t="str">
        <f>'0'!$A$4</f>
        <v>………………..</v>
      </c>
      <c r="B1349" s="37">
        <f>'0'!$A$2</f>
        <v>46112</v>
      </c>
      <c r="C1349" s="37" t="s">
        <v>1243</v>
      </c>
      <c r="D1349" s="119" t="str">
        <f>IF(G1349="","",VLOOKUP(G1349,номенклатури!R:T,2,0))</f>
        <v/>
      </c>
      <c r="E1349" s="365" t="str">
        <f>IF(G1349="","",VLOOKUP(G1349,номенклатури!R:T,3,0))</f>
        <v/>
      </c>
      <c r="F1349" s="159" t="str">
        <f>IF(G1349="","",IF(ISERROR(VLOOKUP(G1349,номенклатури!V:V,1,0)),E1349*H1349,E1349*I1349))</f>
        <v/>
      </c>
      <c r="G1349" s="14"/>
      <c r="H1349" s="15"/>
      <c r="I1349" s="15"/>
      <c r="J1349" s="15"/>
      <c r="K1349" s="15"/>
      <c r="L1349" s="217"/>
      <c r="M1349" s="22"/>
      <c r="N1349" s="119" t="str">
        <f>IF(G1349="","",VLOOKUP(G1349,номенклатури!R:U,4,0))</f>
        <v/>
      </c>
      <c r="O1349" s="119" t="str">
        <f>IF(M1349="","",VLOOKUP(M1349,'14'!D:D,1,0))</f>
        <v/>
      </c>
    </row>
    <row r="1350" spans="1:15" ht="12.75" customHeight="1" x14ac:dyDescent="0.2">
      <c r="A1350" s="36" t="str">
        <f>'0'!$A$4</f>
        <v>………………..</v>
      </c>
      <c r="B1350" s="37">
        <f>'0'!$A$2</f>
        <v>46112</v>
      </c>
      <c r="C1350" s="37" t="s">
        <v>1243</v>
      </c>
      <c r="D1350" s="119" t="str">
        <f>IF(G1350="","",VLOOKUP(G1350,номенклатури!R:T,2,0))</f>
        <v/>
      </c>
      <c r="E1350" s="365" t="str">
        <f>IF(G1350="","",VLOOKUP(G1350,номенклатури!R:T,3,0))</f>
        <v/>
      </c>
      <c r="F1350" s="159" t="str">
        <f>IF(G1350="","",IF(ISERROR(VLOOKUP(G1350,номенклатури!V:V,1,0)),E1350*H1350,E1350*I1350))</f>
        <v/>
      </c>
      <c r="G1350" s="14"/>
      <c r="H1350" s="15"/>
      <c r="I1350" s="15"/>
      <c r="J1350" s="15"/>
      <c r="K1350" s="15"/>
      <c r="L1350" s="217"/>
      <c r="M1350" s="22"/>
      <c r="N1350" s="119" t="str">
        <f>IF(G1350="","",VLOOKUP(G1350,номенклатури!R:U,4,0))</f>
        <v/>
      </c>
      <c r="O1350" s="119" t="str">
        <f>IF(M1350="","",VLOOKUP(M1350,'14'!D:D,1,0))</f>
        <v/>
      </c>
    </row>
    <row r="1351" spans="1:15" ht="12.75" customHeight="1" x14ac:dyDescent="0.2">
      <c r="A1351" s="36" t="str">
        <f>'0'!$A$4</f>
        <v>………………..</v>
      </c>
      <c r="B1351" s="37">
        <f>'0'!$A$2</f>
        <v>46112</v>
      </c>
      <c r="C1351" s="37" t="s">
        <v>1243</v>
      </c>
      <c r="D1351" s="119" t="str">
        <f>IF(G1351="","",VLOOKUP(G1351,номенклатури!R:T,2,0))</f>
        <v/>
      </c>
      <c r="E1351" s="365" t="str">
        <f>IF(G1351="","",VLOOKUP(G1351,номенклатури!R:T,3,0))</f>
        <v/>
      </c>
      <c r="F1351" s="159" t="str">
        <f>IF(G1351="","",IF(ISERROR(VLOOKUP(G1351,номенклатури!V:V,1,0)),E1351*H1351,E1351*I1351))</f>
        <v/>
      </c>
      <c r="G1351" s="14"/>
      <c r="H1351" s="15"/>
      <c r="I1351" s="15"/>
      <c r="J1351" s="15"/>
      <c r="K1351" s="15"/>
      <c r="L1351" s="217"/>
      <c r="M1351" s="22"/>
      <c r="N1351" s="119" t="str">
        <f>IF(G1351="","",VLOOKUP(G1351,номенклатури!R:U,4,0))</f>
        <v/>
      </c>
      <c r="O1351" s="119" t="str">
        <f>IF(M1351="","",VLOOKUP(M1351,'14'!D:D,1,0))</f>
        <v/>
      </c>
    </row>
    <row r="1352" spans="1:15" ht="12.75" customHeight="1" x14ac:dyDescent="0.2">
      <c r="A1352" s="36" t="str">
        <f>'0'!$A$4</f>
        <v>………………..</v>
      </c>
      <c r="B1352" s="37">
        <f>'0'!$A$2</f>
        <v>46112</v>
      </c>
      <c r="C1352" s="37" t="s">
        <v>1243</v>
      </c>
      <c r="D1352" s="119" t="str">
        <f>IF(G1352="","",VLOOKUP(G1352,номенклатури!R:T,2,0))</f>
        <v/>
      </c>
      <c r="E1352" s="365" t="str">
        <f>IF(G1352="","",VLOOKUP(G1352,номенклатури!R:T,3,0))</f>
        <v/>
      </c>
      <c r="F1352" s="159" t="str">
        <f>IF(G1352="","",IF(ISERROR(VLOOKUP(G1352,номенклатури!V:V,1,0)),E1352*H1352,E1352*I1352))</f>
        <v/>
      </c>
      <c r="G1352" s="14"/>
      <c r="H1352" s="15"/>
      <c r="I1352" s="15"/>
      <c r="J1352" s="15"/>
      <c r="K1352" s="15"/>
      <c r="L1352" s="217"/>
      <c r="M1352" s="22"/>
      <c r="N1352" s="119" t="str">
        <f>IF(G1352="","",VLOOKUP(G1352,номенклатури!R:U,4,0))</f>
        <v/>
      </c>
      <c r="O1352" s="119" t="str">
        <f>IF(M1352="","",VLOOKUP(M1352,'14'!D:D,1,0))</f>
        <v/>
      </c>
    </row>
    <row r="1353" spans="1:15" ht="12.75" customHeight="1" x14ac:dyDescent="0.2">
      <c r="A1353" s="36" t="str">
        <f>'0'!$A$4</f>
        <v>………………..</v>
      </c>
      <c r="B1353" s="37">
        <f>'0'!$A$2</f>
        <v>46112</v>
      </c>
      <c r="C1353" s="37" t="s">
        <v>1243</v>
      </c>
      <c r="D1353" s="119" t="str">
        <f>IF(G1353="","",VLOOKUP(G1353,номенклатури!R:T,2,0))</f>
        <v/>
      </c>
      <c r="E1353" s="365" t="str">
        <f>IF(G1353="","",VLOOKUP(G1353,номенклатури!R:T,3,0))</f>
        <v/>
      </c>
      <c r="F1353" s="159" t="str">
        <f>IF(G1353="","",IF(ISERROR(VLOOKUP(G1353,номенклатури!V:V,1,0)),E1353*H1353,E1353*I1353))</f>
        <v/>
      </c>
      <c r="G1353" s="14"/>
      <c r="H1353" s="15"/>
      <c r="I1353" s="15"/>
      <c r="J1353" s="15"/>
      <c r="K1353" s="15"/>
      <c r="L1353" s="217"/>
      <c r="M1353" s="22"/>
      <c r="N1353" s="119" t="str">
        <f>IF(G1353="","",VLOOKUP(G1353,номенклатури!R:U,4,0))</f>
        <v/>
      </c>
      <c r="O1353" s="119" t="str">
        <f>IF(M1353="","",VLOOKUP(M1353,'14'!D:D,1,0))</f>
        <v/>
      </c>
    </row>
    <row r="1354" spans="1:15" ht="12.75" customHeight="1" x14ac:dyDescent="0.2">
      <c r="A1354" s="36" t="str">
        <f>'0'!$A$4</f>
        <v>………………..</v>
      </c>
      <c r="B1354" s="37">
        <f>'0'!$A$2</f>
        <v>46112</v>
      </c>
      <c r="C1354" s="37" t="s">
        <v>1243</v>
      </c>
      <c r="D1354" s="119" t="str">
        <f>IF(G1354="","",VLOOKUP(G1354,номенклатури!R:T,2,0))</f>
        <v/>
      </c>
      <c r="E1354" s="365" t="str">
        <f>IF(G1354="","",VLOOKUP(G1354,номенклатури!R:T,3,0))</f>
        <v/>
      </c>
      <c r="F1354" s="159" t="str">
        <f>IF(G1354="","",IF(ISERROR(VLOOKUP(G1354,номенклатури!V:V,1,0)),E1354*H1354,E1354*I1354))</f>
        <v/>
      </c>
      <c r="G1354" s="14"/>
      <c r="H1354" s="15"/>
      <c r="I1354" s="15"/>
      <c r="J1354" s="15"/>
      <c r="K1354" s="15"/>
      <c r="L1354" s="217"/>
      <c r="M1354" s="22"/>
      <c r="N1354" s="119" t="str">
        <f>IF(G1354="","",VLOOKUP(G1354,номенклатури!R:U,4,0))</f>
        <v/>
      </c>
      <c r="O1354" s="119" t="str">
        <f>IF(M1354="","",VLOOKUP(M1354,'14'!D:D,1,0))</f>
        <v/>
      </c>
    </row>
    <row r="1355" spans="1:15" ht="12.75" customHeight="1" x14ac:dyDescent="0.2">
      <c r="A1355" s="36" t="str">
        <f>'0'!$A$4</f>
        <v>………………..</v>
      </c>
      <c r="B1355" s="37">
        <f>'0'!$A$2</f>
        <v>46112</v>
      </c>
      <c r="C1355" s="37" t="s">
        <v>1243</v>
      </c>
      <c r="D1355" s="119" t="str">
        <f>IF(G1355="","",VLOOKUP(G1355,номенклатури!R:T,2,0))</f>
        <v/>
      </c>
      <c r="E1355" s="365" t="str">
        <f>IF(G1355="","",VLOOKUP(G1355,номенклатури!R:T,3,0))</f>
        <v/>
      </c>
      <c r="F1355" s="159" t="str">
        <f>IF(G1355="","",IF(ISERROR(VLOOKUP(G1355,номенклатури!V:V,1,0)),E1355*H1355,E1355*I1355))</f>
        <v/>
      </c>
      <c r="G1355" s="14"/>
      <c r="H1355" s="15"/>
      <c r="I1355" s="15"/>
      <c r="J1355" s="15"/>
      <c r="K1355" s="15"/>
      <c r="L1355" s="217"/>
      <c r="M1355" s="22"/>
      <c r="N1355" s="119" t="str">
        <f>IF(G1355="","",VLOOKUP(G1355,номенклатури!R:U,4,0))</f>
        <v/>
      </c>
      <c r="O1355" s="119" t="str">
        <f>IF(M1355="","",VLOOKUP(M1355,'14'!D:D,1,0))</f>
        <v/>
      </c>
    </row>
    <row r="1356" spans="1:15" ht="12.75" customHeight="1" x14ac:dyDescent="0.2">
      <c r="A1356" s="36" t="str">
        <f>'0'!$A$4</f>
        <v>………………..</v>
      </c>
      <c r="B1356" s="37">
        <f>'0'!$A$2</f>
        <v>46112</v>
      </c>
      <c r="C1356" s="37" t="s">
        <v>1243</v>
      </c>
      <c r="D1356" s="119" t="str">
        <f>IF(G1356="","",VLOOKUP(G1356,номенклатури!R:T,2,0))</f>
        <v/>
      </c>
      <c r="E1356" s="365" t="str">
        <f>IF(G1356="","",VLOOKUP(G1356,номенклатури!R:T,3,0))</f>
        <v/>
      </c>
      <c r="F1356" s="159" t="str">
        <f>IF(G1356="","",IF(ISERROR(VLOOKUP(G1356,номенклатури!V:V,1,0)),E1356*H1356,E1356*I1356))</f>
        <v/>
      </c>
      <c r="G1356" s="14"/>
      <c r="H1356" s="15"/>
      <c r="I1356" s="15"/>
      <c r="J1356" s="15"/>
      <c r="K1356" s="15"/>
      <c r="L1356" s="217"/>
      <c r="M1356" s="22"/>
      <c r="N1356" s="119" t="str">
        <f>IF(G1356="","",VLOOKUP(G1356,номенклатури!R:U,4,0))</f>
        <v/>
      </c>
      <c r="O1356" s="119" t="str">
        <f>IF(M1356="","",VLOOKUP(M1356,'14'!D:D,1,0))</f>
        <v/>
      </c>
    </row>
    <row r="1357" spans="1:15" ht="12.75" customHeight="1" x14ac:dyDescent="0.2">
      <c r="A1357" s="36" t="str">
        <f>'0'!$A$4</f>
        <v>………………..</v>
      </c>
      <c r="B1357" s="37">
        <f>'0'!$A$2</f>
        <v>46112</v>
      </c>
      <c r="C1357" s="37" t="s">
        <v>1243</v>
      </c>
      <c r="D1357" s="119" t="str">
        <f>IF(G1357="","",VLOOKUP(G1357,номенклатури!R:T,2,0))</f>
        <v/>
      </c>
      <c r="E1357" s="365" t="str">
        <f>IF(G1357="","",VLOOKUP(G1357,номенклатури!R:T,3,0))</f>
        <v/>
      </c>
      <c r="F1357" s="159" t="str">
        <f>IF(G1357="","",IF(ISERROR(VLOOKUP(G1357,номенклатури!V:V,1,0)),E1357*H1357,E1357*I1357))</f>
        <v/>
      </c>
      <c r="G1357" s="14"/>
      <c r="H1357" s="15"/>
      <c r="I1357" s="15"/>
      <c r="J1357" s="15"/>
      <c r="K1357" s="15"/>
      <c r="L1357" s="217"/>
      <c r="M1357" s="22"/>
      <c r="N1357" s="119" t="str">
        <f>IF(G1357="","",VLOOKUP(G1357,номенклатури!R:U,4,0))</f>
        <v/>
      </c>
      <c r="O1357" s="119" t="str">
        <f>IF(M1357="","",VLOOKUP(M1357,'14'!D:D,1,0))</f>
        <v/>
      </c>
    </row>
    <row r="1358" spans="1:15" ht="12.75" customHeight="1" x14ac:dyDescent="0.2">
      <c r="A1358" s="36" t="str">
        <f>'0'!$A$4</f>
        <v>………………..</v>
      </c>
      <c r="B1358" s="37">
        <f>'0'!$A$2</f>
        <v>46112</v>
      </c>
      <c r="C1358" s="37" t="s">
        <v>1243</v>
      </c>
      <c r="D1358" s="119" t="str">
        <f>IF(G1358="","",VLOOKUP(G1358,номенклатури!R:T,2,0))</f>
        <v/>
      </c>
      <c r="E1358" s="365" t="str">
        <f>IF(G1358="","",VLOOKUP(G1358,номенклатури!R:T,3,0))</f>
        <v/>
      </c>
      <c r="F1358" s="159" t="str">
        <f>IF(G1358="","",IF(ISERROR(VLOOKUP(G1358,номенклатури!V:V,1,0)),E1358*H1358,E1358*I1358))</f>
        <v/>
      </c>
      <c r="G1358" s="14"/>
      <c r="H1358" s="15"/>
      <c r="I1358" s="15"/>
      <c r="J1358" s="15"/>
      <c r="K1358" s="15"/>
      <c r="L1358" s="217"/>
      <c r="M1358" s="22"/>
      <c r="N1358" s="119" t="str">
        <f>IF(G1358="","",VLOOKUP(G1358,номенклатури!R:U,4,0))</f>
        <v/>
      </c>
      <c r="O1358" s="119" t="str">
        <f>IF(M1358="","",VLOOKUP(M1358,'14'!D:D,1,0))</f>
        <v/>
      </c>
    </row>
    <row r="1359" spans="1:15" ht="12.75" customHeight="1" x14ac:dyDescent="0.2">
      <c r="A1359" s="36" t="str">
        <f>'0'!$A$4</f>
        <v>………………..</v>
      </c>
      <c r="B1359" s="37">
        <f>'0'!$A$2</f>
        <v>46112</v>
      </c>
      <c r="C1359" s="37" t="s">
        <v>1243</v>
      </c>
      <c r="D1359" s="119" t="str">
        <f>IF(G1359="","",VLOOKUP(G1359,номенклатури!R:T,2,0))</f>
        <v/>
      </c>
      <c r="E1359" s="365" t="str">
        <f>IF(G1359="","",VLOOKUP(G1359,номенклатури!R:T,3,0))</f>
        <v/>
      </c>
      <c r="F1359" s="159" t="str">
        <f>IF(G1359="","",IF(ISERROR(VLOOKUP(G1359,номенклатури!V:V,1,0)),E1359*H1359,E1359*I1359))</f>
        <v/>
      </c>
      <c r="G1359" s="14"/>
      <c r="H1359" s="15"/>
      <c r="I1359" s="15"/>
      <c r="J1359" s="15"/>
      <c r="K1359" s="15"/>
      <c r="L1359" s="217"/>
      <c r="M1359" s="22"/>
      <c r="N1359" s="119" t="str">
        <f>IF(G1359="","",VLOOKUP(G1359,номенклатури!R:U,4,0))</f>
        <v/>
      </c>
      <c r="O1359" s="119" t="str">
        <f>IF(M1359="","",VLOOKUP(M1359,'14'!D:D,1,0))</f>
        <v/>
      </c>
    </row>
    <row r="1360" spans="1:15" ht="12.75" customHeight="1" x14ac:dyDescent="0.2">
      <c r="A1360" s="36" t="str">
        <f>'0'!$A$4</f>
        <v>………………..</v>
      </c>
      <c r="B1360" s="37">
        <f>'0'!$A$2</f>
        <v>46112</v>
      </c>
      <c r="C1360" s="37" t="s">
        <v>1243</v>
      </c>
      <c r="D1360" s="119" t="str">
        <f>IF(G1360="","",VLOOKUP(G1360,номенклатури!R:T,2,0))</f>
        <v/>
      </c>
      <c r="E1360" s="365" t="str">
        <f>IF(G1360="","",VLOOKUP(G1360,номенклатури!R:T,3,0))</f>
        <v/>
      </c>
      <c r="F1360" s="159" t="str">
        <f>IF(G1360="","",IF(ISERROR(VLOOKUP(G1360,номенклатури!V:V,1,0)),E1360*H1360,E1360*I1360))</f>
        <v/>
      </c>
      <c r="G1360" s="14"/>
      <c r="H1360" s="15"/>
      <c r="I1360" s="15"/>
      <c r="J1360" s="15"/>
      <c r="K1360" s="15"/>
      <c r="L1360" s="217"/>
      <c r="M1360" s="22"/>
      <c r="N1360" s="119" t="str">
        <f>IF(G1360="","",VLOOKUP(G1360,номенклатури!R:U,4,0))</f>
        <v/>
      </c>
      <c r="O1360" s="119" t="str">
        <f>IF(M1360="","",VLOOKUP(M1360,'14'!D:D,1,0))</f>
        <v/>
      </c>
    </row>
    <row r="1361" spans="1:15" ht="12.75" customHeight="1" x14ac:dyDescent="0.2">
      <c r="A1361" s="36" t="str">
        <f>'0'!$A$4</f>
        <v>………………..</v>
      </c>
      <c r="B1361" s="37">
        <f>'0'!$A$2</f>
        <v>46112</v>
      </c>
      <c r="C1361" s="37" t="s">
        <v>1243</v>
      </c>
      <c r="D1361" s="119" t="str">
        <f>IF(G1361="","",VLOOKUP(G1361,номенклатури!R:T,2,0))</f>
        <v/>
      </c>
      <c r="E1361" s="365" t="str">
        <f>IF(G1361="","",VLOOKUP(G1361,номенклатури!R:T,3,0))</f>
        <v/>
      </c>
      <c r="F1361" s="159" t="str">
        <f>IF(G1361="","",IF(ISERROR(VLOOKUP(G1361,номенклатури!V:V,1,0)),E1361*H1361,E1361*I1361))</f>
        <v/>
      </c>
      <c r="G1361" s="14"/>
      <c r="H1361" s="15"/>
      <c r="I1361" s="15"/>
      <c r="J1361" s="15"/>
      <c r="K1361" s="15"/>
      <c r="L1361" s="217"/>
      <c r="M1361" s="22"/>
      <c r="N1361" s="119" t="str">
        <f>IF(G1361="","",VLOOKUP(G1361,номенклатури!R:U,4,0))</f>
        <v/>
      </c>
      <c r="O1361" s="119" t="str">
        <f>IF(M1361="","",VLOOKUP(M1361,'14'!D:D,1,0))</f>
        <v/>
      </c>
    </row>
    <row r="1362" spans="1:15" ht="12.75" customHeight="1" x14ac:dyDescent="0.2">
      <c r="A1362" s="36" t="str">
        <f>'0'!$A$4</f>
        <v>………………..</v>
      </c>
      <c r="B1362" s="37">
        <f>'0'!$A$2</f>
        <v>46112</v>
      </c>
      <c r="C1362" s="37" t="s">
        <v>1243</v>
      </c>
      <c r="D1362" s="119" t="str">
        <f>IF(G1362="","",VLOOKUP(G1362,номенклатури!R:T,2,0))</f>
        <v/>
      </c>
      <c r="E1362" s="365" t="str">
        <f>IF(G1362="","",VLOOKUP(G1362,номенклатури!R:T,3,0))</f>
        <v/>
      </c>
      <c r="F1362" s="159" t="str">
        <f>IF(G1362="","",IF(ISERROR(VLOOKUP(G1362,номенклатури!V:V,1,0)),E1362*H1362,E1362*I1362))</f>
        <v/>
      </c>
      <c r="G1362" s="14"/>
      <c r="H1362" s="15"/>
      <c r="I1362" s="15"/>
      <c r="J1362" s="15"/>
      <c r="K1362" s="15"/>
      <c r="L1362" s="217"/>
      <c r="M1362" s="22"/>
      <c r="N1362" s="119" t="str">
        <f>IF(G1362="","",VLOOKUP(G1362,номенклатури!R:U,4,0))</f>
        <v/>
      </c>
      <c r="O1362" s="119" t="str">
        <f>IF(M1362="","",VLOOKUP(M1362,'14'!D:D,1,0))</f>
        <v/>
      </c>
    </row>
    <row r="1363" spans="1:15" ht="12.75" customHeight="1" x14ac:dyDescent="0.2">
      <c r="A1363" s="36" t="str">
        <f>'0'!$A$4</f>
        <v>………………..</v>
      </c>
      <c r="B1363" s="37">
        <f>'0'!$A$2</f>
        <v>46112</v>
      </c>
      <c r="C1363" s="37" t="s">
        <v>1243</v>
      </c>
      <c r="D1363" s="119" t="str">
        <f>IF(G1363="","",VLOOKUP(G1363,номенклатури!R:T,2,0))</f>
        <v/>
      </c>
      <c r="E1363" s="365" t="str">
        <f>IF(G1363="","",VLOOKUP(G1363,номенклатури!R:T,3,0))</f>
        <v/>
      </c>
      <c r="F1363" s="159" t="str">
        <f>IF(G1363="","",IF(ISERROR(VLOOKUP(G1363,номенклатури!V:V,1,0)),E1363*H1363,E1363*I1363))</f>
        <v/>
      </c>
      <c r="G1363" s="14"/>
      <c r="H1363" s="15"/>
      <c r="I1363" s="15"/>
      <c r="J1363" s="15"/>
      <c r="K1363" s="15"/>
      <c r="L1363" s="217"/>
      <c r="M1363" s="22"/>
      <c r="N1363" s="119" t="str">
        <f>IF(G1363="","",VLOOKUP(G1363,номенклатури!R:U,4,0))</f>
        <v/>
      </c>
      <c r="O1363" s="119" t="str">
        <f>IF(M1363="","",VLOOKUP(M1363,'14'!D:D,1,0))</f>
        <v/>
      </c>
    </row>
    <row r="1364" spans="1:15" x14ac:dyDescent="0.2">
      <c r="A1364" s="36" t="str">
        <f>'0'!$A$4</f>
        <v>………………..</v>
      </c>
      <c r="B1364" s="37">
        <f>'0'!$A$2</f>
        <v>46112</v>
      </c>
      <c r="C1364" s="37" t="s">
        <v>1243</v>
      </c>
      <c r="D1364" s="119" t="str">
        <f>IF(G1364="","",VLOOKUP(G1364,номенклатури!R:T,2,0))</f>
        <v/>
      </c>
      <c r="E1364" s="365" t="str">
        <f>IF(G1364="","",VLOOKUP(G1364,номенклатури!R:T,3,0))</f>
        <v/>
      </c>
      <c r="F1364" s="159" t="str">
        <f>IF(G1364="","",IF(ISERROR(VLOOKUP(G1364,номенклатури!V:V,1,0)),E1364*H1364,E1364*I1364))</f>
        <v/>
      </c>
      <c r="G1364" s="14"/>
      <c r="H1364" s="15"/>
      <c r="I1364" s="15"/>
      <c r="J1364" s="15"/>
      <c r="K1364" s="15"/>
      <c r="L1364" s="217"/>
      <c r="M1364" s="22"/>
      <c r="N1364" s="119" t="str">
        <f>IF(G1364="","",VLOOKUP(G1364,номенклатури!R:U,4,0))</f>
        <v/>
      </c>
      <c r="O1364" s="119" t="str">
        <f>IF(M1364="","",VLOOKUP(M1364,'14'!D:D,1,0))</f>
        <v/>
      </c>
    </row>
    <row r="1365" spans="1:15" ht="12.75" customHeight="1" x14ac:dyDescent="0.2">
      <c r="A1365" s="36" t="str">
        <f>'0'!$A$4</f>
        <v>………………..</v>
      </c>
      <c r="B1365" s="37">
        <f>'0'!$A$2</f>
        <v>46112</v>
      </c>
      <c r="C1365" s="37" t="s">
        <v>1243</v>
      </c>
      <c r="D1365" s="119" t="str">
        <f>IF(G1365="","",VLOOKUP(G1365,номенклатури!R:T,2,0))</f>
        <v/>
      </c>
      <c r="E1365" s="365" t="str">
        <f>IF(G1365="","",VLOOKUP(G1365,номенклатури!R:T,3,0))</f>
        <v/>
      </c>
      <c r="F1365" s="159" t="str">
        <f>IF(G1365="","",IF(ISERROR(VLOOKUP(G1365,номенклатури!V:V,1,0)),E1365*H1365,E1365*I1365))</f>
        <v/>
      </c>
      <c r="G1365" s="14"/>
      <c r="H1365" s="15"/>
      <c r="I1365" s="15"/>
      <c r="J1365" s="15"/>
      <c r="K1365" s="15"/>
      <c r="L1365" s="217"/>
      <c r="M1365" s="22"/>
      <c r="N1365" s="119" t="str">
        <f>IF(G1365="","",VLOOKUP(G1365,номенклатури!R:U,4,0))</f>
        <v/>
      </c>
      <c r="O1365" s="119" t="str">
        <f>IF(M1365="","",VLOOKUP(M1365,'14'!D:D,1,0))</f>
        <v/>
      </c>
    </row>
    <row r="1366" spans="1:15" ht="12.75" customHeight="1" x14ac:dyDescent="0.2">
      <c r="A1366" s="36" t="str">
        <f>'0'!$A$4</f>
        <v>………………..</v>
      </c>
      <c r="B1366" s="37">
        <f>'0'!$A$2</f>
        <v>46112</v>
      </c>
      <c r="C1366" s="37" t="s">
        <v>1243</v>
      </c>
      <c r="D1366" s="119" t="str">
        <f>IF(G1366="","",VLOOKUP(G1366,номенклатури!R:T,2,0))</f>
        <v/>
      </c>
      <c r="E1366" s="365" t="str">
        <f>IF(G1366="","",VLOOKUP(G1366,номенклатури!R:T,3,0))</f>
        <v/>
      </c>
      <c r="F1366" s="159" t="str">
        <f>IF(G1366="","",IF(ISERROR(VLOOKUP(G1366,номенклатури!V:V,1,0)),E1366*H1366,E1366*I1366))</f>
        <v/>
      </c>
      <c r="G1366" s="14"/>
      <c r="H1366" s="15"/>
      <c r="I1366" s="15"/>
      <c r="J1366" s="15"/>
      <c r="K1366" s="15"/>
      <c r="L1366" s="217"/>
      <c r="M1366" s="22"/>
      <c r="N1366" s="119" t="str">
        <f>IF(G1366="","",VLOOKUP(G1366,номенклатури!R:U,4,0))</f>
        <v/>
      </c>
      <c r="O1366" s="119" t="str">
        <f>IF(M1366="","",VLOOKUP(M1366,'14'!D:D,1,0))</f>
        <v/>
      </c>
    </row>
    <row r="1367" spans="1:15" ht="12.75" customHeight="1" x14ac:dyDescent="0.2">
      <c r="A1367" s="36" t="str">
        <f>'0'!$A$4</f>
        <v>………………..</v>
      </c>
      <c r="B1367" s="37">
        <f>'0'!$A$2</f>
        <v>46112</v>
      </c>
      <c r="C1367" s="37" t="s">
        <v>1243</v>
      </c>
      <c r="D1367" s="119" t="str">
        <f>IF(G1367="","",VLOOKUP(G1367,номенклатури!R:T,2,0))</f>
        <v/>
      </c>
      <c r="E1367" s="365" t="str">
        <f>IF(G1367="","",VLOOKUP(G1367,номенклатури!R:T,3,0))</f>
        <v/>
      </c>
      <c r="F1367" s="159" t="str">
        <f>IF(G1367="","",IF(ISERROR(VLOOKUP(G1367,номенклатури!V:V,1,0)),E1367*H1367,E1367*I1367))</f>
        <v/>
      </c>
      <c r="G1367" s="14"/>
      <c r="H1367" s="15"/>
      <c r="I1367" s="15"/>
      <c r="J1367" s="15"/>
      <c r="K1367" s="15"/>
      <c r="L1367" s="217"/>
      <c r="M1367" s="22"/>
      <c r="N1367" s="119" t="str">
        <f>IF(G1367="","",VLOOKUP(G1367,номенклатури!R:U,4,0))</f>
        <v/>
      </c>
      <c r="O1367" s="119" t="str">
        <f>IF(M1367="","",VLOOKUP(M1367,'14'!D:D,1,0))</f>
        <v/>
      </c>
    </row>
    <row r="1368" spans="1:15" ht="12.75" customHeight="1" x14ac:dyDescent="0.2">
      <c r="A1368" s="36" t="str">
        <f>'0'!$A$4</f>
        <v>………………..</v>
      </c>
      <c r="B1368" s="37">
        <f>'0'!$A$2</f>
        <v>46112</v>
      </c>
      <c r="C1368" s="37" t="s">
        <v>1243</v>
      </c>
      <c r="D1368" s="119" t="str">
        <f>IF(G1368="","",VLOOKUP(G1368,номенклатури!R:T,2,0))</f>
        <v/>
      </c>
      <c r="E1368" s="365" t="str">
        <f>IF(G1368="","",VLOOKUP(G1368,номенклатури!R:T,3,0))</f>
        <v/>
      </c>
      <c r="F1368" s="159" t="str">
        <f>IF(G1368="","",IF(ISERROR(VLOOKUP(G1368,номенклатури!V:V,1,0)),E1368*H1368,E1368*I1368))</f>
        <v/>
      </c>
      <c r="G1368" s="14"/>
      <c r="H1368" s="15"/>
      <c r="I1368" s="15"/>
      <c r="J1368" s="15"/>
      <c r="K1368" s="15"/>
      <c r="L1368" s="217"/>
      <c r="M1368" s="22"/>
      <c r="N1368" s="119" t="str">
        <f>IF(G1368="","",VLOOKUP(G1368,номенклатури!R:U,4,0))</f>
        <v/>
      </c>
      <c r="O1368" s="119" t="str">
        <f>IF(M1368="","",VLOOKUP(M1368,'14'!D:D,1,0))</f>
        <v/>
      </c>
    </row>
    <row r="1369" spans="1:15" ht="12.75" customHeight="1" x14ac:dyDescent="0.2">
      <c r="A1369" s="36" t="str">
        <f>'0'!$A$4</f>
        <v>………………..</v>
      </c>
      <c r="B1369" s="37">
        <f>'0'!$A$2</f>
        <v>46112</v>
      </c>
      <c r="C1369" s="37" t="s">
        <v>1243</v>
      </c>
      <c r="D1369" s="119" t="str">
        <f>IF(G1369="","",VLOOKUP(G1369,номенклатури!R:T,2,0))</f>
        <v/>
      </c>
      <c r="E1369" s="365" t="str">
        <f>IF(G1369="","",VLOOKUP(G1369,номенклатури!R:T,3,0))</f>
        <v/>
      </c>
      <c r="F1369" s="159" t="str">
        <f>IF(G1369="","",IF(ISERROR(VLOOKUP(G1369,номенклатури!V:V,1,0)),E1369*H1369,E1369*I1369))</f>
        <v/>
      </c>
      <c r="G1369" s="14"/>
      <c r="H1369" s="15"/>
      <c r="I1369" s="15"/>
      <c r="J1369" s="15"/>
      <c r="K1369" s="15"/>
      <c r="L1369" s="217"/>
      <c r="M1369" s="22"/>
      <c r="N1369" s="119" t="str">
        <f>IF(G1369="","",VLOOKUP(G1369,номенклатури!R:U,4,0))</f>
        <v/>
      </c>
      <c r="O1369" s="119" t="str">
        <f>IF(M1369="","",VLOOKUP(M1369,'14'!D:D,1,0))</f>
        <v/>
      </c>
    </row>
    <row r="1370" spans="1:15" ht="12.75" customHeight="1" x14ac:dyDescent="0.2">
      <c r="A1370" s="36" t="str">
        <f>'0'!$A$4</f>
        <v>………………..</v>
      </c>
      <c r="B1370" s="37">
        <f>'0'!$A$2</f>
        <v>46112</v>
      </c>
      <c r="C1370" s="37" t="s">
        <v>1243</v>
      </c>
      <c r="D1370" s="119" t="str">
        <f>IF(G1370="","",VLOOKUP(G1370,номенклатури!R:T,2,0))</f>
        <v/>
      </c>
      <c r="E1370" s="365" t="str">
        <f>IF(G1370="","",VLOOKUP(G1370,номенклатури!R:T,3,0))</f>
        <v/>
      </c>
      <c r="F1370" s="159" t="str">
        <f>IF(G1370="","",IF(ISERROR(VLOOKUP(G1370,номенклатури!V:V,1,0)),E1370*H1370,E1370*I1370))</f>
        <v/>
      </c>
      <c r="G1370" s="14"/>
      <c r="H1370" s="15"/>
      <c r="I1370" s="15"/>
      <c r="J1370" s="15"/>
      <c r="K1370" s="15"/>
      <c r="L1370" s="217"/>
      <c r="M1370" s="22"/>
      <c r="N1370" s="119" t="str">
        <f>IF(G1370="","",VLOOKUP(G1370,номенклатури!R:U,4,0))</f>
        <v/>
      </c>
      <c r="O1370" s="119" t="str">
        <f>IF(M1370="","",VLOOKUP(M1370,'14'!D:D,1,0))</f>
        <v/>
      </c>
    </row>
    <row r="1371" spans="1:15" x14ac:dyDescent="0.2">
      <c r="A1371" s="36" t="str">
        <f>'0'!$A$4</f>
        <v>………………..</v>
      </c>
      <c r="B1371" s="37">
        <f>'0'!$A$2</f>
        <v>46112</v>
      </c>
      <c r="C1371" s="37" t="s">
        <v>1243</v>
      </c>
      <c r="D1371" s="119" t="str">
        <f>IF(G1371="","",VLOOKUP(G1371,номенклатури!R:T,2,0))</f>
        <v/>
      </c>
      <c r="E1371" s="365" t="str">
        <f>IF(G1371="","",VLOOKUP(G1371,номенклатури!R:T,3,0))</f>
        <v/>
      </c>
      <c r="F1371" s="159" t="str">
        <f>IF(G1371="","",IF(ISERROR(VLOOKUP(G1371,номенклатури!V:V,1,0)),E1371*H1371,E1371*I1371))</f>
        <v/>
      </c>
      <c r="G1371" s="14"/>
      <c r="H1371" s="15"/>
      <c r="I1371" s="15"/>
      <c r="J1371" s="15"/>
      <c r="K1371" s="15"/>
      <c r="L1371" s="217"/>
      <c r="M1371" s="22"/>
      <c r="N1371" s="119" t="str">
        <f>IF(G1371="","",VLOOKUP(G1371,номенклатури!R:U,4,0))</f>
        <v/>
      </c>
      <c r="O1371" s="119" t="str">
        <f>IF(M1371="","",VLOOKUP(M1371,'14'!D:D,1,0))</f>
        <v/>
      </c>
    </row>
    <row r="1372" spans="1:15" ht="12.75" customHeight="1" x14ac:dyDescent="0.2">
      <c r="A1372" s="36" t="str">
        <f>'0'!$A$4</f>
        <v>………………..</v>
      </c>
      <c r="B1372" s="37">
        <f>'0'!$A$2</f>
        <v>46112</v>
      </c>
      <c r="C1372" s="37" t="s">
        <v>1243</v>
      </c>
      <c r="D1372" s="119" t="str">
        <f>IF(G1372="","",VLOOKUP(G1372,номенклатури!R:T,2,0))</f>
        <v/>
      </c>
      <c r="E1372" s="365" t="str">
        <f>IF(G1372="","",VLOOKUP(G1372,номенклатури!R:T,3,0))</f>
        <v/>
      </c>
      <c r="F1372" s="159" t="str">
        <f>IF(G1372="","",IF(ISERROR(VLOOKUP(G1372,номенклатури!V:V,1,0)),E1372*H1372,E1372*I1372))</f>
        <v/>
      </c>
      <c r="G1372" s="14"/>
      <c r="H1372" s="15"/>
      <c r="I1372" s="15"/>
      <c r="J1372" s="15"/>
      <c r="K1372" s="15"/>
      <c r="L1372" s="217"/>
      <c r="M1372" s="22"/>
      <c r="N1372" s="119" t="str">
        <f>IF(G1372="","",VLOOKUP(G1372,номенклатури!R:U,4,0))</f>
        <v/>
      </c>
      <c r="O1372" s="119" t="str">
        <f>IF(M1372="","",VLOOKUP(M1372,'14'!D:D,1,0))</f>
        <v/>
      </c>
    </row>
    <row r="1373" spans="1:15" ht="12.75" customHeight="1" x14ac:dyDescent="0.2">
      <c r="A1373" s="36" t="str">
        <f>'0'!$A$4</f>
        <v>………………..</v>
      </c>
      <c r="B1373" s="37">
        <f>'0'!$A$2</f>
        <v>46112</v>
      </c>
      <c r="C1373" s="37" t="s">
        <v>1243</v>
      </c>
      <c r="D1373" s="119" t="str">
        <f>IF(G1373="","",VLOOKUP(G1373,номенклатури!R:T,2,0))</f>
        <v/>
      </c>
      <c r="E1373" s="365" t="str">
        <f>IF(G1373="","",VLOOKUP(G1373,номенклатури!R:T,3,0))</f>
        <v/>
      </c>
      <c r="F1373" s="159" t="str">
        <f>IF(G1373="","",IF(ISERROR(VLOOKUP(G1373,номенклатури!V:V,1,0)),E1373*H1373,E1373*I1373))</f>
        <v/>
      </c>
      <c r="G1373" s="14"/>
      <c r="H1373" s="15"/>
      <c r="I1373" s="15"/>
      <c r="J1373" s="15"/>
      <c r="K1373" s="15"/>
      <c r="L1373" s="217"/>
      <c r="M1373" s="22"/>
      <c r="N1373" s="119" t="str">
        <f>IF(G1373="","",VLOOKUP(G1373,номенклатури!R:U,4,0))</f>
        <v/>
      </c>
      <c r="O1373" s="119" t="str">
        <f>IF(M1373="","",VLOOKUP(M1373,'14'!D:D,1,0))</f>
        <v/>
      </c>
    </row>
    <row r="1374" spans="1:15" ht="12.75" customHeight="1" x14ac:dyDescent="0.2">
      <c r="A1374" s="36" t="str">
        <f>'0'!$A$4</f>
        <v>………………..</v>
      </c>
      <c r="B1374" s="37">
        <f>'0'!$A$2</f>
        <v>46112</v>
      </c>
      <c r="C1374" s="37" t="s">
        <v>1243</v>
      </c>
      <c r="D1374" s="119" t="str">
        <f>IF(G1374="","",VLOOKUP(G1374,номенклатури!R:T,2,0))</f>
        <v/>
      </c>
      <c r="E1374" s="365" t="str">
        <f>IF(G1374="","",VLOOKUP(G1374,номенклатури!R:T,3,0))</f>
        <v/>
      </c>
      <c r="F1374" s="159" t="str">
        <f>IF(G1374="","",IF(ISERROR(VLOOKUP(G1374,номенклатури!V:V,1,0)),E1374*H1374,E1374*I1374))</f>
        <v/>
      </c>
      <c r="G1374" s="14"/>
      <c r="H1374" s="15"/>
      <c r="I1374" s="15"/>
      <c r="J1374" s="15"/>
      <c r="K1374" s="15"/>
      <c r="L1374" s="217"/>
      <c r="M1374" s="22"/>
      <c r="N1374" s="119" t="str">
        <f>IF(G1374="","",VLOOKUP(G1374,номенклатури!R:U,4,0))</f>
        <v/>
      </c>
      <c r="O1374" s="119" t="str">
        <f>IF(M1374="","",VLOOKUP(M1374,'14'!D:D,1,0))</f>
        <v/>
      </c>
    </row>
    <row r="1375" spans="1:15" ht="12.75" customHeight="1" x14ac:dyDescent="0.2">
      <c r="A1375" s="36" t="str">
        <f>'0'!$A$4</f>
        <v>………………..</v>
      </c>
      <c r="B1375" s="37">
        <f>'0'!$A$2</f>
        <v>46112</v>
      </c>
      <c r="C1375" s="37" t="s">
        <v>1243</v>
      </c>
      <c r="D1375" s="119" t="str">
        <f>IF(G1375="","",VLOOKUP(G1375,номенклатури!R:T,2,0))</f>
        <v/>
      </c>
      <c r="E1375" s="365" t="str">
        <f>IF(G1375="","",VLOOKUP(G1375,номенклатури!R:T,3,0))</f>
        <v/>
      </c>
      <c r="F1375" s="159" t="str">
        <f>IF(G1375="","",IF(ISERROR(VLOOKUP(G1375,номенклатури!V:V,1,0)),E1375*H1375,E1375*I1375))</f>
        <v/>
      </c>
      <c r="G1375" s="14"/>
      <c r="H1375" s="15"/>
      <c r="I1375" s="15"/>
      <c r="J1375" s="15"/>
      <c r="K1375" s="15"/>
      <c r="L1375" s="217"/>
      <c r="M1375" s="22"/>
      <c r="N1375" s="119" t="str">
        <f>IF(G1375="","",VLOOKUP(G1375,номенклатури!R:U,4,0))</f>
        <v/>
      </c>
      <c r="O1375" s="119" t="str">
        <f>IF(M1375="","",VLOOKUP(M1375,'14'!D:D,1,0))</f>
        <v/>
      </c>
    </row>
    <row r="1376" spans="1:15" ht="12.75" customHeight="1" x14ac:dyDescent="0.2">
      <c r="A1376" s="36" t="str">
        <f>'0'!$A$4</f>
        <v>………………..</v>
      </c>
      <c r="B1376" s="37">
        <f>'0'!$A$2</f>
        <v>46112</v>
      </c>
      <c r="C1376" s="37" t="s">
        <v>1243</v>
      </c>
      <c r="D1376" s="119" t="str">
        <f>IF(G1376="","",VLOOKUP(G1376,номенклатури!R:T,2,0))</f>
        <v/>
      </c>
      <c r="E1376" s="365" t="str">
        <f>IF(G1376="","",VLOOKUP(G1376,номенклатури!R:T,3,0))</f>
        <v/>
      </c>
      <c r="F1376" s="159" t="str">
        <f>IF(G1376="","",IF(ISERROR(VLOOKUP(G1376,номенклатури!V:V,1,0)),E1376*H1376,E1376*I1376))</f>
        <v/>
      </c>
      <c r="G1376" s="14"/>
      <c r="H1376" s="15"/>
      <c r="I1376" s="15"/>
      <c r="J1376" s="15"/>
      <c r="K1376" s="15"/>
      <c r="L1376" s="217"/>
      <c r="M1376" s="22"/>
      <c r="N1376" s="119" t="str">
        <f>IF(G1376="","",VLOOKUP(G1376,номенклатури!R:U,4,0))</f>
        <v/>
      </c>
      <c r="O1376" s="119" t="str">
        <f>IF(M1376="","",VLOOKUP(M1376,'14'!D:D,1,0))</f>
        <v/>
      </c>
    </row>
    <row r="1377" spans="1:15" ht="12.75" customHeight="1" x14ac:dyDescent="0.2">
      <c r="A1377" s="36" t="str">
        <f>'0'!$A$4</f>
        <v>………………..</v>
      </c>
      <c r="B1377" s="37">
        <f>'0'!$A$2</f>
        <v>46112</v>
      </c>
      <c r="C1377" s="37" t="s">
        <v>1243</v>
      </c>
      <c r="D1377" s="119" t="str">
        <f>IF(G1377="","",VLOOKUP(G1377,номенклатури!R:T,2,0))</f>
        <v/>
      </c>
      <c r="E1377" s="365" t="str">
        <f>IF(G1377="","",VLOOKUP(G1377,номенклатури!R:T,3,0))</f>
        <v/>
      </c>
      <c r="F1377" s="159" t="str">
        <f>IF(G1377="","",IF(ISERROR(VLOOKUP(G1377,номенклатури!V:V,1,0)),E1377*H1377,E1377*I1377))</f>
        <v/>
      </c>
      <c r="G1377" s="14"/>
      <c r="H1377" s="15"/>
      <c r="I1377" s="15"/>
      <c r="J1377" s="15"/>
      <c r="K1377" s="15"/>
      <c r="L1377" s="217"/>
      <c r="M1377" s="22"/>
      <c r="N1377" s="119" t="str">
        <f>IF(G1377="","",VLOOKUP(G1377,номенклатури!R:U,4,0))</f>
        <v/>
      </c>
      <c r="O1377" s="119" t="str">
        <f>IF(M1377="","",VLOOKUP(M1377,'14'!D:D,1,0))</f>
        <v/>
      </c>
    </row>
    <row r="1378" spans="1:15" ht="12.75" customHeight="1" x14ac:dyDescent="0.2">
      <c r="A1378" s="36" t="str">
        <f>'0'!$A$4</f>
        <v>………………..</v>
      </c>
      <c r="B1378" s="37">
        <f>'0'!$A$2</f>
        <v>46112</v>
      </c>
      <c r="C1378" s="37" t="s">
        <v>1243</v>
      </c>
      <c r="D1378" s="119" t="str">
        <f>IF(G1378="","",VLOOKUP(G1378,номенклатури!R:T,2,0))</f>
        <v/>
      </c>
      <c r="E1378" s="365" t="str">
        <f>IF(G1378="","",VLOOKUP(G1378,номенклатури!R:T,3,0))</f>
        <v/>
      </c>
      <c r="F1378" s="159" t="str">
        <f>IF(G1378="","",IF(ISERROR(VLOOKUP(G1378,номенклатури!V:V,1,0)),E1378*H1378,E1378*I1378))</f>
        <v/>
      </c>
      <c r="G1378" s="14"/>
      <c r="H1378" s="15"/>
      <c r="I1378" s="15"/>
      <c r="J1378" s="15"/>
      <c r="K1378" s="15"/>
      <c r="L1378" s="217"/>
      <c r="M1378" s="22"/>
      <c r="N1378" s="119" t="str">
        <f>IF(G1378="","",VLOOKUP(G1378,номенклатури!R:U,4,0))</f>
        <v/>
      </c>
      <c r="O1378" s="119" t="str">
        <f>IF(M1378="","",VLOOKUP(M1378,'14'!D:D,1,0))</f>
        <v/>
      </c>
    </row>
    <row r="1379" spans="1:15" ht="12.75" customHeight="1" x14ac:dyDescent="0.2">
      <c r="A1379" s="36" t="str">
        <f>'0'!$A$4</f>
        <v>………………..</v>
      </c>
      <c r="B1379" s="37">
        <f>'0'!$A$2</f>
        <v>46112</v>
      </c>
      <c r="C1379" s="37" t="s">
        <v>1243</v>
      </c>
      <c r="D1379" s="119" t="str">
        <f>IF(G1379="","",VLOOKUP(G1379,номенклатури!R:T,2,0))</f>
        <v/>
      </c>
      <c r="E1379" s="365" t="str">
        <f>IF(G1379="","",VLOOKUP(G1379,номенклатури!R:T,3,0))</f>
        <v/>
      </c>
      <c r="F1379" s="159" t="str">
        <f>IF(G1379="","",IF(ISERROR(VLOOKUP(G1379,номенклатури!V:V,1,0)),E1379*H1379,E1379*I1379))</f>
        <v/>
      </c>
      <c r="G1379" s="14"/>
      <c r="H1379" s="15"/>
      <c r="I1379" s="15"/>
      <c r="J1379" s="15"/>
      <c r="K1379" s="15"/>
      <c r="L1379" s="217"/>
      <c r="M1379" s="22"/>
      <c r="N1379" s="119" t="str">
        <f>IF(G1379="","",VLOOKUP(G1379,номенклатури!R:U,4,0))</f>
        <v/>
      </c>
      <c r="O1379" s="119" t="str">
        <f>IF(M1379="","",VLOOKUP(M1379,'14'!D:D,1,0))</f>
        <v/>
      </c>
    </row>
    <row r="1380" spans="1:15" ht="12.75" customHeight="1" x14ac:dyDescent="0.2">
      <c r="A1380" s="36" t="str">
        <f>'0'!$A$4</f>
        <v>………………..</v>
      </c>
      <c r="B1380" s="37">
        <f>'0'!$A$2</f>
        <v>46112</v>
      </c>
      <c r="C1380" s="37" t="s">
        <v>1243</v>
      </c>
      <c r="D1380" s="119" t="str">
        <f>IF(G1380="","",VLOOKUP(G1380,номенклатури!R:T,2,0))</f>
        <v/>
      </c>
      <c r="E1380" s="365" t="str">
        <f>IF(G1380="","",VLOOKUP(G1380,номенклатури!R:T,3,0))</f>
        <v/>
      </c>
      <c r="F1380" s="159" t="str">
        <f>IF(G1380="","",IF(ISERROR(VLOOKUP(G1380,номенклатури!V:V,1,0)),E1380*H1380,E1380*I1380))</f>
        <v/>
      </c>
      <c r="G1380" s="14"/>
      <c r="H1380" s="15"/>
      <c r="I1380" s="15"/>
      <c r="J1380" s="15"/>
      <c r="K1380" s="15"/>
      <c r="L1380" s="217"/>
      <c r="M1380" s="22"/>
      <c r="N1380" s="119" t="str">
        <f>IF(G1380="","",VLOOKUP(G1380,номенклатури!R:U,4,0))</f>
        <v/>
      </c>
      <c r="O1380" s="119" t="str">
        <f>IF(M1380="","",VLOOKUP(M1380,'14'!D:D,1,0))</f>
        <v/>
      </c>
    </row>
    <row r="1381" spans="1:15" ht="12.75" customHeight="1" x14ac:dyDescent="0.2">
      <c r="A1381" s="36" t="str">
        <f>'0'!$A$4</f>
        <v>………………..</v>
      </c>
      <c r="B1381" s="37">
        <f>'0'!$A$2</f>
        <v>46112</v>
      </c>
      <c r="C1381" s="37" t="s">
        <v>1243</v>
      </c>
      <c r="D1381" s="119" t="str">
        <f>IF(G1381="","",VLOOKUP(G1381,номенклатури!R:T,2,0))</f>
        <v/>
      </c>
      <c r="E1381" s="365" t="str">
        <f>IF(G1381="","",VLOOKUP(G1381,номенклатури!R:T,3,0))</f>
        <v/>
      </c>
      <c r="F1381" s="159" t="str">
        <f>IF(G1381="","",IF(ISERROR(VLOOKUP(G1381,номенклатури!V:V,1,0)),E1381*H1381,E1381*I1381))</f>
        <v/>
      </c>
      <c r="G1381" s="14"/>
      <c r="H1381" s="15"/>
      <c r="I1381" s="15"/>
      <c r="J1381" s="15"/>
      <c r="K1381" s="15"/>
      <c r="L1381" s="217"/>
      <c r="M1381" s="22"/>
      <c r="N1381" s="119" t="str">
        <f>IF(G1381="","",VLOOKUP(G1381,номенклатури!R:U,4,0))</f>
        <v/>
      </c>
      <c r="O1381" s="119" t="str">
        <f>IF(M1381="","",VLOOKUP(M1381,'14'!D:D,1,0))</f>
        <v/>
      </c>
    </row>
    <row r="1382" spans="1:15" ht="12.75" customHeight="1" x14ac:dyDescent="0.2">
      <c r="A1382" s="36" t="str">
        <f>'0'!$A$4</f>
        <v>………………..</v>
      </c>
      <c r="B1382" s="37">
        <f>'0'!$A$2</f>
        <v>46112</v>
      </c>
      <c r="C1382" s="37" t="s">
        <v>1243</v>
      </c>
      <c r="D1382" s="119" t="str">
        <f>IF(G1382="","",VLOOKUP(G1382,номенклатури!R:T,2,0))</f>
        <v/>
      </c>
      <c r="E1382" s="365" t="str">
        <f>IF(G1382="","",VLOOKUP(G1382,номенклатури!R:T,3,0))</f>
        <v/>
      </c>
      <c r="F1382" s="159" t="str">
        <f>IF(G1382="","",IF(ISERROR(VLOOKUP(G1382,номенклатури!V:V,1,0)),E1382*H1382,E1382*I1382))</f>
        <v/>
      </c>
      <c r="G1382" s="14"/>
      <c r="H1382" s="15"/>
      <c r="I1382" s="15"/>
      <c r="J1382" s="15"/>
      <c r="K1382" s="15"/>
      <c r="L1382" s="217"/>
      <c r="M1382" s="22"/>
      <c r="N1382" s="119" t="str">
        <f>IF(G1382="","",VLOOKUP(G1382,номенклатури!R:U,4,0))</f>
        <v/>
      </c>
      <c r="O1382" s="119" t="str">
        <f>IF(M1382="","",VLOOKUP(M1382,'14'!D:D,1,0))</f>
        <v/>
      </c>
    </row>
    <row r="1383" spans="1:15" ht="12.75" customHeight="1" x14ac:dyDescent="0.2">
      <c r="A1383" s="36" t="str">
        <f>'0'!$A$4</f>
        <v>………………..</v>
      </c>
      <c r="B1383" s="37">
        <f>'0'!$A$2</f>
        <v>46112</v>
      </c>
      <c r="C1383" s="37" t="s">
        <v>1243</v>
      </c>
      <c r="D1383" s="119" t="str">
        <f>IF(G1383="","",VLOOKUP(G1383,номенклатури!R:T,2,0))</f>
        <v/>
      </c>
      <c r="E1383" s="365" t="str">
        <f>IF(G1383="","",VLOOKUP(G1383,номенклатури!R:T,3,0))</f>
        <v/>
      </c>
      <c r="F1383" s="159" t="str">
        <f>IF(G1383="","",IF(ISERROR(VLOOKUP(G1383,номенклатури!V:V,1,0)),E1383*H1383,E1383*I1383))</f>
        <v/>
      </c>
      <c r="G1383" s="14"/>
      <c r="H1383" s="15"/>
      <c r="I1383" s="15"/>
      <c r="J1383" s="15"/>
      <c r="K1383" s="15"/>
      <c r="L1383" s="217"/>
      <c r="M1383" s="22"/>
      <c r="N1383" s="119" t="str">
        <f>IF(G1383="","",VLOOKUP(G1383,номенклатури!R:U,4,0))</f>
        <v/>
      </c>
      <c r="O1383" s="119" t="str">
        <f>IF(M1383="","",VLOOKUP(M1383,'14'!D:D,1,0))</f>
        <v/>
      </c>
    </row>
    <row r="1384" spans="1:15" ht="12.75" customHeight="1" x14ac:dyDescent="0.2">
      <c r="A1384" s="36" t="str">
        <f>'0'!$A$4</f>
        <v>………………..</v>
      </c>
      <c r="B1384" s="37">
        <f>'0'!$A$2</f>
        <v>46112</v>
      </c>
      <c r="C1384" s="37" t="s">
        <v>1243</v>
      </c>
      <c r="D1384" s="119" t="str">
        <f>IF(G1384="","",VLOOKUP(G1384,номенклатури!R:T,2,0))</f>
        <v/>
      </c>
      <c r="E1384" s="365" t="str">
        <f>IF(G1384="","",VLOOKUP(G1384,номенклатури!R:T,3,0))</f>
        <v/>
      </c>
      <c r="F1384" s="159" t="str">
        <f>IF(G1384="","",IF(ISERROR(VLOOKUP(G1384,номенклатури!V:V,1,0)),E1384*H1384,E1384*I1384))</f>
        <v/>
      </c>
      <c r="G1384" s="14"/>
      <c r="H1384" s="15"/>
      <c r="I1384" s="15"/>
      <c r="J1384" s="15"/>
      <c r="K1384" s="15"/>
      <c r="L1384" s="217"/>
      <c r="M1384" s="22"/>
      <c r="N1384" s="119" t="str">
        <f>IF(G1384="","",VLOOKUP(G1384,номенклатури!R:U,4,0))</f>
        <v/>
      </c>
      <c r="O1384" s="119" t="str">
        <f>IF(M1384="","",VLOOKUP(M1384,'14'!D:D,1,0))</f>
        <v/>
      </c>
    </row>
    <row r="1385" spans="1:15" ht="12.75" customHeight="1" x14ac:dyDescent="0.2">
      <c r="A1385" s="36" t="str">
        <f>'0'!$A$4</f>
        <v>………………..</v>
      </c>
      <c r="B1385" s="37">
        <f>'0'!$A$2</f>
        <v>46112</v>
      </c>
      <c r="C1385" s="37" t="s">
        <v>1243</v>
      </c>
      <c r="D1385" s="119" t="str">
        <f>IF(G1385="","",VLOOKUP(G1385,номенклатури!R:T,2,0))</f>
        <v/>
      </c>
      <c r="E1385" s="365" t="str">
        <f>IF(G1385="","",VLOOKUP(G1385,номенклатури!R:T,3,0))</f>
        <v/>
      </c>
      <c r="F1385" s="159" t="str">
        <f>IF(G1385="","",IF(ISERROR(VLOOKUP(G1385,номенклатури!V:V,1,0)),E1385*H1385,E1385*I1385))</f>
        <v/>
      </c>
      <c r="G1385" s="14"/>
      <c r="H1385" s="15"/>
      <c r="I1385" s="15"/>
      <c r="J1385" s="15"/>
      <c r="K1385" s="15"/>
      <c r="L1385" s="217"/>
      <c r="M1385" s="22"/>
      <c r="N1385" s="119" t="str">
        <f>IF(G1385="","",VLOOKUP(G1385,номенклатури!R:U,4,0))</f>
        <v/>
      </c>
      <c r="O1385" s="119" t="str">
        <f>IF(M1385="","",VLOOKUP(M1385,'14'!D:D,1,0))</f>
        <v/>
      </c>
    </row>
    <row r="1386" spans="1:15" ht="12.75" customHeight="1" x14ac:dyDescent="0.2">
      <c r="A1386" s="36" t="str">
        <f>'0'!$A$4</f>
        <v>………………..</v>
      </c>
      <c r="B1386" s="37">
        <f>'0'!$A$2</f>
        <v>46112</v>
      </c>
      <c r="C1386" s="37" t="s">
        <v>1243</v>
      </c>
      <c r="D1386" s="119" t="str">
        <f>IF(G1386="","",VLOOKUP(G1386,номенклатури!R:T,2,0))</f>
        <v/>
      </c>
      <c r="E1386" s="365" t="str">
        <f>IF(G1386="","",VLOOKUP(G1386,номенклатури!R:T,3,0))</f>
        <v/>
      </c>
      <c r="F1386" s="159" t="str">
        <f>IF(G1386="","",IF(ISERROR(VLOOKUP(G1386,номенклатури!V:V,1,0)),E1386*H1386,E1386*I1386))</f>
        <v/>
      </c>
      <c r="G1386" s="14"/>
      <c r="H1386" s="15"/>
      <c r="I1386" s="15"/>
      <c r="J1386" s="15"/>
      <c r="K1386" s="15"/>
      <c r="L1386" s="217"/>
      <c r="M1386" s="22"/>
      <c r="N1386" s="119" t="str">
        <f>IF(G1386="","",VLOOKUP(G1386,номенклатури!R:U,4,0))</f>
        <v/>
      </c>
      <c r="O1386" s="119" t="str">
        <f>IF(M1386="","",VLOOKUP(M1386,'14'!D:D,1,0))</f>
        <v/>
      </c>
    </row>
    <row r="1387" spans="1:15" ht="12.75" customHeight="1" x14ac:dyDescent="0.2">
      <c r="A1387" s="36" t="str">
        <f>'0'!$A$4</f>
        <v>………………..</v>
      </c>
      <c r="B1387" s="37">
        <f>'0'!$A$2</f>
        <v>46112</v>
      </c>
      <c r="C1387" s="37" t="s">
        <v>1243</v>
      </c>
      <c r="D1387" s="119" t="str">
        <f>IF(G1387="","",VLOOKUP(G1387,номенклатури!R:T,2,0))</f>
        <v/>
      </c>
      <c r="E1387" s="365" t="str">
        <f>IF(G1387="","",VLOOKUP(G1387,номенклатури!R:T,3,0))</f>
        <v/>
      </c>
      <c r="F1387" s="159" t="str">
        <f>IF(G1387="","",IF(ISERROR(VLOOKUP(G1387,номенклатури!V:V,1,0)),E1387*H1387,E1387*I1387))</f>
        <v/>
      </c>
      <c r="G1387" s="14"/>
      <c r="H1387" s="15"/>
      <c r="I1387" s="15"/>
      <c r="J1387" s="15"/>
      <c r="K1387" s="15"/>
      <c r="L1387" s="217"/>
      <c r="M1387" s="22"/>
      <c r="N1387" s="119" t="str">
        <f>IF(G1387="","",VLOOKUP(G1387,номенклатури!R:U,4,0))</f>
        <v/>
      </c>
      <c r="O1387" s="119" t="str">
        <f>IF(M1387="","",VLOOKUP(M1387,'14'!D:D,1,0))</f>
        <v/>
      </c>
    </row>
    <row r="1388" spans="1:15" ht="12.75" customHeight="1" x14ac:dyDescent="0.2">
      <c r="A1388" s="36" t="str">
        <f>'0'!$A$4</f>
        <v>………………..</v>
      </c>
      <c r="B1388" s="37">
        <f>'0'!$A$2</f>
        <v>46112</v>
      </c>
      <c r="C1388" s="37" t="s">
        <v>1243</v>
      </c>
      <c r="D1388" s="119" t="str">
        <f>IF(G1388="","",VLOOKUP(G1388,номенклатури!R:T,2,0))</f>
        <v/>
      </c>
      <c r="E1388" s="365" t="str">
        <f>IF(G1388="","",VLOOKUP(G1388,номенклатури!R:T,3,0))</f>
        <v/>
      </c>
      <c r="F1388" s="159" t="str">
        <f>IF(G1388="","",IF(ISERROR(VLOOKUP(G1388,номенклатури!V:V,1,0)),E1388*H1388,E1388*I1388))</f>
        <v/>
      </c>
      <c r="G1388" s="14"/>
      <c r="H1388" s="15"/>
      <c r="I1388" s="15"/>
      <c r="J1388" s="15"/>
      <c r="K1388" s="15"/>
      <c r="L1388" s="217"/>
      <c r="M1388" s="22"/>
      <c r="N1388" s="119" t="str">
        <f>IF(G1388="","",VLOOKUP(G1388,номенклатури!R:U,4,0))</f>
        <v/>
      </c>
      <c r="O1388" s="119" t="str">
        <f>IF(M1388="","",VLOOKUP(M1388,'14'!D:D,1,0))</f>
        <v/>
      </c>
    </row>
    <row r="1389" spans="1:15" ht="12.75" customHeight="1" x14ac:dyDescent="0.2">
      <c r="A1389" s="36" t="str">
        <f>'0'!$A$4</f>
        <v>………………..</v>
      </c>
      <c r="B1389" s="37">
        <f>'0'!$A$2</f>
        <v>46112</v>
      </c>
      <c r="C1389" s="37" t="s">
        <v>1243</v>
      </c>
      <c r="D1389" s="119" t="str">
        <f>IF(G1389="","",VLOOKUP(G1389,номенклатури!R:T,2,0))</f>
        <v/>
      </c>
      <c r="E1389" s="365" t="str">
        <f>IF(G1389="","",VLOOKUP(G1389,номенклатури!R:T,3,0))</f>
        <v/>
      </c>
      <c r="F1389" s="159" t="str">
        <f>IF(G1389="","",IF(ISERROR(VLOOKUP(G1389,номенклатури!V:V,1,0)),E1389*H1389,E1389*I1389))</f>
        <v/>
      </c>
      <c r="G1389" s="14"/>
      <c r="H1389" s="15"/>
      <c r="I1389" s="15"/>
      <c r="J1389" s="15"/>
      <c r="K1389" s="15"/>
      <c r="L1389" s="217"/>
      <c r="M1389" s="22"/>
      <c r="N1389" s="119" t="str">
        <f>IF(G1389="","",VLOOKUP(G1389,номенклатури!R:U,4,0))</f>
        <v/>
      </c>
      <c r="O1389" s="119" t="str">
        <f>IF(M1389="","",VLOOKUP(M1389,'14'!D:D,1,0))</f>
        <v/>
      </c>
    </row>
    <row r="1390" spans="1:15" ht="12.75" customHeight="1" x14ac:dyDescent="0.2">
      <c r="A1390" s="36" t="str">
        <f>'0'!$A$4</f>
        <v>………………..</v>
      </c>
      <c r="B1390" s="37">
        <f>'0'!$A$2</f>
        <v>46112</v>
      </c>
      <c r="C1390" s="37" t="s">
        <v>1243</v>
      </c>
      <c r="D1390" s="119" t="str">
        <f>IF(G1390="","",VLOOKUP(G1390,номенклатури!R:T,2,0))</f>
        <v/>
      </c>
      <c r="E1390" s="365" t="str">
        <f>IF(G1390="","",VLOOKUP(G1390,номенклатури!R:T,3,0))</f>
        <v/>
      </c>
      <c r="F1390" s="159" t="str">
        <f>IF(G1390="","",IF(ISERROR(VLOOKUP(G1390,номенклатури!V:V,1,0)),E1390*H1390,E1390*I1390))</f>
        <v/>
      </c>
      <c r="G1390" s="14"/>
      <c r="H1390" s="15"/>
      <c r="I1390" s="15"/>
      <c r="J1390" s="15"/>
      <c r="K1390" s="15"/>
      <c r="L1390" s="217"/>
      <c r="M1390" s="22"/>
      <c r="N1390" s="119" t="str">
        <f>IF(G1390="","",VLOOKUP(G1390,номенклатури!R:U,4,0))</f>
        <v/>
      </c>
      <c r="O1390" s="119" t="str">
        <f>IF(M1390="","",VLOOKUP(M1390,'14'!D:D,1,0))</f>
        <v/>
      </c>
    </row>
    <row r="1391" spans="1:15" ht="12.75" customHeight="1" x14ac:dyDescent="0.2">
      <c r="A1391" s="36" t="str">
        <f>'0'!$A$4</f>
        <v>………………..</v>
      </c>
      <c r="B1391" s="37">
        <f>'0'!$A$2</f>
        <v>46112</v>
      </c>
      <c r="C1391" s="37" t="s">
        <v>1243</v>
      </c>
      <c r="D1391" s="119" t="str">
        <f>IF(G1391="","",VLOOKUP(G1391,номенклатури!R:T,2,0))</f>
        <v/>
      </c>
      <c r="E1391" s="365" t="str">
        <f>IF(G1391="","",VLOOKUP(G1391,номенклатури!R:T,3,0))</f>
        <v/>
      </c>
      <c r="F1391" s="159" t="str">
        <f>IF(G1391="","",IF(ISERROR(VLOOKUP(G1391,номенклатури!V:V,1,0)),E1391*H1391,E1391*I1391))</f>
        <v/>
      </c>
      <c r="G1391" s="14"/>
      <c r="H1391" s="15"/>
      <c r="I1391" s="15"/>
      <c r="J1391" s="15"/>
      <c r="K1391" s="15"/>
      <c r="L1391" s="217"/>
      <c r="M1391" s="22"/>
      <c r="N1391" s="119" t="str">
        <f>IF(G1391="","",VLOOKUP(G1391,номенклатури!R:U,4,0))</f>
        <v/>
      </c>
      <c r="O1391" s="119" t="str">
        <f>IF(M1391="","",VLOOKUP(M1391,'14'!D:D,1,0))</f>
        <v/>
      </c>
    </row>
    <row r="1392" spans="1:15" ht="12.75" customHeight="1" x14ac:dyDescent="0.2">
      <c r="A1392" s="36" t="str">
        <f>'0'!$A$4</f>
        <v>………………..</v>
      </c>
      <c r="B1392" s="37">
        <f>'0'!$A$2</f>
        <v>46112</v>
      </c>
      <c r="C1392" s="37" t="s">
        <v>1243</v>
      </c>
      <c r="D1392" s="119" t="str">
        <f>IF(G1392="","",VLOOKUP(G1392,номенклатури!R:T,2,0))</f>
        <v/>
      </c>
      <c r="E1392" s="365" t="str">
        <f>IF(G1392="","",VLOOKUP(G1392,номенклатури!R:T,3,0))</f>
        <v/>
      </c>
      <c r="F1392" s="159" t="str">
        <f>IF(G1392="","",IF(ISERROR(VLOOKUP(G1392,номенклатури!V:V,1,0)),E1392*H1392,E1392*I1392))</f>
        <v/>
      </c>
      <c r="G1392" s="14"/>
      <c r="H1392" s="15"/>
      <c r="I1392" s="15"/>
      <c r="J1392" s="15"/>
      <c r="K1392" s="15"/>
      <c r="L1392" s="217"/>
      <c r="M1392" s="22"/>
      <c r="N1392" s="119" t="str">
        <f>IF(G1392="","",VLOOKUP(G1392,номенклатури!R:U,4,0))</f>
        <v/>
      </c>
      <c r="O1392" s="119" t="str">
        <f>IF(M1392="","",VLOOKUP(M1392,'14'!D:D,1,0))</f>
        <v/>
      </c>
    </row>
    <row r="1393" spans="1:15" ht="12.75" customHeight="1" x14ac:dyDescent="0.2">
      <c r="A1393" s="36" t="str">
        <f>'0'!$A$4</f>
        <v>………………..</v>
      </c>
      <c r="B1393" s="37">
        <f>'0'!$A$2</f>
        <v>46112</v>
      </c>
      <c r="C1393" s="37" t="s">
        <v>1243</v>
      </c>
      <c r="D1393" s="119" t="str">
        <f>IF(G1393="","",VLOOKUP(G1393,номенклатури!R:T,2,0))</f>
        <v/>
      </c>
      <c r="E1393" s="365" t="str">
        <f>IF(G1393="","",VLOOKUP(G1393,номенклатури!R:T,3,0))</f>
        <v/>
      </c>
      <c r="F1393" s="159" t="str">
        <f>IF(G1393="","",IF(ISERROR(VLOOKUP(G1393,номенклатури!V:V,1,0)),E1393*H1393,E1393*I1393))</f>
        <v/>
      </c>
      <c r="G1393" s="14"/>
      <c r="H1393" s="15"/>
      <c r="I1393" s="15"/>
      <c r="J1393" s="15"/>
      <c r="K1393" s="15"/>
      <c r="L1393" s="217"/>
      <c r="M1393" s="22"/>
      <c r="N1393" s="119" t="str">
        <f>IF(G1393="","",VLOOKUP(G1393,номенклатури!R:U,4,0))</f>
        <v/>
      </c>
      <c r="O1393" s="119" t="str">
        <f>IF(M1393="","",VLOOKUP(M1393,'14'!D:D,1,0))</f>
        <v/>
      </c>
    </row>
    <row r="1394" spans="1:15" ht="12.75" customHeight="1" x14ac:dyDescent="0.2">
      <c r="A1394" s="36" t="str">
        <f>'0'!$A$4</f>
        <v>………………..</v>
      </c>
      <c r="B1394" s="37">
        <f>'0'!$A$2</f>
        <v>46112</v>
      </c>
      <c r="C1394" s="37" t="s">
        <v>1243</v>
      </c>
      <c r="D1394" s="119" t="str">
        <f>IF(G1394="","",VLOOKUP(G1394,номенклатури!R:T,2,0))</f>
        <v/>
      </c>
      <c r="E1394" s="365" t="str">
        <f>IF(G1394="","",VLOOKUP(G1394,номенклатури!R:T,3,0))</f>
        <v/>
      </c>
      <c r="F1394" s="159" t="str">
        <f>IF(G1394="","",IF(ISERROR(VLOOKUP(G1394,номенклатури!V:V,1,0)),E1394*H1394,E1394*I1394))</f>
        <v/>
      </c>
      <c r="G1394" s="14"/>
      <c r="H1394" s="15"/>
      <c r="I1394" s="15"/>
      <c r="J1394" s="15"/>
      <c r="K1394" s="15"/>
      <c r="L1394" s="217"/>
      <c r="M1394" s="22"/>
      <c r="N1394" s="119" t="str">
        <f>IF(G1394="","",VLOOKUP(G1394,номенклатури!R:U,4,0))</f>
        <v/>
      </c>
      <c r="O1394" s="119" t="str">
        <f>IF(M1394="","",VLOOKUP(M1394,'14'!D:D,1,0))</f>
        <v/>
      </c>
    </row>
    <row r="1395" spans="1:15" ht="12.75" customHeight="1" x14ac:dyDescent="0.2">
      <c r="A1395" s="36" t="str">
        <f>'0'!$A$4</f>
        <v>………………..</v>
      </c>
      <c r="B1395" s="37">
        <f>'0'!$A$2</f>
        <v>46112</v>
      </c>
      <c r="C1395" s="37" t="s">
        <v>1243</v>
      </c>
      <c r="D1395" s="119" t="str">
        <f>IF(G1395="","",VLOOKUP(G1395,номенклатури!R:T,2,0))</f>
        <v/>
      </c>
      <c r="E1395" s="365" t="str">
        <f>IF(G1395="","",VLOOKUP(G1395,номенклатури!R:T,3,0))</f>
        <v/>
      </c>
      <c r="F1395" s="159" t="str">
        <f>IF(G1395="","",IF(ISERROR(VLOOKUP(G1395,номенклатури!V:V,1,0)),E1395*H1395,E1395*I1395))</f>
        <v/>
      </c>
      <c r="G1395" s="14"/>
      <c r="H1395" s="15"/>
      <c r="I1395" s="15"/>
      <c r="J1395" s="15"/>
      <c r="K1395" s="15"/>
      <c r="L1395" s="217"/>
      <c r="M1395" s="22"/>
      <c r="N1395" s="119" t="str">
        <f>IF(G1395="","",VLOOKUP(G1395,номенклатури!R:U,4,0))</f>
        <v/>
      </c>
      <c r="O1395" s="119" t="str">
        <f>IF(M1395="","",VLOOKUP(M1395,'14'!D:D,1,0))</f>
        <v/>
      </c>
    </row>
    <row r="1396" spans="1:15" ht="12.75" customHeight="1" x14ac:dyDescent="0.2">
      <c r="A1396" s="36" t="str">
        <f>'0'!$A$4</f>
        <v>………………..</v>
      </c>
      <c r="B1396" s="37">
        <f>'0'!$A$2</f>
        <v>46112</v>
      </c>
      <c r="C1396" s="37" t="s">
        <v>1243</v>
      </c>
      <c r="D1396" s="119" t="str">
        <f>IF(G1396="","",VLOOKUP(G1396,номенклатури!R:T,2,0))</f>
        <v/>
      </c>
      <c r="E1396" s="365" t="str">
        <f>IF(G1396="","",VLOOKUP(G1396,номенклатури!R:T,3,0))</f>
        <v/>
      </c>
      <c r="F1396" s="159" t="str">
        <f>IF(G1396="","",IF(ISERROR(VLOOKUP(G1396,номенклатури!V:V,1,0)),E1396*H1396,E1396*I1396))</f>
        <v/>
      </c>
      <c r="G1396" s="14"/>
      <c r="H1396" s="15"/>
      <c r="I1396" s="15"/>
      <c r="J1396" s="15"/>
      <c r="K1396" s="15"/>
      <c r="L1396" s="217"/>
      <c r="M1396" s="22"/>
      <c r="N1396" s="119" t="str">
        <f>IF(G1396="","",VLOOKUP(G1396,номенклатури!R:U,4,0))</f>
        <v/>
      </c>
      <c r="O1396" s="119" t="str">
        <f>IF(M1396="","",VLOOKUP(M1396,'14'!D:D,1,0))</f>
        <v/>
      </c>
    </row>
    <row r="1397" spans="1:15" ht="12.75" customHeight="1" x14ac:dyDescent="0.2">
      <c r="A1397" s="36" t="str">
        <f>'0'!$A$4</f>
        <v>………………..</v>
      </c>
      <c r="B1397" s="37">
        <f>'0'!$A$2</f>
        <v>46112</v>
      </c>
      <c r="C1397" s="37" t="s">
        <v>1243</v>
      </c>
      <c r="D1397" s="119" t="str">
        <f>IF(G1397="","",VLOOKUP(G1397,номенклатури!R:T,2,0))</f>
        <v/>
      </c>
      <c r="E1397" s="365" t="str">
        <f>IF(G1397="","",VLOOKUP(G1397,номенклатури!R:T,3,0))</f>
        <v/>
      </c>
      <c r="F1397" s="159" t="str">
        <f>IF(G1397="","",IF(ISERROR(VLOOKUP(G1397,номенклатури!V:V,1,0)),E1397*H1397,E1397*I1397))</f>
        <v/>
      </c>
      <c r="G1397" s="14"/>
      <c r="H1397" s="15"/>
      <c r="I1397" s="15"/>
      <c r="J1397" s="15"/>
      <c r="K1397" s="15"/>
      <c r="L1397" s="217"/>
      <c r="M1397" s="22"/>
      <c r="N1397" s="119" t="str">
        <f>IF(G1397="","",VLOOKUP(G1397,номенклатури!R:U,4,0))</f>
        <v/>
      </c>
      <c r="O1397" s="119" t="str">
        <f>IF(M1397="","",VLOOKUP(M1397,'14'!D:D,1,0))</f>
        <v/>
      </c>
    </row>
    <row r="1398" spans="1:15" ht="12.75" customHeight="1" x14ac:dyDescent="0.2">
      <c r="A1398" s="36" t="str">
        <f>'0'!$A$4</f>
        <v>………………..</v>
      </c>
      <c r="B1398" s="37">
        <f>'0'!$A$2</f>
        <v>46112</v>
      </c>
      <c r="C1398" s="37" t="s">
        <v>1243</v>
      </c>
      <c r="D1398" s="119" t="str">
        <f>IF(G1398="","",VLOOKUP(G1398,номенклатури!R:T,2,0))</f>
        <v/>
      </c>
      <c r="E1398" s="365" t="str">
        <f>IF(G1398="","",VLOOKUP(G1398,номенклатури!R:T,3,0))</f>
        <v/>
      </c>
      <c r="F1398" s="159" t="str">
        <f>IF(G1398="","",IF(ISERROR(VLOOKUP(G1398,номенклатури!V:V,1,0)),E1398*H1398,E1398*I1398))</f>
        <v/>
      </c>
      <c r="G1398" s="14"/>
      <c r="H1398" s="15"/>
      <c r="I1398" s="15"/>
      <c r="J1398" s="15"/>
      <c r="K1398" s="15"/>
      <c r="L1398" s="217"/>
      <c r="M1398" s="22"/>
      <c r="N1398" s="119" t="str">
        <f>IF(G1398="","",VLOOKUP(G1398,номенклатури!R:U,4,0))</f>
        <v/>
      </c>
      <c r="O1398" s="119" t="str">
        <f>IF(M1398="","",VLOOKUP(M1398,'14'!D:D,1,0))</f>
        <v/>
      </c>
    </row>
    <row r="1399" spans="1:15" ht="12.75" customHeight="1" x14ac:dyDescent="0.2">
      <c r="A1399" s="36" t="str">
        <f>'0'!$A$4</f>
        <v>………………..</v>
      </c>
      <c r="B1399" s="37">
        <f>'0'!$A$2</f>
        <v>46112</v>
      </c>
      <c r="C1399" s="37" t="s">
        <v>1243</v>
      </c>
      <c r="D1399" s="119" t="str">
        <f>IF(G1399="","",VLOOKUP(G1399,номенклатури!R:T,2,0))</f>
        <v/>
      </c>
      <c r="E1399" s="365" t="str">
        <f>IF(G1399="","",VLOOKUP(G1399,номенклатури!R:T,3,0))</f>
        <v/>
      </c>
      <c r="F1399" s="159" t="str">
        <f>IF(G1399="","",IF(ISERROR(VLOOKUP(G1399,номенклатури!V:V,1,0)),E1399*H1399,E1399*I1399))</f>
        <v/>
      </c>
      <c r="G1399" s="14"/>
      <c r="H1399" s="15"/>
      <c r="I1399" s="15"/>
      <c r="J1399" s="15"/>
      <c r="K1399" s="15"/>
      <c r="L1399" s="217"/>
      <c r="M1399" s="22"/>
      <c r="N1399" s="119" t="str">
        <f>IF(G1399="","",VLOOKUP(G1399,номенклатури!R:U,4,0))</f>
        <v/>
      </c>
      <c r="O1399" s="119" t="str">
        <f>IF(M1399="","",VLOOKUP(M1399,'14'!D:D,1,0))</f>
        <v/>
      </c>
    </row>
    <row r="1400" spans="1:15" ht="12.75" customHeight="1" x14ac:dyDescent="0.2">
      <c r="A1400" s="36" t="str">
        <f>'0'!$A$4</f>
        <v>………………..</v>
      </c>
      <c r="B1400" s="37">
        <f>'0'!$A$2</f>
        <v>46112</v>
      </c>
      <c r="C1400" s="37" t="s">
        <v>1243</v>
      </c>
      <c r="D1400" s="119" t="str">
        <f>IF(G1400="","",VLOOKUP(G1400,номенклатури!R:T,2,0))</f>
        <v/>
      </c>
      <c r="E1400" s="365" t="str">
        <f>IF(G1400="","",VLOOKUP(G1400,номенклатури!R:T,3,0))</f>
        <v/>
      </c>
      <c r="F1400" s="159" t="str">
        <f>IF(G1400="","",IF(ISERROR(VLOOKUP(G1400,номенклатури!V:V,1,0)),E1400*H1400,E1400*I1400))</f>
        <v/>
      </c>
      <c r="G1400" s="14"/>
      <c r="H1400" s="15"/>
      <c r="I1400" s="15"/>
      <c r="J1400" s="15"/>
      <c r="K1400" s="15"/>
      <c r="L1400" s="217"/>
      <c r="M1400" s="22"/>
      <c r="N1400" s="119" t="str">
        <f>IF(G1400="","",VLOOKUP(G1400,номенклатури!R:U,4,0))</f>
        <v/>
      </c>
      <c r="O1400" s="119" t="str">
        <f>IF(M1400="","",VLOOKUP(M1400,'14'!D:D,1,0))</f>
        <v/>
      </c>
    </row>
    <row r="1401" spans="1:15" ht="12.75" customHeight="1" x14ac:dyDescent="0.2">
      <c r="A1401" s="36" t="str">
        <f>'0'!$A$4</f>
        <v>………………..</v>
      </c>
      <c r="B1401" s="37">
        <f>'0'!$A$2</f>
        <v>46112</v>
      </c>
      <c r="C1401" s="37" t="s">
        <v>1243</v>
      </c>
      <c r="D1401" s="119" t="str">
        <f>IF(G1401="","",VLOOKUP(G1401,номенклатури!R:T,2,0))</f>
        <v/>
      </c>
      <c r="E1401" s="365" t="str">
        <f>IF(G1401="","",VLOOKUP(G1401,номенклатури!R:T,3,0))</f>
        <v/>
      </c>
      <c r="F1401" s="159" t="str">
        <f>IF(G1401="","",IF(ISERROR(VLOOKUP(G1401,номенклатури!V:V,1,0)),E1401*H1401,E1401*I1401))</f>
        <v/>
      </c>
      <c r="G1401" s="14"/>
      <c r="H1401" s="15"/>
      <c r="I1401" s="15"/>
      <c r="J1401" s="15"/>
      <c r="K1401" s="15"/>
      <c r="L1401" s="217"/>
      <c r="M1401" s="22"/>
      <c r="N1401" s="119" t="str">
        <f>IF(G1401="","",VLOOKUP(G1401,номенклатури!R:U,4,0))</f>
        <v/>
      </c>
      <c r="O1401" s="119" t="str">
        <f>IF(M1401="","",VLOOKUP(M1401,'14'!D:D,1,0))</f>
        <v/>
      </c>
    </row>
    <row r="1402" spans="1:15" ht="12.75" customHeight="1" x14ac:dyDescent="0.2">
      <c r="A1402" s="36" t="str">
        <f>'0'!$A$4</f>
        <v>………………..</v>
      </c>
      <c r="B1402" s="37">
        <f>'0'!$A$2</f>
        <v>46112</v>
      </c>
      <c r="C1402" s="37" t="s">
        <v>1243</v>
      </c>
      <c r="D1402" s="119" t="str">
        <f>IF(G1402="","",VLOOKUP(G1402,номенклатури!R:T,2,0))</f>
        <v/>
      </c>
      <c r="E1402" s="365" t="str">
        <f>IF(G1402="","",VLOOKUP(G1402,номенклатури!R:T,3,0))</f>
        <v/>
      </c>
      <c r="F1402" s="159" t="str">
        <f>IF(G1402="","",IF(ISERROR(VLOOKUP(G1402,номенклатури!V:V,1,0)),E1402*H1402,E1402*I1402))</f>
        <v/>
      </c>
      <c r="G1402" s="14"/>
      <c r="H1402" s="15"/>
      <c r="I1402" s="15"/>
      <c r="J1402" s="15"/>
      <c r="K1402" s="15"/>
      <c r="L1402" s="217"/>
      <c r="M1402" s="22"/>
      <c r="N1402" s="119" t="str">
        <f>IF(G1402="","",VLOOKUP(G1402,номенклатури!R:U,4,0))</f>
        <v/>
      </c>
      <c r="O1402" s="119" t="str">
        <f>IF(M1402="","",VLOOKUP(M1402,'14'!D:D,1,0))</f>
        <v/>
      </c>
    </row>
    <row r="1403" spans="1:15" ht="12.75" customHeight="1" x14ac:dyDescent="0.2">
      <c r="A1403" s="36" t="str">
        <f>'0'!$A$4</f>
        <v>………………..</v>
      </c>
      <c r="B1403" s="37">
        <f>'0'!$A$2</f>
        <v>46112</v>
      </c>
      <c r="C1403" s="37" t="s">
        <v>1243</v>
      </c>
      <c r="D1403" s="119" t="str">
        <f>IF(G1403="","",VLOOKUP(G1403,номенклатури!R:T,2,0))</f>
        <v/>
      </c>
      <c r="E1403" s="365" t="str">
        <f>IF(G1403="","",VLOOKUP(G1403,номенклатури!R:T,3,0))</f>
        <v/>
      </c>
      <c r="F1403" s="159" t="str">
        <f>IF(G1403="","",IF(ISERROR(VLOOKUP(G1403,номенклатури!V:V,1,0)),E1403*H1403,E1403*I1403))</f>
        <v/>
      </c>
      <c r="G1403" s="14"/>
      <c r="H1403" s="15"/>
      <c r="I1403" s="15"/>
      <c r="J1403" s="15"/>
      <c r="K1403" s="15"/>
      <c r="L1403" s="217"/>
      <c r="M1403" s="22"/>
      <c r="N1403" s="119" t="str">
        <f>IF(G1403="","",VLOOKUP(G1403,номенклатури!R:U,4,0))</f>
        <v/>
      </c>
      <c r="O1403" s="119" t="str">
        <f>IF(M1403="","",VLOOKUP(M1403,'14'!D:D,1,0))</f>
        <v/>
      </c>
    </row>
    <row r="1404" spans="1:15" ht="12.75" customHeight="1" x14ac:dyDescent="0.2">
      <c r="A1404" s="36" t="str">
        <f>'0'!$A$4</f>
        <v>………………..</v>
      </c>
      <c r="B1404" s="37">
        <f>'0'!$A$2</f>
        <v>46112</v>
      </c>
      <c r="C1404" s="37" t="s">
        <v>1243</v>
      </c>
      <c r="D1404" s="119" t="str">
        <f>IF(G1404="","",VLOOKUP(G1404,номенклатури!R:T,2,0))</f>
        <v/>
      </c>
      <c r="E1404" s="365" t="str">
        <f>IF(G1404="","",VLOOKUP(G1404,номенклатури!R:T,3,0))</f>
        <v/>
      </c>
      <c r="F1404" s="159" t="str">
        <f>IF(G1404="","",IF(ISERROR(VLOOKUP(G1404,номенклатури!V:V,1,0)),E1404*H1404,E1404*I1404))</f>
        <v/>
      </c>
      <c r="G1404" s="14"/>
      <c r="H1404" s="15"/>
      <c r="I1404" s="15"/>
      <c r="J1404" s="15"/>
      <c r="K1404" s="15"/>
      <c r="L1404" s="217"/>
      <c r="M1404" s="22"/>
      <c r="N1404" s="119" t="str">
        <f>IF(G1404="","",VLOOKUP(G1404,номенклатури!R:U,4,0))</f>
        <v/>
      </c>
      <c r="O1404" s="119" t="str">
        <f>IF(M1404="","",VLOOKUP(M1404,'14'!D:D,1,0))</f>
        <v/>
      </c>
    </row>
    <row r="1405" spans="1:15" ht="12.75" customHeight="1" x14ac:dyDescent="0.2">
      <c r="A1405" s="36" t="str">
        <f>'0'!$A$4</f>
        <v>………………..</v>
      </c>
      <c r="B1405" s="37">
        <f>'0'!$A$2</f>
        <v>46112</v>
      </c>
      <c r="C1405" s="37" t="s">
        <v>1243</v>
      </c>
      <c r="D1405" s="119" t="str">
        <f>IF(G1405="","",VLOOKUP(G1405,номенклатури!R:T,2,0))</f>
        <v/>
      </c>
      <c r="E1405" s="365" t="str">
        <f>IF(G1405="","",VLOOKUP(G1405,номенклатури!R:T,3,0))</f>
        <v/>
      </c>
      <c r="F1405" s="159" t="str">
        <f>IF(G1405="","",IF(ISERROR(VLOOKUP(G1405,номенклатури!V:V,1,0)),E1405*H1405,E1405*I1405))</f>
        <v/>
      </c>
      <c r="G1405" s="14"/>
      <c r="H1405" s="15"/>
      <c r="I1405" s="15"/>
      <c r="J1405" s="15"/>
      <c r="K1405" s="15"/>
      <c r="L1405" s="217"/>
      <c r="M1405" s="22"/>
      <c r="N1405" s="119" t="str">
        <f>IF(G1405="","",VLOOKUP(G1405,номенклатури!R:U,4,0))</f>
        <v/>
      </c>
      <c r="O1405" s="119" t="str">
        <f>IF(M1405="","",VLOOKUP(M1405,'14'!D:D,1,0))</f>
        <v/>
      </c>
    </row>
    <row r="1406" spans="1:15" ht="12.75" customHeight="1" x14ac:dyDescent="0.2">
      <c r="A1406" s="36" t="str">
        <f>'0'!$A$4</f>
        <v>………………..</v>
      </c>
      <c r="B1406" s="37">
        <f>'0'!$A$2</f>
        <v>46112</v>
      </c>
      <c r="C1406" s="37" t="s">
        <v>1243</v>
      </c>
      <c r="D1406" s="119" t="str">
        <f>IF(G1406="","",VLOOKUP(G1406,номенклатури!R:T,2,0))</f>
        <v/>
      </c>
      <c r="E1406" s="365" t="str">
        <f>IF(G1406="","",VLOOKUP(G1406,номенклатури!R:T,3,0))</f>
        <v/>
      </c>
      <c r="F1406" s="159" t="str">
        <f>IF(G1406="","",IF(ISERROR(VLOOKUP(G1406,номенклатури!V:V,1,0)),E1406*H1406,E1406*I1406))</f>
        <v/>
      </c>
      <c r="G1406" s="14"/>
      <c r="H1406" s="15"/>
      <c r="I1406" s="15"/>
      <c r="J1406" s="15"/>
      <c r="K1406" s="15"/>
      <c r="L1406" s="217"/>
      <c r="M1406" s="22"/>
      <c r="N1406" s="119" t="str">
        <f>IF(G1406="","",VLOOKUP(G1406,номенклатури!R:U,4,0))</f>
        <v/>
      </c>
      <c r="O1406" s="119" t="str">
        <f>IF(M1406="","",VLOOKUP(M1406,'14'!D:D,1,0))</f>
        <v/>
      </c>
    </row>
    <row r="1407" spans="1:15" ht="12.75" customHeight="1" x14ac:dyDescent="0.2">
      <c r="A1407" s="36" t="str">
        <f>'0'!$A$4</f>
        <v>………………..</v>
      </c>
      <c r="B1407" s="37">
        <f>'0'!$A$2</f>
        <v>46112</v>
      </c>
      <c r="C1407" s="37" t="s">
        <v>1243</v>
      </c>
      <c r="D1407" s="119" t="str">
        <f>IF(G1407="","",VLOOKUP(G1407,номенклатури!R:T,2,0))</f>
        <v/>
      </c>
      <c r="E1407" s="365" t="str">
        <f>IF(G1407="","",VLOOKUP(G1407,номенклатури!R:T,3,0))</f>
        <v/>
      </c>
      <c r="F1407" s="159" t="str">
        <f>IF(G1407="","",IF(ISERROR(VLOOKUP(G1407,номенклатури!V:V,1,0)),E1407*H1407,E1407*I1407))</f>
        <v/>
      </c>
      <c r="G1407" s="14"/>
      <c r="H1407" s="15"/>
      <c r="I1407" s="15"/>
      <c r="J1407" s="15"/>
      <c r="K1407" s="15"/>
      <c r="L1407" s="217"/>
      <c r="M1407" s="22"/>
      <c r="N1407" s="119" t="str">
        <f>IF(G1407="","",VLOOKUP(G1407,номенклатури!R:U,4,0))</f>
        <v/>
      </c>
      <c r="O1407" s="119" t="str">
        <f>IF(M1407="","",VLOOKUP(M1407,'14'!D:D,1,0))</f>
        <v/>
      </c>
    </row>
    <row r="1408" spans="1:15" ht="12.75" customHeight="1" x14ac:dyDescent="0.2">
      <c r="A1408" s="36" t="str">
        <f>'0'!$A$4</f>
        <v>………………..</v>
      </c>
      <c r="B1408" s="37">
        <f>'0'!$A$2</f>
        <v>46112</v>
      </c>
      <c r="C1408" s="37" t="s">
        <v>1243</v>
      </c>
      <c r="D1408" s="119" t="str">
        <f>IF(G1408="","",VLOOKUP(G1408,номенклатури!R:T,2,0))</f>
        <v/>
      </c>
      <c r="E1408" s="365" t="str">
        <f>IF(G1408="","",VLOOKUP(G1408,номенклатури!R:T,3,0))</f>
        <v/>
      </c>
      <c r="F1408" s="159" t="str">
        <f>IF(G1408="","",IF(ISERROR(VLOOKUP(G1408,номенклатури!V:V,1,0)),E1408*H1408,E1408*I1408))</f>
        <v/>
      </c>
      <c r="G1408" s="14"/>
      <c r="H1408" s="15"/>
      <c r="I1408" s="15"/>
      <c r="J1408" s="15"/>
      <c r="K1408" s="15"/>
      <c r="L1408" s="217"/>
      <c r="M1408" s="22"/>
      <c r="N1408" s="119" t="str">
        <f>IF(G1408="","",VLOOKUP(G1408,номенклатури!R:U,4,0))</f>
        <v/>
      </c>
      <c r="O1408" s="119" t="str">
        <f>IF(M1408="","",VLOOKUP(M1408,'14'!D:D,1,0))</f>
        <v/>
      </c>
    </row>
    <row r="1409" spans="1:15" ht="12.75" customHeight="1" x14ac:dyDescent="0.2">
      <c r="A1409" s="36" t="str">
        <f>'0'!$A$4</f>
        <v>………………..</v>
      </c>
      <c r="B1409" s="37">
        <f>'0'!$A$2</f>
        <v>46112</v>
      </c>
      <c r="C1409" s="37" t="s">
        <v>1243</v>
      </c>
      <c r="D1409" s="119" t="str">
        <f>IF(G1409="","",VLOOKUP(G1409,номенклатури!R:T,2,0))</f>
        <v/>
      </c>
      <c r="E1409" s="365" t="str">
        <f>IF(G1409="","",VLOOKUP(G1409,номенклатури!R:T,3,0))</f>
        <v/>
      </c>
      <c r="F1409" s="159" t="str">
        <f>IF(G1409="","",IF(ISERROR(VLOOKUP(G1409,номенклатури!V:V,1,0)),E1409*H1409,E1409*I1409))</f>
        <v/>
      </c>
      <c r="G1409" s="14"/>
      <c r="H1409" s="15"/>
      <c r="I1409" s="15"/>
      <c r="J1409" s="15"/>
      <c r="K1409" s="15"/>
      <c r="L1409" s="217"/>
      <c r="M1409" s="22"/>
      <c r="N1409" s="119" t="str">
        <f>IF(G1409="","",VLOOKUP(G1409,номенклатури!R:U,4,0))</f>
        <v/>
      </c>
      <c r="O1409" s="119" t="str">
        <f>IF(M1409="","",VLOOKUP(M1409,'14'!D:D,1,0))</f>
        <v/>
      </c>
    </row>
    <row r="1410" spans="1:15" ht="12.75" customHeight="1" x14ac:dyDescent="0.2">
      <c r="A1410" s="36" t="str">
        <f>'0'!$A$4</f>
        <v>………………..</v>
      </c>
      <c r="B1410" s="37">
        <f>'0'!$A$2</f>
        <v>46112</v>
      </c>
      <c r="C1410" s="37" t="s">
        <v>1243</v>
      </c>
      <c r="D1410" s="119" t="str">
        <f>IF(G1410="","",VLOOKUP(G1410,номенклатури!R:T,2,0))</f>
        <v/>
      </c>
      <c r="E1410" s="365" t="str">
        <f>IF(G1410="","",VLOOKUP(G1410,номенклатури!R:T,3,0))</f>
        <v/>
      </c>
      <c r="F1410" s="159" t="str">
        <f>IF(G1410="","",IF(ISERROR(VLOOKUP(G1410,номенклатури!V:V,1,0)),E1410*H1410,E1410*I1410))</f>
        <v/>
      </c>
      <c r="G1410" s="14"/>
      <c r="H1410" s="15"/>
      <c r="I1410" s="15"/>
      <c r="J1410" s="15"/>
      <c r="K1410" s="15"/>
      <c r="L1410" s="217"/>
      <c r="M1410" s="22"/>
      <c r="N1410" s="119" t="str">
        <f>IF(G1410="","",VLOOKUP(G1410,номенклатури!R:U,4,0))</f>
        <v/>
      </c>
      <c r="O1410" s="119" t="str">
        <f>IF(M1410="","",VLOOKUP(M1410,'14'!D:D,1,0))</f>
        <v/>
      </c>
    </row>
    <row r="1411" spans="1:15" ht="12.75" customHeight="1" x14ac:dyDescent="0.2">
      <c r="A1411" s="36" t="str">
        <f>'0'!$A$4</f>
        <v>………………..</v>
      </c>
      <c r="B1411" s="37">
        <f>'0'!$A$2</f>
        <v>46112</v>
      </c>
      <c r="C1411" s="37" t="s">
        <v>1243</v>
      </c>
      <c r="D1411" s="119" t="str">
        <f>IF(G1411="","",VLOOKUP(G1411,номенклатури!R:T,2,0))</f>
        <v/>
      </c>
      <c r="E1411" s="365" t="str">
        <f>IF(G1411="","",VLOOKUP(G1411,номенклатури!R:T,3,0))</f>
        <v/>
      </c>
      <c r="F1411" s="159" t="str">
        <f>IF(G1411="","",IF(ISERROR(VLOOKUP(G1411,номенклатури!V:V,1,0)),E1411*H1411,E1411*I1411))</f>
        <v/>
      </c>
      <c r="G1411" s="14"/>
      <c r="H1411" s="15"/>
      <c r="I1411" s="15"/>
      <c r="J1411" s="15"/>
      <c r="K1411" s="15"/>
      <c r="L1411" s="217"/>
      <c r="M1411" s="22"/>
      <c r="N1411" s="119" t="str">
        <f>IF(G1411="","",VLOOKUP(G1411,номенклатури!R:U,4,0))</f>
        <v/>
      </c>
      <c r="O1411" s="119" t="str">
        <f>IF(M1411="","",VLOOKUP(M1411,'14'!D:D,1,0))</f>
        <v/>
      </c>
    </row>
    <row r="1412" spans="1:15" ht="12.75" customHeight="1" x14ac:dyDescent="0.2">
      <c r="A1412" s="36" t="str">
        <f>'0'!$A$4</f>
        <v>………………..</v>
      </c>
      <c r="B1412" s="37">
        <f>'0'!$A$2</f>
        <v>46112</v>
      </c>
      <c r="C1412" s="37" t="s">
        <v>1243</v>
      </c>
      <c r="D1412" s="119" t="str">
        <f>IF(G1412="","",VLOOKUP(G1412,номенклатури!R:T,2,0))</f>
        <v/>
      </c>
      <c r="E1412" s="365" t="str">
        <f>IF(G1412="","",VLOOKUP(G1412,номенклатури!R:T,3,0))</f>
        <v/>
      </c>
      <c r="F1412" s="159" t="str">
        <f>IF(G1412="","",IF(ISERROR(VLOOKUP(G1412,номенклатури!V:V,1,0)),E1412*H1412,E1412*I1412))</f>
        <v/>
      </c>
      <c r="G1412" s="14"/>
      <c r="H1412" s="15"/>
      <c r="I1412" s="15"/>
      <c r="J1412" s="15"/>
      <c r="K1412" s="15"/>
      <c r="L1412" s="217"/>
      <c r="M1412" s="22"/>
      <c r="N1412" s="119" t="str">
        <f>IF(G1412="","",VLOOKUP(G1412,номенклатури!R:U,4,0))</f>
        <v/>
      </c>
      <c r="O1412" s="119" t="str">
        <f>IF(M1412="","",VLOOKUP(M1412,'14'!D:D,1,0))</f>
        <v/>
      </c>
    </row>
    <row r="1413" spans="1:15" ht="12.75" customHeight="1" x14ac:dyDescent="0.2">
      <c r="A1413" s="36" t="str">
        <f>'0'!$A$4</f>
        <v>………………..</v>
      </c>
      <c r="B1413" s="37">
        <f>'0'!$A$2</f>
        <v>46112</v>
      </c>
      <c r="C1413" s="37" t="s">
        <v>1243</v>
      </c>
      <c r="D1413" s="119" t="str">
        <f>IF(G1413="","",VLOOKUP(G1413,номенклатури!R:T,2,0))</f>
        <v/>
      </c>
      <c r="E1413" s="365" t="str">
        <f>IF(G1413="","",VLOOKUP(G1413,номенклатури!R:T,3,0))</f>
        <v/>
      </c>
      <c r="F1413" s="159" t="str">
        <f>IF(G1413="","",IF(ISERROR(VLOOKUP(G1413,номенклатури!V:V,1,0)),E1413*H1413,E1413*I1413))</f>
        <v/>
      </c>
      <c r="G1413" s="14"/>
      <c r="H1413" s="15"/>
      <c r="I1413" s="15"/>
      <c r="J1413" s="15"/>
      <c r="K1413" s="15"/>
      <c r="L1413" s="217"/>
      <c r="M1413" s="22"/>
      <c r="N1413" s="119" t="str">
        <f>IF(G1413="","",VLOOKUP(G1413,номенклатури!R:U,4,0))</f>
        <v/>
      </c>
      <c r="O1413" s="119" t="str">
        <f>IF(M1413="","",VLOOKUP(M1413,'14'!D:D,1,0))</f>
        <v/>
      </c>
    </row>
    <row r="1414" spans="1:15" ht="12.75" customHeight="1" x14ac:dyDescent="0.2">
      <c r="A1414" s="36" t="str">
        <f>'0'!$A$4</f>
        <v>………………..</v>
      </c>
      <c r="B1414" s="37">
        <f>'0'!$A$2</f>
        <v>46112</v>
      </c>
      <c r="C1414" s="37" t="s">
        <v>1243</v>
      </c>
      <c r="D1414" s="119" t="str">
        <f>IF(G1414="","",VLOOKUP(G1414,номенклатури!R:T,2,0))</f>
        <v/>
      </c>
      <c r="E1414" s="365" t="str">
        <f>IF(G1414="","",VLOOKUP(G1414,номенклатури!R:T,3,0))</f>
        <v/>
      </c>
      <c r="F1414" s="159" t="str">
        <f>IF(G1414="","",IF(ISERROR(VLOOKUP(G1414,номенклатури!V:V,1,0)),E1414*H1414,E1414*I1414))</f>
        <v/>
      </c>
      <c r="G1414" s="14"/>
      <c r="H1414" s="15"/>
      <c r="I1414" s="15"/>
      <c r="J1414" s="15"/>
      <c r="K1414" s="15"/>
      <c r="L1414" s="217"/>
      <c r="M1414" s="22"/>
      <c r="N1414" s="119" t="str">
        <f>IF(G1414="","",VLOOKUP(G1414,номенклатури!R:U,4,0))</f>
        <v/>
      </c>
      <c r="O1414" s="119" t="str">
        <f>IF(M1414="","",VLOOKUP(M1414,'14'!D:D,1,0))</f>
        <v/>
      </c>
    </row>
    <row r="1415" spans="1:15" ht="12.75" customHeight="1" x14ac:dyDescent="0.2">
      <c r="A1415" s="36" t="str">
        <f>'0'!$A$4</f>
        <v>………………..</v>
      </c>
      <c r="B1415" s="37">
        <f>'0'!$A$2</f>
        <v>46112</v>
      </c>
      <c r="C1415" s="37" t="s">
        <v>1243</v>
      </c>
      <c r="D1415" s="119" t="str">
        <f>IF(G1415="","",VLOOKUP(G1415,номенклатури!R:T,2,0))</f>
        <v/>
      </c>
      <c r="E1415" s="365" t="str">
        <f>IF(G1415="","",VLOOKUP(G1415,номенклатури!R:T,3,0))</f>
        <v/>
      </c>
      <c r="F1415" s="159" t="str">
        <f>IF(G1415="","",IF(ISERROR(VLOOKUP(G1415,номенклатури!V:V,1,0)),E1415*H1415,E1415*I1415))</f>
        <v/>
      </c>
      <c r="G1415" s="14"/>
      <c r="H1415" s="15"/>
      <c r="I1415" s="15"/>
      <c r="J1415" s="15"/>
      <c r="K1415" s="15"/>
      <c r="L1415" s="217"/>
      <c r="M1415" s="22"/>
      <c r="N1415" s="119" t="str">
        <f>IF(G1415="","",VLOOKUP(G1415,номенклатури!R:U,4,0))</f>
        <v/>
      </c>
      <c r="O1415" s="119" t="str">
        <f>IF(M1415="","",VLOOKUP(M1415,'14'!D:D,1,0))</f>
        <v/>
      </c>
    </row>
    <row r="1416" spans="1:15" ht="12.75" customHeight="1" x14ac:dyDescent="0.2">
      <c r="A1416" s="36" t="str">
        <f>'0'!$A$4</f>
        <v>………………..</v>
      </c>
      <c r="B1416" s="37">
        <f>'0'!$A$2</f>
        <v>46112</v>
      </c>
      <c r="C1416" s="37" t="s">
        <v>1243</v>
      </c>
      <c r="D1416" s="119" t="str">
        <f>IF(G1416="","",VLOOKUP(G1416,номенклатури!R:T,2,0))</f>
        <v/>
      </c>
      <c r="E1416" s="365" t="str">
        <f>IF(G1416="","",VLOOKUP(G1416,номенклатури!R:T,3,0))</f>
        <v/>
      </c>
      <c r="F1416" s="159" t="str">
        <f>IF(G1416="","",IF(ISERROR(VLOOKUP(G1416,номенклатури!V:V,1,0)),E1416*H1416,E1416*I1416))</f>
        <v/>
      </c>
      <c r="G1416" s="14"/>
      <c r="H1416" s="15"/>
      <c r="I1416" s="15"/>
      <c r="J1416" s="15"/>
      <c r="K1416" s="15"/>
      <c r="L1416" s="217"/>
      <c r="M1416" s="22"/>
      <c r="N1416" s="119" t="str">
        <f>IF(G1416="","",VLOOKUP(G1416,номенклатури!R:U,4,0))</f>
        <v/>
      </c>
      <c r="O1416" s="119" t="str">
        <f>IF(M1416="","",VLOOKUP(M1416,'14'!D:D,1,0))</f>
        <v/>
      </c>
    </row>
    <row r="1417" spans="1:15" ht="12.75" customHeight="1" x14ac:dyDescent="0.2">
      <c r="A1417" s="36" t="str">
        <f>'0'!$A$4</f>
        <v>………………..</v>
      </c>
      <c r="B1417" s="37">
        <f>'0'!$A$2</f>
        <v>46112</v>
      </c>
      <c r="C1417" s="37" t="s">
        <v>1243</v>
      </c>
      <c r="D1417" s="119" t="str">
        <f>IF(G1417="","",VLOOKUP(G1417,номенклатури!R:T,2,0))</f>
        <v/>
      </c>
      <c r="E1417" s="365" t="str">
        <f>IF(G1417="","",VLOOKUP(G1417,номенклатури!R:T,3,0))</f>
        <v/>
      </c>
      <c r="F1417" s="159" t="str">
        <f>IF(G1417="","",IF(ISERROR(VLOOKUP(G1417,номенклатури!V:V,1,0)),E1417*H1417,E1417*I1417))</f>
        <v/>
      </c>
      <c r="G1417" s="14"/>
      <c r="H1417" s="15"/>
      <c r="I1417" s="15"/>
      <c r="J1417" s="15"/>
      <c r="K1417" s="15"/>
      <c r="L1417" s="217"/>
      <c r="M1417" s="22"/>
      <c r="N1417" s="119" t="str">
        <f>IF(G1417="","",VLOOKUP(G1417,номенклатури!R:U,4,0))</f>
        <v/>
      </c>
      <c r="O1417" s="119" t="str">
        <f>IF(M1417="","",VLOOKUP(M1417,'14'!D:D,1,0))</f>
        <v/>
      </c>
    </row>
    <row r="1418" spans="1:15" ht="12.75" customHeight="1" x14ac:dyDescent="0.2">
      <c r="A1418" s="36" t="str">
        <f>'0'!$A$4</f>
        <v>………………..</v>
      </c>
      <c r="B1418" s="37">
        <f>'0'!$A$2</f>
        <v>46112</v>
      </c>
      <c r="C1418" s="37" t="s">
        <v>1243</v>
      </c>
      <c r="D1418" s="119" t="str">
        <f>IF(G1418="","",VLOOKUP(G1418,номенклатури!R:T,2,0))</f>
        <v/>
      </c>
      <c r="E1418" s="365" t="str">
        <f>IF(G1418="","",VLOOKUP(G1418,номенклатури!R:T,3,0))</f>
        <v/>
      </c>
      <c r="F1418" s="159" t="str">
        <f>IF(G1418="","",IF(ISERROR(VLOOKUP(G1418,номенклатури!V:V,1,0)),E1418*H1418,E1418*I1418))</f>
        <v/>
      </c>
      <c r="G1418" s="14"/>
      <c r="H1418" s="15"/>
      <c r="I1418" s="15"/>
      <c r="J1418" s="15"/>
      <c r="K1418" s="15"/>
      <c r="L1418" s="217"/>
      <c r="M1418" s="22"/>
      <c r="N1418" s="119" t="str">
        <f>IF(G1418="","",VLOOKUP(G1418,номенклатури!R:U,4,0))</f>
        <v/>
      </c>
      <c r="O1418" s="119" t="str">
        <f>IF(M1418="","",VLOOKUP(M1418,'14'!D:D,1,0))</f>
        <v/>
      </c>
    </row>
    <row r="1419" spans="1:15" ht="12.75" customHeight="1" x14ac:dyDescent="0.2">
      <c r="A1419" s="36" t="str">
        <f>'0'!$A$4</f>
        <v>………………..</v>
      </c>
      <c r="B1419" s="37">
        <f>'0'!$A$2</f>
        <v>46112</v>
      </c>
      <c r="C1419" s="37" t="s">
        <v>1243</v>
      </c>
      <c r="D1419" s="119" t="str">
        <f>IF(G1419="","",VLOOKUP(G1419,номенклатури!R:T,2,0))</f>
        <v/>
      </c>
      <c r="E1419" s="365" t="str">
        <f>IF(G1419="","",VLOOKUP(G1419,номенклатури!R:T,3,0))</f>
        <v/>
      </c>
      <c r="F1419" s="159" t="str">
        <f>IF(G1419="","",IF(ISERROR(VLOOKUP(G1419,номенклатури!V:V,1,0)),E1419*H1419,E1419*I1419))</f>
        <v/>
      </c>
      <c r="G1419" s="14"/>
      <c r="H1419" s="15"/>
      <c r="I1419" s="15"/>
      <c r="J1419" s="15"/>
      <c r="K1419" s="15"/>
      <c r="L1419" s="217"/>
      <c r="M1419" s="22"/>
      <c r="N1419" s="119" t="str">
        <f>IF(G1419="","",VLOOKUP(G1419,номенклатури!R:U,4,0))</f>
        <v/>
      </c>
      <c r="O1419" s="119" t="str">
        <f>IF(M1419="","",VLOOKUP(M1419,'14'!D:D,1,0))</f>
        <v/>
      </c>
    </row>
    <row r="1420" spans="1:15" ht="12.75" customHeight="1" x14ac:dyDescent="0.2">
      <c r="A1420" s="36" t="str">
        <f>'0'!$A$4</f>
        <v>………………..</v>
      </c>
      <c r="B1420" s="37">
        <f>'0'!$A$2</f>
        <v>46112</v>
      </c>
      <c r="C1420" s="37" t="s">
        <v>1243</v>
      </c>
      <c r="D1420" s="119" t="str">
        <f>IF(G1420="","",VLOOKUP(G1420,номенклатури!R:T,2,0))</f>
        <v/>
      </c>
      <c r="E1420" s="365" t="str">
        <f>IF(G1420="","",VLOOKUP(G1420,номенклатури!R:T,3,0))</f>
        <v/>
      </c>
      <c r="F1420" s="159" t="str">
        <f>IF(G1420="","",IF(ISERROR(VLOOKUP(G1420,номенклатури!V:V,1,0)),E1420*H1420,E1420*I1420))</f>
        <v/>
      </c>
      <c r="G1420" s="14"/>
      <c r="H1420" s="15"/>
      <c r="I1420" s="15"/>
      <c r="J1420" s="15"/>
      <c r="K1420" s="15"/>
      <c r="L1420" s="217"/>
      <c r="M1420" s="22"/>
      <c r="N1420" s="119" t="str">
        <f>IF(G1420="","",VLOOKUP(G1420,номенклатури!R:U,4,0))</f>
        <v/>
      </c>
      <c r="O1420" s="119" t="str">
        <f>IF(M1420="","",VLOOKUP(M1420,'14'!D:D,1,0))</f>
        <v/>
      </c>
    </row>
    <row r="1421" spans="1:15" ht="12.75" customHeight="1" x14ac:dyDescent="0.2">
      <c r="A1421" s="36" t="str">
        <f>'0'!$A$4</f>
        <v>………………..</v>
      </c>
      <c r="B1421" s="37">
        <f>'0'!$A$2</f>
        <v>46112</v>
      </c>
      <c r="C1421" s="37" t="s">
        <v>1243</v>
      </c>
      <c r="D1421" s="119" t="str">
        <f>IF(G1421="","",VLOOKUP(G1421,номенклатури!R:T,2,0))</f>
        <v/>
      </c>
      <c r="E1421" s="365" t="str">
        <f>IF(G1421="","",VLOOKUP(G1421,номенклатури!R:T,3,0))</f>
        <v/>
      </c>
      <c r="F1421" s="159" t="str">
        <f>IF(G1421="","",IF(ISERROR(VLOOKUP(G1421,номенклатури!V:V,1,0)),E1421*H1421,E1421*I1421))</f>
        <v/>
      </c>
      <c r="G1421" s="14"/>
      <c r="H1421" s="15"/>
      <c r="I1421" s="15"/>
      <c r="J1421" s="15"/>
      <c r="K1421" s="15"/>
      <c r="L1421" s="217"/>
      <c r="M1421" s="22"/>
      <c r="N1421" s="119" t="str">
        <f>IF(G1421="","",VLOOKUP(G1421,номенклатури!R:U,4,0))</f>
        <v/>
      </c>
      <c r="O1421" s="119" t="str">
        <f>IF(M1421="","",VLOOKUP(M1421,'14'!D:D,1,0))</f>
        <v/>
      </c>
    </row>
    <row r="1422" spans="1:15" ht="12.75" customHeight="1" x14ac:dyDescent="0.2">
      <c r="A1422" s="36" t="str">
        <f>'0'!$A$4</f>
        <v>………………..</v>
      </c>
      <c r="B1422" s="37">
        <f>'0'!$A$2</f>
        <v>46112</v>
      </c>
      <c r="C1422" s="37" t="s">
        <v>1243</v>
      </c>
      <c r="D1422" s="119" t="str">
        <f>IF(G1422="","",VLOOKUP(G1422,номенклатури!R:T,2,0))</f>
        <v/>
      </c>
      <c r="E1422" s="365" t="str">
        <f>IF(G1422="","",VLOOKUP(G1422,номенклатури!R:T,3,0))</f>
        <v/>
      </c>
      <c r="F1422" s="159" t="str">
        <f>IF(G1422="","",IF(ISERROR(VLOOKUP(G1422,номенклатури!V:V,1,0)),E1422*H1422,E1422*I1422))</f>
        <v/>
      </c>
      <c r="G1422" s="14"/>
      <c r="H1422" s="15"/>
      <c r="I1422" s="15"/>
      <c r="J1422" s="15"/>
      <c r="K1422" s="15"/>
      <c r="L1422" s="217"/>
      <c r="M1422" s="22"/>
      <c r="N1422" s="119" t="str">
        <f>IF(G1422="","",VLOOKUP(G1422,номенклатури!R:U,4,0))</f>
        <v/>
      </c>
      <c r="O1422" s="119" t="str">
        <f>IF(M1422="","",VLOOKUP(M1422,'14'!D:D,1,0))</f>
        <v/>
      </c>
    </row>
    <row r="1423" spans="1:15" ht="12.75" customHeight="1" x14ac:dyDescent="0.2">
      <c r="A1423" s="36" t="str">
        <f>'0'!$A$4</f>
        <v>………………..</v>
      </c>
      <c r="B1423" s="37">
        <f>'0'!$A$2</f>
        <v>46112</v>
      </c>
      <c r="C1423" s="37" t="s">
        <v>1243</v>
      </c>
      <c r="D1423" s="119" t="str">
        <f>IF(G1423="","",VLOOKUP(G1423,номенклатури!R:T,2,0))</f>
        <v/>
      </c>
      <c r="E1423" s="365" t="str">
        <f>IF(G1423="","",VLOOKUP(G1423,номенклатури!R:T,3,0))</f>
        <v/>
      </c>
      <c r="F1423" s="159" t="str">
        <f>IF(G1423="","",IF(ISERROR(VLOOKUP(G1423,номенклатури!V:V,1,0)),E1423*H1423,E1423*I1423))</f>
        <v/>
      </c>
      <c r="G1423" s="14"/>
      <c r="H1423" s="15"/>
      <c r="I1423" s="15"/>
      <c r="J1423" s="15"/>
      <c r="K1423" s="15"/>
      <c r="L1423" s="217"/>
      <c r="M1423" s="22"/>
      <c r="N1423" s="119" t="str">
        <f>IF(G1423="","",VLOOKUP(G1423,номенклатури!R:U,4,0))</f>
        <v/>
      </c>
      <c r="O1423" s="119" t="str">
        <f>IF(M1423="","",VLOOKUP(M1423,'14'!D:D,1,0))</f>
        <v/>
      </c>
    </row>
    <row r="1424" spans="1:15" ht="12.75" customHeight="1" x14ac:dyDescent="0.2">
      <c r="A1424" s="36" t="str">
        <f>'0'!$A$4</f>
        <v>………………..</v>
      </c>
      <c r="B1424" s="37">
        <f>'0'!$A$2</f>
        <v>46112</v>
      </c>
      <c r="C1424" s="37" t="s">
        <v>1243</v>
      </c>
      <c r="D1424" s="119" t="str">
        <f>IF(G1424="","",VLOOKUP(G1424,номенклатури!R:T,2,0))</f>
        <v/>
      </c>
      <c r="E1424" s="365" t="str">
        <f>IF(G1424="","",VLOOKUP(G1424,номенклатури!R:T,3,0))</f>
        <v/>
      </c>
      <c r="F1424" s="159" t="str">
        <f>IF(G1424="","",IF(ISERROR(VLOOKUP(G1424,номенклатури!V:V,1,0)),E1424*H1424,E1424*I1424))</f>
        <v/>
      </c>
      <c r="G1424" s="14"/>
      <c r="H1424" s="15"/>
      <c r="I1424" s="15"/>
      <c r="J1424" s="15"/>
      <c r="K1424" s="15"/>
      <c r="L1424" s="217"/>
      <c r="M1424" s="22"/>
      <c r="N1424" s="119" t="str">
        <f>IF(G1424="","",VLOOKUP(G1424,номенклатури!R:U,4,0))</f>
        <v/>
      </c>
      <c r="O1424" s="119" t="str">
        <f>IF(M1424="","",VLOOKUP(M1424,'14'!D:D,1,0))</f>
        <v/>
      </c>
    </row>
    <row r="1425" spans="1:15" ht="12.75" customHeight="1" x14ac:dyDescent="0.2">
      <c r="A1425" s="36" t="str">
        <f>'0'!$A$4</f>
        <v>………………..</v>
      </c>
      <c r="B1425" s="37">
        <f>'0'!$A$2</f>
        <v>46112</v>
      </c>
      <c r="C1425" s="37" t="s">
        <v>1243</v>
      </c>
      <c r="D1425" s="119" t="str">
        <f>IF(G1425="","",VLOOKUP(G1425,номенклатури!R:T,2,0))</f>
        <v/>
      </c>
      <c r="E1425" s="365" t="str">
        <f>IF(G1425="","",VLOOKUP(G1425,номенклатури!R:T,3,0))</f>
        <v/>
      </c>
      <c r="F1425" s="159" t="str">
        <f>IF(G1425="","",IF(ISERROR(VLOOKUP(G1425,номенклатури!V:V,1,0)),E1425*H1425,E1425*I1425))</f>
        <v/>
      </c>
      <c r="G1425" s="14"/>
      <c r="H1425" s="15"/>
      <c r="I1425" s="15"/>
      <c r="J1425" s="15"/>
      <c r="K1425" s="15"/>
      <c r="L1425" s="217"/>
      <c r="M1425" s="22"/>
      <c r="N1425" s="119" t="str">
        <f>IF(G1425="","",VLOOKUP(G1425,номенклатури!R:U,4,0))</f>
        <v/>
      </c>
      <c r="O1425" s="119" t="str">
        <f>IF(M1425="","",VLOOKUP(M1425,'14'!D:D,1,0))</f>
        <v/>
      </c>
    </row>
    <row r="1426" spans="1:15" ht="12.75" customHeight="1" x14ac:dyDescent="0.2">
      <c r="A1426" s="36" t="str">
        <f>'0'!$A$4</f>
        <v>………………..</v>
      </c>
      <c r="B1426" s="37">
        <f>'0'!$A$2</f>
        <v>46112</v>
      </c>
      <c r="C1426" s="37" t="s">
        <v>1243</v>
      </c>
      <c r="D1426" s="119" t="str">
        <f>IF(G1426="","",VLOOKUP(G1426,номенклатури!R:T,2,0))</f>
        <v/>
      </c>
      <c r="E1426" s="365" t="str">
        <f>IF(G1426="","",VLOOKUP(G1426,номенклатури!R:T,3,0))</f>
        <v/>
      </c>
      <c r="F1426" s="159" t="str">
        <f>IF(G1426="","",IF(ISERROR(VLOOKUP(G1426,номенклатури!V:V,1,0)),E1426*H1426,E1426*I1426))</f>
        <v/>
      </c>
      <c r="G1426" s="14"/>
      <c r="H1426" s="15"/>
      <c r="I1426" s="15"/>
      <c r="J1426" s="15"/>
      <c r="K1426" s="15"/>
      <c r="L1426" s="217"/>
      <c r="M1426" s="22"/>
      <c r="N1426" s="119" t="str">
        <f>IF(G1426="","",VLOOKUP(G1426,номенклатури!R:U,4,0))</f>
        <v/>
      </c>
      <c r="O1426" s="119" t="str">
        <f>IF(M1426="","",VLOOKUP(M1426,'14'!D:D,1,0))</f>
        <v/>
      </c>
    </row>
    <row r="1427" spans="1:15" ht="12.75" customHeight="1" x14ac:dyDescent="0.2">
      <c r="A1427" s="36" t="str">
        <f>'0'!$A$4</f>
        <v>………………..</v>
      </c>
      <c r="B1427" s="37">
        <f>'0'!$A$2</f>
        <v>46112</v>
      </c>
      <c r="C1427" s="37" t="s">
        <v>1243</v>
      </c>
      <c r="D1427" s="119" t="str">
        <f>IF(G1427="","",VLOOKUP(G1427,номенклатури!R:T,2,0))</f>
        <v/>
      </c>
      <c r="E1427" s="365" t="str">
        <f>IF(G1427="","",VLOOKUP(G1427,номенклатури!R:T,3,0))</f>
        <v/>
      </c>
      <c r="F1427" s="159" t="str">
        <f>IF(G1427="","",IF(ISERROR(VLOOKUP(G1427,номенклатури!V:V,1,0)),E1427*H1427,E1427*I1427))</f>
        <v/>
      </c>
      <c r="G1427" s="14"/>
      <c r="H1427" s="15"/>
      <c r="I1427" s="15"/>
      <c r="J1427" s="15"/>
      <c r="K1427" s="15"/>
      <c r="L1427" s="217"/>
      <c r="M1427" s="22"/>
      <c r="N1427" s="119" t="str">
        <f>IF(G1427="","",VLOOKUP(G1427,номенклатури!R:U,4,0))</f>
        <v/>
      </c>
      <c r="O1427" s="119" t="str">
        <f>IF(M1427="","",VLOOKUP(M1427,'14'!D:D,1,0))</f>
        <v/>
      </c>
    </row>
    <row r="1428" spans="1:15" ht="12.75" customHeight="1" x14ac:dyDescent="0.2">
      <c r="A1428" s="36" t="str">
        <f>'0'!$A$4</f>
        <v>………………..</v>
      </c>
      <c r="B1428" s="37">
        <f>'0'!$A$2</f>
        <v>46112</v>
      </c>
      <c r="C1428" s="37" t="s">
        <v>1243</v>
      </c>
      <c r="D1428" s="119" t="str">
        <f>IF(G1428="","",VLOOKUP(G1428,номенклатури!R:T,2,0))</f>
        <v/>
      </c>
      <c r="E1428" s="365" t="str">
        <f>IF(G1428="","",VLOOKUP(G1428,номенклатури!R:T,3,0))</f>
        <v/>
      </c>
      <c r="F1428" s="159" t="str">
        <f>IF(G1428="","",IF(ISERROR(VLOOKUP(G1428,номенклатури!V:V,1,0)),E1428*H1428,E1428*I1428))</f>
        <v/>
      </c>
      <c r="G1428" s="14"/>
      <c r="H1428" s="15"/>
      <c r="I1428" s="15"/>
      <c r="J1428" s="15"/>
      <c r="K1428" s="15"/>
      <c r="L1428" s="217"/>
      <c r="M1428" s="22"/>
      <c r="N1428" s="119" t="str">
        <f>IF(G1428="","",VLOOKUP(G1428,номенклатури!R:U,4,0))</f>
        <v/>
      </c>
      <c r="O1428" s="119" t="str">
        <f>IF(M1428="","",VLOOKUP(M1428,'14'!D:D,1,0))</f>
        <v/>
      </c>
    </row>
    <row r="1429" spans="1:15" ht="12.75" customHeight="1" x14ac:dyDescent="0.2">
      <c r="A1429" s="36" t="str">
        <f>'0'!$A$4</f>
        <v>………………..</v>
      </c>
      <c r="B1429" s="37">
        <f>'0'!$A$2</f>
        <v>46112</v>
      </c>
      <c r="C1429" s="37" t="s">
        <v>1243</v>
      </c>
      <c r="D1429" s="119" t="str">
        <f>IF(G1429="","",VLOOKUP(G1429,номенклатури!R:T,2,0))</f>
        <v/>
      </c>
      <c r="E1429" s="365" t="str">
        <f>IF(G1429="","",VLOOKUP(G1429,номенклатури!R:T,3,0))</f>
        <v/>
      </c>
      <c r="F1429" s="159" t="str">
        <f>IF(G1429="","",IF(ISERROR(VLOOKUP(G1429,номенклатури!V:V,1,0)),E1429*H1429,E1429*I1429))</f>
        <v/>
      </c>
      <c r="G1429" s="14"/>
      <c r="H1429" s="15"/>
      <c r="I1429" s="15"/>
      <c r="J1429" s="15"/>
      <c r="K1429" s="15"/>
      <c r="L1429" s="217"/>
      <c r="M1429" s="22"/>
      <c r="N1429" s="119" t="str">
        <f>IF(G1429="","",VLOOKUP(G1429,номенклатури!R:U,4,0))</f>
        <v/>
      </c>
      <c r="O1429" s="119" t="str">
        <f>IF(M1429="","",VLOOKUP(M1429,'14'!D:D,1,0))</f>
        <v/>
      </c>
    </row>
    <row r="1430" spans="1:15" ht="12.75" customHeight="1" x14ac:dyDescent="0.2">
      <c r="A1430" s="36" t="str">
        <f>'0'!$A$4</f>
        <v>………………..</v>
      </c>
      <c r="B1430" s="37">
        <f>'0'!$A$2</f>
        <v>46112</v>
      </c>
      <c r="C1430" s="37" t="s">
        <v>1243</v>
      </c>
      <c r="D1430" s="119" t="str">
        <f>IF(G1430="","",VLOOKUP(G1430,номенклатури!R:T,2,0))</f>
        <v/>
      </c>
      <c r="E1430" s="365" t="str">
        <f>IF(G1430="","",VLOOKUP(G1430,номенклатури!R:T,3,0))</f>
        <v/>
      </c>
      <c r="F1430" s="159" t="str">
        <f>IF(G1430="","",IF(ISERROR(VLOOKUP(G1430,номенклатури!V:V,1,0)),E1430*H1430,E1430*I1430))</f>
        <v/>
      </c>
      <c r="G1430" s="14"/>
      <c r="H1430" s="15"/>
      <c r="I1430" s="15"/>
      <c r="J1430" s="15"/>
      <c r="K1430" s="15"/>
      <c r="L1430" s="217"/>
      <c r="M1430" s="22"/>
      <c r="N1430" s="119" t="str">
        <f>IF(G1430="","",VLOOKUP(G1430,номенклатури!R:U,4,0))</f>
        <v/>
      </c>
      <c r="O1430" s="119" t="str">
        <f>IF(M1430="","",VLOOKUP(M1430,'14'!D:D,1,0))</f>
        <v/>
      </c>
    </row>
    <row r="1431" spans="1:15" ht="12.75" customHeight="1" x14ac:dyDescent="0.2">
      <c r="A1431" s="36" t="str">
        <f>'0'!$A$4</f>
        <v>………………..</v>
      </c>
      <c r="B1431" s="37">
        <f>'0'!$A$2</f>
        <v>46112</v>
      </c>
      <c r="C1431" s="37" t="s">
        <v>1243</v>
      </c>
      <c r="D1431" s="119" t="str">
        <f>IF(G1431="","",VLOOKUP(G1431,номенклатури!R:T,2,0))</f>
        <v/>
      </c>
      <c r="E1431" s="365" t="str">
        <f>IF(G1431="","",VLOOKUP(G1431,номенклатури!R:T,3,0))</f>
        <v/>
      </c>
      <c r="F1431" s="159" t="str">
        <f>IF(G1431="","",IF(ISERROR(VLOOKUP(G1431,номенклатури!V:V,1,0)),E1431*H1431,E1431*I1431))</f>
        <v/>
      </c>
      <c r="G1431" s="14"/>
      <c r="H1431" s="15"/>
      <c r="I1431" s="15"/>
      <c r="J1431" s="15"/>
      <c r="K1431" s="15"/>
      <c r="L1431" s="217"/>
      <c r="M1431" s="22"/>
      <c r="N1431" s="119" t="str">
        <f>IF(G1431="","",VLOOKUP(G1431,номенклатури!R:U,4,0))</f>
        <v/>
      </c>
      <c r="O1431" s="119" t="str">
        <f>IF(M1431="","",VLOOKUP(M1431,'14'!D:D,1,0))</f>
        <v/>
      </c>
    </row>
    <row r="1432" spans="1:15" ht="12.75" customHeight="1" x14ac:dyDescent="0.2">
      <c r="A1432" s="36" t="str">
        <f>'0'!$A$4</f>
        <v>………………..</v>
      </c>
      <c r="B1432" s="37">
        <f>'0'!$A$2</f>
        <v>46112</v>
      </c>
      <c r="C1432" s="37" t="s">
        <v>1243</v>
      </c>
      <c r="D1432" s="119" t="str">
        <f>IF(G1432="","",VLOOKUP(G1432,номенклатури!R:T,2,0))</f>
        <v/>
      </c>
      <c r="E1432" s="365" t="str">
        <f>IF(G1432="","",VLOOKUP(G1432,номенклатури!R:T,3,0))</f>
        <v/>
      </c>
      <c r="F1432" s="159" t="str">
        <f>IF(G1432="","",IF(ISERROR(VLOOKUP(G1432,номенклатури!V:V,1,0)),E1432*H1432,E1432*I1432))</f>
        <v/>
      </c>
      <c r="G1432" s="14"/>
      <c r="H1432" s="15"/>
      <c r="I1432" s="15"/>
      <c r="J1432" s="15"/>
      <c r="K1432" s="15"/>
      <c r="L1432" s="217"/>
      <c r="M1432" s="22"/>
      <c r="N1432" s="119" t="str">
        <f>IF(G1432="","",VLOOKUP(G1432,номенклатури!R:U,4,0))</f>
        <v/>
      </c>
      <c r="O1432" s="119" t="str">
        <f>IF(M1432="","",VLOOKUP(M1432,'14'!D:D,1,0))</f>
        <v/>
      </c>
    </row>
    <row r="1433" spans="1:15" ht="12.75" customHeight="1" x14ac:dyDescent="0.2">
      <c r="A1433" s="36" t="str">
        <f>'0'!$A$4</f>
        <v>………………..</v>
      </c>
      <c r="B1433" s="37">
        <f>'0'!$A$2</f>
        <v>46112</v>
      </c>
      <c r="C1433" s="37" t="s">
        <v>1243</v>
      </c>
      <c r="D1433" s="119" t="str">
        <f>IF(G1433="","",VLOOKUP(G1433,номенклатури!R:T,2,0))</f>
        <v/>
      </c>
      <c r="E1433" s="365" t="str">
        <f>IF(G1433="","",VLOOKUP(G1433,номенклатури!R:T,3,0))</f>
        <v/>
      </c>
      <c r="F1433" s="159" t="str">
        <f>IF(G1433="","",IF(ISERROR(VLOOKUP(G1433,номенклатури!V:V,1,0)),E1433*H1433,E1433*I1433))</f>
        <v/>
      </c>
      <c r="G1433" s="14"/>
      <c r="H1433" s="15"/>
      <c r="I1433" s="15"/>
      <c r="J1433" s="15"/>
      <c r="K1433" s="15"/>
      <c r="L1433" s="217"/>
      <c r="M1433" s="22"/>
      <c r="N1433" s="119" t="str">
        <f>IF(G1433="","",VLOOKUP(G1433,номенклатури!R:U,4,0))</f>
        <v/>
      </c>
      <c r="O1433" s="119" t="str">
        <f>IF(M1433="","",VLOOKUP(M1433,'14'!D:D,1,0))</f>
        <v/>
      </c>
    </row>
    <row r="1434" spans="1:15" ht="12.75" customHeight="1" x14ac:dyDescent="0.2">
      <c r="A1434" s="36" t="str">
        <f>'0'!$A$4</f>
        <v>………………..</v>
      </c>
      <c r="B1434" s="37">
        <f>'0'!$A$2</f>
        <v>46112</v>
      </c>
      <c r="C1434" s="37" t="s">
        <v>1243</v>
      </c>
      <c r="D1434" s="119" t="str">
        <f>IF(G1434="","",VLOOKUP(G1434,номенклатури!R:T,2,0))</f>
        <v/>
      </c>
      <c r="E1434" s="365" t="str">
        <f>IF(G1434="","",VLOOKUP(G1434,номенклатури!R:T,3,0))</f>
        <v/>
      </c>
      <c r="F1434" s="159" t="str">
        <f>IF(G1434="","",IF(ISERROR(VLOOKUP(G1434,номенклатури!V:V,1,0)),E1434*H1434,E1434*I1434))</f>
        <v/>
      </c>
      <c r="G1434" s="14"/>
      <c r="H1434" s="15"/>
      <c r="I1434" s="15"/>
      <c r="J1434" s="15"/>
      <c r="K1434" s="15"/>
      <c r="L1434" s="217"/>
      <c r="M1434" s="22"/>
      <c r="N1434" s="119" t="str">
        <f>IF(G1434="","",VLOOKUP(G1434,номенклатури!R:U,4,0))</f>
        <v/>
      </c>
      <c r="O1434" s="119" t="str">
        <f>IF(M1434="","",VLOOKUP(M1434,'14'!D:D,1,0))</f>
        <v/>
      </c>
    </row>
    <row r="1435" spans="1:15" ht="12.75" customHeight="1" x14ac:dyDescent="0.2">
      <c r="A1435" s="36" t="str">
        <f>'0'!$A$4</f>
        <v>………………..</v>
      </c>
      <c r="B1435" s="37">
        <f>'0'!$A$2</f>
        <v>46112</v>
      </c>
      <c r="C1435" s="37" t="s">
        <v>1243</v>
      </c>
      <c r="D1435" s="119" t="str">
        <f>IF(G1435="","",VLOOKUP(G1435,номенклатури!R:T,2,0))</f>
        <v/>
      </c>
      <c r="E1435" s="365" t="str">
        <f>IF(G1435="","",VLOOKUP(G1435,номенклатури!R:T,3,0))</f>
        <v/>
      </c>
      <c r="F1435" s="159" t="str">
        <f>IF(G1435="","",IF(ISERROR(VLOOKUP(G1435,номенклатури!V:V,1,0)),E1435*H1435,E1435*I1435))</f>
        <v/>
      </c>
      <c r="G1435" s="14"/>
      <c r="H1435" s="15"/>
      <c r="I1435" s="15"/>
      <c r="J1435" s="15"/>
      <c r="K1435" s="15"/>
      <c r="L1435" s="217"/>
      <c r="M1435" s="22"/>
      <c r="N1435" s="119" t="str">
        <f>IF(G1435="","",VLOOKUP(G1435,номенклатури!R:U,4,0))</f>
        <v/>
      </c>
      <c r="O1435" s="119" t="str">
        <f>IF(M1435="","",VLOOKUP(M1435,'14'!D:D,1,0))</f>
        <v/>
      </c>
    </row>
    <row r="1436" spans="1:15" ht="12.75" customHeight="1" x14ac:dyDescent="0.2">
      <c r="A1436" s="36" t="str">
        <f>'0'!$A$4</f>
        <v>………………..</v>
      </c>
      <c r="B1436" s="37">
        <f>'0'!$A$2</f>
        <v>46112</v>
      </c>
      <c r="C1436" s="37" t="s">
        <v>1243</v>
      </c>
      <c r="D1436" s="119" t="str">
        <f>IF(G1436="","",VLOOKUP(G1436,номенклатури!R:T,2,0))</f>
        <v/>
      </c>
      <c r="E1436" s="365" t="str">
        <f>IF(G1436="","",VLOOKUP(G1436,номенклатури!R:T,3,0))</f>
        <v/>
      </c>
      <c r="F1436" s="159" t="str">
        <f>IF(G1436="","",IF(ISERROR(VLOOKUP(G1436,номенклатури!V:V,1,0)),E1436*H1436,E1436*I1436))</f>
        <v/>
      </c>
      <c r="G1436" s="14"/>
      <c r="H1436" s="15"/>
      <c r="I1436" s="15"/>
      <c r="J1436" s="15"/>
      <c r="K1436" s="15"/>
      <c r="L1436" s="217"/>
      <c r="M1436" s="22"/>
      <c r="N1436" s="119" t="str">
        <f>IF(G1436="","",VLOOKUP(G1436,номенклатури!R:U,4,0))</f>
        <v/>
      </c>
      <c r="O1436" s="119" t="str">
        <f>IF(M1436="","",VLOOKUP(M1436,'14'!D:D,1,0))</f>
        <v/>
      </c>
    </row>
    <row r="1437" spans="1:15" ht="12.75" customHeight="1" x14ac:dyDescent="0.2">
      <c r="A1437" s="36" t="str">
        <f>'0'!$A$4</f>
        <v>………………..</v>
      </c>
      <c r="B1437" s="37">
        <f>'0'!$A$2</f>
        <v>46112</v>
      </c>
      <c r="C1437" s="37" t="s">
        <v>1243</v>
      </c>
      <c r="D1437" s="119" t="str">
        <f>IF(G1437="","",VLOOKUP(G1437,номенклатури!R:T,2,0))</f>
        <v/>
      </c>
      <c r="E1437" s="365" t="str">
        <f>IF(G1437="","",VLOOKUP(G1437,номенклатури!R:T,3,0))</f>
        <v/>
      </c>
      <c r="F1437" s="159" t="str">
        <f>IF(G1437="","",IF(ISERROR(VLOOKUP(G1437,номенклатури!V:V,1,0)),E1437*H1437,E1437*I1437))</f>
        <v/>
      </c>
      <c r="G1437" s="14"/>
      <c r="H1437" s="15"/>
      <c r="I1437" s="15"/>
      <c r="J1437" s="15"/>
      <c r="K1437" s="15"/>
      <c r="L1437" s="217"/>
      <c r="M1437" s="22"/>
      <c r="N1437" s="119" t="str">
        <f>IF(G1437="","",VLOOKUP(G1437,номенклатури!R:U,4,0))</f>
        <v/>
      </c>
      <c r="O1437" s="119" t="str">
        <f>IF(M1437="","",VLOOKUP(M1437,'14'!D:D,1,0))</f>
        <v/>
      </c>
    </row>
    <row r="1438" spans="1:15" ht="12.75" customHeight="1" x14ac:dyDescent="0.2">
      <c r="A1438" s="36" t="str">
        <f>'0'!$A$4</f>
        <v>………………..</v>
      </c>
      <c r="B1438" s="37">
        <f>'0'!$A$2</f>
        <v>46112</v>
      </c>
      <c r="C1438" s="37" t="s">
        <v>1243</v>
      </c>
      <c r="D1438" s="119" t="str">
        <f>IF(G1438="","",VLOOKUP(G1438,номенклатури!R:T,2,0))</f>
        <v/>
      </c>
      <c r="E1438" s="365" t="str">
        <f>IF(G1438="","",VLOOKUP(G1438,номенклатури!R:T,3,0))</f>
        <v/>
      </c>
      <c r="F1438" s="159" t="str">
        <f>IF(G1438="","",IF(ISERROR(VLOOKUP(G1438,номенклатури!V:V,1,0)),E1438*H1438,E1438*I1438))</f>
        <v/>
      </c>
      <c r="G1438" s="14"/>
      <c r="H1438" s="15"/>
      <c r="I1438" s="15"/>
      <c r="J1438" s="15"/>
      <c r="K1438" s="15"/>
      <c r="L1438" s="217"/>
      <c r="M1438" s="22"/>
      <c r="N1438" s="119" t="str">
        <f>IF(G1438="","",VLOOKUP(G1438,номенклатури!R:U,4,0))</f>
        <v/>
      </c>
      <c r="O1438" s="119" t="str">
        <f>IF(M1438="","",VLOOKUP(M1438,'14'!D:D,1,0))</f>
        <v/>
      </c>
    </row>
    <row r="1439" spans="1:15" ht="12.75" customHeight="1" x14ac:dyDescent="0.2">
      <c r="A1439" s="36" t="str">
        <f>'0'!$A$4</f>
        <v>………………..</v>
      </c>
      <c r="B1439" s="37">
        <f>'0'!$A$2</f>
        <v>46112</v>
      </c>
      <c r="C1439" s="37" t="s">
        <v>1243</v>
      </c>
      <c r="D1439" s="119" t="str">
        <f>IF(G1439="","",VLOOKUP(G1439,номенклатури!R:T,2,0))</f>
        <v/>
      </c>
      <c r="E1439" s="365" t="str">
        <f>IF(G1439="","",VLOOKUP(G1439,номенклатури!R:T,3,0))</f>
        <v/>
      </c>
      <c r="F1439" s="159" t="str">
        <f>IF(G1439="","",IF(ISERROR(VLOOKUP(G1439,номенклатури!V:V,1,0)),E1439*H1439,E1439*I1439))</f>
        <v/>
      </c>
      <c r="G1439" s="14"/>
      <c r="H1439" s="15"/>
      <c r="I1439" s="15"/>
      <c r="J1439" s="15"/>
      <c r="K1439" s="15"/>
      <c r="L1439" s="217"/>
      <c r="M1439" s="22"/>
      <c r="N1439" s="119" t="str">
        <f>IF(G1439="","",VLOOKUP(G1439,номенклатури!R:U,4,0))</f>
        <v/>
      </c>
      <c r="O1439" s="119" t="str">
        <f>IF(M1439="","",VLOOKUP(M1439,'14'!D:D,1,0))</f>
        <v/>
      </c>
    </row>
    <row r="1440" spans="1:15" ht="12.75" customHeight="1" x14ac:dyDescent="0.2">
      <c r="A1440" s="36" t="str">
        <f>'0'!$A$4</f>
        <v>………………..</v>
      </c>
      <c r="B1440" s="37">
        <f>'0'!$A$2</f>
        <v>46112</v>
      </c>
      <c r="C1440" s="37" t="s">
        <v>1243</v>
      </c>
      <c r="D1440" s="119" t="str">
        <f>IF(G1440="","",VLOOKUP(G1440,номенклатури!R:T,2,0))</f>
        <v/>
      </c>
      <c r="E1440" s="365" t="str">
        <f>IF(G1440="","",VLOOKUP(G1440,номенклатури!R:T,3,0))</f>
        <v/>
      </c>
      <c r="F1440" s="159" t="str">
        <f>IF(G1440="","",IF(ISERROR(VLOOKUP(G1440,номенклатури!V:V,1,0)),E1440*H1440,E1440*I1440))</f>
        <v/>
      </c>
      <c r="G1440" s="14"/>
      <c r="H1440" s="15"/>
      <c r="I1440" s="15"/>
      <c r="J1440" s="15"/>
      <c r="K1440" s="15"/>
      <c r="L1440" s="217"/>
      <c r="M1440" s="22"/>
      <c r="N1440" s="119" t="str">
        <f>IF(G1440="","",VLOOKUP(G1440,номенклатури!R:U,4,0))</f>
        <v/>
      </c>
      <c r="O1440" s="119" t="str">
        <f>IF(M1440="","",VLOOKUP(M1440,'14'!D:D,1,0))</f>
        <v/>
      </c>
    </row>
    <row r="1441" spans="1:15" ht="12.75" customHeight="1" x14ac:dyDescent="0.2">
      <c r="A1441" s="36" t="str">
        <f>'0'!$A$4</f>
        <v>………………..</v>
      </c>
      <c r="B1441" s="37">
        <f>'0'!$A$2</f>
        <v>46112</v>
      </c>
      <c r="C1441" s="37" t="s">
        <v>1243</v>
      </c>
      <c r="D1441" s="119" t="str">
        <f>IF(G1441="","",VLOOKUP(G1441,номенклатури!R:T,2,0))</f>
        <v/>
      </c>
      <c r="E1441" s="365" t="str">
        <f>IF(G1441="","",VLOOKUP(G1441,номенклатури!R:T,3,0))</f>
        <v/>
      </c>
      <c r="F1441" s="159" t="str">
        <f>IF(G1441="","",IF(ISERROR(VLOOKUP(G1441,номенклатури!V:V,1,0)),E1441*H1441,E1441*I1441))</f>
        <v/>
      </c>
      <c r="G1441" s="14"/>
      <c r="H1441" s="15"/>
      <c r="I1441" s="15"/>
      <c r="J1441" s="15"/>
      <c r="K1441" s="15"/>
      <c r="L1441" s="217"/>
      <c r="M1441" s="22"/>
      <c r="N1441" s="119" t="str">
        <f>IF(G1441="","",VLOOKUP(G1441,номенклатури!R:U,4,0))</f>
        <v/>
      </c>
      <c r="O1441" s="119" t="str">
        <f>IF(M1441="","",VLOOKUP(M1441,'14'!D:D,1,0))</f>
        <v/>
      </c>
    </row>
    <row r="1442" spans="1:15" ht="12.75" customHeight="1" x14ac:dyDescent="0.2">
      <c r="A1442" s="36" t="str">
        <f>'0'!$A$4</f>
        <v>………………..</v>
      </c>
      <c r="B1442" s="37">
        <f>'0'!$A$2</f>
        <v>46112</v>
      </c>
      <c r="C1442" s="37" t="s">
        <v>1243</v>
      </c>
      <c r="D1442" s="119" t="str">
        <f>IF(G1442="","",VLOOKUP(G1442,номенклатури!R:T,2,0))</f>
        <v/>
      </c>
      <c r="E1442" s="365" t="str">
        <f>IF(G1442="","",VLOOKUP(G1442,номенклатури!R:T,3,0))</f>
        <v/>
      </c>
      <c r="F1442" s="159" t="str">
        <f>IF(G1442="","",IF(ISERROR(VLOOKUP(G1442,номенклатури!V:V,1,0)),E1442*H1442,E1442*I1442))</f>
        <v/>
      </c>
      <c r="G1442" s="14"/>
      <c r="H1442" s="15"/>
      <c r="I1442" s="15"/>
      <c r="J1442" s="15"/>
      <c r="K1442" s="15"/>
      <c r="L1442" s="217"/>
      <c r="M1442" s="22"/>
      <c r="N1442" s="119" t="str">
        <f>IF(G1442="","",VLOOKUP(G1442,номенклатури!R:U,4,0))</f>
        <v/>
      </c>
      <c r="O1442" s="119" t="str">
        <f>IF(M1442="","",VLOOKUP(M1442,'14'!D:D,1,0))</f>
        <v/>
      </c>
    </row>
    <row r="1443" spans="1:15" ht="12.75" customHeight="1" x14ac:dyDescent="0.2">
      <c r="A1443" s="36" t="str">
        <f>'0'!$A$4</f>
        <v>………………..</v>
      </c>
      <c r="B1443" s="37">
        <f>'0'!$A$2</f>
        <v>46112</v>
      </c>
      <c r="C1443" s="37" t="s">
        <v>1243</v>
      </c>
      <c r="D1443" s="119" t="str">
        <f>IF(G1443="","",VLOOKUP(G1443,номенклатури!R:T,2,0))</f>
        <v/>
      </c>
      <c r="E1443" s="365" t="str">
        <f>IF(G1443="","",VLOOKUP(G1443,номенклатури!R:T,3,0))</f>
        <v/>
      </c>
      <c r="F1443" s="159" t="str">
        <f>IF(G1443="","",IF(ISERROR(VLOOKUP(G1443,номенклатури!V:V,1,0)),E1443*H1443,E1443*I1443))</f>
        <v/>
      </c>
      <c r="G1443" s="14"/>
      <c r="H1443" s="15"/>
      <c r="I1443" s="15"/>
      <c r="J1443" s="15"/>
      <c r="K1443" s="15"/>
      <c r="L1443" s="217"/>
      <c r="M1443" s="22"/>
      <c r="N1443" s="119" t="str">
        <f>IF(G1443="","",VLOOKUP(G1443,номенклатури!R:U,4,0))</f>
        <v/>
      </c>
      <c r="O1443" s="119" t="str">
        <f>IF(M1443="","",VLOOKUP(M1443,'14'!D:D,1,0))</f>
        <v/>
      </c>
    </row>
    <row r="1444" spans="1:15" ht="12.75" customHeight="1" x14ac:dyDescent="0.2">
      <c r="A1444" s="36" t="str">
        <f>'0'!$A$4</f>
        <v>………………..</v>
      </c>
      <c r="B1444" s="37">
        <f>'0'!$A$2</f>
        <v>46112</v>
      </c>
      <c r="C1444" s="37" t="s">
        <v>1243</v>
      </c>
      <c r="D1444" s="119" t="str">
        <f>IF(G1444="","",VLOOKUP(G1444,номенклатури!R:T,2,0))</f>
        <v/>
      </c>
      <c r="E1444" s="365" t="str">
        <f>IF(G1444="","",VLOOKUP(G1444,номенклатури!R:T,3,0))</f>
        <v/>
      </c>
      <c r="F1444" s="159" t="str">
        <f>IF(G1444="","",IF(ISERROR(VLOOKUP(G1444,номенклатури!V:V,1,0)),E1444*H1444,E1444*I1444))</f>
        <v/>
      </c>
      <c r="G1444" s="14"/>
      <c r="H1444" s="15"/>
      <c r="I1444" s="15"/>
      <c r="J1444" s="15"/>
      <c r="K1444" s="15"/>
      <c r="L1444" s="217"/>
      <c r="M1444" s="22"/>
      <c r="N1444" s="119" t="str">
        <f>IF(G1444="","",VLOOKUP(G1444,номенклатури!R:U,4,0))</f>
        <v/>
      </c>
      <c r="O1444" s="119" t="str">
        <f>IF(M1444="","",VLOOKUP(M1444,'14'!D:D,1,0))</f>
        <v/>
      </c>
    </row>
    <row r="1445" spans="1:15" ht="12.75" customHeight="1" x14ac:dyDescent="0.2">
      <c r="A1445" s="36" t="str">
        <f>'0'!$A$4</f>
        <v>………………..</v>
      </c>
      <c r="B1445" s="37">
        <f>'0'!$A$2</f>
        <v>46112</v>
      </c>
      <c r="C1445" s="37" t="s">
        <v>1243</v>
      </c>
      <c r="D1445" s="119" t="str">
        <f>IF(G1445="","",VLOOKUP(G1445,номенклатури!R:T,2,0))</f>
        <v/>
      </c>
      <c r="E1445" s="365" t="str">
        <f>IF(G1445="","",VLOOKUP(G1445,номенклатури!R:T,3,0))</f>
        <v/>
      </c>
      <c r="F1445" s="159" t="str">
        <f>IF(G1445="","",IF(ISERROR(VLOOKUP(G1445,номенклатури!V:V,1,0)),E1445*H1445,E1445*I1445))</f>
        <v/>
      </c>
      <c r="G1445" s="14"/>
      <c r="H1445" s="15"/>
      <c r="I1445" s="15"/>
      <c r="J1445" s="15"/>
      <c r="K1445" s="15"/>
      <c r="L1445" s="217"/>
      <c r="M1445" s="22"/>
      <c r="N1445" s="119" t="str">
        <f>IF(G1445="","",VLOOKUP(G1445,номенклатури!R:U,4,0))</f>
        <v/>
      </c>
      <c r="O1445" s="119" t="str">
        <f>IF(M1445="","",VLOOKUP(M1445,'14'!D:D,1,0))</f>
        <v/>
      </c>
    </row>
    <row r="1446" spans="1:15" ht="12.75" customHeight="1" x14ac:dyDescent="0.2">
      <c r="A1446" s="36" t="str">
        <f>'0'!$A$4</f>
        <v>………………..</v>
      </c>
      <c r="B1446" s="37">
        <f>'0'!$A$2</f>
        <v>46112</v>
      </c>
      <c r="C1446" s="37" t="s">
        <v>1243</v>
      </c>
      <c r="D1446" s="119" t="str">
        <f>IF(G1446="","",VLOOKUP(G1446,номенклатури!R:T,2,0))</f>
        <v/>
      </c>
      <c r="E1446" s="365" t="str">
        <f>IF(G1446="","",VLOOKUP(G1446,номенклатури!R:T,3,0))</f>
        <v/>
      </c>
      <c r="F1446" s="159" t="str">
        <f>IF(G1446="","",IF(ISERROR(VLOOKUP(G1446,номенклатури!V:V,1,0)),E1446*H1446,E1446*I1446))</f>
        <v/>
      </c>
      <c r="G1446" s="14"/>
      <c r="H1446" s="15"/>
      <c r="I1446" s="15"/>
      <c r="J1446" s="15"/>
      <c r="K1446" s="15"/>
      <c r="L1446" s="217"/>
      <c r="M1446" s="22"/>
      <c r="N1446" s="119" t="str">
        <f>IF(G1446="","",VLOOKUP(G1446,номенклатури!R:U,4,0))</f>
        <v/>
      </c>
      <c r="O1446" s="119" t="str">
        <f>IF(M1446="","",VLOOKUP(M1446,'14'!D:D,1,0))</f>
        <v/>
      </c>
    </row>
    <row r="1447" spans="1:15" ht="12.75" customHeight="1" x14ac:dyDescent="0.2">
      <c r="A1447" s="36" t="str">
        <f>'0'!$A$4</f>
        <v>………………..</v>
      </c>
      <c r="B1447" s="37">
        <f>'0'!$A$2</f>
        <v>46112</v>
      </c>
      <c r="C1447" s="37" t="s">
        <v>1243</v>
      </c>
      <c r="D1447" s="119" t="str">
        <f>IF(G1447="","",VLOOKUP(G1447,номенклатури!R:T,2,0))</f>
        <v/>
      </c>
      <c r="E1447" s="365" t="str">
        <f>IF(G1447="","",VLOOKUP(G1447,номенклатури!R:T,3,0))</f>
        <v/>
      </c>
      <c r="F1447" s="159" t="str">
        <f>IF(G1447="","",IF(ISERROR(VLOOKUP(G1447,номенклатури!V:V,1,0)),E1447*H1447,E1447*I1447))</f>
        <v/>
      </c>
      <c r="G1447" s="14"/>
      <c r="H1447" s="15"/>
      <c r="I1447" s="15"/>
      <c r="J1447" s="15"/>
      <c r="K1447" s="15"/>
      <c r="L1447" s="217"/>
      <c r="M1447" s="22"/>
      <c r="N1447" s="119" t="str">
        <f>IF(G1447="","",VLOOKUP(G1447,номенклатури!R:U,4,0))</f>
        <v/>
      </c>
      <c r="O1447" s="119" t="str">
        <f>IF(M1447="","",VLOOKUP(M1447,'14'!D:D,1,0))</f>
        <v/>
      </c>
    </row>
    <row r="1448" spans="1:15" ht="12.75" customHeight="1" x14ac:dyDescent="0.2">
      <c r="A1448" s="36" t="str">
        <f>'0'!$A$4</f>
        <v>………………..</v>
      </c>
      <c r="B1448" s="37">
        <f>'0'!$A$2</f>
        <v>46112</v>
      </c>
      <c r="C1448" s="37" t="s">
        <v>1243</v>
      </c>
      <c r="D1448" s="119" t="str">
        <f>IF(G1448="","",VLOOKUP(G1448,номенклатури!R:T,2,0))</f>
        <v/>
      </c>
      <c r="E1448" s="365" t="str">
        <f>IF(G1448="","",VLOOKUP(G1448,номенклатури!R:T,3,0))</f>
        <v/>
      </c>
      <c r="F1448" s="159" t="str">
        <f>IF(G1448="","",IF(ISERROR(VLOOKUP(G1448,номенклатури!V:V,1,0)),E1448*H1448,E1448*I1448))</f>
        <v/>
      </c>
      <c r="G1448" s="14"/>
      <c r="H1448" s="15"/>
      <c r="I1448" s="15"/>
      <c r="J1448" s="15"/>
      <c r="K1448" s="15"/>
      <c r="L1448" s="217"/>
      <c r="M1448" s="22"/>
      <c r="N1448" s="119" t="str">
        <f>IF(G1448="","",VLOOKUP(G1448,номенклатури!R:U,4,0))</f>
        <v/>
      </c>
      <c r="O1448" s="119" t="str">
        <f>IF(M1448="","",VLOOKUP(M1448,'14'!D:D,1,0))</f>
        <v/>
      </c>
    </row>
    <row r="1449" spans="1:15" ht="12.75" customHeight="1" x14ac:dyDescent="0.2">
      <c r="A1449" s="36" t="str">
        <f>'0'!$A$4</f>
        <v>………………..</v>
      </c>
      <c r="B1449" s="37">
        <f>'0'!$A$2</f>
        <v>46112</v>
      </c>
      <c r="C1449" s="37" t="s">
        <v>1243</v>
      </c>
      <c r="D1449" s="119" t="str">
        <f>IF(G1449="","",VLOOKUP(G1449,номенклатури!R:T,2,0))</f>
        <v/>
      </c>
      <c r="E1449" s="365" t="str">
        <f>IF(G1449="","",VLOOKUP(G1449,номенклатури!R:T,3,0))</f>
        <v/>
      </c>
      <c r="F1449" s="159" t="str">
        <f>IF(G1449="","",IF(ISERROR(VLOOKUP(G1449,номенклатури!V:V,1,0)),E1449*H1449,E1449*I1449))</f>
        <v/>
      </c>
      <c r="G1449" s="14"/>
      <c r="H1449" s="15"/>
      <c r="I1449" s="15"/>
      <c r="J1449" s="15"/>
      <c r="K1449" s="15"/>
      <c r="L1449" s="217"/>
      <c r="M1449" s="22"/>
      <c r="N1449" s="119" t="str">
        <f>IF(G1449="","",VLOOKUP(G1449,номенклатури!R:U,4,0))</f>
        <v/>
      </c>
      <c r="O1449" s="119" t="str">
        <f>IF(M1449="","",VLOOKUP(M1449,'14'!D:D,1,0))</f>
        <v/>
      </c>
    </row>
    <row r="1450" spans="1:15" ht="12.75" customHeight="1" x14ac:dyDescent="0.2">
      <c r="A1450" s="36" t="str">
        <f>'0'!$A$4</f>
        <v>………………..</v>
      </c>
      <c r="B1450" s="37">
        <f>'0'!$A$2</f>
        <v>46112</v>
      </c>
      <c r="C1450" s="37" t="s">
        <v>1243</v>
      </c>
      <c r="D1450" s="119" t="str">
        <f>IF(G1450="","",VLOOKUP(G1450,номенклатури!R:T,2,0))</f>
        <v/>
      </c>
      <c r="E1450" s="365" t="str">
        <f>IF(G1450="","",VLOOKUP(G1450,номенклатури!R:T,3,0))</f>
        <v/>
      </c>
      <c r="F1450" s="159" t="str">
        <f>IF(G1450="","",IF(ISERROR(VLOOKUP(G1450,номенклатури!V:V,1,0)),E1450*H1450,E1450*I1450))</f>
        <v/>
      </c>
      <c r="G1450" s="14"/>
      <c r="H1450" s="15"/>
      <c r="I1450" s="15"/>
      <c r="J1450" s="15"/>
      <c r="K1450" s="15"/>
      <c r="L1450" s="217"/>
      <c r="M1450" s="22"/>
      <c r="N1450" s="119" t="str">
        <f>IF(G1450="","",VLOOKUP(G1450,номенклатури!R:U,4,0))</f>
        <v/>
      </c>
      <c r="O1450" s="119" t="str">
        <f>IF(M1450="","",VLOOKUP(M1450,'14'!D:D,1,0))</f>
        <v/>
      </c>
    </row>
    <row r="1451" spans="1:15" ht="12.75" customHeight="1" x14ac:dyDescent="0.2">
      <c r="A1451" s="36" t="str">
        <f>'0'!$A$4</f>
        <v>………………..</v>
      </c>
      <c r="B1451" s="37">
        <f>'0'!$A$2</f>
        <v>46112</v>
      </c>
      <c r="C1451" s="37" t="s">
        <v>1243</v>
      </c>
      <c r="D1451" s="119" t="str">
        <f>IF(G1451="","",VLOOKUP(G1451,номенклатури!R:T,2,0))</f>
        <v/>
      </c>
      <c r="E1451" s="365" t="str">
        <f>IF(G1451="","",VLOOKUP(G1451,номенклатури!R:T,3,0))</f>
        <v/>
      </c>
      <c r="F1451" s="159" t="str">
        <f>IF(G1451="","",IF(ISERROR(VLOOKUP(G1451,номенклатури!V:V,1,0)),E1451*H1451,E1451*I1451))</f>
        <v/>
      </c>
      <c r="G1451" s="14"/>
      <c r="H1451" s="15"/>
      <c r="I1451" s="15"/>
      <c r="J1451" s="15"/>
      <c r="K1451" s="15"/>
      <c r="L1451" s="217"/>
      <c r="M1451" s="22"/>
      <c r="N1451" s="119" t="str">
        <f>IF(G1451="","",VLOOKUP(G1451,номенклатури!R:U,4,0))</f>
        <v/>
      </c>
      <c r="O1451" s="119" t="str">
        <f>IF(M1451="","",VLOOKUP(M1451,'14'!D:D,1,0))</f>
        <v/>
      </c>
    </row>
    <row r="1452" spans="1:15" ht="12.75" customHeight="1" x14ac:dyDescent="0.2">
      <c r="A1452" s="36" t="str">
        <f>'0'!$A$4</f>
        <v>………………..</v>
      </c>
      <c r="B1452" s="37">
        <f>'0'!$A$2</f>
        <v>46112</v>
      </c>
      <c r="C1452" s="37" t="s">
        <v>1243</v>
      </c>
      <c r="D1452" s="119" t="str">
        <f>IF(G1452="","",VLOOKUP(G1452,номенклатури!R:T,2,0))</f>
        <v/>
      </c>
      <c r="E1452" s="365" t="str">
        <f>IF(G1452="","",VLOOKUP(G1452,номенклатури!R:T,3,0))</f>
        <v/>
      </c>
      <c r="F1452" s="159" t="str">
        <f>IF(G1452="","",IF(ISERROR(VLOOKUP(G1452,номенклатури!V:V,1,0)),E1452*H1452,E1452*I1452))</f>
        <v/>
      </c>
      <c r="G1452" s="14"/>
      <c r="H1452" s="15"/>
      <c r="I1452" s="15"/>
      <c r="J1452" s="15"/>
      <c r="K1452" s="15"/>
      <c r="L1452" s="217"/>
      <c r="M1452" s="22"/>
      <c r="N1452" s="119" t="str">
        <f>IF(G1452="","",VLOOKUP(G1452,номенклатури!R:U,4,0))</f>
        <v/>
      </c>
      <c r="O1452" s="119" t="str">
        <f>IF(M1452="","",VLOOKUP(M1452,'14'!D:D,1,0))</f>
        <v/>
      </c>
    </row>
    <row r="1453" spans="1:15" ht="12.75" customHeight="1" x14ac:dyDescent="0.2">
      <c r="A1453" s="36" t="str">
        <f>'0'!$A$4</f>
        <v>………………..</v>
      </c>
      <c r="B1453" s="37">
        <f>'0'!$A$2</f>
        <v>46112</v>
      </c>
      <c r="C1453" s="37" t="s">
        <v>1243</v>
      </c>
      <c r="D1453" s="119" t="str">
        <f>IF(G1453="","",VLOOKUP(G1453,номенклатури!R:T,2,0))</f>
        <v/>
      </c>
      <c r="E1453" s="365" t="str">
        <f>IF(G1453="","",VLOOKUP(G1453,номенклатури!R:T,3,0))</f>
        <v/>
      </c>
      <c r="F1453" s="159" t="str">
        <f>IF(G1453="","",IF(ISERROR(VLOOKUP(G1453,номенклатури!V:V,1,0)),E1453*H1453,E1453*I1453))</f>
        <v/>
      </c>
      <c r="G1453" s="14"/>
      <c r="H1453" s="15"/>
      <c r="I1453" s="15"/>
      <c r="J1453" s="15"/>
      <c r="K1453" s="15"/>
      <c r="L1453" s="217"/>
      <c r="M1453" s="22"/>
      <c r="N1453" s="119" t="str">
        <f>IF(G1453="","",VLOOKUP(G1453,номенклатури!R:U,4,0))</f>
        <v/>
      </c>
      <c r="O1453" s="119" t="str">
        <f>IF(M1453="","",VLOOKUP(M1453,'14'!D:D,1,0))</f>
        <v/>
      </c>
    </row>
    <row r="1454" spans="1:15" ht="12.75" customHeight="1" x14ac:dyDescent="0.2">
      <c r="A1454" s="36" t="str">
        <f>'0'!$A$4</f>
        <v>………………..</v>
      </c>
      <c r="B1454" s="37">
        <f>'0'!$A$2</f>
        <v>46112</v>
      </c>
      <c r="C1454" s="37" t="s">
        <v>1243</v>
      </c>
      <c r="D1454" s="119" t="str">
        <f>IF(G1454="","",VLOOKUP(G1454,номенклатури!R:T,2,0))</f>
        <v/>
      </c>
      <c r="E1454" s="365" t="str">
        <f>IF(G1454="","",VLOOKUP(G1454,номенклатури!R:T,3,0))</f>
        <v/>
      </c>
      <c r="F1454" s="159" t="str">
        <f>IF(G1454="","",IF(ISERROR(VLOOKUP(G1454,номенклатури!V:V,1,0)),E1454*H1454,E1454*I1454))</f>
        <v/>
      </c>
      <c r="G1454" s="14"/>
      <c r="H1454" s="15"/>
      <c r="I1454" s="15"/>
      <c r="J1454" s="15"/>
      <c r="K1454" s="15"/>
      <c r="L1454" s="217"/>
      <c r="M1454" s="22"/>
      <c r="N1454" s="119" t="str">
        <f>IF(G1454="","",VLOOKUP(G1454,номенклатури!R:U,4,0))</f>
        <v/>
      </c>
      <c r="O1454" s="119" t="str">
        <f>IF(M1454="","",VLOOKUP(M1454,'14'!D:D,1,0))</f>
        <v/>
      </c>
    </row>
    <row r="1455" spans="1:15" ht="12.75" customHeight="1" x14ac:dyDescent="0.2">
      <c r="A1455" s="36" t="str">
        <f>'0'!$A$4</f>
        <v>………………..</v>
      </c>
      <c r="B1455" s="37">
        <f>'0'!$A$2</f>
        <v>46112</v>
      </c>
      <c r="C1455" s="37" t="s">
        <v>1243</v>
      </c>
      <c r="D1455" s="119" t="str">
        <f>IF(G1455="","",VLOOKUP(G1455,номенклатури!R:T,2,0))</f>
        <v/>
      </c>
      <c r="E1455" s="365" t="str">
        <f>IF(G1455="","",VLOOKUP(G1455,номенклатури!R:T,3,0))</f>
        <v/>
      </c>
      <c r="F1455" s="159" t="str">
        <f>IF(G1455="","",IF(ISERROR(VLOOKUP(G1455,номенклатури!V:V,1,0)),E1455*H1455,E1455*I1455))</f>
        <v/>
      </c>
      <c r="G1455" s="14"/>
      <c r="H1455" s="15"/>
      <c r="I1455" s="15"/>
      <c r="J1455" s="15"/>
      <c r="K1455" s="15"/>
      <c r="L1455" s="217"/>
      <c r="M1455" s="22"/>
      <c r="N1455" s="119" t="str">
        <f>IF(G1455="","",VLOOKUP(G1455,номенклатури!R:U,4,0))</f>
        <v/>
      </c>
      <c r="O1455" s="119" t="str">
        <f>IF(M1455="","",VLOOKUP(M1455,'14'!D:D,1,0))</f>
        <v/>
      </c>
    </row>
    <row r="1456" spans="1:15" ht="12.75" customHeight="1" x14ac:dyDescent="0.2">
      <c r="A1456" s="36" t="str">
        <f>'0'!$A$4</f>
        <v>………………..</v>
      </c>
      <c r="B1456" s="37">
        <f>'0'!$A$2</f>
        <v>46112</v>
      </c>
      <c r="C1456" s="37" t="s">
        <v>1243</v>
      </c>
      <c r="D1456" s="119" t="str">
        <f>IF(G1456="","",VLOOKUP(G1456,номенклатури!R:T,2,0))</f>
        <v/>
      </c>
      <c r="E1456" s="365" t="str">
        <f>IF(G1456="","",VLOOKUP(G1456,номенклатури!R:T,3,0))</f>
        <v/>
      </c>
      <c r="F1456" s="159" t="str">
        <f>IF(G1456="","",IF(ISERROR(VLOOKUP(G1456,номенклатури!V:V,1,0)),E1456*H1456,E1456*I1456))</f>
        <v/>
      </c>
      <c r="G1456" s="14"/>
      <c r="H1456" s="15"/>
      <c r="I1456" s="15"/>
      <c r="J1456" s="15"/>
      <c r="K1456" s="15"/>
      <c r="L1456" s="217"/>
      <c r="M1456" s="22"/>
      <c r="N1456" s="119" t="str">
        <f>IF(G1456="","",VLOOKUP(G1456,номенклатури!R:U,4,0))</f>
        <v/>
      </c>
      <c r="O1456" s="119" t="str">
        <f>IF(M1456="","",VLOOKUP(M1456,'14'!D:D,1,0))</f>
        <v/>
      </c>
    </row>
    <row r="1457" spans="1:15" ht="12.75" customHeight="1" x14ac:dyDescent="0.2">
      <c r="A1457" s="36" t="str">
        <f>'0'!$A$4</f>
        <v>………………..</v>
      </c>
      <c r="B1457" s="37">
        <f>'0'!$A$2</f>
        <v>46112</v>
      </c>
      <c r="C1457" s="37" t="s">
        <v>1243</v>
      </c>
      <c r="D1457" s="119" t="str">
        <f>IF(G1457="","",VLOOKUP(G1457,номенклатури!R:T,2,0))</f>
        <v/>
      </c>
      <c r="E1457" s="365" t="str">
        <f>IF(G1457="","",VLOOKUP(G1457,номенклатури!R:T,3,0))</f>
        <v/>
      </c>
      <c r="F1457" s="159" t="str">
        <f>IF(G1457="","",IF(ISERROR(VLOOKUP(G1457,номенклатури!V:V,1,0)),E1457*H1457,E1457*I1457))</f>
        <v/>
      </c>
      <c r="G1457" s="14"/>
      <c r="H1457" s="15"/>
      <c r="I1457" s="15"/>
      <c r="J1457" s="15"/>
      <c r="K1457" s="15"/>
      <c r="L1457" s="217"/>
      <c r="M1457" s="22"/>
      <c r="N1457" s="119" t="str">
        <f>IF(G1457="","",VLOOKUP(G1457,номенклатури!R:U,4,0))</f>
        <v/>
      </c>
      <c r="O1457" s="119" t="str">
        <f>IF(M1457="","",VLOOKUP(M1457,'14'!D:D,1,0))</f>
        <v/>
      </c>
    </row>
    <row r="1458" spans="1:15" ht="12.75" customHeight="1" x14ac:dyDescent="0.2">
      <c r="A1458" s="36" t="str">
        <f>'0'!$A$4</f>
        <v>………………..</v>
      </c>
      <c r="B1458" s="37">
        <f>'0'!$A$2</f>
        <v>46112</v>
      </c>
      <c r="C1458" s="37" t="s">
        <v>1243</v>
      </c>
      <c r="D1458" s="119" t="str">
        <f>IF(G1458="","",VLOOKUP(G1458,номенклатури!R:T,2,0))</f>
        <v/>
      </c>
      <c r="E1458" s="365" t="str">
        <f>IF(G1458="","",VLOOKUP(G1458,номенклатури!R:T,3,0))</f>
        <v/>
      </c>
      <c r="F1458" s="159" t="str">
        <f>IF(G1458="","",IF(ISERROR(VLOOKUP(G1458,номенклатури!V:V,1,0)),E1458*H1458,E1458*I1458))</f>
        <v/>
      </c>
      <c r="G1458" s="14"/>
      <c r="H1458" s="15"/>
      <c r="I1458" s="15"/>
      <c r="J1458" s="15"/>
      <c r="K1458" s="15"/>
      <c r="L1458" s="217"/>
      <c r="M1458" s="22"/>
      <c r="N1458" s="119" t="str">
        <f>IF(G1458="","",VLOOKUP(G1458,номенклатури!R:U,4,0))</f>
        <v/>
      </c>
      <c r="O1458" s="119" t="str">
        <f>IF(M1458="","",VLOOKUP(M1458,'14'!D:D,1,0))</f>
        <v/>
      </c>
    </row>
    <row r="1459" spans="1:15" ht="12.75" customHeight="1" x14ac:dyDescent="0.2">
      <c r="A1459" s="36" t="str">
        <f>'0'!$A$4</f>
        <v>………………..</v>
      </c>
      <c r="B1459" s="37">
        <f>'0'!$A$2</f>
        <v>46112</v>
      </c>
      <c r="C1459" s="37" t="s">
        <v>1243</v>
      </c>
      <c r="D1459" s="119" t="str">
        <f>IF(G1459="","",VLOOKUP(G1459,номенклатури!R:T,2,0))</f>
        <v/>
      </c>
      <c r="E1459" s="365" t="str">
        <f>IF(G1459="","",VLOOKUP(G1459,номенклатури!R:T,3,0))</f>
        <v/>
      </c>
      <c r="F1459" s="159" t="str">
        <f>IF(G1459="","",IF(ISERROR(VLOOKUP(G1459,номенклатури!V:V,1,0)),E1459*H1459,E1459*I1459))</f>
        <v/>
      </c>
      <c r="G1459" s="14"/>
      <c r="H1459" s="15"/>
      <c r="I1459" s="15"/>
      <c r="J1459" s="15"/>
      <c r="K1459" s="15"/>
      <c r="L1459" s="217"/>
      <c r="M1459" s="22"/>
      <c r="N1459" s="119" t="str">
        <f>IF(G1459="","",VLOOKUP(G1459,номенклатури!R:U,4,0))</f>
        <v/>
      </c>
      <c r="O1459" s="119" t="str">
        <f>IF(M1459="","",VLOOKUP(M1459,'14'!D:D,1,0))</f>
        <v/>
      </c>
    </row>
    <row r="1460" spans="1:15" ht="12.75" customHeight="1" x14ac:dyDescent="0.2">
      <c r="A1460" s="36" t="str">
        <f>'0'!$A$4</f>
        <v>………………..</v>
      </c>
      <c r="B1460" s="37">
        <f>'0'!$A$2</f>
        <v>46112</v>
      </c>
      <c r="C1460" s="37" t="s">
        <v>1243</v>
      </c>
      <c r="D1460" s="119" t="str">
        <f>IF(G1460="","",VLOOKUP(G1460,номенклатури!R:T,2,0))</f>
        <v/>
      </c>
      <c r="E1460" s="365" t="str">
        <f>IF(G1460="","",VLOOKUP(G1460,номенклатури!R:T,3,0))</f>
        <v/>
      </c>
      <c r="F1460" s="159" t="str">
        <f>IF(G1460="","",IF(ISERROR(VLOOKUP(G1460,номенклатури!V:V,1,0)),E1460*H1460,E1460*I1460))</f>
        <v/>
      </c>
      <c r="G1460" s="14"/>
      <c r="H1460" s="15"/>
      <c r="I1460" s="15"/>
      <c r="J1460" s="15"/>
      <c r="K1460" s="15"/>
      <c r="L1460" s="217"/>
      <c r="M1460" s="22"/>
      <c r="N1460" s="119" t="str">
        <f>IF(G1460="","",VLOOKUP(G1460,номенклатури!R:U,4,0))</f>
        <v/>
      </c>
      <c r="O1460" s="119" t="str">
        <f>IF(M1460="","",VLOOKUP(M1460,'14'!D:D,1,0))</f>
        <v/>
      </c>
    </row>
    <row r="1461" spans="1:15" ht="12.75" customHeight="1" x14ac:dyDescent="0.2">
      <c r="A1461" s="36" t="str">
        <f>'0'!$A$4</f>
        <v>………………..</v>
      </c>
      <c r="B1461" s="37">
        <f>'0'!$A$2</f>
        <v>46112</v>
      </c>
      <c r="C1461" s="37" t="s">
        <v>1243</v>
      </c>
      <c r="D1461" s="119" t="str">
        <f>IF(G1461="","",VLOOKUP(G1461,номенклатури!R:T,2,0))</f>
        <v/>
      </c>
      <c r="E1461" s="365" t="str">
        <f>IF(G1461="","",VLOOKUP(G1461,номенклатури!R:T,3,0))</f>
        <v/>
      </c>
      <c r="F1461" s="159" t="str">
        <f>IF(G1461="","",IF(ISERROR(VLOOKUP(G1461,номенклатури!V:V,1,0)),E1461*H1461,E1461*I1461))</f>
        <v/>
      </c>
      <c r="G1461" s="14"/>
      <c r="H1461" s="15"/>
      <c r="I1461" s="15"/>
      <c r="J1461" s="15"/>
      <c r="K1461" s="15"/>
      <c r="L1461" s="217"/>
      <c r="M1461" s="22"/>
      <c r="N1461" s="119" t="str">
        <f>IF(G1461="","",VLOOKUP(G1461,номенклатури!R:U,4,0))</f>
        <v/>
      </c>
      <c r="O1461" s="119" t="str">
        <f>IF(M1461="","",VLOOKUP(M1461,'14'!D:D,1,0))</f>
        <v/>
      </c>
    </row>
    <row r="1462" spans="1:15" ht="12.75" customHeight="1" x14ac:dyDescent="0.2">
      <c r="A1462" s="36" t="str">
        <f>'0'!$A$4</f>
        <v>………………..</v>
      </c>
      <c r="B1462" s="37">
        <f>'0'!$A$2</f>
        <v>46112</v>
      </c>
      <c r="C1462" s="37" t="s">
        <v>1243</v>
      </c>
      <c r="D1462" s="119" t="str">
        <f>IF(G1462="","",VLOOKUP(G1462,номенклатури!R:T,2,0))</f>
        <v/>
      </c>
      <c r="E1462" s="365" t="str">
        <f>IF(G1462="","",VLOOKUP(G1462,номенклатури!R:T,3,0))</f>
        <v/>
      </c>
      <c r="F1462" s="159" t="str">
        <f>IF(G1462="","",IF(ISERROR(VLOOKUP(G1462,номенклатури!V:V,1,0)),E1462*H1462,E1462*I1462))</f>
        <v/>
      </c>
      <c r="G1462" s="14"/>
      <c r="H1462" s="15"/>
      <c r="I1462" s="15"/>
      <c r="J1462" s="15"/>
      <c r="K1462" s="15"/>
      <c r="L1462" s="217"/>
      <c r="M1462" s="22"/>
      <c r="N1462" s="119" t="str">
        <f>IF(G1462="","",VLOOKUP(G1462,номенклатури!R:U,4,0))</f>
        <v/>
      </c>
      <c r="O1462" s="119" t="str">
        <f>IF(M1462="","",VLOOKUP(M1462,'14'!D:D,1,0))</f>
        <v/>
      </c>
    </row>
    <row r="1463" spans="1:15" ht="12.75" customHeight="1" x14ac:dyDescent="0.2">
      <c r="A1463" s="36" t="str">
        <f>'0'!$A$4</f>
        <v>………………..</v>
      </c>
      <c r="B1463" s="37">
        <f>'0'!$A$2</f>
        <v>46112</v>
      </c>
      <c r="C1463" s="37" t="s">
        <v>1243</v>
      </c>
      <c r="D1463" s="119" t="str">
        <f>IF(G1463="","",VLOOKUP(G1463,номенклатури!R:T,2,0))</f>
        <v/>
      </c>
      <c r="E1463" s="365" t="str">
        <f>IF(G1463="","",VLOOKUP(G1463,номенклатури!R:T,3,0))</f>
        <v/>
      </c>
      <c r="F1463" s="159" t="str">
        <f>IF(G1463="","",IF(ISERROR(VLOOKUP(G1463,номенклатури!V:V,1,0)),E1463*H1463,E1463*I1463))</f>
        <v/>
      </c>
      <c r="G1463" s="14"/>
      <c r="H1463" s="15"/>
      <c r="I1463" s="15"/>
      <c r="J1463" s="15"/>
      <c r="K1463" s="15"/>
      <c r="L1463" s="217"/>
      <c r="M1463" s="22"/>
      <c r="N1463" s="119" t="str">
        <f>IF(G1463="","",VLOOKUP(G1463,номенклатури!R:U,4,0))</f>
        <v/>
      </c>
      <c r="O1463" s="119" t="str">
        <f>IF(M1463="","",VLOOKUP(M1463,'14'!D:D,1,0))</f>
        <v/>
      </c>
    </row>
    <row r="1464" spans="1:15" ht="12.75" customHeight="1" x14ac:dyDescent="0.2">
      <c r="A1464" s="36" t="str">
        <f>'0'!$A$4</f>
        <v>………………..</v>
      </c>
      <c r="B1464" s="37">
        <f>'0'!$A$2</f>
        <v>46112</v>
      </c>
      <c r="C1464" s="37" t="s">
        <v>1243</v>
      </c>
      <c r="D1464" s="119" t="str">
        <f>IF(G1464="","",VLOOKUP(G1464,номенклатури!R:T,2,0))</f>
        <v/>
      </c>
      <c r="E1464" s="365" t="str">
        <f>IF(G1464="","",VLOOKUP(G1464,номенклатури!R:T,3,0))</f>
        <v/>
      </c>
      <c r="F1464" s="159" t="str">
        <f>IF(G1464="","",IF(ISERROR(VLOOKUP(G1464,номенклатури!V:V,1,0)),E1464*H1464,E1464*I1464))</f>
        <v/>
      </c>
      <c r="G1464" s="14"/>
      <c r="H1464" s="15"/>
      <c r="I1464" s="15"/>
      <c r="J1464" s="15"/>
      <c r="K1464" s="15"/>
      <c r="L1464" s="217"/>
      <c r="M1464" s="22"/>
      <c r="N1464" s="119" t="str">
        <f>IF(G1464="","",VLOOKUP(G1464,номенклатури!R:U,4,0))</f>
        <v/>
      </c>
      <c r="O1464" s="119" t="str">
        <f>IF(M1464="","",VLOOKUP(M1464,'14'!D:D,1,0))</f>
        <v/>
      </c>
    </row>
    <row r="1465" spans="1:15" ht="12.75" customHeight="1" x14ac:dyDescent="0.2">
      <c r="A1465" s="36" t="str">
        <f>'0'!$A$4</f>
        <v>………………..</v>
      </c>
      <c r="B1465" s="37">
        <f>'0'!$A$2</f>
        <v>46112</v>
      </c>
      <c r="C1465" s="37" t="s">
        <v>1243</v>
      </c>
      <c r="D1465" s="119" t="str">
        <f>IF(G1465="","",VLOOKUP(G1465,номенклатури!R:T,2,0))</f>
        <v/>
      </c>
      <c r="E1465" s="365" t="str">
        <f>IF(G1465="","",VLOOKUP(G1465,номенклатури!R:T,3,0))</f>
        <v/>
      </c>
      <c r="F1465" s="159" t="str">
        <f>IF(G1465="","",IF(ISERROR(VLOOKUP(G1465,номенклатури!V:V,1,0)),E1465*H1465,E1465*I1465))</f>
        <v/>
      </c>
      <c r="G1465" s="14"/>
      <c r="H1465" s="15"/>
      <c r="I1465" s="15"/>
      <c r="J1465" s="15"/>
      <c r="K1465" s="15"/>
      <c r="L1465" s="217"/>
      <c r="M1465" s="22"/>
      <c r="N1465" s="119" t="str">
        <f>IF(G1465="","",VLOOKUP(G1465,номенклатури!R:U,4,0))</f>
        <v/>
      </c>
      <c r="O1465" s="119" t="str">
        <f>IF(M1465="","",VLOOKUP(M1465,'14'!D:D,1,0))</f>
        <v/>
      </c>
    </row>
    <row r="1466" spans="1:15" ht="12.75" customHeight="1" x14ac:dyDescent="0.2">
      <c r="A1466" s="36" t="str">
        <f>'0'!$A$4</f>
        <v>………………..</v>
      </c>
      <c r="B1466" s="37">
        <f>'0'!$A$2</f>
        <v>46112</v>
      </c>
      <c r="C1466" s="37" t="s">
        <v>1243</v>
      </c>
      <c r="D1466" s="119" t="str">
        <f>IF(G1466="","",VLOOKUP(G1466,номенклатури!R:T,2,0))</f>
        <v/>
      </c>
      <c r="E1466" s="365" t="str">
        <f>IF(G1466="","",VLOOKUP(G1466,номенклатури!R:T,3,0))</f>
        <v/>
      </c>
      <c r="F1466" s="159" t="str">
        <f>IF(G1466="","",IF(ISERROR(VLOOKUP(G1466,номенклатури!V:V,1,0)),E1466*H1466,E1466*I1466))</f>
        <v/>
      </c>
      <c r="G1466" s="14"/>
      <c r="H1466" s="15"/>
      <c r="I1466" s="15"/>
      <c r="J1466" s="15"/>
      <c r="K1466" s="15"/>
      <c r="L1466" s="217"/>
      <c r="M1466" s="22"/>
      <c r="N1466" s="119" t="str">
        <f>IF(G1466="","",VLOOKUP(G1466,номенклатури!R:U,4,0))</f>
        <v/>
      </c>
      <c r="O1466" s="119" t="str">
        <f>IF(M1466="","",VLOOKUP(M1466,'14'!D:D,1,0))</f>
        <v/>
      </c>
    </row>
    <row r="1467" spans="1:15" ht="12.75" customHeight="1" x14ac:dyDescent="0.2">
      <c r="A1467" s="36" t="str">
        <f>'0'!$A$4</f>
        <v>………………..</v>
      </c>
      <c r="B1467" s="37">
        <f>'0'!$A$2</f>
        <v>46112</v>
      </c>
      <c r="C1467" s="37" t="s">
        <v>1243</v>
      </c>
      <c r="D1467" s="119" t="str">
        <f>IF(G1467="","",VLOOKUP(G1467,номенклатури!R:T,2,0))</f>
        <v/>
      </c>
      <c r="E1467" s="365" t="str">
        <f>IF(G1467="","",VLOOKUP(G1467,номенклатури!R:T,3,0))</f>
        <v/>
      </c>
      <c r="F1467" s="159" t="str">
        <f>IF(G1467="","",IF(ISERROR(VLOOKUP(G1467,номенклатури!V:V,1,0)),E1467*H1467,E1467*I1467))</f>
        <v/>
      </c>
      <c r="G1467" s="14"/>
      <c r="H1467" s="15"/>
      <c r="I1467" s="15"/>
      <c r="J1467" s="15"/>
      <c r="K1467" s="15"/>
      <c r="L1467" s="217"/>
      <c r="M1467" s="22"/>
      <c r="N1467" s="119" t="str">
        <f>IF(G1467="","",VLOOKUP(G1467,номенклатури!R:U,4,0))</f>
        <v/>
      </c>
      <c r="O1467" s="119" t="str">
        <f>IF(M1467="","",VLOOKUP(M1467,'14'!D:D,1,0))</f>
        <v/>
      </c>
    </row>
    <row r="1468" spans="1:15" ht="12.75" customHeight="1" x14ac:dyDescent="0.2">
      <c r="A1468" s="36" t="str">
        <f>'0'!$A$4</f>
        <v>………………..</v>
      </c>
      <c r="B1468" s="37">
        <f>'0'!$A$2</f>
        <v>46112</v>
      </c>
      <c r="C1468" s="37" t="s">
        <v>1243</v>
      </c>
      <c r="D1468" s="119" t="str">
        <f>IF(G1468="","",VLOOKUP(G1468,номенклатури!R:T,2,0))</f>
        <v/>
      </c>
      <c r="E1468" s="365" t="str">
        <f>IF(G1468="","",VLOOKUP(G1468,номенклатури!R:T,3,0))</f>
        <v/>
      </c>
      <c r="F1468" s="159" t="str">
        <f>IF(G1468="","",IF(ISERROR(VLOOKUP(G1468,номенклатури!V:V,1,0)),E1468*H1468,E1468*I1468))</f>
        <v/>
      </c>
      <c r="G1468" s="14"/>
      <c r="H1468" s="15"/>
      <c r="I1468" s="15"/>
      <c r="J1468" s="15"/>
      <c r="K1468" s="15"/>
      <c r="L1468" s="217"/>
      <c r="M1468" s="22"/>
      <c r="N1468" s="119" t="str">
        <f>IF(G1468="","",VLOOKUP(G1468,номенклатури!R:U,4,0))</f>
        <v/>
      </c>
      <c r="O1468" s="119" t="str">
        <f>IF(M1468="","",VLOOKUP(M1468,'14'!D:D,1,0))</f>
        <v/>
      </c>
    </row>
    <row r="1469" spans="1:15" ht="12.75" customHeight="1" x14ac:dyDescent="0.2">
      <c r="A1469" s="36" t="str">
        <f>'0'!$A$4</f>
        <v>………………..</v>
      </c>
      <c r="B1469" s="37">
        <f>'0'!$A$2</f>
        <v>46112</v>
      </c>
      <c r="C1469" s="37" t="s">
        <v>1243</v>
      </c>
      <c r="D1469" s="119" t="str">
        <f>IF(G1469="","",VLOOKUP(G1469,номенклатури!R:T,2,0))</f>
        <v/>
      </c>
      <c r="E1469" s="365" t="str">
        <f>IF(G1469="","",VLOOKUP(G1469,номенклатури!R:T,3,0))</f>
        <v/>
      </c>
      <c r="F1469" s="159" t="str">
        <f>IF(G1469="","",IF(ISERROR(VLOOKUP(G1469,номенклатури!V:V,1,0)),E1469*H1469,E1469*I1469))</f>
        <v/>
      </c>
      <c r="G1469" s="14"/>
      <c r="H1469" s="15"/>
      <c r="I1469" s="15"/>
      <c r="J1469" s="15"/>
      <c r="K1469" s="15"/>
      <c r="L1469" s="217"/>
      <c r="M1469" s="22"/>
      <c r="N1469" s="119" t="str">
        <f>IF(G1469="","",VLOOKUP(G1469,номенклатури!R:U,4,0))</f>
        <v/>
      </c>
      <c r="O1469" s="119" t="str">
        <f>IF(M1469="","",VLOOKUP(M1469,'14'!D:D,1,0))</f>
        <v/>
      </c>
    </row>
    <row r="1470" spans="1:15" ht="12.75" customHeight="1" x14ac:dyDescent="0.2">
      <c r="A1470" s="36" t="str">
        <f>'0'!$A$4</f>
        <v>………………..</v>
      </c>
      <c r="B1470" s="37">
        <f>'0'!$A$2</f>
        <v>46112</v>
      </c>
      <c r="C1470" s="37" t="s">
        <v>1243</v>
      </c>
      <c r="D1470" s="119" t="str">
        <f>IF(G1470="","",VLOOKUP(G1470,номенклатури!R:T,2,0))</f>
        <v/>
      </c>
      <c r="E1470" s="365" t="str">
        <f>IF(G1470="","",VLOOKUP(G1470,номенклатури!R:T,3,0))</f>
        <v/>
      </c>
      <c r="F1470" s="159" t="str">
        <f>IF(G1470="","",IF(ISERROR(VLOOKUP(G1470,номенклатури!V:V,1,0)),E1470*H1470,E1470*I1470))</f>
        <v/>
      </c>
      <c r="G1470" s="14"/>
      <c r="H1470" s="15"/>
      <c r="I1470" s="15"/>
      <c r="J1470" s="15"/>
      <c r="K1470" s="15"/>
      <c r="L1470" s="217"/>
      <c r="M1470" s="22"/>
      <c r="N1470" s="119" t="str">
        <f>IF(G1470="","",VLOOKUP(G1470,номенклатури!R:U,4,0))</f>
        <v/>
      </c>
      <c r="O1470" s="119" t="str">
        <f>IF(M1470="","",VLOOKUP(M1470,'14'!D:D,1,0))</f>
        <v/>
      </c>
    </row>
    <row r="1471" spans="1:15" ht="12.75" customHeight="1" x14ac:dyDescent="0.2">
      <c r="A1471" s="36" t="str">
        <f>'0'!$A$4</f>
        <v>………………..</v>
      </c>
      <c r="B1471" s="37">
        <f>'0'!$A$2</f>
        <v>46112</v>
      </c>
      <c r="C1471" s="37" t="s">
        <v>1243</v>
      </c>
      <c r="D1471" s="119" t="str">
        <f>IF(G1471="","",VLOOKUP(G1471,номенклатури!R:T,2,0))</f>
        <v/>
      </c>
      <c r="E1471" s="365" t="str">
        <f>IF(G1471="","",VLOOKUP(G1471,номенклатури!R:T,3,0))</f>
        <v/>
      </c>
      <c r="F1471" s="159" t="str">
        <f>IF(G1471="","",IF(ISERROR(VLOOKUP(G1471,номенклатури!V:V,1,0)),E1471*H1471,E1471*I1471))</f>
        <v/>
      </c>
      <c r="G1471" s="14"/>
      <c r="H1471" s="15"/>
      <c r="I1471" s="15"/>
      <c r="J1471" s="15"/>
      <c r="K1471" s="15"/>
      <c r="L1471" s="217"/>
      <c r="M1471" s="22"/>
      <c r="N1471" s="119" t="str">
        <f>IF(G1471="","",VLOOKUP(G1471,номенклатури!R:U,4,0))</f>
        <v/>
      </c>
      <c r="O1471" s="119" t="str">
        <f>IF(M1471="","",VLOOKUP(M1471,'14'!D:D,1,0))</f>
        <v/>
      </c>
    </row>
    <row r="1472" spans="1:15" ht="12.75" customHeight="1" x14ac:dyDescent="0.2">
      <c r="A1472" s="36" t="str">
        <f>'0'!$A$4</f>
        <v>………………..</v>
      </c>
      <c r="B1472" s="37">
        <f>'0'!$A$2</f>
        <v>46112</v>
      </c>
      <c r="C1472" s="37" t="s">
        <v>1243</v>
      </c>
      <c r="D1472" s="119" t="str">
        <f>IF(G1472="","",VLOOKUP(G1472,номенклатури!R:T,2,0))</f>
        <v/>
      </c>
      <c r="E1472" s="365" t="str">
        <f>IF(G1472="","",VLOOKUP(G1472,номенклатури!R:T,3,0))</f>
        <v/>
      </c>
      <c r="F1472" s="159" t="str">
        <f>IF(G1472="","",IF(ISERROR(VLOOKUP(G1472,номенклатури!V:V,1,0)),E1472*H1472,E1472*I1472))</f>
        <v/>
      </c>
      <c r="G1472" s="14"/>
      <c r="H1472" s="15"/>
      <c r="I1472" s="15"/>
      <c r="J1472" s="15"/>
      <c r="K1472" s="15"/>
      <c r="L1472" s="217"/>
      <c r="M1472" s="22"/>
      <c r="N1472" s="119" t="str">
        <f>IF(G1472="","",VLOOKUP(G1472,номенклатури!R:U,4,0))</f>
        <v/>
      </c>
      <c r="O1472" s="119" t="str">
        <f>IF(M1472="","",VLOOKUP(M1472,'14'!D:D,1,0))</f>
        <v/>
      </c>
    </row>
    <row r="1473" spans="1:15" ht="12.75" customHeight="1" x14ac:dyDescent="0.2">
      <c r="A1473" s="36" t="str">
        <f>'0'!$A$4</f>
        <v>………………..</v>
      </c>
      <c r="B1473" s="37">
        <f>'0'!$A$2</f>
        <v>46112</v>
      </c>
      <c r="C1473" s="37" t="s">
        <v>1243</v>
      </c>
      <c r="D1473" s="119" t="str">
        <f>IF(G1473="","",VLOOKUP(G1473,номенклатури!R:T,2,0))</f>
        <v/>
      </c>
      <c r="E1473" s="365" t="str">
        <f>IF(G1473="","",VLOOKUP(G1473,номенклатури!R:T,3,0))</f>
        <v/>
      </c>
      <c r="F1473" s="159" t="str">
        <f>IF(G1473="","",IF(ISERROR(VLOOKUP(G1473,номенклатури!V:V,1,0)),E1473*H1473,E1473*I1473))</f>
        <v/>
      </c>
      <c r="G1473" s="14"/>
      <c r="H1473" s="15"/>
      <c r="I1473" s="15"/>
      <c r="J1473" s="15"/>
      <c r="K1473" s="15"/>
      <c r="L1473" s="217"/>
      <c r="M1473" s="22"/>
      <c r="N1473" s="119" t="str">
        <f>IF(G1473="","",VLOOKUP(G1473,номенклатури!R:U,4,0))</f>
        <v/>
      </c>
      <c r="O1473" s="119" t="str">
        <f>IF(M1473="","",VLOOKUP(M1473,'14'!D:D,1,0))</f>
        <v/>
      </c>
    </row>
    <row r="1474" spans="1:15" ht="12.75" customHeight="1" x14ac:dyDescent="0.2">
      <c r="A1474" s="36" t="str">
        <f>'0'!$A$4</f>
        <v>………………..</v>
      </c>
      <c r="B1474" s="37">
        <f>'0'!$A$2</f>
        <v>46112</v>
      </c>
      <c r="C1474" s="37" t="s">
        <v>1243</v>
      </c>
      <c r="D1474" s="119" t="str">
        <f>IF(G1474="","",VLOOKUP(G1474,номенклатури!R:T,2,0))</f>
        <v/>
      </c>
      <c r="E1474" s="365" t="str">
        <f>IF(G1474="","",VLOOKUP(G1474,номенклатури!R:T,3,0))</f>
        <v/>
      </c>
      <c r="F1474" s="159" t="str">
        <f>IF(G1474="","",IF(ISERROR(VLOOKUP(G1474,номенклатури!V:V,1,0)),E1474*H1474,E1474*I1474))</f>
        <v/>
      </c>
      <c r="G1474" s="14"/>
      <c r="H1474" s="15"/>
      <c r="I1474" s="15"/>
      <c r="J1474" s="15"/>
      <c r="K1474" s="15"/>
      <c r="L1474" s="217"/>
      <c r="M1474" s="22"/>
      <c r="N1474" s="119" t="str">
        <f>IF(G1474="","",VLOOKUP(G1474,номенклатури!R:U,4,0))</f>
        <v/>
      </c>
      <c r="O1474" s="119" t="str">
        <f>IF(M1474="","",VLOOKUP(M1474,'14'!D:D,1,0))</f>
        <v/>
      </c>
    </row>
    <row r="1475" spans="1:15" ht="12.75" customHeight="1" x14ac:dyDescent="0.2">
      <c r="A1475" s="36" t="str">
        <f>'0'!$A$4</f>
        <v>………………..</v>
      </c>
      <c r="B1475" s="37">
        <f>'0'!$A$2</f>
        <v>46112</v>
      </c>
      <c r="C1475" s="37" t="s">
        <v>1243</v>
      </c>
      <c r="D1475" s="119" t="str">
        <f>IF(G1475="","",VLOOKUP(G1475,номенклатури!R:T,2,0))</f>
        <v/>
      </c>
      <c r="E1475" s="365" t="str">
        <f>IF(G1475="","",VLOOKUP(G1475,номенклатури!R:T,3,0))</f>
        <v/>
      </c>
      <c r="F1475" s="159" t="str">
        <f>IF(G1475="","",IF(ISERROR(VLOOKUP(G1475,номенклатури!V:V,1,0)),E1475*H1475,E1475*I1475))</f>
        <v/>
      </c>
      <c r="G1475" s="14"/>
      <c r="H1475" s="15"/>
      <c r="I1475" s="15"/>
      <c r="J1475" s="15"/>
      <c r="K1475" s="15"/>
      <c r="L1475" s="217"/>
      <c r="M1475" s="22"/>
      <c r="N1475" s="119" t="str">
        <f>IF(G1475="","",VLOOKUP(G1475,номенклатури!R:U,4,0))</f>
        <v/>
      </c>
      <c r="O1475" s="119" t="str">
        <f>IF(M1475="","",VLOOKUP(M1475,'14'!D:D,1,0))</f>
        <v/>
      </c>
    </row>
    <row r="1476" spans="1:15" ht="12.75" customHeight="1" x14ac:dyDescent="0.2">
      <c r="A1476" s="36" t="str">
        <f>'0'!$A$4</f>
        <v>………………..</v>
      </c>
      <c r="B1476" s="37">
        <f>'0'!$A$2</f>
        <v>46112</v>
      </c>
      <c r="C1476" s="37" t="s">
        <v>1243</v>
      </c>
      <c r="D1476" s="119" t="str">
        <f>IF(G1476="","",VLOOKUP(G1476,номенклатури!R:T,2,0))</f>
        <v/>
      </c>
      <c r="E1476" s="365" t="str">
        <f>IF(G1476="","",VLOOKUP(G1476,номенклатури!R:T,3,0))</f>
        <v/>
      </c>
      <c r="F1476" s="159" t="str">
        <f>IF(G1476="","",IF(ISERROR(VLOOKUP(G1476,номенклатури!V:V,1,0)),E1476*H1476,E1476*I1476))</f>
        <v/>
      </c>
      <c r="G1476" s="14"/>
      <c r="H1476" s="15"/>
      <c r="I1476" s="15"/>
      <c r="J1476" s="15"/>
      <c r="K1476" s="15"/>
      <c r="L1476" s="217"/>
      <c r="M1476" s="22"/>
      <c r="N1476" s="119" t="str">
        <f>IF(G1476="","",VLOOKUP(G1476,номенклатури!R:U,4,0))</f>
        <v/>
      </c>
      <c r="O1476" s="119" t="str">
        <f>IF(M1476="","",VLOOKUP(M1476,'14'!D:D,1,0))</f>
        <v/>
      </c>
    </row>
    <row r="1477" spans="1:15" ht="12.75" customHeight="1" x14ac:dyDescent="0.2">
      <c r="A1477" s="36" t="str">
        <f>'0'!$A$4</f>
        <v>………………..</v>
      </c>
      <c r="B1477" s="37">
        <f>'0'!$A$2</f>
        <v>46112</v>
      </c>
      <c r="C1477" s="37" t="s">
        <v>1243</v>
      </c>
      <c r="D1477" s="119" t="str">
        <f>IF(G1477="","",VLOOKUP(G1477,номенклатури!R:T,2,0))</f>
        <v/>
      </c>
      <c r="E1477" s="365" t="str">
        <f>IF(G1477="","",VLOOKUP(G1477,номенклатури!R:T,3,0))</f>
        <v/>
      </c>
      <c r="F1477" s="159" t="str">
        <f>IF(G1477="","",IF(ISERROR(VLOOKUP(G1477,номенклатури!V:V,1,0)),E1477*H1477,E1477*I1477))</f>
        <v/>
      </c>
      <c r="G1477" s="14"/>
      <c r="H1477" s="15"/>
      <c r="I1477" s="15"/>
      <c r="J1477" s="15"/>
      <c r="K1477" s="15"/>
      <c r="L1477" s="217"/>
      <c r="M1477" s="22"/>
      <c r="N1477" s="119" t="str">
        <f>IF(G1477="","",VLOOKUP(G1477,номенклатури!R:U,4,0))</f>
        <v/>
      </c>
      <c r="O1477" s="119" t="str">
        <f>IF(M1477="","",VLOOKUP(M1477,'14'!D:D,1,0))</f>
        <v/>
      </c>
    </row>
    <row r="1478" spans="1:15" ht="12.75" customHeight="1" x14ac:dyDescent="0.2">
      <c r="A1478" s="36" t="str">
        <f>'0'!$A$4</f>
        <v>………………..</v>
      </c>
      <c r="B1478" s="37">
        <f>'0'!$A$2</f>
        <v>46112</v>
      </c>
      <c r="C1478" s="37" t="s">
        <v>1243</v>
      </c>
      <c r="D1478" s="119" t="str">
        <f>IF(G1478="","",VLOOKUP(G1478,номенклатури!R:T,2,0))</f>
        <v/>
      </c>
      <c r="E1478" s="365" t="str">
        <f>IF(G1478="","",VLOOKUP(G1478,номенклатури!R:T,3,0))</f>
        <v/>
      </c>
      <c r="F1478" s="159" t="str">
        <f>IF(G1478="","",IF(ISERROR(VLOOKUP(G1478,номенклатури!V:V,1,0)),E1478*H1478,E1478*I1478))</f>
        <v/>
      </c>
      <c r="G1478" s="14"/>
      <c r="H1478" s="15"/>
      <c r="I1478" s="15"/>
      <c r="J1478" s="15"/>
      <c r="K1478" s="15"/>
      <c r="L1478" s="217"/>
      <c r="M1478" s="22"/>
      <c r="N1478" s="119" t="str">
        <f>IF(G1478="","",VLOOKUP(G1478,номенклатури!R:U,4,0))</f>
        <v/>
      </c>
      <c r="O1478" s="119" t="str">
        <f>IF(M1478="","",VLOOKUP(M1478,'14'!D:D,1,0))</f>
        <v/>
      </c>
    </row>
    <row r="1479" spans="1:15" ht="12.75" customHeight="1" x14ac:dyDescent="0.2">
      <c r="A1479" s="36" t="str">
        <f>'0'!$A$4</f>
        <v>………………..</v>
      </c>
      <c r="B1479" s="37">
        <f>'0'!$A$2</f>
        <v>46112</v>
      </c>
      <c r="C1479" s="37" t="s">
        <v>1243</v>
      </c>
      <c r="D1479" s="119" t="str">
        <f>IF(G1479="","",VLOOKUP(G1479,номенклатури!R:T,2,0))</f>
        <v/>
      </c>
      <c r="E1479" s="365" t="str">
        <f>IF(G1479="","",VLOOKUP(G1479,номенклатури!R:T,3,0))</f>
        <v/>
      </c>
      <c r="F1479" s="159" t="str">
        <f>IF(G1479="","",IF(ISERROR(VLOOKUP(G1479,номенклатури!V:V,1,0)),E1479*H1479,E1479*I1479))</f>
        <v/>
      </c>
      <c r="G1479" s="14"/>
      <c r="H1479" s="15"/>
      <c r="I1479" s="15"/>
      <c r="J1479" s="15"/>
      <c r="K1479" s="15"/>
      <c r="L1479" s="217"/>
      <c r="M1479" s="22"/>
      <c r="N1479" s="119" t="str">
        <f>IF(G1479="","",VLOOKUP(G1479,номенклатури!R:U,4,0))</f>
        <v/>
      </c>
      <c r="O1479" s="119" t="str">
        <f>IF(M1479="","",VLOOKUP(M1479,'14'!D:D,1,0))</f>
        <v/>
      </c>
    </row>
    <row r="1480" spans="1:15" ht="12.75" customHeight="1" x14ac:dyDescent="0.2">
      <c r="A1480" s="36" t="str">
        <f>'0'!$A$4</f>
        <v>………………..</v>
      </c>
      <c r="B1480" s="37">
        <f>'0'!$A$2</f>
        <v>46112</v>
      </c>
      <c r="C1480" s="37" t="s">
        <v>1243</v>
      </c>
      <c r="D1480" s="119" t="str">
        <f>IF(G1480="","",VLOOKUP(G1480,номенклатури!R:T,2,0))</f>
        <v/>
      </c>
      <c r="E1480" s="365" t="str">
        <f>IF(G1480="","",VLOOKUP(G1480,номенклатури!R:T,3,0))</f>
        <v/>
      </c>
      <c r="F1480" s="159" t="str">
        <f>IF(G1480="","",IF(ISERROR(VLOOKUP(G1480,номенклатури!V:V,1,0)),E1480*H1480,E1480*I1480))</f>
        <v/>
      </c>
      <c r="G1480" s="14"/>
      <c r="H1480" s="15"/>
      <c r="I1480" s="15"/>
      <c r="J1480" s="15"/>
      <c r="K1480" s="15"/>
      <c r="L1480" s="217"/>
      <c r="M1480" s="22"/>
      <c r="N1480" s="119" t="str">
        <f>IF(G1480="","",VLOOKUP(G1480,номенклатури!R:U,4,0))</f>
        <v/>
      </c>
      <c r="O1480" s="119" t="str">
        <f>IF(M1480="","",VLOOKUP(M1480,'14'!D:D,1,0))</f>
        <v/>
      </c>
    </row>
    <row r="1481" spans="1:15" ht="12.75" customHeight="1" x14ac:dyDescent="0.2">
      <c r="A1481" s="36" t="str">
        <f>'0'!$A$4</f>
        <v>………………..</v>
      </c>
      <c r="B1481" s="37">
        <f>'0'!$A$2</f>
        <v>46112</v>
      </c>
      <c r="C1481" s="37" t="s">
        <v>1243</v>
      </c>
      <c r="D1481" s="119" t="str">
        <f>IF(G1481="","",VLOOKUP(G1481,номенклатури!R:T,2,0))</f>
        <v/>
      </c>
      <c r="E1481" s="365" t="str">
        <f>IF(G1481="","",VLOOKUP(G1481,номенклатури!R:T,3,0))</f>
        <v/>
      </c>
      <c r="F1481" s="159" t="str">
        <f>IF(G1481="","",IF(ISERROR(VLOOKUP(G1481,номенклатури!V:V,1,0)),E1481*H1481,E1481*I1481))</f>
        <v/>
      </c>
      <c r="G1481" s="14"/>
      <c r="H1481" s="15"/>
      <c r="I1481" s="15"/>
      <c r="J1481" s="15"/>
      <c r="K1481" s="15"/>
      <c r="L1481" s="217"/>
      <c r="M1481" s="22"/>
      <c r="N1481" s="119" t="str">
        <f>IF(G1481="","",VLOOKUP(G1481,номенклатури!R:U,4,0))</f>
        <v/>
      </c>
      <c r="O1481" s="119" t="str">
        <f>IF(M1481="","",VLOOKUP(M1481,'14'!D:D,1,0))</f>
        <v/>
      </c>
    </row>
    <row r="1482" spans="1:15" ht="12.75" customHeight="1" x14ac:dyDescent="0.2">
      <c r="A1482" s="36" t="str">
        <f>'0'!$A$4</f>
        <v>………………..</v>
      </c>
      <c r="B1482" s="37">
        <f>'0'!$A$2</f>
        <v>46112</v>
      </c>
      <c r="C1482" s="37" t="s">
        <v>1243</v>
      </c>
      <c r="D1482" s="119" t="str">
        <f>IF(G1482="","",VLOOKUP(G1482,номенклатури!R:T,2,0))</f>
        <v/>
      </c>
      <c r="E1482" s="365" t="str">
        <f>IF(G1482="","",VLOOKUP(G1482,номенклатури!R:T,3,0))</f>
        <v/>
      </c>
      <c r="F1482" s="159" t="str">
        <f>IF(G1482="","",IF(ISERROR(VLOOKUP(G1482,номенклатури!V:V,1,0)),E1482*H1482,E1482*I1482))</f>
        <v/>
      </c>
      <c r="G1482" s="14"/>
      <c r="H1482" s="15"/>
      <c r="I1482" s="15"/>
      <c r="J1482" s="15"/>
      <c r="K1482" s="15"/>
      <c r="L1482" s="217"/>
      <c r="M1482" s="22"/>
      <c r="N1482" s="119" t="str">
        <f>IF(G1482="","",VLOOKUP(G1482,номенклатури!R:U,4,0))</f>
        <v/>
      </c>
      <c r="O1482" s="119" t="str">
        <f>IF(M1482="","",VLOOKUP(M1482,'14'!D:D,1,0))</f>
        <v/>
      </c>
    </row>
    <row r="1483" spans="1:15" ht="12.75" customHeight="1" x14ac:dyDescent="0.2">
      <c r="A1483" s="36" t="str">
        <f>'0'!$A$4</f>
        <v>………………..</v>
      </c>
      <c r="B1483" s="37">
        <f>'0'!$A$2</f>
        <v>46112</v>
      </c>
      <c r="C1483" s="37" t="s">
        <v>1243</v>
      </c>
      <c r="D1483" s="119" t="str">
        <f>IF(G1483="","",VLOOKUP(G1483,номенклатури!R:T,2,0))</f>
        <v/>
      </c>
      <c r="E1483" s="365" t="str">
        <f>IF(G1483="","",VLOOKUP(G1483,номенклатури!R:T,3,0))</f>
        <v/>
      </c>
      <c r="F1483" s="159" t="str">
        <f>IF(G1483="","",IF(ISERROR(VLOOKUP(G1483,номенклатури!V:V,1,0)),E1483*H1483,E1483*I1483))</f>
        <v/>
      </c>
      <c r="G1483" s="14"/>
      <c r="H1483" s="15"/>
      <c r="I1483" s="15"/>
      <c r="J1483" s="15"/>
      <c r="K1483" s="15"/>
      <c r="L1483" s="217"/>
      <c r="M1483" s="22"/>
      <c r="N1483" s="119" t="str">
        <f>IF(G1483="","",VLOOKUP(G1483,номенклатури!R:U,4,0))</f>
        <v/>
      </c>
      <c r="O1483" s="119" t="str">
        <f>IF(M1483="","",VLOOKUP(M1483,'14'!D:D,1,0))</f>
        <v/>
      </c>
    </row>
    <row r="1484" spans="1:15" ht="12.75" customHeight="1" x14ac:dyDescent="0.2">
      <c r="A1484" s="36" t="str">
        <f>'0'!$A$4</f>
        <v>………………..</v>
      </c>
      <c r="B1484" s="37">
        <f>'0'!$A$2</f>
        <v>46112</v>
      </c>
      <c r="C1484" s="37" t="s">
        <v>1243</v>
      </c>
      <c r="D1484" s="119" t="str">
        <f>IF(G1484="","",VLOOKUP(G1484,номенклатури!R:T,2,0))</f>
        <v/>
      </c>
      <c r="E1484" s="365" t="str">
        <f>IF(G1484="","",VLOOKUP(G1484,номенклатури!R:T,3,0))</f>
        <v/>
      </c>
      <c r="F1484" s="159" t="str">
        <f>IF(G1484="","",IF(ISERROR(VLOOKUP(G1484,номенклатури!V:V,1,0)),E1484*H1484,E1484*I1484))</f>
        <v/>
      </c>
      <c r="G1484" s="14"/>
      <c r="H1484" s="15"/>
      <c r="I1484" s="15"/>
      <c r="J1484" s="15"/>
      <c r="K1484" s="15"/>
      <c r="L1484" s="217"/>
      <c r="M1484" s="22"/>
      <c r="N1484" s="119" t="str">
        <f>IF(G1484="","",VLOOKUP(G1484,номенклатури!R:U,4,0))</f>
        <v/>
      </c>
      <c r="O1484" s="119" t="str">
        <f>IF(M1484="","",VLOOKUP(M1484,'14'!D:D,1,0))</f>
        <v/>
      </c>
    </row>
    <row r="1485" spans="1:15" ht="12.75" customHeight="1" x14ac:dyDescent="0.2">
      <c r="A1485" s="36" t="str">
        <f>'0'!$A$4</f>
        <v>………………..</v>
      </c>
      <c r="B1485" s="37">
        <f>'0'!$A$2</f>
        <v>46112</v>
      </c>
      <c r="C1485" s="37" t="s">
        <v>1243</v>
      </c>
      <c r="D1485" s="119" t="str">
        <f>IF(G1485="","",VLOOKUP(G1485,номенклатури!R:T,2,0))</f>
        <v/>
      </c>
      <c r="E1485" s="365" t="str">
        <f>IF(G1485="","",VLOOKUP(G1485,номенклатури!R:T,3,0))</f>
        <v/>
      </c>
      <c r="F1485" s="159" t="str">
        <f>IF(G1485="","",IF(ISERROR(VLOOKUP(G1485,номенклатури!V:V,1,0)),E1485*H1485,E1485*I1485))</f>
        <v/>
      </c>
      <c r="G1485" s="14"/>
      <c r="H1485" s="15"/>
      <c r="I1485" s="15"/>
      <c r="J1485" s="15"/>
      <c r="K1485" s="15"/>
      <c r="L1485" s="217"/>
      <c r="M1485" s="22"/>
      <c r="N1485" s="119" t="str">
        <f>IF(G1485="","",VLOOKUP(G1485,номенклатури!R:U,4,0))</f>
        <v/>
      </c>
      <c r="O1485" s="119" t="str">
        <f>IF(M1485="","",VLOOKUP(M1485,'14'!D:D,1,0))</f>
        <v/>
      </c>
    </row>
    <row r="1486" spans="1:15" ht="12.75" customHeight="1" x14ac:dyDescent="0.2">
      <c r="A1486" s="36" t="str">
        <f>'0'!$A$4</f>
        <v>………………..</v>
      </c>
      <c r="B1486" s="37">
        <f>'0'!$A$2</f>
        <v>46112</v>
      </c>
      <c r="C1486" s="37" t="s">
        <v>1243</v>
      </c>
      <c r="D1486" s="119" t="str">
        <f>IF(G1486="","",VLOOKUP(G1486,номенклатури!R:T,2,0))</f>
        <v/>
      </c>
      <c r="E1486" s="365" t="str">
        <f>IF(G1486="","",VLOOKUP(G1486,номенклатури!R:T,3,0))</f>
        <v/>
      </c>
      <c r="F1486" s="159" t="str">
        <f>IF(G1486="","",IF(ISERROR(VLOOKUP(G1486,номенклатури!V:V,1,0)),E1486*H1486,E1486*I1486))</f>
        <v/>
      </c>
      <c r="G1486" s="14"/>
      <c r="H1486" s="15"/>
      <c r="I1486" s="15"/>
      <c r="J1486" s="15"/>
      <c r="K1486" s="15"/>
      <c r="L1486" s="217"/>
      <c r="M1486" s="22"/>
      <c r="N1486" s="119" t="str">
        <f>IF(G1486="","",VLOOKUP(G1486,номенклатури!R:U,4,0))</f>
        <v/>
      </c>
      <c r="O1486" s="119" t="str">
        <f>IF(M1486="","",VLOOKUP(M1486,'14'!D:D,1,0))</f>
        <v/>
      </c>
    </row>
    <row r="1487" spans="1:15" ht="12.75" customHeight="1" x14ac:dyDescent="0.2">
      <c r="A1487" s="36" t="str">
        <f>'0'!$A$4</f>
        <v>………………..</v>
      </c>
      <c r="B1487" s="37">
        <f>'0'!$A$2</f>
        <v>46112</v>
      </c>
      <c r="C1487" s="37" t="s">
        <v>1243</v>
      </c>
      <c r="D1487" s="119" t="str">
        <f>IF(G1487="","",VLOOKUP(G1487,номенклатури!R:T,2,0))</f>
        <v/>
      </c>
      <c r="E1487" s="365" t="str">
        <f>IF(G1487="","",VLOOKUP(G1487,номенклатури!R:T,3,0))</f>
        <v/>
      </c>
      <c r="F1487" s="159" t="str">
        <f>IF(G1487="","",IF(ISERROR(VLOOKUP(G1487,номенклатури!V:V,1,0)),E1487*H1487,E1487*I1487))</f>
        <v/>
      </c>
      <c r="G1487" s="14"/>
      <c r="H1487" s="15"/>
      <c r="I1487" s="15"/>
      <c r="J1487" s="15"/>
      <c r="K1487" s="15"/>
      <c r="L1487" s="217"/>
      <c r="M1487" s="22"/>
      <c r="N1487" s="119" t="str">
        <f>IF(G1487="","",VLOOKUP(G1487,номенклатури!R:U,4,0))</f>
        <v/>
      </c>
      <c r="O1487" s="119" t="str">
        <f>IF(M1487="","",VLOOKUP(M1487,'14'!D:D,1,0))</f>
        <v/>
      </c>
    </row>
    <row r="1488" spans="1:15" ht="12.75" customHeight="1" x14ac:dyDescent="0.2">
      <c r="A1488" s="36" t="str">
        <f>'0'!$A$4</f>
        <v>………………..</v>
      </c>
      <c r="B1488" s="37">
        <f>'0'!$A$2</f>
        <v>46112</v>
      </c>
      <c r="C1488" s="37" t="s">
        <v>1243</v>
      </c>
      <c r="D1488" s="119" t="str">
        <f>IF(G1488="","",VLOOKUP(G1488,номенклатури!R:T,2,0))</f>
        <v/>
      </c>
      <c r="E1488" s="365" t="str">
        <f>IF(G1488="","",VLOOKUP(G1488,номенклатури!R:T,3,0))</f>
        <v/>
      </c>
      <c r="F1488" s="159" t="str">
        <f>IF(G1488="","",IF(ISERROR(VLOOKUP(G1488,номенклатури!V:V,1,0)),E1488*H1488,E1488*I1488))</f>
        <v/>
      </c>
      <c r="G1488" s="14"/>
      <c r="H1488" s="15"/>
      <c r="I1488" s="15"/>
      <c r="J1488" s="15"/>
      <c r="K1488" s="15"/>
      <c r="L1488" s="217"/>
      <c r="M1488" s="22"/>
      <c r="N1488" s="119" t="str">
        <f>IF(G1488="","",VLOOKUP(G1488,номенклатури!R:U,4,0))</f>
        <v/>
      </c>
      <c r="O1488" s="119" t="str">
        <f>IF(M1488="","",VLOOKUP(M1488,'14'!D:D,1,0))</f>
        <v/>
      </c>
    </row>
    <row r="1489" spans="1:15" ht="12.75" customHeight="1" x14ac:dyDescent="0.2">
      <c r="A1489" s="36" t="str">
        <f>'0'!$A$4</f>
        <v>………………..</v>
      </c>
      <c r="B1489" s="37">
        <f>'0'!$A$2</f>
        <v>46112</v>
      </c>
      <c r="C1489" s="37" t="s">
        <v>1243</v>
      </c>
      <c r="D1489" s="119" t="str">
        <f>IF(G1489="","",VLOOKUP(G1489,номенклатури!R:T,2,0))</f>
        <v/>
      </c>
      <c r="E1489" s="365" t="str">
        <f>IF(G1489="","",VLOOKUP(G1489,номенклатури!R:T,3,0))</f>
        <v/>
      </c>
      <c r="F1489" s="159" t="str">
        <f>IF(G1489="","",IF(ISERROR(VLOOKUP(G1489,номенклатури!V:V,1,0)),E1489*H1489,E1489*I1489))</f>
        <v/>
      </c>
      <c r="G1489" s="14"/>
      <c r="H1489" s="15"/>
      <c r="I1489" s="15"/>
      <c r="J1489" s="15"/>
      <c r="K1489" s="15"/>
      <c r="L1489" s="217"/>
      <c r="M1489" s="22"/>
      <c r="N1489" s="119" t="str">
        <f>IF(G1489="","",VLOOKUP(G1489,номенклатури!R:U,4,0))</f>
        <v/>
      </c>
      <c r="O1489" s="119" t="str">
        <f>IF(M1489="","",VLOOKUP(M1489,'14'!D:D,1,0))</f>
        <v/>
      </c>
    </row>
    <row r="1490" spans="1:15" ht="12.75" customHeight="1" x14ac:dyDescent="0.2">
      <c r="A1490" s="36" t="str">
        <f>'0'!$A$4</f>
        <v>………………..</v>
      </c>
      <c r="B1490" s="37">
        <f>'0'!$A$2</f>
        <v>46112</v>
      </c>
      <c r="C1490" s="37" t="s">
        <v>1243</v>
      </c>
      <c r="D1490" s="119" t="str">
        <f>IF(G1490="","",VLOOKUP(G1490,номенклатури!R:T,2,0))</f>
        <v/>
      </c>
      <c r="E1490" s="365" t="str">
        <f>IF(G1490="","",VLOOKUP(G1490,номенклатури!R:T,3,0))</f>
        <v/>
      </c>
      <c r="F1490" s="159" t="str">
        <f>IF(G1490="","",IF(ISERROR(VLOOKUP(G1490,номенклатури!V:V,1,0)),E1490*H1490,E1490*I1490))</f>
        <v/>
      </c>
      <c r="G1490" s="14"/>
      <c r="H1490" s="15"/>
      <c r="I1490" s="15"/>
      <c r="J1490" s="15"/>
      <c r="K1490" s="15"/>
      <c r="L1490" s="217"/>
      <c r="M1490" s="22"/>
      <c r="N1490" s="119" t="str">
        <f>IF(G1490="","",VLOOKUP(G1490,номенклатури!R:U,4,0))</f>
        <v/>
      </c>
      <c r="O1490" s="119" t="str">
        <f>IF(M1490="","",VLOOKUP(M1490,'14'!D:D,1,0))</f>
        <v/>
      </c>
    </row>
    <row r="1491" spans="1:15" ht="12.75" customHeight="1" x14ac:dyDescent="0.2">
      <c r="A1491" s="36" t="str">
        <f>'0'!$A$4</f>
        <v>………………..</v>
      </c>
      <c r="B1491" s="37">
        <f>'0'!$A$2</f>
        <v>46112</v>
      </c>
      <c r="C1491" s="37" t="s">
        <v>1243</v>
      </c>
      <c r="D1491" s="119" t="str">
        <f>IF(G1491="","",VLOOKUP(G1491,номенклатури!R:T,2,0))</f>
        <v/>
      </c>
      <c r="E1491" s="365" t="str">
        <f>IF(G1491="","",VLOOKUP(G1491,номенклатури!R:T,3,0))</f>
        <v/>
      </c>
      <c r="F1491" s="159" t="str">
        <f>IF(G1491="","",IF(ISERROR(VLOOKUP(G1491,номенклатури!V:V,1,0)),E1491*H1491,E1491*I1491))</f>
        <v/>
      </c>
      <c r="G1491" s="14"/>
      <c r="H1491" s="15"/>
      <c r="I1491" s="15"/>
      <c r="J1491" s="15"/>
      <c r="K1491" s="15"/>
      <c r="L1491" s="217"/>
      <c r="M1491" s="22"/>
      <c r="N1491" s="119" t="str">
        <f>IF(G1491="","",VLOOKUP(G1491,номенклатури!R:U,4,0))</f>
        <v/>
      </c>
      <c r="O1491" s="119" t="str">
        <f>IF(M1491="","",VLOOKUP(M1491,'14'!D:D,1,0))</f>
        <v/>
      </c>
    </row>
    <row r="1492" spans="1:15" ht="12.75" customHeight="1" x14ac:dyDescent="0.2">
      <c r="A1492" s="36" t="str">
        <f>'0'!$A$4</f>
        <v>………………..</v>
      </c>
      <c r="B1492" s="37">
        <f>'0'!$A$2</f>
        <v>46112</v>
      </c>
      <c r="C1492" s="37" t="s">
        <v>1243</v>
      </c>
      <c r="D1492" s="119" t="str">
        <f>IF(G1492="","",VLOOKUP(G1492,номенклатури!R:T,2,0))</f>
        <v/>
      </c>
      <c r="E1492" s="365" t="str">
        <f>IF(G1492="","",VLOOKUP(G1492,номенклатури!R:T,3,0))</f>
        <v/>
      </c>
      <c r="F1492" s="159" t="str">
        <f>IF(G1492="","",IF(ISERROR(VLOOKUP(G1492,номенклатури!V:V,1,0)),E1492*H1492,E1492*I1492))</f>
        <v/>
      </c>
      <c r="G1492" s="14"/>
      <c r="H1492" s="15"/>
      <c r="I1492" s="15"/>
      <c r="J1492" s="15"/>
      <c r="K1492" s="15"/>
      <c r="L1492" s="217"/>
      <c r="M1492" s="22"/>
      <c r="N1492" s="119" t="str">
        <f>IF(G1492="","",VLOOKUP(G1492,номенклатури!R:U,4,0))</f>
        <v/>
      </c>
      <c r="O1492" s="119" t="str">
        <f>IF(M1492="","",VLOOKUP(M1492,'14'!D:D,1,0))</f>
        <v/>
      </c>
    </row>
    <row r="1493" spans="1:15" ht="12.75" customHeight="1" x14ac:dyDescent="0.2">
      <c r="A1493" s="36" t="str">
        <f>'0'!$A$4</f>
        <v>………………..</v>
      </c>
      <c r="B1493" s="37">
        <f>'0'!$A$2</f>
        <v>46112</v>
      </c>
      <c r="C1493" s="37" t="s">
        <v>1243</v>
      </c>
      <c r="D1493" s="119" t="str">
        <f>IF(G1493="","",VLOOKUP(G1493,номенклатури!R:T,2,0))</f>
        <v/>
      </c>
      <c r="E1493" s="365" t="str">
        <f>IF(G1493="","",VLOOKUP(G1493,номенклатури!R:T,3,0))</f>
        <v/>
      </c>
      <c r="F1493" s="159" t="str">
        <f>IF(G1493="","",IF(ISERROR(VLOOKUP(G1493,номенклатури!V:V,1,0)),E1493*H1493,E1493*I1493))</f>
        <v/>
      </c>
      <c r="G1493" s="14"/>
      <c r="H1493" s="15"/>
      <c r="I1493" s="15"/>
      <c r="J1493" s="15"/>
      <c r="K1493" s="15"/>
      <c r="L1493" s="217"/>
      <c r="M1493" s="22"/>
      <c r="N1493" s="119" t="str">
        <f>IF(G1493="","",VLOOKUP(G1493,номенклатури!R:U,4,0))</f>
        <v/>
      </c>
      <c r="O1493" s="119" t="str">
        <f>IF(M1493="","",VLOOKUP(M1493,'14'!D:D,1,0))</f>
        <v/>
      </c>
    </row>
    <row r="1494" spans="1:15" ht="12.75" customHeight="1" x14ac:dyDescent="0.2">
      <c r="A1494" s="36" t="str">
        <f>'0'!$A$4</f>
        <v>………………..</v>
      </c>
      <c r="B1494" s="37">
        <f>'0'!$A$2</f>
        <v>46112</v>
      </c>
      <c r="C1494" s="37" t="s">
        <v>1243</v>
      </c>
      <c r="D1494" s="119" t="str">
        <f>IF(G1494="","",VLOOKUP(G1494,номенклатури!R:T,2,0))</f>
        <v/>
      </c>
      <c r="E1494" s="365" t="str">
        <f>IF(G1494="","",VLOOKUP(G1494,номенклатури!R:T,3,0))</f>
        <v/>
      </c>
      <c r="F1494" s="159" t="str">
        <f>IF(G1494="","",IF(ISERROR(VLOOKUP(G1494,номенклатури!V:V,1,0)),E1494*H1494,E1494*I1494))</f>
        <v/>
      </c>
      <c r="G1494" s="14"/>
      <c r="H1494" s="15"/>
      <c r="I1494" s="15"/>
      <c r="J1494" s="15"/>
      <c r="K1494" s="15"/>
      <c r="L1494" s="217"/>
      <c r="M1494" s="22"/>
      <c r="N1494" s="119" t="str">
        <f>IF(G1494="","",VLOOKUP(G1494,номенклатури!R:U,4,0))</f>
        <v/>
      </c>
      <c r="O1494" s="119" t="str">
        <f>IF(M1494="","",VLOOKUP(M1494,'14'!D:D,1,0))</f>
        <v/>
      </c>
    </row>
    <row r="1495" spans="1:15" ht="12.75" customHeight="1" x14ac:dyDescent="0.2">
      <c r="A1495" s="36" t="str">
        <f>'0'!$A$4</f>
        <v>………………..</v>
      </c>
      <c r="B1495" s="37">
        <f>'0'!$A$2</f>
        <v>46112</v>
      </c>
      <c r="C1495" s="37" t="s">
        <v>1243</v>
      </c>
      <c r="D1495" s="119" t="str">
        <f>IF(G1495="","",VLOOKUP(G1495,номенклатури!R:T,2,0))</f>
        <v/>
      </c>
      <c r="E1495" s="365" t="str">
        <f>IF(G1495="","",VLOOKUP(G1495,номенклатури!R:T,3,0))</f>
        <v/>
      </c>
      <c r="F1495" s="159" t="str">
        <f>IF(G1495="","",IF(ISERROR(VLOOKUP(G1495,номенклатури!V:V,1,0)),E1495*H1495,E1495*I1495))</f>
        <v/>
      </c>
      <c r="G1495" s="14"/>
      <c r="H1495" s="15"/>
      <c r="I1495" s="15"/>
      <c r="J1495" s="15"/>
      <c r="K1495" s="15"/>
      <c r="L1495" s="217"/>
      <c r="M1495" s="22"/>
      <c r="N1495" s="119" t="str">
        <f>IF(G1495="","",VLOOKUP(G1495,номенклатури!R:U,4,0))</f>
        <v/>
      </c>
      <c r="O1495" s="119" t="str">
        <f>IF(M1495="","",VLOOKUP(M1495,'14'!D:D,1,0))</f>
        <v/>
      </c>
    </row>
    <row r="1496" spans="1:15" ht="12.75" customHeight="1" x14ac:dyDescent="0.2">
      <c r="A1496" s="36" t="str">
        <f>'0'!$A$4</f>
        <v>………………..</v>
      </c>
      <c r="B1496" s="37">
        <f>'0'!$A$2</f>
        <v>46112</v>
      </c>
      <c r="C1496" s="37" t="s">
        <v>1243</v>
      </c>
      <c r="D1496" s="119" t="str">
        <f>IF(G1496="","",VLOOKUP(G1496,номенклатури!R:T,2,0))</f>
        <v/>
      </c>
      <c r="E1496" s="365" t="str">
        <f>IF(G1496="","",VLOOKUP(G1496,номенклатури!R:T,3,0))</f>
        <v/>
      </c>
      <c r="F1496" s="159" t="str">
        <f>IF(G1496="","",IF(ISERROR(VLOOKUP(G1496,номенклатури!V:V,1,0)),E1496*H1496,E1496*I1496))</f>
        <v/>
      </c>
      <c r="G1496" s="14"/>
      <c r="H1496" s="15"/>
      <c r="I1496" s="15"/>
      <c r="J1496" s="15"/>
      <c r="K1496" s="15"/>
      <c r="L1496" s="217"/>
      <c r="M1496" s="22"/>
      <c r="N1496" s="119" t="str">
        <f>IF(G1496="","",VLOOKUP(G1496,номенклатури!R:U,4,0))</f>
        <v/>
      </c>
      <c r="O1496" s="119" t="str">
        <f>IF(M1496="","",VLOOKUP(M1496,'14'!D:D,1,0))</f>
        <v/>
      </c>
    </row>
    <row r="1497" spans="1:15" ht="12.75" customHeight="1" x14ac:dyDescent="0.2">
      <c r="A1497" s="36" t="str">
        <f>'0'!$A$4</f>
        <v>………………..</v>
      </c>
      <c r="B1497" s="37">
        <f>'0'!$A$2</f>
        <v>46112</v>
      </c>
      <c r="C1497" s="37" t="s">
        <v>1243</v>
      </c>
      <c r="D1497" s="119" t="str">
        <f>IF(G1497="","",VLOOKUP(G1497,номенклатури!R:T,2,0))</f>
        <v/>
      </c>
      <c r="E1497" s="365" t="str">
        <f>IF(G1497="","",VLOOKUP(G1497,номенклатури!R:T,3,0))</f>
        <v/>
      </c>
      <c r="F1497" s="159" t="str">
        <f>IF(G1497="","",IF(ISERROR(VLOOKUP(G1497,номенклатури!V:V,1,0)),E1497*H1497,E1497*I1497))</f>
        <v/>
      </c>
      <c r="G1497" s="14"/>
      <c r="H1497" s="15"/>
      <c r="I1497" s="15"/>
      <c r="J1497" s="15"/>
      <c r="K1497" s="15"/>
      <c r="L1497" s="217"/>
      <c r="M1497" s="22"/>
      <c r="N1497" s="119" t="str">
        <f>IF(G1497="","",VLOOKUP(G1497,номенклатури!R:U,4,0))</f>
        <v/>
      </c>
      <c r="O1497" s="119" t="str">
        <f>IF(M1497="","",VLOOKUP(M1497,'14'!D:D,1,0))</f>
        <v/>
      </c>
    </row>
    <row r="1498" spans="1:15" ht="12.75" customHeight="1" x14ac:dyDescent="0.2">
      <c r="A1498" s="36" t="str">
        <f>'0'!$A$4</f>
        <v>………………..</v>
      </c>
      <c r="B1498" s="37">
        <f>'0'!$A$2</f>
        <v>46112</v>
      </c>
      <c r="C1498" s="37" t="s">
        <v>1243</v>
      </c>
      <c r="D1498" s="119" t="str">
        <f>IF(G1498="","",VLOOKUP(G1498,номенклатури!R:T,2,0))</f>
        <v/>
      </c>
      <c r="E1498" s="365" t="str">
        <f>IF(G1498="","",VLOOKUP(G1498,номенклатури!R:T,3,0))</f>
        <v/>
      </c>
      <c r="F1498" s="159" t="str">
        <f>IF(G1498="","",IF(ISERROR(VLOOKUP(G1498,номенклатури!V:V,1,0)),E1498*H1498,E1498*I1498))</f>
        <v/>
      </c>
      <c r="G1498" s="14"/>
      <c r="H1498" s="15"/>
      <c r="I1498" s="15"/>
      <c r="J1498" s="15"/>
      <c r="K1498" s="15"/>
      <c r="L1498" s="217"/>
      <c r="M1498" s="22"/>
      <c r="N1498" s="119" t="str">
        <f>IF(G1498="","",VLOOKUP(G1498,номенклатури!R:U,4,0))</f>
        <v/>
      </c>
      <c r="O1498" s="119" t="str">
        <f>IF(M1498="","",VLOOKUP(M1498,'14'!D:D,1,0))</f>
        <v/>
      </c>
    </row>
    <row r="1499" spans="1:15" ht="12.75" customHeight="1" x14ac:dyDescent="0.2">
      <c r="A1499" s="36" t="str">
        <f>'0'!$A$4</f>
        <v>………………..</v>
      </c>
      <c r="B1499" s="37">
        <f>'0'!$A$2</f>
        <v>46112</v>
      </c>
      <c r="C1499" s="37" t="s">
        <v>1243</v>
      </c>
      <c r="D1499" s="119" t="str">
        <f>IF(G1499="","",VLOOKUP(G1499,номенклатури!R:T,2,0))</f>
        <v/>
      </c>
      <c r="E1499" s="365" t="str">
        <f>IF(G1499="","",VLOOKUP(G1499,номенклатури!R:T,3,0))</f>
        <v/>
      </c>
      <c r="F1499" s="159" t="str">
        <f>IF(G1499="","",IF(ISERROR(VLOOKUP(G1499,номенклатури!V:V,1,0)),E1499*H1499,E1499*I1499))</f>
        <v/>
      </c>
      <c r="G1499" s="14"/>
      <c r="H1499" s="15"/>
      <c r="I1499" s="15"/>
      <c r="J1499" s="15"/>
      <c r="K1499" s="15"/>
      <c r="L1499" s="217"/>
      <c r="M1499" s="22"/>
      <c r="N1499" s="119" t="str">
        <f>IF(G1499="","",VLOOKUP(G1499,номенклатури!R:U,4,0))</f>
        <v/>
      </c>
      <c r="O1499" s="119" t="str">
        <f>IF(M1499="","",VLOOKUP(M1499,'14'!D:D,1,0))</f>
        <v/>
      </c>
    </row>
    <row r="1500" spans="1:15" ht="12.75" customHeight="1" x14ac:dyDescent="0.2">
      <c r="A1500" s="36" t="str">
        <f>'0'!$A$4</f>
        <v>………………..</v>
      </c>
      <c r="B1500" s="37">
        <f>'0'!$A$2</f>
        <v>46112</v>
      </c>
      <c r="C1500" s="37" t="s">
        <v>1243</v>
      </c>
      <c r="D1500" s="119" t="str">
        <f>IF(G1500="","",VLOOKUP(G1500,номенклатури!R:T,2,0))</f>
        <v/>
      </c>
      <c r="E1500" s="365" t="str">
        <f>IF(G1500="","",VLOOKUP(G1500,номенклатури!R:T,3,0))</f>
        <v/>
      </c>
      <c r="F1500" s="159" t="str">
        <f>IF(G1500="","",IF(ISERROR(VLOOKUP(G1500,номенклатури!V:V,1,0)),E1500*H1500,E1500*I1500))</f>
        <v/>
      </c>
      <c r="G1500" s="14"/>
      <c r="H1500" s="15"/>
      <c r="I1500" s="15"/>
      <c r="J1500" s="15"/>
      <c r="K1500" s="15"/>
      <c r="L1500" s="217"/>
      <c r="M1500" s="22"/>
      <c r="N1500" s="119" t="str">
        <f>IF(G1500="","",VLOOKUP(G1500,номенклатури!R:U,4,0))</f>
        <v/>
      </c>
      <c r="O1500" s="119" t="str">
        <f>IF(M1500="","",VLOOKUP(M1500,'14'!D:D,1,0))</f>
        <v/>
      </c>
    </row>
    <row r="1501" spans="1:15" ht="12.75" customHeight="1" x14ac:dyDescent="0.2">
      <c r="A1501" s="36" t="str">
        <f>'0'!$A$4</f>
        <v>………………..</v>
      </c>
      <c r="B1501" s="37">
        <f>'0'!$A$2</f>
        <v>46112</v>
      </c>
      <c r="C1501" s="37" t="s">
        <v>1243</v>
      </c>
      <c r="D1501" s="119" t="str">
        <f>IF(G1501="","",VLOOKUP(G1501,номенклатури!R:T,2,0))</f>
        <v/>
      </c>
      <c r="E1501" s="365" t="str">
        <f>IF(G1501="","",VLOOKUP(G1501,номенклатури!R:T,3,0))</f>
        <v/>
      </c>
      <c r="F1501" s="159" t="str">
        <f>IF(G1501="","",IF(ISERROR(VLOOKUP(G1501,номенклатури!V:V,1,0)),E1501*H1501,E1501*I1501))</f>
        <v/>
      </c>
      <c r="G1501" s="14"/>
      <c r="H1501" s="15"/>
      <c r="I1501" s="15"/>
      <c r="J1501" s="15"/>
      <c r="K1501" s="15"/>
      <c r="L1501" s="217"/>
      <c r="M1501" s="22"/>
      <c r="N1501" s="119" t="str">
        <f>IF(G1501="","",VLOOKUP(G1501,номенклатури!R:U,4,0))</f>
        <v/>
      </c>
      <c r="O1501" s="119" t="str">
        <f>IF(M1501="","",VLOOKUP(M1501,'14'!D:D,1,0))</f>
        <v/>
      </c>
    </row>
    <row r="1502" spans="1:15" ht="12.75" customHeight="1" x14ac:dyDescent="0.2">
      <c r="A1502" s="36" t="str">
        <f>'0'!$A$4</f>
        <v>………………..</v>
      </c>
      <c r="B1502" s="37">
        <f>'0'!$A$2</f>
        <v>46112</v>
      </c>
      <c r="C1502" s="37" t="s">
        <v>1243</v>
      </c>
      <c r="D1502" s="119" t="str">
        <f>IF(G1502="","",VLOOKUP(G1502,номенклатури!R:T,2,0))</f>
        <v/>
      </c>
      <c r="E1502" s="365" t="str">
        <f>IF(G1502="","",VLOOKUP(G1502,номенклатури!R:T,3,0))</f>
        <v/>
      </c>
      <c r="F1502" s="159" t="str">
        <f>IF(G1502="","",IF(ISERROR(VLOOKUP(G1502,номенклатури!V:V,1,0)),E1502*H1502,E1502*I1502))</f>
        <v/>
      </c>
      <c r="G1502" s="14"/>
      <c r="H1502" s="15"/>
      <c r="I1502" s="15"/>
      <c r="J1502" s="15"/>
      <c r="K1502" s="15"/>
      <c r="L1502" s="217"/>
      <c r="M1502" s="22"/>
      <c r="N1502" s="119" t="str">
        <f>IF(G1502="","",VLOOKUP(G1502,номенклатури!R:U,4,0))</f>
        <v/>
      </c>
      <c r="O1502" s="119" t="str">
        <f>IF(M1502="","",VLOOKUP(M1502,'14'!D:D,1,0))</f>
        <v/>
      </c>
    </row>
    <row r="1503" spans="1:15" ht="12.75" customHeight="1" x14ac:dyDescent="0.2">
      <c r="A1503" s="36" t="str">
        <f>'0'!$A$4</f>
        <v>………………..</v>
      </c>
      <c r="B1503" s="37">
        <f>'0'!$A$2</f>
        <v>46112</v>
      </c>
      <c r="C1503" s="37" t="s">
        <v>1243</v>
      </c>
      <c r="D1503" s="119" t="str">
        <f>IF(G1503="","",VLOOKUP(G1503,номенклатури!R:T,2,0))</f>
        <v/>
      </c>
      <c r="E1503" s="365" t="str">
        <f>IF(G1503="","",VLOOKUP(G1503,номенклатури!R:T,3,0))</f>
        <v/>
      </c>
      <c r="F1503" s="159" t="str">
        <f>IF(G1503="","",IF(ISERROR(VLOOKUP(G1503,номенклатури!V:V,1,0)),E1503*H1503,E1503*I1503))</f>
        <v/>
      </c>
      <c r="G1503" s="14"/>
      <c r="H1503" s="15"/>
      <c r="I1503" s="15"/>
      <c r="J1503" s="15"/>
      <c r="K1503" s="15"/>
      <c r="L1503" s="217"/>
      <c r="M1503" s="22"/>
      <c r="N1503" s="119" t="str">
        <f>IF(G1503="","",VLOOKUP(G1503,номенклатури!R:U,4,0))</f>
        <v/>
      </c>
      <c r="O1503" s="119" t="str">
        <f>IF(M1503="","",VLOOKUP(M1503,'14'!D:D,1,0))</f>
        <v/>
      </c>
    </row>
    <row r="1504" spans="1:15" ht="12.75" customHeight="1" x14ac:dyDescent="0.2">
      <c r="A1504" s="36" t="str">
        <f>'0'!$A$4</f>
        <v>………………..</v>
      </c>
      <c r="B1504" s="37">
        <f>'0'!$A$2</f>
        <v>46112</v>
      </c>
      <c r="C1504" s="37" t="s">
        <v>1243</v>
      </c>
      <c r="D1504" s="119" t="str">
        <f>IF(G1504="","",VLOOKUP(G1504,номенклатури!R:T,2,0))</f>
        <v/>
      </c>
      <c r="E1504" s="365" t="str">
        <f>IF(G1504="","",VLOOKUP(G1504,номенклатури!R:T,3,0))</f>
        <v/>
      </c>
      <c r="F1504" s="159" t="str">
        <f>IF(G1504="","",IF(ISERROR(VLOOKUP(G1504,номенклатури!V:V,1,0)),E1504*H1504,E1504*I1504))</f>
        <v/>
      </c>
      <c r="G1504" s="14"/>
      <c r="H1504" s="15"/>
      <c r="I1504" s="15"/>
      <c r="J1504" s="15"/>
      <c r="K1504" s="15"/>
      <c r="L1504" s="217"/>
      <c r="M1504" s="22"/>
      <c r="N1504" s="119" t="str">
        <f>IF(G1504="","",VLOOKUP(G1504,номенклатури!R:U,4,0))</f>
        <v/>
      </c>
      <c r="O1504" s="119" t="str">
        <f>IF(M1504="","",VLOOKUP(M1504,'14'!D:D,1,0))</f>
        <v/>
      </c>
    </row>
    <row r="1505" spans="1:15" ht="12.75" customHeight="1" x14ac:dyDescent="0.2">
      <c r="A1505" s="36" t="str">
        <f>'0'!$A$4</f>
        <v>………………..</v>
      </c>
      <c r="B1505" s="37">
        <f>'0'!$A$2</f>
        <v>46112</v>
      </c>
      <c r="C1505" s="37" t="s">
        <v>1243</v>
      </c>
      <c r="D1505" s="119" t="str">
        <f>IF(G1505="","",VLOOKUP(G1505,номенклатури!R:T,2,0))</f>
        <v/>
      </c>
      <c r="E1505" s="365" t="str">
        <f>IF(G1505="","",VLOOKUP(G1505,номенклатури!R:T,3,0))</f>
        <v/>
      </c>
      <c r="F1505" s="159" t="str">
        <f>IF(G1505="","",IF(ISERROR(VLOOKUP(G1505,номенклатури!V:V,1,0)),E1505*H1505,E1505*I1505))</f>
        <v/>
      </c>
      <c r="G1505" s="14"/>
      <c r="H1505" s="15"/>
      <c r="I1505" s="15"/>
      <c r="J1505" s="15"/>
      <c r="K1505" s="15"/>
      <c r="L1505" s="217"/>
      <c r="M1505" s="22"/>
      <c r="N1505" s="119" t="str">
        <f>IF(G1505="","",VLOOKUP(G1505,номенклатури!R:U,4,0))</f>
        <v/>
      </c>
      <c r="O1505" s="119" t="str">
        <f>IF(M1505="","",VLOOKUP(M1505,'14'!D:D,1,0))</f>
        <v/>
      </c>
    </row>
    <row r="1506" spans="1:15" ht="12.75" customHeight="1" x14ac:dyDescent="0.2">
      <c r="A1506" s="36" t="str">
        <f>'0'!$A$4</f>
        <v>………………..</v>
      </c>
      <c r="B1506" s="37">
        <f>'0'!$A$2</f>
        <v>46112</v>
      </c>
      <c r="C1506" s="37" t="s">
        <v>1243</v>
      </c>
      <c r="D1506" s="119" t="str">
        <f>IF(G1506="","",VLOOKUP(G1506,номенклатури!R:T,2,0))</f>
        <v/>
      </c>
      <c r="E1506" s="365" t="str">
        <f>IF(G1506="","",VLOOKUP(G1506,номенклатури!R:T,3,0))</f>
        <v/>
      </c>
      <c r="F1506" s="159" t="str">
        <f>IF(G1506="","",IF(ISERROR(VLOOKUP(G1506,номенклатури!V:V,1,0)),E1506*H1506,E1506*I1506))</f>
        <v/>
      </c>
      <c r="G1506" s="14"/>
      <c r="H1506" s="15"/>
      <c r="I1506" s="15"/>
      <c r="J1506" s="15"/>
      <c r="K1506" s="15"/>
      <c r="L1506" s="217"/>
      <c r="M1506" s="22"/>
      <c r="N1506" s="119" t="str">
        <f>IF(G1506="","",VLOOKUP(G1506,номенклатури!R:U,4,0))</f>
        <v/>
      </c>
      <c r="O1506" s="119" t="str">
        <f>IF(M1506="","",VLOOKUP(M1506,'14'!D:D,1,0))</f>
        <v/>
      </c>
    </row>
    <row r="1507" spans="1:15" ht="12.75" customHeight="1" x14ac:dyDescent="0.2">
      <c r="A1507" s="36" t="str">
        <f>'0'!$A$4</f>
        <v>………………..</v>
      </c>
      <c r="B1507" s="37">
        <f>'0'!$A$2</f>
        <v>46112</v>
      </c>
      <c r="C1507" s="37" t="s">
        <v>1243</v>
      </c>
      <c r="D1507" s="119" t="str">
        <f>IF(G1507="","",VLOOKUP(G1507,номенклатури!R:T,2,0))</f>
        <v/>
      </c>
      <c r="E1507" s="365" t="str">
        <f>IF(G1507="","",VLOOKUP(G1507,номенклатури!R:T,3,0))</f>
        <v/>
      </c>
      <c r="F1507" s="159" t="str">
        <f>IF(G1507="","",IF(ISERROR(VLOOKUP(G1507,номенклатури!V:V,1,0)),E1507*H1507,E1507*I1507))</f>
        <v/>
      </c>
      <c r="G1507" s="14"/>
      <c r="H1507" s="15"/>
      <c r="I1507" s="15"/>
      <c r="J1507" s="15"/>
      <c r="K1507" s="15"/>
      <c r="L1507" s="217"/>
      <c r="M1507" s="22"/>
      <c r="N1507" s="119" t="str">
        <f>IF(G1507="","",VLOOKUP(G1507,номенклатури!R:U,4,0))</f>
        <v/>
      </c>
      <c r="O1507" s="119" t="str">
        <f>IF(M1507="","",VLOOKUP(M1507,'14'!D:D,1,0))</f>
        <v/>
      </c>
    </row>
    <row r="1508" spans="1:15" ht="12.75" customHeight="1" x14ac:dyDescent="0.2">
      <c r="A1508" s="36" t="str">
        <f>'0'!$A$4</f>
        <v>………………..</v>
      </c>
      <c r="B1508" s="37">
        <f>'0'!$A$2</f>
        <v>46112</v>
      </c>
      <c r="C1508" s="37" t="s">
        <v>1243</v>
      </c>
      <c r="D1508" s="119" t="str">
        <f>IF(G1508="","",VLOOKUP(G1508,номенклатури!R:T,2,0))</f>
        <v/>
      </c>
      <c r="E1508" s="365" t="str">
        <f>IF(G1508="","",VLOOKUP(G1508,номенклатури!R:T,3,0))</f>
        <v/>
      </c>
      <c r="F1508" s="159" t="str">
        <f>IF(G1508="","",IF(ISERROR(VLOOKUP(G1508,номенклатури!V:V,1,0)),E1508*H1508,E1508*I1508))</f>
        <v/>
      </c>
      <c r="G1508" s="14"/>
      <c r="H1508" s="15"/>
      <c r="I1508" s="15"/>
      <c r="J1508" s="15"/>
      <c r="K1508" s="15"/>
      <c r="L1508" s="217"/>
      <c r="M1508" s="22"/>
      <c r="N1508" s="119" t="str">
        <f>IF(G1508="","",VLOOKUP(G1508,номенклатури!R:U,4,0))</f>
        <v/>
      </c>
      <c r="O1508" s="119" t="str">
        <f>IF(M1508="","",VLOOKUP(M1508,'14'!D:D,1,0))</f>
        <v/>
      </c>
    </row>
    <row r="1509" spans="1:15" ht="12.75" customHeight="1" x14ac:dyDescent="0.2">
      <c r="A1509" s="36" t="str">
        <f>'0'!$A$4</f>
        <v>………………..</v>
      </c>
      <c r="B1509" s="37">
        <f>'0'!$A$2</f>
        <v>46112</v>
      </c>
      <c r="C1509" s="37" t="s">
        <v>1243</v>
      </c>
      <c r="D1509" s="119" t="str">
        <f>IF(G1509="","",VLOOKUP(G1509,номенклатури!R:T,2,0))</f>
        <v/>
      </c>
      <c r="E1509" s="365" t="str">
        <f>IF(G1509="","",VLOOKUP(G1509,номенклатури!R:T,3,0))</f>
        <v/>
      </c>
      <c r="F1509" s="159" t="str">
        <f>IF(G1509="","",IF(ISERROR(VLOOKUP(G1509,номенклатури!V:V,1,0)),E1509*H1509,E1509*I1509))</f>
        <v/>
      </c>
      <c r="G1509" s="14"/>
      <c r="H1509" s="15"/>
      <c r="I1509" s="15"/>
      <c r="J1509" s="15"/>
      <c r="K1509" s="15"/>
      <c r="L1509" s="217"/>
      <c r="M1509" s="22"/>
      <c r="N1509" s="119" t="str">
        <f>IF(G1509="","",VLOOKUP(G1509,номенклатури!R:U,4,0))</f>
        <v/>
      </c>
      <c r="O1509" s="119" t="str">
        <f>IF(M1509="","",VLOOKUP(M1509,'14'!D:D,1,0))</f>
        <v/>
      </c>
    </row>
    <row r="1510" spans="1:15" ht="12.75" customHeight="1" x14ac:dyDescent="0.2">
      <c r="A1510" s="36" t="str">
        <f>'0'!$A$4</f>
        <v>………………..</v>
      </c>
      <c r="B1510" s="37">
        <f>'0'!$A$2</f>
        <v>46112</v>
      </c>
      <c r="C1510" s="37" t="s">
        <v>1243</v>
      </c>
      <c r="D1510" s="119" t="str">
        <f>IF(G1510="","",VLOOKUP(G1510,номенклатури!R:T,2,0))</f>
        <v/>
      </c>
      <c r="E1510" s="365" t="str">
        <f>IF(G1510="","",VLOOKUP(G1510,номенклатури!R:T,3,0))</f>
        <v/>
      </c>
      <c r="F1510" s="159" t="str">
        <f>IF(G1510="","",IF(ISERROR(VLOOKUP(G1510,номенклатури!V:V,1,0)),E1510*H1510,E1510*I1510))</f>
        <v/>
      </c>
      <c r="G1510" s="14"/>
      <c r="H1510" s="15"/>
      <c r="I1510" s="15"/>
      <c r="J1510" s="15"/>
      <c r="K1510" s="15"/>
      <c r="L1510" s="217"/>
      <c r="M1510" s="22"/>
      <c r="N1510" s="119" t="str">
        <f>IF(G1510="","",VLOOKUP(G1510,номенклатури!R:U,4,0))</f>
        <v/>
      </c>
      <c r="O1510" s="119" t="str">
        <f>IF(M1510="","",VLOOKUP(M1510,'14'!D:D,1,0))</f>
        <v/>
      </c>
    </row>
    <row r="1511" spans="1:15" ht="12.75" customHeight="1" x14ac:dyDescent="0.2">
      <c r="A1511" s="36" t="str">
        <f>'0'!$A$4</f>
        <v>………………..</v>
      </c>
      <c r="B1511" s="37">
        <f>'0'!$A$2</f>
        <v>46112</v>
      </c>
      <c r="C1511" s="37" t="s">
        <v>1243</v>
      </c>
      <c r="D1511" s="119" t="str">
        <f>IF(G1511="","",VLOOKUP(G1511,номенклатури!R:T,2,0))</f>
        <v/>
      </c>
      <c r="E1511" s="365" t="str">
        <f>IF(G1511="","",VLOOKUP(G1511,номенклатури!R:T,3,0))</f>
        <v/>
      </c>
      <c r="F1511" s="159" t="str">
        <f>IF(G1511="","",IF(ISERROR(VLOOKUP(G1511,номенклатури!V:V,1,0)),E1511*H1511,E1511*I1511))</f>
        <v/>
      </c>
      <c r="G1511" s="14"/>
      <c r="H1511" s="15"/>
      <c r="I1511" s="15"/>
      <c r="J1511" s="15"/>
      <c r="K1511" s="15"/>
      <c r="L1511" s="217"/>
      <c r="M1511" s="22"/>
      <c r="N1511" s="119" t="str">
        <f>IF(G1511="","",VLOOKUP(G1511,номенклатури!R:U,4,0))</f>
        <v/>
      </c>
      <c r="O1511" s="119" t="str">
        <f>IF(M1511="","",VLOOKUP(M1511,'14'!D:D,1,0))</f>
        <v/>
      </c>
    </row>
    <row r="1512" spans="1:15" ht="12.75" customHeight="1" x14ac:dyDescent="0.2">
      <c r="A1512" s="36" t="str">
        <f>'0'!$A$4</f>
        <v>………………..</v>
      </c>
      <c r="B1512" s="37">
        <f>'0'!$A$2</f>
        <v>46112</v>
      </c>
      <c r="C1512" s="37" t="s">
        <v>1243</v>
      </c>
      <c r="D1512" s="119" t="str">
        <f>IF(G1512="","",VLOOKUP(G1512,номенклатури!R:T,2,0))</f>
        <v/>
      </c>
      <c r="E1512" s="365" t="str">
        <f>IF(G1512="","",VLOOKUP(G1512,номенклатури!R:T,3,0))</f>
        <v/>
      </c>
      <c r="F1512" s="159" t="str">
        <f>IF(G1512="","",IF(ISERROR(VLOOKUP(G1512,номенклатури!V:V,1,0)),E1512*H1512,E1512*I1512))</f>
        <v/>
      </c>
      <c r="G1512" s="14"/>
      <c r="H1512" s="15"/>
      <c r="I1512" s="15"/>
      <c r="J1512" s="15"/>
      <c r="K1512" s="15"/>
      <c r="L1512" s="217"/>
      <c r="M1512" s="22"/>
      <c r="N1512" s="119" t="str">
        <f>IF(G1512="","",VLOOKUP(G1512,номенклатури!R:U,4,0))</f>
        <v/>
      </c>
      <c r="O1512" s="119" t="str">
        <f>IF(M1512="","",VLOOKUP(M1512,'14'!D:D,1,0))</f>
        <v/>
      </c>
    </row>
    <row r="1513" spans="1:15" ht="12.75" customHeight="1" x14ac:dyDescent="0.2">
      <c r="A1513" s="36" t="str">
        <f>'0'!$A$4</f>
        <v>………………..</v>
      </c>
      <c r="B1513" s="37">
        <f>'0'!$A$2</f>
        <v>46112</v>
      </c>
      <c r="C1513" s="37" t="s">
        <v>1243</v>
      </c>
      <c r="D1513" s="119" t="str">
        <f>IF(G1513="","",VLOOKUP(G1513,номенклатури!R:T,2,0))</f>
        <v/>
      </c>
      <c r="E1513" s="365" t="str">
        <f>IF(G1513="","",VLOOKUP(G1513,номенклатури!R:T,3,0))</f>
        <v/>
      </c>
      <c r="F1513" s="159" t="str">
        <f>IF(G1513="","",IF(ISERROR(VLOOKUP(G1513,номенклатури!V:V,1,0)),E1513*H1513,E1513*I1513))</f>
        <v/>
      </c>
      <c r="G1513" s="14"/>
      <c r="H1513" s="15"/>
      <c r="I1513" s="15"/>
      <c r="J1513" s="15"/>
      <c r="K1513" s="15"/>
      <c r="L1513" s="217"/>
      <c r="M1513" s="22"/>
      <c r="N1513" s="119" t="str">
        <f>IF(G1513="","",VLOOKUP(G1513,номенклатури!R:U,4,0))</f>
        <v/>
      </c>
      <c r="O1513" s="119" t="str">
        <f>IF(M1513="","",VLOOKUP(M1513,'14'!D:D,1,0))</f>
        <v/>
      </c>
    </row>
    <row r="1514" spans="1:15" ht="12.75" customHeight="1" x14ac:dyDescent="0.2">
      <c r="A1514" s="36" t="str">
        <f>'0'!$A$4</f>
        <v>………………..</v>
      </c>
      <c r="B1514" s="37">
        <f>'0'!$A$2</f>
        <v>46112</v>
      </c>
      <c r="C1514" s="37" t="s">
        <v>1243</v>
      </c>
      <c r="D1514" s="119" t="str">
        <f>IF(G1514="","",VLOOKUP(G1514,номенклатури!R:T,2,0))</f>
        <v/>
      </c>
      <c r="E1514" s="365" t="str">
        <f>IF(G1514="","",VLOOKUP(G1514,номенклатури!R:T,3,0))</f>
        <v/>
      </c>
      <c r="F1514" s="159" t="str">
        <f>IF(G1514="","",IF(ISERROR(VLOOKUP(G1514,номенклатури!V:V,1,0)),E1514*H1514,E1514*I1514))</f>
        <v/>
      </c>
      <c r="G1514" s="14"/>
      <c r="H1514" s="15"/>
      <c r="I1514" s="15"/>
      <c r="J1514" s="15"/>
      <c r="K1514" s="15"/>
      <c r="L1514" s="217"/>
      <c r="M1514" s="22"/>
      <c r="N1514" s="119" t="str">
        <f>IF(G1514="","",VLOOKUP(G1514,номенклатури!R:U,4,0))</f>
        <v/>
      </c>
      <c r="O1514" s="119" t="str">
        <f>IF(M1514="","",VLOOKUP(M1514,'14'!D:D,1,0))</f>
        <v/>
      </c>
    </row>
    <row r="1515" spans="1:15" ht="12.75" customHeight="1" x14ac:dyDescent="0.2">
      <c r="A1515" s="36" t="str">
        <f>'0'!$A$4</f>
        <v>………………..</v>
      </c>
      <c r="B1515" s="37">
        <f>'0'!$A$2</f>
        <v>46112</v>
      </c>
      <c r="C1515" s="37" t="s">
        <v>1243</v>
      </c>
      <c r="D1515" s="119" t="str">
        <f>IF(G1515="","",VLOOKUP(G1515,номенклатури!R:T,2,0))</f>
        <v/>
      </c>
      <c r="E1515" s="365" t="str">
        <f>IF(G1515="","",VLOOKUP(G1515,номенклатури!R:T,3,0))</f>
        <v/>
      </c>
      <c r="F1515" s="159" t="str">
        <f>IF(G1515="","",IF(ISERROR(VLOOKUP(G1515,номенклатури!V:V,1,0)),E1515*H1515,E1515*I1515))</f>
        <v/>
      </c>
      <c r="G1515" s="14"/>
      <c r="H1515" s="15"/>
      <c r="I1515" s="15"/>
      <c r="J1515" s="15"/>
      <c r="K1515" s="15"/>
      <c r="L1515" s="217"/>
      <c r="M1515" s="22"/>
      <c r="N1515" s="119" t="str">
        <f>IF(G1515="","",VLOOKUP(G1515,номенклатури!R:U,4,0))</f>
        <v/>
      </c>
      <c r="O1515" s="119" t="str">
        <f>IF(M1515="","",VLOOKUP(M1515,'14'!D:D,1,0))</f>
        <v/>
      </c>
    </row>
    <row r="1516" spans="1:15" ht="12.75" customHeight="1" x14ac:dyDescent="0.2">
      <c r="A1516" s="36" t="str">
        <f>'0'!$A$4</f>
        <v>………………..</v>
      </c>
      <c r="B1516" s="37">
        <f>'0'!$A$2</f>
        <v>46112</v>
      </c>
      <c r="C1516" s="37" t="s">
        <v>1243</v>
      </c>
      <c r="D1516" s="119" t="str">
        <f>IF(G1516="","",VLOOKUP(G1516,номенклатури!R:T,2,0))</f>
        <v/>
      </c>
      <c r="E1516" s="365" t="str">
        <f>IF(G1516="","",VLOOKUP(G1516,номенклатури!R:T,3,0))</f>
        <v/>
      </c>
      <c r="F1516" s="159" t="str">
        <f>IF(G1516="","",IF(ISERROR(VLOOKUP(G1516,номенклатури!V:V,1,0)),E1516*H1516,E1516*I1516))</f>
        <v/>
      </c>
      <c r="G1516" s="14"/>
      <c r="H1516" s="15"/>
      <c r="I1516" s="15"/>
      <c r="J1516" s="15"/>
      <c r="K1516" s="15"/>
      <c r="L1516" s="217"/>
      <c r="M1516" s="22"/>
      <c r="N1516" s="119" t="str">
        <f>IF(G1516="","",VLOOKUP(G1516,номенклатури!R:U,4,0))</f>
        <v/>
      </c>
      <c r="O1516" s="119" t="str">
        <f>IF(M1516="","",VLOOKUP(M1516,'14'!D:D,1,0))</f>
        <v/>
      </c>
    </row>
    <row r="1517" spans="1:15" ht="12.75" customHeight="1" x14ac:dyDescent="0.2">
      <c r="A1517" s="36" t="str">
        <f>'0'!$A$4</f>
        <v>………………..</v>
      </c>
      <c r="B1517" s="37">
        <f>'0'!$A$2</f>
        <v>46112</v>
      </c>
      <c r="C1517" s="37" t="s">
        <v>1243</v>
      </c>
      <c r="D1517" s="119" t="str">
        <f>IF(G1517="","",VLOOKUP(G1517,номенклатури!R:T,2,0))</f>
        <v/>
      </c>
      <c r="E1517" s="365" t="str">
        <f>IF(G1517="","",VLOOKUP(G1517,номенклатури!R:T,3,0))</f>
        <v/>
      </c>
      <c r="F1517" s="159" t="str">
        <f>IF(G1517="","",IF(ISERROR(VLOOKUP(G1517,номенклатури!V:V,1,0)),E1517*H1517,E1517*I1517))</f>
        <v/>
      </c>
      <c r="G1517" s="14"/>
      <c r="H1517" s="15"/>
      <c r="I1517" s="15"/>
      <c r="J1517" s="15"/>
      <c r="K1517" s="15"/>
      <c r="L1517" s="217"/>
      <c r="M1517" s="22"/>
      <c r="N1517" s="119" t="str">
        <f>IF(G1517="","",VLOOKUP(G1517,номенклатури!R:U,4,0))</f>
        <v/>
      </c>
      <c r="O1517" s="119" t="str">
        <f>IF(M1517="","",VLOOKUP(M1517,'14'!D:D,1,0))</f>
        <v/>
      </c>
    </row>
    <row r="1518" spans="1:15" ht="12.75" customHeight="1" x14ac:dyDescent="0.2">
      <c r="A1518" s="36" t="str">
        <f>'0'!$A$4</f>
        <v>………………..</v>
      </c>
      <c r="B1518" s="37">
        <f>'0'!$A$2</f>
        <v>46112</v>
      </c>
      <c r="C1518" s="37" t="s">
        <v>1243</v>
      </c>
      <c r="D1518" s="119" t="str">
        <f>IF(G1518="","",VLOOKUP(G1518,номенклатури!R:T,2,0))</f>
        <v/>
      </c>
      <c r="E1518" s="365" t="str">
        <f>IF(G1518="","",VLOOKUP(G1518,номенклатури!R:T,3,0))</f>
        <v/>
      </c>
      <c r="F1518" s="159" t="str">
        <f>IF(G1518="","",IF(ISERROR(VLOOKUP(G1518,номенклатури!V:V,1,0)),E1518*H1518,E1518*I1518))</f>
        <v/>
      </c>
      <c r="G1518" s="14"/>
      <c r="H1518" s="15"/>
      <c r="I1518" s="15"/>
      <c r="J1518" s="15"/>
      <c r="K1518" s="15"/>
      <c r="L1518" s="217"/>
      <c r="M1518" s="22"/>
      <c r="N1518" s="119" t="str">
        <f>IF(G1518="","",VLOOKUP(G1518,номенклатури!R:U,4,0))</f>
        <v/>
      </c>
      <c r="O1518" s="119" t="str">
        <f>IF(M1518="","",VLOOKUP(M1518,'14'!D:D,1,0))</f>
        <v/>
      </c>
    </row>
    <row r="1519" spans="1:15" ht="12.75" customHeight="1" x14ac:dyDescent="0.2">
      <c r="A1519" s="36" t="str">
        <f>'0'!$A$4</f>
        <v>………………..</v>
      </c>
      <c r="B1519" s="37">
        <f>'0'!$A$2</f>
        <v>46112</v>
      </c>
      <c r="C1519" s="37" t="s">
        <v>1243</v>
      </c>
      <c r="D1519" s="119" t="str">
        <f>IF(G1519="","",VLOOKUP(G1519,номенклатури!R:T,2,0))</f>
        <v/>
      </c>
      <c r="E1519" s="365" t="str">
        <f>IF(G1519="","",VLOOKUP(G1519,номенклатури!R:T,3,0))</f>
        <v/>
      </c>
      <c r="F1519" s="159" t="str">
        <f>IF(G1519="","",IF(ISERROR(VLOOKUP(G1519,номенклатури!V:V,1,0)),E1519*H1519,E1519*I1519))</f>
        <v/>
      </c>
      <c r="G1519" s="14"/>
      <c r="H1519" s="15"/>
      <c r="I1519" s="15"/>
      <c r="J1519" s="15"/>
      <c r="K1519" s="15"/>
      <c r="L1519" s="217"/>
      <c r="M1519" s="22"/>
      <c r="N1519" s="119" t="str">
        <f>IF(G1519="","",VLOOKUP(G1519,номенклатури!R:U,4,0))</f>
        <v/>
      </c>
      <c r="O1519" s="119" t="str">
        <f>IF(M1519="","",VLOOKUP(M1519,'14'!D:D,1,0))</f>
        <v/>
      </c>
    </row>
    <row r="1520" spans="1:15" ht="12.75" customHeight="1" x14ac:dyDescent="0.2">
      <c r="A1520" s="36" t="str">
        <f>'0'!$A$4</f>
        <v>………………..</v>
      </c>
      <c r="B1520" s="37">
        <f>'0'!$A$2</f>
        <v>46112</v>
      </c>
      <c r="C1520" s="37" t="s">
        <v>1243</v>
      </c>
      <c r="D1520" s="119" t="str">
        <f>IF(G1520="","",VLOOKUP(G1520,номенклатури!R:T,2,0))</f>
        <v/>
      </c>
      <c r="E1520" s="365" t="str">
        <f>IF(G1520="","",VLOOKUP(G1520,номенклатури!R:T,3,0))</f>
        <v/>
      </c>
      <c r="F1520" s="159" t="str">
        <f>IF(G1520="","",IF(ISERROR(VLOOKUP(G1520,номенклатури!V:V,1,0)),E1520*H1520,E1520*I1520))</f>
        <v/>
      </c>
      <c r="G1520" s="14"/>
      <c r="H1520" s="15"/>
      <c r="I1520" s="15"/>
      <c r="J1520" s="15"/>
      <c r="K1520" s="15"/>
      <c r="L1520" s="217"/>
      <c r="M1520" s="22"/>
      <c r="N1520" s="119" t="str">
        <f>IF(G1520="","",VLOOKUP(G1520,номенклатури!R:U,4,0))</f>
        <v/>
      </c>
      <c r="O1520" s="119" t="str">
        <f>IF(M1520="","",VLOOKUP(M1520,'14'!D:D,1,0))</f>
        <v/>
      </c>
    </row>
    <row r="1521" spans="1:15" ht="12.75" customHeight="1" x14ac:dyDescent="0.2">
      <c r="A1521" s="36" t="str">
        <f>'0'!$A$4</f>
        <v>………………..</v>
      </c>
      <c r="B1521" s="37">
        <f>'0'!$A$2</f>
        <v>46112</v>
      </c>
      <c r="C1521" s="37" t="s">
        <v>1243</v>
      </c>
      <c r="D1521" s="119" t="str">
        <f>IF(G1521="","",VLOOKUP(G1521,номенклатури!R:T,2,0))</f>
        <v/>
      </c>
      <c r="E1521" s="365" t="str">
        <f>IF(G1521="","",VLOOKUP(G1521,номенклатури!R:T,3,0))</f>
        <v/>
      </c>
      <c r="F1521" s="159" t="str">
        <f>IF(G1521="","",IF(ISERROR(VLOOKUP(G1521,номенклатури!V:V,1,0)),E1521*H1521,E1521*I1521))</f>
        <v/>
      </c>
      <c r="G1521" s="14"/>
      <c r="H1521" s="15"/>
      <c r="I1521" s="15"/>
      <c r="J1521" s="15"/>
      <c r="K1521" s="15"/>
      <c r="L1521" s="217"/>
      <c r="M1521" s="22"/>
      <c r="N1521" s="119" t="str">
        <f>IF(G1521="","",VLOOKUP(G1521,номенклатури!R:U,4,0))</f>
        <v/>
      </c>
      <c r="O1521" s="119" t="str">
        <f>IF(M1521="","",VLOOKUP(M1521,'14'!D:D,1,0))</f>
        <v/>
      </c>
    </row>
    <row r="1522" spans="1:15" ht="12.75" customHeight="1" x14ac:dyDescent="0.2">
      <c r="A1522" s="36" t="str">
        <f>'0'!$A$4</f>
        <v>………………..</v>
      </c>
      <c r="B1522" s="37">
        <f>'0'!$A$2</f>
        <v>46112</v>
      </c>
      <c r="C1522" s="37" t="s">
        <v>1243</v>
      </c>
      <c r="D1522" s="119" t="str">
        <f>IF(G1522="","",VLOOKUP(G1522,номенклатури!R:T,2,0))</f>
        <v/>
      </c>
      <c r="E1522" s="365" t="str">
        <f>IF(G1522="","",VLOOKUP(G1522,номенклатури!R:T,3,0))</f>
        <v/>
      </c>
      <c r="F1522" s="159" t="str">
        <f>IF(G1522="","",IF(ISERROR(VLOOKUP(G1522,номенклатури!V:V,1,0)),E1522*H1522,E1522*I1522))</f>
        <v/>
      </c>
      <c r="G1522" s="14"/>
      <c r="H1522" s="15"/>
      <c r="I1522" s="15"/>
      <c r="J1522" s="15"/>
      <c r="K1522" s="15"/>
      <c r="L1522" s="217"/>
      <c r="M1522" s="22"/>
      <c r="N1522" s="119" t="str">
        <f>IF(G1522="","",VLOOKUP(G1522,номенклатури!R:U,4,0))</f>
        <v/>
      </c>
      <c r="O1522" s="119" t="str">
        <f>IF(M1522="","",VLOOKUP(M1522,'14'!D:D,1,0))</f>
        <v/>
      </c>
    </row>
    <row r="1523" spans="1:15" ht="12.75" customHeight="1" x14ac:dyDescent="0.2">
      <c r="A1523" s="36" t="str">
        <f>'0'!$A$4</f>
        <v>………………..</v>
      </c>
      <c r="B1523" s="37">
        <f>'0'!$A$2</f>
        <v>46112</v>
      </c>
      <c r="C1523" s="37" t="s">
        <v>1243</v>
      </c>
      <c r="D1523" s="119" t="str">
        <f>IF(G1523="","",VLOOKUP(G1523,номенклатури!R:T,2,0))</f>
        <v/>
      </c>
      <c r="E1523" s="365" t="str">
        <f>IF(G1523="","",VLOOKUP(G1523,номенклатури!R:T,3,0))</f>
        <v/>
      </c>
      <c r="F1523" s="159" t="str">
        <f>IF(G1523="","",IF(ISERROR(VLOOKUP(G1523,номенклатури!V:V,1,0)),E1523*H1523,E1523*I1523))</f>
        <v/>
      </c>
      <c r="G1523" s="14"/>
      <c r="H1523" s="15"/>
      <c r="I1523" s="15"/>
      <c r="J1523" s="15"/>
      <c r="K1523" s="15"/>
      <c r="L1523" s="217"/>
      <c r="M1523" s="22"/>
      <c r="N1523" s="119" t="str">
        <f>IF(G1523="","",VLOOKUP(G1523,номенклатури!R:U,4,0))</f>
        <v/>
      </c>
      <c r="O1523" s="119" t="str">
        <f>IF(M1523="","",VLOOKUP(M1523,'14'!D:D,1,0))</f>
        <v/>
      </c>
    </row>
    <row r="1524" spans="1:15" ht="12.75" customHeight="1" x14ac:dyDescent="0.2">
      <c r="A1524" s="36" t="str">
        <f>'0'!$A$4</f>
        <v>………………..</v>
      </c>
      <c r="B1524" s="37">
        <f>'0'!$A$2</f>
        <v>46112</v>
      </c>
      <c r="C1524" s="37" t="s">
        <v>1243</v>
      </c>
      <c r="D1524" s="119" t="str">
        <f>IF(G1524="","",VLOOKUP(G1524,номенклатури!R:T,2,0))</f>
        <v/>
      </c>
      <c r="E1524" s="365" t="str">
        <f>IF(G1524="","",VLOOKUP(G1524,номенклатури!R:T,3,0))</f>
        <v/>
      </c>
      <c r="F1524" s="159" t="str">
        <f>IF(G1524="","",IF(ISERROR(VLOOKUP(G1524,номенклатури!V:V,1,0)),E1524*H1524,E1524*I1524))</f>
        <v/>
      </c>
      <c r="G1524" s="14"/>
      <c r="H1524" s="15"/>
      <c r="I1524" s="15"/>
      <c r="J1524" s="15"/>
      <c r="K1524" s="15"/>
      <c r="L1524" s="217"/>
      <c r="M1524" s="22"/>
      <c r="N1524" s="119" t="str">
        <f>IF(G1524="","",VLOOKUP(G1524,номенклатури!R:U,4,0))</f>
        <v/>
      </c>
      <c r="O1524" s="119" t="str">
        <f>IF(M1524="","",VLOOKUP(M1524,'14'!D:D,1,0))</f>
        <v/>
      </c>
    </row>
    <row r="1525" spans="1:15" ht="12.75" customHeight="1" x14ac:dyDescent="0.2">
      <c r="A1525" s="36" t="str">
        <f>'0'!$A$4</f>
        <v>………………..</v>
      </c>
      <c r="B1525" s="37">
        <f>'0'!$A$2</f>
        <v>46112</v>
      </c>
      <c r="C1525" s="37" t="s">
        <v>1243</v>
      </c>
      <c r="D1525" s="119" t="str">
        <f>IF(G1525="","",VLOOKUP(G1525,номенклатури!R:T,2,0))</f>
        <v/>
      </c>
      <c r="E1525" s="365" t="str">
        <f>IF(G1525="","",VLOOKUP(G1525,номенклатури!R:T,3,0))</f>
        <v/>
      </c>
      <c r="F1525" s="159" t="str">
        <f>IF(G1525="","",IF(ISERROR(VLOOKUP(G1525,номенклатури!V:V,1,0)),E1525*H1525,E1525*I1525))</f>
        <v/>
      </c>
      <c r="G1525" s="14"/>
      <c r="H1525" s="15"/>
      <c r="I1525" s="15"/>
      <c r="J1525" s="15"/>
      <c r="K1525" s="15"/>
      <c r="L1525" s="217"/>
      <c r="M1525" s="22"/>
      <c r="N1525" s="119" t="str">
        <f>IF(G1525="","",VLOOKUP(G1525,номенклатури!R:U,4,0))</f>
        <v/>
      </c>
      <c r="O1525" s="119" t="str">
        <f>IF(M1525="","",VLOOKUP(M1525,'14'!D:D,1,0))</f>
        <v/>
      </c>
    </row>
    <row r="1526" spans="1:15" ht="12.75" customHeight="1" x14ac:dyDescent="0.2">
      <c r="A1526" s="36" t="str">
        <f>'0'!$A$4</f>
        <v>………………..</v>
      </c>
      <c r="B1526" s="37">
        <f>'0'!$A$2</f>
        <v>46112</v>
      </c>
      <c r="C1526" s="37" t="s">
        <v>1243</v>
      </c>
      <c r="D1526" s="119" t="str">
        <f>IF(G1526="","",VLOOKUP(G1526,номенклатури!R:T,2,0))</f>
        <v/>
      </c>
      <c r="E1526" s="365" t="str">
        <f>IF(G1526="","",VLOOKUP(G1526,номенклатури!R:T,3,0))</f>
        <v/>
      </c>
      <c r="F1526" s="159" t="str">
        <f>IF(G1526="","",IF(ISERROR(VLOOKUP(G1526,номенклатури!V:V,1,0)),E1526*H1526,E1526*I1526))</f>
        <v/>
      </c>
      <c r="G1526" s="14"/>
      <c r="H1526" s="15"/>
      <c r="I1526" s="15"/>
      <c r="J1526" s="15"/>
      <c r="K1526" s="15"/>
      <c r="L1526" s="217"/>
      <c r="M1526" s="22"/>
      <c r="N1526" s="119" t="str">
        <f>IF(G1526="","",VLOOKUP(G1526,номенклатури!R:U,4,0))</f>
        <v/>
      </c>
      <c r="O1526" s="119" t="str">
        <f>IF(M1526="","",VLOOKUP(M1526,'14'!D:D,1,0))</f>
        <v/>
      </c>
    </row>
    <row r="1527" spans="1:15" ht="12.75" customHeight="1" x14ac:dyDescent="0.2">
      <c r="A1527" s="36" t="str">
        <f>'0'!$A$4</f>
        <v>………………..</v>
      </c>
      <c r="B1527" s="37">
        <f>'0'!$A$2</f>
        <v>46112</v>
      </c>
      <c r="C1527" s="37" t="s">
        <v>1243</v>
      </c>
      <c r="D1527" s="119" t="str">
        <f>IF(G1527="","",VLOOKUP(G1527,номенклатури!R:T,2,0))</f>
        <v/>
      </c>
      <c r="E1527" s="365" t="str">
        <f>IF(G1527="","",VLOOKUP(G1527,номенклатури!R:T,3,0))</f>
        <v/>
      </c>
      <c r="F1527" s="159" t="str">
        <f>IF(G1527="","",IF(ISERROR(VLOOKUP(G1527,номенклатури!V:V,1,0)),E1527*H1527,E1527*I1527))</f>
        <v/>
      </c>
      <c r="G1527" s="14"/>
      <c r="H1527" s="15"/>
      <c r="I1527" s="15"/>
      <c r="J1527" s="15"/>
      <c r="K1527" s="15"/>
      <c r="L1527" s="217"/>
      <c r="M1527" s="22"/>
      <c r="N1527" s="119" t="str">
        <f>IF(G1527="","",VLOOKUP(G1527,номенклатури!R:U,4,0))</f>
        <v/>
      </c>
      <c r="O1527" s="119" t="str">
        <f>IF(M1527="","",VLOOKUP(M1527,'14'!D:D,1,0))</f>
        <v/>
      </c>
    </row>
    <row r="1528" spans="1:15" ht="12.75" customHeight="1" x14ac:dyDescent="0.2">
      <c r="A1528" s="36" t="str">
        <f>'0'!$A$4</f>
        <v>………………..</v>
      </c>
      <c r="B1528" s="37">
        <f>'0'!$A$2</f>
        <v>46112</v>
      </c>
      <c r="C1528" s="37" t="s">
        <v>1243</v>
      </c>
      <c r="D1528" s="119" t="str">
        <f>IF(G1528="","",VLOOKUP(G1528,номенклатури!R:T,2,0))</f>
        <v/>
      </c>
      <c r="E1528" s="365" t="str">
        <f>IF(G1528="","",VLOOKUP(G1528,номенклатури!R:T,3,0))</f>
        <v/>
      </c>
      <c r="F1528" s="159" t="str">
        <f>IF(G1528="","",IF(ISERROR(VLOOKUP(G1528,номенклатури!V:V,1,0)),E1528*H1528,E1528*I1528))</f>
        <v/>
      </c>
      <c r="G1528" s="14"/>
      <c r="H1528" s="15"/>
      <c r="I1528" s="15"/>
      <c r="J1528" s="15"/>
      <c r="K1528" s="15"/>
      <c r="L1528" s="217"/>
      <c r="M1528" s="22"/>
      <c r="N1528" s="119" t="str">
        <f>IF(G1528="","",VLOOKUP(G1528,номенклатури!R:U,4,0))</f>
        <v/>
      </c>
      <c r="O1528" s="119" t="str">
        <f>IF(M1528="","",VLOOKUP(M1528,'14'!D:D,1,0))</f>
        <v/>
      </c>
    </row>
    <row r="1529" spans="1:15" ht="12.75" customHeight="1" x14ac:dyDescent="0.2">
      <c r="A1529" s="36" t="str">
        <f>'0'!$A$4</f>
        <v>………………..</v>
      </c>
      <c r="B1529" s="37">
        <f>'0'!$A$2</f>
        <v>46112</v>
      </c>
      <c r="C1529" s="37" t="s">
        <v>1243</v>
      </c>
      <c r="D1529" s="119" t="str">
        <f>IF(G1529="","",VLOOKUP(G1529,номенклатури!R:T,2,0))</f>
        <v/>
      </c>
      <c r="E1529" s="365" t="str">
        <f>IF(G1529="","",VLOOKUP(G1529,номенклатури!R:T,3,0))</f>
        <v/>
      </c>
      <c r="F1529" s="159" t="str">
        <f>IF(G1529="","",IF(ISERROR(VLOOKUP(G1529,номенклатури!V:V,1,0)),E1529*H1529,E1529*I1529))</f>
        <v/>
      </c>
      <c r="G1529" s="14"/>
      <c r="H1529" s="15"/>
      <c r="I1529" s="15"/>
      <c r="J1529" s="15"/>
      <c r="K1529" s="15"/>
      <c r="L1529" s="217"/>
      <c r="M1529" s="22"/>
      <c r="N1529" s="119" t="str">
        <f>IF(G1529="","",VLOOKUP(G1529,номенклатури!R:U,4,0))</f>
        <v/>
      </c>
      <c r="O1529" s="119" t="str">
        <f>IF(M1529="","",VLOOKUP(M1529,'14'!D:D,1,0))</f>
        <v/>
      </c>
    </row>
    <row r="1530" spans="1:15" ht="12.75" customHeight="1" x14ac:dyDescent="0.2">
      <c r="A1530" s="36" t="str">
        <f>'0'!$A$4</f>
        <v>………………..</v>
      </c>
      <c r="B1530" s="37">
        <f>'0'!$A$2</f>
        <v>46112</v>
      </c>
      <c r="C1530" s="37" t="s">
        <v>1243</v>
      </c>
      <c r="D1530" s="119" t="str">
        <f>IF(G1530="","",VLOOKUP(G1530,номенклатури!R:T,2,0))</f>
        <v/>
      </c>
      <c r="E1530" s="365" t="str">
        <f>IF(G1530="","",VLOOKUP(G1530,номенклатури!R:T,3,0))</f>
        <v/>
      </c>
      <c r="F1530" s="159" t="str">
        <f>IF(G1530="","",IF(ISERROR(VLOOKUP(G1530,номенклатури!V:V,1,0)),E1530*H1530,E1530*I1530))</f>
        <v/>
      </c>
      <c r="G1530" s="14"/>
      <c r="H1530" s="15"/>
      <c r="I1530" s="15"/>
      <c r="J1530" s="15"/>
      <c r="K1530" s="15"/>
      <c r="L1530" s="217"/>
      <c r="M1530" s="22"/>
      <c r="N1530" s="119" t="str">
        <f>IF(G1530="","",VLOOKUP(G1530,номенклатури!R:U,4,0))</f>
        <v/>
      </c>
      <c r="O1530" s="119" t="str">
        <f>IF(M1530="","",VLOOKUP(M1530,'14'!D:D,1,0))</f>
        <v/>
      </c>
    </row>
    <row r="1531" spans="1:15" ht="12.75" customHeight="1" x14ac:dyDescent="0.2">
      <c r="A1531" s="36" t="str">
        <f>'0'!$A$4</f>
        <v>………………..</v>
      </c>
      <c r="B1531" s="37">
        <f>'0'!$A$2</f>
        <v>46112</v>
      </c>
      <c r="C1531" s="37" t="s">
        <v>1243</v>
      </c>
      <c r="D1531" s="119" t="str">
        <f>IF(G1531="","",VLOOKUP(G1531,номенклатури!R:T,2,0))</f>
        <v/>
      </c>
      <c r="E1531" s="365" t="str">
        <f>IF(G1531="","",VLOOKUP(G1531,номенклатури!R:T,3,0))</f>
        <v/>
      </c>
      <c r="F1531" s="159" t="str">
        <f>IF(G1531="","",IF(ISERROR(VLOOKUP(G1531,номенклатури!V:V,1,0)),E1531*H1531,E1531*I1531))</f>
        <v/>
      </c>
      <c r="G1531" s="14"/>
      <c r="H1531" s="15"/>
      <c r="I1531" s="15"/>
      <c r="J1531" s="15"/>
      <c r="K1531" s="15"/>
      <c r="L1531" s="217"/>
      <c r="M1531" s="22"/>
      <c r="N1531" s="119" t="str">
        <f>IF(G1531="","",VLOOKUP(G1531,номенклатури!R:U,4,0))</f>
        <v/>
      </c>
      <c r="O1531" s="119" t="str">
        <f>IF(M1531="","",VLOOKUP(M1531,'14'!D:D,1,0))</f>
        <v/>
      </c>
    </row>
    <row r="1532" spans="1:15" ht="12.75" customHeight="1" x14ac:dyDescent="0.2">
      <c r="A1532" s="36" t="str">
        <f>'0'!$A$4</f>
        <v>………………..</v>
      </c>
      <c r="B1532" s="37">
        <f>'0'!$A$2</f>
        <v>46112</v>
      </c>
      <c r="C1532" s="37" t="s">
        <v>1243</v>
      </c>
      <c r="D1532" s="119" t="str">
        <f>IF(G1532="","",VLOOKUP(G1532,номенклатури!R:T,2,0))</f>
        <v/>
      </c>
      <c r="E1532" s="365" t="str">
        <f>IF(G1532="","",VLOOKUP(G1532,номенклатури!R:T,3,0))</f>
        <v/>
      </c>
      <c r="F1532" s="159" t="str">
        <f>IF(G1532="","",IF(ISERROR(VLOOKUP(G1532,номенклатури!V:V,1,0)),E1532*H1532,E1532*I1532))</f>
        <v/>
      </c>
      <c r="G1532" s="14"/>
      <c r="H1532" s="15"/>
      <c r="I1532" s="15"/>
      <c r="J1532" s="15"/>
      <c r="K1532" s="15"/>
      <c r="L1532" s="217"/>
      <c r="M1532" s="22"/>
      <c r="N1532" s="119" t="str">
        <f>IF(G1532="","",VLOOKUP(G1532,номенклатури!R:U,4,0))</f>
        <v/>
      </c>
      <c r="O1532" s="119" t="str">
        <f>IF(M1532="","",VLOOKUP(M1532,'14'!D:D,1,0))</f>
        <v/>
      </c>
    </row>
    <row r="1533" spans="1:15" ht="12.75" customHeight="1" x14ac:dyDescent="0.2">
      <c r="A1533" s="36" t="str">
        <f>'0'!$A$4</f>
        <v>………………..</v>
      </c>
      <c r="B1533" s="37">
        <f>'0'!$A$2</f>
        <v>46112</v>
      </c>
      <c r="C1533" s="37" t="s">
        <v>1243</v>
      </c>
      <c r="D1533" s="119" t="str">
        <f>IF(G1533="","",VLOOKUP(G1533,номенклатури!R:T,2,0))</f>
        <v/>
      </c>
      <c r="E1533" s="365" t="str">
        <f>IF(G1533="","",VLOOKUP(G1533,номенклатури!R:T,3,0))</f>
        <v/>
      </c>
      <c r="F1533" s="159" t="str">
        <f>IF(G1533="","",IF(ISERROR(VLOOKUP(G1533,номенклатури!V:V,1,0)),E1533*H1533,E1533*I1533))</f>
        <v/>
      </c>
      <c r="G1533" s="14"/>
      <c r="H1533" s="15"/>
      <c r="I1533" s="15"/>
      <c r="J1533" s="15"/>
      <c r="K1533" s="15"/>
      <c r="L1533" s="217"/>
      <c r="M1533" s="22"/>
      <c r="N1533" s="119" t="str">
        <f>IF(G1533="","",VLOOKUP(G1533,номенклатури!R:U,4,0))</f>
        <v/>
      </c>
      <c r="O1533" s="119" t="str">
        <f>IF(M1533="","",VLOOKUP(M1533,'14'!D:D,1,0))</f>
        <v/>
      </c>
    </row>
    <row r="1534" spans="1:15" ht="12.75" customHeight="1" x14ac:dyDescent="0.2">
      <c r="A1534" s="36" t="str">
        <f>'0'!$A$4</f>
        <v>………………..</v>
      </c>
      <c r="B1534" s="37">
        <f>'0'!$A$2</f>
        <v>46112</v>
      </c>
      <c r="C1534" s="37" t="s">
        <v>1243</v>
      </c>
      <c r="D1534" s="119" t="str">
        <f>IF(G1534="","",VLOOKUP(G1534,номенклатури!R:T,2,0))</f>
        <v/>
      </c>
      <c r="E1534" s="365" t="str">
        <f>IF(G1534="","",VLOOKUP(G1534,номенклатури!R:T,3,0))</f>
        <v/>
      </c>
      <c r="F1534" s="159" t="str">
        <f>IF(G1534="","",IF(ISERROR(VLOOKUP(G1534,номенклатури!V:V,1,0)),E1534*H1534,E1534*I1534))</f>
        <v/>
      </c>
      <c r="G1534" s="14"/>
      <c r="H1534" s="15"/>
      <c r="I1534" s="15"/>
      <c r="J1534" s="15"/>
      <c r="K1534" s="15"/>
      <c r="L1534" s="217"/>
      <c r="M1534" s="22"/>
      <c r="N1534" s="119" t="str">
        <f>IF(G1534="","",VLOOKUP(G1534,номенклатури!R:U,4,0))</f>
        <v/>
      </c>
      <c r="O1534" s="119" t="str">
        <f>IF(M1534="","",VLOOKUP(M1534,'14'!D:D,1,0))</f>
        <v/>
      </c>
    </row>
    <row r="1535" spans="1:15" ht="12.75" customHeight="1" x14ac:dyDescent="0.2">
      <c r="A1535" s="36" t="str">
        <f>'0'!$A$4</f>
        <v>………………..</v>
      </c>
      <c r="B1535" s="37">
        <f>'0'!$A$2</f>
        <v>46112</v>
      </c>
      <c r="C1535" s="37" t="s">
        <v>1243</v>
      </c>
      <c r="D1535" s="119" t="str">
        <f>IF(G1535="","",VLOOKUP(G1535,номенклатури!R:T,2,0))</f>
        <v/>
      </c>
      <c r="E1535" s="365" t="str">
        <f>IF(G1535="","",VLOOKUP(G1535,номенклатури!R:T,3,0))</f>
        <v/>
      </c>
      <c r="F1535" s="159" t="str">
        <f>IF(G1535="","",IF(ISERROR(VLOOKUP(G1535,номенклатури!V:V,1,0)),E1535*H1535,E1535*I1535))</f>
        <v/>
      </c>
      <c r="G1535" s="14"/>
      <c r="H1535" s="15"/>
      <c r="I1535" s="15"/>
      <c r="J1535" s="15"/>
      <c r="K1535" s="15"/>
      <c r="L1535" s="217"/>
      <c r="M1535" s="22"/>
      <c r="N1535" s="119" t="str">
        <f>IF(G1535="","",VLOOKUP(G1535,номенклатури!R:U,4,0))</f>
        <v/>
      </c>
      <c r="O1535" s="119" t="str">
        <f>IF(M1535="","",VLOOKUP(M1535,'14'!D:D,1,0))</f>
        <v/>
      </c>
    </row>
    <row r="1536" spans="1:15" ht="12.75" customHeight="1" x14ac:dyDescent="0.2">
      <c r="A1536" s="36" t="str">
        <f>'0'!$A$4</f>
        <v>………………..</v>
      </c>
      <c r="B1536" s="37">
        <f>'0'!$A$2</f>
        <v>46112</v>
      </c>
      <c r="C1536" s="37" t="s">
        <v>1243</v>
      </c>
      <c r="D1536" s="119" t="str">
        <f>IF(G1536="","",VLOOKUP(G1536,номенклатури!R:T,2,0))</f>
        <v/>
      </c>
      <c r="E1536" s="365" t="str">
        <f>IF(G1536="","",VLOOKUP(G1536,номенклатури!R:T,3,0))</f>
        <v/>
      </c>
      <c r="F1536" s="159" t="str">
        <f>IF(G1536="","",IF(ISERROR(VLOOKUP(G1536,номенклатури!V:V,1,0)),E1536*H1536,E1536*I1536))</f>
        <v/>
      </c>
      <c r="G1536" s="14"/>
      <c r="H1536" s="15"/>
      <c r="I1536" s="15"/>
      <c r="J1536" s="15"/>
      <c r="K1536" s="15"/>
      <c r="L1536" s="217"/>
      <c r="M1536" s="22"/>
      <c r="N1536" s="119" t="str">
        <f>IF(G1536="","",VLOOKUP(G1536,номенклатури!R:U,4,0))</f>
        <v/>
      </c>
      <c r="O1536" s="119" t="str">
        <f>IF(M1536="","",VLOOKUP(M1536,'14'!D:D,1,0))</f>
        <v/>
      </c>
    </row>
    <row r="1537" spans="1:15" ht="12.75" customHeight="1" x14ac:dyDescent="0.2">
      <c r="A1537" s="36" t="str">
        <f>'0'!$A$4</f>
        <v>………………..</v>
      </c>
      <c r="B1537" s="37">
        <f>'0'!$A$2</f>
        <v>46112</v>
      </c>
      <c r="C1537" s="37" t="s">
        <v>1243</v>
      </c>
      <c r="D1537" s="119" t="str">
        <f>IF(G1537="","",VLOOKUP(G1537,номенклатури!R:T,2,0))</f>
        <v/>
      </c>
      <c r="E1537" s="365" t="str">
        <f>IF(G1537="","",VLOOKUP(G1537,номенклатури!R:T,3,0))</f>
        <v/>
      </c>
      <c r="F1537" s="159" t="str">
        <f>IF(G1537="","",IF(ISERROR(VLOOKUP(G1537,номенклатури!V:V,1,0)),E1537*H1537,E1537*I1537))</f>
        <v/>
      </c>
      <c r="G1537" s="14"/>
      <c r="H1537" s="15"/>
      <c r="I1537" s="15"/>
      <c r="J1537" s="15"/>
      <c r="K1537" s="15"/>
      <c r="L1537" s="217"/>
      <c r="M1537" s="22"/>
      <c r="N1537" s="119" t="str">
        <f>IF(G1537="","",VLOOKUP(G1537,номенклатури!R:U,4,0))</f>
        <v/>
      </c>
      <c r="O1537" s="119" t="str">
        <f>IF(M1537="","",VLOOKUP(M1537,'14'!D:D,1,0))</f>
        <v/>
      </c>
    </row>
    <row r="1538" spans="1:15" ht="12.75" customHeight="1" x14ac:dyDescent="0.2">
      <c r="A1538" s="36" t="str">
        <f>'0'!$A$4</f>
        <v>………………..</v>
      </c>
      <c r="B1538" s="37">
        <f>'0'!$A$2</f>
        <v>46112</v>
      </c>
      <c r="C1538" s="37" t="s">
        <v>1243</v>
      </c>
      <c r="D1538" s="119" t="str">
        <f>IF(G1538="","",VLOOKUP(G1538,номенклатури!R:T,2,0))</f>
        <v/>
      </c>
      <c r="E1538" s="365" t="str">
        <f>IF(G1538="","",VLOOKUP(G1538,номенклатури!R:T,3,0))</f>
        <v/>
      </c>
      <c r="F1538" s="159" t="str">
        <f>IF(G1538="","",IF(ISERROR(VLOOKUP(G1538,номенклатури!V:V,1,0)),E1538*H1538,E1538*I1538))</f>
        <v/>
      </c>
      <c r="G1538" s="14"/>
      <c r="H1538" s="15"/>
      <c r="I1538" s="15"/>
      <c r="J1538" s="15"/>
      <c r="K1538" s="15"/>
      <c r="L1538" s="217"/>
      <c r="M1538" s="22"/>
      <c r="N1538" s="119" t="str">
        <f>IF(G1538="","",VLOOKUP(G1538,номенклатури!R:U,4,0))</f>
        <v/>
      </c>
      <c r="O1538" s="119" t="str">
        <f>IF(M1538="","",VLOOKUP(M1538,'14'!D:D,1,0))</f>
        <v/>
      </c>
    </row>
    <row r="1539" spans="1:15" ht="12.75" customHeight="1" x14ac:dyDescent="0.2">
      <c r="A1539" s="36" t="str">
        <f>'0'!$A$4</f>
        <v>………………..</v>
      </c>
      <c r="B1539" s="37">
        <f>'0'!$A$2</f>
        <v>46112</v>
      </c>
      <c r="C1539" s="37" t="s">
        <v>1243</v>
      </c>
      <c r="D1539" s="119" t="str">
        <f>IF(G1539="","",VLOOKUP(G1539,номенклатури!R:T,2,0))</f>
        <v/>
      </c>
      <c r="E1539" s="365" t="str">
        <f>IF(G1539="","",VLOOKUP(G1539,номенклатури!R:T,3,0))</f>
        <v/>
      </c>
      <c r="F1539" s="159" t="str">
        <f>IF(G1539="","",IF(ISERROR(VLOOKUP(G1539,номенклатури!V:V,1,0)),E1539*H1539,E1539*I1539))</f>
        <v/>
      </c>
      <c r="G1539" s="14"/>
      <c r="H1539" s="15"/>
      <c r="I1539" s="15"/>
      <c r="J1539" s="15"/>
      <c r="K1539" s="15"/>
      <c r="L1539" s="217"/>
      <c r="M1539" s="22"/>
      <c r="N1539" s="119" t="str">
        <f>IF(G1539="","",VLOOKUP(G1539,номенклатури!R:U,4,0))</f>
        <v/>
      </c>
      <c r="O1539" s="119" t="str">
        <f>IF(M1539="","",VLOOKUP(M1539,'14'!D:D,1,0))</f>
        <v/>
      </c>
    </row>
    <row r="1540" spans="1:15" ht="12.75" customHeight="1" x14ac:dyDescent="0.2">
      <c r="A1540" s="36" t="str">
        <f>'0'!$A$4</f>
        <v>………………..</v>
      </c>
      <c r="B1540" s="37">
        <f>'0'!$A$2</f>
        <v>46112</v>
      </c>
      <c r="C1540" s="37" t="s">
        <v>1243</v>
      </c>
      <c r="D1540" s="119" t="str">
        <f>IF(G1540="","",VLOOKUP(G1540,номенклатури!R:T,2,0))</f>
        <v/>
      </c>
      <c r="E1540" s="365" t="str">
        <f>IF(G1540="","",VLOOKUP(G1540,номенклатури!R:T,3,0))</f>
        <v/>
      </c>
      <c r="F1540" s="159" t="str">
        <f>IF(G1540="","",IF(ISERROR(VLOOKUP(G1540,номенклатури!V:V,1,0)),E1540*H1540,E1540*I1540))</f>
        <v/>
      </c>
      <c r="G1540" s="14"/>
      <c r="H1540" s="15"/>
      <c r="I1540" s="15"/>
      <c r="J1540" s="15"/>
      <c r="K1540" s="15"/>
      <c r="L1540" s="217"/>
      <c r="M1540" s="22"/>
      <c r="N1540" s="119" t="str">
        <f>IF(G1540="","",VLOOKUP(G1540,номенклатури!R:U,4,0))</f>
        <v/>
      </c>
      <c r="O1540" s="119" t="str">
        <f>IF(M1540="","",VLOOKUP(M1540,'14'!D:D,1,0))</f>
        <v/>
      </c>
    </row>
    <row r="1541" spans="1:15" ht="12.75" customHeight="1" x14ac:dyDescent="0.2">
      <c r="A1541" s="36" t="str">
        <f>'0'!$A$4</f>
        <v>………………..</v>
      </c>
      <c r="B1541" s="37">
        <f>'0'!$A$2</f>
        <v>46112</v>
      </c>
      <c r="C1541" s="37" t="s">
        <v>1243</v>
      </c>
      <c r="D1541" s="119" t="str">
        <f>IF(G1541="","",VLOOKUP(G1541,номенклатури!R:T,2,0))</f>
        <v/>
      </c>
      <c r="E1541" s="365" t="str">
        <f>IF(G1541="","",VLOOKUP(G1541,номенклатури!R:T,3,0))</f>
        <v/>
      </c>
      <c r="F1541" s="159" t="str">
        <f>IF(G1541="","",IF(ISERROR(VLOOKUP(G1541,номенклатури!V:V,1,0)),E1541*H1541,E1541*I1541))</f>
        <v/>
      </c>
      <c r="G1541" s="14"/>
      <c r="H1541" s="15"/>
      <c r="I1541" s="15"/>
      <c r="J1541" s="15"/>
      <c r="K1541" s="15"/>
      <c r="L1541" s="217"/>
      <c r="M1541" s="22"/>
      <c r="N1541" s="119" t="str">
        <f>IF(G1541="","",VLOOKUP(G1541,номенклатури!R:U,4,0))</f>
        <v/>
      </c>
      <c r="O1541" s="119" t="str">
        <f>IF(M1541="","",VLOOKUP(M1541,'14'!D:D,1,0))</f>
        <v/>
      </c>
    </row>
    <row r="1542" spans="1:15" ht="12.75" customHeight="1" x14ac:dyDescent="0.2">
      <c r="A1542" s="36" t="str">
        <f>'0'!$A$4</f>
        <v>………………..</v>
      </c>
      <c r="B1542" s="37">
        <f>'0'!$A$2</f>
        <v>46112</v>
      </c>
      <c r="C1542" s="37" t="s">
        <v>1243</v>
      </c>
      <c r="D1542" s="119" t="str">
        <f>IF(G1542="","",VLOOKUP(G1542,номенклатури!R:T,2,0))</f>
        <v/>
      </c>
      <c r="E1542" s="365" t="str">
        <f>IF(G1542="","",VLOOKUP(G1542,номенклатури!R:T,3,0))</f>
        <v/>
      </c>
      <c r="F1542" s="159" t="str">
        <f>IF(G1542="","",IF(ISERROR(VLOOKUP(G1542,номенклатури!V:V,1,0)),E1542*H1542,E1542*I1542))</f>
        <v/>
      </c>
      <c r="G1542" s="14"/>
      <c r="H1542" s="15"/>
      <c r="I1542" s="15"/>
      <c r="J1542" s="15"/>
      <c r="K1542" s="15"/>
      <c r="L1542" s="217"/>
      <c r="M1542" s="22"/>
      <c r="N1542" s="119" t="str">
        <f>IF(G1542="","",VLOOKUP(G1542,номенклатури!R:U,4,0))</f>
        <v/>
      </c>
      <c r="O1542" s="119" t="str">
        <f>IF(M1542="","",VLOOKUP(M1542,'14'!D:D,1,0))</f>
        <v/>
      </c>
    </row>
    <row r="1543" spans="1:15" ht="12.75" customHeight="1" x14ac:dyDescent="0.2">
      <c r="A1543" s="36" t="str">
        <f>'0'!$A$4</f>
        <v>………………..</v>
      </c>
      <c r="B1543" s="37">
        <f>'0'!$A$2</f>
        <v>46112</v>
      </c>
      <c r="C1543" s="37" t="s">
        <v>1243</v>
      </c>
      <c r="D1543" s="119" t="str">
        <f>IF(G1543="","",VLOOKUP(G1543,номенклатури!R:T,2,0))</f>
        <v/>
      </c>
      <c r="E1543" s="365" t="str">
        <f>IF(G1543="","",VLOOKUP(G1543,номенклатури!R:T,3,0))</f>
        <v/>
      </c>
      <c r="F1543" s="159" t="str">
        <f>IF(G1543="","",IF(ISERROR(VLOOKUP(G1543,номенклатури!V:V,1,0)),E1543*H1543,E1543*I1543))</f>
        <v/>
      </c>
      <c r="G1543" s="14"/>
      <c r="H1543" s="15"/>
      <c r="I1543" s="15"/>
      <c r="J1543" s="15"/>
      <c r="K1543" s="15"/>
      <c r="L1543" s="217"/>
      <c r="M1543" s="22"/>
      <c r="N1543" s="119" t="str">
        <f>IF(G1543="","",VLOOKUP(G1543,номенклатури!R:U,4,0))</f>
        <v/>
      </c>
      <c r="O1543" s="119" t="str">
        <f>IF(M1543="","",VLOOKUP(M1543,'14'!D:D,1,0))</f>
        <v/>
      </c>
    </row>
    <row r="1544" spans="1:15" ht="12.75" customHeight="1" x14ac:dyDescent="0.2">
      <c r="A1544" s="36" t="str">
        <f>'0'!$A$4</f>
        <v>………………..</v>
      </c>
      <c r="B1544" s="37">
        <f>'0'!$A$2</f>
        <v>46112</v>
      </c>
      <c r="C1544" s="37" t="s">
        <v>1243</v>
      </c>
      <c r="D1544" s="119" t="str">
        <f>IF(G1544="","",VLOOKUP(G1544,номенклатури!R:T,2,0))</f>
        <v/>
      </c>
      <c r="E1544" s="365" t="str">
        <f>IF(G1544="","",VLOOKUP(G1544,номенклатури!R:T,3,0))</f>
        <v/>
      </c>
      <c r="F1544" s="159" t="str">
        <f>IF(G1544="","",IF(ISERROR(VLOOKUP(G1544,номенклатури!V:V,1,0)),E1544*H1544,E1544*I1544))</f>
        <v/>
      </c>
      <c r="G1544" s="14"/>
      <c r="H1544" s="15"/>
      <c r="I1544" s="15"/>
      <c r="J1544" s="15"/>
      <c r="K1544" s="15"/>
      <c r="L1544" s="217"/>
      <c r="M1544" s="22"/>
      <c r="N1544" s="119" t="str">
        <f>IF(G1544="","",VLOOKUP(G1544,номенклатури!R:U,4,0))</f>
        <v/>
      </c>
      <c r="O1544" s="119" t="str">
        <f>IF(M1544="","",VLOOKUP(M1544,'14'!D:D,1,0))</f>
        <v/>
      </c>
    </row>
    <row r="1545" spans="1:15" ht="12.75" customHeight="1" x14ac:dyDescent="0.2">
      <c r="A1545" s="36" t="str">
        <f>'0'!$A$4</f>
        <v>………………..</v>
      </c>
      <c r="B1545" s="37">
        <f>'0'!$A$2</f>
        <v>46112</v>
      </c>
      <c r="C1545" s="37" t="s">
        <v>1243</v>
      </c>
      <c r="D1545" s="119" t="str">
        <f>IF(G1545="","",VLOOKUP(G1545,номенклатури!R:T,2,0))</f>
        <v/>
      </c>
      <c r="E1545" s="365" t="str">
        <f>IF(G1545="","",VLOOKUP(G1545,номенклатури!R:T,3,0))</f>
        <v/>
      </c>
      <c r="F1545" s="159" t="str">
        <f>IF(G1545="","",IF(ISERROR(VLOOKUP(G1545,номенклатури!V:V,1,0)),E1545*H1545,E1545*I1545))</f>
        <v/>
      </c>
      <c r="G1545" s="14"/>
      <c r="H1545" s="15"/>
      <c r="I1545" s="15"/>
      <c r="J1545" s="15"/>
      <c r="K1545" s="15"/>
      <c r="L1545" s="217"/>
      <c r="M1545" s="22"/>
      <c r="N1545" s="119" t="str">
        <f>IF(G1545="","",VLOOKUP(G1545,номенклатури!R:U,4,0))</f>
        <v/>
      </c>
      <c r="O1545" s="119" t="str">
        <f>IF(M1545="","",VLOOKUP(M1545,'14'!D:D,1,0))</f>
        <v/>
      </c>
    </row>
    <row r="1546" spans="1:15" ht="12.75" customHeight="1" x14ac:dyDescent="0.2">
      <c r="A1546" s="36" t="str">
        <f>'0'!$A$4</f>
        <v>………………..</v>
      </c>
      <c r="B1546" s="37">
        <f>'0'!$A$2</f>
        <v>46112</v>
      </c>
      <c r="C1546" s="37" t="s">
        <v>1243</v>
      </c>
      <c r="D1546" s="119" t="str">
        <f>IF(G1546="","",VLOOKUP(G1546,номенклатури!R:T,2,0))</f>
        <v/>
      </c>
      <c r="E1546" s="365" t="str">
        <f>IF(G1546="","",VLOOKUP(G1546,номенклатури!R:T,3,0))</f>
        <v/>
      </c>
      <c r="F1546" s="159" t="str">
        <f>IF(G1546="","",IF(ISERROR(VLOOKUP(G1546,номенклатури!V:V,1,0)),E1546*H1546,E1546*I1546))</f>
        <v/>
      </c>
      <c r="G1546" s="14"/>
      <c r="H1546" s="15"/>
      <c r="I1546" s="15"/>
      <c r="J1546" s="15"/>
      <c r="K1546" s="15"/>
      <c r="L1546" s="217"/>
      <c r="M1546" s="22"/>
      <c r="N1546" s="119" t="str">
        <f>IF(G1546="","",VLOOKUP(G1546,номенклатури!R:U,4,0))</f>
        <v/>
      </c>
      <c r="O1546" s="119" t="str">
        <f>IF(M1546="","",VLOOKUP(M1546,'14'!D:D,1,0))</f>
        <v/>
      </c>
    </row>
    <row r="1547" spans="1:15" ht="12.75" customHeight="1" x14ac:dyDescent="0.2">
      <c r="A1547" s="36" t="str">
        <f>'0'!$A$4</f>
        <v>………………..</v>
      </c>
      <c r="B1547" s="37">
        <f>'0'!$A$2</f>
        <v>46112</v>
      </c>
      <c r="C1547" s="37" t="s">
        <v>1243</v>
      </c>
      <c r="D1547" s="119" t="str">
        <f>IF(G1547="","",VLOOKUP(G1547,номенклатури!R:T,2,0))</f>
        <v/>
      </c>
      <c r="E1547" s="365" t="str">
        <f>IF(G1547="","",VLOOKUP(G1547,номенклатури!R:T,3,0))</f>
        <v/>
      </c>
      <c r="F1547" s="159" t="str">
        <f>IF(G1547="","",IF(ISERROR(VLOOKUP(G1547,номенклатури!V:V,1,0)),E1547*H1547,E1547*I1547))</f>
        <v/>
      </c>
      <c r="G1547" s="14"/>
      <c r="H1547" s="15"/>
      <c r="I1547" s="15"/>
      <c r="J1547" s="15"/>
      <c r="K1547" s="15"/>
      <c r="L1547" s="217"/>
      <c r="M1547" s="22"/>
      <c r="N1547" s="119" t="str">
        <f>IF(G1547="","",VLOOKUP(G1547,номенклатури!R:U,4,0))</f>
        <v/>
      </c>
      <c r="O1547" s="119" t="str">
        <f>IF(M1547="","",VLOOKUP(M1547,'14'!D:D,1,0))</f>
        <v/>
      </c>
    </row>
    <row r="1548" spans="1:15" ht="12.75" customHeight="1" x14ac:dyDescent="0.2">
      <c r="A1548" s="36" t="str">
        <f>'0'!$A$4</f>
        <v>………………..</v>
      </c>
      <c r="B1548" s="37">
        <f>'0'!$A$2</f>
        <v>46112</v>
      </c>
      <c r="C1548" s="37" t="s">
        <v>1243</v>
      </c>
      <c r="D1548" s="119" t="str">
        <f>IF(G1548="","",VLOOKUP(G1548,номенклатури!R:T,2,0))</f>
        <v/>
      </c>
      <c r="E1548" s="365" t="str">
        <f>IF(G1548="","",VLOOKUP(G1548,номенклатури!R:T,3,0))</f>
        <v/>
      </c>
      <c r="F1548" s="159" t="str">
        <f>IF(G1548="","",IF(ISERROR(VLOOKUP(G1548,номенклатури!V:V,1,0)),E1548*H1548,E1548*I1548))</f>
        <v/>
      </c>
      <c r="G1548" s="14"/>
      <c r="H1548" s="15"/>
      <c r="I1548" s="15"/>
      <c r="J1548" s="15"/>
      <c r="K1548" s="15"/>
      <c r="L1548" s="217"/>
      <c r="M1548" s="22"/>
      <c r="N1548" s="119" t="str">
        <f>IF(G1548="","",VLOOKUP(G1548,номенклатури!R:U,4,0))</f>
        <v/>
      </c>
      <c r="O1548" s="119" t="str">
        <f>IF(M1548="","",VLOOKUP(M1548,'14'!D:D,1,0))</f>
        <v/>
      </c>
    </row>
    <row r="1549" spans="1:15" ht="12.75" customHeight="1" x14ac:dyDescent="0.2">
      <c r="A1549" s="36" t="str">
        <f>'0'!$A$4</f>
        <v>………………..</v>
      </c>
      <c r="B1549" s="37">
        <f>'0'!$A$2</f>
        <v>46112</v>
      </c>
      <c r="C1549" s="37" t="s">
        <v>1243</v>
      </c>
      <c r="D1549" s="119" t="str">
        <f>IF(G1549="","",VLOOKUP(G1549,номенклатури!R:T,2,0))</f>
        <v/>
      </c>
      <c r="E1549" s="365" t="str">
        <f>IF(G1549="","",VLOOKUP(G1549,номенклатури!R:T,3,0))</f>
        <v/>
      </c>
      <c r="F1549" s="159" t="str">
        <f>IF(G1549="","",IF(ISERROR(VLOOKUP(G1549,номенклатури!V:V,1,0)),E1549*H1549,E1549*I1549))</f>
        <v/>
      </c>
      <c r="G1549" s="14"/>
      <c r="H1549" s="15"/>
      <c r="I1549" s="15"/>
      <c r="J1549" s="15"/>
      <c r="K1549" s="15"/>
      <c r="L1549" s="217"/>
      <c r="M1549" s="22"/>
      <c r="N1549" s="119" t="str">
        <f>IF(G1549="","",VLOOKUP(G1549,номенклатури!R:U,4,0))</f>
        <v/>
      </c>
      <c r="O1549" s="119" t="str">
        <f>IF(M1549="","",VLOOKUP(M1549,'14'!D:D,1,0))</f>
        <v/>
      </c>
    </row>
    <row r="1550" spans="1:15" ht="12.75" customHeight="1" x14ac:dyDescent="0.2">
      <c r="A1550" s="36" t="str">
        <f>'0'!$A$4</f>
        <v>………………..</v>
      </c>
      <c r="B1550" s="37">
        <f>'0'!$A$2</f>
        <v>46112</v>
      </c>
      <c r="C1550" s="37" t="s">
        <v>1243</v>
      </c>
      <c r="D1550" s="119" t="str">
        <f>IF(G1550="","",VLOOKUP(G1550,номенклатури!R:T,2,0))</f>
        <v/>
      </c>
      <c r="E1550" s="365" t="str">
        <f>IF(G1550="","",VLOOKUP(G1550,номенклатури!R:T,3,0))</f>
        <v/>
      </c>
      <c r="F1550" s="159" t="str">
        <f>IF(G1550="","",IF(ISERROR(VLOOKUP(G1550,номенклатури!V:V,1,0)),E1550*H1550,E1550*I1550))</f>
        <v/>
      </c>
      <c r="G1550" s="14"/>
      <c r="H1550" s="15"/>
      <c r="I1550" s="15"/>
      <c r="J1550" s="15"/>
      <c r="K1550" s="15"/>
      <c r="L1550" s="217"/>
      <c r="M1550" s="22"/>
      <c r="N1550" s="119" t="str">
        <f>IF(G1550="","",VLOOKUP(G1550,номенклатури!R:U,4,0))</f>
        <v/>
      </c>
      <c r="O1550" s="119" t="str">
        <f>IF(M1550="","",VLOOKUP(M1550,'14'!D:D,1,0))</f>
        <v/>
      </c>
    </row>
    <row r="1551" spans="1:15" ht="12.75" customHeight="1" x14ac:dyDescent="0.2">
      <c r="A1551" s="36" t="str">
        <f>'0'!$A$4</f>
        <v>………………..</v>
      </c>
      <c r="B1551" s="37">
        <f>'0'!$A$2</f>
        <v>46112</v>
      </c>
      <c r="C1551" s="37" t="s">
        <v>1243</v>
      </c>
      <c r="D1551" s="119" t="str">
        <f>IF(G1551="","",VLOOKUP(G1551,номенклатури!R:T,2,0))</f>
        <v/>
      </c>
      <c r="E1551" s="365" t="str">
        <f>IF(G1551="","",VLOOKUP(G1551,номенклатури!R:T,3,0))</f>
        <v/>
      </c>
      <c r="F1551" s="159" t="str">
        <f>IF(G1551="","",IF(ISERROR(VLOOKUP(G1551,номенклатури!V:V,1,0)),E1551*H1551,E1551*I1551))</f>
        <v/>
      </c>
      <c r="G1551" s="14"/>
      <c r="H1551" s="15"/>
      <c r="I1551" s="15"/>
      <c r="J1551" s="15"/>
      <c r="K1551" s="15"/>
      <c r="L1551" s="217"/>
      <c r="M1551" s="22"/>
      <c r="N1551" s="119" t="str">
        <f>IF(G1551="","",VLOOKUP(G1551,номенклатури!R:U,4,0))</f>
        <v/>
      </c>
      <c r="O1551" s="119" t="str">
        <f>IF(M1551="","",VLOOKUP(M1551,'14'!D:D,1,0))</f>
        <v/>
      </c>
    </row>
    <row r="1552" spans="1:15" ht="12.75" customHeight="1" x14ac:dyDescent="0.2">
      <c r="A1552" s="36" t="str">
        <f>'0'!$A$4</f>
        <v>………………..</v>
      </c>
      <c r="B1552" s="37">
        <f>'0'!$A$2</f>
        <v>46112</v>
      </c>
      <c r="C1552" s="37" t="s">
        <v>1243</v>
      </c>
      <c r="D1552" s="119" t="str">
        <f>IF(G1552="","",VLOOKUP(G1552,номенклатури!R:T,2,0))</f>
        <v/>
      </c>
      <c r="E1552" s="365" t="str">
        <f>IF(G1552="","",VLOOKUP(G1552,номенклатури!R:T,3,0))</f>
        <v/>
      </c>
      <c r="F1552" s="159" t="str">
        <f>IF(G1552="","",IF(ISERROR(VLOOKUP(G1552,номенклатури!V:V,1,0)),E1552*H1552,E1552*I1552))</f>
        <v/>
      </c>
      <c r="G1552" s="14"/>
      <c r="H1552" s="15"/>
      <c r="I1552" s="15"/>
      <c r="J1552" s="15"/>
      <c r="K1552" s="15"/>
      <c r="L1552" s="217"/>
      <c r="M1552" s="22"/>
      <c r="N1552" s="119" t="str">
        <f>IF(G1552="","",VLOOKUP(G1552,номенклатури!R:U,4,0))</f>
        <v/>
      </c>
      <c r="O1552" s="119" t="str">
        <f>IF(M1552="","",VLOOKUP(M1552,'14'!D:D,1,0))</f>
        <v/>
      </c>
    </row>
    <row r="1553" spans="1:15" ht="12.75" customHeight="1" x14ac:dyDescent="0.2">
      <c r="A1553" s="36" t="str">
        <f>'0'!$A$4</f>
        <v>………………..</v>
      </c>
      <c r="B1553" s="37">
        <f>'0'!$A$2</f>
        <v>46112</v>
      </c>
      <c r="C1553" s="37" t="s">
        <v>1243</v>
      </c>
      <c r="D1553" s="119" t="str">
        <f>IF(G1553="","",VLOOKUP(G1553,номенклатури!R:T,2,0))</f>
        <v/>
      </c>
      <c r="E1553" s="365" t="str">
        <f>IF(G1553="","",VLOOKUP(G1553,номенклатури!R:T,3,0))</f>
        <v/>
      </c>
      <c r="F1553" s="159" t="str">
        <f>IF(G1553="","",IF(ISERROR(VLOOKUP(G1553,номенклатури!V:V,1,0)),E1553*H1553,E1553*I1553))</f>
        <v/>
      </c>
      <c r="G1553" s="14"/>
      <c r="H1553" s="15"/>
      <c r="I1553" s="15"/>
      <c r="J1553" s="15"/>
      <c r="K1553" s="15"/>
      <c r="L1553" s="217"/>
      <c r="M1553" s="22"/>
      <c r="N1553" s="119" t="str">
        <f>IF(G1553="","",VLOOKUP(G1553,номенклатури!R:U,4,0))</f>
        <v/>
      </c>
      <c r="O1553" s="119" t="str">
        <f>IF(M1553="","",VLOOKUP(M1553,'14'!D:D,1,0))</f>
        <v/>
      </c>
    </row>
    <row r="1554" spans="1:15" ht="12.75" customHeight="1" x14ac:dyDescent="0.2">
      <c r="A1554" s="36" t="str">
        <f>'0'!$A$4</f>
        <v>………………..</v>
      </c>
      <c r="B1554" s="37">
        <f>'0'!$A$2</f>
        <v>46112</v>
      </c>
      <c r="C1554" s="37" t="s">
        <v>1243</v>
      </c>
      <c r="D1554" s="119" t="str">
        <f>IF(G1554="","",VLOOKUP(G1554,номенклатури!R:T,2,0))</f>
        <v/>
      </c>
      <c r="E1554" s="365" t="str">
        <f>IF(G1554="","",VLOOKUP(G1554,номенклатури!R:T,3,0))</f>
        <v/>
      </c>
      <c r="F1554" s="159" t="str">
        <f>IF(G1554="","",IF(ISERROR(VLOOKUP(G1554,номенклатури!V:V,1,0)),E1554*H1554,E1554*I1554))</f>
        <v/>
      </c>
      <c r="G1554" s="14"/>
      <c r="H1554" s="15"/>
      <c r="I1554" s="15"/>
      <c r="J1554" s="15"/>
      <c r="K1554" s="15"/>
      <c r="L1554" s="217"/>
      <c r="M1554" s="22"/>
      <c r="N1554" s="119" t="str">
        <f>IF(G1554="","",VLOOKUP(G1554,номенклатури!R:U,4,0))</f>
        <v/>
      </c>
      <c r="O1554" s="119" t="str">
        <f>IF(M1554="","",VLOOKUP(M1554,'14'!D:D,1,0))</f>
        <v/>
      </c>
    </row>
    <row r="1555" spans="1:15" ht="12.75" customHeight="1" x14ac:dyDescent="0.2">
      <c r="A1555" s="36" t="str">
        <f>'0'!$A$4</f>
        <v>………………..</v>
      </c>
      <c r="B1555" s="37">
        <f>'0'!$A$2</f>
        <v>46112</v>
      </c>
      <c r="C1555" s="37" t="s">
        <v>1243</v>
      </c>
      <c r="D1555" s="119" t="str">
        <f>IF(G1555="","",VLOOKUP(G1555,номенклатури!R:T,2,0))</f>
        <v/>
      </c>
      <c r="E1555" s="365" t="str">
        <f>IF(G1555="","",VLOOKUP(G1555,номенклатури!R:T,3,0))</f>
        <v/>
      </c>
      <c r="F1555" s="159" t="str">
        <f>IF(G1555="","",IF(ISERROR(VLOOKUP(G1555,номенклатури!V:V,1,0)),E1555*H1555,E1555*I1555))</f>
        <v/>
      </c>
      <c r="G1555" s="14"/>
      <c r="H1555" s="15"/>
      <c r="I1555" s="15"/>
      <c r="J1555" s="15"/>
      <c r="K1555" s="15"/>
      <c r="L1555" s="217"/>
      <c r="M1555" s="22"/>
      <c r="N1555" s="119" t="str">
        <f>IF(G1555="","",VLOOKUP(G1555,номенклатури!R:U,4,0))</f>
        <v/>
      </c>
      <c r="O1555" s="119" t="str">
        <f>IF(M1555="","",VLOOKUP(M1555,'14'!D:D,1,0))</f>
        <v/>
      </c>
    </row>
    <row r="1556" spans="1:15" ht="12.75" customHeight="1" x14ac:dyDescent="0.2">
      <c r="A1556" s="36" t="str">
        <f>'0'!$A$4</f>
        <v>………………..</v>
      </c>
      <c r="B1556" s="37">
        <f>'0'!$A$2</f>
        <v>46112</v>
      </c>
      <c r="C1556" s="37" t="s">
        <v>1243</v>
      </c>
      <c r="D1556" s="119" t="str">
        <f>IF(G1556="","",VLOOKUP(G1556,номенклатури!R:T,2,0))</f>
        <v/>
      </c>
      <c r="E1556" s="365" t="str">
        <f>IF(G1556="","",VLOOKUP(G1556,номенклатури!R:T,3,0))</f>
        <v/>
      </c>
      <c r="F1556" s="159" t="str">
        <f>IF(G1556="","",IF(ISERROR(VLOOKUP(G1556,номенклатури!V:V,1,0)),E1556*H1556,E1556*I1556))</f>
        <v/>
      </c>
      <c r="G1556" s="14"/>
      <c r="H1556" s="15"/>
      <c r="I1556" s="15"/>
      <c r="J1556" s="15"/>
      <c r="K1556" s="15"/>
      <c r="L1556" s="217"/>
      <c r="M1556" s="22"/>
      <c r="N1556" s="119" t="str">
        <f>IF(G1556="","",VLOOKUP(G1556,номенклатури!R:U,4,0))</f>
        <v/>
      </c>
      <c r="O1556" s="119" t="str">
        <f>IF(M1556="","",VLOOKUP(M1556,'14'!D:D,1,0))</f>
        <v/>
      </c>
    </row>
    <row r="1557" spans="1:15" ht="12.75" customHeight="1" x14ac:dyDescent="0.2">
      <c r="A1557" s="36" t="str">
        <f>'0'!$A$4</f>
        <v>………………..</v>
      </c>
      <c r="B1557" s="37">
        <f>'0'!$A$2</f>
        <v>46112</v>
      </c>
      <c r="C1557" s="37" t="s">
        <v>1243</v>
      </c>
      <c r="D1557" s="119" t="str">
        <f>IF(G1557="","",VLOOKUP(G1557,номенклатури!R:T,2,0))</f>
        <v/>
      </c>
      <c r="E1557" s="365" t="str">
        <f>IF(G1557="","",VLOOKUP(G1557,номенклатури!R:T,3,0))</f>
        <v/>
      </c>
      <c r="F1557" s="159" t="str">
        <f>IF(G1557="","",IF(ISERROR(VLOOKUP(G1557,номенклатури!V:V,1,0)),E1557*H1557,E1557*I1557))</f>
        <v/>
      </c>
      <c r="G1557" s="14"/>
      <c r="H1557" s="15"/>
      <c r="I1557" s="15"/>
      <c r="J1557" s="15"/>
      <c r="K1557" s="15"/>
      <c r="L1557" s="217"/>
      <c r="M1557" s="22"/>
      <c r="N1557" s="119" t="str">
        <f>IF(G1557="","",VLOOKUP(G1557,номенклатури!R:U,4,0))</f>
        <v/>
      </c>
      <c r="O1557" s="119" t="str">
        <f>IF(M1557="","",VLOOKUP(M1557,'14'!D:D,1,0))</f>
        <v/>
      </c>
    </row>
    <row r="1558" spans="1:15" ht="12.75" customHeight="1" x14ac:dyDescent="0.2">
      <c r="A1558" s="36" t="str">
        <f>'0'!$A$4</f>
        <v>………………..</v>
      </c>
      <c r="B1558" s="37">
        <f>'0'!$A$2</f>
        <v>46112</v>
      </c>
      <c r="C1558" s="37" t="s">
        <v>1243</v>
      </c>
      <c r="D1558" s="119" t="str">
        <f>IF(G1558="","",VLOOKUP(G1558,номенклатури!R:T,2,0))</f>
        <v/>
      </c>
      <c r="E1558" s="365" t="str">
        <f>IF(G1558="","",VLOOKUP(G1558,номенклатури!R:T,3,0))</f>
        <v/>
      </c>
      <c r="F1558" s="159" t="str">
        <f>IF(G1558="","",IF(ISERROR(VLOOKUP(G1558,номенклатури!V:V,1,0)),E1558*H1558,E1558*I1558))</f>
        <v/>
      </c>
      <c r="G1558" s="14"/>
      <c r="H1558" s="15"/>
      <c r="I1558" s="15"/>
      <c r="J1558" s="15"/>
      <c r="K1558" s="15"/>
      <c r="L1558" s="217"/>
      <c r="M1558" s="22"/>
      <c r="N1558" s="119" t="str">
        <f>IF(G1558="","",VLOOKUP(G1558,номенклатури!R:U,4,0))</f>
        <v/>
      </c>
      <c r="O1558" s="119" t="str">
        <f>IF(M1558="","",VLOOKUP(M1558,'14'!D:D,1,0))</f>
        <v/>
      </c>
    </row>
    <row r="1559" spans="1:15" ht="12.75" customHeight="1" x14ac:dyDescent="0.2">
      <c r="A1559" s="36" t="str">
        <f>'0'!$A$4</f>
        <v>………………..</v>
      </c>
      <c r="B1559" s="37">
        <f>'0'!$A$2</f>
        <v>46112</v>
      </c>
      <c r="C1559" s="37" t="s">
        <v>1243</v>
      </c>
      <c r="D1559" s="119" t="str">
        <f>IF(G1559="","",VLOOKUP(G1559,номенклатури!R:T,2,0))</f>
        <v/>
      </c>
      <c r="E1559" s="365" t="str">
        <f>IF(G1559="","",VLOOKUP(G1559,номенклатури!R:T,3,0))</f>
        <v/>
      </c>
      <c r="F1559" s="159" t="str">
        <f>IF(G1559="","",IF(ISERROR(VLOOKUP(G1559,номенклатури!V:V,1,0)),E1559*H1559,E1559*I1559))</f>
        <v/>
      </c>
      <c r="G1559" s="14"/>
      <c r="H1559" s="15"/>
      <c r="I1559" s="15"/>
      <c r="J1559" s="15"/>
      <c r="K1559" s="15"/>
      <c r="L1559" s="217"/>
      <c r="M1559" s="22"/>
      <c r="N1559" s="119" t="str">
        <f>IF(G1559="","",VLOOKUP(G1559,номенклатури!R:U,4,0))</f>
        <v/>
      </c>
      <c r="O1559" s="119" t="str">
        <f>IF(M1559="","",VLOOKUP(M1559,'14'!D:D,1,0))</f>
        <v/>
      </c>
    </row>
    <row r="1560" spans="1:15" ht="12.75" customHeight="1" x14ac:dyDescent="0.2">
      <c r="A1560" s="36" t="str">
        <f>'0'!$A$4</f>
        <v>………………..</v>
      </c>
      <c r="B1560" s="37">
        <f>'0'!$A$2</f>
        <v>46112</v>
      </c>
      <c r="C1560" s="37" t="s">
        <v>1243</v>
      </c>
      <c r="D1560" s="119" t="str">
        <f>IF(G1560="","",VLOOKUP(G1560,номенклатури!R:T,2,0))</f>
        <v/>
      </c>
      <c r="E1560" s="365" t="str">
        <f>IF(G1560="","",VLOOKUP(G1560,номенклатури!R:T,3,0))</f>
        <v/>
      </c>
      <c r="F1560" s="159" t="str">
        <f>IF(G1560="","",IF(ISERROR(VLOOKUP(G1560,номенклатури!V:V,1,0)),E1560*H1560,E1560*I1560))</f>
        <v/>
      </c>
      <c r="G1560" s="14"/>
      <c r="H1560" s="15"/>
      <c r="I1560" s="15"/>
      <c r="J1560" s="15"/>
      <c r="K1560" s="15"/>
      <c r="L1560" s="217"/>
      <c r="M1560" s="22"/>
      <c r="N1560" s="119" t="str">
        <f>IF(G1560="","",VLOOKUP(G1560,номенклатури!R:U,4,0))</f>
        <v/>
      </c>
      <c r="O1560" s="119" t="str">
        <f>IF(M1560="","",VLOOKUP(M1560,'14'!D:D,1,0))</f>
        <v/>
      </c>
    </row>
    <row r="1561" spans="1:15" ht="12.75" customHeight="1" x14ac:dyDescent="0.2">
      <c r="A1561" s="36" t="str">
        <f>'0'!$A$4</f>
        <v>………………..</v>
      </c>
      <c r="B1561" s="37">
        <f>'0'!$A$2</f>
        <v>46112</v>
      </c>
      <c r="C1561" s="37" t="s">
        <v>1243</v>
      </c>
      <c r="D1561" s="119" t="str">
        <f>IF(G1561="","",VLOOKUP(G1561,номенклатури!R:T,2,0))</f>
        <v/>
      </c>
      <c r="E1561" s="365" t="str">
        <f>IF(G1561="","",VLOOKUP(G1561,номенклатури!R:T,3,0))</f>
        <v/>
      </c>
      <c r="F1561" s="159" t="str">
        <f>IF(G1561="","",IF(ISERROR(VLOOKUP(G1561,номенклатури!V:V,1,0)),E1561*H1561,E1561*I1561))</f>
        <v/>
      </c>
      <c r="G1561" s="14"/>
      <c r="H1561" s="15"/>
      <c r="I1561" s="15"/>
      <c r="J1561" s="15"/>
      <c r="K1561" s="15"/>
      <c r="L1561" s="217"/>
      <c r="M1561" s="22"/>
      <c r="N1561" s="119" t="str">
        <f>IF(G1561="","",VLOOKUP(G1561,номенклатури!R:U,4,0))</f>
        <v/>
      </c>
      <c r="O1561" s="119" t="str">
        <f>IF(M1561="","",VLOOKUP(M1561,'14'!D:D,1,0))</f>
        <v/>
      </c>
    </row>
    <row r="1562" spans="1:15" ht="12.75" customHeight="1" x14ac:dyDescent="0.2">
      <c r="A1562" s="36" t="str">
        <f>'0'!$A$4</f>
        <v>………………..</v>
      </c>
      <c r="B1562" s="37">
        <f>'0'!$A$2</f>
        <v>46112</v>
      </c>
      <c r="C1562" s="37" t="s">
        <v>1243</v>
      </c>
      <c r="D1562" s="119" t="str">
        <f>IF(G1562="","",VLOOKUP(G1562,номенклатури!R:T,2,0))</f>
        <v/>
      </c>
      <c r="E1562" s="365" t="str">
        <f>IF(G1562="","",VLOOKUP(G1562,номенклатури!R:T,3,0))</f>
        <v/>
      </c>
      <c r="F1562" s="159" t="str">
        <f>IF(G1562="","",IF(ISERROR(VLOOKUP(G1562,номенклатури!V:V,1,0)),E1562*H1562,E1562*I1562))</f>
        <v/>
      </c>
      <c r="G1562" s="14"/>
      <c r="H1562" s="15"/>
      <c r="I1562" s="15"/>
      <c r="J1562" s="15"/>
      <c r="K1562" s="15"/>
      <c r="L1562" s="217"/>
      <c r="M1562" s="22"/>
      <c r="N1562" s="119" t="str">
        <f>IF(G1562="","",VLOOKUP(G1562,номенклатури!R:U,4,0))</f>
        <v/>
      </c>
      <c r="O1562" s="119" t="str">
        <f>IF(M1562="","",VLOOKUP(M1562,'14'!D:D,1,0))</f>
        <v/>
      </c>
    </row>
    <row r="1563" spans="1:15" ht="12.75" customHeight="1" x14ac:dyDescent="0.2">
      <c r="A1563" s="36" t="str">
        <f>'0'!$A$4</f>
        <v>………………..</v>
      </c>
      <c r="B1563" s="37">
        <f>'0'!$A$2</f>
        <v>46112</v>
      </c>
      <c r="C1563" s="37" t="s">
        <v>1243</v>
      </c>
      <c r="D1563" s="119" t="str">
        <f>IF(G1563="","",VLOOKUP(G1563,номенклатури!R:T,2,0))</f>
        <v/>
      </c>
      <c r="E1563" s="365" t="str">
        <f>IF(G1563="","",VLOOKUP(G1563,номенклатури!R:T,3,0))</f>
        <v/>
      </c>
      <c r="F1563" s="159" t="str">
        <f>IF(G1563="","",IF(ISERROR(VLOOKUP(G1563,номенклатури!V:V,1,0)),E1563*H1563,E1563*I1563))</f>
        <v/>
      </c>
      <c r="G1563" s="14"/>
      <c r="H1563" s="15"/>
      <c r="I1563" s="15"/>
      <c r="J1563" s="15"/>
      <c r="K1563" s="15"/>
      <c r="L1563" s="217"/>
      <c r="M1563" s="22"/>
      <c r="N1563" s="119" t="str">
        <f>IF(G1563="","",VLOOKUP(G1563,номенклатури!R:U,4,0))</f>
        <v/>
      </c>
      <c r="O1563" s="119" t="str">
        <f>IF(M1563="","",VLOOKUP(M1563,'14'!D:D,1,0))</f>
        <v/>
      </c>
    </row>
    <row r="1564" spans="1:15" ht="12.75" customHeight="1" x14ac:dyDescent="0.2">
      <c r="A1564" s="36" t="str">
        <f>'0'!$A$4</f>
        <v>………………..</v>
      </c>
      <c r="B1564" s="37">
        <f>'0'!$A$2</f>
        <v>46112</v>
      </c>
      <c r="C1564" s="37" t="s">
        <v>1243</v>
      </c>
      <c r="D1564" s="119" t="str">
        <f>IF(G1564="","",VLOOKUP(G1564,номенклатури!R:T,2,0))</f>
        <v/>
      </c>
      <c r="E1564" s="365" t="str">
        <f>IF(G1564="","",VLOOKUP(G1564,номенклатури!R:T,3,0))</f>
        <v/>
      </c>
      <c r="F1564" s="159" t="str">
        <f>IF(G1564="","",IF(ISERROR(VLOOKUP(G1564,номенклатури!V:V,1,0)),E1564*H1564,E1564*I1564))</f>
        <v/>
      </c>
      <c r="G1564" s="14"/>
      <c r="H1564" s="15"/>
      <c r="I1564" s="15"/>
      <c r="J1564" s="15"/>
      <c r="K1564" s="15"/>
      <c r="L1564" s="217"/>
      <c r="M1564" s="22"/>
      <c r="N1564" s="119" t="str">
        <f>IF(G1564="","",VLOOKUP(G1564,номенклатури!R:U,4,0))</f>
        <v/>
      </c>
      <c r="O1564" s="119" t="str">
        <f>IF(M1564="","",VLOOKUP(M1564,'14'!D:D,1,0))</f>
        <v/>
      </c>
    </row>
    <row r="1565" spans="1:15" ht="12.75" customHeight="1" x14ac:dyDescent="0.2">
      <c r="A1565" s="36" t="str">
        <f>'0'!$A$4</f>
        <v>………………..</v>
      </c>
      <c r="B1565" s="37">
        <f>'0'!$A$2</f>
        <v>46112</v>
      </c>
      <c r="C1565" s="37" t="s">
        <v>1243</v>
      </c>
      <c r="D1565" s="119" t="str">
        <f>IF(G1565="","",VLOOKUP(G1565,номенклатури!R:T,2,0))</f>
        <v/>
      </c>
      <c r="E1565" s="365" t="str">
        <f>IF(G1565="","",VLOOKUP(G1565,номенклатури!R:T,3,0))</f>
        <v/>
      </c>
      <c r="F1565" s="159" t="str">
        <f>IF(G1565="","",IF(ISERROR(VLOOKUP(G1565,номенклатури!V:V,1,0)),E1565*H1565,E1565*I1565))</f>
        <v/>
      </c>
      <c r="G1565" s="14"/>
      <c r="H1565" s="15"/>
      <c r="I1565" s="15"/>
      <c r="J1565" s="15"/>
      <c r="K1565" s="15"/>
      <c r="L1565" s="217"/>
      <c r="M1565" s="22"/>
      <c r="N1565" s="119" t="str">
        <f>IF(G1565="","",VLOOKUP(G1565,номенклатури!R:U,4,0))</f>
        <v/>
      </c>
      <c r="O1565" s="119" t="str">
        <f>IF(M1565="","",VLOOKUP(M1565,'14'!D:D,1,0))</f>
        <v/>
      </c>
    </row>
    <row r="1566" spans="1:15" ht="12.75" customHeight="1" x14ac:dyDescent="0.2">
      <c r="A1566" s="36" t="str">
        <f>'0'!$A$4</f>
        <v>………………..</v>
      </c>
      <c r="B1566" s="37">
        <f>'0'!$A$2</f>
        <v>46112</v>
      </c>
      <c r="C1566" s="37" t="s">
        <v>1243</v>
      </c>
      <c r="D1566" s="119" t="str">
        <f>IF(G1566="","",VLOOKUP(G1566,номенклатури!R:T,2,0))</f>
        <v/>
      </c>
      <c r="E1566" s="365" t="str">
        <f>IF(G1566="","",VLOOKUP(G1566,номенклатури!R:T,3,0))</f>
        <v/>
      </c>
      <c r="F1566" s="159" t="str">
        <f>IF(G1566="","",IF(ISERROR(VLOOKUP(G1566,номенклатури!V:V,1,0)),E1566*H1566,E1566*I1566))</f>
        <v/>
      </c>
      <c r="G1566" s="14"/>
      <c r="H1566" s="15"/>
      <c r="I1566" s="15"/>
      <c r="J1566" s="15"/>
      <c r="K1566" s="15"/>
      <c r="L1566" s="217"/>
      <c r="M1566" s="22"/>
      <c r="N1566" s="119" t="str">
        <f>IF(G1566="","",VLOOKUP(G1566,номенклатури!R:U,4,0))</f>
        <v/>
      </c>
      <c r="O1566" s="119" t="str">
        <f>IF(M1566="","",VLOOKUP(M1566,'14'!D:D,1,0))</f>
        <v/>
      </c>
    </row>
    <row r="1567" spans="1:15" ht="12.75" customHeight="1" x14ac:dyDescent="0.2">
      <c r="A1567" s="36" t="str">
        <f>'0'!$A$4</f>
        <v>………………..</v>
      </c>
      <c r="B1567" s="37">
        <f>'0'!$A$2</f>
        <v>46112</v>
      </c>
      <c r="C1567" s="37" t="s">
        <v>1243</v>
      </c>
      <c r="D1567" s="119" t="str">
        <f>IF(G1567="","",VLOOKUP(G1567,номенклатури!R:T,2,0))</f>
        <v/>
      </c>
      <c r="E1567" s="365" t="str">
        <f>IF(G1567="","",VLOOKUP(G1567,номенклатури!R:T,3,0))</f>
        <v/>
      </c>
      <c r="F1567" s="159" t="str">
        <f>IF(G1567="","",IF(ISERROR(VLOOKUP(G1567,номенклатури!V:V,1,0)),E1567*H1567,E1567*I1567))</f>
        <v/>
      </c>
      <c r="G1567" s="14"/>
      <c r="H1567" s="15"/>
      <c r="I1567" s="15"/>
      <c r="J1567" s="15"/>
      <c r="K1567" s="15"/>
      <c r="L1567" s="217"/>
      <c r="M1567" s="22"/>
      <c r="N1567" s="119" t="str">
        <f>IF(G1567="","",VLOOKUP(G1567,номенклатури!R:U,4,0))</f>
        <v/>
      </c>
      <c r="O1567" s="119" t="str">
        <f>IF(M1567="","",VLOOKUP(M1567,'14'!D:D,1,0))</f>
        <v/>
      </c>
    </row>
    <row r="1568" spans="1:15" ht="12.75" customHeight="1" x14ac:dyDescent="0.2">
      <c r="A1568" s="36" t="str">
        <f>'0'!$A$4</f>
        <v>………………..</v>
      </c>
      <c r="B1568" s="37">
        <f>'0'!$A$2</f>
        <v>46112</v>
      </c>
      <c r="C1568" s="37" t="s">
        <v>1243</v>
      </c>
      <c r="D1568" s="119" t="str">
        <f>IF(G1568="","",VLOOKUP(G1568,номенклатури!R:T,2,0))</f>
        <v/>
      </c>
      <c r="E1568" s="365" t="str">
        <f>IF(G1568="","",VLOOKUP(G1568,номенклатури!R:T,3,0))</f>
        <v/>
      </c>
      <c r="F1568" s="159" t="str">
        <f>IF(G1568="","",IF(ISERROR(VLOOKUP(G1568,номенклатури!V:V,1,0)),E1568*H1568,E1568*I1568))</f>
        <v/>
      </c>
      <c r="G1568" s="14"/>
      <c r="H1568" s="15"/>
      <c r="I1568" s="15"/>
      <c r="J1568" s="15"/>
      <c r="K1568" s="15"/>
      <c r="L1568" s="217"/>
      <c r="M1568" s="22"/>
      <c r="N1568" s="119" t="str">
        <f>IF(G1568="","",VLOOKUP(G1568,номенклатури!R:U,4,0))</f>
        <v/>
      </c>
      <c r="O1568" s="119" t="str">
        <f>IF(M1568="","",VLOOKUP(M1568,'14'!D:D,1,0))</f>
        <v/>
      </c>
    </row>
    <row r="1569" spans="1:15" ht="12.75" customHeight="1" x14ac:dyDescent="0.2">
      <c r="A1569" s="36" t="str">
        <f>'0'!$A$4</f>
        <v>………………..</v>
      </c>
      <c r="B1569" s="37">
        <f>'0'!$A$2</f>
        <v>46112</v>
      </c>
      <c r="C1569" s="37" t="s">
        <v>1243</v>
      </c>
      <c r="D1569" s="119" t="str">
        <f>IF(G1569="","",VLOOKUP(G1569,номенклатури!R:T,2,0))</f>
        <v/>
      </c>
      <c r="E1569" s="365" t="str">
        <f>IF(G1569="","",VLOOKUP(G1569,номенклатури!R:T,3,0))</f>
        <v/>
      </c>
      <c r="F1569" s="159" t="str">
        <f>IF(G1569="","",IF(ISERROR(VLOOKUP(G1569,номенклатури!V:V,1,0)),E1569*H1569,E1569*I1569))</f>
        <v/>
      </c>
      <c r="G1569" s="14"/>
      <c r="H1569" s="15"/>
      <c r="I1569" s="15"/>
      <c r="J1569" s="15"/>
      <c r="K1569" s="15"/>
      <c r="L1569" s="217"/>
      <c r="M1569" s="22"/>
      <c r="N1569" s="119" t="str">
        <f>IF(G1569="","",VLOOKUP(G1569,номенклатури!R:U,4,0))</f>
        <v/>
      </c>
      <c r="O1569" s="119" t="str">
        <f>IF(M1569="","",VLOOKUP(M1569,'14'!D:D,1,0))</f>
        <v/>
      </c>
    </row>
    <row r="1570" spans="1:15" ht="12.75" customHeight="1" x14ac:dyDescent="0.2">
      <c r="A1570" s="36" t="str">
        <f>'0'!$A$4</f>
        <v>………………..</v>
      </c>
      <c r="B1570" s="37">
        <f>'0'!$A$2</f>
        <v>46112</v>
      </c>
      <c r="C1570" s="37" t="s">
        <v>1243</v>
      </c>
      <c r="D1570" s="119" t="str">
        <f>IF(G1570="","",VLOOKUP(G1570,номенклатури!R:T,2,0))</f>
        <v/>
      </c>
      <c r="E1570" s="365" t="str">
        <f>IF(G1570="","",VLOOKUP(G1570,номенклатури!R:T,3,0))</f>
        <v/>
      </c>
      <c r="F1570" s="159" t="str">
        <f>IF(G1570="","",IF(ISERROR(VLOOKUP(G1570,номенклатури!V:V,1,0)),E1570*H1570,E1570*I1570))</f>
        <v/>
      </c>
      <c r="G1570" s="14"/>
      <c r="H1570" s="15"/>
      <c r="I1570" s="15"/>
      <c r="J1570" s="15"/>
      <c r="K1570" s="15"/>
      <c r="L1570" s="217"/>
      <c r="M1570" s="22"/>
      <c r="N1570" s="119" t="str">
        <f>IF(G1570="","",VLOOKUP(G1570,номенклатури!R:U,4,0))</f>
        <v/>
      </c>
      <c r="O1570" s="119" t="str">
        <f>IF(M1570="","",VLOOKUP(M1570,'14'!D:D,1,0))</f>
        <v/>
      </c>
    </row>
    <row r="1571" spans="1:15" ht="12.75" customHeight="1" x14ac:dyDescent="0.2">
      <c r="A1571" s="36" t="str">
        <f>'0'!$A$4</f>
        <v>………………..</v>
      </c>
      <c r="B1571" s="37">
        <f>'0'!$A$2</f>
        <v>46112</v>
      </c>
      <c r="C1571" s="37" t="s">
        <v>1243</v>
      </c>
      <c r="D1571" s="119" t="str">
        <f>IF(G1571="","",VLOOKUP(G1571,номенклатури!R:T,2,0))</f>
        <v/>
      </c>
      <c r="E1571" s="365" t="str">
        <f>IF(G1571="","",VLOOKUP(G1571,номенклатури!R:T,3,0))</f>
        <v/>
      </c>
      <c r="F1571" s="159" t="str">
        <f>IF(G1571="","",IF(ISERROR(VLOOKUP(G1571,номенклатури!V:V,1,0)),E1571*H1571,E1571*I1571))</f>
        <v/>
      </c>
      <c r="G1571" s="14"/>
      <c r="H1571" s="15"/>
      <c r="I1571" s="15"/>
      <c r="J1571" s="15"/>
      <c r="K1571" s="15"/>
      <c r="L1571" s="217"/>
      <c r="M1571" s="22"/>
      <c r="N1571" s="119" t="str">
        <f>IF(G1571="","",VLOOKUP(G1571,номенклатури!R:U,4,0))</f>
        <v/>
      </c>
      <c r="O1571" s="119" t="str">
        <f>IF(M1571="","",VLOOKUP(M1571,'14'!D:D,1,0))</f>
        <v/>
      </c>
    </row>
    <row r="1572" spans="1:15" ht="12.75" customHeight="1" x14ac:dyDescent="0.2">
      <c r="A1572" s="36" t="str">
        <f>'0'!$A$4</f>
        <v>………………..</v>
      </c>
      <c r="B1572" s="37">
        <f>'0'!$A$2</f>
        <v>46112</v>
      </c>
      <c r="C1572" s="37" t="s">
        <v>1243</v>
      </c>
      <c r="D1572" s="119" t="str">
        <f>IF(G1572="","",VLOOKUP(G1572,номенклатури!R:T,2,0))</f>
        <v/>
      </c>
      <c r="E1572" s="365" t="str">
        <f>IF(G1572="","",VLOOKUP(G1572,номенклатури!R:T,3,0))</f>
        <v/>
      </c>
      <c r="F1572" s="159" t="str">
        <f>IF(G1572="","",IF(ISERROR(VLOOKUP(G1572,номенклатури!V:V,1,0)),E1572*H1572,E1572*I1572))</f>
        <v/>
      </c>
      <c r="G1572" s="14"/>
      <c r="H1572" s="15"/>
      <c r="I1572" s="15"/>
      <c r="J1572" s="15"/>
      <c r="K1572" s="15"/>
      <c r="L1572" s="217"/>
      <c r="M1572" s="22"/>
      <c r="N1572" s="119" t="str">
        <f>IF(G1572="","",VLOOKUP(G1572,номенклатури!R:U,4,0))</f>
        <v/>
      </c>
      <c r="O1572" s="119" t="str">
        <f>IF(M1572="","",VLOOKUP(M1572,'14'!D:D,1,0))</f>
        <v/>
      </c>
    </row>
    <row r="1573" spans="1:15" ht="12.75" customHeight="1" x14ac:dyDescent="0.2">
      <c r="A1573" s="36" t="str">
        <f>'0'!$A$4</f>
        <v>………………..</v>
      </c>
      <c r="B1573" s="37">
        <f>'0'!$A$2</f>
        <v>46112</v>
      </c>
      <c r="C1573" s="37" t="s">
        <v>1243</v>
      </c>
      <c r="D1573" s="119" t="str">
        <f>IF(G1573="","",VLOOKUP(G1573,номенклатури!R:T,2,0))</f>
        <v/>
      </c>
      <c r="E1573" s="365" t="str">
        <f>IF(G1573="","",VLOOKUP(G1573,номенклатури!R:T,3,0))</f>
        <v/>
      </c>
      <c r="F1573" s="159" t="str">
        <f>IF(G1573="","",IF(ISERROR(VLOOKUP(G1573,номенклатури!V:V,1,0)),E1573*H1573,E1573*I1573))</f>
        <v/>
      </c>
      <c r="G1573" s="14"/>
      <c r="H1573" s="15"/>
      <c r="I1573" s="15"/>
      <c r="J1573" s="15"/>
      <c r="K1573" s="15"/>
      <c r="L1573" s="217"/>
      <c r="M1573" s="22"/>
      <c r="N1573" s="119" t="str">
        <f>IF(G1573="","",VLOOKUP(G1573,номенклатури!R:U,4,0))</f>
        <v/>
      </c>
      <c r="O1573" s="119" t="str">
        <f>IF(M1573="","",VLOOKUP(M1573,'14'!D:D,1,0))</f>
        <v/>
      </c>
    </row>
    <row r="1574" spans="1:15" ht="12.75" customHeight="1" x14ac:dyDescent="0.2">
      <c r="A1574" s="36" t="str">
        <f>'0'!$A$4</f>
        <v>………………..</v>
      </c>
      <c r="B1574" s="37">
        <f>'0'!$A$2</f>
        <v>46112</v>
      </c>
      <c r="C1574" s="37" t="s">
        <v>1243</v>
      </c>
      <c r="D1574" s="119" t="str">
        <f>IF(G1574="","",VLOOKUP(G1574,номенклатури!R:T,2,0))</f>
        <v/>
      </c>
      <c r="E1574" s="365" t="str">
        <f>IF(G1574="","",VLOOKUP(G1574,номенклатури!R:T,3,0))</f>
        <v/>
      </c>
      <c r="F1574" s="159" t="str">
        <f>IF(G1574="","",IF(ISERROR(VLOOKUP(G1574,номенклатури!V:V,1,0)),E1574*H1574,E1574*I1574))</f>
        <v/>
      </c>
      <c r="G1574" s="14"/>
      <c r="H1574" s="15"/>
      <c r="I1574" s="15"/>
      <c r="J1574" s="15"/>
      <c r="K1574" s="15"/>
      <c r="L1574" s="217"/>
      <c r="M1574" s="22"/>
      <c r="N1574" s="119" t="str">
        <f>IF(G1574="","",VLOOKUP(G1574,номенклатури!R:U,4,0))</f>
        <v/>
      </c>
      <c r="O1574" s="119" t="str">
        <f>IF(M1574="","",VLOOKUP(M1574,'14'!D:D,1,0))</f>
        <v/>
      </c>
    </row>
    <row r="1575" spans="1:15" ht="12.75" customHeight="1" x14ac:dyDescent="0.2">
      <c r="A1575" s="36" t="str">
        <f>'0'!$A$4</f>
        <v>………………..</v>
      </c>
      <c r="B1575" s="37">
        <f>'0'!$A$2</f>
        <v>46112</v>
      </c>
      <c r="C1575" s="37" t="s">
        <v>1243</v>
      </c>
      <c r="D1575" s="119" t="str">
        <f>IF(G1575="","",VLOOKUP(G1575,номенклатури!R:T,2,0))</f>
        <v/>
      </c>
      <c r="E1575" s="365" t="str">
        <f>IF(G1575="","",VLOOKUP(G1575,номенклатури!R:T,3,0))</f>
        <v/>
      </c>
      <c r="F1575" s="159" t="str">
        <f>IF(G1575="","",IF(ISERROR(VLOOKUP(G1575,номенклатури!V:V,1,0)),E1575*H1575,E1575*I1575))</f>
        <v/>
      </c>
      <c r="G1575" s="14"/>
      <c r="H1575" s="15"/>
      <c r="I1575" s="15"/>
      <c r="J1575" s="15"/>
      <c r="K1575" s="15"/>
      <c r="L1575" s="217"/>
      <c r="M1575" s="22"/>
      <c r="N1575" s="119" t="str">
        <f>IF(G1575="","",VLOOKUP(G1575,номенклатури!R:U,4,0))</f>
        <v/>
      </c>
      <c r="O1575" s="119" t="str">
        <f>IF(M1575="","",VLOOKUP(M1575,'14'!D:D,1,0))</f>
        <v/>
      </c>
    </row>
    <row r="1576" spans="1:15" ht="12.75" customHeight="1" x14ac:dyDescent="0.2">
      <c r="A1576" s="36" t="str">
        <f>'0'!$A$4</f>
        <v>………………..</v>
      </c>
      <c r="B1576" s="37">
        <f>'0'!$A$2</f>
        <v>46112</v>
      </c>
      <c r="C1576" s="37" t="s">
        <v>1243</v>
      </c>
      <c r="D1576" s="119" t="str">
        <f>IF(G1576="","",VLOOKUP(G1576,номенклатури!R:T,2,0))</f>
        <v/>
      </c>
      <c r="E1576" s="365" t="str">
        <f>IF(G1576="","",VLOOKUP(G1576,номенклатури!R:T,3,0))</f>
        <v/>
      </c>
      <c r="F1576" s="159" t="str">
        <f>IF(G1576="","",IF(ISERROR(VLOOKUP(G1576,номенклатури!V:V,1,0)),E1576*H1576,E1576*I1576))</f>
        <v/>
      </c>
      <c r="G1576" s="14"/>
      <c r="H1576" s="15"/>
      <c r="I1576" s="15"/>
      <c r="J1576" s="15"/>
      <c r="K1576" s="15"/>
      <c r="L1576" s="217"/>
      <c r="M1576" s="22"/>
      <c r="N1576" s="119" t="str">
        <f>IF(G1576="","",VLOOKUP(G1576,номенклатури!R:U,4,0))</f>
        <v/>
      </c>
      <c r="O1576" s="119" t="str">
        <f>IF(M1576="","",VLOOKUP(M1576,'14'!D:D,1,0))</f>
        <v/>
      </c>
    </row>
    <row r="1577" spans="1:15" ht="12.75" customHeight="1" x14ac:dyDescent="0.2">
      <c r="A1577" s="36" t="str">
        <f>'0'!$A$4</f>
        <v>………………..</v>
      </c>
      <c r="B1577" s="37">
        <f>'0'!$A$2</f>
        <v>46112</v>
      </c>
      <c r="C1577" s="37" t="s">
        <v>1243</v>
      </c>
      <c r="D1577" s="119" t="str">
        <f>IF(G1577="","",VLOOKUP(G1577,номенклатури!R:T,2,0))</f>
        <v/>
      </c>
      <c r="E1577" s="365" t="str">
        <f>IF(G1577="","",VLOOKUP(G1577,номенклатури!R:T,3,0))</f>
        <v/>
      </c>
      <c r="F1577" s="159" t="str">
        <f>IF(G1577="","",IF(ISERROR(VLOOKUP(G1577,номенклатури!V:V,1,0)),E1577*H1577,E1577*I1577))</f>
        <v/>
      </c>
      <c r="G1577" s="14"/>
      <c r="H1577" s="15"/>
      <c r="I1577" s="15"/>
      <c r="J1577" s="15"/>
      <c r="K1577" s="15"/>
      <c r="L1577" s="217"/>
      <c r="M1577" s="22"/>
      <c r="N1577" s="119" t="str">
        <f>IF(G1577="","",VLOOKUP(G1577,номенклатури!R:U,4,0))</f>
        <v/>
      </c>
      <c r="O1577" s="119" t="str">
        <f>IF(M1577="","",VLOOKUP(M1577,'14'!D:D,1,0))</f>
        <v/>
      </c>
    </row>
    <row r="1578" spans="1:15" ht="12.75" customHeight="1" x14ac:dyDescent="0.2">
      <c r="A1578" s="36" t="str">
        <f>'0'!$A$4</f>
        <v>………………..</v>
      </c>
      <c r="B1578" s="37">
        <f>'0'!$A$2</f>
        <v>46112</v>
      </c>
      <c r="C1578" s="37" t="s">
        <v>1243</v>
      </c>
      <c r="D1578" s="119" t="str">
        <f>IF(G1578="","",VLOOKUP(G1578,номенклатури!R:T,2,0))</f>
        <v/>
      </c>
      <c r="E1578" s="365" t="str">
        <f>IF(G1578="","",VLOOKUP(G1578,номенклатури!R:T,3,0))</f>
        <v/>
      </c>
      <c r="F1578" s="159" t="str">
        <f>IF(G1578="","",IF(ISERROR(VLOOKUP(G1578,номенклатури!V:V,1,0)),E1578*H1578,E1578*I1578))</f>
        <v/>
      </c>
      <c r="G1578" s="14"/>
      <c r="H1578" s="15"/>
      <c r="I1578" s="15"/>
      <c r="J1578" s="15"/>
      <c r="K1578" s="15"/>
      <c r="L1578" s="217"/>
      <c r="M1578" s="22"/>
      <c r="N1578" s="119" t="str">
        <f>IF(G1578="","",VLOOKUP(G1578,номенклатури!R:U,4,0))</f>
        <v/>
      </c>
      <c r="O1578" s="119" t="str">
        <f>IF(M1578="","",VLOOKUP(M1578,'14'!D:D,1,0))</f>
        <v/>
      </c>
    </row>
    <row r="1579" spans="1:15" ht="12.75" customHeight="1" x14ac:dyDescent="0.2">
      <c r="A1579" s="36" t="str">
        <f>'0'!$A$4</f>
        <v>………………..</v>
      </c>
      <c r="B1579" s="37">
        <f>'0'!$A$2</f>
        <v>46112</v>
      </c>
      <c r="C1579" s="37" t="s">
        <v>1243</v>
      </c>
      <c r="D1579" s="119" t="str">
        <f>IF(G1579="","",VLOOKUP(G1579,номенклатури!R:T,2,0))</f>
        <v/>
      </c>
      <c r="E1579" s="365" t="str">
        <f>IF(G1579="","",VLOOKUP(G1579,номенклатури!R:T,3,0))</f>
        <v/>
      </c>
      <c r="F1579" s="159" t="str">
        <f>IF(G1579="","",IF(ISERROR(VLOOKUP(G1579,номенклатури!V:V,1,0)),E1579*H1579,E1579*I1579))</f>
        <v/>
      </c>
      <c r="G1579" s="14"/>
      <c r="H1579" s="15"/>
      <c r="I1579" s="15"/>
      <c r="J1579" s="15"/>
      <c r="K1579" s="15"/>
      <c r="L1579" s="217"/>
      <c r="M1579" s="22"/>
      <c r="N1579" s="119" t="str">
        <f>IF(G1579="","",VLOOKUP(G1579,номенклатури!R:U,4,0))</f>
        <v/>
      </c>
      <c r="O1579" s="119" t="str">
        <f>IF(M1579="","",VLOOKUP(M1579,'14'!D:D,1,0))</f>
        <v/>
      </c>
    </row>
    <row r="1580" spans="1:15" ht="12.75" customHeight="1" x14ac:dyDescent="0.2">
      <c r="A1580" s="36" t="str">
        <f>'0'!$A$4</f>
        <v>………………..</v>
      </c>
      <c r="B1580" s="37">
        <f>'0'!$A$2</f>
        <v>46112</v>
      </c>
      <c r="C1580" s="37" t="s">
        <v>1243</v>
      </c>
      <c r="D1580" s="119" t="str">
        <f>IF(G1580="","",VLOOKUP(G1580,номенклатури!R:T,2,0))</f>
        <v/>
      </c>
      <c r="E1580" s="365" t="str">
        <f>IF(G1580="","",VLOOKUP(G1580,номенклатури!R:T,3,0))</f>
        <v/>
      </c>
      <c r="F1580" s="159" t="str">
        <f>IF(G1580="","",IF(ISERROR(VLOOKUP(G1580,номенклатури!V:V,1,0)),E1580*H1580,E1580*I1580))</f>
        <v/>
      </c>
      <c r="G1580" s="14"/>
      <c r="H1580" s="15"/>
      <c r="I1580" s="15"/>
      <c r="J1580" s="15"/>
      <c r="K1580" s="15"/>
      <c r="L1580" s="217"/>
      <c r="M1580" s="22"/>
      <c r="N1580" s="119" t="str">
        <f>IF(G1580="","",VLOOKUP(G1580,номенклатури!R:U,4,0))</f>
        <v/>
      </c>
      <c r="O1580" s="119" t="str">
        <f>IF(M1580="","",VLOOKUP(M1580,'14'!D:D,1,0))</f>
        <v/>
      </c>
    </row>
    <row r="1581" spans="1:15" ht="12.75" customHeight="1" x14ac:dyDescent="0.2">
      <c r="A1581" s="36" t="str">
        <f>'0'!$A$4</f>
        <v>………………..</v>
      </c>
      <c r="B1581" s="37">
        <f>'0'!$A$2</f>
        <v>46112</v>
      </c>
      <c r="C1581" s="37" t="s">
        <v>1243</v>
      </c>
      <c r="D1581" s="119" t="str">
        <f>IF(G1581="","",VLOOKUP(G1581,номенклатури!R:T,2,0))</f>
        <v/>
      </c>
      <c r="E1581" s="365" t="str">
        <f>IF(G1581="","",VLOOKUP(G1581,номенклатури!R:T,3,0))</f>
        <v/>
      </c>
      <c r="F1581" s="159" t="str">
        <f>IF(G1581="","",IF(ISERROR(VLOOKUP(G1581,номенклатури!V:V,1,0)),E1581*H1581,E1581*I1581))</f>
        <v/>
      </c>
      <c r="G1581" s="14"/>
      <c r="H1581" s="15"/>
      <c r="I1581" s="15"/>
      <c r="J1581" s="15"/>
      <c r="K1581" s="15"/>
      <c r="L1581" s="217"/>
      <c r="M1581" s="22"/>
      <c r="N1581" s="119" t="str">
        <f>IF(G1581="","",VLOOKUP(G1581,номенклатури!R:U,4,0))</f>
        <v/>
      </c>
      <c r="O1581" s="119" t="str">
        <f>IF(M1581="","",VLOOKUP(M1581,'14'!D:D,1,0))</f>
        <v/>
      </c>
    </row>
    <row r="1582" spans="1:15" ht="12.75" customHeight="1" x14ac:dyDescent="0.2">
      <c r="A1582" s="36" t="str">
        <f>'0'!$A$4</f>
        <v>………………..</v>
      </c>
      <c r="B1582" s="37">
        <f>'0'!$A$2</f>
        <v>46112</v>
      </c>
      <c r="C1582" s="37" t="s">
        <v>1243</v>
      </c>
      <c r="D1582" s="119" t="str">
        <f>IF(G1582="","",VLOOKUP(G1582,номенклатури!R:T,2,0))</f>
        <v/>
      </c>
      <c r="E1582" s="365" t="str">
        <f>IF(G1582="","",VLOOKUP(G1582,номенклатури!R:T,3,0))</f>
        <v/>
      </c>
      <c r="F1582" s="159" t="str">
        <f>IF(G1582="","",IF(ISERROR(VLOOKUP(G1582,номенклатури!V:V,1,0)),E1582*H1582,E1582*I1582))</f>
        <v/>
      </c>
      <c r="G1582" s="14"/>
      <c r="H1582" s="15"/>
      <c r="I1582" s="15"/>
      <c r="J1582" s="15"/>
      <c r="K1582" s="15"/>
      <c r="L1582" s="217"/>
      <c r="M1582" s="22"/>
      <c r="N1582" s="119" t="str">
        <f>IF(G1582="","",VLOOKUP(G1582,номенклатури!R:U,4,0))</f>
        <v/>
      </c>
      <c r="O1582" s="119" t="str">
        <f>IF(M1582="","",VLOOKUP(M1582,'14'!D:D,1,0))</f>
        <v/>
      </c>
    </row>
    <row r="1583" spans="1:15" ht="12.75" customHeight="1" x14ac:dyDescent="0.2">
      <c r="A1583" s="36" t="str">
        <f>'0'!$A$4</f>
        <v>………………..</v>
      </c>
      <c r="B1583" s="37">
        <f>'0'!$A$2</f>
        <v>46112</v>
      </c>
      <c r="C1583" s="37" t="s">
        <v>1243</v>
      </c>
      <c r="D1583" s="119" t="str">
        <f>IF(G1583="","",VLOOKUP(G1583,номенклатури!R:T,2,0))</f>
        <v/>
      </c>
      <c r="E1583" s="365" t="str">
        <f>IF(G1583="","",VLOOKUP(G1583,номенклатури!R:T,3,0))</f>
        <v/>
      </c>
      <c r="F1583" s="159" t="str">
        <f>IF(G1583="","",IF(ISERROR(VLOOKUP(G1583,номенклатури!V:V,1,0)),E1583*H1583,E1583*I1583))</f>
        <v/>
      </c>
      <c r="G1583" s="14"/>
      <c r="H1583" s="15"/>
      <c r="I1583" s="15"/>
      <c r="J1583" s="15"/>
      <c r="K1583" s="15"/>
      <c r="L1583" s="217"/>
      <c r="M1583" s="22"/>
      <c r="N1583" s="119" t="str">
        <f>IF(G1583="","",VLOOKUP(G1583,номенклатури!R:U,4,0))</f>
        <v/>
      </c>
      <c r="O1583" s="119" t="str">
        <f>IF(M1583="","",VLOOKUP(M1583,'14'!D:D,1,0))</f>
        <v/>
      </c>
    </row>
    <row r="1584" spans="1:15" ht="12.75" customHeight="1" x14ac:dyDescent="0.2">
      <c r="A1584" s="36" t="str">
        <f>'0'!$A$4</f>
        <v>………………..</v>
      </c>
      <c r="B1584" s="37">
        <f>'0'!$A$2</f>
        <v>46112</v>
      </c>
      <c r="C1584" s="37" t="s">
        <v>1243</v>
      </c>
      <c r="D1584" s="119" t="str">
        <f>IF(G1584="","",VLOOKUP(G1584,номенклатури!R:T,2,0))</f>
        <v/>
      </c>
      <c r="E1584" s="365" t="str">
        <f>IF(G1584="","",VLOOKUP(G1584,номенклатури!R:T,3,0))</f>
        <v/>
      </c>
      <c r="F1584" s="159" t="str">
        <f>IF(G1584="","",IF(ISERROR(VLOOKUP(G1584,номенклатури!V:V,1,0)),E1584*H1584,E1584*I1584))</f>
        <v/>
      </c>
      <c r="G1584" s="14"/>
      <c r="H1584" s="15"/>
      <c r="I1584" s="15"/>
      <c r="J1584" s="15"/>
      <c r="K1584" s="15"/>
      <c r="L1584" s="217"/>
      <c r="M1584" s="22"/>
      <c r="N1584" s="119" t="str">
        <f>IF(G1584="","",VLOOKUP(G1584,номенклатури!R:U,4,0))</f>
        <v/>
      </c>
      <c r="O1584" s="119" t="str">
        <f>IF(M1584="","",VLOOKUP(M1584,'14'!D:D,1,0))</f>
        <v/>
      </c>
    </row>
    <row r="1585" spans="1:15" ht="12.75" customHeight="1" x14ac:dyDescent="0.2">
      <c r="A1585" s="36" t="str">
        <f>'0'!$A$4</f>
        <v>………………..</v>
      </c>
      <c r="B1585" s="37">
        <f>'0'!$A$2</f>
        <v>46112</v>
      </c>
      <c r="C1585" s="37" t="s">
        <v>1243</v>
      </c>
      <c r="D1585" s="119" t="str">
        <f>IF(G1585="","",VLOOKUP(G1585,номенклатури!R:T,2,0))</f>
        <v/>
      </c>
      <c r="E1585" s="365" t="str">
        <f>IF(G1585="","",VLOOKUP(G1585,номенклатури!R:T,3,0))</f>
        <v/>
      </c>
      <c r="F1585" s="159" t="str">
        <f>IF(G1585="","",IF(ISERROR(VLOOKUP(G1585,номенклатури!V:V,1,0)),E1585*H1585,E1585*I1585))</f>
        <v/>
      </c>
      <c r="G1585" s="14"/>
      <c r="H1585" s="15"/>
      <c r="I1585" s="15"/>
      <c r="J1585" s="15"/>
      <c r="K1585" s="15"/>
      <c r="L1585" s="217"/>
      <c r="M1585" s="22"/>
      <c r="N1585" s="119" t="str">
        <f>IF(G1585="","",VLOOKUP(G1585,номенклатури!R:U,4,0))</f>
        <v/>
      </c>
      <c r="O1585" s="119" t="str">
        <f>IF(M1585="","",VLOOKUP(M1585,'14'!D:D,1,0))</f>
        <v/>
      </c>
    </row>
    <row r="1586" spans="1:15" ht="12.75" customHeight="1" x14ac:dyDescent="0.2">
      <c r="A1586" s="36" t="str">
        <f>'0'!$A$4</f>
        <v>………………..</v>
      </c>
      <c r="B1586" s="37">
        <f>'0'!$A$2</f>
        <v>46112</v>
      </c>
      <c r="C1586" s="37" t="s">
        <v>1243</v>
      </c>
      <c r="D1586" s="119" t="str">
        <f>IF(G1586="","",VLOOKUP(G1586,номенклатури!R:T,2,0))</f>
        <v/>
      </c>
      <c r="E1586" s="365" t="str">
        <f>IF(G1586="","",VLOOKUP(G1586,номенклатури!R:T,3,0))</f>
        <v/>
      </c>
      <c r="F1586" s="159" t="str">
        <f>IF(G1586="","",IF(ISERROR(VLOOKUP(G1586,номенклатури!V:V,1,0)),E1586*H1586,E1586*I1586))</f>
        <v/>
      </c>
      <c r="G1586" s="14"/>
      <c r="H1586" s="15"/>
      <c r="I1586" s="15"/>
      <c r="J1586" s="15"/>
      <c r="K1586" s="15"/>
      <c r="L1586" s="217"/>
      <c r="M1586" s="22"/>
      <c r="N1586" s="119" t="str">
        <f>IF(G1586="","",VLOOKUP(G1586,номенклатури!R:U,4,0))</f>
        <v/>
      </c>
      <c r="O1586" s="119" t="str">
        <f>IF(M1586="","",VLOOKUP(M1586,'14'!D:D,1,0))</f>
        <v/>
      </c>
    </row>
    <row r="1587" spans="1:15" ht="12.75" customHeight="1" x14ac:dyDescent="0.2">
      <c r="A1587" s="36" t="str">
        <f>'0'!$A$4</f>
        <v>………………..</v>
      </c>
      <c r="B1587" s="37">
        <f>'0'!$A$2</f>
        <v>46112</v>
      </c>
      <c r="C1587" s="37" t="s">
        <v>1243</v>
      </c>
      <c r="D1587" s="119" t="str">
        <f>IF(G1587="","",VLOOKUP(G1587,номенклатури!R:T,2,0))</f>
        <v/>
      </c>
      <c r="E1587" s="365" t="str">
        <f>IF(G1587="","",VLOOKUP(G1587,номенклатури!R:T,3,0))</f>
        <v/>
      </c>
      <c r="F1587" s="159" t="str">
        <f>IF(G1587="","",IF(ISERROR(VLOOKUP(G1587,номенклатури!V:V,1,0)),E1587*H1587,E1587*I1587))</f>
        <v/>
      </c>
      <c r="G1587" s="14"/>
      <c r="H1587" s="15"/>
      <c r="I1587" s="15"/>
      <c r="J1587" s="15"/>
      <c r="K1587" s="15"/>
      <c r="L1587" s="217"/>
      <c r="M1587" s="22"/>
      <c r="N1587" s="119" t="str">
        <f>IF(G1587="","",VLOOKUP(G1587,номенклатури!R:U,4,0))</f>
        <v/>
      </c>
      <c r="O1587" s="119" t="str">
        <f>IF(M1587="","",VLOOKUP(M1587,'14'!D:D,1,0))</f>
        <v/>
      </c>
    </row>
    <row r="1588" spans="1:15" ht="12.75" customHeight="1" x14ac:dyDescent="0.2">
      <c r="A1588" s="36" t="str">
        <f>'0'!$A$4</f>
        <v>………………..</v>
      </c>
      <c r="B1588" s="37">
        <f>'0'!$A$2</f>
        <v>46112</v>
      </c>
      <c r="C1588" s="37" t="s">
        <v>1243</v>
      </c>
      <c r="D1588" s="119" t="str">
        <f>IF(G1588="","",VLOOKUP(G1588,номенклатури!R:T,2,0))</f>
        <v/>
      </c>
      <c r="E1588" s="365" t="str">
        <f>IF(G1588="","",VLOOKUP(G1588,номенклатури!R:T,3,0))</f>
        <v/>
      </c>
      <c r="F1588" s="159" t="str">
        <f>IF(G1588="","",IF(ISERROR(VLOOKUP(G1588,номенклатури!V:V,1,0)),E1588*H1588,E1588*I1588))</f>
        <v/>
      </c>
      <c r="G1588" s="14"/>
      <c r="H1588" s="15"/>
      <c r="I1588" s="15"/>
      <c r="J1588" s="15"/>
      <c r="K1588" s="15"/>
      <c r="L1588" s="217"/>
      <c r="M1588" s="22"/>
      <c r="N1588" s="119" t="str">
        <f>IF(G1588="","",VLOOKUP(G1588,номенклатури!R:U,4,0))</f>
        <v/>
      </c>
      <c r="O1588" s="119" t="str">
        <f>IF(M1588="","",VLOOKUP(M1588,'14'!D:D,1,0))</f>
        <v/>
      </c>
    </row>
    <row r="1589" spans="1:15" ht="12.75" customHeight="1" x14ac:dyDescent="0.2">
      <c r="A1589" s="36" t="str">
        <f>'0'!$A$4</f>
        <v>………………..</v>
      </c>
      <c r="B1589" s="37">
        <f>'0'!$A$2</f>
        <v>46112</v>
      </c>
      <c r="C1589" s="37" t="s">
        <v>1243</v>
      </c>
      <c r="D1589" s="119" t="str">
        <f>IF(G1589="","",VLOOKUP(G1589,номенклатури!R:T,2,0))</f>
        <v/>
      </c>
      <c r="E1589" s="365" t="str">
        <f>IF(G1589="","",VLOOKUP(G1589,номенклатури!R:T,3,0))</f>
        <v/>
      </c>
      <c r="F1589" s="159" t="str">
        <f>IF(G1589="","",IF(ISERROR(VLOOKUP(G1589,номенклатури!V:V,1,0)),E1589*H1589,E1589*I1589))</f>
        <v/>
      </c>
      <c r="G1589" s="14"/>
      <c r="H1589" s="15"/>
      <c r="I1589" s="15"/>
      <c r="J1589" s="15"/>
      <c r="K1589" s="15"/>
      <c r="L1589" s="217"/>
      <c r="M1589" s="22"/>
      <c r="N1589" s="119" t="str">
        <f>IF(G1589="","",VLOOKUP(G1589,номенклатури!R:U,4,0))</f>
        <v/>
      </c>
      <c r="O1589" s="119" t="str">
        <f>IF(M1589="","",VLOOKUP(M1589,'14'!D:D,1,0))</f>
        <v/>
      </c>
    </row>
    <row r="1590" spans="1:15" ht="12.75" customHeight="1" x14ac:dyDescent="0.2">
      <c r="A1590" s="36" t="str">
        <f>'0'!$A$4</f>
        <v>………………..</v>
      </c>
      <c r="B1590" s="37">
        <f>'0'!$A$2</f>
        <v>46112</v>
      </c>
      <c r="C1590" s="37" t="s">
        <v>1243</v>
      </c>
      <c r="D1590" s="119" t="str">
        <f>IF(G1590="","",VLOOKUP(G1590,номенклатури!R:T,2,0))</f>
        <v/>
      </c>
      <c r="E1590" s="365" t="str">
        <f>IF(G1590="","",VLOOKUP(G1590,номенклатури!R:T,3,0))</f>
        <v/>
      </c>
      <c r="F1590" s="159" t="str">
        <f>IF(G1590="","",IF(ISERROR(VLOOKUP(G1590,номенклатури!V:V,1,0)),E1590*H1590,E1590*I1590))</f>
        <v/>
      </c>
      <c r="G1590" s="14"/>
      <c r="H1590" s="15"/>
      <c r="I1590" s="15"/>
      <c r="J1590" s="15"/>
      <c r="K1590" s="15"/>
      <c r="L1590" s="217"/>
      <c r="M1590" s="22"/>
      <c r="N1590" s="119" t="str">
        <f>IF(G1590="","",VLOOKUP(G1590,номенклатури!R:U,4,0))</f>
        <v/>
      </c>
      <c r="O1590" s="119" t="str">
        <f>IF(M1590="","",VLOOKUP(M1590,'14'!D:D,1,0))</f>
        <v/>
      </c>
    </row>
    <row r="1591" spans="1:15" ht="12.75" customHeight="1" x14ac:dyDescent="0.2">
      <c r="A1591" s="36" t="str">
        <f>'0'!$A$4</f>
        <v>………………..</v>
      </c>
      <c r="B1591" s="37">
        <f>'0'!$A$2</f>
        <v>46112</v>
      </c>
      <c r="C1591" s="37" t="s">
        <v>1243</v>
      </c>
      <c r="D1591" s="119" t="str">
        <f>IF(G1591="","",VLOOKUP(G1591,номенклатури!R:T,2,0))</f>
        <v/>
      </c>
      <c r="E1591" s="365" t="str">
        <f>IF(G1591="","",VLOOKUP(G1591,номенклатури!R:T,3,0))</f>
        <v/>
      </c>
      <c r="F1591" s="159" t="str">
        <f>IF(G1591="","",IF(ISERROR(VLOOKUP(G1591,номенклатури!V:V,1,0)),E1591*H1591,E1591*I1591))</f>
        <v/>
      </c>
      <c r="G1591" s="14"/>
      <c r="H1591" s="15"/>
      <c r="I1591" s="15"/>
      <c r="J1591" s="15"/>
      <c r="K1591" s="15"/>
      <c r="L1591" s="217"/>
      <c r="M1591" s="22"/>
      <c r="N1591" s="119" t="str">
        <f>IF(G1591="","",VLOOKUP(G1591,номенклатури!R:U,4,0))</f>
        <v/>
      </c>
      <c r="O1591" s="119" t="str">
        <f>IF(M1591="","",VLOOKUP(M1591,'14'!D:D,1,0))</f>
        <v/>
      </c>
    </row>
    <row r="1592" spans="1:15" ht="12.75" customHeight="1" x14ac:dyDescent="0.2">
      <c r="A1592" s="36" t="str">
        <f>'0'!$A$4</f>
        <v>………………..</v>
      </c>
      <c r="B1592" s="37">
        <f>'0'!$A$2</f>
        <v>46112</v>
      </c>
      <c r="C1592" s="37" t="s">
        <v>1243</v>
      </c>
      <c r="D1592" s="119" t="str">
        <f>IF(G1592="","",VLOOKUP(G1592,номенклатури!R:T,2,0))</f>
        <v/>
      </c>
      <c r="E1592" s="365" t="str">
        <f>IF(G1592="","",VLOOKUP(G1592,номенклатури!R:T,3,0))</f>
        <v/>
      </c>
      <c r="F1592" s="159" t="str">
        <f>IF(G1592="","",IF(ISERROR(VLOOKUP(G1592,номенклатури!V:V,1,0)),E1592*H1592,E1592*I1592))</f>
        <v/>
      </c>
      <c r="G1592" s="14"/>
      <c r="H1592" s="15"/>
      <c r="I1592" s="15"/>
      <c r="J1592" s="15"/>
      <c r="K1592" s="15"/>
      <c r="L1592" s="217"/>
      <c r="M1592" s="22"/>
      <c r="N1592" s="119" t="str">
        <f>IF(G1592="","",VLOOKUP(G1592,номенклатури!R:U,4,0))</f>
        <v/>
      </c>
      <c r="O1592" s="119" t="str">
        <f>IF(M1592="","",VLOOKUP(M1592,'14'!D:D,1,0))</f>
        <v/>
      </c>
    </row>
    <row r="1593" spans="1:15" ht="12.75" customHeight="1" x14ac:dyDescent="0.2">
      <c r="A1593" s="36" t="str">
        <f>'0'!$A$4</f>
        <v>………………..</v>
      </c>
      <c r="B1593" s="37">
        <f>'0'!$A$2</f>
        <v>46112</v>
      </c>
      <c r="C1593" s="37" t="s">
        <v>1243</v>
      </c>
      <c r="D1593" s="119" t="str">
        <f>IF(G1593="","",VLOOKUP(G1593,номенклатури!R:T,2,0))</f>
        <v/>
      </c>
      <c r="E1593" s="365" t="str">
        <f>IF(G1593="","",VLOOKUP(G1593,номенклатури!R:T,3,0))</f>
        <v/>
      </c>
      <c r="F1593" s="159" t="str">
        <f>IF(G1593="","",IF(ISERROR(VLOOKUP(G1593,номенклатури!V:V,1,0)),E1593*H1593,E1593*I1593))</f>
        <v/>
      </c>
      <c r="G1593" s="14"/>
      <c r="H1593" s="15"/>
      <c r="I1593" s="15"/>
      <c r="J1593" s="15"/>
      <c r="K1593" s="15"/>
      <c r="L1593" s="217"/>
      <c r="M1593" s="22"/>
      <c r="N1593" s="119" t="str">
        <f>IF(G1593="","",VLOOKUP(G1593,номенклатури!R:U,4,0))</f>
        <v/>
      </c>
      <c r="O1593" s="119" t="str">
        <f>IF(M1593="","",VLOOKUP(M1593,'14'!D:D,1,0))</f>
        <v/>
      </c>
    </row>
    <row r="1594" spans="1:15" ht="12.75" customHeight="1" x14ac:dyDescent="0.2">
      <c r="A1594" s="36" t="str">
        <f>'0'!$A$4</f>
        <v>………………..</v>
      </c>
      <c r="B1594" s="37">
        <f>'0'!$A$2</f>
        <v>46112</v>
      </c>
      <c r="C1594" s="37" t="s">
        <v>1243</v>
      </c>
      <c r="D1594" s="119" t="str">
        <f>IF(G1594="","",VLOOKUP(G1594,номенклатури!R:T,2,0))</f>
        <v/>
      </c>
      <c r="E1594" s="365" t="str">
        <f>IF(G1594="","",VLOOKUP(G1594,номенклатури!R:T,3,0))</f>
        <v/>
      </c>
      <c r="F1594" s="159" t="str">
        <f>IF(G1594="","",IF(ISERROR(VLOOKUP(G1594,номенклатури!V:V,1,0)),E1594*H1594,E1594*I1594))</f>
        <v/>
      </c>
      <c r="G1594" s="14"/>
      <c r="H1594" s="15"/>
      <c r="I1594" s="15"/>
      <c r="J1594" s="15"/>
      <c r="K1594" s="15"/>
      <c r="L1594" s="217"/>
      <c r="M1594" s="22"/>
      <c r="N1594" s="119" t="str">
        <f>IF(G1594="","",VLOOKUP(G1594,номенклатури!R:U,4,0))</f>
        <v/>
      </c>
      <c r="O1594" s="119" t="str">
        <f>IF(M1594="","",VLOOKUP(M1594,'14'!D:D,1,0))</f>
        <v/>
      </c>
    </row>
    <row r="1595" spans="1:15" ht="12.75" customHeight="1" x14ac:dyDescent="0.2">
      <c r="A1595" s="36" t="str">
        <f>'0'!$A$4</f>
        <v>………………..</v>
      </c>
      <c r="B1595" s="37">
        <f>'0'!$A$2</f>
        <v>46112</v>
      </c>
      <c r="C1595" s="37" t="s">
        <v>1243</v>
      </c>
      <c r="D1595" s="119" t="str">
        <f>IF(G1595="","",VLOOKUP(G1595,номенклатури!R:T,2,0))</f>
        <v/>
      </c>
      <c r="E1595" s="365" t="str">
        <f>IF(G1595="","",VLOOKUP(G1595,номенклатури!R:T,3,0))</f>
        <v/>
      </c>
      <c r="F1595" s="159" t="str">
        <f>IF(G1595="","",IF(ISERROR(VLOOKUP(G1595,номенклатури!V:V,1,0)),E1595*H1595,E1595*I1595))</f>
        <v/>
      </c>
      <c r="G1595" s="14"/>
      <c r="H1595" s="15"/>
      <c r="I1595" s="15"/>
      <c r="J1595" s="15"/>
      <c r="K1595" s="15"/>
      <c r="L1595" s="217"/>
      <c r="M1595" s="22"/>
      <c r="N1595" s="119" t="str">
        <f>IF(G1595="","",VLOOKUP(G1595,номенклатури!R:U,4,0))</f>
        <v/>
      </c>
      <c r="O1595" s="119" t="str">
        <f>IF(M1595="","",VLOOKUP(M1595,'14'!D:D,1,0))</f>
        <v/>
      </c>
    </row>
    <row r="1596" spans="1:15" ht="12.75" customHeight="1" x14ac:dyDescent="0.2">
      <c r="A1596" s="36" t="str">
        <f>'0'!$A$4</f>
        <v>………………..</v>
      </c>
      <c r="B1596" s="37">
        <f>'0'!$A$2</f>
        <v>46112</v>
      </c>
      <c r="C1596" s="37" t="s">
        <v>1243</v>
      </c>
      <c r="D1596" s="119" t="str">
        <f>IF(G1596="","",VLOOKUP(G1596,номенклатури!R:T,2,0))</f>
        <v/>
      </c>
      <c r="E1596" s="365" t="str">
        <f>IF(G1596="","",VLOOKUP(G1596,номенклатури!R:T,3,0))</f>
        <v/>
      </c>
      <c r="F1596" s="159" t="str">
        <f>IF(G1596="","",IF(ISERROR(VLOOKUP(G1596,номенклатури!V:V,1,0)),E1596*H1596,E1596*I1596))</f>
        <v/>
      </c>
      <c r="G1596" s="14"/>
      <c r="H1596" s="15"/>
      <c r="I1596" s="15"/>
      <c r="J1596" s="15"/>
      <c r="K1596" s="15"/>
      <c r="L1596" s="217"/>
      <c r="M1596" s="22"/>
      <c r="N1596" s="119" t="str">
        <f>IF(G1596="","",VLOOKUP(G1596,номенклатури!R:U,4,0))</f>
        <v/>
      </c>
      <c r="O1596" s="119" t="str">
        <f>IF(M1596="","",VLOOKUP(M1596,'14'!D:D,1,0))</f>
        <v/>
      </c>
    </row>
    <row r="1597" spans="1:15" ht="12.75" customHeight="1" x14ac:dyDescent="0.2">
      <c r="A1597" s="36" t="str">
        <f>'0'!$A$4</f>
        <v>………………..</v>
      </c>
      <c r="B1597" s="37">
        <f>'0'!$A$2</f>
        <v>46112</v>
      </c>
      <c r="C1597" s="37" t="s">
        <v>1243</v>
      </c>
      <c r="D1597" s="119" t="str">
        <f>IF(G1597="","",VLOOKUP(G1597,номенклатури!R:T,2,0))</f>
        <v/>
      </c>
      <c r="E1597" s="365" t="str">
        <f>IF(G1597="","",VLOOKUP(G1597,номенклатури!R:T,3,0))</f>
        <v/>
      </c>
      <c r="F1597" s="159" t="str">
        <f>IF(G1597="","",IF(ISERROR(VLOOKUP(G1597,номенклатури!V:V,1,0)),E1597*H1597,E1597*I1597))</f>
        <v/>
      </c>
      <c r="G1597" s="14"/>
      <c r="H1597" s="15"/>
      <c r="I1597" s="15"/>
      <c r="J1597" s="15"/>
      <c r="K1597" s="15"/>
      <c r="L1597" s="217"/>
      <c r="M1597" s="22"/>
      <c r="N1597" s="119" t="str">
        <f>IF(G1597="","",VLOOKUP(G1597,номенклатури!R:U,4,0))</f>
        <v/>
      </c>
      <c r="O1597" s="119" t="str">
        <f>IF(M1597="","",VLOOKUP(M1597,'14'!D:D,1,0))</f>
        <v/>
      </c>
    </row>
    <row r="1598" spans="1:15" ht="12.75" customHeight="1" x14ac:dyDescent="0.2">
      <c r="A1598" s="36" t="str">
        <f>'0'!$A$4</f>
        <v>………………..</v>
      </c>
      <c r="B1598" s="37">
        <f>'0'!$A$2</f>
        <v>46112</v>
      </c>
      <c r="C1598" s="37" t="s">
        <v>1243</v>
      </c>
      <c r="D1598" s="119" t="str">
        <f>IF(G1598="","",VLOOKUP(G1598,номенклатури!R:T,2,0))</f>
        <v/>
      </c>
      <c r="E1598" s="365" t="str">
        <f>IF(G1598="","",VLOOKUP(G1598,номенклатури!R:T,3,0))</f>
        <v/>
      </c>
      <c r="F1598" s="159" t="str">
        <f>IF(G1598="","",IF(ISERROR(VLOOKUP(G1598,номенклатури!V:V,1,0)),E1598*H1598,E1598*I1598))</f>
        <v/>
      </c>
      <c r="G1598" s="14"/>
      <c r="H1598" s="15"/>
      <c r="I1598" s="15"/>
      <c r="J1598" s="15"/>
      <c r="K1598" s="15"/>
      <c r="L1598" s="217"/>
      <c r="M1598" s="22"/>
      <c r="N1598" s="119" t="str">
        <f>IF(G1598="","",VLOOKUP(G1598,номенклатури!R:U,4,0))</f>
        <v/>
      </c>
      <c r="O1598" s="119" t="str">
        <f>IF(M1598="","",VLOOKUP(M1598,'14'!D:D,1,0))</f>
        <v/>
      </c>
    </row>
    <row r="1599" spans="1:15" ht="12.75" customHeight="1" x14ac:dyDescent="0.2">
      <c r="A1599" s="36" t="str">
        <f>'0'!$A$4</f>
        <v>………………..</v>
      </c>
      <c r="B1599" s="37">
        <f>'0'!$A$2</f>
        <v>46112</v>
      </c>
      <c r="C1599" s="37" t="s">
        <v>1243</v>
      </c>
      <c r="D1599" s="119" t="str">
        <f>IF(G1599="","",VLOOKUP(G1599,номенклатури!R:T,2,0))</f>
        <v/>
      </c>
      <c r="E1599" s="365" t="str">
        <f>IF(G1599="","",VLOOKUP(G1599,номенклатури!R:T,3,0))</f>
        <v/>
      </c>
      <c r="F1599" s="159" t="str">
        <f>IF(G1599="","",IF(ISERROR(VLOOKUP(G1599,номенклатури!V:V,1,0)),E1599*H1599,E1599*I1599))</f>
        <v/>
      </c>
      <c r="G1599" s="14"/>
      <c r="H1599" s="15"/>
      <c r="I1599" s="15"/>
      <c r="J1599" s="15"/>
      <c r="K1599" s="15"/>
      <c r="L1599" s="217"/>
      <c r="M1599" s="22"/>
      <c r="N1599" s="119" t="str">
        <f>IF(G1599="","",VLOOKUP(G1599,номенклатури!R:U,4,0))</f>
        <v/>
      </c>
      <c r="O1599" s="119" t="str">
        <f>IF(M1599="","",VLOOKUP(M1599,'14'!D:D,1,0))</f>
        <v/>
      </c>
    </row>
    <row r="1600" spans="1:15" ht="12.75" customHeight="1" x14ac:dyDescent="0.2">
      <c r="A1600" s="36" t="str">
        <f>'0'!$A$4</f>
        <v>………………..</v>
      </c>
      <c r="B1600" s="37">
        <f>'0'!$A$2</f>
        <v>46112</v>
      </c>
      <c r="C1600" s="37" t="s">
        <v>1243</v>
      </c>
      <c r="D1600" s="119" t="str">
        <f>IF(G1600="","",VLOOKUP(G1600,номенклатури!R:T,2,0))</f>
        <v/>
      </c>
      <c r="E1600" s="365" t="str">
        <f>IF(G1600="","",VLOOKUP(G1600,номенклатури!R:T,3,0))</f>
        <v/>
      </c>
      <c r="F1600" s="159" t="str">
        <f>IF(G1600="","",IF(ISERROR(VLOOKUP(G1600,номенклатури!V:V,1,0)),E1600*H1600,E1600*I1600))</f>
        <v/>
      </c>
      <c r="G1600" s="14"/>
      <c r="H1600" s="15"/>
      <c r="I1600" s="15"/>
      <c r="J1600" s="15"/>
      <c r="K1600" s="15"/>
      <c r="L1600" s="217"/>
      <c r="M1600" s="22"/>
      <c r="N1600" s="119" t="str">
        <f>IF(G1600="","",VLOOKUP(G1600,номенклатури!R:U,4,0))</f>
        <v/>
      </c>
      <c r="O1600" s="119" t="str">
        <f>IF(M1600="","",VLOOKUP(M1600,'14'!D:D,1,0))</f>
        <v/>
      </c>
    </row>
    <row r="1601" spans="1:15" ht="12.75" customHeight="1" x14ac:dyDescent="0.2">
      <c r="A1601" s="36" t="str">
        <f>'0'!$A$4</f>
        <v>………………..</v>
      </c>
      <c r="B1601" s="37">
        <f>'0'!$A$2</f>
        <v>46112</v>
      </c>
      <c r="C1601" s="37" t="s">
        <v>1243</v>
      </c>
      <c r="D1601" s="119" t="str">
        <f>IF(G1601="","",VLOOKUP(G1601,номенклатури!R:T,2,0))</f>
        <v/>
      </c>
      <c r="E1601" s="365" t="str">
        <f>IF(G1601="","",VLOOKUP(G1601,номенклатури!R:T,3,0))</f>
        <v/>
      </c>
      <c r="F1601" s="159" t="str">
        <f>IF(G1601="","",IF(ISERROR(VLOOKUP(G1601,номенклатури!V:V,1,0)),E1601*H1601,E1601*I1601))</f>
        <v/>
      </c>
      <c r="G1601" s="14"/>
      <c r="H1601" s="15"/>
      <c r="I1601" s="15"/>
      <c r="J1601" s="15"/>
      <c r="K1601" s="15"/>
      <c r="L1601" s="217"/>
      <c r="M1601" s="22"/>
      <c r="N1601" s="119" t="str">
        <f>IF(G1601="","",VLOOKUP(G1601,номенклатури!R:U,4,0))</f>
        <v/>
      </c>
      <c r="O1601" s="119" t="str">
        <f>IF(M1601="","",VLOOKUP(M1601,'14'!D:D,1,0))</f>
        <v/>
      </c>
    </row>
    <row r="1602" spans="1:15" ht="12.75" customHeight="1" x14ac:dyDescent="0.2">
      <c r="A1602" s="36" t="str">
        <f>'0'!$A$4</f>
        <v>………………..</v>
      </c>
      <c r="B1602" s="37">
        <f>'0'!$A$2</f>
        <v>46112</v>
      </c>
      <c r="C1602" s="37" t="s">
        <v>1243</v>
      </c>
      <c r="D1602" s="119" t="str">
        <f>IF(G1602="","",VLOOKUP(G1602,номенклатури!R:T,2,0))</f>
        <v/>
      </c>
      <c r="E1602" s="365" t="str">
        <f>IF(G1602="","",VLOOKUP(G1602,номенклатури!R:T,3,0))</f>
        <v/>
      </c>
      <c r="F1602" s="159" t="str">
        <f>IF(G1602="","",IF(ISERROR(VLOOKUP(G1602,номенклатури!V:V,1,0)),E1602*H1602,E1602*I1602))</f>
        <v/>
      </c>
      <c r="G1602" s="14"/>
      <c r="H1602" s="15"/>
      <c r="I1602" s="15"/>
      <c r="J1602" s="15"/>
      <c r="K1602" s="15"/>
      <c r="L1602" s="217"/>
      <c r="M1602" s="22"/>
      <c r="N1602" s="119" t="str">
        <f>IF(G1602="","",VLOOKUP(G1602,номенклатури!R:U,4,0))</f>
        <v/>
      </c>
      <c r="O1602" s="119" t="str">
        <f>IF(M1602="","",VLOOKUP(M1602,'14'!D:D,1,0))</f>
        <v/>
      </c>
    </row>
    <row r="1603" spans="1:15" ht="12.75" customHeight="1" x14ac:dyDescent="0.2">
      <c r="A1603" s="36" t="str">
        <f>'0'!$A$4</f>
        <v>………………..</v>
      </c>
      <c r="B1603" s="37">
        <f>'0'!$A$2</f>
        <v>46112</v>
      </c>
      <c r="C1603" s="37" t="s">
        <v>1243</v>
      </c>
      <c r="D1603" s="119" t="str">
        <f>IF(G1603="","",VLOOKUP(G1603,номенклатури!R:T,2,0))</f>
        <v/>
      </c>
      <c r="E1603" s="365" t="str">
        <f>IF(G1603="","",VLOOKUP(G1603,номенклатури!R:T,3,0))</f>
        <v/>
      </c>
      <c r="F1603" s="159" t="str">
        <f>IF(G1603="","",IF(ISERROR(VLOOKUP(G1603,номенклатури!V:V,1,0)),E1603*H1603,E1603*I1603))</f>
        <v/>
      </c>
      <c r="G1603" s="14"/>
      <c r="H1603" s="15"/>
      <c r="I1603" s="15"/>
      <c r="J1603" s="15"/>
      <c r="K1603" s="15"/>
      <c r="L1603" s="217"/>
      <c r="M1603" s="22"/>
      <c r="N1603" s="119" t="str">
        <f>IF(G1603="","",VLOOKUP(G1603,номенклатури!R:U,4,0))</f>
        <v/>
      </c>
      <c r="O1603" s="119" t="str">
        <f>IF(M1603="","",VLOOKUP(M1603,'14'!D:D,1,0))</f>
        <v/>
      </c>
    </row>
    <row r="1604" spans="1:15" ht="12.75" customHeight="1" x14ac:dyDescent="0.2">
      <c r="A1604" s="36" t="str">
        <f>'0'!$A$4</f>
        <v>………………..</v>
      </c>
      <c r="B1604" s="37">
        <f>'0'!$A$2</f>
        <v>46112</v>
      </c>
      <c r="C1604" s="37" t="s">
        <v>1243</v>
      </c>
      <c r="D1604" s="119" t="str">
        <f>IF(G1604="","",VLOOKUP(G1604,номенклатури!R:T,2,0))</f>
        <v/>
      </c>
      <c r="E1604" s="365" t="str">
        <f>IF(G1604="","",VLOOKUP(G1604,номенклатури!R:T,3,0))</f>
        <v/>
      </c>
      <c r="F1604" s="159" t="str">
        <f>IF(G1604="","",IF(ISERROR(VLOOKUP(G1604,номенклатури!V:V,1,0)),E1604*H1604,E1604*I1604))</f>
        <v/>
      </c>
      <c r="G1604" s="14"/>
      <c r="H1604" s="15"/>
      <c r="I1604" s="15"/>
      <c r="J1604" s="15"/>
      <c r="K1604" s="15"/>
      <c r="L1604" s="217"/>
      <c r="M1604" s="22"/>
      <c r="N1604" s="119" t="str">
        <f>IF(G1604="","",VLOOKUP(G1604,номенклатури!R:U,4,0))</f>
        <v/>
      </c>
      <c r="O1604" s="119" t="str">
        <f>IF(M1604="","",VLOOKUP(M1604,'14'!D:D,1,0))</f>
        <v/>
      </c>
    </row>
    <row r="1605" spans="1:15" ht="12.75" customHeight="1" x14ac:dyDescent="0.2">
      <c r="A1605" s="36" t="str">
        <f>'0'!$A$4</f>
        <v>………………..</v>
      </c>
      <c r="B1605" s="37">
        <f>'0'!$A$2</f>
        <v>46112</v>
      </c>
      <c r="C1605" s="37" t="s">
        <v>1243</v>
      </c>
      <c r="D1605" s="119" t="str">
        <f>IF(G1605="","",VLOOKUP(G1605,номенклатури!R:T,2,0))</f>
        <v/>
      </c>
      <c r="E1605" s="365" t="str">
        <f>IF(G1605="","",VLOOKUP(G1605,номенклатури!R:T,3,0))</f>
        <v/>
      </c>
      <c r="F1605" s="159" t="str">
        <f>IF(G1605="","",IF(ISERROR(VLOOKUP(G1605,номенклатури!V:V,1,0)),E1605*H1605,E1605*I1605))</f>
        <v/>
      </c>
      <c r="G1605" s="14"/>
      <c r="H1605" s="15"/>
      <c r="I1605" s="15"/>
      <c r="J1605" s="15"/>
      <c r="K1605" s="15"/>
      <c r="L1605" s="217"/>
      <c r="M1605" s="22"/>
      <c r="N1605" s="119" t="str">
        <f>IF(G1605="","",VLOOKUP(G1605,номенклатури!R:U,4,0))</f>
        <v/>
      </c>
      <c r="O1605" s="119" t="str">
        <f>IF(M1605="","",VLOOKUP(M1605,'14'!D:D,1,0))</f>
        <v/>
      </c>
    </row>
    <row r="1606" spans="1:15" ht="12.75" customHeight="1" x14ac:dyDescent="0.2">
      <c r="A1606" s="36" t="str">
        <f>'0'!$A$4</f>
        <v>………………..</v>
      </c>
      <c r="B1606" s="37">
        <f>'0'!$A$2</f>
        <v>46112</v>
      </c>
      <c r="C1606" s="37" t="s">
        <v>1243</v>
      </c>
      <c r="D1606" s="119" t="str">
        <f>IF(G1606="","",VLOOKUP(G1606,номенклатури!R:T,2,0))</f>
        <v/>
      </c>
      <c r="E1606" s="365" t="str">
        <f>IF(G1606="","",VLOOKUP(G1606,номенклатури!R:T,3,0))</f>
        <v/>
      </c>
      <c r="F1606" s="159" t="str">
        <f>IF(G1606="","",IF(ISERROR(VLOOKUP(G1606,номенклатури!V:V,1,0)),E1606*H1606,E1606*I1606))</f>
        <v/>
      </c>
      <c r="G1606" s="14"/>
      <c r="H1606" s="15"/>
      <c r="I1606" s="15"/>
      <c r="J1606" s="15"/>
      <c r="K1606" s="15"/>
      <c r="L1606" s="217"/>
      <c r="M1606" s="22"/>
      <c r="N1606" s="119" t="str">
        <f>IF(G1606="","",VLOOKUP(G1606,номенклатури!R:U,4,0))</f>
        <v/>
      </c>
      <c r="O1606" s="119" t="str">
        <f>IF(M1606="","",VLOOKUP(M1606,'14'!D:D,1,0))</f>
        <v/>
      </c>
    </row>
    <row r="1607" spans="1:15" ht="12.75" customHeight="1" x14ac:dyDescent="0.2">
      <c r="A1607" s="36" t="str">
        <f>'0'!$A$4</f>
        <v>………………..</v>
      </c>
      <c r="B1607" s="37">
        <f>'0'!$A$2</f>
        <v>46112</v>
      </c>
      <c r="C1607" s="37" t="s">
        <v>1243</v>
      </c>
      <c r="D1607" s="119" t="str">
        <f>IF(G1607="","",VLOOKUP(G1607,номенклатури!R:T,2,0))</f>
        <v/>
      </c>
      <c r="E1607" s="365" t="str">
        <f>IF(G1607="","",VLOOKUP(G1607,номенклатури!R:T,3,0))</f>
        <v/>
      </c>
      <c r="F1607" s="159" t="str">
        <f>IF(G1607="","",IF(ISERROR(VLOOKUP(G1607,номенклатури!V:V,1,0)),E1607*H1607,E1607*I1607))</f>
        <v/>
      </c>
      <c r="G1607" s="14"/>
      <c r="H1607" s="15"/>
      <c r="I1607" s="15"/>
      <c r="J1607" s="15"/>
      <c r="K1607" s="15"/>
      <c r="L1607" s="217"/>
      <c r="M1607" s="22"/>
      <c r="N1607" s="119" t="str">
        <f>IF(G1607="","",VLOOKUP(G1607,номенклатури!R:U,4,0))</f>
        <v/>
      </c>
      <c r="O1607" s="119" t="str">
        <f>IF(M1607="","",VLOOKUP(M1607,'14'!D:D,1,0))</f>
        <v/>
      </c>
    </row>
    <row r="1608" spans="1:15" ht="12.75" customHeight="1" x14ac:dyDescent="0.2">
      <c r="A1608" s="36" t="str">
        <f>'0'!$A$4</f>
        <v>………………..</v>
      </c>
      <c r="B1608" s="37">
        <f>'0'!$A$2</f>
        <v>46112</v>
      </c>
      <c r="C1608" s="37" t="s">
        <v>1243</v>
      </c>
      <c r="D1608" s="119" t="str">
        <f>IF(G1608="","",VLOOKUP(G1608,номенклатури!R:T,2,0))</f>
        <v/>
      </c>
      <c r="E1608" s="365" t="str">
        <f>IF(G1608="","",VLOOKUP(G1608,номенклатури!R:T,3,0))</f>
        <v/>
      </c>
      <c r="F1608" s="159" t="str">
        <f>IF(G1608="","",IF(ISERROR(VLOOKUP(G1608,номенклатури!V:V,1,0)),E1608*H1608,E1608*I1608))</f>
        <v/>
      </c>
      <c r="G1608" s="14"/>
      <c r="H1608" s="15"/>
      <c r="I1608" s="15"/>
      <c r="J1608" s="15"/>
      <c r="K1608" s="15"/>
      <c r="L1608" s="217"/>
      <c r="M1608" s="22"/>
      <c r="N1608" s="119" t="str">
        <f>IF(G1608="","",VLOOKUP(G1608,номенклатури!R:U,4,0))</f>
        <v/>
      </c>
      <c r="O1608" s="119" t="str">
        <f>IF(M1608="","",VLOOKUP(M1608,'14'!D:D,1,0))</f>
        <v/>
      </c>
    </row>
    <row r="1609" spans="1:15" ht="12.75" customHeight="1" x14ac:dyDescent="0.2">
      <c r="A1609" s="36" t="str">
        <f>'0'!$A$4</f>
        <v>………………..</v>
      </c>
      <c r="B1609" s="37">
        <f>'0'!$A$2</f>
        <v>46112</v>
      </c>
      <c r="C1609" s="37" t="s">
        <v>1243</v>
      </c>
      <c r="D1609" s="119" t="str">
        <f>IF(G1609="","",VLOOKUP(G1609,номенклатури!R:T,2,0))</f>
        <v/>
      </c>
      <c r="E1609" s="365" t="str">
        <f>IF(G1609="","",VLOOKUP(G1609,номенклатури!R:T,3,0))</f>
        <v/>
      </c>
      <c r="F1609" s="159" t="str">
        <f>IF(G1609="","",IF(ISERROR(VLOOKUP(G1609,номенклатури!V:V,1,0)),E1609*H1609,E1609*I1609))</f>
        <v/>
      </c>
      <c r="G1609" s="14"/>
      <c r="H1609" s="15"/>
      <c r="I1609" s="15"/>
      <c r="J1609" s="15"/>
      <c r="K1609" s="15"/>
      <c r="L1609" s="217"/>
      <c r="M1609" s="22"/>
      <c r="N1609" s="119" t="str">
        <f>IF(G1609="","",VLOOKUP(G1609,номенклатури!R:U,4,0))</f>
        <v/>
      </c>
      <c r="O1609" s="119" t="str">
        <f>IF(M1609="","",VLOOKUP(M1609,'14'!D:D,1,0))</f>
        <v/>
      </c>
    </row>
    <row r="1610" spans="1:15" ht="12.75" customHeight="1" x14ac:dyDescent="0.2">
      <c r="A1610" s="36" t="str">
        <f>'0'!$A$4</f>
        <v>………………..</v>
      </c>
      <c r="B1610" s="37">
        <f>'0'!$A$2</f>
        <v>46112</v>
      </c>
      <c r="C1610" s="37" t="s">
        <v>1243</v>
      </c>
      <c r="D1610" s="119" t="str">
        <f>IF(G1610="","",VLOOKUP(G1610,номенклатури!R:T,2,0))</f>
        <v/>
      </c>
      <c r="E1610" s="365" t="str">
        <f>IF(G1610="","",VLOOKUP(G1610,номенклатури!R:T,3,0))</f>
        <v/>
      </c>
      <c r="F1610" s="159" t="str">
        <f>IF(G1610="","",IF(ISERROR(VLOOKUP(G1610,номенклатури!V:V,1,0)),E1610*H1610,E1610*I1610))</f>
        <v/>
      </c>
      <c r="G1610" s="14"/>
      <c r="H1610" s="15"/>
      <c r="I1610" s="15"/>
      <c r="J1610" s="15"/>
      <c r="K1610" s="15"/>
      <c r="L1610" s="217"/>
      <c r="M1610" s="22"/>
      <c r="N1610" s="119" t="str">
        <f>IF(G1610="","",VLOOKUP(G1610,номенклатури!R:U,4,0))</f>
        <v/>
      </c>
      <c r="O1610" s="119" t="str">
        <f>IF(M1610="","",VLOOKUP(M1610,'14'!D:D,1,0))</f>
        <v/>
      </c>
    </row>
    <row r="1611" spans="1:15" ht="12.75" customHeight="1" x14ac:dyDescent="0.2">
      <c r="A1611" s="36" t="str">
        <f>'0'!$A$4</f>
        <v>………………..</v>
      </c>
      <c r="B1611" s="37">
        <f>'0'!$A$2</f>
        <v>46112</v>
      </c>
      <c r="C1611" s="37" t="s">
        <v>1243</v>
      </c>
      <c r="D1611" s="119" t="str">
        <f>IF(G1611="","",VLOOKUP(G1611,номенклатури!R:T,2,0))</f>
        <v/>
      </c>
      <c r="E1611" s="365" t="str">
        <f>IF(G1611="","",VLOOKUP(G1611,номенклатури!R:T,3,0))</f>
        <v/>
      </c>
      <c r="F1611" s="159" t="str">
        <f>IF(G1611="","",IF(ISERROR(VLOOKUP(G1611,номенклатури!V:V,1,0)),E1611*H1611,E1611*I1611))</f>
        <v/>
      </c>
      <c r="G1611" s="14"/>
      <c r="H1611" s="15"/>
      <c r="I1611" s="15"/>
      <c r="J1611" s="15"/>
      <c r="K1611" s="15"/>
      <c r="L1611" s="217"/>
      <c r="M1611" s="22"/>
      <c r="N1611" s="119" t="str">
        <f>IF(G1611="","",VLOOKUP(G1611,номенклатури!R:U,4,0))</f>
        <v/>
      </c>
      <c r="O1611" s="119" t="str">
        <f>IF(M1611="","",VLOOKUP(M1611,'14'!D:D,1,0))</f>
        <v/>
      </c>
    </row>
    <row r="1612" spans="1:15" ht="12.75" customHeight="1" x14ac:dyDescent="0.2">
      <c r="A1612" s="36" t="str">
        <f>'0'!$A$4</f>
        <v>………………..</v>
      </c>
      <c r="B1612" s="37">
        <f>'0'!$A$2</f>
        <v>46112</v>
      </c>
      <c r="C1612" s="37" t="s">
        <v>1243</v>
      </c>
      <c r="D1612" s="119" t="str">
        <f>IF(G1612="","",VLOOKUP(G1612,номенклатури!R:T,2,0))</f>
        <v/>
      </c>
      <c r="E1612" s="365" t="str">
        <f>IF(G1612="","",VLOOKUP(G1612,номенклатури!R:T,3,0))</f>
        <v/>
      </c>
      <c r="F1612" s="159" t="str">
        <f>IF(G1612="","",IF(ISERROR(VLOOKUP(G1612,номенклатури!V:V,1,0)),E1612*H1612,E1612*I1612))</f>
        <v/>
      </c>
      <c r="G1612" s="14"/>
      <c r="H1612" s="15"/>
      <c r="I1612" s="15"/>
      <c r="J1612" s="15"/>
      <c r="K1612" s="15"/>
      <c r="L1612" s="217"/>
      <c r="M1612" s="22"/>
      <c r="N1612" s="119" t="str">
        <f>IF(G1612="","",VLOOKUP(G1612,номенклатури!R:U,4,0))</f>
        <v/>
      </c>
      <c r="O1612" s="119" t="str">
        <f>IF(M1612="","",VLOOKUP(M1612,'14'!D:D,1,0))</f>
        <v/>
      </c>
    </row>
    <row r="1613" spans="1:15" ht="12.75" customHeight="1" x14ac:dyDescent="0.2">
      <c r="A1613" s="36" t="str">
        <f>'0'!$A$4</f>
        <v>………………..</v>
      </c>
      <c r="B1613" s="37">
        <f>'0'!$A$2</f>
        <v>46112</v>
      </c>
      <c r="C1613" s="37" t="s">
        <v>1243</v>
      </c>
      <c r="D1613" s="119" t="str">
        <f>IF(G1613="","",VLOOKUP(G1613,номенклатури!R:T,2,0))</f>
        <v/>
      </c>
      <c r="E1613" s="365" t="str">
        <f>IF(G1613="","",VLOOKUP(G1613,номенклатури!R:T,3,0))</f>
        <v/>
      </c>
      <c r="F1613" s="159" t="str">
        <f>IF(G1613="","",IF(ISERROR(VLOOKUP(G1613,номенклатури!V:V,1,0)),E1613*H1613,E1613*I1613))</f>
        <v/>
      </c>
      <c r="G1613" s="14"/>
      <c r="H1613" s="15"/>
      <c r="I1613" s="15"/>
      <c r="J1613" s="15"/>
      <c r="K1613" s="15"/>
      <c r="L1613" s="217"/>
      <c r="M1613" s="22"/>
      <c r="N1613" s="119" t="str">
        <f>IF(G1613="","",VLOOKUP(G1613,номенклатури!R:U,4,0))</f>
        <v/>
      </c>
      <c r="O1613" s="119" t="str">
        <f>IF(M1613="","",VLOOKUP(M1613,'14'!D:D,1,0))</f>
        <v/>
      </c>
    </row>
    <row r="1614" spans="1:15" ht="12.75" customHeight="1" x14ac:dyDescent="0.2">
      <c r="A1614" s="36" t="str">
        <f>'0'!$A$4</f>
        <v>………………..</v>
      </c>
      <c r="B1614" s="37">
        <f>'0'!$A$2</f>
        <v>46112</v>
      </c>
      <c r="C1614" s="37" t="s">
        <v>1243</v>
      </c>
      <c r="D1614" s="119" t="str">
        <f>IF(G1614="","",VLOOKUP(G1614,номенклатури!R:T,2,0))</f>
        <v/>
      </c>
      <c r="E1614" s="365" t="str">
        <f>IF(G1614="","",VLOOKUP(G1614,номенклатури!R:T,3,0))</f>
        <v/>
      </c>
      <c r="F1614" s="159" t="str">
        <f>IF(G1614="","",IF(ISERROR(VLOOKUP(G1614,номенклатури!V:V,1,0)),E1614*H1614,E1614*I1614))</f>
        <v/>
      </c>
      <c r="G1614" s="14"/>
      <c r="H1614" s="15"/>
      <c r="I1614" s="15"/>
      <c r="J1614" s="15"/>
      <c r="K1614" s="15"/>
      <c r="L1614" s="217"/>
      <c r="M1614" s="22"/>
      <c r="N1614" s="119" t="str">
        <f>IF(G1614="","",VLOOKUP(G1614,номенклатури!R:U,4,0))</f>
        <v/>
      </c>
      <c r="O1614" s="119" t="str">
        <f>IF(M1614="","",VLOOKUP(M1614,'14'!D:D,1,0))</f>
        <v/>
      </c>
    </row>
    <row r="1615" spans="1:15" ht="12.75" customHeight="1" x14ac:dyDescent="0.2">
      <c r="A1615" s="36" t="str">
        <f>'0'!$A$4</f>
        <v>………………..</v>
      </c>
      <c r="B1615" s="37">
        <f>'0'!$A$2</f>
        <v>46112</v>
      </c>
      <c r="C1615" s="37" t="s">
        <v>1243</v>
      </c>
      <c r="D1615" s="119" t="str">
        <f>IF(G1615="","",VLOOKUP(G1615,номенклатури!R:T,2,0))</f>
        <v/>
      </c>
      <c r="E1615" s="365" t="str">
        <f>IF(G1615="","",VLOOKUP(G1615,номенклатури!R:T,3,0))</f>
        <v/>
      </c>
      <c r="F1615" s="159" t="str">
        <f>IF(G1615="","",IF(ISERROR(VLOOKUP(G1615,номенклатури!V:V,1,0)),E1615*H1615,E1615*I1615))</f>
        <v/>
      </c>
      <c r="G1615" s="14"/>
      <c r="H1615" s="15"/>
      <c r="I1615" s="15"/>
      <c r="J1615" s="15"/>
      <c r="K1615" s="15"/>
      <c r="L1615" s="217"/>
      <c r="M1615" s="22"/>
      <c r="N1615" s="119" t="str">
        <f>IF(G1615="","",VLOOKUP(G1615,номенклатури!R:U,4,0))</f>
        <v/>
      </c>
      <c r="O1615" s="119" t="str">
        <f>IF(M1615="","",VLOOKUP(M1615,'14'!D:D,1,0))</f>
        <v/>
      </c>
    </row>
    <row r="1616" spans="1:15" ht="12.75" customHeight="1" x14ac:dyDescent="0.2">
      <c r="A1616" s="36" t="str">
        <f>'0'!$A$4</f>
        <v>………………..</v>
      </c>
      <c r="B1616" s="37">
        <f>'0'!$A$2</f>
        <v>46112</v>
      </c>
      <c r="C1616" s="37" t="s">
        <v>1243</v>
      </c>
      <c r="D1616" s="119" t="str">
        <f>IF(G1616="","",VLOOKUP(G1616,номенклатури!R:T,2,0))</f>
        <v/>
      </c>
      <c r="E1616" s="365" t="str">
        <f>IF(G1616="","",VLOOKUP(G1616,номенклатури!R:T,3,0))</f>
        <v/>
      </c>
      <c r="F1616" s="159" t="str">
        <f>IF(G1616="","",IF(ISERROR(VLOOKUP(G1616,номенклатури!V:V,1,0)),E1616*H1616,E1616*I1616))</f>
        <v/>
      </c>
      <c r="G1616" s="14"/>
      <c r="H1616" s="15"/>
      <c r="I1616" s="15"/>
      <c r="J1616" s="15"/>
      <c r="K1616" s="15"/>
      <c r="L1616" s="217"/>
      <c r="M1616" s="22"/>
      <c r="N1616" s="119" t="str">
        <f>IF(G1616="","",VLOOKUP(G1616,номенклатури!R:U,4,0))</f>
        <v/>
      </c>
      <c r="O1616" s="119" t="str">
        <f>IF(M1616="","",VLOOKUP(M1616,'14'!D:D,1,0))</f>
        <v/>
      </c>
    </row>
    <row r="1617" spans="1:15" ht="12.75" customHeight="1" x14ac:dyDescent="0.2">
      <c r="A1617" s="36" t="str">
        <f>'0'!$A$4</f>
        <v>………………..</v>
      </c>
      <c r="B1617" s="37">
        <f>'0'!$A$2</f>
        <v>46112</v>
      </c>
      <c r="C1617" s="37" t="s">
        <v>1243</v>
      </c>
      <c r="D1617" s="119" t="str">
        <f>IF(G1617="","",VLOOKUP(G1617,номенклатури!R:T,2,0))</f>
        <v/>
      </c>
      <c r="E1617" s="365" t="str">
        <f>IF(G1617="","",VLOOKUP(G1617,номенклатури!R:T,3,0))</f>
        <v/>
      </c>
      <c r="F1617" s="159" t="str">
        <f>IF(G1617="","",IF(ISERROR(VLOOKUP(G1617,номенклатури!V:V,1,0)),E1617*H1617,E1617*I1617))</f>
        <v/>
      </c>
      <c r="G1617" s="14"/>
      <c r="H1617" s="15"/>
      <c r="I1617" s="15"/>
      <c r="J1617" s="15"/>
      <c r="K1617" s="15"/>
      <c r="L1617" s="217"/>
      <c r="M1617" s="22"/>
      <c r="N1617" s="119" t="str">
        <f>IF(G1617="","",VLOOKUP(G1617,номенклатури!R:U,4,0))</f>
        <v/>
      </c>
      <c r="O1617" s="119" t="str">
        <f>IF(M1617="","",VLOOKUP(M1617,'14'!D:D,1,0))</f>
        <v/>
      </c>
    </row>
    <row r="1618" spans="1:15" ht="12.75" customHeight="1" x14ac:dyDescent="0.2">
      <c r="A1618" s="36" t="str">
        <f>'0'!$A$4</f>
        <v>………………..</v>
      </c>
      <c r="B1618" s="37">
        <f>'0'!$A$2</f>
        <v>46112</v>
      </c>
      <c r="C1618" s="37" t="s">
        <v>1243</v>
      </c>
      <c r="D1618" s="119" t="str">
        <f>IF(G1618="","",VLOOKUP(G1618,номенклатури!R:T,2,0))</f>
        <v/>
      </c>
      <c r="E1618" s="365" t="str">
        <f>IF(G1618="","",VLOOKUP(G1618,номенклатури!R:T,3,0))</f>
        <v/>
      </c>
      <c r="F1618" s="159" t="str">
        <f>IF(G1618="","",IF(ISERROR(VLOOKUP(G1618,номенклатури!V:V,1,0)),E1618*H1618,E1618*I1618))</f>
        <v/>
      </c>
      <c r="G1618" s="14"/>
      <c r="H1618" s="15"/>
      <c r="I1618" s="15"/>
      <c r="J1618" s="15"/>
      <c r="K1618" s="15"/>
      <c r="L1618" s="217"/>
      <c r="M1618" s="22"/>
      <c r="N1618" s="119" t="str">
        <f>IF(G1618="","",VLOOKUP(G1618,номенклатури!R:U,4,0))</f>
        <v/>
      </c>
      <c r="O1618" s="119" t="str">
        <f>IF(M1618="","",VLOOKUP(M1618,'14'!D:D,1,0))</f>
        <v/>
      </c>
    </row>
    <row r="1619" spans="1:15" ht="12.75" customHeight="1" x14ac:dyDescent="0.2">
      <c r="A1619" s="36" t="str">
        <f>'0'!$A$4</f>
        <v>………………..</v>
      </c>
      <c r="B1619" s="37">
        <f>'0'!$A$2</f>
        <v>46112</v>
      </c>
      <c r="C1619" s="37" t="s">
        <v>1243</v>
      </c>
      <c r="D1619" s="119" t="str">
        <f>IF(G1619="","",VLOOKUP(G1619,номенклатури!R:T,2,0))</f>
        <v/>
      </c>
      <c r="E1619" s="365" t="str">
        <f>IF(G1619="","",VLOOKUP(G1619,номенклатури!R:T,3,0))</f>
        <v/>
      </c>
      <c r="F1619" s="159" t="str">
        <f>IF(G1619="","",IF(ISERROR(VLOOKUP(G1619,номенклатури!V:V,1,0)),E1619*H1619,E1619*I1619))</f>
        <v/>
      </c>
      <c r="G1619" s="14"/>
      <c r="H1619" s="15"/>
      <c r="I1619" s="15"/>
      <c r="J1619" s="15"/>
      <c r="K1619" s="15"/>
      <c r="L1619" s="217"/>
      <c r="M1619" s="22"/>
      <c r="N1619" s="119" t="str">
        <f>IF(G1619="","",VLOOKUP(G1619,номенклатури!R:U,4,0))</f>
        <v/>
      </c>
      <c r="O1619" s="119" t="str">
        <f>IF(M1619="","",VLOOKUP(M1619,'14'!D:D,1,0))</f>
        <v/>
      </c>
    </row>
    <row r="1620" spans="1:15" ht="12.75" customHeight="1" x14ac:dyDescent="0.2">
      <c r="A1620" s="36" t="str">
        <f>'0'!$A$4</f>
        <v>………………..</v>
      </c>
      <c r="B1620" s="37">
        <f>'0'!$A$2</f>
        <v>46112</v>
      </c>
      <c r="C1620" s="37" t="s">
        <v>1243</v>
      </c>
      <c r="D1620" s="119" t="str">
        <f>IF(G1620="","",VLOOKUP(G1620,номенклатури!R:T,2,0))</f>
        <v/>
      </c>
      <c r="E1620" s="365" t="str">
        <f>IF(G1620="","",VLOOKUP(G1620,номенклатури!R:T,3,0))</f>
        <v/>
      </c>
      <c r="F1620" s="159" t="str">
        <f>IF(G1620="","",IF(ISERROR(VLOOKUP(G1620,номенклатури!V:V,1,0)),E1620*H1620,E1620*I1620))</f>
        <v/>
      </c>
      <c r="G1620" s="14"/>
      <c r="H1620" s="15"/>
      <c r="I1620" s="15"/>
      <c r="J1620" s="15"/>
      <c r="K1620" s="15"/>
      <c r="L1620" s="217"/>
      <c r="M1620" s="22"/>
      <c r="N1620" s="119" t="str">
        <f>IF(G1620="","",VLOOKUP(G1620,номенклатури!R:U,4,0))</f>
        <v/>
      </c>
      <c r="O1620" s="119" t="str">
        <f>IF(M1620="","",VLOOKUP(M1620,'14'!D:D,1,0))</f>
        <v/>
      </c>
    </row>
    <row r="1621" spans="1:15" ht="12.75" customHeight="1" x14ac:dyDescent="0.2">
      <c r="A1621" s="36" t="str">
        <f>'0'!$A$4</f>
        <v>………………..</v>
      </c>
      <c r="B1621" s="37">
        <f>'0'!$A$2</f>
        <v>46112</v>
      </c>
      <c r="C1621" s="37" t="s">
        <v>1243</v>
      </c>
      <c r="D1621" s="119" t="str">
        <f>IF(G1621="","",VLOOKUP(G1621,номенклатури!R:T,2,0))</f>
        <v/>
      </c>
      <c r="E1621" s="365" t="str">
        <f>IF(G1621="","",VLOOKUP(G1621,номенклатури!R:T,3,0))</f>
        <v/>
      </c>
      <c r="F1621" s="159" t="str">
        <f>IF(G1621="","",IF(ISERROR(VLOOKUP(G1621,номенклатури!V:V,1,0)),E1621*H1621,E1621*I1621))</f>
        <v/>
      </c>
      <c r="G1621" s="14"/>
      <c r="H1621" s="15"/>
      <c r="I1621" s="15"/>
      <c r="J1621" s="15"/>
      <c r="K1621" s="15"/>
      <c r="L1621" s="217"/>
      <c r="M1621" s="22"/>
      <c r="N1621" s="119" t="str">
        <f>IF(G1621="","",VLOOKUP(G1621,номенклатури!R:U,4,0))</f>
        <v/>
      </c>
      <c r="O1621" s="119" t="str">
        <f>IF(M1621="","",VLOOKUP(M1621,'14'!D:D,1,0))</f>
        <v/>
      </c>
    </row>
    <row r="1622" spans="1:15" ht="12.75" customHeight="1" x14ac:dyDescent="0.2">
      <c r="A1622" s="36" t="str">
        <f>'0'!$A$4</f>
        <v>………………..</v>
      </c>
      <c r="B1622" s="37">
        <f>'0'!$A$2</f>
        <v>46112</v>
      </c>
      <c r="C1622" s="37" t="s">
        <v>1243</v>
      </c>
      <c r="D1622" s="119" t="str">
        <f>IF(G1622="","",VLOOKUP(G1622,номенклатури!R:T,2,0))</f>
        <v/>
      </c>
      <c r="E1622" s="365" t="str">
        <f>IF(G1622="","",VLOOKUP(G1622,номенклатури!R:T,3,0))</f>
        <v/>
      </c>
      <c r="F1622" s="159" t="str">
        <f>IF(G1622="","",IF(ISERROR(VLOOKUP(G1622,номенклатури!V:V,1,0)),E1622*H1622,E1622*I1622))</f>
        <v/>
      </c>
      <c r="G1622" s="14"/>
      <c r="H1622" s="15"/>
      <c r="I1622" s="15"/>
      <c r="J1622" s="15"/>
      <c r="K1622" s="15"/>
      <c r="L1622" s="217"/>
      <c r="M1622" s="22"/>
      <c r="N1622" s="119" t="str">
        <f>IF(G1622="","",VLOOKUP(G1622,номенклатури!R:U,4,0))</f>
        <v/>
      </c>
      <c r="O1622" s="119" t="str">
        <f>IF(M1622="","",VLOOKUP(M1622,'14'!D:D,1,0))</f>
        <v/>
      </c>
    </row>
    <row r="1623" spans="1:15" ht="12.75" customHeight="1" x14ac:dyDescent="0.2">
      <c r="A1623" s="36" t="str">
        <f>'0'!$A$4</f>
        <v>………………..</v>
      </c>
      <c r="B1623" s="37">
        <f>'0'!$A$2</f>
        <v>46112</v>
      </c>
      <c r="C1623" s="37" t="s">
        <v>1243</v>
      </c>
      <c r="D1623" s="119" t="str">
        <f>IF(G1623="","",VLOOKUP(G1623,номенклатури!R:T,2,0))</f>
        <v/>
      </c>
      <c r="E1623" s="365" t="str">
        <f>IF(G1623="","",VLOOKUP(G1623,номенклатури!R:T,3,0))</f>
        <v/>
      </c>
      <c r="F1623" s="159" t="str">
        <f>IF(G1623="","",IF(ISERROR(VLOOKUP(G1623,номенклатури!V:V,1,0)),E1623*H1623,E1623*I1623))</f>
        <v/>
      </c>
      <c r="G1623" s="14"/>
      <c r="H1623" s="15"/>
      <c r="I1623" s="15"/>
      <c r="J1623" s="15"/>
      <c r="K1623" s="15"/>
      <c r="L1623" s="217"/>
      <c r="M1623" s="22"/>
      <c r="N1623" s="119" t="str">
        <f>IF(G1623="","",VLOOKUP(G1623,номенклатури!R:U,4,0))</f>
        <v/>
      </c>
      <c r="O1623" s="119" t="str">
        <f>IF(M1623="","",VLOOKUP(M1623,'14'!D:D,1,0))</f>
        <v/>
      </c>
    </row>
    <row r="1624" spans="1:15" ht="12.75" customHeight="1" x14ac:dyDescent="0.2">
      <c r="A1624" s="36" t="str">
        <f>'0'!$A$4</f>
        <v>………………..</v>
      </c>
      <c r="B1624" s="37">
        <f>'0'!$A$2</f>
        <v>46112</v>
      </c>
      <c r="C1624" s="37" t="s">
        <v>1243</v>
      </c>
      <c r="D1624" s="119" t="str">
        <f>IF(G1624="","",VLOOKUP(G1624,номенклатури!R:T,2,0))</f>
        <v/>
      </c>
      <c r="E1624" s="365" t="str">
        <f>IF(G1624="","",VLOOKUP(G1624,номенклатури!R:T,3,0))</f>
        <v/>
      </c>
      <c r="F1624" s="159" t="str">
        <f>IF(G1624="","",IF(ISERROR(VLOOKUP(G1624,номенклатури!V:V,1,0)),E1624*H1624,E1624*I1624))</f>
        <v/>
      </c>
      <c r="G1624" s="14"/>
      <c r="H1624" s="15"/>
      <c r="I1624" s="15"/>
      <c r="J1624" s="15"/>
      <c r="K1624" s="15"/>
      <c r="L1624" s="217"/>
      <c r="M1624" s="22"/>
      <c r="N1624" s="119" t="str">
        <f>IF(G1624="","",VLOOKUP(G1624,номенклатури!R:U,4,0))</f>
        <v/>
      </c>
      <c r="O1624" s="119" t="str">
        <f>IF(M1624="","",VLOOKUP(M1624,'14'!D:D,1,0))</f>
        <v/>
      </c>
    </row>
    <row r="1625" spans="1:15" ht="12.75" customHeight="1" x14ac:dyDescent="0.2">
      <c r="A1625" s="36" t="str">
        <f>'0'!$A$4</f>
        <v>………………..</v>
      </c>
      <c r="B1625" s="37">
        <f>'0'!$A$2</f>
        <v>46112</v>
      </c>
      <c r="C1625" s="37" t="s">
        <v>1243</v>
      </c>
      <c r="D1625" s="119" t="str">
        <f>IF(G1625="","",VLOOKUP(G1625,номенклатури!R:T,2,0))</f>
        <v/>
      </c>
      <c r="E1625" s="365" t="str">
        <f>IF(G1625="","",VLOOKUP(G1625,номенклатури!R:T,3,0))</f>
        <v/>
      </c>
      <c r="F1625" s="159" t="str">
        <f>IF(G1625="","",IF(ISERROR(VLOOKUP(G1625,номенклатури!V:V,1,0)),E1625*H1625,E1625*I1625))</f>
        <v/>
      </c>
      <c r="G1625" s="14"/>
      <c r="H1625" s="15"/>
      <c r="I1625" s="15"/>
      <c r="J1625" s="15"/>
      <c r="K1625" s="15"/>
      <c r="L1625" s="217"/>
      <c r="M1625" s="22"/>
      <c r="N1625" s="119" t="str">
        <f>IF(G1625="","",VLOOKUP(G1625,номенклатури!R:U,4,0))</f>
        <v/>
      </c>
      <c r="O1625" s="119" t="str">
        <f>IF(M1625="","",VLOOKUP(M1625,'14'!D:D,1,0))</f>
        <v/>
      </c>
    </row>
    <row r="1626" spans="1:15" ht="12.75" customHeight="1" x14ac:dyDescent="0.2">
      <c r="A1626" s="36" t="str">
        <f>'0'!$A$4</f>
        <v>………………..</v>
      </c>
      <c r="B1626" s="37">
        <f>'0'!$A$2</f>
        <v>46112</v>
      </c>
      <c r="C1626" s="37" t="s">
        <v>1243</v>
      </c>
      <c r="D1626" s="119" t="str">
        <f>IF(G1626="","",VLOOKUP(G1626,номенклатури!R:T,2,0))</f>
        <v/>
      </c>
      <c r="E1626" s="365" t="str">
        <f>IF(G1626="","",VLOOKUP(G1626,номенклатури!R:T,3,0))</f>
        <v/>
      </c>
      <c r="F1626" s="159" t="str">
        <f>IF(G1626="","",IF(ISERROR(VLOOKUP(G1626,номенклатури!V:V,1,0)),E1626*H1626,E1626*I1626))</f>
        <v/>
      </c>
      <c r="G1626" s="14"/>
      <c r="H1626" s="15"/>
      <c r="I1626" s="15"/>
      <c r="J1626" s="15"/>
      <c r="K1626" s="15"/>
      <c r="L1626" s="217"/>
      <c r="M1626" s="22"/>
      <c r="N1626" s="119" t="str">
        <f>IF(G1626="","",VLOOKUP(G1626,номенклатури!R:U,4,0))</f>
        <v/>
      </c>
      <c r="O1626" s="119" t="str">
        <f>IF(M1626="","",VLOOKUP(M1626,'14'!D:D,1,0))</f>
        <v/>
      </c>
    </row>
    <row r="1627" spans="1:15" ht="12.75" customHeight="1" x14ac:dyDescent="0.2">
      <c r="A1627" s="36" t="str">
        <f>'0'!$A$4</f>
        <v>………………..</v>
      </c>
      <c r="B1627" s="37">
        <f>'0'!$A$2</f>
        <v>46112</v>
      </c>
      <c r="C1627" s="37" t="s">
        <v>1243</v>
      </c>
      <c r="D1627" s="119" t="str">
        <f>IF(G1627="","",VLOOKUP(G1627,номенклатури!R:T,2,0))</f>
        <v/>
      </c>
      <c r="E1627" s="365" t="str">
        <f>IF(G1627="","",VLOOKUP(G1627,номенклатури!R:T,3,0))</f>
        <v/>
      </c>
      <c r="F1627" s="159" t="str">
        <f>IF(G1627="","",IF(ISERROR(VLOOKUP(G1627,номенклатури!V:V,1,0)),E1627*H1627,E1627*I1627))</f>
        <v/>
      </c>
      <c r="G1627" s="14"/>
      <c r="H1627" s="15"/>
      <c r="I1627" s="15"/>
      <c r="J1627" s="15"/>
      <c r="K1627" s="15"/>
      <c r="L1627" s="217"/>
      <c r="M1627" s="22"/>
      <c r="N1627" s="119" t="str">
        <f>IF(G1627="","",VLOOKUP(G1627,номенклатури!R:U,4,0))</f>
        <v/>
      </c>
      <c r="O1627" s="119" t="str">
        <f>IF(M1627="","",VLOOKUP(M1627,'14'!D:D,1,0))</f>
        <v/>
      </c>
    </row>
    <row r="1628" spans="1:15" ht="12.75" customHeight="1" x14ac:dyDescent="0.2">
      <c r="A1628" s="36" t="str">
        <f>'0'!$A$4</f>
        <v>………………..</v>
      </c>
      <c r="B1628" s="37">
        <f>'0'!$A$2</f>
        <v>46112</v>
      </c>
      <c r="C1628" s="37" t="s">
        <v>1243</v>
      </c>
      <c r="D1628" s="119" t="str">
        <f>IF(G1628="","",VLOOKUP(G1628,номенклатури!R:T,2,0))</f>
        <v/>
      </c>
      <c r="E1628" s="365" t="str">
        <f>IF(G1628="","",VLOOKUP(G1628,номенклатури!R:T,3,0))</f>
        <v/>
      </c>
      <c r="F1628" s="159" t="str">
        <f>IF(G1628="","",IF(ISERROR(VLOOKUP(G1628,номенклатури!V:V,1,0)),E1628*H1628,E1628*I1628))</f>
        <v/>
      </c>
      <c r="G1628" s="14"/>
      <c r="H1628" s="15"/>
      <c r="I1628" s="15"/>
      <c r="J1628" s="15"/>
      <c r="K1628" s="15"/>
      <c r="L1628" s="217"/>
      <c r="M1628" s="22"/>
      <c r="N1628" s="119" t="str">
        <f>IF(G1628="","",VLOOKUP(G1628,номенклатури!R:U,4,0))</f>
        <v/>
      </c>
      <c r="O1628" s="119" t="str">
        <f>IF(M1628="","",VLOOKUP(M1628,'14'!D:D,1,0))</f>
        <v/>
      </c>
    </row>
    <row r="1629" spans="1:15" ht="12.75" customHeight="1" x14ac:dyDescent="0.2">
      <c r="A1629" s="36" t="str">
        <f>'0'!$A$4</f>
        <v>………………..</v>
      </c>
      <c r="B1629" s="37">
        <f>'0'!$A$2</f>
        <v>46112</v>
      </c>
      <c r="C1629" s="37" t="s">
        <v>1243</v>
      </c>
      <c r="D1629" s="119" t="str">
        <f>IF(G1629="","",VLOOKUP(G1629,номенклатури!R:T,2,0))</f>
        <v/>
      </c>
      <c r="E1629" s="365" t="str">
        <f>IF(G1629="","",VLOOKUP(G1629,номенклатури!R:T,3,0))</f>
        <v/>
      </c>
      <c r="F1629" s="159" t="str">
        <f>IF(G1629="","",IF(ISERROR(VLOOKUP(G1629,номенклатури!V:V,1,0)),E1629*H1629,E1629*I1629))</f>
        <v/>
      </c>
      <c r="G1629" s="14"/>
      <c r="H1629" s="15"/>
      <c r="I1629" s="15"/>
      <c r="J1629" s="15"/>
      <c r="K1629" s="15"/>
      <c r="L1629" s="217"/>
      <c r="M1629" s="22"/>
      <c r="N1629" s="119" t="str">
        <f>IF(G1629="","",VLOOKUP(G1629,номенклатури!R:U,4,0))</f>
        <v/>
      </c>
      <c r="O1629" s="119" t="str">
        <f>IF(M1629="","",VLOOKUP(M1629,'14'!D:D,1,0))</f>
        <v/>
      </c>
    </row>
    <row r="1630" spans="1:15" ht="12.75" customHeight="1" x14ac:dyDescent="0.2">
      <c r="A1630" s="36" t="str">
        <f>'0'!$A$4</f>
        <v>………………..</v>
      </c>
      <c r="B1630" s="37">
        <f>'0'!$A$2</f>
        <v>46112</v>
      </c>
      <c r="C1630" s="37" t="s">
        <v>1243</v>
      </c>
      <c r="D1630" s="119" t="str">
        <f>IF(G1630="","",VLOOKUP(G1630,номенклатури!R:T,2,0))</f>
        <v/>
      </c>
      <c r="E1630" s="365" t="str">
        <f>IF(G1630="","",VLOOKUP(G1630,номенклатури!R:T,3,0))</f>
        <v/>
      </c>
      <c r="F1630" s="159" t="str">
        <f>IF(G1630="","",IF(ISERROR(VLOOKUP(G1630,номенклатури!V:V,1,0)),E1630*H1630,E1630*I1630))</f>
        <v/>
      </c>
      <c r="G1630" s="14"/>
      <c r="H1630" s="15"/>
      <c r="I1630" s="15"/>
      <c r="J1630" s="15"/>
      <c r="K1630" s="15"/>
      <c r="L1630" s="217"/>
      <c r="M1630" s="22"/>
      <c r="N1630" s="119" t="str">
        <f>IF(G1630="","",VLOOKUP(G1630,номенклатури!R:U,4,0))</f>
        <v/>
      </c>
      <c r="O1630" s="119" t="str">
        <f>IF(M1630="","",VLOOKUP(M1630,'14'!D:D,1,0))</f>
        <v/>
      </c>
    </row>
    <row r="1631" spans="1:15" ht="12.75" customHeight="1" x14ac:dyDescent="0.2">
      <c r="A1631" s="36" t="str">
        <f>'0'!$A$4</f>
        <v>………………..</v>
      </c>
      <c r="B1631" s="37">
        <f>'0'!$A$2</f>
        <v>46112</v>
      </c>
      <c r="C1631" s="37" t="s">
        <v>1243</v>
      </c>
      <c r="D1631" s="119" t="str">
        <f>IF(G1631="","",VLOOKUP(G1631,номенклатури!R:T,2,0))</f>
        <v/>
      </c>
      <c r="E1631" s="365" t="str">
        <f>IF(G1631="","",VLOOKUP(G1631,номенклатури!R:T,3,0))</f>
        <v/>
      </c>
      <c r="F1631" s="159" t="str">
        <f>IF(G1631="","",IF(ISERROR(VLOOKUP(G1631,номенклатури!V:V,1,0)),E1631*H1631,E1631*I1631))</f>
        <v/>
      </c>
      <c r="G1631" s="14"/>
      <c r="H1631" s="15"/>
      <c r="I1631" s="15"/>
      <c r="J1631" s="15"/>
      <c r="K1631" s="15"/>
      <c r="L1631" s="217"/>
      <c r="M1631" s="22"/>
      <c r="N1631" s="119" t="str">
        <f>IF(G1631="","",VLOOKUP(G1631,номенклатури!R:U,4,0))</f>
        <v/>
      </c>
      <c r="O1631" s="119" t="str">
        <f>IF(M1631="","",VLOOKUP(M1631,'14'!D:D,1,0))</f>
        <v/>
      </c>
    </row>
    <row r="1632" spans="1:15" ht="12.75" customHeight="1" x14ac:dyDescent="0.2">
      <c r="A1632" s="36" t="str">
        <f>'0'!$A$4</f>
        <v>………………..</v>
      </c>
      <c r="B1632" s="37">
        <f>'0'!$A$2</f>
        <v>46112</v>
      </c>
      <c r="C1632" s="37" t="s">
        <v>1243</v>
      </c>
      <c r="D1632" s="119" t="str">
        <f>IF(G1632="","",VLOOKUP(G1632,номенклатури!R:T,2,0))</f>
        <v/>
      </c>
      <c r="E1632" s="365" t="str">
        <f>IF(G1632="","",VLOOKUP(G1632,номенклатури!R:T,3,0))</f>
        <v/>
      </c>
      <c r="F1632" s="159" t="str">
        <f>IF(G1632="","",IF(ISERROR(VLOOKUP(G1632,номенклатури!V:V,1,0)),E1632*H1632,E1632*I1632))</f>
        <v/>
      </c>
      <c r="G1632" s="14"/>
      <c r="H1632" s="15"/>
      <c r="I1632" s="15"/>
      <c r="J1632" s="15"/>
      <c r="K1632" s="15"/>
      <c r="L1632" s="217"/>
      <c r="M1632" s="22"/>
      <c r="N1632" s="119" t="str">
        <f>IF(G1632="","",VLOOKUP(G1632,номенклатури!R:U,4,0))</f>
        <v/>
      </c>
      <c r="O1632" s="119" t="str">
        <f>IF(M1632="","",VLOOKUP(M1632,'14'!D:D,1,0))</f>
        <v/>
      </c>
    </row>
    <row r="1633" spans="1:15" ht="12.75" customHeight="1" x14ac:dyDescent="0.2">
      <c r="A1633" s="36" t="str">
        <f>'0'!$A$4</f>
        <v>………………..</v>
      </c>
      <c r="B1633" s="37">
        <f>'0'!$A$2</f>
        <v>46112</v>
      </c>
      <c r="C1633" s="37" t="s">
        <v>1243</v>
      </c>
      <c r="D1633" s="119" t="str">
        <f>IF(G1633="","",VLOOKUP(G1633,номенклатури!R:T,2,0))</f>
        <v/>
      </c>
      <c r="E1633" s="365" t="str">
        <f>IF(G1633="","",VLOOKUP(G1633,номенклатури!R:T,3,0))</f>
        <v/>
      </c>
      <c r="F1633" s="159" t="str">
        <f>IF(G1633="","",IF(ISERROR(VLOOKUP(G1633,номенклатури!V:V,1,0)),E1633*H1633,E1633*I1633))</f>
        <v/>
      </c>
      <c r="G1633" s="14"/>
      <c r="H1633" s="15"/>
      <c r="I1633" s="15"/>
      <c r="J1633" s="15"/>
      <c r="K1633" s="15"/>
      <c r="L1633" s="217"/>
      <c r="M1633" s="22"/>
      <c r="N1633" s="119" t="str">
        <f>IF(G1633="","",VLOOKUP(G1633,номенклатури!R:U,4,0))</f>
        <v/>
      </c>
      <c r="O1633" s="119" t="str">
        <f>IF(M1633="","",VLOOKUP(M1633,'14'!D:D,1,0))</f>
        <v/>
      </c>
    </row>
    <row r="1634" spans="1:15" ht="12.75" customHeight="1" x14ac:dyDescent="0.2">
      <c r="A1634" s="36" t="str">
        <f>'0'!$A$4</f>
        <v>………………..</v>
      </c>
      <c r="B1634" s="37">
        <f>'0'!$A$2</f>
        <v>46112</v>
      </c>
      <c r="C1634" s="37" t="s">
        <v>1243</v>
      </c>
      <c r="D1634" s="119" t="str">
        <f>IF(G1634="","",VLOOKUP(G1634,номенклатури!R:T,2,0))</f>
        <v/>
      </c>
      <c r="E1634" s="365" t="str">
        <f>IF(G1634="","",VLOOKUP(G1634,номенклатури!R:T,3,0))</f>
        <v/>
      </c>
      <c r="F1634" s="159" t="str">
        <f>IF(G1634="","",IF(ISERROR(VLOOKUP(G1634,номенклатури!V:V,1,0)),E1634*H1634,E1634*I1634))</f>
        <v/>
      </c>
      <c r="G1634" s="14"/>
      <c r="H1634" s="15"/>
      <c r="I1634" s="15"/>
      <c r="J1634" s="15"/>
      <c r="K1634" s="15"/>
      <c r="L1634" s="217"/>
      <c r="M1634" s="22"/>
      <c r="N1634" s="119" t="str">
        <f>IF(G1634="","",VLOOKUP(G1634,номенклатури!R:U,4,0))</f>
        <v/>
      </c>
      <c r="O1634" s="119" t="str">
        <f>IF(M1634="","",VLOOKUP(M1634,'14'!D:D,1,0))</f>
        <v/>
      </c>
    </row>
    <row r="1635" spans="1:15" ht="12.75" customHeight="1" x14ac:dyDescent="0.2">
      <c r="A1635" s="36" t="str">
        <f>'0'!$A$4</f>
        <v>………………..</v>
      </c>
      <c r="B1635" s="37">
        <f>'0'!$A$2</f>
        <v>46112</v>
      </c>
      <c r="C1635" s="37" t="s">
        <v>1243</v>
      </c>
      <c r="D1635" s="119" t="str">
        <f>IF(G1635="","",VLOOKUP(G1635,номенклатури!R:T,2,0))</f>
        <v/>
      </c>
      <c r="E1635" s="365" t="str">
        <f>IF(G1635="","",VLOOKUP(G1635,номенклатури!R:T,3,0))</f>
        <v/>
      </c>
      <c r="F1635" s="159" t="str">
        <f>IF(G1635="","",IF(ISERROR(VLOOKUP(G1635,номенклатури!V:V,1,0)),E1635*H1635,E1635*I1635))</f>
        <v/>
      </c>
      <c r="G1635" s="14"/>
      <c r="H1635" s="15"/>
      <c r="I1635" s="15"/>
      <c r="J1635" s="15"/>
      <c r="K1635" s="15"/>
      <c r="L1635" s="217"/>
      <c r="M1635" s="22"/>
      <c r="N1635" s="119" t="str">
        <f>IF(G1635="","",VLOOKUP(G1635,номенклатури!R:U,4,0))</f>
        <v/>
      </c>
      <c r="O1635" s="119" t="str">
        <f>IF(M1635="","",VLOOKUP(M1635,'14'!D:D,1,0))</f>
        <v/>
      </c>
    </row>
    <row r="1636" spans="1:15" ht="12.75" customHeight="1" x14ac:dyDescent="0.2">
      <c r="A1636" s="36" t="str">
        <f>'0'!$A$4</f>
        <v>………………..</v>
      </c>
      <c r="B1636" s="37">
        <f>'0'!$A$2</f>
        <v>46112</v>
      </c>
      <c r="C1636" s="37" t="s">
        <v>1243</v>
      </c>
      <c r="D1636" s="119" t="str">
        <f>IF(G1636="","",VLOOKUP(G1636,номенклатури!R:T,2,0))</f>
        <v/>
      </c>
      <c r="E1636" s="365" t="str">
        <f>IF(G1636="","",VLOOKUP(G1636,номенклатури!R:T,3,0))</f>
        <v/>
      </c>
      <c r="F1636" s="159" t="str">
        <f>IF(G1636="","",IF(ISERROR(VLOOKUP(G1636,номенклатури!V:V,1,0)),E1636*H1636,E1636*I1636))</f>
        <v/>
      </c>
      <c r="G1636" s="14"/>
      <c r="H1636" s="15"/>
      <c r="I1636" s="15"/>
      <c r="J1636" s="15"/>
      <c r="K1636" s="15"/>
      <c r="L1636" s="217"/>
      <c r="M1636" s="22"/>
      <c r="N1636" s="119" t="str">
        <f>IF(G1636="","",VLOOKUP(G1636,номенклатури!R:U,4,0))</f>
        <v/>
      </c>
      <c r="O1636" s="119" t="str">
        <f>IF(M1636="","",VLOOKUP(M1636,'14'!D:D,1,0))</f>
        <v/>
      </c>
    </row>
    <row r="1637" spans="1:15" ht="12.75" customHeight="1" x14ac:dyDescent="0.2">
      <c r="A1637" s="36" t="str">
        <f>'0'!$A$4</f>
        <v>………………..</v>
      </c>
      <c r="B1637" s="37">
        <f>'0'!$A$2</f>
        <v>46112</v>
      </c>
      <c r="C1637" s="37" t="s">
        <v>1243</v>
      </c>
      <c r="D1637" s="119" t="str">
        <f>IF(G1637="","",VLOOKUP(G1637,номенклатури!R:T,2,0))</f>
        <v/>
      </c>
      <c r="E1637" s="365" t="str">
        <f>IF(G1637="","",VLOOKUP(G1637,номенклатури!R:T,3,0))</f>
        <v/>
      </c>
      <c r="F1637" s="159" t="str">
        <f>IF(G1637="","",IF(ISERROR(VLOOKUP(G1637,номенклатури!V:V,1,0)),E1637*H1637,E1637*I1637))</f>
        <v/>
      </c>
      <c r="G1637" s="14"/>
      <c r="H1637" s="15"/>
      <c r="I1637" s="15"/>
      <c r="J1637" s="15"/>
      <c r="K1637" s="15"/>
      <c r="L1637" s="217"/>
      <c r="M1637" s="22"/>
      <c r="N1637" s="119" t="str">
        <f>IF(G1637="","",VLOOKUP(G1637,номенклатури!R:U,4,0))</f>
        <v/>
      </c>
      <c r="O1637" s="119" t="str">
        <f>IF(M1637="","",VLOOKUP(M1637,'14'!D:D,1,0))</f>
        <v/>
      </c>
    </row>
    <row r="1638" spans="1:15" ht="12.75" customHeight="1" x14ac:dyDescent="0.2">
      <c r="A1638" s="36" t="str">
        <f>'0'!$A$4</f>
        <v>………………..</v>
      </c>
      <c r="B1638" s="37">
        <f>'0'!$A$2</f>
        <v>46112</v>
      </c>
      <c r="C1638" s="37" t="s">
        <v>1243</v>
      </c>
      <c r="D1638" s="119" t="str">
        <f>IF(G1638="","",VLOOKUP(G1638,номенклатури!R:T,2,0))</f>
        <v/>
      </c>
      <c r="E1638" s="365" t="str">
        <f>IF(G1638="","",VLOOKUP(G1638,номенклатури!R:T,3,0))</f>
        <v/>
      </c>
      <c r="F1638" s="159" t="str">
        <f>IF(G1638="","",IF(ISERROR(VLOOKUP(G1638,номенклатури!V:V,1,0)),E1638*H1638,E1638*I1638))</f>
        <v/>
      </c>
      <c r="G1638" s="14"/>
      <c r="H1638" s="15"/>
      <c r="I1638" s="15"/>
      <c r="J1638" s="15"/>
      <c r="K1638" s="15"/>
      <c r="L1638" s="217"/>
      <c r="M1638" s="22"/>
      <c r="N1638" s="119" t="str">
        <f>IF(G1638="","",VLOOKUP(G1638,номенклатури!R:U,4,0))</f>
        <v/>
      </c>
      <c r="O1638" s="119" t="str">
        <f>IF(M1638="","",VLOOKUP(M1638,'14'!D:D,1,0))</f>
        <v/>
      </c>
    </row>
    <row r="1639" spans="1:15" ht="12.75" customHeight="1" x14ac:dyDescent="0.2">
      <c r="A1639" s="36" t="str">
        <f>'0'!$A$4</f>
        <v>………………..</v>
      </c>
      <c r="B1639" s="37">
        <f>'0'!$A$2</f>
        <v>46112</v>
      </c>
      <c r="C1639" s="37" t="s">
        <v>1243</v>
      </c>
      <c r="D1639" s="119" t="str">
        <f>IF(G1639="","",VLOOKUP(G1639,номенклатури!R:T,2,0))</f>
        <v/>
      </c>
      <c r="E1639" s="365" t="str">
        <f>IF(G1639="","",VLOOKUP(G1639,номенклатури!R:T,3,0))</f>
        <v/>
      </c>
      <c r="F1639" s="159" t="str">
        <f>IF(G1639="","",IF(ISERROR(VLOOKUP(G1639,номенклатури!V:V,1,0)),E1639*H1639,E1639*I1639))</f>
        <v/>
      </c>
      <c r="G1639" s="14"/>
      <c r="H1639" s="15"/>
      <c r="I1639" s="15"/>
      <c r="J1639" s="15"/>
      <c r="K1639" s="15"/>
      <c r="L1639" s="217"/>
      <c r="M1639" s="22"/>
      <c r="N1639" s="119" t="str">
        <f>IF(G1639="","",VLOOKUP(G1639,номенклатури!R:U,4,0))</f>
        <v/>
      </c>
      <c r="O1639" s="119" t="str">
        <f>IF(M1639="","",VLOOKUP(M1639,'14'!D:D,1,0))</f>
        <v/>
      </c>
    </row>
    <row r="1640" spans="1:15" ht="12.75" customHeight="1" x14ac:dyDescent="0.2">
      <c r="A1640" s="36" t="str">
        <f>'0'!$A$4</f>
        <v>………………..</v>
      </c>
      <c r="B1640" s="37">
        <f>'0'!$A$2</f>
        <v>46112</v>
      </c>
      <c r="C1640" s="37" t="s">
        <v>1243</v>
      </c>
      <c r="D1640" s="119" t="str">
        <f>IF(G1640="","",VLOOKUP(G1640,номенклатури!R:T,2,0))</f>
        <v/>
      </c>
      <c r="E1640" s="365" t="str">
        <f>IF(G1640="","",VLOOKUP(G1640,номенклатури!R:T,3,0))</f>
        <v/>
      </c>
      <c r="F1640" s="159" t="str">
        <f>IF(G1640="","",IF(ISERROR(VLOOKUP(G1640,номенклатури!V:V,1,0)),E1640*H1640,E1640*I1640))</f>
        <v/>
      </c>
      <c r="G1640" s="14"/>
      <c r="H1640" s="15"/>
      <c r="I1640" s="15"/>
      <c r="J1640" s="15"/>
      <c r="K1640" s="15"/>
      <c r="L1640" s="217"/>
      <c r="M1640" s="22"/>
      <c r="N1640" s="119" t="str">
        <f>IF(G1640="","",VLOOKUP(G1640,номенклатури!R:U,4,0))</f>
        <v/>
      </c>
      <c r="O1640" s="119" t="str">
        <f>IF(M1640="","",VLOOKUP(M1640,'14'!D:D,1,0))</f>
        <v/>
      </c>
    </row>
    <row r="1641" spans="1:15" ht="12.75" customHeight="1" x14ac:dyDescent="0.2">
      <c r="A1641" s="36" t="str">
        <f>'0'!$A$4</f>
        <v>………………..</v>
      </c>
      <c r="B1641" s="37">
        <f>'0'!$A$2</f>
        <v>46112</v>
      </c>
      <c r="C1641" s="37" t="s">
        <v>1243</v>
      </c>
      <c r="D1641" s="119" t="str">
        <f>IF(G1641="","",VLOOKUP(G1641,номенклатури!R:T,2,0))</f>
        <v/>
      </c>
      <c r="E1641" s="365" t="str">
        <f>IF(G1641="","",VLOOKUP(G1641,номенклатури!R:T,3,0))</f>
        <v/>
      </c>
      <c r="F1641" s="159" t="str">
        <f>IF(G1641="","",IF(ISERROR(VLOOKUP(G1641,номенклатури!V:V,1,0)),E1641*H1641,E1641*I1641))</f>
        <v/>
      </c>
      <c r="G1641" s="14"/>
      <c r="H1641" s="15"/>
      <c r="I1641" s="15"/>
      <c r="J1641" s="15"/>
      <c r="K1641" s="15"/>
      <c r="L1641" s="217"/>
      <c r="M1641" s="22"/>
      <c r="N1641" s="119" t="str">
        <f>IF(G1641="","",VLOOKUP(G1641,номенклатури!R:U,4,0))</f>
        <v/>
      </c>
      <c r="O1641" s="119" t="str">
        <f>IF(M1641="","",VLOOKUP(M1641,'14'!D:D,1,0))</f>
        <v/>
      </c>
    </row>
    <row r="1642" spans="1:15" ht="12.75" customHeight="1" x14ac:dyDescent="0.2">
      <c r="A1642" s="36" t="str">
        <f>'0'!$A$4</f>
        <v>………………..</v>
      </c>
      <c r="B1642" s="37">
        <f>'0'!$A$2</f>
        <v>46112</v>
      </c>
      <c r="C1642" s="37" t="s">
        <v>1243</v>
      </c>
      <c r="D1642" s="119" t="str">
        <f>IF(G1642="","",VLOOKUP(G1642,номенклатури!R:T,2,0))</f>
        <v/>
      </c>
      <c r="E1642" s="365" t="str">
        <f>IF(G1642="","",VLOOKUP(G1642,номенклатури!R:T,3,0))</f>
        <v/>
      </c>
      <c r="F1642" s="159" t="str">
        <f>IF(G1642="","",IF(ISERROR(VLOOKUP(G1642,номенклатури!V:V,1,0)),E1642*H1642,E1642*I1642))</f>
        <v/>
      </c>
      <c r="G1642" s="14"/>
      <c r="H1642" s="15"/>
      <c r="I1642" s="15"/>
      <c r="J1642" s="15"/>
      <c r="K1642" s="15"/>
      <c r="L1642" s="217"/>
      <c r="M1642" s="22"/>
      <c r="N1642" s="119" t="str">
        <f>IF(G1642="","",VLOOKUP(G1642,номенклатури!R:U,4,0))</f>
        <v/>
      </c>
      <c r="O1642" s="119" t="str">
        <f>IF(M1642="","",VLOOKUP(M1642,'14'!D:D,1,0))</f>
        <v/>
      </c>
    </row>
    <row r="1643" spans="1:15" ht="12.75" customHeight="1" x14ac:dyDescent="0.2">
      <c r="A1643" s="36" t="str">
        <f>'0'!$A$4</f>
        <v>………………..</v>
      </c>
      <c r="B1643" s="37">
        <f>'0'!$A$2</f>
        <v>46112</v>
      </c>
      <c r="C1643" s="37" t="s">
        <v>1243</v>
      </c>
      <c r="D1643" s="119" t="str">
        <f>IF(G1643="","",VLOOKUP(G1643,номенклатури!R:T,2,0))</f>
        <v/>
      </c>
      <c r="E1643" s="365" t="str">
        <f>IF(G1643="","",VLOOKUP(G1643,номенклатури!R:T,3,0))</f>
        <v/>
      </c>
      <c r="F1643" s="159" t="str">
        <f>IF(G1643="","",IF(ISERROR(VLOOKUP(G1643,номенклатури!V:V,1,0)),E1643*H1643,E1643*I1643))</f>
        <v/>
      </c>
      <c r="G1643" s="14"/>
      <c r="H1643" s="15"/>
      <c r="I1643" s="15"/>
      <c r="J1643" s="15"/>
      <c r="K1643" s="15"/>
      <c r="L1643" s="217"/>
      <c r="M1643" s="22"/>
      <c r="N1643" s="119" t="str">
        <f>IF(G1643="","",VLOOKUP(G1643,номенклатури!R:U,4,0))</f>
        <v/>
      </c>
      <c r="O1643" s="119" t="str">
        <f>IF(M1643="","",VLOOKUP(M1643,'14'!D:D,1,0))</f>
        <v/>
      </c>
    </row>
    <row r="1644" spans="1:15" ht="12.75" customHeight="1" x14ac:dyDescent="0.2">
      <c r="A1644" s="36" t="str">
        <f>'0'!$A$4</f>
        <v>………………..</v>
      </c>
      <c r="B1644" s="37">
        <f>'0'!$A$2</f>
        <v>46112</v>
      </c>
      <c r="C1644" s="37" t="s">
        <v>1243</v>
      </c>
      <c r="D1644" s="119" t="str">
        <f>IF(G1644="","",VLOOKUP(G1644,номенклатури!R:T,2,0))</f>
        <v/>
      </c>
      <c r="E1644" s="365" t="str">
        <f>IF(G1644="","",VLOOKUP(G1644,номенклатури!R:T,3,0))</f>
        <v/>
      </c>
      <c r="F1644" s="159" t="str">
        <f>IF(G1644="","",IF(ISERROR(VLOOKUP(G1644,номенклатури!V:V,1,0)),E1644*H1644,E1644*I1644))</f>
        <v/>
      </c>
      <c r="G1644" s="14"/>
      <c r="H1644" s="15"/>
      <c r="I1644" s="15"/>
      <c r="J1644" s="15"/>
      <c r="K1644" s="15"/>
      <c r="L1644" s="217"/>
      <c r="M1644" s="22"/>
      <c r="N1644" s="119" t="str">
        <f>IF(G1644="","",VLOOKUP(G1644,номенклатури!R:U,4,0))</f>
        <v/>
      </c>
      <c r="O1644" s="119" t="str">
        <f>IF(M1644="","",VLOOKUP(M1644,'14'!D:D,1,0))</f>
        <v/>
      </c>
    </row>
    <row r="1645" spans="1:15" ht="12.75" customHeight="1" x14ac:dyDescent="0.2">
      <c r="A1645" s="36" t="str">
        <f>'0'!$A$4</f>
        <v>………………..</v>
      </c>
      <c r="B1645" s="37">
        <f>'0'!$A$2</f>
        <v>46112</v>
      </c>
      <c r="C1645" s="37" t="s">
        <v>1243</v>
      </c>
      <c r="D1645" s="119" t="str">
        <f>IF(G1645="","",VLOOKUP(G1645,номенклатури!R:T,2,0))</f>
        <v/>
      </c>
      <c r="E1645" s="365" t="str">
        <f>IF(G1645="","",VLOOKUP(G1645,номенклатури!R:T,3,0))</f>
        <v/>
      </c>
      <c r="F1645" s="159" t="str">
        <f>IF(G1645="","",IF(ISERROR(VLOOKUP(G1645,номенклатури!V:V,1,0)),E1645*H1645,E1645*I1645))</f>
        <v/>
      </c>
      <c r="G1645" s="14"/>
      <c r="H1645" s="15"/>
      <c r="I1645" s="15"/>
      <c r="J1645" s="15"/>
      <c r="K1645" s="15"/>
      <c r="L1645" s="217"/>
      <c r="M1645" s="22"/>
      <c r="N1645" s="119" t="str">
        <f>IF(G1645="","",VLOOKUP(G1645,номенклатури!R:U,4,0))</f>
        <v/>
      </c>
      <c r="O1645" s="119" t="str">
        <f>IF(M1645="","",VLOOKUP(M1645,'14'!D:D,1,0))</f>
        <v/>
      </c>
    </row>
    <row r="1646" spans="1:15" ht="12.75" customHeight="1" x14ac:dyDescent="0.2">
      <c r="A1646" s="36" t="str">
        <f>'0'!$A$4</f>
        <v>………………..</v>
      </c>
      <c r="B1646" s="37">
        <f>'0'!$A$2</f>
        <v>46112</v>
      </c>
      <c r="C1646" s="37" t="s">
        <v>1243</v>
      </c>
      <c r="D1646" s="119" t="str">
        <f>IF(G1646="","",VLOOKUP(G1646,номенклатури!R:T,2,0))</f>
        <v/>
      </c>
      <c r="E1646" s="365" t="str">
        <f>IF(G1646="","",VLOOKUP(G1646,номенклатури!R:T,3,0))</f>
        <v/>
      </c>
      <c r="F1646" s="159" t="str">
        <f>IF(G1646="","",IF(ISERROR(VLOOKUP(G1646,номенклатури!V:V,1,0)),E1646*H1646,E1646*I1646))</f>
        <v/>
      </c>
      <c r="G1646" s="14"/>
      <c r="H1646" s="15"/>
      <c r="I1646" s="15"/>
      <c r="J1646" s="15"/>
      <c r="K1646" s="15"/>
      <c r="L1646" s="217"/>
      <c r="M1646" s="22"/>
      <c r="N1646" s="119" t="str">
        <f>IF(G1646="","",VLOOKUP(G1646,номенклатури!R:U,4,0))</f>
        <v/>
      </c>
      <c r="O1646" s="119" t="str">
        <f>IF(M1646="","",VLOOKUP(M1646,'14'!D:D,1,0))</f>
        <v/>
      </c>
    </row>
    <row r="1647" spans="1:15" ht="12.75" customHeight="1" x14ac:dyDescent="0.2">
      <c r="A1647" s="36" t="str">
        <f>'0'!$A$4</f>
        <v>………………..</v>
      </c>
      <c r="B1647" s="37">
        <f>'0'!$A$2</f>
        <v>46112</v>
      </c>
      <c r="C1647" s="37" t="s">
        <v>1243</v>
      </c>
      <c r="D1647" s="119" t="str">
        <f>IF(G1647="","",VLOOKUP(G1647,номенклатури!R:T,2,0))</f>
        <v/>
      </c>
      <c r="E1647" s="365" t="str">
        <f>IF(G1647="","",VLOOKUP(G1647,номенклатури!R:T,3,0))</f>
        <v/>
      </c>
      <c r="F1647" s="159" t="str">
        <f>IF(G1647="","",IF(ISERROR(VLOOKUP(G1647,номенклатури!V:V,1,0)),E1647*H1647,E1647*I1647))</f>
        <v/>
      </c>
      <c r="G1647" s="14"/>
      <c r="H1647" s="15"/>
      <c r="I1647" s="15"/>
      <c r="J1647" s="15"/>
      <c r="K1647" s="15"/>
      <c r="L1647" s="217"/>
      <c r="M1647" s="22"/>
      <c r="N1647" s="119" t="str">
        <f>IF(G1647="","",VLOOKUP(G1647,номенклатури!R:U,4,0))</f>
        <v/>
      </c>
      <c r="O1647" s="119" t="str">
        <f>IF(M1647="","",VLOOKUP(M1647,'14'!D:D,1,0))</f>
        <v/>
      </c>
    </row>
    <row r="1648" spans="1:15" ht="12.75" customHeight="1" x14ac:dyDescent="0.2">
      <c r="A1648" s="36" t="str">
        <f>'0'!$A$4</f>
        <v>………………..</v>
      </c>
      <c r="B1648" s="37">
        <f>'0'!$A$2</f>
        <v>46112</v>
      </c>
      <c r="C1648" s="37" t="s">
        <v>1243</v>
      </c>
      <c r="D1648" s="119" t="str">
        <f>IF(G1648="","",VLOOKUP(G1648,номенклатури!R:T,2,0))</f>
        <v/>
      </c>
      <c r="E1648" s="365" t="str">
        <f>IF(G1648="","",VLOOKUP(G1648,номенклатури!R:T,3,0))</f>
        <v/>
      </c>
      <c r="F1648" s="159" t="str">
        <f>IF(G1648="","",IF(ISERROR(VLOOKUP(G1648,номенклатури!V:V,1,0)),E1648*H1648,E1648*I1648))</f>
        <v/>
      </c>
      <c r="G1648" s="14"/>
      <c r="H1648" s="15"/>
      <c r="I1648" s="15"/>
      <c r="J1648" s="15"/>
      <c r="K1648" s="15"/>
      <c r="L1648" s="217"/>
      <c r="M1648" s="22"/>
      <c r="N1648" s="119" t="str">
        <f>IF(G1648="","",VLOOKUP(G1648,номенклатури!R:U,4,0))</f>
        <v/>
      </c>
      <c r="O1648" s="119" t="str">
        <f>IF(M1648="","",VLOOKUP(M1648,'14'!D:D,1,0))</f>
        <v/>
      </c>
    </row>
    <row r="1649" spans="1:15" ht="12.75" customHeight="1" x14ac:dyDescent="0.2">
      <c r="A1649" s="36" t="str">
        <f>'0'!$A$4</f>
        <v>………………..</v>
      </c>
      <c r="B1649" s="37">
        <f>'0'!$A$2</f>
        <v>46112</v>
      </c>
      <c r="C1649" s="37" t="s">
        <v>1243</v>
      </c>
      <c r="D1649" s="119" t="str">
        <f>IF(G1649="","",VLOOKUP(G1649,номенклатури!R:T,2,0))</f>
        <v/>
      </c>
      <c r="E1649" s="365" t="str">
        <f>IF(G1649="","",VLOOKUP(G1649,номенклатури!R:T,3,0))</f>
        <v/>
      </c>
      <c r="F1649" s="159" t="str">
        <f>IF(G1649="","",IF(ISERROR(VLOOKUP(G1649,номенклатури!V:V,1,0)),E1649*H1649,E1649*I1649))</f>
        <v/>
      </c>
      <c r="G1649" s="14"/>
      <c r="H1649" s="15"/>
      <c r="I1649" s="15"/>
      <c r="J1649" s="15"/>
      <c r="K1649" s="15"/>
      <c r="L1649" s="217"/>
      <c r="M1649" s="22"/>
      <c r="N1649" s="119" t="str">
        <f>IF(G1649="","",VLOOKUP(G1649,номенклатури!R:U,4,0))</f>
        <v/>
      </c>
      <c r="O1649" s="119" t="str">
        <f>IF(M1649="","",VLOOKUP(M1649,'14'!D:D,1,0))</f>
        <v/>
      </c>
    </row>
    <row r="1650" spans="1:15" ht="12.75" customHeight="1" x14ac:dyDescent="0.2">
      <c r="A1650" s="36" t="str">
        <f>'0'!$A$4</f>
        <v>………………..</v>
      </c>
      <c r="B1650" s="37">
        <f>'0'!$A$2</f>
        <v>46112</v>
      </c>
      <c r="C1650" s="37" t="s">
        <v>1243</v>
      </c>
      <c r="D1650" s="119" t="str">
        <f>IF(G1650="","",VLOOKUP(G1650,номенклатури!R:T,2,0))</f>
        <v/>
      </c>
      <c r="E1650" s="365" t="str">
        <f>IF(G1650="","",VLOOKUP(G1650,номенклатури!R:T,3,0))</f>
        <v/>
      </c>
      <c r="F1650" s="159" t="str">
        <f>IF(G1650="","",IF(ISERROR(VLOOKUP(G1650,номенклатури!V:V,1,0)),E1650*H1650,E1650*I1650))</f>
        <v/>
      </c>
      <c r="G1650" s="14"/>
      <c r="H1650" s="15"/>
      <c r="I1650" s="15"/>
      <c r="J1650" s="15"/>
      <c r="K1650" s="15"/>
      <c r="L1650" s="217"/>
      <c r="M1650" s="22"/>
      <c r="N1650" s="119" t="str">
        <f>IF(G1650="","",VLOOKUP(G1650,номенклатури!R:U,4,0))</f>
        <v/>
      </c>
      <c r="O1650" s="119" t="str">
        <f>IF(M1650="","",VLOOKUP(M1650,'14'!D:D,1,0))</f>
        <v/>
      </c>
    </row>
    <row r="1651" spans="1:15" ht="12.75" customHeight="1" x14ac:dyDescent="0.2">
      <c r="A1651" s="36" t="str">
        <f>'0'!$A$4</f>
        <v>………………..</v>
      </c>
      <c r="B1651" s="37">
        <f>'0'!$A$2</f>
        <v>46112</v>
      </c>
      <c r="C1651" s="37" t="s">
        <v>1243</v>
      </c>
      <c r="D1651" s="119" t="str">
        <f>IF(G1651="","",VLOOKUP(G1651,номенклатури!R:T,2,0))</f>
        <v/>
      </c>
      <c r="E1651" s="365" t="str">
        <f>IF(G1651="","",VLOOKUP(G1651,номенклатури!R:T,3,0))</f>
        <v/>
      </c>
      <c r="F1651" s="159" t="str">
        <f>IF(G1651="","",IF(ISERROR(VLOOKUP(G1651,номенклатури!V:V,1,0)),E1651*H1651,E1651*I1651))</f>
        <v/>
      </c>
      <c r="G1651" s="14"/>
      <c r="H1651" s="15"/>
      <c r="I1651" s="15"/>
      <c r="J1651" s="15"/>
      <c r="K1651" s="15"/>
      <c r="L1651" s="217"/>
      <c r="M1651" s="22"/>
      <c r="N1651" s="119" t="str">
        <f>IF(G1651="","",VLOOKUP(G1651,номенклатури!R:U,4,0))</f>
        <v/>
      </c>
      <c r="O1651" s="119" t="str">
        <f>IF(M1651="","",VLOOKUP(M1651,'14'!D:D,1,0))</f>
        <v/>
      </c>
    </row>
    <row r="1652" spans="1:15" ht="12.75" customHeight="1" x14ac:dyDescent="0.2">
      <c r="A1652" s="36" t="str">
        <f>'0'!$A$4</f>
        <v>………………..</v>
      </c>
      <c r="B1652" s="37">
        <f>'0'!$A$2</f>
        <v>46112</v>
      </c>
      <c r="C1652" s="37" t="s">
        <v>1243</v>
      </c>
      <c r="D1652" s="119" t="str">
        <f>IF(G1652="","",VLOOKUP(G1652,номенклатури!R:T,2,0))</f>
        <v/>
      </c>
      <c r="E1652" s="365" t="str">
        <f>IF(G1652="","",VLOOKUP(G1652,номенклатури!R:T,3,0))</f>
        <v/>
      </c>
      <c r="F1652" s="159" t="str">
        <f>IF(G1652="","",IF(ISERROR(VLOOKUP(G1652,номенклатури!V:V,1,0)),E1652*H1652,E1652*I1652))</f>
        <v/>
      </c>
      <c r="G1652" s="14"/>
      <c r="H1652" s="15"/>
      <c r="I1652" s="15"/>
      <c r="J1652" s="15"/>
      <c r="K1652" s="15"/>
      <c r="L1652" s="217"/>
      <c r="M1652" s="22"/>
      <c r="N1652" s="119" t="str">
        <f>IF(G1652="","",VLOOKUP(G1652,номенклатури!R:U,4,0))</f>
        <v/>
      </c>
      <c r="O1652" s="119" t="str">
        <f>IF(M1652="","",VLOOKUP(M1652,'14'!D:D,1,0))</f>
        <v/>
      </c>
    </row>
    <row r="1653" spans="1:15" ht="12.75" customHeight="1" x14ac:dyDescent="0.2">
      <c r="A1653" s="36" t="str">
        <f>'0'!$A$4</f>
        <v>………………..</v>
      </c>
      <c r="B1653" s="37">
        <f>'0'!$A$2</f>
        <v>46112</v>
      </c>
      <c r="C1653" s="37" t="s">
        <v>1243</v>
      </c>
      <c r="D1653" s="119" t="str">
        <f>IF(G1653="","",VLOOKUP(G1653,номенклатури!R:T,2,0))</f>
        <v/>
      </c>
      <c r="E1653" s="365" t="str">
        <f>IF(G1653="","",VLOOKUP(G1653,номенклатури!R:T,3,0))</f>
        <v/>
      </c>
      <c r="F1653" s="159" t="str">
        <f>IF(G1653="","",IF(ISERROR(VLOOKUP(G1653,номенклатури!V:V,1,0)),E1653*H1653,E1653*I1653))</f>
        <v/>
      </c>
      <c r="G1653" s="14"/>
      <c r="H1653" s="15"/>
      <c r="I1653" s="15"/>
      <c r="J1653" s="15"/>
      <c r="K1653" s="15"/>
      <c r="L1653" s="217"/>
      <c r="M1653" s="22"/>
      <c r="N1653" s="119" t="str">
        <f>IF(G1653="","",VLOOKUP(G1653,номенклатури!R:U,4,0))</f>
        <v/>
      </c>
      <c r="O1653" s="119" t="str">
        <f>IF(M1653="","",VLOOKUP(M1653,'14'!D:D,1,0))</f>
        <v/>
      </c>
    </row>
    <row r="1654" spans="1:15" ht="12.75" customHeight="1" x14ac:dyDescent="0.2">
      <c r="A1654" s="36" t="str">
        <f>'0'!$A$4</f>
        <v>………………..</v>
      </c>
      <c r="B1654" s="37">
        <f>'0'!$A$2</f>
        <v>46112</v>
      </c>
      <c r="C1654" s="37" t="s">
        <v>1243</v>
      </c>
      <c r="D1654" s="119" t="str">
        <f>IF(G1654="","",VLOOKUP(G1654,номенклатури!R:T,2,0))</f>
        <v/>
      </c>
      <c r="E1654" s="365" t="str">
        <f>IF(G1654="","",VLOOKUP(G1654,номенклатури!R:T,3,0))</f>
        <v/>
      </c>
      <c r="F1654" s="159" t="str">
        <f>IF(G1654="","",IF(ISERROR(VLOOKUP(G1654,номенклатури!V:V,1,0)),E1654*H1654,E1654*I1654))</f>
        <v/>
      </c>
      <c r="G1654" s="14"/>
      <c r="H1654" s="15"/>
      <c r="I1654" s="15"/>
      <c r="J1654" s="15"/>
      <c r="K1654" s="15"/>
      <c r="L1654" s="217"/>
      <c r="M1654" s="22"/>
      <c r="N1654" s="119" t="str">
        <f>IF(G1654="","",VLOOKUP(G1654,номенклатури!R:U,4,0))</f>
        <v/>
      </c>
      <c r="O1654" s="119" t="str">
        <f>IF(M1654="","",VLOOKUP(M1654,'14'!D:D,1,0))</f>
        <v/>
      </c>
    </row>
    <row r="1655" spans="1:15" ht="12.75" customHeight="1" x14ac:dyDescent="0.2">
      <c r="A1655" s="36" t="str">
        <f>'0'!$A$4</f>
        <v>………………..</v>
      </c>
      <c r="B1655" s="37">
        <f>'0'!$A$2</f>
        <v>46112</v>
      </c>
      <c r="C1655" s="37" t="s">
        <v>1243</v>
      </c>
      <c r="D1655" s="119" t="str">
        <f>IF(G1655="","",VLOOKUP(G1655,номенклатури!R:T,2,0))</f>
        <v/>
      </c>
      <c r="E1655" s="365" t="str">
        <f>IF(G1655="","",VLOOKUP(G1655,номенклатури!R:T,3,0))</f>
        <v/>
      </c>
      <c r="F1655" s="159" t="str">
        <f>IF(G1655="","",IF(ISERROR(VLOOKUP(G1655,номенклатури!V:V,1,0)),E1655*H1655,E1655*I1655))</f>
        <v/>
      </c>
      <c r="G1655" s="14"/>
      <c r="H1655" s="15"/>
      <c r="I1655" s="15"/>
      <c r="J1655" s="15"/>
      <c r="K1655" s="15"/>
      <c r="L1655" s="217"/>
      <c r="M1655" s="22"/>
      <c r="N1655" s="119" t="str">
        <f>IF(G1655="","",VLOOKUP(G1655,номенклатури!R:U,4,0))</f>
        <v/>
      </c>
      <c r="O1655" s="119" t="str">
        <f>IF(M1655="","",VLOOKUP(M1655,'14'!D:D,1,0))</f>
        <v/>
      </c>
    </row>
    <row r="1656" spans="1:15" ht="12.75" customHeight="1" x14ac:dyDescent="0.2">
      <c r="A1656" s="36" t="str">
        <f>'0'!$A$4</f>
        <v>………………..</v>
      </c>
      <c r="B1656" s="37">
        <f>'0'!$A$2</f>
        <v>46112</v>
      </c>
      <c r="C1656" s="37" t="s">
        <v>1243</v>
      </c>
      <c r="D1656" s="119" t="str">
        <f>IF(G1656="","",VLOOKUP(G1656,номенклатури!R:T,2,0))</f>
        <v/>
      </c>
      <c r="E1656" s="365" t="str">
        <f>IF(G1656="","",VLOOKUP(G1656,номенклатури!R:T,3,0))</f>
        <v/>
      </c>
      <c r="F1656" s="159" t="str">
        <f>IF(G1656="","",IF(ISERROR(VLOOKUP(G1656,номенклатури!V:V,1,0)),E1656*H1656,E1656*I1656))</f>
        <v/>
      </c>
      <c r="G1656" s="14"/>
      <c r="H1656" s="15"/>
      <c r="I1656" s="15"/>
      <c r="J1656" s="15"/>
      <c r="K1656" s="15"/>
      <c r="L1656" s="217"/>
      <c r="M1656" s="22"/>
      <c r="N1656" s="119" t="str">
        <f>IF(G1656="","",VLOOKUP(G1656,номенклатури!R:U,4,0))</f>
        <v/>
      </c>
      <c r="O1656" s="119" t="str">
        <f>IF(M1656="","",VLOOKUP(M1656,'14'!D:D,1,0))</f>
        <v/>
      </c>
    </row>
    <row r="1657" spans="1:15" ht="12.75" customHeight="1" x14ac:dyDescent="0.2">
      <c r="A1657" s="36" t="str">
        <f>'0'!$A$4</f>
        <v>………………..</v>
      </c>
      <c r="B1657" s="37">
        <f>'0'!$A$2</f>
        <v>46112</v>
      </c>
      <c r="C1657" s="37" t="s">
        <v>1243</v>
      </c>
      <c r="D1657" s="119" t="str">
        <f>IF(G1657="","",VLOOKUP(G1657,номенклатури!R:T,2,0))</f>
        <v/>
      </c>
      <c r="E1657" s="365" t="str">
        <f>IF(G1657="","",VLOOKUP(G1657,номенклатури!R:T,3,0))</f>
        <v/>
      </c>
      <c r="F1657" s="159" t="str">
        <f>IF(G1657="","",IF(ISERROR(VLOOKUP(G1657,номенклатури!V:V,1,0)),E1657*H1657,E1657*I1657))</f>
        <v/>
      </c>
      <c r="G1657" s="14"/>
      <c r="H1657" s="15"/>
      <c r="I1657" s="15"/>
      <c r="J1657" s="15"/>
      <c r="K1657" s="15"/>
      <c r="L1657" s="217"/>
      <c r="M1657" s="22"/>
      <c r="N1657" s="119" t="str">
        <f>IF(G1657="","",VLOOKUP(G1657,номенклатури!R:U,4,0))</f>
        <v/>
      </c>
      <c r="O1657" s="119" t="str">
        <f>IF(M1657="","",VLOOKUP(M1657,'14'!D:D,1,0))</f>
        <v/>
      </c>
    </row>
    <row r="1658" spans="1:15" ht="12.75" customHeight="1" x14ac:dyDescent="0.2">
      <c r="A1658" s="36" t="str">
        <f>'0'!$A$4</f>
        <v>………………..</v>
      </c>
      <c r="B1658" s="37">
        <f>'0'!$A$2</f>
        <v>46112</v>
      </c>
      <c r="C1658" s="37" t="s">
        <v>1243</v>
      </c>
      <c r="D1658" s="119" t="str">
        <f>IF(G1658="","",VLOOKUP(G1658,номенклатури!R:T,2,0))</f>
        <v/>
      </c>
      <c r="E1658" s="365" t="str">
        <f>IF(G1658="","",VLOOKUP(G1658,номенклатури!R:T,3,0))</f>
        <v/>
      </c>
      <c r="F1658" s="159" t="str">
        <f>IF(G1658="","",IF(ISERROR(VLOOKUP(G1658,номенклатури!V:V,1,0)),E1658*H1658,E1658*I1658))</f>
        <v/>
      </c>
      <c r="G1658" s="14"/>
      <c r="H1658" s="15"/>
      <c r="I1658" s="15"/>
      <c r="J1658" s="15"/>
      <c r="K1658" s="15"/>
      <c r="L1658" s="217"/>
      <c r="M1658" s="22"/>
      <c r="N1658" s="119" t="str">
        <f>IF(G1658="","",VLOOKUP(G1658,номенклатури!R:U,4,0))</f>
        <v/>
      </c>
      <c r="O1658" s="119" t="str">
        <f>IF(M1658="","",VLOOKUP(M1658,'14'!D:D,1,0))</f>
        <v/>
      </c>
    </row>
    <row r="1659" spans="1:15" ht="12.75" customHeight="1" x14ac:dyDescent="0.2">
      <c r="A1659" s="36" t="str">
        <f>'0'!$A$4</f>
        <v>………………..</v>
      </c>
      <c r="B1659" s="37">
        <f>'0'!$A$2</f>
        <v>46112</v>
      </c>
      <c r="C1659" s="37" t="s">
        <v>1243</v>
      </c>
      <c r="D1659" s="119" t="str">
        <f>IF(G1659="","",VLOOKUP(G1659,номенклатури!R:T,2,0))</f>
        <v/>
      </c>
      <c r="E1659" s="365" t="str">
        <f>IF(G1659="","",VLOOKUP(G1659,номенклатури!R:T,3,0))</f>
        <v/>
      </c>
      <c r="F1659" s="159" t="str">
        <f>IF(G1659="","",IF(ISERROR(VLOOKUP(G1659,номенклатури!V:V,1,0)),E1659*H1659,E1659*I1659))</f>
        <v/>
      </c>
      <c r="G1659" s="14"/>
      <c r="H1659" s="15"/>
      <c r="I1659" s="15"/>
      <c r="J1659" s="15"/>
      <c r="K1659" s="15"/>
      <c r="L1659" s="217"/>
      <c r="M1659" s="22"/>
      <c r="N1659" s="119" t="str">
        <f>IF(G1659="","",VLOOKUP(G1659,номенклатури!R:U,4,0))</f>
        <v/>
      </c>
      <c r="O1659" s="119" t="str">
        <f>IF(M1659="","",VLOOKUP(M1659,'14'!D:D,1,0))</f>
        <v/>
      </c>
    </row>
    <row r="1660" spans="1:15" ht="12.75" customHeight="1" x14ac:dyDescent="0.2">
      <c r="A1660" s="36" t="str">
        <f>'0'!$A$4</f>
        <v>………………..</v>
      </c>
      <c r="B1660" s="37">
        <f>'0'!$A$2</f>
        <v>46112</v>
      </c>
      <c r="C1660" s="37" t="s">
        <v>1243</v>
      </c>
      <c r="D1660" s="119" t="str">
        <f>IF(G1660="","",VLOOKUP(G1660,номенклатури!R:T,2,0))</f>
        <v/>
      </c>
      <c r="E1660" s="365" t="str">
        <f>IF(G1660="","",VLOOKUP(G1660,номенклатури!R:T,3,0))</f>
        <v/>
      </c>
      <c r="F1660" s="159" t="str">
        <f>IF(G1660="","",IF(ISERROR(VLOOKUP(G1660,номенклатури!V:V,1,0)),E1660*H1660,E1660*I1660))</f>
        <v/>
      </c>
      <c r="G1660" s="14"/>
      <c r="H1660" s="15"/>
      <c r="I1660" s="15"/>
      <c r="J1660" s="15"/>
      <c r="K1660" s="15"/>
      <c r="L1660" s="217"/>
      <c r="M1660" s="22"/>
      <c r="N1660" s="119" t="str">
        <f>IF(G1660="","",VLOOKUP(G1660,номенклатури!R:U,4,0))</f>
        <v/>
      </c>
      <c r="O1660" s="119" t="str">
        <f>IF(M1660="","",VLOOKUP(M1660,'14'!D:D,1,0))</f>
        <v/>
      </c>
    </row>
    <row r="1661" spans="1:15" ht="12.75" customHeight="1" x14ac:dyDescent="0.2">
      <c r="A1661" s="36" t="str">
        <f>'0'!$A$4</f>
        <v>………………..</v>
      </c>
      <c r="B1661" s="37">
        <f>'0'!$A$2</f>
        <v>46112</v>
      </c>
      <c r="C1661" s="37" t="s">
        <v>1243</v>
      </c>
      <c r="D1661" s="119" t="str">
        <f>IF(G1661="","",VLOOKUP(G1661,номенклатури!R:T,2,0))</f>
        <v/>
      </c>
      <c r="E1661" s="365" t="str">
        <f>IF(G1661="","",VLOOKUP(G1661,номенклатури!R:T,3,0))</f>
        <v/>
      </c>
      <c r="F1661" s="159" t="str">
        <f>IF(G1661="","",IF(ISERROR(VLOOKUP(G1661,номенклатури!V:V,1,0)),E1661*H1661,E1661*I1661))</f>
        <v/>
      </c>
      <c r="G1661" s="14"/>
      <c r="H1661" s="15"/>
      <c r="I1661" s="15"/>
      <c r="J1661" s="15"/>
      <c r="K1661" s="15"/>
      <c r="L1661" s="217"/>
      <c r="M1661" s="22"/>
      <c r="N1661" s="119" t="str">
        <f>IF(G1661="","",VLOOKUP(G1661,номенклатури!R:U,4,0))</f>
        <v/>
      </c>
      <c r="O1661" s="119" t="str">
        <f>IF(M1661="","",VLOOKUP(M1661,'14'!D:D,1,0))</f>
        <v/>
      </c>
    </row>
    <row r="1662" spans="1:15" ht="12.75" customHeight="1" x14ac:dyDescent="0.2">
      <c r="A1662" s="36" t="str">
        <f>'0'!$A$4</f>
        <v>………………..</v>
      </c>
      <c r="B1662" s="37">
        <f>'0'!$A$2</f>
        <v>46112</v>
      </c>
      <c r="C1662" s="37" t="s">
        <v>1243</v>
      </c>
      <c r="D1662" s="119" t="str">
        <f>IF(G1662="","",VLOOKUP(G1662,номенклатури!R:T,2,0))</f>
        <v/>
      </c>
      <c r="E1662" s="365" t="str">
        <f>IF(G1662="","",VLOOKUP(G1662,номенклатури!R:T,3,0))</f>
        <v/>
      </c>
      <c r="F1662" s="159" t="str">
        <f>IF(G1662="","",IF(ISERROR(VLOOKUP(G1662,номенклатури!V:V,1,0)),E1662*H1662,E1662*I1662))</f>
        <v/>
      </c>
      <c r="G1662" s="14"/>
      <c r="H1662" s="15"/>
      <c r="I1662" s="15"/>
      <c r="J1662" s="15"/>
      <c r="K1662" s="15"/>
      <c r="L1662" s="217"/>
      <c r="M1662" s="22"/>
      <c r="N1662" s="119" t="str">
        <f>IF(G1662="","",VLOOKUP(G1662,номенклатури!R:U,4,0))</f>
        <v/>
      </c>
      <c r="O1662" s="119" t="str">
        <f>IF(M1662="","",VLOOKUP(M1662,'14'!D:D,1,0))</f>
        <v/>
      </c>
    </row>
    <row r="1663" spans="1:15" ht="12.75" customHeight="1" x14ac:dyDescent="0.2">
      <c r="A1663" s="36" t="str">
        <f>'0'!$A$4</f>
        <v>………………..</v>
      </c>
      <c r="B1663" s="37">
        <f>'0'!$A$2</f>
        <v>46112</v>
      </c>
      <c r="C1663" s="37" t="s">
        <v>1243</v>
      </c>
      <c r="D1663" s="119" t="str">
        <f>IF(G1663="","",VLOOKUP(G1663,номенклатури!R:T,2,0))</f>
        <v/>
      </c>
      <c r="E1663" s="365" t="str">
        <f>IF(G1663="","",VLOOKUP(G1663,номенклатури!R:T,3,0))</f>
        <v/>
      </c>
      <c r="F1663" s="159" t="str">
        <f>IF(G1663="","",IF(ISERROR(VLOOKUP(G1663,номенклатури!V:V,1,0)),E1663*H1663,E1663*I1663))</f>
        <v/>
      </c>
      <c r="G1663" s="14"/>
      <c r="H1663" s="15"/>
      <c r="I1663" s="15"/>
      <c r="J1663" s="15"/>
      <c r="K1663" s="15"/>
      <c r="L1663" s="217"/>
      <c r="M1663" s="22"/>
      <c r="N1663" s="119" t="str">
        <f>IF(G1663="","",VLOOKUP(G1663,номенклатури!R:U,4,0))</f>
        <v/>
      </c>
      <c r="O1663" s="119" t="str">
        <f>IF(M1663="","",VLOOKUP(M1663,'14'!D:D,1,0))</f>
        <v/>
      </c>
    </row>
    <row r="1664" spans="1:15" x14ac:dyDescent="0.2">
      <c r="A1664" s="36" t="str">
        <f>'0'!$A$4</f>
        <v>………………..</v>
      </c>
      <c r="B1664" s="37">
        <f>'0'!$A$2</f>
        <v>46112</v>
      </c>
      <c r="C1664" s="37" t="s">
        <v>1243</v>
      </c>
      <c r="D1664" s="119" t="str">
        <f>IF(G1664="","",VLOOKUP(G1664,номенклатури!R:T,2,0))</f>
        <v/>
      </c>
      <c r="E1664" s="365" t="str">
        <f>IF(G1664="","",VLOOKUP(G1664,номенклатури!R:T,3,0))</f>
        <v/>
      </c>
      <c r="F1664" s="159" t="str">
        <f>IF(G1664="","",IF(ISERROR(VLOOKUP(G1664,номенклатури!V:V,1,0)),E1664*H1664,E1664*I1664))</f>
        <v/>
      </c>
      <c r="G1664" s="14"/>
      <c r="H1664" s="15"/>
      <c r="I1664" s="15"/>
      <c r="J1664" s="15"/>
      <c r="K1664" s="15"/>
      <c r="L1664" s="217"/>
      <c r="M1664" s="22"/>
      <c r="N1664" s="119" t="str">
        <f>IF(G1664="","",VLOOKUP(G1664,номенклатури!R:U,4,0))</f>
        <v/>
      </c>
      <c r="O1664" s="119" t="str">
        <f>IF(M1664="","",VLOOKUP(M1664,'14'!D:D,1,0))</f>
        <v/>
      </c>
    </row>
    <row r="1665" spans="1:15" ht="12.75" customHeight="1" x14ac:dyDescent="0.2">
      <c r="A1665" s="36" t="str">
        <f>'0'!$A$4</f>
        <v>………………..</v>
      </c>
      <c r="B1665" s="37">
        <f>'0'!$A$2</f>
        <v>46112</v>
      </c>
      <c r="C1665" s="37" t="s">
        <v>1243</v>
      </c>
      <c r="D1665" s="119" t="str">
        <f>IF(G1665="","",VLOOKUP(G1665,номенклатури!R:T,2,0))</f>
        <v/>
      </c>
      <c r="E1665" s="365" t="str">
        <f>IF(G1665="","",VLOOKUP(G1665,номенклатури!R:T,3,0))</f>
        <v/>
      </c>
      <c r="F1665" s="159" t="str">
        <f>IF(G1665="","",IF(ISERROR(VLOOKUP(G1665,номенклатури!V:V,1,0)),E1665*H1665,E1665*I1665))</f>
        <v/>
      </c>
      <c r="G1665" s="14"/>
      <c r="H1665" s="15"/>
      <c r="I1665" s="15"/>
      <c r="J1665" s="15"/>
      <c r="K1665" s="15"/>
      <c r="L1665" s="217"/>
      <c r="M1665" s="22"/>
      <c r="N1665" s="119" t="str">
        <f>IF(G1665="","",VLOOKUP(G1665,номенклатури!R:U,4,0))</f>
        <v/>
      </c>
      <c r="O1665" s="119" t="str">
        <f>IF(M1665="","",VLOOKUP(M1665,'14'!D:D,1,0))</f>
        <v/>
      </c>
    </row>
    <row r="1666" spans="1:15" ht="12.75" customHeight="1" x14ac:dyDescent="0.2">
      <c r="A1666" s="36" t="str">
        <f>'0'!$A$4</f>
        <v>………………..</v>
      </c>
      <c r="B1666" s="37">
        <f>'0'!$A$2</f>
        <v>46112</v>
      </c>
      <c r="C1666" s="37" t="s">
        <v>1243</v>
      </c>
      <c r="D1666" s="119" t="str">
        <f>IF(G1666="","",VLOOKUP(G1666,номенклатури!R:T,2,0))</f>
        <v/>
      </c>
      <c r="E1666" s="365" t="str">
        <f>IF(G1666="","",VLOOKUP(G1666,номенклатури!R:T,3,0))</f>
        <v/>
      </c>
      <c r="F1666" s="159" t="str">
        <f>IF(G1666="","",IF(ISERROR(VLOOKUP(G1666,номенклатури!V:V,1,0)),E1666*H1666,E1666*I1666))</f>
        <v/>
      </c>
      <c r="G1666" s="14"/>
      <c r="H1666" s="15"/>
      <c r="I1666" s="15"/>
      <c r="J1666" s="15"/>
      <c r="K1666" s="15"/>
      <c r="L1666" s="217"/>
      <c r="M1666" s="22"/>
      <c r="N1666" s="119" t="str">
        <f>IF(G1666="","",VLOOKUP(G1666,номенклатури!R:U,4,0))</f>
        <v/>
      </c>
      <c r="O1666" s="119" t="str">
        <f>IF(M1666="","",VLOOKUP(M1666,'14'!D:D,1,0))</f>
        <v/>
      </c>
    </row>
    <row r="1667" spans="1:15" ht="12.75" customHeight="1" x14ac:dyDescent="0.2">
      <c r="A1667" s="36" t="str">
        <f>'0'!$A$4</f>
        <v>………………..</v>
      </c>
      <c r="B1667" s="37">
        <f>'0'!$A$2</f>
        <v>46112</v>
      </c>
      <c r="C1667" s="37" t="s">
        <v>1243</v>
      </c>
      <c r="D1667" s="119" t="str">
        <f>IF(G1667="","",VLOOKUP(G1667,номенклатури!R:T,2,0))</f>
        <v/>
      </c>
      <c r="E1667" s="365" t="str">
        <f>IF(G1667="","",VLOOKUP(G1667,номенклатури!R:T,3,0))</f>
        <v/>
      </c>
      <c r="F1667" s="159" t="str">
        <f>IF(G1667="","",IF(ISERROR(VLOOKUP(G1667,номенклатури!V:V,1,0)),E1667*H1667,E1667*I1667))</f>
        <v/>
      </c>
      <c r="G1667" s="14"/>
      <c r="H1667" s="15"/>
      <c r="I1667" s="15"/>
      <c r="J1667" s="15"/>
      <c r="K1667" s="15"/>
      <c r="L1667" s="217"/>
      <c r="M1667" s="22"/>
      <c r="N1667" s="119" t="str">
        <f>IF(G1667="","",VLOOKUP(G1667,номенклатури!R:U,4,0))</f>
        <v/>
      </c>
      <c r="O1667" s="119" t="str">
        <f>IF(M1667="","",VLOOKUP(M1667,'14'!D:D,1,0))</f>
        <v/>
      </c>
    </row>
    <row r="1668" spans="1:15" ht="12.75" customHeight="1" x14ac:dyDescent="0.2">
      <c r="A1668" s="36" t="str">
        <f>'0'!$A$4</f>
        <v>………………..</v>
      </c>
      <c r="B1668" s="37">
        <f>'0'!$A$2</f>
        <v>46112</v>
      </c>
      <c r="C1668" s="37" t="s">
        <v>1243</v>
      </c>
      <c r="D1668" s="119" t="str">
        <f>IF(G1668="","",VLOOKUP(G1668,номенклатури!R:T,2,0))</f>
        <v/>
      </c>
      <c r="E1668" s="365" t="str">
        <f>IF(G1668="","",VLOOKUP(G1668,номенклатури!R:T,3,0))</f>
        <v/>
      </c>
      <c r="F1668" s="159" t="str">
        <f>IF(G1668="","",IF(ISERROR(VLOOKUP(G1668,номенклатури!V:V,1,0)),E1668*H1668,E1668*I1668))</f>
        <v/>
      </c>
      <c r="G1668" s="14"/>
      <c r="H1668" s="15"/>
      <c r="I1668" s="15"/>
      <c r="J1668" s="15"/>
      <c r="K1668" s="15"/>
      <c r="L1668" s="217"/>
      <c r="M1668" s="22"/>
      <c r="N1668" s="119" t="str">
        <f>IF(G1668="","",VLOOKUP(G1668,номенклатури!R:U,4,0))</f>
        <v/>
      </c>
      <c r="O1668" s="119" t="str">
        <f>IF(M1668="","",VLOOKUP(M1668,'14'!D:D,1,0))</f>
        <v/>
      </c>
    </row>
    <row r="1669" spans="1:15" ht="12.75" customHeight="1" x14ac:dyDescent="0.2">
      <c r="A1669" s="36" t="str">
        <f>'0'!$A$4</f>
        <v>………………..</v>
      </c>
      <c r="B1669" s="37">
        <f>'0'!$A$2</f>
        <v>46112</v>
      </c>
      <c r="C1669" s="37" t="s">
        <v>1243</v>
      </c>
      <c r="D1669" s="119" t="str">
        <f>IF(G1669="","",VLOOKUP(G1669,номенклатури!R:T,2,0))</f>
        <v/>
      </c>
      <c r="E1669" s="365" t="str">
        <f>IF(G1669="","",VLOOKUP(G1669,номенклатури!R:T,3,0))</f>
        <v/>
      </c>
      <c r="F1669" s="159" t="str">
        <f>IF(G1669="","",IF(ISERROR(VLOOKUP(G1669,номенклатури!V:V,1,0)),E1669*H1669,E1669*I1669))</f>
        <v/>
      </c>
      <c r="G1669" s="14"/>
      <c r="H1669" s="15"/>
      <c r="I1669" s="15"/>
      <c r="J1669" s="15"/>
      <c r="K1669" s="15"/>
      <c r="L1669" s="217"/>
      <c r="M1669" s="22"/>
      <c r="N1669" s="119" t="str">
        <f>IF(G1669="","",VLOOKUP(G1669,номенклатури!R:U,4,0))</f>
        <v/>
      </c>
      <c r="O1669" s="119" t="str">
        <f>IF(M1669="","",VLOOKUP(M1669,'14'!D:D,1,0))</f>
        <v/>
      </c>
    </row>
    <row r="1670" spans="1:15" ht="12.75" customHeight="1" x14ac:dyDescent="0.2">
      <c r="A1670" s="36" t="str">
        <f>'0'!$A$4</f>
        <v>………………..</v>
      </c>
      <c r="B1670" s="37">
        <f>'0'!$A$2</f>
        <v>46112</v>
      </c>
      <c r="C1670" s="37" t="s">
        <v>1243</v>
      </c>
      <c r="D1670" s="119" t="str">
        <f>IF(G1670="","",VLOOKUP(G1670,номенклатури!R:T,2,0))</f>
        <v/>
      </c>
      <c r="E1670" s="365" t="str">
        <f>IF(G1670="","",VLOOKUP(G1670,номенклатури!R:T,3,0))</f>
        <v/>
      </c>
      <c r="F1670" s="159" t="str">
        <f>IF(G1670="","",IF(ISERROR(VLOOKUP(G1670,номенклатури!V:V,1,0)),E1670*H1670,E1670*I1670))</f>
        <v/>
      </c>
      <c r="G1670" s="14"/>
      <c r="H1670" s="15"/>
      <c r="I1670" s="15"/>
      <c r="J1670" s="15"/>
      <c r="K1670" s="15"/>
      <c r="L1670" s="217"/>
      <c r="M1670" s="22"/>
      <c r="N1670" s="119" t="str">
        <f>IF(G1670="","",VLOOKUP(G1670,номенклатури!R:U,4,0))</f>
        <v/>
      </c>
      <c r="O1670" s="119" t="str">
        <f>IF(M1670="","",VLOOKUP(M1670,'14'!D:D,1,0))</f>
        <v/>
      </c>
    </row>
    <row r="1671" spans="1:15" ht="12.75" customHeight="1" x14ac:dyDescent="0.2">
      <c r="A1671" s="36" t="str">
        <f>'0'!$A$4</f>
        <v>………………..</v>
      </c>
      <c r="B1671" s="37">
        <f>'0'!$A$2</f>
        <v>46112</v>
      </c>
      <c r="C1671" s="37" t="s">
        <v>1243</v>
      </c>
      <c r="D1671" s="119" t="str">
        <f>IF(G1671="","",VLOOKUP(G1671,номенклатури!R:T,2,0))</f>
        <v/>
      </c>
      <c r="E1671" s="365" t="str">
        <f>IF(G1671="","",VLOOKUP(G1671,номенклатури!R:T,3,0))</f>
        <v/>
      </c>
      <c r="F1671" s="159" t="str">
        <f>IF(G1671="","",IF(ISERROR(VLOOKUP(G1671,номенклатури!V:V,1,0)),E1671*H1671,E1671*I1671))</f>
        <v/>
      </c>
      <c r="G1671" s="14"/>
      <c r="H1671" s="15"/>
      <c r="I1671" s="15"/>
      <c r="J1671" s="15"/>
      <c r="K1671" s="15"/>
      <c r="L1671" s="217"/>
      <c r="M1671" s="22"/>
      <c r="N1671" s="119" t="str">
        <f>IF(G1671="","",VLOOKUP(G1671,номенклатури!R:U,4,0))</f>
        <v/>
      </c>
      <c r="O1671" s="119" t="str">
        <f>IF(M1671="","",VLOOKUP(M1671,'14'!D:D,1,0))</f>
        <v/>
      </c>
    </row>
    <row r="1672" spans="1:15" ht="12.75" customHeight="1" x14ac:dyDescent="0.2">
      <c r="A1672" s="36" t="str">
        <f>'0'!$A$4</f>
        <v>………………..</v>
      </c>
      <c r="B1672" s="37">
        <f>'0'!$A$2</f>
        <v>46112</v>
      </c>
      <c r="C1672" s="37" t="s">
        <v>1243</v>
      </c>
      <c r="D1672" s="119" t="str">
        <f>IF(G1672="","",VLOOKUP(G1672,номенклатури!R:T,2,0))</f>
        <v/>
      </c>
      <c r="E1672" s="365" t="str">
        <f>IF(G1672="","",VLOOKUP(G1672,номенклатури!R:T,3,0))</f>
        <v/>
      </c>
      <c r="F1672" s="159" t="str">
        <f>IF(G1672="","",IF(ISERROR(VLOOKUP(G1672,номенклатури!V:V,1,0)),E1672*H1672,E1672*I1672))</f>
        <v/>
      </c>
      <c r="G1672" s="14"/>
      <c r="H1672" s="15"/>
      <c r="I1672" s="15"/>
      <c r="J1672" s="15"/>
      <c r="K1672" s="15"/>
      <c r="L1672" s="217"/>
      <c r="M1672" s="22"/>
      <c r="N1672" s="119" t="str">
        <f>IF(G1672="","",VLOOKUP(G1672,номенклатури!R:U,4,0))</f>
        <v/>
      </c>
      <c r="O1672" s="119" t="str">
        <f>IF(M1672="","",VLOOKUP(M1672,'14'!D:D,1,0))</f>
        <v/>
      </c>
    </row>
    <row r="1673" spans="1:15" ht="12.75" customHeight="1" x14ac:dyDescent="0.2">
      <c r="A1673" s="36" t="str">
        <f>'0'!$A$4</f>
        <v>………………..</v>
      </c>
      <c r="B1673" s="37">
        <f>'0'!$A$2</f>
        <v>46112</v>
      </c>
      <c r="C1673" s="37" t="s">
        <v>1243</v>
      </c>
      <c r="D1673" s="119" t="str">
        <f>IF(G1673="","",VLOOKUP(G1673,номенклатури!R:T,2,0))</f>
        <v/>
      </c>
      <c r="E1673" s="365" t="str">
        <f>IF(G1673="","",VLOOKUP(G1673,номенклатури!R:T,3,0))</f>
        <v/>
      </c>
      <c r="F1673" s="159" t="str">
        <f>IF(G1673="","",IF(ISERROR(VLOOKUP(G1673,номенклатури!V:V,1,0)),E1673*H1673,E1673*I1673))</f>
        <v/>
      </c>
      <c r="G1673" s="14"/>
      <c r="H1673" s="15"/>
      <c r="I1673" s="15"/>
      <c r="J1673" s="15"/>
      <c r="K1673" s="15"/>
      <c r="L1673" s="217"/>
      <c r="M1673" s="22"/>
      <c r="N1673" s="119" t="str">
        <f>IF(G1673="","",VLOOKUP(G1673,номенклатури!R:U,4,0))</f>
        <v/>
      </c>
      <c r="O1673" s="119" t="str">
        <f>IF(M1673="","",VLOOKUP(M1673,'14'!D:D,1,0))</f>
        <v/>
      </c>
    </row>
    <row r="1674" spans="1:15" ht="12.75" customHeight="1" x14ac:dyDescent="0.2">
      <c r="A1674" s="36" t="str">
        <f>'0'!$A$4</f>
        <v>………………..</v>
      </c>
      <c r="B1674" s="37">
        <f>'0'!$A$2</f>
        <v>46112</v>
      </c>
      <c r="C1674" s="37" t="s">
        <v>1243</v>
      </c>
      <c r="D1674" s="119" t="str">
        <f>IF(G1674="","",VLOOKUP(G1674,номенклатури!R:T,2,0))</f>
        <v/>
      </c>
      <c r="E1674" s="365" t="str">
        <f>IF(G1674="","",VLOOKUP(G1674,номенклатури!R:T,3,0))</f>
        <v/>
      </c>
      <c r="F1674" s="159" t="str">
        <f>IF(G1674="","",IF(ISERROR(VLOOKUP(G1674,номенклатури!V:V,1,0)),E1674*H1674,E1674*I1674))</f>
        <v/>
      </c>
      <c r="G1674" s="14"/>
      <c r="H1674" s="15"/>
      <c r="I1674" s="15"/>
      <c r="J1674" s="15"/>
      <c r="K1674" s="15"/>
      <c r="L1674" s="217"/>
      <c r="M1674" s="22"/>
      <c r="N1674" s="119" t="str">
        <f>IF(G1674="","",VLOOKUP(G1674,номенклатури!R:U,4,0))</f>
        <v/>
      </c>
      <c r="O1674" s="119" t="str">
        <f>IF(M1674="","",VLOOKUP(M1674,'14'!D:D,1,0))</f>
        <v/>
      </c>
    </row>
    <row r="1675" spans="1:15" ht="12.75" customHeight="1" x14ac:dyDescent="0.2">
      <c r="A1675" s="36" t="str">
        <f>'0'!$A$4</f>
        <v>………………..</v>
      </c>
      <c r="B1675" s="37">
        <f>'0'!$A$2</f>
        <v>46112</v>
      </c>
      <c r="C1675" s="37" t="s">
        <v>1243</v>
      </c>
      <c r="D1675" s="119" t="str">
        <f>IF(G1675="","",VLOOKUP(G1675,номенклатури!R:T,2,0))</f>
        <v/>
      </c>
      <c r="E1675" s="365" t="str">
        <f>IF(G1675="","",VLOOKUP(G1675,номенклатури!R:T,3,0))</f>
        <v/>
      </c>
      <c r="F1675" s="159" t="str">
        <f>IF(G1675="","",IF(ISERROR(VLOOKUP(G1675,номенклатури!V:V,1,0)),E1675*H1675,E1675*I1675))</f>
        <v/>
      </c>
      <c r="G1675" s="14"/>
      <c r="H1675" s="15"/>
      <c r="I1675" s="15"/>
      <c r="J1675" s="15"/>
      <c r="K1675" s="15"/>
      <c r="L1675" s="217"/>
      <c r="M1675" s="22"/>
      <c r="N1675" s="119" t="str">
        <f>IF(G1675="","",VLOOKUP(G1675,номенклатури!R:U,4,0))</f>
        <v/>
      </c>
      <c r="O1675" s="119" t="str">
        <f>IF(M1675="","",VLOOKUP(M1675,'14'!D:D,1,0))</f>
        <v/>
      </c>
    </row>
    <row r="1676" spans="1:15" ht="12.75" customHeight="1" x14ac:dyDescent="0.2">
      <c r="A1676" s="36" t="str">
        <f>'0'!$A$4</f>
        <v>………………..</v>
      </c>
      <c r="B1676" s="37">
        <f>'0'!$A$2</f>
        <v>46112</v>
      </c>
      <c r="C1676" s="37" t="s">
        <v>1243</v>
      </c>
      <c r="D1676" s="119" t="str">
        <f>IF(G1676="","",VLOOKUP(G1676,номенклатури!R:T,2,0))</f>
        <v/>
      </c>
      <c r="E1676" s="365" t="str">
        <f>IF(G1676="","",VLOOKUP(G1676,номенклатури!R:T,3,0))</f>
        <v/>
      </c>
      <c r="F1676" s="159" t="str">
        <f>IF(G1676="","",IF(ISERROR(VLOOKUP(G1676,номенклатури!V:V,1,0)),E1676*H1676,E1676*I1676))</f>
        <v/>
      </c>
      <c r="G1676" s="14"/>
      <c r="H1676" s="15"/>
      <c r="I1676" s="15"/>
      <c r="J1676" s="15"/>
      <c r="K1676" s="15"/>
      <c r="L1676" s="217"/>
      <c r="M1676" s="22"/>
      <c r="N1676" s="119" t="str">
        <f>IF(G1676="","",VLOOKUP(G1676,номенклатури!R:U,4,0))</f>
        <v/>
      </c>
      <c r="O1676" s="119" t="str">
        <f>IF(M1676="","",VLOOKUP(M1676,'14'!D:D,1,0))</f>
        <v/>
      </c>
    </row>
    <row r="1677" spans="1:15" ht="12.75" customHeight="1" x14ac:dyDescent="0.2">
      <c r="A1677" s="36" t="str">
        <f>'0'!$A$4</f>
        <v>………………..</v>
      </c>
      <c r="B1677" s="37">
        <f>'0'!$A$2</f>
        <v>46112</v>
      </c>
      <c r="C1677" s="37" t="s">
        <v>1243</v>
      </c>
      <c r="D1677" s="119" t="str">
        <f>IF(G1677="","",VLOOKUP(G1677,номенклатури!R:T,2,0))</f>
        <v/>
      </c>
      <c r="E1677" s="365" t="str">
        <f>IF(G1677="","",VLOOKUP(G1677,номенклатури!R:T,3,0))</f>
        <v/>
      </c>
      <c r="F1677" s="159" t="str">
        <f>IF(G1677="","",IF(ISERROR(VLOOKUP(G1677,номенклатури!V:V,1,0)),E1677*H1677,E1677*I1677))</f>
        <v/>
      </c>
      <c r="G1677" s="14"/>
      <c r="H1677" s="15"/>
      <c r="I1677" s="15"/>
      <c r="J1677" s="15"/>
      <c r="K1677" s="15"/>
      <c r="L1677" s="217"/>
      <c r="M1677" s="22"/>
      <c r="N1677" s="119" t="str">
        <f>IF(G1677="","",VLOOKUP(G1677,номенклатури!R:U,4,0))</f>
        <v/>
      </c>
      <c r="O1677" s="119" t="str">
        <f>IF(M1677="","",VLOOKUP(M1677,'14'!D:D,1,0))</f>
        <v/>
      </c>
    </row>
    <row r="1678" spans="1:15" ht="12.75" customHeight="1" x14ac:dyDescent="0.2">
      <c r="A1678" s="36" t="str">
        <f>'0'!$A$4</f>
        <v>………………..</v>
      </c>
      <c r="B1678" s="37">
        <f>'0'!$A$2</f>
        <v>46112</v>
      </c>
      <c r="C1678" s="37" t="s">
        <v>1243</v>
      </c>
      <c r="D1678" s="119" t="str">
        <f>IF(G1678="","",VLOOKUP(G1678,номенклатури!R:T,2,0))</f>
        <v/>
      </c>
      <c r="E1678" s="365" t="str">
        <f>IF(G1678="","",VLOOKUP(G1678,номенклатури!R:T,3,0))</f>
        <v/>
      </c>
      <c r="F1678" s="159" t="str">
        <f>IF(G1678="","",IF(ISERROR(VLOOKUP(G1678,номенклатури!V:V,1,0)),E1678*H1678,E1678*I1678))</f>
        <v/>
      </c>
      <c r="G1678" s="14"/>
      <c r="H1678" s="15"/>
      <c r="I1678" s="15"/>
      <c r="J1678" s="15"/>
      <c r="K1678" s="15"/>
      <c r="L1678" s="217"/>
      <c r="M1678" s="22"/>
      <c r="N1678" s="119" t="str">
        <f>IF(G1678="","",VLOOKUP(G1678,номенклатури!R:U,4,0))</f>
        <v/>
      </c>
      <c r="O1678" s="119" t="str">
        <f>IF(M1678="","",VLOOKUP(M1678,'14'!D:D,1,0))</f>
        <v/>
      </c>
    </row>
    <row r="1679" spans="1:15" ht="12.75" customHeight="1" x14ac:dyDescent="0.2">
      <c r="A1679" s="36" t="str">
        <f>'0'!$A$4</f>
        <v>………………..</v>
      </c>
      <c r="B1679" s="37">
        <f>'0'!$A$2</f>
        <v>46112</v>
      </c>
      <c r="C1679" s="37" t="s">
        <v>1243</v>
      </c>
      <c r="D1679" s="119" t="str">
        <f>IF(G1679="","",VLOOKUP(G1679,номенклатури!R:T,2,0))</f>
        <v/>
      </c>
      <c r="E1679" s="365" t="str">
        <f>IF(G1679="","",VLOOKUP(G1679,номенклатури!R:T,3,0))</f>
        <v/>
      </c>
      <c r="F1679" s="159" t="str">
        <f>IF(G1679="","",IF(ISERROR(VLOOKUP(G1679,номенклатури!V:V,1,0)),E1679*H1679,E1679*I1679))</f>
        <v/>
      </c>
      <c r="G1679" s="14"/>
      <c r="H1679" s="15"/>
      <c r="I1679" s="15"/>
      <c r="J1679" s="15"/>
      <c r="K1679" s="15"/>
      <c r="L1679" s="217"/>
      <c r="M1679" s="22"/>
      <c r="N1679" s="119" t="str">
        <f>IF(G1679="","",VLOOKUP(G1679,номенклатури!R:U,4,0))</f>
        <v/>
      </c>
      <c r="O1679" s="119" t="str">
        <f>IF(M1679="","",VLOOKUP(M1679,'14'!D:D,1,0))</f>
        <v/>
      </c>
    </row>
    <row r="1680" spans="1:15" ht="12.75" customHeight="1" x14ac:dyDescent="0.2">
      <c r="A1680" s="36" t="str">
        <f>'0'!$A$4</f>
        <v>………………..</v>
      </c>
      <c r="B1680" s="37">
        <f>'0'!$A$2</f>
        <v>46112</v>
      </c>
      <c r="C1680" s="37" t="s">
        <v>1243</v>
      </c>
      <c r="D1680" s="119" t="str">
        <f>IF(G1680="","",VLOOKUP(G1680,номенклатури!R:T,2,0))</f>
        <v/>
      </c>
      <c r="E1680" s="365" t="str">
        <f>IF(G1680="","",VLOOKUP(G1680,номенклатури!R:T,3,0))</f>
        <v/>
      </c>
      <c r="F1680" s="159" t="str">
        <f>IF(G1680="","",IF(ISERROR(VLOOKUP(G1680,номенклатури!V:V,1,0)),E1680*H1680,E1680*I1680))</f>
        <v/>
      </c>
      <c r="G1680" s="14"/>
      <c r="H1680" s="15"/>
      <c r="I1680" s="15"/>
      <c r="J1680" s="15"/>
      <c r="K1680" s="15"/>
      <c r="L1680" s="217"/>
      <c r="M1680" s="22"/>
      <c r="N1680" s="119" t="str">
        <f>IF(G1680="","",VLOOKUP(G1680,номенклатури!R:U,4,0))</f>
        <v/>
      </c>
      <c r="O1680" s="119" t="str">
        <f>IF(M1680="","",VLOOKUP(M1680,'14'!D:D,1,0))</f>
        <v/>
      </c>
    </row>
    <row r="1681" spans="1:15" x14ac:dyDescent="0.2">
      <c r="A1681" s="36" t="str">
        <f>'0'!$A$4</f>
        <v>………………..</v>
      </c>
      <c r="B1681" s="37">
        <f>'0'!$A$2</f>
        <v>46112</v>
      </c>
      <c r="C1681" s="37" t="s">
        <v>1243</v>
      </c>
      <c r="D1681" s="119" t="str">
        <f>IF(G1681="","",VLOOKUP(G1681,номенклатури!R:T,2,0))</f>
        <v/>
      </c>
      <c r="E1681" s="365" t="str">
        <f>IF(G1681="","",VLOOKUP(G1681,номенклатури!R:T,3,0))</f>
        <v/>
      </c>
      <c r="F1681" s="159" t="str">
        <f>IF(G1681="","",IF(ISERROR(VLOOKUP(G1681,номенклатури!V:V,1,0)),E1681*H1681,E1681*I1681))</f>
        <v/>
      </c>
      <c r="G1681" s="14"/>
      <c r="H1681" s="15"/>
      <c r="I1681" s="15"/>
      <c r="J1681" s="15"/>
      <c r="K1681" s="15"/>
      <c r="L1681" s="217"/>
      <c r="M1681" s="22"/>
      <c r="N1681" s="119" t="str">
        <f>IF(G1681="","",VLOOKUP(G1681,номенклатури!R:U,4,0))</f>
        <v/>
      </c>
      <c r="O1681" s="119" t="str">
        <f>IF(M1681="","",VLOOKUP(M1681,'14'!D:D,1,0))</f>
        <v/>
      </c>
    </row>
    <row r="1682" spans="1:15" ht="12.75" customHeight="1" x14ac:dyDescent="0.2">
      <c r="A1682" s="36" t="str">
        <f>'0'!$A$4</f>
        <v>………………..</v>
      </c>
      <c r="B1682" s="37">
        <f>'0'!$A$2</f>
        <v>46112</v>
      </c>
      <c r="C1682" s="37" t="s">
        <v>1243</v>
      </c>
      <c r="D1682" s="119" t="str">
        <f>IF(G1682="","",VLOOKUP(G1682,номенклатури!R:T,2,0))</f>
        <v/>
      </c>
      <c r="E1682" s="365" t="str">
        <f>IF(G1682="","",VLOOKUP(G1682,номенклатури!R:T,3,0))</f>
        <v/>
      </c>
      <c r="F1682" s="159" t="str">
        <f>IF(G1682="","",IF(ISERROR(VLOOKUP(G1682,номенклатури!V:V,1,0)),E1682*H1682,E1682*I1682))</f>
        <v/>
      </c>
      <c r="G1682" s="14"/>
      <c r="H1682" s="15"/>
      <c r="I1682" s="15"/>
      <c r="J1682" s="15"/>
      <c r="K1682" s="15"/>
      <c r="L1682" s="217"/>
      <c r="M1682" s="22"/>
      <c r="N1682" s="119" t="str">
        <f>IF(G1682="","",VLOOKUP(G1682,номенклатури!R:U,4,0))</f>
        <v/>
      </c>
      <c r="O1682" s="119" t="str">
        <f>IF(M1682="","",VLOOKUP(M1682,'14'!D:D,1,0))</f>
        <v/>
      </c>
    </row>
    <row r="1683" spans="1:15" ht="12.75" customHeight="1" x14ac:dyDescent="0.2">
      <c r="A1683" s="36" t="str">
        <f>'0'!$A$4</f>
        <v>………………..</v>
      </c>
      <c r="B1683" s="37">
        <f>'0'!$A$2</f>
        <v>46112</v>
      </c>
      <c r="C1683" s="37" t="s">
        <v>1243</v>
      </c>
      <c r="D1683" s="119" t="str">
        <f>IF(G1683="","",VLOOKUP(G1683,номенклатури!R:T,2,0))</f>
        <v/>
      </c>
      <c r="E1683" s="365" t="str">
        <f>IF(G1683="","",VLOOKUP(G1683,номенклатури!R:T,3,0))</f>
        <v/>
      </c>
      <c r="F1683" s="159" t="str">
        <f>IF(G1683="","",IF(ISERROR(VLOOKUP(G1683,номенклатури!V:V,1,0)),E1683*H1683,E1683*I1683))</f>
        <v/>
      </c>
      <c r="G1683" s="14"/>
      <c r="H1683" s="15"/>
      <c r="I1683" s="15"/>
      <c r="J1683" s="15"/>
      <c r="K1683" s="15"/>
      <c r="L1683" s="217"/>
      <c r="M1683" s="22"/>
      <c r="N1683" s="119" t="str">
        <f>IF(G1683="","",VLOOKUP(G1683,номенклатури!R:U,4,0))</f>
        <v/>
      </c>
      <c r="O1683" s="119" t="str">
        <f>IF(M1683="","",VLOOKUP(M1683,'14'!D:D,1,0))</f>
        <v/>
      </c>
    </row>
    <row r="1684" spans="1:15" ht="12.75" customHeight="1" x14ac:dyDescent="0.2">
      <c r="A1684" s="36" t="str">
        <f>'0'!$A$4</f>
        <v>………………..</v>
      </c>
      <c r="B1684" s="37">
        <f>'0'!$A$2</f>
        <v>46112</v>
      </c>
      <c r="C1684" s="37" t="s">
        <v>1243</v>
      </c>
      <c r="D1684" s="119" t="str">
        <f>IF(G1684="","",VLOOKUP(G1684,номенклатури!R:T,2,0))</f>
        <v/>
      </c>
      <c r="E1684" s="365" t="str">
        <f>IF(G1684="","",VLOOKUP(G1684,номенклатури!R:T,3,0))</f>
        <v/>
      </c>
      <c r="F1684" s="159" t="str">
        <f>IF(G1684="","",IF(ISERROR(VLOOKUP(G1684,номенклатури!V:V,1,0)),E1684*H1684,E1684*I1684))</f>
        <v/>
      </c>
      <c r="G1684" s="14"/>
      <c r="H1684" s="15"/>
      <c r="I1684" s="15"/>
      <c r="J1684" s="15"/>
      <c r="K1684" s="15"/>
      <c r="L1684" s="217"/>
      <c r="M1684" s="22"/>
      <c r="N1684" s="119" t="str">
        <f>IF(G1684="","",VLOOKUP(G1684,номенклатури!R:U,4,0))</f>
        <v/>
      </c>
      <c r="O1684" s="119" t="str">
        <f>IF(M1684="","",VLOOKUP(M1684,'14'!D:D,1,0))</f>
        <v/>
      </c>
    </row>
    <row r="1685" spans="1:15" ht="12.75" customHeight="1" x14ac:dyDescent="0.2">
      <c r="A1685" s="36" t="str">
        <f>'0'!$A$4</f>
        <v>………………..</v>
      </c>
      <c r="B1685" s="37">
        <f>'0'!$A$2</f>
        <v>46112</v>
      </c>
      <c r="C1685" s="37" t="s">
        <v>1243</v>
      </c>
      <c r="D1685" s="119" t="str">
        <f>IF(G1685="","",VLOOKUP(G1685,номенклатури!R:T,2,0))</f>
        <v/>
      </c>
      <c r="E1685" s="365" t="str">
        <f>IF(G1685="","",VLOOKUP(G1685,номенклатури!R:T,3,0))</f>
        <v/>
      </c>
      <c r="F1685" s="159" t="str">
        <f>IF(G1685="","",IF(ISERROR(VLOOKUP(G1685,номенклатури!V:V,1,0)),E1685*H1685,E1685*I1685))</f>
        <v/>
      </c>
      <c r="G1685" s="14"/>
      <c r="H1685" s="15"/>
      <c r="I1685" s="15"/>
      <c r="J1685" s="15"/>
      <c r="K1685" s="15"/>
      <c r="L1685" s="217"/>
      <c r="M1685" s="22"/>
      <c r="N1685" s="119" t="str">
        <f>IF(G1685="","",VLOOKUP(G1685,номенклатури!R:U,4,0))</f>
        <v/>
      </c>
      <c r="O1685" s="119" t="str">
        <f>IF(M1685="","",VLOOKUP(M1685,'14'!D:D,1,0))</f>
        <v/>
      </c>
    </row>
    <row r="1686" spans="1:15" ht="12.75" customHeight="1" x14ac:dyDescent="0.2">
      <c r="A1686" s="36" t="str">
        <f>'0'!$A$4</f>
        <v>………………..</v>
      </c>
      <c r="B1686" s="37">
        <f>'0'!$A$2</f>
        <v>46112</v>
      </c>
      <c r="C1686" s="37" t="s">
        <v>1243</v>
      </c>
      <c r="D1686" s="119" t="str">
        <f>IF(G1686="","",VLOOKUP(G1686,номенклатури!R:T,2,0))</f>
        <v/>
      </c>
      <c r="E1686" s="365" t="str">
        <f>IF(G1686="","",VLOOKUP(G1686,номенклатури!R:T,3,0))</f>
        <v/>
      </c>
      <c r="F1686" s="159" t="str">
        <f>IF(G1686="","",IF(ISERROR(VLOOKUP(G1686,номенклатури!V:V,1,0)),E1686*H1686,E1686*I1686))</f>
        <v/>
      </c>
      <c r="G1686" s="14"/>
      <c r="H1686" s="15"/>
      <c r="I1686" s="15"/>
      <c r="J1686" s="15"/>
      <c r="K1686" s="15"/>
      <c r="L1686" s="217"/>
      <c r="M1686" s="22"/>
      <c r="N1686" s="119" t="str">
        <f>IF(G1686="","",VLOOKUP(G1686,номенклатури!R:U,4,0))</f>
        <v/>
      </c>
      <c r="O1686" s="119" t="str">
        <f>IF(M1686="","",VLOOKUP(M1686,'14'!D:D,1,0))</f>
        <v/>
      </c>
    </row>
    <row r="1687" spans="1:15" ht="12.75" customHeight="1" x14ac:dyDescent="0.2">
      <c r="A1687" s="36" t="str">
        <f>'0'!$A$4</f>
        <v>………………..</v>
      </c>
      <c r="B1687" s="37">
        <f>'0'!$A$2</f>
        <v>46112</v>
      </c>
      <c r="C1687" s="37" t="s">
        <v>1243</v>
      </c>
      <c r="D1687" s="119" t="str">
        <f>IF(G1687="","",VLOOKUP(G1687,номенклатури!R:T,2,0))</f>
        <v/>
      </c>
      <c r="E1687" s="365" t="str">
        <f>IF(G1687="","",VLOOKUP(G1687,номенклатури!R:T,3,0))</f>
        <v/>
      </c>
      <c r="F1687" s="159" t="str">
        <f>IF(G1687="","",IF(ISERROR(VLOOKUP(G1687,номенклатури!V:V,1,0)),E1687*H1687,E1687*I1687))</f>
        <v/>
      </c>
      <c r="G1687" s="14"/>
      <c r="H1687" s="15"/>
      <c r="I1687" s="15"/>
      <c r="J1687" s="15"/>
      <c r="K1687" s="15"/>
      <c r="L1687" s="217"/>
      <c r="M1687" s="22"/>
      <c r="N1687" s="119" t="str">
        <f>IF(G1687="","",VLOOKUP(G1687,номенклатури!R:U,4,0))</f>
        <v/>
      </c>
      <c r="O1687" s="119" t="str">
        <f>IF(M1687="","",VLOOKUP(M1687,'14'!D:D,1,0))</f>
        <v/>
      </c>
    </row>
    <row r="1688" spans="1:15" ht="12.75" customHeight="1" x14ac:dyDescent="0.2">
      <c r="A1688" s="36" t="str">
        <f>'0'!$A$4</f>
        <v>………………..</v>
      </c>
      <c r="B1688" s="37">
        <f>'0'!$A$2</f>
        <v>46112</v>
      </c>
      <c r="C1688" s="37" t="s">
        <v>1243</v>
      </c>
      <c r="D1688" s="119" t="str">
        <f>IF(G1688="","",VLOOKUP(G1688,номенклатури!R:T,2,0))</f>
        <v/>
      </c>
      <c r="E1688" s="365" t="str">
        <f>IF(G1688="","",VLOOKUP(G1688,номенклатури!R:T,3,0))</f>
        <v/>
      </c>
      <c r="F1688" s="159" t="str">
        <f>IF(G1688="","",IF(ISERROR(VLOOKUP(G1688,номенклатури!V:V,1,0)),E1688*H1688,E1688*I1688))</f>
        <v/>
      </c>
      <c r="G1688" s="14"/>
      <c r="H1688" s="15"/>
      <c r="I1688" s="15"/>
      <c r="J1688" s="15"/>
      <c r="K1688" s="15"/>
      <c r="L1688" s="217"/>
      <c r="M1688" s="22"/>
      <c r="N1688" s="119" t="str">
        <f>IF(G1688="","",VLOOKUP(G1688,номенклатури!R:U,4,0))</f>
        <v/>
      </c>
      <c r="O1688" s="119" t="str">
        <f>IF(M1688="","",VLOOKUP(M1688,'14'!D:D,1,0))</f>
        <v/>
      </c>
    </row>
    <row r="1689" spans="1:15" ht="12.75" customHeight="1" x14ac:dyDescent="0.2">
      <c r="A1689" s="36" t="str">
        <f>'0'!$A$4</f>
        <v>………………..</v>
      </c>
      <c r="B1689" s="37">
        <f>'0'!$A$2</f>
        <v>46112</v>
      </c>
      <c r="C1689" s="37" t="s">
        <v>1243</v>
      </c>
      <c r="D1689" s="119" t="str">
        <f>IF(G1689="","",VLOOKUP(G1689,номенклатури!R:T,2,0))</f>
        <v/>
      </c>
      <c r="E1689" s="365" t="str">
        <f>IF(G1689="","",VLOOKUP(G1689,номенклатури!R:T,3,0))</f>
        <v/>
      </c>
      <c r="F1689" s="159" t="str">
        <f>IF(G1689="","",IF(ISERROR(VLOOKUP(G1689,номенклатури!V:V,1,0)),E1689*H1689,E1689*I1689))</f>
        <v/>
      </c>
      <c r="G1689" s="14"/>
      <c r="H1689" s="15"/>
      <c r="I1689" s="15"/>
      <c r="J1689" s="15"/>
      <c r="K1689" s="15"/>
      <c r="L1689" s="217"/>
      <c r="M1689" s="22"/>
      <c r="N1689" s="119" t="str">
        <f>IF(G1689="","",VLOOKUP(G1689,номенклатури!R:U,4,0))</f>
        <v/>
      </c>
      <c r="O1689" s="119" t="str">
        <f>IF(M1689="","",VLOOKUP(M1689,'14'!D:D,1,0))</f>
        <v/>
      </c>
    </row>
    <row r="1690" spans="1:15" ht="12.75" customHeight="1" x14ac:dyDescent="0.2">
      <c r="A1690" s="36" t="str">
        <f>'0'!$A$4</f>
        <v>………………..</v>
      </c>
      <c r="B1690" s="37">
        <f>'0'!$A$2</f>
        <v>46112</v>
      </c>
      <c r="C1690" s="37" t="s">
        <v>1243</v>
      </c>
      <c r="D1690" s="119" t="str">
        <f>IF(G1690="","",VLOOKUP(G1690,номенклатури!R:T,2,0))</f>
        <v/>
      </c>
      <c r="E1690" s="365" t="str">
        <f>IF(G1690="","",VLOOKUP(G1690,номенклатури!R:T,3,0))</f>
        <v/>
      </c>
      <c r="F1690" s="159" t="str">
        <f>IF(G1690="","",IF(ISERROR(VLOOKUP(G1690,номенклатури!V:V,1,0)),E1690*H1690,E1690*I1690))</f>
        <v/>
      </c>
      <c r="G1690" s="14"/>
      <c r="H1690" s="15"/>
      <c r="I1690" s="15"/>
      <c r="J1690" s="15"/>
      <c r="K1690" s="15"/>
      <c r="L1690" s="217"/>
      <c r="M1690" s="22"/>
      <c r="N1690" s="119" t="str">
        <f>IF(G1690="","",VLOOKUP(G1690,номенклатури!R:U,4,0))</f>
        <v/>
      </c>
      <c r="O1690" s="119" t="str">
        <f>IF(M1690="","",VLOOKUP(M1690,'14'!D:D,1,0))</f>
        <v/>
      </c>
    </row>
    <row r="1691" spans="1:15" ht="12.75" customHeight="1" x14ac:dyDescent="0.2">
      <c r="A1691" s="36" t="str">
        <f>'0'!$A$4</f>
        <v>………………..</v>
      </c>
      <c r="B1691" s="37">
        <f>'0'!$A$2</f>
        <v>46112</v>
      </c>
      <c r="C1691" s="37" t="s">
        <v>1243</v>
      </c>
      <c r="D1691" s="119" t="str">
        <f>IF(G1691="","",VLOOKUP(G1691,номенклатури!R:T,2,0))</f>
        <v/>
      </c>
      <c r="E1691" s="365" t="str">
        <f>IF(G1691="","",VLOOKUP(G1691,номенклатури!R:T,3,0))</f>
        <v/>
      </c>
      <c r="F1691" s="159" t="str">
        <f>IF(G1691="","",IF(ISERROR(VLOOKUP(G1691,номенклатури!V:V,1,0)),E1691*H1691,E1691*I1691))</f>
        <v/>
      </c>
      <c r="G1691" s="14"/>
      <c r="H1691" s="15"/>
      <c r="I1691" s="15"/>
      <c r="J1691" s="15"/>
      <c r="K1691" s="15"/>
      <c r="L1691" s="217"/>
      <c r="M1691" s="22"/>
      <c r="N1691" s="119" t="str">
        <f>IF(G1691="","",VLOOKUP(G1691,номенклатури!R:U,4,0))</f>
        <v/>
      </c>
      <c r="O1691" s="119" t="str">
        <f>IF(M1691="","",VLOOKUP(M1691,'14'!D:D,1,0))</f>
        <v/>
      </c>
    </row>
    <row r="1692" spans="1:15" ht="12.75" customHeight="1" x14ac:dyDescent="0.2">
      <c r="A1692" s="36" t="str">
        <f>'0'!$A$4</f>
        <v>………………..</v>
      </c>
      <c r="B1692" s="37">
        <f>'0'!$A$2</f>
        <v>46112</v>
      </c>
      <c r="C1692" s="37" t="s">
        <v>1243</v>
      </c>
      <c r="D1692" s="119" t="str">
        <f>IF(G1692="","",VLOOKUP(G1692,номенклатури!R:T,2,0))</f>
        <v/>
      </c>
      <c r="E1692" s="365" t="str">
        <f>IF(G1692="","",VLOOKUP(G1692,номенклатури!R:T,3,0))</f>
        <v/>
      </c>
      <c r="F1692" s="159" t="str">
        <f>IF(G1692="","",IF(ISERROR(VLOOKUP(G1692,номенклатури!V:V,1,0)),E1692*H1692,E1692*I1692))</f>
        <v/>
      </c>
      <c r="G1692" s="14"/>
      <c r="H1692" s="15"/>
      <c r="I1692" s="15"/>
      <c r="J1692" s="15"/>
      <c r="K1692" s="15"/>
      <c r="L1692" s="217"/>
      <c r="M1692" s="22"/>
      <c r="N1692" s="119" t="str">
        <f>IF(G1692="","",VLOOKUP(G1692,номенклатури!R:U,4,0))</f>
        <v/>
      </c>
      <c r="O1692" s="119" t="str">
        <f>IF(M1692="","",VLOOKUP(M1692,'14'!D:D,1,0))</f>
        <v/>
      </c>
    </row>
    <row r="1693" spans="1:15" ht="12.75" customHeight="1" x14ac:dyDescent="0.2">
      <c r="A1693" s="36" t="str">
        <f>'0'!$A$4</f>
        <v>………………..</v>
      </c>
      <c r="B1693" s="37">
        <f>'0'!$A$2</f>
        <v>46112</v>
      </c>
      <c r="C1693" s="37" t="s">
        <v>1243</v>
      </c>
      <c r="D1693" s="119" t="str">
        <f>IF(G1693="","",VLOOKUP(G1693,номенклатури!R:T,2,0))</f>
        <v/>
      </c>
      <c r="E1693" s="365" t="str">
        <f>IF(G1693="","",VLOOKUP(G1693,номенклатури!R:T,3,0))</f>
        <v/>
      </c>
      <c r="F1693" s="159" t="str">
        <f>IF(G1693="","",IF(ISERROR(VLOOKUP(G1693,номенклатури!V:V,1,0)),E1693*H1693,E1693*I1693))</f>
        <v/>
      </c>
      <c r="G1693" s="14"/>
      <c r="H1693" s="15"/>
      <c r="I1693" s="15"/>
      <c r="J1693" s="15"/>
      <c r="K1693" s="15"/>
      <c r="L1693" s="217"/>
      <c r="M1693" s="22"/>
      <c r="N1693" s="119" t="str">
        <f>IF(G1693="","",VLOOKUP(G1693,номенклатури!R:U,4,0))</f>
        <v/>
      </c>
      <c r="O1693" s="119" t="str">
        <f>IF(M1693="","",VLOOKUP(M1693,'14'!D:D,1,0))</f>
        <v/>
      </c>
    </row>
    <row r="1694" spans="1:15" ht="12.75" customHeight="1" x14ac:dyDescent="0.2">
      <c r="A1694" s="36" t="str">
        <f>'0'!$A$4</f>
        <v>………………..</v>
      </c>
      <c r="B1694" s="37">
        <f>'0'!$A$2</f>
        <v>46112</v>
      </c>
      <c r="C1694" s="37" t="s">
        <v>1243</v>
      </c>
      <c r="D1694" s="119" t="str">
        <f>IF(G1694="","",VLOOKUP(G1694,номенклатури!R:T,2,0))</f>
        <v/>
      </c>
      <c r="E1694" s="365" t="str">
        <f>IF(G1694="","",VLOOKUP(G1694,номенклатури!R:T,3,0))</f>
        <v/>
      </c>
      <c r="F1694" s="159" t="str">
        <f>IF(G1694="","",IF(ISERROR(VLOOKUP(G1694,номенклатури!V:V,1,0)),E1694*H1694,E1694*I1694))</f>
        <v/>
      </c>
      <c r="G1694" s="14"/>
      <c r="H1694" s="15"/>
      <c r="I1694" s="15"/>
      <c r="J1694" s="15"/>
      <c r="K1694" s="15"/>
      <c r="L1694" s="217"/>
      <c r="M1694" s="22"/>
      <c r="N1694" s="119" t="str">
        <f>IF(G1694="","",VLOOKUP(G1694,номенклатури!R:U,4,0))</f>
        <v/>
      </c>
      <c r="O1694" s="119" t="str">
        <f>IF(M1694="","",VLOOKUP(M1694,'14'!D:D,1,0))</f>
        <v/>
      </c>
    </row>
    <row r="1695" spans="1:15" ht="12.75" customHeight="1" x14ac:dyDescent="0.2">
      <c r="A1695" s="36" t="str">
        <f>'0'!$A$4</f>
        <v>………………..</v>
      </c>
      <c r="B1695" s="37">
        <f>'0'!$A$2</f>
        <v>46112</v>
      </c>
      <c r="C1695" s="37" t="s">
        <v>1243</v>
      </c>
      <c r="D1695" s="119" t="str">
        <f>IF(G1695="","",VLOOKUP(G1695,номенклатури!R:T,2,0))</f>
        <v/>
      </c>
      <c r="E1695" s="365" t="str">
        <f>IF(G1695="","",VLOOKUP(G1695,номенклатури!R:T,3,0))</f>
        <v/>
      </c>
      <c r="F1695" s="159" t="str">
        <f>IF(G1695="","",IF(ISERROR(VLOOKUP(G1695,номенклатури!V:V,1,0)),E1695*H1695,E1695*I1695))</f>
        <v/>
      </c>
      <c r="G1695" s="14"/>
      <c r="H1695" s="15"/>
      <c r="I1695" s="15"/>
      <c r="J1695" s="15"/>
      <c r="K1695" s="15"/>
      <c r="L1695" s="217"/>
      <c r="M1695" s="22"/>
      <c r="N1695" s="119" t="str">
        <f>IF(G1695="","",VLOOKUP(G1695,номенклатури!R:U,4,0))</f>
        <v/>
      </c>
      <c r="O1695" s="119" t="str">
        <f>IF(M1695="","",VLOOKUP(M1695,'14'!D:D,1,0))</f>
        <v/>
      </c>
    </row>
    <row r="1696" spans="1:15" ht="12.75" customHeight="1" x14ac:dyDescent="0.2">
      <c r="A1696" s="36" t="str">
        <f>'0'!$A$4</f>
        <v>………………..</v>
      </c>
      <c r="B1696" s="37">
        <f>'0'!$A$2</f>
        <v>46112</v>
      </c>
      <c r="C1696" s="37" t="s">
        <v>1243</v>
      </c>
      <c r="D1696" s="119" t="str">
        <f>IF(G1696="","",VLOOKUP(G1696,номенклатури!R:T,2,0))</f>
        <v/>
      </c>
      <c r="E1696" s="365" t="str">
        <f>IF(G1696="","",VLOOKUP(G1696,номенклатури!R:T,3,0))</f>
        <v/>
      </c>
      <c r="F1696" s="159" t="str">
        <f>IF(G1696="","",IF(ISERROR(VLOOKUP(G1696,номенклатури!V:V,1,0)),E1696*H1696,E1696*I1696))</f>
        <v/>
      </c>
      <c r="G1696" s="14"/>
      <c r="H1696" s="15"/>
      <c r="I1696" s="15"/>
      <c r="J1696" s="15"/>
      <c r="K1696" s="15"/>
      <c r="L1696" s="217"/>
      <c r="M1696" s="22"/>
      <c r="N1696" s="119" t="str">
        <f>IF(G1696="","",VLOOKUP(G1696,номенклатури!R:U,4,0))</f>
        <v/>
      </c>
      <c r="O1696" s="119" t="str">
        <f>IF(M1696="","",VLOOKUP(M1696,'14'!D:D,1,0))</f>
        <v/>
      </c>
    </row>
    <row r="1697" spans="1:15" ht="12.75" customHeight="1" x14ac:dyDescent="0.2">
      <c r="A1697" s="36" t="str">
        <f>'0'!$A$4</f>
        <v>………………..</v>
      </c>
      <c r="B1697" s="37">
        <f>'0'!$A$2</f>
        <v>46112</v>
      </c>
      <c r="C1697" s="37" t="s">
        <v>1243</v>
      </c>
      <c r="D1697" s="119" t="str">
        <f>IF(G1697="","",VLOOKUP(G1697,номенклатури!R:T,2,0))</f>
        <v/>
      </c>
      <c r="E1697" s="365" t="str">
        <f>IF(G1697="","",VLOOKUP(G1697,номенклатури!R:T,3,0))</f>
        <v/>
      </c>
      <c r="F1697" s="159" t="str">
        <f>IF(G1697="","",IF(ISERROR(VLOOKUP(G1697,номенклатури!V:V,1,0)),E1697*H1697,E1697*I1697))</f>
        <v/>
      </c>
      <c r="G1697" s="14"/>
      <c r="H1697" s="15"/>
      <c r="I1697" s="15"/>
      <c r="J1697" s="15"/>
      <c r="K1697" s="15"/>
      <c r="L1697" s="217"/>
      <c r="M1697" s="22"/>
      <c r="N1697" s="119" t="str">
        <f>IF(G1697="","",VLOOKUP(G1697,номенклатури!R:U,4,0))</f>
        <v/>
      </c>
      <c r="O1697" s="119" t="str">
        <f>IF(M1697="","",VLOOKUP(M1697,'14'!D:D,1,0))</f>
        <v/>
      </c>
    </row>
    <row r="1698" spans="1:15" ht="12.75" customHeight="1" x14ac:dyDescent="0.2">
      <c r="A1698" s="36" t="str">
        <f>'0'!$A$4</f>
        <v>………………..</v>
      </c>
      <c r="B1698" s="37">
        <f>'0'!$A$2</f>
        <v>46112</v>
      </c>
      <c r="C1698" s="37" t="s">
        <v>1243</v>
      </c>
      <c r="D1698" s="119" t="str">
        <f>IF(G1698="","",VLOOKUP(G1698,номенклатури!R:T,2,0))</f>
        <v/>
      </c>
      <c r="E1698" s="365" t="str">
        <f>IF(G1698="","",VLOOKUP(G1698,номенклатури!R:T,3,0))</f>
        <v/>
      </c>
      <c r="F1698" s="159" t="str">
        <f>IF(G1698="","",IF(ISERROR(VLOOKUP(G1698,номенклатури!V:V,1,0)),E1698*H1698,E1698*I1698))</f>
        <v/>
      </c>
      <c r="G1698" s="14"/>
      <c r="H1698" s="15"/>
      <c r="I1698" s="15"/>
      <c r="J1698" s="15"/>
      <c r="K1698" s="15"/>
      <c r="L1698" s="217"/>
      <c r="M1698" s="22"/>
      <c r="N1698" s="119" t="str">
        <f>IF(G1698="","",VLOOKUP(G1698,номенклатури!R:U,4,0))</f>
        <v/>
      </c>
      <c r="O1698" s="119" t="str">
        <f>IF(M1698="","",VLOOKUP(M1698,'14'!D:D,1,0))</f>
        <v/>
      </c>
    </row>
    <row r="1699" spans="1:15" ht="12.75" customHeight="1" x14ac:dyDescent="0.2">
      <c r="A1699" s="36" t="str">
        <f>'0'!$A$4</f>
        <v>………………..</v>
      </c>
      <c r="B1699" s="37">
        <f>'0'!$A$2</f>
        <v>46112</v>
      </c>
      <c r="C1699" s="37" t="s">
        <v>1243</v>
      </c>
      <c r="D1699" s="119" t="str">
        <f>IF(G1699="","",VLOOKUP(G1699,номенклатури!R:T,2,0))</f>
        <v/>
      </c>
      <c r="E1699" s="365" t="str">
        <f>IF(G1699="","",VLOOKUP(G1699,номенклатури!R:T,3,0))</f>
        <v/>
      </c>
      <c r="F1699" s="159" t="str">
        <f>IF(G1699="","",IF(ISERROR(VLOOKUP(G1699,номенклатури!V:V,1,0)),E1699*H1699,E1699*I1699))</f>
        <v/>
      </c>
      <c r="G1699" s="14"/>
      <c r="H1699" s="15"/>
      <c r="I1699" s="15"/>
      <c r="J1699" s="15"/>
      <c r="K1699" s="15"/>
      <c r="L1699" s="217"/>
      <c r="M1699" s="22"/>
      <c r="N1699" s="119" t="str">
        <f>IF(G1699="","",VLOOKUP(G1699,номенклатури!R:U,4,0))</f>
        <v/>
      </c>
      <c r="O1699" s="119" t="str">
        <f>IF(M1699="","",VLOOKUP(M1699,'14'!D:D,1,0))</f>
        <v/>
      </c>
    </row>
    <row r="1700" spans="1:15" ht="12.75" customHeight="1" x14ac:dyDescent="0.2">
      <c r="A1700" s="36" t="str">
        <f>'0'!$A$4</f>
        <v>………………..</v>
      </c>
      <c r="B1700" s="37">
        <f>'0'!$A$2</f>
        <v>46112</v>
      </c>
      <c r="C1700" s="37" t="s">
        <v>1243</v>
      </c>
      <c r="D1700" s="119" t="str">
        <f>IF(G1700="","",VLOOKUP(G1700,номенклатури!R:T,2,0))</f>
        <v/>
      </c>
      <c r="E1700" s="365" t="str">
        <f>IF(G1700="","",VLOOKUP(G1700,номенклатури!R:T,3,0))</f>
        <v/>
      </c>
      <c r="F1700" s="159" t="str">
        <f>IF(G1700="","",IF(ISERROR(VLOOKUP(G1700,номенклатури!V:V,1,0)),E1700*H1700,E1700*I1700))</f>
        <v/>
      </c>
      <c r="G1700" s="14"/>
      <c r="H1700" s="15"/>
      <c r="I1700" s="15"/>
      <c r="J1700" s="15"/>
      <c r="K1700" s="15"/>
      <c r="L1700" s="217"/>
      <c r="M1700" s="22"/>
      <c r="N1700" s="119" t="str">
        <f>IF(G1700="","",VLOOKUP(G1700,номенклатури!R:U,4,0))</f>
        <v/>
      </c>
      <c r="O1700" s="119" t="str">
        <f>IF(M1700="","",VLOOKUP(M1700,'14'!D:D,1,0))</f>
        <v/>
      </c>
    </row>
    <row r="1701" spans="1:15" ht="12.75" customHeight="1" x14ac:dyDescent="0.2">
      <c r="A1701" s="36" t="str">
        <f>'0'!$A$4</f>
        <v>………………..</v>
      </c>
      <c r="B1701" s="37">
        <f>'0'!$A$2</f>
        <v>46112</v>
      </c>
      <c r="C1701" s="37" t="s">
        <v>1243</v>
      </c>
      <c r="D1701" s="119" t="str">
        <f>IF(G1701="","",VLOOKUP(G1701,номенклатури!R:T,2,0))</f>
        <v/>
      </c>
      <c r="E1701" s="365" t="str">
        <f>IF(G1701="","",VLOOKUP(G1701,номенклатури!R:T,3,0))</f>
        <v/>
      </c>
      <c r="F1701" s="159" t="str">
        <f>IF(G1701="","",IF(ISERROR(VLOOKUP(G1701,номенклатури!V:V,1,0)),E1701*H1701,E1701*I1701))</f>
        <v/>
      </c>
      <c r="G1701" s="14"/>
      <c r="H1701" s="15"/>
      <c r="I1701" s="15"/>
      <c r="J1701" s="15"/>
      <c r="K1701" s="15"/>
      <c r="L1701" s="217"/>
      <c r="M1701" s="22"/>
      <c r="N1701" s="119" t="str">
        <f>IF(G1701="","",VLOOKUP(G1701,номенклатури!R:U,4,0))</f>
        <v/>
      </c>
      <c r="O1701" s="119" t="str">
        <f>IF(M1701="","",VLOOKUP(M1701,'14'!D:D,1,0))</f>
        <v/>
      </c>
    </row>
    <row r="1702" spans="1:15" ht="12.75" customHeight="1" x14ac:dyDescent="0.2">
      <c r="A1702" s="36" t="str">
        <f>'0'!$A$4</f>
        <v>………………..</v>
      </c>
      <c r="B1702" s="37">
        <f>'0'!$A$2</f>
        <v>46112</v>
      </c>
      <c r="C1702" s="37" t="s">
        <v>1243</v>
      </c>
      <c r="D1702" s="119" t="str">
        <f>IF(G1702="","",VLOOKUP(G1702,номенклатури!R:T,2,0))</f>
        <v/>
      </c>
      <c r="E1702" s="365" t="str">
        <f>IF(G1702="","",VLOOKUP(G1702,номенклатури!R:T,3,0))</f>
        <v/>
      </c>
      <c r="F1702" s="159" t="str">
        <f>IF(G1702="","",IF(ISERROR(VLOOKUP(G1702,номенклатури!V:V,1,0)),E1702*H1702,E1702*I1702))</f>
        <v/>
      </c>
      <c r="G1702" s="14"/>
      <c r="H1702" s="15"/>
      <c r="I1702" s="15"/>
      <c r="J1702" s="15"/>
      <c r="K1702" s="15"/>
      <c r="L1702" s="217"/>
      <c r="M1702" s="22"/>
      <c r="N1702" s="119" t="str">
        <f>IF(G1702="","",VLOOKUP(G1702,номенклатури!R:U,4,0))</f>
        <v/>
      </c>
      <c r="O1702" s="119" t="str">
        <f>IF(M1702="","",VLOOKUP(M1702,'14'!D:D,1,0))</f>
        <v/>
      </c>
    </row>
    <row r="1703" spans="1:15" ht="12.75" customHeight="1" x14ac:dyDescent="0.2">
      <c r="A1703" s="36" t="str">
        <f>'0'!$A$4</f>
        <v>………………..</v>
      </c>
      <c r="B1703" s="37">
        <f>'0'!$A$2</f>
        <v>46112</v>
      </c>
      <c r="C1703" s="37" t="s">
        <v>1243</v>
      </c>
      <c r="D1703" s="119" t="str">
        <f>IF(G1703="","",VLOOKUP(G1703,номенклатури!R:T,2,0))</f>
        <v/>
      </c>
      <c r="E1703" s="365" t="str">
        <f>IF(G1703="","",VLOOKUP(G1703,номенклатури!R:T,3,0))</f>
        <v/>
      </c>
      <c r="F1703" s="159" t="str">
        <f>IF(G1703="","",IF(ISERROR(VLOOKUP(G1703,номенклатури!V:V,1,0)),E1703*H1703,E1703*I1703))</f>
        <v/>
      </c>
      <c r="G1703" s="14"/>
      <c r="H1703" s="15"/>
      <c r="I1703" s="15"/>
      <c r="J1703" s="15"/>
      <c r="K1703" s="15"/>
      <c r="L1703" s="217"/>
      <c r="M1703" s="22"/>
      <c r="N1703" s="119" t="str">
        <f>IF(G1703="","",VLOOKUP(G1703,номенклатури!R:U,4,0))</f>
        <v/>
      </c>
      <c r="O1703" s="119" t="str">
        <f>IF(M1703="","",VLOOKUP(M1703,'14'!D:D,1,0))</f>
        <v/>
      </c>
    </row>
    <row r="1704" spans="1:15" ht="12.75" customHeight="1" x14ac:dyDescent="0.2">
      <c r="A1704" s="36" t="str">
        <f>'0'!$A$4</f>
        <v>………………..</v>
      </c>
      <c r="B1704" s="37">
        <f>'0'!$A$2</f>
        <v>46112</v>
      </c>
      <c r="C1704" s="37" t="s">
        <v>1243</v>
      </c>
      <c r="D1704" s="119" t="str">
        <f>IF(G1704="","",VLOOKUP(G1704,номенклатури!R:T,2,0))</f>
        <v/>
      </c>
      <c r="E1704" s="365" t="str">
        <f>IF(G1704="","",VLOOKUP(G1704,номенклатури!R:T,3,0))</f>
        <v/>
      </c>
      <c r="F1704" s="159" t="str">
        <f>IF(G1704="","",IF(ISERROR(VLOOKUP(G1704,номенклатури!V:V,1,0)),E1704*H1704,E1704*I1704))</f>
        <v/>
      </c>
      <c r="G1704" s="14"/>
      <c r="H1704" s="15"/>
      <c r="I1704" s="15"/>
      <c r="J1704" s="15"/>
      <c r="K1704" s="15"/>
      <c r="L1704" s="217"/>
      <c r="M1704" s="22"/>
      <c r="N1704" s="119" t="str">
        <f>IF(G1704="","",VLOOKUP(G1704,номенклатури!R:U,4,0))</f>
        <v/>
      </c>
      <c r="O1704" s="119" t="str">
        <f>IF(M1704="","",VLOOKUP(M1704,'14'!D:D,1,0))</f>
        <v/>
      </c>
    </row>
    <row r="1705" spans="1:15" ht="12.75" customHeight="1" x14ac:dyDescent="0.2">
      <c r="A1705" s="36" t="str">
        <f>'0'!$A$4</f>
        <v>………………..</v>
      </c>
      <c r="B1705" s="37">
        <f>'0'!$A$2</f>
        <v>46112</v>
      </c>
      <c r="C1705" s="37" t="s">
        <v>1243</v>
      </c>
      <c r="D1705" s="119" t="str">
        <f>IF(G1705="","",VLOOKUP(G1705,номенклатури!R:T,2,0))</f>
        <v/>
      </c>
      <c r="E1705" s="365" t="str">
        <f>IF(G1705="","",VLOOKUP(G1705,номенклатури!R:T,3,0))</f>
        <v/>
      </c>
      <c r="F1705" s="159" t="str">
        <f>IF(G1705="","",IF(ISERROR(VLOOKUP(G1705,номенклатури!V:V,1,0)),E1705*H1705,E1705*I1705))</f>
        <v/>
      </c>
      <c r="G1705" s="14"/>
      <c r="H1705" s="15"/>
      <c r="I1705" s="15"/>
      <c r="J1705" s="15"/>
      <c r="K1705" s="15"/>
      <c r="L1705" s="217"/>
      <c r="M1705" s="22"/>
      <c r="N1705" s="119" t="str">
        <f>IF(G1705="","",VLOOKUP(G1705,номенклатури!R:U,4,0))</f>
        <v/>
      </c>
      <c r="O1705" s="119" t="str">
        <f>IF(M1705="","",VLOOKUP(M1705,'14'!D:D,1,0))</f>
        <v/>
      </c>
    </row>
    <row r="1706" spans="1:15" ht="12.75" customHeight="1" x14ac:dyDescent="0.2">
      <c r="A1706" s="36" t="str">
        <f>'0'!$A$4</f>
        <v>………………..</v>
      </c>
      <c r="B1706" s="37">
        <f>'0'!$A$2</f>
        <v>46112</v>
      </c>
      <c r="C1706" s="37" t="s">
        <v>1243</v>
      </c>
      <c r="D1706" s="119" t="str">
        <f>IF(G1706="","",VLOOKUP(G1706,номенклатури!R:T,2,0))</f>
        <v/>
      </c>
      <c r="E1706" s="365" t="str">
        <f>IF(G1706="","",VLOOKUP(G1706,номенклатури!R:T,3,0))</f>
        <v/>
      </c>
      <c r="F1706" s="159" t="str">
        <f>IF(G1706="","",IF(ISERROR(VLOOKUP(G1706,номенклатури!V:V,1,0)),E1706*H1706,E1706*I1706))</f>
        <v/>
      </c>
      <c r="G1706" s="14"/>
      <c r="H1706" s="15"/>
      <c r="I1706" s="15"/>
      <c r="J1706" s="15"/>
      <c r="K1706" s="15"/>
      <c r="L1706" s="217"/>
      <c r="M1706" s="22"/>
      <c r="N1706" s="119" t="str">
        <f>IF(G1706="","",VLOOKUP(G1706,номенклатури!R:U,4,0))</f>
        <v/>
      </c>
      <c r="O1706" s="119" t="str">
        <f>IF(M1706="","",VLOOKUP(M1706,'14'!D:D,1,0))</f>
        <v/>
      </c>
    </row>
    <row r="1707" spans="1:15" ht="12.75" customHeight="1" x14ac:dyDescent="0.2">
      <c r="A1707" s="36" t="str">
        <f>'0'!$A$4</f>
        <v>………………..</v>
      </c>
      <c r="B1707" s="37">
        <f>'0'!$A$2</f>
        <v>46112</v>
      </c>
      <c r="C1707" s="37" t="s">
        <v>1243</v>
      </c>
      <c r="D1707" s="119" t="str">
        <f>IF(G1707="","",VLOOKUP(G1707,номенклатури!R:T,2,0))</f>
        <v/>
      </c>
      <c r="E1707" s="365" t="str">
        <f>IF(G1707="","",VLOOKUP(G1707,номенклатури!R:T,3,0))</f>
        <v/>
      </c>
      <c r="F1707" s="159" t="str">
        <f>IF(G1707="","",IF(ISERROR(VLOOKUP(G1707,номенклатури!V:V,1,0)),E1707*H1707,E1707*I1707))</f>
        <v/>
      </c>
      <c r="G1707" s="14"/>
      <c r="H1707" s="15"/>
      <c r="I1707" s="15"/>
      <c r="J1707" s="15"/>
      <c r="K1707" s="15"/>
      <c r="L1707" s="217"/>
      <c r="M1707" s="22"/>
      <c r="N1707" s="119" t="str">
        <f>IF(G1707="","",VLOOKUP(G1707,номенклатури!R:U,4,0))</f>
        <v/>
      </c>
      <c r="O1707" s="119" t="str">
        <f>IF(M1707="","",VLOOKUP(M1707,'14'!D:D,1,0))</f>
        <v/>
      </c>
    </row>
    <row r="1708" spans="1:15" ht="12.75" customHeight="1" x14ac:dyDescent="0.2">
      <c r="A1708" s="36" t="str">
        <f>'0'!$A$4</f>
        <v>………………..</v>
      </c>
      <c r="B1708" s="37">
        <f>'0'!$A$2</f>
        <v>46112</v>
      </c>
      <c r="C1708" s="37" t="s">
        <v>1243</v>
      </c>
      <c r="D1708" s="119" t="str">
        <f>IF(G1708="","",VLOOKUP(G1708,номенклатури!R:T,2,0))</f>
        <v/>
      </c>
      <c r="E1708" s="365" t="str">
        <f>IF(G1708="","",VLOOKUP(G1708,номенклатури!R:T,3,0))</f>
        <v/>
      </c>
      <c r="F1708" s="159" t="str">
        <f>IF(G1708="","",IF(ISERROR(VLOOKUP(G1708,номенклатури!V:V,1,0)),E1708*H1708,E1708*I1708))</f>
        <v/>
      </c>
      <c r="G1708" s="14"/>
      <c r="H1708" s="15"/>
      <c r="I1708" s="15"/>
      <c r="J1708" s="15"/>
      <c r="K1708" s="15"/>
      <c r="L1708" s="217"/>
      <c r="M1708" s="22"/>
      <c r="N1708" s="119" t="str">
        <f>IF(G1708="","",VLOOKUP(G1708,номенклатури!R:U,4,0))</f>
        <v/>
      </c>
      <c r="O1708" s="119" t="str">
        <f>IF(M1708="","",VLOOKUP(M1708,'14'!D:D,1,0))</f>
        <v/>
      </c>
    </row>
    <row r="1709" spans="1:15" ht="12.75" customHeight="1" x14ac:dyDescent="0.2">
      <c r="A1709" s="36" t="str">
        <f>'0'!$A$4</f>
        <v>………………..</v>
      </c>
      <c r="B1709" s="37">
        <f>'0'!$A$2</f>
        <v>46112</v>
      </c>
      <c r="C1709" s="37" t="s">
        <v>1243</v>
      </c>
      <c r="D1709" s="119" t="str">
        <f>IF(G1709="","",VLOOKUP(G1709,номенклатури!R:T,2,0))</f>
        <v/>
      </c>
      <c r="E1709" s="365" t="str">
        <f>IF(G1709="","",VLOOKUP(G1709,номенклатури!R:T,3,0))</f>
        <v/>
      </c>
      <c r="F1709" s="159" t="str">
        <f>IF(G1709="","",IF(ISERROR(VLOOKUP(G1709,номенклатури!V:V,1,0)),E1709*H1709,E1709*I1709))</f>
        <v/>
      </c>
      <c r="G1709" s="14"/>
      <c r="H1709" s="15"/>
      <c r="I1709" s="15"/>
      <c r="J1709" s="15"/>
      <c r="K1709" s="15"/>
      <c r="L1709" s="217"/>
      <c r="M1709" s="22"/>
      <c r="N1709" s="119" t="str">
        <f>IF(G1709="","",VLOOKUP(G1709,номенклатури!R:U,4,0))</f>
        <v/>
      </c>
      <c r="O1709" s="119" t="str">
        <f>IF(M1709="","",VLOOKUP(M1709,'14'!D:D,1,0))</f>
        <v/>
      </c>
    </row>
    <row r="1710" spans="1:15" ht="12.75" customHeight="1" x14ac:dyDescent="0.2">
      <c r="A1710" s="36" t="str">
        <f>'0'!$A$4</f>
        <v>………………..</v>
      </c>
      <c r="B1710" s="37">
        <f>'0'!$A$2</f>
        <v>46112</v>
      </c>
      <c r="C1710" s="37" t="s">
        <v>1243</v>
      </c>
      <c r="D1710" s="119" t="str">
        <f>IF(G1710="","",VLOOKUP(G1710,номенклатури!R:T,2,0))</f>
        <v/>
      </c>
      <c r="E1710" s="365" t="str">
        <f>IF(G1710="","",VLOOKUP(G1710,номенклатури!R:T,3,0))</f>
        <v/>
      </c>
      <c r="F1710" s="159" t="str">
        <f>IF(G1710="","",IF(ISERROR(VLOOKUP(G1710,номенклатури!V:V,1,0)),E1710*H1710,E1710*I1710))</f>
        <v/>
      </c>
      <c r="G1710" s="14"/>
      <c r="H1710" s="15"/>
      <c r="I1710" s="15"/>
      <c r="J1710" s="15"/>
      <c r="K1710" s="15"/>
      <c r="L1710" s="217"/>
      <c r="M1710" s="22"/>
      <c r="N1710" s="119" t="str">
        <f>IF(G1710="","",VLOOKUP(G1710,номенклатури!R:U,4,0))</f>
        <v/>
      </c>
      <c r="O1710" s="119" t="str">
        <f>IF(M1710="","",VLOOKUP(M1710,'14'!D:D,1,0))</f>
        <v/>
      </c>
    </row>
    <row r="1711" spans="1:15" ht="12.75" customHeight="1" x14ac:dyDescent="0.2">
      <c r="A1711" s="36" t="str">
        <f>'0'!$A$4</f>
        <v>………………..</v>
      </c>
      <c r="B1711" s="37">
        <f>'0'!$A$2</f>
        <v>46112</v>
      </c>
      <c r="C1711" s="37" t="s">
        <v>1243</v>
      </c>
      <c r="D1711" s="119" t="str">
        <f>IF(G1711="","",VLOOKUP(G1711,номенклатури!R:T,2,0))</f>
        <v/>
      </c>
      <c r="E1711" s="365" t="str">
        <f>IF(G1711="","",VLOOKUP(G1711,номенклатури!R:T,3,0))</f>
        <v/>
      </c>
      <c r="F1711" s="159" t="str">
        <f>IF(G1711="","",IF(ISERROR(VLOOKUP(G1711,номенклатури!V:V,1,0)),E1711*H1711,E1711*I1711))</f>
        <v/>
      </c>
      <c r="G1711" s="14"/>
      <c r="H1711" s="15"/>
      <c r="I1711" s="15"/>
      <c r="J1711" s="15"/>
      <c r="K1711" s="15"/>
      <c r="L1711" s="217"/>
      <c r="M1711" s="22"/>
      <c r="N1711" s="119" t="str">
        <f>IF(G1711="","",VLOOKUP(G1711,номенклатури!R:U,4,0))</f>
        <v/>
      </c>
      <c r="O1711" s="119" t="str">
        <f>IF(M1711="","",VLOOKUP(M1711,'14'!D:D,1,0))</f>
        <v/>
      </c>
    </row>
    <row r="1712" spans="1:15" ht="12.75" customHeight="1" x14ac:dyDescent="0.2">
      <c r="A1712" s="36" t="str">
        <f>'0'!$A$4</f>
        <v>………………..</v>
      </c>
      <c r="B1712" s="37">
        <f>'0'!$A$2</f>
        <v>46112</v>
      </c>
      <c r="C1712" s="37" t="s">
        <v>1243</v>
      </c>
      <c r="D1712" s="119" t="str">
        <f>IF(G1712="","",VLOOKUP(G1712,номенклатури!R:T,2,0))</f>
        <v/>
      </c>
      <c r="E1712" s="365" t="str">
        <f>IF(G1712="","",VLOOKUP(G1712,номенклатури!R:T,3,0))</f>
        <v/>
      </c>
      <c r="F1712" s="159" t="str">
        <f>IF(G1712="","",IF(ISERROR(VLOOKUP(G1712,номенклатури!V:V,1,0)),E1712*H1712,E1712*I1712))</f>
        <v/>
      </c>
      <c r="G1712" s="14"/>
      <c r="H1712" s="15"/>
      <c r="I1712" s="15"/>
      <c r="J1712" s="15"/>
      <c r="K1712" s="15"/>
      <c r="L1712" s="217"/>
      <c r="M1712" s="22"/>
      <c r="N1712" s="119" t="str">
        <f>IF(G1712="","",VLOOKUP(G1712,номенклатури!R:U,4,0))</f>
        <v/>
      </c>
      <c r="O1712" s="119" t="str">
        <f>IF(M1712="","",VLOOKUP(M1712,'14'!D:D,1,0))</f>
        <v/>
      </c>
    </row>
    <row r="1713" spans="1:15" ht="12.75" customHeight="1" x14ac:dyDescent="0.2">
      <c r="A1713" s="36" t="str">
        <f>'0'!$A$4</f>
        <v>………………..</v>
      </c>
      <c r="B1713" s="37">
        <f>'0'!$A$2</f>
        <v>46112</v>
      </c>
      <c r="C1713" s="37" t="s">
        <v>1243</v>
      </c>
      <c r="D1713" s="119" t="str">
        <f>IF(G1713="","",VLOOKUP(G1713,номенклатури!R:T,2,0))</f>
        <v/>
      </c>
      <c r="E1713" s="365" t="str">
        <f>IF(G1713="","",VLOOKUP(G1713,номенклатури!R:T,3,0))</f>
        <v/>
      </c>
      <c r="F1713" s="159" t="str">
        <f>IF(G1713="","",IF(ISERROR(VLOOKUP(G1713,номенклатури!V:V,1,0)),E1713*H1713,E1713*I1713))</f>
        <v/>
      </c>
      <c r="G1713" s="14"/>
      <c r="H1713" s="15"/>
      <c r="I1713" s="15"/>
      <c r="J1713" s="15"/>
      <c r="K1713" s="15"/>
      <c r="L1713" s="217"/>
      <c r="M1713" s="22"/>
      <c r="N1713" s="119" t="str">
        <f>IF(G1713="","",VLOOKUP(G1713,номенклатури!R:U,4,0))</f>
        <v/>
      </c>
      <c r="O1713" s="119" t="str">
        <f>IF(M1713="","",VLOOKUP(M1713,'14'!D:D,1,0))</f>
        <v/>
      </c>
    </row>
    <row r="1714" spans="1:15" ht="12.75" customHeight="1" x14ac:dyDescent="0.2">
      <c r="A1714" s="36" t="str">
        <f>'0'!$A$4</f>
        <v>………………..</v>
      </c>
      <c r="B1714" s="37">
        <f>'0'!$A$2</f>
        <v>46112</v>
      </c>
      <c r="C1714" s="37" t="s">
        <v>1243</v>
      </c>
      <c r="D1714" s="119" t="str">
        <f>IF(G1714="","",VLOOKUP(G1714,номенклатури!R:T,2,0))</f>
        <v/>
      </c>
      <c r="E1714" s="365" t="str">
        <f>IF(G1714="","",VLOOKUP(G1714,номенклатури!R:T,3,0))</f>
        <v/>
      </c>
      <c r="F1714" s="159" t="str">
        <f>IF(G1714="","",IF(ISERROR(VLOOKUP(G1714,номенклатури!V:V,1,0)),E1714*H1714,E1714*I1714))</f>
        <v/>
      </c>
      <c r="G1714" s="14"/>
      <c r="H1714" s="15"/>
      <c r="I1714" s="15"/>
      <c r="J1714" s="15"/>
      <c r="K1714" s="15"/>
      <c r="L1714" s="217"/>
      <c r="M1714" s="22"/>
      <c r="N1714" s="119" t="str">
        <f>IF(G1714="","",VLOOKUP(G1714,номенклатури!R:U,4,0))</f>
        <v/>
      </c>
      <c r="O1714" s="119" t="str">
        <f>IF(M1714="","",VLOOKUP(M1714,'14'!D:D,1,0))</f>
        <v/>
      </c>
    </row>
    <row r="1715" spans="1:15" ht="12.75" customHeight="1" x14ac:dyDescent="0.2">
      <c r="A1715" s="36" t="str">
        <f>'0'!$A$4</f>
        <v>………………..</v>
      </c>
      <c r="B1715" s="37">
        <f>'0'!$A$2</f>
        <v>46112</v>
      </c>
      <c r="C1715" s="37" t="s">
        <v>1243</v>
      </c>
      <c r="D1715" s="119" t="str">
        <f>IF(G1715="","",VLOOKUP(G1715,номенклатури!R:T,2,0))</f>
        <v/>
      </c>
      <c r="E1715" s="365" t="str">
        <f>IF(G1715="","",VLOOKUP(G1715,номенклатури!R:T,3,0))</f>
        <v/>
      </c>
      <c r="F1715" s="159" t="str">
        <f>IF(G1715="","",IF(ISERROR(VLOOKUP(G1715,номенклатури!V:V,1,0)),E1715*H1715,E1715*I1715))</f>
        <v/>
      </c>
      <c r="G1715" s="14"/>
      <c r="H1715" s="15"/>
      <c r="I1715" s="15"/>
      <c r="J1715" s="15"/>
      <c r="K1715" s="15"/>
      <c r="L1715" s="217"/>
      <c r="M1715" s="22"/>
      <c r="N1715" s="119" t="str">
        <f>IF(G1715="","",VLOOKUP(G1715,номенклатури!R:U,4,0))</f>
        <v/>
      </c>
      <c r="O1715" s="119" t="str">
        <f>IF(M1715="","",VLOOKUP(M1715,'14'!D:D,1,0))</f>
        <v/>
      </c>
    </row>
    <row r="1716" spans="1:15" ht="12.75" customHeight="1" x14ac:dyDescent="0.2">
      <c r="A1716" s="36" t="str">
        <f>'0'!$A$4</f>
        <v>………………..</v>
      </c>
      <c r="B1716" s="37">
        <f>'0'!$A$2</f>
        <v>46112</v>
      </c>
      <c r="C1716" s="37" t="s">
        <v>1243</v>
      </c>
      <c r="D1716" s="119" t="str">
        <f>IF(G1716="","",VLOOKUP(G1716,номенклатури!R:T,2,0))</f>
        <v/>
      </c>
      <c r="E1716" s="365" t="str">
        <f>IF(G1716="","",VLOOKUP(G1716,номенклатури!R:T,3,0))</f>
        <v/>
      </c>
      <c r="F1716" s="159" t="str">
        <f>IF(G1716="","",IF(ISERROR(VLOOKUP(G1716,номенклатури!V:V,1,0)),E1716*H1716,E1716*I1716))</f>
        <v/>
      </c>
      <c r="G1716" s="14"/>
      <c r="H1716" s="15"/>
      <c r="I1716" s="15"/>
      <c r="J1716" s="15"/>
      <c r="K1716" s="15"/>
      <c r="L1716" s="217"/>
      <c r="M1716" s="22"/>
      <c r="N1716" s="119" t="str">
        <f>IF(G1716="","",VLOOKUP(G1716,номенклатури!R:U,4,0))</f>
        <v/>
      </c>
      <c r="O1716" s="119" t="str">
        <f>IF(M1716="","",VLOOKUP(M1716,'14'!D:D,1,0))</f>
        <v/>
      </c>
    </row>
    <row r="1717" spans="1:15" ht="12.75" customHeight="1" x14ac:dyDescent="0.2">
      <c r="A1717" s="36" t="str">
        <f>'0'!$A$4</f>
        <v>………………..</v>
      </c>
      <c r="B1717" s="37">
        <f>'0'!$A$2</f>
        <v>46112</v>
      </c>
      <c r="C1717" s="37" t="s">
        <v>1243</v>
      </c>
      <c r="D1717" s="119" t="str">
        <f>IF(G1717="","",VLOOKUP(G1717,номенклатури!R:T,2,0))</f>
        <v/>
      </c>
      <c r="E1717" s="365" t="str">
        <f>IF(G1717="","",VLOOKUP(G1717,номенклатури!R:T,3,0))</f>
        <v/>
      </c>
      <c r="F1717" s="159" t="str">
        <f>IF(G1717="","",IF(ISERROR(VLOOKUP(G1717,номенклатури!V:V,1,0)),E1717*H1717,E1717*I1717))</f>
        <v/>
      </c>
      <c r="G1717" s="14"/>
      <c r="H1717" s="15"/>
      <c r="I1717" s="15"/>
      <c r="J1717" s="15"/>
      <c r="K1717" s="15"/>
      <c r="L1717" s="217"/>
      <c r="M1717" s="22"/>
      <c r="N1717" s="119" t="str">
        <f>IF(G1717="","",VLOOKUP(G1717,номенклатури!R:U,4,0))</f>
        <v/>
      </c>
      <c r="O1717" s="119" t="str">
        <f>IF(M1717="","",VLOOKUP(M1717,'14'!D:D,1,0))</f>
        <v/>
      </c>
    </row>
    <row r="1718" spans="1:15" ht="12.75" customHeight="1" x14ac:dyDescent="0.2">
      <c r="A1718" s="36" t="str">
        <f>'0'!$A$4</f>
        <v>………………..</v>
      </c>
      <c r="B1718" s="37">
        <f>'0'!$A$2</f>
        <v>46112</v>
      </c>
      <c r="C1718" s="37" t="s">
        <v>1243</v>
      </c>
      <c r="D1718" s="119" t="str">
        <f>IF(G1718="","",VLOOKUP(G1718,номенклатури!R:T,2,0))</f>
        <v/>
      </c>
      <c r="E1718" s="365" t="str">
        <f>IF(G1718="","",VLOOKUP(G1718,номенклатури!R:T,3,0))</f>
        <v/>
      </c>
      <c r="F1718" s="159" t="str">
        <f>IF(G1718="","",IF(ISERROR(VLOOKUP(G1718,номенклатури!V:V,1,0)),E1718*H1718,E1718*I1718))</f>
        <v/>
      </c>
      <c r="G1718" s="14"/>
      <c r="H1718" s="15"/>
      <c r="I1718" s="15"/>
      <c r="J1718" s="15"/>
      <c r="K1718" s="15"/>
      <c r="L1718" s="217"/>
      <c r="M1718" s="22"/>
      <c r="N1718" s="119" t="str">
        <f>IF(G1718="","",VLOOKUP(G1718,номенклатури!R:U,4,0))</f>
        <v/>
      </c>
      <c r="O1718" s="119" t="str">
        <f>IF(M1718="","",VLOOKUP(M1718,'14'!D:D,1,0))</f>
        <v/>
      </c>
    </row>
    <row r="1719" spans="1:15" ht="12.75" customHeight="1" x14ac:dyDescent="0.2">
      <c r="A1719" s="36" t="str">
        <f>'0'!$A$4</f>
        <v>………………..</v>
      </c>
      <c r="B1719" s="37">
        <f>'0'!$A$2</f>
        <v>46112</v>
      </c>
      <c r="C1719" s="37" t="s">
        <v>1243</v>
      </c>
      <c r="D1719" s="119" t="str">
        <f>IF(G1719="","",VLOOKUP(G1719,номенклатури!R:T,2,0))</f>
        <v/>
      </c>
      <c r="E1719" s="365" t="str">
        <f>IF(G1719="","",VLOOKUP(G1719,номенклатури!R:T,3,0))</f>
        <v/>
      </c>
      <c r="F1719" s="159" t="str">
        <f>IF(G1719="","",IF(ISERROR(VLOOKUP(G1719,номенклатури!V:V,1,0)),E1719*H1719,E1719*I1719))</f>
        <v/>
      </c>
      <c r="G1719" s="14"/>
      <c r="H1719" s="15"/>
      <c r="I1719" s="15"/>
      <c r="J1719" s="15"/>
      <c r="K1719" s="15"/>
      <c r="L1719" s="217"/>
      <c r="M1719" s="22"/>
      <c r="N1719" s="119" t="str">
        <f>IF(G1719="","",VLOOKUP(G1719,номенклатури!R:U,4,0))</f>
        <v/>
      </c>
      <c r="O1719" s="119" t="str">
        <f>IF(M1719="","",VLOOKUP(M1719,'14'!D:D,1,0))</f>
        <v/>
      </c>
    </row>
    <row r="1720" spans="1:15" ht="12.75" customHeight="1" x14ac:dyDescent="0.2">
      <c r="A1720" s="36" t="str">
        <f>'0'!$A$4</f>
        <v>………………..</v>
      </c>
      <c r="B1720" s="37">
        <f>'0'!$A$2</f>
        <v>46112</v>
      </c>
      <c r="C1720" s="37" t="s">
        <v>1243</v>
      </c>
      <c r="D1720" s="119" t="str">
        <f>IF(G1720="","",VLOOKUP(G1720,номенклатури!R:T,2,0))</f>
        <v/>
      </c>
      <c r="E1720" s="365" t="str">
        <f>IF(G1720="","",VLOOKUP(G1720,номенклатури!R:T,3,0))</f>
        <v/>
      </c>
      <c r="F1720" s="159" t="str">
        <f>IF(G1720="","",IF(ISERROR(VLOOKUP(G1720,номенклатури!V:V,1,0)),E1720*H1720,E1720*I1720))</f>
        <v/>
      </c>
      <c r="G1720" s="14"/>
      <c r="H1720" s="15"/>
      <c r="I1720" s="15"/>
      <c r="J1720" s="15"/>
      <c r="K1720" s="15"/>
      <c r="L1720" s="217"/>
      <c r="M1720" s="22"/>
      <c r="N1720" s="119" t="str">
        <f>IF(G1720="","",VLOOKUP(G1720,номенклатури!R:U,4,0))</f>
        <v/>
      </c>
      <c r="O1720" s="119" t="str">
        <f>IF(M1720="","",VLOOKUP(M1720,'14'!D:D,1,0))</f>
        <v/>
      </c>
    </row>
    <row r="1721" spans="1:15" ht="12.75" customHeight="1" x14ac:dyDescent="0.2">
      <c r="A1721" s="36" t="str">
        <f>'0'!$A$4</f>
        <v>………………..</v>
      </c>
      <c r="B1721" s="37">
        <f>'0'!$A$2</f>
        <v>46112</v>
      </c>
      <c r="C1721" s="37" t="s">
        <v>1243</v>
      </c>
      <c r="D1721" s="119" t="str">
        <f>IF(G1721="","",VLOOKUP(G1721,номенклатури!R:T,2,0))</f>
        <v/>
      </c>
      <c r="E1721" s="365" t="str">
        <f>IF(G1721="","",VLOOKUP(G1721,номенклатури!R:T,3,0))</f>
        <v/>
      </c>
      <c r="F1721" s="159" t="str">
        <f>IF(G1721="","",IF(ISERROR(VLOOKUP(G1721,номенклатури!V:V,1,0)),E1721*H1721,E1721*I1721))</f>
        <v/>
      </c>
      <c r="G1721" s="14"/>
      <c r="H1721" s="15"/>
      <c r="I1721" s="15"/>
      <c r="J1721" s="15"/>
      <c r="K1721" s="15"/>
      <c r="L1721" s="217"/>
      <c r="M1721" s="22"/>
      <c r="N1721" s="119" t="str">
        <f>IF(G1721="","",VLOOKUP(G1721,номенклатури!R:U,4,0))</f>
        <v/>
      </c>
      <c r="O1721" s="119" t="str">
        <f>IF(M1721="","",VLOOKUP(M1721,'14'!D:D,1,0))</f>
        <v/>
      </c>
    </row>
    <row r="1722" spans="1:15" ht="12.75" customHeight="1" x14ac:dyDescent="0.2">
      <c r="A1722" s="36" t="str">
        <f>'0'!$A$4</f>
        <v>………………..</v>
      </c>
      <c r="B1722" s="37">
        <f>'0'!$A$2</f>
        <v>46112</v>
      </c>
      <c r="C1722" s="37" t="s">
        <v>1243</v>
      </c>
      <c r="D1722" s="119" t="str">
        <f>IF(G1722="","",VLOOKUP(G1722,номенклатури!R:T,2,0))</f>
        <v/>
      </c>
      <c r="E1722" s="365" t="str">
        <f>IF(G1722="","",VLOOKUP(G1722,номенклатури!R:T,3,0))</f>
        <v/>
      </c>
      <c r="F1722" s="159" t="str">
        <f>IF(G1722="","",IF(ISERROR(VLOOKUP(G1722,номенклатури!V:V,1,0)),E1722*H1722,E1722*I1722))</f>
        <v/>
      </c>
      <c r="G1722" s="14"/>
      <c r="H1722" s="15"/>
      <c r="I1722" s="15"/>
      <c r="J1722" s="15"/>
      <c r="K1722" s="15"/>
      <c r="L1722" s="217"/>
      <c r="M1722" s="22"/>
      <c r="N1722" s="119" t="str">
        <f>IF(G1722="","",VLOOKUP(G1722,номенклатури!R:U,4,0))</f>
        <v/>
      </c>
      <c r="O1722" s="119" t="str">
        <f>IF(M1722="","",VLOOKUP(M1722,'14'!D:D,1,0))</f>
        <v/>
      </c>
    </row>
    <row r="1723" spans="1:15" ht="12.75" customHeight="1" x14ac:dyDescent="0.2">
      <c r="A1723" s="36" t="str">
        <f>'0'!$A$4</f>
        <v>………………..</v>
      </c>
      <c r="B1723" s="37">
        <f>'0'!$A$2</f>
        <v>46112</v>
      </c>
      <c r="C1723" s="37" t="s">
        <v>1243</v>
      </c>
      <c r="D1723" s="119" t="str">
        <f>IF(G1723="","",VLOOKUP(G1723,номенклатури!R:T,2,0))</f>
        <v/>
      </c>
      <c r="E1723" s="365" t="str">
        <f>IF(G1723="","",VLOOKUP(G1723,номенклатури!R:T,3,0))</f>
        <v/>
      </c>
      <c r="F1723" s="159" t="str">
        <f>IF(G1723="","",IF(ISERROR(VLOOKUP(G1723,номенклатури!V:V,1,0)),E1723*H1723,E1723*I1723))</f>
        <v/>
      </c>
      <c r="G1723" s="14"/>
      <c r="H1723" s="15"/>
      <c r="I1723" s="15"/>
      <c r="J1723" s="15"/>
      <c r="K1723" s="15"/>
      <c r="L1723" s="217"/>
      <c r="M1723" s="22"/>
      <c r="N1723" s="119" t="str">
        <f>IF(G1723="","",VLOOKUP(G1723,номенклатури!R:U,4,0))</f>
        <v/>
      </c>
      <c r="O1723" s="119" t="str">
        <f>IF(M1723="","",VLOOKUP(M1723,'14'!D:D,1,0))</f>
        <v/>
      </c>
    </row>
    <row r="1724" spans="1:15" ht="12.75" customHeight="1" x14ac:dyDescent="0.2">
      <c r="A1724" s="36" t="str">
        <f>'0'!$A$4</f>
        <v>………………..</v>
      </c>
      <c r="B1724" s="37">
        <f>'0'!$A$2</f>
        <v>46112</v>
      </c>
      <c r="C1724" s="37" t="s">
        <v>1243</v>
      </c>
      <c r="D1724" s="119" t="str">
        <f>IF(G1724="","",VLOOKUP(G1724,номенклатури!R:T,2,0))</f>
        <v/>
      </c>
      <c r="E1724" s="365" t="str">
        <f>IF(G1724="","",VLOOKUP(G1724,номенклатури!R:T,3,0))</f>
        <v/>
      </c>
      <c r="F1724" s="159" t="str">
        <f>IF(G1724="","",IF(ISERROR(VLOOKUP(G1724,номенклатури!V:V,1,0)),E1724*H1724,E1724*I1724))</f>
        <v/>
      </c>
      <c r="G1724" s="14"/>
      <c r="H1724" s="15"/>
      <c r="I1724" s="15"/>
      <c r="J1724" s="15"/>
      <c r="K1724" s="15"/>
      <c r="L1724" s="217"/>
      <c r="M1724" s="22"/>
      <c r="N1724" s="119" t="str">
        <f>IF(G1724="","",VLOOKUP(G1724,номенклатури!R:U,4,0))</f>
        <v/>
      </c>
      <c r="O1724" s="119" t="str">
        <f>IF(M1724="","",VLOOKUP(M1724,'14'!D:D,1,0))</f>
        <v/>
      </c>
    </row>
    <row r="1725" spans="1:15" ht="12.75" customHeight="1" x14ac:dyDescent="0.2">
      <c r="A1725" s="36" t="str">
        <f>'0'!$A$4</f>
        <v>………………..</v>
      </c>
      <c r="B1725" s="37">
        <f>'0'!$A$2</f>
        <v>46112</v>
      </c>
      <c r="C1725" s="37" t="s">
        <v>1243</v>
      </c>
      <c r="D1725" s="119" t="str">
        <f>IF(G1725="","",VLOOKUP(G1725,номенклатури!R:T,2,0))</f>
        <v/>
      </c>
      <c r="E1725" s="365" t="str">
        <f>IF(G1725="","",VLOOKUP(G1725,номенклатури!R:T,3,0))</f>
        <v/>
      </c>
      <c r="F1725" s="159" t="str">
        <f>IF(G1725="","",IF(ISERROR(VLOOKUP(G1725,номенклатури!V:V,1,0)),E1725*H1725,E1725*I1725))</f>
        <v/>
      </c>
      <c r="G1725" s="14"/>
      <c r="H1725" s="15"/>
      <c r="I1725" s="15"/>
      <c r="J1725" s="15"/>
      <c r="K1725" s="15"/>
      <c r="L1725" s="217"/>
      <c r="M1725" s="22"/>
      <c r="N1725" s="119" t="str">
        <f>IF(G1725="","",VLOOKUP(G1725,номенклатури!R:U,4,0))</f>
        <v/>
      </c>
      <c r="O1725" s="119" t="str">
        <f>IF(M1725="","",VLOOKUP(M1725,'14'!D:D,1,0))</f>
        <v/>
      </c>
    </row>
    <row r="1726" spans="1:15" ht="12.75" customHeight="1" x14ac:dyDescent="0.2">
      <c r="A1726" s="36" t="str">
        <f>'0'!$A$4</f>
        <v>………………..</v>
      </c>
      <c r="B1726" s="37">
        <f>'0'!$A$2</f>
        <v>46112</v>
      </c>
      <c r="C1726" s="37" t="s">
        <v>1243</v>
      </c>
      <c r="D1726" s="119" t="str">
        <f>IF(G1726="","",VLOOKUP(G1726,номенклатури!R:T,2,0))</f>
        <v/>
      </c>
      <c r="E1726" s="365" t="str">
        <f>IF(G1726="","",VLOOKUP(G1726,номенклатури!R:T,3,0))</f>
        <v/>
      </c>
      <c r="F1726" s="159" t="str">
        <f>IF(G1726="","",IF(ISERROR(VLOOKUP(G1726,номенклатури!V:V,1,0)),E1726*H1726,E1726*I1726))</f>
        <v/>
      </c>
      <c r="G1726" s="14"/>
      <c r="H1726" s="15"/>
      <c r="I1726" s="15"/>
      <c r="J1726" s="15"/>
      <c r="K1726" s="15"/>
      <c r="L1726" s="217"/>
      <c r="M1726" s="22"/>
      <c r="N1726" s="119" t="str">
        <f>IF(G1726="","",VLOOKUP(G1726,номенклатури!R:U,4,0))</f>
        <v/>
      </c>
      <c r="O1726" s="119" t="str">
        <f>IF(M1726="","",VLOOKUP(M1726,'14'!D:D,1,0))</f>
        <v/>
      </c>
    </row>
    <row r="1727" spans="1:15" ht="12.75" customHeight="1" x14ac:dyDescent="0.2">
      <c r="A1727" s="36" t="str">
        <f>'0'!$A$4</f>
        <v>………………..</v>
      </c>
      <c r="B1727" s="37">
        <f>'0'!$A$2</f>
        <v>46112</v>
      </c>
      <c r="C1727" s="37" t="s">
        <v>1243</v>
      </c>
      <c r="D1727" s="119" t="str">
        <f>IF(G1727="","",VLOOKUP(G1727,номенклатури!R:T,2,0))</f>
        <v/>
      </c>
      <c r="E1727" s="365" t="str">
        <f>IF(G1727="","",VLOOKUP(G1727,номенклатури!R:T,3,0))</f>
        <v/>
      </c>
      <c r="F1727" s="159" t="str">
        <f>IF(G1727="","",IF(ISERROR(VLOOKUP(G1727,номенклатури!V:V,1,0)),E1727*H1727,E1727*I1727))</f>
        <v/>
      </c>
      <c r="G1727" s="14"/>
      <c r="H1727" s="15"/>
      <c r="I1727" s="15"/>
      <c r="J1727" s="15"/>
      <c r="K1727" s="15"/>
      <c r="L1727" s="217"/>
      <c r="M1727" s="22"/>
      <c r="N1727" s="119" t="str">
        <f>IF(G1727="","",VLOOKUP(G1727,номенклатури!R:U,4,0))</f>
        <v/>
      </c>
      <c r="O1727" s="119" t="str">
        <f>IF(M1727="","",VLOOKUP(M1727,'14'!D:D,1,0))</f>
        <v/>
      </c>
    </row>
    <row r="1728" spans="1:15" ht="12.75" customHeight="1" x14ac:dyDescent="0.2">
      <c r="A1728" s="36" t="str">
        <f>'0'!$A$4</f>
        <v>………………..</v>
      </c>
      <c r="B1728" s="37">
        <f>'0'!$A$2</f>
        <v>46112</v>
      </c>
      <c r="C1728" s="37" t="s">
        <v>1243</v>
      </c>
      <c r="D1728" s="119" t="str">
        <f>IF(G1728="","",VLOOKUP(G1728,номенклатури!R:T,2,0))</f>
        <v/>
      </c>
      <c r="E1728" s="365" t="str">
        <f>IF(G1728="","",VLOOKUP(G1728,номенклатури!R:T,3,0))</f>
        <v/>
      </c>
      <c r="F1728" s="159" t="str">
        <f>IF(G1728="","",IF(ISERROR(VLOOKUP(G1728,номенклатури!V:V,1,0)),E1728*H1728,E1728*I1728))</f>
        <v/>
      </c>
      <c r="G1728" s="14"/>
      <c r="H1728" s="15"/>
      <c r="I1728" s="15"/>
      <c r="J1728" s="15"/>
      <c r="K1728" s="15"/>
      <c r="L1728" s="217"/>
      <c r="M1728" s="22"/>
      <c r="N1728" s="119" t="str">
        <f>IF(G1728="","",VLOOKUP(G1728,номенклатури!R:U,4,0))</f>
        <v/>
      </c>
      <c r="O1728" s="119" t="str">
        <f>IF(M1728="","",VLOOKUP(M1728,'14'!D:D,1,0))</f>
        <v/>
      </c>
    </row>
    <row r="1729" spans="1:15" ht="12.75" customHeight="1" x14ac:dyDescent="0.2">
      <c r="A1729" s="36" t="str">
        <f>'0'!$A$4</f>
        <v>………………..</v>
      </c>
      <c r="B1729" s="37">
        <f>'0'!$A$2</f>
        <v>46112</v>
      </c>
      <c r="C1729" s="37" t="s">
        <v>1243</v>
      </c>
      <c r="D1729" s="119" t="str">
        <f>IF(G1729="","",VLOOKUP(G1729,номенклатури!R:T,2,0))</f>
        <v/>
      </c>
      <c r="E1729" s="365" t="str">
        <f>IF(G1729="","",VLOOKUP(G1729,номенклатури!R:T,3,0))</f>
        <v/>
      </c>
      <c r="F1729" s="159" t="str">
        <f>IF(G1729="","",IF(ISERROR(VLOOKUP(G1729,номенклатури!V:V,1,0)),E1729*H1729,E1729*I1729))</f>
        <v/>
      </c>
      <c r="G1729" s="14"/>
      <c r="H1729" s="15"/>
      <c r="I1729" s="15"/>
      <c r="J1729" s="15"/>
      <c r="K1729" s="15"/>
      <c r="L1729" s="217"/>
      <c r="M1729" s="22"/>
      <c r="N1729" s="119" t="str">
        <f>IF(G1729="","",VLOOKUP(G1729,номенклатури!R:U,4,0))</f>
        <v/>
      </c>
      <c r="O1729" s="119" t="str">
        <f>IF(M1729="","",VLOOKUP(M1729,'14'!D:D,1,0))</f>
        <v/>
      </c>
    </row>
    <row r="1730" spans="1:15" ht="12.75" customHeight="1" x14ac:dyDescent="0.2">
      <c r="A1730" s="36" t="str">
        <f>'0'!$A$4</f>
        <v>………………..</v>
      </c>
      <c r="B1730" s="37">
        <f>'0'!$A$2</f>
        <v>46112</v>
      </c>
      <c r="C1730" s="37" t="s">
        <v>1243</v>
      </c>
      <c r="D1730" s="119" t="str">
        <f>IF(G1730="","",VLOOKUP(G1730,номенклатури!R:T,2,0))</f>
        <v/>
      </c>
      <c r="E1730" s="365" t="str">
        <f>IF(G1730="","",VLOOKUP(G1730,номенклатури!R:T,3,0))</f>
        <v/>
      </c>
      <c r="F1730" s="159" t="str">
        <f>IF(G1730="","",IF(ISERROR(VLOOKUP(G1730,номенклатури!V:V,1,0)),E1730*H1730,E1730*I1730))</f>
        <v/>
      </c>
      <c r="G1730" s="14"/>
      <c r="H1730" s="15"/>
      <c r="I1730" s="15"/>
      <c r="J1730" s="15"/>
      <c r="K1730" s="15"/>
      <c r="L1730" s="217"/>
      <c r="M1730" s="22"/>
      <c r="N1730" s="119" t="str">
        <f>IF(G1730="","",VLOOKUP(G1730,номенклатури!R:U,4,0))</f>
        <v/>
      </c>
      <c r="O1730" s="119" t="str">
        <f>IF(M1730="","",VLOOKUP(M1730,'14'!D:D,1,0))</f>
        <v/>
      </c>
    </row>
    <row r="1731" spans="1:15" ht="12.75" customHeight="1" x14ac:dyDescent="0.2">
      <c r="A1731" s="36" t="str">
        <f>'0'!$A$4</f>
        <v>………………..</v>
      </c>
      <c r="B1731" s="37">
        <f>'0'!$A$2</f>
        <v>46112</v>
      </c>
      <c r="C1731" s="37" t="s">
        <v>1243</v>
      </c>
      <c r="D1731" s="119" t="str">
        <f>IF(G1731="","",VLOOKUP(G1731,номенклатури!R:T,2,0))</f>
        <v/>
      </c>
      <c r="E1731" s="365" t="str">
        <f>IF(G1731="","",VLOOKUP(G1731,номенклатури!R:T,3,0))</f>
        <v/>
      </c>
      <c r="F1731" s="159" t="str">
        <f>IF(G1731="","",IF(ISERROR(VLOOKUP(G1731,номенклатури!V:V,1,0)),E1731*H1731,E1731*I1731))</f>
        <v/>
      </c>
      <c r="G1731" s="14"/>
      <c r="H1731" s="15"/>
      <c r="I1731" s="15"/>
      <c r="J1731" s="15"/>
      <c r="K1731" s="15"/>
      <c r="L1731" s="217"/>
      <c r="M1731" s="22"/>
      <c r="N1731" s="119" t="str">
        <f>IF(G1731="","",VLOOKUP(G1731,номенклатури!R:U,4,0))</f>
        <v/>
      </c>
      <c r="O1731" s="119" t="str">
        <f>IF(M1731="","",VLOOKUP(M1731,'14'!D:D,1,0))</f>
        <v/>
      </c>
    </row>
    <row r="1732" spans="1:15" ht="12.75" customHeight="1" x14ac:dyDescent="0.2">
      <c r="A1732" s="36" t="str">
        <f>'0'!$A$4</f>
        <v>………………..</v>
      </c>
      <c r="B1732" s="37">
        <f>'0'!$A$2</f>
        <v>46112</v>
      </c>
      <c r="C1732" s="37" t="s">
        <v>1243</v>
      </c>
      <c r="D1732" s="119" t="str">
        <f>IF(G1732="","",VLOOKUP(G1732,номенклатури!R:T,2,0))</f>
        <v/>
      </c>
      <c r="E1732" s="365" t="str">
        <f>IF(G1732="","",VLOOKUP(G1732,номенклатури!R:T,3,0))</f>
        <v/>
      </c>
      <c r="F1732" s="159" t="str">
        <f>IF(G1732="","",IF(ISERROR(VLOOKUP(G1732,номенклатури!V:V,1,0)),E1732*H1732,E1732*I1732))</f>
        <v/>
      </c>
      <c r="G1732" s="14"/>
      <c r="H1732" s="15"/>
      <c r="I1732" s="15"/>
      <c r="J1732" s="15"/>
      <c r="K1732" s="15"/>
      <c r="L1732" s="217"/>
      <c r="M1732" s="22"/>
      <c r="N1732" s="119" t="str">
        <f>IF(G1732="","",VLOOKUP(G1732,номенклатури!R:U,4,0))</f>
        <v/>
      </c>
      <c r="O1732" s="119" t="str">
        <f>IF(M1732="","",VLOOKUP(M1732,'14'!D:D,1,0))</f>
        <v/>
      </c>
    </row>
    <row r="1733" spans="1:15" ht="12.75" customHeight="1" x14ac:dyDescent="0.2">
      <c r="A1733" s="36" t="str">
        <f>'0'!$A$4</f>
        <v>………………..</v>
      </c>
      <c r="B1733" s="37">
        <f>'0'!$A$2</f>
        <v>46112</v>
      </c>
      <c r="C1733" s="37" t="s">
        <v>1243</v>
      </c>
      <c r="D1733" s="119" t="str">
        <f>IF(G1733="","",VLOOKUP(G1733,номенклатури!R:T,2,0))</f>
        <v/>
      </c>
      <c r="E1733" s="365" t="str">
        <f>IF(G1733="","",VLOOKUP(G1733,номенклатури!R:T,3,0))</f>
        <v/>
      </c>
      <c r="F1733" s="159" t="str">
        <f>IF(G1733="","",IF(ISERROR(VLOOKUP(G1733,номенклатури!V:V,1,0)),E1733*H1733,E1733*I1733))</f>
        <v/>
      </c>
      <c r="G1733" s="14"/>
      <c r="H1733" s="15"/>
      <c r="I1733" s="15"/>
      <c r="J1733" s="15"/>
      <c r="K1733" s="15"/>
      <c r="L1733" s="217"/>
      <c r="M1733" s="22"/>
      <c r="N1733" s="119" t="str">
        <f>IF(G1733="","",VLOOKUP(G1733,номенклатури!R:U,4,0))</f>
        <v/>
      </c>
      <c r="O1733" s="119" t="str">
        <f>IF(M1733="","",VLOOKUP(M1733,'14'!D:D,1,0))</f>
        <v/>
      </c>
    </row>
    <row r="1734" spans="1:15" ht="12.75" customHeight="1" x14ac:dyDescent="0.2">
      <c r="A1734" s="36" t="str">
        <f>'0'!$A$4</f>
        <v>………………..</v>
      </c>
      <c r="B1734" s="37">
        <f>'0'!$A$2</f>
        <v>46112</v>
      </c>
      <c r="C1734" s="37" t="s">
        <v>1243</v>
      </c>
      <c r="D1734" s="119" t="str">
        <f>IF(G1734="","",VLOOKUP(G1734,номенклатури!R:T,2,0))</f>
        <v/>
      </c>
      <c r="E1734" s="365" t="str">
        <f>IF(G1734="","",VLOOKUP(G1734,номенклатури!R:T,3,0))</f>
        <v/>
      </c>
      <c r="F1734" s="159" t="str">
        <f>IF(G1734="","",IF(ISERROR(VLOOKUP(G1734,номенклатури!V:V,1,0)),E1734*H1734,E1734*I1734))</f>
        <v/>
      </c>
      <c r="G1734" s="14"/>
      <c r="H1734" s="15"/>
      <c r="I1734" s="15"/>
      <c r="J1734" s="15"/>
      <c r="K1734" s="15"/>
      <c r="L1734" s="217"/>
      <c r="M1734" s="22"/>
      <c r="N1734" s="119" t="str">
        <f>IF(G1734="","",VLOOKUP(G1734,номенклатури!R:U,4,0))</f>
        <v/>
      </c>
      <c r="O1734" s="119" t="str">
        <f>IF(M1734="","",VLOOKUP(M1734,'14'!D:D,1,0))</f>
        <v/>
      </c>
    </row>
    <row r="1735" spans="1:15" ht="12.75" customHeight="1" x14ac:dyDescent="0.2">
      <c r="A1735" s="36" t="str">
        <f>'0'!$A$4</f>
        <v>………………..</v>
      </c>
      <c r="B1735" s="37">
        <f>'0'!$A$2</f>
        <v>46112</v>
      </c>
      <c r="C1735" s="37" t="s">
        <v>1243</v>
      </c>
      <c r="D1735" s="119" t="str">
        <f>IF(G1735="","",VLOOKUP(G1735,номенклатури!R:T,2,0))</f>
        <v/>
      </c>
      <c r="E1735" s="365" t="str">
        <f>IF(G1735="","",VLOOKUP(G1735,номенклатури!R:T,3,0))</f>
        <v/>
      </c>
      <c r="F1735" s="159" t="str">
        <f>IF(G1735="","",IF(ISERROR(VLOOKUP(G1735,номенклатури!V:V,1,0)),E1735*H1735,E1735*I1735))</f>
        <v/>
      </c>
      <c r="G1735" s="14"/>
      <c r="H1735" s="15"/>
      <c r="I1735" s="15"/>
      <c r="J1735" s="15"/>
      <c r="K1735" s="15"/>
      <c r="L1735" s="217"/>
      <c r="M1735" s="22"/>
      <c r="N1735" s="119" t="str">
        <f>IF(G1735="","",VLOOKUP(G1735,номенклатури!R:U,4,0))</f>
        <v/>
      </c>
      <c r="O1735" s="119" t="str">
        <f>IF(M1735="","",VLOOKUP(M1735,'14'!D:D,1,0))</f>
        <v/>
      </c>
    </row>
    <row r="1736" spans="1:15" ht="12.75" customHeight="1" x14ac:dyDescent="0.2">
      <c r="A1736" s="36" t="str">
        <f>'0'!$A$4</f>
        <v>………………..</v>
      </c>
      <c r="B1736" s="37">
        <f>'0'!$A$2</f>
        <v>46112</v>
      </c>
      <c r="C1736" s="37" t="s">
        <v>1243</v>
      </c>
      <c r="D1736" s="119" t="str">
        <f>IF(G1736="","",VLOOKUP(G1736,номенклатури!R:T,2,0))</f>
        <v/>
      </c>
      <c r="E1736" s="365" t="str">
        <f>IF(G1736="","",VLOOKUP(G1736,номенклатури!R:T,3,0))</f>
        <v/>
      </c>
      <c r="F1736" s="159" t="str">
        <f>IF(G1736="","",IF(ISERROR(VLOOKUP(G1736,номенклатури!V:V,1,0)),E1736*H1736,E1736*I1736))</f>
        <v/>
      </c>
      <c r="G1736" s="14"/>
      <c r="H1736" s="15"/>
      <c r="I1736" s="15"/>
      <c r="J1736" s="15"/>
      <c r="K1736" s="15"/>
      <c r="L1736" s="217"/>
      <c r="M1736" s="22"/>
      <c r="N1736" s="119" t="str">
        <f>IF(G1736="","",VLOOKUP(G1736,номенклатури!R:U,4,0))</f>
        <v/>
      </c>
      <c r="O1736" s="119" t="str">
        <f>IF(M1736="","",VLOOKUP(M1736,'14'!D:D,1,0))</f>
        <v/>
      </c>
    </row>
    <row r="1737" spans="1:15" ht="12.75" customHeight="1" x14ac:dyDescent="0.2">
      <c r="A1737" s="36" t="str">
        <f>'0'!$A$4</f>
        <v>………………..</v>
      </c>
      <c r="B1737" s="37">
        <f>'0'!$A$2</f>
        <v>46112</v>
      </c>
      <c r="C1737" s="37" t="s">
        <v>1243</v>
      </c>
      <c r="D1737" s="119" t="str">
        <f>IF(G1737="","",VLOOKUP(G1737,номенклатури!R:T,2,0))</f>
        <v/>
      </c>
      <c r="E1737" s="365" t="str">
        <f>IF(G1737="","",VLOOKUP(G1737,номенклатури!R:T,3,0))</f>
        <v/>
      </c>
      <c r="F1737" s="159" t="str">
        <f>IF(G1737="","",IF(ISERROR(VLOOKUP(G1737,номенклатури!V:V,1,0)),E1737*H1737,E1737*I1737))</f>
        <v/>
      </c>
      <c r="G1737" s="14"/>
      <c r="H1737" s="15"/>
      <c r="I1737" s="15"/>
      <c r="J1737" s="15"/>
      <c r="K1737" s="15"/>
      <c r="L1737" s="217"/>
      <c r="M1737" s="22"/>
      <c r="N1737" s="119" t="str">
        <f>IF(G1737="","",VLOOKUP(G1737,номенклатури!R:U,4,0))</f>
        <v/>
      </c>
      <c r="O1737" s="119" t="str">
        <f>IF(M1737="","",VLOOKUP(M1737,'14'!D:D,1,0))</f>
        <v/>
      </c>
    </row>
    <row r="1738" spans="1:15" ht="12.75" customHeight="1" x14ac:dyDescent="0.2">
      <c r="A1738" s="36" t="str">
        <f>'0'!$A$4</f>
        <v>………………..</v>
      </c>
      <c r="B1738" s="37">
        <f>'0'!$A$2</f>
        <v>46112</v>
      </c>
      <c r="C1738" s="37" t="s">
        <v>1243</v>
      </c>
      <c r="D1738" s="119" t="str">
        <f>IF(G1738="","",VLOOKUP(G1738,номенклатури!R:T,2,0))</f>
        <v/>
      </c>
      <c r="E1738" s="365" t="str">
        <f>IF(G1738="","",VLOOKUP(G1738,номенклатури!R:T,3,0))</f>
        <v/>
      </c>
      <c r="F1738" s="159" t="str">
        <f>IF(G1738="","",IF(ISERROR(VLOOKUP(G1738,номенклатури!V:V,1,0)),E1738*H1738,E1738*I1738))</f>
        <v/>
      </c>
      <c r="G1738" s="14"/>
      <c r="H1738" s="15"/>
      <c r="I1738" s="15"/>
      <c r="J1738" s="15"/>
      <c r="K1738" s="15"/>
      <c r="L1738" s="217"/>
      <c r="M1738" s="22"/>
      <c r="N1738" s="119" t="str">
        <f>IF(G1738="","",VLOOKUP(G1738,номенклатури!R:U,4,0))</f>
        <v/>
      </c>
      <c r="O1738" s="119" t="str">
        <f>IF(M1738="","",VLOOKUP(M1738,'14'!D:D,1,0))</f>
        <v/>
      </c>
    </row>
    <row r="1739" spans="1:15" ht="12.75" customHeight="1" x14ac:dyDescent="0.2">
      <c r="A1739" s="36" t="str">
        <f>'0'!$A$4</f>
        <v>………………..</v>
      </c>
      <c r="B1739" s="37">
        <f>'0'!$A$2</f>
        <v>46112</v>
      </c>
      <c r="C1739" s="37" t="s">
        <v>1243</v>
      </c>
      <c r="D1739" s="119" t="str">
        <f>IF(G1739="","",VLOOKUP(G1739,номенклатури!R:T,2,0))</f>
        <v/>
      </c>
      <c r="E1739" s="365" t="str">
        <f>IF(G1739="","",VLOOKUP(G1739,номенклатури!R:T,3,0))</f>
        <v/>
      </c>
      <c r="F1739" s="159" t="str">
        <f>IF(G1739="","",IF(ISERROR(VLOOKUP(G1739,номенклатури!V:V,1,0)),E1739*H1739,E1739*I1739))</f>
        <v/>
      </c>
      <c r="G1739" s="14"/>
      <c r="H1739" s="15"/>
      <c r="I1739" s="15"/>
      <c r="J1739" s="15"/>
      <c r="K1739" s="15"/>
      <c r="L1739" s="217"/>
      <c r="M1739" s="22"/>
      <c r="N1739" s="119" t="str">
        <f>IF(G1739="","",VLOOKUP(G1739,номенклатури!R:U,4,0))</f>
        <v/>
      </c>
      <c r="O1739" s="119" t="str">
        <f>IF(M1739="","",VLOOKUP(M1739,'14'!D:D,1,0))</f>
        <v/>
      </c>
    </row>
    <row r="1740" spans="1:15" ht="12.75" customHeight="1" x14ac:dyDescent="0.2">
      <c r="A1740" s="36" t="str">
        <f>'0'!$A$4</f>
        <v>………………..</v>
      </c>
      <c r="B1740" s="37">
        <f>'0'!$A$2</f>
        <v>46112</v>
      </c>
      <c r="C1740" s="37" t="s">
        <v>1243</v>
      </c>
      <c r="D1740" s="119" t="str">
        <f>IF(G1740="","",VLOOKUP(G1740,номенклатури!R:T,2,0))</f>
        <v/>
      </c>
      <c r="E1740" s="365" t="str">
        <f>IF(G1740="","",VLOOKUP(G1740,номенклатури!R:T,3,0))</f>
        <v/>
      </c>
      <c r="F1740" s="159" t="str">
        <f>IF(G1740="","",IF(ISERROR(VLOOKUP(G1740,номенклатури!V:V,1,0)),E1740*H1740,E1740*I1740))</f>
        <v/>
      </c>
      <c r="G1740" s="14"/>
      <c r="H1740" s="15"/>
      <c r="I1740" s="15"/>
      <c r="J1740" s="15"/>
      <c r="K1740" s="15"/>
      <c r="L1740" s="217"/>
      <c r="M1740" s="22"/>
      <c r="N1740" s="119" t="str">
        <f>IF(G1740="","",VLOOKUP(G1740,номенклатури!R:U,4,0))</f>
        <v/>
      </c>
      <c r="O1740" s="119" t="str">
        <f>IF(M1740="","",VLOOKUP(M1740,'14'!D:D,1,0))</f>
        <v/>
      </c>
    </row>
    <row r="1741" spans="1:15" ht="12.75" customHeight="1" x14ac:dyDescent="0.2">
      <c r="A1741" s="36" t="str">
        <f>'0'!$A$4</f>
        <v>………………..</v>
      </c>
      <c r="B1741" s="37">
        <f>'0'!$A$2</f>
        <v>46112</v>
      </c>
      <c r="C1741" s="37" t="s">
        <v>1243</v>
      </c>
      <c r="D1741" s="119" t="str">
        <f>IF(G1741="","",VLOOKUP(G1741,номенклатури!R:T,2,0))</f>
        <v/>
      </c>
      <c r="E1741" s="365" t="str">
        <f>IF(G1741="","",VLOOKUP(G1741,номенклатури!R:T,3,0))</f>
        <v/>
      </c>
      <c r="F1741" s="159" t="str">
        <f>IF(G1741="","",IF(ISERROR(VLOOKUP(G1741,номенклатури!V:V,1,0)),E1741*H1741,E1741*I1741))</f>
        <v/>
      </c>
      <c r="G1741" s="14"/>
      <c r="H1741" s="15"/>
      <c r="I1741" s="15"/>
      <c r="J1741" s="15"/>
      <c r="K1741" s="15"/>
      <c r="L1741" s="217"/>
      <c r="M1741" s="22"/>
      <c r="N1741" s="119" t="str">
        <f>IF(G1741="","",VLOOKUP(G1741,номенклатури!R:U,4,0))</f>
        <v/>
      </c>
      <c r="O1741" s="119" t="str">
        <f>IF(M1741="","",VLOOKUP(M1741,'14'!D:D,1,0))</f>
        <v/>
      </c>
    </row>
    <row r="1742" spans="1:15" ht="12.75" customHeight="1" x14ac:dyDescent="0.2">
      <c r="A1742" s="36" t="str">
        <f>'0'!$A$4</f>
        <v>………………..</v>
      </c>
      <c r="B1742" s="37">
        <f>'0'!$A$2</f>
        <v>46112</v>
      </c>
      <c r="C1742" s="37" t="s">
        <v>1243</v>
      </c>
      <c r="D1742" s="119" t="str">
        <f>IF(G1742="","",VLOOKUP(G1742,номенклатури!R:T,2,0))</f>
        <v/>
      </c>
      <c r="E1742" s="365" t="str">
        <f>IF(G1742="","",VLOOKUP(G1742,номенклатури!R:T,3,0))</f>
        <v/>
      </c>
      <c r="F1742" s="159" t="str">
        <f>IF(G1742="","",IF(ISERROR(VLOOKUP(G1742,номенклатури!V:V,1,0)),E1742*H1742,E1742*I1742))</f>
        <v/>
      </c>
      <c r="G1742" s="14"/>
      <c r="H1742" s="15"/>
      <c r="I1742" s="15"/>
      <c r="J1742" s="15"/>
      <c r="K1742" s="15"/>
      <c r="L1742" s="217"/>
      <c r="M1742" s="22"/>
      <c r="N1742" s="119" t="str">
        <f>IF(G1742="","",VLOOKUP(G1742,номенклатури!R:U,4,0))</f>
        <v/>
      </c>
      <c r="O1742" s="119" t="str">
        <f>IF(M1742="","",VLOOKUP(M1742,'14'!D:D,1,0))</f>
        <v/>
      </c>
    </row>
    <row r="1743" spans="1:15" ht="12.75" customHeight="1" x14ac:dyDescent="0.2">
      <c r="A1743" s="36" t="str">
        <f>'0'!$A$4</f>
        <v>………………..</v>
      </c>
      <c r="B1743" s="37">
        <f>'0'!$A$2</f>
        <v>46112</v>
      </c>
      <c r="C1743" s="37" t="s">
        <v>1243</v>
      </c>
      <c r="D1743" s="119" t="str">
        <f>IF(G1743="","",VLOOKUP(G1743,номенклатури!R:T,2,0))</f>
        <v/>
      </c>
      <c r="E1743" s="365" t="str">
        <f>IF(G1743="","",VLOOKUP(G1743,номенклатури!R:T,3,0))</f>
        <v/>
      </c>
      <c r="F1743" s="159" t="str">
        <f>IF(G1743="","",IF(ISERROR(VLOOKUP(G1743,номенклатури!V:V,1,0)),E1743*H1743,E1743*I1743))</f>
        <v/>
      </c>
      <c r="G1743" s="14"/>
      <c r="H1743" s="15"/>
      <c r="I1743" s="15"/>
      <c r="J1743" s="15"/>
      <c r="K1743" s="15"/>
      <c r="L1743" s="217"/>
      <c r="M1743" s="22"/>
      <c r="N1743" s="119" t="str">
        <f>IF(G1743="","",VLOOKUP(G1743,номенклатури!R:U,4,0))</f>
        <v/>
      </c>
      <c r="O1743" s="119" t="str">
        <f>IF(M1743="","",VLOOKUP(M1743,'14'!D:D,1,0))</f>
        <v/>
      </c>
    </row>
    <row r="1744" spans="1:15" ht="12.75" customHeight="1" x14ac:dyDescent="0.2">
      <c r="A1744" s="36" t="str">
        <f>'0'!$A$4</f>
        <v>………………..</v>
      </c>
      <c r="B1744" s="37">
        <f>'0'!$A$2</f>
        <v>46112</v>
      </c>
      <c r="C1744" s="37" t="s">
        <v>1243</v>
      </c>
      <c r="D1744" s="119" t="str">
        <f>IF(G1744="","",VLOOKUP(G1744,номенклатури!R:T,2,0))</f>
        <v/>
      </c>
      <c r="E1744" s="365" t="str">
        <f>IF(G1744="","",VLOOKUP(G1744,номенклатури!R:T,3,0))</f>
        <v/>
      </c>
      <c r="F1744" s="159" t="str">
        <f>IF(G1744="","",IF(ISERROR(VLOOKUP(G1744,номенклатури!V:V,1,0)),E1744*H1744,E1744*I1744))</f>
        <v/>
      </c>
      <c r="G1744" s="14"/>
      <c r="H1744" s="15"/>
      <c r="I1744" s="15"/>
      <c r="J1744" s="15"/>
      <c r="K1744" s="15"/>
      <c r="L1744" s="217"/>
      <c r="M1744" s="22"/>
      <c r="N1744" s="119" t="str">
        <f>IF(G1744="","",VLOOKUP(G1744,номенклатури!R:U,4,0))</f>
        <v/>
      </c>
      <c r="O1744" s="119" t="str">
        <f>IF(M1744="","",VLOOKUP(M1744,'14'!D:D,1,0))</f>
        <v/>
      </c>
    </row>
    <row r="1745" spans="1:15" ht="12.75" customHeight="1" x14ac:dyDescent="0.2">
      <c r="A1745" s="36" t="str">
        <f>'0'!$A$4</f>
        <v>………………..</v>
      </c>
      <c r="B1745" s="37">
        <f>'0'!$A$2</f>
        <v>46112</v>
      </c>
      <c r="C1745" s="37" t="s">
        <v>1243</v>
      </c>
      <c r="D1745" s="119" t="str">
        <f>IF(G1745="","",VLOOKUP(G1745,номенклатури!R:T,2,0))</f>
        <v/>
      </c>
      <c r="E1745" s="365" t="str">
        <f>IF(G1745="","",VLOOKUP(G1745,номенклатури!R:T,3,0))</f>
        <v/>
      </c>
      <c r="F1745" s="159" t="str">
        <f>IF(G1745="","",IF(ISERROR(VLOOKUP(G1745,номенклатури!V:V,1,0)),E1745*H1745,E1745*I1745))</f>
        <v/>
      </c>
      <c r="G1745" s="14"/>
      <c r="H1745" s="15"/>
      <c r="I1745" s="15"/>
      <c r="J1745" s="15"/>
      <c r="K1745" s="15"/>
      <c r="L1745" s="217"/>
      <c r="M1745" s="22"/>
      <c r="N1745" s="119" t="str">
        <f>IF(G1745="","",VLOOKUP(G1745,номенклатури!R:U,4,0))</f>
        <v/>
      </c>
      <c r="O1745" s="119" t="str">
        <f>IF(M1745="","",VLOOKUP(M1745,'14'!D:D,1,0))</f>
        <v/>
      </c>
    </row>
    <row r="1746" spans="1:15" ht="12.75" customHeight="1" x14ac:dyDescent="0.2">
      <c r="A1746" s="36" t="str">
        <f>'0'!$A$4</f>
        <v>………………..</v>
      </c>
      <c r="B1746" s="37">
        <f>'0'!$A$2</f>
        <v>46112</v>
      </c>
      <c r="C1746" s="37" t="s">
        <v>1243</v>
      </c>
      <c r="D1746" s="119" t="str">
        <f>IF(G1746="","",VLOOKUP(G1746,номенклатури!R:T,2,0))</f>
        <v/>
      </c>
      <c r="E1746" s="365" t="str">
        <f>IF(G1746="","",VLOOKUP(G1746,номенклатури!R:T,3,0))</f>
        <v/>
      </c>
      <c r="F1746" s="159" t="str">
        <f>IF(G1746="","",IF(ISERROR(VLOOKUP(G1746,номенклатури!V:V,1,0)),E1746*H1746,E1746*I1746))</f>
        <v/>
      </c>
      <c r="G1746" s="14"/>
      <c r="H1746" s="15"/>
      <c r="I1746" s="15"/>
      <c r="J1746" s="15"/>
      <c r="K1746" s="15"/>
      <c r="L1746" s="217"/>
      <c r="M1746" s="22"/>
      <c r="N1746" s="119" t="str">
        <f>IF(G1746="","",VLOOKUP(G1746,номенклатури!R:U,4,0))</f>
        <v/>
      </c>
      <c r="O1746" s="119" t="str">
        <f>IF(M1746="","",VLOOKUP(M1746,'14'!D:D,1,0))</f>
        <v/>
      </c>
    </row>
    <row r="1747" spans="1:15" ht="12.75" customHeight="1" x14ac:dyDescent="0.2">
      <c r="A1747" s="36" t="str">
        <f>'0'!$A$4</f>
        <v>………………..</v>
      </c>
      <c r="B1747" s="37">
        <f>'0'!$A$2</f>
        <v>46112</v>
      </c>
      <c r="C1747" s="37" t="s">
        <v>1243</v>
      </c>
      <c r="D1747" s="119" t="str">
        <f>IF(G1747="","",VLOOKUP(G1747,номенклатури!R:T,2,0))</f>
        <v/>
      </c>
      <c r="E1747" s="365" t="str">
        <f>IF(G1747="","",VLOOKUP(G1747,номенклатури!R:T,3,0))</f>
        <v/>
      </c>
      <c r="F1747" s="159" t="str">
        <f>IF(G1747="","",IF(ISERROR(VLOOKUP(G1747,номенклатури!V:V,1,0)),E1747*H1747,E1747*I1747))</f>
        <v/>
      </c>
      <c r="G1747" s="14"/>
      <c r="H1747" s="15"/>
      <c r="I1747" s="15"/>
      <c r="J1747" s="15"/>
      <c r="K1747" s="15"/>
      <c r="L1747" s="217"/>
      <c r="M1747" s="22"/>
      <c r="N1747" s="119" t="str">
        <f>IF(G1747="","",VLOOKUP(G1747,номенклатури!R:U,4,0))</f>
        <v/>
      </c>
      <c r="O1747" s="119" t="str">
        <f>IF(M1747="","",VLOOKUP(M1747,'14'!D:D,1,0))</f>
        <v/>
      </c>
    </row>
    <row r="1748" spans="1:15" ht="12.75" customHeight="1" x14ac:dyDescent="0.2">
      <c r="A1748" s="36" t="str">
        <f>'0'!$A$4</f>
        <v>………………..</v>
      </c>
      <c r="B1748" s="37">
        <f>'0'!$A$2</f>
        <v>46112</v>
      </c>
      <c r="C1748" s="37" t="s">
        <v>1243</v>
      </c>
      <c r="D1748" s="119" t="str">
        <f>IF(G1748="","",VLOOKUP(G1748,номенклатури!R:T,2,0))</f>
        <v/>
      </c>
      <c r="E1748" s="365" t="str">
        <f>IF(G1748="","",VLOOKUP(G1748,номенклатури!R:T,3,0))</f>
        <v/>
      </c>
      <c r="F1748" s="159" t="str">
        <f>IF(G1748="","",IF(ISERROR(VLOOKUP(G1748,номенклатури!V:V,1,0)),E1748*H1748,E1748*I1748))</f>
        <v/>
      </c>
      <c r="G1748" s="14"/>
      <c r="H1748" s="15"/>
      <c r="I1748" s="15"/>
      <c r="J1748" s="15"/>
      <c r="K1748" s="15"/>
      <c r="L1748" s="217"/>
      <c r="M1748" s="22"/>
      <c r="N1748" s="119" t="str">
        <f>IF(G1748="","",VLOOKUP(G1748,номенклатури!R:U,4,0))</f>
        <v/>
      </c>
      <c r="O1748" s="119" t="str">
        <f>IF(M1748="","",VLOOKUP(M1748,'14'!D:D,1,0))</f>
        <v/>
      </c>
    </row>
    <row r="1749" spans="1:15" ht="12.75" customHeight="1" x14ac:dyDescent="0.2">
      <c r="A1749" s="36" t="str">
        <f>'0'!$A$4</f>
        <v>………………..</v>
      </c>
      <c r="B1749" s="37">
        <f>'0'!$A$2</f>
        <v>46112</v>
      </c>
      <c r="C1749" s="37" t="s">
        <v>1243</v>
      </c>
      <c r="D1749" s="119" t="str">
        <f>IF(G1749="","",VLOOKUP(G1749,номенклатури!R:T,2,0))</f>
        <v/>
      </c>
      <c r="E1749" s="365" t="str">
        <f>IF(G1749="","",VLOOKUP(G1749,номенклатури!R:T,3,0))</f>
        <v/>
      </c>
      <c r="F1749" s="159" t="str">
        <f>IF(G1749="","",IF(ISERROR(VLOOKUP(G1749,номенклатури!V:V,1,0)),E1749*H1749,E1749*I1749))</f>
        <v/>
      </c>
      <c r="G1749" s="14"/>
      <c r="H1749" s="15"/>
      <c r="I1749" s="15"/>
      <c r="J1749" s="15"/>
      <c r="K1749" s="15"/>
      <c r="L1749" s="217"/>
      <c r="M1749" s="22"/>
      <c r="N1749" s="119" t="str">
        <f>IF(G1749="","",VLOOKUP(G1749,номенклатури!R:U,4,0))</f>
        <v/>
      </c>
      <c r="O1749" s="119" t="str">
        <f>IF(M1749="","",VLOOKUP(M1749,'14'!D:D,1,0))</f>
        <v/>
      </c>
    </row>
    <row r="1750" spans="1:15" ht="12.75" customHeight="1" x14ac:dyDescent="0.2">
      <c r="A1750" s="36" t="str">
        <f>'0'!$A$4</f>
        <v>………………..</v>
      </c>
      <c r="B1750" s="37">
        <f>'0'!$A$2</f>
        <v>46112</v>
      </c>
      <c r="C1750" s="37" t="s">
        <v>1243</v>
      </c>
      <c r="D1750" s="119" t="str">
        <f>IF(G1750="","",VLOOKUP(G1750,номенклатури!R:T,2,0))</f>
        <v/>
      </c>
      <c r="E1750" s="365" t="str">
        <f>IF(G1750="","",VLOOKUP(G1750,номенклатури!R:T,3,0))</f>
        <v/>
      </c>
      <c r="F1750" s="159" t="str">
        <f>IF(G1750="","",IF(ISERROR(VLOOKUP(G1750,номенклатури!V:V,1,0)),E1750*H1750,E1750*I1750))</f>
        <v/>
      </c>
      <c r="G1750" s="14"/>
      <c r="H1750" s="15"/>
      <c r="I1750" s="15"/>
      <c r="J1750" s="15"/>
      <c r="K1750" s="15"/>
      <c r="L1750" s="217"/>
      <c r="M1750" s="22"/>
      <c r="N1750" s="119" t="str">
        <f>IF(G1750="","",VLOOKUP(G1750,номенклатури!R:U,4,0))</f>
        <v/>
      </c>
      <c r="O1750" s="119" t="str">
        <f>IF(M1750="","",VLOOKUP(M1750,'14'!D:D,1,0))</f>
        <v/>
      </c>
    </row>
    <row r="1751" spans="1:15" ht="12.75" customHeight="1" x14ac:dyDescent="0.2">
      <c r="A1751" s="36" t="str">
        <f>'0'!$A$4</f>
        <v>………………..</v>
      </c>
      <c r="B1751" s="37">
        <f>'0'!$A$2</f>
        <v>46112</v>
      </c>
      <c r="C1751" s="37" t="s">
        <v>1243</v>
      </c>
      <c r="D1751" s="119" t="str">
        <f>IF(G1751="","",VLOOKUP(G1751,номенклатури!R:T,2,0))</f>
        <v/>
      </c>
      <c r="E1751" s="365" t="str">
        <f>IF(G1751="","",VLOOKUP(G1751,номенклатури!R:T,3,0))</f>
        <v/>
      </c>
      <c r="F1751" s="159" t="str">
        <f>IF(G1751="","",IF(ISERROR(VLOOKUP(G1751,номенклатури!V:V,1,0)),E1751*H1751,E1751*I1751))</f>
        <v/>
      </c>
      <c r="G1751" s="14"/>
      <c r="H1751" s="15"/>
      <c r="I1751" s="15"/>
      <c r="J1751" s="15"/>
      <c r="K1751" s="15"/>
      <c r="L1751" s="217"/>
      <c r="M1751" s="22"/>
      <c r="N1751" s="119" t="str">
        <f>IF(G1751="","",VLOOKUP(G1751,номенклатури!R:U,4,0))</f>
        <v/>
      </c>
      <c r="O1751" s="119" t="str">
        <f>IF(M1751="","",VLOOKUP(M1751,'14'!D:D,1,0))</f>
        <v/>
      </c>
    </row>
    <row r="1752" spans="1:15" ht="12.75" customHeight="1" x14ac:dyDescent="0.2">
      <c r="A1752" s="36" t="str">
        <f>'0'!$A$4</f>
        <v>………………..</v>
      </c>
      <c r="B1752" s="37">
        <f>'0'!$A$2</f>
        <v>46112</v>
      </c>
      <c r="C1752" s="37" t="s">
        <v>1243</v>
      </c>
      <c r="D1752" s="119" t="str">
        <f>IF(G1752="","",VLOOKUP(G1752,номенклатури!R:T,2,0))</f>
        <v/>
      </c>
      <c r="E1752" s="365" t="str">
        <f>IF(G1752="","",VLOOKUP(G1752,номенклатури!R:T,3,0))</f>
        <v/>
      </c>
      <c r="F1752" s="159" t="str">
        <f>IF(G1752="","",IF(ISERROR(VLOOKUP(G1752,номенклатури!V:V,1,0)),E1752*H1752,E1752*I1752))</f>
        <v/>
      </c>
      <c r="G1752" s="14"/>
      <c r="H1752" s="15"/>
      <c r="I1752" s="15"/>
      <c r="J1752" s="15"/>
      <c r="K1752" s="15"/>
      <c r="L1752" s="217"/>
      <c r="M1752" s="22"/>
      <c r="N1752" s="119" t="str">
        <f>IF(G1752="","",VLOOKUP(G1752,номенклатури!R:U,4,0))</f>
        <v/>
      </c>
      <c r="O1752" s="119" t="str">
        <f>IF(M1752="","",VLOOKUP(M1752,'14'!D:D,1,0))</f>
        <v/>
      </c>
    </row>
    <row r="1753" spans="1:15" ht="12.75" customHeight="1" x14ac:dyDescent="0.2">
      <c r="A1753" s="36" t="str">
        <f>'0'!$A$4</f>
        <v>………………..</v>
      </c>
      <c r="B1753" s="37">
        <f>'0'!$A$2</f>
        <v>46112</v>
      </c>
      <c r="C1753" s="37" t="s">
        <v>1243</v>
      </c>
      <c r="D1753" s="119" t="str">
        <f>IF(G1753="","",VLOOKUP(G1753,номенклатури!R:T,2,0))</f>
        <v/>
      </c>
      <c r="E1753" s="365" t="str">
        <f>IF(G1753="","",VLOOKUP(G1753,номенклатури!R:T,3,0))</f>
        <v/>
      </c>
      <c r="F1753" s="159" t="str">
        <f>IF(G1753="","",IF(ISERROR(VLOOKUP(G1753,номенклатури!V:V,1,0)),E1753*H1753,E1753*I1753))</f>
        <v/>
      </c>
      <c r="G1753" s="14"/>
      <c r="H1753" s="15"/>
      <c r="I1753" s="15"/>
      <c r="J1753" s="15"/>
      <c r="K1753" s="15"/>
      <c r="L1753" s="217"/>
      <c r="M1753" s="22"/>
      <c r="N1753" s="119" t="str">
        <f>IF(G1753="","",VLOOKUP(G1753,номенклатури!R:U,4,0))</f>
        <v/>
      </c>
      <c r="O1753" s="119" t="str">
        <f>IF(M1753="","",VLOOKUP(M1753,'14'!D:D,1,0))</f>
        <v/>
      </c>
    </row>
    <row r="1754" spans="1:15" ht="12.75" customHeight="1" x14ac:dyDescent="0.2">
      <c r="A1754" s="36" t="str">
        <f>'0'!$A$4</f>
        <v>………………..</v>
      </c>
      <c r="B1754" s="37">
        <f>'0'!$A$2</f>
        <v>46112</v>
      </c>
      <c r="C1754" s="37" t="s">
        <v>1243</v>
      </c>
      <c r="D1754" s="119" t="str">
        <f>IF(G1754="","",VLOOKUP(G1754,номенклатури!R:T,2,0))</f>
        <v/>
      </c>
      <c r="E1754" s="365" t="str">
        <f>IF(G1754="","",VLOOKUP(G1754,номенклатури!R:T,3,0))</f>
        <v/>
      </c>
      <c r="F1754" s="159" t="str">
        <f>IF(G1754="","",IF(ISERROR(VLOOKUP(G1754,номенклатури!V:V,1,0)),E1754*H1754,E1754*I1754))</f>
        <v/>
      </c>
      <c r="G1754" s="14"/>
      <c r="H1754" s="15"/>
      <c r="I1754" s="15"/>
      <c r="J1754" s="15"/>
      <c r="K1754" s="15"/>
      <c r="L1754" s="217"/>
      <c r="M1754" s="22"/>
      <c r="N1754" s="119" t="str">
        <f>IF(G1754="","",VLOOKUP(G1754,номенклатури!R:U,4,0))</f>
        <v/>
      </c>
      <c r="O1754" s="119" t="str">
        <f>IF(M1754="","",VLOOKUP(M1754,'14'!D:D,1,0))</f>
        <v/>
      </c>
    </row>
    <row r="1755" spans="1:15" ht="12.75" customHeight="1" x14ac:dyDescent="0.2">
      <c r="A1755" s="36" t="str">
        <f>'0'!$A$4</f>
        <v>………………..</v>
      </c>
      <c r="B1755" s="37">
        <f>'0'!$A$2</f>
        <v>46112</v>
      </c>
      <c r="C1755" s="37" t="s">
        <v>1243</v>
      </c>
      <c r="D1755" s="119" t="str">
        <f>IF(G1755="","",VLOOKUP(G1755,номенклатури!R:T,2,0))</f>
        <v/>
      </c>
      <c r="E1755" s="365" t="str">
        <f>IF(G1755="","",VLOOKUP(G1755,номенклатури!R:T,3,0))</f>
        <v/>
      </c>
      <c r="F1755" s="159" t="str">
        <f>IF(G1755="","",IF(ISERROR(VLOOKUP(G1755,номенклатури!V:V,1,0)),E1755*H1755,E1755*I1755))</f>
        <v/>
      </c>
      <c r="G1755" s="14"/>
      <c r="H1755" s="15"/>
      <c r="I1755" s="15"/>
      <c r="J1755" s="15"/>
      <c r="K1755" s="15"/>
      <c r="L1755" s="217"/>
      <c r="M1755" s="22"/>
      <c r="N1755" s="119" t="str">
        <f>IF(G1755="","",VLOOKUP(G1755,номенклатури!R:U,4,0))</f>
        <v/>
      </c>
      <c r="O1755" s="119" t="str">
        <f>IF(M1755="","",VLOOKUP(M1755,'14'!D:D,1,0))</f>
        <v/>
      </c>
    </row>
    <row r="1756" spans="1:15" ht="12.75" customHeight="1" x14ac:dyDescent="0.2">
      <c r="A1756" s="36" t="str">
        <f>'0'!$A$4</f>
        <v>………………..</v>
      </c>
      <c r="B1756" s="37">
        <f>'0'!$A$2</f>
        <v>46112</v>
      </c>
      <c r="C1756" s="37" t="s">
        <v>1243</v>
      </c>
      <c r="D1756" s="119" t="str">
        <f>IF(G1756="","",VLOOKUP(G1756,номенклатури!R:T,2,0))</f>
        <v/>
      </c>
      <c r="E1756" s="365" t="str">
        <f>IF(G1756="","",VLOOKUP(G1756,номенклатури!R:T,3,0))</f>
        <v/>
      </c>
      <c r="F1756" s="159" t="str">
        <f>IF(G1756="","",IF(ISERROR(VLOOKUP(G1756,номенклатури!V:V,1,0)),E1756*H1756,E1756*I1756))</f>
        <v/>
      </c>
      <c r="G1756" s="14"/>
      <c r="H1756" s="15"/>
      <c r="I1756" s="15"/>
      <c r="J1756" s="15"/>
      <c r="K1756" s="15"/>
      <c r="L1756" s="217"/>
      <c r="M1756" s="22"/>
      <c r="N1756" s="119" t="str">
        <f>IF(G1756="","",VLOOKUP(G1756,номенклатури!R:U,4,0))</f>
        <v/>
      </c>
      <c r="O1756" s="119" t="str">
        <f>IF(M1756="","",VLOOKUP(M1756,'14'!D:D,1,0))</f>
        <v/>
      </c>
    </row>
    <row r="1757" spans="1:15" ht="12.75" customHeight="1" x14ac:dyDescent="0.2">
      <c r="A1757" s="36" t="str">
        <f>'0'!$A$4</f>
        <v>………………..</v>
      </c>
      <c r="B1757" s="37">
        <f>'0'!$A$2</f>
        <v>46112</v>
      </c>
      <c r="C1757" s="37" t="s">
        <v>1243</v>
      </c>
      <c r="D1757" s="119" t="str">
        <f>IF(G1757="","",VLOOKUP(G1757,номенклатури!R:T,2,0))</f>
        <v/>
      </c>
      <c r="E1757" s="365" t="str">
        <f>IF(G1757="","",VLOOKUP(G1757,номенклатури!R:T,3,0))</f>
        <v/>
      </c>
      <c r="F1757" s="159" t="str">
        <f>IF(G1757="","",IF(ISERROR(VLOOKUP(G1757,номенклатури!V:V,1,0)),E1757*H1757,E1757*I1757))</f>
        <v/>
      </c>
      <c r="G1757" s="14"/>
      <c r="H1757" s="15"/>
      <c r="I1757" s="15"/>
      <c r="J1757" s="15"/>
      <c r="K1757" s="15"/>
      <c r="L1757" s="217"/>
      <c r="M1757" s="22"/>
      <c r="N1757" s="119" t="str">
        <f>IF(G1757="","",VLOOKUP(G1757,номенклатури!R:U,4,0))</f>
        <v/>
      </c>
      <c r="O1757" s="119" t="str">
        <f>IF(M1757="","",VLOOKUP(M1757,'14'!D:D,1,0))</f>
        <v/>
      </c>
    </row>
    <row r="1758" spans="1:15" ht="12.75" customHeight="1" x14ac:dyDescent="0.2">
      <c r="A1758" s="36" t="str">
        <f>'0'!$A$4</f>
        <v>………………..</v>
      </c>
      <c r="B1758" s="37">
        <f>'0'!$A$2</f>
        <v>46112</v>
      </c>
      <c r="C1758" s="37" t="s">
        <v>1243</v>
      </c>
      <c r="D1758" s="119" t="str">
        <f>IF(G1758="","",VLOOKUP(G1758,номенклатури!R:T,2,0))</f>
        <v/>
      </c>
      <c r="E1758" s="365" t="str">
        <f>IF(G1758="","",VLOOKUP(G1758,номенклатури!R:T,3,0))</f>
        <v/>
      </c>
      <c r="F1758" s="159" t="str">
        <f>IF(G1758="","",IF(ISERROR(VLOOKUP(G1758,номенклатури!V:V,1,0)),E1758*H1758,E1758*I1758))</f>
        <v/>
      </c>
      <c r="G1758" s="14"/>
      <c r="H1758" s="15"/>
      <c r="I1758" s="15"/>
      <c r="J1758" s="15"/>
      <c r="K1758" s="15"/>
      <c r="L1758" s="217"/>
      <c r="M1758" s="22"/>
      <c r="N1758" s="119" t="str">
        <f>IF(G1758="","",VLOOKUP(G1758,номенклатури!R:U,4,0))</f>
        <v/>
      </c>
      <c r="O1758" s="119" t="str">
        <f>IF(M1758="","",VLOOKUP(M1758,'14'!D:D,1,0))</f>
        <v/>
      </c>
    </row>
    <row r="1759" spans="1:15" ht="12.75" customHeight="1" x14ac:dyDescent="0.2">
      <c r="A1759" s="36" t="str">
        <f>'0'!$A$4</f>
        <v>………………..</v>
      </c>
      <c r="B1759" s="37">
        <f>'0'!$A$2</f>
        <v>46112</v>
      </c>
      <c r="C1759" s="37" t="s">
        <v>1243</v>
      </c>
      <c r="D1759" s="119" t="str">
        <f>IF(G1759="","",VLOOKUP(G1759,номенклатури!R:T,2,0))</f>
        <v/>
      </c>
      <c r="E1759" s="365" t="str">
        <f>IF(G1759="","",VLOOKUP(G1759,номенклатури!R:T,3,0))</f>
        <v/>
      </c>
      <c r="F1759" s="159" t="str">
        <f>IF(G1759="","",IF(ISERROR(VLOOKUP(G1759,номенклатури!V:V,1,0)),E1759*H1759,E1759*I1759))</f>
        <v/>
      </c>
      <c r="G1759" s="14"/>
      <c r="H1759" s="15"/>
      <c r="I1759" s="15"/>
      <c r="J1759" s="15"/>
      <c r="K1759" s="15"/>
      <c r="L1759" s="217"/>
      <c r="M1759" s="22"/>
      <c r="N1759" s="119" t="str">
        <f>IF(G1759="","",VLOOKUP(G1759,номенклатури!R:U,4,0))</f>
        <v/>
      </c>
      <c r="O1759" s="119" t="str">
        <f>IF(M1759="","",VLOOKUP(M1759,'14'!D:D,1,0))</f>
        <v/>
      </c>
    </row>
    <row r="1760" spans="1:15" ht="12.75" customHeight="1" x14ac:dyDescent="0.2">
      <c r="A1760" s="36" t="str">
        <f>'0'!$A$4</f>
        <v>………………..</v>
      </c>
      <c r="B1760" s="37">
        <f>'0'!$A$2</f>
        <v>46112</v>
      </c>
      <c r="C1760" s="37" t="s">
        <v>1243</v>
      </c>
      <c r="D1760" s="119" t="str">
        <f>IF(G1760="","",VLOOKUP(G1760,номенклатури!R:T,2,0))</f>
        <v/>
      </c>
      <c r="E1760" s="365" t="str">
        <f>IF(G1760="","",VLOOKUP(G1760,номенклатури!R:T,3,0))</f>
        <v/>
      </c>
      <c r="F1760" s="159" t="str">
        <f>IF(G1760="","",IF(ISERROR(VLOOKUP(G1760,номенклатури!V:V,1,0)),E1760*H1760,E1760*I1760))</f>
        <v/>
      </c>
      <c r="G1760" s="14"/>
      <c r="H1760" s="15"/>
      <c r="I1760" s="15"/>
      <c r="J1760" s="15"/>
      <c r="K1760" s="15"/>
      <c r="L1760" s="217"/>
      <c r="M1760" s="22"/>
      <c r="N1760" s="119" t="str">
        <f>IF(G1760="","",VLOOKUP(G1760,номенклатури!R:U,4,0))</f>
        <v/>
      </c>
      <c r="O1760" s="119" t="str">
        <f>IF(M1760="","",VLOOKUP(M1760,'14'!D:D,1,0))</f>
        <v/>
      </c>
    </row>
    <row r="1761" spans="1:15" ht="12.75" customHeight="1" x14ac:dyDescent="0.2">
      <c r="A1761" s="36" t="str">
        <f>'0'!$A$4</f>
        <v>………………..</v>
      </c>
      <c r="B1761" s="37">
        <f>'0'!$A$2</f>
        <v>46112</v>
      </c>
      <c r="C1761" s="37" t="s">
        <v>1243</v>
      </c>
      <c r="D1761" s="119" t="str">
        <f>IF(G1761="","",VLOOKUP(G1761,номенклатури!R:T,2,0))</f>
        <v/>
      </c>
      <c r="E1761" s="365" t="str">
        <f>IF(G1761="","",VLOOKUP(G1761,номенклатури!R:T,3,0))</f>
        <v/>
      </c>
      <c r="F1761" s="159" t="str">
        <f>IF(G1761="","",IF(ISERROR(VLOOKUP(G1761,номенклатури!V:V,1,0)),E1761*H1761,E1761*I1761))</f>
        <v/>
      </c>
      <c r="G1761" s="14"/>
      <c r="H1761" s="15"/>
      <c r="I1761" s="15"/>
      <c r="J1761" s="15"/>
      <c r="K1761" s="15"/>
      <c r="L1761" s="217"/>
      <c r="M1761" s="22"/>
      <c r="N1761" s="119" t="str">
        <f>IF(G1761="","",VLOOKUP(G1761,номенклатури!R:U,4,0))</f>
        <v/>
      </c>
      <c r="O1761" s="119" t="str">
        <f>IF(M1761="","",VLOOKUP(M1761,'14'!D:D,1,0))</f>
        <v/>
      </c>
    </row>
    <row r="1762" spans="1:15" ht="12.75" customHeight="1" x14ac:dyDescent="0.2">
      <c r="A1762" s="36" t="str">
        <f>'0'!$A$4</f>
        <v>………………..</v>
      </c>
      <c r="B1762" s="37">
        <f>'0'!$A$2</f>
        <v>46112</v>
      </c>
      <c r="C1762" s="37" t="s">
        <v>1243</v>
      </c>
      <c r="D1762" s="119" t="str">
        <f>IF(G1762="","",VLOOKUP(G1762,номенклатури!R:T,2,0))</f>
        <v/>
      </c>
      <c r="E1762" s="365" t="str">
        <f>IF(G1762="","",VLOOKUP(G1762,номенклатури!R:T,3,0))</f>
        <v/>
      </c>
      <c r="F1762" s="159" t="str">
        <f>IF(G1762="","",IF(ISERROR(VLOOKUP(G1762,номенклатури!V:V,1,0)),E1762*H1762,E1762*I1762))</f>
        <v/>
      </c>
      <c r="G1762" s="14"/>
      <c r="H1762" s="15"/>
      <c r="I1762" s="15"/>
      <c r="J1762" s="15"/>
      <c r="K1762" s="15"/>
      <c r="L1762" s="217"/>
      <c r="M1762" s="22"/>
      <c r="N1762" s="119" t="str">
        <f>IF(G1762="","",VLOOKUP(G1762,номенклатури!R:U,4,0))</f>
        <v/>
      </c>
      <c r="O1762" s="119" t="str">
        <f>IF(M1762="","",VLOOKUP(M1762,'14'!D:D,1,0))</f>
        <v/>
      </c>
    </row>
    <row r="1763" spans="1:15" ht="12.75" customHeight="1" x14ac:dyDescent="0.2">
      <c r="A1763" s="36" t="str">
        <f>'0'!$A$4</f>
        <v>………………..</v>
      </c>
      <c r="B1763" s="37">
        <f>'0'!$A$2</f>
        <v>46112</v>
      </c>
      <c r="C1763" s="37" t="s">
        <v>1243</v>
      </c>
      <c r="D1763" s="119" t="str">
        <f>IF(G1763="","",VLOOKUP(G1763,номенклатури!R:T,2,0))</f>
        <v/>
      </c>
      <c r="E1763" s="365" t="str">
        <f>IF(G1763="","",VLOOKUP(G1763,номенклатури!R:T,3,0))</f>
        <v/>
      </c>
      <c r="F1763" s="159" t="str">
        <f>IF(G1763="","",IF(ISERROR(VLOOKUP(G1763,номенклатури!V:V,1,0)),E1763*H1763,E1763*I1763))</f>
        <v/>
      </c>
      <c r="G1763" s="14"/>
      <c r="H1763" s="15"/>
      <c r="I1763" s="15"/>
      <c r="J1763" s="15"/>
      <c r="K1763" s="15"/>
      <c r="L1763" s="217"/>
      <c r="M1763" s="22"/>
      <c r="N1763" s="119" t="str">
        <f>IF(G1763="","",VLOOKUP(G1763,номенклатури!R:U,4,0))</f>
        <v/>
      </c>
      <c r="O1763" s="119" t="str">
        <f>IF(M1763="","",VLOOKUP(M1763,'14'!D:D,1,0))</f>
        <v/>
      </c>
    </row>
    <row r="1764" spans="1:15" ht="12.75" customHeight="1" x14ac:dyDescent="0.2">
      <c r="A1764" s="36" t="str">
        <f>'0'!$A$4</f>
        <v>………………..</v>
      </c>
      <c r="B1764" s="37">
        <f>'0'!$A$2</f>
        <v>46112</v>
      </c>
      <c r="C1764" s="37" t="s">
        <v>1243</v>
      </c>
      <c r="D1764" s="119" t="str">
        <f>IF(G1764="","",VLOOKUP(G1764,номенклатури!R:T,2,0))</f>
        <v/>
      </c>
      <c r="E1764" s="365" t="str">
        <f>IF(G1764="","",VLOOKUP(G1764,номенклатури!R:T,3,0))</f>
        <v/>
      </c>
      <c r="F1764" s="159" t="str">
        <f>IF(G1764="","",IF(ISERROR(VLOOKUP(G1764,номенклатури!V:V,1,0)),E1764*H1764,E1764*I1764))</f>
        <v/>
      </c>
      <c r="G1764" s="14"/>
      <c r="H1764" s="15"/>
      <c r="I1764" s="15"/>
      <c r="J1764" s="15"/>
      <c r="K1764" s="15"/>
      <c r="L1764" s="217"/>
      <c r="M1764" s="22"/>
      <c r="N1764" s="119" t="str">
        <f>IF(G1764="","",VLOOKUP(G1764,номенклатури!R:U,4,0))</f>
        <v/>
      </c>
      <c r="O1764" s="119" t="str">
        <f>IF(M1764="","",VLOOKUP(M1764,'14'!D:D,1,0))</f>
        <v/>
      </c>
    </row>
    <row r="1765" spans="1:15" ht="12.75" customHeight="1" x14ac:dyDescent="0.2">
      <c r="A1765" s="36" t="str">
        <f>'0'!$A$4</f>
        <v>………………..</v>
      </c>
      <c r="B1765" s="37">
        <f>'0'!$A$2</f>
        <v>46112</v>
      </c>
      <c r="C1765" s="37" t="s">
        <v>1243</v>
      </c>
      <c r="D1765" s="119" t="str">
        <f>IF(G1765="","",VLOOKUP(G1765,номенклатури!R:T,2,0))</f>
        <v/>
      </c>
      <c r="E1765" s="365" t="str">
        <f>IF(G1765="","",VLOOKUP(G1765,номенклатури!R:T,3,0))</f>
        <v/>
      </c>
      <c r="F1765" s="159" t="str">
        <f>IF(G1765="","",IF(ISERROR(VLOOKUP(G1765,номенклатури!V:V,1,0)),E1765*H1765,E1765*I1765))</f>
        <v/>
      </c>
      <c r="G1765" s="14"/>
      <c r="H1765" s="15"/>
      <c r="I1765" s="15"/>
      <c r="J1765" s="15"/>
      <c r="K1765" s="15"/>
      <c r="L1765" s="217"/>
      <c r="M1765" s="22"/>
      <c r="N1765" s="119" t="str">
        <f>IF(G1765="","",VLOOKUP(G1765,номенклатури!R:U,4,0))</f>
        <v/>
      </c>
      <c r="O1765" s="119" t="str">
        <f>IF(M1765="","",VLOOKUP(M1765,'14'!D:D,1,0))</f>
        <v/>
      </c>
    </row>
    <row r="1766" spans="1:15" ht="12.75" customHeight="1" x14ac:dyDescent="0.2">
      <c r="A1766" s="36" t="str">
        <f>'0'!$A$4</f>
        <v>………………..</v>
      </c>
      <c r="B1766" s="37">
        <f>'0'!$A$2</f>
        <v>46112</v>
      </c>
      <c r="C1766" s="37" t="s">
        <v>1243</v>
      </c>
      <c r="D1766" s="119" t="str">
        <f>IF(G1766="","",VLOOKUP(G1766,номенклатури!R:T,2,0))</f>
        <v/>
      </c>
      <c r="E1766" s="365" t="str">
        <f>IF(G1766="","",VLOOKUP(G1766,номенклатури!R:T,3,0))</f>
        <v/>
      </c>
      <c r="F1766" s="159" t="str">
        <f>IF(G1766="","",IF(ISERROR(VLOOKUP(G1766,номенклатури!V:V,1,0)),E1766*H1766,E1766*I1766))</f>
        <v/>
      </c>
      <c r="G1766" s="14"/>
      <c r="H1766" s="15"/>
      <c r="I1766" s="15"/>
      <c r="J1766" s="15"/>
      <c r="K1766" s="15"/>
      <c r="L1766" s="217"/>
      <c r="M1766" s="22"/>
      <c r="N1766" s="119" t="str">
        <f>IF(G1766="","",VLOOKUP(G1766,номенклатури!R:U,4,0))</f>
        <v/>
      </c>
      <c r="O1766" s="119" t="str">
        <f>IF(M1766="","",VLOOKUP(M1766,'14'!D:D,1,0))</f>
        <v/>
      </c>
    </row>
    <row r="1767" spans="1:15" ht="12.75" customHeight="1" x14ac:dyDescent="0.2">
      <c r="A1767" s="36" t="str">
        <f>'0'!$A$4</f>
        <v>………………..</v>
      </c>
      <c r="B1767" s="37">
        <f>'0'!$A$2</f>
        <v>46112</v>
      </c>
      <c r="C1767" s="37" t="s">
        <v>1243</v>
      </c>
      <c r="D1767" s="119" t="str">
        <f>IF(G1767="","",VLOOKUP(G1767,номенклатури!R:T,2,0))</f>
        <v/>
      </c>
      <c r="E1767" s="365" t="str">
        <f>IF(G1767="","",VLOOKUP(G1767,номенклатури!R:T,3,0))</f>
        <v/>
      </c>
      <c r="F1767" s="159" t="str">
        <f>IF(G1767="","",IF(ISERROR(VLOOKUP(G1767,номенклатури!V:V,1,0)),E1767*H1767,E1767*I1767))</f>
        <v/>
      </c>
      <c r="G1767" s="14"/>
      <c r="H1767" s="15"/>
      <c r="I1767" s="15"/>
      <c r="J1767" s="15"/>
      <c r="K1767" s="15"/>
      <c r="L1767" s="217"/>
      <c r="M1767" s="22"/>
      <c r="N1767" s="119" t="str">
        <f>IF(G1767="","",VLOOKUP(G1767,номенклатури!R:U,4,0))</f>
        <v/>
      </c>
      <c r="O1767" s="119" t="str">
        <f>IF(M1767="","",VLOOKUP(M1767,'14'!D:D,1,0))</f>
        <v/>
      </c>
    </row>
    <row r="1768" spans="1:15" ht="12.75" customHeight="1" x14ac:dyDescent="0.2">
      <c r="A1768" s="36" t="str">
        <f>'0'!$A$4</f>
        <v>………………..</v>
      </c>
      <c r="B1768" s="37">
        <f>'0'!$A$2</f>
        <v>46112</v>
      </c>
      <c r="C1768" s="37" t="s">
        <v>1243</v>
      </c>
      <c r="D1768" s="119" t="str">
        <f>IF(G1768="","",VLOOKUP(G1768,номенклатури!R:T,2,0))</f>
        <v/>
      </c>
      <c r="E1768" s="365" t="str">
        <f>IF(G1768="","",VLOOKUP(G1768,номенклатури!R:T,3,0))</f>
        <v/>
      </c>
      <c r="F1768" s="159" t="str">
        <f>IF(G1768="","",IF(ISERROR(VLOOKUP(G1768,номенклатури!V:V,1,0)),E1768*H1768,E1768*I1768))</f>
        <v/>
      </c>
      <c r="G1768" s="14"/>
      <c r="H1768" s="15"/>
      <c r="I1768" s="15"/>
      <c r="J1768" s="15"/>
      <c r="K1768" s="15"/>
      <c r="L1768" s="217"/>
      <c r="M1768" s="22"/>
      <c r="N1768" s="119" t="str">
        <f>IF(G1768="","",VLOOKUP(G1768,номенклатури!R:U,4,0))</f>
        <v/>
      </c>
      <c r="O1768" s="119" t="str">
        <f>IF(M1768="","",VLOOKUP(M1768,'14'!D:D,1,0))</f>
        <v/>
      </c>
    </row>
    <row r="1769" spans="1:15" ht="12.75" customHeight="1" x14ac:dyDescent="0.2">
      <c r="A1769" s="36" t="str">
        <f>'0'!$A$4</f>
        <v>………………..</v>
      </c>
      <c r="B1769" s="37">
        <f>'0'!$A$2</f>
        <v>46112</v>
      </c>
      <c r="C1769" s="37" t="s">
        <v>1243</v>
      </c>
      <c r="D1769" s="119" t="str">
        <f>IF(G1769="","",VLOOKUP(G1769,номенклатури!R:T,2,0))</f>
        <v/>
      </c>
      <c r="E1769" s="365" t="str">
        <f>IF(G1769="","",VLOOKUP(G1769,номенклатури!R:T,3,0))</f>
        <v/>
      </c>
      <c r="F1769" s="159" t="str">
        <f>IF(G1769="","",IF(ISERROR(VLOOKUP(G1769,номенклатури!V:V,1,0)),E1769*H1769,E1769*I1769))</f>
        <v/>
      </c>
      <c r="G1769" s="14"/>
      <c r="H1769" s="15"/>
      <c r="I1769" s="15"/>
      <c r="J1769" s="15"/>
      <c r="K1769" s="15"/>
      <c r="L1769" s="217"/>
      <c r="M1769" s="22"/>
      <c r="N1769" s="119" t="str">
        <f>IF(G1769="","",VLOOKUP(G1769,номенклатури!R:U,4,0))</f>
        <v/>
      </c>
      <c r="O1769" s="119" t="str">
        <f>IF(M1769="","",VLOOKUP(M1769,'14'!D:D,1,0))</f>
        <v/>
      </c>
    </row>
    <row r="1770" spans="1:15" ht="12.75" customHeight="1" x14ac:dyDescent="0.2">
      <c r="A1770" s="36" t="str">
        <f>'0'!$A$4</f>
        <v>………………..</v>
      </c>
      <c r="B1770" s="37">
        <f>'0'!$A$2</f>
        <v>46112</v>
      </c>
      <c r="C1770" s="37" t="s">
        <v>1243</v>
      </c>
      <c r="D1770" s="119" t="str">
        <f>IF(G1770="","",VLOOKUP(G1770,номенклатури!R:T,2,0))</f>
        <v/>
      </c>
      <c r="E1770" s="365" t="str">
        <f>IF(G1770="","",VLOOKUP(G1770,номенклатури!R:T,3,0))</f>
        <v/>
      </c>
      <c r="F1770" s="159" t="str">
        <f>IF(G1770="","",IF(ISERROR(VLOOKUP(G1770,номенклатури!V:V,1,0)),E1770*H1770,E1770*I1770))</f>
        <v/>
      </c>
      <c r="G1770" s="14"/>
      <c r="H1770" s="15"/>
      <c r="I1770" s="15"/>
      <c r="J1770" s="15"/>
      <c r="K1770" s="15"/>
      <c r="L1770" s="217"/>
      <c r="M1770" s="22"/>
      <c r="N1770" s="119" t="str">
        <f>IF(G1770="","",VLOOKUP(G1770,номенклатури!R:U,4,0))</f>
        <v/>
      </c>
      <c r="O1770" s="119" t="str">
        <f>IF(M1770="","",VLOOKUP(M1770,'14'!D:D,1,0))</f>
        <v/>
      </c>
    </row>
    <row r="1771" spans="1:15" ht="12.75" customHeight="1" x14ac:dyDescent="0.2">
      <c r="A1771" s="36" t="str">
        <f>'0'!$A$4</f>
        <v>………………..</v>
      </c>
      <c r="B1771" s="37">
        <f>'0'!$A$2</f>
        <v>46112</v>
      </c>
      <c r="C1771" s="37" t="s">
        <v>1243</v>
      </c>
      <c r="D1771" s="119" t="str">
        <f>IF(G1771="","",VLOOKUP(G1771,номенклатури!R:T,2,0))</f>
        <v/>
      </c>
      <c r="E1771" s="365" t="str">
        <f>IF(G1771="","",VLOOKUP(G1771,номенклатури!R:T,3,0))</f>
        <v/>
      </c>
      <c r="F1771" s="159" t="str">
        <f>IF(G1771="","",IF(ISERROR(VLOOKUP(G1771,номенклатури!V:V,1,0)),E1771*H1771,E1771*I1771))</f>
        <v/>
      </c>
      <c r="G1771" s="14"/>
      <c r="H1771" s="15"/>
      <c r="I1771" s="15"/>
      <c r="J1771" s="15"/>
      <c r="K1771" s="15"/>
      <c r="L1771" s="217"/>
      <c r="M1771" s="22"/>
      <c r="N1771" s="119" t="str">
        <f>IF(G1771="","",VLOOKUP(G1771,номенклатури!R:U,4,0))</f>
        <v/>
      </c>
      <c r="O1771" s="119" t="str">
        <f>IF(M1771="","",VLOOKUP(M1771,'14'!D:D,1,0))</f>
        <v/>
      </c>
    </row>
    <row r="1772" spans="1:15" ht="12.75" customHeight="1" x14ac:dyDescent="0.2">
      <c r="A1772" s="36" t="str">
        <f>'0'!$A$4</f>
        <v>………………..</v>
      </c>
      <c r="B1772" s="37">
        <f>'0'!$A$2</f>
        <v>46112</v>
      </c>
      <c r="C1772" s="37" t="s">
        <v>1243</v>
      </c>
      <c r="D1772" s="119" t="str">
        <f>IF(G1772="","",VLOOKUP(G1772,номенклатури!R:T,2,0))</f>
        <v/>
      </c>
      <c r="E1772" s="365" t="str">
        <f>IF(G1772="","",VLOOKUP(G1772,номенклатури!R:T,3,0))</f>
        <v/>
      </c>
      <c r="F1772" s="159" t="str">
        <f>IF(G1772="","",IF(ISERROR(VLOOKUP(G1772,номенклатури!V:V,1,0)),E1772*H1772,E1772*I1772))</f>
        <v/>
      </c>
      <c r="G1772" s="14"/>
      <c r="H1772" s="15"/>
      <c r="I1772" s="15"/>
      <c r="J1772" s="15"/>
      <c r="K1772" s="15"/>
      <c r="L1772" s="217"/>
      <c r="M1772" s="22"/>
      <c r="N1772" s="119" t="str">
        <f>IF(G1772="","",VLOOKUP(G1772,номенклатури!R:U,4,0))</f>
        <v/>
      </c>
      <c r="O1772" s="119" t="str">
        <f>IF(M1772="","",VLOOKUP(M1772,'14'!D:D,1,0))</f>
        <v/>
      </c>
    </row>
    <row r="1773" spans="1:15" ht="12.75" customHeight="1" x14ac:dyDescent="0.2">
      <c r="A1773" s="36" t="str">
        <f>'0'!$A$4</f>
        <v>………………..</v>
      </c>
      <c r="B1773" s="37">
        <f>'0'!$A$2</f>
        <v>46112</v>
      </c>
      <c r="C1773" s="37" t="s">
        <v>1243</v>
      </c>
      <c r="D1773" s="119" t="str">
        <f>IF(G1773="","",VLOOKUP(G1773,номенклатури!R:T,2,0))</f>
        <v/>
      </c>
      <c r="E1773" s="365" t="str">
        <f>IF(G1773="","",VLOOKUP(G1773,номенклатури!R:T,3,0))</f>
        <v/>
      </c>
      <c r="F1773" s="159" t="str">
        <f>IF(G1773="","",IF(ISERROR(VLOOKUP(G1773,номенклатури!V:V,1,0)),E1773*H1773,E1773*I1773))</f>
        <v/>
      </c>
      <c r="G1773" s="14"/>
      <c r="H1773" s="15"/>
      <c r="I1773" s="15"/>
      <c r="J1773" s="15"/>
      <c r="K1773" s="15"/>
      <c r="L1773" s="217"/>
      <c r="M1773" s="22"/>
      <c r="N1773" s="119" t="str">
        <f>IF(G1773="","",VLOOKUP(G1773,номенклатури!R:U,4,0))</f>
        <v/>
      </c>
      <c r="O1773" s="119" t="str">
        <f>IF(M1773="","",VLOOKUP(M1773,'14'!D:D,1,0))</f>
        <v/>
      </c>
    </row>
    <row r="1774" spans="1:15" ht="12.75" customHeight="1" x14ac:dyDescent="0.2">
      <c r="A1774" s="36" t="str">
        <f>'0'!$A$4</f>
        <v>………………..</v>
      </c>
      <c r="B1774" s="37">
        <f>'0'!$A$2</f>
        <v>46112</v>
      </c>
      <c r="C1774" s="37" t="s">
        <v>1243</v>
      </c>
      <c r="D1774" s="119" t="str">
        <f>IF(G1774="","",VLOOKUP(G1774,номенклатури!R:T,2,0))</f>
        <v/>
      </c>
      <c r="E1774" s="365" t="str">
        <f>IF(G1774="","",VLOOKUP(G1774,номенклатури!R:T,3,0))</f>
        <v/>
      </c>
      <c r="F1774" s="159" t="str">
        <f>IF(G1774="","",IF(ISERROR(VLOOKUP(G1774,номенклатури!V:V,1,0)),E1774*H1774,E1774*I1774))</f>
        <v/>
      </c>
      <c r="G1774" s="14"/>
      <c r="H1774" s="15"/>
      <c r="I1774" s="15"/>
      <c r="J1774" s="15"/>
      <c r="K1774" s="15"/>
      <c r="L1774" s="217"/>
      <c r="M1774" s="22"/>
      <c r="N1774" s="119" t="str">
        <f>IF(G1774="","",VLOOKUP(G1774,номенклатури!R:U,4,0))</f>
        <v/>
      </c>
      <c r="O1774" s="119" t="str">
        <f>IF(M1774="","",VLOOKUP(M1774,'14'!D:D,1,0))</f>
        <v/>
      </c>
    </row>
    <row r="1775" spans="1:15" ht="12.75" customHeight="1" x14ac:dyDescent="0.2">
      <c r="A1775" s="36" t="str">
        <f>'0'!$A$4</f>
        <v>………………..</v>
      </c>
      <c r="B1775" s="37">
        <f>'0'!$A$2</f>
        <v>46112</v>
      </c>
      <c r="C1775" s="37" t="s">
        <v>1243</v>
      </c>
      <c r="D1775" s="119" t="str">
        <f>IF(G1775="","",VLOOKUP(G1775,номенклатури!R:T,2,0))</f>
        <v/>
      </c>
      <c r="E1775" s="365" t="str">
        <f>IF(G1775="","",VLOOKUP(G1775,номенклатури!R:T,3,0))</f>
        <v/>
      </c>
      <c r="F1775" s="159" t="str">
        <f>IF(G1775="","",IF(ISERROR(VLOOKUP(G1775,номенклатури!V:V,1,0)),E1775*H1775,E1775*I1775))</f>
        <v/>
      </c>
      <c r="G1775" s="14"/>
      <c r="H1775" s="15"/>
      <c r="I1775" s="15"/>
      <c r="J1775" s="15"/>
      <c r="K1775" s="15"/>
      <c r="L1775" s="217"/>
      <c r="M1775" s="22"/>
      <c r="N1775" s="119" t="str">
        <f>IF(G1775="","",VLOOKUP(G1775,номенклатури!R:U,4,0))</f>
        <v/>
      </c>
      <c r="O1775" s="119" t="str">
        <f>IF(M1775="","",VLOOKUP(M1775,'14'!D:D,1,0))</f>
        <v/>
      </c>
    </row>
    <row r="1776" spans="1:15" ht="12.75" customHeight="1" x14ac:dyDescent="0.2">
      <c r="A1776" s="36" t="str">
        <f>'0'!$A$4</f>
        <v>………………..</v>
      </c>
      <c r="B1776" s="37">
        <f>'0'!$A$2</f>
        <v>46112</v>
      </c>
      <c r="C1776" s="37" t="s">
        <v>1243</v>
      </c>
      <c r="D1776" s="119" t="str">
        <f>IF(G1776="","",VLOOKUP(G1776,номенклатури!R:T,2,0))</f>
        <v/>
      </c>
      <c r="E1776" s="365" t="str">
        <f>IF(G1776="","",VLOOKUP(G1776,номенклатури!R:T,3,0))</f>
        <v/>
      </c>
      <c r="F1776" s="159" t="str">
        <f>IF(G1776="","",IF(ISERROR(VLOOKUP(G1776,номенклатури!V:V,1,0)),E1776*H1776,E1776*I1776))</f>
        <v/>
      </c>
      <c r="G1776" s="14"/>
      <c r="H1776" s="15"/>
      <c r="I1776" s="15"/>
      <c r="J1776" s="15"/>
      <c r="K1776" s="15"/>
      <c r="L1776" s="217"/>
      <c r="M1776" s="22"/>
      <c r="N1776" s="119" t="str">
        <f>IF(G1776="","",VLOOKUP(G1776,номенклатури!R:U,4,0))</f>
        <v/>
      </c>
      <c r="O1776" s="119" t="str">
        <f>IF(M1776="","",VLOOKUP(M1776,'14'!D:D,1,0))</f>
        <v/>
      </c>
    </row>
    <row r="1777" spans="1:15" ht="12.75" customHeight="1" x14ac:dyDescent="0.2">
      <c r="A1777" s="36" t="str">
        <f>'0'!$A$4</f>
        <v>………………..</v>
      </c>
      <c r="B1777" s="37">
        <f>'0'!$A$2</f>
        <v>46112</v>
      </c>
      <c r="C1777" s="37" t="s">
        <v>1243</v>
      </c>
      <c r="D1777" s="119" t="str">
        <f>IF(G1777="","",VLOOKUP(G1777,номенклатури!R:T,2,0))</f>
        <v/>
      </c>
      <c r="E1777" s="365" t="str">
        <f>IF(G1777="","",VLOOKUP(G1777,номенклатури!R:T,3,0))</f>
        <v/>
      </c>
      <c r="F1777" s="159" t="str">
        <f>IF(G1777="","",IF(ISERROR(VLOOKUP(G1777,номенклатури!V:V,1,0)),E1777*H1777,E1777*I1777))</f>
        <v/>
      </c>
      <c r="G1777" s="14"/>
      <c r="H1777" s="15"/>
      <c r="I1777" s="15"/>
      <c r="J1777" s="15"/>
      <c r="K1777" s="15"/>
      <c r="L1777" s="217"/>
      <c r="M1777" s="22"/>
      <c r="N1777" s="119" t="str">
        <f>IF(G1777="","",VLOOKUP(G1777,номенклатури!R:U,4,0))</f>
        <v/>
      </c>
      <c r="O1777" s="119" t="str">
        <f>IF(M1777="","",VLOOKUP(M1777,'14'!D:D,1,0))</f>
        <v/>
      </c>
    </row>
    <row r="1778" spans="1:15" ht="12.75" customHeight="1" x14ac:dyDescent="0.2">
      <c r="A1778" s="36" t="str">
        <f>'0'!$A$4</f>
        <v>………………..</v>
      </c>
      <c r="B1778" s="37">
        <f>'0'!$A$2</f>
        <v>46112</v>
      </c>
      <c r="C1778" s="37" t="s">
        <v>1243</v>
      </c>
      <c r="D1778" s="119" t="str">
        <f>IF(G1778="","",VLOOKUP(G1778,номенклатури!R:T,2,0))</f>
        <v/>
      </c>
      <c r="E1778" s="365" t="str">
        <f>IF(G1778="","",VLOOKUP(G1778,номенклатури!R:T,3,0))</f>
        <v/>
      </c>
      <c r="F1778" s="159" t="str">
        <f>IF(G1778="","",IF(ISERROR(VLOOKUP(G1778,номенклатури!V:V,1,0)),E1778*H1778,E1778*I1778))</f>
        <v/>
      </c>
      <c r="G1778" s="14"/>
      <c r="H1778" s="15"/>
      <c r="I1778" s="15"/>
      <c r="J1778" s="15"/>
      <c r="K1778" s="15"/>
      <c r="L1778" s="217"/>
      <c r="M1778" s="22"/>
      <c r="N1778" s="119" t="str">
        <f>IF(G1778="","",VLOOKUP(G1778,номенклатури!R:U,4,0))</f>
        <v/>
      </c>
      <c r="O1778" s="119" t="str">
        <f>IF(M1778="","",VLOOKUP(M1778,'14'!D:D,1,0))</f>
        <v/>
      </c>
    </row>
    <row r="1779" spans="1:15" ht="12.75" customHeight="1" x14ac:dyDescent="0.2">
      <c r="A1779" s="36" t="str">
        <f>'0'!$A$4</f>
        <v>………………..</v>
      </c>
      <c r="B1779" s="37">
        <f>'0'!$A$2</f>
        <v>46112</v>
      </c>
      <c r="C1779" s="37" t="s">
        <v>1243</v>
      </c>
      <c r="D1779" s="119" t="str">
        <f>IF(G1779="","",VLOOKUP(G1779,номенклатури!R:T,2,0))</f>
        <v/>
      </c>
      <c r="E1779" s="365" t="str">
        <f>IF(G1779="","",VLOOKUP(G1779,номенклатури!R:T,3,0))</f>
        <v/>
      </c>
      <c r="F1779" s="159" t="str">
        <f>IF(G1779="","",IF(ISERROR(VLOOKUP(G1779,номенклатури!V:V,1,0)),E1779*H1779,E1779*I1779))</f>
        <v/>
      </c>
      <c r="G1779" s="14"/>
      <c r="H1779" s="15"/>
      <c r="I1779" s="15"/>
      <c r="J1779" s="15"/>
      <c r="K1779" s="15"/>
      <c r="L1779" s="217"/>
      <c r="M1779" s="22"/>
      <c r="N1779" s="119" t="str">
        <f>IF(G1779="","",VLOOKUP(G1779,номенклатури!R:U,4,0))</f>
        <v/>
      </c>
      <c r="O1779" s="119" t="str">
        <f>IF(M1779="","",VLOOKUP(M1779,'14'!D:D,1,0))</f>
        <v/>
      </c>
    </row>
    <row r="1780" spans="1:15" ht="12.75" customHeight="1" x14ac:dyDescent="0.2">
      <c r="A1780" s="36" t="str">
        <f>'0'!$A$4</f>
        <v>………………..</v>
      </c>
      <c r="B1780" s="37">
        <f>'0'!$A$2</f>
        <v>46112</v>
      </c>
      <c r="C1780" s="37" t="s">
        <v>1243</v>
      </c>
      <c r="D1780" s="119" t="str">
        <f>IF(G1780="","",VLOOKUP(G1780,номенклатури!R:T,2,0))</f>
        <v/>
      </c>
      <c r="E1780" s="365" t="str">
        <f>IF(G1780="","",VLOOKUP(G1780,номенклатури!R:T,3,0))</f>
        <v/>
      </c>
      <c r="F1780" s="159" t="str">
        <f>IF(G1780="","",IF(ISERROR(VLOOKUP(G1780,номенклатури!V:V,1,0)),E1780*H1780,E1780*I1780))</f>
        <v/>
      </c>
      <c r="G1780" s="14"/>
      <c r="H1780" s="15"/>
      <c r="I1780" s="15"/>
      <c r="J1780" s="15"/>
      <c r="K1780" s="15"/>
      <c r="L1780" s="217"/>
      <c r="M1780" s="22"/>
      <c r="N1780" s="119" t="str">
        <f>IF(G1780="","",VLOOKUP(G1780,номенклатури!R:U,4,0))</f>
        <v/>
      </c>
      <c r="O1780" s="119" t="str">
        <f>IF(M1780="","",VLOOKUP(M1780,'14'!D:D,1,0))</f>
        <v/>
      </c>
    </row>
    <row r="1781" spans="1:15" ht="12.75" customHeight="1" x14ac:dyDescent="0.2">
      <c r="A1781" s="36" t="str">
        <f>'0'!$A$4</f>
        <v>………………..</v>
      </c>
      <c r="B1781" s="37">
        <f>'0'!$A$2</f>
        <v>46112</v>
      </c>
      <c r="C1781" s="37" t="s">
        <v>1243</v>
      </c>
      <c r="D1781" s="119" t="str">
        <f>IF(G1781="","",VLOOKUP(G1781,номенклатури!R:T,2,0))</f>
        <v/>
      </c>
      <c r="E1781" s="365" t="str">
        <f>IF(G1781="","",VLOOKUP(G1781,номенклатури!R:T,3,0))</f>
        <v/>
      </c>
      <c r="F1781" s="159" t="str">
        <f>IF(G1781="","",IF(ISERROR(VLOOKUP(G1781,номенклатури!V:V,1,0)),E1781*H1781,E1781*I1781))</f>
        <v/>
      </c>
      <c r="G1781" s="14"/>
      <c r="H1781" s="15"/>
      <c r="I1781" s="15"/>
      <c r="J1781" s="15"/>
      <c r="K1781" s="15"/>
      <c r="L1781" s="217"/>
      <c r="M1781" s="22"/>
      <c r="N1781" s="119" t="str">
        <f>IF(G1781="","",VLOOKUP(G1781,номенклатури!R:U,4,0))</f>
        <v/>
      </c>
      <c r="O1781" s="119" t="str">
        <f>IF(M1781="","",VLOOKUP(M1781,'14'!D:D,1,0))</f>
        <v/>
      </c>
    </row>
    <row r="1782" spans="1:15" ht="12.75" customHeight="1" x14ac:dyDescent="0.2">
      <c r="A1782" s="36" t="str">
        <f>'0'!$A$4</f>
        <v>………………..</v>
      </c>
      <c r="B1782" s="37">
        <f>'0'!$A$2</f>
        <v>46112</v>
      </c>
      <c r="C1782" s="37" t="s">
        <v>1243</v>
      </c>
      <c r="D1782" s="119" t="str">
        <f>IF(G1782="","",VLOOKUP(G1782,номенклатури!R:T,2,0))</f>
        <v/>
      </c>
      <c r="E1782" s="365" t="str">
        <f>IF(G1782="","",VLOOKUP(G1782,номенклатури!R:T,3,0))</f>
        <v/>
      </c>
      <c r="F1782" s="159" t="str">
        <f>IF(G1782="","",IF(ISERROR(VLOOKUP(G1782,номенклатури!V:V,1,0)),E1782*H1782,E1782*I1782))</f>
        <v/>
      </c>
      <c r="G1782" s="14"/>
      <c r="H1782" s="15"/>
      <c r="I1782" s="15"/>
      <c r="J1782" s="15"/>
      <c r="K1782" s="15"/>
      <c r="L1782" s="217"/>
      <c r="M1782" s="22"/>
      <c r="N1782" s="119" t="str">
        <f>IF(G1782="","",VLOOKUP(G1782,номенклатури!R:U,4,0))</f>
        <v/>
      </c>
      <c r="O1782" s="119" t="str">
        <f>IF(M1782="","",VLOOKUP(M1782,'14'!D:D,1,0))</f>
        <v/>
      </c>
    </row>
    <row r="1783" spans="1:15" ht="12.75" customHeight="1" x14ac:dyDescent="0.2">
      <c r="A1783" s="36" t="str">
        <f>'0'!$A$4</f>
        <v>………………..</v>
      </c>
      <c r="B1783" s="37">
        <f>'0'!$A$2</f>
        <v>46112</v>
      </c>
      <c r="C1783" s="37" t="s">
        <v>1243</v>
      </c>
      <c r="D1783" s="119" t="str">
        <f>IF(G1783="","",VLOOKUP(G1783,номенклатури!R:T,2,0))</f>
        <v/>
      </c>
      <c r="E1783" s="365" t="str">
        <f>IF(G1783="","",VLOOKUP(G1783,номенклатури!R:T,3,0))</f>
        <v/>
      </c>
      <c r="F1783" s="159" t="str">
        <f>IF(G1783="","",IF(ISERROR(VLOOKUP(G1783,номенклатури!V:V,1,0)),E1783*H1783,E1783*I1783))</f>
        <v/>
      </c>
      <c r="G1783" s="14"/>
      <c r="H1783" s="15"/>
      <c r="I1783" s="15"/>
      <c r="J1783" s="15"/>
      <c r="K1783" s="15"/>
      <c r="L1783" s="217"/>
      <c r="M1783" s="22"/>
      <c r="N1783" s="119" t="str">
        <f>IF(G1783="","",VLOOKUP(G1783,номенклатури!R:U,4,0))</f>
        <v/>
      </c>
      <c r="O1783" s="119" t="str">
        <f>IF(M1783="","",VLOOKUP(M1783,'14'!D:D,1,0))</f>
        <v/>
      </c>
    </row>
    <row r="1784" spans="1:15" ht="12.75" customHeight="1" x14ac:dyDescent="0.2">
      <c r="A1784" s="36" t="str">
        <f>'0'!$A$4</f>
        <v>………………..</v>
      </c>
      <c r="B1784" s="37">
        <f>'0'!$A$2</f>
        <v>46112</v>
      </c>
      <c r="C1784" s="37" t="s">
        <v>1243</v>
      </c>
      <c r="D1784" s="119" t="str">
        <f>IF(G1784="","",VLOOKUP(G1784,номенклатури!R:T,2,0))</f>
        <v/>
      </c>
      <c r="E1784" s="365" t="str">
        <f>IF(G1784="","",VLOOKUP(G1784,номенклатури!R:T,3,0))</f>
        <v/>
      </c>
      <c r="F1784" s="159" t="str">
        <f>IF(G1784="","",IF(ISERROR(VLOOKUP(G1784,номенклатури!V:V,1,0)),E1784*H1784,E1784*I1784))</f>
        <v/>
      </c>
      <c r="G1784" s="14"/>
      <c r="H1784" s="15"/>
      <c r="I1784" s="15"/>
      <c r="J1784" s="15"/>
      <c r="K1784" s="15"/>
      <c r="L1784" s="217"/>
      <c r="M1784" s="22"/>
      <c r="N1784" s="119" t="str">
        <f>IF(G1784="","",VLOOKUP(G1784,номенклатури!R:U,4,0))</f>
        <v/>
      </c>
      <c r="O1784" s="119" t="str">
        <f>IF(M1784="","",VLOOKUP(M1784,'14'!D:D,1,0))</f>
        <v/>
      </c>
    </row>
    <row r="1785" spans="1:15" ht="12.75" customHeight="1" x14ac:dyDescent="0.2">
      <c r="A1785" s="36" t="str">
        <f>'0'!$A$4</f>
        <v>………………..</v>
      </c>
      <c r="B1785" s="37">
        <f>'0'!$A$2</f>
        <v>46112</v>
      </c>
      <c r="C1785" s="37" t="s">
        <v>1243</v>
      </c>
      <c r="D1785" s="119" t="str">
        <f>IF(G1785="","",VLOOKUP(G1785,номенклатури!R:T,2,0))</f>
        <v/>
      </c>
      <c r="E1785" s="365" t="str">
        <f>IF(G1785="","",VLOOKUP(G1785,номенклатури!R:T,3,0))</f>
        <v/>
      </c>
      <c r="F1785" s="159" t="str">
        <f>IF(G1785="","",IF(ISERROR(VLOOKUP(G1785,номенклатури!V:V,1,0)),E1785*H1785,E1785*I1785))</f>
        <v/>
      </c>
      <c r="G1785" s="14"/>
      <c r="H1785" s="15"/>
      <c r="I1785" s="15"/>
      <c r="J1785" s="15"/>
      <c r="K1785" s="15"/>
      <c r="L1785" s="217"/>
      <c r="M1785" s="22"/>
      <c r="N1785" s="119" t="str">
        <f>IF(G1785="","",VLOOKUP(G1785,номенклатури!R:U,4,0))</f>
        <v/>
      </c>
      <c r="O1785" s="119" t="str">
        <f>IF(M1785="","",VLOOKUP(M1785,'14'!D:D,1,0))</f>
        <v/>
      </c>
    </row>
    <row r="1786" spans="1:15" ht="12.75" customHeight="1" x14ac:dyDescent="0.2">
      <c r="A1786" s="36" t="str">
        <f>'0'!$A$4</f>
        <v>………………..</v>
      </c>
      <c r="B1786" s="37">
        <f>'0'!$A$2</f>
        <v>46112</v>
      </c>
      <c r="C1786" s="37" t="s">
        <v>1243</v>
      </c>
      <c r="D1786" s="119" t="str">
        <f>IF(G1786="","",VLOOKUP(G1786,номенклатури!R:T,2,0))</f>
        <v/>
      </c>
      <c r="E1786" s="365" t="str">
        <f>IF(G1786="","",VLOOKUP(G1786,номенклатури!R:T,3,0))</f>
        <v/>
      </c>
      <c r="F1786" s="159" t="str">
        <f>IF(G1786="","",IF(ISERROR(VLOOKUP(G1786,номенклатури!V:V,1,0)),E1786*H1786,E1786*I1786))</f>
        <v/>
      </c>
      <c r="G1786" s="14"/>
      <c r="H1786" s="15"/>
      <c r="I1786" s="15"/>
      <c r="J1786" s="15"/>
      <c r="K1786" s="15"/>
      <c r="L1786" s="217"/>
      <c r="M1786" s="22"/>
      <c r="N1786" s="119" t="str">
        <f>IF(G1786="","",VLOOKUP(G1786,номенклатури!R:U,4,0))</f>
        <v/>
      </c>
      <c r="O1786" s="119" t="str">
        <f>IF(M1786="","",VLOOKUP(M1786,'14'!D:D,1,0))</f>
        <v/>
      </c>
    </row>
    <row r="1787" spans="1:15" ht="12.75" customHeight="1" x14ac:dyDescent="0.2">
      <c r="A1787" s="36" t="str">
        <f>'0'!$A$4</f>
        <v>………………..</v>
      </c>
      <c r="B1787" s="37">
        <f>'0'!$A$2</f>
        <v>46112</v>
      </c>
      <c r="C1787" s="37" t="s">
        <v>1243</v>
      </c>
      <c r="D1787" s="119" t="str">
        <f>IF(G1787="","",VLOOKUP(G1787,номенклатури!R:T,2,0))</f>
        <v/>
      </c>
      <c r="E1787" s="365" t="str">
        <f>IF(G1787="","",VLOOKUP(G1787,номенклатури!R:T,3,0))</f>
        <v/>
      </c>
      <c r="F1787" s="159" t="str">
        <f>IF(G1787="","",IF(ISERROR(VLOOKUP(G1787,номенклатури!V:V,1,0)),E1787*H1787,E1787*I1787))</f>
        <v/>
      </c>
      <c r="G1787" s="14"/>
      <c r="H1787" s="15"/>
      <c r="I1787" s="15"/>
      <c r="J1787" s="15"/>
      <c r="K1787" s="15"/>
      <c r="L1787" s="217"/>
      <c r="M1787" s="22"/>
      <c r="N1787" s="119" t="str">
        <f>IF(G1787="","",VLOOKUP(G1787,номенклатури!R:U,4,0))</f>
        <v/>
      </c>
      <c r="O1787" s="119" t="str">
        <f>IF(M1787="","",VLOOKUP(M1787,'14'!D:D,1,0))</f>
        <v/>
      </c>
    </row>
    <row r="1788" spans="1:15" ht="12.75" customHeight="1" x14ac:dyDescent="0.2">
      <c r="A1788" s="36" t="str">
        <f>'0'!$A$4</f>
        <v>………………..</v>
      </c>
      <c r="B1788" s="37">
        <f>'0'!$A$2</f>
        <v>46112</v>
      </c>
      <c r="C1788" s="37" t="s">
        <v>1243</v>
      </c>
      <c r="D1788" s="119" t="str">
        <f>IF(G1788="","",VLOOKUP(G1788,номенклатури!R:T,2,0))</f>
        <v/>
      </c>
      <c r="E1788" s="365" t="str">
        <f>IF(G1788="","",VLOOKUP(G1788,номенклатури!R:T,3,0))</f>
        <v/>
      </c>
      <c r="F1788" s="159" t="str">
        <f>IF(G1788="","",IF(ISERROR(VLOOKUP(G1788,номенклатури!V:V,1,0)),E1788*H1788,E1788*I1788))</f>
        <v/>
      </c>
      <c r="G1788" s="14"/>
      <c r="H1788" s="15"/>
      <c r="I1788" s="15"/>
      <c r="J1788" s="15"/>
      <c r="K1788" s="15"/>
      <c r="L1788" s="217"/>
      <c r="M1788" s="22"/>
      <c r="N1788" s="119" t="str">
        <f>IF(G1788="","",VLOOKUP(G1788,номенклатури!R:U,4,0))</f>
        <v/>
      </c>
      <c r="O1788" s="119" t="str">
        <f>IF(M1788="","",VLOOKUP(M1788,'14'!D:D,1,0))</f>
        <v/>
      </c>
    </row>
    <row r="1789" spans="1:15" ht="12.75" customHeight="1" x14ac:dyDescent="0.2">
      <c r="A1789" s="36" t="str">
        <f>'0'!$A$4</f>
        <v>………………..</v>
      </c>
      <c r="B1789" s="37">
        <f>'0'!$A$2</f>
        <v>46112</v>
      </c>
      <c r="C1789" s="37" t="s">
        <v>1243</v>
      </c>
      <c r="D1789" s="119" t="str">
        <f>IF(G1789="","",VLOOKUP(G1789,номенклатури!R:T,2,0))</f>
        <v/>
      </c>
      <c r="E1789" s="365" t="str">
        <f>IF(G1789="","",VLOOKUP(G1789,номенклатури!R:T,3,0))</f>
        <v/>
      </c>
      <c r="F1789" s="159" t="str">
        <f>IF(G1789="","",IF(ISERROR(VLOOKUP(G1789,номенклатури!V:V,1,0)),E1789*H1789,E1789*I1789))</f>
        <v/>
      </c>
      <c r="G1789" s="14"/>
      <c r="H1789" s="15"/>
      <c r="I1789" s="15"/>
      <c r="J1789" s="15"/>
      <c r="K1789" s="15"/>
      <c r="L1789" s="217"/>
      <c r="M1789" s="22"/>
      <c r="N1789" s="119" t="str">
        <f>IF(G1789="","",VLOOKUP(G1789,номенклатури!R:U,4,0))</f>
        <v/>
      </c>
      <c r="O1789" s="119" t="str">
        <f>IF(M1789="","",VLOOKUP(M1789,'14'!D:D,1,0))</f>
        <v/>
      </c>
    </row>
    <row r="1790" spans="1:15" ht="12.75" customHeight="1" x14ac:dyDescent="0.2">
      <c r="A1790" s="36" t="str">
        <f>'0'!$A$4</f>
        <v>………………..</v>
      </c>
      <c r="B1790" s="37">
        <f>'0'!$A$2</f>
        <v>46112</v>
      </c>
      <c r="C1790" s="37" t="s">
        <v>1243</v>
      </c>
      <c r="D1790" s="119" t="str">
        <f>IF(G1790="","",VLOOKUP(G1790,номенклатури!R:T,2,0))</f>
        <v/>
      </c>
      <c r="E1790" s="365" t="str">
        <f>IF(G1790="","",VLOOKUP(G1790,номенклатури!R:T,3,0))</f>
        <v/>
      </c>
      <c r="F1790" s="159" t="str">
        <f>IF(G1790="","",IF(ISERROR(VLOOKUP(G1790,номенклатури!V:V,1,0)),E1790*H1790,E1790*I1790))</f>
        <v/>
      </c>
      <c r="G1790" s="14"/>
      <c r="H1790" s="15"/>
      <c r="I1790" s="15"/>
      <c r="J1790" s="15"/>
      <c r="K1790" s="15"/>
      <c r="L1790" s="217"/>
      <c r="M1790" s="22"/>
      <c r="N1790" s="119" t="str">
        <f>IF(G1790="","",VLOOKUP(G1790,номенклатури!R:U,4,0))</f>
        <v/>
      </c>
      <c r="O1790" s="119" t="str">
        <f>IF(M1790="","",VLOOKUP(M1790,'14'!D:D,1,0))</f>
        <v/>
      </c>
    </row>
    <row r="1791" spans="1:15" ht="12.75" customHeight="1" x14ac:dyDescent="0.2">
      <c r="A1791" s="36" t="str">
        <f>'0'!$A$4</f>
        <v>………………..</v>
      </c>
      <c r="B1791" s="37">
        <f>'0'!$A$2</f>
        <v>46112</v>
      </c>
      <c r="C1791" s="37" t="s">
        <v>1243</v>
      </c>
      <c r="D1791" s="119" t="str">
        <f>IF(G1791="","",VLOOKUP(G1791,номенклатури!R:T,2,0))</f>
        <v/>
      </c>
      <c r="E1791" s="365" t="str">
        <f>IF(G1791="","",VLOOKUP(G1791,номенклатури!R:T,3,0))</f>
        <v/>
      </c>
      <c r="F1791" s="159" t="str">
        <f>IF(G1791="","",IF(ISERROR(VLOOKUP(G1791,номенклатури!V:V,1,0)),E1791*H1791,E1791*I1791))</f>
        <v/>
      </c>
      <c r="G1791" s="14"/>
      <c r="H1791" s="15"/>
      <c r="I1791" s="15"/>
      <c r="J1791" s="15"/>
      <c r="K1791" s="15"/>
      <c r="L1791" s="217"/>
      <c r="M1791" s="22"/>
      <c r="N1791" s="119" t="str">
        <f>IF(G1791="","",VLOOKUP(G1791,номенклатури!R:U,4,0))</f>
        <v/>
      </c>
      <c r="O1791" s="119" t="str">
        <f>IF(M1791="","",VLOOKUP(M1791,'14'!D:D,1,0))</f>
        <v/>
      </c>
    </row>
    <row r="1792" spans="1:15" ht="12.75" customHeight="1" x14ac:dyDescent="0.2">
      <c r="A1792" s="36" t="str">
        <f>'0'!$A$4</f>
        <v>………………..</v>
      </c>
      <c r="B1792" s="37">
        <f>'0'!$A$2</f>
        <v>46112</v>
      </c>
      <c r="C1792" s="37" t="s">
        <v>1243</v>
      </c>
      <c r="D1792" s="119" t="str">
        <f>IF(G1792="","",VLOOKUP(G1792,номенклатури!R:T,2,0))</f>
        <v/>
      </c>
      <c r="E1792" s="365" t="str">
        <f>IF(G1792="","",VLOOKUP(G1792,номенклатури!R:T,3,0))</f>
        <v/>
      </c>
      <c r="F1792" s="159" t="str">
        <f>IF(G1792="","",IF(ISERROR(VLOOKUP(G1792,номенклатури!V:V,1,0)),E1792*H1792,E1792*I1792))</f>
        <v/>
      </c>
      <c r="G1792" s="14"/>
      <c r="H1792" s="15"/>
      <c r="I1792" s="15"/>
      <c r="J1792" s="15"/>
      <c r="K1792" s="15"/>
      <c r="L1792" s="217"/>
      <c r="M1792" s="22"/>
      <c r="N1792" s="119" t="str">
        <f>IF(G1792="","",VLOOKUP(G1792,номенклатури!R:U,4,0))</f>
        <v/>
      </c>
      <c r="O1792" s="119" t="str">
        <f>IF(M1792="","",VLOOKUP(M1792,'14'!D:D,1,0))</f>
        <v/>
      </c>
    </row>
    <row r="1793" spans="1:15" ht="12.75" customHeight="1" x14ac:dyDescent="0.2">
      <c r="A1793" s="36" t="str">
        <f>'0'!$A$4</f>
        <v>………………..</v>
      </c>
      <c r="B1793" s="37">
        <f>'0'!$A$2</f>
        <v>46112</v>
      </c>
      <c r="C1793" s="37" t="s">
        <v>1243</v>
      </c>
      <c r="D1793" s="119" t="str">
        <f>IF(G1793="","",VLOOKUP(G1793,номенклатури!R:T,2,0))</f>
        <v/>
      </c>
      <c r="E1793" s="365" t="str">
        <f>IF(G1793="","",VLOOKUP(G1793,номенклатури!R:T,3,0))</f>
        <v/>
      </c>
      <c r="F1793" s="159" t="str">
        <f>IF(G1793="","",IF(ISERROR(VLOOKUP(G1793,номенклатури!V:V,1,0)),E1793*H1793,E1793*I1793))</f>
        <v/>
      </c>
      <c r="G1793" s="14"/>
      <c r="H1793" s="15"/>
      <c r="I1793" s="15"/>
      <c r="J1793" s="15"/>
      <c r="K1793" s="15"/>
      <c r="L1793" s="217"/>
      <c r="M1793" s="22"/>
      <c r="N1793" s="119" t="str">
        <f>IF(G1793="","",VLOOKUP(G1793,номенклатури!R:U,4,0))</f>
        <v/>
      </c>
      <c r="O1793" s="119" t="str">
        <f>IF(M1793="","",VLOOKUP(M1793,'14'!D:D,1,0))</f>
        <v/>
      </c>
    </row>
    <row r="1794" spans="1:15" ht="12.75" customHeight="1" x14ac:dyDescent="0.2">
      <c r="A1794" s="36" t="str">
        <f>'0'!$A$4</f>
        <v>………………..</v>
      </c>
      <c r="B1794" s="37">
        <f>'0'!$A$2</f>
        <v>46112</v>
      </c>
      <c r="C1794" s="37" t="s">
        <v>1243</v>
      </c>
      <c r="D1794" s="119" t="str">
        <f>IF(G1794="","",VLOOKUP(G1794,номенклатури!R:T,2,0))</f>
        <v/>
      </c>
      <c r="E1794" s="365" t="str">
        <f>IF(G1794="","",VLOOKUP(G1794,номенклатури!R:T,3,0))</f>
        <v/>
      </c>
      <c r="F1794" s="159" t="str">
        <f>IF(G1794="","",IF(ISERROR(VLOOKUP(G1794,номенклатури!V:V,1,0)),E1794*H1794,E1794*I1794))</f>
        <v/>
      </c>
      <c r="G1794" s="14"/>
      <c r="H1794" s="15"/>
      <c r="I1794" s="15"/>
      <c r="J1794" s="15"/>
      <c r="K1794" s="15"/>
      <c r="L1794" s="217"/>
      <c r="M1794" s="22"/>
      <c r="N1794" s="119" t="str">
        <f>IF(G1794="","",VLOOKUP(G1794,номенклатури!R:U,4,0))</f>
        <v/>
      </c>
      <c r="O1794" s="119" t="str">
        <f>IF(M1794="","",VLOOKUP(M1794,'14'!D:D,1,0))</f>
        <v/>
      </c>
    </row>
    <row r="1795" spans="1:15" ht="12.75" customHeight="1" x14ac:dyDescent="0.2">
      <c r="A1795" s="36" t="str">
        <f>'0'!$A$4</f>
        <v>………………..</v>
      </c>
      <c r="B1795" s="37">
        <f>'0'!$A$2</f>
        <v>46112</v>
      </c>
      <c r="C1795" s="37" t="s">
        <v>1243</v>
      </c>
      <c r="D1795" s="119" t="str">
        <f>IF(G1795="","",VLOOKUP(G1795,номенклатури!R:T,2,0))</f>
        <v/>
      </c>
      <c r="E1795" s="365" t="str">
        <f>IF(G1795="","",VLOOKUP(G1795,номенклатури!R:T,3,0))</f>
        <v/>
      </c>
      <c r="F1795" s="159" t="str">
        <f>IF(G1795="","",IF(ISERROR(VLOOKUP(G1795,номенклатури!V:V,1,0)),E1795*H1795,E1795*I1795))</f>
        <v/>
      </c>
      <c r="G1795" s="14"/>
      <c r="H1795" s="15"/>
      <c r="I1795" s="15"/>
      <c r="J1795" s="15"/>
      <c r="K1795" s="15"/>
      <c r="L1795" s="217"/>
      <c r="M1795" s="22"/>
      <c r="N1795" s="119" t="str">
        <f>IF(G1795="","",VLOOKUP(G1795,номенклатури!R:U,4,0))</f>
        <v/>
      </c>
      <c r="O1795" s="119" t="str">
        <f>IF(M1795="","",VLOOKUP(M1795,'14'!D:D,1,0))</f>
        <v/>
      </c>
    </row>
    <row r="1796" spans="1:15" ht="12.75" customHeight="1" x14ac:dyDescent="0.2">
      <c r="A1796" s="36" t="str">
        <f>'0'!$A$4</f>
        <v>………………..</v>
      </c>
      <c r="B1796" s="37">
        <f>'0'!$A$2</f>
        <v>46112</v>
      </c>
      <c r="C1796" s="37" t="s">
        <v>1243</v>
      </c>
      <c r="D1796" s="119" t="str">
        <f>IF(G1796="","",VLOOKUP(G1796,номенклатури!R:T,2,0))</f>
        <v/>
      </c>
      <c r="E1796" s="365" t="str">
        <f>IF(G1796="","",VLOOKUP(G1796,номенклатури!R:T,3,0))</f>
        <v/>
      </c>
      <c r="F1796" s="159" t="str">
        <f>IF(G1796="","",IF(ISERROR(VLOOKUP(G1796,номенклатури!V:V,1,0)),E1796*H1796,E1796*I1796))</f>
        <v/>
      </c>
      <c r="G1796" s="14"/>
      <c r="H1796" s="15"/>
      <c r="I1796" s="15"/>
      <c r="J1796" s="15"/>
      <c r="K1796" s="15"/>
      <c r="L1796" s="217"/>
      <c r="M1796" s="22"/>
      <c r="N1796" s="119" t="str">
        <f>IF(G1796="","",VLOOKUP(G1796,номенклатури!R:U,4,0))</f>
        <v/>
      </c>
      <c r="O1796" s="119" t="str">
        <f>IF(M1796="","",VLOOKUP(M1796,'14'!D:D,1,0))</f>
        <v/>
      </c>
    </row>
    <row r="1797" spans="1:15" ht="12.75" customHeight="1" x14ac:dyDescent="0.2">
      <c r="A1797" s="36" t="str">
        <f>'0'!$A$4</f>
        <v>………………..</v>
      </c>
      <c r="B1797" s="37">
        <f>'0'!$A$2</f>
        <v>46112</v>
      </c>
      <c r="C1797" s="37" t="s">
        <v>1243</v>
      </c>
      <c r="D1797" s="119" t="str">
        <f>IF(G1797="","",VLOOKUP(G1797,номенклатури!R:T,2,0))</f>
        <v/>
      </c>
      <c r="E1797" s="365" t="str">
        <f>IF(G1797="","",VLOOKUP(G1797,номенклатури!R:T,3,0))</f>
        <v/>
      </c>
      <c r="F1797" s="159" t="str">
        <f>IF(G1797="","",IF(ISERROR(VLOOKUP(G1797,номенклатури!V:V,1,0)),E1797*H1797,E1797*I1797))</f>
        <v/>
      </c>
      <c r="G1797" s="14"/>
      <c r="H1797" s="15"/>
      <c r="I1797" s="15"/>
      <c r="J1797" s="15"/>
      <c r="K1797" s="15"/>
      <c r="L1797" s="217"/>
      <c r="M1797" s="22"/>
      <c r="N1797" s="119" t="str">
        <f>IF(G1797="","",VLOOKUP(G1797,номенклатури!R:U,4,0))</f>
        <v/>
      </c>
      <c r="O1797" s="119" t="str">
        <f>IF(M1797="","",VLOOKUP(M1797,'14'!D:D,1,0))</f>
        <v/>
      </c>
    </row>
    <row r="1798" spans="1:15" ht="12.75" customHeight="1" x14ac:dyDescent="0.2">
      <c r="A1798" s="36" t="str">
        <f>'0'!$A$4</f>
        <v>………………..</v>
      </c>
      <c r="B1798" s="37">
        <f>'0'!$A$2</f>
        <v>46112</v>
      </c>
      <c r="C1798" s="37" t="s">
        <v>1243</v>
      </c>
      <c r="D1798" s="119" t="str">
        <f>IF(G1798="","",VLOOKUP(G1798,номенклатури!R:T,2,0))</f>
        <v/>
      </c>
      <c r="E1798" s="365" t="str">
        <f>IF(G1798="","",VLOOKUP(G1798,номенклатури!R:T,3,0))</f>
        <v/>
      </c>
      <c r="F1798" s="159" t="str">
        <f>IF(G1798="","",IF(ISERROR(VLOOKUP(G1798,номенклатури!V:V,1,0)),E1798*H1798,E1798*I1798))</f>
        <v/>
      </c>
      <c r="G1798" s="14"/>
      <c r="H1798" s="15"/>
      <c r="I1798" s="15"/>
      <c r="J1798" s="15"/>
      <c r="K1798" s="15"/>
      <c r="L1798" s="217"/>
      <c r="M1798" s="22"/>
      <c r="N1798" s="119" t="str">
        <f>IF(G1798="","",VLOOKUP(G1798,номенклатури!R:U,4,0))</f>
        <v/>
      </c>
      <c r="O1798" s="119" t="str">
        <f>IF(M1798="","",VLOOKUP(M1798,'14'!D:D,1,0))</f>
        <v/>
      </c>
    </row>
    <row r="1799" spans="1:15" ht="12.75" customHeight="1" x14ac:dyDescent="0.2">
      <c r="A1799" s="36" t="str">
        <f>'0'!$A$4</f>
        <v>………………..</v>
      </c>
      <c r="B1799" s="37">
        <f>'0'!$A$2</f>
        <v>46112</v>
      </c>
      <c r="C1799" s="37" t="s">
        <v>1243</v>
      </c>
      <c r="D1799" s="119" t="str">
        <f>IF(G1799="","",VLOOKUP(G1799,номенклатури!R:T,2,0))</f>
        <v/>
      </c>
      <c r="E1799" s="365" t="str">
        <f>IF(G1799="","",VLOOKUP(G1799,номенклатури!R:T,3,0))</f>
        <v/>
      </c>
      <c r="F1799" s="159" t="str">
        <f>IF(G1799="","",IF(ISERROR(VLOOKUP(G1799,номенклатури!V:V,1,0)),E1799*H1799,E1799*I1799))</f>
        <v/>
      </c>
      <c r="G1799" s="14"/>
      <c r="H1799" s="15"/>
      <c r="I1799" s="15"/>
      <c r="J1799" s="15"/>
      <c r="K1799" s="15"/>
      <c r="L1799" s="217"/>
      <c r="M1799" s="22"/>
      <c r="N1799" s="119" t="str">
        <f>IF(G1799="","",VLOOKUP(G1799,номенклатури!R:U,4,0))</f>
        <v/>
      </c>
      <c r="O1799" s="119" t="str">
        <f>IF(M1799="","",VLOOKUP(M1799,'14'!D:D,1,0))</f>
        <v/>
      </c>
    </row>
    <row r="1800" spans="1:15" ht="12.75" customHeight="1" x14ac:dyDescent="0.2">
      <c r="A1800" s="36" t="str">
        <f>'0'!$A$4</f>
        <v>………………..</v>
      </c>
      <c r="B1800" s="37">
        <f>'0'!$A$2</f>
        <v>46112</v>
      </c>
      <c r="C1800" s="37" t="s">
        <v>1243</v>
      </c>
      <c r="D1800" s="119" t="str">
        <f>IF(G1800="","",VLOOKUP(G1800,номенклатури!R:T,2,0))</f>
        <v/>
      </c>
      <c r="E1800" s="365" t="str">
        <f>IF(G1800="","",VLOOKUP(G1800,номенклатури!R:T,3,0))</f>
        <v/>
      </c>
      <c r="F1800" s="159" t="str">
        <f>IF(G1800="","",IF(ISERROR(VLOOKUP(G1800,номенклатури!V:V,1,0)),E1800*H1800,E1800*I1800))</f>
        <v/>
      </c>
      <c r="G1800" s="14"/>
      <c r="H1800" s="15"/>
      <c r="I1800" s="15"/>
      <c r="J1800" s="15"/>
      <c r="K1800" s="15"/>
      <c r="L1800" s="217"/>
      <c r="M1800" s="22"/>
      <c r="N1800" s="119" t="str">
        <f>IF(G1800="","",VLOOKUP(G1800,номенклатури!R:U,4,0))</f>
        <v/>
      </c>
      <c r="O1800" s="119" t="str">
        <f>IF(M1800="","",VLOOKUP(M1800,'14'!D:D,1,0))</f>
        <v/>
      </c>
    </row>
    <row r="1801" spans="1:15" ht="12.75" customHeight="1" x14ac:dyDescent="0.2">
      <c r="A1801" s="36" t="str">
        <f>'0'!$A$4</f>
        <v>………………..</v>
      </c>
      <c r="B1801" s="37">
        <f>'0'!$A$2</f>
        <v>46112</v>
      </c>
      <c r="C1801" s="37" t="s">
        <v>1243</v>
      </c>
      <c r="D1801" s="119" t="str">
        <f>IF(G1801="","",VLOOKUP(G1801,номенклатури!R:T,2,0))</f>
        <v/>
      </c>
      <c r="E1801" s="365" t="str">
        <f>IF(G1801="","",VLOOKUP(G1801,номенклатури!R:T,3,0))</f>
        <v/>
      </c>
      <c r="F1801" s="159" t="str">
        <f>IF(G1801="","",IF(ISERROR(VLOOKUP(G1801,номенклатури!V:V,1,0)),E1801*H1801,E1801*I1801))</f>
        <v/>
      </c>
      <c r="G1801" s="14"/>
      <c r="H1801" s="15"/>
      <c r="I1801" s="15"/>
      <c r="J1801" s="15"/>
      <c r="K1801" s="15"/>
      <c r="L1801" s="217"/>
      <c r="M1801" s="22"/>
      <c r="N1801" s="119" t="str">
        <f>IF(G1801="","",VLOOKUP(G1801,номенклатури!R:U,4,0))</f>
        <v/>
      </c>
      <c r="O1801" s="119" t="str">
        <f>IF(M1801="","",VLOOKUP(M1801,'14'!D:D,1,0))</f>
        <v/>
      </c>
    </row>
    <row r="1802" spans="1:15" ht="12.75" customHeight="1" x14ac:dyDescent="0.2">
      <c r="A1802" s="36" t="str">
        <f>'0'!$A$4</f>
        <v>………………..</v>
      </c>
      <c r="B1802" s="37">
        <f>'0'!$A$2</f>
        <v>46112</v>
      </c>
      <c r="C1802" s="37" t="s">
        <v>1243</v>
      </c>
      <c r="D1802" s="119" t="str">
        <f>IF(G1802="","",VLOOKUP(G1802,номенклатури!R:T,2,0))</f>
        <v/>
      </c>
      <c r="E1802" s="365" t="str">
        <f>IF(G1802="","",VLOOKUP(G1802,номенклатури!R:T,3,0))</f>
        <v/>
      </c>
      <c r="F1802" s="159" t="str">
        <f>IF(G1802="","",IF(ISERROR(VLOOKUP(G1802,номенклатури!V:V,1,0)),E1802*H1802,E1802*I1802))</f>
        <v/>
      </c>
      <c r="G1802" s="14"/>
      <c r="H1802" s="15"/>
      <c r="I1802" s="15"/>
      <c r="J1802" s="15"/>
      <c r="K1802" s="15"/>
      <c r="L1802" s="217"/>
      <c r="M1802" s="22"/>
      <c r="N1802" s="119" t="str">
        <f>IF(G1802="","",VLOOKUP(G1802,номенклатури!R:U,4,0))</f>
        <v/>
      </c>
      <c r="O1802" s="119" t="str">
        <f>IF(M1802="","",VLOOKUP(M1802,'14'!D:D,1,0))</f>
        <v/>
      </c>
    </row>
    <row r="1803" spans="1:15" ht="12.75" customHeight="1" x14ac:dyDescent="0.2">
      <c r="A1803" s="36" t="str">
        <f>'0'!$A$4</f>
        <v>………………..</v>
      </c>
      <c r="B1803" s="37">
        <f>'0'!$A$2</f>
        <v>46112</v>
      </c>
      <c r="C1803" s="37" t="s">
        <v>1243</v>
      </c>
      <c r="D1803" s="119" t="str">
        <f>IF(G1803="","",VLOOKUP(G1803,номенклатури!R:T,2,0))</f>
        <v/>
      </c>
      <c r="E1803" s="365" t="str">
        <f>IF(G1803="","",VLOOKUP(G1803,номенклатури!R:T,3,0))</f>
        <v/>
      </c>
      <c r="F1803" s="159" t="str">
        <f>IF(G1803="","",IF(ISERROR(VLOOKUP(G1803,номенклатури!V:V,1,0)),E1803*H1803,E1803*I1803))</f>
        <v/>
      </c>
      <c r="G1803" s="14"/>
      <c r="H1803" s="15"/>
      <c r="I1803" s="15"/>
      <c r="J1803" s="15"/>
      <c r="K1803" s="15"/>
      <c r="L1803" s="217"/>
      <c r="M1803" s="22"/>
      <c r="N1803" s="119" t="str">
        <f>IF(G1803="","",VLOOKUP(G1803,номенклатури!R:U,4,0))</f>
        <v/>
      </c>
      <c r="O1803" s="119" t="str">
        <f>IF(M1803="","",VLOOKUP(M1803,'14'!D:D,1,0))</f>
        <v/>
      </c>
    </row>
    <row r="1804" spans="1:15" ht="12.75" customHeight="1" x14ac:dyDescent="0.2">
      <c r="A1804" s="36" t="str">
        <f>'0'!$A$4</f>
        <v>………………..</v>
      </c>
      <c r="B1804" s="37">
        <f>'0'!$A$2</f>
        <v>46112</v>
      </c>
      <c r="C1804" s="37" t="s">
        <v>1243</v>
      </c>
      <c r="D1804" s="119" t="str">
        <f>IF(G1804="","",VLOOKUP(G1804,номенклатури!R:T,2,0))</f>
        <v/>
      </c>
      <c r="E1804" s="365" t="str">
        <f>IF(G1804="","",VLOOKUP(G1804,номенклатури!R:T,3,0))</f>
        <v/>
      </c>
      <c r="F1804" s="159" t="str">
        <f>IF(G1804="","",IF(ISERROR(VLOOKUP(G1804,номенклатури!V:V,1,0)),E1804*H1804,E1804*I1804))</f>
        <v/>
      </c>
      <c r="G1804" s="14"/>
      <c r="H1804" s="15"/>
      <c r="I1804" s="15"/>
      <c r="J1804" s="15"/>
      <c r="K1804" s="15"/>
      <c r="L1804" s="217"/>
      <c r="M1804" s="22"/>
      <c r="N1804" s="119" t="str">
        <f>IF(G1804="","",VLOOKUP(G1804,номенклатури!R:U,4,0))</f>
        <v/>
      </c>
      <c r="O1804" s="119" t="str">
        <f>IF(M1804="","",VLOOKUP(M1804,'14'!D:D,1,0))</f>
        <v/>
      </c>
    </row>
    <row r="1805" spans="1:15" ht="12.75" customHeight="1" x14ac:dyDescent="0.2">
      <c r="A1805" s="36" t="str">
        <f>'0'!$A$4</f>
        <v>………………..</v>
      </c>
      <c r="B1805" s="37">
        <f>'0'!$A$2</f>
        <v>46112</v>
      </c>
      <c r="C1805" s="37" t="s">
        <v>1243</v>
      </c>
      <c r="D1805" s="119" t="str">
        <f>IF(G1805="","",VLOOKUP(G1805,номенклатури!R:T,2,0))</f>
        <v/>
      </c>
      <c r="E1805" s="365" t="str">
        <f>IF(G1805="","",VLOOKUP(G1805,номенклатури!R:T,3,0))</f>
        <v/>
      </c>
      <c r="F1805" s="159" t="str">
        <f>IF(G1805="","",IF(ISERROR(VLOOKUP(G1805,номенклатури!V:V,1,0)),E1805*H1805,E1805*I1805))</f>
        <v/>
      </c>
      <c r="G1805" s="14"/>
      <c r="H1805" s="15"/>
      <c r="I1805" s="15"/>
      <c r="J1805" s="15"/>
      <c r="K1805" s="15"/>
      <c r="L1805" s="217"/>
      <c r="M1805" s="22"/>
      <c r="N1805" s="119" t="str">
        <f>IF(G1805="","",VLOOKUP(G1805,номенклатури!R:U,4,0))</f>
        <v/>
      </c>
      <c r="O1805" s="119" t="str">
        <f>IF(M1805="","",VLOOKUP(M1805,'14'!D:D,1,0))</f>
        <v/>
      </c>
    </row>
    <row r="1806" spans="1:15" ht="12.75" customHeight="1" x14ac:dyDescent="0.2">
      <c r="A1806" s="36" t="str">
        <f>'0'!$A$4</f>
        <v>………………..</v>
      </c>
      <c r="B1806" s="37">
        <f>'0'!$A$2</f>
        <v>46112</v>
      </c>
      <c r="C1806" s="37" t="s">
        <v>1243</v>
      </c>
      <c r="D1806" s="119" t="str">
        <f>IF(G1806="","",VLOOKUP(G1806,номенклатури!R:T,2,0))</f>
        <v/>
      </c>
      <c r="E1806" s="365" t="str">
        <f>IF(G1806="","",VLOOKUP(G1806,номенклатури!R:T,3,0))</f>
        <v/>
      </c>
      <c r="F1806" s="159" t="str">
        <f>IF(G1806="","",IF(ISERROR(VLOOKUP(G1806,номенклатури!V:V,1,0)),E1806*H1806,E1806*I1806))</f>
        <v/>
      </c>
      <c r="G1806" s="14"/>
      <c r="H1806" s="15"/>
      <c r="I1806" s="15"/>
      <c r="J1806" s="15"/>
      <c r="K1806" s="15"/>
      <c r="L1806" s="217"/>
      <c r="M1806" s="22"/>
      <c r="N1806" s="119" t="str">
        <f>IF(G1806="","",VLOOKUP(G1806,номенклатури!R:U,4,0))</f>
        <v/>
      </c>
      <c r="O1806" s="119" t="str">
        <f>IF(M1806="","",VLOOKUP(M1806,'14'!D:D,1,0))</f>
        <v/>
      </c>
    </row>
    <row r="1807" spans="1:15" ht="12.75" customHeight="1" x14ac:dyDescent="0.2">
      <c r="A1807" s="36" t="str">
        <f>'0'!$A$4</f>
        <v>………………..</v>
      </c>
      <c r="B1807" s="37">
        <f>'0'!$A$2</f>
        <v>46112</v>
      </c>
      <c r="C1807" s="37" t="s">
        <v>1243</v>
      </c>
      <c r="D1807" s="119" t="str">
        <f>IF(G1807="","",VLOOKUP(G1807,номенклатури!R:T,2,0))</f>
        <v/>
      </c>
      <c r="E1807" s="365" t="str">
        <f>IF(G1807="","",VLOOKUP(G1807,номенклатури!R:T,3,0))</f>
        <v/>
      </c>
      <c r="F1807" s="159" t="str">
        <f>IF(G1807="","",IF(ISERROR(VLOOKUP(G1807,номенклатури!V:V,1,0)),E1807*H1807,E1807*I1807))</f>
        <v/>
      </c>
      <c r="G1807" s="14"/>
      <c r="H1807" s="15"/>
      <c r="I1807" s="15"/>
      <c r="J1807" s="15"/>
      <c r="K1807" s="15"/>
      <c r="L1807" s="217"/>
      <c r="M1807" s="22"/>
      <c r="N1807" s="119" t="str">
        <f>IF(G1807="","",VLOOKUP(G1807,номенклатури!R:U,4,0))</f>
        <v/>
      </c>
      <c r="O1807" s="119" t="str">
        <f>IF(M1807="","",VLOOKUP(M1807,'14'!D:D,1,0))</f>
        <v/>
      </c>
    </row>
    <row r="1808" spans="1:15" ht="12.75" customHeight="1" x14ac:dyDescent="0.2">
      <c r="A1808" s="36" t="str">
        <f>'0'!$A$4</f>
        <v>………………..</v>
      </c>
      <c r="B1808" s="37">
        <f>'0'!$A$2</f>
        <v>46112</v>
      </c>
      <c r="C1808" s="37" t="s">
        <v>1243</v>
      </c>
      <c r="D1808" s="119" t="str">
        <f>IF(G1808="","",VLOOKUP(G1808,номенклатури!R:T,2,0))</f>
        <v/>
      </c>
      <c r="E1808" s="365" t="str">
        <f>IF(G1808="","",VLOOKUP(G1808,номенклатури!R:T,3,0))</f>
        <v/>
      </c>
      <c r="F1808" s="159" t="str">
        <f>IF(G1808="","",IF(ISERROR(VLOOKUP(G1808,номенклатури!V:V,1,0)),E1808*H1808,E1808*I1808))</f>
        <v/>
      </c>
      <c r="G1808" s="14"/>
      <c r="H1808" s="15"/>
      <c r="I1808" s="15"/>
      <c r="J1808" s="15"/>
      <c r="K1808" s="15"/>
      <c r="L1808" s="217"/>
      <c r="M1808" s="22"/>
      <c r="N1808" s="119" t="str">
        <f>IF(G1808="","",VLOOKUP(G1808,номенклатури!R:U,4,0))</f>
        <v/>
      </c>
      <c r="O1808" s="119" t="str">
        <f>IF(M1808="","",VLOOKUP(M1808,'14'!D:D,1,0))</f>
        <v/>
      </c>
    </row>
    <row r="1809" spans="1:15" ht="12.75" customHeight="1" x14ac:dyDescent="0.2">
      <c r="A1809" s="36" t="str">
        <f>'0'!$A$4</f>
        <v>………………..</v>
      </c>
      <c r="B1809" s="37">
        <f>'0'!$A$2</f>
        <v>46112</v>
      </c>
      <c r="C1809" s="37" t="s">
        <v>1243</v>
      </c>
      <c r="D1809" s="119" t="str">
        <f>IF(G1809="","",VLOOKUP(G1809,номенклатури!R:T,2,0))</f>
        <v/>
      </c>
      <c r="E1809" s="365" t="str">
        <f>IF(G1809="","",VLOOKUP(G1809,номенклатури!R:T,3,0))</f>
        <v/>
      </c>
      <c r="F1809" s="159" t="str">
        <f>IF(G1809="","",IF(ISERROR(VLOOKUP(G1809,номенклатури!V:V,1,0)),E1809*H1809,E1809*I1809))</f>
        <v/>
      </c>
      <c r="G1809" s="14"/>
      <c r="H1809" s="15"/>
      <c r="I1809" s="15"/>
      <c r="J1809" s="15"/>
      <c r="K1809" s="15"/>
      <c r="L1809" s="217"/>
      <c r="M1809" s="22"/>
      <c r="N1809" s="119" t="str">
        <f>IF(G1809="","",VLOOKUP(G1809,номенклатури!R:U,4,0))</f>
        <v/>
      </c>
      <c r="O1809" s="119" t="str">
        <f>IF(M1809="","",VLOOKUP(M1809,'14'!D:D,1,0))</f>
        <v/>
      </c>
    </row>
    <row r="1810" spans="1:15" ht="12.75" customHeight="1" x14ac:dyDescent="0.2">
      <c r="A1810" s="36" t="str">
        <f>'0'!$A$4</f>
        <v>………………..</v>
      </c>
      <c r="B1810" s="37">
        <f>'0'!$A$2</f>
        <v>46112</v>
      </c>
      <c r="C1810" s="37" t="s">
        <v>1243</v>
      </c>
      <c r="D1810" s="119" t="str">
        <f>IF(G1810="","",VLOOKUP(G1810,номенклатури!R:T,2,0))</f>
        <v/>
      </c>
      <c r="E1810" s="365" t="str">
        <f>IF(G1810="","",VLOOKUP(G1810,номенклатури!R:T,3,0))</f>
        <v/>
      </c>
      <c r="F1810" s="159" t="str">
        <f>IF(G1810="","",IF(ISERROR(VLOOKUP(G1810,номенклатури!V:V,1,0)),E1810*H1810,E1810*I1810))</f>
        <v/>
      </c>
      <c r="G1810" s="14"/>
      <c r="H1810" s="15"/>
      <c r="I1810" s="15"/>
      <c r="J1810" s="15"/>
      <c r="K1810" s="15"/>
      <c r="L1810" s="217"/>
      <c r="M1810" s="22"/>
      <c r="N1810" s="119" t="str">
        <f>IF(G1810="","",VLOOKUP(G1810,номенклатури!R:U,4,0))</f>
        <v/>
      </c>
      <c r="O1810" s="119" t="str">
        <f>IF(M1810="","",VLOOKUP(M1810,'14'!D:D,1,0))</f>
        <v/>
      </c>
    </row>
    <row r="1811" spans="1:15" ht="12.75" customHeight="1" x14ac:dyDescent="0.2">
      <c r="A1811" s="36" t="str">
        <f>'0'!$A$4</f>
        <v>………………..</v>
      </c>
      <c r="B1811" s="37">
        <f>'0'!$A$2</f>
        <v>46112</v>
      </c>
      <c r="C1811" s="37" t="s">
        <v>1243</v>
      </c>
      <c r="D1811" s="119" t="str">
        <f>IF(G1811="","",VLOOKUP(G1811,номенклатури!R:T,2,0))</f>
        <v/>
      </c>
      <c r="E1811" s="365" t="str">
        <f>IF(G1811="","",VLOOKUP(G1811,номенклатури!R:T,3,0))</f>
        <v/>
      </c>
      <c r="F1811" s="159" t="str">
        <f>IF(G1811="","",IF(ISERROR(VLOOKUP(G1811,номенклатури!V:V,1,0)),E1811*H1811,E1811*I1811))</f>
        <v/>
      </c>
      <c r="G1811" s="14"/>
      <c r="H1811" s="15"/>
      <c r="I1811" s="15"/>
      <c r="J1811" s="15"/>
      <c r="K1811" s="15"/>
      <c r="L1811" s="217"/>
      <c r="M1811" s="22"/>
      <c r="N1811" s="119" t="str">
        <f>IF(G1811="","",VLOOKUP(G1811,номенклатури!R:U,4,0))</f>
        <v/>
      </c>
      <c r="O1811" s="119" t="str">
        <f>IF(M1811="","",VLOOKUP(M1811,'14'!D:D,1,0))</f>
        <v/>
      </c>
    </row>
    <row r="1812" spans="1:15" ht="12.75" customHeight="1" x14ac:dyDescent="0.2">
      <c r="A1812" s="36" t="str">
        <f>'0'!$A$4</f>
        <v>………………..</v>
      </c>
      <c r="B1812" s="37">
        <f>'0'!$A$2</f>
        <v>46112</v>
      </c>
      <c r="C1812" s="37" t="s">
        <v>1243</v>
      </c>
      <c r="D1812" s="119" t="str">
        <f>IF(G1812="","",VLOOKUP(G1812,номенклатури!R:T,2,0))</f>
        <v/>
      </c>
      <c r="E1812" s="365" t="str">
        <f>IF(G1812="","",VLOOKUP(G1812,номенклатури!R:T,3,0))</f>
        <v/>
      </c>
      <c r="F1812" s="159" t="str">
        <f>IF(G1812="","",IF(ISERROR(VLOOKUP(G1812,номенклатури!V:V,1,0)),E1812*H1812,E1812*I1812))</f>
        <v/>
      </c>
      <c r="G1812" s="14"/>
      <c r="H1812" s="15"/>
      <c r="I1812" s="15"/>
      <c r="J1812" s="15"/>
      <c r="K1812" s="15"/>
      <c r="L1812" s="217"/>
      <c r="M1812" s="22"/>
      <c r="N1812" s="119" t="str">
        <f>IF(G1812="","",VLOOKUP(G1812,номенклатури!R:U,4,0))</f>
        <v/>
      </c>
      <c r="O1812" s="119" t="str">
        <f>IF(M1812="","",VLOOKUP(M1812,'14'!D:D,1,0))</f>
        <v/>
      </c>
    </row>
    <row r="1813" spans="1:15" ht="12.75" customHeight="1" x14ac:dyDescent="0.2">
      <c r="A1813" s="36" t="str">
        <f>'0'!$A$4</f>
        <v>………………..</v>
      </c>
      <c r="B1813" s="37">
        <f>'0'!$A$2</f>
        <v>46112</v>
      </c>
      <c r="C1813" s="37" t="s">
        <v>1243</v>
      </c>
      <c r="D1813" s="119" t="str">
        <f>IF(G1813="","",VLOOKUP(G1813,номенклатури!R:T,2,0))</f>
        <v/>
      </c>
      <c r="E1813" s="365" t="str">
        <f>IF(G1813="","",VLOOKUP(G1813,номенклатури!R:T,3,0))</f>
        <v/>
      </c>
      <c r="F1813" s="159" t="str">
        <f>IF(G1813="","",IF(ISERROR(VLOOKUP(G1813,номенклатури!V:V,1,0)),E1813*H1813,E1813*I1813))</f>
        <v/>
      </c>
      <c r="G1813" s="14"/>
      <c r="H1813" s="15"/>
      <c r="I1813" s="15"/>
      <c r="J1813" s="15"/>
      <c r="K1813" s="15"/>
      <c r="L1813" s="217"/>
      <c r="M1813" s="22"/>
      <c r="N1813" s="119" t="str">
        <f>IF(G1813="","",VLOOKUP(G1813,номенклатури!R:U,4,0))</f>
        <v/>
      </c>
      <c r="O1813" s="119" t="str">
        <f>IF(M1813="","",VLOOKUP(M1813,'14'!D:D,1,0))</f>
        <v/>
      </c>
    </row>
    <row r="1814" spans="1:15" ht="12.75" customHeight="1" x14ac:dyDescent="0.2">
      <c r="A1814" s="36" t="str">
        <f>'0'!$A$4</f>
        <v>………………..</v>
      </c>
      <c r="B1814" s="37">
        <f>'0'!$A$2</f>
        <v>46112</v>
      </c>
      <c r="C1814" s="37" t="s">
        <v>1243</v>
      </c>
      <c r="D1814" s="119" t="str">
        <f>IF(G1814="","",VLOOKUP(G1814,номенклатури!R:T,2,0))</f>
        <v/>
      </c>
      <c r="E1814" s="365" t="str">
        <f>IF(G1814="","",VLOOKUP(G1814,номенклатури!R:T,3,0))</f>
        <v/>
      </c>
      <c r="F1814" s="159" t="str">
        <f>IF(G1814="","",IF(ISERROR(VLOOKUP(G1814,номенклатури!V:V,1,0)),E1814*H1814,E1814*I1814))</f>
        <v/>
      </c>
      <c r="G1814" s="14"/>
      <c r="H1814" s="15"/>
      <c r="I1814" s="15"/>
      <c r="J1814" s="15"/>
      <c r="K1814" s="15"/>
      <c r="L1814" s="217"/>
      <c r="M1814" s="22"/>
      <c r="N1814" s="119" t="str">
        <f>IF(G1814="","",VLOOKUP(G1814,номенклатури!R:U,4,0))</f>
        <v/>
      </c>
      <c r="O1814" s="119" t="str">
        <f>IF(M1814="","",VLOOKUP(M1814,'14'!D:D,1,0))</f>
        <v/>
      </c>
    </row>
    <row r="1815" spans="1:15" ht="12.75" customHeight="1" x14ac:dyDescent="0.2">
      <c r="A1815" s="36" t="str">
        <f>'0'!$A$4</f>
        <v>………………..</v>
      </c>
      <c r="B1815" s="37">
        <f>'0'!$A$2</f>
        <v>46112</v>
      </c>
      <c r="C1815" s="37" t="s">
        <v>1243</v>
      </c>
      <c r="D1815" s="119" t="str">
        <f>IF(G1815="","",VLOOKUP(G1815,номенклатури!R:T,2,0))</f>
        <v/>
      </c>
      <c r="E1815" s="365" t="str">
        <f>IF(G1815="","",VLOOKUP(G1815,номенклатури!R:T,3,0))</f>
        <v/>
      </c>
      <c r="F1815" s="159" t="str">
        <f>IF(G1815="","",IF(ISERROR(VLOOKUP(G1815,номенклатури!V:V,1,0)),E1815*H1815,E1815*I1815))</f>
        <v/>
      </c>
      <c r="G1815" s="14"/>
      <c r="H1815" s="15"/>
      <c r="I1815" s="15"/>
      <c r="J1815" s="15"/>
      <c r="K1815" s="15"/>
      <c r="L1815" s="217"/>
      <c r="M1815" s="22"/>
      <c r="N1815" s="119" t="str">
        <f>IF(G1815="","",VLOOKUP(G1815,номенклатури!R:U,4,0))</f>
        <v/>
      </c>
      <c r="O1815" s="119" t="str">
        <f>IF(M1815="","",VLOOKUP(M1815,'14'!D:D,1,0))</f>
        <v/>
      </c>
    </row>
    <row r="1816" spans="1:15" ht="12.75" customHeight="1" x14ac:dyDescent="0.2">
      <c r="A1816" s="36" t="str">
        <f>'0'!$A$4</f>
        <v>………………..</v>
      </c>
      <c r="B1816" s="37">
        <f>'0'!$A$2</f>
        <v>46112</v>
      </c>
      <c r="C1816" s="37" t="s">
        <v>1243</v>
      </c>
      <c r="D1816" s="119" t="str">
        <f>IF(G1816="","",VLOOKUP(G1816,номенклатури!R:T,2,0))</f>
        <v/>
      </c>
      <c r="E1816" s="365" t="str">
        <f>IF(G1816="","",VLOOKUP(G1816,номенклатури!R:T,3,0))</f>
        <v/>
      </c>
      <c r="F1816" s="159" t="str">
        <f>IF(G1816="","",IF(ISERROR(VLOOKUP(G1816,номенклатури!V:V,1,0)),E1816*H1816,E1816*I1816))</f>
        <v/>
      </c>
      <c r="G1816" s="14"/>
      <c r="H1816" s="15"/>
      <c r="I1816" s="15"/>
      <c r="J1816" s="15"/>
      <c r="K1816" s="15"/>
      <c r="L1816" s="217"/>
      <c r="M1816" s="22"/>
      <c r="N1816" s="119" t="str">
        <f>IF(G1816="","",VLOOKUP(G1816,номенклатури!R:U,4,0))</f>
        <v/>
      </c>
      <c r="O1816" s="119" t="str">
        <f>IF(M1816="","",VLOOKUP(M1816,'14'!D:D,1,0))</f>
        <v/>
      </c>
    </row>
    <row r="1817" spans="1:15" ht="12.75" customHeight="1" x14ac:dyDescent="0.2">
      <c r="A1817" s="36" t="str">
        <f>'0'!$A$4</f>
        <v>………………..</v>
      </c>
      <c r="B1817" s="37">
        <f>'0'!$A$2</f>
        <v>46112</v>
      </c>
      <c r="C1817" s="37" t="s">
        <v>1243</v>
      </c>
      <c r="D1817" s="119" t="str">
        <f>IF(G1817="","",VLOOKUP(G1817,номенклатури!R:T,2,0))</f>
        <v/>
      </c>
      <c r="E1817" s="365" t="str">
        <f>IF(G1817="","",VLOOKUP(G1817,номенклатури!R:T,3,0))</f>
        <v/>
      </c>
      <c r="F1817" s="159" t="str">
        <f>IF(G1817="","",IF(ISERROR(VLOOKUP(G1817,номенклатури!V:V,1,0)),E1817*H1817,E1817*I1817))</f>
        <v/>
      </c>
      <c r="G1817" s="14"/>
      <c r="H1817" s="15"/>
      <c r="I1817" s="15"/>
      <c r="J1817" s="15"/>
      <c r="K1817" s="15"/>
      <c r="L1817" s="217"/>
      <c r="M1817" s="22"/>
      <c r="N1817" s="119" t="str">
        <f>IF(G1817="","",VLOOKUP(G1817,номенклатури!R:U,4,0))</f>
        <v/>
      </c>
      <c r="O1817" s="119" t="str">
        <f>IF(M1817="","",VLOOKUP(M1817,'14'!D:D,1,0))</f>
        <v/>
      </c>
    </row>
    <row r="1818" spans="1:15" ht="12.75" customHeight="1" x14ac:dyDescent="0.2">
      <c r="A1818" s="36" t="str">
        <f>'0'!$A$4</f>
        <v>………………..</v>
      </c>
      <c r="B1818" s="37">
        <f>'0'!$A$2</f>
        <v>46112</v>
      </c>
      <c r="C1818" s="37" t="s">
        <v>1243</v>
      </c>
      <c r="D1818" s="119" t="str">
        <f>IF(G1818="","",VLOOKUP(G1818,номенклатури!R:T,2,0))</f>
        <v/>
      </c>
      <c r="E1818" s="365" t="str">
        <f>IF(G1818="","",VLOOKUP(G1818,номенклатури!R:T,3,0))</f>
        <v/>
      </c>
      <c r="F1818" s="159" t="str">
        <f>IF(G1818="","",IF(ISERROR(VLOOKUP(G1818,номенклатури!V:V,1,0)),E1818*H1818,E1818*I1818))</f>
        <v/>
      </c>
      <c r="G1818" s="14"/>
      <c r="H1818" s="15"/>
      <c r="I1818" s="15"/>
      <c r="J1818" s="15"/>
      <c r="K1818" s="15"/>
      <c r="L1818" s="217"/>
      <c r="M1818" s="22"/>
      <c r="N1818" s="119" t="str">
        <f>IF(G1818="","",VLOOKUP(G1818,номенклатури!R:U,4,0))</f>
        <v/>
      </c>
      <c r="O1818" s="119" t="str">
        <f>IF(M1818="","",VLOOKUP(M1818,'14'!D:D,1,0))</f>
        <v/>
      </c>
    </row>
    <row r="1819" spans="1:15" ht="12.75" customHeight="1" x14ac:dyDescent="0.2">
      <c r="A1819" s="36" t="str">
        <f>'0'!$A$4</f>
        <v>………………..</v>
      </c>
      <c r="B1819" s="37">
        <f>'0'!$A$2</f>
        <v>46112</v>
      </c>
      <c r="C1819" s="37" t="s">
        <v>1243</v>
      </c>
      <c r="D1819" s="119" t="str">
        <f>IF(G1819="","",VLOOKUP(G1819,номенклатури!R:T,2,0))</f>
        <v/>
      </c>
      <c r="E1819" s="365" t="str">
        <f>IF(G1819="","",VLOOKUP(G1819,номенклатури!R:T,3,0))</f>
        <v/>
      </c>
      <c r="F1819" s="159" t="str">
        <f>IF(G1819="","",IF(ISERROR(VLOOKUP(G1819,номенклатури!V:V,1,0)),E1819*H1819,E1819*I1819))</f>
        <v/>
      </c>
      <c r="G1819" s="14"/>
      <c r="H1819" s="15"/>
      <c r="I1819" s="15"/>
      <c r="J1819" s="15"/>
      <c r="K1819" s="15"/>
      <c r="L1819" s="217"/>
      <c r="M1819" s="22"/>
      <c r="N1819" s="119" t="str">
        <f>IF(G1819="","",VLOOKUP(G1819,номенклатури!R:U,4,0))</f>
        <v/>
      </c>
      <c r="O1819" s="119" t="str">
        <f>IF(M1819="","",VLOOKUP(M1819,'14'!D:D,1,0))</f>
        <v/>
      </c>
    </row>
    <row r="1820" spans="1:15" ht="12.75" customHeight="1" x14ac:dyDescent="0.2">
      <c r="A1820" s="36" t="str">
        <f>'0'!$A$4</f>
        <v>………………..</v>
      </c>
      <c r="B1820" s="37">
        <f>'0'!$A$2</f>
        <v>46112</v>
      </c>
      <c r="C1820" s="37" t="s">
        <v>1243</v>
      </c>
      <c r="D1820" s="119" t="str">
        <f>IF(G1820="","",VLOOKUP(G1820,номенклатури!R:T,2,0))</f>
        <v/>
      </c>
      <c r="E1820" s="365" t="str">
        <f>IF(G1820="","",VLOOKUP(G1820,номенклатури!R:T,3,0))</f>
        <v/>
      </c>
      <c r="F1820" s="159" t="str">
        <f>IF(G1820="","",IF(ISERROR(VLOOKUP(G1820,номенклатури!V:V,1,0)),E1820*H1820,E1820*I1820))</f>
        <v/>
      </c>
      <c r="G1820" s="14"/>
      <c r="H1820" s="15"/>
      <c r="I1820" s="15"/>
      <c r="J1820" s="15"/>
      <c r="K1820" s="15"/>
      <c r="L1820" s="217"/>
      <c r="M1820" s="22"/>
      <c r="N1820" s="119" t="str">
        <f>IF(G1820="","",VLOOKUP(G1820,номенклатури!R:U,4,0))</f>
        <v/>
      </c>
      <c r="O1820" s="119" t="str">
        <f>IF(M1820="","",VLOOKUP(M1820,'14'!D:D,1,0))</f>
        <v/>
      </c>
    </row>
    <row r="1821" spans="1:15" ht="12.75" customHeight="1" x14ac:dyDescent="0.2">
      <c r="A1821" s="36" t="str">
        <f>'0'!$A$4</f>
        <v>………………..</v>
      </c>
      <c r="B1821" s="37">
        <f>'0'!$A$2</f>
        <v>46112</v>
      </c>
      <c r="C1821" s="37" t="s">
        <v>1243</v>
      </c>
      <c r="D1821" s="119" t="str">
        <f>IF(G1821="","",VLOOKUP(G1821,номенклатури!R:T,2,0))</f>
        <v/>
      </c>
      <c r="E1821" s="365" t="str">
        <f>IF(G1821="","",VLOOKUP(G1821,номенклатури!R:T,3,0))</f>
        <v/>
      </c>
      <c r="F1821" s="159" t="str">
        <f>IF(G1821="","",IF(ISERROR(VLOOKUP(G1821,номенклатури!V:V,1,0)),E1821*H1821,E1821*I1821))</f>
        <v/>
      </c>
      <c r="G1821" s="14"/>
      <c r="H1821" s="15"/>
      <c r="I1821" s="15"/>
      <c r="J1821" s="15"/>
      <c r="K1821" s="15"/>
      <c r="L1821" s="217"/>
      <c r="M1821" s="22"/>
      <c r="N1821" s="119" t="str">
        <f>IF(G1821="","",VLOOKUP(G1821,номенклатури!R:U,4,0))</f>
        <v/>
      </c>
      <c r="O1821" s="119" t="str">
        <f>IF(M1821="","",VLOOKUP(M1821,'14'!D:D,1,0))</f>
        <v/>
      </c>
    </row>
    <row r="1822" spans="1:15" ht="12.75" customHeight="1" x14ac:dyDescent="0.2">
      <c r="A1822" s="36" t="str">
        <f>'0'!$A$4</f>
        <v>………………..</v>
      </c>
      <c r="B1822" s="37">
        <f>'0'!$A$2</f>
        <v>46112</v>
      </c>
      <c r="C1822" s="37" t="s">
        <v>1243</v>
      </c>
      <c r="D1822" s="119" t="str">
        <f>IF(G1822="","",VLOOKUP(G1822,номенклатури!R:T,2,0))</f>
        <v/>
      </c>
      <c r="E1822" s="365" t="str">
        <f>IF(G1822="","",VLOOKUP(G1822,номенклатури!R:T,3,0))</f>
        <v/>
      </c>
      <c r="F1822" s="159" t="str">
        <f>IF(G1822="","",IF(ISERROR(VLOOKUP(G1822,номенклатури!V:V,1,0)),E1822*H1822,E1822*I1822))</f>
        <v/>
      </c>
      <c r="G1822" s="14"/>
      <c r="H1822" s="15"/>
      <c r="I1822" s="15"/>
      <c r="J1822" s="15"/>
      <c r="K1822" s="15"/>
      <c r="L1822" s="217"/>
      <c r="M1822" s="22"/>
      <c r="N1822" s="119" t="str">
        <f>IF(G1822="","",VLOOKUP(G1822,номенклатури!R:U,4,0))</f>
        <v/>
      </c>
      <c r="O1822" s="119" t="str">
        <f>IF(M1822="","",VLOOKUP(M1822,'14'!D:D,1,0))</f>
        <v/>
      </c>
    </row>
    <row r="1823" spans="1:15" ht="12.75" customHeight="1" x14ac:dyDescent="0.2">
      <c r="A1823" s="36" t="str">
        <f>'0'!$A$4</f>
        <v>………………..</v>
      </c>
      <c r="B1823" s="37">
        <f>'0'!$A$2</f>
        <v>46112</v>
      </c>
      <c r="C1823" s="37" t="s">
        <v>1243</v>
      </c>
      <c r="D1823" s="119" t="str">
        <f>IF(G1823="","",VLOOKUP(G1823,номенклатури!R:T,2,0))</f>
        <v/>
      </c>
      <c r="E1823" s="365" t="str">
        <f>IF(G1823="","",VLOOKUP(G1823,номенклатури!R:T,3,0))</f>
        <v/>
      </c>
      <c r="F1823" s="159" t="str">
        <f>IF(G1823="","",IF(ISERROR(VLOOKUP(G1823,номенклатури!V:V,1,0)),E1823*H1823,E1823*I1823))</f>
        <v/>
      </c>
      <c r="G1823" s="14"/>
      <c r="H1823" s="15"/>
      <c r="I1823" s="15"/>
      <c r="J1823" s="15"/>
      <c r="K1823" s="15"/>
      <c r="L1823" s="217"/>
      <c r="M1823" s="22"/>
      <c r="N1823" s="119" t="str">
        <f>IF(G1823="","",VLOOKUP(G1823,номенклатури!R:U,4,0))</f>
        <v/>
      </c>
      <c r="O1823" s="119" t="str">
        <f>IF(M1823="","",VLOOKUP(M1823,'14'!D:D,1,0))</f>
        <v/>
      </c>
    </row>
    <row r="1824" spans="1:15" ht="12.75" customHeight="1" x14ac:dyDescent="0.2">
      <c r="A1824" s="36" t="str">
        <f>'0'!$A$4</f>
        <v>………………..</v>
      </c>
      <c r="B1824" s="37">
        <f>'0'!$A$2</f>
        <v>46112</v>
      </c>
      <c r="C1824" s="37" t="s">
        <v>1243</v>
      </c>
      <c r="D1824" s="119" t="str">
        <f>IF(G1824="","",VLOOKUP(G1824,номенклатури!R:T,2,0))</f>
        <v/>
      </c>
      <c r="E1824" s="365" t="str">
        <f>IF(G1824="","",VLOOKUP(G1824,номенклатури!R:T,3,0))</f>
        <v/>
      </c>
      <c r="F1824" s="159" t="str">
        <f>IF(G1824="","",IF(ISERROR(VLOOKUP(G1824,номенклатури!V:V,1,0)),E1824*H1824,E1824*I1824))</f>
        <v/>
      </c>
      <c r="G1824" s="14"/>
      <c r="H1824" s="15"/>
      <c r="I1824" s="15"/>
      <c r="J1824" s="15"/>
      <c r="K1824" s="15"/>
      <c r="L1824" s="217"/>
      <c r="M1824" s="22"/>
      <c r="N1824" s="119" t="str">
        <f>IF(G1824="","",VLOOKUP(G1824,номенклатури!R:U,4,0))</f>
        <v/>
      </c>
      <c r="O1824" s="119" t="str">
        <f>IF(M1824="","",VLOOKUP(M1824,'14'!D:D,1,0))</f>
        <v/>
      </c>
    </row>
    <row r="1825" spans="1:15" ht="12.75" customHeight="1" x14ac:dyDescent="0.2">
      <c r="A1825" s="36" t="str">
        <f>'0'!$A$4</f>
        <v>………………..</v>
      </c>
      <c r="B1825" s="37">
        <f>'0'!$A$2</f>
        <v>46112</v>
      </c>
      <c r="C1825" s="37" t="s">
        <v>1243</v>
      </c>
      <c r="D1825" s="119" t="str">
        <f>IF(G1825="","",VLOOKUP(G1825,номенклатури!R:T,2,0))</f>
        <v/>
      </c>
      <c r="E1825" s="365" t="str">
        <f>IF(G1825="","",VLOOKUP(G1825,номенклатури!R:T,3,0))</f>
        <v/>
      </c>
      <c r="F1825" s="159" t="str">
        <f>IF(G1825="","",IF(ISERROR(VLOOKUP(G1825,номенклатури!V:V,1,0)),E1825*H1825,E1825*I1825))</f>
        <v/>
      </c>
      <c r="G1825" s="14"/>
      <c r="H1825" s="15"/>
      <c r="I1825" s="15"/>
      <c r="J1825" s="15"/>
      <c r="K1825" s="15"/>
      <c r="L1825" s="217"/>
      <c r="M1825" s="22"/>
      <c r="N1825" s="119" t="str">
        <f>IF(G1825="","",VLOOKUP(G1825,номенклатури!R:U,4,0))</f>
        <v/>
      </c>
      <c r="O1825" s="119" t="str">
        <f>IF(M1825="","",VLOOKUP(M1825,'14'!D:D,1,0))</f>
        <v/>
      </c>
    </row>
    <row r="1826" spans="1:15" ht="12.75" customHeight="1" x14ac:dyDescent="0.2">
      <c r="A1826" s="36" t="str">
        <f>'0'!$A$4</f>
        <v>………………..</v>
      </c>
      <c r="B1826" s="37">
        <f>'0'!$A$2</f>
        <v>46112</v>
      </c>
      <c r="C1826" s="37" t="s">
        <v>1243</v>
      </c>
      <c r="D1826" s="119" t="str">
        <f>IF(G1826="","",VLOOKUP(G1826,номенклатури!R:T,2,0))</f>
        <v/>
      </c>
      <c r="E1826" s="365" t="str">
        <f>IF(G1826="","",VLOOKUP(G1826,номенклатури!R:T,3,0))</f>
        <v/>
      </c>
      <c r="F1826" s="159" t="str">
        <f>IF(G1826="","",IF(ISERROR(VLOOKUP(G1826,номенклатури!V:V,1,0)),E1826*H1826,E1826*I1826))</f>
        <v/>
      </c>
      <c r="G1826" s="14"/>
      <c r="H1826" s="15"/>
      <c r="I1826" s="15"/>
      <c r="J1826" s="15"/>
      <c r="K1826" s="15"/>
      <c r="L1826" s="217"/>
      <c r="M1826" s="22"/>
      <c r="N1826" s="119" t="str">
        <f>IF(G1826="","",VLOOKUP(G1826,номенклатури!R:U,4,0))</f>
        <v/>
      </c>
      <c r="O1826" s="119" t="str">
        <f>IF(M1826="","",VLOOKUP(M1826,'14'!D:D,1,0))</f>
        <v/>
      </c>
    </row>
    <row r="1827" spans="1:15" ht="12.75" customHeight="1" x14ac:dyDescent="0.2">
      <c r="A1827" s="36" t="str">
        <f>'0'!$A$4</f>
        <v>………………..</v>
      </c>
      <c r="B1827" s="37">
        <f>'0'!$A$2</f>
        <v>46112</v>
      </c>
      <c r="C1827" s="37" t="s">
        <v>1243</v>
      </c>
      <c r="D1827" s="119" t="str">
        <f>IF(G1827="","",VLOOKUP(G1827,номенклатури!R:T,2,0))</f>
        <v/>
      </c>
      <c r="E1827" s="365" t="str">
        <f>IF(G1827="","",VLOOKUP(G1827,номенклатури!R:T,3,0))</f>
        <v/>
      </c>
      <c r="F1827" s="159" t="str">
        <f>IF(G1827="","",IF(ISERROR(VLOOKUP(G1827,номенклатури!V:V,1,0)),E1827*H1827,E1827*I1827))</f>
        <v/>
      </c>
      <c r="G1827" s="14"/>
      <c r="H1827" s="15"/>
      <c r="I1827" s="15"/>
      <c r="J1827" s="15"/>
      <c r="K1827" s="15"/>
      <c r="L1827" s="217"/>
      <c r="M1827" s="22"/>
      <c r="N1827" s="119" t="str">
        <f>IF(G1827="","",VLOOKUP(G1827,номенклатури!R:U,4,0))</f>
        <v/>
      </c>
      <c r="O1827" s="119" t="str">
        <f>IF(M1827="","",VLOOKUP(M1827,'14'!D:D,1,0))</f>
        <v/>
      </c>
    </row>
    <row r="1828" spans="1:15" ht="12.75" customHeight="1" x14ac:dyDescent="0.2">
      <c r="A1828" s="36" t="str">
        <f>'0'!$A$4</f>
        <v>………………..</v>
      </c>
      <c r="B1828" s="37">
        <f>'0'!$A$2</f>
        <v>46112</v>
      </c>
      <c r="C1828" s="37" t="s">
        <v>1243</v>
      </c>
      <c r="D1828" s="119" t="str">
        <f>IF(G1828="","",VLOOKUP(G1828,номенклатури!R:T,2,0))</f>
        <v/>
      </c>
      <c r="E1828" s="365" t="str">
        <f>IF(G1828="","",VLOOKUP(G1828,номенклатури!R:T,3,0))</f>
        <v/>
      </c>
      <c r="F1828" s="159" t="str">
        <f>IF(G1828="","",IF(ISERROR(VLOOKUP(G1828,номенклатури!V:V,1,0)),E1828*H1828,E1828*I1828))</f>
        <v/>
      </c>
      <c r="G1828" s="14"/>
      <c r="H1828" s="15"/>
      <c r="I1828" s="15"/>
      <c r="J1828" s="15"/>
      <c r="K1828" s="15"/>
      <c r="L1828" s="217"/>
      <c r="M1828" s="22"/>
      <c r="N1828" s="119" t="str">
        <f>IF(G1828="","",VLOOKUP(G1828,номенклатури!R:U,4,0))</f>
        <v/>
      </c>
      <c r="O1828" s="119" t="str">
        <f>IF(M1828="","",VLOOKUP(M1828,'14'!D:D,1,0))</f>
        <v/>
      </c>
    </row>
    <row r="1829" spans="1:15" ht="12.75" customHeight="1" x14ac:dyDescent="0.2">
      <c r="A1829" s="36" t="str">
        <f>'0'!$A$4</f>
        <v>………………..</v>
      </c>
      <c r="B1829" s="37">
        <f>'0'!$A$2</f>
        <v>46112</v>
      </c>
      <c r="C1829" s="37" t="s">
        <v>1243</v>
      </c>
      <c r="D1829" s="119" t="str">
        <f>IF(G1829="","",VLOOKUP(G1829,номенклатури!R:T,2,0))</f>
        <v/>
      </c>
      <c r="E1829" s="365" t="str">
        <f>IF(G1829="","",VLOOKUP(G1829,номенклатури!R:T,3,0))</f>
        <v/>
      </c>
      <c r="F1829" s="159" t="str">
        <f>IF(G1829="","",IF(ISERROR(VLOOKUP(G1829,номенклатури!V:V,1,0)),E1829*H1829,E1829*I1829))</f>
        <v/>
      </c>
      <c r="G1829" s="14"/>
      <c r="H1829" s="15"/>
      <c r="I1829" s="15"/>
      <c r="J1829" s="15"/>
      <c r="K1829" s="15"/>
      <c r="L1829" s="217"/>
      <c r="M1829" s="22"/>
      <c r="N1829" s="119" t="str">
        <f>IF(G1829="","",VLOOKUP(G1829,номенклатури!R:U,4,0))</f>
        <v/>
      </c>
      <c r="O1829" s="119" t="str">
        <f>IF(M1829="","",VLOOKUP(M1829,'14'!D:D,1,0))</f>
        <v/>
      </c>
    </row>
    <row r="1830" spans="1:15" ht="12.75" customHeight="1" x14ac:dyDescent="0.2">
      <c r="A1830" s="36" t="str">
        <f>'0'!$A$4</f>
        <v>………………..</v>
      </c>
      <c r="B1830" s="37">
        <f>'0'!$A$2</f>
        <v>46112</v>
      </c>
      <c r="C1830" s="37" t="s">
        <v>1243</v>
      </c>
      <c r="D1830" s="119" t="str">
        <f>IF(G1830="","",VLOOKUP(G1830,номенклатури!R:T,2,0))</f>
        <v/>
      </c>
      <c r="E1830" s="365" t="str">
        <f>IF(G1830="","",VLOOKUP(G1830,номенклатури!R:T,3,0))</f>
        <v/>
      </c>
      <c r="F1830" s="159" t="str">
        <f>IF(G1830="","",IF(ISERROR(VLOOKUP(G1830,номенклатури!V:V,1,0)),E1830*H1830,E1830*I1830))</f>
        <v/>
      </c>
      <c r="G1830" s="14"/>
      <c r="H1830" s="15"/>
      <c r="I1830" s="15"/>
      <c r="J1830" s="15"/>
      <c r="K1830" s="15"/>
      <c r="L1830" s="217"/>
      <c r="M1830" s="22"/>
      <c r="N1830" s="119" t="str">
        <f>IF(G1830="","",VLOOKUP(G1830,номенклатури!R:U,4,0))</f>
        <v/>
      </c>
      <c r="O1830" s="119" t="str">
        <f>IF(M1830="","",VLOOKUP(M1830,'14'!D:D,1,0))</f>
        <v/>
      </c>
    </row>
    <row r="1831" spans="1:15" ht="12.75" customHeight="1" x14ac:dyDescent="0.2">
      <c r="A1831" s="36" t="str">
        <f>'0'!$A$4</f>
        <v>………………..</v>
      </c>
      <c r="B1831" s="37">
        <f>'0'!$A$2</f>
        <v>46112</v>
      </c>
      <c r="C1831" s="37" t="s">
        <v>1243</v>
      </c>
      <c r="D1831" s="119" t="str">
        <f>IF(G1831="","",VLOOKUP(G1831,номенклатури!R:T,2,0))</f>
        <v/>
      </c>
      <c r="E1831" s="365" t="str">
        <f>IF(G1831="","",VLOOKUP(G1831,номенклатури!R:T,3,0))</f>
        <v/>
      </c>
      <c r="F1831" s="159" t="str">
        <f>IF(G1831="","",IF(ISERROR(VLOOKUP(G1831,номенклатури!V:V,1,0)),E1831*H1831,E1831*I1831))</f>
        <v/>
      </c>
      <c r="G1831" s="14"/>
      <c r="H1831" s="15"/>
      <c r="I1831" s="15"/>
      <c r="J1831" s="15"/>
      <c r="K1831" s="15"/>
      <c r="L1831" s="217"/>
      <c r="M1831" s="22"/>
      <c r="N1831" s="119" t="str">
        <f>IF(G1831="","",VLOOKUP(G1831,номенклатури!R:U,4,0))</f>
        <v/>
      </c>
      <c r="O1831" s="119" t="str">
        <f>IF(M1831="","",VLOOKUP(M1831,'14'!D:D,1,0))</f>
        <v/>
      </c>
    </row>
    <row r="1832" spans="1:15" ht="12.75" customHeight="1" x14ac:dyDescent="0.2">
      <c r="A1832" s="36" t="str">
        <f>'0'!$A$4</f>
        <v>………………..</v>
      </c>
      <c r="B1832" s="37">
        <f>'0'!$A$2</f>
        <v>46112</v>
      </c>
      <c r="C1832" s="37" t="s">
        <v>1243</v>
      </c>
      <c r="D1832" s="119" t="str">
        <f>IF(G1832="","",VLOOKUP(G1832,номенклатури!R:T,2,0))</f>
        <v/>
      </c>
      <c r="E1832" s="365" t="str">
        <f>IF(G1832="","",VLOOKUP(G1832,номенклатури!R:T,3,0))</f>
        <v/>
      </c>
      <c r="F1832" s="159" t="str">
        <f>IF(G1832="","",IF(ISERROR(VLOOKUP(G1832,номенклатури!V:V,1,0)),E1832*H1832,E1832*I1832))</f>
        <v/>
      </c>
      <c r="G1832" s="14"/>
      <c r="H1832" s="15"/>
      <c r="I1832" s="15"/>
      <c r="J1832" s="15"/>
      <c r="K1832" s="15"/>
      <c r="L1832" s="217"/>
      <c r="M1832" s="22"/>
      <c r="N1832" s="119" t="str">
        <f>IF(G1832="","",VLOOKUP(G1832,номенклатури!R:U,4,0))</f>
        <v/>
      </c>
      <c r="O1832" s="119" t="str">
        <f>IF(M1832="","",VLOOKUP(M1832,'14'!D:D,1,0))</f>
        <v/>
      </c>
    </row>
    <row r="1833" spans="1:15" ht="12.75" customHeight="1" x14ac:dyDescent="0.2">
      <c r="A1833" s="36" t="str">
        <f>'0'!$A$4</f>
        <v>………………..</v>
      </c>
      <c r="B1833" s="37">
        <f>'0'!$A$2</f>
        <v>46112</v>
      </c>
      <c r="C1833" s="37" t="s">
        <v>1243</v>
      </c>
      <c r="D1833" s="119" t="str">
        <f>IF(G1833="","",VLOOKUP(G1833,номенклатури!R:T,2,0))</f>
        <v/>
      </c>
      <c r="E1833" s="365" t="str">
        <f>IF(G1833="","",VLOOKUP(G1833,номенклатури!R:T,3,0))</f>
        <v/>
      </c>
      <c r="F1833" s="159" t="str">
        <f>IF(G1833="","",IF(ISERROR(VLOOKUP(G1833,номенклатури!V:V,1,0)),E1833*H1833,E1833*I1833))</f>
        <v/>
      </c>
      <c r="G1833" s="14"/>
      <c r="H1833" s="15"/>
      <c r="I1833" s="15"/>
      <c r="J1833" s="15"/>
      <c r="K1833" s="15"/>
      <c r="L1833" s="217"/>
      <c r="M1833" s="22"/>
      <c r="N1833" s="119" t="str">
        <f>IF(G1833="","",VLOOKUP(G1833,номенклатури!R:U,4,0))</f>
        <v/>
      </c>
      <c r="O1833" s="119" t="str">
        <f>IF(M1833="","",VLOOKUP(M1833,'14'!D:D,1,0))</f>
        <v/>
      </c>
    </row>
    <row r="1834" spans="1:15" ht="12.75" customHeight="1" x14ac:dyDescent="0.2">
      <c r="A1834" s="36" t="str">
        <f>'0'!$A$4</f>
        <v>………………..</v>
      </c>
      <c r="B1834" s="37">
        <f>'0'!$A$2</f>
        <v>46112</v>
      </c>
      <c r="C1834" s="37" t="s">
        <v>1243</v>
      </c>
      <c r="D1834" s="119" t="str">
        <f>IF(G1834="","",VLOOKUP(G1834,номенклатури!R:T,2,0))</f>
        <v/>
      </c>
      <c r="E1834" s="365" t="str">
        <f>IF(G1834="","",VLOOKUP(G1834,номенклатури!R:T,3,0))</f>
        <v/>
      </c>
      <c r="F1834" s="159" t="str">
        <f>IF(G1834="","",IF(ISERROR(VLOOKUP(G1834,номенклатури!V:V,1,0)),E1834*H1834,E1834*I1834))</f>
        <v/>
      </c>
      <c r="G1834" s="14"/>
      <c r="H1834" s="15"/>
      <c r="I1834" s="15"/>
      <c r="J1834" s="15"/>
      <c r="K1834" s="15"/>
      <c r="L1834" s="217"/>
      <c r="M1834" s="22"/>
      <c r="N1834" s="119" t="str">
        <f>IF(G1834="","",VLOOKUP(G1834,номенклатури!R:U,4,0))</f>
        <v/>
      </c>
      <c r="O1834" s="119" t="str">
        <f>IF(M1834="","",VLOOKUP(M1834,'14'!D:D,1,0))</f>
        <v/>
      </c>
    </row>
    <row r="1835" spans="1:15" ht="12.75" customHeight="1" x14ac:dyDescent="0.2">
      <c r="A1835" s="36" t="str">
        <f>'0'!$A$4</f>
        <v>………………..</v>
      </c>
      <c r="B1835" s="37">
        <f>'0'!$A$2</f>
        <v>46112</v>
      </c>
      <c r="C1835" s="37" t="s">
        <v>1243</v>
      </c>
      <c r="D1835" s="119" t="str">
        <f>IF(G1835="","",VLOOKUP(G1835,номенклатури!R:T,2,0))</f>
        <v/>
      </c>
      <c r="E1835" s="365" t="str">
        <f>IF(G1835="","",VLOOKUP(G1835,номенклатури!R:T,3,0))</f>
        <v/>
      </c>
      <c r="F1835" s="159" t="str">
        <f>IF(G1835="","",IF(ISERROR(VLOOKUP(G1835,номенклатури!V:V,1,0)),E1835*H1835,E1835*I1835))</f>
        <v/>
      </c>
      <c r="G1835" s="14"/>
      <c r="H1835" s="15"/>
      <c r="I1835" s="15"/>
      <c r="J1835" s="15"/>
      <c r="K1835" s="15"/>
      <c r="L1835" s="217"/>
      <c r="M1835" s="22"/>
      <c r="N1835" s="119" t="str">
        <f>IF(G1835="","",VLOOKUP(G1835,номенклатури!R:U,4,0))</f>
        <v/>
      </c>
      <c r="O1835" s="119" t="str">
        <f>IF(M1835="","",VLOOKUP(M1835,'14'!D:D,1,0))</f>
        <v/>
      </c>
    </row>
    <row r="1836" spans="1:15" ht="12.75" customHeight="1" x14ac:dyDescent="0.2">
      <c r="A1836" s="36" t="str">
        <f>'0'!$A$4</f>
        <v>………………..</v>
      </c>
      <c r="B1836" s="37">
        <f>'0'!$A$2</f>
        <v>46112</v>
      </c>
      <c r="C1836" s="37" t="s">
        <v>1243</v>
      </c>
      <c r="D1836" s="119" t="str">
        <f>IF(G1836="","",VLOOKUP(G1836,номенклатури!R:T,2,0))</f>
        <v/>
      </c>
      <c r="E1836" s="365" t="str">
        <f>IF(G1836="","",VLOOKUP(G1836,номенклатури!R:T,3,0))</f>
        <v/>
      </c>
      <c r="F1836" s="159" t="str">
        <f>IF(G1836="","",IF(ISERROR(VLOOKUP(G1836,номенклатури!V:V,1,0)),E1836*H1836,E1836*I1836))</f>
        <v/>
      </c>
      <c r="G1836" s="14"/>
      <c r="H1836" s="15"/>
      <c r="I1836" s="15"/>
      <c r="J1836" s="15"/>
      <c r="K1836" s="15"/>
      <c r="L1836" s="217"/>
      <c r="M1836" s="22"/>
      <c r="N1836" s="119" t="str">
        <f>IF(G1836="","",VLOOKUP(G1836,номенклатури!R:U,4,0))</f>
        <v/>
      </c>
      <c r="O1836" s="119" t="str">
        <f>IF(M1836="","",VLOOKUP(M1836,'14'!D:D,1,0))</f>
        <v/>
      </c>
    </row>
    <row r="1837" spans="1:15" ht="12.75" customHeight="1" x14ac:dyDescent="0.2">
      <c r="A1837" s="36" t="str">
        <f>'0'!$A$4</f>
        <v>………………..</v>
      </c>
      <c r="B1837" s="37">
        <f>'0'!$A$2</f>
        <v>46112</v>
      </c>
      <c r="C1837" s="37" t="s">
        <v>1243</v>
      </c>
      <c r="D1837" s="119" t="str">
        <f>IF(G1837="","",VLOOKUP(G1837,номенклатури!R:T,2,0))</f>
        <v/>
      </c>
      <c r="E1837" s="365" t="str">
        <f>IF(G1837="","",VLOOKUP(G1837,номенклатури!R:T,3,0))</f>
        <v/>
      </c>
      <c r="F1837" s="159" t="str">
        <f>IF(G1837="","",IF(ISERROR(VLOOKUP(G1837,номенклатури!V:V,1,0)),E1837*H1837,E1837*I1837))</f>
        <v/>
      </c>
      <c r="G1837" s="14"/>
      <c r="H1837" s="15"/>
      <c r="I1837" s="15"/>
      <c r="J1837" s="15"/>
      <c r="K1837" s="15"/>
      <c r="L1837" s="217"/>
      <c r="M1837" s="22"/>
      <c r="N1837" s="119" t="str">
        <f>IF(G1837="","",VLOOKUP(G1837,номенклатури!R:U,4,0))</f>
        <v/>
      </c>
      <c r="O1837" s="119" t="str">
        <f>IF(M1837="","",VLOOKUP(M1837,'14'!D:D,1,0))</f>
        <v/>
      </c>
    </row>
    <row r="1838" spans="1:15" ht="12.75" customHeight="1" x14ac:dyDescent="0.2">
      <c r="A1838" s="36" t="str">
        <f>'0'!$A$4</f>
        <v>………………..</v>
      </c>
      <c r="B1838" s="37">
        <f>'0'!$A$2</f>
        <v>46112</v>
      </c>
      <c r="C1838" s="37" t="s">
        <v>1243</v>
      </c>
      <c r="D1838" s="119" t="str">
        <f>IF(G1838="","",VLOOKUP(G1838,номенклатури!R:T,2,0))</f>
        <v/>
      </c>
      <c r="E1838" s="365" t="str">
        <f>IF(G1838="","",VLOOKUP(G1838,номенклатури!R:T,3,0))</f>
        <v/>
      </c>
      <c r="F1838" s="159" t="str">
        <f>IF(G1838="","",IF(ISERROR(VLOOKUP(G1838,номенклатури!V:V,1,0)),E1838*H1838,E1838*I1838))</f>
        <v/>
      </c>
      <c r="G1838" s="14"/>
      <c r="H1838" s="15"/>
      <c r="I1838" s="15"/>
      <c r="J1838" s="15"/>
      <c r="K1838" s="15"/>
      <c r="L1838" s="217"/>
      <c r="M1838" s="22"/>
      <c r="N1838" s="119" t="str">
        <f>IF(G1838="","",VLOOKUP(G1838,номенклатури!R:U,4,0))</f>
        <v/>
      </c>
      <c r="O1838" s="119" t="str">
        <f>IF(M1838="","",VLOOKUP(M1838,'14'!D:D,1,0))</f>
        <v/>
      </c>
    </row>
    <row r="1839" spans="1:15" ht="12.75" customHeight="1" x14ac:dyDescent="0.2">
      <c r="A1839" s="36" t="str">
        <f>'0'!$A$4</f>
        <v>………………..</v>
      </c>
      <c r="B1839" s="37">
        <f>'0'!$A$2</f>
        <v>46112</v>
      </c>
      <c r="C1839" s="37" t="s">
        <v>1243</v>
      </c>
      <c r="D1839" s="119" t="str">
        <f>IF(G1839="","",VLOOKUP(G1839,номенклатури!R:T,2,0))</f>
        <v/>
      </c>
      <c r="E1839" s="365" t="str">
        <f>IF(G1839="","",VLOOKUP(G1839,номенклатури!R:T,3,0))</f>
        <v/>
      </c>
      <c r="F1839" s="159" t="str">
        <f>IF(G1839="","",IF(ISERROR(VLOOKUP(G1839,номенклатури!V:V,1,0)),E1839*H1839,E1839*I1839))</f>
        <v/>
      </c>
      <c r="G1839" s="14"/>
      <c r="H1839" s="15"/>
      <c r="I1839" s="15"/>
      <c r="J1839" s="15"/>
      <c r="K1839" s="15"/>
      <c r="L1839" s="217"/>
      <c r="M1839" s="22"/>
      <c r="N1839" s="119" t="str">
        <f>IF(G1839="","",VLOOKUP(G1839,номенклатури!R:U,4,0))</f>
        <v/>
      </c>
      <c r="O1839" s="119" t="str">
        <f>IF(M1839="","",VLOOKUP(M1839,'14'!D:D,1,0))</f>
        <v/>
      </c>
    </row>
    <row r="1840" spans="1:15" ht="12.75" customHeight="1" x14ac:dyDescent="0.2">
      <c r="A1840" s="36" t="str">
        <f>'0'!$A$4</f>
        <v>………………..</v>
      </c>
      <c r="B1840" s="37">
        <f>'0'!$A$2</f>
        <v>46112</v>
      </c>
      <c r="C1840" s="37" t="s">
        <v>1243</v>
      </c>
      <c r="D1840" s="119" t="str">
        <f>IF(G1840="","",VLOOKUP(G1840,номенклатури!R:T,2,0))</f>
        <v/>
      </c>
      <c r="E1840" s="365" t="str">
        <f>IF(G1840="","",VLOOKUP(G1840,номенклатури!R:T,3,0))</f>
        <v/>
      </c>
      <c r="F1840" s="159" t="str">
        <f>IF(G1840="","",IF(ISERROR(VLOOKUP(G1840,номенклатури!V:V,1,0)),E1840*H1840,E1840*I1840))</f>
        <v/>
      </c>
      <c r="G1840" s="14"/>
      <c r="H1840" s="15"/>
      <c r="I1840" s="15"/>
      <c r="J1840" s="15"/>
      <c r="K1840" s="15"/>
      <c r="L1840" s="217"/>
      <c r="M1840" s="22"/>
      <c r="N1840" s="119" t="str">
        <f>IF(G1840="","",VLOOKUP(G1840,номенклатури!R:U,4,0))</f>
        <v/>
      </c>
      <c r="O1840" s="119" t="str">
        <f>IF(M1840="","",VLOOKUP(M1840,'14'!D:D,1,0))</f>
        <v/>
      </c>
    </row>
    <row r="1841" spans="1:15" ht="12.75" customHeight="1" x14ac:dyDescent="0.2">
      <c r="A1841" s="36" t="str">
        <f>'0'!$A$4</f>
        <v>………………..</v>
      </c>
      <c r="B1841" s="37">
        <f>'0'!$A$2</f>
        <v>46112</v>
      </c>
      <c r="C1841" s="37" t="s">
        <v>1243</v>
      </c>
      <c r="D1841" s="119" t="str">
        <f>IF(G1841="","",VLOOKUP(G1841,номенклатури!R:T,2,0))</f>
        <v/>
      </c>
      <c r="E1841" s="365" t="str">
        <f>IF(G1841="","",VLOOKUP(G1841,номенклатури!R:T,3,0))</f>
        <v/>
      </c>
      <c r="F1841" s="159" t="str">
        <f>IF(G1841="","",IF(ISERROR(VLOOKUP(G1841,номенклатури!V:V,1,0)),E1841*H1841,E1841*I1841))</f>
        <v/>
      </c>
      <c r="G1841" s="14"/>
      <c r="H1841" s="15"/>
      <c r="I1841" s="15"/>
      <c r="J1841" s="15"/>
      <c r="K1841" s="15"/>
      <c r="L1841" s="217"/>
      <c r="M1841" s="22"/>
      <c r="N1841" s="119" t="str">
        <f>IF(G1841="","",VLOOKUP(G1841,номенклатури!R:U,4,0))</f>
        <v/>
      </c>
      <c r="O1841" s="119" t="str">
        <f>IF(M1841="","",VLOOKUP(M1841,'14'!D:D,1,0))</f>
        <v/>
      </c>
    </row>
    <row r="1842" spans="1:15" ht="12.75" customHeight="1" x14ac:dyDescent="0.2">
      <c r="A1842" s="36" t="str">
        <f>'0'!$A$4</f>
        <v>………………..</v>
      </c>
      <c r="B1842" s="37">
        <f>'0'!$A$2</f>
        <v>46112</v>
      </c>
      <c r="C1842" s="37" t="s">
        <v>1243</v>
      </c>
      <c r="D1842" s="119" t="str">
        <f>IF(G1842="","",VLOOKUP(G1842,номенклатури!R:T,2,0))</f>
        <v/>
      </c>
      <c r="E1842" s="365" t="str">
        <f>IF(G1842="","",VLOOKUP(G1842,номенклатури!R:T,3,0))</f>
        <v/>
      </c>
      <c r="F1842" s="159" t="str">
        <f>IF(G1842="","",IF(ISERROR(VLOOKUP(G1842,номенклатури!V:V,1,0)),E1842*H1842,E1842*I1842))</f>
        <v/>
      </c>
      <c r="G1842" s="14"/>
      <c r="H1842" s="15"/>
      <c r="I1842" s="15"/>
      <c r="J1842" s="15"/>
      <c r="K1842" s="15"/>
      <c r="L1842" s="217"/>
      <c r="M1842" s="22"/>
      <c r="N1842" s="119" t="str">
        <f>IF(G1842="","",VLOOKUP(G1842,номенклатури!R:U,4,0))</f>
        <v/>
      </c>
      <c r="O1842" s="119" t="str">
        <f>IF(M1842="","",VLOOKUP(M1842,'14'!D:D,1,0))</f>
        <v/>
      </c>
    </row>
    <row r="1843" spans="1:15" ht="12.75" customHeight="1" x14ac:dyDescent="0.2">
      <c r="A1843" s="36" t="str">
        <f>'0'!$A$4</f>
        <v>………………..</v>
      </c>
      <c r="B1843" s="37">
        <f>'0'!$A$2</f>
        <v>46112</v>
      </c>
      <c r="C1843" s="37" t="s">
        <v>1243</v>
      </c>
      <c r="D1843" s="119" t="str">
        <f>IF(G1843="","",VLOOKUP(G1843,номенклатури!R:T,2,0))</f>
        <v/>
      </c>
      <c r="E1843" s="365" t="str">
        <f>IF(G1843="","",VLOOKUP(G1843,номенклатури!R:T,3,0))</f>
        <v/>
      </c>
      <c r="F1843" s="159" t="str">
        <f>IF(G1843="","",IF(ISERROR(VLOOKUP(G1843,номенклатури!V:V,1,0)),E1843*H1843,E1843*I1843))</f>
        <v/>
      </c>
      <c r="G1843" s="14"/>
      <c r="H1843" s="15"/>
      <c r="I1843" s="15"/>
      <c r="J1843" s="15"/>
      <c r="K1843" s="15"/>
      <c r="L1843" s="217"/>
      <c r="M1843" s="22"/>
      <c r="N1843" s="119" t="str">
        <f>IF(G1843="","",VLOOKUP(G1843,номенклатури!R:U,4,0))</f>
        <v/>
      </c>
      <c r="O1843" s="119" t="str">
        <f>IF(M1843="","",VLOOKUP(M1843,'14'!D:D,1,0))</f>
        <v/>
      </c>
    </row>
    <row r="1844" spans="1:15" ht="12.75" customHeight="1" x14ac:dyDescent="0.2">
      <c r="A1844" s="36" t="str">
        <f>'0'!$A$4</f>
        <v>………………..</v>
      </c>
      <c r="B1844" s="37">
        <f>'0'!$A$2</f>
        <v>46112</v>
      </c>
      <c r="C1844" s="37" t="s">
        <v>1243</v>
      </c>
      <c r="D1844" s="119" t="str">
        <f>IF(G1844="","",VLOOKUP(G1844,номенклатури!R:T,2,0))</f>
        <v/>
      </c>
      <c r="E1844" s="365" t="str">
        <f>IF(G1844="","",VLOOKUP(G1844,номенклатури!R:T,3,0))</f>
        <v/>
      </c>
      <c r="F1844" s="159" t="str">
        <f>IF(G1844="","",IF(ISERROR(VLOOKUP(G1844,номенклатури!V:V,1,0)),E1844*H1844,E1844*I1844))</f>
        <v/>
      </c>
      <c r="G1844" s="14"/>
      <c r="H1844" s="15"/>
      <c r="I1844" s="15"/>
      <c r="J1844" s="15"/>
      <c r="K1844" s="15"/>
      <c r="L1844" s="217"/>
      <c r="M1844" s="22"/>
      <c r="N1844" s="119" t="str">
        <f>IF(G1844="","",VLOOKUP(G1844,номенклатури!R:U,4,0))</f>
        <v/>
      </c>
      <c r="O1844" s="119" t="str">
        <f>IF(M1844="","",VLOOKUP(M1844,'14'!D:D,1,0))</f>
        <v/>
      </c>
    </row>
    <row r="1845" spans="1:15" ht="12.75" customHeight="1" x14ac:dyDescent="0.2">
      <c r="A1845" s="36" t="str">
        <f>'0'!$A$4</f>
        <v>………………..</v>
      </c>
      <c r="B1845" s="37">
        <f>'0'!$A$2</f>
        <v>46112</v>
      </c>
      <c r="C1845" s="37" t="s">
        <v>1243</v>
      </c>
      <c r="D1845" s="119" t="str">
        <f>IF(G1845="","",VLOOKUP(G1845,номенклатури!R:T,2,0))</f>
        <v/>
      </c>
      <c r="E1845" s="365" t="str">
        <f>IF(G1845="","",VLOOKUP(G1845,номенклатури!R:T,3,0))</f>
        <v/>
      </c>
      <c r="F1845" s="159" t="str">
        <f>IF(G1845="","",IF(ISERROR(VLOOKUP(G1845,номенклатури!V:V,1,0)),E1845*H1845,E1845*I1845))</f>
        <v/>
      </c>
      <c r="G1845" s="14"/>
      <c r="H1845" s="15"/>
      <c r="I1845" s="15"/>
      <c r="J1845" s="15"/>
      <c r="K1845" s="15"/>
      <c r="L1845" s="217"/>
      <c r="M1845" s="22"/>
      <c r="N1845" s="119" t="str">
        <f>IF(G1845="","",VLOOKUP(G1845,номенклатури!R:U,4,0))</f>
        <v/>
      </c>
      <c r="O1845" s="119" t="str">
        <f>IF(M1845="","",VLOOKUP(M1845,'14'!D:D,1,0))</f>
        <v/>
      </c>
    </row>
    <row r="1846" spans="1:15" ht="12.75" customHeight="1" x14ac:dyDescent="0.2">
      <c r="A1846" s="36" t="str">
        <f>'0'!$A$4</f>
        <v>………………..</v>
      </c>
      <c r="B1846" s="37">
        <f>'0'!$A$2</f>
        <v>46112</v>
      </c>
      <c r="C1846" s="37" t="s">
        <v>1243</v>
      </c>
      <c r="D1846" s="119" t="str">
        <f>IF(G1846="","",VLOOKUP(G1846,номенклатури!R:T,2,0))</f>
        <v/>
      </c>
      <c r="E1846" s="365" t="str">
        <f>IF(G1846="","",VLOOKUP(G1846,номенклатури!R:T,3,0))</f>
        <v/>
      </c>
      <c r="F1846" s="159" t="str">
        <f>IF(G1846="","",IF(ISERROR(VLOOKUP(G1846,номенклатури!V:V,1,0)),E1846*H1846,E1846*I1846))</f>
        <v/>
      </c>
      <c r="G1846" s="14"/>
      <c r="H1846" s="15"/>
      <c r="I1846" s="15"/>
      <c r="J1846" s="15"/>
      <c r="K1846" s="15"/>
      <c r="L1846" s="217"/>
      <c r="M1846" s="22"/>
      <c r="N1846" s="119" t="str">
        <f>IF(G1846="","",VLOOKUP(G1846,номенклатури!R:U,4,0))</f>
        <v/>
      </c>
      <c r="O1846" s="119" t="str">
        <f>IF(M1846="","",VLOOKUP(M1846,'14'!D:D,1,0))</f>
        <v/>
      </c>
    </row>
    <row r="1847" spans="1:15" ht="12.75" customHeight="1" x14ac:dyDescent="0.2">
      <c r="A1847" s="36" t="str">
        <f>'0'!$A$4</f>
        <v>………………..</v>
      </c>
      <c r="B1847" s="37">
        <f>'0'!$A$2</f>
        <v>46112</v>
      </c>
      <c r="C1847" s="37" t="s">
        <v>1243</v>
      </c>
      <c r="D1847" s="119" t="str">
        <f>IF(G1847="","",VLOOKUP(G1847,номенклатури!R:T,2,0))</f>
        <v/>
      </c>
      <c r="E1847" s="365" t="str">
        <f>IF(G1847="","",VLOOKUP(G1847,номенклатури!R:T,3,0))</f>
        <v/>
      </c>
      <c r="F1847" s="159" t="str">
        <f>IF(G1847="","",IF(ISERROR(VLOOKUP(G1847,номенклатури!V:V,1,0)),E1847*H1847,E1847*I1847))</f>
        <v/>
      </c>
      <c r="G1847" s="14"/>
      <c r="H1847" s="15"/>
      <c r="I1847" s="15"/>
      <c r="J1847" s="15"/>
      <c r="K1847" s="15"/>
      <c r="L1847" s="217"/>
      <c r="M1847" s="22"/>
      <c r="N1847" s="119" t="str">
        <f>IF(G1847="","",VLOOKUP(G1847,номенклатури!R:U,4,0))</f>
        <v/>
      </c>
      <c r="O1847" s="119" t="str">
        <f>IF(M1847="","",VLOOKUP(M1847,'14'!D:D,1,0))</f>
        <v/>
      </c>
    </row>
    <row r="1848" spans="1:15" ht="12.75" customHeight="1" x14ac:dyDescent="0.2">
      <c r="A1848" s="36" t="str">
        <f>'0'!$A$4</f>
        <v>………………..</v>
      </c>
      <c r="B1848" s="37">
        <f>'0'!$A$2</f>
        <v>46112</v>
      </c>
      <c r="C1848" s="37" t="s">
        <v>1243</v>
      </c>
      <c r="D1848" s="119" t="str">
        <f>IF(G1848="","",VLOOKUP(G1848,номенклатури!R:T,2,0))</f>
        <v/>
      </c>
      <c r="E1848" s="365" t="str">
        <f>IF(G1848="","",VLOOKUP(G1848,номенклатури!R:T,3,0))</f>
        <v/>
      </c>
      <c r="F1848" s="159" t="str">
        <f>IF(G1848="","",IF(ISERROR(VLOOKUP(G1848,номенклатури!V:V,1,0)),E1848*H1848,E1848*I1848))</f>
        <v/>
      </c>
      <c r="G1848" s="14"/>
      <c r="H1848" s="15"/>
      <c r="I1848" s="15"/>
      <c r="J1848" s="15"/>
      <c r="K1848" s="15"/>
      <c r="L1848" s="217"/>
      <c r="M1848" s="22"/>
      <c r="N1848" s="119" t="str">
        <f>IF(G1848="","",VLOOKUP(G1848,номенклатури!R:U,4,0))</f>
        <v/>
      </c>
      <c r="O1848" s="119" t="str">
        <f>IF(M1848="","",VLOOKUP(M1848,'14'!D:D,1,0))</f>
        <v/>
      </c>
    </row>
    <row r="1849" spans="1:15" ht="12.75" customHeight="1" x14ac:dyDescent="0.2">
      <c r="A1849" s="36" t="str">
        <f>'0'!$A$4</f>
        <v>………………..</v>
      </c>
      <c r="B1849" s="37">
        <f>'0'!$A$2</f>
        <v>46112</v>
      </c>
      <c r="C1849" s="37" t="s">
        <v>1243</v>
      </c>
      <c r="D1849" s="119" t="str">
        <f>IF(G1849="","",VLOOKUP(G1849,номенклатури!R:T,2,0))</f>
        <v/>
      </c>
      <c r="E1849" s="365" t="str">
        <f>IF(G1849="","",VLOOKUP(G1849,номенклатури!R:T,3,0))</f>
        <v/>
      </c>
      <c r="F1849" s="159" t="str">
        <f>IF(G1849="","",IF(ISERROR(VLOOKUP(G1849,номенклатури!V:V,1,0)),E1849*H1849,E1849*I1849))</f>
        <v/>
      </c>
      <c r="G1849" s="14"/>
      <c r="H1849" s="15"/>
      <c r="I1849" s="15"/>
      <c r="J1849" s="15"/>
      <c r="K1849" s="15"/>
      <c r="L1849" s="217"/>
      <c r="M1849" s="22"/>
      <c r="N1849" s="119" t="str">
        <f>IF(G1849="","",VLOOKUP(G1849,номенклатури!R:U,4,0))</f>
        <v/>
      </c>
      <c r="O1849" s="119" t="str">
        <f>IF(M1849="","",VLOOKUP(M1849,'14'!D:D,1,0))</f>
        <v/>
      </c>
    </row>
    <row r="1850" spans="1:15" ht="12.75" customHeight="1" x14ac:dyDescent="0.2">
      <c r="A1850" s="36" t="str">
        <f>'0'!$A$4</f>
        <v>………………..</v>
      </c>
      <c r="B1850" s="37">
        <f>'0'!$A$2</f>
        <v>46112</v>
      </c>
      <c r="C1850" s="37" t="s">
        <v>1243</v>
      </c>
      <c r="D1850" s="119" t="str">
        <f>IF(G1850="","",VLOOKUP(G1850,номенклатури!R:T,2,0))</f>
        <v/>
      </c>
      <c r="E1850" s="365" t="str">
        <f>IF(G1850="","",VLOOKUP(G1850,номенклатури!R:T,3,0))</f>
        <v/>
      </c>
      <c r="F1850" s="159" t="str">
        <f>IF(G1850="","",IF(ISERROR(VLOOKUP(G1850,номенклатури!V:V,1,0)),E1850*H1850,E1850*I1850))</f>
        <v/>
      </c>
      <c r="G1850" s="14"/>
      <c r="H1850" s="15"/>
      <c r="I1850" s="15"/>
      <c r="J1850" s="15"/>
      <c r="K1850" s="15"/>
      <c r="L1850" s="217"/>
      <c r="M1850" s="22"/>
      <c r="N1850" s="119" t="str">
        <f>IF(G1850="","",VLOOKUP(G1850,номенклатури!R:U,4,0))</f>
        <v/>
      </c>
      <c r="O1850" s="119" t="str">
        <f>IF(M1850="","",VLOOKUP(M1850,'14'!D:D,1,0))</f>
        <v/>
      </c>
    </row>
    <row r="1851" spans="1:15" ht="12.75" customHeight="1" x14ac:dyDescent="0.2">
      <c r="A1851" s="36" t="str">
        <f>'0'!$A$4</f>
        <v>………………..</v>
      </c>
      <c r="B1851" s="37">
        <f>'0'!$A$2</f>
        <v>46112</v>
      </c>
      <c r="C1851" s="37" t="s">
        <v>1243</v>
      </c>
      <c r="D1851" s="119" t="str">
        <f>IF(G1851="","",VLOOKUP(G1851,номенклатури!R:T,2,0))</f>
        <v/>
      </c>
      <c r="E1851" s="365" t="str">
        <f>IF(G1851="","",VLOOKUP(G1851,номенклатури!R:T,3,0))</f>
        <v/>
      </c>
      <c r="F1851" s="159" t="str">
        <f>IF(G1851="","",IF(ISERROR(VLOOKUP(G1851,номенклатури!V:V,1,0)),E1851*H1851,E1851*I1851))</f>
        <v/>
      </c>
      <c r="G1851" s="14"/>
      <c r="H1851" s="15"/>
      <c r="I1851" s="15"/>
      <c r="J1851" s="15"/>
      <c r="K1851" s="15"/>
      <c r="L1851" s="217"/>
      <c r="M1851" s="22"/>
      <c r="N1851" s="119" t="str">
        <f>IF(G1851="","",VLOOKUP(G1851,номенклатури!R:U,4,0))</f>
        <v/>
      </c>
      <c r="O1851" s="119" t="str">
        <f>IF(M1851="","",VLOOKUP(M1851,'14'!D:D,1,0))</f>
        <v/>
      </c>
    </row>
    <row r="1852" spans="1:15" ht="12.75" customHeight="1" x14ac:dyDescent="0.2">
      <c r="A1852" s="36" t="str">
        <f>'0'!$A$4</f>
        <v>………………..</v>
      </c>
      <c r="B1852" s="37">
        <f>'0'!$A$2</f>
        <v>46112</v>
      </c>
      <c r="C1852" s="37" t="s">
        <v>1243</v>
      </c>
      <c r="D1852" s="119" t="str">
        <f>IF(G1852="","",VLOOKUP(G1852,номенклатури!R:T,2,0))</f>
        <v/>
      </c>
      <c r="E1852" s="365" t="str">
        <f>IF(G1852="","",VLOOKUP(G1852,номенклатури!R:T,3,0))</f>
        <v/>
      </c>
      <c r="F1852" s="159" t="str">
        <f>IF(G1852="","",IF(ISERROR(VLOOKUP(G1852,номенклатури!V:V,1,0)),E1852*H1852,E1852*I1852))</f>
        <v/>
      </c>
      <c r="G1852" s="14"/>
      <c r="H1852" s="15"/>
      <c r="I1852" s="15"/>
      <c r="J1852" s="15"/>
      <c r="K1852" s="15"/>
      <c r="L1852" s="217"/>
      <c r="M1852" s="22"/>
      <c r="N1852" s="119" t="str">
        <f>IF(G1852="","",VLOOKUP(G1852,номенклатури!R:U,4,0))</f>
        <v/>
      </c>
      <c r="O1852" s="119" t="str">
        <f>IF(M1852="","",VLOOKUP(M1852,'14'!D:D,1,0))</f>
        <v/>
      </c>
    </row>
    <row r="1853" spans="1:15" ht="12.75" customHeight="1" x14ac:dyDescent="0.2">
      <c r="A1853" s="36" t="str">
        <f>'0'!$A$4</f>
        <v>………………..</v>
      </c>
      <c r="B1853" s="37">
        <f>'0'!$A$2</f>
        <v>46112</v>
      </c>
      <c r="C1853" s="37" t="s">
        <v>1243</v>
      </c>
      <c r="D1853" s="119" t="str">
        <f>IF(G1853="","",VLOOKUP(G1853,номенклатури!R:T,2,0))</f>
        <v/>
      </c>
      <c r="E1853" s="365" t="str">
        <f>IF(G1853="","",VLOOKUP(G1853,номенклатури!R:T,3,0))</f>
        <v/>
      </c>
      <c r="F1853" s="159" t="str">
        <f>IF(G1853="","",IF(ISERROR(VLOOKUP(G1853,номенклатури!V:V,1,0)),E1853*H1853,E1853*I1853))</f>
        <v/>
      </c>
      <c r="G1853" s="14"/>
      <c r="H1853" s="15"/>
      <c r="I1853" s="15"/>
      <c r="J1853" s="15"/>
      <c r="K1853" s="15"/>
      <c r="L1853" s="217"/>
      <c r="M1853" s="22"/>
      <c r="N1853" s="119" t="str">
        <f>IF(G1853="","",VLOOKUP(G1853,номенклатури!R:U,4,0))</f>
        <v/>
      </c>
      <c r="O1853" s="119" t="str">
        <f>IF(M1853="","",VLOOKUP(M1853,'14'!D:D,1,0))</f>
        <v/>
      </c>
    </row>
    <row r="1854" spans="1:15" ht="12.75" customHeight="1" x14ac:dyDescent="0.2">
      <c r="A1854" s="36" t="str">
        <f>'0'!$A$4</f>
        <v>………………..</v>
      </c>
      <c r="B1854" s="37">
        <f>'0'!$A$2</f>
        <v>46112</v>
      </c>
      <c r="C1854" s="37" t="s">
        <v>1243</v>
      </c>
      <c r="D1854" s="119" t="str">
        <f>IF(G1854="","",VLOOKUP(G1854,номенклатури!R:T,2,0))</f>
        <v/>
      </c>
      <c r="E1854" s="365" t="str">
        <f>IF(G1854="","",VLOOKUP(G1854,номенклатури!R:T,3,0))</f>
        <v/>
      </c>
      <c r="F1854" s="159" t="str">
        <f>IF(G1854="","",IF(ISERROR(VLOOKUP(G1854,номенклатури!V:V,1,0)),E1854*H1854,E1854*I1854))</f>
        <v/>
      </c>
      <c r="G1854" s="14"/>
      <c r="H1854" s="15"/>
      <c r="I1854" s="15"/>
      <c r="J1854" s="15"/>
      <c r="K1854" s="15"/>
      <c r="L1854" s="217"/>
      <c r="M1854" s="22"/>
      <c r="N1854" s="119" t="str">
        <f>IF(G1854="","",VLOOKUP(G1854,номенклатури!R:U,4,0))</f>
        <v/>
      </c>
      <c r="O1854" s="119" t="str">
        <f>IF(M1854="","",VLOOKUP(M1854,'14'!D:D,1,0))</f>
        <v/>
      </c>
    </row>
    <row r="1855" spans="1:15" ht="12.75" customHeight="1" x14ac:dyDescent="0.2">
      <c r="A1855" s="36" t="str">
        <f>'0'!$A$4</f>
        <v>………………..</v>
      </c>
      <c r="B1855" s="37">
        <f>'0'!$A$2</f>
        <v>46112</v>
      </c>
      <c r="C1855" s="37" t="s">
        <v>1243</v>
      </c>
      <c r="D1855" s="119" t="str">
        <f>IF(G1855="","",VLOOKUP(G1855,номенклатури!R:T,2,0))</f>
        <v/>
      </c>
      <c r="E1855" s="365" t="str">
        <f>IF(G1855="","",VLOOKUP(G1855,номенклатури!R:T,3,0))</f>
        <v/>
      </c>
      <c r="F1855" s="159" t="str">
        <f>IF(G1855="","",IF(ISERROR(VLOOKUP(G1855,номенклатури!V:V,1,0)),E1855*H1855,E1855*I1855))</f>
        <v/>
      </c>
      <c r="G1855" s="14"/>
      <c r="H1855" s="15"/>
      <c r="I1855" s="15"/>
      <c r="J1855" s="15"/>
      <c r="K1855" s="15"/>
      <c r="L1855" s="217"/>
      <c r="M1855" s="22"/>
      <c r="N1855" s="119" t="str">
        <f>IF(G1855="","",VLOOKUP(G1855,номенклатури!R:U,4,0))</f>
        <v/>
      </c>
      <c r="O1855" s="119" t="str">
        <f>IF(M1855="","",VLOOKUP(M1855,'14'!D:D,1,0))</f>
        <v/>
      </c>
    </row>
    <row r="1856" spans="1:15" ht="12.75" customHeight="1" x14ac:dyDescent="0.2">
      <c r="A1856" s="36" t="str">
        <f>'0'!$A$4</f>
        <v>………………..</v>
      </c>
      <c r="B1856" s="37">
        <f>'0'!$A$2</f>
        <v>46112</v>
      </c>
      <c r="C1856" s="37" t="s">
        <v>1243</v>
      </c>
      <c r="D1856" s="119" t="str">
        <f>IF(G1856="","",VLOOKUP(G1856,номенклатури!R:T,2,0))</f>
        <v/>
      </c>
      <c r="E1856" s="365" t="str">
        <f>IF(G1856="","",VLOOKUP(G1856,номенклатури!R:T,3,0))</f>
        <v/>
      </c>
      <c r="F1856" s="159" t="str">
        <f>IF(G1856="","",IF(ISERROR(VLOOKUP(G1856,номенклатури!V:V,1,0)),E1856*H1856,E1856*I1856))</f>
        <v/>
      </c>
      <c r="G1856" s="14"/>
      <c r="H1856" s="15"/>
      <c r="I1856" s="15"/>
      <c r="J1856" s="15"/>
      <c r="K1856" s="15"/>
      <c r="L1856" s="217"/>
      <c r="M1856" s="22"/>
      <c r="N1856" s="119" t="str">
        <f>IF(G1856="","",VLOOKUP(G1856,номенклатури!R:U,4,0))</f>
        <v/>
      </c>
      <c r="O1856" s="119" t="str">
        <f>IF(M1856="","",VLOOKUP(M1856,'14'!D:D,1,0))</f>
        <v/>
      </c>
    </row>
    <row r="1857" spans="1:15" ht="12.75" customHeight="1" x14ac:dyDescent="0.2">
      <c r="A1857" s="36" t="str">
        <f>'0'!$A$4</f>
        <v>………………..</v>
      </c>
      <c r="B1857" s="37">
        <f>'0'!$A$2</f>
        <v>46112</v>
      </c>
      <c r="C1857" s="37" t="s">
        <v>1243</v>
      </c>
      <c r="D1857" s="119" t="str">
        <f>IF(G1857="","",VLOOKUP(G1857,номенклатури!R:T,2,0))</f>
        <v/>
      </c>
      <c r="E1857" s="365" t="str">
        <f>IF(G1857="","",VLOOKUP(G1857,номенклатури!R:T,3,0))</f>
        <v/>
      </c>
      <c r="F1857" s="159" t="str">
        <f>IF(G1857="","",IF(ISERROR(VLOOKUP(G1857,номенклатури!V:V,1,0)),E1857*H1857,E1857*I1857))</f>
        <v/>
      </c>
      <c r="G1857" s="14"/>
      <c r="H1857" s="15"/>
      <c r="I1857" s="15"/>
      <c r="J1857" s="15"/>
      <c r="K1857" s="15"/>
      <c r="L1857" s="217"/>
      <c r="M1857" s="22"/>
      <c r="N1857" s="119" t="str">
        <f>IF(G1857="","",VLOOKUP(G1857,номенклатури!R:U,4,0))</f>
        <v/>
      </c>
      <c r="O1857" s="119" t="str">
        <f>IF(M1857="","",VLOOKUP(M1857,'14'!D:D,1,0))</f>
        <v/>
      </c>
    </row>
    <row r="1858" spans="1:15" ht="12.75" customHeight="1" x14ac:dyDescent="0.2">
      <c r="A1858" s="36" t="str">
        <f>'0'!$A$4</f>
        <v>………………..</v>
      </c>
      <c r="B1858" s="37">
        <f>'0'!$A$2</f>
        <v>46112</v>
      </c>
      <c r="C1858" s="37" t="s">
        <v>1243</v>
      </c>
      <c r="D1858" s="119" t="str">
        <f>IF(G1858="","",VLOOKUP(G1858,номенклатури!R:T,2,0))</f>
        <v/>
      </c>
      <c r="E1858" s="365" t="str">
        <f>IF(G1858="","",VLOOKUP(G1858,номенклатури!R:T,3,0))</f>
        <v/>
      </c>
      <c r="F1858" s="159" t="str">
        <f>IF(G1858="","",IF(ISERROR(VLOOKUP(G1858,номенклатури!V:V,1,0)),E1858*H1858,E1858*I1858))</f>
        <v/>
      </c>
      <c r="G1858" s="14"/>
      <c r="H1858" s="15"/>
      <c r="I1858" s="15"/>
      <c r="J1858" s="15"/>
      <c r="K1858" s="15"/>
      <c r="L1858" s="217"/>
      <c r="M1858" s="22"/>
      <c r="N1858" s="119" t="str">
        <f>IF(G1858="","",VLOOKUP(G1858,номенклатури!R:U,4,0))</f>
        <v/>
      </c>
      <c r="O1858" s="119" t="str">
        <f>IF(M1858="","",VLOOKUP(M1858,'14'!D:D,1,0))</f>
        <v/>
      </c>
    </row>
    <row r="1859" spans="1:15" ht="12.75" customHeight="1" x14ac:dyDescent="0.2">
      <c r="A1859" s="36" t="str">
        <f>'0'!$A$4</f>
        <v>………………..</v>
      </c>
      <c r="B1859" s="37">
        <f>'0'!$A$2</f>
        <v>46112</v>
      </c>
      <c r="C1859" s="37" t="s">
        <v>1243</v>
      </c>
      <c r="D1859" s="119" t="str">
        <f>IF(G1859="","",VLOOKUP(G1859,номенклатури!R:T,2,0))</f>
        <v/>
      </c>
      <c r="E1859" s="365" t="str">
        <f>IF(G1859="","",VLOOKUP(G1859,номенклатури!R:T,3,0))</f>
        <v/>
      </c>
      <c r="F1859" s="159" t="str">
        <f>IF(G1859="","",IF(ISERROR(VLOOKUP(G1859,номенклатури!V:V,1,0)),E1859*H1859,E1859*I1859))</f>
        <v/>
      </c>
      <c r="G1859" s="14"/>
      <c r="H1859" s="15"/>
      <c r="I1859" s="15"/>
      <c r="J1859" s="15"/>
      <c r="K1859" s="15"/>
      <c r="L1859" s="217"/>
      <c r="M1859" s="22"/>
      <c r="N1859" s="119" t="str">
        <f>IF(G1859="","",VLOOKUP(G1859,номенклатури!R:U,4,0))</f>
        <v/>
      </c>
      <c r="O1859" s="119" t="str">
        <f>IF(M1859="","",VLOOKUP(M1859,'14'!D:D,1,0))</f>
        <v/>
      </c>
    </row>
    <row r="1860" spans="1:15" ht="12.75" customHeight="1" x14ac:dyDescent="0.2">
      <c r="A1860" s="36" t="str">
        <f>'0'!$A$4</f>
        <v>………………..</v>
      </c>
      <c r="B1860" s="37">
        <f>'0'!$A$2</f>
        <v>46112</v>
      </c>
      <c r="C1860" s="37" t="s">
        <v>1243</v>
      </c>
      <c r="D1860" s="119" t="str">
        <f>IF(G1860="","",VLOOKUP(G1860,номенклатури!R:T,2,0))</f>
        <v/>
      </c>
      <c r="E1860" s="365" t="str">
        <f>IF(G1860="","",VLOOKUP(G1860,номенклатури!R:T,3,0))</f>
        <v/>
      </c>
      <c r="F1860" s="159" t="str">
        <f>IF(G1860="","",IF(ISERROR(VLOOKUP(G1860,номенклатури!V:V,1,0)),E1860*H1860,E1860*I1860))</f>
        <v/>
      </c>
      <c r="G1860" s="14"/>
      <c r="H1860" s="15"/>
      <c r="I1860" s="15"/>
      <c r="J1860" s="15"/>
      <c r="K1860" s="15"/>
      <c r="L1860" s="217"/>
      <c r="M1860" s="22"/>
      <c r="N1860" s="119" t="str">
        <f>IF(G1860="","",VLOOKUP(G1860,номенклатури!R:U,4,0))</f>
        <v/>
      </c>
      <c r="O1860" s="119" t="str">
        <f>IF(M1860="","",VLOOKUP(M1860,'14'!D:D,1,0))</f>
        <v/>
      </c>
    </row>
    <row r="1861" spans="1:15" ht="12.75" customHeight="1" x14ac:dyDescent="0.2">
      <c r="A1861" s="36" t="str">
        <f>'0'!$A$4</f>
        <v>………………..</v>
      </c>
      <c r="B1861" s="37">
        <f>'0'!$A$2</f>
        <v>46112</v>
      </c>
      <c r="C1861" s="37" t="s">
        <v>1243</v>
      </c>
      <c r="D1861" s="119" t="str">
        <f>IF(G1861="","",VLOOKUP(G1861,номенклатури!R:T,2,0))</f>
        <v/>
      </c>
      <c r="E1861" s="365" t="str">
        <f>IF(G1861="","",VLOOKUP(G1861,номенклатури!R:T,3,0))</f>
        <v/>
      </c>
      <c r="F1861" s="159" t="str">
        <f>IF(G1861="","",IF(ISERROR(VLOOKUP(G1861,номенклатури!V:V,1,0)),E1861*H1861,E1861*I1861))</f>
        <v/>
      </c>
      <c r="G1861" s="14"/>
      <c r="H1861" s="15"/>
      <c r="I1861" s="15"/>
      <c r="J1861" s="15"/>
      <c r="K1861" s="15"/>
      <c r="L1861" s="217"/>
      <c r="M1861" s="22"/>
      <c r="N1861" s="119" t="str">
        <f>IF(G1861="","",VLOOKUP(G1861,номенклатури!R:U,4,0))</f>
        <v/>
      </c>
      <c r="O1861" s="119" t="str">
        <f>IF(M1861="","",VLOOKUP(M1861,'14'!D:D,1,0))</f>
        <v/>
      </c>
    </row>
    <row r="1862" spans="1:15" ht="12.75" customHeight="1" x14ac:dyDescent="0.2">
      <c r="A1862" s="36" t="str">
        <f>'0'!$A$4</f>
        <v>………………..</v>
      </c>
      <c r="B1862" s="37">
        <f>'0'!$A$2</f>
        <v>46112</v>
      </c>
      <c r="C1862" s="37" t="s">
        <v>1243</v>
      </c>
      <c r="D1862" s="119" t="str">
        <f>IF(G1862="","",VLOOKUP(G1862,номенклатури!R:T,2,0))</f>
        <v/>
      </c>
      <c r="E1862" s="365" t="str">
        <f>IF(G1862="","",VLOOKUP(G1862,номенклатури!R:T,3,0))</f>
        <v/>
      </c>
      <c r="F1862" s="159" t="str">
        <f>IF(G1862="","",IF(ISERROR(VLOOKUP(G1862,номенклатури!V:V,1,0)),E1862*H1862,E1862*I1862))</f>
        <v/>
      </c>
      <c r="G1862" s="14"/>
      <c r="H1862" s="15"/>
      <c r="I1862" s="15"/>
      <c r="J1862" s="15"/>
      <c r="K1862" s="15"/>
      <c r="L1862" s="217"/>
      <c r="M1862" s="22"/>
      <c r="N1862" s="119" t="str">
        <f>IF(G1862="","",VLOOKUP(G1862,номенклатури!R:U,4,0))</f>
        <v/>
      </c>
      <c r="O1862" s="119" t="str">
        <f>IF(M1862="","",VLOOKUP(M1862,'14'!D:D,1,0))</f>
        <v/>
      </c>
    </row>
    <row r="1863" spans="1:15" ht="12.75" customHeight="1" x14ac:dyDescent="0.2">
      <c r="A1863" s="36" t="str">
        <f>'0'!$A$4</f>
        <v>………………..</v>
      </c>
      <c r="B1863" s="37">
        <f>'0'!$A$2</f>
        <v>46112</v>
      </c>
      <c r="C1863" s="37" t="s">
        <v>1243</v>
      </c>
      <c r="D1863" s="119" t="str">
        <f>IF(G1863="","",VLOOKUP(G1863,номенклатури!R:T,2,0))</f>
        <v/>
      </c>
      <c r="E1863" s="365" t="str">
        <f>IF(G1863="","",VLOOKUP(G1863,номенклатури!R:T,3,0))</f>
        <v/>
      </c>
      <c r="F1863" s="159" t="str">
        <f>IF(G1863="","",IF(ISERROR(VLOOKUP(G1863,номенклатури!V:V,1,0)),E1863*H1863,E1863*I1863))</f>
        <v/>
      </c>
      <c r="G1863" s="14"/>
      <c r="H1863" s="15"/>
      <c r="I1863" s="15"/>
      <c r="J1863" s="15"/>
      <c r="K1863" s="15"/>
      <c r="L1863" s="217"/>
      <c r="M1863" s="22"/>
      <c r="N1863" s="119" t="str">
        <f>IF(G1863="","",VLOOKUP(G1863,номенклатури!R:U,4,0))</f>
        <v/>
      </c>
      <c r="O1863" s="119" t="str">
        <f>IF(M1863="","",VLOOKUP(M1863,'14'!D:D,1,0))</f>
        <v/>
      </c>
    </row>
    <row r="1864" spans="1:15" ht="12.75" customHeight="1" x14ac:dyDescent="0.2">
      <c r="A1864" s="36" t="str">
        <f>'0'!$A$4</f>
        <v>………………..</v>
      </c>
      <c r="B1864" s="37">
        <f>'0'!$A$2</f>
        <v>46112</v>
      </c>
      <c r="C1864" s="37" t="s">
        <v>1243</v>
      </c>
      <c r="D1864" s="119" t="str">
        <f>IF(G1864="","",VLOOKUP(G1864,номенклатури!R:T,2,0))</f>
        <v/>
      </c>
      <c r="E1864" s="365" t="str">
        <f>IF(G1864="","",VLOOKUP(G1864,номенклатури!R:T,3,0))</f>
        <v/>
      </c>
      <c r="F1864" s="159" t="str">
        <f>IF(G1864="","",IF(ISERROR(VLOOKUP(G1864,номенклатури!V:V,1,0)),E1864*H1864,E1864*I1864))</f>
        <v/>
      </c>
      <c r="G1864" s="14"/>
      <c r="H1864" s="15"/>
      <c r="I1864" s="15"/>
      <c r="J1864" s="15"/>
      <c r="K1864" s="15"/>
      <c r="L1864" s="217"/>
      <c r="M1864" s="22"/>
      <c r="N1864" s="119" t="str">
        <f>IF(G1864="","",VLOOKUP(G1864,номенклатури!R:U,4,0))</f>
        <v/>
      </c>
      <c r="O1864" s="119" t="str">
        <f>IF(M1864="","",VLOOKUP(M1864,'14'!D:D,1,0))</f>
        <v/>
      </c>
    </row>
    <row r="1865" spans="1:15" ht="12.75" customHeight="1" x14ac:dyDescent="0.2">
      <c r="A1865" s="36" t="str">
        <f>'0'!$A$4</f>
        <v>………………..</v>
      </c>
      <c r="B1865" s="37">
        <f>'0'!$A$2</f>
        <v>46112</v>
      </c>
      <c r="C1865" s="37" t="s">
        <v>1243</v>
      </c>
      <c r="D1865" s="119" t="str">
        <f>IF(G1865="","",VLOOKUP(G1865,номенклатури!R:T,2,0))</f>
        <v/>
      </c>
      <c r="E1865" s="365" t="str">
        <f>IF(G1865="","",VLOOKUP(G1865,номенклатури!R:T,3,0))</f>
        <v/>
      </c>
      <c r="F1865" s="159" t="str">
        <f>IF(G1865="","",IF(ISERROR(VLOOKUP(G1865,номенклатури!V:V,1,0)),E1865*H1865,E1865*I1865))</f>
        <v/>
      </c>
      <c r="G1865" s="14"/>
      <c r="H1865" s="15"/>
      <c r="I1865" s="15"/>
      <c r="J1865" s="15"/>
      <c r="K1865" s="15"/>
      <c r="L1865" s="217"/>
      <c r="M1865" s="22"/>
      <c r="N1865" s="119" t="str">
        <f>IF(G1865="","",VLOOKUP(G1865,номенклатури!R:U,4,0))</f>
        <v/>
      </c>
      <c r="O1865" s="119" t="str">
        <f>IF(M1865="","",VLOOKUP(M1865,'14'!D:D,1,0))</f>
        <v/>
      </c>
    </row>
    <row r="1866" spans="1:15" ht="12.75" customHeight="1" x14ac:dyDescent="0.2">
      <c r="A1866" s="36" t="str">
        <f>'0'!$A$4</f>
        <v>………………..</v>
      </c>
      <c r="B1866" s="37">
        <f>'0'!$A$2</f>
        <v>46112</v>
      </c>
      <c r="C1866" s="37" t="s">
        <v>1243</v>
      </c>
      <c r="D1866" s="119" t="str">
        <f>IF(G1866="","",VLOOKUP(G1866,номенклатури!R:T,2,0))</f>
        <v/>
      </c>
      <c r="E1866" s="365" t="str">
        <f>IF(G1866="","",VLOOKUP(G1866,номенклатури!R:T,3,0))</f>
        <v/>
      </c>
      <c r="F1866" s="159" t="str">
        <f>IF(G1866="","",IF(ISERROR(VLOOKUP(G1866,номенклатури!V:V,1,0)),E1866*H1866,E1866*I1866))</f>
        <v/>
      </c>
      <c r="G1866" s="14"/>
      <c r="H1866" s="15"/>
      <c r="I1866" s="15"/>
      <c r="J1866" s="15"/>
      <c r="K1866" s="15"/>
      <c r="L1866" s="217"/>
      <c r="M1866" s="22"/>
      <c r="N1866" s="119" t="str">
        <f>IF(G1866="","",VLOOKUP(G1866,номенклатури!R:U,4,0))</f>
        <v/>
      </c>
      <c r="O1866" s="119" t="str">
        <f>IF(M1866="","",VLOOKUP(M1866,'14'!D:D,1,0))</f>
        <v/>
      </c>
    </row>
    <row r="1867" spans="1:15" ht="12.75" customHeight="1" x14ac:dyDescent="0.2">
      <c r="A1867" s="36" t="str">
        <f>'0'!$A$4</f>
        <v>………………..</v>
      </c>
      <c r="B1867" s="37">
        <f>'0'!$A$2</f>
        <v>46112</v>
      </c>
      <c r="C1867" s="37" t="s">
        <v>1243</v>
      </c>
      <c r="D1867" s="119" t="str">
        <f>IF(G1867="","",VLOOKUP(G1867,номенклатури!R:T,2,0))</f>
        <v/>
      </c>
      <c r="E1867" s="365" t="str">
        <f>IF(G1867="","",VLOOKUP(G1867,номенклатури!R:T,3,0))</f>
        <v/>
      </c>
      <c r="F1867" s="159" t="str">
        <f>IF(G1867="","",IF(ISERROR(VLOOKUP(G1867,номенклатури!V:V,1,0)),E1867*H1867,E1867*I1867))</f>
        <v/>
      </c>
      <c r="G1867" s="14"/>
      <c r="H1867" s="15"/>
      <c r="I1867" s="15"/>
      <c r="J1867" s="15"/>
      <c r="K1867" s="15"/>
      <c r="L1867" s="217"/>
      <c r="M1867" s="22"/>
      <c r="N1867" s="119" t="str">
        <f>IF(G1867="","",VLOOKUP(G1867,номенклатури!R:U,4,0))</f>
        <v/>
      </c>
      <c r="O1867" s="119" t="str">
        <f>IF(M1867="","",VLOOKUP(M1867,'14'!D:D,1,0))</f>
        <v/>
      </c>
    </row>
    <row r="1868" spans="1:15" ht="12.75" customHeight="1" x14ac:dyDescent="0.2">
      <c r="A1868" s="36" t="str">
        <f>'0'!$A$4</f>
        <v>………………..</v>
      </c>
      <c r="B1868" s="37">
        <f>'0'!$A$2</f>
        <v>46112</v>
      </c>
      <c r="C1868" s="37" t="s">
        <v>1243</v>
      </c>
      <c r="D1868" s="119" t="str">
        <f>IF(G1868="","",VLOOKUP(G1868,номенклатури!R:T,2,0))</f>
        <v/>
      </c>
      <c r="E1868" s="365" t="str">
        <f>IF(G1868="","",VLOOKUP(G1868,номенклатури!R:T,3,0))</f>
        <v/>
      </c>
      <c r="F1868" s="159" t="str">
        <f>IF(G1868="","",IF(ISERROR(VLOOKUP(G1868,номенклатури!V:V,1,0)),E1868*H1868,E1868*I1868))</f>
        <v/>
      </c>
      <c r="G1868" s="14"/>
      <c r="H1868" s="15"/>
      <c r="I1868" s="15"/>
      <c r="J1868" s="15"/>
      <c r="K1868" s="15"/>
      <c r="L1868" s="217"/>
      <c r="M1868" s="22"/>
      <c r="N1868" s="119" t="str">
        <f>IF(G1868="","",VLOOKUP(G1868,номенклатури!R:U,4,0))</f>
        <v/>
      </c>
      <c r="O1868" s="119" t="str">
        <f>IF(M1868="","",VLOOKUP(M1868,'14'!D:D,1,0))</f>
        <v/>
      </c>
    </row>
    <row r="1869" spans="1:15" ht="12.75" customHeight="1" x14ac:dyDescent="0.2">
      <c r="A1869" s="36" t="str">
        <f>'0'!$A$4</f>
        <v>………………..</v>
      </c>
      <c r="B1869" s="37">
        <f>'0'!$A$2</f>
        <v>46112</v>
      </c>
      <c r="C1869" s="37" t="s">
        <v>1243</v>
      </c>
      <c r="D1869" s="119" t="str">
        <f>IF(G1869="","",VLOOKUP(G1869,номенклатури!R:T,2,0))</f>
        <v/>
      </c>
      <c r="E1869" s="365" t="str">
        <f>IF(G1869="","",VLOOKUP(G1869,номенклатури!R:T,3,0))</f>
        <v/>
      </c>
      <c r="F1869" s="159" t="str">
        <f>IF(G1869="","",IF(ISERROR(VLOOKUP(G1869,номенклатури!V:V,1,0)),E1869*H1869,E1869*I1869))</f>
        <v/>
      </c>
      <c r="G1869" s="14"/>
      <c r="H1869" s="15"/>
      <c r="I1869" s="15"/>
      <c r="J1869" s="15"/>
      <c r="K1869" s="15"/>
      <c r="L1869" s="217"/>
      <c r="M1869" s="22"/>
      <c r="N1869" s="119" t="str">
        <f>IF(G1869="","",VLOOKUP(G1869,номенклатури!R:U,4,0))</f>
        <v/>
      </c>
      <c r="O1869" s="119" t="str">
        <f>IF(M1869="","",VLOOKUP(M1869,'14'!D:D,1,0))</f>
        <v/>
      </c>
    </row>
    <row r="1870" spans="1:15" ht="12.75" customHeight="1" x14ac:dyDescent="0.2">
      <c r="A1870" s="36" t="str">
        <f>'0'!$A$4</f>
        <v>………………..</v>
      </c>
      <c r="B1870" s="37">
        <f>'0'!$A$2</f>
        <v>46112</v>
      </c>
      <c r="C1870" s="37" t="s">
        <v>1243</v>
      </c>
      <c r="D1870" s="119" t="str">
        <f>IF(G1870="","",VLOOKUP(G1870,номенклатури!R:T,2,0))</f>
        <v/>
      </c>
      <c r="E1870" s="365" t="str">
        <f>IF(G1870="","",VLOOKUP(G1870,номенклатури!R:T,3,0))</f>
        <v/>
      </c>
      <c r="F1870" s="159" t="str">
        <f>IF(G1870="","",IF(ISERROR(VLOOKUP(G1870,номенклатури!V:V,1,0)),E1870*H1870,E1870*I1870))</f>
        <v/>
      </c>
      <c r="G1870" s="14"/>
      <c r="H1870" s="15"/>
      <c r="I1870" s="15"/>
      <c r="J1870" s="15"/>
      <c r="K1870" s="15"/>
      <c r="L1870" s="217"/>
      <c r="M1870" s="22"/>
      <c r="N1870" s="119" t="str">
        <f>IF(G1870="","",VLOOKUP(G1870,номенклатури!R:U,4,0))</f>
        <v/>
      </c>
      <c r="O1870" s="119" t="str">
        <f>IF(M1870="","",VLOOKUP(M1870,'14'!D:D,1,0))</f>
        <v/>
      </c>
    </row>
    <row r="1871" spans="1:15" ht="12.75" customHeight="1" x14ac:dyDescent="0.2">
      <c r="A1871" s="36" t="str">
        <f>'0'!$A$4</f>
        <v>………………..</v>
      </c>
      <c r="B1871" s="37">
        <f>'0'!$A$2</f>
        <v>46112</v>
      </c>
      <c r="C1871" s="37" t="s">
        <v>1243</v>
      </c>
      <c r="D1871" s="119" t="str">
        <f>IF(G1871="","",VLOOKUP(G1871,номенклатури!R:T,2,0))</f>
        <v/>
      </c>
      <c r="E1871" s="365" t="str">
        <f>IF(G1871="","",VLOOKUP(G1871,номенклатури!R:T,3,0))</f>
        <v/>
      </c>
      <c r="F1871" s="159" t="str">
        <f>IF(G1871="","",IF(ISERROR(VLOOKUP(G1871,номенклатури!V:V,1,0)),E1871*H1871,E1871*I1871))</f>
        <v/>
      </c>
      <c r="G1871" s="14"/>
      <c r="H1871" s="15"/>
      <c r="I1871" s="15"/>
      <c r="J1871" s="15"/>
      <c r="K1871" s="15"/>
      <c r="L1871" s="217"/>
      <c r="M1871" s="22"/>
      <c r="N1871" s="119" t="str">
        <f>IF(G1871="","",VLOOKUP(G1871,номенклатури!R:U,4,0))</f>
        <v/>
      </c>
      <c r="O1871" s="119" t="str">
        <f>IF(M1871="","",VLOOKUP(M1871,'14'!D:D,1,0))</f>
        <v/>
      </c>
    </row>
    <row r="1872" spans="1:15" ht="12.75" customHeight="1" x14ac:dyDescent="0.2">
      <c r="A1872" s="36" t="str">
        <f>'0'!$A$4</f>
        <v>………………..</v>
      </c>
      <c r="B1872" s="37">
        <f>'0'!$A$2</f>
        <v>46112</v>
      </c>
      <c r="C1872" s="37" t="s">
        <v>1243</v>
      </c>
      <c r="D1872" s="119" t="str">
        <f>IF(G1872="","",VLOOKUP(G1872,номенклатури!R:T,2,0))</f>
        <v/>
      </c>
      <c r="E1872" s="365" t="str">
        <f>IF(G1872="","",VLOOKUP(G1872,номенклатури!R:T,3,0))</f>
        <v/>
      </c>
      <c r="F1872" s="159" t="str">
        <f>IF(G1872="","",IF(ISERROR(VLOOKUP(G1872,номенклатури!V:V,1,0)),E1872*H1872,E1872*I1872))</f>
        <v/>
      </c>
      <c r="G1872" s="14"/>
      <c r="H1872" s="15"/>
      <c r="I1872" s="15"/>
      <c r="J1872" s="15"/>
      <c r="K1872" s="15"/>
      <c r="L1872" s="217"/>
      <c r="M1872" s="22"/>
      <c r="N1872" s="119" t="str">
        <f>IF(G1872="","",VLOOKUP(G1872,номенклатури!R:U,4,0))</f>
        <v/>
      </c>
      <c r="O1872" s="119" t="str">
        <f>IF(M1872="","",VLOOKUP(M1872,'14'!D:D,1,0))</f>
        <v/>
      </c>
    </row>
    <row r="1873" spans="1:15" ht="12.75" customHeight="1" x14ac:dyDescent="0.2">
      <c r="A1873" s="36" t="str">
        <f>'0'!$A$4</f>
        <v>………………..</v>
      </c>
      <c r="B1873" s="37">
        <f>'0'!$A$2</f>
        <v>46112</v>
      </c>
      <c r="C1873" s="37" t="s">
        <v>1243</v>
      </c>
      <c r="D1873" s="119" t="str">
        <f>IF(G1873="","",VLOOKUP(G1873,номенклатури!R:T,2,0))</f>
        <v/>
      </c>
      <c r="E1873" s="365" t="str">
        <f>IF(G1873="","",VLOOKUP(G1873,номенклатури!R:T,3,0))</f>
        <v/>
      </c>
      <c r="F1873" s="159" t="str">
        <f>IF(G1873="","",IF(ISERROR(VLOOKUP(G1873,номенклатури!V:V,1,0)),E1873*H1873,E1873*I1873))</f>
        <v/>
      </c>
      <c r="G1873" s="14"/>
      <c r="H1873" s="15"/>
      <c r="I1873" s="15"/>
      <c r="J1873" s="15"/>
      <c r="K1873" s="15"/>
      <c r="L1873" s="217"/>
      <c r="M1873" s="22"/>
      <c r="N1873" s="119" t="str">
        <f>IF(G1873="","",VLOOKUP(G1873,номенклатури!R:U,4,0))</f>
        <v/>
      </c>
      <c r="O1873" s="119" t="str">
        <f>IF(M1873="","",VLOOKUP(M1873,'14'!D:D,1,0))</f>
        <v/>
      </c>
    </row>
    <row r="1874" spans="1:15" ht="12.75" customHeight="1" x14ac:dyDescent="0.2">
      <c r="A1874" s="36" t="str">
        <f>'0'!$A$4</f>
        <v>………………..</v>
      </c>
      <c r="B1874" s="37">
        <f>'0'!$A$2</f>
        <v>46112</v>
      </c>
      <c r="C1874" s="37" t="s">
        <v>1243</v>
      </c>
      <c r="D1874" s="119" t="str">
        <f>IF(G1874="","",VLOOKUP(G1874,номенклатури!R:T,2,0))</f>
        <v/>
      </c>
      <c r="E1874" s="365" t="str">
        <f>IF(G1874="","",VLOOKUP(G1874,номенклатури!R:T,3,0))</f>
        <v/>
      </c>
      <c r="F1874" s="159" t="str">
        <f>IF(G1874="","",IF(ISERROR(VLOOKUP(G1874,номенклатури!V:V,1,0)),E1874*H1874,E1874*I1874))</f>
        <v/>
      </c>
      <c r="G1874" s="14"/>
      <c r="H1874" s="15"/>
      <c r="I1874" s="15"/>
      <c r="J1874" s="15"/>
      <c r="K1874" s="15"/>
      <c r="L1874" s="217"/>
      <c r="M1874" s="22"/>
      <c r="N1874" s="119" t="str">
        <f>IF(G1874="","",VLOOKUP(G1874,номенклатури!R:U,4,0))</f>
        <v/>
      </c>
      <c r="O1874" s="119" t="str">
        <f>IF(M1874="","",VLOOKUP(M1874,'14'!D:D,1,0))</f>
        <v/>
      </c>
    </row>
    <row r="1875" spans="1:15" ht="12.75" customHeight="1" x14ac:dyDescent="0.2">
      <c r="A1875" s="36" t="str">
        <f>'0'!$A$4</f>
        <v>………………..</v>
      </c>
      <c r="B1875" s="37">
        <f>'0'!$A$2</f>
        <v>46112</v>
      </c>
      <c r="C1875" s="37" t="s">
        <v>1243</v>
      </c>
      <c r="D1875" s="119" t="str">
        <f>IF(G1875="","",VLOOKUP(G1875,номенклатури!R:T,2,0))</f>
        <v/>
      </c>
      <c r="E1875" s="365" t="str">
        <f>IF(G1875="","",VLOOKUP(G1875,номенклатури!R:T,3,0))</f>
        <v/>
      </c>
      <c r="F1875" s="159" t="str">
        <f>IF(G1875="","",IF(ISERROR(VLOOKUP(G1875,номенклатури!V:V,1,0)),E1875*H1875,E1875*I1875))</f>
        <v/>
      </c>
      <c r="G1875" s="14"/>
      <c r="H1875" s="15"/>
      <c r="I1875" s="15"/>
      <c r="J1875" s="15"/>
      <c r="K1875" s="15"/>
      <c r="L1875" s="217"/>
      <c r="M1875" s="22"/>
      <c r="N1875" s="119" t="str">
        <f>IF(G1875="","",VLOOKUP(G1875,номенклатури!R:U,4,0))</f>
        <v/>
      </c>
      <c r="O1875" s="119" t="str">
        <f>IF(M1875="","",VLOOKUP(M1875,'14'!D:D,1,0))</f>
        <v/>
      </c>
    </row>
    <row r="1876" spans="1:15" ht="12.75" customHeight="1" x14ac:dyDescent="0.2">
      <c r="A1876" s="36" t="str">
        <f>'0'!$A$4</f>
        <v>………………..</v>
      </c>
      <c r="B1876" s="37">
        <f>'0'!$A$2</f>
        <v>46112</v>
      </c>
      <c r="C1876" s="37" t="s">
        <v>1243</v>
      </c>
      <c r="D1876" s="119" t="str">
        <f>IF(G1876="","",VLOOKUP(G1876,номенклатури!R:T,2,0))</f>
        <v/>
      </c>
      <c r="E1876" s="365" t="str">
        <f>IF(G1876="","",VLOOKUP(G1876,номенклатури!R:T,3,0))</f>
        <v/>
      </c>
      <c r="F1876" s="159" t="str">
        <f>IF(G1876="","",IF(ISERROR(VLOOKUP(G1876,номенклатури!V:V,1,0)),E1876*H1876,E1876*I1876))</f>
        <v/>
      </c>
      <c r="G1876" s="14"/>
      <c r="H1876" s="15"/>
      <c r="I1876" s="15"/>
      <c r="J1876" s="15"/>
      <c r="K1876" s="15"/>
      <c r="L1876" s="217"/>
      <c r="M1876" s="22"/>
      <c r="N1876" s="119" t="str">
        <f>IF(G1876="","",VLOOKUP(G1876,номенклатури!R:U,4,0))</f>
        <v/>
      </c>
      <c r="O1876" s="119" t="str">
        <f>IF(M1876="","",VLOOKUP(M1876,'14'!D:D,1,0))</f>
        <v/>
      </c>
    </row>
    <row r="1877" spans="1:15" ht="12.75" customHeight="1" x14ac:dyDescent="0.2">
      <c r="A1877" s="36" t="str">
        <f>'0'!$A$4</f>
        <v>………………..</v>
      </c>
      <c r="B1877" s="37">
        <f>'0'!$A$2</f>
        <v>46112</v>
      </c>
      <c r="C1877" s="37" t="s">
        <v>1243</v>
      </c>
      <c r="D1877" s="119" t="str">
        <f>IF(G1877="","",VLOOKUP(G1877,номенклатури!R:T,2,0))</f>
        <v/>
      </c>
      <c r="E1877" s="365" t="str">
        <f>IF(G1877="","",VLOOKUP(G1877,номенклатури!R:T,3,0))</f>
        <v/>
      </c>
      <c r="F1877" s="159" t="str">
        <f>IF(G1877="","",IF(ISERROR(VLOOKUP(G1877,номенклатури!V:V,1,0)),E1877*H1877,E1877*I1877))</f>
        <v/>
      </c>
      <c r="G1877" s="14"/>
      <c r="H1877" s="15"/>
      <c r="I1877" s="15"/>
      <c r="J1877" s="15"/>
      <c r="K1877" s="15"/>
      <c r="L1877" s="217"/>
      <c r="M1877" s="22"/>
      <c r="N1877" s="119" t="str">
        <f>IF(G1877="","",VLOOKUP(G1877,номенклатури!R:U,4,0))</f>
        <v/>
      </c>
      <c r="O1877" s="119" t="str">
        <f>IF(M1877="","",VLOOKUP(M1877,'14'!D:D,1,0))</f>
        <v/>
      </c>
    </row>
    <row r="1878" spans="1:15" ht="12.75" customHeight="1" x14ac:dyDescent="0.2">
      <c r="A1878" s="36" t="str">
        <f>'0'!$A$4</f>
        <v>………………..</v>
      </c>
      <c r="B1878" s="37">
        <f>'0'!$A$2</f>
        <v>46112</v>
      </c>
      <c r="C1878" s="37" t="s">
        <v>1243</v>
      </c>
      <c r="D1878" s="119" t="str">
        <f>IF(G1878="","",VLOOKUP(G1878,номенклатури!R:T,2,0))</f>
        <v/>
      </c>
      <c r="E1878" s="365" t="str">
        <f>IF(G1878="","",VLOOKUP(G1878,номенклатури!R:T,3,0))</f>
        <v/>
      </c>
      <c r="F1878" s="159" t="str">
        <f>IF(G1878="","",IF(ISERROR(VLOOKUP(G1878,номенклатури!V:V,1,0)),E1878*H1878,E1878*I1878))</f>
        <v/>
      </c>
      <c r="G1878" s="14"/>
      <c r="H1878" s="15"/>
      <c r="I1878" s="15"/>
      <c r="J1878" s="15"/>
      <c r="K1878" s="15"/>
      <c r="L1878" s="217"/>
      <c r="M1878" s="22"/>
      <c r="N1878" s="119" t="str">
        <f>IF(G1878="","",VLOOKUP(G1878,номенклатури!R:U,4,0))</f>
        <v/>
      </c>
      <c r="O1878" s="119" t="str">
        <f>IF(M1878="","",VLOOKUP(M1878,'14'!D:D,1,0))</f>
        <v/>
      </c>
    </row>
    <row r="1879" spans="1:15" ht="12.75" customHeight="1" x14ac:dyDescent="0.2">
      <c r="A1879" s="36" t="str">
        <f>'0'!$A$4</f>
        <v>………………..</v>
      </c>
      <c r="B1879" s="37">
        <f>'0'!$A$2</f>
        <v>46112</v>
      </c>
      <c r="C1879" s="37" t="s">
        <v>1243</v>
      </c>
      <c r="D1879" s="119" t="str">
        <f>IF(G1879="","",VLOOKUP(G1879,номенклатури!R:T,2,0))</f>
        <v/>
      </c>
      <c r="E1879" s="365" t="str">
        <f>IF(G1879="","",VLOOKUP(G1879,номенклатури!R:T,3,0))</f>
        <v/>
      </c>
      <c r="F1879" s="159" t="str">
        <f>IF(G1879="","",IF(ISERROR(VLOOKUP(G1879,номенклатури!V:V,1,0)),E1879*H1879,E1879*I1879))</f>
        <v/>
      </c>
      <c r="G1879" s="14"/>
      <c r="H1879" s="15"/>
      <c r="I1879" s="15"/>
      <c r="J1879" s="15"/>
      <c r="K1879" s="15"/>
      <c r="L1879" s="217"/>
      <c r="M1879" s="22"/>
      <c r="N1879" s="119" t="str">
        <f>IF(G1879="","",VLOOKUP(G1879,номенклатури!R:U,4,0))</f>
        <v/>
      </c>
      <c r="O1879" s="119" t="str">
        <f>IF(M1879="","",VLOOKUP(M1879,'14'!D:D,1,0))</f>
        <v/>
      </c>
    </row>
    <row r="1880" spans="1:15" ht="12.75" customHeight="1" x14ac:dyDescent="0.2">
      <c r="A1880" s="36" t="str">
        <f>'0'!$A$4</f>
        <v>………………..</v>
      </c>
      <c r="B1880" s="37">
        <f>'0'!$A$2</f>
        <v>46112</v>
      </c>
      <c r="C1880" s="37" t="s">
        <v>1243</v>
      </c>
      <c r="D1880" s="119" t="str">
        <f>IF(G1880="","",VLOOKUP(G1880,номенклатури!R:T,2,0))</f>
        <v/>
      </c>
      <c r="E1880" s="365" t="str">
        <f>IF(G1880="","",VLOOKUP(G1880,номенклатури!R:T,3,0))</f>
        <v/>
      </c>
      <c r="F1880" s="159" t="str">
        <f>IF(G1880="","",IF(ISERROR(VLOOKUP(G1880,номенклатури!V:V,1,0)),E1880*H1880,E1880*I1880))</f>
        <v/>
      </c>
      <c r="G1880" s="14"/>
      <c r="H1880" s="15"/>
      <c r="I1880" s="15"/>
      <c r="J1880" s="15"/>
      <c r="K1880" s="15"/>
      <c r="L1880" s="217"/>
      <c r="M1880" s="22"/>
      <c r="N1880" s="119" t="str">
        <f>IF(G1880="","",VLOOKUP(G1880,номенклатури!R:U,4,0))</f>
        <v/>
      </c>
      <c r="O1880" s="119" t="str">
        <f>IF(M1880="","",VLOOKUP(M1880,'14'!D:D,1,0))</f>
        <v/>
      </c>
    </row>
    <row r="1881" spans="1:15" ht="12.75" customHeight="1" x14ac:dyDescent="0.2">
      <c r="A1881" s="36" t="str">
        <f>'0'!$A$4</f>
        <v>………………..</v>
      </c>
      <c r="B1881" s="37">
        <f>'0'!$A$2</f>
        <v>46112</v>
      </c>
      <c r="C1881" s="37" t="s">
        <v>1243</v>
      </c>
      <c r="D1881" s="119" t="str">
        <f>IF(G1881="","",VLOOKUP(G1881,номенклатури!R:T,2,0))</f>
        <v/>
      </c>
      <c r="E1881" s="365" t="str">
        <f>IF(G1881="","",VLOOKUP(G1881,номенклатури!R:T,3,0))</f>
        <v/>
      </c>
      <c r="F1881" s="159" t="str">
        <f>IF(G1881="","",IF(ISERROR(VLOOKUP(G1881,номенклатури!V:V,1,0)),E1881*H1881,E1881*I1881))</f>
        <v/>
      </c>
      <c r="G1881" s="14"/>
      <c r="H1881" s="15"/>
      <c r="I1881" s="15"/>
      <c r="J1881" s="15"/>
      <c r="K1881" s="15"/>
      <c r="L1881" s="217"/>
      <c r="M1881" s="22"/>
      <c r="N1881" s="119" t="str">
        <f>IF(G1881="","",VLOOKUP(G1881,номенклатури!R:U,4,0))</f>
        <v/>
      </c>
      <c r="O1881" s="119" t="str">
        <f>IF(M1881="","",VLOOKUP(M1881,'14'!D:D,1,0))</f>
        <v/>
      </c>
    </row>
    <row r="1882" spans="1:15" ht="12.75" customHeight="1" x14ac:dyDescent="0.2">
      <c r="A1882" s="36" t="str">
        <f>'0'!$A$4</f>
        <v>………………..</v>
      </c>
      <c r="B1882" s="37">
        <f>'0'!$A$2</f>
        <v>46112</v>
      </c>
      <c r="C1882" s="37" t="s">
        <v>1243</v>
      </c>
      <c r="D1882" s="119" t="str">
        <f>IF(G1882="","",VLOOKUP(G1882,номенклатури!R:T,2,0))</f>
        <v/>
      </c>
      <c r="E1882" s="365" t="str">
        <f>IF(G1882="","",VLOOKUP(G1882,номенклатури!R:T,3,0))</f>
        <v/>
      </c>
      <c r="F1882" s="159" t="str">
        <f>IF(G1882="","",IF(ISERROR(VLOOKUP(G1882,номенклатури!V:V,1,0)),E1882*H1882,E1882*I1882))</f>
        <v/>
      </c>
      <c r="G1882" s="14"/>
      <c r="H1882" s="15"/>
      <c r="I1882" s="15"/>
      <c r="J1882" s="15"/>
      <c r="K1882" s="15"/>
      <c r="L1882" s="217"/>
      <c r="M1882" s="22"/>
      <c r="N1882" s="119" t="str">
        <f>IF(G1882="","",VLOOKUP(G1882,номенклатури!R:U,4,0))</f>
        <v/>
      </c>
      <c r="O1882" s="119" t="str">
        <f>IF(M1882="","",VLOOKUP(M1882,'14'!D:D,1,0))</f>
        <v/>
      </c>
    </row>
    <row r="1883" spans="1:15" ht="12.75" customHeight="1" x14ac:dyDescent="0.2">
      <c r="A1883" s="36" t="str">
        <f>'0'!$A$4</f>
        <v>………………..</v>
      </c>
      <c r="B1883" s="37">
        <f>'0'!$A$2</f>
        <v>46112</v>
      </c>
      <c r="C1883" s="37" t="s">
        <v>1243</v>
      </c>
      <c r="D1883" s="119" t="str">
        <f>IF(G1883="","",VLOOKUP(G1883,номенклатури!R:T,2,0))</f>
        <v/>
      </c>
      <c r="E1883" s="365" t="str">
        <f>IF(G1883="","",VLOOKUP(G1883,номенклатури!R:T,3,0))</f>
        <v/>
      </c>
      <c r="F1883" s="159" t="str">
        <f>IF(G1883="","",IF(ISERROR(VLOOKUP(G1883,номенклатури!V:V,1,0)),E1883*H1883,E1883*I1883))</f>
        <v/>
      </c>
      <c r="G1883" s="14"/>
      <c r="H1883" s="15"/>
      <c r="I1883" s="15"/>
      <c r="J1883" s="15"/>
      <c r="K1883" s="15"/>
      <c r="L1883" s="217"/>
      <c r="M1883" s="22"/>
      <c r="N1883" s="119" t="str">
        <f>IF(G1883="","",VLOOKUP(G1883,номенклатури!R:U,4,0))</f>
        <v/>
      </c>
      <c r="O1883" s="119" t="str">
        <f>IF(M1883="","",VLOOKUP(M1883,'14'!D:D,1,0))</f>
        <v/>
      </c>
    </row>
    <row r="1884" spans="1:15" ht="12.75" customHeight="1" x14ac:dyDescent="0.2">
      <c r="A1884" s="36" t="str">
        <f>'0'!$A$4</f>
        <v>………………..</v>
      </c>
      <c r="B1884" s="37">
        <f>'0'!$A$2</f>
        <v>46112</v>
      </c>
      <c r="C1884" s="37" t="s">
        <v>1243</v>
      </c>
      <c r="D1884" s="119" t="str">
        <f>IF(G1884="","",VLOOKUP(G1884,номенклатури!R:T,2,0))</f>
        <v/>
      </c>
      <c r="E1884" s="365" t="str">
        <f>IF(G1884="","",VLOOKUP(G1884,номенклатури!R:T,3,0))</f>
        <v/>
      </c>
      <c r="F1884" s="159" t="str">
        <f>IF(G1884="","",IF(ISERROR(VLOOKUP(G1884,номенклатури!V:V,1,0)),E1884*H1884,E1884*I1884))</f>
        <v/>
      </c>
      <c r="G1884" s="14"/>
      <c r="H1884" s="15"/>
      <c r="I1884" s="15"/>
      <c r="J1884" s="15"/>
      <c r="K1884" s="15"/>
      <c r="L1884" s="217"/>
      <c r="M1884" s="22"/>
      <c r="N1884" s="119" t="str">
        <f>IF(G1884="","",VLOOKUP(G1884,номенклатури!R:U,4,0))</f>
        <v/>
      </c>
      <c r="O1884" s="119" t="str">
        <f>IF(M1884="","",VLOOKUP(M1884,'14'!D:D,1,0))</f>
        <v/>
      </c>
    </row>
    <row r="1885" spans="1:15" ht="12.75" customHeight="1" x14ac:dyDescent="0.2">
      <c r="A1885" s="36" t="str">
        <f>'0'!$A$4</f>
        <v>………………..</v>
      </c>
      <c r="B1885" s="37">
        <f>'0'!$A$2</f>
        <v>46112</v>
      </c>
      <c r="C1885" s="37" t="s">
        <v>1243</v>
      </c>
      <c r="D1885" s="119" t="str">
        <f>IF(G1885="","",VLOOKUP(G1885,номенклатури!R:T,2,0))</f>
        <v/>
      </c>
      <c r="E1885" s="365" t="str">
        <f>IF(G1885="","",VLOOKUP(G1885,номенклатури!R:T,3,0))</f>
        <v/>
      </c>
      <c r="F1885" s="159" t="str">
        <f>IF(G1885="","",IF(ISERROR(VLOOKUP(G1885,номенклатури!V:V,1,0)),E1885*H1885,E1885*I1885))</f>
        <v/>
      </c>
      <c r="G1885" s="14"/>
      <c r="H1885" s="15"/>
      <c r="I1885" s="15"/>
      <c r="J1885" s="15"/>
      <c r="K1885" s="15"/>
      <c r="L1885" s="217"/>
      <c r="M1885" s="22"/>
      <c r="N1885" s="119" t="str">
        <f>IF(G1885="","",VLOOKUP(G1885,номенклатури!R:U,4,0))</f>
        <v/>
      </c>
      <c r="O1885" s="119" t="str">
        <f>IF(M1885="","",VLOOKUP(M1885,'14'!D:D,1,0))</f>
        <v/>
      </c>
    </row>
    <row r="1886" spans="1:15" ht="12.75" customHeight="1" x14ac:dyDescent="0.2">
      <c r="A1886" s="36" t="str">
        <f>'0'!$A$4</f>
        <v>………………..</v>
      </c>
      <c r="B1886" s="37">
        <f>'0'!$A$2</f>
        <v>46112</v>
      </c>
      <c r="C1886" s="37" t="s">
        <v>1243</v>
      </c>
      <c r="D1886" s="119" t="str">
        <f>IF(G1886="","",VLOOKUP(G1886,номенклатури!R:T,2,0))</f>
        <v/>
      </c>
      <c r="E1886" s="365" t="str">
        <f>IF(G1886="","",VLOOKUP(G1886,номенклатури!R:T,3,0))</f>
        <v/>
      </c>
      <c r="F1886" s="159" t="str">
        <f>IF(G1886="","",IF(ISERROR(VLOOKUP(G1886,номенклатури!V:V,1,0)),E1886*H1886,E1886*I1886))</f>
        <v/>
      </c>
      <c r="G1886" s="14"/>
      <c r="H1886" s="15"/>
      <c r="I1886" s="15"/>
      <c r="J1886" s="15"/>
      <c r="K1886" s="15"/>
      <c r="L1886" s="217"/>
      <c r="M1886" s="22"/>
      <c r="N1886" s="119" t="str">
        <f>IF(G1886="","",VLOOKUP(G1886,номенклатури!R:U,4,0))</f>
        <v/>
      </c>
      <c r="O1886" s="119" t="str">
        <f>IF(M1886="","",VLOOKUP(M1886,'14'!D:D,1,0))</f>
        <v/>
      </c>
    </row>
    <row r="1887" spans="1:15" ht="12.75" customHeight="1" x14ac:dyDescent="0.2">
      <c r="A1887" s="36" t="str">
        <f>'0'!$A$4</f>
        <v>………………..</v>
      </c>
      <c r="B1887" s="37">
        <f>'0'!$A$2</f>
        <v>46112</v>
      </c>
      <c r="C1887" s="37" t="s">
        <v>1243</v>
      </c>
      <c r="D1887" s="119" t="str">
        <f>IF(G1887="","",VLOOKUP(G1887,номенклатури!R:T,2,0))</f>
        <v/>
      </c>
      <c r="E1887" s="365" t="str">
        <f>IF(G1887="","",VLOOKUP(G1887,номенклатури!R:T,3,0))</f>
        <v/>
      </c>
      <c r="F1887" s="159" t="str">
        <f>IF(G1887="","",IF(ISERROR(VLOOKUP(G1887,номенклатури!V:V,1,0)),E1887*H1887,E1887*I1887))</f>
        <v/>
      </c>
      <c r="G1887" s="14"/>
      <c r="H1887" s="15"/>
      <c r="I1887" s="15"/>
      <c r="J1887" s="15"/>
      <c r="K1887" s="15"/>
      <c r="L1887" s="217"/>
      <c r="M1887" s="22"/>
      <c r="N1887" s="119" t="str">
        <f>IF(G1887="","",VLOOKUP(G1887,номенклатури!R:U,4,0))</f>
        <v/>
      </c>
      <c r="O1887" s="119" t="str">
        <f>IF(M1887="","",VLOOKUP(M1887,'14'!D:D,1,0))</f>
        <v/>
      </c>
    </row>
    <row r="1888" spans="1:15" ht="12.75" customHeight="1" x14ac:dyDescent="0.2">
      <c r="A1888" s="36" t="str">
        <f>'0'!$A$4</f>
        <v>………………..</v>
      </c>
      <c r="B1888" s="37">
        <f>'0'!$A$2</f>
        <v>46112</v>
      </c>
      <c r="C1888" s="37" t="s">
        <v>1243</v>
      </c>
      <c r="D1888" s="119" t="str">
        <f>IF(G1888="","",VLOOKUP(G1888,номенклатури!R:T,2,0))</f>
        <v/>
      </c>
      <c r="E1888" s="365" t="str">
        <f>IF(G1888="","",VLOOKUP(G1888,номенклатури!R:T,3,0))</f>
        <v/>
      </c>
      <c r="F1888" s="159" t="str">
        <f>IF(G1888="","",IF(ISERROR(VLOOKUP(G1888,номенклатури!V:V,1,0)),E1888*H1888,E1888*I1888))</f>
        <v/>
      </c>
      <c r="G1888" s="14"/>
      <c r="H1888" s="15"/>
      <c r="I1888" s="15"/>
      <c r="J1888" s="15"/>
      <c r="K1888" s="15"/>
      <c r="L1888" s="217"/>
      <c r="M1888" s="22"/>
      <c r="N1888" s="119" t="str">
        <f>IF(G1888="","",VLOOKUP(G1888,номенклатури!R:U,4,0))</f>
        <v/>
      </c>
      <c r="O1888" s="119" t="str">
        <f>IF(M1888="","",VLOOKUP(M1888,'14'!D:D,1,0))</f>
        <v/>
      </c>
    </row>
    <row r="1889" spans="1:15" ht="12.75" customHeight="1" x14ac:dyDescent="0.2">
      <c r="A1889" s="36" t="str">
        <f>'0'!$A$4</f>
        <v>………………..</v>
      </c>
      <c r="B1889" s="37">
        <f>'0'!$A$2</f>
        <v>46112</v>
      </c>
      <c r="C1889" s="37" t="s">
        <v>1243</v>
      </c>
      <c r="D1889" s="119" t="str">
        <f>IF(G1889="","",VLOOKUP(G1889,номенклатури!R:T,2,0))</f>
        <v/>
      </c>
      <c r="E1889" s="365" t="str">
        <f>IF(G1889="","",VLOOKUP(G1889,номенклатури!R:T,3,0))</f>
        <v/>
      </c>
      <c r="F1889" s="159" t="str">
        <f>IF(G1889="","",IF(ISERROR(VLOOKUP(G1889,номенклатури!V:V,1,0)),E1889*H1889,E1889*I1889))</f>
        <v/>
      </c>
      <c r="G1889" s="14"/>
      <c r="H1889" s="15"/>
      <c r="I1889" s="15"/>
      <c r="J1889" s="15"/>
      <c r="K1889" s="15"/>
      <c r="L1889" s="217"/>
      <c r="M1889" s="22"/>
      <c r="N1889" s="119" t="str">
        <f>IF(G1889="","",VLOOKUP(G1889,номенклатури!R:U,4,0))</f>
        <v/>
      </c>
      <c r="O1889" s="119" t="str">
        <f>IF(M1889="","",VLOOKUP(M1889,'14'!D:D,1,0))</f>
        <v/>
      </c>
    </row>
    <row r="1890" spans="1:15" ht="12.75" customHeight="1" x14ac:dyDescent="0.2">
      <c r="A1890" s="36" t="str">
        <f>'0'!$A$4</f>
        <v>………………..</v>
      </c>
      <c r="B1890" s="37">
        <f>'0'!$A$2</f>
        <v>46112</v>
      </c>
      <c r="C1890" s="37" t="s">
        <v>1243</v>
      </c>
      <c r="D1890" s="119" t="str">
        <f>IF(G1890="","",VLOOKUP(G1890,номенклатури!R:T,2,0))</f>
        <v/>
      </c>
      <c r="E1890" s="365" t="str">
        <f>IF(G1890="","",VLOOKUP(G1890,номенклатури!R:T,3,0))</f>
        <v/>
      </c>
      <c r="F1890" s="159" t="str">
        <f>IF(G1890="","",IF(ISERROR(VLOOKUP(G1890,номенклатури!V:V,1,0)),E1890*H1890,E1890*I1890))</f>
        <v/>
      </c>
      <c r="G1890" s="14"/>
      <c r="H1890" s="15"/>
      <c r="I1890" s="15"/>
      <c r="J1890" s="15"/>
      <c r="K1890" s="15"/>
      <c r="L1890" s="217"/>
      <c r="M1890" s="22"/>
      <c r="N1890" s="119" t="str">
        <f>IF(G1890="","",VLOOKUP(G1890,номенклатури!R:U,4,0))</f>
        <v/>
      </c>
      <c r="O1890" s="119" t="str">
        <f>IF(M1890="","",VLOOKUP(M1890,'14'!D:D,1,0))</f>
        <v/>
      </c>
    </row>
    <row r="1891" spans="1:15" ht="12.75" customHeight="1" x14ac:dyDescent="0.2">
      <c r="A1891" s="36" t="str">
        <f>'0'!$A$4</f>
        <v>………………..</v>
      </c>
      <c r="B1891" s="37">
        <f>'0'!$A$2</f>
        <v>46112</v>
      </c>
      <c r="C1891" s="37" t="s">
        <v>1243</v>
      </c>
      <c r="D1891" s="119" t="str">
        <f>IF(G1891="","",VLOOKUP(G1891,номенклатури!R:T,2,0))</f>
        <v/>
      </c>
      <c r="E1891" s="365" t="str">
        <f>IF(G1891="","",VLOOKUP(G1891,номенклатури!R:T,3,0))</f>
        <v/>
      </c>
      <c r="F1891" s="159" t="str">
        <f>IF(G1891="","",IF(ISERROR(VLOOKUP(G1891,номенклатури!V:V,1,0)),E1891*H1891,E1891*I1891))</f>
        <v/>
      </c>
      <c r="G1891" s="14"/>
      <c r="H1891" s="15"/>
      <c r="I1891" s="15"/>
      <c r="J1891" s="15"/>
      <c r="K1891" s="15"/>
      <c r="L1891" s="217"/>
      <c r="M1891" s="22"/>
      <c r="N1891" s="119" t="str">
        <f>IF(G1891="","",VLOOKUP(G1891,номенклатури!R:U,4,0))</f>
        <v/>
      </c>
      <c r="O1891" s="119" t="str">
        <f>IF(M1891="","",VLOOKUP(M1891,'14'!D:D,1,0))</f>
        <v/>
      </c>
    </row>
    <row r="1892" spans="1:15" ht="12.75" customHeight="1" x14ac:dyDescent="0.2">
      <c r="A1892" s="36" t="str">
        <f>'0'!$A$4</f>
        <v>………………..</v>
      </c>
      <c r="B1892" s="37">
        <f>'0'!$A$2</f>
        <v>46112</v>
      </c>
      <c r="C1892" s="37" t="s">
        <v>1243</v>
      </c>
      <c r="D1892" s="119" t="str">
        <f>IF(G1892="","",VLOOKUP(G1892,номенклатури!R:T,2,0))</f>
        <v/>
      </c>
      <c r="E1892" s="365" t="str">
        <f>IF(G1892="","",VLOOKUP(G1892,номенклатури!R:T,3,0))</f>
        <v/>
      </c>
      <c r="F1892" s="159" t="str">
        <f>IF(G1892="","",IF(ISERROR(VLOOKUP(G1892,номенклатури!V:V,1,0)),E1892*H1892,E1892*I1892))</f>
        <v/>
      </c>
      <c r="G1892" s="14"/>
      <c r="H1892" s="15"/>
      <c r="I1892" s="15"/>
      <c r="J1892" s="15"/>
      <c r="K1892" s="15"/>
      <c r="L1892" s="217"/>
      <c r="M1892" s="22"/>
      <c r="N1892" s="119" t="str">
        <f>IF(G1892="","",VLOOKUP(G1892,номенклатури!R:U,4,0))</f>
        <v/>
      </c>
      <c r="O1892" s="119" t="str">
        <f>IF(M1892="","",VLOOKUP(M1892,'14'!D:D,1,0))</f>
        <v/>
      </c>
    </row>
    <row r="1893" spans="1:15" ht="12.75" customHeight="1" x14ac:dyDescent="0.2">
      <c r="A1893" s="36" t="str">
        <f>'0'!$A$4</f>
        <v>………………..</v>
      </c>
      <c r="B1893" s="37">
        <f>'0'!$A$2</f>
        <v>46112</v>
      </c>
      <c r="C1893" s="37" t="s">
        <v>1243</v>
      </c>
      <c r="D1893" s="119" t="str">
        <f>IF(G1893="","",VLOOKUP(G1893,номенклатури!R:T,2,0))</f>
        <v/>
      </c>
      <c r="E1893" s="365" t="str">
        <f>IF(G1893="","",VLOOKUP(G1893,номенклатури!R:T,3,0))</f>
        <v/>
      </c>
      <c r="F1893" s="159" t="str">
        <f>IF(G1893="","",IF(ISERROR(VLOOKUP(G1893,номенклатури!V:V,1,0)),E1893*H1893,E1893*I1893))</f>
        <v/>
      </c>
      <c r="G1893" s="14"/>
      <c r="H1893" s="15"/>
      <c r="I1893" s="15"/>
      <c r="J1893" s="15"/>
      <c r="K1893" s="15"/>
      <c r="L1893" s="217"/>
      <c r="M1893" s="22"/>
      <c r="N1893" s="119" t="str">
        <f>IF(G1893="","",VLOOKUP(G1893,номенклатури!R:U,4,0))</f>
        <v/>
      </c>
      <c r="O1893" s="119" t="str">
        <f>IF(M1893="","",VLOOKUP(M1893,'14'!D:D,1,0))</f>
        <v/>
      </c>
    </row>
    <row r="1894" spans="1:15" ht="12.75" customHeight="1" x14ac:dyDescent="0.2">
      <c r="A1894" s="36" t="str">
        <f>'0'!$A$4</f>
        <v>………………..</v>
      </c>
      <c r="B1894" s="37">
        <f>'0'!$A$2</f>
        <v>46112</v>
      </c>
      <c r="C1894" s="37" t="s">
        <v>1243</v>
      </c>
      <c r="D1894" s="119" t="str">
        <f>IF(G1894="","",VLOOKUP(G1894,номенклатури!R:T,2,0))</f>
        <v/>
      </c>
      <c r="E1894" s="365" t="str">
        <f>IF(G1894="","",VLOOKUP(G1894,номенклатури!R:T,3,0))</f>
        <v/>
      </c>
      <c r="F1894" s="159" t="str">
        <f>IF(G1894="","",IF(ISERROR(VLOOKUP(G1894,номенклатури!V:V,1,0)),E1894*H1894,E1894*I1894))</f>
        <v/>
      </c>
      <c r="G1894" s="14"/>
      <c r="H1894" s="15"/>
      <c r="I1894" s="15"/>
      <c r="J1894" s="15"/>
      <c r="K1894" s="15"/>
      <c r="L1894" s="217"/>
      <c r="M1894" s="22"/>
      <c r="N1894" s="119" t="str">
        <f>IF(G1894="","",VLOOKUP(G1894,номенклатури!R:U,4,0))</f>
        <v/>
      </c>
      <c r="O1894" s="119" t="str">
        <f>IF(M1894="","",VLOOKUP(M1894,'14'!D:D,1,0))</f>
        <v/>
      </c>
    </row>
    <row r="1895" spans="1:15" ht="12.75" customHeight="1" x14ac:dyDescent="0.2">
      <c r="A1895" s="36" t="str">
        <f>'0'!$A$4</f>
        <v>………………..</v>
      </c>
      <c r="B1895" s="37">
        <f>'0'!$A$2</f>
        <v>46112</v>
      </c>
      <c r="C1895" s="37" t="s">
        <v>1243</v>
      </c>
      <c r="D1895" s="119" t="str">
        <f>IF(G1895="","",VLOOKUP(G1895,номенклатури!R:T,2,0))</f>
        <v/>
      </c>
      <c r="E1895" s="365" t="str">
        <f>IF(G1895="","",VLOOKUP(G1895,номенклатури!R:T,3,0))</f>
        <v/>
      </c>
      <c r="F1895" s="159" t="str">
        <f>IF(G1895="","",IF(ISERROR(VLOOKUP(G1895,номенклатури!V:V,1,0)),E1895*H1895,E1895*I1895))</f>
        <v/>
      </c>
      <c r="G1895" s="14"/>
      <c r="H1895" s="15"/>
      <c r="I1895" s="15"/>
      <c r="J1895" s="15"/>
      <c r="K1895" s="15"/>
      <c r="L1895" s="217"/>
      <c r="M1895" s="22"/>
      <c r="N1895" s="119" t="str">
        <f>IF(G1895="","",VLOOKUP(G1895,номенклатури!R:U,4,0))</f>
        <v/>
      </c>
      <c r="O1895" s="119" t="str">
        <f>IF(M1895="","",VLOOKUP(M1895,'14'!D:D,1,0))</f>
        <v/>
      </c>
    </row>
    <row r="1896" spans="1:15" ht="12.75" customHeight="1" x14ac:dyDescent="0.2">
      <c r="A1896" s="36" t="str">
        <f>'0'!$A$4</f>
        <v>………………..</v>
      </c>
      <c r="B1896" s="37">
        <f>'0'!$A$2</f>
        <v>46112</v>
      </c>
      <c r="C1896" s="37" t="s">
        <v>1243</v>
      </c>
      <c r="D1896" s="119" t="str">
        <f>IF(G1896="","",VLOOKUP(G1896,номенклатури!R:T,2,0))</f>
        <v/>
      </c>
      <c r="E1896" s="365" t="str">
        <f>IF(G1896="","",VLOOKUP(G1896,номенклатури!R:T,3,0))</f>
        <v/>
      </c>
      <c r="F1896" s="159" t="str">
        <f>IF(G1896="","",IF(ISERROR(VLOOKUP(G1896,номенклатури!V:V,1,0)),E1896*H1896,E1896*I1896))</f>
        <v/>
      </c>
      <c r="G1896" s="14"/>
      <c r="H1896" s="15"/>
      <c r="I1896" s="15"/>
      <c r="J1896" s="15"/>
      <c r="K1896" s="15"/>
      <c r="L1896" s="217"/>
      <c r="M1896" s="22"/>
      <c r="N1896" s="119" t="str">
        <f>IF(G1896="","",VLOOKUP(G1896,номенклатури!R:U,4,0))</f>
        <v/>
      </c>
      <c r="O1896" s="119" t="str">
        <f>IF(M1896="","",VLOOKUP(M1896,'14'!D:D,1,0))</f>
        <v/>
      </c>
    </row>
    <row r="1897" spans="1:15" ht="12.75" customHeight="1" x14ac:dyDescent="0.2">
      <c r="A1897" s="36" t="str">
        <f>'0'!$A$4</f>
        <v>………………..</v>
      </c>
      <c r="B1897" s="37">
        <f>'0'!$A$2</f>
        <v>46112</v>
      </c>
      <c r="C1897" s="37" t="s">
        <v>1243</v>
      </c>
      <c r="D1897" s="119" t="str">
        <f>IF(G1897="","",VLOOKUP(G1897,номенклатури!R:T,2,0))</f>
        <v/>
      </c>
      <c r="E1897" s="365" t="str">
        <f>IF(G1897="","",VLOOKUP(G1897,номенклатури!R:T,3,0))</f>
        <v/>
      </c>
      <c r="F1897" s="159" t="str">
        <f>IF(G1897="","",IF(ISERROR(VLOOKUP(G1897,номенклатури!V:V,1,0)),E1897*H1897,E1897*I1897))</f>
        <v/>
      </c>
      <c r="G1897" s="14"/>
      <c r="H1897" s="15"/>
      <c r="I1897" s="15"/>
      <c r="J1897" s="15"/>
      <c r="K1897" s="15"/>
      <c r="L1897" s="217"/>
      <c r="M1897" s="22"/>
      <c r="N1897" s="119" t="str">
        <f>IF(G1897="","",VLOOKUP(G1897,номенклатури!R:U,4,0))</f>
        <v/>
      </c>
      <c r="O1897" s="119" t="str">
        <f>IF(M1897="","",VLOOKUP(M1897,'14'!D:D,1,0))</f>
        <v/>
      </c>
    </row>
    <row r="1898" spans="1:15" ht="12.75" customHeight="1" x14ac:dyDescent="0.2">
      <c r="A1898" s="36" t="str">
        <f>'0'!$A$4</f>
        <v>………………..</v>
      </c>
      <c r="B1898" s="37">
        <f>'0'!$A$2</f>
        <v>46112</v>
      </c>
      <c r="C1898" s="37" t="s">
        <v>1243</v>
      </c>
      <c r="D1898" s="119" t="str">
        <f>IF(G1898="","",VLOOKUP(G1898,номенклатури!R:T,2,0))</f>
        <v/>
      </c>
      <c r="E1898" s="365" t="str">
        <f>IF(G1898="","",VLOOKUP(G1898,номенклатури!R:T,3,0))</f>
        <v/>
      </c>
      <c r="F1898" s="159" t="str">
        <f>IF(G1898="","",IF(ISERROR(VLOOKUP(G1898,номенклатури!V:V,1,0)),E1898*H1898,E1898*I1898))</f>
        <v/>
      </c>
      <c r="G1898" s="14"/>
      <c r="H1898" s="15"/>
      <c r="I1898" s="15"/>
      <c r="J1898" s="15"/>
      <c r="K1898" s="15"/>
      <c r="L1898" s="217"/>
      <c r="M1898" s="22"/>
      <c r="N1898" s="119" t="str">
        <f>IF(G1898="","",VLOOKUP(G1898,номенклатури!R:U,4,0))</f>
        <v/>
      </c>
      <c r="O1898" s="119" t="str">
        <f>IF(M1898="","",VLOOKUP(M1898,'14'!D:D,1,0))</f>
        <v/>
      </c>
    </row>
    <row r="1899" spans="1:15" ht="12.75" customHeight="1" x14ac:dyDescent="0.2">
      <c r="A1899" s="36" t="str">
        <f>'0'!$A$4</f>
        <v>………………..</v>
      </c>
      <c r="B1899" s="37">
        <f>'0'!$A$2</f>
        <v>46112</v>
      </c>
      <c r="C1899" s="37" t="s">
        <v>1243</v>
      </c>
      <c r="D1899" s="119" t="str">
        <f>IF(G1899="","",VLOOKUP(G1899,номенклатури!R:T,2,0))</f>
        <v/>
      </c>
      <c r="E1899" s="365" t="str">
        <f>IF(G1899="","",VLOOKUP(G1899,номенклатури!R:T,3,0))</f>
        <v/>
      </c>
      <c r="F1899" s="159" t="str">
        <f>IF(G1899="","",IF(ISERROR(VLOOKUP(G1899,номенклатури!V:V,1,0)),E1899*H1899,E1899*I1899))</f>
        <v/>
      </c>
      <c r="G1899" s="14"/>
      <c r="H1899" s="15"/>
      <c r="I1899" s="15"/>
      <c r="J1899" s="15"/>
      <c r="K1899" s="15"/>
      <c r="L1899" s="217"/>
      <c r="M1899" s="22"/>
      <c r="N1899" s="119" t="str">
        <f>IF(G1899="","",VLOOKUP(G1899,номенклатури!R:U,4,0))</f>
        <v/>
      </c>
      <c r="O1899" s="119" t="str">
        <f>IF(M1899="","",VLOOKUP(M1899,'14'!D:D,1,0))</f>
        <v/>
      </c>
    </row>
    <row r="1900" spans="1:15" ht="12.75" customHeight="1" x14ac:dyDescent="0.2">
      <c r="A1900" s="36" t="str">
        <f>'0'!$A$4</f>
        <v>………………..</v>
      </c>
      <c r="B1900" s="37">
        <f>'0'!$A$2</f>
        <v>46112</v>
      </c>
      <c r="C1900" s="37" t="s">
        <v>1243</v>
      </c>
      <c r="D1900" s="119" t="str">
        <f>IF(G1900="","",VLOOKUP(G1900,номенклатури!R:T,2,0))</f>
        <v/>
      </c>
      <c r="E1900" s="365" t="str">
        <f>IF(G1900="","",VLOOKUP(G1900,номенклатури!R:T,3,0))</f>
        <v/>
      </c>
      <c r="F1900" s="159" t="str">
        <f>IF(G1900="","",IF(ISERROR(VLOOKUP(G1900,номенклатури!V:V,1,0)),E1900*H1900,E1900*I1900))</f>
        <v/>
      </c>
      <c r="G1900" s="14"/>
      <c r="H1900" s="15"/>
      <c r="I1900" s="15"/>
      <c r="J1900" s="15"/>
      <c r="K1900" s="15"/>
      <c r="L1900" s="217"/>
      <c r="M1900" s="22"/>
      <c r="N1900" s="119" t="str">
        <f>IF(G1900="","",VLOOKUP(G1900,номенклатури!R:U,4,0))</f>
        <v/>
      </c>
      <c r="O1900" s="119" t="str">
        <f>IF(M1900="","",VLOOKUP(M1900,'14'!D:D,1,0))</f>
        <v/>
      </c>
    </row>
    <row r="1901" spans="1:15" ht="12.75" customHeight="1" x14ac:dyDescent="0.2">
      <c r="A1901" s="36" t="str">
        <f>'0'!$A$4</f>
        <v>………………..</v>
      </c>
      <c r="B1901" s="37">
        <f>'0'!$A$2</f>
        <v>46112</v>
      </c>
      <c r="C1901" s="37" t="s">
        <v>1243</v>
      </c>
      <c r="D1901" s="119" t="str">
        <f>IF(G1901="","",VLOOKUP(G1901,номенклатури!R:T,2,0))</f>
        <v/>
      </c>
      <c r="E1901" s="365" t="str">
        <f>IF(G1901="","",VLOOKUP(G1901,номенклатури!R:T,3,0))</f>
        <v/>
      </c>
      <c r="F1901" s="159" t="str">
        <f>IF(G1901="","",IF(ISERROR(VLOOKUP(G1901,номенклатури!V:V,1,0)),E1901*H1901,E1901*I1901))</f>
        <v/>
      </c>
      <c r="G1901" s="14"/>
      <c r="H1901" s="15"/>
      <c r="I1901" s="15"/>
      <c r="J1901" s="15"/>
      <c r="K1901" s="15"/>
      <c r="L1901" s="217"/>
      <c r="M1901" s="22"/>
      <c r="N1901" s="119" t="str">
        <f>IF(G1901="","",VLOOKUP(G1901,номенклатури!R:U,4,0))</f>
        <v/>
      </c>
      <c r="O1901" s="119" t="str">
        <f>IF(M1901="","",VLOOKUP(M1901,'14'!D:D,1,0))</f>
        <v/>
      </c>
    </row>
    <row r="1902" spans="1:15" ht="12.75" customHeight="1" x14ac:dyDescent="0.2">
      <c r="A1902" s="36" t="str">
        <f>'0'!$A$4</f>
        <v>………………..</v>
      </c>
      <c r="B1902" s="37">
        <f>'0'!$A$2</f>
        <v>46112</v>
      </c>
      <c r="C1902" s="37" t="s">
        <v>1243</v>
      </c>
      <c r="D1902" s="119" t="str">
        <f>IF(G1902="","",VLOOKUP(G1902,номенклатури!R:T,2,0))</f>
        <v/>
      </c>
      <c r="E1902" s="365" t="str">
        <f>IF(G1902="","",VLOOKUP(G1902,номенклатури!R:T,3,0))</f>
        <v/>
      </c>
      <c r="F1902" s="159" t="str">
        <f>IF(G1902="","",IF(ISERROR(VLOOKUP(G1902,номенклатури!V:V,1,0)),E1902*H1902,E1902*I1902))</f>
        <v/>
      </c>
      <c r="G1902" s="14"/>
      <c r="H1902" s="15"/>
      <c r="I1902" s="15"/>
      <c r="J1902" s="15"/>
      <c r="K1902" s="15"/>
      <c r="L1902" s="217"/>
      <c r="M1902" s="22"/>
      <c r="N1902" s="119" t="str">
        <f>IF(G1902="","",VLOOKUP(G1902,номенклатури!R:U,4,0))</f>
        <v/>
      </c>
      <c r="O1902" s="119" t="str">
        <f>IF(M1902="","",VLOOKUP(M1902,'14'!D:D,1,0))</f>
        <v/>
      </c>
    </row>
    <row r="1903" spans="1:15" ht="12.75" customHeight="1" x14ac:dyDescent="0.2">
      <c r="A1903" s="36" t="str">
        <f>'0'!$A$4</f>
        <v>………………..</v>
      </c>
      <c r="B1903" s="37">
        <f>'0'!$A$2</f>
        <v>46112</v>
      </c>
      <c r="C1903" s="37" t="s">
        <v>1243</v>
      </c>
      <c r="D1903" s="119" t="str">
        <f>IF(G1903="","",VLOOKUP(G1903,номенклатури!R:T,2,0))</f>
        <v/>
      </c>
      <c r="E1903" s="365" t="str">
        <f>IF(G1903="","",VLOOKUP(G1903,номенклатури!R:T,3,0))</f>
        <v/>
      </c>
      <c r="F1903" s="159" t="str">
        <f>IF(G1903="","",IF(ISERROR(VLOOKUP(G1903,номенклатури!V:V,1,0)),E1903*H1903,E1903*I1903))</f>
        <v/>
      </c>
      <c r="G1903" s="14"/>
      <c r="H1903" s="15"/>
      <c r="I1903" s="15"/>
      <c r="J1903" s="15"/>
      <c r="K1903" s="15"/>
      <c r="L1903" s="217"/>
      <c r="M1903" s="22"/>
      <c r="N1903" s="119" t="str">
        <f>IF(G1903="","",VLOOKUP(G1903,номенклатури!R:U,4,0))</f>
        <v/>
      </c>
      <c r="O1903" s="119" t="str">
        <f>IF(M1903="","",VLOOKUP(M1903,'14'!D:D,1,0))</f>
        <v/>
      </c>
    </row>
    <row r="1904" spans="1:15" ht="12.75" customHeight="1" x14ac:dyDescent="0.2">
      <c r="A1904" s="36" t="str">
        <f>'0'!$A$4</f>
        <v>………………..</v>
      </c>
      <c r="B1904" s="37">
        <f>'0'!$A$2</f>
        <v>46112</v>
      </c>
      <c r="C1904" s="37" t="s">
        <v>1243</v>
      </c>
      <c r="D1904" s="119" t="str">
        <f>IF(G1904="","",VLOOKUP(G1904,номенклатури!R:T,2,0))</f>
        <v/>
      </c>
      <c r="E1904" s="365" t="str">
        <f>IF(G1904="","",VLOOKUP(G1904,номенклатури!R:T,3,0))</f>
        <v/>
      </c>
      <c r="F1904" s="159" t="str">
        <f>IF(G1904="","",IF(ISERROR(VLOOKUP(G1904,номенклатури!V:V,1,0)),E1904*H1904,E1904*I1904))</f>
        <v/>
      </c>
      <c r="G1904" s="14"/>
      <c r="H1904" s="15"/>
      <c r="I1904" s="15"/>
      <c r="J1904" s="15"/>
      <c r="K1904" s="15"/>
      <c r="L1904" s="217"/>
      <c r="M1904" s="22"/>
      <c r="N1904" s="119" t="str">
        <f>IF(G1904="","",VLOOKUP(G1904,номенклатури!R:U,4,0))</f>
        <v/>
      </c>
      <c r="O1904" s="119" t="str">
        <f>IF(M1904="","",VLOOKUP(M1904,'14'!D:D,1,0))</f>
        <v/>
      </c>
    </row>
    <row r="1905" spans="1:15" ht="12.75" customHeight="1" x14ac:dyDescent="0.2">
      <c r="A1905" s="36" t="str">
        <f>'0'!$A$4</f>
        <v>………………..</v>
      </c>
      <c r="B1905" s="37">
        <f>'0'!$A$2</f>
        <v>46112</v>
      </c>
      <c r="C1905" s="37" t="s">
        <v>1243</v>
      </c>
      <c r="D1905" s="119" t="str">
        <f>IF(G1905="","",VLOOKUP(G1905,номенклатури!R:T,2,0))</f>
        <v/>
      </c>
      <c r="E1905" s="365" t="str">
        <f>IF(G1905="","",VLOOKUP(G1905,номенклатури!R:T,3,0))</f>
        <v/>
      </c>
      <c r="F1905" s="159" t="str">
        <f>IF(G1905="","",IF(ISERROR(VLOOKUP(G1905,номенклатури!V:V,1,0)),E1905*H1905,E1905*I1905))</f>
        <v/>
      </c>
      <c r="G1905" s="14"/>
      <c r="H1905" s="15"/>
      <c r="I1905" s="15"/>
      <c r="J1905" s="15"/>
      <c r="K1905" s="15"/>
      <c r="L1905" s="217"/>
      <c r="M1905" s="22"/>
      <c r="N1905" s="119" t="str">
        <f>IF(G1905="","",VLOOKUP(G1905,номенклатури!R:U,4,0))</f>
        <v/>
      </c>
      <c r="O1905" s="119" t="str">
        <f>IF(M1905="","",VLOOKUP(M1905,'14'!D:D,1,0))</f>
        <v/>
      </c>
    </row>
    <row r="1906" spans="1:15" ht="12.75" customHeight="1" x14ac:dyDescent="0.2">
      <c r="A1906" s="36" t="str">
        <f>'0'!$A$4</f>
        <v>………………..</v>
      </c>
      <c r="B1906" s="37">
        <f>'0'!$A$2</f>
        <v>46112</v>
      </c>
      <c r="C1906" s="37" t="s">
        <v>1243</v>
      </c>
      <c r="D1906" s="119" t="str">
        <f>IF(G1906="","",VLOOKUP(G1906,номенклатури!R:T,2,0))</f>
        <v/>
      </c>
      <c r="E1906" s="365" t="str">
        <f>IF(G1906="","",VLOOKUP(G1906,номенклатури!R:T,3,0))</f>
        <v/>
      </c>
      <c r="F1906" s="159" t="str">
        <f>IF(G1906="","",IF(ISERROR(VLOOKUP(G1906,номенклатури!V:V,1,0)),E1906*H1906,E1906*I1906))</f>
        <v/>
      </c>
      <c r="G1906" s="14"/>
      <c r="H1906" s="15"/>
      <c r="I1906" s="15"/>
      <c r="J1906" s="15"/>
      <c r="K1906" s="15"/>
      <c r="L1906" s="217"/>
      <c r="M1906" s="22"/>
      <c r="N1906" s="119" t="str">
        <f>IF(G1906="","",VLOOKUP(G1906,номенклатури!R:U,4,0))</f>
        <v/>
      </c>
      <c r="O1906" s="119" t="str">
        <f>IF(M1906="","",VLOOKUP(M1906,'14'!D:D,1,0))</f>
        <v/>
      </c>
    </row>
    <row r="1907" spans="1:15" ht="12.75" customHeight="1" x14ac:dyDescent="0.2">
      <c r="A1907" s="36" t="str">
        <f>'0'!$A$4</f>
        <v>………………..</v>
      </c>
      <c r="B1907" s="37">
        <f>'0'!$A$2</f>
        <v>46112</v>
      </c>
      <c r="C1907" s="37" t="s">
        <v>1243</v>
      </c>
      <c r="D1907" s="119" t="str">
        <f>IF(G1907="","",VLOOKUP(G1907,номенклатури!R:T,2,0))</f>
        <v/>
      </c>
      <c r="E1907" s="365" t="str">
        <f>IF(G1907="","",VLOOKUP(G1907,номенклатури!R:T,3,0))</f>
        <v/>
      </c>
      <c r="F1907" s="159" t="str">
        <f>IF(G1907="","",IF(ISERROR(VLOOKUP(G1907,номенклатури!V:V,1,0)),E1907*H1907,E1907*I1907))</f>
        <v/>
      </c>
      <c r="G1907" s="14"/>
      <c r="H1907" s="15"/>
      <c r="I1907" s="15"/>
      <c r="J1907" s="15"/>
      <c r="K1907" s="15"/>
      <c r="L1907" s="217"/>
      <c r="M1907" s="22"/>
      <c r="N1907" s="119" t="str">
        <f>IF(G1907="","",VLOOKUP(G1907,номенклатури!R:U,4,0))</f>
        <v/>
      </c>
      <c r="O1907" s="119" t="str">
        <f>IF(M1907="","",VLOOKUP(M1907,'14'!D:D,1,0))</f>
        <v/>
      </c>
    </row>
    <row r="1908" spans="1:15" ht="12.75" customHeight="1" x14ac:dyDescent="0.2">
      <c r="A1908" s="36" t="str">
        <f>'0'!$A$4</f>
        <v>………………..</v>
      </c>
      <c r="B1908" s="37">
        <f>'0'!$A$2</f>
        <v>46112</v>
      </c>
      <c r="C1908" s="37" t="s">
        <v>1243</v>
      </c>
      <c r="D1908" s="119" t="str">
        <f>IF(G1908="","",VLOOKUP(G1908,номенклатури!R:T,2,0))</f>
        <v/>
      </c>
      <c r="E1908" s="365" t="str">
        <f>IF(G1908="","",VLOOKUP(G1908,номенклатури!R:T,3,0))</f>
        <v/>
      </c>
      <c r="F1908" s="159" t="str">
        <f>IF(G1908="","",IF(ISERROR(VLOOKUP(G1908,номенклатури!V:V,1,0)),E1908*H1908,E1908*I1908))</f>
        <v/>
      </c>
      <c r="G1908" s="14"/>
      <c r="H1908" s="15"/>
      <c r="I1908" s="15"/>
      <c r="J1908" s="15"/>
      <c r="K1908" s="15"/>
      <c r="L1908" s="217"/>
      <c r="M1908" s="22"/>
      <c r="N1908" s="119" t="str">
        <f>IF(G1908="","",VLOOKUP(G1908,номенклатури!R:U,4,0))</f>
        <v/>
      </c>
      <c r="O1908" s="119" t="str">
        <f>IF(M1908="","",VLOOKUP(M1908,'14'!D:D,1,0))</f>
        <v/>
      </c>
    </row>
    <row r="1909" spans="1:15" ht="12.75" customHeight="1" x14ac:dyDescent="0.2">
      <c r="A1909" s="36" t="str">
        <f>'0'!$A$4</f>
        <v>………………..</v>
      </c>
      <c r="B1909" s="37">
        <f>'0'!$A$2</f>
        <v>46112</v>
      </c>
      <c r="C1909" s="37" t="s">
        <v>1243</v>
      </c>
      <c r="D1909" s="119" t="str">
        <f>IF(G1909="","",VLOOKUP(G1909,номенклатури!R:T,2,0))</f>
        <v/>
      </c>
      <c r="E1909" s="365" t="str">
        <f>IF(G1909="","",VLOOKUP(G1909,номенклатури!R:T,3,0))</f>
        <v/>
      </c>
      <c r="F1909" s="159" t="str">
        <f>IF(G1909="","",IF(ISERROR(VLOOKUP(G1909,номенклатури!V:V,1,0)),E1909*H1909,E1909*I1909))</f>
        <v/>
      </c>
      <c r="G1909" s="14"/>
      <c r="H1909" s="15"/>
      <c r="I1909" s="15"/>
      <c r="J1909" s="15"/>
      <c r="K1909" s="15"/>
      <c r="L1909" s="217"/>
      <c r="M1909" s="22"/>
      <c r="N1909" s="119" t="str">
        <f>IF(G1909="","",VLOOKUP(G1909,номенклатури!R:U,4,0))</f>
        <v/>
      </c>
      <c r="O1909" s="119" t="str">
        <f>IF(M1909="","",VLOOKUP(M1909,'14'!D:D,1,0))</f>
        <v/>
      </c>
    </row>
    <row r="1910" spans="1:15" ht="12.75" customHeight="1" x14ac:dyDescent="0.2">
      <c r="A1910" s="36" t="str">
        <f>'0'!$A$4</f>
        <v>………………..</v>
      </c>
      <c r="B1910" s="37">
        <f>'0'!$A$2</f>
        <v>46112</v>
      </c>
      <c r="C1910" s="37" t="s">
        <v>1243</v>
      </c>
      <c r="D1910" s="119" t="str">
        <f>IF(G1910="","",VLOOKUP(G1910,номенклатури!R:T,2,0))</f>
        <v/>
      </c>
      <c r="E1910" s="365" t="str">
        <f>IF(G1910="","",VLOOKUP(G1910,номенклатури!R:T,3,0))</f>
        <v/>
      </c>
      <c r="F1910" s="159" t="str">
        <f>IF(G1910="","",IF(ISERROR(VLOOKUP(G1910,номенклатури!V:V,1,0)),E1910*H1910,E1910*I1910))</f>
        <v/>
      </c>
      <c r="G1910" s="14"/>
      <c r="H1910" s="15"/>
      <c r="I1910" s="15"/>
      <c r="J1910" s="15"/>
      <c r="K1910" s="15"/>
      <c r="L1910" s="217"/>
      <c r="M1910" s="22"/>
      <c r="N1910" s="119" t="str">
        <f>IF(G1910="","",VLOOKUP(G1910,номенклатури!R:U,4,0))</f>
        <v/>
      </c>
      <c r="O1910" s="119" t="str">
        <f>IF(M1910="","",VLOOKUP(M1910,'14'!D:D,1,0))</f>
        <v/>
      </c>
    </row>
    <row r="1911" spans="1:15" ht="12.75" customHeight="1" x14ac:dyDescent="0.2">
      <c r="A1911" s="36" t="str">
        <f>'0'!$A$4</f>
        <v>………………..</v>
      </c>
      <c r="B1911" s="37">
        <f>'0'!$A$2</f>
        <v>46112</v>
      </c>
      <c r="C1911" s="37" t="s">
        <v>1243</v>
      </c>
      <c r="D1911" s="119" t="str">
        <f>IF(G1911="","",VLOOKUP(G1911,номенклатури!R:T,2,0))</f>
        <v/>
      </c>
      <c r="E1911" s="365" t="str">
        <f>IF(G1911="","",VLOOKUP(G1911,номенклатури!R:T,3,0))</f>
        <v/>
      </c>
      <c r="F1911" s="159" t="str">
        <f>IF(G1911="","",IF(ISERROR(VLOOKUP(G1911,номенклатури!V:V,1,0)),E1911*H1911,E1911*I1911))</f>
        <v/>
      </c>
      <c r="G1911" s="14"/>
      <c r="H1911" s="15"/>
      <c r="I1911" s="15"/>
      <c r="J1911" s="15"/>
      <c r="K1911" s="15"/>
      <c r="L1911" s="217"/>
      <c r="M1911" s="22"/>
      <c r="N1911" s="119" t="str">
        <f>IF(G1911="","",VLOOKUP(G1911,номенклатури!R:U,4,0))</f>
        <v/>
      </c>
      <c r="O1911" s="119" t="str">
        <f>IF(M1911="","",VLOOKUP(M1911,'14'!D:D,1,0))</f>
        <v/>
      </c>
    </row>
    <row r="1912" spans="1:15" ht="12.75" customHeight="1" x14ac:dyDescent="0.2">
      <c r="A1912" s="36" t="str">
        <f>'0'!$A$4</f>
        <v>………………..</v>
      </c>
      <c r="B1912" s="37">
        <f>'0'!$A$2</f>
        <v>46112</v>
      </c>
      <c r="C1912" s="37" t="s">
        <v>1243</v>
      </c>
      <c r="D1912" s="119" t="str">
        <f>IF(G1912="","",VLOOKUP(G1912,номенклатури!R:T,2,0))</f>
        <v/>
      </c>
      <c r="E1912" s="365" t="str">
        <f>IF(G1912="","",VLOOKUP(G1912,номенклатури!R:T,3,0))</f>
        <v/>
      </c>
      <c r="F1912" s="159" t="str">
        <f>IF(G1912="","",IF(ISERROR(VLOOKUP(G1912,номенклатури!V:V,1,0)),E1912*H1912,E1912*I1912))</f>
        <v/>
      </c>
      <c r="G1912" s="14"/>
      <c r="H1912" s="15"/>
      <c r="I1912" s="15"/>
      <c r="J1912" s="15"/>
      <c r="K1912" s="15"/>
      <c r="L1912" s="217"/>
      <c r="M1912" s="22"/>
      <c r="N1912" s="119" t="str">
        <f>IF(G1912="","",VLOOKUP(G1912,номенклатури!R:U,4,0))</f>
        <v/>
      </c>
      <c r="O1912" s="119" t="str">
        <f>IF(M1912="","",VLOOKUP(M1912,'14'!D:D,1,0))</f>
        <v/>
      </c>
    </row>
    <row r="1913" spans="1:15" ht="12.75" customHeight="1" x14ac:dyDescent="0.2">
      <c r="A1913" s="36" t="str">
        <f>'0'!$A$4</f>
        <v>………………..</v>
      </c>
      <c r="B1913" s="37">
        <f>'0'!$A$2</f>
        <v>46112</v>
      </c>
      <c r="C1913" s="37" t="s">
        <v>1243</v>
      </c>
      <c r="D1913" s="119" t="str">
        <f>IF(G1913="","",VLOOKUP(G1913,номенклатури!R:T,2,0))</f>
        <v/>
      </c>
      <c r="E1913" s="365" t="str">
        <f>IF(G1913="","",VLOOKUP(G1913,номенклатури!R:T,3,0))</f>
        <v/>
      </c>
      <c r="F1913" s="159" t="str">
        <f>IF(G1913="","",IF(ISERROR(VLOOKUP(G1913,номенклатури!V:V,1,0)),E1913*H1913,E1913*I1913))</f>
        <v/>
      </c>
      <c r="G1913" s="14"/>
      <c r="H1913" s="15"/>
      <c r="I1913" s="15"/>
      <c r="J1913" s="15"/>
      <c r="K1913" s="15"/>
      <c r="L1913" s="217"/>
      <c r="M1913" s="22"/>
      <c r="N1913" s="119" t="str">
        <f>IF(G1913="","",VLOOKUP(G1913,номенклатури!R:U,4,0))</f>
        <v/>
      </c>
      <c r="O1913" s="119" t="str">
        <f>IF(M1913="","",VLOOKUP(M1913,'14'!D:D,1,0))</f>
        <v/>
      </c>
    </row>
    <row r="1914" spans="1:15" ht="12.75" customHeight="1" x14ac:dyDescent="0.2">
      <c r="A1914" s="36" t="str">
        <f>'0'!$A$4</f>
        <v>………………..</v>
      </c>
      <c r="B1914" s="37">
        <f>'0'!$A$2</f>
        <v>46112</v>
      </c>
      <c r="C1914" s="37" t="s">
        <v>1243</v>
      </c>
      <c r="D1914" s="119" t="str">
        <f>IF(G1914="","",VLOOKUP(G1914,номенклатури!R:T,2,0))</f>
        <v/>
      </c>
      <c r="E1914" s="365" t="str">
        <f>IF(G1914="","",VLOOKUP(G1914,номенклатури!R:T,3,0))</f>
        <v/>
      </c>
      <c r="F1914" s="159" t="str">
        <f>IF(G1914="","",IF(ISERROR(VLOOKUP(G1914,номенклатури!V:V,1,0)),E1914*H1914,E1914*I1914))</f>
        <v/>
      </c>
      <c r="G1914" s="14"/>
      <c r="H1914" s="15"/>
      <c r="I1914" s="15"/>
      <c r="J1914" s="15"/>
      <c r="K1914" s="15"/>
      <c r="L1914" s="217"/>
      <c r="M1914" s="22"/>
      <c r="N1914" s="119" t="str">
        <f>IF(G1914="","",VLOOKUP(G1914,номенклатури!R:U,4,0))</f>
        <v/>
      </c>
      <c r="O1914" s="119" t="str">
        <f>IF(M1914="","",VLOOKUP(M1914,'14'!D:D,1,0))</f>
        <v/>
      </c>
    </row>
    <row r="1915" spans="1:15" ht="12.75" customHeight="1" x14ac:dyDescent="0.2">
      <c r="A1915" s="36" t="str">
        <f>'0'!$A$4</f>
        <v>………………..</v>
      </c>
      <c r="B1915" s="37">
        <f>'0'!$A$2</f>
        <v>46112</v>
      </c>
      <c r="C1915" s="37" t="s">
        <v>1243</v>
      </c>
      <c r="D1915" s="119" t="str">
        <f>IF(G1915="","",VLOOKUP(G1915,номенклатури!R:T,2,0))</f>
        <v/>
      </c>
      <c r="E1915" s="365" t="str">
        <f>IF(G1915="","",VLOOKUP(G1915,номенклатури!R:T,3,0))</f>
        <v/>
      </c>
      <c r="F1915" s="159" t="str">
        <f>IF(G1915="","",IF(ISERROR(VLOOKUP(G1915,номенклатури!V:V,1,0)),E1915*H1915,E1915*I1915))</f>
        <v/>
      </c>
      <c r="G1915" s="14"/>
      <c r="H1915" s="15"/>
      <c r="I1915" s="15"/>
      <c r="J1915" s="15"/>
      <c r="K1915" s="15"/>
      <c r="L1915" s="217"/>
      <c r="M1915" s="22"/>
      <c r="N1915" s="119" t="str">
        <f>IF(G1915="","",VLOOKUP(G1915,номенклатури!R:U,4,0))</f>
        <v/>
      </c>
      <c r="O1915" s="119" t="str">
        <f>IF(M1915="","",VLOOKUP(M1915,'14'!D:D,1,0))</f>
        <v/>
      </c>
    </row>
    <row r="1916" spans="1:15" ht="12.75" customHeight="1" x14ac:dyDescent="0.2">
      <c r="A1916" s="36" t="str">
        <f>'0'!$A$4</f>
        <v>………………..</v>
      </c>
      <c r="B1916" s="37">
        <f>'0'!$A$2</f>
        <v>46112</v>
      </c>
      <c r="C1916" s="37" t="s">
        <v>1243</v>
      </c>
      <c r="D1916" s="119" t="str">
        <f>IF(G1916="","",VLOOKUP(G1916,номенклатури!R:T,2,0))</f>
        <v/>
      </c>
      <c r="E1916" s="365" t="str">
        <f>IF(G1916="","",VLOOKUP(G1916,номенклатури!R:T,3,0))</f>
        <v/>
      </c>
      <c r="F1916" s="159" t="str">
        <f>IF(G1916="","",IF(ISERROR(VLOOKUP(G1916,номенклатури!V:V,1,0)),E1916*H1916,E1916*I1916))</f>
        <v/>
      </c>
      <c r="G1916" s="14"/>
      <c r="H1916" s="15"/>
      <c r="I1916" s="15"/>
      <c r="J1916" s="15"/>
      <c r="K1916" s="15"/>
      <c r="L1916" s="217"/>
      <c r="M1916" s="22"/>
      <c r="N1916" s="119" t="str">
        <f>IF(G1916="","",VLOOKUP(G1916,номенклатури!R:U,4,0))</f>
        <v/>
      </c>
      <c r="O1916" s="119" t="str">
        <f>IF(M1916="","",VLOOKUP(M1916,'14'!D:D,1,0))</f>
        <v/>
      </c>
    </row>
    <row r="1917" spans="1:15" ht="12.75" customHeight="1" x14ac:dyDescent="0.2">
      <c r="A1917" s="36" t="str">
        <f>'0'!$A$4</f>
        <v>………………..</v>
      </c>
      <c r="B1917" s="37">
        <f>'0'!$A$2</f>
        <v>46112</v>
      </c>
      <c r="C1917" s="37" t="s">
        <v>1243</v>
      </c>
      <c r="D1917" s="119" t="str">
        <f>IF(G1917="","",VLOOKUP(G1917,номенклатури!R:T,2,0))</f>
        <v/>
      </c>
      <c r="E1917" s="365" t="str">
        <f>IF(G1917="","",VLOOKUP(G1917,номенклатури!R:T,3,0))</f>
        <v/>
      </c>
      <c r="F1917" s="159" t="str">
        <f>IF(G1917="","",IF(ISERROR(VLOOKUP(G1917,номенклатури!V:V,1,0)),E1917*H1917,E1917*I1917))</f>
        <v/>
      </c>
      <c r="G1917" s="14"/>
      <c r="H1917" s="15"/>
      <c r="I1917" s="15"/>
      <c r="J1917" s="15"/>
      <c r="K1917" s="15"/>
      <c r="L1917" s="217"/>
      <c r="M1917" s="22"/>
      <c r="N1917" s="119" t="str">
        <f>IF(G1917="","",VLOOKUP(G1917,номенклатури!R:U,4,0))</f>
        <v/>
      </c>
      <c r="O1917" s="119" t="str">
        <f>IF(M1917="","",VLOOKUP(M1917,'14'!D:D,1,0))</f>
        <v/>
      </c>
    </row>
    <row r="1918" spans="1:15" ht="12.75" customHeight="1" x14ac:dyDescent="0.2">
      <c r="A1918" s="36" t="str">
        <f>'0'!$A$4</f>
        <v>………………..</v>
      </c>
      <c r="B1918" s="37">
        <f>'0'!$A$2</f>
        <v>46112</v>
      </c>
      <c r="C1918" s="37" t="s">
        <v>1243</v>
      </c>
      <c r="D1918" s="119" t="str">
        <f>IF(G1918="","",VLOOKUP(G1918,номенклатури!R:T,2,0))</f>
        <v/>
      </c>
      <c r="E1918" s="365" t="str">
        <f>IF(G1918="","",VLOOKUP(G1918,номенклатури!R:T,3,0))</f>
        <v/>
      </c>
      <c r="F1918" s="159" t="str">
        <f>IF(G1918="","",IF(ISERROR(VLOOKUP(G1918,номенклатури!V:V,1,0)),E1918*H1918,E1918*I1918))</f>
        <v/>
      </c>
      <c r="G1918" s="14"/>
      <c r="H1918" s="15"/>
      <c r="I1918" s="15"/>
      <c r="J1918" s="15"/>
      <c r="K1918" s="15"/>
      <c r="L1918" s="217"/>
      <c r="M1918" s="22"/>
      <c r="N1918" s="119" t="str">
        <f>IF(G1918="","",VLOOKUP(G1918,номенклатури!R:U,4,0))</f>
        <v/>
      </c>
      <c r="O1918" s="119" t="str">
        <f>IF(M1918="","",VLOOKUP(M1918,'14'!D:D,1,0))</f>
        <v/>
      </c>
    </row>
    <row r="1919" spans="1:15" ht="12.75" customHeight="1" x14ac:dyDescent="0.2">
      <c r="A1919" s="36" t="str">
        <f>'0'!$A$4</f>
        <v>………………..</v>
      </c>
      <c r="B1919" s="37">
        <f>'0'!$A$2</f>
        <v>46112</v>
      </c>
      <c r="C1919" s="37" t="s">
        <v>1243</v>
      </c>
      <c r="D1919" s="119" t="str">
        <f>IF(G1919="","",VLOOKUP(G1919,номенклатури!R:T,2,0))</f>
        <v/>
      </c>
      <c r="E1919" s="365" t="str">
        <f>IF(G1919="","",VLOOKUP(G1919,номенклатури!R:T,3,0))</f>
        <v/>
      </c>
      <c r="F1919" s="159" t="str">
        <f>IF(G1919="","",IF(ISERROR(VLOOKUP(G1919,номенклатури!V:V,1,0)),E1919*H1919,E1919*I1919))</f>
        <v/>
      </c>
      <c r="G1919" s="14"/>
      <c r="H1919" s="15"/>
      <c r="I1919" s="15"/>
      <c r="J1919" s="15"/>
      <c r="K1919" s="15"/>
      <c r="L1919" s="217"/>
      <c r="M1919" s="22"/>
      <c r="N1919" s="119" t="str">
        <f>IF(G1919="","",VLOOKUP(G1919,номенклатури!R:U,4,0))</f>
        <v/>
      </c>
      <c r="O1919" s="119" t="str">
        <f>IF(M1919="","",VLOOKUP(M1919,'14'!D:D,1,0))</f>
        <v/>
      </c>
    </row>
    <row r="1920" spans="1:15" ht="12.75" customHeight="1" x14ac:dyDescent="0.2">
      <c r="A1920" s="36" t="str">
        <f>'0'!$A$4</f>
        <v>………………..</v>
      </c>
      <c r="B1920" s="37">
        <f>'0'!$A$2</f>
        <v>46112</v>
      </c>
      <c r="C1920" s="37" t="s">
        <v>1243</v>
      </c>
      <c r="D1920" s="119" t="str">
        <f>IF(G1920="","",VLOOKUP(G1920,номенклатури!R:T,2,0))</f>
        <v/>
      </c>
      <c r="E1920" s="365" t="str">
        <f>IF(G1920="","",VLOOKUP(G1920,номенклатури!R:T,3,0))</f>
        <v/>
      </c>
      <c r="F1920" s="159" t="str">
        <f>IF(G1920="","",IF(ISERROR(VLOOKUP(G1920,номенклатури!V:V,1,0)),E1920*H1920,E1920*I1920))</f>
        <v/>
      </c>
      <c r="G1920" s="14"/>
      <c r="H1920" s="15"/>
      <c r="I1920" s="15"/>
      <c r="J1920" s="15"/>
      <c r="K1920" s="15"/>
      <c r="L1920" s="217"/>
      <c r="M1920" s="22"/>
      <c r="N1920" s="119" t="str">
        <f>IF(G1920="","",VLOOKUP(G1920,номенклатури!R:U,4,0))</f>
        <v/>
      </c>
      <c r="O1920" s="119" t="str">
        <f>IF(M1920="","",VLOOKUP(M1920,'14'!D:D,1,0))</f>
        <v/>
      </c>
    </row>
    <row r="1921" spans="1:15" ht="12.75" customHeight="1" x14ac:dyDescent="0.2">
      <c r="A1921" s="36" t="str">
        <f>'0'!$A$4</f>
        <v>………………..</v>
      </c>
      <c r="B1921" s="37">
        <f>'0'!$A$2</f>
        <v>46112</v>
      </c>
      <c r="C1921" s="37" t="s">
        <v>1243</v>
      </c>
      <c r="D1921" s="119" t="str">
        <f>IF(G1921="","",VLOOKUP(G1921,номенклатури!R:T,2,0))</f>
        <v/>
      </c>
      <c r="E1921" s="365" t="str">
        <f>IF(G1921="","",VLOOKUP(G1921,номенклатури!R:T,3,0))</f>
        <v/>
      </c>
      <c r="F1921" s="159" t="str">
        <f>IF(G1921="","",IF(ISERROR(VLOOKUP(G1921,номенклатури!V:V,1,0)),E1921*H1921,E1921*I1921))</f>
        <v/>
      </c>
      <c r="G1921" s="14"/>
      <c r="H1921" s="15"/>
      <c r="I1921" s="15"/>
      <c r="J1921" s="15"/>
      <c r="K1921" s="15"/>
      <c r="L1921" s="217"/>
      <c r="M1921" s="22"/>
      <c r="N1921" s="119" t="str">
        <f>IF(G1921="","",VLOOKUP(G1921,номенклатури!R:U,4,0))</f>
        <v/>
      </c>
      <c r="O1921" s="119" t="str">
        <f>IF(M1921="","",VLOOKUP(M1921,'14'!D:D,1,0))</f>
        <v/>
      </c>
    </row>
    <row r="1922" spans="1:15" ht="12.75" customHeight="1" x14ac:dyDescent="0.2">
      <c r="A1922" s="36" t="str">
        <f>'0'!$A$4</f>
        <v>………………..</v>
      </c>
      <c r="B1922" s="37">
        <f>'0'!$A$2</f>
        <v>46112</v>
      </c>
      <c r="C1922" s="37" t="s">
        <v>1243</v>
      </c>
      <c r="D1922" s="119" t="str">
        <f>IF(G1922="","",VLOOKUP(G1922,номенклатури!R:T,2,0))</f>
        <v/>
      </c>
      <c r="E1922" s="365" t="str">
        <f>IF(G1922="","",VLOOKUP(G1922,номенклатури!R:T,3,0))</f>
        <v/>
      </c>
      <c r="F1922" s="159" t="str">
        <f>IF(G1922="","",IF(ISERROR(VLOOKUP(G1922,номенклатури!V:V,1,0)),E1922*H1922,E1922*I1922))</f>
        <v/>
      </c>
      <c r="G1922" s="14"/>
      <c r="H1922" s="15"/>
      <c r="I1922" s="15"/>
      <c r="J1922" s="15"/>
      <c r="K1922" s="15"/>
      <c r="L1922" s="217"/>
      <c r="M1922" s="22"/>
      <c r="N1922" s="119" t="str">
        <f>IF(G1922="","",VLOOKUP(G1922,номенклатури!R:U,4,0))</f>
        <v/>
      </c>
      <c r="O1922" s="119" t="str">
        <f>IF(M1922="","",VLOOKUP(M1922,'14'!D:D,1,0))</f>
        <v/>
      </c>
    </row>
    <row r="1923" spans="1:15" ht="12.75" customHeight="1" x14ac:dyDescent="0.2">
      <c r="A1923" s="36" t="str">
        <f>'0'!$A$4</f>
        <v>………………..</v>
      </c>
      <c r="B1923" s="37">
        <f>'0'!$A$2</f>
        <v>46112</v>
      </c>
      <c r="C1923" s="37" t="s">
        <v>1243</v>
      </c>
      <c r="D1923" s="119" t="str">
        <f>IF(G1923="","",VLOOKUP(G1923,номенклатури!R:T,2,0))</f>
        <v/>
      </c>
      <c r="E1923" s="365" t="str">
        <f>IF(G1923="","",VLOOKUP(G1923,номенклатури!R:T,3,0))</f>
        <v/>
      </c>
      <c r="F1923" s="159" t="str">
        <f>IF(G1923="","",IF(ISERROR(VLOOKUP(G1923,номенклатури!V:V,1,0)),E1923*H1923,E1923*I1923))</f>
        <v/>
      </c>
      <c r="G1923" s="14"/>
      <c r="H1923" s="15"/>
      <c r="I1923" s="15"/>
      <c r="J1923" s="15"/>
      <c r="K1923" s="15"/>
      <c r="L1923" s="217"/>
      <c r="M1923" s="22"/>
      <c r="N1923" s="119" t="str">
        <f>IF(G1923="","",VLOOKUP(G1923,номенклатури!R:U,4,0))</f>
        <v/>
      </c>
      <c r="O1923" s="119" t="str">
        <f>IF(M1923="","",VLOOKUP(M1923,'14'!D:D,1,0))</f>
        <v/>
      </c>
    </row>
    <row r="1924" spans="1:15" ht="12.75" customHeight="1" x14ac:dyDescent="0.2">
      <c r="A1924" s="36" t="str">
        <f>'0'!$A$4</f>
        <v>………………..</v>
      </c>
      <c r="B1924" s="37">
        <f>'0'!$A$2</f>
        <v>46112</v>
      </c>
      <c r="C1924" s="37" t="s">
        <v>1243</v>
      </c>
      <c r="D1924" s="119" t="str">
        <f>IF(G1924="","",VLOOKUP(G1924,номенклатури!R:T,2,0))</f>
        <v/>
      </c>
      <c r="E1924" s="365" t="str">
        <f>IF(G1924="","",VLOOKUP(G1924,номенклатури!R:T,3,0))</f>
        <v/>
      </c>
      <c r="F1924" s="159" t="str">
        <f>IF(G1924="","",IF(ISERROR(VLOOKUP(G1924,номенклатури!V:V,1,0)),E1924*H1924,E1924*I1924))</f>
        <v/>
      </c>
      <c r="G1924" s="14"/>
      <c r="H1924" s="15"/>
      <c r="I1924" s="15"/>
      <c r="J1924" s="15"/>
      <c r="K1924" s="15"/>
      <c r="L1924" s="217"/>
      <c r="M1924" s="22"/>
      <c r="N1924" s="119" t="str">
        <f>IF(G1924="","",VLOOKUP(G1924,номенклатури!R:U,4,0))</f>
        <v/>
      </c>
      <c r="O1924" s="119" t="str">
        <f>IF(M1924="","",VLOOKUP(M1924,'14'!D:D,1,0))</f>
        <v/>
      </c>
    </row>
    <row r="1925" spans="1:15" ht="12.75" customHeight="1" x14ac:dyDescent="0.2">
      <c r="A1925" s="36" t="str">
        <f>'0'!$A$4</f>
        <v>………………..</v>
      </c>
      <c r="B1925" s="37">
        <f>'0'!$A$2</f>
        <v>46112</v>
      </c>
      <c r="C1925" s="37" t="s">
        <v>1243</v>
      </c>
      <c r="D1925" s="119" t="str">
        <f>IF(G1925="","",VLOOKUP(G1925,номенклатури!R:T,2,0))</f>
        <v/>
      </c>
      <c r="E1925" s="365" t="str">
        <f>IF(G1925="","",VLOOKUP(G1925,номенклатури!R:T,3,0))</f>
        <v/>
      </c>
      <c r="F1925" s="159" t="str">
        <f>IF(G1925="","",IF(ISERROR(VLOOKUP(G1925,номенклатури!V:V,1,0)),E1925*H1925,E1925*I1925))</f>
        <v/>
      </c>
      <c r="G1925" s="14"/>
      <c r="H1925" s="15"/>
      <c r="I1925" s="15"/>
      <c r="J1925" s="15"/>
      <c r="K1925" s="15"/>
      <c r="L1925" s="217"/>
      <c r="M1925" s="22"/>
      <c r="N1925" s="119" t="str">
        <f>IF(G1925="","",VLOOKUP(G1925,номенклатури!R:U,4,0))</f>
        <v/>
      </c>
      <c r="O1925" s="119" t="str">
        <f>IF(M1925="","",VLOOKUP(M1925,'14'!D:D,1,0))</f>
        <v/>
      </c>
    </row>
    <row r="1926" spans="1:15" ht="12.75" customHeight="1" x14ac:dyDescent="0.2">
      <c r="A1926" s="36" t="str">
        <f>'0'!$A$4</f>
        <v>………………..</v>
      </c>
      <c r="B1926" s="37">
        <f>'0'!$A$2</f>
        <v>46112</v>
      </c>
      <c r="C1926" s="37" t="s">
        <v>1243</v>
      </c>
      <c r="D1926" s="119" t="str">
        <f>IF(G1926="","",VLOOKUP(G1926,номенклатури!R:T,2,0))</f>
        <v/>
      </c>
      <c r="E1926" s="365" t="str">
        <f>IF(G1926="","",VLOOKUP(G1926,номенклатури!R:T,3,0))</f>
        <v/>
      </c>
      <c r="F1926" s="159" t="str">
        <f>IF(G1926="","",IF(ISERROR(VLOOKUP(G1926,номенклатури!V:V,1,0)),E1926*H1926,E1926*I1926))</f>
        <v/>
      </c>
      <c r="G1926" s="14"/>
      <c r="H1926" s="15"/>
      <c r="I1926" s="15"/>
      <c r="J1926" s="15"/>
      <c r="K1926" s="15"/>
      <c r="L1926" s="217"/>
      <c r="M1926" s="22"/>
      <c r="N1926" s="119" t="str">
        <f>IF(G1926="","",VLOOKUP(G1926,номенклатури!R:U,4,0))</f>
        <v/>
      </c>
      <c r="O1926" s="119" t="str">
        <f>IF(M1926="","",VLOOKUP(M1926,'14'!D:D,1,0))</f>
        <v/>
      </c>
    </row>
    <row r="1927" spans="1:15" ht="12.75" customHeight="1" x14ac:dyDescent="0.2">
      <c r="A1927" s="36" t="str">
        <f>'0'!$A$4</f>
        <v>………………..</v>
      </c>
      <c r="B1927" s="37">
        <f>'0'!$A$2</f>
        <v>46112</v>
      </c>
      <c r="C1927" s="37" t="s">
        <v>1243</v>
      </c>
      <c r="D1927" s="119" t="str">
        <f>IF(G1927="","",VLOOKUP(G1927,номенклатури!R:T,2,0))</f>
        <v/>
      </c>
      <c r="E1927" s="365" t="str">
        <f>IF(G1927="","",VLOOKUP(G1927,номенклатури!R:T,3,0))</f>
        <v/>
      </c>
      <c r="F1927" s="159" t="str">
        <f>IF(G1927="","",IF(ISERROR(VLOOKUP(G1927,номенклатури!V:V,1,0)),E1927*H1927,E1927*I1927))</f>
        <v/>
      </c>
      <c r="G1927" s="14"/>
      <c r="H1927" s="15"/>
      <c r="I1927" s="15"/>
      <c r="J1927" s="15"/>
      <c r="K1927" s="15"/>
      <c r="L1927" s="217"/>
      <c r="M1927" s="22"/>
      <c r="N1927" s="119" t="str">
        <f>IF(G1927="","",VLOOKUP(G1927,номенклатури!R:U,4,0))</f>
        <v/>
      </c>
      <c r="O1927" s="119" t="str">
        <f>IF(M1927="","",VLOOKUP(M1927,'14'!D:D,1,0))</f>
        <v/>
      </c>
    </row>
    <row r="1928" spans="1:15" ht="12.75" customHeight="1" x14ac:dyDescent="0.2">
      <c r="A1928" s="36" t="str">
        <f>'0'!$A$4</f>
        <v>………………..</v>
      </c>
      <c r="B1928" s="37">
        <f>'0'!$A$2</f>
        <v>46112</v>
      </c>
      <c r="C1928" s="37" t="s">
        <v>1243</v>
      </c>
      <c r="D1928" s="119" t="str">
        <f>IF(G1928="","",VLOOKUP(G1928,номенклатури!R:T,2,0))</f>
        <v/>
      </c>
      <c r="E1928" s="365" t="str">
        <f>IF(G1928="","",VLOOKUP(G1928,номенклатури!R:T,3,0))</f>
        <v/>
      </c>
      <c r="F1928" s="159" t="str">
        <f>IF(G1928="","",IF(ISERROR(VLOOKUP(G1928,номенклатури!V:V,1,0)),E1928*H1928,E1928*I1928))</f>
        <v/>
      </c>
      <c r="G1928" s="14"/>
      <c r="H1928" s="15"/>
      <c r="I1928" s="15"/>
      <c r="J1928" s="15"/>
      <c r="K1928" s="15"/>
      <c r="L1928" s="217"/>
      <c r="M1928" s="22"/>
      <c r="N1928" s="119" t="str">
        <f>IF(G1928="","",VLOOKUP(G1928,номенклатури!R:U,4,0))</f>
        <v/>
      </c>
      <c r="O1928" s="119" t="str">
        <f>IF(M1928="","",VLOOKUP(M1928,'14'!D:D,1,0))</f>
        <v/>
      </c>
    </row>
    <row r="1929" spans="1:15" ht="12.75" customHeight="1" x14ac:dyDescent="0.2">
      <c r="A1929" s="36" t="str">
        <f>'0'!$A$4</f>
        <v>………………..</v>
      </c>
      <c r="B1929" s="37">
        <f>'0'!$A$2</f>
        <v>46112</v>
      </c>
      <c r="C1929" s="37" t="s">
        <v>1243</v>
      </c>
      <c r="D1929" s="119" t="str">
        <f>IF(G1929="","",VLOOKUP(G1929,номенклатури!R:T,2,0))</f>
        <v/>
      </c>
      <c r="E1929" s="365" t="str">
        <f>IF(G1929="","",VLOOKUP(G1929,номенклатури!R:T,3,0))</f>
        <v/>
      </c>
      <c r="F1929" s="159" t="str">
        <f>IF(G1929="","",IF(ISERROR(VLOOKUP(G1929,номенклатури!V:V,1,0)),E1929*H1929,E1929*I1929))</f>
        <v/>
      </c>
      <c r="G1929" s="14"/>
      <c r="H1929" s="15"/>
      <c r="I1929" s="15"/>
      <c r="J1929" s="15"/>
      <c r="K1929" s="15"/>
      <c r="L1929" s="217"/>
      <c r="M1929" s="22"/>
      <c r="N1929" s="119" t="str">
        <f>IF(G1929="","",VLOOKUP(G1929,номенклатури!R:U,4,0))</f>
        <v/>
      </c>
      <c r="O1929" s="119" t="str">
        <f>IF(M1929="","",VLOOKUP(M1929,'14'!D:D,1,0))</f>
        <v/>
      </c>
    </row>
    <row r="1930" spans="1:15" ht="12.75" customHeight="1" x14ac:dyDescent="0.2">
      <c r="A1930" s="36" t="str">
        <f>'0'!$A$4</f>
        <v>………………..</v>
      </c>
      <c r="B1930" s="37">
        <f>'0'!$A$2</f>
        <v>46112</v>
      </c>
      <c r="C1930" s="37" t="s">
        <v>1243</v>
      </c>
      <c r="D1930" s="119" t="str">
        <f>IF(G1930="","",VLOOKUP(G1930,номенклатури!R:T,2,0))</f>
        <v/>
      </c>
      <c r="E1930" s="365" t="str">
        <f>IF(G1930="","",VLOOKUP(G1930,номенклатури!R:T,3,0))</f>
        <v/>
      </c>
      <c r="F1930" s="159" t="str">
        <f>IF(G1930="","",IF(ISERROR(VLOOKUP(G1930,номенклатури!V:V,1,0)),E1930*H1930,E1930*I1930))</f>
        <v/>
      </c>
      <c r="G1930" s="14"/>
      <c r="H1930" s="15"/>
      <c r="I1930" s="15"/>
      <c r="J1930" s="15"/>
      <c r="K1930" s="15"/>
      <c r="L1930" s="217"/>
      <c r="M1930" s="22"/>
      <c r="N1930" s="119" t="str">
        <f>IF(G1930="","",VLOOKUP(G1930,номенклатури!R:U,4,0))</f>
        <v/>
      </c>
      <c r="O1930" s="119" t="str">
        <f>IF(M1930="","",VLOOKUP(M1930,'14'!D:D,1,0))</f>
        <v/>
      </c>
    </row>
    <row r="1931" spans="1:15" ht="12.75" customHeight="1" x14ac:dyDescent="0.2">
      <c r="A1931" s="36" t="str">
        <f>'0'!$A$4</f>
        <v>………………..</v>
      </c>
      <c r="B1931" s="37">
        <f>'0'!$A$2</f>
        <v>46112</v>
      </c>
      <c r="C1931" s="37" t="s">
        <v>1243</v>
      </c>
      <c r="D1931" s="119" t="str">
        <f>IF(G1931="","",VLOOKUP(G1931,номенклатури!R:T,2,0))</f>
        <v/>
      </c>
      <c r="E1931" s="365" t="str">
        <f>IF(G1931="","",VLOOKUP(G1931,номенклатури!R:T,3,0))</f>
        <v/>
      </c>
      <c r="F1931" s="159" t="str">
        <f>IF(G1931="","",IF(ISERROR(VLOOKUP(G1931,номенклатури!V:V,1,0)),E1931*H1931,E1931*I1931))</f>
        <v/>
      </c>
      <c r="G1931" s="14"/>
      <c r="H1931" s="15"/>
      <c r="I1931" s="15"/>
      <c r="J1931" s="15"/>
      <c r="K1931" s="15"/>
      <c r="L1931" s="217"/>
      <c r="M1931" s="22"/>
      <c r="N1931" s="119" t="str">
        <f>IF(G1931="","",VLOOKUP(G1931,номенклатури!R:U,4,0))</f>
        <v/>
      </c>
      <c r="O1931" s="119" t="str">
        <f>IF(M1931="","",VLOOKUP(M1931,'14'!D:D,1,0))</f>
        <v/>
      </c>
    </row>
    <row r="1932" spans="1:15" ht="12.75" customHeight="1" x14ac:dyDescent="0.2">
      <c r="A1932" s="36" t="str">
        <f>'0'!$A$4</f>
        <v>………………..</v>
      </c>
      <c r="B1932" s="37">
        <f>'0'!$A$2</f>
        <v>46112</v>
      </c>
      <c r="C1932" s="37" t="s">
        <v>1243</v>
      </c>
      <c r="D1932" s="119" t="str">
        <f>IF(G1932="","",VLOOKUP(G1932,номенклатури!R:T,2,0))</f>
        <v/>
      </c>
      <c r="E1932" s="365" t="str">
        <f>IF(G1932="","",VLOOKUP(G1932,номенклатури!R:T,3,0))</f>
        <v/>
      </c>
      <c r="F1932" s="159" t="str">
        <f>IF(G1932="","",IF(ISERROR(VLOOKUP(G1932,номенклатури!V:V,1,0)),E1932*H1932,E1932*I1932))</f>
        <v/>
      </c>
      <c r="G1932" s="14"/>
      <c r="H1932" s="15"/>
      <c r="I1932" s="15"/>
      <c r="J1932" s="15"/>
      <c r="K1932" s="15"/>
      <c r="L1932" s="217"/>
      <c r="M1932" s="22"/>
      <c r="N1932" s="119" t="str">
        <f>IF(G1932="","",VLOOKUP(G1932,номенклатури!R:U,4,0))</f>
        <v/>
      </c>
      <c r="O1932" s="119" t="str">
        <f>IF(M1932="","",VLOOKUP(M1932,'14'!D:D,1,0))</f>
        <v/>
      </c>
    </row>
    <row r="1933" spans="1:15" ht="12.75" customHeight="1" x14ac:dyDescent="0.2">
      <c r="A1933" s="36" t="str">
        <f>'0'!$A$4</f>
        <v>………………..</v>
      </c>
      <c r="B1933" s="37">
        <f>'0'!$A$2</f>
        <v>46112</v>
      </c>
      <c r="C1933" s="37" t="s">
        <v>1243</v>
      </c>
      <c r="D1933" s="119" t="str">
        <f>IF(G1933="","",VLOOKUP(G1933,номенклатури!R:T,2,0))</f>
        <v/>
      </c>
      <c r="E1933" s="365" t="str">
        <f>IF(G1933="","",VLOOKUP(G1933,номенклатури!R:T,3,0))</f>
        <v/>
      </c>
      <c r="F1933" s="159" t="str">
        <f>IF(G1933="","",IF(ISERROR(VLOOKUP(G1933,номенклатури!V:V,1,0)),E1933*H1933,E1933*I1933))</f>
        <v/>
      </c>
      <c r="G1933" s="14"/>
      <c r="H1933" s="15"/>
      <c r="I1933" s="15"/>
      <c r="J1933" s="15"/>
      <c r="K1933" s="15"/>
      <c r="L1933" s="217"/>
      <c r="M1933" s="22"/>
      <c r="N1933" s="119" t="str">
        <f>IF(G1933="","",VLOOKUP(G1933,номенклатури!R:U,4,0))</f>
        <v/>
      </c>
      <c r="O1933" s="119" t="str">
        <f>IF(M1933="","",VLOOKUP(M1933,'14'!D:D,1,0))</f>
        <v/>
      </c>
    </row>
    <row r="1934" spans="1:15" ht="12.75" customHeight="1" x14ac:dyDescent="0.2">
      <c r="A1934" s="36" t="str">
        <f>'0'!$A$4</f>
        <v>………………..</v>
      </c>
      <c r="B1934" s="37">
        <f>'0'!$A$2</f>
        <v>46112</v>
      </c>
      <c r="C1934" s="37" t="s">
        <v>1243</v>
      </c>
      <c r="D1934" s="119" t="str">
        <f>IF(G1934="","",VLOOKUP(G1934,номенклатури!R:T,2,0))</f>
        <v/>
      </c>
      <c r="E1934" s="365" t="str">
        <f>IF(G1934="","",VLOOKUP(G1934,номенклатури!R:T,3,0))</f>
        <v/>
      </c>
      <c r="F1934" s="159" t="str">
        <f>IF(G1934="","",IF(ISERROR(VLOOKUP(G1934,номенклатури!V:V,1,0)),E1934*H1934,E1934*I1934))</f>
        <v/>
      </c>
      <c r="G1934" s="14"/>
      <c r="H1934" s="15"/>
      <c r="I1934" s="15"/>
      <c r="J1934" s="15"/>
      <c r="K1934" s="15"/>
      <c r="L1934" s="217"/>
      <c r="M1934" s="22"/>
      <c r="N1934" s="119" t="str">
        <f>IF(G1934="","",VLOOKUP(G1934,номенклатури!R:U,4,0))</f>
        <v/>
      </c>
      <c r="O1934" s="119" t="str">
        <f>IF(M1934="","",VLOOKUP(M1934,'14'!D:D,1,0))</f>
        <v/>
      </c>
    </row>
    <row r="1935" spans="1:15" ht="12.75" customHeight="1" x14ac:dyDescent="0.2">
      <c r="A1935" s="36" t="str">
        <f>'0'!$A$4</f>
        <v>………………..</v>
      </c>
      <c r="B1935" s="37">
        <f>'0'!$A$2</f>
        <v>46112</v>
      </c>
      <c r="C1935" s="37" t="s">
        <v>1243</v>
      </c>
      <c r="D1935" s="119" t="str">
        <f>IF(G1935="","",VLOOKUP(G1935,номенклатури!R:T,2,0))</f>
        <v/>
      </c>
      <c r="E1935" s="365" t="str">
        <f>IF(G1935="","",VLOOKUP(G1935,номенклатури!R:T,3,0))</f>
        <v/>
      </c>
      <c r="F1935" s="159" t="str">
        <f>IF(G1935="","",IF(ISERROR(VLOOKUP(G1935,номенклатури!V:V,1,0)),E1935*H1935,E1935*I1935))</f>
        <v/>
      </c>
      <c r="G1935" s="14"/>
      <c r="H1935" s="15"/>
      <c r="I1935" s="15"/>
      <c r="J1935" s="15"/>
      <c r="K1935" s="15"/>
      <c r="L1935" s="217"/>
      <c r="M1935" s="22"/>
      <c r="N1935" s="119" t="str">
        <f>IF(G1935="","",VLOOKUP(G1935,номенклатури!R:U,4,0))</f>
        <v/>
      </c>
      <c r="O1935" s="119" t="str">
        <f>IF(M1935="","",VLOOKUP(M1935,'14'!D:D,1,0))</f>
        <v/>
      </c>
    </row>
    <row r="1936" spans="1:15" ht="12.75" customHeight="1" x14ac:dyDescent="0.2">
      <c r="A1936" s="36" t="str">
        <f>'0'!$A$4</f>
        <v>………………..</v>
      </c>
      <c r="B1936" s="37">
        <f>'0'!$A$2</f>
        <v>46112</v>
      </c>
      <c r="C1936" s="37" t="s">
        <v>1243</v>
      </c>
      <c r="D1936" s="119" t="str">
        <f>IF(G1936="","",VLOOKUP(G1936,номенклатури!R:T,2,0))</f>
        <v/>
      </c>
      <c r="E1936" s="365" t="str">
        <f>IF(G1936="","",VLOOKUP(G1936,номенклатури!R:T,3,0))</f>
        <v/>
      </c>
      <c r="F1936" s="159" t="str">
        <f>IF(G1936="","",IF(ISERROR(VLOOKUP(G1936,номенклатури!V:V,1,0)),E1936*H1936,E1936*I1936))</f>
        <v/>
      </c>
      <c r="G1936" s="14"/>
      <c r="H1936" s="15"/>
      <c r="I1936" s="15"/>
      <c r="J1936" s="15"/>
      <c r="K1936" s="15"/>
      <c r="L1936" s="217"/>
      <c r="M1936" s="22"/>
      <c r="N1936" s="119" t="str">
        <f>IF(G1936="","",VLOOKUP(G1936,номенклатури!R:U,4,0))</f>
        <v/>
      </c>
      <c r="O1936" s="119" t="str">
        <f>IF(M1936="","",VLOOKUP(M1936,'14'!D:D,1,0))</f>
        <v/>
      </c>
    </row>
    <row r="1937" spans="1:15" ht="12.75" customHeight="1" x14ac:dyDescent="0.2">
      <c r="A1937" s="36" t="str">
        <f>'0'!$A$4</f>
        <v>………………..</v>
      </c>
      <c r="B1937" s="37">
        <f>'0'!$A$2</f>
        <v>46112</v>
      </c>
      <c r="C1937" s="37" t="s">
        <v>1243</v>
      </c>
      <c r="D1937" s="119" t="str">
        <f>IF(G1937="","",VLOOKUP(G1937,номенклатури!R:T,2,0))</f>
        <v/>
      </c>
      <c r="E1937" s="365" t="str">
        <f>IF(G1937="","",VLOOKUP(G1937,номенклатури!R:T,3,0))</f>
        <v/>
      </c>
      <c r="F1937" s="159" t="str">
        <f>IF(G1937="","",IF(ISERROR(VLOOKUP(G1937,номенклатури!V:V,1,0)),E1937*H1937,E1937*I1937))</f>
        <v/>
      </c>
      <c r="G1937" s="14"/>
      <c r="H1937" s="15"/>
      <c r="I1937" s="15"/>
      <c r="J1937" s="15"/>
      <c r="K1937" s="15"/>
      <c r="L1937" s="217"/>
      <c r="M1937" s="22"/>
      <c r="N1937" s="119" t="str">
        <f>IF(G1937="","",VLOOKUP(G1937,номенклатури!R:U,4,0))</f>
        <v/>
      </c>
      <c r="O1937" s="119" t="str">
        <f>IF(M1937="","",VLOOKUP(M1937,'14'!D:D,1,0))</f>
        <v/>
      </c>
    </row>
    <row r="1938" spans="1:15" ht="12.75" customHeight="1" x14ac:dyDescent="0.2">
      <c r="A1938" s="36" t="str">
        <f>'0'!$A$4</f>
        <v>………………..</v>
      </c>
      <c r="B1938" s="37">
        <f>'0'!$A$2</f>
        <v>46112</v>
      </c>
      <c r="C1938" s="37" t="s">
        <v>1243</v>
      </c>
      <c r="D1938" s="119" t="str">
        <f>IF(G1938="","",VLOOKUP(G1938,номенклатури!R:T,2,0))</f>
        <v/>
      </c>
      <c r="E1938" s="365" t="str">
        <f>IF(G1938="","",VLOOKUP(G1938,номенклатури!R:T,3,0))</f>
        <v/>
      </c>
      <c r="F1938" s="159" t="str">
        <f>IF(G1938="","",IF(ISERROR(VLOOKUP(G1938,номенклатури!V:V,1,0)),E1938*H1938,E1938*I1938))</f>
        <v/>
      </c>
      <c r="G1938" s="14"/>
      <c r="H1938" s="15"/>
      <c r="I1938" s="15"/>
      <c r="J1938" s="15"/>
      <c r="K1938" s="15"/>
      <c r="L1938" s="217"/>
      <c r="M1938" s="22"/>
      <c r="N1938" s="119" t="str">
        <f>IF(G1938="","",VLOOKUP(G1938,номенклатури!R:U,4,0))</f>
        <v/>
      </c>
      <c r="O1938" s="119" t="str">
        <f>IF(M1938="","",VLOOKUP(M1938,'14'!D:D,1,0))</f>
        <v/>
      </c>
    </row>
    <row r="1939" spans="1:15" ht="12.75" customHeight="1" x14ac:dyDescent="0.2">
      <c r="A1939" s="36" t="str">
        <f>'0'!$A$4</f>
        <v>………………..</v>
      </c>
      <c r="B1939" s="37">
        <f>'0'!$A$2</f>
        <v>46112</v>
      </c>
      <c r="C1939" s="37" t="s">
        <v>1243</v>
      </c>
      <c r="D1939" s="119" t="str">
        <f>IF(G1939="","",VLOOKUP(G1939,номенклатури!R:T,2,0))</f>
        <v/>
      </c>
      <c r="E1939" s="365" t="str">
        <f>IF(G1939="","",VLOOKUP(G1939,номенклатури!R:T,3,0))</f>
        <v/>
      </c>
      <c r="F1939" s="159" t="str">
        <f>IF(G1939="","",IF(ISERROR(VLOOKUP(G1939,номенклатури!V:V,1,0)),E1939*H1939,E1939*I1939))</f>
        <v/>
      </c>
      <c r="G1939" s="14"/>
      <c r="H1939" s="15"/>
      <c r="I1939" s="15"/>
      <c r="J1939" s="15"/>
      <c r="K1939" s="15"/>
      <c r="L1939" s="217"/>
      <c r="M1939" s="22"/>
      <c r="N1939" s="119" t="str">
        <f>IF(G1939="","",VLOOKUP(G1939,номенклатури!R:U,4,0))</f>
        <v/>
      </c>
      <c r="O1939" s="119" t="str">
        <f>IF(M1939="","",VLOOKUP(M1939,'14'!D:D,1,0))</f>
        <v/>
      </c>
    </row>
    <row r="1940" spans="1:15" ht="12.75" customHeight="1" x14ac:dyDescent="0.2">
      <c r="A1940" s="36" t="str">
        <f>'0'!$A$4</f>
        <v>………………..</v>
      </c>
      <c r="B1940" s="37">
        <f>'0'!$A$2</f>
        <v>46112</v>
      </c>
      <c r="C1940" s="37" t="s">
        <v>1243</v>
      </c>
      <c r="D1940" s="119" t="str">
        <f>IF(G1940="","",VLOOKUP(G1940,номенклатури!R:T,2,0))</f>
        <v/>
      </c>
      <c r="E1940" s="365" t="str">
        <f>IF(G1940="","",VLOOKUP(G1940,номенклатури!R:T,3,0))</f>
        <v/>
      </c>
      <c r="F1940" s="159" t="str">
        <f>IF(G1940="","",IF(ISERROR(VLOOKUP(G1940,номенклатури!V:V,1,0)),E1940*H1940,E1940*I1940))</f>
        <v/>
      </c>
      <c r="G1940" s="14"/>
      <c r="H1940" s="15"/>
      <c r="I1940" s="15"/>
      <c r="J1940" s="15"/>
      <c r="K1940" s="15"/>
      <c r="L1940" s="217"/>
      <c r="M1940" s="22"/>
      <c r="N1940" s="119" t="str">
        <f>IF(G1940="","",VLOOKUP(G1940,номенклатури!R:U,4,0))</f>
        <v/>
      </c>
      <c r="O1940" s="119" t="str">
        <f>IF(M1940="","",VLOOKUP(M1940,'14'!D:D,1,0))</f>
        <v/>
      </c>
    </row>
    <row r="1941" spans="1:15" ht="12.75" customHeight="1" x14ac:dyDescent="0.2">
      <c r="A1941" s="36" t="str">
        <f>'0'!$A$4</f>
        <v>………………..</v>
      </c>
      <c r="B1941" s="37">
        <f>'0'!$A$2</f>
        <v>46112</v>
      </c>
      <c r="C1941" s="37" t="s">
        <v>1243</v>
      </c>
      <c r="D1941" s="119" t="str">
        <f>IF(G1941="","",VLOOKUP(G1941,номенклатури!R:T,2,0))</f>
        <v/>
      </c>
      <c r="E1941" s="365" t="str">
        <f>IF(G1941="","",VLOOKUP(G1941,номенклатури!R:T,3,0))</f>
        <v/>
      </c>
      <c r="F1941" s="159" t="str">
        <f>IF(G1941="","",IF(ISERROR(VLOOKUP(G1941,номенклатури!V:V,1,0)),E1941*H1941,E1941*I1941))</f>
        <v/>
      </c>
      <c r="G1941" s="14"/>
      <c r="H1941" s="15"/>
      <c r="I1941" s="15"/>
      <c r="J1941" s="15"/>
      <c r="K1941" s="15"/>
      <c r="L1941" s="217"/>
      <c r="M1941" s="22"/>
      <c r="N1941" s="119" t="str">
        <f>IF(G1941="","",VLOOKUP(G1941,номенклатури!R:U,4,0))</f>
        <v/>
      </c>
      <c r="O1941" s="119" t="str">
        <f>IF(M1941="","",VLOOKUP(M1941,'14'!D:D,1,0))</f>
        <v/>
      </c>
    </row>
    <row r="1942" spans="1:15" ht="12.75" customHeight="1" x14ac:dyDescent="0.2">
      <c r="A1942" s="36" t="str">
        <f>'0'!$A$4</f>
        <v>………………..</v>
      </c>
      <c r="B1942" s="37">
        <f>'0'!$A$2</f>
        <v>46112</v>
      </c>
      <c r="C1942" s="37" t="s">
        <v>1243</v>
      </c>
      <c r="D1942" s="119" t="str">
        <f>IF(G1942="","",VLOOKUP(G1942,номенклатури!R:T,2,0))</f>
        <v/>
      </c>
      <c r="E1942" s="365" t="str">
        <f>IF(G1942="","",VLOOKUP(G1942,номенклатури!R:T,3,0))</f>
        <v/>
      </c>
      <c r="F1942" s="159" t="str">
        <f>IF(G1942="","",IF(ISERROR(VLOOKUP(G1942,номенклатури!V:V,1,0)),E1942*H1942,E1942*I1942))</f>
        <v/>
      </c>
      <c r="G1942" s="14"/>
      <c r="H1942" s="15"/>
      <c r="I1942" s="15"/>
      <c r="J1942" s="15"/>
      <c r="K1942" s="15"/>
      <c r="L1942" s="217"/>
      <c r="M1942" s="22"/>
      <c r="N1942" s="119" t="str">
        <f>IF(G1942="","",VLOOKUP(G1942,номенклатури!R:U,4,0))</f>
        <v/>
      </c>
      <c r="O1942" s="119" t="str">
        <f>IF(M1942="","",VLOOKUP(M1942,'14'!D:D,1,0))</f>
        <v/>
      </c>
    </row>
    <row r="1943" spans="1:15" ht="12.75" customHeight="1" x14ac:dyDescent="0.2">
      <c r="A1943" s="36" t="str">
        <f>'0'!$A$4</f>
        <v>………………..</v>
      </c>
      <c r="B1943" s="37">
        <f>'0'!$A$2</f>
        <v>46112</v>
      </c>
      <c r="C1943" s="37" t="s">
        <v>1243</v>
      </c>
      <c r="D1943" s="119" t="str">
        <f>IF(G1943="","",VLOOKUP(G1943,номенклатури!R:T,2,0))</f>
        <v/>
      </c>
      <c r="E1943" s="365" t="str">
        <f>IF(G1943="","",VLOOKUP(G1943,номенклатури!R:T,3,0))</f>
        <v/>
      </c>
      <c r="F1943" s="159" t="str">
        <f>IF(G1943="","",IF(ISERROR(VLOOKUP(G1943,номенклатури!V:V,1,0)),E1943*H1943,E1943*I1943))</f>
        <v/>
      </c>
      <c r="G1943" s="14"/>
      <c r="H1943" s="15"/>
      <c r="I1943" s="15"/>
      <c r="J1943" s="15"/>
      <c r="K1943" s="15"/>
      <c r="L1943" s="217"/>
      <c r="M1943" s="22"/>
      <c r="N1943" s="119" t="str">
        <f>IF(G1943="","",VLOOKUP(G1943,номенклатури!R:U,4,0))</f>
        <v/>
      </c>
      <c r="O1943" s="119" t="str">
        <f>IF(M1943="","",VLOOKUP(M1943,'14'!D:D,1,0))</f>
        <v/>
      </c>
    </row>
    <row r="1944" spans="1:15" ht="12.75" customHeight="1" x14ac:dyDescent="0.2">
      <c r="A1944" s="36" t="str">
        <f>'0'!$A$4</f>
        <v>………………..</v>
      </c>
      <c r="B1944" s="37">
        <f>'0'!$A$2</f>
        <v>46112</v>
      </c>
      <c r="C1944" s="37" t="s">
        <v>1243</v>
      </c>
      <c r="D1944" s="119" t="str">
        <f>IF(G1944="","",VLOOKUP(G1944,номенклатури!R:T,2,0))</f>
        <v/>
      </c>
      <c r="E1944" s="365" t="str">
        <f>IF(G1944="","",VLOOKUP(G1944,номенклатури!R:T,3,0))</f>
        <v/>
      </c>
      <c r="F1944" s="159" t="str">
        <f>IF(G1944="","",IF(ISERROR(VLOOKUP(G1944,номенклатури!V:V,1,0)),E1944*H1944,E1944*I1944))</f>
        <v/>
      </c>
      <c r="G1944" s="14"/>
      <c r="H1944" s="15"/>
      <c r="I1944" s="15"/>
      <c r="J1944" s="15"/>
      <c r="K1944" s="15"/>
      <c r="L1944" s="217"/>
      <c r="M1944" s="22"/>
      <c r="N1944" s="119" t="str">
        <f>IF(G1944="","",VLOOKUP(G1944,номенклатури!R:U,4,0))</f>
        <v/>
      </c>
      <c r="O1944" s="119" t="str">
        <f>IF(M1944="","",VLOOKUP(M1944,'14'!D:D,1,0))</f>
        <v/>
      </c>
    </row>
    <row r="1945" spans="1:15" ht="12.75" customHeight="1" x14ac:dyDescent="0.2">
      <c r="A1945" s="36" t="str">
        <f>'0'!$A$4</f>
        <v>………………..</v>
      </c>
      <c r="B1945" s="37">
        <f>'0'!$A$2</f>
        <v>46112</v>
      </c>
      <c r="C1945" s="37" t="s">
        <v>1243</v>
      </c>
      <c r="D1945" s="119" t="str">
        <f>IF(G1945="","",VLOOKUP(G1945,номенклатури!R:T,2,0))</f>
        <v/>
      </c>
      <c r="E1945" s="365" t="str">
        <f>IF(G1945="","",VLOOKUP(G1945,номенклатури!R:T,3,0))</f>
        <v/>
      </c>
      <c r="F1945" s="159" t="str">
        <f>IF(G1945="","",IF(ISERROR(VLOOKUP(G1945,номенклатури!V:V,1,0)),E1945*H1945,E1945*I1945))</f>
        <v/>
      </c>
      <c r="G1945" s="14"/>
      <c r="H1945" s="15"/>
      <c r="I1945" s="15"/>
      <c r="J1945" s="15"/>
      <c r="K1945" s="15"/>
      <c r="L1945" s="217"/>
      <c r="M1945" s="22"/>
      <c r="N1945" s="119" t="str">
        <f>IF(G1945="","",VLOOKUP(G1945,номенклатури!R:U,4,0))</f>
        <v/>
      </c>
      <c r="O1945" s="119" t="str">
        <f>IF(M1945="","",VLOOKUP(M1945,'14'!D:D,1,0))</f>
        <v/>
      </c>
    </row>
    <row r="1946" spans="1:15" ht="12.75" customHeight="1" x14ac:dyDescent="0.2">
      <c r="A1946" s="36" t="str">
        <f>'0'!$A$4</f>
        <v>………………..</v>
      </c>
      <c r="B1946" s="37">
        <f>'0'!$A$2</f>
        <v>46112</v>
      </c>
      <c r="C1946" s="37" t="s">
        <v>1243</v>
      </c>
      <c r="D1946" s="119" t="str">
        <f>IF(G1946="","",VLOOKUP(G1946,номенклатури!R:T,2,0))</f>
        <v/>
      </c>
      <c r="E1946" s="365" t="str">
        <f>IF(G1946="","",VLOOKUP(G1946,номенклатури!R:T,3,0))</f>
        <v/>
      </c>
      <c r="F1946" s="159" t="str">
        <f>IF(G1946="","",IF(ISERROR(VLOOKUP(G1946,номенклатури!V:V,1,0)),E1946*H1946,E1946*I1946))</f>
        <v/>
      </c>
      <c r="G1946" s="14"/>
      <c r="H1946" s="15"/>
      <c r="I1946" s="15"/>
      <c r="J1946" s="15"/>
      <c r="K1946" s="15"/>
      <c r="L1946" s="217"/>
      <c r="M1946" s="22"/>
      <c r="N1946" s="119" t="str">
        <f>IF(G1946="","",VLOOKUP(G1946,номенклатури!R:U,4,0))</f>
        <v/>
      </c>
      <c r="O1946" s="119" t="str">
        <f>IF(M1946="","",VLOOKUP(M1946,'14'!D:D,1,0))</f>
        <v/>
      </c>
    </row>
    <row r="1947" spans="1:15" ht="12.75" customHeight="1" x14ac:dyDescent="0.2">
      <c r="A1947" s="36" t="str">
        <f>'0'!$A$4</f>
        <v>………………..</v>
      </c>
      <c r="B1947" s="37">
        <f>'0'!$A$2</f>
        <v>46112</v>
      </c>
      <c r="C1947" s="37" t="s">
        <v>1243</v>
      </c>
      <c r="D1947" s="119" t="str">
        <f>IF(G1947="","",VLOOKUP(G1947,номенклатури!R:T,2,0))</f>
        <v/>
      </c>
      <c r="E1947" s="365" t="str">
        <f>IF(G1947="","",VLOOKUP(G1947,номенклатури!R:T,3,0))</f>
        <v/>
      </c>
      <c r="F1947" s="159" t="str">
        <f>IF(G1947="","",IF(ISERROR(VLOOKUP(G1947,номенклатури!V:V,1,0)),E1947*H1947,E1947*I1947))</f>
        <v/>
      </c>
      <c r="G1947" s="14"/>
      <c r="H1947" s="15"/>
      <c r="I1947" s="15"/>
      <c r="J1947" s="15"/>
      <c r="K1947" s="15"/>
      <c r="L1947" s="217"/>
      <c r="M1947" s="22"/>
      <c r="N1947" s="119" t="str">
        <f>IF(G1947="","",VLOOKUP(G1947,номенклатури!R:U,4,0))</f>
        <v/>
      </c>
      <c r="O1947" s="119" t="str">
        <f>IF(M1947="","",VLOOKUP(M1947,'14'!D:D,1,0))</f>
        <v/>
      </c>
    </row>
    <row r="1948" spans="1:15" ht="12.75" customHeight="1" x14ac:dyDescent="0.2">
      <c r="A1948" s="36" t="str">
        <f>'0'!$A$4</f>
        <v>………………..</v>
      </c>
      <c r="B1948" s="37">
        <f>'0'!$A$2</f>
        <v>46112</v>
      </c>
      <c r="C1948" s="37" t="s">
        <v>1243</v>
      </c>
      <c r="D1948" s="119" t="str">
        <f>IF(G1948="","",VLOOKUP(G1948,номенклатури!R:T,2,0))</f>
        <v/>
      </c>
      <c r="E1948" s="365" t="str">
        <f>IF(G1948="","",VLOOKUP(G1948,номенклатури!R:T,3,0))</f>
        <v/>
      </c>
      <c r="F1948" s="159" t="str">
        <f>IF(G1948="","",IF(ISERROR(VLOOKUP(G1948,номенклатури!V:V,1,0)),E1948*H1948,E1948*I1948))</f>
        <v/>
      </c>
      <c r="G1948" s="14"/>
      <c r="H1948" s="15"/>
      <c r="I1948" s="15"/>
      <c r="J1948" s="15"/>
      <c r="K1948" s="15"/>
      <c r="L1948" s="217"/>
      <c r="M1948" s="22"/>
      <c r="N1948" s="119" t="str">
        <f>IF(G1948="","",VLOOKUP(G1948,номенклатури!R:U,4,0))</f>
        <v/>
      </c>
      <c r="O1948" s="119" t="str">
        <f>IF(M1948="","",VLOOKUP(M1948,'14'!D:D,1,0))</f>
        <v/>
      </c>
    </row>
    <row r="1949" spans="1:15" ht="12.75" customHeight="1" x14ac:dyDescent="0.2">
      <c r="A1949" s="36" t="str">
        <f>'0'!$A$4</f>
        <v>………………..</v>
      </c>
      <c r="B1949" s="37">
        <f>'0'!$A$2</f>
        <v>46112</v>
      </c>
      <c r="C1949" s="37" t="s">
        <v>1243</v>
      </c>
      <c r="D1949" s="119" t="str">
        <f>IF(G1949="","",VLOOKUP(G1949,номенклатури!R:T,2,0))</f>
        <v/>
      </c>
      <c r="E1949" s="365" t="str">
        <f>IF(G1949="","",VLOOKUP(G1949,номенклатури!R:T,3,0))</f>
        <v/>
      </c>
      <c r="F1949" s="159" t="str">
        <f>IF(G1949="","",IF(ISERROR(VLOOKUP(G1949,номенклатури!V:V,1,0)),E1949*H1949,E1949*I1949))</f>
        <v/>
      </c>
      <c r="G1949" s="14"/>
      <c r="H1949" s="15"/>
      <c r="I1949" s="15"/>
      <c r="J1949" s="15"/>
      <c r="K1949" s="15"/>
      <c r="L1949" s="217"/>
      <c r="M1949" s="22"/>
      <c r="N1949" s="119" t="str">
        <f>IF(G1949="","",VLOOKUP(G1949,номенклатури!R:U,4,0))</f>
        <v/>
      </c>
      <c r="O1949" s="119" t="str">
        <f>IF(M1949="","",VLOOKUP(M1949,'14'!D:D,1,0))</f>
        <v/>
      </c>
    </row>
    <row r="1950" spans="1:15" ht="12.75" customHeight="1" x14ac:dyDescent="0.2">
      <c r="A1950" s="36" t="str">
        <f>'0'!$A$4</f>
        <v>………………..</v>
      </c>
      <c r="B1950" s="37">
        <f>'0'!$A$2</f>
        <v>46112</v>
      </c>
      <c r="C1950" s="37" t="s">
        <v>1243</v>
      </c>
      <c r="D1950" s="119" t="str">
        <f>IF(G1950="","",VLOOKUP(G1950,номенклатури!R:T,2,0))</f>
        <v/>
      </c>
      <c r="E1950" s="365" t="str">
        <f>IF(G1950="","",VLOOKUP(G1950,номенклатури!R:T,3,0))</f>
        <v/>
      </c>
      <c r="F1950" s="159" t="str">
        <f>IF(G1950="","",IF(ISERROR(VLOOKUP(G1950,номенклатури!V:V,1,0)),E1950*H1950,E1950*I1950))</f>
        <v/>
      </c>
      <c r="G1950" s="14"/>
      <c r="H1950" s="15"/>
      <c r="I1950" s="15"/>
      <c r="J1950" s="15"/>
      <c r="K1950" s="15"/>
      <c r="L1950" s="217"/>
      <c r="M1950" s="22"/>
      <c r="N1950" s="119" t="str">
        <f>IF(G1950="","",VLOOKUP(G1950,номенклатури!R:U,4,0))</f>
        <v/>
      </c>
      <c r="O1950" s="119" t="str">
        <f>IF(M1950="","",VLOOKUP(M1950,'14'!D:D,1,0))</f>
        <v/>
      </c>
    </row>
    <row r="1951" spans="1:15" ht="12.75" customHeight="1" x14ac:dyDescent="0.2">
      <c r="A1951" s="36" t="str">
        <f>'0'!$A$4</f>
        <v>………………..</v>
      </c>
      <c r="B1951" s="37">
        <f>'0'!$A$2</f>
        <v>46112</v>
      </c>
      <c r="C1951" s="37" t="s">
        <v>1243</v>
      </c>
      <c r="D1951" s="119" t="str">
        <f>IF(G1951="","",VLOOKUP(G1951,номенклатури!R:T,2,0))</f>
        <v/>
      </c>
      <c r="E1951" s="365" t="str">
        <f>IF(G1951="","",VLOOKUP(G1951,номенклатури!R:T,3,0))</f>
        <v/>
      </c>
      <c r="F1951" s="159" t="str">
        <f>IF(G1951="","",IF(ISERROR(VLOOKUP(G1951,номенклатури!V:V,1,0)),E1951*H1951,E1951*I1951))</f>
        <v/>
      </c>
      <c r="G1951" s="14"/>
      <c r="H1951" s="15"/>
      <c r="I1951" s="15"/>
      <c r="J1951" s="15"/>
      <c r="K1951" s="15"/>
      <c r="L1951" s="217"/>
      <c r="M1951" s="22"/>
      <c r="N1951" s="119" t="str">
        <f>IF(G1951="","",VLOOKUP(G1951,номенклатури!R:U,4,0))</f>
        <v/>
      </c>
      <c r="O1951" s="119" t="str">
        <f>IF(M1951="","",VLOOKUP(M1951,'14'!D:D,1,0))</f>
        <v/>
      </c>
    </row>
    <row r="1952" spans="1:15" ht="12.75" customHeight="1" x14ac:dyDescent="0.2">
      <c r="A1952" s="36" t="str">
        <f>'0'!$A$4</f>
        <v>………………..</v>
      </c>
      <c r="B1952" s="37">
        <f>'0'!$A$2</f>
        <v>46112</v>
      </c>
      <c r="C1952" s="37" t="s">
        <v>1243</v>
      </c>
      <c r="D1952" s="119" t="str">
        <f>IF(G1952="","",VLOOKUP(G1952,номенклатури!R:T,2,0))</f>
        <v/>
      </c>
      <c r="E1952" s="365" t="str">
        <f>IF(G1952="","",VLOOKUP(G1952,номенклатури!R:T,3,0))</f>
        <v/>
      </c>
      <c r="F1952" s="159" t="str">
        <f>IF(G1952="","",IF(ISERROR(VLOOKUP(G1952,номенклатури!V:V,1,0)),E1952*H1952,E1952*I1952))</f>
        <v/>
      </c>
      <c r="G1952" s="14"/>
      <c r="H1952" s="15"/>
      <c r="I1952" s="15"/>
      <c r="J1952" s="15"/>
      <c r="K1952" s="15"/>
      <c r="L1952" s="217"/>
      <c r="M1952" s="22"/>
      <c r="N1952" s="119" t="str">
        <f>IF(G1952="","",VLOOKUP(G1952,номенклатури!R:U,4,0))</f>
        <v/>
      </c>
      <c r="O1952" s="119" t="str">
        <f>IF(M1952="","",VLOOKUP(M1952,'14'!D:D,1,0))</f>
        <v/>
      </c>
    </row>
    <row r="1953" spans="1:15" ht="12.75" customHeight="1" x14ac:dyDescent="0.2">
      <c r="A1953" s="36" t="str">
        <f>'0'!$A$4</f>
        <v>………………..</v>
      </c>
      <c r="B1953" s="37">
        <f>'0'!$A$2</f>
        <v>46112</v>
      </c>
      <c r="C1953" s="37" t="s">
        <v>1243</v>
      </c>
      <c r="D1953" s="119" t="str">
        <f>IF(G1953="","",VLOOKUP(G1953,номенклатури!R:T,2,0))</f>
        <v/>
      </c>
      <c r="E1953" s="365" t="str">
        <f>IF(G1953="","",VLOOKUP(G1953,номенклатури!R:T,3,0))</f>
        <v/>
      </c>
      <c r="F1953" s="159" t="str">
        <f>IF(G1953="","",IF(ISERROR(VLOOKUP(G1953,номенклатури!V:V,1,0)),E1953*H1953,E1953*I1953))</f>
        <v/>
      </c>
      <c r="G1953" s="14"/>
      <c r="H1953" s="15"/>
      <c r="I1953" s="15"/>
      <c r="J1953" s="15"/>
      <c r="K1953" s="15"/>
      <c r="L1953" s="217"/>
      <c r="M1953" s="22"/>
      <c r="N1953" s="119" t="str">
        <f>IF(G1953="","",VLOOKUP(G1953,номенклатури!R:U,4,0))</f>
        <v/>
      </c>
      <c r="O1953" s="119" t="str">
        <f>IF(M1953="","",VLOOKUP(M1953,'14'!D:D,1,0))</f>
        <v/>
      </c>
    </row>
    <row r="1954" spans="1:15" ht="12.75" customHeight="1" x14ac:dyDescent="0.2">
      <c r="A1954" s="36" t="str">
        <f>'0'!$A$4</f>
        <v>………………..</v>
      </c>
      <c r="B1954" s="37">
        <f>'0'!$A$2</f>
        <v>46112</v>
      </c>
      <c r="C1954" s="37" t="s">
        <v>1243</v>
      </c>
      <c r="D1954" s="119" t="str">
        <f>IF(G1954="","",VLOOKUP(G1954,номенклатури!R:T,2,0))</f>
        <v/>
      </c>
      <c r="E1954" s="365" t="str">
        <f>IF(G1954="","",VLOOKUP(G1954,номенклатури!R:T,3,0))</f>
        <v/>
      </c>
      <c r="F1954" s="159" t="str">
        <f>IF(G1954="","",IF(ISERROR(VLOOKUP(G1954,номенклатури!V:V,1,0)),E1954*H1954,E1954*I1954))</f>
        <v/>
      </c>
      <c r="G1954" s="14"/>
      <c r="H1954" s="15"/>
      <c r="I1954" s="15"/>
      <c r="J1954" s="15"/>
      <c r="K1954" s="15"/>
      <c r="L1954" s="217"/>
      <c r="M1954" s="22"/>
      <c r="N1954" s="119" t="str">
        <f>IF(G1954="","",VLOOKUP(G1954,номенклатури!R:U,4,0))</f>
        <v/>
      </c>
      <c r="O1954" s="119" t="str">
        <f>IF(M1954="","",VLOOKUP(M1954,'14'!D:D,1,0))</f>
        <v/>
      </c>
    </row>
    <row r="1955" spans="1:15" ht="12.75" customHeight="1" x14ac:dyDescent="0.2">
      <c r="A1955" s="36" t="str">
        <f>'0'!$A$4</f>
        <v>………………..</v>
      </c>
      <c r="B1955" s="37">
        <f>'0'!$A$2</f>
        <v>46112</v>
      </c>
      <c r="C1955" s="37" t="s">
        <v>1243</v>
      </c>
      <c r="D1955" s="119" t="str">
        <f>IF(G1955="","",VLOOKUP(G1955,номенклатури!R:T,2,0))</f>
        <v/>
      </c>
      <c r="E1955" s="365" t="str">
        <f>IF(G1955="","",VLOOKUP(G1955,номенклатури!R:T,3,0))</f>
        <v/>
      </c>
      <c r="F1955" s="159" t="str">
        <f>IF(G1955="","",IF(ISERROR(VLOOKUP(G1955,номенклатури!V:V,1,0)),E1955*H1955,E1955*I1955))</f>
        <v/>
      </c>
      <c r="G1955" s="14"/>
      <c r="H1955" s="15"/>
      <c r="I1955" s="15"/>
      <c r="J1955" s="15"/>
      <c r="K1955" s="15"/>
      <c r="L1955" s="217"/>
      <c r="M1955" s="22"/>
      <c r="N1955" s="119" t="str">
        <f>IF(G1955="","",VLOOKUP(G1955,номенклатури!R:U,4,0))</f>
        <v/>
      </c>
      <c r="O1955" s="119" t="str">
        <f>IF(M1955="","",VLOOKUP(M1955,'14'!D:D,1,0))</f>
        <v/>
      </c>
    </row>
    <row r="1956" spans="1:15" ht="12.75" customHeight="1" x14ac:dyDescent="0.2">
      <c r="A1956" s="36" t="str">
        <f>'0'!$A$4</f>
        <v>………………..</v>
      </c>
      <c r="B1956" s="37">
        <f>'0'!$A$2</f>
        <v>46112</v>
      </c>
      <c r="C1956" s="37" t="s">
        <v>1243</v>
      </c>
      <c r="D1956" s="119" t="str">
        <f>IF(G1956="","",VLOOKUP(G1956,номенклатури!R:T,2,0))</f>
        <v/>
      </c>
      <c r="E1956" s="365" t="str">
        <f>IF(G1956="","",VLOOKUP(G1956,номенклатури!R:T,3,0))</f>
        <v/>
      </c>
      <c r="F1956" s="159" t="str">
        <f>IF(G1956="","",IF(ISERROR(VLOOKUP(G1956,номенклатури!V:V,1,0)),E1956*H1956,E1956*I1956))</f>
        <v/>
      </c>
      <c r="G1956" s="14"/>
      <c r="H1956" s="15"/>
      <c r="I1956" s="15"/>
      <c r="J1956" s="15"/>
      <c r="K1956" s="15"/>
      <c r="L1956" s="217"/>
      <c r="M1956" s="22"/>
      <c r="N1956" s="119" t="str">
        <f>IF(G1956="","",VLOOKUP(G1956,номенклатури!R:U,4,0))</f>
        <v/>
      </c>
      <c r="O1956" s="119" t="str">
        <f>IF(M1956="","",VLOOKUP(M1956,'14'!D:D,1,0))</f>
        <v/>
      </c>
    </row>
    <row r="1957" spans="1:15" ht="12.75" customHeight="1" x14ac:dyDescent="0.2">
      <c r="A1957" s="36" t="str">
        <f>'0'!$A$4</f>
        <v>………………..</v>
      </c>
      <c r="B1957" s="37">
        <f>'0'!$A$2</f>
        <v>46112</v>
      </c>
      <c r="C1957" s="37" t="s">
        <v>1243</v>
      </c>
      <c r="D1957" s="119" t="str">
        <f>IF(G1957="","",VLOOKUP(G1957,номенклатури!R:T,2,0))</f>
        <v/>
      </c>
      <c r="E1957" s="365" t="str">
        <f>IF(G1957="","",VLOOKUP(G1957,номенклатури!R:T,3,0))</f>
        <v/>
      </c>
      <c r="F1957" s="159" t="str">
        <f>IF(G1957="","",IF(ISERROR(VLOOKUP(G1957,номенклатури!V:V,1,0)),E1957*H1957,E1957*I1957))</f>
        <v/>
      </c>
      <c r="G1957" s="14"/>
      <c r="H1957" s="15"/>
      <c r="I1957" s="15"/>
      <c r="J1957" s="15"/>
      <c r="K1957" s="15"/>
      <c r="L1957" s="217"/>
      <c r="M1957" s="22"/>
      <c r="N1957" s="119" t="str">
        <f>IF(G1957="","",VLOOKUP(G1957,номенклатури!R:U,4,0))</f>
        <v/>
      </c>
      <c r="O1957" s="119" t="str">
        <f>IF(M1957="","",VLOOKUP(M1957,'14'!D:D,1,0))</f>
        <v/>
      </c>
    </row>
    <row r="1958" spans="1:15" ht="12.75" customHeight="1" x14ac:dyDescent="0.2">
      <c r="A1958" s="36" t="str">
        <f>'0'!$A$4</f>
        <v>………………..</v>
      </c>
      <c r="B1958" s="37">
        <f>'0'!$A$2</f>
        <v>46112</v>
      </c>
      <c r="C1958" s="37" t="s">
        <v>1243</v>
      </c>
      <c r="D1958" s="119" t="str">
        <f>IF(G1958="","",VLOOKUP(G1958,номенклатури!R:T,2,0))</f>
        <v/>
      </c>
      <c r="E1958" s="365" t="str">
        <f>IF(G1958="","",VLOOKUP(G1958,номенклатури!R:T,3,0))</f>
        <v/>
      </c>
      <c r="F1958" s="159" t="str">
        <f>IF(G1958="","",IF(ISERROR(VLOOKUP(G1958,номенклатури!V:V,1,0)),E1958*H1958,E1958*I1958))</f>
        <v/>
      </c>
      <c r="G1958" s="14"/>
      <c r="H1958" s="15"/>
      <c r="I1958" s="15"/>
      <c r="J1958" s="15"/>
      <c r="K1958" s="15"/>
      <c r="L1958" s="217"/>
      <c r="M1958" s="22"/>
      <c r="N1958" s="119" t="str">
        <f>IF(G1958="","",VLOOKUP(G1958,номенклатури!R:U,4,0))</f>
        <v/>
      </c>
      <c r="O1958" s="119" t="str">
        <f>IF(M1958="","",VLOOKUP(M1958,'14'!D:D,1,0))</f>
        <v/>
      </c>
    </row>
    <row r="1959" spans="1:15" ht="12.75" customHeight="1" x14ac:dyDescent="0.2">
      <c r="A1959" s="36" t="str">
        <f>'0'!$A$4</f>
        <v>………………..</v>
      </c>
      <c r="B1959" s="37">
        <f>'0'!$A$2</f>
        <v>46112</v>
      </c>
      <c r="C1959" s="37" t="s">
        <v>1243</v>
      </c>
      <c r="D1959" s="119" t="str">
        <f>IF(G1959="","",VLOOKUP(G1959,номенклатури!R:T,2,0))</f>
        <v/>
      </c>
      <c r="E1959" s="365" t="str">
        <f>IF(G1959="","",VLOOKUP(G1959,номенклатури!R:T,3,0))</f>
        <v/>
      </c>
      <c r="F1959" s="159" t="str">
        <f>IF(G1959="","",IF(ISERROR(VLOOKUP(G1959,номенклатури!V:V,1,0)),E1959*H1959,E1959*I1959))</f>
        <v/>
      </c>
      <c r="G1959" s="14"/>
      <c r="H1959" s="15"/>
      <c r="I1959" s="15"/>
      <c r="J1959" s="15"/>
      <c r="K1959" s="15"/>
      <c r="L1959" s="217"/>
      <c r="M1959" s="22"/>
      <c r="N1959" s="119" t="str">
        <f>IF(G1959="","",VLOOKUP(G1959,номенклатури!R:U,4,0))</f>
        <v/>
      </c>
      <c r="O1959" s="119" t="str">
        <f>IF(M1959="","",VLOOKUP(M1959,'14'!D:D,1,0))</f>
        <v/>
      </c>
    </row>
    <row r="1960" spans="1:15" ht="12.75" customHeight="1" x14ac:dyDescent="0.2">
      <c r="A1960" s="36" t="str">
        <f>'0'!$A$4</f>
        <v>………………..</v>
      </c>
      <c r="B1960" s="37">
        <f>'0'!$A$2</f>
        <v>46112</v>
      </c>
      <c r="C1960" s="37" t="s">
        <v>1243</v>
      </c>
      <c r="D1960" s="119" t="str">
        <f>IF(G1960="","",VLOOKUP(G1960,номенклатури!R:T,2,0))</f>
        <v/>
      </c>
      <c r="E1960" s="365" t="str">
        <f>IF(G1960="","",VLOOKUP(G1960,номенклатури!R:T,3,0))</f>
        <v/>
      </c>
      <c r="F1960" s="159" t="str">
        <f>IF(G1960="","",IF(ISERROR(VLOOKUP(G1960,номенклатури!V:V,1,0)),E1960*H1960,E1960*I1960))</f>
        <v/>
      </c>
      <c r="G1960" s="14"/>
      <c r="H1960" s="15"/>
      <c r="I1960" s="15"/>
      <c r="J1960" s="15"/>
      <c r="K1960" s="15"/>
      <c r="L1960" s="217"/>
      <c r="M1960" s="22"/>
      <c r="N1960" s="119" t="str">
        <f>IF(G1960="","",VLOOKUP(G1960,номенклатури!R:U,4,0))</f>
        <v/>
      </c>
      <c r="O1960" s="119" t="str">
        <f>IF(M1960="","",VLOOKUP(M1960,'14'!D:D,1,0))</f>
        <v/>
      </c>
    </row>
    <row r="1961" spans="1:15" ht="12.75" customHeight="1" x14ac:dyDescent="0.2">
      <c r="A1961" s="36" t="str">
        <f>'0'!$A$4</f>
        <v>………………..</v>
      </c>
      <c r="B1961" s="37">
        <f>'0'!$A$2</f>
        <v>46112</v>
      </c>
      <c r="C1961" s="37" t="s">
        <v>1243</v>
      </c>
      <c r="D1961" s="119" t="str">
        <f>IF(G1961="","",VLOOKUP(G1961,номенклатури!R:T,2,0))</f>
        <v/>
      </c>
      <c r="E1961" s="365" t="str">
        <f>IF(G1961="","",VLOOKUP(G1961,номенклатури!R:T,3,0))</f>
        <v/>
      </c>
      <c r="F1961" s="159" t="str">
        <f>IF(G1961="","",IF(ISERROR(VLOOKUP(G1961,номенклатури!V:V,1,0)),E1961*H1961,E1961*I1961))</f>
        <v/>
      </c>
      <c r="G1961" s="14"/>
      <c r="H1961" s="15"/>
      <c r="I1961" s="15"/>
      <c r="J1961" s="15"/>
      <c r="K1961" s="15"/>
      <c r="L1961" s="217"/>
      <c r="M1961" s="22"/>
      <c r="N1961" s="119" t="str">
        <f>IF(G1961="","",VLOOKUP(G1961,номенклатури!R:U,4,0))</f>
        <v/>
      </c>
      <c r="O1961" s="119" t="str">
        <f>IF(M1961="","",VLOOKUP(M1961,'14'!D:D,1,0))</f>
        <v/>
      </c>
    </row>
    <row r="1962" spans="1:15" ht="12.75" customHeight="1" x14ac:dyDescent="0.2">
      <c r="A1962" s="36" t="str">
        <f>'0'!$A$4</f>
        <v>………………..</v>
      </c>
      <c r="B1962" s="37">
        <f>'0'!$A$2</f>
        <v>46112</v>
      </c>
      <c r="C1962" s="37" t="s">
        <v>1243</v>
      </c>
      <c r="D1962" s="119" t="str">
        <f>IF(G1962="","",VLOOKUP(G1962,номенклатури!R:T,2,0))</f>
        <v/>
      </c>
      <c r="E1962" s="365" t="str">
        <f>IF(G1962="","",VLOOKUP(G1962,номенклатури!R:T,3,0))</f>
        <v/>
      </c>
      <c r="F1962" s="159" t="str">
        <f>IF(G1962="","",IF(ISERROR(VLOOKUP(G1962,номенклатури!V:V,1,0)),E1962*H1962,E1962*I1962))</f>
        <v/>
      </c>
      <c r="G1962" s="14"/>
      <c r="H1962" s="15"/>
      <c r="I1962" s="15"/>
      <c r="J1962" s="15"/>
      <c r="K1962" s="15"/>
      <c r="L1962" s="217"/>
      <c r="M1962" s="22"/>
      <c r="N1962" s="119" t="str">
        <f>IF(G1962="","",VLOOKUP(G1962,номенклатури!R:U,4,0))</f>
        <v/>
      </c>
      <c r="O1962" s="119" t="str">
        <f>IF(M1962="","",VLOOKUP(M1962,'14'!D:D,1,0))</f>
        <v/>
      </c>
    </row>
    <row r="1963" spans="1:15" ht="12.75" customHeight="1" x14ac:dyDescent="0.2">
      <c r="A1963" s="36" t="str">
        <f>'0'!$A$4</f>
        <v>………………..</v>
      </c>
      <c r="B1963" s="37">
        <f>'0'!$A$2</f>
        <v>46112</v>
      </c>
      <c r="C1963" s="37" t="s">
        <v>1243</v>
      </c>
      <c r="D1963" s="119" t="str">
        <f>IF(G1963="","",VLOOKUP(G1963,номенклатури!R:T,2,0))</f>
        <v/>
      </c>
      <c r="E1963" s="365" t="str">
        <f>IF(G1963="","",VLOOKUP(G1963,номенклатури!R:T,3,0))</f>
        <v/>
      </c>
      <c r="F1963" s="159" t="str">
        <f>IF(G1963="","",IF(ISERROR(VLOOKUP(G1963,номенклатури!V:V,1,0)),E1963*H1963,E1963*I1963))</f>
        <v/>
      </c>
      <c r="G1963" s="14"/>
      <c r="H1963" s="15"/>
      <c r="I1963" s="15"/>
      <c r="J1963" s="15"/>
      <c r="K1963" s="15"/>
      <c r="L1963" s="217"/>
      <c r="M1963" s="22"/>
      <c r="N1963" s="119" t="str">
        <f>IF(G1963="","",VLOOKUP(G1963,номенклатури!R:U,4,0))</f>
        <v/>
      </c>
      <c r="O1963" s="119" t="str">
        <f>IF(M1963="","",VLOOKUP(M1963,'14'!D:D,1,0))</f>
        <v/>
      </c>
    </row>
    <row r="1964" spans="1:15" ht="12.75" customHeight="1" x14ac:dyDescent="0.2">
      <c r="A1964" s="36" t="str">
        <f>'0'!$A$4</f>
        <v>………………..</v>
      </c>
      <c r="B1964" s="37">
        <f>'0'!$A$2</f>
        <v>46112</v>
      </c>
      <c r="C1964" s="37" t="s">
        <v>1243</v>
      </c>
      <c r="D1964" s="119" t="str">
        <f>IF(G1964="","",VLOOKUP(G1964,номенклатури!R:T,2,0))</f>
        <v/>
      </c>
      <c r="E1964" s="365" t="str">
        <f>IF(G1964="","",VLOOKUP(G1964,номенклатури!R:T,3,0))</f>
        <v/>
      </c>
      <c r="F1964" s="159" t="str">
        <f>IF(G1964="","",IF(ISERROR(VLOOKUP(G1964,номенклатури!V:V,1,0)),E1964*H1964,E1964*I1964))</f>
        <v/>
      </c>
      <c r="G1964" s="14"/>
      <c r="H1964" s="15"/>
      <c r="I1964" s="15"/>
      <c r="J1964" s="15"/>
      <c r="K1964" s="15"/>
      <c r="L1964" s="217"/>
      <c r="M1964" s="22"/>
      <c r="N1964" s="119" t="str">
        <f>IF(G1964="","",VLOOKUP(G1964,номенклатури!R:U,4,0))</f>
        <v/>
      </c>
      <c r="O1964" s="119" t="str">
        <f>IF(M1964="","",VLOOKUP(M1964,'14'!D:D,1,0))</f>
        <v/>
      </c>
    </row>
    <row r="1965" spans="1:15" ht="12.75" customHeight="1" x14ac:dyDescent="0.2">
      <c r="A1965" s="36" t="str">
        <f>'0'!$A$4</f>
        <v>………………..</v>
      </c>
      <c r="B1965" s="37">
        <f>'0'!$A$2</f>
        <v>46112</v>
      </c>
      <c r="C1965" s="37" t="s">
        <v>1243</v>
      </c>
      <c r="D1965" s="119" t="str">
        <f>IF(G1965="","",VLOOKUP(G1965,номенклатури!R:T,2,0))</f>
        <v/>
      </c>
      <c r="E1965" s="365" t="str">
        <f>IF(G1965="","",VLOOKUP(G1965,номенклатури!R:T,3,0))</f>
        <v/>
      </c>
      <c r="F1965" s="159" t="str">
        <f>IF(G1965="","",IF(ISERROR(VLOOKUP(G1965,номенклатури!V:V,1,0)),E1965*H1965,E1965*I1965))</f>
        <v/>
      </c>
      <c r="G1965" s="14"/>
      <c r="H1965" s="15"/>
      <c r="I1965" s="15"/>
      <c r="J1965" s="15"/>
      <c r="K1965" s="15"/>
      <c r="L1965" s="217"/>
      <c r="M1965" s="22"/>
      <c r="N1965" s="119" t="str">
        <f>IF(G1965="","",VLOOKUP(G1965,номенклатури!R:U,4,0))</f>
        <v/>
      </c>
      <c r="O1965" s="119" t="str">
        <f>IF(M1965="","",VLOOKUP(M1965,'14'!D:D,1,0))</f>
        <v/>
      </c>
    </row>
    <row r="1966" spans="1:15" ht="12.75" customHeight="1" x14ac:dyDescent="0.2">
      <c r="A1966" s="36" t="str">
        <f>'0'!$A$4</f>
        <v>………………..</v>
      </c>
      <c r="B1966" s="37">
        <f>'0'!$A$2</f>
        <v>46112</v>
      </c>
      <c r="C1966" s="37" t="s">
        <v>1243</v>
      </c>
      <c r="D1966" s="119" t="str">
        <f>IF(G1966="","",VLOOKUP(G1966,номенклатури!R:T,2,0))</f>
        <v/>
      </c>
      <c r="E1966" s="365" t="str">
        <f>IF(G1966="","",VLOOKUP(G1966,номенклатури!R:T,3,0))</f>
        <v/>
      </c>
      <c r="F1966" s="159" t="str">
        <f>IF(G1966="","",IF(ISERROR(VLOOKUP(G1966,номенклатури!V:V,1,0)),E1966*H1966,E1966*I1966))</f>
        <v/>
      </c>
      <c r="G1966" s="14"/>
      <c r="H1966" s="15"/>
      <c r="I1966" s="15"/>
      <c r="J1966" s="15"/>
      <c r="K1966" s="15"/>
      <c r="L1966" s="217"/>
      <c r="M1966" s="22"/>
      <c r="N1966" s="119" t="str">
        <f>IF(G1966="","",VLOOKUP(G1966,номенклатури!R:U,4,0))</f>
        <v/>
      </c>
      <c r="O1966" s="119" t="str">
        <f>IF(M1966="","",VLOOKUP(M1966,'14'!D:D,1,0))</f>
        <v/>
      </c>
    </row>
    <row r="1967" spans="1:15" ht="12.75" customHeight="1" x14ac:dyDescent="0.2">
      <c r="A1967" s="36" t="str">
        <f>'0'!$A$4</f>
        <v>………………..</v>
      </c>
      <c r="B1967" s="37">
        <f>'0'!$A$2</f>
        <v>46112</v>
      </c>
      <c r="C1967" s="37" t="s">
        <v>1243</v>
      </c>
      <c r="D1967" s="119" t="str">
        <f>IF(G1967="","",VLOOKUP(G1967,номенклатури!R:T,2,0))</f>
        <v/>
      </c>
      <c r="E1967" s="365" t="str">
        <f>IF(G1967="","",VLOOKUP(G1967,номенклатури!R:T,3,0))</f>
        <v/>
      </c>
      <c r="F1967" s="159" t="str">
        <f>IF(G1967="","",IF(ISERROR(VLOOKUP(G1967,номенклатури!V:V,1,0)),E1967*H1967,E1967*I1967))</f>
        <v/>
      </c>
      <c r="G1967" s="14"/>
      <c r="H1967" s="15"/>
      <c r="I1967" s="15"/>
      <c r="J1967" s="15"/>
      <c r="K1967" s="15"/>
      <c r="L1967" s="217"/>
      <c r="M1967" s="22"/>
      <c r="N1967" s="119" t="str">
        <f>IF(G1967="","",VLOOKUP(G1967,номенклатури!R:U,4,0))</f>
        <v/>
      </c>
      <c r="O1967" s="119" t="str">
        <f>IF(M1967="","",VLOOKUP(M1967,'14'!D:D,1,0))</f>
        <v/>
      </c>
    </row>
    <row r="1968" spans="1:15" ht="12.75" customHeight="1" x14ac:dyDescent="0.2">
      <c r="A1968" s="36" t="str">
        <f>'0'!$A$4</f>
        <v>………………..</v>
      </c>
      <c r="B1968" s="37">
        <f>'0'!$A$2</f>
        <v>46112</v>
      </c>
      <c r="C1968" s="37" t="s">
        <v>1243</v>
      </c>
      <c r="D1968" s="119" t="str">
        <f>IF(G1968="","",VLOOKUP(G1968,номенклатури!R:T,2,0))</f>
        <v/>
      </c>
      <c r="E1968" s="365" t="str">
        <f>IF(G1968="","",VLOOKUP(G1968,номенклатури!R:T,3,0))</f>
        <v/>
      </c>
      <c r="F1968" s="159" t="str">
        <f>IF(G1968="","",IF(ISERROR(VLOOKUP(G1968,номенклатури!V:V,1,0)),E1968*H1968,E1968*I1968))</f>
        <v/>
      </c>
      <c r="G1968" s="14"/>
      <c r="H1968" s="15"/>
      <c r="I1968" s="15"/>
      <c r="J1968" s="15"/>
      <c r="K1968" s="15"/>
      <c r="L1968" s="217"/>
      <c r="M1968" s="22"/>
      <c r="N1968" s="119" t="str">
        <f>IF(G1968="","",VLOOKUP(G1968,номенклатури!R:U,4,0))</f>
        <v/>
      </c>
      <c r="O1968" s="119" t="str">
        <f>IF(M1968="","",VLOOKUP(M1968,'14'!D:D,1,0))</f>
        <v/>
      </c>
    </row>
    <row r="1969" spans="1:15" ht="12.75" customHeight="1" x14ac:dyDescent="0.2">
      <c r="A1969" s="36" t="str">
        <f>'0'!$A$4</f>
        <v>………………..</v>
      </c>
      <c r="B1969" s="37">
        <f>'0'!$A$2</f>
        <v>46112</v>
      </c>
      <c r="C1969" s="37" t="s">
        <v>1243</v>
      </c>
      <c r="D1969" s="119" t="str">
        <f>IF(G1969="","",VLOOKUP(G1969,номенклатури!R:T,2,0))</f>
        <v/>
      </c>
      <c r="E1969" s="365" t="str">
        <f>IF(G1969="","",VLOOKUP(G1969,номенклатури!R:T,3,0))</f>
        <v/>
      </c>
      <c r="F1969" s="159" t="str">
        <f>IF(G1969="","",IF(ISERROR(VLOOKUP(G1969,номенклатури!V:V,1,0)),E1969*H1969,E1969*I1969))</f>
        <v/>
      </c>
      <c r="G1969" s="14"/>
      <c r="H1969" s="15"/>
      <c r="I1969" s="15"/>
      <c r="J1969" s="15"/>
      <c r="K1969" s="15"/>
      <c r="L1969" s="217"/>
      <c r="M1969" s="22"/>
      <c r="N1969" s="119" t="str">
        <f>IF(G1969="","",VLOOKUP(G1969,номенклатури!R:U,4,0))</f>
        <v/>
      </c>
      <c r="O1969" s="119" t="str">
        <f>IF(M1969="","",VLOOKUP(M1969,'14'!D:D,1,0))</f>
        <v/>
      </c>
    </row>
    <row r="1970" spans="1:15" ht="12.75" customHeight="1" x14ac:dyDescent="0.2">
      <c r="A1970" s="36" t="str">
        <f>'0'!$A$4</f>
        <v>………………..</v>
      </c>
      <c r="B1970" s="37">
        <f>'0'!$A$2</f>
        <v>46112</v>
      </c>
      <c r="C1970" s="37" t="s">
        <v>1243</v>
      </c>
      <c r="D1970" s="119" t="str">
        <f>IF(G1970="","",VLOOKUP(G1970,номенклатури!R:T,2,0))</f>
        <v/>
      </c>
      <c r="E1970" s="365" t="str">
        <f>IF(G1970="","",VLOOKUP(G1970,номенклатури!R:T,3,0))</f>
        <v/>
      </c>
      <c r="F1970" s="159" t="str">
        <f>IF(G1970="","",IF(ISERROR(VLOOKUP(G1970,номенклатури!V:V,1,0)),E1970*H1970,E1970*I1970))</f>
        <v/>
      </c>
      <c r="G1970" s="14"/>
      <c r="H1970" s="15"/>
      <c r="I1970" s="15"/>
      <c r="J1970" s="15"/>
      <c r="K1970" s="15"/>
      <c r="L1970" s="217"/>
      <c r="M1970" s="22"/>
      <c r="N1970" s="119" t="str">
        <f>IF(G1970="","",VLOOKUP(G1970,номенклатури!R:U,4,0))</f>
        <v/>
      </c>
      <c r="O1970" s="119" t="str">
        <f>IF(M1970="","",VLOOKUP(M1970,'14'!D:D,1,0))</f>
        <v/>
      </c>
    </row>
    <row r="1971" spans="1:15" ht="12.75" customHeight="1" x14ac:dyDescent="0.2">
      <c r="A1971" s="36" t="str">
        <f>'0'!$A$4</f>
        <v>………………..</v>
      </c>
      <c r="B1971" s="37">
        <f>'0'!$A$2</f>
        <v>46112</v>
      </c>
      <c r="C1971" s="37" t="s">
        <v>1243</v>
      </c>
      <c r="D1971" s="119" t="str">
        <f>IF(G1971="","",VLOOKUP(G1971,номенклатури!R:T,2,0))</f>
        <v/>
      </c>
      <c r="E1971" s="365" t="str">
        <f>IF(G1971="","",VLOOKUP(G1971,номенклатури!R:T,3,0))</f>
        <v/>
      </c>
      <c r="F1971" s="159" t="str">
        <f>IF(G1971="","",IF(ISERROR(VLOOKUP(G1971,номенклатури!V:V,1,0)),E1971*H1971,E1971*I1971))</f>
        <v/>
      </c>
      <c r="G1971" s="14"/>
      <c r="H1971" s="15"/>
      <c r="I1971" s="15"/>
      <c r="J1971" s="15"/>
      <c r="K1971" s="15"/>
      <c r="L1971" s="217"/>
      <c r="M1971" s="22"/>
      <c r="N1971" s="119" t="str">
        <f>IF(G1971="","",VLOOKUP(G1971,номенклатури!R:U,4,0))</f>
        <v/>
      </c>
      <c r="O1971" s="119" t="str">
        <f>IF(M1971="","",VLOOKUP(M1971,'14'!D:D,1,0))</f>
        <v/>
      </c>
    </row>
    <row r="1972" spans="1:15" ht="12.75" customHeight="1" x14ac:dyDescent="0.2">
      <c r="A1972" s="36" t="str">
        <f>'0'!$A$4</f>
        <v>………………..</v>
      </c>
      <c r="B1972" s="37">
        <f>'0'!$A$2</f>
        <v>46112</v>
      </c>
      <c r="C1972" s="37" t="s">
        <v>1243</v>
      </c>
      <c r="D1972" s="119" t="str">
        <f>IF(G1972="","",VLOOKUP(G1972,номенклатури!R:T,2,0))</f>
        <v/>
      </c>
      <c r="E1972" s="365" t="str">
        <f>IF(G1972="","",VLOOKUP(G1972,номенклатури!R:T,3,0))</f>
        <v/>
      </c>
      <c r="F1972" s="159" t="str">
        <f>IF(G1972="","",IF(ISERROR(VLOOKUP(G1972,номенклатури!V:V,1,0)),E1972*H1972,E1972*I1972))</f>
        <v/>
      </c>
      <c r="G1972" s="14"/>
      <c r="H1972" s="15"/>
      <c r="I1972" s="15"/>
      <c r="J1972" s="15"/>
      <c r="K1972" s="15"/>
      <c r="L1972" s="217"/>
      <c r="M1972" s="22"/>
      <c r="N1972" s="119" t="str">
        <f>IF(G1972="","",VLOOKUP(G1972,номенклатури!R:U,4,0))</f>
        <v/>
      </c>
      <c r="O1972" s="119" t="str">
        <f>IF(M1972="","",VLOOKUP(M1972,'14'!D:D,1,0))</f>
        <v/>
      </c>
    </row>
    <row r="1973" spans="1:15" ht="12.75" customHeight="1" x14ac:dyDescent="0.2">
      <c r="A1973" s="36" t="str">
        <f>'0'!$A$4</f>
        <v>………………..</v>
      </c>
      <c r="B1973" s="37">
        <f>'0'!$A$2</f>
        <v>46112</v>
      </c>
      <c r="C1973" s="37" t="s">
        <v>1243</v>
      </c>
      <c r="D1973" s="119" t="str">
        <f>IF(G1973="","",VLOOKUP(G1973,номенклатури!R:T,2,0))</f>
        <v/>
      </c>
      <c r="E1973" s="365" t="str">
        <f>IF(G1973="","",VLOOKUP(G1973,номенклатури!R:T,3,0))</f>
        <v/>
      </c>
      <c r="F1973" s="159" t="str">
        <f>IF(G1973="","",IF(ISERROR(VLOOKUP(G1973,номенклатури!V:V,1,0)),E1973*H1973,E1973*I1973))</f>
        <v/>
      </c>
      <c r="G1973" s="14"/>
      <c r="H1973" s="15"/>
      <c r="I1973" s="15"/>
      <c r="J1973" s="15"/>
      <c r="K1973" s="15"/>
      <c r="L1973" s="217"/>
      <c r="M1973" s="22"/>
      <c r="N1973" s="119" t="str">
        <f>IF(G1973="","",VLOOKUP(G1973,номенклатури!R:U,4,0))</f>
        <v/>
      </c>
      <c r="O1973" s="119" t="str">
        <f>IF(M1973="","",VLOOKUP(M1973,'14'!D:D,1,0))</f>
        <v/>
      </c>
    </row>
    <row r="1974" spans="1:15" ht="12.75" customHeight="1" x14ac:dyDescent="0.2">
      <c r="A1974" s="36" t="str">
        <f>'0'!$A$4</f>
        <v>………………..</v>
      </c>
      <c r="B1974" s="37">
        <f>'0'!$A$2</f>
        <v>46112</v>
      </c>
      <c r="C1974" s="37" t="s">
        <v>1243</v>
      </c>
      <c r="D1974" s="119" t="str">
        <f>IF(G1974="","",VLOOKUP(G1974,номенклатури!R:T,2,0))</f>
        <v/>
      </c>
      <c r="E1974" s="365" t="str">
        <f>IF(G1974="","",VLOOKUP(G1974,номенклатури!R:T,3,0))</f>
        <v/>
      </c>
      <c r="F1974" s="159" t="str">
        <f>IF(G1974="","",IF(ISERROR(VLOOKUP(G1974,номенклатури!V:V,1,0)),E1974*H1974,E1974*I1974))</f>
        <v/>
      </c>
      <c r="G1974" s="14"/>
      <c r="H1974" s="15"/>
      <c r="I1974" s="15"/>
      <c r="J1974" s="15"/>
      <c r="K1974" s="15"/>
      <c r="L1974" s="217"/>
      <c r="M1974" s="22"/>
      <c r="N1974" s="119" t="str">
        <f>IF(G1974="","",VLOOKUP(G1974,номенклатури!R:U,4,0))</f>
        <v/>
      </c>
      <c r="O1974" s="119" t="str">
        <f>IF(M1974="","",VLOOKUP(M1974,'14'!D:D,1,0))</f>
        <v/>
      </c>
    </row>
    <row r="1975" spans="1:15" ht="12.75" customHeight="1" x14ac:dyDescent="0.2">
      <c r="A1975" s="36" t="str">
        <f>'0'!$A$4</f>
        <v>………………..</v>
      </c>
      <c r="B1975" s="37">
        <f>'0'!$A$2</f>
        <v>46112</v>
      </c>
      <c r="C1975" s="37" t="s">
        <v>1243</v>
      </c>
      <c r="D1975" s="119" t="str">
        <f>IF(G1975="","",VLOOKUP(G1975,номенклатури!R:T,2,0))</f>
        <v/>
      </c>
      <c r="E1975" s="365" t="str">
        <f>IF(G1975="","",VLOOKUP(G1975,номенклатури!R:T,3,0))</f>
        <v/>
      </c>
      <c r="F1975" s="159" t="str">
        <f>IF(G1975="","",IF(ISERROR(VLOOKUP(G1975,номенклатури!V:V,1,0)),E1975*H1975,E1975*I1975))</f>
        <v/>
      </c>
      <c r="G1975" s="14"/>
      <c r="H1975" s="15"/>
      <c r="I1975" s="15"/>
      <c r="J1975" s="15"/>
      <c r="K1975" s="15"/>
      <c r="L1975" s="217"/>
      <c r="M1975" s="22"/>
      <c r="N1975" s="119" t="str">
        <f>IF(G1975="","",VLOOKUP(G1975,номенклатури!R:U,4,0))</f>
        <v/>
      </c>
      <c r="O1975" s="119" t="str">
        <f>IF(M1975="","",VLOOKUP(M1975,'14'!D:D,1,0))</f>
        <v/>
      </c>
    </row>
    <row r="1976" spans="1:15" ht="12.75" customHeight="1" x14ac:dyDescent="0.2">
      <c r="A1976" s="36" t="str">
        <f>'0'!$A$4</f>
        <v>………………..</v>
      </c>
      <c r="B1976" s="37">
        <f>'0'!$A$2</f>
        <v>46112</v>
      </c>
      <c r="C1976" s="37" t="s">
        <v>1243</v>
      </c>
      <c r="D1976" s="119" t="str">
        <f>IF(G1976="","",VLOOKUP(G1976,номенклатури!R:T,2,0))</f>
        <v/>
      </c>
      <c r="E1976" s="365" t="str">
        <f>IF(G1976="","",VLOOKUP(G1976,номенклатури!R:T,3,0))</f>
        <v/>
      </c>
      <c r="F1976" s="159" t="str">
        <f>IF(G1976="","",IF(ISERROR(VLOOKUP(G1976,номенклатури!V:V,1,0)),E1976*H1976,E1976*I1976))</f>
        <v/>
      </c>
      <c r="G1976" s="14"/>
      <c r="H1976" s="15"/>
      <c r="I1976" s="15"/>
      <c r="J1976" s="15"/>
      <c r="K1976" s="15"/>
      <c r="L1976" s="217"/>
      <c r="M1976" s="22"/>
      <c r="N1976" s="119" t="str">
        <f>IF(G1976="","",VLOOKUP(G1976,номенклатури!R:U,4,0))</f>
        <v/>
      </c>
      <c r="O1976" s="119" t="str">
        <f>IF(M1976="","",VLOOKUP(M1976,'14'!D:D,1,0))</f>
        <v/>
      </c>
    </row>
    <row r="1977" spans="1:15" ht="12.75" customHeight="1" x14ac:dyDescent="0.2">
      <c r="A1977" s="36" t="str">
        <f>'0'!$A$4</f>
        <v>………………..</v>
      </c>
      <c r="B1977" s="37">
        <f>'0'!$A$2</f>
        <v>46112</v>
      </c>
      <c r="C1977" s="37" t="s">
        <v>1243</v>
      </c>
      <c r="D1977" s="119" t="str">
        <f>IF(G1977="","",VLOOKUP(G1977,номенклатури!R:T,2,0))</f>
        <v/>
      </c>
      <c r="E1977" s="365" t="str">
        <f>IF(G1977="","",VLOOKUP(G1977,номенклатури!R:T,3,0))</f>
        <v/>
      </c>
      <c r="F1977" s="159" t="str">
        <f>IF(G1977="","",IF(ISERROR(VLOOKUP(G1977,номенклатури!V:V,1,0)),E1977*H1977,E1977*I1977))</f>
        <v/>
      </c>
      <c r="G1977" s="14"/>
      <c r="H1977" s="15"/>
      <c r="I1977" s="15"/>
      <c r="J1977" s="15"/>
      <c r="K1977" s="15"/>
      <c r="L1977" s="217"/>
      <c r="M1977" s="22"/>
      <c r="N1977" s="119" t="str">
        <f>IF(G1977="","",VLOOKUP(G1977,номенклатури!R:U,4,0))</f>
        <v/>
      </c>
      <c r="O1977" s="119" t="str">
        <f>IF(M1977="","",VLOOKUP(M1977,'14'!D:D,1,0))</f>
        <v/>
      </c>
    </row>
    <row r="1978" spans="1:15" ht="12.75" customHeight="1" x14ac:dyDescent="0.2">
      <c r="A1978" s="36" t="str">
        <f>'0'!$A$4</f>
        <v>………………..</v>
      </c>
      <c r="B1978" s="37">
        <f>'0'!$A$2</f>
        <v>46112</v>
      </c>
      <c r="C1978" s="37" t="s">
        <v>1243</v>
      </c>
      <c r="D1978" s="119" t="str">
        <f>IF(G1978="","",VLOOKUP(G1978,номенклатури!R:T,2,0))</f>
        <v/>
      </c>
      <c r="E1978" s="365" t="str">
        <f>IF(G1978="","",VLOOKUP(G1978,номенклатури!R:T,3,0))</f>
        <v/>
      </c>
      <c r="F1978" s="159" t="str">
        <f>IF(G1978="","",IF(ISERROR(VLOOKUP(G1978,номенклатури!V:V,1,0)),E1978*H1978,E1978*I1978))</f>
        <v/>
      </c>
      <c r="G1978" s="14"/>
      <c r="H1978" s="15"/>
      <c r="I1978" s="15"/>
      <c r="J1978" s="15"/>
      <c r="K1978" s="15"/>
      <c r="L1978" s="217"/>
      <c r="M1978" s="22"/>
      <c r="N1978" s="119" t="str">
        <f>IF(G1978="","",VLOOKUP(G1978,номенклатури!R:U,4,0))</f>
        <v/>
      </c>
      <c r="O1978" s="119" t="str">
        <f>IF(M1978="","",VLOOKUP(M1978,'14'!D:D,1,0))</f>
        <v/>
      </c>
    </row>
    <row r="1979" spans="1:15" ht="12.75" customHeight="1" x14ac:dyDescent="0.2">
      <c r="A1979" s="36" t="str">
        <f>'0'!$A$4</f>
        <v>………………..</v>
      </c>
      <c r="B1979" s="37">
        <f>'0'!$A$2</f>
        <v>46112</v>
      </c>
      <c r="C1979" s="37" t="s">
        <v>1243</v>
      </c>
      <c r="D1979" s="119" t="str">
        <f>IF(G1979="","",VLOOKUP(G1979,номенклатури!R:T,2,0))</f>
        <v/>
      </c>
      <c r="E1979" s="365" t="str">
        <f>IF(G1979="","",VLOOKUP(G1979,номенклатури!R:T,3,0))</f>
        <v/>
      </c>
      <c r="F1979" s="159" t="str">
        <f>IF(G1979="","",IF(ISERROR(VLOOKUP(G1979,номенклатури!V:V,1,0)),E1979*H1979,E1979*I1979))</f>
        <v/>
      </c>
      <c r="G1979" s="14"/>
      <c r="H1979" s="15"/>
      <c r="I1979" s="15"/>
      <c r="J1979" s="15"/>
      <c r="K1979" s="15"/>
      <c r="L1979" s="217"/>
      <c r="M1979" s="22"/>
      <c r="N1979" s="119" t="str">
        <f>IF(G1979="","",VLOOKUP(G1979,номенклатури!R:U,4,0))</f>
        <v/>
      </c>
      <c r="O1979" s="119" t="str">
        <f>IF(M1979="","",VLOOKUP(M1979,'14'!D:D,1,0))</f>
        <v/>
      </c>
    </row>
    <row r="1980" spans="1:15" ht="12.75" customHeight="1" x14ac:dyDescent="0.2">
      <c r="A1980" s="36" t="str">
        <f>'0'!$A$4</f>
        <v>………………..</v>
      </c>
      <c r="B1980" s="37">
        <f>'0'!$A$2</f>
        <v>46112</v>
      </c>
      <c r="C1980" s="37" t="s">
        <v>1243</v>
      </c>
      <c r="D1980" s="119" t="str">
        <f>IF(G1980="","",VLOOKUP(G1980,номенклатури!R:T,2,0))</f>
        <v/>
      </c>
      <c r="E1980" s="365" t="str">
        <f>IF(G1980="","",VLOOKUP(G1980,номенклатури!R:T,3,0))</f>
        <v/>
      </c>
      <c r="F1980" s="159" t="str">
        <f>IF(G1980="","",IF(ISERROR(VLOOKUP(G1980,номенклатури!V:V,1,0)),E1980*H1980,E1980*I1980))</f>
        <v/>
      </c>
      <c r="G1980" s="14"/>
      <c r="H1980" s="15"/>
      <c r="I1980" s="15"/>
      <c r="J1980" s="15"/>
      <c r="K1980" s="15"/>
      <c r="L1980" s="217"/>
      <c r="M1980" s="22"/>
      <c r="N1980" s="119" t="str">
        <f>IF(G1980="","",VLOOKUP(G1980,номенклатури!R:U,4,0))</f>
        <v/>
      </c>
      <c r="O1980" s="119" t="str">
        <f>IF(M1980="","",VLOOKUP(M1980,'14'!D:D,1,0))</f>
        <v/>
      </c>
    </row>
    <row r="1981" spans="1:15" ht="12.75" customHeight="1" x14ac:dyDescent="0.2">
      <c r="A1981" s="36" t="str">
        <f>'0'!$A$4</f>
        <v>………………..</v>
      </c>
      <c r="B1981" s="37">
        <f>'0'!$A$2</f>
        <v>46112</v>
      </c>
      <c r="C1981" s="37" t="s">
        <v>1243</v>
      </c>
      <c r="D1981" s="119" t="str">
        <f>IF(G1981="","",VLOOKUP(G1981,номенклатури!R:T,2,0))</f>
        <v/>
      </c>
      <c r="E1981" s="365" t="str">
        <f>IF(G1981="","",VLOOKUP(G1981,номенклатури!R:T,3,0))</f>
        <v/>
      </c>
      <c r="F1981" s="159" t="str">
        <f>IF(G1981="","",IF(ISERROR(VLOOKUP(G1981,номенклатури!V:V,1,0)),E1981*H1981,E1981*I1981))</f>
        <v/>
      </c>
      <c r="G1981" s="14"/>
      <c r="H1981" s="15"/>
      <c r="I1981" s="15"/>
      <c r="J1981" s="15"/>
      <c r="K1981" s="15"/>
      <c r="L1981" s="217"/>
      <c r="M1981" s="22"/>
      <c r="N1981" s="119" t="str">
        <f>IF(G1981="","",VLOOKUP(G1981,номенклатури!R:U,4,0))</f>
        <v/>
      </c>
      <c r="O1981" s="119" t="str">
        <f>IF(M1981="","",VLOOKUP(M1981,'14'!D:D,1,0))</f>
        <v/>
      </c>
    </row>
    <row r="1982" spans="1:15" ht="12.75" customHeight="1" x14ac:dyDescent="0.2">
      <c r="A1982" s="36" t="str">
        <f>'0'!$A$4</f>
        <v>………………..</v>
      </c>
      <c r="B1982" s="37">
        <f>'0'!$A$2</f>
        <v>46112</v>
      </c>
      <c r="C1982" s="37" t="s">
        <v>1243</v>
      </c>
      <c r="D1982" s="119" t="str">
        <f>IF(G1982="","",VLOOKUP(G1982,номенклатури!R:T,2,0))</f>
        <v/>
      </c>
      <c r="E1982" s="365" t="str">
        <f>IF(G1982="","",VLOOKUP(G1982,номенклатури!R:T,3,0))</f>
        <v/>
      </c>
      <c r="F1982" s="159" t="str">
        <f>IF(G1982="","",IF(ISERROR(VLOOKUP(G1982,номенклатури!V:V,1,0)),E1982*H1982,E1982*I1982))</f>
        <v/>
      </c>
      <c r="G1982" s="14"/>
      <c r="H1982" s="15"/>
      <c r="I1982" s="15"/>
      <c r="J1982" s="15"/>
      <c r="K1982" s="15"/>
      <c r="L1982" s="217"/>
      <c r="M1982" s="22"/>
      <c r="N1982" s="119" t="str">
        <f>IF(G1982="","",VLOOKUP(G1982,номенклатури!R:U,4,0))</f>
        <v/>
      </c>
      <c r="O1982" s="119" t="str">
        <f>IF(M1982="","",VLOOKUP(M1982,'14'!D:D,1,0))</f>
        <v/>
      </c>
    </row>
    <row r="1983" spans="1:15" ht="12.75" customHeight="1" x14ac:dyDescent="0.2">
      <c r="A1983" s="36" t="str">
        <f>'0'!$A$4</f>
        <v>………………..</v>
      </c>
      <c r="B1983" s="37">
        <f>'0'!$A$2</f>
        <v>46112</v>
      </c>
      <c r="C1983" s="37" t="s">
        <v>1243</v>
      </c>
      <c r="D1983" s="119" t="str">
        <f>IF(G1983="","",VLOOKUP(G1983,номенклатури!R:T,2,0))</f>
        <v/>
      </c>
      <c r="E1983" s="365" t="str">
        <f>IF(G1983="","",VLOOKUP(G1983,номенклатури!R:T,3,0))</f>
        <v/>
      </c>
      <c r="F1983" s="159" t="str">
        <f>IF(G1983="","",IF(ISERROR(VLOOKUP(G1983,номенклатури!V:V,1,0)),E1983*H1983,E1983*I1983))</f>
        <v/>
      </c>
      <c r="G1983" s="14"/>
      <c r="H1983" s="15"/>
      <c r="I1983" s="15"/>
      <c r="J1983" s="15"/>
      <c r="K1983" s="15"/>
      <c r="L1983" s="217"/>
      <c r="M1983" s="22"/>
      <c r="N1983" s="119" t="str">
        <f>IF(G1983="","",VLOOKUP(G1983,номенклатури!R:U,4,0))</f>
        <v/>
      </c>
      <c r="O1983" s="119" t="str">
        <f>IF(M1983="","",VLOOKUP(M1983,'14'!D:D,1,0))</f>
        <v/>
      </c>
    </row>
    <row r="1984" spans="1:15" ht="12.75" customHeight="1" x14ac:dyDescent="0.2">
      <c r="A1984" s="36" t="str">
        <f>'0'!$A$4</f>
        <v>………………..</v>
      </c>
      <c r="B1984" s="37">
        <f>'0'!$A$2</f>
        <v>46112</v>
      </c>
      <c r="C1984" s="37" t="s">
        <v>1243</v>
      </c>
      <c r="D1984" s="119" t="str">
        <f>IF(G1984="","",VLOOKUP(G1984,номенклатури!R:T,2,0))</f>
        <v/>
      </c>
      <c r="E1984" s="365" t="str">
        <f>IF(G1984="","",VLOOKUP(G1984,номенклатури!R:T,3,0))</f>
        <v/>
      </c>
      <c r="F1984" s="159" t="str">
        <f>IF(G1984="","",IF(ISERROR(VLOOKUP(G1984,номенклатури!V:V,1,0)),E1984*H1984,E1984*I1984))</f>
        <v/>
      </c>
      <c r="G1984" s="14"/>
      <c r="H1984" s="15"/>
      <c r="I1984" s="15"/>
      <c r="J1984" s="15"/>
      <c r="K1984" s="15"/>
      <c r="L1984" s="217"/>
      <c r="M1984" s="22"/>
      <c r="N1984" s="119" t="str">
        <f>IF(G1984="","",VLOOKUP(G1984,номенклатури!R:U,4,0))</f>
        <v/>
      </c>
      <c r="O1984" s="119" t="str">
        <f>IF(M1984="","",VLOOKUP(M1984,'14'!D:D,1,0))</f>
        <v/>
      </c>
    </row>
    <row r="1985" spans="1:15" ht="12.75" customHeight="1" x14ac:dyDescent="0.2">
      <c r="A1985" s="36" t="str">
        <f>'0'!$A$4</f>
        <v>………………..</v>
      </c>
      <c r="B1985" s="37">
        <f>'0'!$A$2</f>
        <v>46112</v>
      </c>
      <c r="C1985" s="37" t="s">
        <v>1243</v>
      </c>
      <c r="D1985" s="119" t="str">
        <f>IF(G1985="","",VLOOKUP(G1985,номенклатури!R:T,2,0))</f>
        <v/>
      </c>
      <c r="E1985" s="365" t="str">
        <f>IF(G1985="","",VLOOKUP(G1985,номенклатури!R:T,3,0))</f>
        <v/>
      </c>
      <c r="F1985" s="159" t="str">
        <f>IF(G1985="","",IF(ISERROR(VLOOKUP(G1985,номенклатури!V:V,1,0)),E1985*H1985,E1985*I1985))</f>
        <v/>
      </c>
      <c r="G1985" s="14"/>
      <c r="H1985" s="15"/>
      <c r="I1985" s="15"/>
      <c r="J1985" s="15"/>
      <c r="K1985" s="15"/>
      <c r="L1985" s="217"/>
      <c r="M1985" s="22"/>
      <c r="N1985" s="119" t="str">
        <f>IF(G1985="","",VLOOKUP(G1985,номенклатури!R:U,4,0))</f>
        <v/>
      </c>
      <c r="O1985" s="119" t="str">
        <f>IF(M1985="","",VLOOKUP(M1985,'14'!D:D,1,0))</f>
        <v/>
      </c>
    </row>
    <row r="1986" spans="1:15" ht="12.75" customHeight="1" x14ac:dyDescent="0.2">
      <c r="A1986" s="36" t="str">
        <f>'0'!$A$4</f>
        <v>………………..</v>
      </c>
      <c r="B1986" s="37">
        <f>'0'!$A$2</f>
        <v>46112</v>
      </c>
      <c r="C1986" s="37" t="s">
        <v>1243</v>
      </c>
      <c r="D1986" s="119" t="str">
        <f>IF(G1986="","",VLOOKUP(G1986,номенклатури!R:T,2,0))</f>
        <v/>
      </c>
      <c r="E1986" s="365" t="str">
        <f>IF(G1986="","",VLOOKUP(G1986,номенклатури!R:T,3,0))</f>
        <v/>
      </c>
      <c r="F1986" s="159" t="str">
        <f>IF(G1986="","",IF(ISERROR(VLOOKUP(G1986,номенклатури!V:V,1,0)),E1986*H1986,E1986*I1986))</f>
        <v/>
      </c>
      <c r="G1986" s="14"/>
      <c r="H1986" s="15"/>
      <c r="I1986" s="15"/>
      <c r="J1986" s="15"/>
      <c r="K1986" s="15"/>
      <c r="L1986" s="217"/>
      <c r="M1986" s="22"/>
      <c r="N1986" s="119" t="str">
        <f>IF(G1986="","",VLOOKUP(G1986,номенклатури!R:U,4,0))</f>
        <v/>
      </c>
      <c r="O1986" s="119" t="str">
        <f>IF(M1986="","",VLOOKUP(M1986,'14'!D:D,1,0))</f>
        <v/>
      </c>
    </row>
    <row r="1987" spans="1:15" ht="12.75" customHeight="1" x14ac:dyDescent="0.2">
      <c r="A1987" s="36" t="str">
        <f>'0'!$A$4</f>
        <v>………………..</v>
      </c>
      <c r="B1987" s="37">
        <f>'0'!$A$2</f>
        <v>46112</v>
      </c>
      <c r="C1987" s="37" t="s">
        <v>1243</v>
      </c>
      <c r="D1987" s="119" t="str">
        <f>IF(G1987="","",VLOOKUP(G1987,номенклатури!R:T,2,0))</f>
        <v/>
      </c>
      <c r="E1987" s="365" t="str">
        <f>IF(G1987="","",VLOOKUP(G1987,номенклатури!R:T,3,0))</f>
        <v/>
      </c>
      <c r="F1987" s="159" t="str">
        <f>IF(G1987="","",IF(ISERROR(VLOOKUP(G1987,номенклатури!V:V,1,0)),E1987*H1987,E1987*I1987))</f>
        <v/>
      </c>
      <c r="G1987" s="14"/>
      <c r="H1987" s="15"/>
      <c r="I1987" s="15"/>
      <c r="J1987" s="15"/>
      <c r="K1987" s="15"/>
      <c r="L1987" s="217"/>
      <c r="M1987" s="22"/>
      <c r="N1987" s="119" t="str">
        <f>IF(G1987="","",VLOOKUP(G1987,номенклатури!R:U,4,0))</f>
        <v/>
      </c>
      <c r="O1987" s="119" t="str">
        <f>IF(M1987="","",VLOOKUP(M1987,'14'!D:D,1,0))</f>
        <v/>
      </c>
    </row>
    <row r="1988" spans="1:15" ht="12.75" customHeight="1" x14ac:dyDescent="0.2">
      <c r="A1988" s="36" t="str">
        <f>'0'!$A$4</f>
        <v>………………..</v>
      </c>
      <c r="B1988" s="37">
        <f>'0'!$A$2</f>
        <v>46112</v>
      </c>
      <c r="C1988" s="37" t="s">
        <v>1243</v>
      </c>
      <c r="D1988" s="119" t="str">
        <f>IF(G1988="","",VLOOKUP(G1988,номенклатури!R:T,2,0))</f>
        <v/>
      </c>
      <c r="E1988" s="365" t="str">
        <f>IF(G1988="","",VLOOKUP(G1988,номенклатури!R:T,3,0))</f>
        <v/>
      </c>
      <c r="F1988" s="159" t="str">
        <f>IF(G1988="","",IF(ISERROR(VLOOKUP(G1988,номенклатури!V:V,1,0)),E1988*H1988,E1988*I1988))</f>
        <v/>
      </c>
      <c r="G1988" s="14"/>
      <c r="H1988" s="15"/>
      <c r="I1988" s="15"/>
      <c r="J1988" s="15"/>
      <c r="K1988" s="15"/>
      <c r="L1988" s="217"/>
      <c r="M1988" s="22"/>
      <c r="N1988" s="119" t="str">
        <f>IF(G1988="","",VLOOKUP(G1988,номенклатури!R:U,4,0))</f>
        <v/>
      </c>
      <c r="O1988" s="119" t="str">
        <f>IF(M1988="","",VLOOKUP(M1988,'14'!D:D,1,0))</f>
        <v/>
      </c>
    </row>
    <row r="1989" spans="1:15" ht="12.75" customHeight="1" x14ac:dyDescent="0.2">
      <c r="A1989" s="36" t="str">
        <f>'0'!$A$4</f>
        <v>………………..</v>
      </c>
      <c r="B1989" s="37">
        <f>'0'!$A$2</f>
        <v>46112</v>
      </c>
      <c r="C1989" s="37" t="s">
        <v>1243</v>
      </c>
      <c r="D1989" s="119" t="str">
        <f>IF(G1989="","",VLOOKUP(G1989,номенклатури!R:T,2,0))</f>
        <v/>
      </c>
      <c r="E1989" s="365" t="str">
        <f>IF(G1989="","",VLOOKUP(G1989,номенклатури!R:T,3,0))</f>
        <v/>
      </c>
      <c r="F1989" s="159" t="str">
        <f>IF(G1989="","",IF(ISERROR(VLOOKUP(G1989,номенклатури!V:V,1,0)),E1989*H1989,E1989*I1989))</f>
        <v/>
      </c>
      <c r="G1989" s="14"/>
      <c r="H1989" s="15"/>
      <c r="I1989" s="15"/>
      <c r="J1989" s="15"/>
      <c r="K1989" s="15"/>
      <c r="L1989" s="217"/>
      <c r="M1989" s="22"/>
      <c r="N1989" s="119" t="str">
        <f>IF(G1989="","",VLOOKUP(G1989,номенклатури!R:U,4,0))</f>
        <v/>
      </c>
      <c r="O1989" s="119" t="str">
        <f>IF(M1989="","",VLOOKUP(M1989,'14'!D:D,1,0))</f>
        <v/>
      </c>
    </row>
    <row r="1990" spans="1:15" ht="12.75" customHeight="1" x14ac:dyDescent="0.2">
      <c r="A1990" s="36" t="str">
        <f>'0'!$A$4</f>
        <v>………………..</v>
      </c>
      <c r="B1990" s="37">
        <f>'0'!$A$2</f>
        <v>46112</v>
      </c>
      <c r="C1990" s="37" t="s">
        <v>1243</v>
      </c>
      <c r="D1990" s="119" t="str">
        <f>IF(G1990="","",VLOOKUP(G1990,номенклатури!R:T,2,0))</f>
        <v/>
      </c>
      <c r="E1990" s="365" t="str">
        <f>IF(G1990="","",VLOOKUP(G1990,номенклатури!R:T,3,0))</f>
        <v/>
      </c>
      <c r="F1990" s="159" t="str">
        <f>IF(G1990="","",IF(ISERROR(VLOOKUP(G1990,номенклатури!V:V,1,0)),E1990*H1990,E1990*I1990))</f>
        <v/>
      </c>
      <c r="G1990" s="14"/>
      <c r="H1990" s="15"/>
      <c r="I1990" s="15"/>
      <c r="J1990" s="15"/>
      <c r="K1990" s="15"/>
      <c r="L1990" s="217"/>
      <c r="M1990" s="22"/>
      <c r="N1990" s="119" t="str">
        <f>IF(G1990="","",VLOOKUP(G1990,номенклатури!R:U,4,0))</f>
        <v/>
      </c>
      <c r="O1990" s="119" t="str">
        <f>IF(M1990="","",VLOOKUP(M1990,'14'!D:D,1,0))</f>
        <v/>
      </c>
    </row>
    <row r="1991" spans="1:15" ht="12.75" customHeight="1" x14ac:dyDescent="0.2">
      <c r="A1991" s="36" t="str">
        <f>'0'!$A$4</f>
        <v>………………..</v>
      </c>
      <c r="B1991" s="37">
        <f>'0'!$A$2</f>
        <v>46112</v>
      </c>
      <c r="C1991" s="37" t="s">
        <v>1243</v>
      </c>
      <c r="D1991" s="119" t="str">
        <f>IF(G1991="","",VLOOKUP(G1991,номенклатури!R:T,2,0))</f>
        <v/>
      </c>
      <c r="E1991" s="365" t="str">
        <f>IF(G1991="","",VLOOKUP(G1991,номенклатури!R:T,3,0))</f>
        <v/>
      </c>
      <c r="F1991" s="159" t="str">
        <f>IF(G1991="","",IF(ISERROR(VLOOKUP(G1991,номенклатури!V:V,1,0)),E1991*H1991,E1991*I1991))</f>
        <v/>
      </c>
      <c r="G1991" s="14"/>
      <c r="H1991" s="15"/>
      <c r="I1991" s="15"/>
      <c r="J1991" s="15"/>
      <c r="K1991" s="15"/>
      <c r="L1991" s="217"/>
      <c r="M1991" s="22"/>
      <c r="N1991" s="119" t="str">
        <f>IF(G1991="","",VLOOKUP(G1991,номенклатури!R:U,4,0))</f>
        <v/>
      </c>
      <c r="O1991" s="119" t="str">
        <f>IF(M1991="","",VLOOKUP(M1991,'14'!D:D,1,0))</f>
        <v/>
      </c>
    </row>
    <row r="1992" spans="1:15" ht="12.75" customHeight="1" x14ac:dyDescent="0.2">
      <c r="A1992" s="36" t="str">
        <f>'0'!$A$4</f>
        <v>………………..</v>
      </c>
      <c r="B1992" s="37">
        <f>'0'!$A$2</f>
        <v>46112</v>
      </c>
      <c r="C1992" s="37" t="s">
        <v>1243</v>
      </c>
      <c r="D1992" s="119" t="str">
        <f>IF(G1992="","",VLOOKUP(G1992,номенклатури!R:T,2,0))</f>
        <v/>
      </c>
      <c r="E1992" s="365" t="str">
        <f>IF(G1992="","",VLOOKUP(G1992,номенклатури!R:T,3,0))</f>
        <v/>
      </c>
      <c r="F1992" s="159" t="str">
        <f>IF(G1992="","",IF(ISERROR(VLOOKUP(G1992,номенклатури!V:V,1,0)),E1992*H1992,E1992*I1992))</f>
        <v/>
      </c>
      <c r="G1992" s="14"/>
      <c r="H1992" s="15"/>
      <c r="I1992" s="15"/>
      <c r="J1992" s="15"/>
      <c r="K1992" s="15"/>
      <c r="L1992" s="217"/>
      <c r="M1992" s="22"/>
      <c r="N1992" s="119" t="str">
        <f>IF(G1992="","",VLOOKUP(G1992,номенклатури!R:U,4,0))</f>
        <v/>
      </c>
      <c r="O1992" s="119" t="str">
        <f>IF(M1992="","",VLOOKUP(M1992,'14'!D:D,1,0))</f>
        <v/>
      </c>
    </row>
    <row r="1993" spans="1:15" ht="12.75" customHeight="1" x14ac:dyDescent="0.2">
      <c r="A1993" s="36" t="str">
        <f>'0'!$A$4</f>
        <v>………………..</v>
      </c>
      <c r="B1993" s="37">
        <f>'0'!$A$2</f>
        <v>46112</v>
      </c>
      <c r="C1993" s="37" t="s">
        <v>1243</v>
      </c>
      <c r="D1993" s="119" t="str">
        <f>IF(G1993="","",VLOOKUP(G1993,номенклатури!R:T,2,0))</f>
        <v/>
      </c>
      <c r="E1993" s="365" t="str">
        <f>IF(G1993="","",VLOOKUP(G1993,номенклатури!R:T,3,0))</f>
        <v/>
      </c>
      <c r="F1993" s="159" t="str">
        <f>IF(G1993="","",IF(ISERROR(VLOOKUP(G1993,номенклатури!V:V,1,0)),E1993*H1993,E1993*I1993))</f>
        <v/>
      </c>
      <c r="G1993" s="14"/>
      <c r="H1993" s="15"/>
      <c r="I1993" s="15"/>
      <c r="J1993" s="15"/>
      <c r="K1993" s="15"/>
      <c r="L1993" s="217"/>
      <c r="M1993" s="22"/>
      <c r="N1993" s="119" t="str">
        <f>IF(G1993="","",VLOOKUP(G1993,номенклатури!R:U,4,0))</f>
        <v/>
      </c>
      <c r="O1993" s="119" t="str">
        <f>IF(M1993="","",VLOOKUP(M1993,'14'!D:D,1,0))</f>
        <v/>
      </c>
    </row>
    <row r="1994" spans="1:15" ht="12.75" customHeight="1" x14ac:dyDescent="0.2">
      <c r="A1994" s="36" t="str">
        <f>'0'!$A$4</f>
        <v>………………..</v>
      </c>
      <c r="B1994" s="37">
        <f>'0'!$A$2</f>
        <v>46112</v>
      </c>
      <c r="C1994" s="37" t="s">
        <v>1243</v>
      </c>
      <c r="D1994" s="119" t="str">
        <f>IF(G1994="","",VLOOKUP(G1994,номенклатури!R:T,2,0))</f>
        <v/>
      </c>
      <c r="E1994" s="365" t="str">
        <f>IF(G1994="","",VLOOKUP(G1994,номенклатури!R:T,3,0))</f>
        <v/>
      </c>
      <c r="F1994" s="159" t="str">
        <f>IF(G1994="","",IF(ISERROR(VLOOKUP(G1994,номенклатури!V:V,1,0)),E1994*H1994,E1994*I1994))</f>
        <v/>
      </c>
      <c r="G1994" s="14"/>
      <c r="H1994" s="15"/>
      <c r="I1994" s="15"/>
      <c r="J1994" s="15"/>
      <c r="K1994" s="15"/>
      <c r="L1994" s="217"/>
      <c r="M1994" s="22"/>
      <c r="N1994" s="119" t="str">
        <f>IF(G1994="","",VLOOKUP(G1994,номенклатури!R:U,4,0))</f>
        <v/>
      </c>
      <c r="O1994" s="119" t="str">
        <f>IF(M1994="","",VLOOKUP(M1994,'14'!D:D,1,0))</f>
        <v/>
      </c>
    </row>
    <row r="1995" spans="1:15" ht="12.75" customHeight="1" x14ac:dyDescent="0.2">
      <c r="A1995" s="36" t="str">
        <f>'0'!$A$4</f>
        <v>………………..</v>
      </c>
      <c r="B1995" s="37">
        <f>'0'!$A$2</f>
        <v>46112</v>
      </c>
      <c r="C1995" s="37" t="s">
        <v>1243</v>
      </c>
      <c r="D1995" s="119" t="str">
        <f>IF(G1995="","",VLOOKUP(G1995,номенклатури!R:T,2,0))</f>
        <v/>
      </c>
      <c r="E1995" s="365" t="str">
        <f>IF(G1995="","",VLOOKUP(G1995,номенклатури!R:T,3,0))</f>
        <v/>
      </c>
      <c r="F1995" s="159" t="str">
        <f>IF(G1995="","",IF(ISERROR(VLOOKUP(G1995,номенклатури!V:V,1,0)),E1995*H1995,E1995*I1995))</f>
        <v/>
      </c>
      <c r="G1995" s="14"/>
      <c r="H1995" s="15"/>
      <c r="I1995" s="15"/>
      <c r="J1995" s="15"/>
      <c r="K1995" s="15"/>
      <c r="L1995" s="217"/>
      <c r="M1995" s="22"/>
      <c r="N1995" s="119" t="str">
        <f>IF(G1995="","",VLOOKUP(G1995,номенклатури!R:U,4,0))</f>
        <v/>
      </c>
      <c r="O1995" s="119" t="str">
        <f>IF(M1995="","",VLOOKUP(M1995,'14'!D:D,1,0))</f>
        <v/>
      </c>
    </row>
    <row r="1996" spans="1:15" ht="12.75" customHeight="1" x14ac:dyDescent="0.2">
      <c r="A1996" s="36" t="str">
        <f>'0'!$A$4</f>
        <v>………………..</v>
      </c>
      <c r="B1996" s="37">
        <f>'0'!$A$2</f>
        <v>46112</v>
      </c>
      <c r="C1996" s="37" t="s">
        <v>1243</v>
      </c>
      <c r="D1996" s="119" t="str">
        <f>IF(G1996="","",VLOOKUP(G1996,номенклатури!R:T,2,0))</f>
        <v/>
      </c>
      <c r="E1996" s="365" t="str">
        <f>IF(G1996="","",VLOOKUP(G1996,номенклатури!R:T,3,0))</f>
        <v/>
      </c>
      <c r="F1996" s="159" t="str">
        <f>IF(G1996="","",IF(ISERROR(VLOOKUP(G1996,номенклатури!V:V,1,0)),E1996*H1996,E1996*I1996))</f>
        <v/>
      </c>
      <c r="G1996" s="14"/>
      <c r="H1996" s="15"/>
      <c r="I1996" s="15"/>
      <c r="J1996" s="15"/>
      <c r="K1996" s="15"/>
      <c r="L1996" s="217"/>
      <c r="M1996" s="22"/>
      <c r="N1996" s="119" t="str">
        <f>IF(G1996="","",VLOOKUP(G1996,номенклатури!R:U,4,0))</f>
        <v/>
      </c>
      <c r="O1996" s="119" t="str">
        <f>IF(M1996="","",VLOOKUP(M1996,'14'!D:D,1,0))</f>
        <v/>
      </c>
    </row>
    <row r="1997" spans="1:15" ht="12.75" customHeight="1" x14ac:dyDescent="0.2">
      <c r="A1997" s="36" t="str">
        <f>'0'!$A$4</f>
        <v>………………..</v>
      </c>
      <c r="B1997" s="37">
        <f>'0'!$A$2</f>
        <v>46112</v>
      </c>
      <c r="C1997" s="37" t="s">
        <v>1243</v>
      </c>
      <c r="D1997" s="119" t="str">
        <f>IF(G1997="","",VLOOKUP(G1997,номенклатури!R:T,2,0))</f>
        <v/>
      </c>
      <c r="E1997" s="365" t="str">
        <f>IF(G1997="","",VLOOKUP(G1997,номенклатури!R:T,3,0))</f>
        <v/>
      </c>
      <c r="F1997" s="159" t="str">
        <f>IF(G1997="","",IF(ISERROR(VLOOKUP(G1997,номенклатури!V:V,1,0)),E1997*H1997,E1997*I1997))</f>
        <v/>
      </c>
      <c r="G1997" s="14"/>
      <c r="H1997" s="15"/>
      <c r="I1997" s="15"/>
      <c r="J1997" s="15"/>
      <c r="K1997" s="15"/>
      <c r="L1997" s="217"/>
      <c r="M1997" s="22"/>
      <c r="N1997" s="119" t="str">
        <f>IF(G1997="","",VLOOKUP(G1997,номенклатури!R:U,4,0))</f>
        <v/>
      </c>
      <c r="O1997" s="119" t="str">
        <f>IF(M1997="","",VLOOKUP(M1997,'14'!D:D,1,0))</f>
        <v/>
      </c>
    </row>
    <row r="1998" spans="1:15" ht="12.75" customHeight="1" x14ac:dyDescent="0.2">
      <c r="A1998" s="36" t="str">
        <f>'0'!$A$4</f>
        <v>………………..</v>
      </c>
      <c r="B1998" s="37">
        <f>'0'!$A$2</f>
        <v>46112</v>
      </c>
      <c r="C1998" s="37" t="s">
        <v>1243</v>
      </c>
      <c r="D1998" s="119" t="str">
        <f>IF(G1998="","",VLOOKUP(G1998,номенклатури!R:T,2,0))</f>
        <v/>
      </c>
      <c r="E1998" s="365" t="str">
        <f>IF(G1998="","",VLOOKUP(G1998,номенклатури!R:T,3,0))</f>
        <v/>
      </c>
      <c r="F1998" s="159" t="str">
        <f>IF(G1998="","",IF(ISERROR(VLOOKUP(G1998,номенклатури!V:V,1,0)),E1998*H1998,E1998*I1998))</f>
        <v/>
      </c>
      <c r="G1998" s="14"/>
      <c r="H1998" s="15"/>
      <c r="I1998" s="15"/>
      <c r="J1998" s="15"/>
      <c r="K1998" s="15"/>
      <c r="L1998" s="217"/>
      <c r="M1998" s="22"/>
      <c r="N1998" s="119" t="str">
        <f>IF(G1998="","",VLOOKUP(G1998,номенклатури!R:U,4,0))</f>
        <v/>
      </c>
      <c r="O1998" s="119" t="str">
        <f>IF(M1998="","",VLOOKUP(M1998,'14'!D:D,1,0))</f>
        <v/>
      </c>
    </row>
    <row r="1999" spans="1:15" ht="12.75" customHeight="1" x14ac:dyDescent="0.2">
      <c r="A1999" s="36" t="str">
        <f>'0'!$A$4</f>
        <v>………………..</v>
      </c>
      <c r="B1999" s="37">
        <f>'0'!$A$2</f>
        <v>46112</v>
      </c>
      <c r="C1999" s="37" t="s">
        <v>1243</v>
      </c>
      <c r="D1999" s="119" t="str">
        <f>IF(G1999="","",VLOOKUP(G1999,номенклатури!R:T,2,0))</f>
        <v/>
      </c>
      <c r="E1999" s="365" t="str">
        <f>IF(G1999="","",VLOOKUP(G1999,номенклатури!R:T,3,0))</f>
        <v/>
      </c>
      <c r="F1999" s="159" t="str">
        <f>IF(G1999="","",IF(ISERROR(VLOOKUP(G1999,номенклатури!V:V,1,0)),E1999*H1999,E1999*I1999))</f>
        <v/>
      </c>
      <c r="G1999" s="14"/>
      <c r="H1999" s="15"/>
      <c r="I1999" s="15"/>
      <c r="J1999" s="15"/>
      <c r="K1999" s="15"/>
      <c r="L1999" s="217"/>
      <c r="M1999" s="22"/>
      <c r="N1999" s="119" t="str">
        <f>IF(G1999="","",VLOOKUP(G1999,номенклатури!R:U,4,0))</f>
        <v/>
      </c>
      <c r="O1999" s="119" t="str">
        <f>IF(M1999="","",VLOOKUP(M1999,'14'!D:D,1,0))</f>
        <v/>
      </c>
    </row>
    <row r="2000" spans="1:15" ht="12.75" customHeight="1" x14ac:dyDescent="0.2">
      <c r="A2000" s="36" t="str">
        <f>'0'!$A$4</f>
        <v>………………..</v>
      </c>
      <c r="B2000" s="37">
        <f>'0'!$A$2</f>
        <v>46112</v>
      </c>
      <c r="C2000" s="37" t="s">
        <v>1243</v>
      </c>
      <c r="D2000" s="119" t="str">
        <f>IF(G2000="","",VLOOKUP(G2000,номенклатури!R:T,2,0))</f>
        <v/>
      </c>
      <c r="E2000" s="365" t="str">
        <f>IF(G2000="","",VLOOKUP(G2000,номенклатури!R:T,3,0))</f>
        <v/>
      </c>
      <c r="F2000" s="159" t="str">
        <f>IF(G2000="","",IF(ISERROR(VLOOKUP(G2000,номенклатури!V:V,1,0)),E2000*H2000,E2000*I2000))</f>
        <v/>
      </c>
      <c r="G2000" s="14"/>
      <c r="H2000" s="15"/>
      <c r="I2000" s="15"/>
      <c r="J2000" s="15"/>
      <c r="K2000" s="15"/>
      <c r="L2000" s="217"/>
      <c r="M2000" s="22"/>
      <c r="N2000" s="119" t="str">
        <f>IF(G2000="","",VLOOKUP(G2000,номенклатури!R:U,4,0))</f>
        <v/>
      </c>
      <c r="O2000" s="119" t="str">
        <f>IF(M2000="","",VLOOKUP(M2000,'14'!D:D,1,0))</f>
        <v/>
      </c>
    </row>
    <row r="2001" spans="1:15" ht="12.75" customHeight="1" x14ac:dyDescent="0.2">
      <c r="A2001" s="36" t="str">
        <f>'0'!$A$4</f>
        <v>………………..</v>
      </c>
      <c r="B2001" s="37">
        <f>'0'!$A$2</f>
        <v>46112</v>
      </c>
      <c r="C2001" s="37" t="s">
        <v>1243</v>
      </c>
      <c r="D2001" s="119" t="str">
        <f>IF(G2001="","",VLOOKUP(G2001,номенклатури!R:T,2,0))</f>
        <v/>
      </c>
      <c r="E2001" s="365" t="str">
        <f>IF(G2001="","",VLOOKUP(G2001,номенклатури!R:T,3,0))</f>
        <v/>
      </c>
      <c r="F2001" s="159" t="str">
        <f>IF(G2001="","",IF(ISERROR(VLOOKUP(G2001,номенклатури!V:V,1,0)),E2001*H2001,E2001*I2001))</f>
        <v/>
      </c>
      <c r="G2001" s="14"/>
      <c r="H2001" s="15"/>
      <c r="I2001" s="15"/>
      <c r="J2001" s="15"/>
      <c r="K2001" s="15"/>
      <c r="L2001" s="217"/>
      <c r="M2001" s="22"/>
      <c r="N2001" s="119" t="str">
        <f>IF(G2001="","",VLOOKUP(G2001,номенклатури!R:U,4,0))</f>
        <v/>
      </c>
      <c r="O2001" s="119" t="str">
        <f>IF(M2001="","",VLOOKUP(M2001,'14'!D:D,1,0))</f>
        <v/>
      </c>
    </row>
    <row r="2002" spans="1:15" ht="12.75" customHeight="1" x14ac:dyDescent="0.2">
      <c r="A2002" s="36" t="str">
        <f>'0'!$A$4</f>
        <v>………………..</v>
      </c>
      <c r="B2002" s="37">
        <f>'0'!$A$2</f>
        <v>46112</v>
      </c>
      <c r="C2002" s="37" t="s">
        <v>1243</v>
      </c>
      <c r="D2002" s="119" t="str">
        <f>IF(G2002="","",VLOOKUP(G2002,номенклатури!R:T,2,0))</f>
        <v/>
      </c>
      <c r="E2002" s="365" t="str">
        <f>IF(G2002="","",VLOOKUP(G2002,номенклатури!R:T,3,0))</f>
        <v/>
      </c>
      <c r="F2002" s="159" t="str">
        <f>IF(G2002="","",IF(ISERROR(VLOOKUP(G2002,номенклатури!V:V,1,0)),E2002*H2002,E2002*I2002))</f>
        <v/>
      </c>
      <c r="G2002" s="14"/>
      <c r="H2002" s="15"/>
      <c r="I2002" s="15"/>
      <c r="J2002" s="15"/>
      <c r="K2002" s="15"/>
      <c r="L2002" s="217"/>
      <c r="M2002" s="22"/>
      <c r="N2002" s="119" t="str">
        <f>IF(G2002="","",VLOOKUP(G2002,номенклатури!R:U,4,0))</f>
        <v/>
      </c>
      <c r="O2002" s="119" t="str">
        <f>IF(M2002="","",VLOOKUP(M2002,'14'!D:D,1,0))</f>
        <v/>
      </c>
    </row>
    <row r="2003" spans="1:15" ht="12.75" customHeight="1" x14ac:dyDescent="0.2">
      <c r="A2003" s="36" t="str">
        <f>'0'!$A$4</f>
        <v>………………..</v>
      </c>
      <c r="B2003" s="37">
        <f>'0'!$A$2</f>
        <v>46112</v>
      </c>
      <c r="C2003" s="37" t="s">
        <v>1243</v>
      </c>
      <c r="D2003" s="119" t="str">
        <f>IF(G2003="","",VLOOKUP(G2003,номенклатури!R:T,2,0))</f>
        <v/>
      </c>
      <c r="E2003" s="365" t="str">
        <f>IF(G2003="","",VLOOKUP(G2003,номенклатури!R:T,3,0))</f>
        <v/>
      </c>
      <c r="F2003" s="159" t="str">
        <f>IF(G2003="","",IF(ISERROR(VLOOKUP(G2003,номенклатури!V:V,1,0)),E2003*H2003,E2003*I2003))</f>
        <v/>
      </c>
      <c r="G2003" s="14"/>
      <c r="H2003" s="15"/>
      <c r="I2003" s="15"/>
      <c r="J2003" s="15"/>
      <c r="K2003" s="15"/>
      <c r="L2003" s="217"/>
      <c r="M2003" s="22"/>
      <c r="N2003" s="119" t="str">
        <f>IF(G2003="","",VLOOKUP(G2003,номенклатури!R:U,4,0))</f>
        <v/>
      </c>
      <c r="O2003" s="119" t="str">
        <f>IF(M2003="","",VLOOKUP(M2003,'14'!D:D,1,0))</f>
        <v/>
      </c>
    </row>
    <row r="2004" spans="1:15" ht="12.75" customHeight="1" x14ac:dyDescent="0.2">
      <c r="A2004" s="36" t="str">
        <f>'0'!$A$4</f>
        <v>………………..</v>
      </c>
      <c r="B2004" s="37">
        <f>'0'!$A$2</f>
        <v>46112</v>
      </c>
      <c r="C2004" s="37" t="s">
        <v>1243</v>
      </c>
      <c r="D2004" s="119" t="str">
        <f>IF(G2004="","",VLOOKUP(G2004,номенклатури!R:T,2,0))</f>
        <v/>
      </c>
      <c r="E2004" s="365" t="str">
        <f>IF(G2004="","",VLOOKUP(G2004,номенклатури!R:T,3,0))</f>
        <v/>
      </c>
      <c r="F2004" s="159" t="str">
        <f>IF(G2004="","",IF(ISERROR(VLOOKUP(G2004,номенклатури!V:V,1,0)),E2004*H2004,E2004*I2004))</f>
        <v/>
      </c>
      <c r="G2004" s="14"/>
      <c r="H2004" s="15"/>
      <c r="I2004" s="15"/>
      <c r="J2004" s="15"/>
      <c r="K2004" s="15"/>
      <c r="L2004" s="217"/>
      <c r="M2004" s="22"/>
      <c r="N2004" s="119" t="str">
        <f>IF(G2004="","",VLOOKUP(G2004,номенклатури!R:U,4,0))</f>
        <v/>
      </c>
      <c r="O2004" s="119" t="str">
        <f>IF(M2004="","",VLOOKUP(M2004,'14'!D:D,1,0))</f>
        <v/>
      </c>
    </row>
    <row r="2005" spans="1:15" ht="12.75" customHeight="1" x14ac:dyDescent="0.2">
      <c r="A2005" s="36" t="str">
        <f>'0'!$A$4</f>
        <v>………………..</v>
      </c>
      <c r="B2005" s="37">
        <f>'0'!$A$2</f>
        <v>46112</v>
      </c>
      <c r="C2005" s="37" t="s">
        <v>1243</v>
      </c>
      <c r="D2005" s="119" t="str">
        <f>IF(G2005="","",VLOOKUP(G2005,номенклатури!R:T,2,0))</f>
        <v/>
      </c>
      <c r="E2005" s="365" t="str">
        <f>IF(G2005="","",VLOOKUP(G2005,номенклатури!R:T,3,0))</f>
        <v/>
      </c>
      <c r="F2005" s="159" t="str">
        <f>IF(G2005="","",IF(ISERROR(VLOOKUP(G2005,номенклатури!V:V,1,0)),E2005*H2005,E2005*I2005))</f>
        <v/>
      </c>
      <c r="G2005" s="14"/>
      <c r="H2005" s="15"/>
      <c r="I2005" s="15"/>
      <c r="J2005" s="15"/>
      <c r="K2005" s="15"/>
      <c r="L2005" s="217"/>
      <c r="M2005" s="22"/>
      <c r="N2005" s="119" t="str">
        <f>IF(G2005="","",VLOOKUP(G2005,номенклатури!R:U,4,0))</f>
        <v/>
      </c>
      <c r="O2005" s="119" t="str">
        <f>IF(M2005="","",VLOOKUP(M2005,'14'!D:D,1,0))</f>
        <v/>
      </c>
    </row>
    <row r="2006" spans="1:15" ht="12.75" customHeight="1" x14ac:dyDescent="0.2">
      <c r="A2006" s="36" t="str">
        <f>'0'!$A$4</f>
        <v>………………..</v>
      </c>
      <c r="B2006" s="37">
        <f>'0'!$A$2</f>
        <v>46112</v>
      </c>
      <c r="C2006" s="37" t="s">
        <v>1243</v>
      </c>
      <c r="D2006" s="119" t="str">
        <f>IF(G2006="","",VLOOKUP(G2006,номенклатури!R:T,2,0))</f>
        <v/>
      </c>
      <c r="E2006" s="365" t="str">
        <f>IF(G2006="","",VLOOKUP(G2006,номенклатури!R:T,3,0))</f>
        <v/>
      </c>
      <c r="F2006" s="159" t="str">
        <f>IF(G2006="","",IF(ISERROR(VLOOKUP(G2006,номенклатури!V:V,1,0)),E2006*H2006,E2006*I2006))</f>
        <v/>
      </c>
      <c r="G2006" s="14"/>
      <c r="H2006" s="15"/>
      <c r="I2006" s="15"/>
      <c r="J2006" s="15"/>
      <c r="K2006" s="15"/>
      <c r="L2006" s="217"/>
      <c r="M2006" s="22"/>
      <c r="N2006" s="119" t="str">
        <f>IF(G2006="","",VLOOKUP(G2006,номенклатури!R:U,4,0))</f>
        <v/>
      </c>
      <c r="O2006" s="119" t="str">
        <f>IF(M2006="","",VLOOKUP(M2006,'14'!D:D,1,0))</f>
        <v/>
      </c>
    </row>
    <row r="2007" spans="1:15" ht="12.75" customHeight="1" x14ac:dyDescent="0.2">
      <c r="A2007" s="36" t="str">
        <f>'0'!$A$4</f>
        <v>………………..</v>
      </c>
      <c r="B2007" s="37">
        <f>'0'!$A$2</f>
        <v>46112</v>
      </c>
      <c r="C2007" s="37" t="s">
        <v>1243</v>
      </c>
      <c r="D2007" s="119" t="str">
        <f>IF(G2007="","",VLOOKUP(G2007,номенклатури!R:T,2,0))</f>
        <v/>
      </c>
      <c r="E2007" s="365" t="str">
        <f>IF(G2007="","",VLOOKUP(G2007,номенклатури!R:T,3,0))</f>
        <v/>
      </c>
      <c r="F2007" s="159" t="str">
        <f>IF(G2007="","",IF(ISERROR(VLOOKUP(G2007,номенклатури!V:V,1,0)),E2007*H2007,E2007*I2007))</f>
        <v/>
      </c>
      <c r="G2007" s="14"/>
      <c r="H2007" s="15"/>
      <c r="I2007" s="15"/>
      <c r="J2007" s="15"/>
      <c r="K2007" s="15"/>
      <c r="L2007" s="217"/>
      <c r="M2007" s="22"/>
      <c r="N2007" s="119" t="str">
        <f>IF(G2007="","",VLOOKUP(G2007,номенклатури!R:U,4,0))</f>
        <v/>
      </c>
      <c r="O2007" s="119" t="str">
        <f>IF(M2007="","",VLOOKUP(M2007,'14'!D:D,1,0))</f>
        <v/>
      </c>
    </row>
    <row r="2008" spans="1:15" ht="12.75" customHeight="1" x14ac:dyDescent="0.2">
      <c r="A2008" s="36" t="str">
        <f>'0'!$A$4</f>
        <v>………………..</v>
      </c>
      <c r="B2008" s="37">
        <f>'0'!$A$2</f>
        <v>46112</v>
      </c>
      <c r="C2008" s="37" t="s">
        <v>1243</v>
      </c>
      <c r="D2008" s="119" t="str">
        <f>IF(G2008="","",VLOOKUP(G2008,номенклатури!R:T,2,0))</f>
        <v/>
      </c>
      <c r="E2008" s="365" t="str">
        <f>IF(G2008="","",VLOOKUP(G2008,номенклатури!R:T,3,0))</f>
        <v/>
      </c>
      <c r="F2008" s="159" t="str">
        <f>IF(G2008="","",IF(ISERROR(VLOOKUP(G2008,номенклатури!V:V,1,0)),E2008*H2008,E2008*I2008))</f>
        <v/>
      </c>
      <c r="G2008" s="14"/>
      <c r="H2008" s="15"/>
      <c r="I2008" s="15"/>
      <c r="J2008" s="15"/>
      <c r="K2008" s="15"/>
      <c r="L2008" s="217"/>
      <c r="M2008" s="22"/>
      <c r="N2008" s="119" t="str">
        <f>IF(G2008="","",VLOOKUP(G2008,номенклатури!R:U,4,0))</f>
        <v/>
      </c>
      <c r="O2008" s="119" t="str">
        <f>IF(M2008="","",VLOOKUP(M2008,'14'!D:D,1,0))</f>
        <v/>
      </c>
    </row>
    <row r="2009" spans="1:15" ht="12.75" customHeight="1" x14ac:dyDescent="0.2">
      <c r="A2009" s="36" t="str">
        <f>'0'!$A$4</f>
        <v>………………..</v>
      </c>
      <c r="B2009" s="37">
        <f>'0'!$A$2</f>
        <v>46112</v>
      </c>
      <c r="C2009" s="37" t="s">
        <v>1243</v>
      </c>
      <c r="D2009" s="119" t="str">
        <f>IF(G2009="","",VLOOKUP(G2009,номенклатури!R:T,2,0))</f>
        <v/>
      </c>
      <c r="E2009" s="365" t="str">
        <f>IF(G2009="","",VLOOKUP(G2009,номенклатури!R:T,3,0))</f>
        <v/>
      </c>
      <c r="F2009" s="159" t="str">
        <f>IF(G2009="","",IF(ISERROR(VLOOKUP(G2009,номенклатури!V:V,1,0)),E2009*H2009,E2009*I2009))</f>
        <v/>
      </c>
      <c r="G2009" s="14"/>
      <c r="H2009" s="15"/>
      <c r="I2009" s="15"/>
      <c r="J2009" s="15"/>
      <c r="K2009" s="15"/>
      <c r="L2009" s="217"/>
      <c r="M2009" s="22"/>
      <c r="N2009" s="119" t="str">
        <f>IF(G2009="","",VLOOKUP(G2009,номенклатури!R:U,4,0))</f>
        <v/>
      </c>
      <c r="O2009" s="119" t="str">
        <f>IF(M2009="","",VLOOKUP(M2009,'14'!D:D,1,0))</f>
        <v/>
      </c>
    </row>
    <row r="2010" spans="1:15" ht="12.75" customHeight="1" x14ac:dyDescent="0.2">
      <c r="A2010" s="36" t="str">
        <f>'0'!$A$4</f>
        <v>………………..</v>
      </c>
      <c r="B2010" s="37">
        <f>'0'!$A$2</f>
        <v>46112</v>
      </c>
      <c r="C2010" s="37" t="s">
        <v>1243</v>
      </c>
      <c r="D2010" s="119" t="str">
        <f>IF(G2010="","",VLOOKUP(G2010,номенклатури!R:T,2,0))</f>
        <v/>
      </c>
      <c r="E2010" s="365" t="str">
        <f>IF(G2010="","",VLOOKUP(G2010,номенклатури!R:T,3,0))</f>
        <v/>
      </c>
      <c r="F2010" s="159" t="str">
        <f>IF(G2010="","",IF(ISERROR(VLOOKUP(G2010,номенклатури!V:V,1,0)),E2010*H2010,E2010*I2010))</f>
        <v/>
      </c>
      <c r="G2010" s="14"/>
      <c r="H2010" s="15"/>
      <c r="I2010" s="15"/>
      <c r="J2010" s="15"/>
      <c r="K2010" s="15"/>
      <c r="L2010" s="217"/>
      <c r="M2010" s="22"/>
      <c r="N2010" s="119" t="str">
        <f>IF(G2010="","",VLOOKUP(G2010,номенклатури!R:U,4,0))</f>
        <v/>
      </c>
      <c r="O2010" s="119" t="str">
        <f>IF(M2010="","",VLOOKUP(M2010,'14'!D:D,1,0))</f>
        <v/>
      </c>
    </row>
    <row r="2011" spans="1:15" ht="12.75" customHeight="1" x14ac:dyDescent="0.2">
      <c r="A2011" s="36" t="str">
        <f>'0'!$A$4</f>
        <v>………………..</v>
      </c>
      <c r="B2011" s="37">
        <f>'0'!$A$2</f>
        <v>46112</v>
      </c>
      <c r="C2011" s="37" t="s">
        <v>1243</v>
      </c>
      <c r="D2011" s="119" t="str">
        <f>IF(G2011="","",VLOOKUP(G2011,номенклатури!R:T,2,0))</f>
        <v/>
      </c>
      <c r="E2011" s="365" t="str">
        <f>IF(G2011="","",VLOOKUP(G2011,номенклатури!R:T,3,0))</f>
        <v/>
      </c>
      <c r="F2011" s="159" t="str">
        <f>IF(G2011="","",IF(ISERROR(VLOOKUP(G2011,номенклатури!V:V,1,0)),E2011*H2011,E2011*I2011))</f>
        <v/>
      </c>
      <c r="G2011" s="14"/>
      <c r="H2011" s="15"/>
      <c r="I2011" s="15"/>
      <c r="J2011" s="15"/>
      <c r="K2011" s="15"/>
      <c r="L2011" s="217"/>
      <c r="M2011" s="22"/>
      <c r="N2011" s="119" t="str">
        <f>IF(G2011="","",VLOOKUP(G2011,номенклатури!R:U,4,0))</f>
        <v/>
      </c>
      <c r="O2011" s="119" t="str">
        <f>IF(M2011="","",VLOOKUP(M2011,'14'!D:D,1,0))</f>
        <v/>
      </c>
    </row>
    <row r="2012" spans="1:15" ht="12.75" customHeight="1" x14ac:dyDescent="0.2">
      <c r="A2012" s="36" t="str">
        <f>'0'!$A$4</f>
        <v>………………..</v>
      </c>
      <c r="B2012" s="37">
        <f>'0'!$A$2</f>
        <v>46112</v>
      </c>
      <c r="C2012" s="37" t="s">
        <v>1243</v>
      </c>
      <c r="D2012" s="119" t="str">
        <f>IF(G2012="","",VLOOKUP(G2012,номенклатури!R:T,2,0))</f>
        <v/>
      </c>
      <c r="E2012" s="365" t="str">
        <f>IF(G2012="","",VLOOKUP(G2012,номенклатури!R:T,3,0))</f>
        <v/>
      </c>
      <c r="F2012" s="159" t="str">
        <f>IF(G2012="","",IF(ISERROR(VLOOKUP(G2012,номенклатури!V:V,1,0)),E2012*H2012,E2012*I2012))</f>
        <v/>
      </c>
      <c r="G2012" s="14"/>
      <c r="H2012" s="15"/>
      <c r="I2012" s="15"/>
      <c r="J2012" s="15"/>
      <c r="K2012" s="15"/>
      <c r="L2012" s="217"/>
      <c r="M2012" s="22"/>
      <c r="N2012" s="119" t="str">
        <f>IF(G2012="","",VLOOKUP(G2012,номенклатури!R:U,4,0))</f>
        <v/>
      </c>
      <c r="O2012" s="119" t="str">
        <f>IF(M2012="","",VLOOKUP(M2012,'14'!D:D,1,0))</f>
        <v/>
      </c>
    </row>
    <row r="2013" spans="1:15" ht="12.75" customHeight="1" x14ac:dyDescent="0.2">
      <c r="A2013" s="36" t="str">
        <f>'0'!$A$4</f>
        <v>………………..</v>
      </c>
      <c r="B2013" s="37">
        <f>'0'!$A$2</f>
        <v>46112</v>
      </c>
      <c r="C2013" s="37" t="s">
        <v>1243</v>
      </c>
      <c r="D2013" s="119" t="str">
        <f>IF(G2013="","",VLOOKUP(G2013,номенклатури!R:T,2,0))</f>
        <v/>
      </c>
      <c r="E2013" s="365" t="str">
        <f>IF(G2013="","",VLOOKUP(G2013,номенклатури!R:T,3,0))</f>
        <v/>
      </c>
      <c r="F2013" s="159" t="str">
        <f>IF(G2013="","",IF(ISERROR(VLOOKUP(G2013,номенклатури!V:V,1,0)),E2013*H2013,E2013*I2013))</f>
        <v/>
      </c>
      <c r="G2013" s="14"/>
      <c r="H2013" s="15"/>
      <c r="I2013" s="15"/>
      <c r="J2013" s="15"/>
      <c r="K2013" s="15"/>
      <c r="L2013" s="217"/>
      <c r="M2013" s="22"/>
      <c r="N2013" s="119" t="str">
        <f>IF(G2013="","",VLOOKUP(G2013,номенклатури!R:U,4,0))</f>
        <v/>
      </c>
      <c r="O2013" s="119" t="str">
        <f>IF(M2013="","",VLOOKUP(M2013,'14'!D:D,1,0))</f>
        <v/>
      </c>
    </row>
    <row r="2014" spans="1:15" ht="12.75" customHeight="1" x14ac:dyDescent="0.2">
      <c r="A2014" s="36" t="str">
        <f>'0'!$A$4</f>
        <v>………………..</v>
      </c>
      <c r="B2014" s="37">
        <f>'0'!$A$2</f>
        <v>46112</v>
      </c>
      <c r="C2014" s="37" t="s">
        <v>1243</v>
      </c>
      <c r="D2014" s="119" t="str">
        <f>IF(G2014="","",VLOOKUP(G2014,номенклатури!R:T,2,0))</f>
        <v/>
      </c>
      <c r="E2014" s="365" t="str">
        <f>IF(G2014="","",VLOOKUP(G2014,номенклатури!R:T,3,0))</f>
        <v/>
      </c>
      <c r="F2014" s="159" t="str">
        <f>IF(G2014="","",IF(ISERROR(VLOOKUP(G2014,номенклатури!V:V,1,0)),E2014*H2014,E2014*I2014))</f>
        <v/>
      </c>
      <c r="G2014" s="14"/>
      <c r="H2014" s="15"/>
      <c r="I2014" s="15"/>
      <c r="J2014" s="15"/>
      <c r="K2014" s="15"/>
      <c r="L2014" s="217"/>
      <c r="M2014" s="22"/>
      <c r="N2014" s="119" t="str">
        <f>IF(G2014="","",VLOOKUP(G2014,номенклатури!R:U,4,0))</f>
        <v/>
      </c>
      <c r="O2014" s="119" t="str">
        <f>IF(M2014="","",VLOOKUP(M2014,'14'!D:D,1,0))</f>
        <v/>
      </c>
    </row>
    <row r="2015" spans="1:15" ht="12.75" customHeight="1" x14ac:dyDescent="0.2">
      <c r="A2015" s="36" t="str">
        <f>'0'!$A$4</f>
        <v>………………..</v>
      </c>
      <c r="B2015" s="37">
        <f>'0'!$A$2</f>
        <v>46112</v>
      </c>
      <c r="C2015" s="37" t="s">
        <v>1243</v>
      </c>
      <c r="D2015" s="119" t="str">
        <f>IF(G2015="","",VLOOKUP(G2015,номенклатури!R:T,2,0))</f>
        <v/>
      </c>
      <c r="E2015" s="365" t="str">
        <f>IF(G2015="","",VLOOKUP(G2015,номенклатури!R:T,3,0))</f>
        <v/>
      </c>
      <c r="F2015" s="159" t="str">
        <f>IF(G2015="","",IF(ISERROR(VLOOKUP(G2015,номенклатури!V:V,1,0)),E2015*H2015,E2015*I2015))</f>
        <v/>
      </c>
      <c r="G2015" s="14"/>
      <c r="H2015" s="15"/>
      <c r="I2015" s="15"/>
      <c r="J2015" s="15"/>
      <c r="K2015" s="15"/>
      <c r="L2015" s="217"/>
      <c r="M2015" s="22"/>
      <c r="N2015" s="119" t="str">
        <f>IF(G2015="","",VLOOKUP(G2015,номенклатури!R:U,4,0))</f>
        <v/>
      </c>
      <c r="O2015" s="119" t="str">
        <f>IF(M2015="","",VLOOKUP(M2015,'14'!D:D,1,0))</f>
        <v/>
      </c>
    </row>
    <row r="2016" spans="1:15" ht="12.75" customHeight="1" x14ac:dyDescent="0.2">
      <c r="A2016" s="36" t="str">
        <f>'0'!$A$4</f>
        <v>………………..</v>
      </c>
      <c r="B2016" s="37">
        <f>'0'!$A$2</f>
        <v>46112</v>
      </c>
      <c r="C2016" s="37" t="s">
        <v>1243</v>
      </c>
      <c r="D2016" s="119" t="str">
        <f>IF(G2016="","",VLOOKUP(G2016,номенклатури!R:T,2,0))</f>
        <v/>
      </c>
      <c r="E2016" s="365" t="str">
        <f>IF(G2016="","",VLOOKUP(G2016,номенклатури!R:T,3,0))</f>
        <v/>
      </c>
      <c r="F2016" s="159" t="str">
        <f>IF(G2016="","",IF(ISERROR(VLOOKUP(G2016,номенклатури!V:V,1,0)),E2016*H2016,E2016*I2016))</f>
        <v/>
      </c>
      <c r="G2016" s="14"/>
      <c r="H2016" s="15"/>
      <c r="I2016" s="15"/>
      <c r="J2016" s="15"/>
      <c r="K2016" s="15"/>
      <c r="L2016" s="217"/>
      <c r="M2016" s="22"/>
      <c r="N2016" s="119" t="str">
        <f>IF(G2016="","",VLOOKUP(G2016,номенклатури!R:U,4,0))</f>
        <v/>
      </c>
      <c r="O2016" s="119" t="str">
        <f>IF(M2016="","",VLOOKUP(M2016,'14'!D:D,1,0))</f>
        <v/>
      </c>
    </row>
    <row r="2017" spans="1:15" ht="12.75" customHeight="1" x14ac:dyDescent="0.2">
      <c r="A2017" s="36" t="str">
        <f>'0'!$A$4</f>
        <v>………………..</v>
      </c>
      <c r="B2017" s="37">
        <f>'0'!$A$2</f>
        <v>46112</v>
      </c>
      <c r="C2017" s="37" t="s">
        <v>1243</v>
      </c>
      <c r="D2017" s="119" t="str">
        <f>IF(G2017="","",VLOOKUP(G2017,номенклатури!R:T,2,0))</f>
        <v/>
      </c>
      <c r="E2017" s="365" t="str">
        <f>IF(G2017="","",VLOOKUP(G2017,номенклатури!R:T,3,0))</f>
        <v/>
      </c>
      <c r="F2017" s="159" t="str">
        <f>IF(G2017="","",IF(ISERROR(VLOOKUP(G2017,номенклатури!V:V,1,0)),E2017*H2017,E2017*I2017))</f>
        <v/>
      </c>
      <c r="G2017" s="14"/>
      <c r="H2017" s="15"/>
      <c r="I2017" s="15"/>
      <c r="J2017" s="15"/>
      <c r="K2017" s="15"/>
      <c r="L2017" s="217"/>
      <c r="M2017" s="22"/>
      <c r="N2017" s="119" t="str">
        <f>IF(G2017="","",VLOOKUP(G2017,номенклатури!R:U,4,0))</f>
        <v/>
      </c>
      <c r="O2017" s="119" t="str">
        <f>IF(M2017="","",VLOOKUP(M2017,'14'!D:D,1,0))</f>
        <v/>
      </c>
    </row>
    <row r="2018" spans="1:15" ht="12.75" customHeight="1" x14ac:dyDescent="0.2">
      <c r="A2018" s="36" t="str">
        <f>'0'!$A$4</f>
        <v>………………..</v>
      </c>
      <c r="B2018" s="37">
        <f>'0'!$A$2</f>
        <v>46112</v>
      </c>
      <c r="C2018" s="37" t="s">
        <v>1243</v>
      </c>
      <c r="D2018" s="119" t="str">
        <f>IF(G2018="","",VLOOKUP(G2018,номенклатури!R:T,2,0))</f>
        <v/>
      </c>
      <c r="E2018" s="365" t="str">
        <f>IF(G2018="","",VLOOKUP(G2018,номенклатури!R:T,3,0))</f>
        <v/>
      </c>
      <c r="F2018" s="159" t="str">
        <f>IF(G2018="","",IF(ISERROR(VLOOKUP(G2018,номенклатури!V:V,1,0)),E2018*H2018,E2018*I2018))</f>
        <v/>
      </c>
      <c r="G2018" s="14"/>
      <c r="H2018" s="15"/>
      <c r="I2018" s="15"/>
      <c r="J2018" s="15"/>
      <c r="K2018" s="15"/>
      <c r="L2018" s="217"/>
      <c r="M2018" s="22"/>
      <c r="N2018" s="119" t="str">
        <f>IF(G2018="","",VLOOKUP(G2018,номенклатури!R:U,4,0))</f>
        <v/>
      </c>
      <c r="O2018" s="119" t="str">
        <f>IF(M2018="","",VLOOKUP(M2018,'14'!D:D,1,0))</f>
        <v/>
      </c>
    </row>
    <row r="2019" spans="1:15" ht="12.75" customHeight="1" x14ac:dyDescent="0.2">
      <c r="A2019" s="36" t="str">
        <f>'0'!$A$4</f>
        <v>………………..</v>
      </c>
      <c r="B2019" s="37">
        <f>'0'!$A$2</f>
        <v>46112</v>
      </c>
      <c r="C2019" s="37" t="s">
        <v>1243</v>
      </c>
      <c r="D2019" s="119" t="str">
        <f>IF(G2019="","",VLOOKUP(G2019,номенклатури!R:T,2,0))</f>
        <v/>
      </c>
      <c r="E2019" s="365" t="str">
        <f>IF(G2019="","",VLOOKUP(G2019,номенклатури!R:T,3,0))</f>
        <v/>
      </c>
      <c r="F2019" s="159" t="str">
        <f>IF(G2019="","",IF(ISERROR(VLOOKUP(G2019,номенклатури!V:V,1,0)),E2019*H2019,E2019*I2019))</f>
        <v/>
      </c>
      <c r="G2019" s="14"/>
      <c r="H2019" s="15"/>
      <c r="I2019" s="15"/>
      <c r="J2019" s="15"/>
      <c r="K2019" s="15"/>
      <c r="L2019" s="217"/>
      <c r="M2019" s="22"/>
      <c r="N2019" s="119" t="str">
        <f>IF(G2019="","",VLOOKUP(G2019,номенклатури!R:U,4,0))</f>
        <v/>
      </c>
      <c r="O2019" s="119" t="str">
        <f>IF(M2019="","",VLOOKUP(M2019,'14'!D:D,1,0))</f>
        <v/>
      </c>
    </row>
    <row r="2020" spans="1:15" ht="12.75" customHeight="1" x14ac:dyDescent="0.2">
      <c r="A2020" s="36" t="str">
        <f>'0'!$A$4</f>
        <v>………………..</v>
      </c>
      <c r="B2020" s="37">
        <f>'0'!$A$2</f>
        <v>46112</v>
      </c>
      <c r="C2020" s="37" t="s">
        <v>1243</v>
      </c>
      <c r="D2020" s="119" t="str">
        <f>IF(G2020="","",VLOOKUP(G2020,номенклатури!R:T,2,0))</f>
        <v/>
      </c>
      <c r="E2020" s="365" t="str">
        <f>IF(G2020="","",VLOOKUP(G2020,номенклатури!R:T,3,0))</f>
        <v/>
      </c>
      <c r="F2020" s="159" t="str">
        <f>IF(G2020="","",IF(ISERROR(VLOOKUP(G2020,номенклатури!V:V,1,0)),E2020*H2020,E2020*I2020))</f>
        <v/>
      </c>
      <c r="G2020" s="14"/>
      <c r="H2020" s="15"/>
      <c r="I2020" s="15"/>
      <c r="J2020" s="15"/>
      <c r="K2020" s="15"/>
      <c r="L2020" s="217"/>
      <c r="M2020" s="22"/>
      <c r="N2020" s="119" t="str">
        <f>IF(G2020="","",VLOOKUP(G2020,номенклатури!R:U,4,0))</f>
        <v/>
      </c>
      <c r="O2020" s="119" t="str">
        <f>IF(M2020="","",VLOOKUP(M2020,'14'!D:D,1,0))</f>
        <v/>
      </c>
    </row>
    <row r="2021" spans="1:15" ht="12.75" customHeight="1" x14ac:dyDescent="0.2">
      <c r="A2021" s="36" t="str">
        <f>'0'!$A$4</f>
        <v>………………..</v>
      </c>
      <c r="B2021" s="37">
        <f>'0'!$A$2</f>
        <v>46112</v>
      </c>
      <c r="C2021" s="37" t="s">
        <v>1243</v>
      </c>
      <c r="D2021" s="119" t="str">
        <f>IF(G2021="","",VLOOKUP(G2021,номенклатури!R:T,2,0))</f>
        <v/>
      </c>
      <c r="E2021" s="365" t="str">
        <f>IF(G2021="","",VLOOKUP(G2021,номенклатури!R:T,3,0))</f>
        <v/>
      </c>
      <c r="F2021" s="159" t="str">
        <f>IF(G2021="","",IF(ISERROR(VLOOKUP(G2021,номенклатури!V:V,1,0)),E2021*H2021,E2021*I2021))</f>
        <v/>
      </c>
      <c r="G2021" s="14"/>
      <c r="H2021" s="15"/>
      <c r="I2021" s="15"/>
      <c r="J2021" s="15"/>
      <c r="K2021" s="15"/>
      <c r="L2021" s="217"/>
      <c r="M2021" s="22"/>
      <c r="N2021" s="119" t="str">
        <f>IF(G2021="","",VLOOKUP(G2021,номенклатури!R:U,4,0))</f>
        <v/>
      </c>
      <c r="O2021" s="119" t="str">
        <f>IF(M2021="","",VLOOKUP(M2021,'14'!D:D,1,0))</f>
        <v/>
      </c>
    </row>
    <row r="2022" spans="1:15" ht="12.75" customHeight="1" x14ac:dyDescent="0.2">
      <c r="A2022" s="36" t="str">
        <f>'0'!$A$4</f>
        <v>………………..</v>
      </c>
      <c r="B2022" s="37">
        <f>'0'!$A$2</f>
        <v>46112</v>
      </c>
      <c r="C2022" s="37" t="s">
        <v>1243</v>
      </c>
      <c r="D2022" s="119" t="str">
        <f>IF(G2022="","",VLOOKUP(G2022,номенклатури!R:T,2,0))</f>
        <v/>
      </c>
      <c r="E2022" s="365" t="str">
        <f>IF(G2022="","",VLOOKUP(G2022,номенклатури!R:T,3,0))</f>
        <v/>
      </c>
      <c r="F2022" s="159" t="str">
        <f>IF(G2022="","",IF(ISERROR(VLOOKUP(G2022,номенклатури!V:V,1,0)),E2022*H2022,E2022*I2022))</f>
        <v/>
      </c>
      <c r="G2022" s="14"/>
      <c r="H2022" s="15"/>
      <c r="I2022" s="15"/>
      <c r="J2022" s="15"/>
      <c r="K2022" s="15"/>
      <c r="L2022" s="217"/>
      <c r="M2022" s="22"/>
      <c r="N2022" s="119" t="str">
        <f>IF(G2022="","",VLOOKUP(G2022,номенклатури!R:U,4,0))</f>
        <v/>
      </c>
      <c r="O2022" s="119" t="str">
        <f>IF(M2022="","",VLOOKUP(M2022,'14'!D:D,1,0))</f>
        <v/>
      </c>
    </row>
    <row r="2023" spans="1:15" ht="12.75" customHeight="1" x14ac:dyDescent="0.2">
      <c r="A2023" s="36" t="str">
        <f>'0'!$A$4</f>
        <v>………………..</v>
      </c>
      <c r="B2023" s="37">
        <f>'0'!$A$2</f>
        <v>46112</v>
      </c>
      <c r="C2023" s="37" t="s">
        <v>1243</v>
      </c>
      <c r="D2023" s="119" t="str">
        <f>IF(G2023="","",VLOOKUP(G2023,номенклатури!R:T,2,0))</f>
        <v/>
      </c>
      <c r="E2023" s="365" t="str">
        <f>IF(G2023="","",VLOOKUP(G2023,номенклатури!R:T,3,0))</f>
        <v/>
      </c>
      <c r="F2023" s="159" t="str">
        <f>IF(G2023="","",IF(ISERROR(VLOOKUP(G2023,номенклатури!V:V,1,0)),E2023*H2023,E2023*I2023))</f>
        <v/>
      </c>
      <c r="G2023" s="14"/>
      <c r="H2023" s="15"/>
      <c r="I2023" s="15"/>
      <c r="J2023" s="15"/>
      <c r="K2023" s="15"/>
      <c r="L2023" s="217"/>
      <c r="M2023" s="22"/>
      <c r="N2023" s="119" t="str">
        <f>IF(G2023="","",VLOOKUP(G2023,номенклатури!R:U,4,0))</f>
        <v/>
      </c>
      <c r="O2023" s="119" t="str">
        <f>IF(M2023="","",VLOOKUP(M2023,'14'!D:D,1,0))</f>
        <v/>
      </c>
    </row>
    <row r="2024" spans="1:15" ht="12.75" customHeight="1" x14ac:dyDescent="0.2">
      <c r="A2024" s="36" t="str">
        <f>'0'!$A$4</f>
        <v>………………..</v>
      </c>
      <c r="B2024" s="37">
        <f>'0'!$A$2</f>
        <v>46112</v>
      </c>
      <c r="C2024" s="37" t="s">
        <v>1243</v>
      </c>
      <c r="D2024" s="119" t="str">
        <f>IF(G2024="","",VLOOKUP(G2024,номенклатури!R:T,2,0))</f>
        <v/>
      </c>
      <c r="E2024" s="365" t="str">
        <f>IF(G2024="","",VLOOKUP(G2024,номенклатури!R:T,3,0))</f>
        <v/>
      </c>
      <c r="F2024" s="159" t="str">
        <f>IF(G2024="","",IF(ISERROR(VLOOKUP(G2024,номенклатури!V:V,1,0)),E2024*H2024,E2024*I2024))</f>
        <v/>
      </c>
      <c r="G2024" s="14"/>
      <c r="H2024" s="15"/>
      <c r="I2024" s="15"/>
      <c r="J2024" s="15"/>
      <c r="K2024" s="15"/>
      <c r="L2024" s="217"/>
      <c r="M2024" s="22"/>
      <c r="N2024" s="119" t="str">
        <f>IF(G2024="","",VLOOKUP(G2024,номенклатури!R:U,4,0))</f>
        <v/>
      </c>
      <c r="O2024" s="119" t="str">
        <f>IF(M2024="","",VLOOKUP(M2024,'14'!D:D,1,0))</f>
        <v/>
      </c>
    </row>
    <row r="2025" spans="1:15" ht="12.75" customHeight="1" x14ac:dyDescent="0.2">
      <c r="A2025" s="36" t="str">
        <f>'0'!$A$4</f>
        <v>………………..</v>
      </c>
      <c r="B2025" s="37">
        <f>'0'!$A$2</f>
        <v>46112</v>
      </c>
      <c r="C2025" s="37" t="s">
        <v>1243</v>
      </c>
      <c r="D2025" s="119" t="str">
        <f>IF(G2025="","",VLOOKUP(G2025,номенклатури!R:T,2,0))</f>
        <v/>
      </c>
      <c r="E2025" s="365" t="str">
        <f>IF(G2025="","",VLOOKUP(G2025,номенклатури!R:T,3,0))</f>
        <v/>
      </c>
      <c r="F2025" s="159" t="str">
        <f>IF(G2025="","",IF(ISERROR(VLOOKUP(G2025,номенклатури!V:V,1,0)),E2025*H2025,E2025*I2025))</f>
        <v/>
      </c>
      <c r="G2025" s="14"/>
      <c r="H2025" s="15"/>
      <c r="I2025" s="15"/>
      <c r="J2025" s="15"/>
      <c r="K2025" s="15"/>
      <c r="L2025" s="217"/>
      <c r="M2025" s="22"/>
      <c r="N2025" s="119" t="str">
        <f>IF(G2025="","",VLOOKUP(G2025,номенклатури!R:U,4,0))</f>
        <v/>
      </c>
      <c r="O2025" s="119" t="str">
        <f>IF(M2025="","",VLOOKUP(M2025,'14'!D:D,1,0))</f>
        <v/>
      </c>
    </row>
    <row r="2026" spans="1:15" ht="12.75" customHeight="1" x14ac:dyDescent="0.2">
      <c r="A2026" s="36" t="str">
        <f>'0'!$A$4</f>
        <v>………………..</v>
      </c>
      <c r="B2026" s="37">
        <f>'0'!$A$2</f>
        <v>46112</v>
      </c>
      <c r="C2026" s="37" t="s">
        <v>1243</v>
      </c>
      <c r="D2026" s="119" t="str">
        <f>IF(G2026="","",VLOOKUP(G2026,номенклатури!R:T,2,0))</f>
        <v/>
      </c>
      <c r="E2026" s="365" t="str">
        <f>IF(G2026="","",VLOOKUP(G2026,номенклатури!R:T,3,0))</f>
        <v/>
      </c>
      <c r="F2026" s="159" t="str">
        <f>IF(G2026="","",IF(ISERROR(VLOOKUP(G2026,номенклатури!V:V,1,0)),E2026*H2026,E2026*I2026))</f>
        <v/>
      </c>
      <c r="G2026" s="14"/>
      <c r="H2026" s="15"/>
      <c r="I2026" s="15"/>
      <c r="J2026" s="15"/>
      <c r="K2026" s="15"/>
      <c r="L2026" s="217"/>
      <c r="M2026" s="22"/>
      <c r="N2026" s="119" t="str">
        <f>IF(G2026="","",VLOOKUP(G2026,номенклатури!R:U,4,0))</f>
        <v/>
      </c>
      <c r="O2026" s="119" t="str">
        <f>IF(M2026="","",VLOOKUP(M2026,'14'!D:D,1,0))</f>
        <v/>
      </c>
    </row>
    <row r="2027" spans="1:15" ht="12.75" customHeight="1" x14ac:dyDescent="0.2">
      <c r="A2027" s="36" t="str">
        <f>'0'!$A$4</f>
        <v>………………..</v>
      </c>
      <c r="B2027" s="37">
        <f>'0'!$A$2</f>
        <v>46112</v>
      </c>
      <c r="C2027" s="37" t="s">
        <v>1243</v>
      </c>
      <c r="D2027" s="119" t="str">
        <f>IF(G2027="","",VLOOKUP(G2027,номенклатури!R:T,2,0))</f>
        <v/>
      </c>
      <c r="E2027" s="365" t="str">
        <f>IF(G2027="","",VLOOKUP(G2027,номенклатури!R:T,3,0))</f>
        <v/>
      </c>
      <c r="F2027" s="159" t="str">
        <f>IF(G2027="","",IF(ISERROR(VLOOKUP(G2027,номенклатури!V:V,1,0)),E2027*H2027,E2027*I2027))</f>
        <v/>
      </c>
      <c r="G2027" s="14"/>
      <c r="H2027" s="15"/>
      <c r="I2027" s="15"/>
      <c r="J2027" s="15"/>
      <c r="K2027" s="15"/>
      <c r="L2027" s="217"/>
      <c r="M2027" s="22"/>
      <c r="N2027" s="119" t="str">
        <f>IF(G2027="","",VLOOKUP(G2027,номенклатури!R:U,4,0))</f>
        <v/>
      </c>
      <c r="O2027" s="119" t="str">
        <f>IF(M2027="","",VLOOKUP(M2027,'14'!D:D,1,0))</f>
        <v/>
      </c>
    </row>
    <row r="2028" spans="1:15" ht="12.75" customHeight="1" x14ac:dyDescent="0.2">
      <c r="A2028" s="36" t="str">
        <f>'0'!$A$4</f>
        <v>………………..</v>
      </c>
      <c r="B2028" s="37">
        <f>'0'!$A$2</f>
        <v>46112</v>
      </c>
      <c r="C2028" s="37" t="s">
        <v>1243</v>
      </c>
      <c r="D2028" s="119" t="str">
        <f>IF(G2028="","",VLOOKUP(G2028,номенклатури!R:T,2,0))</f>
        <v/>
      </c>
      <c r="E2028" s="365" t="str">
        <f>IF(G2028="","",VLOOKUP(G2028,номенклатури!R:T,3,0))</f>
        <v/>
      </c>
      <c r="F2028" s="159" t="str">
        <f>IF(G2028="","",IF(ISERROR(VLOOKUP(G2028,номенклатури!V:V,1,0)),E2028*H2028,E2028*I2028))</f>
        <v/>
      </c>
      <c r="G2028" s="14"/>
      <c r="H2028" s="15"/>
      <c r="I2028" s="15"/>
      <c r="J2028" s="15"/>
      <c r="K2028" s="15"/>
      <c r="L2028" s="217"/>
      <c r="M2028" s="22"/>
      <c r="N2028" s="119" t="str">
        <f>IF(G2028="","",VLOOKUP(G2028,номенклатури!R:U,4,0))</f>
        <v/>
      </c>
      <c r="O2028" s="119" t="str">
        <f>IF(M2028="","",VLOOKUP(M2028,'14'!D:D,1,0))</f>
        <v/>
      </c>
    </row>
    <row r="2029" spans="1:15" ht="12.75" customHeight="1" x14ac:dyDescent="0.2">
      <c r="A2029" s="36" t="str">
        <f>'0'!$A$4</f>
        <v>………………..</v>
      </c>
      <c r="B2029" s="37">
        <f>'0'!$A$2</f>
        <v>46112</v>
      </c>
      <c r="C2029" s="37" t="s">
        <v>1243</v>
      </c>
      <c r="D2029" s="119" t="str">
        <f>IF(G2029="","",VLOOKUP(G2029,номенклатури!R:T,2,0))</f>
        <v/>
      </c>
      <c r="E2029" s="365" t="str">
        <f>IF(G2029="","",VLOOKUP(G2029,номенклатури!R:T,3,0))</f>
        <v/>
      </c>
      <c r="F2029" s="159" t="str">
        <f>IF(G2029="","",IF(ISERROR(VLOOKUP(G2029,номенклатури!V:V,1,0)),E2029*H2029,E2029*I2029))</f>
        <v/>
      </c>
      <c r="G2029" s="14"/>
      <c r="H2029" s="15"/>
      <c r="I2029" s="15"/>
      <c r="J2029" s="15"/>
      <c r="K2029" s="15"/>
      <c r="L2029" s="217"/>
      <c r="M2029" s="22"/>
      <c r="N2029" s="119" t="str">
        <f>IF(G2029="","",VLOOKUP(G2029,номенклатури!R:U,4,0))</f>
        <v/>
      </c>
      <c r="O2029" s="119" t="str">
        <f>IF(M2029="","",VLOOKUP(M2029,'14'!D:D,1,0))</f>
        <v/>
      </c>
    </row>
    <row r="2030" spans="1:15" ht="12.75" customHeight="1" x14ac:dyDescent="0.2">
      <c r="A2030" s="36" t="str">
        <f>'0'!$A$4</f>
        <v>………………..</v>
      </c>
      <c r="B2030" s="37">
        <f>'0'!$A$2</f>
        <v>46112</v>
      </c>
      <c r="C2030" s="37" t="s">
        <v>1243</v>
      </c>
      <c r="D2030" s="119" t="str">
        <f>IF(G2030="","",VLOOKUP(G2030,номенклатури!R:T,2,0))</f>
        <v/>
      </c>
      <c r="E2030" s="365" t="str">
        <f>IF(G2030="","",VLOOKUP(G2030,номенклатури!R:T,3,0))</f>
        <v/>
      </c>
      <c r="F2030" s="159" t="str">
        <f>IF(G2030="","",IF(ISERROR(VLOOKUP(G2030,номенклатури!V:V,1,0)),E2030*H2030,E2030*I2030))</f>
        <v/>
      </c>
      <c r="G2030" s="14"/>
      <c r="H2030" s="15"/>
      <c r="I2030" s="15"/>
      <c r="J2030" s="15"/>
      <c r="K2030" s="15"/>
      <c r="L2030" s="217"/>
      <c r="M2030" s="22"/>
      <c r="N2030" s="119" t="str">
        <f>IF(G2030="","",VLOOKUP(G2030,номенклатури!R:U,4,0))</f>
        <v/>
      </c>
      <c r="O2030" s="119" t="str">
        <f>IF(M2030="","",VLOOKUP(M2030,'14'!D:D,1,0))</f>
        <v/>
      </c>
    </row>
    <row r="2031" spans="1:15" ht="12.75" customHeight="1" x14ac:dyDescent="0.2">
      <c r="A2031" s="36" t="str">
        <f>'0'!$A$4</f>
        <v>………………..</v>
      </c>
      <c r="B2031" s="37">
        <f>'0'!$A$2</f>
        <v>46112</v>
      </c>
      <c r="C2031" s="37" t="s">
        <v>1243</v>
      </c>
      <c r="D2031" s="119" t="str">
        <f>IF(G2031="","",VLOOKUP(G2031,номенклатури!R:T,2,0))</f>
        <v/>
      </c>
      <c r="E2031" s="365" t="str">
        <f>IF(G2031="","",VLOOKUP(G2031,номенклатури!R:T,3,0))</f>
        <v/>
      </c>
      <c r="F2031" s="159" t="str">
        <f>IF(G2031="","",IF(ISERROR(VLOOKUP(G2031,номенклатури!V:V,1,0)),E2031*H2031,E2031*I2031))</f>
        <v/>
      </c>
      <c r="G2031" s="14"/>
      <c r="H2031" s="15"/>
      <c r="I2031" s="15"/>
      <c r="J2031" s="15"/>
      <c r="K2031" s="15"/>
      <c r="L2031" s="217"/>
      <c r="M2031" s="22"/>
      <c r="N2031" s="119" t="str">
        <f>IF(G2031="","",VLOOKUP(G2031,номенклатури!R:U,4,0))</f>
        <v/>
      </c>
      <c r="O2031" s="119" t="str">
        <f>IF(M2031="","",VLOOKUP(M2031,'14'!D:D,1,0))</f>
        <v/>
      </c>
    </row>
    <row r="2032" spans="1:15" ht="12.75" customHeight="1" x14ac:dyDescent="0.2">
      <c r="A2032" s="36" t="str">
        <f>'0'!$A$4</f>
        <v>………………..</v>
      </c>
      <c r="B2032" s="37">
        <f>'0'!$A$2</f>
        <v>46112</v>
      </c>
      <c r="C2032" s="37" t="s">
        <v>1243</v>
      </c>
      <c r="D2032" s="119" t="str">
        <f>IF(G2032="","",VLOOKUP(G2032,номенклатури!R:T,2,0))</f>
        <v/>
      </c>
      <c r="E2032" s="365" t="str">
        <f>IF(G2032="","",VLOOKUP(G2032,номенклатури!R:T,3,0))</f>
        <v/>
      </c>
      <c r="F2032" s="159" t="str">
        <f>IF(G2032="","",IF(ISERROR(VLOOKUP(G2032,номенклатури!V:V,1,0)),E2032*H2032,E2032*I2032))</f>
        <v/>
      </c>
      <c r="G2032" s="14"/>
      <c r="H2032" s="15"/>
      <c r="I2032" s="15"/>
      <c r="J2032" s="15"/>
      <c r="K2032" s="15"/>
      <c r="L2032" s="217"/>
      <c r="M2032" s="22"/>
      <c r="N2032" s="119" t="str">
        <f>IF(G2032="","",VLOOKUP(G2032,номенклатури!R:U,4,0))</f>
        <v/>
      </c>
      <c r="O2032" s="119" t="str">
        <f>IF(M2032="","",VLOOKUP(M2032,'14'!D:D,1,0))</f>
        <v/>
      </c>
    </row>
    <row r="2033" spans="1:15" ht="12.75" customHeight="1" x14ac:dyDescent="0.2">
      <c r="A2033" s="36" t="str">
        <f>'0'!$A$4</f>
        <v>………………..</v>
      </c>
      <c r="B2033" s="37">
        <f>'0'!$A$2</f>
        <v>46112</v>
      </c>
      <c r="C2033" s="37" t="s">
        <v>1243</v>
      </c>
      <c r="D2033" s="119" t="str">
        <f>IF(G2033="","",VLOOKUP(G2033,номенклатури!R:T,2,0))</f>
        <v/>
      </c>
      <c r="E2033" s="365" t="str">
        <f>IF(G2033="","",VLOOKUP(G2033,номенклатури!R:T,3,0))</f>
        <v/>
      </c>
      <c r="F2033" s="159" t="str">
        <f>IF(G2033="","",IF(ISERROR(VLOOKUP(G2033,номенклатури!V:V,1,0)),E2033*H2033,E2033*I2033))</f>
        <v/>
      </c>
      <c r="G2033" s="14"/>
      <c r="H2033" s="15"/>
      <c r="I2033" s="15"/>
      <c r="J2033" s="15"/>
      <c r="K2033" s="15"/>
      <c r="L2033" s="217"/>
      <c r="M2033" s="22"/>
      <c r="N2033" s="119" t="str">
        <f>IF(G2033="","",VLOOKUP(G2033,номенклатури!R:U,4,0))</f>
        <v/>
      </c>
      <c r="O2033" s="119" t="str">
        <f>IF(M2033="","",VLOOKUP(M2033,'14'!D:D,1,0))</f>
        <v/>
      </c>
    </row>
    <row r="2034" spans="1:15" ht="12.75" customHeight="1" x14ac:dyDescent="0.2">
      <c r="A2034" s="36" t="str">
        <f>'0'!$A$4</f>
        <v>………………..</v>
      </c>
      <c r="B2034" s="37">
        <f>'0'!$A$2</f>
        <v>46112</v>
      </c>
      <c r="C2034" s="37" t="s">
        <v>1243</v>
      </c>
      <c r="D2034" s="119" t="str">
        <f>IF(G2034="","",VLOOKUP(G2034,номенклатури!R:T,2,0))</f>
        <v/>
      </c>
      <c r="E2034" s="365" t="str">
        <f>IF(G2034="","",VLOOKUP(G2034,номенклатури!R:T,3,0))</f>
        <v/>
      </c>
      <c r="F2034" s="159" t="str">
        <f>IF(G2034="","",IF(ISERROR(VLOOKUP(G2034,номенклатури!V:V,1,0)),E2034*H2034,E2034*I2034))</f>
        <v/>
      </c>
      <c r="G2034" s="14"/>
      <c r="H2034" s="15"/>
      <c r="I2034" s="15"/>
      <c r="J2034" s="15"/>
      <c r="K2034" s="15"/>
      <c r="L2034" s="217"/>
      <c r="M2034" s="22"/>
      <c r="N2034" s="119" t="str">
        <f>IF(G2034="","",VLOOKUP(G2034,номенклатури!R:U,4,0))</f>
        <v/>
      </c>
      <c r="O2034" s="119" t="str">
        <f>IF(M2034="","",VLOOKUP(M2034,'14'!D:D,1,0))</f>
        <v/>
      </c>
    </row>
    <row r="2035" spans="1:15" ht="12.75" customHeight="1" x14ac:dyDescent="0.2">
      <c r="A2035" s="36" t="str">
        <f>'0'!$A$4</f>
        <v>………………..</v>
      </c>
      <c r="B2035" s="37">
        <f>'0'!$A$2</f>
        <v>46112</v>
      </c>
      <c r="C2035" s="37" t="s">
        <v>1243</v>
      </c>
      <c r="D2035" s="119" t="str">
        <f>IF(G2035="","",VLOOKUP(G2035,номенклатури!R:T,2,0))</f>
        <v/>
      </c>
      <c r="E2035" s="365" t="str">
        <f>IF(G2035="","",VLOOKUP(G2035,номенклатури!R:T,3,0))</f>
        <v/>
      </c>
      <c r="F2035" s="159" t="str">
        <f>IF(G2035="","",IF(ISERROR(VLOOKUP(G2035,номенклатури!V:V,1,0)),E2035*H2035,E2035*I2035))</f>
        <v/>
      </c>
      <c r="G2035" s="14"/>
      <c r="H2035" s="15"/>
      <c r="I2035" s="15"/>
      <c r="J2035" s="15"/>
      <c r="K2035" s="15"/>
      <c r="L2035" s="217"/>
      <c r="M2035" s="22"/>
      <c r="N2035" s="119" t="str">
        <f>IF(G2035="","",VLOOKUP(G2035,номенклатури!R:U,4,0))</f>
        <v/>
      </c>
      <c r="O2035" s="119" t="str">
        <f>IF(M2035="","",VLOOKUP(M2035,'14'!D:D,1,0))</f>
        <v/>
      </c>
    </row>
    <row r="2036" spans="1:15" ht="12.75" customHeight="1" x14ac:dyDescent="0.2">
      <c r="A2036" s="36" t="str">
        <f>'0'!$A$4</f>
        <v>………………..</v>
      </c>
      <c r="B2036" s="37">
        <f>'0'!$A$2</f>
        <v>46112</v>
      </c>
      <c r="C2036" s="37" t="s">
        <v>1243</v>
      </c>
      <c r="D2036" s="119" t="str">
        <f>IF(G2036="","",VLOOKUP(G2036,номенклатури!R:T,2,0))</f>
        <v/>
      </c>
      <c r="E2036" s="365" t="str">
        <f>IF(G2036="","",VLOOKUP(G2036,номенклатури!R:T,3,0))</f>
        <v/>
      </c>
      <c r="F2036" s="159" t="str">
        <f>IF(G2036="","",IF(ISERROR(VLOOKUP(G2036,номенклатури!V:V,1,0)),E2036*H2036,E2036*I2036))</f>
        <v/>
      </c>
      <c r="G2036" s="14"/>
      <c r="H2036" s="15"/>
      <c r="I2036" s="15"/>
      <c r="J2036" s="15"/>
      <c r="K2036" s="15"/>
      <c r="L2036" s="217"/>
      <c r="M2036" s="22"/>
      <c r="N2036" s="119" t="str">
        <f>IF(G2036="","",VLOOKUP(G2036,номенклатури!R:U,4,0))</f>
        <v/>
      </c>
      <c r="O2036" s="119" t="str">
        <f>IF(M2036="","",VLOOKUP(M2036,'14'!D:D,1,0))</f>
        <v/>
      </c>
    </row>
    <row r="2037" spans="1:15" ht="12.75" customHeight="1" x14ac:dyDescent="0.2">
      <c r="A2037" s="36" t="str">
        <f>'0'!$A$4</f>
        <v>………………..</v>
      </c>
      <c r="B2037" s="37">
        <f>'0'!$A$2</f>
        <v>46112</v>
      </c>
      <c r="C2037" s="37" t="s">
        <v>1243</v>
      </c>
      <c r="D2037" s="119" t="str">
        <f>IF(G2037="","",VLOOKUP(G2037,номенклатури!R:T,2,0))</f>
        <v/>
      </c>
      <c r="E2037" s="365" t="str">
        <f>IF(G2037="","",VLOOKUP(G2037,номенклатури!R:T,3,0))</f>
        <v/>
      </c>
      <c r="F2037" s="159" t="str">
        <f>IF(G2037="","",IF(ISERROR(VLOOKUP(G2037,номенклатури!V:V,1,0)),E2037*H2037,E2037*I2037))</f>
        <v/>
      </c>
      <c r="G2037" s="14"/>
      <c r="H2037" s="15"/>
      <c r="I2037" s="15"/>
      <c r="J2037" s="15"/>
      <c r="K2037" s="15"/>
      <c r="L2037" s="217"/>
      <c r="M2037" s="22"/>
      <c r="N2037" s="119" t="str">
        <f>IF(G2037="","",VLOOKUP(G2037,номенклатури!R:U,4,0))</f>
        <v/>
      </c>
      <c r="O2037" s="119" t="str">
        <f>IF(M2037="","",VLOOKUP(M2037,'14'!D:D,1,0))</f>
        <v/>
      </c>
    </row>
    <row r="2038" spans="1:15" ht="12.75" customHeight="1" x14ac:dyDescent="0.2">
      <c r="A2038" s="36" t="str">
        <f>'0'!$A$4</f>
        <v>………………..</v>
      </c>
      <c r="B2038" s="37">
        <f>'0'!$A$2</f>
        <v>46112</v>
      </c>
      <c r="C2038" s="37" t="s">
        <v>1243</v>
      </c>
      <c r="D2038" s="119" t="str">
        <f>IF(G2038="","",VLOOKUP(G2038,номенклатури!R:T,2,0))</f>
        <v/>
      </c>
      <c r="E2038" s="365" t="str">
        <f>IF(G2038="","",VLOOKUP(G2038,номенклатури!R:T,3,0))</f>
        <v/>
      </c>
      <c r="F2038" s="159" t="str">
        <f>IF(G2038="","",IF(ISERROR(VLOOKUP(G2038,номенклатури!V:V,1,0)),E2038*H2038,E2038*I2038))</f>
        <v/>
      </c>
      <c r="G2038" s="14"/>
      <c r="H2038" s="15"/>
      <c r="I2038" s="15"/>
      <c r="J2038" s="15"/>
      <c r="K2038" s="15"/>
      <c r="L2038" s="217"/>
      <c r="M2038" s="22"/>
      <c r="N2038" s="119" t="str">
        <f>IF(G2038="","",VLOOKUP(G2038,номенклатури!R:U,4,0))</f>
        <v/>
      </c>
      <c r="O2038" s="119" t="str">
        <f>IF(M2038="","",VLOOKUP(M2038,'14'!D:D,1,0))</f>
        <v/>
      </c>
    </row>
    <row r="2039" spans="1:15" ht="12.75" customHeight="1" x14ac:dyDescent="0.2">
      <c r="A2039" s="36" t="str">
        <f>'0'!$A$4</f>
        <v>………………..</v>
      </c>
      <c r="B2039" s="37">
        <f>'0'!$A$2</f>
        <v>46112</v>
      </c>
      <c r="C2039" s="37" t="s">
        <v>1243</v>
      </c>
      <c r="D2039" s="119" t="str">
        <f>IF(G2039="","",VLOOKUP(G2039,номенклатури!R:T,2,0))</f>
        <v/>
      </c>
      <c r="E2039" s="365" t="str">
        <f>IF(G2039="","",VLOOKUP(G2039,номенклатури!R:T,3,0))</f>
        <v/>
      </c>
      <c r="F2039" s="159" t="str">
        <f>IF(G2039="","",IF(ISERROR(VLOOKUP(G2039,номенклатури!V:V,1,0)),E2039*H2039,E2039*I2039))</f>
        <v/>
      </c>
      <c r="G2039" s="14"/>
      <c r="H2039" s="15"/>
      <c r="I2039" s="15"/>
      <c r="J2039" s="15"/>
      <c r="K2039" s="15"/>
      <c r="L2039" s="217"/>
      <c r="M2039" s="22"/>
      <c r="N2039" s="119" t="str">
        <f>IF(G2039="","",VLOOKUP(G2039,номенклатури!R:U,4,0))</f>
        <v/>
      </c>
      <c r="O2039" s="119" t="str">
        <f>IF(M2039="","",VLOOKUP(M2039,'14'!D:D,1,0))</f>
        <v/>
      </c>
    </row>
    <row r="2040" spans="1:15" ht="12.75" customHeight="1" x14ac:dyDescent="0.2">
      <c r="A2040" s="36" t="str">
        <f>'0'!$A$4</f>
        <v>………………..</v>
      </c>
      <c r="B2040" s="37">
        <f>'0'!$A$2</f>
        <v>46112</v>
      </c>
      <c r="C2040" s="37" t="s">
        <v>1243</v>
      </c>
      <c r="D2040" s="119" t="str">
        <f>IF(G2040="","",VLOOKUP(G2040,номенклатури!R:T,2,0))</f>
        <v/>
      </c>
      <c r="E2040" s="365" t="str">
        <f>IF(G2040="","",VLOOKUP(G2040,номенклатури!R:T,3,0))</f>
        <v/>
      </c>
      <c r="F2040" s="159" t="str">
        <f>IF(G2040="","",IF(ISERROR(VLOOKUP(G2040,номенклатури!V:V,1,0)),E2040*H2040,E2040*I2040))</f>
        <v/>
      </c>
      <c r="G2040" s="14"/>
      <c r="H2040" s="15"/>
      <c r="I2040" s="15"/>
      <c r="J2040" s="15"/>
      <c r="K2040" s="15"/>
      <c r="L2040" s="217"/>
      <c r="M2040" s="22"/>
      <c r="N2040" s="119" t="str">
        <f>IF(G2040="","",VLOOKUP(G2040,номенклатури!R:U,4,0))</f>
        <v/>
      </c>
      <c r="O2040" s="119" t="str">
        <f>IF(M2040="","",VLOOKUP(M2040,'14'!D:D,1,0))</f>
        <v/>
      </c>
    </row>
    <row r="2041" spans="1:15" ht="12.75" customHeight="1" x14ac:dyDescent="0.2">
      <c r="A2041" s="36" t="str">
        <f>'0'!$A$4</f>
        <v>………………..</v>
      </c>
      <c r="B2041" s="37">
        <f>'0'!$A$2</f>
        <v>46112</v>
      </c>
      <c r="C2041" s="37" t="s">
        <v>1243</v>
      </c>
      <c r="D2041" s="119" t="str">
        <f>IF(G2041="","",VLOOKUP(G2041,номенклатури!R:T,2,0))</f>
        <v/>
      </c>
      <c r="E2041" s="365" t="str">
        <f>IF(G2041="","",VLOOKUP(G2041,номенклатури!R:T,3,0))</f>
        <v/>
      </c>
      <c r="F2041" s="159" t="str">
        <f>IF(G2041="","",IF(ISERROR(VLOOKUP(G2041,номенклатури!V:V,1,0)),E2041*H2041,E2041*I2041))</f>
        <v/>
      </c>
      <c r="G2041" s="14"/>
      <c r="H2041" s="15"/>
      <c r="I2041" s="15"/>
      <c r="J2041" s="15"/>
      <c r="K2041" s="15"/>
      <c r="L2041" s="217"/>
      <c r="M2041" s="22"/>
      <c r="N2041" s="119" t="str">
        <f>IF(G2041="","",VLOOKUP(G2041,номенклатури!R:U,4,0))</f>
        <v/>
      </c>
      <c r="O2041" s="119" t="str">
        <f>IF(M2041="","",VLOOKUP(M2041,'14'!D:D,1,0))</f>
        <v/>
      </c>
    </row>
    <row r="2042" spans="1:15" ht="12.75" customHeight="1" x14ac:dyDescent="0.2">
      <c r="A2042" s="36" t="str">
        <f>'0'!$A$4</f>
        <v>………………..</v>
      </c>
      <c r="B2042" s="37">
        <f>'0'!$A$2</f>
        <v>46112</v>
      </c>
      <c r="C2042" s="37" t="s">
        <v>1243</v>
      </c>
      <c r="D2042" s="119" t="str">
        <f>IF(G2042="","",VLOOKUP(G2042,номенклатури!R:T,2,0))</f>
        <v/>
      </c>
      <c r="E2042" s="365" t="str">
        <f>IF(G2042="","",VLOOKUP(G2042,номенклатури!R:T,3,0))</f>
        <v/>
      </c>
      <c r="F2042" s="159" t="str">
        <f>IF(G2042="","",IF(ISERROR(VLOOKUP(G2042,номенклатури!V:V,1,0)),E2042*H2042,E2042*I2042))</f>
        <v/>
      </c>
      <c r="G2042" s="14"/>
      <c r="H2042" s="15"/>
      <c r="I2042" s="15"/>
      <c r="J2042" s="15"/>
      <c r="K2042" s="15"/>
      <c r="L2042" s="217"/>
      <c r="M2042" s="22"/>
      <c r="N2042" s="119" t="str">
        <f>IF(G2042="","",VLOOKUP(G2042,номенклатури!R:U,4,0))</f>
        <v/>
      </c>
      <c r="O2042" s="119" t="str">
        <f>IF(M2042="","",VLOOKUP(M2042,'14'!D:D,1,0))</f>
        <v/>
      </c>
    </row>
    <row r="2043" spans="1:15" ht="12.75" customHeight="1" x14ac:dyDescent="0.2">
      <c r="A2043" s="36" t="str">
        <f>'0'!$A$4</f>
        <v>………………..</v>
      </c>
      <c r="B2043" s="37">
        <f>'0'!$A$2</f>
        <v>46112</v>
      </c>
      <c r="C2043" s="37" t="s">
        <v>1243</v>
      </c>
      <c r="D2043" s="119" t="str">
        <f>IF(G2043="","",VLOOKUP(G2043,номенклатури!R:T,2,0))</f>
        <v/>
      </c>
      <c r="E2043" s="365" t="str">
        <f>IF(G2043="","",VLOOKUP(G2043,номенклатури!R:T,3,0))</f>
        <v/>
      </c>
      <c r="F2043" s="159" t="str">
        <f>IF(G2043="","",IF(ISERROR(VLOOKUP(G2043,номенклатури!V:V,1,0)),E2043*H2043,E2043*I2043))</f>
        <v/>
      </c>
      <c r="G2043" s="14"/>
      <c r="H2043" s="15"/>
      <c r="I2043" s="15"/>
      <c r="J2043" s="15"/>
      <c r="K2043" s="15"/>
      <c r="L2043" s="217"/>
      <c r="M2043" s="22"/>
      <c r="N2043" s="119" t="str">
        <f>IF(G2043="","",VLOOKUP(G2043,номенклатури!R:U,4,0))</f>
        <v/>
      </c>
      <c r="O2043" s="119" t="str">
        <f>IF(M2043="","",VLOOKUP(M2043,'14'!D:D,1,0))</f>
        <v/>
      </c>
    </row>
    <row r="2044" spans="1:15" ht="12.75" customHeight="1" x14ac:dyDescent="0.2">
      <c r="A2044" s="36" t="str">
        <f>'0'!$A$4</f>
        <v>………………..</v>
      </c>
      <c r="B2044" s="37">
        <f>'0'!$A$2</f>
        <v>46112</v>
      </c>
      <c r="C2044" s="37" t="s">
        <v>1243</v>
      </c>
      <c r="D2044" s="119" t="str">
        <f>IF(G2044="","",VLOOKUP(G2044,номенклатури!R:T,2,0))</f>
        <v/>
      </c>
      <c r="E2044" s="365" t="str">
        <f>IF(G2044="","",VLOOKUP(G2044,номенклатури!R:T,3,0))</f>
        <v/>
      </c>
      <c r="F2044" s="159" t="str">
        <f>IF(G2044="","",IF(ISERROR(VLOOKUP(G2044,номенклатури!V:V,1,0)),E2044*H2044,E2044*I2044))</f>
        <v/>
      </c>
      <c r="G2044" s="14"/>
      <c r="H2044" s="15"/>
      <c r="I2044" s="15"/>
      <c r="J2044" s="15"/>
      <c r="K2044" s="15"/>
      <c r="L2044" s="217"/>
      <c r="M2044" s="22"/>
      <c r="N2044" s="119" t="str">
        <f>IF(G2044="","",VLOOKUP(G2044,номенклатури!R:U,4,0))</f>
        <v/>
      </c>
      <c r="O2044" s="119" t="str">
        <f>IF(M2044="","",VLOOKUP(M2044,'14'!D:D,1,0))</f>
        <v/>
      </c>
    </row>
    <row r="2045" spans="1:15" ht="12.75" customHeight="1" x14ac:dyDescent="0.2">
      <c r="A2045" s="36" t="str">
        <f>'0'!$A$4</f>
        <v>………………..</v>
      </c>
      <c r="B2045" s="37">
        <f>'0'!$A$2</f>
        <v>46112</v>
      </c>
      <c r="C2045" s="37" t="s">
        <v>1243</v>
      </c>
      <c r="D2045" s="119" t="str">
        <f>IF(G2045="","",VLOOKUP(G2045,номенклатури!R:T,2,0))</f>
        <v/>
      </c>
      <c r="E2045" s="365" t="str">
        <f>IF(G2045="","",VLOOKUP(G2045,номенклатури!R:T,3,0))</f>
        <v/>
      </c>
      <c r="F2045" s="159" t="str">
        <f>IF(G2045="","",IF(ISERROR(VLOOKUP(G2045,номенклатури!V:V,1,0)),E2045*H2045,E2045*I2045))</f>
        <v/>
      </c>
      <c r="G2045" s="14"/>
      <c r="H2045" s="15"/>
      <c r="I2045" s="15"/>
      <c r="J2045" s="15"/>
      <c r="K2045" s="15"/>
      <c r="L2045" s="217"/>
      <c r="M2045" s="22"/>
      <c r="N2045" s="119" t="str">
        <f>IF(G2045="","",VLOOKUP(G2045,номенклатури!R:U,4,0))</f>
        <v/>
      </c>
      <c r="O2045" s="119" t="str">
        <f>IF(M2045="","",VLOOKUP(M2045,'14'!D:D,1,0))</f>
        <v/>
      </c>
    </row>
    <row r="2046" spans="1:15" ht="12.75" customHeight="1" x14ac:dyDescent="0.2">
      <c r="A2046" s="36" t="str">
        <f>'0'!$A$4</f>
        <v>………………..</v>
      </c>
      <c r="B2046" s="37">
        <f>'0'!$A$2</f>
        <v>46112</v>
      </c>
      <c r="C2046" s="37" t="s">
        <v>1243</v>
      </c>
      <c r="D2046" s="119" t="str">
        <f>IF(G2046="","",VLOOKUP(G2046,номенклатури!R:T,2,0))</f>
        <v/>
      </c>
      <c r="E2046" s="365" t="str">
        <f>IF(G2046="","",VLOOKUP(G2046,номенклатури!R:T,3,0))</f>
        <v/>
      </c>
      <c r="F2046" s="159" t="str">
        <f>IF(G2046="","",IF(ISERROR(VLOOKUP(G2046,номенклатури!V:V,1,0)),E2046*H2046,E2046*I2046))</f>
        <v/>
      </c>
      <c r="G2046" s="14"/>
      <c r="H2046" s="15"/>
      <c r="I2046" s="15"/>
      <c r="J2046" s="15"/>
      <c r="K2046" s="15"/>
      <c r="L2046" s="217"/>
      <c r="M2046" s="22"/>
      <c r="N2046" s="119" t="str">
        <f>IF(G2046="","",VLOOKUP(G2046,номенклатури!R:U,4,0))</f>
        <v/>
      </c>
      <c r="O2046" s="119" t="str">
        <f>IF(M2046="","",VLOOKUP(M2046,'14'!D:D,1,0))</f>
        <v/>
      </c>
    </row>
    <row r="2047" spans="1:15" ht="12.75" customHeight="1" x14ac:dyDescent="0.2">
      <c r="A2047" s="36" t="str">
        <f>'0'!$A$4</f>
        <v>………………..</v>
      </c>
      <c r="B2047" s="37">
        <f>'0'!$A$2</f>
        <v>46112</v>
      </c>
      <c r="C2047" s="37" t="s">
        <v>1243</v>
      </c>
      <c r="D2047" s="119" t="str">
        <f>IF(G2047="","",VLOOKUP(G2047,номенклатури!R:T,2,0))</f>
        <v/>
      </c>
      <c r="E2047" s="365" t="str">
        <f>IF(G2047="","",VLOOKUP(G2047,номенклатури!R:T,3,0))</f>
        <v/>
      </c>
      <c r="F2047" s="159" t="str">
        <f>IF(G2047="","",IF(ISERROR(VLOOKUP(G2047,номенклатури!V:V,1,0)),E2047*H2047,E2047*I2047))</f>
        <v/>
      </c>
      <c r="G2047" s="14"/>
      <c r="H2047" s="15"/>
      <c r="I2047" s="15"/>
      <c r="J2047" s="15"/>
      <c r="K2047" s="15"/>
      <c r="L2047" s="217"/>
      <c r="M2047" s="22"/>
      <c r="N2047" s="119" t="str">
        <f>IF(G2047="","",VLOOKUP(G2047,номенклатури!R:U,4,0))</f>
        <v/>
      </c>
      <c r="O2047" s="119" t="str">
        <f>IF(M2047="","",VLOOKUP(M2047,'14'!D:D,1,0))</f>
        <v/>
      </c>
    </row>
    <row r="2048" spans="1:15" ht="12.75" customHeight="1" x14ac:dyDescent="0.2">
      <c r="A2048" s="36" t="str">
        <f>'0'!$A$4</f>
        <v>………………..</v>
      </c>
      <c r="B2048" s="37">
        <f>'0'!$A$2</f>
        <v>46112</v>
      </c>
      <c r="C2048" s="37" t="s">
        <v>1243</v>
      </c>
      <c r="D2048" s="119" t="str">
        <f>IF(G2048="","",VLOOKUP(G2048,номенклатури!R:T,2,0))</f>
        <v/>
      </c>
      <c r="E2048" s="365" t="str">
        <f>IF(G2048="","",VLOOKUP(G2048,номенклатури!R:T,3,0))</f>
        <v/>
      </c>
      <c r="F2048" s="159" t="str">
        <f>IF(G2048="","",IF(ISERROR(VLOOKUP(G2048,номенклатури!V:V,1,0)),E2048*H2048,E2048*I2048))</f>
        <v/>
      </c>
      <c r="G2048" s="14"/>
      <c r="H2048" s="15"/>
      <c r="I2048" s="15"/>
      <c r="J2048" s="15"/>
      <c r="K2048" s="15"/>
      <c r="L2048" s="217"/>
      <c r="M2048" s="22"/>
      <c r="N2048" s="119" t="str">
        <f>IF(G2048="","",VLOOKUP(G2048,номенклатури!R:U,4,0))</f>
        <v/>
      </c>
      <c r="O2048" s="119" t="str">
        <f>IF(M2048="","",VLOOKUP(M2048,'14'!D:D,1,0))</f>
        <v/>
      </c>
    </row>
    <row r="2049" spans="1:15" ht="12.75" customHeight="1" x14ac:dyDescent="0.2">
      <c r="A2049" s="36" t="str">
        <f>'0'!$A$4</f>
        <v>………………..</v>
      </c>
      <c r="B2049" s="37">
        <f>'0'!$A$2</f>
        <v>46112</v>
      </c>
      <c r="C2049" s="37" t="s">
        <v>1243</v>
      </c>
      <c r="D2049" s="119" t="str">
        <f>IF(G2049="","",VLOOKUP(G2049,номенклатури!R:T,2,0))</f>
        <v/>
      </c>
      <c r="E2049" s="365" t="str">
        <f>IF(G2049="","",VLOOKUP(G2049,номенклатури!R:T,3,0))</f>
        <v/>
      </c>
      <c r="F2049" s="159" t="str">
        <f>IF(G2049="","",IF(ISERROR(VLOOKUP(G2049,номенклатури!V:V,1,0)),E2049*H2049,E2049*I2049))</f>
        <v/>
      </c>
      <c r="G2049" s="14"/>
      <c r="H2049" s="15"/>
      <c r="I2049" s="15"/>
      <c r="J2049" s="15"/>
      <c r="K2049" s="15"/>
      <c r="L2049" s="217"/>
      <c r="M2049" s="22"/>
      <c r="N2049" s="119" t="str">
        <f>IF(G2049="","",VLOOKUP(G2049,номенклатури!R:U,4,0))</f>
        <v/>
      </c>
      <c r="O2049" s="119" t="str">
        <f>IF(M2049="","",VLOOKUP(M2049,'14'!D:D,1,0))</f>
        <v/>
      </c>
    </row>
    <row r="2050" spans="1:15" ht="12.75" customHeight="1" x14ac:dyDescent="0.2">
      <c r="A2050" s="36" t="str">
        <f>'0'!$A$4</f>
        <v>………………..</v>
      </c>
      <c r="B2050" s="37">
        <f>'0'!$A$2</f>
        <v>46112</v>
      </c>
      <c r="C2050" s="37" t="s">
        <v>1243</v>
      </c>
      <c r="D2050" s="119" t="str">
        <f>IF(G2050="","",VLOOKUP(G2050,номенклатури!R:T,2,0))</f>
        <v/>
      </c>
      <c r="E2050" s="365" t="str">
        <f>IF(G2050="","",VLOOKUP(G2050,номенклатури!R:T,3,0))</f>
        <v/>
      </c>
      <c r="F2050" s="159" t="str">
        <f>IF(G2050="","",IF(ISERROR(VLOOKUP(G2050,номенклатури!V:V,1,0)),E2050*H2050,E2050*I2050))</f>
        <v/>
      </c>
      <c r="G2050" s="14"/>
      <c r="H2050" s="15"/>
      <c r="I2050" s="15"/>
      <c r="J2050" s="15"/>
      <c r="K2050" s="15"/>
      <c r="L2050" s="217"/>
      <c r="M2050" s="22"/>
      <c r="N2050" s="119" t="str">
        <f>IF(G2050="","",VLOOKUP(G2050,номенклатури!R:U,4,0))</f>
        <v/>
      </c>
      <c r="O2050" s="119" t="str">
        <f>IF(M2050="","",VLOOKUP(M2050,'14'!D:D,1,0))</f>
        <v/>
      </c>
    </row>
    <row r="2051" spans="1:15" ht="12.75" customHeight="1" x14ac:dyDescent="0.2">
      <c r="A2051" s="36" t="str">
        <f>'0'!$A$4</f>
        <v>………………..</v>
      </c>
      <c r="B2051" s="37">
        <f>'0'!$A$2</f>
        <v>46112</v>
      </c>
      <c r="C2051" s="37" t="s">
        <v>1243</v>
      </c>
      <c r="D2051" s="119" t="str">
        <f>IF(G2051="","",VLOOKUP(G2051,номенклатури!R:T,2,0))</f>
        <v/>
      </c>
      <c r="E2051" s="365" t="str">
        <f>IF(G2051="","",VLOOKUP(G2051,номенклатури!R:T,3,0))</f>
        <v/>
      </c>
      <c r="F2051" s="159" t="str">
        <f>IF(G2051="","",IF(ISERROR(VLOOKUP(G2051,номенклатури!V:V,1,0)),E2051*H2051,E2051*I2051))</f>
        <v/>
      </c>
      <c r="G2051" s="14"/>
      <c r="H2051" s="15"/>
      <c r="I2051" s="15"/>
      <c r="J2051" s="15"/>
      <c r="K2051" s="15"/>
      <c r="L2051" s="217"/>
      <c r="M2051" s="22"/>
      <c r="N2051" s="119" t="str">
        <f>IF(G2051="","",VLOOKUP(G2051,номенклатури!R:U,4,0))</f>
        <v/>
      </c>
      <c r="O2051" s="119" t="str">
        <f>IF(M2051="","",VLOOKUP(M2051,'14'!D:D,1,0))</f>
        <v/>
      </c>
    </row>
    <row r="2052" spans="1:15" ht="12.75" customHeight="1" x14ac:dyDescent="0.2">
      <c r="A2052" s="36" t="str">
        <f>'0'!$A$4</f>
        <v>………………..</v>
      </c>
      <c r="B2052" s="37">
        <f>'0'!$A$2</f>
        <v>46112</v>
      </c>
      <c r="C2052" s="37" t="s">
        <v>1243</v>
      </c>
      <c r="D2052" s="119" t="str">
        <f>IF(G2052="","",VLOOKUP(G2052,номенклатури!R:T,2,0))</f>
        <v/>
      </c>
      <c r="E2052" s="365" t="str">
        <f>IF(G2052="","",VLOOKUP(G2052,номенклатури!R:T,3,0))</f>
        <v/>
      </c>
      <c r="F2052" s="159" t="str">
        <f>IF(G2052="","",IF(ISERROR(VLOOKUP(G2052,номенклатури!V:V,1,0)),E2052*H2052,E2052*I2052))</f>
        <v/>
      </c>
      <c r="G2052" s="14"/>
      <c r="H2052" s="15"/>
      <c r="I2052" s="15"/>
      <c r="J2052" s="15"/>
      <c r="K2052" s="15"/>
      <c r="L2052" s="217"/>
      <c r="M2052" s="22"/>
      <c r="N2052" s="119" t="str">
        <f>IF(G2052="","",VLOOKUP(G2052,номенклатури!R:U,4,0))</f>
        <v/>
      </c>
      <c r="O2052" s="119" t="str">
        <f>IF(M2052="","",VLOOKUP(M2052,'14'!D:D,1,0))</f>
        <v/>
      </c>
    </row>
    <row r="2053" spans="1:15" ht="12.75" customHeight="1" x14ac:dyDescent="0.2">
      <c r="A2053" s="36" t="str">
        <f>'0'!$A$4</f>
        <v>………………..</v>
      </c>
      <c r="B2053" s="37">
        <f>'0'!$A$2</f>
        <v>46112</v>
      </c>
      <c r="C2053" s="37" t="s">
        <v>1243</v>
      </c>
      <c r="D2053" s="119" t="str">
        <f>IF(G2053="","",VLOOKUP(G2053,номенклатури!R:T,2,0))</f>
        <v/>
      </c>
      <c r="E2053" s="365" t="str">
        <f>IF(G2053="","",VLOOKUP(G2053,номенклатури!R:T,3,0))</f>
        <v/>
      </c>
      <c r="F2053" s="159" t="str">
        <f>IF(G2053="","",IF(ISERROR(VLOOKUP(G2053,номенклатури!V:V,1,0)),E2053*H2053,E2053*I2053))</f>
        <v/>
      </c>
      <c r="G2053" s="14"/>
      <c r="H2053" s="15"/>
      <c r="I2053" s="15"/>
      <c r="J2053" s="15"/>
      <c r="K2053" s="15"/>
      <c r="L2053" s="217"/>
      <c r="M2053" s="22"/>
      <c r="N2053" s="119" t="str">
        <f>IF(G2053="","",VLOOKUP(G2053,номенклатури!R:U,4,0))</f>
        <v/>
      </c>
      <c r="O2053" s="119" t="str">
        <f>IF(M2053="","",VLOOKUP(M2053,'14'!D:D,1,0))</f>
        <v/>
      </c>
    </row>
    <row r="2054" spans="1:15" ht="12.75" customHeight="1" x14ac:dyDescent="0.2">
      <c r="A2054" s="36" t="str">
        <f>'0'!$A$4</f>
        <v>………………..</v>
      </c>
      <c r="B2054" s="37">
        <f>'0'!$A$2</f>
        <v>46112</v>
      </c>
      <c r="C2054" s="37" t="s">
        <v>1243</v>
      </c>
      <c r="D2054" s="119" t="str">
        <f>IF(G2054="","",VLOOKUP(G2054,номенклатури!R:T,2,0))</f>
        <v/>
      </c>
      <c r="E2054" s="365" t="str">
        <f>IF(G2054="","",VLOOKUP(G2054,номенклатури!R:T,3,0))</f>
        <v/>
      </c>
      <c r="F2054" s="159" t="str">
        <f>IF(G2054="","",IF(ISERROR(VLOOKUP(G2054,номенклатури!V:V,1,0)),E2054*H2054,E2054*I2054))</f>
        <v/>
      </c>
      <c r="G2054" s="14"/>
      <c r="H2054" s="15"/>
      <c r="I2054" s="15"/>
      <c r="J2054" s="15"/>
      <c r="K2054" s="15"/>
      <c r="L2054" s="217"/>
      <c r="M2054" s="22"/>
      <c r="N2054" s="119" t="str">
        <f>IF(G2054="","",VLOOKUP(G2054,номенклатури!R:U,4,0))</f>
        <v/>
      </c>
      <c r="O2054" s="119" t="str">
        <f>IF(M2054="","",VLOOKUP(M2054,'14'!D:D,1,0))</f>
        <v/>
      </c>
    </row>
    <row r="2055" spans="1:15" ht="12.75" customHeight="1" x14ac:dyDescent="0.2">
      <c r="A2055" s="36" t="str">
        <f>'0'!$A$4</f>
        <v>………………..</v>
      </c>
      <c r="B2055" s="37">
        <f>'0'!$A$2</f>
        <v>46112</v>
      </c>
      <c r="C2055" s="37" t="s">
        <v>1243</v>
      </c>
      <c r="D2055" s="119" t="str">
        <f>IF(G2055="","",VLOOKUP(G2055,номенклатури!R:T,2,0))</f>
        <v/>
      </c>
      <c r="E2055" s="365" t="str">
        <f>IF(G2055="","",VLOOKUP(G2055,номенклатури!R:T,3,0))</f>
        <v/>
      </c>
      <c r="F2055" s="159" t="str">
        <f>IF(G2055="","",IF(ISERROR(VLOOKUP(G2055,номенклатури!V:V,1,0)),E2055*H2055,E2055*I2055))</f>
        <v/>
      </c>
      <c r="G2055" s="14"/>
      <c r="H2055" s="15"/>
      <c r="I2055" s="15"/>
      <c r="J2055" s="15"/>
      <c r="K2055" s="15"/>
      <c r="L2055" s="217"/>
      <c r="M2055" s="22"/>
      <c r="N2055" s="119" t="str">
        <f>IF(G2055="","",VLOOKUP(G2055,номенклатури!R:U,4,0))</f>
        <v/>
      </c>
      <c r="O2055" s="119" t="str">
        <f>IF(M2055="","",VLOOKUP(M2055,'14'!D:D,1,0))</f>
        <v/>
      </c>
    </row>
    <row r="2056" spans="1:15" ht="12.75" customHeight="1" x14ac:dyDescent="0.2">
      <c r="A2056" s="36" t="str">
        <f>'0'!$A$4</f>
        <v>………………..</v>
      </c>
      <c r="B2056" s="37">
        <f>'0'!$A$2</f>
        <v>46112</v>
      </c>
      <c r="C2056" s="37" t="s">
        <v>1243</v>
      </c>
      <c r="D2056" s="119" t="str">
        <f>IF(G2056="","",VLOOKUP(G2056,номенклатури!R:T,2,0))</f>
        <v/>
      </c>
      <c r="E2056" s="365" t="str">
        <f>IF(G2056="","",VLOOKUP(G2056,номенклатури!R:T,3,0))</f>
        <v/>
      </c>
      <c r="F2056" s="159" t="str">
        <f>IF(G2056="","",IF(ISERROR(VLOOKUP(G2056,номенклатури!V:V,1,0)),E2056*H2056,E2056*I2056))</f>
        <v/>
      </c>
      <c r="G2056" s="14"/>
      <c r="H2056" s="15"/>
      <c r="I2056" s="15"/>
      <c r="J2056" s="15"/>
      <c r="K2056" s="15"/>
      <c r="L2056" s="217"/>
      <c r="M2056" s="22"/>
      <c r="N2056" s="119" t="str">
        <f>IF(G2056="","",VLOOKUP(G2056,номенклатури!R:U,4,0))</f>
        <v/>
      </c>
      <c r="O2056" s="119" t="str">
        <f>IF(M2056="","",VLOOKUP(M2056,'14'!D:D,1,0))</f>
        <v/>
      </c>
    </row>
    <row r="2057" spans="1:15" ht="12.75" customHeight="1" x14ac:dyDescent="0.2">
      <c r="A2057" s="36" t="str">
        <f>'0'!$A$4</f>
        <v>………………..</v>
      </c>
      <c r="B2057" s="37">
        <f>'0'!$A$2</f>
        <v>46112</v>
      </c>
      <c r="C2057" s="37" t="s">
        <v>1243</v>
      </c>
      <c r="D2057" s="119" t="str">
        <f>IF(G2057="","",VLOOKUP(G2057,номенклатури!R:T,2,0))</f>
        <v/>
      </c>
      <c r="E2057" s="365" t="str">
        <f>IF(G2057="","",VLOOKUP(G2057,номенклатури!R:T,3,0))</f>
        <v/>
      </c>
      <c r="F2057" s="159" t="str">
        <f>IF(G2057="","",IF(ISERROR(VLOOKUP(G2057,номенклатури!V:V,1,0)),E2057*H2057,E2057*I2057))</f>
        <v/>
      </c>
      <c r="G2057" s="14"/>
      <c r="H2057" s="15"/>
      <c r="I2057" s="15"/>
      <c r="J2057" s="15"/>
      <c r="K2057" s="15"/>
      <c r="L2057" s="217"/>
      <c r="M2057" s="22"/>
      <c r="N2057" s="119" t="str">
        <f>IF(G2057="","",VLOOKUP(G2057,номенклатури!R:U,4,0))</f>
        <v/>
      </c>
      <c r="O2057" s="119" t="str">
        <f>IF(M2057="","",VLOOKUP(M2057,'14'!D:D,1,0))</f>
        <v/>
      </c>
    </row>
    <row r="2058" spans="1:15" ht="12.75" customHeight="1" x14ac:dyDescent="0.2">
      <c r="A2058" s="36" t="str">
        <f>'0'!$A$4</f>
        <v>………………..</v>
      </c>
      <c r="B2058" s="37">
        <f>'0'!$A$2</f>
        <v>46112</v>
      </c>
      <c r="C2058" s="37" t="s">
        <v>1243</v>
      </c>
      <c r="D2058" s="119" t="str">
        <f>IF(G2058="","",VLOOKUP(G2058,номенклатури!R:T,2,0))</f>
        <v/>
      </c>
      <c r="E2058" s="365" t="str">
        <f>IF(G2058="","",VLOOKUP(G2058,номенклатури!R:T,3,0))</f>
        <v/>
      </c>
      <c r="F2058" s="159" t="str">
        <f>IF(G2058="","",IF(ISERROR(VLOOKUP(G2058,номенклатури!V:V,1,0)),E2058*H2058,E2058*I2058))</f>
        <v/>
      </c>
      <c r="G2058" s="14"/>
      <c r="H2058" s="15"/>
      <c r="I2058" s="15"/>
      <c r="J2058" s="15"/>
      <c r="K2058" s="15"/>
      <c r="L2058" s="217"/>
      <c r="M2058" s="22"/>
      <c r="N2058" s="119" t="str">
        <f>IF(G2058="","",VLOOKUP(G2058,номенклатури!R:U,4,0))</f>
        <v/>
      </c>
      <c r="O2058" s="119" t="str">
        <f>IF(M2058="","",VLOOKUP(M2058,'14'!D:D,1,0))</f>
        <v/>
      </c>
    </row>
    <row r="2059" spans="1:15" ht="12.75" customHeight="1" x14ac:dyDescent="0.2">
      <c r="A2059" s="36" t="str">
        <f>'0'!$A$4</f>
        <v>………………..</v>
      </c>
      <c r="B2059" s="37">
        <f>'0'!$A$2</f>
        <v>46112</v>
      </c>
      <c r="C2059" s="37" t="s">
        <v>1243</v>
      </c>
      <c r="D2059" s="119" t="str">
        <f>IF(G2059="","",VLOOKUP(G2059,номенклатури!R:T,2,0))</f>
        <v/>
      </c>
      <c r="E2059" s="365" t="str">
        <f>IF(G2059="","",VLOOKUP(G2059,номенклатури!R:T,3,0))</f>
        <v/>
      </c>
      <c r="F2059" s="159" t="str">
        <f>IF(G2059="","",IF(ISERROR(VLOOKUP(G2059,номенклатури!V:V,1,0)),E2059*H2059,E2059*I2059))</f>
        <v/>
      </c>
      <c r="G2059" s="14"/>
      <c r="H2059" s="15"/>
      <c r="I2059" s="15"/>
      <c r="J2059" s="15"/>
      <c r="K2059" s="15"/>
      <c r="L2059" s="217"/>
      <c r="M2059" s="22"/>
      <c r="N2059" s="119" t="str">
        <f>IF(G2059="","",VLOOKUP(G2059,номенклатури!R:U,4,0))</f>
        <v/>
      </c>
      <c r="O2059" s="119" t="str">
        <f>IF(M2059="","",VLOOKUP(M2059,'14'!D:D,1,0))</f>
        <v/>
      </c>
    </row>
    <row r="2060" spans="1:15" ht="12.75" customHeight="1" x14ac:dyDescent="0.2">
      <c r="A2060" s="36" t="str">
        <f>'0'!$A$4</f>
        <v>………………..</v>
      </c>
      <c r="B2060" s="37">
        <f>'0'!$A$2</f>
        <v>46112</v>
      </c>
      <c r="C2060" s="37" t="s">
        <v>1243</v>
      </c>
      <c r="D2060" s="119" t="str">
        <f>IF(G2060="","",VLOOKUP(G2060,номенклатури!R:T,2,0))</f>
        <v/>
      </c>
      <c r="E2060" s="365" t="str">
        <f>IF(G2060="","",VLOOKUP(G2060,номенклатури!R:T,3,0))</f>
        <v/>
      </c>
      <c r="F2060" s="159" t="str">
        <f>IF(G2060="","",IF(ISERROR(VLOOKUP(G2060,номенклатури!V:V,1,0)),E2060*H2060,E2060*I2060))</f>
        <v/>
      </c>
      <c r="G2060" s="14"/>
      <c r="H2060" s="15"/>
      <c r="I2060" s="15"/>
      <c r="J2060" s="15"/>
      <c r="K2060" s="15"/>
      <c r="L2060" s="217"/>
      <c r="M2060" s="22"/>
      <c r="N2060" s="119" t="str">
        <f>IF(G2060="","",VLOOKUP(G2060,номенклатури!R:U,4,0))</f>
        <v/>
      </c>
      <c r="O2060" s="119" t="str">
        <f>IF(M2060="","",VLOOKUP(M2060,'14'!D:D,1,0))</f>
        <v/>
      </c>
    </row>
    <row r="2061" spans="1:15" ht="12.75" customHeight="1" x14ac:dyDescent="0.2">
      <c r="A2061" s="36" t="str">
        <f>'0'!$A$4</f>
        <v>………………..</v>
      </c>
      <c r="B2061" s="37">
        <f>'0'!$A$2</f>
        <v>46112</v>
      </c>
      <c r="C2061" s="37" t="s">
        <v>1243</v>
      </c>
      <c r="D2061" s="119" t="str">
        <f>IF(G2061="","",VLOOKUP(G2061,номенклатури!R:T,2,0))</f>
        <v/>
      </c>
      <c r="E2061" s="365" t="str">
        <f>IF(G2061="","",VLOOKUP(G2061,номенклатури!R:T,3,0))</f>
        <v/>
      </c>
      <c r="F2061" s="159" t="str">
        <f>IF(G2061="","",IF(ISERROR(VLOOKUP(G2061,номенклатури!V:V,1,0)),E2061*H2061,E2061*I2061))</f>
        <v/>
      </c>
      <c r="G2061" s="14"/>
      <c r="H2061" s="15"/>
      <c r="I2061" s="15"/>
      <c r="J2061" s="15"/>
      <c r="K2061" s="15"/>
      <c r="L2061" s="217"/>
      <c r="M2061" s="22"/>
      <c r="N2061" s="119" t="str">
        <f>IF(G2061="","",VLOOKUP(G2061,номенклатури!R:U,4,0))</f>
        <v/>
      </c>
      <c r="O2061" s="119" t="str">
        <f>IF(M2061="","",VLOOKUP(M2061,'14'!D:D,1,0))</f>
        <v/>
      </c>
    </row>
    <row r="2062" spans="1:15" ht="12.75" customHeight="1" x14ac:dyDescent="0.2">
      <c r="A2062" s="36" t="str">
        <f>'0'!$A$4</f>
        <v>………………..</v>
      </c>
      <c r="B2062" s="37">
        <f>'0'!$A$2</f>
        <v>46112</v>
      </c>
      <c r="C2062" s="37" t="s">
        <v>1243</v>
      </c>
      <c r="D2062" s="119" t="str">
        <f>IF(G2062="","",VLOOKUP(G2062,номенклатури!R:T,2,0))</f>
        <v/>
      </c>
      <c r="E2062" s="365" t="str">
        <f>IF(G2062="","",VLOOKUP(G2062,номенклатури!R:T,3,0))</f>
        <v/>
      </c>
      <c r="F2062" s="159" t="str">
        <f>IF(G2062="","",IF(ISERROR(VLOOKUP(G2062,номенклатури!V:V,1,0)),E2062*H2062,E2062*I2062))</f>
        <v/>
      </c>
      <c r="G2062" s="14"/>
      <c r="H2062" s="15"/>
      <c r="I2062" s="15"/>
      <c r="J2062" s="15"/>
      <c r="K2062" s="15"/>
      <c r="L2062" s="217"/>
      <c r="M2062" s="22"/>
      <c r="N2062" s="119" t="str">
        <f>IF(G2062="","",VLOOKUP(G2062,номенклатури!R:U,4,0))</f>
        <v/>
      </c>
      <c r="O2062" s="119" t="str">
        <f>IF(M2062="","",VLOOKUP(M2062,'14'!D:D,1,0))</f>
        <v/>
      </c>
    </row>
    <row r="2063" spans="1:15" ht="12.75" customHeight="1" x14ac:dyDescent="0.2">
      <c r="A2063" s="36" t="str">
        <f>'0'!$A$4</f>
        <v>………………..</v>
      </c>
      <c r="B2063" s="37">
        <f>'0'!$A$2</f>
        <v>46112</v>
      </c>
      <c r="C2063" s="37" t="s">
        <v>1243</v>
      </c>
      <c r="D2063" s="119" t="str">
        <f>IF(G2063="","",VLOOKUP(G2063,номенклатури!R:T,2,0))</f>
        <v/>
      </c>
      <c r="E2063" s="365" t="str">
        <f>IF(G2063="","",VLOOKUP(G2063,номенклатури!R:T,3,0))</f>
        <v/>
      </c>
      <c r="F2063" s="159" t="str">
        <f>IF(G2063="","",IF(ISERROR(VLOOKUP(G2063,номенклатури!V:V,1,0)),E2063*H2063,E2063*I2063))</f>
        <v/>
      </c>
      <c r="G2063" s="14"/>
      <c r="H2063" s="15"/>
      <c r="I2063" s="15"/>
      <c r="J2063" s="15"/>
      <c r="K2063" s="15"/>
      <c r="L2063" s="217"/>
      <c r="M2063" s="22"/>
      <c r="N2063" s="119" t="str">
        <f>IF(G2063="","",VLOOKUP(G2063,номенклатури!R:U,4,0))</f>
        <v/>
      </c>
      <c r="O2063" s="119" t="str">
        <f>IF(M2063="","",VLOOKUP(M2063,'14'!D:D,1,0))</f>
        <v/>
      </c>
    </row>
    <row r="2064" spans="1:15" ht="12.75" customHeight="1" x14ac:dyDescent="0.2">
      <c r="A2064" s="36" t="str">
        <f>'0'!$A$4</f>
        <v>………………..</v>
      </c>
      <c r="B2064" s="37">
        <f>'0'!$A$2</f>
        <v>46112</v>
      </c>
      <c r="C2064" s="37" t="s">
        <v>1243</v>
      </c>
      <c r="D2064" s="119" t="str">
        <f>IF(G2064="","",VLOOKUP(G2064,номенклатури!R:T,2,0))</f>
        <v/>
      </c>
      <c r="E2064" s="365" t="str">
        <f>IF(G2064="","",VLOOKUP(G2064,номенклатури!R:T,3,0))</f>
        <v/>
      </c>
      <c r="F2064" s="159" t="str">
        <f>IF(G2064="","",IF(ISERROR(VLOOKUP(G2064,номенклатури!V:V,1,0)),E2064*H2064,E2064*I2064))</f>
        <v/>
      </c>
      <c r="G2064" s="14"/>
      <c r="H2064" s="15"/>
      <c r="I2064" s="15"/>
      <c r="J2064" s="15"/>
      <c r="K2064" s="15"/>
      <c r="L2064" s="217"/>
      <c r="M2064" s="22"/>
      <c r="N2064" s="119" t="str">
        <f>IF(G2064="","",VLOOKUP(G2064,номенклатури!R:U,4,0))</f>
        <v/>
      </c>
      <c r="O2064" s="119" t="str">
        <f>IF(M2064="","",VLOOKUP(M2064,'14'!D:D,1,0))</f>
        <v/>
      </c>
    </row>
    <row r="2065" spans="1:15" ht="12.75" customHeight="1" x14ac:dyDescent="0.2">
      <c r="A2065" s="36" t="str">
        <f>'0'!$A$4</f>
        <v>………………..</v>
      </c>
      <c r="B2065" s="37">
        <f>'0'!$A$2</f>
        <v>46112</v>
      </c>
      <c r="C2065" s="37" t="s">
        <v>1243</v>
      </c>
      <c r="D2065" s="119" t="str">
        <f>IF(G2065="","",VLOOKUP(G2065,номенклатури!R:T,2,0))</f>
        <v/>
      </c>
      <c r="E2065" s="365" t="str">
        <f>IF(G2065="","",VLOOKUP(G2065,номенклатури!R:T,3,0))</f>
        <v/>
      </c>
      <c r="F2065" s="159" t="str">
        <f>IF(G2065="","",IF(ISERROR(VLOOKUP(G2065,номенклатури!V:V,1,0)),E2065*H2065,E2065*I2065))</f>
        <v/>
      </c>
      <c r="G2065" s="14"/>
      <c r="H2065" s="15"/>
      <c r="I2065" s="15"/>
      <c r="J2065" s="15"/>
      <c r="K2065" s="15"/>
      <c r="L2065" s="217"/>
      <c r="M2065" s="22"/>
      <c r="N2065" s="119" t="str">
        <f>IF(G2065="","",VLOOKUP(G2065,номенклатури!R:U,4,0))</f>
        <v/>
      </c>
      <c r="O2065" s="119" t="str">
        <f>IF(M2065="","",VLOOKUP(M2065,'14'!D:D,1,0))</f>
        <v/>
      </c>
    </row>
    <row r="2066" spans="1:15" ht="12.75" customHeight="1" x14ac:dyDescent="0.2">
      <c r="A2066" s="36" t="str">
        <f>'0'!$A$4</f>
        <v>………………..</v>
      </c>
      <c r="B2066" s="37">
        <f>'0'!$A$2</f>
        <v>46112</v>
      </c>
      <c r="C2066" s="37" t="s">
        <v>1243</v>
      </c>
      <c r="D2066" s="119" t="str">
        <f>IF(G2066="","",VLOOKUP(G2066,номенклатури!R:T,2,0))</f>
        <v/>
      </c>
      <c r="E2066" s="365" t="str">
        <f>IF(G2066="","",VLOOKUP(G2066,номенклатури!R:T,3,0))</f>
        <v/>
      </c>
      <c r="F2066" s="159" t="str">
        <f>IF(G2066="","",IF(ISERROR(VLOOKUP(G2066,номенклатури!V:V,1,0)),E2066*H2066,E2066*I2066))</f>
        <v/>
      </c>
      <c r="G2066" s="14"/>
      <c r="H2066" s="15"/>
      <c r="I2066" s="15"/>
      <c r="J2066" s="15"/>
      <c r="K2066" s="15"/>
      <c r="L2066" s="217"/>
      <c r="M2066" s="22"/>
      <c r="N2066" s="119" t="str">
        <f>IF(G2066="","",VLOOKUP(G2066,номенклатури!R:U,4,0))</f>
        <v/>
      </c>
      <c r="O2066" s="119" t="str">
        <f>IF(M2066="","",VLOOKUP(M2066,'14'!D:D,1,0))</f>
        <v/>
      </c>
    </row>
    <row r="2067" spans="1:15" ht="12.75" customHeight="1" x14ac:dyDescent="0.2">
      <c r="A2067" s="36" t="str">
        <f>'0'!$A$4</f>
        <v>………………..</v>
      </c>
      <c r="B2067" s="37">
        <f>'0'!$A$2</f>
        <v>46112</v>
      </c>
      <c r="C2067" s="37" t="s">
        <v>1243</v>
      </c>
      <c r="D2067" s="119" t="str">
        <f>IF(G2067="","",VLOOKUP(G2067,номенклатури!R:T,2,0))</f>
        <v/>
      </c>
      <c r="E2067" s="365" t="str">
        <f>IF(G2067="","",VLOOKUP(G2067,номенклатури!R:T,3,0))</f>
        <v/>
      </c>
      <c r="F2067" s="159" t="str">
        <f>IF(G2067="","",IF(ISERROR(VLOOKUP(G2067,номенклатури!V:V,1,0)),E2067*H2067,E2067*I2067))</f>
        <v/>
      </c>
      <c r="G2067" s="14"/>
      <c r="H2067" s="15"/>
      <c r="I2067" s="15"/>
      <c r="J2067" s="15"/>
      <c r="K2067" s="15"/>
      <c r="L2067" s="217"/>
      <c r="M2067" s="22"/>
      <c r="N2067" s="119" t="str">
        <f>IF(G2067="","",VLOOKUP(G2067,номенклатури!R:U,4,0))</f>
        <v/>
      </c>
      <c r="O2067" s="119" t="str">
        <f>IF(M2067="","",VLOOKUP(M2067,'14'!D:D,1,0))</f>
        <v/>
      </c>
    </row>
    <row r="2068" spans="1:15" ht="12.75" customHeight="1" x14ac:dyDescent="0.2">
      <c r="A2068" s="36" t="str">
        <f>'0'!$A$4</f>
        <v>………………..</v>
      </c>
      <c r="B2068" s="37">
        <f>'0'!$A$2</f>
        <v>46112</v>
      </c>
      <c r="C2068" s="37" t="s">
        <v>1243</v>
      </c>
      <c r="D2068" s="119" t="str">
        <f>IF(G2068="","",VLOOKUP(G2068,номенклатури!R:T,2,0))</f>
        <v/>
      </c>
      <c r="E2068" s="365" t="str">
        <f>IF(G2068="","",VLOOKUP(G2068,номенклатури!R:T,3,0))</f>
        <v/>
      </c>
      <c r="F2068" s="159" t="str">
        <f>IF(G2068="","",IF(ISERROR(VLOOKUP(G2068,номенклатури!V:V,1,0)),E2068*H2068,E2068*I2068))</f>
        <v/>
      </c>
      <c r="G2068" s="14"/>
      <c r="H2068" s="15"/>
      <c r="I2068" s="15"/>
      <c r="J2068" s="15"/>
      <c r="K2068" s="15"/>
      <c r="L2068" s="217"/>
      <c r="M2068" s="22"/>
      <c r="N2068" s="119" t="str">
        <f>IF(G2068="","",VLOOKUP(G2068,номенклатури!R:U,4,0))</f>
        <v/>
      </c>
      <c r="O2068" s="119" t="str">
        <f>IF(M2068="","",VLOOKUP(M2068,'14'!D:D,1,0))</f>
        <v/>
      </c>
    </row>
    <row r="2069" spans="1:15" ht="12.75" customHeight="1" x14ac:dyDescent="0.2">
      <c r="A2069" s="36" t="str">
        <f>'0'!$A$4</f>
        <v>………………..</v>
      </c>
      <c r="B2069" s="37">
        <f>'0'!$A$2</f>
        <v>46112</v>
      </c>
      <c r="C2069" s="37" t="s">
        <v>1243</v>
      </c>
      <c r="D2069" s="119" t="str">
        <f>IF(G2069="","",VLOOKUP(G2069,номенклатури!R:T,2,0))</f>
        <v/>
      </c>
      <c r="E2069" s="365" t="str">
        <f>IF(G2069="","",VLOOKUP(G2069,номенклатури!R:T,3,0))</f>
        <v/>
      </c>
      <c r="F2069" s="159" t="str">
        <f>IF(G2069="","",IF(ISERROR(VLOOKUP(G2069,номенклатури!V:V,1,0)),E2069*H2069,E2069*I2069))</f>
        <v/>
      </c>
      <c r="G2069" s="14"/>
      <c r="H2069" s="15"/>
      <c r="I2069" s="15"/>
      <c r="J2069" s="15"/>
      <c r="K2069" s="15"/>
      <c r="L2069" s="217"/>
      <c r="M2069" s="22"/>
      <c r="N2069" s="119" t="str">
        <f>IF(G2069="","",VLOOKUP(G2069,номенклатури!R:U,4,0))</f>
        <v/>
      </c>
      <c r="O2069" s="119" t="str">
        <f>IF(M2069="","",VLOOKUP(M2069,'14'!D:D,1,0))</f>
        <v/>
      </c>
    </row>
    <row r="2070" spans="1:15" ht="12.75" customHeight="1" x14ac:dyDescent="0.2">
      <c r="A2070" s="36" t="str">
        <f>'0'!$A$4</f>
        <v>………………..</v>
      </c>
      <c r="B2070" s="37">
        <f>'0'!$A$2</f>
        <v>46112</v>
      </c>
      <c r="C2070" s="37" t="s">
        <v>1243</v>
      </c>
      <c r="D2070" s="119" t="str">
        <f>IF(G2070="","",VLOOKUP(G2070,номенклатури!R:T,2,0))</f>
        <v/>
      </c>
      <c r="E2070" s="365" t="str">
        <f>IF(G2070="","",VLOOKUP(G2070,номенклатури!R:T,3,0))</f>
        <v/>
      </c>
      <c r="F2070" s="159" t="str">
        <f>IF(G2070="","",IF(ISERROR(VLOOKUP(G2070,номенклатури!V:V,1,0)),E2070*H2070,E2070*I2070))</f>
        <v/>
      </c>
      <c r="G2070" s="14"/>
      <c r="H2070" s="15"/>
      <c r="I2070" s="15"/>
      <c r="J2070" s="15"/>
      <c r="K2070" s="15"/>
      <c r="L2070" s="217"/>
      <c r="M2070" s="22"/>
      <c r="N2070" s="119" t="str">
        <f>IF(G2070="","",VLOOKUP(G2070,номенклатури!R:U,4,0))</f>
        <v/>
      </c>
      <c r="O2070" s="119" t="str">
        <f>IF(M2070="","",VLOOKUP(M2070,'14'!D:D,1,0))</f>
        <v/>
      </c>
    </row>
    <row r="2071" spans="1:15" ht="12.75" customHeight="1" x14ac:dyDescent="0.2">
      <c r="A2071" s="36" t="str">
        <f>'0'!$A$4</f>
        <v>………………..</v>
      </c>
      <c r="B2071" s="37">
        <f>'0'!$A$2</f>
        <v>46112</v>
      </c>
      <c r="C2071" s="37" t="s">
        <v>1243</v>
      </c>
      <c r="D2071" s="119" t="str">
        <f>IF(G2071="","",VLOOKUP(G2071,номенклатури!R:T,2,0))</f>
        <v/>
      </c>
      <c r="E2071" s="365" t="str">
        <f>IF(G2071="","",VLOOKUP(G2071,номенклатури!R:T,3,0))</f>
        <v/>
      </c>
      <c r="F2071" s="159" t="str">
        <f>IF(G2071="","",IF(ISERROR(VLOOKUP(G2071,номенклатури!V:V,1,0)),E2071*H2071,E2071*I2071))</f>
        <v/>
      </c>
      <c r="G2071" s="14"/>
      <c r="H2071" s="15"/>
      <c r="I2071" s="15"/>
      <c r="J2071" s="15"/>
      <c r="K2071" s="15"/>
      <c r="L2071" s="217"/>
      <c r="M2071" s="22"/>
      <c r="N2071" s="119" t="str">
        <f>IF(G2071="","",VLOOKUP(G2071,номенклатури!R:U,4,0))</f>
        <v/>
      </c>
      <c r="O2071" s="119" t="str">
        <f>IF(M2071="","",VLOOKUP(M2071,'14'!D:D,1,0))</f>
        <v/>
      </c>
    </row>
    <row r="2072" spans="1:15" ht="12.75" customHeight="1" x14ac:dyDescent="0.2">
      <c r="A2072" s="36" t="str">
        <f>'0'!$A$4</f>
        <v>………………..</v>
      </c>
      <c r="B2072" s="37">
        <f>'0'!$A$2</f>
        <v>46112</v>
      </c>
      <c r="C2072" s="37" t="s">
        <v>1243</v>
      </c>
      <c r="D2072" s="119" t="str">
        <f>IF(G2072="","",VLOOKUP(G2072,номенклатури!R:T,2,0))</f>
        <v/>
      </c>
      <c r="E2072" s="365" t="str">
        <f>IF(G2072="","",VLOOKUP(G2072,номенклатури!R:T,3,0))</f>
        <v/>
      </c>
      <c r="F2072" s="159" t="str">
        <f>IF(G2072="","",IF(ISERROR(VLOOKUP(G2072,номенклатури!V:V,1,0)),E2072*H2072,E2072*I2072))</f>
        <v/>
      </c>
      <c r="G2072" s="14"/>
      <c r="H2072" s="15"/>
      <c r="I2072" s="15"/>
      <c r="J2072" s="15"/>
      <c r="K2072" s="15"/>
      <c r="L2072" s="217"/>
      <c r="M2072" s="22"/>
      <c r="N2072" s="119" t="str">
        <f>IF(G2072="","",VLOOKUP(G2072,номенклатури!R:U,4,0))</f>
        <v/>
      </c>
      <c r="O2072" s="119" t="str">
        <f>IF(M2072="","",VLOOKUP(M2072,'14'!D:D,1,0))</f>
        <v/>
      </c>
    </row>
    <row r="2073" spans="1:15" ht="12.75" customHeight="1" x14ac:dyDescent="0.2">
      <c r="A2073" s="36" t="str">
        <f>'0'!$A$4</f>
        <v>………………..</v>
      </c>
      <c r="B2073" s="37">
        <f>'0'!$A$2</f>
        <v>46112</v>
      </c>
      <c r="C2073" s="37" t="s">
        <v>1243</v>
      </c>
      <c r="D2073" s="119" t="str">
        <f>IF(G2073="","",VLOOKUP(G2073,номенклатури!R:T,2,0))</f>
        <v/>
      </c>
      <c r="E2073" s="365" t="str">
        <f>IF(G2073="","",VLOOKUP(G2073,номенклатури!R:T,3,0))</f>
        <v/>
      </c>
      <c r="F2073" s="159" t="str">
        <f>IF(G2073="","",IF(ISERROR(VLOOKUP(G2073,номенклатури!V:V,1,0)),E2073*H2073,E2073*I2073))</f>
        <v/>
      </c>
      <c r="G2073" s="14"/>
      <c r="H2073" s="15"/>
      <c r="I2073" s="15"/>
      <c r="J2073" s="15"/>
      <c r="K2073" s="15"/>
      <c r="L2073" s="217"/>
      <c r="M2073" s="22"/>
      <c r="N2073" s="119" t="str">
        <f>IF(G2073="","",VLOOKUP(G2073,номенклатури!R:U,4,0))</f>
        <v/>
      </c>
      <c r="O2073" s="119" t="str">
        <f>IF(M2073="","",VLOOKUP(M2073,'14'!D:D,1,0))</f>
        <v/>
      </c>
    </row>
    <row r="2074" spans="1:15" ht="12.75" customHeight="1" x14ac:dyDescent="0.2">
      <c r="A2074" s="36" t="str">
        <f>'0'!$A$4</f>
        <v>………………..</v>
      </c>
      <c r="B2074" s="37">
        <f>'0'!$A$2</f>
        <v>46112</v>
      </c>
      <c r="C2074" s="37" t="s">
        <v>1243</v>
      </c>
      <c r="D2074" s="119" t="str">
        <f>IF(G2074="","",VLOOKUP(G2074,номенклатури!R:T,2,0))</f>
        <v/>
      </c>
      <c r="E2074" s="365" t="str">
        <f>IF(G2074="","",VLOOKUP(G2074,номенклатури!R:T,3,0))</f>
        <v/>
      </c>
      <c r="F2074" s="159" t="str">
        <f>IF(G2074="","",IF(ISERROR(VLOOKUP(G2074,номенклатури!V:V,1,0)),E2074*H2074,E2074*I2074))</f>
        <v/>
      </c>
      <c r="G2074" s="14"/>
      <c r="H2074" s="15"/>
      <c r="I2074" s="15"/>
      <c r="J2074" s="15"/>
      <c r="K2074" s="15"/>
      <c r="L2074" s="217"/>
      <c r="M2074" s="22"/>
      <c r="N2074" s="119" t="str">
        <f>IF(G2074="","",VLOOKUP(G2074,номенклатури!R:U,4,0))</f>
        <v/>
      </c>
      <c r="O2074" s="119" t="str">
        <f>IF(M2074="","",VLOOKUP(M2074,'14'!D:D,1,0))</f>
        <v/>
      </c>
    </row>
    <row r="2075" spans="1:15" ht="12.75" customHeight="1" x14ac:dyDescent="0.2">
      <c r="A2075" s="36" t="str">
        <f>'0'!$A$4</f>
        <v>………………..</v>
      </c>
      <c r="B2075" s="37">
        <f>'0'!$A$2</f>
        <v>46112</v>
      </c>
      <c r="C2075" s="37" t="s">
        <v>1243</v>
      </c>
      <c r="D2075" s="119" t="str">
        <f>IF(G2075="","",VLOOKUP(G2075,номенклатури!R:T,2,0))</f>
        <v/>
      </c>
      <c r="E2075" s="365" t="str">
        <f>IF(G2075="","",VLOOKUP(G2075,номенклатури!R:T,3,0))</f>
        <v/>
      </c>
      <c r="F2075" s="159" t="str">
        <f>IF(G2075="","",IF(ISERROR(VLOOKUP(G2075,номенклатури!V:V,1,0)),E2075*H2075,E2075*I2075))</f>
        <v/>
      </c>
      <c r="G2075" s="14"/>
      <c r="H2075" s="15"/>
      <c r="I2075" s="15"/>
      <c r="J2075" s="15"/>
      <c r="K2075" s="15"/>
      <c r="L2075" s="217"/>
      <c r="M2075" s="22"/>
      <c r="N2075" s="119" t="str">
        <f>IF(G2075="","",VLOOKUP(G2075,номенклатури!R:U,4,0))</f>
        <v/>
      </c>
      <c r="O2075" s="119" t="str">
        <f>IF(M2075="","",VLOOKUP(M2075,'14'!D:D,1,0))</f>
        <v/>
      </c>
    </row>
    <row r="2076" spans="1:15" ht="12.75" customHeight="1" x14ac:dyDescent="0.2">
      <c r="A2076" s="36" t="str">
        <f>'0'!$A$4</f>
        <v>………………..</v>
      </c>
      <c r="B2076" s="37">
        <f>'0'!$A$2</f>
        <v>46112</v>
      </c>
      <c r="C2076" s="37" t="s">
        <v>1243</v>
      </c>
      <c r="D2076" s="119" t="str">
        <f>IF(G2076="","",VLOOKUP(G2076,номенклатури!R:T,2,0))</f>
        <v/>
      </c>
      <c r="E2076" s="365" t="str">
        <f>IF(G2076="","",VLOOKUP(G2076,номенклатури!R:T,3,0))</f>
        <v/>
      </c>
      <c r="F2076" s="159" t="str">
        <f>IF(G2076="","",IF(ISERROR(VLOOKUP(G2076,номенклатури!V:V,1,0)),E2076*H2076,E2076*I2076))</f>
        <v/>
      </c>
      <c r="G2076" s="14"/>
      <c r="H2076" s="15"/>
      <c r="I2076" s="15"/>
      <c r="J2076" s="15"/>
      <c r="K2076" s="15"/>
      <c r="L2076" s="217"/>
      <c r="M2076" s="22"/>
      <c r="N2076" s="119" t="str">
        <f>IF(G2076="","",VLOOKUP(G2076,номенклатури!R:U,4,0))</f>
        <v/>
      </c>
      <c r="O2076" s="119" t="str">
        <f>IF(M2076="","",VLOOKUP(M2076,'14'!D:D,1,0))</f>
        <v/>
      </c>
    </row>
    <row r="2077" spans="1:15" ht="12.75" customHeight="1" x14ac:dyDescent="0.2">
      <c r="A2077" s="36" t="str">
        <f>'0'!$A$4</f>
        <v>………………..</v>
      </c>
      <c r="B2077" s="37">
        <f>'0'!$A$2</f>
        <v>46112</v>
      </c>
      <c r="C2077" s="37" t="s">
        <v>1243</v>
      </c>
      <c r="D2077" s="119" t="str">
        <f>IF(G2077="","",VLOOKUP(G2077,номенклатури!R:T,2,0))</f>
        <v/>
      </c>
      <c r="E2077" s="365" t="str">
        <f>IF(G2077="","",VLOOKUP(G2077,номенклатури!R:T,3,0))</f>
        <v/>
      </c>
      <c r="F2077" s="159" t="str">
        <f>IF(G2077="","",IF(ISERROR(VLOOKUP(G2077,номенклатури!V:V,1,0)),E2077*H2077,E2077*I2077))</f>
        <v/>
      </c>
      <c r="G2077" s="14"/>
      <c r="H2077" s="15"/>
      <c r="I2077" s="15"/>
      <c r="J2077" s="15"/>
      <c r="K2077" s="15"/>
      <c r="L2077" s="217"/>
      <c r="M2077" s="22"/>
      <c r="N2077" s="119" t="str">
        <f>IF(G2077="","",VLOOKUP(G2077,номенклатури!R:U,4,0))</f>
        <v/>
      </c>
      <c r="O2077" s="119" t="str">
        <f>IF(M2077="","",VLOOKUP(M2077,'14'!D:D,1,0))</f>
        <v/>
      </c>
    </row>
    <row r="2078" spans="1:15" ht="12.75" customHeight="1" x14ac:dyDescent="0.2">
      <c r="A2078" s="36" t="str">
        <f>'0'!$A$4</f>
        <v>………………..</v>
      </c>
      <c r="B2078" s="37">
        <f>'0'!$A$2</f>
        <v>46112</v>
      </c>
      <c r="C2078" s="37" t="s">
        <v>1243</v>
      </c>
      <c r="D2078" s="119" t="str">
        <f>IF(G2078="","",VLOOKUP(G2078,номенклатури!R:T,2,0))</f>
        <v/>
      </c>
      <c r="E2078" s="365" t="str">
        <f>IF(G2078="","",VLOOKUP(G2078,номенклатури!R:T,3,0))</f>
        <v/>
      </c>
      <c r="F2078" s="159" t="str">
        <f>IF(G2078="","",IF(ISERROR(VLOOKUP(G2078,номенклатури!V:V,1,0)),E2078*H2078,E2078*I2078))</f>
        <v/>
      </c>
      <c r="G2078" s="14"/>
      <c r="H2078" s="15"/>
      <c r="I2078" s="15"/>
      <c r="J2078" s="15"/>
      <c r="K2078" s="15"/>
      <c r="L2078" s="217"/>
      <c r="M2078" s="22"/>
      <c r="N2078" s="119" t="str">
        <f>IF(G2078="","",VLOOKUP(G2078,номенклатури!R:U,4,0))</f>
        <v/>
      </c>
      <c r="O2078" s="119" t="str">
        <f>IF(M2078="","",VLOOKUP(M2078,'14'!D:D,1,0))</f>
        <v/>
      </c>
    </row>
    <row r="2079" spans="1:15" ht="12.75" customHeight="1" x14ac:dyDescent="0.2">
      <c r="A2079" s="36" t="str">
        <f>'0'!$A$4</f>
        <v>………………..</v>
      </c>
      <c r="B2079" s="37">
        <f>'0'!$A$2</f>
        <v>46112</v>
      </c>
      <c r="C2079" s="37" t="s">
        <v>1243</v>
      </c>
      <c r="D2079" s="119" t="str">
        <f>IF(G2079="","",VLOOKUP(G2079,номенклатури!R:T,2,0))</f>
        <v/>
      </c>
      <c r="E2079" s="365" t="str">
        <f>IF(G2079="","",VLOOKUP(G2079,номенклатури!R:T,3,0))</f>
        <v/>
      </c>
      <c r="F2079" s="159" t="str">
        <f>IF(G2079="","",IF(ISERROR(VLOOKUP(G2079,номенклатури!V:V,1,0)),E2079*H2079,E2079*I2079))</f>
        <v/>
      </c>
      <c r="G2079" s="14"/>
      <c r="H2079" s="15"/>
      <c r="I2079" s="15"/>
      <c r="J2079" s="15"/>
      <c r="K2079" s="15"/>
      <c r="L2079" s="217"/>
      <c r="M2079" s="22"/>
      <c r="N2079" s="119" t="str">
        <f>IF(G2079="","",VLOOKUP(G2079,номенклатури!R:U,4,0))</f>
        <v/>
      </c>
      <c r="O2079" s="119" t="str">
        <f>IF(M2079="","",VLOOKUP(M2079,'14'!D:D,1,0))</f>
        <v/>
      </c>
    </row>
    <row r="2080" spans="1:15" ht="12.75" customHeight="1" x14ac:dyDescent="0.2">
      <c r="A2080" s="36" t="str">
        <f>'0'!$A$4</f>
        <v>………………..</v>
      </c>
      <c r="B2080" s="37">
        <f>'0'!$A$2</f>
        <v>46112</v>
      </c>
      <c r="C2080" s="37" t="s">
        <v>1243</v>
      </c>
      <c r="D2080" s="119" t="str">
        <f>IF(G2080="","",VLOOKUP(G2080,номенклатури!R:T,2,0))</f>
        <v/>
      </c>
      <c r="E2080" s="365" t="str">
        <f>IF(G2080="","",VLOOKUP(G2080,номенклатури!R:T,3,0))</f>
        <v/>
      </c>
      <c r="F2080" s="159" t="str">
        <f>IF(G2080="","",IF(ISERROR(VLOOKUP(G2080,номенклатури!V:V,1,0)),E2080*H2080,E2080*I2080))</f>
        <v/>
      </c>
      <c r="G2080" s="14"/>
      <c r="H2080" s="15"/>
      <c r="I2080" s="15"/>
      <c r="J2080" s="15"/>
      <c r="K2080" s="15"/>
      <c r="L2080" s="217"/>
      <c r="M2080" s="22"/>
      <c r="N2080" s="119" t="str">
        <f>IF(G2080="","",VLOOKUP(G2080,номенклатури!R:U,4,0))</f>
        <v/>
      </c>
      <c r="O2080" s="119" t="str">
        <f>IF(M2080="","",VLOOKUP(M2080,'14'!D:D,1,0))</f>
        <v/>
      </c>
    </row>
    <row r="2081" spans="1:15" ht="12.75" customHeight="1" x14ac:dyDescent="0.2">
      <c r="A2081" s="36" t="str">
        <f>'0'!$A$4</f>
        <v>………………..</v>
      </c>
      <c r="B2081" s="37">
        <f>'0'!$A$2</f>
        <v>46112</v>
      </c>
      <c r="C2081" s="37" t="s">
        <v>1243</v>
      </c>
      <c r="D2081" s="119" t="str">
        <f>IF(G2081="","",VLOOKUP(G2081,номенклатури!R:T,2,0))</f>
        <v/>
      </c>
      <c r="E2081" s="365" t="str">
        <f>IF(G2081="","",VLOOKUP(G2081,номенклатури!R:T,3,0))</f>
        <v/>
      </c>
      <c r="F2081" s="159" t="str">
        <f>IF(G2081="","",IF(ISERROR(VLOOKUP(G2081,номенклатури!V:V,1,0)),E2081*H2081,E2081*I2081))</f>
        <v/>
      </c>
      <c r="G2081" s="14"/>
      <c r="H2081" s="15"/>
      <c r="I2081" s="15"/>
      <c r="J2081" s="15"/>
      <c r="K2081" s="15"/>
      <c r="L2081" s="217"/>
      <c r="M2081" s="22"/>
      <c r="N2081" s="119" t="str">
        <f>IF(G2081="","",VLOOKUP(G2081,номенклатури!R:U,4,0))</f>
        <v/>
      </c>
      <c r="O2081" s="119" t="str">
        <f>IF(M2081="","",VLOOKUP(M2081,'14'!D:D,1,0))</f>
        <v/>
      </c>
    </row>
    <row r="2082" spans="1:15" ht="12.75" customHeight="1" x14ac:dyDescent="0.2">
      <c r="A2082" s="36" t="str">
        <f>'0'!$A$4</f>
        <v>………………..</v>
      </c>
      <c r="B2082" s="37">
        <f>'0'!$A$2</f>
        <v>46112</v>
      </c>
      <c r="C2082" s="37" t="s">
        <v>1243</v>
      </c>
      <c r="D2082" s="119" t="str">
        <f>IF(G2082="","",VLOOKUP(G2082,номенклатури!R:T,2,0))</f>
        <v/>
      </c>
      <c r="E2082" s="365" t="str">
        <f>IF(G2082="","",VLOOKUP(G2082,номенклатури!R:T,3,0))</f>
        <v/>
      </c>
      <c r="F2082" s="159" t="str">
        <f>IF(G2082="","",IF(ISERROR(VLOOKUP(G2082,номенклатури!V:V,1,0)),E2082*H2082,E2082*I2082))</f>
        <v/>
      </c>
      <c r="G2082" s="14"/>
      <c r="H2082" s="15"/>
      <c r="I2082" s="15"/>
      <c r="J2082" s="15"/>
      <c r="K2082" s="15"/>
      <c r="L2082" s="217"/>
      <c r="M2082" s="22"/>
      <c r="N2082" s="119" t="str">
        <f>IF(G2082="","",VLOOKUP(G2082,номенклатури!R:U,4,0))</f>
        <v/>
      </c>
      <c r="O2082" s="119" t="str">
        <f>IF(M2082="","",VLOOKUP(M2082,'14'!D:D,1,0))</f>
        <v/>
      </c>
    </row>
    <row r="2083" spans="1:15" ht="12.75" customHeight="1" x14ac:dyDescent="0.2">
      <c r="A2083" s="36" t="str">
        <f>'0'!$A$4</f>
        <v>………………..</v>
      </c>
      <c r="B2083" s="37">
        <f>'0'!$A$2</f>
        <v>46112</v>
      </c>
      <c r="C2083" s="37" t="s">
        <v>1243</v>
      </c>
      <c r="D2083" s="119" t="str">
        <f>IF(G2083="","",VLOOKUP(G2083,номенклатури!R:T,2,0))</f>
        <v/>
      </c>
      <c r="E2083" s="365" t="str">
        <f>IF(G2083="","",VLOOKUP(G2083,номенклатури!R:T,3,0))</f>
        <v/>
      </c>
      <c r="F2083" s="159" t="str">
        <f>IF(G2083="","",IF(ISERROR(VLOOKUP(G2083,номенклатури!V:V,1,0)),E2083*H2083,E2083*I2083))</f>
        <v/>
      </c>
      <c r="G2083" s="14"/>
      <c r="H2083" s="15"/>
      <c r="I2083" s="15"/>
      <c r="J2083" s="15"/>
      <c r="K2083" s="15"/>
      <c r="L2083" s="217"/>
      <c r="M2083" s="22"/>
      <c r="N2083" s="119" t="str">
        <f>IF(G2083="","",VLOOKUP(G2083,номенклатури!R:U,4,0))</f>
        <v/>
      </c>
      <c r="O2083" s="119" t="str">
        <f>IF(M2083="","",VLOOKUP(M2083,'14'!D:D,1,0))</f>
        <v/>
      </c>
    </row>
    <row r="2084" spans="1:15" ht="12.75" customHeight="1" x14ac:dyDescent="0.2">
      <c r="A2084" s="36" t="str">
        <f>'0'!$A$4</f>
        <v>………………..</v>
      </c>
      <c r="B2084" s="37">
        <f>'0'!$A$2</f>
        <v>46112</v>
      </c>
      <c r="C2084" s="37" t="s">
        <v>1243</v>
      </c>
      <c r="D2084" s="119" t="str">
        <f>IF(G2084="","",VLOOKUP(G2084,номенклатури!R:T,2,0))</f>
        <v/>
      </c>
      <c r="E2084" s="365" t="str">
        <f>IF(G2084="","",VLOOKUP(G2084,номенклатури!R:T,3,0))</f>
        <v/>
      </c>
      <c r="F2084" s="159" t="str">
        <f>IF(G2084="","",IF(ISERROR(VLOOKUP(G2084,номенклатури!V:V,1,0)),E2084*H2084,E2084*I2084))</f>
        <v/>
      </c>
      <c r="G2084" s="14"/>
      <c r="H2084" s="15"/>
      <c r="I2084" s="15"/>
      <c r="J2084" s="15"/>
      <c r="K2084" s="15"/>
      <c r="L2084" s="217"/>
      <c r="M2084" s="22"/>
      <c r="N2084" s="119" t="str">
        <f>IF(G2084="","",VLOOKUP(G2084,номенклатури!R:U,4,0))</f>
        <v/>
      </c>
      <c r="O2084" s="119" t="str">
        <f>IF(M2084="","",VLOOKUP(M2084,'14'!D:D,1,0))</f>
        <v/>
      </c>
    </row>
    <row r="2085" spans="1:15" ht="12.75" customHeight="1" x14ac:dyDescent="0.2">
      <c r="A2085" s="36" t="str">
        <f>'0'!$A$4</f>
        <v>………………..</v>
      </c>
      <c r="B2085" s="37">
        <f>'0'!$A$2</f>
        <v>46112</v>
      </c>
      <c r="C2085" s="37" t="s">
        <v>1243</v>
      </c>
      <c r="D2085" s="119" t="str">
        <f>IF(G2085="","",VLOOKUP(G2085,номенклатури!R:T,2,0))</f>
        <v/>
      </c>
      <c r="E2085" s="365" t="str">
        <f>IF(G2085="","",VLOOKUP(G2085,номенклатури!R:T,3,0))</f>
        <v/>
      </c>
      <c r="F2085" s="159" t="str">
        <f>IF(G2085="","",IF(ISERROR(VLOOKUP(G2085,номенклатури!V:V,1,0)),E2085*H2085,E2085*I2085))</f>
        <v/>
      </c>
      <c r="G2085" s="14"/>
      <c r="H2085" s="15"/>
      <c r="I2085" s="15"/>
      <c r="J2085" s="15"/>
      <c r="K2085" s="15"/>
      <c r="L2085" s="217"/>
      <c r="M2085" s="22"/>
      <c r="N2085" s="119" t="str">
        <f>IF(G2085="","",VLOOKUP(G2085,номенклатури!R:U,4,0))</f>
        <v/>
      </c>
      <c r="O2085" s="119" t="str">
        <f>IF(M2085="","",VLOOKUP(M2085,'14'!D:D,1,0))</f>
        <v/>
      </c>
    </row>
    <row r="2086" spans="1:15" ht="12.75" customHeight="1" x14ac:dyDescent="0.2">
      <c r="A2086" s="36" t="str">
        <f>'0'!$A$4</f>
        <v>………………..</v>
      </c>
      <c r="B2086" s="37">
        <f>'0'!$A$2</f>
        <v>46112</v>
      </c>
      <c r="C2086" s="37" t="s">
        <v>1243</v>
      </c>
      <c r="D2086" s="119" t="str">
        <f>IF(G2086="","",VLOOKUP(G2086,номенклатури!R:T,2,0))</f>
        <v/>
      </c>
      <c r="E2086" s="365" t="str">
        <f>IF(G2086="","",VLOOKUP(G2086,номенклатури!R:T,3,0))</f>
        <v/>
      </c>
      <c r="F2086" s="159" t="str">
        <f>IF(G2086="","",IF(ISERROR(VLOOKUP(G2086,номенклатури!V:V,1,0)),E2086*H2086,E2086*I2086))</f>
        <v/>
      </c>
      <c r="G2086" s="14"/>
      <c r="H2086" s="15"/>
      <c r="I2086" s="15"/>
      <c r="J2086" s="15"/>
      <c r="K2086" s="15"/>
      <c r="L2086" s="217"/>
      <c r="M2086" s="22"/>
      <c r="N2086" s="119" t="str">
        <f>IF(G2086="","",VLOOKUP(G2086,номенклатури!R:U,4,0))</f>
        <v/>
      </c>
      <c r="O2086" s="119" t="str">
        <f>IF(M2086="","",VLOOKUP(M2086,'14'!D:D,1,0))</f>
        <v/>
      </c>
    </row>
    <row r="2087" spans="1:15" ht="12.75" customHeight="1" x14ac:dyDescent="0.2">
      <c r="A2087" s="36" t="str">
        <f>'0'!$A$4</f>
        <v>………………..</v>
      </c>
      <c r="B2087" s="37">
        <f>'0'!$A$2</f>
        <v>46112</v>
      </c>
      <c r="C2087" s="37" t="s">
        <v>1243</v>
      </c>
      <c r="D2087" s="119" t="str">
        <f>IF(G2087="","",VLOOKUP(G2087,номенклатури!R:T,2,0))</f>
        <v/>
      </c>
      <c r="E2087" s="365" t="str">
        <f>IF(G2087="","",VLOOKUP(G2087,номенклатури!R:T,3,0))</f>
        <v/>
      </c>
      <c r="F2087" s="159" t="str">
        <f>IF(G2087="","",IF(ISERROR(VLOOKUP(G2087,номенклатури!V:V,1,0)),E2087*H2087,E2087*I2087))</f>
        <v/>
      </c>
      <c r="G2087" s="14"/>
      <c r="H2087" s="15"/>
      <c r="I2087" s="15"/>
      <c r="J2087" s="15"/>
      <c r="K2087" s="15"/>
      <c r="L2087" s="217"/>
      <c r="M2087" s="22"/>
      <c r="N2087" s="119" t="str">
        <f>IF(G2087="","",VLOOKUP(G2087,номенклатури!R:U,4,0))</f>
        <v/>
      </c>
      <c r="O2087" s="119" t="str">
        <f>IF(M2087="","",VLOOKUP(M2087,'14'!D:D,1,0))</f>
        <v/>
      </c>
    </row>
    <row r="2088" spans="1:15" ht="12.75" customHeight="1" x14ac:dyDescent="0.2">
      <c r="A2088" s="36" t="str">
        <f>'0'!$A$4</f>
        <v>………………..</v>
      </c>
      <c r="B2088" s="37">
        <f>'0'!$A$2</f>
        <v>46112</v>
      </c>
      <c r="C2088" s="37" t="s">
        <v>1243</v>
      </c>
      <c r="D2088" s="119" t="str">
        <f>IF(G2088="","",VLOOKUP(G2088,номенклатури!R:T,2,0))</f>
        <v/>
      </c>
      <c r="E2088" s="365" t="str">
        <f>IF(G2088="","",VLOOKUP(G2088,номенклатури!R:T,3,0))</f>
        <v/>
      </c>
      <c r="F2088" s="159" t="str">
        <f>IF(G2088="","",IF(ISERROR(VLOOKUP(G2088,номенклатури!V:V,1,0)),E2088*H2088,E2088*I2088))</f>
        <v/>
      </c>
      <c r="G2088" s="14"/>
      <c r="H2088" s="15"/>
      <c r="I2088" s="15"/>
      <c r="J2088" s="15"/>
      <c r="K2088" s="15"/>
      <c r="L2088" s="217"/>
      <c r="M2088" s="22"/>
      <c r="N2088" s="119" t="str">
        <f>IF(G2088="","",VLOOKUP(G2088,номенклатури!R:U,4,0))</f>
        <v/>
      </c>
      <c r="O2088" s="119" t="str">
        <f>IF(M2088="","",VLOOKUP(M2088,'14'!D:D,1,0))</f>
        <v/>
      </c>
    </row>
    <row r="2089" spans="1:15" ht="12.75" customHeight="1" x14ac:dyDescent="0.2">
      <c r="A2089" s="36" t="str">
        <f>'0'!$A$4</f>
        <v>………………..</v>
      </c>
      <c r="B2089" s="37">
        <f>'0'!$A$2</f>
        <v>46112</v>
      </c>
      <c r="C2089" s="37" t="s">
        <v>1243</v>
      </c>
      <c r="D2089" s="119" t="str">
        <f>IF(G2089="","",VLOOKUP(G2089,номенклатури!R:T,2,0))</f>
        <v/>
      </c>
      <c r="E2089" s="365" t="str">
        <f>IF(G2089="","",VLOOKUP(G2089,номенклатури!R:T,3,0))</f>
        <v/>
      </c>
      <c r="F2089" s="159" t="str">
        <f>IF(G2089="","",IF(ISERROR(VLOOKUP(G2089,номенклатури!V:V,1,0)),E2089*H2089,E2089*I2089))</f>
        <v/>
      </c>
      <c r="G2089" s="14"/>
      <c r="H2089" s="15"/>
      <c r="I2089" s="15"/>
      <c r="J2089" s="15"/>
      <c r="K2089" s="15"/>
      <c r="L2089" s="217"/>
      <c r="M2089" s="22"/>
      <c r="N2089" s="119" t="str">
        <f>IF(G2089="","",VLOOKUP(G2089,номенклатури!R:U,4,0))</f>
        <v/>
      </c>
      <c r="O2089" s="119" t="str">
        <f>IF(M2089="","",VLOOKUP(M2089,'14'!D:D,1,0))</f>
        <v/>
      </c>
    </row>
    <row r="2090" spans="1:15" ht="12.75" customHeight="1" x14ac:dyDescent="0.2">
      <c r="A2090" s="36" t="str">
        <f>'0'!$A$4</f>
        <v>………………..</v>
      </c>
      <c r="B2090" s="37">
        <f>'0'!$A$2</f>
        <v>46112</v>
      </c>
      <c r="C2090" s="37" t="s">
        <v>1243</v>
      </c>
      <c r="D2090" s="119" t="str">
        <f>IF(G2090="","",VLOOKUP(G2090,номенклатури!R:T,2,0))</f>
        <v/>
      </c>
      <c r="E2090" s="365" t="str">
        <f>IF(G2090="","",VLOOKUP(G2090,номенклатури!R:T,3,0))</f>
        <v/>
      </c>
      <c r="F2090" s="159" t="str">
        <f>IF(G2090="","",IF(ISERROR(VLOOKUP(G2090,номенклатури!V:V,1,0)),E2090*H2090,E2090*I2090))</f>
        <v/>
      </c>
      <c r="G2090" s="14"/>
      <c r="H2090" s="15"/>
      <c r="I2090" s="15"/>
      <c r="J2090" s="15"/>
      <c r="K2090" s="15"/>
      <c r="L2090" s="217"/>
      <c r="M2090" s="22"/>
      <c r="N2090" s="119" t="str">
        <f>IF(G2090="","",VLOOKUP(G2090,номенклатури!R:U,4,0))</f>
        <v/>
      </c>
      <c r="O2090" s="119" t="str">
        <f>IF(M2090="","",VLOOKUP(M2090,'14'!D:D,1,0))</f>
        <v/>
      </c>
    </row>
    <row r="2091" spans="1:15" ht="12.75" customHeight="1" x14ac:dyDescent="0.2">
      <c r="A2091" s="36" t="str">
        <f>'0'!$A$4</f>
        <v>………………..</v>
      </c>
      <c r="B2091" s="37">
        <f>'0'!$A$2</f>
        <v>46112</v>
      </c>
      <c r="C2091" s="37" t="s">
        <v>1243</v>
      </c>
      <c r="D2091" s="119" t="str">
        <f>IF(G2091="","",VLOOKUP(G2091,номенклатури!R:T,2,0))</f>
        <v/>
      </c>
      <c r="E2091" s="365" t="str">
        <f>IF(G2091="","",VLOOKUP(G2091,номенклатури!R:T,3,0))</f>
        <v/>
      </c>
      <c r="F2091" s="159" t="str">
        <f>IF(G2091="","",IF(ISERROR(VLOOKUP(G2091,номенклатури!V:V,1,0)),E2091*H2091,E2091*I2091))</f>
        <v/>
      </c>
      <c r="G2091" s="14"/>
      <c r="H2091" s="15"/>
      <c r="I2091" s="15"/>
      <c r="J2091" s="15"/>
      <c r="K2091" s="15"/>
      <c r="L2091" s="217"/>
      <c r="M2091" s="22"/>
      <c r="N2091" s="119" t="str">
        <f>IF(G2091="","",VLOOKUP(G2091,номенклатури!R:U,4,0))</f>
        <v/>
      </c>
      <c r="O2091" s="119" t="str">
        <f>IF(M2091="","",VLOOKUP(M2091,'14'!D:D,1,0))</f>
        <v/>
      </c>
    </row>
    <row r="2092" spans="1:15" ht="12.75" customHeight="1" x14ac:dyDescent="0.2">
      <c r="A2092" s="36" t="str">
        <f>'0'!$A$4</f>
        <v>………………..</v>
      </c>
      <c r="B2092" s="37">
        <f>'0'!$A$2</f>
        <v>46112</v>
      </c>
      <c r="C2092" s="37" t="s">
        <v>1243</v>
      </c>
      <c r="D2092" s="119" t="str">
        <f>IF(G2092="","",VLOOKUP(G2092,номенклатури!R:T,2,0))</f>
        <v/>
      </c>
      <c r="E2092" s="365" t="str">
        <f>IF(G2092="","",VLOOKUP(G2092,номенклатури!R:T,3,0))</f>
        <v/>
      </c>
      <c r="F2092" s="159" t="str">
        <f>IF(G2092="","",IF(ISERROR(VLOOKUP(G2092,номенклатури!V:V,1,0)),E2092*H2092,E2092*I2092))</f>
        <v/>
      </c>
      <c r="G2092" s="14"/>
      <c r="H2092" s="15"/>
      <c r="I2092" s="15"/>
      <c r="J2092" s="15"/>
      <c r="K2092" s="15"/>
      <c r="L2092" s="217"/>
      <c r="M2092" s="22"/>
      <c r="N2092" s="119" t="str">
        <f>IF(G2092="","",VLOOKUP(G2092,номенклатури!R:U,4,0))</f>
        <v/>
      </c>
      <c r="O2092" s="119" t="str">
        <f>IF(M2092="","",VLOOKUP(M2092,'14'!D:D,1,0))</f>
        <v/>
      </c>
    </row>
    <row r="2093" spans="1:15" ht="12.75" customHeight="1" x14ac:dyDescent="0.2">
      <c r="A2093" s="36" t="str">
        <f>'0'!$A$4</f>
        <v>………………..</v>
      </c>
      <c r="B2093" s="37">
        <f>'0'!$A$2</f>
        <v>46112</v>
      </c>
      <c r="C2093" s="37" t="s">
        <v>1243</v>
      </c>
      <c r="D2093" s="119" t="str">
        <f>IF(G2093="","",VLOOKUP(G2093,номенклатури!R:T,2,0))</f>
        <v/>
      </c>
      <c r="E2093" s="365" t="str">
        <f>IF(G2093="","",VLOOKUP(G2093,номенклатури!R:T,3,0))</f>
        <v/>
      </c>
      <c r="F2093" s="159" t="str">
        <f>IF(G2093="","",IF(ISERROR(VLOOKUP(G2093,номенклатури!V:V,1,0)),E2093*H2093,E2093*I2093))</f>
        <v/>
      </c>
      <c r="G2093" s="14"/>
      <c r="H2093" s="15"/>
      <c r="I2093" s="15"/>
      <c r="J2093" s="15"/>
      <c r="K2093" s="15"/>
      <c r="L2093" s="217"/>
      <c r="M2093" s="22"/>
      <c r="N2093" s="119" t="str">
        <f>IF(G2093="","",VLOOKUP(G2093,номенклатури!R:U,4,0))</f>
        <v/>
      </c>
      <c r="O2093" s="119" t="str">
        <f>IF(M2093="","",VLOOKUP(M2093,'14'!D:D,1,0))</f>
        <v/>
      </c>
    </row>
    <row r="2094" spans="1:15" ht="12.75" customHeight="1" x14ac:dyDescent="0.2">
      <c r="A2094" s="36" t="str">
        <f>'0'!$A$4</f>
        <v>………………..</v>
      </c>
      <c r="B2094" s="37">
        <f>'0'!$A$2</f>
        <v>46112</v>
      </c>
      <c r="C2094" s="37" t="s">
        <v>1243</v>
      </c>
      <c r="D2094" s="119" t="str">
        <f>IF(G2094="","",VLOOKUP(G2094,номенклатури!R:T,2,0))</f>
        <v/>
      </c>
      <c r="E2094" s="365" t="str">
        <f>IF(G2094="","",VLOOKUP(G2094,номенклатури!R:T,3,0))</f>
        <v/>
      </c>
      <c r="F2094" s="159" t="str">
        <f>IF(G2094="","",IF(ISERROR(VLOOKUP(G2094,номенклатури!V:V,1,0)),E2094*H2094,E2094*I2094))</f>
        <v/>
      </c>
      <c r="G2094" s="14"/>
      <c r="H2094" s="15"/>
      <c r="I2094" s="15"/>
      <c r="J2094" s="15"/>
      <c r="K2094" s="15"/>
      <c r="L2094" s="217"/>
      <c r="M2094" s="22"/>
      <c r="N2094" s="119" t="str">
        <f>IF(G2094="","",VLOOKUP(G2094,номенклатури!R:U,4,0))</f>
        <v/>
      </c>
      <c r="O2094" s="119" t="str">
        <f>IF(M2094="","",VLOOKUP(M2094,'14'!D:D,1,0))</f>
        <v/>
      </c>
    </row>
    <row r="2095" spans="1:15" ht="12.75" customHeight="1" x14ac:dyDescent="0.2">
      <c r="A2095" s="36" t="str">
        <f>'0'!$A$4</f>
        <v>………………..</v>
      </c>
      <c r="B2095" s="37">
        <f>'0'!$A$2</f>
        <v>46112</v>
      </c>
      <c r="C2095" s="37" t="s">
        <v>1243</v>
      </c>
      <c r="D2095" s="119" t="str">
        <f>IF(G2095="","",VLOOKUP(G2095,номенклатури!R:T,2,0))</f>
        <v/>
      </c>
      <c r="E2095" s="365" t="str">
        <f>IF(G2095="","",VLOOKUP(G2095,номенклатури!R:T,3,0))</f>
        <v/>
      </c>
      <c r="F2095" s="159" t="str">
        <f>IF(G2095="","",IF(ISERROR(VLOOKUP(G2095,номенклатури!V:V,1,0)),E2095*H2095,E2095*I2095))</f>
        <v/>
      </c>
      <c r="G2095" s="14"/>
      <c r="H2095" s="15"/>
      <c r="I2095" s="15"/>
      <c r="J2095" s="15"/>
      <c r="K2095" s="15"/>
      <c r="L2095" s="217"/>
      <c r="M2095" s="22"/>
      <c r="N2095" s="119" t="str">
        <f>IF(G2095="","",VLOOKUP(G2095,номенклатури!R:U,4,0))</f>
        <v/>
      </c>
      <c r="O2095" s="119" t="str">
        <f>IF(M2095="","",VLOOKUP(M2095,'14'!D:D,1,0))</f>
        <v/>
      </c>
    </row>
    <row r="2096" spans="1:15" ht="12.75" customHeight="1" x14ac:dyDescent="0.2">
      <c r="A2096" s="36" t="str">
        <f>'0'!$A$4</f>
        <v>………………..</v>
      </c>
      <c r="B2096" s="37">
        <f>'0'!$A$2</f>
        <v>46112</v>
      </c>
      <c r="C2096" s="37" t="s">
        <v>1243</v>
      </c>
      <c r="D2096" s="119" t="str">
        <f>IF(G2096="","",VLOOKUP(G2096,номенклатури!R:T,2,0))</f>
        <v/>
      </c>
      <c r="E2096" s="365" t="str">
        <f>IF(G2096="","",VLOOKUP(G2096,номенклатури!R:T,3,0))</f>
        <v/>
      </c>
      <c r="F2096" s="159" t="str">
        <f>IF(G2096="","",IF(ISERROR(VLOOKUP(G2096,номенклатури!V:V,1,0)),E2096*H2096,E2096*I2096))</f>
        <v/>
      </c>
      <c r="G2096" s="14"/>
      <c r="H2096" s="15"/>
      <c r="I2096" s="15"/>
      <c r="J2096" s="15"/>
      <c r="K2096" s="15"/>
      <c r="L2096" s="217"/>
      <c r="M2096" s="22"/>
      <c r="N2096" s="119" t="str">
        <f>IF(G2096="","",VLOOKUP(G2096,номенклатури!R:U,4,0))</f>
        <v/>
      </c>
      <c r="O2096" s="119" t="str">
        <f>IF(M2096="","",VLOOKUP(M2096,'14'!D:D,1,0))</f>
        <v/>
      </c>
    </row>
    <row r="2097" spans="1:15" ht="12.75" customHeight="1" x14ac:dyDescent="0.2">
      <c r="A2097" s="36" t="str">
        <f>'0'!$A$4</f>
        <v>………………..</v>
      </c>
      <c r="B2097" s="37">
        <f>'0'!$A$2</f>
        <v>46112</v>
      </c>
      <c r="C2097" s="37" t="s">
        <v>1243</v>
      </c>
      <c r="D2097" s="119" t="str">
        <f>IF(G2097="","",VLOOKUP(G2097,номенклатури!R:T,2,0))</f>
        <v/>
      </c>
      <c r="E2097" s="365" t="str">
        <f>IF(G2097="","",VLOOKUP(G2097,номенклатури!R:T,3,0))</f>
        <v/>
      </c>
      <c r="F2097" s="159" t="str">
        <f>IF(G2097="","",IF(ISERROR(VLOOKUP(G2097,номенклатури!V:V,1,0)),E2097*H2097,E2097*I2097))</f>
        <v/>
      </c>
      <c r="G2097" s="14"/>
      <c r="H2097" s="15"/>
      <c r="I2097" s="15"/>
      <c r="J2097" s="15"/>
      <c r="K2097" s="15"/>
      <c r="L2097" s="217"/>
      <c r="M2097" s="22"/>
      <c r="N2097" s="119" t="str">
        <f>IF(G2097="","",VLOOKUP(G2097,номенклатури!R:U,4,0))</f>
        <v/>
      </c>
      <c r="O2097" s="119" t="str">
        <f>IF(M2097="","",VLOOKUP(M2097,'14'!D:D,1,0))</f>
        <v/>
      </c>
    </row>
    <row r="2098" spans="1:15" ht="12.75" customHeight="1" x14ac:dyDescent="0.2">
      <c r="A2098" s="36" t="str">
        <f>'0'!$A$4</f>
        <v>………………..</v>
      </c>
      <c r="B2098" s="37">
        <f>'0'!$A$2</f>
        <v>46112</v>
      </c>
      <c r="C2098" s="37" t="s">
        <v>1243</v>
      </c>
      <c r="D2098" s="119" t="str">
        <f>IF(G2098="","",VLOOKUP(G2098,номенклатури!R:T,2,0))</f>
        <v/>
      </c>
      <c r="E2098" s="365" t="str">
        <f>IF(G2098="","",VLOOKUP(G2098,номенклатури!R:T,3,0))</f>
        <v/>
      </c>
      <c r="F2098" s="159" t="str">
        <f>IF(G2098="","",IF(ISERROR(VLOOKUP(G2098,номенклатури!V:V,1,0)),E2098*H2098,E2098*I2098))</f>
        <v/>
      </c>
      <c r="G2098" s="14"/>
      <c r="H2098" s="15"/>
      <c r="I2098" s="15"/>
      <c r="J2098" s="15"/>
      <c r="K2098" s="15"/>
      <c r="L2098" s="217"/>
      <c r="M2098" s="22"/>
      <c r="N2098" s="119" t="str">
        <f>IF(G2098="","",VLOOKUP(G2098,номенклатури!R:U,4,0))</f>
        <v/>
      </c>
      <c r="O2098" s="119" t="str">
        <f>IF(M2098="","",VLOOKUP(M2098,'14'!D:D,1,0))</f>
        <v/>
      </c>
    </row>
    <row r="2099" spans="1:15" ht="12.75" customHeight="1" x14ac:dyDescent="0.2">
      <c r="A2099" s="36" t="str">
        <f>'0'!$A$4</f>
        <v>………………..</v>
      </c>
      <c r="B2099" s="37">
        <f>'0'!$A$2</f>
        <v>46112</v>
      </c>
      <c r="C2099" s="37" t="s">
        <v>1243</v>
      </c>
      <c r="D2099" s="119" t="str">
        <f>IF(G2099="","",VLOOKUP(G2099,номенклатури!R:T,2,0))</f>
        <v/>
      </c>
      <c r="E2099" s="365" t="str">
        <f>IF(G2099="","",VLOOKUP(G2099,номенклатури!R:T,3,0))</f>
        <v/>
      </c>
      <c r="F2099" s="159" t="str">
        <f>IF(G2099="","",IF(ISERROR(VLOOKUP(G2099,номенклатури!V:V,1,0)),E2099*H2099,E2099*I2099))</f>
        <v/>
      </c>
      <c r="G2099" s="14"/>
      <c r="H2099" s="15"/>
      <c r="I2099" s="15"/>
      <c r="J2099" s="15"/>
      <c r="K2099" s="15"/>
      <c r="L2099" s="217"/>
      <c r="M2099" s="22"/>
      <c r="N2099" s="119" t="str">
        <f>IF(G2099="","",VLOOKUP(G2099,номенклатури!R:U,4,0))</f>
        <v/>
      </c>
      <c r="O2099" s="119" t="str">
        <f>IF(M2099="","",VLOOKUP(M2099,'14'!D:D,1,0))</f>
        <v/>
      </c>
    </row>
    <row r="2100" spans="1:15" ht="12.75" customHeight="1" x14ac:dyDescent="0.2">
      <c r="A2100" s="36" t="str">
        <f>'0'!$A$4</f>
        <v>………………..</v>
      </c>
      <c r="B2100" s="37">
        <f>'0'!$A$2</f>
        <v>46112</v>
      </c>
      <c r="C2100" s="37" t="s">
        <v>1243</v>
      </c>
      <c r="D2100" s="119" t="str">
        <f>IF(G2100="","",VLOOKUP(G2100,номенклатури!R:T,2,0))</f>
        <v/>
      </c>
      <c r="E2100" s="365" t="str">
        <f>IF(G2100="","",VLOOKUP(G2100,номенклатури!R:T,3,0))</f>
        <v/>
      </c>
      <c r="F2100" s="159" t="str">
        <f>IF(G2100="","",IF(ISERROR(VLOOKUP(G2100,номенклатури!V:V,1,0)),E2100*H2100,E2100*I2100))</f>
        <v/>
      </c>
      <c r="G2100" s="14"/>
      <c r="H2100" s="15"/>
      <c r="I2100" s="15"/>
      <c r="J2100" s="15"/>
      <c r="K2100" s="15"/>
      <c r="L2100" s="217"/>
      <c r="M2100" s="22"/>
      <c r="N2100" s="119" t="str">
        <f>IF(G2100="","",VLOOKUP(G2100,номенклатури!R:U,4,0))</f>
        <v/>
      </c>
      <c r="O2100" s="119" t="str">
        <f>IF(M2100="","",VLOOKUP(M2100,'14'!D:D,1,0))</f>
        <v/>
      </c>
    </row>
    <row r="2101" spans="1:15" ht="12.75" customHeight="1" x14ac:dyDescent="0.2">
      <c r="A2101" s="36" t="str">
        <f>'0'!$A$4</f>
        <v>………………..</v>
      </c>
      <c r="B2101" s="37">
        <f>'0'!$A$2</f>
        <v>46112</v>
      </c>
      <c r="C2101" s="37" t="s">
        <v>1243</v>
      </c>
      <c r="D2101" s="119" t="str">
        <f>IF(G2101="","",VLOOKUP(G2101,номенклатури!R:T,2,0))</f>
        <v/>
      </c>
      <c r="E2101" s="365" t="str">
        <f>IF(G2101="","",VLOOKUP(G2101,номенклатури!R:T,3,0))</f>
        <v/>
      </c>
      <c r="F2101" s="159" t="str">
        <f>IF(G2101="","",IF(ISERROR(VLOOKUP(G2101,номенклатури!V:V,1,0)),E2101*H2101,E2101*I2101))</f>
        <v/>
      </c>
      <c r="G2101" s="14"/>
      <c r="H2101" s="15"/>
      <c r="I2101" s="15"/>
      <c r="J2101" s="15"/>
      <c r="K2101" s="15"/>
      <c r="L2101" s="217"/>
      <c r="M2101" s="22"/>
      <c r="N2101" s="119" t="str">
        <f>IF(G2101="","",VLOOKUP(G2101,номенклатури!R:U,4,0))</f>
        <v/>
      </c>
      <c r="O2101" s="119" t="str">
        <f>IF(M2101="","",VLOOKUP(M2101,'14'!D:D,1,0))</f>
        <v/>
      </c>
    </row>
    <row r="2102" spans="1:15" ht="12.75" customHeight="1" x14ac:dyDescent="0.2">
      <c r="A2102" s="36" t="str">
        <f>'0'!$A$4</f>
        <v>………………..</v>
      </c>
      <c r="B2102" s="37">
        <f>'0'!$A$2</f>
        <v>46112</v>
      </c>
      <c r="C2102" s="37" t="s">
        <v>1243</v>
      </c>
      <c r="D2102" s="119" t="str">
        <f>IF(G2102="","",VLOOKUP(G2102,номенклатури!R:T,2,0))</f>
        <v/>
      </c>
      <c r="E2102" s="365" t="str">
        <f>IF(G2102="","",VLOOKUP(G2102,номенклатури!R:T,3,0))</f>
        <v/>
      </c>
      <c r="F2102" s="159" t="str">
        <f>IF(G2102="","",IF(ISERROR(VLOOKUP(G2102,номенклатури!V:V,1,0)),E2102*H2102,E2102*I2102))</f>
        <v/>
      </c>
      <c r="G2102" s="14"/>
      <c r="H2102" s="15"/>
      <c r="I2102" s="15"/>
      <c r="J2102" s="15"/>
      <c r="K2102" s="15"/>
      <c r="L2102" s="217"/>
      <c r="M2102" s="22"/>
      <c r="N2102" s="119" t="str">
        <f>IF(G2102="","",VLOOKUP(G2102,номенклатури!R:U,4,0))</f>
        <v/>
      </c>
      <c r="O2102" s="119" t="str">
        <f>IF(M2102="","",VLOOKUP(M2102,'14'!D:D,1,0))</f>
        <v/>
      </c>
    </row>
    <row r="2103" spans="1:15" ht="12.75" customHeight="1" x14ac:dyDescent="0.2">
      <c r="A2103" s="36" t="str">
        <f>'0'!$A$4</f>
        <v>………………..</v>
      </c>
      <c r="B2103" s="37">
        <f>'0'!$A$2</f>
        <v>46112</v>
      </c>
      <c r="C2103" s="37" t="s">
        <v>1243</v>
      </c>
      <c r="D2103" s="119" t="str">
        <f>IF(G2103="","",VLOOKUP(G2103,номенклатури!R:T,2,0))</f>
        <v/>
      </c>
      <c r="E2103" s="365" t="str">
        <f>IF(G2103="","",VLOOKUP(G2103,номенклатури!R:T,3,0))</f>
        <v/>
      </c>
      <c r="F2103" s="159" t="str">
        <f>IF(G2103="","",IF(ISERROR(VLOOKUP(G2103,номенклатури!V:V,1,0)),E2103*H2103,E2103*I2103))</f>
        <v/>
      </c>
      <c r="G2103" s="14"/>
      <c r="H2103" s="15"/>
      <c r="I2103" s="15"/>
      <c r="J2103" s="15"/>
      <c r="K2103" s="15"/>
      <c r="L2103" s="217"/>
      <c r="M2103" s="22"/>
      <c r="N2103" s="119" t="str">
        <f>IF(G2103="","",VLOOKUP(G2103,номенклатури!R:U,4,0))</f>
        <v/>
      </c>
      <c r="O2103" s="119" t="str">
        <f>IF(M2103="","",VLOOKUP(M2103,'14'!D:D,1,0))</f>
        <v/>
      </c>
    </row>
    <row r="2104" spans="1:15" ht="12.75" customHeight="1" x14ac:dyDescent="0.2">
      <c r="A2104" s="36" t="str">
        <f>'0'!$A$4</f>
        <v>………………..</v>
      </c>
      <c r="B2104" s="37">
        <f>'0'!$A$2</f>
        <v>46112</v>
      </c>
      <c r="C2104" s="37" t="s">
        <v>1243</v>
      </c>
      <c r="D2104" s="119" t="str">
        <f>IF(G2104="","",VLOOKUP(G2104,номенклатури!R:T,2,0))</f>
        <v/>
      </c>
      <c r="E2104" s="365" t="str">
        <f>IF(G2104="","",VLOOKUP(G2104,номенклатури!R:T,3,0))</f>
        <v/>
      </c>
      <c r="F2104" s="159" t="str">
        <f>IF(G2104="","",IF(ISERROR(VLOOKUP(G2104,номенклатури!V:V,1,0)),E2104*H2104,E2104*I2104))</f>
        <v/>
      </c>
      <c r="G2104" s="14"/>
      <c r="H2104" s="15"/>
      <c r="I2104" s="15"/>
      <c r="J2104" s="15"/>
      <c r="K2104" s="15"/>
      <c r="L2104" s="217"/>
      <c r="M2104" s="22"/>
      <c r="N2104" s="119" t="str">
        <f>IF(G2104="","",VLOOKUP(G2104,номенклатури!R:U,4,0))</f>
        <v/>
      </c>
      <c r="O2104" s="119" t="str">
        <f>IF(M2104="","",VLOOKUP(M2104,'14'!D:D,1,0))</f>
        <v/>
      </c>
    </row>
    <row r="2105" spans="1:15" ht="12.75" customHeight="1" x14ac:dyDescent="0.2">
      <c r="A2105" s="36" t="str">
        <f>'0'!$A$4</f>
        <v>………………..</v>
      </c>
      <c r="B2105" s="37">
        <f>'0'!$A$2</f>
        <v>46112</v>
      </c>
      <c r="C2105" s="37" t="s">
        <v>1243</v>
      </c>
      <c r="D2105" s="119" t="str">
        <f>IF(G2105="","",VLOOKUP(G2105,номенклатури!R:T,2,0))</f>
        <v/>
      </c>
      <c r="E2105" s="365" t="str">
        <f>IF(G2105="","",VLOOKUP(G2105,номенклатури!R:T,3,0))</f>
        <v/>
      </c>
      <c r="F2105" s="159" t="str">
        <f>IF(G2105="","",IF(ISERROR(VLOOKUP(G2105,номенклатури!V:V,1,0)),E2105*H2105,E2105*I2105))</f>
        <v/>
      </c>
      <c r="G2105" s="14"/>
      <c r="H2105" s="15"/>
      <c r="I2105" s="15"/>
      <c r="J2105" s="15"/>
      <c r="K2105" s="15"/>
      <c r="L2105" s="217"/>
      <c r="M2105" s="22"/>
      <c r="N2105" s="119" t="str">
        <f>IF(G2105="","",VLOOKUP(G2105,номенклатури!R:U,4,0))</f>
        <v/>
      </c>
      <c r="O2105" s="119" t="str">
        <f>IF(M2105="","",VLOOKUP(M2105,'14'!D:D,1,0))</f>
        <v/>
      </c>
    </row>
    <row r="2106" spans="1:15" ht="12.75" customHeight="1" x14ac:dyDescent="0.2">
      <c r="A2106" s="36" t="str">
        <f>'0'!$A$4</f>
        <v>………………..</v>
      </c>
      <c r="B2106" s="37">
        <f>'0'!$A$2</f>
        <v>46112</v>
      </c>
      <c r="C2106" s="37" t="s">
        <v>1243</v>
      </c>
      <c r="D2106" s="119" t="str">
        <f>IF(G2106="","",VLOOKUP(G2106,номенклатури!R:T,2,0))</f>
        <v/>
      </c>
      <c r="E2106" s="365" t="str">
        <f>IF(G2106="","",VLOOKUP(G2106,номенклатури!R:T,3,0))</f>
        <v/>
      </c>
      <c r="F2106" s="159" t="str">
        <f>IF(G2106="","",IF(ISERROR(VLOOKUP(G2106,номенклатури!V:V,1,0)),E2106*H2106,E2106*I2106))</f>
        <v/>
      </c>
      <c r="G2106" s="14"/>
      <c r="H2106" s="15"/>
      <c r="I2106" s="15"/>
      <c r="J2106" s="15"/>
      <c r="K2106" s="15"/>
      <c r="L2106" s="217"/>
      <c r="M2106" s="22"/>
      <c r="N2106" s="119" t="str">
        <f>IF(G2106="","",VLOOKUP(G2106,номенклатури!R:U,4,0))</f>
        <v/>
      </c>
      <c r="O2106" s="119" t="str">
        <f>IF(M2106="","",VLOOKUP(M2106,'14'!D:D,1,0))</f>
        <v/>
      </c>
    </row>
    <row r="2107" spans="1:15" ht="12.75" customHeight="1" x14ac:dyDescent="0.2">
      <c r="A2107" s="36" t="str">
        <f>'0'!$A$4</f>
        <v>………………..</v>
      </c>
      <c r="B2107" s="37">
        <f>'0'!$A$2</f>
        <v>46112</v>
      </c>
      <c r="C2107" s="37" t="s">
        <v>1243</v>
      </c>
      <c r="D2107" s="119" t="str">
        <f>IF(G2107="","",VLOOKUP(G2107,номенклатури!R:T,2,0))</f>
        <v/>
      </c>
      <c r="E2107" s="365" t="str">
        <f>IF(G2107="","",VLOOKUP(G2107,номенклатури!R:T,3,0))</f>
        <v/>
      </c>
      <c r="F2107" s="159" t="str">
        <f>IF(G2107="","",IF(ISERROR(VLOOKUP(G2107,номенклатури!V:V,1,0)),E2107*H2107,E2107*I2107))</f>
        <v/>
      </c>
      <c r="G2107" s="14"/>
      <c r="H2107" s="15"/>
      <c r="I2107" s="15"/>
      <c r="J2107" s="15"/>
      <c r="K2107" s="15"/>
      <c r="L2107" s="217"/>
      <c r="M2107" s="22"/>
      <c r="N2107" s="119" t="str">
        <f>IF(G2107="","",VLOOKUP(G2107,номенклатури!R:U,4,0))</f>
        <v/>
      </c>
      <c r="O2107" s="119" t="str">
        <f>IF(M2107="","",VLOOKUP(M2107,'14'!D:D,1,0))</f>
        <v/>
      </c>
    </row>
    <row r="2108" spans="1:15" ht="12.75" customHeight="1" x14ac:dyDescent="0.2">
      <c r="A2108" s="36" t="str">
        <f>'0'!$A$4</f>
        <v>………………..</v>
      </c>
      <c r="B2108" s="37">
        <f>'0'!$A$2</f>
        <v>46112</v>
      </c>
      <c r="C2108" s="37" t="s">
        <v>1243</v>
      </c>
      <c r="D2108" s="119" t="str">
        <f>IF(G2108="","",VLOOKUP(G2108,номенклатури!R:T,2,0))</f>
        <v/>
      </c>
      <c r="E2108" s="365" t="str">
        <f>IF(G2108="","",VLOOKUP(G2108,номенклатури!R:T,3,0))</f>
        <v/>
      </c>
      <c r="F2108" s="159" t="str">
        <f>IF(G2108="","",IF(ISERROR(VLOOKUP(G2108,номенклатури!V:V,1,0)),E2108*H2108,E2108*I2108))</f>
        <v/>
      </c>
      <c r="G2108" s="14"/>
      <c r="H2108" s="15"/>
      <c r="I2108" s="15"/>
      <c r="J2108" s="15"/>
      <c r="K2108" s="15"/>
      <c r="L2108" s="217"/>
      <c r="M2108" s="22"/>
      <c r="N2108" s="119" t="str">
        <f>IF(G2108="","",VLOOKUP(G2108,номенклатури!R:U,4,0))</f>
        <v/>
      </c>
      <c r="O2108" s="119" t="str">
        <f>IF(M2108="","",VLOOKUP(M2108,'14'!D:D,1,0))</f>
        <v/>
      </c>
    </row>
    <row r="2109" spans="1:15" ht="12.75" customHeight="1" x14ac:dyDescent="0.2">
      <c r="A2109" s="36" t="str">
        <f>'0'!$A$4</f>
        <v>………………..</v>
      </c>
      <c r="B2109" s="37">
        <f>'0'!$A$2</f>
        <v>46112</v>
      </c>
      <c r="C2109" s="37" t="s">
        <v>1243</v>
      </c>
      <c r="D2109" s="119" t="str">
        <f>IF(G2109="","",VLOOKUP(G2109,номенклатури!R:T,2,0))</f>
        <v/>
      </c>
      <c r="E2109" s="365" t="str">
        <f>IF(G2109="","",VLOOKUP(G2109,номенклатури!R:T,3,0))</f>
        <v/>
      </c>
      <c r="F2109" s="159" t="str">
        <f>IF(G2109="","",IF(ISERROR(VLOOKUP(G2109,номенклатури!V:V,1,0)),E2109*H2109,E2109*I2109))</f>
        <v/>
      </c>
      <c r="G2109" s="14"/>
      <c r="H2109" s="15"/>
      <c r="I2109" s="15"/>
      <c r="J2109" s="15"/>
      <c r="K2109" s="15"/>
      <c r="L2109" s="217"/>
      <c r="M2109" s="22"/>
      <c r="N2109" s="119" t="str">
        <f>IF(G2109="","",VLOOKUP(G2109,номенклатури!R:U,4,0))</f>
        <v/>
      </c>
      <c r="O2109" s="119" t="str">
        <f>IF(M2109="","",VLOOKUP(M2109,'14'!D:D,1,0))</f>
        <v/>
      </c>
    </row>
    <row r="2110" spans="1:15" ht="12.75" customHeight="1" x14ac:dyDescent="0.2">
      <c r="A2110" s="36" t="str">
        <f>'0'!$A$4</f>
        <v>………………..</v>
      </c>
      <c r="B2110" s="37">
        <f>'0'!$A$2</f>
        <v>46112</v>
      </c>
      <c r="C2110" s="37" t="s">
        <v>1243</v>
      </c>
      <c r="D2110" s="119" t="str">
        <f>IF(G2110="","",VLOOKUP(G2110,номенклатури!R:T,2,0))</f>
        <v/>
      </c>
      <c r="E2110" s="365" t="str">
        <f>IF(G2110="","",VLOOKUP(G2110,номенклатури!R:T,3,0))</f>
        <v/>
      </c>
      <c r="F2110" s="159" t="str">
        <f>IF(G2110="","",IF(ISERROR(VLOOKUP(G2110,номенклатури!V:V,1,0)),E2110*H2110,E2110*I2110))</f>
        <v/>
      </c>
      <c r="G2110" s="14"/>
      <c r="H2110" s="15"/>
      <c r="I2110" s="15"/>
      <c r="J2110" s="15"/>
      <c r="K2110" s="15"/>
      <c r="L2110" s="217"/>
      <c r="M2110" s="22"/>
      <c r="N2110" s="119" t="str">
        <f>IF(G2110="","",VLOOKUP(G2110,номенклатури!R:U,4,0))</f>
        <v/>
      </c>
      <c r="O2110" s="119" t="str">
        <f>IF(M2110="","",VLOOKUP(M2110,'14'!D:D,1,0))</f>
        <v/>
      </c>
    </row>
    <row r="2111" spans="1:15" ht="12.75" customHeight="1" x14ac:dyDescent="0.2">
      <c r="A2111" s="36" t="str">
        <f>'0'!$A$4</f>
        <v>………………..</v>
      </c>
      <c r="B2111" s="37">
        <f>'0'!$A$2</f>
        <v>46112</v>
      </c>
      <c r="C2111" s="37" t="s">
        <v>1243</v>
      </c>
      <c r="D2111" s="119" t="str">
        <f>IF(G2111="","",VLOOKUP(G2111,номенклатури!R:T,2,0))</f>
        <v/>
      </c>
      <c r="E2111" s="365" t="str">
        <f>IF(G2111="","",VLOOKUP(G2111,номенклатури!R:T,3,0))</f>
        <v/>
      </c>
      <c r="F2111" s="159" t="str">
        <f>IF(G2111="","",IF(ISERROR(VLOOKUP(G2111,номенклатури!V:V,1,0)),E2111*H2111,E2111*I2111))</f>
        <v/>
      </c>
      <c r="G2111" s="14"/>
      <c r="H2111" s="15"/>
      <c r="I2111" s="15"/>
      <c r="J2111" s="15"/>
      <c r="K2111" s="15"/>
      <c r="L2111" s="217"/>
      <c r="M2111" s="22"/>
      <c r="N2111" s="119" t="str">
        <f>IF(G2111="","",VLOOKUP(G2111,номенклатури!R:U,4,0))</f>
        <v/>
      </c>
      <c r="O2111" s="119" t="str">
        <f>IF(M2111="","",VLOOKUP(M2111,'14'!D:D,1,0))</f>
        <v/>
      </c>
    </row>
    <row r="2112" spans="1:15" ht="12.75" customHeight="1" x14ac:dyDescent="0.2">
      <c r="A2112" s="36" t="str">
        <f>'0'!$A$4</f>
        <v>………………..</v>
      </c>
      <c r="B2112" s="37">
        <f>'0'!$A$2</f>
        <v>46112</v>
      </c>
      <c r="C2112" s="37" t="s">
        <v>1243</v>
      </c>
      <c r="D2112" s="119" t="str">
        <f>IF(G2112="","",VLOOKUP(G2112,номенклатури!R:T,2,0))</f>
        <v/>
      </c>
      <c r="E2112" s="365" t="str">
        <f>IF(G2112="","",VLOOKUP(G2112,номенклатури!R:T,3,0))</f>
        <v/>
      </c>
      <c r="F2112" s="159" t="str">
        <f>IF(G2112="","",IF(ISERROR(VLOOKUP(G2112,номенклатури!V:V,1,0)),E2112*H2112,E2112*I2112))</f>
        <v/>
      </c>
      <c r="G2112" s="14"/>
      <c r="H2112" s="15"/>
      <c r="I2112" s="15"/>
      <c r="J2112" s="15"/>
      <c r="K2112" s="15"/>
      <c r="L2112" s="217"/>
      <c r="M2112" s="22"/>
      <c r="N2112" s="119" t="str">
        <f>IF(G2112="","",VLOOKUP(G2112,номенклатури!R:U,4,0))</f>
        <v/>
      </c>
      <c r="O2112" s="119" t="str">
        <f>IF(M2112="","",VLOOKUP(M2112,'14'!D:D,1,0))</f>
        <v/>
      </c>
    </row>
    <row r="2113" spans="1:15" ht="12.75" customHeight="1" x14ac:dyDescent="0.2">
      <c r="A2113" s="36" t="str">
        <f>'0'!$A$4</f>
        <v>………………..</v>
      </c>
      <c r="B2113" s="37">
        <f>'0'!$A$2</f>
        <v>46112</v>
      </c>
      <c r="C2113" s="37" t="s">
        <v>1243</v>
      </c>
      <c r="D2113" s="119" t="str">
        <f>IF(G2113="","",VLOOKUP(G2113,номенклатури!R:T,2,0))</f>
        <v/>
      </c>
      <c r="E2113" s="365" t="str">
        <f>IF(G2113="","",VLOOKUP(G2113,номенклатури!R:T,3,0))</f>
        <v/>
      </c>
      <c r="F2113" s="159" t="str">
        <f>IF(G2113="","",IF(ISERROR(VLOOKUP(G2113,номенклатури!V:V,1,0)),E2113*H2113,E2113*I2113))</f>
        <v/>
      </c>
      <c r="G2113" s="14"/>
      <c r="H2113" s="15"/>
      <c r="I2113" s="15"/>
      <c r="J2113" s="15"/>
      <c r="K2113" s="15"/>
      <c r="L2113" s="217"/>
      <c r="M2113" s="22"/>
      <c r="N2113" s="119" t="str">
        <f>IF(G2113="","",VLOOKUP(G2113,номенклатури!R:U,4,0))</f>
        <v/>
      </c>
      <c r="O2113" s="119" t="str">
        <f>IF(M2113="","",VLOOKUP(M2113,'14'!D:D,1,0))</f>
        <v/>
      </c>
    </row>
    <row r="2114" spans="1:15" ht="12.75" customHeight="1" x14ac:dyDescent="0.2">
      <c r="A2114" s="36" t="str">
        <f>'0'!$A$4</f>
        <v>………………..</v>
      </c>
      <c r="B2114" s="37">
        <f>'0'!$A$2</f>
        <v>46112</v>
      </c>
      <c r="C2114" s="37" t="s">
        <v>1243</v>
      </c>
      <c r="D2114" s="119" t="str">
        <f>IF(G2114="","",VLOOKUP(G2114,номенклатури!R:T,2,0))</f>
        <v/>
      </c>
      <c r="E2114" s="365" t="str">
        <f>IF(G2114="","",VLOOKUP(G2114,номенклатури!R:T,3,0))</f>
        <v/>
      </c>
      <c r="F2114" s="159" t="str">
        <f>IF(G2114="","",IF(ISERROR(VLOOKUP(G2114,номенклатури!V:V,1,0)),E2114*H2114,E2114*I2114))</f>
        <v/>
      </c>
      <c r="G2114" s="14"/>
      <c r="H2114" s="15"/>
      <c r="I2114" s="15"/>
      <c r="J2114" s="15"/>
      <c r="K2114" s="15"/>
      <c r="L2114" s="217"/>
      <c r="M2114" s="22"/>
      <c r="N2114" s="119" t="str">
        <f>IF(G2114="","",VLOOKUP(G2114,номенклатури!R:U,4,0))</f>
        <v/>
      </c>
      <c r="O2114" s="119" t="str">
        <f>IF(M2114="","",VLOOKUP(M2114,'14'!D:D,1,0))</f>
        <v/>
      </c>
    </row>
    <row r="2115" spans="1:15" ht="12.75" customHeight="1" x14ac:dyDescent="0.2">
      <c r="A2115" s="36" t="str">
        <f>'0'!$A$4</f>
        <v>………………..</v>
      </c>
      <c r="B2115" s="37">
        <f>'0'!$A$2</f>
        <v>46112</v>
      </c>
      <c r="C2115" s="37" t="s">
        <v>1243</v>
      </c>
      <c r="D2115" s="119" t="str">
        <f>IF(G2115="","",VLOOKUP(G2115,номенклатури!R:T,2,0))</f>
        <v/>
      </c>
      <c r="E2115" s="365" t="str">
        <f>IF(G2115="","",VLOOKUP(G2115,номенклатури!R:T,3,0))</f>
        <v/>
      </c>
      <c r="F2115" s="159" t="str">
        <f>IF(G2115="","",IF(ISERROR(VLOOKUP(G2115,номенклатури!V:V,1,0)),E2115*H2115,E2115*I2115))</f>
        <v/>
      </c>
      <c r="G2115" s="14"/>
      <c r="H2115" s="15"/>
      <c r="I2115" s="15"/>
      <c r="J2115" s="15"/>
      <c r="K2115" s="15"/>
      <c r="L2115" s="217"/>
      <c r="M2115" s="22"/>
      <c r="N2115" s="119" t="str">
        <f>IF(G2115="","",VLOOKUP(G2115,номенклатури!R:U,4,0))</f>
        <v/>
      </c>
      <c r="O2115" s="119" t="str">
        <f>IF(M2115="","",VLOOKUP(M2115,'14'!D:D,1,0))</f>
        <v/>
      </c>
    </row>
    <row r="2116" spans="1:15" ht="12.75" customHeight="1" x14ac:dyDescent="0.2">
      <c r="A2116" s="36" t="str">
        <f>'0'!$A$4</f>
        <v>………………..</v>
      </c>
      <c r="B2116" s="37">
        <f>'0'!$A$2</f>
        <v>46112</v>
      </c>
      <c r="C2116" s="37" t="s">
        <v>1243</v>
      </c>
      <c r="D2116" s="119" t="str">
        <f>IF(G2116="","",VLOOKUP(G2116,номенклатури!R:T,2,0))</f>
        <v/>
      </c>
      <c r="E2116" s="365" t="str">
        <f>IF(G2116="","",VLOOKUP(G2116,номенклатури!R:T,3,0))</f>
        <v/>
      </c>
      <c r="F2116" s="159" t="str">
        <f>IF(G2116="","",IF(ISERROR(VLOOKUP(G2116,номенклатури!V:V,1,0)),E2116*H2116,E2116*I2116))</f>
        <v/>
      </c>
      <c r="G2116" s="14"/>
      <c r="H2116" s="15"/>
      <c r="I2116" s="15"/>
      <c r="J2116" s="15"/>
      <c r="K2116" s="15"/>
      <c r="L2116" s="217"/>
      <c r="M2116" s="22"/>
      <c r="N2116" s="119" t="str">
        <f>IF(G2116="","",VLOOKUP(G2116,номенклатури!R:U,4,0))</f>
        <v/>
      </c>
      <c r="O2116" s="119" t="str">
        <f>IF(M2116="","",VLOOKUP(M2116,'14'!D:D,1,0))</f>
        <v/>
      </c>
    </row>
    <row r="2117" spans="1:15" ht="12.75" customHeight="1" x14ac:dyDescent="0.2">
      <c r="A2117" s="36" t="str">
        <f>'0'!$A$4</f>
        <v>………………..</v>
      </c>
      <c r="B2117" s="37">
        <f>'0'!$A$2</f>
        <v>46112</v>
      </c>
      <c r="C2117" s="37" t="s">
        <v>1243</v>
      </c>
      <c r="D2117" s="119" t="str">
        <f>IF(G2117="","",VLOOKUP(G2117,номенклатури!R:T,2,0))</f>
        <v/>
      </c>
      <c r="E2117" s="365" t="str">
        <f>IF(G2117="","",VLOOKUP(G2117,номенклатури!R:T,3,0))</f>
        <v/>
      </c>
      <c r="F2117" s="159" t="str">
        <f>IF(G2117="","",IF(ISERROR(VLOOKUP(G2117,номенклатури!V:V,1,0)),E2117*H2117,E2117*I2117))</f>
        <v/>
      </c>
      <c r="G2117" s="14"/>
      <c r="H2117" s="15"/>
      <c r="I2117" s="15"/>
      <c r="J2117" s="15"/>
      <c r="K2117" s="15"/>
      <c r="L2117" s="217"/>
      <c r="M2117" s="22"/>
      <c r="N2117" s="119" t="str">
        <f>IF(G2117="","",VLOOKUP(G2117,номенклатури!R:U,4,0))</f>
        <v/>
      </c>
      <c r="O2117" s="119" t="str">
        <f>IF(M2117="","",VLOOKUP(M2117,'14'!D:D,1,0))</f>
        <v/>
      </c>
    </row>
    <row r="2118" spans="1:15" ht="12.75" customHeight="1" x14ac:dyDescent="0.2">
      <c r="A2118" s="36" t="str">
        <f>'0'!$A$4</f>
        <v>………………..</v>
      </c>
      <c r="B2118" s="37">
        <f>'0'!$A$2</f>
        <v>46112</v>
      </c>
      <c r="C2118" s="37" t="s">
        <v>1243</v>
      </c>
      <c r="D2118" s="119" t="str">
        <f>IF(G2118="","",VLOOKUP(G2118,номенклатури!R:T,2,0))</f>
        <v/>
      </c>
      <c r="E2118" s="365" t="str">
        <f>IF(G2118="","",VLOOKUP(G2118,номенклатури!R:T,3,0))</f>
        <v/>
      </c>
      <c r="F2118" s="159" t="str">
        <f>IF(G2118="","",IF(ISERROR(VLOOKUP(G2118,номенклатури!V:V,1,0)),E2118*H2118,E2118*I2118))</f>
        <v/>
      </c>
      <c r="G2118" s="14"/>
      <c r="H2118" s="15"/>
      <c r="I2118" s="15"/>
      <c r="J2118" s="15"/>
      <c r="K2118" s="15"/>
      <c r="L2118" s="217"/>
      <c r="M2118" s="22"/>
      <c r="N2118" s="119" t="str">
        <f>IF(G2118="","",VLOOKUP(G2118,номенклатури!R:U,4,0))</f>
        <v/>
      </c>
      <c r="O2118" s="119" t="str">
        <f>IF(M2118="","",VLOOKUP(M2118,'14'!D:D,1,0))</f>
        <v/>
      </c>
    </row>
    <row r="2119" spans="1:15" ht="12.75" customHeight="1" x14ac:dyDescent="0.2">
      <c r="A2119" s="36" t="str">
        <f>'0'!$A$4</f>
        <v>………………..</v>
      </c>
      <c r="B2119" s="37">
        <f>'0'!$A$2</f>
        <v>46112</v>
      </c>
      <c r="C2119" s="37" t="s">
        <v>1243</v>
      </c>
      <c r="D2119" s="119" t="str">
        <f>IF(G2119="","",VLOOKUP(G2119,номенклатури!R:T,2,0))</f>
        <v/>
      </c>
      <c r="E2119" s="365" t="str">
        <f>IF(G2119="","",VLOOKUP(G2119,номенклатури!R:T,3,0))</f>
        <v/>
      </c>
      <c r="F2119" s="159" t="str">
        <f>IF(G2119="","",IF(ISERROR(VLOOKUP(G2119,номенклатури!V:V,1,0)),E2119*H2119,E2119*I2119))</f>
        <v/>
      </c>
      <c r="G2119" s="14"/>
      <c r="H2119" s="15"/>
      <c r="I2119" s="15"/>
      <c r="J2119" s="15"/>
      <c r="K2119" s="15"/>
      <c r="L2119" s="217"/>
      <c r="M2119" s="22"/>
      <c r="N2119" s="119" t="str">
        <f>IF(G2119="","",VLOOKUP(G2119,номенклатури!R:U,4,0))</f>
        <v/>
      </c>
      <c r="O2119" s="119" t="str">
        <f>IF(M2119="","",VLOOKUP(M2119,'14'!D:D,1,0))</f>
        <v/>
      </c>
    </row>
    <row r="2120" spans="1:15" ht="12.75" customHeight="1" x14ac:dyDescent="0.2">
      <c r="A2120" s="36" t="str">
        <f>'0'!$A$4</f>
        <v>………………..</v>
      </c>
      <c r="B2120" s="37">
        <f>'0'!$A$2</f>
        <v>46112</v>
      </c>
      <c r="C2120" s="37" t="s">
        <v>1243</v>
      </c>
      <c r="D2120" s="119" t="str">
        <f>IF(G2120="","",VLOOKUP(G2120,номенклатури!R:T,2,0))</f>
        <v/>
      </c>
      <c r="E2120" s="365" t="str">
        <f>IF(G2120="","",VLOOKUP(G2120,номенклатури!R:T,3,0))</f>
        <v/>
      </c>
      <c r="F2120" s="159" t="str">
        <f>IF(G2120="","",IF(ISERROR(VLOOKUP(G2120,номенклатури!V:V,1,0)),E2120*H2120,E2120*I2120))</f>
        <v/>
      </c>
      <c r="G2120" s="14"/>
      <c r="H2120" s="15"/>
      <c r="I2120" s="15"/>
      <c r="J2120" s="15"/>
      <c r="K2120" s="15"/>
      <c r="L2120" s="217"/>
      <c r="M2120" s="22"/>
      <c r="N2120" s="119" t="str">
        <f>IF(G2120="","",VLOOKUP(G2120,номенклатури!R:U,4,0))</f>
        <v/>
      </c>
      <c r="O2120" s="119" t="str">
        <f>IF(M2120="","",VLOOKUP(M2120,'14'!D:D,1,0))</f>
        <v/>
      </c>
    </row>
    <row r="2121" spans="1:15" ht="12.75" customHeight="1" x14ac:dyDescent="0.2">
      <c r="A2121" s="36" t="str">
        <f>'0'!$A$4</f>
        <v>………………..</v>
      </c>
      <c r="B2121" s="37">
        <f>'0'!$A$2</f>
        <v>46112</v>
      </c>
      <c r="C2121" s="37" t="s">
        <v>1243</v>
      </c>
      <c r="D2121" s="119" t="str">
        <f>IF(G2121="","",VLOOKUP(G2121,номенклатури!R:T,2,0))</f>
        <v/>
      </c>
      <c r="E2121" s="365" t="str">
        <f>IF(G2121="","",VLOOKUP(G2121,номенклатури!R:T,3,0))</f>
        <v/>
      </c>
      <c r="F2121" s="159" t="str">
        <f>IF(G2121="","",IF(ISERROR(VLOOKUP(G2121,номенклатури!V:V,1,0)),E2121*H2121,E2121*I2121))</f>
        <v/>
      </c>
      <c r="G2121" s="14"/>
      <c r="H2121" s="15"/>
      <c r="I2121" s="15"/>
      <c r="J2121" s="15"/>
      <c r="K2121" s="15"/>
      <c r="L2121" s="217"/>
      <c r="M2121" s="22"/>
      <c r="N2121" s="119" t="str">
        <f>IF(G2121="","",VLOOKUP(G2121,номенклатури!R:U,4,0))</f>
        <v/>
      </c>
      <c r="O2121" s="119" t="str">
        <f>IF(M2121="","",VLOOKUP(M2121,'14'!D:D,1,0))</f>
        <v/>
      </c>
    </row>
    <row r="2122" spans="1:15" ht="12.75" customHeight="1" x14ac:dyDescent="0.2">
      <c r="A2122" s="36" t="str">
        <f>'0'!$A$4</f>
        <v>………………..</v>
      </c>
      <c r="B2122" s="37">
        <f>'0'!$A$2</f>
        <v>46112</v>
      </c>
      <c r="C2122" s="37" t="s">
        <v>1243</v>
      </c>
      <c r="D2122" s="119" t="str">
        <f>IF(G2122="","",VLOOKUP(G2122,номенклатури!R:T,2,0))</f>
        <v/>
      </c>
      <c r="E2122" s="365" t="str">
        <f>IF(G2122="","",VLOOKUP(G2122,номенклатури!R:T,3,0))</f>
        <v/>
      </c>
      <c r="F2122" s="159" t="str">
        <f>IF(G2122="","",IF(ISERROR(VLOOKUP(G2122,номенклатури!V:V,1,0)),E2122*H2122,E2122*I2122))</f>
        <v/>
      </c>
      <c r="G2122" s="14"/>
      <c r="H2122" s="15"/>
      <c r="I2122" s="15"/>
      <c r="J2122" s="15"/>
      <c r="K2122" s="15"/>
      <c r="L2122" s="217"/>
      <c r="M2122" s="22"/>
      <c r="N2122" s="119" t="str">
        <f>IF(G2122="","",VLOOKUP(G2122,номенклатури!R:U,4,0))</f>
        <v/>
      </c>
      <c r="O2122" s="119" t="str">
        <f>IF(M2122="","",VLOOKUP(M2122,'14'!D:D,1,0))</f>
        <v/>
      </c>
    </row>
    <row r="2123" spans="1:15" ht="12.75" customHeight="1" x14ac:dyDescent="0.2">
      <c r="A2123" s="36" t="str">
        <f>'0'!$A$4</f>
        <v>………………..</v>
      </c>
      <c r="B2123" s="37">
        <f>'0'!$A$2</f>
        <v>46112</v>
      </c>
      <c r="C2123" s="37" t="s">
        <v>1243</v>
      </c>
      <c r="D2123" s="119" t="str">
        <f>IF(G2123="","",VLOOKUP(G2123,номенклатури!R:T,2,0))</f>
        <v/>
      </c>
      <c r="E2123" s="365" t="str">
        <f>IF(G2123="","",VLOOKUP(G2123,номенклатури!R:T,3,0))</f>
        <v/>
      </c>
      <c r="F2123" s="159" t="str">
        <f>IF(G2123="","",IF(ISERROR(VLOOKUP(G2123,номенклатури!V:V,1,0)),E2123*H2123,E2123*I2123))</f>
        <v/>
      </c>
      <c r="G2123" s="14"/>
      <c r="H2123" s="15"/>
      <c r="I2123" s="15"/>
      <c r="J2123" s="15"/>
      <c r="K2123" s="15"/>
      <c r="L2123" s="217"/>
      <c r="M2123" s="22"/>
      <c r="N2123" s="119" t="str">
        <f>IF(G2123="","",VLOOKUP(G2123,номенклатури!R:U,4,0))</f>
        <v/>
      </c>
      <c r="O2123" s="119" t="str">
        <f>IF(M2123="","",VLOOKUP(M2123,'14'!D:D,1,0))</f>
        <v/>
      </c>
    </row>
    <row r="2124" spans="1:15" ht="12.75" customHeight="1" x14ac:dyDescent="0.2">
      <c r="A2124" s="36" t="str">
        <f>'0'!$A$4</f>
        <v>………………..</v>
      </c>
      <c r="B2124" s="37">
        <f>'0'!$A$2</f>
        <v>46112</v>
      </c>
      <c r="C2124" s="37" t="s">
        <v>1243</v>
      </c>
      <c r="D2124" s="119" t="str">
        <f>IF(G2124="","",VLOOKUP(G2124,номенклатури!R:T,2,0))</f>
        <v/>
      </c>
      <c r="E2124" s="365" t="str">
        <f>IF(G2124="","",VLOOKUP(G2124,номенклатури!R:T,3,0))</f>
        <v/>
      </c>
      <c r="F2124" s="159" t="str">
        <f>IF(G2124="","",IF(ISERROR(VLOOKUP(G2124,номенклатури!V:V,1,0)),E2124*H2124,E2124*I2124))</f>
        <v/>
      </c>
      <c r="G2124" s="14"/>
      <c r="H2124" s="15"/>
      <c r="I2124" s="15"/>
      <c r="J2124" s="15"/>
      <c r="K2124" s="15"/>
      <c r="L2124" s="217"/>
      <c r="M2124" s="22"/>
      <c r="N2124" s="119" t="str">
        <f>IF(G2124="","",VLOOKUP(G2124,номенклатури!R:U,4,0))</f>
        <v/>
      </c>
      <c r="O2124" s="119" t="str">
        <f>IF(M2124="","",VLOOKUP(M2124,'14'!D:D,1,0))</f>
        <v/>
      </c>
    </row>
    <row r="2125" spans="1:15" ht="12.75" customHeight="1" x14ac:dyDescent="0.2">
      <c r="A2125" s="36" t="str">
        <f>'0'!$A$4</f>
        <v>………………..</v>
      </c>
      <c r="B2125" s="37">
        <f>'0'!$A$2</f>
        <v>46112</v>
      </c>
      <c r="C2125" s="37" t="s">
        <v>1243</v>
      </c>
      <c r="D2125" s="119" t="str">
        <f>IF(G2125="","",VLOOKUP(G2125,номенклатури!R:T,2,0))</f>
        <v/>
      </c>
      <c r="E2125" s="365" t="str">
        <f>IF(G2125="","",VLOOKUP(G2125,номенклатури!R:T,3,0))</f>
        <v/>
      </c>
      <c r="F2125" s="159" t="str">
        <f>IF(G2125="","",IF(ISERROR(VLOOKUP(G2125,номенклатури!V:V,1,0)),E2125*H2125,E2125*I2125))</f>
        <v/>
      </c>
      <c r="G2125" s="14"/>
      <c r="H2125" s="15"/>
      <c r="I2125" s="15"/>
      <c r="J2125" s="15"/>
      <c r="K2125" s="15"/>
      <c r="L2125" s="217"/>
      <c r="M2125" s="22"/>
      <c r="N2125" s="119" t="str">
        <f>IF(G2125="","",VLOOKUP(G2125,номенклатури!R:U,4,0))</f>
        <v/>
      </c>
      <c r="O2125" s="119" t="str">
        <f>IF(M2125="","",VLOOKUP(M2125,'14'!D:D,1,0))</f>
        <v/>
      </c>
    </row>
    <row r="2126" spans="1:15" ht="12.75" customHeight="1" x14ac:dyDescent="0.2">
      <c r="A2126" s="36" t="str">
        <f>'0'!$A$4</f>
        <v>………………..</v>
      </c>
      <c r="B2126" s="37">
        <f>'0'!$A$2</f>
        <v>46112</v>
      </c>
      <c r="C2126" s="37" t="s">
        <v>1243</v>
      </c>
      <c r="D2126" s="119" t="str">
        <f>IF(G2126="","",VLOOKUP(G2126,номенклатури!R:T,2,0))</f>
        <v/>
      </c>
      <c r="E2126" s="365" t="str">
        <f>IF(G2126="","",VLOOKUP(G2126,номенклатури!R:T,3,0))</f>
        <v/>
      </c>
      <c r="F2126" s="159" t="str">
        <f>IF(G2126="","",IF(ISERROR(VLOOKUP(G2126,номенклатури!V:V,1,0)),E2126*H2126,E2126*I2126))</f>
        <v/>
      </c>
      <c r="G2126" s="14"/>
      <c r="H2126" s="15"/>
      <c r="I2126" s="15"/>
      <c r="J2126" s="15"/>
      <c r="K2126" s="15"/>
      <c r="L2126" s="217"/>
      <c r="M2126" s="22"/>
      <c r="N2126" s="119" t="str">
        <f>IF(G2126="","",VLOOKUP(G2126,номенклатури!R:U,4,0))</f>
        <v/>
      </c>
      <c r="O2126" s="119" t="str">
        <f>IF(M2126="","",VLOOKUP(M2126,'14'!D:D,1,0))</f>
        <v/>
      </c>
    </row>
    <row r="2127" spans="1:15" ht="12.75" customHeight="1" x14ac:dyDescent="0.2">
      <c r="A2127" s="36" t="str">
        <f>'0'!$A$4</f>
        <v>………………..</v>
      </c>
      <c r="B2127" s="37">
        <f>'0'!$A$2</f>
        <v>46112</v>
      </c>
      <c r="C2127" s="37" t="s">
        <v>1243</v>
      </c>
      <c r="D2127" s="119" t="str">
        <f>IF(G2127="","",VLOOKUP(G2127,номенклатури!R:T,2,0))</f>
        <v/>
      </c>
      <c r="E2127" s="365" t="str">
        <f>IF(G2127="","",VLOOKUP(G2127,номенклатури!R:T,3,0))</f>
        <v/>
      </c>
      <c r="F2127" s="159" t="str">
        <f>IF(G2127="","",IF(ISERROR(VLOOKUP(G2127,номенклатури!V:V,1,0)),E2127*H2127,E2127*I2127))</f>
        <v/>
      </c>
      <c r="G2127" s="14"/>
      <c r="H2127" s="15"/>
      <c r="I2127" s="15"/>
      <c r="J2127" s="15"/>
      <c r="K2127" s="15"/>
      <c r="L2127" s="217"/>
      <c r="M2127" s="22"/>
      <c r="N2127" s="119" t="str">
        <f>IF(G2127="","",VLOOKUP(G2127,номенклатури!R:U,4,0))</f>
        <v/>
      </c>
      <c r="O2127" s="119" t="str">
        <f>IF(M2127="","",VLOOKUP(M2127,'14'!D:D,1,0))</f>
        <v/>
      </c>
    </row>
    <row r="2128" spans="1:15" ht="12.75" customHeight="1" x14ac:dyDescent="0.2">
      <c r="A2128" s="36" t="str">
        <f>'0'!$A$4</f>
        <v>………………..</v>
      </c>
      <c r="B2128" s="37">
        <f>'0'!$A$2</f>
        <v>46112</v>
      </c>
      <c r="C2128" s="37" t="s">
        <v>1243</v>
      </c>
      <c r="D2128" s="119" t="str">
        <f>IF(G2128="","",VLOOKUP(G2128,номенклатури!R:T,2,0))</f>
        <v/>
      </c>
      <c r="E2128" s="365" t="str">
        <f>IF(G2128="","",VLOOKUP(G2128,номенклатури!R:T,3,0))</f>
        <v/>
      </c>
      <c r="F2128" s="159" t="str">
        <f>IF(G2128="","",IF(ISERROR(VLOOKUP(G2128,номенклатури!V:V,1,0)),E2128*H2128,E2128*I2128))</f>
        <v/>
      </c>
      <c r="G2128" s="14"/>
      <c r="H2128" s="15"/>
      <c r="I2128" s="15"/>
      <c r="J2128" s="15"/>
      <c r="K2128" s="15"/>
      <c r="L2128" s="217"/>
      <c r="M2128" s="22"/>
      <c r="N2128" s="119" t="str">
        <f>IF(G2128="","",VLOOKUP(G2128,номенклатури!R:U,4,0))</f>
        <v/>
      </c>
      <c r="O2128" s="119" t="str">
        <f>IF(M2128="","",VLOOKUP(M2128,'14'!D:D,1,0))</f>
        <v/>
      </c>
    </row>
    <row r="2129" spans="1:15" ht="12.75" customHeight="1" x14ac:dyDescent="0.2">
      <c r="A2129" s="36" t="str">
        <f>'0'!$A$4</f>
        <v>………………..</v>
      </c>
      <c r="B2129" s="37">
        <f>'0'!$A$2</f>
        <v>46112</v>
      </c>
      <c r="C2129" s="37" t="s">
        <v>1243</v>
      </c>
      <c r="D2129" s="119" t="str">
        <f>IF(G2129="","",VLOOKUP(G2129,номенклатури!R:T,2,0))</f>
        <v/>
      </c>
      <c r="E2129" s="365" t="str">
        <f>IF(G2129="","",VLOOKUP(G2129,номенклатури!R:T,3,0))</f>
        <v/>
      </c>
      <c r="F2129" s="159" t="str">
        <f>IF(G2129="","",IF(ISERROR(VLOOKUP(G2129,номенклатури!V:V,1,0)),E2129*H2129,E2129*I2129))</f>
        <v/>
      </c>
      <c r="G2129" s="14"/>
      <c r="H2129" s="15"/>
      <c r="I2129" s="15"/>
      <c r="J2129" s="15"/>
      <c r="K2129" s="15"/>
      <c r="L2129" s="217"/>
      <c r="M2129" s="22"/>
      <c r="N2129" s="119" t="str">
        <f>IF(G2129="","",VLOOKUP(G2129,номенклатури!R:U,4,0))</f>
        <v/>
      </c>
      <c r="O2129" s="119" t="str">
        <f>IF(M2129="","",VLOOKUP(M2129,'14'!D:D,1,0))</f>
        <v/>
      </c>
    </row>
    <row r="2130" spans="1:15" ht="12.75" customHeight="1" x14ac:dyDescent="0.2">
      <c r="A2130" s="36" t="str">
        <f>'0'!$A$4</f>
        <v>………………..</v>
      </c>
      <c r="B2130" s="37">
        <f>'0'!$A$2</f>
        <v>46112</v>
      </c>
      <c r="C2130" s="37" t="s">
        <v>1243</v>
      </c>
      <c r="D2130" s="119" t="str">
        <f>IF(G2130="","",VLOOKUP(G2130,номенклатури!R:T,2,0))</f>
        <v/>
      </c>
      <c r="E2130" s="365" t="str">
        <f>IF(G2130="","",VLOOKUP(G2130,номенклатури!R:T,3,0))</f>
        <v/>
      </c>
      <c r="F2130" s="159" t="str">
        <f>IF(G2130="","",IF(ISERROR(VLOOKUP(G2130,номенклатури!V:V,1,0)),E2130*H2130,E2130*I2130))</f>
        <v/>
      </c>
      <c r="G2130" s="14"/>
      <c r="H2130" s="15"/>
      <c r="I2130" s="15"/>
      <c r="J2130" s="15"/>
      <c r="K2130" s="15"/>
      <c r="L2130" s="217"/>
      <c r="M2130" s="22"/>
      <c r="N2130" s="119" t="str">
        <f>IF(G2130="","",VLOOKUP(G2130,номенклатури!R:U,4,0))</f>
        <v/>
      </c>
      <c r="O2130" s="119" t="str">
        <f>IF(M2130="","",VLOOKUP(M2130,'14'!D:D,1,0))</f>
        <v/>
      </c>
    </row>
    <row r="2131" spans="1:15" ht="12.75" customHeight="1" x14ac:dyDescent="0.2">
      <c r="A2131" s="36" t="str">
        <f>'0'!$A$4</f>
        <v>………………..</v>
      </c>
      <c r="B2131" s="37">
        <f>'0'!$A$2</f>
        <v>46112</v>
      </c>
      <c r="C2131" s="37" t="s">
        <v>1243</v>
      </c>
      <c r="D2131" s="119" t="str">
        <f>IF(G2131="","",VLOOKUP(G2131,номенклатури!R:T,2,0))</f>
        <v/>
      </c>
      <c r="E2131" s="365" t="str">
        <f>IF(G2131="","",VLOOKUP(G2131,номенклатури!R:T,3,0))</f>
        <v/>
      </c>
      <c r="F2131" s="159" t="str">
        <f>IF(G2131="","",IF(ISERROR(VLOOKUP(G2131,номенклатури!V:V,1,0)),E2131*H2131,E2131*I2131))</f>
        <v/>
      </c>
      <c r="G2131" s="14"/>
      <c r="H2131" s="15"/>
      <c r="I2131" s="15"/>
      <c r="J2131" s="15"/>
      <c r="K2131" s="15"/>
      <c r="L2131" s="217"/>
      <c r="M2131" s="22"/>
      <c r="N2131" s="119" t="str">
        <f>IF(G2131="","",VLOOKUP(G2131,номенклатури!R:U,4,0))</f>
        <v/>
      </c>
      <c r="O2131" s="119" t="str">
        <f>IF(M2131="","",VLOOKUP(M2131,'14'!D:D,1,0))</f>
        <v/>
      </c>
    </row>
    <row r="2132" spans="1:15" ht="12.75" customHeight="1" x14ac:dyDescent="0.2">
      <c r="A2132" s="36" t="str">
        <f>'0'!$A$4</f>
        <v>………………..</v>
      </c>
      <c r="B2132" s="37">
        <f>'0'!$A$2</f>
        <v>46112</v>
      </c>
      <c r="C2132" s="37" t="s">
        <v>1243</v>
      </c>
      <c r="D2132" s="119" t="str">
        <f>IF(G2132="","",VLOOKUP(G2132,номенклатури!R:T,2,0))</f>
        <v/>
      </c>
      <c r="E2132" s="365" t="str">
        <f>IF(G2132="","",VLOOKUP(G2132,номенклатури!R:T,3,0))</f>
        <v/>
      </c>
      <c r="F2132" s="159" t="str">
        <f>IF(G2132="","",IF(ISERROR(VLOOKUP(G2132,номенклатури!V:V,1,0)),E2132*H2132,E2132*I2132))</f>
        <v/>
      </c>
      <c r="G2132" s="14"/>
      <c r="H2132" s="15"/>
      <c r="I2132" s="15"/>
      <c r="J2132" s="15"/>
      <c r="K2132" s="15"/>
      <c r="L2132" s="217"/>
      <c r="M2132" s="22"/>
      <c r="N2132" s="119" t="str">
        <f>IF(G2132="","",VLOOKUP(G2132,номенклатури!R:U,4,0))</f>
        <v/>
      </c>
      <c r="O2132" s="119" t="str">
        <f>IF(M2132="","",VLOOKUP(M2132,'14'!D:D,1,0))</f>
        <v/>
      </c>
    </row>
    <row r="2133" spans="1:15" ht="12.75" customHeight="1" x14ac:dyDescent="0.2">
      <c r="A2133" s="36" t="str">
        <f>'0'!$A$4</f>
        <v>………………..</v>
      </c>
      <c r="B2133" s="37">
        <f>'0'!$A$2</f>
        <v>46112</v>
      </c>
      <c r="C2133" s="37" t="s">
        <v>1243</v>
      </c>
      <c r="D2133" s="119" t="str">
        <f>IF(G2133="","",VLOOKUP(G2133,номенклатури!R:T,2,0))</f>
        <v/>
      </c>
      <c r="E2133" s="365" t="str">
        <f>IF(G2133="","",VLOOKUP(G2133,номенклатури!R:T,3,0))</f>
        <v/>
      </c>
      <c r="F2133" s="159" t="str">
        <f>IF(G2133="","",IF(ISERROR(VLOOKUP(G2133,номенклатури!V:V,1,0)),E2133*H2133,E2133*I2133))</f>
        <v/>
      </c>
      <c r="G2133" s="14"/>
      <c r="H2133" s="15"/>
      <c r="I2133" s="15"/>
      <c r="J2133" s="15"/>
      <c r="K2133" s="15"/>
      <c r="L2133" s="217"/>
      <c r="M2133" s="22"/>
      <c r="N2133" s="119" t="str">
        <f>IF(G2133="","",VLOOKUP(G2133,номенклатури!R:U,4,0))</f>
        <v/>
      </c>
      <c r="O2133" s="119" t="str">
        <f>IF(M2133="","",VLOOKUP(M2133,'14'!D:D,1,0))</f>
        <v/>
      </c>
    </row>
    <row r="2134" spans="1:15" ht="12.75" customHeight="1" x14ac:dyDescent="0.2">
      <c r="A2134" s="36" t="str">
        <f>'0'!$A$4</f>
        <v>………………..</v>
      </c>
      <c r="B2134" s="37">
        <f>'0'!$A$2</f>
        <v>46112</v>
      </c>
      <c r="C2134" s="37" t="s">
        <v>1243</v>
      </c>
      <c r="D2134" s="119" t="str">
        <f>IF(G2134="","",VLOOKUP(G2134,номенклатури!R:T,2,0))</f>
        <v/>
      </c>
      <c r="E2134" s="365" t="str">
        <f>IF(G2134="","",VLOOKUP(G2134,номенклатури!R:T,3,0))</f>
        <v/>
      </c>
      <c r="F2134" s="159" t="str">
        <f>IF(G2134="","",IF(ISERROR(VLOOKUP(G2134,номенклатури!V:V,1,0)),E2134*H2134,E2134*I2134))</f>
        <v/>
      </c>
      <c r="G2134" s="14"/>
      <c r="H2134" s="15"/>
      <c r="I2134" s="15"/>
      <c r="J2134" s="15"/>
      <c r="K2134" s="15"/>
      <c r="L2134" s="217"/>
      <c r="M2134" s="22"/>
      <c r="N2134" s="119" t="str">
        <f>IF(G2134="","",VLOOKUP(G2134,номенклатури!R:U,4,0))</f>
        <v/>
      </c>
      <c r="O2134" s="119" t="str">
        <f>IF(M2134="","",VLOOKUP(M2134,'14'!D:D,1,0))</f>
        <v/>
      </c>
    </row>
    <row r="2135" spans="1:15" ht="12.75" customHeight="1" x14ac:dyDescent="0.2">
      <c r="A2135" s="36" t="str">
        <f>'0'!$A$4</f>
        <v>………………..</v>
      </c>
      <c r="B2135" s="37">
        <f>'0'!$A$2</f>
        <v>46112</v>
      </c>
      <c r="C2135" s="37" t="s">
        <v>1243</v>
      </c>
      <c r="D2135" s="119" t="str">
        <f>IF(G2135="","",VLOOKUP(G2135,номенклатури!R:T,2,0))</f>
        <v/>
      </c>
      <c r="E2135" s="365" t="str">
        <f>IF(G2135="","",VLOOKUP(G2135,номенклатури!R:T,3,0))</f>
        <v/>
      </c>
      <c r="F2135" s="159" t="str">
        <f>IF(G2135="","",IF(ISERROR(VLOOKUP(G2135,номенклатури!V:V,1,0)),E2135*H2135,E2135*I2135))</f>
        <v/>
      </c>
      <c r="G2135" s="14"/>
      <c r="H2135" s="15"/>
      <c r="I2135" s="15"/>
      <c r="J2135" s="15"/>
      <c r="K2135" s="15"/>
      <c r="L2135" s="217"/>
      <c r="M2135" s="22"/>
      <c r="N2135" s="119" t="str">
        <f>IF(G2135="","",VLOOKUP(G2135,номенклатури!R:U,4,0))</f>
        <v/>
      </c>
      <c r="O2135" s="119" t="str">
        <f>IF(M2135="","",VLOOKUP(M2135,'14'!D:D,1,0))</f>
        <v/>
      </c>
    </row>
    <row r="2136" spans="1:15" ht="12.75" customHeight="1" x14ac:dyDescent="0.2">
      <c r="A2136" s="36" t="str">
        <f>'0'!$A$4</f>
        <v>………………..</v>
      </c>
      <c r="B2136" s="37">
        <f>'0'!$A$2</f>
        <v>46112</v>
      </c>
      <c r="C2136" s="37" t="s">
        <v>1243</v>
      </c>
      <c r="D2136" s="119" t="str">
        <f>IF(G2136="","",VLOOKUP(G2136,номенклатури!R:T,2,0))</f>
        <v/>
      </c>
      <c r="E2136" s="365" t="str">
        <f>IF(G2136="","",VLOOKUP(G2136,номенклатури!R:T,3,0))</f>
        <v/>
      </c>
      <c r="F2136" s="159" t="str">
        <f>IF(G2136="","",IF(ISERROR(VLOOKUP(G2136,номенклатури!V:V,1,0)),E2136*H2136,E2136*I2136))</f>
        <v/>
      </c>
      <c r="G2136" s="14"/>
      <c r="H2136" s="15"/>
      <c r="I2136" s="15"/>
      <c r="J2136" s="15"/>
      <c r="K2136" s="15"/>
      <c r="L2136" s="217"/>
      <c r="M2136" s="22"/>
      <c r="N2136" s="119" t="str">
        <f>IF(G2136="","",VLOOKUP(G2136,номенклатури!R:U,4,0))</f>
        <v/>
      </c>
      <c r="O2136" s="119" t="str">
        <f>IF(M2136="","",VLOOKUP(M2136,'14'!D:D,1,0))</f>
        <v/>
      </c>
    </row>
    <row r="2137" spans="1:15" ht="12.75" customHeight="1" x14ac:dyDescent="0.2">
      <c r="A2137" s="36" t="str">
        <f>'0'!$A$4</f>
        <v>………………..</v>
      </c>
      <c r="B2137" s="37">
        <f>'0'!$A$2</f>
        <v>46112</v>
      </c>
      <c r="C2137" s="37" t="s">
        <v>1243</v>
      </c>
      <c r="D2137" s="119" t="str">
        <f>IF(G2137="","",VLOOKUP(G2137,номенклатури!R:T,2,0))</f>
        <v/>
      </c>
      <c r="E2137" s="365" t="str">
        <f>IF(G2137="","",VLOOKUP(G2137,номенклатури!R:T,3,0))</f>
        <v/>
      </c>
      <c r="F2137" s="159" t="str">
        <f>IF(G2137="","",IF(ISERROR(VLOOKUP(G2137,номенклатури!V:V,1,0)),E2137*H2137,E2137*I2137))</f>
        <v/>
      </c>
      <c r="G2137" s="14"/>
      <c r="H2137" s="15"/>
      <c r="I2137" s="15"/>
      <c r="J2137" s="15"/>
      <c r="K2137" s="15"/>
      <c r="L2137" s="217"/>
      <c r="M2137" s="22"/>
      <c r="N2137" s="119" t="str">
        <f>IF(G2137="","",VLOOKUP(G2137,номенклатури!R:U,4,0))</f>
        <v/>
      </c>
      <c r="O2137" s="119" t="str">
        <f>IF(M2137="","",VLOOKUP(M2137,'14'!D:D,1,0))</f>
        <v/>
      </c>
    </row>
    <row r="2138" spans="1:15" ht="12.75" customHeight="1" x14ac:dyDescent="0.2">
      <c r="A2138" s="36" t="str">
        <f>'0'!$A$4</f>
        <v>………………..</v>
      </c>
      <c r="B2138" s="37">
        <f>'0'!$A$2</f>
        <v>46112</v>
      </c>
      <c r="C2138" s="37" t="s">
        <v>1243</v>
      </c>
      <c r="D2138" s="119" t="str">
        <f>IF(G2138="","",VLOOKUP(G2138,номенклатури!R:T,2,0))</f>
        <v/>
      </c>
      <c r="E2138" s="365" t="str">
        <f>IF(G2138="","",VLOOKUP(G2138,номенклатури!R:T,3,0))</f>
        <v/>
      </c>
      <c r="F2138" s="159" t="str">
        <f>IF(G2138="","",IF(ISERROR(VLOOKUP(G2138,номенклатури!V:V,1,0)),E2138*H2138,E2138*I2138))</f>
        <v/>
      </c>
      <c r="G2138" s="14"/>
      <c r="H2138" s="15"/>
      <c r="I2138" s="15"/>
      <c r="J2138" s="15"/>
      <c r="K2138" s="15"/>
      <c r="L2138" s="217"/>
      <c r="M2138" s="22"/>
      <c r="N2138" s="119" t="str">
        <f>IF(G2138="","",VLOOKUP(G2138,номенклатури!R:U,4,0))</f>
        <v/>
      </c>
      <c r="O2138" s="119" t="str">
        <f>IF(M2138="","",VLOOKUP(M2138,'14'!D:D,1,0))</f>
        <v/>
      </c>
    </row>
    <row r="2139" spans="1:15" ht="12.75" customHeight="1" x14ac:dyDescent="0.2">
      <c r="A2139" s="36" t="str">
        <f>'0'!$A$4</f>
        <v>………………..</v>
      </c>
      <c r="B2139" s="37">
        <f>'0'!$A$2</f>
        <v>46112</v>
      </c>
      <c r="C2139" s="37" t="s">
        <v>1243</v>
      </c>
      <c r="D2139" s="119" t="str">
        <f>IF(G2139="","",VLOOKUP(G2139,номенклатури!R:T,2,0))</f>
        <v/>
      </c>
      <c r="E2139" s="365" t="str">
        <f>IF(G2139="","",VLOOKUP(G2139,номенклатури!R:T,3,0))</f>
        <v/>
      </c>
      <c r="F2139" s="159" t="str">
        <f>IF(G2139="","",IF(ISERROR(VLOOKUP(G2139,номенклатури!V:V,1,0)),E2139*H2139,E2139*I2139))</f>
        <v/>
      </c>
      <c r="G2139" s="14"/>
      <c r="H2139" s="15"/>
      <c r="I2139" s="15"/>
      <c r="J2139" s="15"/>
      <c r="K2139" s="15"/>
      <c r="L2139" s="217"/>
      <c r="M2139" s="22"/>
      <c r="N2139" s="119" t="str">
        <f>IF(G2139="","",VLOOKUP(G2139,номенклатури!R:U,4,0))</f>
        <v/>
      </c>
      <c r="O2139" s="119" t="str">
        <f>IF(M2139="","",VLOOKUP(M2139,'14'!D:D,1,0))</f>
        <v/>
      </c>
    </row>
    <row r="2140" spans="1:15" ht="12.75" customHeight="1" x14ac:dyDescent="0.2">
      <c r="A2140" s="36" t="str">
        <f>'0'!$A$4</f>
        <v>………………..</v>
      </c>
      <c r="B2140" s="37">
        <f>'0'!$A$2</f>
        <v>46112</v>
      </c>
      <c r="C2140" s="37" t="s">
        <v>1243</v>
      </c>
      <c r="D2140" s="119" t="str">
        <f>IF(G2140="","",VLOOKUP(G2140,номенклатури!R:T,2,0))</f>
        <v/>
      </c>
      <c r="E2140" s="365" t="str">
        <f>IF(G2140="","",VLOOKUP(G2140,номенклатури!R:T,3,0))</f>
        <v/>
      </c>
      <c r="F2140" s="159" t="str">
        <f>IF(G2140="","",IF(ISERROR(VLOOKUP(G2140,номенклатури!V:V,1,0)),E2140*H2140,E2140*I2140))</f>
        <v/>
      </c>
      <c r="G2140" s="14"/>
      <c r="H2140" s="15"/>
      <c r="I2140" s="15"/>
      <c r="J2140" s="15"/>
      <c r="K2140" s="15"/>
      <c r="L2140" s="217"/>
      <c r="M2140" s="22"/>
      <c r="N2140" s="119" t="str">
        <f>IF(G2140="","",VLOOKUP(G2140,номенклатури!R:U,4,0))</f>
        <v/>
      </c>
      <c r="O2140" s="119" t="str">
        <f>IF(M2140="","",VLOOKUP(M2140,'14'!D:D,1,0))</f>
        <v/>
      </c>
    </row>
    <row r="2141" spans="1:15" ht="12.75" customHeight="1" x14ac:dyDescent="0.2">
      <c r="A2141" s="36" t="str">
        <f>'0'!$A$4</f>
        <v>………………..</v>
      </c>
      <c r="B2141" s="37">
        <f>'0'!$A$2</f>
        <v>46112</v>
      </c>
      <c r="C2141" s="37" t="s">
        <v>1243</v>
      </c>
      <c r="D2141" s="119" t="str">
        <f>IF(G2141="","",VLOOKUP(G2141,номенклатури!R:T,2,0))</f>
        <v/>
      </c>
      <c r="E2141" s="365" t="str">
        <f>IF(G2141="","",VLOOKUP(G2141,номенклатури!R:T,3,0))</f>
        <v/>
      </c>
      <c r="F2141" s="159" t="str">
        <f>IF(G2141="","",IF(ISERROR(VLOOKUP(G2141,номенклатури!V:V,1,0)),E2141*H2141,E2141*I2141))</f>
        <v/>
      </c>
      <c r="G2141" s="14"/>
      <c r="H2141" s="15"/>
      <c r="I2141" s="15"/>
      <c r="J2141" s="15"/>
      <c r="K2141" s="15"/>
      <c r="L2141" s="217"/>
      <c r="M2141" s="22"/>
      <c r="N2141" s="119" t="str">
        <f>IF(G2141="","",VLOOKUP(G2141,номенклатури!R:U,4,0))</f>
        <v/>
      </c>
      <c r="O2141" s="119" t="str">
        <f>IF(M2141="","",VLOOKUP(M2141,'14'!D:D,1,0))</f>
        <v/>
      </c>
    </row>
    <row r="2142" spans="1:15" ht="12.75" customHeight="1" x14ac:dyDescent="0.2">
      <c r="A2142" s="36" t="str">
        <f>'0'!$A$4</f>
        <v>………………..</v>
      </c>
      <c r="B2142" s="37">
        <f>'0'!$A$2</f>
        <v>46112</v>
      </c>
      <c r="C2142" s="37" t="s">
        <v>1243</v>
      </c>
      <c r="D2142" s="119" t="str">
        <f>IF(G2142="","",VLOOKUP(G2142,номенклатури!R:T,2,0))</f>
        <v/>
      </c>
      <c r="E2142" s="365" t="str">
        <f>IF(G2142="","",VLOOKUP(G2142,номенклатури!R:T,3,0))</f>
        <v/>
      </c>
      <c r="F2142" s="159" t="str">
        <f>IF(G2142="","",IF(ISERROR(VLOOKUP(G2142,номенклатури!V:V,1,0)),E2142*H2142,E2142*I2142))</f>
        <v/>
      </c>
      <c r="G2142" s="14"/>
      <c r="H2142" s="15"/>
      <c r="I2142" s="15"/>
      <c r="J2142" s="15"/>
      <c r="K2142" s="15"/>
      <c r="L2142" s="217"/>
      <c r="M2142" s="22"/>
      <c r="N2142" s="119" t="str">
        <f>IF(G2142="","",VLOOKUP(G2142,номенклатури!R:U,4,0))</f>
        <v/>
      </c>
      <c r="O2142" s="119" t="str">
        <f>IF(M2142="","",VLOOKUP(M2142,'14'!D:D,1,0))</f>
        <v/>
      </c>
    </row>
    <row r="2143" spans="1:15" ht="12.75" customHeight="1" x14ac:dyDescent="0.2">
      <c r="A2143" s="36" t="str">
        <f>'0'!$A$4</f>
        <v>………………..</v>
      </c>
      <c r="B2143" s="37">
        <f>'0'!$A$2</f>
        <v>46112</v>
      </c>
      <c r="C2143" s="37" t="s">
        <v>1243</v>
      </c>
      <c r="D2143" s="119" t="str">
        <f>IF(G2143="","",VLOOKUP(G2143,номенклатури!R:T,2,0))</f>
        <v/>
      </c>
      <c r="E2143" s="365" t="str">
        <f>IF(G2143="","",VLOOKUP(G2143,номенклатури!R:T,3,0))</f>
        <v/>
      </c>
      <c r="F2143" s="159" t="str">
        <f>IF(G2143="","",IF(ISERROR(VLOOKUP(G2143,номенклатури!V:V,1,0)),E2143*H2143,E2143*I2143))</f>
        <v/>
      </c>
      <c r="G2143" s="14"/>
      <c r="H2143" s="15"/>
      <c r="I2143" s="15"/>
      <c r="J2143" s="15"/>
      <c r="K2143" s="15"/>
      <c r="L2143" s="217"/>
      <c r="M2143" s="22"/>
      <c r="N2143" s="119" t="str">
        <f>IF(G2143="","",VLOOKUP(G2143,номенклатури!R:U,4,0))</f>
        <v/>
      </c>
      <c r="O2143" s="119" t="str">
        <f>IF(M2143="","",VLOOKUP(M2143,'14'!D:D,1,0))</f>
        <v/>
      </c>
    </row>
    <row r="2144" spans="1:15" ht="12.75" customHeight="1" x14ac:dyDescent="0.2">
      <c r="A2144" s="36" t="str">
        <f>'0'!$A$4</f>
        <v>………………..</v>
      </c>
      <c r="B2144" s="37">
        <f>'0'!$A$2</f>
        <v>46112</v>
      </c>
      <c r="C2144" s="37" t="s">
        <v>1243</v>
      </c>
      <c r="D2144" s="119" t="str">
        <f>IF(G2144="","",VLOOKUP(G2144,номенклатури!R:T,2,0))</f>
        <v/>
      </c>
      <c r="E2144" s="365" t="str">
        <f>IF(G2144="","",VLOOKUP(G2144,номенклатури!R:T,3,0))</f>
        <v/>
      </c>
      <c r="F2144" s="159" t="str">
        <f>IF(G2144="","",IF(ISERROR(VLOOKUP(G2144,номенклатури!V:V,1,0)),E2144*H2144,E2144*I2144))</f>
        <v/>
      </c>
      <c r="G2144" s="14"/>
      <c r="H2144" s="15"/>
      <c r="I2144" s="15"/>
      <c r="J2144" s="15"/>
      <c r="K2144" s="15"/>
      <c r="L2144" s="217"/>
      <c r="M2144" s="22"/>
      <c r="N2144" s="119" t="str">
        <f>IF(G2144="","",VLOOKUP(G2144,номенклатури!R:U,4,0))</f>
        <v/>
      </c>
      <c r="O2144" s="119" t="str">
        <f>IF(M2144="","",VLOOKUP(M2144,'14'!D:D,1,0))</f>
        <v/>
      </c>
    </row>
    <row r="2145" spans="1:15" ht="12.75" customHeight="1" x14ac:dyDescent="0.2">
      <c r="A2145" s="36" t="str">
        <f>'0'!$A$4</f>
        <v>………………..</v>
      </c>
      <c r="B2145" s="37">
        <f>'0'!$A$2</f>
        <v>46112</v>
      </c>
      <c r="C2145" s="37" t="s">
        <v>1243</v>
      </c>
      <c r="D2145" s="119" t="str">
        <f>IF(G2145="","",VLOOKUP(G2145,номенклатури!R:T,2,0))</f>
        <v/>
      </c>
      <c r="E2145" s="365" t="str">
        <f>IF(G2145="","",VLOOKUP(G2145,номенклатури!R:T,3,0))</f>
        <v/>
      </c>
      <c r="F2145" s="159" t="str">
        <f>IF(G2145="","",IF(ISERROR(VLOOKUP(G2145,номенклатури!V:V,1,0)),E2145*H2145,E2145*I2145))</f>
        <v/>
      </c>
      <c r="G2145" s="14"/>
      <c r="H2145" s="15"/>
      <c r="I2145" s="15"/>
      <c r="J2145" s="15"/>
      <c r="K2145" s="15"/>
      <c r="L2145" s="217"/>
      <c r="M2145" s="22"/>
      <c r="N2145" s="119" t="str">
        <f>IF(G2145="","",VLOOKUP(G2145,номенклатури!R:U,4,0))</f>
        <v/>
      </c>
      <c r="O2145" s="119" t="str">
        <f>IF(M2145="","",VLOOKUP(M2145,'14'!D:D,1,0))</f>
        <v/>
      </c>
    </row>
    <row r="2146" spans="1:15" ht="12.75" customHeight="1" x14ac:dyDescent="0.2">
      <c r="A2146" s="36" t="str">
        <f>'0'!$A$4</f>
        <v>………………..</v>
      </c>
      <c r="B2146" s="37">
        <f>'0'!$A$2</f>
        <v>46112</v>
      </c>
      <c r="C2146" s="37" t="s">
        <v>1243</v>
      </c>
      <c r="D2146" s="119" t="str">
        <f>IF(G2146="","",VLOOKUP(G2146,номенклатури!R:T,2,0))</f>
        <v/>
      </c>
      <c r="E2146" s="365" t="str">
        <f>IF(G2146="","",VLOOKUP(G2146,номенклатури!R:T,3,0))</f>
        <v/>
      </c>
      <c r="F2146" s="159" t="str">
        <f>IF(G2146="","",IF(ISERROR(VLOOKUP(G2146,номенклатури!V:V,1,0)),E2146*H2146,E2146*I2146))</f>
        <v/>
      </c>
      <c r="G2146" s="14"/>
      <c r="H2146" s="15"/>
      <c r="I2146" s="15"/>
      <c r="J2146" s="15"/>
      <c r="K2146" s="15"/>
      <c r="L2146" s="217"/>
      <c r="M2146" s="22"/>
      <c r="N2146" s="119" t="str">
        <f>IF(G2146="","",VLOOKUP(G2146,номенклатури!R:U,4,0))</f>
        <v/>
      </c>
      <c r="O2146" s="119" t="str">
        <f>IF(M2146="","",VLOOKUP(M2146,'14'!D:D,1,0))</f>
        <v/>
      </c>
    </row>
    <row r="2147" spans="1:15" ht="12.75" customHeight="1" x14ac:dyDescent="0.2">
      <c r="A2147" s="36" t="str">
        <f>'0'!$A$4</f>
        <v>………………..</v>
      </c>
      <c r="B2147" s="37">
        <f>'0'!$A$2</f>
        <v>46112</v>
      </c>
      <c r="C2147" s="37" t="s">
        <v>1243</v>
      </c>
      <c r="D2147" s="119" t="str">
        <f>IF(G2147="","",VLOOKUP(G2147,номенклатури!R:T,2,0))</f>
        <v/>
      </c>
      <c r="E2147" s="365" t="str">
        <f>IF(G2147="","",VLOOKUP(G2147,номенклатури!R:T,3,0))</f>
        <v/>
      </c>
      <c r="F2147" s="159" t="str">
        <f>IF(G2147="","",IF(ISERROR(VLOOKUP(G2147,номенклатури!V:V,1,0)),E2147*H2147,E2147*I2147))</f>
        <v/>
      </c>
      <c r="G2147" s="14"/>
      <c r="H2147" s="15"/>
      <c r="I2147" s="15"/>
      <c r="J2147" s="15"/>
      <c r="K2147" s="15"/>
      <c r="L2147" s="217"/>
      <c r="M2147" s="22"/>
      <c r="N2147" s="119" t="str">
        <f>IF(G2147="","",VLOOKUP(G2147,номенклатури!R:U,4,0))</f>
        <v/>
      </c>
      <c r="O2147" s="119" t="str">
        <f>IF(M2147="","",VLOOKUP(M2147,'14'!D:D,1,0))</f>
        <v/>
      </c>
    </row>
    <row r="2148" spans="1:15" ht="12.75" customHeight="1" x14ac:dyDescent="0.2">
      <c r="A2148" s="36" t="str">
        <f>'0'!$A$4</f>
        <v>………………..</v>
      </c>
      <c r="B2148" s="37">
        <f>'0'!$A$2</f>
        <v>46112</v>
      </c>
      <c r="C2148" s="37" t="s">
        <v>1243</v>
      </c>
      <c r="D2148" s="119" t="str">
        <f>IF(G2148="","",VLOOKUP(G2148,номенклатури!R:T,2,0))</f>
        <v/>
      </c>
      <c r="E2148" s="365" t="str">
        <f>IF(G2148="","",VLOOKUP(G2148,номенклатури!R:T,3,0))</f>
        <v/>
      </c>
      <c r="F2148" s="159" t="str">
        <f>IF(G2148="","",IF(ISERROR(VLOOKUP(G2148,номенклатури!V:V,1,0)),E2148*H2148,E2148*I2148))</f>
        <v/>
      </c>
      <c r="G2148" s="14"/>
      <c r="H2148" s="15"/>
      <c r="I2148" s="15"/>
      <c r="J2148" s="15"/>
      <c r="K2148" s="15"/>
      <c r="L2148" s="217"/>
      <c r="M2148" s="22"/>
      <c r="N2148" s="119" t="str">
        <f>IF(G2148="","",VLOOKUP(G2148,номенклатури!R:U,4,0))</f>
        <v/>
      </c>
      <c r="O2148" s="119" t="str">
        <f>IF(M2148="","",VLOOKUP(M2148,'14'!D:D,1,0))</f>
        <v/>
      </c>
    </row>
    <row r="2149" spans="1:15" ht="12.75" customHeight="1" x14ac:dyDescent="0.2">
      <c r="A2149" s="36" t="str">
        <f>'0'!$A$4</f>
        <v>………………..</v>
      </c>
      <c r="B2149" s="37">
        <f>'0'!$A$2</f>
        <v>46112</v>
      </c>
      <c r="C2149" s="37" t="s">
        <v>1243</v>
      </c>
      <c r="D2149" s="119" t="str">
        <f>IF(G2149="","",VLOOKUP(G2149,номенклатури!R:T,2,0))</f>
        <v/>
      </c>
      <c r="E2149" s="365" t="str">
        <f>IF(G2149="","",VLOOKUP(G2149,номенклатури!R:T,3,0))</f>
        <v/>
      </c>
      <c r="F2149" s="159" t="str">
        <f>IF(G2149="","",IF(ISERROR(VLOOKUP(G2149,номенклатури!V:V,1,0)),E2149*H2149,E2149*I2149))</f>
        <v/>
      </c>
      <c r="G2149" s="14"/>
      <c r="H2149" s="15"/>
      <c r="I2149" s="15"/>
      <c r="J2149" s="15"/>
      <c r="K2149" s="15"/>
      <c r="L2149" s="217"/>
      <c r="M2149" s="22"/>
      <c r="N2149" s="119" t="str">
        <f>IF(G2149="","",VLOOKUP(G2149,номенклатури!R:U,4,0))</f>
        <v/>
      </c>
      <c r="O2149" s="119" t="str">
        <f>IF(M2149="","",VLOOKUP(M2149,'14'!D:D,1,0))</f>
        <v/>
      </c>
    </row>
    <row r="2150" spans="1:15" ht="12.75" customHeight="1" x14ac:dyDescent="0.2">
      <c r="A2150" s="36" t="str">
        <f>'0'!$A$4</f>
        <v>………………..</v>
      </c>
      <c r="B2150" s="37">
        <f>'0'!$A$2</f>
        <v>46112</v>
      </c>
      <c r="C2150" s="37" t="s">
        <v>1243</v>
      </c>
      <c r="D2150" s="119" t="str">
        <f>IF(G2150="","",VLOOKUP(G2150,номенклатури!R:T,2,0))</f>
        <v/>
      </c>
      <c r="E2150" s="365" t="str">
        <f>IF(G2150="","",VLOOKUP(G2150,номенклатури!R:T,3,0))</f>
        <v/>
      </c>
      <c r="F2150" s="159" t="str">
        <f>IF(G2150="","",IF(ISERROR(VLOOKUP(G2150,номенклатури!V:V,1,0)),E2150*H2150,E2150*I2150))</f>
        <v/>
      </c>
      <c r="G2150" s="14"/>
      <c r="H2150" s="15"/>
      <c r="I2150" s="15"/>
      <c r="J2150" s="15"/>
      <c r="K2150" s="15"/>
      <c r="L2150" s="217"/>
      <c r="M2150" s="22"/>
      <c r="N2150" s="119" t="str">
        <f>IF(G2150="","",VLOOKUP(G2150,номенклатури!R:U,4,0))</f>
        <v/>
      </c>
      <c r="O2150" s="119" t="str">
        <f>IF(M2150="","",VLOOKUP(M2150,'14'!D:D,1,0))</f>
        <v/>
      </c>
    </row>
    <row r="2151" spans="1:15" ht="12.75" customHeight="1" x14ac:dyDescent="0.2">
      <c r="A2151" s="36" t="str">
        <f>'0'!$A$4</f>
        <v>………………..</v>
      </c>
      <c r="B2151" s="37">
        <f>'0'!$A$2</f>
        <v>46112</v>
      </c>
      <c r="C2151" s="37" t="s">
        <v>1243</v>
      </c>
      <c r="D2151" s="119" t="str">
        <f>IF(G2151="","",VLOOKUP(G2151,номенклатури!R:T,2,0))</f>
        <v/>
      </c>
      <c r="E2151" s="365" t="str">
        <f>IF(G2151="","",VLOOKUP(G2151,номенклатури!R:T,3,0))</f>
        <v/>
      </c>
      <c r="F2151" s="159" t="str">
        <f>IF(G2151="","",IF(ISERROR(VLOOKUP(G2151,номенклатури!V:V,1,0)),E2151*H2151,E2151*I2151))</f>
        <v/>
      </c>
      <c r="G2151" s="14"/>
      <c r="H2151" s="15"/>
      <c r="I2151" s="15"/>
      <c r="J2151" s="15"/>
      <c r="K2151" s="15"/>
      <c r="L2151" s="217"/>
      <c r="M2151" s="22"/>
      <c r="N2151" s="119" t="str">
        <f>IF(G2151="","",VLOOKUP(G2151,номенклатури!R:U,4,0))</f>
        <v/>
      </c>
      <c r="O2151" s="119" t="str">
        <f>IF(M2151="","",VLOOKUP(M2151,'14'!D:D,1,0))</f>
        <v/>
      </c>
    </row>
    <row r="2152" spans="1:15" ht="12.75" customHeight="1" x14ac:dyDescent="0.2">
      <c r="A2152" s="36" t="str">
        <f>'0'!$A$4</f>
        <v>………………..</v>
      </c>
      <c r="B2152" s="37">
        <f>'0'!$A$2</f>
        <v>46112</v>
      </c>
      <c r="C2152" s="37" t="s">
        <v>1243</v>
      </c>
      <c r="D2152" s="119" t="str">
        <f>IF(G2152="","",VLOOKUP(G2152,номенклатури!R:T,2,0))</f>
        <v/>
      </c>
      <c r="E2152" s="365" t="str">
        <f>IF(G2152="","",VLOOKUP(G2152,номенклатури!R:T,3,0))</f>
        <v/>
      </c>
      <c r="F2152" s="159" t="str">
        <f>IF(G2152="","",IF(ISERROR(VLOOKUP(G2152,номенклатури!V:V,1,0)),E2152*H2152,E2152*I2152))</f>
        <v/>
      </c>
      <c r="G2152" s="14"/>
      <c r="H2152" s="15"/>
      <c r="I2152" s="15"/>
      <c r="J2152" s="15"/>
      <c r="K2152" s="15"/>
      <c r="L2152" s="217"/>
      <c r="M2152" s="22"/>
      <c r="N2152" s="119" t="str">
        <f>IF(G2152="","",VLOOKUP(G2152,номенклатури!R:U,4,0))</f>
        <v/>
      </c>
      <c r="O2152" s="119" t="str">
        <f>IF(M2152="","",VLOOKUP(M2152,'14'!D:D,1,0))</f>
        <v/>
      </c>
    </row>
    <row r="2153" spans="1:15" ht="12.75" customHeight="1" x14ac:dyDescent="0.2">
      <c r="A2153" s="36" t="str">
        <f>'0'!$A$4</f>
        <v>………………..</v>
      </c>
      <c r="B2153" s="37">
        <f>'0'!$A$2</f>
        <v>46112</v>
      </c>
      <c r="C2153" s="37" t="s">
        <v>1243</v>
      </c>
      <c r="D2153" s="119" t="str">
        <f>IF(G2153="","",VLOOKUP(G2153,номенклатури!R:T,2,0))</f>
        <v/>
      </c>
      <c r="E2153" s="365" t="str">
        <f>IF(G2153="","",VLOOKUP(G2153,номенклатури!R:T,3,0))</f>
        <v/>
      </c>
      <c r="F2153" s="159" t="str">
        <f>IF(G2153="","",IF(ISERROR(VLOOKUP(G2153,номенклатури!V:V,1,0)),E2153*H2153,E2153*I2153))</f>
        <v/>
      </c>
      <c r="G2153" s="14"/>
      <c r="H2153" s="15"/>
      <c r="I2153" s="15"/>
      <c r="J2153" s="15"/>
      <c r="K2153" s="15"/>
      <c r="L2153" s="217"/>
      <c r="M2153" s="22"/>
      <c r="N2153" s="119" t="str">
        <f>IF(G2153="","",VLOOKUP(G2153,номенклатури!R:U,4,0))</f>
        <v/>
      </c>
      <c r="O2153" s="119" t="str">
        <f>IF(M2153="","",VLOOKUP(M2153,'14'!D:D,1,0))</f>
        <v/>
      </c>
    </row>
    <row r="2154" spans="1:15" ht="12.75" customHeight="1" x14ac:dyDescent="0.2">
      <c r="A2154" s="36" t="str">
        <f>'0'!$A$4</f>
        <v>………………..</v>
      </c>
      <c r="B2154" s="37">
        <f>'0'!$A$2</f>
        <v>46112</v>
      </c>
      <c r="C2154" s="37" t="s">
        <v>1243</v>
      </c>
      <c r="D2154" s="119" t="str">
        <f>IF(G2154="","",VLOOKUP(G2154,номенклатури!R:T,2,0))</f>
        <v/>
      </c>
      <c r="E2154" s="365" t="str">
        <f>IF(G2154="","",VLOOKUP(G2154,номенклатури!R:T,3,0))</f>
        <v/>
      </c>
      <c r="F2154" s="159" t="str">
        <f>IF(G2154="","",IF(ISERROR(VLOOKUP(G2154,номенклатури!V:V,1,0)),E2154*H2154,E2154*I2154))</f>
        <v/>
      </c>
      <c r="G2154" s="14"/>
      <c r="H2154" s="15"/>
      <c r="I2154" s="15"/>
      <c r="J2154" s="15"/>
      <c r="K2154" s="15"/>
      <c r="L2154" s="217"/>
      <c r="M2154" s="22"/>
      <c r="N2154" s="119" t="str">
        <f>IF(G2154="","",VLOOKUP(G2154,номенклатури!R:U,4,0))</f>
        <v/>
      </c>
      <c r="O2154" s="119" t="str">
        <f>IF(M2154="","",VLOOKUP(M2154,'14'!D:D,1,0))</f>
        <v/>
      </c>
    </row>
    <row r="2155" spans="1:15" ht="12.75" customHeight="1" x14ac:dyDescent="0.2">
      <c r="A2155" s="36" t="str">
        <f>'0'!$A$4</f>
        <v>………………..</v>
      </c>
      <c r="B2155" s="37">
        <f>'0'!$A$2</f>
        <v>46112</v>
      </c>
      <c r="C2155" s="37" t="s">
        <v>1243</v>
      </c>
      <c r="D2155" s="119" t="str">
        <f>IF(G2155="","",VLOOKUP(G2155,номенклатури!R:T,2,0))</f>
        <v/>
      </c>
      <c r="E2155" s="365" t="str">
        <f>IF(G2155="","",VLOOKUP(G2155,номенклатури!R:T,3,0))</f>
        <v/>
      </c>
      <c r="F2155" s="159" t="str">
        <f>IF(G2155="","",IF(ISERROR(VLOOKUP(G2155,номенклатури!V:V,1,0)),E2155*H2155,E2155*I2155))</f>
        <v/>
      </c>
      <c r="G2155" s="14"/>
      <c r="H2155" s="15"/>
      <c r="I2155" s="15"/>
      <c r="J2155" s="15"/>
      <c r="K2155" s="15"/>
      <c r="L2155" s="217"/>
      <c r="M2155" s="22"/>
      <c r="N2155" s="119" t="str">
        <f>IF(G2155="","",VLOOKUP(G2155,номенклатури!R:U,4,0))</f>
        <v/>
      </c>
      <c r="O2155" s="119" t="str">
        <f>IF(M2155="","",VLOOKUP(M2155,'14'!D:D,1,0))</f>
        <v/>
      </c>
    </row>
    <row r="2156" spans="1:15" ht="12.75" customHeight="1" x14ac:dyDescent="0.2">
      <c r="A2156" s="36" t="str">
        <f>'0'!$A$4</f>
        <v>………………..</v>
      </c>
      <c r="B2156" s="37">
        <f>'0'!$A$2</f>
        <v>46112</v>
      </c>
      <c r="C2156" s="37" t="s">
        <v>1243</v>
      </c>
      <c r="D2156" s="119" t="str">
        <f>IF(G2156="","",VLOOKUP(G2156,номенклатури!R:T,2,0))</f>
        <v/>
      </c>
      <c r="E2156" s="365" t="str">
        <f>IF(G2156="","",VLOOKUP(G2156,номенклатури!R:T,3,0))</f>
        <v/>
      </c>
      <c r="F2156" s="159" t="str">
        <f>IF(G2156="","",IF(ISERROR(VLOOKUP(G2156,номенклатури!V:V,1,0)),E2156*H2156,E2156*I2156))</f>
        <v/>
      </c>
      <c r="G2156" s="14"/>
      <c r="H2156" s="15"/>
      <c r="I2156" s="15"/>
      <c r="J2156" s="15"/>
      <c r="K2156" s="15"/>
      <c r="L2156" s="217"/>
      <c r="M2156" s="22"/>
      <c r="N2156" s="119" t="str">
        <f>IF(G2156="","",VLOOKUP(G2156,номенклатури!R:U,4,0))</f>
        <v/>
      </c>
      <c r="O2156" s="119" t="str">
        <f>IF(M2156="","",VLOOKUP(M2156,'14'!D:D,1,0))</f>
        <v/>
      </c>
    </row>
    <row r="2157" spans="1:15" ht="12.75" customHeight="1" x14ac:dyDescent="0.2">
      <c r="A2157" s="36" t="str">
        <f>'0'!$A$4</f>
        <v>………………..</v>
      </c>
      <c r="B2157" s="37">
        <f>'0'!$A$2</f>
        <v>46112</v>
      </c>
      <c r="C2157" s="37" t="s">
        <v>1243</v>
      </c>
      <c r="D2157" s="119" t="str">
        <f>IF(G2157="","",VLOOKUP(G2157,номенклатури!R:T,2,0))</f>
        <v/>
      </c>
      <c r="E2157" s="365" t="str">
        <f>IF(G2157="","",VLOOKUP(G2157,номенклатури!R:T,3,0))</f>
        <v/>
      </c>
      <c r="F2157" s="159" t="str">
        <f>IF(G2157="","",IF(ISERROR(VLOOKUP(G2157,номенклатури!V:V,1,0)),E2157*H2157,E2157*I2157))</f>
        <v/>
      </c>
      <c r="G2157" s="14"/>
      <c r="H2157" s="15"/>
      <c r="I2157" s="15"/>
      <c r="J2157" s="15"/>
      <c r="K2157" s="15"/>
      <c r="L2157" s="217"/>
      <c r="M2157" s="22"/>
      <c r="N2157" s="119" t="str">
        <f>IF(G2157="","",VLOOKUP(G2157,номенклатури!R:U,4,0))</f>
        <v/>
      </c>
      <c r="O2157" s="119" t="str">
        <f>IF(M2157="","",VLOOKUP(M2157,'14'!D:D,1,0))</f>
        <v/>
      </c>
    </row>
    <row r="2158" spans="1:15" ht="12.75" customHeight="1" x14ac:dyDescent="0.2">
      <c r="A2158" s="36" t="str">
        <f>'0'!$A$4</f>
        <v>………………..</v>
      </c>
      <c r="B2158" s="37">
        <f>'0'!$A$2</f>
        <v>46112</v>
      </c>
      <c r="C2158" s="37" t="s">
        <v>1243</v>
      </c>
      <c r="D2158" s="119" t="str">
        <f>IF(G2158="","",VLOOKUP(G2158,номенклатури!R:T,2,0))</f>
        <v/>
      </c>
      <c r="E2158" s="365" t="str">
        <f>IF(G2158="","",VLOOKUP(G2158,номенклатури!R:T,3,0))</f>
        <v/>
      </c>
      <c r="F2158" s="159" t="str">
        <f>IF(G2158="","",IF(ISERROR(VLOOKUP(G2158,номенклатури!V:V,1,0)),E2158*H2158,E2158*I2158))</f>
        <v/>
      </c>
      <c r="G2158" s="14"/>
      <c r="H2158" s="15"/>
      <c r="I2158" s="15"/>
      <c r="J2158" s="15"/>
      <c r="K2158" s="15"/>
      <c r="L2158" s="217"/>
      <c r="M2158" s="22"/>
      <c r="N2158" s="119" t="str">
        <f>IF(G2158="","",VLOOKUP(G2158,номенклатури!R:U,4,0))</f>
        <v/>
      </c>
      <c r="O2158" s="119" t="str">
        <f>IF(M2158="","",VLOOKUP(M2158,'14'!D:D,1,0))</f>
        <v/>
      </c>
    </row>
    <row r="2159" spans="1:15" ht="12.75" customHeight="1" x14ac:dyDescent="0.2">
      <c r="A2159" s="36" t="str">
        <f>'0'!$A$4</f>
        <v>………………..</v>
      </c>
      <c r="B2159" s="37">
        <f>'0'!$A$2</f>
        <v>46112</v>
      </c>
      <c r="C2159" s="37" t="s">
        <v>1243</v>
      </c>
      <c r="D2159" s="119" t="str">
        <f>IF(G2159="","",VLOOKUP(G2159,номенклатури!R:T,2,0))</f>
        <v/>
      </c>
      <c r="E2159" s="365" t="str">
        <f>IF(G2159="","",VLOOKUP(G2159,номенклатури!R:T,3,0))</f>
        <v/>
      </c>
      <c r="F2159" s="159" t="str">
        <f>IF(G2159="","",IF(ISERROR(VLOOKUP(G2159,номенклатури!V:V,1,0)),E2159*H2159,E2159*I2159))</f>
        <v/>
      </c>
      <c r="G2159" s="14"/>
      <c r="H2159" s="15"/>
      <c r="I2159" s="15"/>
      <c r="J2159" s="15"/>
      <c r="K2159" s="15"/>
      <c r="L2159" s="217"/>
      <c r="M2159" s="22"/>
      <c r="N2159" s="119" t="str">
        <f>IF(G2159="","",VLOOKUP(G2159,номенклатури!R:U,4,0))</f>
        <v/>
      </c>
      <c r="O2159" s="119" t="str">
        <f>IF(M2159="","",VLOOKUP(M2159,'14'!D:D,1,0))</f>
        <v/>
      </c>
    </row>
    <row r="2160" spans="1:15" ht="12.75" customHeight="1" x14ac:dyDescent="0.2">
      <c r="A2160" s="36" t="str">
        <f>'0'!$A$4</f>
        <v>………………..</v>
      </c>
      <c r="B2160" s="37">
        <f>'0'!$A$2</f>
        <v>46112</v>
      </c>
      <c r="C2160" s="37" t="s">
        <v>1243</v>
      </c>
      <c r="D2160" s="119" t="str">
        <f>IF(G2160="","",VLOOKUP(G2160,номенклатури!R:T,2,0))</f>
        <v/>
      </c>
      <c r="E2160" s="365" t="str">
        <f>IF(G2160="","",VLOOKUP(G2160,номенклатури!R:T,3,0))</f>
        <v/>
      </c>
      <c r="F2160" s="159" t="str">
        <f>IF(G2160="","",IF(ISERROR(VLOOKUP(G2160,номенклатури!V:V,1,0)),E2160*H2160,E2160*I2160))</f>
        <v/>
      </c>
      <c r="G2160" s="14"/>
      <c r="H2160" s="15"/>
      <c r="I2160" s="15"/>
      <c r="J2160" s="15"/>
      <c r="K2160" s="15"/>
      <c r="L2160" s="217"/>
      <c r="M2160" s="22"/>
      <c r="N2160" s="119" t="str">
        <f>IF(G2160="","",VLOOKUP(G2160,номенклатури!R:U,4,0))</f>
        <v/>
      </c>
      <c r="O2160" s="119" t="str">
        <f>IF(M2160="","",VLOOKUP(M2160,'14'!D:D,1,0))</f>
        <v/>
      </c>
    </row>
    <row r="2161" spans="1:15" ht="12.75" customHeight="1" x14ac:dyDescent="0.2">
      <c r="A2161" s="36" t="str">
        <f>'0'!$A$4</f>
        <v>………………..</v>
      </c>
      <c r="B2161" s="37">
        <f>'0'!$A$2</f>
        <v>46112</v>
      </c>
      <c r="C2161" s="37" t="s">
        <v>1243</v>
      </c>
      <c r="D2161" s="119" t="str">
        <f>IF(G2161="","",VLOOKUP(G2161,номенклатури!R:T,2,0))</f>
        <v/>
      </c>
      <c r="E2161" s="365" t="str">
        <f>IF(G2161="","",VLOOKUP(G2161,номенклатури!R:T,3,0))</f>
        <v/>
      </c>
      <c r="F2161" s="159" t="str">
        <f>IF(G2161="","",IF(ISERROR(VLOOKUP(G2161,номенклатури!V:V,1,0)),E2161*H2161,E2161*I2161))</f>
        <v/>
      </c>
      <c r="G2161" s="14"/>
      <c r="H2161" s="15"/>
      <c r="I2161" s="15"/>
      <c r="J2161" s="15"/>
      <c r="K2161" s="15"/>
      <c r="L2161" s="217"/>
      <c r="M2161" s="22"/>
      <c r="N2161" s="119" t="str">
        <f>IF(G2161="","",VLOOKUP(G2161,номенклатури!R:U,4,0))</f>
        <v/>
      </c>
      <c r="O2161" s="119" t="str">
        <f>IF(M2161="","",VLOOKUP(M2161,'14'!D:D,1,0))</f>
        <v/>
      </c>
    </row>
    <row r="2162" spans="1:15" ht="12.75" customHeight="1" x14ac:dyDescent="0.2">
      <c r="A2162" s="36" t="str">
        <f>'0'!$A$4</f>
        <v>………………..</v>
      </c>
      <c r="B2162" s="37">
        <f>'0'!$A$2</f>
        <v>46112</v>
      </c>
      <c r="C2162" s="37" t="s">
        <v>1243</v>
      </c>
      <c r="D2162" s="119" t="str">
        <f>IF(G2162="","",VLOOKUP(G2162,номенклатури!R:T,2,0))</f>
        <v/>
      </c>
      <c r="E2162" s="365" t="str">
        <f>IF(G2162="","",VLOOKUP(G2162,номенклатури!R:T,3,0))</f>
        <v/>
      </c>
      <c r="F2162" s="159" t="str">
        <f>IF(G2162="","",IF(ISERROR(VLOOKUP(G2162,номенклатури!V:V,1,0)),E2162*H2162,E2162*I2162))</f>
        <v/>
      </c>
      <c r="G2162" s="14"/>
      <c r="H2162" s="15"/>
      <c r="I2162" s="15"/>
      <c r="J2162" s="15"/>
      <c r="K2162" s="15"/>
      <c r="L2162" s="217"/>
      <c r="M2162" s="22"/>
      <c r="N2162" s="119" t="str">
        <f>IF(G2162="","",VLOOKUP(G2162,номенклатури!R:U,4,0))</f>
        <v/>
      </c>
      <c r="O2162" s="119" t="str">
        <f>IF(M2162="","",VLOOKUP(M2162,'14'!D:D,1,0))</f>
        <v/>
      </c>
    </row>
    <row r="2163" spans="1:15" ht="12.75" customHeight="1" x14ac:dyDescent="0.2">
      <c r="A2163" s="36" t="str">
        <f>'0'!$A$4</f>
        <v>………………..</v>
      </c>
      <c r="B2163" s="37">
        <f>'0'!$A$2</f>
        <v>46112</v>
      </c>
      <c r="C2163" s="37" t="s">
        <v>1243</v>
      </c>
      <c r="D2163" s="119" t="str">
        <f>IF(G2163="","",VLOOKUP(G2163,номенклатури!R:T,2,0))</f>
        <v/>
      </c>
      <c r="E2163" s="365" t="str">
        <f>IF(G2163="","",VLOOKUP(G2163,номенклатури!R:T,3,0))</f>
        <v/>
      </c>
      <c r="F2163" s="159" t="str">
        <f>IF(G2163="","",IF(ISERROR(VLOOKUP(G2163,номенклатури!V:V,1,0)),E2163*H2163,E2163*I2163))</f>
        <v/>
      </c>
      <c r="G2163" s="14"/>
      <c r="H2163" s="15"/>
      <c r="I2163" s="15"/>
      <c r="J2163" s="15"/>
      <c r="K2163" s="15"/>
      <c r="L2163" s="217"/>
      <c r="M2163" s="22"/>
      <c r="N2163" s="119" t="str">
        <f>IF(G2163="","",VLOOKUP(G2163,номенклатури!R:U,4,0))</f>
        <v/>
      </c>
      <c r="O2163" s="119" t="str">
        <f>IF(M2163="","",VLOOKUP(M2163,'14'!D:D,1,0))</f>
        <v/>
      </c>
    </row>
    <row r="2164" spans="1:15" ht="12.75" customHeight="1" x14ac:dyDescent="0.2">
      <c r="A2164" s="36" t="str">
        <f>'0'!$A$4</f>
        <v>………………..</v>
      </c>
      <c r="B2164" s="37">
        <f>'0'!$A$2</f>
        <v>46112</v>
      </c>
      <c r="C2164" s="37" t="s">
        <v>1243</v>
      </c>
      <c r="D2164" s="119" t="str">
        <f>IF(G2164="","",VLOOKUP(G2164,номенклатури!R:T,2,0))</f>
        <v/>
      </c>
      <c r="E2164" s="365" t="str">
        <f>IF(G2164="","",VLOOKUP(G2164,номенклатури!R:T,3,0))</f>
        <v/>
      </c>
      <c r="F2164" s="159" t="str">
        <f>IF(G2164="","",IF(ISERROR(VLOOKUP(G2164,номенклатури!V:V,1,0)),E2164*H2164,E2164*I2164))</f>
        <v/>
      </c>
      <c r="G2164" s="14"/>
      <c r="H2164" s="15"/>
      <c r="I2164" s="15"/>
      <c r="J2164" s="15"/>
      <c r="K2164" s="15"/>
      <c r="L2164" s="217"/>
      <c r="M2164" s="22"/>
      <c r="N2164" s="119" t="str">
        <f>IF(G2164="","",VLOOKUP(G2164,номенклатури!R:U,4,0))</f>
        <v/>
      </c>
      <c r="O2164" s="119" t="str">
        <f>IF(M2164="","",VLOOKUP(M2164,'14'!D:D,1,0))</f>
        <v/>
      </c>
    </row>
    <row r="2165" spans="1:15" ht="12.75" customHeight="1" x14ac:dyDescent="0.2">
      <c r="A2165" s="36" t="str">
        <f>'0'!$A$4</f>
        <v>………………..</v>
      </c>
      <c r="B2165" s="37">
        <f>'0'!$A$2</f>
        <v>46112</v>
      </c>
      <c r="C2165" s="37" t="s">
        <v>1243</v>
      </c>
      <c r="D2165" s="119" t="str">
        <f>IF(G2165="","",VLOOKUP(G2165,номенклатури!R:T,2,0))</f>
        <v/>
      </c>
      <c r="E2165" s="365" t="str">
        <f>IF(G2165="","",VLOOKUP(G2165,номенклатури!R:T,3,0))</f>
        <v/>
      </c>
      <c r="F2165" s="159" t="str">
        <f>IF(G2165="","",IF(ISERROR(VLOOKUP(G2165,номенклатури!V:V,1,0)),E2165*H2165,E2165*I2165))</f>
        <v/>
      </c>
      <c r="G2165" s="14"/>
      <c r="H2165" s="15"/>
      <c r="I2165" s="15"/>
      <c r="J2165" s="15"/>
      <c r="K2165" s="15"/>
      <c r="L2165" s="217"/>
      <c r="M2165" s="22"/>
      <c r="N2165" s="119" t="str">
        <f>IF(G2165="","",VLOOKUP(G2165,номенклатури!R:U,4,0))</f>
        <v/>
      </c>
      <c r="O2165" s="119" t="str">
        <f>IF(M2165="","",VLOOKUP(M2165,'14'!D:D,1,0))</f>
        <v/>
      </c>
    </row>
    <row r="2166" spans="1:15" ht="12.75" customHeight="1" x14ac:dyDescent="0.2">
      <c r="A2166" s="36" t="str">
        <f>'0'!$A$4</f>
        <v>………………..</v>
      </c>
      <c r="B2166" s="37">
        <f>'0'!$A$2</f>
        <v>46112</v>
      </c>
      <c r="C2166" s="37" t="s">
        <v>1243</v>
      </c>
      <c r="D2166" s="119" t="str">
        <f>IF(G2166="","",VLOOKUP(G2166,номенклатури!R:T,2,0))</f>
        <v/>
      </c>
      <c r="E2166" s="365" t="str">
        <f>IF(G2166="","",VLOOKUP(G2166,номенклатури!R:T,3,0))</f>
        <v/>
      </c>
      <c r="F2166" s="159" t="str">
        <f>IF(G2166="","",IF(ISERROR(VLOOKUP(G2166,номенклатури!V:V,1,0)),E2166*H2166,E2166*I2166))</f>
        <v/>
      </c>
      <c r="G2166" s="14"/>
      <c r="H2166" s="15"/>
      <c r="I2166" s="15"/>
      <c r="J2166" s="15"/>
      <c r="K2166" s="15"/>
      <c r="L2166" s="217"/>
      <c r="M2166" s="22"/>
      <c r="N2166" s="119" t="str">
        <f>IF(G2166="","",VLOOKUP(G2166,номенклатури!R:U,4,0))</f>
        <v/>
      </c>
      <c r="O2166" s="119" t="str">
        <f>IF(M2166="","",VLOOKUP(M2166,'14'!D:D,1,0))</f>
        <v/>
      </c>
    </row>
    <row r="2167" spans="1:15" ht="12.75" customHeight="1" x14ac:dyDescent="0.2">
      <c r="A2167" s="36" t="str">
        <f>'0'!$A$4</f>
        <v>………………..</v>
      </c>
      <c r="B2167" s="37">
        <f>'0'!$A$2</f>
        <v>46112</v>
      </c>
      <c r="C2167" s="37" t="s">
        <v>1243</v>
      </c>
      <c r="D2167" s="119" t="str">
        <f>IF(G2167="","",VLOOKUP(G2167,номенклатури!R:T,2,0))</f>
        <v/>
      </c>
      <c r="E2167" s="365" t="str">
        <f>IF(G2167="","",VLOOKUP(G2167,номенклатури!R:T,3,0))</f>
        <v/>
      </c>
      <c r="F2167" s="159" t="str">
        <f>IF(G2167="","",IF(ISERROR(VLOOKUP(G2167,номенклатури!V:V,1,0)),E2167*H2167,E2167*I2167))</f>
        <v/>
      </c>
      <c r="G2167" s="14"/>
      <c r="H2167" s="15"/>
      <c r="I2167" s="15"/>
      <c r="J2167" s="15"/>
      <c r="K2167" s="15"/>
      <c r="L2167" s="217"/>
      <c r="M2167" s="22"/>
      <c r="N2167" s="119" t="str">
        <f>IF(G2167="","",VLOOKUP(G2167,номенклатури!R:U,4,0))</f>
        <v/>
      </c>
      <c r="O2167" s="119" t="str">
        <f>IF(M2167="","",VLOOKUP(M2167,'14'!D:D,1,0))</f>
        <v/>
      </c>
    </row>
    <row r="2168" spans="1:15" ht="12.75" customHeight="1" x14ac:dyDescent="0.2">
      <c r="A2168" s="36" t="str">
        <f>'0'!$A$4</f>
        <v>………………..</v>
      </c>
      <c r="B2168" s="37">
        <f>'0'!$A$2</f>
        <v>46112</v>
      </c>
      <c r="C2168" s="37" t="s">
        <v>1243</v>
      </c>
      <c r="D2168" s="119" t="str">
        <f>IF(G2168="","",VLOOKUP(G2168,номенклатури!R:T,2,0))</f>
        <v/>
      </c>
      <c r="E2168" s="365" t="str">
        <f>IF(G2168="","",VLOOKUP(G2168,номенклатури!R:T,3,0))</f>
        <v/>
      </c>
      <c r="F2168" s="159" t="str">
        <f>IF(G2168="","",IF(ISERROR(VLOOKUP(G2168,номенклатури!V:V,1,0)),E2168*H2168,E2168*I2168))</f>
        <v/>
      </c>
      <c r="G2168" s="14"/>
      <c r="H2168" s="15"/>
      <c r="I2168" s="15"/>
      <c r="J2168" s="15"/>
      <c r="K2168" s="15"/>
      <c r="L2168" s="217"/>
      <c r="M2168" s="22"/>
      <c r="N2168" s="119" t="str">
        <f>IF(G2168="","",VLOOKUP(G2168,номенклатури!R:U,4,0))</f>
        <v/>
      </c>
      <c r="O2168" s="119" t="str">
        <f>IF(M2168="","",VLOOKUP(M2168,'14'!D:D,1,0))</f>
        <v/>
      </c>
    </row>
    <row r="2169" spans="1:15" ht="12.75" customHeight="1" x14ac:dyDescent="0.2">
      <c r="A2169" s="36" t="str">
        <f>'0'!$A$4</f>
        <v>………………..</v>
      </c>
      <c r="B2169" s="37">
        <f>'0'!$A$2</f>
        <v>46112</v>
      </c>
      <c r="C2169" s="37" t="s">
        <v>1243</v>
      </c>
      <c r="D2169" s="119" t="str">
        <f>IF(G2169="","",VLOOKUP(G2169,номенклатури!R:T,2,0))</f>
        <v/>
      </c>
      <c r="E2169" s="365" t="str">
        <f>IF(G2169="","",VLOOKUP(G2169,номенклатури!R:T,3,0))</f>
        <v/>
      </c>
      <c r="F2169" s="159" t="str">
        <f>IF(G2169="","",IF(ISERROR(VLOOKUP(G2169,номенклатури!V:V,1,0)),E2169*H2169,E2169*I2169))</f>
        <v/>
      </c>
      <c r="G2169" s="14"/>
      <c r="H2169" s="15"/>
      <c r="I2169" s="15"/>
      <c r="J2169" s="15"/>
      <c r="K2169" s="15"/>
      <c r="L2169" s="217"/>
      <c r="M2169" s="22"/>
      <c r="N2169" s="119" t="str">
        <f>IF(G2169="","",VLOOKUP(G2169,номенклатури!R:U,4,0))</f>
        <v/>
      </c>
      <c r="O2169" s="119" t="str">
        <f>IF(M2169="","",VLOOKUP(M2169,'14'!D:D,1,0))</f>
        <v/>
      </c>
    </row>
    <row r="2170" spans="1:15" ht="12.75" customHeight="1" x14ac:dyDescent="0.2">
      <c r="A2170" s="36" t="str">
        <f>'0'!$A$4</f>
        <v>………………..</v>
      </c>
      <c r="B2170" s="37">
        <f>'0'!$A$2</f>
        <v>46112</v>
      </c>
      <c r="C2170" s="37" t="s">
        <v>1243</v>
      </c>
      <c r="D2170" s="119" t="str">
        <f>IF(G2170="","",VLOOKUP(G2170,номенклатури!R:T,2,0))</f>
        <v/>
      </c>
      <c r="E2170" s="365" t="str">
        <f>IF(G2170="","",VLOOKUP(G2170,номенклатури!R:T,3,0))</f>
        <v/>
      </c>
      <c r="F2170" s="159" t="str">
        <f>IF(G2170="","",IF(ISERROR(VLOOKUP(G2170,номенклатури!V:V,1,0)),E2170*H2170,E2170*I2170))</f>
        <v/>
      </c>
      <c r="G2170" s="14"/>
      <c r="H2170" s="15"/>
      <c r="I2170" s="15"/>
      <c r="J2170" s="15"/>
      <c r="K2170" s="15"/>
      <c r="L2170" s="217"/>
      <c r="M2170" s="22"/>
      <c r="N2170" s="119" t="str">
        <f>IF(G2170="","",VLOOKUP(G2170,номенклатури!R:U,4,0))</f>
        <v/>
      </c>
      <c r="O2170" s="119" t="str">
        <f>IF(M2170="","",VLOOKUP(M2170,'14'!D:D,1,0))</f>
        <v/>
      </c>
    </row>
    <row r="2171" spans="1:15" ht="12.75" customHeight="1" x14ac:dyDescent="0.2">
      <c r="A2171" s="36" t="str">
        <f>'0'!$A$4</f>
        <v>………………..</v>
      </c>
      <c r="B2171" s="37">
        <f>'0'!$A$2</f>
        <v>46112</v>
      </c>
      <c r="C2171" s="37" t="s">
        <v>1243</v>
      </c>
      <c r="D2171" s="119" t="str">
        <f>IF(G2171="","",VLOOKUP(G2171,номенклатури!R:T,2,0))</f>
        <v/>
      </c>
      <c r="E2171" s="365" t="str">
        <f>IF(G2171="","",VLOOKUP(G2171,номенклатури!R:T,3,0))</f>
        <v/>
      </c>
      <c r="F2171" s="159" t="str">
        <f>IF(G2171="","",IF(ISERROR(VLOOKUP(G2171,номенклатури!V:V,1,0)),E2171*H2171,E2171*I2171))</f>
        <v/>
      </c>
      <c r="G2171" s="14"/>
      <c r="H2171" s="15"/>
      <c r="I2171" s="15"/>
      <c r="J2171" s="15"/>
      <c r="K2171" s="15"/>
      <c r="L2171" s="217"/>
      <c r="M2171" s="22"/>
      <c r="N2171" s="119" t="str">
        <f>IF(G2171="","",VLOOKUP(G2171,номенклатури!R:U,4,0))</f>
        <v/>
      </c>
      <c r="O2171" s="119" t="str">
        <f>IF(M2171="","",VLOOKUP(M2171,'14'!D:D,1,0))</f>
        <v/>
      </c>
    </row>
    <row r="2172" spans="1:15" ht="12.75" customHeight="1" x14ac:dyDescent="0.2">
      <c r="A2172" s="36" t="str">
        <f>'0'!$A$4</f>
        <v>………………..</v>
      </c>
      <c r="B2172" s="37">
        <f>'0'!$A$2</f>
        <v>46112</v>
      </c>
      <c r="C2172" s="37" t="s">
        <v>1243</v>
      </c>
      <c r="D2172" s="119" t="str">
        <f>IF(G2172="","",VLOOKUP(G2172,номенклатури!R:T,2,0))</f>
        <v/>
      </c>
      <c r="E2172" s="365" t="str">
        <f>IF(G2172="","",VLOOKUP(G2172,номенклатури!R:T,3,0))</f>
        <v/>
      </c>
      <c r="F2172" s="159" t="str">
        <f>IF(G2172="","",IF(ISERROR(VLOOKUP(G2172,номенклатури!V:V,1,0)),E2172*H2172,E2172*I2172))</f>
        <v/>
      </c>
      <c r="G2172" s="14"/>
      <c r="H2172" s="15"/>
      <c r="I2172" s="15"/>
      <c r="J2172" s="15"/>
      <c r="K2172" s="15"/>
      <c r="L2172" s="217"/>
      <c r="M2172" s="22"/>
      <c r="N2172" s="119" t="str">
        <f>IF(G2172="","",VLOOKUP(G2172,номенклатури!R:U,4,0))</f>
        <v/>
      </c>
      <c r="O2172" s="119" t="str">
        <f>IF(M2172="","",VLOOKUP(M2172,'14'!D:D,1,0))</f>
        <v/>
      </c>
    </row>
    <row r="2173" spans="1:15" ht="12.75" customHeight="1" x14ac:dyDescent="0.2">
      <c r="A2173" s="36" t="str">
        <f>'0'!$A$4</f>
        <v>………………..</v>
      </c>
      <c r="B2173" s="37">
        <f>'0'!$A$2</f>
        <v>46112</v>
      </c>
      <c r="C2173" s="37" t="s">
        <v>1243</v>
      </c>
      <c r="D2173" s="119" t="str">
        <f>IF(G2173="","",VLOOKUP(G2173,номенклатури!R:T,2,0))</f>
        <v/>
      </c>
      <c r="E2173" s="365" t="str">
        <f>IF(G2173="","",VLOOKUP(G2173,номенклатури!R:T,3,0))</f>
        <v/>
      </c>
      <c r="F2173" s="159" t="str">
        <f>IF(G2173="","",IF(ISERROR(VLOOKUP(G2173,номенклатури!V:V,1,0)),E2173*H2173,E2173*I2173))</f>
        <v/>
      </c>
      <c r="G2173" s="14"/>
      <c r="H2173" s="15"/>
      <c r="I2173" s="15"/>
      <c r="J2173" s="15"/>
      <c r="K2173" s="15"/>
      <c r="L2173" s="217"/>
      <c r="M2173" s="22"/>
      <c r="N2173" s="119" t="str">
        <f>IF(G2173="","",VLOOKUP(G2173,номенклатури!R:U,4,0))</f>
        <v/>
      </c>
      <c r="O2173" s="119" t="str">
        <f>IF(M2173="","",VLOOKUP(M2173,'14'!D:D,1,0))</f>
        <v/>
      </c>
    </row>
    <row r="2174" spans="1:15" ht="12.75" customHeight="1" x14ac:dyDescent="0.2">
      <c r="A2174" s="36" t="str">
        <f>'0'!$A$4</f>
        <v>………………..</v>
      </c>
      <c r="B2174" s="37">
        <f>'0'!$A$2</f>
        <v>46112</v>
      </c>
      <c r="C2174" s="37" t="s">
        <v>1243</v>
      </c>
      <c r="D2174" s="119" t="str">
        <f>IF(G2174="","",VLOOKUP(G2174,номенклатури!R:T,2,0))</f>
        <v/>
      </c>
      <c r="E2174" s="365" t="str">
        <f>IF(G2174="","",VLOOKUP(G2174,номенклатури!R:T,3,0))</f>
        <v/>
      </c>
      <c r="F2174" s="159" t="str">
        <f>IF(G2174="","",IF(ISERROR(VLOOKUP(G2174,номенклатури!V:V,1,0)),E2174*H2174,E2174*I2174))</f>
        <v/>
      </c>
      <c r="G2174" s="14"/>
      <c r="H2174" s="15"/>
      <c r="I2174" s="15"/>
      <c r="J2174" s="15"/>
      <c r="K2174" s="15"/>
      <c r="L2174" s="217"/>
      <c r="M2174" s="22"/>
      <c r="N2174" s="119" t="str">
        <f>IF(G2174="","",VLOOKUP(G2174,номенклатури!R:U,4,0))</f>
        <v/>
      </c>
      <c r="O2174" s="119" t="str">
        <f>IF(M2174="","",VLOOKUP(M2174,'14'!D:D,1,0))</f>
        <v/>
      </c>
    </row>
    <row r="2175" spans="1:15" ht="12.75" customHeight="1" x14ac:dyDescent="0.2">
      <c r="A2175" s="36" t="str">
        <f>'0'!$A$4</f>
        <v>………………..</v>
      </c>
      <c r="B2175" s="37">
        <f>'0'!$A$2</f>
        <v>46112</v>
      </c>
      <c r="C2175" s="37" t="s">
        <v>1243</v>
      </c>
      <c r="D2175" s="119" t="str">
        <f>IF(G2175="","",VLOOKUP(G2175,номенклатури!R:T,2,0))</f>
        <v/>
      </c>
      <c r="E2175" s="365" t="str">
        <f>IF(G2175="","",VLOOKUP(G2175,номенклатури!R:T,3,0))</f>
        <v/>
      </c>
      <c r="F2175" s="159" t="str">
        <f>IF(G2175="","",IF(ISERROR(VLOOKUP(G2175,номенклатури!V:V,1,0)),E2175*H2175,E2175*I2175))</f>
        <v/>
      </c>
      <c r="G2175" s="14"/>
      <c r="H2175" s="15"/>
      <c r="I2175" s="15"/>
      <c r="J2175" s="15"/>
      <c r="K2175" s="15"/>
      <c r="L2175" s="217"/>
      <c r="M2175" s="22"/>
      <c r="N2175" s="119" t="str">
        <f>IF(G2175="","",VLOOKUP(G2175,номенклатури!R:U,4,0))</f>
        <v/>
      </c>
      <c r="O2175" s="119" t="str">
        <f>IF(M2175="","",VLOOKUP(M2175,'14'!D:D,1,0))</f>
        <v/>
      </c>
    </row>
    <row r="2176" spans="1:15" ht="12.75" customHeight="1" x14ac:dyDescent="0.2">
      <c r="A2176" s="36" t="str">
        <f>'0'!$A$4</f>
        <v>………………..</v>
      </c>
      <c r="B2176" s="37">
        <f>'0'!$A$2</f>
        <v>46112</v>
      </c>
      <c r="C2176" s="37" t="s">
        <v>1243</v>
      </c>
      <c r="D2176" s="119" t="str">
        <f>IF(G2176="","",VLOOKUP(G2176,номенклатури!R:T,2,0))</f>
        <v/>
      </c>
      <c r="E2176" s="365" t="str">
        <f>IF(G2176="","",VLOOKUP(G2176,номенклатури!R:T,3,0))</f>
        <v/>
      </c>
      <c r="F2176" s="159" t="str">
        <f>IF(G2176="","",IF(ISERROR(VLOOKUP(G2176,номенклатури!V:V,1,0)),E2176*H2176,E2176*I2176))</f>
        <v/>
      </c>
      <c r="G2176" s="14"/>
      <c r="H2176" s="15"/>
      <c r="I2176" s="15"/>
      <c r="J2176" s="15"/>
      <c r="K2176" s="15"/>
      <c r="L2176" s="217"/>
      <c r="M2176" s="22"/>
      <c r="N2176" s="119" t="str">
        <f>IF(G2176="","",VLOOKUP(G2176,номенклатури!R:U,4,0))</f>
        <v/>
      </c>
      <c r="O2176" s="119" t="str">
        <f>IF(M2176="","",VLOOKUP(M2176,'14'!D:D,1,0))</f>
        <v/>
      </c>
    </row>
    <row r="2177" spans="1:15" ht="12.75" customHeight="1" x14ac:dyDescent="0.2">
      <c r="A2177" s="36" t="str">
        <f>'0'!$A$4</f>
        <v>………………..</v>
      </c>
      <c r="B2177" s="37">
        <f>'0'!$A$2</f>
        <v>46112</v>
      </c>
      <c r="C2177" s="37" t="s">
        <v>1243</v>
      </c>
      <c r="D2177" s="119" t="str">
        <f>IF(G2177="","",VLOOKUP(G2177,номенклатури!R:T,2,0))</f>
        <v/>
      </c>
      <c r="E2177" s="365" t="str">
        <f>IF(G2177="","",VLOOKUP(G2177,номенклатури!R:T,3,0))</f>
        <v/>
      </c>
      <c r="F2177" s="159" t="str">
        <f>IF(G2177="","",IF(ISERROR(VLOOKUP(G2177,номенклатури!V:V,1,0)),E2177*H2177,E2177*I2177))</f>
        <v/>
      </c>
      <c r="G2177" s="14"/>
      <c r="H2177" s="15"/>
      <c r="I2177" s="15"/>
      <c r="J2177" s="15"/>
      <c r="K2177" s="15"/>
      <c r="L2177" s="217"/>
      <c r="M2177" s="22"/>
      <c r="N2177" s="119" t="str">
        <f>IF(G2177="","",VLOOKUP(G2177,номенклатури!R:U,4,0))</f>
        <v/>
      </c>
      <c r="O2177" s="119" t="str">
        <f>IF(M2177="","",VLOOKUP(M2177,'14'!D:D,1,0))</f>
        <v/>
      </c>
    </row>
    <row r="2178" spans="1:15" ht="12.75" customHeight="1" x14ac:dyDescent="0.2">
      <c r="A2178" s="36" t="str">
        <f>'0'!$A$4</f>
        <v>………………..</v>
      </c>
      <c r="B2178" s="37">
        <f>'0'!$A$2</f>
        <v>46112</v>
      </c>
      <c r="C2178" s="37" t="s">
        <v>1243</v>
      </c>
      <c r="D2178" s="119" t="str">
        <f>IF(G2178="","",VLOOKUP(G2178,номенклатури!R:T,2,0))</f>
        <v/>
      </c>
      <c r="E2178" s="365" t="str">
        <f>IF(G2178="","",VLOOKUP(G2178,номенклатури!R:T,3,0))</f>
        <v/>
      </c>
      <c r="F2178" s="159" t="str">
        <f>IF(G2178="","",IF(ISERROR(VLOOKUP(G2178,номенклатури!V:V,1,0)),E2178*H2178,E2178*I2178))</f>
        <v/>
      </c>
      <c r="G2178" s="14"/>
      <c r="H2178" s="15"/>
      <c r="I2178" s="15"/>
      <c r="J2178" s="15"/>
      <c r="K2178" s="15"/>
      <c r="L2178" s="217"/>
      <c r="M2178" s="22"/>
      <c r="N2178" s="119" t="str">
        <f>IF(G2178="","",VLOOKUP(G2178,номенклатури!R:U,4,0))</f>
        <v/>
      </c>
      <c r="O2178" s="119" t="str">
        <f>IF(M2178="","",VLOOKUP(M2178,'14'!D:D,1,0))</f>
        <v/>
      </c>
    </row>
    <row r="2179" spans="1:15" ht="12.75" customHeight="1" x14ac:dyDescent="0.2">
      <c r="A2179" s="36" t="str">
        <f>'0'!$A$4</f>
        <v>………………..</v>
      </c>
      <c r="B2179" s="37">
        <f>'0'!$A$2</f>
        <v>46112</v>
      </c>
      <c r="C2179" s="37" t="s">
        <v>1243</v>
      </c>
      <c r="D2179" s="119" t="str">
        <f>IF(G2179="","",VLOOKUP(G2179,номенклатури!R:T,2,0))</f>
        <v/>
      </c>
      <c r="E2179" s="365" t="str">
        <f>IF(G2179="","",VLOOKUP(G2179,номенклатури!R:T,3,0))</f>
        <v/>
      </c>
      <c r="F2179" s="159" t="str">
        <f>IF(G2179="","",IF(ISERROR(VLOOKUP(G2179,номенклатури!V:V,1,0)),E2179*H2179,E2179*I2179))</f>
        <v/>
      </c>
      <c r="G2179" s="14"/>
      <c r="H2179" s="15"/>
      <c r="I2179" s="15"/>
      <c r="J2179" s="15"/>
      <c r="K2179" s="15"/>
      <c r="L2179" s="217"/>
      <c r="M2179" s="22"/>
      <c r="N2179" s="119" t="str">
        <f>IF(G2179="","",VLOOKUP(G2179,номенклатури!R:U,4,0))</f>
        <v/>
      </c>
      <c r="O2179" s="119" t="str">
        <f>IF(M2179="","",VLOOKUP(M2179,'14'!D:D,1,0))</f>
        <v/>
      </c>
    </row>
    <row r="2180" spans="1:15" ht="12.75" customHeight="1" x14ac:dyDescent="0.2">
      <c r="A2180" s="36" t="str">
        <f>'0'!$A$4</f>
        <v>………………..</v>
      </c>
      <c r="B2180" s="37">
        <f>'0'!$A$2</f>
        <v>46112</v>
      </c>
      <c r="C2180" s="37" t="s">
        <v>1243</v>
      </c>
      <c r="D2180" s="119" t="str">
        <f>IF(G2180="","",VLOOKUP(G2180,номенклатури!R:T,2,0))</f>
        <v/>
      </c>
      <c r="E2180" s="365" t="str">
        <f>IF(G2180="","",VLOOKUP(G2180,номенклатури!R:T,3,0))</f>
        <v/>
      </c>
      <c r="F2180" s="159" t="str">
        <f>IF(G2180="","",IF(ISERROR(VLOOKUP(G2180,номенклатури!V:V,1,0)),E2180*H2180,E2180*I2180))</f>
        <v/>
      </c>
      <c r="G2180" s="14"/>
      <c r="H2180" s="15"/>
      <c r="I2180" s="15"/>
      <c r="J2180" s="15"/>
      <c r="K2180" s="15"/>
      <c r="L2180" s="217"/>
      <c r="M2180" s="22"/>
      <c r="N2180" s="119" t="str">
        <f>IF(G2180="","",VLOOKUP(G2180,номенклатури!R:U,4,0))</f>
        <v/>
      </c>
      <c r="O2180" s="119" t="str">
        <f>IF(M2180="","",VLOOKUP(M2180,'14'!D:D,1,0))</f>
        <v/>
      </c>
    </row>
    <row r="2181" spans="1:15" ht="12.75" customHeight="1" x14ac:dyDescent="0.2">
      <c r="A2181" s="36" t="str">
        <f>'0'!$A$4</f>
        <v>………………..</v>
      </c>
      <c r="B2181" s="37">
        <f>'0'!$A$2</f>
        <v>46112</v>
      </c>
      <c r="C2181" s="37" t="s">
        <v>1243</v>
      </c>
      <c r="D2181" s="119" t="str">
        <f>IF(G2181="","",VLOOKUP(G2181,номенклатури!R:T,2,0))</f>
        <v/>
      </c>
      <c r="E2181" s="365" t="str">
        <f>IF(G2181="","",VLOOKUP(G2181,номенклатури!R:T,3,0))</f>
        <v/>
      </c>
      <c r="F2181" s="159" t="str">
        <f>IF(G2181="","",IF(ISERROR(VLOOKUP(G2181,номенклатури!V:V,1,0)),E2181*H2181,E2181*I2181))</f>
        <v/>
      </c>
      <c r="G2181" s="14"/>
      <c r="H2181" s="15"/>
      <c r="I2181" s="15"/>
      <c r="J2181" s="15"/>
      <c r="K2181" s="15"/>
      <c r="L2181" s="217"/>
      <c r="M2181" s="22"/>
      <c r="N2181" s="119" t="str">
        <f>IF(G2181="","",VLOOKUP(G2181,номенклатури!R:U,4,0))</f>
        <v/>
      </c>
      <c r="O2181" s="119" t="str">
        <f>IF(M2181="","",VLOOKUP(M2181,'14'!D:D,1,0))</f>
        <v/>
      </c>
    </row>
    <row r="2182" spans="1:15" ht="12.75" customHeight="1" x14ac:dyDescent="0.2">
      <c r="A2182" s="36" t="str">
        <f>'0'!$A$4</f>
        <v>………………..</v>
      </c>
      <c r="B2182" s="37">
        <f>'0'!$A$2</f>
        <v>46112</v>
      </c>
      <c r="C2182" s="37" t="s">
        <v>1243</v>
      </c>
      <c r="D2182" s="119" t="str">
        <f>IF(G2182="","",VLOOKUP(G2182,номенклатури!R:T,2,0))</f>
        <v/>
      </c>
      <c r="E2182" s="365" t="str">
        <f>IF(G2182="","",VLOOKUP(G2182,номенклатури!R:T,3,0))</f>
        <v/>
      </c>
      <c r="F2182" s="159" t="str">
        <f>IF(G2182="","",IF(ISERROR(VLOOKUP(G2182,номенклатури!V:V,1,0)),E2182*H2182,E2182*I2182))</f>
        <v/>
      </c>
      <c r="G2182" s="14"/>
      <c r="H2182" s="15"/>
      <c r="I2182" s="15"/>
      <c r="J2182" s="15"/>
      <c r="K2182" s="15"/>
      <c r="L2182" s="217"/>
      <c r="M2182" s="22"/>
      <c r="N2182" s="119" t="str">
        <f>IF(G2182="","",VLOOKUP(G2182,номенклатури!R:U,4,0))</f>
        <v/>
      </c>
      <c r="O2182" s="119" t="str">
        <f>IF(M2182="","",VLOOKUP(M2182,'14'!D:D,1,0))</f>
        <v/>
      </c>
    </row>
    <row r="2183" spans="1:15" ht="12.75" customHeight="1" x14ac:dyDescent="0.2">
      <c r="A2183" s="36" t="str">
        <f>'0'!$A$4</f>
        <v>………………..</v>
      </c>
      <c r="B2183" s="37">
        <f>'0'!$A$2</f>
        <v>46112</v>
      </c>
      <c r="C2183" s="37" t="s">
        <v>1243</v>
      </c>
      <c r="D2183" s="119" t="str">
        <f>IF(G2183="","",VLOOKUP(G2183,номенклатури!R:T,2,0))</f>
        <v/>
      </c>
      <c r="E2183" s="365" t="str">
        <f>IF(G2183="","",VLOOKUP(G2183,номенклатури!R:T,3,0))</f>
        <v/>
      </c>
      <c r="F2183" s="159" t="str">
        <f>IF(G2183="","",IF(ISERROR(VLOOKUP(G2183,номенклатури!V:V,1,0)),E2183*H2183,E2183*I2183))</f>
        <v/>
      </c>
      <c r="G2183" s="14"/>
      <c r="H2183" s="15"/>
      <c r="I2183" s="15"/>
      <c r="J2183" s="15"/>
      <c r="K2183" s="15"/>
      <c r="L2183" s="217"/>
      <c r="M2183" s="22"/>
      <c r="N2183" s="119" t="str">
        <f>IF(G2183="","",VLOOKUP(G2183,номенклатури!R:U,4,0))</f>
        <v/>
      </c>
      <c r="O2183" s="119" t="str">
        <f>IF(M2183="","",VLOOKUP(M2183,'14'!D:D,1,0))</f>
        <v/>
      </c>
    </row>
    <row r="2184" spans="1:15" ht="12.75" customHeight="1" x14ac:dyDescent="0.2">
      <c r="A2184" s="36" t="str">
        <f>'0'!$A$4</f>
        <v>………………..</v>
      </c>
      <c r="B2184" s="37">
        <f>'0'!$A$2</f>
        <v>46112</v>
      </c>
      <c r="C2184" s="37" t="s">
        <v>1243</v>
      </c>
      <c r="D2184" s="119" t="str">
        <f>IF(G2184="","",VLOOKUP(G2184,номенклатури!R:T,2,0))</f>
        <v/>
      </c>
      <c r="E2184" s="365" t="str">
        <f>IF(G2184="","",VLOOKUP(G2184,номенклатури!R:T,3,0))</f>
        <v/>
      </c>
      <c r="F2184" s="159" t="str">
        <f>IF(G2184="","",IF(ISERROR(VLOOKUP(G2184,номенклатури!V:V,1,0)),E2184*H2184,E2184*I2184))</f>
        <v/>
      </c>
      <c r="G2184" s="14"/>
      <c r="H2184" s="15"/>
      <c r="I2184" s="15"/>
      <c r="J2184" s="15"/>
      <c r="K2184" s="15"/>
      <c r="L2184" s="217"/>
      <c r="M2184" s="22"/>
      <c r="N2184" s="119" t="str">
        <f>IF(G2184="","",VLOOKUP(G2184,номенклатури!R:U,4,0))</f>
        <v/>
      </c>
      <c r="O2184" s="119" t="str">
        <f>IF(M2184="","",VLOOKUP(M2184,'14'!D:D,1,0))</f>
        <v/>
      </c>
    </row>
    <row r="2185" spans="1:15" ht="12.75" customHeight="1" x14ac:dyDescent="0.2">
      <c r="A2185" s="36" t="str">
        <f>'0'!$A$4</f>
        <v>………………..</v>
      </c>
      <c r="B2185" s="37">
        <f>'0'!$A$2</f>
        <v>46112</v>
      </c>
      <c r="C2185" s="37" t="s">
        <v>1243</v>
      </c>
      <c r="D2185" s="119" t="str">
        <f>IF(G2185="","",VLOOKUP(G2185,номенклатури!R:T,2,0))</f>
        <v/>
      </c>
      <c r="E2185" s="365" t="str">
        <f>IF(G2185="","",VLOOKUP(G2185,номенклатури!R:T,3,0))</f>
        <v/>
      </c>
      <c r="F2185" s="159" t="str">
        <f>IF(G2185="","",IF(ISERROR(VLOOKUP(G2185,номенклатури!V:V,1,0)),E2185*H2185,E2185*I2185))</f>
        <v/>
      </c>
      <c r="G2185" s="14"/>
      <c r="H2185" s="15"/>
      <c r="I2185" s="15"/>
      <c r="J2185" s="15"/>
      <c r="K2185" s="15"/>
      <c r="L2185" s="217"/>
      <c r="M2185" s="22"/>
      <c r="N2185" s="119" t="str">
        <f>IF(G2185="","",VLOOKUP(G2185,номенклатури!R:U,4,0))</f>
        <v/>
      </c>
      <c r="O2185" s="119" t="str">
        <f>IF(M2185="","",VLOOKUP(M2185,'14'!D:D,1,0))</f>
        <v/>
      </c>
    </row>
    <row r="2186" spans="1:15" ht="12.75" customHeight="1" x14ac:dyDescent="0.2">
      <c r="A2186" s="36" t="str">
        <f>'0'!$A$4</f>
        <v>………………..</v>
      </c>
      <c r="B2186" s="37">
        <f>'0'!$A$2</f>
        <v>46112</v>
      </c>
      <c r="C2186" s="37" t="s">
        <v>1243</v>
      </c>
      <c r="D2186" s="119" t="str">
        <f>IF(G2186="","",VLOOKUP(G2186,номенклатури!R:T,2,0))</f>
        <v/>
      </c>
      <c r="E2186" s="365" t="str">
        <f>IF(G2186="","",VLOOKUP(G2186,номенклатури!R:T,3,0))</f>
        <v/>
      </c>
      <c r="F2186" s="159" t="str">
        <f>IF(G2186="","",IF(ISERROR(VLOOKUP(G2186,номенклатури!V:V,1,0)),E2186*H2186,E2186*I2186))</f>
        <v/>
      </c>
      <c r="G2186" s="14"/>
      <c r="H2186" s="15"/>
      <c r="I2186" s="15"/>
      <c r="J2186" s="15"/>
      <c r="K2186" s="15"/>
      <c r="L2186" s="217"/>
      <c r="M2186" s="22"/>
      <c r="N2186" s="119" t="str">
        <f>IF(G2186="","",VLOOKUP(G2186,номенклатури!R:U,4,0))</f>
        <v/>
      </c>
      <c r="O2186" s="119" t="str">
        <f>IF(M2186="","",VLOOKUP(M2186,'14'!D:D,1,0))</f>
        <v/>
      </c>
    </row>
    <row r="2187" spans="1:15" ht="12.75" customHeight="1" x14ac:dyDescent="0.2">
      <c r="A2187" s="36" t="str">
        <f>'0'!$A$4</f>
        <v>………………..</v>
      </c>
      <c r="B2187" s="37">
        <f>'0'!$A$2</f>
        <v>46112</v>
      </c>
      <c r="C2187" s="37" t="s">
        <v>1243</v>
      </c>
      <c r="D2187" s="119" t="str">
        <f>IF(G2187="","",VLOOKUP(G2187,номенклатури!R:T,2,0))</f>
        <v/>
      </c>
      <c r="E2187" s="365" t="str">
        <f>IF(G2187="","",VLOOKUP(G2187,номенклатури!R:T,3,0))</f>
        <v/>
      </c>
      <c r="F2187" s="159" t="str">
        <f>IF(G2187="","",IF(ISERROR(VLOOKUP(G2187,номенклатури!V:V,1,0)),E2187*H2187,E2187*I2187))</f>
        <v/>
      </c>
      <c r="G2187" s="14"/>
      <c r="H2187" s="15"/>
      <c r="I2187" s="15"/>
      <c r="J2187" s="15"/>
      <c r="K2187" s="15"/>
      <c r="L2187" s="217"/>
      <c r="M2187" s="22"/>
      <c r="N2187" s="119" t="str">
        <f>IF(G2187="","",VLOOKUP(G2187,номенклатури!R:U,4,0))</f>
        <v/>
      </c>
      <c r="O2187" s="119" t="str">
        <f>IF(M2187="","",VLOOKUP(M2187,'14'!D:D,1,0))</f>
        <v/>
      </c>
    </row>
    <row r="2188" spans="1:15" ht="12.75" customHeight="1" x14ac:dyDescent="0.2">
      <c r="A2188" s="36" t="str">
        <f>'0'!$A$4</f>
        <v>………………..</v>
      </c>
      <c r="B2188" s="37">
        <f>'0'!$A$2</f>
        <v>46112</v>
      </c>
      <c r="C2188" s="37" t="s">
        <v>1243</v>
      </c>
      <c r="D2188" s="119" t="str">
        <f>IF(G2188="","",VLOOKUP(G2188,номенклатури!R:T,2,0))</f>
        <v/>
      </c>
      <c r="E2188" s="365" t="str">
        <f>IF(G2188="","",VLOOKUP(G2188,номенклатури!R:T,3,0))</f>
        <v/>
      </c>
      <c r="F2188" s="159" t="str">
        <f>IF(G2188="","",IF(ISERROR(VLOOKUP(G2188,номенклатури!V:V,1,0)),E2188*H2188,E2188*I2188))</f>
        <v/>
      </c>
      <c r="G2188" s="14"/>
      <c r="H2188" s="15"/>
      <c r="I2188" s="15"/>
      <c r="J2188" s="15"/>
      <c r="K2188" s="15"/>
      <c r="L2188" s="217"/>
      <c r="M2188" s="22"/>
      <c r="N2188" s="119" t="str">
        <f>IF(G2188="","",VLOOKUP(G2188,номенклатури!R:U,4,0))</f>
        <v/>
      </c>
      <c r="O2188" s="119" t="str">
        <f>IF(M2188="","",VLOOKUP(M2188,'14'!D:D,1,0))</f>
        <v/>
      </c>
    </row>
    <row r="2189" spans="1:15" ht="12.75" customHeight="1" x14ac:dyDescent="0.2">
      <c r="A2189" s="36" t="str">
        <f>'0'!$A$4</f>
        <v>………………..</v>
      </c>
      <c r="B2189" s="37">
        <f>'0'!$A$2</f>
        <v>46112</v>
      </c>
      <c r="C2189" s="37" t="s">
        <v>1243</v>
      </c>
      <c r="D2189" s="119" t="str">
        <f>IF(G2189="","",VLOOKUP(G2189,номенклатури!R:T,2,0))</f>
        <v/>
      </c>
      <c r="E2189" s="365" t="str">
        <f>IF(G2189="","",VLOOKUP(G2189,номенклатури!R:T,3,0))</f>
        <v/>
      </c>
      <c r="F2189" s="159" t="str">
        <f>IF(G2189="","",IF(ISERROR(VLOOKUP(G2189,номенклатури!V:V,1,0)),E2189*H2189,E2189*I2189))</f>
        <v/>
      </c>
      <c r="G2189" s="14"/>
      <c r="H2189" s="15"/>
      <c r="I2189" s="15"/>
      <c r="J2189" s="15"/>
      <c r="K2189" s="15"/>
      <c r="L2189" s="217"/>
      <c r="M2189" s="22"/>
      <c r="N2189" s="119" t="str">
        <f>IF(G2189="","",VLOOKUP(G2189,номенклатури!R:U,4,0))</f>
        <v/>
      </c>
      <c r="O2189" s="119" t="str">
        <f>IF(M2189="","",VLOOKUP(M2189,'14'!D:D,1,0))</f>
        <v/>
      </c>
    </row>
    <row r="2190" spans="1:15" ht="12.75" customHeight="1" x14ac:dyDescent="0.2">
      <c r="A2190" s="36" t="str">
        <f>'0'!$A$4</f>
        <v>………………..</v>
      </c>
      <c r="B2190" s="37">
        <f>'0'!$A$2</f>
        <v>46112</v>
      </c>
      <c r="C2190" s="37" t="s">
        <v>1243</v>
      </c>
      <c r="D2190" s="119" t="str">
        <f>IF(G2190="","",VLOOKUP(G2190,номенклатури!R:T,2,0))</f>
        <v/>
      </c>
      <c r="E2190" s="365" t="str">
        <f>IF(G2190="","",VLOOKUP(G2190,номенклатури!R:T,3,0))</f>
        <v/>
      </c>
      <c r="F2190" s="159" t="str">
        <f>IF(G2190="","",IF(ISERROR(VLOOKUP(G2190,номенклатури!V:V,1,0)),E2190*H2190,E2190*I2190))</f>
        <v/>
      </c>
      <c r="G2190" s="14"/>
      <c r="H2190" s="15"/>
      <c r="I2190" s="15"/>
      <c r="J2190" s="15"/>
      <c r="K2190" s="15"/>
      <c r="L2190" s="217"/>
      <c r="M2190" s="22"/>
      <c r="N2190" s="119" t="str">
        <f>IF(G2190="","",VLOOKUP(G2190,номенклатури!R:U,4,0))</f>
        <v/>
      </c>
      <c r="O2190" s="119" t="str">
        <f>IF(M2190="","",VLOOKUP(M2190,'14'!D:D,1,0))</f>
        <v/>
      </c>
    </row>
    <row r="2191" spans="1:15" ht="12.75" customHeight="1" x14ac:dyDescent="0.2">
      <c r="A2191" s="36" t="str">
        <f>'0'!$A$4</f>
        <v>………………..</v>
      </c>
      <c r="B2191" s="37">
        <f>'0'!$A$2</f>
        <v>46112</v>
      </c>
      <c r="C2191" s="37" t="s">
        <v>1243</v>
      </c>
      <c r="D2191" s="119" t="str">
        <f>IF(G2191="","",VLOOKUP(G2191,номенклатури!R:T,2,0))</f>
        <v/>
      </c>
      <c r="E2191" s="365" t="str">
        <f>IF(G2191="","",VLOOKUP(G2191,номенклатури!R:T,3,0))</f>
        <v/>
      </c>
      <c r="F2191" s="159" t="str">
        <f>IF(G2191="","",IF(ISERROR(VLOOKUP(G2191,номенклатури!V:V,1,0)),E2191*H2191,E2191*I2191))</f>
        <v/>
      </c>
      <c r="G2191" s="14"/>
      <c r="H2191" s="15"/>
      <c r="I2191" s="15"/>
      <c r="J2191" s="15"/>
      <c r="K2191" s="15"/>
      <c r="L2191" s="217"/>
      <c r="M2191" s="22"/>
      <c r="N2191" s="119" t="str">
        <f>IF(G2191="","",VLOOKUP(G2191,номенклатури!R:U,4,0))</f>
        <v/>
      </c>
      <c r="O2191" s="119" t="str">
        <f>IF(M2191="","",VLOOKUP(M2191,'14'!D:D,1,0))</f>
        <v/>
      </c>
    </row>
    <row r="2192" spans="1:15" ht="12.75" customHeight="1" x14ac:dyDescent="0.2">
      <c r="A2192" s="36" t="str">
        <f>'0'!$A$4</f>
        <v>………………..</v>
      </c>
      <c r="B2192" s="37">
        <f>'0'!$A$2</f>
        <v>46112</v>
      </c>
      <c r="C2192" s="37" t="s">
        <v>1243</v>
      </c>
      <c r="D2192" s="119" t="str">
        <f>IF(G2192="","",VLOOKUP(G2192,номенклатури!R:T,2,0))</f>
        <v/>
      </c>
      <c r="E2192" s="365" t="str">
        <f>IF(G2192="","",VLOOKUP(G2192,номенклатури!R:T,3,0))</f>
        <v/>
      </c>
      <c r="F2192" s="159" t="str">
        <f>IF(G2192="","",IF(ISERROR(VLOOKUP(G2192,номенклатури!V:V,1,0)),E2192*H2192,E2192*I2192))</f>
        <v/>
      </c>
      <c r="G2192" s="14"/>
      <c r="H2192" s="15"/>
      <c r="I2192" s="15"/>
      <c r="J2192" s="15"/>
      <c r="K2192" s="15"/>
      <c r="L2192" s="217"/>
      <c r="M2192" s="22"/>
      <c r="N2192" s="119" t="str">
        <f>IF(G2192="","",VLOOKUP(G2192,номенклатури!R:U,4,0))</f>
        <v/>
      </c>
      <c r="O2192" s="119" t="str">
        <f>IF(M2192="","",VLOOKUP(M2192,'14'!D:D,1,0))</f>
        <v/>
      </c>
    </row>
    <row r="2193" spans="1:15" ht="12.75" customHeight="1" x14ac:dyDescent="0.2">
      <c r="A2193" s="36" t="str">
        <f>'0'!$A$4</f>
        <v>………………..</v>
      </c>
      <c r="B2193" s="37">
        <f>'0'!$A$2</f>
        <v>46112</v>
      </c>
      <c r="C2193" s="37" t="s">
        <v>1243</v>
      </c>
      <c r="D2193" s="119" t="str">
        <f>IF(G2193="","",VLOOKUP(G2193,номенклатури!R:T,2,0))</f>
        <v/>
      </c>
      <c r="E2193" s="365" t="str">
        <f>IF(G2193="","",VLOOKUP(G2193,номенклатури!R:T,3,0))</f>
        <v/>
      </c>
      <c r="F2193" s="159" t="str">
        <f>IF(G2193="","",IF(ISERROR(VLOOKUP(G2193,номенклатури!V:V,1,0)),E2193*H2193,E2193*I2193))</f>
        <v/>
      </c>
      <c r="G2193" s="14"/>
      <c r="H2193" s="15"/>
      <c r="I2193" s="15"/>
      <c r="J2193" s="15"/>
      <c r="K2193" s="15"/>
      <c r="L2193" s="217"/>
      <c r="M2193" s="22"/>
      <c r="N2193" s="119" t="str">
        <f>IF(G2193="","",VLOOKUP(G2193,номенклатури!R:U,4,0))</f>
        <v/>
      </c>
      <c r="O2193" s="119" t="str">
        <f>IF(M2193="","",VLOOKUP(M2193,'14'!D:D,1,0))</f>
        <v/>
      </c>
    </row>
    <row r="2194" spans="1:15" ht="12.75" customHeight="1" x14ac:dyDescent="0.2">
      <c r="A2194" s="36" t="str">
        <f>'0'!$A$4</f>
        <v>………………..</v>
      </c>
      <c r="B2194" s="37">
        <f>'0'!$A$2</f>
        <v>46112</v>
      </c>
      <c r="C2194" s="37" t="s">
        <v>1243</v>
      </c>
      <c r="D2194" s="119" t="str">
        <f>IF(G2194="","",VLOOKUP(G2194,номенклатури!R:T,2,0))</f>
        <v/>
      </c>
      <c r="E2194" s="365" t="str">
        <f>IF(G2194="","",VLOOKUP(G2194,номенклатури!R:T,3,0))</f>
        <v/>
      </c>
      <c r="F2194" s="159" t="str">
        <f>IF(G2194="","",IF(ISERROR(VLOOKUP(G2194,номенклатури!V:V,1,0)),E2194*H2194,E2194*I2194))</f>
        <v/>
      </c>
      <c r="G2194" s="14"/>
      <c r="H2194" s="15"/>
      <c r="I2194" s="15"/>
      <c r="J2194" s="15"/>
      <c r="K2194" s="15"/>
      <c r="L2194" s="217"/>
      <c r="M2194" s="22"/>
      <c r="N2194" s="119" t="str">
        <f>IF(G2194="","",VLOOKUP(G2194,номенклатури!R:U,4,0))</f>
        <v/>
      </c>
      <c r="O2194" s="119" t="str">
        <f>IF(M2194="","",VLOOKUP(M2194,'14'!D:D,1,0))</f>
        <v/>
      </c>
    </row>
    <row r="2195" spans="1:15" ht="12.75" customHeight="1" x14ac:dyDescent="0.2">
      <c r="A2195" s="36" t="str">
        <f>'0'!$A$4</f>
        <v>………………..</v>
      </c>
      <c r="B2195" s="37">
        <f>'0'!$A$2</f>
        <v>46112</v>
      </c>
      <c r="C2195" s="37" t="s">
        <v>1243</v>
      </c>
      <c r="D2195" s="119" t="str">
        <f>IF(G2195="","",VLOOKUP(G2195,номенклатури!R:T,2,0))</f>
        <v/>
      </c>
      <c r="E2195" s="365" t="str">
        <f>IF(G2195="","",VLOOKUP(G2195,номенклатури!R:T,3,0))</f>
        <v/>
      </c>
      <c r="F2195" s="159" t="str">
        <f>IF(G2195="","",IF(ISERROR(VLOOKUP(G2195,номенклатури!V:V,1,0)),E2195*H2195,E2195*I2195))</f>
        <v/>
      </c>
      <c r="G2195" s="14"/>
      <c r="H2195" s="15"/>
      <c r="I2195" s="15"/>
      <c r="J2195" s="15"/>
      <c r="K2195" s="15"/>
      <c r="L2195" s="217"/>
      <c r="M2195" s="22"/>
      <c r="N2195" s="119" t="str">
        <f>IF(G2195="","",VLOOKUP(G2195,номенклатури!R:U,4,0))</f>
        <v/>
      </c>
      <c r="O2195" s="119" t="str">
        <f>IF(M2195="","",VLOOKUP(M2195,'14'!D:D,1,0))</f>
        <v/>
      </c>
    </row>
    <row r="2196" spans="1:15" ht="12.75" customHeight="1" x14ac:dyDescent="0.2">
      <c r="A2196" s="36" t="str">
        <f>'0'!$A$4</f>
        <v>………………..</v>
      </c>
      <c r="B2196" s="37">
        <f>'0'!$A$2</f>
        <v>46112</v>
      </c>
      <c r="C2196" s="37" t="s">
        <v>1243</v>
      </c>
      <c r="D2196" s="119" t="str">
        <f>IF(G2196="","",VLOOKUP(G2196,номенклатури!R:T,2,0))</f>
        <v/>
      </c>
      <c r="E2196" s="365" t="str">
        <f>IF(G2196="","",VLOOKUP(G2196,номенклатури!R:T,3,0))</f>
        <v/>
      </c>
      <c r="F2196" s="159" t="str">
        <f>IF(G2196="","",IF(ISERROR(VLOOKUP(G2196,номенклатури!V:V,1,0)),E2196*H2196,E2196*I2196))</f>
        <v/>
      </c>
      <c r="G2196" s="14"/>
      <c r="H2196" s="15"/>
      <c r="I2196" s="15"/>
      <c r="J2196" s="15"/>
      <c r="K2196" s="15"/>
      <c r="L2196" s="217"/>
      <c r="M2196" s="22"/>
      <c r="N2196" s="119" t="str">
        <f>IF(G2196="","",VLOOKUP(G2196,номенклатури!R:U,4,0))</f>
        <v/>
      </c>
      <c r="O2196" s="119" t="str">
        <f>IF(M2196="","",VLOOKUP(M2196,'14'!D:D,1,0))</f>
        <v/>
      </c>
    </row>
    <row r="2197" spans="1:15" ht="12.75" customHeight="1" x14ac:dyDescent="0.2">
      <c r="A2197" s="36" t="str">
        <f>'0'!$A$4</f>
        <v>………………..</v>
      </c>
      <c r="B2197" s="37">
        <f>'0'!$A$2</f>
        <v>46112</v>
      </c>
      <c r="C2197" s="37" t="s">
        <v>1243</v>
      </c>
      <c r="D2197" s="119" t="str">
        <f>IF(G2197="","",VLOOKUP(G2197,номенклатури!R:T,2,0))</f>
        <v/>
      </c>
      <c r="E2197" s="365" t="str">
        <f>IF(G2197="","",VLOOKUP(G2197,номенклатури!R:T,3,0))</f>
        <v/>
      </c>
      <c r="F2197" s="159" t="str">
        <f>IF(G2197="","",IF(ISERROR(VLOOKUP(G2197,номенклатури!V:V,1,0)),E2197*H2197,E2197*I2197))</f>
        <v/>
      </c>
      <c r="G2197" s="14"/>
      <c r="H2197" s="15"/>
      <c r="I2197" s="15"/>
      <c r="J2197" s="15"/>
      <c r="K2197" s="15"/>
      <c r="L2197" s="217"/>
      <c r="M2197" s="22"/>
      <c r="N2197" s="119" t="str">
        <f>IF(G2197="","",VLOOKUP(G2197,номенклатури!R:U,4,0))</f>
        <v/>
      </c>
      <c r="O2197" s="119" t="str">
        <f>IF(M2197="","",VLOOKUP(M2197,'14'!D:D,1,0))</f>
        <v/>
      </c>
    </row>
    <row r="2198" spans="1:15" ht="12.75" customHeight="1" x14ac:dyDescent="0.2">
      <c r="A2198" s="36" t="str">
        <f>'0'!$A$4</f>
        <v>………………..</v>
      </c>
      <c r="B2198" s="37">
        <f>'0'!$A$2</f>
        <v>46112</v>
      </c>
      <c r="C2198" s="37" t="s">
        <v>1243</v>
      </c>
      <c r="D2198" s="119" t="str">
        <f>IF(G2198="","",VLOOKUP(G2198,номенклатури!R:T,2,0))</f>
        <v/>
      </c>
      <c r="E2198" s="365" t="str">
        <f>IF(G2198="","",VLOOKUP(G2198,номенклатури!R:T,3,0))</f>
        <v/>
      </c>
      <c r="F2198" s="159" t="str">
        <f>IF(G2198="","",IF(ISERROR(VLOOKUP(G2198,номенклатури!V:V,1,0)),E2198*H2198,E2198*I2198))</f>
        <v/>
      </c>
      <c r="G2198" s="14"/>
      <c r="H2198" s="15"/>
      <c r="I2198" s="15"/>
      <c r="J2198" s="15"/>
      <c r="K2198" s="15"/>
      <c r="L2198" s="217"/>
      <c r="M2198" s="22"/>
      <c r="N2198" s="119" t="str">
        <f>IF(G2198="","",VLOOKUP(G2198,номенклатури!R:U,4,0))</f>
        <v/>
      </c>
      <c r="O2198" s="119" t="str">
        <f>IF(M2198="","",VLOOKUP(M2198,'14'!D:D,1,0))</f>
        <v/>
      </c>
    </row>
    <row r="2199" spans="1:15" ht="12.75" customHeight="1" x14ac:dyDescent="0.2">
      <c r="A2199" s="36" t="str">
        <f>'0'!$A$4</f>
        <v>………………..</v>
      </c>
      <c r="B2199" s="37">
        <f>'0'!$A$2</f>
        <v>46112</v>
      </c>
      <c r="C2199" s="37" t="s">
        <v>1243</v>
      </c>
      <c r="D2199" s="119" t="str">
        <f>IF(G2199="","",VLOOKUP(G2199,номенклатури!R:T,2,0))</f>
        <v/>
      </c>
      <c r="E2199" s="365" t="str">
        <f>IF(G2199="","",VLOOKUP(G2199,номенклатури!R:T,3,0))</f>
        <v/>
      </c>
      <c r="F2199" s="159" t="str">
        <f>IF(G2199="","",IF(ISERROR(VLOOKUP(G2199,номенклатури!V:V,1,0)),E2199*H2199,E2199*I2199))</f>
        <v/>
      </c>
      <c r="G2199" s="14"/>
      <c r="H2199" s="15"/>
      <c r="I2199" s="15"/>
      <c r="J2199" s="15"/>
      <c r="K2199" s="15"/>
      <c r="L2199" s="217"/>
      <c r="M2199" s="22"/>
      <c r="N2199" s="119" t="str">
        <f>IF(G2199="","",VLOOKUP(G2199,номенклатури!R:U,4,0))</f>
        <v/>
      </c>
      <c r="O2199" s="119" t="str">
        <f>IF(M2199="","",VLOOKUP(M2199,'14'!D:D,1,0))</f>
        <v/>
      </c>
    </row>
    <row r="2200" spans="1:15" ht="12.75" customHeight="1" x14ac:dyDescent="0.2">
      <c r="A2200" s="36" t="str">
        <f>'0'!$A$4</f>
        <v>………………..</v>
      </c>
      <c r="B2200" s="37">
        <f>'0'!$A$2</f>
        <v>46112</v>
      </c>
      <c r="C2200" s="37" t="s">
        <v>1243</v>
      </c>
      <c r="D2200" s="119" t="str">
        <f>IF(G2200="","",VLOOKUP(G2200,номенклатури!R:T,2,0))</f>
        <v/>
      </c>
      <c r="E2200" s="365" t="str">
        <f>IF(G2200="","",VLOOKUP(G2200,номенклатури!R:T,3,0))</f>
        <v/>
      </c>
      <c r="F2200" s="159" t="str">
        <f>IF(G2200="","",IF(ISERROR(VLOOKUP(G2200,номенклатури!V:V,1,0)),E2200*H2200,E2200*I2200))</f>
        <v/>
      </c>
      <c r="G2200" s="14"/>
      <c r="H2200" s="15"/>
      <c r="I2200" s="15"/>
      <c r="J2200" s="15"/>
      <c r="K2200" s="15"/>
      <c r="L2200" s="217"/>
      <c r="M2200" s="22"/>
      <c r="N2200" s="119" t="str">
        <f>IF(G2200="","",VLOOKUP(G2200,номенклатури!R:U,4,0))</f>
        <v/>
      </c>
      <c r="O2200" s="119" t="str">
        <f>IF(M2200="","",VLOOKUP(M2200,'14'!D:D,1,0))</f>
        <v/>
      </c>
    </row>
    <row r="2201" spans="1:15" ht="12.75" customHeight="1" x14ac:dyDescent="0.2">
      <c r="A2201" s="36" t="str">
        <f>'0'!$A$4</f>
        <v>………………..</v>
      </c>
      <c r="B2201" s="37">
        <f>'0'!$A$2</f>
        <v>46112</v>
      </c>
      <c r="C2201" s="37" t="s">
        <v>1243</v>
      </c>
      <c r="D2201" s="119" t="str">
        <f>IF(G2201="","",VLOOKUP(G2201,номенклатури!R:T,2,0))</f>
        <v/>
      </c>
      <c r="E2201" s="365" t="str">
        <f>IF(G2201="","",VLOOKUP(G2201,номенклатури!R:T,3,0))</f>
        <v/>
      </c>
      <c r="F2201" s="159" t="str">
        <f>IF(G2201="","",IF(ISERROR(VLOOKUP(G2201,номенклатури!V:V,1,0)),E2201*H2201,E2201*I2201))</f>
        <v/>
      </c>
      <c r="G2201" s="14"/>
      <c r="H2201" s="15"/>
      <c r="I2201" s="15"/>
      <c r="J2201" s="15"/>
      <c r="K2201" s="15"/>
      <c r="L2201" s="217"/>
      <c r="M2201" s="22"/>
      <c r="N2201" s="119" t="str">
        <f>IF(G2201="","",VLOOKUP(G2201,номенклатури!R:U,4,0))</f>
        <v/>
      </c>
      <c r="O2201" s="119" t="str">
        <f>IF(M2201="","",VLOOKUP(M2201,'14'!D:D,1,0))</f>
        <v/>
      </c>
    </row>
    <row r="2202" spans="1:15" ht="12.75" customHeight="1" x14ac:dyDescent="0.2">
      <c r="A2202" s="36" t="str">
        <f>'0'!$A$4</f>
        <v>………………..</v>
      </c>
      <c r="B2202" s="37">
        <f>'0'!$A$2</f>
        <v>46112</v>
      </c>
      <c r="C2202" s="37" t="s">
        <v>1243</v>
      </c>
      <c r="D2202" s="119" t="str">
        <f>IF(G2202="","",VLOOKUP(G2202,номенклатури!R:T,2,0))</f>
        <v/>
      </c>
      <c r="E2202" s="365" t="str">
        <f>IF(G2202="","",VLOOKUP(G2202,номенклатури!R:T,3,0))</f>
        <v/>
      </c>
      <c r="F2202" s="159" t="str">
        <f>IF(G2202="","",IF(ISERROR(VLOOKUP(G2202,номенклатури!V:V,1,0)),E2202*H2202,E2202*I2202))</f>
        <v/>
      </c>
      <c r="G2202" s="14"/>
      <c r="H2202" s="15"/>
      <c r="I2202" s="15"/>
      <c r="J2202" s="15"/>
      <c r="K2202" s="15"/>
      <c r="L2202" s="217"/>
      <c r="M2202" s="22"/>
      <c r="N2202" s="119" t="str">
        <f>IF(G2202="","",VLOOKUP(G2202,номенклатури!R:U,4,0))</f>
        <v/>
      </c>
      <c r="O2202" s="119" t="str">
        <f>IF(M2202="","",VLOOKUP(M2202,'14'!D:D,1,0))</f>
        <v/>
      </c>
    </row>
    <row r="2203" spans="1:15" ht="12.75" customHeight="1" x14ac:dyDescent="0.2">
      <c r="A2203" s="36" t="str">
        <f>'0'!$A$4</f>
        <v>………………..</v>
      </c>
      <c r="B2203" s="37">
        <f>'0'!$A$2</f>
        <v>46112</v>
      </c>
      <c r="C2203" s="37" t="s">
        <v>1243</v>
      </c>
      <c r="D2203" s="119" t="str">
        <f>IF(G2203="","",VLOOKUP(G2203,номенклатури!R:T,2,0))</f>
        <v/>
      </c>
      <c r="E2203" s="365" t="str">
        <f>IF(G2203="","",VLOOKUP(G2203,номенклатури!R:T,3,0))</f>
        <v/>
      </c>
      <c r="F2203" s="159" t="str">
        <f>IF(G2203="","",IF(ISERROR(VLOOKUP(G2203,номенклатури!V:V,1,0)),E2203*H2203,E2203*I2203))</f>
        <v/>
      </c>
      <c r="G2203" s="14"/>
      <c r="H2203" s="15"/>
      <c r="I2203" s="15"/>
      <c r="J2203" s="15"/>
      <c r="K2203" s="15"/>
      <c r="L2203" s="217"/>
      <c r="M2203" s="22"/>
      <c r="N2203" s="119" t="str">
        <f>IF(G2203="","",VLOOKUP(G2203,номенклатури!R:U,4,0))</f>
        <v/>
      </c>
      <c r="O2203" s="119" t="str">
        <f>IF(M2203="","",VLOOKUP(M2203,'14'!D:D,1,0))</f>
        <v/>
      </c>
    </row>
    <row r="2204" spans="1:15" ht="12.75" customHeight="1" x14ac:dyDescent="0.2">
      <c r="A2204" s="36" t="str">
        <f>'0'!$A$4</f>
        <v>………………..</v>
      </c>
      <c r="B2204" s="37">
        <f>'0'!$A$2</f>
        <v>46112</v>
      </c>
      <c r="C2204" s="37" t="s">
        <v>1243</v>
      </c>
      <c r="D2204" s="119" t="str">
        <f>IF(G2204="","",VLOOKUP(G2204,номенклатури!R:T,2,0))</f>
        <v/>
      </c>
      <c r="E2204" s="365" t="str">
        <f>IF(G2204="","",VLOOKUP(G2204,номенклатури!R:T,3,0))</f>
        <v/>
      </c>
      <c r="F2204" s="159" t="str">
        <f>IF(G2204="","",IF(ISERROR(VLOOKUP(G2204,номенклатури!V:V,1,0)),E2204*H2204,E2204*I2204))</f>
        <v/>
      </c>
      <c r="G2204" s="14"/>
      <c r="H2204" s="15"/>
      <c r="I2204" s="15"/>
      <c r="J2204" s="15"/>
      <c r="K2204" s="15"/>
      <c r="L2204" s="217"/>
      <c r="M2204" s="22"/>
      <c r="N2204" s="119" t="str">
        <f>IF(G2204="","",VLOOKUP(G2204,номенклатури!R:U,4,0))</f>
        <v/>
      </c>
      <c r="O2204" s="119" t="str">
        <f>IF(M2204="","",VLOOKUP(M2204,'14'!D:D,1,0))</f>
        <v/>
      </c>
    </row>
    <row r="2205" spans="1:15" ht="12.75" customHeight="1" x14ac:dyDescent="0.2">
      <c r="A2205" s="36" t="str">
        <f>'0'!$A$4</f>
        <v>………………..</v>
      </c>
      <c r="B2205" s="37">
        <f>'0'!$A$2</f>
        <v>46112</v>
      </c>
      <c r="C2205" s="37" t="s">
        <v>1243</v>
      </c>
      <c r="D2205" s="119" t="str">
        <f>IF(G2205="","",VLOOKUP(G2205,номенклатури!R:T,2,0))</f>
        <v/>
      </c>
      <c r="E2205" s="365" t="str">
        <f>IF(G2205="","",VLOOKUP(G2205,номенклатури!R:T,3,0))</f>
        <v/>
      </c>
      <c r="F2205" s="159" t="str">
        <f>IF(G2205="","",IF(ISERROR(VLOOKUP(G2205,номенклатури!V:V,1,0)),E2205*H2205,E2205*I2205))</f>
        <v/>
      </c>
      <c r="G2205" s="14"/>
      <c r="H2205" s="15"/>
      <c r="I2205" s="15"/>
      <c r="J2205" s="15"/>
      <c r="K2205" s="15"/>
      <c r="L2205" s="217"/>
      <c r="M2205" s="22"/>
      <c r="N2205" s="119" t="str">
        <f>IF(G2205="","",VLOOKUP(G2205,номенклатури!R:U,4,0))</f>
        <v/>
      </c>
      <c r="O2205" s="119" t="str">
        <f>IF(M2205="","",VLOOKUP(M2205,'14'!D:D,1,0))</f>
        <v/>
      </c>
    </row>
    <row r="2206" spans="1:15" ht="12.75" customHeight="1" x14ac:dyDescent="0.2">
      <c r="A2206" s="36" t="str">
        <f>'0'!$A$4</f>
        <v>………………..</v>
      </c>
      <c r="B2206" s="37">
        <f>'0'!$A$2</f>
        <v>46112</v>
      </c>
      <c r="C2206" s="37" t="s">
        <v>1243</v>
      </c>
      <c r="D2206" s="119" t="str">
        <f>IF(G2206="","",VLOOKUP(G2206,номенклатури!R:T,2,0))</f>
        <v/>
      </c>
      <c r="E2206" s="365" t="str">
        <f>IF(G2206="","",VLOOKUP(G2206,номенклатури!R:T,3,0))</f>
        <v/>
      </c>
      <c r="F2206" s="159" t="str">
        <f>IF(G2206="","",IF(ISERROR(VLOOKUP(G2206,номенклатури!V:V,1,0)),E2206*H2206,E2206*I2206))</f>
        <v/>
      </c>
      <c r="G2206" s="14"/>
      <c r="H2206" s="15"/>
      <c r="I2206" s="15"/>
      <c r="J2206" s="15"/>
      <c r="K2206" s="15"/>
      <c r="L2206" s="217"/>
      <c r="M2206" s="22"/>
      <c r="N2206" s="119" t="str">
        <f>IF(G2206="","",VLOOKUP(G2206,номенклатури!R:U,4,0))</f>
        <v/>
      </c>
      <c r="O2206" s="119" t="str">
        <f>IF(M2206="","",VLOOKUP(M2206,'14'!D:D,1,0))</f>
        <v/>
      </c>
    </row>
    <row r="2207" spans="1:15" ht="12.75" customHeight="1" x14ac:dyDescent="0.2">
      <c r="A2207" s="36" t="str">
        <f>'0'!$A$4</f>
        <v>………………..</v>
      </c>
      <c r="B2207" s="37">
        <f>'0'!$A$2</f>
        <v>46112</v>
      </c>
      <c r="C2207" s="37" t="s">
        <v>1243</v>
      </c>
      <c r="D2207" s="119" t="str">
        <f>IF(G2207="","",VLOOKUP(G2207,номенклатури!R:T,2,0))</f>
        <v/>
      </c>
      <c r="E2207" s="365" t="str">
        <f>IF(G2207="","",VLOOKUP(G2207,номенклатури!R:T,3,0))</f>
        <v/>
      </c>
      <c r="F2207" s="159" t="str">
        <f>IF(G2207="","",IF(ISERROR(VLOOKUP(G2207,номенклатури!V:V,1,0)),E2207*H2207,E2207*I2207))</f>
        <v/>
      </c>
      <c r="G2207" s="14"/>
      <c r="H2207" s="15"/>
      <c r="I2207" s="15"/>
      <c r="J2207" s="15"/>
      <c r="K2207" s="15"/>
      <c r="L2207" s="217"/>
      <c r="M2207" s="22"/>
      <c r="N2207" s="119" t="str">
        <f>IF(G2207="","",VLOOKUP(G2207,номенклатури!R:U,4,0))</f>
        <v/>
      </c>
      <c r="O2207" s="119" t="str">
        <f>IF(M2207="","",VLOOKUP(M2207,'14'!D:D,1,0))</f>
        <v/>
      </c>
    </row>
    <row r="2208" spans="1:15" ht="12.75" customHeight="1" x14ac:dyDescent="0.2">
      <c r="A2208" s="36" t="str">
        <f>'0'!$A$4</f>
        <v>………………..</v>
      </c>
      <c r="B2208" s="37">
        <f>'0'!$A$2</f>
        <v>46112</v>
      </c>
      <c r="C2208" s="37" t="s">
        <v>1243</v>
      </c>
      <c r="D2208" s="119" t="str">
        <f>IF(G2208="","",VLOOKUP(G2208,номенклатури!R:T,2,0))</f>
        <v/>
      </c>
      <c r="E2208" s="365" t="str">
        <f>IF(G2208="","",VLOOKUP(G2208,номенклатури!R:T,3,0))</f>
        <v/>
      </c>
      <c r="F2208" s="159" t="str">
        <f>IF(G2208="","",IF(ISERROR(VLOOKUP(G2208,номенклатури!V:V,1,0)),E2208*H2208,E2208*I2208))</f>
        <v/>
      </c>
      <c r="G2208" s="14"/>
      <c r="H2208" s="15"/>
      <c r="I2208" s="15"/>
      <c r="J2208" s="15"/>
      <c r="K2208" s="15"/>
      <c r="L2208" s="217"/>
      <c r="M2208" s="22"/>
      <c r="N2208" s="119" t="str">
        <f>IF(G2208="","",VLOOKUP(G2208,номенклатури!R:U,4,0))</f>
        <v/>
      </c>
      <c r="O2208" s="119" t="str">
        <f>IF(M2208="","",VLOOKUP(M2208,'14'!D:D,1,0))</f>
        <v/>
      </c>
    </row>
    <row r="2209" spans="1:15" ht="12.75" customHeight="1" x14ac:dyDescent="0.2">
      <c r="A2209" s="36" t="str">
        <f>'0'!$A$4</f>
        <v>………………..</v>
      </c>
      <c r="B2209" s="37">
        <f>'0'!$A$2</f>
        <v>46112</v>
      </c>
      <c r="C2209" s="37" t="s">
        <v>1243</v>
      </c>
      <c r="D2209" s="119" t="str">
        <f>IF(G2209="","",VLOOKUP(G2209,номенклатури!R:T,2,0))</f>
        <v/>
      </c>
      <c r="E2209" s="365" t="str">
        <f>IF(G2209="","",VLOOKUP(G2209,номенклатури!R:T,3,0))</f>
        <v/>
      </c>
      <c r="F2209" s="159" t="str">
        <f>IF(G2209="","",IF(ISERROR(VLOOKUP(G2209,номенклатури!V:V,1,0)),E2209*H2209,E2209*I2209))</f>
        <v/>
      </c>
      <c r="G2209" s="14"/>
      <c r="H2209" s="15"/>
      <c r="I2209" s="15"/>
      <c r="J2209" s="15"/>
      <c r="K2209" s="15"/>
      <c r="L2209" s="217"/>
      <c r="M2209" s="22"/>
      <c r="N2209" s="119" t="str">
        <f>IF(G2209="","",VLOOKUP(G2209,номенклатури!R:U,4,0))</f>
        <v/>
      </c>
      <c r="O2209" s="119" t="str">
        <f>IF(M2209="","",VLOOKUP(M2209,'14'!D:D,1,0))</f>
        <v/>
      </c>
    </row>
    <row r="2210" spans="1:15" ht="12.75" customHeight="1" x14ac:dyDescent="0.2">
      <c r="A2210" s="36" t="str">
        <f>'0'!$A$4</f>
        <v>………………..</v>
      </c>
      <c r="B2210" s="37">
        <f>'0'!$A$2</f>
        <v>46112</v>
      </c>
      <c r="C2210" s="37" t="s">
        <v>1243</v>
      </c>
      <c r="D2210" s="119" t="str">
        <f>IF(G2210="","",VLOOKUP(G2210,номенклатури!R:T,2,0))</f>
        <v/>
      </c>
      <c r="E2210" s="365" t="str">
        <f>IF(G2210="","",VLOOKUP(G2210,номенклатури!R:T,3,0))</f>
        <v/>
      </c>
      <c r="F2210" s="159" t="str">
        <f>IF(G2210="","",IF(ISERROR(VLOOKUP(G2210,номенклатури!V:V,1,0)),E2210*H2210,E2210*I2210))</f>
        <v/>
      </c>
      <c r="G2210" s="14"/>
      <c r="H2210" s="15"/>
      <c r="I2210" s="15"/>
      <c r="J2210" s="15"/>
      <c r="K2210" s="15"/>
      <c r="L2210" s="217"/>
      <c r="M2210" s="22"/>
      <c r="N2210" s="119" t="str">
        <f>IF(G2210="","",VLOOKUP(G2210,номенклатури!R:U,4,0))</f>
        <v/>
      </c>
      <c r="O2210" s="119" t="str">
        <f>IF(M2210="","",VLOOKUP(M2210,'14'!D:D,1,0))</f>
        <v/>
      </c>
    </row>
    <row r="2211" spans="1:15" ht="12.75" customHeight="1" x14ac:dyDescent="0.2">
      <c r="A2211" s="36" t="str">
        <f>'0'!$A$4</f>
        <v>………………..</v>
      </c>
      <c r="B2211" s="37">
        <f>'0'!$A$2</f>
        <v>46112</v>
      </c>
      <c r="C2211" s="37" t="s">
        <v>1243</v>
      </c>
      <c r="D2211" s="119" t="str">
        <f>IF(G2211="","",VLOOKUP(G2211,номенклатури!R:T,2,0))</f>
        <v/>
      </c>
      <c r="E2211" s="365" t="str">
        <f>IF(G2211="","",VLOOKUP(G2211,номенклатури!R:T,3,0))</f>
        <v/>
      </c>
      <c r="F2211" s="159" t="str">
        <f>IF(G2211="","",IF(ISERROR(VLOOKUP(G2211,номенклатури!V:V,1,0)),E2211*H2211,E2211*I2211))</f>
        <v/>
      </c>
      <c r="G2211" s="14"/>
      <c r="H2211" s="15"/>
      <c r="I2211" s="15"/>
      <c r="J2211" s="15"/>
      <c r="K2211" s="15"/>
      <c r="L2211" s="217"/>
      <c r="M2211" s="22"/>
      <c r="N2211" s="119" t="str">
        <f>IF(G2211="","",VLOOKUP(G2211,номенклатури!R:U,4,0))</f>
        <v/>
      </c>
      <c r="O2211" s="119" t="str">
        <f>IF(M2211="","",VLOOKUP(M2211,'14'!D:D,1,0))</f>
        <v/>
      </c>
    </row>
    <row r="2212" spans="1:15" ht="12.75" customHeight="1" x14ac:dyDescent="0.2">
      <c r="A2212" s="36" t="str">
        <f>'0'!$A$4</f>
        <v>………………..</v>
      </c>
      <c r="B2212" s="37">
        <f>'0'!$A$2</f>
        <v>46112</v>
      </c>
      <c r="C2212" s="37" t="s">
        <v>1243</v>
      </c>
      <c r="D2212" s="119" t="str">
        <f>IF(G2212="","",VLOOKUP(G2212,номенклатури!R:T,2,0))</f>
        <v/>
      </c>
      <c r="E2212" s="365" t="str">
        <f>IF(G2212="","",VLOOKUP(G2212,номенклатури!R:T,3,0))</f>
        <v/>
      </c>
      <c r="F2212" s="159" t="str">
        <f>IF(G2212="","",IF(ISERROR(VLOOKUP(G2212,номенклатури!V:V,1,0)),E2212*H2212,E2212*I2212))</f>
        <v/>
      </c>
      <c r="G2212" s="14"/>
      <c r="H2212" s="15"/>
      <c r="I2212" s="15"/>
      <c r="J2212" s="15"/>
      <c r="K2212" s="15"/>
      <c r="L2212" s="217"/>
      <c r="M2212" s="22"/>
      <c r="N2212" s="119" t="str">
        <f>IF(G2212="","",VLOOKUP(G2212,номенклатури!R:U,4,0))</f>
        <v/>
      </c>
      <c r="O2212" s="119" t="str">
        <f>IF(M2212="","",VLOOKUP(M2212,'14'!D:D,1,0))</f>
        <v/>
      </c>
    </row>
    <row r="2213" spans="1:15" ht="12.75" customHeight="1" x14ac:dyDescent="0.2">
      <c r="A2213" s="36" t="str">
        <f>'0'!$A$4</f>
        <v>………………..</v>
      </c>
      <c r="B2213" s="37">
        <f>'0'!$A$2</f>
        <v>46112</v>
      </c>
      <c r="C2213" s="37" t="s">
        <v>1243</v>
      </c>
      <c r="D2213" s="119" t="str">
        <f>IF(G2213="","",VLOOKUP(G2213,номенклатури!R:T,2,0))</f>
        <v/>
      </c>
      <c r="E2213" s="365" t="str">
        <f>IF(G2213="","",VLOOKUP(G2213,номенклатури!R:T,3,0))</f>
        <v/>
      </c>
      <c r="F2213" s="159" t="str">
        <f>IF(G2213="","",IF(ISERROR(VLOOKUP(G2213,номенклатури!V:V,1,0)),E2213*H2213,E2213*I2213))</f>
        <v/>
      </c>
      <c r="G2213" s="14"/>
      <c r="H2213" s="15"/>
      <c r="I2213" s="15"/>
      <c r="J2213" s="15"/>
      <c r="K2213" s="15"/>
      <c r="L2213" s="217"/>
      <c r="M2213" s="22"/>
      <c r="N2213" s="119" t="str">
        <f>IF(G2213="","",VLOOKUP(G2213,номенклатури!R:U,4,0))</f>
        <v/>
      </c>
      <c r="O2213" s="119" t="str">
        <f>IF(M2213="","",VLOOKUP(M2213,'14'!D:D,1,0))</f>
        <v/>
      </c>
    </row>
    <row r="2214" spans="1:15" ht="12.75" customHeight="1" x14ac:dyDescent="0.2">
      <c r="A2214" s="36" t="str">
        <f>'0'!$A$4</f>
        <v>………………..</v>
      </c>
      <c r="B2214" s="37">
        <f>'0'!$A$2</f>
        <v>46112</v>
      </c>
      <c r="C2214" s="37" t="s">
        <v>1243</v>
      </c>
      <c r="D2214" s="119" t="str">
        <f>IF(G2214="","",VLOOKUP(G2214,номенклатури!R:T,2,0))</f>
        <v/>
      </c>
      <c r="E2214" s="365" t="str">
        <f>IF(G2214="","",VLOOKUP(G2214,номенклатури!R:T,3,0))</f>
        <v/>
      </c>
      <c r="F2214" s="159" t="str">
        <f>IF(G2214="","",IF(ISERROR(VLOOKUP(G2214,номенклатури!V:V,1,0)),E2214*H2214,E2214*I2214))</f>
        <v/>
      </c>
      <c r="G2214" s="14"/>
      <c r="H2214" s="15"/>
      <c r="I2214" s="15"/>
      <c r="J2214" s="15"/>
      <c r="K2214" s="15"/>
      <c r="L2214" s="217"/>
      <c r="M2214" s="22"/>
      <c r="N2214" s="119" t="str">
        <f>IF(G2214="","",VLOOKUP(G2214,номенклатури!R:U,4,0))</f>
        <v/>
      </c>
      <c r="O2214" s="119" t="str">
        <f>IF(M2214="","",VLOOKUP(M2214,'14'!D:D,1,0))</f>
        <v/>
      </c>
    </row>
    <row r="2215" spans="1:15" ht="12.75" customHeight="1" x14ac:dyDescent="0.2">
      <c r="A2215" s="36" t="str">
        <f>'0'!$A$4</f>
        <v>………………..</v>
      </c>
      <c r="B2215" s="37">
        <f>'0'!$A$2</f>
        <v>46112</v>
      </c>
      <c r="C2215" s="37" t="s">
        <v>1243</v>
      </c>
      <c r="D2215" s="119" t="str">
        <f>IF(G2215="","",VLOOKUP(G2215,номенклатури!R:T,2,0))</f>
        <v/>
      </c>
      <c r="E2215" s="365" t="str">
        <f>IF(G2215="","",VLOOKUP(G2215,номенклатури!R:T,3,0))</f>
        <v/>
      </c>
      <c r="F2215" s="159" t="str">
        <f>IF(G2215="","",IF(ISERROR(VLOOKUP(G2215,номенклатури!V:V,1,0)),E2215*H2215,E2215*I2215))</f>
        <v/>
      </c>
      <c r="G2215" s="14"/>
      <c r="H2215" s="15"/>
      <c r="I2215" s="15"/>
      <c r="J2215" s="15"/>
      <c r="K2215" s="15"/>
      <c r="L2215" s="217"/>
      <c r="M2215" s="22"/>
      <c r="N2215" s="119" t="str">
        <f>IF(G2215="","",VLOOKUP(G2215,номенклатури!R:U,4,0))</f>
        <v/>
      </c>
      <c r="O2215" s="119" t="str">
        <f>IF(M2215="","",VLOOKUP(M2215,'14'!D:D,1,0))</f>
        <v/>
      </c>
    </row>
    <row r="2216" spans="1:15" ht="12.75" customHeight="1" x14ac:dyDescent="0.2">
      <c r="A2216" s="36" t="str">
        <f>'0'!$A$4</f>
        <v>………………..</v>
      </c>
      <c r="B2216" s="37">
        <f>'0'!$A$2</f>
        <v>46112</v>
      </c>
      <c r="C2216" s="37" t="s">
        <v>1243</v>
      </c>
      <c r="D2216" s="119" t="str">
        <f>IF(G2216="","",VLOOKUP(G2216,номенклатури!R:T,2,0))</f>
        <v/>
      </c>
      <c r="E2216" s="365" t="str">
        <f>IF(G2216="","",VLOOKUP(G2216,номенклатури!R:T,3,0))</f>
        <v/>
      </c>
      <c r="F2216" s="159" t="str">
        <f>IF(G2216="","",IF(ISERROR(VLOOKUP(G2216,номенклатури!V:V,1,0)),E2216*H2216,E2216*I2216))</f>
        <v/>
      </c>
      <c r="G2216" s="14"/>
      <c r="H2216" s="15"/>
      <c r="I2216" s="15"/>
      <c r="J2216" s="15"/>
      <c r="K2216" s="15"/>
      <c r="L2216" s="217"/>
      <c r="M2216" s="22"/>
      <c r="N2216" s="119" t="str">
        <f>IF(G2216="","",VLOOKUP(G2216,номенклатури!R:U,4,0))</f>
        <v/>
      </c>
      <c r="O2216" s="119" t="str">
        <f>IF(M2216="","",VLOOKUP(M2216,'14'!D:D,1,0))</f>
        <v/>
      </c>
    </row>
    <row r="2217" spans="1:15" ht="12.75" customHeight="1" x14ac:dyDescent="0.2">
      <c r="A2217" s="36" t="str">
        <f>'0'!$A$4</f>
        <v>………………..</v>
      </c>
      <c r="B2217" s="37">
        <f>'0'!$A$2</f>
        <v>46112</v>
      </c>
      <c r="C2217" s="37" t="s">
        <v>1243</v>
      </c>
      <c r="D2217" s="119" t="str">
        <f>IF(G2217="","",VLOOKUP(G2217,номенклатури!R:T,2,0))</f>
        <v/>
      </c>
      <c r="E2217" s="365" t="str">
        <f>IF(G2217="","",VLOOKUP(G2217,номенклатури!R:T,3,0))</f>
        <v/>
      </c>
      <c r="F2217" s="159" t="str">
        <f>IF(G2217="","",IF(ISERROR(VLOOKUP(G2217,номенклатури!V:V,1,0)),E2217*H2217,E2217*I2217))</f>
        <v/>
      </c>
      <c r="G2217" s="14"/>
      <c r="H2217" s="15"/>
      <c r="I2217" s="15"/>
      <c r="J2217" s="15"/>
      <c r="K2217" s="15"/>
      <c r="L2217" s="217"/>
      <c r="M2217" s="22"/>
      <c r="N2217" s="119" t="str">
        <f>IF(G2217="","",VLOOKUP(G2217,номенклатури!R:U,4,0))</f>
        <v/>
      </c>
      <c r="O2217" s="119" t="str">
        <f>IF(M2217="","",VLOOKUP(M2217,'14'!D:D,1,0))</f>
        <v/>
      </c>
    </row>
    <row r="2218" spans="1:15" ht="12.75" customHeight="1" x14ac:dyDescent="0.2">
      <c r="A2218" s="36" t="str">
        <f>'0'!$A$4</f>
        <v>………………..</v>
      </c>
      <c r="B2218" s="37">
        <f>'0'!$A$2</f>
        <v>46112</v>
      </c>
      <c r="C2218" s="37" t="s">
        <v>1243</v>
      </c>
      <c r="D2218" s="119" t="str">
        <f>IF(G2218="","",VLOOKUP(G2218,номенклатури!R:T,2,0))</f>
        <v/>
      </c>
      <c r="E2218" s="365" t="str">
        <f>IF(G2218="","",VLOOKUP(G2218,номенклатури!R:T,3,0))</f>
        <v/>
      </c>
      <c r="F2218" s="159" t="str">
        <f>IF(G2218="","",IF(ISERROR(VLOOKUP(G2218,номенклатури!V:V,1,0)),E2218*H2218,E2218*I2218))</f>
        <v/>
      </c>
      <c r="G2218" s="14"/>
      <c r="H2218" s="15"/>
      <c r="I2218" s="15"/>
      <c r="J2218" s="15"/>
      <c r="K2218" s="15"/>
      <c r="L2218" s="217"/>
      <c r="M2218" s="22"/>
      <c r="N2218" s="119" t="str">
        <f>IF(G2218="","",VLOOKUP(G2218,номенклатури!R:U,4,0))</f>
        <v/>
      </c>
      <c r="O2218" s="119" t="str">
        <f>IF(M2218="","",VLOOKUP(M2218,'14'!D:D,1,0))</f>
        <v/>
      </c>
    </row>
    <row r="2219" spans="1:15" ht="12.75" customHeight="1" x14ac:dyDescent="0.2">
      <c r="A2219" s="36" t="str">
        <f>'0'!$A$4</f>
        <v>………………..</v>
      </c>
      <c r="B2219" s="37">
        <f>'0'!$A$2</f>
        <v>46112</v>
      </c>
      <c r="C2219" s="37" t="s">
        <v>1243</v>
      </c>
      <c r="D2219" s="119" t="str">
        <f>IF(G2219="","",VLOOKUP(G2219,номенклатури!R:T,2,0))</f>
        <v/>
      </c>
      <c r="E2219" s="365" t="str">
        <f>IF(G2219="","",VLOOKUP(G2219,номенклатури!R:T,3,0))</f>
        <v/>
      </c>
      <c r="F2219" s="159" t="str">
        <f>IF(G2219="","",IF(ISERROR(VLOOKUP(G2219,номенклатури!V:V,1,0)),E2219*H2219,E2219*I2219))</f>
        <v/>
      </c>
      <c r="G2219" s="14"/>
      <c r="H2219" s="15"/>
      <c r="I2219" s="15"/>
      <c r="J2219" s="15"/>
      <c r="K2219" s="15"/>
      <c r="L2219" s="217"/>
      <c r="M2219" s="22"/>
      <c r="N2219" s="119" t="str">
        <f>IF(G2219="","",VLOOKUP(G2219,номенклатури!R:U,4,0))</f>
        <v/>
      </c>
      <c r="O2219" s="119" t="str">
        <f>IF(M2219="","",VLOOKUP(M2219,'14'!D:D,1,0))</f>
        <v/>
      </c>
    </row>
    <row r="2220" spans="1:15" ht="12.75" customHeight="1" x14ac:dyDescent="0.2">
      <c r="A2220" s="36" t="str">
        <f>'0'!$A$4</f>
        <v>………………..</v>
      </c>
      <c r="B2220" s="37">
        <f>'0'!$A$2</f>
        <v>46112</v>
      </c>
      <c r="C2220" s="37" t="s">
        <v>1243</v>
      </c>
      <c r="D2220" s="119" t="str">
        <f>IF(G2220="","",VLOOKUP(G2220,номенклатури!R:T,2,0))</f>
        <v/>
      </c>
      <c r="E2220" s="365" t="str">
        <f>IF(G2220="","",VLOOKUP(G2220,номенклатури!R:T,3,0))</f>
        <v/>
      </c>
      <c r="F2220" s="159" t="str">
        <f>IF(G2220="","",IF(ISERROR(VLOOKUP(G2220,номенклатури!V:V,1,0)),E2220*H2220,E2220*I2220))</f>
        <v/>
      </c>
      <c r="G2220" s="14"/>
      <c r="H2220" s="15"/>
      <c r="I2220" s="15"/>
      <c r="J2220" s="15"/>
      <c r="K2220" s="15"/>
      <c r="L2220" s="217"/>
      <c r="M2220" s="22"/>
      <c r="N2220" s="119" t="str">
        <f>IF(G2220="","",VLOOKUP(G2220,номенклатури!R:U,4,0))</f>
        <v/>
      </c>
      <c r="O2220" s="119" t="str">
        <f>IF(M2220="","",VLOOKUP(M2220,'14'!D:D,1,0))</f>
        <v/>
      </c>
    </row>
    <row r="2221" spans="1:15" ht="12.75" customHeight="1" x14ac:dyDescent="0.2">
      <c r="A2221" s="36" t="str">
        <f>'0'!$A$4</f>
        <v>………………..</v>
      </c>
      <c r="B2221" s="37">
        <f>'0'!$A$2</f>
        <v>46112</v>
      </c>
      <c r="C2221" s="37" t="s">
        <v>1243</v>
      </c>
      <c r="D2221" s="119" t="str">
        <f>IF(G2221="","",VLOOKUP(G2221,номенклатури!R:T,2,0))</f>
        <v/>
      </c>
      <c r="E2221" s="365" t="str">
        <f>IF(G2221="","",VLOOKUP(G2221,номенклатури!R:T,3,0))</f>
        <v/>
      </c>
      <c r="F2221" s="159" t="str">
        <f>IF(G2221="","",IF(ISERROR(VLOOKUP(G2221,номенклатури!V:V,1,0)),E2221*H2221,E2221*I2221))</f>
        <v/>
      </c>
      <c r="G2221" s="14"/>
      <c r="H2221" s="15"/>
      <c r="I2221" s="15"/>
      <c r="J2221" s="15"/>
      <c r="K2221" s="15"/>
      <c r="L2221" s="217"/>
      <c r="M2221" s="22"/>
      <c r="N2221" s="119" t="str">
        <f>IF(G2221="","",VLOOKUP(G2221,номенклатури!R:U,4,0))</f>
        <v/>
      </c>
      <c r="O2221" s="119" t="str">
        <f>IF(M2221="","",VLOOKUP(M2221,'14'!D:D,1,0))</f>
        <v/>
      </c>
    </row>
    <row r="2222" spans="1:15" ht="12.75" customHeight="1" x14ac:dyDescent="0.2">
      <c r="A2222" s="36" t="str">
        <f>'0'!$A$4</f>
        <v>………………..</v>
      </c>
      <c r="B2222" s="37">
        <f>'0'!$A$2</f>
        <v>46112</v>
      </c>
      <c r="C2222" s="37" t="s">
        <v>1243</v>
      </c>
      <c r="D2222" s="119" t="str">
        <f>IF(G2222="","",VLOOKUP(G2222,номенклатури!R:T,2,0))</f>
        <v/>
      </c>
      <c r="E2222" s="365" t="str">
        <f>IF(G2222="","",VLOOKUP(G2222,номенклатури!R:T,3,0))</f>
        <v/>
      </c>
      <c r="F2222" s="159" t="str">
        <f>IF(G2222="","",IF(ISERROR(VLOOKUP(G2222,номенклатури!V:V,1,0)),E2222*H2222,E2222*I2222))</f>
        <v/>
      </c>
      <c r="G2222" s="14"/>
      <c r="H2222" s="15"/>
      <c r="I2222" s="15"/>
      <c r="J2222" s="15"/>
      <c r="K2222" s="15"/>
      <c r="L2222" s="217"/>
      <c r="M2222" s="22"/>
      <c r="N2222" s="119" t="str">
        <f>IF(G2222="","",VLOOKUP(G2222,номенклатури!R:U,4,0))</f>
        <v/>
      </c>
      <c r="O2222" s="119" t="str">
        <f>IF(M2222="","",VLOOKUP(M2222,'14'!D:D,1,0))</f>
        <v/>
      </c>
    </row>
    <row r="2223" spans="1:15" ht="12.75" customHeight="1" x14ac:dyDescent="0.2">
      <c r="A2223" s="36" t="str">
        <f>'0'!$A$4</f>
        <v>………………..</v>
      </c>
      <c r="B2223" s="37">
        <f>'0'!$A$2</f>
        <v>46112</v>
      </c>
      <c r="C2223" s="37" t="s">
        <v>1243</v>
      </c>
      <c r="D2223" s="119" t="str">
        <f>IF(G2223="","",VLOOKUP(G2223,номенклатури!R:T,2,0))</f>
        <v/>
      </c>
      <c r="E2223" s="365" t="str">
        <f>IF(G2223="","",VLOOKUP(G2223,номенклатури!R:T,3,0))</f>
        <v/>
      </c>
      <c r="F2223" s="159" t="str">
        <f>IF(G2223="","",IF(ISERROR(VLOOKUP(G2223,номенклатури!V:V,1,0)),E2223*H2223,E2223*I2223))</f>
        <v/>
      </c>
      <c r="G2223" s="14"/>
      <c r="H2223" s="15"/>
      <c r="I2223" s="15"/>
      <c r="J2223" s="15"/>
      <c r="K2223" s="15"/>
      <c r="L2223" s="217"/>
      <c r="M2223" s="22"/>
      <c r="N2223" s="119" t="str">
        <f>IF(G2223="","",VLOOKUP(G2223,номенклатури!R:U,4,0))</f>
        <v/>
      </c>
      <c r="O2223" s="119" t="str">
        <f>IF(M2223="","",VLOOKUP(M2223,'14'!D:D,1,0))</f>
        <v/>
      </c>
    </row>
    <row r="2224" spans="1:15" ht="12.75" customHeight="1" x14ac:dyDescent="0.2">
      <c r="A2224" s="36" t="str">
        <f>'0'!$A$4</f>
        <v>………………..</v>
      </c>
      <c r="B2224" s="37">
        <f>'0'!$A$2</f>
        <v>46112</v>
      </c>
      <c r="C2224" s="37" t="s">
        <v>1243</v>
      </c>
      <c r="D2224" s="119" t="str">
        <f>IF(G2224="","",VLOOKUP(G2224,номенклатури!R:T,2,0))</f>
        <v/>
      </c>
      <c r="E2224" s="365" t="str">
        <f>IF(G2224="","",VLOOKUP(G2224,номенклатури!R:T,3,0))</f>
        <v/>
      </c>
      <c r="F2224" s="159" t="str">
        <f>IF(G2224="","",IF(ISERROR(VLOOKUP(G2224,номенклатури!V:V,1,0)),E2224*H2224,E2224*I2224))</f>
        <v/>
      </c>
      <c r="G2224" s="14"/>
      <c r="H2224" s="15"/>
      <c r="I2224" s="15"/>
      <c r="J2224" s="15"/>
      <c r="K2224" s="15"/>
      <c r="L2224" s="217"/>
      <c r="M2224" s="22"/>
      <c r="N2224" s="119" t="str">
        <f>IF(G2224="","",VLOOKUP(G2224,номенклатури!R:U,4,0))</f>
        <v/>
      </c>
      <c r="O2224" s="119" t="str">
        <f>IF(M2224="","",VLOOKUP(M2224,'14'!D:D,1,0))</f>
        <v/>
      </c>
    </row>
    <row r="2225" spans="1:15" ht="12.75" customHeight="1" x14ac:dyDescent="0.2">
      <c r="A2225" s="36" t="str">
        <f>'0'!$A$4</f>
        <v>………………..</v>
      </c>
      <c r="B2225" s="37">
        <f>'0'!$A$2</f>
        <v>46112</v>
      </c>
      <c r="C2225" s="37" t="s">
        <v>1243</v>
      </c>
      <c r="D2225" s="119" t="str">
        <f>IF(G2225="","",VLOOKUP(G2225,номенклатури!R:T,2,0))</f>
        <v/>
      </c>
      <c r="E2225" s="365" t="str">
        <f>IF(G2225="","",VLOOKUP(G2225,номенклатури!R:T,3,0))</f>
        <v/>
      </c>
      <c r="F2225" s="159" t="str">
        <f>IF(G2225="","",IF(ISERROR(VLOOKUP(G2225,номенклатури!V:V,1,0)),E2225*H2225,E2225*I2225))</f>
        <v/>
      </c>
      <c r="G2225" s="14"/>
      <c r="H2225" s="15"/>
      <c r="I2225" s="15"/>
      <c r="J2225" s="15"/>
      <c r="K2225" s="15"/>
      <c r="L2225" s="217"/>
      <c r="M2225" s="22"/>
      <c r="N2225" s="119" t="str">
        <f>IF(G2225="","",VLOOKUP(G2225,номенклатури!R:U,4,0))</f>
        <v/>
      </c>
      <c r="O2225" s="119" t="str">
        <f>IF(M2225="","",VLOOKUP(M2225,'14'!D:D,1,0))</f>
        <v/>
      </c>
    </row>
    <row r="2226" spans="1:15" ht="12.75" customHeight="1" x14ac:dyDescent="0.2">
      <c r="A2226" s="36" t="str">
        <f>'0'!$A$4</f>
        <v>………………..</v>
      </c>
      <c r="B2226" s="37">
        <f>'0'!$A$2</f>
        <v>46112</v>
      </c>
      <c r="C2226" s="37" t="s">
        <v>1243</v>
      </c>
      <c r="D2226" s="119" t="str">
        <f>IF(G2226="","",VLOOKUP(G2226,номенклатури!R:T,2,0))</f>
        <v/>
      </c>
      <c r="E2226" s="365" t="str">
        <f>IF(G2226="","",VLOOKUP(G2226,номенклатури!R:T,3,0))</f>
        <v/>
      </c>
      <c r="F2226" s="159" t="str">
        <f>IF(G2226="","",IF(ISERROR(VLOOKUP(G2226,номенклатури!V:V,1,0)),E2226*H2226,E2226*I2226))</f>
        <v/>
      </c>
      <c r="G2226" s="14"/>
      <c r="H2226" s="15"/>
      <c r="I2226" s="15"/>
      <c r="J2226" s="15"/>
      <c r="K2226" s="15"/>
      <c r="L2226" s="217"/>
      <c r="M2226" s="22"/>
      <c r="N2226" s="119" t="str">
        <f>IF(G2226="","",VLOOKUP(G2226,номенклатури!R:U,4,0))</f>
        <v/>
      </c>
      <c r="O2226" s="119" t="str">
        <f>IF(M2226="","",VLOOKUP(M2226,'14'!D:D,1,0))</f>
        <v/>
      </c>
    </row>
    <row r="2227" spans="1:15" ht="12.75" customHeight="1" x14ac:dyDescent="0.2">
      <c r="A2227" s="36" t="str">
        <f>'0'!$A$4</f>
        <v>………………..</v>
      </c>
      <c r="B2227" s="37">
        <f>'0'!$A$2</f>
        <v>46112</v>
      </c>
      <c r="C2227" s="37" t="s">
        <v>1243</v>
      </c>
      <c r="D2227" s="119" t="str">
        <f>IF(G2227="","",VLOOKUP(G2227,номенклатури!R:T,2,0))</f>
        <v/>
      </c>
      <c r="E2227" s="365" t="str">
        <f>IF(G2227="","",VLOOKUP(G2227,номенклатури!R:T,3,0))</f>
        <v/>
      </c>
      <c r="F2227" s="159" t="str">
        <f>IF(G2227="","",IF(ISERROR(VLOOKUP(G2227,номенклатури!V:V,1,0)),E2227*H2227,E2227*I2227))</f>
        <v/>
      </c>
      <c r="G2227" s="14"/>
      <c r="H2227" s="15"/>
      <c r="I2227" s="15"/>
      <c r="J2227" s="15"/>
      <c r="K2227" s="15"/>
      <c r="L2227" s="217"/>
      <c r="M2227" s="22"/>
      <c r="N2227" s="119" t="str">
        <f>IF(G2227="","",VLOOKUP(G2227,номенклатури!R:U,4,0))</f>
        <v/>
      </c>
      <c r="O2227" s="119" t="str">
        <f>IF(M2227="","",VLOOKUP(M2227,'14'!D:D,1,0))</f>
        <v/>
      </c>
    </row>
    <row r="2228" spans="1:15" ht="12.75" customHeight="1" x14ac:dyDescent="0.2">
      <c r="A2228" s="36" t="str">
        <f>'0'!$A$4</f>
        <v>………………..</v>
      </c>
      <c r="B2228" s="37">
        <f>'0'!$A$2</f>
        <v>46112</v>
      </c>
      <c r="C2228" s="37" t="s">
        <v>1243</v>
      </c>
      <c r="D2228" s="119" t="str">
        <f>IF(G2228="","",VLOOKUP(G2228,номенклатури!R:T,2,0))</f>
        <v/>
      </c>
      <c r="E2228" s="365" t="str">
        <f>IF(G2228="","",VLOOKUP(G2228,номенклатури!R:T,3,0))</f>
        <v/>
      </c>
      <c r="F2228" s="159" t="str">
        <f>IF(G2228="","",IF(ISERROR(VLOOKUP(G2228,номенклатури!V:V,1,0)),E2228*H2228,E2228*I2228))</f>
        <v/>
      </c>
      <c r="G2228" s="14"/>
      <c r="H2228" s="15"/>
      <c r="I2228" s="15"/>
      <c r="J2228" s="15"/>
      <c r="K2228" s="15"/>
      <c r="L2228" s="217"/>
      <c r="M2228" s="22"/>
      <c r="N2228" s="119" t="str">
        <f>IF(G2228="","",VLOOKUP(G2228,номенклатури!R:U,4,0))</f>
        <v/>
      </c>
      <c r="O2228" s="119" t="str">
        <f>IF(M2228="","",VLOOKUP(M2228,'14'!D:D,1,0))</f>
        <v/>
      </c>
    </row>
    <row r="2229" spans="1:15" ht="12.75" customHeight="1" x14ac:dyDescent="0.2">
      <c r="A2229" s="36" t="str">
        <f>'0'!$A$4</f>
        <v>………………..</v>
      </c>
      <c r="B2229" s="37">
        <f>'0'!$A$2</f>
        <v>46112</v>
      </c>
      <c r="C2229" s="37" t="s">
        <v>1243</v>
      </c>
      <c r="D2229" s="119" t="str">
        <f>IF(G2229="","",VLOOKUP(G2229,номенклатури!R:T,2,0))</f>
        <v/>
      </c>
      <c r="E2229" s="365" t="str">
        <f>IF(G2229="","",VLOOKUP(G2229,номенклатури!R:T,3,0))</f>
        <v/>
      </c>
      <c r="F2229" s="159" t="str">
        <f>IF(G2229="","",IF(ISERROR(VLOOKUP(G2229,номенклатури!V:V,1,0)),E2229*H2229,E2229*I2229))</f>
        <v/>
      </c>
      <c r="G2229" s="14"/>
      <c r="H2229" s="15"/>
      <c r="I2229" s="15"/>
      <c r="J2229" s="15"/>
      <c r="K2229" s="15"/>
      <c r="L2229" s="217"/>
      <c r="M2229" s="22"/>
      <c r="N2229" s="119" t="str">
        <f>IF(G2229="","",VLOOKUP(G2229,номенклатури!R:U,4,0))</f>
        <v/>
      </c>
      <c r="O2229" s="119" t="str">
        <f>IF(M2229="","",VLOOKUP(M2229,'14'!D:D,1,0))</f>
        <v/>
      </c>
    </row>
    <row r="2230" spans="1:15" ht="12.75" customHeight="1" x14ac:dyDescent="0.2">
      <c r="A2230" s="36" t="str">
        <f>'0'!$A$4</f>
        <v>………………..</v>
      </c>
      <c r="B2230" s="37">
        <f>'0'!$A$2</f>
        <v>46112</v>
      </c>
      <c r="C2230" s="37" t="s">
        <v>1243</v>
      </c>
      <c r="D2230" s="119" t="str">
        <f>IF(G2230="","",VLOOKUP(G2230,номенклатури!R:T,2,0))</f>
        <v/>
      </c>
      <c r="E2230" s="365" t="str">
        <f>IF(G2230="","",VLOOKUP(G2230,номенклатури!R:T,3,0))</f>
        <v/>
      </c>
      <c r="F2230" s="159" t="str">
        <f>IF(G2230="","",IF(ISERROR(VLOOKUP(G2230,номенклатури!V:V,1,0)),E2230*H2230,E2230*I2230))</f>
        <v/>
      </c>
      <c r="G2230" s="14"/>
      <c r="H2230" s="15"/>
      <c r="I2230" s="15"/>
      <c r="J2230" s="15"/>
      <c r="K2230" s="15"/>
      <c r="L2230" s="217"/>
      <c r="M2230" s="22"/>
      <c r="N2230" s="119" t="str">
        <f>IF(G2230="","",VLOOKUP(G2230,номенклатури!R:U,4,0))</f>
        <v/>
      </c>
      <c r="O2230" s="119" t="str">
        <f>IF(M2230="","",VLOOKUP(M2230,'14'!D:D,1,0))</f>
        <v/>
      </c>
    </row>
    <row r="2231" spans="1:15" ht="12.75" customHeight="1" x14ac:dyDescent="0.2">
      <c r="A2231" s="36" t="str">
        <f>'0'!$A$4</f>
        <v>………………..</v>
      </c>
      <c r="B2231" s="37">
        <f>'0'!$A$2</f>
        <v>46112</v>
      </c>
      <c r="C2231" s="37" t="s">
        <v>1243</v>
      </c>
      <c r="D2231" s="119" t="str">
        <f>IF(G2231="","",VLOOKUP(G2231,номенклатури!R:T,2,0))</f>
        <v/>
      </c>
      <c r="E2231" s="365" t="str">
        <f>IF(G2231="","",VLOOKUP(G2231,номенклатури!R:T,3,0))</f>
        <v/>
      </c>
      <c r="F2231" s="159" t="str">
        <f>IF(G2231="","",IF(ISERROR(VLOOKUP(G2231,номенклатури!V:V,1,0)),E2231*H2231,E2231*I2231))</f>
        <v/>
      </c>
      <c r="G2231" s="14"/>
      <c r="H2231" s="15"/>
      <c r="I2231" s="15"/>
      <c r="J2231" s="15"/>
      <c r="K2231" s="15"/>
      <c r="L2231" s="217"/>
      <c r="M2231" s="22"/>
      <c r="N2231" s="119" t="str">
        <f>IF(G2231="","",VLOOKUP(G2231,номенклатури!R:U,4,0))</f>
        <v/>
      </c>
      <c r="O2231" s="119" t="str">
        <f>IF(M2231="","",VLOOKUP(M2231,'14'!D:D,1,0))</f>
        <v/>
      </c>
    </row>
    <row r="2232" spans="1:15" ht="12.75" customHeight="1" x14ac:dyDescent="0.2">
      <c r="A2232" s="36" t="str">
        <f>'0'!$A$4</f>
        <v>………………..</v>
      </c>
      <c r="B2232" s="37">
        <f>'0'!$A$2</f>
        <v>46112</v>
      </c>
      <c r="C2232" s="37" t="s">
        <v>1243</v>
      </c>
      <c r="D2232" s="119" t="str">
        <f>IF(G2232="","",VLOOKUP(G2232,номенклатури!R:T,2,0))</f>
        <v/>
      </c>
      <c r="E2232" s="365" t="str">
        <f>IF(G2232="","",VLOOKUP(G2232,номенклатури!R:T,3,0))</f>
        <v/>
      </c>
      <c r="F2232" s="159" t="str">
        <f>IF(G2232="","",IF(ISERROR(VLOOKUP(G2232,номенклатури!V:V,1,0)),E2232*H2232,E2232*I2232))</f>
        <v/>
      </c>
      <c r="G2232" s="14"/>
      <c r="H2232" s="15"/>
      <c r="I2232" s="15"/>
      <c r="J2232" s="15"/>
      <c r="K2232" s="15"/>
      <c r="L2232" s="217"/>
      <c r="M2232" s="22"/>
      <c r="N2232" s="119" t="str">
        <f>IF(G2232="","",VLOOKUP(G2232,номенклатури!R:U,4,0))</f>
        <v/>
      </c>
      <c r="O2232" s="119" t="str">
        <f>IF(M2232="","",VLOOKUP(M2232,'14'!D:D,1,0))</f>
        <v/>
      </c>
    </row>
    <row r="2233" spans="1:15" ht="12.75" customHeight="1" x14ac:dyDescent="0.2">
      <c r="A2233" s="36" t="str">
        <f>'0'!$A$4</f>
        <v>………………..</v>
      </c>
      <c r="B2233" s="37">
        <f>'0'!$A$2</f>
        <v>46112</v>
      </c>
      <c r="C2233" s="37" t="s">
        <v>1243</v>
      </c>
      <c r="D2233" s="119" t="str">
        <f>IF(G2233="","",VLOOKUP(G2233,номенклатури!R:T,2,0))</f>
        <v/>
      </c>
      <c r="E2233" s="365" t="str">
        <f>IF(G2233="","",VLOOKUP(G2233,номенклатури!R:T,3,0))</f>
        <v/>
      </c>
      <c r="F2233" s="159" t="str">
        <f>IF(G2233="","",IF(ISERROR(VLOOKUP(G2233,номенклатури!V:V,1,0)),E2233*H2233,E2233*I2233))</f>
        <v/>
      </c>
      <c r="G2233" s="14"/>
      <c r="H2233" s="15"/>
      <c r="I2233" s="15"/>
      <c r="J2233" s="15"/>
      <c r="K2233" s="15"/>
      <c r="L2233" s="217"/>
      <c r="M2233" s="22"/>
      <c r="N2233" s="119" t="str">
        <f>IF(G2233="","",VLOOKUP(G2233,номенклатури!R:U,4,0))</f>
        <v/>
      </c>
      <c r="O2233" s="119" t="str">
        <f>IF(M2233="","",VLOOKUP(M2233,'14'!D:D,1,0))</f>
        <v/>
      </c>
    </row>
    <row r="2234" spans="1:15" ht="12.75" customHeight="1" x14ac:dyDescent="0.2">
      <c r="A2234" s="36" t="str">
        <f>'0'!$A$4</f>
        <v>………………..</v>
      </c>
      <c r="B2234" s="37">
        <f>'0'!$A$2</f>
        <v>46112</v>
      </c>
      <c r="C2234" s="37" t="s">
        <v>1243</v>
      </c>
      <c r="D2234" s="119" t="str">
        <f>IF(G2234="","",VLOOKUP(G2234,номенклатури!R:T,2,0))</f>
        <v/>
      </c>
      <c r="E2234" s="365" t="str">
        <f>IF(G2234="","",VLOOKUP(G2234,номенклатури!R:T,3,0))</f>
        <v/>
      </c>
      <c r="F2234" s="159" t="str">
        <f>IF(G2234="","",IF(ISERROR(VLOOKUP(G2234,номенклатури!V:V,1,0)),E2234*H2234,E2234*I2234))</f>
        <v/>
      </c>
      <c r="G2234" s="14"/>
      <c r="H2234" s="15"/>
      <c r="I2234" s="15"/>
      <c r="J2234" s="15"/>
      <c r="K2234" s="15"/>
      <c r="L2234" s="217"/>
      <c r="M2234" s="22"/>
      <c r="N2234" s="119" t="str">
        <f>IF(G2234="","",VLOOKUP(G2234,номенклатури!R:U,4,0))</f>
        <v/>
      </c>
      <c r="O2234" s="119" t="str">
        <f>IF(M2234="","",VLOOKUP(M2234,'14'!D:D,1,0))</f>
        <v/>
      </c>
    </row>
    <row r="2235" spans="1:15" ht="12.75" customHeight="1" x14ac:dyDescent="0.2">
      <c r="A2235" s="36" t="str">
        <f>'0'!$A$4</f>
        <v>………………..</v>
      </c>
      <c r="B2235" s="37">
        <f>'0'!$A$2</f>
        <v>46112</v>
      </c>
      <c r="C2235" s="37" t="s">
        <v>1243</v>
      </c>
      <c r="D2235" s="119" t="str">
        <f>IF(G2235="","",VLOOKUP(G2235,номенклатури!R:T,2,0))</f>
        <v/>
      </c>
      <c r="E2235" s="365" t="str">
        <f>IF(G2235="","",VLOOKUP(G2235,номенклатури!R:T,3,0))</f>
        <v/>
      </c>
      <c r="F2235" s="159" t="str">
        <f>IF(G2235="","",IF(ISERROR(VLOOKUP(G2235,номенклатури!V:V,1,0)),E2235*H2235,E2235*I2235))</f>
        <v/>
      </c>
      <c r="G2235" s="14"/>
      <c r="H2235" s="15"/>
      <c r="I2235" s="15"/>
      <c r="J2235" s="15"/>
      <c r="K2235" s="15"/>
      <c r="L2235" s="217"/>
      <c r="M2235" s="22"/>
      <c r="N2235" s="119" t="str">
        <f>IF(G2235="","",VLOOKUP(G2235,номенклатури!R:U,4,0))</f>
        <v/>
      </c>
      <c r="O2235" s="119" t="str">
        <f>IF(M2235="","",VLOOKUP(M2235,'14'!D:D,1,0))</f>
        <v/>
      </c>
    </row>
    <row r="2236" spans="1:15" ht="12.75" customHeight="1" x14ac:dyDescent="0.2">
      <c r="A2236" s="36" t="str">
        <f>'0'!$A$4</f>
        <v>………………..</v>
      </c>
      <c r="B2236" s="37">
        <f>'0'!$A$2</f>
        <v>46112</v>
      </c>
      <c r="C2236" s="37" t="s">
        <v>1243</v>
      </c>
      <c r="D2236" s="119" t="str">
        <f>IF(G2236="","",VLOOKUP(G2236,номенклатури!R:T,2,0))</f>
        <v/>
      </c>
      <c r="E2236" s="365" t="str">
        <f>IF(G2236="","",VLOOKUP(G2236,номенклатури!R:T,3,0))</f>
        <v/>
      </c>
      <c r="F2236" s="159" t="str">
        <f>IF(G2236="","",IF(ISERROR(VLOOKUP(G2236,номенклатури!V:V,1,0)),E2236*H2236,E2236*I2236))</f>
        <v/>
      </c>
      <c r="G2236" s="14"/>
      <c r="H2236" s="15"/>
      <c r="I2236" s="15"/>
      <c r="J2236" s="15"/>
      <c r="K2236" s="15"/>
      <c r="L2236" s="217"/>
      <c r="M2236" s="22"/>
      <c r="N2236" s="119" t="str">
        <f>IF(G2236="","",VLOOKUP(G2236,номенклатури!R:U,4,0))</f>
        <v/>
      </c>
      <c r="O2236" s="119" t="str">
        <f>IF(M2236="","",VLOOKUP(M2236,'14'!D:D,1,0))</f>
        <v/>
      </c>
    </row>
    <row r="2237" spans="1:15" ht="12.75" customHeight="1" x14ac:dyDescent="0.2">
      <c r="A2237" s="36" t="str">
        <f>'0'!$A$4</f>
        <v>………………..</v>
      </c>
      <c r="B2237" s="37">
        <f>'0'!$A$2</f>
        <v>46112</v>
      </c>
      <c r="C2237" s="37" t="s">
        <v>1243</v>
      </c>
      <c r="D2237" s="119" t="str">
        <f>IF(G2237="","",VLOOKUP(G2237,номенклатури!R:T,2,0))</f>
        <v/>
      </c>
      <c r="E2237" s="365" t="str">
        <f>IF(G2237="","",VLOOKUP(G2237,номенклатури!R:T,3,0))</f>
        <v/>
      </c>
      <c r="F2237" s="159" t="str">
        <f>IF(G2237="","",IF(ISERROR(VLOOKUP(G2237,номенклатури!V:V,1,0)),E2237*H2237,E2237*I2237))</f>
        <v/>
      </c>
      <c r="G2237" s="14"/>
      <c r="H2237" s="15"/>
      <c r="I2237" s="15"/>
      <c r="J2237" s="15"/>
      <c r="K2237" s="15"/>
      <c r="L2237" s="217"/>
      <c r="M2237" s="22"/>
      <c r="N2237" s="119" t="str">
        <f>IF(G2237="","",VLOOKUP(G2237,номенклатури!R:U,4,0))</f>
        <v/>
      </c>
      <c r="O2237" s="119" t="str">
        <f>IF(M2237="","",VLOOKUP(M2237,'14'!D:D,1,0))</f>
        <v/>
      </c>
    </row>
    <row r="2238" spans="1:15" ht="12.75" customHeight="1" x14ac:dyDescent="0.2">
      <c r="A2238" s="36" t="str">
        <f>'0'!$A$4</f>
        <v>………………..</v>
      </c>
      <c r="B2238" s="37">
        <f>'0'!$A$2</f>
        <v>46112</v>
      </c>
      <c r="C2238" s="37" t="s">
        <v>1243</v>
      </c>
      <c r="D2238" s="119" t="str">
        <f>IF(G2238="","",VLOOKUP(G2238,номенклатури!R:T,2,0))</f>
        <v/>
      </c>
      <c r="E2238" s="365" t="str">
        <f>IF(G2238="","",VLOOKUP(G2238,номенклатури!R:T,3,0))</f>
        <v/>
      </c>
      <c r="F2238" s="159" t="str">
        <f>IF(G2238="","",IF(ISERROR(VLOOKUP(G2238,номенклатури!V:V,1,0)),E2238*H2238,E2238*I2238))</f>
        <v/>
      </c>
      <c r="G2238" s="14"/>
      <c r="H2238" s="15"/>
      <c r="I2238" s="15"/>
      <c r="J2238" s="15"/>
      <c r="K2238" s="15"/>
      <c r="L2238" s="217"/>
      <c r="M2238" s="22"/>
      <c r="N2238" s="119" t="str">
        <f>IF(G2238="","",VLOOKUP(G2238,номенклатури!R:U,4,0))</f>
        <v/>
      </c>
      <c r="O2238" s="119" t="str">
        <f>IF(M2238="","",VLOOKUP(M2238,'14'!D:D,1,0))</f>
        <v/>
      </c>
    </row>
    <row r="2239" spans="1:15" ht="12.75" customHeight="1" x14ac:dyDescent="0.2">
      <c r="A2239" s="36" t="str">
        <f>'0'!$A$4</f>
        <v>………………..</v>
      </c>
      <c r="B2239" s="37">
        <f>'0'!$A$2</f>
        <v>46112</v>
      </c>
      <c r="C2239" s="37" t="s">
        <v>1243</v>
      </c>
      <c r="D2239" s="119" t="str">
        <f>IF(G2239="","",VLOOKUP(G2239,номенклатури!R:T,2,0))</f>
        <v/>
      </c>
      <c r="E2239" s="365" t="str">
        <f>IF(G2239="","",VLOOKUP(G2239,номенклатури!R:T,3,0))</f>
        <v/>
      </c>
      <c r="F2239" s="159" t="str">
        <f>IF(G2239="","",IF(ISERROR(VLOOKUP(G2239,номенклатури!V:V,1,0)),E2239*H2239,E2239*I2239))</f>
        <v/>
      </c>
      <c r="G2239" s="14"/>
      <c r="H2239" s="15"/>
      <c r="I2239" s="15"/>
      <c r="J2239" s="15"/>
      <c r="K2239" s="15"/>
      <c r="L2239" s="217"/>
      <c r="M2239" s="22"/>
      <c r="N2239" s="119" t="str">
        <f>IF(G2239="","",VLOOKUP(G2239,номенклатури!R:U,4,0))</f>
        <v/>
      </c>
      <c r="O2239" s="119" t="str">
        <f>IF(M2239="","",VLOOKUP(M2239,'14'!D:D,1,0))</f>
        <v/>
      </c>
    </row>
    <row r="2240" spans="1:15" ht="12.75" customHeight="1" x14ac:dyDescent="0.2">
      <c r="A2240" s="36" t="str">
        <f>'0'!$A$4</f>
        <v>………………..</v>
      </c>
      <c r="B2240" s="37">
        <f>'0'!$A$2</f>
        <v>46112</v>
      </c>
      <c r="C2240" s="37" t="s">
        <v>1243</v>
      </c>
      <c r="D2240" s="119" t="str">
        <f>IF(G2240="","",VLOOKUP(G2240,номенклатури!R:T,2,0))</f>
        <v/>
      </c>
      <c r="E2240" s="365" t="str">
        <f>IF(G2240="","",VLOOKUP(G2240,номенклатури!R:T,3,0))</f>
        <v/>
      </c>
      <c r="F2240" s="159" t="str">
        <f>IF(G2240="","",IF(ISERROR(VLOOKUP(G2240,номенклатури!V:V,1,0)),E2240*H2240,E2240*I2240))</f>
        <v/>
      </c>
      <c r="G2240" s="14"/>
      <c r="H2240" s="15"/>
      <c r="I2240" s="15"/>
      <c r="J2240" s="15"/>
      <c r="K2240" s="15"/>
      <c r="L2240" s="217"/>
      <c r="M2240" s="22"/>
      <c r="N2240" s="119" t="str">
        <f>IF(G2240="","",VLOOKUP(G2240,номенклатури!R:U,4,0))</f>
        <v/>
      </c>
      <c r="O2240" s="119" t="str">
        <f>IF(M2240="","",VLOOKUP(M2240,'14'!D:D,1,0))</f>
        <v/>
      </c>
    </row>
    <row r="2241" spans="1:15" ht="12.75" customHeight="1" x14ac:dyDescent="0.2">
      <c r="A2241" s="36" t="str">
        <f>'0'!$A$4</f>
        <v>………………..</v>
      </c>
      <c r="B2241" s="37">
        <f>'0'!$A$2</f>
        <v>46112</v>
      </c>
      <c r="C2241" s="37" t="s">
        <v>1243</v>
      </c>
      <c r="D2241" s="119" t="str">
        <f>IF(G2241="","",VLOOKUP(G2241,номенклатури!R:T,2,0))</f>
        <v/>
      </c>
      <c r="E2241" s="365" t="str">
        <f>IF(G2241="","",VLOOKUP(G2241,номенклатури!R:T,3,0))</f>
        <v/>
      </c>
      <c r="F2241" s="159" t="str">
        <f>IF(G2241="","",IF(ISERROR(VLOOKUP(G2241,номенклатури!V:V,1,0)),E2241*H2241,E2241*I2241))</f>
        <v/>
      </c>
      <c r="G2241" s="14"/>
      <c r="H2241" s="15"/>
      <c r="I2241" s="15"/>
      <c r="J2241" s="15"/>
      <c r="K2241" s="15"/>
      <c r="L2241" s="217"/>
      <c r="M2241" s="22"/>
      <c r="N2241" s="119" t="str">
        <f>IF(G2241="","",VLOOKUP(G2241,номенклатури!R:U,4,0))</f>
        <v/>
      </c>
      <c r="O2241" s="119" t="str">
        <f>IF(M2241="","",VLOOKUP(M2241,'14'!D:D,1,0))</f>
        <v/>
      </c>
    </row>
    <row r="2242" spans="1:15" ht="12.75" customHeight="1" x14ac:dyDescent="0.2">
      <c r="A2242" s="36" t="str">
        <f>'0'!$A$4</f>
        <v>………………..</v>
      </c>
      <c r="B2242" s="37">
        <f>'0'!$A$2</f>
        <v>46112</v>
      </c>
      <c r="C2242" s="37" t="s">
        <v>1243</v>
      </c>
      <c r="D2242" s="119" t="str">
        <f>IF(G2242="","",VLOOKUP(G2242,номенклатури!R:T,2,0))</f>
        <v/>
      </c>
      <c r="E2242" s="365" t="str">
        <f>IF(G2242="","",VLOOKUP(G2242,номенклатури!R:T,3,0))</f>
        <v/>
      </c>
      <c r="F2242" s="159" t="str">
        <f>IF(G2242="","",IF(ISERROR(VLOOKUP(G2242,номенклатури!V:V,1,0)),E2242*H2242,E2242*I2242))</f>
        <v/>
      </c>
      <c r="G2242" s="14"/>
      <c r="H2242" s="15"/>
      <c r="I2242" s="15"/>
      <c r="J2242" s="15"/>
      <c r="K2242" s="15"/>
      <c r="L2242" s="217"/>
      <c r="M2242" s="22"/>
      <c r="N2242" s="119" t="str">
        <f>IF(G2242="","",VLOOKUP(G2242,номенклатури!R:U,4,0))</f>
        <v/>
      </c>
      <c r="O2242" s="119" t="str">
        <f>IF(M2242="","",VLOOKUP(M2242,'14'!D:D,1,0))</f>
        <v/>
      </c>
    </row>
    <row r="2243" spans="1:15" ht="12.75" customHeight="1" x14ac:dyDescent="0.2">
      <c r="A2243" s="36" t="str">
        <f>'0'!$A$4</f>
        <v>………………..</v>
      </c>
      <c r="B2243" s="37">
        <f>'0'!$A$2</f>
        <v>46112</v>
      </c>
      <c r="C2243" s="37" t="s">
        <v>1243</v>
      </c>
      <c r="D2243" s="119" t="str">
        <f>IF(G2243="","",VLOOKUP(G2243,номенклатури!R:T,2,0))</f>
        <v/>
      </c>
      <c r="E2243" s="365" t="str">
        <f>IF(G2243="","",VLOOKUP(G2243,номенклатури!R:T,3,0))</f>
        <v/>
      </c>
      <c r="F2243" s="159" t="str">
        <f>IF(G2243="","",IF(ISERROR(VLOOKUP(G2243,номенклатури!V:V,1,0)),E2243*H2243,E2243*I2243))</f>
        <v/>
      </c>
      <c r="G2243" s="14"/>
      <c r="H2243" s="15"/>
      <c r="I2243" s="15"/>
      <c r="J2243" s="15"/>
      <c r="K2243" s="15"/>
      <c r="L2243" s="217"/>
      <c r="M2243" s="22"/>
      <c r="N2243" s="119" t="str">
        <f>IF(G2243="","",VLOOKUP(G2243,номенклатури!R:U,4,0))</f>
        <v/>
      </c>
      <c r="O2243" s="119" t="str">
        <f>IF(M2243="","",VLOOKUP(M2243,'14'!D:D,1,0))</f>
        <v/>
      </c>
    </row>
    <row r="2244" spans="1:15" ht="12.75" customHeight="1" x14ac:dyDescent="0.2">
      <c r="A2244" s="36" t="str">
        <f>'0'!$A$4</f>
        <v>………………..</v>
      </c>
      <c r="B2244" s="37">
        <f>'0'!$A$2</f>
        <v>46112</v>
      </c>
      <c r="C2244" s="37" t="s">
        <v>1243</v>
      </c>
      <c r="D2244" s="119" t="str">
        <f>IF(G2244="","",VLOOKUP(G2244,номенклатури!R:T,2,0))</f>
        <v/>
      </c>
      <c r="E2244" s="365" t="str">
        <f>IF(G2244="","",VLOOKUP(G2244,номенклатури!R:T,3,0))</f>
        <v/>
      </c>
      <c r="F2244" s="159" t="str">
        <f>IF(G2244="","",IF(ISERROR(VLOOKUP(G2244,номенклатури!V:V,1,0)),E2244*H2244,E2244*I2244))</f>
        <v/>
      </c>
      <c r="G2244" s="14"/>
      <c r="H2244" s="15"/>
      <c r="I2244" s="15"/>
      <c r="J2244" s="15"/>
      <c r="K2244" s="15"/>
      <c r="L2244" s="217"/>
      <c r="M2244" s="22"/>
      <c r="N2244" s="119" t="str">
        <f>IF(G2244="","",VLOOKUP(G2244,номенклатури!R:U,4,0))</f>
        <v/>
      </c>
      <c r="O2244" s="119" t="str">
        <f>IF(M2244="","",VLOOKUP(M2244,'14'!D:D,1,0))</f>
        <v/>
      </c>
    </row>
    <row r="2245" spans="1:15" ht="12.75" customHeight="1" x14ac:dyDescent="0.2">
      <c r="A2245" s="36" t="str">
        <f>'0'!$A$4</f>
        <v>………………..</v>
      </c>
      <c r="B2245" s="37">
        <f>'0'!$A$2</f>
        <v>46112</v>
      </c>
      <c r="C2245" s="37" t="s">
        <v>1243</v>
      </c>
      <c r="D2245" s="119" t="str">
        <f>IF(G2245="","",VLOOKUP(G2245,номенклатури!R:T,2,0))</f>
        <v/>
      </c>
      <c r="E2245" s="365" t="str">
        <f>IF(G2245="","",VLOOKUP(G2245,номенклатури!R:T,3,0))</f>
        <v/>
      </c>
      <c r="F2245" s="159" t="str">
        <f>IF(G2245="","",IF(ISERROR(VLOOKUP(G2245,номенклатури!V:V,1,0)),E2245*H2245,E2245*I2245))</f>
        <v/>
      </c>
      <c r="G2245" s="14"/>
      <c r="H2245" s="15"/>
      <c r="I2245" s="15"/>
      <c r="J2245" s="15"/>
      <c r="K2245" s="15"/>
      <c r="L2245" s="217"/>
      <c r="M2245" s="22"/>
      <c r="N2245" s="119" t="str">
        <f>IF(G2245="","",VLOOKUP(G2245,номенклатури!R:U,4,0))</f>
        <v/>
      </c>
      <c r="O2245" s="119" t="str">
        <f>IF(M2245="","",VLOOKUP(M2245,'14'!D:D,1,0))</f>
        <v/>
      </c>
    </row>
    <row r="2246" spans="1:15" ht="12.75" customHeight="1" x14ac:dyDescent="0.2">
      <c r="A2246" s="36" t="str">
        <f>'0'!$A$4</f>
        <v>………………..</v>
      </c>
      <c r="B2246" s="37">
        <f>'0'!$A$2</f>
        <v>46112</v>
      </c>
      <c r="C2246" s="37" t="s">
        <v>1243</v>
      </c>
      <c r="D2246" s="119" t="str">
        <f>IF(G2246="","",VLOOKUP(G2246,номенклатури!R:T,2,0))</f>
        <v/>
      </c>
      <c r="E2246" s="365" t="str">
        <f>IF(G2246="","",VLOOKUP(G2246,номенклатури!R:T,3,0))</f>
        <v/>
      </c>
      <c r="F2246" s="159" t="str">
        <f>IF(G2246="","",IF(ISERROR(VLOOKUP(G2246,номенклатури!V:V,1,0)),E2246*H2246,E2246*I2246))</f>
        <v/>
      </c>
      <c r="G2246" s="14"/>
      <c r="H2246" s="15"/>
      <c r="I2246" s="15"/>
      <c r="J2246" s="15"/>
      <c r="K2246" s="15"/>
      <c r="L2246" s="217"/>
      <c r="M2246" s="22"/>
      <c r="N2246" s="119" t="str">
        <f>IF(G2246="","",VLOOKUP(G2246,номенклатури!R:U,4,0))</f>
        <v/>
      </c>
      <c r="O2246" s="119" t="str">
        <f>IF(M2246="","",VLOOKUP(M2246,'14'!D:D,1,0))</f>
        <v/>
      </c>
    </row>
    <row r="2247" spans="1:15" ht="12.75" customHeight="1" x14ac:dyDescent="0.2">
      <c r="A2247" s="36" t="str">
        <f>'0'!$A$4</f>
        <v>………………..</v>
      </c>
      <c r="B2247" s="37">
        <f>'0'!$A$2</f>
        <v>46112</v>
      </c>
      <c r="C2247" s="37" t="s">
        <v>1243</v>
      </c>
      <c r="D2247" s="119" t="str">
        <f>IF(G2247="","",VLOOKUP(G2247,номенклатури!R:T,2,0))</f>
        <v/>
      </c>
      <c r="E2247" s="365" t="str">
        <f>IF(G2247="","",VLOOKUP(G2247,номенклатури!R:T,3,0))</f>
        <v/>
      </c>
      <c r="F2247" s="159" t="str">
        <f>IF(G2247="","",IF(ISERROR(VLOOKUP(G2247,номенклатури!V:V,1,0)),E2247*H2247,E2247*I2247))</f>
        <v/>
      </c>
      <c r="G2247" s="14"/>
      <c r="H2247" s="15"/>
      <c r="I2247" s="15"/>
      <c r="J2247" s="15"/>
      <c r="K2247" s="15"/>
      <c r="L2247" s="217"/>
      <c r="M2247" s="22"/>
      <c r="N2247" s="119" t="str">
        <f>IF(G2247="","",VLOOKUP(G2247,номенклатури!R:U,4,0))</f>
        <v/>
      </c>
      <c r="O2247" s="119" t="str">
        <f>IF(M2247="","",VLOOKUP(M2247,'14'!D:D,1,0))</f>
        <v/>
      </c>
    </row>
    <row r="2248" spans="1:15" ht="12.75" customHeight="1" x14ac:dyDescent="0.2">
      <c r="A2248" s="36" t="str">
        <f>'0'!$A$4</f>
        <v>………………..</v>
      </c>
      <c r="B2248" s="37">
        <f>'0'!$A$2</f>
        <v>46112</v>
      </c>
      <c r="C2248" s="37" t="s">
        <v>1243</v>
      </c>
      <c r="D2248" s="119" t="str">
        <f>IF(G2248="","",VLOOKUP(G2248,номенклатури!R:T,2,0))</f>
        <v/>
      </c>
      <c r="E2248" s="365" t="str">
        <f>IF(G2248="","",VLOOKUP(G2248,номенклатури!R:T,3,0))</f>
        <v/>
      </c>
      <c r="F2248" s="159" t="str">
        <f>IF(G2248="","",IF(ISERROR(VLOOKUP(G2248,номенклатури!V:V,1,0)),E2248*H2248,E2248*I2248))</f>
        <v/>
      </c>
      <c r="G2248" s="14"/>
      <c r="H2248" s="15"/>
      <c r="I2248" s="15"/>
      <c r="J2248" s="15"/>
      <c r="K2248" s="15"/>
      <c r="L2248" s="217"/>
      <c r="M2248" s="22"/>
      <c r="N2248" s="119" t="str">
        <f>IF(G2248="","",VLOOKUP(G2248,номенклатури!R:U,4,0))</f>
        <v/>
      </c>
      <c r="O2248" s="119" t="str">
        <f>IF(M2248="","",VLOOKUP(M2248,'14'!D:D,1,0))</f>
        <v/>
      </c>
    </row>
    <row r="2249" spans="1:15" ht="12.75" customHeight="1" x14ac:dyDescent="0.2">
      <c r="A2249" s="36" t="str">
        <f>'0'!$A$4</f>
        <v>………………..</v>
      </c>
      <c r="B2249" s="37">
        <f>'0'!$A$2</f>
        <v>46112</v>
      </c>
      <c r="C2249" s="37" t="s">
        <v>1243</v>
      </c>
      <c r="D2249" s="119" t="str">
        <f>IF(G2249="","",VLOOKUP(G2249,номенклатури!R:T,2,0))</f>
        <v/>
      </c>
      <c r="E2249" s="365" t="str">
        <f>IF(G2249="","",VLOOKUP(G2249,номенклатури!R:T,3,0))</f>
        <v/>
      </c>
      <c r="F2249" s="159" t="str">
        <f>IF(G2249="","",IF(ISERROR(VLOOKUP(G2249,номенклатури!V:V,1,0)),E2249*H2249,E2249*I2249))</f>
        <v/>
      </c>
      <c r="G2249" s="14"/>
      <c r="H2249" s="15"/>
      <c r="I2249" s="15"/>
      <c r="J2249" s="15"/>
      <c r="K2249" s="15"/>
      <c r="L2249" s="217"/>
      <c r="M2249" s="22"/>
      <c r="N2249" s="119" t="str">
        <f>IF(G2249="","",VLOOKUP(G2249,номенклатури!R:U,4,0))</f>
        <v/>
      </c>
      <c r="O2249" s="119" t="str">
        <f>IF(M2249="","",VLOOKUP(M2249,'14'!D:D,1,0))</f>
        <v/>
      </c>
    </row>
    <row r="2250" spans="1:15" ht="12.75" customHeight="1" x14ac:dyDescent="0.2">
      <c r="A2250" s="36" t="str">
        <f>'0'!$A$4</f>
        <v>………………..</v>
      </c>
      <c r="B2250" s="37">
        <f>'0'!$A$2</f>
        <v>46112</v>
      </c>
      <c r="C2250" s="37" t="s">
        <v>1243</v>
      </c>
      <c r="D2250" s="119" t="str">
        <f>IF(G2250="","",VLOOKUP(G2250,номенклатури!R:T,2,0))</f>
        <v/>
      </c>
      <c r="E2250" s="365" t="str">
        <f>IF(G2250="","",VLOOKUP(G2250,номенклатури!R:T,3,0))</f>
        <v/>
      </c>
      <c r="F2250" s="159" t="str">
        <f>IF(G2250="","",IF(ISERROR(VLOOKUP(G2250,номенклатури!V:V,1,0)),E2250*H2250,E2250*I2250))</f>
        <v/>
      </c>
      <c r="G2250" s="14"/>
      <c r="H2250" s="15"/>
      <c r="I2250" s="15"/>
      <c r="J2250" s="15"/>
      <c r="K2250" s="15"/>
      <c r="L2250" s="217"/>
      <c r="M2250" s="22"/>
      <c r="N2250" s="119" t="str">
        <f>IF(G2250="","",VLOOKUP(G2250,номенклатури!R:U,4,0))</f>
        <v/>
      </c>
      <c r="O2250" s="119" t="str">
        <f>IF(M2250="","",VLOOKUP(M2250,'14'!D:D,1,0))</f>
        <v/>
      </c>
    </row>
    <row r="2251" spans="1:15" ht="12.75" customHeight="1" x14ac:dyDescent="0.2">
      <c r="A2251" s="36" t="str">
        <f>'0'!$A$4</f>
        <v>………………..</v>
      </c>
      <c r="B2251" s="37">
        <f>'0'!$A$2</f>
        <v>46112</v>
      </c>
      <c r="C2251" s="37" t="s">
        <v>1243</v>
      </c>
      <c r="D2251" s="119" t="str">
        <f>IF(G2251="","",VLOOKUP(G2251,номенклатури!R:T,2,0))</f>
        <v/>
      </c>
      <c r="E2251" s="365" t="str">
        <f>IF(G2251="","",VLOOKUP(G2251,номенклатури!R:T,3,0))</f>
        <v/>
      </c>
      <c r="F2251" s="159" t="str">
        <f>IF(G2251="","",IF(ISERROR(VLOOKUP(G2251,номенклатури!V:V,1,0)),E2251*H2251,E2251*I2251))</f>
        <v/>
      </c>
      <c r="G2251" s="14"/>
      <c r="H2251" s="15"/>
      <c r="I2251" s="15"/>
      <c r="J2251" s="15"/>
      <c r="K2251" s="15"/>
      <c r="L2251" s="217"/>
      <c r="M2251" s="22"/>
      <c r="N2251" s="119" t="str">
        <f>IF(G2251="","",VLOOKUP(G2251,номенклатури!R:U,4,0))</f>
        <v/>
      </c>
      <c r="O2251" s="119" t="str">
        <f>IF(M2251="","",VLOOKUP(M2251,'14'!D:D,1,0))</f>
        <v/>
      </c>
    </row>
    <row r="2252" spans="1:15" ht="12.75" customHeight="1" x14ac:dyDescent="0.2">
      <c r="A2252" s="36" t="str">
        <f>'0'!$A$4</f>
        <v>………………..</v>
      </c>
      <c r="B2252" s="37">
        <f>'0'!$A$2</f>
        <v>46112</v>
      </c>
      <c r="C2252" s="37" t="s">
        <v>1243</v>
      </c>
      <c r="D2252" s="119" t="str">
        <f>IF(G2252="","",VLOOKUP(G2252,номенклатури!R:T,2,0))</f>
        <v/>
      </c>
      <c r="E2252" s="365" t="str">
        <f>IF(G2252="","",VLOOKUP(G2252,номенклатури!R:T,3,0))</f>
        <v/>
      </c>
      <c r="F2252" s="159" t="str">
        <f>IF(G2252="","",IF(ISERROR(VLOOKUP(G2252,номенклатури!V:V,1,0)),E2252*H2252,E2252*I2252))</f>
        <v/>
      </c>
      <c r="G2252" s="14"/>
      <c r="H2252" s="15"/>
      <c r="I2252" s="15"/>
      <c r="J2252" s="15"/>
      <c r="K2252" s="15"/>
      <c r="L2252" s="217"/>
      <c r="M2252" s="22"/>
      <c r="N2252" s="119" t="str">
        <f>IF(G2252="","",VLOOKUP(G2252,номенклатури!R:U,4,0))</f>
        <v/>
      </c>
      <c r="O2252" s="119" t="str">
        <f>IF(M2252="","",VLOOKUP(M2252,'14'!D:D,1,0))</f>
        <v/>
      </c>
    </row>
    <row r="2253" spans="1:15" ht="12.75" customHeight="1" x14ac:dyDescent="0.2">
      <c r="A2253" s="36" t="str">
        <f>'0'!$A$4</f>
        <v>………………..</v>
      </c>
      <c r="B2253" s="37">
        <f>'0'!$A$2</f>
        <v>46112</v>
      </c>
      <c r="C2253" s="37" t="s">
        <v>1243</v>
      </c>
      <c r="D2253" s="119" t="str">
        <f>IF(G2253="","",VLOOKUP(G2253,номенклатури!R:T,2,0))</f>
        <v/>
      </c>
      <c r="E2253" s="365" t="str">
        <f>IF(G2253="","",VLOOKUP(G2253,номенклатури!R:T,3,0))</f>
        <v/>
      </c>
      <c r="F2253" s="159" t="str">
        <f>IF(G2253="","",IF(ISERROR(VLOOKUP(G2253,номенклатури!V:V,1,0)),E2253*H2253,E2253*I2253))</f>
        <v/>
      </c>
      <c r="G2253" s="14"/>
      <c r="H2253" s="15"/>
      <c r="I2253" s="15"/>
      <c r="J2253" s="15"/>
      <c r="K2253" s="15"/>
      <c r="L2253" s="217"/>
      <c r="M2253" s="22"/>
      <c r="N2253" s="119" t="str">
        <f>IF(G2253="","",VLOOKUP(G2253,номенклатури!R:U,4,0))</f>
        <v/>
      </c>
      <c r="O2253" s="119" t="str">
        <f>IF(M2253="","",VLOOKUP(M2253,'14'!D:D,1,0))</f>
        <v/>
      </c>
    </row>
    <row r="2254" spans="1:15" ht="12.75" customHeight="1" x14ac:dyDescent="0.2">
      <c r="A2254" s="36" t="str">
        <f>'0'!$A$4</f>
        <v>………………..</v>
      </c>
      <c r="B2254" s="37">
        <f>'0'!$A$2</f>
        <v>46112</v>
      </c>
      <c r="C2254" s="37" t="s">
        <v>1243</v>
      </c>
      <c r="D2254" s="119" t="str">
        <f>IF(G2254="","",VLOOKUP(G2254,номенклатури!R:T,2,0))</f>
        <v/>
      </c>
      <c r="E2254" s="365" t="str">
        <f>IF(G2254="","",VLOOKUP(G2254,номенклатури!R:T,3,0))</f>
        <v/>
      </c>
      <c r="F2254" s="159" t="str">
        <f>IF(G2254="","",IF(ISERROR(VLOOKUP(G2254,номенклатури!V:V,1,0)),E2254*H2254,E2254*I2254))</f>
        <v/>
      </c>
      <c r="G2254" s="14"/>
      <c r="H2254" s="15"/>
      <c r="I2254" s="15"/>
      <c r="J2254" s="15"/>
      <c r="K2254" s="15"/>
      <c r="L2254" s="217"/>
      <c r="M2254" s="22"/>
      <c r="N2254" s="119" t="str">
        <f>IF(G2254="","",VLOOKUP(G2254,номенклатури!R:U,4,0))</f>
        <v/>
      </c>
      <c r="O2254" s="119" t="str">
        <f>IF(M2254="","",VLOOKUP(M2254,'14'!D:D,1,0))</f>
        <v/>
      </c>
    </row>
    <row r="2255" spans="1:15" ht="12.75" customHeight="1" x14ac:dyDescent="0.2">
      <c r="A2255" s="36" t="str">
        <f>'0'!$A$4</f>
        <v>………………..</v>
      </c>
      <c r="B2255" s="37">
        <f>'0'!$A$2</f>
        <v>46112</v>
      </c>
      <c r="C2255" s="37" t="s">
        <v>1243</v>
      </c>
      <c r="D2255" s="119" t="str">
        <f>IF(G2255="","",VLOOKUP(G2255,номенклатури!R:T,2,0))</f>
        <v/>
      </c>
      <c r="E2255" s="365" t="str">
        <f>IF(G2255="","",VLOOKUP(G2255,номенклатури!R:T,3,0))</f>
        <v/>
      </c>
      <c r="F2255" s="159" t="str">
        <f>IF(G2255="","",IF(ISERROR(VLOOKUP(G2255,номенклатури!V:V,1,0)),E2255*H2255,E2255*I2255))</f>
        <v/>
      </c>
      <c r="G2255" s="14"/>
      <c r="H2255" s="15"/>
      <c r="I2255" s="15"/>
      <c r="J2255" s="15"/>
      <c r="K2255" s="15"/>
      <c r="L2255" s="217"/>
      <c r="M2255" s="22"/>
      <c r="N2255" s="119" t="str">
        <f>IF(G2255="","",VLOOKUP(G2255,номенклатури!R:U,4,0))</f>
        <v/>
      </c>
      <c r="O2255" s="119" t="str">
        <f>IF(M2255="","",VLOOKUP(M2255,'14'!D:D,1,0))</f>
        <v/>
      </c>
    </row>
    <row r="2256" spans="1:15" ht="12.75" customHeight="1" x14ac:dyDescent="0.2">
      <c r="A2256" s="36" t="str">
        <f>'0'!$A$4</f>
        <v>………………..</v>
      </c>
      <c r="B2256" s="37">
        <f>'0'!$A$2</f>
        <v>46112</v>
      </c>
      <c r="C2256" s="37" t="s">
        <v>1243</v>
      </c>
      <c r="D2256" s="119" t="str">
        <f>IF(G2256="","",VLOOKUP(G2256,номенклатури!R:T,2,0))</f>
        <v/>
      </c>
      <c r="E2256" s="365" t="str">
        <f>IF(G2256="","",VLOOKUP(G2256,номенклатури!R:T,3,0))</f>
        <v/>
      </c>
      <c r="F2256" s="159" t="str">
        <f>IF(G2256="","",IF(ISERROR(VLOOKUP(G2256,номенклатури!V:V,1,0)),E2256*H2256,E2256*I2256))</f>
        <v/>
      </c>
      <c r="G2256" s="14"/>
      <c r="H2256" s="15"/>
      <c r="I2256" s="15"/>
      <c r="J2256" s="15"/>
      <c r="K2256" s="15"/>
      <c r="L2256" s="217"/>
      <c r="M2256" s="22"/>
      <c r="N2256" s="119" t="str">
        <f>IF(G2256="","",VLOOKUP(G2256,номенклатури!R:U,4,0))</f>
        <v/>
      </c>
      <c r="O2256" s="119" t="str">
        <f>IF(M2256="","",VLOOKUP(M2256,'14'!D:D,1,0))</f>
        <v/>
      </c>
    </row>
    <row r="2257" spans="1:15" ht="12.75" customHeight="1" x14ac:dyDescent="0.2">
      <c r="A2257" s="36" t="str">
        <f>'0'!$A$4</f>
        <v>………………..</v>
      </c>
      <c r="B2257" s="37">
        <f>'0'!$A$2</f>
        <v>46112</v>
      </c>
      <c r="C2257" s="37" t="s">
        <v>1243</v>
      </c>
      <c r="D2257" s="119" t="str">
        <f>IF(G2257="","",VLOOKUP(G2257,номенклатури!R:T,2,0))</f>
        <v/>
      </c>
      <c r="E2257" s="365" t="str">
        <f>IF(G2257="","",VLOOKUP(G2257,номенклатури!R:T,3,0))</f>
        <v/>
      </c>
      <c r="F2257" s="159" t="str">
        <f>IF(G2257="","",IF(ISERROR(VLOOKUP(G2257,номенклатури!V:V,1,0)),E2257*H2257,E2257*I2257))</f>
        <v/>
      </c>
      <c r="G2257" s="14"/>
      <c r="H2257" s="15"/>
      <c r="I2257" s="15"/>
      <c r="J2257" s="15"/>
      <c r="K2257" s="15"/>
      <c r="L2257" s="217"/>
      <c r="M2257" s="22"/>
      <c r="N2257" s="119" t="str">
        <f>IF(G2257="","",VLOOKUP(G2257,номенклатури!R:U,4,0))</f>
        <v/>
      </c>
      <c r="O2257" s="119" t="str">
        <f>IF(M2257="","",VLOOKUP(M2257,'14'!D:D,1,0))</f>
        <v/>
      </c>
    </row>
    <row r="2258" spans="1:15" ht="12.75" customHeight="1" x14ac:dyDescent="0.2">
      <c r="A2258" s="36" t="str">
        <f>'0'!$A$4</f>
        <v>………………..</v>
      </c>
      <c r="B2258" s="37">
        <f>'0'!$A$2</f>
        <v>46112</v>
      </c>
      <c r="C2258" s="37" t="s">
        <v>1243</v>
      </c>
      <c r="D2258" s="119" t="str">
        <f>IF(G2258="","",VLOOKUP(G2258,номенклатури!R:T,2,0))</f>
        <v/>
      </c>
      <c r="E2258" s="365" t="str">
        <f>IF(G2258="","",VLOOKUP(G2258,номенклатури!R:T,3,0))</f>
        <v/>
      </c>
      <c r="F2258" s="159" t="str">
        <f>IF(G2258="","",IF(ISERROR(VLOOKUP(G2258,номенклатури!V:V,1,0)),E2258*H2258,E2258*I2258))</f>
        <v/>
      </c>
      <c r="G2258" s="14"/>
      <c r="H2258" s="15"/>
      <c r="I2258" s="15"/>
      <c r="J2258" s="15"/>
      <c r="K2258" s="15"/>
      <c r="L2258" s="217"/>
      <c r="M2258" s="22"/>
      <c r="N2258" s="119" t="str">
        <f>IF(G2258="","",VLOOKUP(G2258,номенклатури!R:U,4,0))</f>
        <v/>
      </c>
      <c r="O2258" s="119" t="str">
        <f>IF(M2258="","",VLOOKUP(M2258,'14'!D:D,1,0))</f>
        <v/>
      </c>
    </row>
    <row r="2259" spans="1:15" ht="12.75" customHeight="1" x14ac:dyDescent="0.2">
      <c r="A2259" s="36" t="str">
        <f>'0'!$A$4</f>
        <v>………………..</v>
      </c>
      <c r="B2259" s="37">
        <f>'0'!$A$2</f>
        <v>46112</v>
      </c>
      <c r="C2259" s="37" t="s">
        <v>1243</v>
      </c>
      <c r="D2259" s="119" t="str">
        <f>IF(G2259="","",VLOOKUP(G2259,номенклатури!R:T,2,0))</f>
        <v/>
      </c>
      <c r="E2259" s="365" t="str">
        <f>IF(G2259="","",VLOOKUP(G2259,номенклатури!R:T,3,0))</f>
        <v/>
      </c>
      <c r="F2259" s="159" t="str">
        <f>IF(G2259="","",IF(ISERROR(VLOOKUP(G2259,номенклатури!V:V,1,0)),E2259*H2259,E2259*I2259))</f>
        <v/>
      </c>
      <c r="G2259" s="14"/>
      <c r="H2259" s="15"/>
      <c r="I2259" s="15"/>
      <c r="J2259" s="15"/>
      <c r="K2259" s="15"/>
      <c r="L2259" s="217"/>
      <c r="M2259" s="22"/>
      <c r="N2259" s="119" t="str">
        <f>IF(G2259="","",VLOOKUP(G2259,номенклатури!R:U,4,0))</f>
        <v/>
      </c>
      <c r="O2259" s="119" t="str">
        <f>IF(M2259="","",VLOOKUP(M2259,'14'!D:D,1,0))</f>
        <v/>
      </c>
    </row>
    <row r="2260" spans="1:15" ht="12.75" customHeight="1" x14ac:dyDescent="0.2">
      <c r="A2260" s="36" t="str">
        <f>'0'!$A$4</f>
        <v>………………..</v>
      </c>
      <c r="B2260" s="37">
        <f>'0'!$A$2</f>
        <v>46112</v>
      </c>
      <c r="C2260" s="37" t="s">
        <v>1243</v>
      </c>
      <c r="D2260" s="119" t="str">
        <f>IF(G2260="","",VLOOKUP(G2260,номенклатури!R:T,2,0))</f>
        <v/>
      </c>
      <c r="E2260" s="365" t="str">
        <f>IF(G2260="","",VLOOKUP(G2260,номенклатури!R:T,3,0))</f>
        <v/>
      </c>
      <c r="F2260" s="159" t="str">
        <f>IF(G2260="","",IF(ISERROR(VLOOKUP(G2260,номенклатури!V:V,1,0)),E2260*H2260,E2260*I2260))</f>
        <v/>
      </c>
      <c r="G2260" s="14"/>
      <c r="H2260" s="15"/>
      <c r="I2260" s="15"/>
      <c r="J2260" s="15"/>
      <c r="K2260" s="15"/>
      <c r="L2260" s="217"/>
      <c r="M2260" s="22"/>
      <c r="N2260" s="119" t="str">
        <f>IF(G2260="","",VLOOKUP(G2260,номенклатури!R:U,4,0))</f>
        <v/>
      </c>
      <c r="O2260" s="119" t="str">
        <f>IF(M2260="","",VLOOKUP(M2260,'14'!D:D,1,0))</f>
        <v/>
      </c>
    </row>
    <row r="2261" spans="1:15" ht="12.75" customHeight="1" x14ac:dyDescent="0.2">
      <c r="A2261" s="36" t="str">
        <f>'0'!$A$4</f>
        <v>………………..</v>
      </c>
      <c r="B2261" s="37">
        <f>'0'!$A$2</f>
        <v>46112</v>
      </c>
      <c r="C2261" s="37" t="s">
        <v>1243</v>
      </c>
      <c r="D2261" s="119" t="str">
        <f>IF(G2261="","",VLOOKUP(G2261,номенклатури!R:T,2,0))</f>
        <v/>
      </c>
      <c r="E2261" s="365" t="str">
        <f>IF(G2261="","",VLOOKUP(G2261,номенклатури!R:T,3,0))</f>
        <v/>
      </c>
      <c r="F2261" s="159" t="str">
        <f>IF(G2261="","",IF(ISERROR(VLOOKUP(G2261,номенклатури!V:V,1,0)),E2261*H2261,E2261*I2261))</f>
        <v/>
      </c>
      <c r="G2261" s="14"/>
      <c r="H2261" s="15"/>
      <c r="I2261" s="15"/>
      <c r="J2261" s="15"/>
      <c r="K2261" s="15"/>
      <c r="L2261" s="217"/>
      <c r="M2261" s="22"/>
      <c r="N2261" s="119" t="str">
        <f>IF(G2261="","",VLOOKUP(G2261,номенклатури!R:U,4,0))</f>
        <v/>
      </c>
      <c r="O2261" s="119" t="str">
        <f>IF(M2261="","",VLOOKUP(M2261,'14'!D:D,1,0))</f>
        <v/>
      </c>
    </row>
    <row r="2262" spans="1:15" ht="12.75" customHeight="1" x14ac:dyDescent="0.2">
      <c r="A2262" s="36" t="str">
        <f>'0'!$A$4</f>
        <v>………………..</v>
      </c>
      <c r="B2262" s="37">
        <f>'0'!$A$2</f>
        <v>46112</v>
      </c>
      <c r="C2262" s="37" t="s">
        <v>1243</v>
      </c>
      <c r="D2262" s="119" t="str">
        <f>IF(G2262="","",VLOOKUP(G2262,номенклатури!R:T,2,0))</f>
        <v/>
      </c>
      <c r="E2262" s="365" t="str">
        <f>IF(G2262="","",VLOOKUP(G2262,номенклатури!R:T,3,0))</f>
        <v/>
      </c>
      <c r="F2262" s="159" t="str">
        <f>IF(G2262="","",IF(ISERROR(VLOOKUP(G2262,номенклатури!V:V,1,0)),E2262*H2262,E2262*I2262))</f>
        <v/>
      </c>
      <c r="G2262" s="14"/>
      <c r="H2262" s="15"/>
      <c r="I2262" s="15"/>
      <c r="J2262" s="15"/>
      <c r="K2262" s="15"/>
      <c r="L2262" s="217"/>
      <c r="M2262" s="22"/>
      <c r="N2262" s="119" t="str">
        <f>IF(G2262="","",VLOOKUP(G2262,номенклатури!R:U,4,0))</f>
        <v/>
      </c>
      <c r="O2262" s="119" t="str">
        <f>IF(M2262="","",VLOOKUP(M2262,'14'!D:D,1,0))</f>
        <v/>
      </c>
    </row>
    <row r="2263" spans="1:15" ht="12.75" customHeight="1" x14ac:dyDescent="0.2">
      <c r="A2263" s="36" t="str">
        <f>'0'!$A$4</f>
        <v>………………..</v>
      </c>
      <c r="B2263" s="37">
        <f>'0'!$A$2</f>
        <v>46112</v>
      </c>
      <c r="C2263" s="37" t="s">
        <v>1243</v>
      </c>
      <c r="D2263" s="119" t="str">
        <f>IF(G2263="","",VLOOKUP(G2263,номенклатури!R:T,2,0))</f>
        <v/>
      </c>
      <c r="E2263" s="365" t="str">
        <f>IF(G2263="","",VLOOKUP(G2263,номенклатури!R:T,3,0))</f>
        <v/>
      </c>
      <c r="F2263" s="159" t="str">
        <f>IF(G2263="","",IF(ISERROR(VLOOKUP(G2263,номенклатури!V:V,1,0)),E2263*H2263,E2263*I2263))</f>
        <v/>
      </c>
      <c r="G2263" s="14"/>
      <c r="H2263" s="15"/>
      <c r="I2263" s="15"/>
      <c r="J2263" s="15"/>
      <c r="K2263" s="15"/>
      <c r="L2263" s="217"/>
      <c r="M2263" s="22"/>
      <c r="N2263" s="119" t="str">
        <f>IF(G2263="","",VLOOKUP(G2263,номенклатури!R:U,4,0))</f>
        <v/>
      </c>
      <c r="O2263" s="119" t="str">
        <f>IF(M2263="","",VLOOKUP(M2263,'14'!D:D,1,0))</f>
        <v/>
      </c>
    </row>
    <row r="2264" spans="1:15" ht="12.75" customHeight="1" x14ac:dyDescent="0.2">
      <c r="A2264" s="36" t="str">
        <f>'0'!$A$4</f>
        <v>………………..</v>
      </c>
      <c r="B2264" s="37">
        <f>'0'!$A$2</f>
        <v>46112</v>
      </c>
      <c r="C2264" s="37" t="s">
        <v>1243</v>
      </c>
      <c r="D2264" s="119" t="str">
        <f>IF(G2264="","",VLOOKUP(G2264,номенклатури!R:T,2,0))</f>
        <v/>
      </c>
      <c r="E2264" s="365" t="str">
        <f>IF(G2264="","",VLOOKUP(G2264,номенклатури!R:T,3,0))</f>
        <v/>
      </c>
      <c r="F2264" s="159" t="str">
        <f>IF(G2264="","",IF(ISERROR(VLOOKUP(G2264,номенклатури!V:V,1,0)),E2264*H2264,E2264*I2264))</f>
        <v/>
      </c>
      <c r="G2264" s="14"/>
      <c r="H2264" s="15"/>
      <c r="I2264" s="15"/>
      <c r="J2264" s="15"/>
      <c r="K2264" s="15"/>
      <c r="L2264" s="217"/>
      <c r="M2264" s="22"/>
      <c r="N2264" s="119" t="str">
        <f>IF(G2264="","",VLOOKUP(G2264,номенклатури!R:U,4,0))</f>
        <v/>
      </c>
      <c r="O2264" s="119" t="str">
        <f>IF(M2264="","",VLOOKUP(M2264,'14'!D:D,1,0))</f>
        <v/>
      </c>
    </row>
    <row r="2265" spans="1:15" ht="12.75" customHeight="1" x14ac:dyDescent="0.2">
      <c r="A2265" s="36" t="str">
        <f>'0'!$A$4</f>
        <v>………………..</v>
      </c>
      <c r="B2265" s="37">
        <f>'0'!$A$2</f>
        <v>46112</v>
      </c>
      <c r="C2265" s="37" t="s">
        <v>1243</v>
      </c>
      <c r="D2265" s="119" t="str">
        <f>IF(G2265="","",VLOOKUP(G2265,номенклатури!R:T,2,0))</f>
        <v/>
      </c>
      <c r="E2265" s="365" t="str">
        <f>IF(G2265="","",VLOOKUP(G2265,номенклатури!R:T,3,0))</f>
        <v/>
      </c>
      <c r="F2265" s="159" t="str">
        <f>IF(G2265="","",IF(ISERROR(VLOOKUP(G2265,номенклатури!V:V,1,0)),E2265*H2265,E2265*I2265))</f>
        <v/>
      </c>
      <c r="G2265" s="14"/>
      <c r="H2265" s="15"/>
      <c r="I2265" s="15"/>
      <c r="J2265" s="15"/>
      <c r="K2265" s="15"/>
      <c r="L2265" s="217"/>
      <c r="M2265" s="22"/>
      <c r="N2265" s="119" t="str">
        <f>IF(G2265="","",VLOOKUP(G2265,номенклатури!R:U,4,0))</f>
        <v/>
      </c>
      <c r="O2265" s="119" t="str">
        <f>IF(M2265="","",VLOOKUP(M2265,'14'!D:D,1,0))</f>
        <v/>
      </c>
    </row>
    <row r="2266" spans="1:15" ht="12.75" customHeight="1" x14ac:dyDescent="0.2">
      <c r="A2266" s="36" t="str">
        <f>'0'!$A$4</f>
        <v>………………..</v>
      </c>
      <c r="B2266" s="37">
        <f>'0'!$A$2</f>
        <v>46112</v>
      </c>
      <c r="C2266" s="37" t="s">
        <v>1243</v>
      </c>
      <c r="D2266" s="119" t="str">
        <f>IF(G2266="","",VLOOKUP(G2266,номенклатури!R:T,2,0))</f>
        <v/>
      </c>
      <c r="E2266" s="365" t="str">
        <f>IF(G2266="","",VLOOKUP(G2266,номенклатури!R:T,3,0))</f>
        <v/>
      </c>
      <c r="F2266" s="159" t="str">
        <f>IF(G2266="","",IF(ISERROR(VLOOKUP(G2266,номенклатури!V:V,1,0)),E2266*H2266,E2266*I2266))</f>
        <v/>
      </c>
      <c r="G2266" s="14"/>
      <c r="H2266" s="15"/>
      <c r="I2266" s="15"/>
      <c r="J2266" s="15"/>
      <c r="K2266" s="15"/>
      <c r="L2266" s="217"/>
      <c r="M2266" s="22"/>
      <c r="N2266" s="119" t="str">
        <f>IF(G2266="","",VLOOKUP(G2266,номенклатури!R:U,4,0))</f>
        <v/>
      </c>
      <c r="O2266" s="119" t="str">
        <f>IF(M2266="","",VLOOKUP(M2266,'14'!D:D,1,0))</f>
        <v/>
      </c>
    </row>
    <row r="2267" spans="1:15" ht="12.75" customHeight="1" x14ac:dyDescent="0.2">
      <c r="A2267" s="36" t="str">
        <f>'0'!$A$4</f>
        <v>………………..</v>
      </c>
      <c r="B2267" s="37">
        <f>'0'!$A$2</f>
        <v>46112</v>
      </c>
      <c r="C2267" s="37" t="s">
        <v>1243</v>
      </c>
      <c r="D2267" s="119" t="str">
        <f>IF(G2267="","",VLOOKUP(G2267,номенклатури!R:T,2,0))</f>
        <v/>
      </c>
      <c r="E2267" s="365" t="str">
        <f>IF(G2267="","",VLOOKUP(G2267,номенклатури!R:T,3,0))</f>
        <v/>
      </c>
      <c r="F2267" s="159" t="str">
        <f>IF(G2267="","",IF(ISERROR(VLOOKUP(G2267,номенклатури!V:V,1,0)),E2267*H2267,E2267*I2267))</f>
        <v/>
      </c>
      <c r="G2267" s="14"/>
      <c r="H2267" s="15"/>
      <c r="I2267" s="15"/>
      <c r="J2267" s="15"/>
      <c r="K2267" s="15"/>
      <c r="L2267" s="217"/>
      <c r="M2267" s="22"/>
      <c r="N2267" s="119" t="str">
        <f>IF(G2267="","",VLOOKUP(G2267,номенклатури!R:U,4,0))</f>
        <v/>
      </c>
      <c r="O2267" s="119" t="str">
        <f>IF(M2267="","",VLOOKUP(M2267,'14'!D:D,1,0))</f>
        <v/>
      </c>
    </row>
    <row r="2268" spans="1:15" ht="12.75" customHeight="1" x14ac:dyDescent="0.2">
      <c r="A2268" s="36" t="str">
        <f>'0'!$A$4</f>
        <v>………………..</v>
      </c>
      <c r="B2268" s="37">
        <f>'0'!$A$2</f>
        <v>46112</v>
      </c>
      <c r="C2268" s="37" t="s">
        <v>1243</v>
      </c>
      <c r="D2268" s="119" t="str">
        <f>IF(G2268="","",VLOOKUP(G2268,номенклатури!R:T,2,0))</f>
        <v/>
      </c>
      <c r="E2268" s="365" t="str">
        <f>IF(G2268="","",VLOOKUP(G2268,номенклатури!R:T,3,0))</f>
        <v/>
      </c>
      <c r="F2268" s="159" t="str">
        <f>IF(G2268="","",IF(ISERROR(VLOOKUP(G2268,номенклатури!V:V,1,0)),E2268*H2268,E2268*I2268))</f>
        <v/>
      </c>
      <c r="G2268" s="14"/>
      <c r="H2268" s="15"/>
      <c r="I2268" s="15"/>
      <c r="J2268" s="15"/>
      <c r="K2268" s="15"/>
      <c r="L2268" s="217"/>
      <c r="M2268" s="22"/>
      <c r="N2268" s="119" t="str">
        <f>IF(G2268="","",VLOOKUP(G2268,номенклатури!R:U,4,0))</f>
        <v/>
      </c>
      <c r="O2268" s="119" t="str">
        <f>IF(M2268="","",VLOOKUP(M2268,'14'!D:D,1,0))</f>
        <v/>
      </c>
    </row>
    <row r="2269" spans="1:15" ht="12.75" customHeight="1" x14ac:dyDescent="0.2">
      <c r="A2269" s="36" t="str">
        <f>'0'!$A$4</f>
        <v>………………..</v>
      </c>
      <c r="B2269" s="37">
        <f>'0'!$A$2</f>
        <v>46112</v>
      </c>
      <c r="C2269" s="37" t="s">
        <v>1243</v>
      </c>
      <c r="D2269" s="119" t="str">
        <f>IF(G2269="","",VLOOKUP(G2269,номенклатури!R:T,2,0))</f>
        <v/>
      </c>
      <c r="E2269" s="365" t="str">
        <f>IF(G2269="","",VLOOKUP(G2269,номенклатури!R:T,3,0))</f>
        <v/>
      </c>
      <c r="F2269" s="159" t="str">
        <f>IF(G2269="","",IF(ISERROR(VLOOKUP(G2269,номенклатури!V:V,1,0)),E2269*H2269,E2269*I2269))</f>
        <v/>
      </c>
      <c r="G2269" s="14"/>
      <c r="H2269" s="15"/>
      <c r="I2269" s="15"/>
      <c r="J2269" s="15"/>
      <c r="K2269" s="15"/>
      <c r="L2269" s="217"/>
      <c r="M2269" s="22"/>
      <c r="N2269" s="119" t="str">
        <f>IF(G2269="","",VLOOKUP(G2269,номенклатури!R:U,4,0))</f>
        <v/>
      </c>
      <c r="O2269" s="119" t="str">
        <f>IF(M2269="","",VLOOKUP(M2269,'14'!D:D,1,0))</f>
        <v/>
      </c>
    </row>
    <row r="2270" spans="1:15" ht="12.75" customHeight="1" x14ac:dyDescent="0.2">
      <c r="A2270" s="36" t="str">
        <f>'0'!$A$4</f>
        <v>………………..</v>
      </c>
      <c r="B2270" s="37">
        <f>'0'!$A$2</f>
        <v>46112</v>
      </c>
      <c r="C2270" s="37" t="s">
        <v>1243</v>
      </c>
      <c r="D2270" s="119" t="str">
        <f>IF(G2270="","",VLOOKUP(G2270,номенклатури!R:T,2,0))</f>
        <v/>
      </c>
      <c r="E2270" s="365" t="str">
        <f>IF(G2270="","",VLOOKUP(G2270,номенклатури!R:T,3,0))</f>
        <v/>
      </c>
      <c r="F2270" s="159" t="str">
        <f>IF(G2270="","",IF(ISERROR(VLOOKUP(G2270,номенклатури!V:V,1,0)),E2270*H2270,E2270*I2270))</f>
        <v/>
      </c>
      <c r="G2270" s="14"/>
      <c r="H2270" s="15"/>
      <c r="I2270" s="15"/>
      <c r="J2270" s="15"/>
      <c r="K2270" s="15"/>
      <c r="L2270" s="217"/>
      <c r="M2270" s="22"/>
      <c r="N2270" s="119" t="str">
        <f>IF(G2270="","",VLOOKUP(G2270,номенклатури!R:U,4,0))</f>
        <v/>
      </c>
      <c r="O2270" s="119" t="str">
        <f>IF(M2270="","",VLOOKUP(M2270,'14'!D:D,1,0))</f>
        <v/>
      </c>
    </row>
    <row r="2271" spans="1:15" ht="12.75" customHeight="1" x14ac:dyDescent="0.2">
      <c r="A2271" s="36" t="str">
        <f>'0'!$A$4</f>
        <v>………………..</v>
      </c>
      <c r="B2271" s="37">
        <f>'0'!$A$2</f>
        <v>46112</v>
      </c>
      <c r="C2271" s="37" t="s">
        <v>1243</v>
      </c>
      <c r="D2271" s="119" t="str">
        <f>IF(G2271="","",VLOOKUP(G2271,номенклатури!R:T,2,0))</f>
        <v/>
      </c>
      <c r="E2271" s="365" t="str">
        <f>IF(G2271="","",VLOOKUP(G2271,номенклатури!R:T,3,0))</f>
        <v/>
      </c>
      <c r="F2271" s="159" t="str">
        <f>IF(G2271="","",IF(ISERROR(VLOOKUP(G2271,номенклатури!V:V,1,0)),E2271*H2271,E2271*I2271))</f>
        <v/>
      </c>
      <c r="G2271" s="14"/>
      <c r="H2271" s="15"/>
      <c r="I2271" s="15"/>
      <c r="J2271" s="15"/>
      <c r="K2271" s="15"/>
      <c r="L2271" s="217"/>
      <c r="M2271" s="22"/>
      <c r="N2271" s="119" t="str">
        <f>IF(G2271="","",VLOOKUP(G2271,номенклатури!R:U,4,0))</f>
        <v/>
      </c>
      <c r="O2271" s="119" t="str">
        <f>IF(M2271="","",VLOOKUP(M2271,'14'!D:D,1,0))</f>
        <v/>
      </c>
    </row>
    <row r="2272" spans="1:15" ht="12.75" customHeight="1" x14ac:dyDescent="0.2">
      <c r="A2272" s="36" t="str">
        <f>'0'!$A$4</f>
        <v>………………..</v>
      </c>
      <c r="B2272" s="37">
        <f>'0'!$A$2</f>
        <v>46112</v>
      </c>
      <c r="C2272" s="37" t="s">
        <v>1243</v>
      </c>
      <c r="D2272" s="119" t="str">
        <f>IF(G2272="","",VLOOKUP(G2272,номенклатури!R:T,2,0))</f>
        <v/>
      </c>
      <c r="E2272" s="365" t="str">
        <f>IF(G2272="","",VLOOKUP(G2272,номенклатури!R:T,3,0))</f>
        <v/>
      </c>
      <c r="F2272" s="159" t="str">
        <f>IF(G2272="","",IF(ISERROR(VLOOKUP(G2272,номенклатури!V:V,1,0)),E2272*H2272,E2272*I2272))</f>
        <v/>
      </c>
      <c r="G2272" s="14"/>
      <c r="H2272" s="15"/>
      <c r="I2272" s="15"/>
      <c r="J2272" s="15"/>
      <c r="K2272" s="15"/>
      <c r="L2272" s="217"/>
      <c r="M2272" s="22"/>
      <c r="N2272" s="119" t="str">
        <f>IF(G2272="","",VLOOKUP(G2272,номенклатури!R:U,4,0))</f>
        <v/>
      </c>
      <c r="O2272" s="119" t="str">
        <f>IF(M2272="","",VLOOKUP(M2272,'14'!D:D,1,0))</f>
        <v/>
      </c>
    </row>
    <row r="2273" spans="1:15" ht="12.75" customHeight="1" x14ac:dyDescent="0.2">
      <c r="A2273" s="36" t="str">
        <f>'0'!$A$4</f>
        <v>………………..</v>
      </c>
      <c r="B2273" s="37">
        <f>'0'!$A$2</f>
        <v>46112</v>
      </c>
      <c r="C2273" s="37" t="s">
        <v>1243</v>
      </c>
      <c r="D2273" s="119" t="str">
        <f>IF(G2273="","",VLOOKUP(G2273,номенклатури!R:T,2,0))</f>
        <v/>
      </c>
      <c r="E2273" s="365" t="str">
        <f>IF(G2273="","",VLOOKUP(G2273,номенклатури!R:T,3,0))</f>
        <v/>
      </c>
      <c r="F2273" s="159" t="str">
        <f>IF(G2273="","",IF(ISERROR(VLOOKUP(G2273,номенклатури!V:V,1,0)),E2273*H2273,E2273*I2273))</f>
        <v/>
      </c>
      <c r="G2273" s="14"/>
      <c r="H2273" s="15"/>
      <c r="I2273" s="15"/>
      <c r="J2273" s="15"/>
      <c r="K2273" s="15"/>
      <c r="L2273" s="217"/>
      <c r="M2273" s="22"/>
      <c r="N2273" s="119" t="str">
        <f>IF(G2273="","",VLOOKUP(G2273,номенклатури!R:U,4,0))</f>
        <v/>
      </c>
      <c r="O2273" s="119" t="str">
        <f>IF(M2273="","",VLOOKUP(M2273,'14'!D:D,1,0))</f>
        <v/>
      </c>
    </row>
    <row r="2274" spans="1:15" ht="12.75" customHeight="1" x14ac:dyDescent="0.2">
      <c r="A2274" s="36" t="str">
        <f>'0'!$A$4</f>
        <v>………………..</v>
      </c>
      <c r="B2274" s="37">
        <f>'0'!$A$2</f>
        <v>46112</v>
      </c>
      <c r="C2274" s="37" t="s">
        <v>1243</v>
      </c>
      <c r="D2274" s="119" t="str">
        <f>IF(G2274="","",VLOOKUP(G2274,номенклатури!R:T,2,0))</f>
        <v/>
      </c>
      <c r="E2274" s="365" t="str">
        <f>IF(G2274="","",VLOOKUP(G2274,номенклатури!R:T,3,0))</f>
        <v/>
      </c>
      <c r="F2274" s="159" t="str">
        <f>IF(G2274="","",IF(ISERROR(VLOOKUP(G2274,номенклатури!V:V,1,0)),E2274*H2274,E2274*I2274))</f>
        <v/>
      </c>
      <c r="G2274" s="14"/>
      <c r="H2274" s="15"/>
      <c r="I2274" s="15"/>
      <c r="J2274" s="15"/>
      <c r="K2274" s="15"/>
      <c r="L2274" s="217"/>
      <c r="M2274" s="22"/>
      <c r="N2274" s="119" t="str">
        <f>IF(G2274="","",VLOOKUP(G2274,номенклатури!R:U,4,0))</f>
        <v/>
      </c>
      <c r="O2274" s="119" t="str">
        <f>IF(M2274="","",VLOOKUP(M2274,'14'!D:D,1,0))</f>
        <v/>
      </c>
    </row>
    <row r="2275" spans="1:15" ht="12.75" customHeight="1" x14ac:dyDescent="0.2">
      <c r="A2275" s="36" t="str">
        <f>'0'!$A$4</f>
        <v>………………..</v>
      </c>
      <c r="B2275" s="37">
        <f>'0'!$A$2</f>
        <v>46112</v>
      </c>
      <c r="C2275" s="37" t="s">
        <v>1243</v>
      </c>
      <c r="D2275" s="119" t="str">
        <f>IF(G2275="","",VLOOKUP(G2275,номенклатури!R:T,2,0))</f>
        <v/>
      </c>
      <c r="E2275" s="365" t="str">
        <f>IF(G2275="","",VLOOKUP(G2275,номенклатури!R:T,3,0))</f>
        <v/>
      </c>
      <c r="F2275" s="159" t="str">
        <f>IF(G2275="","",IF(ISERROR(VLOOKUP(G2275,номенклатури!V:V,1,0)),E2275*H2275,E2275*I2275))</f>
        <v/>
      </c>
      <c r="G2275" s="14"/>
      <c r="H2275" s="15"/>
      <c r="I2275" s="15"/>
      <c r="J2275" s="15"/>
      <c r="K2275" s="15"/>
      <c r="L2275" s="217"/>
      <c r="M2275" s="22"/>
      <c r="N2275" s="119" t="str">
        <f>IF(G2275="","",VLOOKUP(G2275,номенклатури!R:U,4,0))</f>
        <v/>
      </c>
      <c r="O2275" s="119" t="str">
        <f>IF(M2275="","",VLOOKUP(M2275,'14'!D:D,1,0))</f>
        <v/>
      </c>
    </row>
    <row r="2276" spans="1:15" ht="12.75" customHeight="1" x14ac:dyDescent="0.2">
      <c r="A2276" s="36" t="str">
        <f>'0'!$A$4</f>
        <v>………………..</v>
      </c>
      <c r="B2276" s="37">
        <f>'0'!$A$2</f>
        <v>46112</v>
      </c>
      <c r="C2276" s="37" t="s">
        <v>1243</v>
      </c>
      <c r="D2276" s="119" t="str">
        <f>IF(G2276="","",VLOOKUP(G2276,номенклатури!R:T,2,0))</f>
        <v/>
      </c>
      <c r="E2276" s="365" t="str">
        <f>IF(G2276="","",VLOOKUP(G2276,номенклатури!R:T,3,0))</f>
        <v/>
      </c>
      <c r="F2276" s="159" t="str">
        <f>IF(G2276="","",IF(ISERROR(VLOOKUP(G2276,номенклатури!V:V,1,0)),E2276*H2276,E2276*I2276))</f>
        <v/>
      </c>
      <c r="G2276" s="14"/>
      <c r="H2276" s="15"/>
      <c r="I2276" s="15"/>
      <c r="J2276" s="15"/>
      <c r="K2276" s="15"/>
      <c r="L2276" s="217"/>
      <c r="M2276" s="22"/>
      <c r="N2276" s="119" t="str">
        <f>IF(G2276="","",VLOOKUP(G2276,номенклатури!R:U,4,0))</f>
        <v/>
      </c>
      <c r="O2276" s="119" t="str">
        <f>IF(M2276="","",VLOOKUP(M2276,'14'!D:D,1,0))</f>
        <v/>
      </c>
    </row>
    <row r="2277" spans="1:15" ht="12.75" customHeight="1" x14ac:dyDescent="0.2">
      <c r="A2277" s="36" t="str">
        <f>'0'!$A$4</f>
        <v>………………..</v>
      </c>
      <c r="B2277" s="37">
        <f>'0'!$A$2</f>
        <v>46112</v>
      </c>
      <c r="C2277" s="37" t="s">
        <v>1243</v>
      </c>
      <c r="D2277" s="119" t="str">
        <f>IF(G2277="","",VLOOKUP(G2277,номенклатури!R:T,2,0))</f>
        <v/>
      </c>
      <c r="E2277" s="365" t="str">
        <f>IF(G2277="","",VLOOKUP(G2277,номенклатури!R:T,3,0))</f>
        <v/>
      </c>
      <c r="F2277" s="159" t="str">
        <f>IF(G2277="","",IF(ISERROR(VLOOKUP(G2277,номенклатури!V:V,1,0)),E2277*H2277,E2277*I2277))</f>
        <v/>
      </c>
      <c r="G2277" s="14"/>
      <c r="H2277" s="15"/>
      <c r="I2277" s="15"/>
      <c r="J2277" s="15"/>
      <c r="K2277" s="15"/>
      <c r="L2277" s="217"/>
      <c r="M2277" s="22"/>
      <c r="N2277" s="119" t="str">
        <f>IF(G2277="","",VLOOKUP(G2277,номенклатури!R:U,4,0))</f>
        <v/>
      </c>
      <c r="O2277" s="119" t="str">
        <f>IF(M2277="","",VLOOKUP(M2277,'14'!D:D,1,0))</f>
        <v/>
      </c>
    </row>
    <row r="2278" spans="1:15" ht="12.75" customHeight="1" x14ac:dyDescent="0.2">
      <c r="A2278" s="36" t="str">
        <f>'0'!$A$4</f>
        <v>………………..</v>
      </c>
      <c r="B2278" s="37">
        <f>'0'!$A$2</f>
        <v>46112</v>
      </c>
      <c r="C2278" s="37" t="s">
        <v>1243</v>
      </c>
      <c r="D2278" s="119" t="str">
        <f>IF(G2278="","",VLOOKUP(G2278,номенклатури!R:T,2,0))</f>
        <v/>
      </c>
      <c r="E2278" s="365" t="str">
        <f>IF(G2278="","",VLOOKUP(G2278,номенклатури!R:T,3,0))</f>
        <v/>
      </c>
      <c r="F2278" s="159" t="str">
        <f>IF(G2278="","",IF(ISERROR(VLOOKUP(G2278,номенклатури!V:V,1,0)),E2278*H2278,E2278*I2278))</f>
        <v/>
      </c>
      <c r="G2278" s="14"/>
      <c r="H2278" s="15"/>
      <c r="I2278" s="15"/>
      <c r="J2278" s="15"/>
      <c r="K2278" s="15"/>
      <c r="L2278" s="217"/>
      <c r="M2278" s="22"/>
      <c r="N2278" s="119" t="str">
        <f>IF(G2278="","",VLOOKUP(G2278,номенклатури!R:U,4,0))</f>
        <v/>
      </c>
      <c r="O2278" s="119" t="str">
        <f>IF(M2278="","",VLOOKUP(M2278,'14'!D:D,1,0))</f>
        <v/>
      </c>
    </row>
    <row r="2279" spans="1:15" ht="12.75" customHeight="1" x14ac:dyDescent="0.2">
      <c r="A2279" s="36" t="str">
        <f>'0'!$A$4</f>
        <v>………………..</v>
      </c>
      <c r="B2279" s="37">
        <f>'0'!$A$2</f>
        <v>46112</v>
      </c>
      <c r="C2279" s="37" t="s">
        <v>1243</v>
      </c>
      <c r="D2279" s="119" t="str">
        <f>IF(G2279="","",VLOOKUP(G2279,номенклатури!R:T,2,0))</f>
        <v/>
      </c>
      <c r="E2279" s="365" t="str">
        <f>IF(G2279="","",VLOOKUP(G2279,номенклатури!R:T,3,0))</f>
        <v/>
      </c>
      <c r="F2279" s="159" t="str">
        <f>IF(G2279="","",IF(ISERROR(VLOOKUP(G2279,номенклатури!V:V,1,0)),E2279*H2279,E2279*I2279))</f>
        <v/>
      </c>
      <c r="G2279" s="14"/>
      <c r="H2279" s="15"/>
      <c r="I2279" s="15"/>
      <c r="J2279" s="15"/>
      <c r="K2279" s="15"/>
      <c r="L2279" s="217"/>
      <c r="M2279" s="22"/>
      <c r="N2279" s="119" t="str">
        <f>IF(G2279="","",VLOOKUP(G2279,номенклатури!R:U,4,0))</f>
        <v/>
      </c>
      <c r="O2279" s="119" t="str">
        <f>IF(M2279="","",VLOOKUP(M2279,'14'!D:D,1,0))</f>
        <v/>
      </c>
    </row>
    <row r="2280" spans="1:15" ht="12.75" customHeight="1" x14ac:dyDescent="0.2">
      <c r="A2280" s="36" t="str">
        <f>'0'!$A$4</f>
        <v>………………..</v>
      </c>
      <c r="B2280" s="37">
        <f>'0'!$A$2</f>
        <v>46112</v>
      </c>
      <c r="C2280" s="37" t="s">
        <v>1243</v>
      </c>
      <c r="D2280" s="119" t="str">
        <f>IF(G2280="","",VLOOKUP(G2280,номенклатури!R:T,2,0))</f>
        <v/>
      </c>
      <c r="E2280" s="365" t="str">
        <f>IF(G2280="","",VLOOKUP(G2280,номенклатури!R:T,3,0))</f>
        <v/>
      </c>
      <c r="F2280" s="159" t="str">
        <f>IF(G2280="","",IF(ISERROR(VLOOKUP(G2280,номенклатури!V:V,1,0)),E2280*H2280,E2280*I2280))</f>
        <v/>
      </c>
      <c r="G2280" s="14"/>
      <c r="H2280" s="15"/>
      <c r="I2280" s="15"/>
      <c r="J2280" s="15"/>
      <c r="K2280" s="15"/>
      <c r="L2280" s="217"/>
      <c r="M2280" s="22"/>
      <c r="N2280" s="119" t="str">
        <f>IF(G2280="","",VLOOKUP(G2280,номенклатури!R:U,4,0))</f>
        <v/>
      </c>
      <c r="O2280" s="119" t="str">
        <f>IF(M2280="","",VLOOKUP(M2280,'14'!D:D,1,0))</f>
        <v/>
      </c>
    </row>
    <row r="2281" spans="1:15" ht="12.75" customHeight="1" x14ac:dyDescent="0.2">
      <c r="A2281" s="36" t="str">
        <f>'0'!$A$4</f>
        <v>………………..</v>
      </c>
      <c r="B2281" s="37">
        <f>'0'!$A$2</f>
        <v>46112</v>
      </c>
      <c r="C2281" s="37" t="s">
        <v>1243</v>
      </c>
      <c r="D2281" s="119" t="str">
        <f>IF(G2281="","",VLOOKUP(G2281,номенклатури!R:T,2,0))</f>
        <v/>
      </c>
      <c r="E2281" s="365" t="str">
        <f>IF(G2281="","",VLOOKUP(G2281,номенклатури!R:T,3,0))</f>
        <v/>
      </c>
      <c r="F2281" s="159" t="str">
        <f>IF(G2281="","",IF(ISERROR(VLOOKUP(G2281,номенклатури!V:V,1,0)),E2281*H2281,E2281*I2281))</f>
        <v/>
      </c>
      <c r="G2281" s="14"/>
      <c r="H2281" s="15"/>
      <c r="I2281" s="15"/>
      <c r="J2281" s="15"/>
      <c r="K2281" s="15"/>
      <c r="L2281" s="217"/>
      <c r="M2281" s="22"/>
      <c r="N2281" s="119" t="str">
        <f>IF(G2281="","",VLOOKUP(G2281,номенклатури!R:U,4,0))</f>
        <v/>
      </c>
      <c r="O2281" s="119" t="str">
        <f>IF(M2281="","",VLOOKUP(M2281,'14'!D:D,1,0))</f>
        <v/>
      </c>
    </row>
    <row r="2282" spans="1:15" ht="12.75" customHeight="1" x14ac:dyDescent="0.2">
      <c r="A2282" s="36" t="str">
        <f>'0'!$A$4</f>
        <v>………………..</v>
      </c>
      <c r="B2282" s="37">
        <f>'0'!$A$2</f>
        <v>46112</v>
      </c>
      <c r="C2282" s="37" t="s">
        <v>1243</v>
      </c>
      <c r="D2282" s="119" t="str">
        <f>IF(G2282="","",VLOOKUP(G2282,номенклатури!R:T,2,0))</f>
        <v/>
      </c>
      <c r="E2282" s="365" t="str">
        <f>IF(G2282="","",VLOOKUP(G2282,номенклатури!R:T,3,0))</f>
        <v/>
      </c>
      <c r="F2282" s="159" t="str">
        <f>IF(G2282="","",IF(ISERROR(VLOOKUP(G2282,номенклатури!V:V,1,0)),E2282*H2282,E2282*I2282))</f>
        <v/>
      </c>
      <c r="G2282" s="14"/>
      <c r="H2282" s="15"/>
      <c r="I2282" s="15"/>
      <c r="J2282" s="15"/>
      <c r="K2282" s="15"/>
      <c r="L2282" s="217"/>
      <c r="M2282" s="22"/>
      <c r="N2282" s="119" t="str">
        <f>IF(G2282="","",VLOOKUP(G2282,номенклатури!R:U,4,0))</f>
        <v/>
      </c>
      <c r="O2282" s="119" t="str">
        <f>IF(M2282="","",VLOOKUP(M2282,'14'!D:D,1,0))</f>
        <v/>
      </c>
    </row>
    <row r="2283" spans="1:15" ht="12.75" customHeight="1" x14ac:dyDescent="0.2">
      <c r="A2283" s="36" t="str">
        <f>'0'!$A$4</f>
        <v>………………..</v>
      </c>
      <c r="B2283" s="37">
        <f>'0'!$A$2</f>
        <v>46112</v>
      </c>
      <c r="C2283" s="37" t="s">
        <v>1243</v>
      </c>
      <c r="D2283" s="119" t="str">
        <f>IF(G2283="","",VLOOKUP(G2283,номенклатури!R:T,2,0))</f>
        <v/>
      </c>
      <c r="E2283" s="365" t="str">
        <f>IF(G2283="","",VLOOKUP(G2283,номенклатури!R:T,3,0))</f>
        <v/>
      </c>
      <c r="F2283" s="159" t="str">
        <f>IF(G2283="","",IF(ISERROR(VLOOKUP(G2283,номенклатури!V:V,1,0)),E2283*H2283,E2283*I2283))</f>
        <v/>
      </c>
      <c r="G2283" s="14"/>
      <c r="H2283" s="15"/>
      <c r="I2283" s="15"/>
      <c r="J2283" s="15"/>
      <c r="K2283" s="15"/>
      <c r="L2283" s="217"/>
      <c r="M2283" s="22"/>
      <c r="N2283" s="119" t="str">
        <f>IF(G2283="","",VLOOKUP(G2283,номенклатури!R:U,4,0))</f>
        <v/>
      </c>
      <c r="O2283" s="119" t="str">
        <f>IF(M2283="","",VLOOKUP(M2283,'14'!D:D,1,0))</f>
        <v/>
      </c>
    </row>
    <row r="2284" spans="1:15" ht="12.75" customHeight="1" x14ac:dyDescent="0.2">
      <c r="A2284" s="36" t="str">
        <f>'0'!$A$4</f>
        <v>………………..</v>
      </c>
      <c r="B2284" s="37">
        <f>'0'!$A$2</f>
        <v>46112</v>
      </c>
      <c r="C2284" s="37" t="s">
        <v>1243</v>
      </c>
      <c r="D2284" s="119" t="str">
        <f>IF(G2284="","",VLOOKUP(G2284,номенклатури!R:T,2,0))</f>
        <v/>
      </c>
      <c r="E2284" s="365" t="str">
        <f>IF(G2284="","",VLOOKUP(G2284,номенклатури!R:T,3,0))</f>
        <v/>
      </c>
      <c r="F2284" s="159" t="str">
        <f>IF(G2284="","",IF(ISERROR(VLOOKUP(G2284,номенклатури!V:V,1,0)),E2284*H2284,E2284*I2284))</f>
        <v/>
      </c>
      <c r="G2284" s="14"/>
      <c r="H2284" s="15"/>
      <c r="I2284" s="15"/>
      <c r="J2284" s="15"/>
      <c r="K2284" s="15"/>
      <c r="L2284" s="217"/>
      <c r="M2284" s="22"/>
      <c r="N2284" s="119" t="str">
        <f>IF(G2284="","",VLOOKUP(G2284,номенклатури!R:U,4,0))</f>
        <v/>
      </c>
      <c r="O2284" s="119" t="str">
        <f>IF(M2284="","",VLOOKUP(M2284,'14'!D:D,1,0))</f>
        <v/>
      </c>
    </row>
    <row r="2285" spans="1:15" ht="12.75" customHeight="1" x14ac:dyDescent="0.2">
      <c r="A2285" s="36" t="str">
        <f>'0'!$A$4</f>
        <v>………………..</v>
      </c>
      <c r="B2285" s="37">
        <f>'0'!$A$2</f>
        <v>46112</v>
      </c>
      <c r="C2285" s="37" t="s">
        <v>1243</v>
      </c>
      <c r="D2285" s="119" t="str">
        <f>IF(G2285="","",VLOOKUP(G2285,номенклатури!R:T,2,0))</f>
        <v/>
      </c>
      <c r="E2285" s="365" t="str">
        <f>IF(G2285="","",VLOOKUP(G2285,номенклатури!R:T,3,0))</f>
        <v/>
      </c>
      <c r="F2285" s="159" t="str">
        <f>IF(G2285="","",IF(ISERROR(VLOOKUP(G2285,номенклатури!V:V,1,0)),E2285*H2285,E2285*I2285))</f>
        <v/>
      </c>
      <c r="G2285" s="14"/>
      <c r="H2285" s="15"/>
      <c r="I2285" s="15"/>
      <c r="J2285" s="15"/>
      <c r="K2285" s="15"/>
      <c r="L2285" s="217"/>
      <c r="M2285" s="22"/>
      <c r="N2285" s="119" t="str">
        <f>IF(G2285="","",VLOOKUP(G2285,номенклатури!R:U,4,0))</f>
        <v/>
      </c>
      <c r="O2285" s="119" t="str">
        <f>IF(M2285="","",VLOOKUP(M2285,'14'!D:D,1,0))</f>
        <v/>
      </c>
    </row>
    <row r="2286" spans="1:15" ht="12.75" customHeight="1" x14ac:dyDescent="0.2">
      <c r="A2286" s="36" t="str">
        <f>'0'!$A$4</f>
        <v>………………..</v>
      </c>
      <c r="B2286" s="37">
        <f>'0'!$A$2</f>
        <v>46112</v>
      </c>
      <c r="C2286" s="37" t="s">
        <v>1243</v>
      </c>
      <c r="D2286" s="119" t="str">
        <f>IF(G2286="","",VLOOKUP(G2286,номенклатури!R:T,2,0))</f>
        <v/>
      </c>
      <c r="E2286" s="365" t="str">
        <f>IF(G2286="","",VLOOKUP(G2286,номенклатури!R:T,3,0))</f>
        <v/>
      </c>
      <c r="F2286" s="159" t="str">
        <f>IF(G2286="","",IF(ISERROR(VLOOKUP(G2286,номенклатури!V:V,1,0)),E2286*H2286,E2286*I2286))</f>
        <v/>
      </c>
      <c r="G2286" s="14"/>
      <c r="H2286" s="15"/>
      <c r="I2286" s="15"/>
      <c r="J2286" s="15"/>
      <c r="K2286" s="15"/>
      <c r="L2286" s="217"/>
      <c r="M2286" s="22"/>
      <c r="N2286" s="119" t="str">
        <f>IF(G2286="","",VLOOKUP(G2286,номенклатури!R:U,4,0))</f>
        <v/>
      </c>
      <c r="O2286" s="119" t="str">
        <f>IF(M2286="","",VLOOKUP(M2286,'14'!D:D,1,0))</f>
        <v/>
      </c>
    </row>
    <row r="2287" spans="1:15" ht="12.75" customHeight="1" x14ac:dyDescent="0.2">
      <c r="A2287" s="36" t="str">
        <f>'0'!$A$4</f>
        <v>………………..</v>
      </c>
      <c r="B2287" s="37">
        <f>'0'!$A$2</f>
        <v>46112</v>
      </c>
      <c r="C2287" s="37" t="s">
        <v>1243</v>
      </c>
      <c r="D2287" s="119" t="str">
        <f>IF(G2287="","",VLOOKUP(G2287,номенклатури!R:T,2,0))</f>
        <v/>
      </c>
      <c r="E2287" s="365" t="str">
        <f>IF(G2287="","",VLOOKUP(G2287,номенклатури!R:T,3,0))</f>
        <v/>
      </c>
      <c r="F2287" s="159" t="str">
        <f>IF(G2287="","",IF(ISERROR(VLOOKUP(G2287,номенклатури!V:V,1,0)),E2287*H2287,E2287*I2287))</f>
        <v/>
      </c>
      <c r="G2287" s="14"/>
      <c r="H2287" s="15"/>
      <c r="I2287" s="15"/>
      <c r="J2287" s="15"/>
      <c r="K2287" s="15"/>
      <c r="L2287" s="217"/>
      <c r="M2287" s="22"/>
      <c r="N2287" s="119" t="str">
        <f>IF(G2287="","",VLOOKUP(G2287,номенклатури!R:U,4,0))</f>
        <v/>
      </c>
      <c r="O2287" s="119" t="str">
        <f>IF(M2287="","",VLOOKUP(M2287,'14'!D:D,1,0))</f>
        <v/>
      </c>
    </row>
    <row r="2288" spans="1:15" ht="12.75" customHeight="1" x14ac:dyDescent="0.2">
      <c r="A2288" s="36" t="str">
        <f>'0'!$A$4</f>
        <v>………………..</v>
      </c>
      <c r="B2288" s="37">
        <f>'0'!$A$2</f>
        <v>46112</v>
      </c>
      <c r="C2288" s="37" t="s">
        <v>1243</v>
      </c>
      <c r="D2288" s="119" t="str">
        <f>IF(G2288="","",VLOOKUP(G2288,номенклатури!R:T,2,0))</f>
        <v/>
      </c>
      <c r="E2288" s="365" t="str">
        <f>IF(G2288="","",VLOOKUP(G2288,номенклатури!R:T,3,0))</f>
        <v/>
      </c>
      <c r="F2288" s="159" t="str">
        <f>IF(G2288="","",IF(ISERROR(VLOOKUP(G2288,номенклатури!V:V,1,0)),E2288*H2288,E2288*I2288))</f>
        <v/>
      </c>
      <c r="G2288" s="14"/>
      <c r="H2288" s="15"/>
      <c r="I2288" s="15"/>
      <c r="J2288" s="15"/>
      <c r="K2288" s="15"/>
      <c r="L2288" s="217"/>
      <c r="M2288" s="22"/>
      <c r="N2288" s="119" t="str">
        <f>IF(G2288="","",VLOOKUP(G2288,номенклатури!R:U,4,0))</f>
        <v/>
      </c>
      <c r="O2288" s="119" t="str">
        <f>IF(M2288="","",VLOOKUP(M2288,'14'!D:D,1,0))</f>
        <v/>
      </c>
    </row>
    <row r="2289" spans="1:15" ht="12.75" customHeight="1" x14ac:dyDescent="0.2">
      <c r="A2289" s="36" t="str">
        <f>'0'!$A$4</f>
        <v>………………..</v>
      </c>
      <c r="B2289" s="37">
        <f>'0'!$A$2</f>
        <v>46112</v>
      </c>
      <c r="C2289" s="37" t="s">
        <v>1243</v>
      </c>
      <c r="D2289" s="119" t="str">
        <f>IF(G2289="","",VLOOKUP(G2289,номенклатури!R:T,2,0))</f>
        <v/>
      </c>
      <c r="E2289" s="365" t="str">
        <f>IF(G2289="","",VLOOKUP(G2289,номенклатури!R:T,3,0))</f>
        <v/>
      </c>
      <c r="F2289" s="159" t="str">
        <f>IF(G2289="","",IF(ISERROR(VLOOKUP(G2289,номенклатури!V:V,1,0)),E2289*H2289,E2289*I2289))</f>
        <v/>
      </c>
      <c r="G2289" s="14"/>
      <c r="H2289" s="15"/>
      <c r="I2289" s="15"/>
      <c r="J2289" s="15"/>
      <c r="K2289" s="15"/>
      <c r="L2289" s="217"/>
      <c r="M2289" s="22"/>
      <c r="N2289" s="119" t="str">
        <f>IF(G2289="","",VLOOKUP(G2289,номенклатури!R:U,4,0))</f>
        <v/>
      </c>
      <c r="O2289" s="119" t="str">
        <f>IF(M2289="","",VLOOKUP(M2289,'14'!D:D,1,0))</f>
        <v/>
      </c>
    </row>
    <row r="2290" spans="1:15" ht="12.75" customHeight="1" x14ac:dyDescent="0.2">
      <c r="A2290" s="36" t="str">
        <f>'0'!$A$4</f>
        <v>………………..</v>
      </c>
      <c r="B2290" s="37">
        <f>'0'!$A$2</f>
        <v>46112</v>
      </c>
      <c r="C2290" s="37" t="s">
        <v>1243</v>
      </c>
      <c r="D2290" s="119" t="str">
        <f>IF(G2290="","",VLOOKUP(G2290,номенклатури!R:T,2,0))</f>
        <v/>
      </c>
      <c r="E2290" s="365" t="str">
        <f>IF(G2290="","",VLOOKUP(G2290,номенклатури!R:T,3,0))</f>
        <v/>
      </c>
      <c r="F2290" s="159" t="str">
        <f>IF(G2290="","",IF(ISERROR(VLOOKUP(G2290,номенклатури!V:V,1,0)),E2290*H2290,E2290*I2290))</f>
        <v/>
      </c>
      <c r="G2290" s="14"/>
      <c r="H2290" s="15"/>
      <c r="I2290" s="15"/>
      <c r="J2290" s="15"/>
      <c r="K2290" s="15"/>
      <c r="L2290" s="217"/>
      <c r="M2290" s="22"/>
      <c r="N2290" s="119" t="str">
        <f>IF(G2290="","",VLOOKUP(G2290,номенклатури!R:U,4,0))</f>
        <v/>
      </c>
      <c r="O2290" s="119" t="str">
        <f>IF(M2290="","",VLOOKUP(M2290,'14'!D:D,1,0))</f>
        <v/>
      </c>
    </row>
    <row r="2291" spans="1:15" ht="12.75" customHeight="1" x14ac:dyDescent="0.2">
      <c r="A2291" s="36" t="str">
        <f>'0'!$A$4</f>
        <v>………………..</v>
      </c>
      <c r="B2291" s="37">
        <f>'0'!$A$2</f>
        <v>46112</v>
      </c>
      <c r="C2291" s="37" t="s">
        <v>1243</v>
      </c>
      <c r="D2291" s="119" t="str">
        <f>IF(G2291="","",VLOOKUP(G2291,номенклатури!R:T,2,0))</f>
        <v/>
      </c>
      <c r="E2291" s="365" t="str">
        <f>IF(G2291="","",VLOOKUP(G2291,номенклатури!R:T,3,0))</f>
        <v/>
      </c>
      <c r="F2291" s="159" t="str">
        <f>IF(G2291="","",IF(ISERROR(VLOOKUP(G2291,номенклатури!V:V,1,0)),E2291*H2291,E2291*I2291))</f>
        <v/>
      </c>
      <c r="G2291" s="14"/>
      <c r="H2291" s="15"/>
      <c r="I2291" s="15"/>
      <c r="J2291" s="15"/>
      <c r="K2291" s="15"/>
      <c r="L2291" s="217"/>
      <c r="M2291" s="22"/>
      <c r="N2291" s="119" t="str">
        <f>IF(G2291="","",VLOOKUP(G2291,номенклатури!R:U,4,0))</f>
        <v/>
      </c>
      <c r="O2291" s="119" t="str">
        <f>IF(M2291="","",VLOOKUP(M2291,'14'!D:D,1,0))</f>
        <v/>
      </c>
    </row>
    <row r="2292" spans="1:15" ht="12.75" customHeight="1" x14ac:dyDescent="0.2">
      <c r="A2292" s="36" t="str">
        <f>'0'!$A$4</f>
        <v>………………..</v>
      </c>
      <c r="B2292" s="37">
        <f>'0'!$A$2</f>
        <v>46112</v>
      </c>
      <c r="C2292" s="37" t="s">
        <v>1243</v>
      </c>
      <c r="D2292" s="119" t="str">
        <f>IF(G2292="","",VLOOKUP(G2292,номенклатури!R:T,2,0))</f>
        <v/>
      </c>
      <c r="E2292" s="365" t="str">
        <f>IF(G2292="","",VLOOKUP(G2292,номенклатури!R:T,3,0))</f>
        <v/>
      </c>
      <c r="F2292" s="159" t="str">
        <f>IF(G2292="","",IF(ISERROR(VLOOKUP(G2292,номенклатури!V:V,1,0)),E2292*H2292,E2292*I2292))</f>
        <v/>
      </c>
      <c r="G2292" s="14"/>
      <c r="H2292" s="15"/>
      <c r="I2292" s="15"/>
      <c r="J2292" s="15"/>
      <c r="K2292" s="15"/>
      <c r="L2292" s="217"/>
      <c r="M2292" s="22"/>
      <c r="N2292" s="119" t="str">
        <f>IF(G2292="","",VLOOKUP(G2292,номенклатури!R:U,4,0))</f>
        <v/>
      </c>
      <c r="O2292" s="119" t="str">
        <f>IF(M2292="","",VLOOKUP(M2292,'14'!D:D,1,0))</f>
        <v/>
      </c>
    </row>
    <row r="2293" spans="1:15" ht="12.75" customHeight="1" x14ac:dyDescent="0.2">
      <c r="A2293" s="36" t="str">
        <f>'0'!$A$4</f>
        <v>………………..</v>
      </c>
      <c r="B2293" s="37">
        <f>'0'!$A$2</f>
        <v>46112</v>
      </c>
      <c r="C2293" s="37" t="s">
        <v>1243</v>
      </c>
      <c r="D2293" s="119" t="str">
        <f>IF(G2293="","",VLOOKUP(G2293,номенклатури!R:T,2,0))</f>
        <v/>
      </c>
      <c r="E2293" s="365" t="str">
        <f>IF(G2293="","",VLOOKUP(G2293,номенклатури!R:T,3,0))</f>
        <v/>
      </c>
      <c r="F2293" s="159" t="str">
        <f>IF(G2293="","",IF(ISERROR(VLOOKUP(G2293,номенклатури!V:V,1,0)),E2293*H2293,E2293*I2293))</f>
        <v/>
      </c>
      <c r="G2293" s="14"/>
      <c r="H2293" s="15"/>
      <c r="I2293" s="15"/>
      <c r="J2293" s="15"/>
      <c r="K2293" s="15"/>
      <c r="L2293" s="217"/>
      <c r="M2293" s="22"/>
      <c r="N2293" s="119" t="str">
        <f>IF(G2293="","",VLOOKUP(G2293,номенклатури!R:U,4,0))</f>
        <v/>
      </c>
      <c r="O2293" s="119" t="str">
        <f>IF(M2293="","",VLOOKUP(M2293,'14'!D:D,1,0))</f>
        <v/>
      </c>
    </row>
    <row r="2294" spans="1:15" ht="12.75" customHeight="1" x14ac:dyDescent="0.2">
      <c r="A2294" s="36" t="str">
        <f>'0'!$A$4</f>
        <v>………………..</v>
      </c>
      <c r="B2294" s="37">
        <f>'0'!$A$2</f>
        <v>46112</v>
      </c>
      <c r="C2294" s="37" t="s">
        <v>1243</v>
      </c>
      <c r="D2294" s="119" t="str">
        <f>IF(G2294="","",VLOOKUP(G2294,номенклатури!R:T,2,0))</f>
        <v/>
      </c>
      <c r="E2294" s="365" t="str">
        <f>IF(G2294="","",VLOOKUP(G2294,номенклатури!R:T,3,0))</f>
        <v/>
      </c>
      <c r="F2294" s="159" t="str">
        <f>IF(G2294="","",IF(ISERROR(VLOOKUP(G2294,номенклатури!V:V,1,0)),E2294*H2294,E2294*I2294))</f>
        <v/>
      </c>
      <c r="G2294" s="14"/>
      <c r="H2294" s="15"/>
      <c r="I2294" s="15"/>
      <c r="J2294" s="15"/>
      <c r="K2294" s="15"/>
      <c r="L2294" s="217"/>
      <c r="M2294" s="22"/>
      <c r="N2294" s="119" t="str">
        <f>IF(G2294="","",VLOOKUP(G2294,номенклатури!R:U,4,0))</f>
        <v/>
      </c>
      <c r="O2294" s="119" t="str">
        <f>IF(M2294="","",VLOOKUP(M2294,'14'!D:D,1,0))</f>
        <v/>
      </c>
    </row>
    <row r="2295" spans="1:15" ht="12.75" customHeight="1" x14ac:dyDescent="0.2">
      <c r="A2295" s="36" t="str">
        <f>'0'!$A$4</f>
        <v>………………..</v>
      </c>
      <c r="B2295" s="37">
        <f>'0'!$A$2</f>
        <v>46112</v>
      </c>
      <c r="C2295" s="37" t="s">
        <v>1243</v>
      </c>
      <c r="D2295" s="119" t="str">
        <f>IF(G2295="","",VLOOKUP(G2295,номенклатури!R:T,2,0))</f>
        <v/>
      </c>
      <c r="E2295" s="365" t="str">
        <f>IF(G2295="","",VLOOKUP(G2295,номенклатури!R:T,3,0))</f>
        <v/>
      </c>
      <c r="F2295" s="159" t="str">
        <f>IF(G2295="","",IF(ISERROR(VLOOKUP(G2295,номенклатури!V:V,1,0)),E2295*H2295,E2295*I2295))</f>
        <v/>
      </c>
      <c r="G2295" s="14"/>
      <c r="H2295" s="15"/>
      <c r="I2295" s="15"/>
      <c r="J2295" s="15"/>
      <c r="K2295" s="15"/>
      <c r="L2295" s="217"/>
      <c r="M2295" s="22"/>
      <c r="N2295" s="119" t="str">
        <f>IF(G2295="","",VLOOKUP(G2295,номенклатури!R:U,4,0))</f>
        <v/>
      </c>
      <c r="O2295" s="119" t="str">
        <f>IF(M2295="","",VLOOKUP(M2295,'14'!D:D,1,0))</f>
        <v/>
      </c>
    </row>
    <row r="2296" spans="1:15" ht="12.75" customHeight="1" x14ac:dyDescent="0.2">
      <c r="A2296" s="36" t="str">
        <f>'0'!$A$4</f>
        <v>………………..</v>
      </c>
      <c r="B2296" s="37">
        <f>'0'!$A$2</f>
        <v>46112</v>
      </c>
      <c r="C2296" s="37" t="s">
        <v>1243</v>
      </c>
      <c r="D2296" s="119" t="str">
        <f>IF(G2296="","",VLOOKUP(G2296,номенклатури!R:T,2,0))</f>
        <v/>
      </c>
      <c r="E2296" s="365" t="str">
        <f>IF(G2296="","",VLOOKUP(G2296,номенклатури!R:T,3,0))</f>
        <v/>
      </c>
      <c r="F2296" s="159" t="str">
        <f>IF(G2296="","",IF(ISERROR(VLOOKUP(G2296,номенклатури!V:V,1,0)),E2296*H2296,E2296*I2296))</f>
        <v/>
      </c>
      <c r="G2296" s="14"/>
      <c r="H2296" s="15"/>
      <c r="I2296" s="15"/>
      <c r="J2296" s="15"/>
      <c r="K2296" s="15"/>
      <c r="L2296" s="217"/>
      <c r="M2296" s="22"/>
      <c r="N2296" s="119" t="str">
        <f>IF(G2296="","",VLOOKUP(G2296,номенклатури!R:U,4,0))</f>
        <v/>
      </c>
      <c r="O2296" s="119" t="str">
        <f>IF(M2296="","",VLOOKUP(M2296,'14'!D:D,1,0))</f>
        <v/>
      </c>
    </row>
    <row r="2297" spans="1:15" ht="12.75" customHeight="1" x14ac:dyDescent="0.2">
      <c r="A2297" s="36" t="str">
        <f>'0'!$A$4</f>
        <v>………………..</v>
      </c>
      <c r="B2297" s="37">
        <f>'0'!$A$2</f>
        <v>46112</v>
      </c>
      <c r="C2297" s="37" t="s">
        <v>1243</v>
      </c>
      <c r="D2297" s="119" t="str">
        <f>IF(G2297="","",VLOOKUP(G2297,номенклатури!R:T,2,0))</f>
        <v/>
      </c>
      <c r="E2297" s="365" t="str">
        <f>IF(G2297="","",VLOOKUP(G2297,номенклатури!R:T,3,0))</f>
        <v/>
      </c>
      <c r="F2297" s="159" t="str">
        <f>IF(G2297="","",IF(ISERROR(VLOOKUP(G2297,номенклатури!V:V,1,0)),E2297*H2297,E2297*I2297))</f>
        <v/>
      </c>
      <c r="G2297" s="14"/>
      <c r="H2297" s="15"/>
      <c r="I2297" s="15"/>
      <c r="J2297" s="15"/>
      <c r="K2297" s="15"/>
      <c r="L2297" s="217"/>
      <c r="M2297" s="22"/>
      <c r="N2297" s="119" t="str">
        <f>IF(G2297="","",VLOOKUP(G2297,номенклатури!R:U,4,0))</f>
        <v/>
      </c>
      <c r="O2297" s="119" t="str">
        <f>IF(M2297="","",VLOOKUP(M2297,'14'!D:D,1,0))</f>
        <v/>
      </c>
    </row>
    <row r="2298" spans="1:15" ht="12.75" customHeight="1" x14ac:dyDescent="0.2">
      <c r="A2298" s="36" t="str">
        <f>'0'!$A$4</f>
        <v>………………..</v>
      </c>
      <c r="B2298" s="37">
        <f>'0'!$A$2</f>
        <v>46112</v>
      </c>
      <c r="C2298" s="37" t="s">
        <v>1243</v>
      </c>
      <c r="D2298" s="119" t="str">
        <f>IF(G2298="","",VLOOKUP(G2298,номенклатури!R:T,2,0))</f>
        <v/>
      </c>
      <c r="E2298" s="365" t="str">
        <f>IF(G2298="","",VLOOKUP(G2298,номенклатури!R:T,3,0))</f>
        <v/>
      </c>
      <c r="F2298" s="159" t="str">
        <f>IF(G2298="","",IF(ISERROR(VLOOKUP(G2298,номенклатури!V:V,1,0)),E2298*H2298,E2298*I2298))</f>
        <v/>
      </c>
      <c r="G2298" s="14"/>
      <c r="H2298" s="15"/>
      <c r="I2298" s="15"/>
      <c r="J2298" s="15"/>
      <c r="K2298" s="15"/>
      <c r="L2298" s="217"/>
      <c r="M2298" s="22"/>
      <c r="N2298" s="119" t="str">
        <f>IF(G2298="","",VLOOKUP(G2298,номенклатури!R:U,4,0))</f>
        <v/>
      </c>
      <c r="O2298" s="119" t="str">
        <f>IF(M2298="","",VLOOKUP(M2298,'14'!D:D,1,0))</f>
        <v/>
      </c>
    </row>
    <row r="2299" spans="1:15" ht="12.75" customHeight="1" x14ac:dyDescent="0.2">
      <c r="A2299" s="36" t="str">
        <f>'0'!$A$4</f>
        <v>………………..</v>
      </c>
      <c r="B2299" s="37">
        <f>'0'!$A$2</f>
        <v>46112</v>
      </c>
      <c r="C2299" s="37" t="s">
        <v>1243</v>
      </c>
      <c r="D2299" s="119" t="str">
        <f>IF(G2299="","",VLOOKUP(G2299,номенклатури!R:T,2,0))</f>
        <v/>
      </c>
      <c r="E2299" s="365" t="str">
        <f>IF(G2299="","",VLOOKUP(G2299,номенклатури!R:T,3,0))</f>
        <v/>
      </c>
      <c r="F2299" s="159" t="str">
        <f>IF(G2299="","",IF(ISERROR(VLOOKUP(G2299,номенклатури!V:V,1,0)),E2299*H2299,E2299*I2299))</f>
        <v/>
      </c>
      <c r="G2299" s="14"/>
      <c r="H2299" s="15"/>
      <c r="I2299" s="15"/>
      <c r="J2299" s="15"/>
      <c r="K2299" s="15"/>
      <c r="L2299" s="217"/>
      <c r="M2299" s="22"/>
      <c r="N2299" s="119" t="str">
        <f>IF(G2299="","",VLOOKUP(G2299,номенклатури!R:U,4,0))</f>
        <v/>
      </c>
      <c r="O2299" s="119" t="str">
        <f>IF(M2299="","",VLOOKUP(M2299,'14'!D:D,1,0))</f>
        <v/>
      </c>
    </row>
    <row r="2300" spans="1:15" ht="12.75" customHeight="1" x14ac:dyDescent="0.2">
      <c r="A2300" s="36" t="str">
        <f>'0'!$A$4</f>
        <v>………………..</v>
      </c>
      <c r="B2300" s="37">
        <f>'0'!$A$2</f>
        <v>46112</v>
      </c>
      <c r="C2300" s="37" t="s">
        <v>1243</v>
      </c>
      <c r="D2300" s="119" t="str">
        <f>IF(G2300="","",VLOOKUP(G2300,номенклатури!R:T,2,0))</f>
        <v/>
      </c>
      <c r="E2300" s="365" t="str">
        <f>IF(G2300="","",VLOOKUP(G2300,номенклатури!R:T,3,0))</f>
        <v/>
      </c>
      <c r="F2300" s="159" t="str">
        <f>IF(G2300="","",IF(ISERROR(VLOOKUP(G2300,номенклатури!V:V,1,0)),E2300*H2300,E2300*I2300))</f>
        <v/>
      </c>
      <c r="G2300" s="14"/>
      <c r="H2300" s="15"/>
      <c r="I2300" s="15"/>
      <c r="J2300" s="15"/>
      <c r="K2300" s="15"/>
      <c r="L2300" s="217"/>
      <c r="M2300" s="22"/>
      <c r="N2300" s="119" t="str">
        <f>IF(G2300="","",VLOOKUP(G2300,номенклатури!R:U,4,0))</f>
        <v/>
      </c>
      <c r="O2300" s="119" t="str">
        <f>IF(M2300="","",VLOOKUP(M2300,'14'!D:D,1,0))</f>
        <v/>
      </c>
    </row>
    <row r="2301" spans="1:15" ht="12.75" customHeight="1" x14ac:dyDescent="0.2">
      <c r="A2301" s="36" t="str">
        <f>'0'!$A$4</f>
        <v>………………..</v>
      </c>
      <c r="B2301" s="37">
        <f>'0'!$A$2</f>
        <v>46112</v>
      </c>
      <c r="C2301" s="37" t="s">
        <v>1243</v>
      </c>
      <c r="D2301" s="119" t="str">
        <f>IF(G2301="","",VLOOKUP(G2301,номенклатури!R:T,2,0))</f>
        <v/>
      </c>
      <c r="E2301" s="365" t="str">
        <f>IF(G2301="","",VLOOKUP(G2301,номенклатури!R:T,3,0))</f>
        <v/>
      </c>
      <c r="F2301" s="159" t="str">
        <f>IF(G2301="","",IF(ISERROR(VLOOKUP(G2301,номенклатури!V:V,1,0)),E2301*H2301,E2301*I2301))</f>
        <v/>
      </c>
      <c r="G2301" s="14"/>
      <c r="H2301" s="15"/>
      <c r="I2301" s="15"/>
      <c r="J2301" s="15"/>
      <c r="K2301" s="15"/>
      <c r="L2301" s="217"/>
      <c r="M2301" s="22"/>
      <c r="N2301" s="119" t="str">
        <f>IF(G2301="","",VLOOKUP(G2301,номенклатури!R:U,4,0))</f>
        <v/>
      </c>
      <c r="O2301" s="119" t="str">
        <f>IF(M2301="","",VLOOKUP(M2301,'14'!D:D,1,0))</f>
        <v/>
      </c>
    </row>
    <row r="2302" spans="1:15" ht="12.75" customHeight="1" x14ac:dyDescent="0.2">
      <c r="A2302" s="36" t="str">
        <f>'0'!$A$4</f>
        <v>………………..</v>
      </c>
      <c r="B2302" s="37">
        <f>'0'!$A$2</f>
        <v>46112</v>
      </c>
      <c r="C2302" s="37" t="s">
        <v>1243</v>
      </c>
      <c r="D2302" s="119" t="str">
        <f>IF(G2302="","",VLOOKUP(G2302,номенклатури!R:T,2,0))</f>
        <v/>
      </c>
      <c r="E2302" s="365" t="str">
        <f>IF(G2302="","",VLOOKUP(G2302,номенклатури!R:T,3,0))</f>
        <v/>
      </c>
      <c r="F2302" s="159" t="str">
        <f>IF(G2302="","",IF(ISERROR(VLOOKUP(G2302,номенклатури!V:V,1,0)),E2302*H2302,E2302*I2302))</f>
        <v/>
      </c>
      <c r="G2302" s="14"/>
      <c r="H2302" s="15"/>
      <c r="I2302" s="15"/>
      <c r="J2302" s="15"/>
      <c r="K2302" s="15"/>
      <c r="L2302" s="217"/>
      <c r="M2302" s="22"/>
      <c r="N2302" s="119" t="str">
        <f>IF(G2302="","",VLOOKUP(G2302,номенклатури!R:U,4,0))</f>
        <v/>
      </c>
      <c r="O2302" s="119" t="str">
        <f>IF(M2302="","",VLOOKUP(M2302,'14'!D:D,1,0))</f>
        <v/>
      </c>
    </row>
    <row r="2303" spans="1:15" ht="12.75" customHeight="1" x14ac:dyDescent="0.2">
      <c r="A2303" s="36" t="str">
        <f>'0'!$A$4</f>
        <v>………………..</v>
      </c>
      <c r="B2303" s="37">
        <f>'0'!$A$2</f>
        <v>46112</v>
      </c>
      <c r="C2303" s="37" t="s">
        <v>1243</v>
      </c>
      <c r="D2303" s="119" t="str">
        <f>IF(G2303="","",VLOOKUP(G2303,номенклатури!R:T,2,0))</f>
        <v/>
      </c>
      <c r="E2303" s="365" t="str">
        <f>IF(G2303="","",VLOOKUP(G2303,номенклатури!R:T,3,0))</f>
        <v/>
      </c>
      <c r="F2303" s="159" t="str">
        <f>IF(G2303="","",IF(ISERROR(VLOOKUP(G2303,номенклатури!V:V,1,0)),E2303*H2303,E2303*I2303))</f>
        <v/>
      </c>
      <c r="G2303" s="14"/>
      <c r="H2303" s="15"/>
      <c r="I2303" s="15"/>
      <c r="J2303" s="15"/>
      <c r="K2303" s="15"/>
      <c r="L2303" s="217"/>
      <c r="M2303" s="22"/>
      <c r="N2303" s="119" t="str">
        <f>IF(G2303="","",VLOOKUP(G2303,номенклатури!R:U,4,0))</f>
        <v/>
      </c>
      <c r="O2303" s="119" t="str">
        <f>IF(M2303="","",VLOOKUP(M2303,'14'!D:D,1,0))</f>
        <v/>
      </c>
    </row>
    <row r="2304" spans="1:15" ht="12.75" customHeight="1" x14ac:dyDescent="0.2">
      <c r="A2304" s="36" t="str">
        <f>'0'!$A$4</f>
        <v>………………..</v>
      </c>
      <c r="B2304" s="37">
        <f>'0'!$A$2</f>
        <v>46112</v>
      </c>
      <c r="C2304" s="37" t="s">
        <v>1243</v>
      </c>
      <c r="D2304" s="119" t="str">
        <f>IF(G2304="","",VLOOKUP(G2304,номенклатури!R:T,2,0))</f>
        <v/>
      </c>
      <c r="E2304" s="365" t="str">
        <f>IF(G2304="","",VLOOKUP(G2304,номенклатури!R:T,3,0))</f>
        <v/>
      </c>
      <c r="F2304" s="159" t="str">
        <f>IF(G2304="","",IF(ISERROR(VLOOKUP(G2304,номенклатури!V:V,1,0)),E2304*H2304,E2304*I2304))</f>
        <v/>
      </c>
      <c r="G2304" s="14"/>
      <c r="H2304" s="15"/>
      <c r="I2304" s="15"/>
      <c r="J2304" s="15"/>
      <c r="K2304" s="15"/>
      <c r="L2304" s="217"/>
      <c r="M2304" s="22"/>
      <c r="N2304" s="119" t="str">
        <f>IF(G2304="","",VLOOKUP(G2304,номенклатури!R:U,4,0))</f>
        <v/>
      </c>
      <c r="O2304" s="119" t="str">
        <f>IF(M2304="","",VLOOKUP(M2304,'14'!D:D,1,0))</f>
        <v/>
      </c>
    </row>
    <row r="2305" spans="1:15" ht="12.75" customHeight="1" x14ac:dyDescent="0.2">
      <c r="A2305" s="36" t="str">
        <f>'0'!$A$4</f>
        <v>………………..</v>
      </c>
      <c r="B2305" s="37">
        <f>'0'!$A$2</f>
        <v>46112</v>
      </c>
      <c r="C2305" s="37" t="s">
        <v>1243</v>
      </c>
      <c r="D2305" s="119" t="str">
        <f>IF(G2305="","",VLOOKUP(G2305,номенклатури!R:T,2,0))</f>
        <v/>
      </c>
      <c r="E2305" s="365" t="str">
        <f>IF(G2305="","",VLOOKUP(G2305,номенклатури!R:T,3,0))</f>
        <v/>
      </c>
      <c r="F2305" s="159" t="str">
        <f>IF(G2305="","",IF(ISERROR(VLOOKUP(G2305,номенклатури!V:V,1,0)),E2305*H2305,E2305*I2305))</f>
        <v/>
      </c>
      <c r="G2305" s="14"/>
      <c r="H2305" s="15"/>
      <c r="I2305" s="15"/>
      <c r="J2305" s="15"/>
      <c r="K2305" s="15"/>
      <c r="L2305" s="217"/>
      <c r="M2305" s="22"/>
      <c r="N2305" s="119" t="str">
        <f>IF(G2305="","",VLOOKUP(G2305,номенклатури!R:U,4,0))</f>
        <v/>
      </c>
      <c r="O2305" s="119" t="str">
        <f>IF(M2305="","",VLOOKUP(M2305,'14'!D:D,1,0))</f>
        <v/>
      </c>
    </row>
    <row r="2306" spans="1:15" ht="12.75" customHeight="1" x14ac:dyDescent="0.2">
      <c r="A2306" s="36" t="str">
        <f>'0'!$A$4</f>
        <v>………………..</v>
      </c>
      <c r="B2306" s="37">
        <f>'0'!$A$2</f>
        <v>46112</v>
      </c>
      <c r="C2306" s="37" t="s">
        <v>1243</v>
      </c>
      <c r="D2306" s="119" t="str">
        <f>IF(G2306="","",VLOOKUP(G2306,номенклатури!R:T,2,0))</f>
        <v/>
      </c>
      <c r="E2306" s="365" t="str">
        <f>IF(G2306="","",VLOOKUP(G2306,номенклатури!R:T,3,0))</f>
        <v/>
      </c>
      <c r="F2306" s="159" t="str">
        <f>IF(G2306="","",IF(ISERROR(VLOOKUP(G2306,номенклатури!V:V,1,0)),E2306*H2306,E2306*I2306))</f>
        <v/>
      </c>
      <c r="G2306" s="14"/>
      <c r="H2306" s="15"/>
      <c r="I2306" s="15"/>
      <c r="J2306" s="15"/>
      <c r="K2306" s="15"/>
      <c r="L2306" s="217"/>
      <c r="M2306" s="22"/>
      <c r="N2306" s="119" t="str">
        <f>IF(G2306="","",VLOOKUP(G2306,номенклатури!R:U,4,0))</f>
        <v/>
      </c>
      <c r="O2306" s="119" t="str">
        <f>IF(M2306="","",VLOOKUP(M2306,'14'!D:D,1,0))</f>
        <v/>
      </c>
    </row>
    <row r="2307" spans="1:15" ht="12.75" customHeight="1" x14ac:dyDescent="0.2">
      <c r="A2307" s="36" t="str">
        <f>'0'!$A$4</f>
        <v>………………..</v>
      </c>
      <c r="B2307" s="37">
        <f>'0'!$A$2</f>
        <v>46112</v>
      </c>
      <c r="C2307" s="37" t="s">
        <v>1243</v>
      </c>
      <c r="D2307" s="119" t="str">
        <f>IF(G2307="","",VLOOKUP(G2307,номенклатури!R:T,2,0))</f>
        <v/>
      </c>
      <c r="E2307" s="365" t="str">
        <f>IF(G2307="","",VLOOKUP(G2307,номенклатури!R:T,3,0))</f>
        <v/>
      </c>
      <c r="F2307" s="159" t="str">
        <f>IF(G2307="","",IF(ISERROR(VLOOKUP(G2307,номенклатури!V:V,1,0)),E2307*H2307,E2307*I2307))</f>
        <v/>
      </c>
      <c r="G2307" s="14"/>
      <c r="H2307" s="15"/>
      <c r="I2307" s="15"/>
      <c r="J2307" s="15"/>
      <c r="K2307" s="15"/>
      <c r="L2307" s="217"/>
      <c r="M2307" s="22"/>
      <c r="N2307" s="119" t="str">
        <f>IF(G2307="","",VLOOKUP(G2307,номенклатури!R:U,4,0))</f>
        <v/>
      </c>
      <c r="O2307" s="119" t="str">
        <f>IF(M2307="","",VLOOKUP(M2307,'14'!D:D,1,0))</f>
        <v/>
      </c>
    </row>
    <row r="2308" spans="1:15" ht="12.75" customHeight="1" x14ac:dyDescent="0.2">
      <c r="A2308" s="36" t="str">
        <f>'0'!$A$4</f>
        <v>………………..</v>
      </c>
      <c r="B2308" s="37">
        <f>'0'!$A$2</f>
        <v>46112</v>
      </c>
      <c r="C2308" s="37" t="s">
        <v>1243</v>
      </c>
      <c r="D2308" s="119" t="str">
        <f>IF(G2308="","",VLOOKUP(G2308,номенклатури!R:T,2,0))</f>
        <v/>
      </c>
      <c r="E2308" s="365" t="str">
        <f>IF(G2308="","",VLOOKUP(G2308,номенклатури!R:T,3,0))</f>
        <v/>
      </c>
      <c r="F2308" s="159" t="str">
        <f>IF(G2308="","",IF(ISERROR(VLOOKUP(G2308,номенклатури!V:V,1,0)),E2308*H2308,E2308*I2308))</f>
        <v/>
      </c>
      <c r="G2308" s="14"/>
      <c r="H2308" s="15"/>
      <c r="I2308" s="15"/>
      <c r="J2308" s="15"/>
      <c r="K2308" s="15"/>
      <c r="L2308" s="217"/>
      <c r="M2308" s="22"/>
      <c r="N2308" s="119" t="str">
        <f>IF(G2308="","",VLOOKUP(G2308,номенклатури!R:U,4,0))</f>
        <v/>
      </c>
      <c r="O2308" s="119" t="str">
        <f>IF(M2308="","",VLOOKUP(M2308,'14'!D:D,1,0))</f>
        <v/>
      </c>
    </row>
    <row r="2309" spans="1:15" ht="12.75" customHeight="1" x14ac:dyDescent="0.2">
      <c r="A2309" s="36" t="str">
        <f>'0'!$A$4</f>
        <v>………………..</v>
      </c>
      <c r="B2309" s="37">
        <f>'0'!$A$2</f>
        <v>46112</v>
      </c>
      <c r="C2309" s="37" t="s">
        <v>1243</v>
      </c>
      <c r="D2309" s="119" t="str">
        <f>IF(G2309="","",VLOOKUP(G2309,номенклатури!R:T,2,0))</f>
        <v/>
      </c>
      <c r="E2309" s="365" t="str">
        <f>IF(G2309="","",VLOOKUP(G2309,номенклатури!R:T,3,0))</f>
        <v/>
      </c>
      <c r="F2309" s="159" t="str">
        <f>IF(G2309="","",IF(ISERROR(VLOOKUP(G2309,номенклатури!V:V,1,0)),E2309*H2309,E2309*I2309))</f>
        <v/>
      </c>
      <c r="G2309" s="14"/>
      <c r="H2309" s="15"/>
      <c r="I2309" s="15"/>
      <c r="J2309" s="15"/>
      <c r="K2309" s="15"/>
      <c r="L2309" s="217"/>
      <c r="M2309" s="22"/>
      <c r="N2309" s="119" t="str">
        <f>IF(G2309="","",VLOOKUP(G2309,номенклатури!R:U,4,0))</f>
        <v/>
      </c>
      <c r="O2309" s="119" t="str">
        <f>IF(M2309="","",VLOOKUP(M2309,'14'!D:D,1,0))</f>
        <v/>
      </c>
    </row>
    <row r="2310" spans="1:15" ht="12.75" customHeight="1" x14ac:dyDescent="0.2">
      <c r="A2310" s="36" t="str">
        <f>'0'!$A$4</f>
        <v>………………..</v>
      </c>
      <c r="B2310" s="37">
        <f>'0'!$A$2</f>
        <v>46112</v>
      </c>
      <c r="C2310" s="37" t="s">
        <v>1243</v>
      </c>
      <c r="D2310" s="119" t="str">
        <f>IF(G2310="","",VLOOKUP(G2310,номенклатури!R:T,2,0))</f>
        <v/>
      </c>
      <c r="E2310" s="365" t="str">
        <f>IF(G2310="","",VLOOKUP(G2310,номенклатури!R:T,3,0))</f>
        <v/>
      </c>
      <c r="F2310" s="159" t="str">
        <f>IF(G2310="","",IF(ISERROR(VLOOKUP(G2310,номенклатури!V:V,1,0)),E2310*H2310,E2310*I2310))</f>
        <v/>
      </c>
      <c r="G2310" s="14"/>
      <c r="H2310" s="15"/>
      <c r="I2310" s="15"/>
      <c r="J2310" s="15"/>
      <c r="K2310" s="15"/>
      <c r="L2310" s="217"/>
      <c r="M2310" s="22"/>
      <c r="N2310" s="119" t="str">
        <f>IF(G2310="","",VLOOKUP(G2310,номенклатури!R:U,4,0))</f>
        <v/>
      </c>
      <c r="O2310" s="119" t="str">
        <f>IF(M2310="","",VLOOKUP(M2310,'14'!D:D,1,0))</f>
        <v/>
      </c>
    </row>
    <row r="2311" spans="1:15" ht="12.75" customHeight="1" x14ac:dyDescent="0.2">
      <c r="A2311" s="36" t="str">
        <f>'0'!$A$4</f>
        <v>………………..</v>
      </c>
      <c r="B2311" s="37">
        <f>'0'!$A$2</f>
        <v>46112</v>
      </c>
      <c r="C2311" s="37" t="s">
        <v>1243</v>
      </c>
      <c r="D2311" s="119" t="str">
        <f>IF(G2311="","",VLOOKUP(G2311,номенклатури!R:T,2,0))</f>
        <v/>
      </c>
      <c r="E2311" s="365" t="str">
        <f>IF(G2311="","",VLOOKUP(G2311,номенклатури!R:T,3,0))</f>
        <v/>
      </c>
      <c r="F2311" s="159" t="str">
        <f>IF(G2311="","",IF(ISERROR(VLOOKUP(G2311,номенклатури!V:V,1,0)),E2311*H2311,E2311*I2311))</f>
        <v/>
      </c>
      <c r="G2311" s="14"/>
      <c r="H2311" s="15"/>
      <c r="I2311" s="15"/>
      <c r="J2311" s="15"/>
      <c r="K2311" s="15"/>
      <c r="L2311" s="217"/>
      <c r="M2311" s="22"/>
      <c r="N2311" s="119" t="str">
        <f>IF(G2311="","",VLOOKUP(G2311,номенклатури!R:U,4,0))</f>
        <v/>
      </c>
      <c r="O2311" s="119" t="str">
        <f>IF(M2311="","",VLOOKUP(M2311,'14'!D:D,1,0))</f>
        <v/>
      </c>
    </row>
    <row r="2312" spans="1:15" ht="12.75" customHeight="1" x14ac:dyDescent="0.2">
      <c r="A2312" s="36" t="str">
        <f>'0'!$A$4</f>
        <v>………………..</v>
      </c>
      <c r="B2312" s="37">
        <f>'0'!$A$2</f>
        <v>46112</v>
      </c>
      <c r="C2312" s="37" t="s">
        <v>1243</v>
      </c>
      <c r="D2312" s="119" t="str">
        <f>IF(G2312="","",VLOOKUP(G2312,номенклатури!R:T,2,0))</f>
        <v/>
      </c>
      <c r="E2312" s="365" t="str">
        <f>IF(G2312="","",VLOOKUP(G2312,номенклатури!R:T,3,0))</f>
        <v/>
      </c>
      <c r="F2312" s="159" t="str">
        <f>IF(G2312="","",IF(ISERROR(VLOOKUP(G2312,номенклатури!V:V,1,0)),E2312*H2312,E2312*I2312))</f>
        <v/>
      </c>
      <c r="G2312" s="14"/>
      <c r="H2312" s="15"/>
      <c r="I2312" s="15"/>
      <c r="J2312" s="15"/>
      <c r="K2312" s="15"/>
      <c r="L2312" s="217"/>
      <c r="M2312" s="22"/>
      <c r="N2312" s="119" t="str">
        <f>IF(G2312="","",VLOOKUP(G2312,номенклатури!R:U,4,0))</f>
        <v/>
      </c>
      <c r="O2312" s="119" t="str">
        <f>IF(M2312="","",VLOOKUP(M2312,'14'!D:D,1,0))</f>
        <v/>
      </c>
    </row>
    <row r="2313" spans="1:15" ht="12.75" customHeight="1" x14ac:dyDescent="0.2">
      <c r="A2313" s="36" t="str">
        <f>'0'!$A$4</f>
        <v>………………..</v>
      </c>
      <c r="B2313" s="37">
        <f>'0'!$A$2</f>
        <v>46112</v>
      </c>
      <c r="C2313" s="37" t="s">
        <v>1243</v>
      </c>
      <c r="D2313" s="119" t="str">
        <f>IF(G2313="","",VLOOKUP(G2313,номенклатури!R:T,2,0))</f>
        <v/>
      </c>
      <c r="E2313" s="365" t="str">
        <f>IF(G2313="","",VLOOKUP(G2313,номенклатури!R:T,3,0))</f>
        <v/>
      </c>
      <c r="F2313" s="159" t="str">
        <f>IF(G2313="","",IF(ISERROR(VLOOKUP(G2313,номенклатури!V:V,1,0)),E2313*H2313,E2313*I2313))</f>
        <v/>
      </c>
      <c r="G2313" s="14"/>
      <c r="H2313" s="15"/>
      <c r="I2313" s="15"/>
      <c r="J2313" s="15"/>
      <c r="K2313" s="15"/>
      <c r="L2313" s="217"/>
      <c r="M2313" s="22"/>
      <c r="N2313" s="119" t="str">
        <f>IF(G2313="","",VLOOKUP(G2313,номенклатури!R:U,4,0))</f>
        <v/>
      </c>
      <c r="O2313" s="119" t="str">
        <f>IF(M2313="","",VLOOKUP(M2313,'14'!D:D,1,0))</f>
        <v/>
      </c>
    </row>
    <row r="2314" spans="1:15" ht="12.75" customHeight="1" x14ac:dyDescent="0.2">
      <c r="A2314" s="36" t="str">
        <f>'0'!$A$4</f>
        <v>………………..</v>
      </c>
      <c r="B2314" s="37">
        <f>'0'!$A$2</f>
        <v>46112</v>
      </c>
      <c r="C2314" s="37" t="s">
        <v>1243</v>
      </c>
      <c r="D2314" s="119" t="str">
        <f>IF(G2314="","",VLOOKUP(G2314,номенклатури!R:T,2,0))</f>
        <v/>
      </c>
      <c r="E2314" s="365" t="str">
        <f>IF(G2314="","",VLOOKUP(G2314,номенклатури!R:T,3,0))</f>
        <v/>
      </c>
      <c r="F2314" s="159" t="str">
        <f>IF(G2314="","",IF(ISERROR(VLOOKUP(G2314,номенклатури!V:V,1,0)),E2314*H2314,E2314*I2314))</f>
        <v/>
      </c>
      <c r="G2314" s="14"/>
      <c r="H2314" s="15"/>
      <c r="I2314" s="15"/>
      <c r="J2314" s="15"/>
      <c r="K2314" s="15"/>
      <c r="L2314" s="217"/>
      <c r="M2314" s="22"/>
      <c r="N2314" s="119" t="str">
        <f>IF(G2314="","",VLOOKUP(G2314,номенклатури!R:U,4,0))</f>
        <v/>
      </c>
      <c r="O2314" s="119" t="str">
        <f>IF(M2314="","",VLOOKUP(M2314,'14'!D:D,1,0))</f>
        <v/>
      </c>
    </row>
    <row r="2315" spans="1:15" ht="12.75" customHeight="1" x14ac:dyDescent="0.2">
      <c r="A2315" s="36" t="str">
        <f>'0'!$A$4</f>
        <v>………………..</v>
      </c>
      <c r="B2315" s="37">
        <f>'0'!$A$2</f>
        <v>46112</v>
      </c>
      <c r="C2315" s="37" t="s">
        <v>1243</v>
      </c>
      <c r="D2315" s="119" t="str">
        <f>IF(G2315="","",VLOOKUP(G2315,номенклатури!R:T,2,0))</f>
        <v/>
      </c>
      <c r="E2315" s="365" t="str">
        <f>IF(G2315="","",VLOOKUP(G2315,номенклатури!R:T,3,0))</f>
        <v/>
      </c>
      <c r="F2315" s="159" t="str">
        <f>IF(G2315="","",IF(ISERROR(VLOOKUP(G2315,номенклатури!V:V,1,0)),E2315*H2315,E2315*I2315))</f>
        <v/>
      </c>
      <c r="G2315" s="14"/>
      <c r="H2315" s="15"/>
      <c r="I2315" s="15"/>
      <c r="J2315" s="15"/>
      <c r="K2315" s="15"/>
      <c r="L2315" s="217"/>
      <c r="M2315" s="22"/>
      <c r="N2315" s="119" t="str">
        <f>IF(G2315="","",VLOOKUP(G2315,номенклатури!R:U,4,0))</f>
        <v/>
      </c>
      <c r="O2315" s="119" t="str">
        <f>IF(M2315="","",VLOOKUP(M2315,'14'!D:D,1,0))</f>
        <v/>
      </c>
    </row>
    <row r="2316" spans="1:15" ht="12.75" customHeight="1" x14ac:dyDescent="0.2">
      <c r="A2316" s="36" t="str">
        <f>'0'!$A$4</f>
        <v>………………..</v>
      </c>
      <c r="B2316" s="37">
        <f>'0'!$A$2</f>
        <v>46112</v>
      </c>
      <c r="C2316" s="37" t="s">
        <v>1243</v>
      </c>
      <c r="D2316" s="119" t="str">
        <f>IF(G2316="","",VLOOKUP(G2316,номенклатури!R:T,2,0))</f>
        <v/>
      </c>
      <c r="E2316" s="365" t="str">
        <f>IF(G2316="","",VLOOKUP(G2316,номенклатури!R:T,3,0))</f>
        <v/>
      </c>
      <c r="F2316" s="159" t="str">
        <f>IF(G2316="","",IF(ISERROR(VLOOKUP(G2316,номенклатури!V:V,1,0)),E2316*H2316,E2316*I2316))</f>
        <v/>
      </c>
      <c r="G2316" s="14"/>
      <c r="H2316" s="15"/>
      <c r="I2316" s="15"/>
      <c r="J2316" s="15"/>
      <c r="K2316" s="15"/>
      <c r="L2316" s="217"/>
      <c r="M2316" s="22"/>
      <c r="N2316" s="119" t="str">
        <f>IF(G2316="","",VLOOKUP(G2316,номенклатури!R:U,4,0))</f>
        <v/>
      </c>
      <c r="O2316" s="119" t="str">
        <f>IF(M2316="","",VLOOKUP(M2316,'14'!D:D,1,0))</f>
        <v/>
      </c>
    </row>
    <row r="2317" spans="1:15" ht="12.75" customHeight="1" x14ac:dyDescent="0.2">
      <c r="A2317" s="36" t="str">
        <f>'0'!$A$4</f>
        <v>………………..</v>
      </c>
      <c r="B2317" s="37">
        <f>'0'!$A$2</f>
        <v>46112</v>
      </c>
      <c r="C2317" s="37" t="s">
        <v>1243</v>
      </c>
      <c r="D2317" s="119" t="str">
        <f>IF(G2317="","",VLOOKUP(G2317,номенклатури!R:T,2,0))</f>
        <v/>
      </c>
      <c r="E2317" s="365" t="str">
        <f>IF(G2317="","",VLOOKUP(G2317,номенклатури!R:T,3,0))</f>
        <v/>
      </c>
      <c r="F2317" s="159" t="str">
        <f>IF(G2317="","",IF(ISERROR(VLOOKUP(G2317,номенклатури!V:V,1,0)),E2317*H2317,E2317*I2317))</f>
        <v/>
      </c>
      <c r="G2317" s="14"/>
      <c r="H2317" s="15"/>
      <c r="I2317" s="15"/>
      <c r="J2317" s="15"/>
      <c r="K2317" s="15"/>
      <c r="L2317" s="217"/>
      <c r="M2317" s="22"/>
      <c r="N2317" s="119" t="str">
        <f>IF(G2317="","",VLOOKUP(G2317,номенклатури!R:U,4,0))</f>
        <v/>
      </c>
      <c r="O2317" s="119" t="str">
        <f>IF(M2317="","",VLOOKUP(M2317,'14'!D:D,1,0))</f>
        <v/>
      </c>
    </row>
    <row r="2318" spans="1:15" ht="12.75" customHeight="1" x14ac:dyDescent="0.2">
      <c r="A2318" s="36" t="str">
        <f>'0'!$A$4</f>
        <v>………………..</v>
      </c>
      <c r="B2318" s="37">
        <f>'0'!$A$2</f>
        <v>46112</v>
      </c>
      <c r="C2318" s="37" t="s">
        <v>1243</v>
      </c>
      <c r="D2318" s="119" t="str">
        <f>IF(G2318="","",VLOOKUP(G2318,номенклатури!R:T,2,0))</f>
        <v/>
      </c>
      <c r="E2318" s="365" t="str">
        <f>IF(G2318="","",VLOOKUP(G2318,номенклатури!R:T,3,0))</f>
        <v/>
      </c>
      <c r="F2318" s="159" t="str">
        <f>IF(G2318="","",IF(ISERROR(VLOOKUP(G2318,номенклатури!V:V,1,0)),E2318*H2318,E2318*I2318))</f>
        <v/>
      </c>
      <c r="G2318" s="14"/>
      <c r="H2318" s="15"/>
      <c r="I2318" s="15"/>
      <c r="J2318" s="15"/>
      <c r="K2318" s="15"/>
      <c r="L2318" s="217"/>
      <c r="M2318" s="22"/>
      <c r="N2318" s="119" t="str">
        <f>IF(G2318="","",VLOOKUP(G2318,номенклатури!R:U,4,0))</f>
        <v/>
      </c>
      <c r="O2318" s="119" t="str">
        <f>IF(M2318="","",VLOOKUP(M2318,'14'!D:D,1,0))</f>
        <v/>
      </c>
    </row>
    <row r="2319" spans="1:15" ht="12.75" customHeight="1" x14ac:dyDescent="0.2">
      <c r="A2319" s="36" t="str">
        <f>'0'!$A$4</f>
        <v>………………..</v>
      </c>
      <c r="B2319" s="37">
        <f>'0'!$A$2</f>
        <v>46112</v>
      </c>
      <c r="C2319" s="37" t="s">
        <v>1243</v>
      </c>
      <c r="D2319" s="119" t="str">
        <f>IF(G2319="","",VLOOKUP(G2319,номенклатури!R:T,2,0))</f>
        <v/>
      </c>
      <c r="E2319" s="365" t="str">
        <f>IF(G2319="","",VLOOKUP(G2319,номенклатури!R:T,3,0))</f>
        <v/>
      </c>
      <c r="F2319" s="159" t="str">
        <f>IF(G2319="","",IF(ISERROR(VLOOKUP(G2319,номенклатури!V:V,1,0)),E2319*H2319,E2319*I2319))</f>
        <v/>
      </c>
      <c r="G2319" s="14"/>
      <c r="H2319" s="15"/>
      <c r="I2319" s="15"/>
      <c r="J2319" s="15"/>
      <c r="K2319" s="15"/>
      <c r="L2319" s="217"/>
      <c r="M2319" s="22"/>
      <c r="N2319" s="119" t="str">
        <f>IF(G2319="","",VLOOKUP(G2319,номенклатури!R:U,4,0))</f>
        <v/>
      </c>
      <c r="O2319" s="119" t="str">
        <f>IF(M2319="","",VLOOKUP(M2319,'14'!D:D,1,0))</f>
        <v/>
      </c>
    </row>
    <row r="2320" spans="1:15" ht="12.75" customHeight="1" x14ac:dyDescent="0.2">
      <c r="A2320" s="36" t="str">
        <f>'0'!$A$4</f>
        <v>………………..</v>
      </c>
      <c r="B2320" s="37">
        <f>'0'!$A$2</f>
        <v>46112</v>
      </c>
      <c r="C2320" s="37" t="s">
        <v>1243</v>
      </c>
      <c r="D2320" s="119" t="str">
        <f>IF(G2320="","",VLOOKUP(G2320,номенклатури!R:T,2,0))</f>
        <v/>
      </c>
      <c r="E2320" s="365" t="str">
        <f>IF(G2320="","",VLOOKUP(G2320,номенклатури!R:T,3,0))</f>
        <v/>
      </c>
      <c r="F2320" s="159" t="str">
        <f>IF(G2320="","",IF(ISERROR(VLOOKUP(G2320,номенклатури!V:V,1,0)),E2320*H2320,E2320*I2320))</f>
        <v/>
      </c>
      <c r="G2320" s="14"/>
      <c r="H2320" s="15"/>
      <c r="I2320" s="15"/>
      <c r="J2320" s="15"/>
      <c r="K2320" s="15"/>
      <c r="L2320" s="217"/>
      <c r="M2320" s="22"/>
      <c r="N2320" s="119" t="str">
        <f>IF(G2320="","",VLOOKUP(G2320,номенклатури!R:U,4,0))</f>
        <v/>
      </c>
      <c r="O2320" s="119" t="str">
        <f>IF(M2320="","",VLOOKUP(M2320,'14'!D:D,1,0))</f>
        <v/>
      </c>
    </row>
    <row r="2321" spans="1:15" ht="12.75" customHeight="1" x14ac:dyDescent="0.2">
      <c r="A2321" s="36" t="str">
        <f>'0'!$A$4</f>
        <v>………………..</v>
      </c>
      <c r="B2321" s="37">
        <f>'0'!$A$2</f>
        <v>46112</v>
      </c>
      <c r="C2321" s="37" t="s">
        <v>1243</v>
      </c>
      <c r="D2321" s="119" t="str">
        <f>IF(G2321="","",VLOOKUP(G2321,номенклатури!R:T,2,0))</f>
        <v/>
      </c>
      <c r="E2321" s="365" t="str">
        <f>IF(G2321="","",VLOOKUP(G2321,номенклатури!R:T,3,0))</f>
        <v/>
      </c>
      <c r="F2321" s="159" t="str">
        <f>IF(G2321="","",IF(ISERROR(VLOOKUP(G2321,номенклатури!V:V,1,0)),E2321*H2321,E2321*I2321))</f>
        <v/>
      </c>
      <c r="G2321" s="14"/>
      <c r="H2321" s="15"/>
      <c r="I2321" s="15"/>
      <c r="J2321" s="15"/>
      <c r="K2321" s="15"/>
      <c r="L2321" s="217"/>
      <c r="M2321" s="22"/>
      <c r="N2321" s="119" t="str">
        <f>IF(G2321="","",VLOOKUP(G2321,номенклатури!R:U,4,0))</f>
        <v/>
      </c>
      <c r="O2321" s="119" t="str">
        <f>IF(M2321="","",VLOOKUP(M2321,'14'!D:D,1,0))</f>
        <v/>
      </c>
    </row>
    <row r="2322" spans="1:15" ht="12.75" customHeight="1" x14ac:dyDescent="0.2">
      <c r="A2322" s="36" t="str">
        <f>'0'!$A$4</f>
        <v>………………..</v>
      </c>
      <c r="B2322" s="37">
        <f>'0'!$A$2</f>
        <v>46112</v>
      </c>
      <c r="C2322" s="37" t="s">
        <v>1243</v>
      </c>
      <c r="D2322" s="119" t="str">
        <f>IF(G2322="","",VLOOKUP(G2322,номенклатури!R:T,2,0))</f>
        <v/>
      </c>
      <c r="E2322" s="365" t="str">
        <f>IF(G2322="","",VLOOKUP(G2322,номенклатури!R:T,3,0))</f>
        <v/>
      </c>
      <c r="F2322" s="159" t="str">
        <f>IF(G2322="","",IF(ISERROR(VLOOKUP(G2322,номенклатури!V:V,1,0)),E2322*H2322,E2322*I2322))</f>
        <v/>
      </c>
      <c r="G2322" s="14"/>
      <c r="H2322" s="15"/>
      <c r="I2322" s="15"/>
      <c r="J2322" s="15"/>
      <c r="K2322" s="15"/>
      <c r="L2322" s="217"/>
      <c r="M2322" s="22"/>
      <c r="N2322" s="119" t="str">
        <f>IF(G2322="","",VLOOKUP(G2322,номенклатури!R:U,4,0))</f>
        <v/>
      </c>
      <c r="O2322" s="119" t="str">
        <f>IF(M2322="","",VLOOKUP(M2322,'14'!D:D,1,0))</f>
        <v/>
      </c>
    </row>
    <row r="2323" spans="1:15" ht="12.75" customHeight="1" x14ac:dyDescent="0.2">
      <c r="A2323" s="36" t="str">
        <f>'0'!$A$4</f>
        <v>………………..</v>
      </c>
      <c r="B2323" s="37">
        <f>'0'!$A$2</f>
        <v>46112</v>
      </c>
      <c r="C2323" s="37" t="s">
        <v>1243</v>
      </c>
      <c r="D2323" s="119" t="str">
        <f>IF(G2323="","",VLOOKUP(G2323,номенклатури!R:T,2,0))</f>
        <v/>
      </c>
      <c r="E2323" s="365" t="str">
        <f>IF(G2323="","",VLOOKUP(G2323,номенклатури!R:T,3,0))</f>
        <v/>
      </c>
      <c r="F2323" s="159" t="str">
        <f>IF(G2323="","",IF(ISERROR(VLOOKUP(G2323,номенклатури!V:V,1,0)),E2323*H2323,E2323*I2323))</f>
        <v/>
      </c>
      <c r="G2323" s="14"/>
      <c r="H2323" s="15"/>
      <c r="I2323" s="15"/>
      <c r="J2323" s="15"/>
      <c r="K2323" s="15"/>
      <c r="L2323" s="217"/>
      <c r="M2323" s="22"/>
      <c r="N2323" s="119" t="str">
        <f>IF(G2323="","",VLOOKUP(G2323,номенклатури!R:U,4,0))</f>
        <v/>
      </c>
      <c r="O2323" s="119" t="str">
        <f>IF(M2323="","",VLOOKUP(M2323,'14'!D:D,1,0))</f>
        <v/>
      </c>
    </row>
    <row r="2324" spans="1:15" ht="12.75" customHeight="1" x14ac:dyDescent="0.2">
      <c r="A2324" s="36" t="str">
        <f>'0'!$A$4</f>
        <v>………………..</v>
      </c>
      <c r="B2324" s="37">
        <f>'0'!$A$2</f>
        <v>46112</v>
      </c>
      <c r="C2324" s="37" t="s">
        <v>1243</v>
      </c>
      <c r="D2324" s="119" t="str">
        <f>IF(G2324="","",VLOOKUP(G2324,номенклатури!R:T,2,0))</f>
        <v/>
      </c>
      <c r="E2324" s="365" t="str">
        <f>IF(G2324="","",VLOOKUP(G2324,номенклатури!R:T,3,0))</f>
        <v/>
      </c>
      <c r="F2324" s="159" t="str">
        <f>IF(G2324="","",IF(ISERROR(VLOOKUP(G2324,номенклатури!V:V,1,0)),E2324*H2324,E2324*I2324))</f>
        <v/>
      </c>
      <c r="G2324" s="14"/>
      <c r="H2324" s="15"/>
      <c r="I2324" s="15"/>
      <c r="J2324" s="15"/>
      <c r="K2324" s="15"/>
      <c r="L2324" s="217"/>
      <c r="M2324" s="22"/>
      <c r="N2324" s="119" t="str">
        <f>IF(G2324="","",VLOOKUP(G2324,номенклатури!R:U,4,0))</f>
        <v/>
      </c>
      <c r="O2324" s="119" t="str">
        <f>IF(M2324="","",VLOOKUP(M2324,'14'!D:D,1,0))</f>
        <v/>
      </c>
    </row>
    <row r="2325" spans="1:15" ht="12.75" customHeight="1" x14ac:dyDescent="0.2">
      <c r="A2325" s="36" t="str">
        <f>'0'!$A$4</f>
        <v>………………..</v>
      </c>
      <c r="B2325" s="37">
        <f>'0'!$A$2</f>
        <v>46112</v>
      </c>
      <c r="C2325" s="37" t="s">
        <v>1243</v>
      </c>
      <c r="D2325" s="119" t="str">
        <f>IF(G2325="","",VLOOKUP(G2325,номенклатури!R:T,2,0))</f>
        <v/>
      </c>
      <c r="E2325" s="365" t="str">
        <f>IF(G2325="","",VLOOKUP(G2325,номенклатури!R:T,3,0))</f>
        <v/>
      </c>
      <c r="F2325" s="159" t="str">
        <f>IF(G2325="","",IF(ISERROR(VLOOKUP(G2325,номенклатури!V:V,1,0)),E2325*H2325,E2325*I2325))</f>
        <v/>
      </c>
      <c r="G2325" s="14"/>
      <c r="H2325" s="15"/>
      <c r="I2325" s="15"/>
      <c r="J2325" s="15"/>
      <c r="K2325" s="15"/>
      <c r="L2325" s="217"/>
      <c r="M2325" s="22"/>
      <c r="N2325" s="119" t="str">
        <f>IF(G2325="","",VLOOKUP(G2325,номенклатури!R:U,4,0))</f>
        <v/>
      </c>
      <c r="O2325" s="119" t="str">
        <f>IF(M2325="","",VLOOKUP(M2325,'14'!D:D,1,0))</f>
        <v/>
      </c>
    </row>
    <row r="2326" spans="1:15" ht="12.75" customHeight="1" x14ac:dyDescent="0.2">
      <c r="A2326" s="36" t="str">
        <f>'0'!$A$4</f>
        <v>………………..</v>
      </c>
      <c r="B2326" s="37">
        <f>'0'!$A$2</f>
        <v>46112</v>
      </c>
      <c r="C2326" s="37" t="s">
        <v>1243</v>
      </c>
      <c r="D2326" s="119" t="str">
        <f>IF(G2326="","",VLOOKUP(G2326,номенклатури!R:T,2,0))</f>
        <v/>
      </c>
      <c r="E2326" s="365" t="str">
        <f>IF(G2326="","",VLOOKUP(G2326,номенклатури!R:T,3,0))</f>
        <v/>
      </c>
      <c r="F2326" s="159" t="str">
        <f>IF(G2326="","",IF(ISERROR(VLOOKUP(G2326,номенклатури!V:V,1,0)),E2326*H2326,E2326*I2326))</f>
        <v/>
      </c>
      <c r="G2326" s="14"/>
      <c r="H2326" s="15"/>
      <c r="I2326" s="15"/>
      <c r="J2326" s="15"/>
      <c r="K2326" s="15"/>
      <c r="L2326" s="217"/>
      <c r="M2326" s="22"/>
      <c r="N2326" s="119" t="str">
        <f>IF(G2326="","",VLOOKUP(G2326,номенклатури!R:U,4,0))</f>
        <v/>
      </c>
      <c r="O2326" s="119" t="str">
        <f>IF(M2326="","",VLOOKUP(M2326,'14'!D:D,1,0))</f>
        <v/>
      </c>
    </row>
    <row r="2327" spans="1:15" ht="12.75" customHeight="1" x14ac:dyDescent="0.2">
      <c r="A2327" s="36" t="str">
        <f>'0'!$A$4</f>
        <v>………………..</v>
      </c>
      <c r="B2327" s="37">
        <f>'0'!$A$2</f>
        <v>46112</v>
      </c>
      <c r="C2327" s="37" t="s">
        <v>1243</v>
      </c>
      <c r="D2327" s="119" t="str">
        <f>IF(G2327="","",VLOOKUP(G2327,номенклатури!R:T,2,0))</f>
        <v/>
      </c>
      <c r="E2327" s="365" t="str">
        <f>IF(G2327="","",VLOOKUP(G2327,номенклатури!R:T,3,0))</f>
        <v/>
      </c>
      <c r="F2327" s="159" t="str">
        <f>IF(G2327="","",IF(ISERROR(VLOOKUP(G2327,номенклатури!V:V,1,0)),E2327*H2327,E2327*I2327))</f>
        <v/>
      </c>
      <c r="G2327" s="14"/>
      <c r="H2327" s="15"/>
      <c r="I2327" s="15"/>
      <c r="J2327" s="15"/>
      <c r="K2327" s="15"/>
      <c r="L2327" s="217"/>
      <c r="M2327" s="22"/>
      <c r="N2327" s="119" t="str">
        <f>IF(G2327="","",VLOOKUP(G2327,номенклатури!R:U,4,0))</f>
        <v/>
      </c>
      <c r="O2327" s="119" t="str">
        <f>IF(M2327="","",VLOOKUP(M2327,'14'!D:D,1,0))</f>
        <v/>
      </c>
    </row>
    <row r="2328" spans="1:15" ht="12.75" customHeight="1" x14ac:dyDescent="0.2">
      <c r="A2328" s="36" t="str">
        <f>'0'!$A$4</f>
        <v>………………..</v>
      </c>
      <c r="B2328" s="37">
        <f>'0'!$A$2</f>
        <v>46112</v>
      </c>
      <c r="C2328" s="37" t="s">
        <v>1243</v>
      </c>
      <c r="D2328" s="119" t="str">
        <f>IF(G2328="","",VLOOKUP(G2328,номенклатури!R:T,2,0))</f>
        <v/>
      </c>
      <c r="E2328" s="365" t="str">
        <f>IF(G2328="","",VLOOKUP(G2328,номенклатури!R:T,3,0))</f>
        <v/>
      </c>
      <c r="F2328" s="159" t="str">
        <f>IF(G2328="","",IF(ISERROR(VLOOKUP(G2328,номенклатури!V:V,1,0)),E2328*H2328,E2328*I2328))</f>
        <v/>
      </c>
      <c r="G2328" s="14"/>
      <c r="H2328" s="15"/>
      <c r="I2328" s="15"/>
      <c r="J2328" s="15"/>
      <c r="K2328" s="15"/>
      <c r="L2328" s="217"/>
      <c r="M2328" s="22"/>
      <c r="N2328" s="119" t="str">
        <f>IF(G2328="","",VLOOKUP(G2328,номенклатури!R:U,4,0))</f>
        <v/>
      </c>
      <c r="O2328" s="119" t="str">
        <f>IF(M2328="","",VLOOKUP(M2328,'14'!D:D,1,0))</f>
        <v/>
      </c>
    </row>
    <row r="2329" spans="1:15" ht="12.75" customHeight="1" x14ac:dyDescent="0.2">
      <c r="A2329" s="36" t="str">
        <f>'0'!$A$4</f>
        <v>………………..</v>
      </c>
      <c r="B2329" s="37">
        <f>'0'!$A$2</f>
        <v>46112</v>
      </c>
      <c r="C2329" s="37" t="s">
        <v>1243</v>
      </c>
      <c r="D2329" s="119" t="str">
        <f>IF(G2329="","",VLOOKUP(G2329,номенклатури!R:T,2,0))</f>
        <v/>
      </c>
      <c r="E2329" s="365" t="str">
        <f>IF(G2329="","",VLOOKUP(G2329,номенклатури!R:T,3,0))</f>
        <v/>
      </c>
      <c r="F2329" s="159" t="str">
        <f>IF(G2329="","",IF(ISERROR(VLOOKUP(G2329,номенклатури!V:V,1,0)),E2329*H2329,E2329*I2329))</f>
        <v/>
      </c>
      <c r="G2329" s="14"/>
      <c r="H2329" s="15"/>
      <c r="I2329" s="15"/>
      <c r="J2329" s="15"/>
      <c r="K2329" s="15"/>
      <c r="L2329" s="217"/>
      <c r="M2329" s="22"/>
      <c r="N2329" s="119" t="str">
        <f>IF(G2329="","",VLOOKUP(G2329,номенклатури!R:U,4,0))</f>
        <v/>
      </c>
      <c r="O2329" s="119" t="str">
        <f>IF(M2329="","",VLOOKUP(M2329,'14'!D:D,1,0))</f>
        <v/>
      </c>
    </row>
    <row r="2330" spans="1:15" ht="12.75" customHeight="1" x14ac:dyDescent="0.2">
      <c r="A2330" s="36" t="str">
        <f>'0'!$A$4</f>
        <v>………………..</v>
      </c>
      <c r="B2330" s="37">
        <f>'0'!$A$2</f>
        <v>46112</v>
      </c>
      <c r="C2330" s="37" t="s">
        <v>1243</v>
      </c>
      <c r="D2330" s="119" t="str">
        <f>IF(G2330="","",VLOOKUP(G2330,номенклатури!R:T,2,0))</f>
        <v/>
      </c>
      <c r="E2330" s="365" t="str">
        <f>IF(G2330="","",VLOOKUP(G2330,номенклатури!R:T,3,0))</f>
        <v/>
      </c>
      <c r="F2330" s="159" t="str">
        <f>IF(G2330="","",IF(ISERROR(VLOOKUP(G2330,номенклатури!V:V,1,0)),E2330*H2330,E2330*I2330))</f>
        <v/>
      </c>
      <c r="G2330" s="14"/>
      <c r="H2330" s="15"/>
      <c r="I2330" s="15"/>
      <c r="J2330" s="15"/>
      <c r="K2330" s="15"/>
      <c r="L2330" s="217"/>
      <c r="M2330" s="22"/>
      <c r="N2330" s="119" t="str">
        <f>IF(G2330="","",VLOOKUP(G2330,номенклатури!R:U,4,0))</f>
        <v/>
      </c>
      <c r="O2330" s="119" t="str">
        <f>IF(M2330="","",VLOOKUP(M2330,'14'!D:D,1,0))</f>
        <v/>
      </c>
    </row>
    <row r="2331" spans="1:15" ht="12.75" customHeight="1" x14ac:dyDescent="0.2">
      <c r="A2331" s="36" t="str">
        <f>'0'!$A$4</f>
        <v>………………..</v>
      </c>
      <c r="B2331" s="37">
        <f>'0'!$A$2</f>
        <v>46112</v>
      </c>
      <c r="C2331" s="37" t="s">
        <v>1243</v>
      </c>
      <c r="D2331" s="119" t="str">
        <f>IF(G2331="","",VLOOKUP(G2331,номенклатури!R:T,2,0))</f>
        <v/>
      </c>
      <c r="E2331" s="365" t="str">
        <f>IF(G2331="","",VLOOKUP(G2331,номенклатури!R:T,3,0))</f>
        <v/>
      </c>
      <c r="F2331" s="159" t="str">
        <f>IF(G2331="","",IF(ISERROR(VLOOKUP(G2331,номенклатури!V:V,1,0)),E2331*H2331,E2331*I2331))</f>
        <v/>
      </c>
      <c r="G2331" s="14"/>
      <c r="H2331" s="15"/>
      <c r="I2331" s="15"/>
      <c r="J2331" s="15"/>
      <c r="K2331" s="15"/>
      <c r="L2331" s="217"/>
      <c r="M2331" s="22"/>
      <c r="N2331" s="119" t="str">
        <f>IF(G2331="","",VLOOKUP(G2331,номенклатури!R:U,4,0))</f>
        <v/>
      </c>
      <c r="O2331" s="119" t="str">
        <f>IF(M2331="","",VLOOKUP(M2331,'14'!D:D,1,0))</f>
        <v/>
      </c>
    </row>
    <row r="2332" spans="1:15" ht="12.75" customHeight="1" x14ac:dyDescent="0.2">
      <c r="A2332" s="36" t="str">
        <f>'0'!$A$4</f>
        <v>………………..</v>
      </c>
      <c r="B2332" s="37">
        <f>'0'!$A$2</f>
        <v>46112</v>
      </c>
      <c r="C2332" s="37" t="s">
        <v>1243</v>
      </c>
      <c r="D2332" s="119" t="str">
        <f>IF(G2332="","",VLOOKUP(G2332,номенклатури!R:T,2,0))</f>
        <v/>
      </c>
      <c r="E2332" s="365" t="str">
        <f>IF(G2332="","",VLOOKUP(G2332,номенклатури!R:T,3,0))</f>
        <v/>
      </c>
      <c r="F2332" s="159" t="str">
        <f>IF(G2332="","",IF(ISERROR(VLOOKUP(G2332,номенклатури!V:V,1,0)),E2332*H2332,E2332*I2332))</f>
        <v/>
      </c>
      <c r="G2332" s="14"/>
      <c r="H2332" s="15"/>
      <c r="I2332" s="15"/>
      <c r="J2332" s="15"/>
      <c r="K2332" s="15"/>
      <c r="L2332" s="217"/>
      <c r="M2332" s="22"/>
      <c r="N2332" s="119" t="str">
        <f>IF(G2332="","",VLOOKUP(G2332,номенклатури!R:U,4,0))</f>
        <v/>
      </c>
      <c r="O2332" s="119" t="str">
        <f>IF(M2332="","",VLOOKUP(M2332,'14'!D:D,1,0))</f>
        <v/>
      </c>
    </row>
    <row r="2333" spans="1:15" ht="12.75" customHeight="1" x14ac:dyDescent="0.2">
      <c r="A2333" s="36" t="str">
        <f>'0'!$A$4</f>
        <v>………………..</v>
      </c>
      <c r="B2333" s="37">
        <f>'0'!$A$2</f>
        <v>46112</v>
      </c>
      <c r="C2333" s="37" t="s">
        <v>1243</v>
      </c>
      <c r="D2333" s="119" t="str">
        <f>IF(G2333="","",VLOOKUP(G2333,номенклатури!R:T,2,0))</f>
        <v/>
      </c>
      <c r="E2333" s="365" t="str">
        <f>IF(G2333="","",VLOOKUP(G2333,номенклатури!R:T,3,0))</f>
        <v/>
      </c>
      <c r="F2333" s="159" t="str">
        <f>IF(G2333="","",IF(ISERROR(VLOOKUP(G2333,номенклатури!V:V,1,0)),E2333*H2333,E2333*I2333))</f>
        <v/>
      </c>
      <c r="G2333" s="14"/>
      <c r="H2333" s="15"/>
      <c r="I2333" s="15"/>
      <c r="J2333" s="15"/>
      <c r="K2333" s="15"/>
      <c r="L2333" s="217"/>
      <c r="M2333" s="22"/>
      <c r="N2333" s="119" t="str">
        <f>IF(G2333="","",VLOOKUP(G2333,номенклатури!R:U,4,0))</f>
        <v/>
      </c>
      <c r="O2333" s="119" t="str">
        <f>IF(M2333="","",VLOOKUP(M2333,'14'!D:D,1,0))</f>
        <v/>
      </c>
    </row>
    <row r="2334" spans="1:15" ht="12.75" customHeight="1" x14ac:dyDescent="0.2">
      <c r="A2334" s="36" t="str">
        <f>'0'!$A$4</f>
        <v>………………..</v>
      </c>
      <c r="B2334" s="37">
        <f>'0'!$A$2</f>
        <v>46112</v>
      </c>
      <c r="C2334" s="37" t="s">
        <v>1243</v>
      </c>
      <c r="D2334" s="119" t="str">
        <f>IF(G2334="","",VLOOKUP(G2334,номенклатури!R:T,2,0))</f>
        <v/>
      </c>
      <c r="E2334" s="365" t="str">
        <f>IF(G2334="","",VLOOKUP(G2334,номенклатури!R:T,3,0))</f>
        <v/>
      </c>
      <c r="F2334" s="159" t="str">
        <f>IF(G2334="","",IF(ISERROR(VLOOKUP(G2334,номенклатури!V:V,1,0)),E2334*H2334,E2334*I2334))</f>
        <v/>
      </c>
      <c r="G2334" s="14"/>
      <c r="H2334" s="15"/>
      <c r="I2334" s="15"/>
      <c r="J2334" s="15"/>
      <c r="K2334" s="15"/>
      <c r="L2334" s="217"/>
      <c r="M2334" s="22"/>
      <c r="N2334" s="119" t="str">
        <f>IF(G2334="","",VLOOKUP(G2334,номенклатури!R:U,4,0))</f>
        <v/>
      </c>
      <c r="O2334" s="119" t="str">
        <f>IF(M2334="","",VLOOKUP(M2334,'14'!D:D,1,0))</f>
        <v/>
      </c>
    </row>
    <row r="2335" spans="1:15" ht="12.75" customHeight="1" x14ac:dyDescent="0.2">
      <c r="A2335" s="36" t="str">
        <f>'0'!$A$4</f>
        <v>………………..</v>
      </c>
      <c r="B2335" s="37">
        <f>'0'!$A$2</f>
        <v>46112</v>
      </c>
      <c r="C2335" s="37" t="s">
        <v>1243</v>
      </c>
      <c r="D2335" s="119" t="str">
        <f>IF(G2335="","",VLOOKUP(G2335,номенклатури!R:T,2,0))</f>
        <v/>
      </c>
      <c r="E2335" s="365" t="str">
        <f>IF(G2335="","",VLOOKUP(G2335,номенклатури!R:T,3,0))</f>
        <v/>
      </c>
      <c r="F2335" s="159" t="str">
        <f>IF(G2335="","",IF(ISERROR(VLOOKUP(G2335,номенклатури!V:V,1,0)),E2335*H2335,E2335*I2335))</f>
        <v/>
      </c>
      <c r="G2335" s="14"/>
      <c r="H2335" s="15"/>
      <c r="I2335" s="15"/>
      <c r="J2335" s="15"/>
      <c r="K2335" s="15"/>
      <c r="L2335" s="217"/>
      <c r="M2335" s="22"/>
      <c r="N2335" s="119" t="str">
        <f>IF(G2335="","",VLOOKUP(G2335,номенклатури!R:U,4,0))</f>
        <v/>
      </c>
      <c r="O2335" s="119" t="str">
        <f>IF(M2335="","",VLOOKUP(M2335,'14'!D:D,1,0))</f>
        <v/>
      </c>
    </row>
    <row r="2336" spans="1:15" ht="12.75" customHeight="1" x14ac:dyDescent="0.2">
      <c r="A2336" s="36" t="str">
        <f>'0'!$A$4</f>
        <v>………………..</v>
      </c>
      <c r="B2336" s="37">
        <f>'0'!$A$2</f>
        <v>46112</v>
      </c>
      <c r="C2336" s="37" t="s">
        <v>1243</v>
      </c>
      <c r="D2336" s="119" t="str">
        <f>IF(G2336="","",VLOOKUP(G2336,номенклатури!R:T,2,0))</f>
        <v/>
      </c>
      <c r="E2336" s="365" t="str">
        <f>IF(G2336="","",VLOOKUP(G2336,номенклатури!R:T,3,0))</f>
        <v/>
      </c>
      <c r="F2336" s="159" t="str">
        <f>IF(G2336="","",IF(ISERROR(VLOOKUP(G2336,номенклатури!V:V,1,0)),E2336*H2336,E2336*I2336))</f>
        <v/>
      </c>
      <c r="G2336" s="14"/>
      <c r="H2336" s="15"/>
      <c r="I2336" s="15"/>
      <c r="J2336" s="15"/>
      <c r="K2336" s="15"/>
      <c r="L2336" s="217"/>
      <c r="M2336" s="22"/>
      <c r="N2336" s="119" t="str">
        <f>IF(G2336="","",VLOOKUP(G2336,номенклатури!R:U,4,0))</f>
        <v/>
      </c>
      <c r="O2336" s="119" t="str">
        <f>IF(M2336="","",VLOOKUP(M2336,'14'!D:D,1,0))</f>
        <v/>
      </c>
    </row>
    <row r="2337" spans="1:15" ht="12.75" customHeight="1" x14ac:dyDescent="0.2">
      <c r="A2337" s="36" t="str">
        <f>'0'!$A$4</f>
        <v>………………..</v>
      </c>
      <c r="B2337" s="37">
        <f>'0'!$A$2</f>
        <v>46112</v>
      </c>
      <c r="C2337" s="37" t="s">
        <v>1243</v>
      </c>
      <c r="D2337" s="119" t="str">
        <f>IF(G2337="","",VLOOKUP(G2337,номенклатури!R:T,2,0))</f>
        <v/>
      </c>
      <c r="E2337" s="365" t="str">
        <f>IF(G2337="","",VLOOKUP(G2337,номенклатури!R:T,3,0))</f>
        <v/>
      </c>
      <c r="F2337" s="159" t="str">
        <f>IF(G2337="","",IF(ISERROR(VLOOKUP(G2337,номенклатури!V:V,1,0)),E2337*H2337,E2337*I2337))</f>
        <v/>
      </c>
      <c r="G2337" s="14"/>
      <c r="H2337" s="15"/>
      <c r="I2337" s="15"/>
      <c r="J2337" s="15"/>
      <c r="K2337" s="15"/>
      <c r="L2337" s="217"/>
      <c r="M2337" s="22"/>
      <c r="N2337" s="119" t="str">
        <f>IF(G2337="","",VLOOKUP(G2337,номенклатури!R:U,4,0))</f>
        <v/>
      </c>
      <c r="O2337" s="119" t="str">
        <f>IF(M2337="","",VLOOKUP(M2337,'14'!D:D,1,0))</f>
        <v/>
      </c>
    </row>
    <row r="2338" spans="1:15" ht="12.75" customHeight="1" x14ac:dyDescent="0.2">
      <c r="A2338" s="36" t="str">
        <f>'0'!$A$4</f>
        <v>………………..</v>
      </c>
      <c r="B2338" s="37">
        <f>'0'!$A$2</f>
        <v>46112</v>
      </c>
      <c r="C2338" s="37" t="s">
        <v>1243</v>
      </c>
      <c r="D2338" s="119" t="str">
        <f>IF(G2338="","",VLOOKUP(G2338,номенклатури!R:T,2,0))</f>
        <v/>
      </c>
      <c r="E2338" s="365" t="str">
        <f>IF(G2338="","",VLOOKUP(G2338,номенклатури!R:T,3,0))</f>
        <v/>
      </c>
      <c r="F2338" s="159" t="str">
        <f>IF(G2338="","",IF(ISERROR(VLOOKUP(G2338,номенклатури!V:V,1,0)),E2338*H2338,E2338*I2338))</f>
        <v/>
      </c>
      <c r="G2338" s="14"/>
      <c r="H2338" s="15"/>
      <c r="I2338" s="15"/>
      <c r="J2338" s="15"/>
      <c r="K2338" s="15"/>
      <c r="L2338" s="217"/>
      <c r="M2338" s="22"/>
      <c r="N2338" s="119" t="str">
        <f>IF(G2338="","",VLOOKUP(G2338,номенклатури!R:U,4,0))</f>
        <v/>
      </c>
      <c r="O2338" s="119" t="str">
        <f>IF(M2338="","",VLOOKUP(M2338,'14'!D:D,1,0))</f>
        <v/>
      </c>
    </row>
    <row r="2339" spans="1:15" ht="12.75" customHeight="1" x14ac:dyDescent="0.2">
      <c r="A2339" s="36" t="str">
        <f>'0'!$A$4</f>
        <v>………………..</v>
      </c>
      <c r="B2339" s="37">
        <f>'0'!$A$2</f>
        <v>46112</v>
      </c>
      <c r="C2339" s="37" t="s">
        <v>1243</v>
      </c>
      <c r="D2339" s="119" t="str">
        <f>IF(G2339="","",VLOOKUP(G2339,номенклатури!R:T,2,0))</f>
        <v/>
      </c>
      <c r="E2339" s="365" t="str">
        <f>IF(G2339="","",VLOOKUP(G2339,номенклатури!R:T,3,0))</f>
        <v/>
      </c>
      <c r="F2339" s="159" t="str">
        <f>IF(G2339="","",IF(ISERROR(VLOOKUP(G2339,номенклатури!V:V,1,0)),E2339*H2339,E2339*I2339))</f>
        <v/>
      </c>
      <c r="G2339" s="14"/>
      <c r="H2339" s="15"/>
      <c r="I2339" s="15"/>
      <c r="J2339" s="15"/>
      <c r="K2339" s="15"/>
      <c r="L2339" s="217"/>
      <c r="M2339" s="22"/>
      <c r="N2339" s="119" t="str">
        <f>IF(G2339="","",VLOOKUP(G2339,номенклатури!R:U,4,0))</f>
        <v/>
      </c>
      <c r="O2339" s="119" t="str">
        <f>IF(M2339="","",VLOOKUP(M2339,'14'!D:D,1,0))</f>
        <v/>
      </c>
    </row>
    <row r="2340" spans="1:15" ht="12.75" customHeight="1" x14ac:dyDescent="0.2">
      <c r="A2340" s="36" t="str">
        <f>'0'!$A$4</f>
        <v>………………..</v>
      </c>
      <c r="B2340" s="37">
        <f>'0'!$A$2</f>
        <v>46112</v>
      </c>
      <c r="C2340" s="37" t="s">
        <v>1243</v>
      </c>
      <c r="D2340" s="119" t="str">
        <f>IF(G2340="","",VLOOKUP(G2340,номенклатури!R:T,2,0))</f>
        <v/>
      </c>
      <c r="E2340" s="365" t="str">
        <f>IF(G2340="","",VLOOKUP(G2340,номенклатури!R:T,3,0))</f>
        <v/>
      </c>
      <c r="F2340" s="159" t="str">
        <f>IF(G2340="","",IF(ISERROR(VLOOKUP(G2340,номенклатури!V:V,1,0)),E2340*H2340,E2340*I2340))</f>
        <v/>
      </c>
      <c r="G2340" s="14"/>
      <c r="H2340" s="15"/>
      <c r="I2340" s="15"/>
      <c r="J2340" s="15"/>
      <c r="K2340" s="15"/>
      <c r="L2340" s="217"/>
      <c r="M2340" s="22"/>
      <c r="N2340" s="119" t="str">
        <f>IF(G2340="","",VLOOKUP(G2340,номенклатури!R:U,4,0))</f>
        <v/>
      </c>
      <c r="O2340" s="119" t="str">
        <f>IF(M2340="","",VLOOKUP(M2340,'14'!D:D,1,0))</f>
        <v/>
      </c>
    </row>
    <row r="2341" spans="1:15" ht="12.75" customHeight="1" x14ac:dyDescent="0.2">
      <c r="A2341" s="36" t="str">
        <f>'0'!$A$4</f>
        <v>………………..</v>
      </c>
      <c r="B2341" s="37">
        <f>'0'!$A$2</f>
        <v>46112</v>
      </c>
      <c r="C2341" s="37" t="s">
        <v>1243</v>
      </c>
      <c r="D2341" s="119" t="str">
        <f>IF(G2341="","",VLOOKUP(G2341,номенклатури!R:T,2,0))</f>
        <v/>
      </c>
      <c r="E2341" s="365" t="str">
        <f>IF(G2341="","",VLOOKUP(G2341,номенклатури!R:T,3,0))</f>
        <v/>
      </c>
      <c r="F2341" s="159" t="str">
        <f>IF(G2341="","",IF(ISERROR(VLOOKUP(G2341,номенклатури!V:V,1,0)),E2341*H2341,E2341*I2341))</f>
        <v/>
      </c>
      <c r="G2341" s="14"/>
      <c r="H2341" s="15"/>
      <c r="I2341" s="15"/>
      <c r="J2341" s="15"/>
      <c r="K2341" s="15"/>
      <c r="L2341" s="217"/>
      <c r="M2341" s="22"/>
      <c r="N2341" s="119" t="str">
        <f>IF(G2341="","",VLOOKUP(G2341,номенклатури!R:U,4,0))</f>
        <v/>
      </c>
      <c r="O2341" s="119" t="str">
        <f>IF(M2341="","",VLOOKUP(M2341,'14'!D:D,1,0))</f>
        <v/>
      </c>
    </row>
    <row r="2342" spans="1:15" ht="12.75" customHeight="1" x14ac:dyDescent="0.2">
      <c r="A2342" s="36" t="str">
        <f>'0'!$A$4</f>
        <v>………………..</v>
      </c>
      <c r="B2342" s="37">
        <f>'0'!$A$2</f>
        <v>46112</v>
      </c>
      <c r="C2342" s="37" t="s">
        <v>1243</v>
      </c>
      <c r="D2342" s="119" t="str">
        <f>IF(G2342="","",VLOOKUP(G2342,номенклатури!R:T,2,0))</f>
        <v/>
      </c>
      <c r="E2342" s="365" t="str">
        <f>IF(G2342="","",VLOOKUP(G2342,номенклатури!R:T,3,0))</f>
        <v/>
      </c>
      <c r="F2342" s="159" t="str">
        <f>IF(G2342="","",IF(ISERROR(VLOOKUP(G2342,номенклатури!V:V,1,0)),E2342*H2342,E2342*I2342))</f>
        <v/>
      </c>
      <c r="G2342" s="14"/>
      <c r="H2342" s="15"/>
      <c r="I2342" s="15"/>
      <c r="J2342" s="15"/>
      <c r="K2342" s="15"/>
      <c r="L2342" s="217"/>
      <c r="M2342" s="22"/>
      <c r="N2342" s="119" t="str">
        <f>IF(G2342="","",VLOOKUP(G2342,номенклатури!R:U,4,0))</f>
        <v/>
      </c>
      <c r="O2342" s="119" t="str">
        <f>IF(M2342="","",VLOOKUP(M2342,'14'!D:D,1,0))</f>
        <v/>
      </c>
    </row>
    <row r="2343" spans="1:15" ht="12.75" customHeight="1" x14ac:dyDescent="0.2">
      <c r="A2343" s="36" t="str">
        <f>'0'!$A$4</f>
        <v>………………..</v>
      </c>
      <c r="B2343" s="37">
        <f>'0'!$A$2</f>
        <v>46112</v>
      </c>
      <c r="C2343" s="37" t="s">
        <v>1243</v>
      </c>
      <c r="D2343" s="119" t="str">
        <f>IF(G2343="","",VLOOKUP(G2343,номенклатури!R:T,2,0))</f>
        <v/>
      </c>
      <c r="E2343" s="365" t="str">
        <f>IF(G2343="","",VLOOKUP(G2343,номенклатури!R:T,3,0))</f>
        <v/>
      </c>
      <c r="F2343" s="159" t="str">
        <f>IF(G2343="","",IF(ISERROR(VLOOKUP(G2343,номенклатури!V:V,1,0)),E2343*H2343,E2343*I2343))</f>
        <v/>
      </c>
      <c r="G2343" s="14"/>
      <c r="H2343" s="15"/>
      <c r="I2343" s="15"/>
      <c r="J2343" s="15"/>
      <c r="K2343" s="15"/>
      <c r="L2343" s="217"/>
      <c r="M2343" s="22"/>
      <c r="N2343" s="119" t="str">
        <f>IF(G2343="","",VLOOKUP(G2343,номенклатури!R:U,4,0))</f>
        <v/>
      </c>
      <c r="O2343" s="119" t="str">
        <f>IF(M2343="","",VLOOKUP(M2343,'14'!D:D,1,0))</f>
        <v/>
      </c>
    </row>
    <row r="2344" spans="1:15" ht="12.75" customHeight="1" x14ac:dyDescent="0.2">
      <c r="A2344" s="36" t="str">
        <f>'0'!$A$4</f>
        <v>………………..</v>
      </c>
      <c r="B2344" s="37">
        <f>'0'!$A$2</f>
        <v>46112</v>
      </c>
      <c r="C2344" s="37" t="s">
        <v>1243</v>
      </c>
      <c r="D2344" s="119" t="str">
        <f>IF(G2344="","",VLOOKUP(G2344,номенклатури!R:T,2,0))</f>
        <v/>
      </c>
      <c r="E2344" s="365" t="str">
        <f>IF(G2344="","",VLOOKUP(G2344,номенклатури!R:T,3,0))</f>
        <v/>
      </c>
      <c r="F2344" s="159" t="str">
        <f>IF(G2344="","",IF(ISERROR(VLOOKUP(G2344,номенклатури!V:V,1,0)),E2344*H2344,E2344*I2344))</f>
        <v/>
      </c>
      <c r="G2344" s="14"/>
      <c r="H2344" s="15"/>
      <c r="I2344" s="15"/>
      <c r="J2344" s="15"/>
      <c r="K2344" s="15"/>
      <c r="L2344" s="217"/>
      <c r="M2344" s="22"/>
      <c r="N2344" s="119" t="str">
        <f>IF(G2344="","",VLOOKUP(G2344,номенклатури!R:U,4,0))</f>
        <v/>
      </c>
      <c r="O2344" s="119" t="str">
        <f>IF(M2344="","",VLOOKUP(M2344,'14'!D:D,1,0))</f>
        <v/>
      </c>
    </row>
    <row r="2345" spans="1:15" ht="12.75" customHeight="1" x14ac:dyDescent="0.2">
      <c r="A2345" s="36" t="str">
        <f>'0'!$A$4</f>
        <v>………………..</v>
      </c>
      <c r="B2345" s="37">
        <f>'0'!$A$2</f>
        <v>46112</v>
      </c>
      <c r="C2345" s="37" t="s">
        <v>1243</v>
      </c>
      <c r="D2345" s="119" t="str">
        <f>IF(G2345="","",VLOOKUP(G2345,номенклатури!R:T,2,0))</f>
        <v/>
      </c>
      <c r="E2345" s="365" t="str">
        <f>IF(G2345="","",VLOOKUP(G2345,номенклатури!R:T,3,0))</f>
        <v/>
      </c>
      <c r="F2345" s="159" t="str">
        <f>IF(G2345="","",IF(ISERROR(VLOOKUP(G2345,номенклатури!V:V,1,0)),E2345*H2345,E2345*I2345))</f>
        <v/>
      </c>
      <c r="G2345" s="14"/>
      <c r="H2345" s="15"/>
      <c r="I2345" s="15"/>
      <c r="J2345" s="15"/>
      <c r="K2345" s="15"/>
      <c r="L2345" s="217"/>
      <c r="M2345" s="22"/>
      <c r="N2345" s="119" t="str">
        <f>IF(G2345="","",VLOOKUP(G2345,номенклатури!R:U,4,0))</f>
        <v/>
      </c>
      <c r="O2345" s="119" t="str">
        <f>IF(M2345="","",VLOOKUP(M2345,'14'!D:D,1,0))</f>
        <v/>
      </c>
    </row>
    <row r="2346" spans="1:15" ht="12.75" customHeight="1" x14ac:dyDescent="0.2">
      <c r="A2346" s="36" t="str">
        <f>'0'!$A$4</f>
        <v>………………..</v>
      </c>
      <c r="B2346" s="37">
        <f>'0'!$A$2</f>
        <v>46112</v>
      </c>
      <c r="C2346" s="37" t="s">
        <v>1243</v>
      </c>
      <c r="D2346" s="119" t="str">
        <f>IF(G2346="","",VLOOKUP(G2346,номенклатури!R:T,2,0))</f>
        <v/>
      </c>
      <c r="E2346" s="365" t="str">
        <f>IF(G2346="","",VLOOKUP(G2346,номенклатури!R:T,3,0))</f>
        <v/>
      </c>
      <c r="F2346" s="159" t="str">
        <f>IF(G2346="","",IF(ISERROR(VLOOKUP(G2346,номенклатури!V:V,1,0)),E2346*H2346,E2346*I2346))</f>
        <v/>
      </c>
      <c r="G2346" s="14"/>
      <c r="H2346" s="15"/>
      <c r="I2346" s="15"/>
      <c r="J2346" s="15"/>
      <c r="K2346" s="15"/>
      <c r="L2346" s="217"/>
      <c r="M2346" s="22"/>
      <c r="N2346" s="119" t="str">
        <f>IF(G2346="","",VLOOKUP(G2346,номенклатури!R:U,4,0))</f>
        <v/>
      </c>
      <c r="O2346" s="119" t="str">
        <f>IF(M2346="","",VLOOKUP(M2346,'14'!D:D,1,0))</f>
        <v/>
      </c>
    </row>
    <row r="2347" spans="1:15" ht="12.75" customHeight="1" x14ac:dyDescent="0.2">
      <c r="A2347" s="36" t="str">
        <f>'0'!$A$4</f>
        <v>………………..</v>
      </c>
      <c r="B2347" s="37">
        <f>'0'!$A$2</f>
        <v>46112</v>
      </c>
      <c r="C2347" s="37" t="s">
        <v>1243</v>
      </c>
      <c r="D2347" s="119" t="str">
        <f>IF(G2347="","",VLOOKUP(G2347,номенклатури!R:T,2,0))</f>
        <v/>
      </c>
      <c r="E2347" s="365" t="str">
        <f>IF(G2347="","",VLOOKUP(G2347,номенклатури!R:T,3,0))</f>
        <v/>
      </c>
      <c r="F2347" s="159" t="str">
        <f>IF(G2347="","",IF(ISERROR(VLOOKUP(G2347,номенклатури!V:V,1,0)),E2347*H2347,E2347*I2347))</f>
        <v/>
      </c>
      <c r="G2347" s="14"/>
      <c r="H2347" s="15"/>
      <c r="I2347" s="15"/>
      <c r="J2347" s="15"/>
      <c r="K2347" s="15"/>
      <c r="L2347" s="217"/>
      <c r="M2347" s="22"/>
      <c r="N2347" s="119" t="str">
        <f>IF(G2347="","",VLOOKUP(G2347,номенклатури!R:U,4,0))</f>
        <v/>
      </c>
      <c r="O2347" s="119" t="str">
        <f>IF(M2347="","",VLOOKUP(M2347,'14'!D:D,1,0))</f>
        <v/>
      </c>
    </row>
    <row r="2348" spans="1:15" ht="12.75" customHeight="1" x14ac:dyDescent="0.2">
      <c r="A2348" s="36" t="str">
        <f>'0'!$A$4</f>
        <v>………………..</v>
      </c>
      <c r="B2348" s="37">
        <f>'0'!$A$2</f>
        <v>46112</v>
      </c>
      <c r="C2348" s="37" t="s">
        <v>1243</v>
      </c>
      <c r="D2348" s="119" t="str">
        <f>IF(G2348="","",VLOOKUP(G2348,номенклатури!R:T,2,0))</f>
        <v/>
      </c>
      <c r="E2348" s="365" t="str">
        <f>IF(G2348="","",VLOOKUP(G2348,номенклатури!R:T,3,0))</f>
        <v/>
      </c>
      <c r="F2348" s="159" t="str">
        <f>IF(G2348="","",IF(ISERROR(VLOOKUP(G2348,номенклатури!V:V,1,0)),E2348*H2348,E2348*I2348))</f>
        <v/>
      </c>
      <c r="G2348" s="14"/>
      <c r="H2348" s="15"/>
      <c r="I2348" s="15"/>
      <c r="J2348" s="15"/>
      <c r="K2348" s="15"/>
      <c r="L2348" s="217"/>
      <c r="M2348" s="22"/>
      <c r="N2348" s="119" t="str">
        <f>IF(G2348="","",VLOOKUP(G2348,номенклатури!R:U,4,0))</f>
        <v/>
      </c>
      <c r="O2348" s="119" t="str">
        <f>IF(M2348="","",VLOOKUP(M2348,'14'!D:D,1,0))</f>
        <v/>
      </c>
    </row>
    <row r="2349" spans="1:15" ht="12.75" customHeight="1" x14ac:dyDescent="0.2">
      <c r="A2349" s="36" t="str">
        <f>'0'!$A$4</f>
        <v>………………..</v>
      </c>
      <c r="B2349" s="37">
        <f>'0'!$A$2</f>
        <v>46112</v>
      </c>
      <c r="C2349" s="37" t="s">
        <v>1243</v>
      </c>
      <c r="D2349" s="119" t="str">
        <f>IF(G2349="","",VLOOKUP(G2349,номенклатури!R:T,2,0))</f>
        <v/>
      </c>
      <c r="E2349" s="365" t="str">
        <f>IF(G2349="","",VLOOKUP(G2349,номенклатури!R:T,3,0))</f>
        <v/>
      </c>
      <c r="F2349" s="159" t="str">
        <f>IF(G2349="","",IF(ISERROR(VLOOKUP(G2349,номенклатури!V:V,1,0)),E2349*H2349,E2349*I2349))</f>
        <v/>
      </c>
      <c r="G2349" s="14"/>
      <c r="H2349" s="15"/>
      <c r="I2349" s="15"/>
      <c r="J2349" s="15"/>
      <c r="K2349" s="15"/>
      <c r="L2349" s="217"/>
      <c r="M2349" s="22"/>
      <c r="N2349" s="119" t="str">
        <f>IF(G2349="","",VLOOKUP(G2349,номенклатури!R:U,4,0))</f>
        <v/>
      </c>
      <c r="O2349" s="119" t="str">
        <f>IF(M2349="","",VLOOKUP(M2349,'14'!D:D,1,0))</f>
        <v/>
      </c>
    </row>
    <row r="2350" spans="1:15" ht="12.75" customHeight="1" x14ac:dyDescent="0.2">
      <c r="A2350" s="36" t="str">
        <f>'0'!$A$4</f>
        <v>………………..</v>
      </c>
      <c r="B2350" s="37">
        <f>'0'!$A$2</f>
        <v>46112</v>
      </c>
      <c r="C2350" s="37" t="s">
        <v>1243</v>
      </c>
      <c r="D2350" s="119" t="str">
        <f>IF(G2350="","",VLOOKUP(G2350,номенклатури!R:T,2,0))</f>
        <v/>
      </c>
      <c r="E2350" s="365" t="str">
        <f>IF(G2350="","",VLOOKUP(G2350,номенклатури!R:T,3,0))</f>
        <v/>
      </c>
      <c r="F2350" s="159" t="str">
        <f>IF(G2350="","",IF(ISERROR(VLOOKUP(G2350,номенклатури!V:V,1,0)),E2350*H2350,E2350*I2350))</f>
        <v/>
      </c>
      <c r="G2350" s="14"/>
      <c r="H2350" s="15"/>
      <c r="I2350" s="15"/>
      <c r="J2350" s="15"/>
      <c r="K2350" s="15"/>
      <c r="L2350" s="217"/>
      <c r="M2350" s="22"/>
      <c r="N2350" s="119" t="str">
        <f>IF(G2350="","",VLOOKUP(G2350,номенклатури!R:U,4,0))</f>
        <v/>
      </c>
      <c r="O2350" s="119" t="str">
        <f>IF(M2350="","",VLOOKUP(M2350,'14'!D:D,1,0))</f>
        <v/>
      </c>
    </row>
    <row r="2351" spans="1:15" ht="12.75" customHeight="1" x14ac:dyDescent="0.2">
      <c r="A2351" s="36" t="str">
        <f>'0'!$A$4</f>
        <v>………………..</v>
      </c>
      <c r="B2351" s="37">
        <f>'0'!$A$2</f>
        <v>46112</v>
      </c>
      <c r="C2351" s="37" t="s">
        <v>1243</v>
      </c>
      <c r="D2351" s="119" t="str">
        <f>IF(G2351="","",VLOOKUP(G2351,номенклатури!R:T,2,0))</f>
        <v/>
      </c>
      <c r="E2351" s="365" t="str">
        <f>IF(G2351="","",VLOOKUP(G2351,номенклатури!R:T,3,0))</f>
        <v/>
      </c>
      <c r="F2351" s="159" t="str">
        <f>IF(G2351="","",IF(ISERROR(VLOOKUP(G2351,номенклатури!V:V,1,0)),E2351*H2351,E2351*I2351))</f>
        <v/>
      </c>
      <c r="G2351" s="14"/>
      <c r="H2351" s="15"/>
      <c r="I2351" s="15"/>
      <c r="J2351" s="15"/>
      <c r="K2351" s="15"/>
      <c r="L2351" s="217"/>
      <c r="M2351" s="22"/>
      <c r="N2351" s="119" t="str">
        <f>IF(G2351="","",VLOOKUP(G2351,номенклатури!R:U,4,0))</f>
        <v/>
      </c>
      <c r="O2351" s="119" t="str">
        <f>IF(M2351="","",VLOOKUP(M2351,'14'!D:D,1,0))</f>
        <v/>
      </c>
    </row>
    <row r="2352" spans="1:15" ht="12.75" customHeight="1" x14ac:dyDescent="0.2">
      <c r="A2352" s="36" t="str">
        <f>'0'!$A$4</f>
        <v>………………..</v>
      </c>
      <c r="B2352" s="37">
        <f>'0'!$A$2</f>
        <v>46112</v>
      </c>
      <c r="C2352" s="37" t="s">
        <v>1243</v>
      </c>
      <c r="D2352" s="119" t="str">
        <f>IF(G2352="","",VLOOKUP(G2352,номенклатури!R:T,2,0))</f>
        <v/>
      </c>
      <c r="E2352" s="365" t="str">
        <f>IF(G2352="","",VLOOKUP(G2352,номенклатури!R:T,3,0))</f>
        <v/>
      </c>
      <c r="F2352" s="159" t="str">
        <f>IF(G2352="","",IF(ISERROR(VLOOKUP(G2352,номенклатури!V:V,1,0)),E2352*H2352,E2352*I2352))</f>
        <v/>
      </c>
      <c r="G2352" s="14"/>
      <c r="H2352" s="15"/>
      <c r="I2352" s="15"/>
      <c r="J2352" s="15"/>
      <c r="K2352" s="15"/>
      <c r="L2352" s="217"/>
      <c r="M2352" s="22"/>
      <c r="N2352" s="119" t="str">
        <f>IF(G2352="","",VLOOKUP(G2352,номенклатури!R:U,4,0))</f>
        <v/>
      </c>
      <c r="O2352" s="119" t="str">
        <f>IF(M2352="","",VLOOKUP(M2352,'14'!D:D,1,0))</f>
        <v/>
      </c>
    </row>
    <row r="2353" spans="1:15" ht="12.75" customHeight="1" x14ac:dyDescent="0.2">
      <c r="A2353" s="36" t="str">
        <f>'0'!$A$4</f>
        <v>………………..</v>
      </c>
      <c r="B2353" s="37">
        <f>'0'!$A$2</f>
        <v>46112</v>
      </c>
      <c r="C2353" s="37" t="s">
        <v>1243</v>
      </c>
      <c r="D2353" s="119" t="str">
        <f>IF(G2353="","",VLOOKUP(G2353,номенклатури!R:T,2,0))</f>
        <v/>
      </c>
      <c r="E2353" s="365" t="str">
        <f>IF(G2353="","",VLOOKUP(G2353,номенклатури!R:T,3,0))</f>
        <v/>
      </c>
      <c r="F2353" s="159" t="str">
        <f>IF(G2353="","",IF(ISERROR(VLOOKUP(G2353,номенклатури!V:V,1,0)),E2353*H2353,E2353*I2353))</f>
        <v/>
      </c>
      <c r="G2353" s="14"/>
      <c r="H2353" s="15"/>
      <c r="I2353" s="15"/>
      <c r="J2353" s="15"/>
      <c r="K2353" s="15"/>
      <c r="L2353" s="217"/>
      <c r="M2353" s="22"/>
      <c r="N2353" s="119" t="str">
        <f>IF(G2353="","",VLOOKUP(G2353,номенклатури!R:U,4,0))</f>
        <v/>
      </c>
      <c r="O2353" s="119" t="str">
        <f>IF(M2353="","",VLOOKUP(M2353,'14'!D:D,1,0))</f>
        <v/>
      </c>
    </row>
    <row r="2354" spans="1:15" ht="12.75" customHeight="1" x14ac:dyDescent="0.2">
      <c r="A2354" s="36" t="str">
        <f>'0'!$A$4</f>
        <v>………………..</v>
      </c>
      <c r="B2354" s="37">
        <f>'0'!$A$2</f>
        <v>46112</v>
      </c>
      <c r="C2354" s="37" t="s">
        <v>1243</v>
      </c>
      <c r="D2354" s="119" t="str">
        <f>IF(G2354="","",VLOOKUP(G2354,номенклатури!R:T,2,0))</f>
        <v/>
      </c>
      <c r="E2354" s="365" t="str">
        <f>IF(G2354="","",VLOOKUP(G2354,номенклатури!R:T,3,0))</f>
        <v/>
      </c>
      <c r="F2354" s="159" t="str">
        <f>IF(G2354="","",IF(ISERROR(VLOOKUP(G2354,номенклатури!V:V,1,0)),E2354*H2354,E2354*I2354))</f>
        <v/>
      </c>
      <c r="G2354" s="14"/>
      <c r="H2354" s="15"/>
      <c r="I2354" s="15"/>
      <c r="J2354" s="15"/>
      <c r="K2354" s="15"/>
      <c r="L2354" s="217"/>
      <c r="M2354" s="22"/>
      <c r="N2354" s="119" t="str">
        <f>IF(G2354="","",VLOOKUP(G2354,номенклатури!R:U,4,0))</f>
        <v/>
      </c>
      <c r="O2354" s="119" t="str">
        <f>IF(M2354="","",VLOOKUP(M2354,'14'!D:D,1,0))</f>
        <v/>
      </c>
    </row>
    <row r="2355" spans="1:15" ht="12.75" customHeight="1" x14ac:dyDescent="0.2">
      <c r="A2355" s="36" t="str">
        <f>'0'!$A$4</f>
        <v>………………..</v>
      </c>
      <c r="B2355" s="37">
        <f>'0'!$A$2</f>
        <v>46112</v>
      </c>
      <c r="C2355" s="37" t="s">
        <v>1243</v>
      </c>
      <c r="D2355" s="119" t="str">
        <f>IF(G2355="","",VLOOKUP(G2355,номенклатури!R:T,2,0))</f>
        <v/>
      </c>
      <c r="E2355" s="365" t="str">
        <f>IF(G2355="","",VLOOKUP(G2355,номенклатури!R:T,3,0))</f>
        <v/>
      </c>
      <c r="F2355" s="159" t="str">
        <f>IF(G2355="","",IF(ISERROR(VLOOKUP(G2355,номенклатури!V:V,1,0)),E2355*H2355,E2355*I2355))</f>
        <v/>
      </c>
      <c r="G2355" s="14"/>
      <c r="H2355" s="15"/>
      <c r="I2355" s="15"/>
      <c r="J2355" s="15"/>
      <c r="K2355" s="15"/>
      <c r="L2355" s="217"/>
      <c r="M2355" s="22"/>
      <c r="N2355" s="119" t="str">
        <f>IF(G2355="","",VLOOKUP(G2355,номенклатури!R:U,4,0))</f>
        <v/>
      </c>
      <c r="O2355" s="119" t="str">
        <f>IF(M2355="","",VLOOKUP(M2355,'14'!D:D,1,0))</f>
        <v/>
      </c>
    </row>
    <row r="2356" spans="1:15" ht="12.75" customHeight="1" x14ac:dyDescent="0.2">
      <c r="A2356" s="36" t="str">
        <f>'0'!$A$4</f>
        <v>………………..</v>
      </c>
      <c r="B2356" s="37">
        <f>'0'!$A$2</f>
        <v>46112</v>
      </c>
      <c r="C2356" s="37" t="s">
        <v>1243</v>
      </c>
      <c r="D2356" s="119" t="str">
        <f>IF(G2356="","",VLOOKUP(G2356,номенклатури!R:T,2,0))</f>
        <v/>
      </c>
      <c r="E2356" s="365" t="str">
        <f>IF(G2356="","",VLOOKUP(G2356,номенклатури!R:T,3,0))</f>
        <v/>
      </c>
      <c r="F2356" s="159" t="str">
        <f>IF(G2356="","",IF(ISERROR(VLOOKUP(G2356,номенклатури!V:V,1,0)),E2356*H2356,E2356*I2356))</f>
        <v/>
      </c>
      <c r="G2356" s="14"/>
      <c r="H2356" s="15"/>
      <c r="I2356" s="15"/>
      <c r="J2356" s="15"/>
      <c r="K2356" s="15"/>
      <c r="L2356" s="217"/>
      <c r="M2356" s="22"/>
      <c r="N2356" s="119" t="str">
        <f>IF(G2356="","",VLOOKUP(G2356,номенклатури!R:U,4,0))</f>
        <v/>
      </c>
      <c r="O2356" s="119" t="str">
        <f>IF(M2356="","",VLOOKUP(M2356,'14'!D:D,1,0))</f>
        <v/>
      </c>
    </row>
    <row r="2357" spans="1:15" ht="12.75" customHeight="1" x14ac:dyDescent="0.2">
      <c r="A2357" s="36" t="str">
        <f>'0'!$A$4</f>
        <v>………………..</v>
      </c>
      <c r="B2357" s="37">
        <f>'0'!$A$2</f>
        <v>46112</v>
      </c>
      <c r="C2357" s="37" t="s">
        <v>1243</v>
      </c>
      <c r="D2357" s="119" t="str">
        <f>IF(G2357="","",VLOOKUP(G2357,номенклатури!R:T,2,0))</f>
        <v/>
      </c>
      <c r="E2357" s="365" t="str">
        <f>IF(G2357="","",VLOOKUP(G2357,номенклатури!R:T,3,0))</f>
        <v/>
      </c>
      <c r="F2357" s="159" t="str">
        <f>IF(G2357="","",IF(ISERROR(VLOOKUP(G2357,номенклатури!V:V,1,0)),E2357*H2357,E2357*I2357))</f>
        <v/>
      </c>
      <c r="G2357" s="14"/>
      <c r="H2357" s="15"/>
      <c r="I2357" s="15"/>
      <c r="J2357" s="15"/>
      <c r="K2357" s="15"/>
      <c r="L2357" s="217"/>
      <c r="M2357" s="22"/>
      <c r="N2357" s="119" t="str">
        <f>IF(G2357="","",VLOOKUP(G2357,номенклатури!R:U,4,0))</f>
        <v/>
      </c>
      <c r="O2357" s="119" t="str">
        <f>IF(M2357="","",VLOOKUP(M2357,'14'!D:D,1,0))</f>
        <v/>
      </c>
    </row>
    <row r="2358" spans="1:15" ht="12.75" customHeight="1" x14ac:dyDescent="0.2">
      <c r="A2358" s="36" t="str">
        <f>'0'!$A$4</f>
        <v>………………..</v>
      </c>
      <c r="B2358" s="37">
        <f>'0'!$A$2</f>
        <v>46112</v>
      </c>
      <c r="C2358" s="37" t="s">
        <v>1243</v>
      </c>
      <c r="D2358" s="119" t="str">
        <f>IF(G2358="","",VLOOKUP(G2358,номенклатури!R:T,2,0))</f>
        <v/>
      </c>
      <c r="E2358" s="365" t="str">
        <f>IF(G2358="","",VLOOKUP(G2358,номенклатури!R:T,3,0))</f>
        <v/>
      </c>
      <c r="F2358" s="159" t="str">
        <f>IF(G2358="","",IF(ISERROR(VLOOKUP(G2358,номенклатури!V:V,1,0)),E2358*H2358,E2358*I2358))</f>
        <v/>
      </c>
      <c r="G2358" s="14"/>
      <c r="H2358" s="15"/>
      <c r="I2358" s="15"/>
      <c r="J2358" s="15"/>
      <c r="K2358" s="15"/>
      <c r="L2358" s="217"/>
      <c r="M2358" s="22"/>
      <c r="N2358" s="119" t="str">
        <f>IF(G2358="","",VLOOKUP(G2358,номенклатури!R:U,4,0))</f>
        <v/>
      </c>
      <c r="O2358" s="119" t="str">
        <f>IF(M2358="","",VLOOKUP(M2358,'14'!D:D,1,0))</f>
        <v/>
      </c>
    </row>
    <row r="2359" spans="1:15" ht="12.75" customHeight="1" x14ac:dyDescent="0.2">
      <c r="A2359" s="36" t="str">
        <f>'0'!$A$4</f>
        <v>………………..</v>
      </c>
      <c r="B2359" s="37">
        <f>'0'!$A$2</f>
        <v>46112</v>
      </c>
      <c r="C2359" s="37" t="s">
        <v>1243</v>
      </c>
      <c r="D2359" s="119" t="str">
        <f>IF(G2359="","",VLOOKUP(G2359,номенклатури!R:T,2,0))</f>
        <v/>
      </c>
      <c r="E2359" s="365" t="str">
        <f>IF(G2359="","",VLOOKUP(G2359,номенклатури!R:T,3,0))</f>
        <v/>
      </c>
      <c r="F2359" s="159" t="str">
        <f>IF(G2359="","",IF(ISERROR(VLOOKUP(G2359,номенклатури!V:V,1,0)),E2359*H2359,E2359*I2359))</f>
        <v/>
      </c>
      <c r="G2359" s="14"/>
      <c r="H2359" s="15"/>
      <c r="I2359" s="15"/>
      <c r="J2359" s="15"/>
      <c r="K2359" s="15"/>
      <c r="L2359" s="217"/>
      <c r="M2359" s="22"/>
      <c r="N2359" s="119" t="str">
        <f>IF(G2359="","",VLOOKUP(G2359,номенклатури!R:U,4,0))</f>
        <v/>
      </c>
      <c r="O2359" s="119" t="str">
        <f>IF(M2359="","",VLOOKUP(M2359,'14'!D:D,1,0))</f>
        <v/>
      </c>
    </row>
    <row r="2360" spans="1:15" ht="12.75" customHeight="1" x14ac:dyDescent="0.2">
      <c r="A2360" s="36" t="str">
        <f>'0'!$A$4</f>
        <v>………………..</v>
      </c>
      <c r="B2360" s="37">
        <f>'0'!$A$2</f>
        <v>46112</v>
      </c>
      <c r="C2360" s="37" t="s">
        <v>1243</v>
      </c>
      <c r="D2360" s="119" t="str">
        <f>IF(G2360="","",VLOOKUP(G2360,номенклатури!R:T,2,0))</f>
        <v/>
      </c>
      <c r="E2360" s="365" t="str">
        <f>IF(G2360="","",VLOOKUP(G2360,номенклатури!R:T,3,0))</f>
        <v/>
      </c>
      <c r="F2360" s="159" t="str">
        <f>IF(G2360="","",IF(ISERROR(VLOOKUP(G2360,номенклатури!V:V,1,0)),E2360*H2360,E2360*I2360))</f>
        <v/>
      </c>
      <c r="G2360" s="14"/>
      <c r="H2360" s="15"/>
      <c r="I2360" s="15"/>
      <c r="J2360" s="15"/>
      <c r="K2360" s="15"/>
      <c r="L2360" s="217"/>
      <c r="M2360" s="22"/>
      <c r="N2360" s="119" t="str">
        <f>IF(G2360="","",VLOOKUP(G2360,номенклатури!R:U,4,0))</f>
        <v/>
      </c>
      <c r="O2360" s="119" t="str">
        <f>IF(M2360="","",VLOOKUP(M2360,'14'!D:D,1,0))</f>
        <v/>
      </c>
    </row>
    <row r="2361" spans="1:15" ht="12.75" customHeight="1" x14ac:dyDescent="0.2">
      <c r="A2361" s="36" t="str">
        <f>'0'!$A$4</f>
        <v>………………..</v>
      </c>
      <c r="B2361" s="37">
        <f>'0'!$A$2</f>
        <v>46112</v>
      </c>
      <c r="C2361" s="37" t="s">
        <v>1243</v>
      </c>
      <c r="D2361" s="119" t="str">
        <f>IF(G2361="","",VLOOKUP(G2361,номенклатури!R:T,2,0))</f>
        <v/>
      </c>
      <c r="E2361" s="365" t="str">
        <f>IF(G2361="","",VLOOKUP(G2361,номенклатури!R:T,3,0))</f>
        <v/>
      </c>
      <c r="F2361" s="159" t="str">
        <f>IF(G2361="","",IF(ISERROR(VLOOKUP(G2361,номенклатури!V:V,1,0)),E2361*H2361,E2361*I2361))</f>
        <v/>
      </c>
      <c r="G2361" s="14"/>
      <c r="H2361" s="15"/>
      <c r="I2361" s="15"/>
      <c r="J2361" s="15"/>
      <c r="K2361" s="15"/>
      <c r="L2361" s="217"/>
      <c r="M2361" s="22"/>
      <c r="N2361" s="119" t="str">
        <f>IF(G2361="","",VLOOKUP(G2361,номенклатури!R:U,4,0))</f>
        <v/>
      </c>
      <c r="O2361" s="119" t="str">
        <f>IF(M2361="","",VLOOKUP(M2361,'14'!D:D,1,0))</f>
        <v/>
      </c>
    </row>
    <row r="2362" spans="1:15" ht="12.75" customHeight="1" x14ac:dyDescent="0.2">
      <c r="A2362" s="36" t="str">
        <f>'0'!$A$4</f>
        <v>………………..</v>
      </c>
      <c r="B2362" s="37">
        <f>'0'!$A$2</f>
        <v>46112</v>
      </c>
      <c r="C2362" s="37" t="s">
        <v>1243</v>
      </c>
      <c r="D2362" s="119" t="str">
        <f>IF(G2362="","",VLOOKUP(G2362,номенклатури!R:T,2,0))</f>
        <v/>
      </c>
      <c r="E2362" s="365" t="str">
        <f>IF(G2362="","",VLOOKUP(G2362,номенклатури!R:T,3,0))</f>
        <v/>
      </c>
      <c r="F2362" s="159" t="str">
        <f>IF(G2362="","",IF(ISERROR(VLOOKUP(G2362,номенклатури!V:V,1,0)),E2362*H2362,E2362*I2362))</f>
        <v/>
      </c>
      <c r="G2362" s="14"/>
      <c r="H2362" s="15"/>
      <c r="I2362" s="15"/>
      <c r="J2362" s="15"/>
      <c r="K2362" s="15"/>
      <c r="L2362" s="217"/>
      <c r="M2362" s="22"/>
      <c r="N2362" s="119" t="str">
        <f>IF(G2362="","",VLOOKUP(G2362,номенклатури!R:U,4,0))</f>
        <v/>
      </c>
      <c r="O2362" s="119" t="str">
        <f>IF(M2362="","",VLOOKUP(M2362,'14'!D:D,1,0))</f>
        <v/>
      </c>
    </row>
    <row r="2363" spans="1:15" ht="12.75" customHeight="1" x14ac:dyDescent="0.2">
      <c r="A2363" s="36" t="str">
        <f>'0'!$A$4</f>
        <v>………………..</v>
      </c>
      <c r="B2363" s="37">
        <f>'0'!$A$2</f>
        <v>46112</v>
      </c>
      <c r="C2363" s="37" t="s">
        <v>1243</v>
      </c>
      <c r="D2363" s="119" t="str">
        <f>IF(G2363="","",VLOOKUP(G2363,номенклатури!R:T,2,0))</f>
        <v/>
      </c>
      <c r="E2363" s="365" t="str">
        <f>IF(G2363="","",VLOOKUP(G2363,номенклатури!R:T,3,0))</f>
        <v/>
      </c>
      <c r="F2363" s="159" t="str">
        <f>IF(G2363="","",IF(ISERROR(VLOOKUP(G2363,номенклатури!V:V,1,0)),E2363*H2363,E2363*I2363))</f>
        <v/>
      </c>
      <c r="G2363" s="14"/>
      <c r="H2363" s="15"/>
      <c r="I2363" s="15"/>
      <c r="J2363" s="15"/>
      <c r="K2363" s="15"/>
      <c r="L2363" s="217"/>
      <c r="M2363" s="22"/>
      <c r="N2363" s="119" t="str">
        <f>IF(G2363="","",VLOOKUP(G2363,номенклатури!R:U,4,0))</f>
        <v/>
      </c>
      <c r="O2363" s="119" t="str">
        <f>IF(M2363="","",VLOOKUP(M2363,'14'!D:D,1,0))</f>
        <v/>
      </c>
    </row>
    <row r="2364" spans="1:15" ht="12.75" customHeight="1" x14ac:dyDescent="0.2">
      <c r="A2364" s="36" t="str">
        <f>'0'!$A$4</f>
        <v>………………..</v>
      </c>
      <c r="B2364" s="37">
        <f>'0'!$A$2</f>
        <v>46112</v>
      </c>
      <c r="C2364" s="37" t="s">
        <v>1243</v>
      </c>
      <c r="D2364" s="119" t="str">
        <f>IF(G2364="","",VLOOKUP(G2364,номенклатури!R:T,2,0))</f>
        <v/>
      </c>
      <c r="E2364" s="365" t="str">
        <f>IF(G2364="","",VLOOKUP(G2364,номенклатури!R:T,3,0))</f>
        <v/>
      </c>
      <c r="F2364" s="159" t="str">
        <f>IF(G2364="","",IF(ISERROR(VLOOKUP(G2364,номенклатури!V:V,1,0)),E2364*H2364,E2364*I2364))</f>
        <v/>
      </c>
      <c r="G2364" s="14"/>
      <c r="H2364" s="15"/>
      <c r="I2364" s="15"/>
      <c r="J2364" s="15"/>
      <c r="K2364" s="15"/>
      <c r="L2364" s="217"/>
      <c r="M2364" s="22"/>
      <c r="N2364" s="119" t="str">
        <f>IF(G2364="","",VLOOKUP(G2364,номенклатури!R:U,4,0))</f>
        <v/>
      </c>
      <c r="O2364" s="119" t="str">
        <f>IF(M2364="","",VLOOKUP(M2364,'14'!D:D,1,0))</f>
        <v/>
      </c>
    </row>
    <row r="2365" spans="1:15" ht="12.75" customHeight="1" x14ac:dyDescent="0.2">
      <c r="A2365" s="36" t="str">
        <f>'0'!$A$4</f>
        <v>………………..</v>
      </c>
      <c r="B2365" s="37">
        <f>'0'!$A$2</f>
        <v>46112</v>
      </c>
      <c r="C2365" s="37" t="s">
        <v>1243</v>
      </c>
      <c r="D2365" s="119" t="str">
        <f>IF(G2365="","",VLOOKUP(G2365,номенклатури!R:T,2,0))</f>
        <v/>
      </c>
      <c r="E2365" s="365" t="str">
        <f>IF(G2365="","",VLOOKUP(G2365,номенклатури!R:T,3,0))</f>
        <v/>
      </c>
      <c r="F2365" s="159" t="str">
        <f>IF(G2365="","",IF(ISERROR(VLOOKUP(G2365,номенклатури!V:V,1,0)),E2365*H2365,E2365*I2365))</f>
        <v/>
      </c>
      <c r="G2365" s="14"/>
      <c r="H2365" s="15"/>
      <c r="I2365" s="15"/>
      <c r="J2365" s="15"/>
      <c r="K2365" s="15"/>
      <c r="L2365" s="217"/>
      <c r="M2365" s="22"/>
      <c r="N2365" s="119" t="str">
        <f>IF(G2365="","",VLOOKUP(G2365,номенклатури!R:U,4,0))</f>
        <v/>
      </c>
      <c r="O2365" s="119" t="str">
        <f>IF(M2365="","",VLOOKUP(M2365,'14'!D:D,1,0))</f>
        <v/>
      </c>
    </row>
    <row r="2366" spans="1:15" ht="12.75" customHeight="1" x14ac:dyDescent="0.2">
      <c r="A2366" s="36" t="str">
        <f>'0'!$A$4</f>
        <v>………………..</v>
      </c>
      <c r="B2366" s="37">
        <f>'0'!$A$2</f>
        <v>46112</v>
      </c>
      <c r="C2366" s="37" t="s">
        <v>1243</v>
      </c>
      <c r="D2366" s="119" t="str">
        <f>IF(G2366="","",VLOOKUP(G2366,номенклатури!R:T,2,0))</f>
        <v/>
      </c>
      <c r="E2366" s="365" t="str">
        <f>IF(G2366="","",VLOOKUP(G2366,номенклатури!R:T,3,0))</f>
        <v/>
      </c>
      <c r="F2366" s="159" t="str">
        <f>IF(G2366="","",IF(ISERROR(VLOOKUP(G2366,номенклатури!V:V,1,0)),E2366*H2366,E2366*I2366))</f>
        <v/>
      </c>
      <c r="G2366" s="14"/>
      <c r="H2366" s="15"/>
      <c r="I2366" s="15"/>
      <c r="J2366" s="15"/>
      <c r="K2366" s="15"/>
      <c r="L2366" s="217"/>
      <c r="M2366" s="22"/>
      <c r="N2366" s="119" t="str">
        <f>IF(G2366="","",VLOOKUP(G2366,номенклатури!R:U,4,0))</f>
        <v/>
      </c>
      <c r="O2366" s="119" t="str">
        <f>IF(M2366="","",VLOOKUP(M2366,'14'!D:D,1,0))</f>
        <v/>
      </c>
    </row>
    <row r="2367" spans="1:15" ht="12.75" customHeight="1" x14ac:dyDescent="0.2">
      <c r="A2367" s="36" t="str">
        <f>'0'!$A$4</f>
        <v>………………..</v>
      </c>
      <c r="B2367" s="37">
        <f>'0'!$A$2</f>
        <v>46112</v>
      </c>
      <c r="C2367" s="37" t="s">
        <v>1243</v>
      </c>
      <c r="D2367" s="119" t="str">
        <f>IF(G2367="","",VLOOKUP(G2367,номенклатури!R:T,2,0))</f>
        <v/>
      </c>
      <c r="E2367" s="365" t="str">
        <f>IF(G2367="","",VLOOKUP(G2367,номенклатури!R:T,3,0))</f>
        <v/>
      </c>
      <c r="F2367" s="159" t="str">
        <f>IF(G2367="","",IF(ISERROR(VLOOKUP(G2367,номенклатури!V:V,1,0)),E2367*H2367,E2367*I2367))</f>
        <v/>
      </c>
      <c r="G2367" s="14"/>
      <c r="H2367" s="15"/>
      <c r="I2367" s="15"/>
      <c r="J2367" s="15"/>
      <c r="K2367" s="15"/>
      <c r="L2367" s="217"/>
      <c r="M2367" s="22"/>
      <c r="N2367" s="119" t="str">
        <f>IF(G2367="","",VLOOKUP(G2367,номенклатури!R:U,4,0))</f>
        <v/>
      </c>
      <c r="O2367" s="119" t="str">
        <f>IF(M2367="","",VLOOKUP(M2367,'14'!D:D,1,0))</f>
        <v/>
      </c>
    </row>
    <row r="2368" spans="1:15" ht="12.75" customHeight="1" x14ac:dyDescent="0.2">
      <c r="A2368" s="36" t="str">
        <f>'0'!$A$4</f>
        <v>………………..</v>
      </c>
      <c r="B2368" s="37">
        <f>'0'!$A$2</f>
        <v>46112</v>
      </c>
      <c r="C2368" s="37" t="s">
        <v>1243</v>
      </c>
      <c r="D2368" s="119" t="str">
        <f>IF(G2368="","",VLOOKUP(G2368,номенклатури!R:T,2,0))</f>
        <v/>
      </c>
      <c r="E2368" s="365" t="str">
        <f>IF(G2368="","",VLOOKUP(G2368,номенклатури!R:T,3,0))</f>
        <v/>
      </c>
      <c r="F2368" s="159" t="str">
        <f>IF(G2368="","",IF(ISERROR(VLOOKUP(G2368,номенклатури!V:V,1,0)),E2368*H2368,E2368*I2368))</f>
        <v/>
      </c>
      <c r="G2368" s="14"/>
      <c r="H2368" s="15"/>
      <c r="I2368" s="15"/>
      <c r="J2368" s="15"/>
      <c r="K2368" s="15"/>
      <c r="L2368" s="217"/>
      <c r="M2368" s="22"/>
      <c r="N2368" s="119" t="str">
        <f>IF(G2368="","",VLOOKUP(G2368,номенклатури!R:U,4,0))</f>
        <v/>
      </c>
      <c r="O2368" s="119" t="str">
        <f>IF(M2368="","",VLOOKUP(M2368,'14'!D:D,1,0))</f>
        <v/>
      </c>
    </row>
    <row r="2369" spans="1:15" ht="12.75" customHeight="1" x14ac:dyDescent="0.2">
      <c r="A2369" s="36" t="str">
        <f>'0'!$A$4</f>
        <v>………………..</v>
      </c>
      <c r="B2369" s="37">
        <f>'0'!$A$2</f>
        <v>46112</v>
      </c>
      <c r="C2369" s="37" t="s">
        <v>1243</v>
      </c>
      <c r="D2369" s="119" t="str">
        <f>IF(G2369="","",VLOOKUP(G2369,номенклатури!R:T,2,0))</f>
        <v/>
      </c>
      <c r="E2369" s="365" t="str">
        <f>IF(G2369="","",VLOOKUP(G2369,номенклатури!R:T,3,0))</f>
        <v/>
      </c>
      <c r="F2369" s="159" t="str">
        <f>IF(G2369="","",IF(ISERROR(VLOOKUP(G2369,номенклатури!V:V,1,0)),E2369*H2369,E2369*I2369))</f>
        <v/>
      </c>
      <c r="G2369" s="14"/>
      <c r="H2369" s="15"/>
      <c r="I2369" s="15"/>
      <c r="J2369" s="15"/>
      <c r="K2369" s="15"/>
      <c r="L2369" s="217"/>
      <c r="M2369" s="22"/>
      <c r="N2369" s="119" t="str">
        <f>IF(G2369="","",VLOOKUP(G2369,номенклатури!R:U,4,0))</f>
        <v/>
      </c>
      <c r="O2369" s="119" t="str">
        <f>IF(M2369="","",VLOOKUP(M2369,'14'!D:D,1,0))</f>
        <v/>
      </c>
    </row>
    <row r="2370" spans="1:15" ht="12.75" customHeight="1" x14ac:dyDescent="0.2">
      <c r="A2370" s="36" t="str">
        <f>'0'!$A$4</f>
        <v>………………..</v>
      </c>
      <c r="B2370" s="37">
        <f>'0'!$A$2</f>
        <v>46112</v>
      </c>
      <c r="C2370" s="37" t="s">
        <v>1243</v>
      </c>
      <c r="D2370" s="119" t="str">
        <f>IF(G2370="","",VLOOKUP(G2370,номенклатури!R:T,2,0))</f>
        <v/>
      </c>
      <c r="E2370" s="365" t="str">
        <f>IF(G2370="","",VLOOKUP(G2370,номенклатури!R:T,3,0))</f>
        <v/>
      </c>
      <c r="F2370" s="159" t="str">
        <f>IF(G2370="","",IF(ISERROR(VLOOKUP(G2370,номенклатури!V:V,1,0)),E2370*H2370,E2370*I2370))</f>
        <v/>
      </c>
      <c r="G2370" s="14"/>
      <c r="H2370" s="15"/>
      <c r="I2370" s="15"/>
      <c r="J2370" s="15"/>
      <c r="K2370" s="15"/>
      <c r="L2370" s="217"/>
      <c r="M2370" s="22"/>
      <c r="N2370" s="119" t="str">
        <f>IF(G2370="","",VLOOKUP(G2370,номенклатури!R:U,4,0))</f>
        <v/>
      </c>
      <c r="O2370" s="119" t="str">
        <f>IF(M2370="","",VLOOKUP(M2370,'14'!D:D,1,0))</f>
        <v/>
      </c>
    </row>
    <row r="2371" spans="1:15" ht="12.75" customHeight="1" x14ac:dyDescent="0.2">
      <c r="A2371" s="36" t="str">
        <f>'0'!$A$4</f>
        <v>………………..</v>
      </c>
      <c r="B2371" s="37">
        <f>'0'!$A$2</f>
        <v>46112</v>
      </c>
      <c r="C2371" s="37" t="s">
        <v>1243</v>
      </c>
      <c r="D2371" s="119" t="str">
        <f>IF(G2371="","",VLOOKUP(G2371,номенклатури!R:T,2,0))</f>
        <v/>
      </c>
      <c r="E2371" s="365" t="str">
        <f>IF(G2371="","",VLOOKUP(G2371,номенклатури!R:T,3,0))</f>
        <v/>
      </c>
      <c r="F2371" s="159" t="str">
        <f>IF(G2371="","",IF(ISERROR(VLOOKUP(G2371,номенклатури!V:V,1,0)),E2371*H2371,E2371*I2371))</f>
        <v/>
      </c>
      <c r="G2371" s="14"/>
      <c r="H2371" s="15"/>
      <c r="I2371" s="15"/>
      <c r="J2371" s="15"/>
      <c r="K2371" s="15"/>
      <c r="L2371" s="217"/>
      <c r="M2371" s="22"/>
      <c r="N2371" s="119" t="str">
        <f>IF(G2371="","",VLOOKUP(G2371,номенклатури!R:U,4,0))</f>
        <v/>
      </c>
      <c r="O2371" s="119" t="str">
        <f>IF(M2371="","",VLOOKUP(M2371,'14'!D:D,1,0))</f>
        <v/>
      </c>
    </row>
    <row r="2372" spans="1:15" ht="12.75" customHeight="1" x14ac:dyDescent="0.2">
      <c r="A2372" s="36" t="str">
        <f>'0'!$A$4</f>
        <v>………………..</v>
      </c>
      <c r="B2372" s="37">
        <f>'0'!$A$2</f>
        <v>46112</v>
      </c>
      <c r="C2372" s="37" t="s">
        <v>1243</v>
      </c>
      <c r="D2372" s="119" t="str">
        <f>IF(G2372="","",VLOOKUP(G2372,номенклатури!R:T,2,0))</f>
        <v/>
      </c>
      <c r="E2372" s="365" t="str">
        <f>IF(G2372="","",VLOOKUP(G2372,номенклатури!R:T,3,0))</f>
        <v/>
      </c>
      <c r="F2372" s="159" t="str">
        <f>IF(G2372="","",IF(ISERROR(VLOOKUP(G2372,номенклатури!V:V,1,0)),E2372*H2372,E2372*I2372))</f>
        <v/>
      </c>
      <c r="G2372" s="14"/>
      <c r="H2372" s="15"/>
      <c r="I2372" s="15"/>
      <c r="J2372" s="15"/>
      <c r="K2372" s="15"/>
      <c r="L2372" s="217"/>
      <c r="M2372" s="22"/>
      <c r="N2372" s="119" t="str">
        <f>IF(G2372="","",VLOOKUP(G2372,номенклатури!R:U,4,0))</f>
        <v/>
      </c>
      <c r="O2372" s="119" t="str">
        <f>IF(M2372="","",VLOOKUP(M2372,'14'!D:D,1,0))</f>
        <v/>
      </c>
    </row>
    <row r="2373" spans="1:15" ht="12.75" customHeight="1" x14ac:dyDescent="0.2">
      <c r="A2373" s="36" t="str">
        <f>'0'!$A$4</f>
        <v>………………..</v>
      </c>
      <c r="B2373" s="37">
        <f>'0'!$A$2</f>
        <v>46112</v>
      </c>
      <c r="C2373" s="37" t="s">
        <v>1243</v>
      </c>
      <c r="D2373" s="119" t="str">
        <f>IF(G2373="","",VLOOKUP(G2373,номенклатури!R:T,2,0))</f>
        <v/>
      </c>
      <c r="E2373" s="365" t="str">
        <f>IF(G2373="","",VLOOKUP(G2373,номенклатури!R:T,3,0))</f>
        <v/>
      </c>
      <c r="F2373" s="159" t="str">
        <f>IF(G2373="","",IF(ISERROR(VLOOKUP(G2373,номенклатури!V:V,1,0)),E2373*H2373,E2373*I2373))</f>
        <v/>
      </c>
      <c r="G2373" s="14"/>
      <c r="H2373" s="15"/>
      <c r="I2373" s="15"/>
      <c r="J2373" s="15"/>
      <c r="K2373" s="15"/>
      <c r="L2373" s="217"/>
      <c r="M2373" s="22"/>
      <c r="N2373" s="119" t="str">
        <f>IF(G2373="","",VLOOKUP(G2373,номенклатури!R:U,4,0))</f>
        <v/>
      </c>
      <c r="O2373" s="119" t="str">
        <f>IF(M2373="","",VLOOKUP(M2373,'14'!D:D,1,0))</f>
        <v/>
      </c>
    </row>
    <row r="2374" spans="1:15" ht="12.75" customHeight="1" x14ac:dyDescent="0.2">
      <c r="A2374" s="36" t="str">
        <f>'0'!$A$4</f>
        <v>………………..</v>
      </c>
      <c r="B2374" s="37">
        <f>'0'!$A$2</f>
        <v>46112</v>
      </c>
      <c r="C2374" s="37" t="s">
        <v>1243</v>
      </c>
      <c r="D2374" s="119" t="str">
        <f>IF(G2374="","",VLOOKUP(G2374,номенклатури!R:T,2,0))</f>
        <v/>
      </c>
      <c r="E2374" s="365" t="str">
        <f>IF(G2374="","",VLOOKUP(G2374,номенклатури!R:T,3,0))</f>
        <v/>
      </c>
      <c r="F2374" s="159" t="str">
        <f>IF(G2374="","",IF(ISERROR(VLOOKUP(G2374,номенклатури!V:V,1,0)),E2374*H2374,E2374*I2374))</f>
        <v/>
      </c>
      <c r="G2374" s="14"/>
      <c r="H2374" s="15"/>
      <c r="I2374" s="15"/>
      <c r="J2374" s="15"/>
      <c r="K2374" s="15"/>
      <c r="L2374" s="217"/>
      <c r="M2374" s="22"/>
      <c r="N2374" s="119" t="str">
        <f>IF(G2374="","",VLOOKUP(G2374,номенклатури!R:U,4,0))</f>
        <v/>
      </c>
      <c r="O2374" s="119" t="str">
        <f>IF(M2374="","",VLOOKUP(M2374,'14'!D:D,1,0))</f>
        <v/>
      </c>
    </row>
    <row r="2375" spans="1:15" ht="12.75" customHeight="1" x14ac:dyDescent="0.2">
      <c r="A2375" s="36" t="str">
        <f>'0'!$A$4</f>
        <v>………………..</v>
      </c>
      <c r="B2375" s="37">
        <f>'0'!$A$2</f>
        <v>46112</v>
      </c>
      <c r="C2375" s="37" t="s">
        <v>1243</v>
      </c>
      <c r="D2375" s="119" t="str">
        <f>IF(G2375="","",VLOOKUP(G2375,номенклатури!R:T,2,0))</f>
        <v/>
      </c>
      <c r="E2375" s="365" t="str">
        <f>IF(G2375="","",VLOOKUP(G2375,номенклатури!R:T,3,0))</f>
        <v/>
      </c>
      <c r="F2375" s="159" t="str">
        <f>IF(G2375="","",IF(ISERROR(VLOOKUP(G2375,номенклатури!V:V,1,0)),E2375*H2375,E2375*I2375))</f>
        <v/>
      </c>
      <c r="G2375" s="14"/>
      <c r="H2375" s="15"/>
      <c r="I2375" s="15"/>
      <c r="J2375" s="15"/>
      <c r="K2375" s="15"/>
      <c r="L2375" s="217"/>
      <c r="M2375" s="22"/>
      <c r="N2375" s="119" t="str">
        <f>IF(G2375="","",VLOOKUP(G2375,номенклатури!R:U,4,0))</f>
        <v/>
      </c>
      <c r="O2375" s="119" t="str">
        <f>IF(M2375="","",VLOOKUP(M2375,'14'!D:D,1,0))</f>
        <v/>
      </c>
    </row>
    <row r="2376" spans="1:15" ht="12.75" customHeight="1" x14ac:dyDescent="0.2">
      <c r="A2376" s="36" t="str">
        <f>'0'!$A$4</f>
        <v>………………..</v>
      </c>
      <c r="B2376" s="37">
        <f>'0'!$A$2</f>
        <v>46112</v>
      </c>
      <c r="C2376" s="37" t="s">
        <v>1243</v>
      </c>
      <c r="D2376" s="119" t="str">
        <f>IF(G2376="","",VLOOKUP(G2376,номенклатури!R:T,2,0))</f>
        <v/>
      </c>
      <c r="E2376" s="365" t="str">
        <f>IF(G2376="","",VLOOKUP(G2376,номенклатури!R:T,3,0))</f>
        <v/>
      </c>
      <c r="F2376" s="159" t="str">
        <f>IF(G2376="","",IF(ISERROR(VLOOKUP(G2376,номенклатури!V:V,1,0)),E2376*H2376,E2376*I2376))</f>
        <v/>
      </c>
      <c r="G2376" s="14"/>
      <c r="H2376" s="15"/>
      <c r="I2376" s="15"/>
      <c r="J2376" s="15"/>
      <c r="K2376" s="15"/>
      <c r="L2376" s="217"/>
      <c r="M2376" s="22"/>
      <c r="N2376" s="119" t="str">
        <f>IF(G2376="","",VLOOKUP(G2376,номенклатури!R:U,4,0))</f>
        <v/>
      </c>
      <c r="O2376" s="119" t="str">
        <f>IF(M2376="","",VLOOKUP(M2376,'14'!D:D,1,0))</f>
        <v/>
      </c>
    </row>
    <row r="2377" spans="1:15" ht="12.75" customHeight="1" x14ac:dyDescent="0.2">
      <c r="A2377" s="36" t="str">
        <f>'0'!$A$4</f>
        <v>………………..</v>
      </c>
      <c r="B2377" s="37">
        <f>'0'!$A$2</f>
        <v>46112</v>
      </c>
      <c r="C2377" s="37" t="s">
        <v>1243</v>
      </c>
      <c r="D2377" s="119" t="str">
        <f>IF(G2377="","",VLOOKUP(G2377,номенклатури!R:T,2,0))</f>
        <v/>
      </c>
      <c r="E2377" s="365" t="str">
        <f>IF(G2377="","",VLOOKUP(G2377,номенклатури!R:T,3,0))</f>
        <v/>
      </c>
      <c r="F2377" s="159" t="str">
        <f>IF(G2377="","",IF(ISERROR(VLOOKUP(G2377,номенклатури!V:V,1,0)),E2377*H2377,E2377*I2377))</f>
        <v/>
      </c>
      <c r="G2377" s="14"/>
      <c r="H2377" s="15"/>
      <c r="I2377" s="15"/>
      <c r="J2377" s="15"/>
      <c r="K2377" s="15"/>
      <c r="L2377" s="217"/>
      <c r="M2377" s="22"/>
      <c r="N2377" s="119" t="str">
        <f>IF(G2377="","",VLOOKUP(G2377,номенклатури!R:U,4,0))</f>
        <v/>
      </c>
      <c r="O2377" s="119" t="str">
        <f>IF(M2377="","",VLOOKUP(M2377,'14'!D:D,1,0))</f>
        <v/>
      </c>
    </row>
    <row r="2378" spans="1:15" ht="12.75" customHeight="1" x14ac:dyDescent="0.2">
      <c r="A2378" s="36" t="str">
        <f>'0'!$A$4</f>
        <v>………………..</v>
      </c>
      <c r="B2378" s="37">
        <f>'0'!$A$2</f>
        <v>46112</v>
      </c>
      <c r="C2378" s="37" t="s">
        <v>1243</v>
      </c>
      <c r="D2378" s="119" t="str">
        <f>IF(G2378="","",VLOOKUP(G2378,номенклатури!R:T,2,0))</f>
        <v/>
      </c>
      <c r="E2378" s="365" t="str">
        <f>IF(G2378="","",VLOOKUP(G2378,номенклатури!R:T,3,0))</f>
        <v/>
      </c>
      <c r="F2378" s="159" t="str">
        <f>IF(G2378="","",IF(ISERROR(VLOOKUP(G2378,номенклатури!V:V,1,0)),E2378*H2378,E2378*I2378))</f>
        <v/>
      </c>
      <c r="G2378" s="14"/>
      <c r="H2378" s="15"/>
      <c r="I2378" s="15"/>
      <c r="J2378" s="15"/>
      <c r="K2378" s="15"/>
      <c r="L2378" s="217"/>
      <c r="M2378" s="22"/>
      <c r="N2378" s="119" t="str">
        <f>IF(G2378="","",VLOOKUP(G2378,номенклатури!R:U,4,0))</f>
        <v/>
      </c>
      <c r="O2378" s="119" t="str">
        <f>IF(M2378="","",VLOOKUP(M2378,'14'!D:D,1,0))</f>
        <v/>
      </c>
    </row>
    <row r="2379" spans="1:15" ht="12.75" customHeight="1" x14ac:dyDescent="0.2">
      <c r="A2379" s="36" t="str">
        <f>'0'!$A$4</f>
        <v>………………..</v>
      </c>
      <c r="B2379" s="37">
        <f>'0'!$A$2</f>
        <v>46112</v>
      </c>
      <c r="C2379" s="37" t="s">
        <v>1243</v>
      </c>
      <c r="D2379" s="119" t="str">
        <f>IF(G2379="","",VLOOKUP(G2379,номенклатури!R:T,2,0))</f>
        <v/>
      </c>
      <c r="E2379" s="365" t="str">
        <f>IF(G2379="","",VLOOKUP(G2379,номенклатури!R:T,3,0))</f>
        <v/>
      </c>
      <c r="F2379" s="159" t="str">
        <f>IF(G2379="","",IF(ISERROR(VLOOKUP(G2379,номенклатури!V:V,1,0)),E2379*H2379,E2379*I2379))</f>
        <v/>
      </c>
      <c r="G2379" s="14"/>
      <c r="H2379" s="15"/>
      <c r="I2379" s="15"/>
      <c r="J2379" s="15"/>
      <c r="K2379" s="15"/>
      <c r="L2379" s="217"/>
      <c r="M2379" s="22"/>
      <c r="N2379" s="119" t="str">
        <f>IF(G2379="","",VLOOKUP(G2379,номенклатури!R:U,4,0))</f>
        <v/>
      </c>
      <c r="O2379" s="119" t="str">
        <f>IF(M2379="","",VLOOKUP(M2379,'14'!D:D,1,0))</f>
        <v/>
      </c>
    </row>
    <row r="2380" spans="1:15" ht="12.75" customHeight="1" x14ac:dyDescent="0.2">
      <c r="A2380" s="36" t="str">
        <f>'0'!$A$4</f>
        <v>………………..</v>
      </c>
      <c r="B2380" s="37">
        <f>'0'!$A$2</f>
        <v>46112</v>
      </c>
      <c r="C2380" s="37" t="s">
        <v>1243</v>
      </c>
      <c r="D2380" s="119" t="str">
        <f>IF(G2380="","",VLOOKUP(G2380,номенклатури!R:T,2,0))</f>
        <v/>
      </c>
      <c r="E2380" s="365" t="str">
        <f>IF(G2380="","",VLOOKUP(G2380,номенклатури!R:T,3,0))</f>
        <v/>
      </c>
      <c r="F2380" s="159" t="str">
        <f>IF(G2380="","",IF(ISERROR(VLOOKUP(G2380,номенклатури!V:V,1,0)),E2380*H2380,E2380*I2380))</f>
        <v/>
      </c>
      <c r="G2380" s="14"/>
      <c r="H2380" s="15"/>
      <c r="I2380" s="15"/>
      <c r="J2380" s="15"/>
      <c r="K2380" s="15"/>
      <c r="L2380" s="217"/>
      <c r="M2380" s="22"/>
      <c r="N2380" s="119" t="str">
        <f>IF(G2380="","",VLOOKUP(G2380,номенклатури!R:U,4,0))</f>
        <v/>
      </c>
      <c r="O2380" s="119" t="str">
        <f>IF(M2380="","",VLOOKUP(M2380,'14'!D:D,1,0))</f>
        <v/>
      </c>
    </row>
    <row r="2381" spans="1:15" ht="12.75" customHeight="1" x14ac:dyDescent="0.2">
      <c r="A2381" s="36" t="str">
        <f>'0'!$A$4</f>
        <v>………………..</v>
      </c>
      <c r="B2381" s="37">
        <f>'0'!$A$2</f>
        <v>46112</v>
      </c>
      <c r="C2381" s="37" t="s">
        <v>1243</v>
      </c>
      <c r="D2381" s="119" t="str">
        <f>IF(G2381="","",VLOOKUP(G2381,номенклатури!R:T,2,0))</f>
        <v/>
      </c>
      <c r="E2381" s="365" t="str">
        <f>IF(G2381="","",VLOOKUP(G2381,номенклатури!R:T,3,0))</f>
        <v/>
      </c>
      <c r="F2381" s="159" t="str">
        <f>IF(G2381="","",IF(ISERROR(VLOOKUP(G2381,номенклатури!V:V,1,0)),E2381*H2381,E2381*I2381))</f>
        <v/>
      </c>
      <c r="G2381" s="14"/>
      <c r="H2381" s="15"/>
      <c r="I2381" s="15"/>
      <c r="J2381" s="15"/>
      <c r="K2381" s="15"/>
      <c r="L2381" s="217"/>
      <c r="M2381" s="22"/>
      <c r="N2381" s="119" t="str">
        <f>IF(G2381="","",VLOOKUP(G2381,номенклатури!R:U,4,0))</f>
        <v/>
      </c>
      <c r="O2381" s="119" t="str">
        <f>IF(M2381="","",VLOOKUP(M2381,'14'!D:D,1,0))</f>
        <v/>
      </c>
    </row>
    <row r="2382" spans="1:15" ht="12.75" customHeight="1" x14ac:dyDescent="0.2">
      <c r="A2382" s="36" t="str">
        <f>'0'!$A$4</f>
        <v>………………..</v>
      </c>
      <c r="B2382" s="37">
        <f>'0'!$A$2</f>
        <v>46112</v>
      </c>
      <c r="C2382" s="37" t="s">
        <v>1243</v>
      </c>
      <c r="D2382" s="119" t="str">
        <f>IF(G2382="","",VLOOKUP(G2382,номенклатури!R:T,2,0))</f>
        <v/>
      </c>
      <c r="E2382" s="365" t="str">
        <f>IF(G2382="","",VLOOKUP(G2382,номенклатури!R:T,3,0))</f>
        <v/>
      </c>
      <c r="F2382" s="159" t="str">
        <f>IF(G2382="","",IF(ISERROR(VLOOKUP(G2382,номенклатури!V:V,1,0)),E2382*H2382,E2382*I2382))</f>
        <v/>
      </c>
      <c r="G2382" s="14"/>
      <c r="H2382" s="15"/>
      <c r="I2382" s="15"/>
      <c r="J2382" s="15"/>
      <c r="K2382" s="15"/>
      <c r="L2382" s="217"/>
      <c r="M2382" s="22"/>
      <c r="N2382" s="119" t="str">
        <f>IF(G2382="","",VLOOKUP(G2382,номенклатури!R:U,4,0))</f>
        <v/>
      </c>
      <c r="O2382" s="119" t="str">
        <f>IF(M2382="","",VLOOKUP(M2382,'14'!D:D,1,0))</f>
        <v/>
      </c>
    </row>
    <row r="2383" spans="1:15" ht="12.75" customHeight="1" x14ac:dyDescent="0.2">
      <c r="A2383" s="36" t="str">
        <f>'0'!$A$4</f>
        <v>………………..</v>
      </c>
      <c r="B2383" s="37">
        <f>'0'!$A$2</f>
        <v>46112</v>
      </c>
      <c r="C2383" s="37" t="s">
        <v>1243</v>
      </c>
      <c r="D2383" s="119" t="str">
        <f>IF(G2383="","",VLOOKUP(G2383,номенклатури!R:T,2,0))</f>
        <v/>
      </c>
      <c r="E2383" s="365" t="str">
        <f>IF(G2383="","",VLOOKUP(G2383,номенклатури!R:T,3,0))</f>
        <v/>
      </c>
      <c r="F2383" s="159" t="str">
        <f>IF(G2383="","",IF(ISERROR(VLOOKUP(G2383,номенклатури!V:V,1,0)),E2383*H2383,E2383*I2383))</f>
        <v/>
      </c>
      <c r="G2383" s="14"/>
      <c r="H2383" s="15"/>
      <c r="I2383" s="15"/>
      <c r="J2383" s="15"/>
      <c r="K2383" s="15"/>
      <c r="L2383" s="217"/>
      <c r="M2383" s="22"/>
      <c r="N2383" s="119" t="str">
        <f>IF(G2383="","",VLOOKUP(G2383,номенклатури!R:U,4,0))</f>
        <v/>
      </c>
      <c r="O2383" s="119" t="str">
        <f>IF(M2383="","",VLOOKUP(M2383,'14'!D:D,1,0))</f>
        <v/>
      </c>
    </row>
    <row r="2384" spans="1:15" ht="12.75" customHeight="1" x14ac:dyDescent="0.2">
      <c r="A2384" s="36" t="str">
        <f>'0'!$A$4</f>
        <v>………………..</v>
      </c>
      <c r="B2384" s="37">
        <f>'0'!$A$2</f>
        <v>46112</v>
      </c>
      <c r="C2384" s="37" t="s">
        <v>1243</v>
      </c>
      <c r="D2384" s="119" t="str">
        <f>IF(G2384="","",VLOOKUP(G2384,номенклатури!R:T,2,0))</f>
        <v/>
      </c>
      <c r="E2384" s="365" t="str">
        <f>IF(G2384="","",VLOOKUP(G2384,номенклатури!R:T,3,0))</f>
        <v/>
      </c>
      <c r="F2384" s="159" t="str">
        <f>IF(G2384="","",IF(ISERROR(VLOOKUP(G2384,номенклатури!V:V,1,0)),E2384*H2384,E2384*I2384))</f>
        <v/>
      </c>
      <c r="G2384" s="14"/>
      <c r="H2384" s="15"/>
      <c r="I2384" s="15"/>
      <c r="J2384" s="15"/>
      <c r="K2384" s="15"/>
      <c r="L2384" s="217"/>
      <c r="M2384" s="22"/>
      <c r="N2384" s="119" t="str">
        <f>IF(G2384="","",VLOOKUP(G2384,номенклатури!R:U,4,0))</f>
        <v/>
      </c>
      <c r="O2384" s="119" t="str">
        <f>IF(M2384="","",VLOOKUP(M2384,'14'!D:D,1,0))</f>
        <v/>
      </c>
    </row>
    <row r="2385" spans="1:15" ht="12.75" customHeight="1" x14ac:dyDescent="0.2">
      <c r="A2385" s="36" t="str">
        <f>'0'!$A$4</f>
        <v>………………..</v>
      </c>
      <c r="B2385" s="37">
        <f>'0'!$A$2</f>
        <v>46112</v>
      </c>
      <c r="C2385" s="37" t="s">
        <v>1243</v>
      </c>
      <c r="D2385" s="119" t="str">
        <f>IF(G2385="","",VLOOKUP(G2385,номенклатури!R:T,2,0))</f>
        <v/>
      </c>
      <c r="E2385" s="365" t="str">
        <f>IF(G2385="","",VLOOKUP(G2385,номенклатури!R:T,3,0))</f>
        <v/>
      </c>
      <c r="F2385" s="159" t="str">
        <f>IF(G2385="","",IF(ISERROR(VLOOKUP(G2385,номенклатури!V:V,1,0)),E2385*H2385,E2385*I2385))</f>
        <v/>
      </c>
      <c r="G2385" s="14"/>
      <c r="H2385" s="15"/>
      <c r="I2385" s="15"/>
      <c r="J2385" s="15"/>
      <c r="K2385" s="15"/>
      <c r="L2385" s="217"/>
      <c r="M2385" s="22"/>
      <c r="N2385" s="119" t="str">
        <f>IF(G2385="","",VLOOKUP(G2385,номенклатури!R:U,4,0))</f>
        <v/>
      </c>
      <c r="O2385" s="119" t="str">
        <f>IF(M2385="","",VLOOKUP(M2385,'14'!D:D,1,0))</f>
        <v/>
      </c>
    </row>
    <row r="2386" spans="1:15" ht="12.75" customHeight="1" x14ac:dyDescent="0.2">
      <c r="A2386" s="36" t="str">
        <f>'0'!$A$4</f>
        <v>………………..</v>
      </c>
      <c r="B2386" s="37">
        <f>'0'!$A$2</f>
        <v>46112</v>
      </c>
      <c r="C2386" s="37" t="s">
        <v>1243</v>
      </c>
      <c r="D2386" s="119" t="str">
        <f>IF(G2386="","",VLOOKUP(G2386,номенклатури!R:T,2,0))</f>
        <v/>
      </c>
      <c r="E2386" s="365" t="str">
        <f>IF(G2386="","",VLOOKUP(G2386,номенклатури!R:T,3,0))</f>
        <v/>
      </c>
      <c r="F2386" s="159" t="str">
        <f>IF(G2386="","",IF(ISERROR(VLOOKUP(G2386,номенклатури!V:V,1,0)),E2386*H2386,E2386*I2386))</f>
        <v/>
      </c>
      <c r="G2386" s="14"/>
      <c r="H2386" s="15"/>
      <c r="I2386" s="15"/>
      <c r="J2386" s="15"/>
      <c r="K2386" s="15"/>
      <c r="L2386" s="217"/>
      <c r="M2386" s="22"/>
      <c r="N2386" s="119" t="str">
        <f>IF(G2386="","",VLOOKUP(G2386,номенклатури!R:U,4,0))</f>
        <v/>
      </c>
      <c r="O2386" s="119" t="str">
        <f>IF(M2386="","",VLOOKUP(M2386,'14'!D:D,1,0))</f>
        <v/>
      </c>
    </row>
    <row r="2387" spans="1:15" ht="12.75" customHeight="1" x14ac:dyDescent="0.2">
      <c r="A2387" s="36" t="str">
        <f>'0'!$A$4</f>
        <v>………………..</v>
      </c>
      <c r="B2387" s="37">
        <f>'0'!$A$2</f>
        <v>46112</v>
      </c>
      <c r="C2387" s="37" t="s">
        <v>1243</v>
      </c>
      <c r="D2387" s="119" t="str">
        <f>IF(G2387="","",VLOOKUP(G2387,номенклатури!R:T,2,0))</f>
        <v/>
      </c>
      <c r="E2387" s="365" t="str">
        <f>IF(G2387="","",VLOOKUP(G2387,номенклатури!R:T,3,0))</f>
        <v/>
      </c>
      <c r="F2387" s="159" t="str">
        <f>IF(G2387="","",IF(ISERROR(VLOOKUP(G2387,номенклатури!V:V,1,0)),E2387*H2387,E2387*I2387))</f>
        <v/>
      </c>
      <c r="G2387" s="14"/>
      <c r="H2387" s="15"/>
      <c r="I2387" s="15"/>
      <c r="J2387" s="15"/>
      <c r="K2387" s="15"/>
      <c r="L2387" s="217"/>
      <c r="M2387" s="22"/>
      <c r="N2387" s="119" t="str">
        <f>IF(G2387="","",VLOOKUP(G2387,номенклатури!R:U,4,0))</f>
        <v/>
      </c>
      <c r="O2387" s="119" t="str">
        <f>IF(M2387="","",VLOOKUP(M2387,'14'!D:D,1,0))</f>
        <v/>
      </c>
    </row>
    <row r="2388" spans="1:15" ht="12.75" customHeight="1" x14ac:dyDescent="0.2">
      <c r="A2388" s="36" t="str">
        <f>'0'!$A$4</f>
        <v>………………..</v>
      </c>
      <c r="B2388" s="37">
        <f>'0'!$A$2</f>
        <v>46112</v>
      </c>
      <c r="C2388" s="37" t="s">
        <v>1243</v>
      </c>
      <c r="D2388" s="119" t="str">
        <f>IF(G2388="","",VLOOKUP(G2388,номенклатури!R:T,2,0))</f>
        <v/>
      </c>
      <c r="E2388" s="365" t="str">
        <f>IF(G2388="","",VLOOKUP(G2388,номенклатури!R:T,3,0))</f>
        <v/>
      </c>
      <c r="F2388" s="159" t="str">
        <f>IF(G2388="","",IF(ISERROR(VLOOKUP(G2388,номенклатури!V:V,1,0)),E2388*H2388,E2388*I2388))</f>
        <v/>
      </c>
      <c r="G2388" s="14"/>
      <c r="H2388" s="15"/>
      <c r="I2388" s="15"/>
      <c r="J2388" s="15"/>
      <c r="K2388" s="15"/>
      <c r="L2388" s="217"/>
      <c r="M2388" s="22"/>
      <c r="N2388" s="119" t="str">
        <f>IF(G2388="","",VLOOKUP(G2388,номенклатури!R:U,4,0))</f>
        <v/>
      </c>
      <c r="O2388" s="119" t="str">
        <f>IF(M2388="","",VLOOKUP(M2388,'14'!D:D,1,0))</f>
        <v/>
      </c>
    </row>
    <row r="2389" spans="1:15" ht="12.75" customHeight="1" x14ac:dyDescent="0.2">
      <c r="A2389" s="36" t="str">
        <f>'0'!$A$4</f>
        <v>………………..</v>
      </c>
      <c r="B2389" s="37">
        <f>'0'!$A$2</f>
        <v>46112</v>
      </c>
      <c r="C2389" s="37" t="s">
        <v>1243</v>
      </c>
      <c r="D2389" s="119" t="str">
        <f>IF(G2389="","",VLOOKUP(G2389,номенклатури!R:T,2,0))</f>
        <v/>
      </c>
      <c r="E2389" s="365" t="str">
        <f>IF(G2389="","",VLOOKUP(G2389,номенклатури!R:T,3,0))</f>
        <v/>
      </c>
      <c r="F2389" s="159" t="str">
        <f>IF(G2389="","",IF(ISERROR(VLOOKUP(G2389,номенклатури!V:V,1,0)),E2389*H2389,E2389*I2389))</f>
        <v/>
      </c>
      <c r="G2389" s="14"/>
      <c r="H2389" s="15"/>
      <c r="I2389" s="15"/>
      <c r="J2389" s="15"/>
      <c r="K2389" s="15"/>
      <c r="L2389" s="217"/>
      <c r="M2389" s="22"/>
      <c r="N2389" s="119" t="str">
        <f>IF(G2389="","",VLOOKUP(G2389,номенклатури!R:U,4,0))</f>
        <v/>
      </c>
      <c r="O2389" s="119" t="str">
        <f>IF(M2389="","",VLOOKUP(M2389,'14'!D:D,1,0))</f>
        <v/>
      </c>
    </row>
    <row r="2390" spans="1:15" ht="12.75" customHeight="1" x14ac:dyDescent="0.2">
      <c r="A2390" s="36" t="str">
        <f>'0'!$A$4</f>
        <v>………………..</v>
      </c>
      <c r="B2390" s="37">
        <f>'0'!$A$2</f>
        <v>46112</v>
      </c>
      <c r="C2390" s="37" t="s">
        <v>1243</v>
      </c>
      <c r="D2390" s="119" t="str">
        <f>IF(G2390="","",VLOOKUP(G2390,номенклатури!R:T,2,0))</f>
        <v/>
      </c>
      <c r="E2390" s="365" t="str">
        <f>IF(G2390="","",VLOOKUP(G2390,номенклатури!R:T,3,0))</f>
        <v/>
      </c>
      <c r="F2390" s="159" t="str">
        <f>IF(G2390="","",IF(ISERROR(VLOOKUP(G2390,номенклатури!V:V,1,0)),E2390*H2390,E2390*I2390))</f>
        <v/>
      </c>
      <c r="G2390" s="14"/>
      <c r="H2390" s="15"/>
      <c r="I2390" s="15"/>
      <c r="J2390" s="15"/>
      <c r="K2390" s="15"/>
      <c r="L2390" s="217"/>
      <c r="M2390" s="22"/>
      <c r="N2390" s="119" t="str">
        <f>IF(G2390="","",VLOOKUP(G2390,номенклатури!R:U,4,0))</f>
        <v/>
      </c>
      <c r="O2390" s="119" t="str">
        <f>IF(M2390="","",VLOOKUP(M2390,'14'!D:D,1,0))</f>
        <v/>
      </c>
    </row>
    <row r="2391" spans="1:15" ht="12.75" customHeight="1" x14ac:dyDescent="0.2">
      <c r="A2391" s="36" t="str">
        <f>'0'!$A$4</f>
        <v>………………..</v>
      </c>
      <c r="B2391" s="37">
        <f>'0'!$A$2</f>
        <v>46112</v>
      </c>
      <c r="C2391" s="37" t="s">
        <v>1243</v>
      </c>
      <c r="D2391" s="119" t="str">
        <f>IF(G2391="","",VLOOKUP(G2391,номенклатури!R:T,2,0))</f>
        <v/>
      </c>
      <c r="E2391" s="365" t="str">
        <f>IF(G2391="","",VLOOKUP(G2391,номенклатури!R:T,3,0))</f>
        <v/>
      </c>
      <c r="F2391" s="159" t="str">
        <f>IF(G2391="","",IF(ISERROR(VLOOKUP(G2391,номенклатури!V:V,1,0)),E2391*H2391,E2391*I2391))</f>
        <v/>
      </c>
      <c r="G2391" s="14"/>
      <c r="H2391" s="15"/>
      <c r="I2391" s="15"/>
      <c r="J2391" s="15"/>
      <c r="K2391" s="15"/>
      <c r="L2391" s="217"/>
      <c r="M2391" s="22"/>
      <c r="N2391" s="119" t="str">
        <f>IF(G2391="","",VLOOKUP(G2391,номенклатури!R:U,4,0))</f>
        <v/>
      </c>
      <c r="O2391" s="119" t="str">
        <f>IF(M2391="","",VLOOKUP(M2391,'14'!D:D,1,0))</f>
        <v/>
      </c>
    </row>
    <row r="2392" spans="1:15" ht="12.75" customHeight="1" x14ac:dyDescent="0.2">
      <c r="A2392" s="36" t="str">
        <f>'0'!$A$4</f>
        <v>………………..</v>
      </c>
      <c r="B2392" s="37">
        <f>'0'!$A$2</f>
        <v>46112</v>
      </c>
      <c r="C2392" s="37" t="s">
        <v>1243</v>
      </c>
      <c r="D2392" s="119" t="str">
        <f>IF(G2392="","",VLOOKUP(G2392,номенклатури!R:T,2,0))</f>
        <v/>
      </c>
      <c r="E2392" s="365" t="str">
        <f>IF(G2392="","",VLOOKUP(G2392,номенклатури!R:T,3,0))</f>
        <v/>
      </c>
      <c r="F2392" s="159" t="str">
        <f>IF(G2392="","",IF(ISERROR(VLOOKUP(G2392,номенклатури!V:V,1,0)),E2392*H2392,E2392*I2392))</f>
        <v/>
      </c>
      <c r="G2392" s="14"/>
      <c r="H2392" s="15"/>
      <c r="I2392" s="15"/>
      <c r="J2392" s="15"/>
      <c r="K2392" s="15"/>
      <c r="L2392" s="217"/>
      <c r="M2392" s="22"/>
      <c r="N2392" s="119" t="str">
        <f>IF(G2392="","",VLOOKUP(G2392,номенклатури!R:U,4,0))</f>
        <v/>
      </c>
      <c r="O2392" s="119" t="str">
        <f>IF(M2392="","",VLOOKUP(M2392,'14'!D:D,1,0))</f>
        <v/>
      </c>
    </row>
    <row r="2393" spans="1:15" ht="12.75" customHeight="1" x14ac:dyDescent="0.2">
      <c r="A2393" s="36" t="str">
        <f>'0'!$A$4</f>
        <v>………………..</v>
      </c>
      <c r="B2393" s="37">
        <f>'0'!$A$2</f>
        <v>46112</v>
      </c>
      <c r="C2393" s="37" t="s">
        <v>1243</v>
      </c>
      <c r="D2393" s="119" t="str">
        <f>IF(G2393="","",VLOOKUP(G2393,номенклатури!R:T,2,0))</f>
        <v/>
      </c>
      <c r="E2393" s="365" t="str">
        <f>IF(G2393="","",VLOOKUP(G2393,номенклатури!R:T,3,0))</f>
        <v/>
      </c>
      <c r="F2393" s="159" t="str">
        <f>IF(G2393="","",IF(ISERROR(VLOOKUP(G2393,номенклатури!V:V,1,0)),E2393*H2393,E2393*I2393))</f>
        <v/>
      </c>
      <c r="G2393" s="14"/>
      <c r="H2393" s="15"/>
      <c r="I2393" s="15"/>
      <c r="J2393" s="15"/>
      <c r="K2393" s="15"/>
      <c r="L2393" s="217"/>
      <c r="M2393" s="22"/>
      <c r="N2393" s="119" t="str">
        <f>IF(G2393="","",VLOOKUP(G2393,номенклатури!R:U,4,0))</f>
        <v/>
      </c>
      <c r="O2393" s="119" t="str">
        <f>IF(M2393="","",VLOOKUP(M2393,'14'!D:D,1,0))</f>
        <v/>
      </c>
    </row>
    <row r="2394" spans="1:15" ht="12.75" customHeight="1" x14ac:dyDescent="0.2">
      <c r="A2394" s="36" t="str">
        <f>'0'!$A$4</f>
        <v>………………..</v>
      </c>
      <c r="B2394" s="37">
        <f>'0'!$A$2</f>
        <v>46112</v>
      </c>
      <c r="C2394" s="37" t="s">
        <v>1243</v>
      </c>
      <c r="D2394" s="119" t="str">
        <f>IF(G2394="","",VLOOKUP(G2394,номенклатури!R:T,2,0))</f>
        <v/>
      </c>
      <c r="E2394" s="365" t="str">
        <f>IF(G2394="","",VLOOKUP(G2394,номенклатури!R:T,3,0))</f>
        <v/>
      </c>
      <c r="F2394" s="159" t="str">
        <f>IF(G2394="","",IF(ISERROR(VLOOKUP(G2394,номенклатури!V:V,1,0)),E2394*H2394,E2394*I2394))</f>
        <v/>
      </c>
      <c r="G2394" s="14"/>
      <c r="H2394" s="15"/>
      <c r="I2394" s="15"/>
      <c r="J2394" s="15"/>
      <c r="K2394" s="15"/>
      <c r="L2394" s="217"/>
      <c r="M2394" s="22"/>
      <c r="N2394" s="119" t="str">
        <f>IF(G2394="","",VLOOKUP(G2394,номенклатури!R:U,4,0))</f>
        <v/>
      </c>
      <c r="O2394" s="119" t="str">
        <f>IF(M2394="","",VLOOKUP(M2394,'14'!D:D,1,0))</f>
        <v/>
      </c>
    </row>
    <row r="2395" spans="1:15" ht="12.75" customHeight="1" x14ac:dyDescent="0.2">
      <c r="A2395" s="36" t="str">
        <f>'0'!$A$4</f>
        <v>………………..</v>
      </c>
      <c r="B2395" s="37">
        <f>'0'!$A$2</f>
        <v>46112</v>
      </c>
      <c r="C2395" s="37" t="s">
        <v>1243</v>
      </c>
      <c r="D2395" s="119" t="str">
        <f>IF(G2395="","",VLOOKUP(G2395,номенклатури!R:T,2,0))</f>
        <v/>
      </c>
      <c r="E2395" s="365" t="str">
        <f>IF(G2395="","",VLOOKUP(G2395,номенклатури!R:T,3,0))</f>
        <v/>
      </c>
      <c r="F2395" s="159" t="str">
        <f>IF(G2395="","",IF(ISERROR(VLOOKUP(G2395,номенклатури!V:V,1,0)),E2395*H2395,E2395*I2395))</f>
        <v/>
      </c>
      <c r="G2395" s="14"/>
      <c r="H2395" s="15"/>
      <c r="I2395" s="15"/>
      <c r="J2395" s="15"/>
      <c r="K2395" s="15"/>
      <c r="L2395" s="217"/>
      <c r="M2395" s="22"/>
      <c r="N2395" s="119" t="str">
        <f>IF(G2395="","",VLOOKUP(G2395,номенклатури!R:U,4,0))</f>
        <v/>
      </c>
      <c r="O2395" s="119" t="str">
        <f>IF(M2395="","",VLOOKUP(M2395,'14'!D:D,1,0))</f>
        <v/>
      </c>
    </row>
    <row r="2396" spans="1:15" ht="12.75" customHeight="1" x14ac:dyDescent="0.2">
      <c r="A2396" s="36" t="str">
        <f>'0'!$A$4</f>
        <v>………………..</v>
      </c>
      <c r="B2396" s="37">
        <f>'0'!$A$2</f>
        <v>46112</v>
      </c>
      <c r="C2396" s="37" t="s">
        <v>1243</v>
      </c>
      <c r="D2396" s="119" t="str">
        <f>IF(G2396="","",VLOOKUP(G2396,номенклатури!R:T,2,0))</f>
        <v/>
      </c>
      <c r="E2396" s="365" t="str">
        <f>IF(G2396="","",VLOOKUP(G2396,номенклатури!R:T,3,0))</f>
        <v/>
      </c>
      <c r="F2396" s="159" t="str">
        <f>IF(G2396="","",IF(ISERROR(VLOOKUP(G2396,номенклатури!V:V,1,0)),E2396*H2396,E2396*I2396))</f>
        <v/>
      </c>
      <c r="G2396" s="14"/>
      <c r="H2396" s="15"/>
      <c r="I2396" s="15"/>
      <c r="J2396" s="15"/>
      <c r="K2396" s="15"/>
      <c r="L2396" s="217"/>
      <c r="M2396" s="22"/>
      <c r="N2396" s="119" t="str">
        <f>IF(G2396="","",VLOOKUP(G2396,номенклатури!R:U,4,0))</f>
        <v/>
      </c>
      <c r="O2396" s="119" t="str">
        <f>IF(M2396="","",VLOOKUP(M2396,'14'!D:D,1,0))</f>
        <v/>
      </c>
    </row>
    <row r="2397" spans="1:15" ht="12.75" customHeight="1" x14ac:dyDescent="0.2">
      <c r="A2397" s="36" t="str">
        <f>'0'!$A$4</f>
        <v>………………..</v>
      </c>
      <c r="B2397" s="37">
        <f>'0'!$A$2</f>
        <v>46112</v>
      </c>
      <c r="C2397" s="37" t="s">
        <v>1243</v>
      </c>
      <c r="D2397" s="119" t="str">
        <f>IF(G2397="","",VLOOKUP(G2397,номенклатури!R:T,2,0))</f>
        <v/>
      </c>
      <c r="E2397" s="365" t="str">
        <f>IF(G2397="","",VLOOKUP(G2397,номенклатури!R:T,3,0))</f>
        <v/>
      </c>
      <c r="F2397" s="159" t="str">
        <f>IF(G2397="","",IF(ISERROR(VLOOKUP(G2397,номенклатури!V:V,1,0)),E2397*H2397,E2397*I2397))</f>
        <v/>
      </c>
      <c r="G2397" s="14"/>
      <c r="H2397" s="15"/>
      <c r="I2397" s="15"/>
      <c r="J2397" s="15"/>
      <c r="K2397" s="15"/>
      <c r="L2397" s="217"/>
      <c r="M2397" s="22"/>
      <c r="N2397" s="119" t="str">
        <f>IF(G2397="","",VLOOKUP(G2397,номенклатури!R:U,4,0))</f>
        <v/>
      </c>
      <c r="O2397" s="119" t="str">
        <f>IF(M2397="","",VLOOKUP(M2397,'14'!D:D,1,0))</f>
        <v/>
      </c>
    </row>
    <row r="2398" spans="1:15" ht="12.75" customHeight="1" x14ac:dyDescent="0.2">
      <c r="A2398" s="36" t="str">
        <f>'0'!$A$4</f>
        <v>………………..</v>
      </c>
      <c r="B2398" s="37">
        <f>'0'!$A$2</f>
        <v>46112</v>
      </c>
      <c r="C2398" s="37" t="s">
        <v>1243</v>
      </c>
      <c r="D2398" s="119" t="str">
        <f>IF(G2398="","",VLOOKUP(G2398,номенклатури!R:T,2,0))</f>
        <v/>
      </c>
      <c r="E2398" s="365" t="str">
        <f>IF(G2398="","",VLOOKUP(G2398,номенклатури!R:T,3,0))</f>
        <v/>
      </c>
      <c r="F2398" s="159" t="str">
        <f>IF(G2398="","",IF(ISERROR(VLOOKUP(G2398,номенклатури!V:V,1,0)),E2398*H2398,E2398*I2398))</f>
        <v/>
      </c>
      <c r="G2398" s="14"/>
      <c r="H2398" s="15"/>
      <c r="I2398" s="15"/>
      <c r="J2398" s="15"/>
      <c r="K2398" s="15"/>
      <c r="L2398" s="217"/>
      <c r="M2398" s="22"/>
      <c r="N2398" s="119" t="str">
        <f>IF(G2398="","",VLOOKUP(G2398,номенклатури!R:U,4,0))</f>
        <v/>
      </c>
      <c r="O2398" s="119" t="str">
        <f>IF(M2398="","",VLOOKUP(M2398,'14'!D:D,1,0))</f>
        <v/>
      </c>
    </row>
    <row r="2399" spans="1:15" ht="12.75" customHeight="1" x14ac:dyDescent="0.2">
      <c r="A2399" s="36" t="str">
        <f>'0'!$A$4</f>
        <v>………………..</v>
      </c>
      <c r="B2399" s="37">
        <f>'0'!$A$2</f>
        <v>46112</v>
      </c>
      <c r="C2399" s="37" t="s">
        <v>1243</v>
      </c>
      <c r="D2399" s="119" t="str">
        <f>IF(G2399="","",VLOOKUP(G2399,номенклатури!R:T,2,0))</f>
        <v/>
      </c>
      <c r="E2399" s="365" t="str">
        <f>IF(G2399="","",VLOOKUP(G2399,номенклатури!R:T,3,0))</f>
        <v/>
      </c>
      <c r="F2399" s="159" t="str">
        <f>IF(G2399="","",IF(ISERROR(VLOOKUP(G2399,номенклатури!V:V,1,0)),E2399*H2399,E2399*I2399))</f>
        <v/>
      </c>
      <c r="G2399" s="14"/>
      <c r="H2399" s="15"/>
      <c r="I2399" s="15"/>
      <c r="J2399" s="15"/>
      <c r="K2399" s="15"/>
      <c r="L2399" s="217"/>
      <c r="M2399" s="22"/>
      <c r="N2399" s="119" t="str">
        <f>IF(G2399="","",VLOOKUP(G2399,номенклатури!R:U,4,0))</f>
        <v/>
      </c>
      <c r="O2399" s="119" t="str">
        <f>IF(M2399="","",VLOOKUP(M2399,'14'!D:D,1,0))</f>
        <v/>
      </c>
    </row>
    <row r="2400" spans="1:15" ht="12.75" customHeight="1" x14ac:dyDescent="0.2">
      <c r="A2400" s="36" t="str">
        <f>'0'!$A$4</f>
        <v>………………..</v>
      </c>
      <c r="B2400" s="37">
        <f>'0'!$A$2</f>
        <v>46112</v>
      </c>
      <c r="C2400" s="37" t="s">
        <v>1243</v>
      </c>
      <c r="D2400" s="119" t="str">
        <f>IF(G2400="","",VLOOKUP(G2400,номенклатури!R:T,2,0))</f>
        <v/>
      </c>
      <c r="E2400" s="365" t="str">
        <f>IF(G2400="","",VLOOKUP(G2400,номенклатури!R:T,3,0))</f>
        <v/>
      </c>
      <c r="F2400" s="159" t="str">
        <f>IF(G2400="","",IF(ISERROR(VLOOKUP(G2400,номенклатури!V:V,1,0)),E2400*H2400,E2400*I2400))</f>
        <v/>
      </c>
      <c r="G2400" s="14"/>
      <c r="H2400" s="15"/>
      <c r="I2400" s="15"/>
      <c r="J2400" s="15"/>
      <c r="K2400" s="15"/>
      <c r="L2400" s="217"/>
      <c r="M2400" s="22"/>
      <c r="N2400" s="119" t="str">
        <f>IF(G2400="","",VLOOKUP(G2400,номенклатури!R:U,4,0))</f>
        <v/>
      </c>
      <c r="O2400" s="119" t="str">
        <f>IF(M2400="","",VLOOKUP(M2400,'14'!D:D,1,0))</f>
        <v/>
      </c>
    </row>
    <row r="2401" spans="1:15" ht="12.75" customHeight="1" x14ac:dyDescent="0.2">
      <c r="A2401" s="36" t="str">
        <f>'0'!$A$4</f>
        <v>………………..</v>
      </c>
      <c r="B2401" s="37">
        <f>'0'!$A$2</f>
        <v>46112</v>
      </c>
      <c r="C2401" s="37" t="s">
        <v>1243</v>
      </c>
      <c r="D2401" s="119" t="str">
        <f>IF(G2401="","",VLOOKUP(G2401,номенклатури!R:T,2,0))</f>
        <v/>
      </c>
      <c r="E2401" s="365" t="str">
        <f>IF(G2401="","",VLOOKUP(G2401,номенклатури!R:T,3,0))</f>
        <v/>
      </c>
      <c r="F2401" s="159" t="str">
        <f>IF(G2401="","",IF(ISERROR(VLOOKUP(G2401,номенклатури!V:V,1,0)),E2401*H2401,E2401*I2401))</f>
        <v/>
      </c>
      <c r="G2401" s="14"/>
      <c r="H2401" s="15"/>
      <c r="I2401" s="15"/>
      <c r="J2401" s="15"/>
      <c r="K2401" s="15"/>
      <c r="L2401" s="217"/>
      <c r="M2401" s="22"/>
      <c r="N2401" s="119" t="str">
        <f>IF(G2401="","",VLOOKUP(G2401,номенклатури!R:U,4,0))</f>
        <v/>
      </c>
      <c r="O2401" s="119" t="str">
        <f>IF(M2401="","",VLOOKUP(M2401,'14'!D:D,1,0))</f>
        <v/>
      </c>
    </row>
    <row r="2402" spans="1:15" ht="12.75" customHeight="1" x14ac:dyDescent="0.2">
      <c r="A2402" s="36" t="str">
        <f>'0'!$A$4</f>
        <v>………………..</v>
      </c>
      <c r="B2402" s="37">
        <f>'0'!$A$2</f>
        <v>46112</v>
      </c>
      <c r="C2402" s="37" t="s">
        <v>1243</v>
      </c>
      <c r="D2402" s="119" t="str">
        <f>IF(G2402="","",VLOOKUP(G2402,номенклатури!R:T,2,0))</f>
        <v/>
      </c>
      <c r="E2402" s="365" t="str">
        <f>IF(G2402="","",VLOOKUP(G2402,номенклатури!R:T,3,0))</f>
        <v/>
      </c>
      <c r="F2402" s="159" t="str">
        <f>IF(G2402="","",IF(ISERROR(VLOOKUP(G2402,номенклатури!V:V,1,0)),E2402*H2402,E2402*I2402))</f>
        <v/>
      </c>
      <c r="G2402" s="14"/>
      <c r="H2402" s="15"/>
      <c r="I2402" s="15"/>
      <c r="J2402" s="15"/>
      <c r="K2402" s="15"/>
      <c r="L2402" s="217"/>
      <c r="M2402" s="22"/>
      <c r="N2402" s="119" t="str">
        <f>IF(G2402="","",VLOOKUP(G2402,номенклатури!R:U,4,0))</f>
        <v/>
      </c>
      <c r="O2402" s="119" t="str">
        <f>IF(M2402="","",VLOOKUP(M2402,'14'!D:D,1,0))</f>
        <v/>
      </c>
    </row>
    <row r="2403" spans="1:15" ht="12.75" customHeight="1" x14ac:dyDescent="0.2">
      <c r="A2403" s="36" t="str">
        <f>'0'!$A$4</f>
        <v>………………..</v>
      </c>
      <c r="B2403" s="37">
        <f>'0'!$A$2</f>
        <v>46112</v>
      </c>
      <c r="C2403" s="37" t="s">
        <v>1243</v>
      </c>
      <c r="D2403" s="119" t="str">
        <f>IF(G2403="","",VLOOKUP(G2403,номенклатури!R:T,2,0))</f>
        <v/>
      </c>
      <c r="E2403" s="365" t="str">
        <f>IF(G2403="","",VLOOKUP(G2403,номенклатури!R:T,3,0))</f>
        <v/>
      </c>
      <c r="F2403" s="159" t="str">
        <f>IF(G2403="","",IF(ISERROR(VLOOKUP(G2403,номенклатури!V:V,1,0)),E2403*H2403,E2403*I2403))</f>
        <v/>
      </c>
      <c r="G2403" s="14"/>
      <c r="H2403" s="15"/>
      <c r="I2403" s="15"/>
      <c r="J2403" s="15"/>
      <c r="K2403" s="15"/>
      <c r="L2403" s="217"/>
      <c r="M2403" s="22"/>
      <c r="N2403" s="119" t="str">
        <f>IF(G2403="","",VLOOKUP(G2403,номенклатури!R:U,4,0))</f>
        <v/>
      </c>
      <c r="O2403" s="119" t="str">
        <f>IF(M2403="","",VLOOKUP(M2403,'14'!D:D,1,0))</f>
        <v/>
      </c>
    </row>
    <row r="2404" spans="1:15" ht="12.75" customHeight="1" x14ac:dyDescent="0.2">
      <c r="A2404" s="36" t="str">
        <f>'0'!$A$4</f>
        <v>………………..</v>
      </c>
      <c r="B2404" s="37">
        <f>'0'!$A$2</f>
        <v>46112</v>
      </c>
      <c r="C2404" s="37" t="s">
        <v>1243</v>
      </c>
      <c r="D2404" s="119" t="str">
        <f>IF(G2404="","",VLOOKUP(G2404,номенклатури!R:T,2,0))</f>
        <v/>
      </c>
      <c r="E2404" s="365" t="str">
        <f>IF(G2404="","",VLOOKUP(G2404,номенклатури!R:T,3,0))</f>
        <v/>
      </c>
      <c r="F2404" s="159" t="str">
        <f>IF(G2404="","",IF(ISERROR(VLOOKUP(G2404,номенклатури!V:V,1,0)),E2404*H2404,E2404*I2404))</f>
        <v/>
      </c>
      <c r="G2404" s="14"/>
      <c r="H2404" s="15"/>
      <c r="I2404" s="15"/>
      <c r="J2404" s="15"/>
      <c r="K2404" s="15"/>
      <c r="L2404" s="217"/>
      <c r="M2404" s="22"/>
      <c r="N2404" s="119" t="str">
        <f>IF(G2404="","",VLOOKUP(G2404,номенклатури!R:U,4,0))</f>
        <v/>
      </c>
      <c r="O2404" s="119" t="str">
        <f>IF(M2404="","",VLOOKUP(M2404,'14'!D:D,1,0))</f>
        <v/>
      </c>
    </row>
    <row r="2405" spans="1:15" ht="12.75" customHeight="1" x14ac:dyDescent="0.2">
      <c r="A2405" s="36" t="str">
        <f>'0'!$A$4</f>
        <v>………………..</v>
      </c>
      <c r="B2405" s="37">
        <f>'0'!$A$2</f>
        <v>46112</v>
      </c>
      <c r="C2405" s="37" t="s">
        <v>1243</v>
      </c>
      <c r="D2405" s="119" t="str">
        <f>IF(G2405="","",VLOOKUP(G2405,номенклатури!R:T,2,0))</f>
        <v/>
      </c>
      <c r="E2405" s="365" t="str">
        <f>IF(G2405="","",VLOOKUP(G2405,номенклатури!R:T,3,0))</f>
        <v/>
      </c>
      <c r="F2405" s="159" t="str">
        <f>IF(G2405="","",IF(ISERROR(VLOOKUP(G2405,номенклатури!V:V,1,0)),E2405*H2405,E2405*I2405))</f>
        <v/>
      </c>
      <c r="G2405" s="14"/>
      <c r="H2405" s="15"/>
      <c r="I2405" s="15"/>
      <c r="J2405" s="15"/>
      <c r="K2405" s="15"/>
      <c r="L2405" s="217"/>
      <c r="M2405" s="22"/>
      <c r="N2405" s="119" t="str">
        <f>IF(G2405="","",VLOOKUP(G2405,номенклатури!R:U,4,0))</f>
        <v/>
      </c>
      <c r="O2405" s="119" t="str">
        <f>IF(M2405="","",VLOOKUP(M2405,'14'!D:D,1,0))</f>
        <v/>
      </c>
    </row>
    <row r="2406" spans="1:15" ht="12.75" customHeight="1" x14ac:dyDescent="0.2">
      <c r="A2406" s="36" t="str">
        <f>'0'!$A$4</f>
        <v>………………..</v>
      </c>
      <c r="B2406" s="37">
        <f>'0'!$A$2</f>
        <v>46112</v>
      </c>
      <c r="C2406" s="37" t="s">
        <v>1243</v>
      </c>
      <c r="D2406" s="119" t="str">
        <f>IF(G2406="","",VLOOKUP(G2406,номенклатури!R:T,2,0))</f>
        <v/>
      </c>
      <c r="E2406" s="365" t="str">
        <f>IF(G2406="","",VLOOKUP(G2406,номенклатури!R:T,3,0))</f>
        <v/>
      </c>
      <c r="F2406" s="159" t="str">
        <f>IF(G2406="","",IF(ISERROR(VLOOKUP(G2406,номенклатури!V:V,1,0)),E2406*H2406,E2406*I2406))</f>
        <v/>
      </c>
      <c r="G2406" s="14"/>
      <c r="H2406" s="15"/>
      <c r="I2406" s="15"/>
      <c r="J2406" s="15"/>
      <c r="K2406" s="15"/>
      <c r="L2406" s="217"/>
      <c r="M2406" s="22"/>
      <c r="N2406" s="119" t="str">
        <f>IF(G2406="","",VLOOKUP(G2406,номенклатури!R:U,4,0))</f>
        <v/>
      </c>
      <c r="O2406" s="119" t="str">
        <f>IF(M2406="","",VLOOKUP(M2406,'14'!D:D,1,0))</f>
        <v/>
      </c>
    </row>
    <row r="2407" spans="1:15" ht="12.75" customHeight="1" x14ac:dyDescent="0.2">
      <c r="A2407" s="36" t="str">
        <f>'0'!$A$4</f>
        <v>………………..</v>
      </c>
      <c r="B2407" s="37">
        <f>'0'!$A$2</f>
        <v>46112</v>
      </c>
      <c r="C2407" s="37" t="s">
        <v>1243</v>
      </c>
      <c r="D2407" s="119" t="str">
        <f>IF(G2407="","",VLOOKUP(G2407,номенклатури!R:T,2,0))</f>
        <v/>
      </c>
      <c r="E2407" s="365" t="str">
        <f>IF(G2407="","",VLOOKUP(G2407,номенклатури!R:T,3,0))</f>
        <v/>
      </c>
      <c r="F2407" s="159" t="str">
        <f>IF(G2407="","",IF(ISERROR(VLOOKUP(G2407,номенклатури!V:V,1,0)),E2407*H2407,E2407*I2407))</f>
        <v/>
      </c>
      <c r="G2407" s="14"/>
      <c r="H2407" s="15"/>
      <c r="I2407" s="15"/>
      <c r="J2407" s="15"/>
      <c r="K2407" s="15"/>
      <c r="L2407" s="217"/>
      <c r="M2407" s="22"/>
      <c r="N2407" s="119" t="str">
        <f>IF(G2407="","",VLOOKUP(G2407,номенклатури!R:U,4,0))</f>
        <v/>
      </c>
      <c r="O2407" s="119" t="str">
        <f>IF(M2407="","",VLOOKUP(M2407,'14'!D:D,1,0))</f>
        <v/>
      </c>
    </row>
    <row r="2408" spans="1:15" ht="12.75" customHeight="1" x14ac:dyDescent="0.2">
      <c r="A2408" s="36" t="str">
        <f>'0'!$A$4</f>
        <v>………………..</v>
      </c>
      <c r="B2408" s="37">
        <f>'0'!$A$2</f>
        <v>46112</v>
      </c>
      <c r="C2408" s="37" t="s">
        <v>1243</v>
      </c>
      <c r="D2408" s="119" t="str">
        <f>IF(G2408="","",VLOOKUP(G2408,номенклатури!R:T,2,0))</f>
        <v/>
      </c>
      <c r="E2408" s="365" t="str">
        <f>IF(G2408="","",VLOOKUP(G2408,номенклатури!R:T,3,0))</f>
        <v/>
      </c>
      <c r="F2408" s="159" t="str">
        <f>IF(G2408="","",IF(ISERROR(VLOOKUP(G2408,номенклатури!V:V,1,0)),E2408*H2408,E2408*I2408))</f>
        <v/>
      </c>
      <c r="G2408" s="14"/>
      <c r="H2408" s="15"/>
      <c r="I2408" s="15"/>
      <c r="J2408" s="15"/>
      <c r="K2408" s="15"/>
      <c r="L2408" s="217"/>
      <c r="M2408" s="22"/>
      <c r="N2408" s="119" t="str">
        <f>IF(G2408="","",VLOOKUP(G2408,номенклатури!R:U,4,0))</f>
        <v/>
      </c>
      <c r="O2408" s="119" t="str">
        <f>IF(M2408="","",VLOOKUP(M2408,'14'!D:D,1,0))</f>
        <v/>
      </c>
    </row>
    <row r="2409" spans="1:15" ht="12.75" customHeight="1" x14ac:dyDescent="0.2">
      <c r="A2409" s="36" t="str">
        <f>'0'!$A$4</f>
        <v>………………..</v>
      </c>
      <c r="B2409" s="37">
        <f>'0'!$A$2</f>
        <v>46112</v>
      </c>
      <c r="C2409" s="37" t="s">
        <v>1243</v>
      </c>
      <c r="D2409" s="119" t="str">
        <f>IF(G2409="","",VLOOKUP(G2409,номенклатури!R:T,2,0))</f>
        <v/>
      </c>
      <c r="E2409" s="365" t="str">
        <f>IF(G2409="","",VLOOKUP(G2409,номенклатури!R:T,3,0))</f>
        <v/>
      </c>
      <c r="F2409" s="159" t="str">
        <f>IF(G2409="","",IF(ISERROR(VLOOKUP(G2409,номенклатури!V:V,1,0)),E2409*H2409,E2409*I2409))</f>
        <v/>
      </c>
      <c r="G2409" s="14"/>
      <c r="H2409" s="15"/>
      <c r="I2409" s="15"/>
      <c r="J2409" s="15"/>
      <c r="K2409" s="15"/>
      <c r="L2409" s="217"/>
      <c r="M2409" s="22"/>
      <c r="N2409" s="119" t="str">
        <f>IF(G2409="","",VLOOKUP(G2409,номенклатури!R:U,4,0))</f>
        <v/>
      </c>
      <c r="O2409" s="119" t="str">
        <f>IF(M2409="","",VLOOKUP(M2409,'14'!D:D,1,0))</f>
        <v/>
      </c>
    </row>
    <row r="2410" spans="1:15" ht="12.75" customHeight="1" x14ac:dyDescent="0.2">
      <c r="A2410" s="36" t="str">
        <f>'0'!$A$4</f>
        <v>………………..</v>
      </c>
      <c r="B2410" s="37">
        <f>'0'!$A$2</f>
        <v>46112</v>
      </c>
      <c r="C2410" s="37" t="s">
        <v>1243</v>
      </c>
      <c r="D2410" s="119" t="str">
        <f>IF(G2410="","",VLOOKUP(G2410,номенклатури!R:T,2,0))</f>
        <v/>
      </c>
      <c r="E2410" s="365" t="str">
        <f>IF(G2410="","",VLOOKUP(G2410,номенклатури!R:T,3,0))</f>
        <v/>
      </c>
      <c r="F2410" s="159" t="str">
        <f>IF(G2410="","",IF(ISERROR(VLOOKUP(G2410,номенклатури!V:V,1,0)),E2410*H2410,E2410*I2410))</f>
        <v/>
      </c>
      <c r="G2410" s="14"/>
      <c r="H2410" s="15"/>
      <c r="I2410" s="15"/>
      <c r="J2410" s="15"/>
      <c r="K2410" s="15"/>
      <c r="L2410" s="217"/>
      <c r="M2410" s="22"/>
      <c r="N2410" s="119" t="str">
        <f>IF(G2410="","",VLOOKUP(G2410,номенклатури!R:U,4,0))</f>
        <v/>
      </c>
      <c r="O2410" s="119" t="str">
        <f>IF(M2410="","",VLOOKUP(M2410,'14'!D:D,1,0))</f>
        <v/>
      </c>
    </row>
    <row r="2411" spans="1:15" ht="12.75" customHeight="1" x14ac:dyDescent="0.2">
      <c r="A2411" s="36" t="str">
        <f>'0'!$A$4</f>
        <v>………………..</v>
      </c>
      <c r="B2411" s="37">
        <f>'0'!$A$2</f>
        <v>46112</v>
      </c>
      <c r="C2411" s="37" t="s">
        <v>1243</v>
      </c>
      <c r="D2411" s="119" t="str">
        <f>IF(G2411="","",VLOOKUP(G2411,номенклатури!R:T,2,0))</f>
        <v/>
      </c>
      <c r="E2411" s="365" t="str">
        <f>IF(G2411="","",VLOOKUP(G2411,номенклатури!R:T,3,0))</f>
        <v/>
      </c>
      <c r="F2411" s="159" t="str">
        <f>IF(G2411="","",IF(ISERROR(VLOOKUP(G2411,номенклатури!V:V,1,0)),E2411*H2411,E2411*I2411))</f>
        <v/>
      </c>
      <c r="G2411" s="14"/>
      <c r="H2411" s="15"/>
      <c r="I2411" s="15"/>
      <c r="J2411" s="15"/>
      <c r="K2411" s="15"/>
      <c r="L2411" s="217"/>
      <c r="M2411" s="22"/>
      <c r="N2411" s="119" t="str">
        <f>IF(G2411="","",VLOOKUP(G2411,номенклатури!R:U,4,0))</f>
        <v/>
      </c>
      <c r="O2411" s="119" t="str">
        <f>IF(M2411="","",VLOOKUP(M2411,'14'!D:D,1,0))</f>
        <v/>
      </c>
    </row>
    <row r="2412" spans="1:15" ht="12.75" customHeight="1" x14ac:dyDescent="0.2">
      <c r="A2412" s="36" t="str">
        <f>'0'!$A$4</f>
        <v>………………..</v>
      </c>
      <c r="B2412" s="37">
        <f>'0'!$A$2</f>
        <v>46112</v>
      </c>
      <c r="C2412" s="37" t="s">
        <v>1243</v>
      </c>
      <c r="D2412" s="119" t="str">
        <f>IF(G2412="","",VLOOKUP(G2412,номенклатури!R:T,2,0))</f>
        <v/>
      </c>
      <c r="E2412" s="365" t="str">
        <f>IF(G2412="","",VLOOKUP(G2412,номенклатури!R:T,3,0))</f>
        <v/>
      </c>
      <c r="F2412" s="159" t="str">
        <f>IF(G2412="","",IF(ISERROR(VLOOKUP(G2412,номенклатури!V:V,1,0)),E2412*H2412,E2412*I2412))</f>
        <v/>
      </c>
      <c r="G2412" s="14"/>
      <c r="H2412" s="15"/>
      <c r="I2412" s="15"/>
      <c r="J2412" s="15"/>
      <c r="K2412" s="15"/>
      <c r="L2412" s="217"/>
      <c r="M2412" s="22"/>
      <c r="N2412" s="119" t="str">
        <f>IF(G2412="","",VLOOKUP(G2412,номенклатури!R:U,4,0))</f>
        <v/>
      </c>
      <c r="O2412" s="119" t="str">
        <f>IF(M2412="","",VLOOKUP(M2412,'14'!D:D,1,0))</f>
        <v/>
      </c>
    </row>
    <row r="2413" spans="1:15" ht="12.75" customHeight="1" x14ac:dyDescent="0.2">
      <c r="A2413" s="36" t="str">
        <f>'0'!$A$4</f>
        <v>………………..</v>
      </c>
      <c r="B2413" s="37">
        <f>'0'!$A$2</f>
        <v>46112</v>
      </c>
      <c r="C2413" s="37" t="s">
        <v>1243</v>
      </c>
      <c r="D2413" s="119" t="str">
        <f>IF(G2413="","",VLOOKUP(G2413,номенклатури!R:T,2,0))</f>
        <v/>
      </c>
      <c r="E2413" s="365" t="str">
        <f>IF(G2413="","",VLOOKUP(G2413,номенклатури!R:T,3,0))</f>
        <v/>
      </c>
      <c r="F2413" s="159" t="str">
        <f>IF(G2413="","",IF(ISERROR(VLOOKUP(G2413,номенклатури!V:V,1,0)),E2413*H2413,E2413*I2413))</f>
        <v/>
      </c>
      <c r="G2413" s="14"/>
      <c r="H2413" s="15"/>
      <c r="I2413" s="15"/>
      <c r="J2413" s="15"/>
      <c r="K2413" s="15"/>
      <c r="L2413" s="217"/>
      <c r="M2413" s="22"/>
      <c r="N2413" s="119" t="str">
        <f>IF(G2413="","",VLOOKUP(G2413,номенклатури!R:U,4,0))</f>
        <v/>
      </c>
      <c r="O2413" s="119" t="str">
        <f>IF(M2413="","",VLOOKUP(M2413,'14'!D:D,1,0))</f>
        <v/>
      </c>
    </row>
    <row r="2414" spans="1:15" ht="12.75" customHeight="1" x14ac:dyDescent="0.2">
      <c r="A2414" s="36" t="str">
        <f>'0'!$A$4</f>
        <v>………………..</v>
      </c>
      <c r="B2414" s="37">
        <f>'0'!$A$2</f>
        <v>46112</v>
      </c>
      <c r="C2414" s="37" t="s">
        <v>1243</v>
      </c>
      <c r="D2414" s="119" t="str">
        <f>IF(G2414="","",VLOOKUP(G2414,номенклатури!R:T,2,0))</f>
        <v/>
      </c>
      <c r="E2414" s="365" t="str">
        <f>IF(G2414="","",VLOOKUP(G2414,номенклатури!R:T,3,0))</f>
        <v/>
      </c>
      <c r="F2414" s="159" t="str">
        <f>IF(G2414="","",IF(ISERROR(VLOOKUP(G2414,номенклатури!V:V,1,0)),E2414*H2414,E2414*I2414))</f>
        <v/>
      </c>
      <c r="G2414" s="14"/>
      <c r="H2414" s="15"/>
      <c r="I2414" s="15"/>
      <c r="J2414" s="15"/>
      <c r="K2414" s="15"/>
      <c r="L2414" s="217"/>
      <c r="M2414" s="22"/>
      <c r="N2414" s="119" t="str">
        <f>IF(G2414="","",VLOOKUP(G2414,номенклатури!R:U,4,0))</f>
        <v/>
      </c>
      <c r="O2414" s="119" t="str">
        <f>IF(M2414="","",VLOOKUP(M2414,'14'!D:D,1,0))</f>
        <v/>
      </c>
    </row>
    <row r="2415" spans="1:15" ht="12.75" customHeight="1" x14ac:dyDescent="0.2">
      <c r="A2415" s="36" t="str">
        <f>'0'!$A$4</f>
        <v>………………..</v>
      </c>
      <c r="B2415" s="37">
        <f>'0'!$A$2</f>
        <v>46112</v>
      </c>
      <c r="C2415" s="37" t="s">
        <v>1243</v>
      </c>
      <c r="D2415" s="119" t="str">
        <f>IF(G2415="","",VLOOKUP(G2415,номенклатури!R:T,2,0))</f>
        <v/>
      </c>
      <c r="E2415" s="365" t="str">
        <f>IF(G2415="","",VLOOKUP(G2415,номенклатури!R:T,3,0))</f>
        <v/>
      </c>
      <c r="F2415" s="159" t="str">
        <f>IF(G2415="","",IF(ISERROR(VLOOKUP(G2415,номенклатури!V:V,1,0)),E2415*H2415,E2415*I2415))</f>
        <v/>
      </c>
      <c r="G2415" s="14"/>
      <c r="H2415" s="15"/>
      <c r="I2415" s="15"/>
      <c r="J2415" s="15"/>
      <c r="K2415" s="15"/>
      <c r="L2415" s="217"/>
      <c r="M2415" s="22"/>
      <c r="N2415" s="119" t="str">
        <f>IF(G2415="","",VLOOKUP(G2415,номенклатури!R:U,4,0))</f>
        <v/>
      </c>
      <c r="O2415" s="119" t="str">
        <f>IF(M2415="","",VLOOKUP(M2415,'14'!D:D,1,0))</f>
        <v/>
      </c>
    </row>
    <row r="2416" spans="1:15" ht="12.75" customHeight="1" x14ac:dyDescent="0.2">
      <c r="A2416" s="36" t="str">
        <f>'0'!$A$4</f>
        <v>………………..</v>
      </c>
      <c r="B2416" s="37">
        <f>'0'!$A$2</f>
        <v>46112</v>
      </c>
      <c r="C2416" s="37" t="s">
        <v>1243</v>
      </c>
      <c r="D2416" s="119" t="str">
        <f>IF(G2416="","",VLOOKUP(G2416,номенклатури!R:T,2,0))</f>
        <v/>
      </c>
      <c r="E2416" s="365" t="str">
        <f>IF(G2416="","",VLOOKUP(G2416,номенклатури!R:T,3,0))</f>
        <v/>
      </c>
      <c r="F2416" s="159" t="str">
        <f>IF(G2416="","",IF(ISERROR(VLOOKUP(G2416,номенклатури!V:V,1,0)),E2416*H2416,E2416*I2416))</f>
        <v/>
      </c>
      <c r="G2416" s="14"/>
      <c r="H2416" s="15"/>
      <c r="I2416" s="15"/>
      <c r="J2416" s="15"/>
      <c r="K2416" s="15"/>
      <c r="L2416" s="217"/>
      <c r="M2416" s="22"/>
      <c r="N2416" s="119" t="str">
        <f>IF(G2416="","",VLOOKUP(G2416,номенклатури!R:U,4,0))</f>
        <v/>
      </c>
      <c r="O2416" s="119" t="str">
        <f>IF(M2416="","",VLOOKUP(M2416,'14'!D:D,1,0))</f>
        <v/>
      </c>
    </row>
    <row r="2417" spans="1:15" ht="12.75" customHeight="1" x14ac:dyDescent="0.2">
      <c r="A2417" s="36" t="str">
        <f>'0'!$A$4</f>
        <v>………………..</v>
      </c>
      <c r="B2417" s="37">
        <f>'0'!$A$2</f>
        <v>46112</v>
      </c>
      <c r="C2417" s="37" t="s">
        <v>1243</v>
      </c>
      <c r="D2417" s="119" t="str">
        <f>IF(G2417="","",VLOOKUP(G2417,номенклатури!R:T,2,0))</f>
        <v/>
      </c>
      <c r="E2417" s="365" t="str">
        <f>IF(G2417="","",VLOOKUP(G2417,номенклатури!R:T,3,0))</f>
        <v/>
      </c>
      <c r="F2417" s="159" t="str">
        <f>IF(G2417="","",IF(ISERROR(VLOOKUP(G2417,номенклатури!V:V,1,0)),E2417*H2417,E2417*I2417))</f>
        <v/>
      </c>
      <c r="G2417" s="14"/>
      <c r="H2417" s="15"/>
      <c r="I2417" s="15"/>
      <c r="J2417" s="15"/>
      <c r="K2417" s="15"/>
      <c r="L2417" s="217"/>
      <c r="M2417" s="22"/>
      <c r="N2417" s="119" t="str">
        <f>IF(G2417="","",VLOOKUP(G2417,номенклатури!R:U,4,0))</f>
        <v/>
      </c>
      <c r="O2417" s="119" t="str">
        <f>IF(M2417="","",VLOOKUP(M2417,'14'!D:D,1,0))</f>
        <v/>
      </c>
    </row>
    <row r="2418" spans="1:15" ht="12.75" customHeight="1" x14ac:dyDescent="0.2">
      <c r="A2418" s="36" t="str">
        <f>'0'!$A$4</f>
        <v>………………..</v>
      </c>
      <c r="B2418" s="37">
        <f>'0'!$A$2</f>
        <v>46112</v>
      </c>
      <c r="C2418" s="37" t="s">
        <v>1243</v>
      </c>
      <c r="D2418" s="119" t="str">
        <f>IF(G2418="","",VLOOKUP(G2418,номенклатури!R:T,2,0))</f>
        <v/>
      </c>
      <c r="E2418" s="365" t="str">
        <f>IF(G2418="","",VLOOKUP(G2418,номенклатури!R:T,3,0))</f>
        <v/>
      </c>
      <c r="F2418" s="159" t="str">
        <f>IF(G2418="","",IF(ISERROR(VLOOKUP(G2418,номенклатури!V:V,1,0)),E2418*H2418,E2418*I2418))</f>
        <v/>
      </c>
      <c r="G2418" s="14"/>
      <c r="H2418" s="15"/>
      <c r="I2418" s="15"/>
      <c r="J2418" s="15"/>
      <c r="K2418" s="15"/>
      <c r="L2418" s="217"/>
      <c r="M2418" s="22"/>
      <c r="N2418" s="119" t="str">
        <f>IF(G2418="","",VLOOKUP(G2418,номенклатури!R:U,4,0))</f>
        <v/>
      </c>
      <c r="O2418" s="119" t="str">
        <f>IF(M2418="","",VLOOKUP(M2418,'14'!D:D,1,0))</f>
        <v/>
      </c>
    </row>
    <row r="2419" spans="1:15" ht="12.75" customHeight="1" x14ac:dyDescent="0.2">
      <c r="A2419" s="36" t="str">
        <f>'0'!$A$4</f>
        <v>………………..</v>
      </c>
      <c r="B2419" s="37">
        <f>'0'!$A$2</f>
        <v>46112</v>
      </c>
      <c r="C2419" s="37" t="s">
        <v>1243</v>
      </c>
      <c r="D2419" s="119" t="str">
        <f>IF(G2419="","",VLOOKUP(G2419,номенклатури!R:T,2,0))</f>
        <v/>
      </c>
      <c r="E2419" s="365" t="str">
        <f>IF(G2419="","",VLOOKUP(G2419,номенклатури!R:T,3,0))</f>
        <v/>
      </c>
      <c r="F2419" s="159" t="str">
        <f>IF(G2419="","",IF(ISERROR(VLOOKUP(G2419,номенклатури!V:V,1,0)),E2419*H2419,E2419*I2419))</f>
        <v/>
      </c>
      <c r="G2419" s="14"/>
      <c r="H2419" s="15"/>
      <c r="I2419" s="15"/>
      <c r="J2419" s="15"/>
      <c r="K2419" s="15"/>
      <c r="L2419" s="217"/>
      <c r="M2419" s="22"/>
      <c r="N2419" s="119" t="str">
        <f>IF(G2419="","",VLOOKUP(G2419,номенклатури!R:U,4,0))</f>
        <v/>
      </c>
      <c r="O2419" s="119" t="str">
        <f>IF(M2419="","",VLOOKUP(M2419,'14'!D:D,1,0))</f>
        <v/>
      </c>
    </row>
    <row r="2420" spans="1:15" ht="12.75" customHeight="1" x14ac:dyDescent="0.2">
      <c r="A2420" s="36" t="str">
        <f>'0'!$A$4</f>
        <v>………………..</v>
      </c>
      <c r="B2420" s="37">
        <f>'0'!$A$2</f>
        <v>46112</v>
      </c>
      <c r="C2420" s="37" t="s">
        <v>1243</v>
      </c>
      <c r="D2420" s="119" t="str">
        <f>IF(G2420="","",VLOOKUP(G2420,номенклатури!R:T,2,0))</f>
        <v/>
      </c>
      <c r="E2420" s="365" t="str">
        <f>IF(G2420="","",VLOOKUP(G2420,номенклатури!R:T,3,0))</f>
        <v/>
      </c>
      <c r="F2420" s="159" t="str">
        <f>IF(G2420="","",IF(ISERROR(VLOOKUP(G2420,номенклатури!V:V,1,0)),E2420*H2420,E2420*I2420))</f>
        <v/>
      </c>
      <c r="G2420" s="14"/>
      <c r="H2420" s="15"/>
      <c r="I2420" s="15"/>
      <c r="J2420" s="15"/>
      <c r="K2420" s="15"/>
      <c r="L2420" s="217"/>
      <c r="M2420" s="22"/>
      <c r="N2420" s="119" t="str">
        <f>IF(G2420="","",VLOOKUP(G2420,номенклатури!R:U,4,0))</f>
        <v/>
      </c>
      <c r="O2420" s="119" t="str">
        <f>IF(M2420="","",VLOOKUP(M2420,'14'!D:D,1,0))</f>
        <v/>
      </c>
    </row>
    <row r="2421" spans="1:15" ht="12.75" customHeight="1" x14ac:dyDescent="0.2">
      <c r="A2421" s="36" t="str">
        <f>'0'!$A$4</f>
        <v>………………..</v>
      </c>
      <c r="B2421" s="37">
        <f>'0'!$A$2</f>
        <v>46112</v>
      </c>
      <c r="C2421" s="37" t="s">
        <v>1243</v>
      </c>
      <c r="D2421" s="119" t="str">
        <f>IF(G2421="","",VLOOKUP(G2421,номенклатури!R:T,2,0))</f>
        <v/>
      </c>
      <c r="E2421" s="365" t="str">
        <f>IF(G2421="","",VLOOKUP(G2421,номенклатури!R:T,3,0))</f>
        <v/>
      </c>
      <c r="F2421" s="159" t="str">
        <f>IF(G2421="","",IF(ISERROR(VLOOKUP(G2421,номенклатури!V:V,1,0)),E2421*H2421,E2421*I2421))</f>
        <v/>
      </c>
      <c r="G2421" s="14"/>
      <c r="H2421" s="15"/>
      <c r="I2421" s="15"/>
      <c r="J2421" s="15"/>
      <c r="K2421" s="15"/>
      <c r="L2421" s="217"/>
      <c r="M2421" s="22"/>
      <c r="N2421" s="119" t="str">
        <f>IF(G2421="","",VLOOKUP(G2421,номенклатури!R:U,4,0))</f>
        <v/>
      </c>
      <c r="O2421" s="119" t="str">
        <f>IF(M2421="","",VLOOKUP(M2421,'14'!D:D,1,0))</f>
        <v/>
      </c>
    </row>
    <row r="2422" spans="1:15" ht="12.75" customHeight="1" x14ac:dyDescent="0.2">
      <c r="A2422" s="36" t="str">
        <f>'0'!$A$4</f>
        <v>………………..</v>
      </c>
      <c r="B2422" s="37">
        <f>'0'!$A$2</f>
        <v>46112</v>
      </c>
      <c r="C2422" s="37" t="s">
        <v>1243</v>
      </c>
      <c r="D2422" s="119" t="str">
        <f>IF(G2422="","",VLOOKUP(G2422,номенклатури!R:T,2,0))</f>
        <v/>
      </c>
      <c r="E2422" s="365" t="str">
        <f>IF(G2422="","",VLOOKUP(G2422,номенклатури!R:T,3,0))</f>
        <v/>
      </c>
      <c r="F2422" s="159" t="str">
        <f>IF(G2422="","",IF(ISERROR(VLOOKUP(G2422,номенклатури!V:V,1,0)),E2422*H2422,E2422*I2422))</f>
        <v/>
      </c>
      <c r="G2422" s="14"/>
      <c r="H2422" s="15"/>
      <c r="I2422" s="15"/>
      <c r="J2422" s="15"/>
      <c r="K2422" s="15"/>
      <c r="L2422" s="217"/>
      <c r="M2422" s="22"/>
      <c r="N2422" s="119" t="str">
        <f>IF(G2422="","",VLOOKUP(G2422,номенклатури!R:U,4,0))</f>
        <v/>
      </c>
      <c r="O2422" s="119" t="str">
        <f>IF(M2422="","",VLOOKUP(M2422,'14'!D:D,1,0))</f>
        <v/>
      </c>
    </row>
    <row r="2423" spans="1:15" ht="12.75" customHeight="1" x14ac:dyDescent="0.2">
      <c r="A2423" s="36" t="str">
        <f>'0'!$A$4</f>
        <v>………………..</v>
      </c>
      <c r="B2423" s="37">
        <f>'0'!$A$2</f>
        <v>46112</v>
      </c>
      <c r="C2423" s="37" t="s">
        <v>1243</v>
      </c>
      <c r="D2423" s="119" t="str">
        <f>IF(G2423="","",VLOOKUP(G2423,номенклатури!R:T,2,0))</f>
        <v/>
      </c>
      <c r="E2423" s="365" t="str">
        <f>IF(G2423="","",VLOOKUP(G2423,номенклатури!R:T,3,0))</f>
        <v/>
      </c>
      <c r="F2423" s="159" t="str">
        <f>IF(G2423="","",IF(ISERROR(VLOOKUP(G2423,номенклатури!V:V,1,0)),E2423*H2423,E2423*I2423))</f>
        <v/>
      </c>
      <c r="G2423" s="14"/>
      <c r="H2423" s="15"/>
      <c r="I2423" s="15"/>
      <c r="J2423" s="15"/>
      <c r="K2423" s="15"/>
      <c r="L2423" s="217"/>
      <c r="M2423" s="22"/>
      <c r="N2423" s="119" t="str">
        <f>IF(G2423="","",VLOOKUP(G2423,номенклатури!R:U,4,0))</f>
        <v/>
      </c>
      <c r="O2423" s="119" t="str">
        <f>IF(M2423="","",VLOOKUP(M2423,'14'!D:D,1,0))</f>
        <v/>
      </c>
    </row>
    <row r="2424" spans="1:15" ht="12.75" customHeight="1" x14ac:dyDescent="0.2">
      <c r="A2424" s="36" t="str">
        <f>'0'!$A$4</f>
        <v>………………..</v>
      </c>
      <c r="B2424" s="37">
        <f>'0'!$A$2</f>
        <v>46112</v>
      </c>
      <c r="C2424" s="37" t="s">
        <v>1243</v>
      </c>
      <c r="D2424" s="119" t="str">
        <f>IF(G2424="","",VLOOKUP(G2424,номенклатури!R:T,2,0))</f>
        <v/>
      </c>
      <c r="E2424" s="365" t="str">
        <f>IF(G2424="","",VLOOKUP(G2424,номенклатури!R:T,3,0))</f>
        <v/>
      </c>
      <c r="F2424" s="159" t="str">
        <f>IF(G2424="","",IF(ISERROR(VLOOKUP(G2424,номенклатури!V:V,1,0)),E2424*H2424,E2424*I2424))</f>
        <v/>
      </c>
      <c r="G2424" s="14"/>
      <c r="H2424" s="15"/>
      <c r="I2424" s="15"/>
      <c r="J2424" s="15"/>
      <c r="K2424" s="15"/>
      <c r="L2424" s="217"/>
      <c r="M2424" s="22"/>
      <c r="N2424" s="119" t="str">
        <f>IF(G2424="","",VLOOKUP(G2424,номенклатури!R:U,4,0))</f>
        <v/>
      </c>
      <c r="O2424" s="119" t="str">
        <f>IF(M2424="","",VLOOKUP(M2424,'14'!D:D,1,0))</f>
        <v/>
      </c>
    </row>
    <row r="2425" spans="1:15" ht="12.75" customHeight="1" x14ac:dyDescent="0.2">
      <c r="A2425" s="36" t="str">
        <f>'0'!$A$4</f>
        <v>………………..</v>
      </c>
      <c r="B2425" s="37">
        <f>'0'!$A$2</f>
        <v>46112</v>
      </c>
      <c r="C2425" s="37" t="s">
        <v>1243</v>
      </c>
      <c r="D2425" s="119" t="str">
        <f>IF(G2425="","",VLOOKUP(G2425,номенклатури!R:T,2,0))</f>
        <v/>
      </c>
      <c r="E2425" s="365" t="str">
        <f>IF(G2425="","",VLOOKUP(G2425,номенклатури!R:T,3,0))</f>
        <v/>
      </c>
      <c r="F2425" s="159" t="str">
        <f>IF(G2425="","",IF(ISERROR(VLOOKUP(G2425,номенклатури!V:V,1,0)),E2425*H2425,E2425*I2425))</f>
        <v/>
      </c>
      <c r="G2425" s="14"/>
      <c r="H2425" s="15"/>
      <c r="I2425" s="15"/>
      <c r="J2425" s="15"/>
      <c r="K2425" s="15"/>
      <c r="L2425" s="217"/>
      <c r="M2425" s="22"/>
      <c r="N2425" s="119" t="str">
        <f>IF(G2425="","",VLOOKUP(G2425,номенклатури!R:U,4,0))</f>
        <v/>
      </c>
      <c r="O2425" s="119" t="str">
        <f>IF(M2425="","",VLOOKUP(M2425,'14'!D:D,1,0))</f>
        <v/>
      </c>
    </row>
    <row r="2426" spans="1:15" ht="12.75" customHeight="1" x14ac:dyDescent="0.2">
      <c r="A2426" s="36" t="str">
        <f>'0'!$A$4</f>
        <v>………………..</v>
      </c>
      <c r="B2426" s="37">
        <f>'0'!$A$2</f>
        <v>46112</v>
      </c>
      <c r="C2426" s="37" t="s">
        <v>1243</v>
      </c>
      <c r="D2426" s="119" t="str">
        <f>IF(G2426="","",VLOOKUP(G2426,номенклатури!R:T,2,0))</f>
        <v/>
      </c>
      <c r="E2426" s="365" t="str">
        <f>IF(G2426="","",VLOOKUP(G2426,номенклатури!R:T,3,0))</f>
        <v/>
      </c>
      <c r="F2426" s="159" t="str">
        <f>IF(G2426="","",IF(ISERROR(VLOOKUP(G2426,номенклатури!V:V,1,0)),E2426*H2426,E2426*I2426))</f>
        <v/>
      </c>
      <c r="G2426" s="14"/>
      <c r="H2426" s="15"/>
      <c r="I2426" s="15"/>
      <c r="J2426" s="15"/>
      <c r="K2426" s="15"/>
      <c r="L2426" s="217"/>
      <c r="M2426" s="22"/>
      <c r="N2426" s="119" t="str">
        <f>IF(G2426="","",VLOOKUP(G2426,номенклатури!R:U,4,0))</f>
        <v/>
      </c>
      <c r="O2426" s="119" t="str">
        <f>IF(M2426="","",VLOOKUP(M2426,'14'!D:D,1,0))</f>
        <v/>
      </c>
    </row>
    <row r="2427" spans="1:15" ht="12.75" customHeight="1" x14ac:dyDescent="0.2">
      <c r="A2427" s="36" t="str">
        <f>'0'!$A$4</f>
        <v>………………..</v>
      </c>
      <c r="B2427" s="37">
        <f>'0'!$A$2</f>
        <v>46112</v>
      </c>
      <c r="C2427" s="37" t="s">
        <v>1243</v>
      </c>
      <c r="D2427" s="119" t="str">
        <f>IF(G2427="","",VLOOKUP(G2427,номенклатури!R:T,2,0))</f>
        <v/>
      </c>
      <c r="E2427" s="365" t="str">
        <f>IF(G2427="","",VLOOKUP(G2427,номенклатури!R:T,3,0))</f>
        <v/>
      </c>
      <c r="F2427" s="159" t="str">
        <f>IF(G2427="","",IF(ISERROR(VLOOKUP(G2427,номенклатури!V:V,1,0)),E2427*H2427,E2427*I2427))</f>
        <v/>
      </c>
      <c r="G2427" s="14"/>
      <c r="H2427" s="15"/>
      <c r="I2427" s="15"/>
      <c r="J2427" s="15"/>
      <c r="K2427" s="15"/>
      <c r="L2427" s="217"/>
      <c r="M2427" s="22"/>
      <c r="N2427" s="119" t="str">
        <f>IF(G2427="","",VLOOKUP(G2427,номенклатури!R:U,4,0))</f>
        <v/>
      </c>
      <c r="O2427" s="119" t="str">
        <f>IF(M2427="","",VLOOKUP(M2427,'14'!D:D,1,0))</f>
        <v/>
      </c>
    </row>
    <row r="2428" spans="1:15" ht="12.75" customHeight="1" x14ac:dyDescent="0.2">
      <c r="A2428" s="36" t="str">
        <f>'0'!$A$4</f>
        <v>………………..</v>
      </c>
      <c r="B2428" s="37">
        <f>'0'!$A$2</f>
        <v>46112</v>
      </c>
      <c r="C2428" s="37" t="s">
        <v>1243</v>
      </c>
      <c r="D2428" s="119" t="str">
        <f>IF(G2428="","",VLOOKUP(G2428,номенклатури!R:T,2,0))</f>
        <v/>
      </c>
      <c r="E2428" s="365" t="str">
        <f>IF(G2428="","",VLOOKUP(G2428,номенклатури!R:T,3,0))</f>
        <v/>
      </c>
      <c r="F2428" s="159" t="str">
        <f>IF(G2428="","",IF(ISERROR(VLOOKUP(G2428,номенклатури!V:V,1,0)),E2428*H2428,E2428*I2428))</f>
        <v/>
      </c>
      <c r="G2428" s="14"/>
      <c r="H2428" s="15"/>
      <c r="I2428" s="15"/>
      <c r="J2428" s="15"/>
      <c r="K2428" s="15"/>
      <c r="L2428" s="217"/>
      <c r="M2428" s="22"/>
      <c r="N2428" s="119" t="str">
        <f>IF(G2428="","",VLOOKUP(G2428,номенклатури!R:U,4,0))</f>
        <v/>
      </c>
      <c r="O2428" s="119" t="str">
        <f>IF(M2428="","",VLOOKUP(M2428,'14'!D:D,1,0))</f>
        <v/>
      </c>
    </row>
    <row r="2429" spans="1:15" ht="12.75" customHeight="1" x14ac:dyDescent="0.2">
      <c r="A2429" s="36" t="str">
        <f>'0'!$A$4</f>
        <v>………………..</v>
      </c>
      <c r="B2429" s="37">
        <f>'0'!$A$2</f>
        <v>46112</v>
      </c>
      <c r="C2429" s="37" t="s">
        <v>1243</v>
      </c>
      <c r="D2429" s="119" t="str">
        <f>IF(G2429="","",VLOOKUP(G2429,номенклатури!R:T,2,0))</f>
        <v/>
      </c>
      <c r="E2429" s="365" t="str">
        <f>IF(G2429="","",VLOOKUP(G2429,номенклатури!R:T,3,0))</f>
        <v/>
      </c>
      <c r="F2429" s="159" t="str">
        <f>IF(G2429="","",IF(ISERROR(VLOOKUP(G2429,номенклатури!V:V,1,0)),E2429*H2429,E2429*I2429))</f>
        <v/>
      </c>
      <c r="G2429" s="14"/>
      <c r="H2429" s="15"/>
      <c r="I2429" s="15"/>
      <c r="J2429" s="15"/>
      <c r="K2429" s="15"/>
      <c r="L2429" s="217"/>
      <c r="M2429" s="22"/>
      <c r="N2429" s="119" t="str">
        <f>IF(G2429="","",VLOOKUP(G2429,номенклатури!R:U,4,0))</f>
        <v/>
      </c>
      <c r="O2429" s="119" t="str">
        <f>IF(M2429="","",VLOOKUP(M2429,'14'!D:D,1,0))</f>
        <v/>
      </c>
    </row>
    <row r="2430" spans="1:15" ht="12.75" customHeight="1" x14ac:dyDescent="0.2">
      <c r="A2430" s="36" t="str">
        <f>'0'!$A$4</f>
        <v>………………..</v>
      </c>
      <c r="B2430" s="37">
        <f>'0'!$A$2</f>
        <v>46112</v>
      </c>
      <c r="C2430" s="37" t="s">
        <v>1243</v>
      </c>
      <c r="D2430" s="119" t="str">
        <f>IF(G2430="","",VLOOKUP(G2430,номенклатури!R:T,2,0))</f>
        <v/>
      </c>
      <c r="E2430" s="365" t="str">
        <f>IF(G2430="","",VLOOKUP(G2430,номенклатури!R:T,3,0))</f>
        <v/>
      </c>
      <c r="F2430" s="159" t="str">
        <f>IF(G2430="","",IF(ISERROR(VLOOKUP(G2430,номенклатури!V:V,1,0)),E2430*H2430,E2430*I2430))</f>
        <v/>
      </c>
      <c r="G2430" s="14"/>
      <c r="H2430" s="15"/>
      <c r="I2430" s="15"/>
      <c r="J2430" s="15"/>
      <c r="K2430" s="15"/>
      <c r="L2430" s="217"/>
      <c r="M2430" s="22"/>
      <c r="N2430" s="119" t="str">
        <f>IF(G2430="","",VLOOKUP(G2430,номенклатури!R:U,4,0))</f>
        <v/>
      </c>
      <c r="O2430" s="119" t="str">
        <f>IF(M2430="","",VLOOKUP(M2430,'14'!D:D,1,0))</f>
        <v/>
      </c>
    </row>
    <row r="2431" spans="1:15" ht="12.75" customHeight="1" x14ac:dyDescent="0.2">
      <c r="A2431" s="36" t="str">
        <f>'0'!$A$4</f>
        <v>………………..</v>
      </c>
      <c r="B2431" s="37">
        <f>'0'!$A$2</f>
        <v>46112</v>
      </c>
      <c r="C2431" s="37" t="s">
        <v>1243</v>
      </c>
      <c r="D2431" s="119" t="str">
        <f>IF(G2431="","",VLOOKUP(G2431,номенклатури!R:T,2,0))</f>
        <v/>
      </c>
      <c r="E2431" s="365" t="str">
        <f>IF(G2431="","",VLOOKUP(G2431,номенклатури!R:T,3,0))</f>
        <v/>
      </c>
      <c r="F2431" s="159" t="str">
        <f>IF(G2431="","",IF(ISERROR(VLOOKUP(G2431,номенклатури!V:V,1,0)),E2431*H2431,E2431*I2431))</f>
        <v/>
      </c>
      <c r="G2431" s="14"/>
      <c r="H2431" s="15"/>
      <c r="I2431" s="15"/>
      <c r="J2431" s="15"/>
      <c r="K2431" s="15"/>
      <c r="L2431" s="217"/>
      <c r="M2431" s="22"/>
      <c r="N2431" s="119" t="str">
        <f>IF(G2431="","",VLOOKUP(G2431,номенклатури!R:U,4,0))</f>
        <v/>
      </c>
      <c r="O2431" s="119" t="str">
        <f>IF(M2431="","",VLOOKUP(M2431,'14'!D:D,1,0))</f>
        <v/>
      </c>
    </row>
    <row r="2432" spans="1:15" ht="12.75" customHeight="1" x14ac:dyDescent="0.2">
      <c r="A2432" s="36" t="str">
        <f>'0'!$A$4</f>
        <v>………………..</v>
      </c>
      <c r="B2432" s="37">
        <f>'0'!$A$2</f>
        <v>46112</v>
      </c>
      <c r="C2432" s="37" t="s">
        <v>1243</v>
      </c>
      <c r="D2432" s="119" t="str">
        <f>IF(G2432="","",VLOOKUP(G2432,номенклатури!R:T,2,0))</f>
        <v/>
      </c>
      <c r="E2432" s="365" t="str">
        <f>IF(G2432="","",VLOOKUP(G2432,номенклатури!R:T,3,0))</f>
        <v/>
      </c>
      <c r="F2432" s="159" t="str">
        <f>IF(G2432="","",IF(ISERROR(VLOOKUP(G2432,номенклатури!V:V,1,0)),E2432*H2432,E2432*I2432))</f>
        <v/>
      </c>
      <c r="G2432" s="14"/>
      <c r="H2432" s="15"/>
      <c r="I2432" s="15"/>
      <c r="J2432" s="15"/>
      <c r="K2432" s="15"/>
      <c r="L2432" s="217"/>
      <c r="M2432" s="22"/>
      <c r="N2432" s="119" t="str">
        <f>IF(G2432="","",VLOOKUP(G2432,номенклатури!R:U,4,0))</f>
        <v/>
      </c>
      <c r="O2432" s="119" t="str">
        <f>IF(M2432="","",VLOOKUP(M2432,'14'!D:D,1,0))</f>
        <v/>
      </c>
    </row>
    <row r="2433" spans="1:15" ht="12.75" customHeight="1" x14ac:dyDescent="0.2">
      <c r="A2433" s="36" t="str">
        <f>'0'!$A$4</f>
        <v>………………..</v>
      </c>
      <c r="B2433" s="37">
        <f>'0'!$A$2</f>
        <v>46112</v>
      </c>
      <c r="C2433" s="37" t="s">
        <v>1243</v>
      </c>
      <c r="D2433" s="119" t="str">
        <f>IF(G2433="","",VLOOKUP(G2433,номенклатури!R:T,2,0))</f>
        <v/>
      </c>
      <c r="E2433" s="365" t="str">
        <f>IF(G2433="","",VLOOKUP(G2433,номенклатури!R:T,3,0))</f>
        <v/>
      </c>
      <c r="F2433" s="159" t="str">
        <f>IF(G2433="","",IF(ISERROR(VLOOKUP(G2433,номенклатури!V:V,1,0)),E2433*H2433,E2433*I2433))</f>
        <v/>
      </c>
      <c r="G2433" s="14"/>
      <c r="H2433" s="15"/>
      <c r="I2433" s="15"/>
      <c r="J2433" s="15"/>
      <c r="K2433" s="15"/>
      <c r="L2433" s="217"/>
      <c r="M2433" s="22"/>
      <c r="N2433" s="119" t="str">
        <f>IF(G2433="","",VLOOKUP(G2433,номенклатури!R:U,4,0))</f>
        <v/>
      </c>
      <c r="O2433" s="119" t="str">
        <f>IF(M2433="","",VLOOKUP(M2433,'14'!D:D,1,0))</f>
        <v/>
      </c>
    </row>
    <row r="2434" spans="1:15" ht="12.75" customHeight="1" x14ac:dyDescent="0.2">
      <c r="A2434" s="36" t="str">
        <f>'0'!$A$4</f>
        <v>………………..</v>
      </c>
      <c r="B2434" s="37">
        <f>'0'!$A$2</f>
        <v>46112</v>
      </c>
      <c r="C2434" s="37" t="s">
        <v>1243</v>
      </c>
      <c r="D2434" s="119" t="str">
        <f>IF(G2434="","",VLOOKUP(G2434,номенклатури!R:T,2,0))</f>
        <v/>
      </c>
      <c r="E2434" s="365" t="str">
        <f>IF(G2434="","",VLOOKUP(G2434,номенклатури!R:T,3,0))</f>
        <v/>
      </c>
      <c r="F2434" s="159" t="str">
        <f>IF(G2434="","",IF(ISERROR(VLOOKUP(G2434,номенклатури!V:V,1,0)),E2434*H2434,E2434*I2434))</f>
        <v/>
      </c>
      <c r="G2434" s="14"/>
      <c r="H2434" s="15"/>
      <c r="I2434" s="15"/>
      <c r="J2434" s="15"/>
      <c r="K2434" s="15"/>
      <c r="L2434" s="217"/>
      <c r="M2434" s="22"/>
      <c r="N2434" s="119" t="str">
        <f>IF(G2434="","",VLOOKUP(G2434,номенклатури!R:U,4,0))</f>
        <v/>
      </c>
      <c r="O2434" s="119" t="str">
        <f>IF(M2434="","",VLOOKUP(M2434,'14'!D:D,1,0))</f>
        <v/>
      </c>
    </row>
    <row r="2435" spans="1:15" ht="12.75" customHeight="1" x14ac:dyDescent="0.2">
      <c r="A2435" s="36" t="str">
        <f>'0'!$A$4</f>
        <v>………………..</v>
      </c>
      <c r="B2435" s="37">
        <f>'0'!$A$2</f>
        <v>46112</v>
      </c>
      <c r="C2435" s="37" t="s">
        <v>1243</v>
      </c>
      <c r="D2435" s="119" t="str">
        <f>IF(G2435="","",VLOOKUP(G2435,номенклатури!R:T,2,0))</f>
        <v/>
      </c>
      <c r="E2435" s="365" t="str">
        <f>IF(G2435="","",VLOOKUP(G2435,номенклатури!R:T,3,0))</f>
        <v/>
      </c>
      <c r="F2435" s="159" t="str">
        <f>IF(G2435="","",IF(ISERROR(VLOOKUP(G2435,номенклатури!V:V,1,0)),E2435*H2435,E2435*I2435))</f>
        <v/>
      </c>
      <c r="G2435" s="14"/>
      <c r="H2435" s="15"/>
      <c r="I2435" s="15"/>
      <c r="J2435" s="15"/>
      <c r="K2435" s="15"/>
      <c r="L2435" s="217"/>
      <c r="M2435" s="22"/>
      <c r="N2435" s="119" t="str">
        <f>IF(G2435="","",VLOOKUP(G2435,номенклатури!R:U,4,0))</f>
        <v/>
      </c>
      <c r="O2435" s="119" t="str">
        <f>IF(M2435="","",VLOOKUP(M2435,'14'!D:D,1,0))</f>
        <v/>
      </c>
    </row>
    <row r="2436" spans="1:15" ht="12.75" customHeight="1" x14ac:dyDescent="0.2">
      <c r="A2436" s="36" t="str">
        <f>'0'!$A$4</f>
        <v>………………..</v>
      </c>
      <c r="B2436" s="37">
        <f>'0'!$A$2</f>
        <v>46112</v>
      </c>
      <c r="C2436" s="37" t="s">
        <v>1243</v>
      </c>
      <c r="D2436" s="119" t="str">
        <f>IF(G2436="","",VLOOKUP(G2436,номенклатури!R:T,2,0))</f>
        <v/>
      </c>
      <c r="E2436" s="365" t="str">
        <f>IF(G2436="","",VLOOKUP(G2436,номенклатури!R:T,3,0))</f>
        <v/>
      </c>
      <c r="F2436" s="159" t="str">
        <f>IF(G2436="","",IF(ISERROR(VLOOKUP(G2436,номенклатури!V:V,1,0)),E2436*H2436,E2436*I2436))</f>
        <v/>
      </c>
      <c r="G2436" s="14"/>
      <c r="H2436" s="15"/>
      <c r="I2436" s="15"/>
      <c r="J2436" s="15"/>
      <c r="K2436" s="15"/>
      <c r="L2436" s="217"/>
      <c r="M2436" s="22"/>
      <c r="N2436" s="119" t="str">
        <f>IF(G2436="","",VLOOKUP(G2436,номенклатури!R:U,4,0))</f>
        <v/>
      </c>
      <c r="O2436" s="119" t="str">
        <f>IF(M2436="","",VLOOKUP(M2436,'14'!D:D,1,0))</f>
        <v/>
      </c>
    </row>
    <row r="2437" spans="1:15" ht="12.75" customHeight="1" x14ac:dyDescent="0.2">
      <c r="A2437" s="36" t="str">
        <f>'0'!$A$4</f>
        <v>………………..</v>
      </c>
      <c r="B2437" s="37">
        <f>'0'!$A$2</f>
        <v>46112</v>
      </c>
      <c r="C2437" s="37" t="s">
        <v>1243</v>
      </c>
      <c r="D2437" s="119" t="str">
        <f>IF(G2437="","",VLOOKUP(G2437,номенклатури!R:T,2,0))</f>
        <v/>
      </c>
      <c r="E2437" s="365" t="str">
        <f>IF(G2437="","",VLOOKUP(G2437,номенклатури!R:T,3,0))</f>
        <v/>
      </c>
      <c r="F2437" s="159" t="str">
        <f>IF(G2437="","",IF(ISERROR(VLOOKUP(G2437,номенклатури!V:V,1,0)),E2437*H2437,E2437*I2437))</f>
        <v/>
      </c>
      <c r="G2437" s="14"/>
      <c r="H2437" s="15"/>
      <c r="I2437" s="15"/>
      <c r="J2437" s="15"/>
      <c r="K2437" s="15"/>
      <c r="L2437" s="217"/>
      <c r="M2437" s="22"/>
      <c r="N2437" s="119" t="str">
        <f>IF(G2437="","",VLOOKUP(G2437,номенклатури!R:U,4,0))</f>
        <v/>
      </c>
      <c r="O2437" s="119" t="str">
        <f>IF(M2437="","",VLOOKUP(M2437,'14'!D:D,1,0))</f>
        <v/>
      </c>
    </row>
    <row r="2438" spans="1:15" ht="12.75" customHeight="1" x14ac:dyDescent="0.2">
      <c r="A2438" s="36" t="str">
        <f>'0'!$A$4</f>
        <v>………………..</v>
      </c>
      <c r="B2438" s="37">
        <f>'0'!$A$2</f>
        <v>46112</v>
      </c>
      <c r="C2438" s="37" t="s">
        <v>1243</v>
      </c>
      <c r="D2438" s="119" t="str">
        <f>IF(G2438="","",VLOOKUP(G2438,номенклатури!R:T,2,0))</f>
        <v/>
      </c>
      <c r="E2438" s="365" t="str">
        <f>IF(G2438="","",VLOOKUP(G2438,номенклатури!R:T,3,0))</f>
        <v/>
      </c>
      <c r="F2438" s="159" t="str">
        <f>IF(G2438="","",IF(ISERROR(VLOOKUP(G2438,номенклатури!V:V,1,0)),E2438*H2438,E2438*I2438))</f>
        <v/>
      </c>
      <c r="G2438" s="14"/>
      <c r="H2438" s="15"/>
      <c r="I2438" s="15"/>
      <c r="J2438" s="15"/>
      <c r="K2438" s="15"/>
      <c r="L2438" s="217"/>
      <c r="M2438" s="22"/>
      <c r="N2438" s="119" t="str">
        <f>IF(G2438="","",VLOOKUP(G2438,номенклатури!R:U,4,0))</f>
        <v/>
      </c>
      <c r="O2438" s="119" t="str">
        <f>IF(M2438="","",VLOOKUP(M2438,'14'!D:D,1,0))</f>
        <v/>
      </c>
    </row>
    <row r="2439" spans="1:15" ht="12.75" customHeight="1" x14ac:dyDescent="0.2">
      <c r="A2439" s="36" t="str">
        <f>'0'!$A$4</f>
        <v>………………..</v>
      </c>
      <c r="B2439" s="37">
        <f>'0'!$A$2</f>
        <v>46112</v>
      </c>
      <c r="C2439" s="37" t="s">
        <v>1243</v>
      </c>
      <c r="D2439" s="119" t="str">
        <f>IF(G2439="","",VLOOKUP(G2439,номенклатури!R:T,2,0))</f>
        <v/>
      </c>
      <c r="E2439" s="365" t="str">
        <f>IF(G2439="","",VLOOKUP(G2439,номенклатури!R:T,3,0))</f>
        <v/>
      </c>
      <c r="F2439" s="159" t="str">
        <f>IF(G2439="","",IF(ISERROR(VLOOKUP(G2439,номенклатури!V:V,1,0)),E2439*H2439,E2439*I2439))</f>
        <v/>
      </c>
      <c r="G2439" s="14"/>
      <c r="H2439" s="15"/>
      <c r="I2439" s="15"/>
      <c r="J2439" s="15"/>
      <c r="K2439" s="15"/>
      <c r="L2439" s="217"/>
      <c r="M2439" s="22"/>
      <c r="N2439" s="119" t="str">
        <f>IF(G2439="","",VLOOKUP(G2439,номенклатури!R:U,4,0))</f>
        <v/>
      </c>
      <c r="O2439" s="119" t="str">
        <f>IF(M2439="","",VLOOKUP(M2439,'14'!D:D,1,0))</f>
        <v/>
      </c>
    </row>
    <row r="2440" spans="1:15" ht="12.75" customHeight="1" x14ac:dyDescent="0.2">
      <c r="A2440" s="36" t="str">
        <f>'0'!$A$4</f>
        <v>………………..</v>
      </c>
      <c r="B2440" s="37">
        <f>'0'!$A$2</f>
        <v>46112</v>
      </c>
      <c r="C2440" s="37" t="s">
        <v>1243</v>
      </c>
      <c r="D2440" s="119" t="str">
        <f>IF(G2440="","",VLOOKUP(G2440,номенклатури!R:T,2,0))</f>
        <v/>
      </c>
      <c r="E2440" s="365" t="str">
        <f>IF(G2440="","",VLOOKUP(G2440,номенклатури!R:T,3,0))</f>
        <v/>
      </c>
      <c r="F2440" s="159" t="str">
        <f>IF(G2440="","",IF(ISERROR(VLOOKUP(G2440,номенклатури!V:V,1,0)),E2440*H2440,E2440*I2440))</f>
        <v/>
      </c>
      <c r="G2440" s="14"/>
      <c r="H2440" s="15"/>
      <c r="I2440" s="15"/>
      <c r="J2440" s="15"/>
      <c r="K2440" s="15"/>
      <c r="L2440" s="217"/>
      <c r="M2440" s="22"/>
      <c r="N2440" s="119" t="str">
        <f>IF(G2440="","",VLOOKUP(G2440,номенклатури!R:U,4,0))</f>
        <v/>
      </c>
      <c r="O2440" s="119" t="str">
        <f>IF(M2440="","",VLOOKUP(M2440,'14'!D:D,1,0))</f>
        <v/>
      </c>
    </row>
    <row r="2441" spans="1:15" ht="12.75" customHeight="1" x14ac:dyDescent="0.2">
      <c r="A2441" s="36" t="str">
        <f>'0'!$A$4</f>
        <v>………………..</v>
      </c>
      <c r="B2441" s="37">
        <f>'0'!$A$2</f>
        <v>46112</v>
      </c>
      <c r="C2441" s="37" t="s">
        <v>1243</v>
      </c>
      <c r="D2441" s="119" t="str">
        <f>IF(G2441="","",VLOOKUP(G2441,номенклатури!R:T,2,0))</f>
        <v/>
      </c>
      <c r="E2441" s="365" t="str">
        <f>IF(G2441="","",VLOOKUP(G2441,номенклатури!R:T,3,0))</f>
        <v/>
      </c>
      <c r="F2441" s="159" t="str">
        <f>IF(G2441="","",IF(ISERROR(VLOOKUP(G2441,номенклатури!V:V,1,0)),E2441*H2441,E2441*I2441))</f>
        <v/>
      </c>
      <c r="G2441" s="14"/>
      <c r="H2441" s="15"/>
      <c r="I2441" s="15"/>
      <c r="J2441" s="15"/>
      <c r="K2441" s="15"/>
      <c r="L2441" s="217"/>
      <c r="M2441" s="22"/>
      <c r="N2441" s="119" t="str">
        <f>IF(G2441="","",VLOOKUP(G2441,номенклатури!R:U,4,0))</f>
        <v/>
      </c>
      <c r="O2441" s="119" t="str">
        <f>IF(M2441="","",VLOOKUP(M2441,'14'!D:D,1,0))</f>
        <v/>
      </c>
    </row>
    <row r="2442" spans="1:15" ht="12.75" customHeight="1" x14ac:dyDescent="0.2">
      <c r="A2442" s="36" t="str">
        <f>'0'!$A$4</f>
        <v>………………..</v>
      </c>
      <c r="B2442" s="37">
        <f>'0'!$A$2</f>
        <v>46112</v>
      </c>
      <c r="C2442" s="37" t="s">
        <v>1243</v>
      </c>
      <c r="D2442" s="119" t="str">
        <f>IF(G2442="","",VLOOKUP(G2442,номенклатури!R:T,2,0))</f>
        <v/>
      </c>
      <c r="E2442" s="365" t="str">
        <f>IF(G2442="","",VLOOKUP(G2442,номенклатури!R:T,3,0))</f>
        <v/>
      </c>
      <c r="F2442" s="159" t="str">
        <f>IF(G2442="","",IF(ISERROR(VLOOKUP(G2442,номенклатури!V:V,1,0)),E2442*H2442,E2442*I2442))</f>
        <v/>
      </c>
      <c r="G2442" s="14"/>
      <c r="H2442" s="15"/>
      <c r="I2442" s="15"/>
      <c r="J2442" s="15"/>
      <c r="K2442" s="15"/>
      <c r="L2442" s="217"/>
      <c r="M2442" s="22"/>
      <c r="N2442" s="119" t="str">
        <f>IF(G2442="","",VLOOKUP(G2442,номенклатури!R:U,4,0))</f>
        <v/>
      </c>
      <c r="O2442" s="119" t="str">
        <f>IF(M2442="","",VLOOKUP(M2442,'14'!D:D,1,0))</f>
        <v/>
      </c>
    </row>
    <row r="2443" spans="1:15" ht="12.75" customHeight="1" x14ac:dyDescent="0.2">
      <c r="A2443" s="36" t="str">
        <f>'0'!$A$4</f>
        <v>………………..</v>
      </c>
      <c r="B2443" s="37">
        <f>'0'!$A$2</f>
        <v>46112</v>
      </c>
      <c r="C2443" s="37" t="s">
        <v>1243</v>
      </c>
      <c r="D2443" s="119" t="str">
        <f>IF(G2443="","",VLOOKUP(G2443,номенклатури!R:T,2,0))</f>
        <v/>
      </c>
      <c r="E2443" s="365" t="str">
        <f>IF(G2443="","",VLOOKUP(G2443,номенклатури!R:T,3,0))</f>
        <v/>
      </c>
      <c r="F2443" s="159" t="str">
        <f>IF(G2443="","",IF(ISERROR(VLOOKUP(G2443,номенклатури!V:V,1,0)),E2443*H2443,E2443*I2443))</f>
        <v/>
      </c>
      <c r="G2443" s="14"/>
      <c r="H2443" s="15"/>
      <c r="I2443" s="15"/>
      <c r="J2443" s="15"/>
      <c r="K2443" s="15"/>
      <c r="L2443" s="217"/>
      <c r="M2443" s="22"/>
      <c r="N2443" s="119" t="str">
        <f>IF(G2443="","",VLOOKUP(G2443,номенклатури!R:U,4,0))</f>
        <v/>
      </c>
      <c r="O2443" s="119" t="str">
        <f>IF(M2443="","",VLOOKUP(M2443,'14'!D:D,1,0))</f>
        <v/>
      </c>
    </row>
    <row r="2444" spans="1:15" ht="12.75" customHeight="1" x14ac:dyDescent="0.2">
      <c r="A2444" s="36" t="str">
        <f>'0'!$A$4</f>
        <v>………………..</v>
      </c>
      <c r="B2444" s="37">
        <f>'0'!$A$2</f>
        <v>46112</v>
      </c>
      <c r="C2444" s="37" t="s">
        <v>1243</v>
      </c>
      <c r="D2444" s="119" t="str">
        <f>IF(G2444="","",VLOOKUP(G2444,номенклатури!R:T,2,0))</f>
        <v/>
      </c>
      <c r="E2444" s="365" t="str">
        <f>IF(G2444="","",VLOOKUP(G2444,номенклатури!R:T,3,0))</f>
        <v/>
      </c>
      <c r="F2444" s="159" t="str">
        <f>IF(G2444="","",IF(ISERROR(VLOOKUP(G2444,номенклатури!V:V,1,0)),E2444*H2444,E2444*I2444))</f>
        <v/>
      </c>
      <c r="G2444" s="14"/>
      <c r="H2444" s="15"/>
      <c r="I2444" s="15"/>
      <c r="J2444" s="15"/>
      <c r="K2444" s="15"/>
      <c r="L2444" s="217"/>
      <c r="M2444" s="22"/>
      <c r="N2444" s="119" t="str">
        <f>IF(G2444="","",VLOOKUP(G2444,номенклатури!R:U,4,0))</f>
        <v/>
      </c>
      <c r="O2444" s="119" t="str">
        <f>IF(M2444="","",VLOOKUP(M2444,'14'!D:D,1,0))</f>
        <v/>
      </c>
    </row>
    <row r="2445" spans="1:15" ht="12.75" customHeight="1" x14ac:dyDescent="0.2">
      <c r="A2445" s="36" t="str">
        <f>'0'!$A$4</f>
        <v>………………..</v>
      </c>
      <c r="B2445" s="37">
        <f>'0'!$A$2</f>
        <v>46112</v>
      </c>
      <c r="C2445" s="37" t="s">
        <v>1243</v>
      </c>
      <c r="D2445" s="119" t="str">
        <f>IF(G2445="","",VLOOKUP(G2445,номенклатури!R:T,2,0))</f>
        <v/>
      </c>
      <c r="E2445" s="365" t="str">
        <f>IF(G2445="","",VLOOKUP(G2445,номенклатури!R:T,3,0))</f>
        <v/>
      </c>
      <c r="F2445" s="159" t="str">
        <f>IF(G2445="","",IF(ISERROR(VLOOKUP(G2445,номенклатури!V:V,1,0)),E2445*H2445,E2445*I2445))</f>
        <v/>
      </c>
      <c r="G2445" s="14"/>
      <c r="H2445" s="15"/>
      <c r="I2445" s="15"/>
      <c r="J2445" s="15"/>
      <c r="K2445" s="15"/>
      <c r="L2445" s="217"/>
      <c r="M2445" s="22"/>
      <c r="N2445" s="119" t="str">
        <f>IF(G2445="","",VLOOKUP(G2445,номенклатури!R:U,4,0))</f>
        <v/>
      </c>
      <c r="O2445" s="119" t="str">
        <f>IF(M2445="","",VLOOKUP(M2445,'14'!D:D,1,0))</f>
        <v/>
      </c>
    </row>
    <row r="2446" spans="1:15" ht="12.75" customHeight="1" x14ac:dyDescent="0.2">
      <c r="A2446" s="36" t="str">
        <f>'0'!$A$4</f>
        <v>………………..</v>
      </c>
      <c r="B2446" s="37">
        <f>'0'!$A$2</f>
        <v>46112</v>
      </c>
      <c r="C2446" s="37" t="s">
        <v>1243</v>
      </c>
      <c r="D2446" s="119" t="str">
        <f>IF(G2446="","",VLOOKUP(G2446,номенклатури!R:T,2,0))</f>
        <v/>
      </c>
      <c r="E2446" s="365" t="str">
        <f>IF(G2446="","",VLOOKUP(G2446,номенклатури!R:T,3,0))</f>
        <v/>
      </c>
      <c r="F2446" s="159" t="str">
        <f>IF(G2446="","",IF(ISERROR(VLOOKUP(G2446,номенклатури!V:V,1,0)),E2446*H2446,E2446*I2446))</f>
        <v/>
      </c>
      <c r="G2446" s="14"/>
      <c r="H2446" s="15"/>
      <c r="I2446" s="15"/>
      <c r="J2446" s="15"/>
      <c r="K2446" s="15"/>
      <c r="L2446" s="217"/>
      <c r="M2446" s="22"/>
      <c r="N2446" s="119" t="str">
        <f>IF(G2446="","",VLOOKUP(G2446,номенклатури!R:U,4,0))</f>
        <v/>
      </c>
      <c r="O2446" s="119" t="str">
        <f>IF(M2446="","",VLOOKUP(M2446,'14'!D:D,1,0))</f>
        <v/>
      </c>
    </row>
    <row r="2447" spans="1:15" ht="12.75" customHeight="1" x14ac:dyDescent="0.2">
      <c r="A2447" s="36" t="str">
        <f>'0'!$A$4</f>
        <v>………………..</v>
      </c>
      <c r="B2447" s="37">
        <f>'0'!$A$2</f>
        <v>46112</v>
      </c>
      <c r="C2447" s="37" t="s">
        <v>1243</v>
      </c>
      <c r="D2447" s="119" t="str">
        <f>IF(G2447="","",VLOOKUP(G2447,номенклатури!R:T,2,0))</f>
        <v/>
      </c>
      <c r="E2447" s="365" t="str">
        <f>IF(G2447="","",VLOOKUP(G2447,номенклатури!R:T,3,0))</f>
        <v/>
      </c>
      <c r="F2447" s="159" t="str">
        <f>IF(G2447="","",IF(ISERROR(VLOOKUP(G2447,номенклатури!V:V,1,0)),E2447*H2447,E2447*I2447))</f>
        <v/>
      </c>
      <c r="G2447" s="14"/>
      <c r="H2447" s="15"/>
      <c r="I2447" s="15"/>
      <c r="J2447" s="15"/>
      <c r="K2447" s="15"/>
      <c r="L2447" s="217"/>
      <c r="M2447" s="22"/>
      <c r="N2447" s="119" t="str">
        <f>IF(G2447="","",VLOOKUP(G2447,номенклатури!R:U,4,0))</f>
        <v/>
      </c>
      <c r="O2447" s="119" t="str">
        <f>IF(M2447="","",VLOOKUP(M2447,'14'!D:D,1,0))</f>
        <v/>
      </c>
    </row>
    <row r="2448" spans="1:15" ht="12.75" customHeight="1" x14ac:dyDescent="0.2">
      <c r="A2448" s="36" t="str">
        <f>'0'!$A$4</f>
        <v>………………..</v>
      </c>
      <c r="B2448" s="37">
        <f>'0'!$A$2</f>
        <v>46112</v>
      </c>
      <c r="C2448" s="37" t="s">
        <v>1243</v>
      </c>
      <c r="D2448" s="119" t="str">
        <f>IF(G2448="","",VLOOKUP(G2448,номенклатури!R:T,2,0))</f>
        <v/>
      </c>
      <c r="E2448" s="365" t="str">
        <f>IF(G2448="","",VLOOKUP(G2448,номенклатури!R:T,3,0))</f>
        <v/>
      </c>
      <c r="F2448" s="159" t="str">
        <f>IF(G2448="","",IF(ISERROR(VLOOKUP(G2448,номенклатури!V:V,1,0)),E2448*H2448,E2448*I2448))</f>
        <v/>
      </c>
      <c r="G2448" s="14"/>
      <c r="H2448" s="15"/>
      <c r="I2448" s="15"/>
      <c r="J2448" s="15"/>
      <c r="K2448" s="15"/>
      <c r="L2448" s="217"/>
      <c r="M2448" s="22"/>
      <c r="N2448" s="119" t="str">
        <f>IF(G2448="","",VLOOKUP(G2448,номенклатури!R:U,4,0))</f>
        <v/>
      </c>
      <c r="O2448" s="119" t="str">
        <f>IF(M2448="","",VLOOKUP(M2448,'14'!D:D,1,0))</f>
        <v/>
      </c>
    </row>
    <row r="2449" spans="1:15" ht="12.75" customHeight="1" x14ac:dyDescent="0.2">
      <c r="A2449" s="36" t="str">
        <f>'0'!$A$4</f>
        <v>………………..</v>
      </c>
      <c r="B2449" s="37">
        <f>'0'!$A$2</f>
        <v>46112</v>
      </c>
      <c r="C2449" s="37" t="s">
        <v>1243</v>
      </c>
      <c r="D2449" s="119" t="str">
        <f>IF(G2449="","",VLOOKUP(G2449,номенклатури!R:T,2,0))</f>
        <v/>
      </c>
      <c r="E2449" s="365" t="str">
        <f>IF(G2449="","",VLOOKUP(G2449,номенклатури!R:T,3,0))</f>
        <v/>
      </c>
      <c r="F2449" s="159" t="str">
        <f>IF(G2449="","",IF(ISERROR(VLOOKUP(G2449,номенклатури!V:V,1,0)),E2449*H2449,E2449*I2449))</f>
        <v/>
      </c>
      <c r="G2449" s="14"/>
      <c r="H2449" s="15"/>
      <c r="I2449" s="15"/>
      <c r="J2449" s="15"/>
      <c r="K2449" s="15"/>
      <c r="L2449" s="217"/>
      <c r="M2449" s="22"/>
      <c r="N2449" s="119" t="str">
        <f>IF(G2449="","",VLOOKUP(G2449,номенклатури!R:U,4,0))</f>
        <v/>
      </c>
      <c r="O2449" s="119" t="str">
        <f>IF(M2449="","",VLOOKUP(M2449,'14'!D:D,1,0))</f>
        <v/>
      </c>
    </row>
    <row r="2450" spans="1:15" ht="12.75" customHeight="1" x14ac:dyDescent="0.2">
      <c r="A2450" s="36" t="str">
        <f>'0'!$A$4</f>
        <v>………………..</v>
      </c>
      <c r="B2450" s="37">
        <f>'0'!$A$2</f>
        <v>46112</v>
      </c>
      <c r="C2450" s="37" t="s">
        <v>1243</v>
      </c>
      <c r="D2450" s="119" t="str">
        <f>IF(G2450="","",VLOOKUP(G2450,номенклатури!R:T,2,0))</f>
        <v/>
      </c>
      <c r="E2450" s="365" t="str">
        <f>IF(G2450="","",VLOOKUP(G2450,номенклатури!R:T,3,0))</f>
        <v/>
      </c>
      <c r="F2450" s="159" t="str">
        <f>IF(G2450="","",IF(ISERROR(VLOOKUP(G2450,номенклатури!V:V,1,0)),E2450*H2450,E2450*I2450))</f>
        <v/>
      </c>
      <c r="G2450" s="14"/>
      <c r="H2450" s="15"/>
      <c r="I2450" s="15"/>
      <c r="J2450" s="15"/>
      <c r="K2450" s="15"/>
      <c r="L2450" s="217"/>
      <c r="M2450" s="22"/>
      <c r="N2450" s="119" t="str">
        <f>IF(G2450="","",VLOOKUP(G2450,номенклатури!R:U,4,0))</f>
        <v/>
      </c>
      <c r="O2450" s="119" t="str">
        <f>IF(M2450="","",VLOOKUP(M2450,'14'!D:D,1,0))</f>
        <v/>
      </c>
    </row>
    <row r="2451" spans="1:15" ht="12.75" customHeight="1" x14ac:dyDescent="0.2">
      <c r="A2451" s="36" t="str">
        <f>'0'!$A$4</f>
        <v>………………..</v>
      </c>
      <c r="B2451" s="37">
        <f>'0'!$A$2</f>
        <v>46112</v>
      </c>
      <c r="C2451" s="37" t="s">
        <v>1243</v>
      </c>
      <c r="D2451" s="119" t="str">
        <f>IF(G2451="","",VLOOKUP(G2451,номенклатури!R:T,2,0))</f>
        <v/>
      </c>
      <c r="E2451" s="365" t="str">
        <f>IF(G2451="","",VLOOKUP(G2451,номенклатури!R:T,3,0))</f>
        <v/>
      </c>
      <c r="F2451" s="159" t="str">
        <f>IF(G2451="","",IF(ISERROR(VLOOKUP(G2451,номенклатури!V:V,1,0)),E2451*H2451,E2451*I2451))</f>
        <v/>
      </c>
      <c r="G2451" s="14"/>
      <c r="H2451" s="15"/>
      <c r="I2451" s="15"/>
      <c r="J2451" s="15"/>
      <c r="K2451" s="15"/>
      <c r="L2451" s="217"/>
      <c r="M2451" s="22"/>
      <c r="N2451" s="119" t="str">
        <f>IF(G2451="","",VLOOKUP(G2451,номенклатури!R:U,4,0))</f>
        <v/>
      </c>
      <c r="O2451" s="119" t="str">
        <f>IF(M2451="","",VLOOKUP(M2451,'14'!D:D,1,0))</f>
        <v/>
      </c>
    </row>
    <row r="2452" spans="1:15" ht="12.75" customHeight="1" x14ac:dyDescent="0.2">
      <c r="A2452" s="36" t="str">
        <f>'0'!$A$4</f>
        <v>………………..</v>
      </c>
      <c r="B2452" s="37">
        <f>'0'!$A$2</f>
        <v>46112</v>
      </c>
      <c r="C2452" s="37" t="s">
        <v>1243</v>
      </c>
      <c r="D2452" s="119" t="str">
        <f>IF(G2452="","",VLOOKUP(G2452,номенклатури!R:T,2,0))</f>
        <v/>
      </c>
      <c r="E2452" s="365" t="str">
        <f>IF(G2452="","",VLOOKUP(G2452,номенклатури!R:T,3,0))</f>
        <v/>
      </c>
      <c r="F2452" s="159" t="str">
        <f>IF(G2452="","",IF(ISERROR(VLOOKUP(G2452,номенклатури!V:V,1,0)),E2452*H2452,E2452*I2452))</f>
        <v/>
      </c>
      <c r="G2452" s="14"/>
      <c r="H2452" s="15"/>
      <c r="I2452" s="15"/>
      <c r="J2452" s="15"/>
      <c r="K2452" s="15"/>
      <c r="L2452" s="217"/>
      <c r="M2452" s="22"/>
      <c r="N2452" s="119" t="str">
        <f>IF(G2452="","",VLOOKUP(G2452,номенклатури!R:U,4,0))</f>
        <v/>
      </c>
      <c r="O2452" s="119" t="str">
        <f>IF(M2452="","",VLOOKUP(M2452,'14'!D:D,1,0))</f>
        <v/>
      </c>
    </row>
    <row r="2453" spans="1:15" ht="12.75" customHeight="1" x14ac:dyDescent="0.2">
      <c r="A2453" s="36" t="str">
        <f>'0'!$A$4</f>
        <v>………………..</v>
      </c>
      <c r="B2453" s="37">
        <f>'0'!$A$2</f>
        <v>46112</v>
      </c>
      <c r="C2453" s="37" t="s">
        <v>1243</v>
      </c>
      <c r="D2453" s="119" t="str">
        <f>IF(G2453="","",VLOOKUP(G2453,номенклатури!R:T,2,0))</f>
        <v/>
      </c>
      <c r="E2453" s="365" t="str">
        <f>IF(G2453="","",VLOOKUP(G2453,номенклатури!R:T,3,0))</f>
        <v/>
      </c>
      <c r="F2453" s="159" t="str">
        <f>IF(G2453="","",IF(ISERROR(VLOOKUP(G2453,номенклатури!V:V,1,0)),E2453*H2453,E2453*I2453))</f>
        <v/>
      </c>
      <c r="G2453" s="14"/>
      <c r="H2453" s="15"/>
      <c r="I2453" s="15"/>
      <c r="J2453" s="15"/>
      <c r="K2453" s="15"/>
      <c r="L2453" s="217"/>
      <c r="M2453" s="22"/>
      <c r="N2453" s="119" t="str">
        <f>IF(G2453="","",VLOOKUP(G2453,номенклатури!R:U,4,0))</f>
        <v/>
      </c>
      <c r="O2453" s="119" t="str">
        <f>IF(M2453="","",VLOOKUP(M2453,'14'!D:D,1,0))</f>
        <v/>
      </c>
    </row>
    <row r="2454" spans="1:15" ht="12.75" customHeight="1" x14ac:dyDescent="0.2">
      <c r="A2454" s="36" t="str">
        <f>'0'!$A$4</f>
        <v>………………..</v>
      </c>
      <c r="B2454" s="37">
        <f>'0'!$A$2</f>
        <v>46112</v>
      </c>
      <c r="C2454" s="37" t="s">
        <v>1243</v>
      </c>
      <c r="D2454" s="119" t="str">
        <f>IF(G2454="","",VLOOKUP(G2454,номенклатури!R:T,2,0))</f>
        <v/>
      </c>
      <c r="E2454" s="365" t="str">
        <f>IF(G2454="","",VLOOKUP(G2454,номенклатури!R:T,3,0))</f>
        <v/>
      </c>
      <c r="F2454" s="159" t="str">
        <f>IF(G2454="","",IF(ISERROR(VLOOKUP(G2454,номенклатури!V:V,1,0)),E2454*H2454,E2454*I2454))</f>
        <v/>
      </c>
      <c r="G2454" s="14"/>
      <c r="H2454" s="15"/>
      <c r="I2454" s="15"/>
      <c r="J2454" s="15"/>
      <c r="K2454" s="15"/>
      <c r="L2454" s="217"/>
      <c r="M2454" s="22"/>
      <c r="N2454" s="119" t="str">
        <f>IF(G2454="","",VLOOKUP(G2454,номенклатури!R:U,4,0))</f>
        <v/>
      </c>
      <c r="O2454" s="119" t="str">
        <f>IF(M2454="","",VLOOKUP(M2454,'14'!D:D,1,0))</f>
        <v/>
      </c>
    </row>
    <row r="2455" spans="1:15" ht="12.75" customHeight="1" x14ac:dyDescent="0.2">
      <c r="A2455" s="36" t="str">
        <f>'0'!$A$4</f>
        <v>………………..</v>
      </c>
      <c r="B2455" s="37">
        <f>'0'!$A$2</f>
        <v>46112</v>
      </c>
      <c r="C2455" s="37" t="s">
        <v>1243</v>
      </c>
      <c r="D2455" s="119" t="str">
        <f>IF(G2455="","",VLOOKUP(G2455,номенклатури!R:T,2,0))</f>
        <v/>
      </c>
      <c r="E2455" s="365" t="str">
        <f>IF(G2455="","",VLOOKUP(G2455,номенклатури!R:T,3,0))</f>
        <v/>
      </c>
      <c r="F2455" s="159" t="str">
        <f>IF(G2455="","",IF(ISERROR(VLOOKUP(G2455,номенклатури!V:V,1,0)),E2455*H2455,E2455*I2455))</f>
        <v/>
      </c>
      <c r="G2455" s="14"/>
      <c r="H2455" s="15"/>
      <c r="I2455" s="15"/>
      <c r="J2455" s="15"/>
      <c r="K2455" s="15"/>
      <c r="L2455" s="217"/>
      <c r="M2455" s="22"/>
      <c r="N2455" s="119" t="str">
        <f>IF(G2455="","",VLOOKUP(G2455,номенклатури!R:U,4,0))</f>
        <v/>
      </c>
      <c r="O2455" s="119" t="str">
        <f>IF(M2455="","",VLOOKUP(M2455,'14'!D:D,1,0))</f>
        <v/>
      </c>
    </row>
    <row r="2456" spans="1:15" ht="12.75" customHeight="1" x14ac:dyDescent="0.2">
      <c r="A2456" s="36" t="str">
        <f>'0'!$A$4</f>
        <v>………………..</v>
      </c>
      <c r="B2456" s="37">
        <f>'0'!$A$2</f>
        <v>46112</v>
      </c>
      <c r="C2456" s="37" t="s">
        <v>1243</v>
      </c>
      <c r="D2456" s="119" t="str">
        <f>IF(G2456="","",VLOOKUP(G2456,номенклатури!R:T,2,0))</f>
        <v/>
      </c>
      <c r="E2456" s="365" t="str">
        <f>IF(G2456="","",VLOOKUP(G2456,номенклатури!R:T,3,0))</f>
        <v/>
      </c>
      <c r="F2456" s="159" t="str">
        <f>IF(G2456="","",IF(ISERROR(VLOOKUP(G2456,номенклатури!V:V,1,0)),E2456*H2456,E2456*I2456))</f>
        <v/>
      </c>
      <c r="G2456" s="14"/>
      <c r="H2456" s="15"/>
      <c r="I2456" s="15"/>
      <c r="J2456" s="15"/>
      <c r="K2456" s="15"/>
      <c r="L2456" s="217"/>
      <c r="M2456" s="22"/>
      <c r="N2456" s="119" t="str">
        <f>IF(G2456="","",VLOOKUP(G2456,номенклатури!R:U,4,0))</f>
        <v/>
      </c>
      <c r="O2456" s="119" t="str">
        <f>IF(M2456="","",VLOOKUP(M2456,'14'!D:D,1,0))</f>
        <v/>
      </c>
    </row>
    <row r="2457" spans="1:15" ht="12.75" customHeight="1" x14ac:dyDescent="0.2">
      <c r="A2457" s="36" t="str">
        <f>'0'!$A$4</f>
        <v>………………..</v>
      </c>
      <c r="B2457" s="37">
        <f>'0'!$A$2</f>
        <v>46112</v>
      </c>
      <c r="C2457" s="37" t="s">
        <v>1243</v>
      </c>
      <c r="D2457" s="119" t="str">
        <f>IF(G2457="","",VLOOKUP(G2457,номенклатури!R:T,2,0))</f>
        <v/>
      </c>
      <c r="E2457" s="365" t="str">
        <f>IF(G2457="","",VLOOKUP(G2457,номенклатури!R:T,3,0))</f>
        <v/>
      </c>
      <c r="F2457" s="159" t="str">
        <f>IF(G2457="","",IF(ISERROR(VLOOKUP(G2457,номенклатури!V:V,1,0)),E2457*H2457,E2457*I2457))</f>
        <v/>
      </c>
      <c r="G2457" s="14"/>
      <c r="H2457" s="15"/>
      <c r="I2457" s="15"/>
      <c r="J2457" s="15"/>
      <c r="K2457" s="15"/>
      <c r="L2457" s="217"/>
      <c r="M2457" s="22"/>
      <c r="N2457" s="119" t="str">
        <f>IF(G2457="","",VLOOKUP(G2457,номенклатури!R:U,4,0))</f>
        <v/>
      </c>
      <c r="O2457" s="119" t="str">
        <f>IF(M2457="","",VLOOKUP(M2457,'14'!D:D,1,0))</f>
        <v/>
      </c>
    </row>
    <row r="2458" spans="1:15" ht="12.75" customHeight="1" x14ac:dyDescent="0.2">
      <c r="A2458" s="36" t="str">
        <f>'0'!$A$4</f>
        <v>………………..</v>
      </c>
      <c r="B2458" s="37">
        <f>'0'!$A$2</f>
        <v>46112</v>
      </c>
      <c r="C2458" s="37" t="s">
        <v>1243</v>
      </c>
      <c r="D2458" s="119" t="str">
        <f>IF(G2458="","",VLOOKUP(G2458,номенклатури!R:T,2,0))</f>
        <v/>
      </c>
      <c r="E2458" s="365" t="str">
        <f>IF(G2458="","",VLOOKUP(G2458,номенклатури!R:T,3,0))</f>
        <v/>
      </c>
      <c r="F2458" s="159" t="str">
        <f>IF(G2458="","",IF(ISERROR(VLOOKUP(G2458,номенклатури!V:V,1,0)),E2458*H2458,E2458*I2458))</f>
        <v/>
      </c>
      <c r="G2458" s="14"/>
      <c r="H2458" s="15"/>
      <c r="I2458" s="15"/>
      <c r="J2458" s="15"/>
      <c r="K2458" s="15"/>
      <c r="L2458" s="217"/>
      <c r="M2458" s="22"/>
      <c r="N2458" s="119" t="str">
        <f>IF(G2458="","",VLOOKUP(G2458,номенклатури!R:U,4,0))</f>
        <v/>
      </c>
      <c r="O2458" s="119" t="str">
        <f>IF(M2458="","",VLOOKUP(M2458,'14'!D:D,1,0))</f>
        <v/>
      </c>
    </row>
    <row r="2459" spans="1:15" ht="12.75" customHeight="1" x14ac:dyDescent="0.2">
      <c r="A2459" s="36" t="str">
        <f>'0'!$A$4</f>
        <v>………………..</v>
      </c>
      <c r="B2459" s="37">
        <f>'0'!$A$2</f>
        <v>46112</v>
      </c>
      <c r="C2459" s="37" t="s">
        <v>1243</v>
      </c>
      <c r="D2459" s="119" t="str">
        <f>IF(G2459="","",VLOOKUP(G2459,номенклатури!R:T,2,0))</f>
        <v/>
      </c>
      <c r="E2459" s="365" t="str">
        <f>IF(G2459="","",VLOOKUP(G2459,номенклатури!R:T,3,0))</f>
        <v/>
      </c>
      <c r="F2459" s="159" t="str">
        <f>IF(G2459="","",IF(ISERROR(VLOOKUP(G2459,номенклатури!V:V,1,0)),E2459*H2459,E2459*I2459))</f>
        <v/>
      </c>
      <c r="G2459" s="14"/>
      <c r="H2459" s="15"/>
      <c r="I2459" s="15"/>
      <c r="J2459" s="15"/>
      <c r="K2459" s="15"/>
      <c r="L2459" s="217"/>
      <c r="M2459" s="22"/>
      <c r="N2459" s="119" t="str">
        <f>IF(G2459="","",VLOOKUP(G2459,номенклатури!R:U,4,0))</f>
        <v/>
      </c>
      <c r="O2459" s="119" t="str">
        <f>IF(M2459="","",VLOOKUP(M2459,'14'!D:D,1,0))</f>
        <v/>
      </c>
    </row>
    <row r="2460" spans="1:15" ht="12.75" customHeight="1" x14ac:dyDescent="0.2">
      <c r="A2460" s="36" t="str">
        <f>'0'!$A$4</f>
        <v>………………..</v>
      </c>
      <c r="B2460" s="37">
        <f>'0'!$A$2</f>
        <v>46112</v>
      </c>
      <c r="C2460" s="37" t="s">
        <v>1243</v>
      </c>
      <c r="D2460" s="119" t="str">
        <f>IF(G2460="","",VLOOKUP(G2460,номенклатури!R:T,2,0))</f>
        <v/>
      </c>
      <c r="E2460" s="365" t="str">
        <f>IF(G2460="","",VLOOKUP(G2460,номенклатури!R:T,3,0))</f>
        <v/>
      </c>
      <c r="F2460" s="159" t="str">
        <f>IF(G2460="","",IF(ISERROR(VLOOKUP(G2460,номенклатури!V:V,1,0)),E2460*H2460,E2460*I2460))</f>
        <v/>
      </c>
      <c r="G2460" s="14"/>
      <c r="H2460" s="15"/>
      <c r="I2460" s="15"/>
      <c r="J2460" s="15"/>
      <c r="K2460" s="15"/>
      <c r="L2460" s="217"/>
      <c r="M2460" s="22"/>
      <c r="N2460" s="119" t="str">
        <f>IF(G2460="","",VLOOKUP(G2460,номенклатури!R:U,4,0))</f>
        <v/>
      </c>
      <c r="O2460" s="119" t="str">
        <f>IF(M2460="","",VLOOKUP(M2460,'14'!D:D,1,0))</f>
        <v/>
      </c>
    </row>
    <row r="2461" spans="1:15" ht="12.75" customHeight="1" x14ac:dyDescent="0.2">
      <c r="A2461" s="36" t="str">
        <f>'0'!$A$4</f>
        <v>………………..</v>
      </c>
      <c r="B2461" s="37">
        <f>'0'!$A$2</f>
        <v>46112</v>
      </c>
      <c r="C2461" s="37" t="s">
        <v>1243</v>
      </c>
      <c r="D2461" s="119" t="str">
        <f>IF(G2461="","",VLOOKUP(G2461,номенклатури!R:T,2,0))</f>
        <v/>
      </c>
      <c r="E2461" s="365" t="str">
        <f>IF(G2461="","",VLOOKUP(G2461,номенклатури!R:T,3,0))</f>
        <v/>
      </c>
      <c r="F2461" s="159" t="str">
        <f>IF(G2461="","",IF(ISERROR(VLOOKUP(G2461,номенклатури!V:V,1,0)),E2461*H2461,E2461*I2461))</f>
        <v/>
      </c>
      <c r="G2461" s="14"/>
      <c r="H2461" s="15"/>
      <c r="I2461" s="15"/>
      <c r="J2461" s="15"/>
      <c r="K2461" s="15"/>
      <c r="L2461" s="217"/>
      <c r="M2461" s="22"/>
      <c r="N2461" s="119" t="str">
        <f>IF(G2461="","",VLOOKUP(G2461,номенклатури!R:U,4,0))</f>
        <v/>
      </c>
      <c r="O2461" s="119" t="str">
        <f>IF(M2461="","",VLOOKUP(M2461,'14'!D:D,1,0))</f>
        <v/>
      </c>
    </row>
    <row r="2462" spans="1:15" ht="12.75" customHeight="1" x14ac:dyDescent="0.2">
      <c r="A2462" s="36" t="str">
        <f>'0'!$A$4</f>
        <v>………………..</v>
      </c>
      <c r="B2462" s="37">
        <f>'0'!$A$2</f>
        <v>46112</v>
      </c>
      <c r="C2462" s="37" t="s">
        <v>1243</v>
      </c>
      <c r="D2462" s="119" t="str">
        <f>IF(G2462="","",VLOOKUP(G2462,номенклатури!R:T,2,0))</f>
        <v/>
      </c>
      <c r="E2462" s="365" t="str">
        <f>IF(G2462="","",VLOOKUP(G2462,номенклатури!R:T,3,0))</f>
        <v/>
      </c>
      <c r="F2462" s="159" t="str">
        <f>IF(G2462="","",IF(ISERROR(VLOOKUP(G2462,номенклатури!V:V,1,0)),E2462*H2462,E2462*I2462))</f>
        <v/>
      </c>
      <c r="G2462" s="14"/>
      <c r="H2462" s="15"/>
      <c r="I2462" s="15"/>
      <c r="J2462" s="15"/>
      <c r="K2462" s="15"/>
      <c r="L2462" s="217"/>
      <c r="M2462" s="22"/>
      <c r="N2462" s="119" t="str">
        <f>IF(G2462="","",VLOOKUP(G2462,номенклатури!R:U,4,0))</f>
        <v/>
      </c>
      <c r="O2462" s="119" t="str">
        <f>IF(M2462="","",VLOOKUP(M2462,'14'!D:D,1,0))</f>
        <v/>
      </c>
    </row>
    <row r="2463" spans="1:15" ht="12.75" customHeight="1" x14ac:dyDescent="0.2">
      <c r="A2463" s="36" t="str">
        <f>'0'!$A$4</f>
        <v>………………..</v>
      </c>
      <c r="B2463" s="37">
        <f>'0'!$A$2</f>
        <v>46112</v>
      </c>
      <c r="C2463" s="37" t="s">
        <v>1243</v>
      </c>
      <c r="D2463" s="119" t="str">
        <f>IF(G2463="","",VLOOKUP(G2463,номенклатури!R:T,2,0))</f>
        <v/>
      </c>
      <c r="E2463" s="365" t="str">
        <f>IF(G2463="","",VLOOKUP(G2463,номенклатури!R:T,3,0))</f>
        <v/>
      </c>
      <c r="F2463" s="159" t="str">
        <f>IF(G2463="","",IF(ISERROR(VLOOKUP(G2463,номенклатури!V:V,1,0)),E2463*H2463,E2463*I2463))</f>
        <v/>
      </c>
      <c r="G2463" s="14"/>
      <c r="H2463" s="15"/>
      <c r="I2463" s="15"/>
      <c r="J2463" s="15"/>
      <c r="K2463" s="15"/>
      <c r="L2463" s="217"/>
      <c r="M2463" s="22"/>
      <c r="N2463" s="119" t="str">
        <f>IF(G2463="","",VLOOKUP(G2463,номенклатури!R:U,4,0))</f>
        <v/>
      </c>
      <c r="O2463" s="119" t="str">
        <f>IF(M2463="","",VLOOKUP(M2463,'14'!D:D,1,0))</f>
        <v/>
      </c>
    </row>
    <row r="2464" spans="1:15" ht="12.75" customHeight="1" x14ac:dyDescent="0.2">
      <c r="A2464" s="36" t="str">
        <f>'0'!$A$4</f>
        <v>………………..</v>
      </c>
      <c r="B2464" s="37">
        <f>'0'!$A$2</f>
        <v>46112</v>
      </c>
      <c r="C2464" s="37" t="s">
        <v>1243</v>
      </c>
      <c r="D2464" s="119" t="str">
        <f>IF(G2464="","",VLOOKUP(G2464,номенклатури!R:T,2,0))</f>
        <v/>
      </c>
      <c r="E2464" s="365" t="str">
        <f>IF(G2464="","",VLOOKUP(G2464,номенклатури!R:T,3,0))</f>
        <v/>
      </c>
      <c r="F2464" s="159" t="str">
        <f>IF(G2464="","",IF(ISERROR(VLOOKUP(G2464,номенклатури!V:V,1,0)),E2464*H2464,E2464*I2464))</f>
        <v/>
      </c>
      <c r="G2464" s="14"/>
      <c r="H2464" s="15"/>
      <c r="I2464" s="15"/>
      <c r="J2464" s="15"/>
      <c r="K2464" s="15"/>
      <c r="L2464" s="217"/>
      <c r="M2464" s="22"/>
      <c r="N2464" s="119" t="str">
        <f>IF(G2464="","",VLOOKUP(G2464,номенклатури!R:U,4,0))</f>
        <v/>
      </c>
      <c r="O2464" s="119" t="str">
        <f>IF(M2464="","",VLOOKUP(M2464,'14'!D:D,1,0))</f>
        <v/>
      </c>
    </row>
    <row r="2465" spans="1:15" ht="12.75" customHeight="1" x14ac:dyDescent="0.2">
      <c r="A2465" s="36" t="str">
        <f>'0'!$A$4</f>
        <v>………………..</v>
      </c>
      <c r="B2465" s="37">
        <f>'0'!$A$2</f>
        <v>46112</v>
      </c>
      <c r="C2465" s="37" t="s">
        <v>1243</v>
      </c>
      <c r="D2465" s="119" t="str">
        <f>IF(G2465="","",VLOOKUP(G2465,номенклатури!R:T,2,0))</f>
        <v/>
      </c>
      <c r="E2465" s="365" t="str">
        <f>IF(G2465="","",VLOOKUP(G2465,номенклатури!R:T,3,0))</f>
        <v/>
      </c>
      <c r="F2465" s="159" t="str">
        <f>IF(G2465="","",IF(ISERROR(VLOOKUP(G2465,номенклатури!V:V,1,0)),E2465*H2465,E2465*I2465))</f>
        <v/>
      </c>
      <c r="G2465" s="14"/>
      <c r="H2465" s="15"/>
      <c r="I2465" s="15"/>
      <c r="J2465" s="15"/>
      <c r="K2465" s="15"/>
      <c r="L2465" s="217"/>
      <c r="M2465" s="22"/>
      <c r="N2465" s="119" t="str">
        <f>IF(G2465="","",VLOOKUP(G2465,номенклатури!R:U,4,0))</f>
        <v/>
      </c>
      <c r="O2465" s="119" t="str">
        <f>IF(M2465="","",VLOOKUP(M2465,'14'!D:D,1,0))</f>
        <v/>
      </c>
    </row>
    <row r="2466" spans="1:15" ht="12.75" customHeight="1" x14ac:dyDescent="0.2">
      <c r="A2466" s="36" t="str">
        <f>'0'!$A$4</f>
        <v>………………..</v>
      </c>
      <c r="B2466" s="37">
        <f>'0'!$A$2</f>
        <v>46112</v>
      </c>
      <c r="C2466" s="37" t="s">
        <v>1243</v>
      </c>
      <c r="D2466" s="119" t="str">
        <f>IF(G2466="","",VLOOKUP(G2466,номенклатури!R:T,2,0))</f>
        <v/>
      </c>
      <c r="E2466" s="365" t="str">
        <f>IF(G2466="","",VLOOKUP(G2466,номенклатури!R:T,3,0))</f>
        <v/>
      </c>
      <c r="F2466" s="159" t="str">
        <f>IF(G2466="","",IF(ISERROR(VLOOKUP(G2466,номенклатури!V:V,1,0)),E2466*H2466,E2466*I2466))</f>
        <v/>
      </c>
      <c r="G2466" s="14"/>
      <c r="H2466" s="15"/>
      <c r="I2466" s="15"/>
      <c r="J2466" s="15"/>
      <c r="K2466" s="15"/>
      <c r="L2466" s="217"/>
      <c r="M2466" s="22"/>
      <c r="N2466" s="119" t="str">
        <f>IF(G2466="","",VLOOKUP(G2466,номенклатури!R:U,4,0))</f>
        <v/>
      </c>
      <c r="O2466" s="119" t="str">
        <f>IF(M2466="","",VLOOKUP(M2466,'14'!D:D,1,0))</f>
        <v/>
      </c>
    </row>
    <row r="2467" spans="1:15" ht="12.75" customHeight="1" x14ac:dyDescent="0.2">
      <c r="A2467" s="36" t="str">
        <f>'0'!$A$4</f>
        <v>………………..</v>
      </c>
      <c r="B2467" s="37">
        <f>'0'!$A$2</f>
        <v>46112</v>
      </c>
      <c r="C2467" s="37" t="s">
        <v>1243</v>
      </c>
      <c r="D2467" s="119" t="str">
        <f>IF(G2467="","",VLOOKUP(G2467,номенклатури!R:T,2,0))</f>
        <v/>
      </c>
      <c r="E2467" s="365" t="str">
        <f>IF(G2467="","",VLOOKUP(G2467,номенклатури!R:T,3,0))</f>
        <v/>
      </c>
      <c r="F2467" s="159" t="str">
        <f>IF(G2467="","",IF(ISERROR(VLOOKUP(G2467,номенклатури!V:V,1,0)),E2467*H2467,E2467*I2467))</f>
        <v/>
      </c>
      <c r="G2467" s="14"/>
      <c r="H2467" s="15"/>
      <c r="I2467" s="15"/>
      <c r="J2467" s="15"/>
      <c r="K2467" s="15"/>
      <c r="L2467" s="217"/>
      <c r="M2467" s="22"/>
      <c r="N2467" s="119" t="str">
        <f>IF(G2467="","",VLOOKUP(G2467,номенклатури!R:U,4,0))</f>
        <v/>
      </c>
      <c r="O2467" s="119" t="str">
        <f>IF(M2467="","",VLOOKUP(M2467,'14'!D:D,1,0))</f>
        <v/>
      </c>
    </row>
    <row r="2468" spans="1:15" ht="12.75" customHeight="1" x14ac:dyDescent="0.2">
      <c r="A2468" s="36" t="str">
        <f>'0'!$A$4</f>
        <v>………………..</v>
      </c>
      <c r="B2468" s="37">
        <f>'0'!$A$2</f>
        <v>46112</v>
      </c>
      <c r="C2468" s="37" t="s">
        <v>1243</v>
      </c>
      <c r="D2468" s="119" t="str">
        <f>IF(G2468="","",VLOOKUP(G2468,номенклатури!R:T,2,0))</f>
        <v/>
      </c>
      <c r="E2468" s="365" t="str">
        <f>IF(G2468="","",VLOOKUP(G2468,номенклатури!R:T,3,0))</f>
        <v/>
      </c>
      <c r="F2468" s="159" t="str">
        <f>IF(G2468="","",IF(ISERROR(VLOOKUP(G2468,номенклатури!V:V,1,0)),E2468*H2468,E2468*I2468))</f>
        <v/>
      </c>
      <c r="G2468" s="14"/>
      <c r="H2468" s="15"/>
      <c r="I2468" s="15"/>
      <c r="J2468" s="15"/>
      <c r="K2468" s="15"/>
      <c r="L2468" s="217"/>
      <c r="M2468" s="22"/>
      <c r="N2468" s="119" t="str">
        <f>IF(G2468="","",VLOOKUP(G2468,номенклатури!R:U,4,0))</f>
        <v/>
      </c>
      <c r="O2468" s="119" t="str">
        <f>IF(M2468="","",VLOOKUP(M2468,'14'!D:D,1,0))</f>
        <v/>
      </c>
    </row>
    <row r="2469" spans="1:15" ht="12.75" customHeight="1" x14ac:dyDescent="0.2">
      <c r="A2469" s="36" t="str">
        <f>'0'!$A$4</f>
        <v>………………..</v>
      </c>
      <c r="B2469" s="37">
        <f>'0'!$A$2</f>
        <v>46112</v>
      </c>
      <c r="C2469" s="37" t="s">
        <v>1243</v>
      </c>
      <c r="D2469" s="119" t="str">
        <f>IF(G2469="","",VLOOKUP(G2469,номенклатури!R:T,2,0))</f>
        <v/>
      </c>
      <c r="E2469" s="365" t="str">
        <f>IF(G2469="","",VLOOKUP(G2469,номенклатури!R:T,3,0))</f>
        <v/>
      </c>
      <c r="F2469" s="159" t="str">
        <f>IF(G2469="","",IF(ISERROR(VLOOKUP(G2469,номенклатури!V:V,1,0)),E2469*H2469,E2469*I2469))</f>
        <v/>
      </c>
      <c r="G2469" s="14"/>
      <c r="H2469" s="15"/>
      <c r="I2469" s="15"/>
      <c r="J2469" s="15"/>
      <c r="K2469" s="15"/>
      <c r="L2469" s="217"/>
      <c r="M2469" s="22"/>
      <c r="N2469" s="119" t="str">
        <f>IF(G2469="","",VLOOKUP(G2469,номенклатури!R:U,4,0))</f>
        <v/>
      </c>
      <c r="O2469" s="119" t="str">
        <f>IF(M2469="","",VLOOKUP(M2469,'14'!D:D,1,0))</f>
        <v/>
      </c>
    </row>
    <row r="2470" spans="1:15" ht="12.75" customHeight="1" x14ac:dyDescent="0.2">
      <c r="A2470" s="36" t="str">
        <f>'0'!$A$4</f>
        <v>………………..</v>
      </c>
      <c r="B2470" s="37">
        <f>'0'!$A$2</f>
        <v>46112</v>
      </c>
      <c r="C2470" s="37" t="s">
        <v>1243</v>
      </c>
      <c r="D2470" s="119" t="str">
        <f>IF(G2470="","",VLOOKUP(G2470,номенклатури!R:T,2,0))</f>
        <v/>
      </c>
      <c r="E2470" s="365" t="str">
        <f>IF(G2470="","",VLOOKUP(G2470,номенклатури!R:T,3,0))</f>
        <v/>
      </c>
      <c r="F2470" s="159" t="str">
        <f>IF(G2470="","",IF(ISERROR(VLOOKUP(G2470,номенклатури!V:V,1,0)),E2470*H2470,E2470*I2470))</f>
        <v/>
      </c>
      <c r="G2470" s="14"/>
      <c r="H2470" s="15"/>
      <c r="I2470" s="15"/>
      <c r="J2470" s="15"/>
      <c r="K2470" s="15"/>
      <c r="L2470" s="217"/>
      <c r="M2470" s="22"/>
      <c r="N2470" s="119" t="str">
        <f>IF(G2470="","",VLOOKUP(G2470,номенклатури!R:U,4,0))</f>
        <v/>
      </c>
      <c r="O2470" s="119" t="str">
        <f>IF(M2470="","",VLOOKUP(M2470,'14'!D:D,1,0))</f>
        <v/>
      </c>
    </row>
    <row r="2471" spans="1:15" ht="12.75" customHeight="1" x14ac:dyDescent="0.2">
      <c r="A2471" s="36" t="str">
        <f>'0'!$A$4</f>
        <v>………………..</v>
      </c>
      <c r="B2471" s="37">
        <f>'0'!$A$2</f>
        <v>46112</v>
      </c>
      <c r="C2471" s="37" t="s">
        <v>1243</v>
      </c>
      <c r="D2471" s="119" t="str">
        <f>IF(G2471="","",VLOOKUP(G2471,номенклатури!R:T,2,0))</f>
        <v/>
      </c>
      <c r="E2471" s="365" t="str">
        <f>IF(G2471="","",VLOOKUP(G2471,номенклатури!R:T,3,0))</f>
        <v/>
      </c>
      <c r="F2471" s="159" t="str">
        <f>IF(G2471="","",IF(ISERROR(VLOOKUP(G2471,номенклатури!V:V,1,0)),E2471*H2471,E2471*I2471))</f>
        <v/>
      </c>
      <c r="G2471" s="14"/>
      <c r="H2471" s="15"/>
      <c r="I2471" s="15"/>
      <c r="J2471" s="15"/>
      <c r="K2471" s="15"/>
      <c r="L2471" s="217"/>
      <c r="M2471" s="22"/>
      <c r="N2471" s="119" t="str">
        <f>IF(G2471="","",VLOOKUP(G2471,номенклатури!R:U,4,0))</f>
        <v/>
      </c>
      <c r="O2471" s="119" t="str">
        <f>IF(M2471="","",VLOOKUP(M2471,'14'!D:D,1,0))</f>
        <v/>
      </c>
    </row>
    <row r="2472" spans="1:15" ht="12.75" customHeight="1" x14ac:dyDescent="0.2">
      <c r="A2472" s="36" t="str">
        <f>'0'!$A$4</f>
        <v>………………..</v>
      </c>
      <c r="B2472" s="37">
        <f>'0'!$A$2</f>
        <v>46112</v>
      </c>
      <c r="C2472" s="37" t="s">
        <v>1243</v>
      </c>
      <c r="D2472" s="119" t="str">
        <f>IF(G2472="","",VLOOKUP(G2472,номенклатури!R:T,2,0))</f>
        <v/>
      </c>
      <c r="E2472" s="365" t="str">
        <f>IF(G2472="","",VLOOKUP(G2472,номенклатури!R:T,3,0))</f>
        <v/>
      </c>
      <c r="F2472" s="159" t="str">
        <f>IF(G2472="","",IF(ISERROR(VLOOKUP(G2472,номенклатури!V:V,1,0)),E2472*H2472,E2472*I2472))</f>
        <v/>
      </c>
      <c r="G2472" s="14"/>
      <c r="H2472" s="15"/>
      <c r="I2472" s="15"/>
      <c r="J2472" s="15"/>
      <c r="K2472" s="15"/>
      <c r="L2472" s="217"/>
      <c r="M2472" s="22"/>
      <c r="N2472" s="119" t="str">
        <f>IF(G2472="","",VLOOKUP(G2472,номенклатури!R:U,4,0))</f>
        <v/>
      </c>
      <c r="O2472" s="119" t="str">
        <f>IF(M2472="","",VLOOKUP(M2472,'14'!D:D,1,0))</f>
        <v/>
      </c>
    </row>
    <row r="2473" spans="1:15" ht="12.75" customHeight="1" x14ac:dyDescent="0.2">
      <c r="A2473" s="36" t="str">
        <f>'0'!$A$4</f>
        <v>………………..</v>
      </c>
      <c r="B2473" s="37">
        <f>'0'!$A$2</f>
        <v>46112</v>
      </c>
      <c r="C2473" s="37" t="s">
        <v>1243</v>
      </c>
      <c r="D2473" s="119" t="str">
        <f>IF(G2473="","",VLOOKUP(G2473,номенклатури!R:T,2,0))</f>
        <v/>
      </c>
      <c r="E2473" s="365" t="str">
        <f>IF(G2473="","",VLOOKUP(G2473,номенклатури!R:T,3,0))</f>
        <v/>
      </c>
      <c r="F2473" s="159" t="str">
        <f>IF(G2473="","",IF(ISERROR(VLOOKUP(G2473,номенклатури!V:V,1,0)),E2473*H2473,E2473*I2473))</f>
        <v/>
      </c>
      <c r="G2473" s="14"/>
      <c r="H2473" s="15"/>
      <c r="I2473" s="15"/>
      <c r="J2473" s="15"/>
      <c r="K2473" s="15"/>
      <c r="L2473" s="217"/>
      <c r="M2473" s="22"/>
      <c r="N2473" s="119" t="str">
        <f>IF(G2473="","",VLOOKUP(G2473,номенклатури!R:U,4,0))</f>
        <v/>
      </c>
      <c r="O2473" s="119" t="str">
        <f>IF(M2473="","",VLOOKUP(M2473,'14'!D:D,1,0))</f>
        <v/>
      </c>
    </row>
    <row r="2474" spans="1:15" ht="12.75" customHeight="1" x14ac:dyDescent="0.2">
      <c r="A2474" s="36" t="str">
        <f>'0'!$A$4</f>
        <v>………………..</v>
      </c>
      <c r="B2474" s="37">
        <f>'0'!$A$2</f>
        <v>46112</v>
      </c>
      <c r="C2474" s="37" t="s">
        <v>1243</v>
      </c>
      <c r="D2474" s="119" t="str">
        <f>IF(G2474="","",VLOOKUP(G2474,номенклатури!R:T,2,0))</f>
        <v/>
      </c>
      <c r="E2474" s="365" t="str">
        <f>IF(G2474="","",VLOOKUP(G2474,номенклатури!R:T,3,0))</f>
        <v/>
      </c>
      <c r="F2474" s="159" t="str">
        <f>IF(G2474="","",IF(ISERROR(VLOOKUP(G2474,номенклатури!V:V,1,0)),E2474*H2474,E2474*I2474))</f>
        <v/>
      </c>
      <c r="G2474" s="14"/>
      <c r="H2474" s="15"/>
      <c r="I2474" s="15"/>
      <c r="J2474" s="15"/>
      <c r="K2474" s="15"/>
      <c r="L2474" s="217"/>
      <c r="M2474" s="22"/>
      <c r="N2474" s="119" t="str">
        <f>IF(G2474="","",VLOOKUP(G2474,номенклатури!R:U,4,0))</f>
        <v/>
      </c>
      <c r="O2474" s="119" t="str">
        <f>IF(M2474="","",VLOOKUP(M2474,'14'!D:D,1,0))</f>
        <v/>
      </c>
    </row>
    <row r="2475" spans="1:15" ht="12.75" customHeight="1" x14ac:dyDescent="0.2">
      <c r="A2475" s="36" t="str">
        <f>'0'!$A$4</f>
        <v>………………..</v>
      </c>
      <c r="B2475" s="37">
        <f>'0'!$A$2</f>
        <v>46112</v>
      </c>
      <c r="C2475" s="37" t="s">
        <v>1243</v>
      </c>
      <c r="D2475" s="119" t="str">
        <f>IF(G2475="","",VLOOKUP(G2475,номенклатури!R:T,2,0))</f>
        <v/>
      </c>
      <c r="E2475" s="365" t="str">
        <f>IF(G2475="","",VLOOKUP(G2475,номенклатури!R:T,3,0))</f>
        <v/>
      </c>
      <c r="F2475" s="159" t="str">
        <f>IF(G2475="","",IF(ISERROR(VLOOKUP(G2475,номенклатури!V:V,1,0)),E2475*H2475,E2475*I2475))</f>
        <v/>
      </c>
      <c r="G2475" s="14"/>
      <c r="H2475" s="15"/>
      <c r="I2475" s="15"/>
      <c r="J2475" s="15"/>
      <c r="K2475" s="15"/>
      <c r="L2475" s="217"/>
      <c r="M2475" s="22"/>
      <c r="N2475" s="119" t="str">
        <f>IF(G2475="","",VLOOKUP(G2475,номенклатури!R:U,4,0))</f>
        <v/>
      </c>
      <c r="O2475" s="119" t="str">
        <f>IF(M2475="","",VLOOKUP(M2475,'14'!D:D,1,0))</f>
        <v/>
      </c>
    </row>
    <row r="2476" spans="1:15" ht="12.75" customHeight="1" x14ac:dyDescent="0.2">
      <c r="A2476" s="36" t="str">
        <f>'0'!$A$4</f>
        <v>………………..</v>
      </c>
      <c r="B2476" s="37">
        <f>'0'!$A$2</f>
        <v>46112</v>
      </c>
      <c r="C2476" s="37" t="s">
        <v>1243</v>
      </c>
      <c r="D2476" s="119" t="str">
        <f>IF(G2476="","",VLOOKUP(G2476,номенклатури!R:T,2,0))</f>
        <v/>
      </c>
      <c r="E2476" s="365" t="str">
        <f>IF(G2476="","",VLOOKUP(G2476,номенклатури!R:T,3,0))</f>
        <v/>
      </c>
      <c r="F2476" s="159" t="str">
        <f>IF(G2476="","",IF(ISERROR(VLOOKUP(G2476,номенклатури!V:V,1,0)),E2476*H2476,E2476*I2476))</f>
        <v/>
      </c>
      <c r="G2476" s="14"/>
      <c r="H2476" s="15"/>
      <c r="I2476" s="15"/>
      <c r="J2476" s="15"/>
      <c r="K2476" s="15"/>
      <c r="L2476" s="217"/>
      <c r="M2476" s="22"/>
      <c r="N2476" s="119" t="str">
        <f>IF(G2476="","",VLOOKUP(G2476,номенклатури!R:U,4,0))</f>
        <v/>
      </c>
      <c r="O2476" s="119" t="str">
        <f>IF(M2476="","",VLOOKUP(M2476,'14'!D:D,1,0))</f>
        <v/>
      </c>
    </row>
    <row r="2477" spans="1:15" ht="12.75" customHeight="1" x14ac:dyDescent="0.2">
      <c r="A2477" s="36" t="str">
        <f>'0'!$A$4</f>
        <v>………………..</v>
      </c>
      <c r="B2477" s="37">
        <f>'0'!$A$2</f>
        <v>46112</v>
      </c>
      <c r="C2477" s="37" t="s">
        <v>1243</v>
      </c>
      <c r="D2477" s="119" t="str">
        <f>IF(G2477="","",VLOOKUP(G2477,номенклатури!R:T,2,0))</f>
        <v/>
      </c>
      <c r="E2477" s="365" t="str">
        <f>IF(G2477="","",VLOOKUP(G2477,номенклатури!R:T,3,0))</f>
        <v/>
      </c>
      <c r="F2477" s="159" t="str">
        <f>IF(G2477="","",IF(ISERROR(VLOOKUP(G2477,номенклатури!V:V,1,0)),E2477*H2477,E2477*I2477))</f>
        <v/>
      </c>
      <c r="G2477" s="14"/>
      <c r="H2477" s="15"/>
      <c r="I2477" s="15"/>
      <c r="J2477" s="15"/>
      <c r="K2477" s="15"/>
      <c r="L2477" s="217"/>
      <c r="M2477" s="22"/>
      <c r="N2477" s="119" t="str">
        <f>IF(G2477="","",VLOOKUP(G2477,номенклатури!R:U,4,0))</f>
        <v/>
      </c>
      <c r="O2477" s="119" t="str">
        <f>IF(M2477="","",VLOOKUP(M2477,'14'!D:D,1,0))</f>
        <v/>
      </c>
    </row>
    <row r="2478" spans="1:15" ht="12.75" customHeight="1" x14ac:dyDescent="0.2">
      <c r="A2478" s="36" t="str">
        <f>'0'!$A$4</f>
        <v>………………..</v>
      </c>
      <c r="B2478" s="37">
        <f>'0'!$A$2</f>
        <v>46112</v>
      </c>
      <c r="C2478" s="37" t="s">
        <v>1243</v>
      </c>
      <c r="D2478" s="119" t="str">
        <f>IF(G2478="","",VLOOKUP(G2478,номенклатури!R:T,2,0))</f>
        <v/>
      </c>
      <c r="E2478" s="365" t="str">
        <f>IF(G2478="","",VLOOKUP(G2478,номенклатури!R:T,3,0))</f>
        <v/>
      </c>
      <c r="F2478" s="159" t="str">
        <f>IF(G2478="","",IF(ISERROR(VLOOKUP(G2478,номенклатури!V:V,1,0)),E2478*H2478,E2478*I2478))</f>
        <v/>
      </c>
      <c r="G2478" s="14"/>
      <c r="H2478" s="15"/>
      <c r="I2478" s="15"/>
      <c r="J2478" s="15"/>
      <c r="K2478" s="15"/>
      <c r="L2478" s="217"/>
      <c r="M2478" s="22"/>
      <c r="N2478" s="119" t="str">
        <f>IF(G2478="","",VLOOKUP(G2478,номенклатури!R:U,4,0))</f>
        <v/>
      </c>
      <c r="O2478" s="119" t="str">
        <f>IF(M2478="","",VLOOKUP(M2478,'14'!D:D,1,0))</f>
        <v/>
      </c>
    </row>
    <row r="2479" spans="1:15" ht="12.75" customHeight="1" x14ac:dyDescent="0.2">
      <c r="A2479" s="36" t="str">
        <f>'0'!$A$4</f>
        <v>………………..</v>
      </c>
      <c r="B2479" s="37">
        <f>'0'!$A$2</f>
        <v>46112</v>
      </c>
      <c r="C2479" s="37" t="s">
        <v>1243</v>
      </c>
      <c r="D2479" s="119" t="str">
        <f>IF(G2479="","",VLOOKUP(G2479,номенклатури!R:T,2,0))</f>
        <v/>
      </c>
      <c r="E2479" s="365" t="str">
        <f>IF(G2479="","",VLOOKUP(G2479,номенклатури!R:T,3,0))</f>
        <v/>
      </c>
      <c r="F2479" s="159" t="str">
        <f>IF(G2479="","",IF(ISERROR(VLOOKUP(G2479,номенклатури!V:V,1,0)),E2479*H2479,E2479*I2479))</f>
        <v/>
      </c>
      <c r="G2479" s="14"/>
      <c r="H2479" s="15"/>
      <c r="I2479" s="15"/>
      <c r="J2479" s="15"/>
      <c r="K2479" s="15"/>
      <c r="L2479" s="217"/>
      <c r="M2479" s="22"/>
      <c r="N2479" s="119" t="str">
        <f>IF(G2479="","",VLOOKUP(G2479,номенклатури!R:U,4,0))</f>
        <v/>
      </c>
      <c r="O2479" s="119" t="str">
        <f>IF(M2479="","",VLOOKUP(M2479,'14'!D:D,1,0))</f>
        <v/>
      </c>
    </row>
    <row r="2480" spans="1:15" ht="12.75" customHeight="1" x14ac:dyDescent="0.2">
      <c r="A2480" s="36" t="str">
        <f>'0'!$A$4</f>
        <v>………………..</v>
      </c>
      <c r="B2480" s="37">
        <f>'0'!$A$2</f>
        <v>46112</v>
      </c>
      <c r="C2480" s="37" t="s">
        <v>1243</v>
      </c>
      <c r="D2480" s="119" t="str">
        <f>IF(G2480="","",VLOOKUP(G2480,номенклатури!R:T,2,0))</f>
        <v/>
      </c>
      <c r="E2480" s="365" t="str">
        <f>IF(G2480="","",VLOOKUP(G2480,номенклатури!R:T,3,0))</f>
        <v/>
      </c>
      <c r="F2480" s="159" t="str">
        <f>IF(G2480="","",IF(ISERROR(VLOOKUP(G2480,номенклатури!V:V,1,0)),E2480*H2480,E2480*I2480))</f>
        <v/>
      </c>
      <c r="G2480" s="14"/>
      <c r="H2480" s="15"/>
      <c r="I2480" s="15"/>
      <c r="J2480" s="15"/>
      <c r="K2480" s="15"/>
      <c r="L2480" s="217"/>
      <c r="M2480" s="22"/>
      <c r="N2480" s="119" t="str">
        <f>IF(G2480="","",VLOOKUP(G2480,номенклатури!R:U,4,0))</f>
        <v/>
      </c>
      <c r="O2480" s="119" t="str">
        <f>IF(M2480="","",VLOOKUP(M2480,'14'!D:D,1,0))</f>
        <v/>
      </c>
    </row>
    <row r="2481" spans="1:15" ht="12.75" customHeight="1" x14ac:dyDescent="0.2">
      <c r="A2481" s="36" t="str">
        <f>'0'!$A$4</f>
        <v>………………..</v>
      </c>
      <c r="B2481" s="37">
        <f>'0'!$A$2</f>
        <v>46112</v>
      </c>
      <c r="C2481" s="37" t="s">
        <v>1243</v>
      </c>
      <c r="D2481" s="119" t="str">
        <f>IF(G2481="","",VLOOKUP(G2481,номенклатури!R:T,2,0))</f>
        <v/>
      </c>
      <c r="E2481" s="365" t="str">
        <f>IF(G2481="","",VLOOKUP(G2481,номенклатури!R:T,3,0))</f>
        <v/>
      </c>
      <c r="F2481" s="159" t="str">
        <f>IF(G2481="","",IF(ISERROR(VLOOKUP(G2481,номенклатури!V:V,1,0)),E2481*H2481,E2481*I2481))</f>
        <v/>
      </c>
      <c r="G2481" s="14"/>
      <c r="H2481" s="15"/>
      <c r="I2481" s="15"/>
      <c r="J2481" s="15"/>
      <c r="K2481" s="15"/>
      <c r="L2481" s="217"/>
      <c r="M2481" s="22"/>
      <c r="N2481" s="119" t="str">
        <f>IF(G2481="","",VLOOKUP(G2481,номенклатури!R:U,4,0))</f>
        <v/>
      </c>
      <c r="O2481" s="119" t="str">
        <f>IF(M2481="","",VLOOKUP(M2481,'14'!D:D,1,0))</f>
        <v/>
      </c>
    </row>
    <row r="2482" spans="1:15" ht="12.75" customHeight="1" x14ac:dyDescent="0.2">
      <c r="A2482" s="36" t="str">
        <f>'0'!$A$4</f>
        <v>………………..</v>
      </c>
      <c r="B2482" s="37">
        <f>'0'!$A$2</f>
        <v>46112</v>
      </c>
      <c r="C2482" s="37" t="s">
        <v>1243</v>
      </c>
      <c r="D2482" s="119" t="str">
        <f>IF(G2482="","",VLOOKUP(G2482,номенклатури!R:T,2,0))</f>
        <v/>
      </c>
      <c r="E2482" s="365" t="str">
        <f>IF(G2482="","",VLOOKUP(G2482,номенклатури!R:T,3,0))</f>
        <v/>
      </c>
      <c r="F2482" s="159" t="str">
        <f>IF(G2482="","",IF(ISERROR(VLOOKUP(G2482,номенклатури!V:V,1,0)),E2482*H2482,E2482*I2482))</f>
        <v/>
      </c>
      <c r="G2482" s="14"/>
      <c r="H2482" s="15"/>
      <c r="I2482" s="15"/>
      <c r="J2482" s="15"/>
      <c r="K2482" s="15"/>
      <c r="L2482" s="217"/>
      <c r="M2482" s="22"/>
      <c r="N2482" s="119" t="str">
        <f>IF(G2482="","",VLOOKUP(G2482,номенклатури!R:U,4,0))</f>
        <v/>
      </c>
      <c r="O2482" s="119" t="str">
        <f>IF(M2482="","",VLOOKUP(M2482,'14'!D:D,1,0))</f>
        <v/>
      </c>
    </row>
    <row r="2483" spans="1:15" ht="12.75" customHeight="1" x14ac:dyDescent="0.2">
      <c r="A2483" s="36" t="str">
        <f>'0'!$A$4</f>
        <v>………………..</v>
      </c>
      <c r="B2483" s="37">
        <f>'0'!$A$2</f>
        <v>46112</v>
      </c>
      <c r="C2483" s="37" t="s">
        <v>1243</v>
      </c>
      <c r="D2483" s="119" t="str">
        <f>IF(G2483="","",VLOOKUP(G2483,номенклатури!R:T,2,0))</f>
        <v/>
      </c>
      <c r="E2483" s="365" t="str">
        <f>IF(G2483="","",VLOOKUP(G2483,номенклатури!R:T,3,0))</f>
        <v/>
      </c>
      <c r="F2483" s="159" t="str">
        <f>IF(G2483="","",IF(ISERROR(VLOOKUP(G2483,номенклатури!V:V,1,0)),E2483*H2483,E2483*I2483))</f>
        <v/>
      </c>
      <c r="G2483" s="14"/>
      <c r="H2483" s="15"/>
      <c r="I2483" s="15"/>
      <c r="J2483" s="15"/>
      <c r="K2483" s="15"/>
      <c r="L2483" s="217"/>
      <c r="M2483" s="22"/>
      <c r="N2483" s="119" t="str">
        <f>IF(G2483="","",VLOOKUP(G2483,номенклатури!R:U,4,0))</f>
        <v/>
      </c>
      <c r="O2483" s="119" t="str">
        <f>IF(M2483="","",VLOOKUP(M2483,'14'!D:D,1,0))</f>
        <v/>
      </c>
    </row>
    <row r="2484" spans="1:15" ht="12.75" customHeight="1" x14ac:dyDescent="0.2">
      <c r="A2484" s="36" t="str">
        <f>'0'!$A$4</f>
        <v>………………..</v>
      </c>
      <c r="B2484" s="37">
        <f>'0'!$A$2</f>
        <v>46112</v>
      </c>
      <c r="C2484" s="37" t="s">
        <v>1243</v>
      </c>
      <c r="D2484" s="119" t="str">
        <f>IF(G2484="","",VLOOKUP(G2484,номенклатури!R:T,2,0))</f>
        <v/>
      </c>
      <c r="E2484" s="365" t="str">
        <f>IF(G2484="","",VLOOKUP(G2484,номенклатури!R:T,3,0))</f>
        <v/>
      </c>
      <c r="F2484" s="159" t="str">
        <f>IF(G2484="","",IF(ISERROR(VLOOKUP(G2484,номенклатури!V:V,1,0)),E2484*H2484,E2484*I2484))</f>
        <v/>
      </c>
      <c r="G2484" s="14"/>
      <c r="H2484" s="15"/>
      <c r="I2484" s="15"/>
      <c r="J2484" s="15"/>
      <c r="K2484" s="15"/>
      <c r="L2484" s="217"/>
      <c r="M2484" s="22"/>
      <c r="N2484" s="119" t="str">
        <f>IF(G2484="","",VLOOKUP(G2484,номенклатури!R:U,4,0))</f>
        <v/>
      </c>
      <c r="O2484" s="119" t="str">
        <f>IF(M2484="","",VLOOKUP(M2484,'14'!D:D,1,0))</f>
        <v/>
      </c>
    </row>
    <row r="2485" spans="1:15" ht="12.75" customHeight="1" x14ac:dyDescent="0.2">
      <c r="A2485" s="36" t="str">
        <f>'0'!$A$4</f>
        <v>………………..</v>
      </c>
      <c r="B2485" s="37">
        <f>'0'!$A$2</f>
        <v>46112</v>
      </c>
      <c r="C2485" s="37" t="s">
        <v>1243</v>
      </c>
      <c r="D2485" s="119" t="str">
        <f>IF(G2485="","",VLOOKUP(G2485,номенклатури!R:T,2,0))</f>
        <v/>
      </c>
      <c r="E2485" s="365" t="str">
        <f>IF(G2485="","",VLOOKUP(G2485,номенклатури!R:T,3,0))</f>
        <v/>
      </c>
      <c r="F2485" s="159" t="str">
        <f>IF(G2485="","",IF(ISERROR(VLOOKUP(G2485,номенклатури!V:V,1,0)),E2485*H2485,E2485*I2485))</f>
        <v/>
      </c>
      <c r="G2485" s="14"/>
      <c r="H2485" s="15"/>
      <c r="I2485" s="15"/>
      <c r="J2485" s="15"/>
      <c r="K2485" s="15"/>
      <c r="L2485" s="217"/>
      <c r="M2485" s="22"/>
      <c r="N2485" s="119" t="str">
        <f>IF(G2485="","",VLOOKUP(G2485,номенклатури!R:U,4,0))</f>
        <v/>
      </c>
      <c r="O2485" s="119" t="str">
        <f>IF(M2485="","",VLOOKUP(M2485,'14'!D:D,1,0))</f>
        <v/>
      </c>
    </row>
    <row r="2486" spans="1:15" ht="12.75" customHeight="1" x14ac:dyDescent="0.2">
      <c r="A2486" s="36" t="str">
        <f>'0'!$A$4</f>
        <v>………………..</v>
      </c>
      <c r="B2486" s="37">
        <f>'0'!$A$2</f>
        <v>46112</v>
      </c>
      <c r="C2486" s="37" t="s">
        <v>1243</v>
      </c>
      <c r="D2486" s="119" t="str">
        <f>IF(G2486="","",VLOOKUP(G2486,номенклатури!R:T,2,0))</f>
        <v/>
      </c>
      <c r="E2486" s="365" t="str">
        <f>IF(G2486="","",VLOOKUP(G2486,номенклатури!R:T,3,0))</f>
        <v/>
      </c>
      <c r="F2486" s="159" t="str">
        <f>IF(G2486="","",IF(ISERROR(VLOOKUP(G2486,номенклатури!V:V,1,0)),E2486*H2486,E2486*I2486))</f>
        <v/>
      </c>
      <c r="G2486" s="14"/>
      <c r="H2486" s="15"/>
      <c r="I2486" s="15"/>
      <c r="J2486" s="15"/>
      <c r="K2486" s="15"/>
      <c r="L2486" s="217"/>
      <c r="M2486" s="22"/>
      <c r="N2486" s="119" t="str">
        <f>IF(G2486="","",VLOOKUP(G2486,номенклатури!R:U,4,0))</f>
        <v/>
      </c>
      <c r="O2486" s="119" t="str">
        <f>IF(M2486="","",VLOOKUP(M2486,'14'!D:D,1,0))</f>
        <v/>
      </c>
    </row>
    <row r="2487" spans="1:15" ht="12.75" customHeight="1" x14ac:dyDescent="0.2">
      <c r="A2487" s="36" t="str">
        <f>'0'!$A$4</f>
        <v>………………..</v>
      </c>
      <c r="B2487" s="37">
        <f>'0'!$A$2</f>
        <v>46112</v>
      </c>
      <c r="C2487" s="37" t="s">
        <v>1243</v>
      </c>
      <c r="D2487" s="119" t="str">
        <f>IF(G2487="","",VLOOKUP(G2487,номенклатури!R:T,2,0))</f>
        <v/>
      </c>
      <c r="E2487" s="365" t="str">
        <f>IF(G2487="","",VLOOKUP(G2487,номенклатури!R:T,3,0))</f>
        <v/>
      </c>
      <c r="F2487" s="159" t="str">
        <f>IF(G2487="","",IF(ISERROR(VLOOKUP(G2487,номенклатури!V:V,1,0)),E2487*H2487,E2487*I2487))</f>
        <v/>
      </c>
      <c r="G2487" s="14"/>
      <c r="H2487" s="15"/>
      <c r="I2487" s="15"/>
      <c r="J2487" s="15"/>
      <c r="K2487" s="15"/>
      <c r="L2487" s="217"/>
      <c r="M2487" s="22"/>
      <c r="N2487" s="119" t="str">
        <f>IF(G2487="","",VLOOKUP(G2487,номенклатури!R:U,4,0))</f>
        <v/>
      </c>
      <c r="O2487" s="119" t="str">
        <f>IF(M2487="","",VLOOKUP(M2487,'14'!D:D,1,0))</f>
        <v/>
      </c>
    </row>
    <row r="2488" spans="1:15" ht="12.75" customHeight="1" x14ac:dyDescent="0.2">
      <c r="A2488" s="36" t="str">
        <f>'0'!$A$4</f>
        <v>………………..</v>
      </c>
      <c r="B2488" s="37">
        <f>'0'!$A$2</f>
        <v>46112</v>
      </c>
      <c r="C2488" s="37" t="s">
        <v>1243</v>
      </c>
      <c r="D2488" s="119" t="str">
        <f>IF(G2488="","",VLOOKUP(G2488,номенклатури!R:T,2,0))</f>
        <v/>
      </c>
      <c r="E2488" s="365" t="str">
        <f>IF(G2488="","",VLOOKUP(G2488,номенклатури!R:T,3,0))</f>
        <v/>
      </c>
      <c r="F2488" s="159" t="str">
        <f>IF(G2488="","",IF(ISERROR(VLOOKUP(G2488,номенклатури!V:V,1,0)),E2488*H2488,E2488*I2488))</f>
        <v/>
      </c>
      <c r="G2488" s="14"/>
      <c r="H2488" s="15"/>
      <c r="I2488" s="15"/>
      <c r="J2488" s="15"/>
      <c r="K2488" s="15"/>
      <c r="L2488" s="217"/>
      <c r="M2488" s="22"/>
      <c r="N2488" s="119" t="str">
        <f>IF(G2488="","",VLOOKUP(G2488,номенклатури!R:U,4,0))</f>
        <v/>
      </c>
      <c r="O2488" s="119" t="str">
        <f>IF(M2488="","",VLOOKUP(M2488,'14'!D:D,1,0))</f>
        <v/>
      </c>
    </row>
    <row r="2489" spans="1:15" ht="12.75" customHeight="1" x14ac:dyDescent="0.2">
      <c r="A2489" s="36" t="str">
        <f>'0'!$A$4</f>
        <v>………………..</v>
      </c>
      <c r="B2489" s="37">
        <f>'0'!$A$2</f>
        <v>46112</v>
      </c>
      <c r="C2489" s="37" t="s">
        <v>1243</v>
      </c>
      <c r="D2489" s="119" t="str">
        <f>IF(G2489="","",VLOOKUP(G2489,номенклатури!R:T,2,0))</f>
        <v/>
      </c>
      <c r="E2489" s="365" t="str">
        <f>IF(G2489="","",VLOOKUP(G2489,номенклатури!R:T,3,0))</f>
        <v/>
      </c>
      <c r="F2489" s="159" t="str">
        <f>IF(G2489="","",IF(ISERROR(VLOOKUP(G2489,номенклатури!V:V,1,0)),E2489*H2489,E2489*I2489))</f>
        <v/>
      </c>
      <c r="G2489" s="14"/>
      <c r="H2489" s="15"/>
      <c r="I2489" s="15"/>
      <c r="J2489" s="15"/>
      <c r="K2489" s="15"/>
      <c r="L2489" s="217"/>
      <c r="M2489" s="22"/>
      <c r="N2489" s="119" t="str">
        <f>IF(G2489="","",VLOOKUP(G2489,номенклатури!R:U,4,0))</f>
        <v/>
      </c>
      <c r="O2489" s="119" t="str">
        <f>IF(M2489="","",VLOOKUP(M2489,'14'!D:D,1,0))</f>
        <v/>
      </c>
    </row>
    <row r="2490" spans="1:15" ht="12.75" customHeight="1" x14ac:dyDescent="0.2">
      <c r="A2490" s="36" t="str">
        <f>'0'!$A$4</f>
        <v>………………..</v>
      </c>
      <c r="B2490" s="37">
        <f>'0'!$A$2</f>
        <v>46112</v>
      </c>
      <c r="C2490" s="37" t="s">
        <v>1243</v>
      </c>
      <c r="D2490" s="119" t="str">
        <f>IF(G2490="","",VLOOKUP(G2490,номенклатури!R:T,2,0))</f>
        <v/>
      </c>
      <c r="E2490" s="365" t="str">
        <f>IF(G2490="","",VLOOKUP(G2490,номенклатури!R:T,3,0))</f>
        <v/>
      </c>
      <c r="F2490" s="159" t="str">
        <f>IF(G2490="","",IF(ISERROR(VLOOKUP(G2490,номенклатури!V:V,1,0)),E2490*H2490,E2490*I2490))</f>
        <v/>
      </c>
      <c r="G2490" s="14"/>
      <c r="H2490" s="15"/>
      <c r="I2490" s="15"/>
      <c r="J2490" s="15"/>
      <c r="K2490" s="15"/>
      <c r="L2490" s="217"/>
      <c r="M2490" s="22"/>
      <c r="N2490" s="119" t="str">
        <f>IF(G2490="","",VLOOKUP(G2490,номенклатури!R:U,4,0))</f>
        <v/>
      </c>
      <c r="O2490" s="119" t="str">
        <f>IF(M2490="","",VLOOKUP(M2490,'14'!D:D,1,0))</f>
        <v/>
      </c>
    </row>
    <row r="2491" spans="1:15" ht="12.75" customHeight="1" x14ac:dyDescent="0.2">
      <c r="A2491" s="36" t="str">
        <f>'0'!$A$4</f>
        <v>………………..</v>
      </c>
      <c r="B2491" s="37">
        <f>'0'!$A$2</f>
        <v>46112</v>
      </c>
      <c r="C2491" s="37" t="s">
        <v>1243</v>
      </c>
      <c r="D2491" s="119" t="str">
        <f>IF(G2491="","",VLOOKUP(G2491,номенклатури!R:T,2,0))</f>
        <v/>
      </c>
      <c r="E2491" s="365" t="str">
        <f>IF(G2491="","",VLOOKUP(G2491,номенклатури!R:T,3,0))</f>
        <v/>
      </c>
      <c r="F2491" s="159" t="str">
        <f>IF(G2491="","",IF(ISERROR(VLOOKUP(G2491,номенклатури!V:V,1,0)),E2491*H2491,E2491*I2491))</f>
        <v/>
      </c>
      <c r="G2491" s="14"/>
      <c r="H2491" s="15"/>
      <c r="I2491" s="15"/>
      <c r="J2491" s="15"/>
      <c r="K2491" s="15"/>
      <c r="L2491" s="217"/>
      <c r="M2491" s="22"/>
      <c r="N2491" s="119" t="str">
        <f>IF(G2491="","",VLOOKUP(G2491,номенклатури!R:U,4,0))</f>
        <v/>
      </c>
      <c r="O2491" s="119" t="str">
        <f>IF(M2491="","",VLOOKUP(M2491,'14'!D:D,1,0))</f>
        <v/>
      </c>
    </row>
    <row r="2492" spans="1:15" ht="12.75" customHeight="1" x14ac:dyDescent="0.2">
      <c r="A2492" s="36" t="str">
        <f>'0'!$A$4</f>
        <v>………………..</v>
      </c>
      <c r="B2492" s="37">
        <f>'0'!$A$2</f>
        <v>46112</v>
      </c>
      <c r="C2492" s="37" t="s">
        <v>1243</v>
      </c>
      <c r="D2492" s="119" t="str">
        <f>IF(G2492="","",VLOOKUP(G2492,номенклатури!R:T,2,0))</f>
        <v/>
      </c>
      <c r="E2492" s="365" t="str">
        <f>IF(G2492="","",VLOOKUP(G2492,номенклатури!R:T,3,0))</f>
        <v/>
      </c>
      <c r="F2492" s="159" t="str">
        <f>IF(G2492="","",IF(ISERROR(VLOOKUP(G2492,номенклатури!V:V,1,0)),E2492*H2492,E2492*I2492))</f>
        <v/>
      </c>
      <c r="G2492" s="14"/>
      <c r="H2492" s="15"/>
      <c r="I2492" s="15"/>
      <c r="J2492" s="15"/>
      <c r="K2492" s="15"/>
      <c r="L2492" s="217"/>
      <c r="M2492" s="22"/>
      <c r="N2492" s="119" t="str">
        <f>IF(G2492="","",VLOOKUP(G2492,номенклатури!R:U,4,0))</f>
        <v/>
      </c>
      <c r="O2492" s="119" t="str">
        <f>IF(M2492="","",VLOOKUP(M2492,'14'!D:D,1,0))</f>
        <v/>
      </c>
    </row>
    <row r="2493" spans="1:15" ht="12.75" customHeight="1" x14ac:dyDescent="0.2">
      <c r="A2493" s="36" t="str">
        <f>'0'!$A$4</f>
        <v>………………..</v>
      </c>
      <c r="B2493" s="37">
        <f>'0'!$A$2</f>
        <v>46112</v>
      </c>
      <c r="C2493" s="37" t="s">
        <v>1243</v>
      </c>
      <c r="D2493" s="119" t="str">
        <f>IF(G2493="","",VLOOKUP(G2493,номенклатури!R:T,2,0))</f>
        <v/>
      </c>
      <c r="E2493" s="365" t="str">
        <f>IF(G2493="","",VLOOKUP(G2493,номенклатури!R:T,3,0))</f>
        <v/>
      </c>
      <c r="F2493" s="159" t="str">
        <f>IF(G2493="","",IF(ISERROR(VLOOKUP(G2493,номенклатури!V:V,1,0)),E2493*H2493,E2493*I2493))</f>
        <v/>
      </c>
      <c r="G2493" s="14"/>
      <c r="H2493" s="15"/>
      <c r="I2493" s="15"/>
      <c r="J2493" s="15"/>
      <c r="K2493" s="15"/>
      <c r="L2493" s="217"/>
      <c r="M2493" s="22"/>
      <c r="N2493" s="119" t="str">
        <f>IF(G2493="","",VLOOKUP(G2493,номенклатури!R:U,4,0))</f>
        <v/>
      </c>
      <c r="O2493" s="119" t="str">
        <f>IF(M2493="","",VLOOKUP(M2493,'14'!D:D,1,0))</f>
        <v/>
      </c>
    </row>
    <row r="2494" spans="1:15" ht="12.75" customHeight="1" x14ac:dyDescent="0.2">
      <c r="A2494" s="36" t="str">
        <f>'0'!$A$4</f>
        <v>………………..</v>
      </c>
      <c r="B2494" s="37">
        <f>'0'!$A$2</f>
        <v>46112</v>
      </c>
      <c r="C2494" s="37" t="s">
        <v>1243</v>
      </c>
      <c r="D2494" s="119" t="str">
        <f>IF(G2494="","",VLOOKUP(G2494,номенклатури!R:T,2,0))</f>
        <v/>
      </c>
      <c r="E2494" s="365" t="str">
        <f>IF(G2494="","",VLOOKUP(G2494,номенклатури!R:T,3,0))</f>
        <v/>
      </c>
      <c r="F2494" s="159" t="str">
        <f>IF(G2494="","",IF(ISERROR(VLOOKUP(G2494,номенклатури!V:V,1,0)),E2494*H2494,E2494*I2494))</f>
        <v/>
      </c>
      <c r="G2494" s="14"/>
      <c r="H2494" s="15"/>
      <c r="I2494" s="15"/>
      <c r="J2494" s="15"/>
      <c r="K2494" s="15"/>
      <c r="L2494" s="217"/>
      <c r="M2494" s="22"/>
      <c r="N2494" s="119" t="str">
        <f>IF(G2494="","",VLOOKUP(G2494,номенклатури!R:U,4,0))</f>
        <v/>
      </c>
      <c r="O2494" s="119" t="str">
        <f>IF(M2494="","",VLOOKUP(M2494,'14'!D:D,1,0))</f>
        <v/>
      </c>
    </row>
    <row r="2495" spans="1:15" ht="12.75" customHeight="1" x14ac:dyDescent="0.2">
      <c r="A2495" s="36" t="str">
        <f>'0'!$A$4</f>
        <v>………………..</v>
      </c>
      <c r="B2495" s="37">
        <f>'0'!$A$2</f>
        <v>46112</v>
      </c>
      <c r="C2495" s="37" t="s">
        <v>1243</v>
      </c>
      <c r="D2495" s="119" t="str">
        <f>IF(G2495="","",VLOOKUP(G2495,номенклатури!R:T,2,0))</f>
        <v/>
      </c>
      <c r="E2495" s="365" t="str">
        <f>IF(G2495="","",VLOOKUP(G2495,номенклатури!R:T,3,0))</f>
        <v/>
      </c>
      <c r="F2495" s="159" t="str">
        <f>IF(G2495="","",IF(ISERROR(VLOOKUP(G2495,номенклатури!V:V,1,0)),E2495*H2495,E2495*I2495))</f>
        <v/>
      </c>
      <c r="G2495" s="14"/>
      <c r="H2495" s="15"/>
      <c r="I2495" s="15"/>
      <c r="J2495" s="15"/>
      <c r="K2495" s="15"/>
      <c r="L2495" s="217"/>
      <c r="M2495" s="22"/>
      <c r="N2495" s="119" t="str">
        <f>IF(G2495="","",VLOOKUP(G2495,номенклатури!R:U,4,0))</f>
        <v/>
      </c>
      <c r="O2495" s="119" t="str">
        <f>IF(M2495="","",VLOOKUP(M2495,'14'!D:D,1,0))</f>
        <v/>
      </c>
    </row>
    <row r="2496" spans="1:15" ht="12.75" customHeight="1" x14ac:dyDescent="0.2">
      <c r="A2496" s="36" t="str">
        <f>'0'!$A$4</f>
        <v>………………..</v>
      </c>
      <c r="B2496" s="37">
        <f>'0'!$A$2</f>
        <v>46112</v>
      </c>
      <c r="C2496" s="37" t="s">
        <v>1243</v>
      </c>
      <c r="D2496" s="119" t="str">
        <f>IF(G2496="","",VLOOKUP(G2496,номенклатури!R:T,2,0))</f>
        <v/>
      </c>
      <c r="E2496" s="365" t="str">
        <f>IF(G2496="","",VLOOKUP(G2496,номенклатури!R:T,3,0))</f>
        <v/>
      </c>
      <c r="F2496" s="159" t="str">
        <f>IF(G2496="","",IF(ISERROR(VLOOKUP(G2496,номенклатури!V:V,1,0)),E2496*H2496,E2496*I2496))</f>
        <v/>
      </c>
      <c r="G2496" s="14"/>
      <c r="H2496" s="15"/>
      <c r="I2496" s="15"/>
      <c r="J2496" s="15"/>
      <c r="K2496" s="15"/>
      <c r="L2496" s="217"/>
      <c r="M2496" s="22"/>
      <c r="N2496" s="119" t="str">
        <f>IF(G2496="","",VLOOKUP(G2496,номенклатури!R:U,4,0))</f>
        <v/>
      </c>
      <c r="O2496" s="119" t="str">
        <f>IF(M2496="","",VLOOKUP(M2496,'14'!D:D,1,0))</f>
        <v/>
      </c>
    </row>
    <row r="2497" spans="1:15" ht="12.75" customHeight="1" x14ac:dyDescent="0.2">
      <c r="A2497" s="36" t="str">
        <f>'0'!$A$4</f>
        <v>………………..</v>
      </c>
      <c r="B2497" s="37">
        <f>'0'!$A$2</f>
        <v>46112</v>
      </c>
      <c r="C2497" s="37" t="s">
        <v>1243</v>
      </c>
      <c r="D2497" s="119" t="str">
        <f>IF(G2497="","",VLOOKUP(G2497,номенклатури!R:T,2,0))</f>
        <v/>
      </c>
      <c r="E2497" s="365" t="str">
        <f>IF(G2497="","",VLOOKUP(G2497,номенклатури!R:T,3,0))</f>
        <v/>
      </c>
      <c r="F2497" s="159" t="str">
        <f>IF(G2497="","",IF(ISERROR(VLOOKUP(G2497,номенклатури!V:V,1,0)),E2497*H2497,E2497*I2497))</f>
        <v/>
      </c>
      <c r="G2497" s="14"/>
      <c r="H2497" s="15"/>
      <c r="I2497" s="15"/>
      <c r="J2497" s="15"/>
      <c r="K2497" s="15"/>
      <c r="L2497" s="217"/>
      <c r="M2497" s="22"/>
      <c r="N2497" s="119" t="str">
        <f>IF(G2497="","",VLOOKUP(G2497,номенклатури!R:U,4,0))</f>
        <v/>
      </c>
      <c r="O2497" s="119" t="str">
        <f>IF(M2497="","",VLOOKUP(M2497,'14'!D:D,1,0))</f>
        <v/>
      </c>
    </row>
    <row r="2498" spans="1:15" ht="12.75" customHeight="1" x14ac:dyDescent="0.2">
      <c r="A2498" s="36" t="str">
        <f>'0'!$A$4</f>
        <v>………………..</v>
      </c>
      <c r="B2498" s="37">
        <f>'0'!$A$2</f>
        <v>46112</v>
      </c>
      <c r="C2498" s="37" t="s">
        <v>1243</v>
      </c>
      <c r="D2498" s="119" t="str">
        <f>IF(G2498="","",VLOOKUP(G2498,номенклатури!R:T,2,0))</f>
        <v/>
      </c>
      <c r="E2498" s="365" t="str">
        <f>IF(G2498="","",VLOOKUP(G2498,номенклатури!R:T,3,0))</f>
        <v/>
      </c>
      <c r="F2498" s="159" t="str">
        <f>IF(G2498="","",IF(ISERROR(VLOOKUP(G2498,номенклатури!V:V,1,0)),E2498*H2498,E2498*I2498))</f>
        <v/>
      </c>
      <c r="G2498" s="14"/>
      <c r="H2498" s="15"/>
      <c r="I2498" s="15"/>
      <c r="J2498" s="15"/>
      <c r="K2498" s="15"/>
      <c r="L2498" s="217"/>
      <c r="M2498" s="22"/>
      <c r="N2498" s="119" t="str">
        <f>IF(G2498="","",VLOOKUP(G2498,номенклатури!R:U,4,0))</f>
        <v/>
      </c>
      <c r="O2498" s="119" t="str">
        <f>IF(M2498="","",VLOOKUP(M2498,'14'!D:D,1,0))</f>
        <v/>
      </c>
    </row>
    <row r="2499" spans="1:15" ht="12.75" customHeight="1" x14ac:dyDescent="0.2">
      <c r="A2499" s="36" t="str">
        <f>'0'!$A$4</f>
        <v>………………..</v>
      </c>
      <c r="B2499" s="37">
        <f>'0'!$A$2</f>
        <v>46112</v>
      </c>
      <c r="C2499" s="37" t="s">
        <v>1243</v>
      </c>
      <c r="D2499" s="119" t="str">
        <f>IF(G2499="","",VLOOKUP(G2499,номенклатури!R:T,2,0))</f>
        <v/>
      </c>
      <c r="E2499" s="365" t="str">
        <f>IF(G2499="","",VLOOKUP(G2499,номенклатури!R:T,3,0))</f>
        <v/>
      </c>
      <c r="F2499" s="159" t="str">
        <f>IF(G2499="","",IF(ISERROR(VLOOKUP(G2499,номенклатури!V:V,1,0)),E2499*H2499,E2499*I2499))</f>
        <v/>
      </c>
      <c r="G2499" s="14"/>
      <c r="H2499" s="15"/>
      <c r="I2499" s="15"/>
      <c r="J2499" s="15"/>
      <c r="K2499" s="15"/>
      <c r="L2499" s="217"/>
      <c r="M2499" s="22"/>
      <c r="N2499" s="119" t="str">
        <f>IF(G2499="","",VLOOKUP(G2499,номенклатури!R:U,4,0))</f>
        <v/>
      </c>
      <c r="O2499" s="119" t="str">
        <f>IF(M2499="","",VLOOKUP(M2499,'14'!D:D,1,0))</f>
        <v/>
      </c>
    </row>
    <row r="2500" spans="1:15" ht="12.75" customHeight="1" x14ac:dyDescent="0.2">
      <c r="A2500" s="36" t="str">
        <f>'0'!$A$4</f>
        <v>………………..</v>
      </c>
      <c r="B2500" s="37">
        <f>'0'!$A$2</f>
        <v>46112</v>
      </c>
      <c r="C2500" s="37" t="s">
        <v>1243</v>
      </c>
      <c r="D2500" s="119" t="str">
        <f>IF(G2500="","",VLOOKUP(G2500,номенклатури!R:T,2,0))</f>
        <v/>
      </c>
      <c r="E2500" s="365" t="str">
        <f>IF(G2500="","",VLOOKUP(G2500,номенклатури!R:T,3,0))</f>
        <v/>
      </c>
      <c r="F2500" s="159" t="str">
        <f>IF(G2500="","",IF(ISERROR(VLOOKUP(G2500,номенклатури!V:V,1,0)),E2500*H2500,E2500*I2500))</f>
        <v/>
      </c>
      <c r="G2500" s="14"/>
      <c r="H2500" s="15"/>
      <c r="I2500" s="15"/>
      <c r="J2500" s="15"/>
      <c r="K2500" s="15"/>
      <c r="L2500" s="217"/>
      <c r="M2500" s="22"/>
      <c r="N2500" s="119" t="str">
        <f>IF(G2500="","",VLOOKUP(G2500,номенклатури!R:U,4,0))</f>
        <v/>
      </c>
      <c r="O2500" s="119" t="str">
        <f>IF(M2500="","",VLOOKUP(M2500,'14'!D:D,1,0))</f>
        <v/>
      </c>
    </row>
    <row r="2501" spans="1:15" ht="12.75" customHeight="1" x14ac:dyDescent="0.2">
      <c r="A2501" s="36" t="str">
        <f>'0'!$A$4</f>
        <v>………………..</v>
      </c>
      <c r="B2501" s="37">
        <f>'0'!$A$2</f>
        <v>46112</v>
      </c>
      <c r="C2501" s="37" t="s">
        <v>1243</v>
      </c>
      <c r="D2501" s="119" t="str">
        <f>IF(G2501="","",VLOOKUP(G2501,номенклатури!R:T,2,0))</f>
        <v/>
      </c>
      <c r="E2501" s="365" t="str">
        <f>IF(G2501="","",VLOOKUP(G2501,номенклатури!R:T,3,0))</f>
        <v/>
      </c>
      <c r="F2501" s="159" t="str">
        <f>IF(G2501="","",IF(ISERROR(VLOOKUP(G2501,номенклатури!V:V,1,0)),E2501*H2501,E2501*I2501))</f>
        <v/>
      </c>
      <c r="G2501" s="14"/>
      <c r="H2501" s="15"/>
      <c r="I2501" s="15"/>
      <c r="J2501" s="15"/>
      <c r="K2501" s="15"/>
      <c r="L2501" s="217"/>
      <c r="M2501" s="22"/>
      <c r="N2501" s="119" t="str">
        <f>IF(G2501="","",VLOOKUP(G2501,номенклатури!R:U,4,0))</f>
        <v/>
      </c>
      <c r="O2501" s="119" t="str">
        <f>IF(M2501="","",VLOOKUP(M2501,'14'!D:D,1,0))</f>
        <v/>
      </c>
    </row>
    <row r="2502" spans="1:15" ht="12.75" customHeight="1" x14ac:dyDescent="0.2">
      <c r="A2502" s="36" t="str">
        <f>'0'!$A$4</f>
        <v>………………..</v>
      </c>
      <c r="B2502" s="37">
        <f>'0'!$A$2</f>
        <v>46112</v>
      </c>
      <c r="C2502" s="37" t="s">
        <v>1243</v>
      </c>
      <c r="D2502" s="119" t="str">
        <f>IF(G2502="","",VLOOKUP(G2502,номенклатури!R:T,2,0))</f>
        <v/>
      </c>
      <c r="E2502" s="365" t="str">
        <f>IF(G2502="","",VLOOKUP(G2502,номенклатури!R:T,3,0))</f>
        <v/>
      </c>
      <c r="F2502" s="159" t="str">
        <f>IF(G2502="","",IF(ISERROR(VLOOKUP(G2502,номенклатури!V:V,1,0)),E2502*H2502,E2502*I2502))</f>
        <v/>
      </c>
      <c r="G2502" s="14"/>
      <c r="H2502" s="15"/>
      <c r="I2502" s="15"/>
      <c r="J2502" s="15"/>
      <c r="K2502" s="15"/>
      <c r="L2502" s="217"/>
      <c r="M2502" s="22"/>
      <c r="N2502" s="119" t="str">
        <f>IF(G2502="","",VLOOKUP(G2502,номенклатури!R:U,4,0))</f>
        <v/>
      </c>
      <c r="O2502" s="119" t="str">
        <f>IF(M2502="","",VLOOKUP(M2502,'14'!D:D,1,0))</f>
        <v/>
      </c>
    </row>
    <row r="2503" spans="1:15" ht="12.75" customHeight="1" x14ac:dyDescent="0.2">
      <c r="A2503" s="36" t="str">
        <f>'0'!$A$4</f>
        <v>………………..</v>
      </c>
      <c r="B2503" s="37">
        <f>'0'!$A$2</f>
        <v>46112</v>
      </c>
      <c r="C2503" s="37" t="s">
        <v>1243</v>
      </c>
      <c r="D2503" s="119" t="str">
        <f>IF(G2503="","",VLOOKUP(G2503,номенклатури!R:T,2,0))</f>
        <v/>
      </c>
      <c r="E2503" s="365" t="str">
        <f>IF(G2503="","",VLOOKUP(G2503,номенклатури!R:T,3,0))</f>
        <v/>
      </c>
      <c r="F2503" s="159" t="str">
        <f>IF(G2503="","",IF(ISERROR(VLOOKUP(G2503,номенклатури!V:V,1,0)),E2503*H2503,E2503*I2503))</f>
        <v/>
      </c>
      <c r="G2503" s="14"/>
      <c r="H2503" s="15"/>
      <c r="I2503" s="15"/>
      <c r="J2503" s="15"/>
      <c r="K2503" s="15"/>
      <c r="L2503" s="217"/>
      <c r="M2503" s="22"/>
      <c r="N2503" s="119" t="str">
        <f>IF(G2503="","",VLOOKUP(G2503,номенклатури!R:U,4,0))</f>
        <v/>
      </c>
      <c r="O2503" s="119" t="str">
        <f>IF(M2503="","",VLOOKUP(M2503,'14'!D:D,1,0))</f>
        <v/>
      </c>
    </row>
    <row r="2504" spans="1:15" ht="12.75" customHeight="1" x14ac:dyDescent="0.2">
      <c r="A2504" s="36" t="str">
        <f>'0'!$A$4</f>
        <v>………………..</v>
      </c>
      <c r="B2504" s="37">
        <f>'0'!$A$2</f>
        <v>46112</v>
      </c>
      <c r="C2504" s="37" t="s">
        <v>1243</v>
      </c>
      <c r="D2504" s="119" t="str">
        <f>IF(G2504="","",VLOOKUP(G2504,номенклатури!R:T,2,0))</f>
        <v/>
      </c>
      <c r="E2504" s="365" t="str">
        <f>IF(G2504="","",VLOOKUP(G2504,номенклатури!R:T,3,0))</f>
        <v/>
      </c>
      <c r="F2504" s="159" t="str">
        <f>IF(G2504="","",IF(ISERROR(VLOOKUP(G2504,номенклатури!V:V,1,0)),E2504*H2504,E2504*I2504))</f>
        <v/>
      </c>
      <c r="G2504" s="14"/>
      <c r="H2504" s="15"/>
      <c r="I2504" s="15"/>
      <c r="J2504" s="15"/>
      <c r="K2504" s="15"/>
      <c r="L2504" s="217"/>
      <c r="M2504" s="22"/>
      <c r="N2504" s="119" t="str">
        <f>IF(G2504="","",VLOOKUP(G2504,номенклатури!R:U,4,0))</f>
        <v/>
      </c>
      <c r="O2504" s="119" t="str">
        <f>IF(M2504="","",VLOOKUP(M2504,'14'!D:D,1,0))</f>
        <v/>
      </c>
    </row>
    <row r="2505" spans="1:15" ht="12.75" customHeight="1" x14ac:dyDescent="0.2">
      <c r="A2505" s="36" t="str">
        <f>'0'!$A$4</f>
        <v>………………..</v>
      </c>
      <c r="B2505" s="37">
        <f>'0'!$A$2</f>
        <v>46112</v>
      </c>
      <c r="C2505" s="37" t="s">
        <v>1243</v>
      </c>
      <c r="D2505" s="119" t="str">
        <f>IF(G2505="","",VLOOKUP(G2505,номенклатури!R:T,2,0))</f>
        <v/>
      </c>
      <c r="E2505" s="365" t="str">
        <f>IF(G2505="","",VLOOKUP(G2505,номенклатури!R:T,3,0))</f>
        <v/>
      </c>
      <c r="F2505" s="159" t="str">
        <f>IF(G2505="","",IF(ISERROR(VLOOKUP(G2505,номенклатури!V:V,1,0)),E2505*H2505,E2505*I2505))</f>
        <v/>
      </c>
      <c r="G2505" s="14"/>
      <c r="H2505" s="15"/>
      <c r="I2505" s="15"/>
      <c r="J2505" s="15"/>
      <c r="K2505" s="15"/>
      <c r="L2505" s="217"/>
      <c r="M2505" s="22"/>
      <c r="N2505" s="119" t="str">
        <f>IF(G2505="","",VLOOKUP(G2505,номенклатури!R:U,4,0))</f>
        <v/>
      </c>
      <c r="O2505" s="119" t="str">
        <f>IF(M2505="","",VLOOKUP(M2505,'14'!D:D,1,0))</f>
        <v/>
      </c>
    </row>
    <row r="2506" spans="1:15" ht="12.75" customHeight="1" x14ac:dyDescent="0.2">
      <c r="A2506" s="36" t="str">
        <f>'0'!$A$4</f>
        <v>………………..</v>
      </c>
      <c r="B2506" s="37">
        <f>'0'!$A$2</f>
        <v>46112</v>
      </c>
      <c r="C2506" s="37" t="s">
        <v>1243</v>
      </c>
      <c r="D2506" s="119" t="str">
        <f>IF(G2506="","",VLOOKUP(G2506,номенклатури!R:T,2,0))</f>
        <v/>
      </c>
      <c r="E2506" s="365" t="str">
        <f>IF(G2506="","",VLOOKUP(G2506,номенклатури!R:T,3,0))</f>
        <v/>
      </c>
      <c r="F2506" s="159" t="str">
        <f>IF(G2506="","",IF(ISERROR(VLOOKUP(G2506,номенклатури!V:V,1,0)),E2506*H2506,E2506*I2506))</f>
        <v/>
      </c>
      <c r="G2506" s="14"/>
      <c r="H2506" s="15"/>
      <c r="I2506" s="15"/>
      <c r="J2506" s="15"/>
      <c r="K2506" s="15"/>
      <c r="L2506" s="217"/>
      <c r="M2506" s="22"/>
      <c r="N2506" s="119" t="str">
        <f>IF(G2506="","",VLOOKUP(G2506,номенклатури!R:U,4,0))</f>
        <v/>
      </c>
      <c r="O2506" s="119" t="str">
        <f>IF(M2506="","",VLOOKUP(M2506,'14'!D:D,1,0))</f>
        <v/>
      </c>
    </row>
    <row r="2507" spans="1:15" ht="12.75" customHeight="1" x14ac:dyDescent="0.2">
      <c r="A2507" s="36" t="str">
        <f>'0'!$A$4</f>
        <v>………………..</v>
      </c>
      <c r="B2507" s="37">
        <f>'0'!$A$2</f>
        <v>46112</v>
      </c>
      <c r="C2507" s="37" t="s">
        <v>1243</v>
      </c>
      <c r="D2507" s="119" t="str">
        <f>IF(G2507="","",VLOOKUP(G2507,номенклатури!R:T,2,0))</f>
        <v/>
      </c>
      <c r="E2507" s="365" t="str">
        <f>IF(G2507="","",VLOOKUP(G2507,номенклатури!R:T,3,0))</f>
        <v/>
      </c>
      <c r="F2507" s="159" t="str">
        <f>IF(G2507="","",IF(ISERROR(VLOOKUP(G2507,номенклатури!V:V,1,0)),E2507*H2507,E2507*I2507))</f>
        <v/>
      </c>
      <c r="G2507" s="14"/>
      <c r="H2507" s="15"/>
      <c r="I2507" s="15"/>
      <c r="J2507" s="15"/>
      <c r="K2507" s="15"/>
      <c r="L2507" s="217"/>
      <c r="M2507" s="22"/>
      <c r="N2507" s="119" t="str">
        <f>IF(G2507="","",VLOOKUP(G2507,номенклатури!R:U,4,0))</f>
        <v/>
      </c>
      <c r="O2507" s="119" t="str">
        <f>IF(M2507="","",VLOOKUP(M2507,'14'!D:D,1,0))</f>
        <v/>
      </c>
    </row>
    <row r="2508" spans="1:15" ht="12.75" customHeight="1" x14ac:dyDescent="0.2">
      <c r="A2508" s="36" t="str">
        <f>'0'!$A$4</f>
        <v>………………..</v>
      </c>
      <c r="B2508" s="37">
        <f>'0'!$A$2</f>
        <v>46112</v>
      </c>
      <c r="C2508" s="37" t="s">
        <v>1243</v>
      </c>
      <c r="D2508" s="119" t="str">
        <f>IF(G2508="","",VLOOKUP(G2508,номенклатури!R:T,2,0))</f>
        <v/>
      </c>
      <c r="E2508" s="365" t="str">
        <f>IF(G2508="","",VLOOKUP(G2508,номенклатури!R:T,3,0))</f>
        <v/>
      </c>
      <c r="F2508" s="159" t="str">
        <f>IF(G2508="","",IF(ISERROR(VLOOKUP(G2508,номенклатури!V:V,1,0)),E2508*H2508,E2508*I2508))</f>
        <v/>
      </c>
      <c r="G2508" s="14"/>
      <c r="H2508" s="15"/>
      <c r="I2508" s="15"/>
      <c r="J2508" s="15"/>
      <c r="K2508" s="15"/>
      <c r="L2508" s="217"/>
      <c r="M2508" s="22"/>
      <c r="N2508" s="119" t="str">
        <f>IF(G2508="","",VLOOKUP(G2508,номенклатури!R:U,4,0))</f>
        <v/>
      </c>
      <c r="O2508" s="119" t="str">
        <f>IF(M2508="","",VLOOKUP(M2508,'14'!D:D,1,0))</f>
        <v/>
      </c>
    </row>
    <row r="2509" spans="1:15" ht="12.75" customHeight="1" x14ac:dyDescent="0.2">
      <c r="A2509" s="36" t="str">
        <f>'0'!$A$4</f>
        <v>………………..</v>
      </c>
      <c r="B2509" s="37">
        <f>'0'!$A$2</f>
        <v>46112</v>
      </c>
      <c r="C2509" s="37" t="s">
        <v>1243</v>
      </c>
      <c r="D2509" s="119" t="str">
        <f>IF(G2509="","",VLOOKUP(G2509,номенклатури!R:T,2,0))</f>
        <v/>
      </c>
      <c r="E2509" s="365" t="str">
        <f>IF(G2509="","",VLOOKUP(G2509,номенклатури!R:T,3,0))</f>
        <v/>
      </c>
      <c r="F2509" s="159" t="str">
        <f>IF(G2509="","",IF(ISERROR(VLOOKUP(G2509,номенклатури!V:V,1,0)),E2509*H2509,E2509*I2509))</f>
        <v/>
      </c>
      <c r="G2509" s="14"/>
      <c r="H2509" s="15"/>
      <c r="I2509" s="15"/>
      <c r="J2509" s="15"/>
      <c r="K2509" s="15"/>
      <c r="L2509" s="217"/>
      <c r="M2509" s="22"/>
      <c r="N2509" s="119" t="str">
        <f>IF(G2509="","",VLOOKUP(G2509,номенклатури!R:U,4,0))</f>
        <v/>
      </c>
      <c r="O2509" s="119" t="str">
        <f>IF(M2509="","",VLOOKUP(M2509,'14'!D:D,1,0))</f>
        <v/>
      </c>
    </row>
    <row r="2510" spans="1:15" ht="12.75" customHeight="1" x14ac:dyDescent="0.2">
      <c r="A2510" s="36" t="str">
        <f>'0'!$A$4</f>
        <v>………………..</v>
      </c>
      <c r="B2510" s="37">
        <f>'0'!$A$2</f>
        <v>46112</v>
      </c>
      <c r="C2510" s="37" t="s">
        <v>1243</v>
      </c>
      <c r="D2510" s="119" t="str">
        <f>IF(G2510="","",VLOOKUP(G2510,номенклатури!R:T,2,0))</f>
        <v/>
      </c>
      <c r="E2510" s="365" t="str">
        <f>IF(G2510="","",VLOOKUP(G2510,номенклатури!R:T,3,0))</f>
        <v/>
      </c>
      <c r="F2510" s="159" t="str">
        <f>IF(G2510="","",IF(ISERROR(VLOOKUP(G2510,номенклатури!V:V,1,0)),E2510*H2510,E2510*I2510))</f>
        <v/>
      </c>
      <c r="G2510" s="14"/>
      <c r="H2510" s="15"/>
      <c r="I2510" s="15"/>
      <c r="J2510" s="15"/>
      <c r="K2510" s="15"/>
      <c r="L2510" s="217"/>
      <c r="M2510" s="22"/>
      <c r="N2510" s="119" t="str">
        <f>IF(G2510="","",VLOOKUP(G2510,номенклатури!R:U,4,0))</f>
        <v/>
      </c>
      <c r="O2510" s="119" t="str">
        <f>IF(M2510="","",VLOOKUP(M2510,'14'!D:D,1,0))</f>
        <v/>
      </c>
    </row>
    <row r="2511" spans="1:15" ht="12.75" customHeight="1" x14ac:dyDescent="0.2">
      <c r="A2511" s="36" t="str">
        <f>'0'!$A$4</f>
        <v>………………..</v>
      </c>
      <c r="B2511" s="37">
        <f>'0'!$A$2</f>
        <v>46112</v>
      </c>
      <c r="C2511" s="37" t="s">
        <v>1243</v>
      </c>
      <c r="D2511" s="119" t="str">
        <f>IF(G2511="","",VLOOKUP(G2511,номенклатури!R:T,2,0))</f>
        <v/>
      </c>
      <c r="E2511" s="365" t="str">
        <f>IF(G2511="","",VLOOKUP(G2511,номенклатури!R:T,3,0))</f>
        <v/>
      </c>
      <c r="F2511" s="159" t="str">
        <f>IF(G2511="","",IF(ISERROR(VLOOKUP(G2511,номенклатури!V:V,1,0)),E2511*H2511,E2511*I2511))</f>
        <v/>
      </c>
      <c r="G2511" s="14"/>
      <c r="H2511" s="15"/>
      <c r="I2511" s="15"/>
      <c r="J2511" s="15"/>
      <c r="K2511" s="15"/>
      <c r="L2511" s="217"/>
      <c r="M2511" s="22"/>
      <c r="N2511" s="119" t="str">
        <f>IF(G2511="","",VLOOKUP(G2511,номенклатури!R:U,4,0))</f>
        <v/>
      </c>
      <c r="O2511" s="119" t="str">
        <f>IF(M2511="","",VLOOKUP(M2511,'14'!D:D,1,0))</f>
        <v/>
      </c>
    </row>
    <row r="2512" spans="1:15" ht="12.75" customHeight="1" x14ac:dyDescent="0.2">
      <c r="A2512" s="36" t="str">
        <f>'0'!$A$4</f>
        <v>………………..</v>
      </c>
      <c r="B2512" s="37">
        <f>'0'!$A$2</f>
        <v>46112</v>
      </c>
      <c r="C2512" s="37" t="s">
        <v>1243</v>
      </c>
      <c r="D2512" s="119" t="str">
        <f>IF(G2512="","",VLOOKUP(G2512,номенклатури!R:T,2,0))</f>
        <v/>
      </c>
      <c r="E2512" s="365" t="str">
        <f>IF(G2512="","",VLOOKUP(G2512,номенклатури!R:T,3,0))</f>
        <v/>
      </c>
      <c r="F2512" s="159" t="str">
        <f>IF(G2512="","",IF(ISERROR(VLOOKUP(G2512,номенклатури!V:V,1,0)),E2512*H2512,E2512*I2512))</f>
        <v/>
      </c>
      <c r="G2512" s="14"/>
      <c r="H2512" s="15"/>
      <c r="I2512" s="15"/>
      <c r="J2512" s="15"/>
      <c r="K2512" s="15"/>
      <c r="L2512" s="217"/>
      <c r="M2512" s="22"/>
      <c r="N2512" s="119" t="str">
        <f>IF(G2512="","",VLOOKUP(G2512,номенклатури!R:U,4,0))</f>
        <v/>
      </c>
      <c r="O2512" s="119" t="str">
        <f>IF(M2512="","",VLOOKUP(M2512,'14'!D:D,1,0))</f>
        <v/>
      </c>
    </row>
    <row r="2513" spans="1:15" ht="12.75" customHeight="1" x14ac:dyDescent="0.2">
      <c r="A2513" s="36" t="str">
        <f>'0'!$A$4</f>
        <v>………………..</v>
      </c>
      <c r="B2513" s="37">
        <f>'0'!$A$2</f>
        <v>46112</v>
      </c>
      <c r="C2513" s="37" t="s">
        <v>1243</v>
      </c>
      <c r="D2513" s="119" t="str">
        <f>IF(G2513="","",VLOOKUP(G2513,номенклатури!R:T,2,0))</f>
        <v/>
      </c>
      <c r="E2513" s="365" t="str">
        <f>IF(G2513="","",VLOOKUP(G2513,номенклатури!R:T,3,0))</f>
        <v/>
      </c>
      <c r="F2513" s="159" t="str">
        <f>IF(G2513="","",IF(ISERROR(VLOOKUP(G2513,номенклатури!V:V,1,0)),E2513*H2513,E2513*I2513))</f>
        <v/>
      </c>
      <c r="G2513" s="14"/>
      <c r="H2513" s="15"/>
      <c r="I2513" s="15"/>
      <c r="J2513" s="15"/>
      <c r="K2513" s="15"/>
      <c r="L2513" s="217"/>
      <c r="M2513" s="22"/>
      <c r="N2513" s="119" t="str">
        <f>IF(G2513="","",VLOOKUP(G2513,номенклатури!R:U,4,0))</f>
        <v/>
      </c>
      <c r="O2513" s="119" t="str">
        <f>IF(M2513="","",VLOOKUP(M2513,'14'!D:D,1,0))</f>
        <v/>
      </c>
    </row>
    <row r="2514" spans="1:15" ht="12.75" customHeight="1" x14ac:dyDescent="0.2">
      <c r="A2514" s="36" t="str">
        <f>'0'!$A$4</f>
        <v>………………..</v>
      </c>
      <c r="B2514" s="37">
        <f>'0'!$A$2</f>
        <v>46112</v>
      </c>
      <c r="C2514" s="37" t="s">
        <v>1243</v>
      </c>
      <c r="D2514" s="119" t="str">
        <f>IF(G2514="","",VLOOKUP(G2514,номенклатури!R:T,2,0))</f>
        <v/>
      </c>
      <c r="E2514" s="365" t="str">
        <f>IF(G2514="","",VLOOKUP(G2514,номенклатури!R:T,3,0))</f>
        <v/>
      </c>
      <c r="F2514" s="159" t="str">
        <f>IF(G2514="","",IF(ISERROR(VLOOKUP(G2514,номенклатури!V:V,1,0)),E2514*H2514,E2514*I2514))</f>
        <v/>
      </c>
      <c r="G2514" s="14"/>
      <c r="H2514" s="15"/>
      <c r="I2514" s="15"/>
      <c r="J2514" s="15"/>
      <c r="K2514" s="15"/>
      <c r="L2514" s="217"/>
      <c r="M2514" s="22"/>
      <c r="N2514" s="119" t="str">
        <f>IF(G2514="","",VLOOKUP(G2514,номенклатури!R:U,4,0))</f>
        <v/>
      </c>
      <c r="O2514" s="119" t="str">
        <f>IF(M2514="","",VLOOKUP(M2514,'14'!D:D,1,0))</f>
        <v/>
      </c>
    </row>
    <row r="2515" spans="1:15" ht="12.75" customHeight="1" x14ac:dyDescent="0.2">
      <c r="A2515" s="36" t="str">
        <f>'0'!$A$4</f>
        <v>………………..</v>
      </c>
      <c r="B2515" s="37">
        <f>'0'!$A$2</f>
        <v>46112</v>
      </c>
      <c r="C2515" s="37" t="s">
        <v>1243</v>
      </c>
      <c r="D2515" s="119" t="str">
        <f>IF(G2515="","",VLOOKUP(G2515,номенклатури!R:T,2,0))</f>
        <v/>
      </c>
      <c r="E2515" s="365" t="str">
        <f>IF(G2515="","",VLOOKUP(G2515,номенклатури!R:T,3,0))</f>
        <v/>
      </c>
      <c r="F2515" s="159" t="str">
        <f>IF(G2515="","",IF(ISERROR(VLOOKUP(G2515,номенклатури!V:V,1,0)),E2515*H2515,E2515*I2515))</f>
        <v/>
      </c>
      <c r="G2515" s="14"/>
      <c r="H2515" s="15"/>
      <c r="I2515" s="15"/>
      <c r="J2515" s="15"/>
      <c r="K2515" s="15"/>
      <c r="L2515" s="217"/>
      <c r="M2515" s="22"/>
      <c r="N2515" s="119" t="str">
        <f>IF(G2515="","",VLOOKUP(G2515,номенклатури!R:U,4,0))</f>
        <v/>
      </c>
      <c r="O2515" s="119" t="str">
        <f>IF(M2515="","",VLOOKUP(M2515,'14'!D:D,1,0))</f>
        <v/>
      </c>
    </row>
    <row r="2516" spans="1:15" ht="12.75" customHeight="1" x14ac:dyDescent="0.2">
      <c r="A2516" s="36" t="str">
        <f>'0'!$A$4</f>
        <v>………………..</v>
      </c>
      <c r="B2516" s="37">
        <f>'0'!$A$2</f>
        <v>46112</v>
      </c>
      <c r="C2516" s="37" t="s">
        <v>1243</v>
      </c>
      <c r="D2516" s="119" t="str">
        <f>IF(G2516="","",VLOOKUP(G2516,номенклатури!R:T,2,0))</f>
        <v/>
      </c>
      <c r="E2516" s="365" t="str">
        <f>IF(G2516="","",VLOOKUP(G2516,номенклатури!R:T,3,0))</f>
        <v/>
      </c>
      <c r="F2516" s="159" t="str">
        <f>IF(G2516="","",IF(ISERROR(VLOOKUP(G2516,номенклатури!V:V,1,0)),E2516*H2516,E2516*I2516))</f>
        <v/>
      </c>
      <c r="G2516" s="14"/>
      <c r="H2516" s="15"/>
      <c r="I2516" s="15"/>
      <c r="J2516" s="15"/>
      <c r="K2516" s="15"/>
      <c r="L2516" s="217"/>
      <c r="M2516" s="22"/>
      <c r="N2516" s="119" t="str">
        <f>IF(G2516="","",VLOOKUP(G2516,номенклатури!R:U,4,0))</f>
        <v/>
      </c>
      <c r="O2516" s="119" t="str">
        <f>IF(M2516="","",VLOOKUP(M2516,'14'!D:D,1,0))</f>
        <v/>
      </c>
    </row>
    <row r="2517" spans="1:15" ht="12.75" customHeight="1" x14ac:dyDescent="0.2">
      <c r="A2517" s="36" t="str">
        <f>'0'!$A$4</f>
        <v>………………..</v>
      </c>
      <c r="B2517" s="37">
        <f>'0'!$A$2</f>
        <v>46112</v>
      </c>
      <c r="C2517" s="37" t="s">
        <v>1243</v>
      </c>
      <c r="D2517" s="119" t="str">
        <f>IF(G2517="","",VLOOKUP(G2517,номенклатури!R:T,2,0))</f>
        <v/>
      </c>
      <c r="E2517" s="365" t="str">
        <f>IF(G2517="","",VLOOKUP(G2517,номенклатури!R:T,3,0))</f>
        <v/>
      </c>
      <c r="F2517" s="159" t="str">
        <f>IF(G2517="","",IF(ISERROR(VLOOKUP(G2517,номенклатури!V:V,1,0)),E2517*H2517,E2517*I2517))</f>
        <v/>
      </c>
      <c r="G2517" s="14"/>
      <c r="H2517" s="15"/>
      <c r="I2517" s="15"/>
      <c r="J2517" s="15"/>
      <c r="K2517" s="15"/>
      <c r="L2517" s="217"/>
      <c r="M2517" s="22"/>
      <c r="N2517" s="119" t="str">
        <f>IF(G2517="","",VLOOKUP(G2517,номенклатури!R:U,4,0))</f>
        <v/>
      </c>
      <c r="O2517" s="119" t="str">
        <f>IF(M2517="","",VLOOKUP(M2517,'14'!D:D,1,0))</f>
        <v/>
      </c>
    </row>
    <row r="2518" spans="1:15" ht="12.75" customHeight="1" x14ac:dyDescent="0.2">
      <c r="A2518" s="36" t="str">
        <f>'0'!$A$4</f>
        <v>………………..</v>
      </c>
      <c r="B2518" s="37">
        <f>'0'!$A$2</f>
        <v>46112</v>
      </c>
      <c r="C2518" s="37" t="s">
        <v>1243</v>
      </c>
      <c r="D2518" s="119" t="str">
        <f>IF(G2518="","",VLOOKUP(G2518,номенклатури!R:T,2,0))</f>
        <v/>
      </c>
      <c r="E2518" s="365" t="str">
        <f>IF(G2518="","",VLOOKUP(G2518,номенклатури!R:T,3,0))</f>
        <v/>
      </c>
      <c r="F2518" s="159" t="str">
        <f>IF(G2518="","",IF(ISERROR(VLOOKUP(G2518,номенклатури!V:V,1,0)),E2518*H2518,E2518*I2518))</f>
        <v/>
      </c>
      <c r="G2518" s="14"/>
      <c r="H2518" s="15"/>
      <c r="I2518" s="15"/>
      <c r="J2518" s="15"/>
      <c r="K2518" s="15"/>
      <c r="L2518" s="217"/>
      <c r="M2518" s="22"/>
      <c r="N2518" s="119" t="str">
        <f>IF(G2518="","",VLOOKUP(G2518,номенклатури!R:U,4,0))</f>
        <v/>
      </c>
      <c r="O2518" s="119" t="str">
        <f>IF(M2518="","",VLOOKUP(M2518,'14'!D:D,1,0))</f>
        <v/>
      </c>
    </row>
    <row r="2519" spans="1:15" ht="12.75" customHeight="1" x14ac:dyDescent="0.2">
      <c r="A2519" s="36" t="str">
        <f>'0'!$A$4</f>
        <v>………………..</v>
      </c>
      <c r="B2519" s="37">
        <f>'0'!$A$2</f>
        <v>46112</v>
      </c>
      <c r="C2519" s="37" t="s">
        <v>1243</v>
      </c>
      <c r="D2519" s="119" t="str">
        <f>IF(G2519="","",VLOOKUP(G2519,номенклатури!R:T,2,0))</f>
        <v/>
      </c>
      <c r="E2519" s="365" t="str">
        <f>IF(G2519="","",VLOOKUP(G2519,номенклатури!R:T,3,0))</f>
        <v/>
      </c>
      <c r="F2519" s="159" t="str">
        <f>IF(G2519="","",IF(ISERROR(VLOOKUP(G2519,номенклатури!V:V,1,0)),E2519*H2519,E2519*I2519))</f>
        <v/>
      </c>
      <c r="G2519" s="14"/>
      <c r="H2519" s="15"/>
      <c r="I2519" s="15"/>
      <c r="J2519" s="15"/>
      <c r="K2519" s="15"/>
      <c r="L2519" s="217"/>
      <c r="M2519" s="22"/>
      <c r="N2519" s="119" t="str">
        <f>IF(G2519="","",VLOOKUP(G2519,номенклатури!R:U,4,0))</f>
        <v/>
      </c>
      <c r="O2519" s="119" t="str">
        <f>IF(M2519="","",VLOOKUP(M2519,'14'!D:D,1,0))</f>
        <v/>
      </c>
    </row>
    <row r="2520" spans="1:15" ht="12.75" customHeight="1" x14ac:dyDescent="0.2">
      <c r="A2520" s="36" t="str">
        <f>'0'!$A$4</f>
        <v>………………..</v>
      </c>
      <c r="B2520" s="37">
        <f>'0'!$A$2</f>
        <v>46112</v>
      </c>
      <c r="C2520" s="37" t="s">
        <v>1243</v>
      </c>
      <c r="D2520" s="119" t="str">
        <f>IF(G2520="","",VLOOKUP(G2520,номенклатури!R:T,2,0))</f>
        <v/>
      </c>
      <c r="E2520" s="365" t="str">
        <f>IF(G2520="","",VLOOKUP(G2520,номенклатури!R:T,3,0))</f>
        <v/>
      </c>
      <c r="F2520" s="159" t="str">
        <f>IF(G2520="","",IF(ISERROR(VLOOKUP(G2520,номенклатури!V:V,1,0)),E2520*H2520,E2520*I2520))</f>
        <v/>
      </c>
      <c r="G2520" s="14"/>
      <c r="H2520" s="15"/>
      <c r="I2520" s="15"/>
      <c r="J2520" s="15"/>
      <c r="K2520" s="15"/>
      <c r="L2520" s="217"/>
      <c r="M2520" s="22"/>
      <c r="N2520" s="119" t="str">
        <f>IF(G2520="","",VLOOKUP(G2520,номенклатури!R:U,4,0))</f>
        <v/>
      </c>
      <c r="O2520" s="119" t="str">
        <f>IF(M2520="","",VLOOKUP(M2520,'14'!D:D,1,0))</f>
        <v/>
      </c>
    </row>
    <row r="2521" spans="1:15" ht="12.75" customHeight="1" x14ac:dyDescent="0.2">
      <c r="A2521" s="36" t="str">
        <f>'0'!$A$4</f>
        <v>………………..</v>
      </c>
      <c r="B2521" s="37">
        <f>'0'!$A$2</f>
        <v>46112</v>
      </c>
      <c r="C2521" s="37" t="s">
        <v>1243</v>
      </c>
      <c r="D2521" s="119" t="str">
        <f>IF(G2521="","",VLOOKUP(G2521,номенклатури!R:T,2,0))</f>
        <v/>
      </c>
      <c r="E2521" s="365" t="str">
        <f>IF(G2521="","",VLOOKUP(G2521,номенклатури!R:T,3,0))</f>
        <v/>
      </c>
      <c r="F2521" s="159" t="str">
        <f>IF(G2521="","",IF(ISERROR(VLOOKUP(G2521,номенклатури!V:V,1,0)),E2521*H2521,E2521*I2521))</f>
        <v/>
      </c>
      <c r="G2521" s="14"/>
      <c r="H2521" s="15"/>
      <c r="I2521" s="15"/>
      <c r="J2521" s="15"/>
      <c r="K2521" s="15"/>
      <c r="L2521" s="217"/>
      <c r="M2521" s="22"/>
      <c r="N2521" s="119" t="str">
        <f>IF(G2521="","",VLOOKUP(G2521,номенклатури!R:U,4,0))</f>
        <v/>
      </c>
      <c r="O2521" s="119" t="str">
        <f>IF(M2521="","",VLOOKUP(M2521,'14'!D:D,1,0))</f>
        <v/>
      </c>
    </row>
    <row r="2522" spans="1:15" ht="12.75" customHeight="1" x14ac:dyDescent="0.2">
      <c r="A2522" s="36" t="str">
        <f>'0'!$A$4</f>
        <v>………………..</v>
      </c>
      <c r="B2522" s="37">
        <f>'0'!$A$2</f>
        <v>46112</v>
      </c>
      <c r="C2522" s="37" t="s">
        <v>1243</v>
      </c>
      <c r="D2522" s="119" t="str">
        <f>IF(G2522="","",VLOOKUP(G2522,номенклатури!R:T,2,0))</f>
        <v/>
      </c>
      <c r="E2522" s="365" t="str">
        <f>IF(G2522="","",VLOOKUP(G2522,номенклатури!R:T,3,0))</f>
        <v/>
      </c>
      <c r="F2522" s="159" t="str">
        <f>IF(G2522="","",IF(ISERROR(VLOOKUP(G2522,номенклатури!V:V,1,0)),E2522*H2522,E2522*I2522))</f>
        <v/>
      </c>
      <c r="G2522" s="14"/>
      <c r="H2522" s="15"/>
      <c r="I2522" s="15"/>
      <c r="J2522" s="15"/>
      <c r="K2522" s="15"/>
      <c r="L2522" s="217"/>
      <c r="M2522" s="22"/>
      <c r="N2522" s="119" t="str">
        <f>IF(G2522="","",VLOOKUP(G2522,номенклатури!R:U,4,0))</f>
        <v/>
      </c>
      <c r="O2522" s="119" t="str">
        <f>IF(M2522="","",VLOOKUP(M2522,'14'!D:D,1,0))</f>
        <v/>
      </c>
    </row>
    <row r="2523" spans="1:15" ht="12.75" customHeight="1" x14ac:dyDescent="0.2">
      <c r="A2523" s="36" t="str">
        <f>'0'!$A$4</f>
        <v>………………..</v>
      </c>
      <c r="B2523" s="37">
        <f>'0'!$A$2</f>
        <v>46112</v>
      </c>
      <c r="C2523" s="37" t="s">
        <v>1243</v>
      </c>
      <c r="D2523" s="119" t="str">
        <f>IF(G2523="","",VLOOKUP(G2523,номенклатури!R:T,2,0))</f>
        <v/>
      </c>
      <c r="E2523" s="365" t="str">
        <f>IF(G2523="","",VLOOKUP(G2523,номенклатури!R:T,3,0))</f>
        <v/>
      </c>
      <c r="F2523" s="159" t="str">
        <f>IF(G2523="","",IF(ISERROR(VLOOKUP(G2523,номенклатури!V:V,1,0)),E2523*H2523,E2523*I2523))</f>
        <v/>
      </c>
      <c r="G2523" s="14"/>
      <c r="H2523" s="15"/>
      <c r="I2523" s="15"/>
      <c r="J2523" s="15"/>
      <c r="K2523" s="15"/>
      <c r="L2523" s="217"/>
      <c r="M2523" s="22"/>
      <c r="N2523" s="119" t="str">
        <f>IF(G2523="","",VLOOKUP(G2523,номенклатури!R:U,4,0))</f>
        <v/>
      </c>
      <c r="O2523" s="119" t="str">
        <f>IF(M2523="","",VLOOKUP(M2523,'14'!D:D,1,0))</f>
        <v/>
      </c>
    </row>
    <row r="2524" spans="1:15" ht="12.75" customHeight="1" x14ac:dyDescent="0.2">
      <c r="A2524" s="36" t="str">
        <f>'0'!$A$4</f>
        <v>………………..</v>
      </c>
      <c r="B2524" s="37">
        <f>'0'!$A$2</f>
        <v>46112</v>
      </c>
      <c r="C2524" s="37" t="s">
        <v>1243</v>
      </c>
      <c r="D2524" s="119" t="str">
        <f>IF(G2524="","",VLOOKUP(G2524,номенклатури!R:T,2,0))</f>
        <v/>
      </c>
      <c r="E2524" s="365" t="str">
        <f>IF(G2524="","",VLOOKUP(G2524,номенклатури!R:T,3,0))</f>
        <v/>
      </c>
      <c r="F2524" s="159" t="str">
        <f>IF(G2524="","",IF(ISERROR(VLOOKUP(G2524,номенклатури!V:V,1,0)),E2524*H2524,E2524*I2524))</f>
        <v/>
      </c>
      <c r="G2524" s="14"/>
      <c r="H2524" s="15"/>
      <c r="I2524" s="15"/>
      <c r="J2524" s="15"/>
      <c r="K2524" s="15"/>
      <c r="L2524" s="217"/>
      <c r="M2524" s="22"/>
      <c r="N2524" s="119" t="str">
        <f>IF(G2524="","",VLOOKUP(G2524,номенклатури!R:U,4,0))</f>
        <v/>
      </c>
      <c r="O2524" s="119" t="str">
        <f>IF(M2524="","",VLOOKUP(M2524,'14'!D:D,1,0))</f>
        <v/>
      </c>
    </row>
    <row r="2525" spans="1:15" ht="12.75" customHeight="1" x14ac:dyDescent="0.2">
      <c r="A2525" s="36" t="str">
        <f>'0'!$A$4</f>
        <v>………………..</v>
      </c>
      <c r="B2525" s="37">
        <f>'0'!$A$2</f>
        <v>46112</v>
      </c>
      <c r="C2525" s="37" t="s">
        <v>1243</v>
      </c>
      <c r="D2525" s="119" t="str">
        <f>IF(G2525="","",VLOOKUP(G2525,номенклатури!R:T,2,0))</f>
        <v/>
      </c>
      <c r="E2525" s="365" t="str">
        <f>IF(G2525="","",VLOOKUP(G2525,номенклатури!R:T,3,0))</f>
        <v/>
      </c>
      <c r="F2525" s="159" t="str">
        <f>IF(G2525="","",IF(ISERROR(VLOOKUP(G2525,номенклатури!V:V,1,0)),E2525*H2525,E2525*I2525))</f>
        <v/>
      </c>
      <c r="G2525" s="14"/>
      <c r="H2525" s="15"/>
      <c r="I2525" s="15"/>
      <c r="J2525" s="15"/>
      <c r="K2525" s="15"/>
      <c r="L2525" s="217"/>
      <c r="M2525" s="22"/>
      <c r="N2525" s="119" t="str">
        <f>IF(G2525="","",VLOOKUP(G2525,номенклатури!R:U,4,0))</f>
        <v/>
      </c>
      <c r="O2525" s="119" t="str">
        <f>IF(M2525="","",VLOOKUP(M2525,'14'!D:D,1,0))</f>
        <v/>
      </c>
    </row>
    <row r="2526" spans="1:15" ht="12.75" customHeight="1" x14ac:dyDescent="0.2">
      <c r="A2526" s="36" t="str">
        <f>'0'!$A$4</f>
        <v>………………..</v>
      </c>
      <c r="B2526" s="37">
        <f>'0'!$A$2</f>
        <v>46112</v>
      </c>
      <c r="C2526" s="37" t="s">
        <v>1243</v>
      </c>
      <c r="D2526" s="119" t="str">
        <f>IF(G2526="","",VLOOKUP(G2526,номенклатури!R:T,2,0))</f>
        <v/>
      </c>
      <c r="E2526" s="365" t="str">
        <f>IF(G2526="","",VLOOKUP(G2526,номенклатури!R:T,3,0))</f>
        <v/>
      </c>
      <c r="F2526" s="159" t="str">
        <f>IF(G2526="","",IF(ISERROR(VLOOKUP(G2526,номенклатури!V:V,1,0)),E2526*H2526,E2526*I2526))</f>
        <v/>
      </c>
      <c r="G2526" s="14"/>
      <c r="H2526" s="15"/>
      <c r="I2526" s="15"/>
      <c r="J2526" s="15"/>
      <c r="K2526" s="15"/>
      <c r="L2526" s="217"/>
      <c r="M2526" s="22"/>
      <c r="N2526" s="119" t="str">
        <f>IF(G2526="","",VLOOKUP(G2526,номенклатури!R:U,4,0))</f>
        <v/>
      </c>
      <c r="O2526" s="119" t="str">
        <f>IF(M2526="","",VLOOKUP(M2526,'14'!D:D,1,0))</f>
        <v/>
      </c>
    </row>
    <row r="2527" spans="1:15" ht="12.75" customHeight="1" x14ac:dyDescent="0.2">
      <c r="A2527" s="36" t="str">
        <f>'0'!$A$4</f>
        <v>………………..</v>
      </c>
      <c r="B2527" s="37">
        <f>'0'!$A$2</f>
        <v>46112</v>
      </c>
      <c r="C2527" s="37" t="s">
        <v>1243</v>
      </c>
      <c r="D2527" s="119" t="str">
        <f>IF(G2527="","",VLOOKUP(G2527,номенклатури!R:T,2,0))</f>
        <v/>
      </c>
      <c r="E2527" s="365" t="str">
        <f>IF(G2527="","",VLOOKUP(G2527,номенклатури!R:T,3,0))</f>
        <v/>
      </c>
      <c r="F2527" s="159" t="str">
        <f>IF(G2527="","",IF(ISERROR(VLOOKUP(G2527,номенклатури!V:V,1,0)),E2527*H2527,E2527*I2527))</f>
        <v/>
      </c>
      <c r="G2527" s="14"/>
      <c r="H2527" s="15"/>
      <c r="I2527" s="15"/>
      <c r="J2527" s="15"/>
      <c r="K2527" s="15"/>
      <c r="L2527" s="217"/>
      <c r="M2527" s="22"/>
      <c r="N2527" s="119" t="str">
        <f>IF(G2527="","",VLOOKUP(G2527,номенклатури!R:U,4,0))</f>
        <v/>
      </c>
      <c r="O2527" s="119" t="str">
        <f>IF(M2527="","",VLOOKUP(M2527,'14'!D:D,1,0))</f>
        <v/>
      </c>
    </row>
    <row r="2528" spans="1:15" ht="12.75" customHeight="1" x14ac:dyDescent="0.2">
      <c r="A2528" s="36" t="str">
        <f>'0'!$A$4</f>
        <v>………………..</v>
      </c>
      <c r="B2528" s="37">
        <f>'0'!$A$2</f>
        <v>46112</v>
      </c>
      <c r="C2528" s="37" t="s">
        <v>1243</v>
      </c>
      <c r="D2528" s="119" t="str">
        <f>IF(G2528="","",VLOOKUP(G2528,номенклатури!R:T,2,0))</f>
        <v/>
      </c>
      <c r="E2528" s="365" t="str">
        <f>IF(G2528="","",VLOOKUP(G2528,номенклатури!R:T,3,0))</f>
        <v/>
      </c>
      <c r="F2528" s="159" t="str">
        <f>IF(G2528="","",IF(ISERROR(VLOOKUP(G2528,номенклатури!V:V,1,0)),E2528*H2528,E2528*I2528))</f>
        <v/>
      </c>
      <c r="G2528" s="14"/>
      <c r="H2528" s="15"/>
      <c r="I2528" s="15"/>
      <c r="J2528" s="15"/>
      <c r="K2528" s="15"/>
      <c r="L2528" s="217"/>
      <c r="M2528" s="22"/>
      <c r="N2528" s="119" t="str">
        <f>IF(G2528="","",VLOOKUP(G2528,номенклатури!R:U,4,0))</f>
        <v/>
      </c>
      <c r="O2528" s="119" t="str">
        <f>IF(M2528="","",VLOOKUP(M2528,'14'!D:D,1,0))</f>
        <v/>
      </c>
    </row>
    <row r="2529" spans="1:15" ht="12.75" customHeight="1" x14ac:dyDescent="0.2">
      <c r="A2529" s="36" t="str">
        <f>'0'!$A$4</f>
        <v>………………..</v>
      </c>
      <c r="B2529" s="37">
        <f>'0'!$A$2</f>
        <v>46112</v>
      </c>
      <c r="C2529" s="37" t="s">
        <v>1243</v>
      </c>
      <c r="D2529" s="119" t="str">
        <f>IF(G2529="","",VLOOKUP(G2529,номенклатури!R:T,2,0))</f>
        <v/>
      </c>
      <c r="E2529" s="365" t="str">
        <f>IF(G2529="","",VLOOKUP(G2529,номенклатури!R:T,3,0))</f>
        <v/>
      </c>
      <c r="F2529" s="159" t="str">
        <f>IF(G2529="","",IF(ISERROR(VLOOKUP(G2529,номенклатури!V:V,1,0)),E2529*H2529,E2529*I2529))</f>
        <v/>
      </c>
      <c r="G2529" s="14"/>
      <c r="H2529" s="15"/>
      <c r="I2529" s="15"/>
      <c r="J2529" s="15"/>
      <c r="K2529" s="15"/>
      <c r="L2529" s="217"/>
      <c r="M2529" s="22"/>
      <c r="N2529" s="119" t="str">
        <f>IF(G2529="","",VLOOKUP(G2529,номенклатури!R:U,4,0))</f>
        <v/>
      </c>
      <c r="O2529" s="119" t="str">
        <f>IF(M2529="","",VLOOKUP(M2529,'14'!D:D,1,0))</f>
        <v/>
      </c>
    </row>
    <row r="2530" spans="1:15" ht="12.75" customHeight="1" x14ac:dyDescent="0.2">
      <c r="A2530" s="36" t="str">
        <f>'0'!$A$4</f>
        <v>………………..</v>
      </c>
      <c r="B2530" s="37">
        <f>'0'!$A$2</f>
        <v>46112</v>
      </c>
      <c r="C2530" s="37" t="s">
        <v>1243</v>
      </c>
      <c r="D2530" s="119" t="str">
        <f>IF(G2530="","",VLOOKUP(G2530,номенклатури!R:T,2,0))</f>
        <v/>
      </c>
      <c r="E2530" s="365" t="str">
        <f>IF(G2530="","",VLOOKUP(G2530,номенклатури!R:T,3,0))</f>
        <v/>
      </c>
      <c r="F2530" s="159" t="str">
        <f>IF(G2530="","",IF(ISERROR(VLOOKUP(G2530,номенклатури!V:V,1,0)),E2530*H2530,E2530*I2530))</f>
        <v/>
      </c>
      <c r="G2530" s="14"/>
      <c r="H2530" s="15"/>
      <c r="I2530" s="15"/>
      <c r="J2530" s="15"/>
      <c r="K2530" s="15"/>
      <c r="L2530" s="217"/>
      <c r="M2530" s="22"/>
      <c r="N2530" s="119" t="str">
        <f>IF(G2530="","",VLOOKUP(G2530,номенклатури!R:U,4,0))</f>
        <v/>
      </c>
      <c r="O2530" s="119" t="str">
        <f>IF(M2530="","",VLOOKUP(M2530,'14'!D:D,1,0))</f>
        <v/>
      </c>
    </row>
    <row r="2531" spans="1:15" ht="12.75" customHeight="1" x14ac:dyDescent="0.2">
      <c r="A2531" s="36" t="str">
        <f>'0'!$A$4</f>
        <v>………………..</v>
      </c>
      <c r="B2531" s="37">
        <f>'0'!$A$2</f>
        <v>46112</v>
      </c>
      <c r="C2531" s="37" t="s">
        <v>1243</v>
      </c>
      <c r="D2531" s="119" t="str">
        <f>IF(G2531="","",VLOOKUP(G2531,номенклатури!R:T,2,0))</f>
        <v/>
      </c>
      <c r="E2531" s="365" t="str">
        <f>IF(G2531="","",VLOOKUP(G2531,номенклатури!R:T,3,0))</f>
        <v/>
      </c>
      <c r="F2531" s="159" t="str">
        <f>IF(G2531="","",IF(ISERROR(VLOOKUP(G2531,номенклатури!V:V,1,0)),E2531*H2531,E2531*I2531))</f>
        <v/>
      </c>
      <c r="G2531" s="14"/>
      <c r="H2531" s="15"/>
      <c r="I2531" s="15"/>
      <c r="J2531" s="15"/>
      <c r="K2531" s="15"/>
      <c r="L2531" s="217"/>
      <c r="M2531" s="22"/>
      <c r="N2531" s="119" t="str">
        <f>IF(G2531="","",VLOOKUP(G2531,номенклатури!R:U,4,0))</f>
        <v/>
      </c>
      <c r="O2531" s="119" t="str">
        <f>IF(M2531="","",VLOOKUP(M2531,'14'!D:D,1,0))</f>
        <v/>
      </c>
    </row>
    <row r="2532" spans="1:15" ht="12.75" customHeight="1" x14ac:dyDescent="0.2">
      <c r="A2532" s="36" t="str">
        <f>'0'!$A$4</f>
        <v>………………..</v>
      </c>
      <c r="B2532" s="37">
        <f>'0'!$A$2</f>
        <v>46112</v>
      </c>
      <c r="C2532" s="37" t="s">
        <v>1243</v>
      </c>
      <c r="D2532" s="119" t="str">
        <f>IF(G2532="","",VLOOKUP(G2532,номенклатури!R:T,2,0))</f>
        <v/>
      </c>
      <c r="E2532" s="365" t="str">
        <f>IF(G2532="","",VLOOKUP(G2532,номенклатури!R:T,3,0))</f>
        <v/>
      </c>
      <c r="F2532" s="159" t="str">
        <f>IF(G2532="","",IF(ISERROR(VLOOKUP(G2532,номенклатури!V:V,1,0)),E2532*H2532,E2532*I2532))</f>
        <v/>
      </c>
      <c r="G2532" s="14"/>
      <c r="H2532" s="15"/>
      <c r="I2532" s="15"/>
      <c r="J2532" s="15"/>
      <c r="K2532" s="15"/>
      <c r="L2532" s="217"/>
      <c r="M2532" s="22"/>
      <c r="N2532" s="119" t="str">
        <f>IF(G2532="","",VLOOKUP(G2532,номенклатури!R:U,4,0))</f>
        <v/>
      </c>
      <c r="O2532" s="119" t="str">
        <f>IF(M2532="","",VLOOKUP(M2532,'14'!D:D,1,0))</f>
        <v/>
      </c>
    </row>
    <row r="2533" spans="1:15" ht="12.75" customHeight="1" x14ac:dyDescent="0.2">
      <c r="A2533" s="36" t="str">
        <f>'0'!$A$4</f>
        <v>………………..</v>
      </c>
      <c r="B2533" s="37">
        <f>'0'!$A$2</f>
        <v>46112</v>
      </c>
      <c r="C2533" s="37" t="s">
        <v>1243</v>
      </c>
      <c r="D2533" s="119" t="str">
        <f>IF(G2533="","",VLOOKUP(G2533,номенклатури!R:T,2,0))</f>
        <v/>
      </c>
      <c r="E2533" s="365" t="str">
        <f>IF(G2533="","",VLOOKUP(G2533,номенклатури!R:T,3,0))</f>
        <v/>
      </c>
      <c r="F2533" s="159" t="str">
        <f>IF(G2533="","",IF(ISERROR(VLOOKUP(G2533,номенклатури!V:V,1,0)),E2533*H2533,E2533*I2533))</f>
        <v/>
      </c>
      <c r="G2533" s="14"/>
      <c r="H2533" s="15"/>
      <c r="I2533" s="15"/>
      <c r="J2533" s="15"/>
      <c r="K2533" s="15"/>
      <c r="L2533" s="217"/>
      <c r="M2533" s="22"/>
      <c r="N2533" s="119" t="str">
        <f>IF(G2533="","",VLOOKUP(G2533,номенклатури!R:U,4,0))</f>
        <v/>
      </c>
      <c r="O2533" s="119" t="str">
        <f>IF(M2533="","",VLOOKUP(M2533,'14'!D:D,1,0))</f>
        <v/>
      </c>
    </row>
    <row r="2534" spans="1:15" ht="12.75" customHeight="1" x14ac:dyDescent="0.2">
      <c r="A2534" s="36" t="str">
        <f>'0'!$A$4</f>
        <v>………………..</v>
      </c>
      <c r="B2534" s="37">
        <f>'0'!$A$2</f>
        <v>46112</v>
      </c>
      <c r="C2534" s="37" t="s">
        <v>1243</v>
      </c>
      <c r="D2534" s="119" t="str">
        <f>IF(G2534="","",VLOOKUP(G2534,номенклатури!R:T,2,0))</f>
        <v/>
      </c>
      <c r="E2534" s="365" t="str">
        <f>IF(G2534="","",VLOOKUP(G2534,номенклатури!R:T,3,0))</f>
        <v/>
      </c>
      <c r="F2534" s="159" t="str">
        <f>IF(G2534="","",IF(ISERROR(VLOOKUP(G2534,номенклатури!V:V,1,0)),E2534*H2534,E2534*I2534))</f>
        <v/>
      </c>
      <c r="G2534" s="14"/>
      <c r="H2534" s="15"/>
      <c r="I2534" s="15"/>
      <c r="J2534" s="15"/>
      <c r="K2534" s="15"/>
      <c r="L2534" s="217"/>
      <c r="M2534" s="22"/>
      <c r="N2534" s="119" t="str">
        <f>IF(G2534="","",VLOOKUP(G2534,номенклатури!R:U,4,0))</f>
        <v/>
      </c>
      <c r="O2534" s="119" t="str">
        <f>IF(M2534="","",VLOOKUP(M2534,'14'!D:D,1,0))</f>
        <v/>
      </c>
    </row>
    <row r="2535" spans="1:15" ht="12.75" customHeight="1" x14ac:dyDescent="0.2">
      <c r="A2535" s="36" t="str">
        <f>'0'!$A$4</f>
        <v>………………..</v>
      </c>
      <c r="B2535" s="37">
        <f>'0'!$A$2</f>
        <v>46112</v>
      </c>
      <c r="C2535" s="37" t="s">
        <v>1243</v>
      </c>
      <c r="D2535" s="119" t="str">
        <f>IF(G2535="","",VLOOKUP(G2535,номенклатури!R:T,2,0))</f>
        <v/>
      </c>
      <c r="E2535" s="365" t="str">
        <f>IF(G2535="","",VLOOKUP(G2535,номенклатури!R:T,3,0))</f>
        <v/>
      </c>
      <c r="F2535" s="159" t="str">
        <f>IF(G2535="","",IF(ISERROR(VLOOKUP(G2535,номенклатури!V:V,1,0)),E2535*H2535,E2535*I2535))</f>
        <v/>
      </c>
      <c r="G2535" s="14"/>
      <c r="H2535" s="15"/>
      <c r="I2535" s="15"/>
      <c r="J2535" s="15"/>
      <c r="K2535" s="15"/>
      <c r="L2535" s="217"/>
      <c r="M2535" s="22"/>
      <c r="N2535" s="119" t="str">
        <f>IF(G2535="","",VLOOKUP(G2535,номенклатури!R:U,4,0))</f>
        <v/>
      </c>
      <c r="O2535" s="119" t="str">
        <f>IF(M2535="","",VLOOKUP(M2535,'14'!D:D,1,0))</f>
        <v/>
      </c>
    </row>
    <row r="2536" spans="1:15" ht="12.75" customHeight="1" x14ac:dyDescent="0.2">
      <c r="A2536" s="36" t="str">
        <f>'0'!$A$4</f>
        <v>………………..</v>
      </c>
      <c r="B2536" s="37">
        <f>'0'!$A$2</f>
        <v>46112</v>
      </c>
      <c r="C2536" s="37" t="s">
        <v>1243</v>
      </c>
      <c r="D2536" s="119" t="str">
        <f>IF(G2536="","",VLOOKUP(G2536,номенклатури!R:T,2,0))</f>
        <v/>
      </c>
      <c r="E2536" s="365" t="str">
        <f>IF(G2536="","",VLOOKUP(G2536,номенклатури!R:T,3,0))</f>
        <v/>
      </c>
      <c r="F2536" s="159" t="str">
        <f>IF(G2536="","",IF(ISERROR(VLOOKUP(G2536,номенклатури!V:V,1,0)),E2536*H2536,E2536*I2536))</f>
        <v/>
      </c>
      <c r="G2536" s="14"/>
      <c r="H2536" s="15"/>
      <c r="I2536" s="15"/>
      <c r="J2536" s="15"/>
      <c r="K2536" s="15"/>
      <c r="L2536" s="217"/>
      <c r="M2536" s="22"/>
      <c r="N2536" s="119" t="str">
        <f>IF(G2536="","",VLOOKUP(G2536,номенклатури!R:U,4,0))</f>
        <v/>
      </c>
      <c r="O2536" s="119" t="str">
        <f>IF(M2536="","",VLOOKUP(M2536,'14'!D:D,1,0))</f>
        <v/>
      </c>
    </row>
    <row r="2537" spans="1:15" ht="12.75" customHeight="1" x14ac:dyDescent="0.2">
      <c r="A2537" s="36" t="str">
        <f>'0'!$A$4</f>
        <v>………………..</v>
      </c>
      <c r="B2537" s="37">
        <f>'0'!$A$2</f>
        <v>46112</v>
      </c>
      <c r="C2537" s="37" t="s">
        <v>1243</v>
      </c>
      <c r="D2537" s="119" t="str">
        <f>IF(G2537="","",VLOOKUP(G2537,номенклатури!R:T,2,0))</f>
        <v/>
      </c>
      <c r="E2537" s="365" t="str">
        <f>IF(G2537="","",VLOOKUP(G2537,номенклатури!R:T,3,0))</f>
        <v/>
      </c>
      <c r="F2537" s="159" t="str">
        <f>IF(G2537="","",IF(ISERROR(VLOOKUP(G2537,номенклатури!V:V,1,0)),E2537*H2537,E2537*I2537))</f>
        <v/>
      </c>
      <c r="G2537" s="14"/>
      <c r="H2537" s="15"/>
      <c r="I2537" s="15"/>
      <c r="J2537" s="15"/>
      <c r="K2537" s="15"/>
      <c r="L2537" s="217"/>
      <c r="M2537" s="22"/>
      <c r="N2537" s="119" t="str">
        <f>IF(G2537="","",VLOOKUP(G2537,номенклатури!R:U,4,0))</f>
        <v/>
      </c>
      <c r="O2537" s="119" t="str">
        <f>IF(M2537="","",VLOOKUP(M2537,'14'!D:D,1,0))</f>
        <v/>
      </c>
    </row>
    <row r="2538" spans="1:15" ht="12.75" customHeight="1" x14ac:dyDescent="0.2">
      <c r="A2538" s="36" t="str">
        <f>'0'!$A$4</f>
        <v>………………..</v>
      </c>
      <c r="B2538" s="37">
        <f>'0'!$A$2</f>
        <v>46112</v>
      </c>
      <c r="C2538" s="37" t="s">
        <v>1243</v>
      </c>
      <c r="D2538" s="119" t="str">
        <f>IF(G2538="","",VLOOKUP(G2538,номенклатури!R:T,2,0))</f>
        <v/>
      </c>
      <c r="E2538" s="365" t="str">
        <f>IF(G2538="","",VLOOKUP(G2538,номенклатури!R:T,3,0))</f>
        <v/>
      </c>
      <c r="F2538" s="159" t="str">
        <f>IF(G2538="","",IF(ISERROR(VLOOKUP(G2538,номенклатури!V:V,1,0)),E2538*H2538,E2538*I2538))</f>
        <v/>
      </c>
      <c r="G2538" s="14"/>
      <c r="H2538" s="15"/>
      <c r="I2538" s="15"/>
      <c r="J2538" s="15"/>
      <c r="K2538" s="15"/>
      <c r="L2538" s="217"/>
      <c r="M2538" s="22"/>
      <c r="N2538" s="119" t="str">
        <f>IF(G2538="","",VLOOKUP(G2538,номенклатури!R:U,4,0))</f>
        <v/>
      </c>
      <c r="O2538" s="119" t="str">
        <f>IF(M2538="","",VLOOKUP(M2538,'14'!D:D,1,0))</f>
        <v/>
      </c>
    </row>
    <row r="2539" spans="1:15" ht="12.75" customHeight="1" x14ac:dyDescent="0.2">
      <c r="A2539" s="36" t="str">
        <f>'0'!$A$4</f>
        <v>………………..</v>
      </c>
      <c r="B2539" s="37">
        <f>'0'!$A$2</f>
        <v>46112</v>
      </c>
      <c r="C2539" s="37" t="s">
        <v>1243</v>
      </c>
      <c r="D2539" s="119" t="str">
        <f>IF(G2539="","",VLOOKUP(G2539,номенклатури!R:T,2,0))</f>
        <v/>
      </c>
      <c r="E2539" s="365" t="str">
        <f>IF(G2539="","",VLOOKUP(G2539,номенклатури!R:T,3,0))</f>
        <v/>
      </c>
      <c r="F2539" s="159" t="str">
        <f>IF(G2539="","",IF(ISERROR(VLOOKUP(G2539,номенклатури!V:V,1,0)),E2539*H2539,E2539*I2539))</f>
        <v/>
      </c>
      <c r="G2539" s="14"/>
      <c r="H2539" s="15"/>
      <c r="I2539" s="15"/>
      <c r="J2539" s="15"/>
      <c r="K2539" s="15"/>
      <c r="L2539" s="217"/>
      <c r="M2539" s="22"/>
      <c r="N2539" s="119" t="str">
        <f>IF(G2539="","",VLOOKUP(G2539,номенклатури!R:U,4,0))</f>
        <v/>
      </c>
      <c r="O2539" s="119" t="str">
        <f>IF(M2539="","",VLOOKUP(M2539,'14'!D:D,1,0))</f>
        <v/>
      </c>
    </row>
    <row r="2540" spans="1:15" ht="12.75" customHeight="1" x14ac:dyDescent="0.2">
      <c r="A2540" s="36" t="str">
        <f>'0'!$A$4</f>
        <v>………………..</v>
      </c>
      <c r="B2540" s="37">
        <f>'0'!$A$2</f>
        <v>46112</v>
      </c>
      <c r="C2540" s="37" t="s">
        <v>1243</v>
      </c>
      <c r="D2540" s="119" t="str">
        <f>IF(G2540="","",VLOOKUP(G2540,номенклатури!R:T,2,0))</f>
        <v/>
      </c>
      <c r="E2540" s="365" t="str">
        <f>IF(G2540="","",VLOOKUP(G2540,номенклатури!R:T,3,0))</f>
        <v/>
      </c>
      <c r="F2540" s="159" t="str">
        <f>IF(G2540="","",IF(ISERROR(VLOOKUP(G2540,номенклатури!V:V,1,0)),E2540*H2540,E2540*I2540))</f>
        <v/>
      </c>
      <c r="G2540" s="14"/>
      <c r="H2540" s="15"/>
      <c r="I2540" s="15"/>
      <c r="J2540" s="15"/>
      <c r="K2540" s="15"/>
      <c r="L2540" s="217"/>
      <c r="M2540" s="22"/>
      <c r="N2540" s="119" t="str">
        <f>IF(G2540="","",VLOOKUP(G2540,номенклатури!R:U,4,0))</f>
        <v/>
      </c>
      <c r="O2540" s="119" t="str">
        <f>IF(M2540="","",VLOOKUP(M2540,'14'!D:D,1,0))</f>
        <v/>
      </c>
    </row>
    <row r="2541" spans="1:15" ht="12.75" customHeight="1" x14ac:dyDescent="0.2">
      <c r="A2541" s="36" t="str">
        <f>'0'!$A$4</f>
        <v>………………..</v>
      </c>
      <c r="B2541" s="37">
        <f>'0'!$A$2</f>
        <v>46112</v>
      </c>
      <c r="C2541" s="37" t="s">
        <v>1243</v>
      </c>
      <c r="D2541" s="119" t="str">
        <f>IF(G2541="","",VLOOKUP(G2541,номенклатури!R:T,2,0))</f>
        <v/>
      </c>
      <c r="E2541" s="365" t="str">
        <f>IF(G2541="","",VLOOKUP(G2541,номенклатури!R:T,3,0))</f>
        <v/>
      </c>
      <c r="F2541" s="159" t="str">
        <f>IF(G2541="","",IF(ISERROR(VLOOKUP(G2541,номенклатури!V:V,1,0)),E2541*H2541,E2541*I2541))</f>
        <v/>
      </c>
      <c r="G2541" s="14"/>
      <c r="H2541" s="15"/>
      <c r="I2541" s="15"/>
      <c r="J2541" s="15"/>
      <c r="K2541" s="15"/>
      <c r="L2541" s="217"/>
      <c r="M2541" s="22"/>
      <c r="N2541" s="119" t="str">
        <f>IF(G2541="","",VLOOKUP(G2541,номенклатури!R:U,4,0))</f>
        <v/>
      </c>
      <c r="O2541" s="119" t="str">
        <f>IF(M2541="","",VLOOKUP(M2541,'14'!D:D,1,0))</f>
        <v/>
      </c>
    </row>
    <row r="2542" spans="1:15" ht="12.75" customHeight="1" x14ac:dyDescent="0.2">
      <c r="A2542" s="36" t="str">
        <f>'0'!$A$4</f>
        <v>………………..</v>
      </c>
      <c r="B2542" s="37">
        <f>'0'!$A$2</f>
        <v>46112</v>
      </c>
      <c r="C2542" s="37" t="s">
        <v>1243</v>
      </c>
      <c r="D2542" s="119" t="str">
        <f>IF(G2542="","",VLOOKUP(G2542,номенклатури!R:T,2,0))</f>
        <v/>
      </c>
      <c r="E2542" s="365" t="str">
        <f>IF(G2542="","",VLOOKUP(G2542,номенклатури!R:T,3,0))</f>
        <v/>
      </c>
      <c r="F2542" s="159" t="str">
        <f>IF(G2542="","",IF(ISERROR(VLOOKUP(G2542,номенклатури!V:V,1,0)),E2542*H2542,E2542*I2542))</f>
        <v/>
      </c>
      <c r="G2542" s="14"/>
      <c r="H2542" s="15"/>
      <c r="I2542" s="15"/>
      <c r="J2542" s="15"/>
      <c r="K2542" s="15"/>
      <c r="L2542" s="217"/>
      <c r="M2542" s="22"/>
      <c r="N2542" s="119" t="str">
        <f>IF(G2542="","",VLOOKUP(G2542,номенклатури!R:U,4,0))</f>
        <v/>
      </c>
      <c r="O2542" s="119" t="str">
        <f>IF(M2542="","",VLOOKUP(M2542,'14'!D:D,1,0))</f>
        <v/>
      </c>
    </row>
    <row r="2543" spans="1:15" ht="12.75" customHeight="1" x14ac:dyDescent="0.2">
      <c r="A2543" s="36" t="str">
        <f>'0'!$A$4</f>
        <v>………………..</v>
      </c>
      <c r="B2543" s="37">
        <f>'0'!$A$2</f>
        <v>46112</v>
      </c>
      <c r="C2543" s="37" t="s">
        <v>1243</v>
      </c>
      <c r="D2543" s="119" t="str">
        <f>IF(G2543="","",VLOOKUP(G2543,номенклатури!R:T,2,0))</f>
        <v/>
      </c>
      <c r="E2543" s="365" t="str">
        <f>IF(G2543="","",VLOOKUP(G2543,номенклатури!R:T,3,0))</f>
        <v/>
      </c>
      <c r="F2543" s="159" t="str">
        <f>IF(G2543="","",IF(ISERROR(VLOOKUP(G2543,номенклатури!V:V,1,0)),E2543*H2543,E2543*I2543))</f>
        <v/>
      </c>
      <c r="G2543" s="14"/>
      <c r="H2543" s="15"/>
      <c r="I2543" s="15"/>
      <c r="J2543" s="15"/>
      <c r="K2543" s="15"/>
      <c r="L2543" s="217"/>
      <c r="M2543" s="22"/>
      <c r="N2543" s="119" t="str">
        <f>IF(G2543="","",VLOOKUP(G2543,номенклатури!R:U,4,0))</f>
        <v/>
      </c>
      <c r="O2543" s="119" t="str">
        <f>IF(M2543="","",VLOOKUP(M2543,'14'!D:D,1,0))</f>
        <v/>
      </c>
    </row>
    <row r="2544" spans="1:15" ht="12.75" customHeight="1" x14ac:dyDescent="0.2">
      <c r="A2544" s="36" t="str">
        <f>'0'!$A$4</f>
        <v>………………..</v>
      </c>
      <c r="B2544" s="37">
        <f>'0'!$A$2</f>
        <v>46112</v>
      </c>
      <c r="C2544" s="37" t="s">
        <v>1243</v>
      </c>
      <c r="D2544" s="119" t="str">
        <f>IF(G2544="","",VLOOKUP(G2544,номенклатури!R:T,2,0))</f>
        <v/>
      </c>
      <c r="E2544" s="365" t="str">
        <f>IF(G2544="","",VLOOKUP(G2544,номенклатури!R:T,3,0))</f>
        <v/>
      </c>
      <c r="F2544" s="159" t="str">
        <f>IF(G2544="","",IF(ISERROR(VLOOKUP(G2544,номенклатури!V:V,1,0)),E2544*H2544,E2544*I2544))</f>
        <v/>
      </c>
      <c r="G2544" s="14"/>
      <c r="H2544" s="15"/>
      <c r="I2544" s="15"/>
      <c r="J2544" s="15"/>
      <c r="K2544" s="15"/>
      <c r="L2544" s="217"/>
      <c r="M2544" s="22"/>
      <c r="N2544" s="119" t="str">
        <f>IF(G2544="","",VLOOKUP(G2544,номенклатури!R:U,4,0))</f>
        <v/>
      </c>
      <c r="O2544" s="119" t="str">
        <f>IF(M2544="","",VLOOKUP(M2544,'14'!D:D,1,0))</f>
        <v/>
      </c>
    </row>
    <row r="2545" spans="1:15" ht="12.75" customHeight="1" x14ac:dyDescent="0.2">
      <c r="A2545" s="36" t="str">
        <f>'0'!$A$4</f>
        <v>………………..</v>
      </c>
      <c r="B2545" s="37">
        <f>'0'!$A$2</f>
        <v>46112</v>
      </c>
      <c r="C2545" s="37" t="s">
        <v>1243</v>
      </c>
      <c r="D2545" s="119" t="str">
        <f>IF(G2545="","",VLOOKUP(G2545,номенклатури!R:T,2,0))</f>
        <v/>
      </c>
      <c r="E2545" s="365" t="str">
        <f>IF(G2545="","",VLOOKUP(G2545,номенклатури!R:T,3,0))</f>
        <v/>
      </c>
      <c r="F2545" s="159" t="str">
        <f>IF(G2545="","",IF(ISERROR(VLOOKUP(G2545,номенклатури!V:V,1,0)),E2545*H2545,E2545*I2545))</f>
        <v/>
      </c>
      <c r="G2545" s="14"/>
      <c r="H2545" s="15"/>
      <c r="I2545" s="15"/>
      <c r="J2545" s="15"/>
      <c r="K2545" s="15"/>
      <c r="L2545" s="217"/>
      <c r="M2545" s="22"/>
      <c r="N2545" s="119" t="str">
        <f>IF(G2545="","",VLOOKUP(G2545,номенклатури!R:U,4,0))</f>
        <v/>
      </c>
      <c r="O2545" s="119" t="str">
        <f>IF(M2545="","",VLOOKUP(M2545,'14'!D:D,1,0))</f>
        <v/>
      </c>
    </row>
    <row r="2546" spans="1:15" ht="12.75" customHeight="1" x14ac:dyDescent="0.2">
      <c r="A2546" s="36" t="str">
        <f>'0'!$A$4</f>
        <v>………………..</v>
      </c>
      <c r="B2546" s="37">
        <f>'0'!$A$2</f>
        <v>46112</v>
      </c>
      <c r="C2546" s="37" t="s">
        <v>1243</v>
      </c>
      <c r="D2546" s="119" t="str">
        <f>IF(G2546="","",VLOOKUP(G2546,номенклатури!R:T,2,0))</f>
        <v/>
      </c>
      <c r="E2546" s="365" t="str">
        <f>IF(G2546="","",VLOOKUP(G2546,номенклатури!R:T,3,0))</f>
        <v/>
      </c>
      <c r="F2546" s="159" t="str">
        <f>IF(G2546="","",IF(ISERROR(VLOOKUP(G2546,номенклатури!V:V,1,0)),E2546*H2546,E2546*I2546))</f>
        <v/>
      </c>
      <c r="G2546" s="14"/>
      <c r="H2546" s="15"/>
      <c r="I2546" s="15"/>
      <c r="J2546" s="15"/>
      <c r="K2546" s="15"/>
      <c r="L2546" s="217"/>
      <c r="M2546" s="22"/>
      <c r="N2546" s="119" t="str">
        <f>IF(G2546="","",VLOOKUP(G2546,номенклатури!R:U,4,0))</f>
        <v/>
      </c>
      <c r="O2546" s="119" t="str">
        <f>IF(M2546="","",VLOOKUP(M2546,'14'!D:D,1,0))</f>
        <v/>
      </c>
    </row>
    <row r="2547" spans="1:15" ht="12.75" customHeight="1" x14ac:dyDescent="0.2">
      <c r="A2547" s="36" t="str">
        <f>'0'!$A$4</f>
        <v>………………..</v>
      </c>
      <c r="B2547" s="37">
        <f>'0'!$A$2</f>
        <v>46112</v>
      </c>
      <c r="C2547" s="37" t="s">
        <v>1243</v>
      </c>
      <c r="D2547" s="119" t="str">
        <f>IF(G2547="","",VLOOKUP(G2547,номенклатури!R:T,2,0))</f>
        <v/>
      </c>
      <c r="E2547" s="365" t="str">
        <f>IF(G2547="","",VLOOKUP(G2547,номенклатури!R:T,3,0))</f>
        <v/>
      </c>
      <c r="F2547" s="159" t="str">
        <f>IF(G2547="","",IF(ISERROR(VLOOKUP(G2547,номенклатури!V:V,1,0)),E2547*H2547,E2547*I2547))</f>
        <v/>
      </c>
      <c r="G2547" s="14"/>
      <c r="H2547" s="15"/>
      <c r="I2547" s="15"/>
      <c r="J2547" s="15"/>
      <c r="K2547" s="15"/>
      <c r="L2547" s="217"/>
      <c r="M2547" s="22"/>
      <c r="N2547" s="119" t="str">
        <f>IF(G2547="","",VLOOKUP(G2547,номенклатури!R:U,4,0))</f>
        <v/>
      </c>
      <c r="O2547" s="119" t="str">
        <f>IF(M2547="","",VLOOKUP(M2547,'14'!D:D,1,0))</f>
        <v/>
      </c>
    </row>
    <row r="2548" spans="1:15" ht="12.75" customHeight="1" x14ac:dyDescent="0.2">
      <c r="A2548" s="36" t="str">
        <f>'0'!$A$4</f>
        <v>………………..</v>
      </c>
      <c r="B2548" s="37">
        <f>'0'!$A$2</f>
        <v>46112</v>
      </c>
      <c r="C2548" s="37" t="s">
        <v>1243</v>
      </c>
      <c r="D2548" s="119" t="str">
        <f>IF(G2548="","",VLOOKUP(G2548,номенклатури!R:T,2,0))</f>
        <v/>
      </c>
      <c r="E2548" s="365" t="str">
        <f>IF(G2548="","",VLOOKUP(G2548,номенклатури!R:T,3,0))</f>
        <v/>
      </c>
      <c r="F2548" s="159" t="str">
        <f>IF(G2548="","",IF(ISERROR(VLOOKUP(G2548,номенклатури!V:V,1,0)),E2548*H2548,E2548*I2548))</f>
        <v/>
      </c>
      <c r="G2548" s="14"/>
      <c r="H2548" s="15"/>
      <c r="I2548" s="15"/>
      <c r="J2548" s="15"/>
      <c r="K2548" s="15"/>
      <c r="L2548" s="217"/>
      <c r="M2548" s="22"/>
      <c r="N2548" s="119" t="str">
        <f>IF(G2548="","",VLOOKUP(G2548,номенклатури!R:U,4,0))</f>
        <v/>
      </c>
      <c r="O2548" s="119" t="str">
        <f>IF(M2548="","",VLOOKUP(M2548,'14'!D:D,1,0))</f>
        <v/>
      </c>
    </row>
    <row r="2549" spans="1:15" ht="12.75" customHeight="1" x14ac:dyDescent="0.2">
      <c r="A2549" s="36" t="str">
        <f>'0'!$A$4</f>
        <v>………………..</v>
      </c>
      <c r="B2549" s="37">
        <f>'0'!$A$2</f>
        <v>46112</v>
      </c>
      <c r="C2549" s="37" t="s">
        <v>1243</v>
      </c>
      <c r="D2549" s="119" t="str">
        <f>IF(G2549="","",VLOOKUP(G2549,номенклатури!R:T,2,0))</f>
        <v/>
      </c>
      <c r="E2549" s="365" t="str">
        <f>IF(G2549="","",VLOOKUP(G2549,номенклатури!R:T,3,0))</f>
        <v/>
      </c>
      <c r="F2549" s="159" t="str">
        <f>IF(G2549="","",IF(ISERROR(VLOOKUP(G2549,номенклатури!V:V,1,0)),E2549*H2549,E2549*I2549))</f>
        <v/>
      </c>
      <c r="G2549" s="14"/>
      <c r="H2549" s="15"/>
      <c r="I2549" s="15"/>
      <c r="J2549" s="15"/>
      <c r="K2549" s="15"/>
      <c r="L2549" s="217"/>
      <c r="M2549" s="22"/>
      <c r="N2549" s="119" t="str">
        <f>IF(G2549="","",VLOOKUP(G2549,номенклатури!R:U,4,0))</f>
        <v/>
      </c>
      <c r="O2549" s="119" t="str">
        <f>IF(M2549="","",VLOOKUP(M2549,'14'!D:D,1,0))</f>
        <v/>
      </c>
    </row>
    <row r="2550" spans="1:15" ht="12.75" customHeight="1" x14ac:dyDescent="0.2">
      <c r="A2550" s="36" t="str">
        <f>'0'!$A$4</f>
        <v>………………..</v>
      </c>
      <c r="B2550" s="37">
        <f>'0'!$A$2</f>
        <v>46112</v>
      </c>
      <c r="C2550" s="37" t="s">
        <v>1243</v>
      </c>
      <c r="D2550" s="119" t="str">
        <f>IF(G2550="","",VLOOKUP(G2550,номенклатури!R:T,2,0))</f>
        <v/>
      </c>
      <c r="E2550" s="365" t="str">
        <f>IF(G2550="","",VLOOKUP(G2550,номенклатури!R:T,3,0))</f>
        <v/>
      </c>
      <c r="F2550" s="159" t="str">
        <f>IF(G2550="","",IF(ISERROR(VLOOKUP(G2550,номенклатури!V:V,1,0)),E2550*H2550,E2550*I2550))</f>
        <v/>
      </c>
      <c r="G2550" s="14"/>
      <c r="H2550" s="15"/>
      <c r="I2550" s="15"/>
      <c r="J2550" s="15"/>
      <c r="K2550" s="15"/>
      <c r="L2550" s="217"/>
      <c r="M2550" s="22"/>
      <c r="N2550" s="119" t="str">
        <f>IF(G2550="","",VLOOKUP(G2550,номенклатури!R:U,4,0))</f>
        <v/>
      </c>
      <c r="O2550" s="119" t="str">
        <f>IF(M2550="","",VLOOKUP(M2550,'14'!D:D,1,0))</f>
        <v/>
      </c>
    </row>
    <row r="2551" spans="1:15" ht="12.75" customHeight="1" x14ac:dyDescent="0.2">
      <c r="A2551" s="36" t="str">
        <f>'0'!$A$4</f>
        <v>………………..</v>
      </c>
      <c r="B2551" s="37">
        <f>'0'!$A$2</f>
        <v>46112</v>
      </c>
      <c r="C2551" s="37" t="s">
        <v>1243</v>
      </c>
      <c r="D2551" s="119" t="str">
        <f>IF(G2551="","",VLOOKUP(G2551,номенклатури!R:T,2,0))</f>
        <v/>
      </c>
      <c r="E2551" s="365" t="str">
        <f>IF(G2551="","",VLOOKUP(G2551,номенклатури!R:T,3,0))</f>
        <v/>
      </c>
      <c r="F2551" s="159" t="str">
        <f>IF(G2551="","",IF(ISERROR(VLOOKUP(G2551,номенклатури!V:V,1,0)),E2551*H2551,E2551*I2551))</f>
        <v/>
      </c>
      <c r="G2551" s="14"/>
      <c r="H2551" s="15"/>
      <c r="I2551" s="15"/>
      <c r="J2551" s="15"/>
      <c r="K2551" s="15"/>
      <c r="L2551" s="217"/>
      <c r="M2551" s="22"/>
      <c r="N2551" s="119" t="str">
        <f>IF(G2551="","",VLOOKUP(G2551,номенклатури!R:U,4,0))</f>
        <v/>
      </c>
      <c r="O2551" s="119" t="str">
        <f>IF(M2551="","",VLOOKUP(M2551,'14'!D:D,1,0))</f>
        <v/>
      </c>
    </row>
    <row r="2552" spans="1:15" ht="12.75" customHeight="1" x14ac:dyDescent="0.2">
      <c r="A2552" s="36" t="str">
        <f>'0'!$A$4</f>
        <v>………………..</v>
      </c>
      <c r="B2552" s="37">
        <f>'0'!$A$2</f>
        <v>46112</v>
      </c>
      <c r="C2552" s="37" t="s">
        <v>1243</v>
      </c>
      <c r="D2552" s="119" t="str">
        <f>IF(G2552="","",VLOOKUP(G2552,номенклатури!R:T,2,0))</f>
        <v/>
      </c>
      <c r="E2552" s="365" t="str">
        <f>IF(G2552="","",VLOOKUP(G2552,номенклатури!R:T,3,0))</f>
        <v/>
      </c>
      <c r="F2552" s="159" t="str">
        <f>IF(G2552="","",IF(ISERROR(VLOOKUP(G2552,номенклатури!V:V,1,0)),E2552*H2552,E2552*I2552))</f>
        <v/>
      </c>
      <c r="G2552" s="14"/>
      <c r="H2552" s="15"/>
      <c r="I2552" s="15"/>
      <c r="J2552" s="15"/>
      <c r="K2552" s="15"/>
      <c r="L2552" s="217"/>
      <c r="M2552" s="22"/>
      <c r="N2552" s="119" t="str">
        <f>IF(G2552="","",VLOOKUP(G2552,номенклатури!R:U,4,0))</f>
        <v/>
      </c>
      <c r="O2552" s="119" t="str">
        <f>IF(M2552="","",VLOOKUP(M2552,'14'!D:D,1,0))</f>
        <v/>
      </c>
    </row>
    <row r="2553" spans="1:15" ht="12.75" customHeight="1" x14ac:dyDescent="0.2">
      <c r="A2553" s="36" t="str">
        <f>'0'!$A$4</f>
        <v>………………..</v>
      </c>
      <c r="B2553" s="37">
        <f>'0'!$A$2</f>
        <v>46112</v>
      </c>
      <c r="C2553" s="37" t="s">
        <v>1243</v>
      </c>
      <c r="D2553" s="119" t="str">
        <f>IF(G2553="","",VLOOKUP(G2553,номенклатури!R:T,2,0))</f>
        <v/>
      </c>
      <c r="E2553" s="365" t="str">
        <f>IF(G2553="","",VLOOKUP(G2553,номенклатури!R:T,3,0))</f>
        <v/>
      </c>
      <c r="F2553" s="159" t="str">
        <f>IF(G2553="","",IF(ISERROR(VLOOKUP(G2553,номенклатури!V:V,1,0)),E2553*H2553,E2553*I2553))</f>
        <v/>
      </c>
      <c r="G2553" s="14"/>
      <c r="H2553" s="15"/>
      <c r="I2553" s="15"/>
      <c r="J2553" s="15"/>
      <c r="K2553" s="15"/>
      <c r="L2553" s="217"/>
      <c r="M2553" s="22"/>
      <c r="N2553" s="119" t="str">
        <f>IF(G2553="","",VLOOKUP(G2553,номенклатури!R:U,4,0))</f>
        <v/>
      </c>
      <c r="O2553" s="119" t="str">
        <f>IF(M2553="","",VLOOKUP(M2553,'14'!D:D,1,0))</f>
        <v/>
      </c>
    </row>
    <row r="2554" spans="1:15" ht="12.75" customHeight="1" x14ac:dyDescent="0.2">
      <c r="A2554" s="36" t="str">
        <f>'0'!$A$4</f>
        <v>………………..</v>
      </c>
      <c r="B2554" s="37">
        <f>'0'!$A$2</f>
        <v>46112</v>
      </c>
      <c r="C2554" s="37" t="s">
        <v>1243</v>
      </c>
      <c r="D2554" s="119" t="str">
        <f>IF(G2554="","",VLOOKUP(G2554,номенклатури!R:T,2,0))</f>
        <v/>
      </c>
      <c r="E2554" s="365" t="str">
        <f>IF(G2554="","",VLOOKUP(G2554,номенклатури!R:T,3,0))</f>
        <v/>
      </c>
      <c r="F2554" s="159" t="str">
        <f>IF(G2554="","",IF(ISERROR(VLOOKUP(G2554,номенклатури!V:V,1,0)),E2554*H2554,E2554*I2554))</f>
        <v/>
      </c>
      <c r="G2554" s="14"/>
      <c r="H2554" s="15"/>
      <c r="I2554" s="15"/>
      <c r="J2554" s="15"/>
      <c r="K2554" s="15"/>
      <c r="L2554" s="217"/>
      <c r="M2554" s="22"/>
      <c r="N2554" s="119" t="str">
        <f>IF(G2554="","",VLOOKUP(G2554,номенклатури!R:U,4,0))</f>
        <v/>
      </c>
      <c r="O2554" s="119" t="str">
        <f>IF(M2554="","",VLOOKUP(M2554,'14'!D:D,1,0))</f>
        <v/>
      </c>
    </row>
    <row r="2555" spans="1:15" ht="12.75" customHeight="1" x14ac:dyDescent="0.2">
      <c r="A2555" s="36" t="str">
        <f>'0'!$A$4</f>
        <v>………………..</v>
      </c>
      <c r="B2555" s="37">
        <f>'0'!$A$2</f>
        <v>46112</v>
      </c>
      <c r="C2555" s="37" t="s">
        <v>1243</v>
      </c>
      <c r="D2555" s="119" t="str">
        <f>IF(G2555="","",VLOOKUP(G2555,номенклатури!R:T,2,0))</f>
        <v/>
      </c>
      <c r="E2555" s="365" t="str">
        <f>IF(G2555="","",VLOOKUP(G2555,номенклатури!R:T,3,0))</f>
        <v/>
      </c>
      <c r="F2555" s="159" t="str">
        <f>IF(G2555="","",IF(ISERROR(VLOOKUP(G2555,номенклатури!V:V,1,0)),E2555*H2555,E2555*I2555))</f>
        <v/>
      </c>
      <c r="G2555" s="14"/>
      <c r="H2555" s="15"/>
      <c r="I2555" s="15"/>
      <c r="J2555" s="15"/>
      <c r="K2555" s="15"/>
      <c r="L2555" s="217"/>
      <c r="M2555" s="22"/>
      <c r="N2555" s="119" t="str">
        <f>IF(G2555="","",VLOOKUP(G2555,номенклатури!R:U,4,0))</f>
        <v/>
      </c>
      <c r="O2555" s="119" t="str">
        <f>IF(M2555="","",VLOOKUP(M2555,'14'!D:D,1,0))</f>
        <v/>
      </c>
    </row>
    <row r="2556" spans="1:15" ht="12.75" customHeight="1" x14ac:dyDescent="0.2">
      <c r="A2556" s="36" t="str">
        <f>'0'!$A$4</f>
        <v>………………..</v>
      </c>
      <c r="B2556" s="37">
        <f>'0'!$A$2</f>
        <v>46112</v>
      </c>
      <c r="C2556" s="37" t="s">
        <v>1243</v>
      </c>
      <c r="D2556" s="119" t="str">
        <f>IF(G2556="","",VLOOKUP(G2556,номенклатури!R:T,2,0))</f>
        <v/>
      </c>
      <c r="E2556" s="365" t="str">
        <f>IF(G2556="","",VLOOKUP(G2556,номенклатури!R:T,3,0))</f>
        <v/>
      </c>
      <c r="F2556" s="159" t="str">
        <f>IF(G2556="","",IF(ISERROR(VLOOKUP(G2556,номенклатури!V:V,1,0)),E2556*H2556,E2556*I2556))</f>
        <v/>
      </c>
      <c r="G2556" s="14"/>
      <c r="H2556" s="15"/>
      <c r="I2556" s="15"/>
      <c r="J2556" s="15"/>
      <c r="K2556" s="15"/>
      <c r="L2556" s="217"/>
      <c r="M2556" s="22"/>
      <c r="N2556" s="119" t="str">
        <f>IF(G2556="","",VLOOKUP(G2556,номенклатури!R:U,4,0))</f>
        <v/>
      </c>
      <c r="O2556" s="119" t="str">
        <f>IF(M2556="","",VLOOKUP(M2556,'14'!D:D,1,0))</f>
        <v/>
      </c>
    </row>
    <row r="2557" spans="1:15" ht="12.75" customHeight="1" x14ac:dyDescent="0.2">
      <c r="A2557" s="36" t="str">
        <f>'0'!$A$4</f>
        <v>………………..</v>
      </c>
      <c r="B2557" s="37">
        <f>'0'!$A$2</f>
        <v>46112</v>
      </c>
      <c r="C2557" s="37" t="s">
        <v>1243</v>
      </c>
      <c r="D2557" s="119" t="str">
        <f>IF(G2557="","",VLOOKUP(G2557,номенклатури!R:T,2,0))</f>
        <v/>
      </c>
      <c r="E2557" s="365" t="str">
        <f>IF(G2557="","",VLOOKUP(G2557,номенклатури!R:T,3,0))</f>
        <v/>
      </c>
      <c r="F2557" s="159" t="str">
        <f>IF(G2557="","",IF(ISERROR(VLOOKUP(G2557,номенклатури!V:V,1,0)),E2557*H2557,E2557*I2557))</f>
        <v/>
      </c>
      <c r="G2557" s="14"/>
      <c r="H2557" s="15"/>
      <c r="I2557" s="15"/>
      <c r="J2557" s="15"/>
      <c r="K2557" s="15"/>
      <c r="L2557" s="217"/>
      <c r="M2557" s="22"/>
      <c r="N2557" s="119" t="str">
        <f>IF(G2557="","",VLOOKUP(G2557,номенклатури!R:U,4,0))</f>
        <v/>
      </c>
      <c r="O2557" s="119" t="str">
        <f>IF(M2557="","",VLOOKUP(M2557,'14'!D:D,1,0))</f>
        <v/>
      </c>
    </row>
    <row r="2558" spans="1:15" ht="12.75" customHeight="1" x14ac:dyDescent="0.2">
      <c r="A2558" s="36" t="str">
        <f>'0'!$A$4</f>
        <v>………………..</v>
      </c>
      <c r="B2558" s="37">
        <f>'0'!$A$2</f>
        <v>46112</v>
      </c>
      <c r="C2558" s="37" t="s">
        <v>1243</v>
      </c>
      <c r="D2558" s="119" t="str">
        <f>IF(G2558="","",VLOOKUP(G2558,номенклатури!R:T,2,0))</f>
        <v/>
      </c>
      <c r="E2558" s="365" t="str">
        <f>IF(G2558="","",VLOOKUP(G2558,номенклатури!R:T,3,0))</f>
        <v/>
      </c>
      <c r="F2558" s="159" t="str">
        <f>IF(G2558="","",IF(ISERROR(VLOOKUP(G2558,номенклатури!V:V,1,0)),E2558*H2558,E2558*I2558))</f>
        <v/>
      </c>
      <c r="G2558" s="14"/>
      <c r="H2558" s="15"/>
      <c r="I2558" s="15"/>
      <c r="J2558" s="15"/>
      <c r="K2558" s="15"/>
      <c r="L2558" s="217"/>
      <c r="M2558" s="22"/>
      <c r="N2558" s="119" t="str">
        <f>IF(G2558="","",VLOOKUP(G2558,номенклатури!R:U,4,0))</f>
        <v/>
      </c>
      <c r="O2558" s="119" t="str">
        <f>IF(M2558="","",VLOOKUP(M2558,'14'!D:D,1,0))</f>
        <v/>
      </c>
    </row>
    <row r="2559" spans="1:15" ht="12.75" customHeight="1" x14ac:dyDescent="0.2">
      <c r="A2559" s="36" t="str">
        <f>'0'!$A$4</f>
        <v>………………..</v>
      </c>
      <c r="B2559" s="37">
        <f>'0'!$A$2</f>
        <v>46112</v>
      </c>
      <c r="C2559" s="37" t="s">
        <v>1243</v>
      </c>
      <c r="D2559" s="119" t="str">
        <f>IF(G2559="","",VLOOKUP(G2559,номенклатури!R:T,2,0))</f>
        <v/>
      </c>
      <c r="E2559" s="365" t="str">
        <f>IF(G2559="","",VLOOKUP(G2559,номенклатури!R:T,3,0))</f>
        <v/>
      </c>
      <c r="F2559" s="159" t="str">
        <f>IF(G2559="","",IF(ISERROR(VLOOKUP(G2559,номенклатури!V:V,1,0)),E2559*H2559,E2559*I2559))</f>
        <v/>
      </c>
      <c r="G2559" s="14"/>
      <c r="H2559" s="15"/>
      <c r="I2559" s="15"/>
      <c r="J2559" s="15"/>
      <c r="K2559" s="15"/>
      <c r="L2559" s="217"/>
      <c r="M2559" s="22"/>
      <c r="N2559" s="119" t="str">
        <f>IF(G2559="","",VLOOKUP(G2559,номенклатури!R:U,4,0))</f>
        <v/>
      </c>
      <c r="O2559" s="119" t="str">
        <f>IF(M2559="","",VLOOKUP(M2559,'14'!D:D,1,0))</f>
        <v/>
      </c>
    </row>
    <row r="2560" spans="1:15" ht="12.75" customHeight="1" x14ac:dyDescent="0.2">
      <c r="A2560" s="36" t="str">
        <f>'0'!$A$4</f>
        <v>………………..</v>
      </c>
      <c r="B2560" s="37">
        <f>'0'!$A$2</f>
        <v>46112</v>
      </c>
      <c r="C2560" s="37" t="s">
        <v>1243</v>
      </c>
      <c r="D2560" s="119" t="str">
        <f>IF(G2560="","",VLOOKUP(G2560,номенклатури!R:T,2,0))</f>
        <v/>
      </c>
      <c r="E2560" s="365" t="str">
        <f>IF(G2560="","",VLOOKUP(G2560,номенклатури!R:T,3,0))</f>
        <v/>
      </c>
      <c r="F2560" s="159" t="str">
        <f>IF(G2560="","",IF(ISERROR(VLOOKUP(G2560,номенклатури!V:V,1,0)),E2560*H2560,E2560*I2560))</f>
        <v/>
      </c>
      <c r="G2560" s="14"/>
      <c r="H2560" s="15"/>
      <c r="I2560" s="15"/>
      <c r="J2560" s="15"/>
      <c r="K2560" s="15"/>
      <c r="L2560" s="217"/>
      <c r="M2560" s="22"/>
      <c r="N2560" s="119" t="str">
        <f>IF(G2560="","",VLOOKUP(G2560,номенклатури!R:U,4,0))</f>
        <v/>
      </c>
      <c r="O2560" s="119" t="str">
        <f>IF(M2560="","",VLOOKUP(M2560,'14'!D:D,1,0))</f>
        <v/>
      </c>
    </row>
    <row r="2561" spans="1:15" ht="12.75" customHeight="1" x14ac:dyDescent="0.2">
      <c r="A2561" s="36" t="str">
        <f>'0'!$A$4</f>
        <v>………………..</v>
      </c>
      <c r="B2561" s="37">
        <f>'0'!$A$2</f>
        <v>46112</v>
      </c>
      <c r="C2561" s="37" t="s">
        <v>1243</v>
      </c>
      <c r="D2561" s="119" t="str">
        <f>IF(G2561="","",VLOOKUP(G2561,номенклатури!R:T,2,0))</f>
        <v/>
      </c>
      <c r="E2561" s="365" t="str">
        <f>IF(G2561="","",VLOOKUP(G2561,номенклатури!R:T,3,0))</f>
        <v/>
      </c>
      <c r="F2561" s="159" t="str">
        <f>IF(G2561="","",IF(ISERROR(VLOOKUP(G2561,номенклатури!V:V,1,0)),E2561*H2561,E2561*I2561))</f>
        <v/>
      </c>
      <c r="G2561" s="14"/>
      <c r="H2561" s="15"/>
      <c r="I2561" s="15"/>
      <c r="J2561" s="15"/>
      <c r="K2561" s="15"/>
      <c r="L2561" s="217"/>
      <c r="M2561" s="22"/>
      <c r="N2561" s="119" t="str">
        <f>IF(G2561="","",VLOOKUP(G2561,номенклатури!R:U,4,0))</f>
        <v/>
      </c>
      <c r="O2561" s="119" t="str">
        <f>IF(M2561="","",VLOOKUP(M2561,'14'!D:D,1,0))</f>
        <v/>
      </c>
    </row>
    <row r="2562" spans="1:15" ht="12.75" customHeight="1" x14ac:dyDescent="0.2">
      <c r="A2562" s="36" t="str">
        <f>'0'!$A$4</f>
        <v>………………..</v>
      </c>
      <c r="B2562" s="37">
        <f>'0'!$A$2</f>
        <v>46112</v>
      </c>
      <c r="C2562" s="37" t="s">
        <v>1243</v>
      </c>
      <c r="D2562" s="119" t="str">
        <f>IF(G2562="","",VLOOKUP(G2562,номенклатури!R:T,2,0))</f>
        <v/>
      </c>
      <c r="E2562" s="365" t="str">
        <f>IF(G2562="","",VLOOKUP(G2562,номенклатури!R:T,3,0))</f>
        <v/>
      </c>
      <c r="F2562" s="159" t="str">
        <f>IF(G2562="","",IF(ISERROR(VLOOKUP(G2562,номенклатури!V:V,1,0)),E2562*H2562,E2562*I2562))</f>
        <v/>
      </c>
      <c r="G2562" s="14"/>
      <c r="H2562" s="15"/>
      <c r="I2562" s="15"/>
      <c r="J2562" s="15"/>
      <c r="K2562" s="15"/>
      <c r="L2562" s="217"/>
      <c r="M2562" s="22"/>
      <c r="N2562" s="119" t="str">
        <f>IF(G2562="","",VLOOKUP(G2562,номенклатури!R:U,4,0))</f>
        <v/>
      </c>
      <c r="O2562" s="119" t="str">
        <f>IF(M2562="","",VLOOKUP(M2562,'14'!D:D,1,0))</f>
        <v/>
      </c>
    </row>
    <row r="2563" spans="1:15" ht="12.75" customHeight="1" x14ac:dyDescent="0.2">
      <c r="A2563" s="36" t="str">
        <f>'0'!$A$4</f>
        <v>………………..</v>
      </c>
      <c r="B2563" s="37">
        <f>'0'!$A$2</f>
        <v>46112</v>
      </c>
      <c r="C2563" s="37" t="s">
        <v>1243</v>
      </c>
      <c r="D2563" s="119" t="str">
        <f>IF(G2563="","",VLOOKUP(G2563,номенклатури!R:T,2,0))</f>
        <v/>
      </c>
      <c r="E2563" s="365" t="str">
        <f>IF(G2563="","",VLOOKUP(G2563,номенклатури!R:T,3,0))</f>
        <v/>
      </c>
      <c r="F2563" s="159" t="str">
        <f>IF(G2563="","",IF(ISERROR(VLOOKUP(G2563,номенклатури!V:V,1,0)),E2563*H2563,E2563*I2563))</f>
        <v/>
      </c>
      <c r="G2563" s="14"/>
      <c r="H2563" s="15"/>
      <c r="I2563" s="15"/>
      <c r="J2563" s="15"/>
      <c r="K2563" s="15"/>
      <c r="L2563" s="217"/>
      <c r="M2563" s="22"/>
      <c r="N2563" s="119" t="str">
        <f>IF(G2563="","",VLOOKUP(G2563,номенклатури!R:U,4,0))</f>
        <v/>
      </c>
      <c r="O2563" s="119" t="str">
        <f>IF(M2563="","",VLOOKUP(M2563,'14'!D:D,1,0))</f>
        <v/>
      </c>
    </row>
    <row r="2564" spans="1:15" ht="12.75" customHeight="1" x14ac:dyDescent="0.2">
      <c r="A2564" s="36" t="str">
        <f>'0'!$A$4</f>
        <v>………………..</v>
      </c>
      <c r="B2564" s="37">
        <f>'0'!$A$2</f>
        <v>46112</v>
      </c>
      <c r="C2564" s="37" t="s">
        <v>1243</v>
      </c>
      <c r="D2564" s="119" t="str">
        <f>IF(G2564="","",VLOOKUP(G2564,номенклатури!R:T,2,0))</f>
        <v/>
      </c>
      <c r="E2564" s="365" t="str">
        <f>IF(G2564="","",VLOOKUP(G2564,номенклатури!R:T,3,0))</f>
        <v/>
      </c>
      <c r="F2564" s="159" t="str">
        <f>IF(G2564="","",IF(ISERROR(VLOOKUP(G2564,номенклатури!V:V,1,0)),E2564*H2564,E2564*I2564))</f>
        <v/>
      </c>
      <c r="G2564" s="14"/>
      <c r="H2564" s="15"/>
      <c r="I2564" s="15"/>
      <c r="J2564" s="15"/>
      <c r="K2564" s="15"/>
      <c r="L2564" s="217"/>
      <c r="M2564" s="22"/>
      <c r="N2564" s="119" t="str">
        <f>IF(G2564="","",VLOOKUP(G2564,номенклатури!R:U,4,0))</f>
        <v/>
      </c>
      <c r="O2564" s="119" t="str">
        <f>IF(M2564="","",VLOOKUP(M2564,'14'!D:D,1,0))</f>
        <v/>
      </c>
    </row>
    <row r="2565" spans="1:15" ht="12.75" customHeight="1" x14ac:dyDescent="0.2">
      <c r="A2565" s="36" t="str">
        <f>'0'!$A$4</f>
        <v>………………..</v>
      </c>
      <c r="B2565" s="37">
        <f>'0'!$A$2</f>
        <v>46112</v>
      </c>
      <c r="C2565" s="37" t="s">
        <v>1243</v>
      </c>
      <c r="D2565" s="119" t="str">
        <f>IF(G2565="","",VLOOKUP(G2565,номенклатури!R:T,2,0))</f>
        <v/>
      </c>
      <c r="E2565" s="365" t="str">
        <f>IF(G2565="","",VLOOKUP(G2565,номенклатури!R:T,3,0))</f>
        <v/>
      </c>
      <c r="F2565" s="159" t="str">
        <f>IF(G2565="","",IF(ISERROR(VLOOKUP(G2565,номенклатури!V:V,1,0)),E2565*H2565,E2565*I2565))</f>
        <v/>
      </c>
      <c r="G2565" s="14"/>
      <c r="H2565" s="15"/>
      <c r="I2565" s="15"/>
      <c r="J2565" s="15"/>
      <c r="K2565" s="15"/>
      <c r="L2565" s="217"/>
      <c r="M2565" s="22"/>
      <c r="N2565" s="119" t="str">
        <f>IF(G2565="","",VLOOKUP(G2565,номенклатури!R:U,4,0))</f>
        <v/>
      </c>
      <c r="O2565" s="119" t="str">
        <f>IF(M2565="","",VLOOKUP(M2565,'14'!D:D,1,0))</f>
        <v/>
      </c>
    </row>
    <row r="2566" spans="1:15" ht="12.75" customHeight="1" x14ac:dyDescent="0.2">
      <c r="A2566" s="36" t="str">
        <f>'0'!$A$4</f>
        <v>………………..</v>
      </c>
      <c r="B2566" s="37">
        <f>'0'!$A$2</f>
        <v>46112</v>
      </c>
      <c r="C2566" s="37" t="s">
        <v>1243</v>
      </c>
      <c r="D2566" s="119" t="str">
        <f>IF(G2566="","",VLOOKUP(G2566,номенклатури!R:T,2,0))</f>
        <v/>
      </c>
      <c r="E2566" s="365" t="str">
        <f>IF(G2566="","",VLOOKUP(G2566,номенклатури!R:T,3,0))</f>
        <v/>
      </c>
      <c r="F2566" s="159" t="str">
        <f>IF(G2566="","",IF(ISERROR(VLOOKUP(G2566,номенклатури!V:V,1,0)),E2566*H2566,E2566*I2566))</f>
        <v/>
      </c>
      <c r="G2566" s="14"/>
      <c r="H2566" s="15"/>
      <c r="I2566" s="15"/>
      <c r="J2566" s="15"/>
      <c r="K2566" s="15"/>
      <c r="L2566" s="217"/>
      <c r="M2566" s="22"/>
      <c r="N2566" s="119" t="str">
        <f>IF(G2566="","",VLOOKUP(G2566,номенклатури!R:U,4,0))</f>
        <v/>
      </c>
      <c r="O2566" s="119" t="str">
        <f>IF(M2566="","",VLOOKUP(M2566,'14'!D:D,1,0))</f>
        <v/>
      </c>
    </row>
    <row r="2567" spans="1:15" ht="12.75" customHeight="1" x14ac:dyDescent="0.2">
      <c r="A2567" s="36" t="str">
        <f>'0'!$A$4</f>
        <v>………………..</v>
      </c>
      <c r="B2567" s="37">
        <f>'0'!$A$2</f>
        <v>46112</v>
      </c>
      <c r="C2567" s="37" t="s">
        <v>1243</v>
      </c>
      <c r="D2567" s="119" t="str">
        <f>IF(G2567="","",VLOOKUP(G2567,номенклатури!R:T,2,0))</f>
        <v/>
      </c>
      <c r="E2567" s="365" t="str">
        <f>IF(G2567="","",VLOOKUP(G2567,номенклатури!R:T,3,0))</f>
        <v/>
      </c>
      <c r="F2567" s="159" t="str">
        <f>IF(G2567="","",IF(ISERROR(VLOOKUP(G2567,номенклатури!V:V,1,0)),E2567*H2567,E2567*I2567))</f>
        <v/>
      </c>
      <c r="G2567" s="14"/>
      <c r="H2567" s="15"/>
      <c r="I2567" s="15"/>
      <c r="J2567" s="15"/>
      <c r="K2567" s="15"/>
      <c r="L2567" s="217"/>
      <c r="M2567" s="22"/>
      <c r="N2567" s="119" t="str">
        <f>IF(G2567="","",VLOOKUP(G2567,номенклатури!R:U,4,0))</f>
        <v/>
      </c>
      <c r="O2567" s="119" t="str">
        <f>IF(M2567="","",VLOOKUP(M2567,'14'!D:D,1,0))</f>
        <v/>
      </c>
    </row>
    <row r="2568" spans="1:15" ht="12.75" customHeight="1" x14ac:dyDescent="0.2">
      <c r="A2568" s="36" t="str">
        <f>'0'!$A$4</f>
        <v>………………..</v>
      </c>
      <c r="B2568" s="37">
        <f>'0'!$A$2</f>
        <v>46112</v>
      </c>
      <c r="C2568" s="37" t="s">
        <v>1243</v>
      </c>
      <c r="D2568" s="119" t="str">
        <f>IF(G2568="","",VLOOKUP(G2568,номенклатури!R:T,2,0))</f>
        <v/>
      </c>
      <c r="E2568" s="365" t="str">
        <f>IF(G2568="","",VLOOKUP(G2568,номенклатури!R:T,3,0))</f>
        <v/>
      </c>
      <c r="F2568" s="159" t="str">
        <f>IF(G2568="","",IF(ISERROR(VLOOKUP(G2568,номенклатури!V:V,1,0)),E2568*H2568,E2568*I2568))</f>
        <v/>
      </c>
      <c r="G2568" s="14"/>
      <c r="H2568" s="15"/>
      <c r="I2568" s="15"/>
      <c r="J2568" s="15"/>
      <c r="K2568" s="15"/>
      <c r="L2568" s="217"/>
      <c r="M2568" s="22"/>
      <c r="N2568" s="119" t="str">
        <f>IF(G2568="","",VLOOKUP(G2568,номенклатури!R:U,4,0))</f>
        <v/>
      </c>
      <c r="O2568" s="119" t="str">
        <f>IF(M2568="","",VLOOKUP(M2568,'14'!D:D,1,0))</f>
        <v/>
      </c>
    </row>
    <row r="2569" spans="1:15" ht="12.75" customHeight="1" x14ac:dyDescent="0.2">
      <c r="A2569" s="36" t="str">
        <f>'0'!$A$4</f>
        <v>………………..</v>
      </c>
      <c r="B2569" s="37">
        <f>'0'!$A$2</f>
        <v>46112</v>
      </c>
      <c r="C2569" s="37" t="s">
        <v>1243</v>
      </c>
      <c r="D2569" s="119" t="str">
        <f>IF(G2569="","",VLOOKUP(G2569,номенклатури!R:T,2,0))</f>
        <v/>
      </c>
      <c r="E2569" s="365" t="str">
        <f>IF(G2569="","",VLOOKUP(G2569,номенклатури!R:T,3,0))</f>
        <v/>
      </c>
      <c r="F2569" s="159" t="str">
        <f>IF(G2569="","",IF(ISERROR(VLOOKUP(G2569,номенклатури!V:V,1,0)),E2569*H2569,E2569*I2569))</f>
        <v/>
      </c>
      <c r="G2569" s="14"/>
      <c r="H2569" s="15"/>
      <c r="I2569" s="15"/>
      <c r="J2569" s="15"/>
      <c r="K2569" s="15"/>
      <c r="L2569" s="217"/>
      <c r="M2569" s="22"/>
      <c r="N2569" s="119" t="str">
        <f>IF(G2569="","",VLOOKUP(G2569,номенклатури!R:U,4,0))</f>
        <v/>
      </c>
      <c r="O2569" s="119" t="str">
        <f>IF(M2569="","",VLOOKUP(M2569,'14'!D:D,1,0))</f>
        <v/>
      </c>
    </row>
    <row r="2570" spans="1:15" ht="12.75" customHeight="1" x14ac:dyDescent="0.2">
      <c r="A2570" s="36" t="str">
        <f>'0'!$A$4</f>
        <v>………………..</v>
      </c>
      <c r="B2570" s="37">
        <f>'0'!$A$2</f>
        <v>46112</v>
      </c>
      <c r="C2570" s="37" t="s">
        <v>1243</v>
      </c>
      <c r="D2570" s="119" t="str">
        <f>IF(G2570="","",VLOOKUP(G2570,номенклатури!R:T,2,0))</f>
        <v/>
      </c>
      <c r="E2570" s="365" t="str">
        <f>IF(G2570="","",VLOOKUP(G2570,номенклатури!R:T,3,0))</f>
        <v/>
      </c>
      <c r="F2570" s="159" t="str">
        <f>IF(G2570="","",IF(ISERROR(VLOOKUP(G2570,номенклатури!V:V,1,0)),E2570*H2570,E2570*I2570))</f>
        <v/>
      </c>
      <c r="G2570" s="14"/>
      <c r="H2570" s="15"/>
      <c r="I2570" s="15"/>
      <c r="J2570" s="15"/>
      <c r="K2570" s="15"/>
      <c r="L2570" s="217"/>
      <c r="M2570" s="22"/>
      <c r="N2570" s="119" t="str">
        <f>IF(G2570="","",VLOOKUP(G2570,номенклатури!R:U,4,0))</f>
        <v/>
      </c>
      <c r="O2570" s="119" t="str">
        <f>IF(M2570="","",VLOOKUP(M2570,'14'!D:D,1,0))</f>
        <v/>
      </c>
    </row>
    <row r="2571" spans="1:15" ht="12.75" customHeight="1" x14ac:dyDescent="0.2">
      <c r="A2571" s="36" t="str">
        <f>'0'!$A$4</f>
        <v>………………..</v>
      </c>
      <c r="B2571" s="37">
        <f>'0'!$A$2</f>
        <v>46112</v>
      </c>
      <c r="C2571" s="37" t="s">
        <v>1243</v>
      </c>
      <c r="D2571" s="119" t="str">
        <f>IF(G2571="","",VLOOKUP(G2571,номенклатури!R:T,2,0))</f>
        <v/>
      </c>
      <c r="E2571" s="365" t="str">
        <f>IF(G2571="","",VLOOKUP(G2571,номенклатури!R:T,3,0))</f>
        <v/>
      </c>
      <c r="F2571" s="159" t="str">
        <f>IF(G2571="","",IF(ISERROR(VLOOKUP(G2571,номенклатури!V:V,1,0)),E2571*H2571,E2571*I2571))</f>
        <v/>
      </c>
      <c r="G2571" s="14"/>
      <c r="H2571" s="15"/>
      <c r="I2571" s="15"/>
      <c r="J2571" s="15"/>
      <c r="K2571" s="15"/>
      <c r="L2571" s="217"/>
      <c r="M2571" s="22"/>
      <c r="N2571" s="119" t="str">
        <f>IF(G2571="","",VLOOKUP(G2571,номенклатури!R:U,4,0))</f>
        <v/>
      </c>
      <c r="O2571" s="119" t="str">
        <f>IF(M2571="","",VLOOKUP(M2571,'14'!D:D,1,0))</f>
        <v/>
      </c>
    </row>
    <row r="2572" spans="1:15" ht="12.75" customHeight="1" x14ac:dyDescent="0.2">
      <c r="A2572" s="36" t="str">
        <f>'0'!$A$4</f>
        <v>………………..</v>
      </c>
      <c r="B2572" s="37">
        <f>'0'!$A$2</f>
        <v>46112</v>
      </c>
      <c r="C2572" s="37" t="s">
        <v>1243</v>
      </c>
      <c r="D2572" s="119" t="str">
        <f>IF(G2572="","",VLOOKUP(G2572,номенклатури!R:T,2,0))</f>
        <v/>
      </c>
      <c r="E2572" s="365" t="str">
        <f>IF(G2572="","",VLOOKUP(G2572,номенклатури!R:T,3,0))</f>
        <v/>
      </c>
      <c r="F2572" s="159" t="str">
        <f>IF(G2572="","",IF(ISERROR(VLOOKUP(G2572,номенклатури!V:V,1,0)),E2572*H2572,E2572*I2572))</f>
        <v/>
      </c>
      <c r="G2572" s="14"/>
      <c r="H2572" s="15"/>
      <c r="I2572" s="15"/>
      <c r="J2572" s="15"/>
      <c r="K2572" s="15"/>
      <c r="L2572" s="217"/>
      <c r="M2572" s="22"/>
      <c r="N2572" s="119" t="str">
        <f>IF(G2572="","",VLOOKUP(G2572,номенклатури!R:U,4,0))</f>
        <v/>
      </c>
      <c r="O2572" s="119" t="str">
        <f>IF(M2572="","",VLOOKUP(M2572,'14'!D:D,1,0))</f>
        <v/>
      </c>
    </row>
    <row r="2573" spans="1:15" ht="12.75" customHeight="1" x14ac:dyDescent="0.2">
      <c r="A2573" s="36" t="str">
        <f>'0'!$A$4</f>
        <v>………………..</v>
      </c>
      <c r="B2573" s="37">
        <f>'0'!$A$2</f>
        <v>46112</v>
      </c>
      <c r="C2573" s="37" t="s">
        <v>1243</v>
      </c>
      <c r="D2573" s="119" t="str">
        <f>IF(G2573="","",VLOOKUP(G2573,номенклатури!R:T,2,0))</f>
        <v/>
      </c>
      <c r="E2573" s="365" t="str">
        <f>IF(G2573="","",VLOOKUP(G2573,номенклатури!R:T,3,0))</f>
        <v/>
      </c>
      <c r="F2573" s="159" t="str">
        <f>IF(G2573="","",IF(ISERROR(VLOOKUP(G2573,номенклатури!V:V,1,0)),E2573*H2573,E2573*I2573))</f>
        <v/>
      </c>
      <c r="G2573" s="14"/>
      <c r="H2573" s="15"/>
      <c r="I2573" s="15"/>
      <c r="J2573" s="15"/>
      <c r="K2573" s="15"/>
      <c r="L2573" s="217"/>
      <c r="M2573" s="22"/>
      <c r="N2573" s="119" t="str">
        <f>IF(G2573="","",VLOOKUP(G2573,номенклатури!R:U,4,0))</f>
        <v/>
      </c>
      <c r="O2573" s="119" t="str">
        <f>IF(M2573="","",VLOOKUP(M2573,'14'!D:D,1,0))</f>
        <v/>
      </c>
    </row>
    <row r="2574" spans="1:15" ht="12.75" customHeight="1" x14ac:dyDescent="0.2">
      <c r="A2574" s="36" t="str">
        <f>'0'!$A$4</f>
        <v>………………..</v>
      </c>
      <c r="B2574" s="37">
        <f>'0'!$A$2</f>
        <v>46112</v>
      </c>
      <c r="C2574" s="37" t="s">
        <v>1243</v>
      </c>
      <c r="D2574" s="119" t="str">
        <f>IF(G2574="","",VLOOKUP(G2574,номенклатури!R:T,2,0))</f>
        <v/>
      </c>
      <c r="E2574" s="365" t="str">
        <f>IF(G2574="","",VLOOKUP(G2574,номенклатури!R:T,3,0))</f>
        <v/>
      </c>
      <c r="F2574" s="159" t="str">
        <f>IF(G2574="","",IF(ISERROR(VLOOKUP(G2574,номенклатури!V:V,1,0)),E2574*H2574,E2574*I2574))</f>
        <v/>
      </c>
      <c r="G2574" s="14"/>
      <c r="H2574" s="15"/>
      <c r="I2574" s="15"/>
      <c r="J2574" s="15"/>
      <c r="K2574" s="15"/>
      <c r="L2574" s="217"/>
      <c r="M2574" s="22"/>
      <c r="N2574" s="119" t="str">
        <f>IF(G2574="","",VLOOKUP(G2574,номенклатури!R:U,4,0))</f>
        <v/>
      </c>
      <c r="O2574" s="119" t="str">
        <f>IF(M2574="","",VLOOKUP(M2574,'14'!D:D,1,0))</f>
        <v/>
      </c>
    </row>
    <row r="2575" spans="1:15" ht="12.75" customHeight="1" x14ac:dyDescent="0.2">
      <c r="A2575" s="36" t="str">
        <f>'0'!$A$4</f>
        <v>………………..</v>
      </c>
      <c r="B2575" s="37">
        <f>'0'!$A$2</f>
        <v>46112</v>
      </c>
      <c r="C2575" s="37" t="s">
        <v>1243</v>
      </c>
      <c r="D2575" s="119" t="str">
        <f>IF(G2575="","",VLOOKUP(G2575,номенклатури!R:T,2,0))</f>
        <v/>
      </c>
      <c r="E2575" s="365" t="str">
        <f>IF(G2575="","",VLOOKUP(G2575,номенклатури!R:T,3,0))</f>
        <v/>
      </c>
      <c r="F2575" s="159" t="str">
        <f>IF(G2575="","",IF(ISERROR(VLOOKUP(G2575,номенклатури!V:V,1,0)),E2575*H2575,E2575*I2575))</f>
        <v/>
      </c>
      <c r="G2575" s="14"/>
      <c r="H2575" s="15"/>
      <c r="I2575" s="15"/>
      <c r="J2575" s="15"/>
      <c r="K2575" s="15"/>
      <c r="L2575" s="217"/>
      <c r="M2575" s="22"/>
      <c r="N2575" s="119" t="str">
        <f>IF(G2575="","",VLOOKUP(G2575,номенклатури!R:U,4,0))</f>
        <v/>
      </c>
      <c r="O2575" s="119" t="str">
        <f>IF(M2575="","",VLOOKUP(M2575,'14'!D:D,1,0))</f>
        <v/>
      </c>
    </row>
    <row r="2576" spans="1:15" ht="12.75" customHeight="1" x14ac:dyDescent="0.2">
      <c r="A2576" s="36" t="str">
        <f>'0'!$A$4</f>
        <v>………………..</v>
      </c>
      <c r="B2576" s="37">
        <f>'0'!$A$2</f>
        <v>46112</v>
      </c>
      <c r="C2576" s="37" t="s">
        <v>1243</v>
      </c>
      <c r="D2576" s="119" t="str">
        <f>IF(G2576="","",VLOOKUP(G2576,номенклатури!R:T,2,0))</f>
        <v/>
      </c>
      <c r="E2576" s="365" t="str">
        <f>IF(G2576="","",VLOOKUP(G2576,номенклатури!R:T,3,0))</f>
        <v/>
      </c>
      <c r="F2576" s="159" t="str">
        <f>IF(G2576="","",IF(ISERROR(VLOOKUP(G2576,номенклатури!V:V,1,0)),E2576*H2576,E2576*I2576))</f>
        <v/>
      </c>
      <c r="G2576" s="14"/>
      <c r="H2576" s="15"/>
      <c r="I2576" s="15"/>
      <c r="J2576" s="15"/>
      <c r="K2576" s="15"/>
      <c r="L2576" s="217"/>
      <c r="M2576" s="22"/>
      <c r="N2576" s="119" t="str">
        <f>IF(G2576="","",VLOOKUP(G2576,номенклатури!R:U,4,0))</f>
        <v/>
      </c>
      <c r="O2576" s="119" t="str">
        <f>IF(M2576="","",VLOOKUP(M2576,'14'!D:D,1,0))</f>
        <v/>
      </c>
    </row>
    <row r="2577" spans="1:15" ht="12.75" customHeight="1" x14ac:dyDescent="0.2">
      <c r="A2577" s="36" t="str">
        <f>'0'!$A$4</f>
        <v>………………..</v>
      </c>
      <c r="B2577" s="37">
        <f>'0'!$A$2</f>
        <v>46112</v>
      </c>
      <c r="C2577" s="37" t="s">
        <v>1243</v>
      </c>
      <c r="D2577" s="119" t="str">
        <f>IF(G2577="","",VLOOKUP(G2577,номенклатури!R:T,2,0))</f>
        <v/>
      </c>
      <c r="E2577" s="365" t="str">
        <f>IF(G2577="","",VLOOKUP(G2577,номенклатури!R:T,3,0))</f>
        <v/>
      </c>
      <c r="F2577" s="159" t="str">
        <f>IF(G2577="","",IF(ISERROR(VLOOKUP(G2577,номенклатури!V:V,1,0)),E2577*H2577,E2577*I2577))</f>
        <v/>
      </c>
      <c r="G2577" s="14"/>
      <c r="H2577" s="15"/>
      <c r="I2577" s="15"/>
      <c r="J2577" s="15"/>
      <c r="K2577" s="15"/>
      <c r="L2577" s="217"/>
      <c r="M2577" s="22"/>
      <c r="N2577" s="119" t="str">
        <f>IF(G2577="","",VLOOKUP(G2577,номенклатури!R:U,4,0))</f>
        <v/>
      </c>
      <c r="O2577" s="119" t="str">
        <f>IF(M2577="","",VLOOKUP(M2577,'14'!D:D,1,0))</f>
        <v/>
      </c>
    </row>
    <row r="2578" spans="1:15" ht="12.75" customHeight="1" x14ac:dyDescent="0.2">
      <c r="A2578" s="36" t="str">
        <f>'0'!$A$4</f>
        <v>………………..</v>
      </c>
      <c r="B2578" s="37">
        <f>'0'!$A$2</f>
        <v>46112</v>
      </c>
      <c r="C2578" s="37" t="s">
        <v>1243</v>
      </c>
      <c r="D2578" s="119" t="str">
        <f>IF(G2578="","",VLOOKUP(G2578,номенклатури!R:T,2,0))</f>
        <v/>
      </c>
      <c r="E2578" s="365" t="str">
        <f>IF(G2578="","",VLOOKUP(G2578,номенклатури!R:T,3,0))</f>
        <v/>
      </c>
      <c r="F2578" s="159" t="str">
        <f>IF(G2578="","",IF(ISERROR(VLOOKUP(G2578,номенклатури!V:V,1,0)),E2578*H2578,E2578*I2578))</f>
        <v/>
      </c>
      <c r="G2578" s="14"/>
      <c r="H2578" s="15"/>
      <c r="I2578" s="15"/>
      <c r="J2578" s="15"/>
      <c r="K2578" s="15"/>
      <c r="L2578" s="217"/>
      <c r="M2578" s="22"/>
      <c r="N2578" s="119" t="str">
        <f>IF(G2578="","",VLOOKUP(G2578,номенклатури!R:U,4,0))</f>
        <v/>
      </c>
      <c r="O2578" s="119" t="str">
        <f>IF(M2578="","",VLOOKUP(M2578,'14'!D:D,1,0))</f>
        <v/>
      </c>
    </row>
    <row r="2579" spans="1:15" ht="12.75" customHeight="1" x14ac:dyDescent="0.2">
      <c r="A2579" s="36" t="str">
        <f>'0'!$A$4</f>
        <v>………………..</v>
      </c>
      <c r="B2579" s="37">
        <f>'0'!$A$2</f>
        <v>46112</v>
      </c>
      <c r="C2579" s="37" t="s">
        <v>1243</v>
      </c>
      <c r="D2579" s="119" t="str">
        <f>IF(G2579="","",VLOOKUP(G2579,номенклатури!R:T,2,0))</f>
        <v/>
      </c>
      <c r="E2579" s="365" t="str">
        <f>IF(G2579="","",VLOOKUP(G2579,номенклатури!R:T,3,0))</f>
        <v/>
      </c>
      <c r="F2579" s="159" t="str">
        <f>IF(G2579="","",IF(ISERROR(VLOOKUP(G2579,номенклатури!V:V,1,0)),E2579*H2579,E2579*I2579))</f>
        <v/>
      </c>
      <c r="G2579" s="14"/>
      <c r="H2579" s="15"/>
      <c r="I2579" s="15"/>
      <c r="J2579" s="15"/>
      <c r="K2579" s="15"/>
      <c r="L2579" s="217"/>
      <c r="M2579" s="22"/>
      <c r="N2579" s="119" t="str">
        <f>IF(G2579="","",VLOOKUP(G2579,номенклатури!R:U,4,0))</f>
        <v/>
      </c>
      <c r="O2579" s="119" t="str">
        <f>IF(M2579="","",VLOOKUP(M2579,'14'!D:D,1,0))</f>
        <v/>
      </c>
    </row>
    <row r="2580" spans="1:15" ht="12.75" customHeight="1" x14ac:dyDescent="0.2">
      <c r="A2580" s="36" t="str">
        <f>'0'!$A$4</f>
        <v>………………..</v>
      </c>
      <c r="B2580" s="37">
        <f>'0'!$A$2</f>
        <v>46112</v>
      </c>
      <c r="C2580" s="37" t="s">
        <v>1243</v>
      </c>
      <c r="D2580" s="119" t="str">
        <f>IF(G2580="","",VLOOKUP(G2580,номенклатури!R:T,2,0))</f>
        <v/>
      </c>
      <c r="E2580" s="365" t="str">
        <f>IF(G2580="","",VLOOKUP(G2580,номенклатури!R:T,3,0))</f>
        <v/>
      </c>
      <c r="F2580" s="159" t="str">
        <f>IF(G2580="","",IF(ISERROR(VLOOKUP(G2580,номенклатури!V:V,1,0)),E2580*H2580,E2580*I2580))</f>
        <v/>
      </c>
      <c r="G2580" s="14"/>
      <c r="H2580" s="15"/>
      <c r="I2580" s="15"/>
      <c r="J2580" s="15"/>
      <c r="K2580" s="15"/>
      <c r="L2580" s="217"/>
      <c r="M2580" s="22"/>
      <c r="N2580" s="119" t="str">
        <f>IF(G2580="","",VLOOKUP(G2580,номенклатури!R:U,4,0))</f>
        <v/>
      </c>
      <c r="O2580" s="119" t="str">
        <f>IF(M2580="","",VLOOKUP(M2580,'14'!D:D,1,0))</f>
        <v/>
      </c>
    </row>
    <row r="2581" spans="1:15" ht="12.75" customHeight="1" x14ac:dyDescent="0.2">
      <c r="A2581" s="36" t="str">
        <f>'0'!$A$4</f>
        <v>………………..</v>
      </c>
      <c r="B2581" s="37">
        <f>'0'!$A$2</f>
        <v>46112</v>
      </c>
      <c r="C2581" s="37" t="s">
        <v>1243</v>
      </c>
      <c r="D2581" s="119" t="str">
        <f>IF(G2581="","",VLOOKUP(G2581,номенклатури!R:T,2,0))</f>
        <v/>
      </c>
      <c r="E2581" s="365" t="str">
        <f>IF(G2581="","",VLOOKUP(G2581,номенклатури!R:T,3,0))</f>
        <v/>
      </c>
      <c r="F2581" s="159" t="str">
        <f>IF(G2581="","",IF(ISERROR(VLOOKUP(G2581,номенклатури!V:V,1,0)),E2581*H2581,E2581*I2581))</f>
        <v/>
      </c>
      <c r="G2581" s="14"/>
      <c r="H2581" s="15"/>
      <c r="I2581" s="15"/>
      <c r="J2581" s="15"/>
      <c r="K2581" s="15"/>
      <c r="L2581" s="217"/>
      <c r="M2581" s="22"/>
      <c r="N2581" s="119" t="str">
        <f>IF(G2581="","",VLOOKUP(G2581,номенклатури!R:U,4,0))</f>
        <v/>
      </c>
      <c r="O2581" s="119" t="str">
        <f>IF(M2581="","",VLOOKUP(M2581,'14'!D:D,1,0))</f>
        <v/>
      </c>
    </row>
    <row r="2582" spans="1:15" ht="12.75" customHeight="1" x14ac:dyDescent="0.2">
      <c r="A2582" s="36" t="str">
        <f>'0'!$A$4</f>
        <v>………………..</v>
      </c>
      <c r="B2582" s="37">
        <f>'0'!$A$2</f>
        <v>46112</v>
      </c>
      <c r="C2582" s="37" t="s">
        <v>1243</v>
      </c>
      <c r="D2582" s="119" t="str">
        <f>IF(G2582="","",VLOOKUP(G2582,номенклатури!R:T,2,0))</f>
        <v/>
      </c>
      <c r="E2582" s="365" t="str">
        <f>IF(G2582="","",VLOOKUP(G2582,номенклатури!R:T,3,0))</f>
        <v/>
      </c>
      <c r="F2582" s="159" t="str">
        <f>IF(G2582="","",IF(ISERROR(VLOOKUP(G2582,номенклатури!V:V,1,0)),E2582*H2582,E2582*I2582))</f>
        <v/>
      </c>
      <c r="G2582" s="14"/>
      <c r="H2582" s="15"/>
      <c r="I2582" s="15"/>
      <c r="J2582" s="15"/>
      <c r="K2582" s="15"/>
      <c r="L2582" s="217"/>
      <c r="M2582" s="22"/>
      <c r="N2582" s="119" t="str">
        <f>IF(G2582="","",VLOOKUP(G2582,номенклатури!R:U,4,0))</f>
        <v/>
      </c>
      <c r="O2582" s="119" t="str">
        <f>IF(M2582="","",VLOOKUP(M2582,'14'!D:D,1,0))</f>
        <v/>
      </c>
    </row>
    <row r="2583" spans="1:15" ht="12.75" customHeight="1" x14ac:dyDescent="0.2">
      <c r="A2583" s="36" t="str">
        <f>'0'!$A$4</f>
        <v>………………..</v>
      </c>
      <c r="B2583" s="37">
        <f>'0'!$A$2</f>
        <v>46112</v>
      </c>
      <c r="C2583" s="37" t="s">
        <v>1243</v>
      </c>
      <c r="D2583" s="119" t="str">
        <f>IF(G2583="","",VLOOKUP(G2583,номенклатури!R:T,2,0))</f>
        <v/>
      </c>
      <c r="E2583" s="365" t="str">
        <f>IF(G2583="","",VLOOKUP(G2583,номенклатури!R:T,3,0))</f>
        <v/>
      </c>
      <c r="F2583" s="159" t="str">
        <f>IF(G2583="","",IF(ISERROR(VLOOKUP(G2583,номенклатури!V:V,1,0)),E2583*H2583,E2583*I2583))</f>
        <v/>
      </c>
      <c r="G2583" s="14"/>
      <c r="H2583" s="15"/>
      <c r="I2583" s="15"/>
      <c r="J2583" s="15"/>
      <c r="K2583" s="15"/>
      <c r="L2583" s="217"/>
      <c r="M2583" s="22"/>
      <c r="N2583" s="119" t="str">
        <f>IF(G2583="","",VLOOKUP(G2583,номенклатури!R:U,4,0))</f>
        <v/>
      </c>
      <c r="O2583" s="119" t="str">
        <f>IF(M2583="","",VLOOKUP(M2583,'14'!D:D,1,0))</f>
        <v/>
      </c>
    </row>
    <row r="2584" spans="1:15" ht="12.75" customHeight="1" x14ac:dyDescent="0.2">
      <c r="A2584" s="36" t="str">
        <f>'0'!$A$4</f>
        <v>………………..</v>
      </c>
      <c r="B2584" s="37">
        <f>'0'!$A$2</f>
        <v>46112</v>
      </c>
      <c r="C2584" s="37" t="s">
        <v>1243</v>
      </c>
      <c r="D2584" s="119" t="str">
        <f>IF(G2584="","",VLOOKUP(G2584,номенклатури!R:T,2,0))</f>
        <v/>
      </c>
      <c r="E2584" s="365" t="str">
        <f>IF(G2584="","",VLOOKUP(G2584,номенклатури!R:T,3,0))</f>
        <v/>
      </c>
      <c r="F2584" s="159" t="str">
        <f>IF(G2584="","",IF(ISERROR(VLOOKUP(G2584,номенклатури!V:V,1,0)),E2584*H2584,E2584*I2584))</f>
        <v/>
      </c>
      <c r="G2584" s="14"/>
      <c r="H2584" s="15"/>
      <c r="I2584" s="15"/>
      <c r="J2584" s="15"/>
      <c r="K2584" s="15"/>
      <c r="L2584" s="217"/>
      <c r="M2584" s="22"/>
      <c r="N2584" s="119" t="str">
        <f>IF(G2584="","",VLOOKUP(G2584,номенклатури!R:U,4,0))</f>
        <v/>
      </c>
      <c r="O2584" s="119" t="str">
        <f>IF(M2584="","",VLOOKUP(M2584,'14'!D:D,1,0))</f>
        <v/>
      </c>
    </row>
    <row r="2585" spans="1:15" ht="12.75" customHeight="1" x14ac:dyDescent="0.2">
      <c r="A2585" s="36" t="str">
        <f>'0'!$A$4</f>
        <v>………………..</v>
      </c>
      <c r="B2585" s="37">
        <f>'0'!$A$2</f>
        <v>46112</v>
      </c>
      <c r="C2585" s="37" t="s">
        <v>1243</v>
      </c>
      <c r="D2585" s="119" t="str">
        <f>IF(G2585="","",VLOOKUP(G2585,номенклатури!R:T,2,0))</f>
        <v/>
      </c>
      <c r="E2585" s="365" t="str">
        <f>IF(G2585="","",VLOOKUP(G2585,номенклатури!R:T,3,0))</f>
        <v/>
      </c>
      <c r="F2585" s="159" t="str">
        <f>IF(G2585="","",IF(ISERROR(VLOOKUP(G2585,номенклатури!V:V,1,0)),E2585*H2585,E2585*I2585))</f>
        <v/>
      </c>
      <c r="G2585" s="14"/>
      <c r="H2585" s="15"/>
      <c r="I2585" s="15"/>
      <c r="J2585" s="15"/>
      <c r="K2585" s="15"/>
      <c r="L2585" s="217"/>
      <c r="M2585" s="22"/>
      <c r="N2585" s="119" t="str">
        <f>IF(G2585="","",VLOOKUP(G2585,номенклатури!R:U,4,0))</f>
        <v/>
      </c>
      <c r="O2585" s="119" t="str">
        <f>IF(M2585="","",VLOOKUP(M2585,'14'!D:D,1,0))</f>
        <v/>
      </c>
    </row>
    <row r="2586" spans="1:15" ht="12.75" customHeight="1" x14ac:dyDescent="0.2">
      <c r="A2586" s="36" t="str">
        <f>'0'!$A$4</f>
        <v>………………..</v>
      </c>
      <c r="B2586" s="37">
        <f>'0'!$A$2</f>
        <v>46112</v>
      </c>
      <c r="C2586" s="37" t="s">
        <v>1243</v>
      </c>
      <c r="D2586" s="119" t="str">
        <f>IF(G2586="","",VLOOKUP(G2586,номенклатури!R:T,2,0))</f>
        <v/>
      </c>
      <c r="E2586" s="365" t="str">
        <f>IF(G2586="","",VLOOKUP(G2586,номенклатури!R:T,3,0))</f>
        <v/>
      </c>
      <c r="F2586" s="159" t="str">
        <f>IF(G2586="","",IF(ISERROR(VLOOKUP(G2586,номенклатури!V:V,1,0)),E2586*H2586,E2586*I2586))</f>
        <v/>
      </c>
      <c r="G2586" s="14"/>
      <c r="H2586" s="15"/>
      <c r="I2586" s="15"/>
      <c r="J2586" s="15"/>
      <c r="K2586" s="15"/>
      <c r="L2586" s="217"/>
      <c r="M2586" s="22"/>
      <c r="N2586" s="119" t="str">
        <f>IF(G2586="","",VLOOKUP(G2586,номенклатури!R:U,4,0))</f>
        <v/>
      </c>
      <c r="O2586" s="119" t="str">
        <f>IF(M2586="","",VLOOKUP(M2586,'14'!D:D,1,0))</f>
        <v/>
      </c>
    </row>
    <row r="2587" spans="1:15" ht="12.75" customHeight="1" x14ac:dyDescent="0.2">
      <c r="A2587" s="36" t="str">
        <f>'0'!$A$4</f>
        <v>………………..</v>
      </c>
      <c r="B2587" s="37">
        <f>'0'!$A$2</f>
        <v>46112</v>
      </c>
      <c r="C2587" s="37" t="s">
        <v>1243</v>
      </c>
      <c r="D2587" s="119" t="str">
        <f>IF(G2587="","",VLOOKUP(G2587,номенклатури!R:T,2,0))</f>
        <v/>
      </c>
      <c r="E2587" s="365" t="str">
        <f>IF(G2587="","",VLOOKUP(G2587,номенклатури!R:T,3,0))</f>
        <v/>
      </c>
      <c r="F2587" s="159" t="str">
        <f>IF(G2587="","",IF(ISERROR(VLOOKUP(G2587,номенклатури!V:V,1,0)),E2587*H2587,E2587*I2587))</f>
        <v/>
      </c>
      <c r="G2587" s="14"/>
      <c r="H2587" s="15"/>
      <c r="I2587" s="15"/>
      <c r="J2587" s="15"/>
      <c r="K2587" s="15"/>
      <c r="L2587" s="217"/>
      <c r="M2587" s="22"/>
      <c r="N2587" s="119" t="str">
        <f>IF(G2587="","",VLOOKUP(G2587,номенклатури!R:U,4,0))</f>
        <v/>
      </c>
      <c r="O2587" s="119" t="str">
        <f>IF(M2587="","",VLOOKUP(M2587,'14'!D:D,1,0))</f>
        <v/>
      </c>
    </row>
    <row r="2588" spans="1:15" ht="12.75" customHeight="1" x14ac:dyDescent="0.2">
      <c r="A2588" s="36" t="str">
        <f>'0'!$A$4</f>
        <v>………………..</v>
      </c>
      <c r="B2588" s="37">
        <f>'0'!$A$2</f>
        <v>46112</v>
      </c>
      <c r="C2588" s="37" t="s">
        <v>1243</v>
      </c>
      <c r="D2588" s="119" t="str">
        <f>IF(G2588="","",VLOOKUP(G2588,номенклатури!R:T,2,0))</f>
        <v/>
      </c>
      <c r="E2588" s="365" t="str">
        <f>IF(G2588="","",VLOOKUP(G2588,номенклатури!R:T,3,0))</f>
        <v/>
      </c>
      <c r="F2588" s="159" t="str">
        <f>IF(G2588="","",IF(ISERROR(VLOOKUP(G2588,номенклатури!V:V,1,0)),E2588*H2588,E2588*I2588))</f>
        <v/>
      </c>
      <c r="G2588" s="14"/>
      <c r="H2588" s="15"/>
      <c r="I2588" s="15"/>
      <c r="J2588" s="15"/>
      <c r="K2588" s="15"/>
      <c r="L2588" s="217"/>
      <c r="M2588" s="22"/>
      <c r="N2588" s="119" t="str">
        <f>IF(G2588="","",VLOOKUP(G2588,номенклатури!R:U,4,0))</f>
        <v/>
      </c>
      <c r="O2588" s="119" t="str">
        <f>IF(M2588="","",VLOOKUP(M2588,'14'!D:D,1,0))</f>
        <v/>
      </c>
    </row>
    <row r="2589" spans="1:15" ht="12.75" customHeight="1" x14ac:dyDescent="0.2">
      <c r="A2589" s="36" t="str">
        <f>'0'!$A$4</f>
        <v>………………..</v>
      </c>
      <c r="B2589" s="37">
        <f>'0'!$A$2</f>
        <v>46112</v>
      </c>
      <c r="C2589" s="37" t="s">
        <v>1243</v>
      </c>
      <c r="D2589" s="119" t="str">
        <f>IF(G2589="","",VLOOKUP(G2589,номенклатури!R:T,2,0))</f>
        <v/>
      </c>
      <c r="E2589" s="365" t="str">
        <f>IF(G2589="","",VLOOKUP(G2589,номенклатури!R:T,3,0))</f>
        <v/>
      </c>
      <c r="F2589" s="159" t="str">
        <f>IF(G2589="","",IF(ISERROR(VLOOKUP(G2589,номенклатури!V:V,1,0)),E2589*H2589,E2589*I2589))</f>
        <v/>
      </c>
      <c r="G2589" s="14"/>
      <c r="H2589" s="15"/>
      <c r="I2589" s="15"/>
      <c r="J2589" s="15"/>
      <c r="K2589" s="15"/>
      <c r="L2589" s="217"/>
      <c r="M2589" s="22"/>
      <c r="N2589" s="119" t="str">
        <f>IF(G2589="","",VLOOKUP(G2589,номенклатури!R:U,4,0))</f>
        <v/>
      </c>
      <c r="O2589" s="119" t="str">
        <f>IF(M2589="","",VLOOKUP(M2589,'14'!D:D,1,0))</f>
        <v/>
      </c>
    </row>
    <row r="2590" spans="1:15" ht="12.75" customHeight="1" x14ac:dyDescent="0.2">
      <c r="A2590" s="36" t="str">
        <f>'0'!$A$4</f>
        <v>………………..</v>
      </c>
      <c r="B2590" s="37">
        <f>'0'!$A$2</f>
        <v>46112</v>
      </c>
      <c r="C2590" s="37" t="s">
        <v>1243</v>
      </c>
      <c r="D2590" s="119" t="str">
        <f>IF(G2590="","",VLOOKUP(G2590,номенклатури!R:T,2,0))</f>
        <v/>
      </c>
      <c r="E2590" s="365" t="str">
        <f>IF(G2590="","",VLOOKUP(G2590,номенклатури!R:T,3,0))</f>
        <v/>
      </c>
      <c r="F2590" s="159" t="str">
        <f>IF(G2590="","",IF(ISERROR(VLOOKUP(G2590,номенклатури!V:V,1,0)),E2590*H2590,E2590*I2590))</f>
        <v/>
      </c>
      <c r="G2590" s="14"/>
      <c r="H2590" s="15"/>
      <c r="I2590" s="15"/>
      <c r="J2590" s="15"/>
      <c r="K2590" s="15"/>
      <c r="L2590" s="217"/>
      <c r="M2590" s="22"/>
      <c r="N2590" s="119" t="str">
        <f>IF(G2590="","",VLOOKUP(G2590,номенклатури!R:U,4,0))</f>
        <v/>
      </c>
      <c r="O2590" s="119" t="str">
        <f>IF(M2590="","",VLOOKUP(M2590,'14'!D:D,1,0))</f>
        <v/>
      </c>
    </row>
    <row r="2591" spans="1:15" ht="12.75" customHeight="1" x14ac:dyDescent="0.2">
      <c r="A2591" s="36" t="str">
        <f>'0'!$A$4</f>
        <v>………………..</v>
      </c>
      <c r="B2591" s="37">
        <f>'0'!$A$2</f>
        <v>46112</v>
      </c>
      <c r="C2591" s="37" t="s">
        <v>1243</v>
      </c>
      <c r="D2591" s="119" t="str">
        <f>IF(G2591="","",VLOOKUP(G2591,номенклатури!R:T,2,0))</f>
        <v/>
      </c>
      <c r="E2591" s="365" t="str">
        <f>IF(G2591="","",VLOOKUP(G2591,номенклатури!R:T,3,0))</f>
        <v/>
      </c>
      <c r="F2591" s="159" t="str">
        <f>IF(G2591="","",IF(ISERROR(VLOOKUP(G2591,номенклатури!V:V,1,0)),E2591*H2591,E2591*I2591))</f>
        <v/>
      </c>
      <c r="G2591" s="14"/>
      <c r="H2591" s="15"/>
      <c r="I2591" s="15"/>
      <c r="J2591" s="15"/>
      <c r="K2591" s="15"/>
      <c r="L2591" s="217"/>
      <c r="M2591" s="22"/>
      <c r="N2591" s="119" t="str">
        <f>IF(G2591="","",VLOOKUP(G2591,номенклатури!R:U,4,0))</f>
        <v/>
      </c>
      <c r="O2591" s="119" t="str">
        <f>IF(M2591="","",VLOOKUP(M2591,'14'!D:D,1,0))</f>
        <v/>
      </c>
    </row>
    <row r="2592" spans="1:15" ht="12.75" customHeight="1" x14ac:dyDescent="0.2">
      <c r="A2592" s="36" t="str">
        <f>'0'!$A$4</f>
        <v>………………..</v>
      </c>
      <c r="B2592" s="37">
        <f>'0'!$A$2</f>
        <v>46112</v>
      </c>
      <c r="C2592" s="37" t="s">
        <v>1243</v>
      </c>
      <c r="D2592" s="119" t="str">
        <f>IF(G2592="","",VLOOKUP(G2592,номенклатури!R:T,2,0))</f>
        <v/>
      </c>
      <c r="E2592" s="365" t="str">
        <f>IF(G2592="","",VLOOKUP(G2592,номенклатури!R:T,3,0))</f>
        <v/>
      </c>
      <c r="F2592" s="159" t="str">
        <f>IF(G2592="","",IF(ISERROR(VLOOKUP(G2592,номенклатури!V:V,1,0)),E2592*H2592,E2592*I2592))</f>
        <v/>
      </c>
      <c r="G2592" s="14"/>
      <c r="H2592" s="15"/>
      <c r="I2592" s="15"/>
      <c r="J2592" s="15"/>
      <c r="K2592" s="15"/>
      <c r="L2592" s="217"/>
      <c r="M2592" s="22"/>
      <c r="N2592" s="119" t="str">
        <f>IF(G2592="","",VLOOKUP(G2592,номенклатури!R:U,4,0))</f>
        <v/>
      </c>
      <c r="O2592" s="119" t="str">
        <f>IF(M2592="","",VLOOKUP(M2592,'14'!D:D,1,0))</f>
        <v/>
      </c>
    </row>
    <row r="2593" spans="1:15" ht="12.75" customHeight="1" x14ac:dyDescent="0.2">
      <c r="A2593" s="36" t="str">
        <f>'0'!$A$4</f>
        <v>………………..</v>
      </c>
      <c r="B2593" s="37">
        <f>'0'!$A$2</f>
        <v>46112</v>
      </c>
      <c r="C2593" s="37" t="s">
        <v>1243</v>
      </c>
      <c r="D2593" s="119" t="str">
        <f>IF(G2593="","",VLOOKUP(G2593,номенклатури!R:T,2,0))</f>
        <v/>
      </c>
      <c r="E2593" s="365" t="str">
        <f>IF(G2593="","",VLOOKUP(G2593,номенклатури!R:T,3,0))</f>
        <v/>
      </c>
      <c r="F2593" s="159" t="str">
        <f>IF(G2593="","",IF(ISERROR(VLOOKUP(G2593,номенклатури!V:V,1,0)),E2593*H2593,E2593*I2593))</f>
        <v/>
      </c>
      <c r="G2593" s="14"/>
      <c r="H2593" s="15"/>
      <c r="I2593" s="15"/>
      <c r="J2593" s="15"/>
      <c r="K2593" s="15"/>
      <c r="L2593" s="217"/>
      <c r="M2593" s="22"/>
      <c r="N2593" s="119" t="str">
        <f>IF(G2593="","",VLOOKUP(G2593,номенклатури!R:U,4,0))</f>
        <v/>
      </c>
      <c r="O2593" s="119" t="str">
        <f>IF(M2593="","",VLOOKUP(M2593,'14'!D:D,1,0))</f>
        <v/>
      </c>
    </row>
    <row r="2594" spans="1:15" ht="12.75" customHeight="1" x14ac:dyDescent="0.2">
      <c r="A2594" s="36" t="str">
        <f>'0'!$A$4</f>
        <v>………………..</v>
      </c>
      <c r="B2594" s="37">
        <f>'0'!$A$2</f>
        <v>46112</v>
      </c>
      <c r="C2594" s="37" t="s">
        <v>1243</v>
      </c>
      <c r="D2594" s="119" t="str">
        <f>IF(G2594="","",VLOOKUP(G2594,номенклатури!R:T,2,0))</f>
        <v/>
      </c>
      <c r="E2594" s="365" t="str">
        <f>IF(G2594="","",VLOOKUP(G2594,номенклатури!R:T,3,0))</f>
        <v/>
      </c>
      <c r="F2594" s="159" t="str">
        <f>IF(G2594="","",IF(ISERROR(VLOOKUP(G2594,номенклатури!V:V,1,0)),E2594*H2594,E2594*I2594))</f>
        <v/>
      </c>
      <c r="G2594" s="14"/>
      <c r="H2594" s="15"/>
      <c r="I2594" s="15"/>
      <c r="J2594" s="15"/>
      <c r="K2594" s="15"/>
      <c r="L2594" s="217"/>
      <c r="M2594" s="22"/>
      <c r="N2594" s="119" t="str">
        <f>IF(G2594="","",VLOOKUP(G2594,номенклатури!R:U,4,0))</f>
        <v/>
      </c>
      <c r="O2594" s="119" t="str">
        <f>IF(M2594="","",VLOOKUP(M2594,'14'!D:D,1,0))</f>
        <v/>
      </c>
    </row>
    <row r="2595" spans="1:15" ht="12.75" customHeight="1" x14ac:dyDescent="0.2">
      <c r="A2595" s="36" t="str">
        <f>'0'!$A$4</f>
        <v>………………..</v>
      </c>
      <c r="B2595" s="37">
        <f>'0'!$A$2</f>
        <v>46112</v>
      </c>
      <c r="C2595" s="37" t="s">
        <v>1243</v>
      </c>
      <c r="D2595" s="119" t="str">
        <f>IF(G2595="","",VLOOKUP(G2595,номенклатури!R:T,2,0))</f>
        <v/>
      </c>
      <c r="E2595" s="365" t="str">
        <f>IF(G2595="","",VLOOKUP(G2595,номенклатури!R:T,3,0))</f>
        <v/>
      </c>
      <c r="F2595" s="159" t="str">
        <f>IF(G2595="","",IF(ISERROR(VLOOKUP(G2595,номенклатури!V:V,1,0)),E2595*H2595,E2595*I2595))</f>
        <v/>
      </c>
      <c r="G2595" s="14"/>
      <c r="H2595" s="15"/>
      <c r="I2595" s="15"/>
      <c r="J2595" s="15"/>
      <c r="K2595" s="15"/>
      <c r="L2595" s="217"/>
      <c r="M2595" s="22"/>
      <c r="N2595" s="119" t="str">
        <f>IF(G2595="","",VLOOKUP(G2595,номенклатури!R:U,4,0))</f>
        <v/>
      </c>
      <c r="O2595" s="119" t="str">
        <f>IF(M2595="","",VLOOKUP(M2595,'14'!D:D,1,0))</f>
        <v/>
      </c>
    </row>
    <row r="2596" spans="1:15" ht="12.75" customHeight="1" x14ac:dyDescent="0.2">
      <c r="A2596" s="36" t="str">
        <f>'0'!$A$4</f>
        <v>………………..</v>
      </c>
      <c r="B2596" s="37">
        <f>'0'!$A$2</f>
        <v>46112</v>
      </c>
      <c r="C2596" s="37" t="s">
        <v>1243</v>
      </c>
      <c r="D2596" s="119" t="str">
        <f>IF(G2596="","",VLOOKUP(G2596,номенклатури!R:T,2,0))</f>
        <v/>
      </c>
      <c r="E2596" s="365" t="str">
        <f>IF(G2596="","",VLOOKUP(G2596,номенклатури!R:T,3,0))</f>
        <v/>
      </c>
      <c r="F2596" s="159" t="str">
        <f>IF(G2596="","",IF(ISERROR(VLOOKUP(G2596,номенклатури!V:V,1,0)),E2596*H2596,E2596*I2596))</f>
        <v/>
      </c>
      <c r="G2596" s="14"/>
      <c r="H2596" s="15"/>
      <c r="I2596" s="15"/>
      <c r="J2596" s="15"/>
      <c r="K2596" s="15"/>
      <c r="L2596" s="217"/>
      <c r="M2596" s="22"/>
      <c r="N2596" s="119" t="str">
        <f>IF(G2596="","",VLOOKUP(G2596,номенклатури!R:U,4,0))</f>
        <v/>
      </c>
      <c r="O2596" s="119" t="str">
        <f>IF(M2596="","",VLOOKUP(M2596,'14'!D:D,1,0))</f>
        <v/>
      </c>
    </row>
    <row r="2597" spans="1:15" ht="12.75" customHeight="1" x14ac:dyDescent="0.2">
      <c r="A2597" s="36" t="str">
        <f>'0'!$A$4</f>
        <v>………………..</v>
      </c>
      <c r="B2597" s="37">
        <f>'0'!$A$2</f>
        <v>46112</v>
      </c>
      <c r="C2597" s="37" t="s">
        <v>1243</v>
      </c>
      <c r="D2597" s="119" t="str">
        <f>IF(G2597="","",VLOOKUP(G2597,номенклатури!R:T,2,0))</f>
        <v/>
      </c>
      <c r="E2597" s="365" t="str">
        <f>IF(G2597="","",VLOOKUP(G2597,номенклатури!R:T,3,0))</f>
        <v/>
      </c>
      <c r="F2597" s="159" t="str">
        <f>IF(G2597="","",IF(ISERROR(VLOOKUP(G2597,номенклатури!V:V,1,0)),E2597*H2597,E2597*I2597))</f>
        <v/>
      </c>
      <c r="G2597" s="14"/>
      <c r="H2597" s="15"/>
      <c r="I2597" s="15"/>
      <c r="J2597" s="15"/>
      <c r="K2597" s="15"/>
      <c r="L2597" s="217"/>
      <c r="M2597" s="22"/>
      <c r="N2597" s="119" t="str">
        <f>IF(G2597="","",VLOOKUP(G2597,номенклатури!R:U,4,0))</f>
        <v/>
      </c>
      <c r="O2597" s="119" t="str">
        <f>IF(M2597="","",VLOOKUP(M2597,'14'!D:D,1,0))</f>
        <v/>
      </c>
    </row>
    <row r="2598" spans="1:15" ht="12.75" customHeight="1" x14ac:dyDescent="0.2">
      <c r="A2598" s="36" t="str">
        <f>'0'!$A$4</f>
        <v>………………..</v>
      </c>
      <c r="B2598" s="37">
        <f>'0'!$A$2</f>
        <v>46112</v>
      </c>
      <c r="C2598" s="37" t="s">
        <v>1243</v>
      </c>
      <c r="D2598" s="119" t="str">
        <f>IF(G2598="","",VLOOKUP(G2598,номенклатури!R:T,2,0))</f>
        <v/>
      </c>
      <c r="E2598" s="365" t="str">
        <f>IF(G2598="","",VLOOKUP(G2598,номенклатури!R:T,3,0))</f>
        <v/>
      </c>
      <c r="F2598" s="159" t="str">
        <f>IF(G2598="","",IF(ISERROR(VLOOKUP(G2598,номенклатури!V:V,1,0)),E2598*H2598,E2598*I2598))</f>
        <v/>
      </c>
      <c r="G2598" s="14"/>
      <c r="H2598" s="15"/>
      <c r="I2598" s="15"/>
      <c r="J2598" s="15"/>
      <c r="K2598" s="15"/>
      <c r="L2598" s="217"/>
      <c r="M2598" s="22"/>
      <c r="N2598" s="119" t="str">
        <f>IF(G2598="","",VLOOKUP(G2598,номенклатури!R:U,4,0))</f>
        <v/>
      </c>
      <c r="O2598" s="119" t="str">
        <f>IF(M2598="","",VLOOKUP(M2598,'14'!D:D,1,0))</f>
        <v/>
      </c>
    </row>
    <row r="2599" spans="1:15" ht="12.75" customHeight="1" x14ac:dyDescent="0.2">
      <c r="A2599" s="36" t="str">
        <f>'0'!$A$4</f>
        <v>………………..</v>
      </c>
      <c r="B2599" s="37">
        <f>'0'!$A$2</f>
        <v>46112</v>
      </c>
      <c r="C2599" s="37" t="s">
        <v>1243</v>
      </c>
      <c r="D2599" s="119" t="str">
        <f>IF(G2599="","",VLOOKUP(G2599,номенклатури!R:T,2,0))</f>
        <v/>
      </c>
      <c r="E2599" s="365" t="str">
        <f>IF(G2599="","",VLOOKUP(G2599,номенклатури!R:T,3,0))</f>
        <v/>
      </c>
      <c r="F2599" s="159" t="str">
        <f>IF(G2599="","",IF(ISERROR(VLOOKUP(G2599,номенклатури!V:V,1,0)),E2599*H2599,E2599*I2599))</f>
        <v/>
      </c>
      <c r="G2599" s="14"/>
      <c r="H2599" s="15"/>
      <c r="I2599" s="15"/>
      <c r="J2599" s="15"/>
      <c r="K2599" s="15"/>
      <c r="L2599" s="217"/>
      <c r="M2599" s="22"/>
      <c r="N2599" s="119" t="str">
        <f>IF(G2599="","",VLOOKUP(G2599,номенклатури!R:U,4,0))</f>
        <v/>
      </c>
      <c r="O2599" s="119" t="str">
        <f>IF(M2599="","",VLOOKUP(M2599,'14'!D:D,1,0))</f>
        <v/>
      </c>
    </row>
    <row r="2600" spans="1:15" ht="12.75" customHeight="1" x14ac:dyDescent="0.2">
      <c r="A2600" s="36" t="str">
        <f>'0'!$A$4</f>
        <v>………………..</v>
      </c>
      <c r="B2600" s="37">
        <f>'0'!$A$2</f>
        <v>46112</v>
      </c>
      <c r="C2600" s="37" t="s">
        <v>1243</v>
      </c>
      <c r="D2600" s="119" t="str">
        <f>IF(G2600="","",VLOOKUP(G2600,номенклатури!R:T,2,0))</f>
        <v/>
      </c>
      <c r="E2600" s="365" t="str">
        <f>IF(G2600="","",VLOOKUP(G2600,номенклатури!R:T,3,0))</f>
        <v/>
      </c>
      <c r="F2600" s="159" t="str">
        <f>IF(G2600="","",IF(ISERROR(VLOOKUP(G2600,номенклатури!V:V,1,0)),E2600*H2600,E2600*I2600))</f>
        <v/>
      </c>
      <c r="G2600" s="14"/>
      <c r="H2600" s="15"/>
      <c r="I2600" s="15"/>
      <c r="J2600" s="15"/>
      <c r="K2600" s="15"/>
      <c r="L2600" s="217"/>
      <c r="M2600" s="22"/>
      <c r="N2600" s="119" t="str">
        <f>IF(G2600="","",VLOOKUP(G2600,номенклатури!R:U,4,0))</f>
        <v/>
      </c>
      <c r="O2600" s="119" t="str">
        <f>IF(M2600="","",VLOOKUP(M2600,'14'!D:D,1,0))</f>
        <v/>
      </c>
    </row>
    <row r="2601" spans="1:15" ht="12.75" customHeight="1" x14ac:dyDescent="0.2">
      <c r="A2601" s="36" t="str">
        <f>'0'!$A$4</f>
        <v>………………..</v>
      </c>
      <c r="B2601" s="37">
        <f>'0'!$A$2</f>
        <v>46112</v>
      </c>
      <c r="C2601" s="37" t="s">
        <v>1243</v>
      </c>
      <c r="D2601" s="119" t="str">
        <f>IF(G2601="","",VLOOKUP(G2601,номенклатури!R:T,2,0))</f>
        <v/>
      </c>
      <c r="E2601" s="365" t="str">
        <f>IF(G2601="","",VLOOKUP(G2601,номенклатури!R:T,3,0))</f>
        <v/>
      </c>
      <c r="F2601" s="159" t="str">
        <f>IF(G2601="","",IF(ISERROR(VLOOKUP(G2601,номенклатури!V:V,1,0)),E2601*H2601,E2601*I2601))</f>
        <v/>
      </c>
      <c r="G2601" s="14"/>
      <c r="H2601" s="15"/>
      <c r="I2601" s="15"/>
      <c r="J2601" s="15"/>
      <c r="K2601" s="15"/>
      <c r="L2601" s="217"/>
      <c r="M2601" s="22"/>
      <c r="N2601" s="119" t="str">
        <f>IF(G2601="","",VLOOKUP(G2601,номенклатури!R:U,4,0))</f>
        <v/>
      </c>
      <c r="O2601" s="119" t="str">
        <f>IF(M2601="","",VLOOKUP(M2601,'14'!D:D,1,0))</f>
        <v/>
      </c>
    </row>
    <row r="2602" spans="1:15" ht="12.75" customHeight="1" x14ac:dyDescent="0.2">
      <c r="A2602" s="36" t="str">
        <f>'0'!$A$4</f>
        <v>………………..</v>
      </c>
      <c r="B2602" s="37">
        <f>'0'!$A$2</f>
        <v>46112</v>
      </c>
      <c r="C2602" s="37" t="s">
        <v>1243</v>
      </c>
      <c r="D2602" s="119" t="str">
        <f>IF(G2602="","",VLOOKUP(G2602,номенклатури!R:T,2,0))</f>
        <v/>
      </c>
      <c r="E2602" s="365" t="str">
        <f>IF(G2602="","",VLOOKUP(G2602,номенклатури!R:T,3,0))</f>
        <v/>
      </c>
      <c r="F2602" s="159" t="str">
        <f>IF(G2602="","",IF(ISERROR(VLOOKUP(G2602,номенклатури!V:V,1,0)),E2602*H2602,E2602*I2602))</f>
        <v/>
      </c>
      <c r="G2602" s="14"/>
      <c r="H2602" s="15"/>
      <c r="I2602" s="15"/>
      <c r="J2602" s="15"/>
      <c r="K2602" s="15"/>
      <c r="L2602" s="217"/>
      <c r="M2602" s="22"/>
      <c r="N2602" s="119" t="str">
        <f>IF(G2602="","",VLOOKUP(G2602,номенклатури!R:U,4,0))</f>
        <v/>
      </c>
      <c r="O2602" s="119" t="str">
        <f>IF(M2602="","",VLOOKUP(M2602,'14'!D:D,1,0))</f>
        <v/>
      </c>
    </row>
    <row r="2603" spans="1:15" ht="12.75" customHeight="1" x14ac:dyDescent="0.2">
      <c r="A2603" s="36" t="str">
        <f>'0'!$A$4</f>
        <v>………………..</v>
      </c>
      <c r="B2603" s="37">
        <f>'0'!$A$2</f>
        <v>46112</v>
      </c>
      <c r="C2603" s="37" t="s">
        <v>1243</v>
      </c>
      <c r="D2603" s="119" t="str">
        <f>IF(G2603="","",VLOOKUP(G2603,номенклатури!R:T,2,0))</f>
        <v/>
      </c>
      <c r="E2603" s="365" t="str">
        <f>IF(G2603="","",VLOOKUP(G2603,номенклатури!R:T,3,0))</f>
        <v/>
      </c>
      <c r="F2603" s="159" t="str">
        <f>IF(G2603="","",IF(ISERROR(VLOOKUP(G2603,номенклатури!V:V,1,0)),E2603*H2603,E2603*I2603))</f>
        <v/>
      </c>
      <c r="G2603" s="14"/>
      <c r="H2603" s="15"/>
      <c r="I2603" s="15"/>
      <c r="J2603" s="15"/>
      <c r="K2603" s="15"/>
      <c r="L2603" s="217"/>
      <c r="M2603" s="22"/>
      <c r="N2603" s="119" t="str">
        <f>IF(G2603="","",VLOOKUP(G2603,номенклатури!R:U,4,0))</f>
        <v/>
      </c>
      <c r="O2603" s="119" t="str">
        <f>IF(M2603="","",VLOOKUP(M2603,'14'!D:D,1,0))</f>
        <v/>
      </c>
    </row>
    <row r="2604" spans="1:15" ht="12.75" customHeight="1" x14ac:dyDescent="0.2">
      <c r="A2604" s="36" t="str">
        <f>'0'!$A$4</f>
        <v>………………..</v>
      </c>
      <c r="B2604" s="37">
        <f>'0'!$A$2</f>
        <v>46112</v>
      </c>
      <c r="C2604" s="37" t="s">
        <v>1243</v>
      </c>
      <c r="D2604" s="119" t="str">
        <f>IF(G2604="","",VLOOKUP(G2604,номенклатури!R:T,2,0))</f>
        <v/>
      </c>
      <c r="E2604" s="365" t="str">
        <f>IF(G2604="","",VLOOKUP(G2604,номенклатури!R:T,3,0))</f>
        <v/>
      </c>
      <c r="F2604" s="159" t="str">
        <f>IF(G2604="","",IF(ISERROR(VLOOKUP(G2604,номенклатури!V:V,1,0)),E2604*H2604,E2604*I2604))</f>
        <v/>
      </c>
      <c r="G2604" s="14"/>
      <c r="H2604" s="15"/>
      <c r="I2604" s="15"/>
      <c r="J2604" s="15"/>
      <c r="K2604" s="15"/>
      <c r="L2604" s="217"/>
      <c r="M2604" s="22"/>
      <c r="N2604" s="119" t="str">
        <f>IF(G2604="","",VLOOKUP(G2604,номенклатури!R:U,4,0))</f>
        <v/>
      </c>
      <c r="O2604" s="119" t="str">
        <f>IF(M2604="","",VLOOKUP(M2604,'14'!D:D,1,0))</f>
        <v/>
      </c>
    </row>
    <row r="2605" spans="1:15" ht="12.75" customHeight="1" x14ac:dyDescent="0.2">
      <c r="A2605" s="36" t="str">
        <f>'0'!$A$4</f>
        <v>………………..</v>
      </c>
      <c r="B2605" s="37">
        <f>'0'!$A$2</f>
        <v>46112</v>
      </c>
      <c r="C2605" s="37" t="s">
        <v>1243</v>
      </c>
      <c r="D2605" s="119" t="str">
        <f>IF(G2605="","",VLOOKUP(G2605,номенклатури!R:T,2,0))</f>
        <v/>
      </c>
      <c r="E2605" s="365" t="str">
        <f>IF(G2605="","",VLOOKUP(G2605,номенклатури!R:T,3,0))</f>
        <v/>
      </c>
      <c r="F2605" s="159" t="str">
        <f>IF(G2605="","",IF(ISERROR(VLOOKUP(G2605,номенклатури!V:V,1,0)),E2605*H2605,E2605*I2605))</f>
        <v/>
      </c>
      <c r="G2605" s="14"/>
      <c r="H2605" s="15"/>
      <c r="I2605" s="15"/>
      <c r="J2605" s="15"/>
      <c r="K2605" s="15"/>
      <c r="L2605" s="217"/>
      <c r="M2605" s="22"/>
      <c r="N2605" s="119" t="str">
        <f>IF(G2605="","",VLOOKUP(G2605,номенклатури!R:U,4,0))</f>
        <v/>
      </c>
      <c r="O2605" s="119" t="str">
        <f>IF(M2605="","",VLOOKUP(M2605,'14'!D:D,1,0))</f>
        <v/>
      </c>
    </row>
    <row r="2606" spans="1:15" ht="12.75" customHeight="1" x14ac:dyDescent="0.2">
      <c r="A2606" s="36" t="str">
        <f>'0'!$A$4</f>
        <v>………………..</v>
      </c>
      <c r="B2606" s="37">
        <f>'0'!$A$2</f>
        <v>46112</v>
      </c>
      <c r="C2606" s="37" t="s">
        <v>1243</v>
      </c>
      <c r="D2606" s="119" t="str">
        <f>IF(G2606="","",VLOOKUP(G2606,номенклатури!R:T,2,0))</f>
        <v/>
      </c>
      <c r="E2606" s="365" t="str">
        <f>IF(G2606="","",VLOOKUP(G2606,номенклатури!R:T,3,0))</f>
        <v/>
      </c>
      <c r="F2606" s="159" t="str">
        <f>IF(G2606="","",IF(ISERROR(VLOOKUP(G2606,номенклатури!V:V,1,0)),E2606*H2606,E2606*I2606))</f>
        <v/>
      </c>
      <c r="G2606" s="14"/>
      <c r="H2606" s="15"/>
      <c r="I2606" s="15"/>
      <c r="J2606" s="15"/>
      <c r="K2606" s="15"/>
      <c r="L2606" s="217"/>
      <c r="M2606" s="22"/>
      <c r="N2606" s="119" t="str">
        <f>IF(G2606="","",VLOOKUP(G2606,номенклатури!R:U,4,0))</f>
        <v/>
      </c>
      <c r="O2606" s="119" t="str">
        <f>IF(M2606="","",VLOOKUP(M2606,'14'!D:D,1,0))</f>
        <v/>
      </c>
    </row>
    <row r="2607" spans="1:15" ht="12.75" customHeight="1" x14ac:dyDescent="0.2">
      <c r="A2607" s="36" t="str">
        <f>'0'!$A$4</f>
        <v>………………..</v>
      </c>
      <c r="B2607" s="37">
        <f>'0'!$A$2</f>
        <v>46112</v>
      </c>
      <c r="C2607" s="37" t="s">
        <v>1243</v>
      </c>
      <c r="D2607" s="119" t="str">
        <f>IF(G2607="","",VLOOKUP(G2607,номенклатури!R:T,2,0))</f>
        <v/>
      </c>
      <c r="E2607" s="365" t="str">
        <f>IF(G2607="","",VLOOKUP(G2607,номенклатури!R:T,3,0))</f>
        <v/>
      </c>
      <c r="F2607" s="159" t="str">
        <f>IF(G2607="","",IF(ISERROR(VLOOKUP(G2607,номенклатури!V:V,1,0)),E2607*H2607,E2607*I2607))</f>
        <v/>
      </c>
      <c r="G2607" s="14"/>
      <c r="H2607" s="15"/>
      <c r="I2607" s="15"/>
      <c r="J2607" s="15"/>
      <c r="K2607" s="15"/>
      <c r="L2607" s="217"/>
      <c r="M2607" s="22"/>
      <c r="N2607" s="119" t="str">
        <f>IF(G2607="","",VLOOKUP(G2607,номенклатури!R:U,4,0))</f>
        <v/>
      </c>
      <c r="O2607" s="119" t="str">
        <f>IF(M2607="","",VLOOKUP(M2607,'14'!D:D,1,0))</f>
        <v/>
      </c>
    </row>
    <row r="2608" spans="1:15" ht="12.75" customHeight="1" x14ac:dyDescent="0.2">
      <c r="A2608" s="36" t="str">
        <f>'0'!$A$4</f>
        <v>………………..</v>
      </c>
      <c r="B2608" s="37">
        <f>'0'!$A$2</f>
        <v>46112</v>
      </c>
      <c r="C2608" s="37" t="s">
        <v>1243</v>
      </c>
      <c r="D2608" s="119" t="str">
        <f>IF(G2608="","",VLOOKUP(G2608,номенклатури!R:T,2,0))</f>
        <v/>
      </c>
      <c r="E2608" s="365" t="str">
        <f>IF(G2608="","",VLOOKUP(G2608,номенклатури!R:T,3,0))</f>
        <v/>
      </c>
      <c r="F2608" s="159" t="str">
        <f>IF(G2608="","",IF(ISERROR(VLOOKUP(G2608,номенклатури!V:V,1,0)),E2608*H2608,E2608*I2608))</f>
        <v/>
      </c>
      <c r="G2608" s="14"/>
      <c r="H2608" s="15"/>
      <c r="I2608" s="15"/>
      <c r="J2608" s="15"/>
      <c r="K2608" s="15"/>
      <c r="L2608" s="217"/>
      <c r="M2608" s="22"/>
      <c r="N2608" s="119" t="str">
        <f>IF(G2608="","",VLOOKUP(G2608,номенклатури!R:U,4,0))</f>
        <v/>
      </c>
      <c r="O2608" s="119" t="str">
        <f>IF(M2608="","",VLOOKUP(M2608,'14'!D:D,1,0))</f>
        <v/>
      </c>
    </row>
    <row r="2609" spans="1:15" ht="12.75" customHeight="1" x14ac:dyDescent="0.2">
      <c r="A2609" s="36" t="str">
        <f>'0'!$A$4</f>
        <v>………………..</v>
      </c>
      <c r="B2609" s="37">
        <f>'0'!$A$2</f>
        <v>46112</v>
      </c>
      <c r="C2609" s="37" t="s">
        <v>1243</v>
      </c>
      <c r="D2609" s="119" t="str">
        <f>IF(G2609="","",VLOOKUP(G2609,номенклатури!R:T,2,0))</f>
        <v/>
      </c>
      <c r="E2609" s="365" t="str">
        <f>IF(G2609="","",VLOOKUP(G2609,номенклатури!R:T,3,0))</f>
        <v/>
      </c>
      <c r="F2609" s="159" t="str">
        <f>IF(G2609="","",IF(ISERROR(VLOOKUP(G2609,номенклатури!V:V,1,0)),E2609*H2609,E2609*I2609))</f>
        <v/>
      </c>
      <c r="G2609" s="14"/>
      <c r="H2609" s="15"/>
      <c r="I2609" s="15"/>
      <c r="J2609" s="15"/>
      <c r="K2609" s="15"/>
      <c r="L2609" s="217"/>
      <c r="M2609" s="22"/>
      <c r="N2609" s="119" t="str">
        <f>IF(G2609="","",VLOOKUP(G2609,номенклатури!R:U,4,0))</f>
        <v/>
      </c>
      <c r="O2609" s="119" t="str">
        <f>IF(M2609="","",VLOOKUP(M2609,'14'!D:D,1,0))</f>
        <v/>
      </c>
    </row>
    <row r="2610" spans="1:15" ht="12.75" customHeight="1" x14ac:dyDescent="0.2">
      <c r="A2610" s="36" t="str">
        <f>'0'!$A$4</f>
        <v>………………..</v>
      </c>
      <c r="B2610" s="37">
        <f>'0'!$A$2</f>
        <v>46112</v>
      </c>
      <c r="C2610" s="37" t="s">
        <v>1243</v>
      </c>
      <c r="D2610" s="119" t="str">
        <f>IF(G2610="","",VLOOKUP(G2610,номенклатури!R:T,2,0))</f>
        <v/>
      </c>
      <c r="E2610" s="365" t="str">
        <f>IF(G2610="","",VLOOKUP(G2610,номенклатури!R:T,3,0))</f>
        <v/>
      </c>
      <c r="F2610" s="159" t="str">
        <f>IF(G2610="","",IF(ISERROR(VLOOKUP(G2610,номенклатури!V:V,1,0)),E2610*H2610,E2610*I2610))</f>
        <v/>
      </c>
      <c r="G2610" s="14"/>
      <c r="H2610" s="15"/>
      <c r="I2610" s="15"/>
      <c r="J2610" s="15"/>
      <c r="K2610" s="15"/>
      <c r="L2610" s="217"/>
      <c r="M2610" s="22"/>
      <c r="N2610" s="119" t="str">
        <f>IF(G2610="","",VLOOKUP(G2610,номенклатури!R:U,4,0))</f>
        <v/>
      </c>
      <c r="O2610" s="119" t="str">
        <f>IF(M2610="","",VLOOKUP(M2610,'14'!D:D,1,0))</f>
        <v/>
      </c>
    </row>
    <row r="2611" spans="1:15" ht="12.75" customHeight="1" x14ac:dyDescent="0.2">
      <c r="A2611" s="36" t="str">
        <f>'0'!$A$4</f>
        <v>………………..</v>
      </c>
      <c r="B2611" s="37">
        <f>'0'!$A$2</f>
        <v>46112</v>
      </c>
      <c r="C2611" s="37" t="s">
        <v>1243</v>
      </c>
      <c r="D2611" s="119" t="str">
        <f>IF(G2611="","",VLOOKUP(G2611,номенклатури!R:T,2,0))</f>
        <v/>
      </c>
      <c r="E2611" s="365" t="str">
        <f>IF(G2611="","",VLOOKUP(G2611,номенклатури!R:T,3,0))</f>
        <v/>
      </c>
      <c r="F2611" s="159" t="str">
        <f>IF(G2611="","",IF(ISERROR(VLOOKUP(G2611,номенклатури!V:V,1,0)),E2611*H2611,E2611*I2611))</f>
        <v/>
      </c>
      <c r="G2611" s="14"/>
      <c r="H2611" s="15"/>
      <c r="I2611" s="15"/>
      <c r="J2611" s="15"/>
      <c r="K2611" s="15"/>
      <c r="L2611" s="217"/>
      <c r="M2611" s="22"/>
      <c r="N2611" s="119" t="str">
        <f>IF(G2611="","",VLOOKUP(G2611,номенклатури!R:U,4,0))</f>
        <v/>
      </c>
      <c r="O2611" s="119" t="str">
        <f>IF(M2611="","",VLOOKUP(M2611,'14'!D:D,1,0))</f>
        <v/>
      </c>
    </row>
    <row r="2612" spans="1:15" ht="12.75" customHeight="1" x14ac:dyDescent="0.2">
      <c r="A2612" s="36" t="str">
        <f>'0'!$A$4</f>
        <v>………………..</v>
      </c>
      <c r="B2612" s="37">
        <f>'0'!$A$2</f>
        <v>46112</v>
      </c>
      <c r="C2612" s="37" t="s">
        <v>1243</v>
      </c>
      <c r="D2612" s="119" t="str">
        <f>IF(G2612="","",VLOOKUP(G2612,номенклатури!R:T,2,0))</f>
        <v/>
      </c>
      <c r="E2612" s="365" t="str">
        <f>IF(G2612="","",VLOOKUP(G2612,номенклатури!R:T,3,0))</f>
        <v/>
      </c>
      <c r="F2612" s="159" t="str">
        <f>IF(G2612="","",IF(ISERROR(VLOOKUP(G2612,номенклатури!V:V,1,0)),E2612*H2612,E2612*I2612))</f>
        <v/>
      </c>
      <c r="G2612" s="14"/>
      <c r="H2612" s="15"/>
      <c r="I2612" s="15"/>
      <c r="J2612" s="15"/>
      <c r="K2612" s="15"/>
      <c r="L2612" s="217"/>
      <c r="M2612" s="22"/>
      <c r="N2612" s="119" t="str">
        <f>IF(G2612="","",VLOOKUP(G2612,номенклатури!R:U,4,0))</f>
        <v/>
      </c>
      <c r="O2612" s="119" t="str">
        <f>IF(M2612="","",VLOOKUP(M2612,'14'!D:D,1,0))</f>
        <v/>
      </c>
    </row>
    <row r="2613" spans="1:15" ht="12.75" customHeight="1" x14ac:dyDescent="0.2">
      <c r="A2613" s="36" t="str">
        <f>'0'!$A$4</f>
        <v>………………..</v>
      </c>
      <c r="B2613" s="37">
        <f>'0'!$A$2</f>
        <v>46112</v>
      </c>
      <c r="C2613" s="37" t="s">
        <v>1243</v>
      </c>
      <c r="D2613" s="119" t="str">
        <f>IF(G2613="","",VLOOKUP(G2613,номенклатури!R:T,2,0))</f>
        <v/>
      </c>
      <c r="E2613" s="365" t="str">
        <f>IF(G2613="","",VLOOKUP(G2613,номенклатури!R:T,3,0))</f>
        <v/>
      </c>
      <c r="F2613" s="159" t="str">
        <f>IF(G2613="","",IF(ISERROR(VLOOKUP(G2613,номенклатури!V:V,1,0)),E2613*H2613,E2613*I2613))</f>
        <v/>
      </c>
      <c r="G2613" s="14"/>
      <c r="H2613" s="15"/>
      <c r="I2613" s="15"/>
      <c r="J2613" s="15"/>
      <c r="K2613" s="15"/>
      <c r="L2613" s="217"/>
      <c r="M2613" s="22"/>
      <c r="N2613" s="119" t="str">
        <f>IF(G2613="","",VLOOKUP(G2613,номенклатури!R:U,4,0))</f>
        <v/>
      </c>
      <c r="O2613" s="119" t="str">
        <f>IF(M2613="","",VLOOKUP(M2613,'14'!D:D,1,0))</f>
        <v/>
      </c>
    </row>
    <row r="2614" spans="1:15" ht="12.75" customHeight="1" x14ac:dyDescent="0.2">
      <c r="A2614" s="36" t="str">
        <f>'0'!$A$4</f>
        <v>………………..</v>
      </c>
      <c r="B2614" s="37">
        <f>'0'!$A$2</f>
        <v>46112</v>
      </c>
      <c r="C2614" s="37" t="s">
        <v>1243</v>
      </c>
      <c r="D2614" s="119" t="str">
        <f>IF(G2614="","",VLOOKUP(G2614,номенклатури!R:T,2,0))</f>
        <v/>
      </c>
      <c r="E2614" s="365" t="str">
        <f>IF(G2614="","",VLOOKUP(G2614,номенклатури!R:T,3,0))</f>
        <v/>
      </c>
      <c r="F2614" s="159" t="str">
        <f>IF(G2614="","",IF(ISERROR(VLOOKUP(G2614,номенклатури!V:V,1,0)),E2614*H2614,E2614*I2614))</f>
        <v/>
      </c>
      <c r="G2614" s="14"/>
      <c r="H2614" s="15"/>
      <c r="I2614" s="15"/>
      <c r="J2614" s="15"/>
      <c r="K2614" s="15"/>
      <c r="L2614" s="217"/>
      <c r="M2614" s="22"/>
      <c r="N2614" s="119" t="str">
        <f>IF(G2614="","",VLOOKUP(G2614,номенклатури!R:U,4,0))</f>
        <v/>
      </c>
      <c r="O2614" s="119" t="str">
        <f>IF(M2614="","",VLOOKUP(M2614,'14'!D:D,1,0))</f>
        <v/>
      </c>
    </row>
    <row r="2615" spans="1:15" ht="12.75" customHeight="1" x14ac:dyDescent="0.2">
      <c r="A2615" s="36" t="str">
        <f>'0'!$A$4</f>
        <v>………………..</v>
      </c>
      <c r="B2615" s="37">
        <f>'0'!$A$2</f>
        <v>46112</v>
      </c>
      <c r="C2615" s="37" t="s">
        <v>1243</v>
      </c>
      <c r="D2615" s="119" t="str">
        <f>IF(G2615="","",VLOOKUP(G2615,номенклатури!R:T,2,0))</f>
        <v/>
      </c>
      <c r="E2615" s="365" t="str">
        <f>IF(G2615="","",VLOOKUP(G2615,номенклатури!R:T,3,0))</f>
        <v/>
      </c>
      <c r="F2615" s="159" t="str">
        <f>IF(G2615="","",IF(ISERROR(VLOOKUP(G2615,номенклатури!V:V,1,0)),E2615*H2615,E2615*I2615))</f>
        <v/>
      </c>
      <c r="G2615" s="14"/>
      <c r="H2615" s="15"/>
      <c r="I2615" s="15"/>
      <c r="J2615" s="15"/>
      <c r="K2615" s="15"/>
      <c r="L2615" s="217"/>
      <c r="M2615" s="22"/>
      <c r="N2615" s="119" t="str">
        <f>IF(G2615="","",VLOOKUP(G2615,номенклатури!R:U,4,0))</f>
        <v/>
      </c>
      <c r="O2615" s="119" t="str">
        <f>IF(M2615="","",VLOOKUP(M2615,'14'!D:D,1,0))</f>
        <v/>
      </c>
    </row>
    <row r="2616" spans="1:15" ht="12.75" customHeight="1" x14ac:dyDescent="0.2">
      <c r="A2616" s="36" t="str">
        <f>'0'!$A$4</f>
        <v>………………..</v>
      </c>
      <c r="B2616" s="37">
        <f>'0'!$A$2</f>
        <v>46112</v>
      </c>
      <c r="C2616" s="37" t="s">
        <v>1243</v>
      </c>
      <c r="D2616" s="119" t="str">
        <f>IF(G2616="","",VLOOKUP(G2616,номенклатури!R:T,2,0))</f>
        <v/>
      </c>
      <c r="E2616" s="365" t="str">
        <f>IF(G2616="","",VLOOKUP(G2616,номенклатури!R:T,3,0))</f>
        <v/>
      </c>
      <c r="F2616" s="159" t="str">
        <f>IF(G2616="","",IF(ISERROR(VLOOKUP(G2616,номенклатури!V:V,1,0)),E2616*H2616,E2616*I2616))</f>
        <v/>
      </c>
      <c r="G2616" s="14"/>
      <c r="H2616" s="15"/>
      <c r="I2616" s="15"/>
      <c r="J2616" s="15"/>
      <c r="K2616" s="15"/>
      <c r="L2616" s="217"/>
      <c r="M2616" s="22"/>
      <c r="N2616" s="119" t="str">
        <f>IF(G2616="","",VLOOKUP(G2616,номенклатури!R:U,4,0))</f>
        <v/>
      </c>
      <c r="O2616" s="119" t="str">
        <f>IF(M2616="","",VLOOKUP(M2616,'14'!D:D,1,0))</f>
        <v/>
      </c>
    </row>
    <row r="2617" spans="1:15" ht="12.75" customHeight="1" x14ac:dyDescent="0.2">
      <c r="A2617" s="36" t="str">
        <f>'0'!$A$4</f>
        <v>………………..</v>
      </c>
      <c r="B2617" s="37">
        <f>'0'!$A$2</f>
        <v>46112</v>
      </c>
      <c r="C2617" s="37" t="s">
        <v>1243</v>
      </c>
      <c r="D2617" s="119" t="str">
        <f>IF(G2617="","",VLOOKUP(G2617,номенклатури!R:T,2,0))</f>
        <v/>
      </c>
      <c r="E2617" s="365" t="str">
        <f>IF(G2617="","",VLOOKUP(G2617,номенклатури!R:T,3,0))</f>
        <v/>
      </c>
      <c r="F2617" s="159" t="str">
        <f>IF(G2617="","",IF(ISERROR(VLOOKUP(G2617,номенклатури!V:V,1,0)),E2617*H2617,E2617*I2617))</f>
        <v/>
      </c>
      <c r="G2617" s="14"/>
      <c r="H2617" s="15"/>
      <c r="I2617" s="15"/>
      <c r="J2617" s="15"/>
      <c r="K2617" s="15"/>
      <c r="L2617" s="217"/>
      <c r="M2617" s="22"/>
      <c r="N2617" s="119" t="str">
        <f>IF(G2617="","",VLOOKUP(G2617,номенклатури!R:U,4,0))</f>
        <v/>
      </c>
      <c r="O2617" s="119" t="str">
        <f>IF(M2617="","",VLOOKUP(M2617,'14'!D:D,1,0))</f>
        <v/>
      </c>
    </row>
    <row r="2618" spans="1:15" ht="12.75" customHeight="1" x14ac:dyDescent="0.2">
      <c r="A2618" s="36" t="str">
        <f>'0'!$A$4</f>
        <v>………………..</v>
      </c>
      <c r="B2618" s="37">
        <f>'0'!$A$2</f>
        <v>46112</v>
      </c>
      <c r="C2618" s="37" t="s">
        <v>1243</v>
      </c>
      <c r="D2618" s="119" t="str">
        <f>IF(G2618="","",VLOOKUP(G2618,номенклатури!R:T,2,0))</f>
        <v/>
      </c>
      <c r="E2618" s="365" t="str">
        <f>IF(G2618="","",VLOOKUP(G2618,номенклатури!R:T,3,0))</f>
        <v/>
      </c>
      <c r="F2618" s="159" t="str">
        <f>IF(G2618="","",IF(ISERROR(VLOOKUP(G2618,номенклатури!V:V,1,0)),E2618*H2618,E2618*I2618))</f>
        <v/>
      </c>
      <c r="G2618" s="14"/>
      <c r="H2618" s="15"/>
      <c r="I2618" s="15"/>
      <c r="J2618" s="15"/>
      <c r="K2618" s="15"/>
      <c r="L2618" s="217"/>
      <c r="M2618" s="22"/>
      <c r="N2618" s="119" t="str">
        <f>IF(G2618="","",VLOOKUP(G2618,номенклатури!R:U,4,0))</f>
        <v/>
      </c>
      <c r="O2618" s="119" t="str">
        <f>IF(M2618="","",VLOOKUP(M2618,'14'!D:D,1,0))</f>
        <v/>
      </c>
    </row>
    <row r="2619" spans="1:15" ht="12.75" customHeight="1" x14ac:dyDescent="0.2">
      <c r="A2619" s="36" t="str">
        <f>'0'!$A$4</f>
        <v>………………..</v>
      </c>
      <c r="B2619" s="37">
        <f>'0'!$A$2</f>
        <v>46112</v>
      </c>
      <c r="C2619" s="37" t="s">
        <v>1243</v>
      </c>
      <c r="D2619" s="119" t="str">
        <f>IF(G2619="","",VLOOKUP(G2619,номенклатури!R:T,2,0))</f>
        <v/>
      </c>
      <c r="E2619" s="365" t="str">
        <f>IF(G2619="","",VLOOKUP(G2619,номенклатури!R:T,3,0))</f>
        <v/>
      </c>
      <c r="F2619" s="159" t="str">
        <f>IF(G2619="","",IF(ISERROR(VLOOKUP(G2619,номенклатури!V:V,1,0)),E2619*H2619,E2619*I2619))</f>
        <v/>
      </c>
      <c r="G2619" s="14"/>
      <c r="H2619" s="15"/>
      <c r="I2619" s="15"/>
      <c r="J2619" s="15"/>
      <c r="K2619" s="15"/>
      <c r="L2619" s="217"/>
      <c r="M2619" s="22"/>
      <c r="N2619" s="119" t="str">
        <f>IF(G2619="","",VLOOKUP(G2619,номенклатури!R:U,4,0))</f>
        <v/>
      </c>
      <c r="O2619" s="119" t="str">
        <f>IF(M2619="","",VLOOKUP(M2619,'14'!D:D,1,0))</f>
        <v/>
      </c>
    </row>
    <row r="2620" spans="1:15" ht="12.75" customHeight="1" x14ac:dyDescent="0.2">
      <c r="A2620" s="36" t="str">
        <f>'0'!$A$4</f>
        <v>………………..</v>
      </c>
      <c r="B2620" s="37">
        <f>'0'!$A$2</f>
        <v>46112</v>
      </c>
      <c r="C2620" s="37" t="s">
        <v>1243</v>
      </c>
      <c r="D2620" s="119" t="str">
        <f>IF(G2620="","",VLOOKUP(G2620,номенклатури!R:T,2,0))</f>
        <v/>
      </c>
      <c r="E2620" s="365" t="str">
        <f>IF(G2620="","",VLOOKUP(G2620,номенклатури!R:T,3,0))</f>
        <v/>
      </c>
      <c r="F2620" s="159" t="str">
        <f>IF(G2620="","",IF(ISERROR(VLOOKUP(G2620,номенклатури!V:V,1,0)),E2620*H2620,E2620*I2620))</f>
        <v/>
      </c>
      <c r="G2620" s="14"/>
      <c r="H2620" s="15"/>
      <c r="I2620" s="15"/>
      <c r="J2620" s="15"/>
      <c r="K2620" s="15"/>
      <c r="L2620" s="217"/>
      <c r="M2620" s="22"/>
      <c r="N2620" s="119" t="str">
        <f>IF(G2620="","",VLOOKUP(G2620,номенклатури!R:U,4,0))</f>
        <v/>
      </c>
      <c r="O2620" s="119" t="str">
        <f>IF(M2620="","",VLOOKUP(M2620,'14'!D:D,1,0))</f>
        <v/>
      </c>
    </row>
    <row r="2621" spans="1:15" ht="12.75" customHeight="1" x14ac:dyDescent="0.2">
      <c r="A2621" s="36" t="str">
        <f>'0'!$A$4</f>
        <v>………………..</v>
      </c>
      <c r="B2621" s="37">
        <f>'0'!$A$2</f>
        <v>46112</v>
      </c>
      <c r="C2621" s="37" t="s">
        <v>1243</v>
      </c>
      <c r="D2621" s="119" t="str">
        <f>IF(G2621="","",VLOOKUP(G2621,номенклатури!R:T,2,0))</f>
        <v/>
      </c>
      <c r="E2621" s="365" t="str">
        <f>IF(G2621="","",VLOOKUP(G2621,номенклатури!R:T,3,0))</f>
        <v/>
      </c>
      <c r="F2621" s="159" t="str">
        <f>IF(G2621="","",IF(ISERROR(VLOOKUP(G2621,номенклатури!V:V,1,0)),E2621*H2621,E2621*I2621))</f>
        <v/>
      </c>
      <c r="G2621" s="14"/>
      <c r="H2621" s="15"/>
      <c r="I2621" s="15"/>
      <c r="J2621" s="15"/>
      <c r="K2621" s="15"/>
      <c r="L2621" s="217"/>
      <c r="M2621" s="22"/>
      <c r="N2621" s="119" t="str">
        <f>IF(G2621="","",VLOOKUP(G2621,номенклатури!R:U,4,0))</f>
        <v/>
      </c>
      <c r="O2621" s="119" t="str">
        <f>IF(M2621="","",VLOOKUP(M2621,'14'!D:D,1,0))</f>
        <v/>
      </c>
    </row>
    <row r="2622" spans="1:15" ht="12.75" customHeight="1" x14ac:dyDescent="0.2">
      <c r="A2622" s="36" t="str">
        <f>'0'!$A$4</f>
        <v>………………..</v>
      </c>
      <c r="B2622" s="37">
        <f>'0'!$A$2</f>
        <v>46112</v>
      </c>
      <c r="C2622" s="37" t="s">
        <v>1243</v>
      </c>
      <c r="D2622" s="119" t="str">
        <f>IF(G2622="","",VLOOKUP(G2622,номенклатури!R:T,2,0))</f>
        <v/>
      </c>
      <c r="E2622" s="365" t="str">
        <f>IF(G2622="","",VLOOKUP(G2622,номенклатури!R:T,3,0))</f>
        <v/>
      </c>
      <c r="F2622" s="159" t="str">
        <f>IF(G2622="","",IF(ISERROR(VLOOKUP(G2622,номенклатури!V:V,1,0)),E2622*H2622,E2622*I2622))</f>
        <v/>
      </c>
      <c r="G2622" s="14"/>
      <c r="H2622" s="15"/>
      <c r="I2622" s="15"/>
      <c r="J2622" s="15"/>
      <c r="K2622" s="15"/>
      <c r="L2622" s="217"/>
      <c r="M2622" s="22"/>
      <c r="N2622" s="119" t="str">
        <f>IF(G2622="","",VLOOKUP(G2622,номенклатури!R:U,4,0))</f>
        <v/>
      </c>
      <c r="O2622" s="119" t="str">
        <f>IF(M2622="","",VLOOKUP(M2622,'14'!D:D,1,0))</f>
        <v/>
      </c>
    </row>
    <row r="2623" spans="1:15" ht="12.75" customHeight="1" x14ac:dyDescent="0.2">
      <c r="A2623" s="36" t="str">
        <f>'0'!$A$4</f>
        <v>………………..</v>
      </c>
      <c r="B2623" s="37">
        <f>'0'!$A$2</f>
        <v>46112</v>
      </c>
      <c r="C2623" s="37" t="s">
        <v>1243</v>
      </c>
      <c r="D2623" s="119" t="str">
        <f>IF(G2623="","",VLOOKUP(G2623,номенклатури!R:T,2,0))</f>
        <v/>
      </c>
      <c r="E2623" s="365" t="str">
        <f>IF(G2623="","",VLOOKUP(G2623,номенклатури!R:T,3,0))</f>
        <v/>
      </c>
      <c r="F2623" s="159" t="str">
        <f>IF(G2623="","",IF(ISERROR(VLOOKUP(G2623,номенклатури!V:V,1,0)),E2623*H2623,E2623*I2623))</f>
        <v/>
      </c>
      <c r="G2623" s="14"/>
      <c r="H2623" s="15"/>
      <c r="I2623" s="15"/>
      <c r="J2623" s="15"/>
      <c r="K2623" s="15"/>
      <c r="L2623" s="217"/>
      <c r="M2623" s="22"/>
      <c r="N2623" s="119" t="str">
        <f>IF(G2623="","",VLOOKUP(G2623,номенклатури!R:U,4,0))</f>
        <v/>
      </c>
      <c r="O2623" s="119" t="str">
        <f>IF(M2623="","",VLOOKUP(M2623,'14'!D:D,1,0))</f>
        <v/>
      </c>
    </row>
    <row r="2624" spans="1:15" ht="12.75" customHeight="1" x14ac:dyDescent="0.2">
      <c r="A2624" s="36" t="str">
        <f>'0'!$A$4</f>
        <v>………………..</v>
      </c>
      <c r="B2624" s="37">
        <f>'0'!$A$2</f>
        <v>46112</v>
      </c>
      <c r="C2624" s="37" t="s">
        <v>1243</v>
      </c>
      <c r="D2624" s="119" t="str">
        <f>IF(G2624="","",VLOOKUP(G2624,номенклатури!R:T,2,0))</f>
        <v/>
      </c>
      <c r="E2624" s="365" t="str">
        <f>IF(G2624="","",VLOOKUP(G2624,номенклатури!R:T,3,0))</f>
        <v/>
      </c>
      <c r="F2624" s="159" t="str">
        <f>IF(G2624="","",IF(ISERROR(VLOOKUP(G2624,номенклатури!V:V,1,0)),E2624*H2624,E2624*I2624))</f>
        <v/>
      </c>
      <c r="G2624" s="14"/>
      <c r="H2624" s="15"/>
      <c r="I2624" s="15"/>
      <c r="J2624" s="15"/>
      <c r="K2624" s="15"/>
      <c r="L2624" s="217"/>
      <c r="M2624" s="22"/>
      <c r="N2624" s="119" t="str">
        <f>IF(G2624="","",VLOOKUP(G2624,номенклатури!R:U,4,0))</f>
        <v/>
      </c>
      <c r="O2624" s="119" t="str">
        <f>IF(M2624="","",VLOOKUP(M2624,'14'!D:D,1,0))</f>
        <v/>
      </c>
    </row>
    <row r="2625" spans="1:15" ht="12.75" customHeight="1" x14ac:dyDescent="0.2">
      <c r="A2625" s="36" t="str">
        <f>'0'!$A$4</f>
        <v>………………..</v>
      </c>
      <c r="B2625" s="37">
        <f>'0'!$A$2</f>
        <v>46112</v>
      </c>
      <c r="C2625" s="37" t="s">
        <v>1243</v>
      </c>
      <c r="D2625" s="119" t="str">
        <f>IF(G2625="","",VLOOKUP(G2625,номенклатури!R:T,2,0))</f>
        <v/>
      </c>
      <c r="E2625" s="365" t="str">
        <f>IF(G2625="","",VLOOKUP(G2625,номенклатури!R:T,3,0))</f>
        <v/>
      </c>
      <c r="F2625" s="159" t="str">
        <f>IF(G2625="","",IF(ISERROR(VLOOKUP(G2625,номенклатури!V:V,1,0)),E2625*H2625,E2625*I2625))</f>
        <v/>
      </c>
      <c r="G2625" s="14"/>
      <c r="H2625" s="15"/>
      <c r="I2625" s="15"/>
      <c r="J2625" s="15"/>
      <c r="K2625" s="15"/>
      <c r="L2625" s="217"/>
      <c r="M2625" s="22"/>
      <c r="N2625" s="119" t="str">
        <f>IF(G2625="","",VLOOKUP(G2625,номенклатури!R:U,4,0))</f>
        <v/>
      </c>
      <c r="O2625" s="119" t="str">
        <f>IF(M2625="","",VLOOKUP(M2625,'14'!D:D,1,0))</f>
        <v/>
      </c>
    </row>
    <row r="2626" spans="1:15" ht="12.75" customHeight="1" x14ac:dyDescent="0.2">
      <c r="A2626" s="36" t="str">
        <f>'0'!$A$4</f>
        <v>………………..</v>
      </c>
      <c r="B2626" s="37">
        <f>'0'!$A$2</f>
        <v>46112</v>
      </c>
      <c r="C2626" s="37" t="s">
        <v>1243</v>
      </c>
      <c r="D2626" s="119" t="str">
        <f>IF(G2626="","",VLOOKUP(G2626,номенклатури!R:T,2,0))</f>
        <v/>
      </c>
      <c r="E2626" s="365" t="str">
        <f>IF(G2626="","",VLOOKUP(G2626,номенклатури!R:T,3,0))</f>
        <v/>
      </c>
      <c r="F2626" s="159" t="str">
        <f>IF(G2626="","",IF(ISERROR(VLOOKUP(G2626,номенклатури!V:V,1,0)),E2626*H2626,E2626*I2626))</f>
        <v/>
      </c>
      <c r="G2626" s="14"/>
      <c r="H2626" s="15"/>
      <c r="I2626" s="15"/>
      <c r="J2626" s="15"/>
      <c r="K2626" s="15"/>
      <c r="L2626" s="217"/>
      <c r="M2626" s="22"/>
      <c r="N2626" s="119" t="str">
        <f>IF(G2626="","",VLOOKUP(G2626,номенклатури!R:U,4,0))</f>
        <v/>
      </c>
      <c r="O2626" s="119" t="str">
        <f>IF(M2626="","",VLOOKUP(M2626,'14'!D:D,1,0))</f>
        <v/>
      </c>
    </row>
    <row r="2627" spans="1:15" ht="12.75" customHeight="1" x14ac:dyDescent="0.2">
      <c r="A2627" s="36" t="str">
        <f>'0'!$A$4</f>
        <v>………………..</v>
      </c>
      <c r="B2627" s="37">
        <f>'0'!$A$2</f>
        <v>46112</v>
      </c>
      <c r="C2627" s="37" t="s">
        <v>1243</v>
      </c>
      <c r="D2627" s="119" t="str">
        <f>IF(G2627="","",VLOOKUP(G2627,номенклатури!R:T,2,0))</f>
        <v/>
      </c>
      <c r="E2627" s="365" t="str">
        <f>IF(G2627="","",VLOOKUP(G2627,номенклатури!R:T,3,0))</f>
        <v/>
      </c>
      <c r="F2627" s="159" t="str">
        <f>IF(G2627="","",IF(ISERROR(VLOOKUP(G2627,номенклатури!V:V,1,0)),E2627*H2627,E2627*I2627))</f>
        <v/>
      </c>
      <c r="G2627" s="14"/>
      <c r="H2627" s="15"/>
      <c r="I2627" s="15"/>
      <c r="J2627" s="15"/>
      <c r="K2627" s="15"/>
      <c r="L2627" s="217"/>
      <c r="M2627" s="22"/>
      <c r="N2627" s="119" t="str">
        <f>IF(G2627="","",VLOOKUP(G2627,номенклатури!R:U,4,0))</f>
        <v/>
      </c>
      <c r="O2627" s="119" t="str">
        <f>IF(M2627="","",VLOOKUP(M2627,'14'!D:D,1,0))</f>
        <v/>
      </c>
    </row>
    <row r="2628" spans="1:15" ht="12.75" customHeight="1" x14ac:dyDescent="0.2">
      <c r="A2628" s="36" t="str">
        <f>'0'!$A$4</f>
        <v>………………..</v>
      </c>
      <c r="B2628" s="37">
        <f>'0'!$A$2</f>
        <v>46112</v>
      </c>
      <c r="C2628" s="37" t="s">
        <v>1243</v>
      </c>
      <c r="D2628" s="119" t="str">
        <f>IF(G2628="","",VLOOKUP(G2628,номенклатури!R:T,2,0))</f>
        <v/>
      </c>
      <c r="E2628" s="365" t="str">
        <f>IF(G2628="","",VLOOKUP(G2628,номенклатури!R:T,3,0))</f>
        <v/>
      </c>
      <c r="F2628" s="159" t="str">
        <f>IF(G2628="","",IF(ISERROR(VLOOKUP(G2628,номенклатури!V:V,1,0)),E2628*H2628,E2628*I2628))</f>
        <v/>
      </c>
      <c r="G2628" s="14"/>
      <c r="H2628" s="15"/>
      <c r="I2628" s="15"/>
      <c r="J2628" s="15"/>
      <c r="K2628" s="15"/>
      <c r="L2628" s="217"/>
      <c r="M2628" s="22"/>
      <c r="N2628" s="119" t="str">
        <f>IF(G2628="","",VLOOKUP(G2628,номенклатури!R:U,4,0))</f>
        <v/>
      </c>
      <c r="O2628" s="119" t="str">
        <f>IF(M2628="","",VLOOKUP(M2628,'14'!D:D,1,0))</f>
        <v/>
      </c>
    </row>
    <row r="2629" spans="1:15" ht="12.75" customHeight="1" x14ac:dyDescent="0.2">
      <c r="A2629" s="36" t="str">
        <f>'0'!$A$4</f>
        <v>………………..</v>
      </c>
      <c r="B2629" s="37">
        <f>'0'!$A$2</f>
        <v>46112</v>
      </c>
      <c r="C2629" s="37" t="s">
        <v>1243</v>
      </c>
      <c r="D2629" s="119" t="str">
        <f>IF(G2629="","",VLOOKUP(G2629,номенклатури!R:T,2,0))</f>
        <v/>
      </c>
      <c r="E2629" s="365" t="str">
        <f>IF(G2629="","",VLOOKUP(G2629,номенклатури!R:T,3,0))</f>
        <v/>
      </c>
      <c r="F2629" s="159" t="str">
        <f>IF(G2629="","",IF(ISERROR(VLOOKUP(G2629,номенклатури!V:V,1,0)),E2629*H2629,E2629*I2629))</f>
        <v/>
      </c>
      <c r="G2629" s="14"/>
      <c r="H2629" s="15"/>
      <c r="I2629" s="15"/>
      <c r="J2629" s="15"/>
      <c r="K2629" s="15"/>
      <c r="L2629" s="217"/>
      <c r="M2629" s="22"/>
      <c r="N2629" s="119" t="str">
        <f>IF(G2629="","",VLOOKUP(G2629,номенклатури!R:U,4,0))</f>
        <v/>
      </c>
      <c r="O2629" s="119" t="str">
        <f>IF(M2629="","",VLOOKUP(M2629,'14'!D:D,1,0))</f>
        <v/>
      </c>
    </row>
    <row r="2630" spans="1:15" ht="12.75" customHeight="1" x14ac:dyDescent="0.2">
      <c r="A2630" s="36" t="str">
        <f>'0'!$A$4</f>
        <v>………………..</v>
      </c>
      <c r="B2630" s="37">
        <f>'0'!$A$2</f>
        <v>46112</v>
      </c>
      <c r="C2630" s="37" t="s">
        <v>1243</v>
      </c>
      <c r="D2630" s="119" t="str">
        <f>IF(G2630="","",VLOOKUP(G2630,номенклатури!R:T,2,0))</f>
        <v/>
      </c>
      <c r="E2630" s="365" t="str">
        <f>IF(G2630="","",VLOOKUP(G2630,номенклатури!R:T,3,0))</f>
        <v/>
      </c>
      <c r="F2630" s="159" t="str">
        <f>IF(G2630="","",IF(ISERROR(VLOOKUP(G2630,номенклатури!V:V,1,0)),E2630*H2630,E2630*I2630))</f>
        <v/>
      </c>
      <c r="G2630" s="14"/>
      <c r="H2630" s="15"/>
      <c r="I2630" s="15"/>
      <c r="J2630" s="15"/>
      <c r="K2630" s="15"/>
      <c r="L2630" s="217"/>
      <c r="M2630" s="22"/>
      <c r="N2630" s="119" t="str">
        <f>IF(G2630="","",VLOOKUP(G2630,номенклатури!R:U,4,0))</f>
        <v/>
      </c>
      <c r="O2630" s="119" t="str">
        <f>IF(M2630="","",VLOOKUP(M2630,'14'!D:D,1,0))</f>
        <v/>
      </c>
    </row>
    <row r="2631" spans="1:15" ht="12.75" customHeight="1" x14ac:dyDescent="0.2">
      <c r="A2631" s="36" t="str">
        <f>'0'!$A$4</f>
        <v>………………..</v>
      </c>
      <c r="B2631" s="37">
        <f>'0'!$A$2</f>
        <v>46112</v>
      </c>
      <c r="C2631" s="37" t="s">
        <v>1243</v>
      </c>
      <c r="D2631" s="119" t="str">
        <f>IF(G2631="","",VLOOKUP(G2631,номенклатури!R:T,2,0))</f>
        <v/>
      </c>
      <c r="E2631" s="365" t="str">
        <f>IF(G2631="","",VLOOKUP(G2631,номенклатури!R:T,3,0))</f>
        <v/>
      </c>
      <c r="F2631" s="159" t="str">
        <f>IF(G2631="","",IF(ISERROR(VLOOKUP(G2631,номенклатури!V:V,1,0)),E2631*H2631,E2631*I2631))</f>
        <v/>
      </c>
      <c r="G2631" s="14"/>
      <c r="H2631" s="15"/>
      <c r="I2631" s="15"/>
      <c r="J2631" s="15"/>
      <c r="K2631" s="15"/>
      <c r="L2631" s="217"/>
      <c r="M2631" s="22"/>
      <c r="N2631" s="119" t="str">
        <f>IF(G2631="","",VLOOKUP(G2631,номенклатури!R:U,4,0))</f>
        <v/>
      </c>
      <c r="O2631" s="119" t="str">
        <f>IF(M2631="","",VLOOKUP(M2631,'14'!D:D,1,0))</f>
        <v/>
      </c>
    </row>
    <row r="2632" spans="1:15" ht="12.75" customHeight="1" x14ac:dyDescent="0.2">
      <c r="A2632" s="36" t="str">
        <f>'0'!$A$4</f>
        <v>………………..</v>
      </c>
      <c r="B2632" s="37">
        <f>'0'!$A$2</f>
        <v>46112</v>
      </c>
      <c r="C2632" s="37" t="s">
        <v>1243</v>
      </c>
      <c r="D2632" s="119" t="str">
        <f>IF(G2632="","",VLOOKUP(G2632,номенклатури!R:T,2,0))</f>
        <v/>
      </c>
      <c r="E2632" s="365" t="str">
        <f>IF(G2632="","",VLOOKUP(G2632,номенклатури!R:T,3,0))</f>
        <v/>
      </c>
      <c r="F2632" s="159" t="str">
        <f>IF(G2632="","",IF(ISERROR(VLOOKUP(G2632,номенклатури!V:V,1,0)),E2632*H2632,E2632*I2632))</f>
        <v/>
      </c>
      <c r="G2632" s="14"/>
      <c r="H2632" s="15"/>
      <c r="I2632" s="15"/>
      <c r="J2632" s="15"/>
      <c r="K2632" s="15"/>
      <c r="L2632" s="217"/>
      <c r="M2632" s="22"/>
      <c r="N2632" s="119" t="str">
        <f>IF(G2632="","",VLOOKUP(G2632,номенклатури!R:U,4,0))</f>
        <v/>
      </c>
      <c r="O2632" s="119" t="str">
        <f>IF(M2632="","",VLOOKUP(M2632,'14'!D:D,1,0))</f>
        <v/>
      </c>
    </row>
    <row r="2633" spans="1:15" ht="12.75" customHeight="1" x14ac:dyDescent="0.2">
      <c r="A2633" s="36" t="str">
        <f>'0'!$A$4</f>
        <v>………………..</v>
      </c>
      <c r="B2633" s="37">
        <f>'0'!$A$2</f>
        <v>46112</v>
      </c>
      <c r="C2633" s="37" t="s">
        <v>1243</v>
      </c>
      <c r="D2633" s="119" t="str">
        <f>IF(G2633="","",VLOOKUP(G2633,номенклатури!R:T,2,0))</f>
        <v/>
      </c>
      <c r="E2633" s="365" t="str">
        <f>IF(G2633="","",VLOOKUP(G2633,номенклатури!R:T,3,0))</f>
        <v/>
      </c>
      <c r="F2633" s="159" t="str">
        <f>IF(G2633="","",IF(ISERROR(VLOOKUP(G2633,номенклатури!V:V,1,0)),E2633*H2633,E2633*I2633))</f>
        <v/>
      </c>
      <c r="G2633" s="14"/>
      <c r="H2633" s="15"/>
      <c r="I2633" s="15"/>
      <c r="J2633" s="15"/>
      <c r="K2633" s="15"/>
      <c r="L2633" s="217"/>
      <c r="M2633" s="22"/>
      <c r="N2633" s="119" t="str">
        <f>IF(G2633="","",VLOOKUP(G2633,номенклатури!R:U,4,0))</f>
        <v/>
      </c>
      <c r="O2633" s="119" t="str">
        <f>IF(M2633="","",VLOOKUP(M2633,'14'!D:D,1,0))</f>
        <v/>
      </c>
    </row>
    <row r="2634" spans="1:15" ht="12.75" customHeight="1" x14ac:dyDescent="0.2">
      <c r="A2634" s="36" t="str">
        <f>'0'!$A$4</f>
        <v>………………..</v>
      </c>
      <c r="B2634" s="37">
        <f>'0'!$A$2</f>
        <v>46112</v>
      </c>
      <c r="C2634" s="37" t="s">
        <v>1243</v>
      </c>
      <c r="D2634" s="119" t="str">
        <f>IF(G2634="","",VLOOKUP(G2634,номенклатури!R:T,2,0))</f>
        <v/>
      </c>
      <c r="E2634" s="365" t="str">
        <f>IF(G2634="","",VLOOKUP(G2634,номенклатури!R:T,3,0))</f>
        <v/>
      </c>
      <c r="F2634" s="159" t="str">
        <f>IF(G2634="","",IF(ISERROR(VLOOKUP(G2634,номенклатури!V:V,1,0)),E2634*H2634,E2634*I2634))</f>
        <v/>
      </c>
      <c r="G2634" s="14"/>
      <c r="H2634" s="15"/>
      <c r="I2634" s="15"/>
      <c r="J2634" s="15"/>
      <c r="K2634" s="15"/>
      <c r="L2634" s="217"/>
      <c r="M2634" s="22"/>
      <c r="N2634" s="119" t="str">
        <f>IF(G2634="","",VLOOKUP(G2634,номенклатури!R:U,4,0))</f>
        <v/>
      </c>
      <c r="O2634" s="119" t="str">
        <f>IF(M2634="","",VLOOKUP(M2634,'14'!D:D,1,0))</f>
        <v/>
      </c>
    </row>
    <row r="2635" spans="1:15" ht="12.75" customHeight="1" x14ac:dyDescent="0.2">
      <c r="A2635" s="36" t="str">
        <f>'0'!$A$4</f>
        <v>………………..</v>
      </c>
      <c r="B2635" s="37">
        <f>'0'!$A$2</f>
        <v>46112</v>
      </c>
      <c r="C2635" s="37" t="s">
        <v>1243</v>
      </c>
      <c r="D2635" s="119" t="str">
        <f>IF(G2635="","",VLOOKUP(G2635,номенклатури!R:T,2,0))</f>
        <v/>
      </c>
      <c r="E2635" s="365" t="str">
        <f>IF(G2635="","",VLOOKUP(G2635,номенклатури!R:T,3,0))</f>
        <v/>
      </c>
      <c r="F2635" s="159" t="str">
        <f>IF(G2635="","",IF(ISERROR(VLOOKUP(G2635,номенклатури!V:V,1,0)),E2635*H2635,E2635*I2635))</f>
        <v/>
      </c>
      <c r="G2635" s="14"/>
      <c r="H2635" s="15"/>
      <c r="I2635" s="15"/>
      <c r="J2635" s="15"/>
      <c r="K2635" s="15"/>
      <c r="L2635" s="217"/>
      <c r="M2635" s="22"/>
      <c r="N2635" s="119" t="str">
        <f>IF(G2635="","",VLOOKUP(G2635,номенклатури!R:U,4,0))</f>
        <v/>
      </c>
      <c r="O2635" s="119" t="str">
        <f>IF(M2635="","",VLOOKUP(M2635,'14'!D:D,1,0))</f>
        <v/>
      </c>
    </row>
    <row r="2636" spans="1:15" ht="12.75" customHeight="1" x14ac:dyDescent="0.2">
      <c r="A2636" s="36" t="str">
        <f>'0'!$A$4</f>
        <v>………………..</v>
      </c>
      <c r="B2636" s="37">
        <f>'0'!$A$2</f>
        <v>46112</v>
      </c>
      <c r="C2636" s="37" t="s">
        <v>1243</v>
      </c>
      <c r="D2636" s="119" t="str">
        <f>IF(G2636="","",VLOOKUP(G2636,номенклатури!R:T,2,0))</f>
        <v/>
      </c>
      <c r="E2636" s="365" t="str">
        <f>IF(G2636="","",VLOOKUP(G2636,номенклатури!R:T,3,0))</f>
        <v/>
      </c>
      <c r="F2636" s="159" t="str">
        <f>IF(G2636="","",IF(ISERROR(VLOOKUP(G2636,номенклатури!V:V,1,0)),E2636*H2636,E2636*I2636))</f>
        <v/>
      </c>
      <c r="G2636" s="14"/>
      <c r="H2636" s="15"/>
      <c r="I2636" s="15"/>
      <c r="J2636" s="15"/>
      <c r="K2636" s="15"/>
      <c r="L2636" s="217"/>
      <c r="M2636" s="22"/>
      <c r="N2636" s="119" t="str">
        <f>IF(G2636="","",VLOOKUP(G2636,номенклатури!R:U,4,0))</f>
        <v/>
      </c>
      <c r="O2636" s="119" t="str">
        <f>IF(M2636="","",VLOOKUP(M2636,'14'!D:D,1,0))</f>
        <v/>
      </c>
    </row>
    <row r="2637" spans="1:15" ht="12.75" customHeight="1" x14ac:dyDescent="0.2">
      <c r="A2637" s="36" t="str">
        <f>'0'!$A$4</f>
        <v>………………..</v>
      </c>
      <c r="B2637" s="37">
        <f>'0'!$A$2</f>
        <v>46112</v>
      </c>
      <c r="C2637" s="37" t="s">
        <v>1243</v>
      </c>
      <c r="D2637" s="119" t="str">
        <f>IF(G2637="","",VLOOKUP(G2637,номенклатури!R:T,2,0))</f>
        <v/>
      </c>
      <c r="E2637" s="365" t="str">
        <f>IF(G2637="","",VLOOKUP(G2637,номенклатури!R:T,3,0))</f>
        <v/>
      </c>
      <c r="F2637" s="159" t="str">
        <f>IF(G2637="","",IF(ISERROR(VLOOKUP(G2637,номенклатури!V:V,1,0)),E2637*H2637,E2637*I2637))</f>
        <v/>
      </c>
      <c r="G2637" s="14"/>
      <c r="H2637" s="15"/>
      <c r="I2637" s="15"/>
      <c r="J2637" s="15"/>
      <c r="K2637" s="15"/>
      <c r="L2637" s="217"/>
      <c r="M2637" s="22"/>
      <c r="N2637" s="119" t="str">
        <f>IF(G2637="","",VLOOKUP(G2637,номенклатури!R:U,4,0))</f>
        <v/>
      </c>
      <c r="O2637" s="119" t="str">
        <f>IF(M2637="","",VLOOKUP(M2637,'14'!D:D,1,0))</f>
        <v/>
      </c>
    </row>
    <row r="2638" spans="1:15" ht="12.75" customHeight="1" x14ac:dyDescent="0.2">
      <c r="A2638" s="36" t="str">
        <f>'0'!$A$4</f>
        <v>………………..</v>
      </c>
      <c r="B2638" s="37">
        <f>'0'!$A$2</f>
        <v>46112</v>
      </c>
      <c r="C2638" s="37" t="s">
        <v>1243</v>
      </c>
      <c r="D2638" s="119" t="str">
        <f>IF(G2638="","",VLOOKUP(G2638,номенклатури!R:T,2,0))</f>
        <v/>
      </c>
      <c r="E2638" s="365" t="str">
        <f>IF(G2638="","",VLOOKUP(G2638,номенклатури!R:T,3,0))</f>
        <v/>
      </c>
      <c r="F2638" s="159" t="str">
        <f>IF(G2638="","",IF(ISERROR(VLOOKUP(G2638,номенклатури!V:V,1,0)),E2638*H2638,E2638*I2638))</f>
        <v/>
      </c>
      <c r="G2638" s="14"/>
      <c r="H2638" s="15"/>
      <c r="I2638" s="15"/>
      <c r="J2638" s="15"/>
      <c r="K2638" s="15"/>
      <c r="L2638" s="217"/>
      <c r="M2638" s="22"/>
      <c r="N2638" s="119" t="str">
        <f>IF(G2638="","",VLOOKUP(G2638,номенклатури!R:U,4,0))</f>
        <v/>
      </c>
      <c r="O2638" s="119" t="str">
        <f>IF(M2638="","",VLOOKUP(M2638,'14'!D:D,1,0))</f>
        <v/>
      </c>
    </row>
    <row r="2639" spans="1:15" ht="12.75" customHeight="1" x14ac:dyDescent="0.2">
      <c r="A2639" s="36" t="str">
        <f>'0'!$A$4</f>
        <v>………………..</v>
      </c>
      <c r="B2639" s="37">
        <f>'0'!$A$2</f>
        <v>46112</v>
      </c>
      <c r="C2639" s="37" t="s">
        <v>1243</v>
      </c>
      <c r="D2639" s="119" t="str">
        <f>IF(G2639="","",VLOOKUP(G2639,номенклатури!R:T,2,0))</f>
        <v/>
      </c>
      <c r="E2639" s="365" t="str">
        <f>IF(G2639="","",VLOOKUP(G2639,номенклатури!R:T,3,0))</f>
        <v/>
      </c>
      <c r="F2639" s="159" t="str">
        <f>IF(G2639="","",IF(ISERROR(VLOOKUP(G2639,номенклатури!V:V,1,0)),E2639*H2639,E2639*I2639))</f>
        <v/>
      </c>
      <c r="G2639" s="14"/>
      <c r="H2639" s="15"/>
      <c r="I2639" s="15"/>
      <c r="J2639" s="15"/>
      <c r="K2639" s="15"/>
      <c r="L2639" s="217"/>
      <c r="M2639" s="22"/>
      <c r="N2639" s="119" t="str">
        <f>IF(G2639="","",VLOOKUP(G2639,номенклатури!R:U,4,0))</f>
        <v/>
      </c>
      <c r="O2639" s="119" t="str">
        <f>IF(M2639="","",VLOOKUP(M2639,'14'!D:D,1,0))</f>
        <v/>
      </c>
    </row>
    <row r="2640" spans="1:15" ht="12.75" customHeight="1" x14ac:dyDescent="0.2">
      <c r="A2640" s="36" t="str">
        <f>'0'!$A$4</f>
        <v>………………..</v>
      </c>
      <c r="B2640" s="37">
        <f>'0'!$A$2</f>
        <v>46112</v>
      </c>
      <c r="C2640" s="37" t="s">
        <v>1243</v>
      </c>
      <c r="D2640" s="119" t="str">
        <f>IF(G2640="","",VLOOKUP(G2640,номенклатури!R:T,2,0))</f>
        <v/>
      </c>
      <c r="E2640" s="365" t="str">
        <f>IF(G2640="","",VLOOKUP(G2640,номенклатури!R:T,3,0))</f>
        <v/>
      </c>
      <c r="F2640" s="159" t="str">
        <f>IF(G2640="","",IF(ISERROR(VLOOKUP(G2640,номенклатури!V:V,1,0)),E2640*H2640,E2640*I2640))</f>
        <v/>
      </c>
      <c r="G2640" s="14"/>
      <c r="H2640" s="15"/>
      <c r="I2640" s="15"/>
      <c r="J2640" s="15"/>
      <c r="K2640" s="15"/>
      <c r="L2640" s="217"/>
      <c r="M2640" s="22"/>
      <c r="N2640" s="119" t="str">
        <f>IF(G2640="","",VLOOKUP(G2640,номенклатури!R:U,4,0))</f>
        <v/>
      </c>
      <c r="O2640" s="119" t="str">
        <f>IF(M2640="","",VLOOKUP(M2640,'14'!D:D,1,0))</f>
        <v/>
      </c>
    </row>
    <row r="2641" spans="1:15" ht="12.75" customHeight="1" x14ac:dyDescent="0.2">
      <c r="A2641" s="36" t="str">
        <f>'0'!$A$4</f>
        <v>………………..</v>
      </c>
      <c r="B2641" s="37">
        <f>'0'!$A$2</f>
        <v>46112</v>
      </c>
      <c r="C2641" s="37" t="s">
        <v>1243</v>
      </c>
      <c r="D2641" s="119" t="str">
        <f>IF(G2641="","",VLOOKUP(G2641,номенклатури!R:T,2,0))</f>
        <v/>
      </c>
      <c r="E2641" s="365" t="str">
        <f>IF(G2641="","",VLOOKUP(G2641,номенклатури!R:T,3,0))</f>
        <v/>
      </c>
      <c r="F2641" s="159" t="str">
        <f>IF(G2641="","",IF(ISERROR(VLOOKUP(G2641,номенклатури!V:V,1,0)),E2641*H2641,E2641*I2641))</f>
        <v/>
      </c>
      <c r="G2641" s="14"/>
      <c r="H2641" s="15"/>
      <c r="I2641" s="15"/>
      <c r="J2641" s="15"/>
      <c r="K2641" s="15"/>
      <c r="L2641" s="217"/>
      <c r="M2641" s="22"/>
      <c r="N2641" s="119" t="str">
        <f>IF(G2641="","",VLOOKUP(G2641,номенклатури!R:U,4,0))</f>
        <v/>
      </c>
      <c r="O2641" s="119" t="str">
        <f>IF(M2641="","",VLOOKUP(M2641,'14'!D:D,1,0))</f>
        <v/>
      </c>
    </row>
    <row r="2642" spans="1:15" ht="12.75" customHeight="1" x14ac:dyDescent="0.2">
      <c r="A2642" s="36" t="str">
        <f>'0'!$A$4</f>
        <v>………………..</v>
      </c>
      <c r="B2642" s="37">
        <f>'0'!$A$2</f>
        <v>46112</v>
      </c>
      <c r="C2642" s="37" t="s">
        <v>1243</v>
      </c>
      <c r="D2642" s="119" t="str">
        <f>IF(G2642="","",VLOOKUP(G2642,номенклатури!R:T,2,0))</f>
        <v/>
      </c>
      <c r="E2642" s="365" t="str">
        <f>IF(G2642="","",VLOOKUP(G2642,номенклатури!R:T,3,0))</f>
        <v/>
      </c>
      <c r="F2642" s="159" t="str">
        <f>IF(G2642="","",IF(ISERROR(VLOOKUP(G2642,номенклатури!V:V,1,0)),E2642*H2642,E2642*I2642))</f>
        <v/>
      </c>
      <c r="G2642" s="14"/>
      <c r="H2642" s="15"/>
      <c r="I2642" s="15"/>
      <c r="J2642" s="15"/>
      <c r="K2642" s="15"/>
      <c r="L2642" s="217"/>
      <c r="M2642" s="22"/>
      <c r="N2642" s="119" t="str">
        <f>IF(G2642="","",VLOOKUP(G2642,номенклатури!R:U,4,0))</f>
        <v/>
      </c>
      <c r="O2642" s="119" t="str">
        <f>IF(M2642="","",VLOOKUP(M2642,'14'!D:D,1,0))</f>
        <v/>
      </c>
    </row>
    <row r="2643" spans="1:15" ht="12.75" customHeight="1" x14ac:dyDescent="0.2">
      <c r="A2643" s="36" t="str">
        <f>'0'!$A$4</f>
        <v>………………..</v>
      </c>
      <c r="B2643" s="37">
        <f>'0'!$A$2</f>
        <v>46112</v>
      </c>
      <c r="C2643" s="37" t="s">
        <v>1243</v>
      </c>
      <c r="D2643" s="119" t="str">
        <f>IF(G2643="","",VLOOKUP(G2643,номенклатури!R:T,2,0))</f>
        <v/>
      </c>
      <c r="E2643" s="365" t="str">
        <f>IF(G2643="","",VLOOKUP(G2643,номенклатури!R:T,3,0))</f>
        <v/>
      </c>
      <c r="F2643" s="159" t="str">
        <f>IF(G2643="","",IF(ISERROR(VLOOKUP(G2643,номенклатури!V:V,1,0)),E2643*H2643,E2643*I2643))</f>
        <v/>
      </c>
      <c r="G2643" s="14"/>
      <c r="H2643" s="15"/>
      <c r="I2643" s="15"/>
      <c r="J2643" s="15"/>
      <c r="K2643" s="15"/>
      <c r="L2643" s="217"/>
      <c r="M2643" s="22"/>
      <c r="N2643" s="119" t="str">
        <f>IF(G2643="","",VLOOKUP(G2643,номенклатури!R:U,4,0))</f>
        <v/>
      </c>
      <c r="O2643" s="119" t="str">
        <f>IF(M2643="","",VLOOKUP(M2643,'14'!D:D,1,0))</f>
        <v/>
      </c>
    </row>
    <row r="2644" spans="1:15" ht="12.75" customHeight="1" x14ac:dyDescent="0.2">
      <c r="A2644" s="36" t="str">
        <f>'0'!$A$4</f>
        <v>………………..</v>
      </c>
      <c r="B2644" s="37">
        <f>'0'!$A$2</f>
        <v>46112</v>
      </c>
      <c r="C2644" s="37" t="s">
        <v>1243</v>
      </c>
      <c r="D2644" s="119" t="str">
        <f>IF(G2644="","",VLOOKUP(G2644,номенклатури!R:T,2,0))</f>
        <v/>
      </c>
      <c r="E2644" s="365" t="str">
        <f>IF(G2644="","",VLOOKUP(G2644,номенклатури!R:T,3,0))</f>
        <v/>
      </c>
      <c r="F2644" s="159" t="str">
        <f>IF(G2644="","",IF(ISERROR(VLOOKUP(G2644,номенклатури!V:V,1,0)),E2644*H2644,E2644*I2644))</f>
        <v/>
      </c>
      <c r="G2644" s="14"/>
      <c r="H2644" s="15"/>
      <c r="I2644" s="15"/>
      <c r="J2644" s="15"/>
      <c r="K2644" s="15"/>
      <c r="L2644" s="217"/>
      <c r="M2644" s="22"/>
      <c r="N2644" s="119" t="str">
        <f>IF(G2644="","",VLOOKUP(G2644,номенклатури!R:U,4,0))</f>
        <v/>
      </c>
      <c r="O2644" s="119" t="str">
        <f>IF(M2644="","",VLOOKUP(M2644,'14'!D:D,1,0))</f>
        <v/>
      </c>
    </row>
    <row r="2645" spans="1:15" ht="12.75" customHeight="1" x14ac:dyDescent="0.2">
      <c r="A2645" s="36" t="str">
        <f>'0'!$A$4</f>
        <v>………………..</v>
      </c>
      <c r="B2645" s="37">
        <f>'0'!$A$2</f>
        <v>46112</v>
      </c>
      <c r="C2645" s="37" t="s">
        <v>1243</v>
      </c>
      <c r="D2645" s="119" t="str">
        <f>IF(G2645="","",VLOOKUP(G2645,номенклатури!R:T,2,0))</f>
        <v/>
      </c>
      <c r="E2645" s="365" t="str">
        <f>IF(G2645="","",VLOOKUP(G2645,номенклатури!R:T,3,0))</f>
        <v/>
      </c>
      <c r="F2645" s="159" t="str">
        <f>IF(G2645="","",IF(ISERROR(VLOOKUP(G2645,номенклатури!V:V,1,0)),E2645*H2645,E2645*I2645))</f>
        <v/>
      </c>
      <c r="G2645" s="14"/>
      <c r="H2645" s="15"/>
      <c r="I2645" s="15"/>
      <c r="J2645" s="15"/>
      <c r="K2645" s="15"/>
      <c r="L2645" s="217"/>
      <c r="M2645" s="22"/>
      <c r="N2645" s="119" t="str">
        <f>IF(G2645="","",VLOOKUP(G2645,номенклатури!R:U,4,0))</f>
        <v/>
      </c>
      <c r="O2645" s="119" t="str">
        <f>IF(M2645="","",VLOOKUP(M2645,'14'!D:D,1,0))</f>
        <v/>
      </c>
    </row>
    <row r="2646" spans="1:15" ht="12.75" customHeight="1" x14ac:dyDescent="0.2">
      <c r="A2646" s="36" t="str">
        <f>'0'!$A$4</f>
        <v>………………..</v>
      </c>
      <c r="B2646" s="37">
        <f>'0'!$A$2</f>
        <v>46112</v>
      </c>
      <c r="C2646" s="37" t="s">
        <v>1243</v>
      </c>
      <c r="D2646" s="119" t="str">
        <f>IF(G2646="","",VLOOKUP(G2646,номенклатури!R:T,2,0))</f>
        <v/>
      </c>
      <c r="E2646" s="365" t="str">
        <f>IF(G2646="","",VLOOKUP(G2646,номенклатури!R:T,3,0))</f>
        <v/>
      </c>
      <c r="F2646" s="159" t="str">
        <f>IF(G2646="","",IF(ISERROR(VLOOKUP(G2646,номенклатури!V:V,1,0)),E2646*H2646,E2646*I2646))</f>
        <v/>
      </c>
      <c r="G2646" s="14"/>
      <c r="H2646" s="15"/>
      <c r="I2646" s="15"/>
      <c r="J2646" s="15"/>
      <c r="K2646" s="15"/>
      <c r="L2646" s="217"/>
      <c r="M2646" s="22"/>
      <c r="N2646" s="119" t="str">
        <f>IF(G2646="","",VLOOKUP(G2646,номенклатури!R:U,4,0))</f>
        <v/>
      </c>
      <c r="O2646" s="119" t="str">
        <f>IF(M2646="","",VLOOKUP(M2646,'14'!D:D,1,0))</f>
        <v/>
      </c>
    </row>
    <row r="2647" spans="1:15" ht="12.75" customHeight="1" x14ac:dyDescent="0.2">
      <c r="A2647" s="36" t="str">
        <f>'0'!$A$4</f>
        <v>………………..</v>
      </c>
      <c r="B2647" s="37">
        <f>'0'!$A$2</f>
        <v>46112</v>
      </c>
      <c r="C2647" s="37" t="s">
        <v>1243</v>
      </c>
      <c r="D2647" s="119" t="str">
        <f>IF(G2647="","",VLOOKUP(G2647,номенклатури!R:T,2,0))</f>
        <v/>
      </c>
      <c r="E2647" s="365" t="str">
        <f>IF(G2647="","",VLOOKUP(G2647,номенклатури!R:T,3,0))</f>
        <v/>
      </c>
      <c r="F2647" s="159" t="str">
        <f>IF(G2647="","",IF(ISERROR(VLOOKUP(G2647,номенклатури!V:V,1,0)),E2647*H2647,E2647*I2647))</f>
        <v/>
      </c>
      <c r="G2647" s="14"/>
      <c r="H2647" s="15"/>
      <c r="I2647" s="15"/>
      <c r="J2647" s="15"/>
      <c r="K2647" s="15"/>
      <c r="L2647" s="217"/>
      <c r="M2647" s="22"/>
      <c r="N2647" s="119" t="str">
        <f>IF(G2647="","",VLOOKUP(G2647,номенклатури!R:U,4,0))</f>
        <v/>
      </c>
      <c r="O2647" s="119" t="str">
        <f>IF(M2647="","",VLOOKUP(M2647,'14'!D:D,1,0))</f>
        <v/>
      </c>
    </row>
    <row r="2648" spans="1:15" ht="12.75" customHeight="1" x14ac:dyDescent="0.2">
      <c r="A2648" s="36" t="str">
        <f>'0'!$A$4</f>
        <v>………………..</v>
      </c>
      <c r="B2648" s="37">
        <f>'0'!$A$2</f>
        <v>46112</v>
      </c>
      <c r="C2648" s="37" t="s">
        <v>1243</v>
      </c>
      <c r="D2648" s="119" t="str">
        <f>IF(G2648="","",VLOOKUP(G2648,номенклатури!R:T,2,0))</f>
        <v/>
      </c>
      <c r="E2648" s="365" t="str">
        <f>IF(G2648="","",VLOOKUP(G2648,номенклатури!R:T,3,0))</f>
        <v/>
      </c>
      <c r="F2648" s="159" t="str">
        <f>IF(G2648="","",IF(ISERROR(VLOOKUP(G2648,номенклатури!V:V,1,0)),E2648*H2648,E2648*I2648))</f>
        <v/>
      </c>
      <c r="G2648" s="14"/>
      <c r="H2648" s="15"/>
      <c r="I2648" s="15"/>
      <c r="J2648" s="15"/>
      <c r="K2648" s="15"/>
      <c r="L2648" s="217"/>
      <c r="M2648" s="22"/>
      <c r="N2648" s="119" t="str">
        <f>IF(G2648="","",VLOOKUP(G2648,номенклатури!R:U,4,0))</f>
        <v/>
      </c>
      <c r="O2648" s="119" t="str">
        <f>IF(M2648="","",VLOOKUP(M2648,'14'!D:D,1,0))</f>
        <v/>
      </c>
    </row>
    <row r="2649" spans="1:15" ht="12.75" customHeight="1" x14ac:dyDescent="0.2">
      <c r="A2649" s="36" t="str">
        <f>'0'!$A$4</f>
        <v>………………..</v>
      </c>
      <c r="B2649" s="37">
        <f>'0'!$A$2</f>
        <v>46112</v>
      </c>
      <c r="C2649" s="37" t="s">
        <v>1243</v>
      </c>
      <c r="D2649" s="119" t="str">
        <f>IF(G2649="","",VLOOKUP(G2649,номенклатури!R:T,2,0))</f>
        <v/>
      </c>
      <c r="E2649" s="365" t="str">
        <f>IF(G2649="","",VLOOKUP(G2649,номенклатури!R:T,3,0))</f>
        <v/>
      </c>
      <c r="F2649" s="159" t="str">
        <f>IF(G2649="","",IF(ISERROR(VLOOKUP(G2649,номенклатури!V:V,1,0)),E2649*H2649,E2649*I2649))</f>
        <v/>
      </c>
      <c r="G2649" s="14"/>
      <c r="H2649" s="15"/>
      <c r="I2649" s="15"/>
      <c r="J2649" s="15"/>
      <c r="K2649" s="15"/>
      <c r="L2649" s="217"/>
      <c r="M2649" s="22"/>
      <c r="N2649" s="119" t="str">
        <f>IF(G2649="","",VLOOKUP(G2649,номенклатури!R:U,4,0))</f>
        <v/>
      </c>
      <c r="O2649" s="119" t="str">
        <f>IF(M2649="","",VLOOKUP(M2649,'14'!D:D,1,0))</f>
        <v/>
      </c>
    </row>
    <row r="2650" spans="1:15" ht="12.75" customHeight="1" x14ac:dyDescent="0.2">
      <c r="A2650" s="36" t="str">
        <f>'0'!$A$4</f>
        <v>………………..</v>
      </c>
      <c r="B2650" s="37">
        <f>'0'!$A$2</f>
        <v>46112</v>
      </c>
      <c r="C2650" s="37" t="s">
        <v>1243</v>
      </c>
      <c r="D2650" s="119" t="str">
        <f>IF(G2650="","",VLOOKUP(G2650,номенклатури!R:T,2,0))</f>
        <v/>
      </c>
      <c r="E2650" s="365" t="str">
        <f>IF(G2650="","",VLOOKUP(G2650,номенклатури!R:T,3,0))</f>
        <v/>
      </c>
      <c r="F2650" s="159" t="str">
        <f>IF(G2650="","",IF(ISERROR(VLOOKUP(G2650,номенклатури!V:V,1,0)),E2650*H2650,E2650*I2650))</f>
        <v/>
      </c>
      <c r="G2650" s="14"/>
      <c r="H2650" s="15"/>
      <c r="I2650" s="15"/>
      <c r="J2650" s="15"/>
      <c r="K2650" s="15"/>
      <c r="L2650" s="217"/>
      <c r="M2650" s="22"/>
      <c r="N2650" s="119" t="str">
        <f>IF(G2650="","",VLOOKUP(G2650,номенклатури!R:U,4,0))</f>
        <v/>
      </c>
      <c r="O2650" s="119" t="str">
        <f>IF(M2650="","",VLOOKUP(M2650,'14'!D:D,1,0))</f>
        <v/>
      </c>
    </row>
    <row r="2651" spans="1:15" ht="12.75" customHeight="1" x14ac:dyDescent="0.2">
      <c r="A2651" s="36" t="str">
        <f>'0'!$A$4</f>
        <v>………………..</v>
      </c>
      <c r="B2651" s="37">
        <f>'0'!$A$2</f>
        <v>46112</v>
      </c>
      <c r="C2651" s="37" t="s">
        <v>1243</v>
      </c>
      <c r="D2651" s="119" t="str">
        <f>IF(G2651="","",VLOOKUP(G2651,номенклатури!R:T,2,0))</f>
        <v/>
      </c>
      <c r="E2651" s="365" t="str">
        <f>IF(G2651="","",VLOOKUP(G2651,номенклатури!R:T,3,0))</f>
        <v/>
      </c>
      <c r="F2651" s="159" t="str">
        <f>IF(G2651="","",IF(ISERROR(VLOOKUP(G2651,номенклатури!V:V,1,0)),E2651*H2651,E2651*I2651))</f>
        <v/>
      </c>
      <c r="G2651" s="14"/>
      <c r="H2651" s="15"/>
      <c r="I2651" s="15"/>
      <c r="J2651" s="15"/>
      <c r="K2651" s="15"/>
      <c r="L2651" s="217"/>
      <c r="M2651" s="22"/>
      <c r="N2651" s="119" t="str">
        <f>IF(G2651="","",VLOOKUP(G2651,номенклатури!R:U,4,0))</f>
        <v/>
      </c>
      <c r="O2651" s="119" t="str">
        <f>IF(M2651="","",VLOOKUP(M2651,'14'!D:D,1,0))</f>
        <v/>
      </c>
    </row>
    <row r="2652" spans="1:15" ht="12.75" customHeight="1" x14ac:dyDescent="0.2">
      <c r="A2652" s="36" t="str">
        <f>'0'!$A$4</f>
        <v>………………..</v>
      </c>
      <c r="B2652" s="37">
        <f>'0'!$A$2</f>
        <v>46112</v>
      </c>
      <c r="C2652" s="37" t="s">
        <v>1243</v>
      </c>
      <c r="D2652" s="119" t="str">
        <f>IF(G2652="","",VLOOKUP(G2652,номенклатури!R:T,2,0))</f>
        <v/>
      </c>
      <c r="E2652" s="365" t="str">
        <f>IF(G2652="","",VLOOKUP(G2652,номенклатури!R:T,3,0))</f>
        <v/>
      </c>
      <c r="F2652" s="159" t="str">
        <f>IF(G2652="","",IF(ISERROR(VLOOKUP(G2652,номенклатури!V:V,1,0)),E2652*H2652,E2652*I2652))</f>
        <v/>
      </c>
      <c r="G2652" s="14"/>
      <c r="H2652" s="15"/>
      <c r="I2652" s="15"/>
      <c r="J2652" s="15"/>
      <c r="K2652" s="15"/>
      <c r="L2652" s="217"/>
      <c r="M2652" s="22"/>
      <c r="N2652" s="119" t="str">
        <f>IF(G2652="","",VLOOKUP(G2652,номенклатури!R:U,4,0))</f>
        <v/>
      </c>
      <c r="O2652" s="119" t="str">
        <f>IF(M2652="","",VLOOKUP(M2652,'14'!D:D,1,0))</f>
        <v/>
      </c>
    </row>
    <row r="2653" spans="1:15" ht="12.75" customHeight="1" x14ac:dyDescent="0.2">
      <c r="A2653" s="36" t="str">
        <f>'0'!$A$4</f>
        <v>………………..</v>
      </c>
      <c r="B2653" s="37">
        <f>'0'!$A$2</f>
        <v>46112</v>
      </c>
      <c r="C2653" s="37" t="s">
        <v>1243</v>
      </c>
      <c r="D2653" s="119" t="str">
        <f>IF(G2653="","",VLOOKUP(G2653,номенклатури!R:T,2,0))</f>
        <v/>
      </c>
      <c r="E2653" s="365" t="str">
        <f>IF(G2653="","",VLOOKUP(G2653,номенклатури!R:T,3,0))</f>
        <v/>
      </c>
      <c r="F2653" s="159" t="str">
        <f>IF(G2653="","",IF(ISERROR(VLOOKUP(G2653,номенклатури!V:V,1,0)),E2653*H2653,E2653*I2653))</f>
        <v/>
      </c>
      <c r="G2653" s="14"/>
      <c r="H2653" s="15"/>
      <c r="I2653" s="15"/>
      <c r="J2653" s="15"/>
      <c r="K2653" s="15"/>
      <c r="L2653" s="217"/>
      <c r="M2653" s="22"/>
      <c r="N2653" s="119" t="str">
        <f>IF(G2653="","",VLOOKUP(G2653,номенклатури!R:U,4,0))</f>
        <v/>
      </c>
      <c r="O2653" s="119" t="str">
        <f>IF(M2653="","",VLOOKUP(M2653,'14'!D:D,1,0))</f>
        <v/>
      </c>
    </row>
    <row r="2654" spans="1:15" ht="12.75" customHeight="1" x14ac:dyDescent="0.2">
      <c r="A2654" s="36" t="str">
        <f>'0'!$A$4</f>
        <v>………………..</v>
      </c>
      <c r="B2654" s="37">
        <f>'0'!$A$2</f>
        <v>46112</v>
      </c>
      <c r="C2654" s="37" t="s">
        <v>1243</v>
      </c>
      <c r="D2654" s="119" t="str">
        <f>IF(G2654="","",VLOOKUP(G2654,номенклатури!R:T,2,0))</f>
        <v/>
      </c>
      <c r="E2654" s="365" t="str">
        <f>IF(G2654="","",VLOOKUP(G2654,номенклатури!R:T,3,0))</f>
        <v/>
      </c>
      <c r="F2654" s="159" t="str">
        <f>IF(G2654="","",IF(ISERROR(VLOOKUP(G2654,номенклатури!V:V,1,0)),E2654*H2654,E2654*I2654))</f>
        <v/>
      </c>
      <c r="G2654" s="14"/>
      <c r="H2654" s="15"/>
      <c r="I2654" s="15"/>
      <c r="J2654" s="15"/>
      <c r="K2654" s="15"/>
      <c r="L2654" s="217"/>
      <c r="M2654" s="22"/>
      <c r="N2654" s="119" t="str">
        <f>IF(G2654="","",VLOOKUP(G2654,номенклатури!R:U,4,0))</f>
        <v/>
      </c>
      <c r="O2654" s="119" t="str">
        <f>IF(M2654="","",VLOOKUP(M2654,'14'!D:D,1,0))</f>
        <v/>
      </c>
    </row>
    <row r="2655" spans="1:15" ht="12.75" customHeight="1" x14ac:dyDescent="0.2">
      <c r="A2655" s="36" t="str">
        <f>'0'!$A$4</f>
        <v>………………..</v>
      </c>
      <c r="B2655" s="37">
        <f>'0'!$A$2</f>
        <v>46112</v>
      </c>
      <c r="C2655" s="37" t="s">
        <v>1243</v>
      </c>
      <c r="D2655" s="119" t="str">
        <f>IF(G2655="","",VLOOKUP(G2655,номенклатури!R:T,2,0))</f>
        <v/>
      </c>
      <c r="E2655" s="365" t="str">
        <f>IF(G2655="","",VLOOKUP(G2655,номенклатури!R:T,3,0))</f>
        <v/>
      </c>
      <c r="F2655" s="159" t="str">
        <f>IF(G2655="","",IF(ISERROR(VLOOKUP(G2655,номенклатури!V:V,1,0)),E2655*H2655,E2655*I2655))</f>
        <v/>
      </c>
      <c r="G2655" s="14"/>
      <c r="H2655" s="15"/>
      <c r="I2655" s="15"/>
      <c r="J2655" s="15"/>
      <c r="K2655" s="15"/>
      <c r="L2655" s="217"/>
      <c r="M2655" s="22"/>
      <c r="N2655" s="119" t="str">
        <f>IF(G2655="","",VLOOKUP(G2655,номенклатури!R:U,4,0))</f>
        <v/>
      </c>
      <c r="O2655" s="119" t="str">
        <f>IF(M2655="","",VLOOKUP(M2655,'14'!D:D,1,0))</f>
        <v/>
      </c>
    </row>
    <row r="2656" spans="1:15" ht="12.75" customHeight="1" x14ac:dyDescent="0.2">
      <c r="A2656" s="36" t="str">
        <f>'0'!$A$4</f>
        <v>………………..</v>
      </c>
      <c r="B2656" s="37">
        <f>'0'!$A$2</f>
        <v>46112</v>
      </c>
      <c r="C2656" s="37" t="s">
        <v>1243</v>
      </c>
      <c r="D2656" s="119" t="str">
        <f>IF(G2656="","",VLOOKUP(G2656,номенклатури!R:T,2,0))</f>
        <v/>
      </c>
      <c r="E2656" s="365" t="str">
        <f>IF(G2656="","",VLOOKUP(G2656,номенклатури!R:T,3,0))</f>
        <v/>
      </c>
      <c r="F2656" s="159" t="str">
        <f>IF(G2656="","",IF(ISERROR(VLOOKUP(G2656,номенклатури!V:V,1,0)),E2656*H2656,E2656*I2656))</f>
        <v/>
      </c>
      <c r="G2656" s="14"/>
      <c r="H2656" s="15"/>
      <c r="I2656" s="15"/>
      <c r="J2656" s="15"/>
      <c r="K2656" s="15"/>
      <c r="L2656" s="217"/>
      <c r="M2656" s="22"/>
      <c r="N2656" s="119" t="str">
        <f>IF(G2656="","",VLOOKUP(G2656,номенклатури!R:U,4,0))</f>
        <v/>
      </c>
      <c r="O2656" s="119" t="str">
        <f>IF(M2656="","",VLOOKUP(M2656,'14'!D:D,1,0))</f>
        <v/>
      </c>
    </row>
    <row r="2657" spans="1:15" ht="12.75" customHeight="1" x14ac:dyDescent="0.2">
      <c r="A2657" s="36" t="str">
        <f>'0'!$A$4</f>
        <v>………………..</v>
      </c>
      <c r="B2657" s="37">
        <f>'0'!$A$2</f>
        <v>46112</v>
      </c>
      <c r="C2657" s="37" t="s">
        <v>1243</v>
      </c>
      <c r="D2657" s="119" t="str">
        <f>IF(G2657="","",VLOOKUP(G2657,номенклатури!R:T,2,0))</f>
        <v/>
      </c>
      <c r="E2657" s="365" t="str">
        <f>IF(G2657="","",VLOOKUP(G2657,номенклатури!R:T,3,0))</f>
        <v/>
      </c>
      <c r="F2657" s="159" t="str">
        <f>IF(G2657="","",IF(ISERROR(VLOOKUP(G2657,номенклатури!V:V,1,0)),E2657*H2657,E2657*I2657))</f>
        <v/>
      </c>
      <c r="G2657" s="14"/>
      <c r="H2657" s="15"/>
      <c r="I2657" s="15"/>
      <c r="J2657" s="15"/>
      <c r="K2657" s="15"/>
      <c r="L2657" s="217"/>
      <c r="M2657" s="22"/>
      <c r="N2657" s="119" t="str">
        <f>IF(G2657="","",VLOOKUP(G2657,номенклатури!R:U,4,0))</f>
        <v/>
      </c>
      <c r="O2657" s="119" t="str">
        <f>IF(M2657="","",VLOOKUP(M2657,'14'!D:D,1,0))</f>
        <v/>
      </c>
    </row>
    <row r="2658" spans="1:15" ht="12.75" customHeight="1" x14ac:dyDescent="0.2">
      <c r="A2658" s="36" t="str">
        <f>'0'!$A$4</f>
        <v>………………..</v>
      </c>
      <c r="B2658" s="37">
        <f>'0'!$A$2</f>
        <v>46112</v>
      </c>
      <c r="C2658" s="37" t="s">
        <v>1243</v>
      </c>
      <c r="D2658" s="119" t="str">
        <f>IF(G2658="","",VLOOKUP(G2658,номенклатури!R:T,2,0))</f>
        <v/>
      </c>
      <c r="E2658" s="365" t="str">
        <f>IF(G2658="","",VLOOKUP(G2658,номенклатури!R:T,3,0))</f>
        <v/>
      </c>
      <c r="F2658" s="159" t="str">
        <f>IF(G2658="","",IF(ISERROR(VLOOKUP(G2658,номенклатури!V:V,1,0)),E2658*H2658,E2658*I2658))</f>
        <v/>
      </c>
      <c r="G2658" s="14"/>
      <c r="H2658" s="15"/>
      <c r="I2658" s="15"/>
      <c r="J2658" s="15"/>
      <c r="K2658" s="15"/>
      <c r="L2658" s="217"/>
      <c r="M2658" s="22"/>
      <c r="N2658" s="119" t="str">
        <f>IF(G2658="","",VLOOKUP(G2658,номенклатури!R:U,4,0))</f>
        <v/>
      </c>
      <c r="O2658" s="119" t="str">
        <f>IF(M2658="","",VLOOKUP(M2658,'14'!D:D,1,0))</f>
        <v/>
      </c>
    </row>
    <row r="2659" spans="1:15" ht="12.75" customHeight="1" x14ac:dyDescent="0.2">
      <c r="A2659" s="36" t="str">
        <f>'0'!$A$4</f>
        <v>………………..</v>
      </c>
      <c r="B2659" s="37">
        <f>'0'!$A$2</f>
        <v>46112</v>
      </c>
      <c r="C2659" s="37" t="s">
        <v>1243</v>
      </c>
      <c r="D2659" s="119" t="str">
        <f>IF(G2659="","",VLOOKUP(G2659,номенклатури!R:T,2,0))</f>
        <v/>
      </c>
      <c r="E2659" s="365" t="str">
        <f>IF(G2659="","",VLOOKUP(G2659,номенклатури!R:T,3,0))</f>
        <v/>
      </c>
      <c r="F2659" s="159" t="str">
        <f>IF(G2659="","",IF(ISERROR(VLOOKUP(G2659,номенклатури!V:V,1,0)),E2659*H2659,E2659*I2659))</f>
        <v/>
      </c>
      <c r="G2659" s="14"/>
      <c r="H2659" s="15"/>
      <c r="I2659" s="15"/>
      <c r="J2659" s="15"/>
      <c r="K2659" s="15"/>
      <c r="L2659" s="217"/>
      <c r="M2659" s="22"/>
      <c r="N2659" s="119" t="str">
        <f>IF(G2659="","",VLOOKUP(G2659,номенклатури!R:U,4,0))</f>
        <v/>
      </c>
      <c r="O2659" s="119" t="str">
        <f>IF(M2659="","",VLOOKUP(M2659,'14'!D:D,1,0))</f>
        <v/>
      </c>
    </row>
    <row r="2660" spans="1:15" ht="12.75" customHeight="1" x14ac:dyDescent="0.2">
      <c r="A2660" s="36" t="str">
        <f>'0'!$A$4</f>
        <v>………………..</v>
      </c>
      <c r="B2660" s="37">
        <f>'0'!$A$2</f>
        <v>46112</v>
      </c>
      <c r="C2660" s="37" t="s">
        <v>1243</v>
      </c>
      <c r="D2660" s="119" t="str">
        <f>IF(G2660="","",VLOOKUP(G2660,номенклатури!R:T,2,0))</f>
        <v/>
      </c>
      <c r="E2660" s="365" t="str">
        <f>IF(G2660="","",VLOOKUP(G2660,номенклатури!R:T,3,0))</f>
        <v/>
      </c>
      <c r="F2660" s="159" t="str">
        <f>IF(G2660="","",IF(ISERROR(VLOOKUP(G2660,номенклатури!V:V,1,0)),E2660*H2660,E2660*I2660))</f>
        <v/>
      </c>
      <c r="G2660" s="14"/>
      <c r="H2660" s="15"/>
      <c r="I2660" s="15"/>
      <c r="J2660" s="15"/>
      <c r="K2660" s="15"/>
      <c r="L2660" s="217"/>
      <c r="M2660" s="22"/>
      <c r="N2660" s="119" t="str">
        <f>IF(G2660="","",VLOOKUP(G2660,номенклатури!R:U,4,0))</f>
        <v/>
      </c>
      <c r="O2660" s="119" t="str">
        <f>IF(M2660="","",VLOOKUP(M2660,'14'!D:D,1,0))</f>
        <v/>
      </c>
    </row>
    <row r="2661" spans="1:15" ht="12.75" customHeight="1" x14ac:dyDescent="0.2">
      <c r="A2661" s="36" t="str">
        <f>'0'!$A$4</f>
        <v>………………..</v>
      </c>
      <c r="B2661" s="37">
        <f>'0'!$A$2</f>
        <v>46112</v>
      </c>
      <c r="C2661" s="37" t="s">
        <v>1243</v>
      </c>
      <c r="D2661" s="119" t="str">
        <f>IF(G2661="","",VLOOKUP(G2661,номенклатури!R:T,2,0))</f>
        <v/>
      </c>
      <c r="E2661" s="365" t="str">
        <f>IF(G2661="","",VLOOKUP(G2661,номенклатури!R:T,3,0))</f>
        <v/>
      </c>
      <c r="F2661" s="159" t="str">
        <f>IF(G2661="","",IF(ISERROR(VLOOKUP(G2661,номенклатури!V:V,1,0)),E2661*H2661,E2661*I2661))</f>
        <v/>
      </c>
      <c r="G2661" s="14"/>
      <c r="H2661" s="15"/>
      <c r="I2661" s="15"/>
      <c r="J2661" s="15"/>
      <c r="K2661" s="15"/>
      <c r="L2661" s="217"/>
      <c r="M2661" s="22"/>
      <c r="N2661" s="119" t="str">
        <f>IF(G2661="","",VLOOKUP(G2661,номенклатури!R:U,4,0))</f>
        <v/>
      </c>
      <c r="O2661" s="119" t="str">
        <f>IF(M2661="","",VLOOKUP(M2661,'14'!D:D,1,0))</f>
        <v/>
      </c>
    </row>
    <row r="2662" spans="1:15" ht="12.75" customHeight="1" x14ac:dyDescent="0.2">
      <c r="A2662" s="36" t="str">
        <f>'0'!$A$4</f>
        <v>………………..</v>
      </c>
      <c r="B2662" s="37">
        <f>'0'!$A$2</f>
        <v>46112</v>
      </c>
      <c r="C2662" s="37" t="s">
        <v>1243</v>
      </c>
      <c r="D2662" s="119" t="str">
        <f>IF(G2662="","",VLOOKUP(G2662,номенклатури!R:T,2,0))</f>
        <v/>
      </c>
      <c r="E2662" s="365" t="str">
        <f>IF(G2662="","",VLOOKUP(G2662,номенклатури!R:T,3,0))</f>
        <v/>
      </c>
      <c r="F2662" s="159" t="str">
        <f>IF(G2662="","",IF(ISERROR(VLOOKUP(G2662,номенклатури!V:V,1,0)),E2662*H2662,E2662*I2662))</f>
        <v/>
      </c>
      <c r="G2662" s="14"/>
      <c r="H2662" s="15"/>
      <c r="I2662" s="15"/>
      <c r="J2662" s="15"/>
      <c r="K2662" s="15"/>
      <c r="L2662" s="217"/>
      <c r="M2662" s="22"/>
      <c r="N2662" s="119" t="str">
        <f>IF(G2662="","",VLOOKUP(G2662,номенклатури!R:U,4,0))</f>
        <v/>
      </c>
      <c r="O2662" s="119" t="str">
        <f>IF(M2662="","",VLOOKUP(M2662,'14'!D:D,1,0))</f>
        <v/>
      </c>
    </row>
    <row r="2663" spans="1:15" ht="12.75" customHeight="1" x14ac:dyDescent="0.2">
      <c r="A2663" s="36" t="str">
        <f>'0'!$A$4</f>
        <v>………………..</v>
      </c>
      <c r="B2663" s="37">
        <f>'0'!$A$2</f>
        <v>46112</v>
      </c>
      <c r="C2663" s="37" t="s">
        <v>1243</v>
      </c>
      <c r="D2663" s="119" t="str">
        <f>IF(G2663="","",VLOOKUP(G2663,номенклатури!R:T,2,0))</f>
        <v/>
      </c>
      <c r="E2663" s="365" t="str">
        <f>IF(G2663="","",VLOOKUP(G2663,номенклатури!R:T,3,0))</f>
        <v/>
      </c>
      <c r="F2663" s="159" t="str">
        <f>IF(G2663="","",IF(ISERROR(VLOOKUP(G2663,номенклатури!V:V,1,0)),E2663*H2663,E2663*I2663))</f>
        <v/>
      </c>
      <c r="G2663" s="14"/>
      <c r="H2663" s="15"/>
      <c r="I2663" s="15"/>
      <c r="J2663" s="15"/>
      <c r="K2663" s="15"/>
      <c r="L2663" s="217"/>
      <c r="M2663" s="22"/>
      <c r="N2663" s="119" t="str">
        <f>IF(G2663="","",VLOOKUP(G2663,номенклатури!R:U,4,0))</f>
        <v/>
      </c>
      <c r="O2663" s="119" t="str">
        <f>IF(M2663="","",VLOOKUP(M2663,'14'!D:D,1,0))</f>
        <v/>
      </c>
    </row>
    <row r="2664" spans="1:15" ht="12.75" customHeight="1" x14ac:dyDescent="0.2">
      <c r="A2664" s="36" t="str">
        <f>'0'!$A$4</f>
        <v>………………..</v>
      </c>
      <c r="B2664" s="37">
        <f>'0'!$A$2</f>
        <v>46112</v>
      </c>
      <c r="C2664" s="37" t="s">
        <v>1243</v>
      </c>
      <c r="D2664" s="119" t="str">
        <f>IF(G2664="","",VLOOKUP(G2664,номенклатури!R:T,2,0))</f>
        <v/>
      </c>
      <c r="E2664" s="365" t="str">
        <f>IF(G2664="","",VLOOKUP(G2664,номенклатури!R:T,3,0))</f>
        <v/>
      </c>
      <c r="F2664" s="159" t="str">
        <f>IF(G2664="","",IF(ISERROR(VLOOKUP(G2664,номенклатури!V:V,1,0)),E2664*H2664,E2664*I2664))</f>
        <v/>
      </c>
      <c r="G2664" s="14"/>
      <c r="H2664" s="15"/>
      <c r="I2664" s="15"/>
      <c r="J2664" s="15"/>
      <c r="K2664" s="15"/>
      <c r="L2664" s="217"/>
      <c r="M2664" s="22"/>
      <c r="N2664" s="119" t="str">
        <f>IF(G2664="","",VLOOKUP(G2664,номенклатури!R:U,4,0))</f>
        <v/>
      </c>
      <c r="O2664" s="119" t="str">
        <f>IF(M2664="","",VLOOKUP(M2664,'14'!D:D,1,0))</f>
        <v/>
      </c>
    </row>
    <row r="2665" spans="1:15" ht="12.75" customHeight="1" x14ac:dyDescent="0.2">
      <c r="A2665" s="36" t="str">
        <f>'0'!$A$4</f>
        <v>………………..</v>
      </c>
      <c r="B2665" s="37">
        <f>'0'!$A$2</f>
        <v>46112</v>
      </c>
      <c r="C2665" s="37" t="s">
        <v>1243</v>
      </c>
      <c r="D2665" s="119" t="str">
        <f>IF(G2665="","",VLOOKUP(G2665,номенклатури!R:T,2,0))</f>
        <v/>
      </c>
      <c r="E2665" s="365" t="str">
        <f>IF(G2665="","",VLOOKUP(G2665,номенклатури!R:T,3,0))</f>
        <v/>
      </c>
      <c r="F2665" s="159" t="str">
        <f>IF(G2665="","",IF(ISERROR(VLOOKUP(G2665,номенклатури!V:V,1,0)),E2665*H2665,E2665*I2665))</f>
        <v/>
      </c>
      <c r="G2665" s="14"/>
      <c r="H2665" s="15"/>
      <c r="I2665" s="15"/>
      <c r="J2665" s="15"/>
      <c r="K2665" s="15"/>
      <c r="L2665" s="217"/>
      <c r="M2665" s="22"/>
      <c r="N2665" s="119" t="str">
        <f>IF(G2665="","",VLOOKUP(G2665,номенклатури!R:U,4,0))</f>
        <v/>
      </c>
      <c r="O2665" s="119" t="str">
        <f>IF(M2665="","",VLOOKUP(M2665,'14'!D:D,1,0))</f>
        <v/>
      </c>
    </row>
    <row r="2666" spans="1:15" ht="12.75" customHeight="1" x14ac:dyDescent="0.2">
      <c r="A2666" s="36" t="str">
        <f>'0'!$A$4</f>
        <v>………………..</v>
      </c>
      <c r="B2666" s="37">
        <f>'0'!$A$2</f>
        <v>46112</v>
      </c>
      <c r="C2666" s="37" t="s">
        <v>1243</v>
      </c>
      <c r="D2666" s="119" t="str">
        <f>IF(G2666="","",VLOOKUP(G2666,номенклатури!R:T,2,0))</f>
        <v/>
      </c>
      <c r="E2666" s="365" t="str">
        <f>IF(G2666="","",VLOOKUP(G2666,номенклатури!R:T,3,0))</f>
        <v/>
      </c>
      <c r="F2666" s="159" t="str">
        <f>IF(G2666="","",IF(ISERROR(VLOOKUP(G2666,номенклатури!V:V,1,0)),E2666*H2666,E2666*I2666))</f>
        <v/>
      </c>
      <c r="G2666" s="14"/>
      <c r="H2666" s="15"/>
      <c r="I2666" s="15"/>
      <c r="J2666" s="15"/>
      <c r="K2666" s="15"/>
      <c r="L2666" s="217"/>
      <c r="M2666" s="22"/>
      <c r="N2666" s="119" t="str">
        <f>IF(G2666="","",VLOOKUP(G2666,номенклатури!R:U,4,0))</f>
        <v/>
      </c>
      <c r="O2666" s="119" t="str">
        <f>IF(M2666="","",VLOOKUP(M2666,'14'!D:D,1,0))</f>
        <v/>
      </c>
    </row>
    <row r="2667" spans="1:15" ht="12.75" customHeight="1" x14ac:dyDescent="0.2">
      <c r="A2667" s="36" t="str">
        <f>'0'!$A$4</f>
        <v>………………..</v>
      </c>
      <c r="B2667" s="37">
        <f>'0'!$A$2</f>
        <v>46112</v>
      </c>
      <c r="C2667" s="37" t="s">
        <v>1243</v>
      </c>
      <c r="D2667" s="119" t="str">
        <f>IF(G2667="","",VLOOKUP(G2667,номенклатури!R:T,2,0))</f>
        <v/>
      </c>
      <c r="E2667" s="365" t="str">
        <f>IF(G2667="","",VLOOKUP(G2667,номенклатури!R:T,3,0))</f>
        <v/>
      </c>
      <c r="F2667" s="159" t="str">
        <f>IF(G2667="","",IF(ISERROR(VLOOKUP(G2667,номенклатури!V:V,1,0)),E2667*H2667,E2667*I2667))</f>
        <v/>
      </c>
      <c r="G2667" s="14"/>
      <c r="H2667" s="15"/>
      <c r="I2667" s="15"/>
      <c r="J2667" s="15"/>
      <c r="K2667" s="15"/>
      <c r="L2667" s="217"/>
      <c r="M2667" s="22"/>
      <c r="N2667" s="119" t="str">
        <f>IF(G2667="","",VLOOKUP(G2667,номенклатури!R:U,4,0))</f>
        <v/>
      </c>
      <c r="O2667" s="119" t="str">
        <f>IF(M2667="","",VLOOKUP(M2667,'14'!D:D,1,0))</f>
        <v/>
      </c>
    </row>
    <row r="2668" spans="1:15" ht="12.75" customHeight="1" x14ac:dyDescent="0.2">
      <c r="A2668" s="36" t="str">
        <f>'0'!$A$4</f>
        <v>………………..</v>
      </c>
      <c r="B2668" s="37">
        <f>'0'!$A$2</f>
        <v>46112</v>
      </c>
      <c r="C2668" s="37" t="s">
        <v>1243</v>
      </c>
      <c r="D2668" s="119" t="str">
        <f>IF(G2668="","",VLOOKUP(G2668,номенклатури!R:T,2,0))</f>
        <v/>
      </c>
      <c r="E2668" s="365" t="str">
        <f>IF(G2668="","",VLOOKUP(G2668,номенклатури!R:T,3,0))</f>
        <v/>
      </c>
      <c r="F2668" s="159" t="str">
        <f>IF(G2668="","",IF(ISERROR(VLOOKUP(G2668,номенклатури!V:V,1,0)),E2668*H2668,E2668*I2668))</f>
        <v/>
      </c>
      <c r="G2668" s="14"/>
      <c r="H2668" s="15"/>
      <c r="I2668" s="15"/>
      <c r="J2668" s="15"/>
      <c r="K2668" s="15"/>
      <c r="L2668" s="217"/>
      <c r="M2668" s="22"/>
      <c r="N2668" s="119" t="str">
        <f>IF(G2668="","",VLOOKUP(G2668,номенклатури!R:U,4,0))</f>
        <v/>
      </c>
      <c r="O2668" s="119" t="str">
        <f>IF(M2668="","",VLOOKUP(M2668,'14'!D:D,1,0))</f>
        <v/>
      </c>
    </row>
    <row r="2669" spans="1:15" ht="12.75" customHeight="1" x14ac:dyDescent="0.2">
      <c r="A2669" s="36" t="str">
        <f>'0'!$A$4</f>
        <v>………………..</v>
      </c>
      <c r="B2669" s="37">
        <f>'0'!$A$2</f>
        <v>46112</v>
      </c>
      <c r="C2669" s="37" t="s">
        <v>1243</v>
      </c>
      <c r="D2669" s="119" t="str">
        <f>IF(G2669="","",VLOOKUP(G2669,номенклатури!R:T,2,0))</f>
        <v/>
      </c>
      <c r="E2669" s="365" t="str">
        <f>IF(G2669="","",VLOOKUP(G2669,номенклатури!R:T,3,0))</f>
        <v/>
      </c>
      <c r="F2669" s="159" t="str">
        <f>IF(G2669="","",IF(ISERROR(VLOOKUP(G2669,номенклатури!V:V,1,0)),E2669*H2669,E2669*I2669))</f>
        <v/>
      </c>
      <c r="G2669" s="14"/>
      <c r="H2669" s="15"/>
      <c r="I2669" s="15"/>
      <c r="J2669" s="15"/>
      <c r="K2669" s="15"/>
      <c r="L2669" s="217"/>
      <c r="M2669" s="22"/>
      <c r="N2669" s="119" t="str">
        <f>IF(G2669="","",VLOOKUP(G2669,номенклатури!R:U,4,0))</f>
        <v/>
      </c>
      <c r="O2669" s="119" t="str">
        <f>IF(M2669="","",VLOOKUP(M2669,'14'!D:D,1,0))</f>
        <v/>
      </c>
    </row>
    <row r="2670" spans="1:15" ht="12.75" customHeight="1" x14ac:dyDescent="0.2">
      <c r="A2670" s="36" t="str">
        <f>'0'!$A$4</f>
        <v>………………..</v>
      </c>
      <c r="B2670" s="37">
        <f>'0'!$A$2</f>
        <v>46112</v>
      </c>
      <c r="C2670" s="37" t="s">
        <v>1243</v>
      </c>
      <c r="D2670" s="119" t="str">
        <f>IF(G2670="","",VLOOKUP(G2670,номенклатури!R:T,2,0))</f>
        <v/>
      </c>
      <c r="E2670" s="365" t="str">
        <f>IF(G2670="","",VLOOKUP(G2670,номенклатури!R:T,3,0))</f>
        <v/>
      </c>
      <c r="F2670" s="159" t="str">
        <f>IF(G2670="","",IF(ISERROR(VLOOKUP(G2670,номенклатури!V:V,1,0)),E2670*H2670,E2670*I2670))</f>
        <v/>
      </c>
      <c r="G2670" s="14"/>
      <c r="H2670" s="15"/>
      <c r="I2670" s="15"/>
      <c r="J2670" s="15"/>
      <c r="K2670" s="15"/>
      <c r="L2670" s="217"/>
      <c r="M2670" s="22"/>
      <c r="N2670" s="119" t="str">
        <f>IF(G2670="","",VLOOKUP(G2670,номенклатури!R:U,4,0))</f>
        <v/>
      </c>
      <c r="O2670" s="119" t="str">
        <f>IF(M2670="","",VLOOKUP(M2670,'14'!D:D,1,0))</f>
        <v/>
      </c>
    </row>
    <row r="2671" spans="1:15" ht="12.75" customHeight="1" x14ac:dyDescent="0.2">
      <c r="A2671" s="36" t="str">
        <f>'0'!$A$4</f>
        <v>………………..</v>
      </c>
      <c r="B2671" s="37">
        <f>'0'!$A$2</f>
        <v>46112</v>
      </c>
      <c r="C2671" s="37" t="s">
        <v>1243</v>
      </c>
      <c r="D2671" s="119" t="str">
        <f>IF(G2671="","",VLOOKUP(G2671,номенклатури!R:T,2,0))</f>
        <v/>
      </c>
      <c r="E2671" s="365" t="str">
        <f>IF(G2671="","",VLOOKUP(G2671,номенклатури!R:T,3,0))</f>
        <v/>
      </c>
      <c r="F2671" s="159" t="str">
        <f>IF(G2671="","",IF(ISERROR(VLOOKUP(G2671,номенклатури!V:V,1,0)),E2671*H2671,E2671*I2671))</f>
        <v/>
      </c>
      <c r="G2671" s="14"/>
      <c r="H2671" s="15"/>
      <c r="I2671" s="15"/>
      <c r="J2671" s="15"/>
      <c r="K2671" s="15"/>
      <c r="L2671" s="217"/>
      <c r="M2671" s="22"/>
      <c r="N2671" s="119" t="str">
        <f>IF(G2671="","",VLOOKUP(G2671,номенклатури!R:U,4,0))</f>
        <v/>
      </c>
      <c r="O2671" s="119" t="str">
        <f>IF(M2671="","",VLOOKUP(M2671,'14'!D:D,1,0))</f>
        <v/>
      </c>
    </row>
    <row r="2672" spans="1:15" ht="12.75" customHeight="1" x14ac:dyDescent="0.2">
      <c r="A2672" s="36" t="str">
        <f>'0'!$A$4</f>
        <v>………………..</v>
      </c>
      <c r="B2672" s="37">
        <f>'0'!$A$2</f>
        <v>46112</v>
      </c>
      <c r="C2672" s="37" t="s">
        <v>1243</v>
      </c>
      <c r="D2672" s="119" t="str">
        <f>IF(G2672="","",VLOOKUP(G2672,номенклатури!R:T,2,0))</f>
        <v/>
      </c>
      <c r="E2672" s="365" t="str">
        <f>IF(G2672="","",VLOOKUP(G2672,номенклатури!R:T,3,0))</f>
        <v/>
      </c>
      <c r="F2672" s="159" t="str">
        <f>IF(G2672="","",IF(ISERROR(VLOOKUP(G2672,номенклатури!V:V,1,0)),E2672*H2672,E2672*I2672))</f>
        <v/>
      </c>
      <c r="G2672" s="14"/>
      <c r="H2672" s="15"/>
      <c r="I2672" s="15"/>
      <c r="J2672" s="15"/>
      <c r="K2672" s="15"/>
      <c r="L2672" s="217"/>
      <c r="M2672" s="22"/>
      <c r="N2672" s="119" t="str">
        <f>IF(G2672="","",VLOOKUP(G2672,номенклатури!R:U,4,0))</f>
        <v/>
      </c>
      <c r="O2672" s="119" t="str">
        <f>IF(M2672="","",VLOOKUP(M2672,'14'!D:D,1,0))</f>
        <v/>
      </c>
    </row>
    <row r="2673" spans="1:15" ht="12.75" customHeight="1" x14ac:dyDescent="0.2">
      <c r="A2673" s="36" t="str">
        <f>'0'!$A$4</f>
        <v>………………..</v>
      </c>
      <c r="B2673" s="37">
        <f>'0'!$A$2</f>
        <v>46112</v>
      </c>
      <c r="C2673" s="37" t="s">
        <v>1243</v>
      </c>
      <c r="D2673" s="119" t="str">
        <f>IF(G2673="","",VLOOKUP(G2673,номенклатури!R:T,2,0))</f>
        <v/>
      </c>
      <c r="E2673" s="365" t="str">
        <f>IF(G2673="","",VLOOKUP(G2673,номенклатури!R:T,3,0))</f>
        <v/>
      </c>
      <c r="F2673" s="159" t="str">
        <f>IF(G2673="","",IF(ISERROR(VLOOKUP(G2673,номенклатури!V:V,1,0)),E2673*H2673,E2673*I2673))</f>
        <v/>
      </c>
      <c r="G2673" s="14"/>
      <c r="H2673" s="15"/>
      <c r="I2673" s="15"/>
      <c r="J2673" s="15"/>
      <c r="K2673" s="15"/>
      <c r="L2673" s="217"/>
      <c r="M2673" s="22"/>
      <c r="N2673" s="119" t="str">
        <f>IF(G2673="","",VLOOKUP(G2673,номенклатури!R:U,4,0))</f>
        <v/>
      </c>
      <c r="O2673" s="119" t="str">
        <f>IF(M2673="","",VLOOKUP(M2673,'14'!D:D,1,0))</f>
        <v/>
      </c>
    </row>
    <row r="2674" spans="1:15" ht="12.75" customHeight="1" x14ac:dyDescent="0.2">
      <c r="A2674" s="36" t="str">
        <f>'0'!$A$4</f>
        <v>………………..</v>
      </c>
      <c r="B2674" s="37">
        <f>'0'!$A$2</f>
        <v>46112</v>
      </c>
      <c r="C2674" s="37" t="s">
        <v>1243</v>
      </c>
      <c r="D2674" s="119" t="str">
        <f>IF(G2674="","",VLOOKUP(G2674,номенклатури!R:T,2,0))</f>
        <v/>
      </c>
      <c r="E2674" s="365" t="str">
        <f>IF(G2674="","",VLOOKUP(G2674,номенклатури!R:T,3,0))</f>
        <v/>
      </c>
      <c r="F2674" s="159" t="str">
        <f>IF(G2674="","",IF(ISERROR(VLOOKUP(G2674,номенклатури!V:V,1,0)),E2674*H2674,E2674*I2674))</f>
        <v/>
      </c>
      <c r="G2674" s="14"/>
      <c r="H2674" s="15"/>
      <c r="I2674" s="15"/>
      <c r="J2674" s="15"/>
      <c r="K2674" s="15"/>
      <c r="L2674" s="217"/>
      <c r="M2674" s="22"/>
      <c r="N2674" s="119" t="str">
        <f>IF(G2674="","",VLOOKUP(G2674,номенклатури!R:U,4,0))</f>
        <v/>
      </c>
      <c r="O2674" s="119" t="str">
        <f>IF(M2674="","",VLOOKUP(M2674,'14'!D:D,1,0))</f>
        <v/>
      </c>
    </row>
    <row r="2675" spans="1:15" ht="12.75" customHeight="1" x14ac:dyDescent="0.2">
      <c r="A2675" s="36" t="str">
        <f>'0'!$A$4</f>
        <v>………………..</v>
      </c>
      <c r="B2675" s="37">
        <f>'0'!$A$2</f>
        <v>46112</v>
      </c>
      <c r="C2675" s="37" t="s">
        <v>1243</v>
      </c>
      <c r="D2675" s="119" t="str">
        <f>IF(G2675="","",VLOOKUP(G2675,номенклатури!R:T,2,0))</f>
        <v/>
      </c>
      <c r="E2675" s="365" t="str">
        <f>IF(G2675="","",VLOOKUP(G2675,номенклатури!R:T,3,0))</f>
        <v/>
      </c>
      <c r="F2675" s="159" t="str">
        <f>IF(G2675="","",IF(ISERROR(VLOOKUP(G2675,номенклатури!V:V,1,0)),E2675*H2675,E2675*I2675))</f>
        <v/>
      </c>
      <c r="G2675" s="14"/>
      <c r="H2675" s="15"/>
      <c r="I2675" s="15"/>
      <c r="J2675" s="15"/>
      <c r="K2675" s="15"/>
      <c r="L2675" s="217"/>
      <c r="M2675" s="22"/>
      <c r="N2675" s="119" t="str">
        <f>IF(G2675="","",VLOOKUP(G2675,номенклатури!R:U,4,0))</f>
        <v/>
      </c>
      <c r="O2675" s="119" t="str">
        <f>IF(M2675="","",VLOOKUP(M2675,'14'!D:D,1,0))</f>
        <v/>
      </c>
    </row>
    <row r="2676" spans="1:15" ht="12.75" customHeight="1" x14ac:dyDescent="0.2">
      <c r="A2676" s="36" t="str">
        <f>'0'!$A$4</f>
        <v>………………..</v>
      </c>
      <c r="B2676" s="37">
        <f>'0'!$A$2</f>
        <v>46112</v>
      </c>
      <c r="C2676" s="37" t="s">
        <v>1243</v>
      </c>
      <c r="D2676" s="119" t="str">
        <f>IF(G2676="","",VLOOKUP(G2676,номенклатури!R:T,2,0))</f>
        <v/>
      </c>
      <c r="E2676" s="365" t="str">
        <f>IF(G2676="","",VLOOKUP(G2676,номенклатури!R:T,3,0))</f>
        <v/>
      </c>
      <c r="F2676" s="159" t="str">
        <f>IF(G2676="","",IF(ISERROR(VLOOKUP(G2676,номенклатури!V:V,1,0)),E2676*H2676,E2676*I2676))</f>
        <v/>
      </c>
      <c r="G2676" s="14"/>
      <c r="H2676" s="15"/>
      <c r="I2676" s="15"/>
      <c r="J2676" s="15"/>
      <c r="K2676" s="15"/>
      <c r="L2676" s="217"/>
      <c r="M2676" s="22"/>
      <c r="N2676" s="119" t="str">
        <f>IF(G2676="","",VLOOKUP(G2676,номенклатури!R:U,4,0))</f>
        <v/>
      </c>
      <c r="O2676" s="119" t="str">
        <f>IF(M2676="","",VLOOKUP(M2676,'14'!D:D,1,0))</f>
        <v/>
      </c>
    </row>
    <row r="2677" spans="1:15" ht="12.75" customHeight="1" x14ac:dyDescent="0.2">
      <c r="A2677" s="36" t="str">
        <f>'0'!$A$4</f>
        <v>………………..</v>
      </c>
      <c r="B2677" s="37">
        <f>'0'!$A$2</f>
        <v>46112</v>
      </c>
      <c r="C2677" s="37" t="s">
        <v>1243</v>
      </c>
      <c r="D2677" s="119" t="str">
        <f>IF(G2677="","",VLOOKUP(G2677,номенклатури!R:T,2,0))</f>
        <v/>
      </c>
      <c r="E2677" s="365" t="str">
        <f>IF(G2677="","",VLOOKUP(G2677,номенклатури!R:T,3,0))</f>
        <v/>
      </c>
      <c r="F2677" s="159" t="str">
        <f>IF(G2677="","",IF(ISERROR(VLOOKUP(G2677,номенклатури!V:V,1,0)),E2677*H2677,E2677*I2677))</f>
        <v/>
      </c>
      <c r="G2677" s="14"/>
      <c r="H2677" s="15"/>
      <c r="I2677" s="15"/>
      <c r="J2677" s="15"/>
      <c r="K2677" s="15"/>
      <c r="L2677" s="217"/>
      <c r="M2677" s="22"/>
      <c r="N2677" s="119" t="str">
        <f>IF(G2677="","",VLOOKUP(G2677,номенклатури!R:U,4,0))</f>
        <v/>
      </c>
      <c r="O2677" s="119" t="str">
        <f>IF(M2677="","",VLOOKUP(M2677,'14'!D:D,1,0))</f>
        <v/>
      </c>
    </row>
    <row r="2678" spans="1:15" ht="12.75" customHeight="1" x14ac:dyDescent="0.2">
      <c r="A2678" s="36" t="str">
        <f>'0'!$A$4</f>
        <v>………………..</v>
      </c>
      <c r="B2678" s="37">
        <f>'0'!$A$2</f>
        <v>46112</v>
      </c>
      <c r="C2678" s="37" t="s">
        <v>1243</v>
      </c>
      <c r="D2678" s="119" t="str">
        <f>IF(G2678="","",VLOOKUP(G2678,номенклатури!R:T,2,0))</f>
        <v/>
      </c>
      <c r="E2678" s="365" t="str">
        <f>IF(G2678="","",VLOOKUP(G2678,номенклатури!R:T,3,0))</f>
        <v/>
      </c>
      <c r="F2678" s="159" t="str">
        <f>IF(G2678="","",IF(ISERROR(VLOOKUP(G2678,номенклатури!V:V,1,0)),E2678*H2678,E2678*I2678))</f>
        <v/>
      </c>
      <c r="G2678" s="14"/>
      <c r="H2678" s="15"/>
      <c r="I2678" s="15"/>
      <c r="J2678" s="15"/>
      <c r="K2678" s="15"/>
      <c r="L2678" s="217"/>
      <c r="M2678" s="22"/>
      <c r="N2678" s="119" t="str">
        <f>IF(G2678="","",VLOOKUP(G2678,номенклатури!R:U,4,0))</f>
        <v/>
      </c>
      <c r="O2678" s="119" t="str">
        <f>IF(M2678="","",VLOOKUP(M2678,'14'!D:D,1,0))</f>
        <v/>
      </c>
    </row>
    <row r="2679" spans="1:15" ht="12.75" customHeight="1" x14ac:dyDescent="0.2">
      <c r="A2679" s="36" t="str">
        <f>'0'!$A$4</f>
        <v>………………..</v>
      </c>
      <c r="B2679" s="37">
        <f>'0'!$A$2</f>
        <v>46112</v>
      </c>
      <c r="C2679" s="37" t="s">
        <v>1243</v>
      </c>
      <c r="D2679" s="119" t="str">
        <f>IF(G2679="","",VLOOKUP(G2679,номенклатури!R:T,2,0))</f>
        <v/>
      </c>
      <c r="E2679" s="365" t="str">
        <f>IF(G2679="","",VLOOKUP(G2679,номенклатури!R:T,3,0))</f>
        <v/>
      </c>
      <c r="F2679" s="159" t="str">
        <f>IF(G2679="","",IF(ISERROR(VLOOKUP(G2679,номенклатури!V:V,1,0)),E2679*H2679,E2679*I2679))</f>
        <v/>
      </c>
      <c r="G2679" s="14"/>
      <c r="H2679" s="15"/>
      <c r="I2679" s="15"/>
      <c r="J2679" s="15"/>
      <c r="K2679" s="15"/>
      <c r="L2679" s="217"/>
      <c r="M2679" s="22"/>
      <c r="N2679" s="119" t="str">
        <f>IF(G2679="","",VLOOKUP(G2679,номенклатури!R:U,4,0))</f>
        <v/>
      </c>
      <c r="O2679" s="119" t="str">
        <f>IF(M2679="","",VLOOKUP(M2679,'14'!D:D,1,0))</f>
        <v/>
      </c>
    </row>
    <row r="2680" spans="1:15" ht="12.75" customHeight="1" x14ac:dyDescent="0.2">
      <c r="A2680" s="36" t="str">
        <f>'0'!$A$4</f>
        <v>………………..</v>
      </c>
      <c r="B2680" s="37">
        <f>'0'!$A$2</f>
        <v>46112</v>
      </c>
      <c r="C2680" s="37" t="s">
        <v>1243</v>
      </c>
      <c r="D2680" s="119" t="str">
        <f>IF(G2680="","",VLOOKUP(G2680,номенклатури!R:T,2,0))</f>
        <v/>
      </c>
      <c r="E2680" s="365" t="str">
        <f>IF(G2680="","",VLOOKUP(G2680,номенклатури!R:T,3,0))</f>
        <v/>
      </c>
      <c r="F2680" s="159" t="str">
        <f>IF(G2680="","",IF(ISERROR(VLOOKUP(G2680,номенклатури!V:V,1,0)),E2680*H2680,E2680*I2680))</f>
        <v/>
      </c>
      <c r="G2680" s="14"/>
      <c r="H2680" s="15"/>
      <c r="I2680" s="15"/>
      <c r="J2680" s="15"/>
      <c r="K2680" s="15"/>
      <c r="L2680" s="217"/>
      <c r="M2680" s="22"/>
      <c r="N2680" s="119" t="str">
        <f>IF(G2680="","",VLOOKUP(G2680,номенклатури!R:U,4,0))</f>
        <v/>
      </c>
      <c r="O2680" s="119" t="str">
        <f>IF(M2680="","",VLOOKUP(M2680,'14'!D:D,1,0))</f>
        <v/>
      </c>
    </row>
    <row r="2681" spans="1:15" ht="12.75" customHeight="1" x14ac:dyDescent="0.2">
      <c r="A2681" s="36" t="str">
        <f>'0'!$A$4</f>
        <v>………………..</v>
      </c>
      <c r="B2681" s="37">
        <f>'0'!$A$2</f>
        <v>46112</v>
      </c>
      <c r="C2681" s="37" t="s">
        <v>1243</v>
      </c>
      <c r="D2681" s="119" t="str">
        <f>IF(G2681="","",VLOOKUP(G2681,номенклатури!R:T,2,0))</f>
        <v/>
      </c>
      <c r="E2681" s="365" t="str">
        <f>IF(G2681="","",VLOOKUP(G2681,номенклатури!R:T,3,0))</f>
        <v/>
      </c>
      <c r="F2681" s="159" t="str">
        <f>IF(G2681="","",IF(ISERROR(VLOOKUP(G2681,номенклатури!V:V,1,0)),E2681*H2681,E2681*I2681))</f>
        <v/>
      </c>
      <c r="G2681" s="14"/>
      <c r="H2681" s="15"/>
      <c r="I2681" s="15"/>
      <c r="J2681" s="15"/>
      <c r="K2681" s="15"/>
      <c r="L2681" s="217"/>
      <c r="M2681" s="22"/>
      <c r="N2681" s="119" t="str">
        <f>IF(G2681="","",VLOOKUP(G2681,номенклатури!R:U,4,0))</f>
        <v/>
      </c>
      <c r="O2681" s="119" t="str">
        <f>IF(M2681="","",VLOOKUP(M2681,'14'!D:D,1,0))</f>
        <v/>
      </c>
    </row>
    <row r="2682" spans="1:15" ht="12.75" customHeight="1" x14ac:dyDescent="0.2">
      <c r="A2682" s="36" t="str">
        <f>'0'!$A$4</f>
        <v>………………..</v>
      </c>
      <c r="B2682" s="37">
        <f>'0'!$A$2</f>
        <v>46112</v>
      </c>
      <c r="C2682" s="37" t="s">
        <v>1243</v>
      </c>
      <c r="D2682" s="119" t="str">
        <f>IF(G2682="","",VLOOKUP(G2682,номенклатури!R:T,2,0))</f>
        <v/>
      </c>
      <c r="E2682" s="365" t="str">
        <f>IF(G2682="","",VLOOKUP(G2682,номенклатури!R:T,3,0))</f>
        <v/>
      </c>
      <c r="F2682" s="159" t="str">
        <f>IF(G2682="","",IF(ISERROR(VLOOKUP(G2682,номенклатури!V:V,1,0)),E2682*H2682,E2682*I2682))</f>
        <v/>
      </c>
      <c r="G2682" s="14"/>
      <c r="H2682" s="15"/>
      <c r="I2682" s="15"/>
      <c r="J2682" s="15"/>
      <c r="K2682" s="15"/>
      <c r="L2682" s="217"/>
      <c r="M2682" s="22"/>
      <c r="N2682" s="119" t="str">
        <f>IF(G2682="","",VLOOKUP(G2682,номенклатури!R:U,4,0))</f>
        <v/>
      </c>
      <c r="O2682" s="119" t="str">
        <f>IF(M2682="","",VLOOKUP(M2682,'14'!D:D,1,0))</f>
        <v/>
      </c>
    </row>
    <row r="2683" spans="1:15" ht="12.75" customHeight="1" x14ac:dyDescent="0.2">
      <c r="A2683" s="36" t="str">
        <f>'0'!$A$4</f>
        <v>………………..</v>
      </c>
      <c r="B2683" s="37">
        <f>'0'!$A$2</f>
        <v>46112</v>
      </c>
      <c r="C2683" s="37" t="s">
        <v>1243</v>
      </c>
      <c r="D2683" s="119" t="str">
        <f>IF(G2683="","",VLOOKUP(G2683,номенклатури!R:T,2,0))</f>
        <v/>
      </c>
      <c r="E2683" s="365" t="str">
        <f>IF(G2683="","",VLOOKUP(G2683,номенклатури!R:T,3,0))</f>
        <v/>
      </c>
      <c r="F2683" s="159" t="str">
        <f>IF(G2683="","",IF(ISERROR(VLOOKUP(G2683,номенклатури!V:V,1,0)),E2683*H2683,E2683*I2683))</f>
        <v/>
      </c>
      <c r="G2683" s="14"/>
      <c r="H2683" s="15"/>
      <c r="I2683" s="15"/>
      <c r="J2683" s="15"/>
      <c r="K2683" s="15"/>
      <c r="L2683" s="217"/>
      <c r="M2683" s="22"/>
      <c r="N2683" s="119" t="str">
        <f>IF(G2683="","",VLOOKUP(G2683,номенклатури!R:U,4,0))</f>
        <v/>
      </c>
      <c r="O2683" s="119" t="str">
        <f>IF(M2683="","",VLOOKUP(M2683,'14'!D:D,1,0))</f>
        <v/>
      </c>
    </row>
    <row r="2684" spans="1:15" ht="12.75" customHeight="1" x14ac:dyDescent="0.2">
      <c r="A2684" s="36" t="str">
        <f>'0'!$A$4</f>
        <v>………………..</v>
      </c>
      <c r="B2684" s="37">
        <f>'0'!$A$2</f>
        <v>46112</v>
      </c>
      <c r="C2684" s="37" t="s">
        <v>1243</v>
      </c>
      <c r="D2684" s="119" t="str">
        <f>IF(G2684="","",VLOOKUP(G2684,номенклатури!R:T,2,0))</f>
        <v/>
      </c>
      <c r="E2684" s="365" t="str">
        <f>IF(G2684="","",VLOOKUP(G2684,номенклатури!R:T,3,0))</f>
        <v/>
      </c>
      <c r="F2684" s="159" t="str">
        <f>IF(G2684="","",IF(ISERROR(VLOOKUP(G2684,номенклатури!V:V,1,0)),E2684*H2684,E2684*I2684))</f>
        <v/>
      </c>
      <c r="G2684" s="14"/>
      <c r="H2684" s="15"/>
      <c r="I2684" s="15"/>
      <c r="J2684" s="15"/>
      <c r="K2684" s="15"/>
      <c r="L2684" s="217"/>
      <c r="M2684" s="22"/>
      <c r="N2684" s="119" t="str">
        <f>IF(G2684="","",VLOOKUP(G2684,номенклатури!R:U,4,0))</f>
        <v/>
      </c>
      <c r="O2684" s="119" t="str">
        <f>IF(M2684="","",VLOOKUP(M2684,'14'!D:D,1,0))</f>
        <v/>
      </c>
    </row>
    <row r="2685" spans="1:15" ht="12.75" customHeight="1" x14ac:dyDescent="0.2">
      <c r="A2685" s="36" t="str">
        <f>'0'!$A$4</f>
        <v>………………..</v>
      </c>
      <c r="B2685" s="37">
        <f>'0'!$A$2</f>
        <v>46112</v>
      </c>
      <c r="C2685" s="37" t="s">
        <v>1243</v>
      </c>
      <c r="D2685" s="119" t="str">
        <f>IF(G2685="","",VLOOKUP(G2685,номенклатури!R:T,2,0))</f>
        <v/>
      </c>
      <c r="E2685" s="365" t="str">
        <f>IF(G2685="","",VLOOKUP(G2685,номенклатури!R:T,3,0))</f>
        <v/>
      </c>
      <c r="F2685" s="159" t="str">
        <f>IF(G2685="","",IF(ISERROR(VLOOKUP(G2685,номенклатури!V:V,1,0)),E2685*H2685,E2685*I2685))</f>
        <v/>
      </c>
      <c r="G2685" s="14"/>
      <c r="H2685" s="15"/>
      <c r="I2685" s="15"/>
      <c r="J2685" s="15"/>
      <c r="K2685" s="15"/>
      <c r="L2685" s="217"/>
      <c r="M2685" s="22"/>
      <c r="N2685" s="119" t="str">
        <f>IF(G2685="","",VLOOKUP(G2685,номенклатури!R:U,4,0))</f>
        <v/>
      </c>
      <c r="O2685" s="119" t="str">
        <f>IF(M2685="","",VLOOKUP(M2685,'14'!D:D,1,0))</f>
        <v/>
      </c>
    </row>
    <row r="2686" spans="1:15" ht="12.75" customHeight="1" x14ac:dyDescent="0.2">
      <c r="A2686" s="36" t="str">
        <f>'0'!$A$4</f>
        <v>………………..</v>
      </c>
      <c r="B2686" s="37">
        <f>'0'!$A$2</f>
        <v>46112</v>
      </c>
      <c r="C2686" s="37" t="s">
        <v>1243</v>
      </c>
      <c r="D2686" s="119" t="str">
        <f>IF(G2686="","",VLOOKUP(G2686,номенклатури!R:T,2,0))</f>
        <v/>
      </c>
      <c r="E2686" s="365" t="str">
        <f>IF(G2686="","",VLOOKUP(G2686,номенклатури!R:T,3,0))</f>
        <v/>
      </c>
      <c r="F2686" s="159" t="str">
        <f>IF(G2686="","",IF(ISERROR(VLOOKUP(G2686,номенклатури!V:V,1,0)),E2686*H2686,E2686*I2686))</f>
        <v/>
      </c>
      <c r="G2686" s="14"/>
      <c r="H2686" s="15"/>
      <c r="I2686" s="15"/>
      <c r="J2686" s="15"/>
      <c r="K2686" s="15"/>
      <c r="L2686" s="217"/>
      <c r="M2686" s="22"/>
      <c r="N2686" s="119" t="str">
        <f>IF(G2686="","",VLOOKUP(G2686,номенклатури!R:U,4,0))</f>
        <v/>
      </c>
      <c r="O2686" s="119" t="str">
        <f>IF(M2686="","",VLOOKUP(M2686,'14'!D:D,1,0))</f>
        <v/>
      </c>
    </row>
    <row r="2687" spans="1:15" ht="12.75" customHeight="1" x14ac:dyDescent="0.2">
      <c r="A2687" s="36" t="str">
        <f>'0'!$A$4</f>
        <v>………………..</v>
      </c>
      <c r="B2687" s="37">
        <f>'0'!$A$2</f>
        <v>46112</v>
      </c>
      <c r="C2687" s="37" t="s">
        <v>1243</v>
      </c>
      <c r="D2687" s="119" t="str">
        <f>IF(G2687="","",VLOOKUP(G2687,номенклатури!R:T,2,0))</f>
        <v/>
      </c>
      <c r="E2687" s="365" t="str">
        <f>IF(G2687="","",VLOOKUP(G2687,номенклатури!R:T,3,0))</f>
        <v/>
      </c>
      <c r="F2687" s="159" t="str">
        <f>IF(G2687="","",IF(ISERROR(VLOOKUP(G2687,номенклатури!V:V,1,0)),E2687*H2687,E2687*I2687))</f>
        <v/>
      </c>
      <c r="G2687" s="14"/>
      <c r="H2687" s="15"/>
      <c r="I2687" s="15"/>
      <c r="J2687" s="15"/>
      <c r="K2687" s="15"/>
      <c r="L2687" s="217"/>
      <c r="M2687" s="22"/>
      <c r="N2687" s="119" t="str">
        <f>IF(G2687="","",VLOOKUP(G2687,номенклатури!R:U,4,0))</f>
        <v/>
      </c>
      <c r="O2687" s="119" t="str">
        <f>IF(M2687="","",VLOOKUP(M2687,'14'!D:D,1,0))</f>
        <v/>
      </c>
    </row>
    <row r="2688" spans="1:15" ht="12.75" customHeight="1" x14ac:dyDescent="0.2">
      <c r="A2688" s="36" t="str">
        <f>'0'!$A$4</f>
        <v>………………..</v>
      </c>
      <c r="B2688" s="37">
        <f>'0'!$A$2</f>
        <v>46112</v>
      </c>
      <c r="C2688" s="37" t="s">
        <v>1243</v>
      </c>
      <c r="D2688" s="119" t="str">
        <f>IF(G2688="","",VLOOKUP(G2688,номенклатури!R:T,2,0))</f>
        <v/>
      </c>
      <c r="E2688" s="365" t="str">
        <f>IF(G2688="","",VLOOKUP(G2688,номенклатури!R:T,3,0))</f>
        <v/>
      </c>
      <c r="F2688" s="159" t="str">
        <f>IF(G2688="","",IF(ISERROR(VLOOKUP(G2688,номенклатури!V:V,1,0)),E2688*H2688,E2688*I2688))</f>
        <v/>
      </c>
      <c r="G2688" s="14"/>
      <c r="H2688" s="15"/>
      <c r="I2688" s="15"/>
      <c r="J2688" s="15"/>
      <c r="K2688" s="15"/>
      <c r="L2688" s="217"/>
      <c r="M2688" s="22"/>
      <c r="N2688" s="119" t="str">
        <f>IF(G2688="","",VLOOKUP(G2688,номенклатури!R:U,4,0))</f>
        <v/>
      </c>
      <c r="O2688" s="119" t="str">
        <f>IF(M2688="","",VLOOKUP(M2688,'14'!D:D,1,0))</f>
        <v/>
      </c>
    </row>
    <row r="2689" spans="1:15" ht="12.75" customHeight="1" x14ac:dyDescent="0.2">
      <c r="A2689" s="36" t="str">
        <f>'0'!$A$4</f>
        <v>………………..</v>
      </c>
      <c r="B2689" s="37">
        <f>'0'!$A$2</f>
        <v>46112</v>
      </c>
      <c r="C2689" s="37" t="s">
        <v>1243</v>
      </c>
      <c r="D2689" s="119" t="str">
        <f>IF(G2689="","",VLOOKUP(G2689,номенклатури!R:T,2,0))</f>
        <v/>
      </c>
      <c r="E2689" s="365" t="str">
        <f>IF(G2689="","",VLOOKUP(G2689,номенклатури!R:T,3,0))</f>
        <v/>
      </c>
      <c r="F2689" s="159" t="str">
        <f>IF(G2689="","",IF(ISERROR(VLOOKUP(G2689,номенклатури!V:V,1,0)),E2689*H2689,E2689*I2689))</f>
        <v/>
      </c>
      <c r="G2689" s="14"/>
      <c r="H2689" s="15"/>
      <c r="I2689" s="15"/>
      <c r="J2689" s="15"/>
      <c r="K2689" s="15"/>
      <c r="L2689" s="217"/>
      <c r="M2689" s="22"/>
      <c r="N2689" s="119" t="str">
        <f>IF(G2689="","",VLOOKUP(G2689,номенклатури!R:U,4,0))</f>
        <v/>
      </c>
      <c r="O2689" s="119" t="str">
        <f>IF(M2689="","",VLOOKUP(M2689,'14'!D:D,1,0))</f>
        <v/>
      </c>
    </row>
    <row r="2690" spans="1:15" ht="12.75" customHeight="1" x14ac:dyDescent="0.2">
      <c r="A2690" s="36" t="str">
        <f>'0'!$A$4</f>
        <v>………………..</v>
      </c>
      <c r="B2690" s="37">
        <f>'0'!$A$2</f>
        <v>46112</v>
      </c>
      <c r="C2690" s="37" t="s">
        <v>1243</v>
      </c>
      <c r="D2690" s="119" t="str">
        <f>IF(G2690="","",VLOOKUP(G2690,номенклатури!R:T,2,0))</f>
        <v/>
      </c>
      <c r="E2690" s="365" t="str">
        <f>IF(G2690="","",VLOOKUP(G2690,номенклатури!R:T,3,0))</f>
        <v/>
      </c>
      <c r="F2690" s="159" t="str">
        <f>IF(G2690="","",IF(ISERROR(VLOOKUP(G2690,номенклатури!V:V,1,0)),E2690*H2690,E2690*I2690))</f>
        <v/>
      </c>
      <c r="G2690" s="14"/>
      <c r="H2690" s="15"/>
      <c r="I2690" s="15"/>
      <c r="J2690" s="15"/>
      <c r="K2690" s="15"/>
      <c r="L2690" s="217"/>
      <c r="M2690" s="22"/>
      <c r="N2690" s="119" t="str">
        <f>IF(G2690="","",VLOOKUP(G2690,номенклатури!R:U,4,0))</f>
        <v/>
      </c>
      <c r="O2690" s="119" t="str">
        <f>IF(M2690="","",VLOOKUP(M2690,'14'!D:D,1,0))</f>
        <v/>
      </c>
    </row>
    <row r="2691" spans="1:15" ht="12.75" customHeight="1" x14ac:dyDescent="0.2">
      <c r="A2691" s="36" t="str">
        <f>'0'!$A$4</f>
        <v>………………..</v>
      </c>
      <c r="B2691" s="37">
        <f>'0'!$A$2</f>
        <v>46112</v>
      </c>
      <c r="C2691" s="37" t="s">
        <v>1243</v>
      </c>
      <c r="D2691" s="119" t="str">
        <f>IF(G2691="","",VLOOKUP(G2691,номенклатури!R:T,2,0))</f>
        <v/>
      </c>
      <c r="E2691" s="365" t="str">
        <f>IF(G2691="","",VLOOKUP(G2691,номенклатури!R:T,3,0))</f>
        <v/>
      </c>
      <c r="F2691" s="159" t="str">
        <f>IF(G2691="","",IF(ISERROR(VLOOKUP(G2691,номенклатури!V:V,1,0)),E2691*H2691,E2691*I2691))</f>
        <v/>
      </c>
      <c r="G2691" s="14"/>
      <c r="H2691" s="15"/>
      <c r="I2691" s="15"/>
      <c r="J2691" s="15"/>
      <c r="K2691" s="15"/>
      <c r="L2691" s="217"/>
      <c r="M2691" s="22"/>
      <c r="N2691" s="119" t="str">
        <f>IF(G2691="","",VLOOKUP(G2691,номенклатури!R:U,4,0))</f>
        <v/>
      </c>
      <c r="O2691" s="119" t="str">
        <f>IF(M2691="","",VLOOKUP(M2691,'14'!D:D,1,0))</f>
        <v/>
      </c>
    </row>
    <row r="2692" spans="1:15" ht="12.75" customHeight="1" x14ac:dyDescent="0.2">
      <c r="A2692" s="36" t="str">
        <f>'0'!$A$4</f>
        <v>………………..</v>
      </c>
      <c r="B2692" s="37">
        <f>'0'!$A$2</f>
        <v>46112</v>
      </c>
      <c r="C2692" s="37" t="s">
        <v>1243</v>
      </c>
      <c r="D2692" s="119" t="str">
        <f>IF(G2692="","",VLOOKUP(G2692,номенклатури!R:T,2,0))</f>
        <v/>
      </c>
      <c r="E2692" s="365" t="str">
        <f>IF(G2692="","",VLOOKUP(G2692,номенклатури!R:T,3,0))</f>
        <v/>
      </c>
      <c r="F2692" s="159" t="str">
        <f>IF(G2692="","",IF(ISERROR(VLOOKUP(G2692,номенклатури!V:V,1,0)),E2692*H2692,E2692*I2692))</f>
        <v/>
      </c>
      <c r="G2692" s="14"/>
      <c r="H2692" s="15"/>
      <c r="I2692" s="15"/>
      <c r="J2692" s="15"/>
      <c r="K2692" s="15"/>
      <c r="L2692" s="217"/>
      <c r="M2692" s="22"/>
      <c r="N2692" s="119" t="str">
        <f>IF(G2692="","",VLOOKUP(G2692,номенклатури!R:U,4,0))</f>
        <v/>
      </c>
      <c r="O2692" s="119" t="str">
        <f>IF(M2692="","",VLOOKUP(M2692,'14'!D:D,1,0))</f>
        <v/>
      </c>
    </row>
    <row r="2693" spans="1:15" ht="12.75" customHeight="1" x14ac:dyDescent="0.2">
      <c r="A2693" s="36" t="str">
        <f>'0'!$A$4</f>
        <v>………………..</v>
      </c>
      <c r="B2693" s="37">
        <f>'0'!$A$2</f>
        <v>46112</v>
      </c>
      <c r="C2693" s="37" t="s">
        <v>1243</v>
      </c>
      <c r="D2693" s="119" t="str">
        <f>IF(G2693="","",VLOOKUP(G2693,номенклатури!R:T,2,0))</f>
        <v/>
      </c>
      <c r="E2693" s="365" t="str">
        <f>IF(G2693="","",VLOOKUP(G2693,номенклатури!R:T,3,0))</f>
        <v/>
      </c>
      <c r="F2693" s="159" t="str">
        <f>IF(G2693="","",IF(ISERROR(VLOOKUP(G2693,номенклатури!V:V,1,0)),E2693*H2693,E2693*I2693))</f>
        <v/>
      </c>
      <c r="G2693" s="14"/>
      <c r="H2693" s="15"/>
      <c r="I2693" s="15"/>
      <c r="J2693" s="15"/>
      <c r="K2693" s="15"/>
      <c r="L2693" s="217"/>
      <c r="M2693" s="22"/>
      <c r="N2693" s="119" t="str">
        <f>IF(G2693="","",VLOOKUP(G2693,номенклатури!R:U,4,0))</f>
        <v/>
      </c>
      <c r="O2693" s="119" t="str">
        <f>IF(M2693="","",VLOOKUP(M2693,'14'!D:D,1,0))</f>
        <v/>
      </c>
    </row>
    <row r="2694" spans="1:15" ht="12.75" customHeight="1" x14ac:dyDescent="0.2">
      <c r="A2694" s="36" t="str">
        <f>'0'!$A$4</f>
        <v>………………..</v>
      </c>
      <c r="B2694" s="37">
        <f>'0'!$A$2</f>
        <v>46112</v>
      </c>
      <c r="C2694" s="37" t="s">
        <v>1243</v>
      </c>
      <c r="D2694" s="119" t="str">
        <f>IF(G2694="","",VLOOKUP(G2694,номенклатури!R:T,2,0))</f>
        <v/>
      </c>
      <c r="E2694" s="365" t="str">
        <f>IF(G2694="","",VLOOKUP(G2694,номенклатури!R:T,3,0))</f>
        <v/>
      </c>
      <c r="F2694" s="159" t="str">
        <f>IF(G2694="","",IF(ISERROR(VLOOKUP(G2694,номенклатури!V:V,1,0)),E2694*H2694,E2694*I2694))</f>
        <v/>
      </c>
      <c r="G2694" s="14"/>
      <c r="H2694" s="15"/>
      <c r="I2694" s="15"/>
      <c r="J2694" s="15"/>
      <c r="K2694" s="15"/>
      <c r="L2694" s="217"/>
      <c r="M2694" s="22"/>
      <c r="N2694" s="119" t="str">
        <f>IF(G2694="","",VLOOKUP(G2694,номенклатури!R:U,4,0))</f>
        <v/>
      </c>
      <c r="O2694" s="119" t="str">
        <f>IF(M2694="","",VLOOKUP(M2694,'14'!D:D,1,0))</f>
        <v/>
      </c>
    </row>
    <row r="2695" spans="1:15" ht="12.75" customHeight="1" x14ac:dyDescent="0.2">
      <c r="A2695" s="36" t="str">
        <f>'0'!$A$4</f>
        <v>………………..</v>
      </c>
      <c r="B2695" s="37">
        <f>'0'!$A$2</f>
        <v>46112</v>
      </c>
      <c r="C2695" s="37" t="s">
        <v>1243</v>
      </c>
      <c r="D2695" s="119" t="str">
        <f>IF(G2695="","",VLOOKUP(G2695,номенклатури!R:T,2,0))</f>
        <v/>
      </c>
      <c r="E2695" s="365" t="str">
        <f>IF(G2695="","",VLOOKUP(G2695,номенклатури!R:T,3,0))</f>
        <v/>
      </c>
      <c r="F2695" s="159" t="str">
        <f>IF(G2695="","",IF(ISERROR(VLOOKUP(G2695,номенклатури!V:V,1,0)),E2695*H2695,E2695*I2695))</f>
        <v/>
      </c>
      <c r="G2695" s="14"/>
      <c r="H2695" s="15"/>
      <c r="I2695" s="15"/>
      <c r="J2695" s="15"/>
      <c r="K2695" s="15"/>
      <c r="L2695" s="217"/>
      <c r="M2695" s="22"/>
      <c r="N2695" s="119" t="str">
        <f>IF(G2695="","",VLOOKUP(G2695,номенклатури!R:U,4,0))</f>
        <v/>
      </c>
      <c r="O2695" s="119" t="str">
        <f>IF(M2695="","",VLOOKUP(M2695,'14'!D:D,1,0))</f>
        <v/>
      </c>
    </row>
    <row r="2696" spans="1:15" ht="12.75" customHeight="1" x14ac:dyDescent="0.2">
      <c r="A2696" s="36" t="str">
        <f>'0'!$A$4</f>
        <v>………………..</v>
      </c>
      <c r="B2696" s="37">
        <f>'0'!$A$2</f>
        <v>46112</v>
      </c>
      <c r="C2696" s="37" t="s">
        <v>1243</v>
      </c>
      <c r="D2696" s="119" t="str">
        <f>IF(G2696="","",VLOOKUP(G2696,номенклатури!R:T,2,0))</f>
        <v/>
      </c>
      <c r="E2696" s="365" t="str">
        <f>IF(G2696="","",VLOOKUP(G2696,номенклатури!R:T,3,0))</f>
        <v/>
      </c>
      <c r="F2696" s="159" t="str">
        <f>IF(G2696="","",IF(ISERROR(VLOOKUP(G2696,номенклатури!V:V,1,0)),E2696*H2696,E2696*I2696))</f>
        <v/>
      </c>
      <c r="G2696" s="14"/>
      <c r="H2696" s="15"/>
      <c r="I2696" s="15"/>
      <c r="J2696" s="15"/>
      <c r="K2696" s="15"/>
      <c r="L2696" s="217"/>
      <c r="M2696" s="22"/>
      <c r="N2696" s="119" t="str">
        <f>IF(G2696="","",VLOOKUP(G2696,номенклатури!R:U,4,0))</f>
        <v/>
      </c>
      <c r="O2696" s="119" t="str">
        <f>IF(M2696="","",VLOOKUP(M2696,'14'!D:D,1,0))</f>
        <v/>
      </c>
    </row>
    <row r="2697" spans="1:15" ht="12.75" customHeight="1" x14ac:dyDescent="0.2">
      <c r="A2697" s="36" t="str">
        <f>'0'!$A$4</f>
        <v>………………..</v>
      </c>
      <c r="B2697" s="37">
        <f>'0'!$A$2</f>
        <v>46112</v>
      </c>
      <c r="C2697" s="37" t="s">
        <v>1243</v>
      </c>
      <c r="D2697" s="119" t="str">
        <f>IF(G2697="","",VLOOKUP(G2697,номенклатури!R:T,2,0))</f>
        <v/>
      </c>
      <c r="E2697" s="365" t="str">
        <f>IF(G2697="","",VLOOKUP(G2697,номенклатури!R:T,3,0))</f>
        <v/>
      </c>
      <c r="F2697" s="159" t="str">
        <f>IF(G2697="","",IF(ISERROR(VLOOKUP(G2697,номенклатури!V:V,1,0)),E2697*H2697,E2697*I2697))</f>
        <v/>
      </c>
      <c r="G2697" s="14"/>
      <c r="H2697" s="15"/>
      <c r="I2697" s="15"/>
      <c r="J2697" s="15"/>
      <c r="K2697" s="15"/>
      <c r="L2697" s="217"/>
      <c r="M2697" s="22"/>
      <c r="N2697" s="119" t="str">
        <f>IF(G2697="","",VLOOKUP(G2697,номенклатури!R:U,4,0))</f>
        <v/>
      </c>
      <c r="O2697" s="119" t="str">
        <f>IF(M2697="","",VLOOKUP(M2697,'14'!D:D,1,0))</f>
        <v/>
      </c>
    </row>
    <row r="2698" spans="1:15" ht="12.75" customHeight="1" x14ac:dyDescent="0.2">
      <c r="A2698" s="36" t="str">
        <f>'0'!$A$4</f>
        <v>………………..</v>
      </c>
      <c r="B2698" s="37">
        <f>'0'!$A$2</f>
        <v>46112</v>
      </c>
      <c r="C2698" s="37" t="s">
        <v>1243</v>
      </c>
      <c r="D2698" s="119" t="str">
        <f>IF(G2698="","",VLOOKUP(G2698,номенклатури!R:T,2,0))</f>
        <v/>
      </c>
      <c r="E2698" s="365" t="str">
        <f>IF(G2698="","",VLOOKUP(G2698,номенклатури!R:T,3,0))</f>
        <v/>
      </c>
      <c r="F2698" s="159" t="str">
        <f>IF(G2698="","",IF(ISERROR(VLOOKUP(G2698,номенклатури!V:V,1,0)),E2698*H2698,E2698*I2698))</f>
        <v/>
      </c>
      <c r="G2698" s="14"/>
      <c r="H2698" s="15"/>
      <c r="I2698" s="15"/>
      <c r="J2698" s="15"/>
      <c r="K2698" s="15"/>
      <c r="L2698" s="217"/>
      <c r="M2698" s="22"/>
      <c r="N2698" s="119" t="str">
        <f>IF(G2698="","",VLOOKUP(G2698,номенклатури!R:U,4,0))</f>
        <v/>
      </c>
      <c r="O2698" s="119" t="str">
        <f>IF(M2698="","",VLOOKUP(M2698,'14'!D:D,1,0))</f>
        <v/>
      </c>
    </row>
    <row r="2699" spans="1:15" ht="12.75" customHeight="1" x14ac:dyDescent="0.2">
      <c r="A2699" s="36" t="str">
        <f>'0'!$A$4</f>
        <v>………………..</v>
      </c>
      <c r="B2699" s="37">
        <f>'0'!$A$2</f>
        <v>46112</v>
      </c>
      <c r="C2699" s="37" t="s">
        <v>1243</v>
      </c>
      <c r="D2699" s="119" t="str">
        <f>IF(G2699="","",VLOOKUP(G2699,номенклатури!R:T,2,0))</f>
        <v/>
      </c>
      <c r="E2699" s="365" t="str">
        <f>IF(G2699="","",VLOOKUP(G2699,номенклатури!R:T,3,0))</f>
        <v/>
      </c>
      <c r="F2699" s="159" t="str">
        <f>IF(G2699="","",IF(ISERROR(VLOOKUP(G2699,номенклатури!V:V,1,0)),E2699*H2699,E2699*I2699))</f>
        <v/>
      </c>
      <c r="G2699" s="14"/>
      <c r="H2699" s="15"/>
      <c r="I2699" s="15"/>
      <c r="J2699" s="15"/>
      <c r="K2699" s="15"/>
      <c r="L2699" s="217"/>
      <c r="M2699" s="22"/>
      <c r="N2699" s="119" t="str">
        <f>IF(G2699="","",VLOOKUP(G2699,номенклатури!R:U,4,0))</f>
        <v/>
      </c>
      <c r="O2699" s="119" t="str">
        <f>IF(M2699="","",VLOOKUP(M2699,'14'!D:D,1,0))</f>
        <v/>
      </c>
    </row>
    <row r="2700" spans="1:15" ht="12.75" customHeight="1" x14ac:dyDescent="0.2">
      <c r="A2700" s="36" t="str">
        <f>'0'!$A$4</f>
        <v>………………..</v>
      </c>
      <c r="B2700" s="37">
        <f>'0'!$A$2</f>
        <v>46112</v>
      </c>
      <c r="C2700" s="37" t="s">
        <v>1243</v>
      </c>
      <c r="D2700" s="119" t="str">
        <f>IF(G2700="","",VLOOKUP(G2700,номенклатури!R:T,2,0))</f>
        <v/>
      </c>
      <c r="E2700" s="365" t="str">
        <f>IF(G2700="","",VLOOKUP(G2700,номенклатури!R:T,3,0))</f>
        <v/>
      </c>
      <c r="F2700" s="159" t="str">
        <f>IF(G2700="","",IF(ISERROR(VLOOKUP(G2700,номенклатури!V:V,1,0)),E2700*H2700,E2700*I2700))</f>
        <v/>
      </c>
      <c r="G2700" s="14"/>
      <c r="H2700" s="15"/>
      <c r="I2700" s="15"/>
      <c r="J2700" s="15"/>
      <c r="K2700" s="15"/>
      <c r="L2700" s="217"/>
      <c r="M2700" s="22"/>
      <c r="N2700" s="119" t="str">
        <f>IF(G2700="","",VLOOKUP(G2700,номенклатури!R:U,4,0))</f>
        <v/>
      </c>
      <c r="O2700" s="119" t="str">
        <f>IF(M2700="","",VLOOKUP(M2700,'14'!D:D,1,0))</f>
        <v/>
      </c>
    </row>
    <row r="2701" spans="1:15" ht="12.75" customHeight="1" x14ac:dyDescent="0.2">
      <c r="A2701" s="36" t="str">
        <f>'0'!$A$4</f>
        <v>………………..</v>
      </c>
      <c r="B2701" s="37">
        <f>'0'!$A$2</f>
        <v>46112</v>
      </c>
      <c r="C2701" s="37" t="s">
        <v>1243</v>
      </c>
      <c r="D2701" s="119" t="str">
        <f>IF(G2701="","",VLOOKUP(G2701,номенклатури!R:T,2,0))</f>
        <v/>
      </c>
      <c r="E2701" s="365" t="str">
        <f>IF(G2701="","",VLOOKUP(G2701,номенклатури!R:T,3,0))</f>
        <v/>
      </c>
      <c r="F2701" s="159" t="str">
        <f>IF(G2701="","",IF(ISERROR(VLOOKUP(G2701,номенклатури!V:V,1,0)),E2701*H2701,E2701*I2701))</f>
        <v/>
      </c>
      <c r="G2701" s="14"/>
      <c r="H2701" s="15"/>
      <c r="I2701" s="15"/>
      <c r="J2701" s="15"/>
      <c r="K2701" s="15"/>
      <c r="L2701" s="217"/>
      <c r="M2701" s="22"/>
      <c r="N2701" s="119" t="str">
        <f>IF(G2701="","",VLOOKUP(G2701,номенклатури!R:U,4,0))</f>
        <v/>
      </c>
      <c r="O2701" s="119" t="str">
        <f>IF(M2701="","",VLOOKUP(M2701,'14'!D:D,1,0))</f>
        <v/>
      </c>
    </row>
    <row r="2702" spans="1:15" ht="12.75" customHeight="1" x14ac:dyDescent="0.2">
      <c r="A2702" s="36" t="str">
        <f>'0'!$A$4</f>
        <v>………………..</v>
      </c>
      <c r="B2702" s="37">
        <f>'0'!$A$2</f>
        <v>46112</v>
      </c>
      <c r="C2702" s="37" t="s">
        <v>1243</v>
      </c>
      <c r="D2702" s="119" t="str">
        <f>IF(G2702="","",VLOOKUP(G2702,номенклатури!R:T,2,0))</f>
        <v/>
      </c>
      <c r="E2702" s="365" t="str">
        <f>IF(G2702="","",VLOOKUP(G2702,номенклатури!R:T,3,0))</f>
        <v/>
      </c>
      <c r="F2702" s="159" t="str">
        <f>IF(G2702="","",IF(ISERROR(VLOOKUP(G2702,номенклатури!V:V,1,0)),E2702*H2702,E2702*I2702))</f>
        <v/>
      </c>
      <c r="G2702" s="14"/>
      <c r="H2702" s="15"/>
      <c r="I2702" s="15"/>
      <c r="J2702" s="15"/>
      <c r="K2702" s="15"/>
      <c r="L2702" s="217"/>
      <c r="M2702" s="22"/>
      <c r="N2702" s="119" t="str">
        <f>IF(G2702="","",VLOOKUP(G2702,номенклатури!R:U,4,0))</f>
        <v/>
      </c>
      <c r="O2702" s="119" t="str">
        <f>IF(M2702="","",VLOOKUP(M2702,'14'!D:D,1,0))</f>
        <v/>
      </c>
    </row>
    <row r="2703" spans="1:15" ht="12.75" customHeight="1" x14ac:dyDescent="0.2">
      <c r="A2703" s="36" t="str">
        <f>'0'!$A$4</f>
        <v>………………..</v>
      </c>
      <c r="B2703" s="37">
        <f>'0'!$A$2</f>
        <v>46112</v>
      </c>
      <c r="C2703" s="37" t="s">
        <v>1243</v>
      </c>
      <c r="D2703" s="119" t="str">
        <f>IF(G2703="","",VLOOKUP(G2703,номенклатури!R:T,2,0))</f>
        <v/>
      </c>
      <c r="E2703" s="365" t="str">
        <f>IF(G2703="","",VLOOKUP(G2703,номенклатури!R:T,3,0))</f>
        <v/>
      </c>
      <c r="F2703" s="159" t="str">
        <f>IF(G2703="","",IF(ISERROR(VLOOKUP(G2703,номенклатури!V:V,1,0)),E2703*H2703,E2703*I2703))</f>
        <v/>
      </c>
      <c r="G2703" s="14"/>
      <c r="H2703" s="15"/>
      <c r="I2703" s="15"/>
      <c r="J2703" s="15"/>
      <c r="K2703" s="15"/>
      <c r="L2703" s="217"/>
      <c r="M2703" s="22"/>
      <c r="N2703" s="119" t="str">
        <f>IF(G2703="","",VLOOKUP(G2703,номенклатури!R:U,4,0))</f>
        <v/>
      </c>
      <c r="O2703" s="119" t="str">
        <f>IF(M2703="","",VLOOKUP(M2703,'14'!D:D,1,0))</f>
        <v/>
      </c>
    </row>
    <row r="2704" spans="1:15" ht="12.75" customHeight="1" x14ac:dyDescent="0.2">
      <c r="A2704" s="36" t="str">
        <f>'0'!$A$4</f>
        <v>………………..</v>
      </c>
      <c r="B2704" s="37">
        <f>'0'!$A$2</f>
        <v>46112</v>
      </c>
      <c r="C2704" s="37" t="s">
        <v>1243</v>
      </c>
      <c r="D2704" s="119" t="str">
        <f>IF(G2704="","",VLOOKUP(G2704,номенклатури!R:T,2,0))</f>
        <v/>
      </c>
      <c r="E2704" s="365" t="str">
        <f>IF(G2704="","",VLOOKUP(G2704,номенклатури!R:T,3,0))</f>
        <v/>
      </c>
      <c r="F2704" s="159" t="str">
        <f>IF(G2704="","",IF(ISERROR(VLOOKUP(G2704,номенклатури!V:V,1,0)),E2704*H2704,E2704*I2704))</f>
        <v/>
      </c>
      <c r="G2704" s="14"/>
      <c r="H2704" s="15"/>
      <c r="I2704" s="15"/>
      <c r="J2704" s="15"/>
      <c r="K2704" s="15"/>
      <c r="L2704" s="217"/>
      <c r="M2704" s="22"/>
      <c r="N2704" s="119" t="str">
        <f>IF(G2704="","",VLOOKUP(G2704,номенклатури!R:U,4,0))</f>
        <v/>
      </c>
      <c r="O2704" s="119" t="str">
        <f>IF(M2704="","",VLOOKUP(M2704,'14'!D:D,1,0))</f>
        <v/>
      </c>
    </row>
    <row r="2705" spans="1:15" ht="12.75" customHeight="1" x14ac:dyDescent="0.2">
      <c r="A2705" s="36" t="str">
        <f>'0'!$A$4</f>
        <v>………………..</v>
      </c>
      <c r="B2705" s="37">
        <f>'0'!$A$2</f>
        <v>46112</v>
      </c>
      <c r="C2705" s="37" t="s">
        <v>1243</v>
      </c>
      <c r="D2705" s="119" t="str">
        <f>IF(G2705="","",VLOOKUP(G2705,номенклатури!R:T,2,0))</f>
        <v/>
      </c>
      <c r="E2705" s="365" t="str">
        <f>IF(G2705="","",VLOOKUP(G2705,номенклатури!R:T,3,0))</f>
        <v/>
      </c>
      <c r="F2705" s="159" t="str">
        <f>IF(G2705="","",IF(ISERROR(VLOOKUP(G2705,номенклатури!V:V,1,0)),E2705*H2705,E2705*I2705))</f>
        <v/>
      </c>
      <c r="G2705" s="14"/>
      <c r="H2705" s="15"/>
      <c r="I2705" s="15"/>
      <c r="J2705" s="15"/>
      <c r="K2705" s="15"/>
      <c r="L2705" s="217"/>
      <c r="M2705" s="22"/>
      <c r="N2705" s="119" t="str">
        <f>IF(G2705="","",VLOOKUP(G2705,номенклатури!R:U,4,0))</f>
        <v/>
      </c>
      <c r="O2705" s="119" t="str">
        <f>IF(M2705="","",VLOOKUP(M2705,'14'!D:D,1,0))</f>
        <v/>
      </c>
    </row>
    <row r="2706" spans="1:15" ht="12.75" customHeight="1" x14ac:dyDescent="0.2">
      <c r="A2706" s="36" t="str">
        <f>'0'!$A$4</f>
        <v>………………..</v>
      </c>
      <c r="B2706" s="37">
        <f>'0'!$A$2</f>
        <v>46112</v>
      </c>
      <c r="C2706" s="37" t="s">
        <v>1243</v>
      </c>
      <c r="D2706" s="119" t="str">
        <f>IF(G2706="","",VLOOKUP(G2706,номенклатури!R:T,2,0))</f>
        <v/>
      </c>
      <c r="E2706" s="365" t="str">
        <f>IF(G2706="","",VLOOKUP(G2706,номенклатури!R:T,3,0))</f>
        <v/>
      </c>
      <c r="F2706" s="159" t="str">
        <f>IF(G2706="","",IF(ISERROR(VLOOKUP(G2706,номенклатури!V:V,1,0)),E2706*H2706,E2706*I2706))</f>
        <v/>
      </c>
      <c r="G2706" s="14"/>
      <c r="H2706" s="15"/>
      <c r="I2706" s="15"/>
      <c r="J2706" s="15"/>
      <c r="K2706" s="15"/>
      <c r="L2706" s="217"/>
      <c r="M2706" s="22"/>
      <c r="N2706" s="119" t="str">
        <f>IF(G2706="","",VLOOKUP(G2706,номенклатури!R:U,4,0))</f>
        <v/>
      </c>
      <c r="O2706" s="119" t="str">
        <f>IF(M2706="","",VLOOKUP(M2706,'14'!D:D,1,0))</f>
        <v/>
      </c>
    </row>
    <row r="2707" spans="1:15" ht="12.75" customHeight="1" x14ac:dyDescent="0.2">
      <c r="A2707" s="36" t="str">
        <f>'0'!$A$4</f>
        <v>………………..</v>
      </c>
      <c r="B2707" s="37">
        <f>'0'!$A$2</f>
        <v>46112</v>
      </c>
      <c r="C2707" s="37" t="s">
        <v>1243</v>
      </c>
      <c r="D2707" s="119" t="str">
        <f>IF(G2707="","",VLOOKUP(G2707,номенклатури!R:T,2,0))</f>
        <v/>
      </c>
      <c r="E2707" s="365" t="str">
        <f>IF(G2707="","",VLOOKUP(G2707,номенклатури!R:T,3,0))</f>
        <v/>
      </c>
      <c r="F2707" s="159" t="str">
        <f>IF(G2707="","",IF(ISERROR(VLOOKUP(G2707,номенклатури!V:V,1,0)),E2707*H2707,E2707*I2707))</f>
        <v/>
      </c>
      <c r="G2707" s="14"/>
      <c r="H2707" s="15"/>
      <c r="I2707" s="15"/>
      <c r="J2707" s="15"/>
      <c r="K2707" s="15"/>
      <c r="L2707" s="217"/>
      <c r="M2707" s="22"/>
      <c r="N2707" s="119" t="str">
        <f>IF(G2707="","",VLOOKUP(G2707,номенклатури!R:U,4,0))</f>
        <v/>
      </c>
      <c r="O2707" s="119" t="str">
        <f>IF(M2707="","",VLOOKUP(M2707,'14'!D:D,1,0))</f>
        <v/>
      </c>
    </row>
    <row r="2708" spans="1:15" ht="12.75" customHeight="1" x14ac:dyDescent="0.2">
      <c r="A2708" s="36" t="str">
        <f>'0'!$A$4</f>
        <v>………………..</v>
      </c>
      <c r="B2708" s="37">
        <f>'0'!$A$2</f>
        <v>46112</v>
      </c>
      <c r="C2708" s="37" t="s">
        <v>1243</v>
      </c>
      <c r="D2708" s="119" t="str">
        <f>IF(G2708="","",VLOOKUP(G2708,номенклатури!R:T,2,0))</f>
        <v/>
      </c>
      <c r="E2708" s="365" t="str">
        <f>IF(G2708="","",VLOOKUP(G2708,номенклатури!R:T,3,0))</f>
        <v/>
      </c>
      <c r="F2708" s="159" t="str">
        <f>IF(G2708="","",IF(ISERROR(VLOOKUP(G2708,номенклатури!V:V,1,0)),E2708*H2708,E2708*I2708))</f>
        <v/>
      </c>
      <c r="G2708" s="14"/>
      <c r="H2708" s="15"/>
      <c r="I2708" s="15"/>
      <c r="J2708" s="15"/>
      <c r="K2708" s="15"/>
      <c r="L2708" s="217"/>
      <c r="M2708" s="22"/>
      <c r="N2708" s="119" t="str">
        <f>IF(G2708="","",VLOOKUP(G2708,номенклатури!R:U,4,0))</f>
        <v/>
      </c>
      <c r="O2708" s="119" t="str">
        <f>IF(M2708="","",VLOOKUP(M2708,'14'!D:D,1,0))</f>
        <v/>
      </c>
    </row>
    <row r="2709" spans="1:15" ht="12.75" customHeight="1" x14ac:dyDescent="0.2">
      <c r="A2709" s="36" t="str">
        <f>'0'!$A$4</f>
        <v>………………..</v>
      </c>
      <c r="B2709" s="37">
        <f>'0'!$A$2</f>
        <v>46112</v>
      </c>
      <c r="C2709" s="37" t="s">
        <v>1243</v>
      </c>
      <c r="D2709" s="119" t="str">
        <f>IF(G2709="","",VLOOKUP(G2709,номенклатури!R:T,2,0))</f>
        <v/>
      </c>
      <c r="E2709" s="365" t="str">
        <f>IF(G2709="","",VLOOKUP(G2709,номенклатури!R:T,3,0))</f>
        <v/>
      </c>
      <c r="F2709" s="159" t="str">
        <f>IF(G2709="","",IF(ISERROR(VLOOKUP(G2709,номенклатури!V:V,1,0)),E2709*H2709,E2709*I2709))</f>
        <v/>
      </c>
      <c r="G2709" s="14"/>
      <c r="H2709" s="15"/>
      <c r="I2709" s="15"/>
      <c r="J2709" s="15"/>
      <c r="K2709" s="15"/>
      <c r="L2709" s="217"/>
      <c r="M2709" s="22"/>
      <c r="N2709" s="119" t="str">
        <f>IF(G2709="","",VLOOKUP(G2709,номенклатури!R:U,4,0))</f>
        <v/>
      </c>
      <c r="O2709" s="119" t="str">
        <f>IF(M2709="","",VLOOKUP(M2709,'14'!D:D,1,0))</f>
        <v/>
      </c>
    </row>
    <row r="2710" spans="1:15" ht="12.75" customHeight="1" x14ac:dyDescent="0.2">
      <c r="A2710" s="36" t="str">
        <f>'0'!$A$4</f>
        <v>………………..</v>
      </c>
      <c r="B2710" s="37">
        <f>'0'!$A$2</f>
        <v>46112</v>
      </c>
      <c r="C2710" s="37" t="s">
        <v>1243</v>
      </c>
      <c r="D2710" s="119" t="str">
        <f>IF(G2710="","",VLOOKUP(G2710,номенклатури!R:T,2,0))</f>
        <v/>
      </c>
      <c r="E2710" s="365" t="str">
        <f>IF(G2710="","",VLOOKUP(G2710,номенклатури!R:T,3,0))</f>
        <v/>
      </c>
      <c r="F2710" s="159" t="str">
        <f>IF(G2710="","",IF(ISERROR(VLOOKUP(G2710,номенклатури!V:V,1,0)),E2710*H2710,E2710*I2710))</f>
        <v/>
      </c>
      <c r="G2710" s="14"/>
      <c r="H2710" s="15"/>
      <c r="I2710" s="15"/>
      <c r="J2710" s="15"/>
      <c r="K2710" s="15"/>
      <c r="L2710" s="217"/>
      <c r="M2710" s="22"/>
      <c r="N2710" s="119" t="str">
        <f>IF(G2710="","",VLOOKUP(G2710,номенклатури!R:U,4,0))</f>
        <v/>
      </c>
      <c r="O2710" s="119" t="str">
        <f>IF(M2710="","",VLOOKUP(M2710,'14'!D:D,1,0))</f>
        <v/>
      </c>
    </row>
    <row r="2711" spans="1:15" ht="12.75" customHeight="1" x14ac:dyDescent="0.2">
      <c r="A2711" s="36" t="str">
        <f>'0'!$A$4</f>
        <v>………………..</v>
      </c>
      <c r="B2711" s="37">
        <f>'0'!$A$2</f>
        <v>46112</v>
      </c>
      <c r="C2711" s="37" t="s">
        <v>1243</v>
      </c>
      <c r="D2711" s="119" t="str">
        <f>IF(G2711="","",VLOOKUP(G2711,номенклатури!R:T,2,0))</f>
        <v/>
      </c>
      <c r="E2711" s="365" t="str">
        <f>IF(G2711="","",VLOOKUP(G2711,номенклатури!R:T,3,0))</f>
        <v/>
      </c>
      <c r="F2711" s="159" t="str">
        <f>IF(G2711="","",IF(ISERROR(VLOOKUP(G2711,номенклатури!V:V,1,0)),E2711*H2711,E2711*I2711))</f>
        <v/>
      </c>
      <c r="G2711" s="14"/>
      <c r="H2711" s="15"/>
      <c r="I2711" s="15"/>
      <c r="J2711" s="15"/>
      <c r="K2711" s="15"/>
      <c r="L2711" s="217"/>
      <c r="M2711" s="22"/>
      <c r="N2711" s="119" t="str">
        <f>IF(G2711="","",VLOOKUP(G2711,номенклатури!R:U,4,0))</f>
        <v/>
      </c>
      <c r="O2711" s="119" t="str">
        <f>IF(M2711="","",VLOOKUP(M2711,'14'!D:D,1,0))</f>
        <v/>
      </c>
    </row>
    <row r="2712" spans="1:15" ht="12.75" customHeight="1" x14ac:dyDescent="0.2">
      <c r="A2712" s="36" t="str">
        <f>'0'!$A$4</f>
        <v>………………..</v>
      </c>
      <c r="B2712" s="37">
        <f>'0'!$A$2</f>
        <v>46112</v>
      </c>
      <c r="C2712" s="37" t="s">
        <v>1243</v>
      </c>
      <c r="D2712" s="119" t="str">
        <f>IF(G2712="","",VLOOKUP(G2712,номенклатури!R:T,2,0))</f>
        <v/>
      </c>
      <c r="E2712" s="365" t="str">
        <f>IF(G2712="","",VLOOKUP(G2712,номенклатури!R:T,3,0))</f>
        <v/>
      </c>
      <c r="F2712" s="159" t="str">
        <f>IF(G2712="","",IF(ISERROR(VLOOKUP(G2712,номенклатури!V:V,1,0)),E2712*H2712,E2712*I2712))</f>
        <v/>
      </c>
      <c r="G2712" s="14"/>
      <c r="H2712" s="15"/>
      <c r="I2712" s="15"/>
      <c r="J2712" s="15"/>
      <c r="K2712" s="15"/>
      <c r="L2712" s="217"/>
      <c r="M2712" s="22"/>
      <c r="N2712" s="119" t="str">
        <f>IF(G2712="","",VLOOKUP(G2712,номенклатури!R:U,4,0))</f>
        <v/>
      </c>
      <c r="O2712" s="119" t="str">
        <f>IF(M2712="","",VLOOKUP(M2712,'14'!D:D,1,0))</f>
        <v/>
      </c>
    </row>
    <row r="2713" spans="1:15" ht="12.75" customHeight="1" x14ac:dyDescent="0.2">
      <c r="A2713" s="36" t="str">
        <f>'0'!$A$4</f>
        <v>………………..</v>
      </c>
      <c r="B2713" s="37">
        <f>'0'!$A$2</f>
        <v>46112</v>
      </c>
      <c r="C2713" s="37" t="s">
        <v>1243</v>
      </c>
      <c r="D2713" s="119" t="str">
        <f>IF(G2713="","",VLOOKUP(G2713,номенклатури!R:T,2,0))</f>
        <v/>
      </c>
      <c r="E2713" s="365" t="str">
        <f>IF(G2713="","",VLOOKUP(G2713,номенклатури!R:T,3,0))</f>
        <v/>
      </c>
      <c r="F2713" s="159" t="str">
        <f>IF(G2713="","",IF(ISERROR(VLOOKUP(G2713,номенклатури!V:V,1,0)),E2713*H2713,E2713*I2713))</f>
        <v/>
      </c>
      <c r="G2713" s="14"/>
      <c r="H2713" s="15"/>
      <c r="I2713" s="15"/>
      <c r="J2713" s="15"/>
      <c r="K2713" s="15"/>
      <c r="L2713" s="217"/>
      <c r="M2713" s="22"/>
      <c r="N2713" s="119" t="str">
        <f>IF(G2713="","",VLOOKUP(G2713,номенклатури!R:U,4,0))</f>
        <v/>
      </c>
      <c r="O2713" s="119" t="str">
        <f>IF(M2713="","",VLOOKUP(M2713,'14'!D:D,1,0))</f>
        <v/>
      </c>
    </row>
    <row r="2714" spans="1:15" ht="12.75" customHeight="1" x14ac:dyDescent="0.2">
      <c r="A2714" s="36" t="str">
        <f>'0'!$A$4</f>
        <v>………………..</v>
      </c>
      <c r="B2714" s="37">
        <f>'0'!$A$2</f>
        <v>46112</v>
      </c>
      <c r="C2714" s="37" t="s">
        <v>1243</v>
      </c>
      <c r="D2714" s="119" t="str">
        <f>IF(G2714="","",VLOOKUP(G2714,номенклатури!R:T,2,0))</f>
        <v/>
      </c>
      <c r="E2714" s="365" t="str">
        <f>IF(G2714="","",VLOOKUP(G2714,номенклатури!R:T,3,0))</f>
        <v/>
      </c>
      <c r="F2714" s="159" t="str">
        <f>IF(G2714="","",IF(ISERROR(VLOOKUP(G2714,номенклатури!V:V,1,0)),E2714*H2714,E2714*I2714))</f>
        <v/>
      </c>
      <c r="G2714" s="14"/>
      <c r="H2714" s="15"/>
      <c r="I2714" s="15"/>
      <c r="J2714" s="15"/>
      <c r="K2714" s="15"/>
      <c r="L2714" s="217"/>
      <c r="M2714" s="22"/>
      <c r="N2714" s="119" t="str">
        <f>IF(G2714="","",VLOOKUP(G2714,номенклатури!R:U,4,0))</f>
        <v/>
      </c>
      <c r="O2714" s="119" t="str">
        <f>IF(M2714="","",VLOOKUP(M2714,'14'!D:D,1,0))</f>
        <v/>
      </c>
    </row>
    <row r="2715" spans="1:15" ht="12.75" customHeight="1" x14ac:dyDescent="0.2">
      <c r="A2715" s="36" t="str">
        <f>'0'!$A$4</f>
        <v>………………..</v>
      </c>
      <c r="B2715" s="37">
        <f>'0'!$A$2</f>
        <v>46112</v>
      </c>
      <c r="C2715" s="37" t="s">
        <v>1243</v>
      </c>
      <c r="D2715" s="119" t="str">
        <f>IF(G2715="","",VLOOKUP(G2715,номенклатури!R:T,2,0))</f>
        <v/>
      </c>
      <c r="E2715" s="365" t="str">
        <f>IF(G2715="","",VLOOKUP(G2715,номенклатури!R:T,3,0))</f>
        <v/>
      </c>
      <c r="F2715" s="159" t="str">
        <f>IF(G2715="","",IF(ISERROR(VLOOKUP(G2715,номенклатури!V:V,1,0)),E2715*H2715,E2715*I2715))</f>
        <v/>
      </c>
      <c r="G2715" s="14"/>
      <c r="H2715" s="15"/>
      <c r="I2715" s="15"/>
      <c r="J2715" s="15"/>
      <c r="K2715" s="15"/>
      <c r="L2715" s="217"/>
      <c r="M2715" s="22"/>
      <c r="N2715" s="119" t="str">
        <f>IF(G2715="","",VLOOKUP(G2715,номенклатури!R:U,4,0))</f>
        <v/>
      </c>
      <c r="O2715" s="119" t="str">
        <f>IF(M2715="","",VLOOKUP(M2715,'14'!D:D,1,0))</f>
        <v/>
      </c>
    </row>
    <row r="2716" spans="1:15" ht="12.75" customHeight="1" x14ac:dyDescent="0.2">
      <c r="A2716" s="36" t="str">
        <f>'0'!$A$4</f>
        <v>………………..</v>
      </c>
      <c r="B2716" s="37">
        <f>'0'!$A$2</f>
        <v>46112</v>
      </c>
      <c r="C2716" s="37" t="s">
        <v>1243</v>
      </c>
      <c r="D2716" s="119" t="str">
        <f>IF(G2716="","",VLOOKUP(G2716,номенклатури!R:T,2,0))</f>
        <v/>
      </c>
      <c r="E2716" s="365" t="str">
        <f>IF(G2716="","",VLOOKUP(G2716,номенклатури!R:T,3,0))</f>
        <v/>
      </c>
      <c r="F2716" s="159" t="str">
        <f>IF(G2716="","",IF(ISERROR(VLOOKUP(G2716,номенклатури!V:V,1,0)),E2716*H2716,E2716*I2716))</f>
        <v/>
      </c>
      <c r="G2716" s="14"/>
      <c r="H2716" s="15"/>
      <c r="I2716" s="15"/>
      <c r="J2716" s="15"/>
      <c r="K2716" s="15"/>
      <c r="L2716" s="217"/>
      <c r="M2716" s="22"/>
      <c r="N2716" s="119" t="str">
        <f>IF(G2716="","",VLOOKUP(G2716,номенклатури!R:U,4,0))</f>
        <v/>
      </c>
      <c r="O2716" s="119" t="str">
        <f>IF(M2716="","",VLOOKUP(M2716,'14'!D:D,1,0))</f>
        <v/>
      </c>
    </row>
    <row r="2717" spans="1:15" ht="12.75" customHeight="1" x14ac:dyDescent="0.2">
      <c r="A2717" s="36" t="str">
        <f>'0'!$A$4</f>
        <v>………………..</v>
      </c>
      <c r="B2717" s="37">
        <f>'0'!$A$2</f>
        <v>46112</v>
      </c>
      <c r="C2717" s="37" t="s">
        <v>1243</v>
      </c>
      <c r="D2717" s="119" t="str">
        <f>IF(G2717="","",VLOOKUP(G2717,номенклатури!R:T,2,0))</f>
        <v/>
      </c>
      <c r="E2717" s="365" t="str">
        <f>IF(G2717="","",VLOOKUP(G2717,номенклатури!R:T,3,0))</f>
        <v/>
      </c>
      <c r="F2717" s="159" t="str">
        <f>IF(G2717="","",IF(ISERROR(VLOOKUP(G2717,номенклатури!V:V,1,0)),E2717*H2717,E2717*I2717))</f>
        <v/>
      </c>
      <c r="G2717" s="14"/>
      <c r="H2717" s="15"/>
      <c r="I2717" s="15"/>
      <c r="J2717" s="15"/>
      <c r="K2717" s="15"/>
      <c r="L2717" s="217"/>
      <c r="M2717" s="22"/>
      <c r="N2717" s="119" t="str">
        <f>IF(G2717="","",VLOOKUP(G2717,номенклатури!R:U,4,0))</f>
        <v/>
      </c>
      <c r="O2717" s="119" t="str">
        <f>IF(M2717="","",VLOOKUP(M2717,'14'!D:D,1,0))</f>
        <v/>
      </c>
    </row>
    <row r="2718" spans="1:15" ht="12.75" customHeight="1" x14ac:dyDescent="0.2">
      <c r="A2718" s="36" t="str">
        <f>'0'!$A$4</f>
        <v>………………..</v>
      </c>
      <c r="B2718" s="37">
        <f>'0'!$A$2</f>
        <v>46112</v>
      </c>
      <c r="C2718" s="37" t="s">
        <v>1243</v>
      </c>
      <c r="D2718" s="119" t="str">
        <f>IF(G2718="","",VLOOKUP(G2718,номенклатури!R:T,2,0))</f>
        <v/>
      </c>
      <c r="E2718" s="365" t="str">
        <f>IF(G2718="","",VLOOKUP(G2718,номенклатури!R:T,3,0))</f>
        <v/>
      </c>
      <c r="F2718" s="159" t="str">
        <f>IF(G2718="","",IF(ISERROR(VLOOKUP(G2718,номенклатури!V:V,1,0)),E2718*H2718,E2718*I2718))</f>
        <v/>
      </c>
      <c r="G2718" s="14"/>
      <c r="H2718" s="15"/>
      <c r="I2718" s="15"/>
      <c r="J2718" s="15"/>
      <c r="K2718" s="15"/>
      <c r="L2718" s="217"/>
      <c r="M2718" s="22"/>
      <c r="N2718" s="119" t="str">
        <f>IF(G2718="","",VLOOKUP(G2718,номенклатури!R:U,4,0))</f>
        <v/>
      </c>
      <c r="O2718" s="119" t="str">
        <f>IF(M2718="","",VLOOKUP(M2718,'14'!D:D,1,0))</f>
        <v/>
      </c>
    </row>
    <row r="2719" spans="1:15" ht="12.75" customHeight="1" x14ac:dyDescent="0.2">
      <c r="A2719" s="36" t="str">
        <f>'0'!$A$4</f>
        <v>………………..</v>
      </c>
      <c r="B2719" s="37">
        <f>'0'!$A$2</f>
        <v>46112</v>
      </c>
      <c r="C2719" s="37" t="s">
        <v>1243</v>
      </c>
      <c r="D2719" s="119" t="str">
        <f>IF(G2719="","",VLOOKUP(G2719,номенклатури!R:T,2,0))</f>
        <v/>
      </c>
      <c r="E2719" s="365" t="str">
        <f>IF(G2719="","",VLOOKUP(G2719,номенклатури!R:T,3,0))</f>
        <v/>
      </c>
      <c r="F2719" s="159" t="str">
        <f>IF(G2719="","",IF(ISERROR(VLOOKUP(G2719,номенклатури!V:V,1,0)),E2719*H2719,E2719*I2719))</f>
        <v/>
      </c>
      <c r="G2719" s="14"/>
      <c r="H2719" s="15"/>
      <c r="I2719" s="15"/>
      <c r="J2719" s="15"/>
      <c r="K2719" s="15"/>
      <c r="L2719" s="217"/>
      <c r="M2719" s="22"/>
      <c r="N2719" s="119" t="str">
        <f>IF(G2719="","",VLOOKUP(G2719,номенклатури!R:U,4,0))</f>
        <v/>
      </c>
      <c r="O2719" s="119" t="str">
        <f>IF(M2719="","",VLOOKUP(M2719,'14'!D:D,1,0))</f>
        <v/>
      </c>
    </row>
    <row r="2720" spans="1:15" ht="12.75" customHeight="1" x14ac:dyDescent="0.2">
      <c r="A2720" s="36" t="str">
        <f>'0'!$A$4</f>
        <v>………………..</v>
      </c>
      <c r="B2720" s="37">
        <f>'0'!$A$2</f>
        <v>46112</v>
      </c>
      <c r="C2720" s="37" t="s">
        <v>1243</v>
      </c>
      <c r="D2720" s="119" t="str">
        <f>IF(G2720="","",VLOOKUP(G2720,номенклатури!R:T,2,0))</f>
        <v/>
      </c>
      <c r="E2720" s="365" t="str">
        <f>IF(G2720="","",VLOOKUP(G2720,номенклатури!R:T,3,0))</f>
        <v/>
      </c>
      <c r="F2720" s="159" t="str">
        <f>IF(G2720="","",IF(ISERROR(VLOOKUP(G2720,номенклатури!V:V,1,0)),E2720*H2720,E2720*I2720))</f>
        <v/>
      </c>
      <c r="G2720" s="14"/>
      <c r="H2720" s="15"/>
      <c r="I2720" s="15"/>
      <c r="J2720" s="15"/>
      <c r="K2720" s="15"/>
      <c r="L2720" s="217"/>
      <c r="M2720" s="22"/>
      <c r="N2720" s="119" t="str">
        <f>IF(G2720="","",VLOOKUP(G2720,номенклатури!R:U,4,0))</f>
        <v/>
      </c>
      <c r="O2720" s="119" t="str">
        <f>IF(M2720="","",VLOOKUP(M2720,'14'!D:D,1,0))</f>
        <v/>
      </c>
    </row>
    <row r="2721" spans="1:15" ht="12.75" customHeight="1" x14ac:dyDescent="0.2">
      <c r="A2721" s="36" t="str">
        <f>'0'!$A$4</f>
        <v>………………..</v>
      </c>
      <c r="B2721" s="37">
        <f>'0'!$A$2</f>
        <v>46112</v>
      </c>
      <c r="C2721" s="37" t="s">
        <v>1243</v>
      </c>
      <c r="D2721" s="119" t="str">
        <f>IF(G2721="","",VLOOKUP(G2721,номенклатури!R:T,2,0))</f>
        <v/>
      </c>
      <c r="E2721" s="365" t="str">
        <f>IF(G2721="","",VLOOKUP(G2721,номенклатури!R:T,3,0))</f>
        <v/>
      </c>
      <c r="F2721" s="159" t="str">
        <f>IF(G2721="","",IF(ISERROR(VLOOKUP(G2721,номенклатури!V:V,1,0)),E2721*H2721,E2721*I2721))</f>
        <v/>
      </c>
      <c r="G2721" s="14"/>
      <c r="H2721" s="15"/>
      <c r="I2721" s="15"/>
      <c r="J2721" s="15"/>
      <c r="K2721" s="15"/>
      <c r="L2721" s="217"/>
      <c r="M2721" s="22"/>
      <c r="N2721" s="119" t="str">
        <f>IF(G2721="","",VLOOKUP(G2721,номенклатури!R:U,4,0))</f>
        <v/>
      </c>
      <c r="O2721" s="119" t="str">
        <f>IF(M2721="","",VLOOKUP(M2721,'14'!D:D,1,0))</f>
        <v/>
      </c>
    </row>
    <row r="2722" spans="1:15" ht="12.75" customHeight="1" x14ac:dyDescent="0.2">
      <c r="A2722" s="36" t="str">
        <f>'0'!$A$4</f>
        <v>………………..</v>
      </c>
      <c r="B2722" s="37">
        <f>'0'!$A$2</f>
        <v>46112</v>
      </c>
      <c r="C2722" s="37" t="s">
        <v>1243</v>
      </c>
      <c r="D2722" s="119" t="str">
        <f>IF(G2722="","",VLOOKUP(G2722,номенклатури!R:T,2,0))</f>
        <v/>
      </c>
      <c r="E2722" s="365" t="str">
        <f>IF(G2722="","",VLOOKUP(G2722,номенклатури!R:T,3,0))</f>
        <v/>
      </c>
      <c r="F2722" s="159" t="str">
        <f>IF(G2722="","",IF(ISERROR(VLOOKUP(G2722,номенклатури!V:V,1,0)),E2722*H2722,E2722*I2722))</f>
        <v/>
      </c>
      <c r="G2722" s="14"/>
      <c r="H2722" s="15"/>
      <c r="I2722" s="15"/>
      <c r="J2722" s="15"/>
      <c r="K2722" s="15"/>
      <c r="L2722" s="217"/>
      <c r="M2722" s="22"/>
      <c r="N2722" s="119" t="str">
        <f>IF(G2722="","",VLOOKUP(G2722,номенклатури!R:U,4,0))</f>
        <v/>
      </c>
      <c r="O2722" s="119" t="str">
        <f>IF(M2722="","",VLOOKUP(M2722,'14'!D:D,1,0))</f>
        <v/>
      </c>
    </row>
    <row r="2723" spans="1:15" ht="12.75" customHeight="1" x14ac:dyDescent="0.2">
      <c r="A2723" s="36" t="str">
        <f>'0'!$A$4</f>
        <v>………………..</v>
      </c>
      <c r="B2723" s="37">
        <f>'0'!$A$2</f>
        <v>46112</v>
      </c>
      <c r="C2723" s="37" t="s">
        <v>1243</v>
      </c>
      <c r="D2723" s="119" t="str">
        <f>IF(G2723="","",VLOOKUP(G2723,номенклатури!R:T,2,0))</f>
        <v/>
      </c>
      <c r="E2723" s="365" t="str">
        <f>IF(G2723="","",VLOOKUP(G2723,номенклатури!R:T,3,0))</f>
        <v/>
      </c>
      <c r="F2723" s="159" t="str">
        <f>IF(G2723="","",IF(ISERROR(VLOOKUP(G2723,номенклатури!V:V,1,0)),E2723*H2723,E2723*I2723))</f>
        <v/>
      </c>
      <c r="G2723" s="14"/>
      <c r="H2723" s="15"/>
      <c r="I2723" s="15"/>
      <c r="J2723" s="15"/>
      <c r="K2723" s="15"/>
      <c r="L2723" s="217"/>
      <c r="M2723" s="22"/>
      <c r="N2723" s="119" t="str">
        <f>IF(G2723="","",VLOOKUP(G2723,номенклатури!R:U,4,0))</f>
        <v/>
      </c>
      <c r="O2723" s="119" t="str">
        <f>IF(M2723="","",VLOOKUP(M2723,'14'!D:D,1,0))</f>
        <v/>
      </c>
    </row>
    <row r="2724" spans="1:15" ht="12.75" customHeight="1" x14ac:dyDescent="0.2">
      <c r="A2724" s="36" t="str">
        <f>'0'!$A$4</f>
        <v>………………..</v>
      </c>
      <c r="B2724" s="37">
        <f>'0'!$A$2</f>
        <v>46112</v>
      </c>
      <c r="C2724" s="37" t="s">
        <v>1243</v>
      </c>
      <c r="D2724" s="119" t="str">
        <f>IF(G2724="","",VLOOKUP(G2724,номенклатури!R:T,2,0))</f>
        <v/>
      </c>
      <c r="E2724" s="365" t="str">
        <f>IF(G2724="","",VLOOKUP(G2724,номенклатури!R:T,3,0))</f>
        <v/>
      </c>
      <c r="F2724" s="159" t="str">
        <f>IF(G2724="","",IF(ISERROR(VLOOKUP(G2724,номенклатури!V:V,1,0)),E2724*H2724,E2724*I2724))</f>
        <v/>
      </c>
      <c r="G2724" s="14"/>
      <c r="H2724" s="15"/>
      <c r="I2724" s="15"/>
      <c r="J2724" s="15"/>
      <c r="K2724" s="15"/>
      <c r="L2724" s="217"/>
      <c r="M2724" s="22"/>
      <c r="N2724" s="119" t="str">
        <f>IF(G2724="","",VLOOKUP(G2724,номенклатури!R:U,4,0))</f>
        <v/>
      </c>
      <c r="O2724" s="119" t="str">
        <f>IF(M2724="","",VLOOKUP(M2724,'14'!D:D,1,0))</f>
        <v/>
      </c>
    </row>
    <row r="2725" spans="1:15" ht="12.75" customHeight="1" x14ac:dyDescent="0.2">
      <c r="A2725" s="36" t="str">
        <f>'0'!$A$4</f>
        <v>………………..</v>
      </c>
      <c r="B2725" s="37">
        <f>'0'!$A$2</f>
        <v>46112</v>
      </c>
      <c r="C2725" s="37" t="s">
        <v>1243</v>
      </c>
      <c r="D2725" s="119" t="str">
        <f>IF(G2725="","",VLOOKUP(G2725,номенклатури!R:T,2,0))</f>
        <v/>
      </c>
      <c r="E2725" s="365" t="str">
        <f>IF(G2725="","",VLOOKUP(G2725,номенклатури!R:T,3,0))</f>
        <v/>
      </c>
      <c r="F2725" s="159" t="str">
        <f>IF(G2725="","",IF(ISERROR(VLOOKUP(G2725,номенклатури!V:V,1,0)),E2725*H2725,E2725*I2725))</f>
        <v/>
      </c>
      <c r="G2725" s="14"/>
      <c r="H2725" s="15"/>
      <c r="I2725" s="15"/>
      <c r="J2725" s="15"/>
      <c r="K2725" s="15"/>
      <c r="L2725" s="217"/>
      <c r="M2725" s="22"/>
      <c r="N2725" s="119" t="str">
        <f>IF(G2725="","",VLOOKUP(G2725,номенклатури!R:U,4,0))</f>
        <v/>
      </c>
      <c r="O2725" s="119" t="str">
        <f>IF(M2725="","",VLOOKUP(M2725,'14'!D:D,1,0))</f>
        <v/>
      </c>
    </row>
    <row r="2726" spans="1:15" ht="12.75" customHeight="1" x14ac:dyDescent="0.2">
      <c r="A2726" s="36" t="str">
        <f>'0'!$A$4</f>
        <v>………………..</v>
      </c>
      <c r="B2726" s="37">
        <f>'0'!$A$2</f>
        <v>46112</v>
      </c>
      <c r="C2726" s="37" t="s">
        <v>1243</v>
      </c>
      <c r="D2726" s="119" t="str">
        <f>IF(G2726="","",VLOOKUP(G2726,номенклатури!R:T,2,0))</f>
        <v/>
      </c>
      <c r="E2726" s="365" t="str">
        <f>IF(G2726="","",VLOOKUP(G2726,номенклатури!R:T,3,0))</f>
        <v/>
      </c>
      <c r="F2726" s="159" t="str">
        <f>IF(G2726="","",IF(ISERROR(VLOOKUP(G2726,номенклатури!V:V,1,0)),E2726*H2726,E2726*I2726))</f>
        <v/>
      </c>
      <c r="G2726" s="14"/>
      <c r="H2726" s="15"/>
      <c r="I2726" s="15"/>
      <c r="J2726" s="15"/>
      <c r="K2726" s="15"/>
      <c r="L2726" s="217"/>
      <c r="M2726" s="22"/>
      <c r="N2726" s="119" t="str">
        <f>IF(G2726="","",VLOOKUP(G2726,номенклатури!R:U,4,0))</f>
        <v/>
      </c>
      <c r="O2726" s="119" t="str">
        <f>IF(M2726="","",VLOOKUP(M2726,'14'!D:D,1,0))</f>
        <v/>
      </c>
    </row>
    <row r="2727" spans="1:15" ht="12.75" customHeight="1" x14ac:dyDescent="0.2">
      <c r="A2727" s="36" t="str">
        <f>'0'!$A$4</f>
        <v>………………..</v>
      </c>
      <c r="B2727" s="37">
        <f>'0'!$A$2</f>
        <v>46112</v>
      </c>
      <c r="C2727" s="37" t="s">
        <v>1243</v>
      </c>
      <c r="D2727" s="119" t="str">
        <f>IF(G2727="","",VLOOKUP(G2727,номенклатури!R:T,2,0))</f>
        <v/>
      </c>
      <c r="E2727" s="365" t="str">
        <f>IF(G2727="","",VLOOKUP(G2727,номенклатури!R:T,3,0))</f>
        <v/>
      </c>
      <c r="F2727" s="159" t="str">
        <f>IF(G2727="","",IF(ISERROR(VLOOKUP(G2727,номенклатури!V:V,1,0)),E2727*H2727,E2727*I2727))</f>
        <v/>
      </c>
      <c r="G2727" s="14"/>
      <c r="H2727" s="15"/>
      <c r="I2727" s="15"/>
      <c r="J2727" s="15"/>
      <c r="K2727" s="15"/>
      <c r="L2727" s="217"/>
      <c r="M2727" s="22"/>
      <c r="N2727" s="119" t="str">
        <f>IF(G2727="","",VLOOKUP(G2727,номенклатури!R:U,4,0))</f>
        <v/>
      </c>
      <c r="O2727" s="119" t="str">
        <f>IF(M2727="","",VLOOKUP(M2727,'14'!D:D,1,0))</f>
        <v/>
      </c>
    </row>
    <row r="2728" spans="1:15" ht="12.75" customHeight="1" x14ac:dyDescent="0.2">
      <c r="A2728" s="36" t="str">
        <f>'0'!$A$4</f>
        <v>………………..</v>
      </c>
      <c r="B2728" s="37">
        <f>'0'!$A$2</f>
        <v>46112</v>
      </c>
      <c r="C2728" s="37" t="s">
        <v>1243</v>
      </c>
      <c r="D2728" s="119" t="str">
        <f>IF(G2728="","",VLOOKUP(G2728,номенклатури!R:T,2,0))</f>
        <v/>
      </c>
      <c r="E2728" s="365" t="str">
        <f>IF(G2728="","",VLOOKUP(G2728,номенклатури!R:T,3,0))</f>
        <v/>
      </c>
      <c r="F2728" s="159" t="str">
        <f>IF(G2728="","",IF(ISERROR(VLOOKUP(G2728,номенклатури!V:V,1,0)),E2728*H2728,E2728*I2728))</f>
        <v/>
      </c>
      <c r="G2728" s="14"/>
      <c r="H2728" s="15"/>
      <c r="I2728" s="15"/>
      <c r="J2728" s="15"/>
      <c r="K2728" s="15"/>
      <c r="L2728" s="217"/>
      <c r="M2728" s="22"/>
      <c r="N2728" s="119" t="str">
        <f>IF(G2728="","",VLOOKUP(G2728,номенклатури!R:U,4,0))</f>
        <v/>
      </c>
      <c r="O2728" s="119" t="str">
        <f>IF(M2728="","",VLOOKUP(M2728,'14'!D:D,1,0))</f>
        <v/>
      </c>
    </row>
    <row r="2729" spans="1:15" ht="12.75" customHeight="1" x14ac:dyDescent="0.2">
      <c r="A2729" s="36" t="str">
        <f>'0'!$A$4</f>
        <v>………………..</v>
      </c>
      <c r="B2729" s="37">
        <f>'0'!$A$2</f>
        <v>46112</v>
      </c>
      <c r="C2729" s="37" t="s">
        <v>1243</v>
      </c>
      <c r="D2729" s="119" t="str">
        <f>IF(G2729="","",VLOOKUP(G2729,номенклатури!R:T,2,0))</f>
        <v/>
      </c>
      <c r="E2729" s="365" t="str">
        <f>IF(G2729="","",VLOOKUP(G2729,номенклатури!R:T,3,0))</f>
        <v/>
      </c>
      <c r="F2729" s="159" t="str">
        <f>IF(G2729="","",IF(ISERROR(VLOOKUP(G2729,номенклатури!V:V,1,0)),E2729*H2729,E2729*I2729))</f>
        <v/>
      </c>
      <c r="G2729" s="14"/>
      <c r="H2729" s="15"/>
      <c r="I2729" s="15"/>
      <c r="J2729" s="15"/>
      <c r="K2729" s="15"/>
      <c r="L2729" s="217"/>
      <c r="M2729" s="22"/>
      <c r="N2729" s="119" t="str">
        <f>IF(G2729="","",VLOOKUP(G2729,номенклатури!R:U,4,0))</f>
        <v/>
      </c>
      <c r="O2729" s="119" t="str">
        <f>IF(M2729="","",VLOOKUP(M2729,'14'!D:D,1,0))</f>
        <v/>
      </c>
    </row>
    <row r="2730" spans="1:15" ht="12.75" customHeight="1" x14ac:dyDescent="0.2">
      <c r="A2730" s="36" t="str">
        <f>'0'!$A$4</f>
        <v>………………..</v>
      </c>
      <c r="B2730" s="37">
        <f>'0'!$A$2</f>
        <v>46112</v>
      </c>
      <c r="C2730" s="37" t="s">
        <v>1243</v>
      </c>
      <c r="D2730" s="119" t="str">
        <f>IF(G2730="","",VLOOKUP(G2730,номенклатури!R:T,2,0))</f>
        <v/>
      </c>
      <c r="E2730" s="365" t="str">
        <f>IF(G2730="","",VLOOKUP(G2730,номенклатури!R:T,3,0))</f>
        <v/>
      </c>
      <c r="F2730" s="159" t="str">
        <f>IF(G2730="","",IF(ISERROR(VLOOKUP(G2730,номенклатури!V:V,1,0)),E2730*H2730,E2730*I2730))</f>
        <v/>
      </c>
      <c r="G2730" s="14"/>
      <c r="H2730" s="15"/>
      <c r="I2730" s="15"/>
      <c r="J2730" s="15"/>
      <c r="K2730" s="15"/>
      <c r="L2730" s="217"/>
      <c r="M2730" s="22"/>
      <c r="N2730" s="119" t="str">
        <f>IF(G2730="","",VLOOKUP(G2730,номенклатури!R:U,4,0))</f>
        <v/>
      </c>
      <c r="O2730" s="119" t="str">
        <f>IF(M2730="","",VLOOKUP(M2730,'14'!D:D,1,0))</f>
        <v/>
      </c>
    </row>
    <row r="2731" spans="1:15" ht="12.75" customHeight="1" x14ac:dyDescent="0.2">
      <c r="A2731" s="36" t="str">
        <f>'0'!$A$4</f>
        <v>………………..</v>
      </c>
      <c r="B2731" s="37">
        <f>'0'!$A$2</f>
        <v>46112</v>
      </c>
      <c r="C2731" s="37" t="s">
        <v>1243</v>
      </c>
      <c r="D2731" s="119" t="str">
        <f>IF(G2731="","",VLOOKUP(G2731,номенклатури!R:T,2,0))</f>
        <v/>
      </c>
      <c r="E2731" s="365" t="str">
        <f>IF(G2731="","",VLOOKUP(G2731,номенклатури!R:T,3,0))</f>
        <v/>
      </c>
      <c r="F2731" s="159" t="str">
        <f>IF(G2731="","",IF(ISERROR(VLOOKUP(G2731,номенклатури!V:V,1,0)),E2731*H2731,E2731*I2731))</f>
        <v/>
      </c>
      <c r="G2731" s="14"/>
      <c r="H2731" s="15"/>
      <c r="I2731" s="15"/>
      <c r="J2731" s="15"/>
      <c r="K2731" s="15"/>
      <c r="L2731" s="217"/>
      <c r="M2731" s="22"/>
      <c r="N2731" s="119" t="str">
        <f>IF(G2731="","",VLOOKUP(G2731,номенклатури!R:U,4,0))</f>
        <v/>
      </c>
      <c r="O2731" s="119" t="str">
        <f>IF(M2731="","",VLOOKUP(M2731,'14'!D:D,1,0))</f>
        <v/>
      </c>
    </row>
    <row r="2732" spans="1:15" ht="12.75" customHeight="1" x14ac:dyDescent="0.2">
      <c r="A2732" s="36" t="str">
        <f>'0'!$A$4</f>
        <v>………………..</v>
      </c>
      <c r="B2732" s="37">
        <f>'0'!$A$2</f>
        <v>46112</v>
      </c>
      <c r="C2732" s="37" t="s">
        <v>1243</v>
      </c>
      <c r="D2732" s="119" t="str">
        <f>IF(G2732="","",VLOOKUP(G2732,номенклатури!R:T,2,0))</f>
        <v/>
      </c>
      <c r="E2732" s="365" t="str">
        <f>IF(G2732="","",VLOOKUP(G2732,номенклатури!R:T,3,0))</f>
        <v/>
      </c>
      <c r="F2732" s="159" t="str">
        <f>IF(G2732="","",IF(ISERROR(VLOOKUP(G2732,номенклатури!V:V,1,0)),E2732*H2732,E2732*I2732))</f>
        <v/>
      </c>
      <c r="G2732" s="14"/>
      <c r="H2732" s="15"/>
      <c r="I2732" s="15"/>
      <c r="J2732" s="15"/>
      <c r="K2732" s="15"/>
      <c r="L2732" s="217"/>
      <c r="M2732" s="22"/>
      <c r="N2732" s="119" t="str">
        <f>IF(G2732="","",VLOOKUP(G2732,номенклатури!R:U,4,0))</f>
        <v/>
      </c>
      <c r="O2732" s="119" t="str">
        <f>IF(M2732="","",VLOOKUP(M2732,'14'!D:D,1,0))</f>
        <v/>
      </c>
    </row>
    <row r="2733" spans="1:15" ht="12.75" customHeight="1" x14ac:dyDescent="0.2">
      <c r="A2733" s="36" t="str">
        <f>'0'!$A$4</f>
        <v>………………..</v>
      </c>
      <c r="B2733" s="37">
        <f>'0'!$A$2</f>
        <v>46112</v>
      </c>
      <c r="C2733" s="37" t="s">
        <v>1243</v>
      </c>
      <c r="D2733" s="119" t="str">
        <f>IF(G2733="","",VLOOKUP(G2733,номенклатури!R:T,2,0))</f>
        <v/>
      </c>
      <c r="E2733" s="365" t="str">
        <f>IF(G2733="","",VLOOKUP(G2733,номенклатури!R:T,3,0))</f>
        <v/>
      </c>
      <c r="F2733" s="159" t="str">
        <f>IF(G2733="","",IF(ISERROR(VLOOKUP(G2733,номенклатури!V:V,1,0)),E2733*H2733,E2733*I2733))</f>
        <v/>
      </c>
      <c r="G2733" s="14"/>
      <c r="H2733" s="15"/>
      <c r="I2733" s="15"/>
      <c r="J2733" s="15"/>
      <c r="K2733" s="15"/>
      <c r="L2733" s="217"/>
      <c r="M2733" s="22"/>
      <c r="N2733" s="119" t="str">
        <f>IF(G2733="","",VLOOKUP(G2733,номенклатури!R:U,4,0))</f>
        <v/>
      </c>
      <c r="O2733" s="119" t="str">
        <f>IF(M2733="","",VLOOKUP(M2733,'14'!D:D,1,0))</f>
        <v/>
      </c>
    </row>
    <row r="2734" spans="1:15" ht="12.75" customHeight="1" x14ac:dyDescent="0.2">
      <c r="A2734" s="36" t="str">
        <f>'0'!$A$4</f>
        <v>………………..</v>
      </c>
      <c r="B2734" s="37">
        <f>'0'!$A$2</f>
        <v>46112</v>
      </c>
      <c r="C2734" s="37" t="s">
        <v>1243</v>
      </c>
      <c r="D2734" s="119" t="str">
        <f>IF(G2734="","",VLOOKUP(G2734,номенклатури!R:T,2,0))</f>
        <v/>
      </c>
      <c r="E2734" s="365" t="str">
        <f>IF(G2734="","",VLOOKUP(G2734,номенклатури!R:T,3,0))</f>
        <v/>
      </c>
      <c r="F2734" s="159" t="str">
        <f>IF(G2734="","",IF(ISERROR(VLOOKUP(G2734,номенклатури!V:V,1,0)),E2734*H2734,E2734*I2734))</f>
        <v/>
      </c>
      <c r="G2734" s="14"/>
      <c r="H2734" s="15"/>
      <c r="I2734" s="15"/>
      <c r="J2734" s="15"/>
      <c r="K2734" s="15"/>
      <c r="L2734" s="217"/>
      <c r="M2734" s="22"/>
      <c r="N2734" s="119" t="str">
        <f>IF(G2734="","",VLOOKUP(G2734,номенклатури!R:U,4,0))</f>
        <v/>
      </c>
      <c r="O2734" s="119" t="str">
        <f>IF(M2734="","",VLOOKUP(M2734,'14'!D:D,1,0))</f>
        <v/>
      </c>
    </row>
    <row r="2735" spans="1:15" ht="12.75" customHeight="1" x14ac:dyDescent="0.2">
      <c r="A2735" s="36" t="str">
        <f>'0'!$A$4</f>
        <v>………………..</v>
      </c>
      <c r="B2735" s="37">
        <f>'0'!$A$2</f>
        <v>46112</v>
      </c>
      <c r="C2735" s="37" t="s">
        <v>1243</v>
      </c>
      <c r="D2735" s="119" t="str">
        <f>IF(G2735="","",VLOOKUP(G2735,номенклатури!R:T,2,0))</f>
        <v/>
      </c>
      <c r="E2735" s="365" t="str">
        <f>IF(G2735="","",VLOOKUP(G2735,номенклатури!R:T,3,0))</f>
        <v/>
      </c>
      <c r="F2735" s="159" t="str">
        <f>IF(G2735="","",IF(ISERROR(VLOOKUP(G2735,номенклатури!V:V,1,0)),E2735*H2735,E2735*I2735))</f>
        <v/>
      </c>
      <c r="G2735" s="14"/>
      <c r="H2735" s="15"/>
      <c r="I2735" s="15"/>
      <c r="J2735" s="15"/>
      <c r="K2735" s="15"/>
      <c r="L2735" s="217"/>
      <c r="M2735" s="22"/>
      <c r="N2735" s="119" t="str">
        <f>IF(G2735="","",VLOOKUP(G2735,номенклатури!R:U,4,0))</f>
        <v/>
      </c>
      <c r="O2735" s="119" t="str">
        <f>IF(M2735="","",VLOOKUP(M2735,'14'!D:D,1,0))</f>
        <v/>
      </c>
    </row>
    <row r="2736" spans="1:15" ht="12.75" customHeight="1" x14ac:dyDescent="0.2">
      <c r="A2736" s="36" t="str">
        <f>'0'!$A$4</f>
        <v>………………..</v>
      </c>
      <c r="B2736" s="37">
        <f>'0'!$A$2</f>
        <v>46112</v>
      </c>
      <c r="C2736" s="37" t="s">
        <v>1243</v>
      </c>
      <c r="D2736" s="119" t="str">
        <f>IF(G2736="","",VLOOKUP(G2736,номенклатури!R:T,2,0))</f>
        <v/>
      </c>
      <c r="E2736" s="365" t="str">
        <f>IF(G2736="","",VLOOKUP(G2736,номенклатури!R:T,3,0))</f>
        <v/>
      </c>
      <c r="F2736" s="159" t="str">
        <f>IF(G2736="","",IF(ISERROR(VLOOKUP(G2736,номенклатури!V:V,1,0)),E2736*H2736,E2736*I2736))</f>
        <v/>
      </c>
      <c r="G2736" s="14"/>
      <c r="H2736" s="15"/>
      <c r="I2736" s="15"/>
      <c r="J2736" s="15"/>
      <c r="K2736" s="15"/>
      <c r="L2736" s="217"/>
      <c r="M2736" s="22"/>
      <c r="N2736" s="119" t="str">
        <f>IF(G2736="","",VLOOKUP(G2736,номенклатури!R:U,4,0))</f>
        <v/>
      </c>
      <c r="O2736" s="119" t="str">
        <f>IF(M2736="","",VLOOKUP(M2736,'14'!D:D,1,0))</f>
        <v/>
      </c>
    </row>
    <row r="2737" spans="1:15" ht="12.75" customHeight="1" x14ac:dyDescent="0.2">
      <c r="A2737" s="36" t="str">
        <f>'0'!$A$4</f>
        <v>………………..</v>
      </c>
      <c r="B2737" s="37">
        <f>'0'!$A$2</f>
        <v>46112</v>
      </c>
      <c r="C2737" s="37" t="s">
        <v>1243</v>
      </c>
      <c r="D2737" s="119" t="str">
        <f>IF(G2737="","",VLOOKUP(G2737,номенклатури!R:T,2,0))</f>
        <v/>
      </c>
      <c r="E2737" s="365" t="str">
        <f>IF(G2737="","",VLOOKUP(G2737,номенклатури!R:T,3,0))</f>
        <v/>
      </c>
      <c r="F2737" s="159" t="str">
        <f>IF(G2737="","",IF(ISERROR(VLOOKUP(G2737,номенклатури!V:V,1,0)),E2737*H2737,E2737*I2737))</f>
        <v/>
      </c>
      <c r="G2737" s="14"/>
      <c r="H2737" s="15"/>
      <c r="I2737" s="15"/>
      <c r="J2737" s="15"/>
      <c r="K2737" s="15"/>
      <c r="L2737" s="217"/>
      <c r="M2737" s="22"/>
      <c r="N2737" s="119" t="str">
        <f>IF(G2737="","",VLOOKUP(G2737,номенклатури!R:U,4,0))</f>
        <v/>
      </c>
      <c r="O2737" s="119" t="str">
        <f>IF(M2737="","",VLOOKUP(M2737,'14'!D:D,1,0))</f>
        <v/>
      </c>
    </row>
    <row r="2738" spans="1:15" ht="12.75" customHeight="1" x14ac:dyDescent="0.2">
      <c r="A2738" s="36" t="str">
        <f>'0'!$A$4</f>
        <v>………………..</v>
      </c>
      <c r="B2738" s="37">
        <f>'0'!$A$2</f>
        <v>46112</v>
      </c>
      <c r="C2738" s="37" t="s">
        <v>1243</v>
      </c>
      <c r="D2738" s="119" t="str">
        <f>IF(G2738="","",VLOOKUP(G2738,номенклатури!R:T,2,0))</f>
        <v/>
      </c>
      <c r="E2738" s="365" t="str">
        <f>IF(G2738="","",VLOOKUP(G2738,номенклатури!R:T,3,0))</f>
        <v/>
      </c>
      <c r="F2738" s="159" t="str">
        <f>IF(G2738="","",IF(ISERROR(VLOOKUP(G2738,номенклатури!V:V,1,0)),E2738*H2738,E2738*I2738))</f>
        <v/>
      </c>
      <c r="G2738" s="14"/>
      <c r="H2738" s="15"/>
      <c r="I2738" s="15"/>
      <c r="J2738" s="15"/>
      <c r="K2738" s="15"/>
      <c r="L2738" s="217"/>
      <c r="M2738" s="22"/>
      <c r="N2738" s="119" t="str">
        <f>IF(G2738="","",VLOOKUP(G2738,номенклатури!R:U,4,0))</f>
        <v/>
      </c>
      <c r="O2738" s="119" t="str">
        <f>IF(M2738="","",VLOOKUP(M2738,'14'!D:D,1,0))</f>
        <v/>
      </c>
    </row>
    <row r="2739" spans="1:15" ht="12.75" customHeight="1" x14ac:dyDescent="0.2">
      <c r="A2739" s="36" t="str">
        <f>'0'!$A$4</f>
        <v>………………..</v>
      </c>
      <c r="B2739" s="37">
        <f>'0'!$A$2</f>
        <v>46112</v>
      </c>
      <c r="C2739" s="37" t="s">
        <v>1243</v>
      </c>
      <c r="D2739" s="119" t="str">
        <f>IF(G2739="","",VLOOKUP(G2739,номенклатури!R:T,2,0))</f>
        <v/>
      </c>
      <c r="E2739" s="365" t="str">
        <f>IF(G2739="","",VLOOKUP(G2739,номенклатури!R:T,3,0))</f>
        <v/>
      </c>
      <c r="F2739" s="159" t="str">
        <f>IF(G2739="","",IF(ISERROR(VLOOKUP(G2739,номенклатури!V:V,1,0)),E2739*H2739,E2739*I2739))</f>
        <v/>
      </c>
      <c r="G2739" s="14"/>
      <c r="H2739" s="15"/>
      <c r="I2739" s="15"/>
      <c r="J2739" s="15"/>
      <c r="K2739" s="15"/>
      <c r="L2739" s="217"/>
      <c r="M2739" s="22"/>
      <c r="N2739" s="119" t="str">
        <f>IF(G2739="","",VLOOKUP(G2739,номенклатури!R:U,4,0))</f>
        <v/>
      </c>
      <c r="O2739" s="119" t="str">
        <f>IF(M2739="","",VLOOKUP(M2739,'14'!D:D,1,0))</f>
        <v/>
      </c>
    </row>
    <row r="2740" spans="1:15" ht="12.75" customHeight="1" x14ac:dyDescent="0.2">
      <c r="A2740" s="36" t="str">
        <f>'0'!$A$4</f>
        <v>………………..</v>
      </c>
      <c r="B2740" s="37">
        <f>'0'!$A$2</f>
        <v>46112</v>
      </c>
      <c r="C2740" s="37" t="s">
        <v>1243</v>
      </c>
      <c r="D2740" s="119" t="str">
        <f>IF(G2740="","",VLOOKUP(G2740,номенклатури!R:T,2,0))</f>
        <v/>
      </c>
      <c r="E2740" s="365" t="str">
        <f>IF(G2740="","",VLOOKUP(G2740,номенклатури!R:T,3,0))</f>
        <v/>
      </c>
      <c r="F2740" s="159" t="str">
        <f>IF(G2740="","",IF(ISERROR(VLOOKUP(G2740,номенклатури!V:V,1,0)),E2740*H2740,E2740*I2740))</f>
        <v/>
      </c>
      <c r="G2740" s="14"/>
      <c r="H2740" s="15"/>
      <c r="I2740" s="15"/>
      <c r="J2740" s="15"/>
      <c r="K2740" s="15"/>
      <c r="L2740" s="217"/>
      <c r="M2740" s="22"/>
      <c r="N2740" s="119" t="str">
        <f>IF(G2740="","",VLOOKUP(G2740,номенклатури!R:U,4,0))</f>
        <v/>
      </c>
      <c r="O2740" s="119" t="str">
        <f>IF(M2740="","",VLOOKUP(M2740,'14'!D:D,1,0))</f>
        <v/>
      </c>
    </row>
    <row r="2741" spans="1:15" ht="12.75" customHeight="1" x14ac:dyDescent="0.2">
      <c r="A2741" s="36" t="str">
        <f>'0'!$A$4</f>
        <v>………………..</v>
      </c>
      <c r="B2741" s="37">
        <f>'0'!$A$2</f>
        <v>46112</v>
      </c>
      <c r="C2741" s="37" t="s">
        <v>1243</v>
      </c>
      <c r="D2741" s="119" t="str">
        <f>IF(G2741="","",VLOOKUP(G2741,номенклатури!R:T,2,0))</f>
        <v/>
      </c>
      <c r="E2741" s="365" t="str">
        <f>IF(G2741="","",VLOOKUP(G2741,номенклатури!R:T,3,0))</f>
        <v/>
      </c>
      <c r="F2741" s="159" t="str">
        <f>IF(G2741="","",IF(ISERROR(VLOOKUP(G2741,номенклатури!V:V,1,0)),E2741*H2741,E2741*I2741))</f>
        <v/>
      </c>
      <c r="G2741" s="14"/>
      <c r="H2741" s="15"/>
      <c r="I2741" s="15"/>
      <c r="J2741" s="15"/>
      <c r="K2741" s="15"/>
      <c r="L2741" s="217"/>
      <c r="M2741" s="22"/>
      <c r="N2741" s="119" t="str">
        <f>IF(G2741="","",VLOOKUP(G2741,номенклатури!R:U,4,0))</f>
        <v/>
      </c>
      <c r="O2741" s="119" t="str">
        <f>IF(M2741="","",VLOOKUP(M2741,'14'!D:D,1,0))</f>
        <v/>
      </c>
    </row>
    <row r="2742" spans="1:15" ht="12.75" customHeight="1" x14ac:dyDescent="0.2">
      <c r="A2742" s="36" t="str">
        <f>'0'!$A$4</f>
        <v>………………..</v>
      </c>
      <c r="B2742" s="37">
        <f>'0'!$A$2</f>
        <v>46112</v>
      </c>
      <c r="C2742" s="37" t="s">
        <v>1243</v>
      </c>
      <c r="D2742" s="119" t="str">
        <f>IF(G2742="","",VLOOKUP(G2742,номенклатури!R:T,2,0))</f>
        <v/>
      </c>
      <c r="E2742" s="365" t="str">
        <f>IF(G2742="","",VLOOKUP(G2742,номенклатури!R:T,3,0))</f>
        <v/>
      </c>
      <c r="F2742" s="159" t="str">
        <f>IF(G2742="","",IF(ISERROR(VLOOKUP(G2742,номенклатури!V:V,1,0)),E2742*H2742,E2742*I2742))</f>
        <v/>
      </c>
      <c r="G2742" s="14"/>
      <c r="H2742" s="15"/>
      <c r="I2742" s="15"/>
      <c r="J2742" s="15"/>
      <c r="K2742" s="15"/>
      <c r="L2742" s="217"/>
      <c r="M2742" s="22"/>
      <c r="N2742" s="119" t="str">
        <f>IF(G2742="","",VLOOKUP(G2742,номенклатури!R:U,4,0))</f>
        <v/>
      </c>
      <c r="O2742" s="119" t="str">
        <f>IF(M2742="","",VLOOKUP(M2742,'14'!D:D,1,0))</f>
        <v/>
      </c>
    </row>
    <row r="2743" spans="1:15" ht="12.75" customHeight="1" x14ac:dyDescent="0.2">
      <c r="A2743" s="36" t="str">
        <f>'0'!$A$4</f>
        <v>………………..</v>
      </c>
      <c r="B2743" s="37">
        <f>'0'!$A$2</f>
        <v>46112</v>
      </c>
      <c r="C2743" s="37" t="s">
        <v>1243</v>
      </c>
      <c r="D2743" s="119" t="str">
        <f>IF(G2743="","",VLOOKUP(G2743,номенклатури!R:T,2,0))</f>
        <v/>
      </c>
      <c r="E2743" s="365" t="str">
        <f>IF(G2743="","",VLOOKUP(G2743,номенклатури!R:T,3,0))</f>
        <v/>
      </c>
      <c r="F2743" s="159" t="str">
        <f>IF(G2743="","",IF(ISERROR(VLOOKUP(G2743,номенклатури!V:V,1,0)),E2743*H2743,E2743*I2743))</f>
        <v/>
      </c>
      <c r="G2743" s="14"/>
      <c r="H2743" s="15"/>
      <c r="I2743" s="15"/>
      <c r="J2743" s="15"/>
      <c r="K2743" s="15"/>
      <c r="L2743" s="217"/>
      <c r="M2743" s="22"/>
      <c r="N2743" s="119" t="str">
        <f>IF(G2743="","",VLOOKUP(G2743,номенклатури!R:U,4,0))</f>
        <v/>
      </c>
      <c r="O2743" s="119" t="str">
        <f>IF(M2743="","",VLOOKUP(M2743,'14'!D:D,1,0))</f>
        <v/>
      </c>
    </row>
    <row r="2744" spans="1:15" ht="12.75" customHeight="1" x14ac:dyDescent="0.2">
      <c r="A2744" s="36" t="str">
        <f>'0'!$A$4</f>
        <v>………………..</v>
      </c>
      <c r="B2744" s="37">
        <f>'0'!$A$2</f>
        <v>46112</v>
      </c>
      <c r="C2744" s="37" t="s">
        <v>1243</v>
      </c>
      <c r="D2744" s="119" t="str">
        <f>IF(G2744="","",VLOOKUP(G2744,номенклатури!R:T,2,0))</f>
        <v/>
      </c>
      <c r="E2744" s="365" t="str">
        <f>IF(G2744="","",VLOOKUP(G2744,номенклатури!R:T,3,0))</f>
        <v/>
      </c>
      <c r="F2744" s="159" t="str">
        <f>IF(G2744="","",IF(ISERROR(VLOOKUP(G2744,номенклатури!V:V,1,0)),E2744*H2744,E2744*I2744))</f>
        <v/>
      </c>
      <c r="G2744" s="14"/>
      <c r="H2744" s="15"/>
      <c r="I2744" s="15"/>
      <c r="J2744" s="15"/>
      <c r="K2744" s="15"/>
      <c r="L2744" s="217"/>
      <c r="M2744" s="22"/>
      <c r="N2744" s="119" t="str">
        <f>IF(G2744="","",VLOOKUP(G2744,номенклатури!R:U,4,0))</f>
        <v/>
      </c>
      <c r="O2744" s="119" t="str">
        <f>IF(M2744="","",VLOOKUP(M2744,'14'!D:D,1,0))</f>
        <v/>
      </c>
    </row>
    <row r="2745" spans="1:15" ht="12.75" customHeight="1" x14ac:dyDescent="0.2">
      <c r="A2745" s="36" t="str">
        <f>'0'!$A$4</f>
        <v>………………..</v>
      </c>
      <c r="B2745" s="37">
        <f>'0'!$A$2</f>
        <v>46112</v>
      </c>
      <c r="C2745" s="37" t="s">
        <v>1243</v>
      </c>
      <c r="D2745" s="119" t="str">
        <f>IF(G2745="","",VLOOKUP(G2745,номенклатури!R:T,2,0))</f>
        <v/>
      </c>
      <c r="E2745" s="365" t="str">
        <f>IF(G2745="","",VLOOKUP(G2745,номенклатури!R:T,3,0))</f>
        <v/>
      </c>
      <c r="F2745" s="159" t="str">
        <f>IF(G2745="","",IF(ISERROR(VLOOKUP(G2745,номенклатури!V:V,1,0)),E2745*H2745,E2745*I2745))</f>
        <v/>
      </c>
      <c r="G2745" s="14"/>
      <c r="H2745" s="15"/>
      <c r="I2745" s="15"/>
      <c r="J2745" s="15"/>
      <c r="K2745" s="15"/>
      <c r="L2745" s="217"/>
      <c r="M2745" s="22"/>
      <c r="N2745" s="119" t="str">
        <f>IF(G2745="","",VLOOKUP(G2745,номенклатури!R:U,4,0))</f>
        <v/>
      </c>
      <c r="O2745" s="119" t="str">
        <f>IF(M2745="","",VLOOKUP(M2745,'14'!D:D,1,0))</f>
        <v/>
      </c>
    </row>
    <row r="2746" spans="1:15" ht="12.75" customHeight="1" x14ac:dyDescent="0.2">
      <c r="A2746" s="36" t="str">
        <f>'0'!$A$4</f>
        <v>………………..</v>
      </c>
      <c r="B2746" s="37">
        <f>'0'!$A$2</f>
        <v>46112</v>
      </c>
      <c r="C2746" s="37" t="s">
        <v>1243</v>
      </c>
      <c r="D2746" s="119" t="str">
        <f>IF(G2746="","",VLOOKUP(G2746,номенклатури!R:T,2,0))</f>
        <v/>
      </c>
      <c r="E2746" s="365" t="str">
        <f>IF(G2746="","",VLOOKUP(G2746,номенклатури!R:T,3,0))</f>
        <v/>
      </c>
      <c r="F2746" s="159" t="str">
        <f>IF(G2746="","",IF(ISERROR(VLOOKUP(G2746,номенклатури!V:V,1,0)),E2746*H2746,E2746*I2746))</f>
        <v/>
      </c>
      <c r="G2746" s="14"/>
      <c r="H2746" s="15"/>
      <c r="I2746" s="15"/>
      <c r="J2746" s="15"/>
      <c r="K2746" s="15"/>
      <c r="L2746" s="217"/>
      <c r="M2746" s="22"/>
      <c r="N2746" s="119" t="str">
        <f>IF(G2746="","",VLOOKUP(G2746,номенклатури!R:U,4,0))</f>
        <v/>
      </c>
      <c r="O2746" s="119" t="str">
        <f>IF(M2746="","",VLOOKUP(M2746,'14'!D:D,1,0))</f>
        <v/>
      </c>
    </row>
    <row r="2747" spans="1:15" ht="12.75" customHeight="1" x14ac:dyDescent="0.2">
      <c r="A2747" s="36" t="str">
        <f>'0'!$A$4</f>
        <v>………………..</v>
      </c>
      <c r="B2747" s="37">
        <f>'0'!$A$2</f>
        <v>46112</v>
      </c>
      <c r="C2747" s="37" t="s">
        <v>1243</v>
      </c>
      <c r="D2747" s="119" t="str">
        <f>IF(G2747="","",VLOOKUP(G2747,номенклатури!R:T,2,0))</f>
        <v/>
      </c>
      <c r="E2747" s="365" t="str">
        <f>IF(G2747="","",VLOOKUP(G2747,номенклатури!R:T,3,0))</f>
        <v/>
      </c>
      <c r="F2747" s="159" t="str">
        <f>IF(G2747="","",IF(ISERROR(VLOOKUP(G2747,номенклатури!V:V,1,0)),E2747*H2747,E2747*I2747))</f>
        <v/>
      </c>
      <c r="G2747" s="14"/>
      <c r="H2747" s="15"/>
      <c r="I2747" s="15"/>
      <c r="J2747" s="15"/>
      <c r="K2747" s="15"/>
      <c r="L2747" s="217"/>
      <c r="M2747" s="22"/>
      <c r="N2747" s="119" t="str">
        <f>IF(G2747="","",VLOOKUP(G2747,номенклатури!R:U,4,0))</f>
        <v/>
      </c>
      <c r="O2747" s="119" t="str">
        <f>IF(M2747="","",VLOOKUP(M2747,'14'!D:D,1,0))</f>
        <v/>
      </c>
    </row>
    <row r="2748" spans="1:15" ht="12.75" customHeight="1" x14ac:dyDescent="0.2">
      <c r="A2748" s="36" t="str">
        <f>'0'!$A$4</f>
        <v>………………..</v>
      </c>
      <c r="B2748" s="37">
        <f>'0'!$A$2</f>
        <v>46112</v>
      </c>
      <c r="C2748" s="37" t="s">
        <v>1243</v>
      </c>
      <c r="D2748" s="119" t="str">
        <f>IF(G2748="","",VLOOKUP(G2748,номенклатури!R:T,2,0))</f>
        <v/>
      </c>
      <c r="E2748" s="365" t="str">
        <f>IF(G2748="","",VLOOKUP(G2748,номенклатури!R:T,3,0))</f>
        <v/>
      </c>
      <c r="F2748" s="159" t="str">
        <f>IF(G2748="","",IF(ISERROR(VLOOKUP(G2748,номенклатури!V:V,1,0)),E2748*H2748,E2748*I2748))</f>
        <v/>
      </c>
      <c r="G2748" s="14"/>
      <c r="H2748" s="15"/>
      <c r="I2748" s="15"/>
      <c r="J2748" s="15"/>
      <c r="K2748" s="15"/>
      <c r="L2748" s="217"/>
      <c r="M2748" s="22"/>
      <c r="N2748" s="119" t="str">
        <f>IF(G2748="","",VLOOKUP(G2748,номенклатури!R:U,4,0))</f>
        <v/>
      </c>
      <c r="O2748" s="119" t="str">
        <f>IF(M2748="","",VLOOKUP(M2748,'14'!D:D,1,0))</f>
        <v/>
      </c>
    </row>
    <row r="2749" spans="1:15" ht="12.75" customHeight="1" x14ac:dyDescent="0.2">
      <c r="A2749" s="36" t="str">
        <f>'0'!$A$4</f>
        <v>………………..</v>
      </c>
      <c r="B2749" s="37">
        <f>'0'!$A$2</f>
        <v>46112</v>
      </c>
      <c r="C2749" s="37" t="s">
        <v>1243</v>
      </c>
      <c r="D2749" s="119" t="str">
        <f>IF(G2749="","",VLOOKUP(G2749,номенклатури!R:T,2,0))</f>
        <v/>
      </c>
      <c r="E2749" s="365" t="str">
        <f>IF(G2749="","",VLOOKUP(G2749,номенклатури!R:T,3,0))</f>
        <v/>
      </c>
      <c r="F2749" s="159" t="str">
        <f>IF(G2749="","",IF(ISERROR(VLOOKUP(G2749,номенклатури!V:V,1,0)),E2749*H2749,E2749*I2749))</f>
        <v/>
      </c>
      <c r="G2749" s="14"/>
      <c r="H2749" s="15"/>
      <c r="I2749" s="15"/>
      <c r="J2749" s="15"/>
      <c r="K2749" s="15"/>
      <c r="L2749" s="217"/>
      <c r="M2749" s="22"/>
      <c r="N2749" s="119" t="str">
        <f>IF(G2749="","",VLOOKUP(G2749,номенклатури!R:U,4,0))</f>
        <v/>
      </c>
      <c r="O2749" s="119" t="str">
        <f>IF(M2749="","",VLOOKUP(M2749,'14'!D:D,1,0))</f>
        <v/>
      </c>
    </row>
    <row r="2750" spans="1:15" ht="12.75" customHeight="1" x14ac:dyDescent="0.2">
      <c r="A2750" s="36" t="str">
        <f>'0'!$A$4</f>
        <v>………………..</v>
      </c>
      <c r="B2750" s="37">
        <f>'0'!$A$2</f>
        <v>46112</v>
      </c>
      <c r="C2750" s="37" t="s">
        <v>1243</v>
      </c>
      <c r="D2750" s="119" t="str">
        <f>IF(G2750="","",VLOOKUP(G2750,номенклатури!R:T,2,0))</f>
        <v/>
      </c>
      <c r="E2750" s="365" t="str">
        <f>IF(G2750="","",VLOOKUP(G2750,номенклатури!R:T,3,0))</f>
        <v/>
      </c>
      <c r="F2750" s="159" t="str">
        <f>IF(G2750="","",IF(ISERROR(VLOOKUP(G2750,номенклатури!V:V,1,0)),E2750*H2750,E2750*I2750))</f>
        <v/>
      </c>
      <c r="G2750" s="14"/>
      <c r="H2750" s="15"/>
      <c r="I2750" s="15"/>
      <c r="J2750" s="15"/>
      <c r="K2750" s="15"/>
      <c r="L2750" s="217"/>
      <c r="M2750" s="22"/>
      <c r="N2750" s="119" t="str">
        <f>IF(G2750="","",VLOOKUP(G2750,номенклатури!R:U,4,0))</f>
        <v/>
      </c>
      <c r="O2750" s="119" t="str">
        <f>IF(M2750="","",VLOOKUP(M2750,'14'!D:D,1,0))</f>
        <v/>
      </c>
    </row>
    <row r="2751" spans="1:15" ht="12.75" customHeight="1" x14ac:dyDescent="0.2">
      <c r="A2751" s="36" t="str">
        <f>'0'!$A$4</f>
        <v>………………..</v>
      </c>
      <c r="B2751" s="37">
        <f>'0'!$A$2</f>
        <v>46112</v>
      </c>
      <c r="C2751" s="37" t="s">
        <v>1243</v>
      </c>
      <c r="D2751" s="119" t="str">
        <f>IF(G2751="","",VLOOKUP(G2751,номенклатури!R:T,2,0))</f>
        <v/>
      </c>
      <c r="E2751" s="365" t="str">
        <f>IF(G2751="","",VLOOKUP(G2751,номенклатури!R:T,3,0))</f>
        <v/>
      </c>
      <c r="F2751" s="159" t="str">
        <f>IF(G2751="","",IF(ISERROR(VLOOKUP(G2751,номенклатури!V:V,1,0)),E2751*H2751,E2751*I2751))</f>
        <v/>
      </c>
      <c r="G2751" s="14"/>
      <c r="H2751" s="15"/>
      <c r="I2751" s="15"/>
      <c r="J2751" s="15"/>
      <c r="K2751" s="15"/>
      <c r="L2751" s="217"/>
      <c r="M2751" s="22"/>
      <c r="N2751" s="119" t="str">
        <f>IF(G2751="","",VLOOKUP(G2751,номенклатури!R:U,4,0))</f>
        <v/>
      </c>
      <c r="O2751" s="119" t="str">
        <f>IF(M2751="","",VLOOKUP(M2751,'14'!D:D,1,0))</f>
        <v/>
      </c>
    </row>
    <row r="2752" spans="1:15" ht="12.75" customHeight="1" x14ac:dyDescent="0.2">
      <c r="A2752" s="36" t="str">
        <f>'0'!$A$4</f>
        <v>………………..</v>
      </c>
      <c r="B2752" s="37">
        <f>'0'!$A$2</f>
        <v>46112</v>
      </c>
      <c r="C2752" s="37" t="s">
        <v>1243</v>
      </c>
      <c r="D2752" s="119" t="str">
        <f>IF(G2752="","",VLOOKUP(G2752,номенклатури!R:T,2,0))</f>
        <v/>
      </c>
      <c r="E2752" s="365" t="str">
        <f>IF(G2752="","",VLOOKUP(G2752,номенклатури!R:T,3,0))</f>
        <v/>
      </c>
      <c r="F2752" s="159" t="str">
        <f>IF(G2752="","",IF(ISERROR(VLOOKUP(G2752,номенклатури!V:V,1,0)),E2752*H2752,E2752*I2752))</f>
        <v/>
      </c>
      <c r="G2752" s="14"/>
      <c r="H2752" s="15"/>
      <c r="I2752" s="15"/>
      <c r="J2752" s="15"/>
      <c r="K2752" s="15"/>
      <c r="L2752" s="217"/>
      <c r="M2752" s="22"/>
      <c r="N2752" s="119" t="str">
        <f>IF(G2752="","",VLOOKUP(G2752,номенклатури!R:U,4,0))</f>
        <v/>
      </c>
      <c r="O2752" s="119" t="str">
        <f>IF(M2752="","",VLOOKUP(M2752,'14'!D:D,1,0))</f>
        <v/>
      </c>
    </row>
    <row r="2753" spans="1:15" ht="12.75" customHeight="1" x14ac:dyDescent="0.2">
      <c r="A2753" s="36" t="str">
        <f>'0'!$A$4</f>
        <v>………………..</v>
      </c>
      <c r="B2753" s="37">
        <f>'0'!$A$2</f>
        <v>46112</v>
      </c>
      <c r="C2753" s="37" t="s">
        <v>1243</v>
      </c>
      <c r="D2753" s="119" t="str">
        <f>IF(G2753="","",VLOOKUP(G2753,номенклатури!R:T,2,0))</f>
        <v/>
      </c>
      <c r="E2753" s="365" t="str">
        <f>IF(G2753="","",VLOOKUP(G2753,номенклатури!R:T,3,0))</f>
        <v/>
      </c>
      <c r="F2753" s="159" t="str">
        <f>IF(G2753="","",IF(ISERROR(VLOOKUP(G2753,номенклатури!V:V,1,0)),E2753*H2753,E2753*I2753))</f>
        <v/>
      </c>
      <c r="G2753" s="14"/>
      <c r="H2753" s="15"/>
      <c r="I2753" s="15"/>
      <c r="J2753" s="15"/>
      <c r="K2753" s="15"/>
      <c r="L2753" s="217"/>
      <c r="M2753" s="22"/>
      <c r="N2753" s="119" t="str">
        <f>IF(G2753="","",VLOOKUP(G2753,номенклатури!R:U,4,0))</f>
        <v/>
      </c>
      <c r="O2753" s="119" t="str">
        <f>IF(M2753="","",VLOOKUP(M2753,'14'!D:D,1,0))</f>
        <v/>
      </c>
    </row>
    <row r="2754" spans="1:15" ht="12.75" customHeight="1" x14ac:dyDescent="0.2">
      <c r="A2754" s="36" t="str">
        <f>'0'!$A$4</f>
        <v>………………..</v>
      </c>
      <c r="B2754" s="37">
        <f>'0'!$A$2</f>
        <v>46112</v>
      </c>
      <c r="C2754" s="37" t="s">
        <v>1243</v>
      </c>
      <c r="D2754" s="119" t="str">
        <f>IF(G2754="","",VLOOKUP(G2754,номенклатури!R:T,2,0))</f>
        <v/>
      </c>
      <c r="E2754" s="365" t="str">
        <f>IF(G2754="","",VLOOKUP(G2754,номенклатури!R:T,3,0))</f>
        <v/>
      </c>
      <c r="F2754" s="159" t="str">
        <f>IF(G2754="","",IF(ISERROR(VLOOKUP(G2754,номенклатури!V:V,1,0)),E2754*H2754,E2754*I2754))</f>
        <v/>
      </c>
      <c r="G2754" s="14"/>
      <c r="H2754" s="15"/>
      <c r="I2754" s="15"/>
      <c r="J2754" s="15"/>
      <c r="K2754" s="15"/>
      <c r="L2754" s="217"/>
      <c r="M2754" s="22"/>
      <c r="N2754" s="119" t="str">
        <f>IF(G2754="","",VLOOKUP(G2754,номенклатури!R:U,4,0))</f>
        <v/>
      </c>
      <c r="O2754" s="119" t="str">
        <f>IF(M2754="","",VLOOKUP(M2754,'14'!D:D,1,0))</f>
        <v/>
      </c>
    </row>
    <row r="2755" spans="1:15" ht="12.75" customHeight="1" x14ac:dyDescent="0.2">
      <c r="A2755" s="36" t="str">
        <f>'0'!$A$4</f>
        <v>………………..</v>
      </c>
      <c r="B2755" s="37">
        <f>'0'!$A$2</f>
        <v>46112</v>
      </c>
      <c r="C2755" s="37" t="s">
        <v>1243</v>
      </c>
      <c r="D2755" s="119" t="str">
        <f>IF(G2755="","",VLOOKUP(G2755,номенклатури!R:T,2,0))</f>
        <v/>
      </c>
      <c r="E2755" s="365" t="str">
        <f>IF(G2755="","",VLOOKUP(G2755,номенклатури!R:T,3,0))</f>
        <v/>
      </c>
      <c r="F2755" s="159" t="str">
        <f>IF(G2755="","",IF(ISERROR(VLOOKUP(G2755,номенклатури!V:V,1,0)),E2755*H2755,E2755*I2755))</f>
        <v/>
      </c>
      <c r="G2755" s="14"/>
      <c r="H2755" s="15"/>
      <c r="I2755" s="15"/>
      <c r="J2755" s="15"/>
      <c r="K2755" s="15"/>
      <c r="L2755" s="217"/>
      <c r="M2755" s="22"/>
      <c r="N2755" s="119" t="str">
        <f>IF(G2755="","",VLOOKUP(G2755,номенклатури!R:U,4,0))</f>
        <v/>
      </c>
      <c r="O2755" s="119" t="str">
        <f>IF(M2755="","",VLOOKUP(M2755,'14'!D:D,1,0))</f>
        <v/>
      </c>
    </row>
    <row r="2756" spans="1:15" ht="12.75" customHeight="1" x14ac:dyDescent="0.2">
      <c r="A2756" s="36" t="str">
        <f>'0'!$A$4</f>
        <v>………………..</v>
      </c>
      <c r="B2756" s="37">
        <f>'0'!$A$2</f>
        <v>46112</v>
      </c>
      <c r="C2756" s="37" t="s">
        <v>1243</v>
      </c>
      <c r="D2756" s="119" t="str">
        <f>IF(G2756="","",VLOOKUP(G2756,номенклатури!R:T,2,0))</f>
        <v/>
      </c>
      <c r="E2756" s="365" t="str">
        <f>IF(G2756="","",VLOOKUP(G2756,номенклатури!R:T,3,0))</f>
        <v/>
      </c>
      <c r="F2756" s="159" t="str">
        <f>IF(G2756="","",IF(ISERROR(VLOOKUP(G2756,номенклатури!V:V,1,0)),E2756*H2756,E2756*I2756))</f>
        <v/>
      </c>
      <c r="G2756" s="14"/>
      <c r="H2756" s="15"/>
      <c r="I2756" s="15"/>
      <c r="J2756" s="15"/>
      <c r="K2756" s="15"/>
      <c r="L2756" s="217"/>
      <c r="M2756" s="22"/>
      <c r="N2756" s="119" t="str">
        <f>IF(G2756="","",VLOOKUP(G2756,номенклатури!R:U,4,0))</f>
        <v/>
      </c>
      <c r="O2756" s="119" t="str">
        <f>IF(M2756="","",VLOOKUP(M2756,'14'!D:D,1,0))</f>
        <v/>
      </c>
    </row>
    <row r="2757" spans="1:15" ht="12.75" customHeight="1" x14ac:dyDescent="0.2">
      <c r="A2757" s="36" t="str">
        <f>'0'!$A$4</f>
        <v>………………..</v>
      </c>
      <c r="B2757" s="37">
        <f>'0'!$A$2</f>
        <v>46112</v>
      </c>
      <c r="C2757" s="37" t="s">
        <v>1243</v>
      </c>
      <c r="D2757" s="119" t="str">
        <f>IF(G2757="","",VLOOKUP(G2757,номенклатури!R:T,2,0))</f>
        <v/>
      </c>
      <c r="E2757" s="365" t="str">
        <f>IF(G2757="","",VLOOKUP(G2757,номенклатури!R:T,3,0))</f>
        <v/>
      </c>
      <c r="F2757" s="159" t="str">
        <f>IF(G2757="","",IF(ISERROR(VLOOKUP(G2757,номенклатури!V:V,1,0)),E2757*H2757,E2757*I2757))</f>
        <v/>
      </c>
      <c r="G2757" s="14"/>
      <c r="H2757" s="15"/>
      <c r="I2757" s="15"/>
      <c r="J2757" s="15"/>
      <c r="K2757" s="15"/>
      <c r="L2757" s="217"/>
      <c r="M2757" s="22"/>
      <c r="N2757" s="119" t="str">
        <f>IF(G2757="","",VLOOKUP(G2757,номенклатури!R:U,4,0))</f>
        <v/>
      </c>
      <c r="O2757" s="119" t="str">
        <f>IF(M2757="","",VLOOKUP(M2757,'14'!D:D,1,0))</f>
        <v/>
      </c>
    </row>
    <row r="2758" spans="1:15" ht="12.75" customHeight="1" x14ac:dyDescent="0.2">
      <c r="A2758" s="36" t="str">
        <f>'0'!$A$4</f>
        <v>………………..</v>
      </c>
      <c r="B2758" s="37">
        <f>'0'!$A$2</f>
        <v>46112</v>
      </c>
      <c r="C2758" s="37" t="s">
        <v>1243</v>
      </c>
      <c r="D2758" s="119" t="str">
        <f>IF(G2758="","",VLOOKUP(G2758,номенклатури!R:T,2,0))</f>
        <v/>
      </c>
      <c r="E2758" s="365" t="str">
        <f>IF(G2758="","",VLOOKUP(G2758,номенклатури!R:T,3,0))</f>
        <v/>
      </c>
      <c r="F2758" s="159" t="str">
        <f>IF(G2758="","",IF(ISERROR(VLOOKUP(G2758,номенклатури!V:V,1,0)),E2758*H2758,E2758*I2758))</f>
        <v/>
      </c>
      <c r="G2758" s="14"/>
      <c r="H2758" s="15"/>
      <c r="I2758" s="15"/>
      <c r="J2758" s="15"/>
      <c r="K2758" s="15"/>
      <c r="L2758" s="217"/>
      <c r="M2758" s="22"/>
      <c r="N2758" s="119" t="str">
        <f>IF(G2758="","",VLOOKUP(G2758,номенклатури!R:U,4,0))</f>
        <v/>
      </c>
      <c r="O2758" s="119" t="str">
        <f>IF(M2758="","",VLOOKUP(M2758,'14'!D:D,1,0))</f>
        <v/>
      </c>
    </row>
    <row r="2759" spans="1:15" ht="12.75" customHeight="1" x14ac:dyDescent="0.2">
      <c r="A2759" s="36" t="str">
        <f>'0'!$A$4</f>
        <v>………………..</v>
      </c>
      <c r="B2759" s="37">
        <f>'0'!$A$2</f>
        <v>46112</v>
      </c>
      <c r="C2759" s="37" t="s">
        <v>1243</v>
      </c>
      <c r="D2759" s="119" t="str">
        <f>IF(G2759="","",VLOOKUP(G2759,номенклатури!R:T,2,0))</f>
        <v/>
      </c>
      <c r="E2759" s="365" t="str">
        <f>IF(G2759="","",VLOOKUP(G2759,номенклатури!R:T,3,0))</f>
        <v/>
      </c>
      <c r="F2759" s="159" t="str">
        <f>IF(G2759="","",IF(ISERROR(VLOOKUP(G2759,номенклатури!V:V,1,0)),E2759*H2759,E2759*I2759))</f>
        <v/>
      </c>
      <c r="G2759" s="14"/>
      <c r="H2759" s="15"/>
      <c r="I2759" s="15"/>
      <c r="J2759" s="15"/>
      <c r="K2759" s="15"/>
      <c r="L2759" s="217"/>
      <c r="M2759" s="22"/>
      <c r="N2759" s="119" t="str">
        <f>IF(G2759="","",VLOOKUP(G2759,номенклатури!R:U,4,0))</f>
        <v/>
      </c>
      <c r="O2759" s="119" t="str">
        <f>IF(M2759="","",VLOOKUP(M2759,'14'!D:D,1,0))</f>
        <v/>
      </c>
    </row>
    <row r="2760" spans="1:15" ht="12.75" customHeight="1" x14ac:dyDescent="0.2">
      <c r="A2760" s="36" t="str">
        <f>'0'!$A$4</f>
        <v>………………..</v>
      </c>
      <c r="B2760" s="37">
        <f>'0'!$A$2</f>
        <v>46112</v>
      </c>
      <c r="C2760" s="37" t="s">
        <v>1243</v>
      </c>
      <c r="D2760" s="119" t="str">
        <f>IF(G2760="","",VLOOKUP(G2760,номенклатури!R:T,2,0))</f>
        <v/>
      </c>
      <c r="E2760" s="365" t="str">
        <f>IF(G2760="","",VLOOKUP(G2760,номенклатури!R:T,3,0))</f>
        <v/>
      </c>
      <c r="F2760" s="159" t="str">
        <f>IF(G2760="","",IF(ISERROR(VLOOKUP(G2760,номенклатури!V:V,1,0)),E2760*H2760,E2760*I2760))</f>
        <v/>
      </c>
      <c r="G2760" s="14"/>
      <c r="H2760" s="15"/>
      <c r="I2760" s="15"/>
      <c r="J2760" s="15"/>
      <c r="K2760" s="15"/>
      <c r="L2760" s="217"/>
      <c r="M2760" s="22"/>
      <c r="N2760" s="119" t="str">
        <f>IF(G2760="","",VLOOKUP(G2760,номенклатури!R:U,4,0))</f>
        <v/>
      </c>
      <c r="O2760" s="119" t="str">
        <f>IF(M2760="","",VLOOKUP(M2760,'14'!D:D,1,0))</f>
        <v/>
      </c>
    </row>
    <row r="2761" spans="1:15" ht="12.75" customHeight="1" x14ac:dyDescent="0.2">
      <c r="A2761" s="36" t="str">
        <f>'0'!$A$4</f>
        <v>………………..</v>
      </c>
      <c r="B2761" s="37">
        <f>'0'!$A$2</f>
        <v>46112</v>
      </c>
      <c r="C2761" s="37" t="s">
        <v>1243</v>
      </c>
      <c r="D2761" s="119" t="str">
        <f>IF(G2761="","",VLOOKUP(G2761,номенклатури!R:T,2,0))</f>
        <v/>
      </c>
      <c r="E2761" s="365" t="str">
        <f>IF(G2761="","",VLOOKUP(G2761,номенклатури!R:T,3,0))</f>
        <v/>
      </c>
      <c r="F2761" s="159" t="str">
        <f>IF(G2761="","",IF(ISERROR(VLOOKUP(G2761,номенклатури!V:V,1,0)),E2761*H2761,E2761*I2761))</f>
        <v/>
      </c>
      <c r="G2761" s="14"/>
      <c r="H2761" s="15"/>
      <c r="I2761" s="15"/>
      <c r="J2761" s="15"/>
      <c r="K2761" s="15"/>
      <c r="L2761" s="217"/>
      <c r="M2761" s="22"/>
      <c r="N2761" s="119" t="str">
        <f>IF(G2761="","",VLOOKUP(G2761,номенклатури!R:U,4,0))</f>
        <v/>
      </c>
      <c r="O2761" s="119" t="str">
        <f>IF(M2761="","",VLOOKUP(M2761,'14'!D:D,1,0))</f>
        <v/>
      </c>
    </row>
    <row r="2762" spans="1:15" ht="12.75" customHeight="1" x14ac:dyDescent="0.2">
      <c r="A2762" s="36" t="str">
        <f>'0'!$A$4</f>
        <v>………………..</v>
      </c>
      <c r="B2762" s="37">
        <f>'0'!$A$2</f>
        <v>46112</v>
      </c>
      <c r="C2762" s="37" t="s">
        <v>1243</v>
      </c>
      <c r="D2762" s="119" t="str">
        <f>IF(G2762="","",VLOOKUP(G2762,номенклатури!R:T,2,0))</f>
        <v/>
      </c>
      <c r="E2762" s="365" t="str">
        <f>IF(G2762="","",VLOOKUP(G2762,номенклатури!R:T,3,0))</f>
        <v/>
      </c>
      <c r="F2762" s="159" t="str">
        <f>IF(G2762="","",IF(ISERROR(VLOOKUP(G2762,номенклатури!V:V,1,0)),E2762*H2762,E2762*I2762))</f>
        <v/>
      </c>
      <c r="G2762" s="14"/>
      <c r="H2762" s="15"/>
      <c r="I2762" s="15"/>
      <c r="J2762" s="15"/>
      <c r="K2762" s="15"/>
      <c r="L2762" s="217"/>
      <c r="M2762" s="22"/>
      <c r="N2762" s="119" t="str">
        <f>IF(G2762="","",VLOOKUP(G2762,номенклатури!R:U,4,0))</f>
        <v/>
      </c>
      <c r="O2762" s="119" t="str">
        <f>IF(M2762="","",VLOOKUP(M2762,'14'!D:D,1,0))</f>
        <v/>
      </c>
    </row>
    <row r="2763" spans="1:15" ht="12.75" customHeight="1" x14ac:dyDescent="0.2">
      <c r="A2763" s="36" t="str">
        <f>'0'!$A$4</f>
        <v>………………..</v>
      </c>
      <c r="B2763" s="37">
        <f>'0'!$A$2</f>
        <v>46112</v>
      </c>
      <c r="C2763" s="37" t="s">
        <v>1243</v>
      </c>
      <c r="D2763" s="119" t="str">
        <f>IF(G2763="","",VLOOKUP(G2763,номенклатури!R:T,2,0))</f>
        <v/>
      </c>
      <c r="E2763" s="365" t="str">
        <f>IF(G2763="","",VLOOKUP(G2763,номенклатури!R:T,3,0))</f>
        <v/>
      </c>
      <c r="F2763" s="159" t="str">
        <f>IF(G2763="","",IF(ISERROR(VLOOKUP(G2763,номенклатури!V:V,1,0)),E2763*H2763,E2763*I2763))</f>
        <v/>
      </c>
      <c r="G2763" s="14"/>
      <c r="H2763" s="15"/>
      <c r="I2763" s="15"/>
      <c r="J2763" s="15"/>
      <c r="K2763" s="15"/>
      <c r="L2763" s="217"/>
      <c r="M2763" s="22"/>
      <c r="N2763" s="119" t="str">
        <f>IF(G2763="","",VLOOKUP(G2763,номенклатури!R:U,4,0))</f>
        <v/>
      </c>
      <c r="O2763" s="119" t="str">
        <f>IF(M2763="","",VLOOKUP(M2763,'14'!D:D,1,0))</f>
        <v/>
      </c>
    </row>
    <row r="2764" spans="1:15" ht="12.75" customHeight="1" x14ac:dyDescent="0.2">
      <c r="A2764" s="36" t="str">
        <f>'0'!$A$4</f>
        <v>………………..</v>
      </c>
      <c r="B2764" s="37">
        <f>'0'!$A$2</f>
        <v>46112</v>
      </c>
      <c r="C2764" s="37" t="s">
        <v>1243</v>
      </c>
      <c r="D2764" s="119" t="str">
        <f>IF(G2764="","",VLOOKUP(G2764,номенклатури!R:T,2,0))</f>
        <v/>
      </c>
      <c r="E2764" s="365" t="str">
        <f>IF(G2764="","",VLOOKUP(G2764,номенклатури!R:T,3,0))</f>
        <v/>
      </c>
      <c r="F2764" s="159" t="str">
        <f>IF(G2764="","",IF(ISERROR(VLOOKUP(G2764,номенклатури!V:V,1,0)),E2764*H2764,E2764*I2764))</f>
        <v/>
      </c>
      <c r="G2764" s="14"/>
      <c r="H2764" s="15"/>
      <c r="I2764" s="15"/>
      <c r="J2764" s="15"/>
      <c r="K2764" s="15"/>
      <c r="L2764" s="217"/>
      <c r="M2764" s="22"/>
      <c r="N2764" s="119" t="str">
        <f>IF(G2764="","",VLOOKUP(G2764,номенклатури!R:U,4,0))</f>
        <v/>
      </c>
      <c r="O2764" s="119" t="str">
        <f>IF(M2764="","",VLOOKUP(M2764,'14'!D:D,1,0))</f>
        <v/>
      </c>
    </row>
    <row r="2765" spans="1:15" ht="12.75" customHeight="1" x14ac:dyDescent="0.2">
      <c r="A2765" s="36" t="str">
        <f>'0'!$A$4</f>
        <v>………………..</v>
      </c>
      <c r="B2765" s="37">
        <f>'0'!$A$2</f>
        <v>46112</v>
      </c>
      <c r="C2765" s="37" t="s">
        <v>1243</v>
      </c>
      <c r="D2765" s="119" t="str">
        <f>IF(G2765="","",VLOOKUP(G2765,номенклатури!R:T,2,0))</f>
        <v/>
      </c>
      <c r="E2765" s="365" t="str">
        <f>IF(G2765="","",VLOOKUP(G2765,номенклатури!R:T,3,0))</f>
        <v/>
      </c>
      <c r="F2765" s="159" t="str">
        <f>IF(G2765="","",IF(ISERROR(VLOOKUP(G2765,номенклатури!V:V,1,0)),E2765*H2765,E2765*I2765))</f>
        <v/>
      </c>
      <c r="G2765" s="14"/>
      <c r="H2765" s="15"/>
      <c r="I2765" s="15"/>
      <c r="J2765" s="15"/>
      <c r="K2765" s="15"/>
      <c r="L2765" s="217"/>
      <c r="M2765" s="22"/>
      <c r="N2765" s="119" t="str">
        <f>IF(G2765="","",VLOOKUP(G2765,номенклатури!R:U,4,0))</f>
        <v/>
      </c>
      <c r="O2765" s="119" t="str">
        <f>IF(M2765="","",VLOOKUP(M2765,'14'!D:D,1,0))</f>
        <v/>
      </c>
    </row>
    <row r="2766" spans="1:15" ht="12.75" customHeight="1" x14ac:dyDescent="0.2">
      <c r="A2766" s="36" t="str">
        <f>'0'!$A$4</f>
        <v>………………..</v>
      </c>
      <c r="B2766" s="37">
        <f>'0'!$A$2</f>
        <v>46112</v>
      </c>
      <c r="C2766" s="37" t="s">
        <v>1243</v>
      </c>
      <c r="D2766" s="119" t="str">
        <f>IF(G2766="","",VLOOKUP(G2766,номенклатури!R:T,2,0))</f>
        <v/>
      </c>
      <c r="E2766" s="365" t="str">
        <f>IF(G2766="","",VLOOKUP(G2766,номенклатури!R:T,3,0))</f>
        <v/>
      </c>
      <c r="F2766" s="159" t="str">
        <f>IF(G2766="","",IF(ISERROR(VLOOKUP(G2766,номенклатури!V:V,1,0)),E2766*H2766,E2766*I2766))</f>
        <v/>
      </c>
      <c r="G2766" s="14"/>
      <c r="H2766" s="15"/>
      <c r="I2766" s="15"/>
      <c r="J2766" s="15"/>
      <c r="K2766" s="15"/>
      <c r="L2766" s="217"/>
      <c r="M2766" s="22"/>
      <c r="N2766" s="119" t="str">
        <f>IF(G2766="","",VLOOKUP(G2766,номенклатури!R:U,4,0))</f>
        <v/>
      </c>
      <c r="O2766" s="119" t="str">
        <f>IF(M2766="","",VLOOKUP(M2766,'14'!D:D,1,0))</f>
        <v/>
      </c>
    </row>
    <row r="2767" spans="1:15" ht="12.75" customHeight="1" x14ac:dyDescent="0.2">
      <c r="A2767" s="36" t="str">
        <f>'0'!$A$4</f>
        <v>………………..</v>
      </c>
      <c r="B2767" s="37">
        <f>'0'!$A$2</f>
        <v>46112</v>
      </c>
      <c r="C2767" s="37" t="s">
        <v>1243</v>
      </c>
      <c r="D2767" s="119" t="str">
        <f>IF(G2767="","",VLOOKUP(G2767,номенклатури!R:T,2,0))</f>
        <v/>
      </c>
      <c r="E2767" s="365" t="str">
        <f>IF(G2767="","",VLOOKUP(G2767,номенклатури!R:T,3,0))</f>
        <v/>
      </c>
      <c r="F2767" s="159" t="str">
        <f>IF(G2767="","",IF(ISERROR(VLOOKUP(G2767,номенклатури!V:V,1,0)),E2767*H2767,E2767*I2767))</f>
        <v/>
      </c>
      <c r="G2767" s="14"/>
      <c r="H2767" s="15"/>
      <c r="I2767" s="15"/>
      <c r="J2767" s="15"/>
      <c r="K2767" s="15"/>
      <c r="L2767" s="217"/>
      <c r="M2767" s="22"/>
      <c r="N2767" s="119" t="str">
        <f>IF(G2767="","",VLOOKUP(G2767,номенклатури!R:U,4,0))</f>
        <v/>
      </c>
      <c r="O2767" s="119" t="str">
        <f>IF(M2767="","",VLOOKUP(M2767,'14'!D:D,1,0))</f>
        <v/>
      </c>
    </row>
    <row r="2768" spans="1:15" ht="12.75" customHeight="1" x14ac:dyDescent="0.2">
      <c r="A2768" s="36" t="str">
        <f>'0'!$A$4</f>
        <v>………………..</v>
      </c>
      <c r="B2768" s="37">
        <f>'0'!$A$2</f>
        <v>46112</v>
      </c>
      <c r="C2768" s="37" t="s">
        <v>1243</v>
      </c>
      <c r="D2768" s="119" t="str">
        <f>IF(G2768="","",VLOOKUP(G2768,номенклатури!R:T,2,0))</f>
        <v/>
      </c>
      <c r="E2768" s="365" t="str">
        <f>IF(G2768="","",VLOOKUP(G2768,номенклатури!R:T,3,0))</f>
        <v/>
      </c>
      <c r="F2768" s="159" t="str">
        <f>IF(G2768="","",IF(ISERROR(VLOOKUP(G2768,номенклатури!V:V,1,0)),E2768*H2768,E2768*I2768))</f>
        <v/>
      </c>
      <c r="G2768" s="14"/>
      <c r="H2768" s="15"/>
      <c r="I2768" s="15"/>
      <c r="J2768" s="15"/>
      <c r="K2768" s="15"/>
      <c r="L2768" s="217"/>
      <c r="M2768" s="22"/>
      <c r="N2768" s="119" t="str">
        <f>IF(G2768="","",VLOOKUP(G2768,номенклатури!R:U,4,0))</f>
        <v/>
      </c>
      <c r="O2768" s="119" t="str">
        <f>IF(M2768="","",VLOOKUP(M2768,'14'!D:D,1,0))</f>
        <v/>
      </c>
    </row>
    <row r="2769" spans="1:15" ht="12.75" customHeight="1" x14ac:dyDescent="0.2">
      <c r="A2769" s="36" t="str">
        <f>'0'!$A$4</f>
        <v>………………..</v>
      </c>
      <c r="B2769" s="37">
        <f>'0'!$A$2</f>
        <v>46112</v>
      </c>
      <c r="C2769" s="37" t="s">
        <v>1243</v>
      </c>
      <c r="D2769" s="119" t="str">
        <f>IF(G2769="","",VLOOKUP(G2769,номенклатури!R:T,2,0))</f>
        <v/>
      </c>
      <c r="E2769" s="365" t="str">
        <f>IF(G2769="","",VLOOKUP(G2769,номенклатури!R:T,3,0))</f>
        <v/>
      </c>
      <c r="F2769" s="159" t="str">
        <f>IF(G2769="","",IF(ISERROR(VLOOKUP(G2769,номенклатури!V:V,1,0)),E2769*H2769,E2769*I2769))</f>
        <v/>
      </c>
      <c r="G2769" s="14"/>
      <c r="H2769" s="15"/>
      <c r="I2769" s="15"/>
      <c r="J2769" s="15"/>
      <c r="K2769" s="15"/>
      <c r="L2769" s="217"/>
      <c r="M2769" s="22"/>
      <c r="N2769" s="119" t="str">
        <f>IF(G2769="","",VLOOKUP(G2769,номенклатури!R:U,4,0))</f>
        <v/>
      </c>
      <c r="O2769" s="119" t="str">
        <f>IF(M2769="","",VLOOKUP(M2769,'14'!D:D,1,0))</f>
        <v/>
      </c>
    </row>
    <row r="2770" spans="1:15" ht="12.75" customHeight="1" x14ac:dyDescent="0.2">
      <c r="A2770" s="36" t="str">
        <f>'0'!$A$4</f>
        <v>………………..</v>
      </c>
      <c r="B2770" s="37">
        <f>'0'!$A$2</f>
        <v>46112</v>
      </c>
      <c r="C2770" s="37" t="s">
        <v>1243</v>
      </c>
      <c r="D2770" s="119" t="str">
        <f>IF(G2770="","",VLOOKUP(G2770,номенклатури!R:T,2,0))</f>
        <v/>
      </c>
      <c r="E2770" s="365" t="str">
        <f>IF(G2770="","",VLOOKUP(G2770,номенклатури!R:T,3,0))</f>
        <v/>
      </c>
      <c r="F2770" s="159" t="str">
        <f>IF(G2770="","",IF(ISERROR(VLOOKUP(G2770,номенклатури!V:V,1,0)),E2770*H2770,E2770*I2770))</f>
        <v/>
      </c>
      <c r="G2770" s="14"/>
      <c r="H2770" s="15"/>
      <c r="I2770" s="15"/>
      <c r="J2770" s="15"/>
      <c r="K2770" s="15"/>
      <c r="L2770" s="217"/>
      <c r="M2770" s="22"/>
      <c r="N2770" s="119" t="str">
        <f>IF(G2770="","",VLOOKUP(G2770,номенклатури!R:U,4,0))</f>
        <v/>
      </c>
      <c r="O2770" s="119" t="str">
        <f>IF(M2770="","",VLOOKUP(M2770,'14'!D:D,1,0))</f>
        <v/>
      </c>
    </row>
    <row r="2771" spans="1:15" ht="12.75" customHeight="1" x14ac:dyDescent="0.2">
      <c r="A2771" s="36" t="str">
        <f>'0'!$A$4</f>
        <v>………………..</v>
      </c>
      <c r="B2771" s="37">
        <f>'0'!$A$2</f>
        <v>46112</v>
      </c>
      <c r="C2771" s="37" t="s">
        <v>1243</v>
      </c>
      <c r="D2771" s="119" t="str">
        <f>IF(G2771="","",VLOOKUP(G2771,номенклатури!R:T,2,0))</f>
        <v/>
      </c>
      <c r="E2771" s="365" t="str">
        <f>IF(G2771="","",VLOOKUP(G2771,номенклатури!R:T,3,0))</f>
        <v/>
      </c>
      <c r="F2771" s="159" t="str">
        <f>IF(G2771="","",IF(ISERROR(VLOOKUP(G2771,номенклатури!V:V,1,0)),E2771*H2771,E2771*I2771))</f>
        <v/>
      </c>
      <c r="G2771" s="14"/>
      <c r="H2771" s="15"/>
      <c r="I2771" s="15"/>
      <c r="J2771" s="15"/>
      <c r="K2771" s="15"/>
      <c r="L2771" s="217"/>
      <c r="M2771" s="22"/>
      <c r="N2771" s="119" t="str">
        <f>IF(G2771="","",VLOOKUP(G2771,номенклатури!R:U,4,0))</f>
        <v/>
      </c>
      <c r="O2771" s="119" t="str">
        <f>IF(M2771="","",VLOOKUP(M2771,'14'!D:D,1,0))</f>
        <v/>
      </c>
    </row>
    <row r="2772" spans="1:15" ht="12.75" customHeight="1" x14ac:dyDescent="0.2">
      <c r="A2772" s="36" t="str">
        <f>'0'!$A$4</f>
        <v>………………..</v>
      </c>
      <c r="B2772" s="37">
        <f>'0'!$A$2</f>
        <v>46112</v>
      </c>
      <c r="C2772" s="37" t="s">
        <v>1243</v>
      </c>
      <c r="D2772" s="119" t="str">
        <f>IF(G2772="","",VLOOKUP(G2772,номенклатури!R:T,2,0))</f>
        <v/>
      </c>
      <c r="E2772" s="365" t="str">
        <f>IF(G2772="","",VLOOKUP(G2772,номенклатури!R:T,3,0))</f>
        <v/>
      </c>
      <c r="F2772" s="159" t="str">
        <f>IF(G2772="","",IF(ISERROR(VLOOKUP(G2772,номенклатури!V:V,1,0)),E2772*H2772,E2772*I2772))</f>
        <v/>
      </c>
      <c r="G2772" s="14"/>
      <c r="H2772" s="15"/>
      <c r="I2772" s="15"/>
      <c r="J2772" s="15"/>
      <c r="K2772" s="15"/>
      <c r="L2772" s="217"/>
      <c r="M2772" s="22"/>
      <c r="N2772" s="119" t="str">
        <f>IF(G2772="","",VLOOKUP(G2772,номенклатури!R:U,4,0))</f>
        <v/>
      </c>
      <c r="O2772" s="119" t="str">
        <f>IF(M2772="","",VLOOKUP(M2772,'14'!D:D,1,0))</f>
        <v/>
      </c>
    </row>
    <row r="2773" spans="1:15" ht="12.75" customHeight="1" x14ac:dyDescent="0.2">
      <c r="A2773" s="36" t="str">
        <f>'0'!$A$4</f>
        <v>………………..</v>
      </c>
      <c r="B2773" s="37">
        <f>'0'!$A$2</f>
        <v>46112</v>
      </c>
      <c r="C2773" s="37" t="s">
        <v>1243</v>
      </c>
      <c r="D2773" s="119" t="str">
        <f>IF(G2773="","",VLOOKUP(G2773,номенклатури!R:T,2,0))</f>
        <v/>
      </c>
      <c r="E2773" s="365" t="str">
        <f>IF(G2773="","",VLOOKUP(G2773,номенклатури!R:T,3,0))</f>
        <v/>
      </c>
      <c r="F2773" s="159" t="str">
        <f>IF(G2773="","",IF(ISERROR(VLOOKUP(G2773,номенклатури!V:V,1,0)),E2773*H2773,E2773*I2773))</f>
        <v/>
      </c>
      <c r="G2773" s="14"/>
      <c r="H2773" s="15"/>
      <c r="I2773" s="15"/>
      <c r="J2773" s="15"/>
      <c r="K2773" s="15"/>
      <c r="L2773" s="217"/>
      <c r="M2773" s="22"/>
      <c r="N2773" s="119" t="str">
        <f>IF(G2773="","",VLOOKUP(G2773,номенклатури!R:U,4,0))</f>
        <v/>
      </c>
      <c r="O2773" s="119" t="str">
        <f>IF(M2773="","",VLOOKUP(M2773,'14'!D:D,1,0))</f>
        <v/>
      </c>
    </row>
    <row r="2774" spans="1:15" ht="12.75" customHeight="1" x14ac:dyDescent="0.2">
      <c r="A2774" s="36" t="str">
        <f>'0'!$A$4</f>
        <v>………………..</v>
      </c>
      <c r="B2774" s="37">
        <f>'0'!$A$2</f>
        <v>46112</v>
      </c>
      <c r="C2774" s="37" t="s">
        <v>1243</v>
      </c>
      <c r="D2774" s="119" t="str">
        <f>IF(G2774="","",VLOOKUP(G2774,номенклатури!R:T,2,0))</f>
        <v/>
      </c>
      <c r="E2774" s="365" t="str">
        <f>IF(G2774="","",VLOOKUP(G2774,номенклатури!R:T,3,0))</f>
        <v/>
      </c>
      <c r="F2774" s="159" t="str">
        <f>IF(G2774="","",IF(ISERROR(VLOOKUP(G2774,номенклатури!V:V,1,0)),E2774*H2774,E2774*I2774))</f>
        <v/>
      </c>
      <c r="G2774" s="14"/>
      <c r="H2774" s="15"/>
      <c r="I2774" s="15"/>
      <c r="J2774" s="15"/>
      <c r="K2774" s="15"/>
      <c r="L2774" s="217"/>
      <c r="M2774" s="22"/>
      <c r="N2774" s="119" t="str">
        <f>IF(G2774="","",VLOOKUP(G2774,номенклатури!R:U,4,0))</f>
        <v/>
      </c>
      <c r="O2774" s="119" t="str">
        <f>IF(M2774="","",VLOOKUP(M2774,'14'!D:D,1,0))</f>
        <v/>
      </c>
    </row>
    <row r="2775" spans="1:15" ht="12.75" customHeight="1" x14ac:dyDescent="0.2">
      <c r="A2775" s="36" t="str">
        <f>'0'!$A$4</f>
        <v>………………..</v>
      </c>
      <c r="B2775" s="37">
        <f>'0'!$A$2</f>
        <v>46112</v>
      </c>
      <c r="C2775" s="37" t="s">
        <v>1243</v>
      </c>
      <c r="D2775" s="119" t="str">
        <f>IF(G2775="","",VLOOKUP(G2775,номенклатури!R:T,2,0))</f>
        <v/>
      </c>
      <c r="E2775" s="365" t="str">
        <f>IF(G2775="","",VLOOKUP(G2775,номенклатури!R:T,3,0))</f>
        <v/>
      </c>
      <c r="F2775" s="159" t="str">
        <f>IF(G2775="","",IF(ISERROR(VLOOKUP(G2775,номенклатури!V:V,1,0)),E2775*H2775,E2775*I2775))</f>
        <v/>
      </c>
      <c r="G2775" s="14"/>
      <c r="H2775" s="15"/>
      <c r="I2775" s="15"/>
      <c r="J2775" s="15"/>
      <c r="K2775" s="15"/>
      <c r="L2775" s="217"/>
      <c r="M2775" s="22"/>
      <c r="N2775" s="119" t="str">
        <f>IF(G2775="","",VLOOKUP(G2775,номенклатури!R:U,4,0))</f>
        <v/>
      </c>
      <c r="O2775" s="119" t="str">
        <f>IF(M2775="","",VLOOKUP(M2775,'14'!D:D,1,0))</f>
        <v/>
      </c>
    </row>
    <row r="2776" spans="1:15" ht="12.75" customHeight="1" x14ac:dyDescent="0.2">
      <c r="A2776" s="36" t="str">
        <f>'0'!$A$4</f>
        <v>………………..</v>
      </c>
      <c r="B2776" s="37">
        <f>'0'!$A$2</f>
        <v>46112</v>
      </c>
      <c r="C2776" s="37" t="s">
        <v>1243</v>
      </c>
      <c r="D2776" s="119" t="str">
        <f>IF(G2776="","",VLOOKUP(G2776,номенклатури!R:T,2,0))</f>
        <v/>
      </c>
      <c r="E2776" s="365" t="str">
        <f>IF(G2776="","",VLOOKUP(G2776,номенклатури!R:T,3,0))</f>
        <v/>
      </c>
      <c r="F2776" s="159" t="str">
        <f>IF(G2776="","",IF(ISERROR(VLOOKUP(G2776,номенклатури!V:V,1,0)),E2776*H2776,E2776*I2776))</f>
        <v/>
      </c>
      <c r="G2776" s="14"/>
      <c r="H2776" s="15"/>
      <c r="I2776" s="15"/>
      <c r="J2776" s="15"/>
      <c r="K2776" s="15"/>
      <c r="L2776" s="217"/>
      <c r="M2776" s="22"/>
      <c r="N2776" s="119" t="str">
        <f>IF(G2776="","",VLOOKUP(G2776,номенклатури!R:U,4,0))</f>
        <v/>
      </c>
      <c r="O2776" s="119" t="str">
        <f>IF(M2776="","",VLOOKUP(M2776,'14'!D:D,1,0))</f>
        <v/>
      </c>
    </row>
    <row r="2777" spans="1:15" ht="12.75" customHeight="1" x14ac:dyDescent="0.2">
      <c r="A2777" s="36" t="str">
        <f>'0'!$A$4</f>
        <v>………………..</v>
      </c>
      <c r="B2777" s="37">
        <f>'0'!$A$2</f>
        <v>46112</v>
      </c>
      <c r="C2777" s="37" t="s">
        <v>1243</v>
      </c>
      <c r="D2777" s="119" t="str">
        <f>IF(G2777="","",VLOOKUP(G2777,номенклатури!R:T,2,0))</f>
        <v/>
      </c>
      <c r="E2777" s="365" t="str">
        <f>IF(G2777="","",VLOOKUP(G2777,номенклатури!R:T,3,0))</f>
        <v/>
      </c>
      <c r="F2777" s="159" t="str">
        <f>IF(G2777="","",IF(ISERROR(VLOOKUP(G2777,номенклатури!V:V,1,0)),E2777*H2777,E2777*I2777))</f>
        <v/>
      </c>
      <c r="G2777" s="14"/>
      <c r="H2777" s="15"/>
      <c r="I2777" s="15"/>
      <c r="J2777" s="15"/>
      <c r="K2777" s="15"/>
      <c r="L2777" s="217"/>
      <c r="M2777" s="22"/>
      <c r="N2777" s="119" t="str">
        <f>IF(G2777="","",VLOOKUP(G2777,номенклатури!R:U,4,0))</f>
        <v/>
      </c>
      <c r="O2777" s="119" t="str">
        <f>IF(M2777="","",VLOOKUP(M2777,'14'!D:D,1,0))</f>
        <v/>
      </c>
    </row>
    <row r="2778" spans="1:15" ht="12.75" customHeight="1" x14ac:dyDescent="0.2">
      <c r="A2778" s="36" t="str">
        <f>'0'!$A$4</f>
        <v>………………..</v>
      </c>
      <c r="B2778" s="37">
        <f>'0'!$A$2</f>
        <v>46112</v>
      </c>
      <c r="C2778" s="37" t="s">
        <v>1243</v>
      </c>
      <c r="D2778" s="119" t="str">
        <f>IF(G2778="","",VLOOKUP(G2778,номенклатури!R:T,2,0))</f>
        <v/>
      </c>
      <c r="E2778" s="365" t="str">
        <f>IF(G2778="","",VLOOKUP(G2778,номенклатури!R:T,3,0))</f>
        <v/>
      </c>
      <c r="F2778" s="159" t="str">
        <f>IF(G2778="","",IF(ISERROR(VLOOKUP(G2778,номенклатури!V:V,1,0)),E2778*H2778,E2778*I2778))</f>
        <v/>
      </c>
      <c r="G2778" s="14"/>
      <c r="H2778" s="15"/>
      <c r="I2778" s="15"/>
      <c r="J2778" s="15"/>
      <c r="K2778" s="15"/>
      <c r="L2778" s="217"/>
      <c r="M2778" s="22"/>
      <c r="N2778" s="119" t="str">
        <f>IF(G2778="","",VLOOKUP(G2778,номенклатури!R:U,4,0))</f>
        <v/>
      </c>
      <c r="O2778" s="119" t="str">
        <f>IF(M2778="","",VLOOKUP(M2778,'14'!D:D,1,0))</f>
        <v/>
      </c>
    </row>
    <row r="2779" spans="1:15" ht="12.75" customHeight="1" x14ac:dyDescent="0.2">
      <c r="A2779" s="36" t="str">
        <f>'0'!$A$4</f>
        <v>………………..</v>
      </c>
      <c r="B2779" s="37">
        <f>'0'!$A$2</f>
        <v>46112</v>
      </c>
      <c r="C2779" s="37" t="s">
        <v>1243</v>
      </c>
      <c r="D2779" s="119" t="str">
        <f>IF(G2779="","",VLOOKUP(G2779,номенклатури!R:T,2,0))</f>
        <v/>
      </c>
      <c r="E2779" s="365" t="str">
        <f>IF(G2779="","",VLOOKUP(G2779,номенклатури!R:T,3,0))</f>
        <v/>
      </c>
      <c r="F2779" s="159" t="str">
        <f>IF(G2779="","",IF(ISERROR(VLOOKUP(G2779,номенклатури!V:V,1,0)),E2779*H2779,E2779*I2779))</f>
        <v/>
      </c>
      <c r="G2779" s="14"/>
      <c r="H2779" s="15"/>
      <c r="I2779" s="15"/>
      <c r="J2779" s="15"/>
      <c r="K2779" s="15"/>
      <c r="L2779" s="217"/>
      <c r="M2779" s="22"/>
      <c r="N2779" s="119" t="str">
        <f>IF(G2779="","",VLOOKUP(G2779,номенклатури!R:U,4,0))</f>
        <v/>
      </c>
      <c r="O2779" s="119" t="str">
        <f>IF(M2779="","",VLOOKUP(M2779,'14'!D:D,1,0))</f>
        <v/>
      </c>
    </row>
    <row r="2780" spans="1:15" ht="12.75" customHeight="1" x14ac:dyDescent="0.2">
      <c r="A2780" s="36" t="str">
        <f>'0'!$A$4</f>
        <v>………………..</v>
      </c>
      <c r="B2780" s="37">
        <f>'0'!$A$2</f>
        <v>46112</v>
      </c>
      <c r="C2780" s="37" t="s">
        <v>1243</v>
      </c>
      <c r="D2780" s="119" t="str">
        <f>IF(G2780="","",VLOOKUP(G2780,номенклатури!R:T,2,0))</f>
        <v/>
      </c>
      <c r="E2780" s="365" t="str">
        <f>IF(G2780="","",VLOOKUP(G2780,номенклатури!R:T,3,0))</f>
        <v/>
      </c>
      <c r="F2780" s="159" t="str">
        <f>IF(G2780="","",IF(ISERROR(VLOOKUP(G2780,номенклатури!V:V,1,0)),E2780*H2780,E2780*I2780))</f>
        <v/>
      </c>
      <c r="G2780" s="14"/>
      <c r="H2780" s="15"/>
      <c r="I2780" s="15"/>
      <c r="J2780" s="15"/>
      <c r="K2780" s="15"/>
      <c r="L2780" s="217"/>
      <c r="M2780" s="22"/>
      <c r="N2780" s="119" t="str">
        <f>IF(G2780="","",VLOOKUP(G2780,номенклатури!R:U,4,0))</f>
        <v/>
      </c>
      <c r="O2780" s="119" t="str">
        <f>IF(M2780="","",VLOOKUP(M2780,'14'!D:D,1,0))</f>
        <v/>
      </c>
    </row>
    <row r="2781" spans="1:15" ht="12.75" customHeight="1" x14ac:dyDescent="0.2">
      <c r="A2781" s="36" t="str">
        <f>'0'!$A$4</f>
        <v>………………..</v>
      </c>
      <c r="B2781" s="37">
        <f>'0'!$A$2</f>
        <v>46112</v>
      </c>
      <c r="C2781" s="37" t="s">
        <v>1243</v>
      </c>
      <c r="D2781" s="119" t="str">
        <f>IF(G2781="","",VLOOKUP(G2781,номенклатури!R:T,2,0))</f>
        <v/>
      </c>
      <c r="E2781" s="365" t="str">
        <f>IF(G2781="","",VLOOKUP(G2781,номенклатури!R:T,3,0))</f>
        <v/>
      </c>
      <c r="F2781" s="159" t="str">
        <f>IF(G2781="","",IF(ISERROR(VLOOKUP(G2781,номенклатури!V:V,1,0)),E2781*H2781,E2781*I2781))</f>
        <v/>
      </c>
      <c r="G2781" s="14"/>
      <c r="H2781" s="15"/>
      <c r="I2781" s="15"/>
      <c r="J2781" s="15"/>
      <c r="K2781" s="15"/>
      <c r="L2781" s="217"/>
      <c r="M2781" s="22"/>
      <c r="N2781" s="119" t="str">
        <f>IF(G2781="","",VLOOKUP(G2781,номенклатури!R:U,4,0))</f>
        <v/>
      </c>
      <c r="O2781" s="119" t="str">
        <f>IF(M2781="","",VLOOKUP(M2781,'14'!D:D,1,0))</f>
        <v/>
      </c>
    </row>
    <row r="2782" spans="1:15" ht="12.75" customHeight="1" x14ac:dyDescent="0.2">
      <c r="A2782" s="36" t="str">
        <f>'0'!$A$4</f>
        <v>………………..</v>
      </c>
      <c r="B2782" s="37">
        <f>'0'!$A$2</f>
        <v>46112</v>
      </c>
      <c r="C2782" s="37" t="s">
        <v>1243</v>
      </c>
      <c r="D2782" s="119" t="str">
        <f>IF(G2782="","",VLOOKUP(G2782,номенклатури!R:T,2,0))</f>
        <v/>
      </c>
      <c r="E2782" s="365" t="str">
        <f>IF(G2782="","",VLOOKUP(G2782,номенклатури!R:T,3,0))</f>
        <v/>
      </c>
      <c r="F2782" s="159" t="str">
        <f>IF(G2782="","",IF(ISERROR(VLOOKUP(G2782,номенклатури!V:V,1,0)),E2782*H2782,E2782*I2782))</f>
        <v/>
      </c>
      <c r="G2782" s="14"/>
      <c r="H2782" s="15"/>
      <c r="I2782" s="15"/>
      <c r="J2782" s="15"/>
      <c r="K2782" s="15"/>
      <c r="L2782" s="217"/>
      <c r="M2782" s="22"/>
      <c r="N2782" s="119" t="str">
        <f>IF(G2782="","",VLOOKUP(G2782,номенклатури!R:U,4,0))</f>
        <v/>
      </c>
      <c r="O2782" s="119" t="str">
        <f>IF(M2782="","",VLOOKUP(M2782,'14'!D:D,1,0))</f>
        <v/>
      </c>
    </row>
    <row r="2783" spans="1:15" ht="12.75" customHeight="1" x14ac:dyDescent="0.2">
      <c r="A2783" s="36" t="str">
        <f>'0'!$A$4</f>
        <v>………………..</v>
      </c>
      <c r="B2783" s="37">
        <f>'0'!$A$2</f>
        <v>46112</v>
      </c>
      <c r="C2783" s="37" t="s">
        <v>1243</v>
      </c>
      <c r="D2783" s="119" t="str">
        <f>IF(G2783="","",VLOOKUP(G2783,номенклатури!R:T,2,0))</f>
        <v/>
      </c>
      <c r="E2783" s="365" t="str">
        <f>IF(G2783="","",VLOOKUP(G2783,номенклатури!R:T,3,0))</f>
        <v/>
      </c>
      <c r="F2783" s="159" t="str">
        <f>IF(G2783="","",IF(ISERROR(VLOOKUP(G2783,номенклатури!V:V,1,0)),E2783*H2783,E2783*I2783))</f>
        <v/>
      </c>
      <c r="G2783" s="14"/>
      <c r="H2783" s="15"/>
      <c r="I2783" s="15"/>
      <c r="J2783" s="15"/>
      <c r="K2783" s="15"/>
      <c r="L2783" s="217"/>
      <c r="M2783" s="22"/>
      <c r="N2783" s="119" t="str">
        <f>IF(G2783="","",VLOOKUP(G2783,номенклатури!R:U,4,0))</f>
        <v/>
      </c>
      <c r="O2783" s="119" t="str">
        <f>IF(M2783="","",VLOOKUP(M2783,'14'!D:D,1,0))</f>
        <v/>
      </c>
    </row>
    <row r="2784" spans="1:15" ht="12.75" customHeight="1" x14ac:dyDescent="0.2">
      <c r="A2784" s="36" t="str">
        <f>'0'!$A$4</f>
        <v>………………..</v>
      </c>
      <c r="B2784" s="37">
        <f>'0'!$A$2</f>
        <v>46112</v>
      </c>
      <c r="C2784" s="37" t="s">
        <v>1243</v>
      </c>
      <c r="D2784" s="119" t="str">
        <f>IF(G2784="","",VLOOKUP(G2784,номенклатури!R:T,2,0))</f>
        <v/>
      </c>
      <c r="E2784" s="365" t="str">
        <f>IF(G2784="","",VLOOKUP(G2784,номенклатури!R:T,3,0))</f>
        <v/>
      </c>
      <c r="F2784" s="159" t="str">
        <f>IF(G2784="","",IF(ISERROR(VLOOKUP(G2784,номенклатури!V:V,1,0)),E2784*H2784,E2784*I2784))</f>
        <v/>
      </c>
      <c r="G2784" s="14"/>
      <c r="H2784" s="15"/>
      <c r="I2784" s="15"/>
      <c r="J2784" s="15"/>
      <c r="K2784" s="15"/>
      <c r="L2784" s="217"/>
      <c r="M2784" s="22"/>
      <c r="N2784" s="119" t="str">
        <f>IF(G2784="","",VLOOKUP(G2784,номенклатури!R:U,4,0))</f>
        <v/>
      </c>
      <c r="O2784" s="119" t="str">
        <f>IF(M2784="","",VLOOKUP(M2784,'14'!D:D,1,0))</f>
        <v/>
      </c>
    </row>
    <row r="2785" spans="1:15" ht="12.75" customHeight="1" x14ac:dyDescent="0.2">
      <c r="A2785" s="36" t="str">
        <f>'0'!$A$4</f>
        <v>………………..</v>
      </c>
      <c r="B2785" s="37">
        <f>'0'!$A$2</f>
        <v>46112</v>
      </c>
      <c r="C2785" s="37" t="s">
        <v>1243</v>
      </c>
      <c r="D2785" s="119" t="str">
        <f>IF(G2785="","",VLOOKUP(G2785,номенклатури!R:T,2,0))</f>
        <v/>
      </c>
      <c r="E2785" s="365" t="str">
        <f>IF(G2785="","",VLOOKUP(G2785,номенклатури!R:T,3,0))</f>
        <v/>
      </c>
      <c r="F2785" s="159" t="str">
        <f>IF(G2785="","",IF(ISERROR(VLOOKUP(G2785,номенклатури!V:V,1,0)),E2785*H2785,E2785*I2785))</f>
        <v/>
      </c>
      <c r="G2785" s="14"/>
      <c r="H2785" s="15"/>
      <c r="I2785" s="15"/>
      <c r="J2785" s="15"/>
      <c r="K2785" s="15"/>
      <c r="L2785" s="217"/>
      <c r="M2785" s="22"/>
      <c r="N2785" s="119" t="str">
        <f>IF(G2785="","",VLOOKUP(G2785,номенклатури!R:U,4,0))</f>
        <v/>
      </c>
      <c r="O2785" s="119" t="str">
        <f>IF(M2785="","",VLOOKUP(M2785,'14'!D:D,1,0))</f>
        <v/>
      </c>
    </row>
    <row r="2786" spans="1:15" ht="12.75" customHeight="1" x14ac:dyDescent="0.2">
      <c r="A2786" s="36" t="str">
        <f>'0'!$A$4</f>
        <v>………………..</v>
      </c>
      <c r="B2786" s="37">
        <f>'0'!$A$2</f>
        <v>46112</v>
      </c>
      <c r="C2786" s="37" t="s">
        <v>1243</v>
      </c>
      <c r="D2786" s="119" t="str">
        <f>IF(G2786="","",VLOOKUP(G2786,номенклатури!R:T,2,0))</f>
        <v/>
      </c>
      <c r="E2786" s="365" t="str">
        <f>IF(G2786="","",VLOOKUP(G2786,номенклатури!R:T,3,0))</f>
        <v/>
      </c>
      <c r="F2786" s="159" t="str">
        <f>IF(G2786="","",IF(ISERROR(VLOOKUP(G2786,номенклатури!V:V,1,0)),E2786*H2786,E2786*I2786))</f>
        <v/>
      </c>
      <c r="G2786" s="14"/>
      <c r="H2786" s="15"/>
      <c r="I2786" s="15"/>
      <c r="J2786" s="15"/>
      <c r="K2786" s="15"/>
      <c r="L2786" s="217"/>
      <c r="M2786" s="22"/>
      <c r="N2786" s="119" t="str">
        <f>IF(G2786="","",VLOOKUP(G2786,номенклатури!R:U,4,0))</f>
        <v/>
      </c>
      <c r="O2786" s="119" t="str">
        <f>IF(M2786="","",VLOOKUP(M2786,'14'!D:D,1,0))</f>
        <v/>
      </c>
    </row>
    <row r="2787" spans="1:15" ht="12.75" customHeight="1" x14ac:dyDescent="0.2">
      <c r="A2787" s="36" t="str">
        <f>'0'!$A$4</f>
        <v>………………..</v>
      </c>
      <c r="B2787" s="37">
        <f>'0'!$A$2</f>
        <v>46112</v>
      </c>
      <c r="C2787" s="37" t="s">
        <v>1243</v>
      </c>
      <c r="D2787" s="119" t="str">
        <f>IF(G2787="","",VLOOKUP(G2787,номенклатури!R:T,2,0))</f>
        <v/>
      </c>
      <c r="E2787" s="365" t="str">
        <f>IF(G2787="","",VLOOKUP(G2787,номенклатури!R:T,3,0))</f>
        <v/>
      </c>
      <c r="F2787" s="159" t="str">
        <f>IF(G2787="","",IF(ISERROR(VLOOKUP(G2787,номенклатури!V:V,1,0)),E2787*H2787,E2787*I2787))</f>
        <v/>
      </c>
      <c r="G2787" s="14"/>
      <c r="H2787" s="15"/>
      <c r="I2787" s="15"/>
      <c r="J2787" s="15"/>
      <c r="K2787" s="15"/>
      <c r="L2787" s="217"/>
      <c r="M2787" s="22"/>
      <c r="N2787" s="119" t="str">
        <f>IF(G2787="","",VLOOKUP(G2787,номенклатури!R:U,4,0))</f>
        <v/>
      </c>
      <c r="O2787" s="119" t="str">
        <f>IF(M2787="","",VLOOKUP(M2787,'14'!D:D,1,0))</f>
        <v/>
      </c>
    </row>
    <row r="2788" spans="1:15" ht="12.75" customHeight="1" x14ac:dyDescent="0.2">
      <c r="A2788" s="36" t="str">
        <f>'0'!$A$4</f>
        <v>………………..</v>
      </c>
      <c r="B2788" s="37">
        <f>'0'!$A$2</f>
        <v>46112</v>
      </c>
      <c r="C2788" s="37" t="s">
        <v>1243</v>
      </c>
      <c r="D2788" s="119" t="str">
        <f>IF(G2788="","",VLOOKUP(G2788,номенклатури!R:T,2,0))</f>
        <v/>
      </c>
      <c r="E2788" s="365" t="str">
        <f>IF(G2788="","",VLOOKUP(G2788,номенклатури!R:T,3,0))</f>
        <v/>
      </c>
      <c r="F2788" s="159" t="str">
        <f>IF(G2788="","",IF(ISERROR(VLOOKUP(G2788,номенклатури!V:V,1,0)),E2788*H2788,E2788*I2788))</f>
        <v/>
      </c>
      <c r="G2788" s="14"/>
      <c r="H2788" s="15"/>
      <c r="I2788" s="15"/>
      <c r="J2788" s="15"/>
      <c r="K2788" s="15"/>
      <c r="L2788" s="217"/>
      <c r="M2788" s="22"/>
      <c r="N2788" s="119" t="str">
        <f>IF(G2788="","",VLOOKUP(G2788,номенклатури!R:U,4,0))</f>
        <v/>
      </c>
      <c r="O2788" s="119" t="str">
        <f>IF(M2788="","",VLOOKUP(M2788,'14'!D:D,1,0))</f>
        <v/>
      </c>
    </row>
    <row r="2789" spans="1:15" ht="12.75" customHeight="1" x14ac:dyDescent="0.2">
      <c r="A2789" s="36" t="str">
        <f>'0'!$A$4</f>
        <v>………………..</v>
      </c>
      <c r="B2789" s="37">
        <f>'0'!$A$2</f>
        <v>46112</v>
      </c>
      <c r="C2789" s="37" t="s">
        <v>1243</v>
      </c>
      <c r="D2789" s="119" t="str">
        <f>IF(G2789="","",VLOOKUP(G2789,номенклатури!R:T,2,0))</f>
        <v/>
      </c>
      <c r="E2789" s="365" t="str">
        <f>IF(G2789="","",VLOOKUP(G2789,номенклатури!R:T,3,0))</f>
        <v/>
      </c>
      <c r="F2789" s="159" t="str">
        <f>IF(G2789="","",IF(ISERROR(VLOOKUP(G2789,номенклатури!V:V,1,0)),E2789*H2789,E2789*I2789))</f>
        <v/>
      </c>
      <c r="G2789" s="14"/>
      <c r="H2789" s="15"/>
      <c r="I2789" s="15"/>
      <c r="J2789" s="15"/>
      <c r="K2789" s="15"/>
      <c r="L2789" s="217"/>
      <c r="M2789" s="22"/>
      <c r="N2789" s="119" t="str">
        <f>IF(G2789="","",VLOOKUP(G2789,номенклатури!R:U,4,0))</f>
        <v/>
      </c>
      <c r="O2789" s="119" t="str">
        <f>IF(M2789="","",VLOOKUP(M2789,'14'!D:D,1,0))</f>
        <v/>
      </c>
    </row>
    <row r="2790" spans="1:15" ht="12.75" customHeight="1" x14ac:dyDescent="0.2">
      <c r="A2790" s="36" t="str">
        <f>'0'!$A$4</f>
        <v>………………..</v>
      </c>
      <c r="B2790" s="37">
        <f>'0'!$A$2</f>
        <v>46112</v>
      </c>
      <c r="C2790" s="37" t="s">
        <v>1243</v>
      </c>
      <c r="D2790" s="119" t="str">
        <f>IF(G2790="","",VLOOKUP(G2790,номенклатури!R:T,2,0))</f>
        <v/>
      </c>
      <c r="E2790" s="365" t="str">
        <f>IF(G2790="","",VLOOKUP(G2790,номенклатури!R:T,3,0))</f>
        <v/>
      </c>
      <c r="F2790" s="159" t="str">
        <f>IF(G2790="","",IF(ISERROR(VLOOKUP(G2790,номенклатури!V:V,1,0)),E2790*H2790,E2790*I2790))</f>
        <v/>
      </c>
      <c r="G2790" s="14"/>
      <c r="H2790" s="15"/>
      <c r="I2790" s="15"/>
      <c r="J2790" s="15"/>
      <c r="K2790" s="15"/>
      <c r="L2790" s="217"/>
      <c r="M2790" s="22"/>
      <c r="N2790" s="119" t="str">
        <f>IF(G2790="","",VLOOKUP(G2790,номенклатури!R:U,4,0))</f>
        <v/>
      </c>
      <c r="O2790" s="119" t="str">
        <f>IF(M2790="","",VLOOKUP(M2790,'14'!D:D,1,0))</f>
        <v/>
      </c>
    </row>
    <row r="2791" spans="1:15" ht="12.75" customHeight="1" x14ac:dyDescent="0.2">
      <c r="A2791" s="36" t="str">
        <f>'0'!$A$4</f>
        <v>………………..</v>
      </c>
      <c r="B2791" s="37">
        <f>'0'!$A$2</f>
        <v>46112</v>
      </c>
      <c r="C2791" s="37" t="s">
        <v>1243</v>
      </c>
      <c r="D2791" s="119" t="str">
        <f>IF(G2791="","",VLOOKUP(G2791,номенклатури!R:T,2,0))</f>
        <v/>
      </c>
      <c r="E2791" s="365" t="str">
        <f>IF(G2791="","",VLOOKUP(G2791,номенклатури!R:T,3,0))</f>
        <v/>
      </c>
      <c r="F2791" s="159" t="str">
        <f>IF(G2791="","",IF(ISERROR(VLOOKUP(G2791,номенклатури!V:V,1,0)),E2791*H2791,E2791*I2791))</f>
        <v/>
      </c>
      <c r="G2791" s="14"/>
      <c r="H2791" s="15"/>
      <c r="I2791" s="15"/>
      <c r="J2791" s="15"/>
      <c r="K2791" s="15"/>
      <c r="L2791" s="217"/>
      <c r="M2791" s="22"/>
      <c r="N2791" s="119" t="str">
        <f>IF(G2791="","",VLOOKUP(G2791,номенклатури!R:U,4,0))</f>
        <v/>
      </c>
      <c r="O2791" s="119" t="str">
        <f>IF(M2791="","",VLOOKUP(M2791,'14'!D:D,1,0))</f>
        <v/>
      </c>
    </row>
    <row r="2792" spans="1:15" ht="12.75" customHeight="1" x14ac:dyDescent="0.2">
      <c r="A2792" s="36" t="str">
        <f>'0'!$A$4</f>
        <v>………………..</v>
      </c>
      <c r="B2792" s="37">
        <f>'0'!$A$2</f>
        <v>46112</v>
      </c>
      <c r="C2792" s="37" t="s">
        <v>1243</v>
      </c>
      <c r="D2792" s="119" t="str">
        <f>IF(G2792="","",VLOOKUP(G2792,номенклатури!R:T,2,0))</f>
        <v/>
      </c>
      <c r="E2792" s="365" t="str">
        <f>IF(G2792="","",VLOOKUP(G2792,номенклатури!R:T,3,0))</f>
        <v/>
      </c>
      <c r="F2792" s="159" t="str">
        <f>IF(G2792="","",IF(ISERROR(VLOOKUP(G2792,номенклатури!V:V,1,0)),E2792*H2792,E2792*I2792))</f>
        <v/>
      </c>
      <c r="G2792" s="14"/>
      <c r="H2792" s="15"/>
      <c r="I2792" s="15"/>
      <c r="J2792" s="15"/>
      <c r="K2792" s="15"/>
      <c r="L2792" s="217"/>
      <c r="M2792" s="22"/>
      <c r="N2792" s="119" t="str">
        <f>IF(G2792="","",VLOOKUP(G2792,номенклатури!R:U,4,0))</f>
        <v/>
      </c>
      <c r="O2792" s="119" t="str">
        <f>IF(M2792="","",VLOOKUP(M2792,'14'!D:D,1,0))</f>
        <v/>
      </c>
    </row>
    <row r="2793" spans="1:15" ht="12.75" customHeight="1" x14ac:dyDescent="0.2">
      <c r="A2793" s="36" t="str">
        <f>'0'!$A$4</f>
        <v>………………..</v>
      </c>
      <c r="B2793" s="37">
        <f>'0'!$A$2</f>
        <v>46112</v>
      </c>
      <c r="C2793" s="37" t="s">
        <v>1243</v>
      </c>
      <c r="D2793" s="119" t="str">
        <f>IF(G2793="","",VLOOKUP(G2793,номенклатури!R:T,2,0))</f>
        <v/>
      </c>
      <c r="E2793" s="365" t="str">
        <f>IF(G2793="","",VLOOKUP(G2793,номенклатури!R:T,3,0))</f>
        <v/>
      </c>
      <c r="F2793" s="159" t="str">
        <f>IF(G2793="","",IF(ISERROR(VLOOKUP(G2793,номенклатури!V:V,1,0)),E2793*H2793,E2793*I2793))</f>
        <v/>
      </c>
      <c r="G2793" s="14"/>
      <c r="H2793" s="15"/>
      <c r="I2793" s="15"/>
      <c r="J2793" s="15"/>
      <c r="K2793" s="15"/>
      <c r="L2793" s="217"/>
      <c r="M2793" s="22"/>
      <c r="N2793" s="119" t="str">
        <f>IF(G2793="","",VLOOKUP(G2793,номенклатури!R:U,4,0))</f>
        <v/>
      </c>
      <c r="O2793" s="119" t="str">
        <f>IF(M2793="","",VLOOKUP(M2793,'14'!D:D,1,0))</f>
        <v/>
      </c>
    </row>
    <row r="2794" spans="1:15" ht="12.75" customHeight="1" x14ac:dyDescent="0.2">
      <c r="A2794" s="36" t="str">
        <f>'0'!$A$4</f>
        <v>………………..</v>
      </c>
      <c r="B2794" s="37">
        <f>'0'!$A$2</f>
        <v>46112</v>
      </c>
      <c r="C2794" s="37" t="s">
        <v>1243</v>
      </c>
      <c r="D2794" s="119" t="str">
        <f>IF(G2794="","",VLOOKUP(G2794,номенклатури!R:T,2,0))</f>
        <v/>
      </c>
      <c r="E2794" s="365" t="str">
        <f>IF(G2794="","",VLOOKUP(G2794,номенклатури!R:T,3,0))</f>
        <v/>
      </c>
      <c r="F2794" s="159" t="str">
        <f>IF(G2794="","",IF(ISERROR(VLOOKUP(G2794,номенклатури!V:V,1,0)),E2794*H2794,E2794*I2794))</f>
        <v/>
      </c>
      <c r="G2794" s="14"/>
      <c r="H2794" s="15"/>
      <c r="I2794" s="15"/>
      <c r="J2794" s="15"/>
      <c r="K2794" s="15"/>
      <c r="L2794" s="217"/>
      <c r="M2794" s="22"/>
      <c r="N2794" s="119" t="str">
        <f>IF(G2794="","",VLOOKUP(G2794,номенклатури!R:U,4,0))</f>
        <v/>
      </c>
      <c r="O2794" s="119" t="str">
        <f>IF(M2794="","",VLOOKUP(M2794,'14'!D:D,1,0))</f>
        <v/>
      </c>
    </row>
    <row r="2795" spans="1:15" ht="12.75" customHeight="1" x14ac:dyDescent="0.2">
      <c r="A2795" s="36" t="str">
        <f>'0'!$A$4</f>
        <v>………………..</v>
      </c>
      <c r="B2795" s="37">
        <f>'0'!$A$2</f>
        <v>46112</v>
      </c>
      <c r="C2795" s="37" t="s">
        <v>1243</v>
      </c>
      <c r="D2795" s="119" t="str">
        <f>IF(G2795="","",VLOOKUP(G2795,номенклатури!R:T,2,0))</f>
        <v/>
      </c>
      <c r="E2795" s="365" t="str">
        <f>IF(G2795="","",VLOOKUP(G2795,номенклатури!R:T,3,0))</f>
        <v/>
      </c>
      <c r="F2795" s="159" t="str">
        <f>IF(G2795="","",IF(ISERROR(VLOOKUP(G2795,номенклатури!V:V,1,0)),E2795*H2795,E2795*I2795))</f>
        <v/>
      </c>
      <c r="G2795" s="14"/>
      <c r="H2795" s="15"/>
      <c r="I2795" s="15"/>
      <c r="J2795" s="15"/>
      <c r="K2795" s="15"/>
      <c r="L2795" s="217"/>
      <c r="M2795" s="22"/>
      <c r="N2795" s="119" t="str">
        <f>IF(G2795="","",VLOOKUP(G2795,номенклатури!R:U,4,0))</f>
        <v/>
      </c>
      <c r="O2795" s="119" t="str">
        <f>IF(M2795="","",VLOOKUP(M2795,'14'!D:D,1,0))</f>
        <v/>
      </c>
    </row>
    <row r="2796" spans="1:15" ht="12.75" customHeight="1" x14ac:dyDescent="0.2">
      <c r="A2796" s="36" t="str">
        <f>'0'!$A$4</f>
        <v>………………..</v>
      </c>
      <c r="B2796" s="37">
        <f>'0'!$A$2</f>
        <v>46112</v>
      </c>
      <c r="C2796" s="37" t="s">
        <v>1243</v>
      </c>
      <c r="D2796" s="119" t="str">
        <f>IF(G2796="","",VLOOKUP(G2796,номенклатури!R:T,2,0))</f>
        <v/>
      </c>
      <c r="E2796" s="365" t="str">
        <f>IF(G2796="","",VLOOKUP(G2796,номенклатури!R:T,3,0))</f>
        <v/>
      </c>
      <c r="F2796" s="159" t="str">
        <f>IF(G2796="","",IF(ISERROR(VLOOKUP(G2796,номенклатури!V:V,1,0)),E2796*H2796,E2796*I2796))</f>
        <v/>
      </c>
      <c r="G2796" s="14"/>
      <c r="H2796" s="15"/>
      <c r="I2796" s="15"/>
      <c r="J2796" s="15"/>
      <c r="K2796" s="15"/>
      <c r="L2796" s="217"/>
      <c r="M2796" s="22"/>
      <c r="N2796" s="119" t="str">
        <f>IF(G2796="","",VLOOKUP(G2796,номенклатури!R:U,4,0))</f>
        <v/>
      </c>
      <c r="O2796" s="119" t="str">
        <f>IF(M2796="","",VLOOKUP(M2796,'14'!D:D,1,0))</f>
        <v/>
      </c>
    </row>
    <row r="2797" spans="1:15" ht="12.75" customHeight="1" x14ac:dyDescent="0.2">
      <c r="A2797" s="36" t="str">
        <f>'0'!$A$4</f>
        <v>………………..</v>
      </c>
      <c r="B2797" s="37">
        <f>'0'!$A$2</f>
        <v>46112</v>
      </c>
      <c r="C2797" s="37" t="s">
        <v>1243</v>
      </c>
      <c r="D2797" s="119" t="str">
        <f>IF(G2797="","",VLOOKUP(G2797,номенклатури!R:T,2,0))</f>
        <v/>
      </c>
      <c r="E2797" s="365" t="str">
        <f>IF(G2797="","",VLOOKUP(G2797,номенклатури!R:T,3,0))</f>
        <v/>
      </c>
      <c r="F2797" s="159" t="str">
        <f>IF(G2797="","",IF(ISERROR(VLOOKUP(G2797,номенклатури!V:V,1,0)),E2797*H2797,E2797*I2797))</f>
        <v/>
      </c>
      <c r="G2797" s="14"/>
      <c r="H2797" s="15"/>
      <c r="I2797" s="15"/>
      <c r="J2797" s="15"/>
      <c r="K2797" s="15"/>
      <c r="L2797" s="217"/>
      <c r="M2797" s="22"/>
      <c r="N2797" s="119" t="str">
        <f>IF(G2797="","",VLOOKUP(G2797,номенклатури!R:U,4,0))</f>
        <v/>
      </c>
      <c r="O2797" s="119" t="str">
        <f>IF(M2797="","",VLOOKUP(M2797,'14'!D:D,1,0))</f>
        <v/>
      </c>
    </row>
    <row r="2798" spans="1:15" ht="12.75" customHeight="1" x14ac:dyDescent="0.2">
      <c r="A2798" s="36" t="str">
        <f>'0'!$A$4</f>
        <v>………………..</v>
      </c>
      <c r="B2798" s="37">
        <f>'0'!$A$2</f>
        <v>46112</v>
      </c>
      <c r="C2798" s="37" t="s">
        <v>1243</v>
      </c>
      <c r="D2798" s="119" t="str">
        <f>IF(G2798="","",VLOOKUP(G2798,номенклатури!R:T,2,0))</f>
        <v/>
      </c>
      <c r="E2798" s="365" t="str">
        <f>IF(G2798="","",VLOOKUP(G2798,номенклатури!R:T,3,0))</f>
        <v/>
      </c>
      <c r="F2798" s="159" t="str">
        <f>IF(G2798="","",IF(ISERROR(VLOOKUP(G2798,номенклатури!V:V,1,0)),E2798*H2798,E2798*I2798))</f>
        <v/>
      </c>
      <c r="G2798" s="14"/>
      <c r="H2798" s="15"/>
      <c r="I2798" s="15"/>
      <c r="J2798" s="15"/>
      <c r="K2798" s="15"/>
      <c r="L2798" s="217"/>
      <c r="M2798" s="22"/>
      <c r="N2798" s="119" t="str">
        <f>IF(G2798="","",VLOOKUP(G2798,номенклатури!R:U,4,0))</f>
        <v/>
      </c>
      <c r="O2798" s="119" t="str">
        <f>IF(M2798="","",VLOOKUP(M2798,'14'!D:D,1,0))</f>
        <v/>
      </c>
    </row>
    <row r="2799" spans="1:15" ht="12.75" customHeight="1" x14ac:dyDescent="0.2">
      <c r="A2799" s="36" t="str">
        <f>'0'!$A$4</f>
        <v>………………..</v>
      </c>
      <c r="B2799" s="37">
        <f>'0'!$A$2</f>
        <v>46112</v>
      </c>
      <c r="C2799" s="37" t="s">
        <v>1243</v>
      </c>
      <c r="D2799" s="119" t="str">
        <f>IF(G2799="","",VLOOKUP(G2799,номенклатури!R:T,2,0))</f>
        <v/>
      </c>
      <c r="E2799" s="365" t="str">
        <f>IF(G2799="","",VLOOKUP(G2799,номенклатури!R:T,3,0))</f>
        <v/>
      </c>
      <c r="F2799" s="159" t="str">
        <f>IF(G2799="","",IF(ISERROR(VLOOKUP(G2799,номенклатури!V:V,1,0)),E2799*H2799,E2799*I2799))</f>
        <v/>
      </c>
      <c r="G2799" s="14"/>
      <c r="H2799" s="15"/>
      <c r="I2799" s="15"/>
      <c r="J2799" s="15"/>
      <c r="K2799" s="15"/>
      <c r="L2799" s="217"/>
      <c r="M2799" s="22"/>
      <c r="N2799" s="119" t="str">
        <f>IF(G2799="","",VLOOKUP(G2799,номенклатури!R:U,4,0))</f>
        <v/>
      </c>
      <c r="O2799" s="119" t="str">
        <f>IF(M2799="","",VLOOKUP(M2799,'14'!D:D,1,0))</f>
        <v/>
      </c>
    </row>
    <row r="2800" spans="1:15" ht="12.75" customHeight="1" x14ac:dyDescent="0.2">
      <c r="A2800" s="36" t="str">
        <f>'0'!$A$4</f>
        <v>………………..</v>
      </c>
      <c r="B2800" s="37">
        <f>'0'!$A$2</f>
        <v>46112</v>
      </c>
      <c r="C2800" s="37" t="s">
        <v>1243</v>
      </c>
      <c r="D2800" s="119" t="str">
        <f>IF(G2800="","",VLOOKUP(G2800,номенклатури!R:T,2,0))</f>
        <v/>
      </c>
      <c r="E2800" s="365" t="str">
        <f>IF(G2800="","",VLOOKUP(G2800,номенклатури!R:T,3,0))</f>
        <v/>
      </c>
      <c r="F2800" s="159" t="str">
        <f>IF(G2800="","",IF(ISERROR(VLOOKUP(G2800,номенклатури!V:V,1,0)),E2800*H2800,E2800*I2800))</f>
        <v/>
      </c>
      <c r="G2800" s="14"/>
      <c r="H2800" s="15"/>
      <c r="I2800" s="15"/>
      <c r="J2800" s="15"/>
      <c r="K2800" s="15"/>
      <c r="L2800" s="217"/>
      <c r="M2800" s="22"/>
      <c r="N2800" s="119" t="str">
        <f>IF(G2800="","",VLOOKUP(G2800,номенклатури!R:U,4,0))</f>
        <v/>
      </c>
      <c r="O2800" s="119" t="str">
        <f>IF(M2800="","",VLOOKUP(M2800,'14'!D:D,1,0))</f>
        <v/>
      </c>
    </row>
    <row r="2801" spans="1:15" ht="12.75" customHeight="1" x14ac:dyDescent="0.2">
      <c r="A2801" s="36" t="str">
        <f>'0'!$A$4</f>
        <v>………………..</v>
      </c>
      <c r="B2801" s="37">
        <f>'0'!$A$2</f>
        <v>46112</v>
      </c>
      <c r="C2801" s="37" t="s">
        <v>1243</v>
      </c>
      <c r="D2801" s="119" t="str">
        <f>IF(G2801="","",VLOOKUP(G2801,номенклатури!R:T,2,0))</f>
        <v/>
      </c>
      <c r="E2801" s="365" t="str">
        <f>IF(G2801="","",VLOOKUP(G2801,номенклатури!R:T,3,0))</f>
        <v/>
      </c>
      <c r="F2801" s="159" t="str">
        <f>IF(G2801="","",IF(ISERROR(VLOOKUP(G2801,номенклатури!V:V,1,0)),E2801*H2801,E2801*I2801))</f>
        <v/>
      </c>
      <c r="G2801" s="14"/>
      <c r="H2801" s="15"/>
      <c r="I2801" s="15"/>
      <c r="J2801" s="15"/>
      <c r="K2801" s="15"/>
      <c r="L2801" s="217"/>
      <c r="M2801" s="22"/>
      <c r="N2801" s="119" t="str">
        <f>IF(G2801="","",VLOOKUP(G2801,номенклатури!R:U,4,0))</f>
        <v/>
      </c>
      <c r="O2801" s="119" t="str">
        <f>IF(M2801="","",VLOOKUP(M2801,'14'!D:D,1,0))</f>
        <v/>
      </c>
    </row>
    <row r="2802" spans="1:15" ht="12.75" customHeight="1" x14ac:dyDescent="0.2">
      <c r="A2802" s="36" t="str">
        <f>'0'!$A$4</f>
        <v>………………..</v>
      </c>
      <c r="B2802" s="37">
        <f>'0'!$A$2</f>
        <v>46112</v>
      </c>
      <c r="C2802" s="37" t="s">
        <v>1243</v>
      </c>
      <c r="D2802" s="119" t="str">
        <f>IF(G2802="","",VLOOKUP(G2802,номенклатури!R:T,2,0))</f>
        <v/>
      </c>
      <c r="E2802" s="365" t="str">
        <f>IF(G2802="","",VLOOKUP(G2802,номенклатури!R:T,3,0))</f>
        <v/>
      </c>
      <c r="F2802" s="159" t="str">
        <f>IF(G2802="","",IF(ISERROR(VLOOKUP(G2802,номенклатури!V:V,1,0)),E2802*H2802,E2802*I2802))</f>
        <v/>
      </c>
      <c r="G2802" s="14"/>
      <c r="H2802" s="15"/>
      <c r="I2802" s="15"/>
      <c r="J2802" s="15"/>
      <c r="K2802" s="15"/>
      <c r="L2802" s="217"/>
      <c r="M2802" s="22"/>
      <c r="N2802" s="119" t="str">
        <f>IF(G2802="","",VLOOKUP(G2802,номенклатури!R:U,4,0))</f>
        <v/>
      </c>
      <c r="O2802" s="119" t="str">
        <f>IF(M2802="","",VLOOKUP(M2802,'14'!D:D,1,0))</f>
        <v/>
      </c>
    </row>
    <row r="2803" spans="1:15" ht="12.75" customHeight="1" x14ac:dyDescent="0.2">
      <c r="A2803" s="36" t="str">
        <f>'0'!$A$4</f>
        <v>………………..</v>
      </c>
      <c r="B2803" s="37">
        <f>'0'!$A$2</f>
        <v>46112</v>
      </c>
      <c r="C2803" s="37" t="s">
        <v>1243</v>
      </c>
      <c r="D2803" s="119" t="str">
        <f>IF(G2803="","",VLOOKUP(G2803,номенклатури!R:T,2,0))</f>
        <v/>
      </c>
      <c r="E2803" s="365" t="str">
        <f>IF(G2803="","",VLOOKUP(G2803,номенклатури!R:T,3,0))</f>
        <v/>
      </c>
      <c r="F2803" s="159" t="str">
        <f>IF(G2803="","",IF(ISERROR(VLOOKUP(G2803,номенклатури!V:V,1,0)),E2803*H2803,E2803*I2803))</f>
        <v/>
      </c>
      <c r="G2803" s="14"/>
      <c r="H2803" s="15"/>
      <c r="I2803" s="15"/>
      <c r="J2803" s="15"/>
      <c r="K2803" s="15"/>
      <c r="L2803" s="217"/>
      <c r="M2803" s="22"/>
      <c r="N2803" s="119" t="str">
        <f>IF(G2803="","",VLOOKUP(G2803,номенклатури!R:U,4,0))</f>
        <v/>
      </c>
      <c r="O2803" s="119" t="str">
        <f>IF(M2803="","",VLOOKUP(M2803,'14'!D:D,1,0))</f>
        <v/>
      </c>
    </row>
    <row r="2804" spans="1:15" ht="12.75" customHeight="1" x14ac:dyDescent="0.2">
      <c r="A2804" s="36" t="str">
        <f>'0'!$A$4</f>
        <v>………………..</v>
      </c>
      <c r="B2804" s="37">
        <f>'0'!$A$2</f>
        <v>46112</v>
      </c>
      <c r="C2804" s="37" t="s">
        <v>1243</v>
      </c>
      <c r="D2804" s="119" t="str">
        <f>IF(G2804="","",VLOOKUP(G2804,номенклатури!R:T,2,0))</f>
        <v/>
      </c>
      <c r="E2804" s="365" t="str">
        <f>IF(G2804="","",VLOOKUP(G2804,номенклатури!R:T,3,0))</f>
        <v/>
      </c>
      <c r="F2804" s="159" t="str">
        <f>IF(G2804="","",IF(ISERROR(VLOOKUP(G2804,номенклатури!V:V,1,0)),E2804*H2804,E2804*I2804))</f>
        <v/>
      </c>
      <c r="G2804" s="14"/>
      <c r="H2804" s="15"/>
      <c r="I2804" s="15"/>
      <c r="J2804" s="15"/>
      <c r="K2804" s="15"/>
      <c r="L2804" s="217"/>
      <c r="M2804" s="22"/>
      <c r="N2804" s="119" t="str">
        <f>IF(G2804="","",VLOOKUP(G2804,номенклатури!R:U,4,0))</f>
        <v/>
      </c>
      <c r="O2804" s="119" t="str">
        <f>IF(M2804="","",VLOOKUP(M2804,'14'!D:D,1,0))</f>
        <v/>
      </c>
    </row>
    <row r="2805" spans="1:15" ht="12.75" customHeight="1" x14ac:dyDescent="0.2">
      <c r="A2805" s="36" t="str">
        <f>'0'!$A$4</f>
        <v>………………..</v>
      </c>
      <c r="B2805" s="37">
        <f>'0'!$A$2</f>
        <v>46112</v>
      </c>
      <c r="C2805" s="37" t="s">
        <v>1243</v>
      </c>
      <c r="D2805" s="119" t="str">
        <f>IF(G2805="","",VLOOKUP(G2805,номенклатури!R:T,2,0))</f>
        <v/>
      </c>
      <c r="E2805" s="365" t="str">
        <f>IF(G2805="","",VLOOKUP(G2805,номенклатури!R:T,3,0))</f>
        <v/>
      </c>
      <c r="F2805" s="159" t="str">
        <f>IF(G2805="","",IF(ISERROR(VLOOKUP(G2805,номенклатури!V:V,1,0)),E2805*H2805,E2805*I2805))</f>
        <v/>
      </c>
      <c r="G2805" s="14"/>
      <c r="H2805" s="15"/>
      <c r="I2805" s="15"/>
      <c r="J2805" s="15"/>
      <c r="K2805" s="15"/>
      <c r="L2805" s="217"/>
      <c r="M2805" s="22"/>
      <c r="N2805" s="119" t="str">
        <f>IF(G2805="","",VLOOKUP(G2805,номенклатури!R:U,4,0))</f>
        <v/>
      </c>
      <c r="O2805" s="119" t="str">
        <f>IF(M2805="","",VLOOKUP(M2805,'14'!D:D,1,0))</f>
        <v/>
      </c>
    </row>
    <row r="2806" spans="1:15" ht="12.75" customHeight="1" x14ac:dyDescent="0.2">
      <c r="A2806" s="36" t="str">
        <f>'0'!$A$4</f>
        <v>………………..</v>
      </c>
      <c r="B2806" s="37">
        <f>'0'!$A$2</f>
        <v>46112</v>
      </c>
      <c r="C2806" s="37" t="s">
        <v>1243</v>
      </c>
      <c r="D2806" s="119" t="str">
        <f>IF(G2806="","",VLOOKUP(G2806,номенклатури!R:T,2,0))</f>
        <v/>
      </c>
      <c r="E2806" s="365" t="str">
        <f>IF(G2806="","",VLOOKUP(G2806,номенклатури!R:T,3,0))</f>
        <v/>
      </c>
      <c r="F2806" s="159" t="str">
        <f>IF(G2806="","",IF(ISERROR(VLOOKUP(G2806,номенклатури!V:V,1,0)),E2806*H2806,E2806*I2806))</f>
        <v/>
      </c>
      <c r="G2806" s="14"/>
      <c r="H2806" s="15"/>
      <c r="I2806" s="15"/>
      <c r="J2806" s="15"/>
      <c r="K2806" s="15"/>
      <c r="L2806" s="217"/>
      <c r="M2806" s="22"/>
      <c r="N2806" s="119" t="str">
        <f>IF(G2806="","",VLOOKUP(G2806,номенклатури!R:U,4,0))</f>
        <v/>
      </c>
      <c r="O2806" s="119" t="str">
        <f>IF(M2806="","",VLOOKUP(M2806,'14'!D:D,1,0))</f>
        <v/>
      </c>
    </row>
    <row r="2807" spans="1:15" ht="12.75" customHeight="1" x14ac:dyDescent="0.2">
      <c r="A2807" s="36" t="str">
        <f>'0'!$A$4</f>
        <v>………………..</v>
      </c>
      <c r="B2807" s="37">
        <f>'0'!$A$2</f>
        <v>46112</v>
      </c>
      <c r="C2807" s="37" t="s">
        <v>1243</v>
      </c>
      <c r="D2807" s="119" t="str">
        <f>IF(G2807="","",VLOOKUP(G2807,номенклатури!R:T,2,0))</f>
        <v/>
      </c>
      <c r="E2807" s="365" t="str">
        <f>IF(G2807="","",VLOOKUP(G2807,номенклатури!R:T,3,0))</f>
        <v/>
      </c>
      <c r="F2807" s="159" t="str">
        <f>IF(G2807="","",IF(ISERROR(VLOOKUP(G2807,номенклатури!V:V,1,0)),E2807*H2807,E2807*I2807))</f>
        <v/>
      </c>
      <c r="G2807" s="14"/>
      <c r="H2807" s="15"/>
      <c r="I2807" s="15"/>
      <c r="J2807" s="15"/>
      <c r="K2807" s="15"/>
      <c r="L2807" s="217"/>
      <c r="M2807" s="22"/>
      <c r="N2807" s="119" t="str">
        <f>IF(G2807="","",VLOOKUP(G2807,номенклатури!R:U,4,0))</f>
        <v/>
      </c>
      <c r="O2807" s="119" t="str">
        <f>IF(M2807="","",VLOOKUP(M2807,'14'!D:D,1,0))</f>
        <v/>
      </c>
    </row>
    <row r="2808" spans="1:15" ht="12.75" customHeight="1" x14ac:dyDescent="0.2">
      <c r="A2808" s="36" t="str">
        <f>'0'!$A$4</f>
        <v>………………..</v>
      </c>
      <c r="B2808" s="37">
        <f>'0'!$A$2</f>
        <v>46112</v>
      </c>
      <c r="C2808" s="37" t="s">
        <v>1243</v>
      </c>
      <c r="D2808" s="119" t="str">
        <f>IF(G2808="","",VLOOKUP(G2808,номенклатури!R:T,2,0))</f>
        <v/>
      </c>
      <c r="E2808" s="365" t="str">
        <f>IF(G2808="","",VLOOKUP(G2808,номенклатури!R:T,3,0))</f>
        <v/>
      </c>
      <c r="F2808" s="159" t="str">
        <f>IF(G2808="","",IF(ISERROR(VLOOKUP(G2808,номенклатури!V:V,1,0)),E2808*H2808,E2808*I2808))</f>
        <v/>
      </c>
      <c r="G2808" s="14"/>
      <c r="H2808" s="15"/>
      <c r="I2808" s="15"/>
      <c r="J2808" s="15"/>
      <c r="K2808" s="15"/>
      <c r="L2808" s="217"/>
      <c r="M2808" s="22"/>
      <c r="N2808" s="119" t="str">
        <f>IF(G2808="","",VLOOKUP(G2808,номенклатури!R:U,4,0))</f>
        <v/>
      </c>
      <c r="O2808" s="119" t="str">
        <f>IF(M2808="","",VLOOKUP(M2808,'14'!D:D,1,0))</f>
        <v/>
      </c>
    </row>
    <row r="2809" spans="1:15" ht="12.75" customHeight="1" x14ac:dyDescent="0.2">
      <c r="A2809" s="36" t="str">
        <f>'0'!$A$4</f>
        <v>………………..</v>
      </c>
      <c r="B2809" s="37">
        <f>'0'!$A$2</f>
        <v>46112</v>
      </c>
      <c r="C2809" s="37" t="s">
        <v>1243</v>
      </c>
      <c r="D2809" s="119" t="str">
        <f>IF(G2809="","",VLOOKUP(G2809,номенклатури!R:T,2,0))</f>
        <v/>
      </c>
      <c r="E2809" s="365" t="str">
        <f>IF(G2809="","",VLOOKUP(G2809,номенклатури!R:T,3,0))</f>
        <v/>
      </c>
      <c r="F2809" s="159" t="str">
        <f>IF(G2809="","",IF(ISERROR(VLOOKUP(G2809,номенклатури!V:V,1,0)),E2809*H2809,E2809*I2809))</f>
        <v/>
      </c>
      <c r="G2809" s="14"/>
      <c r="H2809" s="15"/>
      <c r="I2809" s="15"/>
      <c r="J2809" s="15"/>
      <c r="K2809" s="15"/>
      <c r="L2809" s="217"/>
      <c r="M2809" s="22"/>
      <c r="N2809" s="119" t="str">
        <f>IF(G2809="","",VLOOKUP(G2809,номенклатури!R:U,4,0))</f>
        <v/>
      </c>
      <c r="O2809" s="119" t="str">
        <f>IF(M2809="","",VLOOKUP(M2809,'14'!D:D,1,0))</f>
        <v/>
      </c>
    </row>
    <row r="2810" spans="1:15" ht="12.75" customHeight="1" x14ac:dyDescent="0.2">
      <c r="A2810" s="36" t="str">
        <f>'0'!$A$4</f>
        <v>………………..</v>
      </c>
      <c r="B2810" s="37">
        <f>'0'!$A$2</f>
        <v>46112</v>
      </c>
      <c r="C2810" s="37" t="s">
        <v>1243</v>
      </c>
      <c r="D2810" s="119" t="str">
        <f>IF(G2810="","",VLOOKUP(G2810,номенклатури!R:T,2,0))</f>
        <v/>
      </c>
      <c r="E2810" s="365" t="str">
        <f>IF(G2810="","",VLOOKUP(G2810,номенклатури!R:T,3,0))</f>
        <v/>
      </c>
      <c r="F2810" s="159" t="str">
        <f>IF(G2810="","",IF(ISERROR(VLOOKUP(G2810,номенклатури!V:V,1,0)),E2810*H2810,E2810*I2810))</f>
        <v/>
      </c>
      <c r="G2810" s="14"/>
      <c r="H2810" s="15"/>
      <c r="I2810" s="15"/>
      <c r="J2810" s="15"/>
      <c r="K2810" s="15"/>
      <c r="L2810" s="217"/>
      <c r="M2810" s="22"/>
      <c r="N2810" s="119" t="str">
        <f>IF(G2810="","",VLOOKUP(G2810,номенклатури!R:U,4,0))</f>
        <v/>
      </c>
      <c r="O2810" s="119" t="str">
        <f>IF(M2810="","",VLOOKUP(M2810,'14'!D:D,1,0))</f>
        <v/>
      </c>
    </row>
    <row r="2811" spans="1:15" ht="12.75" customHeight="1" x14ac:dyDescent="0.2">
      <c r="A2811" s="36" t="str">
        <f>'0'!$A$4</f>
        <v>………………..</v>
      </c>
      <c r="B2811" s="37">
        <f>'0'!$A$2</f>
        <v>46112</v>
      </c>
      <c r="C2811" s="37" t="s">
        <v>1243</v>
      </c>
      <c r="D2811" s="119" t="str">
        <f>IF(G2811="","",VLOOKUP(G2811,номенклатури!R:T,2,0))</f>
        <v/>
      </c>
      <c r="E2811" s="365" t="str">
        <f>IF(G2811="","",VLOOKUP(G2811,номенклатури!R:T,3,0))</f>
        <v/>
      </c>
      <c r="F2811" s="159" t="str">
        <f>IF(G2811="","",IF(ISERROR(VLOOKUP(G2811,номенклатури!V:V,1,0)),E2811*H2811,E2811*I2811))</f>
        <v/>
      </c>
      <c r="G2811" s="14"/>
      <c r="H2811" s="15"/>
      <c r="I2811" s="15"/>
      <c r="J2811" s="15"/>
      <c r="K2811" s="15"/>
      <c r="L2811" s="217"/>
      <c r="M2811" s="22"/>
      <c r="N2811" s="119" t="str">
        <f>IF(G2811="","",VLOOKUP(G2811,номенклатури!R:U,4,0))</f>
        <v/>
      </c>
      <c r="O2811" s="119" t="str">
        <f>IF(M2811="","",VLOOKUP(M2811,'14'!D:D,1,0))</f>
        <v/>
      </c>
    </row>
    <row r="2812" spans="1:15" ht="12.75" customHeight="1" x14ac:dyDescent="0.2">
      <c r="A2812" s="36" t="str">
        <f>'0'!$A$4</f>
        <v>………………..</v>
      </c>
      <c r="B2812" s="37">
        <f>'0'!$A$2</f>
        <v>46112</v>
      </c>
      <c r="C2812" s="37" t="s">
        <v>1243</v>
      </c>
      <c r="D2812" s="119" t="str">
        <f>IF(G2812="","",VLOOKUP(G2812,номенклатури!R:T,2,0))</f>
        <v/>
      </c>
      <c r="E2812" s="365" t="str">
        <f>IF(G2812="","",VLOOKUP(G2812,номенклатури!R:T,3,0))</f>
        <v/>
      </c>
      <c r="F2812" s="159" t="str">
        <f>IF(G2812="","",IF(ISERROR(VLOOKUP(G2812,номенклатури!V:V,1,0)),E2812*H2812,E2812*I2812))</f>
        <v/>
      </c>
      <c r="G2812" s="14"/>
      <c r="H2812" s="15"/>
      <c r="I2812" s="15"/>
      <c r="J2812" s="15"/>
      <c r="K2812" s="15"/>
      <c r="L2812" s="217"/>
      <c r="M2812" s="22"/>
      <c r="N2812" s="119" t="str">
        <f>IF(G2812="","",VLOOKUP(G2812,номенклатури!R:U,4,0))</f>
        <v/>
      </c>
      <c r="O2812" s="119" t="str">
        <f>IF(M2812="","",VLOOKUP(M2812,'14'!D:D,1,0))</f>
        <v/>
      </c>
    </row>
    <row r="2813" spans="1:15" ht="12.75" customHeight="1" x14ac:dyDescent="0.2">
      <c r="A2813" s="36" t="str">
        <f>'0'!$A$4</f>
        <v>………………..</v>
      </c>
      <c r="B2813" s="37">
        <f>'0'!$A$2</f>
        <v>46112</v>
      </c>
      <c r="C2813" s="37" t="s">
        <v>1243</v>
      </c>
      <c r="D2813" s="119" t="str">
        <f>IF(G2813="","",VLOOKUP(G2813,номенклатури!R:T,2,0))</f>
        <v/>
      </c>
      <c r="E2813" s="365" t="str">
        <f>IF(G2813="","",VLOOKUP(G2813,номенклатури!R:T,3,0))</f>
        <v/>
      </c>
      <c r="F2813" s="159" t="str">
        <f>IF(G2813="","",IF(ISERROR(VLOOKUP(G2813,номенклатури!V:V,1,0)),E2813*H2813,E2813*I2813))</f>
        <v/>
      </c>
      <c r="G2813" s="14"/>
      <c r="H2813" s="15"/>
      <c r="I2813" s="15"/>
      <c r="J2813" s="15"/>
      <c r="K2813" s="15"/>
      <c r="L2813" s="217"/>
      <c r="M2813" s="22"/>
      <c r="N2813" s="119" t="str">
        <f>IF(G2813="","",VLOOKUP(G2813,номенклатури!R:U,4,0))</f>
        <v/>
      </c>
      <c r="O2813" s="119" t="str">
        <f>IF(M2813="","",VLOOKUP(M2813,'14'!D:D,1,0))</f>
        <v/>
      </c>
    </row>
    <row r="2814" spans="1:15" ht="12.75" customHeight="1" x14ac:dyDescent="0.2">
      <c r="A2814" s="36" t="str">
        <f>'0'!$A$4</f>
        <v>………………..</v>
      </c>
      <c r="B2814" s="37">
        <f>'0'!$A$2</f>
        <v>46112</v>
      </c>
      <c r="C2814" s="37" t="s">
        <v>1243</v>
      </c>
      <c r="D2814" s="119" t="str">
        <f>IF(G2814="","",VLOOKUP(G2814,номенклатури!R:T,2,0))</f>
        <v/>
      </c>
      <c r="E2814" s="365" t="str">
        <f>IF(G2814="","",VLOOKUP(G2814,номенклатури!R:T,3,0))</f>
        <v/>
      </c>
      <c r="F2814" s="159" t="str">
        <f>IF(G2814="","",IF(ISERROR(VLOOKUP(G2814,номенклатури!V:V,1,0)),E2814*H2814,E2814*I2814))</f>
        <v/>
      </c>
      <c r="G2814" s="14"/>
      <c r="H2814" s="15"/>
      <c r="I2814" s="15"/>
      <c r="J2814" s="15"/>
      <c r="K2814" s="15"/>
      <c r="L2814" s="217"/>
      <c r="M2814" s="22"/>
      <c r="N2814" s="119" t="str">
        <f>IF(G2814="","",VLOOKUP(G2814,номенклатури!R:U,4,0))</f>
        <v/>
      </c>
      <c r="O2814" s="119" t="str">
        <f>IF(M2814="","",VLOOKUP(M2814,'14'!D:D,1,0))</f>
        <v/>
      </c>
    </row>
    <row r="2815" spans="1:15" ht="12.75" customHeight="1" x14ac:dyDescent="0.2">
      <c r="A2815" s="36" t="str">
        <f>'0'!$A$4</f>
        <v>………………..</v>
      </c>
      <c r="B2815" s="37">
        <f>'0'!$A$2</f>
        <v>46112</v>
      </c>
      <c r="C2815" s="37" t="s">
        <v>1243</v>
      </c>
      <c r="D2815" s="119" t="str">
        <f>IF(G2815="","",VLOOKUP(G2815,номенклатури!R:T,2,0))</f>
        <v/>
      </c>
      <c r="E2815" s="365" t="str">
        <f>IF(G2815="","",VLOOKUP(G2815,номенклатури!R:T,3,0))</f>
        <v/>
      </c>
      <c r="F2815" s="159" t="str">
        <f>IF(G2815="","",IF(ISERROR(VLOOKUP(G2815,номенклатури!V:V,1,0)),E2815*H2815,E2815*I2815))</f>
        <v/>
      </c>
      <c r="G2815" s="14"/>
      <c r="H2815" s="15"/>
      <c r="I2815" s="15"/>
      <c r="J2815" s="15"/>
      <c r="K2815" s="15"/>
      <c r="L2815" s="217"/>
      <c r="M2815" s="22"/>
      <c r="N2815" s="119" t="str">
        <f>IF(G2815="","",VLOOKUP(G2815,номенклатури!R:U,4,0))</f>
        <v/>
      </c>
      <c r="O2815" s="119" t="str">
        <f>IF(M2815="","",VLOOKUP(M2815,'14'!D:D,1,0))</f>
        <v/>
      </c>
    </row>
    <row r="2816" spans="1:15" ht="12.75" customHeight="1" x14ac:dyDescent="0.2">
      <c r="A2816" s="36" t="str">
        <f>'0'!$A$4</f>
        <v>………………..</v>
      </c>
      <c r="B2816" s="37">
        <f>'0'!$A$2</f>
        <v>46112</v>
      </c>
      <c r="C2816" s="37" t="s">
        <v>1243</v>
      </c>
      <c r="D2816" s="119" t="str">
        <f>IF(G2816="","",VLOOKUP(G2816,номенклатури!R:T,2,0))</f>
        <v/>
      </c>
      <c r="E2816" s="365" t="str">
        <f>IF(G2816="","",VLOOKUP(G2816,номенклатури!R:T,3,0))</f>
        <v/>
      </c>
      <c r="F2816" s="159" t="str">
        <f>IF(G2816="","",IF(ISERROR(VLOOKUP(G2816,номенклатури!V:V,1,0)),E2816*H2816,E2816*I2816))</f>
        <v/>
      </c>
      <c r="G2816" s="14"/>
      <c r="H2816" s="15"/>
      <c r="I2816" s="15"/>
      <c r="J2816" s="15"/>
      <c r="K2816" s="15"/>
      <c r="L2816" s="217"/>
      <c r="M2816" s="22"/>
      <c r="N2816" s="119" t="str">
        <f>IF(G2816="","",VLOOKUP(G2816,номенклатури!R:U,4,0))</f>
        <v/>
      </c>
      <c r="O2816" s="119" t="str">
        <f>IF(M2816="","",VLOOKUP(M2816,'14'!D:D,1,0))</f>
        <v/>
      </c>
    </row>
    <row r="2817" spans="1:15" ht="12.75" customHeight="1" x14ac:dyDescent="0.2">
      <c r="A2817" s="36" t="str">
        <f>'0'!$A$4</f>
        <v>………………..</v>
      </c>
      <c r="B2817" s="37">
        <f>'0'!$A$2</f>
        <v>46112</v>
      </c>
      <c r="C2817" s="37" t="s">
        <v>1243</v>
      </c>
      <c r="D2817" s="119" t="str">
        <f>IF(G2817="","",VLOOKUP(G2817,номенклатури!R:T,2,0))</f>
        <v/>
      </c>
      <c r="E2817" s="365" t="str">
        <f>IF(G2817="","",VLOOKUP(G2817,номенклатури!R:T,3,0))</f>
        <v/>
      </c>
      <c r="F2817" s="159" t="str">
        <f>IF(G2817="","",IF(ISERROR(VLOOKUP(G2817,номенклатури!V:V,1,0)),E2817*H2817,E2817*I2817))</f>
        <v/>
      </c>
      <c r="G2817" s="14"/>
      <c r="H2817" s="15"/>
      <c r="I2817" s="15"/>
      <c r="J2817" s="15"/>
      <c r="K2817" s="15"/>
      <c r="L2817" s="217"/>
      <c r="M2817" s="22"/>
      <c r="N2817" s="119" t="str">
        <f>IF(G2817="","",VLOOKUP(G2817,номенклатури!R:U,4,0))</f>
        <v/>
      </c>
      <c r="O2817" s="119" t="str">
        <f>IF(M2817="","",VLOOKUP(M2817,'14'!D:D,1,0))</f>
        <v/>
      </c>
    </row>
    <row r="2818" spans="1:15" ht="12.75" customHeight="1" x14ac:dyDescent="0.2">
      <c r="A2818" s="36" t="str">
        <f>'0'!$A$4</f>
        <v>………………..</v>
      </c>
      <c r="B2818" s="37">
        <f>'0'!$A$2</f>
        <v>46112</v>
      </c>
      <c r="C2818" s="37" t="s">
        <v>1243</v>
      </c>
      <c r="D2818" s="119" t="str">
        <f>IF(G2818="","",VLOOKUP(G2818,номенклатури!R:T,2,0))</f>
        <v/>
      </c>
      <c r="E2818" s="365" t="str">
        <f>IF(G2818="","",VLOOKUP(G2818,номенклатури!R:T,3,0))</f>
        <v/>
      </c>
      <c r="F2818" s="159" t="str">
        <f>IF(G2818="","",IF(ISERROR(VLOOKUP(G2818,номенклатури!V:V,1,0)),E2818*H2818,E2818*I2818))</f>
        <v/>
      </c>
      <c r="G2818" s="14"/>
      <c r="H2818" s="15"/>
      <c r="I2818" s="15"/>
      <c r="J2818" s="15"/>
      <c r="K2818" s="15"/>
      <c r="L2818" s="217"/>
      <c r="M2818" s="22"/>
      <c r="N2818" s="119" t="str">
        <f>IF(G2818="","",VLOOKUP(G2818,номенклатури!R:U,4,0))</f>
        <v/>
      </c>
      <c r="O2818" s="119" t="str">
        <f>IF(M2818="","",VLOOKUP(M2818,'14'!D:D,1,0))</f>
        <v/>
      </c>
    </row>
    <row r="2819" spans="1:15" ht="12.75" customHeight="1" x14ac:dyDescent="0.2">
      <c r="A2819" s="36" t="str">
        <f>'0'!$A$4</f>
        <v>………………..</v>
      </c>
      <c r="B2819" s="37">
        <f>'0'!$A$2</f>
        <v>46112</v>
      </c>
      <c r="C2819" s="37" t="s">
        <v>1243</v>
      </c>
      <c r="D2819" s="119" t="str">
        <f>IF(G2819="","",VLOOKUP(G2819,номенклатури!R:T,2,0))</f>
        <v/>
      </c>
      <c r="E2819" s="365" t="str">
        <f>IF(G2819="","",VLOOKUP(G2819,номенклатури!R:T,3,0))</f>
        <v/>
      </c>
      <c r="F2819" s="159" t="str">
        <f>IF(G2819="","",IF(ISERROR(VLOOKUP(G2819,номенклатури!V:V,1,0)),E2819*H2819,E2819*I2819))</f>
        <v/>
      </c>
      <c r="G2819" s="14"/>
      <c r="H2819" s="15"/>
      <c r="I2819" s="15"/>
      <c r="J2819" s="15"/>
      <c r="K2819" s="15"/>
      <c r="L2819" s="217"/>
      <c r="M2819" s="22"/>
      <c r="N2819" s="119" t="str">
        <f>IF(G2819="","",VLOOKUP(G2819,номенклатури!R:U,4,0))</f>
        <v/>
      </c>
      <c r="O2819" s="119" t="str">
        <f>IF(M2819="","",VLOOKUP(M2819,'14'!D:D,1,0))</f>
        <v/>
      </c>
    </row>
    <row r="2820" spans="1:15" ht="12.75" customHeight="1" x14ac:dyDescent="0.2">
      <c r="A2820" s="36" t="str">
        <f>'0'!$A$4</f>
        <v>………………..</v>
      </c>
      <c r="B2820" s="37">
        <f>'0'!$A$2</f>
        <v>46112</v>
      </c>
      <c r="C2820" s="37" t="s">
        <v>1243</v>
      </c>
      <c r="D2820" s="119" t="str">
        <f>IF(G2820="","",VLOOKUP(G2820,номенклатури!R:T,2,0))</f>
        <v/>
      </c>
      <c r="E2820" s="365" t="str">
        <f>IF(G2820="","",VLOOKUP(G2820,номенклатури!R:T,3,0))</f>
        <v/>
      </c>
      <c r="F2820" s="159" t="str">
        <f>IF(G2820="","",IF(ISERROR(VLOOKUP(G2820,номенклатури!V:V,1,0)),E2820*H2820,E2820*I2820))</f>
        <v/>
      </c>
      <c r="G2820" s="14"/>
      <c r="H2820" s="15"/>
      <c r="I2820" s="15"/>
      <c r="J2820" s="15"/>
      <c r="K2820" s="15"/>
      <c r="L2820" s="217"/>
      <c r="M2820" s="22"/>
      <c r="N2820" s="119" t="str">
        <f>IF(G2820="","",VLOOKUP(G2820,номенклатури!R:U,4,0))</f>
        <v/>
      </c>
      <c r="O2820" s="119" t="str">
        <f>IF(M2820="","",VLOOKUP(M2820,'14'!D:D,1,0))</f>
        <v/>
      </c>
    </row>
    <row r="2821" spans="1:15" ht="12.75" customHeight="1" x14ac:dyDescent="0.2">
      <c r="A2821" s="36" t="str">
        <f>'0'!$A$4</f>
        <v>………………..</v>
      </c>
      <c r="B2821" s="37">
        <f>'0'!$A$2</f>
        <v>46112</v>
      </c>
      <c r="C2821" s="37" t="s">
        <v>1243</v>
      </c>
      <c r="D2821" s="119" t="str">
        <f>IF(G2821="","",VLOOKUP(G2821,номенклатури!R:T,2,0))</f>
        <v/>
      </c>
      <c r="E2821" s="365" t="str">
        <f>IF(G2821="","",VLOOKUP(G2821,номенклатури!R:T,3,0))</f>
        <v/>
      </c>
      <c r="F2821" s="159" t="str">
        <f>IF(G2821="","",IF(ISERROR(VLOOKUP(G2821,номенклатури!V:V,1,0)),E2821*H2821,E2821*I2821))</f>
        <v/>
      </c>
      <c r="G2821" s="14"/>
      <c r="H2821" s="15"/>
      <c r="I2821" s="15"/>
      <c r="J2821" s="15"/>
      <c r="K2821" s="15"/>
      <c r="L2821" s="217"/>
      <c r="M2821" s="22"/>
      <c r="N2821" s="119" t="str">
        <f>IF(G2821="","",VLOOKUP(G2821,номенклатури!R:U,4,0))</f>
        <v/>
      </c>
      <c r="O2821" s="119" t="str">
        <f>IF(M2821="","",VLOOKUP(M2821,'14'!D:D,1,0))</f>
        <v/>
      </c>
    </row>
    <row r="2822" spans="1:15" ht="12.75" customHeight="1" x14ac:dyDescent="0.2">
      <c r="A2822" s="36" t="str">
        <f>'0'!$A$4</f>
        <v>………………..</v>
      </c>
      <c r="B2822" s="37">
        <f>'0'!$A$2</f>
        <v>46112</v>
      </c>
      <c r="C2822" s="37" t="s">
        <v>1243</v>
      </c>
      <c r="D2822" s="119" t="str">
        <f>IF(G2822="","",VLOOKUP(G2822,номенклатури!R:T,2,0))</f>
        <v/>
      </c>
      <c r="E2822" s="365" t="str">
        <f>IF(G2822="","",VLOOKUP(G2822,номенклатури!R:T,3,0))</f>
        <v/>
      </c>
      <c r="F2822" s="159" t="str">
        <f>IF(G2822="","",IF(ISERROR(VLOOKUP(G2822,номенклатури!V:V,1,0)),E2822*H2822,E2822*I2822))</f>
        <v/>
      </c>
      <c r="G2822" s="14"/>
      <c r="H2822" s="15"/>
      <c r="I2822" s="15"/>
      <c r="J2822" s="15"/>
      <c r="K2822" s="15"/>
      <c r="L2822" s="217"/>
      <c r="M2822" s="22"/>
      <c r="N2822" s="119" t="str">
        <f>IF(G2822="","",VLOOKUP(G2822,номенклатури!R:U,4,0))</f>
        <v/>
      </c>
      <c r="O2822" s="119" t="str">
        <f>IF(M2822="","",VLOOKUP(M2822,'14'!D:D,1,0))</f>
        <v/>
      </c>
    </row>
    <row r="2823" spans="1:15" ht="12.75" customHeight="1" x14ac:dyDescent="0.2">
      <c r="A2823" s="36" t="str">
        <f>'0'!$A$4</f>
        <v>………………..</v>
      </c>
      <c r="B2823" s="37">
        <f>'0'!$A$2</f>
        <v>46112</v>
      </c>
      <c r="C2823" s="37" t="s">
        <v>1243</v>
      </c>
      <c r="D2823" s="119" t="str">
        <f>IF(G2823="","",VLOOKUP(G2823,номенклатури!R:T,2,0))</f>
        <v/>
      </c>
      <c r="E2823" s="365" t="str">
        <f>IF(G2823="","",VLOOKUP(G2823,номенклатури!R:T,3,0))</f>
        <v/>
      </c>
      <c r="F2823" s="159" t="str">
        <f>IF(G2823="","",IF(ISERROR(VLOOKUP(G2823,номенклатури!V:V,1,0)),E2823*H2823,E2823*I2823))</f>
        <v/>
      </c>
      <c r="G2823" s="14"/>
      <c r="H2823" s="15"/>
      <c r="I2823" s="15"/>
      <c r="J2823" s="15"/>
      <c r="K2823" s="15"/>
      <c r="L2823" s="217"/>
      <c r="M2823" s="22"/>
      <c r="N2823" s="119" t="str">
        <f>IF(G2823="","",VLOOKUP(G2823,номенклатури!R:U,4,0))</f>
        <v/>
      </c>
      <c r="O2823" s="119" t="str">
        <f>IF(M2823="","",VLOOKUP(M2823,'14'!D:D,1,0))</f>
        <v/>
      </c>
    </row>
    <row r="2824" spans="1:15" ht="12.75" customHeight="1" x14ac:dyDescent="0.2">
      <c r="A2824" s="36" t="str">
        <f>'0'!$A$4</f>
        <v>………………..</v>
      </c>
      <c r="B2824" s="37">
        <f>'0'!$A$2</f>
        <v>46112</v>
      </c>
      <c r="C2824" s="37" t="s">
        <v>1243</v>
      </c>
      <c r="D2824" s="119" t="str">
        <f>IF(G2824="","",VLOOKUP(G2824,номенклатури!R:T,2,0))</f>
        <v/>
      </c>
      <c r="E2824" s="365" t="str">
        <f>IF(G2824="","",VLOOKUP(G2824,номенклатури!R:T,3,0))</f>
        <v/>
      </c>
      <c r="F2824" s="159" t="str">
        <f>IF(G2824="","",IF(ISERROR(VLOOKUP(G2824,номенклатури!V:V,1,0)),E2824*H2824,E2824*I2824))</f>
        <v/>
      </c>
      <c r="G2824" s="14"/>
      <c r="H2824" s="15"/>
      <c r="I2824" s="15"/>
      <c r="J2824" s="15"/>
      <c r="K2824" s="15"/>
      <c r="L2824" s="217"/>
      <c r="M2824" s="22"/>
      <c r="N2824" s="119" t="str">
        <f>IF(G2824="","",VLOOKUP(G2824,номенклатури!R:U,4,0))</f>
        <v/>
      </c>
      <c r="O2824" s="119" t="str">
        <f>IF(M2824="","",VLOOKUP(M2824,'14'!D:D,1,0))</f>
        <v/>
      </c>
    </row>
    <row r="2825" spans="1:15" ht="12.75" customHeight="1" x14ac:dyDescent="0.2">
      <c r="A2825" s="36" t="str">
        <f>'0'!$A$4</f>
        <v>………………..</v>
      </c>
      <c r="B2825" s="37">
        <f>'0'!$A$2</f>
        <v>46112</v>
      </c>
      <c r="C2825" s="37" t="s">
        <v>1243</v>
      </c>
      <c r="D2825" s="119" t="str">
        <f>IF(G2825="","",VLOOKUP(G2825,номенклатури!R:T,2,0))</f>
        <v/>
      </c>
      <c r="E2825" s="365" t="str">
        <f>IF(G2825="","",VLOOKUP(G2825,номенклатури!R:T,3,0))</f>
        <v/>
      </c>
      <c r="F2825" s="159" t="str">
        <f>IF(G2825="","",IF(ISERROR(VLOOKUP(G2825,номенклатури!V:V,1,0)),E2825*H2825,E2825*I2825))</f>
        <v/>
      </c>
      <c r="G2825" s="14"/>
      <c r="H2825" s="15"/>
      <c r="I2825" s="15"/>
      <c r="J2825" s="15"/>
      <c r="K2825" s="15"/>
      <c r="L2825" s="217"/>
      <c r="M2825" s="22"/>
      <c r="N2825" s="119" t="str">
        <f>IF(G2825="","",VLOOKUP(G2825,номенклатури!R:U,4,0))</f>
        <v/>
      </c>
      <c r="O2825" s="119" t="str">
        <f>IF(M2825="","",VLOOKUP(M2825,'14'!D:D,1,0))</f>
        <v/>
      </c>
    </row>
    <row r="2826" spans="1:15" ht="12.75" customHeight="1" x14ac:dyDescent="0.2">
      <c r="A2826" s="36" t="str">
        <f>'0'!$A$4</f>
        <v>………………..</v>
      </c>
      <c r="B2826" s="37">
        <f>'0'!$A$2</f>
        <v>46112</v>
      </c>
      <c r="C2826" s="37" t="s">
        <v>1243</v>
      </c>
      <c r="D2826" s="119" t="str">
        <f>IF(G2826="","",VLOOKUP(G2826,номенклатури!R:T,2,0))</f>
        <v/>
      </c>
      <c r="E2826" s="365" t="str">
        <f>IF(G2826="","",VLOOKUP(G2826,номенклатури!R:T,3,0))</f>
        <v/>
      </c>
      <c r="F2826" s="159" t="str">
        <f>IF(G2826="","",IF(ISERROR(VLOOKUP(G2826,номенклатури!V:V,1,0)),E2826*H2826,E2826*I2826))</f>
        <v/>
      </c>
      <c r="G2826" s="14"/>
      <c r="H2826" s="15"/>
      <c r="I2826" s="15"/>
      <c r="J2826" s="15"/>
      <c r="K2826" s="15"/>
      <c r="L2826" s="217"/>
      <c r="M2826" s="22"/>
      <c r="N2826" s="119" t="str">
        <f>IF(G2826="","",VLOOKUP(G2826,номенклатури!R:U,4,0))</f>
        <v/>
      </c>
      <c r="O2826" s="119" t="str">
        <f>IF(M2826="","",VLOOKUP(M2826,'14'!D:D,1,0))</f>
        <v/>
      </c>
    </row>
    <row r="2827" spans="1:15" ht="12.75" customHeight="1" x14ac:dyDescent="0.2">
      <c r="A2827" s="36" t="str">
        <f>'0'!$A$4</f>
        <v>………………..</v>
      </c>
      <c r="B2827" s="37">
        <f>'0'!$A$2</f>
        <v>46112</v>
      </c>
      <c r="C2827" s="37" t="s">
        <v>1243</v>
      </c>
      <c r="D2827" s="119" t="str">
        <f>IF(G2827="","",VLOOKUP(G2827,номенклатури!R:T,2,0))</f>
        <v/>
      </c>
      <c r="E2827" s="365" t="str">
        <f>IF(G2827="","",VLOOKUP(G2827,номенклатури!R:T,3,0))</f>
        <v/>
      </c>
      <c r="F2827" s="159" t="str">
        <f>IF(G2827="","",IF(ISERROR(VLOOKUP(G2827,номенклатури!V:V,1,0)),E2827*H2827,E2827*I2827))</f>
        <v/>
      </c>
      <c r="G2827" s="14"/>
      <c r="H2827" s="15"/>
      <c r="I2827" s="15"/>
      <c r="J2827" s="15"/>
      <c r="K2827" s="15"/>
      <c r="L2827" s="217"/>
      <c r="M2827" s="22"/>
      <c r="N2827" s="119" t="str">
        <f>IF(G2827="","",VLOOKUP(G2827,номенклатури!R:U,4,0))</f>
        <v/>
      </c>
      <c r="O2827" s="119" t="str">
        <f>IF(M2827="","",VLOOKUP(M2827,'14'!D:D,1,0))</f>
        <v/>
      </c>
    </row>
    <row r="2828" spans="1:15" ht="12.75" customHeight="1" x14ac:dyDescent="0.2">
      <c r="A2828" s="36" t="str">
        <f>'0'!$A$4</f>
        <v>………………..</v>
      </c>
      <c r="B2828" s="37">
        <f>'0'!$A$2</f>
        <v>46112</v>
      </c>
      <c r="C2828" s="37" t="s">
        <v>1243</v>
      </c>
      <c r="D2828" s="119" t="str">
        <f>IF(G2828="","",VLOOKUP(G2828,номенклатури!R:T,2,0))</f>
        <v/>
      </c>
      <c r="E2828" s="365" t="str">
        <f>IF(G2828="","",VLOOKUP(G2828,номенклатури!R:T,3,0))</f>
        <v/>
      </c>
      <c r="F2828" s="159" t="str">
        <f>IF(G2828="","",IF(ISERROR(VLOOKUP(G2828,номенклатури!V:V,1,0)),E2828*H2828,E2828*I2828))</f>
        <v/>
      </c>
      <c r="G2828" s="14"/>
      <c r="H2828" s="15"/>
      <c r="I2828" s="15"/>
      <c r="J2828" s="15"/>
      <c r="K2828" s="15"/>
      <c r="L2828" s="217"/>
      <c r="M2828" s="22"/>
      <c r="N2828" s="119" t="str">
        <f>IF(G2828="","",VLOOKUP(G2828,номенклатури!R:U,4,0))</f>
        <v/>
      </c>
      <c r="O2828" s="119" t="str">
        <f>IF(M2828="","",VLOOKUP(M2828,'14'!D:D,1,0))</f>
        <v/>
      </c>
    </row>
    <row r="2829" spans="1:15" ht="12.75" customHeight="1" x14ac:dyDescent="0.2">
      <c r="A2829" s="36" t="str">
        <f>'0'!$A$4</f>
        <v>………………..</v>
      </c>
      <c r="B2829" s="37">
        <f>'0'!$A$2</f>
        <v>46112</v>
      </c>
      <c r="C2829" s="37" t="s">
        <v>1243</v>
      </c>
      <c r="D2829" s="119" t="str">
        <f>IF(G2829="","",VLOOKUP(G2829,номенклатури!R:T,2,0))</f>
        <v/>
      </c>
      <c r="E2829" s="365" t="str">
        <f>IF(G2829="","",VLOOKUP(G2829,номенклатури!R:T,3,0))</f>
        <v/>
      </c>
      <c r="F2829" s="159" t="str">
        <f>IF(G2829="","",IF(ISERROR(VLOOKUP(G2829,номенклатури!V:V,1,0)),E2829*H2829,E2829*I2829))</f>
        <v/>
      </c>
      <c r="G2829" s="14"/>
      <c r="H2829" s="15"/>
      <c r="I2829" s="15"/>
      <c r="J2829" s="15"/>
      <c r="K2829" s="15"/>
      <c r="L2829" s="217"/>
      <c r="M2829" s="22"/>
      <c r="N2829" s="119" t="str">
        <f>IF(G2829="","",VLOOKUP(G2829,номенклатури!R:U,4,0))</f>
        <v/>
      </c>
      <c r="O2829" s="119" t="str">
        <f>IF(M2829="","",VLOOKUP(M2829,'14'!D:D,1,0))</f>
        <v/>
      </c>
    </row>
    <row r="2830" spans="1:15" ht="12.75" customHeight="1" x14ac:dyDescent="0.2">
      <c r="A2830" s="36" t="str">
        <f>'0'!$A$4</f>
        <v>………………..</v>
      </c>
      <c r="B2830" s="37">
        <f>'0'!$A$2</f>
        <v>46112</v>
      </c>
      <c r="C2830" s="37" t="s">
        <v>1243</v>
      </c>
      <c r="D2830" s="119" t="str">
        <f>IF(G2830="","",VLOOKUP(G2830,номенклатури!R:T,2,0))</f>
        <v/>
      </c>
      <c r="E2830" s="365" t="str">
        <f>IF(G2830="","",VLOOKUP(G2830,номенклатури!R:T,3,0))</f>
        <v/>
      </c>
      <c r="F2830" s="159" t="str">
        <f>IF(G2830="","",IF(ISERROR(VLOOKUP(G2830,номенклатури!V:V,1,0)),E2830*H2830,E2830*I2830))</f>
        <v/>
      </c>
      <c r="G2830" s="14"/>
      <c r="H2830" s="15"/>
      <c r="I2830" s="15"/>
      <c r="J2830" s="15"/>
      <c r="K2830" s="15"/>
      <c r="L2830" s="217"/>
      <c r="M2830" s="22"/>
      <c r="N2830" s="119" t="str">
        <f>IF(G2830="","",VLOOKUP(G2830,номенклатури!R:U,4,0))</f>
        <v/>
      </c>
      <c r="O2830" s="119" t="str">
        <f>IF(M2830="","",VLOOKUP(M2830,'14'!D:D,1,0))</f>
        <v/>
      </c>
    </row>
    <row r="2831" spans="1:15" ht="12.75" customHeight="1" x14ac:dyDescent="0.2">
      <c r="A2831" s="36" t="str">
        <f>'0'!$A$4</f>
        <v>………………..</v>
      </c>
      <c r="B2831" s="37">
        <f>'0'!$A$2</f>
        <v>46112</v>
      </c>
      <c r="C2831" s="37" t="s">
        <v>1243</v>
      </c>
      <c r="D2831" s="119" t="str">
        <f>IF(G2831="","",VLOOKUP(G2831,номенклатури!R:T,2,0))</f>
        <v/>
      </c>
      <c r="E2831" s="365" t="str">
        <f>IF(G2831="","",VLOOKUP(G2831,номенклатури!R:T,3,0))</f>
        <v/>
      </c>
      <c r="F2831" s="159" t="str">
        <f>IF(G2831="","",IF(ISERROR(VLOOKUP(G2831,номенклатури!V:V,1,0)),E2831*H2831,E2831*I2831))</f>
        <v/>
      </c>
      <c r="G2831" s="14"/>
      <c r="H2831" s="15"/>
      <c r="I2831" s="15"/>
      <c r="J2831" s="15"/>
      <c r="K2831" s="15"/>
      <c r="L2831" s="217"/>
      <c r="M2831" s="22"/>
      <c r="N2831" s="119" t="str">
        <f>IF(G2831="","",VLOOKUP(G2831,номенклатури!R:U,4,0))</f>
        <v/>
      </c>
      <c r="O2831" s="119" t="str">
        <f>IF(M2831="","",VLOOKUP(M2831,'14'!D:D,1,0))</f>
        <v/>
      </c>
    </row>
    <row r="2832" spans="1:15" ht="12.75" customHeight="1" x14ac:dyDescent="0.2">
      <c r="A2832" s="36" t="str">
        <f>'0'!$A$4</f>
        <v>………………..</v>
      </c>
      <c r="B2832" s="37">
        <f>'0'!$A$2</f>
        <v>46112</v>
      </c>
      <c r="C2832" s="37" t="s">
        <v>1243</v>
      </c>
      <c r="D2832" s="119" t="str">
        <f>IF(G2832="","",VLOOKUP(G2832,номенклатури!R:T,2,0))</f>
        <v/>
      </c>
      <c r="E2832" s="365" t="str">
        <f>IF(G2832="","",VLOOKUP(G2832,номенклатури!R:T,3,0))</f>
        <v/>
      </c>
      <c r="F2832" s="159" t="str">
        <f>IF(G2832="","",IF(ISERROR(VLOOKUP(G2832,номенклатури!V:V,1,0)),E2832*H2832,E2832*I2832))</f>
        <v/>
      </c>
      <c r="G2832" s="14"/>
      <c r="H2832" s="15"/>
      <c r="I2832" s="15"/>
      <c r="J2832" s="15"/>
      <c r="K2832" s="15"/>
      <c r="L2832" s="217"/>
      <c r="M2832" s="22"/>
      <c r="N2832" s="119" t="str">
        <f>IF(G2832="","",VLOOKUP(G2832,номенклатури!R:U,4,0))</f>
        <v/>
      </c>
      <c r="O2832" s="119" t="str">
        <f>IF(M2832="","",VLOOKUP(M2832,'14'!D:D,1,0))</f>
        <v/>
      </c>
    </row>
    <row r="2833" spans="1:15" ht="12.75" customHeight="1" x14ac:dyDescent="0.2">
      <c r="A2833" s="36" t="str">
        <f>'0'!$A$4</f>
        <v>………………..</v>
      </c>
      <c r="B2833" s="37">
        <f>'0'!$A$2</f>
        <v>46112</v>
      </c>
      <c r="C2833" s="37" t="s">
        <v>1243</v>
      </c>
      <c r="D2833" s="119" t="str">
        <f>IF(G2833="","",VLOOKUP(G2833,номенклатури!R:T,2,0))</f>
        <v/>
      </c>
      <c r="E2833" s="365" t="str">
        <f>IF(G2833="","",VLOOKUP(G2833,номенклатури!R:T,3,0))</f>
        <v/>
      </c>
      <c r="F2833" s="159" t="str">
        <f>IF(G2833="","",IF(ISERROR(VLOOKUP(G2833,номенклатури!V:V,1,0)),E2833*H2833,E2833*I2833))</f>
        <v/>
      </c>
      <c r="G2833" s="14"/>
      <c r="H2833" s="15"/>
      <c r="I2833" s="15"/>
      <c r="J2833" s="15"/>
      <c r="K2833" s="15"/>
      <c r="L2833" s="217"/>
      <c r="M2833" s="22"/>
      <c r="N2833" s="119" t="str">
        <f>IF(G2833="","",VLOOKUP(G2833,номенклатури!R:U,4,0))</f>
        <v/>
      </c>
      <c r="O2833" s="119" t="str">
        <f>IF(M2833="","",VLOOKUP(M2833,'14'!D:D,1,0))</f>
        <v/>
      </c>
    </row>
    <row r="2834" spans="1:15" ht="12.75" customHeight="1" x14ac:dyDescent="0.2">
      <c r="A2834" s="36" t="str">
        <f>'0'!$A$4</f>
        <v>………………..</v>
      </c>
      <c r="B2834" s="37">
        <f>'0'!$A$2</f>
        <v>46112</v>
      </c>
      <c r="C2834" s="37" t="s">
        <v>1243</v>
      </c>
      <c r="D2834" s="119" t="str">
        <f>IF(G2834="","",VLOOKUP(G2834,номенклатури!R:T,2,0))</f>
        <v/>
      </c>
      <c r="E2834" s="365" t="str">
        <f>IF(G2834="","",VLOOKUP(G2834,номенклатури!R:T,3,0))</f>
        <v/>
      </c>
      <c r="F2834" s="159" t="str">
        <f>IF(G2834="","",IF(ISERROR(VLOOKUP(G2834,номенклатури!V:V,1,0)),E2834*H2834,E2834*I2834))</f>
        <v/>
      </c>
      <c r="G2834" s="14"/>
      <c r="H2834" s="15"/>
      <c r="I2834" s="15"/>
      <c r="J2834" s="15"/>
      <c r="K2834" s="15"/>
      <c r="L2834" s="217"/>
      <c r="M2834" s="22"/>
      <c r="N2834" s="119" t="str">
        <f>IF(G2834="","",VLOOKUP(G2834,номенклатури!R:U,4,0))</f>
        <v/>
      </c>
      <c r="O2834" s="119" t="str">
        <f>IF(M2834="","",VLOOKUP(M2834,'14'!D:D,1,0))</f>
        <v/>
      </c>
    </row>
    <row r="2835" spans="1:15" ht="12.75" customHeight="1" x14ac:dyDescent="0.2">
      <c r="A2835" s="36" t="str">
        <f>'0'!$A$4</f>
        <v>………………..</v>
      </c>
      <c r="B2835" s="37">
        <f>'0'!$A$2</f>
        <v>46112</v>
      </c>
      <c r="C2835" s="37" t="s">
        <v>1243</v>
      </c>
      <c r="D2835" s="119" t="str">
        <f>IF(G2835="","",VLOOKUP(G2835,номенклатури!R:T,2,0))</f>
        <v/>
      </c>
      <c r="E2835" s="365" t="str">
        <f>IF(G2835="","",VLOOKUP(G2835,номенклатури!R:T,3,0))</f>
        <v/>
      </c>
      <c r="F2835" s="159" t="str">
        <f>IF(G2835="","",IF(ISERROR(VLOOKUP(G2835,номенклатури!V:V,1,0)),E2835*H2835,E2835*I2835))</f>
        <v/>
      </c>
      <c r="G2835" s="14"/>
      <c r="H2835" s="15"/>
      <c r="I2835" s="15"/>
      <c r="J2835" s="15"/>
      <c r="K2835" s="15"/>
      <c r="L2835" s="217"/>
      <c r="M2835" s="22"/>
      <c r="N2835" s="119" t="str">
        <f>IF(G2835="","",VLOOKUP(G2835,номенклатури!R:U,4,0))</f>
        <v/>
      </c>
      <c r="O2835" s="119" t="str">
        <f>IF(M2835="","",VLOOKUP(M2835,'14'!D:D,1,0))</f>
        <v/>
      </c>
    </row>
    <row r="2836" spans="1:15" ht="12.75" customHeight="1" x14ac:dyDescent="0.2">
      <c r="A2836" s="36" t="str">
        <f>'0'!$A$4</f>
        <v>………………..</v>
      </c>
      <c r="B2836" s="37">
        <f>'0'!$A$2</f>
        <v>46112</v>
      </c>
      <c r="C2836" s="37" t="s">
        <v>1243</v>
      </c>
      <c r="D2836" s="119" t="str">
        <f>IF(G2836="","",VLOOKUP(G2836,номенклатури!R:T,2,0))</f>
        <v/>
      </c>
      <c r="E2836" s="365" t="str">
        <f>IF(G2836="","",VLOOKUP(G2836,номенклатури!R:T,3,0))</f>
        <v/>
      </c>
      <c r="F2836" s="159" t="str">
        <f>IF(G2836="","",IF(ISERROR(VLOOKUP(G2836,номенклатури!V:V,1,0)),E2836*H2836,E2836*I2836))</f>
        <v/>
      </c>
      <c r="G2836" s="14"/>
      <c r="H2836" s="15"/>
      <c r="I2836" s="15"/>
      <c r="J2836" s="15"/>
      <c r="K2836" s="15"/>
      <c r="L2836" s="217"/>
      <c r="M2836" s="22"/>
      <c r="N2836" s="119" t="str">
        <f>IF(G2836="","",VLOOKUP(G2836,номенклатури!R:U,4,0))</f>
        <v/>
      </c>
      <c r="O2836" s="119" t="str">
        <f>IF(M2836="","",VLOOKUP(M2836,'14'!D:D,1,0))</f>
        <v/>
      </c>
    </row>
    <row r="2837" spans="1:15" ht="12.75" customHeight="1" x14ac:dyDescent="0.2">
      <c r="A2837" s="36" t="str">
        <f>'0'!$A$4</f>
        <v>………………..</v>
      </c>
      <c r="B2837" s="37">
        <f>'0'!$A$2</f>
        <v>46112</v>
      </c>
      <c r="C2837" s="37" t="s">
        <v>1243</v>
      </c>
      <c r="D2837" s="119" t="str">
        <f>IF(G2837="","",VLOOKUP(G2837,номенклатури!R:T,2,0))</f>
        <v/>
      </c>
      <c r="E2837" s="365" t="str">
        <f>IF(G2837="","",VLOOKUP(G2837,номенклатури!R:T,3,0))</f>
        <v/>
      </c>
      <c r="F2837" s="159" t="str">
        <f>IF(G2837="","",IF(ISERROR(VLOOKUP(G2837,номенклатури!V:V,1,0)),E2837*H2837,E2837*I2837))</f>
        <v/>
      </c>
      <c r="G2837" s="14"/>
      <c r="H2837" s="15"/>
      <c r="I2837" s="15"/>
      <c r="J2837" s="15"/>
      <c r="K2837" s="15"/>
      <c r="L2837" s="217"/>
      <c r="M2837" s="22"/>
      <c r="N2837" s="119" t="str">
        <f>IF(G2837="","",VLOOKUP(G2837,номенклатури!R:U,4,0))</f>
        <v/>
      </c>
      <c r="O2837" s="119" t="str">
        <f>IF(M2837="","",VLOOKUP(M2837,'14'!D:D,1,0))</f>
        <v/>
      </c>
    </row>
    <row r="2838" spans="1:15" ht="12.75" customHeight="1" x14ac:dyDescent="0.2">
      <c r="A2838" s="36" t="str">
        <f>'0'!$A$4</f>
        <v>………………..</v>
      </c>
      <c r="B2838" s="37">
        <f>'0'!$A$2</f>
        <v>46112</v>
      </c>
      <c r="C2838" s="37" t="s">
        <v>1243</v>
      </c>
      <c r="D2838" s="119" t="str">
        <f>IF(G2838="","",VLOOKUP(G2838,номенклатури!R:T,2,0))</f>
        <v/>
      </c>
      <c r="E2838" s="365" t="str">
        <f>IF(G2838="","",VLOOKUP(G2838,номенклатури!R:T,3,0))</f>
        <v/>
      </c>
      <c r="F2838" s="159" t="str">
        <f>IF(G2838="","",IF(ISERROR(VLOOKUP(G2838,номенклатури!V:V,1,0)),E2838*H2838,E2838*I2838))</f>
        <v/>
      </c>
      <c r="G2838" s="14"/>
      <c r="H2838" s="15"/>
      <c r="I2838" s="15"/>
      <c r="J2838" s="15"/>
      <c r="K2838" s="15"/>
      <c r="L2838" s="217"/>
      <c r="M2838" s="22"/>
      <c r="N2838" s="119" t="str">
        <f>IF(G2838="","",VLOOKUP(G2838,номенклатури!R:U,4,0))</f>
        <v/>
      </c>
      <c r="O2838" s="119" t="str">
        <f>IF(M2838="","",VLOOKUP(M2838,'14'!D:D,1,0))</f>
        <v/>
      </c>
    </row>
    <row r="2839" spans="1:15" ht="12.75" customHeight="1" x14ac:dyDescent="0.2">
      <c r="A2839" s="36" t="str">
        <f>'0'!$A$4</f>
        <v>………………..</v>
      </c>
      <c r="B2839" s="37">
        <f>'0'!$A$2</f>
        <v>46112</v>
      </c>
      <c r="C2839" s="37" t="s">
        <v>1243</v>
      </c>
      <c r="D2839" s="119" t="str">
        <f>IF(G2839="","",VLOOKUP(G2839,номенклатури!R:T,2,0))</f>
        <v/>
      </c>
      <c r="E2839" s="365" t="str">
        <f>IF(G2839="","",VLOOKUP(G2839,номенклатури!R:T,3,0))</f>
        <v/>
      </c>
      <c r="F2839" s="159" t="str">
        <f>IF(G2839="","",IF(ISERROR(VLOOKUP(G2839,номенклатури!V:V,1,0)),E2839*H2839,E2839*I2839))</f>
        <v/>
      </c>
      <c r="G2839" s="14"/>
      <c r="H2839" s="15"/>
      <c r="I2839" s="15"/>
      <c r="J2839" s="15"/>
      <c r="K2839" s="15"/>
      <c r="L2839" s="217"/>
      <c r="M2839" s="22"/>
      <c r="N2839" s="119" t="str">
        <f>IF(G2839="","",VLOOKUP(G2839,номенклатури!R:U,4,0))</f>
        <v/>
      </c>
      <c r="O2839" s="119" t="str">
        <f>IF(M2839="","",VLOOKUP(M2839,'14'!D:D,1,0))</f>
        <v/>
      </c>
    </row>
    <row r="2840" spans="1:15" ht="12.75" customHeight="1" x14ac:dyDescent="0.2">
      <c r="A2840" s="36" t="str">
        <f>'0'!$A$4</f>
        <v>………………..</v>
      </c>
      <c r="B2840" s="37">
        <f>'0'!$A$2</f>
        <v>46112</v>
      </c>
      <c r="C2840" s="37" t="s">
        <v>1243</v>
      </c>
      <c r="D2840" s="119" t="str">
        <f>IF(G2840="","",VLOOKUP(G2840,номенклатури!R:T,2,0))</f>
        <v/>
      </c>
      <c r="E2840" s="365" t="str">
        <f>IF(G2840="","",VLOOKUP(G2840,номенклатури!R:T,3,0))</f>
        <v/>
      </c>
      <c r="F2840" s="159" t="str">
        <f>IF(G2840="","",IF(ISERROR(VLOOKUP(G2840,номенклатури!V:V,1,0)),E2840*H2840,E2840*I2840))</f>
        <v/>
      </c>
      <c r="G2840" s="14"/>
      <c r="H2840" s="15"/>
      <c r="I2840" s="15"/>
      <c r="J2840" s="15"/>
      <c r="K2840" s="15"/>
      <c r="L2840" s="217"/>
      <c r="M2840" s="22"/>
      <c r="N2840" s="119" t="str">
        <f>IF(G2840="","",VLOOKUP(G2840,номенклатури!R:U,4,0))</f>
        <v/>
      </c>
      <c r="O2840" s="119" t="str">
        <f>IF(M2840="","",VLOOKUP(M2840,'14'!D:D,1,0))</f>
        <v/>
      </c>
    </row>
    <row r="2841" spans="1:15" ht="12.75" customHeight="1" x14ac:dyDescent="0.2">
      <c r="A2841" s="36" t="str">
        <f>'0'!$A$4</f>
        <v>………………..</v>
      </c>
      <c r="B2841" s="37">
        <f>'0'!$A$2</f>
        <v>46112</v>
      </c>
      <c r="C2841" s="37" t="s">
        <v>1243</v>
      </c>
      <c r="D2841" s="119" t="str">
        <f>IF(G2841="","",VLOOKUP(G2841,номенклатури!R:T,2,0))</f>
        <v/>
      </c>
      <c r="E2841" s="365" t="str">
        <f>IF(G2841="","",VLOOKUP(G2841,номенклатури!R:T,3,0))</f>
        <v/>
      </c>
      <c r="F2841" s="159" t="str">
        <f>IF(G2841="","",IF(ISERROR(VLOOKUP(G2841,номенклатури!V:V,1,0)),E2841*H2841,E2841*I2841))</f>
        <v/>
      </c>
      <c r="G2841" s="14"/>
      <c r="H2841" s="15"/>
      <c r="I2841" s="15"/>
      <c r="J2841" s="15"/>
      <c r="K2841" s="15"/>
      <c r="L2841" s="217"/>
      <c r="M2841" s="22"/>
      <c r="N2841" s="119" t="str">
        <f>IF(G2841="","",VLOOKUP(G2841,номенклатури!R:U,4,0))</f>
        <v/>
      </c>
      <c r="O2841" s="119" t="str">
        <f>IF(M2841="","",VLOOKUP(M2841,'14'!D:D,1,0))</f>
        <v/>
      </c>
    </row>
    <row r="2842" spans="1:15" ht="12.75" customHeight="1" x14ac:dyDescent="0.2">
      <c r="A2842" s="36" t="str">
        <f>'0'!$A$4</f>
        <v>………………..</v>
      </c>
      <c r="B2842" s="37">
        <f>'0'!$A$2</f>
        <v>46112</v>
      </c>
      <c r="C2842" s="37" t="s">
        <v>1243</v>
      </c>
      <c r="D2842" s="119" t="str">
        <f>IF(G2842="","",VLOOKUP(G2842,номенклатури!R:T,2,0))</f>
        <v/>
      </c>
      <c r="E2842" s="365" t="str">
        <f>IF(G2842="","",VLOOKUP(G2842,номенклатури!R:T,3,0))</f>
        <v/>
      </c>
      <c r="F2842" s="159" t="str">
        <f>IF(G2842="","",IF(ISERROR(VLOOKUP(G2842,номенклатури!V:V,1,0)),E2842*H2842,E2842*I2842))</f>
        <v/>
      </c>
      <c r="G2842" s="14"/>
      <c r="H2842" s="15"/>
      <c r="I2842" s="15"/>
      <c r="J2842" s="15"/>
      <c r="K2842" s="15"/>
      <c r="L2842" s="217"/>
      <c r="M2842" s="22"/>
      <c r="N2842" s="119" t="str">
        <f>IF(G2842="","",VLOOKUP(G2842,номенклатури!R:U,4,0))</f>
        <v/>
      </c>
      <c r="O2842" s="119" t="str">
        <f>IF(M2842="","",VLOOKUP(M2842,'14'!D:D,1,0))</f>
        <v/>
      </c>
    </row>
    <row r="2843" spans="1:15" ht="12.75" customHeight="1" x14ac:dyDescent="0.2">
      <c r="A2843" s="36" t="str">
        <f>'0'!$A$4</f>
        <v>………………..</v>
      </c>
      <c r="B2843" s="37">
        <f>'0'!$A$2</f>
        <v>46112</v>
      </c>
      <c r="C2843" s="37" t="s">
        <v>1243</v>
      </c>
      <c r="D2843" s="119" t="str">
        <f>IF(G2843="","",VLOOKUP(G2843,номенклатури!R:T,2,0))</f>
        <v/>
      </c>
      <c r="E2843" s="365" t="str">
        <f>IF(G2843="","",VLOOKUP(G2843,номенклатури!R:T,3,0))</f>
        <v/>
      </c>
      <c r="F2843" s="159" t="str">
        <f>IF(G2843="","",IF(ISERROR(VLOOKUP(G2843,номенклатури!V:V,1,0)),E2843*H2843,E2843*I2843))</f>
        <v/>
      </c>
      <c r="G2843" s="14"/>
      <c r="H2843" s="15"/>
      <c r="I2843" s="15"/>
      <c r="J2843" s="15"/>
      <c r="K2843" s="15"/>
      <c r="L2843" s="217"/>
      <c r="M2843" s="22"/>
      <c r="N2843" s="119" t="str">
        <f>IF(G2843="","",VLOOKUP(G2843,номенклатури!R:U,4,0))</f>
        <v/>
      </c>
      <c r="O2843" s="119" t="str">
        <f>IF(M2843="","",VLOOKUP(M2843,'14'!D:D,1,0))</f>
        <v/>
      </c>
    </row>
    <row r="2844" spans="1:15" ht="12.75" customHeight="1" x14ac:dyDescent="0.2">
      <c r="A2844" s="36" t="str">
        <f>'0'!$A$4</f>
        <v>………………..</v>
      </c>
      <c r="B2844" s="37">
        <f>'0'!$A$2</f>
        <v>46112</v>
      </c>
      <c r="C2844" s="37" t="s">
        <v>1243</v>
      </c>
      <c r="D2844" s="119" t="str">
        <f>IF(G2844="","",VLOOKUP(G2844,номенклатури!R:T,2,0))</f>
        <v/>
      </c>
      <c r="E2844" s="365" t="str">
        <f>IF(G2844="","",VLOOKUP(G2844,номенклатури!R:T,3,0))</f>
        <v/>
      </c>
      <c r="F2844" s="159" t="str">
        <f>IF(G2844="","",IF(ISERROR(VLOOKUP(G2844,номенклатури!V:V,1,0)),E2844*H2844,E2844*I2844))</f>
        <v/>
      </c>
      <c r="G2844" s="14"/>
      <c r="H2844" s="15"/>
      <c r="I2844" s="15"/>
      <c r="J2844" s="15"/>
      <c r="K2844" s="15"/>
      <c r="L2844" s="217"/>
      <c r="M2844" s="22"/>
      <c r="N2844" s="119" t="str">
        <f>IF(G2844="","",VLOOKUP(G2844,номенклатури!R:U,4,0))</f>
        <v/>
      </c>
      <c r="O2844" s="119" t="str">
        <f>IF(M2844="","",VLOOKUP(M2844,'14'!D:D,1,0))</f>
        <v/>
      </c>
    </row>
    <row r="2845" spans="1:15" ht="12.75" customHeight="1" x14ac:dyDescent="0.2">
      <c r="A2845" s="36" t="str">
        <f>'0'!$A$4</f>
        <v>………………..</v>
      </c>
      <c r="B2845" s="37">
        <f>'0'!$A$2</f>
        <v>46112</v>
      </c>
      <c r="C2845" s="37" t="s">
        <v>1243</v>
      </c>
      <c r="D2845" s="119" t="str">
        <f>IF(G2845="","",VLOOKUP(G2845,номенклатури!R:T,2,0))</f>
        <v/>
      </c>
      <c r="E2845" s="365" t="str">
        <f>IF(G2845="","",VLOOKUP(G2845,номенклатури!R:T,3,0))</f>
        <v/>
      </c>
      <c r="F2845" s="159" t="str">
        <f>IF(G2845="","",IF(ISERROR(VLOOKUP(G2845,номенклатури!V:V,1,0)),E2845*H2845,E2845*I2845))</f>
        <v/>
      </c>
      <c r="G2845" s="14"/>
      <c r="H2845" s="15"/>
      <c r="I2845" s="15"/>
      <c r="J2845" s="15"/>
      <c r="K2845" s="15"/>
      <c r="L2845" s="217"/>
      <c r="M2845" s="22"/>
      <c r="N2845" s="119" t="str">
        <f>IF(G2845="","",VLOOKUP(G2845,номенклатури!R:U,4,0))</f>
        <v/>
      </c>
      <c r="O2845" s="119" t="str">
        <f>IF(M2845="","",VLOOKUP(M2845,'14'!D:D,1,0))</f>
        <v/>
      </c>
    </row>
    <row r="2846" spans="1:15" ht="12.75" customHeight="1" x14ac:dyDescent="0.2">
      <c r="A2846" s="36" t="str">
        <f>'0'!$A$4</f>
        <v>………………..</v>
      </c>
      <c r="B2846" s="37">
        <f>'0'!$A$2</f>
        <v>46112</v>
      </c>
      <c r="C2846" s="37" t="s">
        <v>1243</v>
      </c>
      <c r="D2846" s="119" t="str">
        <f>IF(G2846="","",VLOOKUP(G2846,номенклатури!R:T,2,0))</f>
        <v/>
      </c>
      <c r="E2846" s="365" t="str">
        <f>IF(G2846="","",VLOOKUP(G2846,номенклатури!R:T,3,0))</f>
        <v/>
      </c>
      <c r="F2846" s="159" t="str">
        <f>IF(G2846="","",IF(ISERROR(VLOOKUP(G2846,номенклатури!V:V,1,0)),E2846*H2846,E2846*I2846))</f>
        <v/>
      </c>
      <c r="G2846" s="14"/>
      <c r="H2846" s="15"/>
      <c r="I2846" s="15"/>
      <c r="J2846" s="15"/>
      <c r="K2846" s="15"/>
      <c r="L2846" s="217"/>
      <c r="M2846" s="22"/>
      <c r="N2846" s="119" t="str">
        <f>IF(G2846="","",VLOOKUP(G2846,номенклатури!R:U,4,0))</f>
        <v/>
      </c>
      <c r="O2846" s="119" t="str">
        <f>IF(M2846="","",VLOOKUP(M2846,'14'!D:D,1,0))</f>
        <v/>
      </c>
    </row>
    <row r="2847" spans="1:15" ht="12.75" customHeight="1" x14ac:dyDescent="0.2">
      <c r="A2847" s="36" t="str">
        <f>'0'!$A$4</f>
        <v>………………..</v>
      </c>
      <c r="B2847" s="37">
        <f>'0'!$A$2</f>
        <v>46112</v>
      </c>
      <c r="C2847" s="37" t="s">
        <v>1243</v>
      </c>
      <c r="D2847" s="119" t="str">
        <f>IF(G2847="","",VLOOKUP(G2847,номенклатури!R:T,2,0))</f>
        <v/>
      </c>
      <c r="E2847" s="365" t="str">
        <f>IF(G2847="","",VLOOKUP(G2847,номенклатури!R:T,3,0))</f>
        <v/>
      </c>
      <c r="F2847" s="159" t="str">
        <f>IF(G2847="","",IF(ISERROR(VLOOKUP(G2847,номенклатури!V:V,1,0)),E2847*H2847,E2847*I2847))</f>
        <v/>
      </c>
      <c r="G2847" s="14"/>
      <c r="H2847" s="15"/>
      <c r="I2847" s="15"/>
      <c r="J2847" s="15"/>
      <c r="K2847" s="15"/>
      <c r="L2847" s="217"/>
      <c r="M2847" s="22"/>
      <c r="N2847" s="119" t="str">
        <f>IF(G2847="","",VLOOKUP(G2847,номенклатури!R:U,4,0))</f>
        <v/>
      </c>
      <c r="O2847" s="119" t="str">
        <f>IF(M2847="","",VLOOKUP(M2847,'14'!D:D,1,0))</f>
        <v/>
      </c>
    </row>
    <row r="2848" spans="1:15" ht="12.75" customHeight="1" x14ac:dyDescent="0.2">
      <c r="A2848" s="36" t="str">
        <f>'0'!$A$4</f>
        <v>………………..</v>
      </c>
      <c r="B2848" s="37">
        <f>'0'!$A$2</f>
        <v>46112</v>
      </c>
      <c r="C2848" s="37" t="s">
        <v>1243</v>
      </c>
      <c r="D2848" s="119" t="str">
        <f>IF(G2848="","",VLOOKUP(G2848,номенклатури!R:T,2,0))</f>
        <v/>
      </c>
      <c r="E2848" s="365" t="str">
        <f>IF(G2848="","",VLOOKUP(G2848,номенклатури!R:T,3,0))</f>
        <v/>
      </c>
      <c r="F2848" s="159" t="str">
        <f>IF(G2848="","",IF(ISERROR(VLOOKUP(G2848,номенклатури!V:V,1,0)),E2848*H2848,E2848*I2848))</f>
        <v/>
      </c>
      <c r="G2848" s="14"/>
      <c r="H2848" s="15"/>
      <c r="I2848" s="15"/>
      <c r="J2848" s="15"/>
      <c r="K2848" s="15"/>
      <c r="L2848" s="217"/>
      <c r="M2848" s="22"/>
      <c r="N2848" s="119" t="str">
        <f>IF(G2848="","",VLOOKUP(G2848,номенклатури!R:U,4,0))</f>
        <v/>
      </c>
      <c r="O2848" s="119" t="str">
        <f>IF(M2848="","",VLOOKUP(M2848,'14'!D:D,1,0))</f>
        <v/>
      </c>
    </row>
    <row r="2849" spans="1:15" ht="12.75" customHeight="1" x14ac:dyDescent="0.2">
      <c r="A2849" s="36" t="str">
        <f>'0'!$A$4</f>
        <v>………………..</v>
      </c>
      <c r="B2849" s="37">
        <f>'0'!$A$2</f>
        <v>46112</v>
      </c>
      <c r="C2849" s="37" t="s">
        <v>1243</v>
      </c>
      <c r="D2849" s="119" t="str">
        <f>IF(G2849="","",VLOOKUP(G2849,номенклатури!R:T,2,0))</f>
        <v/>
      </c>
      <c r="E2849" s="365" t="str">
        <f>IF(G2849="","",VLOOKUP(G2849,номенклатури!R:T,3,0))</f>
        <v/>
      </c>
      <c r="F2849" s="159" t="str">
        <f>IF(G2849="","",IF(ISERROR(VLOOKUP(G2849,номенклатури!V:V,1,0)),E2849*H2849,E2849*I2849))</f>
        <v/>
      </c>
      <c r="G2849" s="14"/>
      <c r="H2849" s="15"/>
      <c r="I2849" s="15"/>
      <c r="J2849" s="15"/>
      <c r="K2849" s="15"/>
      <c r="L2849" s="217"/>
      <c r="M2849" s="22"/>
      <c r="N2849" s="119" t="str">
        <f>IF(G2849="","",VLOOKUP(G2849,номенклатури!R:U,4,0))</f>
        <v/>
      </c>
      <c r="O2849" s="119" t="str">
        <f>IF(M2849="","",VLOOKUP(M2849,'14'!D:D,1,0))</f>
        <v/>
      </c>
    </row>
    <row r="2850" spans="1:15" ht="12.75" customHeight="1" x14ac:dyDescent="0.2">
      <c r="A2850" s="36" t="str">
        <f>'0'!$A$4</f>
        <v>………………..</v>
      </c>
      <c r="B2850" s="37">
        <f>'0'!$A$2</f>
        <v>46112</v>
      </c>
      <c r="C2850" s="37" t="s">
        <v>1243</v>
      </c>
      <c r="D2850" s="119" t="str">
        <f>IF(G2850="","",VLOOKUP(G2850,номенклатури!R:T,2,0))</f>
        <v/>
      </c>
      <c r="E2850" s="365" t="str">
        <f>IF(G2850="","",VLOOKUP(G2850,номенклатури!R:T,3,0))</f>
        <v/>
      </c>
      <c r="F2850" s="159" t="str">
        <f>IF(G2850="","",IF(ISERROR(VLOOKUP(G2850,номенклатури!V:V,1,0)),E2850*H2850,E2850*I2850))</f>
        <v/>
      </c>
      <c r="G2850" s="14"/>
      <c r="H2850" s="15"/>
      <c r="I2850" s="15"/>
      <c r="J2850" s="15"/>
      <c r="K2850" s="15"/>
      <c r="L2850" s="217"/>
      <c r="M2850" s="22"/>
      <c r="N2850" s="119" t="str">
        <f>IF(G2850="","",VLOOKUP(G2850,номенклатури!R:U,4,0))</f>
        <v/>
      </c>
      <c r="O2850" s="119" t="str">
        <f>IF(M2850="","",VLOOKUP(M2850,'14'!D:D,1,0))</f>
        <v/>
      </c>
    </row>
    <row r="2851" spans="1:15" ht="12.75" customHeight="1" x14ac:dyDescent="0.2">
      <c r="A2851" s="36" t="str">
        <f>'0'!$A$4</f>
        <v>………………..</v>
      </c>
      <c r="B2851" s="37">
        <f>'0'!$A$2</f>
        <v>46112</v>
      </c>
      <c r="C2851" s="37" t="s">
        <v>1243</v>
      </c>
      <c r="D2851" s="119" t="str">
        <f>IF(G2851="","",VLOOKUP(G2851,номенклатури!R:T,2,0))</f>
        <v/>
      </c>
      <c r="E2851" s="365" t="str">
        <f>IF(G2851="","",VLOOKUP(G2851,номенклатури!R:T,3,0))</f>
        <v/>
      </c>
      <c r="F2851" s="159" t="str">
        <f>IF(G2851="","",IF(ISERROR(VLOOKUP(G2851,номенклатури!V:V,1,0)),E2851*H2851,E2851*I2851))</f>
        <v/>
      </c>
      <c r="G2851" s="14"/>
      <c r="H2851" s="15"/>
      <c r="I2851" s="15"/>
      <c r="J2851" s="15"/>
      <c r="K2851" s="15"/>
      <c r="L2851" s="217"/>
      <c r="M2851" s="22"/>
      <c r="N2851" s="119" t="str">
        <f>IF(G2851="","",VLOOKUP(G2851,номенклатури!R:U,4,0))</f>
        <v/>
      </c>
      <c r="O2851" s="119" t="str">
        <f>IF(M2851="","",VLOOKUP(M2851,'14'!D:D,1,0))</f>
        <v/>
      </c>
    </row>
    <row r="2852" spans="1:15" ht="12.75" customHeight="1" x14ac:dyDescent="0.2">
      <c r="A2852" s="36" t="str">
        <f>'0'!$A$4</f>
        <v>………………..</v>
      </c>
      <c r="B2852" s="37">
        <f>'0'!$A$2</f>
        <v>46112</v>
      </c>
      <c r="C2852" s="37" t="s">
        <v>1243</v>
      </c>
      <c r="D2852" s="119" t="str">
        <f>IF(G2852="","",VLOOKUP(G2852,номенклатури!R:T,2,0))</f>
        <v/>
      </c>
      <c r="E2852" s="365" t="str">
        <f>IF(G2852="","",VLOOKUP(G2852,номенклатури!R:T,3,0))</f>
        <v/>
      </c>
      <c r="F2852" s="159" t="str">
        <f>IF(G2852="","",IF(ISERROR(VLOOKUP(G2852,номенклатури!V:V,1,0)),E2852*H2852,E2852*I2852))</f>
        <v/>
      </c>
      <c r="G2852" s="14"/>
      <c r="H2852" s="15"/>
      <c r="I2852" s="15"/>
      <c r="J2852" s="15"/>
      <c r="K2852" s="15"/>
      <c r="L2852" s="217"/>
      <c r="M2852" s="22"/>
      <c r="N2852" s="119" t="str">
        <f>IF(G2852="","",VLOOKUP(G2852,номенклатури!R:U,4,0))</f>
        <v/>
      </c>
      <c r="O2852" s="119" t="str">
        <f>IF(M2852="","",VLOOKUP(M2852,'14'!D:D,1,0))</f>
        <v/>
      </c>
    </row>
    <row r="2853" spans="1:15" ht="12.75" customHeight="1" x14ac:dyDescent="0.2">
      <c r="A2853" s="36" t="str">
        <f>'0'!$A$4</f>
        <v>………………..</v>
      </c>
      <c r="B2853" s="37">
        <f>'0'!$A$2</f>
        <v>46112</v>
      </c>
      <c r="C2853" s="37" t="s">
        <v>1243</v>
      </c>
      <c r="D2853" s="119" t="str">
        <f>IF(G2853="","",VLOOKUP(G2853,номенклатури!R:T,2,0))</f>
        <v/>
      </c>
      <c r="E2853" s="365" t="str">
        <f>IF(G2853="","",VLOOKUP(G2853,номенклатури!R:T,3,0))</f>
        <v/>
      </c>
      <c r="F2853" s="159" t="str">
        <f>IF(G2853="","",IF(ISERROR(VLOOKUP(G2853,номенклатури!V:V,1,0)),E2853*H2853,E2853*I2853))</f>
        <v/>
      </c>
      <c r="G2853" s="14"/>
      <c r="H2853" s="15"/>
      <c r="I2853" s="15"/>
      <c r="J2853" s="15"/>
      <c r="K2853" s="15"/>
      <c r="L2853" s="217"/>
      <c r="M2853" s="22"/>
      <c r="N2853" s="119" t="str">
        <f>IF(G2853="","",VLOOKUP(G2853,номенклатури!R:U,4,0))</f>
        <v/>
      </c>
      <c r="O2853" s="119" t="str">
        <f>IF(M2853="","",VLOOKUP(M2853,'14'!D:D,1,0))</f>
        <v/>
      </c>
    </row>
    <row r="2854" spans="1:15" ht="12.75" customHeight="1" x14ac:dyDescent="0.2">
      <c r="A2854" s="36" t="str">
        <f>'0'!$A$4</f>
        <v>………………..</v>
      </c>
      <c r="B2854" s="37">
        <f>'0'!$A$2</f>
        <v>46112</v>
      </c>
      <c r="C2854" s="37" t="s">
        <v>1243</v>
      </c>
      <c r="D2854" s="119" t="str">
        <f>IF(G2854="","",VLOOKUP(G2854,номенклатури!R:T,2,0))</f>
        <v/>
      </c>
      <c r="E2854" s="365" t="str">
        <f>IF(G2854="","",VLOOKUP(G2854,номенклатури!R:T,3,0))</f>
        <v/>
      </c>
      <c r="F2854" s="159" t="str">
        <f>IF(G2854="","",IF(ISERROR(VLOOKUP(G2854,номенклатури!V:V,1,0)),E2854*H2854,E2854*I2854))</f>
        <v/>
      </c>
      <c r="G2854" s="14"/>
      <c r="H2854" s="15"/>
      <c r="I2854" s="15"/>
      <c r="J2854" s="15"/>
      <c r="K2854" s="15"/>
      <c r="L2854" s="217"/>
      <c r="M2854" s="22"/>
      <c r="N2854" s="119" t="str">
        <f>IF(G2854="","",VLOOKUP(G2854,номенклатури!R:U,4,0))</f>
        <v/>
      </c>
      <c r="O2854" s="119" t="str">
        <f>IF(M2854="","",VLOOKUP(M2854,'14'!D:D,1,0))</f>
        <v/>
      </c>
    </row>
    <row r="2855" spans="1:15" ht="12.75" customHeight="1" x14ac:dyDescent="0.2">
      <c r="A2855" s="36" t="str">
        <f>'0'!$A$4</f>
        <v>………………..</v>
      </c>
      <c r="B2855" s="37">
        <f>'0'!$A$2</f>
        <v>46112</v>
      </c>
      <c r="C2855" s="37" t="s">
        <v>1243</v>
      </c>
      <c r="D2855" s="119" t="str">
        <f>IF(G2855="","",VLOOKUP(G2855,номенклатури!R:T,2,0))</f>
        <v/>
      </c>
      <c r="E2855" s="365" t="str">
        <f>IF(G2855="","",VLOOKUP(G2855,номенклатури!R:T,3,0))</f>
        <v/>
      </c>
      <c r="F2855" s="159" t="str">
        <f>IF(G2855="","",IF(ISERROR(VLOOKUP(G2855,номенклатури!V:V,1,0)),E2855*H2855,E2855*I2855))</f>
        <v/>
      </c>
      <c r="G2855" s="14"/>
      <c r="H2855" s="15"/>
      <c r="I2855" s="15"/>
      <c r="J2855" s="15"/>
      <c r="K2855" s="15"/>
      <c r="L2855" s="217"/>
      <c r="M2855" s="22"/>
      <c r="N2855" s="119" t="str">
        <f>IF(G2855="","",VLOOKUP(G2855,номенклатури!R:U,4,0))</f>
        <v/>
      </c>
      <c r="O2855" s="119" t="str">
        <f>IF(M2855="","",VLOOKUP(M2855,'14'!D:D,1,0))</f>
        <v/>
      </c>
    </row>
    <row r="2856" spans="1:15" ht="12.75" customHeight="1" x14ac:dyDescent="0.2">
      <c r="A2856" s="36" t="str">
        <f>'0'!$A$4</f>
        <v>………………..</v>
      </c>
      <c r="B2856" s="37">
        <f>'0'!$A$2</f>
        <v>46112</v>
      </c>
      <c r="C2856" s="37" t="s">
        <v>1243</v>
      </c>
      <c r="D2856" s="119" t="str">
        <f>IF(G2856="","",VLOOKUP(G2856,номенклатури!R:T,2,0))</f>
        <v/>
      </c>
      <c r="E2856" s="365" t="str">
        <f>IF(G2856="","",VLOOKUP(G2856,номенклатури!R:T,3,0))</f>
        <v/>
      </c>
      <c r="F2856" s="159" t="str">
        <f>IF(G2856="","",IF(ISERROR(VLOOKUP(G2856,номенклатури!V:V,1,0)),E2856*H2856,E2856*I2856))</f>
        <v/>
      </c>
      <c r="G2856" s="14"/>
      <c r="H2856" s="15"/>
      <c r="I2856" s="15"/>
      <c r="J2856" s="15"/>
      <c r="K2856" s="15"/>
      <c r="L2856" s="217"/>
      <c r="M2856" s="22"/>
      <c r="N2856" s="119" t="str">
        <f>IF(G2856="","",VLOOKUP(G2856,номенклатури!R:U,4,0))</f>
        <v/>
      </c>
      <c r="O2856" s="119" t="str">
        <f>IF(M2856="","",VLOOKUP(M2856,'14'!D:D,1,0))</f>
        <v/>
      </c>
    </row>
    <row r="2857" spans="1:15" ht="12.75" customHeight="1" x14ac:dyDescent="0.2">
      <c r="A2857" s="36" t="str">
        <f>'0'!$A$4</f>
        <v>………………..</v>
      </c>
      <c r="B2857" s="37">
        <f>'0'!$A$2</f>
        <v>46112</v>
      </c>
      <c r="C2857" s="37" t="s">
        <v>1243</v>
      </c>
      <c r="D2857" s="119" t="str">
        <f>IF(G2857="","",VLOOKUP(G2857,номенклатури!R:T,2,0))</f>
        <v/>
      </c>
      <c r="E2857" s="365" t="str">
        <f>IF(G2857="","",VLOOKUP(G2857,номенклатури!R:T,3,0))</f>
        <v/>
      </c>
      <c r="F2857" s="159" t="str">
        <f>IF(G2857="","",IF(ISERROR(VLOOKUP(G2857,номенклатури!V:V,1,0)),E2857*H2857,E2857*I2857))</f>
        <v/>
      </c>
      <c r="G2857" s="14"/>
      <c r="H2857" s="15"/>
      <c r="I2857" s="15"/>
      <c r="J2857" s="15"/>
      <c r="K2857" s="15"/>
      <c r="L2857" s="217"/>
      <c r="M2857" s="22"/>
      <c r="N2857" s="119" t="str">
        <f>IF(G2857="","",VLOOKUP(G2857,номенклатури!R:U,4,0))</f>
        <v/>
      </c>
      <c r="O2857" s="119" t="str">
        <f>IF(M2857="","",VLOOKUP(M2857,'14'!D:D,1,0))</f>
        <v/>
      </c>
    </row>
    <row r="2858" spans="1:15" ht="12.75" customHeight="1" x14ac:dyDescent="0.2">
      <c r="A2858" s="36" t="str">
        <f>'0'!$A$4</f>
        <v>………………..</v>
      </c>
      <c r="B2858" s="37">
        <f>'0'!$A$2</f>
        <v>46112</v>
      </c>
      <c r="C2858" s="37" t="s">
        <v>1243</v>
      </c>
      <c r="D2858" s="119" t="str">
        <f>IF(G2858="","",VLOOKUP(G2858,номенклатури!R:T,2,0))</f>
        <v/>
      </c>
      <c r="E2858" s="365" t="str">
        <f>IF(G2858="","",VLOOKUP(G2858,номенклатури!R:T,3,0))</f>
        <v/>
      </c>
      <c r="F2858" s="159" t="str">
        <f>IF(G2858="","",IF(ISERROR(VLOOKUP(G2858,номенклатури!V:V,1,0)),E2858*H2858,E2858*I2858))</f>
        <v/>
      </c>
      <c r="G2858" s="14"/>
      <c r="H2858" s="15"/>
      <c r="I2858" s="15"/>
      <c r="J2858" s="15"/>
      <c r="K2858" s="15"/>
      <c r="L2858" s="217"/>
      <c r="M2858" s="22"/>
      <c r="N2858" s="119" t="str">
        <f>IF(G2858="","",VLOOKUP(G2858,номенклатури!R:U,4,0))</f>
        <v/>
      </c>
      <c r="O2858" s="119" t="str">
        <f>IF(M2858="","",VLOOKUP(M2858,'14'!D:D,1,0))</f>
        <v/>
      </c>
    </row>
    <row r="2859" spans="1:15" ht="12.75" customHeight="1" x14ac:dyDescent="0.2">
      <c r="A2859" s="36" t="str">
        <f>'0'!$A$4</f>
        <v>………………..</v>
      </c>
      <c r="B2859" s="37">
        <f>'0'!$A$2</f>
        <v>46112</v>
      </c>
      <c r="C2859" s="37" t="s">
        <v>1243</v>
      </c>
      <c r="D2859" s="119" t="str">
        <f>IF(G2859="","",VLOOKUP(G2859,номенклатури!R:T,2,0))</f>
        <v/>
      </c>
      <c r="E2859" s="365" t="str">
        <f>IF(G2859="","",VLOOKUP(G2859,номенклатури!R:T,3,0))</f>
        <v/>
      </c>
      <c r="F2859" s="159" t="str">
        <f>IF(G2859="","",IF(ISERROR(VLOOKUP(G2859,номенклатури!V:V,1,0)),E2859*H2859,E2859*I2859))</f>
        <v/>
      </c>
      <c r="G2859" s="14"/>
      <c r="H2859" s="15"/>
      <c r="I2859" s="15"/>
      <c r="J2859" s="15"/>
      <c r="K2859" s="15"/>
      <c r="L2859" s="217"/>
      <c r="M2859" s="22"/>
      <c r="N2859" s="119" t="str">
        <f>IF(G2859="","",VLOOKUP(G2859,номенклатури!R:U,4,0))</f>
        <v/>
      </c>
      <c r="O2859" s="119" t="str">
        <f>IF(M2859="","",VLOOKUP(M2859,'14'!D:D,1,0))</f>
        <v/>
      </c>
    </row>
    <row r="2860" spans="1:15" ht="12.75" customHeight="1" x14ac:dyDescent="0.2">
      <c r="A2860" s="36" t="str">
        <f>'0'!$A$4</f>
        <v>………………..</v>
      </c>
      <c r="B2860" s="37">
        <f>'0'!$A$2</f>
        <v>46112</v>
      </c>
      <c r="C2860" s="37" t="s">
        <v>1243</v>
      </c>
      <c r="D2860" s="119" t="str">
        <f>IF(G2860="","",VLOOKUP(G2860,номенклатури!R:T,2,0))</f>
        <v/>
      </c>
      <c r="E2860" s="365" t="str">
        <f>IF(G2860="","",VLOOKUP(G2860,номенклатури!R:T,3,0))</f>
        <v/>
      </c>
      <c r="F2860" s="159" t="str">
        <f>IF(G2860="","",IF(ISERROR(VLOOKUP(G2860,номенклатури!V:V,1,0)),E2860*H2860,E2860*I2860))</f>
        <v/>
      </c>
      <c r="G2860" s="14"/>
      <c r="H2860" s="15"/>
      <c r="I2860" s="15"/>
      <c r="J2860" s="15"/>
      <c r="K2860" s="15"/>
      <c r="L2860" s="217"/>
      <c r="M2860" s="22"/>
      <c r="N2860" s="119" t="str">
        <f>IF(G2860="","",VLOOKUP(G2860,номенклатури!R:U,4,0))</f>
        <v/>
      </c>
      <c r="O2860" s="119" t="str">
        <f>IF(M2860="","",VLOOKUP(M2860,'14'!D:D,1,0))</f>
        <v/>
      </c>
    </row>
    <row r="2861" spans="1:15" ht="12.75" customHeight="1" x14ac:dyDescent="0.2">
      <c r="A2861" s="36" t="str">
        <f>'0'!$A$4</f>
        <v>………………..</v>
      </c>
      <c r="B2861" s="37">
        <f>'0'!$A$2</f>
        <v>46112</v>
      </c>
      <c r="C2861" s="37" t="s">
        <v>1243</v>
      </c>
      <c r="D2861" s="119" t="str">
        <f>IF(G2861="","",VLOOKUP(G2861,номенклатури!R:T,2,0))</f>
        <v/>
      </c>
      <c r="E2861" s="365" t="str">
        <f>IF(G2861="","",VLOOKUP(G2861,номенклатури!R:T,3,0))</f>
        <v/>
      </c>
      <c r="F2861" s="159" t="str">
        <f>IF(G2861="","",IF(ISERROR(VLOOKUP(G2861,номенклатури!V:V,1,0)),E2861*H2861,E2861*I2861))</f>
        <v/>
      </c>
      <c r="G2861" s="14"/>
      <c r="H2861" s="15"/>
      <c r="I2861" s="15"/>
      <c r="J2861" s="15"/>
      <c r="K2861" s="15"/>
      <c r="L2861" s="217"/>
      <c r="M2861" s="22"/>
      <c r="N2861" s="119" t="str">
        <f>IF(G2861="","",VLOOKUP(G2861,номенклатури!R:U,4,0))</f>
        <v/>
      </c>
      <c r="O2861" s="119" t="str">
        <f>IF(M2861="","",VLOOKUP(M2861,'14'!D:D,1,0))</f>
        <v/>
      </c>
    </row>
    <row r="2862" spans="1:15" ht="12.75" customHeight="1" x14ac:dyDescent="0.2">
      <c r="A2862" s="36" t="str">
        <f>'0'!$A$4</f>
        <v>………………..</v>
      </c>
      <c r="B2862" s="37">
        <f>'0'!$A$2</f>
        <v>46112</v>
      </c>
      <c r="C2862" s="37" t="s">
        <v>1243</v>
      </c>
      <c r="D2862" s="119" t="str">
        <f>IF(G2862="","",VLOOKUP(G2862,номенклатури!R:T,2,0))</f>
        <v/>
      </c>
      <c r="E2862" s="365" t="str">
        <f>IF(G2862="","",VLOOKUP(G2862,номенклатури!R:T,3,0))</f>
        <v/>
      </c>
      <c r="F2862" s="159" t="str">
        <f>IF(G2862="","",IF(ISERROR(VLOOKUP(G2862,номенклатури!V:V,1,0)),E2862*H2862,E2862*I2862))</f>
        <v/>
      </c>
      <c r="G2862" s="14"/>
      <c r="H2862" s="15"/>
      <c r="I2862" s="15"/>
      <c r="J2862" s="15"/>
      <c r="K2862" s="15"/>
      <c r="L2862" s="217"/>
      <c r="M2862" s="22"/>
      <c r="N2862" s="119" t="str">
        <f>IF(G2862="","",VLOOKUP(G2862,номенклатури!R:U,4,0))</f>
        <v/>
      </c>
      <c r="O2862" s="119" t="str">
        <f>IF(M2862="","",VLOOKUP(M2862,'14'!D:D,1,0))</f>
        <v/>
      </c>
    </row>
    <row r="2863" spans="1:15" ht="12.75" customHeight="1" x14ac:dyDescent="0.2">
      <c r="A2863" s="36" t="str">
        <f>'0'!$A$4</f>
        <v>………………..</v>
      </c>
      <c r="B2863" s="37">
        <f>'0'!$A$2</f>
        <v>46112</v>
      </c>
      <c r="C2863" s="37" t="s">
        <v>1243</v>
      </c>
      <c r="D2863" s="119" t="str">
        <f>IF(G2863="","",VLOOKUP(G2863,номенклатури!R:T,2,0))</f>
        <v/>
      </c>
      <c r="E2863" s="365" t="str">
        <f>IF(G2863="","",VLOOKUP(G2863,номенклатури!R:T,3,0))</f>
        <v/>
      </c>
      <c r="F2863" s="159" t="str">
        <f>IF(G2863="","",IF(ISERROR(VLOOKUP(G2863,номенклатури!V:V,1,0)),E2863*H2863,E2863*I2863))</f>
        <v/>
      </c>
      <c r="G2863" s="14"/>
      <c r="H2863" s="15"/>
      <c r="I2863" s="15"/>
      <c r="J2863" s="15"/>
      <c r="K2863" s="15"/>
      <c r="L2863" s="217"/>
      <c r="M2863" s="22"/>
      <c r="N2863" s="119" t="str">
        <f>IF(G2863="","",VLOOKUP(G2863,номенклатури!R:U,4,0))</f>
        <v/>
      </c>
      <c r="O2863" s="119" t="str">
        <f>IF(M2863="","",VLOOKUP(M2863,'14'!D:D,1,0))</f>
        <v/>
      </c>
    </row>
    <row r="2864" spans="1:15" ht="12.75" customHeight="1" x14ac:dyDescent="0.2">
      <c r="A2864" s="36" t="str">
        <f>'0'!$A$4</f>
        <v>………………..</v>
      </c>
      <c r="B2864" s="37">
        <f>'0'!$A$2</f>
        <v>46112</v>
      </c>
      <c r="C2864" s="37" t="s">
        <v>1243</v>
      </c>
      <c r="D2864" s="119" t="str">
        <f>IF(G2864="","",VLOOKUP(G2864,номенклатури!R:T,2,0))</f>
        <v/>
      </c>
      <c r="E2864" s="365" t="str">
        <f>IF(G2864="","",VLOOKUP(G2864,номенклатури!R:T,3,0))</f>
        <v/>
      </c>
      <c r="F2864" s="159" t="str">
        <f>IF(G2864="","",IF(ISERROR(VLOOKUP(G2864,номенклатури!V:V,1,0)),E2864*H2864,E2864*I2864))</f>
        <v/>
      </c>
      <c r="G2864" s="14"/>
      <c r="H2864" s="15"/>
      <c r="I2864" s="15"/>
      <c r="J2864" s="15"/>
      <c r="K2864" s="15"/>
      <c r="L2864" s="217"/>
      <c r="M2864" s="22"/>
      <c r="N2864" s="119" t="str">
        <f>IF(G2864="","",VLOOKUP(G2864,номенклатури!R:U,4,0))</f>
        <v/>
      </c>
      <c r="O2864" s="119" t="str">
        <f>IF(M2864="","",VLOOKUP(M2864,'14'!D:D,1,0))</f>
        <v/>
      </c>
    </row>
    <row r="2865" spans="1:15" ht="12.75" customHeight="1" x14ac:dyDescent="0.2">
      <c r="A2865" s="36" t="str">
        <f>'0'!$A$4</f>
        <v>………………..</v>
      </c>
      <c r="B2865" s="37">
        <f>'0'!$A$2</f>
        <v>46112</v>
      </c>
      <c r="C2865" s="37" t="s">
        <v>1243</v>
      </c>
      <c r="D2865" s="119" t="str">
        <f>IF(G2865="","",VLOOKUP(G2865,номенклатури!R:T,2,0))</f>
        <v/>
      </c>
      <c r="E2865" s="365" t="str">
        <f>IF(G2865="","",VLOOKUP(G2865,номенклатури!R:T,3,0))</f>
        <v/>
      </c>
      <c r="F2865" s="159" t="str">
        <f>IF(G2865="","",IF(ISERROR(VLOOKUP(G2865,номенклатури!V:V,1,0)),E2865*H2865,E2865*I2865))</f>
        <v/>
      </c>
      <c r="G2865" s="14"/>
      <c r="H2865" s="15"/>
      <c r="I2865" s="15"/>
      <c r="J2865" s="15"/>
      <c r="K2865" s="15"/>
      <c r="L2865" s="217"/>
      <c r="M2865" s="22"/>
      <c r="N2865" s="119" t="str">
        <f>IF(G2865="","",VLOOKUP(G2865,номенклатури!R:U,4,0))</f>
        <v/>
      </c>
      <c r="O2865" s="119" t="str">
        <f>IF(M2865="","",VLOOKUP(M2865,'14'!D:D,1,0))</f>
        <v/>
      </c>
    </row>
    <row r="2866" spans="1:15" ht="12.75" customHeight="1" x14ac:dyDescent="0.2">
      <c r="A2866" s="36" t="str">
        <f>'0'!$A$4</f>
        <v>………………..</v>
      </c>
      <c r="B2866" s="37">
        <f>'0'!$A$2</f>
        <v>46112</v>
      </c>
      <c r="C2866" s="37" t="s">
        <v>1243</v>
      </c>
      <c r="D2866" s="119" t="str">
        <f>IF(G2866="","",VLOOKUP(G2866,номенклатури!R:T,2,0))</f>
        <v/>
      </c>
      <c r="E2866" s="365" t="str">
        <f>IF(G2866="","",VLOOKUP(G2866,номенклатури!R:T,3,0))</f>
        <v/>
      </c>
      <c r="F2866" s="159" t="str">
        <f>IF(G2866="","",IF(ISERROR(VLOOKUP(G2866,номенклатури!V:V,1,0)),E2866*H2866,E2866*I2866))</f>
        <v/>
      </c>
      <c r="G2866" s="14"/>
      <c r="H2866" s="15"/>
      <c r="I2866" s="15"/>
      <c r="J2866" s="15"/>
      <c r="K2866" s="15"/>
      <c r="L2866" s="217"/>
      <c r="M2866" s="22"/>
      <c r="N2866" s="119" t="str">
        <f>IF(G2866="","",VLOOKUP(G2866,номенклатури!R:U,4,0))</f>
        <v/>
      </c>
      <c r="O2866" s="119" t="str">
        <f>IF(M2866="","",VLOOKUP(M2866,'14'!D:D,1,0))</f>
        <v/>
      </c>
    </row>
    <row r="2867" spans="1:15" ht="12.75" customHeight="1" x14ac:dyDescent="0.2">
      <c r="A2867" s="36" t="str">
        <f>'0'!$A$4</f>
        <v>………………..</v>
      </c>
      <c r="B2867" s="37">
        <f>'0'!$A$2</f>
        <v>46112</v>
      </c>
      <c r="C2867" s="37" t="s">
        <v>1243</v>
      </c>
      <c r="D2867" s="119" t="str">
        <f>IF(G2867="","",VLOOKUP(G2867,номенклатури!R:T,2,0))</f>
        <v/>
      </c>
      <c r="E2867" s="365" t="str">
        <f>IF(G2867="","",VLOOKUP(G2867,номенклатури!R:T,3,0))</f>
        <v/>
      </c>
      <c r="F2867" s="159" t="str">
        <f>IF(G2867="","",IF(ISERROR(VLOOKUP(G2867,номенклатури!V:V,1,0)),E2867*H2867,E2867*I2867))</f>
        <v/>
      </c>
      <c r="G2867" s="14"/>
      <c r="H2867" s="15"/>
      <c r="I2867" s="15"/>
      <c r="J2867" s="15"/>
      <c r="K2867" s="15"/>
      <c r="L2867" s="217"/>
      <c r="M2867" s="22"/>
      <c r="N2867" s="119" t="str">
        <f>IF(G2867="","",VLOOKUP(G2867,номенклатури!R:U,4,0))</f>
        <v/>
      </c>
      <c r="O2867" s="119" t="str">
        <f>IF(M2867="","",VLOOKUP(M2867,'14'!D:D,1,0))</f>
        <v/>
      </c>
    </row>
    <row r="2868" spans="1:15" ht="12.75" customHeight="1" x14ac:dyDescent="0.2">
      <c r="A2868" s="36" t="str">
        <f>'0'!$A$4</f>
        <v>………………..</v>
      </c>
      <c r="B2868" s="37">
        <f>'0'!$A$2</f>
        <v>46112</v>
      </c>
      <c r="C2868" s="37" t="s">
        <v>1243</v>
      </c>
      <c r="D2868" s="119" t="str">
        <f>IF(G2868="","",VLOOKUP(G2868,номенклатури!R:T,2,0))</f>
        <v/>
      </c>
      <c r="E2868" s="365" t="str">
        <f>IF(G2868="","",VLOOKUP(G2868,номенклатури!R:T,3,0))</f>
        <v/>
      </c>
      <c r="F2868" s="159" t="str">
        <f>IF(G2868="","",IF(ISERROR(VLOOKUP(G2868,номенклатури!V:V,1,0)),E2868*H2868,E2868*I2868))</f>
        <v/>
      </c>
      <c r="G2868" s="14"/>
      <c r="H2868" s="15"/>
      <c r="I2868" s="15"/>
      <c r="J2868" s="15"/>
      <c r="K2868" s="15"/>
      <c r="L2868" s="217"/>
      <c r="M2868" s="22"/>
      <c r="N2868" s="119" t="str">
        <f>IF(G2868="","",VLOOKUP(G2868,номенклатури!R:U,4,0))</f>
        <v/>
      </c>
      <c r="O2868" s="119" t="str">
        <f>IF(M2868="","",VLOOKUP(M2868,'14'!D:D,1,0))</f>
        <v/>
      </c>
    </row>
    <row r="2869" spans="1:15" ht="12.75" customHeight="1" x14ac:dyDescent="0.2">
      <c r="A2869" s="36" t="str">
        <f>'0'!$A$4</f>
        <v>………………..</v>
      </c>
      <c r="B2869" s="37">
        <f>'0'!$A$2</f>
        <v>46112</v>
      </c>
      <c r="C2869" s="37" t="s">
        <v>1243</v>
      </c>
      <c r="D2869" s="119" t="str">
        <f>IF(G2869="","",VLOOKUP(G2869,номенклатури!R:T,2,0))</f>
        <v/>
      </c>
      <c r="E2869" s="365" t="str">
        <f>IF(G2869="","",VLOOKUP(G2869,номенклатури!R:T,3,0))</f>
        <v/>
      </c>
      <c r="F2869" s="159" t="str">
        <f>IF(G2869="","",IF(ISERROR(VLOOKUP(G2869,номенклатури!V:V,1,0)),E2869*H2869,E2869*I2869))</f>
        <v/>
      </c>
      <c r="G2869" s="14"/>
      <c r="H2869" s="15"/>
      <c r="I2869" s="15"/>
      <c r="J2869" s="15"/>
      <c r="K2869" s="15"/>
      <c r="L2869" s="217"/>
      <c r="M2869" s="22"/>
      <c r="N2869" s="119" t="str">
        <f>IF(G2869="","",VLOOKUP(G2869,номенклатури!R:U,4,0))</f>
        <v/>
      </c>
      <c r="O2869" s="119" t="str">
        <f>IF(M2869="","",VLOOKUP(M2869,'14'!D:D,1,0))</f>
        <v/>
      </c>
    </row>
    <row r="2870" spans="1:15" ht="12.75" customHeight="1" x14ac:dyDescent="0.2">
      <c r="A2870" s="36" t="str">
        <f>'0'!$A$4</f>
        <v>………………..</v>
      </c>
      <c r="B2870" s="37">
        <f>'0'!$A$2</f>
        <v>46112</v>
      </c>
      <c r="C2870" s="37" t="s">
        <v>1243</v>
      </c>
      <c r="D2870" s="119" t="str">
        <f>IF(G2870="","",VLOOKUP(G2870,номенклатури!R:T,2,0))</f>
        <v/>
      </c>
      <c r="E2870" s="365" t="str">
        <f>IF(G2870="","",VLOOKUP(G2870,номенклатури!R:T,3,0))</f>
        <v/>
      </c>
      <c r="F2870" s="159" t="str">
        <f>IF(G2870="","",IF(ISERROR(VLOOKUP(G2870,номенклатури!V:V,1,0)),E2870*H2870,E2870*I2870))</f>
        <v/>
      </c>
      <c r="G2870" s="14"/>
      <c r="H2870" s="15"/>
      <c r="I2870" s="15"/>
      <c r="J2870" s="15"/>
      <c r="K2870" s="15"/>
      <c r="L2870" s="217"/>
      <c r="M2870" s="22"/>
      <c r="N2870" s="119" t="str">
        <f>IF(G2870="","",VLOOKUP(G2870,номенклатури!R:U,4,0))</f>
        <v/>
      </c>
      <c r="O2870" s="119" t="str">
        <f>IF(M2870="","",VLOOKUP(M2870,'14'!D:D,1,0))</f>
        <v/>
      </c>
    </row>
    <row r="2871" spans="1:15" ht="12.75" customHeight="1" x14ac:dyDescent="0.2">
      <c r="A2871" s="36" t="str">
        <f>'0'!$A$4</f>
        <v>………………..</v>
      </c>
      <c r="B2871" s="37">
        <f>'0'!$A$2</f>
        <v>46112</v>
      </c>
      <c r="C2871" s="37" t="s">
        <v>1243</v>
      </c>
      <c r="D2871" s="119" t="str">
        <f>IF(G2871="","",VLOOKUP(G2871,номенклатури!R:T,2,0))</f>
        <v/>
      </c>
      <c r="E2871" s="365" t="str">
        <f>IF(G2871="","",VLOOKUP(G2871,номенклатури!R:T,3,0))</f>
        <v/>
      </c>
      <c r="F2871" s="159" t="str">
        <f>IF(G2871="","",IF(ISERROR(VLOOKUP(G2871,номенклатури!V:V,1,0)),E2871*H2871,E2871*I2871))</f>
        <v/>
      </c>
      <c r="G2871" s="14"/>
      <c r="H2871" s="15"/>
      <c r="I2871" s="15"/>
      <c r="J2871" s="15"/>
      <c r="K2871" s="15"/>
      <c r="L2871" s="217"/>
      <c r="M2871" s="22"/>
      <c r="N2871" s="119" t="str">
        <f>IF(G2871="","",VLOOKUP(G2871,номенклатури!R:U,4,0))</f>
        <v/>
      </c>
      <c r="O2871" s="119" t="str">
        <f>IF(M2871="","",VLOOKUP(M2871,'14'!D:D,1,0))</f>
        <v/>
      </c>
    </row>
    <row r="2872" spans="1:15" ht="12.75" customHeight="1" x14ac:dyDescent="0.2">
      <c r="A2872" s="36" t="str">
        <f>'0'!$A$4</f>
        <v>………………..</v>
      </c>
      <c r="B2872" s="37">
        <f>'0'!$A$2</f>
        <v>46112</v>
      </c>
      <c r="C2872" s="37" t="s">
        <v>1243</v>
      </c>
      <c r="D2872" s="119" t="str">
        <f>IF(G2872="","",VLOOKUP(G2872,номенклатури!R:T,2,0))</f>
        <v/>
      </c>
      <c r="E2872" s="365" t="str">
        <f>IF(G2872="","",VLOOKUP(G2872,номенклатури!R:T,3,0))</f>
        <v/>
      </c>
      <c r="F2872" s="159" t="str">
        <f>IF(G2872="","",IF(ISERROR(VLOOKUP(G2872,номенклатури!V:V,1,0)),E2872*H2872,E2872*I2872))</f>
        <v/>
      </c>
      <c r="G2872" s="14"/>
      <c r="H2872" s="15"/>
      <c r="I2872" s="15"/>
      <c r="J2872" s="15"/>
      <c r="K2872" s="15"/>
      <c r="L2872" s="217"/>
      <c r="M2872" s="22"/>
      <c r="N2872" s="119" t="str">
        <f>IF(G2872="","",VLOOKUP(G2872,номенклатури!R:U,4,0))</f>
        <v/>
      </c>
      <c r="O2872" s="119" t="str">
        <f>IF(M2872="","",VLOOKUP(M2872,'14'!D:D,1,0))</f>
        <v/>
      </c>
    </row>
    <row r="2873" spans="1:15" ht="12.75" customHeight="1" x14ac:dyDescent="0.2">
      <c r="A2873" s="36" t="str">
        <f>'0'!$A$4</f>
        <v>………………..</v>
      </c>
      <c r="B2873" s="37">
        <f>'0'!$A$2</f>
        <v>46112</v>
      </c>
      <c r="C2873" s="37" t="s">
        <v>1243</v>
      </c>
      <c r="D2873" s="119" t="str">
        <f>IF(G2873="","",VLOOKUP(G2873,номенклатури!R:T,2,0))</f>
        <v/>
      </c>
      <c r="E2873" s="365" t="str">
        <f>IF(G2873="","",VLOOKUP(G2873,номенклатури!R:T,3,0))</f>
        <v/>
      </c>
      <c r="F2873" s="159" t="str">
        <f>IF(G2873="","",IF(ISERROR(VLOOKUP(G2873,номенклатури!V:V,1,0)),E2873*H2873,E2873*I2873))</f>
        <v/>
      </c>
      <c r="G2873" s="14"/>
      <c r="H2873" s="15"/>
      <c r="I2873" s="15"/>
      <c r="J2873" s="15"/>
      <c r="K2873" s="15"/>
      <c r="L2873" s="217"/>
      <c r="M2873" s="22"/>
      <c r="N2873" s="119" t="str">
        <f>IF(G2873="","",VLOOKUP(G2873,номенклатури!R:U,4,0))</f>
        <v/>
      </c>
      <c r="O2873" s="119" t="str">
        <f>IF(M2873="","",VLOOKUP(M2873,'14'!D:D,1,0))</f>
        <v/>
      </c>
    </row>
    <row r="2874" spans="1:15" ht="12.75" customHeight="1" x14ac:dyDescent="0.2">
      <c r="A2874" s="36" t="str">
        <f>'0'!$A$4</f>
        <v>………………..</v>
      </c>
      <c r="B2874" s="37">
        <f>'0'!$A$2</f>
        <v>46112</v>
      </c>
      <c r="C2874" s="37" t="s">
        <v>1243</v>
      </c>
      <c r="D2874" s="119" t="str">
        <f>IF(G2874="","",VLOOKUP(G2874,номенклатури!R:T,2,0))</f>
        <v/>
      </c>
      <c r="E2874" s="365" t="str">
        <f>IF(G2874="","",VLOOKUP(G2874,номенклатури!R:T,3,0))</f>
        <v/>
      </c>
      <c r="F2874" s="159" t="str">
        <f>IF(G2874="","",IF(ISERROR(VLOOKUP(G2874,номенклатури!V:V,1,0)),E2874*H2874,E2874*I2874))</f>
        <v/>
      </c>
      <c r="G2874" s="14"/>
      <c r="H2874" s="15"/>
      <c r="I2874" s="15"/>
      <c r="J2874" s="15"/>
      <c r="K2874" s="15"/>
      <c r="L2874" s="217"/>
      <c r="M2874" s="22"/>
      <c r="N2874" s="119" t="str">
        <f>IF(G2874="","",VLOOKUP(G2874,номенклатури!R:U,4,0))</f>
        <v/>
      </c>
      <c r="O2874" s="119" t="str">
        <f>IF(M2874="","",VLOOKUP(M2874,'14'!D:D,1,0))</f>
        <v/>
      </c>
    </row>
    <row r="2875" spans="1:15" ht="12.75" customHeight="1" x14ac:dyDescent="0.2">
      <c r="A2875" s="36" t="str">
        <f>'0'!$A$4</f>
        <v>………………..</v>
      </c>
      <c r="B2875" s="37">
        <f>'0'!$A$2</f>
        <v>46112</v>
      </c>
      <c r="C2875" s="37" t="s">
        <v>1243</v>
      </c>
      <c r="D2875" s="119" t="str">
        <f>IF(G2875="","",VLOOKUP(G2875,номенклатури!R:T,2,0))</f>
        <v/>
      </c>
      <c r="E2875" s="365" t="str">
        <f>IF(G2875="","",VLOOKUP(G2875,номенклатури!R:T,3,0))</f>
        <v/>
      </c>
      <c r="F2875" s="159" t="str">
        <f>IF(G2875="","",IF(ISERROR(VLOOKUP(G2875,номенклатури!V:V,1,0)),E2875*H2875,E2875*I2875))</f>
        <v/>
      </c>
      <c r="G2875" s="14"/>
      <c r="H2875" s="15"/>
      <c r="I2875" s="15"/>
      <c r="J2875" s="15"/>
      <c r="K2875" s="15"/>
      <c r="L2875" s="217"/>
      <c r="M2875" s="22"/>
      <c r="N2875" s="119" t="str">
        <f>IF(G2875="","",VLOOKUP(G2875,номенклатури!R:U,4,0))</f>
        <v/>
      </c>
      <c r="O2875" s="119" t="str">
        <f>IF(M2875="","",VLOOKUP(M2875,'14'!D:D,1,0))</f>
        <v/>
      </c>
    </row>
    <row r="2876" spans="1:15" ht="12.75" customHeight="1" x14ac:dyDescent="0.2">
      <c r="A2876" s="36" t="str">
        <f>'0'!$A$4</f>
        <v>………………..</v>
      </c>
      <c r="B2876" s="37">
        <f>'0'!$A$2</f>
        <v>46112</v>
      </c>
      <c r="C2876" s="37" t="s">
        <v>1243</v>
      </c>
      <c r="D2876" s="119" t="str">
        <f>IF(G2876="","",VLOOKUP(G2876,номенклатури!R:T,2,0))</f>
        <v/>
      </c>
      <c r="E2876" s="365" t="str">
        <f>IF(G2876="","",VLOOKUP(G2876,номенклатури!R:T,3,0))</f>
        <v/>
      </c>
      <c r="F2876" s="159" t="str">
        <f>IF(G2876="","",IF(ISERROR(VLOOKUP(G2876,номенклатури!V:V,1,0)),E2876*H2876,E2876*I2876))</f>
        <v/>
      </c>
      <c r="G2876" s="14"/>
      <c r="H2876" s="15"/>
      <c r="I2876" s="15"/>
      <c r="J2876" s="15"/>
      <c r="K2876" s="15"/>
      <c r="L2876" s="217"/>
      <c r="M2876" s="22"/>
      <c r="N2876" s="119" t="str">
        <f>IF(G2876="","",VLOOKUP(G2876,номенклатури!R:U,4,0))</f>
        <v/>
      </c>
      <c r="O2876" s="119" t="str">
        <f>IF(M2876="","",VLOOKUP(M2876,'14'!D:D,1,0))</f>
        <v/>
      </c>
    </row>
    <row r="2877" spans="1:15" ht="12.75" customHeight="1" x14ac:dyDescent="0.2">
      <c r="A2877" s="36" t="str">
        <f>'0'!$A$4</f>
        <v>………………..</v>
      </c>
      <c r="B2877" s="37">
        <f>'0'!$A$2</f>
        <v>46112</v>
      </c>
      <c r="C2877" s="37" t="s">
        <v>1243</v>
      </c>
      <c r="D2877" s="119" t="str">
        <f>IF(G2877="","",VLOOKUP(G2877,номенклатури!R:T,2,0))</f>
        <v/>
      </c>
      <c r="E2877" s="365" t="str">
        <f>IF(G2877="","",VLOOKUP(G2877,номенклатури!R:T,3,0))</f>
        <v/>
      </c>
      <c r="F2877" s="159" t="str">
        <f>IF(G2877="","",IF(ISERROR(VLOOKUP(G2877,номенклатури!V:V,1,0)),E2877*H2877,E2877*I2877))</f>
        <v/>
      </c>
      <c r="G2877" s="14"/>
      <c r="H2877" s="15"/>
      <c r="I2877" s="15"/>
      <c r="J2877" s="15"/>
      <c r="K2877" s="15"/>
      <c r="L2877" s="217"/>
      <c r="M2877" s="22"/>
      <c r="N2877" s="119" t="str">
        <f>IF(G2877="","",VLOOKUP(G2877,номенклатури!R:U,4,0))</f>
        <v/>
      </c>
      <c r="O2877" s="119" t="str">
        <f>IF(M2877="","",VLOOKUP(M2877,'14'!D:D,1,0))</f>
        <v/>
      </c>
    </row>
    <row r="2878" spans="1:15" ht="12.75" customHeight="1" x14ac:dyDescent="0.2">
      <c r="A2878" s="36" t="str">
        <f>'0'!$A$4</f>
        <v>………………..</v>
      </c>
      <c r="B2878" s="37">
        <f>'0'!$A$2</f>
        <v>46112</v>
      </c>
      <c r="C2878" s="37" t="s">
        <v>1243</v>
      </c>
      <c r="D2878" s="119" t="str">
        <f>IF(G2878="","",VLOOKUP(G2878,номенклатури!R:T,2,0))</f>
        <v/>
      </c>
      <c r="E2878" s="365" t="str">
        <f>IF(G2878="","",VLOOKUP(G2878,номенклатури!R:T,3,0))</f>
        <v/>
      </c>
      <c r="F2878" s="159" t="str">
        <f>IF(G2878="","",IF(ISERROR(VLOOKUP(G2878,номенклатури!V:V,1,0)),E2878*H2878,E2878*I2878))</f>
        <v/>
      </c>
      <c r="G2878" s="14"/>
      <c r="H2878" s="15"/>
      <c r="I2878" s="15"/>
      <c r="J2878" s="15"/>
      <c r="K2878" s="15"/>
      <c r="L2878" s="217"/>
      <c r="M2878" s="22"/>
      <c r="N2878" s="119" t="str">
        <f>IF(G2878="","",VLOOKUP(G2878,номенклатури!R:U,4,0))</f>
        <v/>
      </c>
      <c r="O2878" s="119" t="str">
        <f>IF(M2878="","",VLOOKUP(M2878,'14'!D:D,1,0))</f>
        <v/>
      </c>
    </row>
    <row r="2879" spans="1:15" ht="12.75" customHeight="1" x14ac:dyDescent="0.2">
      <c r="A2879" s="36" t="str">
        <f>'0'!$A$4</f>
        <v>………………..</v>
      </c>
      <c r="B2879" s="37">
        <f>'0'!$A$2</f>
        <v>46112</v>
      </c>
      <c r="C2879" s="37" t="s">
        <v>1243</v>
      </c>
      <c r="D2879" s="119" t="str">
        <f>IF(G2879="","",VLOOKUP(G2879,номенклатури!R:T,2,0))</f>
        <v/>
      </c>
      <c r="E2879" s="365" t="str">
        <f>IF(G2879="","",VLOOKUP(G2879,номенклатури!R:T,3,0))</f>
        <v/>
      </c>
      <c r="F2879" s="159" t="str">
        <f>IF(G2879="","",IF(ISERROR(VLOOKUP(G2879,номенклатури!V:V,1,0)),E2879*H2879,E2879*I2879))</f>
        <v/>
      </c>
      <c r="G2879" s="14"/>
      <c r="H2879" s="15"/>
      <c r="I2879" s="15"/>
      <c r="J2879" s="15"/>
      <c r="K2879" s="15"/>
      <c r="L2879" s="217"/>
      <c r="M2879" s="22"/>
      <c r="N2879" s="119" t="str">
        <f>IF(G2879="","",VLOOKUP(G2879,номенклатури!R:U,4,0))</f>
        <v/>
      </c>
      <c r="O2879" s="119" t="str">
        <f>IF(M2879="","",VLOOKUP(M2879,'14'!D:D,1,0))</f>
        <v/>
      </c>
    </row>
    <row r="2880" spans="1:15" ht="12.75" customHeight="1" x14ac:dyDescent="0.2">
      <c r="A2880" s="36" t="str">
        <f>'0'!$A$4</f>
        <v>………………..</v>
      </c>
      <c r="B2880" s="37">
        <f>'0'!$A$2</f>
        <v>46112</v>
      </c>
      <c r="C2880" s="37" t="s">
        <v>1243</v>
      </c>
      <c r="D2880" s="119" t="str">
        <f>IF(G2880="","",VLOOKUP(G2880,номенклатури!R:T,2,0))</f>
        <v/>
      </c>
      <c r="E2880" s="365" t="str">
        <f>IF(G2880="","",VLOOKUP(G2880,номенклатури!R:T,3,0))</f>
        <v/>
      </c>
      <c r="F2880" s="159" t="str">
        <f>IF(G2880="","",IF(ISERROR(VLOOKUP(G2880,номенклатури!V:V,1,0)),E2880*H2880,E2880*I2880))</f>
        <v/>
      </c>
      <c r="G2880" s="14"/>
      <c r="H2880" s="15"/>
      <c r="I2880" s="15"/>
      <c r="J2880" s="15"/>
      <c r="K2880" s="15"/>
      <c r="L2880" s="217"/>
      <c r="M2880" s="22"/>
      <c r="N2880" s="119" t="str">
        <f>IF(G2880="","",VLOOKUP(G2880,номенклатури!R:U,4,0))</f>
        <v/>
      </c>
      <c r="O2880" s="119" t="str">
        <f>IF(M2880="","",VLOOKUP(M2880,'14'!D:D,1,0))</f>
        <v/>
      </c>
    </row>
    <row r="2881" spans="1:15" ht="12.75" customHeight="1" x14ac:dyDescent="0.2">
      <c r="A2881" s="36" t="str">
        <f>'0'!$A$4</f>
        <v>………………..</v>
      </c>
      <c r="B2881" s="37">
        <f>'0'!$A$2</f>
        <v>46112</v>
      </c>
      <c r="C2881" s="37" t="s">
        <v>1243</v>
      </c>
      <c r="D2881" s="119" t="str">
        <f>IF(G2881="","",VLOOKUP(G2881,номенклатури!R:T,2,0))</f>
        <v/>
      </c>
      <c r="E2881" s="365" t="str">
        <f>IF(G2881="","",VLOOKUP(G2881,номенклатури!R:T,3,0))</f>
        <v/>
      </c>
      <c r="F2881" s="159" t="str">
        <f>IF(G2881="","",IF(ISERROR(VLOOKUP(G2881,номенклатури!V:V,1,0)),E2881*H2881,E2881*I2881))</f>
        <v/>
      </c>
      <c r="G2881" s="14"/>
      <c r="H2881" s="15"/>
      <c r="I2881" s="15"/>
      <c r="J2881" s="15"/>
      <c r="K2881" s="15"/>
      <c r="L2881" s="217"/>
      <c r="M2881" s="22"/>
      <c r="N2881" s="119" t="str">
        <f>IF(G2881="","",VLOOKUP(G2881,номенклатури!R:U,4,0))</f>
        <v/>
      </c>
      <c r="O2881" s="119" t="str">
        <f>IF(M2881="","",VLOOKUP(M2881,'14'!D:D,1,0))</f>
        <v/>
      </c>
    </row>
    <row r="2882" spans="1:15" ht="12.75" customHeight="1" x14ac:dyDescent="0.2">
      <c r="A2882" s="36" t="str">
        <f>'0'!$A$4</f>
        <v>………………..</v>
      </c>
      <c r="B2882" s="37">
        <f>'0'!$A$2</f>
        <v>46112</v>
      </c>
      <c r="C2882" s="37" t="s">
        <v>1243</v>
      </c>
      <c r="D2882" s="119" t="str">
        <f>IF(G2882="","",VLOOKUP(G2882,номенклатури!R:T,2,0))</f>
        <v/>
      </c>
      <c r="E2882" s="365" t="str">
        <f>IF(G2882="","",VLOOKUP(G2882,номенклатури!R:T,3,0))</f>
        <v/>
      </c>
      <c r="F2882" s="159" t="str">
        <f>IF(G2882="","",IF(ISERROR(VLOOKUP(G2882,номенклатури!V:V,1,0)),E2882*H2882,E2882*I2882))</f>
        <v/>
      </c>
      <c r="G2882" s="14"/>
      <c r="H2882" s="15"/>
      <c r="I2882" s="15"/>
      <c r="J2882" s="15"/>
      <c r="K2882" s="15"/>
      <c r="L2882" s="217"/>
      <c r="M2882" s="22"/>
      <c r="N2882" s="119" t="str">
        <f>IF(G2882="","",VLOOKUP(G2882,номенклатури!R:U,4,0))</f>
        <v/>
      </c>
      <c r="O2882" s="119" t="str">
        <f>IF(M2882="","",VLOOKUP(M2882,'14'!D:D,1,0))</f>
        <v/>
      </c>
    </row>
    <row r="2883" spans="1:15" ht="12.75" customHeight="1" x14ac:dyDescent="0.2">
      <c r="A2883" s="36" t="str">
        <f>'0'!$A$4</f>
        <v>………………..</v>
      </c>
      <c r="B2883" s="37">
        <f>'0'!$A$2</f>
        <v>46112</v>
      </c>
      <c r="C2883" s="37" t="s">
        <v>1243</v>
      </c>
      <c r="D2883" s="119" t="str">
        <f>IF(G2883="","",VLOOKUP(G2883,номенклатури!R:T,2,0))</f>
        <v/>
      </c>
      <c r="E2883" s="365" t="str">
        <f>IF(G2883="","",VLOOKUP(G2883,номенклатури!R:T,3,0))</f>
        <v/>
      </c>
      <c r="F2883" s="159" t="str">
        <f>IF(G2883="","",IF(ISERROR(VLOOKUP(G2883,номенклатури!V:V,1,0)),E2883*H2883,E2883*I2883))</f>
        <v/>
      </c>
      <c r="G2883" s="14"/>
      <c r="H2883" s="15"/>
      <c r="I2883" s="15"/>
      <c r="J2883" s="15"/>
      <c r="K2883" s="15"/>
      <c r="L2883" s="217"/>
      <c r="M2883" s="22"/>
      <c r="N2883" s="119" t="str">
        <f>IF(G2883="","",VLOOKUP(G2883,номенклатури!R:U,4,0))</f>
        <v/>
      </c>
      <c r="O2883" s="119" t="str">
        <f>IF(M2883="","",VLOOKUP(M2883,'14'!D:D,1,0))</f>
        <v/>
      </c>
    </row>
    <row r="2884" spans="1:15" ht="12.75" customHeight="1" x14ac:dyDescent="0.2">
      <c r="A2884" s="36" t="str">
        <f>'0'!$A$4</f>
        <v>………………..</v>
      </c>
      <c r="B2884" s="37">
        <f>'0'!$A$2</f>
        <v>46112</v>
      </c>
      <c r="C2884" s="37" t="s">
        <v>1243</v>
      </c>
      <c r="D2884" s="119" t="str">
        <f>IF(G2884="","",VLOOKUP(G2884,номенклатури!R:T,2,0))</f>
        <v/>
      </c>
      <c r="E2884" s="365" t="str">
        <f>IF(G2884="","",VLOOKUP(G2884,номенклатури!R:T,3,0))</f>
        <v/>
      </c>
      <c r="F2884" s="159" t="str">
        <f>IF(G2884="","",IF(ISERROR(VLOOKUP(G2884,номенклатури!V:V,1,0)),E2884*H2884,E2884*I2884))</f>
        <v/>
      </c>
      <c r="G2884" s="14"/>
      <c r="H2884" s="15"/>
      <c r="I2884" s="15"/>
      <c r="J2884" s="15"/>
      <c r="K2884" s="15"/>
      <c r="L2884" s="217"/>
      <c r="M2884" s="22"/>
      <c r="N2884" s="119" t="str">
        <f>IF(G2884="","",VLOOKUP(G2884,номенклатури!R:U,4,0))</f>
        <v/>
      </c>
      <c r="O2884" s="119" t="str">
        <f>IF(M2884="","",VLOOKUP(M2884,'14'!D:D,1,0))</f>
        <v/>
      </c>
    </row>
    <row r="2885" spans="1:15" ht="12.75" customHeight="1" x14ac:dyDescent="0.2">
      <c r="A2885" s="36" t="str">
        <f>'0'!$A$4</f>
        <v>………………..</v>
      </c>
      <c r="B2885" s="37">
        <f>'0'!$A$2</f>
        <v>46112</v>
      </c>
      <c r="C2885" s="37" t="s">
        <v>1243</v>
      </c>
      <c r="D2885" s="119" t="str">
        <f>IF(G2885="","",VLOOKUP(G2885,номенклатури!R:T,2,0))</f>
        <v/>
      </c>
      <c r="E2885" s="365" t="str">
        <f>IF(G2885="","",VLOOKUP(G2885,номенклатури!R:T,3,0))</f>
        <v/>
      </c>
      <c r="F2885" s="159" t="str">
        <f>IF(G2885="","",IF(ISERROR(VLOOKUP(G2885,номенклатури!V:V,1,0)),E2885*H2885,E2885*I2885))</f>
        <v/>
      </c>
      <c r="G2885" s="14"/>
      <c r="H2885" s="15"/>
      <c r="I2885" s="15"/>
      <c r="J2885" s="15"/>
      <c r="K2885" s="15"/>
      <c r="L2885" s="217"/>
      <c r="M2885" s="22"/>
      <c r="N2885" s="119" t="str">
        <f>IF(G2885="","",VLOOKUP(G2885,номенклатури!R:U,4,0))</f>
        <v/>
      </c>
      <c r="O2885" s="119" t="str">
        <f>IF(M2885="","",VLOOKUP(M2885,'14'!D:D,1,0))</f>
        <v/>
      </c>
    </row>
    <row r="2886" spans="1:15" ht="12.75" customHeight="1" x14ac:dyDescent="0.2">
      <c r="A2886" s="36" t="str">
        <f>'0'!$A$4</f>
        <v>………………..</v>
      </c>
      <c r="B2886" s="37">
        <f>'0'!$A$2</f>
        <v>46112</v>
      </c>
      <c r="C2886" s="37" t="s">
        <v>1243</v>
      </c>
      <c r="D2886" s="119" t="str">
        <f>IF(G2886="","",VLOOKUP(G2886,номенклатури!R:T,2,0))</f>
        <v/>
      </c>
      <c r="E2886" s="365" t="str">
        <f>IF(G2886="","",VLOOKUP(G2886,номенклатури!R:T,3,0))</f>
        <v/>
      </c>
      <c r="F2886" s="159" t="str">
        <f>IF(G2886="","",IF(ISERROR(VLOOKUP(G2886,номенклатури!V:V,1,0)),E2886*H2886,E2886*I2886))</f>
        <v/>
      </c>
      <c r="G2886" s="14"/>
      <c r="H2886" s="15"/>
      <c r="I2886" s="15"/>
      <c r="J2886" s="15"/>
      <c r="K2886" s="15"/>
      <c r="L2886" s="217"/>
      <c r="M2886" s="22"/>
      <c r="N2886" s="119" t="str">
        <f>IF(G2886="","",VLOOKUP(G2886,номенклатури!R:U,4,0))</f>
        <v/>
      </c>
      <c r="O2886" s="119" t="str">
        <f>IF(M2886="","",VLOOKUP(M2886,'14'!D:D,1,0))</f>
        <v/>
      </c>
    </row>
    <row r="2887" spans="1:15" ht="12.75" customHeight="1" x14ac:dyDescent="0.2">
      <c r="A2887" s="36" t="str">
        <f>'0'!$A$4</f>
        <v>………………..</v>
      </c>
      <c r="B2887" s="37">
        <f>'0'!$A$2</f>
        <v>46112</v>
      </c>
      <c r="C2887" s="37" t="s">
        <v>1243</v>
      </c>
      <c r="D2887" s="119" t="str">
        <f>IF(G2887="","",VLOOKUP(G2887,номенклатури!R:T,2,0))</f>
        <v/>
      </c>
      <c r="E2887" s="365" t="str">
        <f>IF(G2887="","",VLOOKUP(G2887,номенклатури!R:T,3,0))</f>
        <v/>
      </c>
      <c r="F2887" s="159" t="str">
        <f>IF(G2887="","",IF(ISERROR(VLOOKUP(G2887,номенклатури!V:V,1,0)),E2887*H2887,E2887*I2887))</f>
        <v/>
      </c>
      <c r="G2887" s="14"/>
      <c r="H2887" s="15"/>
      <c r="I2887" s="15"/>
      <c r="J2887" s="15"/>
      <c r="K2887" s="15"/>
      <c r="L2887" s="217"/>
      <c r="M2887" s="22"/>
      <c r="N2887" s="119" t="str">
        <f>IF(G2887="","",VLOOKUP(G2887,номенклатури!R:U,4,0))</f>
        <v/>
      </c>
      <c r="O2887" s="119" t="str">
        <f>IF(M2887="","",VLOOKUP(M2887,'14'!D:D,1,0))</f>
        <v/>
      </c>
    </row>
    <row r="2888" spans="1:15" ht="12.75" customHeight="1" x14ac:dyDescent="0.2">
      <c r="A2888" s="36" t="str">
        <f>'0'!$A$4</f>
        <v>………………..</v>
      </c>
      <c r="B2888" s="37">
        <f>'0'!$A$2</f>
        <v>46112</v>
      </c>
      <c r="C2888" s="37" t="s">
        <v>1243</v>
      </c>
      <c r="D2888" s="119" t="str">
        <f>IF(G2888="","",VLOOKUP(G2888,номенклатури!R:T,2,0))</f>
        <v/>
      </c>
      <c r="E2888" s="365" t="str">
        <f>IF(G2888="","",VLOOKUP(G2888,номенклатури!R:T,3,0))</f>
        <v/>
      </c>
      <c r="F2888" s="159" t="str">
        <f>IF(G2888="","",IF(ISERROR(VLOOKUP(G2888,номенклатури!V:V,1,0)),E2888*H2888,E2888*I2888))</f>
        <v/>
      </c>
      <c r="G2888" s="14"/>
      <c r="H2888" s="15"/>
      <c r="I2888" s="15"/>
      <c r="J2888" s="15"/>
      <c r="K2888" s="15"/>
      <c r="L2888" s="217"/>
      <c r="M2888" s="22"/>
      <c r="N2888" s="119" t="str">
        <f>IF(G2888="","",VLOOKUP(G2888,номенклатури!R:U,4,0))</f>
        <v/>
      </c>
      <c r="O2888" s="119" t="str">
        <f>IF(M2888="","",VLOOKUP(M2888,'14'!D:D,1,0))</f>
        <v/>
      </c>
    </row>
    <row r="2889" spans="1:15" ht="12.75" customHeight="1" x14ac:dyDescent="0.2">
      <c r="A2889" s="36" t="str">
        <f>'0'!$A$4</f>
        <v>………………..</v>
      </c>
      <c r="B2889" s="37">
        <f>'0'!$A$2</f>
        <v>46112</v>
      </c>
      <c r="C2889" s="37" t="s">
        <v>1243</v>
      </c>
      <c r="D2889" s="119" t="str">
        <f>IF(G2889="","",VLOOKUP(G2889,номенклатури!R:T,2,0))</f>
        <v/>
      </c>
      <c r="E2889" s="365" t="str">
        <f>IF(G2889="","",VLOOKUP(G2889,номенклатури!R:T,3,0))</f>
        <v/>
      </c>
      <c r="F2889" s="159" t="str">
        <f>IF(G2889="","",IF(ISERROR(VLOOKUP(G2889,номенклатури!V:V,1,0)),E2889*H2889,E2889*I2889))</f>
        <v/>
      </c>
      <c r="G2889" s="14"/>
      <c r="H2889" s="15"/>
      <c r="I2889" s="15"/>
      <c r="J2889" s="15"/>
      <c r="K2889" s="15"/>
      <c r="L2889" s="217"/>
      <c r="M2889" s="22"/>
      <c r="N2889" s="119" t="str">
        <f>IF(G2889="","",VLOOKUP(G2889,номенклатури!R:U,4,0))</f>
        <v/>
      </c>
      <c r="O2889" s="119" t="str">
        <f>IF(M2889="","",VLOOKUP(M2889,'14'!D:D,1,0))</f>
        <v/>
      </c>
    </row>
    <row r="2890" spans="1:15" ht="12.75" customHeight="1" x14ac:dyDescent="0.2">
      <c r="A2890" s="36" t="str">
        <f>'0'!$A$4</f>
        <v>………………..</v>
      </c>
      <c r="B2890" s="37">
        <f>'0'!$A$2</f>
        <v>46112</v>
      </c>
      <c r="C2890" s="37" t="s">
        <v>1243</v>
      </c>
      <c r="D2890" s="119" t="str">
        <f>IF(G2890="","",VLOOKUP(G2890,номенклатури!R:T,2,0))</f>
        <v/>
      </c>
      <c r="E2890" s="365" t="str">
        <f>IF(G2890="","",VLOOKUP(G2890,номенклатури!R:T,3,0))</f>
        <v/>
      </c>
      <c r="F2890" s="159" t="str">
        <f>IF(G2890="","",IF(ISERROR(VLOOKUP(G2890,номенклатури!V:V,1,0)),E2890*H2890,E2890*I2890))</f>
        <v/>
      </c>
      <c r="G2890" s="14"/>
      <c r="H2890" s="15"/>
      <c r="I2890" s="15"/>
      <c r="J2890" s="15"/>
      <c r="K2890" s="15"/>
      <c r="L2890" s="217"/>
      <c r="M2890" s="22"/>
      <c r="N2890" s="119" t="str">
        <f>IF(G2890="","",VLOOKUP(G2890,номенклатури!R:U,4,0))</f>
        <v/>
      </c>
      <c r="O2890" s="119" t="str">
        <f>IF(M2890="","",VLOOKUP(M2890,'14'!D:D,1,0))</f>
        <v/>
      </c>
    </row>
    <row r="2891" spans="1:15" ht="12.75" customHeight="1" x14ac:dyDescent="0.2">
      <c r="A2891" s="36" t="str">
        <f>'0'!$A$4</f>
        <v>………………..</v>
      </c>
      <c r="B2891" s="37">
        <f>'0'!$A$2</f>
        <v>46112</v>
      </c>
      <c r="C2891" s="37" t="s">
        <v>1243</v>
      </c>
      <c r="D2891" s="119" t="str">
        <f>IF(G2891="","",VLOOKUP(G2891,номенклатури!R:T,2,0))</f>
        <v/>
      </c>
      <c r="E2891" s="365" t="str">
        <f>IF(G2891="","",VLOOKUP(G2891,номенклатури!R:T,3,0))</f>
        <v/>
      </c>
      <c r="F2891" s="159" t="str">
        <f>IF(G2891="","",IF(ISERROR(VLOOKUP(G2891,номенклатури!V:V,1,0)),E2891*H2891,E2891*I2891))</f>
        <v/>
      </c>
      <c r="G2891" s="14"/>
      <c r="H2891" s="15"/>
      <c r="I2891" s="15"/>
      <c r="J2891" s="15"/>
      <c r="K2891" s="15"/>
      <c r="L2891" s="217"/>
      <c r="M2891" s="22"/>
      <c r="N2891" s="119" t="str">
        <f>IF(G2891="","",VLOOKUP(G2891,номенклатури!R:U,4,0))</f>
        <v/>
      </c>
      <c r="O2891" s="119" t="str">
        <f>IF(M2891="","",VLOOKUP(M2891,'14'!D:D,1,0))</f>
        <v/>
      </c>
    </row>
    <row r="2892" spans="1:15" ht="12.75" customHeight="1" x14ac:dyDescent="0.2">
      <c r="A2892" s="36" t="str">
        <f>'0'!$A$4</f>
        <v>………………..</v>
      </c>
      <c r="B2892" s="37">
        <f>'0'!$A$2</f>
        <v>46112</v>
      </c>
      <c r="C2892" s="37" t="s">
        <v>1243</v>
      </c>
      <c r="D2892" s="119" t="str">
        <f>IF(G2892="","",VLOOKUP(G2892,номенклатури!R:T,2,0))</f>
        <v/>
      </c>
      <c r="E2892" s="365" t="str">
        <f>IF(G2892="","",VLOOKUP(G2892,номенклатури!R:T,3,0))</f>
        <v/>
      </c>
      <c r="F2892" s="159" t="str">
        <f>IF(G2892="","",IF(ISERROR(VLOOKUP(G2892,номенклатури!V:V,1,0)),E2892*H2892,E2892*I2892))</f>
        <v/>
      </c>
      <c r="G2892" s="14"/>
      <c r="H2892" s="15"/>
      <c r="I2892" s="15"/>
      <c r="J2892" s="15"/>
      <c r="K2892" s="15"/>
      <c r="L2892" s="217"/>
      <c r="M2892" s="22"/>
      <c r="N2892" s="119" t="str">
        <f>IF(G2892="","",VLOOKUP(G2892,номенклатури!R:U,4,0))</f>
        <v/>
      </c>
      <c r="O2892" s="119" t="str">
        <f>IF(M2892="","",VLOOKUP(M2892,'14'!D:D,1,0))</f>
        <v/>
      </c>
    </row>
    <row r="2893" spans="1:15" ht="12.75" customHeight="1" x14ac:dyDescent="0.2">
      <c r="A2893" s="36" t="str">
        <f>'0'!$A$4</f>
        <v>………………..</v>
      </c>
      <c r="B2893" s="37">
        <f>'0'!$A$2</f>
        <v>46112</v>
      </c>
      <c r="C2893" s="37" t="s">
        <v>1243</v>
      </c>
      <c r="D2893" s="119" t="str">
        <f>IF(G2893="","",VLOOKUP(G2893,номенклатури!R:T,2,0))</f>
        <v/>
      </c>
      <c r="E2893" s="365" t="str">
        <f>IF(G2893="","",VLOOKUP(G2893,номенклатури!R:T,3,0))</f>
        <v/>
      </c>
      <c r="F2893" s="159" t="str">
        <f>IF(G2893="","",IF(ISERROR(VLOOKUP(G2893,номенклатури!V:V,1,0)),E2893*H2893,E2893*I2893))</f>
        <v/>
      </c>
      <c r="G2893" s="14"/>
      <c r="H2893" s="15"/>
      <c r="I2893" s="15"/>
      <c r="J2893" s="15"/>
      <c r="K2893" s="15"/>
      <c r="L2893" s="217"/>
      <c r="M2893" s="22"/>
      <c r="N2893" s="119" t="str">
        <f>IF(G2893="","",VLOOKUP(G2893,номенклатури!R:U,4,0))</f>
        <v/>
      </c>
      <c r="O2893" s="119" t="str">
        <f>IF(M2893="","",VLOOKUP(M2893,'14'!D:D,1,0))</f>
        <v/>
      </c>
    </row>
    <row r="2894" spans="1:15" ht="12.75" customHeight="1" x14ac:dyDescent="0.2">
      <c r="A2894" s="36" t="str">
        <f>'0'!$A$4</f>
        <v>………………..</v>
      </c>
      <c r="B2894" s="37">
        <f>'0'!$A$2</f>
        <v>46112</v>
      </c>
      <c r="C2894" s="37" t="s">
        <v>1243</v>
      </c>
      <c r="D2894" s="119" t="str">
        <f>IF(G2894="","",VLOOKUP(G2894,номенклатури!R:T,2,0))</f>
        <v/>
      </c>
      <c r="E2894" s="365" t="str">
        <f>IF(G2894="","",VLOOKUP(G2894,номенклатури!R:T,3,0))</f>
        <v/>
      </c>
      <c r="F2894" s="159" t="str">
        <f>IF(G2894="","",IF(ISERROR(VLOOKUP(G2894,номенклатури!V:V,1,0)),E2894*H2894,E2894*I2894))</f>
        <v/>
      </c>
      <c r="G2894" s="14"/>
      <c r="H2894" s="15"/>
      <c r="I2894" s="15"/>
      <c r="J2894" s="15"/>
      <c r="K2894" s="15"/>
      <c r="L2894" s="217"/>
      <c r="M2894" s="22"/>
      <c r="N2894" s="119" t="str">
        <f>IF(G2894="","",VLOOKUP(G2894,номенклатури!R:U,4,0))</f>
        <v/>
      </c>
      <c r="O2894" s="119" t="str">
        <f>IF(M2894="","",VLOOKUP(M2894,'14'!D:D,1,0))</f>
        <v/>
      </c>
    </row>
    <row r="2895" spans="1:15" ht="12.75" customHeight="1" x14ac:dyDescent="0.2">
      <c r="A2895" s="36" t="str">
        <f>'0'!$A$4</f>
        <v>………………..</v>
      </c>
      <c r="B2895" s="37">
        <f>'0'!$A$2</f>
        <v>46112</v>
      </c>
      <c r="C2895" s="37" t="s">
        <v>1243</v>
      </c>
      <c r="D2895" s="119" t="str">
        <f>IF(G2895="","",VLOOKUP(G2895,номенклатури!R:T,2,0))</f>
        <v/>
      </c>
      <c r="E2895" s="365" t="str">
        <f>IF(G2895="","",VLOOKUP(G2895,номенклатури!R:T,3,0))</f>
        <v/>
      </c>
      <c r="F2895" s="159" t="str">
        <f>IF(G2895="","",IF(ISERROR(VLOOKUP(G2895,номенклатури!V:V,1,0)),E2895*H2895,E2895*I2895))</f>
        <v/>
      </c>
      <c r="G2895" s="14"/>
      <c r="H2895" s="15"/>
      <c r="I2895" s="15"/>
      <c r="J2895" s="15"/>
      <c r="K2895" s="15"/>
      <c r="L2895" s="217"/>
      <c r="M2895" s="22"/>
      <c r="N2895" s="119" t="str">
        <f>IF(G2895="","",VLOOKUP(G2895,номенклатури!R:U,4,0))</f>
        <v/>
      </c>
      <c r="O2895" s="119" t="str">
        <f>IF(M2895="","",VLOOKUP(M2895,'14'!D:D,1,0))</f>
        <v/>
      </c>
    </row>
    <row r="2896" spans="1:15" ht="12.75" customHeight="1" x14ac:dyDescent="0.2">
      <c r="A2896" s="36" t="str">
        <f>'0'!$A$4</f>
        <v>………………..</v>
      </c>
      <c r="B2896" s="37">
        <f>'0'!$A$2</f>
        <v>46112</v>
      </c>
      <c r="C2896" s="37" t="s">
        <v>1243</v>
      </c>
      <c r="D2896" s="119" t="str">
        <f>IF(G2896="","",VLOOKUP(G2896,номенклатури!R:T,2,0))</f>
        <v/>
      </c>
      <c r="E2896" s="365" t="str">
        <f>IF(G2896="","",VLOOKUP(G2896,номенклатури!R:T,3,0))</f>
        <v/>
      </c>
      <c r="F2896" s="159" t="str">
        <f>IF(G2896="","",IF(ISERROR(VLOOKUP(G2896,номенклатури!V:V,1,0)),E2896*H2896,E2896*I2896))</f>
        <v/>
      </c>
      <c r="G2896" s="14"/>
      <c r="H2896" s="15"/>
      <c r="I2896" s="15"/>
      <c r="J2896" s="15"/>
      <c r="K2896" s="15"/>
      <c r="L2896" s="217"/>
      <c r="M2896" s="22"/>
      <c r="N2896" s="119" t="str">
        <f>IF(G2896="","",VLOOKUP(G2896,номенклатури!R:U,4,0))</f>
        <v/>
      </c>
      <c r="O2896" s="119" t="str">
        <f>IF(M2896="","",VLOOKUP(M2896,'14'!D:D,1,0))</f>
        <v/>
      </c>
    </row>
    <row r="2897" spans="1:15" ht="12.75" customHeight="1" x14ac:dyDescent="0.2">
      <c r="A2897" s="36" t="str">
        <f>'0'!$A$4</f>
        <v>………………..</v>
      </c>
      <c r="B2897" s="37">
        <f>'0'!$A$2</f>
        <v>46112</v>
      </c>
      <c r="C2897" s="37" t="s">
        <v>1243</v>
      </c>
      <c r="D2897" s="119" t="str">
        <f>IF(G2897="","",VLOOKUP(G2897,номенклатури!R:T,2,0))</f>
        <v/>
      </c>
      <c r="E2897" s="365" t="str">
        <f>IF(G2897="","",VLOOKUP(G2897,номенклатури!R:T,3,0))</f>
        <v/>
      </c>
      <c r="F2897" s="159" t="str">
        <f>IF(G2897="","",IF(ISERROR(VLOOKUP(G2897,номенклатури!V:V,1,0)),E2897*H2897,E2897*I2897))</f>
        <v/>
      </c>
      <c r="G2897" s="14"/>
      <c r="H2897" s="15"/>
      <c r="I2897" s="15"/>
      <c r="J2897" s="15"/>
      <c r="K2897" s="15"/>
      <c r="L2897" s="217"/>
      <c r="M2897" s="22"/>
      <c r="N2897" s="119" t="str">
        <f>IF(G2897="","",VLOOKUP(G2897,номенклатури!R:U,4,0))</f>
        <v/>
      </c>
      <c r="O2897" s="119" t="str">
        <f>IF(M2897="","",VLOOKUP(M2897,'14'!D:D,1,0))</f>
        <v/>
      </c>
    </row>
    <row r="2898" spans="1:15" ht="12.75" customHeight="1" x14ac:dyDescent="0.2">
      <c r="A2898" s="36" t="str">
        <f>'0'!$A$4</f>
        <v>………………..</v>
      </c>
      <c r="B2898" s="37">
        <f>'0'!$A$2</f>
        <v>46112</v>
      </c>
      <c r="C2898" s="37" t="s">
        <v>1243</v>
      </c>
      <c r="D2898" s="119" t="str">
        <f>IF(G2898="","",VLOOKUP(G2898,номенклатури!R:T,2,0))</f>
        <v/>
      </c>
      <c r="E2898" s="365" t="str">
        <f>IF(G2898="","",VLOOKUP(G2898,номенклатури!R:T,3,0))</f>
        <v/>
      </c>
      <c r="F2898" s="159" t="str">
        <f>IF(G2898="","",IF(ISERROR(VLOOKUP(G2898,номенклатури!V:V,1,0)),E2898*H2898,E2898*I2898))</f>
        <v/>
      </c>
      <c r="G2898" s="14"/>
      <c r="H2898" s="15"/>
      <c r="I2898" s="15"/>
      <c r="J2898" s="15"/>
      <c r="K2898" s="15"/>
      <c r="L2898" s="217"/>
      <c r="M2898" s="22"/>
      <c r="N2898" s="119" t="str">
        <f>IF(G2898="","",VLOOKUP(G2898,номенклатури!R:U,4,0))</f>
        <v/>
      </c>
      <c r="O2898" s="119" t="str">
        <f>IF(M2898="","",VLOOKUP(M2898,'14'!D:D,1,0))</f>
        <v/>
      </c>
    </row>
    <row r="2899" spans="1:15" ht="12.75" customHeight="1" x14ac:dyDescent="0.2">
      <c r="A2899" s="36" t="str">
        <f>'0'!$A$4</f>
        <v>………………..</v>
      </c>
      <c r="B2899" s="37">
        <f>'0'!$A$2</f>
        <v>46112</v>
      </c>
      <c r="C2899" s="37" t="s">
        <v>1243</v>
      </c>
      <c r="D2899" s="119" t="str">
        <f>IF(G2899="","",VLOOKUP(G2899,номенклатури!R:T,2,0))</f>
        <v/>
      </c>
      <c r="E2899" s="365" t="str">
        <f>IF(G2899="","",VLOOKUP(G2899,номенклатури!R:T,3,0))</f>
        <v/>
      </c>
      <c r="F2899" s="159" t="str">
        <f>IF(G2899="","",IF(ISERROR(VLOOKUP(G2899,номенклатури!V:V,1,0)),E2899*H2899,E2899*I2899))</f>
        <v/>
      </c>
      <c r="G2899" s="14"/>
      <c r="H2899" s="15"/>
      <c r="I2899" s="15"/>
      <c r="J2899" s="15"/>
      <c r="K2899" s="15"/>
      <c r="L2899" s="217"/>
      <c r="M2899" s="22"/>
      <c r="N2899" s="119" t="str">
        <f>IF(G2899="","",VLOOKUP(G2899,номенклатури!R:U,4,0))</f>
        <v/>
      </c>
      <c r="O2899" s="119" t="str">
        <f>IF(M2899="","",VLOOKUP(M2899,'14'!D:D,1,0))</f>
        <v/>
      </c>
    </row>
    <row r="2900" spans="1:15" ht="12.75" customHeight="1" x14ac:dyDescent="0.2">
      <c r="A2900" s="36" t="str">
        <f>'0'!$A$4</f>
        <v>………………..</v>
      </c>
      <c r="B2900" s="37">
        <f>'0'!$A$2</f>
        <v>46112</v>
      </c>
      <c r="C2900" s="37" t="s">
        <v>1243</v>
      </c>
      <c r="D2900" s="119" t="str">
        <f>IF(G2900="","",VLOOKUP(G2900,номенклатури!R:T,2,0))</f>
        <v/>
      </c>
      <c r="E2900" s="365" t="str">
        <f>IF(G2900="","",VLOOKUP(G2900,номенклатури!R:T,3,0))</f>
        <v/>
      </c>
      <c r="F2900" s="159" t="str">
        <f>IF(G2900="","",IF(ISERROR(VLOOKUP(G2900,номенклатури!V:V,1,0)),E2900*H2900,E2900*I2900))</f>
        <v/>
      </c>
      <c r="G2900" s="14"/>
      <c r="H2900" s="15"/>
      <c r="I2900" s="15"/>
      <c r="J2900" s="15"/>
      <c r="K2900" s="15"/>
      <c r="L2900" s="217"/>
      <c r="M2900" s="22"/>
      <c r="N2900" s="119" t="str">
        <f>IF(G2900="","",VLOOKUP(G2900,номенклатури!R:U,4,0))</f>
        <v/>
      </c>
      <c r="O2900" s="119" t="str">
        <f>IF(M2900="","",VLOOKUP(M2900,'14'!D:D,1,0))</f>
        <v/>
      </c>
    </row>
    <row r="2901" spans="1:15" ht="12.75" customHeight="1" x14ac:dyDescent="0.2">
      <c r="A2901" s="36" t="str">
        <f>'0'!$A$4</f>
        <v>………………..</v>
      </c>
      <c r="B2901" s="37">
        <f>'0'!$A$2</f>
        <v>46112</v>
      </c>
      <c r="C2901" s="37" t="s">
        <v>1243</v>
      </c>
      <c r="D2901" s="119" t="str">
        <f>IF(G2901="","",VLOOKUP(G2901,номенклатури!R:T,2,0))</f>
        <v/>
      </c>
      <c r="E2901" s="365" t="str">
        <f>IF(G2901="","",VLOOKUP(G2901,номенклатури!R:T,3,0))</f>
        <v/>
      </c>
      <c r="F2901" s="159" t="str">
        <f>IF(G2901="","",IF(ISERROR(VLOOKUP(G2901,номенклатури!V:V,1,0)),E2901*H2901,E2901*I2901))</f>
        <v/>
      </c>
      <c r="G2901" s="14"/>
      <c r="H2901" s="15"/>
      <c r="I2901" s="15"/>
      <c r="J2901" s="15"/>
      <c r="K2901" s="15"/>
      <c r="L2901" s="217"/>
      <c r="M2901" s="22"/>
      <c r="N2901" s="119" t="str">
        <f>IF(G2901="","",VLOOKUP(G2901,номенклатури!R:U,4,0))</f>
        <v/>
      </c>
      <c r="O2901" s="119" t="str">
        <f>IF(M2901="","",VLOOKUP(M2901,'14'!D:D,1,0))</f>
        <v/>
      </c>
    </row>
    <row r="2902" spans="1:15" ht="12.75" customHeight="1" x14ac:dyDescent="0.2">
      <c r="A2902" s="36" t="str">
        <f>'0'!$A$4</f>
        <v>………………..</v>
      </c>
      <c r="B2902" s="37">
        <f>'0'!$A$2</f>
        <v>46112</v>
      </c>
      <c r="C2902" s="37" t="s">
        <v>1243</v>
      </c>
      <c r="D2902" s="119" t="str">
        <f>IF(G2902="","",VLOOKUP(G2902,номенклатури!R:T,2,0))</f>
        <v/>
      </c>
      <c r="E2902" s="365" t="str">
        <f>IF(G2902="","",VLOOKUP(G2902,номенклатури!R:T,3,0))</f>
        <v/>
      </c>
      <c r="F2902" s="159" t="str">
        <f>IF(G2902="","",IF(ISERROR(VLOOKUP(G2902,номенклатури!V:V,1,0)),E2902*H2902,E2902*I2902))</f>
        <v/>
      </c>
      <c r="G2902" s="14"/>
      <c r="H2902" s="15"/>
      <c r="I2902" s="15"/>
      <c r="J2902" s="15"/>
      <c r="K2902" s="15"/>
      <c r="L2902" s="217"/>
      <c r="M2902" s="22"/>
      <c r="N2902" s="119" t="str">
        <f>IF(G2902="","",VLOOKUP(G2902,номенклатури!R:U,4,0))</f>
        <v/>
      </c>
      <c r="O2902" s="119" t="str">
        <f>IF(M2902="","",VLOOKUP(M2902,'14'!D:D,1,0))</f>
        <v/>
      </c>
    </row>
    <row r="2903" spans="1:15" ht="12.75" customHeight="1" x14ac:dyDescent="0.2">
      <c r="A2903" s="36" t="str">
        <f>'0'!$A$4</f>
        <v>………………..</v>
      </c>
      <c r="B2903" s="37">
        <f>'0'!$A$2</f>
        <v>46112</v>
      </c>
      <c r="C2903" s="37" t="s">
        <v>1243</v>
      </c>
      <c r="D2903" s="119" t="str">
        <f>IF(G2903="","",VLOOKUP(G2903,номенклатури!R:T,2,0))</f>
        <v/>
      </c>
      <c r="E2903" s="365" t="str">
        <f>IF(G2903="","",VLOOKUP(G2903,номенклатури!R:T,3,0))</f>
        <v/>
      </c>
      <c r="F2903" s="159" t="str">
        <f>IF(G2903="","",IF(ISERROR(VLOOKUP(G2903,номенклатури!V:V,1,0)),E2903*H2903,E2903*I2903))</f>
        <v/>
      </c>
      <c r="G2903" s="14"/>
      <c r="H2903" s="15"/>
      <c r="I2903" s="15"/>
      <c r="J2903" s="15"/>
      <c r="K2903" s="15"/>
      <c r="L2903" s="217"/>
      <c r="M2903" s="22"/>
      <c r="N2903" s="119" t="str">
        <f>IF(G2903="","",VLOOKUP(G2903,номенклатури!R:U,4,0))</f>
        <v/>
      </c>
      <c r="O2903" s="119" t="str">
        <f>IF(M2903="","",VLOOKUP(M2903,'14'!D:D,1,0))</f>
        <v/>
      </c>
    </row>
    <row r="2904" spans="1:15" ht="12.75" customHeight="1" x14ac:dyDescent="0.2">
      <c r="A2904" s="36" t="str">
        <f>'0'!$A$4</f>
        <v>………………..</v>
      </c>
      <c r="B2904" s="37">
        <f>'0'!$A$2</f>
        <v>46112</v>
      </c>
      <c r="C2904" s="37" t="s">
        <v>1243</v>
      </c>
      <c r="D2904" s="119" t="str">
        <f>IF(G2904="","",VLOOKUP(G2904,номенклатури!R:T,2,0))</f>
        <v/>
      </c>
      <c r="E2904" s="365" t="str">
        <f>IF(G2904="","",VLOOKUP(G2904,номенклатури!R:T,3,0))</f>
        <v/>
      </c>
      <c r="F2904" s="159" t="str">
        <f>IF(G2904="","",IF(ISERROR(VLOOKUP(G2904,номенклатури!V:V,1,0)),E2904*H2904,E2904*I2904))</f>
        <v/>
      </c>
      <c r="G2904" s="14"/>
      <c r="H2904" s="15"/>
      <c r="I2904" s="15"/>
      <c r="J2904" s="15"/>
      <c r="K2904" s="15"/>
      <c r="L2904" s="217"/>
      <c r="M2904" s="22"/>
      <c r="N2904" s="119" t="str">
        <f>IF(G2904="","",VLOOKUP(G2904,номенклатури!R:U,4,0))</f>
        <v/>
      </c>
      <c r="O2904" s="119" t="str">
        <f>IF(M2904="","",VLOOKUP(M2904,'14'!D:D,1,0))</f>
        <v/>
      </c>
    </row>
    <row r="2905" spans="1:15" ht="12.75" customHeight="1" x14ac:dyDescent="0.2">
      <c r="A2905" s="36" t="str">
        <f>'0'!$A$4</f>
        <v>………………..</v>
      </c>
      <c r="B2905" s="37">
        <f>'0'!$A$2</f>
        <v>46112</v>
      </c>
      <c r="C2905" s="37" t="s">
        <v>1243</v>
      </c>
      <c r="D2905" s="119" t="str">
        <f>IF(G2905="","",VLOOKUP(G2905,номенклатури!R:T,2,0))</f>
        <v/>
      </c>
      <c r="E2905" s="365" t="str">
        <f>IF(G2905="","",VLOOKUP(G2905,номенклатури!R:T,3,0))</f>
        <v/>
      </c>
      <c r="F2905" s="159" t="str">
        <f>IF(G2905="","",IF(ISERROR(VLOOKUP(G2905,номенклатури!V:V,1,0)),E2905*H2905,E2905*I2905))</f>
        <v/>
      </c>
      <c r="G2905" s="14"/>
      <c r="H2905" s="15"/>
      <c r="I2905" s="15"/>
      <c r="J2905" s="15"/>
      <c r="K2905" s="15"/>
      <c r="L2905" s="217"/>
      <c r="M2905" s="22"/>
      <c r="N2905" s="119" t="str">
        <f>IF(G2905="","",VLOOKUP(G2905,номенклатури!R:U,4,0))</f>
        <v/>
      </c>
      <c r="O2905" s="119" t="str">
        <f>IF(M2905="","",VLOOKUP(M2905,'14'!D:D,1,0))</f>
        <v/>
      </c>
    </row>
    <row r="2906" spans="1:15" ht="12.75" customHeight="1" x14ac:dyDescent="0.2">
      <c r="A2906" s="36" t="str">
        <f>'0'!$A$4</f>
        <v>………………..</v>
      </c>
      <c r="B2906" s="37">
        <f>'0'!$A$2</f>
        <v>46112</v>
      </c>
      <c r="C2906" s="37" t="s">
        <v>1243</v>
      </c>
      <c r="D2906" s="119" t="str">
        <f>IF(G2906="","",VLOOKUP(G2906,номенклатури!R:T,2,0))</f>
        <v/>
      </c>
      <c r="E2906" s="365" t="str">
        <f>IF(G2906="","",VLOOKUP(G2906,номенклатури!R:T,3,0))</f>
        <v/>
      </c>
      <c r="F2906" s="159" t="str">
        <f>IF(G2906="","",IF(ISERROR(VLOOKUP(G2906,номенклатури!V:V,1,0)),E2906*H2906,E2906*I2906))</f>
        <v/>
      </c>
      <c r="G2906" s="14"/>
      <c r="H2906" s="15"/>
      <c r="I2906" s="15"/>
      <c r="J2906" s="15"/>
      <c r="K2906" s="15"/>
      <c r="L2906" s="217"/>
      <c r="M2906" s="22"/>
      <c r="N2906" s="119" t="str">
        <f>IF(G2906="","",VLOOKUP(G2906,номенклатури!R:U,4,0))</f>
        <v/>
      </c>
      <c r="O2906" s="119" t="str">
        <f>IF(M2906="","",VLOOKUP(M2906,'14'!D:D,1,0))</f>
        <v/>
      </c>
    </row>
    <row r="2907" spans="1:15" ht="12.75" customHeight="1" x14ac:dyDescent="0.2">
      <c r="A2907" s="36" t="str">
        <f>'0'!$A$4</f>
        <v>………………..</v>
      </c>
      <c r="B2907" s="37">
        <f>'0'!$A$2</f>
        <v>46112</v>
      </c>
      <c r="C2907" s="37" t="s">
        <v>1243</v>
      </c>
      <c r="D2907" s="119" t="str">
        <f>IF(G2907="","",VLOOKUP(G2907,номенклатури!R:T,2,0))</f>
        <v/>
      </c>
      <c r="E2907" s="365" t="str">
        <f>IF(G2907="","",VLOOKUP(G2907,номенклатури!R:T,3,0))</f>
        <v/>
      </c>
      <c r="F2907" s="159" t="str">
        <f>IF(G2907="","",IF(ISERROR(VLOOKUP(G2907,номенклатури!V:V,1,0)),E2907*H2907,E2907*I2907))</f>
        <v/>
      </c>
      <c r="G2907" s="14"/>
      <c r="H2907" s="15"/>
      <c r="I2907" s="15"/>
      <c r="J2907" s="15"/>
      <c r="K2907" s="15"/>
      <c r="L2907" s="217"/>
      <c r="M2907" s="22"/>
      <c r="N2907" s="119" t="str">
        <f>IF(G2907="","",VLOOKUP(G2907,номенклатури!R:U,4,0))</f>
        <v/>
      </c>
      <c r="O2907" s="119" t="str">
        <f>IF(M2907="","",VLOOKUP(M2907,'14'!D:D,1,0))</f>
        <v/>
      </c>
    </row>
    <row r="2908" spans="1:15" ht="12.75" customHeight="1" x14ac:dyDescent="0.2">
      <c r="A2908" s="36" t="str">
        <f>'0'!$A$4</f>
        <v>………………..</v>
      </c>
      <c r="B2908" s="37">
        <f>'0'!$A$2</f>
        <v>46112</v>
      </c>
      <c r="C2908" s="37" t="s">
        <v>1243</v>
      </c>
      <c r="D2908" s="119" t="str">
        <f>IF(G2908="","",VLOOKUP(G2908,номенклатури!R:T,2,0))</f>
        <v/>
      </c>
      <c r="E2908" s="365" t="str">
        <f>IF(G2908="","",VLOOKUP(G2908,номенклатури!R:T,3,0))</f>
        <v/>
      </c>
      <c r="F2908" s="159" t="str">
        <f>IF(G2908="","",IF(ISERROR(VLOOKUP(G2908,номенклатури!V:V,1,0)),E2908*H2908,E2908*I2908))</f>
        <v/>
      </c>
      <c r="G2908" s="14"/>
      <c r="H2908" s="15"/>
      <c r="I2908" s="15"/>
      <c r="J2908" s="15"/>
      <c r="K2908" s="15"/>
      <c r="L2908" s="217"/>
      <c r="M2908" s="22"/>
      <c r="N2908" s="119" t="str">
        <f>IF(G2908="","",VLOOKUP(G2908,номенклатури!R:U,4,0))</f>
        <v/>
      </c>
      <c r="O2908" s="119" t="str">
        <f>IF(M2908="","",VLOOKUP(M2908,'14'!D:D,1,0))</f>
        <v/>
      </c>
    </row>
    <row r="2909" spans="1:15" ht="12.75" customHeight="1" x14ac:dyDescent="0.2">
      <c r="A2909" s="36" t="str">
        <f>'0'!$A$4</f>
        <v>………………..</v>
      </c>
      <c r="B2909" s="37">
        <f>'0'!$A$2</f>
        <v>46112</v>
      </c>
      <c r="C2909" s="37" t="s">
        <v>1243</v>
      </c>
      <c r="D2909" s="119" t="str">
        <f>IF(G2909="","",VLOOKUP(G2909,номенклатури!R:T,2,0))</f>
        <v/>
      </c>
      <c r="E2909" s="365" t="str">
        <f>IF(G2909="","",VLOOKUP(G2909,номенклатури!R:T,3,0))</f>
        <v/>
      </c>
      <c r="F2909" s="159" t="str">
        <f>IF(G2909="","",IF(ISERROR(VLOOKUP(G2909,номенклатури!V:V,1,0)),E2909*H2909,E2909*I2909))</f>
        <v/>
      </c>
      <c r="G2909" s="14"/>
      <c r="H2909" s="15"/>
      <c r="I2909" s="15"/>
      <c r="J2909" s="15"/>
      <c r="K2909" s="15"/>
      <c r="L2909" s="217"/>
      <c r="M2909" s="22"/>
      <c r="N2909" s="119" t="str">
        <f>IF(G2909="","",VLOOKUP(G2909,номенклатури!R:U,4,0))</f>
        <v/>
      </c>
      <c r="O2909" s="119" t="str">
        <f>IF(M2909="","",VLOOKUP(M2909,'14'!D:D,1,0))</f>
        <v/>
      </c>
    </row>
    <row r="2910" spans="1:15" ht="12.75" customHeight="1" x14ac:dyDescent="0.2">
      <c r="A2910" s="36" t="str">
        <f>'0'!$A$4</f>
        <v>………………..</v>
      </c>
      <c r="B2910" s="37">
        <f>'0'!$A$2</f>
        <v>46112</v>
      </c>
      <c r="C2910" s="37" t="s">
        <v>1243</v>
      </c>
      <c r="D2910" s="119" t="str">
        <f>IF(G2910="","",VLOOKUP(G2910,номенклатури!R:T,2,0))</f>
        <v/>
      </c>
      <c r="E2910" s="365" t="str">
        <f>IF(G2910="","",VLOOKUP(G2910,номенклатури!R:T,3,0))</f>
        <v/>
      </c>
      <c r="F2910" s="159" t="str">
        <f>IF(G2910="","",IF(ISERROR(VLOOKUP(G2910,номенклатури!V:V,1,0)),E2910*H2910,E2910*I2910))</f>
        <v/>
      </c>
      <c r="G2910" s="14"/>
      <c r="H2910" s="15"/>
      <c r="I2910" s="15"/>
      <c r="J2910" s="15"/>
      <c r="K2910" s="15"/>
      <c r="L2910" s="217"/>
      <c r="M2910" s="22"/>
      <c r="N2910" s="119" t="str">
        <f>IF(G2910="","",VLOOKUP(G2910,номенклатури!R:U,4,0))</f>
        <v/>
      </c>
      <c r="O2910" s="119" t="str">
        <f>IF(M2910="","",VLOOKUP(M2910,'14'!D:D,1,0))</f>
        <v/>
      </c>
    </row>
    <row r="2911" spans="1:15" ht="12.75" customHeight="1" x14ac:dyDescent="0.2">
      <c r="A2911" s="36" t="str">
        <f>'0'!$A$4</f>
        <v>………………..</v>
      </c>
      <c r="B2911" s="37">
        <f>'0'!$A$2</f>
        <v>46112</v>
      </c>
      <c r="C2911" s="37" t="s">
        <v>1243</v>
      </c>
      <c r="D2911" s="119" t="str">
        <f>IF(G2911="","",VLOOKUP(G2911,номенклатури!R:T,2,0))</f>
        <v/>
      </c>
      <c r="E2911" s="365" t="str">
        <f>IF(G2911="","",VLOOKUP(G2911,номенклатури!R:T,3,0))</f>
        <v/>
      </c>
      <c r="F2911" s="159" t="str">
        <f>IF(G2911="","",IF(ISERROR(VLOOKUP(G2911,номенклатури!V:V,1,0)),E2911*H2911,E2911*I2911))</f>
        <v/>
      </c>
      <c r="G2911" s="14"/>
      <c r="H2911" s="15"/>
      <c r="I2911" s="15"/>
      <c r="J2911" s="15"/>
      <c r="K2911" s="15"/>
      <c r="L2911" s="217"/>
      <c r="M2911" s="22"/>
      <c r="N2911" s="119" t="str">
        <f>IF(G2911="","",VLOOKUP(G2911,номенклатури!R:U,4,0))</f>
        <v/>
      </c>
      <c r="O2911" s="119" t="str">
        <f>IF(M2911="","",VLOOKUP(M2911,'14'!D:D,1,0))</f>
        <v/>
      </c>
    </row>
    <row r="2912" spans="1:15" ht="12.75" customHeight="1" x14ac:dyDescent="0.2">
      <c r="A2912" s="36" t="str">
        <f>'0'!$A$4</f>
        <v>………………..</v>
      </c>
      <c r="B2912" s="37">
        <f>'0'!$A$2</f>
        <v>46112</v>
      </c>
      <c r="C2912" s="37" t="s">
        <v>1243</v>
      </c>
      <c r="D2912" s="119" t="str">
        <f>IF(G2912="","",VLOOKUP(G2912,номенклатури!R:T,2,0))</f>
        <v/>
      </c>
      <c r="E2912" s="365" t="str">
        <f>IF(G2912="","",VLOOKUP(G2912,номенклатури!R:T,3,0))</f>
        <v/>
      </c>
      <c r="F2912" s="159" t="str">
        <f>IF(G2912="","",IF(ISERROR(VLOOKUP(G2912,номенклатури!V:V,1,0)),E2912*H2912,E2912*I2912))</f>
        <v/>
      </c>
      <c r="G2912" s="14"/>
      <c r="H2912" s="15"/>
      <c r="I2912" s="15"/>
      <c r="J2912" s="15"/>
      <c r="K2912" s="15"/>
      <c r="L2912" s="217"/>
      <c r="M2912" s="22"/>
      <c r="N2912" s="119" t="str">
        <f>IF(G2912="","",VLOOKUP(G2912,номенклатури!R:U,4,0))</f>
        <v/>
      </c>
      <c r="O2912" s="119" t="str">
        <f>IF(M2912="","",VLOOKUP(M2912,'14'!D:D,1,0))</f>
        <v/>
      </c>
    </row>
    <row r="2913" spans="1:15" ht="12.75" customHeight="1" x14ac:dyDescent="0.2">
      <c r="A2913" s="36" t="str">
        <f>'0'!$A$4</f>
        <v>………………..</v>
      </c>
      <c r="B2913" s="37">
        <f>'0'!$A$2</f>
        <v>46112</v>
      </c>
      <c r="C2913" s="37" t="s">
        <v>1243</v>
      </c>
      <c r="D2913" s="119" t="str">
        <f>IF(G2913="","",VLOOKUP(G2913,номенклатури!R:T,2,0))</f>
        <v/>
      </c>
      <c r="E2913" s="365" t="str">
        <f>IF(G2913="","",VLOOKUP(G2913,номенклатури!R:T,3,0))</f>
        <v/>
      </c>
      <c r="F2913" s="159" t="str">
        <f>IF(G2913="","",IF(ISERROR(VLOOKUP(G2913,номенклатури!V:V,1,0)),E2913*H2913,E2913*I2913))</f>
        <v/>
      </c>
      <c r="G2913" s="14"/>
      <c r="H2913" s="15"/>
      <c r="I2913" s="15"/>
      <c r="J2913" s="15"/>
      <c r="K2913" s="15"/>
      <c r="L2913" s="217"/>
      <c r="M2913" s="22"/>
      <c r="N2913" s="119" t="str">
        <f>IF(G2913="","",VLOOKUP(G2913,номенклатури!R:U,4,0))</f>
        <v/>
      </c>
      <c r="O2913" s="119" t="str">
        <f>IF(M2913="","",VLOOKUP(M2913,'14'!D:D,1,0))</f>
        <v/>
      </c>
    </row>
    <row r="2914" spans="1:15" ht="12.75" customHeight="1" x14ac:dyDescent="0.2">
      <c r="A2914" s="36" t="str">
        <f>'0'!$A$4</f>
        <v>………………..</v>
      </c>
      <c r="B2914" s="37">
        <f>'0'!$A$2</f>
        <v>46112</v>
      </c>
      <c r="C2914" s="37" t="s">
        <v>1243</v>
      </c>
      <c r="D2914" s="119" t="str">
        <f>IF(G2914="","",VLOOKUP(G2914,номенклатури!R:T,2,0))</f>
        <v/>
      </c>
      <c r="E2914" s="365" t="str">
        <f>IF(G2914="","",VLOOKUP(G2914,номенклатури!R:T,3,0))</f>
        <v/>
      </c>
      <c r="F2914" s="159" t="str">
        <f>IF(G2914="","",IF(ISERROR(VLOOKUP(G2914,номенклатури!V:V,1,0)),E2914*H2914,E2914*I2914))</f>
        <v/>
      </c>
      <c r="G2914" s="14"/>
      <c r="H2914" s="15"/>
      <c r="I2914" s="15"/>
      <c r="J2914" s="15"/>
      <c r="K2914" s="15"/>
      <c r="L2914" s="217"/>
      <c r="M2914" s="22"/>
      <c r="N2914" s="119" t="str">
        <f>IF(G2914="","",VLOOKUP(G2914,номенклатури!R:U,4,0))</f>
        <v/>
      </c>
      <c r="O2914" s="119" t="str">
        <f>IF(M2914="","",VLOOKUP(M2914,'14'!D:D,1,0))</f>
        <v/>
      </c>
    </row>
    <row r="2915" spans="1:15" ht="12.75" customHeight="1" x14ac:dyDescent="0.2">
      <c r="A2915" s="36" t="str">
        <f>'0'!$A$4</f>
        <v>………………..</v>
      </c>
      <c r="B2915" s="37">
        <f>'0'!$A$2</f>
        <v>46112</v>
      </c>
      <c r="C2915" s="37" t="s">
        <v>1243</v>
      </c>
      <c r="D2915" s="119" t="str">
        <f>IF(G2915="","",VLOOKUP(G2915,номенклатури!R:T,2,0))</f>
        <v/>
      </c>
      <c r="E2915" s="365" t="str">
        <f>IF(G2915="","",VLOOKUP(G2915,номенклатури!R:T,3,0))</f>
        <v/>
      </c>
      <c r="F2915" s="159" t="str">
        <f>IF(G2915="","",IF(ISERROR(VLOOKUP(G2915,номенклатури!V:V,1,0)),E2915*H2915,E2915*I2915))</f>
        <v/>
      </c>
      <c r="G2915" s="14"/>
      <c r="H2915" s="15"/>
      <c r="I2915" s="15"/>
      <c r="J2915" s="15"/>
      <c r="K2915" s="15"/>
      <c r="L2915" s="217"/>
      <c r="M2915" s="22"/>
      <c r="N2915" s="119" t="str">
        <f>IF(G2915="","",VLOOKUP(G2915,номенклатури!R:U,4,0))</f>
        <v/>
      </c>
      <c r="O2915" s="119" t="str">
        <f>IF(M2915="","",VLOOKUP(M2915,'14'!D:D,1,0))</f>
        <v/>
      </c>
    </row>
    <row r="2916" spans="1:15" ht="12.75" customHeight="1" x14ac:dyDescent="0.2">
      <c r="A2916" s="36" t="str">
        <f>'0'!$A$4</f>
        <v>………………..</v>
      </c>
      <c r="B2916" s="37">
        <f>'0'!$A$2</f>
        <v>46112</v>
      </c>
      <c r="C2916" s="37" t="s">
        <v>1243</v>
      </c>
      <c r="D2916" s="119" t="str">
        <f>IF(G2916="","",VLOOKUP(G2916,номенклатури!R:T,2,0))</f>
        <v/>
      </c>
      <c r="E2916" s="365" t="str">
        <f>IF(G2916="","",VLOOKUP(G2916,номенклатури!R:T,3,0))</f>
        <v/>
      </c>
      <c r="F2916" s="159" t="str">
        <f>IF(G2916="","",IF(ISERROR(VLOOKUP(G2916,номенклатури!V:V,1,0)),E2916*H2916,E2916*I2916))</f>
        <v/>
      </c>
      <c r="G2916" s="14"/>
      <c r="H2916" s="15"/>
      <c r="I2916" s="15"/>
      <c r="J2916" s="15"/>
      <c r="K2916" s="15"/>
      <c r="L2916" s="217"/>
      <c r="M2916" s="22"/>
      <c r="N2916" s="119" t="str">
        <f>IF(G2916="","",VLOOKUP(G2916,номенклатури!R:U,4,0))</f>
        <v/>
      </c>
      <c r="O2916" s="119" t="str">
        <f>IF(M2916="","",VLOOKUP(M2916,'14'!D:D,1,0))</f>
        <v/>
      </c>
    </row>
    <row r="2917" spans="1:15" ht="12.75" customHeight="1" x14ac:dyDescent="0.2">
      <c r="A2917" s="36" t="str">
        <f>'0'!$A$4</f>
        <v>………………..</v>
      </c>
      <c r="B2917" s="37">
        <f>'0'!$A$2</f>
        <v>46112</v>
      </c>
      <c r="C2917" s="37" t="s">
        <v>1243</v>
      </c>
      <c r="D2917" s="119" t="str">
        <f>IF(G2917="","",VLOOKUP(G2917,номенклатури!R:T,2,0))</f>
        <v/>
      </c>
      <c r="E2917" s="365" t="str">
        <f>IF(G2917="","",VLOOKUP(G2917,номенклатури!R:T,3,0))</f>
        <v/>
      </c>
      <c r="F2917" s="159" t="str">
        <f>IF(G2917="","",IF(ISERROR(VLOOKUP(G2917,номенклатури!V:V,1,0)),E2917*H2917,E2917*I2917))</f>
        <v/>
      </c>
      <c r="G2917" s="14"/>
      <c r="H2917" s="15"/>
      <c r="I2917" s="15"/>
      <c r="J2917" s="15"/>
      <c r="K2917" s="15"/>
      <c r="L2917" s="217"/>
      <c r="M2917" s="22"/>
      <c r="N2917" s="119" t="str">
        <f>IF(G2917="","",VLOOKUP(G2917,номенклатури!R:U,4,0))</f>
        <v/>
      </c>
      <c r="O2917" s="119" t="str">
        <f>IF(M2917="","",VLOOKUP(M2917,'14'!D:D,1,0))</f>
        <v/>
      </c>
    </row>
    <row r="2918" spans="1:15" ht="12.75" customHeight="1" x14ac:dyDescent="0.2">
      <c r="A2918" s="36" t="str">
        <f>'0'!$A$4</f>
        <v>………………..</v>
      </c>
      <c r="B2918" s="37">
        <f>'0'!$A$2</f>
        <v>46112</v>
      </c>
      <c r="C2918" s="37" t="s">
        <v>1243</v>
      </c>
      <c r="D2918" s="119" t="str">
        <f>IF(G2918="","",VLOOKUP(G2918,номенклатури!R:T,2,0))</f>
        <v/>
      </c>
      <c r="E2918" s="365" t="str">
        <f>IF(G2918="","",VLOOKUP(G2918,номенклатури!R:T,3,0))</f>
        <v/>
      </c>
      <c r="F2918" s="159" t="str">
        <f>IF(G2918="","",IF(ISERROR(VLOOKUP(G2918,номенклатури!V:V,1,0)),E2918*H2918,E2918*I2918))</f>
        <v/>
      </c>
      <c r="G2918" s="14"/>
      <c r="H2918" s="15"/>
      <c r="I2918" s="15"/>
      <c r="J2918" s="15"/>
      <c r="K2918" s="15"/>
      <c r="L2918" s="217"/>
      <c r="M2918" s="22"/>
      <c r="N2918" s="119" t="str">
        <f>IF(G2918="","",VLOOKUP(G2918,номенклатури!R:U,4,0))</f>
        <v/>
      </c>
      <c r="O2918" s="119" t="str">
        <f>IF(M2918="","",VLOOKUP(M2918,'14'!D:D,1,0))</f>
        <v/>
      </c>
    </row>
    <row r="2919" spans="1:15" ht="12.75" customHeight="1" x14ac:dyDescent="0.2">
      <c r="A2919" s="36" t="str">
        <f>'0'!$A$4</f>
        <v>………………..</v>
      </c>
      <c r="B2919" s="37">
        <f>'0'!$A$2</f>
        <v>46112</v>
      </c>
      <c r="C2919" s="37" t="s">
        <v>1243</v>
      </c>
      <c r="D2919" s="119" t="str">
        <f>IF(G2919="","",VLOOKUP(G2919,номенклатури!R:T,2,0))</f>
        <v/>
      </c>
      <c r="E2919" s="365" t="str">
        <f>IF(G2919="","",VLOOKUP(G2919,номенклатури!R:T,3,0))</f>
        <v/>
      </c>
      <c r="F2919" s="159" t="str">
        <f>IF(G2919="","",IF(ISERROR(VLOOKUP(G2919,номенклатури!V:V,1,0)),E2919*H2919,E2919*I2919))</f>
        <v/>
      </c>
      <c r="G2919" s="14"/>
      <c r="H2919" s="15"/>
      <c r="I2919" s="15"/>
      <c r="J2919" s="15"/>
      <c r="K2919" s="15"/>
      <c r="L2919" s="217"/>
      <c r="M2919" s="22"/>
      <c r="N2919" s="119" t="str">
        <f>IF(G2919="","",VLOOKUP(G2919,номенклатури!R:U,4,0))</f>
        <v/>
      </c>
      <c r="O2919" s="119" t="str">
        <f>IF(M2919="","",VLOOKUP(M2919,'14'!D:D,1,0))</f>
        <v/>
      </c>
    </row>
    <row r="2920" spans="1:15" ht="12.75" customHeight="1" x14ac:dyDescent="0.2">
      <c r="A2920" s="36" t="str">
        <f>'0'!$A$4</f>
        <v>………………..</v>
      </c>
      <c r="B2920" s="37">
        <f>'0'!$A$2</f>
        <v>46112</v>
      </c>
      <c r="C2920" s="37" t="s">
        <v>1243</v>
      </c>
      <c r="D2920" s="119" t="str">
        <f>IF(G2920="","",VLOOKUP(G2920,номенклатури!R:T,2,0))</f>
        <v/>
      </c>
      <c r="E2920" s="365" t="str">
        <f>IF(G2920="","",VLOOKUP(G2920,номенклатури!R:T,3,0))</f>
        <v/>
      </c>
      <c r="F2920" s="159" t="str">
        <f>IF(G2920="","",IF(ISERROR(VLOOKUP(G2920,номенклатури!V:V,1,0)),E2920*H2920,E2920*I2920))</f>
        <v/>
      </c>
      <c r="G2920" s="14"/>
      <c r="H2920" s="15"/>
      <c r="I2920" s="15"/>
      <c r="J2920" s="15"/>
      <c r="K2920" s="15"/>
      <c r="L2920" s="217"/>
      <c r="M2920" s="22"/>
      <c r="N2920" s="119" t="str">
        <f>IF(G2920="","",VLOOKUP(G2920,номенклатури!R:U,4,0))</f>
        <v/>
      </c>
      <c r="O2920" s="119" t="str">
        <f>IF(M2920="","",VLOOKUP(M2920,'14'!D:D,1,0))</f>
        <v/>
      </c>
    </row>
    <row r="2921" spans="1:15" ht="12.75" customHeight="1" x14ac:dyDescent="0.2">
      <c r="A2921" s="36" t="str">
        <f>'0'!$A$4</f>
        <v>………………..</v>
      </c>
      <c r="B2921" s="37">
        <f>'0'!$A$2</f>
        <v>46112</v>
      </c>
      <c r="C2921" s="37" t="s">
        <v>1243</v>
      </c>
      <c r="D2921" s="119" t="str">
        <f>IF(G2921="","",VLOOKUP(G2921,номенклатури!R:T,2,0))</f>
        <v/>
      </c>
      <c r="E2921" s="365" t="str">
        <f>IF(G2921="","",VLOOKUP(G2921,номенклатури!R:T,3,0))</f>
        <v/>
      </c>
      <c r="F2921" s="159" t="str">
        <f>IF(G2921="","",IF(ISERROR(VLOOKUP(G2921,номенклатури!V:V,1,0)),E2921*H2921,E2921*I2921))</f>
        <v/>
      </c>
      <c r="G2921" s="14"/>
      <c r="H2921" s="15"/>
      <c r="I2921" s="15"/>
      <c r="J2921" s="15"/>
      <c r="K2921" s="15"/>
      <c r="L2921" s="217"/>
      <c r="M2921" s="22"/>
      <c r="N2921" s="119" t="str">
        <f>IF(G2921="","",VLOOKUP(G2921,номенклатури!R:U,4,0))</f>
        <v/>
      </c>
      <c r="O2921" s="119" t="str">
        <f>IF(M2921="","",VLOOKUP(M2921,'14'!D:D,1,0))</f>
        <v/>
      </c>
    </row>
    <row r="2922" spans="1:15" ht="12.75" customHeight="1" x14ac:dyDescent="0.2">
      <c r="A2922" s="36" t="str">
        <f>'0'!$A$4</f>
        <v>………………..</v>
      </c>
      <c r="B2922" s="37">
        <f>'0'!$A$2</f>
        <v>46112</v>
      </c>
      <c r="C2922" s="37" t="s">
        <v>1243</v>
      </c>
      <c r="D2922" s="119" t="str">
        <f>IF(G2922="","",VLOOKUP(G2922,номенклатури!R:T,2,0))</f>
        <v/>
      </c>
      <c r="E2922" s="365" t="str">
        <f>IF(G2922="","",VLOOKUP(G2922,номенклатури!R:T,3,0))</f>
        <v/>
      </c>
      <c r="F2922" s="159" t="str">
        <f>IF(G2922="","",IF(ISERROR(VLOOKUP(G2922,номенклатури!V:V,1,0)),E2922*H2922,E2922*I2922))</f>
        <v/>
      </c>
      <c r="G2922" s="14"/>
      <c r="H2922" s="15"/>
      <c r="I2922" s="15"/>
      <c r="J2922" s="15"/>
      <c r="K2922" s="15"/>
      <c r="L2922" s="217"/>
      <c r="M2922" s="22"/>
      <c r="N2922" s="119" t="str">
        <f>IF(G2922="","",VLOOKUP(G2922,номенклатури!R:U,4,0))</f>
        <v/>
      </c>
      <c r="O2922" s="119" t="str">
        <f>IF(M2922="","",VLOOKUP(M2922,'14'!D:D,1,0))</f>
        <v/>
      </c>
    </row>
    <row r="2923" spans="1:15" ht="12.75" customHeight="1" x14ac:dyDescent="0.2">
      <c r="A2923" s="36" t="str">
        <f>'0'!$A$4</f>
        <v>………………..</v>
      </c>
      <c r="B2923" s="37">
        <f>'0'!$A$2</f>
        <v>46112</v>
      </c>
      <c r="C2923" s="37" t="s">
        <v>1243</v>
      </c>
      <c r="D2923" s="119" t="str">
        <f>IF(G2923="","",VLOOKUP(G2923,номенклатури!R:T,2,0))</f>
        <v/>
      </c>
      <c r="E2923" s="365" t="str">
        <f>IF(G2923="","",VLOOKUP(G2923,номенклатури!R:T,3,0))</f>
        <v/>
      </c>
      <c r="F2923" s="159" t="str">
        <f>IF(G2923="","",IF(ISERROR(VLOOKUP(G2923,номенклатури!V:V,1,0)),E2923*H2923,E2923*I2923))</f>
        <v/>
      </c>
      <c r="G2923" s="14"/>
      <c r="H2923" s="15"/>
      <c r="I2923" s="15"/>
      <c r="J2923" s="15"/>
      <c r="K2923" s="15"/>
      <c r="L2923" s="217"/>
      <c r="M2923" s="22"/>
      <c r="N2923" s="119" t="str">
        <f>IF(G2923="","",VLOOKUP(G2923,номенклатури!R:U,4,0))</f>
        <v/>
      </c>
      <c r="O2923" s="119" t="str">
        <f>IF(M2923="","",VLOOKUP(M2923,'14'!D:D,1,0))</f>
        <v/>
      </c>
    </row>
    <row r="2924" spans="1:15" ht="12.75" customHeight="1" x14ac:dyDescent="0.2">
      <c r="A2924" s="36" t="str">
        <f>'0'!$A$4</f>
        <v>………………..</v>
      </c>
      <c r="B2924" s="37">
        <f>'0'!$A$2</f>
        <v>46112</v>
      </c>
      <c r="C2924" s="37" t="s">
        <v>1243</v>
      </c>
      <c r="D2924" s="119" t="str">
        <f>IF(G2924="","",VLOOKUP(G2924,номенклатури!R:T,2,0))</f>
        <v/>
      </c>
      <c r="E2924" s="365" t="str">
        <f>IF(G2924="","",VLOOKUP(G2924,номенклатури!R:T,3,0))</f>
        <v/>
      </c>
      <c r="F2924" s="159" t="str">
        <f>IF(G2924="","",IF(ISERROR(VLOOKUP(G2924,номенклатури!V:V,1,0)),E2924*H2924,E2924*I2924))</f>
        <v/>
      </c>
      <c r="G2924" s="14"/>
      <c r="H2924" s="15"/>
      <c r="I2924" s="15"/>
      <c r="J2924" s="15"/>
      <c r="K2924" s="15"/>
      <c r="L2924" s="217"/>
      <c r="M2924" s="22"/>
      <c r="N2924" s="119" t="str">
        <f>IF(G2924="","",VLOOKUP(G2924,номенклатури!R:U,4,0))</f>
        <v/>
      </c>
      <c r="O2924" s="119" t="str">
        <f>IF(M2924="","",VLOOKUP(M2924,'14'!D:D,1,0))</f>
        <v/>
      </c>
    </row>
    <row r="2925" spans="1:15" ht="12.75" customHeight="1" x14ac:dyDescent="0.2">
      <c r="A2925" s="36" t="str">
        <f>'0'!$A$4</f>
        <v>………………..</v>
      </c>
      <c r="B2925" s="37">
        <f>'0'!$A$2</f>
        <v>46112</v>
      </c>
      <c r="C2925" s="37" t="s">
        <v>1243</v>
      </c>
      <c r="D2925" s="119" t="str">
        <f>IF(G2925="","",VLOOKUP(G2925,номенклатури!R:T,2,0))</f>
        <v/>
      </c>
      <c r="E2925" s="365" t="str">
        <f>IF(G2925="","",VLOOKUP(G2925,номенклатури!R:T,3,0))</f>
        <v/>
      </c>
      <c r="F2925" s="159" t="str">
        <f>IF(G2925="","",IF(ISERROR(VLOOKUP(G2925,номенклатури!V:V,1,0)),E2925*H2925,E2925*I2925))</f>
        <v/>
      </c>
      <c r="G2925" s="14"/>
      <c r="H2925" s="15"/>
      <c r="I2925" s="15"/>
      <c r="J2925" s="15"/>
      <c r="K2925" s="15"/>
      <c r="L2925" s="217"/>
      <c r="M2925" s="22"/>
      <c r="N2925" s="119" t="str">
        <f>IF(G2925="","",VLOOKUP(G2925,номенклатури!R:U,4,0))</f>
        <v/>
      </c>
      <c r="O2925" s="119" t="str">
        <f>IF(M2925="","",VLOOKUP(M2925,'14'!D:D,1,0))</f>
        <v/>
      </c>
    </row>
    <row r="2926" spans="1:15" ht="12.75" customHeight="1" x14ac:dyDescent="0.2">
      <c r="A2926" s="36" t="str">
        <f>'0'!$A$4</f>
        <v>………………..</v>
      </c>
      <c r="B2926" s="37">
        <f>'0'!$A$2</f>
        <v>46112</v>
      </c>
      <c r="C2926" s="37" t="s">
        <v>1243</v>
      </c>
      <c r="D2926" s="119" t="str">
        <f>IF(G2926="","",VLOOKUP(G2926,номенклатури!R:T,2,0))</f>
        <v/>
      </c>
      <c r="E2926" s="365" t="str">
        <f>IF(G2926="","",VLOOKUP(G2926,номенклатури!R:T,3,0))</f>
        <v/>
      </c>
      <c r="F2926" s="159" t="str">
        <f>IF(G2926="","",IF(ISERROR(VLOOKUP(G2926,номенклатури!V:V,1,0)),E2926*H2926,E2926*I2926))</f>
        <v/>
      </c>
      <c r="G2926" s="14"/>
      <c r="H2926" s="15"/>
      <c r="I2926" s="15"/>
      <c r="J2926" s="15"/>
      <c r="K2926" s="15"/>
      <c r="L2926" s="217"/>
      <c r="M2926" s="22"/>
      <c r="N2926" s="119" t="str">
        <f>IF(G2926="","",VLOOKUP(G2926,номенклатури!R:U,4,0))</f>
        <v/>
      </c>
      <c r="O2926" s="119" t="str">
        <f>IF(M2926="","",VLOOKUP(M2926,'14'!D:D,1,0))</f>
        <v/>
      </c>
    </row>
    <row r="2927" spans="1:15" ht="12.75" customHeight="1" x14ac:dyDescent="0.2">
      <c r="A2927" s="36" t="str">
        <f>'0'!$A$4</f>
        <v>………………..</v>
      </c>
      <c r="B2927" s="37">
        <f>'0'!$A$2</f>
        <v>46112</v>
      </c>
      <c r="C2927" s="37" t="s">
        <v>1243</v>
      </c>
      <c r="D2927" s="119" t="str">
        <f>IF(G2927="","",VLOOKUP(G2927,номенклатури!R:T,2,0))</f>
        <v/>
      </c>
      <c r="E2927" s="365" t="str">
        <f>IF(G2927="","",VLOOKUP(G2927,номенклатури!R:T,3,0))</f>
        <v/>
      </c>
      <c r="F2927" s="159" t="str">
        <f>IF(G2927="","",IF(ISERROR(VLOOKUP(G2927,номенклатури!V:V,1,0)),E2927*H2927,E2927*I2927))</f>
        <v/>
      </c>
      <c r="G2927" s="14"/>
      <c r="H2927" s="15"/>
      <c r="I2927" s="15"/>
      <c r="J2927" s="15"/>
      <c r="K2927" s="15"/>
      <c r="L2927" s="217"/>
      <c r="M2927" s="22"/>
      <c r="N2927" s="119" t="str">
        <f>IF(G2927="","",VLOOKUP(G2927,номенклатури!R:U,4,0))</f>
        <v/>
      </c>
      <c r="O2927" s="119" t="str">
        <f>IF(M2927="","",VLOOKUP(M2927,'14'!D:D,1,0))</f>
        <v/>
      </c>
    </row>
    <row r="2928" spans="1:15" ht="12.75" customHeight="1" x14ac:dyDescent="0.2">
      <c r="A2928" s="36" t="str">
        <f>'0'!$A$4</f>
        <v>………………..</v>
      </c>
      <c r="B2928" s="37">
        <f>'0'!$A$2</f>
        <v>46112</v>
      </c>
      <c r="C2928" s="37" t="s">
        <v>1243</v>
      </c>
      <c r="D2928" s="119" t="str">
        <f>IF(G2928="","",VLOOKUP(G2928,номенклатури!R:T,2,0))</f>
        <v/>
      </c>
      <c r="E2928" s="365" t="str">
        <f>IF(G2928="","",VLOOKUP(G2928,номенклатури!R:T,3,0))</f>
        <v/>
      </c>
      <c r="F2928" s="159" t="str">
        <f>IF(G2928="","",IF(ISERROR(VLOOKUP(G2928,номенклатури!V:V,1,0)),E2928*H2928,E2928*I2928))</f>
        <v/>
      </c>
      <c r="G2928" s="14"/>
      <c r="H2928" s="15"/>
      <c r="I2928" s="15"/>
      <c r="J2928" s="15"/>
      <c r="K2928" s="15"/>
      <c r="L2928" s="217"/>
      <c r="M2928" s="22"/>
      <c r="N2928" s="119" t="str">
        <f>IF(G2928="","",VLOOKUP(G2928,номенклатури!R:U,4,0))</f>
        <v/>
      </c>
      <c r="O2928" s="119" t="str">
        <f>IF(M2928="","",VLOOKUP(M2928,'14'!D:D,1,0))</f>
        <v/>
      </c>
    </row>
    <row r="2929" spans="1:15" ht="12.75" customHeight="1" x14ac:dyDescent="0.2">
      <c r="A2929" s="36" t="str">
        <f>'0'!$A$4</f>
        <v>………………..</v>
      </c>
      <c r="B2929" s="37">
        <f>'0'!$A$2</f>
        <v>46112</v>
      </c>
      <c r="C2929" s="37" t="s">
        <v>1243</v>
      </c>
      <c r="D2929" s="119" t="str">
        <f>IF(G2929="","",VLOOKUP(G2929,номенклатури!R:T,2,0))</f>
        <v/>
      </c>
      <c r="E2929" s="365" t="str">
        <f>IF(G2929="","",VLOOKUP(G2929,номенклатури!R:T,3,0))</f>
        <v/>
      </c>
      <c r="F2929" s="159" t="str">
        <f>IF(G2929="","",IF(ISERROR(VLOOKUP(G2929,номенклатури!V:V,1,0)),E2929*H2929,E2929*I2929))</f>
        <v/>
      </c>
      <c r="G2929" s="14"/>
      <c r="H2929" s="15"/>
      <c r="I2929" s="15"/>
      <c r="J2929" s="15"/>
      <c r="K2929" s="15"/>
      <c r="L2929" s="217"/>
      <c r="M2929" s="22"/>
      <c r="N2929" s="119" t="str">
        <f>IF(G2929="","",VLOOKUP(G2929,номенклатури!R:U,4,0))</f>
        <v/>
      </c>
      <c r="O2929" s="119" t="str">
        <f>IF(M2929="","",VLOOKUP(M2929,'14'!D:D,1,0))</f>
        <v/>
      </c>
    </row>
    <row r="2930" spans="1:15" ht="12.75" customHeight="1" x14ac:dyDescent="0.2">
      <c r="A2930" s="36" t="str">
        <f>'0'!$A$4</f>
        <v>………………..</v>
      </c>
      <c r="B2930" s="37">
        <f>'0'!$A$2</f>
        <v>46112</v>
      </c>
      <c r="C2930" s="37" t="s">
        <v>1243</v>
      </c>
      <c r="D2930" s="119" t="str">
        <f>IF(G2930="","",VLOOKUP(G2930,номенклатури!R:T,2,0))</f>
        <v/>
      </c>
      <c r="E2930" s="365" t="str">
        <f>IF(G2930="","",VLOOKUP(G2930,номенклатури!R:T,3,0))</f>
        <v/>
      </c>
      <c r="F2930" s="159" t="str">
        <f>IF(G2930="","",IF(ISERROR(VLOOKUP(G2930,номенклатури!V:V,1,0)),E2930*H2930,E2930*I2930))</f>
        <v/>
      </c>
      <c r="G2930" s="14"/>
      <c r="H2930" s="15"/>
      <c r="I2930" s="15"/>
      <c r="J2930" s="15"/>
      <c r="K2930" s="15"/>
      <c r="L2930" s="217"/>
      <c r="M2930" s="22"/>
      <c r="N2930" s="119" t="str">
        <f>IF(G2930="","",VLOOKUP(G2930,номенклатури!R:U,4,0))</f>
        <v/>
      </c>
      <c r="O2930" s="119" t="str">
        <f>IF(M2930="","",VLOOKUP(M2930,'14'!D:D,1,0))</f>
        <v/>
      </c>
    </row>
    <row r="2931" spans="1:15" ht="12.75" customHeight="1" x14ac:dyDescent="0.2">
      <c r="A2931" s="36" t="str">
        <f>'0'!$A$4</f>
        <v>………………..</v>
      </c>
      <c r="B2931" s="37">
        <f>'0'!$A$2</f>
        <v>46112</v>
      </c>
      <c r="C2931" s="37" t="s">
        <v>1243</v>
      </c>
      <c r="D2931" s="119" t="str">
        <f>IF(G2931="","",VLOOKUP(G2931,номенклатури!R:T,2,0))</f>
        <v/>
      </c>
      <c r="E2931" s="365" t="str">
        <f>IF(G2931="","",VLOOKUP(G2931,номенклатури!R:T,3,0))</f>
        <v/>
      </c>
      <c r="F2931" s="159" t="str">
        <f>IF(G2931="","",IF(ISERROR(VLOOKUP(G2931,номенклатури!V:V,1,0)),E2931*H2931,E2931*I2931))</f>
        <v/>
      </c>
      <c r="G2931" s="14"/>
      <c r="H2931" s="15"/>
      <c r="I2931" s="15"/>
      <c r="J2931" s="15"/>
      <c r="K2931" s="15"/>
      <c r="L2931" s="217"/>
      <c r="M2931" s="22"/>
      <c r="N2931" s="119" t="str">
        <f>IF(G2931="","",VLOOKUP(G2931,номенклатури!R:U,4,0))</f>
        <v/>
      </c>
      <c r="O2931" s="119" t="str">
        <f>IF(M2931="","",VLOOKUP(M2931,'14'!D:D,1,0))</f>
        <v/>
      </c>
    </row>
    <row r="2932" spans="1:15" ht="12.75" customHeight="1" x14ac:dyDescent="0.2">
      <c r="A2932" s="36" t="str">
        <f>'0'!$A$4</f>
        <v>………………..</v>
      </c>
      <c r="B2932" s="37">
        <f>'0'!$A$2</f>
        <v>46112</v>
      </c>
      <c r="C2932" s="37" t="s">
        <v>1243</v>
      </c>
      <c r="D2932" s="119" t="str">
        <f>IF(G2932="","",VLOOKUP(G2932,номенклатури!R:T,2,0))</f>
        <v/>
      </c>
      <c r="E2932" s="365" t="str">
        <f>IF(G2932="","",VLOOKUP(G2932,номенклатури!R:T,3,0))</f>
        <v/>
      </c>
      <c r="F2932" s="159" t="str">
        <f>IF(G2932="","",IF(ISERROR(VLOOKUP(G2932,номенклатури!V:V,1,0)),E2932*H2932,E2932*I2932))</f>
        <v/>
      </c>
      <c r="G2932" s="14"/>
      <c r="H2932" s="15"/>
      <c r="I2932" s="15"/>
      <c r="J2932" s="15"/>
      <c r="K2932" s="15"/>
      <c r="L2932" s="217"/>
      <c r="M2932" s="22"/>
      <c r="N2932" s="119" t="str">
        <f>IF(G2932="","",VLOOKUP(G2932,номенклатури!R:U,4,0))</f>
        <v/>
      </c>
      <c r="O2932" s="119" t="str">
        <f>IF(M2932="","",VLOOKUP(M2932,'14'!D:D,1,0))</f>
        <v/>
      </c>
    </row>
    <row r="2933" spans="1:15" ht="12.75" customHeight="1" x14ac:dyDescent="0.2">
      <c r="A2933" s="36" t="str">
        <f>'0'!$A$4</f>
        <v>………………..</v>
      </c>
      <c r="B2933" s="37">
        <f>'0'!$A$2</f>
        <v>46112</v>
      </c>
      <c r="C2933" s="37" t="s">
        <v>1243</v>
      </c>
      <c r="D2933" s="119" t="str">
        <f>IF(G2933="","",VLOOKUP(G2933,номенклатури!R:T,2,0))</f>
        <v/>
      </c>
      <c r="E2933" s="365" t="str">
        <f>IF(G2933="","",VLOOKUP(G2933,номенклатури!R:T,3,0))</f>
        <v/>
      </c>
      <c r="F2933" s="159" t="str">
        <f>IF(G2933="","",IF(ISERROR(VLOOKUP(G2933,номенклатури!V:V,1,0)),E2933*H2933,E2933*I2933))</f>
        <v/>
      </c>
      <c r="G2933" s="14"/>
      <c r="H2933" s="15"/>
      <c r="I2933" s="15"/>
      <c r="J2933" s="15"/>
      <c r="K2933" s="15"/>
      <c r="L2933" s="217"/>
      <c r="M2933" s="22"/>
      <c r="N2933" s="119" t="str">
        <f>IF(G2933="","",VLOOKUP(G2933,номенклатури!R:U,4,0))</f>
        <v/>
      </c>
      <c r="O2933" s="119" t="str">
        <f>IF(M2933="","",VLOOKUP(M2933,'14'!D:D,1,0))</f>
        <v/>
      </c>
    </row>
    <row r="2934" spans="1:15" ht="12.75" customHeight="1" x14ac:dyDescent="0.2">
      <c r="A2934" s="36" t="str">
        <f>'0'!$A$4</f>
        <v>………………..</v>
      </c>
      <c r="B2934" s="37">
        <f>'0'!$A$2</f>
        <v>46112</v>
      </c>
      <c r="C2934" s="37" t="s">
        <v>1243</v>
      </c>
      <c r="D2934" s="119" t="str">
        <f>IF(G2934="","",VLOOKUP(G2934,номенклатури!R:T,2,0))</f>
        <v/>
      </c>
      <c r="E2934" s="365" t="str">
        <f>IF(G2934="","",VLOOKUP(G2934,номенклатури!R:T,3,0))</f>
        <v/>
      </c>
      <c r="F2934" s="159" t="str">
        <f>IF(G2934="","",IF(ISERROR(VLOOKUP(G2934,номенклатури!V:V,1,0)),E2934*H2934,E2934*I2934))</f>
        <v/>
      </c>
      <c r="G2934" s="14"/>
      <c r="H2934" s="15"/>
      <c r="I2934" s="15"/>
      <c r="J2934" s="15"/>
      <c r="K2934" s="15"/>
      <c r="L2934" s="217"/>
      <c r="M2934" s="22"/>
      <c r="N2934" s="119" t="str">
        <f>IF(G2934="","",VLOOKUP(G2934,номенклатури!R:U,4,0))</f>
        <v/>
      </c>
      <c r="O2934" s="119" t="str">
        <f>IF(M2934="","",VLOOKUP(M2934,'14'!D:D,1,0))</f>
        <v/>
      </c>
    </row>
    <row r="2935" spans="1:15" ht="12.75" customHeight="1" x14ac:dyDescent="0.2">
      <c r="A2935" s="36" t="str">
        <f>'0'!$A$4</f>
        <v>………………..</v>
      </c>
      <c r="B2935" s="37">
        <f>'0'!$A$2</f>
        <v>46112</v>
      </c>
      <c r="C2935" s="37" t="s">
        <v>1243</v>
      </c>
      <c r="D2935" s="119" t="str">
        <f>IF(G2935="","",VLOOKUP(G2935,номенклатури!R:T,2,0))</f>
        <v/>
      </c>
      <c r="E2935" s="365" t="str">
        <f>IF(G2935="","",VLOOKUP(G2935,номенклатури!R:T,3,0))</f>
        <v/>
      </c>
      <c r="F2935" s="159" t="str">
        <f>IF(G2935="","",IF(ISERROR(VLOOKUP(G2935,номенклатури!V:V,1,0)),E2935*H2935,E2935*I2935))</f>
        <v/>
      </c>
      <c r="G2935" s="14"/>
      <c r="H2935" s="15"/>
      <c r="I2935" s="15"/>
      <c r="J2935" s="15"/>
      <c r="K2935" s="15"/>
      <c r="L2935" s="217"/>
      <c r="M2935" s="22"/>
      <c r="N2935" s="119" t="str">
        <f>IF(G2935="","",VLOOKUP(G2935,номенклатури!R:U,4,0))</f>
        <v/>
      </c>
      <c r="O2935" s="119" t="str">
        <f>IF(M2935="","",VLOOKUP(M2935,'14'!D:D,1,0))</f>
        <v/>
      </c>
    </row>
    <row r="2936" spans="1:15" ht="12.75" customHeight="1" x14ac:dyDescent="0.2">
      <c r="A2936" s="36" t="str">
        <f>'0'!$A$4</f>
        <v>………………..</v>
      </c>
      <c r="B2936" s="37">
        <f>'0'!$A$2</f>
        <v>46112</v>
      </c>
      <c r="C2936" s="37" t="s">
        <v>1243</v>
      </c>
      <c r="D2936" s="119" t="str">
        <f>IF(G2936="","",VLOOKUP(G2936,номенклатури!R:T,2,0))</f>
        <v/>
      </c>
      <c r="E2936" s="365" t="str">
        <f>IF(G2936="","",VLOOKUP(G2936,номенклатури!R:T,3,0))</f>
        <v/>
      </c>
      <c r="F2936" s="159" t="str">
        <f>IF(G2936="","",IF(ISERROR(VLOOKUP(G2936,номенклатури!V:V,1,0)),E2936*H2936,E2936*I2936))</f>
        <v/>
      </c>
      <c r="G2936" s="14"/>
      <c r="H2936" s="15"/>
      <c r="I2936" s="15"/>
      <c r="J2936" s="15"/>
      <c r="K2936" s="15"/>
      <c r="L2936" s="217"/>
      <c r="M2936" s="22"/>
      <c r="N2936" s="119" t="str">
        <f>IF(G2936="","",VLOOKUP(G2936,номенклатури!R:U,4,0))</f>
        <v/>
      </c>
      <c r="O2936" s="119" t="str">
        <f>IF(M2936="","",VLOOKUP(M2936,'14'!D:D,1,0))</f>
        <v/>
      </c>
    </row>
    <row r="2937" spans="1:15" ht="12.75" customHeight="1" x14ac:dyDescent="0.2">
      <c r="A2937" s="36" t="str">
        <f>'0'!$A$4</f>
        <v>………………..</v>
      </c>
      <c r="B2937" s="37">
        <f>'0'!$A$2</f>
        <v>46112</v>
      </c>
      <c r="C2937" s="37" t="s">
        <v>1243</v>
      </c>
      <c r="D2937" s="119" t="str">
        <f>IF(G2937="","",VLOOKUP(G2937,номенклатури!R:T,2,0))</f>
        <v/>
      </c>
      <c r="E2937" s="365" t="str">
        <f>IF(G2937="","",VLOOKUP(G2937,номенклатури!R:T,3,0))</f>
        <v/>
      </c>
      <c r="F2937" s="159" t="str">
        <f>IF(G2937="","",IF(ISERROR(VLOOKUP(G2937,номенклатури!V:V,1,0)),E2937*H2937,E2937*I2937))</f>
        <v/>
      </c>
      <c r="G2937" s="14"/>
      <c r="H2937" s="15"/>
      <c r="I2937" s="15"/>
      <c r="J2937" s="15"/>
      <c r="K2937" s="15"/>
      <c r="L2937" s="217"/>
      <c r="M2937" s="22"/>
      <c r="N2937" s="119" t="str">
        <f>IF(G2937="","",VLOOKUP(G2937,номенклатури!R:U,4,0))</f>
        <v/>
      </c>
      <c r="O2937" s="119" t="str">
        <f>IF(M2937="","",VLOOKUP(M2937,'14'!D:D,1,0))</f>
        <v/>
      </c>
    </row>
    <row r="2938" spans="1:15" ht="12.75" customHeight="1" x14ac:dyDescent="0.2">
      <c r="A2938" s="36" t="str">
        <f>'0'!$A$4</f>
        <v>………………..</v>
      </c>
      <c r="B2938" s="37">
        <f>'0'!$A$2</f>
        <v>46112</v>
      </c>
      <c r="C2938" s="37" t="s">
        <v>1243</v>
      </c>
      <c r="D2938" s="119" t="str">
        <f>IF(G2938="","",VLOOKUP(G2938,номенклатури!R:T,2,0))</f>
        <v/>
      </c>
      <c r="E2938" s="365" t="str">
        <f>IF(G2938="","",VLOOKUP(G2938,номенклатури!R:T,3,0))</f>
        <v/>
      </c>
      <c r="F2938" s="159" t="str">
        <f>IF(G2938="","",IF(ISERROR(VLOOKUP(G2938,номенклатури!V:V,1,0)),E2938*H2938,E2938*I2938))</f>
        <v/>
      </c>
      <c r="G2938" s="14"/>
      <c r="H2938" s="15"/>
      <c r="I2938" s="15"/>
      <c r="J2938" s="15"/>
      <c r="K2938" s="15"/>
      <c r="L2938" s="217"/>
      <c r="M2938" s="22"/>
      <c r="N2938" s="119" t="str">
        <f>IF(G2938="","",VLOOKUP(G2938,номенклатури!R:U,4,0))</f>
        <v/>
      </c>
      <c r="O2938" s="119" t="str">
        <f>IF(M2938="","",VLOOKUP(M2938,'14'!D:D,1,0))</f>
        <v/>
      </c>
    </row>
    <row r="2939" spans="1:15" ht="12.75" customHeight="1" x14ac:dyDescent="0.2">
      <c r="A2939" s="36" t="str">
        <f>'0'!$A$4</f>
        <v>………………..</v>
      </c>
      <c r="B2939" s="37">
        <f>'0'!$A$2</f>
        <v>46112</v>
      </c>
      <c r="C2939" s="37" t="s">
        <v>1243</v>
      </c>
      <c r="D2939" s="119" t="str">
        <f>IF(G2939="","",VLOOKUP(G2939,номенклатури!R:T,2,0))</f>
        <v/>
      </c>
      <c r="E2939" s="365" t="str">
        <f>IF(G2939="","",VLOOKUP(G2939,номенклатури!R:T,3,0))</f>
        <v/>
      </c>
      <c r="F2939" s="159" t="str">
        <f>IF(G2939="","",IF(ISERROR(VLOOKUP(G2939,номенклатури!V:V,1,0)),E2939*H2939,E2939*I2939))</f>
        <v/>
      </c>
      <c r="G2939" s="14"/>
      <c r="H2939" s="15"/>
      <c r="I2939" s="15"/>
      <c r="J2939" s="15"/>
      <c r="K2939" s="15"/>
      <c r="L2939" s="217"/>
      <c r="M2939" s="22"/>
      <c r="N2939" s="119" t="str">
        <f>IF(G2939="","",VLOOKUP(G2939,номенклатури!R:U,4,0))</f>
        <v/>
      </c>
      <c r="O2939" s="119" t="str">
        <f>IF(M2939="","",VLOOKUP(M2939,'14'!D:D,1,0))</f>
        <v/>
      </c>
    </row>
    <row r="2940" spans="1:15" ht="12.75" customHeight="1" x14ac:dyDescent="0.2">
      <c r="A2940" s="36" t="str">
        <f>'0'!$A$4</f>
        <v>………………..</v>
      </c>
      <c r="B2940" s="37">
        <f>'0'!$A$2</f>
        <v>46112</v>
      </c>
      <c r="C2940" s="37" t="s">
        <v>1243</v>
      </c>
      <c r="D2940" s="119" t="str">
        <f>IF(G2940="","",VLOOKUP(G2940,номенклатури!R:T,2,0))</f>
        <v/>
      </c>
      <c r="E2940" s="365" t="str">
        <f>IF(G2940="","",VLOOKUP(G2940,номенклатури!R:T,3,0))</f>
        <v/>
      </c>
      <c r="F2940" s="159" t="str">
        <f>IF(G2940="","",IF(ISERROR(VLOOKUP(G2940,номенклатури!V:V,1,0)),E2940*H2940,E2940*I2940))</f>
        <v/>
      </c>
      <c r="G2940" s="14"/>
      <c r="H2940" s="15"/>
      <c r="I2940" s="15"/>
      <c r="J2940" s="15"/>
      <c r="K2940" s="15"/>
      <c r="L2940" s="217"/>
      <c r="M2940" s="22"/>
      <c r="N2940" s="119" t="str">
        <f>IF(G2940="","",VLOOKUP(G2940,номенклатури!R:U,4,0))</f>
        <v/>
      </c>
      <c r="O2940" s="119" t="str">
        <f>IF(M2940="","",VLOOKUP(M2940,'14'!D:D,1,0))</f>
        <v/>
      </c>
    </row>
    <row r="2941" spans="1:15" ht="12.75" customHeight="1" x14ac:dyDescent="0.2">
      <c r="A2941" s="36" t="str">
        <f>'0'!$A$4</f>
        <v>………………..</v>
      </c>
      <c r="B2941" s="37">
        <f>'0'!$A$2</f>
        <v>46112</v>
      </c>
      <c r="C2941" s="37" t="s">
        <v>1243</v>
      </c>
      <c r="D2941" s="119" t="str">
        <f>IF(G2941="","",VLOOKUP(G2941,номенклатури!R:T,2,0))</f>
        <v/>
      </c>
      <c r="E2941" s="365" t="str">
        <f>IF(G2941="","",VLOOKUP(G2941,номенклатури!R:T,3,0))</f>
        <v/>
      </c>
      <c r="F2941" s="159" t="str">
        <f>IF(G2941="","",IF(ISERROR(VLOOKUP(G2941,номенклатури!V:V,1,0)),E2941*H2941,E2941*I2941))</f>
        <v/>
      </c>
      <c r="G2941" s="14"/>
      <c r="H2941" s="15"/>
      <c r="I2941" s="15"/>
      <c r="J2941" s="15"/>
      <c r="K2941" s="15"/>
      <c r="L2941" s="217"/>
      <c r="M2941" s="22"/>
      <c r="N2941" s="119" t="str">
        <f>IF(G2941="","",VLOOKUP(G2941,номенклатури!R:U,4,0))</f>
        <v/>
      </c>
      <c r="O2941" s="119" t="str">
        <f>IF(M2941="","",VLOOKUP(M2941,'14'!D:D,1,0))</f>
        <v/>
      </c>
    </row>
    <row r="2942" spans="1:15" ht="12.75" customHeight="1" x14ac:dyDescent="0.2">
      <c r="A2942" s="36" t="str">
        <f>'0'!$A$4</f>
        <v>………………..</v>
      </c>
      <c r="B2942" s="37">
        <f>'0'!$A$2</f>
        <v>46112</v>
      </c>
      <c r="C2942" s="37" t="s">
        <v>1243</v>
      </c>
      <c r="D2942" s="119" t="str">
        <f>IF(G2942="","",VLOOKUP(G2942,номенклатури!R:T,2,0))</f>
        <v/>
      </c>
      <c r="E2942" s="365" t="str">
        <f>IF(G2942="","",VLOOKUP(G2942,номенклатури!R:T,3,0))</f>
        <v/>
      </c>
      <c r="F2942" s="159" t="str">
        <f>IF(G2942="","",IF(ISERROR(VLOOKUP(G2942,номенклатури!V:V,1,0)),E2942*H2942,E2942*I2942))</f>
        <v/>
      </c>
      <c r="G2942" s="14"/>
      <c r="H2942" s="15"/>
      <c r="I2942" s="15"/>
      <c r="J2942" s="15"/>
      <c r="K2942" s="15"/>
      <c r="L2942" s="217"/>
      <c r="M2942" s="22"/>
      <c r="N2942" s="119" t="str">
        <f>IF(G2942="","",VLOOKUP(G2942,номенклатури!R:U,4,0))</f>
        <v/>
      </c>
      <c r="O2942" s="119" t="str">
        <f>IF(M2942="","",VLOOKUP(M2942,'14'!D:D,1,0))</f>
        <v/>
      </c>
    </row>
    <row r="2943" spans="1:15" ht="12.75" customHeight="1" x14ac:dyDescent="0.2">
      <c r="A2943" s="36" t="str">
        <f>'0'!$A$4</f>
        <v>………………..</v>
      </c>
      <c r="B2943" s="37">
        <f>'0'!$A$2</f>
        <v>46112</v>
      </c>
      <c r="C2943" s="37" t="s">
        <v>1243</v>
      </c>
      <c r="D2943" s="119" t="str">
        <f>IF(G2943="","",VLOOKUP(G2943,номенклатури!R:T,2,0))</f>
        <v/>
      </c>
      <c r="E2943" s="365" t="str">
        <f>IF(G2943="","",VLOOKUP(G2943,номенклатури!R:T,3,0))</f>
        <v/>
      </c>
      <c r="F2943" s="159" t="str">
        <f>IF(G2943="","",IF(ISERROR(VLOOKUP(G2943,номенклатури!V:V,1,0)),E2943*H2943,E2943*I2943))</f>
        <v/>
      </c>
      <c r="G2943" s="14"/>
      <c r="H2943" s="15"/>
      <c r="I2943" s="15"/>
      <c r="J2943" s="15"/>
      <c r="K2943" s="15"/>
      <c r="L2943" s="217"/>
      <c r="M2943" s="22"/>
      <c r="N2943" s="119" t="str">
        <f>IF(G2943="","",VLOOKUP(G2943,номенклатури!R:U,4,0))</f>
        <v/>
      </c>
      <c r="O2943" s="119" t="str">
        <f>IF(M2943="","",VLOOKUP(M2943,'14'!D:D,1,0))</f>
        <v/>
      </c>
    </row>
    <row r="2944" spans="1:15" ht="12.75" customHeight="1" x14ac:dyDescent="0.2">
      <c r="A2944" s="36" t="str">
        <f>'0'!$A$4</f>
        <v>………………..</v>
      </c>
      <c r="B2944" s="37">
        <f>'0'!$A$2</f>
        <v>46112</v>
      </c>
      <c r="C2944" s="37" t="s">
        <v>1243</v>
      </c>
      <c r="D2944" s="119" t="str">
        <f>IF(G2944="","",VLOOKUP(G2944,номенклатури!R:T,2,0))</f>
        <v/>
      </c>
      <c r="E2944" s="365" t="str">
        <f>IF(G2944="","",VLOOKUP(G2944,номенклатури!R:T,3,0))</f>
        <v/>
      </c>
      <c r="F2944" s="159" t="str">
        <f>IF(G2944="","",IF(ISERROR(VLOOKUP(G2944,номенклатури!V:V,1,0)),E2944*H2944,E2944*I2944))</f>
        <v/>
      </c>
      <c r="G2944" s="14"/>
      <c r="H2944" s="15"/>
      <c r="I2944" s="15"/>
      <c r="J2944" s="15"/>
      <c r="K2944" s="15"/>
      <c r="L2944" s="217"/>
      <c r="M2944" s="22"/>
      <c r="N2944" s="119" t="str">
        <f>IF(G2944="","",VLOOKUP(G2944,номенклатури!R:U,4,0))</f>
        <v/>
      </c>
      <c r="O2944" s="119" t="str">
        <f>IF(M2944="","",VLOOKUP(M2944,'14'!D:D,1,0))</f>
        <v/>
      </c>
    </row>
    <row r="2945" spans="1:15" ht="12.75" customHeight="1" x14ac:dyDescent="0.2">
      <c r="A2945" s="36" t="str">
        <f>'0'!$A$4</f>
        <v>………………..</v>
      </c>
      <c r="B2945" s="37">
        <f>'0'!$A$2</f>
        <v>46112</v>
      </c>
      <c r="C2945" s="37" t="s">
        <v>1243</v>
      </c>
      <c r="D2945" s="119" t="str">
        <f>IF(G2945="","",VLOOKUP(G2945,номенклатури!R:T,2,0))</f>
        <v/>
      </c>
      <c r="E2945" s="365" t="str">
        <f>IF(G2945="","",VLOOKUP(G2945,номенклатури!R:T,3,0))</f>
        <v/>
      </c>
      <c r="F2945" s="159" t="str">
        <f>IF(G2945="","",IF(ISERROR(VLOOKUP(G2945,номенклатури!V:V,1,0)),E2945*H2945,E2945*I2945))</f>
        <v/>
      </c>
      <c r="G2945" s="14"/>
      <c r="H2945" s="15"/>
      <c r="I2945" s="15"/>
      <c r="J2945" s="15"/>
      <c r="K2945" s="15"/>
      <c r="L2945" s="217"/>
      <c r="M2945" s="22"/>
      <c r="N2945" s="119" t="str">
        <f>IF(G2945="","",VLOOKUP(G2945,номенклатури!R:U,4,0))</f>
        <v/>
      </c>
      <c r="O2945" s="119" t="str">
        <f>IF(M2945="","",VLOOKUP(M2945,'14'!D:D,1,0))</f>
        <v/>
      </c>
    </row>
    <row r="2946" spans="1:15" ht="12.75" customHeight="1" x14ac:dyDescent="0.2">
      <c r="A2946" s="36" t="str">
        <f>'0'!$A$4</f>
        <v>………………..</v>
      </c>
      <c r="B2946" s="37">
        <f>'0'!$A$2</f>
        <v>46112</v>
      </c>
      <c r="C2946" s="37" t="s">
        <v>1243</v>
      </c>
      <c r="D2946" s="119" t="str">
        <f>IF(G2946="","",VLOOKUP(G2946,номенклатури!R:T,2,0))</f>
        <v/>
      </c>
      <c r="E2946" s="365" t="str">
        <f>IF(G2946="","",VLOOKUP(G2946,номенклатури!R:T,3,0))</f>
        <v/>
      </c>
      <c r="F2946" s="159" t="str">
        <f>IF(G2946="","",IF(ISERROR(VLOOKUP(G2946,номенклатури!V:V,1,0)),E2946*H2946,E2946*I2946))</f>
        <v/>
      </c>
      <c r="G2946" s="14"/>
      <c r="H2946" s="15"/>
      <c r="I2946" s="15"/>
      <c r="J2946" s="15"/>
      <c r="K2946" s="15"/>
      <c r="L2946" s="217"/>
      <c r="M2946" s="22"/>
      <c r="N2946" s="119" t="str">
        <f>IF(G2946="","",VLOOKUP(G2946,номенклатури!R:U,4,0))</f>
        <v/>
      </c>
      <c r="O2946" s="119" t="str">
        <f>IF(M2946="","",VLOOKUP(M2946,'14'!D:D,1,0))</f>
        <v/>
      </c>
    </row>
    <row r="2947" spans="1:15" ht="12.75" customHeight="1" x14ac:dyDescent="0.2">
      <c r="A2947" s="36" t="str">
        <f>'0'!$A$4</f>
        <v>………………..</v>
      </c>
      <c r="B2947" s="37">
        <f>'0'!$A$2</f>
        <v>46112</v>
      </c>
      <c r="C2947" s="37" t="s">
        <v>1243</v>
      </c>
      <c r="D2947" s="119" t="str">
        <f>IF(G2947="","",VLOOKUP(G2947,номенклатури!R:T,2,0))</f>
        <v/>
      </c>
      <c r="E2947" s="365" t="str">
        <f>IF(G2947="","",VLOOKUP(G2947,номенклатури!R:T,3,0))</f>
        <v/>
      </c>
      <c r="F2947" s="159" t="str">
        <f>IF(G2947="","",IF(ISERROR(VLOOKUP(G2947,номенклатури!V:V,1,0)),E2947*H2947,E2947*I2947))</f>
        <v/>
      </c>
      <c r="G2947" s="14"/>
      <c r="H2947" s="15"/>
      <c r="I2947" s="15"/>
      <c r="J2947" s="15"/>
      <c r="K2947" s="15"/>
      <c r="L2947" s="217"/>
      <c r="M2947" s="22"/>
      <c r="N2947" s="119" t="str">
        <f>IF(G2947="","",VLOOKUP(G2947,номенклатури!R:U,4,0))</f>
        <v/>
      </c>
      <c r="O2947" s="119" t="str">
        <f>IF(M2947="","",VLOOKUP(M2947,'14'!D:D,1,0))</f>
        <v/>
      </c>
    </row>
    <row r="2948" spans="1:15" ht="12.75" customHeight="1" x14ac:dyDescent="0.2">
      <c r="A2948" s="36" t="str">
        <f>'0'!$A$4</f>
        <v>………………..</v>
      </c>
      <c r="B2948" s="37">
        <f>'0'!$A$2</f>
        <v>46112</v>
      </c>
      <c r="C2948" s="37" t="s">
        <v>1243</v>
      </c>
      <c r="D2948" s="119" t="str">
        <f>IF(G2948="","",VLOOKUP(G2948,номенклатури!R:T,2,0))</f>
        <v/>
      </c>
      <c r="E2948" s="365" t="str">
        <f>IF(G2948="","",VLOOKUP(G2948,номенклатури!R:T,3,0))</f>
        <v/>
      </c>
      <c r="F2948" s="159" t="str">
        <f>IF(G2948="","",IF(ISERROR(VLOOKUP(G2948,номенклатури!V:V,1,0)),E2948*H2948,E2948*I2948))</f>
        <v/>
      </c>
      <c r="G2948" s="14"/>
      <c r="H2948" s="15"/>
      <c r="I2948" s="15"/>
      <c r="J2948" s="15"/>
      <c r="K2948" s="15"/>
      <c r="L2948" s="217"/>
      <c r="M2948" s="22"/>
      <c r="N2948" s="119" t="str">
        <f>IF(G2948="","",VLOOKUP(G2948,номенклатури!R:U,4,0))</f>
        <v/>
      </c>
      <c r="O2948" s="119" t="str">
        <f>IF(M2948="","",VLOOKUP(M2948,'14'!D:D,1,0))</f>
        <v/>
      </c>
    </row>
    <row r="2949" spans="1:15" ht="12.75" customHeight="1" x14ac:dyDescent="0.2">
      <c r="A2949" s="36" t="str">
        <f>'0'!$A$4</f>
        <v>………………..</v>
      </c>
      <c r="B2949" s="37">
        <f>'0'!$A$2</f>
        <v>46112</v>
      </c>
      <c r="C2949" s="37" t="s">
        <v>1243</v>
      </c>
      <c r="D2949" s="119" t="str">
        <f>IF(G2949="","",VLOOKUP(G2949,номенклатури!R:T,2,0))</f>
        <v/>
      </c>
      <c r="E2949" s="365" t="str">
        <f>IF(G2949="","",VLOOKUP(G2949,номенклатури!R:T,3,0))</f>
        <v/>
      </c>
      <c r="F2949" s="159" t="str">
        <f>IF(G2949="","",IF(ISERROR(VLOOKUP(G2949,номенклатури!V:V,1,0)),E2949*H2949,E2949*I2949))</f>
        <v/>
      </c>
      <c r="G2949" s="14"/>
      <c r="H2949" s="15"/>
      <c r="I2949" s="15"/>
      <c r="J2949" s="15"/>
      <c r="K2949" s="15"/>
      <c r="L2949" s="217"/>
      <c r="M2949" s="22"/>
      <c r="N2949" s="119" t="str">
        <f>IF(G2949="","",VLOOKUP(G2949,номенклатури!R:U,4,0))</f>
        <v/>
      </c>
      <c r="O2949" s="119" t="str">
        <f>IF(M2949="","",VLOOKUP(M2949,'14'!D:D,1,0))</f>
        <v/>
      </c>
    </row>
    <row r="2950" spans="1:15" ht="12.75" customHeight="1" x14ac:dyDescent="0.2">
      <c r="A2950" s="36" t="str">
        <f>'0'!$A$4</f>
        <v>………………..</v>
      </c>
      <c r="B2950" s="37">
        <f>'0'!$A$2</f>
        <v>46112</v>
      </c>
      <c r="C2950" s="37" t="s">
        <v>1243</v>
      </c>
      <c r="D2950" s="119" t="str">
        <f>IF(G2950="","",VLOOKUP(G2950,номенклатури!R:T,2,0))</f>
        <v/>
      </c>
      <c r="E2950" s="365" t="str">
        <f>IF(G2950="","",VLOOKUP(G2950,номенклатури!R:T,3,0))</f>
        <v/>
      </c>
      <c r="F2950" s="159" t="str">
        <f>IF(G2950="","",IF(ISERROR(VLOOKUP(G2950,номенклатури!V:V,1,0)),E2950*H2950,E2950*I2950))</f>
        <v/>
      </c>
      <c r="G2950" s="14"/>
      <c r="H2950" s="15"/>
      <c r="I2950" s="15"/>
      <c r="J2950" s="15"/>
      <c r="K2950" s="15"/>
      <c r="L2950" s="217"/>
      <c r="M2950" s="22"/>
      <c r="N2950" s="119" t="str">
        <f>IF(G2950="","",VLOOKUP(G2950,номенклатури!R:U,4,0))</f>
        <v/>
      </c>
      <c r="O2950" s="119" t="str">
        <f>IF(M2950="","",VLOOKUP(M2950,'14'!D:D,1,0))</f>
        <v/>
      </c>
    </row>
    <row r="2951" spans="1:15" ht="12.75" customHeight="1" x14ac:dyDescent="0.2">
      <c r="A2951" s="36" t="str">
        <f>'0'!$A$4</f>
        <v>………………..</v>
      </c>
      <c r="B2951" s="37">
        <f>'0'!$A$2</f>
        <v>46112</v>
      </c>
      <c r="C2951" s="37" t="s">
        <v>1243</v>
      </c>
      <c r="D2951" s="119" t="str">
        <f>IF(G2951="","",VLOOKUP(G2951,номенклатури!R:T,2,0))</f>
        <v/>
      </c>
      <c r="E2951" s="365" t="str">
        <f>IF(G2951="","",VLOOKUP(G2951,номенклатури!R:T,3,0))</f>
        <v/>
      </c>
      <c r="F2951" s="159" t="str">
        <f>IF(G2951="","",IF(ISERROR(VLOOKUP(G2951,номенклатури!V:V,1,0)),E2951*H2951,E2951*I2951))</f>
        <v/>
      </c>
      <c r="G2951" s="14"/>
      <c r="H2951" s="15"/>
      <c r="I2951" s="15"/>
      <c r="J2951" s="15"/>
      <c r="K2951" s="15"/>
      <c r="L2951" s="217"/>
      <c r="M2951" s="22"/>
      <c r="N2951" s="119" t="str">
        <f>IF(G2951="","",VLOOKUP(G2951,номенклатури!R:U,4,0))</f>
        <v/>
      </c>
      <c r="O2951" s="119" t="str">
        <f>IF(M2951="","",VLOOKUP(M2951,'14'!D:D,1,0))</f>
        <v/>
      </c>
    </row>
    <row r="2952" spans="1:15" ht="12.75" customHeight="1" x14ac:dyDescent="0.2">
      <c r="A2952" s="36" t="str">
        <f>'0'!$A$4</f>
        <v>………………..</v>
      </c>
      <c r="B2952" s="37">
        <f>'0'!$A$2</f>
        <v>46112</v>
      </c>
      <c r="C2952" s="37" t="s">
        <v>1243</v>
      </c>
      <c r="D2952" s="119" t="str">
        <f>IF(G2952="","",VLOOKUP(G2952,номенклатури!R:T,2,0))</f>
        <v/>
      </c>
      <c r="E2952" s="365" t="str">
        <f>IF(G2952="","",VLOOKUP(G2952,номенклатури!R:T,3,0))</f>
        <v/>
      </c>
      <c r="F2952" s="159" t="str">
        <f>IF(G2952="","",IF(ISERROR(VLOOKUP(G2952,номенклатури!V:V,1,0)),E2952*H2952,E2952*I2952))</f>
        <v/>
      </c>
      <c r="G2952" s="14"/>
      <c r="H2952" s="15"/>
      <c r="I2952" s="15"/>
      <c r="J2952" s="15"/>
      <c r="K2952" s="15"/>
      <c r="L2952" s="217"/>
      <c r="M2952" s="22"/>
      <c r="N2952" s="119" t="str">
        <f>IF(G2952="","",VLOOKUP(G2952,номенклатури!R:U,4,0))</f>
        <v/>
      </c>
      <c r="O2952" s="119" t="str">
        <f>IF(M2952="","",VLOOKUP(M2952,'14'!D:D,1,0))</f>
        <v/>
      </c>
    </row>
    <row r="2953" spans="1:15" ht="12.75" customHeight="1" x14ac:dyDescent="0.2">
      <c r="A2953" s="36" t="str">
        <f>'0'!$A$4</f>
        <v>………………..</v>
      </c>
      <c r="B2953" s="37">
        <f>'0'!$A$2</f>
        <v>46112</v>
      </c>
      <c r="C2953" s="37" t="s">
        <v>1243</v>
      </c>
      <c r="D2953" s="119" t="str">
        <f>IF(G2953="","",VLOOKUP(G2953,номенклатури!R:T,2,0))</f>
        <v/>
      </c>
      <c r="E2953" s="365" t="str">
        <f>IF(G2953="","",VLOOKUP(G2953,номенклатури!R:T,3,0))</f>
        <v/>
      </c>
      <c r="F2953" s="159" t="str">
        <f>IF(G2953="","",IF(ISERROR(VLOOKUP(G2953,номенклатури!V:V,1,0)),E2953*H2953,E2953*I2953))</f>
        <v/>
      </c>
      <c r="G2953" s="14"/>
      <c r="H2953" s="15"/>
      <c r="I2953" s="15"/>
      <c r="J2953" s="15"/>
      <c r="K2953" s="15"/>
      <c r="L2953" s="217"/>
      <c r="M2953" s="22"/>
      <c r="N2953" s="119" t="str">
        <f>IF(G2953="","",VLOOKUP(G2953,номенклатури!R:U,4,0))</f>
        <v/>
      </c>
      <c r="O2953" s="119" t="str">
        <f>IF(M2953="","",VLOOKUP(M2953,'14'!D:D,1,0))</f>
        <v/>
      </c>
    </row>
    <row r="2954" spans="1:15" ht="12.75" customHeight="1" x14ac:dyDescent="0.2">
      <c r="A2954" s="36" t="str">
        <f>'0'!$A$4</f>
        <v>………………..</v>
      </c>
      <c r="B2954" s="37">
        <f>'0'!$A$2</f>
        <v>46112</v>
      </c>
      <c r="C2954" s="37" t="s">
        <v>1243</v>
      </c>
      <c r="D2954" s="119" t="str">
        <f>IF(G2954="","",VLOOKUP(G2954,номенклатури!R:T,2,0))</f>
        <v/>
      </c>
      <c r="E2954" s="365" t="str">
        <f>IF(G2954="","",VLOOKUP(G2954,номенклатури!R:T,3,0))</f>
        <v/>
      </c>
      <c r="F2954" s="159" t="str">
        <f>IF(G2954="","",IF(ISERROR(VLOOKUP(G2954,номенклатури!V:V,1,0)),E2954*H2954,E2954*I2954))</f>
        <v/>
      </c>
      <c r="G2954" s="14"/>
      <c r="H2954" s="15"/>
      <c r="I2954" s="15"/>
      <c r="J2954" s="15"/>
      <c r="K2954" s="15"/>
      <c r="L2954" s="217"/>
      <c r="M2954" s="22"/>
      <c r="N2954" s="119" t="str">
        <f>IF(G2954="","",VLOOKUP(G2954,номенклатури!R:U,4,0))</f>
        <v/>
      </c>
      <c r="O2954" s="119" t="str">
        <f>IF(M2954="","",VLOOKUP(M2954,'14'!D:D,1,0))</f>
        <v/>
      </c>
    </row>
    <row r="2955" spans="1:15" ht="12.75" customHeight="1" x14ac:dyDescent="0.2">
      <c r="A2955" s="36" t="str">
        <f>'0'!$A$4</f>
        <v>………………..</v>
      </c>
      <c r="B2955" s="37">
        <f>'0'!$A$2</f>
        <v>46112</v>
      </c>
      <c r="C2955" s="37" t="s">
        <v>1243</v>
      </c>
      <c r="D2955" s="119" t="str">
        <f>IF(G2955="","",VLOOKUP(G2955,номенклатури!R:T,2,0))</f>
        <v/>
      </c>
      <c r="E2955" s="365" t="str">
        <f>IF(G2955="","",VLOOKUP(G2955,номенклатури!R:T,3,0))</f>
        <v/>
      </c>
      <c r="F2955" s="159" t="str">
        <f>IF(G2955="","",IF(ISERROR(VLOOKUP(G2955,номенклатури!V:V,1,0)),E2955*H2955,E2955*I2955))</f>
        <v/>
      </c>
      <c r="G2955" s="14"/>
      <c r="H2955" s="15"/>
      <c r="I2955" s="15"/>
      <c r="J2955" s="15"/>
      <c r="K2955" s="15"/>
      <c r="L2955" s="217"/>
      <c r="M2955" s="22"/>
      <c r="N2955" s="119" t="str">
        <f>IF(G2955="","",VLOOKUP(G2955,номенклатури!R:U,4,0))</f>
        <v/>
      </c>
      <c r="O2955" s="119" t="str">
        <f>IF(M2955="","",VLOOKUP(M2955,'14'!D:D,1,0))</f>
        <v/>
      </c>
    </row>
    <row r="2956" spans="1:15" ht="12.75" customHeight="1" x14ac:dyDescent="0.2">
      <c r="A2956" s="36" t="str">
        <f>'0'!$A$4</f>
        <v>………………..</v>
      </c>
      <c r="B2956" s="37">
        <f>'0'!$A$2</f>
        <v>46112</v>
      </c>
      <c r="C2956" s="37" t="s">
        <v>1243</v>
      </c>
      <c r="D2956" s="119" t="str">
        <f>IF(G2956="","",VLOOKUP(G2956,номенклатури!R:T,2,0))</f>
        <v/>
      </c>
      <c r="E2956" s="365" t="str">
        <f>IF(G2956="","",VLOOKUP(G2956,номенклатури!R:T,3,0))</f>
        <v/>
      </c>
      <c r="F2956" s="159" t="str">
        <f>IF(G2956="","",IF(ISERROR(VLOOKUP(G2956,номенклатури!V:V,1,0)),E2956*H2956,E2956*I2956))</f>
        <v/>
      </c>
      <c r="G2956" s="14"/>
      <c r="H2956" s="15"/>
      <c r="I2956" s="15"/>
      <c r="J2956" s="15"/>
      <c r="K2956" s="15"/>
      <c r="L2956" s="217"/>
      <c r="M2956" s="22"/>
      <c r="N2956" s="119" t="str">
        <f>IF(G2956="","",VLOOKUP(G2956,номенклатури!R:U,4,0))</f>
        <v/>
      </c>
      <c r="O2956" s="119" t="str">
        <f>IF(M2956="","",VLOOKUP(M2956,'14'!D:D,1,0))</f>
        <v/>
      </c>
    </row>
    <row r="2957" spans="1:15" ht="12.75" customHeight="1" x14ac:dyDescent="0.2">
      <c r="A2957" s="36" t="str">
        <f>'0'!$A$4</f>
        <v>………………..</v>
      </c>
      <c r="B2957" s="37">
        <f>'0'!$A$2</f>
        <v>46112</v>
      </c>
      <c r="C2957" s="37" t="s">
        <v>1243</v>
      </c>
      <c r="D2957" s="119" t="str">
        <f>IF(G2957="","",VLOOKUP(G2957,номенклатури!R:T,2,0))</f>
        <v/>
      </c>
      <c r="E2957" s="365" t="str">
        <f>IF(G2957="","",VLOOKUP(G2957,номенклатури!R:T,3,0))</f>
        <v/>
      </c>
      <c r="F2957" s="159" t="str">
        <f>IF(G2957="","",IF(ISERROR(VLOOKUP(G2957,номенклатури!V:V,1,0)),E2957*H2957,E2957*I2957))</f>
        <v/>
      </c>
      <c r="G2957" s="14"/>
      <c r="H2957" s="15"/>
      <c r="I2957" s="15"/>
      <c r="J2957" s="15"/>
      <c r="K2957" s="15"/>
      <c r="L2957" s="217"/>
      <c r="M2957" s="22"/>
      <c r="N2957" s="119" t="str">
        <f>IF(G2957="","",VLOOKUP(G2957,номенклатури!R:U,4,0))</f>
        <v/>
      </c>
      <c r="O2957" s="119" t="str">
        <f>IF(M2957="","",VLOOKUP(M2957,'14'!D:D,1,0))</f>
        <v/>
      </c>
    </row>
    <row r="2958" spans="1:15" ht="12.75" customHeight="1" x14ac:dyDescent="0.2">
      <c r="A2958" s="36" t="str">
        <f>'0'!$A$4</f>
        <v>………………..</v>
      </c>
      <c r="B2958" s="37">
        <f>'0'!$A$2</f>
        <v>46112</v>
      </c>
      <c r="C2958" s="37" t="s">
        <v>1243</v>
      </c>
      <c r="D2958" s="119" t="str">
        <f>IF(G2958="","",VLOOKUP(G2958,номенклатури!R:T,2,0))</f>
        <v/>
      </c>
      <c r="E2958" s="365" t="str">
        <f>IF(G2958="","",VLOOKUP(G2958,номенклатури!R:T,3,0))</f>
        <v/>
      </c>
      <c r="F2958" s="159" t="str">
        <f>IF(G2958="","",IF(ISERROR(VLOOKUP(G2958,номенклатури!V:V,1,0)),E2958*H2958,E2958*I2958))</f>
        <v/>
      </c>
      <c r="G2958" s="14"/>
      <c r="H2958" s="15"/>
      <c r="I2958" s="15"/>
      <c r="J2958" s="15"/>
      <c r="K2958" s="15"/>
      <c r="L2958" s="217"/>
      <c r="M2958" s="22"/>
      <c r="N2958" s="119" t="str">
        <f>IF(G2958="","",VLOOKUP(G2958,номенклатури!R:U,4,0))</f>
        <v/>
      </c>
      <c r="O2958" s="119" t="str">
        <f>IF(M2958="","",VLOOKUP(M2958,'14'!D:D,1,0))</f>
        <v/>
      </c>
    </row>
    <row r="2959" spans="1:15" ht="12.75" customHeight="1" x14ac:dyDescent="0.2">
      <c r="A2959" s="36" t="str">
        <f>'0'!$A$4</f>
        <v>………………..</v>
      </c>
      <c r="B2959" s="37">
        <f>'0'!$A$2</f>
        <v>46112</v>
      </c>
      <c r="C2959" s="37" t="s">
        <v>1243</v>
      </c>
      <c r="D2959" s="119" t="str">
        <f>IF(G2959="","",VLOOKUP(G2959,номенклатури!R:T,2,0))</f>
        <v/>
      </c>
      <c r="E2959" s="365" t="str">
        <f>IF(G2959="","",VLOOKUP(G2959,номенклатури!R:T,3,0))</f>
        <v/>
      </c>
      <c r="F2959" s="159" t="str">
        <f>IF(G2959="","",IF(ISERROR(VLOOKUP(G2959,номенклатури!V:V,1,0)),E2959*H2959,E2959*I2959))</f>
        <v/>
      </c>
      <c r="G2959" s="14"/>
      <c r="H2959" s="15"/>
      <c r="I2959" s="15"/>
      <c r="J2959" s="15"/>
      <c r="K2959" s="15"/>
      <c r="L2959" s="217"/>
      <c r="M2959" s="22"/>
      <c r="N2959" s="119" t="str">
        <f>IF(G2959="","",VLOOKUP(G2959,номенклатури!R:U,4,0))</f>
        <v/>
      </c>
      <c r="O2959" s="119" t="str">
        <f>IF(M2959="","",VLOOKUP(M2959,'14'!D:D,1,0))</f>
        <v/>
      </c>
    </row>
    <row r="2960" spans="1:15" ht="12.75" customHeight="1" x14ac:dyDescent="0.2">
      <c r="A2960" s="36" t="str">
        <f>'0'!$A$4</f>
        <v>………………..</v>
      </c>
      <c r="B2960" s="37">
        <f>'0'!$A$2</f>
        <v>46112</v>
      </c>
      <c r="C2960" s="37" t="s">
        <v>1243</v>
      </c>
      <c r="D2960" s="119" t="str">
        <f>IF(G2960="","",VLOOKUP(G2960,номенклатури!R:T,2,0))</f>
        <v/>
      </c>
      <c r="E2960" s="365" t="str">
        <f>IF(G2960="","",VLOOKUP(G2960,номенклатури!R:T,3,0))</f>
        <v/>
      </c>
      <c r="F2960" s="159" t="str">
        <f>IF(G2960="","",IF(ISERROR(VLOOKUP(G2960,номенклатури!V:V,1,0)),E2960*H2960,E2960*I2960))</f>
        <v/>
      </c>
      <c r="G2960" s="14"/>
      <c r="H2960" s="15"/>
      <c r="I2960" s="15"/>
      <c r="J2960" s="15"/>
      <c r="K2960" s="15"/>
      <c r="L2960" s="217"/>
      <c r="M2960" s="22"/>
      <c r="N2960" s="119" t="str">
        <f>IF(G2960="","",VLOOKUP(G2960,номенклатури!R:U,4,0))</f>
        <v/>
      </c>
      <c r="O2960" s="119" t="str">
        <f>IF(M2960="","",VLOOKUP(M2960,'14'!D:D,1,0))</f>
        <v/>
      </c>
    </row>
    <row r="2961" spans="1:15" ht="12.75" customHeight="1" x14ac:dyDescent="0.2">
      <c r="A2961" s="36" t="str">
        <f>'0'!$A$4</f>
        <v>………………..</v>
      </c>
      <c r="B2961" s="37">
        <f>'0'!$A$2</f>
        <v>46112</v>
      </c>
      <c r="C2961" s="37" t="s">
        <v>1243</v>
      </c>
      <c r="D2961" s="119" t="str">
        <f>IF(G2961="","",VLOOKUP(G2961,номенклатури!R:T,2,0))</f>
        <v/>
      </c>
      <c r="E2961" s="365" t="str">
        <f>IF(G2961="","",VLOOKUP(G2961,номенклатури!R:T,3,0))</f>
        <v/>
      </c>
      <c r="F2961" s="159" t="str">
        <f>IF(G2961="","",IF(ISERROR(VLOOKUP(G2961,номенклатури!V:V,1,0)),E2961*H2961,E2961*I2961))</f>
        <v/>
      </c>
      <c r="G2961" s="14"/>
      <c r="H2961" s="15"/>
      <c r="I2961" s="15"/>
      <c r="J2961" s="15"/>
      <c r="K2961" s="15"/>
      <c r="L2961" s="217"/>
      <c r="M2961" s="22"/>
      <c r="N2961" s="119" t="str">
        <f>IF(G2961="","",VLOOKUP(G2961,номенклатури!R:U,4,0))</f>
        <v/>
      </c>
      <c r="O2961" s="119" t="str">
        <f>IF(M2961="","",VLOOKUP(M2961,'14'!D:D,1,0))</f>
        <v/>
      </c>
    </row>
    <row r="2962" spans="1:15" ht="12.75" customHeight="1" x14ac:dyDescent="0.2">
      <c r="A2962" s="36" t="str">
        <f>'0'!$A$4</f>
        <v>………………..</v>
      </c>
      <c r="B2962" s="37">
        <f>'0'!$A$2</f>
        <v>46112</v>
      </c>
      <c r="C2962" s="37" t="s">
        <v>1243</v>
      </c>
      <c r="D2962" s="119" t="str">
        <f>IF(G2962="","",VLOOKUP(G2962,номенклатури!R:T,2,0))</f>
        <v/>
      </c>
      <c r="E2962" s="365" t="str">
        <f>IF(G2962="","",VLOOKUP(G2962,номенклатури!R:T,3,0))</f>
        <v/>
      </c>
      <c r="F2962" s="159" t="str">
        <f>IF(G2962="","",IF(ISERROR(VLOOKUP(G2962,номенклатури!V:V,1,0)),E2962*H2962,E2962*I2962))</f>
        <v/>
      </c>
      <c r="G2962" s="14"/>
      <c r="H2962" s="15"/>
      <c r="I2962" s="15"/>
      <c r="J2962" s="15"/>
      <c r="K2962" s="15"/>
      <c r="L2962" s="217"/>
      <c r="M2962" s="22"/>
      <c r="N2962" s="119" t="str">
        <f>IF(G2962="","",VLOOKUP(G2962,номенклатури!R:U,4,0))</f>
        <v/>
      </c>
      <c r="O2962" s="119" t="str">
        <f>IF(M2962="","",VLOOKUP(M2962,'14'!D:D,1,0))</f>
        <v/>
      </c>
    </row>
    <row r="2963" spans="1:15" ht="12.75" customHeight="1" x14ac:dyDescent="0.2">
      <c r="A2963" s="36" t="str">
        <f>'0'!$A$4</f>
        <v>………………..</v>
      </c>
      <c r="B2963" s="37">
        <f>'0'!$A$2</f>
        <v>46112</v>
      </c>
      <c r="C2963" s="37" t="s">
        <v>1243</v>
      </c>
      <c r="D2963" s="119" t="str">
        <f>IF(G2963="","",VLOOKUP(G2963,номенклатури!R:T,2,0))</f>
        <v/>
      </c>
      <c r="E2963" s="365" t="str">
        <f>IF(G2963="","",VLOOKUP(G2963,номенклатури!R:T,3,0))</f>
        <v/>
      </c>
      <c r="F2963" s="159" t="str">
        <f>IF(G2963="","",IF(ISERROR(VLOOKUP(G2963,номенклатури!V:V,1,0)),E2963*H2963,E2963*I2963))</f>
        <v/>
      </c>
      <c r="G2963" s="14"/>
      <c r="H2963" s="15"/>
      <c r="I2963" s="15"/>
      <c r="J2963" s="15"/>
      <c r="K2963" s="15"/>
      <c r="L2963" s="217"/>
      <c r="M2963" s="22"/>
      <c r="N2963" s="119" t="str">
        <f>IF(G2963="","",VLOOKUP(G2963,номенклатури!R:U,4,0))</f>
        <v/>
      </c>
      <c r="O2963" s="119" t="str">
        <f>IF(M2963="","",VLOOKUP(M2963,'14'!D:D,1,0))</f>
        <v/>
      </c>
    </row>
    <row r="2964" spans="1:15" ht="12.75" customHeight="1" x14ac:dyDescent="0.2">
      <c r="A2964" s="36" t="str">
        <f>'0'!$A$4</f>
        <v>………………..</v>
      </c>
      <c r="B2964" s="37">
        <f>'0'!$A$2</f>
        <v>46112</v>
      </c>
      <c r="C2964" s="37" t="s">
        <v>1243</v>
      </c>
      <c r="D2964" s="119" t="str">
        <f>IF(G2964="","",VLOOKUP(G2964,номенклатури!R:T,2,0))</f>
        <v/>
      </c>
      <c r="E2964" s="365" t="str">
        <f>IF(G2964="","",VLOOKUP(G2964,номенклатури!R:T,3,0))</f>
        <v/>
      </c>
      <c r="F2964" s="159" t="str">
        <f>IF(G2964="","",IF(ISERROR(VLOOKUP(G2964,номенклатури!V:V,1,0)),E2964*H2964,E2964*I2964))</f>
        <v/>
      </c>
      <c r="G2964" s="14"/>
      <c r="H2964" s="15"/>
      <c r="I2964" s="15"/>
      <c r="J2964" s="15"/>
      <c r="K2964" s="15"/>
      <c r="L2964" s="217"/>
      <c r="M2964" s="22"/>
      <c r="N2964" s="119" t="str">
        <f>IF(G2964="","",VLOOKUP(G2964,номенклатури!R:U,4,0))</f>
        <v/>
      </c>
      <c r="O2964" s="119" t="str">
        <f>IF(M2964="","",VLOOKUP(M2964,'14'!D:D,1,0))</f>
        <v/>
      </c>
    </row>
    <row r="2965" spans="1:15" ht="12.75" customHeight="1" x14ac:dyDescent="0.2">
      <c r="A2965" s="36" t="str">
        <f>'0'!$A$4</f>
        <v>………………..</v>
      </c>
      <c r="B2965" s="37">
        <f>'0'!$A$2</f>
        <v>46112</v>
      </c>
      <c r="C2965" s="37" t="s">
        <v>1243</v>
      </c>
      <c r="D2965" s="119" t="str">
        <f>IF(G2965="","",VLOOKUP(G2965,номенклатури!R:T,2,0))</f>
        <v/>
      </c>
      <c r="E2965" s="365" t="str">
        <f>IF(G2965="","",VLOOKUP(G2965,номенклатури!R:T,3,0))</f>
        <v/>
      </c>
      <c r="F2965" s="159" t="str">
        <f>IF(G2965="","",IF(ISERROR(VLOOKUP(G2965,номенклатури!V:V,1,0)),E2965*H2965,E2965*I2965))</f>
        <v/>
      </c>
      <c r="G2965" s="14"/>
      <c r="H2965" s="15"/>
      <c r="I2965" s="15"/>
      <c r="J2965" s="15"/>
      <c r="K2965" s="15"/>
      <c r="L2965" s="217"/>
      <c r="M2965" s="22"/>
      <c r="N2965" s="119" t="str">
        <f>IF(G2965="","",VLOOKUP(G2965,номенклатури!R:U,4,0))</f>
        <v/>
      </c>
      <c r="O2965" s="119" t="str">
        <f>IF(M2965="","",VLOOKUP(M2965,'14'!D:D,1,0))</f>
        <v/>
      </c>
    </row>
    <row r="2966" spans="1:15" ht="12.75" customHeight="1" x14ac:dyDescent="0.2">
      <c r="A2966" s="36" t="str">
        <f>'0'!$A$4</f>
        <v>………………..</v>
      </c>
      <c r="B2966" s="37">
        <f>'0'!$A$2</f>
        <v>46112</v>
      </c>
      <c r="C2966" s="37" t="s">
        <v>1243</v>
      </c>
      <c r="D2966" s="119" t="str">
        <f>IF(G2966="","",VLOOKUP(G2966,номенклатури!R:T,2,0))</f>
        <v/>
      </c>
      <c r="E2966" s="365" t="str">
        <f>IF(G2966="","",VLOOKUP(G2966,номенклатури!R:T,3,0))</f>
        <v/>
      </c>
      <c r="F2966" s="159" t="str">
        <f>IF(G2966="","",IF(ISERROR(VLOOKUP(G2966,номенклатури!V:V,1,0)),E2966*H2966,E2966*I2966))</f>
        <v/>
      </c>
      <c r="G2966" s="14"/>
      <c r="H2966" s="15"/>
      <c r="I2966" s="15"/>
      <c r="J2966" s="15"/>
      <c r="K2966" s="15"/>
      <c r="L2966" s="217"/>
      <c r="M2966" s="22"/>
      <c r="N2966" s="119" t="str">
        <f>IF(G2966="","",VLOOKUP(G2966,номенклатури!R:U,4,0))</f>
        <v/>
      </c>
      <c r="O2966" s="119" t="str">
        <f>IF(M2966="","",VLOOKUP(M2966,'14'!D:D,1,0))</f>
        <v/>
      </c>
    </row>
    <row r="2967" spans="1:15" ht="12.75" customHeight="1" x14ac:dyDescent="0.2">
      <c r="A2967" s="36" t="str">
        <f>'0'!$A$4</f>
        <v>………………..</v>
      </c>
      <c r="B2967" s="37">
        <f>'0'!$A$2</f>
        <v>46112</v>
      </c>
      <c r="C2967" s="37" t="s">
        <v>1243</v>
      </c>
      <c r="D2967" s="119" t="str">
        <f>IF(G2967="","",VLOOKUP(G2967,номенклатури!R:T,2,0))</f>
        <v/>
      </c>
      <c r="E2967" s="365" t="str">
        <f>IF(G2967="","",VLOOKUP(G2967,номенклатури!R:T,3,0))</f>
        <v/>
      </c>
      <c r="F2967" s="159" t="str">
        <f>IF(G2967="","",IF(ISERROR(VLOOKUP(G2967,номенклатури!V:V,1,0)),E2967*H2967,E2967*I2967))</f>
        <v/>
      </c>
      <c r="G2967" s="14"/>
      <c r="H2967" s="15"/>
      <c r="I2967" s="15"/>
      <c r="J2967" s="15"/>
      <c r="K2967" s="15"/>
      <c r="L2967" s="217"/>
      <c r="M2967" s="22"/>
      <c r="N2967" s="119" t="str">
        <f>IF(G2967="","",VLOOKUP(G2967,номенклатури!R:U,4,0))</f>
        <v/>
      </c>
      <c r="O2967" s="119" t="str">
        <f>IF(M2967="","",VLOOKUP(M2967,'14'!D:D,1,0))</f>
        <v/>
      </c>
    </row>
    <row r="2968" spans="1:15" ht="12.75" customHeight="1" x14ac:dyDescent="0.2">
      <c r="A2968" s="36" t="str">
        <f>'0'!$A$4</f>
        <v>………………..</v>
      </c>
      <c r="B2968" s="37">
        <f>'0'!$A$2</f>
        <v>46112</v>
      </c>
      <c r="C2968" s="37" t="s">
        <v>1243</v>
      </c>
      <c r="D2968" s="119" t="str">
        <f>IF(G2968="","",VLOOKUP(G2968,номенклатури!R:T,2,0))</f>
        <v/>
      </c>
      <c r="E2968" s="365" t="str">
        <f>IF(G2968="","",VLOOKUP(G2968,номенклатури!R:T,3,0))</f>
        <v/>
      </c>
      <c r="F2968" s="159" t="str">
        <f>IF(G2968="","",IF(ISERROR(VLOOKUP(G2968,номенклатури!V:V,1,0)),E2968*H2968,E2968*I2968))</f>
        <v/>
      </c>
      <c r="G2968" s="14"/>
      <c r="H2968" s="15"/>
      <c r="I2968" s="15"/>
      <c r="J2968" s="15"/>
      <c r="K2968" s="15"/>
      <c r="L2968" s="217"/>
      <c r="M2968" s="22"/>
      <c r="N2968" s="119" t="str">
        <f>IF(G2968="","",VLOOKUP(G2968,номенклатури!R:U,4,0))</f>
        <v/>
      </c>
      <c r="O2968" s="119" t="str">
        <f>IF(M2968="","",VLOOKUP(M2968,'14'!D:D,1,0))</f>
        <v/>
      </c>
    </row>
    <row r="2969" spans="1:15" ht="12.75" customHeight="1" x14ac:dyDescent="0.2">
      <c r="A2969" s="36" t="str">
        <f>'0'!$A$4</f>
        <v>………………..</v>
      </c>
      <c r="B2969" s="37">
        <f>'0'!$A$2</f>
        <v>46112</v>
      </c>
      <c r="C2969" s="37" t="s">
        <v>1243</v>
      </c>
      <c r="D2969" s="119" t="str">
        <f>IF(G2969="","",VLOOKUP(G2969,номенклатури!R:T,2,0))</f>
        <v/>
      </c>
      <c r="E2969" s="365" t="str">
        <f>IF(G2969="","",VLOOKUP(G2969,номенклатури!R:T,3,0))</f>
        <v/>
      </c>
      <c r="F2969" s="159" t="str">
        <f>IF(G2969="","",IF(ISERROR(VLOOKUP(G2969,номенклатури!V:V,1,0)),E2969*H2969,E2969*I2969))</f>
        <v/>
      </c>
      <c r="G2969" s="14"/>
      <c r="H2969" s="15"/>
      <c r="I2969" s="15"/>
      <c r="J2969" s="15"/>
      <c r="K2969" s="15"/>
      <c r="L2969" s="217"/>
      <c r="M2969" s="22"/>
      <c r="N2969" s="119" t="str">
        <f>IF(G2969="","",VLOOKUP(G2969,номенклатури!R:U,4,0))</f>
        <v/>
      </c>
      <c r="O2969" s="119" t="str">
        <f>IF(M2969="","",VLOOKUP(M2969,'14'!D:D,1,0))</f>
        <v/>
      </c>
    </row>
    <row r="2970" spans="1:15" ht="12.75" customHeight="1" x14ac:dyDescent="0.2">
      <c r="A2970" s="36" t="str">
        <f>'0'!$A$4</f>
        <v>………………..</v>
      </c>
      <c r="B2970" s="37">
        <f>'0'!$A$2</f>
        <v>46112</v>
      </c>
      <c r="C2970" s="37" t="s">
        <v>1243</v>
      </c>
      <c r="D2970" s="119" t="str">
        <f>IF(G2970="","",VLOOKUP(G2970,номенклатури!R:T,2,0))</f>
        <v/>
      </c>
      <c r="E2970" s="365" t="str">
        <f>IF(G2970="","",VLOOKUP(G2970,номенклатури!R:T,3,0))</f>
        <v/>
      </c>
      <c r="F2970" s="159" t="str">
        <f>IF(G2970="","",IF(ISERROR(VLOOKUP(G2970,номенклатури!V:V,1,0)),E2970*H2970,E2970*I2970))</f>
        <v/>
      </c>
      <c r="G2970" s="14"/>
      <c r="H2970" s="15"/>
      <c r="I2970" s="15"/>
      <c r="J2970" s="15"/>
      <c r="K2970" s="15"/>
      <c r="L2970" s="217"/>
      <c r="M2970" s="22"/>
      <c r="N2970" s="119" t="str">
        <f>IF(G2970="","",VLOOKUP(G2970,номенклатури!R:U,4,0))</f>
        <v/>
      </c>
      <c r="O2970" s="119" t="str">
        <f>IF(M2970="","",VLOOKUP(M2970,'14'!D:D,1,0))</f>
        <v/>
      </c>
    </row>
    <row r="2971" spans="1:15" ht="12.75" customHeight="1" x14ac:dyDescent="0.2">
      <c r="A2971" s="36" t="str">
        <f>'0'!$A$4</f>
        <v>………………..</v>
      </c>
      <c r="B2971" s="37">
        <f>'0'!$A$2</f>
        <v>46112</v>
      </c>
      <c r="C2971" s="37" t="s">
        <v>1243</v>
      </c>
      <c r="D2971" s="119" t="str">
        <f>IF(G2971="","",VLOOKUP(G2971,номенклатури!R:T,2,0))</f>
        <v/>
      </c>
      <c r="E2971" s="365" t="str">
        <f>IF(G2971="","",VLOOKUP(G2971,номенклатури!R:T,3,0))</f>
        <v/>
      </c>
      <c r="F2971" s="159" t="str">
        <f>IF(G2971="","",IF(ISERROR(VLOOKUP(G2971,номенклатури!V:V,1,0)),E2971*H2971,E2971*I2971))</f>
        <v/>
      </c>
      <c r="G2971" s="14"/>
      <c r="H2971" s="15"/>
      <c r="I2971" s="15"/>
      <c r="J2971" s="15"/>
      <c r="K2971" s="15"/>
      <c r="L2971" s="217"/>
      <c r="M2971" s="22"/>
      <c r="N2971" s="119" t="str">
        <f>IF(G2971="","",VLOOKUP(G2971,номенклатури!R:U,4,0))</f>
        <v/>
      </c>
      <c r="O2971" s="119" t="str">
        <f>IF(M2971="","",VLOOKUP(M2971,'14'!D:D,1,0))</f>
        <v/>
      </c>
    </row>
    <row r="2972" spans="1:15" ht="12.75" customHeight="1" x14ac:dyDescent="0.2">
      <c r="A2972" s="36" t="str">
        <f>'0'!$A$4</f>
        <v>………………..</v>
      </c>
      <c r="B2972" s="37">
        <f>'0'!$A$2</f>
        <v>46112</v>
      </c>
      <c r="C2972" s="37" t="s">
        <v>1243</v>
      </c>
      <c r="D2972" s="119" t="str">
        <f>IF(G2972="","",VLOOKUP(G2972,номенклатури!R:T,2,0))</f>
        <v/>
      </c>
      <c r="E2972" s="365" t="str">
        <f>IF(G2972="","",VLOOKUP(G2972,номенклатури!R:T,3,0))</f>
        <v/>
      </c>
      <c r="F2972" s="159" t="str">
        <f>IF(G2972="","",IF(ISERROR(VLOOKUP(G2972,номенклатури!V:V,1,0)),E2972*H2972,E2972*I2972))</f>
        <v/>
      </c>
      <c r="G2972" s="14"/>
      <c r="H2972" s="15"/>
      <c r="I2972" s="15"/>
      <c r="J2972" s="15"/>
      <c r="K2972" s="15"/>
      <c r="L2972" s="217"/>
      <c r="M2972" s="22"/>
      <c r="N2972" s="119" t="str">
        <f>IF(G2972="","",VLOOKUP(G2972,номенклатури!R:U,4,0))</f>
        <v/>
      </c>
      <c r="O2972" s="119" t="str">
        <f>IF(M2972="","",VLOOKUP(M2972,'14'!D:D,1,0))</f>
        <v/>
      </c>
    </row>
    <row r="2973" spans="1:15" ht="12.75" customHeight="1" x14ac:dyDescent="0.2">
      <c r="A2973" s="36" t="str">
        <f>'0'!$A$4</f>
        <v>………………..</v>
      </c>
      <c r="B2973" s="37">
        <f>'0'!$A$2</f>
        <v>46112</v>
      </c>
      <c r="C2973" s="37" t="s">
        <v>1243</v>
      </c>
      <c r="D2973" s="119" t="str">
        <f>IF(G2973="","",VLOOKUP(G2973,номенклатури!R:T,2,0))</f>
        <v/>
      </c>
      <c r="E2973" s="365" t="str">
        <f>IF(G2973="","",VLOOKUP(G2973,номенклатури!R:T,3,0))</f>
        <v/>
      </c>
      <c r="F2973" s="159" t="str">
        <f>IF(G2973="","",IF(ISERROR(VLOOKUP(G2973,номенклатури!V:V,1,0)),E2973*H2973,E2973*I2973))</f>
        <v/>
      </c>
      <c r="G2973" s="14"/>
      <c r="H2973" s="15"/>
      <c r="I2973" s="15"/>
      <c r="J2973" s="15"/>
      <c r="K2973" s="15"/>
      <c r="L2973" s="217"/>
      <c r="M2973" s="22"/>
      <c r="N2973" s="119" t="str">
        <f>IF(G2973="","",VLOOKUP(G2973,номенклатури!R:U,4,0))</f>
        <v/>
      </c>
      <c r="O2973" s="119" t="str">
        <f>IF(M2973="","",VLOOKUP(M2973,'14'!D:D,1,0))</f>
        <v/>
      </c>
    </row>
    <row r="2974" spans="1:15" ht="12.75" customHeight="1" x14ac:dyDescent="0.2">
      <c r="A2974" s="36" t="str">
        <f>'0'!$A$4</f>
        <v>………………..</v>
      </c>
      <c r="B2974" s="37">
        <f>'0'!$A$2</f>
        <v>46112</v>
      </c>
      <c r="C2974" s="37" t="s">
        <v>1243</v>
      </c>
      <c r="D2974" s="119" t="str">
        <f>IF(G2974="","",VLOOKUP(G2974,номенклатури!R:T,2,0))</f>
        <v/>
      </c>
      <c r="E2974" s="365" t="str">
        <f>IF(G2974="","",VLOOKUP(G2974,номенклатури!R:T,3,0))</f>
        <v/>
      </c>
      <c r="F2974" s="159" t="str">
        <f>IF(G2974="","",IF(ISERROR(VLOOKUP(G2974,номенклатури!V:V,1,0)),E2974*H2974,E2974*I2974))</f>
        <v/>
      </c>
      <c r="G2974" s="14"/>
      <c r="H2974" s="15"/>
      <c r="I2974" s="15"/>
      <c r="J2974" s="15"/>
      <c r="K2974" s="15"/>
      <c r="L2974" s="217"/>
      <c r="M2974" s="22"/>
      <c r="N2974" s="119" t="str">
        <f>IF(G2974="","",VLOOKUP(G2974,номенклатури!R:U,4,0))</f>
        <v/>
      </c>
      <c r="O2974" s="119" t="str">
        <f>IF(M2974="","",VLOOKUP(M2974,'14'!D:D,1,0))</f>
        <v/>
      </c>
    </row>
    <row r="2975" spans="1:15" ht="12.75" customHeight="1" x14ac:dyDescent="0.2">
      <c r="A2975" s="36" t="str">
        <f>'0'!$A$4</f>
        <v>………………..</v>
      </c>
      <c r="B2975" s="37">
        <f>'0'!$A$2</f>
        <v>46112</v>
      </c>
      <c r="C2975" s="37" t="s">
        <v>1243</v>
      </c>
      <c r="D2975" s="119" t="str">
        <f>IF(G2975="","",VLOOKUP(G2975,номенклатури!R:T,2,0))</f>
        <v/>
      </c>
      <c r="E2975" s="365" t="str">
        <f>IF(G2975="","",VLOOKUP(G2975,номенклатури!R:T,3,0))</f>
        <v/>
      </c>
      <c r="F2975" s="159" t="str">
        <f>IF(G2975="","",IF(ISERROR(VLOOKUP(G2975,номенклатури!V:V,1,0)),E2975*H2975,E2975*I2975))</f>
        <v/>
      </c>
      <c r="G2975" s="14"/>
      <c r="H2975" s="15"/>
      <c r="I2975" s="15"/>
      <c r="J2975" s="15"/>
      <c r="K2975" s="15"/>
      <c r="L2975" s="217"/>
      <c r="M2975" s="22"/>
      <c r="N2975" s="119" t="str">
        <f>IF(G2975="","",VLOOKUP(G2975,номенклатури!R:U,4,0))</f>
        <v/>
      </c>
      <c r="O2975" s="119" t="str">
        <f>IF(M2975="","",VLOOKUP(M2975,'14'!D:D,1,0))</f>
        <v/>
      </c>
    </row>
    <row r="2976" spans="1:15" ht="12.75" customHeight="1" x14ac:dyDescent="0.2">
      <c r="A2976" s="36" t="str">
        <f>'0'!$A$4</f>
        <v>………………..</v>
      </c>
      <c r="B2976" s="37">
        <f>'0'!$A$2</f>
        <v>46112</v>
      </c>
      <c r="C2976" s="37" t="s">
        <v>1243</v>
      </c>
      <c r="D2976" s="119" t="str">
        <f>IF(G2976="","",VLOOKUP(G2976,номенклатури!R:T,2,0))</f>
        <v/>
      </c>
      <c r="E2976" s="365" t="str">
        <f>IF(G2976="","",VLOOKUP(G2976,номенклатури!R:T,3,0))</f>
        <v/>
      </c>
      <c r="F2976" s="159" t="str">
        <f>IF(G2976="","",IF(ISERROR(VLOOKUP(G2976,номенклатури!V:V,1,0)),E2976*H2976,E2976*I2976))</f>
        <v/>
      </c>
      <c r="G2976" s="14"/>
      <c r="H2976" s="15"/>
      <c r="I2976" s="15"/>
      <c r="J2976" s="15"/>
      <c r="K2976" s="15"/>
      <c r="L2976" s="217"/>
      <c r="M2976" s="22"/>
      <c r="N2976" s="119" t="str">
        <f>IF(G2976="","",VLOOKUP(G2976,номенклатури!R:U,4,0))</f>
        <v/>
      </c>
      <c r="O2976" s="119" t="str">
        <f>IF(M2976="","",VLOOKUP(M2976,'14'!D:D,1,0))</f>
        <v/>
      </c>
    </row>
    <row r="2977" spans="1:15" ht="12.75" customHeight="1" x14ac:dyDescent="0.2">
      <c r="A2977" s="36" t="str">
        <f>'0'!$A$4</f>
        <v>………………..</v>
      </c>
      <c r="B2977" s="37">
        <f>'0'!$A$2</f>
        <v>46112</v>
      </c>
      <c r="C2977" s="37" t="s">
        <v>1243</v>
      </c>
      <c r="D2977" s="119" t="str">
        <f>IF(G2977="","",VLOOKUP(G2977,номенклатури!R:T,2,0))</f>
        <v/>
      </c>
      <c r="E2977" s="365" t="str">
        <f>IF(G2977="","",VLOOKUP(G2977,номенклатури!R:T,3,0))</f>
        <v/>
      </c>
      <c r="F2977" s="159" t="str">
        <f>IF(G2977="","",IF(ISERROR(VLOOKUP(G2977,номенклатури!V:V,1,0)),E2977*H2977,E2977*I2977))</f>
        <v/>
      </c>
      <c r="G2977" s="14"/>
      <c r="H2977" s="15"/>
      <c r="I2977" s="15"/>
      <c r="J2977" s="15"/>
      <c r="K2977" s="15"/>
      <c r="L2977" s="217"/>
      <c r="M2977" s="22"/>
      <c r="N2977" s="119" t="str">
        <f>IF(G2977="","",VLOOKUP(G2977,номенклатури!R:U,4,0))</f>
        <v/>
      </c>
      <c r="O2977" s="119" t="str">
        <f>IF(M2977="","",VLOOKUP(M2977,'14'!D:D,1,0))</f>
        <v/>
      </c>
    </row>
    <row r="2978" spans="1:15" ht="12.75" customHeight="1" x14ac:dyDescent="0.2">
      <c r="A2978" s="36" t="str">
        <f>'0'!$A$4</f>
        <v>………………..</v>
      </c>
      <c r="B2978" s="37">
        <f>'0'!$A$2</f>
        <v>46112</v>
      </c>
      <c r="C2978" s="37" t="s">
        <v>1243</v>
      </c>
      <c r="D2978" s="119" t="str">
        <f>IF(G2978="","",VLOOKUP(G2978,номенклатури!R:T,2,0))</f>
        <v/>
      </c>
      <c r="E2978" s="365" t="str">
        <f>IF(G2978="","",VLOOKUP(G2978,номенклатури!R:T,3,0))</f>
        <v/>
      </c>
      <c r="F2978" s="159" t="str">
        <f>IF(G2978="","",IF(ISERROR(VLOOKUP(G2978,номенклатури!V:V,1,0)),E2978*H2978,E2978*I2978))</f>
        <v/>
      </c>
      <c r="G2978" s="14"/>
      <c r="H2978" s="15"/>
      <c r="I2978" s="15"/>
      <c r="J2978" s="15"/>
      <c r="K2978" s="15"/>
      <c r="L2978" s="217"/>
      <c r="M2978" s="22"/>
      <c r="N2978" s="119" t="str">
        <f>IF(G2978="","",VLOOKUP(G2978,номенклатури!R:U,4,0))</f>
        <v/>
      </c>
      <c r="O2978" s="119" t="str">
        <f>IF(M2978="","",VLOOKUP(M2978,'14'!D:D,1,0))</f>
        <v/>
      </c>
    </row>
    <row r="2979" spans="1:15" ht="12.75" customHeight="1" x14ac:dyDescent="0.2">
      <c r="A2979" s="36" t="str">
        <f>'0'!$A$4</f>
        <v>………………..</v>
      </c>
      <c r="B2979" s="37">
        <f>'0'!$A$2</f>
        <v>46112</v>
      </c>
      <c r="C2979" s="37" t="s">
        <v>1243</v>
      </c>
      <c r="D2979" s="119" t="str">
        <f>IF(G2979="","",VLOOKUP(G2979,номенклатури!R:T,2,0))</f>
        <v/>
      </c>
      <c r="E2979" s="365" t="str">
        <f>IF(G2979="","",VLOOKUP(G2979,номенклатури!R:T,3,0))</f>
        <v/>
      </c>
      <c r="F2979" s="159" t="str">
        <f>IF(G2979="","",IF(ISERROR(VLOOKUP(G2979,номенклатури!V:V,1,0)),E2979*H2979,E2979*I2979))</f>
        <v/>
      </c>
      <c r="G2979" s="14"/>
      <c r="H2979" s="15"/>
      <c r="I2979" s="15"/>
      <c r="J2979" s="15"/>
      <c r="K2979" s="15"/>
      <c r="L2979" s="217"/>
      <c r="M2979" s="22"/>
      <c r="N2979" s="119" t="str">
        <f>IF(G2979="","",VLOOKUP(G2979,номенклатури!R:U,4,0))</f>
        <v/>
      </c>
      <c r="O2979" s="119" t="str">
        <f>IF(M2979="","",VLOOKUP(M2979,'14'!D:D,1,0))</f>
        <v/>
      </c>
    </row>
    <row r="2980" spans="1:15" ht="12.75" customHeight="1" x14ac:dyDescent="0.2">
      <c r="A2980" s="36" t="str">
        <f>'0'!$A$4</f>
        <v>………………..</v>
      </c>
      <c r="B2980" s="37">
        <f>'0'!$A$2</f>
        <v>46112</v>
      </c>
      <c r="C2980" s="37" t="s">
        <v>1243</v>
      </c>
      <c r="D2980" s="119" t="str">
        <f>IF(G2980="","",VLOOKUP(G2980,номенклатури!R:T,2,0))</f>
        <v/>
      </c>
      <c r="E2980" s="365" t="str">
        <f>IF(G2980="","",VLOOKUP(G2980,номенклатури!R:T,3,0))</f>
        <v/>
      </c>
      <c r="F2980" s="159" t="str">
        <f>IF(G2980="","",IF(ISERROR(VLOOKUP(G2980,номенклатури!V:V,1,0)),E2980*H2980,E2980*I2980))</f>
        <v/>
      </c>
      <c r="G2980" s="14"/>
      <c r="H2980" s="15"/>
      <c r="I2980" s="15"/>
      <c r="J2980" s="15"/>
      <c r="K2980" s="15"/>
      <c r="L2980" s="217"/>
      <c r="M2980" s="22"/>
      <c r="N2980" s="119" t="str">
        <f>IF(G2980="","",VLOOKUP(G2980,номенклатури!R:U,4,0))</f>
        <v/>
      </c>
      <c r="O2980" s="119" t="str">
        <f>IF(M2980="","",VLOOKUP(M2980,'14'!D:D,1,0))</f>
        <v/>
      </c>
    </row>
    <row r="2981" spans="1:15" ht="12.75" customHeight="1" x14ac:dyDescent="0.2">
      <c r="A2981" s="36" t="str">
        <f>'0'!$A$4</f>
        <v>………………..</v>
      </c>
      <c r="B2981" s="37">
        <f>'0'!$A$2</f>
        <v>46112</v>
      </c>
      <c r="C2981" s="37" t="s">
        <v>1243</v>
      </c>
      <c r="D2981" s="119" t="str">
        <f>IF(G2981="","",VLOOKUP(G2981,номенклатури!R:T,2,0))</f>
        <v/>
      </c>
      <c r="E2981" s="365" t="str">
        <f>IF(G2981="","",VLOOKUP(G2981,номенклатури!R:T,3,0))</f>
        <v/>
      </c>
      <c r="F2981" s="159" t="str">
        <f>IF(G2981="","",IF(ISERROR(VLOOKUP(G2981,номенклатури!V:V,1,0)),E2981*H2981,E2981*I2981))</f>
        <v/>
      </c>
      <c r="G2981" s="14"/>
      <c r="H2981" s="15"/>
      <c r="I2981" s="15"/>
      <c r="J2981" s="15"/>
      <c r="K2981" s="15"/>
      <c r="L2981" s="217"/>
      <c r="M2981" s="22"/>
      <c r="N2981" s="119" t="str">
        <f>IF(G2981="","",VLOOKUP(G2981,номенклатури!R:U,4,0))</f>
        <v/>
      </c>
      <c r="O2981" s="119" t="str">
        <f>IF(M2981="","",VLOOKUP(M2981,'14'!D:D,1,0))</f>
        <v/>
      </c>
    </row>
    <row r="2982" spans="1:15" ht="12.75" customHeight="1" x14ac:dyDescent="0.2">
      <c r="A2982" s="36" t="str">
        <f>'0'!$A$4</f>
        <v>………………..</v>
      </c>
      <c r="B2982" s="37">
        <f>'0'!$A$2</f>
        <v>46112</v>
      </c>
      <c r="C2982" s="37" t="s">
        <v>1243</v>
      </c>
      <c r="D2982" s="119" t="str">
        <f>IF(G2982="","",VLOOKUP(G2982,номенклатури!R:T,2,0))</f>
        <v/>
      </c>
      <c r="E2982" s="365" t="str">
        <f>IF(G2982="","",VLOOKUP(G2982,номенклатури!R:T,3,0))</f>
        <v/>
      </c>
      <c r="F2982" s="159" t="str">
        <f>IF(G2982="","",IF(ISERROR(VLOOKUP(G2982,номенклатури!V:V,1,0)),E2982*H2982,E2982*I2982))</f>
        <v/>
      </c>
      <c r="G2982" s="14"/>
      <c r="H2982" s="15"/>
      <c r="I2982" s="15"/>
      <c r="J2982" s="15"/>
      <c r="K2982" s="15"/>
      <c r="L2982" s="217"/>
      <c r="M2982" s="22"/>
      <c r="N2982" s="119" t="str">
        <f>IF(G2982="","",VLOOKUP(G2982,номенклатури!R:U,4,0))</f>
        <v/>
      </c>
      <c r="O2982" s="119" t="str">
        <f>IF(M2982="","",VLOOKUP(M2982,'14'!D:D,1,0))</f>
        <v/>
      </c>
    </row>
    <row r="2983" spans="1:15" ht="12.75" customHeight="1" x14ac:dyDescent="0.2">
      <c r="A2983" s="36" t="str">
        <f>'0'!$A$4</f>
        <v>………………..</v>
      </c>
      <c r="B2983" s="37">
        <f>'0'!$A$2</f>
        <v>46112</v>
      </c>
      <c r="C2983" s="37" t="s">
        <v>1243</v>
      </c>
      <c r="D2983" s="119" t="str">
        <f>IF(G2983="","",VLOOKUP(G2983,номенклатури!R:T,2,0))</f>
        <v/>
      </c>
      <c r="E2983" s="365" t="str">
        <f>IF(G2983="","",VLOOKUP(G2983,номенклатури!R:T,3,0))</f>
        <v/>
      </c>
      <c r="F2983" s="159" t="str">
        <f>IF(G2983="","",IF(ISERROR(VLOOKUP(G2983,номенклатури!V:V,1,0)),E2983*H2983,E2983*I2983))</f>
        <v/>
      </c>
      <c r="G2983" s="14"/>
      <c r="H2983" s="15"/>
      <c r="I2983" s="15"/>
      <c r="J2983" s="15"/>
      <c r="K2983" s="15"/>
      <c r="L2983" s="217"/>
      <c r="M2983" s="22"/>
      <c r="N2983" s="119" t="str">
        <f>IF(G2983="","",VLOOKUP(G2983,номенклатури!R:U,4,0))</f>
        <v/>
      </c>
      <c r="O2983" s="119" t="str">
        <f>IF(M2983="","",VLOOKUP(M2983,'14'!D:D,1,0))</f>
        <v/>
      </c>
    </row>
    <row r="2984" spans="1:15" ht="12.75" customHeight="1" x14ac:dyDescent="0.2">
      <c r="A2984" s="36" t="str">
        <f>'0'!$A$4</f>
        <v>………………..</v>
      </c>
      <c r="B2984" s="37">
        <f>'0'!$A$2</f>
        <v>46112</v>
      </c>
      <c r="C2984" s="37" t="s">
        <v>1243</v>
      </c>
      <c r="D2984" s="119" t="str">
        <f>IF(G2984="","",VLOOKUP(G2984,номенклатури!R:T,2,0))</f>
        <v/>
      </c>
      <c r="E2984" s="365" t="str">
        <f>IF(G2984="","",VLOOKUP(G2984,номенклатури!R:T,3,0))</f>
        <v/>
      </c>
      <c r="F2984" s="159" t="str">
        <f>IF(G2984="","",IF(ISERROR(VLOOKUP(G2984,номенклатури!V:V,1,0)),E2984*H2984,E2984*I2984))</f>
        <v/>
      </c>
      <c r="G2984" s="14"/>
      <c r="H2984" s="15"/>
      <c r="I2984" s="15"/>
      <c r="J2984" s="15"/>
      <c r="K2984" s="15"/>
      <c r="L2984" s="217"/>
      <c r="M2984" s="22"/>
      <c r="N2984" s="119" t="str">
        <f>IF(G2984="","",VLOOKUP(G2984,номенклатури!R:U,4,0))</f>
        <v/>
      </c>
      <c r="O2984" s="119" t="str">
        <f>IF(M2984="","",VLOOKUP(M2984,'14'!D:D,1,0))</f>
        <v/>
      </c>
    </row>
    <row r="2985" spans="1:15" ht="12.75" customHeight="1" x14ac:dyDescent="0.2">
      <c r="A2985" s="36" t="str">
        <f>'0'!$A$4</f>
        <v>………………..</v>
      </c>
      <c r="B2985" s="37">
        <f>'0'!$A$2</f>
        <v>46112</v>
      </c>
      <c r="C2985" s="37" t="s">
        <v>1243</v>
      </c>
      <c r="D2985" s="119" t="str">
        <f>IF(G2985="","",VLOOKUP(G2985,номенклатури!R:T,2,0))</f>
        <v/>
      </c>
      <c r="E2985" s="365" t="str">
        <f>IF(G2985="","",VLOOKUP(G2985,номенклатури!R:T,3,0))</f>
        <v/>
      </c>
      <c r="F2985" s="159" t="str">
        <f>IF(G2985="","",IF(ISERROR(VLOOKUP(G2985,номенклатури!V:V,1,0)),E2985*H2985,E2985*I2985))</f>
        <v/>
      </c>
      <c r="G2985" s="14"/>
      <c r="H2985" s="15"/>
      <c r="I2985" s="15"/>
      <c r="J2985" s="15"/>
      <c r="K2985" s="15"/>
      <c r="L2985" s="217"/>
      <c r="M2985" s="22"/>
      <c r="N2985" s="119" t="str">
        <f>IF(G2985="","",VLOOKUP(G2985,номенклатури!R:U,4,0))</f>
        <v/>
      </c>
      <c r="O2985" s="119" t="str">
        <f>IF(M2985="","",VLOOKUP(M2985,'14'!D:D,1,0))</f>
        <v/>
      </c>
    </row>
    <row r="2986" spans="1:15" ht="12.75" customHeight="1" x14ac:dyDescent="0.2">
      <c r="A2986" s="36" t="str">
        <f>'0'!$A$4</f>
        <v>………………..</v>
      </c>
      <c r="B2986" s="37">
        <f>'0'!$A$2</f>
        <v>46112</v>
      </c>
      <c r="C2986" s="37" t="s">
        <v>1243</v>
      </c>
      <c r="D2986" s="119" t="str">
        <f>IF(G2986="","",VLOOKUP(G2986,номенклатури!R:T,2,0))</f>
        <v/>
      </c>
      <c r="E2986" s="365" t="str">
        <f>IF(G2986="","",VLOOKUP(G2986,номенклатури!R:T,3,0))</f>
        <v/>
      </c>
      <c r="F2986" s="159" t="str">
        <f>IF(G2986="","",IF(ISERROR(VLOOKUP(G2986,номенклатури!V:V,1,0)),E2986*H2986,E2986*I2986))</f>
        <v/>
      </c>
      <c r="G2986" s="14"/>
      <c r="H2986" s="15"/>
      <c r="I2986" s="15"/>
      <c r="J2986" s="15"/>
      <c r="K2986" s="15"/>
      <c r="L2986" s="217"/>
      <c r="M2986" s="22"/>
      <c r="N2986" s="119" t="str">
        <f>IF(G2986="","",VLOOKUP(G2986,номенклатури!R:U,4,0))</f>
        <v/>
      </c>
      <c r="O2986" s="119" t="str">
        <f>IF(M2986="","",VLOOKUP(M2986,'14'!D:D,1,0))</f>
        <v/>
      </c>
    </row>
    <row r="2987" spans="1:15" ht="12.75" customHeight="1" x14ac:dyDescent="0.2">
      <c r="A2987" s="36" t="str">
        <f>'0'!$A$4</f>
        <v>………………..</v>
      </c>
      <c r="B2987" s="37">
        <f>'0'!$A$2</f>
        <v>46112</v>
      </c>
      <c r="C2987" s="37" t="s">
        <v>1243</v>
      </c>
      <c r="D2987" s="119" t="str">
        <f>IF(G2987="","",VLOOKUP(G2987,номенклатури!R:T,2,0))</f>
        <v/>
      </c>
      <c r="E2987" s="365" t="str">
        <f>IF(G2987="","",VLOOKUP(G2987,номенклатури!R:T,3,0))</f>
        <v/>
      </c>
      <c r="F2987" s="159" t="str">
        <f>IF(G2987="","",IF(ISERROR(VLOOKUP(G2987,номенклатури!V:V,1,0)),E2987*H2987,E2987*I2987))</f>
        <v/>
      </c>
      <c r="G2987" s="14"/>
      <c r="H2987" s="15"/>
      <c r="I2987" s="15"/>
      <c r="J2987" s="15"/>
      <c r="K2987" s="15"/>
      <c r="L2987" s="217"/>
      <c r="M2987" s="22"/>
      <c r="N2987" s="119" t="str">
        <f>IF(G2987="","",VLOOKUP(G2987,номенклатури!R:U,4,0))</f>
        <v/>
      </c>
      <c r="O2987" s="119" t="str">
        <f>IF(M2987="","",VLOOKUP(M2987,'14'!D:D,1,0))</f>
        <v/>
      </c>
    </row>
    <row r="2988" spans="1:15" ht="12.75" customHeight="1" x14ac:dyDescent="0.2">
      <c r="A2988" s="36" t="str">
        <f>'0'!$A$4</f>
        <v>………………..</v>
      </c>
      <c r="B2988" s="37">
        <f>'0'!$A$2</f>
        <v>46112</v>
      </c>
      <c r="C2988" s="37" t="s">
        <v>1243</v>
      </c>
      <c r="D2988" s="119" t="str">
        <f>IF(G2988="","",VLOOKUP(G2988,номенклатури!R:T,2,0))</f>
        <v/>
      </c>
      <c r="E2988" s="365" t="str">
        <f>IF(G2988="","",VLOOKUP(G2988,номенклатури!R:T,3,0))</f>
        <v/>
      </c>
      <c r="F2988" s="159" t="str">
        <f>IF(G2988="","",IF(ISERROR(VLOOKUP(G2988,номенклатури!V:V,1,0)),E2988*H2988,E2988*I2988))</f>
        <v/>
      </c>
      <c r="G2988" s="14"/>
      <c r="H2988" s="15"/>
      <c r="I2988" s="15"/>
      <c r="J2988" s="15"/>
      <c r="K2988" s="15"/>
      <c r="L2988" s="217"/>
      <c r="M2988" s="22"/>
      <c r="N2988" s="119" t="str">
        <f>IF(G2988="","",VLOOKUP(G2988,номенклатури!R:U,4,0))</f>
        <v/>
      </c>
      <c r="O2988" s="119" t="str">
        <f>IF(M2988="","",VLOOKUP(M2988,'14'!D:D,1,0))</f>
        <v/>
      </c>
    </row>
    <row r="2989" spans="1:15" ht="12.75" customHeight="1" x14ac:dyDescent="0.2">
      <c r="A2989" s="36" t="str">
        <f>'0'!$A$4</f>
        <v>………………..</v>
      </c>
      <c r="B2989" s="37">
        <f>'0'!$A$2</f>
        <v>46112</v>
      </c>
      <c r="C2989" s="37" t="s">
        <v>1243</v>
      </c>
      <c r="D2989" s="119" t="str">
        <f>IF(G2989="","",VLOOKUP(G2989,номенклатури!R:T,2,0))</f>
        <v/>
      </c>
      <c r="E2989" s="365" t="str">
        <f>IF(G2989="","",VLOOKUP(G2989,номенклатури!R:T,3,0))</f>
        <v/>
      </c>
      <c r="F2989" s="159" t="str">
        <f>IF(G2989="","",IF(ISERROR(VLOOKUP(G2989,номенклатури!V:V,1,0)),E2989*H2989,E2989*I2989))</f>
        <v/>
      </c>
      <c r="G2989" s="14"/>
      <c r="H2989" s="15"/>
      <c r="I2989" s="15"/>
      <c r="J2989" s="15"/>
      <c r="K2989" s="15"/>
      <c r="L2989" s="217"/>
      <c r="M2989" s="22"/>
      <c r="N2989" s="119" t="str">
        <f>IF(G2989="","",VLOOKUP(G2989,номенклатури!R:U,4,0))</f>
        <v/>
      </c>
      <c r="O2989" s="119" t="str">
        <f>IF(M2989="","",VLOOKUP(M2989,'14'!D:D,1,0))</f>
        <v/>
      </c>
    </row>
    <row r="2990" spans="1:15" ht="12.75" customHeight="1" x14ac:dyDescent="0.2">
      <c r="A2990" s="36" t="str">
        <f>'0'!$A$4</f>
        <v>………………..</v>
      </c>
      <c r="B2990" s="37">
        <f>'0'!$A$2</f>
        <v>46112</v>
      </c>
      <c r="C2990" s="37" t="s">
        <v>1243</v>
      </c>
      <c r="D2990" s="119" t="str">
        <f>IF(G2990="","",VLOOKUP(G2990,номенклатури!R:T,2,0))</f>
        <v/>
      </c>
      <c r="E2990" s="365" t="str">
        <f>IF(G2990="","",VLOOKUP(G2990,номенклатури!R:T,3,0))</f>
        <v/>
      </c>
      <c r="F2990" s="159" t="str">
        <f>IF(G2990="","",IF(ISERROR(VLOOKUP(G2990,номенклатури!V:V,1,0)),E2990*H2990,E2990*I2990))</f>
        <v/>
      </c>
      <c r="G2990" s="14"/>
      <c r="H2990" s="15"/>
      <c r="I2990" s="15"/>
      <c r="J2990" s="15"/>
      <c r="K2990" s="15"/>
      <c r="L2990" s="217"/>
      <c r="M2990" s="22"/>
      <c r="N2990" s="119" t="str">
        <f>IF(G2990="","",VLOOKUP(G2990,номенклатури!R:U,4,0))</f>
        <v/>
      </c>
      <c r="O2990" s="119" t="str">
        <f>IF(M2990="","",VLOOKUP(M2990,'14'!D:D,1,0))</f>
        <v/>
      </c>
    </row>
    <row r="2991" spans="1:15" ht="12.75" customHeight="1" x14ac:dyDescent="0.2">
      <c r="A2991" s="36" t="str">
        <f>'0'!$A$4</f>
        <v>………………..</v>
      </c>
      <c r="B2991" s="37">
        <f>'0'!$A$2</f>
        <v>46112</v>
      </c>
      <c r="C2991" s="37" t="s">
        <v>1243</v>
      </c>
      <c r="D2991" s="119" t="str">
        <f>IF(G2991="","",VLOOKUP(G2991,номенклатури!R:T,2,0))</f>
        <v/>
      </c>
      <c r="E2991" s="365" t="str">
        <f>IF(G2991="","",VLOOKUP(G2991,номенклатури!R:T,3,0))</f>
        <v/>
      </c>
      <c r="F2991" s="159" t="str">
        <f>IF(G2991="","",IF(ISERROR(VLOOKUP(G2991,номенклатури!V:V,1,0)),E2991*H2991,E2991*I2991))</f>
        <v/>
      </c>
      <c r="G2991" s="14"/>
      <c r="H2991" s="15"/>
      <c r="I2991" s="15"/>
      <c r="J2991" s="15"/>
      <c r="K2991" s="15"/>
      <c r="L2991" s="217"/>
      <c r="M2991" s="22"/>
      <c r="N2991" s="119" t="str">
        <f>IF(G2991="","",VLOOKUP(G2991,номенклатури!R:U,4,0))</f>
        <v/>
      </c>
      <c r="O2991" s="119" t="str">
        <f>IF(M2991="","",VLOOKUP(M2991,'14'!D:D,1,0))</f>
        <v/>
      </c>
    </row>
    <row r="2992" spans="1:15" ht="12.75" customHeight="1" x14ac:dyDescent="0.2">
      <c r="A2992" s="36" t="str">
        <f>'0'!$A$4</f>
        <v>………………..</v>
      </c>
      <c r="B2992" s="37">
        <f>'0'!$A$2</f>
        <v>46112</v>
      </c>
      <c r="C2992" s="37" t="s">
        <v>1243</v>
      </c>
      <c r="D2992" s="119" t="str">
        <f>IF(G2992="","",VLOOKUP(G2992,номенклатури!R:T,2,0))</f>
        <v/>
      </c>
      <c r="E2992" s="365" t="str">
        <f>IF(G2992="","",VLOOKUP(G2992,номенклатури!R:T,3,0))</f>
        <v/>
      </c>
      <c r="F2992" s="159" t="str">
        <f>IF(G2992="","",IF(ISERROR(VLOOKUP(G2992,номенклатури!V:V,1,0)),E2992*H2992,E2992*I2992))</f>
        <v/>
      </c>
      <c r="G2992" s="14"/>
      <c r="H2992" s="15"/>
      <c r="I2992" s="15"/>
      <c r="J2992" s="15"/>
      <c r="K2992" s="15"/>
      <c r="L2992" s="217"/>
      <c r="M2992" s="22"/>
      <c r="N2992" s="119" t="str">
        <f>IF(G2992="","",VLOOKUP(G2992,номенклатури!R:U,4,0))</f>
        <v/>
      </c>
      <c r="O2992" s="119" t="str">
        <f>IF(M2992="","",VLOOKUP(M2992,'14'!D:D,1,0))</f>
        <v/>
      </c>
    </row>
    <row r="2993" spans="1:15" ht="12.75" customHeight="1" x14ac:dyDescent="0.2">
      <c r="A2993" s="36" t="str">
        <f>'0'!$A$4</f>
        <v>………………..</v>
      </c>
      <c r="B2993" s="37">
        <f>'0'!$A$2</f>
        <v>46112</v>
      </c>
      <c r="C2993" s="37" t="s">
        <v>1243</v>
      </c>
      <c r="D2993" s="119" t="str">
        <f>IF(G2993="","",VLOOKUP(G2993,номенклатури!R:T,2,0))</f>
        <v/>
      </c>
      <c r="E2993" s="365" t="str">
        <f>IF(G2993="","",VLOOKUP(G2993,номенклатури!R:T,3,0))</f>
        <v/>
      </c>
      <c r="F2993" s="159" t="str">
        <f>IF(G2993="","",IF(ISERROR(VLOOKUP(G2993,номенклатури!V:V,1,0)),E2993*H2993,E2993*I2993))</f>
        <v/>
      </c>
      <c r="G2993" s="14"/>
      <c r="H2993" s="15"/>
      <c r="I2993" s="15"/>
      <c r="J2993" s="15"/>
      <c r="K2993" s="15"/>
      <c r="L2993" s="217"/>
      <c r="M2993" s="22"/>
      <c r="N2993" s="119" t="str">
        <f>IF(G2993="","",VLOOKUP(G2993,номенклатури!R:U,4,0))</f>
        <v/>
      </c>
      <c r="O2993" s="119" t="str">
        <f>IF(M2993="","",VLOOKUP(M2993,'14'!D:D,1,0))</f>
        <v/>
      </c>
    </row>
    <row r="2994" spans="1:15" ht="12.75" customHeight="1" x14ac:dyDescent="0.2">
      <c r="A2994" s="36" t="str">
        <f>'0'!$A$4</f>
        <v>………………..</v>
      </c>
      <c r="B2994" s="37">
        <f>'0'!$A$2</f>
        <v>46112</v>
      </c>
      <c r="C2994" s="37" t="s">
        <v>1243</v>
      </c>
      <c r="D2994" s="119" t="str">
        <f>IF(G2994="","",VLOOKUP(G2994,номенклатури!R:T,2,0))</f>
        <v/>
      </c>
      <c r="E2994" s="365" t="str">
        <f>IF(G2994="","",VLOOKUP(G2994,номенклатури!R:T,3,0))</f>
        <v/>
      </c>
      <c r="F2994" s="159" t="str">
        <f>IF(G2994="","",IF(ISERROR(VLOOKUP(G2994,номенклатури!V:V,1,0)),E2994*H2994,E2994*I2994))</f>
        <v/>
      </c>
      <c r="G2994" s="14"/>
      <c r="H2994" s="15"/>
      <c r="I2994" s="15"/>
      <c r="J2994" s="15"/>
      <c r="K2994" s="15"/>
      <c r="L2994" s="217"/>
      <c r="M2994" s="22"/>
      <c r="N2994" s="119" t="str">
        <f>IF(G2994="","",VLOOKUP(G2994,номенклатури!R:U,4,0))</f>
        <v/>
      </c>
      <c r="O2994" s="119" t="str">
        <f>IF(M2994="","",VLOOKUP(M2994,'14'!D:D,1,0))</f>
        <v/>
      </c>
    </row>
    <row r="2995" spans="1:15" ht="12.75" customHeight="1" x14ac:dyDescent="0.2">
      <c r="A2995" s="36" t="str">
        <f>'0'!$A$4</f>
        <v>………………..</v>
      </c>
      <c r="B2995" s="37">
        <f>'0'!$A$2</f>
        <v>46112</v>
      </c>
      <c r="C2995" s="37" t="s">
        <v>1243</v>
      </c>
      <c r="D2995" s="119" t="str">
        <f>IF(G2995="","",VLOOKUP(G2995,номенклатури!R:T,2,0))</f>
        <v/>
      </c>
      <c r="E2995" s="365" t="str">
        <f>IF(G2995="","",VLOOKUP(G2995,номенклатури!R:T,3,0))</f>
        <v/>
      </c>
      <c r="F2995" s="159" t="str">
        <f>IF(G2995="","",IF(ISERROR(VLOOKUP(G2995,номенклатури!V:V,1,0)),E2995*H2995,E2995*I2995))</f>
        <v/>
      </c>
      <c r="G2995" s="14"/>
      <c r="H2995" s="15"/>
      <c r="I2995" s="15"/>
      <c r="J2995" s="15"/>
      <c r="K2995" s="15"/>
      <c r="L2995" s="217"/>
      <c r="M2995" s="22"/>
      <c r="N2995" s="119" t="str">
        <f>IF(G2995="","",VLOOKUP(G2995,номенклатури!R:U,4,0))</f>
        <v/>
      </c>
      <c r="O2995" s="119" t="str">
        <f>IF(M2995="","",VLOOKUP(M2995,'14'!D:D,1,0))</f>
        <v/>
      </c>
    </row>
    <row r="2996" spans="1:15" ht="12.75" customHeight="1" x14ac:dyDescent="0.2">
      <c r="A2996" s="36" t="str">
        <f>'0'!$A$4</f>
        <v>………………..</v>
      </c>
      <c r="B2996" s="37">
        <f>'0'!$A$2</f>
        <v>46112</v>
      </c>
      <c r="C2996" s="37" t="s">
        <v>1243</v>
      </c>
      <c r="D2996" s="119" t="str">
        <f>IF(G2996="","",VLOOKUP(G2996,номенклатури!R:T,2,0))</f>
        <v/>
      </c>
      <c r="E2996" s="365" t="str">
        <f>IF(G2996="","",VLOOKUP(G2996,номенклатури!R:T,3,0))</f>
        <v/>
      </c>
      <c r="F2996" s="159" t="str">
        <f>IF(G2996="","",IF(ISERROR(VLOOKUP(G2996,номенклатури!V:V,1,0)),E2996*H2996,E2996*I2996))</f>
        <v/>
      </c>
      <c r="G2996" s="14"/>
      <c r="H2996" s="15"/>
      <c r="I2996" s="15"/>
      <c r="J2996" s="15"/>
      <c r="K2996" s="15"/>
      <c r="L2996" s="217"/>
      <c r="M2996" s="22"/>
      <c r="N2996" s="119" t="str">
        <f>IF(G2996="","",VLOOKUP(G2996,номенклатури!R:U,4,0))</f>
        <v/>
      </c>
      <c r="O2996" s="119" t="str">
        <f>IF(M2996="","",VLOOKUP(M2996,'14'!D:D,1,0))</f>
        <v/>
      </c>
    </row>
    <row r="2997" spans="1:15" ht="12.75" customHeight="1" x14ac:dyDescent="0.2">
      <c r="A2997" s="36" t="str">
        <f>'0'!$A$4</f>
        <v>………………..</v>
      </c>
      <c r="B2997" s="37">
        <f>'0'!$A$2</f>
        <v>46112</v>
      </c>
      <c r="C2997" s="37" t="s">
        <v>1243</v>
      </c>
      <c r="D2997" s="119" t="str">
        <f>IF(G2997="","",VLOOKUP(G2997,номенклатури!R:T,2,0))</f>
        <v/>
      </c>
      <c r="E2997" s="365" t="str">
        <f>IF(G2997="","",VLOOKUP(G2997,номенклатури!R:T,3,0))</f>
        <v/>
      </c>
      <c r="F2997" s="159" t="str">
        <f>IF(G2997="","",IF(ISERROR(VLOOKUP(G2997,номенклатури!V:V,1,0)),E2997*H2997,E2997*I2997))</f>
        <v/>
      </c>
      <c r="G2997" s="14"/>
      <c r="H2997" s="15"/>
      <c r="I2997" s="15"/>
      <c r="J2997" s="15"/>
      <c r="K2997" s="15"/>
      <c r="L2997" s="217"/>
      <c r="M2997" s="22"/>
      <c r="N2997" s="119" t="str">
        <f>IF(G2997="","",VLOOKUP(G2997,номенклатури!R:U,4,0))</f>
        <v/>
      </c>
      <c r="O2997" s="119" t="str">
        <f>IF(M2997="","",VLOOKUP(M2997,'14'!D:D,1,0))</f>
        <v/>
      </c>
    </row>
    <row r="2998" spans="1:15" ht="12.75" customHeight="1" x14ac:dyDescent="0.2">
      <c r="A2998" s="36" t="str">
        <f>'0'!$A$4</f>
        <v>………………..</v>
      </c>
      <c r="B2998" s="37">
        <f>'0'!$A$2</f>
        <v>46112</v>
      </c>
      <c r="C2998" s="37" t="s">
        <v>1243</v>
      </c>
      <c r="D2998" s="119" t="str">
        <f>IF(G2998="","",VLOOKUP(G2998,номенклатури!R:T,2,0))</f>
        <v/>
      </c>
      <c r="E2998" s="365" t="str">
        <f>IF(G2998="","",VLOOKUP(G2998,номенклатури!R:T,3,0))</f>
        <v/>
      </c>
      <c r="F2998" s="159" t="str">
        <f>IF(G2998="","",IF(ISERROR(VLOOKUP(G2998,номенклатури!V:V,1,0)),E2998*H2998,E2998*I2998))</f>
        <v/>
      </c>
      <c r="G2998" s="14"/>
      <c r="H2998" s="15"/>
      <c r="I2998" s="15"/>
      <c r="J2998" s="15"/>
      <c r="K2998" s="15"/>
      <c r="L2998" s="217"/>
      <c r="M2998" s="22"/>
      <c r="N2998" s="119" t="str">
        <f>IF(G2998="","",VLOOKUP(G2998,номенклатури!R:U,4,0))</f>
        <v/>
      </c>
      <c r="O2998" s="119" t="str">
        <f>IF(M2998="","",VLOOKUP(M2998,'14'!D:D,1,0))</f>
        <v/>
      </c>
    </row>
    <row r="2999" spans="1:15" ht="12.75" customHeight="1" x14ac:dyDescent="0.2">
      <c r="A2999" s="36" t="str">
        <f>'0'!$A$4</f>
        <v>………………..</v>
      </c>
      <c r="B2999" s="37">
        <f>'0'!$A$2</f>
        <v>46112</v>
      </c>
      <c r="C2999" s="37" t="s">
        <v>1243</v>
      </c>
      <c r="D2999" s="119" t="str">
        <f>IF(G2999="","",VLOOKUP(G2999,номенклатури!R:T,2,0))</f>
        <v/>
      </c>
      <c r="E2999" s="365" t="str">
        <f>IF(G2999="","",VLOOKUP(G2999,номенклатури!R:T,3,0))</f>
        <v/>
      </c>
      <c r="F2999" s="159" t="str">
        <f>IF(G2999="","",IF(ISERROR(VLOOKUP(G2999,номенклатури!V:V,1,0)),E2999*H2999,E2999*I2999))</f>
        <v/>
      </c>
      <c r="G2999" s="14"/>
      <c r="H2999" s="15"/>
      <c r="I2999" s="15"/>
      <c r="J2999" s="15"/>
      <c r="K2999" s="15"/>
      <c r="L2999" s="217"/>
      <c r="M2999" s="22"/>
      <c r="N2999" s="119" t="str">
        <f>IF(G2999="","",VLOOKUP(G2999,номенклатури!R:U,4,0))</f>
        <v/>
      </c>
      <c r="O2999" s="119" t="str">
        <f>IF(M2999="","",VLOOKUP(M2999,'14'!D:D,1,0))</f>
        <v/>
      </c>
    </row>
    <row r="3000" spans="1:15" ht="12.75" customHeight="1" x14ac:dyDescent="0.2">
      <c r="A3000" s="36" t="str">
        <f>'0'!$A$4</f>
        <v>………………..</v>
      </c>
      <c r="B3000" s="37">
        <f>'0'!$A$2</f>
        <v>46112</v>
      </c>
      <c r="C3000" s="37" t="s">
        <v>1243</v>
      </c>
      <c r="D3000" s="119" t="str">
        <f>IF(G3000="","",VLOOKUP(G3000,номенклатури!R:T,2,0))</f>
        <v/>
      </c>
      <c r="E3000" s="365" t="str">
        <f>IF(G3000="","",VLOOKUP(G3000,номенклатури!R:T,3,0))</f>
        <v/>
      </c>
      <c r="F3000" s="159" t="str">
        <f>IF(G3000="","",IF(ISERROR(VLOOKUP(G3000,номенклатури!V:V,1,0)),E3000*H3000,E3000*I3000))</f>
        <v/>
      </c>
      <c r="G3000" s="14"/>
      <c r="H3000" s="15"/>
      <c r="I3000" s="15"/>
      <c r="J3000" s="15"/>
      <c r="K3000" s="15"/>
      <c r="L3000" s="217"/>
      <c r="M3000" s="22"/>
      <c r="N3000" s="119" t="str">
        <f>IF(G3000="","",VLOOKUP(G3000,номенклатури!R:U,4,0))</f>
        <v/>
      </c>
      <c r="O3000" s="119" t="str">
        <f>IF(M3000="","",VLOOKUP(M3000,'14'!D:D,1,0))</f>
        <v/>
      </c>
    </row>
    <row r="3001" spans="1:15" ht="12.75" customHeight="1" x14ac:dyDescent="0.2">
      <c r="A3001" s="36" t="str">
        <f>'0'!$A$4</f>
        <v>………………..</v>
      </c>
      <c r="B3001" s="37">
        <f>'0'!$A$2</f>
        <v>46112</v>
      </c>
      <c r="C3001" s="37" t="s">
        <v>1243</v>
      </c>
      <c r="D3001" s="119" t="str">
        <f>IF(G3001="","",VLOOKUP(G3001,номенклатури!R:T,2,0))</f>
        <v/>
      </c>
      <c r="E3001" s="365" t="str">
        <f>IF(G3001="","",VLOOKUP(G3001,номенклатури!R:T,3,0))</f>
        <v/>
      </c>
      <c r="F3001" s="159" t="str">
        <f>IF(G3001="","",IF(ISERROR(VLOOKUP(G3001,номенклатури!V:V,1,0)),E3001*H3001,E3001*I3001))</f>
        <v/>
      </c>
      <c r="G3001" s="14"/>
      <c r="H3001" s="15"/>
      <c r="I3001" s="15"/>
      <c r="J3001" s="15"/>
      <c r="K3001" s="15"/>
      <c r="L3001" s="217"/>
      <c r="M3001" s="22"/>
      <c r="N3001" s="119" t="str">
        <f>IF(G3001="","",VLOOKUP(G3001,номенклатури!R:U,4,0))</f>
        <v/>
      </c>
      <c r="O3001" s="119" t="str">
        <f>IF(M3001="","",VLOOKUP(M3001,'14'!D:D,1,0))</f>
        <v/>
      </c>
    </row>
    <row r="3002" spans="1:15" ht="12.75" customHeight="1" x14ac:dyDescent="0.2">
      <c r="A3002" s="36" t="str">
        <f>'0'!$A$4</f>
        <v>………………..</v>
      </c>
      <c r="B3002" s="37">
        <f>'0'!$A$2</f>
        <v>46112</v>
      </c>
      <c r="C3002" s="37" t="s">
        <v>1243</v>
      </c>
      <c r="D3002" s="119" t="str">
        <f>IF(G3002="","",VLOOKUP(G3002,номенклатури!R:T,2,0))</f>
        <v/>
      </c>
      <c r="E3002" s="365" t="str">
        <f>IF(G3002="","",VLOOKUP(G3002,номенклатури!R:T,3,0))</f>
        <v/>
      </c>
      <c r="F3002" s="159" t="str">
        <f>IF(G3002="","",IF(ISERROR(VLOOKUP(G3002,номенклатури!V:V,1,0)),E3002*H3002,E3002*I3002))</f>
        <v/>
      </c>
      <c r="G3002" s="14"/>
      <c r="H3002" s="15"/>
      <c r="I3002" s="15"/>
      <c r="J3002" s="15"/>
      <c r="K3002" s="15"/>
      <c r="L3002" s="217"/>
      <c r="M3002" s="22"/>
      <c r="N3002" s="119" t="str">
        <f>IF(G3002="","",VLOOKUP(G3002,номенклатури!R:U,4,0))</f>
        <v/>
      </c>
      <c r="O3002" s="119" t="str">
        <f>IF(M3002="","",VLOOKUP(M3002,'14'!D:D,1,0))</f>
        <v/>
      </c>
    </row>
    <row r="3003" spans="1:15" ht="12.75" customHeight="1" x14ac:dyDescent="0.2">
      <c r="A3003" s="36" t="str">
        <f>'0'!$A$4</f>
        <v>………………..</v>
      </c>
      <c r="B3003" s="37">
        <f>'0'!$A$2</f>
        <v>46112</v>
      </c>
      <c r="C3003" s="37" t="s">
        <v>1243</v>
      </c>
      <c r="D3003" s="119" t="str">
        <f>IF(G3003="","",VLOOKUP(G3003,номенклатури!R:T,2,0))</f>
        <v/>
      </c>
      <c r="E3003" s="365" t="str">
        <f>IF(G3003="","",VLOOKUP(G3003,номенклатури!R:T,3,0))</f>
        <v/>
      </c>
      <c r="F3003" s="159" t="str">
        <f>IF(G3003="","",IF(ISERROR(VLOOKUP(G3003,номенклатури!V:V,1,0)),E3003*H3003,E3003*I3003))</f>
        <v/>
      </c>
      <c r="G3003" s="14"/>
      <c r="H3003" s="15"/>
      <c r="I3003" s="15"/>
      <c r="J3003" s="15"/>
      <c r="K3003" s="15"/>
      <c r="L3003" s="217"/>
      <c r="M3003" s="22"/>
      <c r="N3003" s="119" t="str">
        <f>IF(G3003="","",VLOOKUP(G3003,номенклатури!R:U,4,0))</f>
        <v/>
      </c>
      <c r="O3003" s="119" t="str">
        <f>IF(M3003="","",VLOOKUP(M3003,'14'!D:D,1,0))</f>
        <v/>
      </c>
    </row>
    <row r="3004" spans="1:15" ht="12.75" customHeight="1" x14ac:dyDescent="0.2">
      <c r="A3004" s="36" t="str">
        <f>'0'!$A$4</f>
        <v>………………..</v>
      </c>
      <c r="B3004" s="37">
        <f>'0'!$A$2</f>
        <v>46112</v>
      </c>
      <c r="C3004" s="37" t="s">
        <v>1243</v>
      </c>
      <c r="D3004" s="119" t="str">
        <f>IF(G3004="","",VLOOKUP(G3004,номенклатури!R:T,2,0))</f>
        <v/>
      </c>
      <c r="E3004" s="365" t="str">
        <f>IF(G3004="","",VLOOKUP(G3004,номенклатури!R:T,3,0))</f>
        <v/>
      </c>
      <c r="F3004" s="159" t="str">
        <f>IF(G3004="","",IF(ISERROR(VLOOKUP(G3004,номенклатури!V:V,1,0)),E3004*H3004,E3004*I3004))</f>
        <v/>
      </c>
      <c r="G3004" s="14"/>
      <c r="H3004" s="15"/>
      <c r="I3004" s="15"/>
      <c r="J3004" s="15"/>
      <c r="K3004" s="15"/>
      <c r="L3004" s="217"/>
      <c r="M3004" s="22"/>
      <c r="N3004" s="119" t="str">
        <f>IF(G3004="","",VLOOKUP(G3004,номенклатури!R:U,4,0))</f>
        <v/>
      </c>
      <c r="O3004" s="119" t="str">
        <f>IF(M3004="","",VLOOKUP(M3004,'14'!D:D,1,0))</f>
        <v/>
      </c>
    </row>
    <row r="3005" spans="1:15" ht="12.75" customHeight="1" x14ac:dyDescent="0.2">
      <c r="A3005" s="36" t="str">
        <f>'0'!$A$4</f>
        <v>………………..</v>
      </c>
      <c r="B3005" s="37">
        <f>'0'!$A$2</f>
        <v>46112</v>
      </c>
      <c r="C3005" s="37" t="s">
        <v>1243</v>
      </c>
      <c r="D3005" s="119" t="str">
        <f>IF(G3005="","",VLOOKUP(G3005,номенклатури!R:T,2,0))</f>
        <v/>
      </c>
      <c r="E3005" s="365" t="str">
        <f>IF(G3005="","",VLOOKUP(G3005,номенклатури!R:T,3,0))</f>
        <v/>
      </c>
      <c r="F3005" s="159" t="str">
        <f>IF(G3005="","",IF(ISERROR(VLOOKUP(G3005,номенклатури!V:V,1,0)),E3005*H3005,E3005*I3005))</f>
        <v/>
      </c>
      <c r="G3005" s="14"/>
      <c r="H3005" s="15"/>
      <c r="I3005" s="15"/>
      <c r="J3005" s="15"/>
      <c r="K3005" s="15"/>
      <c r="L3005" s="217"/>
      <c r="M3005" s="22"/>
      <c r="N3005" s="119" t="str">
        <f>IF(G3005="","",VLOOKUP(G3005,номенклатури!R:U,4,0))</f>
        <v/>
      </c>
      <c r="O3005" s="119" t="str">
        <f>IF(M3005="","",VLOOKUP(M3005,'14'!D:D,1,0))</f>
        <v/>
      </c>
    </row>
    <row r="3006" spans="1:15" ht="12.75" customHeight="1" x14ac:dyDescent="0.2">
      <c r="A3006" s="36" t="str">
        <f>'0'!$A$4</f>
        <v>………………..</v>
      </c>
      <c r="B3006" s="37">
        <f>'0'!$A$2</f>
        <v>46112</v>
      </c>
      <c r="C3006" s="37" t="s">
        <v>1243</v>
      </c>
      <c r="D3006" s="119" t="str">
        <f>IF(G3006="","",VLOOKUP(G3006,номенклатури!R:T,2,0))</f>
        <v/>
      </c>
      <c r="E3006" s="365" t="str">
        <f>IF(G3006="","",VLOOKUP(G3006,номенклатури!R:T,3,0))</f>
        <v/>
      </c>
      <c r="F3006" s="159" t="str">
        <f>IF(G3006="","",IF(ISERROR(VLOOKUP(G3006,номенклатури!V:V,1,0)),E3006*H3006,E3006*I3006))</f>
        <v/>
      </c>
      <c r="G3006" s="14"/>
      <c r="H3006" s="15"/>
      <c r="I3006" s="15"/>
      <c r="J3006" s="15"/>
      <c r="K3006" s="15"/>
      <c r="L3006" s="217"/>
      <c r="M3006" s="22"/>
      <c r="N3006" s="119" t="str">
        <f>IF(G3006="","",VLOOKUP(G3006,номенклатури!R:U,4,0))</f>
        <v/>
      </c>
      <c r="O3006" s="119" t="str">
        <f>IF(M3006="","",VLOOKUP(M3006,'14'!D:D,1,0))</f>
        <v/>
      </c>
    </row>
    <row r="3007" spans="1:15" ht="12.75" customHeight="1" x14ac:dyDescent="0.2">
      <c r="A3007" s="36" t="str">
        <f>'0'!$A$4</f>
        <v>………………..</v>
      </c>
      <c r="B3007" s="37">
        <f>'0'!$A$2</f>
        <v>46112</v>
      </c>
      <c r="C3007" s="37" t="s">
        <v>1243</v>
      </c>
      <c r="D3007" s="119" t="str">
        <f>IF(G3007="","",VLOOKUP(G3007,номенклатури!R:T,2,0))</f>
        <v/>
      </c>
      <c r="E3007" s="365" t="str">
        <f>IF(G3007="","",VLOOKUP(G3007,номенклатури!R:T,3,0))</f>
        <v/>
      </c>
      <c r="F3007" s="159" t="str">
        <f>IF(G3007="","",IF(ISERROR(VLOOKUP(G3007,номенклатури!V:V,1,0)),E3007*H3007,E3007*I3007))</f>
        <v/>
      </c>
      <c r="G3007" s="14"/>
      <c r="H3007" s="15"/>
      <c r="I3007" s="15"/>
      <c r="J3007" s="15"/>
      <c r="K3007" s="15"/>
      <c r="L3007" s="217"/>
      <c r="M3007" s="22"/>
      <c r="N3007" s="119" t="str">
        <f>IF(G3007="","",VLOOKUP(G3007,номенклатури!R:U,4,0))</f>
        <v/>
      </c>
      <c r="O3007" s="119" t="str">
        <f>IF(M3007="","",VLOOKUP(M3007,'14'!D:D,1,0))</f>
        <v/>
      </c>
    </row>
    <row r="3008" spans="1:15" ht="12.75" customHeight="1" x14ac:dyDescent="0.2">
      <c r="A3008" s="36" t="str">
        <f>'0'!$A$4</f>
        <v>………………..</v>
      </c>
      <c r="B3008" s="37">
        <f>'0'!$A$2</f>
        <v>46112</v>
      </c>
      <c r="C3008" s="37" t="s">
        <v>1243</v>
      </c>
      <c r="D3008" s="119" t="str">
        <f>IF(G3008="","",VLOOKUP(G3008,номенклатури!R:T,2,0))</f>
        <v/>
      </c>
      <c r="E3008" s="365" t="str">
        <f>IF(G3008="","",VLOOKUP(G3008,номенклатури!R:T,3,0))</f>
        <v/>
      </c>
      <c r="F3008" s="159" t="str">
        <f>IF(G3008="","",IF(ISERROR(VLOOKUP(G3008,номенклатури!V:V,1,0)),E3008*H3008,E3008*I3008))</f>
        <v/>
      </c>
      <c r="G3008" s="14"/>
      <c r="H3008" s="15"/>
      <c r="I3008" s="15"/>
      <c r="J3008" s="15"/>
      <c r="K3008" s="15"/>
      <c r="L3008" s="217"/>
      <c r="M3008" s="22"/>
      <c r="N3008" s="119" t="str">
        <f>IF(G3008="","",VLOOKUP(G3008,номенклатури!R:U,4,0))</f>
        <v/>
      </c>
      <c r="O3008" s="119" t="str">
        <f>IF(M3008="","",VLOOKUP(M3008,'14'!D:D,1,0))</f>
        <v/>
      </c>
    </row>
    <row r="3009" spans="1:15" ht="12.75" customHeight="1" x14ac:dyDescent="0.2">
      <c r="A3009" s="36" t="str">
        <f>'0'!$A$4</f>
        <v>………………..</v>
      </c>
      <c r="B3009" s="37">
        <f>'0'!$A$2</f>
        <v>46112</v>
      </c>
      <c r="C3009" s="37" t="s">
        <v>1243</v>
      </c>
      <c r="D3009" s="119" t="str">
        <f>IF(G3009="","",VLOOKUP(G3009,номенклатури!R:T,2,0))</f>
        <v/>
      </c>
      <c r="E3009" s="365" t="str">
        <f>IF(G3009="","",VLOOKUP(G3009,номенклатури!R:T,3,0))</f>
        <v/>
      </c>
      <c r="F3009" s="159" t="str">
        <f>IF(G3009="","",IF(ISERROR(VLOOKUP(G3009,номенклатури!V:V,1,0)),E3009*H3009,E3009*I3009))</f>
        <v/>
      </c>
      <c r="G3009" s="14"/>
      <c r="H3009" s="15"/>
      <c r="I3009" s="15"/>
      <c r="J3009" s="15"/>
      <c r="K3009" s="15"/>
      <c r="L3009" s="217"/>
      <c r="M3009" s="22"/>
      <c r="N3009" s="119" t="str">
        <f>IF(G3009="","",VLOOKUP(G3009,номенклатури!R:U,4,0))</f>
        <v/>
      </c>
      <c r="O3009" s="119" t="str">
        <f>IF(M3009="","",VLOOKUP(M3009,'14'!D:D,1,0))</f>
        <v/>
      </c>
    </row>
    <row r="3010" spans="1:15" ht="12.75" customHeight="1" x14ac:dyDescent="0.2">
      <c r="A3010" s="36" t="str">
        <f>'0'!$A$4</f>
        <v>………………..</v>
      </c>
      <c r="B3010" s="37">
        <f>'0'!$A$2</f>
        <v>46112</v>
      </c>
      <c r="C3010" s="37" t="s">
        <v>1243</v>
      </c>
      <c r="D3010" s="119" t="str">
        <f>IF(G3010="","",VLOOKUP(G3010,номенклатури!R:T,2,0))</f>
        <v/>
      </c>
      <c r="E3010" s="365" t="str">
        <f>IF(G3010="","",VLOOKUP(G3010,номенклатури!R:T,3,0))</f>
        <v/>
      </c>
      <c r="F3010" s="159" t="str">
        <f>IF(G3010="","",IF(ISERROR(VLOOKUP(G3010,номенклатури!V:V,1,0)),E3010*H3010,E3010*I3010))</f>
        <v/>
      </c>
      <c r="G3010" s="14"/>
      <c r="H3010" s="15"/>
      <c r="I3010" s="15"/>
      <c r="J3010" s="15"/>
      <c r="K3010" s="15"/>
      <c r="L3010" s="217"/>
      <c r="M3010" s="22"/>
      <c r="N3010" s="119" t="str">
        <f>IF(G3010="","",VLOOKUP(G3010,номенклатури!R:U,4,0))</f>
        <v/>
      </c>
      <c r="O3010" s="119" t="str">
        <f>IF(M3010="","",VLOOKUP(M3010,'14'!D:D,1,0))</f>
        <v/>
      </c>
    </row>
    <row r="3011" spans="1:15" ht="12.75" customHeight="1" x14ac:dyDescent="0.2">
      <c r="A3011" s="36" t="str">
        <f>'0'!$A$4</f>
        <v>………………..</v>
      </c>
      <c r="B3011" s="37">
        <f>'0'!$A$2</f>
        <v>46112</v>
      </c>
      <c r="C3011" s="37" t="s">
        <v>1243</v>
      </c>
      <c r="D3011" s="119" t="str">
        <f>IF(G3011="","",VLOOKUP(G3011,номенклатури!R:T,2,0))</f>
        <v/>
      </c>
      <c r="E3011" s="365" t="str">
        <f>IF(G3011="","",VLOOKUP(G3011,номенклатури!R:T,3,0))</f>
        <v/>
      </c>
      <c r="F3011" s="159" t="str">
        <f>IF(G3011="","",IF(ISERROR(VLOOKUP(G3011,номенклатури!V:V,1,0)),E3011*H3011,E3011*I3011))</f>
        <v/>
      </c>
      <c r="G3011" s="14"/>
      <c r="H3011" s="15"/>
      <c r="I3011" s="15"/>
      <c r="J3011" s="15"/>
      <c r="K3011" s="15"/>
      <c r="L3011" s="217"/>
      <c r="M3011" s="22"/>
      <c r="N3011" s="119" t="str">
        <f>IF(G3011="","",VLOOKUP(G3011,номенклатури!R:U,4,0))</f>
        <v/>
      </c>
      <c r="O3011" s="119" t="str">
        <f>IF(M3011="","",VLOOKUP(M3011,'14'!D:D,1,0))</f>
        <v/>
      </c>
    </row>
    <row r="3012" spans="1:15" ht="12.75" customHeight="1" x14ac:dyDescent="0.2">
      <c r="A3012" s="36" t="str">
        <f>'0'!$A$4</f>
        <v>………………..</v>
      </c>
      <c r="B3012" s="37">
        <f>'0'!$A$2</f>
        <v>46112</v>
      </c>
      <c r="C3012" s="37" t="s">
        <v>1243</v>
      </c>
      <c r="D3012" s="119" t="str">
        <f>IF(G3012="","",VLOOKUP(G3012,номенклатури!R:T,2,0))</f>
        <v/>
      </c>
      <c r="E3012" s="365" t="str">
        <f>IF(G3012="","",VLOOKUP(G3012,номенклатури!R:T,3,0))</f>
        <v/>
      </c>
      <c r="F3012" s="159" t="str">
        <f>IF(G3012="","",IF(ISERROR(VLOOKUP(G3012,номенклатури!V:V,1,0)),E3012*H3012,E3012*I3012))</f>
        <v/>
      </c>
      <c r="G3012" s="14"/>
      <c r="H3012" s="15"/>
      <c r="I3012" s="15"/>
      <c r="J3012" s="15"/>
      <c r="K3012" s="15"/>
      <c r="L3012" s="217"/>
      <c r="M3012" s="22"/>
      <c r="N3012" s="119" t="str">
        <f>IF(G3012="","",VLOOKUP(G3012,номенклатури!R:U,4,0))</f>
        <v/>
      </c>
      <c r="O3012" s="119" t="str">
        <f>IF(M3012="","",VLOOKUP(M3012,'14'!D:D,1,0))</f>
        <v/>
      </c>
    </row>
    <row r="3013" spans="1:15" ht="12.75" customHeight="1" x14ac:dyDescent="0.2">
      <c r="A3013" s="36" t="str">
        <f>'0'!$A$4</f>
        <v>………………..</v>
      </c>
      <c r="B3013" s="37">
        <f>'0'!$A$2</f>
        <v>46112</v>
      </c>
      <c r="C3013" s="37" t="s">
        <v>1243</v>
      </c>
      <c r="D3013" s="119" t="str">
        <f>IF(G3013="","",VLOOKUP(G3013,номенклатури!R:T,2,0))</f>
        <v/>
      </c>
      <c r="E3013" s="365" t="str">
        <f>IF(G3013="","",VLOOKUP(G3013,номенклатури!R:T,3,0))</f>
        <v/>
      </c>
      <c r="F3013" s="159" t="str">
        <f>IF(G3013="","",IF(ISERROR(VLOOKUP(G3013,номенклатури!V:V,1,0)),E3013*H3013,E3013*I3013))</f>
        <v/>
      </c>
      <c r="G3013" s="14"/>
      <c r="H3013" s="15"/>
      <c r="I3013" s="15"/>
      <c r="J3013" s="15"/>
      <c r="K3013" s="15"/>
      <c r="L3013" s="217"/>
      <c r="M3013" s="22"/>
      <c r="N3013" s="119" t="str">
        <f>IF(G3013="","",VLOOKUP(G3013,номенклатури!R:U,4,0))</f>
        <v/>
      </c>
      <c r="O3013" s="119" t="str">
        <f>IF(M3013="","",VLOOKUP(M3013,'14'!D:D,1,0))</f>
        <v/>
      </c>
    </row>
    <row r="3014" spans="1:15" ht="12.75" customHeight="1" x14ac:dyDescent="0.2">
      <c r="A3014" s="36" t="str">
        <f>'0'!$A$4</f>
        <v>………………..</v>
      </c>
      <c r="B3014" s="37">
        <f>'0'!$A$2</f>
        <v>46112</v>
      </c>
      <c r="C3014" s="37" t="s">
        <v>1243</v>
      </c>
      <c r="D3014" s="119" t="str">
        <f>IF(G3014="","",VLOOKUP(G3014,номенклатури!R:T,2,0))</f>
        <v/>
      </c>
      <c r="E3014" s="365" t="str">
        <f>IF(G3014="","",VLOOKUP(G3014,номенклатури!R:T,3,0))</f>
        <v/>
      </c>
      <c r="F3014" s="159" t="str">
        <f>IF(G3014="","",IF(ISERROR(VLOOKUP(G3014,номенклатури!V:V,1,0)),E3014*H3014,E3014*I3014))</f>
        <v/>
      </c>
      <c r="G3014" s="14"/>
      <c r="H3014" s="15"/>
      <c r="I3014" s="15"/>
      <c r="J3014" s="15"/>
      <c r="K3014" s="15"/>
      <c r="L3014" s="217"/>
      <c r="M3014" s="22"/>
      <c r="N3014" s="119" t="str">
        <f>IF(G3014="","",VLOOKUP(G3014,номенклатури!R:U,4,0))</f>
        <v/>
      </c>
      <c r="O3014" s="119" t="str">
        <f>IF(M3014="","",VLOOKUP(M3014,'14'!D:D,1,0))</f>
        <v/>
      </c>
    </row>
    <row r="3015" spans="1:15" ht="12.75" customHeight="1" x14ac:dyDescent="0.2">
      <c r="A3015" s="36" t="str">
        <f>'0'!$A$4</f>
        <v>………………..</v>
      </c>
      <c r="B3015" s="37">
        <f>'0'!$A$2</f>
        <v>46112</v>
      </c>
      <c r="C3015" s="37" t="s">
        <v>1243</v>
      </c>
      <c r="D3015" s="119" t="str">
        <f>IF(G3015="","",VLOOKUP(G3015,номенклатури!R:T,2,0))</f>
        <v/>
      </c>
      <c r="E3015" s="365" t="str">
        <f>IF(G3015="","",VLOOKUP(G3015,номенклатури!R:T,3,0))</f>
        <v/>
      </c>
      <c r="F3015" s="159" t="str">
        <f>IF(G3015="","",IF(ISERROR(VLOOKUP(G3015,номенклатури!V:V,1,0)),E3015*H3015,E3015*I3015))</f>
        <v/>
      </c>
      <c r="G3015" s="14"/>
      <c r="H3015" s="15"/>
      <c r="I3015" s="15"/>
      <c r="J3015" s="15"/>
      <c r="K3015" s="15"/>
      <c r="L3015" s="217"/>
      <c r="M3015" s="22"/>
      <c r="N3015" s="119" t="str">
        <f>IF(G3015="","",VLOOKUP(G3015,номенклатури!R:U,4,0))</f>
        <v/>
      </c>
      <c r="O3015" s="119" t="str">
        <f>IF(M3015="","",VLOOKUP(M3015,'14'!D:D,1,0))</f>
        <v/>
      </c>
    </row>
    <row r="3016" spans="1:15" ht="12.75" customHeight="1" x14ac:dyDescent="0.2">
      <c r="A3016" s="36" t="str">
        <f>'0'!$A$4</f>
        <v>………………..</v>
      </c>
      <c r="B3016" s="37">
        <f>'0'!$A$2</f>
        <v>46112</v>
      </c>
      <c r="C3016" s="37" t="s">
        <v>1243</v>
      </c>
      <c r="D3016" s="119" t="str">
        <f>IF(G3016="","",VLOOKUP(G3016,номенклатури!R:T,2,0))</f>
        <v/>
      </c>
      <c r="E3016" s="365" t="str">
        <f>IF(G3016="","",VLOOKUP(G3016,номенклатури!R:T,3,0))</f>
        <v/>
      </c>
      <c r="F3016" s="159" t="str">
        <f>IF(G3016="","",IF(ISERROR(VLOOKUP(G3016,номенклатури!V:V,1,0)),E3016*H3016,E3016*I3016))</f>
        <v/>
      </c>
      <c r="G3016" s="14"/>
      <c r="H3016" s="15"/>
      <c r="I3016" s="15"/>
      <c r="J3016" s="15"/>
      <c r="K3016" s="15"/>
      <c r="L3016" s="217"/>
      <c r="M3016" s="22"/>
      <c r="N3016" s="119" t="str">
        <f>IF(G3016="","",VLOOKUP(G3016,номенклатури!R:U,4,0))</f>
        <v/>
      </c>
      <c r="O3016" s="119" t="str">
        <f>IF(M3016="","",VLOOKUP(M3016,'14'!D:D,1,0))</f>
        <v/>
      </c>
    </row>
    <row r="3017" spans="1:15" ht="12.75" customHeight="1" x14ac:dyDescent="0.2">
      <c r="A3017" s="36" t="str">
        <f>'0'!$A$4</f>
        <v>………………..</v>
      </c>
      <c r="B3017" s="37">
        <f>'0'!$A$2</f>
        <v>46112</v>
      </c>
      <c r="C3017" s="37" t="s">
        <v>1243</v>
      </c>
      <c r="D3017" s="119" t="str">
        <f>IF(G3017="","",VLOOKUP(G3017,номенклатури!R:T,2,0))</f>
        <v/>
      </c>
      <c r="E3017" s="365" t="str">
        <f>IF(G3017="","",VLOOKUP(G3017,номенклатури!R:T,3,0))</f>
        <v/>
      </c>
      <c r="F3017" s="159" t="str">
        <f>IF(G3017="","",IF(ISERROR(VLOOKUP(G3017,номенклатури!V:V,1,0)),E3017*H3017,E3017*I3017))</f>
        <v/>
      </c>
      <c r="G3017" s="14"/>
      <c r="H3017" s="15"/>
      <c r="I3017" s="15"/>
      <c r="J3017" s="15"/>
      <c r="K3017" s="15"/>
      <c r="L3017" s="217"/>
      <c r="M3017" s="22"/>
      <c r="N3017" s="119" t="str">
        <f>IF(G3017="","",VLOOKUP(G3017,номенклатури!R:U,4,0))</f>
        <v/>
      </c>
      <c r="O3017" s="119" t="str">
        <f>IF(M3017="","",VLOOKUP(M3017,'14'!D:D,1,0))</f>
        <v/>
      </c>
    </row>
    <row r="3018" spans="1:15" ht="12.75" customHeight="1" x14ac:dyDescent="0.2">
      <c r="A3018" s="36" t="str">
        <f>'0'!$A$4</f>
        <v>………………..</v>
      </c>
      <c r="B3018" s="37">
        <f>'0'!$A$2</f>
        <v>46112</v>
      </c>
      <c r="C3018" s="37" t="s">
        <v>1243</v>
      </c>
      <c r="D3018" s="119" t="str">
        <f>IF(G3018="","",VLOOKUP(G3018,номенклатури!R:T,2,0))</f>
        <v/>
      </c>
      <c r="E3018" s="365" t="str">
        <f>IF(G3018="","",VLOOKUP(G3018,номенклатури!R:T,3,0))</f>
        <v/>
      </c>
      <c r="F3018" s="159" t="str">
        <f>IF(G3018="","",IF(ISERROR(VLOOKUP(G3018,номенклатури!V:V,1,0)),E3018*H3018,E3018*I3018))</f>
        <v/>
      </c>
      <c r="G3018" s="14"/>
      <c r="H3018" s="15"/>
      <c r="I3018" s="15"/>
      <c r="J3018" s="15"/>
      <c r="K3018" s="15"/>
      <c r="L3018" s="217"/>
      <c r="M3018" s="22"/>
      <c r="N3018" s="119" t="str">
        <f>IF(G3018="","",VLOOKUP(G3018,номенклатури!R:U,4,0))</f>
        <v/>
      </c>
      <c r="O3018" s="119" t="str">
        <f>IF(M3018="","",VLOOKUP(M3018,'14'!D:D,1,0))</f>
        <v/>
      </c>
    </row>
    <row r="3019" spans="1:15" ht="12.75" customHeight="1" x14ac:dyDescent="0.2">
      <c r="A3019" s="36" t="str">
        <f>'0'!$A$4</f>
        <v>………………..</v>
      </c>
      <c r="B3019" s="37">
        <f>'0'!$A$2</f>
        <v>46112</v>
      </c>
      <c r="C3019" s="37" t="s">
        <v>1243</v>
      </c>
      <c r="D3019" s="119" t="str">
        <f>IF(G3019="","",VLOOKUP(G3019,номенклатури!R:T,2,0))</f>
        <v/>
      </c>
      <c r="E3019" s="365" t="str">
        <f>IF(G3019="","",VLOOKUP(G3019,номенклатури!R:T,3,0))</f>
        <v/>
      </c>
      <c r="F3019" s="159" t="str">
        <f>IF(G3019="","",IF(ISERROR(VLOOKUP(G3019,номенклатури!V:V,1,0)),E3019*H3019,E3019*I3019))</f>
        <v/>
      </c>
      <c r="G3019" s="14"/>
      <c r="H3019" s="15"/>
      <c r="I3019" s="15"/>
      <c r="J3019" s="15"/>
      <c r="K3019" s="15"/>
      <c r="L3019" s="217"/>
      <c r="M3019" s="22"/>
      <c r="N3019" s="119" t="str">
        <f>IF(G3019="","",VLOOKUP(G3019,номенклатури!R:U,4,0))</f>
        <v/>
      </c>
      <c r="O3019" s="119" t="str">
        <f>IF(M3019="","",VLOOKUP(M3019,'14'!D:D,1,0))</f>
        <v/>
      </c>
    </row>
    <row r="3020" spans="1:15" ht="12.75" customHeight="1" x14ac:dyDescent="0.2">
      <c r="A3020" s="36" t="str">
        <f>'0'!$A$4</f>
        <v>………………..</v>
      </c>
      <c r="B3020" s="37">
        <f>'0'!$A$2</f>
        <v>46112</v>
      </c>
      <c r="C3020" s="37" t="s">
        <v>1243</v>
      </c>
      <c r="D3020" s="119" t="str">
        <f>IF(G3020="","",VLOOKUP(G3020,номенклатури!R:T,2,0))</f>
        <v/>
      </c>
      <c r="E3020" s="365" t="str">
        <f>IF(G3020="","",VLOOKUP(G3020,номенклатури!R:T,3,0))</f>
        <v/>
      </c>
      <c r="F3020" s="159" t="str">
        <f>IF(G3020="","",IF(ISERROR(VLOOKUP(G3020,номенклатури!V:V,1,0)),E3020*H3020,E3020*I3020))</f>
        <v/>
      </c>
      <c r="G3020" s="14"/>
      <c r="H3020" s="15"/>
      <c r="I3020" s="15"/>
      <c r="J3020" s="15"/>
      <c r="K3020" s="15"/>
      <c r="L3020" s="217"/>
      <c r="M3020" s="22"/>
      <c r="N3020" s="119" t="str">
        <f>IF(G3020="","",VLOOKUP(G3020,номенклатури!R:U,4,0))</f>
        <v/>
      </c>
      <c r="O3020" s="119" t="str">
        <f>IF(M3020="","",VLOOKUP(M3020,'14'!D:D,1,0))</f>
        <v/>
      </c>
    </row>
    <row r="3021" spans="1:15" ht="12.75" customHeight="1" x14ac:dyDescent="0.2">
      <c r="A3021" s="36" t="str">
        <f>'0'!$A$4</f>
        <v>………………..</v>
      </c>
      <c r="B3021" s="37">
        <f>'0'!$A$2</f>
        <v>46112</v>
      </c>
      <c r="C3021" s="37" t="s">
        <v>1243</v>
      </c>
      <c r="D3021" s="119" t="str">
        <f>IF(G3021="","",VLOOKUP(G3021,номенклатури!R:T,2,0))</f>
        <v/>
      </c>
      <c r="E3021" s="365" t="str">
        <f>IF(G3021="","",VLOOKUP(G3021,номенклатури!R:T,3,0))</f>
        <v/>
      </c>
      <c r="F3021" s="159" t="str">
        <f>IF(G3021="","",IF(ISERROR(VLOOKUP(G3021,номенклатури!V:V,1,0)),E3021*H3021,E3021*I3021))</f>
        <v/>
      </c>
      <c r="G3021" s="14"/>
      <c r="H3021" s="15"/>
      <c r="I3021" s="15"/>
      <c r="J3021" s="15"/>
      <c r="K3021" s="15"/>
      <c r="L3021" s="217"/>
      <c r="M3021" s="22"/>
      <c r="N3021" s="119" t="str">
        <f>IF(G3021="","",VLOOKUP(G3021,номенклатури!R:U,4,0))</f>
        <v/>
      </c>
      <c r="O3021" s="119" t="str">
        <f>IF(M3021="","",VLOOKUP(M3021,'14'!D:D,1,0))</f>
        <v/>
      </c>
    </row>
    <row r="3022" spans="1:15" ht="12.75" customHeight="1" x14ac:dyDescent="0.2">
      <c r="A3022" s="36" t="str">
        <f>'0'!$A$4</f>
        <v>………………..</v>
      </c>
      <c r="B3022" s="37">
        <f>'0'!$A$2</f>
        <v>46112</v>
      </c>
      <c r="C3022" s="37" t="s">
        <v>1243</v>
      </c>
      <c r="D3022" s="119" t="str">
        <f>IF(G3022="","",VLOOKUP(G3022,номенклатури!R:T,2,0))</f>
        <v/>
      </c>
      <c r="E3022" s="365" t="str">
        <f>IF(G3022="","",VLOOKUP(G3022,номенклатури!R:T,3,0))</f>
        <v/>
      </c>
      <c r="F3022" s="159" t="str">
        <f>IF(G3022="","",IF(ISERROR(VLOOKUP(G3022,номенклатури!V:V,1,0)),E3022*H3022,E3022*I3022))</f>
        <v/>
      </c>
      <c r="G3022" s="14"/>
      <c r="H3022" s="15"/>
      <c r="I3022" s="15"/>
      <c r="J3022" s="15"/>
      <c r="K3022" s="15"/>
      <c r="L3022" s="217"/>
      <c r="M3022" s="22"/>
      <c r="N3022" s="119" t="str">
        <f>IF(G3022="","",VLOOKUP(G3022,номенклатури!R:U,4,0))</f>
        <v/>
      </c>
      <c r="O3022" s="119" t="str">
        <f>IF(M3022="","",VLOOKUP(M3022,'14'!D:D,1,0))</f>
        <v/>
      </c>
    </row>
    <row r="3023" spans="1:15" ht="12.75" customHeight="1" x14ac:dyDescent="0.2">
      <c r="A3023" s="36" t="str">
        <f>'0'!$A$4</f>
        <v>………………..</v>
      </c>
      <c r="B3023" s="37">
        <f>'0'!$A$2</f>
        <v>46112</v>
      </c>
      <c r="C3023" s="37" t="s">
        <v>1243</v>
      </c>
      <c r="D3023" s="119" t="str">
        <f>IF(G3023="","",VLOOKUP(G3023,номенклатури!R:T,2,0))</f>
        <v/>
      </c>
      <c r="E3023" s="365" t="str">
        <f>IF(G3023="","",VLOOKUP(G3023,номенклатури!R:T,3,0))</f>
        <v/>
      </c>
      <c r="F3023" s="159" t="str">
        <f>IF(G3023="","",IF(ISERROR(VLOOKUP(G3023,номенклатури!V:V,1,0)),E3023*H3023,E3023*I3023))</f>
        <v/>
      </c>
      <c r="G3023" s="14"/>
      <c r="H3023" s="15"/>
      <c r="I3023" s="15"/>
      <c r="J3023" s="15"/>
      <c r="K3023" s="15"/>
      <c r="L3023" s="217"/>
      <c r="M3023" s="22"/>
      <c r="N3023" s="119" t="str">
        <f>IF(G3023="","",VLOOKUP(G3023,номенклатури!R:U,4,0))</f>
        <v/>
      </c>
      <c r="O3023" s="119" t="str">
        <f>IF(M3023="","",VLOOKUP(M3023,'14'!D:D,1,0))</f>
        <v/>
      </c>
    </row>
    <row r="3024" spans="1:15" ht="12.75" customHeight="1" x14ac:dyDescent="0.2">
      <c r="A3024" s="36" t="str">
        <f>'0'!$A$4</f>
        <v>………………..</v>
      </c>
      <c r="B3024" s="37">
        <f>'0'!$A$2</f>
        <v>46112</v>
      </c>
      <c r="C3024" s="37" t="s">
        <v>1243</v>
      </c>
      <c r="D3024" s="119" t="str">
        <f>IF(G3024="","",VLOOKUP(G3024,номенклатури!R:T,2,0))</f>
        <v/>
      </c>
      <c r="E3024" s="365" t="str">
        <f>IF(G3024="","",VLOOKUP(G3024,номенклатури!R:T,3,0))</f>
        <v/>
      </c>
      <c r="F3024" s="159" t="str">
        <f>IF(G3024="","",IF(ISERROR(VLOOKUP(G3024,номенклатури!V:V,1,0)),E3024*H3024,E3024*I3024))</f>
        <v/>
      </c>
      <c r="G3024" s="14"/>
      <c r="H3024" s="15"/>
      <c r="I3024" s="15"/>
      <c r="J3024" s="15"/>
      <c r="K3024" s="15"/>
      <c r="L3024" s="217"/>
      <c r="M3024" s="22"/>
      <c r="N3024" s="119" t="str">
        <f>IF(G3024="","",VLOOKUP(G3024,номенклатури!R:U,4,0))</f>
        <v/>
      </c>
      <c r="O3024" s="119" t="str">
        <f>IF(M3024="","",VLOOKUP(M3024,'14'!D:D,1,0))</f>
        <v/>
      </c>
    </row>
    <row r="3025" spans="1:15" ht="12.75" customHeight="1" x14ac:dyDescent="0.2">
      <c r="A3025" s="36" t="str">
        <f>'0'!$A$4</f>
        <v>………………..</v>
      </c>
      <c r="B3025" s="37">
        <f>'0'!$A$2</f>
        <v>46112</v>
      </c>
      <c r="C3025" s="37" t="s">
        <v>1243</v>
      </c>
      <c r="D3025" s="119" t="str">
        <f>IF(G3025="","",VLOOKUP(G3025,номенклатури!R:T,2,0))</f>
        <v/>
      </c>
      <c r="E3025" s="365" t="str">
        <f>IF(G3025="","",VLOOKUP(G3025,номенклатури!R:T,3,0))</f>
        <v/>
      </c>
      <c r="F3025" s="159" t="str">
        <f>IF(G3025="","",IF(ISERROR(VLOOKUP(G3025,номенклатури!V:V,1,0)),E3025*H3025,E3025*I3025))</f>
        <v/>
      </c>
      <c r="G3025" s="14"/>
      <c r="H3025" s="15"/>
      <c r="I3025" s="15"/>
      <c r="J3025" s="15"/>
      <c r="K3025" s="15"/>
      <c r="L3025" s="217"/>
      <c r="M3025" s="22"/>
      <c r="N3025" s="119" t="str">
        <f>IF(G3025="","",VLOOKUP(G3025,номенклатури!R:U,4,0))</f>
        <v/>
      </c>
      <c r="O3025" s="119" t="str">
        <f>IF(M3025="","",VLOOKUP(M3025,'14'!D:D,1,0))</f>
        <v/>
      </c>
    </row>
    <row r="3026" spans="1:15" ht="12.75" customHeight="1" x14ac:dyDescent="0.2">
      <c r="A3026" s="36" t="str">
        <f>'0'!$A$4</f>
        <v>………………..</v>
      </c>
      <c r="B3026" s="37">
        <f>'0'!$A$2</f>
        <v>46112</v>
      </c>
      <c r="C3026" s="37" t="s">
        <v>1243</v>
      </c>
      <c r="D3026" s="119" t="str">
        <f>IF(G3026="","",VLOOKUP(G3026,номенклатури!R:T,2,0))</f>
        <v/>
      </c>
      <c r="E3026" s="365" t="str">
        <f>IF(G3026="","",VLOOKUP(G3026,номенклатури!R:T,3,0))</f>
        <v/>
      </c>
      <c r="F3026" s="159" t="str">
        <f>IF(G3026="","",IF(ISERROR(VLOOKUP(G3026,номенклатури!V:V,1,0)),E3026*H3026,E3026*I3026))</f>
        <v/>
      </c>
      <c r="G3026" s="14"/>
      <c r="H3026" s="15"/>
      <c r="I3026" s="15"/>
      <c r="J3026" s="15"/>
      <c r="K3026" s="15"/>
      <c r="L3026" s="217"/>
      <c r="M3026" s="22"/>
      <c r="N3026" s="119" t="str">
        <f>IF(G3026="","",VLOOKUP(G3026,номенклатури!R:U,4,0))</f>
        <v/>
      </c>
      <c r="O3026" s="119" t="str">
        <f>IF(M3026="","",VLOOKUP(M3026,'14'!D:D,1,0))</f>
        <v/>
      </c>
    </row>
    <row r="3027" spans="1:15" ht="12.75" customHeight="1" x14ac:dyDescent="0.2">
      <c r="A3027" s="36" t="str">
        <f>'0'!$A$4</f>
        <v>………………..</v>
      </c>
      <c r="B3027" s="37">
        <f>'0'!$A$2</f>
        <v>46112</v>
      </c>
      <c r="C3027" s="37" t="s">
        <v>1243</v>
      </c>
      <c r="D3027" s="119" t="str">
        <f>IF(G3027="","",VLOOKUP(G3027,номенклатури!R:T,2,0))</f>
        <v/>
      </c>
      <c r="E3027" s="365" t="str">
        <f>IF(G3027="","",VLOOKUP(G3027,номенклатури!R:T,3,0))</f>
        <v/>
      </c>
      <c r="F3027" s="159" t="str">
        <f>IF(G3027="","",IF(ISERROR(VLOOKUP(G3027,номенклатури!V:V,1,0)),E3027*H3027,E3027*I3027))</f>
        <v/>
      </c>
      <c r="G3027" s="14"/>
      <c r="H3027" s="15"/>
      <c r="I3027" s="15"/>
      <c r="J3027" s="15"/>
      <c r="K3027" s="15"/>
      <c r="L3027" s="217"/>
      <c r="M3027" s="22"/>
      <c r="N3027" s="119" t="str">
        <f>IF(G3027="","",VLOOKUP(G3027,номенклатури!R:U,4,0))</f>
        <v/>
      </c>
      <c r="O3027" s="119" t="str">
        <f>IF(M3027="","",VLOOKUP(M3027,'14'!D:D,1,0))</f>
        <v/>
      </c>
    </row>
    <row r="3028" spans="1:15" ht="12.75" customHeight="1" x14ac:dyDescent="0.2">
      <c r="A3028" s="36" t="str">
        <f>'0'!$A$4</f>
        <v>………………..</v>
      </c>
      <c r="B3028" s="37">
        <f>'0'!$A$2</f>
        <v>46112</v>
      </c>
      <c r="C3028" s="37" t="s">
        <v>1243</v>
      </c>
      <c r="D3028" s="119" t="str">
        <f>IF(G3028="","",VLOOKUP(G3028,номенклатури!R:T,2,0))</f>
        <v/>
      </c>
      <c r="E3028" s="365" t="str">
        <f>IF(G3028="","",VLOOKUP(G3028,номенклатури!R:T,3,0))</f>
        <v/>
      </c>
      <c r="F3028" s="159" t="str">
        <f>IF(G3028="","",IF(ISERROR(VLOOKUP(G3028,номенклатури!V:V,1,0)),E3028*H3028,E3028*I3028))</f>
        <v/>
      </c>
      <c r="G3028" s="14"/>
      <c r="H3028" s="15"/>
      <c r="I3028" s="15"/>
      <c r="J3028" s="15"/>
      <c r="K3028" s="15"/>
      <c r="L3028" s="217"/>
      <c r="M3028" s="22"/>
      <c r="N3028" s="119" t="str">
        <f>IF(G3028="","",VLOOKUP(G3028,номенклатури!R:U,4,0))</f>
        <v/>
      </c>
      <c r="O3028" s="119" t="str">
        <f>IF(M3028="","",VLOOKUP(M3028,'14'!D:D,1,0))</f>
        <v/>
      </c>
    </row>
    <row r="3029" spans="1:15" ht="12.75" customHeight="1" x14ac:dyDescent="0.2">
      <c r="A3029" s="36" t="str">
        <f>'0'!$A$4</f>
        <v>………………..</v>
      </c>
      <c r="B3029" s="37">
        <f>'0'!$A$2</f>
        <v>46112</v>
      </c>
      <c r="C3029" s="37" t="s">
        <v>1243</v>
      </c>
      <c r="D3029" s="119" t="str">
        <f>IF(G3029="","",VLOOKUP(G3029,номенклатури!R:T,2,0))</f>
        <v/>
      </c>
      <c r="E3029" s="365" t="str">
        <f>IF(G3029="","",VLOOKUP(G3029,номенклатури!R:T,3,0))</f>
        <v/>
      </c>
      <c r="F3029" s="159" t="str">
        <f>IF(G3029="","",IF(ISERROR(VLOOKUP(G3029,номенклатури!V:V,1,0)),E3029*H3029,E3029*I3029))</f>
        <v/>
      </c>
      <c r="G3029" s="14"/>
      <c r="H3029" s="15"/>
      <c r="I3029" s="15"/>
      <c r="J3029" s="15"/>
      <c r="K3029" s="15"/>
      <c r="L3029" s="217"/>
      <c r="M3029" s="22"/>
      <c r="N3029" s="119" t="str">
        <f>IF(G3029="","",VLOOKUP(G3029,номенклатури!R:U,4,0))</f>
        <v/>
      </c>
      <c r="O3029" s="119" t="str">
        <f>IF(M3029="","",VLOOKUP(M3029,'14'!D:D,1,0))</f>
        <v/>
      </c>
    </row>
    <row r="3030" spans="1:15" ht="12.75" customHeight="1" x14ac:dyDescent="0.2">
      <c r="A3030" s="36" t="str">
        <f>'0'!$A$4</f>
        <v>………………..</v>
      </c>
      <c r="B3030" s="37">
        <f>'0'!$A$2</f>
        <v>46112</v>
      </c>
      <c r="C3030" s="37" t="s">
        <v>1243</v>
      </c>
      <c r="D3030" s="119" t="str">
        <f>IF(G3030="","",VLOOKUP(G3030,номенклатури!R:T,2,0))</f>
        <v/>
      </c>
      <c r="E3030" s="365" t="str">
        <f>IF(G3030="","",VLOOKUP(G3030,номенклатури!R:T,3,0))</f>
        <v/>
      </c>
      <c r="F3030" s="159" t="str">
        <f>IF(G3030="","",IF(ISERROR(VLOOKUP(G3030,номенклатури!V:V,1,0)),E3030*H3030,E3030*I3030))</f>
        <v/>
      </c>
      <c r="G3030" s="14"/>
      <c r="H3030" s="15"/>
      <c r="I3030" s="15"/>
      <c r="J3030" s="15"/>
      <c r="K3030" s="15"/>
      <c r="L3030" s="217"/>
      <c r="M3030" s="22"/>
      <c r="N3030" s="119" t="str">
        <f>IF(G3030="","",VLOOKUP(G3030,номенклатури!R:U,4,0))</f>
        <v/>
      </c>
      <c r="O3030" s="119" t="str">
        <f>IF(M3030="","",VLOOKUP(M3030,'14'!D:D,1,0))</f>
        <v/>
      </c>
    </row>
    <row r="3031" spans="1:15" ht="12.75" customHeight="1" x14ac:dyDescent="0.2">
      <c r="A3031" s="36" t="str">
        <f>'0'!$A$4</f>
        <v>………………..</v>
      </c>
      <c r="B3031" s="37">
        <f>'0'!$A$2</f>
        <v>46112</v>
      </c>
      <c r="C3031" s="37" t="s">
        <v>1243</v>
      </c>
      <c r="D3031" s="119" t="str">
        <f>IF(G3031="","",VLOOKUP(G3031,номенклатури!R:T,2,0))</f>
        <v/>
      </c>
      <c r="E3031" s="365" t="str">
        <f>IF(G3031="","",VLOOKUP(G3031,номенклатури!R:T,3,0))</f>
        <v/>
      </c>
      <c r="F3031" s="159" t="str">
        <f>IF(G3031="","",IF(ISERROR(VLOOKUP(G3031,номенклатури!V:V,1,0)),E3031*H3031,E3031*I3031))</f>
        <v/>
      </c>
      <c r="G3031" s="14"/>
      <c r="H3031" s="15"/>
      <c r="I3031" s="15"/>
      <c r="J3031" s="15"/>
      <c r="K3031" s="15"/>
      <c r="L3031" s="217"/>
      <c r="M3031" s="22"/>
      <c r="N3031" s="119" t="str">
        <f>IF(G3031="","",VLOOKUP(G3031,номенклатури!R:U,4,0))</f>
        <v/>
      </c>
      <c r="O3031" s="119" t="str">
        <f>IF(M3031="","",VLOOKUP(M3031,'14'!D:D,1,0))</f>
        <v/>
      </c>
    </row>
    <row r="3032" spans="1:15" ht="12.75" customHeight="1" x14ac:dyDescent="0.2">
      <c r="A3032" s="36" t="str">
        <f>'0'!$A$4</f>
        <v>………………..</v>
      </c>
      <c r="B3032" s="37">
        <f>'0'!$A$2</f>
        <v>46112</v>
      </c>
      <c r="C3032" s="37" t="s">
        <v>1243</v>
      </c>
      <c r="D3032" s="119" t="str">
        <f>IF(G3032="","",VLOOKUP(G3032,номенклатури!R:T,2,0))</f>
        <v/>
      </c>
      <c r="E3032" s="365" t="str">
        <f>IF(G3032="","",VLOOKUP(G3032,номенклатури!R:T,3,0))</f>
        <v/>
      </c>
      <c r="F3032" s="159" t="str">
        <f>IF(G3032="","",IF(ISERROR(VLOOKUP(G3032,номенклатури!V:V,1,0)),E3032*H3032,E3032*I3032))</f>
        <v/>
      </c>
      <c r="G3032" s="14"/>
      <c r="H3032" s="15"/>
      <c r="I3032" s="15"/>
      <c r="J3032" s="15"/>
      <c r="K3032" s="15"/>
      <c r="L3032" s="217"/>
      <c r="M3032" s="22"/>
      <c r="N3032" s="119" t="str">
        <f>IF(G3032="","",VLOOKUP(G3032,номенклатури!R:U,4,0))</f>
        <v/>
      </c>
      <c r="O3032" s="119" t="str">
        <f>IF(M3032="","",VLOOKUP(M3032,'14'!D:D,1,0))</f>
        <v/>
      </c>
    </row>
    <row r="3033" spans="1:15" ht="12.75" customHeight="1" x14ac:dyDescent="0.2">
      <c r="A3033" s="36" t="str">
        <f>'0'!$A$4</f>
        <v>………………..</v>
      </c>
      <c r="B3033" s="37">
        <f>'0'!$A$2</f>
        <v>46112</v>
      </c>
      <c r="C3033" s="37" t="s">
        <v>1243</v>
      </c>
      <c r="D3033" s="119" t="str">
        <f>IF(G3033="","",VLOOKUP(G3033,номенклатури!R:T,2,0))</f>
        <v/>
      </c>
      <c r="E3033" s="365" t="str">
        <f>IF(G3033="","",VLOOKUP(G3033,номенклатури!R:T,3,0))</f>
        <v/>
      </c>
      <c r="F3033" s="159" t="str">
        <f>IF(G3033="","",IF(ISERROR(VLOOKUP(G3033,номенклатури!V:V,1,0)),E3033*H3033,E3033*I3033))</f>
        <v/>
      </c>
      <c r="G3033" s="14"/>
      <c r="H3033" s="15"/>
      <c r="I3033" s="15"/>
      <c r="J3033" s="15"/>
      <c r="K3033" s="15"/>
      <c r="L3033" s="217"/>
      <c r="M3033" s="22"/>
      <c r="N3033" s="119" t="str">
        <f>IF(G3033="","",VLOOKUP(G3033,номенклатури!R:U,4,0))</f>
        <v/>
      </c>
      <c r="O3033" s="119" t="str">
        <f>IF(M3033="","",VLOOKUP(M3033,'14'!D:D,1,0))</f>
        <v/>
      </c>
    </row>
    <row r="3034" spans="1:15" ht="12.75" customHeight="1" x14ac:dyDescent="0.2">
      <c r="A3034" s="36" t="str">
        <f>'0'!$A$4</f>
        <v>………………..</v>
      </c>
      <c r="B3034" s="37">
        <f>'0'!$A$2</f>
        <v>46112</v>
      </c>
      <c r="C3034" s="37" t="s">
        <v>1243</v>
      </c>
      <c r="D3034" s="119" t="str">
        <f>IF(G3034="","",VLOOKUP(G3034,номенклатури!R:T,2,0))</f>
        <v/>
      </c>
      <c r="E3034" s="365" t="str">
        <f>IF(G3034="","",VLOOKUP(G3034,номенклатури!R:T,3,0))</f>
        <v/>
      </c>
      <c r="F3034" s="159" t="str">
        <f>IF(G3034="","",IF(ISERROR(VLOOKUP(G3034,номенклатури!V:V,1,0)),E3034*H3034,E3034*I3034))</f>
        <v/>
      </c>
      <c r="G3034" s="14"/>
      <c r="H3034" s="15"/>
      <c r="I3034" s="15"/>
      <c r="J3034" s="15"/>
      <c r="K3034" s="15"/>
      <c r="L3034" s="217"/>
      <c r="M3034" s="22"/>
      <c r="N3034" s="119" t="str">
        <f>IF(G3034="","",VLOOKUP(G3034,номенклатури!R:U,4,0))</f>
        <v/>
      </c>
      <c r="O3034" s="119" t="str">
        <f>IF(M3034="","",VLOOKUP(M3034,'14'!D:D,1,0))</f>
        <v/>
      </c>
    </row>
    <row r="3035" spans="1:15" ht="12.75" customHeight="1" x14ac:dyDescent="0.2">
      <c r="A3035" s="36" t="str">
        <f>'0'!$A$4</f>
        <v>………………..</v>
      </c>
      <c r="B3035" s="37">
        <f>'0'!$A$2</f>
        <v>46112</v>
      </c>
      <c r="C3035" s="37" t="s">
        <v>1243</v>
      </c>
      <c r="D3035" s="119" t="str">
        <f>IF(G3035="","",VLOOKUP(G3035,номенклатури!R:T,2,0))</f>
        <v/>
      </c>
      <c r="E3035" s="365" t="str">
        <f>IF(G3035="","",VLOOKUP(G3035,номенклатури!R:T,3,0))</f>
        <v/>
      </c>
      <c r="F3035" s="159" t="str">
        <f>IF(G3035="","",IF(ISERROR(VLOOKUP(G3035,номенклатури!V:V,1,0)),E3035*H3035,E3035*I3035))</f>
        <v/>
      </c>
      <c r="G3035" s="14"/>
      <c r="H3035" s="15"/>
      <c r="I3035" s="15"/>
      <c r="J3035" s="15"/>
      <c r="K3035" s="15"/>
      <c r="L3035" s="217"/>
      <c r="M3035" s="22"/>
      <c r="N3035" s="119" t="str">
        <f>IF(G3035="","",VLOOKUP(G3035,номенклатури!R:U,4,0))</f>
        <v/>
      </c>
      <c r="O3035" s="119" t="str">
        <f>IF(M3035="","",VLOOKUP(M3035,'14'!D:D,1,0))</f>
        <v/>
      </c>
    </row>
    <row r="3036" spans="1:15" ht="12.75" customHeight="1" x14ac:dyDescent="0.2">
      <c r="A3036" s="36" t="str">
        <f>'0'!$A$4</f>
        <v>………………..</v>
      </c>
      <c r="B3036" s="37">
        <f>'0'!$A$2</f>
        <v>46112</v>
      </c>
      <c r="C3036" s="37" t="s">
        <v>1243</v>
      </c>
      <c r="D3036" s="119" t="str">
        <f>IF(G3036="","",VLOOKUP(G3036,номенклатури!R:T,2,0))</f>
        <v/>
      </c>
      <c r="E3036" s="365" t="str">
        <f>IF(G3036="","",VLOOKUP(G3036,номенклатури!R:T,3,0))</f>
        <v/>
      </c>
      <c r="F3036" s="159" t="str">
        <f>IF(G3036="","",IF(ISERROR(VLOOKUP(G3036,номенклатури!V:V,1,0)),E3036*H3036,E3036*I3036))</f>
        <v/>
      </c>
      <c r="G3036" s="14"/>
      <c r="H3036" s="15"/>
      <c r="I3036" s="15"/>
      <c r="J3036" s="15"/>
      <c r="K3036" s="15"/>
      <c r="L3036" s="217"/>
      <c r="M3036" s="22"/>
      <c r="N3036" s="119" t="str">
        <f>IF(G3036="","",VLOOKUP(G3036,номенклатури!R:U,4,0))</f>
        <v/>
      </c>
      <c r="O3036" s="119" t="str">
        <f>IF(M3036="","",VLOOKUP(M3036,'14'!D:D,1,0))</f>
        <v/>
      </c>
    </row>
    <row r="3037" spans="1:15" ht="12.75" customHeight="1" x14ac:dyDescent="0.2">
      <c r="A3037" s="36" t="str">
        <f>'0'!$A$4</f>
        <v>………………..</v>
      </c>
      <c r="B3037" s="37">
        <f>'0'!$A$2</f>
        <v>46112</v>
      </c>
      <c r="C3037" s="37" t="s">
        <v>1243</v>
      </c>
      <c r="D3037" s="119" t="str">
        <f>IF(G3037="","",VLOOKUP(G3037,номенклатури!R:T,2,0))</f>
        <v/>
      </c>
      <c r="E3037" s="365" t="str">
        <f>IF(G3037="","",VLOOKUP(G3037,номенклатури!R:T,3,0))</f>
        <v/>
      </c>
      <c r="F3037" s="159" t="str">
        <f>IF(G3037="","",IF(ISERROR(VLOOKUP(G3037,номенклатури!V:V,1,0)),E3037*H3037,E3037*I3037))</f>
        <v/>
      </c>
      <c r="G3037" s="14"/>
      <c r="H3037" s="15"/>
      <c r="I3037" s="15"/>
      <c r="J3037" s="15"/>
      <c r="K3037" s="15"/>
      <c r="L3037" s="217"/>
      <c r="M3037" s="22"/>
      <c r="N3037" s="119" t="str">
        <f>IF(G3037="","",VLOOKUP(G3037,номенклатури!R:U,4,0))</f>
        <v/>
      </c>
      <c r="O3037" s="119" t="str">
        <f>IF(M3037="","",VLOOKUP(M3037,'14'!D:D,1,0))</f>
        <v/>
      </c>
    </row>
    <row r="3038" spans="1:15" ht="12.75" customHeight="1" x14ac:dyDescent="0.2">
      <c r="A3038" s="36" t="str">
        <f>'0'!$A$4</f>
        <v>………………..</v>
      </c>
      <c r="B3038" s="37">
        <f>'0'!$A$2</f>
        <v>46112</v>
      </c>
      <c r="C3038" s="37" t="s">
        <v>1243</v>
      </c>
      <c r="D3038" s="119" t="str">
        <f>IF(G3038="","",VLOOKUP(G3038,номенклатури!R:T,2,0))</f>
        <v/>
      </c>
      <c r="E3038" s="365" t="str">
        <f>IF(G3038="","",VLOOKUP(G3038,номенклатури!R:T,3,0))</f>
        <v/>
      </c>
      <c r="F3038" s="159" t="str">
        <f>IF(G3038="","",IF(ISERROR(VLOOKUP(G3038,номенклатури!V:V,1,0)),E3038*H3038,E3038*I3038))</f>
        <v/>
      </c>
      <c r="G3038" s="14"/>
      <c r="H3038" s="15"/>
      <c r="I3038" s="15"/>
      <c r="J3038" s="15"/>
      <c r="K3038" s="15"/>
      <c r="L3038" s="217"/>
      <c r="M3038" s="22"/>
      <c r="N3038" s="119" t="str">
        <f>IF(G3038="","",VLOOKUP(G3038,номенклатури!R:U,4,0))</f>
        <v/>
      </c>
      <c r="O3038" s="119" t="str">
        <f>IF(M3038="","",VLOOKUP(M3038,'14'!D:D,1,0))</f>
        <v/>
      </c>
    </row>
    <row r="3039" spans="1:15" ht="12.75" customHeight="1" x14ac:dyDescent="0.2">
      <c r="A3039" s="36" t="str">
        <f>'0'!$A$4</f>
        <v>………………..</v>
      </c>
      <c r="B3039" s="37">
        <f>'0'!$A$2</f>
        <v>46112</v>
      </c>
      <c r="C3039" s="37" t="s">
        <v>1243</v>
      </c>
      <c r="D3039" s="119" t="str">
        <f>IF(G3039="","",VLOOKUP(G3039,номенклатури!R:T,2,0))</f>
        <v/>
      </c>
      <c r="E3039" s="365" t="str">
        <f>IF(G3039="","",VLOOKUP(G3039,номенклатури!R:T,3,0))</f>
        <v/>
      </c>
      <c r="F3039" s="159" t="str">
        <f>IF(G3039="","",IF(ISERROR(VLOOKUP(G3039,номенклатури!V:V,1,0)),E3039*H3039,E3039*I3039))</f>
        <v/>
      </c>
      <c r="G3039" s="14"/>
      <c r="H3039" s="15"/>
      <c r="I3039" s="15"/>
      <c r="J3039" s="15"/>
      <c r="K3039" s="15"/>
      <c r="L3039" s="217"/>
      <c r="M3039" s="22"/>
      <c r="N3039" s="119" t="str">
        <f>IF(G3039="","",VLOOKUP(G3039,номенклатури!R:U,4,0))</f>
        <v/>
      </c>
      <c r="O3039" s="119" t="str">
        <f>IF(M3039="","",VLOOKUP(M3039,'14'!D:D,1,0))</f>
        <v/>
      </c>
    </row>
    <row r="3040" spans="1:15" ht="12.75" customHeight="1" x14ac:dyDescent="0.2">
      <c r="A3040" s="36" t="str">
        <f>'0'!$A$4</f>
        <v>………………..</v>
      </c>
      <c r="B3040" s="37">
        <f>'0'!$A$2</f>
        <v>46112</v>
      </c>
      <c r="C3040" s="37" t="s">
        <v>1243</v>
      </c>
      <c r="D3040" s="119" t="str">
        <f>IF(G3040="","",VLOOKUP(G3040,номенклатури!R:T,2,0))</f>
        <v/>
      </c>
      <c r="E3040" s="365" t="str">
        <f>IF(G3040="","",VLOOKUP(G3040,номенклатури!R:T,3,0))</f>
        <v/>
      </c>
      <c r="F3040" s="159" t="str">
        <f>IF(G3040="","",IF(ISERROR(VLOOKUP(G3040,номенклатури!V:V,1,0)),E3040*H3040,E3040*I3040))</f>
        <v/>
      </c>
      <c r="G3040" s="14"/>
      <c r="H3040" s="15"/>
      <c r="I3040" s="15"/>
      <c r="J3040" s="15"/>
      <c r="K3040" s="15"/>
      <c r="L3040" s="217"/>
      <c r="M3040" s="22"/>
      <c r="N3040" s="119" t="str">
        <f>IF(G3040="","",VLOOKUP(G3040,номенклатури!R:U,4,0))</f>
        <v/>
      </c>
      <c r="O3040" s="119" t="str">
        <f>IF(M3040="","",VLOOKUP(M3040,'14'!D:D,1,0))</f>
        <v/>
      </c>
    </row>
    <row r="3041" spans="1:15" ht="12.75" customHeight="1" x14ac:dyDescent="0.2">
      <c r="A3041" s="36" t="str">
        <f>'0'!$A$4</f>
        <v>………………..</v>
      </c>
      <c r="B3041" s="37">
        <f>'0'!$A$2</f>
        <v>46112</v>
      </c>
      <c r="C3041" s="37" t="s">
        <v>1243</v>
      </c>
      <c r="D3041" s="119" t="str">
        <f>IF(G3041="","",VLOOKUP(G3041,номенклатури!R:T,2,0))</f>
        <v/>
      </c>
      <c r="E3041" s="365" t="str">
        <f>IF(G3041="","",VLOOKUP(G3041,номенклатури!R:T,3,0))</f>
        <v/>
      </c>
      <c r="F3041" s="159" t="str">
        <f>IF(G3041="","",IF(ISERROR(VLOOKUP(G3041,номенклатури!V:V,1,0)),E3041*H3041,E3041*I3041))</f>
        <v/>
      </c>
      <c r="G3041" s="14"/>
      <c r="H3041" s="15"/>
      <c r="I3041" s="15"/>
      <c r="J3041" s="15"/>
      <c r="K3041" s="15"/>
      <c r="L3041" s="217"/>
      <c r="M3041" s="22"/>
      <c r="N3041" s="119" t="str">
        <f>IF(G3041="","",VLOOKUP(G3041,номенклатури!R:U,4,0))</f>
        <v/>
      </c>
      <c r="O3041" s="119" t="str">
        <f>IF(M3041="","",VLOOKUP(M3041,'14'!D:D,1,0))</f>
        <v/>
      </c>
    </row>
    <row r="3042" spans="1:15" ht="12.75" customHeight="1" x14ac:dyDescent="0.2">
      <c r="A3042" s="36" t="str">
        <f>'0'!$A$4</f>
        <v>………………..</v>
      </c>
      <c r="B3042" s="37">
        <f>'0'!$A$2</f>
        <v>46112</v>
      </c>
      <c r="C3042" s="37" t="s">
        <v>1243</v>
      </c>
      <c r="D3042" s="119" t="str">
        <f>IF(G3042="","",VLOOKUP(G3042,номенклатури!R:T,2,0))</f>
        <v/>
      </c>
      <c r="E3042" s="365" t="str">
        <f>IF(G3042="","",VLOOKUP(G3042,номенклатури!R:T,3,0))</f>
        <v/>
      </c>
      <c r="F3042" s="159" t="str">
        <f>IF(G3042="","",IF(ISERROR(VLOOKUP(G3042,номенклатури!V:V,1,0)),E3042*H3042,E3042*I3042))</f>
        <v/>
      </c>
      <c r="G3042" s="14"/>
      <c r="H3042" s="15"/>
      <c r="I3042" s="15"/>
      <c r="J3042" s="15"/>
      <c r="K3042" s="15"/>
      <c r="L3042" s="217"/>
      <c r="M3042" s="22"/>
      <c r="N3042" s="119" t="str">
        <f>IF(G3042="","",VLOOKUP(G3042,номенклатури!R:U,4,0))</f>
        <v/>
      </c>
      <c r="O3042" s="119" t="str">
        <f>IF(M3042="","",VLOOKUP(M3042,'14'!D:D,1,0))</f>
        <v/>
      </c>
    </row>
    <row r="3043" spans="1:15" ht="12.75" customHeight="1" x14ac:dyDescent="0.2">
      <c r="A3043" s="36" t="str">
        <f>'0'!$A$4</f>
        <v>………………..</v>
      </c>
      <c r="B3043" s="37">
        <f>'0'!$A$2</f>
        <v>46112</v>
      </c>
      <c r="C3043" s="37" t="s">
        <v>1243</v>
      </c>
      <c r="D3043" s="119" t="str">
        <f>IF(G3043="","",VLOOKUP(G3043,номенклатури!R:T,2,0))</f>
        <v/>
      </c>
      <c r="E3043" s="365" t="str">
        <f>IF(G3043="","",VLOOKUP(G3043,номенклатури!R:T,3,0))</f>
        <v/>
      </c>
      <c r="F3043" s="159" t="str">
        <f>IF(G3043="","",IF(ISERROR(VLOOKUP(G3043,номенклатури!V:V,1,0)),E3043*H3043,E3043*I3043))</f>
        <v/>
      </c>
      <c r="G3043" s="14"/>
      <c r="H3043" s="15"/>
      <c r="I3043" s="15"/>
      <c r="J3043" s="15"/>
      <c r="K3043" s="15"/>
      <c r="L3043" s="217"/>
      <c r="M3043" s="22"/>
      <c r="N3043" s="119" t="str">
        <f>IF(G3043="","",VLOOKUP(G3043,номенклатури!R:U,4,0))</f>
        <v/>
      </c>
      <c r="O3043" s="119" t="str">
        <f>IF(M3043="","",VLOOKUP(M3043,'14'!D:D,1,0))</f>
        <v/>
      </c>
    </row>
    <row r="3044" spans="1:15" ht="12.75" customHeight="1" x14ac:dyDescent="0.2">
      <c r="A3044" s="36" t="str">
        <f>'0'!$A$4</f>
        <v>………………..</v>
      </c>
      <c r="B3044" s="37">
        <f>'0'!$A$2</f>
        <v>46112</v>
      </c>
      <c r="C3044" s="37" t="s">
        <v>1243</v>
      </c>
      <c r="D3044" s="119" t="str">
        <f>IF(G3044="","",VLOOKUP(G3044,номенклатури!R:T,2,0))</f>
        <v/>
      </c>
      <c r="E3044" s="365" t="str">
        <f>IF(G3044="","",VLOOKUP(G3044,номенклатури!R:T,3,0))</f>
        <v/>
      </c>
      <c r="F3044" s="159" t="str">
        <f>IF(G3044="","",IF(ISERROR(VLOOKUP(G3044,номенклатури!V:V,1,0)),E3044*H3044,E3044*I3044))</f>
        <v/>
      </c>
      <c r="G3044" s="14"/>
      <c r="H3044" s="15"/>
      <c r="I3044" s="15"/>
      <c r="J3044" s="15"/>
      <c r="K3044" s="15"/>
      <c r="L3044" s="217"/>
      <c r="M3044" s="22"/>
      <c r="N3044" s="119" t="str">
        <f>IF(G3044="","",VLOOKUP(G3044,номенклатури!R:U,4,0))</f>
        <v/>
      </c>
      <c r="O3044" s="119" t="str">
        <f>IF(M3044="","",VLOOKUP(M3044,'14'!D:D,1,0))</f>
        <v/>
      </c>
    </row>
    <row r="3045" spans="1:15" ht="12.75" customHeight="1" x14ac:dyDescent="0.2">
      <c r="A3045" s="36" t="str">
        <f>'0'!$A$4</f>
        <v>………………..</v>
      </c>
      <c r="B3045" s="37">
        <f>'0'!$A$2</f>
        <v>46112</v>
      </c>
      <c r="C3045" s="37" t="s">
        <v>1243</v>
      </c>
      <c r="D3045" s="119" t="str">
        <f>IF(G3045="","",VLOOKUP(G3045,номенклатури!R:T,2,0))</f>
        <v/>
      </c>
      <c r="E3045" s="365" t="str">
        <f>IF(G3045="","",VLOOKUP(G3045,номенклатури!R:T,3,0))</f>
        <v/>
      </c>
      <c r="F3045" s="159" t="str">
        <f>IF(G3045="","",IF(ISERROR(VLOOKUP(G3045,номенклатури!V:V,1,0)),E3045*H3045,E3045*I3045))</f>
        <v/>
      </c>
      <c r="G3045" s="14"/>
      <c r="H3045" s="15"/>
      <c r="I3045" s="15"/>
      <c r="J3045" s="15"/>
      <c r="K3045" s="15"/>
      <c r="L3045" s="217"/>
      <c r="M3045" s="22"/>
      <c r="N3045" s="119" t="str">
        <f>IF(G3045="","",VLOOKUP(G3045,номенклатури!R:U,4,0))</f>
        <v/>
      </c>
      <c r="O3045" s="119" t="str">
        <f>IF(M3045="","",VLOOKUP(M3045,'14'!D:D,1,0))</f>
        <v/>
      </c>
    </row>
    <row r="3046" spans="1:15" ht="12.75" customHeight="1" x14ac:dyDescent="0.2">
      <c r="A3046" s="36" t="str">
        <f>'0'!$A$4</f>
        <v>………………..</v>
      </c>
      <c r="B3046" s="37">
        <f>'0'!$A$2</f>
        <v>46112</v>
      </c>
      <c r="C3046" s="37" t="s">
        <v>1243</v>
      </c>
      <c r="D3046" s="119" t="str">
        <f>IF(G3046="","",VLOOKUP(G3046,номенклатури!R:T,2,0))</f>
        <v/>
      </c>
      <c r="E3046" s="365" t="str">
        <f>IF(G3046="","",VLOOKUP(G3046,номенклатури!R:T,3,0))</f>
        <v/>
      </c>
      <c r="F3046" s="159" t="str">
        <f>IF(G3046="","",IF(ISERROR(VLOOKUP(G3046,номенклатури!V:V,1,0)),E3046*H3046,E3046*I3046))</f>
        <v/>
      </c>
      <c r="G3046" s="14"/>
      <c r="H3046" s="15"/>
      <c r="I3046" s="15"/>
      <c r="J3046" s="15"/>
      <c r="K3046" s="15"/>
      <c r="L3046" s="217"/>
      <c r="M3046" s="22"/>
      <c r="N3046" s="119" t="str">
        <f>IF(G3046="","",VLOOKUP(G3046,номенклатури!R:U,4,0))</f>
        <v/>
      </c>
      <c r="O3046" s="119" t="str">
        <f>IF(M3046="","",VLOOKUP(M3046,'14'!D:D,1,0))</f>
        <v/>
      </c>
    </row>
    <row r="3047" spans="1:15" ht="12.75" customHeight="1" x14ac:dyDescent="0.2">
      <c r="A3047" s="36" t="str">
        <f>'0'!$A$4</f>
        <v>………………..</v>
      </c>
      <c r="B3047" s="37">
        <f>'0'!$A$2</f>
        <v>46112</v>
      </c>
      <c r="C3047" s="37" t="s">
        <v>1243</v>
      </c>
      <c r="D3047" s="119" t="str">
        <f>IF(G3047="","",VLOOKUP(G3047,номенклатури!R:T,2,0))</f>
        <v/>
      </c>
      <c r="E3047" s="365" t="str">
        <f>IF(G3047="","",VLOOKUP(G3047,номенклатури!R:T,3,0))</f>
        <v/>
      </c>
      <c r="F3047" s="159" t="str">
        <f>IF(G3047="","",IF(ISERROR(VLOOKUP(G3047,номенклатури!V:V,1,0)),E3047*H3047,E3047*I3047))</f>
        <v/>
      </c>
      <c r="G3047" s="14"/>
      <c r="H3047" s="15"/>
      <c r="I3047" s="15"/>
      <c r="J3047" s="15"/>
      <c r="K3047" s="15"/>
      <c r="L3047" s="217"/>
      <c r="M3047" s="22"/>
      <c r="N3047" s="119" t="str">
        <f>IF(G3047="","",VLOOKUP(G3047,номенклатури!R:U,4,0))</f>
        <v/>
      </c>
      <c r="O3047" s="119" t="str">
        <f>IF(M3047="","",VLOOKUP(M3047,'14'!D:D,1,0))</f>
        <v/>
      </c>
    </row>
    <row r="3048" spans="1:15" ht="12.75" customHeight="1" x14ac:dyDescent="0.2">
      <c r="A3048" s="36" t="str">
        <f>'0'!$A$4</f>
        <v>………………..</v>
      </c>
      <c r="B3048" s="37">
        <f>'0'!$A$2</f>
        <v>46112</v>
      </c>
      <c r="C3048" s="37" t="s">
        <v>1243</v>
      </c>
      <c r="D3048" s="119" t="str">
        <f>IF(G3048="","",VLOOKUP(G3048,номенклатури!R:T,2,0))</f>
        <v/>
      </c>
      <c r="E3048" s="365" t="str">
        <f>IF(G3048="","",VLOOKUP(G3048,номенклатури!R:T,3,0))</f>
        <v/>
      </c>
      <c r="F3048" s="159" t="str">
        <f>IF(G3048="","",IF(ISERROR(VLOOKUP(G3048,номенклатури!V:V,1,0)),E3048*H3048,E3048*I3048))</f>
        <v/>
      </c>
      <c r="G3048" s="14"/>
      <c r="H3048" s="15"/>
      <c r="I3048" s="15"/>
      <c r="J3048" s="15"/>
      <c r="K3048" s="15"/>
      <c r="L3048" s="217"/>
      <c r="M3048" s="22"/>
      <c r="N3048" s="119" t="str">
        <f>IF(G3048="","",VLOOKUP(G3048,номенклатури!R:U,4,0))</f>
        <v/>
      </c>
      <c r="O3048" s="119" t="str">
        <f>IF(M3048="","",VLOOKUP(M3048,'14'!D:D,1,0))</f>
        <v/>
      </c>
    </row>
    <row r="3049" spans="1:15" ht="12.75" customHeight="1" x14ac:dyDescent="0.2">
      <c r="A3049" s="36" t="str">
        <f>'0'!$A$4</f>
        <v>………………..</v>
      </c>
      <c r="B3049" s="37">
        <f>'0'!$A$2</f>
        <v>46112</v>
      </c>
      <c r="C3049" s="37" t="s">
        <v>1243</v>
      </c>
      <c r="D3049" s="119" t="str">
        <f>IF(G3049="","",VLOOKUP(G3049,номенклатури!R:T,2,0))</f>
        <v/>
      </c>
      <c r="E3049" s="365" t="str">
        <f>IF(G3049="","",VLOOKUP(G3049,номенклатури!R:T,3,0))</f>
        <v/>
      </c>
      <c r="F3049" s="159" t="str">
        <f>IF(G3049="","",IF(ISERROR(VLOOKUP(G3049,номенклатури!V:V,1,0)),E3049*H3049,E3049*I3049))</f>
        <v/>
      </c>
      <c r="G3049" s="14"/>
      <c r="H3049" s="15"/>
      <c r="I3049" s="15"/>
      <c r="J3049" s="15"/>
      <c r="K3049" s="15"/>
      <c r="L3049" s="217"/>
      <c r="M3049" s="22"/>
      <c r="N3049" s="119" t="str">
        <f>IF(G3049="","",VLOOKUP(G3049,номенклатури!R:U,4,0))</f>
        <v/>
      </c>
      <c r="O3049" s="119" t="str">
        <f>IF(M3049="","",VLOOKUP(M3049,'14'!D:D,1,0))</f>
        <v/>
      </c>
    </row>
    <row r="3050" spans="1:15" ht="12.75" customHeight="1" x14ac:dyDescent="0.2">
      <c r="A3050" s="36" t="str">
        <f>'0'!$A$4</f>
        <v>………………..</v>
      </c>
      <c r="B3050" s="37">
        <f>'0'!$A$2</f>
        <v>46112</v>
      </c>
      <c r="C3050" s="37" t="s">
        <v>1243</v>
      </c>
      <c r="D3050" s="119" t="str">
        <f>IF(G3050="","",VLOOKUP(G3050,номенклатури!R:T,2,0))</f>
        <v/>
      </c>
      <c r="E3050" s="365" t="str">
        <f>IF(G3050="","",VLOOKUP(G3050,номенклатури!R:T,3,0))</f>
        <v/>
      </c>
      <c r="F3050" s="159" t="str">
        <f>IF(G3050="","",IF(ISERROR(VLOOKUP(G3050,номенклатури!V:V,1,0)),E3050*H3050,E3050*I3050))</f>
        <v/>
      </c>
      <c r="G3050" s="14"/>
      <c r="H3050" s="15"/>
      <c r="I3050" s="15"/>
      <c r="J3050" s="15"/>
      <c r="K3050" s="15"/>
      <c r="L3050" s="217"/>
      <c r="M3050" s="22"/>
      <c r="N3050" s="119" t="str">
        <f>IF(G3050="","",VLOOKUP(G3050,номенклатури!R:U,4,0))</f>
        <v/>
      </c>
      <c r="O3050" s="119" t="str">
        <f>IF(M3050="","",VLOOKUP(M3050,'14'!D:D,1,0))</f>
        <v/>
      </c>
    </row>
    <row r="3051" spans="1:15" ht="12.75" customHeight="1" x14ac:dyDescent="0.2">
      <c r="A3051" s="36" t="str">
        <f>'0'!$A$4</f>
        <v>………………..</v>
      </c>
      <c r="B3051" s="37">
        <f>'0'!$A$2</f>
        <v>46112</v>
      </c>
      <c r="C3051" s="37" t="s">
        <v>1243</v>
      </c>
      <c r="D3051" s="119" t="str">
        <f>IF(G3051="","",VLOOKUP(G3051,номенклатури!R:T,2,0))</f>
        <v/>
      </c>
      <c r="E3051" s="365" t="str">
        <f>IF(G3051="","",VLOOKUP(G3051,номенклатури!R:T,3,0))</f>
        <v/>
      </c>
      <c r="F3051" s="159" t="str">
        <f>IF(G3051="","",IF(ISERROR(VLOOKUP(G3051,номенклатури!V:V,1,0)),E3051*H3051,E3051*I3051))</f>
        <v/>
      </c>
      <c r="G3051" s="14"/>
      <c r="H3051" s="15"/>
      <c r="I3051" s="15"/>
      <c r="J3051" s="15"/>
      <c r="K3051" s="15"/>
      <c r="L3051" s="217"/>
      <c r="M3051" s="22"/>
      <c r="N3051" s="119" t="str">
        <f>IF(G3051="","",VLOOKUP(G3051,номенклатури!R:U,4,0))</f>
        <v/>
      </c>
      <c r="O3051" s="119" t="str">
        <f>IF(M3051="","",VLOOKUP(M3051,'14'!D:D,1,0))</f>
        <v/>
      </c>
    </row>
    <row r="3052" spans="1:15" ht="12.75" customHeight="1" x14ac:dyDescent="0.2">
      <c r="A3052" s="36" t="str">
        <f>'0'!$A$4</f>
        <v>………………..</v>
      </c>
      <c r="B3052" s="37">
        <f>'0'!$A$2</f>
        <v>46112</v>
      </c>
      <c r="C3052" s="37" t="s">
        <v>1243</v>
      </c>
      <c r="D3052" s="119" t="str">
        <f>IF(G3052="","",VLOOKUP(G3052,номенклатури!R:T,2,0))</f>
        <v/>
      </c>
      <c r="E3052" s="365" t="str">
        <f>IF(G3052="","",VLOOKUP(G3052,номенклатури!R:T,3,0))</f>
        <v/>
      </c>
      <c r="F3052" s="159" t="str">
        <f>IF(G3052="","",IF(ISERROR(VLOOKUP(G3052,номенклатури!V:V,1,0)),E3052*H3052,E3052*I3052))</f>
        <v/>
      </c>
      <c r="G3052" s="14"/>
      <c r="H3052" s="15"/>
      <c r="I3052" s="15"/>
      <c r="J3052" s="15"/>
      <c r="K3052" s="15"/>
      <c r="L3052" s="217"/>
      <c r="M3052" s="22"/>
      <c r="N3052" s="119" t="str">
        <f>IF(G3052="","",VLOOKUP(G3052,номенклатури!R:U,4,0))</f>
        <v/>
      </c>
      <c r="O3052" s="119" t="str">
        <f>IF(M3052="","",VLOOKUP(M3052,'14'!D:D,1,0))</f>
        <v/>
      </c>
    </row>
    <row r="3053" spans="1:15" ht="12.75" customHeight="1" x14ac:dyDescent="0.2">
      <c r="A3053" s="36" t="str">
        <f>'0'!$A$4</f>
        <v>………………..</v>
      </c>
      <c r="B3053" s="37">
        <f>'0'!$A$2</f>
        <v>46112</v>
      </c>
      <c r="C3053" s="37" t="s">
        <v>1243</v>
      </c>
      <c r="D3053" s="119" t="str">
        <f>IF(G3053="","",VLOOKUP(G3053,номенклатури!R:T,2,0))</f>
        <v/>
      </c>
      <c r="E3053" s="365" t="str">
        <f>IF(G3053="","",VLOOKUP(G3053,номенклатури!R:T,3,0))</f>
        <v/>
      </c>
      <c r="F3053" s="159" t="str">
        <f>IF(G3053="","",IF(ISERROR(VLOOKUP(G3053,номенклатури!V:V,1,0)),E3053*H3053,E3053*I3053))</f>
        <v/>
      </c>
      <c r="G3053" s="14"/>
      <c r="H3053" s="15"/>
      <c r="I3053" s="15"/>
      <c r="J3053" s="15"/>
      <c r="K3053" s="15"/>
      <c r="L3053" s="217"/>
      <c r="M3053" s="22"/>
      <c r="N3053" s="119" t="str">
        <f>IF(G3053="","",VLOOKUP(G3053,номенклатури!R:U,4,0))</f>
        <v/>
      </c>
      <c r="O3053" s="119" t="str">
        <f>IF(M3053="","",VLOOKUP(M3053,'14'!D:D,1,0))</f>
        <v/>
      </c>
    </row>
    <row r="3054" spans="1:15" ht="12.75" customHeight="1" x14ac:dyDescent="0.2">
      <c r="A3054" s="36" t="str">
        <f>'0'!$A$4</f>
        <v>………………..</v>
      </c>
      <c r="B3054" s="37">
        <f>'0'!$A$2</f>
        <v>46112</v>
      </c>
      <c r="C3054" s="37" t="s">
        <v>1243</v>
      </c>
      <c r="D3054" s="119" t="str">
        <f>IF(G3054="","",VLOOKUP(G3054,номенклатури!R:T,2,0))</f>
        <v/>
      </c>
      <c r="E3054" s="365" t="str">
        <f>IF(G3054="","",VLOOKUP(G3054,номенклатури!R:T,3,0))</f>
        <v/>
      </c>
      <c r="F3054" s="159" t="str">
        <f>IF(G3054="","",IF(ISERROR(VLOOKUP(G3054,номенклатури!V:V,1,0)),E3054*H3054,E3054*I3054))</f>
        <v/>
      </c>
      <c r="G3054" s="14"/>
      <c r="H3054" s="15"/>
      <c r="I3054" s="15"/>
      <c r="J3054" s="15"/>
      <c r="K3054" s="15"/>
      <c r="L3054" s="217"/>
      <c r="M3054" s="22"/>
      <c r="N3054" s="119" t="str">
        <f>IF(G3054="","",VLOOKUP(G3054,номенклатури!R:U,4,0))</f>
        <v/>
      </c>
      <c r="O3054" s="119" t="str">
        <f>IF(M3054="","",VLOOKUP(M3054,'14'!D:D,1,0))</f>
        <v/>
      </c>
    </row>
    <row r="3055" spans="1:15" ht="12.75" customHeight="1" x14ac:dyDescent="0.2">
      <c r="A3055" s="36" t="str">
        <f>'0'!$A$4</f>
        <v>………………..</v>
      </c>
      <c r="B3055" s="37">
        <f>'0'!$A$2</f>
        <v>46112</v>
      </c>
      <c r="C3055" s="37" t="s">
        <v>1243</v>
      </c>
      <c r="D3055" s="119" t="str">
        <f>IF(G3055="","",VLOOKUP(G3055,номенклатури!R:T,2,0))</f>
        <v/>
      </c>
      <c r="E3055" s="365" t="str">
        <f>IF(G3055="","",VLOOKUP(G3055,номенклатури!R:T,3,0))</f>
        <v/>
      </c>
      <c r="F3055" s="159" t="str">
        <f>IF(G3055="","",IF(ISERROR(VLOOKUP(G3055,номенклатури!V:V,1,0)),E3055*H3055,E3055*I3055))</f>
        <v/>
      </c>
      <c r="G3055" s="14"/>
      <c r="H3055" s="15"/>
      <c r="I3055" s="15"/>
      <c r="J3055" s="15"/>
      <c r="K3055" s="15"/>
      <c r="L3055" s="217"/>
      <c r="M3055" s="22"/>
      <c r="N3055" s="119" t="str">
        <f>IF(G3055="","",VLOOKUP(G3055,номенклатури!R:U,4,0))</f>
        <v/>
      </c>
      <c r="O3055" s="119" t="str">
        <f>IF(M3055="","",VLOOKUP(M3055,'14'!D:D,1,0))</f>
        <v/>
      </c>
    </row>
    <row r="3056" spans="1:15" ht="12.75" customHeight="1" x14ac:dyDescent="0.2">
      <c r="A3056" s="36" t="str">
        <f>'0'!$A$4</f>
        <v>………………..</v>
      </c>
      <c r="B3056" s="37">
        <f>'0'!$A$2</f>
        <v>46112</v>
      </c>
      <c r="C3056" s="37" t="s">
        <v>1243</v>
      </c>
      <c r="D3056" s="119" t="str">
        <f>IF(G3056="","",VLOOKUP(G3056,номенклатури!R:T,2,0))</f>
        <v/>
      </c>
      <c r="E3056" s="365" t="str">
        <f>IF(G3056="","",VLOOKUP(G3056,номенклатури!R:T,3,0))</f>
        <v/>
      </c>
      <c r="F3056" s="159" t="str">
        <f>IF(G3056="","",IF(ISERROR(VLOOKUP(G3056,номенклатури!V:V,1,0)),E3056*H3056,E3056*I3056))</f>
        <v/>
      </c>
      <c r="G3056" s="14"/>
      <c r="H3056" s="15"/>
      <c r="I3056" s="15"/>
      <c r="J3056" s="15"/>
      <c r="K3056" s="15"/>
      <c r="L3056" s="217"/>
      <c r="M3056" s="22"/>
      <c r="N3056" s="119" t="str">
        <f>IF(G3056="","",VLOOKUP(G3056,номенклатури!R:U,4,0))</f>
        <v/>
      </c>
      <c r="O3056" s="119" t="str">
        <f>IF(M3056="","",VLOOKUP(M3056,'14'!D:D,1,0))</f>
        <v/>
      </c>
    </row>
    <row r="3057" spans="1:15" ht="12.75" customHeight="1" x14ac:dyDescent="0.2">
      <c r="A3057" s="36" t="str">
        <f>'0'!$A$4</f>
        <v>………………..</v>
      </c>
      <c r="B3057" s="37">
        <f>'0'!$A$2</f>
        <v>46112</v>
      </c>
      <c r="C3057" s="37" t="s">
        <v>1243</v>
      </c>
      <c r="D3057" s="119" t="str">
        <f>IF(G3057="","",VLOOKUP(G3057,номенклатури!R:T,2,0))</f>
        <v/>
      </c>
      <c r="E3057" s="365" t="str">
        <f>IF(G3057="","",VLOOKUP(G3057,номенклатури!R:T,3,0))</f>
        <v/>
      </c>
      <c r="F3057" s="159" t="str">
        <f>IF(G3057="","",IF(ISERROR(VLOOKUP(G3057,номенклатури!V:V,1,0)),E3057*H3057,E3057*I3057))</f>
        <v/>
      </c>
      <c r="G3057" s="14"/>
      <c r="H3057" s="15"/>
      <c r="I3057" s="15"/>
      <c r="J3057" s="15"/>
      <c r="K3057" s="15"/>
      <c r="L3057" s="217"/>
      <c r="M3057" s="22"/>
      <c r="N3057" s="119" t="str">
        <f>IF(G3057="","",VLOOKUP(G3057,номенклатури!R:U,4,0))</f>
        <v/>
      </c>
      <c r="O3057" s="119" t="str">
        <f>IF(M3057="","",VLOOKUP(M3057,'14'!D:D,1,0))</f>
        <v/>
      </c>
    </row>
    <row r="3058" spans="1:15" ht="12.75" customHeight="1" x14ac:dyDescent="0.2">
      <c r="A3058" s="36" t="str">
        <f>'0'!$A$4</f>
        <v>………………..</v>
      </c>
      <c r="B3058" s="37">
        <f>'0'!$A$2</f>
        <v>46112</v>
      </c>
      <c r="C3058" s="37" t="s">
        <v>1243</v>
      </c>
      <c r="D3058" s="119" t="str">
        <f>IF(G3058="","",VLOOKUP(G3058,номенклатури!R:T,2,0))</f>
        <v/>
      </c>
      <c r="E3058" s="365" t="str">
        <f>IF(G3058="","",VLOOKUP(G3058,номенклатури!R:T,3,0))</f>
        <v/>
      </c>
      <c r="F3058" s="159" t="str">
        <f>IF(G3058="","",IF(ISERROR(VLOOKUP(G3058,номенклатури!V:V,1,0)),E3058*H3058,E3058*I3058))</f>
        <v/>
      </c>
      <c r="G3058" s="14"/>
      <c r="H3058" s="15"/>
      <c r="I3058" s="15"/>
      <c r="J3058" s="15"/>
      <c r="K3058" s="15"/>
      <c r="L3058" s="217"/>
      <c r="M3058" s="22"/>
      <c r="N3058" s="119" t="str">
        <f>IF(G3058="","",VLOOKUP(G3058,номенклатури!R:U,4,0))</f>
        <v/>
      </c>
      <c r="O3058" s="119" t="str">
        <f>IF(M3058="","",VLOOKUP(M3058,'14'!D:D,1,0))</f>
        <v/>
      </c>
    </row>
    <row r="3059" spans="1:15" ht="12.75" customHeight="1" x14ac:dyDescent="0.2">
      <c r="A3059" s="36" t="str">
        <f>'0'!$A$4</f>
        <v>………………..</v>
      </c>
      <c r="B3059" s="37">
        <f>'0'!$A$2</f>
        <v>46112</v>
      </c>
      <c r="C3059" s="37" t="s">
        <v>1243</v>
      </c>
      <c r="D3059" s="119" t="str">
        <f>IF(G3059="","",VLOOKUP(G3059,номенклатури!R:T,2,0))</f>
        <v/>
      </c>
      <c r="E3059" s="365" t="str">
        <f>IF(G3059="","",VLOOKUP(G3059,номенклатури!R:T,3,0))</f>
        <v/>
      </c>
      <c r="F3059" s="159" t="str">
        <f>IF(G3059="","",IF(ISERROR(VLOOKUP(G3059,номенклатури!V:V,1,0)),E3059*H3059,E3059*I3059))</f>
        <v/>
      </c>
      <c r="G3059" s="14"/>
      <c r="H3059" s="15"/>
      <c r="I3059" s="15"/>
      <c r="J3059" s="15"/>
      <c r="K3059" s="15"/>
      <c r="L3059" s="217"/>
      <c r="M3059" s="22"/>
      <c r="N3059" s="119" t="str">
        <f>IF(G3059="","",VLOOKUP(G3059,номенклатури!R:U,4,0))</f>
        <v/>
      </c>
      <c r="O3059" s="119" t="str">
        <f>IF(M3059="","",VLOOKUP(M3059,'14'!D:D,1,0))</f>
        <v/>
      </c>
    </row>
    <row r="3060" spans="1:15" ht="12.75" customHeight="1" x14ac:dyDescent="0.2">
      <c r="A3060" s="36" t="str">
        <f>'0'!$A$4</f>
        <v>………………..</v>
      </c>
      <c r="B3060" s="37">
        <f>'0'!$A$2</f>
        <v>46112</v>
      </c>
      <c r="C3060" s="37" t="s">
        <v>1243</v>
      </c>
      <c r="D3060" s="119" t="str">
        <f>IF(G3060="","",VLOOKUP(G3060,номенклатури!R:T,2,0))</f>
        <v/>
      </c>
      <c r="E3060" s="365" t="str">
        <f>IF(G3060="","",VLOOKUP(G3060,номенклатури!R:T,3,0))</f>
        <v/>
      </c>
      <c r="F3060" s="159" t="str">
        <f>IF(G3060="","",IF(ISERROR(VLOOKUP(G3060,номенклатури!V:V,1,0)),E3060*H3060,E3060*I3060))</f>
        <v/>
      </c>
      <c r="G3060" s="14"/>
      <c r="H3060" s="15"/>
      <c r="I3060" s="15"/>
      <c r="J3060" s="15"/>
      <c r="K3060" s="15"/>
      <c r="L3060" s="217"/>
      <c r="M3060" s="22"/>
      <c r="N3060" s="119" t="str">
        <f>IF(G3060="","",VLOOKUP(G3060,номенклатури!R:U,4,0))</f>
        <v/>
      </c>
      <c r="O3060" s="119" t="str">
        <f>IF(M3060="","",VLOOKUP(M3060,'14'!D:D,1,0))</f>
        <v/>
      </c>
    </row>
    <row r="3061" spans="1:15" ht="12.75" customHeight="1" x14ac:dyDescent="0.2">
      <c r="A3061" s="36" t="str">
        <f>'0'!$A$4</f>
        <v>………………..</v>
      </c>
      <c r="B3061" s="37">
        <f>'0'!$A$2</f>
        <v>46112</v>
      </c>
      <c r="C3061" s="37" t="s">
        <v>1243</v>
      </c>
      <c r="D3061" s="119" t="str">
        <f>IF(G3061="","",VLOOKUP(G3061,номенклатури!R:T,2,0))</f>
        <v/>
      </c>
      <c r="E3061" s="365" t="str">
        <f>IF(G3061="","",VLOOKUP(G3061,номенклатури!R:T,3,0))</f>
        <v/>
      </c>
      <c r="F3061" s="159" t="str">
        <f>IF(G3061="","",IF(ISERROR(VLOOKUP(G3061,номенклатури!V:V,1,0)),E3061*H3061,E3061*I3061))</f>
        <v/>
      </c>
      <c r="G3061" s="14"/>
      <c r="H3061" s="15"/>
      <c r="I3061" s="15"/>
      <c r="J3061" s="15"/>
      <c r="K3061" s="15"/>
      <c r="L3061" s="217"/>
      <c r="M3061" s="22"/>
      <c r="N3061" s="119" t="str">
        <f>IF(G3061="","",VLOOKUP(G3061,номенклатури!R:U,4,0))</f>
        <v/>
      </c>
      <c r="O3061" s="119" t="str">
        <f>IF(M3061="","",VLOOKUP(M3061,'14'!D:D,1,0))</f>
        <v/>
      </c>
    </row>
    <row r="3062" spans="1:15" ht="12.75" customHeight="1" x14ac:dyDescent="0.2">
      <c r="A3062" s="36" t="str">
        <f>'0'!$A$4</f>
        <v>………………..</v>
      </c>
      <c r="B3062" s="37">
        <f>'0'!$A$2</f>
        <v>46112</v>
      </c>
      <c r="C3062" s="37" t="s">
        <v>1243</v>
      </c>
      <c r="D3062" s="119" t="str">
        <f>IF(G3062="","",VLOOKUP(G3062,номенклатури!R:T,2,0))</f>
        <v/>
      </c>
      <c r="E3062" s="365" t="str">
        <f>IF(G3062="","",VLOOKUP(G3062,номенклатури!R:T,3,0))</f>
        <v/>
      </c>
      <c r="F3062" s="159" t="str">
        <f>IF(G3062="","",IF(ISERROR(VLOOKUP(G3062,номенклатури!V:V,1,0)),E3062*H3062,E3062*I3062))</f>
        <v/>
      </c>
      <c r="G3062" s="14"/>
      <c r="H3062" s="15"/>
      <c r="I3062" s="15"/>
      <c r="J3062" s="15"/>
      <c r="K3062" s="15"/>
      <c r="L3062" s="217"/>
      <c r="M3062" s="22"/>
      <c r="N3062" s="119" t="str">
        <f>IF(G3062="","",VLOOKUP(G3062,номенклатури!R:U,4,0))</f>
        <v/>
      </c>
      <c r="O3062" s="119" t="str">
        <f>IF(M3062="","",VLOOKUP(M3062,'14'!D:D,1,0))</f>
        <v/>
      </c>
    </row>
    <row r="3063" spans="1:15" ht="12.75" customHeight="1" x14ac:dyDescent="0.2">
      <c r="A3063" s="36" t="str">
        <f>'0'!$A$4</f>
        <v>………………..</v>
      </c>
      <c r="B3063" s="37">
        <f>'0'!$A$2</f>
        <v>46112</v>
      </c>
      <c r="C3063" s="37" t="s">
        <v>1243</v>
      </c>
      <c r="D3063" s="119" t="str">
        <f>IF(G3063="","",VLOOKUP(G3063,номенклатури!R:T,2,0))</f>
        <v/>
      </c>
      <c r="E3063" s="365" t="str">
        <f>IF(G3063="","",VLOOKUP(G3063,номенклатури!R:T,3,0))</f>
        <v/>
      </c>
      <c r="F3063" s="159" t="str">
        <f>IF(G3063="","",IF(ISERROR(VLOOKUP(G3063,номенклатури!V:V,1,0)),E3063*H3063,E3063*I3063))</f>
        <v/>
      </c>
      <c r="G3063" s="14"/>
      <c r="H3063" s="15"/>
      <c r="I3063" s="15"/>
      <c r="J3063" s="15"/>
      <c r="K3063" s="15"/>
      <c r="L3063" s="217"/>
      <c r="M3063" s="22"/>
      <c r="N3063" s="119" t="str">
        <f>IF(G3063="","",VLOOKUP(G3063,номенклатури!R:U,4,0))</f>
        <v/>
      </c>
      <c r="O3063" s="119" t="str">
        <f>IF(M3063="","",VLOOKUP(M3063,'14'!D:D,1,0))</f>
        <v/>
      </c>
    </row>
    <row r="3064" spans="1:15" ht="12.75" customHeight="1" x14ac:dyDescent="0.2">
      <c r="A3064" s="36" t="str">
        <f>'0'!$A$4</f>
        <v>………………..</v>
      </c>
      <c r="B3064" s="37">
        <f>'0'!$A$2</f>
        <v>46112</v>
      </c>
      <c r="C3064" s="37" t="s">
        <v>1243</v>
      </c>
      <c r="D3064" s="119" t="str">
        <f>IF(G3064="","",VLOOKUP(G3064,номенклатури!R:T,2,0))</f>
        <v/>
      </c>
      <c r="E3064" s="365" t="str">
        <f>IF(G3064="","",VLOOKUP(G3064,номенклатури!R:T,3,0))</f>
        <v/>
      </c>
      <c r="F3064" s="159" t="str">
        <f>IF(G3064="","",IF(ISERROR(VLOOKUP(G3064,номенклатури!V:V,1,0)),E3064*H3064,E3064*I3064))</f>
        <v/>
      </c>
      <c r="G3064" s="14"/>
      <c r="H3064" s="15"/>
      <c r="I3064" s="15"/>
      <c r="J3064" s="15"/>
      <c r="K3064" s="15"/>
      <c r="L3064" s="217"/>
      <c r="M3064" s="22"/>
      <c r="N3064" s="119" t="str">
        <f>IF(G3064="","",VLOOKUP(G3064,номенклатури!R:U,4,0))</f>
        <v/>
      </c>
      <c r="O3064" s="119" t="str">
        <f>IF(M3064="","",VLOOKUP(M3064,'14'!D:D,1,0))</f>
        <v/>
      </c>
    </row>
    <row r="3065" spans="1:15" ht="12.75" customHeight="1" x14ac:dyDescent="0.2">
      <c r="A3065" s="36" t="str">
        <f>'0'!$A$4</f>
        <v>………………..</v>
      </c>
      <c r="B3065" s="37">
        <f>'0'!$A$2</f>
        <v>46112</v>
      </c>
      <c r="C3065" s="37" t="s">
        <v>1243</v>
      </c>
      <c r="D3065" s="119" t="str">
        <f>IF(G3065="","",VLOOKUP(G3065,номенклатури!R:T,2,0))</f>
        <v/>
      </c>
      <c r="E3065" s="365" t="str">
        <f>IF(G3065="","",VLOOKUP(G3065,номенклатури!R:T,3,0))</f>
        <v/>
      </c>
      <c r="F3065" s="159" t="str">
        <f>IF(G3065="","",IF(ISERROR(VLOOKUP(G3065,номенклатури!V:V,1,0)),E3065*H3065,E3065*I3065))</f>
        <v/>
      </c>
      <c r="G3065" s="14"/>
      <c r="H3065" s="15"/>
      <c r="I3065" s="15"/>
      <c r="J3065" s="15"/>
      <c r="K3065" s="15"/>
      <c r="L3065" s="217"/>
      <c r="M3065" s="22"/>
      <c r="N3065" s="119" t="str">
        <f>IF(G3065="","",VLOOKUP(G3065,номенклатури!R:U,4,0))</f>
        <v/>
      </c>
      <c r="O3065" s="119" t="str">
        <f>IF(M3065="","",VLOOKUP(M3065,'14'!D:D,1,0))</f>
        <v/>
      </c>
    </row>
    <row r="3066" spans="1:15" ht="12.75" customHeight="1" x14ac:dyDescent="0.2">
      <c r="A3066" s="36" t="str">
        <f>'0'!$A$4</f>
        <v>………………..</v>
      </c>
      <c r="B3066" s="37">
        <f>'0'!$A$2</f>
        <v>46112</v>
      </c>
      <c r="C3066" s="37" t="s">
        <v>1243</v>
      </c>
      <c r="D3066" s="119" t="str">
        <f>IF(G3066="","",VLOOKUP(G3066,номенклатури!R:T,2,0))</f>
        <v/>
      </c>
      <c r="E3066" s="365" t="str">
        <f>IF(G3066="","",VLOOKUP(G3066,номенклатури!R:T,3,0))</f>
        <v/>
      </c>
      <c r="F3066" s="159" t="str">
        <f>IF(G3066="","",IF(ISERROR(VLOOKUP(G3066,номенклатури!V:V,1,0)),E3066*H3066,E3066*I3066))</f>
        <v/>
      </c>
      <c r="G3066" s="14"/>
      <c r="H3066" s="15"/>
      <c r="I3066" s="15"/>
      <c r="J3066" s="15"/>
      <c r="K3066" s="15"/>
      <c r="L3066" s="217"/>
      <c r="M3066" s="22"/>
      <c r="N3066" s="119" t="str">
        <f>IF(G3066="","",VLOOKUP(G3066,номенклатури!R:U,4,0))</f>
        <v/>
      </c>
      <c r="O3066" s="119" t="str">
        <f>IF(M3066="","",VLOOKUP(M3066,'14'!D:D,1,0))</f>
        <v/>
      </c>
    </row>
    <row r="3067" spans="1:15" ht="12.75" customHeight="1" x14ac:dyDescent="0.2">
      <c r="A3067" s="36" t="str">
        <f>'0'!$A$4</f>
        <v>………………..</v>
      </c>
      <c r="B3067" s="37">
        <f>'0'!$A$2</f>
        <v>46112</v>
      </c>
      <c r="C3067" s="37" t="s">
        <v>1243</v>
      </c>
      <c r="D3067" s="119" t="str">
        <f>IF(G3067="","",VLOOKUP(G3067,номенклатури!R:T,2,0))</f>
        <v/>
      </c>
      <c r="E3067" s="365" t="str">
        <f>IF(G3067="","",VLOOKUP(G3067,номенклатури!R:T,3,0))</f>
        <v/>
      </c>
      <c r="F3067" s="159" t="str">
        <f>IF(G3067="","",IF(ISERROR(VLOOKUP(G3067,номенклатури!V:V,1,0)),E3067*H3067,E3067*I3067))</f>
        <v/>
      </c>
      <c r="G3067" s="14"/>
      <c r="H3067" s="15"/>
      <c r="I3067" s="15"/>
      <c r="J3067" s="15"/>
      <c r="K3067" s="15"/>
      <c r="L3067" s="217"/>
      <c r="M3067" s="22"/>
      <c r="N3067" s="119" t="str">
        <f>IF(G3067="","",VLOOKUP(G3067,номенклатури!R:U,4,0))</f>
        <v/>
      </c>
      <c r="O3067" s="119" t="str">
        <f>IF(M3067="","",VLOOKUP(M3067,'14'!D:D,1,0))</f>
        <v/>
      </c>
    </row>
    <row r="3068" spans="1:15" ht="12.75" customHeight="1" x14ac:dyDescent="0.2">
      <c r="A3068" s="36" t="str">
        <f>'0'!$A$4</f>
        <v>………………..</v>
      </c>
      <c r="B3068" s="37">
        <f>'0'!$A$2</f>
        <v>46112</v>
      </c>
      <c r="C3068" s="37" t="s">
        <v>1243</v>
      </c>
      <c r="D3068" s="119" t="str">
        <f>IF(G3068="","",VLOOKUP(G3068,номенклатури!R:T,2,0))</f>
        <v/>
      </c>
      <c r="E3068" s="365" t="str">
        <f>IF(G3068="","",VLOOKUP(G3068,номенклатури!R:T,3,0))</f>
        <v/>
      </c>
      <c r="F3068" s="159" t="str">
        <f>IF(G3068="","",IF(ISERROR(VLOOKUP(G3068,номенклатури!V:V,1,0)),E3068*H3068,E3068*I3068))</f>
        <v/>
      </c>
      <c r="G3068" s="14"/>
      <c r="H3068" s="15"/>
      <c r="I3068" s="15"/>
      <c r="J3068" s="15"/>
      <c r="K3068" s="15"/>
      <c r="L3068" s="217"/>
      <c r="M3068" s="22"/>
      <c r="N3068" s="119" t="str">
        <f>IF(G3068="","",VLOOKUP(G3068,номенклатури!R:U,4,0))</f>
        <v/>
      </c>
      <c r="O3068" s="119" t="str">
        <f>IF(M3068="","",VLOOKUP(M3068,'14'!D:D,1,0))</f>
        <v/>
      </c>
    </row>
    <row r="3069" spans="1:15" ht="12.75" customHeight="1" x14ac:dyDescent="0.2">
      <c r="A3069" s="36" t="str">
        <f>'0'!$A$4</f>
        <v>………………..</v>
      </c>
      <c r="B3069" s="37">
        <f>'0'!$A$2</f>
        <v>46112</v>
      </c>
      <c r="C3069" s="37" t="s">
        <v>1243</v>
      </c>
      <c r="D3069" s="119" t="str">
        <f>IF(G3069="","",VLOOKUP(G3069,номенклатури!R:T,2,0))</f>
        <v/>
      </c>
      <c r="E3069" s="365" t="str">
        <f>IF(G3069="","",VLOOKUP(G3069,номенклатури!R:T,3,0))</f>
        <v/>
      </c>
      <c r="F3069" s="159" t="str">
        <f>IF(G3069="","",IF(ISERROR(VLOOKUP(G3069,номенклатури!V:V,1,0)),E3069*H3069,E3069*I3069))</f>
        <v/>
      </c>
      <c r="G3069" s="14"/>
      <c r="H3069" s="15"/>
      <c r="I3069" s="15"/>
      <c r="J3069" s="15"/>
      <c r="K3069" s="15"/>
      <c r="L3069" s="217"/>
      <c r="M3069" s="22"/>
      <c r="N3069" s="119" t="str">
        <f>IF(G3069="","",VLOOKUP(G3069,номенклатури!R:U,4,0))</f>
        <v/>
      </c>
      <c r="O3069" s="119" t="str">
        <f>IF(M3069="","",VLOOKUP(M3069,'14'!D:D,1,0))</f>
        <v/>
      </c>
    </row>
    <row r="3070" spans="1:15" ht="12.75" customHeight="1" x14ac:dyDescent="0.2">
      <c r="A3070" s="36" t="str">
        <f>'0'!$A$4</f>
        <v>………………..</v>
      </c>
      <c r="B3070" s="37">
        <f>'0'!$A$2</f>
        <v>46112</v>
      </c>
      <c r="C3070" s="37" t="s">
        <v>1243</v>
      </c>
      <c r="D3070" s="119" t="str">
        <f>IF(G3070="","",VLOOKUP(G3070,номенклатури!R:T,2,0))</f>
        <v/>
      </c>
      <c r="E3070" s="365" t="str">
        <f>IF(G3070="","",VLOOKUP(G3070,номенклатури!R:T,3,0))</f>
        <v/>
      </c>
      <c r="F3070" s="159" t="str">
        <f>IF(G3070="","",IF(ISERROR(VLOOKUP(G3070,номенклатури!V:V,1,0)),E3070*H3070,E3070*I3070))</f>
        <v/>
      </c>
      <c r="G3070" s="14"/>
      <c r="H3070" s="15"/>
      <c r="I3070" s="15"/>
      <c r="J3070" s="15"/>
      <c r="K3070" s="15"/>
      <c r="L3070" s="217"/>
      <c r="M3070" s="22"/>
      <c r="N3070" s="119" t="str">
        <f>IF(G3070="","",VLOOKUP(G3070,номенклатури!R:U,4,0))</f>
        <v/>
      </c>
      <c r="O3070" s="119" t="str">
        <f>IF(M3070="","",VLOOKUP(M3070,'14'!D:D,1,0))</f>
        <v/>
      </c>
    </row>
    <row r="3071" spans="1:15" ht="12.75" customHeight="1" x14ac:dyDescent="0.2">
      <c r="A3071" s="36" t="str">
        <f>'0'!$A$4</f>
        <v>………………..</v>
      </c>
      <c r="B3071" s="37">
        <f>'0'!$A$2</f>
        <v>46112</v>
      </c>
      <c r="C3071" s="37" t="s">
        <v>1243</v>
      </c>
      <c r="D3071" s="119" t="str">
        <f>IF(G3071="","",VLOOKUP(G3071,номенклатури!R:T,2,0))</f>
        <v/>
      </c>
      <c r="E3071" s="365" t="str">
        <f>IF(G3071="","",VLOOKUP(G3071,номенклатури!R:T,3,0))</f>
        <v/>
      </c>
      <c r="F3071" s="159" t="str">
        <f>IF(G3071="","",IF(ISERROR(VLOOKUP(G3071,номенклатури!V:V,1,0)),E3071*H3071,E3071*I3071))</f>
        <v/>
      </c>
      <c r="G3071" s="14"/>
      <c r="H3071" s="15"/>
      <c r="I3071" s="15"/>
      <c r="J3071" s="15"/>
      <c r="K3071" s="15"/>
      <c r="L3071" s="217"/>
      <c r="M3071" s="22"/>
      <c r="N3071" s="119" t="str">
        <f>IF(G3071="","",VLOOKUP(G3071,номенклатури!R:U,4,0))</f>
        <v/>
      </c>
      <c r="O3071" s="119" t="str">
        <f>IF(M3071="","",VLOOKUP(M3071,'14'!D:D,1,0))</f>
        <v/>
      </c>
    </row>
    <row r="3072" spans="1:15" ht="12.75" customHeight="1" x14ac:dyDescent="0.2">
      <c r="A3072" s="36" t="str">
        <f>'0'!$A$4</f>
        <v>………………..</v>
      </c>
      <c r="B3072" s="37">
        <f>'0'!$A$2</f>
        <v>46112</v>
      </c>
      <c r="C3072" s="37" t="s">
        <v>1243</v>
      </c>
      <c r="D3072" s="119" t="str">
        <f>IF(G3072="","",VLOOKUP(G3072,номенклатури!R:T,2,0))</f>
        <v/>
      </c>
      <c r="E3072" s="365" t="str">
        <f>IF(G3072="","",VLOOKUP(G3072,номенклатури!R:T,3,0))</f>
        <v/>
      </c>
      <c r="F3072" s="159" t="str">
        <f>IF(G3072="","",IF(ISERROR(VLOOKUP(G3072,номенклатури!V:V,1,0)),E3072*H3072,E3072*I3072))</f>
        <v/>
      </c>
      <c r="G3072" s="14"/>
      <c r="H3072" s="15"/>
      <c r="I3072" s="15"/>
      <c r="J3072" s="15"/>
      <c r="K3072" s="15"/>
      <c r="L3072" s="217"/>
      <c r="M3072" s="22"/>
      <c r="N3072" s="119" t="str">
        <f>IF(G3072="","",VLOOKUP(G3072,номенклатури!R:U,4,0))</f>
        <v/>
      </c>
      <c r="O3072" s="119" t="str">
        <f>IF(M3072="","",VLOOKUP(M3072,'14'!D:D,1,0))</f>
        <v/>
      </c>
    </row>
    <row r="3073" spans="1:15" ht="12.75" customHeight="1" x14ac:dyDescent="0.2">
      <c r="A3073" s="36" t="str">
        <f>'0'!$A$4</f>
        <v>………………..</v>
      </c>
      <c r="B3073" s="37">
        <f>'0'!$A$2</f>
        <v>46112</v>
      </c>
      <c r="C3073" s="37" t="s">
        <v>1243</v>
      </c>
      <c r="D3073" s="119" t="str">
        <f>IF(G3073="","",VLOOKUP(G3073,номенклатури!R:T,2,0))</f>
        <v/>
      </c>
      <c r="E3073" s="365" t="str">
        <f>IF(G3073="","",VLOOKUP(G3073,номенклатури!R:T,3,0))</f>
        <v/>
      </c>
      <c r="F3073" s="159" t="str">
        <f>IF(G3073="","",IF(ISERROR(VLOOKUP(G3073,номенклатури!V:V,1,0)),E3073*H3073,E3073*I3073))</f>
        <v/>
      </c>
      <c r="G3073" s="14"/>
      <c r="H3073" s="15"/>
      <c r="I3073" s="15"/>
      <c r="J3073" s="15"/>
      <c r="K3073" s="15"/>
      <c r="L3073" s="217"/>
      <c r="M3073" s="22"/>
      <c r="N3073" s="119" t="str">
        <f>IF(G3073="","",VLOOKUP(G3073,номенклатури!R:U,4,0))</f>
        <v/>
      </c>
      <c r="O3073" s="119" t="str">
        <f>IF(M3073="","",VLOOKUP(M3073,'14'!D:D,1,0))</f>
        <v/>
      </c>
    </row>
    <row r="3074" spans="1:15" ht="12.75" customHeight="1" x14ac:dyDescent="0.2">
      <c r="A3074" s="36" t="str">
        <f>'0'!$A$4</f>
        <v>………………..</v>
      </c>
      <c r="B3074" s="37">
        <f>'0'!$A$2</f>
        <v>46112</v>
      </c>
      <c r="C3074" s="37" t="s">
        <v>1243</v>
      </c>
      <c r="D3074" s="119" t="str">
        <f>IF(G3074="","",VLOOKUP(G3074,номенклатури!R:T,2,0))</f>
        <v/>
      </c>
      <c r="E3074" s="365" t="str">
        <f>IF(G3074="","",VLOOKUP(G3074,номенклатури!R:T,3,0))</f>
        <v/>
      </c>
      <c r="F3074" s="159" t="str">
        <f>IF(G3074="","",IF(ISERROR(VLOOKUP(G3074,номенклатури!V:V,1,0)),E3074*H3074,E3074*I3074))</f>
        <v/>
      </c>
      <c r="G3074" s="14"/>
      <c r="H3074" s="15"/>
      <c r="I3074" s="15"/>
      <c r="J3074" s="15"/>
      <c r="K3074" s="15"/>
      <c r="L3074" s="217"/>
      <c r="M3074" s="22"/>
      <c r="N3074" s="119" t="str">
        <f>IF(G3074="","",VLOOKUP(G3074,номенклатури!R:U,4,0))</f>
        <v/>
      </c>
      <c r="O3074" s="119" t="str">
        <f>IF(M3074="","",VLOOKUP(M3074,'14'!D:D,1,0))</f>
        <v/>
      </c>
    </row>
    <row r="3075" spans="1:15" ht="12.75" customHeight="1" x14ac:dyDescent="0.2">
      <c r="A3075" s="36" t="str">
        <f>'0'!$A$4</f>
        <v>………………..</v>
      </c>
      <c r="B3075" s="37">
        <f>'0'!$A$2</f>
        <v>46112</v>
      </c>
      <c r="C3075" s="37" t="s">
        <v>1243</v>
      </c>
      <c r="D3075" s="119" t="str">
        <f>IF(G3075="","",VLOOKUP(G3075,номенклатури!R:T,2,0))</f>
        <v/>
      </c>
      <c r="E3075" s="365" t="str">
        <f>IF(G3075="","",VLOOKUP(G3075,номенклатури!R:T,3,0))</f>
        <v/>
      </c>
      <c r="F3075" s="159" t="str">
        <f>IF(G3075="","",IF(ISERROR(VLOOKUP(G3075,номенклатури!V:V,1,0)),E3075*H3075,E3075*I3075))</f>
        <v/>
      </c>
      <c r="G3075" s="14"/>
      <c r="H3075" s="15"/>
      <c r="I3075" s="15"/>
      <c r="J3075" s="15"/>
      <c r="K3075" s="15"/>
      <c r="L3075" s="217"/>
      <c r="M3075" s="22"/>
      <c r="N3075" s="119" t="str">
        <f>IF(G3075="","",VLOOKUP(G3075,номенклатури!R:U,4,0))</f>
        <v/>
      </c>
      <c r="O3075" s="119" t="str">
        <f>IF(M3075="","",VLOOKUP(M3075,'14'!D:D,1,0))</f>
        <v/>
      </c>
    </row>
    <row r="3076" spans="1:15" ht="12.75" customHeight="1" x14ac:dyDescent="0.2">
      <c r="A3076" s="36" t="str">
        <f>'0'!$A$4</f>
        <v>………………..</v>
      </c>
      <c r="B3076" s="37">
        <f>'0'!$A$2</f>
        <v>46112</v>
      </c>
      <c r="C3076" s="37" t="s">
        <v>1243</v>
      </c>
      <c r="D3076" s="119" t="str">
        <f>IF(G3076="","",VLOOKUP(G3076,номенклатури!R:T,2,0))</f>
        <v/>
      </c>
      <c r="E3076" s="365" t="str">
        <f>IF(G3076="","",VLOOKUP(G3076,номенклатури!R:T,3,0))</f>
        <v/>
      </c>
      <c r="F3076" s="159" t="str">
        <f>IF(G3076="","",IF(ISERROR(VLOOKUP(G3076,номенклатури!V:V,1,0)),E3076*H3076,E3076*I3076))</f>
        <v/>
      </c>
      <c r="G3076" s="14"/>
      <c r="H3076" s="15"/>
      <c r="I3076" s="15"/>
      <c r="J3076" s="15"/>
      <c r="K3076" s="15"/>
      <c r="L3076" s="217"/>
      <c r="M3076" s="22"/>
      <c r="N3076" s="119" t="str">
        <f>IF(G3076="","",VLOOKUP(G3076,номенклатури!R:U,4,0))</f>
        <v/>
      </c>
      <c r="O3076" s="119" t="str">
        <f>IF(M3076="","",VLOOKUP(M3076,'14'!D:D,1,0))</f>
        <v/>
      </c>
    </row>
    <row r="3077" spans="1:15" ht="12.75" customHeight="1" x14ac:dyDescent="0.2">
      <c r="A3077" s="36" t="str">
        <f>'0'!$A$4</f>
        <v>………………..</v>
      </c>
      <c r="B3077" s="37">
        <f>'0'!$A$2</f>
        <v>46112</v>
      </c>
      <c r="C3077" s="37" t="s">
        <v>1243</v>
      </c>
      <c r="D3077" s="119" t="str">
        <f>IF(G3077="","",VLOOKUP(G3077,номенклатури!R:T,2,0))</f>
        <v/>
      </c>
      <c r="E3077" s="365" t="str">
        <f>IF(G3077="","",VLOOKUP(G3077,номенклатури!R:T,3,0))</f>
        <v/>
      </c>
      <c r="F3077" s="159" t="str">
        <f>IF(G3077="","",IF(ISERROR(VLOOKUP(G3077,номенклатури!V:V,1,0)),E3077*H3077,E3077*I3077))</f>
        <v/>
      </c>
      <c r="G3077" s="14"/>
      <c r="H3077" s="15"/>
      <c r="I3077" s="15"/>
      <c r="J3077" s="15"/>
      <c r="K3077" s="15"/>
      <c r="L3077" s="217"/>
      <c r="M3077" s="22"/>
      <c r="N3077" s="119" t="str">
        <f>IF(G3077="","",VLOOKUP(G3077,номенклатури!R:U,4,0))</f>
        <v/>
      </c>
      <c r="O3077" s="119" t="str">
        <f>IF(M3077="","",VLOOKUP(M3077,'14'!D:D,1,0))</f>
        <v/>
      </c>
    </row>
    <row r="3078" spans="1:15" ht="12.75" customHeight="1" x14ac:dyDescent="0.2">
      <c r="A3078" s="36" t="str">
        <f>'0'!$A$4</f>
        <v>………………..</v>
      </c>
      <c r="B3078" s="37">
        <f>'0'!$A$2</f>
        <v>46112</v>
      </c>
      <c r="C3078" s="37" t="s">
        <v>1243</v>
      </c>
      <c r="D3078" s="119" t="str">
        <f>IF(G3078="","",VLOOKUP(G3078,номенклатури!R:T,2,0))</f>
        <v/>
      </c>
      <c r="E3078" s="365" t="str">
        <f>IF(G3078="","",VLOOKUP(G3078,номенклатури!R:T,3,0))</f>
        <v/>
      </c>
      <c r="F3078" s="159" t="str">
        <f>IF(G3078="","",IF(ISERROR(VLOOKUP(G3078,номенклатури!V:V,1,0)),E3078*H3078,E3078*I3078))</f>
        <v/>
      </c>
      <c r="G3078" s="14"/>
      <c r="H3078" s="15"/>
      <c r="I3078" s="15"/>
      <c r="J3078" s="15"/>
      <c r="K3078" s="15"/>
      <c r="L3078" s="217"/>
      <c r="M3078" s="22"/>
      <c r="N3078" s="119" t="str">
        <f>IF(G3078="","",VLOOKUP(G3078,номенклатури!R:U,4,0))</f>
        <v/>
      </c>
      <c r="O3078" s="119" t="str">
        <f>IF(M3078="","",VLOOKUP(M3078,'14'!D:D,1,0))</f>
        <v/>
      </c>
    </row>
    <row r="3079" spans="1:15" ht="12.75" customHeight="1" x14ac:dyDescent="0.2">
      <c r="A3079" s="36" t="str">
        <f>'0'!$A$4</f>
        <v>………………..</v>
      </c>
      <c r="B3079" s="37">
        <f>'0'!$A$2</f>
        <v>46112</v>
      </c>
      <c r="C3079" s="37" t="s">
        <v>1243</v>
      </c>
      <c r="D3079" s="119" t="str">
        <f>IF(G3079="","",VLOOKUP(G3079,номенклатури!R:T,2,0))</f>
        <v/>
      </c>
      <c r="E3079" s="365" t="str">
        <f>IF(G3079="","",VLOOKUP(G3079,номенклатури!R:T,3,0))</f>
        <v/>
      </c>
      <c r="F3079" s="159" t="str">
        <f>IF(G3079="","",IF(ISERROR(VLOOKUP(G3079,номенклатури!V:V,1,0)),E3079*H3079,E3079*I3079))</f>
        <v/>
      </c>
      <c r="G3079" s="14"/>
      <c r="H3079" s="15"/>
      <c r="I3079" s="15"/>
      <c r="J3079" s="15"/>
      <c r="K3079" s="15"/>
      <c r="L3079" s="217"/>
      <c r="M3079" s="22"/>
      <c r="N3079" s="119" t="str">
        <f>IF(G3079="","",VLOOKUP(G3079,номенклатури!R:U,4,0))</f>
        <v/>
      </c>
      <c r="O3079" s="119" t="str">
        <f>IF(M3079="","",VLOOKUP(M3079,'14'!D:D,1,0))</f>
        <v/>
      </c>
    </row>
    <row r="3080" spans="1:15" ht="12.75" customHeight="1" x14ac:dyDescent="0.2">
      <c r="A3080" s="36" t="str">
        <f>'0'!$A$4</f>
        <v>………………..</v>
      </c>
      <c r="B3080" s="37">
        <f>'0'!$A$2</f>
        <v>46112</v>
      </c>
      <c r="C3080" s="37" t="s">
        <v>1243</v>
      </c>
      <c r="D3080" s="119" t="str">
        <f>IF(G3080="","",VLOOKUP(G3080,номенклатури!R:T,2,0))</f>
        <v/>
      </c>
      <c r="E3080" s="365" t="str">
        <f>IF(G3080="","",VLOOKUP(G3080,номенклатури!R:T,3,0))</f>
        <v/>
      </c>
      <c r="F3080" s="159" t="str">
        <f>IF(G3080="","",IF(ISERROR(VLOOKUP(G3080,номенклатури!V:V,1,0)),E3080*H3080,E3080*I3080))</f>
        <v/>
      </c>
      <c r="G3080" s="14"/>
      <c r="H3080" s="15"/>
      <c r="I3080" s="15"/>
      <c r="J3080" s="15"/>
      <c r="K3080" s="15"/>
      <c r="L3080" s="217"/>
      <c r="M3080" s="22"/>
      <c r="N3080" s="119" t="str">
        <f>IF(G3080="","",VLOOKUP(G3080,номенклатури!R:U,4,0))</f>
        <v/>
      </c>
      <c r="O3080" s="119" t="str">
        <f>IF(M3080="","",VLOOKUP(M3080,'14'!D:D,1,0))</f>
        <v/>
      </c>
    </row>
    <row r="3081" spans="1:15" ht="12.75" customHeight="1" x14ac:dyDescent="0.2">
      <c r="A3081" s="36" t="str">
        <f>'0'!$A$4</f>
        <v>………………..</v>
      </c>
      <c r="B3081" s="37">
        <f>'0'!$A$2</f>
        <v>46112</v>
      </c>
      <c r="C3081" s="37" t="s">
        <v>1243</v>
      </c>
      <c r="D3081" s="119" t="str">
        <f>IF(G3081="","",VLOOKUP(G3081,номенклатури!R:T,2,0))</f>
        <v/>
      </c>
      <c r="E3081" s="365" t="str">
        <f>IF(G3081="","",VLOOKUP(G3081,номенклатури!R:T,3,0))</f>
        <v/>
      </c>
      <c r="F3081" s="159" t="str">
        <f>IF(G3081="","",IF(ISERROR(VLOOKUP(G3081,номенклатури!V:V,1,0)),E3081*H3081,E3081*I3081))</f>
        <v/>
      </c>
      <c r="G3081" s="14"/>
      <c r="H3081" s="15"/>
      <c r="I3081" s="15"/>
      <c r="J3081" s="15"/>
      <c r="K3081" s="15"/>
      <c r="L3081" s="217"/>
      <c r="M3081" s="22"/>
      <c r="N3081" s="119" t="str">
        <f>IF(G3081="","",VLOOKUP(G3081,номенклатури!R:U,4,0))</f>
        <v/>
      </c>
      <c r="O3081" s="119" t="str">
        <f>IF(M3081="","",VLOOKUP(M3081,'14'!D:D,1,0))</f>
        <v/>
      </c>
    </row>
    <row r="3082" spans="1:15" ht="12.75" customHeight="1" x14ac:dyDescent="0.2">
      <c r="A3082" s="36" t="str">
        <f>'0'!$A$4</f>
        <v>………………..</v>
      </c>
      <c r="B3082" s="37">
        <f>'0'!$A$2</f>
        <v>46112</v>
      </c>
      <c r="C3082" s="37" t="s">
        <v>1243</v>
      </c>
      <c r="D3082" s="119" t="str">
        <f>IF(G3082="","",VLOOKUP(G3082,номенклатури!R:T,2,0))</f>
        <v/>
      </c>
      <c r="E3082" s="365" t="str">
        <f>IF(G3082="","",VLOOKUP(G3082,номенклатури!R:T,3,0))</f>
        <v/>
      </c>
      <c r="F3082" s="159" t="str">
        <f>IF(G3082="","",IF(ISERROR(VLOOKUP(G3082,номенклатури!V:V,1,0)),E3082*H3082,E3082*I3082))</f>
        <v/>
      </c>
      <c r="G3082" s="14"/>
      <c r="H3082" s="15"/>
      <c r="I3082" s="15"/>
      <c r="J3082" s="15"/>
      <c r="K3082" s="15"/>
      <c r="L3082" s="217"/>
      <c r="M3082" s="22"/>
      <c r="N3082" s="119" t="str">
        <f>IF(G3082="","",VLOOKUP(G3082,номенклатури!R:U,4,0))</f>
        <v/>
      </c>
      <c r="O3082" s="119" t="str">
        <f>IF(M3082="","",VLOOKUP(M3082,'14'!D:D,1,0))</f>
        <v/>
      </c>
    </row>
    <row r="3083" spans="1:15" ht="12.75" customHeight="1" x14ac:dyDescent="0.2">
      <c r="A3083" s="36" t="str">
        <f>'0'!$A$4</f>
        <v>………………..</v>
      </c>
      <c r="B3083" s="37">
        <f>'0'!$A$2</f>
        <v>46112</v>
      </c>
      <c r="C3083" s="37" t="s">
        <v>1243</v>
      </c>
      <c r="D3083" s="119" t="str">
        <f>IF(G3083="","",VLOOKUP(G3083,номенклатури!R:T,2,0))</f>
        <v/>
      </c>
      <c r="E3083" s="365" t="str">
        <f>IF(G3083="","",VLOOKUP(G3083,номенклатури!R:T,3,0))</f>
        <v/>
      </c>
      <c r="F3083" s="159" t="str">
        <f>IF(G3083="","",IF(ISERROR(VLOOKUP(G3083,номенклатури!V:V,1,0)),E3083*H3083,E3083*I3083))</f>
        <v/>
      </c>
      <c r="G3083" s="14"/>
      <c r="H3083" s="15"/>
      <c r="I3083" s="15"/>
      <c r="J3083" s="15"/>
      <c r="K3083" s="15"/>
      <c r="L3083" s="217"/>
      <c r="M3083" s="22"/>
      <c r="N3083" s="119" t="str">
        <f>IF(G3083="","",VLOOKUP(G3083,номенклатури!R:U,4,0))</f>
        <v/>
      </c>
      <c r="O3083" s="119" t="str">
        <f>IF(M3083="","",VLOOKUP(M3083,'14'!D:D,1,0))</f>
        <v/>
      </c>
    </row>
    <row r="3084" spans="1:15" ht="12.75" customHeight="1" x14ac:dyDescent="0.2">
      <c r="A3084" s="36" t="str">
        <f>'0'!$A$4</f>
        <v>………………..</v>
      </c>
      <c r="B3084" s="37">
        <f>'0'!$A$2</f>
        <v>46112</v>
      </c>
      <c r="C3084" s="37" t="s">
        <v>1243</v>
      </c>
      <c r="D3084" s="119" t="str">
        <f>IF(G3084="","",VLOOKUP(G3084,номенклатури!R:T,2,0))</f>
        <v/>
      </c>
      <c r="E3084" s="365" t="str">
        <f>IF(G3084="","",VLOOKUP(G3084,номенклатури!R:T,3,0))</f>
        <v/>
      </c>
      <c r="F3084" s="159" t="str">
        <f>IF(G3084="","",IF(ISERROR(VLOOKUP(G3084,номенклатури!V:V,1,0)),E3084*H3084,E3084*I3084))</f>
        <v/>
      </c>
      <c r="G3084" s="14"/>
      <c r="H3084" s="15"/>
      <c r="I3084" s="15"/>
      <c r="J3084" s="15"/>
      <c r="K3084" s="15"/>
      <c r="L3084" s="217"/>
      <c r="M3084" s="22"/>
      <c r="N3084" s="119" t="str">
        <f>IF(G3084="","",VLOOKUP(G3084,номенклатури!R:U,4,0))</f>
        <v/>
      </c>
      <c r="O3084" s="119" t="str">
        <f>IF(M3084="","",VLOOKUP(M3084,'14'!D:D,1,0))</f>
        <v/>
      </c>
    </row>
    <row r="3085" spans="1:15" ht="12.75" customHeight="1" x14ac:dyDescent="0.2">
      <c r="A3085" s="36" t="str">
        <f>'0'!$A$4</f>
        <v>………………..</v>
      </c>
      <c r="B3085" s="37">
        <f>'0'!$A$2</f>
        <v>46112</v>
      </c>
      <c r="C3085" s="37" t="s">
        <v>1243</v>
      </c>
      <c r="D3085" s="119" t="str">
        <f>IF(G3085="","",VLOOKUP(G3085,номенклатури!R:T,2,0))</f>
        <v/>
      </c>
      <c r="E3085" s="365" t="str">
        <f>IF(G3085="","",VLOOKUP(G3085,номенклатури!R:T,3,0))</f>
        <v/>
      </c>
      <c r="F3085" s="159" t="str">
        <f>IF(G3085="","",IF(ISERROR(VLOOKUP(G3085,номенклатури!V:V,1,0)),E3085*H3085,E3085*I3085))</f>
        <v/>
      </c>
      <c r="G3085" s="14"/>
      <c r="H3085" s="15"/>
      <c r="I3085" s="15"/>
      <c r="J3085" s="15"/>
      <c r="K3085" s="15"/>
      <c r="L3085" s="217"/>
      <c r="M3085" s="22"/>
      <c r="N3085" s="119" t="str">
        <f>IF(G3085="","",VLOOKUP(G3085,номенклатури!R:U,4,0))</f>
        <v/>
      </c>
      <c r="O3085" s="119" t="str">
        <f>IF(M3085="","",VLOOKUP(M3085,'14'!D:D,1,0))</f>
        <v/>
      </c>
    </row>
    <row r="3086" spans="1:15" ht="12.75" customHeight="1" x14ac:dyDescent="0.2">
      <c r="A3086" s="36" t="str">
        <f>'0'!$A$4</f>
        <v>………………..</v>
      </c>
      <c r="B3086" s="37">
        <f>'0'!$A$2</f>
        <v>46112</v>
      </c>
      <c r="C3086" s="37" t="s">
        <v>1243</v>
      </c>
      <c r="D3086" s="119" t="str">
        <f>IF(G3086="","",VLOOKUP(G3086,номенклатури!R:T,2,0))</f>
        <v/>
      </c>
      <c r="E3086" s="365" t="str">
        <f>IF(G3086="","",VLOOKUP(G3086,номенклатури!R:T,3,0))</f>
        <v/>
      </c>
      <c r="F3086" s="159" t="str">
        <f>IF(G3086="","",IF(ISERROR(VLOOKUP(G3086,номенклатури!V:V,1,0)),E3086*H3086,E3086*I3086))</f>
        <v/>
      </c>
      <c r="G3086" s="14"/>
      <c r="H3086" s="15"/>
      <c r="I3086" s="15"/>
      <c r="J3086" s="15"/>
      <c r="K3086" s="15"/>
      <c r="L3086" s="217"/>
      <c r="M3086" s="22"/>
      <c r="N3086" s="119" t="str">
        <f>IF(G3086="","",VLOOKUP(G3086,номенклатури!R:U,4,0))</f>
        <v/>
      </c>
      <c r="O3086" s="119" t="str">
        <f>IF(M3086="","",VLOOKUP(M3086,'14'!D:D,1,0))</f>
        <v/>
      </c>
    </row>
    <row r="3087" spans="1:15" ht="12.75" customHeight="1" x14ac:dyDescent="0.2">
      <c r="A3087" s="36" t="str">
        <f>'0'!$A$4</f>
        <v>………………..</v>
      </c>
      <c r="B3087" s="37">
        <f>'0'!$A$2</f>
        <v>46112</v>
      </c>
      <c r="C3087" s="37" t="s">
        <v>1243</v>
      </c>
      <c r="D3087" s="119" t="str">
        <f>IF(G3087="","",VLOOKUP(G3087,номенклатури!R:T,2,0))</f>
        <v/>
      </c>
      <c r="E3087" s="365" t="str">
        <f>IF(G3087="","",VLOOKUP(G3087,номенклатури!R:T,3,0))</f>
        <v/>
      </c>
      <c r="F3087" s="159" t="str">
        <f>IF(G3087="","",IF(ISERROR(VLOOKUP(G3087,номенклатури!V:V,1,0)),E3087*H3087,E3087*I3087))</f>
        <v/>
      </c>
      <c r="G3087" s="14"/>
      <c r="H3087" s="15"/>
      <c r="I3087" s="15"/>
      <c r="J3087" s="15"/>
      <c r="K3087" s="15"/>
      <c r="L3087" s="217"/>
      <c r="M3087" s="22"/>
      <c r="N3087" s="119" t="str">
        <f>IF(G3087="","",VLOOKUP(G3087,номенклатури!R:U,4,0))</f>
        <v/>
      </c>
      <c r="O3087" s="119" t="str">
        <f>IF(M3087="","",VLOOKUP(M3087,'14'!D:D,1,0))</f>
        <v/>
      </c>
    </row>
    <row r="3088" spans="1:15" ht="12.75" customHeight="1" x14ac:dyDescent="0.2">
      <c r="A3088" s="36" t="str">
        <f>'0'!$A$4</f>
        <v>………………..</v>
      </c>
      <c r="B3088" s="37">
        <f>'0'!$A$2</f>
        <v>46112</v>
      </c>
      <c r="C3088" s="37" t="s">
        <v>1243</v>
      </c>
      <c r="D3088" s="119" t="str">
        <f>IF(G3088="","",VLOOKUP(G3088,номенклатури!R:T,2,0))</f>
        <v/>
      </c>
      <c r="E3088" s="365" t="str">
        <f>IF(G3088="","",VLOOKUP(G3088,номенклатури!R:T,3,0))</f>
        <v/>
      </c>
      <c r="F3088" s="159" t="str">
        <f>IF(G3088="","",IF(ISERROR(VLOOKUP(G3088,номенклатури!V:V,1,0)),E3088*H3088,E3088*I3088))</f>
        <v/>
      </c>
      <c r="G3088" s="14"/>
      <c r="H3088" s="15"/>
      <c r="I3088" s="15"/>
      <c r="J3088" s="15"/>
      <c r="K3088" s="15"/>
      <c r="L3088" s="217"/>
      <c r="M3088" s="22"/>
      <c r="N3088" s="119" t="str">
        <f>IF(G3088="","",VLOOKUP(G3088,номенклатури!R:U,4,0))</f>
        <v/>
      </c>
      <c r="O3088" s="119" t="str">
        <f>IF(M3088="","",VLOOKUP(M3088,'14'!D:D,1,0))</f>
        <v/>
      </c>
    </row>
    <row r="3089" spans="1:15" ht="12.75" customHeight="1" x14ac:dyDescent="0.2">
      <c r="A3089" s="36" t="str">
        <f>'0'!$A$4</f>
        <v>………………..</v>
      </c>
      <c r="B3089" s="37">
        <f>'0'!$A$2</f>
        <v>46112</v>
      </c>
      <c r="C3089" s="37" t="s">
        <v>1243</v>
      </c>
      <c r="D3089" s="119" t="str">
        <f>IF(G3089="","",VLOOKUP(G3089,номенклатури!R:T,2,0))</f>
        <v/>
      </c>
      <c r="E3089" s="365" t="str">
        <f>IF(G3089="","",VLOOKUP(G3089,номенклатури!R:T,3,0))</f>
        <v/>
      </c>
      <c r="F3089" s="159" t="str">
        <f>IF(G3089="","",IF(ISERROR(VLOOKUP(G3089,номенклатури!V:V,1,0)),E3089*H3089,E3089*I3089))</f>
        <v/>
      </c>
      <c r="G3089" s="14"/>
      <c r="H3089" s="15"/>
      <c r="I3089" s="15"/>
      <c r="J3089" s="15"/>
      <c r="K3089" s="15"/>
      <c r="L3089" s="217"/>
      <c r="M3089" s="22"/>
      <c r="N3089" s="119" t="str">
        <f>IF(G3089="","",VLOOKUP(G3089,номенклатури!R:U,4,0))</f>
        <v/>
      </c>
      <c r="O3089" s="119" t="str">
        <f>IF(M3089="","",VLOOKUP(M3089,'14'!D:D,1,0))</f>
        <v/>
      </c>
    </row>
    <row r="3090" spans="1:15" ht="12.75" customHeight="1" x14ac:dyDescent="0.2">
      <c r="A3090" s="36" t="str">
        <f>'0'!$A$4</f>
        <v>………………..</v>
      </c>
      <c r="B3090" s="37">
        <f>'0'!$A$2</f>
        <v>46112</v>
      </c>
      <c r="C3090" s="37" t="s">
        <v>1243</v>
      </c>
      <c r="D3090" s="119" t="str">
        <f>IF(G3090="","",VLOOKUP(G3090,номенклатури!R:T,2,0))</f>
        <v/>
      </c>
      <c r="E3090" s="365" t="str">
        <f>IF(G3090="","",VLOOKUP(G3090,номенклатури!R:T,3,0))</f>
        <v/>
      </c>
      <c r="F3090" s="159" t="str">
        <f>IF(G3090="","",IF(ISERROR(VLOOKUP(G3090,номенклатури!V:V,1,0)),E3090*H3090,E3090*I3090))</f>
        <v/>
      </c>
      <c r="G3090" s="14"/>
      <c r="H3090" s="15"/>
      <c r="I3090" s="15"/>
      <c r="J3090" s="15"/>
      <c r="K3090" s="15"/>
      <c r="L3090" s="217"/>
      <c r="M3090" s="22"/>
      <c r="N3090" s="119" t="str">
        <f>IF(G3090="","",VLOOKUP(G3090,номенклатури!R:U,4,0))</f>
        <v/>
      </c>
      <c r="O3090" s="119" t="str">
        <f>IF(M3090="","",VLOOKUP(M3090,'14'!D:D,1,0))</f>
        <v/>
      </c>
    </row>
    <row r="3091" spans="1:15" ht="12.75" customHeight="1" x14ac:dyDescent="0.2">
      <c r="A3091" s="36" t="str">
        <f>'0'!$A$4</f>
        <v>………………..</v>
      </c>
      <c r="B3091" s="37">
        <f>'0'!$A$2</f>
        <v>46112</v>
      </c>
      <c r="C3091" s="37" t="s">
        <v>1243</v>
      </c>
      <c r="D3091" s="119" t="str">
        <f>IF(G3091="","",VLOOKUP(G3091,номенклатури!R:T,2,0))</f>
        <v/>
      </c>
      <c r="E3091" s="365" t="str">
        <f>IF(G3091="","",VLOOKUP(G3091,номенклатури!R:T,3,0))</f>
        <v/>
      </c>
      <c r="F3091" s="159" t="str">
        <f>IF(G3091="","",IF(ISERROR(VLOOKUP(G3091,номенклатури!V:V,1,0)),E3091*H3091,E3091*I3091))</f>
        <v/>
      </c>
      <c r="G3091" s="14"/>
      <c r="H3091" s="15"/>
      <c r="I3091" s="15"/>
      <c r="J3091" s="15"/>
      <c r="K3091" s="15"/>
      <c r="L3091" s="217"/>
      <c r="M3091" s="22"/>
      <c r="N3091" s="119" t="str">
        <f>IF(G3091="","",VLOOKUP(G3091,номенклатури!R:U,4,0))</f>
        <v/>
      </c>
      <c r="O3091" s="119" t="str">
        <f>IF(M3091="","",VLOOKUP(M3091,'14'!D:D,1,0))</f>
        <v/>
      </c>
    </row>
    <row r="3092" spans="1:15" ht="12.75" customHeight="1" x14ac:dyDescent="0.2">
      <c r="A3092" s="36" t="str">
        <f>'0'!$A$4</f>
        <v>………………..</v>
      </c>
      <c r="B3092" s="37">
        <f>'0'!$A$2</f>
        <v>46112</v>
      </c>
      <c r="C3092" s="37" t="s">
        <v>1243</v>
      </c>
      <c r="D3092" s="119" t="str">
        <f>IF(G3092="","",VLOOKUP(G3092,номенклатури!R:T,2,0))</f>
        <v/>
      </c>
      <c r="E3092" s="365" t="str">
        <f>IF(G3092="","",VLOOKUP(G3092,номенклатури!R:T,3,0))</f>
        <v/>
      </c>
      <c r="F3092" s="159" t="str">
        <f>IF(G3092="","",IF(ISERROR(VLOOKUP(G3092,номенклатури!V:V,1,0)),E3092*H3092,E3092*I3092))</f>
        <v/>
      </c>
      <c r="G3092" s="14"/>
      <c r="H3092" s="15"/>
      <c r="I3092" s="15"/>
      <c r="J3092" s="15"/>
      <c r="K3092" s="15"/>
      <c r="L3092" s="217"/>
      <c r="M3092" s="22"/>
      <c r="N3092" s="119" t="str">
        <f>IF(G3092="","",VLOOKUP(G3092,номенклатури!R:U,4,0))</f>
        <v/>
      </c>
      <c r="O3092" s="119" t="str">
        <f>IF(M3092="","",VLOOKUP(M3092,'14'!D:D,1,0))</f>
        <v/>
      </c>
    </row>
    <row r="3093" spans="1:15" ht="12.75" customHeight="1" x14ac:dyDescent="0.2">
      <c r="A3093" s="36" t="str">
        <f>'0'!$A$4</f>
        <v>………………..</v>
      </c>
      <c r="B3093" s="37">
        <f>'0'!$A$2</f>
        <v>46112</v>
      </c>
      <c r="C3093" s="37" t="s">
        <v>1243</v>
      </c>
      <c r="D3093" s="119" t="str">
        <f>IF(G3093="","",VLOOKUP(G3093,номенклатури!R:T,2,0))</f>
        <v/>
      </c>
      <c r="E3093" s="365" t="str">
        <f>IF(G3093="","",VLOOKUP(G3093,номенклатури!R:T,3,0))</f>
        <v/>
      </c>
      <c r="F3093" s="159" t="str">
        <f>IF(G3093="","",IF(ISERROR(VLOOKUP(G3093,номенклатури!V:V,1,0)),E3093*H3093,E3093*I3093))</f>
        <v/>
      </c>
      <c r="G3093" s="14"/>
      <c r="H3093" s="15"/>
      <c r="I3093" s="15"/>
      <c r="J3093" s="15"/>
      <c r="K3093" s="15"/>
      <c r="L3093" s="217"/>
      <c r="M3093" s="22"/>
      <c r="N3093" s="119" t="str">
        <f>IF(G3093="","",VLOOKUP(G3093,номенклатури!R:U,4,0))</f>
        <v/>
      </c>
      <c r="O3093" s="119" t="str">
        <f>IF(M3093="","",VLOOKUP(M3093,'14'!D:D,1,0))</f>
        <v/>
      </c>
    </row>
    <row r="3094" spans="1:15" ht="12.75" customHeight="1" x14ac:dyDescent="0.2">
      <c r="A3094" s="36" t="str">
        <f>'0'!$A$4</f>
        <v>………………..</v>
      </c>
      <c r="B3094" s="37">
        <f>'0'!$A$2</f>
        <v>46112</v>
      </c>
      <c r="C3094" s="37" t="s">
        <v>1243</v>
      </c>
      <c r="D3094" s="119" t="str">
        <f>IF(G3094="","",VLOOKUP(G3094,номенклатури!R:T,2,0))</f>
        <v/>
      </c>
      <c r="E3094" s="365" t="str">
        <f>IF(G3094="","",VLOOKUP(G3094,номенклатури!R:T,3,0))</f>
        <v/>
      </c>
      <c r="F3094" s="159" t="str">
        <f>IF(G3094="","",IF(ISERROR(VLOOKUP(G3094,номенклатури!V:V,1,0)),E3094*H3094,E3094*I3094))</f>
        <v/>
      </c>
      <c r="G3094" s="14"/>
      <c r="H3094" s="15"/>
      <c r="I3094" s="15"/>
      <c r="J3094" s="15"/>
      <c r="K3094" s="15"/>
      <c r="L3094" s="217"/>
      <c r="M3094" s="22"/>
      <c r="N3094" s="119" t="str">
        <f>IF(G3094="","",VLOOKUP(G3094,номенклатури!R:U,4,0))</f>
        <v/>
      </c>
      <c r="O3094" s="119" t="str">
        <f>IF(M3094="","",VLOOKUP(M3094,'14'!D:D,1,0))</f>
        <v/>
      </c>
    </row>
    <row r="3095" spans="1:15" ht="12.75" customHeight="1" x14ac:dyDescent="0.2">
      <c r="A3095" s="36" t="str">
        <f>'0'!$A$4</f>
        <v>………………..</v>
      </c>
      <c r="B3095" s="37">
        <f>'0'!$A$2</f>
        <v>46112</v>
      </c>
      <c r="C3095" s="37" t="s">
        <v>1243</v>
      </c>
      <c r="D3095" s="119" t="str">
        <f>IF(G3095="","",VLOOKUP(G3095,номенклатури!R:T,2,0))</f>
        <v/>
      </c>
      <c r="E3095" s="365" t="str">
        <f>IF(G3095="","",VLOOKUP(G3095,номенклатури!R:T,3,0))</f>
        <v/>
      </c>
      <c r="F3095" s="159" t="str">
        <f>IF(G3095="","",IF(ISERROR(VLOOKUP(G3095,номенклатури!V:V,1,0)),E3095*H3095,E3095*I3095))</f>
        <v/>
      </c>
      <c r="G3095" s="14"/>
      <c r="H3095" s="15"/>
      <c r="I3095" s="15"/>
      <c r="J3095" s="15"/>
      <c r="K3095" s="15"/>
      <c r="L3095" s="217"/>
      <c r="M3095" s="22"/>
      <c r="N3095" s="119" t="str">
        <f>IF(G3095="","",VLOOKUP(G3095,номенклатури!R:U,4,0))</f>
        <v/>
      </c>
      <c r="O3095" s="119" t="str">
        <f>IF(M3095="","",VLOOKUP(M3095,'14'!D:D,1,0))</f>
        <v/>
      </c>
    </row>
    <row r="3096" spans="1:15" ht="12.75" customHeight="1" x14ac:dyDescent="0.2">
      <c r="A3096" s="36" t="str">
        <f>'0'!$A$4</f>
        <v>………………..</v>
      </c>
      <c r="B3096" s="37">
        <f>'0'!$A$2</f>
        <v>46112</v>
      </c>
      <c r="C3096" s="37" t="s">
        <v>1243</v>
      </c>
      <c r="D3096" s="119" t="str">
        <f>IF(G3096="","",VLOOKUP(G3096,номенклатури!R:T,2,0))</f>
        <v/>
      </c>
      <c r="E3096" s="365" t="str">
        <f>IF(G3096="","",VLOOKUP(G3096,номенклатури!R:T,3,0))</f>
        <v/>
      </c>
      <c r="F3096" s="159" t="str">
        <f>IF(G3096="","",IF(ISERROR(VLOOKUP(G3096,номенклатури!V:V,1,0)),E3096*H3096,E3096*I3096))</f>
        <v/>
      </c>
      <c r="G3096" s="14"/>
      <c r="H3096" s="15"/>
      <c r="I3096" s="15"/>
      <c r="J3096" s="15"/>
      <c r="K3096" s="15"/>
      <c r="L3096" s="217"/>
      <c r="M3096" s="22"/>
      <c r="N3096" s="119" t="str">
        <f>IF(G3096="","",VLOOKUP(G3096,номенклатури!R:U,4,0))</f>
        <v/>
      </c>
      <c r="O3096" s="119" t="str">
        <f>IF(M3096="","",VLOOKUP(M3096,'14'!D:D,1,0))</f>
        <v/>
      </c>
    </row>
    <row r="3097" spans="1:15" ht="12.75" customHeight="1" x14ac:dyDescent="0.2">
      <c r="A3097" s="36" t="str">
        <f>'0'!$A$4</f>
        <v>………………..</v>
      </c>
      <c r="B3097" s="37">
        <f>'0'!$A$2</f>
        <v>46112</v>
      </c>
      <c r="C3097" s="37" t="s">
        <v>1243</v>
      </c>
      <c r="D3097" s="119" t="str">
        <f>IF(G3097="","",VLOOKUP(G3097,номенклатури!R:T,2,0))</f>
        <v/>
      </c>
      <c r="E3097" s="365" t="str">
        <f>IF(G3097="","",VLOOKUP(G3097,номенклатури!R:T,3,0))</f>
        <v/>
      </c>
      <c r="F3097" s="159" t="str">
        <f>IF(G3097="","",IF(ISERROR(VLOOKUP(G3097,номенклатури!V:V,1,0)),E3097*H3097,E3097*I3097))</f>
        <v/>
      </c>
      <c r="G3097" s="14"/>
      <c r="H3097" s="15"/>
      <c r="I3097" s="15"/>
      <c r="J3097" s="15"/>
      <c r="K3097" s="15"/>
      <c r="L3097" s="217"/>
      <c r="M3097" s="22"/>
      <c r="N3097" s="119" t="str">
        <f>IF(G3097="","",VLOOKUP(G3097,номенклатури!R:U,4,0))</f>
        <v/>
      </c>
      <c r="O3097" s="119" t="str">
        <f>IF(M3097="","",VLOOKUP(M3097,'14'!D:D,1,0))</f>
        <v/>
      </c>
    </row>
    <row r="3098" spans="1:15" ht="12.75" customHeight="1" x14ac:dyDescent="0.2">
      <c r="A3098" s="36" t="str">
        <f>'0'!$A$4</f>
        <v>………………..</v>
      </c>
      <c r="B3098" s="37">
        <f>'0'!$A$2</f>
        <v>46112</v>
      </c>
      <c r="C3098" s="37" t="s">
        <v>1243</v>
      </c>
      <c r="D3098" s="119" t="str">
        <f>IF(G3098="","",VLOOKUP(G3098,номенклатури!R:T,2,0))</f>
        <v/>
      </c>
      <c r="E3098" s="365" t="str">
        <f>IF(G3098="","",VLOOKUP(G3098,номенклатури!R:T,3,0))</f>
        <v/>
      </c>
      <c r="F3098" s="159" t="str">
        <f>IF(G3098="","",IF(ISERROR(VLOOKUP(G3098,номенклатури!V:V,1,0)),E3098*H3098,E3098*I3098))</f>
        <v/>
      </c>
      <c r="G3098" s="14"/>
      <c r="H3098" s="15"/>
      <c r="I3098" s="15"/>
      <c r="J3098" s="15"/>
      <c r="K3098" s="15"/>
      <c r="L3098" s="217"/>
      <c r="M3098" s="22"/>
      <c r="N3098" s="119" t="str">
        <f>IF(G3098="","",VLOOKUP(G3098,номенклатури!R:U,4,0))</f>
        <v/>
      </c>
      <c r="O3098" s="119" t="str">
        <f>IF(M3098="","",VLOOKUP(M3098,'14'!D:D,1,0))</f>
        <v/>
      </c>
    </row>
    <row r="3099" spans="1:15" ht="12.75" customHeight="1" x14ac:dyDescent="0.2">
      <c r="A3099" s="36" t="str">
        <f>'0'!$A$4</f>
        <v>………………..</v>
      </c>
      <c r="B3099" s="37">
        <f>'0'!$A$2</f>
        <v>46112</v>
      </c>
      <c r="C3099" s="37" t="s">
        <v>1243</v>
      </c>
      <c r="D3099" s="119" t="str">
        <f>IF(G3099="","",VLOOKUP(G3099,номенклатури!R:T,2,0))</f>
        <v/>
      </c>
      <c r="E3099" s="365" t="str">
        <f>IF(G3099="","",VLOOKUP(G3099,номенклатури!R:T,3,0))</f>
        <v/>
      </c>
      <c r="F3099" s="159" t="str">
        <f>IF(G3099="","",IF(ISERROR(VLOOKUP(G3099,номенклатури!V:V,1,0)),E3099*H3099,E3099*I3099))</f>
        <v/>
      </c>
      <c r="G3099" s="14"/>
      <c r="H3099" s="15"/>
      <c r="I3099" s="15"/>
      <c r="J3099" s="15"/>
      <c r="K3099" s="15"/>
      <c r="L3099" s="217"/>
      <c r="M3099" s="22"/>
      <c r="N3099" s="119" t="str">
        <f>IF(G3099="","",VLOOKUP(G3099,номенклатури!R:U,4,0))</f>
        <v/>
      </c>
      <c r="O3099" s="119" t="str">
        <f>IF(M3099="","",VLOOKUP(M3099,'14'!D:D,1,0))</f>
        <v/>
      </c>
    </row>
    <row r="3100" spans="1:15" ht="12.75" customHeight="1" x14ac:dyDescent="0.2">
      <c r="A3100" s="36" t="str">
        <f>'0'!$A$4</f>
        <v>………………..</v>
      </c>
      <c r="B3100" s="37">
        <f>'0'!$A$2</f>
        <v>46112</v>
      </c>
      <c r="C3100" s="37" t="s">
        <v>1243</v>
      </c>
      <c r="D3100" s="119" t="str">
        <f>IF(G3100="","",VLOOKUP(G3100,номенклатури!R:T,2,0))</f>
        <v/>
      </c>
      <c r="E3100" s="365" t="str">
        <f>IF(G3100="","",VLOOKUP(G3100,номенклатури!R:T,3,0))</f>
        <v/>
      </c>
      <c r="F3100" s="159" t="str">
        <f>IF(G3100="","",IF(ISERROR(VLOOKUP(G3100,номенклатури!V:V,1,0)),E3100*H3100,E3100*I3100))</f>
        <v/>
      </c>
      <c r="G3100" s="14"/>
      <c r="H3100" s="15"/>
      <c r="I3100" s="15"/>
      <c r="J3100" s="15"/>
      <c r="K3100" s="15"/>
      <c r="L3100" s="217"/>
      <c r="M3100" s="22"/>
      <c r="N3100" s="119" t="str">
        <f>IF(G3100="","",VLOOKUP(G3100,номенклатури!R:U,4,0))</f>
        <v/>
      </c>
      <c r="O3100" s="119" t="str">
        <f>IF(M3100="","",VLOOKUP(M3100,'14'!D:D,1,0))</f>
        <v/>
      </c>
    </row>
    <row r="3101" spans="1:15" ht="12.75" customHeight="1" x14ac:dyDescent="0.2">
      <c r="A3101" s="36" t="str">
        <f>'0'!$A$4</f>
        <v>………………..</v>
      </c>
      <c r="B3101" s="37">
        <f>'0'!$A$2</f>
        <v>46112</v>
      </c>
      <c r="C3101" s="37" t="s">
        <v>1243</v>
      </c>
      <c r="D3101" s="119" t="str">
        <f>IF(G3101="","",VLOOKUP(G3101,номенклатури!R:T,2,0))</f>
        <v/>
      </c>
      <c r="E3101" s="365" t="str">
        <f>IF(G3101="","",VLOOKUP(G3101,номенклатури!R:T,3,0))</f>
        <v/>
      </c>
      <c r="F3101" s="159" t="str">
        <f>IF(G3101="","",IF(ISERROR(VLOOKUP(G3101,номенклатури!V:V,1,0)),E3101*H3101,E3101*I3101))</f>
        <v/>
      </c>
      <c r="G3101" s="14"/>
      <c r="H3101" s="15"/>
      <c r="I3101" s="15"/>
      <c r="J3101" s="15"/>
      <c r="K3101" s="15"/>
      <c r="L3101" s="217"/>
      <c r="M3101" s="22"/>
      <c r="N3101" s="119" t="str">
        <f>IF(G3101="","",VLOOKUP(G3101,номенклатури!R:U,4,0))</f>
        <v/>
      </c>
      <c r="O3101" s="119" t="str">
        <f>IF(M3101="","",VLOOKUP(M3101,'14'!D:D,1,0))</f>
        <v/>
      </c>
    </row>
    <row r="3102" spans="1:15" ht="12.75" customHeight="1" x14ac:dyDescent="0.2">
      <c r="A3102" s="36" t="str">
        <f>'0'!$A$4</f>
        <v>………………..</v>
      </c>
      <c r="B3102" s="37">
        <f>'0'!$A$2</f>
        <v>46112</v>
      </c>
      <c r="C3102" s="37" t="s">
        <v>1243</v>
      </c>
      <c r="D3102" s="119" t="str">
        <f>IF(G3102="","",VLOOKUP(G3102,номенклатури!R:T,2,0))</f>
        <v/>
      </c>
      <c r="E3102" s="365" t="str">
        <f>IF(G3102="","",VLOOKUP(G3102,номенклатури!R:T,3,0))</f>
        <v/>
      </c>
      <c r="F3102" s="159" t="str">
        <f>IF(G3102="","",IF(ISERROR(VLOOKUP(G3102,номенклатури!V:V,1,0)),E3102*H3102,E3102*I3102))</f>
        <v/>
      </c>
      <c r="G3102" s="14"/>
      <c r="H3102" s="15"/>
      <c r="I3102" s="15"/>
      <c r="J3102" s="15"/>
      <c r="K3102" s="15"/>
      <c r="L3102" s="217"/>
      <c r="M3102" s="22"/>
      <c r="N3102" s="119" t="str">
        <f>IF(G3102="","",VLOOKUP(G3102,номенклатури!R:U,4,0))</f>
        <v/>
      </c>
      <c r="O3102" s="119" t="str">
        <f>IF(M3102="","",VLOOKUP(M3102,'14'!D:D,1,0))</f>
        <v/>
      </c>
    </row>
    <row r="3103" spans="1:15" ht="12.75" customHeight="1" x14ac:dyDescent="0.2">
      <c r="A3103" s="36" t="str">
        <f>'0'!$A$4</f>
        <v>………………..</v>
      </c>
      <c r="B3103" s="37">
        <f>'0'!$A$2</f>
        <v>46112</v>
      </c>
      <c r="C3103" s="37" t="s">
        <v>1243</v>
      </c>
      <c r="D3103" s="119" t="str">
        <f>IF(G3103="","",VLOOKUP(G3103,номенклатури!R:T,2,0))</f>
        <v/>
      </c>
      <c r="E3103" s="365" t="str">
        <f>IF(G3103="","",VLOOKUP(G3103,номенклатури!R:T,3,0))</f>
        <v/>
      </c>
      <c r="F3103" s="159" t="str">
        <f>IF(G3103="","",IF(ISERROR(VLOOKUP(G3103,номенклатури!V:V,1,0)),E3103*H3103,E3103*I3103))</f>
        <v/>
      </c>
      <c r="G3103" s="14"/>
      <c r="H3103" s="15"/>
      <c r="I3103" s="15"/>
      <c r="J3103" s="15"/>
      <c r="K3103" s="15"/>
      <c r="L3103" s="217"/>
      <c r="M3103" s="22"/>
      <c r="N3103" s="119" t="str">
        <f>IF(G3103="","",VLOOKUP(G3103,номенклатури!R:U,4,0))</f>
        <v/>
      </c>
      <c r="O3103" s="119" t="str">
        <f>IF(M3103="","",VLOOKUP(M3103,'14'!D:D,1,0))</f>
        <v/>
      </c>
    </row>
    <row r="3104" spans="1:15" ht="12.75" customHeight="1" x14ac:dyDescent="0.2">
      <c r="A3104" s="36" t="str">
        <f>'0'!$A$4</f>
        <v>………………..</v>
      </c>
      <c r="B3104" s="37">
        <f>'0'!$A$2</f>
        <v>46112</v>
      </c>
      <c r="C3104" s="37" t="s">
        <v>1243</v>
      </c>
      <c r="D3104" s="119" t="str">
        <f>IF(G3104="","",VLOOKUP(G3104,номенклатури!R:T,2,0))</f>
        <v/>
      </c>
      <c r="E3104" s="365" t="str">
        <f>IF(G3104="","",VLOOKUP(G3104,номенклатури!R:T,3,0))</f>
        <v/>
      </c>
      <c r="F3104" s="159" t="str">
        <f>IF(G3104="","",IF(ISERROR(VLOOKUP(G3104,номенклатури!V:V,1,0)),E3104*H3104,E3104*I3104))</f>
        <v/>
      </c>
      <c r="G3104" s="14"/>
      <c r="H3104" s="15"/>
      <c r="I3104" s="15"/>
      <c r="J3104" s="15"/>
      <c r="K3104" s="15"/>
      <c r="L3104" s="217"/>
      <c r="M3104" s="22"/>
      <c r="N3104" s="119" t="str">
        <f>IF(G3104="","",VLOOKUP(G3104,номенклатури!R:U,4,0))</f>
        <v/>
      </c>
      <c r="O3104" s="119" t="str">
        <f>IF(M3104="","",VLOOKUP(M3104,'14'!D:D,1,0))</f>
        <v/>
      </c>
    </row>
    <row r="3105" spans="1:15" ht="12.75" customHeight="1" x14ac:dyDescent="0.2">
      <c r="A3105" s="36" t="str">
        <f>'0'!$A$4</f>
        <v>………………..</v>
      </c>
      <c r="B3105" s="37">
        <f>'0'!$A$2</f>
        <v>46112</v>
      </c>
      <c r="C3105" s="37" t="s">
        <v>1243</v>
      </c>
      <c r="D3105" s="119" t="str">
        <f>IF(G3105="","",VLOOKUP(G3105,номенклатури!R:T,2,0))</f>
        <v/>
      </c>
      <c r="E3105" s="365" t="str">
        <f>IF(G3105="","",VLOOKUP(G3105,номенклатури!R:T,3,0))</f>
        <v/>
      </c>
      <c r="F3105" s="159" t="str">
        <f>IF(G3105="","",IF(ISERROR(VLOOKUP(G3105,номенклатури!V:V,1,0)),E3105*H3105,E3105*I3105))</f>
        <v/>
      </c>
      <c r="G3105" s="14"/>
      <c r="H3105" s="15"/>
      <c r="I3105" s="15"/>
      <c r="J3105" s="15"/>
      <c r="K3105" s="15"/>
      <c r="L3105" s="217"/>
      <c r="M3105" s="22"/>
      <c r="N3105" s="119" t="str">
        <f>IF(G3105="","",VLOOKUP(G3105,номенклатури!R:U,4,0))</f>
        <v/>
      </c>
      <c r="O3105" s="119" t="str">
        <f>IF(M3105="","",VLOOKUP(M3105,'14'!D:D,1,0))</f>
        <v/>
      </c>
    </row>
    <row r="3106" spans="1:15" ht="12.75" customHeight="1" x14ac:dyDescent="0.2">
      <c r="A3106" s="36" t="str">
        <f>'0'!$A$4</f>
        <v>………………..</v>
      </c>
      <c r="B3106" s="37">
        <f>'0'!$A$2</f>
        <v>46112</v>
      </c>
      <c r="C3106" s="37" t="s">
        <v>1243</v>
      </c>
      <c r="D3106" s="119" t="str">
        <f>IF(G3106="","",VLOOKUP(G3106,номенклатури!R:T,2,0))</f>
        <v/>
      </c>
      <c r="E3106" s="365" t="str">
        <f>IF(G3106="","",VLOOKUP(G3106,номенклатури!R:T,3,0))</f>
        <v/>
      </c>
      <c r="F3106" s="159" t="str">
        <f>IF(G3106="","",IF(ISERROR(VLOOKUP(G3106,номенклатури!V:V,1,0)),E3106*H3106,E3106*I3106))</f>
        <v/>
      </c>
      <c r="G3106" s="14"/>
      <c r="H3106" s="15"/>
      <c r="I3106" s="15"/>
      <c r="J3106" s="15"/>
      <c r="K3106" s="15"/>
      <c r="L3106" s="217"/>
      <c r="M3106" s="22"/>
      <c r="N3106" s="119" t="str">
        <f>IF(G3106="","",VLOOKUP(G3106,номенклатури!R:U,4,0))</f>
        <v/>
      </c>
      <c r="O3106" s="119" t="str">
        <f>IF(M3106="","",VLOOKUP(M3106,'14'!D:D,1,0))</f>
        <v/>
      </c>
    </row>
    <row r="3107" spans="1:15" ht="12.75" customHeight="1" x14ac:dyDescent="0.2">
      <c r="A3107" s="36" t="str">
        <f>'0'!$A$4</f>
        <v>………………..</v>
      </c>
      <c r="B3107" s="37">
        <f>'0'!$A$2</f>
        <v>46112</v>
      </c>
      <c r="C3107" s="37" t="s">
        <v>1243</v>
      </c>
      <c r="D3107" s="119" t="str">
        <f>IF(G3107="","",VLOOKUP(G3107,номенклатури!R:T,2,0))</f>
        <v/>
      </c>
      <c r="E3107" s="365" t="str">
        <f>IF(G3107="","",VLOOKUP(G3107,номенклатури!R:T,3,0))</f>
        <v/>
      </c>
      <c r="F3107" s="159" t="str">
        <f>IF(G3107="","",IF(ISERROR(VLOOKUP(G3107,номенклатури!V:V,1,0)),E3107*H3107,E3107*I3107))</f>
        <v/>
      </c>
      <c r="G3107" s="14"/>
      <c r="H3107" s="15"/>
      <c r="I3107" s="15"/>
      <c r="J3107" s="15"/>
      <c r="K3107" s="15"/>
      <c r="L3107" s="217"/>
      <c r="M3107" s="22"/>
      <c r="N3107" s="119" t="str">
        <f>IF(G3107="","",VLOOKUP(G3107,номенклатури!R:U,4,0))</f>
        <v/>
      </c>
      <c r="O3107" s="119" t="str">
        <f>IF(M3107="","",VLOOKUP(M3107,'14'!D:D,1,0))</f>
        <v/>
      </c>
    </row>
    <row r="3108" spans="1:15" ht="12.75" customHeight="1" x14ac:dyDescent="0.2">
      <c r="A3108" s="36" t="str">
        <f>'0'!$A$4</f>
        <v>………………..</v>
      </c>
      <c r="B3108" s="37">
        <f>'0'!$A$2</f>
        <v>46112</v>
      </c>
      <c r="C3108" s="37" t="s">
        <v>1243</v>
      </c>
      <c r="D3108" s="119" t="str">
        <f>IF(G3108="","",VLOOKUP(G3108,номенклатури!R:T,2,0))</f>
        <v/>
      </c>
      <c r="E3108" s="365" t="str">
        <f>IF(G3108="","",VLOOKUP(G3108,номенклатури!R:T,3,0))</f>
        <v/>
      </c>
      <c r="F3108" s="159" t="str">
        <f>IF(G3108="","",IF(ISERROR(VLOOKUP(G3108,номенклатури!V:V,1,0)),E3108*H3108,E3108*I3108))</f>
        <v/>
      </c>
      <c r="G3108" s="14"/>
      <c r="H3108" s="15"/>
      <c r="I3108" s="15"/>
      <c r="J3108" s="15"/>
      <c r="K3108" s="15"/>
      <c r="L3108" s="217"/>
      <c r="M3108" s="22"/>
      <c r="N3108" s="119" t="str">
        <f>IF(G3108="","",VLOOKUP(G3108,номенклатури!R:U,4,0))</f>
        <v/>
      </c>
      <c r="O3108" s="119" t="str">
        <f>IF(M3108="","",VLOOKUP(M3108,'14'!D:D,1,0))</f>
        <v/>
      </c>
    </row>
    <row r="3109" spans="1:15" ht="12.75" customHeight="1" x14ac:dyDescent="0.2">
      <c r="A3109" s="36" t="str">
        <f>'0'!$A$4</f>
        <v>………………..</v>
      </c>
      <c r="B3109" s="37">
        <f>'0'!$A$2</f>
        <v>46112</v>
      </c>
      <c r="C3109" s="37" t="s">
        <v>1243</v>
      </c>
      <c r="D3109" s="119" t="str">
        <f>IF(G3109="","",VLOOKUP(G3109,номенклатури!R:T,2,0))</f>
        <v/>
      </c>
      <c r="E3109" s="365" t="str">
        <f>IF(G3109="","",VLOOKUP(G3109,номенклатури!R:T,3,0))</f>
        <v/>
      </c>
      <c r="F3109" s="159" t="str">
        <f>IF(G3109="","",IF(ISERROR(VLOOKUP(G3109,номенклатури!V:V,1,0)),E3109*H3109,E3109*I3109))</f>
        <v/>
      </c>
      <c r="G3109" s="14"/>
      <c r="H3109" s="15"/>
      <c r="I3109" s="15"/>
      <c r="J3109" s="15"/>
      <c r="K3109" s="15"/>
      <c r="L3109" s="217"/>
      <c r="M3109" s="22"/>
      <c r="N3109" s="119" t="str">
        <f>IF(G3109="","",VLOOKUP(G3109,номенклатури!R:U,4,0))</f>
        <v/>
      </c>
      <c r="O3109" s="119" t="str">
        <f>IF(M3109="","",VLOOKUP(M3109,'14'!D:D,1,0))</f>
        <v/>
      </c>
    </row>
    <row r="3110" spans="1:15" ht="12.75" customHeight="1" x14ac:dyDescent="0.2">
      <c r="A3110" s="36" t="str">
        <f>'0'!$A$4</f>
        <v>………………..</v>
      </c>
      <c r="B3110" s="37">
        <f>'0'!$A$2</f>
        <v>46112</v>
      </c>
      <c r="C3110" s="37" t="s">
        <v>1243</v>
      </c>
      <c r="D3110" s="119" t="str">
        <f>IF(G3110="","",VLOOKUP(G3110,номенклатури!R:T,2,0))</f>
        <v/>
      </c>
      <c r="E3110" s="365" t="str">
        <f>IF(G3110="","",VLOOKUP(G3110,номенклатури!R:T,3,0))</f>
        <v/>
      </c>
      <c r="F3110" s="159" t="str">
        <f>IF(G3110="","",IF(ISERROR(VLOOKUP(G3110,номенклатури!V:V,1,0)),E3110*H3110,E3110*I3110))</f>
        <v/>
      </c>
      <c r="G3110" s="14"/>
      <c r="H3110" s="15"/>
      <c r="I3110" s="15"/>
      <c r="J3110" s="15"/>
      <c r="K3110" s="15"/>
      <c r="L3110" s="217"/>
      <c r="M3110" s="22"/>
      <c r="N3110" s="119" t="str">
        <f>IF(G3110="","",VLOOKUP(G3110,номенклатури!R:U,4,0))</f>
        <v/>
      </c>
      <c r="O3110" s="119" t="str">
        <f>IF(M3110="","",VLOOKUP(M3110,'14'!D:D,1,0))</f>
        <v/>
      </c>
    </row>
    <row r="3111" spans="1:15" ht="12.75" customHeight="1" x14ac:dyDescent="0.2">
      <c r="A3111" s="36" t="str">
        <f>'0'!$A$4</f>
        <v>………………..</v>
      </c>
      <c r="B3111" s="37">
        <f>'0'!$A$2</f>
        <v>46112</v>
      </c>
      <c r="C3111" s="37" t="s">
        <v>1243</v>
      </c>
      <c r="D3111" s="119" t="str">
        <f>IF(G3111="","",VLOOKUP(G3111,номенклатури!R:T,2,0))</f>
        <v/>
      </c>
      <c r="E3111" s="365" t="str">
        <f>IF(G3111="","",VLOOKUP(G3111,номенклатури!R:T,3,0))</f>
        <v/>
      </c>
      <c r="F3111" s="159" t="str">
        <f>IF(G3111="","",IF(ISERROR(VLOOKUP(G3111,номенклатури!V:V,1,0)),E3111*H3111,E3111*I3111))</f>
        <v/>
      </c>
      <c r="G3111" s="14"/>
      <c r="H3111" s="15"/>
      <c r="I3111" s="15"/>
      <c r="J3111" s="15"/>
      <c r="K3111" s="15"/>
      <c r="L3111" s="217"/>
      <c r="M3111" s="22"/>
      <c r="N3111" s="119" t="str">
        <f>IF(G3111="","",VLOOKUP(G3111,номенклатури!R:U,4,0))</f>
        <v/>
      </c>
      <c r="O3111" s="119" t="str">
        <f>IF(M3111="","",VLOOKUP(M3111,'14'!D:D,1,0))</f>
        <v/>
      </c>
    </row>
    <row r="3112" spans="1:15" ht="12.75" customHeight="1" x14ac:dyDescent="0.2">
      <c r="A3112" s="36" t="str">
        <f>'0'!$A$4</f>
        <v>………………..</v>
      </c>
      <c r="B3112" s="37">
        <f>'0'!$A$2</f>
        <v>46112</v>
      </c>
      <c r="C3112" s="37" t="s">
        <v>1243</v>
      </c>
      <c r="D3112" s="119" t="str">
        <f>IF(G3112="","",VLOOKUP(G3112,номенклатури!R:T,2,0))</f>
        <v/>
      </c>
      <c r="E3112" s="365" t="str">
        <f>IF(G3112="","",VLOOKUP(G3112,номенклатури!R:T,3,0))</f>
        <v/>
      </c>
      <c r="F3112" s="159" t="str">
        <f>IF(G3112="","",IF(ISERROR(VLOOKUP(G3112,номенклатури!V:V,1,0)),E3112*H3112,E3112*I3112))</f>
        <v/>
      </c>
      <c r="G3112" s="14"/>
      <c r="H3112" s="15"/>
      <c r="I3112" s="15"/>
      <c r="J3112" s="15"/>
      <c r="K3112" s="15"/>
      <c r="L3112" s="217"/>
      <c r="M3112" s="22"/>
      <c r="N3112" s="119" t="str">
        <f>IF(G3112="","",VLOOKUP(G3112,номенклатури!R:U,4,0))</f>
        <v/>
      </c>
      <c r="O3112" s="119" t="str">
        <f>IF(M3112="","",VLOOKUP(M3112,'14'!D:D,1,0))</f>
        <v/>
      </c>
    </row>
    <row r="3113" spans="1:15" ht="12.75" customHeight="1" x14ac:dyDescent="0.2">
      <c r="A3113" s="36" t="str">
        <f>'0'!$A$4</f>
        <v>………………..</v>
      </c>
      <c r="B3113" s="37">
        <f>'0'!$A$2</f>
        <v>46112</v>
      </c>
      <c r="C3113" s="37" t="s">
        <v>1243</v>
      </c>
      <c r="D3113" s="119" t="str">
        <f>IF(G3113="","",VLOOKUP(G3113,номенклатури!R:T,2,0))</f>
        <v/>
      </c>
      <c r="E3113" s="365" t="str">
        <f>IF(G3113="","",VLOOKUP(G3113,номенклатури!R:T,3,0))</f>
        <v/>
      </c>
      <c r="F3113" s="159" t="str">
        <f>IF(G3113="","",IF(ISERROR(VLOOKUP(G3113,номенклатури!V:V,1,0)),E3113*H3113,E3113*I3113))</f>
        <v/>
      </c>
      <c r="G3113" s="14"/>
      <c r="H3113" s="15"/>
      <c r="I3113" s="15"/>
      <c r="J3113" s="15"/>
      <c r="K3113" s="15"/>
      <c r="L3113" s="217"/>
      <c r="M3113" s="22"/>
      <c r="N3113" s="119" t="str">
        <f>IF(G3113="","",VLOOKUP(G3113,номенклатури!R:U,4,0))</f>
        <v/>
      </c>
      <c r="O3113" s="119" t="str">
        <f>IF(M3113="","",VLOOKUP(M3113,'14'!D:D,1,0))</f>
        <v/>
      </c>
    </row>
    <row r="3114" spans="1:15" ht="12.75" customHeight="1" x14ac:dyDescent="0.2">
      <c r="A3114" s="36" t="str">
        <f>'0'!$A$4</f>
        <v>………………..</v>
      </c>
      <c r="B3114" s="37">
        <f>'0'!$A$2</f>
        <v>46112</v>
      </c>
      <c r="C3114" s="37" t="s">
        <v>1243</v>
      </c>
      <c r="D3114" s="119" t="str">
        <f>IF(G3114="","",VLOOKUP(G3114,номенклатури!R:T,2,0))</f>
        <v/>
      </c>
      <c r="E3114" s="365" t="str">
        <f>IF(G3114="","",VLOOKUP(G3114,номенклатури!R:T,3,0))</f>
        <v/>
      </c>
      <c r="F3114" s="159" t="str">
        <f>IF(G3114="","",IF(ISERROR(VLOOKUP(G3114,номенклатури!V:V,1,0)),E3114*H3114,E3114*I3114))</f>
        <v/>
      </c>
      <c r="G3114" s="14"/>
      <c r="H3114" s="15"/>
      <c r="I3114" s="15"/>
      <c r="J3114" s="15"/>
      <c r="K3114" s="15"/>
      <c r="L3114" s="217"/>
      <c r="M3114" s="22"/>
      <c r="N3114" s="119" t="str">
        <f>IF(G3114="","",VLOOKUP(G3114,номенклатури!R:U,4,0))</f>
        <v/>
      </c>
      <c r="O3114" s="119" t="str">
        <f>IF(M3114="","",VLOOKUP(M3114,'14'!D:D,1,0))</f>
        <v/>
      </c>
    </row>
    <row r="3115" spans="1:15" ht="12.75" customHeight="1" x14ac:dyDescent="0.2">
      <c r="A3115" s="36" t="str">
        <f>'0'!$A$4</f>
        <v>………………..</v>
      </c>
      <c r="B3115" s="37">
        <f>'0'!$A$2</f>
        <v>46112</v>
      </c>
      <c r="C3115" s="37" t="s">
        <v>1243</v>
      </c>
      <c r="D3115" s="119" t="str">
        <f>IF(G3115="","",VLOOKUP(G3115,номенклатури!R:T,2,0))</f>
        <v/>
      </c>
      <c r="E3115" s="365" t="str">
        <f>IF(G3115="","",VLOOKUP(G3115,номенклатури!R:T,3,0))</f>
        <v/>
      </c>
      <c r="F3115" s="159" t="str">
        <f>IF(G3115="","",IF(ISERROR(VLOOKUP(G3115,номенклатури!V:V,1,0)),E3115*H3115,E3115*I3115))</f>
        <v/>
      </c>
      <c r="G3115" s="14"/>
      <c r="H3115" s="15"/>
      <c r="I3115" s="15"/>
      <c r="J3115" s="15"/>
      <c r="K3115" s="15"/>
      <c r="L3115" s="217"/>
      <c r="M3115" s="22"/>
      <c r="N3115" s="119" t="str">
        <f>IF(G3115="","",VLOOKUP(G3115,номенклатури!R:U,4,0))</f>
        <v/>
      </c>
      <c r="O3115" s="119" t="str">
        <f>IF(M3115="","",VLOOKUP(M3115,'14'!D:D,1,0))</f>
        <v/>
      </c>
    </row>
    <row r="3116" spans="1:15" ht="12.75" customHeight="1" x14ac:dyDescent="0.2">
      <c r="A3116" s="36" t="str">
        <f>'0'!$A$4</f>
        <v>………………..</v>
      </c>
      <c r="B3116" s="37">
        <f>'0'!$A$2</f>
        <v>46112</v>
      </c>
      <c r="C3116" s="37" t="s">
        <v>1243</v>
      </c>
      <c r="D3116" s="119" t="str">
        <f>IF(G3116="","",VLOOKUP(G3116,номенклатури!R:T,2,0))</f>
        <v/>
      </c>
      <c r="E3116" s="365" t="str">
        <f>IF(G3116="","",VLOOKUP(G3116,номенклатури!R:T,3,0))</f>
        <v/>
      </c>
      <c r="F3116" s="159" t="str">
        <f>IF(G3116="","",IF(ISERROR(VLOOKUP(G3116,номенклатури!V:V,1,0)),E3116*H3116,E3116*I3116))</f>
        <v/>
      </c>
      <c r="G3116" s="14"/>
      <c r="H3116" s="15"/>
      <c r="I3116" s="15"/>
      <c r="J3116" s="15"/>
      <c r="K3116" s="15"/>
      <c r="L3116" s="217"/>
      <c r="M3116" s="22"/>
      <c r="N3116" s="119" t="str">
        <f>IF(G3116="","",VLOOKUP(G3116,номенклатури!R:U,4,0))</f>
        <v/>
      </c>
      <c r="O3116" s="119" t="str">
        <f>IF(M3116="","",VLOOKUP(M3116,'14'!D:D,1,0))</f>
        <v/>
      </c>
    </row>
    <row r="3117" spans="1:15" ht="12.75" customHeight="1" x14ac:dyDescent="0.2">
      <c r="A3117" s="36" t="str">
        <f>'0'!$A$4</f>
        <v>………………..</v>
      </c>
      <c r="B3117" s="37">
        <f>'0'!$A$2</f>
        <v>46112</v>
      </c>
      <c r="C3117" s="37" t="s">
        <v>1243</v>
      </c>
      <c r="D3117" s="119" t="str">
        <f>IF(G3117="","",VLOOKUP(G3117,номенклатури!R:T,2,0))</f>
        <v/>
      </c>
      <c r="E3117" s="365" t="str">
        <f>IF(G3117="","",VLOOKUP(G3117,номенклатури!R:T,3,0))</f>
        <v/>
      </c>
      <c r="F3117" s="159" t="str">
        <f>IF(G3117="","",IF(ISERROR(VLOOKUP(G3117,номенклатури!V:V,1,0)),E3117*H3117,E3117*I3117))</f>
        <v/>
      </c>
      <c r="G3117" s="14"/>
      <c r="H3117" s="15"/>
      <c r="I3117" s="15"/>
      <c r="J3117" s="15"/>
      <c r="K3117" s="15"/>
      <c r="L3117" s="217"/>
      <c r="M3117" s="22"/>
      <c r="N3117" s="119" t="str">
        <f>IF(G3117="","",VLOOKUP(G3117,номенклатури!R:U,4,0))</f>
        <v/>
      </c>
      <c r="O3117" s="119" t="str">
        <f>IF(M3117="","",VLOOKUP(M3117,'14'!D:D,1,0))</f>
        <v/>
      </c>
    </row>
    <row r="3118" spans="1:15" ht="12.75" customHeight="1" x14ac:dyDescent="0.2">
      <c r="A3118" s="36" t="str">
        <f>'0'!$A$4</f>
        <v>………………..</v>
      </c>
      <c r="B3118" s="37">
        <f>'0'!$A$2</f>
        <v>46112</v>
      </c>
      <c r="C3118" s="37" t="s">
        <v>1243</v>
      </c>
      <c r="D3118" s="119" t="str">
        <f>IF(G3118="","",VLOOKUP(G3118,номенклатури!R:T,2,0))</f>
        <v/>
      </c>
      <c r="E3118" s="365" t="str">
        <f>IF(G3118="","",VLOOKUP(G3118,номенклатури!R:T,3,0))</f>
        <v/>
      </c>
      <c r="F3118" s="159" t="str">
        <f>IF(G3118="","",IF(ISERROR(VLOOKUP(G3118,номенклатури!V:V,1,0)),E3118*H3118,E3118*I3118))</f>
        <v/>
      </c>
      <c r="G3118" s="14"/>
      <c r="H3118" s="15"/>
      <c r="I3118" s="15"/>
      <c r="J3118" s="15"/>
      <c r="K3118" s="15"/>
      <c r="L3118" s="217"/>
      <c r="M3118" s="22"/>
      <c r="N3118" s="119" t="str">
        <f>IF(G3118="","",VLOOKUP(G3118,номенклатури!R:U,4,0))</f>
        <v/>
      </c>
      <c r="O3118" s="119" t="str">
        <f>IF(M3118="","",VLOOKUP(M3118,'14'!D:D,1,0))</f>
        <v/>
      </c>
    </row>
    <row r="3119" spans="1:15" ht="12.75" customHeight="1" x14ac:dyDescent="0.2">
      <c r="A3119" s="36" t="str">
        <f>'0'!$A$4</f>
        <v>………………..</v>
      </c>
      <c r="B3119" s="37">
        <f>'0'!$A$2</f>
        <v>46112</v>
      </c>
      <c r="C3119" s="37" t="s">
        <v>1243</v>
      </c>
      <c r="D3119" s="119" t="str">
        <f>IF(G3119="","",VLOOKUP(G3119,номенклатури!R:T,2,0))</f>
        <v/>
      </c>
      <c r="E3119" s="365" t="str">
        <f>IF(G3119="","",VLOOKUP(G3119,номенклатури!R:T,3,0))</f>
        <v/>
      </c>
      <c r="F3119" s="159" t="str">
        <f>IF(G3119="","",IF(ISERROR(VLOOKUP(G3119,номенклатури!V:V,1,0)),E3119*H3119,E3119*I3119))</f>
        <v/>
      </c>
      <c r="G3119" s="14"/>
      <c r="H3119" s="15"/>
      <c r="I3119" s="15"/>
      <c r="J3119" s="15"/>
      <c r="K3119" s="15"/>
      <c r="L3119" s="217"/>
      <c r="M3119" s="22"/>
      <c r="N3119" s="119" t="str">
        <f>IF(G3119="","",VLOOKUP(G3119,номенклатури!R:U,4,0))</f>
        <v/>
      </c>
      <c r="O3119" s="119" t="str">
        <f>IF(M3119="","",VLOOKUP(M3119,'14'!D:D,1,0))</f>
        <v/>
      </c>
    </row>
    <row r="3120" spans="1:15" ht="12.75" customHeight="1" x14ac:dyDescent="0.2">
      <c r="A3120" s="36" t="str">
        <f>'0'!$A$4</f>
        <v>………………..</v>
      </c>
      <c r="B3120" s="37">
        <f>'0'!$A$2</f>
        <v>46112</v>
      </c>
      <c r="C3120" s="37" t="s">
        <v>1243</v>
      </c>
      <c r="D3120" s="119" t="str">
        <f>IF(G3120="","",VLOOKUP(G3120,номенклатури!R:T,2,0))</f>
        <v/>
      </c>
      <c r="E3120" s="365" t="str">
        <f>IF(G3120="","",VLOOKUP(G3120,номенклатури!R:T,3,0))</f>
        <v/>
      </c>
      <c r="F3120" s="159" t="str">
        <f>IF(G3120="","",IF(ISERROR(VLOOKUP(G3120,номенклатури!V:V,1,0)),E3120*H3120,E3120*I3120))</f>
        <v/>
      </c>
      <c r="G3120" s="14"/>
      <c r="H3120" s="15"/>
      <c r="I3120" s="15"/>
      <c r="J3120" s="15"/>
      <c r="K3120" s="15"/>
      <c r="L3120" s="217"/>
      <c r="M3120" s="22"/>
      <c r="N3120" s="119" t="str">
        <f>IF(G3120="","",VLOOKUP(G3120,номенклатури!R:U,4,0))</f>
        <v/>
      </c>
      <c r="O3120" s="119" t="str">
        <f>IF(M3120="","",VLOOKUP(M3120,'14'!D:D,1,0))</f>
        <v/>
      </c>
    </row>
    <row r="3121" spans="1:15" ht="12.75" customHeight="1" x14ac:dyDescent="0.2">
      <c r="A3121" s="36" t="str">
        <f>'0'!$A$4</f>
        <v>………………..</v>
      </c>
      <c r="B3121" s="37">
        <f>'0'!$A$2</f>
        <v>46112</v>
      </c>
      <c r="C3121" s="37" t="s">
        <v>1243</v>
      </c>
      <c r="D3121" s="119" t="str">
        <f>IF(G3121="","",VLOOKUP(G3121,номенклатури!R:T,2,0))</f>
        <v/>
      </c>
      <c r="E3121" s="365" t="str">
        <f>IF(G3121="","",VLOOKUP(G3121,номенклатури!R:T,3,0))</f>
        <v/>
      </c>
      <c r="F3121" s="159" t="str">
        <f>IF(G3121="","",IF(ISERROR(VLOOKUP(G3121,номенклатури!V:V,1,0)),E3121*H3121,E3121*I3121))</f>
        <v/>
      </c>
      <c r="G3121" s="14"/>
      <c r="H3121" s="15"/>
      <c r="I3121" s="15"/>
      <c r="J3121" s="15"/>
      <c r="K3121" s="15"/>
      <c r="L3121" s="217"/>
      <c r="M3121" s="22"/>
      <c r="N3121" s="119" t="str">
        <f>IF(G3121="","",VLOOKUP(G3121,номенклатури!R:U,4,0))</f>
        <v/>
      </c>
      <c r="O3121" s="119" t="str">
        <f>IF(M3121="","",VLOOKUP(M3121,'14'!D:D,1,0))</f>
        <v/>
      </c>
    </row>
    <row r="3122" spans="1:15" ht="12.75" customHeight="1" x14ac:dyDescent="0.2">
      <c r="A3122" s="36" t="str">
        <f>'0'!$A$4</f>
        <v>………………..</v>
      </c>
      <c r="B3122" s="37">
        <f>'0'!$A$2</f>
        <v>46112</v>
      </c>
      <c r="C3122" s="37" t="s">
        <v>1243</v>
      </c>
      <c r="D3122" s="119" t="str">
        <f>IF(G3122="","",VLOOKUP(G3122,номенклатури!R:T,2,0))</f>
        <v/>
      </c>
      <c r="E3122" s="365" t="str">
        <f>IF(G3122="","",VLOOKUP(G3122,номенклатури!R:T,3,0))</f>
        <v/>
      </c>
      <c r="F3122" s="159" t="str">
        <f>IF(G3122="","",IF(ISERROR(VLOOKUP(G3122,номенклатури!V:V,1,0)),E3122*H3122,E3122*I3122))</f>
        <v/>
      </c>
      <c r="G3122" s="14"/>
      <c r="H3122" s="15"/>
      <c r="I3122" s="15"/>
      <c r="J3122" s="15"/>
      <c r="K3122" s="15"/>
      <c r="L3122" s="217"/>
      <c r="M3122" s="22"/>
      <c r="N3122" s="119" t="str">
        <f>IF(G3122="","",VLOOKUP(G3122,номенклатури!R:U,4,0))</f>
        <v/>
      </c>
      <c r="O3122" s="119" t="str">
        <f>IF(M3122="","",VLOOKUP(M3122,'14'!D:D,1,0))</f>
        <v/>
      </c>
    </row>
    <row r="3123" spans="1:15" ht="12.75" customHeight="1" x14ac:dyDescent="0.2">
      <c r="A3123" s="36" t="str">
        <f>'0'!$A$4</f>
        <v>………………..</v>
      </c>
      <c r="B3123" s="37">
        <f>'0'!$A$2</f>
        <v>46112</v>
      </c>
      <c r="C3123" s="37" t="s">
        <v>1243</v>
      </c>
      <c r="D3123" s="119" t="str">
        <f>IF(G3123="","",VLOOKUP(G3123,номенклатури!R:T,2,0))</f>
        <v/>
      </c>
      <c r="E3123" s="365" t="str">
        <f>IF(G3123="","",VLOOKUP(G3123,номенклатури!R:T,3,0))</f>
        <v/>
      </c>
      <c r="F3123" s="159" t="str">
        <f>IF(G3123="","",IF(ISERROR(VLOOKUP(G3123,номенклатури!V:V,1,0)),E3123*H3123,E3123*I3123))</f>
        <v/>
      </c>
      <c r="G3123" s="14"/>
      <c r="H3123" s="15"/>
      <c r="I3123" s="15"/>
      <c r="J3123" s="15"/>
      <c r="K3123" s="15"/>
      <c r="L3123" s="217"/>
      <c r="M3123" s="22"/>
      <c r="N3123" s="119" t="str">
        <f>IF(G3123="","",VLOOKUP(G3123,номенклатури!R:U,4,0))</f>
        <v/>
      </c>
      <c r="O3123" s="119" t="str">
        <f>IF(M3123="","",VLOOKUP(M3123,'14'!D:D,1,0))</f>
        <v/>
      </c>
    </row>
    <row r="3124" spans="1:15" ht="12.75" customHeight="1" x14ac:dyDescent="0.2">
      <c r="A3124" s="36" t="str">
        <f>'0'!$A$4</f>
        <v>………………..</v>
      </c>
      <c r="B3124" s="37">
        <f>'0'!$A$2</f>
        <v>46112</v>
      </c>
      <c r="C3124" s="37" t="s">
        <v>1243</v>
      </c>
      <c r="D3124" s="119" t="str">
        <f>IF(G3124="","",VLOOKUP(G3124,номенклатури!R:T,2,0))</f>
        <v/>
      </c>
      <c r="E3124" s="365" t="str">
        <f>IF(G3124="","",VLOOKUP(G3124,номенклатури!R:T,3,0))</f>
        <v/>
      </c>
      <c r="F3124" s="159" t="str">
        <f>IF(G3124="","",IF(ISERROR(VLOOKUP(G3124,номенклатури!V:V,1,0)),E3124*H3124,E3124*I3124))</f>
        <v/>
      </c>
      <c r="G3124" s="14"/>
      <c r="H3124" s="15"/>
      <c r="I3124" s="15"/>
      <c r="J3124" s="15"/>
      <c r="K3124" s="15"/>
      <c r="L3124" s="217"/>
      <c r="M3124" s="22"/>
      <c r="N3124" s="119" t="str">
        <f>IF(G3124="","",VLOOKUP(G3124,номенклатури!R:U,4,0))</f>
        <v/>
      </c>
      <c r="O3124" s="119" t="str">
        <f>IF(M3124="","",VLOOKUP(M3124,'14'!D:D,1,0))</f>
        <v/>
      </c>
    </row>
    <row r="3125" spans="1:15" ht="12.75" customHeight="1" x14ac:dyDescent="0.2">
      <c r="A3125" s="36" t="str">
        <f>'0'!$A$4</f>
        <v>………………..</v>
      </c>
      <c r="B3125" s="37">
        <f>'0'!$A$2</f>
        <v>46112</v>
      </c>
      <c r="C3125" s="37" t="s">
        <v>1243</v>
      </c>
      <c r="D3125" s="119" t="str">
        <f>IF(G3125="","",VLOOKUP(G3125,номенклатури!R:T,2,0))</f>
        <v/>
      </c>
      <c r="E3125" s="365" t="str">
        <f>IF(G3125="","",VLOOKUP(G3125,номенклатури!R:T,3,0))</f>
        <v/>
      </c>
      <c r="F3125" s="159" t="str">
        <f>IF(G3125="","",IF(ISERROR(VLOOKUP(G3125,номенклатури!V:V,1,0)),E3125*H3125,E3125*I3125))</f>
        <v/>
      </c>
      <c r="G3125" s="14"/>
      <c r="H3125" s="15"/>
      <c r="I3125" s="15"/>
      <c r="J3125" s="15"/>
      <c r="K3125" s="15"/>
      <c r="L3125" s="217"/>
      <c r="M3125" s="22"/>
      <c r="N3125" s="119" t="str">
        <f>IF(G3125="","",VLOOKUP(G3125,номенклатури!R:U,4,0))</f>
        <v/>
      </c>
      <c r="O3125" s="119" t="str">
        <f>IF(M3125="","",VLOOKUP(M3125,'14'!D:D,1,0))</f>
        <v/>
      </c>
    </row>
    <row r="3126" spans="1:15" ht="12.75" customHeight="1" x14ac:dyDescent="0.2">
      <c r="A3126" s="36" t="str">
        <f>'0'!$A$4</f>
        <v>………………..</v>
      </c>
      <c r="B3126" s="37">
        <f>'0'!$A$2</f>
        <v>46112</v>
      </c>
      <c r="C3126" s="37" t="s">
        <v>1243</v>
      </c>
      <c r="D3126" s="119" t="str">
        <f>IF(G3126="","",VLOOKUP(G3126,номенклатури!R:T,2,0))</f>
        <v/>
      </c>
      <c r="E3126" s="365" t="str">
        <f>IF(G3126="","",VLOOKUP(G3126,номенклатури!R:T,3,0))</f>
        <v/>
      </c>
      <c r="F3126" s="159" t="str">
        <f>IF(G3126="","",IF(ISERROR(VLOOKUP(G3126,номенклатури!V:V,1,0)),E3126*H3126,E3126*I3126))</f>
        <v/>
      </c>
      <c r="G3126" s="14"/>
      <c r="H3126" s="15"/>
      <c r="I3126" s="15"/>
      <c r="J3126" s="15"/>
      <c r="K3126" s="15"/>
      <c r="L3126" s="217"/>
      <c r="M3126" s="22"/>
      <c r="N3126" s="119" t="str">
        <f>IF(G3126="","",VLOOKUP(G3126,номенклатури!R:U,4,0))</f>
        <v/>
      </c>
      <c r="O3126" s="119" t="str">
        <f>IF(M3126="","",VLOOKUP(M3126,'14'!D:D,1,0))</f>
        <v/>
      </c>
    </row>
    <row r="3127" spans="1:15" ht="12.75" customHeight="1" x14ac:dyDescent="0.2">
      <c r="A3127" s="36" t="str">
        <f>'0'!$A$4</f>
        <v>………………..</v>
      </c>
      <c r="B3127" s="37">
        <f>'0'!$A$2</f>
        <v>46112</v>
      </c>
      <c r="C3127" s="37" t="s">
        <v>1243</v>
      </c>
      <c r="D3127" s="119" t="str">
        <f>IF(G3127="","",VLOOKUP(G3127,номенклатури!R:T,2,0))</f>
        <v/>
      </c>
      <c r="E3127" s="365" t="str">
        <f>IF(G3127="","",VLOOKUP(G3127,номенклатури!R:T,3,0))</f>
        <v/>
      </c>
      <c r="F3127" s="159" t="str">
        <f>IF(G3127="","",IF(ISERROR(VLOOKUP(G3127,номенклатури!V:V,1,0)),E3127*H3127,E3127*I3127))</f>
        <v/>
      </c>
      <c r="G3127" s="14"/>
      <c r="H3127" s="15"/>
      <c r="I3127" s="15"/>
      <c r="J3127" s="15"/>
      <c r="K3127" s="15"/>
      <c r="L3127" s="217"/>
      <c r="M3127" s="22"/>
      <c r="N3127" s="119" t="str">
        <f>IF(G3127="","",VLOOKUP(G3127,номенклатури!R:U,4,0))</f>
        <v/>
      </c>
      <c r="O3127" s="119" t="str">
        <f>IF(M3127="","",VLOOKUP(M3127,'14'!D:D,1,0))</f>
        <v/>
      </c>
    </row>
    <row r="3128" spans="1:15" ht="12.75" customHeight="1" x14ac:dyDescent="0.2">
      <c r="A3128" s="36" t="str">
        <f>'0'!$A$4</f>
        <v>………………..</v>
      </c>
      <c r="B3128" s="37">
        <f>'0'!$A$2</f>
        <v>46112</v>
      </c>
      <c r="C3128" s="37" t="s">
        <v>1243</v>
      </c>
      <c r="D3128" s="119" t="str">
        <f>IF(G3128="","",VLOOKUP(G3128,номенклатури!R:T,2,0))</f>
        <v/>
      </c>
      <c r="E3128" s="365" t="str">
        <f>IF(G3128="","",VLOOKUP(G3128,номенклатури!R:T,3,0))</f>
        <v/>
      </c>
      <c r="F3128" s="159" t="str">
        <f>IF(G3128="","",IF(ISERROR(VLOOKUP(G3128,номенклатури!V:V,1,0)),E3128*H3128,E3128*I3128))</f>
        <v/>
      </c>
      <c r="G3128" s="14"/>
      <c r="H3128" s="15"/>
      <c r="I3128" s="15"/>
      <c r="J3128" s="15"/>
      <c r="K3128" s="15"/>
      <c r="L3128" s="217"/>
      <c r="M3128" s="22"/>
      <c r="N3128" s="119" t="str">
        <f>IF(G3128="","",VLOOKUP(G3128,номенклатури!R:U,4,0))</f>
        <v/>
      </c>
      <c r="O3128" s="119" t="str">
        <f>IF(M3128="","",VLOOKUP(M3128,'14'!D:D,1,0))</f>
        <v/>
      </c>
    </row>
    <row r="3129" spans="1:15" ht="12.75" customHeight="1" x14ac:dyDescent="0.2">
      <c r="A3129" s="36" t="str">
        <f>'0'!$A$4</f>
        <v>………………..</v>
      </c>
      <c r="B3129" s="37">
        <f>'0'!$A$2</f>
        <v>46112</v>
      </c>
      <c r="C3129" s="37" t="s">
        <v>1243</v>
      </c>
      <c r="D3129" s="119" t="str">
        <f>IF(G3129="","",VLOOKUP(G3129,номенклатури!R:T,2,0))</f>
        <v/>
      </c>
      <c r="E3129" s="365" t="str">
        <f>IF(G3129="","",VLOOKUP(G3129,номенклатури!R:T,3,0))</f>
        <v/>
      </c>
      <c r="F3129" s="159" t="str">
        <f>IF(G3129="","",IF(ISERROR(VLOOKUP(G3129,номенклатури!V:V,1,0)),E3129*H3129,E3129*I3129))</f>
        <v/>
      </c>
      <c r="G3129" s="14"/>
      <c r="H3129" s="15"/>
      <c r="I3129" s="15"/>
      <c r="J3129" s="15"/>
      <c r="K3129" s="15"/>
      <c r="L3129" s="217"/>
      <c r="M3129" s="22"/>
      <c r="N3129" s="119" t="str">
        <f>IF(G3129="","",VLOOKUP(G3129,номенклатури!R:U,4,0))</f>
        <v/>
      </c>
      <c r="O3129" s="119" t="str">
        <f>IF(M3129="","",VLOOKUP(M3129,'14'!D:D,1,0))</f>
        <v/>
      </c>
    </row>
    <row r="3130" spans="1:15" ht="12.75" customHeight="1" x14ac:dyDescent="0.2">
      <c r="A3130" s="36" t="str">
        <f>'0'!$A$4</f>
        <v>………………..</v>
      </c>
      <c r="B3130" s="37">
        <f>'0'!$A$2</f>
        <v>46112</v>
      </c>
      <c r="C3130" s="37" t="s">
        <v>1243</v>
      </c>
      <c r="D3130" s="119" t="str">
        <f>IF(G3130="","",VLOOKUP(G3130,номенклатури!R:T,2,0))</f>
        <v/>
      </c>
      <c r="E3130" s="365" t="str">
        <f>IF(G3130="","",VLOOKUP(G3130,номенклатури!R:T,3,0))</f>
        <v/>
      </c>
      <c r="F3130" s="159" t="str">
        <f>IF(G3130="","",IF(ISERROR(VLOOKUP(G3130,номенклатури!V:V,1,0)),E3130*H3130,E3130*I3130))</f>
        <v/>
      </c>
      <c r="G3130" s="14"/>
      <c r="H3130" s="15"/>
      <c r="I3130" s="15"/>
      <c r="J3130" s="15"/>
      <c r="K3130" s="15"/>
      <c r="L3130" s="217"/>
      <c r="M3130" s="22"/>
      <c r="N3130" s="119" t="str">
        <f>IF(G3130="","",VLOOKUP(G3130,номенклатури!R:U,4,0))</f>
        <v/>
      </c>
      <c r="O3130" s="119" t="str">
        <f>IF(M3130="","",VLOOKUP(M3130,'14'!D:D,1,0))</f>
        <v/>
      </c>
    </row>
    <row r="3131" spans="1:15" ht="12.75" customHeight="1" x14ac:dyDescent="0.2">
      <c r="A3131" s="36" t="str">
        <f>'0'!$A$4</f>
        <v>………………..</v>
      </c>
      <c r="B3131" s="37">
        <f>'0'!$A$2</f>
        <v>46112</v>
      </c>
      <c r="C3131" s="37" t="s">
        <v>1243</v>
      </c>
      <c r="D3131" s="119" t="str">
        <f>IF(G3131="","",VLOOKUP(G3131,номенклатури!R:T,2,0))</f>
        <v/>
      </c>
      <c r="E3131" s="365" t="str">
        <f>IF(G3131="","",VLOOKUP(G3131,номенклатури!R:T,3,0))</f>
        <v/>
      </c>
      <c r="F3131" s="159" t="str">
        <f>IF(G3131="","",IF(ISERROR(VLOOKUP(G3131,номенклатури!V:V,1,0)),E3131*H3131,E3131*I3131))</f>
        <v/>
      </c>
      <c r="G3131" s="14"/>
      <c r="H3131" s="15"/>
      <c r="I3131" s="15"/>
      <c r="J3131" s="15"/>
      <c r="K3131" s="15"/>
      <c r="L3131" s="217"/>
      <c r="M3131" s="22"/>
      <c r="N3131" s="119" t="str">
        <f>IF(G3131="","",VLOOKUP(G3131,номенклатури!R:U,4,0))</f>
        <v/>
      </c>
      <c r="O3131" s="119" t="str">
        <f>IF(M3131="","",VLOOKUP(M3131,'14'!D:D,1,0))</f>
        <v/>
      </c>
    </row>
    <row r="3132" spans="1:15" ht="12.75" customHeight="1" x14ac:dyDescent="0.2">
      <c r="A3132" s="36" t="str">
        <f>'0'!$A$4</f>
        <v>………………..</v>
      </c>
      <c r="B3132" s="37">
        <f>'0'!$A$2</f>
        <v>46112</v>
      </c>
      <c r="C3132" s="37" t="s">
        <v>1243</v>
      </c>
      <c r="D3132" s="119" t="str">
        <f>IF(G3132="","",VLOOKUP(G3132,номенклатури!R:T,2,0))</f>
        <v/>
      </c>
      <c r="E3132" s="365" t="str">
        <f>IF(G3132="","",VLOOKUP(G3132,номенклатури!R:T,3,0))</f>
        <v/>
      </c>
      <c r="F3132" s="159" t="str">
        <f>IF(G3132="","",IF(ISERROR(VLOOKUP(G3132,номенклатури!V:V,1,0)),E3132*H3132,E3132*I3132))</f>
        <v/>
      </c>
      <c r="G3132" s="14"/>
      <c r="H3132" s="15"/>
      <c r="I3132" s="15"/>
      <c r="J3132" s="15"/>
      <c r="K3132" s="15"/>
      <c r="L3132" s="217"/>
      <c r="M3132" s="22"/>
      <c r="N3132" s="119" t="str">
        <f>IF(G3132="","",VLOOKUP(G3132,номенклатури!R:U,4,0))</f>
        <v/>
      </c>
      <c r="O3132" s="119" t="str">
        <f>IF(M3132="","",VLOOKUP(M3132,'14'!D:D,1,0))</f>
        <v/>
      </c>
    </row>
    <row r="3133" spans="1:15" ht="12.75" customHeight="1" x14ac:dyDescent="0.2">
      <c r="A3133" s="36" t="str">
        <f>'0'!$A$4</f>
        <v>………………..</v>
      </c>
      <c r="B3133" s="37">
        <f>'0'!$A$2</f>
        <v>46112</v>
      </c>
      <c r="C3133" s="37" t="s">
        <v>1243</v>
      </c>
      <c r="D3133" s="119" t="str">
        <f>IF(G3133="","",VLOOKUP(G3133,номенклатури!R:T,2,0))</f>
        <v/>
      </c>
      <c r="E3133" s="365" t="str">
        <f>IF(G3133="","",VLOOKUP(G3133,номенклатури!R:T,3,0))</f>
        <v/>
      </c>
      <c r="F3133" s="159" t="str">
        <f>IF(G3133="","",IF(ISERROR(VLOOKUP(G3133,номенклатури!V:V,1,0)),E3133*H3133,E3133*I3133))</f>
        <v/>
      </c>
      <c r="G3133" s="14"/>
      <c r="H3133" s="15"/>
      <c r="I3133" s="15"/>
      <c r="J3133" s="15"/>
      <c r="K3133" s="15"/>
      <c r="L3133" s="217"/>
      <c r="M3133" s="22"/>
      <c r="N3133" s="119" t="str">
        <f>IF(G3133="","",VLOOKUP(G3133,номенклатури!R:U,4,0))</f>
        <v/>
      </c>
      <c r="O3133" s="119" t="str">
        <f>IF(M3133="","",VLOOKUP(M3133,'14'!D:D,1,0))</f>
        <v/>
      </c>
    </row>
    <row r="3134" spans="1:15" ht="12.75" customHeight="1" x14ac:dyDescent="0.2">
      <c r="A3134" s="36" t="str">
        <f>'0'!$A$4</f>
        <v>………………..</v>
      </c>
      <c r="B3134" s="37">
        <f>'0'!$A$2</f>
        <v>46112</v>
      </c>
      <c r="C3134" s="37" t="s">
        <v>1243</v>
      </c>
      <c r="D3134" s="119" t="str">
        <f>IF(G3134="","",VLOOKUP(G3134,номенклатури!R:T,2,0))</f>
        <v/>
      </c>
      <c r="E3134" s="365" t="str">
        <f>IF(G3134="","",VLOOKUP(G3134,номенклатури!R:T,3,0))</f>
        <v/>
      </c>
      <c r="F3134" s="159" t="str">
        <f>IF(G3134="","",IF(ISERROR(VLOOKUP(G3134,номенклатури!V:V,1,0)),E3134*H3134,E3134*I3134))</f>
        <v/>
      </c>
      <c r="G3134" s="14"/>
      <c r="H3134" s="15"/>
      <c r="I3134" s="15"/>
      <c r="J3134" s="15"/>
      <c r="K3134" s="15"/>
      <c r="L3134" s="217"/>
      <c r="M3134" s="22"/>
      <c r="N3134" s="119" t="str">
        <f>IF(G3134="","",VLOOKUP(G3134,номенклатури!R:U,4,0))</f>
        <v/>
      </c>
      <c r="O3134" s="119" t="str">
        <f>IF(M3134="","",VLOOKUP(M3134,'14'!D:D,1,0))</f>
        <v/>
      </c>
    </row>
    <row r="3135" spans="1:15" ht="12.75" customHeight="1" x14ac:dyDescent="0.2">
      <c r="A3135" s="36" t="str">
        <f>'0'!$A$4</f>
        <v>………………..</v>
      </c>
      <c r="B3135" s="37">
        <f>'0'!$A$2</f>
        <v>46112</v>
      </c>
      <c r="C3135" s="37" t="s">
        <v>1243</v>
      </c>
      <c r="D3135" s="119" t="str">
        <f>IF(G3135="","",VLOOKUP(G3135,номенклатури!R:T,2,0))</f>
        <v/>
      </c>
      <c r="E3135" s="365" t="str">
        <f>IF(G3135="","",VLOOKUP(G3135,номенклатури!R:T,3,0))</f>
        <v/>
      </c>
      <c r="F3135" s="159" t="str">
        <f>IF(G3135="","",IF(ISERROR(VLOOKUP(G3135,номенклатури!V:V,1,0)),E3135*H3135,E3135*I3135))</f>
        <v/>
      </c>
      <c r="G3135" s="14"/>
      <c r="H3135" s="15"/>
      <c r="I3135" s="15"/>
      <c r="J3135" s="15"/>
      <c r="K3135" s="15"/>
      <c r="L3135" s="217"/>
      <c r="M3135" s="22"/>
      <c r="N3135" s="119" t="str">
        <f>IF(G3135="","",VLOOKUP(G3135,номенклатури!R:U,4,0))</f>
        <v/>
      </c>
      <c r="O3135" s="119" t="str">
        <f>IF(M3135="","",VLOOKUP(M3135,'14'!D:D,1,0))</f>
        <v/>
      </c>
    </row>
    <row r="3136" spans="1:15" ht="12.75" customHeight="1" x14ac:dyDescent="0.2">
      <c r="A3136" s="36" t="str">
        <f>'0'!$A$4</f>
        <v>………………..</v>
      </c>
      <c r="B3136" s="37">
        <f>'0'!$A$2</f>
        <v>46112</v>
      </c>
      <c r="C3136" s="37" t="s">
        <v>1243</v>
      </c>
      <c r="D3136" s="119" t="str">
        <f>IF(G3136="","",VLOOKUP(G3136,номенклатури!R:T,2,0))</f>
        <v/>
      </c>
      <c r="E3136" s="365" t="str">
        <f>IF(G3136="","",VLOOKUP(G3136,номенклатури!R:T,3,0))</f>
        <v/>
      </c>
      <c r="F3136" s="159" t="str">
        <f>IF(G3136="","",IF(ISERROR(VLOOKUP(G3136,номенклатури!V:V,1,0)),E3136*H3136,E3136*I3136))</f>
        <v/>
      </c>
      <c r="G3136" s="14"/>
      <c r="H3136" s="15"/>
      <c r="I3136" s="15"/>
      <c r="J3136" s="15"/>
      <c r="K3136" s="15"/>
      <c r="L3136" s="217"/>
      <c r="M3136" s="22"/>
      <c r="N3136" s="119" t="str">
        <f>IF(G3136="","",VLOOKUP(G3136,номенклатури!R:U,4,0))</f>
        <v/>
      </c>
      <c r="O3136" s="119" t="str">
        <f>IF(M3136="","",VLOOKUP(M3136,'14'!D:D,1,0))</f>
        <v/>
      </c>
    </row>
    <row r="3137" spans="1:15" ht="12.75" customHeight="1" x14ac:dyDescent="0.2">
      <c r="A3137" s="36" t="str">
        <f>'0'!$A$4</f>
        <v>………………..</v>
      </c>
      <c r="B3137" s="37">
        <f>'0'!$A$2</f>
        <v>46112</v>
      </c>
      <c r="C3137" s="37" t="s">
        <v>1243</v>
      </c>
      <c r="D3137" s="119" t="str">
        <f>IF(G3137="","",VLOOKUP(G3137,номенклатури!R:T,2,0))</f>
        <v/>
      </c>
      <c r="E3137" s="365" t="str">
        <f>IF(G3137="","",VLOOKUP(G3137,номенклатури!R:T,3,0))</f>
        <v/>
      </c>
      <c r="F3137" s="159" t="str">
        <f>IF(G3137="","",IF(ISERROR(VLOOKUP(G3137,номенклатури!V:V,1,0)),E3137*H3137,E3137*I3137))</f>
        <v/>
      </c>
      <c r="G3137" s="14"/>
      <c r="H3137" s="15"/>
      <c r="I3137" s="15"/>
      <c r="J3137" s="15"/>
      <c r="K3137" s="15"/>
      <c r="L3137" s="217"/>
      <c r="M3137" s="22"/>
      <c r="N3137" s="119" t="str">
        <f>IF(G3137="","",VLOOKUP(G3137,номенклатури!R:U,4,0))</f>
        <v/>
      </c>
      <c r="O3137" s="119" t="str">
        <f>IF(M3137="","",VLOOKUP(M3137,'14'!D:D,1,0))</f>
        <v/>
      </c>
    </row>
    <row r="3138" spans="1:15" ht="12.75" customHeight="1" x14ac:dyDescent="0.2">
      <c r="A3138" s="36" t="str">
        <f>'0'!$A$4</f>
        <v>………………..</v>
      </c>
      <c r="B3138" s="37">
        <f>'0'!$A$2</f>
        <v>46112</v>
      </c>
      <c r="C3138" s="37" t="s">
        <v>1243</v>
      </c>
      <c r="D3138" s="119" t="str">
        <f>IF(G3138="","",VLOOKUP(G3138,номенклатури!R:T,2,0))</f>
        <v/>
      </c>
      <c r="E3138" s="365" t="str">
        <f>IF(G3138="","",VLOOKUP(G3138,номенклатури!R:T,3,0))</f>
        <v/>
      </c>
      <c r="F3138" s="159" t="str">
        <f>IF(G3138="","",IF(ISERROR(VLOOKUP(G3138,номенклатури!V:V,1,0)),E3138*H3138,E3138*I3138))</f>
        <v/>
      </c>
      <c r="G3138" s="14"/>
      <c r="H3138" s="15"/>
      <c r="I3138" s="15"/>
      <c r="J3138" s="15"/>
      <c r="K3138" s="15"/>
      <c r="L3138" s="217"/>
      <c r="M3138" s="22"/>
      <c r="N3138" s="119" t="str">
        <f>IF(G3138="","",VLOOKUP(G3138,номенклатури!R:U,4,0))</f>
        <v/>
      </c>
      <c r="O3138" s="119" t="str">
        <f>IF(M3138="","",VLOOKUP(M3138,'14'!D:D,1,0))</f>
        <v/>
      </c>
    </row>
    <row r="3139" spans="1:15" ht="12.75" customHeight="1" x14ac:dyDescent="0.2">
      <c r="A3139" s="36" t="str">
        <f>'0'!$A$4</f>
        <v>………………..</v>
      </c>
      <c r="B3139" s="37">
        <f>'0'!$A$2</f>
        <v>46112</v>
      </c>
      <c r="C3139" s="37" t="s">
        <v>1243</v>
      </c>
      <c r="D3139" s="119" t="str">
        <f>IF(G3139="","",VLOOKUP(G3139,номенклатури!R:T,2,0))</f>
        <v/>
      </c>
      <c r="E3139" s="365" t="str">
        <f>IF(G3139="","",VLOOKUP(G3139,номенклатури!R:T,3,0))</f>
        <v/>
      </c>
      <c r="F3139" s="159" t="str">
        <f>IF(G3139="","",IF(ISERROR(VLOOKUP(G3139,номенклатури!V:V,1,0)),E3139*H3139,E3139*I3139))</f>
        <v/>
      </c>
      <c r="G3139" s="14"/>
      <c r="H3139" s="15"/>
      <c r="I3139" s="15"/>
      <c r="J3139" s="15"/>
      <c r="K3139" s="15"/>
      <c r="L3139" s="217"/>
      <c r="M3139" s="22"/>
      <c r="N3139" s="119" t="str">
        <f>IF(G3139="","",VLOOKUP(G3139,номенклатури!R:U,4,0))</f>
        <v/>
      </c>
      <c r="O3139" s="119" t="str">
        <f>IF(M3139="","",VLOOKUP(M3139,'14'!D:D,1,0))</f>
        <v/>
      </c>
    </row>
    <row r="3140" spans="1:15" ht="12.75" customHeight="1" x14ac:dyDescent="0.2">
      <c r="A3140" s="36" t="str">
        <f>'0'!$A$4</f>
        <v>………………..</v>
      </c>
      <c r="B3140" s="37">
        <f>'0'!$A$2</f>
        <v>46112</v>
      </c>
      <c r="C3140" s="37" t="s">
        <v>1243</v>
      </c>
      <c r="D3140" s="119" t="str">
        <f>IF(G3140="","",VLOOKUP(G3140,номенклатури!R:T,2,0))</f>
        <v/>
      </c>
      <c r="E3140" s="365" t="str">
        <f>IF(G3140="","",VLOOKUP(G3140,номенклатури!R:T,3,0))</f>
        <v/>
      </c>
      <c r="F3140" s="159" t="str">
        <f>IF(G3140="","",IF(ISERROR(VLOOKUP(G3140,номенклатури!V:V,1,0)),E3140*H3140,E3140*I3140))</f>
        <v/>
      </c>
      <c r="G3140" s="14"/>
      <c r="H3140" s="15"/>
      <c r="I3140" s="15"/>
      <c r="J3140" s="15"/>
      <c r="K3140" s="15"/>
      <c r="L3140" s="217"/>
      <c r="M3140" s="22"/>
      <c r="N3140" s="119" t="str">
        <f>IF(G3140="","",VLOOKUP(G3140,номенклатури!R:U,4,0))</f>
        <v/>
      </c>
      <c r="O3140" s="119" t="str">
        <f>IF(M3140="","",VLOOKUP(M3140,'14'!D:D,1,0))</f>
        <v/>
      </c>
    </row>
    <row r="3141" spans="1:15" ht="12.75" customHeight="1" x14ac:dyDescent="0.2">
      <c r="A3141" s="36" t="str">
        <f>'0'!$A$4</f>
        <v>………………..</v>
      </c>
      <c r="B3141" s="37">
        <f>'0'!$A$2</f>
        <v>46112</v>
      </c>
      <c r="C3141" s="37" t="s">
        <v>1243</v>
      </c>
      <c r="D3141" s="119" t="str">
        <f>IF(G3141="","",VLOOKUP(G3141,номенклатури!R:T,2,0))</f>
        <v/>
      </c>
      <c r="E3141" s="365" t="str">
        <f>IF(G3141="","",VLOOKUP(G3141,номенклатури!R:T,3,0))</f>
        <v/>
      </c>
      <c r="F3141" s="159" t="str">
        <f>IF(G3141="","",IF(ISERROR(VLOOKUP(G3141,номенклатури!V:V,1,0)),E3141*H3141,E3141*I3141))</f>
        <v/>
      </c>
      <c r="G3141" s="14"/>
      <c r="H3141" s="15"/>
      <c r="I3141" s="15"/>
      <c r="J3141" s="15"/>
      <c r="K3141" s="15"/>
      <c r="L3141" s="217"/>
      <c r="M3141" s="22"/>
      <c r="N3141" s="119" t="str">
        <f>IF(G3141="","",VLOOKUP(G3141,номенклатури!R:U,4,0))</f>
        <v/>
      </c>
      <c r="O3141" s="119" t="str">
        <f>IF(M3141="","",VLOOKUP(M3141,'14'!D:D,1,0))</f>
        <v/>
      </c>
    </row>
    <row r="3142" spans="1:15" ht="12.75" customHeight="1" x14ac:dyDescent="0.2">
      <c r="A3142" s="36" t="str">
        <f>'0'!$A$4</f>
        <v>………………..</v>
      </c>
      <c r="B3142" s="37">
        <f>'0'!$A$2</f>
        <v>46112</v>
      </c>
      <c r="C3142" s="37" t="s">
        <v>1243</v>
      </c>
      <c r="D3142" s="119" t="str">
        <f>IF(G3142="","",VLOOKUP(G3142,номенклатури!R:T,2,0))</f>
        <v/>
      </c>
      <c r="E3142" s="365" t="str">
        <f>IF(G3142="","",VLOOKUP(G3142,номенклатури!R:T,3,0))</f>
        <v/>
      </c>
      <c r="F3142" s="159" t="str">
        <f>IF(G3142="","",IF(ISERROR(VLOOKUP(G3142,номенклатури!V:V,1,0)),E3142*H3142,E3142*I3142))</f>
        <v/>
      </c>
      <c r="G3142" s="14"/>
      <c r="H3142" s="15"/>
      <c r="I3142" s="15"/>
      <c r="J3142" s="15"/>
      <c r="K3142" s="15"/>
      <c r="L3142" s="217"/>
      <c r="M3142" s="22"/>
      <c r="N3142" s="119" t="str">
        <f>IF(G3142="","",VLOOKUP(G3142,номенклатури!R:U,4,0))</f>
        <v/>
      </c>
      <c r="O3142" s="119" t="str">
        <f>IF(M3142="","",VLOOKUP(M3142,'14'!D:D,1,0))</f>
        <v/>
      </c>
    </row>
    <row r="3143" spans="1:15" ht="12.75" customHeight="1" x14ac:dyDescent="0.2">
      <c r="A3143" s="36" t="str">
        <f>'0'!$A$4</f>
        <v>………………..</v>
      </c>
      <c r="B3143" s="37">
        <f>'0'!$A$2</f>
        <v>46112</v>
      </c>
      <c r="C3143" s="37" t="s">
        <v>1243</v>
      </c>
      <c r="D3143" s="119" t="str">
        <f>IF(G3143="","",VLOOKUP(G3143,номенклатури!R:T,2,0))</f>
        <v/>
      </c>
      <c r="E3143" s="365" t="str">
        <f>IF(G3143="","",VLOOKUP(G3143,номенклатури!R:T,3,0))</f>
        <v/>
      </c>
      <c r="F3143" s="159" t="str">
        <f>IF(G3143="","",IF(ISERROR(VLOOKUP(G3143,номенклатури!V:V,1,0)),E3143*H3143,E3143*I3143))</f>
        <v/>
      </c>
      <c r="G3143" s="14"/>
      <c r="H3143" s="15"/>
      <c r="I3143" s="15"/>
      <c r="J3143" s="15"/>
      <c r="K3143" s="15"/>
      <c r="L3143" s="217"/>
      <c r="M3143" s="22"/>
      <c r="N3143" s="119" t="str">
        <f>IF(G3143="","",VLOOKUP(G3143,номенклатури!R:U,4,0))</f>
        <v/>
      </c>
      <c r="O3143" s="119" t="str">
        <f>IF(M3143="","",VLOOKUP(M3143,'14'!D:D,1,0))</f>
        <v/>
      </c>
    </row>
    <row r="3144" spans="1:15" ht="12.75" customHeight="1" x14ac:dyDescent="0.2">
      <c r="A3144" s="36" t="str">
        <f>'0'!$A$4</f>
        <v>………………..</v>
      </c>
      <c r="B3144" s="37">
        <f>'0'!$A$2</f>
        <v>46112</v>
      </c>
      <c r="C3144" s="37" t="s">
        <v>1243</v>
      </c>
      <c r="D3144" s="119" t="str">
        <f>IF(G3144="","",VLOOKUP(G3144,номенклатури!R:T,2,0))</f>
        <v/>
      </c>
      <c r="E3144" s="365" t="str">
        <f>IF(G3144="","",VLOOKUP(G3144,номенклатури!R:T,3,0))</f>
        <v/>
      </c>
      <c r="F3144" s="159" t="str">
        <f>IF(G3144="","",IF(ISERROR(VLOOKUP(G3144,номенклатури!V:V,1,0)),E3144*H3144,E3144*I3144))</f>
        <v/>
      </c>
      <c r="G3144" s="14"/>
      <c r="H3144" s="15"/>
      <c r="I3144" s="15"/>
      <c r="J3144" s="15"/>
      <c r="K3144" s="15"/>
      <c r="L3144" s="217"/>
      <c r="M3144" s="22"/>
      <c r="N3144" s="119" t="str">
        <f>IF(G3144="","",VLOOKUP(G3144,номенклатури!R:U,4,0))</f>
        <v/>
      </c>
      <c r="O3144" s="119" t="str">
        <f>IF(M3144="","",VLOOKUP(M3144,'14'!D:D,1,0))</f>
        <v/>
      </c>
    </row>
    <row r="3145" spans="1:15" ht="12.75" customHeight="1" x14ac:dyDescent="0.2">
      <c r="A3145" s="36" t="str">
        <f>'0'!$A$4</f>
        <v>………………..</v>
      </c>
      <c r="B3145" s="37">
        <f>'0'!$A$2</f>
        <v>46112</v>
      </c>
      <c r="C3145" s="37" t="s">
        <v>1243</v>
      </c>
      <c r="D3145" s="119" t="str">
        <f>IF(G3145="","",VLOOKUP(G3145,номенклатури!R:T,2,0))</f>
        <v/>
      </c>
      <c r="E3145" s="365" t="str">
        <f>IF(G3145="","",VLOOKUP(G3145,номенклатури!R:T,3,0))</f>
        <v/>
      </c>
      <c r="F3145" s="159" t="str">
        <f>IF(G3145="","",IF(ISERROR(VLOOKUP(G3145,номенклатури!V:V,1,0)),E3145*H3145,E3145*I3145))</f>
        <v/>
      </c>
      <c r="G3145" s="14"/>
      <c r="H3145" s="15"/>
      <c r="I3145" s="15"/>
      <c r="J3145" s="15"/>
      <c r="K3145" s="15"/>
      <c r="L3145" s="217"/>
      <c r="M3145" s="22"/>
      <c r="N3145" s="119" t="str">
        <f>IF(G3145="","",VLOOKUP(G3145,номенклатури!R:U,4,0))</f>
        <v/>
      </c>
      <c r="O3145" s="119" t="str">
        <f>IF(M3145="","",VLOOKUP(M3145,'14'!D:D,1,0))</f>
        <v/>
      </c>
    </row>
    <row r="3146" spans="1:15" ht="12.75" customHeight="1" x14ac:dyDescent="0.2">
      <c r="A3146" s="36" t="str">
        <f>'0'!$A$4</f>
        <v>………………..</v>
      </c>
      <c r="B3146" s="37">
        <f>'0'!$A$2</f>
        <v>46112</v>
      </c>
      <c r="C3146" s="37" t="s">
        <v>1243</v>
      </c>
      <c r="D3146" s="119" t="str">
        <f>IF(G3146="","",VLOOKUP(G3146,номенклатури!R:T,2,0))</f>
        <v/>
      </c>
      <c r="E3146" s="365" t="str">
        <f>IF(G3146="","",VLOOKUP(G3146,номенклатури!R:T,3,0))</f>
        <v/>
      </c>
      <c r="F3146" s="159" t="str">
        <f>IF(G3146="","",IF(ISERROR(VLOOKUP(G3146,номенклатури!V:V,1,0)),E3146*H3146,E3146*I3146))</f>
        <v/>
      </c>
      <c r="G3146" s="14"/>
      <c r="H3146" s="15"/>
      <c r="I3146" s="15"/>
      <c r="J3146" s="15"/>
      <c r="K3146" s="15"/>
      <c r="L3146" s="217"/>
      <c r="M3146" s="22"/>
      <c r="N3146" s="119" t="str">
        <f>IF(G3146="","",VLOOKUP(G3146,номенклатури!R:U,4,0))</f>
        <v/>
      </c>
      <c r="O3146" s="119" t="str">
        <f>IF(M3146="","",VLOOKUP(M3146,'14'!D:D,1,0))</f>
        <v/>
      </c>
    </row>
    <row r="3147" spans="1:15" ht="12.75" customHeight="1" x14ac:dyDescent="0.2">
      <c r="A3147" s="36" t="str">
        <f>'0'!$A$4</f>
        <v>………………..</v>
      </c>
      <c r="B3147" s="37">
        <f>'0'!$A$2</f>
        <v>46112</v>
      </c>
      <c r="C3147" s="37" t="s">
        <v>1243</v>
      </c>
      <c r="D3147" s="119" t="str">
        <f>IF(G3147="","",VLOOKUP(G3147,номенклатури!R:T,2,0))</f>
        <v/>
      </c>
      <c r="E3147" s="365" t="str">
        <f>IF(G3147="","",VLOOKUP(G3147,номенклатури!R:T,3,0))</f>
        <v/>
      </c>
      <c r="F3147" s="159" t="str">
        <f>IF(G3147="","",IF(ISERROR(VLOOKUP(G3147,номенклатури!V:V,1,0)),E3147*H3147,E3147*I3147))</f>
        <v/>
      </c>
      <c r="G3147" s="14"/>
      <c r="H3147" s="15"/>
      <c r="I3147" s="15"/>
      <c r="J3147" s="15"/>
      <c r="K3147" s="15"/>
      <c r="L3147" s="217"/>
      <c r="M3147" s="22"/>
      <c r="N3147" s="119" t="str">
        <f>IF(G3147="","",VLOOKUP(G3147,номенклатури!R:U,4,0))</f>
        <v/>
      </c>
      <c r="O3147" s="119" t="str">
        <f>IF(M3147="","",VLOOKUP(M3147,'14'!D:D,1,0))</f>
        <v/>
      </c>
    </row>
    <row r="3148" spans="1:15" ht="12.75" customHeight="1" x14ac:dyDescent="0.2">
      <c r="A3148" s="36" t="str">
        <f>'0'!$A$4</f>
        <v>………………..</v>
      </c>
      <c r="B3148" s="37">
        <f>'0'!$A$2</f>
        <v>46112</v>
      </c>
      <c r="C3148" s="37" t="s">
        <v>1243</v>
      </c>
      <c r="D3148" s="119" t="str">
        <f>IF(G3148="","",VLOOKUP(G3148,номенклатури!R:T,2,0))</f>
        <v/>
      </c>
      <c r="E3148" s="365" t="str">
        <f>IF(G3148="","",VLOOKUP(G3148,номенклатури!R:T,3,0))</f>
        <v/>
      </c>
      <c r="F3148" s="159" t="str">
        <f>IF(G3148="","",IF(ISERROR(VLOOKUP(G3148,номенклатури!V:V,1,0)),E3148*H3148,E3148*I3148))</f>
        <v/>
      </c>
      <c r="G3148" s="14"/>
      <c r="H3148" s="15"/>
      <c r="I3148" s="15"/>
      <c r="J3148" s="15"/>
      <c r="K3148" s="15"/>
      <c r="L3148" s="217"/>
      <c r="M3148" s="22"/>
      <c r="N3148" s="119" t="str">
        <f>IF(G3148="","",VLOOKUP(G3148,номенклатури!R:U,4,0))</f>
        <v/>
      </c>
      <c r="O3148" s="119" t="str">
        <f>IF(M3148="","",VLOOKUP(M3148,'14'!D:D,1,0))</f>
        <v/>
      </c>
    </row>
    <row r="3149" spans="1:15" ht="12.75" customHeight="1" x14ac:dyDescent="0.2">
      <c r="A3149" s="36" t="str">
        <f>'0'!$A$4</f>
        <v>………………..</v>
      </c>
      <c r="B3149" s="37">
        <f>'0'!$A$2</f>
        <v>46112</v>
      </c>
      <c r="C3149" s="37" t="s">
        <v>1243</v>
      </c>
      <c r="D3149" s="119" t="str">
        <f>IF(G3149="","",VLOOKUP(G3149,номенклатури!R:T,2,0))</f>
        <v/>
      </c>
      <c r="E3149" s="365" t="str">
        <f>IF(G3149="","",VLOOKUP(G3149,номенклатури!R:T,3,0))</f>
        <v/>
      </c>
      <c r="F3149" s="159" t="str">
        <f>IF(G3149="","",IF(ISERROR(VLOOKUP(G3149,номенклатури!V:V,1,0)),E3149*H3149,E3149*I3149))</f>
        <v/>
      </c>
      <c r="G3149" s="14"/>
      <c r="H3149" s="15"/>
      <c r="I3149" s="15"/>
      <c r="J3149" s="15"/>
      <c r="K3149" s="15"/>
      <c r="L3149" s="217"/>
      <c r="M3149" s="22"/>
      <c r="N3149" s="119" t="str">
        <f>IF(G3149="","",VLOOKUP(G3149,номенклатури!R:U,4,0))</f>
        <v/>
      </c>
      <c r="O3149" s="119" t="str">
        <f>IF(M3149="","",VLOOKUP(M3149,'14'!D:D,1,0))</f>
        <v/>
      </c>
    </row>
    <row r="3150" spans="1:15" ht="12.75" customHeight="1" x14ac:dyDescent="0.2">
      <c r="A3150" s="36" t="str">
        <f>'0'!$A$4</f>
        <v>………………..</v>
      </c>
      <c r="B3150" s="37">
        <f>'0'!$A$2</f>
        <v>46112</v>
      </c>
      <c r="C3150" s="37" t="s">
        <v>1243</v>
      </c>
      <c r="D3150" s="119" t="str">
        <f>IF(G3150="","",VLOOKUP(G3150,номенклатури!R:T,2,0))</f>
        <v/>
      </c>
      <c r="E3150" s="365" t="str">
        <f>IF(G3150="","",VLOOKUP(G3150,номенклатури!R:T,3,0))</f>
        <v/>
      </c>
      <c r="F3150" s="159" t="str">
        <f>IF(G3150="","",IF(ISERROR(VLOOKUP(G3150,номенклатури!V:V,1,0)),E3150*H3150,E3150*I3150))</f>
        <v/>
      </c>
      <c r="G3150" s="14"/>
      <c r="H3150" s="15"/>
      <c r="I3150" s="15"/>
      <c r="J3150" s="15"/>
      <c r="K3150" s="15"/>
      <c r="L3150" s="217"/>
      <c r="M3150" s="22"/>
      <c r="N3150" s="119" t="str">
        <f>IF(G3150="","",VLOOKUP(G3150,номенклатури!R:U,4,0))</f>
        <v/>
      </c>
      <c r="O3150" s="119" t="str">
        <f>IF(M3150="","",VLOOKUP(M3150,'14'!D:D,1,0))</f>
        <v/>
      </c>
    </row>
    <row r="3151" spans="1:15" ht="12.75" customHeight="1" x14ac:dyDescent="0.2">
      <c r="A3151" s="36" t="str">
        <f>'0'!$A$4</f>
        <v>………………..</v>
      </c>
      <c r="B3151" s="37">
        <f>'0'!$A$2</f>
        <v>46112</v>
      </c>
      <c r="C3151" s="37" t="s">
        <v>1243</v>
      </c>
      <c r="D3151" s="119" t="str">
        <f>IF(G3151="","",VLOOKUP(G3151,номенклатури!R:T,2,0))</f>
        <v/>
      </c>
      <c r="E3151" s="365" t="str">
        <f>IF(G3151="","",VLOOKUP(G3151,номенклатури!R:T,3,0))</f>
        <v/>
      </c>
      <c r="F3151" s="159" t="str">
        <f>IF(G3151="","",IF(ISERROR(VLOOKUP(G3151,номенклатури!V:V,1,0)),E3151*H3151,E3151*I3151))</f>
        <v/>
      </c>
      <c r="G3151" s="14"/>
      <c r="H3151" s="15"/>
      <c r="I3151" s="15"/>
      <c r="J3151" s="15"/>
      <c r="K3151" s="15"/>
      <c r="L3151" s="217"/>
      <c r="M3151" s="22"/>
      <c r="N3151" s="119" t="str">
        <f>IF(G3151="","",VLOOKUP(G3151,номенклатури!R:U,4,0))</f>
        <v/>
      </c>
      <c r="O3151" s="119" t="str">
        <f>IF(M3151="","",VLOOKUP(M3151,'14'!D:D,1,0))</f>
        <v/>
      </c>
    </row>
    <row r="3152" spans="1:15" ht="12.75" customHeight="1" x14ac:dyDescent="0.2">
      <c r="A3152" s="36" t="str">
        <f>'0'!$A$4</f>
        <v>………………..</v>
      </c>
      <c r="B3152" s="37">
        <f>'0'!$A$2</f>
        <v>46112</v>
      </c>
      <c r="C3152" s="37" t="s">
        <v>1243</v>
      </c>
      <c r="D3152" s="119" t="str">
        <f>IF(G3152="","",VLOOKUP(G3152,номенклатури!R:T,2,0))</f>
        <v/>
      </c>
      <c r="E3152" s="365" t="str">
        <f>IF(G3152="","",VLOOKUP(G3152,номенклатури!R:T,3,0))</f>
        <v/>
      </c>
      <c r="F3152" s="159" t="str">
        <f>IF(G3152="","",IF(ISERROR(VLOOKUP(G3152,номенклатури!V:V,1,0)),E3152*H3152,E3152*I3152))</f>
        <v/>
      </c>
      <c r="G3152" s="14"/>
      <c r="H3152" s="15"/>
      <c r="I3152" s="15"/>
      <c r="J3152" s="15"/>
      <c r="K3152" s="15"/>
      <c r="L3152" s="217"/>
      <c r="M3152" s="22"/>
      <c r="N3152" s="119" t="str">
        <f>IF(G3152="","",VLOOKUP(G3152,номенклатури!R:U,4,0))</f>
        <v/>
      </c>
      <c r="O3152" s="119" t="str">
        <f>IF(M3152="","",VLOOKUP(M3152,'14'!D:D,1,0))</f>
        <v/>
      </c>
    </row>
    <row r="3153" spans="1:15" ht="12.75" customHeight="1" x14ac:dyDescent="0.2">
      <c r="A3153" s="36" t="str">
        <f>'0'!$A$4</f>
        <v>………………..</v>
      </c>
      <c r="B3153" s="37">
        <f>'0'!$A$2</f>
        <v>46112</v>
      </c>
      <c r="C3153" s="37" t="s">
        <v>1243</v>
      </c>
      <c r="D3153" s="119" t="str">
        <f>IF(G3153="","",VLOOKUP(G3153,номенклатури!R:T,2,0))</f>
        <v/>
      </c>
      <c r="E3153" s="365" t="str">
        <f>IF(G3153="","",VLOOKUP(G3153,номенклатури!R:T,3,0))</f>
        <v/>
      </c>
      <c r="F3153" s="159" t="str">
        <f>IF(G3153="","",IF(ISERROR(VLOOKUP(G3153,номенклатури!V:V,1,0)),E3153*H3153,E3153*I3153))</f>
        <v/>
      </c>
      <c r="G3153" s="14"/>
      <c r="H3153" s="15"/>
      <c r="I3153" s="15"/>
      <c r="J3153" s="15"/>
      <c r="K3153" s="15"/>
      <c r="L3153" s="217"/>
      <c r="M3153" s="22"/>
      <c r="N3153" s="119" t="str">
        <f>IF(G3153="","",VLOOKUP(G3153,номенклатури!R:U,4,0))</f>
        <v/>
      </c>
      <c r="O3153" s="119" t="str">
        <f>IF(M3153="","",VLOOKUP(M3153,'14'!D:D,1,0))</f>
        <v/>
      </c>
    </row>
    <row r="3154" spans="1:15" ht="12.75" customHeight="1" x14ac:dyDescent="0.2">
      <c r="A3154" s="36" t="str">
        <f>'0'!$A$4</f>
        <v>………………..</v>
      </c>
      <c r="B3154" s="37">
        <f>'0'!$A$2</f>
        <v>46112</v>
      </c>
      <c r="C3154" s="37" t="s">
        <v>1243</v>
      </c>
      <c r="D3154" s="119" t="str">
        <f>IF(G3154="","",VLOOKUP(G3154,номенклатури!R:T,2,0))</f>
        <v/>
      </c>
      <c r="E3154" s="365" t="str">
        <f>IF(G3154="","",VLOOKUP(G3154,номенклатури!R:T,3,0))</f>
        <v/>
      </c>
      <c r="F3154" s="159" t="str">
        <f>IF(G3154="","",IF(ISERROR(VLOOKUP(G3154,номенклатури!V:V,1,0)),E3154*H3154,E3154*I3154))</f>
        <v/>
      </c>
      <c r="G3154" s="14"/>
      <c r="H3154" s="15"/>
      <c r="I3154" s="15"/>
      <c r="J3154" s="15"/>
      <c r="K3154" s="15"/>
      <c r="L3154" s="217"/>
      <c r="M3154" s="22"/>
      <c r="N3154" s="119" t="str">
        <f>IF(G3154="","",VLOOKUP(G3154,номенклатури!R:U,4,0))</f>
        <v/>
      </c>
      <c r="O3154" s="119" t="str">
        <f>IF(M3154="","",VLOOKUP(M3154,'14'!D:D,1,0))</f>
        <v/>
      </c>
    </row>
    <row r="3155" spans="1:15" ht="12.75" customHeight="1" x14ac:dyDescent="0.2">
      <c r="A3155" s="36" t="str">
        <f>'0'!$A$4</f>
        <v>………………..</v>
      </c>
      <c r="B3155" s="37">
        <f>'0'!$A$2</f>
        <v>46112</v>
      </c>
      <c r="C3155" s="37" t="s">
        <v>1243</v>
      </c>
      <c r="D3155" s="119" t="str">
        <f>IF(G3155="","",VLOOKUP(G3155,номенклатури!R:T,2,0))</f>
        <v/>
      </c>
      <c r="E3155" s="365" t="str">
        <f>IF(G3155="","",VLOOKUP(G3155,номенклатури!R:T,3,0))</f>
        <v/>
      </c>
      <c r="F3155" s="159" t="str">
        <f>IF(G3155="","",IF(ISERROR(VLOOKUP(G3155,номенклатури!V:V,1,0)),E3155*H3155,E3155*I3155))</f>
        <v/>
      </c>
      <c r="G3155" s="14"/>
      <c r="H3155" s="15"/>
      <c r="I3155" s="15"/>
      <c r="J3155" s="15"/>
      <c r="K3155" s="15"/>
      <c r="L3155" s="217"/>
      <c r="M3155" s="22"/>
      <c r="N3155" s="119" t="str">
        <f>IF(G3155="","",VLOOKUP(G3155,номенклатури!R:U,4,0))</f>
        <v/>
      </c>
      <c r="O3155" s="119" t="str">
        <f>IF(M3155="","",VLOOKUP(M3155,'14'!D:D,1,0))</f>
        <v/>
      </c>
    </row>
    <row r="3156" spans="1:15" ht="12.75" customHeight="1" x14ac:dyDescent="0.2">
      <c r="A3156" s="36" t="str">
        <f>'0'!$A$4</f>
        <v>………………..</v>
      </c>
      <c r="B3156" s="37">
        <f>'0'!$A$2</f>
        <v>46112</v>
      </c>
      <c r="C3156" s="37" t="s">
        <v>1243</v>
      </c>
      <c r="D3156" s="119" t="str">
        <f>IF(G3156="","",VLOOKUP(G3156,номенклатури!R:T,2,0))</f>
        <v/>
      </c>
      <c r="E3156" s="365" t="str">
        <f>IF(G3156="","",VLOOKUP(G3156,номенклатури!R:T,3,0))</f>
        <v/>
      </c>
      <c r="F3156" s="159" t="str">
        <f>IF(G3156="","",IF(ISERROR(VLOOKUP(G3156,номенклатури!V:V,1,0)),E3156*H3156,E3156*I3156))</f>
        <v/>
      </c>
      <c r="G3156" s="14"/>
      <c r="H3156" s="15"/>
      <c r="I3156" s="15"/>
      <c r="J3156" s="15"/>
      <c r="K3156" s="15"/>
      <c r="L3156" s="217"/>
      <c r="M3156" s="22"/>
      <c r="N3156" s="119" t="str">
        <f>IF(G3156="","",VLOOKUP(G3156,номенклатури!R:U,4,0))</f>
        <v/>
      </c>
      <c r="O3156" s="119" t="str">
        <f>IF(M3156="","",VLOOKUP(M3156,'14'!D:D,1,0))</f>
        <v/>
      </c>
    </row>
    <row r="3157" spans="1:15" ht="12.75" customHeight="1" x14ac:dyDescent="0.2">
      <c r="A3157" s="36" t="str">
        <f>'0'!$A$4</f>
        <v>………………..</v>
      </c>
      <c r="B3157" s="37">
        <f>'0'!$A$2</f>
        <v>46112</v>
      </c>
      <c r="C3157" s="37" t="s">
        <v>1243</v>
      </c>
      <c r="D3157" s="119" t="str">
        <f>IF(G3157="","",VLOOKUP(G3157,номенклатури!R:T,2,0))</f>
        <v/>
      </c>
      <c r="E3157" s="365" t="str">
        <f>IF(G3157="","",VLOOKUP(G3157,номенклатури!R:T,3,0))</f>
        <v/>
      </c>
      <c r="F3157" s="159" t="str">
        <f>IF(G3157="","",IF(ISERROR(VLOOKUP(G3157,номенклатури!V:V,1,0)),E3157*H3157,E3157*I3157))</f>
        <v/>
      </c>
      <c r="G3157" s="14"/>
      <c r="H3157" s="15"/>
      <c r="I3157" s="15"/>
      <c r="J3157" s="15"/>
      <c r="K3157" s="15"/>
      <c r="L3157" s="217"/>
      <c r="M3157" s="22"/>
      <c r="N3157" s="119" t="str">
        <f>IF(G3157="","",VLOOKUP(G3157,номенклатури!R:U,4,0))</f>
        <v/>
      </c>
      <c r="O3157" s="119" t="str">
        <f>IF(M3157="","",VLOOKUP(M3157,'14'!D:D,1,0))</f>
        <v/>
      </c>
    </row>
    <row r="3158" spans="1:15" ht="12.75" customHeight="1" x14ac:dyDescent="0.2">
      <c r="A3158" s="36" t="str">
        <f>'0'!$A$4</f>
        <v>………………..</v>
      </c>
      <c r="B3158" s="37">
        <f>'0'!$A$2</f>
        <v>46112</v>
      </c>
      <c r="C3158" s="37" t="s">
        <v>1243</v>
      </c>
      <c r="D3158" s="119" t="str">
        <f>IF(G3158="","",VLOOKUP(G3158,номенклатури!R:T,2,0))</f>
        <v/>
      </c>
      <c r="E3158" s="365" t="str">
        <f>IF(G3158="","",VLOOKUP(G3158,номенклатури!R:T,3,0))</f>
        <v/>
      </c>
      <c r="F3158" s="159" t="str">
        <f>IF(G3158="","",IF(ISERROR(VLOOKUP(G3158,номенклатури!V:V,1,0)),E3158*H3158,E3158*I3158))</f>
        <v/>
      </c>
      <c r="G3158" s="14"/>
      <c r="H3158" s="15"/>
      <c r="I3158" s="15"/>
      <c r="J3158" s="15"/>
      <c r="K3158" s="15"/>
      <c r="L3158" s="217"/>
      <c r="M3158" s="22"/>
      <c r="N3158" s="119" t="str">
        <f>IF(G3158="","",VLOOKUP(G3158,номенклатури!R:U,4,0))</f>
        <v/>
      </c>
      <c r="O3158" s="119" t="str">
        <f>IF(M3158="","",VLOOKUP(M3158,'14'!D:D,1,0))</f>
        <v/>
      </c>
    </row>
    <row r="3159" spans="1:15" ht="12.75" customHeight="1" x14ac:dyDescent="0.2">
      <c r="A3159" s="36" t="str">
        <f>'0'!$A$4</f>
        <v>………………..</v>
      </c>
      <c r="B3159" s="37">
        <f>'0'!$A$2</f>
        <v>46112</v>
      </c>
      <c r="C3159" s="37" t="s">
        <v>1243</v>
      </c>
      <c r="D3159" s="119" t="str">
        <f>IF(G3159="","",VLOOKUP(G3159,номенклатури!R:T,2,0))</f>
        <v/>
      </c>
      <c r="E3159" s="365" t="str">
        <f>IF(G3159="","",VLOOKUP(G3159,номенклатури!R:T,3,0))</f>
        <v/>
      </c>
      <c r="F3159" s="159" t="str">
        <f>IF(G3159="","",IF(ISERROR(VLOOKUP(G3159,номенклатури!V:V,1,0)),E3159*H3159,E3159*I3159))</f>
        <v/>
      </c>
      <c r="G3159" s="14"/>
      <c r="H3159" s="15"/>
      <c r="I3159" s="15"/>
      <c r="J3159" s="15"/>
      <c r="K3159" s="15"/>
      <c r="L3159" s="217"/>
      <c r="M3159" s="22"/>
      <c r="N3159" s="119" t="str">
        <f>IF(G3159="","",VLOOKUP(G3159,номенклатури!R:U,4,0))</f>
        <v/>
      </c>
      <c r="O3159" s="119" t="str">
        <f>IF(M3159="","",VLOOKUP(M3159,'14'!D:D,1,0))</f>
        <v/>
      </c>
    </row>
    <row r="3160" spans="1:15" ht="12.75" customHeight="1" x14ac:dyDescent="0.2">
      <c r="A3160" s="36" t="str">
        <f>'0'!$A$4</f>
        <v>………………..</v>
      </c>
      <c r="B3160" s="37">
        <f>'0'!$A$2</f>
        <v>46112</v>
      </c>
      <c r="C3160" s="37" t="s">
        <v>1243</v>
      </c>
      <c r="D3160" s="119" t="str">
        <f>IF(G3160="","",VLOOKUP(G3160,номенклатури!R:T,2,0))</f>
        <v/>
      </c>
      <c r="E3160" s="365" t="str">
        <f>IF(G3160="","",VLOOKUP(G3160,номенклатури!R:T,3,0))</f>
        <v/>
      </c>
      <c r="F3160" s="159" t="str">
        <f>IF(G3160="","",IF(ISERROR(VLOOKUP(G3160,номенклатури!V:V,1,0)),E3160*H3160,E3160*I3160))</f>
        <v/>
      </c>
      <c r="G3160" s="14"/>
      <c r="H3160" s="15"/>
      <c r="I3160" s="15"/>
      <c r="J3160" s="15"/>
      <c r="K3160" s="15"/>
      <c r="L3160" s="217"/>
      <c r="M3160" s="22"/>
      <c r="N3160" s="119" t="str">
        <f>IF(G3160="","",VLOOKUP(G3160,номенклатури!R:U,4,0))</f>
        <v/>
      </c>
      <c r="O3160" s="119" t="str">
        <f>IF(M3160="","",VLOOKUP(M3160,'14'!D:D,1,0))</f>
        <v/>
      </c>
    </row>
    <row r="3161" spans="1:15" ht="12.75" customHeight="1" x14ac:dyDescent="0.2">
      <c r="A3161" s="36" t="str">
        <f>'0'!$A$4</f>
        <v>………………..</v>
      </c>
      <c r="B3161" s="37">
        <f>'0'!$A$2</f>
        <v>46112</v>
      </c>
      <c r="C3161" s="37" t="s">
        <v>1243</v>
      </c>
      <c r="D3161" s="119" t="str">
        <f>IF(G3161="","",VLOOKUP(G3161,номенклатури!R:T,2,0))</f>
        <v/>
      </c>
      <c r="E3161" s="365" t="str">
        <f>IF(G3161="","",VLOOKUP(G3161,номенклатури!R:T,3,0))</f>
        <v/>
      </c>
      <c r="F3161" s="159" t="str">
        <f>IF(G3161="","",IF(ISERROR(VLOOKUP(G3161,номенклатури!V:V,1,0)),E3161*H3161,E3161*I3161))</f>
        <v/>
      </c>
      <c r="G3161" s="14"/>
      <c r="H3161" s="15"/>
      <c r="I3161" s="15"/>
      <c r="J3161" s="15"/>
      <c r="K3161" s="15"/>
      <c r="L3161" s="217"/>
      <c r="M3161" s="22"/>
      <c r="N3161" s="119" t="str">
        <f>IF(G3161="","",VLOOKUP(G3161,номенклатури!R:U,4,0))</f>
        <v/>
      </c>
      <c r="O3161" s="119" t="str">
        <f>IF(M3161="","",VLOOKUP(M3161,'14'!D:D,1,0))</f>
        <v/>
      </c>
    </row>
    <row r="3162" spans="1:15" ht="12.75" customHeight="1" x14ac:dyDescent="0.2">
      <c r="A3162" s="36" t="str">
        <f>'0'!$A$4</f>
        <v>………………..</v>
      </c>
      <c r="B3162" s="37">
        <f>'0'!$A$2</f>
        <v>46112</v>
      </c>
      <c r="C3162" s="37" t="s">
        <v>1243</v>
      </c>
      <c r="D3162" s="119" t="str">
        <f>IF(G3162="","",VLOOKUP(G3162,номенклатури!R:T,2,0))</f>
        <v/>
      </c>
      <c r="E3162" s="365" t="str">
        <f>IF(G3162="","",VLOOKUP(G3162,номенклатури!R:T,3,0))</f>
        <v/>
      </c>
      <c r="F3162" s="159" t="str">
        <f>IF(G3162="","",IF(ISERROR(VLOOKUP(G3162,номенклатури!V:V,1,0)),E3162*H3162,E3162*I3162))</f>
        <v/>
      </c>
      <c r="G3162" s="14"/>
      <c r="H3162" s="15"/>
      <c r="I3162" s="15"/>
      <c r="J3162" s="15"/>
      <c r="K3162" s="15"/>
      <c r="L3162" s="217"/>
      <c r="M3162" s="22"/>
      <c r="N3162" s="119" t="str">
        <f>IF(G3162="","",VLOOKUP(G3162,номенклатури!R:U,4,0))</f>
        <v/>
      </c>
      <c r="O3162" s="119" t="str">
        <f>IF(M3162="","",VLOOKUP(M3162,'14'!D:D,1,0))</f>
        <v/>
      </c>
    </row>
    <row r="3163" spans="1:15" ht="12.75" customHeight="1" x14ac:dyDescent="0.2">
      <c r="A3163" s="36" t="str">
        <f>'0'!$A$4</f>
        <v>………………..</v>
      </c>
      <c r="B3163" s="37">
        <f>'0'!$A$2</f>
        <v>46112</v>
      </c>
      <c r="C3163" s="37" t="s">
        <v>1243</v>
      </c>
      <c r="D3163" s="119" t="str">
        <f>IF(G3163="","",VLOOKUP(G3163,номенклатури!R:T,2,0))</f>
        <v/>
      </c>
      <c r="E3163" s="365" t="str">
        <f>IF(G3163="","",VLOOKUP(G3163,номенклатури!R:T,3,0))</f>
        <v/>
      </c>
      <c r="F3163" s="159" t="str">
        <f>IF(G3163="","",IF(ISERROR(VLOOKUP(G3163,номенклатури!V:V,1,0)),E3163*H3163,E3163*I3163))</f>
        <v/>
      </c>
      <c r="G3163" s="14"/>
      <c r="H3163" s="15"/>
      <c r="I3163" s="15"/>
      <c r="J3163" s="15"/>
      <c r="K3163" s="15"/>
      <c r="L3163" s="217"/>
      <c r="M3163" s="22"/>
      <c r="N3163" s="119" t="str">
        <f>IF(G3163="","",VLOOKUP(G3163,номенклатури!R:U,4,0))</f>
        <v/>
      </c>
      <c r="O3163" s="119" t="str">
        <f>IF(M3163="","",VLOOKUP(M3163,'14'!D:D,1,0))</f>
        <v/>
      </c>
    </row>
    <row r="3164" spans="1:15" ht="12.75" customHeight="1" x14ac:dyDescent="0.2">
      <c r="A3164" s="36" t="str">
        <f>'0'!$A$4</f>
        <v>………………..</v>
      </c>
      <c r="B3164" s="37">
        <f>'0'!$A$2</f>
        <v>46112</v>
      </c>
      <c r="C3164" s="37" t="s">
        <v>1243</v>
      </c>
      <c r="D3164" s="119" t="str">
        <f>IF(G3164="","",VLOOKUP(G3164,номенклатури!R:T,2,0))</f>
        <v/>
      </c>
      <c r="E3164" s="365" t="str">
        <f>IF(G3164="","",VLOOKUP(G3164,номенклатури!R:T,3,0))</f>
        <v/>
      </c>
      <c r="F3164" s="159" t="str">
        <f>IF(G3164="","",IF(ISERROR(VLOOKUP(G3164,номенклатури!V:V,1,0)),E3164*H3164,E3164*I3164))</f>
        <v/>
      </c>
      <c r="G3164" s="14"/>
      <c r="H3164" s="15"/>
      <c r="I3164" s="15"/>
      <c r="J3164" s="15"/>
      <c r="K3164" s="15"/>
      <c r="L3164" s="217"/>
      <c r="M3164" s="22"/>
      <c r="N3164" s="119" t="str">
        <f>IF(G3164="","",VLOOKUP(G3164,номенклатури!R:U,4,0))</f>
        <v/>
      </c>
      <c r="O3164" s="119" t="str">
        <f>IF(M3164="","",VLOOKUP(M3164,'14'!D:D,1,0))</f>
        <v/>
      </c>
    </row>
    <row r="3165" spans="1:15" ht="12.75" customHeight="1" x14ac:dyDescent="0.2">
      <c r="A3165" s="36" t="str">
        <f>'0'!$A$4</f>
        <v>………………..</v>
      </c>
      <c r="B3165" s="37">
        <f>'0'!$A$2</f>
        <v>46112</v>
      </c>
      <c r="C3165" s="37" t="s">
        <v>1243</v>
      </c>
      <c r="D3165" s="119" t="str">
        <f>IF(G3165="","",VLOOKUP(G3165,номенклатури!R:T,2,0))</f>
        <v/>
      </c>
      <c r="E3165" s="365" t="str">
        <f>IF(G3165="","",VLOOKUP(G3165,номенклатури!R:T,3,0))</f>
        <v/>
      </c>
      <c r="F3165" s="159" t="str">
        <f>IF(G3165="","",IF(ISERROR(VLOOKUP(G3165,номенклатури!V:V,1,0)),E3165*H3165,E3165*I3165))</f>
        <v/>
      </c>
      <c r="G3165" s="14"/>
      <c r="H3165" s="15"/>
      <c r="I3165" s="15"/>
      <c r="J3165" s="15"/>
      <c r="K3165" s="15"/>
      <c r="L3165" s="217"/>
      <c r="M3165" s="22"/>
      <c r="N3165" s="119" t="str">
        <f>IF(G3165="","",VLOOKUP(G3165,номенклатури!R:U,4,0))</f>
        <v/>
      </c>
      <c r="O3165" s="119" t="str">
        <f>IF(M3165="","",VLOOKUP(M3165,'14'!D:D,1,0))</f>
        <v/>
      </c>
    </row>
    <row r="3166" spans="1:15" ht="12.75" customHeight="1" x14ac:dyDescent="0.2">
      <c r="A3166" s="36" t="str">
        <f>'0'!$A$4</f>
        <v>………………..</v>
      </c>
      <c r="B3166" s="37">
        <f>'0'!$A$2</f>
        <v>46112</v>
      </c>
      <c r="C3166" s="37" t="s">
        <v>1243</v>
      </c>
      <c r="D3166" s="119" t="str">
        <f>IF(G3166="","",VLOOKUP(G3166,номенклатури!R:T,2,0))</f>
        <v/>
      </c>
      <c r="E3166" s="365" t="str">
        <f>IF(G3166="","",VLOOKUP(G3166,номенклатури!R:T,3,0))</f>
        <v/>
      </c>
      <c r="F3166" s="159" t="str">
        <f>IF(G3166="","",IF(ISERROR(VLOOKUP(G3166,номенклатури!V:V,1,0)),E3166*H3166,E3166*I3166))</f>
        <v/>
      </c>
      <c r="G3166" s="14"/>
      <c r="H3166" s="15"/>
      <c r="I3166" s="15"/>
      <c r="J3166" s="15"/>
      <c r="K3166" s="15"/>
      <c r="L3166" s="217"/>
      <c r="M3166" s="22"/>
      <c r="N3166" s="119" t="str">
        <f>IF(G3166="","",VLOOKUP(G3166,номенклатури!R:U,4,0))</f>
        <v/>
      </c>
      <c r="O3166" s="119" t="str">
        <f>IF(M3166="","",VLOOKUP(M3166,'14'!D:D,1,0))</f>
        <v/>
      </c>
    </row>
    <row r="3167" spans="1:15" ht="12.75" customHeight="1" x14ac:dyDescent="0.2">
      <c r="A3167" s="36" t="str">
        <f>'0'!$A$4</f>
        <v>………………..</v>
      </c>
      <c r="B3167" s="37">
        <f>'0'!$A$2</f>
        <v>46112</v>
      </c>
      <c r="C3167" s="37" t="s">
        <v>1243</v>
      </c>
      <c r="D3167" s="119" t="str">
        <f>IF(G3167="","",VLOOKUP(G3167,номенклатури!R:T,2,0))</f>
        <v/>
      </c>
      <c r="E3167" s="365" t="str">
        <f>IF(G3167="","",VLOOKUP(G3167,номенклатури!R:T,3,0))</f>
        <v/>
      </c>
      <c r="F3167" s="159" t="str">
        <f>IF(G3167="","",IF(ISERROR(VLOOKUP(G3167,номенклатури!V:V,1,0)),E3167*H3167,E3167*I3167))</f>
        <v/>
      </c>
      <c r="G3167" s="14"/>
      <c r="H3167" s="15"/>
      <c r="I3167" s="15"/>
      <c r="J3167" s="15"/>
      <c r="K3167" s="15"/>
      <c r="L3167" s="217"/>
      <c r="M3167" s="22"/>
      <c r="N3167" s="119" t="str">
        <f>IF(G3167="","",VLOOKUP(G3167,номенклатури!R:U,4,0))</f>
        <v/>
      </c>
      <c r="O3167" s="119" t="str">
        <f>IF(M3167="","",VLOOKUP(M3167,'14'!D:D,1,0))</f>
        <v/>
      </c>
    </row>
    <row r="3168" spans="1:15" ht="12.75" customHeight="1" x14ac:dyDescent="0.2">
      <c r="A3168" s="36" t="str">
        <f>'0'!$A$4</f>
        <v>………………..</v>
      </c>
      <c r="B3168" s="37">
        <f>'0'!$A$2</f>
        <v>46112</v>
      </c>
      <c r="C3168" s="37" t="s">
        <v>1243</v>
      </c>
      <c r="D3168" s="119" t="str">
        <f>IF(G3168="","",VLOOKUP(G3168,номенклатури!R:T,2,0))</f>
        <v/>
      </c>
      <c r="E3168" s="365" t="str">
        <f>IF(G3168="","",VLOOKUP(G3168,номенклатури!R:T,3,0))</f>
        <v/>
      </c>
      <c r="F3168" s="159" t="str">
        <f>IF(G3168="","",IF(ISERROR(VLOOKUP(G3168,номенклатури!V:V,1,0)),E3168*H3168,E3168*I3168))</f>
        <v/>
      </c>
      <c r="G3168" s="14"/>
      <c r="H3168" s="15"/>
      <c r="I3168" s="15"/>
      <c r="J3168" s="15"/>
      <c r="K3168" s="15"/>
      <c r="L3168" s="217"/>
      <c r="M3168" s="22"/>
      <c r="N3168" s="119" t="str">
        <f>IF(G3168="","",VLOOKUP(G3168,номенклатури!R:U,4,0))</f>
        <v/>
      </c>
      <c r="O3168" s="119" t="str">
        <f>IF(M3168="","",VLOOKUP(M3168,'14'!D:D,1,0))</f>
        <v/>
      </c>
    </row>
    <row r="3169" spans="1:15" ht="12.75" customHeight="1" x14ac:dyDescent="0.2">
      <c r="A3169" s="36" t="str">
        <f>'0'!$A$4</f>
        <v>………………..</v>
      </c>
      <c r="B3169" s="37">
        <f>'0'!$A$2</f>
        <v>46112</v>
      </c>
      <c r="C3169" s="37" t="s">
        <v>1243</v>
      </c>
      <c r="D3169" s="119" t="str">
        <f>IF(G3169="","",VLOOKUP(G3169,номенклатури!R:T,2,0))</f>
        <v/>
      </c>
      <c r="E3169" s="365" t="str">
        <f>IF(G3169="","",VLOOKUP(G3169,номенклатури!R:T,3,0))</f>
        <v/>
      </c>
      <c r="F3169" s="159" t="str">
        <f>IF(G3169="","",IF(ISERROR(VLOOKUP(G3169,номенклатури!V:V,1,0)),E3169*H3169,E3169*I3169))</f>
        <v/>
      </c>
      <c r="G3169" s="14"/>
      <c r="H3169" s="15"/>
      <c r="I3169" s="15"/>
      <c r="J3169" s="15"/>
      <c r="K3169" s="15"/>
      <c r="L3169" s="217"/>
      <c r="M3169" s="22"/>
      <c r="N3169" s="119" t="str">
        <f>IF(G3169="","",VLOOKUP(G3169,номенклатури!R:U,4,0))</f>
        <v/>
      </c>
      <c r="O3169" s="119" t="str">
        <f>IF(M3169="","",VLOOKUP(M3169,'14'!D:D,1,0))</f>
        <v/>
      </c>
    </row>
    <row r="3170" spans="1:15" ht="12.75" customHeight="1" x14ac:dyDescent="0.2">
      <c r="A3170" s="36" t="str">
        <f>'0'!$A$4</f>
        <v>………………..</v>
      </c>
      <c r="B3170" s="37">
        <f>'0'!$A$2</f>
        <v>46112</v>
      </c>
      <c r="C3170" s="37" t="s">
        <v>1243</v>
      </c>
      <c r="D3170" s="119" t="str">
        <f>IF(G3170="","",VLOOKUP(G3170,номенклатури!R:T,2,0))</f>
        <v/>
      </c>
      <c r="E3170" s="365" t="str">
        <f>IF(G3170="","",VLOOKUP(G3170,номенклатури!R:T,3,0))</f>
        <v/>
      </c>
      <c r="F3170" s="159" t="str">
        <f>IF(G3170="","",IF(ISERROR(VLOOKUP(G3170,номенклатури!V:V,1,0)),E3170*H3170,E3170*I3170))</f>
        <v/>
      </c>
      <c r="G3170" s="14"/>
      <c r="H3170" s="15"/>
      <c r="I3170" s="15"/>
      <c r="J3170" s="15"/>
      <c r="K3170" s="15"/>
      <c r="L3170" s="217"/>
      <c r="M3170" s="22"/>
      <c r="N3170" s="119" t="str">
        <f>IF(G3170="","",VLOOKUP(G3170,номенклатури!R:U,4,0))</f>
        <v/>
      </c>
      <c r="O3170" s="119" t="str">
        <f>IF(M3170="","",VLOOKUP(M3170,'14'!D:D,1,0))</f>
        <v/>
      </c>
    </row>
    <row r="3171" spans="1:15" ht="12.75" customHeight="1" x14ac:dyDescent="0.2">
      <c r="A3171" s="36" t="str">
        <f>'0'!$A$4</f>
        <v>………………..</v>
      </c>
      <c r="B3171" s="37">
        <f>'0'!$A$2</f>
        <v>46112</v>
      </c>
      <c r="C3171" s="37" t="s">
        <v>1243</v>
      </c>
      <c r="D3171" s="119" t="str">
        <f>IF(G3171="","",VLOOKUP(G3171,номенклатури!R:T,2,0))</f>
        <v/>
      </c>
      <c r="E3171" s="365" t="str">
        <f>IF(G3171="","",VLOOKUP(G3171,номенклатури!R:T,3,0))</f>
        <v/>
      </c>
      <c r="F3171" s="159" t="str">
        <f>IF(G3171="","",IF(ISERROR(VLOOKUP(G3171,номенклатури!V:V,1,0)),E3171*H3171,E3171*I3171))</f>
        <v/>
      </c>
      <c r="G3171" s="14"/>
      <c r="H3171" s="15"/>
      <c r="I3171" s="15"/>
      <c r="J3171" s="15"/>
      <c r="K3171" s="15"/>
      <c r="L3171" s="217"/>
      <c r="M3171" s="22"/>
      <c r="N3171" s="119" t="str">
        <f>IF(G3171="","",VLOOKUP(G3171,номенклатури!R:U,4,0))</f>
        <v/>
      </c>
      <c r="O3171" s="119" t="str">
        <f>IF(M3171="","",VLOOKUP(M3171,'14'!D:D,1,0))</f>
        <v/>
      </c>
    </row>
    <row r="3172" spans="1:15" ht="12.75" customHeight="1" x14ac:dyDescent="0.2">
      <c r="A3172" s="36" t="str">
        <f>'0'!$A$4</f>
        <v>………………..</v>
      </c>
      <c r="B3172" s="37">
        <f>'0'!$A$2</f>
        <v>46112</v>
      </c>
      <c r="C3172" s="37" t="s">
        <v>1243</v>
      </c>
      <c r="D3172" s="119" t="str">
        <f>IF(G3172="","",VLOOKUP(G3172,номенклатури!R:T,2,0))</f>
        <v/>
      </c>
      <c r="E3172" s="365" t="str">
        <f>IF(G3172="","",VLOOKUP(G3172,номенклатури!R:T,3,0))</f>
        <v/>
      </c>
      <c r="F3172" s="159" t="str">
        <f>IF(G3172="","",IF(ISERROR(VLOOKUP(G3172,номенклатури!V:V,1,0)),E3172*H3172,E3172*I3172))</f>
        <v/>
      </c>
      <c r="G3172" s="14"/>
      <c r="H3172" s="15"/>
      <c r="I3172" s="15"/>
      <c r="J3172" s="15"/>
      <c r="K3172" s="15"/>
      <c r="L3172" s="217"/>
      <c r="M3172" s="22"/>
      <c r="N3172" s="119" t="str">
        <f>IF(G3172="","",VLOOKUP(G3172,номенклатури!R:U,4,0))</f>
        <v/>
      </c>
      <c r="O3172" s="119" t="str">
        <f>IF(M3172="","",VLOOKUP(M3172,'14'!D:D,1,0))</f>
        <v/>
      </c>
    </row>
    <row r="3173" spans="1:15" ht="12.75" customHeight="1" x14ac:dyDescent="0.2">
      <c r="A3173" s="36" t="str">
        <f>'0'!$A$4</f>
        <v>………………..</v>
      </c>
      <c r="B3173" s="37">
        <f>'0'!$A$2</f>
        <v>46112</v>
      </c>
      <c r="C3173" s="37" t="s">
        <v>1243</v>
      </c>
      <c r="D3173" s="119" t="str">
        <f>IF(G3173="","",VLOOKUP(G3173,номенклатури!R:T,2,0))</f>
        <v/>
      </c>
      <c r="E3173" s="365" t="str">
        <f>IF(G3173="","",VLOOKUP(G3173,номенклатури!R:T,3,0))</f>
        <v/>
      </c>
      <c r="F3173" s="159" t="str">
        <f>IF(G3173="","",IF(ISERROR(VLOOKUP(G3173,номенклатури!V:V,1,0)),E3173*H3173,E3173*I3173))</f>
        <v/>
      </c>
      <c r="G3173" s="14"/>
      <c r="H3173" s="15"/>
      <c r="I3173" s="15"/>
      <c r="J3173" s="15"/>
      <c r="K3173" s="15"/>
      <c r="L3173" s="217"/>
      <c r="M3173" s="22"/>
      <c r="N3173" s="119" t="str">
        <f>IF(G3173="","",VLOOKUP(G3173,номенклатури!R:U,4,0))</f>
        <v/>
      </c>
      <c r="O3173" s="119" t="str">
        <f>IF(M3173="","",VLOOKUP(M3173,'14'!D:D,1,0))</f>
        <v/>
      </c>
    </row>
    <row r="3174" spans="1:15" ht="12.75" customHeight="1" x14ac:dyDescent="0.2">
      <c r="A3174" s="36" t="str">
        <f>'0'!$A$4</f>
        <v>………………..</v>
      </c>
      <c r="B3174" s="37">
        <f>'0'!$A$2</f>
        <v>46112</v>
      </c>
      <c r="C3174" s="37" t="s">
        <v>1243</v>
      </c>
      <c r="D3174" s="119" t="str">
        <f>IF(G3174="","",VLOOKUP(G3174,номенклатури!R:T,2,0))</f>
        <v/>
      </c>
      <c r="E3174" s="365" t="str">
        <f>IF(G3174="","",VLOOKUP(G3174,номенклатури!R:T,3,0))</f>
        <v/>
      </c>
      <c r="F3174" s="159" t="str">
        <f>IF(G3174="","",IF(ISERROR(VLOOKUP(G3174,номенклатури!V:V,1,0)),E3174*H3174,E3174*I3174))</f>
        <v/>
      </c>
      <c r="G3174" s="14"/>
      <c r="H3174" s="15"/>
      <c r="I3174" s="15"/>
      <c r="J3174" s="15"/>
      <c r="K3174" s="15"/>
      <c r="L3174" s="217"/>
      <c r="M3174" s="22"/>
      <c r="N3174" s="119" t="str">
        <f>IF(G3174="","",VLOOKUP(G3174,номенклатури!R:U,4,0))</f>
        <v/>
      </c>
      <c r="O3174" s="119" t="str">
        <f>IF(M3174="","",VLOOKUP(M3174,'14'!D:D,1,0))</f>
        <v/>
      </c>
    </row>
    <row r="3175" spans="1:15" ht="12.75" customHeight="1" x14ac:dyDescent="0.2">
      <c r="A3175" s="36" t="str">
        <f>'0'!$A$4</f>
        <v>………………..</v>
      </c>
      <c r="B3175" s="37">
        <f>'0'!$A$2</f>
        <v>46112</v>
      </c>
      <c r="C3175" s="37" t="s">
        <v>1243</v>
      </c>
      <c r="D3175" s="119" t="str">
        <f>IF(G3175="","",VLOOKUP(G3175,номенклатури!R:T,2,0))</f>
        <v/>
      </c>
      <c r="E3175" s="365" t="str">
        <f>IF(G3175="","",VLOOKUP(G3175,номенклатури!R:T,3,0))</f>
        <v/>
      </c>
      <c r="F3175" s="159" t="str">
        <f>IF(G3175="","",IF(ISERROR(VLOOKUP(G3175,номенклатури!V:V,1,0)),E3175*H3175,E3175*I3175))</f>
        <v/>
      </c>
      <c r="G3175" s="14"/>
      <c r="H3175" s="15"/>
      <c r="I3175" s="15"/>
      <c r="J3175" s="15"/>
      <c r="K3175" s="15"/>
      <c r="L3175" s="217"/>
      <c r="M3175" s="22"/>
      <c r="N3175" s="119" t="str">
        <f>IF(G3175="","",VLOOKUP(G3175,номенклатури!R:U,4,0))</f>
        <v/>
      </c>
      <c r="O3175" s="119" t="str">
        <f>IF(M3175="","",VLOOKUP(M3175,'14'!D:D,1,0))</f>
        <v/>
      </c>
    </row>
    <row r="3176" spans="1:15" ht="12.75" customHeight="1" x14ac:dyDescent="0.2">
      <c r="A3176" s="36" t="str">
        <f>'0'!$A$4</f>
        <v>………………..</v>
      </c>
      <c r="B3176" s="37">
        <f>'0'!$A$2</f>
        <v>46112</v>
      </c>
      <c r="C3176" s="37" t="s">
        <v>1243</v>
      </c>
      <c r="D3176" s="119" t="str">
        <f>IF(G3176="","",VLOOKUP(G3176,номенклатури!R:T,2,0))</f>
        <v/>
      </c>
      <c r="E3176" s="365" t="str">
        <f>IF(G3176="","",VLOOKUP(G3176,номенклатури!R:T,3,0))</f>
        <v/>
      </c>
      <c r="F3176" s="159" t="str">
        <f>IF(G3176="","",IF(ISERROR(VLOOKUP(G3176,номенклатури!V:V,1,0)),E3176*H3176,E3176*I3176))</f>
        <v/>
      </c>
      <c r="G3176" s="14"/>
      <c r="H3176" s="15"/>
      <c r="I3176" s="15"/>
      <c r="J3176" s="15"/>
      <c r="K3176" s="15"/>
      <c r="L3176" s="217"/>
      <c r="M3176" s="22"/>
      <c r="N3176" s="119" t="str">
        <f>IF(G3176="","",VLOOKUP(G3176,номенклатури!R:U,4,0))</f>
        <v/>
      </c>
      <c r="O3176" s="119" t="str">
        <f>IF(M3176="","",VLOOKUP(M3176,'14'!D:D,1,0))</f>
        <v/>
      </c>
    </row>
    <row r="3177" spans="1:15" ht="12.75" customHeight="1" x14ac:dyDescent="0.2">
      <c r="A3177" s="36" t="str">
        <f>'0'!$A$4</f>
        <v>………………..</v>
      </c>
      <c r="B3177" s="37">
        <f>'0'!$A$2</f>
        <v>46112</v>
      </c>
      <c r="C3177" s="37" t="s">
        <v>1243</v>
      </c>
      <c r="D3177" s="119" t="str">
        <f>IF(G3177="","",VLOOKUP(G3177,номенклатури!R:T,2,0))</f>
        <v/>
      </c>
      <c r="E3177" s="365" t="str">
        <f>IF(G3177="","",VLOOKUP(G3177,номенклатури!R:T,3,0))</f>
        <v/>
      </c>
      <c r="F3177" s="159" t="str">
        <f>IF(G3177="","",IF(ISERROR(VLOOKUP(G3177,номенклатури!V:V,1,0)),E3177*H3177,E3177*I3177))</f>
        <v/>
      </c>
      <c r="G3177" s="14"/>
      <c r="H3177" s="15"/>
      <c r="I3177" s="15"/>
      <c r="J3177" s="15"/>
      <c r="K3177" s="15"/>
      <c r="L3177" s="217"/>
      <c r="M3177" s="22"/>
      <c r="N3177" s="119" t="str">
        <f>IF(G3177="","",VLOOKUP(G3177,номенклатури!R:U,4,0))</f>
        <v/>
      </c>
      <c r="O3177" s="119" t="str">
        <f>IF(M3177="","",VLOOKUP(M3177,'14'!D:D,1,0))</f>
        <v/>
      </c>
    </row>
    <row r="3178" spans="1:15" ht="12.75" customHeight="1" x14ac:dyDescent="0.2">
      <c r="A3178" s="36" t="str">
        <f>'0'!$A$4</f>
        <v>………………..</v>
      </c>
      <c r="B3178" s="37">
        <f>'0'!$A$2</f>
        <v>46112</v>
      </c>
      <c r="C3178" s="37" t="s">
        <v>1243</v>
      </c>
      <c r="D3178" s="119" t="str">
        <f>IF(G3178="","",VLOOKUP(G3178,номенклатури!R:T,2,0))</f>
        <v/>
      </c>
      <c r="E3178" s="365" t="str">
        <f>IF(G3178="","",VLOOKUP(G3178,номенклатури!R:T,3,0))</f>
        <v/>
      </c>
      <c r="F3178" s="159" t="str">
        <f>IF(G3178="","",IF(ISERROR(VLOOKUP(G3178,номенклатури!V:V,1,0)),E3178*H3178,E3178*I3178))</f>
        <v/>
      </c>
      <c r="G3178" s="14"/>
      <c r="H3178" s="15"/>
      <c r="I3178" s="15"/>
      <c r="J3178" s="15"/>
      <c r="K3178" s="15"/>
      <c r="L3178" s="217"/>
      <c r="M3178" s="22"/>
      <c r="N3178" s="119" t="str">
        <f>IF(G3178="","",VLOOKUP(G3178,номенклатури!R:U,4,0))</f>
        <v/>
      </c>
      <c r="O3178" s="119" t="str">
        <f>IF(M3178="","",VLOOKUP(M3178,'14'!D:D,1,0))</f>
        <v/>
      </c>
    </row>
    <row r="3179" spans="1:15" ht="12.75" customHeight="1" x14ac:dyDescent="0.2">
      <c r="A3179" s="36" t="str">
        <f>'0'!$A$4</f>
        <v>………………..</v>
      </c>
      <c r="B3179" s="37">
        <f>'0'!$A$2</f>
        <v>46112</v>
      </c>
      <c r="C3179" s="37" t="s">
        <v>1243</v>
      </c>
      <c r="D3179" s="119" t="str">
        <f>IF(G3179="","",VLOOKUP(G3179,номенклатури!R:T,2,0))</f>
        <v/>
      </c>
      <c r="E3179" s="365" t="str">
        <f>IF(G3179="","",VLOOKUP(G3179,номенклатури!R:T,3,0))</f>
        <v/>
      </c>
      <c r="F3179" s="159" t="str">
        <f>IF(G3179="","",IF(ISERROR(VLOOKUP(G3179,номенклатури!V:V,1,0)),E3179*H3179,E3179*I3179))</f>
        <v/>
      </c>
      <c r="G3179" s="14"/>
      <c r="H3179" s="15"/>
      <c r="I3179" s="15"/>
      <c r="J3179" s="15"/>
      <c r="K3179" s="15"/>
      <c r="L3179" s="217"/>
      <c r="M3179" s="22"/>
      <c r="N3179" s="119" t="str">
        <f>IF(G3179="","",VLOOKUP(G3179,номенклатури!R:U,4,0))</f>
        <v/>
      </c>
      <c r="O3179" s="119" t="str">
        <f>IF(M3179="","",VLOOKUP(M3179,'14'!D:D,1,0))</f>
        <v/>
      </c>
    </row>
    <row r="3180" spans="1:15" ht="12.75" customHeight="1" x14ac:dyDescent="0.2">
      <c r="A3180" s="36" t="str">
        <f>'0'!$A$4</f>
        <v>………………..</v>
      </c>
      <c r="B3180" s="37">
        <f>'0'!$A$2</f>
        <v>46112</v>
      </c>
      <c r="C3180" s="37" t="s">
        <v>1243</v>
      </c>
      <c r="D3180" s="119" t="str">
        <f>IF(G3180="","",VLOOKUP(G3180,номенклатури!R:T,2,0))</f>
        <v/>
      </c>
      <c r="E3180" s="365" t="str">
        <f>IF(G3180="","",VLOOKUP(G3180,номенклатури!R:T,3,0))</f>
        <v/>
      </c>
      <c r="F3180" s="159" t="str">
        <f>IF(G3180="","",IF(ISERROR(VLOOKUP(G3180,номенклатури!V:V,1,0)),E3180*H3180,E3180*I3180))</f>
        <v/>
      </c>
      <c r="G3180" s="14"/>
      <c r="H3180" s="15"/>
      <c r="I3180" s="15"/>
      <c r="J3180" s="15"/>
      <c r="K3180" s="15"/>
      <c r="L3180" s="217"/>
      <c r="M3180" s="22"/>
      <c r="N3180" s="119" t="str">
        <f>IF(G3180="","",VLOOKUP(G3180,номенклатури!R:U,4,0))</f>
        <v/>
      </c>
      <c r="O3180" s="119" t="str">
        <f>IF(M3180="","",VLOOKUP(M3180,'14'!D:D,1,0))</f>
        <v/>
      </c>
    </row>
    <row r="3181" spans="1:15" ht="12.75" customHeight="1" x14ac:dyDescent="0.2">
      <c r="A3181" s="36" t="str">
        <f>'0'!$A$4</f>
        <v>………………..</v>
      </c>
      <c r="B3181" s="37">
        <f>'0'!$A$2</f>
        <v>46112</v>
      </c>
      <c r="C3181" s="37" t="s">
        <v>1243</v>
      </c>
      <c r="D3181" s="119" t="str">
        <f>IF(G3181="","",VLOOKUP(G3181,номенклатури!R:T,2,0))</f>
        <v/>
      </c>
      <c r="E3181" s="365" t="str">
        <f>IF(G3181="","",VLOOKUP(G3181,номенклатури!R:T,3,0))</f>
        <v/>
      </c>
      <c r="F3181" s="159" t="str">
        <f>IF(G3181="","",IF(ISERROR(VLOOKUP(G3181,номенклатури!V:V,1,0)),E3181*H3181,E3181*I3181))</f>
        <v/>
      </c>
      <c r="G3181" s="14"/>
      <c r="H3181" s="15"/>
      <c r="I3181" s="15"/>
      <c r="J3181" s="15"/>
      <c r="K3181" s="15"/>
      <c r="L3181" s="217"/>
      <c r="M3181" s="22"/>
      <c r="N3181" s="119" t="str">
        <f>IF(G3181="","",VLOOKUP(G3181,номенклатури!R:U,4,0))</f>
        <v/>
      </c>
      <c r="O3181" s="119" t="str">
        <f>IF(M3181="","",VLOOKUP(M3181,'14'!D:D,1,0))</f>
        <v/>
      </c>
    </row>
    <row r="3182" spans="1:15" ht="12.75" customHeight="1" x14ac:dyDescent="0.2">
      <c r="A3182" s="36" t="str">
        <f>'0'!$A$4</f>
        <v>………………..</v>
      </c>
      <c r="B3182" s="37">
        <f>'0'!$A$2</f>
        <v>46112</v>
      </c>
      <c r="C3182" s="37" t="s">
        <v>1243</v>
      </c>
      <c r="D3182" s="119" t="str">
        <f>IF(G3182="","",VLOOKUP(G3182,номенклатури!R:T,2,0))</f>
        <v/>
      </c>
      <c r="E3182" s="365" t="str">
        <f>IF(G3182="","",VLOOKUP(G3182,номенклатури!R:T,3,0))</f>
        <v/>
      </c>
      <c r="F3182" s="159" t="str">
        <f>IF(G3182="","",IF(ISERROR(VLOOKUP(G3182,номенклатури!V:V,1,0)),E3182*H3182,E3182*I3182))</f>
        <v/>
      </c>
      <c r="G3182" s="14"/>
      <c r="H3182" s="15"/>
      <c r="I3182" s="15"/>
      <c r="J3182" s="15"/>
      <c r="K3182" s="15"/>
      <c r="L3182" s="217"/>
      <c r="M3182" s="22"/>
      <c r="N3182" s="119" t="str">
        <f>IF(G3182="","",VLOOKUP(G3182,номенклатури!R:U,4,0))</f>
        <v/>
      </c>
      <c r="O3182" s="119" t="str">
        <f>IF(M3182="","",VLOOKUP(M3182,'14'!D:D,1,0))</f>
        <v/>
      </c>
    </row>
    <row r="3183" spans="1:15" ht="12.75" customHeight="1" x14ac:dyDescent="0.2">
      <c r="A3183" s="36" t="str">
        <f>'0'!$A$4</f>
        <v>………………..</v>
      </c>
      <c r="B3183" s="37">
        <f>'0'!$A$2</f>
        <v>46112</v>
      </c>
      <c r="C3183" s="37" t="s">
        <v>1243</v>
      </c>
      <c r="D3183" s="119" t="str">
        <f>IF(G3183="","",VLOOKUP(G3183,номенклатури!R:T,2,0))</f>
        <v/>
      </c>
      <c r="E3183" s="365" t="str">
        <f>IF(G3183="","",VLOOKUP(G3183,номенклатури!R:T,3,0))</f>
        <v/>
      </c>
      <c r="F3183" s="159" t="str">
        <f>IF(G3183="","",IF(ISERROR(VLOOKUP(G3183,номенклатури!V:V,1,0)),E3183*H3183,E3183*I3183))</f>
        <v/>
      </c>
      <c r="G3183" s="14"/>
      <c r="H3183" s="15"/>
      <c r="I3183" s="15"/>
      <c r="J3183" s="15"/>
      <c r="K3183" s="15"/>
      <c r="L3183" s="217"/>
      <c r="M3183" s="22"/>
      <c r="N3183" s="119" t="str">
        <f>IF(G3183="","",VLOOKUP(G3183,номенклатури!R:U,4,0))</f>
        <v/>
      </c>
      <c r="O3183" s="119" t="str">
        <f>IF(M3183="","",VLOOKUP(M3183,'14'!D:D,1,0))</f>
        <v/>
      </c>
    </row>
    <row r="3184" spans="1:15" ht="12.75" customHeight="1" x14ac:dyDescent="0.2">
      <c r="A3184" s="36" t="str">
        <f>'0'!$A$4</f>
        <v>………………..</v>
      </c>
      <c r="B3184" s="37">
        <f>'0'!$A$2</f>
        <v>46112</v>
      </c>
      <c r="C3184" s="37" t="s">
        <v>1243</v>
      </c>
      <c r="D3184" s="119" t="str">
        <f>IF(G3184="","",VLOOKUP(G3184,номенклатури!R:T,2,0))</f>
        <v/>
      </c>
      <c r="E3184" s="365" t="str">
        <f>IF(G3184="","",VLOOKUP(G3184,номенклатури!R:T,3,0))</f>
        <v/>
      </c>
      <c r="F3184" s="159" t="str">
        <f>IF(G3184="","",IF(ISERROR(VLOOKUP(G3184,номенклатури!V:V,1,0)),E3184*H3184,E3184*I3184))</f>
        <v/>
      </c>
      <c r="G3184" s="14"/>
      <c r="H3184" s="15"/>
      <c r="I3184" s="15"/>
      <c r="J3184" s="15"/>
      <c r="K3184" s="15"/>
      <c r="L3184" s="217"/>
      <c r="M3184" s="22"/>
      <c r="N3184" s="119" t="str">
        <f>IF(G3184="","",VLOOKUP(G3184,номенклатури!R:U,4,0))</f>
        <v/>
      </c>
      <c r="O3184" s="119" t="str">
        <f>IF(M3184="","",VLOOKUP(M3184,'14'!D:D,1,0))</f>
        <v/>
      </c>
    </row>
    <row r="3185" spans="1:15" ht="12.75" customHeight="1" x14ac:dyDescent="0.2">
      <c r="A3185" s="36" t="str">
        <f>'0'!$A$4</f>
        <v>………………..</v>
      </c>
      <c r="B3185" s="37">
        <f>'0'!$A$2</f>
        <v>46112</v>
      </c>
      <c r="C3185" s="37" t="s">
        <v>1243</v>
      </c>
      <c r="D3185" s="119" t="str">
        <f>IF(G3185="","",VLOOKUP(G3185,номенклатури!R:T,2,0))</f>
        <v/>
      </c>
      <c r="E3185" s="365" t="str">
        <f>IF(G3185="","",VLOOKUP(G3185,номенклатури!R:T,3,0))</f>
        <v/>
      </c>
      <c r="F3185" s="159" t="str">
        <f>IF(G3185="","",IF(ISERROR(VLOOKUP(G3185,номенклатури!V:V,1,0)),E3185*H3185,E3185*I3185))</f>
        <v/>
      </c>
      <c r="G3185" s="14"/>
      <c r="H3185" s="15"/>
      <c r="I3185" s="15"/>
      <c r="J3185" s="15"/>
      <c r="K3185" s="15"/>
      <c r="L3185" s="217"/>
      <c r="M3185" s="22"/>
      <c r="N3185" s="119" t="str">
        <f>IF(G3185="","",VLOOKUP(G3185,номенклатури!R:U,4,0))</f>
        <v/>
      </c>
      <c r="O3185" s="119" t="str">
        <f>IF(M3185="","",VLOOKUP(M3185,'14'!D:D,1,0))</f>
        <v/>
      </c>
    </row>
    <row r="3186" spans="1:15" ht="12.75" customHeight="1" x14ac:dyDescent="0.2">
      <c r="A3186" s="36" t="str">
        <f>'0'!$A$4</f>
        <v>………………..</v>
      </c>
      <c r="B3186" s="37">
        <f>'0'!$A$2</f>
        <v>46112</v>
      </c>
      <c r="C3186" s="37" t="s">
        <v>1243</v>
      </c>
      <c r="D3186" s="119" t="str">
        <f>IF(G3186="","",VLOOKUP(G3186,номенклатури!R:T,2,0))</f>
        <v/>
      </c>
      <c r="E3186" s="365" t="str">
        <f>IF(G3186="","",VLOOKUP(G3186,номенклатури!R:T,3,0))</f>
        <v/>
      </c>
      <c r="F3186" s="159" t="str">
        <f>IF(G3186="","",IF(ISERROR(VLOOKUP(G3186,номенклатури!V:V,1,0)),E3186*H3186,E3186*I3186))</f>
        <v/>
      </c>
      <c r="G3186" s="14"/>
      <c r="H3186" s="15"/>
      <c r="I3186" s="15"/>
      <c r="J3186" s="15"/>
      <c r="K3186" s="15"/>
      <c r="L3186" s="217"/>
      <c r="M3186" s="22"/>
      <c r="N3186" s="119" t="str">
        <f>IF(G3186="","",VLOOKUP(G3186,номенклатури!R:U,4,0))</f>
        <v/>
      </c>
      <c r="O3186" s="119" t="str">
        <f>IF(M3186="","",VLOOKUP(M3186,'14'!D:D,1,0))</f>
        <v/>
      </c>
    </row>
    <row r="3187" spans="1:15" ht="12.75" customHeight="1" x14ac:dyDescent="0.2">
      <c r="A3187" s="36" t="str">
        <f>'0'!$A$4</f>
        <v>………………..</v>
      </c>
      <c r="B3187" s="37">
        <f>'0'!$A$2</f>
        <v>46112</v>
      </c>
      <c r="C3187" s="37" t="s">
        <v>1243</v>
      </c>
      <c r="D3187" s="119" t="str">
        <f>IF(G3187="","",VLOOKUP(G3187,номенклатури!R:T,2,0))</f>
        <v/>
      </c>
      <c r="E3187" s="365" t="str">
        <f>IF(G3187="","",VLOOKUP(G3187,номенклатури!R:T,3,0))</f>
        <v/>
      </c>
      <c r="F3187" s="159" t="str">
        <f>IF(G3187="","",IF(ISERROR(VLOOKUP(G3187,номенклатури!V:V,1,0)),E3187*H3187,E3187*I3187))</f>
        <v/>
      </c>
      <c r="G3187" s="14"/>
      <c r="H3187" s="15"/>
      <c r="I3187" s="15"/>
      <c r="J3187" s="15"/>
      <c r="K3187" s="15"/>
      <c r="L3187" s="217"/>
      <c r="M3187" s="22"/>
      <c r="N3187" s="119" t="str">
        <f>IF(G3187="","",VLOOKUP(G3187,номенклатури!R:U,4,0))</f>
        <v/>
      </c>
      <c r="O3187" s="119" t="str">
        <f>IF(M3187="","",VLOOKUP(M3187,'14'!D:D,1,0))</f>
        <v/>
      </c>
    </row>
    <row r="3188" spans="1:15" ht="12.75" customHeight="1" x14ac:dyDescent="0.2">
      <c r="A3188" s="36" t="str">
        <f>'0'!$A$4</f>
        <v>………………..</v>
      </c>
      <c r="B3188" s="37">
        <f>'0'!$A$2</f>
        <v>46112</v>
      </c>
      <c r="C3188" s="37" t="s">
        <v>1243</v>
      </c>
      <c r="D3188" s="119" t="str">
        <f>IF(G3188="","",VLOOKUP(G3188,номенклатури!R:T,2,0))</f>
        <v/>
      </c>
      <c r="E3188" s="365" t="str">
        <f>IF(G3188="","",VLOOKUP(G3188,номенклатури!R:T,3,0))</f>
        <v/>
      </c>
      <c r="F3188" s="159" t="str">
        <f>IF(G3188="","",IF(ISERROR(VLOOKUP(G3188,номенклатури!V:V,1,0)),E3188*H3188,E3188*I3188))</f>
        <v/>
      </c>
      <c r="G3188" s="14"/>
      <c r="H3188" s="15"/>
      <c r="I3188" s="15"/>
      <c r="J3188" s="15"/>
      <c r="K3188" s="15"/>
      <c r="L3188" s="217"/>
      <c r="M3188" s="22"/>
      <c r="N3188" s="119" t="str">
        <f>IF(G3188="","",VLOOKUP(G3188,номенклатури!R:U,4,0))</f>
        <v/>
      </c>
      <c r="O3188" s="119" t="str">
        <f>IF(M3188="","",VLOOKUP(M3188,'14'!D:D,1,0))</f>
        <v/>
      </c>
    </row>
    <row r="3189" spans="1:15" ht="12.75" customHeight="1" x14ac:dyDescent="0.2">
      <c r="A3189" s="36" t="str">
        <f>'0'!$A$4</f>
        <v>………………..</v>
      </c>
      <c r="B3189" s="37">
        <f>'0'!$A$2</f>
        <v>46112</v>
      </c>
      <c r="C3189" s="37" t="s">
        <v>1243</v>
      </c>
      <c r="D3189" s="119" t="str">
        <f>IF(G3189="","",VLOOKUP(G3189,номенклатури!R:T,2,0))</f>
        <v/>
      </c>
      <c r="E3189" s="365" t="str">
        <f>IF(G3189="","",VLOOKUP(G3189,номенклатури!R:T,3,0))</f>
        <v/>
      </c>
      <c r="F3189" s="159" t="str">
        <f>IF(G3189="","",IF(ISERROR(VLOOKUP(G3189,номенклатури!V:V,1,0)),E3189*H3189,E3189*I3189))</f>
        <v/>
      </c>
      <c r="G3189" s="14"/>
      <c r="H3189" s="15"/>
      <c r="I3189" s="15"/>
      <c r="J3189" s="15"/>
      <c r="K3189" s="15"/>
      <c r="L3189" s="217"/>
      <c r="M3189" s="22"/>
      <c r="N3189" s="119" t="str">
        <f>IF(G3189="","",VLOOKUP(G3189,номенклатури!R:U,4,0))</f>
        <v/>
      </c>
      <c r="O3189" s="119" t="str">
        <f>IF(M3189="","",VLOOKUP(M3189,'14'!D:D,1,0))</f>
        <v/>
      </c>
    </row>
    <row r="3190" spans="1:15" ht="12.75" customHeight="1" x14ac:dyDescent="0.2">
      <c r="A3190" s="36" t="str">
        <f>'0'!$A$4</f>
        <v>………………..</v>
      </c>
      <c r="B3190" s="37">
        <f>'0'!$A$2</f>
        <v>46112</v>
      </c>
      <c r="C3190" s="37" t="s">
        <v>1243</v>
      </c>
      <c r="D3190" s="119" t="str">
        <f>IF(G3190="","",VLOOKUP(G3190,номенклатури!R:T,2,0))</f>
        <v/>
      </c>
      <c r="E3190" s="365" t="str">
        <f>IF(G3190="","",VLOOKUP(G3190,номенклатури!R:T,3,0))</f>
        <v/>
      </c>
      <c r="F3190" s="159" t="str">
        <f>IF(G3190="","",IF(ISERROR(VLOOKUP(G3190,номенклатури!V:V,1,0)),E3190*H3190,E3190*I3190))</f>
        <v/>
      </c>
      <c r="G3190" s="14"/>
      <c r="H3190" s="15"/>
      <c r="I3190" s="15"/>
      <c r="J3190" s="15"/>
      <c r="K3190" s="15"/>
      <c r="L3190" s="217"/>
      <c r="M3190" s="22"/>
      <c r="N3190" s="119" t="str">
        <f>IF(G3190="","",VLOOKUP(G3190,номенклатури!R:U,4,0))</f>
        <v/>
      </c>
      <c r="O3190" s="119" t="str">
        <f>IF(M3190="","",VLOOKUP(M3190,'14'!D:D,1,0))</f>
        <v/>
      </c>
    </row>
    <row r="3191" spans="1:15" ht="12.75" customHeight="1" x14ac:dyDescent="0.2">
      <c r="A3191" s="36" t="str">
        <f>'0'!$A$4</f>
        <v>………………..</v>
      </c>
      <c r="B3191" s="37">
        <f>'0'!$A$2</f>
        <v>46112</v>
      </c>
      <c r="C3191" s="37" t="s">
        <v>1243</v>
      </c>
      <c r="D3191" s="119" t="str">
        <f>IF(G3191="","",VLOOKUP(G3191,номенклатури!R:T,2,0))</f>
        <v/>
      </c>
      <c r="E3191" s="365" t="str">
        <f>IF(G3191="","",VLOOKUP(G3191,номенклатури!R:T,3,0))</f>
        <v/>
      </c>
      <c r="F3191" s="159" t="str">
        <f>IF(G3191="","",IF(ISERROR(VLOOKUP(G3191,номенклатури!V:V,1,0)),E3191*H3191,E3191*I3191))</f>
        <v/>
      </c>
      <c r="G3191" s="14"/>
      <c r="H3191" s="15"/>
      <c r="I3191" s="15"/>
      <c r="J3191" s="15"/>
      <c r="K3191" s="15"/>
      <c r="L3191" s="217"/>
      <c r="M3191" s="22"/>
      <c r="N3191" s="119" t="str">
        <f>IF(G3191="","",VLOOKUP(G3191,номенклатури!R:U,4,0))</f>
        <v/>
      </c>
      <c r="O3191" s="119" t="str">
        <f>IF(M3191="","",VLOOKUP(M3191,'14'!D:D,1,0))</f>
        <v/>
      </c>
    </row>
    <row r="3192" spans="1:15" ht="12.75" customHeight="1" x14ac:dyDescent="0.2">
      <c r="A3192" s="36" t="str">
        <f>'0'!$A$4</f>
        <v>………………..</v>
      </c>
      <c r="B3192" s="37">
        <f>'0'!$A$2</f>
        <v>46112</v>
      </c>
      <c r="C3192" s="37" t="s">
        <v>1243</v>
      </c>
      <c r="D3192" s="119" t="str">
        <f>IF(G3192="","",VLOOKUP(G3192,номенклатури!R:T,2,0))</f>
        <v/>
      </c>
      <c r="E3192" s="365" t="str">
        <f>IF(G3192="","",VLOOKUP(G3192,номенклатури!R:T,3,0))</f>
        <v/>
      </c>
      <c r="F3192" s="159" t="str">
        <f>IF(G3192="","",IF(ISERROR(VLOOKUP(G3192,номенклатури!V:V,1,0)),E3192*H3192,E3192*I3192))</f>
        <v/>
      </c>
      <c r="G3192" s="14"/>
      <c r="H3192" s="15"/>
      <c r="I3192" s="15"/>
      <c r="J3192" s="15"/>
      <c r="K3192" s="15"/>
      <c r="L3192" s="217"/>
      <c r="M3192" s="22"/>
      <c r="N3192" s="119" t="str">
        <f>IF(G3192="","",VLOOKUP(G3192,номенклатури!R:U,4,0))</f>
        <v/>
      </c>
      <c r="O3192" s="119" t="str">
        <f>IF(M3192="","",VLOOKUP(M3192,'14'!D:D,1,0))</f>
        <v/>
      </c>
    </row>
    <row r="3193" spans="1:15" ht="12.75" customHeight="1" x14ac:dyDescent="0.2">
      <c r="A3193" s="36" t="str">
        <f>'0'!$A$4</f>
        <v>………………..</v>
      </c>
      <c r="B3193" s="37">
        <f>'0'!$A$2</f>
        <v>46112</v>
      </c>
      <c r="C3193" s="37" t="s">
        <v>1243</v>
      </c>
      <c r="D3193" s="119" t="str">
        <f>IF(G3193="","",VLOOKUP(G3193,номенклатури!R:T,2,0))</f>
        <v/>
      </c>
      <c r="E3193" s="365" t="str">
        <f>IF(G3193="","",VLOOKUP(G3193,номенклатури!R:T,3,0))</f>
        <v/>
      </c>
      <c r="F3193" s="159" t="str">
        <f>IF(G3193="","",IF(ISERROR(VLOOKUP(G3193,номенклатури!V:V,1,0)),E3193*H3193,E3193*I3193))</f>
        <v/>
      </c>
      <c r="G3193" s="14"/>
      <c r="H3193" s="15"/>
      <c r="I3193" s="15"/>
      <c r="J3193" s="15"/>
      <c r="K3193" s="15"/>
      <c r="L3193" s="217"/>
      <c r="M3193" s="22"/>
      <c r="N3193" s="119" t="str">
        <f>IF(G3193="","",VLOOKUP(G3193,номенклатури!R:U,4,0))</f>
        <v/>
      </c>
      <c r="O3193" s="119" t="str">
        <f>IF(M3193="","",VLOOKUP(M3193,'14'!D:D,1,0))</f>
        <v/>
      </c>
    </row>
    <row r="3194" spans="1:15" ht="12.75" customHeight="1" x14ac:dyDescent="0.2">
      <c r="A3194" s="36" t="str">
        <f>'0'!$A$4</f>
        <v>………………..</v>
      </c>
      <c r="B3194" s="37">
        <f>'0'!$A$2</f>
        <v>46112</v>
      </c>
      <c r="C3194" s="37" t="s">
        <v>1243</v>
      </c>
      <c r="D3194" s="119" t="str">
        <f>IF(G3194="","",VLOOKUP(G3194,номенклатури!R:T,2,0))</f>
        <v/>
      </c>
      <c r="E3194" s="365" t="str">
        <f>IF(G3194="","",VLOOKUP(G3194,номенклатури!R:T,3,0))</f>
        <v/>
      </c>
      <c r="F3194" s="159" t="str">
        <f>IF(G3194="","",IF(ISERROR(VLOOKUP(G3194,номенклатури!V:V,1,0)),E3194*H3194,E3194*I3194))</f>
        <v/>
      </c>
      <c r="G3194" s="14"/>
      <c r="H3194" s="15"/>
      <c r="I3194" s="15"/>
      <c r="J3194" s="15"/>
      <c r="K3194" s="15"/>
      <c r="L3194" s="217"/>
      <c r="M3194" s="22"/>
      <c r="N3194" s="119" t="str">
        <f>IF(G3194="","",VLOOKUP(G3194,номенклатури!R:U,4,0))</f>
        <v/>
      </c>
      <c r="O3194" s="119" t="str">
        <f>IF(M3194="","",VLOOKUP(M3194,'14'!D:D,1,0))</f>
        <v/>
      </c>
    </row>
    <row r="3195" spans="1:15" ht="12.75" customHeight="1" x14ac:dyDescent="0.2">
      <c r="A3195" s="36" t="str">
        <f>'0'!$A$4</f>
        <v>………………..</v>
      </c>
      <c r="B3195" s="37">
        <f>'0'!$A$2</f>
        <v>46112</v>
      </c>
      <c r="C3195" s="37" t="s">
        <v>1243</v>
      </c>
      <c r="D3195" s="119" t="str">
        <f>IF(G3195="","",VLOOKUP(G3195,номенклатури!R:T,2,0))</f>
        <v/>
      </c>
      <c r="E3195" s="365" t="str">
        <f>IF(G3195="","",VLOOKUP(G3195,номенклатури!R:T,3,0))</f>
        <v/>
      </c>
      <c r="F3195" s="159" t="str">
        <f>IF(G3195="","",IF(ISERROR(VLOOKUP(G3195,номенклатури!V:V,1,0)),E3195*H3195,E3195*I3195))</f>
        <v/>
      </c>
      <c r="G3195" s="14"/>
      <c r="H3195" s="15"/>
      <c r="I3195" s="15"/>
      <c r="J3195" s="15"/>
      <c r="K3195" s="15"/>
      <c r="L3195" s="217"/>
      <c r="M3195" s="22"/>
      <c r="N3195" s="119" t="str">
        <f>IF(G3195="","",VLOOKUP(G3195,номенклатури!R:U,4,0))</f>
        <v/>
      </c>
      <c r="O3195" s="119" t="str">
        <f>IF(M3195="","",VLOOKUP(M3195,'14'!D:D,1,0))</f>
        <v/>
      </c>
    </row>
    <row r="3196" spans="1:15" ht="12.75" customHeight="1" x14ac:dyDescent="0.2">
      <c r="A3196" s="36" t="str">
        <f>'0'!$A$4</f>
        <v>………………..</v>
      </c>
      <c r="B3196" s="37">
        <f>'0'!$A$2</f>
        <v>46112</v>
      </c>
      <c r="C3196" s="37" t="s">
        <v>1243</v>
      </c>
      <c r="D3196" s="119" t="str">
        <f>IF(G3196="","",VLOOKUP(G3196,номенклатури!R:T,2,0))</f>
        <v/>
      </c>
      <c r="E3196" s="365" t="str">
        <f>IF(G3196="","",VLOOKUP(G3196,номенклатури!R:T,3,0))</f>
        <v/>
      </c>
      <c r="F3196" s="159" t="str">
        <f>IF(G3196="","",IF(ISERROR(VLOOKUP(G3196,номенклатури!V:V,1,0)),E3196*H3196,E3196*I3196))</f>
        <v/>
      </c>
      <c r="G3196" s="14"/>
      <c r="H3196" s="15"/>
      <c r="I3196" s="15"/>
      <c r="J3196" s="15"/>
      <c r="K3196" s="15"/>
      <c r="L3196" s="217"/>
      <c r="M3196" s="22"/>
      <c r="N3196" s="119" t="str">
        <f>IF(G3196="","",VLOOKUP(G3196,номенклатури!R:U,4,0))</f>
        <v/>
      </c>
      <c r="O3196" s="119" t="str">
        <f>IF(M3196="","",VLOOKUP(M3196,'14'!D:D,1,0))</f>
        <v/>
      </c>
    </row>
    <row r="3197" spans="1:15" ht="12.75" customHeight="1" x14ac:dyDescent="0.2">
      <c r="A3197" s="36" t="str">
        <f>'0'!$A$4</f>
        <v>………………..</v>
      </c>
      <c r="B3197" s="37">
        <f>'0'!$A$2</f>
        <v>46112</v>
      </c>
      <c r="C3197" s="37" t="s">
        <v>1243</v>
      </c>
      <c r="D3197" s="119" t="str">
        <f>IF(G3197="","",VLOOKUP(G3197,номенклатури!R:T,2,0))</f>
        <v/>
      </c>
      <c r="E3197" s="365" t="str">
        <f>IF(G3197="","",VLOOKUP(G3197,номенклатури!R:T,3,0))</f>
        <v/>
      </c>
      <c r="F3197" s="159" t="str">
        <f>IF(G3197="","",IF(ISERROR(VLOOKUP(G3197,номенклатури!V:V,1,0)),E3197*H3197,E3197*I3197))</f>
        <v/>
      </c>
      <c r="G3197" s="14"/>
      <c r="H3197" s="15"/>
      <c r="I3197" s="15"/>
      <c r="J3197" s="15"/>
      <c r="K3197" s="15"/>
      <c r="L3197" s="217"/>
      <c r="M3197" s="22"/>
      <c r="N3197" s="119" t="str">
        <f>IF(G3197="","",VLOOKUP(G3197,номенклатури!R:U,4,0))</f>
        <v/>
      </c>
      <c r="O3197" s="119" t="str">
        <f>IF(M3197="","",VLOOKUP(M3197,'14'!D:D,1,0))</f>
        <v/>
      </c>
    </row>
    <row r="3198" spans="1:15" ht="12.75" customHeight="1" x14ac:dyDescent="0.2">
      <c r="A3198" s="36" t="str">
        <f>'0'!$A$4</f>
        <v>………………..</v>
      </c>
      <c r="B3198" s="37">
        <f>'0'!$A$2</f>
        <v>46112</v>
      </c>
      <c r="C3198" s="37" t="s">
        <v>1243</v>
      </c>
      <c r="D3198" s="119" t="str">
        <f>IF(G3198="","",VLOOKUP(G3198,номенклатури!R:T,2,0))</f>
        <v/>
      </c>
      <c r="E3198" s="365" t="str">
        <f>IF(G3198="","",VLOOKUP(G3198,номенклатури!R:T,3,0))</f>
        <v/>
      </c>
      <c r="F3198" s="159" t="str">
        <f>IF(G3198="","",IF(ISERROR(VLOOKUP(G3198,номенклатури!V:V,1,0)),E3198*H3198,E3198*I3198))</f>
        <v/>
      </c>
      <c r="G3198" s="14"/>
      <c r="H3198" s="15"/>
      <c r="I3198" s="15"/>
      <c r="J3198" s="15"/>
      <c r="K3198" s="15"/>
      <c r="L3198" s="217"/>
      <c r="M3198" s="22"/>
      <c r="N3198" s="119" t="str">
        <f>IF(G3198="","",VLOOKUP(G3198,номенклатури!R:U,4,0))</f>
        <v/>
      </c>
      <c r="O3198" s="119" t="str">
        <f>IF(M3198="","",VLOOKUP(M3198,'14'!D:D,1,0))</f>
        <v/>
      </c>
    </row>
    <row r="3199" spans="1:15" ht="12.75" customHeight="1" x14ac:dyDescent="0.2">
      <c r="A3199" s="36" t="str">
        <f>'0'!$A$4</f>
        <v>………………..</v>
      </c>
      <c r="B3199" s="37">
        <f>'0'!$A$2</f>
        <v>46112</v>
      </c>
      <c r="C3199" s="37" t="s">
        <v>1243</v>
      </c>
      <c r="D3199" s="119" t="str">
        <f>IF(G3199="","",VLOOKUP(G3199,номенклатури!R:T,2,0))</f>
        <v/>
      </c>
      <c r="E3199" s="365" t="str">
        <f>IF(G3199="","",VLOOKUP(G3199,номенклатури!R:T,3,0))</f>
        <v/>
      </c>
      <c r="F3199" s="159" t="str">
        <f>IF(G3199="","",IF(ISERROR(VLOOKUP(G3199,номенклатури!V:V,1,0)),E3199*H3199,E3199*I3199))</f>
        <v/>
      </c>
      <c r="G3199" s="14"/>
      <c r="H3199" s="15"/>
      <c r="I3199" s="15"/>
      <c r="J3199" s="15"/>
      <c r="K3199" s="15"/>
      <c r="L3199" s="217"/>
      <c r="M3199" s="22"/>
      <c r="N3199" s="119" t="str">
        <f>IF(G3199="","",VLOOKUP(G3199,номенклатури!R:U,4,0))</f>
        <v/>
      </c>
      <c r="O3199" s="119" t="str">
        <f>IF(M3199="","",VLOOKUP(M3199,'14'!D:D,1,0))</f>
        <v/>
      </c>
    </row>
    <row r="3200" spans="1:15" ht="12.75" customHeight="1" x14ac:dyDescent="0.2">
      <c r="A3200" s="36" t="str">
        <f>'0'!$A$4</f>
        <v>………………..</v>
      </c>
      <c r="B3200" s="37">
        <f>'0'!$A$2</f>
        <v>46112</v>
      </c>
      <c r="C3200" s="37" t="s">
        <v>1243</v>
      </c>
      <c r="D3200" s="119" t="str">
        <f>IF(G3200="","",VLOOKUP(G3200,номенклатури!R:T,2,0))</f>
        <v/>
      </c>
      <c r="E3200" s="365" t="str">
        <f>IF(G3200="","",VLOOKUP(G3200,номенклатури!R:T,3,0))</f>
        <v/>
      </c>
      <c r="F3200" s="159" t="str">
        <f>IF(G3200="","",IF(ISERROR(VLOOKUP(G3200,номенклатури!V:V,1,0)),E3200*H3200,E3200*I3200))</f>
        <v/>
      </c>
      <c r="G3200" s="14"/>
      <c r="H3200" s="15"/>
      <c r="I3200" s="15"/>
      <c r="J3200" s="15"/>
      <c r="K3200" s="15"/>
      <c r="L3200" s="217"/>
      <c r="M3200" s="22"/>
      <c r="N3200" s="119" t="str">
        <f>IF(G3200="","",VLOOKUP(G3200,номенклатури!R:U,4,0))</f>
        <v/>
      </c>
      <c r="O3200" s="119" t="str">
        <f>IF(M3200="","",VLOOKUP(M3200,'14'!D:D,1,0))</f>
        <v/>
      </c>
    </row>
    <row r="3201" spans="1:15" ht="12.75" customHeight="1" x14ac:dyDescent="0.2">
      <c r="A3201" s="36" t="str">
        <f>'0'!$A$4</f>
        <v>………………..</v>
      </c>
      <c r="B3201" s="37">
        <f>'0'!$A$2</f>
        <v>46112</v>
      </c>
      <c r="C3201" s="37" t="s">
        <v>1243</v>
      </c>
      <c r="D3201" s="119" t="str">
        <f>IF(G3201="","",VLOOKUP(G3201,номенклатури!R:T,2,0))</f>
        <v/>
      </c>
      <c r="E3201" s="365" t="str">
        <f>IF(G3201="","",VLOOKUP(G3201,номенклатури!R:T,3,0))</f>
        <v/>
      </c>
      <c r="F3201" s="159" t="str">
        <f>IF(G3201="","",IF(ISERROR(VLOOKUP(G3201,номенклатури!V:V,1,0)),E3201*H3201,E3201*I3201))</f>
        <v/>
      </c>
      <c r="G3201" s="14"/>
      <c r="H3201" s="15"/>
      <c r="I3201" s="15"/>
      <c r="J3201" s="15"/>
      <c r="K3201" s="15"/>
      <c r="L3201" s="217"/>
      <c r="M3201" s="22"/>
      <c r="N3201" s="119" t="str">
        <f>IF(G3201="","",VLOOKUP(G3201,номенклатури!R:U,4,0))</f>
        <v/>
      </c>
      <c r="O3201" s="119" t="str">
        <f>IF(M3201="","",VLOOKUP(M3201,'14'!D:D,1,0))</f>
        <v/>
      </c>
    </row>
    <row r="3202" spans="1:15" ht="12.75" customHeight="1" x14ac:dyDescent="0.2">
      <c r="A3202" s="36" t="str">
        <f>'0'!$A$4</f>
        <v>………………..</v>
      </c>
      <c r="B3202" s="37">
        <f>'0'!$A$2</f>
        <v>46112</v>
      </c>
      <c r="C3202" s="37" t="s">
        <v>1243</v>
      </c>
      <c r="D3202" s="119" t="str">
        <f>IF(G3202="","",VLOOKUP(G3202,номенклатури!R:T,2,0))</f>
        <v/>
      </c>
      <c r="E3202" s="365" t="str">
        <f>IF(G3202="","",VLOOKUP(G3202,номенклатури!R:T,3,0))</f>
        <v/>
      </c>
      <c r="F3202" s="159" t="str">
        <f>IF(G3202="","",IF(ISERROR(VLOOKUP(G3202,номенклатури!V:V,1,0)),E3202*H3202,E3202*I3202))</f>
        <v/>
      </c>
      <c r="G3202" s="14"/>
      <c r="H3202" s="15"/>
      <c r="I3202" s="15"/>
      <c r="J3202" s="15"/>
      <c r="K3202" s="15"/>
      <c r="L3202" s="217"/>
      <c r="M3202" s="22"/>
      <c r="N3202" s="119" t="str">
        <f>IF(G3202="","",VLOOKUP(G3202,номенклатури!R:U,4,0))</f>
        <v/>
      </c>
      <c r="O3202" s="119" t="str">
        <f>IF(M3202="","",VLOOKUP(M3202,'14'!D:D,1,0))</f>
        <v/>
      </c>
    </row>
    <row r="3203" spans="1:15" ht="12.75" customHeight="1" x14ac:dyDescent="0.2">
      <c r="A3203" s="36" t="str">
        <f>'0'!$A$4</f>
        <v>………………..</v>
      </c>
      <c r="B3203" s="37">
        <f>'0'!$A$2</f>
        <v>46112</v>
      </c>
      <c r="C3203" s="37" t="s">
        <v>1243</v>
      </c>
      <c r="D3203" s="119" t="str">
        <f>IF(G3203="","",VLOOKUP(G3203,номенклатури!R:T,2,0))</f>
        <v/>
      </c>
      <c r="E3203" s="365" t="str">
        <f>IF(G3203="","",VLOOKUP(G3203,номенклатури!R:T,3,0))</f>
        <v/>
      </c>
      <c r="F3203" s="159" t="str">
        <f>IF(G3203="","",IF(ISERROR(VLOOKUP(G3203,номенклатури!V:V,1,0)),E3203*H3203,E3203*I3203))</f>
        <v/>
      </c>
      <c r="G3203" s="14"/>
      <c r="H3203" s="15"/>
      <c r="I3203" s="15"/>
      <c r="J3203" s="15"/>
      <c r="K3203" s="15"/>
      <c r="L3203" s="217"/>
      <c r="M3203" s="22"/>
      <c r="N3203" s="119" t="str">
        <f>IF(G3203="","",VLOOKUP(G3203,номенклатури!R:U,4,0))</f>
        <v/>
      </c>
      <c r="O3203" s="119" t="str">
        <f>IF(M3203="","",VLOOKUP(M3203,'14'!D:D,1,0))</f>
        <v/>
      </c>
    </row>
    <row r="3204" spans="1:15" ht="12.75" customHeight="1" x14ac:dyDescent="0.2">
      <c r="A3204" s="36" t="str">
        <f>'0'!$A$4</f>
        <v>………………..</v>
      </c>
      <c r="B3204" s="37">
        <f>'0'!$A$2</f>
        <v>46112</v>
      </c>
      <c r="C3204" s="37" t="s">
        <v>1243</v>
      </c>
      <c r="D3204" s="119" t="str">
        <f>IF(G3204="","",VLOOKUP(G3204,номенклатури!R:T,2,0))</f>
        <v/>
      </c>
      <c r="E3204" s="365" t="str">
        <f>IF(G3204="","",VLOOKUP(G3204,номенклатури!R:T,3,0))</f>
        <v/>
      </c>
      <c r="F3204" s="159" t="str">
        <f>IF(G3204="","",IF(ISERROR(VLOOKUP(G3204,номенклатури!V:V,1,0)),E3204*H3204,E3204*I3204))</f>
        <v/>
      </c>
      <c r="G3204" s="14"/>
      <c r="H3204" s="15"/>
      <c r="I3204" s="15"/>
      <c r="J3204" s="15"/>
      <c r="K3204" s="15"/>
      <c r="L3204" s="217"/>
      <c r="M3204" s="22"/>
      <c r="N3204" s="119" t="str">
        <f>IF(G3204="","",VLOOKUP(G3204,номенклатури!R:U,4,0))</f>
        <v/>
      </c>
      <c r="O3204" s="119" t="str">
        <f>IF(M3204="","",VLOOKUP(M3204,'14'!D:D,1,0))</f>
        <v/>
      </c>
    </row>
    <row r="3205" spans="1:15" ht="12.75" customHeight="1" x14ac:dyDescent="0.2">
      <c r="A3205" s="36" t="str">
        <f>'0'!$A$4</f>
        <v>………………..</v>
      </c>
      <c r="B3205" s="37">
        <f>'0'!$A$2</f>
        <v>46112</v>
      </c>
      <c r="C3205" s="37" t="s">
        <v>1243</v>
      </c>
      <c r="D3205" s="119" t="str">
        <f>IF(G3205="","",VLOOKUP(G3205,номенклатури!R:T,2,0))</f>
        <v/>
      </c>
      <c r="E3205" s="365" t="str">
        <f>IF(G3205="","",VLOOKUP(G3205,номенклатури!R:T,3,0))</f>
        <v/>
      </c>
      <c r="F3205" s="159" t="str">
        <f>IF(G3205="","",IF(ISERROR(VLOOKUP(G3205,номенклатури!V:V,1,0)),E3205*H3205,E3205*I3205))</f>
        <v/>
      </c>
      <c r="G3205" s="14"/>
      <c r="H3205" s="15"/>
      <c r="I3205" s="15"/>
      <c r="J3205" s="15"/>
      <c r="K3205" s="15"/>
      <c r="L3205" s="217"/>
      <c r="M3205" s="22"/>
      <c r="N3205" s="119" t="str">
        <f>IF(G3205="","",VLOOKUP(G3205,номенклатури!R:U,4,0))</f>
        <v/>
      </c>
      <c r="O3205" s="119" t="str">
        <f>IF(M3205="","",VLOOKUP(M3205,'14'!D:D,1,0))</f>
        <v/>
      </c>
    </row>
    <row r="3206" spans="1:15" ht="12.75" customHeight="1" x14ac:dyDescent="0.2">
      <c r="A3206" s="36" t="str">
        <f>'0'!$A$4</f>
        <v>………………..</v>
      </c>
      <c r="B3206" s="37">
        <f>'0'!$A$2</f>
        <v>46112</v>
      </c>
      <c r="C3206" s="37" t="s">
        <v>1243</v>
      </c>
      <c r="D3206" s="119" t="str">
        <f>IF(G3206="","",VLOOKUP(G3206,номенклатури!R:T,2,0))</f>
        <v/>
      </c>
      <c r="E3206" s="365" t="str">
        <f>IF(G3206="","",VLOOKUP(G3206,номенклатури!R:T,3,0))</f>
        <v/>
      </c>
      <c r="F3206" s="159" t="str">
        <f>IF(G3206="","",IF(ISERROR(VLOOKUP(G3206,номенклатури!V:V,1,0)),E3206*H3206,E3206*I3206))</f>
        <v/>
      </c>
      <c r="G3206" s="14"/>
      <c r="H3206" s="15"/>
      <c r="I3206" s="15"/>
      <c r="J3206" s="15"/>
      <c r="K3206" s="15"/>
      <c r="L3206" s="217"/>
      <c r="M3206" s="22"/>
      <c r="N3206" s="119" t="str">
        <f>IF(G3206="","",VLOOKUP(G3206,номенклатури!R:U,4,0))</f>
        <v/>
      </c>
      <c r="O3206" s="119" t="str">
        <f>IF(M3206="","",VLOOKUP(M3206,'14'!D:D,1,0))</f>
        <v/>
      </c>
    </row>
    <row r="3207" spans="1:15" ht="12.75" customHeight="1" x14ac:dyDescent="0.2">
      <c r="A3207" s="36" t="str">
        <f>'0'!$A$4</f>
        <v>………………..</v>
      </c>
      <c r="B3207" s="37">
        <f>'0'!$A$2</f>
        <v>46112</v>
      </c>
      <c r="C3207" s="37" t="s">
        <v>1243</v>
      </c>
      <c r="D3207" s="119" t="str">
        <f>IF(G3207="","",VLOOKUP(G3207,номенклатури!R:T,2,0))</f>
        <v/>
      </c>
      <c r="E3207" s="365" t="str">
        <f>IF(G3207="","",VLOOKUP(G3207,номенклатури!R:T,3,0))</f>
        <v/>
      </c>
      <c r="F3207" s="159" t="str">
        <f>IF(G3207="","",IF(ISERROR(VLOOKUP(G3207,номенклатури!V:V,1,0)),E3207*H3207,E3207*I3207))</f>
        <v/>
      </c>
      <c r="G3207" s="14"/>
      <c r="H3207" s="15"/>
      <c r="I3207" s="15"/>
      <c r="J3207" s="15"/>
      <c r="K3207" s="15"/>
      <c r="L3207" s="217"/>
      <c r="M3207" s="22"/>
      <c r="N3207" s="119" t="str">
        <f>IF(G3207="","",VLOOKUP(G3207,номенклатури!R:U,4,0))</f>
        <v/>
      </c>
      <c r="O3207" s="119" t="str">
        <f>IF(M3207="","",VLOOKUP(M3207,'14'!D:D,1,0))</f>
        <v/>
      </c>
    </row>
    <row r="3208" spans="1:15" ht="12.75" customHeight="1" x14ac:dyDescent="0.2">
      <c r="A3208" s="36" t="str">
        <f>'0'!$A$4</f>
        <v>………………..</v>
      </c>
      <c r="B3208" s="37">
        <f>'0'!$A$2</f>
        <v>46112</v>
      </c>
      <c r="C3208" s="37" t="s">
        <v>1243</v>
      </c>
      <c r="D3208" s="119" t="str">
        <f>IF(G3208="","",VLOOKUP(G3208,номенклатури!R:T,2,0))</f>
        <v/>
      </c>
      <c r="E3208" s="365" t="str">
        <f>IF(G3208="","",VLOOKUP(G3208,номенклатури!R:T,3,0))</f>
        <v/>
      </c>
      <c r="F3208" s="159" t="str">
        <f>IF(G3208="","",IF(ISERROR(VLOOKUP(G3208,номенклатури!V:V,1,0)),E3208*H3208,E3208*I3208))</f>
        <v/>
      </c>
      <c r="G3208" s="14"/>
      <c r="H3208" s="15"/>
      <c r="I3208" s="15"/>
      <c r="J3208" s="15"/>
      <c r="K3208" s="15"/>
      <c r="L3208" s="217"/>
      <c r="M3208" s="22"/>
      <c r="N3208" s="119" t="str">
        <f>IF(G3208="","",VLOOKUP(G3208,номенклатури!R:U,4,0))</f>
        <v/>
      </c>
      <c r="O3208" s="119" t="str">
        <f>IF(M3208="","",VLOOKUP(M3208,'14'!D:D,1,0))</f>
        <v/>
      </c>
    </row>
    <row r="3209" spans="1:15" ht="12.75" customHeight="1" x14ac:dyDescent="0.2">
      <c r="A3209" s="36" t="str">
        <f>'0'!$A$4</f>
        <v>………………..</v>
      </c>
      <c r="B3209" s="37">
        <f>'0'!$A$2</f>
        <v>46112</v>
      </c>
      <c r="C3209" s="37" t="s">
        <v>1243</v>
      </c>
      <c r="D3209" s="119" t="str">
        <f>IF(G3209="","",VLOOKUP(G3209,номенклатури!R:T,2,0))</f>
        <v/>
      </c>
      <c r="E3209" s="365" t="str">
        <f>IF(G3209="","",VLOOKUP(G3209,номенклатури!R:T,3,0))</f>
        <v/>
      </c>
      <c r="F3209" s="159" t="str">
        <f>IF(G3209="","",IF(ISERROR(VLOOKUP(G3209,номенклатури!V:V,1,0)),E3209*H3209,E3209*I3209))</f>
        <v/>
      </c>
      <c r="G3209" s="14"/>
      <c r="H3209" s="15"/>
      <c r="I3209" s="15"/>
      <c r="J3209" s="15"/>
      <c r="K3209" s="15"/>
      <c r="L3209" s="217"/>
      <c r="M3209" s="22"/>
      <c r="N3209" s="119" t="str">
        <f>IF(G3209="","",VLOOKUP(G3209,номенклатури!R:U,4,0))</f>
        <v/>
      </c>
      <c r="O3209" s="119" t="str">
        <f>IF(M3209="","",VLOOKUP(M3209,'14'!D:D,1,0))</f>
        <v/>
      </c>
    </row>
    <row r="3210" spans="1:15" ht="12.75" customHeight="1" x14ac:dyDescent="0.2">
      <c r="A3210" s="36" t="str">
        <f>'0'!$A$4</f>
        <v>………………..</v>
      </c>
      <c r="B3210" s="37">
        <f>'0'!$A$2</f>
        <v>46112</v>
      </c>
      <c r="C3210" s="37" t="s">
        <v>1243</v>
      </c>
      <c r="D3210" s="119" t="str">
        <f>IF(G3210="","",VLOOKUP(G3210,номенклатури!R:T,2,0))</f>
        <v/>
      </c>
      <c r="E3210" s="365" t="str">
        <f>IF(G3210="","",VLOOKUP(G3210,номенклатури!R:T,3,0))</f>
        <v/>
      </c>
      <c r="F3210" s="159" t="str">
        <f>IF(G3210="","",IF(ISERROR(VLOOKUP(G3210,номенклатури!V:V,1,0)),E3210*H3210,E3210*I3210))</f>
        <v/>
      </c>
      <c r="G3210" s="14"/>
      <c r="H3210" s="15"/>
      <c r="I3210" s="15"/>
      <c r="J3210" s="15"/>
      <c r="K3210" s="15"/>
      <c r="L3210" s="217"/>
      <c r="M3210" s="22"/>
      <c r="N3210" s="119" t="str">
        <f>IF(G3210="","",VLOOKUP(G3210,номенклатури!R:U,4,0))</f>
        <v/>
      </c>
      <c r="O3210" s="119" t="str">
        <f>IF(M3210="","",VLOOKUP(M3210,'14'!D:D,1,0))</f>
        <v/>
      </c>
    </row>
    <row r="3211" spans="1:15" ht="12.75" customHeight="1" x14ac:dyDescent="0.2">
      <c r="A3211" s="36" t="str">
        <f>'0'!$A$4</f>
        <v>………………..</v>
      </c>
      <c r="B3211" s="37">
        <f>'0'!$A$2</f>
        <v>46112</v>
      </c>
      <c r="C3211" s="37" t="s">
        <v>1243</v>
      </c>
      <c r="D3211" s="119" t="str">
        <f>IF(G3211="","",VLOOKUP(G3211,номенклатури!R:T,2,0))</f>
        <v/>
      </c>
      <c r="E3211" s="365" t="str">
        <f>IF(G3211="","",VLOOKUP(G3211,номенклатури!R:T,3,0))</f>
        <v/>
      </c>
      <c r="F3211" s="159" t="str">
        <f>IF(G3211="","",IF(ISERROR(VLOOKUP(G3211,номенклатури!V:V,1,0)),E3211*H3211,E3211*I3211))</f>
        <v/>
      </c>
      <c r="G3211" s="14"/>
      <c r="H3211" s="15"/>
      <c r="I3211" s="15"/>
      <c r="J3211" s="15"/>
      <c r="K3211" s="15"/>
      <c r="L3211" s="217"/>
      <c r="M3211" s="22"/>
      <c r="N3211" s="119" t="str">
        <f>IF(G3211="","",VLOOKUP(G3211,номенклатури!R:U,4,0))</f>
        <v/>
      </c>
      <c r="O3211" s="119" t="str">
        <f>IF(M3211="","",VLOOKUP(M3211,'14'!D:D,1,0))</f>
        <v/>
      </c>
    </row>
    <row r="3212" spans="1:15" ht="12.75" customHeight="1" x14ac:dyDescent="0.2">
      <c r="A3212" s="36" t="str">
        <f>'0'!$A$4</f>
        <v>………………..</v>
      </c>
      <c r="B3212" s="37">
        <f>'0'!$A$2</f>
        <v>46112</v>
      </c>
      <c r="C3212" s="37" t="s">
        <v>1243</v>
      </c>
      <c r="D3212" s="119" t="str">
        <f>IF(G3212="","",VLOOKUP(G3212,номенклатури!R:T,2,0))</f>
        <v/>
      </c>
      <c r="E3212" s="365" t="str">
        <f>IF(G3212="","",VLOOKUP(G3212,номенклатури!R:T,3,0))</f>
        <v/>
      </c>
      <c r="F3212" s="159" t="str">
        <f>IF(G3212="","",IF(ISERROR(VLOOKUP(G3212,номенклатури!V:V,1,0)),E3212*H3212,E3212*I3212))</f>
        <v/>
      </c>
      <c r="G3212" s="14"/>
      <c r="H3212" s="15"/>
      <c r="I3212" s="15"/>
      <c r="J3212" s="15"/>
      <c r="K3212" s="15"/>
      <c r="L3212" s="217"/>
      <c r="M3212" s="22"/>
      <c r="N3212" s="119" t="str">
        <f>IF(G3212="","",VLOOKUP(G3212,номенклатури!R:U,4,0))</f>
        <v/>
      </c>
      <c r="O3212" s="119" t="str">
        <f>IF(M3212="","",VLOOKUP(M3212,'14'!D:D,1,0))</f>
        <v/>
      </c>
    </row>
    <row r="3213" spans="1:15" ht="12.75" customHeight="1" x14ac:dyDescent="0.2">
      <c r="A3213" s="36" t="str">
        <f>'0'!$A$4</f>
        <v>………………..</v>
      </c>
      <c r="B3213" s="37">
        <f>'0'!$A$2</f>
        <v>46112</v>
      </c>
      <c r="C3213" s="37" t="s">
        <v>1243</v>
      </c>
      <c r="D3213" s="119" t="str">
        <f>IF(G3213="","",VLOOKUP(G3213,номенклатури!R:T,2,0))</f>
        <v/>
      </c>
      <c r="E3213" s="365" t="str">
        <f>IF(G3213="","",VLOOKUP(G3213,номенклатури!R:T,3,0))</f>
        <v/>
      </c>
      <c r="F3213" s="159" t="str">
        <f>IF(G3213="","",IF(ISERROR(VLOOKUP(G3213,номенклатури!V:V,1,0)),E3213*H3213,E3213*I3213))</f>
        <v/>
      </c>
      <c r="G3213" s="14"/>
      <c r="H3213" s="15"/>
      <c r="I3213" s="15"/>
      <c r="J3213" s="15"/>
      <c r="K3213" s="15"/>
      <c r="L3213" s="217"/>
      <c r="M3213" s="22"/>
      <c r="N3213" s="119" t="str">
        <f>IF(G3213="","",VLOOKUP(G3213,номенклатури!R:U,4,0))</f>
        <v/>
      </c>
      <c r="O3213" s="119" t="str">
        <f>IF(M3213="","",VLOOKUP(M3213,'14'!D:D,1,0))</f>
        <v/>
      </c>
    </row>
    <row r="3214" spans="1:15" ht="12.75" customHeight="1" x14ac:dyDescent="0.2">
      <c r="A3214" s="36" t="str">
        <f>'0'!$A$4</f>
        <v>………………..</v>
      </c>
      <c r="B3214" s="37">
        <f>'0'!$A$2</f>
        <v>46112</v>
      </c>
      <c r="C3214" s="37" t="s">
        <v>1243</v>
      </c>
      <c r="D3214" s="119" t="str">
        <f>IF(G3214="","",VLOOKUP(G3214,номенклатури!R:T,2,0))</f>
        <v/>
      </c>
      <c r="E3214" s="365" t="str">
        <f>IF(G3214="","",VLOOKUP(G3214,номенклатури!R:T,3,0))</f>
        <v/>
      </c>
      <c r="F3214" s="159" t="str">
        <f>IF(G3214="","",IF(ISERROR(VLOOKUP(G3214,номенклатури!V:V,1,0)),E3214*H3214,E3214*I3214))</f>
        <v/>
      </c>
      <c r="G3214" s="14"/>
      <c r="H3214" s="15"/>
      <c r="I3214" s="15"/>
      <c r="J3214" s="15"/>
      <c r="K3214" s="15"/>
      <c r="L3214" s="217"/>
      <c r="M3214" s="22"/>
      <c r="N3214" s="119" t="str">
        <f>IF(G3214="","",VLOOKUP(G3214,номенклатури!R:U,4,0))</f>
        <v/>
      </c>
      <c r="O3214" s="119" t="str">
        <f>IF(M3214="","",VLOOKUP(M3214,'14'!D:D,1,0))</f>
        <v/>
      </c>
    </row>
    <row r="3215" spans="1:15" ht="12.75" customHeight="1" x14ac:dyDescent="0.2">
      <c r="A3215" s="36" t="str">
        <f>'0'!$A$4</f>
        <v>………………..</v>
      </c>
      <c r="B3215" s="37">
        <f>'0'!$A$2</f>
        <v>46112</v>
      </c>
      <c r="C3215" s="37" t="s">
        <v>1243</v>
      </c>
      <c r="D3215" s="119" t="str">
        <f>IF(G3215="","",VLOOKUP(G3215,номенклатури!R:T,2,0))</f>
        <v/>
      </c>
      <c r="E3215" s="365" t="str">
        <f>IF(G3215="","",VLOOKUP(G3215,номенклатури!R:T,3,0))</f>
        <v/>
      </c>
      <c r="F3215" s="159" t="str">
        <f>IF(G3215="","",IF(ISERROR(VLOOKUP(G3215,номенклатури!V:V,1,0)),E3215*H3215,E3215*I3215))</f>
        <v/>
      </c>
      <c r="G3215" s="14"/>
      <c r="H3215" s="15"/>
      <c r="I3215" s="15"/>
      <c r="J3215" s="15"/>
      <c r="K3215" s="15"/>
      <c r="L3215" s="217"/>
      <c r="M3215" s="22"/>
      <c r="N3215" s="119" t="str">
        <f>IF(G3215="","",VLOOKUP(G3215,номенклатури!R:U,4,0))</f>
        <v/>
      </c>
      <c r="O3215" s="119" t="str">
        <f>IF(M3215="","",VLOOKUP(M3215,'14'!D:D,1,0))</f>
        <v/>
      </c>
    </row>
    <row r="3216" spans="1:15" ht="12.75" customHeight="1" x14ac:dyDescent="0.2">
      <c r="A3216" s="36" t="str">
        <f>'0'!$A$4</f>
        <v>………………..</v>
      </c>
      <c r="B3216" s="37">
        <f>'0'!$A$2</f>
        <v>46112</v>
      </c>
      <c r="C3216" s="37" t="s">
        <v>1243</v>
      </c>
      <c r="D3216" s="119" t="str">
        <f>IF(G3216="","",VLOOKUP(G3216,номенклатури!R:T,2,0))</f>
        <v/>
      </c>
      <c r="E3216" s="365" t="str">
        <f>IF(G3216="","",VLOOKUP(G3216,номенклатури!R:T,3,0))</f>
        <v/>
      </c>
      <c r="F3216" s="159" t="str">
        <f>IF(G3216="","",IF(ISERROR(VLOOKUP(G3216,номенклатури!V:V,1,0)),E3216*H3216,E3216*I3216))</f>
        <v/>
      </c>
      <c r="G3216" s="14"/>
      <c r="H3216" s="15"/>
      <c r="I3216" s="15"/>
      <c r="J3216" s="15"/>
      <c r="K3216" s="15"/>
      <c r="L3216" s="217"/>
      <c r="M3216" s="22"/>
      <c r="N3216" s="119" t="str">
        <f>IF(G3216="","",VLOOKUP(G3216,номенклатури!R:U,4,0))</f>
        <v/>
      </c>
      <c r="O3216" s="119" t="str">
        <f>IF(M3216="","",VLOOKUP(M3216,'14'!D:D,1,0))</f>
        <v/>
      </c>
    </row>
    <row r="3217" spans="1:15" ht="12.75" customHeight="1" x14ac:dyDescent="0.2">
      <c r="A3217" s="36" t="str">
        <f>'0'!$A$4</f>
        <v>………………..</v>
      </c>
      <c r="B3217" s="37">
        <f>'0'!$A$2</f>
        <v>46112</v>
      </c>
      <c r="C3217" s="37" t="s">
        <v>1243</v>
      </c>
      <c r="D3217" s="119" t="str">
        <f>IF(G3217="","",VLOOKUP(G3217,номенклатури!R:T,2,0))</f>
        <v/>
      </c>
      <c r="E3217" s="365" t="str">
        <f>IF(G3217="","",VLOOKUP(G3217,номенклатури!R:T,3,0))</f>
        <v/>
      </c>
      <c r="F3217" s="159" t="str">
        <f>IF(G3217="","",IF(ISERROR(VLOOKUP(G3217,номенклатури!V:V,1,0)),E3217*H3217,E3217*I3217))</f>
        <v/>
      </c>
      <c r="G3217" s="14"/>
      <c r="H3217" s="15"/>
      <c r="I3217" s="15"/>
      <c r="J3217" s="15"/>
      <c r="K3217" s="15"/>
      <c r="L3217" s="217"/>
      <c r="M3217" s="22"/>
      <c r="N3217" s="119" t="str">
        <f>IF(G3217="","",VLOOKUP(G3217,номенклатури!R:U,4,0))</f>
        <v/>
      </c>
      <c r="O3217" s="119" t="str">
        <f>IF(M3217="","",VLOOKUP(M3217,'14'!D:D,1,0))</f>
        <v/>
      </c>
    </row>
    <row r="3218" spans="1:15" ht="12.75" customHeight="1" x14ac:dyDescent="0.2">
      <c r="A3218" s="36" t="str">
        <f>'0'!$A$4</f>
        <v>………………..</v>
      </c>
      <c r="B3218" s="37">
        <f>'0'!$A$2</f>
        <v>46112</v>
      </c>
      <c r="C3218" s="37" t="s">
        <v>1243</v>
      </c>
      <c r="D3218" s="119" t="str">
        <f>IF(G3218="","",VLOOKUP(G3218,номенклатури!R:T,2,0))</f>
        <v/>
      </c>
      <c r="E3218" s="365" t="str">
        <f>IF(G3218="","",VLOOKUP(G3218,номенклатури!R:T,3,0))</f>
        <v/>
      </c>
      <c r="F3218" s="159" t="str">
        <f>IF(G3218="","",IF(ISERROR(VLOOKUP(G3218,номенклатури!V:V,1,0)),E3218*H3218,E3218*I3218))</f>
        <v/>
      </c>
      <c r="G3218" s="14"/>
      <c r="H3218" s="15"/>
      <c r="I3218" s="15"/>
      <c r="J3218" s="15"/>
      <c r="K3218" s="15"/>
      <c r="L3218" s="217"/>
      <c r="M3218" s="22"/>
      <c r="N3218" s="119" t="str">
        <f>IF(G3218="","",VLOOKUP(G3218,номенклатури!R:U,4,0))</f>
        <v/>
      </c>
      <c r="O3218" s="119" t="str">
        <f>IF(M3218="","",VLOOKUP(M3218,'14'!D:D,1,0))</f>
        <v/>
      </c>
    </row>
    <row r="3219" spans="1:15" ht="12.75" customHeight="1" x14ac:dyDescent="0.2">
      <c r="A3219" s="36" t="str">
        <f>'0'!$A$4</f>
        <v>………………..</v>
      </c>
      <c r="B3219" s="37">
        <f>'0'!$A$2</f>
        <v>46112</v>
      </c>
      <c r="C3219" s="37" t="s">
        <v>1243</v>
      </c>
      <c r="D3219" s="119" t="str">
        <f>IF(G3219="","",VLOOKUP(G3219,номенклатури!R:T,2,0))</f>
        <v/>
      </c>
      <c r="E3219" s="365" t="str">
        <f>IF(G3219="","",VLOOKUP(G3219,номенклатури!R:T,3,0))</f>
        <v/>
      </c>
      <c r="F3219" s="159" t="str">
        <f>IF(G3219="","",IF(ISERROR(VLOOKUP(G3219,номенклатури!V:V,1,0)),E3219*H3219,E3219*I3219))</f>
        <v/>
      </c>
      <c r="G3219" s="14"/>
      <c r="H3219" s="15"/>
      <c r="I3219" s="15"/>
      <c r="J3219" s="15"/>
      <c r="K3219" s="15"/>
      <c r="L3219" s="217"/>
      <c r="M3219" s="22"/>
      <c r="N3219" s="119" t="str">
        <f>IF(G3219="","",VLOOKUP(G3219,номенклатури!R:U,4,0))</f>
        <v/>
      </c>
      <c r="O3219" s="119" t="str">
        <f>IF(M3219="","",VLOOKUP(M3219,'14'!D:D,1,0))</f>
        <v/>
      </c>
    </row>
    <row r="3220" spans="1:15" ht="12.75" customHeight="1" x14ac:dyDescent="0.2">
      <c r="A3220" s="36" t="str">
        <f>'0'!$A$4</f>
        <v>………………..</v>
      </c>
      <c r="B3220" s="37">
        <f>'0'!$A$2</f>
        <v>46112</v>
      </c>
      <c r="C3220" s="37" t="s">
        <v>1243</v>
      </c>
      <c r="D3220" s="119" t="str">
        <f>IF(G3220="","",VLOOKUP(G3220,номенклатури!R:T,2,0))</f>
        <v/>
      </c>
      <c r="E3220" s="365" t="str">
        <f>IF(G3220="","",VLOOKUP(G3220,номенклатури!R:T,3,0))</f>
        <v/>
      </c>
      <c r="F3220" s="159" t="str">
        <f>IF(G3220="","",IF(ISERROR(VLOOKUP(G3220,номенклатури!V:V,1,0)),E3220*H3220,E3220*I3220))</f>
        <v/>
      </c>
      <c r="G3220" s="14"/>
      <c r="H3220" s="15"/>
      <c r="I3220" s="15"/>
      <c r="J3220" s="15"/>
      <c r="K3220" s="15"/>
      <c r="L3220" s="217"/>
      <c r="M3220" s="22"/>
      <c r="N3220" s="119" t="str">
        <f>IF(G3220="","",VLOOKUP(G3220,номенклатури!R:U,4,0))</f>
        <v/>
      </c>
      <c r="O3220" s="119" t="str">
        <f>IF(M3220="","",VLOOKUP(M3220,'14'!D:D,1,0))</f>
        <v/>
      </c>
    </row>
    <row r="3221" spans="1:15" ht="12.75" customHeight="1" x14ac:dyDescent="0.2">
      <c r="A3221" s="36" t="str">
        <f>'0'!$A$4</f>
        <v>………………..</v>
      </c>
      <c r="B3221" s="37">
        <f>'0'!$A$2</f>
        <v>46112</v>
      </c>
      <c r="C3221" s="37" t="s">
        <v>1243</v>
      </c>
      <c r="D3221" s="119" t="str">
        <f>IF(G3221="","",VLOOKUP(G3221,номенклатури!R:T,2,0))</f>
        <v/>
      </c>
      <c r="E3221" s="365" t="str">
        <f>IF(G3221="","",VLOOKUP(G3221,номенклатури!R:T,3,0))</f>
        <v/>
      </c>
      <c r="F3221" s="159" t="str">
        <f>IF(G3221="","",IF(ISERROR(VLOOKUP(G3221,номенклатури!V:V,1,0)),E3221*H3221,E3221*I3221))</f>
        <v/>
      </c>
      <c r="G3221" s="14"/>
      <c r="H3221" s="15"/>
      <c r="I3221" s="15"/>
      <c r="J3221" s="15"/>
      <c r="K3221" s="15"/>
      <c r="L3221" s="217"/>
      <c r="M3221" s="22"/>
      <c r="N3221" s="119" t="str">
        <f>IF(G3221="","",VLOOKUP(G3221,номенклатури!R:U,4,0))</f>
        <v/>
      </c>
      <c r="O3221" s="119" t="str">
        <f>IF(M3221="","",VLOOKUP(M3221,'14'!D:D,1,0))</f>
        <v/>
      </c>
    </row>
    <row r="3222" spans="1:15" ht="12.75" customHeight="1" x14ac:dyDescent="0.2">
      <c r="A3222" s="36" t="str">
        <f>'0'!$A$4</f>
        <v>………………..</v>
      </c>
      <c r="B3222" s="37">
        <f>'0'!$A$2</f>
        <v>46112</v>
      </c>
      <c r="C3222" s="37" t="s">
        <v>1243</v>
      </c>
      <c r="D3222" s="119" t="str">
        <f>IF(G3222="","",VLOOKUP(G3222,номенклатури!R:T,2,0))</f>
        <v/>
      </c>
      <c r="E3222" s="365" t="str">
        <f>IF(G3222="","",VLOOKUP(G3222,номенклатури!R:T,3,0))</f>
        <v/>
      </c>
      <c r="F3222" s="159" t="str">
        <f>IF(G3222="","",IF(ISERROR(VLOOKUP(G3222,номенклатури!V:V,1,0)),E3222*H3222,E3222*I3222))</f>
        <v/>
      </c>
      <c r="G3222" s="14"/>
      <c r="H3222" s="15"/>
      <c r="I3222" s="15"/>
      <c r="J3222" s="15"/>
      <c r="K3222" s="15"/>
      <c r="L3222" s="217"/>
      <c r="M3222" s="22"/>
      <c r="N3222" s="119" t="str">
        <f>IF(G3222="","",VLOOKUP(G3222,номенклатури!R:U,4,0))</f>
        <v/>
      </c>
      <c r="O3222" s="119" t="str">
        <f>IF(M3222="","",VLOOKUP(M3222,'14'!D:D,1,0))</f>
        <v/>
      </c>
    </row>
    <row r="3223" spans="1:15" ht="12.75" customHeight="1" x14ac:dyDescent="0.2">
      <c r="A3223" s="36" t="str">
        <f>'0'!$A$4</f>
        <v>………………..</v>
      </c>
      <c r="B3223" s="37">
        <f>'0'!$A$2</f>
        <v>46112</v>
      </c>
      <c r="C3223" s="37" t="s">
        <v>1243</v>
      </c>
      <c r="D3223" s="119" t="str">
        <f>IF(G3223="","",VLOOKUP(G3223,номенклатури!R:T,2,0))</f>
        <v/>
      </c>
      <c r="E3223" s="365" t="str">
        <f>IF(G3223="","",VLOOKUP(G3223,номенклатури!R:T,3,0))</f>
        <v/>
      </c>
      <c r="F3223" s="159" t="str">
        <f>IF(G3223="","",IF(ISERROR(VLOOKUP(G3223,номенклатури!V:V,1,0)),E3223*H3223,E3223*I3223))</f>
        <v/>
      </c>
      <c r="G3223" s="14"/>
      <c r="H3223" s="15"/>
      <c r="I3223" s="15"/>
      <c r="J3223" s="15"/>
      <c r="K3223" s="15"/>
      <c r="L3223" s="217"/>
      <c r="M3223" s="22"/>
      <c r="N3223" s="119" t="str">
        <f>IF(G3223="","",VLOOKUP(G3223,номенклатури!R:U,4,0))</f>
        <v/>
      </c>
      <c r="O3223" s="119" t="str">
        <f>IF(M3223="","",VLOOKUP(M3223,'14'!D:D,1,0))</f>
        <v/>
      </c>
    </row>
    <row r="3224" spans="1:15" ht="12.75" customHeight="1" x14ac:dyDescent="0.2">
      <c r="A3224" s="36" t="str">
        <f>'0'!$A$4</f>
        <v>………………..</v>
      </c>
      <c r="B3224" s="37">
        <f>'0'!$A$2</f>
        <v>46112</v>
      </c>
      <c r="C3224" s="37" t="s">
        <v>1243</v>
      </c>
      <c r="D3224" s="119" t="str">
        <f>IF(G3224="","",VLOOKUP(G3224,номенклатури!R:T,2,0))</f>
        <v/>
      </c>
      <c r="E3224" s="365" t="str">
        <f>IF(G3224="","",VLOOKUP(G3224,номенклатури!R:T,3,0))</f>
        <v/>
      </c>
      <c r="F3224" s="159" t="str">
        <f>IF(G3224="","",IF(ISERROR(VLOOKUP(G3224,номенклатури!V:V,1,0)),E3224*H3224,E3224*I3224))</f>
        <v/>
      </c>
      <c r="G3224" s="14"/>
      <c r="H3224" s="15"/>
      <c r="I3224" s="15"/>
      <c r="J3224" s="15"/>
      <c r="K3224" s="15"/>
      <c r="L3224" s="217"/>
      <c r="M3224" s="22"/>
      <c r="N3224" s="119" t="str">
        <f>IF(G3224="","",VLOOKUP(G3224,номенклатури!R:U,4,0))</f>
        <v/>
      </c>
      <c r="O3224" s="119" t="str">
        <f>IF(M3224="","",VLOOKUP(M3224,'14'!D:D,1,0))</f>
        <v/>
      </c>
    </row>
    <row r="3225" spans="1:15" ht="12.75" customHeight="1" x14ac:dyDescent="0.2">
      <c r="A3225" s="36" t="str">
        <f>'0'!$A$4</f>
        <v>………………..</v>
      </c>
      <c r="B3225" s="37">
        <f>'0'!$A$2</f>
        <v>46112</v>
      </c>
      <c r="C3225" s="37" t="s">
        <v>1243</v>
      </c>
      <c r="D3225" s="119" t="str">
        <f>IF(G3225="","",VLOOKUP(G3225,номенклатури!R:T,2,0))</f>
        <v/>
      </c>
      <c r="E3225" s="365" t="str">
        <f>IF(G3225="","",VLOOKUP(G3225,номенклатури!R:T,3,0))</f>
        <v/>
      </c>
      <c r="F3225" s="159" t="str">
        <f>IF(G3225="","",IF(ISERROR(VLOOKUP(G3225,номенклатури!V:V,1,0)),E3225*H3225,E3225*I3225))</f>
        <v/>
      </c>
      <c r="G3225" s="14"/>
      <c r="H3225" s="15"/>
      <c r="I3225" s="15"/>
      <c r="J3225" s="15"/>
      <c r="K3225" s="15"/>
      <c r="L3225" s="217"/>
      <c r="M3225" s="22"/>
      <c r="N3225" s="119" t="str">
        <f>IF(G3225="","",VLOOKUP(G3225,номенклатури!R:U,4,0))</f>
        <v/>
      </c>
      <c r="O3225" s="119" t="str">
        <f>IF(M3225="","",VLOOKUP(M3225,'14'!D:D,1,0))</f>
        <v/>
      </c>
    </row>
    <row r="3226" spans="1:15" ht="12.75" customHeight="1" x14ac:dyDescent="0.2">
      <c r="A3226" s="36" t="str">
        <f>'0'!$A$4</f>
        <v>………………..</v>
      </c>
      <c r="B3226" s="37">
        <f>'0'!$A$2</f>
        <v>46112</v>
      </c>
      <c r="C3226" s="37" t="s">
        <v>1243</v>
      </c>
      <c r="D3226" s="119" t="str">
        <f>IF(G3226="","",VLOOKUP(G3226,номенклатури!R:T,2,0))</f>
        <v/>
      </c>
      <c r="E3226" s="365" t="str">
        <f>IF(G3226="","",VLOOKUP(G3226,номенклатури!R:T,3,0))</f>
        <v/>
      </c>
      <c r="F3226" s="159" t="str">
        <f>IF(G3226="","",IF(ISERROR(VLOOKUP(G3226,номенклатури!V:V,1,0)),E3226*H3226,E3226*I3226))</f>
        <v/>
      </c>
      <c r="G3226" s="14"/>
      <c r="H3226" s="15"/>
      <c r="I3226" s="15"/>
      <c r="J3226" s="15"/>
      <c r="K3226" s="15"/>
      <c r="L3226" s="217"/>
      <c r="M3226" s="22"/>
      <c r="N3226" s="119" t="str">
        <f>IF(G3226="","",VLOOKUP(G3226,номенклатури!R:U,4,0))</f>
        <v/>
      </c>
      <c r="O3226" s="119" t="str">
        <f>IF(M3226="","",VLOOKUP(M3226,'14'!D:D,1,0))</f>
        <v/>
      </c>
    </row>
    <row r="3227" spans="1:15" ht="12.75" customHeight="1" x14ac:dyDescent="0.2">
      <c r="A3227" s="36" t="str">
        <f>'0'!$A$4</f>
        <v>………………..</v>
      </c>
      <c r="B3227" s="37">
        <f>'0'!$A$2</f>
        <v>46112</v>
      </c>
      <c r="C3227" s="37" t="s">
        <v>1243</v>
      </c>
      <c r="D3227" s="119" t="str">
        <f>IF(G3227="","",VLOOKUP(G3227,номенклатури!R:T,2,0))</f>
        <v/>
      </c>
      <c r="E3227" s="365" t="str">
        <f>IF(G3227="","",VLOOKUP(G3227,номенклатури!R:T,3,0))</f>
        <v/>
      </c>
      <c r="F3227" s="159" t="str">
        <f>IF(G3227="","",IF(ISERROR(VLOOKUP(G3227,номенклатури!V:V,1,0)),E3227*H3227,E3227*I3227))</f>
        <v/>
      </c>
      <c r="G3227" s="14"/>
      <c r="H3227" s="15"/>
      <c r="I3227" s="15"/>
      <c r="J3227" s="15"/>
      <c r="K3227" s="15"/>
      <c r="L3227" s="217"/>
      <c r="M3227" s="22"/>
      <c r="N3227" s="119" t="str">
        <f>IF(G3227="","",VLOOKUP(G3227,номенклатури!R:U,4,0))</f>
        <v/>
      </c>
      <c r="O3227" s="119" t="str">
        <f>IF(M3227="","",VLOOKUP(M3227,'14'!D:D,1,0))</f>
        <v/>
      </c>
    </row>
    <row r="3228" spans="1:15" ht="12.75" customHeight="1" x14ac:dyDescent="0.2">
      <c r="A3228" s="36" t="str">
        <f>'0'!$A$4</f>
        <v>………………..</v>
      </c>
      <c r="B3228" s="37">
        <f>'0'!$A$2</f>
        <v>46112</v>
      </c>
      <c r="C3228" s="37" t="s">
        <v>1243</v>
      </c>
      <c r="D3228" s="119" t="str">
        <f>IF(G3228="","",VLOOKUP(G3228,номенклатури!R:T,2,0))</f>
        <v/>
      </c>
      <c r="E3228" s="365" t="str">
        <f>IF(G3228="","",VLOOKUP(G3228,номенклатури!R:T,3,0))</f>
        <v/>
      </c>
      <c r="F3228" s="159" t="str">
        <f>IF(G3228="","",IF(ISERROR(VLOOKUP(G3228,номенклатури!V:V,1,0)),E3228*H3228,E3228*I3228))</f>
        <v/>
      </c>
      <c r="G3228" s="14"/>
      <c r="H3228" s="15"/>
      <c r="I3228" s="15"/>
      <c r="J3228" s="15"/>
      <c r="K3228" s="15"/>
      <c r="L3228" s="217"/>
      <c r="M3228" s="22"/>
      <c r="N3228" s="119" t="str">
        <f>IF(G3228="","",VLOOKUP(G3228,номенклатури!R:U,4,0))</f>
        <v/>
      </c>
      <c r="O3228" s="119" t="str">
        <f>IF(M3228="","",VLOOKUP(M3228,'14'!D:D,1,0))</f>
        <v/>
      </c>
    </row>
    <row r="3229" spans="1:15" ht="12.75" customHeight="1" x14ac:dyDescent="0.2">
      <c r="A3229" s="36" t="str">
        <f>'0'!$A$4</f>
        <v>………………..</v>
      </c>
      <c r="B3229" s="37">
        <f>'0'!$A$2</f>
        <v>46112</v>
      </c>
      <c r="C3229" s="37" t="s">
        <v>1243</v>
      </c>
      <c r="D3229" s="119" t="str">
        <f>IF(G3229="","",VLOOKUP(G3229,номенклатури!R:T,2,0))</f>
        <v/>
      </c>
      <c r="E3229" s="365" t="str">
        <f>IF(G3229="","",VLOOKUP(G3229,номенклатури!R:T,3,0))</f>
        <v/>
      </c>
      <c r="F3229" s="159" t="str">
        <f>IF(G3229="","",IF(ISERROR(VLOOKUP(G3229,номенклатури!V:V,1,0)),E3229*H3229,E3229*I3229))</f>
        <v/>
      </c>
      <c r="G3229" s="14"/>
      <c r="H3229" s="15"/>
      <c r="I3229" s="15"/>
      <c r="J3229" s="15"/>
      <c r="K3229" s="15"/>
      <c r="L3229" s="217"/>
      <c r="M3229" s="22"/>
      <c r="N3229" s="119" t="str">
        <f>IF(G3229="","",VLOOKUP(G3229,номенклатури!R:U,4,0))</f>
        <v/>
      </c>
      <c r="O3229" s="119" t="str">
        <f>IF(M3229="","",VLOOKUP(M3229,'14'!D:D,1,0))</f>
        <v/>
      </c>
    </row>
    <row r="3230" spans="1:15" ht="12.75" customHeight="1" x14ac:dyDescent="0.2">
      <c r="A3230" s="36" t="str">
        <f>'0'!$A$4</f>
        <v>………………..</v>
      </c>
      <c r="B3230" s="37">
        <f>'0'!$A$2</f>
        <v>46112</v>
      </c>
      <c r="C3230" s="37" t="s">
        <v>1243</v>
      </c>
      <c r="D3230" s="119" t="str">
        <f>IF(G3230="","",VLOOKUP(G3230,номенклатури!R:T,2,0))</f>
        <v/>
      </c>
      <c r="E3230" s="365" t="str">
        <f>IF(G3230="","",VLOOKUP(G3230,номенклатури!R:T,3,0))</f>
        <v/>
      </c>
      <c r="F3230" s="159" t="str">
        <f>IF(G3230="","",IF(ISERROR(VLOOKUP(G3230,номенклатури!V:V,1,0)),E3230*H3230,E3230*I3230))</f>
        <v/>
      </c>
      <c r="G3230" s="14"/>
      <c r="H3230" s="15"/>
      <c r="I3230" s="15"/>
      <c r="J3230" s="15"/>
      <c r="K3230" s="15"/>
      <c r="L3230" s="217"/>
      <c r="M3230" s="22"/>
      <c r="N3230" s="119" t="str">
        <f>IF(G3230="","",VLOOKUP(G3230,номенклатури!R:U,4,0))</f>
        <v/>
      </c>
      <c r="O3230" s="119" t="str">
        <f>IF(M3230="","",VLOOKUP(M3230,'14'!D:D,1,0))</f>
        <v/>
      </c>
    </row>
    <row r="3231" spans="1:15" ht="12.75" customHeight="1" x14ac:dyDescent="0.2">
      <c r="A3231" s="36" t="str">
        <f>'0'!$A$4</f>
        <v>………………..</v>
      </c>
      <c r="B3231" s="37">
        <f>'0'!$A$2</f>
        <v>46112</v>
      </c>
      <c r="C3231" s="37" t="s">
        <v>1243</v>
      </c>
      <c r="D3231" s="119" t="str">
        <f>IF(G3231="","",VLOOKUP(G3231,номенклатури!R:T,2,0))</f>
        <v/>
      </c>
      <c r="E3231" s="365" t="str">
        <f>IF(G3231="","",VLOOKUP(G3231,номенклатури!R:T,3,0))</f>
        <v/>
      </c>
      <c r="F3231" s="159" t="str">
        <f>IF(G3231="","",IF(ISERROR(VLOOKUP(G3231,номенклатури!V:V,1,0)),E3231*H3231,E3231*I3231))</f>
        <v/>
      </c>
      <c r="G3231" s="14"/>
      <c r="H3231" s="15"/>
      <c r="I3231" s="15"/>
      <c r="J3231" s="15"/>
      <c r="K3231" s="15"/>
      <c r="L3231" s="217"/>
      <c r="M3231" s="22"/>
      <c r="N3231" s="119" t="str">
        <f>IF(G3231="","",VLOOKUP(G3231,номенклатури!R:U,4,0))</f>
        <v/>
      </c>
      <c r="O3231" s="119" t="str">
        <f>IF(M3231="","",VLOOKUP(M3231,'14'!D:D,1,0))</f>
        <v/>
      </c>
    </row>
    <row r="3232" spans="1:15" ht="12.75" customHeight="1" x14ac:dyDescent="0.2">
      <c r="A3232" s="36" t="str">
        <f>'0'!$A$4</f>
        <v>………………..</v>
      </c>
      <c r="B3232" s="37">
        <f>'0'!$A$2</f>
        <v>46112</v>
      </c>
      <c r="C3232" s="37" t="s">
        <v>1243</v>
      </c>
      <c r="D3232" s="119" t="str">
        <f>IF(G3232="","",VLOOKUP(G3232,номенклатури!R:T,2,0))</f>
        <v/>
      </c>
      <c r="E3232" s="365" t="str">
        <f>IF(G3232="","",VLOOKUP(G3232,номенклатури!R:T,3,0))</f>
        <v/>
      </c>
      <c r="F3232" s="159" t="str">
        <f>IF(G3232="","",IF(ISERROR(VLOOKUP(G3232,номенклатури!V:V,1,0)),E3232*H3232,E3232*I3232))</f>
        <v/>
      </c>
      <c r="G3232" s="14"/>
      <c r="H3232" s="15"/>
      <c r="I3232" s="15"/>
      <c r="J3232" s="15"/>
      <c r="K3232" s="15"/>
      <c r="L3232" s="217"/>
      <c r="M3232" s="22"/>
      <c r="N3232" s="119" t="str">
        <f>IF(G3232="","",VLOOKUP(G3232,номенклатури!R:U,4,0))</f>
        <v/>
      </c>
      <c r="O3232" s="119" t="str">
        <f>IF(M3232="","",VLOOKUP(M3232,'14'!D:D,1,0))</f>
        <v/>
      </c>
    </row>
    <row r="3233" spans="1:15" ht="12.75" customHeight="1" x14ac:dyDescent="0.2">
      <c r="A3233" s="36" t="str">
        <f>'0'!$A$4</f>
        <v>………………..</v>
      </c>
      <c r="B3233" s="37">
        <f>'0'!$A$2</f>
        <v>46112</v>
      </c>
      <c r="C3233" s="37" t="s">
        <v>1243</v>
      </c>
      <c r="D3233" s="119" t="str">
        <f>IF(G3233="","",VLOOKUP(G3233,номенклатури!R:T,2,0))</f>
        <v/>
      </c>
      <c r="E3233" s="365" t="str">
        <f>IF(G3233="","",VLOOKUP(G3233,номенклатури!R:T,3,0))</f>
        <v/>
      </c>
      <c r="F3233" s="159" t="str">
        <f>IF(G3233="","",IF(ISERROR(VLOOKUP(G3233,номенклатури!V:V,1,0)),E3233*H3233,E3233*I3233))</f>
        <v/>
      </c>
      <c r="G3233" s="14"/>
      <c r="H3233" s="15"/>
      <c r="I3233" s="15"/>
      <c r="J3233" s="15"/>
      <c r="K3233" s="15"/>
      <c r="L3233" s="217"/>
      <c r="M3233" s="22"/>
      <c r="N3233" s="119" t="str">
        <f>IF(G3233="","",VLOOKUP(G3233,номенклатури!R:U,4,0))</f>
        <v/>
      </c>
      <c r="O3233" s="119" t="str">
        <f>IF(M3233="","",VLOOKUP(M3233,'14'!D:D,1,0))</f>
        <v/>
      </c>
    </row>
    <row r="3234" spans="1:15" ht="12.75" customHeight="1" x14ac:dyDescent="0.2">
      <c r="A3234" s="36" t="str">
        <f>'0'!$A$4</f>
        <v>………………..</v>
      </c>
      <c r="B3234" s="37">
        <f>'0'!$A$2</f>
        <v>46112</v>
      </c>
      <c r="C3234" s="37" t="s">
        <v>1243</v>
      </c>
      <c r="D3234" s="119" t="str">
        <f>IF(G3234="","",VLOOKUP(G3234,номенклатури!R:T,2,0))</f>
        <v/>
      </c>
      <c r="E3234" s="365" t="str">
        <f>IF(G3234="","",VLOOKUP(G3234,номенклатури!R:T,3,0))</f>
        <v/>
      </c>
      <c r="F3234" s="159" t="str">
        <f>IF(G3234="","",IF(ISERROR(VLOOKUP(G3234,номенклатури!V:V,1,0)),E3234*H3234,E3234*I3234))</f>
        <v/>
      </c>
      <c r="G3234" s="14"/>
      <c r="H3234" s="15"/>
      <c r="I3234" s="15"/>
      <c r="J3234" s="15"/>
      <c r="K3234" s="15"/>
      <c r="L3234" s="217"/>
      <c r="M3234" s="22"/>
      <c r="N3234" s="119" t="str">
        <f>IF(G3234="","",VLOOKUP(G3234,номенклатури!R:U,4,0))</f>
        <v/>
      </c>
      <c r="O3234" s="119" t="str">
        <f>IF(M3234="","",VLOOKUP(M3234,'14'!D:D,1,0))</f>
        <v/>
      </c>
    </row>
    <row r="3235" spans="1:15" ht="12.75" customHeight="1" x14ac:dyDescent="0.2">
      <c r="A3235" s="36" t="str">
        <f>'0'!$A$4</f>
        <v>………………..</v>
      </c>
      <c r="B3235" s="37">
        <f>'0'!$A$2</f>
        <v>46112</v>
      </c>
      <c r="C3235" s="37" t="s">
        <v>1243</v>
      </c>
      <c r="D3235" s="119" t="str">
        <f>IF(G3235="","",VLOOKUP(G3235,номенклатури!R:T,2,0))</f>
        <v/>
      </c>
      <c r="E3235" s="365" t="str">
        <f>IF(G3235="","",VLOOKUP(G3235,номенклатури!R:T,3,0))</f>
        <v/>
      </c>
      <c r="F3235" s="159" t="str">
        <f>IF(G3235="","",IF(ISERROR(VLOOKUP(G3235,номенклатури!V:V,1,0)),E3235*H3235,E3235*I3235))</f>
        <v/>
      </c>
      <c r="G3235" s="14"/>
      <c r="H3235" s="15"/>
      <c r="I3235" s="15"/>
      <c r="J3235" s="15"/>
      <c r="K3235" s="15"/>
      <c r="L3235" s="217"/>
      <c r="M3235" s="22"/>
      <c r="N3235" s="119" t="str">
        <f>IF(G3235="","",VLOOKUP(G3235,номенклатури!R:U,4,0))</f>
        <v/>
      </c>
      <c r="O3235" s="119" t="str">
        <f>IF(M3235="","",VLOOKUP(M3235,'14'!D:D,1,0))</f>
        <v/>
      </c>
    </row>
    <row r="3236" spans="1:15" ht="12.75" customHeight="1" x14ac:dyDescent="0.2">
      <c r="A3236" s="36" t="str">
        <f>'0'!$A$4</f>
        <v>………………..</v>
      </c>
      <c r="B3236" s="37">
        <f>'0'!$A$2</f>
        <v>46112</v>
      </c>
      <c r="C3236" s="37" t="s">
        <v>1243</v>
      </c>
      <c r="D3236" s="119" t="str">
        <f>IF(G3236="","",VLOOKUP(G3236,номенклатури!R:T,2,0))</f>
        <v/>
      </c>
      <c r="E3236" s="365" t="str">
        <f>IF(G3236="","",VLOOKUP(G3236,номенклатури!R:T,3,0))</f>
        <v/>
      </c>
      <c r="F3236" s="159" t="str">
        <f>IF(G3236="","",IF(ISERROR(VLOOKUP(G3236,номенклатури!V:V,1,0)),E3236*H3236,E3236*I3236))</f>
        <v/>
      </c>
      <c r="G3236" s="14"/>
      <c r="H3236" s="15"/>
      <c r="I3236" s="15"/>
      <c r="J3236" s="15"/>
      <c r="K3236" s="15"/>
      <c r="L3236" s="217"/>
      <c r="M3236" s="22"/>
      <c r="N3236" s="119" t="str">
        <f>IF(G3236="","",VLOOKUP(G3236,номенклатури!R:U,4,0))</f>
        <v/>
      </c>
      <c r="O3236" s="119" t="str">
        <f>IF(M3236="","",VLOOKUP(M3236,'14'!D:D,1,0))</f>
        <v/>
      </c>
    </row>
    <row r="3237" spans="1:15" ht="12.75" customHeight="1" x14ac:dyDescent="0.2">
      <c r="A3237" s="36" t="str">
        <f>'0'!$A$4</f>
        <v>………………..</v>
      </c>
      <c r="B3237" s="37">
        <f>'0'!$A$2</f>
        <v>46112</v>
      </c>
      <c r="C3237" s="37" t="s">
        <v>1243</v>
      </c>
      <c r="D3237" s="119" t="str">
        <f>IF(G3237="","",VLOOKUP(G3237,номенклатури!R:T,2,0))</f>
        <v/>
      </c>
      <c r="E3237" s="365" t="str">
        <f>IF(G3237="","",VLOOKUP(G3237,номенклатури!R:T,3,0))</f>
        <v/>
      </c>
      <c r="F3237" s="159" t="str">
        <f>IF(G3237="","",IF(ISERROR(VLOOKUP(G3237,номенклатури!V:V,1,0)),E3237*H3237,E3237*I3237))</f>
        <v/>
      </c>
      <c r="G3237" s="14"/>
      <c r="H3237" s="15"/>
      <c r="I3237" s="15"/>
      <c r="J3237" s="15"/>
      <c r="K3237" s="15"/>
      <c r="L3237" s="217"/>
      <c r="M3237" s="22"/>
      <c r="N3237" s="119" t="str">
        <f>IF(G3237="","",VLOOKUP(G3237,номенклатури!R:U,4,0))</f>
        <v/>
      </c>
      <c r="O3237" s="119" t="str">
        <f>IF(M3237="","",VLOOKUP(M3237,'14'!D:D,1,0))</f>
        <v/>
      </c>
    </row>
    <row r="3238" spans="1:15" ht="12.75" customHeight="1" x14ac:dyDescent="0.2">
      <c r="A3238" s="36" t="str">
        <f>'0'!$A$4</f>
        <v>………………..</v>
      </c>
      <c r="B3238" s="37">
        <f>'0'!$A$2</f>
        <v>46112</v>
      </c>
      <c r="C3238" s="37" t="s">
        <v>1243</v>
      </c>
      <c r="D3238" s="119" t="str">
        <f>IF(G3238="","",VLOOKUP(G3238,номенклатури!R:T,2,0))</f>
        <v/>
      </c>
      <c r="E3238" s="365" t="str">
        <f>IF(G3238="","",VLOOKUP(G3238,номенклатури!R:T,3,0))</f>
        <v/>
      </c>
      <c r="F3238" s="159" t="str">
        <f>IF(G3238="","",IF(ISERROR(VLOOKUP(G3238,номенклатури!V:V,1,0)),E3238*H3238,E3238*I3238))</f>
        <v/>
      </c>
      <c r="G3238" s="14"/>
      <c r="H3238" s="15"/>
      <c r="I3238" s="15"/>
      <c r="J3238" s="15"/>
      <c r="K3238" s="15"/>
      <c r="L3238" s="217"/>
      <c r="M3238" s="22"/>
      <c r="N3238" s="119" t="str">
        <f>IF(G3238="","",VLOOKUP(G3238,номенклатури!R:U,4,0))</f>
        <v/>
      </c>
      <c r="O3238" s="119" t="str">
        <f>IF(M3238="","",VLOOKUP(M3238,'14'!D:D,1,0))</f>
        <v/>
      </c>
    </row>
    <row r="3239" spans="1:15" ht="12.75" customHeight="1" x14ac:dyDescent="0.2">
      <c r="A3239" s="36" t="str">
        <f>'0'!$A$4</f>
        <v>………………..</v>
      </c>
      <c r="B3239" s="37">
        <f>'0'!$A$2</f>
        <v>46112</v>
      </c>
      <c r="C3239" s="37" t="s">
        <v>1243</v>
      </c>
      <c r="D3239" s="119" t="str">
        <f>IF(G3239="","",VLOOKUP(G3239,номенклатури!R:T,2,0))</f>
        <v/>
      </c>
      <c r="E3239" s="365" t="str">
        <f>IF(G3239="","",VLOOKUP(G3239,номенклатури!R:T,3,0))</f>
        <v/>
      </c>
      <c r="F3239" s="159" t="str">
        <f>IF(G3239="","",IF(ISERROR(VLOOKUP(G3239,номенклатури!V:V,1,0)),E3239*H3239,E3239*I3239))</f>
        <v/>
      </c>
      <c r="G3239" s="14"/>
      <c r="H3239" s="15"/>
      <c r="I3239" s="15"/>
      <c r="J3239" s="15"/>
      <c r="K3239" s="15"/>
      <c r="L3239" s="217"/>
      <c r="M3239" s="22"/>
      <c r="N3239" s="119" t="str">
        <f>IF(G3239="","",VLOOKUP(G3239,номенклатури!R:U,4,0))</f>
        <v/>
      </c>
      <c r="O3239" s="119" t="str">
        <f>IF(M3239="","",VLOOKUP(M3239,'14'!D:D,1,0))</f>
        <v/>
      </c>
    </row>
    <row r="3240" spans="1:15" ht="12.75" customHeight="1" x14ac:dyDescent="0.2">
      <c r="A3240" s="36" t="str">
        <f>'0'!$A$4</f>
        <v>………………..</v>
      </c>
      <c r="B3240" s="37">
        <f>'0'!$A$2</f>
        <v>46112</v>
      </c>
      <c r="C3240" s="37" t="s">
        <v>1243</v>
      </c>
      <c r="D3240" s="119" t="str">
        <f>IF(G3240="","",VLOOKUP(G3240,номенклатури!R:T,2,0))</f>
        <v/>
      </c>
      <c r="E3240" s="365" t="str">
        <f>IF(G3240="","",VLOOKUP(G3240,номенклатури!R:T,3,0))</f>
        <v/>
      </c>
      <c r="F3240" s="159" t="str">
        <f>IF(G3240="","",IF(ISERROR(VLOOKUP(G3240,номенклатури!V:V,1,0)),E3240*H3240,E3240*I3240))</f>
        <v/>
      </c>
      <c r="G3240" s="14"/>
      <c r="H3240" s="15"/>
      <c r="I3240" s="15"/>
      <c r="J3240" s="15"/>
      <c r="K3240" s="15"/>
      <c r="L3240" s="217"/>
      <c r="M3240" s="22"/>
      <c r="N3240" s="119" t="str">
        <f>IF(G3240="","",VLOOKUP(G3240,номенклатури!R:U,4,0))</f>
        <v/>
      </c>
      <c r="O3240" s="119" t="str">
        <f>IF(M3240="","",VLOOKUP(M3240,'14'!D:D,1,0))</f>
        <v/>
      </c>
    </row>
    <row r="3241" spans="1:15" ht="12.75" customHeight="1" x14ac:dyDescent="0.2">
      <c r="A3241" s="36" t="str">
        <f>'0'!$A$4</f>
        <v>………………..</v>
      </c>
      <c r="B3241" s="37">
        <f>'0'!$A$2</f>
        <v>46112</v>
      </c>
      <c r="C3241" s="37" t="s">
        <v>1243</v>
      </c>
      <c r="D3241" s="119" t="str">
        <f>IF(G3241="","",VLOOKUP(G3241,номенклатури!R:T,2,0))</f>
        <v/>
      </c>
      <c r="E3241" s="365" t="str">
        <f>IF(G3241="","",VLOOKUP(G3241,номенклатури!R:T,3,0))</f>
        <v/>
      </c>
      <c r="F3241" s="159" t="str">
        <f>IF(G3241="","",IF(ISERROR(VLOOKUP(G3241,номенклатури!V:V,1,0)),E3241*H3241,E3241*I3241))</f>
        <v/>
      </c>
      <c r="G3241" s="14"/>
      <c r="H3241" s="15"/>
      <c r="I3241" s="15"/>
      <c r="J3241" s="15"/>
      <c r="K3241" s="15"/>
      <c r="L3241" s="217"/>
      <c r="M3241" s="22"/>
      <c r="N3241" s="119" t="str">
        <f>IF(G3241="","",VLOOKUP(G3241,номенклатури!R:U,4,0))</f>
        <v/>
      </c>
      <c r="O3241" s="119" t="str">
        <f>IF(M3241="","",VLOOKUP(M3241,'14'!D:D,1,0))</f>
        <v/>
      </c>
    </row>
    <row r="3242" spans="1:15" ht="12.75" customHeight="1" x14ac:dyDescent="0.2">
      <c r="A3242" s="36" t="str">
        <f>'0'!$A$4</f>
        <v>………………..</v>
      </c>
      <c r="B3242" s="37">
        <f>'0'!$A$2</f>
        <v>46112</v>
      </c>
      <c r="C3242" s="37" t="s">
        <v>1243</v>
      </c>
      <c r="D3242" s="119" t="str">
        <f>IF(G3242="","",VLOOKUP(G3242,номенклатури!R:T,2,0))</f>
        <v/>
      </c>
      <c r="E3242" s="365" t="str">
        <f>IF(G3242="","",VLOOKUP(G3242,номенклатури!R:T,3,0))</f>
        <v/>
      </c>
      <c r="F3242" s="159" t="str">
        <f>IF(G3242="","",IF(ISERROR(VLOOKUP(G3242,номенклатури!V:V,1,0)),E3242*H3242,E3242*I3242))</f>
        <v/>
      </c>
      <c r="G3242" s="14"/>
      <c r="H3242" s="15"/>
      <c r="I3242" s="15"/>
      <c r="J3242" s="15"/>
      <c r="K3242" s="15"/>
      <c r="L3242" s="217"/>
      <c r="M3242" s="22"/>
      <c r="N3242" s="119" t="str">
        <f>IF(G3242="","",VLOOKUP(G3242,номенклатури!R:U,4,0))</f>
        <v/>
      </c>
      <c r="O3242" s="119" t="str">
        <f>IF(M3242="","",VLOOKUP(M3242,'14'!D:D,1,0))</f>
        <v/>
      </c>
    </row>
    <row r="3243" spans="1:15" ht="12.75" customHeight="1" x14ac:dyDescent="0.2">
      <c r="A3243" s="36" t="str">
        <f>'0'!$A$4</f>
        <v>………………..</v>
      </c>
      <c r="B3243" s="37">
        <f>'0'!$A$2</f>
        <v>46112</v>
      </c>
      <c r="C3243" s="37" t="s">
        <v>1243</v>
      </c>
      <c r="D3243" s="119" t="str">
        <f>IF(G3243="","",VLOOKUP(G3243,номенклатури!R:T,2,0))</f>
        <v/>
      </c>
      <c r="E3243" s="365" t="str">
        <f>IF(G3243="","",VLOOKUP(G3243,номенклатури!R:T,3,0))</f>
        <v/>
      </c>
      <c r="F3243" s="159" t="str">
        <f>IF(G3243="","",IF(ISERROR(VLOOKUP(G3243,номенклатури!V:V,1,0)),E3243*H3243,E3243*I3243))</f>
        <v/>
      </c>
      <c r="G3243" s="14"/>
      <c r="H3243" s="15"/>
      <c r="I3243" s="15"/>
      <c r="J3243" s="15"/>
      <c r="K3243" s="15"/>
      <c r="L3243" s="217"/>
      <c r="M3243" s="22"/>
      <c r="N3243" s="119" t="str">
        <f>IF(G3243="","",VLOOKUP(G3243,номенклатури!R:U,4,0))</f>
        <v/>
      </c>
      <c r="O3243" s="119" t="str">
        <f>IF(M3243="","",VLOOKUP(M3243,'14'!D:D,1,0))</f>
        <v/>
      </c>
    </row>
    <row r="3244" spans="1:15" ht="12.75" customHeight="1" x14ac:dyDescent="0.2">
      <c r="A3244" s="36" t="str">
        <f>'0'!$A$4</f>
        <v>………………..</v>
      </c>
      <c r="B3244" s="37">
        <f>'0'!$A$2</f>
        <v>46112</v>
      </c>
      <c r="C3244" s="37" t="s">
        <v>1243</v>
      </c>
      <c r="D3244" s="119" t="str">
        <f>IF(G3244="","",VLOOKUP(G3244,номенклатури!R:T,2,0))</f>
        <v/>
      </c>
      <c r="E3244" s="365" t="str">
        <f>IF(G3244="","",VLOOKUP(G3244,номенклатури!R:T,3,0))</f>
        <v/>
      </c>
      <c r="F3244" s="159" t="str">
        <f>IF(G3244="","",IF(ISERROR(VLOOKUP(G3244,номенклатури!V:V,1,0)),E3244*H3244,E3244*I3244))</f>
        <v/>
      </c>
      <c r="G3244" s="14"/>
      <c r="H3244" s="15"/>
      <c r="I3244" s="15"/>
      <c r="J3244" s="15"/>
      <c r="K3244" s="15"/>
      <c r="L3244" s="217"/>
      <c r="M3244" s="22"/>
      <c r="N3244" s="119" t="str">
        <f>IF(G3244="","",VLOOKUP(G3244,номенклатури!R:U,4,0))</f>
        <v/>
      </c>
      <c r="O3244" s="119" t="str">
        <f>IF(M3244="","",VLOOKUP(M3244,'14'!D:D,1,0))</f>
        <v/>
      </c>
    </row>
    <row r="3245" spans="1:15" ht="12.75" customHeight="1" x14ac:dyDescent="0.2">
      <c r="A3245" s="36" t="str">
        <f>'0'!$A$4</f>
        <v>………………..</v>
      </c>
      <c r="B3245" s="37">
        <f>'0'!$A$2</f>
        <v>46112</v>
      </c>
      <c r="C3245" s="37" t="s">
        <v>1243</v>
      </c>
      <c r="D3245" s="119" t="str">
        <f>IF(G3245="","",VLOOKUP(G3245,номенклатури!R:T,2,0))</f>
        <v/>
      </c>
      <c r="E3245" s="365" t="str">
        <f>IF(G3245="","",VLOOKUP(G3245,номенклатури!R:T,3,0))</f>
        <v/>
      </c>
      <c r="F3245" s="159" t="str">
        <f>IF(G3245="","",IF(ISERROR(VLOOKUP(G3245,номенклатури!V:V,1,0)),E3245*H3245,E3245*I3245))</f>
        <v/>
      </c>
      <c r="G3245" s="14"/>
      <c r="H3245" s="15"/>
      <c r="I3245" s="15"/>
      <c r="J3245" s="15"/>
      <c r="K3245" s="15"/>
      <c r="L3245" s="217"/>
      <c r="M3245" s="22"/>
      <c r="N3245" s="119" t="str">
        <f>IF(G3245="","",VLOOKUP(G3245,номенклатури!R:U,4,0))</f>
        <v/>
      </c>
      <c r="O3245" s="119" t="str">
        <f>IF(M3245="","",VLOOKUP(M3245,'14'!D:D,1,0))</f>
        <v/>
      </c>
    </row>
    <row r="3246" spans="1:15" ht="12.75" customHeight="1" x14ac:dyDescent="0.2">
      <c r="A3246" s="36" t="str">
        <f>'0'!$A$4</f>
        <v>………………..</v>
      </c>
      <c r="B3246" s="37">
        <f>'0'!$A$2</f>
        <v>46112</v>
      </c>
      <c r="C3246" s="37" t="s">
        <v>1243</v>
      </c>
      <c r="D3246" s="119" t="str">
        <f>IF(G3246="","",VLOOKUP(G3246,номенклатури!R:T,2,0))</f>
        <v/>
      </c>
      <c r="E3246" s="365" t="str">
        <f>IF(G3246="","",VLOOKUP(G3246,номенклатури!R:T,3,0))</f>
        <v/>
      </c>
      <c r="F3246" s="159" t="str">
        <f>IF(G3246="","",IF(ISERROR(VLOOKUP(G3246,номенклатури!V:V,1,0)),E3246*H3246,E3246*I3246))</f>
        <v/>
      </c>
      <c r="G3246" s="14"/>
      <c r="H3246" s="15"/>
      <c r="I3246" s="15"/>
      <c r="J3246" s="15"/>
      <c r="K3246" s="15"/>
      <c r="L3246" s="217"/>
      <c r="M3246" s="22"/>
      <c r="N3246" s="119" t="str">
        <f>IF(G3246="","",VLOOKUP(G3246,номенклатури!R:U,4,0))</f>
        <v/>
      </c>
      <c r="O3246" s="119" t="str">
        <f>IF(M3246="","",VLOOKUP(M3246,'14'!D:D,1,0))</f>
        <v/>
      </c>
    </row>
    <row r="3247" spans="1:15" ht="12.75" customHeight="1" x14ac:dyDescent="0.2">
      <c r="A3247" s="36" t="str">
        <f>'0'!$A$4</f>
        <v>………………..</v>
      </c>
      <c r="B3247" s="37">
        <f>'0'!$A$2</f>
        <v>46112</v>
      </c>
      <c r="C3247" s="37" t="s">
        <v>1243</v>
      </c>
      <c r="D3247" s="119" t="str">
        <f>IF(G3247="","",VLOOKUP(G3247,номенклатури!R:T,2,0))</f>
        <v/>
      </c>
      <c r="E3247" s="365" t="str">
        <f>IF(G3247="","",VLOOKUP(G3247,номенклатури!R:T,3,0))</f>
        <v/>
      </c>
      <c r="F3247" s="159" t="str">
        <f>IF(G3247="","",IF(ISERROR(VLOOKUP(G3247,номенклатури!V:V,1,0)),E3247*H3247,E3247*I3247))</f>
        <v/>
      </c>
      <c r="G3247" s="14"/>
      <c r="H3247" s="15"/>
      <c r="I3247" s="15"/>
      <c r="J3247" s="15"/>
      <c r="K3247" s="15"/>
      <c r="L3247" s="217"/>
      <c r="M3247" s="22"/>
      <c r="N3247" s="119" t="str">
        <f>IF(G3247="","",VLOOKUP(G3247,номенклатури!R:U,4,0))</f>
        <v/>
      </c>
      <c r="O3247" s="119" t="str">
        <f>IF(M3247="","",VLOOKUP(M3247,'14'!D:D,1,0))</f>
        <v/>
      </c>
    </row>
    <row r="3248" spans="1:15" ht="12.75" customHeight="1" x14ac:dyDescent="0.2">
      <c r="A3248" s="36" t="str">
        <f>'0'!$A$4</f>
        <v>………………..</v>
      </c>
      <c r="B3248" s="37">
        <f>'0'!$A$2</f>
        <v>46112</v>
      </c>
      <c r="C3248" s="37" t="s">
        <v>1243</v>
      </c>
      <c r="D3248" s="119" t="str">
        <f>IF(G3248="","",VLOOKUP(G3248,номенклатури!R:T,2,0))</f>
        <v/>
      </c>
      <c r="E3248" s="365" t="str">
        <f>IF(G3248="","",VLOOKUP(G3248,номенклатури!R:T,3,0))</f>
        <v/>
      </c>
      <c r="F3248" s="159" t="str">
        <f>IF(G3248="","",IF(ISERROR(VLOOKUP(G3248,номенклатури!V:V,1,0)),E3248*H3248,E3248*I3248))</f>
        <v/>
      </c>
      <c r="G3248" s="14"/>
      <c r="H3248" s="15"/>
      <c r="I3248" s="15"/>
      <c r="J3248" s="15"/>
      <c r="K3248" s="15"/>
      <c r="L3248" s="217"/>
      <c r="M3248" s="22"/>
      <c r="N3248" s="119" t="str">
        <f>IF(G3248="","",VLOOKUP(G3248,номенклатури!R:U,4,0))</f>
        <v/>
      </c>
      <c r="O3248" s="119" t="str">
        <f>IF(M3248="","",VLOOKUP(M3248,'14'!D:D,1,0))</f>
        <v/>
      </c>
    </row>
    <row r="3249" spans="1:15" ht="12.75" customHeight="1" x14ac:dyDescent="0.2">
      <c r="A3249" s="36" t="str">
        <f>'0'!$A$4</f>
        <v>………………..</v>
      </c>
      <c r="B3249" s="37">
        <f>'0'!$A$2</f>
        <v>46112</v>
      </c>
      <c r="C3249" s="37" t="s">
        <v>1243</v>
      </c>
      <c r="D3249" s="119" t="str">
        <f>IF(G3249="","",VLOOKUP(G3249,номенклатури!R:T,2,0))</f>
        <v/>
      </c>
      <c r="E3249" s="365" t="str">
        <f>IF(G3249="","",VLOOKUP(G3249,номенклатури!R:T,3,0))</f>
        <v/>
      </c>
      <c r="F3249" s="159" t="str">
        <f>IF(G3249="","",IF(ISERROR(VLOOKUP(G3249,номенклатури!V:V,1,0)),E3249*H3249,E3249*I3249))</f>
        <v/>
      </c>
      <c r="G3249" s="14"/>
      <c r="H3249" s="15"/>
      <c r="I3249" s="15"/>
      <c r="J3249" s="15"/>
      <c r="K3249" s="15"/>
      <c r="L3249" s="217"/>
      <c r="M3249" s="22"/>
      <c r="N3249" s="119" t="str">
        <f>IF(G3249="","",VLOOKUP(G3249,номенклатури!R:U,4,0))</f>
        <v/>
      </c>
      <c r="O3249" s="119" t="str">
        <f>IF(M3249="","",VLOOKUP(M3249,'14'!D:D,1,0))</f>
        <v/>
      </c>
    </row>
    <row r="3250" spans="1:15" ht="12.75" customHeight="1" x14ac:dyDescent="0.2">
      <c r="A3250" s="36" t="str">
        <f>'0'!$A$4</f>
        <v>………………..</v>
      </c>
      <c r="B3250" s="37">
        <f>'0'!$A$2</f>
        <v>46112</v>
      </c>
      <c r="C3250" s="37" t="s">
        <v>1243</v>
      </c>
      <c r="D3250" s="119" t="str">
        <f>IF(G3250="","",VLOOKUP(G3250,номенклатури!R:T,2,0))</f>
        <v/>
      </c>
      <c r="E3250" s="365" t="str">
        <f>IF(G3250="","",VLOOKUP(G3250,номенклатури!R:T,3,0))</f>
        <v/>
      </c>
      <c r="F3250" s="159" t="str">
        <f>IF(G3250="","",IF(ISERROR(VLOOKUP(G3250,номенклатури!V:V,1,0)),E3250*H3250,E3250*I3250))</f>
        <v/>
      </c>
      <c r="G3250" s="14"/>
      <c r="H3250" s="15"/>
      <c r="I3250" s="15"/>
      <c r="J3250" s="15"/>
      <c r="K3250" s="15"/>
      <c r="L3250" s="217"/>
      <c r="M3250" s="22"/>
      <c r="N3250" s="119" t="str">
        <f>IF(G3250="","",VLOOKUP(G3250,номенклатури!R:U,4,0))</f>
        <v/>
      </c>
      <c r="O3250" s="119" t="str">
        <f>IF(M3250="","",VLOOKUP(M3250,'14'!D:D,1,0))</f>
        <v/>
      </c>
    </row>
    <row r="3251" spans="1:15" ht="12.75" customHeight="1" x14ac:dyDescent="0.2">
      <c r="A3251" s="36" t="str">
        <f>'0'!$A$4</f>
        <v>………………..</v>
      </c>
      <c r="B3251" s="37">
        <f>'0'!$A$2</f>
        <v>46112</v>
      </c>
      <c r="C3251" s="37" t="s">
        <v>1243</v>
      </c>
      <c r="D3251" s="119" t="str">
        <f>IF(G3251="","",VLOOKUP(G3251,номенклатури!R:T,2,0))</f>
        <v/>
      </c>
      <c r="E3251" s="365" t="str">
        <f>IF(G3251="","",VLOOKUP(G3251,номенклатури!R:T,3,0))</f>
        <v/>
      </c>
      <c r="F3251" s="159" t="str">
        <f>IF(G3251="","",IF(ISERROR(VLOOKUP(G3251,номенклатури!V:V,1,0)),E3251*H3251,E3251*I3251))</f>
        <v/>
      </c>
      <c r="G3251" s="14"/>
      <c r="H3251" s="15"/>
      <c r="I3251" s="15"/>
      <c r="J3251" s="15"/>
      <c r="K3251" s="15"/>
      <c r="L3251" s="217"/>
      <c r="M3251" s="22"/>
      <c r="N3251" s="119" t="str">
        <f>IF(G3251="","",VLOOKUP(G3251,номенклатури!R:U,4,0))</f>
        <v/>
      </c>
      <c r="O3251" s="119" t="str">
        <f>IF(M3251="","",VLOOKUP(M3251,'14'!D:D,1,0))</f>
        <v/>
      </c>
    </row>
    <row r="3252" spans="1:15" ht="12.75" customHeight="1" x14ac:dyDescent="0.2">
      <c r="A3252" s="36" t="str">
        <f>'0'!$A$4</f>
        <v>………………..</v>
      </c>
      <c r="B3252" s="37">
        <f>'0'!$A$2</f>
        <v>46112</v>
      </c>
      <c r="C3252" s="37" t="s">
        <v>1243</v>
      </c>
      <c r="D3252" s="119" t="str">
        <f>IF(G3252="","",VLOOKUP(G3252,номенклатури!R:T,2,0))</f>
        <v/>
      </c>
      <c r="E3252" s="365" t="str">
        <f>IF(G3252="","",VLOOKUP(G3252,номенклатури!R:T,3,0))</f>
        <v/>
      </c>
      <c r="F3252" s="159" t="str">
        <f>IF(G3252="","",IF(ISERROR(VLOOKUP(G3252,номенклатури!V:V,1,0)),E3252*H3252,E3252*I3252))</f>
        <v/>
      </c>
      <c r="G3252" s="14"/>
      <c r="H3252" s="15"/>
      <c r="I3252" s="15"/>
      <c r="J3252" s="15"/>
      <c r="K3252" s="15"/>
      <c r="L3252" s="217"/>
      <c r="M3252" s="22"/>
      <c r="N3252" s="119" t="str">
        <f>IF(G3252="","",VLOOKUP(G3252,номенклатури!R:U,4,0))</f>
        <v/>
      </c>
      <c r="O3252" s="119" t="str">
        <f>IF(M3252="","",VLOOKUP(M3252,'14'!D:D,1,0))</f>
        <v/>
      </c>
    </row>
    <row r="3253" spans="1:15" ht="12.75" customHeight="1" x14ac:dyDescent="0.2">
      <c r="A3253" s="36" t="str">
        <f>'0'!$A$4</f>
        <v>………………..</v>
      </c>
      <c r="B3253" s="37">
        <f>'0'!$A$2</f>
        <v>46112</v>
      </c>
      <c r="C3253" s="37" t="s">
        <v>1243</v>
      </c>
      <c r="D3253" s="119" t="str">
        <f>IF(G3253="","",VLOOKUP(G3253,номенклатури!R:T,2,0))</f>
        <v/>
      </c>
      <c r="E3253" s="365" t="str">
        <f>IF(G3253="","",VLOOKUP(G3253,номенклатури!R:T,3,0))</f>
        <v/>
      </c>
      <c r="F3253" s="159" t="str">
        <f>IF(G3253="","",IF(ISERROR(VLOOKUP(G3253,номенклатури!V:V,1,0)),E3253*H3253,E3253*I3253))</f>
        <v/>
      </c>
      <c r="G3253" s="14"/>
      <c r="H3253" s="15"/>
      <c r="I3253" s="15"/>
      <c r="J3253" s="15"/>
      <c r="K3253" s="15"/>
      <c r="L3253" s="217"/>
      <c r="M3253" s="22"/>
      <c r="N3253" s="119" t="str">
        <f>IF(G3253="","",VLOOKUP(G3253,номенклатури!R:U,4,0))</f>
        <v/>
      </c>
      <c r="O3253" s="119" t="str">
        <f>IF(M3253="","",VLOOKUP(M3253,'14'!D:D,1,0))</f>
        <v/>
      </c>
    </row>
    <row r="3254" spans="1:15" ht="12.75" customHeight="1" x14ac:dyDescent="0.2">
      <c r="A3254" s="36" t="str">
        <f>'0'!$A$4</f>
        <v>………………..</v>
      </c>
      <c r="B3254" s="37">
        <f>'0'!$A$2</f>
        <v>46112</v>
      </c>
      <c r="C3254" s="37" t="s">
        <v>1243</v>
      </c>
      <c r="D3254" s="119" t="str">
        <f>IF(G3254="","",VLOOKUP(G3254,номенклатури!R:T,2,0))</f>
        <v/>
      </c>
      <c r="E3254" s="365" t="str">
        <f>IF(G3254="","",VLOOKUP(G3254,номенклатури!R:T,3,0))</f>
        <v/>
      </c>
      <c r="F3254" s="159" t="str">
        <f>IF(G3254="","",IF(ISERROR(VLOOKUP(G3254,номенклатури!V:V,1,0)),E3254*H3254,E3254*I3254))</f>
        <v/>
      </c>
      <c r="G3254" s="14"/>
      <c r="H3254" s="15"/>
      <c r="I3254" s="15"/>
      <c r="J3254" s="15"/>
      <c r="K3254" s="15"/>
      <c r="L3254" s="217"/>
      <c r="M3254" s="22"/>
      <c r="N3254" s="119" t="str">
        <f>IF(G3254="","",VLOOKUP(G3254,номенклатури!R:U,4,0))</f>
        <v/>
      </c>
      <c r="O3254" s="119" t="str">
        <f>IF(M3254="","",VLOOKUP(M3254,'14'!D:D,1,0))</f>
        <v/>
      </c>
    </row>
    <row r="3255" spans="1:15" ht="12.75" customHeight="1" x14ac:dyDescent="0.2">
      <c r="A3255" s="36" t="str">
        <f>'0'!$A$4</f>
        <v>………………..</v>
      </c>
      <c r="B3255" s="37">
        <f>'0'!$A$2</f>
        <v>46112</v>
      </c>
      <c r="C3255" s="37" t="s">
        <v>1243</v>
      </c>
      <c r="D3255" s="119" t="str">
        <f>IF(G3255="","",VLOOKUP(G3255,номенклатури!R:T,2,0))</f>
        <v/>
      </c>
      <c r="E3255" s="365" t="str">
        <f>IF(G3255="","",VLOOKUP(G3255,номенклатури!R:T,3,0))</f>
        <v/>
      </c>
      <c r="F3255" s="159" t="str">
        <f>IF(G3255="","",IF(ISERROR(VLOOKUP(G3255,номенклатури!V:V,1,0)),E3255*H3255,E3255*I3255))</f>
        <v/>
      </c>
      <c r="G3255" s="14"/>
      <c r="H3255" s="15"/>
      <c r="I3255" s="15"/>
      <c r="J3255" s="15"/>
      <c r="K3255" s="15"/>
      <c r="L3255" s="217"/>
      <c r="M3255" s="22"/>
      <c r="N3255" s="119" t="str">
        <f>IF(G3255="","",VLOOKUP(G3255,номенклатури!R:U,4,0))</f>
        <v/>
      </c>
      <c r="O3255" s="119" t="str">
        <f>IF(M3255="","",VLOOKUP(M3255,'14'!D:D,1,0))</f>
        <v/>
      </c>
    </row>
    <row r="3256" spans="1:15" ht="12.75" customHeight="1" x14ac:dyDescent="0.2">
      <c r="A3256" s="36" t="str">
        <f>'0'!$A$4</f>
        <v>………………..</v>
      </c>
      <c r="B3256" s="37">
        <f>'0'!$A$2</f>
        <v>46112</v>
      </c>
      <c r="C3256" s="37" t="s">
        <v>1243</v>
      </c>
      <c r="D3256" s="119" t="str">
        <f>IF(G3256="","",VLOOKUP(G3256,номенклатури!R:T,2,0))</f>
        <v/>
      </c>
      <c r="E3256" s="365" t="str">
        <f>IF(G3256="","",VLOOKUP(G3256,номенклатури!R:T,3,0))</f>
        <v/>
      </c>
      <c r="F3256" s="159" t="str">
        <f>IF(G3256="","",IF(ISERROR(VLOOKUP(G3256,номенклатури!V:V,1,0)),E3256*H3256,E3256*I3256))</f>
        <v/>
      </c>
      <c r="G3256" s="14"/>
      <c r="H3256" s="15"/>
      <c r="I3256" s="15"/>
      <c r="J3256" s="15"/>
      <c r="K3256" s="15"/>
      <c r="L3256" s="217"/>
      <c r="M3256" s="22"/>
      <c r="N3256" s="119" t="str">
        <f>IF(G3256="","",VLOOKUP(G3256,номенклатури!R:U,4,0))</f>
        <v/>
      </c>
      <c r="O3256" s="119" t="str">
        <f>IF(M3256="","",VLOOKUP(M3256,'14'!D:D,1,0))</f>
        <v/>
      </c>
    </row>
    <row r="3257" spans="1:15" ht="12.75" customHeight="1" x14ac:dyDescent="0.2">
      <c r="A3257" s="36" t="str">
        <f>'0'!$A$4</f>
        <v>………………..</v>
      </c>
      <c r="B3257" s="37">
        <f>'0'!$A$2</f>
        <v>46112</v>
      </c>
      <c r="C3257" s="37" t="s">
        <v>1243</v>
      </c>
      <c r="D3257" s="119" t="str">
        <f>IF(G3257="","",VLOOKUP(G3257,номенклатури!R:T,2,0))</f>
        <v/>
      </c>
      <c r="E3257" s="365" t="str">
        <f>IF(G3257="","",VLOOKUP(G3257,номенклатури!R:T,3,0))</f>
        <v/>
      </c>
      <c r="F3257" s="159" t="str">
        <f>IF(G3257="","",IF(ISERROR(VLOOKUP(G3257,номенклатури!V:V,1,0)),E3257*H3257,E3257*I3257))</f>
        <v/>
      </c>
      <c r="G3257" s="14"/>
      <c r="H3257" s="15"/>
      <c r="I3257" s="15"/>
      <c r="J3257" s="15"/>
      <c r="K3257" s="15"/>
      <c r="L3257" s="217"/>
      <c r="M3257" s="22"/>
      <c r="N3257" s="119" t="str">
        <f>IF(G3257="","",VLOOKUP(G3257,номенклатури!R:U,4,0))</f>
        <v/>
      </c>
      <c r="O3257" s="119" t="str">
        <f>IF(M3257="","",VLOOKUP(M3257,'14'!D:D,1,0))</f>
        <v/>
      </c>
    </row>
    <row r="3258" spans="1:15" ht="12.75" customHeight="1" x14ac:dyDescent="0.2">
      <c r="A3258" s="36" t="str">
        <f>'0'!$A$4</f>
        <v>………………..</v>
      </c>
      <c r="B3258" s="37">
        <f>'0'!$A$2</f>
        <v>46112</v>
      </c>
      <c r="C3258" s="37" t="s">
        <v>1243</v>
      </c>
      <c r="D3258" s="119" t="str">
        <f>IF(G3258="","",VLOOKUP(G3258,номенклатури!R:T,2,0))</f>
        <v/>
      </c>
      <c r="E3258" s="365" t="str">
        <f>IF(G3258="","",VLOOKUP(G3258,номенклатури!R:T,3,0))</f>
        <v/>
      </c>
      <c r="F3258" s="159" t="str">
        <f>IF(G3258="","",IF(ISERROR(VLOOKUP(G3258,номенклатури!V:V,1,0)),E3258*H3258,E3258*I3258))</f>
        <v/>
      </c>
      <c r="G3258" s="14"/>
      <c r="H3258" s="15"/>
      <c r="I3258" s="15"/>
      <c r="J3258" s="15"/>
      <c r="K3258" s="15"/>
      <c r="L3258" s="217"/>
      <c r="M3258" s="22"/>
      <c r="N3258" s="119" t="str">
        <f>IF(G3258="","",VLOOKUP(G3258,номенклатури!R:U,4,0))</f>
        <v/>
      </c>
      <c r="O3258" s="119" t="str">
        <f>IF(M3258="","",VLOOKUP(M3258,'14'!D:D,1,0))</f>
        <v/>
      </c>
    </row>
    <row r="3259" spans="1:15" ht="12.75" customHeight="1" x14ac:dyDescent="0.2">
      <c r="A3259" s="36" t="str">
        <f>'0'!$A$4</f>
        <v>………………..</v>
      </c>
      <c r="B3259" s="37">
        <f>'0'!$A$2</f>
        <v>46112</v>
      </c>
      <c r="C3259" s="37" t="s">
        <v>1243</v>
      </c>
      <c r="D3259" s="119" t="str">
        <f>IF(G3259="","",VLOOKUP(G3259,номенклатури!R:T,2,0))</f>
        <v/>
      </c>
      <c r="E3259" s="365" t="str">
        <f>IF(G3259="","",VLOOKUP(G3259,номенклатури!R:T,3,0))</f>
        <v/>
      </c>
      <c r="F3259" s="159" t="str">
        <f>IF(G3259="","",IF(ISERROR(VLOOKUP(G3259,номенклатури!V:V,1,0)),E3259*H3259,E3259*I3259))</f>
        <v/>
      </c>
      <c r="G3259" s="14"/>
      <c r="H3259" s="15"/>
      <c r="I3259" s="15"/>
      <c r="J3259" s="15"/>
      <c r="K3259" s="15"/>
      <c r="L3259" s="217"/>
      <c r="M3259" s="22"/>
      <c r="N3259" s="119" t="str">
        <f>IF(G3259="","",VLOOKUP(G3259,номенклатури!R:U,4,0))</f>
        <v/>
      </c>
      <c r="O3259" s="119" t="str">
        <f>IF(M3259="","",VLOOKUP(M3259,'14'!D:D,1,0))</f>
        <v/>
      </c>
    </row>
    <row r="3260" spans="1:15" ht="12.75" customHeight="1" x14ac:dyDescent="0.2">
      <c r="A3260" s="36" t="str">
        <f>'0'!$A$4</f>
        <v>………………..</v>
      </c>
      <c r="B3260" s="37">
        <f>'0'!$A$2</f>
        <v>46112</v>
      </c>
      <c r="C3260" s="37" t="s">
        <v>1243</v>
      </c>
      <c r="D3260" s="119" t="str">
        <f>IF(G3260="","",VLOOKUP(G3260,номенклатури!R:T,2,0))</f>
        <v/>
      </c>
      <c r="E3260" s="365" t="str">
        <f>IF(G3260="","",VLOOKUP(G3260,номенклатури!R:T,3,0))</f>
        <v/>
      </c>
      <c r="F3260" s="159" t="str">
        <f>IF(G3260="","",IF(ISERROR(VLOOKUP(G3260,номенклатури!V:V,1,0)),E3260*H3260,E3260*I3260))</f>
        <v/>
      </c>
      <c r="G3260" s="14"/>
      <c r="H3260" s="15"/>
      <c r="I3260" s="15"/>
      <c r="J3260" s="15"/>
      <c r="K3260" s="15"/>
      <c r="L3260" s="217"/>
      <c r="M3260" s="22"/>
      <c r="N3260" s="119" t="str">
        <f>IF(G3260="","",VLOOKUP(G3260,номенклатури!R:U,4,0))</f>
        <v/>
      </c>
      <c r="O3260" s="119" t="str">
        <f>IF(M3260="","",VLOOKUP(M3260,'14'!D:D,1,0))</f>
        <v/>
      </c>
    </row>
    <row r="3261" spans="1:15" ht="12.75" customHeight="1" x14ac:dyDescent="0.2">
      <c r="A3261" s="36" t="str">
        <f>'0'!$A$4</f>
        <v>………………..</v>
      </c>
      <c r="B3261" s="37">
        <f>'0'!$A$2</f>
        <v>46112</v>
      </c>
      <c r="C3261" s="37" t="s">
        <v>1243</v>
      </c>
      <c r="D3261" s="119" t="str">
        <f>IF(G3261="","",VLOOKUP(G3261,номенклатури!R:T,2,0))</f>
        <v/>
      </c>
      <c r="E3261" s="365" t="str">
        <f>IF(G3261="","",VLOOKUP(G3261,номенклатури!R:T,3,0))</f>
        <v/>
      </c>
      <c r="F3261" s="159" t="str">
        <f>IF(G3261="","",IF(ISERROR(VLOOKUP(G3261,номенклатури!V:V,1,0)),E3261*H3261,E3261*I3261))</f>
        <v/>
      </c>
      <c r="G3261" s="14"/>
      <c r="H3261" s="15"/>
      <c r="I3261" s="15"/>
      <c r="J3261" s="15"/>
      <c r="K3261" s="15"/>
      <c r="L3261" s="217"/>
      <c r="M3261" s="22"/>
      <c r="N3261" s="119" t="str">
        <f>IF(G3261="","",VLOOKUP(G3261,номенклатури!R:U,4,0))</f>
        <v/>
      </c>
      <c r="O3261" s="119" t="str">
        <f>IF(M3261="","",VLOOKUP(M3261,'14'!D:D,1,0))</f>
        <v/>
      </c>
    </row>
    <row r="3262" spans="1:15" ht="12.75" customHeight="1" x14ac:dyDescent="0.2">
      <c r="A3262" s="36" t="str">
        <f>'0'!$A$4</f>
        <v>………………..</v>
      </c>
      <c r="B3262" s="37">
        <f>'0'!$A$2</f>
        <v>46112</v>
      </c>
      <c r="C3262" s="37" t="s">
        <v>1243</v>
      </c>
      <c r="D3262" s="119" t="str">
        <f>IF(G3262="","",VLOOKUP(G3262,номенклатури!R:T,2,0))</f>
        <v/>
      </c>
      <c r="E3262" s="365" t="str">
        <f>IF(G3262="","",VLOOKUP(G3262,номенклатури!R:T,3,0))</f>
        <v/>
      </c>
      <c r="F3262" s="159" t="str">
        <f>IF(G3262="","",IF(ISERROR(VLOOKUP(G3262,номенклатури!V:V,1,0)),E3262*H3262,E3262*I3262))</f>
        <v/>
      </c>
      <c r="G3262" s="14"/>
      <c r="H3262" s="15"/>
      <c r="I3262" s="15"/>
      <c r="J3262" s="15"/>
      <c r="K3262" s="15"/>
      <c r="L3262" s="217"/>
      <c r="M3262" s="22"/>
      <c r="N3262" s="119" t="str">
        <f>IF(G3262="","",VLOOKUP(G3262,номенклатури!R:U,4,0))</f>
        <v/>
      </c>
      <c r="O3262" s="119" t="str">
        <f>IF(M3262="","",VLOOKUP(M3262,'14'!D:D,1,0))</f>
        <v/>
      </c>
    </row>
    <row r="3263" spans="1:15" ht="12.75" customHeight="1" x14ac:dyDescent="0.2">
      <c r="A3263" s="36" t="str">
        <f>'0'!$A$4</f>
        <v>………………..</v>
      </c>
      <c r="B3263" s="37">
        <f>'0'!$A$2</f>
        <v>46112</v>
      </c>
      <c r="C3263" s="37" t="s">
        <v>1243</v>
      </c>
      <c r="D3263" s="119" t="str">
        <f>IF(G3263="","",VLOOKUP(G3263,номенклатури!R:T,2,0))</f>
        <v/>
      </c>
      <c r="E3263" s="365" t="str">
        <f>IF(G3263="","",VLOOKUP(G3263,номенклатури!R:T,3,0))</f>
        <v/>
      </c>
      <c r="F3263" s="159" t="str">
        <f>IF(G3263="","",IF(ISERROR(VLOOKUP(G3263,номенклатури!V:V,1,0)),E3263*H3263,E3263*I3263))</f>
        <v/>
      </c>
      <c r="G3263" s="14"/>
      <c r="H3263" s="15"/>
      <c r="I3263" s="15"/>
      <c r="J3263" s="15"/>
      <c r="K3263" s="15"/>
      <c r="L3263" s="217"/>
      <c r="M3263" s="22"/>
      <c r="N3263" s="119" t="str">
        <f>IF(G3263="","",VLOOKUP(G3263,номенклатури!R:U,4,0))</f>
        <v/>
      </c>
      <c r="O3263" s="119" t="str">
        <f>IF(M3263="","",VLOOKUP(M3263,'14'!D:D,1,0))</f>
        <v/>
      </c>
    </row>
    <row r="3264" spans="1:15" ht="12.75" customHeight="1" x14ac:dyDescent="0.2">
      <c r="A3264" s="36" t="str">
        <f>'0'!$A$4</f>
        <v>………………..</v>
      </c>
      <c r="B3264" s="37">
        <f>'0'!$A$2</f>
        <v>46112</v>
      </c>
      <c r="C3264" s="37" t="s">
        <v>1243</v>
      </c>
      <c r="D3264" s="119" t="str">
        <f>IF(G3264="","",VLOOKUP(G3264,номенклатури!R:T,2,0))</f>
        <v/>
      </c>
      <c r="E3264" s="365" t="str">
        <f>IF(G3264="","",VLOOKUP(G3264,номенклатури!R:T,3,0))</f>
        <v/>
      </c>
      <c r="F3264" s="159" t="str">
        <f>IF(G3264="","",IF(ISERROR(VLOOKUP(G3264,номенклатури!V:V,1,0)),E3264*H3264,E3264*I3264))</f>
        <v/>
      </c>
      <c r="G3264" s="14"/>
      <c r="H3264" s="15"/>
      <c r="I3264" s="15"/>
      <c r="J3264" s="15"/>
      <c r="K3264" s="15"/>
      <c r="L3264" s="217"/>
      <c r="M3264" s="22"/>
      <c r="N3264" s="119" t="str">
        <f>IF(G3264="","",VLOOKUP(G3264,номенклатури!R:U,4,0))</f>
        <v/>
      </c>
      <c r="O3264" s="119" t="str">
        <f>IF(M3264="","",VLOOKUP(M3264,'14'!D:D,1,0))</f>
        <v/>
      </c>
    </row>
    <row r="3265" spans="1:15" ht="12.75" customHeight="1" x14ac:dyDescent="0.2">
      <c r="A3265" s="36" t="str">
        <f>'0'!$A$4</f>
        <v>………………..</v>
      </c>
      <c r="B3265" s="37">
        <f>'0'!$A$2</f>
        <v>46112</v>
      </c>
      <c r="C3265" s="37" t="s">
        <v>1243</v>
      </c>
      <c r="D3265" s="119" t="str">
        <f>IF(G3265="","",VLOOKUP(G3265,номенклатури!R:T,2,0))</f>
        <v/>
      </c>
      <c r="E3265" s="365" t="str">
        <f>IF(G3265="","",VLOOKUP(G3265,номенклатури!R:T,3,0))</f>
        <v/>
      </c>
      <c r="F3265" s="159" t="str">
        <f>IF(G3265="","",IF(ISERROR(VLOOKUP(G3265,номенклатури!V:V,1,0)),E3265*H3265,E3265*I3265))</f>
        <v/>
      </c>
      <c r="G3265" s="14"/>
      <c r="H3265" s="15"/>
      <c r="I3265" s="15"/>
      <c r="J3265" s="15"/>
      <c r="K3265" s="15"/>
      <c r="L3265" s="217"/>
      <c r="M3265" s="22"/>
      <c r="N3265" s="119" t="str">
        <f>IF(G3265="","",VLOOKUP(G3265,номенклатури!R:U,4,0))</f>
        <v/>
      </c>
      <c r="O3265" s="119" t="str">
        <f>IF(M3265="","",VLOOKUP(M3265,'14'!D:D,1,0))</f>
        <v/>
      </c>
    </row>
    <row r="3266" spans="1:15" ht="12.75" customHeight="1" x14ac:dyDescent="0.2">
      <c r="A3266" s="36" t="str">
        <f>'0'!$A$4</f>
        <v>………………..</v>
      </c>
      <c r="B3266" s="37">
        <f>'0'!$A$2</f>
        <v>46112</v>
      </c>
      <c r="C3266" s="37" t="s">
        <v>1243</v>
      </c>
      <c r="D3266" s="119" t="str">
        <f>IF(G3266="","",VLOOKUP(G3266,номенклатури!R:T,2,0))</f>
        <v/>
      </c>
      <c r="E3266" s="365" t="str">
        <f>IF(G3266="","",VLOOKUP(G3266,номенклатури!R:T,3,0))</f>
        <v/>
      </c>
      <c r="F3266" s="159" t="str">
        <f>IF(G3266="","",IF(ISERROR(VLOOKUP(G3266,номенклатури!V:V,1,0)),E3266*H3266,E3266*I3266))</f>
        <v/>
      </c>
      <c r="G3266" s="14"/>
      <c r="H3266" s="15"/>
      <c r="I3266" s="15"/>
      <c r="J3266" s="15"/>
      <c r="K3266" s="15"/>
      <c r="L3266" s="217"/>
      <c r="M3266" s="22"/>
      <c r="N3266" s="119" t="str">
        <f>IF(G3266="","",VLOOKUP(G3266,номенклатури!R:U,4,0))</f>
        <v/>
      </c>
      <c r="O3266" s="119" t="str">
        <f>IF(M3266="","",VLOOKUP(M3266,'14'!D:D,1,0))</f>
        <v/>
      </c>
    </row>
    <row r="3267" spans="1:15" ht="12.75" customHeight="1" x14ac:dyDescent="0.2">
      <c r="A3267" s="36" t="str">
        <f>'0'!$A$4</f>
        <v>………………..</v>
      </c>
      <c r="B3267" s="37">
        <f>'0'!$A$2</f>
        <v>46112</v>
      </c>
      <c r="C3267" s="37" t="s">
        <v>1243</v>
      </c>
      <c r="D3267" s="119" t="str">
        <f>IF(G3267="","",VLOOKUP(G3267,номенклатури!R:T,2,0))</f>
        <v/>
      </c>
      <c r="E3267" s="365" t="str">
        <f>IF(G3267="","",VLOOKUP(G3267,номенклатури!R:T,3,0))</f>
        <v/>
      </c>
      <c r="F3267" s="159" t="str">
        <f>IF(G3267="","",IF(ISERROR(VLOOKUP(G3267,номенклатури!V:V,1,0)),E3267*H3267,E3267*I3267))</f>
        <v/>
      </c>
      <c r="G3267" s="14"/>
      <c r="H3267" s="15"/>
      <c r="I3267" s="15"/>
      <c r="J3267" s="15"/>
      <c r="K3267" s="15"/>
      <c r="L3267" s="217"/>
      <c r="M3267" s="22"/>
      <c r="N3267" s="119" t="str">
        <f>IF(G3267="","",VLOOKUP(G3267,номенклатури!R:U,4,0))</f>
        <v/>
      </c>
      <c r="O3267" s="119" t="str">
        <f>IF(M3267="","",VLOOKUP(M3267,'14'!D:D,1,0))</f>
        <v/>
      </c>
    </row>
    <row r="3268" spans="1:15" ht="12.75" customHeight="1" x14ac:dyDescent="0.2">
      <c r="A3268" s="36" t="str">
        <f>'0'!$A$4</f>
        <v>………………..</v>
      </c>
      <c r="B3268" s="37">
        <f>'0'!$A$2</f>
        <v>46112</v>
      </c>
      <c r="C3268" s="37" t="s">
        <v>1243</v>
      </c>
      <c r="D3268" s="119" t="str">
        <f>IF(G3268="","",VLOOKUP(G3268,номенклатури!R:T,2,0))</f>
        <v/>
      </c>
      <c r="E3268" s="365" t="str">
        <f>IF(G3268="","",VLOOKUP(G3268,номенклатури!R:T,3,0))</f>
        <v/>
      </c>
      <c r="F3268" s="159" t="str">
        <f>IF(G3268="","",IF(ISERROR(VLOOKUP(G3268,номенклатури!V:V,1,0)),E3268*H3268,E3268*I3268))</f>
        <v/>
      </c>
      <c r="G3268" s="14"/>
      <c r="H3268" s="15"/>
      <c r="I3268" s="15"/>
      <c r="J3268" s="15"/>
      <c r="K3268" s="15"/>
      <c r="L3268" s="217"/>
      <c r="M3268" s="22"/>
      <c r="N3268" s="119" t="str">
        <f>IF(G3268="","",VLOOKUP(G3268,номенклатури!R:U,4,0))</f>
        <v/>
      </c>
      <c r="O3268" s="119" t="str">
        <f>IF(M3268="","",VLOOKUP(M3268,'14'!D:D,1,0))</f>
        <v/>
      </c>
    </row>
    <row r="3269" spans="1:15" ht="12.75" customHeight="1" x14ac:dyDescent="0.2">
      <c r="A3269" s="36" t="str">
        <f>'0'!$A$4</f>
        <v>………………..</v>
      </c>
      <c r="B3269" s="37">
        <f>'0'!$A$2</f>
        <v>46112</v>
      </c>
      <c r="C3269" s="37" t="s">
        <v>1243</v>
      </c>
      <c r="D3269" s="119" t="str">
        <f>IF(G3269="","",VLOOKUP(G3269,номенклатури!R:T,2,0))</f>
        <v/>
      </c>
      <c r="E3269" s="365" t="str">
        <f>IF(G3269="","",VLOOKUP(G3269,номенклатури!R:T,3,0))</f>
        <v/>
      </c>
      <c r="F3269" s="159" t="str">
        <f>IF(G3269="","",IF(ISERROR(VLOOKUP(G3269,номенклатури!V:V,1,0)),E3269*H3269,E3269*I3269))</f>
        <v/>
      </c>
      <c r="G3269" s="14"/>
      <c r="H3269" s="15"/>
      <c r="I3269" s="15"/>
      <c r="J3269" s="15"/>
      <c r="K3269" s="15"/>
      <c r="L3269" s="217"/>
      <c r="M3269" s="22"/>
      <c r="N3269" s="119" t="str">
        <f>IF(G3269="","",VLOOKUP(G3269,номенклатури!R:U,4,0))</f>
        <v/>
      </c>
      <c r="O3269" s="119" t="str">
        <f>IF(M3269="","",VLOOKUP(M3269,'14'!D:D,1,0))</f>
        <v/>
      </c>
    </row>
    <row r="3270" spans="1:15" ht="12.75" customHeight="1" x14ac:dyDescent="0.2">
      <c r="A3270" s="36" t="str">
        <f>'0'!$A$4</f>
        <v>………………..</v>
      </c>
      <c r="B3270" s="37">
        <f>'0'!$A$2</f>
        <v>46112</v>
      </c>
      <c r="C3270" s="37" t="s">
        <v>1243</v>
      </c>
      <c r="D3270" s="119" t="str">
        <f>IF(G3270="","",VLOOKUP(G3270,номенклатури!R:T,2,0))</f>
        <v/>
      </c>
      <c r="E3270" s="365" t="str">
        <f>IF(G3270="","",VLOOKUP(G3270,номенклатури!R:T,3,0))</f>
        <v/>
      </c>
      <c r="F3270" s="159" t="str">
        <f>IF(G3270="","",IF(ISERROR(VLOOKUP(G3270,номенклатури!V:V,1,0)),E3270*H3270,E3270*I3270))</f>
        <v/>
      </c>
      <c r="G3270" s="14"/>
      <c r="H3270" s="15"/>
      <c r="I3270" s="15"/>
      <c r="J3270" s="15"/>
      <c r="K3270" s="15"/>
      <c r="L3270" s="217"/>
      <c r="M3270" s="22"/>
      <c r="N3270" s="119" t="str">
        <f>IF(G3270="","",VLOOKUP(G3270,номенклатури!R:U,4,0))</f>
        <v/>
      </c>
      <c r="O3270" s="119" t="str">
        <f>IF(M3270="","",VLOOKUP(M3270,'14'!D:D,1,0))</f>
        <v/>
      </c>
    </row>
    <row r="3271" spans="1:15" ht="12.75" customHeight="1" x14ac:dyDescent="0.2">
      <c r="A3271" s="36" t="str">
        <f>'0'!$A$4</f>
        <v>………………..</v>
      </c>
      <c r="B3271" s="37">
        <f>'0'!$A$2</f>
        <v>46112</v>
      </c>
      <c r="C3271" s="37" t="s">
        <v>1243</v>
      </c>
      <c r="D3271" s="119" t="str">
        <f>IF(G3271="","",VLOOKUP(G3271,номенклатури!R:T,2,0))</f>
        <v/>
      </c>
      <c r="E3271" s="365" t="str">
        <f>IF(G3271="","",VLOOKUP(G3271,номенклатури!R:T,3,0))</f>
        <v/>
      </c>
      <c r="F3271" s="159" t="str">
        <f>IF(G3271="","",IF(ISERROR(VLOOKUP(G3271,номенклатури!V:V,1,0)),E3271*H3271,E3271*I3271))</f>
        <v/>
      </c>
      <c r="G3271" s="14"/>
      <c r="H3271" s="15"/>
      <c r="I3271" s="15"/>
      <c r="J3271" s="15"/>
      <c r="K3271" s="15"/>
      <c r="L3271" s="217"/>
      <c r="M3271" s="22"/>
      <c r="N3271" s="119" t="str">
        <f>IF(G3271="","",VLOOKUP(G3271,номенклатури!R:U,4,0))</f>
        <v/>
      </c>
      <c r="O3271" s="119" t="str">
        <f>IF(M3271="","",VLOOKUP(M3271,'14'!D:D,1,0))</f>
        <v/>
      </c>
    </row>
    <row r="3272" spans="1:15" ht="12.75" customHeight="1" x14ac:dyDescent="0.2">
      <c r="A3272" s="36" t="str">
        <f>'0'!$A$4</f>
        <v>………………..</v>
      </c>
      <c r="B3272" s="37">
        <f>'0'!$A$2</f>
        <v>46112</v>
      </c>
      <c r="C3272" s="37" t="s">
        <v>1243</v>
      </c>
      <c r="D3272" s="119" t="str">
        <f>IF(G3272="","",VLOOKUP(G3272,номенклатури!R:T,2,0))</f>
        <v/>
      </c>
      <c r="E3272" s="365" t="str">
        <f>IF(G3272="","",VLOOKUP(G3272,номенклатури!R:T,3,0))</f>
        <v/>
      </c>
      <c r="F3272" s="159" t="str">
        <f>IF(G3272="","",IF(ISERROR(VLOOKUP(G3272,номенклатури!V:V,1,0)),E3272*H3272,E3272*I3272))</f>
        <v/>
      </c>
      <c r="G3272" s="14"/>
      <c r="H3272" s="15"/>
      <c r="I3272" s="15"/>
      <c r="J3272" s="15"/>
      <c r="K3272" s="15"/>
      <c r="L3272" s="217"/>
      <c r="M3272" s="22"/>
      <c r="N3272" s="119" t="str">
        <f>IF(G3272="","",VLOOKUP(G3272,номенклатури!R:U,4,0))</f>
        <v/>
      </c>
      <c r="O3272" s="119" t="str">
        <f>IF(M3272="","",VLOOKUP(M3272,'14'!D:D,1,0))</f>
        <v/>
      </c>
    </row>
    <row r="3273" spans="1:15" ht="12.75" customHeight="1" x14ac:dyDescent="0.2">
      <c r="A3273" s="36" t="str">
        <f>'0'!$A$4</f>
        <v>………………..</v>
      </c>
      <c r="B3273" s="37">
        <f>'0'!$A$2</f>
        <v>46112</v>
      </c>
      <c r="C3273" s="37" t="s">
        <v>1243</v>
      </c>
      <c r="D3273" s="119" t="str">
        <f>IF(G3273="","",VLOOKUP(G3273,номенклатури!R:T,2,0))</f>
        <v/>
      </c>
      <c r="E3273" s="365" t="str">
        <f>IF(G3273="","",VLOOKUP(G3273,номенклатури!R:T,3,0))</f>
        <v/>
      </c>
      <c r="F3273" s="159" t="str">
        <f>IF(G3273="","",IF(ISERROR(VLOOKUP(G3273,номенклатури!V:V,1,0)),E3273*H3273,E3273*I3273))</f>
        <v/>
      </c>
      <c r="G3273" s="14"/>
      <c r="H3273" s="15"/>
      <c r="I3273" s="15"/>
      <c r="J3273" s="15"/>
      <c r="K3273" s="15"/>
      <c r="L3273" s="217"/>
      <c r="M3273" s="22"/>
      <c r="N3273" s="119" t="str">
        <f>IF(G3273="","",VLOOKUP(G3273,номенклатури!R:U,4,0))</f>
        <v/>
      </c>
      <c r="O3273" s="119" t="str">
        <f>IF(M3273="","",VLOOKUP(M3273,'14'!D:D,1,0))</f>
        <v/>
      </c>
    </row>
    <row r="3274" spans="1:15" ht="12.75" customHeight="1" x14ac:dyDescent="0.2">
      <c r="A3274" s="36" t="str">
        <f>'0'!$A$4</f>
        <v>………………..</v>
      </c>
      <c r="B3274" s="37">
        <f>'0'!$A$2</f>
        <v>46112</v>
      </c>
      <c r="C3274" s="37" t="s">
        <v>1243</v>
      </c>
      <c r="D3274" s="119" t="str">
        <f>IF(G3274="","",VLOOKUP(G3274,номенклатури!R:T,2,0))</f>
        <v/>
      </c>
      <c r="E3274" s="365" t="str">
        <f>IF(G3274="","",VLOOKUP(G3274,номенклатури!R:T,3,0))</f>
        <v/>
      </c>
      <c r="F3274" s="159" t="str">
        <f>IF(G3274="","",IF(ISERROR(VLOOKUP(G3274,номенклатури!V:V,1,0)),E3274*H3274,E3274*I3274))</f>
        <v/>
      </c>
      <c r="G3274" s="14"/>
      <c r="H3274" s="15"/>
      <c r="I3274" s="15"/>
      <c r="J3274" s="15"/>
      <c r="K3274" s="15"/>
      <c r="L3274" s="217"/>
      <c r="M3274" s="22"/>
      <c r="N3274" s="119" t="str">
        <f>IF(G3274="","",VLOOKUP(G3274,номенклатури!R:U,4,0))</f>
        <v/>
      </c>
      <c r="O3274" s="119" t="str">
        <f>IF(M3274="","",VLOOKUP(M3274,'14'!D:D,1,0))</f>
        <v/>
      </c>
    </row>
    <row r="3275" spans="1:15" ht="12.75" customHeight="1" x14ac:dyDescent="0.2">
      <c r="A3275" s="36" t="str">
        <f>'0'!$A$4</f>
        <v>………………..</v>
      </c>
      <c r="B3275" s="37">
        <f>'0'!$A$2</f>
        <v>46112</v>
      </c>
      <c r="C3275" s="37" t="s">
        <v>1243</v>
      </c>
      <c r="D3275" s="119" t="str">
        <f>IF(G3275="","",VLOOKUP(G3275,номенклатури!R:T,2,0))</f>
        <v/>
      </c>
      <c r="E3275" s="365" t="str">
        <f>IF(G3275="","",VLOOKUP(G3275,номенклатури!R:T,3,0))</f>
        <v/>
      </c>
      <c r="F3275" s="159" t="str">
        <f>IF(G3275="","",IF(ISERROR(VLOOKUP(G3275,номенклатури!V:V,1,0)),E3275*H3275,E3275*I3275))</f>
        <v/>
      </c>
      <c r="G3275" s="14"/>
      <c r="H3275" s="15"/>
      <c r="I3275" s="15"/>
      <c r="J3275" s="15"/>
      <c r="K3275" s="15"/>
      <c r="L3275" s="217"/>
      <c r="M3275" s="22"/>
      <c r="N3275" s="119" t="str">
        <f>IF(G3275="","",VLOOKUP(G3275,номенклатури!R:U,4,0))</f>
        <v/>
      </c>
      <c r="O3275" s="119" t="str">
        <f>IF(M3275="","",VLOOKUP(M3275,'14'!D:D,1,0))</f>
        <v/>
      </c>
    </row>
    <row r="3276" spans="1:15" ht="12.75" customHeight="1" x14ac:dyDescent="0.2">
      <c r="A3276" s="36" t="str">
        <f>'0'!$A$4</f>
        <v>………………..</v>
      </c>
      <c r="B3276" s="37">
        <f>'0'!$A$2</f>
        <v>46112</v>
      </c>
      <c r="C3276" s="37" t="s">
        <v>1243</v>
      </c>
      <c r="D3276" s="119" t="str">
        <f>IF(G3276="","",VLOOKUP(G3276,номенклатури!R:T,2,0))</f>
        <v/>
      </c>
      <c r="E3276" s="365" t="str">
        <f>IF(G3276="","",VLOOKUP(G3276,номенклатури!R:T,3,0))</f>
        <v/>
      </c>
      <c r="F3276" s="159" t="str">
        <f>IF(G3276="","",IF(ISERROR(VLOOKUP(G3276,номенклатури!V:V,1,0)),E3276*H3276,E3276*I3276))</f>
        <v/>
      </c>
      <c r="G3276" s="14"/>
      <c r="H3276" s="15"/>
      <c r="I3276" s="15"/>
      <c r="J3276" s="15"/>
      <c r="K3276" s="15"/>
      <c r="L3276" s="217"/>
      <c r="M3276" s="22"/>
      <c r="N3276" s="119" t="str">
        <f>IF(G3276="","",VLOOKUP(G3276,номенклатури!R:U,4,0))</f>
        <v/>
      </c>
      <c r="O3276" s="119" t="str">
        <f>IF(M3276="","",VLOOKUP(M3276,'14'!D:D,1,0))</f>
        <v/>
      </c>
    </row>
    <row r="3277" spans="1:15" ht="12.75" customHeight="1" x14ac:dyDescent="0.2">
      <c r="A3277" s="36" t="str">
        <f>'0'!$A$4</f>
        <v>………………..</v>
      </c>
      <c r="B3277" s="37">
        <f>'0'!$A$2</f>
        <v>46112</v>
      </c>
      <c r="C3277" s="37" t="s">
        <v>1243</v>
      </c>
      <c r="D3277" s="119" t="str">
        <f>IF(G3277="","",VLOOKUP(G3277,номенклатури!R:T,2,0))</f>
        <v/>
      </c>
      <c r="E3277" s="365" t="str">
        <f>IF(G3277="","",VLOOKUP(G3277,номенклатури!R:T,3,0))</f>
        <v/>
      </c>
      <c r="F3277" s="159" t="str">
        <f>IF(G3277="","",IF(ISERROR(VLOOKUP(G3277,номенклатури!V:V,1,0)),E3277*H3277,E3277*I3277))</f>
        <v/>
      </c>
      <c r="G3277" s="14"/>
      <c r="H3277" s="15"/>
      <c r="I3277" s="15"/>
      <c r="J3277" s="15"/>
      <c r="K3277" s="15"/>
      <c r="L3277" s="217"/>
      <c r="M3277" s="22"/>
      <c r="N3277" s="119" t="str">
        <f>IF(G3277="","",VLOOKUP(G3277,номенклатури!R:U,4,0))</f>
        <v/>
      </c>
      <c r="O3277" s="119" t="str">
        <f>IF(M3277="","",VLOOKUP(M3277,'14'!D:D,1,0))</f>
        <v/>
      </c>
    </row>
    <row r="3278" spans="1:15" ht="12.75" customHeight="1" x14ac:dyDescent="0.2">
      <c r="A3278" s="36" t="str">
        <f>'0'!$A$4</f>
        <v>………………..</v>
      </c>
      <c r="B3278" s="37">
        <f>'0'!$A$2</f>
        <v>46112</v>
      </c>
      <c r="C3278" s="37" t="s">
        <v>1243</v>
      </c>
      <c r="D3278" s="119" t="str">
        <f>IF(G3278="","",VLOOKUP(G3278,номенклатури!R:T,2,0))</f>
        <v/>
      </c>
      <c r="E3278" s="365" t="str">
        <f>IF(G3278="","",VLOOKUP(G3278,номенклатури!R:T,3,0))</f>
        <v/>
      </c>
      <c r="F3278" s="159" t="str">
        <f>IF(G3278="","",IF(ISERROR(VLOOKUP(G3278,номенклатури!V:V,1,0)),E3278*H3278,E3278*I3278))</f>
        <v/>
      </c>
      <c r="G3278" s="14"/>
      <c r="H3278" s="15"/>
      <c r="I3278" s="15"/>
      <c r="J3278" s="15"/>
      <c r="K3278" s="15"/>
      <c r="L3278" s="217"/>
      <c r="M3278" s="22"/>
      <c r="N3278" s="119" t="str">
        <f>IF(G3278="","",VLOOKUP(G3278,номенклатури!R:U,4,0))</f>
        <v/>
      </c>
      <c r="O3278" s="119" t="str">
        <f>IF(M3278="","",VLOOKUP(M3278,'14'!D:D,1,0))</f>
        <v/>
      </c>
    </row>
    <row r="3279" spans="1:15" ht="12.75" customHeight="1" x14ac:dyDescent="0.2">
      <c r="A3279" s="36" t="str">
        <f>'0'!$A$4</f>
        <v>………………..</v>
      </c>
      <c r="B3279" s="37">
        <f>'0'!$A$2</f>
        <v>46112</v>
      </c>
      <c r="C3279" s="37" t="s">
        <v>1243</v>
      </c>
      <c r="D3279" s="119" t="str">
        <f>IF(G3279="","",VLOOKUP(G3279,номенклатури!R:T,2,0))</f>
        <v/>
      </c>
      <c r="E3279" s="365" t="str">
        <f>IF(G3279="","",VLOOKUP(G3279,номенклатури!R:T,3,0))</f>
        <v/>
      </c>
      <c r="F3279" s="159" t="str">
        <f>IF(G3279="","",IF(ISERROR(VLOOKUP(G3279,номенклатури!V:V,1,0)),E3279*H3279,E3279*I3279))</f>
        <v/>
      </c>
      <c r="G3279" s="14"/>
      <c r="H3279" s="15"/>
      <c r="I3279" s="15"/>
      <c r="J3279" s="15"/>
      <c r="K3279" s="15"/>
      <c r="L3279" s="217"/>
      <c r="M3279" s="22"/>
      <c r="N3279" s="119" t="str">
        <f>IF(G3279="","",VLOOKUP(G3279,номенклатури!R:U,4,0))</f>
        <v/>
      </c>
      <c r="O3279" s="119" t="str">
        <f>IF(M3279="","",VLOOKUP(M3279,'14'!D:D,1,0))</f>
        <v/>
      </c>
    </row>
    <row r="3280" spans="1:15" ht="12.75" customHeight="1" x14ac:dyDescent="0.2">
      <c r="A3280" s="36" t="str">
        <f>'0'!$A$4</f>
        <v>………………..</v>
      </c>
      <c r="B3280" s="37">
        <f>'0'!$A$2</f>
        <v>46112</v>
      </c>
      <c r="C3280" s="37" t="s">
        <v>1243</v>
      </c>
      <c r="D3280" s="119" t="str">
        <f>IF(G3280="","",VLOOKUP(G3280,номенклатури!R:T,2,0))</f>
        <v/>
      </c>
      <c r="E3280" s="365" t="str">
        <f>IF(G3280="","",VLOOKUP(G3280,номенклатури!R:T,3,0))</f>
        <v/>
      </c>
      <c r="F3280" s="159" t="str">
        <f>IF(G3280="","",IF(ISERROR(VLOOKUP(G3280,номенклатури!V:V,1,0)),E3280*H3280,E3280*I3280))</f>
        <v/>
      </c>
      <c r="G3280" s="14"/>
      <c r="H3280" s="15"/>
      <c r="I3280" s="15"/>
      <c r="J3280" s="15"/>
      <c r="K3280" s="15"/>
      <c r="L3280" s="217"/>
      <c r="M3280" s="22"/>
      <c r="N3280" s="119" t="str">
        <f>IF(G3280="","",VLOOKUP(G3280,номенклатури!R:U,4,0))</f>
        <v/>
      </c>
      <c r="O3280" s="119" t="str">
        <f>IF(M3280="","",VLOOKUP(M3280,'14'!D:D,1,0))</f>
        <v/>
      </c>
    </row>
    <row r="3281" spans="1:15" ht="12.75" customHeight="1" x14ac:dyDescent="0.2">
      <c r="A3281" s="36" t="str">
        <f>'0'!$A$4</f>
        <v>………………..</v>
      </c>
      <c r="B3281" s="37">
        <f>'0'!$A$2</f>
        <v>46112</v>
      </c>
      <c r="C3281" s="37" t="s">
        <v>1243</v>
      </c>
      <c r="D3281" s="119" t="str">
        <f>IF(G3281="","",VLOOKUP(G3281,номенклатури!R:T,2,0))</f>
        <v/>
      </c>
      <c r="E3281" s="365" t="str">
        <f>IF(G3281="","",VLOOKUP(G3281,номенклатури!R:T,3,0))</f>
        <v/>
      </c>
      <c r="F3281" s="159" t="str">
        <f>IF(G3281="","",IF(ISERROR(VLOOKUP(G3281,номенклатури!V:V,1,0)),E3281*H3281,E3281*I3281))</f>
        <v/>
      </c>
      <c r="G3281" s="14"/>
      <c r="H3281" s="15"/>
      <c r="I3281" s="15"/>
      <c r="J3281" s="15"/>
      <c r="K3281" s="15"/>
      <c r="L3281" s="217"/>
      <c r="M3281" s="22"/>
      <c r="N3281" s="119" t="str">
        <f>IF(G3281="","",VLOOKUP(G3281,номенклатури!R:U,4,0))</f>
        <v/>
      </c>
      <c r="O3281" s="119" t="str">
        <f>IF(M3281="","",VLOOKUP(M3281,'14'!D:D,1,0))</f>
        <v/>
      </c>
    </row>
    <row r="3282" spans="1:15" ht="12.75" customHeight="1" x14ac:dyDescent="0.2">
      <c r="A3282" s="36" t="str">
        <f>'0'!$A$4</f>
        <v>………………..</v>
      </c>
      <c r="B3282" s="37">
        <f>'0'!$A$2</f>
        <v>46112</v>
      </c>
      <c r="C3282" s="37" t="s">
        <v>1243</v>
      </c>
      <c r="D3282" s="119" t="str">
        <f>IF(G3282="","",VLOOKUP(G3282,номенклатури!R:T,2,0))</f>
        <v/>
      </c>
      <c r="E3282" s="365" t="str">
        <f>IF(G3282="","",VLOOKUP(G3282,номенклатури!R:T,3,0))</f>
        <v/>
      </c>
      <c r="F3282" s="159" t="str">
        <f>IF(G3282="","",IF(ISERROR(VLOOKUP(G3282,номенклатури!V:V,1,0)),E3282*H3282,E3282*I3282))</f>
        <v/>
      </c>
      <c r="G3282" s="14"/>
      <c r="H3282" s="15"/>
      <c r="I3282" s="15"/>
      <c r="J3282" s="15"/>
      <c r="K3282" s="15"/>
      <c r="L3282" s="217"/>
      <c r="M3282" s="22"/>
      <c r="N3282" s="119" t="str">
        <f>IF(G3282="","",VLOOKUP(G3282,номенклатури!R:U,4,0))</f>
        <v/>
      </c>
      <c r="O3282" s="119" t="str">
        <f>IF(M3282="","",VLOOKUP(M3282,'14'!D:D,1,0))</f>
        <v/>
      </c>
    </row>
    <row r="3283" spans="1:15" ht="12.75" customHeight="1" x14ac:dyDescent="0.2">
      <c r="A3283" s="36" t="str">
        <f>'0'!$A$4</f>
        <v>………………..</v>
      </c>
      <c r="B3283" s="37">
        <f>'0'!$A$2</f>
        <v>46112</v>
      </c>
      <c r="C3283" s="37" t="s">
        <v>1243</v>
      </c>
      <c r="D3283" s="119" t="str">
        <f>IF(G3283="","",VLOOKUP(G3283,номенклатури!R:T,2,0))</f>
        <v/>
      </c>
      <c r="E3283" s="365" t="str">
        <f>IF(G3283="","",VLOOKUP(G3283,номенклатури!R:T,3,0))</f>
        <v/>
      </c>
      <c r="F3283" s="159" t="str">
        <f>IF(G3283="","",IF(ISERROR(VLOOKUP(G3283,номенклатури!V:V,1,0)),E3283*H3283,E3283*I3283))</f>
        <v/>
      </c>
      <c r="G3283" s="14"/>
      <c r="H3283" s="15"/>
      <c r="I3283" s="15"/>
      <c r="J3283" s="15"/>
      <c r="K3283" s="15"/>
      <c r="L3283" s="217"/>
      <c r="M3283" s="22"/>
      <c r="N3283" s="119" t="str">
        <f>IF(G3283="","",VLOOKUP(G3283,номенклатури!R:U,4,0))</f>
        <v/>
      </c>
      <c r="O3283" s="119" t="str">
        <f>IF(M3283="","",VLOOKUP(M3283,'14'!D:D,1,0))</f>
        <v/>
      </c>
    </row>
    <row r="3284" spans="1:15" ht="12.75" customHeight="1" x14ac:dyDescent="0.2">
      <c r="A3284" s="36" t="str">
        <f>'0'!$A$4</f>
        <v>………………..</v>
      </c>
      <c r="B3284" s="37">
        <f>'0'!$A$2</f>
        <v>46112</v>
      </c>
      <c r="C3284" s="37" t="s">
        <v>1243</v>
      </c>
      <c r="D3284" s="119" t="str">
        <f>IF(G3284="","",VLOOKUP(G3284,номенклатури!R:T,2,0))</f>
        <v/>
      </c>
      <c r="E3284" s="365" t="str">
        <f>IF(G3284="","",VLOOKUP(G3284,номенклатури!R:T,3,0))</f>
        <v/>
      </c>
      <c r="F3284" s="159" t="str">
        <f>IF(G3284="","",IF(ISERROR(VLOOKUP(G3284,номенклатури!V:V,1,0)),E3284*H3284,E3284*I3284))</f>
        <v/>
      </c>
      <c r="G3284" s="14"/>
      <c r="H3284" s="15"/>
      <c r="I3284" s="15"/>
      <c r="J3284" s="15"/>
      <c r="K3284" s="15"/>
      <c r="L3284" s="217"/>
      <c r="M3284" s="22"/>
      <c r="N3284" s="119" t="str">
        <f>IF(G3284="","",VLOOKUP(G3284,номенклатури!R:U,4,0))</f>
        <v/>
      </c>
      <c r="O3284" s="119" t="str">
        <f>IF(M3284="","",VLOOKUP(M3284,'14'!D:D,1,0))</f>
        <v/>
      </c>
    </row>
    <row r="3285" spans="1:15" ht="12.75" customHeight="1" x14ac:dyDescent="0.2">
      <c r="A3285" s="36" t="str">
        <f>'0'!$A$4</f>
        <v>………………..</v>
      </c>
      <c r="B3285" s="37">
        <f>'0'!$A$2</f>
        <v>46112</v>
      </c>
      <c r="C3285" s="37" t="s">
        <v>1243</v>
      </c>
      <c r="D3285" s="119" t="str">
        <f>IF(G3285="","",VLOOKUP(G3285,номенклатури!R:T,2,0))</f>
        <v/>
      </c>
      <c r="E3285" s="365" t="str">
        <f>IF(G3285="","",VLOOKUP(G3285,номенклатури!R:T,3,0))</f>
        <v/>
      </c>
      <c r="F3285" s="159" t="str">
        <f>IF(G3285="","",IF(ISERROR(VLOOKUP(G3285,номенклатури!V:V,1,0)),E3285*H3285,E3285*I3285))</f>
        <v/>
      </c>
      <c r="G3285" s="14"/>
      <c r="H3285" s="15"/>
      <c r="I3285" s="15"/>
      <c r="J3285" s="15"/>
      <c r="K3285" s="15"/>
      <c r="L3285" s="217"/>
      <c r="M3285" s="22"/>
      <c r="N3285" s="119" t="str">
        <f>IF(G3285="","",VLOOKUP(G3285,номенклатури!R:U,4,0))</f>
        <v/>
      </c>
      <c r="O3285" s="119" t="str">
        <f>IF(M3285="","",VLOOKUP(M3285,'14'!D:D,1,0))</f>
        <v/>
      </c>
    </row>
    <row r="3286" spans="1:15" ht="12.75" customHeight="1" x14ac:dyDescent="0.2">
      <c r="A3286" s="36" t="str">
        <f>'0'!$A$4</f>
        <v>………………..</v>
      </c>
      <c r="B3286" s="37">
        <f>'0'!$A$2</f>
        <v>46112</v>
      </c>
      <c r="C3286" s="37" t="s">
        <v>1243</v>
      </c>
      <c r="D3286" s="119" t="str">
        <f>IF(G3286="","",VLOOKUP(G3286,номенклатури!R:T,2,0))</f>
        <v/>
      </c>
      <c r="E3286" s="365" t="str">
        <f>IF(G3286="","",VLOOKUP(G3286,номенклатури!R:T,3,0))</f>
        <v/>
      </c>
      <c r="F3286" s="159" t="str">
        <f>IF(G3286="","",IF(ISERROR(VLOOKUP(G3286,номенклатури!V:V,1,0)),E3286*H3286,E3286*I3286))</f>
        <v/>
      </c>
      <c r="G3286" s="14"/>
      <c r="H3286" s="15"/>
      <c r="I3286" s="15"/>
      <c r="J3286" s="15"/>
      <c r="K3286" s="15"/>
      <c r="L3286" s="217"/>
      <c r="M3286" s="22"/>
      <c r="N3286" s="119" t="str">
        <f>IF(G3286="","",VLOOKUP(G3286,номенклатури!R:U,4,0))</f>
        <v/>
      </c>
      <c r="O3286" s="119" t="str">
        <f>IF(M3286="","",VLOOKUP(M3286,'14'!D:D,1,0))</f>
        <v/>
      </c>
    </row>
    <row r="3287" spans="1:15" ht="12.75" customHeight="1" x14ac:dyDescent="0.2">
      <c r="A3287" s="36" t="str">
        <f>'0'!$A$4</f>
        <v>………………..</v>
      </c>
      <c r="B3287" s="37">
        <f>'0'!$A$2</f>
        <v>46112</v>
      </c>
      <c r="C3287" s="37" t="s">
        <v>1243</v>
      </c>
      <c r="D3287" s="119" t="str">
        <f>IF(G3287="","",VLOOKUP(G3287,номенклатури!R:T,2,0))</f>
        <v/>
      </c>
      <c r="E3287" s="365" t="str">
        <f>IF(G3287="","",VLOOKUP(G3287,номенклатури!R:T,3,0))</f>
        <v/>
      </c>
      <c r="F3287" s="159" t="str">
        <f>IF(G3287="","",IF(ISERROR(VLOOKUP(G3287,номенклатури!V:V,1,0)),E3287*H3287,E3287*I3287))</f>
        <v/>
      </c>
      <c r="G3287" s="14"/>
      <c r="H3287" s="15"/>
      <c r="I3287" s="15"/>
      <c r="J3287" s="15"/>
      <c r="K3287" s="15"/>
      <c r="L3287" s="217"/>
      <c r="M3287" s="22"/>
      <c r="N3287" s="119" t="str">
        <f>IF(G3287="","",VLOOKUP(G3287,номенклатури!R:U,4,0))</f>
        <v/>
      </c>
      <c r="O3287" s="119" t="str">
        <f>IF(M3287="","",VLOOKUP(M3287,'14'!D:D,1,0))</f>
        <v/>
      </c>
    </row>
    <row r="3288" spans="1:15" ht="12.75" customHeight="1" x14ac:dyDescent="0.2">
      <c r="A3288" s="36" t="str">
        <f>'0'!$A$4</f>
        <v>………………..</v>
      </c>
      <c r="B3288" s="37">
        <f>'0'!$A$2</f>
        <v>46112</v>
      </c>
      <c r="C3288" s="37" t="s">
        <v>1243</v>
      </c>
      <c r="D3288" s="119" t="str">
        <f>IF(G3288="","",VLOOKUP(G3288,номенклатури!R:T,2,0))</f>
        <v/>
      </c>
      <c r="E3288" s="365" t="str">
        <f>IF(G3288="","",VLOOKUP(G3288,номенклатури!R:T,3,0))</f>
        <v/>
      </c>
      <c r="F3288" s="159" t="str">
        <f>IF(G3288="","",IF(ISERROR(VLOOKUP(G3288,номенклатури!V:V,1,0)),E3288*H3288,E3288*I3288))</f>
        <v/>
      </c>
      <c r="G3288" s="14"/>
      <c r="H3288" s="15"/>
      <c r="I3288" s="15"/>
      <c r="J3288" s="15"/>
      <c r="K3288" s="15"/>
      <c r="L3288" s="217"/>
      <c r="M3288" s="22"/>
      <c r="N3288" s="119" t="str">
        <f>IF(G3288="","",VLOOKUP(G3288,номенклатури!R:U,4,0))</f>
        <v/>
      </c>
      <c r="O3288" s="119" t="str">
        <f>IF(M3288="","",VLOOKUP(M3288,'14'!D:D,1,0))</f>
        <v/>
      </c>
    </row>
    <row r="3289" spans="1:15" ht="12.75" customHeight="1" x14ac:dyDescent="0.2">
      <c r="A3289" s="36" t="str">
        <f>'0'!$A$4</f>
        <v>………………..</v>
      </c>
      <c r="B3289" s="37">
        <f>'0'!$A$2</f>
        <v>46112</v>
      </c>
      <c r="C3289" s="37" t="s">
        <v>1243</v>
      </c>
      <c r="D3289" s="119" t="str">
        <f>IF(G3289="","",VLOOKUP(G3289,номенклатури!R:T,2,0))</f>
        <v/>
      </c>
      <c r="E3289" s="365" t="str">
        <f>IF(G3289="","",VLOOKUP(G3289,номенклатури!R:T,3,0))</f>
        <v/>
      </c>
      <c r="F3289" s="159" t="str">
        <f>IF(G3289="","",IF(ISERROR(VLOOKUP(G3289,номенклатури!V:V,1,0)),E3289*H3289,E3289*I3289))</f>
        <v/>
      </c>
      <c r="G3289" s="14"/>
      <c r="H3289" s="15"/>
      <c r="I3289" s="15"/>
      <c r="J3289" s="15"/>
      <c r="K3289" s="15"/>
      <c r="L3289" s="217"/>
      <c r="M3289" s="22"/>
      <c r="N3289" s="119" t="str">
        <f>IF(G3289="","",VLOOKUP(G3289,номенклатури!R:U,4,0))</f>
        <v/>
      </c>
      <c r="O3289" s="119" t="str">
        <f>IF(M3289="","",VLOOKUP(M3289,'14'!D:D,1,0))</f>
        <v/>
      </c>
    </row>
    <row r="3290" spans="1:15" ht="12.75" customHeight="1" x14ac:dyDescent="0.2">
      <c r="A3290" s="36" t="str">
        <f>'0'!$A$4</f>
        <v>………………..</v>
      </c>
      <c r="B3290" s="37">
        <f>'0'!$A$2</f>
        <v>46112</v>
      </c>
      <c r="C3290" s="37" t="s">
        <v>1243</v>
      </c>
      <c r="D3290" s="119" t="str">
        <f>IF(G3290="","",VLOOKUP(G3290,номенклатури!R:T,2,0))</f>
        <v/>
      </c>
      <c r="E3290" s="365" t="str">
        <f>IF(G3290="","",VLOOKUP(G3290,номенклатури!R:T,3,0))</f>
        <v/>
      </c>
      <c r="F3290" s="159" t="str">
        <f>IF(G3290="","",IF(ISERROR(VLOOKUP(G3290,номенклатури!V:V,1,0)),E3290*H3290,E3290*I3290))</f>
        <v/>
      </c>
      <c r="G3290" s="14"/>
      <c r="H3290" s="15"/>
      <c r="I3290" s="15"/>
      <c r="J3290" s="15"/>
      <c r="K3290" s="15"/>
      <c r="L3290" s="217"/>
      <c r="M3290" s="22"/>
      <c r="N3290" s="119" t="str">
        <f>IF(G3290="","",VLOOKUP(G3290,номенклатури!R:U,4,0))</f>
        <v/>
      </c>
      <c r="O3290" s="119" t="str">
        <f>IF(M3290="","",VLOOKUP(M3290,'14'!D:D,1,0))</f>
        <v/>
      </c>
    </row>
    <row r="3291" spans="1:15" ht="12.75" customHeight="1" x14ac:dyDescent="0.2">
      <c r="A3291" s="36" t="str">
        <f>'0'!$A$4</f>
        <v>………………..</v>
      </c>
      <c r="B3291" s="37">
        <f>'0'!$A$2</f>
        <v>46112</v>
      </c>
      <c r="C3291" s="37" t="s">
        <v>1243</v>
      </c>
      <c r="D3291" s="119" t="str">
        <f>IF(G3291="","",VLOOKUP(G3291,номенклатури!R:T,2,0))</f>
        <v/>
      </c>
      <c r="E3291" s="365" t="str">
        <f>IF(G3291="","",VLOOKUP(G3291,номенклатури!R:T,3,0))</f>
        <v/>
      </c>
      <c r="F3291" s="159" t="str">
        <f>IF(G3291="","",IF(ISERROR(VLOOKUP(G3291,номенклатури!V:V,1,0)),E3291*H3291,E3291*I3291))</f>
        <v/>
      </c>
      <c r="G3291" s="14"/>
      <c r="H3291" s="15"/>
      <c r="I3291" s="15"/>
      <c r="J3291" s="15"/>
      <c r="K3291" s="15"/>
      <c r="L3291" s="217"/>
      <c r="M3291" s="22"/>
      <c r="N3291" s="119" t="str">
        <f>IF(G3291="","",VLOOKUP(G3291,номенклатури!R:U,4,0))</f>
        <v/>
      </c>
      <c r="O3291" s="119" t="str">
        <f>IF(M3291="","",VLOOKUP(M3291,'14'!D:D,1,0))</f>
        <v/>
      </c>
    </row>
    <row r="3292" spans="1:15" ht="12.75" customHeight="1" x14ac:dyDescent="0.2">
      <c r="A3292" s="36" t="str">
        <f>'0'!$A$4</f>
        <v>………………..</v>
      </c>
      <c r="B3292" s="37">
        <f>'0'!$A$2</f>
        <v>46112</v>
      </c>
      <c r="C3292" s="37" t="s">
        <v>1243</v>
      </c>
      <c r="D3292" s="119" t="str">
        <f>IF(G3292="","",VLOOKUP(G3292,номенклатури!R:T,2,0))</f>
        <v/>
      </c>
      <c r="E3292" s="365" t="str">
        <f>IF(G3292="","",VLOOKUP(G3292,номенклатури!R:T,3,0))</f>
        <v/>
      </c>
      <c r="F3292" s="159" t="str">
        <f>IF(G3292="","",IF(ISERROR(VLOOKUP(G3292,номенклатури!V:V,1,0)),E3292*H3292,E3292*I3292))</f>
        <v/>
      </c>
      <c r="G3292" s="14"/>
      <c r="H3292" s="15"/>
      <c r="I3292" s="15"/>
      <c r="J3292" s="15"/>
      <c r="K3292" s="15"/>
      <c r="L3292" s="217"/>
      <c r="M3292" s="22"/>
      <c r="N3292" s="119" t="str">
        <f>IF(G3292="","",VLOOKUP(G3292,номенклатури!R:U,4,0))</f>
        <v/>
      </c>
      <c r="O3292" s="119" t="str">
        <f>IF(M3292="","",VLOOKUP(M3292,'14'!D:D,1,0))</f>
        <v/>
      </c>
    </row>
    <row r="3293" spans="1:15" ht="12.75" customHeight="1" x14ac:dyDescent="0.2">
      <c r="A3293" s="36" t="str">
        <f>'0'!$A$4</f>
        <v>………………..</v>
      </c>
      <c r="B3293" s="37">
        <f>'0'!$A$2</f>
        <v>46112</v>
      </c>
      <c r="C3293" s="37" t="s">
        <v>1243</v>
      </c>
      <c r="D3293" s="119" t="str">
        <f>IF(G3293="","",VLOOKUP(G3293,номенклатури!R:T,2,0))</f>
        <v/>
      </c>
      <c r="E3293" s="365" t="str">
        <f>IF(G3293="","",VLOOKUP(G3293,номенклатури!R:T,3,0))</f>
        <v/>
      </c>
      <c r="F3293" s="159" t="str">
        <f>IF(G3293="","",IF(ISERROR(VLOOKUP(G3293,номенклатури!V:V,1,0)),E3293*H3293,E3293*I3293))</f>
        <v/>
      </c>
      <c r="G3293" s="14"/>
      <c r="H3293" s="15"/>
      <c r="I3293" s="15"/>
      <c r="J3293" s="15"/>
      <c r="K3293" s="15"/>
      <c r="L3293" s="217"/>
      <c r="M3293" s="22"/>
      <c r="N3293" s="119" t="str">
        <f>IF(G3293="","",VLOOKUP(G3293,номенклатури!R:U,4,0))</f>
        <v/>
      </c>
      <c r="O3293" s="119" t="str">
        <f>IF(M3293="","",VLOOKUP(M3293,'14'!D:D,1,0))</f>
        <v/>
      </c>
    </row>
    <row r="3294" spans="1:15" ht="12.75" customHeight="1" x14ac:dyDescent="0.2">
      <c r="A3294" s="36" t="str">
        <f>'0'!$A$4</f>
        <v>………………..</v>
      </c>
      <c r="B3294" s="37">
        <f>'0'!$A$2</f>
        <v>46112</v>
      </c>
      <c r="C3294" s="37" t="s">
        <v>1243</v>
      </c>
      <c r="D3294" s="119" t="str">
        <f>IF(G3294="","",VLOOKUP(G3294,номенклатури!R:T,2,0))</f>
        <v/>
      </c>
      <c r="E3294" s="365" t="str">
        <f>IF(G3294="","",VLOOKUP(G3294,номенклатури!R:T,3,0))</f>
        <v/>
      </c>
      <c r="F3294" s="159" t="str">
        <f>IF(G3294="","",IF(ISERROR(VLOOKUP(G3294,номенклатури!V:V,1,0)),E3294*H3294,E3294*I3294))</f>
        <v/>
      </c>
      <c r="G3294" s="14"/>
      <c r="H3294" s="15"/>
      <c r="I3294" s="15"/>
      <c r="J3294" s="15"/>
      <c r="K3294" s="15"/>
      <c r="L3294" s="217"/>
      <c r="M3294" s="22"/>
      <c r="N3294" s="119" t="str">
        <f>IF(G3294="","",VLOOKUP(G3294,номенклатури!R:U,4,0))</f>
        <v/>
      </c>
      <c r="O3294" s="119" t="str">
        <f>IF(M3294="","",VLOOKUP(M3294,'14'!D:D,1,0))</f>
        <v/>
      </c>
    </row>
    <row r="3295" spans="1:15" ht="12.75" customHeight="1" x14ac:dyDescent="0.2">
      <c r="A3295" s="36" t="str">
        <f>'0'!$A$4</f>
        <v>………………..</v>
      </c>
      <c r="B3295" s="37">
        <f>'0'!$A$2</f>
        <v>46112</v>
      </c>
      <c r="C3295" s="37" t="s">
        <v>1243</v>
      </c>
      <c r="D3295" s="119" t="str">
        <f>IF(G3295="","",VLOOKUP(G3295,номенклатури!R:T,2,0))</f>
        <v/>
      </c>
      <c r="E3295" s="365" t="str">
        <f>IF(G3295="","",VLOOKUP(G3295,номенклатури!R:T,3,0))</f>
        <v/>
      </c>
      <c r="F3295" s="159" t="str">
        <f>IF(G3295="","",IF(ISERROR(VLOOKUP(G3295,номенклатури!V:V,1,0)),E3295*H3295,E3295*I3295))</f>
        <v/>
      </c>
      <c r="G3295" s="14"/>
      <c r="H3295" s="15"/>
      <c r="I3295" s="15"/>
      <c r="J3295" s="15"/>
      <c r="K3295" s="15"/>
      <c r="L3295" s="217"/>
      <c r="M3295" s="22"/>
      <c r="N3295" s="119" t="str">
        <f>IF(G3295="","",VLOOKUP(G3295,номенклатури!R:U,4,0))</f>
        <v/>
      </c>
      <c r="O3295" s="119" t="str">
        <f>IF(M3295="","",VLOOKUP(M3295,'14'!D:D,1,0))</f>
        <v/>
      </c>
    </row>
    <row r="3296" spans="1:15" ht="12.75" customHeight="1" x14ac:dyDescent="0.2">
      <c r="A3296" s="36" t="str">
        <f>'0'!$A$4</f>
        <v>………………..</v>
      </c>
      <c r="B3296" s="37">
        <f>'0'!$A$2</f>
        <v>46112</v>
      </c>
      <c r="C3296" s="37" t="s">
        <v>1243</v>
      </c>
      <c r="D3296" s="119" t="str">
        <f>IF(G3296="","",VLOOKUP(G3296,номенклатури!R:T,2,0))</f>
        <v/>
      </c>
      <c r="E3296" s="365" t="str">
        <f>IF(G3296="","",VLOOKUP(G3296,номенклатури!R:T,3,0))</f>
        <v/>
      </c>
      <c r="F3296" s="159" t="str">
        <f>IF(G3296="","",IF(ISERROR(VLOOKUP(G3296,номенклатури!V:V,1,0)),E3296*H3296,E3296*I3296))</f>
        <v/>
      </c>
      <c r="G3296" s="14"/>
      <c r="H3296" s="15"/>
      <c r="I3296" s="15"/>
      <c r="J3296" s="15"/>
      <c r="K3296" s="15"/>
      <c r="L3296" s="217"/>
      <c r="M3296" s="22"/>
      <c r="N3296" s="119" t="str">
        <f>IF(G3296="","",VLOOKUP(G3296,номенклатури!R:U,4,0))</f>
        <v/>
      </c>
      <c r="O3296" s="119" t="str">
        <f>IF(M3296="","",VLOOKUP(M3296,'14'!D:D,1,0))</f>
        <v/>
      </c>
    </row>
    <row r="3297" spans="1:15" ht="12.75" customHeight="1" x14ac:dyDescent="0.2">
      <c r="A3297" s="36" t="str">
        <f>'0'!$A$4</f>
        <v>………………..</v>
      </c>
      <c r="B3297" s="37">
        <f>'0'!$A$2</f>
        <v>46112</v>
      </c>
      <c r="C3297" s="37" t="s">
        <v>1243</v>
      </c>
      <c r="D3297" s="119" t="str">
        <f>IF(G3297="","",VLOOKUP(G3297,номенклатури!R:T,2,0))</f>
        <v/>
      </c>
      <c r="E3297" s="365" t="str">
        <f>IF(G3297="","",VLOOKUP(G3297,номенклатури!R:T,3,0))</f>
        <v/>
      </c>
      <c r="F3297" s="159" t="str">
        <f>IF(G3297="","",IF(ISERROR(VLOOKUP(G3297,номенклатури!V:V,1,0)),E3297*H3297,E3297*I3297))</f>
        <v/>
      </c>
      <c r="G3297" s="14"/>
      <c r="H3297" s="15"/>
      <c r="I3297" s="15"/>
      <c r="J3297" s="15"/>
      <c r="K3297" s="15"/>
      <c r="L3297" s="217"/>
      <c r="M3297" s="22"/>
      <c r="N3297" s="119" t="str">
        <f>IF(G3297="","",VLOOKUP(G3297,номенклатури!R:U,4,0))</f>
        <v/>
      </c>
      <c r="O3297" s="119" t="str">
        <f>IF(M3297="","",VLOOKUP(M3297,'14'!D:D,1,0))</f>
        <v/>
      </c>
    </row>
    <row r="3298" spans="1:15" ht="12.75" customHeight="1" x14ac:dyDescent="0.2">
      <c r="A3298" s="36" t="str">
        <f>'0'!$A$4</f>
        <v>………………..</v>
      </c>
      <c r="B3298" s="37">
        <f>'0'!$A$2</f>
        <v>46112</v>
      </c>
      <c r="C3298" s="37" t="s">
        <v>1243</v>
      </c>
      <c r="D3298" s="119" t="str">
        <f>IF(G3298="","",VLOOKUP(G3298,номенклатури!R:T,2,0))</f>
        <v/>
      </c>
      <c r="E3298" s="365" t="str">
        <f>IF(G3298="","",VLOOKUP(G3298,номенклатури!R:T,3,0))</f>
        <v/>
      </c>
      <c r="F3298" s="159" t="str">
        <f>IF(G3298="","",IF(ISERROR(VLOOKUP(G3298,номенклатури!V:V,1,0)),E3298*H3298,E3298*I3298))</f>
        <v/>
      </c>
      <c r="G3298" s="14"/>
      <c r="H3298" s="15"/>
      <c r="I3298" s="15"/>
      <c r="J3298" s="15"/>
      <c r="K3298" s="15"/>
      <c r="L3298" s="217"/>
      <c r="M3298" s="22"/>
      <c r="N3298" s="119" t="str">
        <f>IF(G3298="","",VLOOKUP(G3298,номенклатури!R:U,4,0))</f>
        <v/>
      </c>
      <c r="O3298" s="119" t="str">
        <f>IF(M3298="","",VLOOKUP(M3298,'14'!D:D,1,0))</f>
        <v/>
      </c>
    </row>
    <row r="3299" spans="1:15" ht="12.75" customHeight="1" x14ac:dyDescent="0.2">
      <c r="A3299" s="36" t="str">
        <f>'0'!$A$4</f>
        <v>………………..</v>
      </c>
      <c r="B3299" s="37">
        <f>'0'!$A$2</f>
        <v>46112</v>
      </c>
      <c r="C3299" s="37" t="s">
        <v>1243</v>
      </c>
      <c r="D3299" s="119" t="str">
        <f>IF(G3299="","",VLOOKUP(G3299,номенклатури!R:T,2,0))</f>
        <v/>
      </c>
      <c r="E3299" s="365" t="str">
        <f>IF(G3299="","",VLOOKUP(G3299,номенклатури!R:T,3,0))</f>
        <v/>
      </c>
      <c r="F3299" s="159" t="str">
        <f>IF(G3299="","",IF(ISERROR(VLOOKUP(G3299,номенклатури!V:V,1,0)),E3299*H3299,E3299*I3299))</f>
        <v/>
      </c>
      <c r="G3299" s="14"/>
      <c r="H3299" s="15"/>
      <c r="I3299" s="15"/>
      <c r="J3299" s="15"/>
      <c r="K3299" s="15"/>
      <c r="L3299" s="217"/>
      <c r="M3299" s="22"/>
      <c r="N3299" s="119" t="str">
        <f>IF(G3299="","",VLOOKUP(G3299,номенклатури!R:U,4,0))</f>
        <v/>
      </c>
      <c r="O3299" s="119" t="str">
        <f>IF(M3299="","",VLOOKUP(M3299,'14'!D:D,1,0))</f>
        <v/>
      </c>
    </row>
    <row r="3300" spans="1:15" ht="12.75" customHeight="1" x14ac:dyDescent="0.2">
      <c r="A3300" s="36" t="str">
        <f>'0'!$A$4</f>
        <v>………………..</v>
      </c>
      <c r="B3300" s="37">
        <f>'0'!$A$2</f>
        <v>46112</v>
      </c>
      <c r="C3300" s="37" t="s">
        <v>1243</v>
      </c>
      <c r="D3300" s="119" t="str">
        <f>IF(G3300="","",VLOOKUP(G3300,номенклатури!R:T,2,0))</f>
        <v/>
      </c>
      <c r="E3300" s="365" t="str">
        <f>IF(G3300="","",VLOOKUP(G3300,номенклатури!R:T,3,0))</f>
        <v/>
      </c>
      <c r="F3300" s="159" t="str">
        <f>IF(G3300="","",IF(ISERROR(VLOOKUP(G3300,номенклатури!V:V,1,0)),E3300*H3300,E3300*I3300))</f>
        <v/>
      </c>
      <c r="G3300" s="14"/>
      <c r="H3300" s="15"/>
      <c r="I3300" s="15"/>
      <c r="J3300" s="15"/>
      <c r="K3300" s="15"/>
      <c r="L3300" s="217"/>
      <c r="M3300" s="22"/>
      <c r="N3300" s="119" t="str">
        <f>IF(G3300="","",VLOOKUP(G3300,номенклатури!R:U,4,0))</f>
        <v/>
      </c>
      <c r="O3300" s="119" t="str">
        <f>IF(M3300="","",VLOOKUP(M3300,'14'!D:D,1,0))</f>
        <v/>
      </c>
    </row>
    <row r="3301" spans="1:15" ht="12.75" customHeight="1" x14ac:dyDescent="0.2">
      <c r="A3301" s="36" t="str">
        <f>'0'!$A$4</f>
        <v>………………..</v>
      </c>
      <c r="B3301" s="37">
        <f>'0'!$A$2</f>
        <v>46112</v>
      </c>
      <c r="C3301" s="37" t="s">
        <v>1243</v>
      </c>
      <c r="D3301" s="119" t="str">
        <f>IF(G3301="","",VLOOKUP(G3301,номенклатури!R:T,2,0))</f>
        <v/>
      </c>
      <c r="E3301" s="365" t="str">
        <f>IF(G3301="","",VLOOKUP(G3301,номенклатури!R:T,3,0))</f>
        <v/>
      </c>
      <c r="F3301" s="159" t="str">
        <f>IF(G3301="","",IF(ISERROR(VLOOKUP(G3301,номенклатури!V:V,1,0)),E3301*H3301,E3301*I3301))</f>
        <v/>
      </c>
      <c r="G3301" s="14"/>
      <c r="H3301" s="15"/>
      <c r="I3301" s="15"/>
      <c r="J3301" s="15"/>
      <c r="K3301" s="15"/>
      <c r="L3301" s="217"/>
      <c r="M3301" s="22"/>
      <c r="N3301" s="119" t="str">
        <f>IF(G3301="","",VLOOKUP(G3301,номенклатури!R:U,4,0))</f>
        <v/>
      </c>
      <c r="O3301" s="119" t="str">
        <f>IF(M3301="","",VLOOKUP(M3301,'14'!D:D,1,0))</f>
        <v/>
      </c>
    </row>
    <row r="3302" spans="1:15" ht="12.75" customHeight="1" x14ac:dyDescent="0.2">
      <c r="A3302" s="36" t="str">
        <f>'0'!$A$4</f>
        <v>………………..</v>
      </c>
      <c r="B3302" s="37">
        <f>'0'!$A$2</f>
        <v>46112</v>
      </c>
      <c r="C3302" s="37" t="s">
        <v>1243</v>
      </c>
      <c r="D3302" s="119" t="str">
        <f>IF(G3302="","",VLOOKUP(G3302,номенклатури!R:T,2,0))</f>
        <v/>
      </c>
      <c r="E3302" s="365" t="str">
        <f>IF(G3302="","",VLOOKUP(G3302,номенклатури!R:T,3,0))</f>
        <v/>
      </c>
      <c r="F3302" s="159" t="str">
        <f>IF(G3302="","",IF(ISERROR(VLOOKUP(G3302,номенклатури!V:V,1,0)),E3302*H3302,E3302*I3302))</f>
        <v/>
      </c>
      <c r="G3302" s="14"/>
      <c r="H3302" s="15"/>
      <c r="I3302" s="15"/>
      <c r="J3302" s="15"/>
      <c r="K3302" s="15"/>
      <c r="L3302" s="217"/>
      <c r="M3302" s="22"/>
      <c r="N3302" s="119" t="str">
        <f>IF(G3302="","",VLOOKUP(G3302,номенклатури!R:U,4,0))</f>
        <v/>
      </c>
      <c r="O3302" s="119" t="str">
        <f>IF(M3302="","",VLOOKUP(M3302,'14'!D:D,1,0))</f>
        <v/>
      </c>
    </row>
    <row r="3303" spans="1:15" ht="12.75" customHeight="1" x14ac:dyDescent="0.2">
      <c r="A3303" s="36" t="str">
        <f>'0'!$A$4</f>
        <v>………………..</v>
      </c>
      <c r="B3303" s="37">
        <f>'0'!$A$2</f>
        <v>46112</v>
      </c>
      <c r="C3303" s="37" t="s">
        <v>1243</v>
      </c>
      <c r="D3303" s="119" t="str">
        <f>IF(G3303="","",VLOOKUP(G3303,номенклатури!R:T,2,0))</f>
        <v/>
      </c>
      <c r="E3303" s="365" t="str">
        <f>IF(G3303="","",VLOOKUP(G3303,номенклатури!R:T,3,0))</f>
        <v/>
      </c>
      <c r="F3303" s="159" t="str">
        <f>IF(G3303="","",IF(ISERROR(VLOOKUP(G3303,номенклатури!V:V,1,0)),E3303*H3303,E3303*I3303))</f>
        <v/>
      </c>
      <c r="G3303" s="14"/>
      <c r="H3303" s="15"/>
      <c r="I3303" s="15"/>
      <c r="J3303" s="15"/>
      <c r="K3303" s="15"/>
      <c r="L3303" s="217"/>
      <c r="M3303" s="22"/>
      <c r="N3303" s="119" t="str">
        <f>IF(G3303="","",VLOOKUP(G3303,номенклатури!R:U,4,0))</f>
        <v/>
      </c>
      <c r="O3303" s="119" t="str">
        <f>IF(M3303="","",VLOOKUP(M3303,'14'!D:D,1,0))</f>
        <v/>
      </c>
    </row>
    <row r="3304" spans="1:15" ht="12.75" customHeight="1" x14ac:dyDescent="0.2">
      <c r="A3304" s="36" t="str">
        <f>'0'!$A$4</f>
        <v>………………..</v>
      </c>
      <c r="B3304" s="37">
        <f>'0'!$A$2</f>
        <v>46112</v>
      </c>
      <c r="C3304" s="37" t="s">
        <v>1243</v>
      </c>
      <c r="D3304" s="119" t="str">
        <f>IF(G3304="","",VLOOKUP(G3304,номенклатури!R:T,2,0))</f>
        <v/>
      </c>
      <c r="E3304" s="365" t="str">
        <f>IF(G3304="","",VLOOKUP(G3304,номенклатури!R:T,3,0))</f>
        <v/>
      </c>
      <c r="F3304" s="159" t="str">
        <f>IF(G3304="","",IF(ISERROR(VLOOKUP(G3304,номенклатури!V:V,1,0)),E3304*H3304,E3304*I3304))</f>
        <v/>
      </c>
      <c r="G3304" s="14"/>
      <c r="H3304" s="15"/>
      <c r="I3304" s="15"/>
      <c r="J3304" s="15"/>
      <c r="K3304" s="15"/>
      <c r="L3304" s="217"/>
      <c r="M3304" s="22"/>
      <c r="N3304" s="119" t="str">
        <f>IF(G3304="","",VLOOKUP(G3304,номенклатури!R:U,4,0))</f>
        <v/>
      </c>
      <c r="O3304" s="119" t="str">
        <f>IF(M3304="","",VLOOKUP(M3304,'14'!D:D,1,0))</f>
        <v/>
      </c>
    </row>
    <row r="3305" spans="1:15" ht="12.75" customHeight="1" x14ac:dyDescent="0.2">
      <c r="A3305" s="36" t="str">
        <f>'0'!$A$4</f>
        <v>………………..</v>
      </c>
      <c r="B3305" s="37">
        <f>'0'!$A$2</f>
        <v>46112</v>
      </c>
      <c r="C3305" s="37" t="s">
        <v>1243</v>
      </c>
      <c r="D3305" s="119" t="str">
        <f>IF(G3305="","",VLOOKUP(G3305,номенклатури!R:T,2,0))</f>
        <v/>
      </c>
      <c r="E3305" s="365" t="str">
        <f>IF(G3305="","",VLOOKUP(G3305,номенклатури!R:T,3,0))</f>
        <v/>
      </c>
      <c r="F3305" s="159" t="str">
        <f>IF(G3305="","",IF(ISERROR(VLOOKUP(G3305,номенклатури!V:V,1,0)),E3305*H3305,E3305*I3305))</f>
        <v/>
      </c>
      <c r="G3305" s="14"/>
      <c r="H3305" s="15"/>
      <c r="I3305" s="15"/>
      <c r="J3305" s="15"/>
      <c r="K3305" s="15"/>
      <c r="L3305" s="217"/>
      <c r="M3305" s="22"/>
      <c r="N3305" s="119" t="str">
        <f>IF(G3305="","",VLOOKUP(G3305,номенклатури!R:U,4,0))</f>
        <v/>
      </c>
      <c r="O3305" s="119" t="str">
        <f>IF(M3305="","",VLOOKUP(M3305,'14'!D:D,1,0))</f>
        <v/>
      </c>
    </row>
    <row r="3306" spans="1:15" ht="12.75" customHeight="1" x14ac:dyDescent="0.2">
      <c r="A3306" s="36" t="str">
        <f>'0'!$A$4</f>
        <v>………………..</v>
      </c>
      <c r="B3306" s="37">
        <f>'0'!$A$2</f>
        <v>46112</v>
      </c>
      <c r="C3306" s="37" t="s">
        <v>1243</v>
      </c>
      <c r="D3306" s="119" t="str">
        <f>IF(G3306="","",VLOOKUP(G3306,номенклатури!R:T,2,0))</f>
        <v/>
      </c>
      <c r="E3306" s="365" t="str">
        <f>IF(G3306="","",VLOOKUP(G3306,номенклатури!R:T,3,0))</f>
        <v/>
      </c>
      <c r="F3306" s="159" t="str">
        <f>IF(G3306="","",IF(ISERROR(VLOOKUP(G3306,номенклатури!V:V,1,0)),E3306*H3306,E3306*I3306))</f>
        <v/>
      </c>
      <c r="G3306" s="14"/>
      <c r="H3306" s="15"/>
      <c r="I3306" s="15"/>
      <c r="J3306" s="15"/>
      <c r="K3306" s="15"/>
      <c r="L3306" s="217"/>
      <c r="M3306" s="22"/>
      <c r="N3306" s="119" t="str">
        <f>IF(G3306="","",VLOOKUP(G3306,номенклатури!R:U,4,0))</f>
        <v/>
      </c>
      <c r="O3306" s="119" t="str">
        <f>IF(M3306="","",VLOOKUP(M3306,'14'!D:D,1,0))</f>
        <v/>
      </c>
    </row>
    <row r="3307" spans="1:15" ht="12.75" customHeight="1" x14ac:dyDescent="0.2">
      <c r="A3307" s="36" t="str">
        <f>'0'!$A$4</f>
        <v>………………..</v>
      </c>
      <c r="B3307" s="37">
        <f>'0'!$A$2</f>
        <v>46112</v>
      </c>
      <c r="C3307" s="37" t="s">
        <v>1243</v>
      </c>
      <c r="D3307" s="119" t="str">
        <f>IF(G3307="","",VLOOKUP(G3307,номенклатури!R:T,2,0))</f>
        <v/>
      </c>
      <c r="E3307" s="365" t="str">
        <f>IF(G3307="","",VLOOKUP(G3307,номенклатури!R:T,3,0))</f>
        <v/>
      </c>
      <c r="F3307" s="159" t="str">
        <f>IF(G3307="","",IF(ISERROR(VLOOKUP(G3307,номенклатури!V:V,1,0)),E3307*H3307,E3307*I3307))</f>
        <v/>
      </c>
      <c r="G3307" s="14"/>
      <c r="H3307" s="15"/>
      <c r="I3307" s="15"/>
      <c r="J3307" s="15"/>
      <c r="K3307" s="15"/>
      <c r="L3307" s="217"/>
      <c r="M3307" s="22"/>
      <c r="N3307" s="119" t="str">
        <f>IF(G3307="","",VLOOKUP(G3307,номенклатури!R:U,4,0))</f>
        <v/>
      </c>
      <c r="O3307" s="119" t="str">
        <f>IF(M3307="","",VLOOKUP(M3307,'14'!D:D,1,0))</f>
        <v/>
      </c>
    </row>
    <row r="3308" spans="1:15" ht="12.75" customHeight="1" x14ac:dyDescent="0.2">
      <c r="A3308" s="36" t="str">
        <f>'0'!$A$4</f>
        <v>………………..</v>
      </c>
      <c r="B3308" s="37">
        <f>'0'!$A$2</f>
        <v>46112</v>
      </c>
      <c r="C3308" s="37" t="s">
        <v>1243</v>
      </c>
      <c r="D3308" s="119" t="str">
        <f>IF(G3308="","",VLOOKUP(G3308,номенклатури!R:T,2,0))</f>
        <v/>
      </c>
      <c r="E3308" s="365" t="str">
        <f>IF(G3308="","",VLOOKUP(G3308,номенклатури!R:T,3,0))</f>
        <v/>
      </c>
      <c r="F3308" s="159" t="str">
        <f>IF(G3308="","",IF(ISERROR(VLOOKUP(G3308,номенклатури!V:V,1,0)),E3308*H3308,E3308*I3308))</f>
        <v/>
      </c>
      <c r="G3308" s="14"/>
      <c r="H3308" s="15"/>
      <c r="I3308" s="15"/>
      <c r="J3308" s="15"/>
      <c r="K3308" s="15"/>
      <c r="L3308" s="217"/>
      <c r="M3308" s="22"/>
      <c r="N3308" s="119" t="str">
        <f>IF(G3308="","",VLOOKUP(G3308,номенклатури!R:U,4,0))</f>
        <v/>
      </c>
      <c r="O3308" s="119" t="str">
        <f>IF(M3308="","",VLOOKUP(M3308,'14'!D:D,1,0))</f>
        <v/>
      </c>
    </row>
    <row r="3309" spans="1:15" ht="12.75" customHeight="1" x14ac:dyDescent="0.2">
      <c r="A3309" s="36" t="str">
        <f>'0'!$A$4</f>
        <v>………………..</v>
      </c>
      <c r="B3309" s="37">
        <f>'0'!$A$2</f>
        <v>46112</v>
      </c>
      <c r="C3309" s="37" t="s">
        <v>1243</v>
      </c>
      <c r="D3309" s="119" t="str">
        <f>IF(G3309="","",VLOOKUP(G3309,номенклатури!R:T,2,0))</f>
        <v/>
      </c>
      <c r="E3309" s="365" t="str">
        <f>IF(G3309="","",VLOOKUP(G3309,номенклатури!R:T,3,0))</f>
        <v/>
      </c>
      <c r="F3309" s="159" t="str">
        <f>IF(G3309="","",IF(ISERROR(VLOOKUP(G3309,номенклатури!V:V,1,0)),E3309*H3309,E3309*I3309))</f>
        <v/>
      </c>
      <c r="G3309" s="14"/>
      <c r="H3309" s="15"/>
      <c r="I3309" s="15"/>
      <c r="J3309" s="15"/>
      <c r="K3309" s="15"/>
      <c r="L3309" s="217"/>
      <c r="M3309" s="22"/>
      <c r="N3309" s="119" t="str">
        <f>IF(G3309="","",VLOOKUP(G3309,номенклатури!R:U,4,0))</f>
        <v/>
      </c>
      <c r="O3309" s="119" t="str">
        <f>IF(M3309="","",VLOOKUP(M3309,'14'!D:D,1,0))</f>
        <v/>
      </c>
    </row>
    <row r="3310" spans="1:15" ht="12.75" customHeight="1" x14ac:dyDescent="0.2">
      <c r="A3310" s="36" t="str">
        <f>'0'!$A$4</f>
        <v>………………..</v>
      </c>
      <c r="B3310" s="37">
        <f>'0'!$A$2</f>
        <v>46112</v>
      </c>
      <c r="C3310" s="37" t="s">
        <v>1243</v>
      </c>
      <c r="D3310" s="119" t="str">
        <f>IF(G3310="","",VLOOKUP(G3310,номенклатури!R:T,2,0))</f>
        <v/>
      </c>
      <c r="E3310" s="365" t="str">
        <f>IF(G3310="","",VLOOKUP(G3310,номенклатури!R:T,3,0))</f>
        <v/>
      </c>
      <c r="F3310" s="159" t="str">
        <f>IF(G3310="","",IF(ISERROR(VLOOKUP(G3310,номенклатури!V:V,1,0)),E3310*H3310,E3310*I3310))</f>
        <v/>
      </c>
      <c r="G3310" s="14"/>
      <c r="H3310" s="15"/>
      <c r="I3310" s="15"/>
      <c r="J3310" s="15"/>
      <c r="K3310" s="15"/>
      <c r="L3310" s="217"/>
      <c r="M3310" s="22"/>
      <c r="N3310" s="119" t="str">
        <f>IF(G3310="","",VLOOKUP(G3310,номенклатури!R:U,4,0))</f>
        <v/>
      </c>
      <c r="O3310" s="119" t="str">
        <f>IF(M3310="","",VLOOKUP(M3310,'14'!D:D,1,0))</f>
        <v/>
      </c>
    </row>
    <row r="3311" spans="1:15" ht="12.75" customHeight="1" x14ac:dyDescent="0.2">
      <c r="A3311" s="36" t="str">
        <f>'0'!$A$4</f>
        <v>………………..</v>
      </c>
      <c r="B3311" s="37">
        <f>'0'!$A$2</f>
        <v>46112</v>
      </c>
      <c r="C3311" s="37" t="s">
        <v>1243</v>
      </c>
      <c r="D3311" s="119" t="str">
        <f>IF(G3311="","",VLOOKUP(G3311,номенклатури!R:T,2,0))</f>
        <v/>
      </c>
      <c r="E3311" s="365" t="str">
        <f>IF(G3311="","",VLOOKUP(G3311,номенклатури!R:T,3,0))</f>
        <v/>
      </c>
      <c r="F3311" s="159" t="str">
        <f>IF(G3311="","",IF(ISERROR(VLOOKUP(G3311,номенклатури!V:V,1,0)),E3311*H3311,E3311*I3311))</f>
        <v/>
      </c>
      <c r="G3311" s="14"/>
      <c r="H3311" s="15"/>
      <c r="I3311" s="15"/>
      <c r="J3311" s="15"/>
      <c r="K3311" s="15"/>
      <c r="L3311" s="217"/>
      <c r="M3311" s="22"/>
      <c r="N3311" s="119" t="str">
        <f>IF(G3311="","",VLOOKUP(G3311,номенклатури!R:U,4,0))</f>
        <v/>
      </c>
      <c r="O3311" s="119" t="str">
        <f>IF(M3311="","",VLOOKUP(M3311,'14'!D:D,1,0))</f>
        <v/>
      </c>
    </row>
    <row r="3312" spans="1:15" ht="12.75" customHeight="1" x14ac:dyDescent="0.2">
      <c r="A3312" s="36" t="str">
        <f>'0'!$A$4</f>
        <v>………………..</v>
      </c>
      <c r="B3312" s="37">
        <f>'0'!$A$2</f>
        <v>46112</v>
      </c>
      <c r="C3312" s="37" t="s">
        <v>1243</v>
      </c>
      <c r="D3312" s="119" t="str">
        <f>IF(G3312="","",VLOOKUP(G3312,номенклатури!R:T,2,0))</f>
        <v/>
      </c>
      <c r="E3312" s="365" t="str">
        <f>IF(G3312="","",VLOOKUP(G3312,номенклатури!R:T,3,0))</f>
        <v/>
      </c>
      <c r="F3312" s="159" t="str">
        <f>IF(G3312="","",IF(ISERROR(VLOOKUP(G3312,номенклатури!V:V,1,0)),E3312*H3312,E3312*I3312))</f>
        <v/>
      </c>
      <c r="G3312" s="14"/>
      <c r="H3312" s="15"/>
      <c r="I3312" s="15"/>
      <c r="J3312" s="15"/>
      <c r="K3312" s="15"/>
      <c r="L3312" s="217"/>
      <c r="M3312" s="22"/>
      <c r="N3312" s="119" t="str">
        <f>IF(G3312="","",VLOOKUP(G3312,номенклатури!R:U,4,0))</f>
        <v/>
      </c>
      <c r="O3312" s="119" t="str">
        <f>IF(M3312="","",VLOOKUP(M3312,'14'!D:D,1,0))</f>
        <v/>
      </c>
    </row>
    <row r="3313" spans="1:15" ht="12.75" customHeight="1" x14ac:dyDescent="0.2">
      <c r="A3313" s="36" t="str">
        <f>'0'!$A$4</f>
        <v>………………..</v>
      </c>
      <c r="B3313" s="37">
        <f>'0'!$A$2</f>
        <v>46112</v>
      </c>
      <c r="C3313" s="37" t="s">
        <v>1243</v>
      </c>
      <c r="D3313" s="119" t="str">
        <f>IF(G3313="","",VLOOKUP(G3313,номенклатури!R:T,2,0))</f>
        <v/>
      </c>
      <c r="E3313" s="365" t="str">
        <f>IF(G3313="","",VLOOKUP(G3313,номенклатури!R:T,3,0))</f>
        <v/>
      </c>
      <c r="F3313" s="159" t="str">
        <f>IF(G3313="","",IF(ISERROR(VLOOKUP(G3313,номенклатури!V:V,1,0)),E3313*H3313,E3313*I3313))</f>
        <v/>
      </c>
      <c r="G3313" s="14"/>
      <c r="H3313" s="15"/>
      <c r="I3313" s="15"/>
      <c r="J3313" s="15"/>
      <c r="K3313" s="15"/>
      <c r="L3313" s="217"/>
      <c r="M3313" s="22"/>
      <c r="N3313" s="119" t="str">
        <f>IF(G3313="","",VLOOKUP(G3313,номенклатури!R:U,4,0))</f>
        <v/>
      </c>
      <c r="O3313" s="119" t="str">
        <f>IF(M3313="","",VLOOKUP(M3313,'14'!D:D,1,0))</f>
        <v/>
      </c>
    </row>
    <row r="3314" spans="1:15" ht="12.75" customHeight="1" x14ac:dyDescent="0.2">
      <c r="A3314" s="36" t="str">
        <f>'0'!$A$4</f>
        <v>………………..</v>
      </c>
      <c r="B3314" s="37">
        <f>'0'!$A$2</f>
        <v>46112</v>
      </c>
      <c r="C3314" s="37" t="s">
        <v>1243</v>
      </c>
      <c r="D3314" s="119" t="str">
        <f>IF(G3314="","",VLOOKUP(G3314,номенклатури!R:T,2,0))</f>
        <v/>
      </c>
      <c r="E3314" s="365" t="str">
        <f>IF(G3314="","",VLOOKUP(G3314,номенклатури!R:T,3,0))</f>
        <v/>
      </c>
      <c r="F3314" s="159" t="str">
        <f>IF(G3314="","",IF(ISERROR(VLOOKUP(G3314,номенклатури!V:V,1,0)),E3314*H3314,E3314*I3314))</f>
        <v/>
      </c>
      <c r="G3314" s="14"/>
      <c r="H3314" s="15"/>
      <c r="I3314" s="15"/>
      <c r="J3314" s="15"/>
      <c r="K3314" s="15"/>
      <c r="L3314" s="217"/>
      <c r="M3314" s="22"/>
      <c r="N3314" s="119" t="str">
        <f>IF(G3314="","",VLOOKUP(G3314,номенклатури!R:U,4,0))</f>
        <v/>
      </c>
      <c r="O3314" s="119" t="str">
        <f>IF(M3314="","",VLOOKUP(M3314,'14'!D:D,1,0))</f>
        <v/>
      </c>
    </row>
    <row r="3315" spans="1:15" ht="12.75" customHeight="1" x14ac:dyDescent="0.2">
      <c r="A3315" s="36" t="str">
        <f>'0'!$A$4</f>
        <v>………………..</v>
      </c>
      <c r="B3315" s="37">
        <f>'0'!$A$2</f>
        <v>46112</v>
      </c>
      <c r="C3315" s="37" t="s">
        <v>1243</v>
      </c>
      <c r="D3315" s="119" t="str">
        <f>IF(G3315="","",VLOOKUP(G3315,номенклатури!R:T,2,0))</f>
        <v/>
      </c>
      <c r="E3315" s="365" t="str">
        <f>IF(G3315="","",VLOOKUP(G3315,номенклатури!R:T,3,0))</f>
        <v/>
      </c>
      <c r="F3315" s="159" t="str">
        <f>IF(G3315="","",IF(ISERROR(VLOOKUP(G3315,номенклатури!V:V,1,0)),E3315*H3315,E3315*I3315))</f>
        <v/>
      </c>
      <c r="G3315" s="14"/>
      <c r="H3315" s="15"/>
      <c r="I3315" s="15"/>
      <c r="J3315" s="15"/>
      <c r="K3315" s="15"/>
      <c r="L3315" s="217"/>
      <c r="M3315" s="22"/>
      <c r="N3315" s="119" t="str">
        <f>IF(G3315="","",VLOOKUP(G3315,номенклатури!R:U,4,0))</f>
        <v/>
      </c>
      <c r="O3315" s="119" t="str">
        <f>IF(M3315="","",VLOOKUP(M3315,'14'!D:D,1,0))</f>
        <v/>
      </c>
    </row>
    <row r="3316" spans="1:15" ht="12.75" customHeight="1" x14ac:dyDescent="0.2">
      <c r="A3316" s="36" t="str">
        <f>'0'!$A$4</f>
        <v>………………..</v>
      </c>
      <c r="B3316" s="37">
        <f>'0'!$A$2</f>
        <v>46112</v>
      </c>
      <c r="C3316" s="37" t="s">
        <v>1243</v>
      </c>
      <c r="D3316" s="119" t="str">
        <f>IF(G3316="","",VLOOKUP(G3316,номенклатури!R:T,2,0))</f>
        <v/>
      </c>
      <c r="E3316" s="365" t="str">
        <f>IF(G3316="","",VLOOKUP(G3316,номенклатури!R:T,3,0))</f>
        <v/>
      </c>
      <c r="F3316" s="159" t="str">
        <f>IF(G3316="","",IF(ISERROR(VLOOKUP(G3316,номенклатури!V:V,1,0)),E3316*H3316,E3316*I3316))</f>
        <v/>
      </c>
      <c r="G3316" s="14"/>
      <c r="H3316" s="15"/>
      <c r="I3316" s="15"/>
      <c r="J3316" s="15"/>
      <c r="K3316" s="15"/>
      <c r="L3316" s="217"/>
      <c r="M3316" s="22"/>
      <c r="N3316" s="119" t="str">
        <f>IF(G3316="","",VLOOKUP(G3316,номенклатури!R:U,4,0))</f>
        <v/>
      </c>
      <c r="O3316" s="119" t="str">
        <f>IF(M3316="","",VLOOKUP(M3316,'14'!D:D,1,0))</f>
        <v/>
      </c>
    </row>
    <row r="3317" spans="1:15" ht="12.75" customHeight="1" x14ac:dyDescent="0.2">
      <c r="A3317" s="36" t="str">
        <f>'0'!$A$4</f>
        <v>………………..</v>
      </c>
      <c r="B3317" s="37">
        <f>'0'!$A$2</f>
        <v>46112</v>
      </c>
      <c r="C3317" s="37" t="s">
        <v>1243</v>
      </c>
      <c r="D3317" s="119" t="str">
        <f>IF(G3317="","",VLOOKUP(G3317,номенклатури!R:T,2,0))</f>
        <v/>
      </c>
      <c r="E3317" s="365" t="str">
        <f>IF(G3317="","",VLOOKUP(G3317,номенклатури!R:T,3,0))</f>
        <v/>
      </c>
      <c r="F3317" s="159" t="str">
        <f>IF(G3317="","",IF(ISERROR(VLOOKUP(G3317,номенклатури!V:V,1,0)),E3317*H3317,E3317*I3317))</f>
        <v/>
      </c>
      <c r="G3317" s="14"/>
      <c r="H3317" s="15"/>
      <c r="I3317" s="15"/>
      <c r="J3317" s="15"/>
      <c r="K3317" s="15"/>
      <c r="L3317" s="217"/>
      <c r="M3317" s="22"/>
      <c r="N3317" s="119" t="str">
        <f>IF(G3317="","",VLOOKUP(G3317,номенклатури!R:U,4,0))</f>
        <v/>
      </c>
      <c r="O3317" s="119" t="str">
        <f>IF(M3317="","",VLOOKUP(M3317,'14'!D:D,1,0))</f>
        <v/>
      </c>
    </row>
    <row r="3318" spans="1:15" ht="12.75" customHeight="1" x14ac:dyDescent="0.2">
      <c r="A3318" s="36" t="str">
        <f>'0'!$A$4</f>
        <v>………………..</v>
      </c>
      <c r="B3318" s="37">
        <f>'0'!$A$2</f>
        <v>46112</v>
      </c>
      <c r="C3318" s="37" t="s">
        <v>1243</v>
      </c>
      <c r="D3318" s="119" t="str">
        <f>IF(G3318="","",VLOOKUP(G3318,номенклатури!R:T,2,0))</f>
        <v/>
      </c>
      <c r="E3318" s="365" t="str">
        <f>IF(G3318="","",VLOOKUP(G3318,номенклатури!R:T,3,0))</f>
        <v/>
      </c>
      <c r="F3318" s="159" t="str">
        <f>IF(G3318="","",IF(ISERROR(VLOOKUP(G3318,номенклатури!V:V,1,0)),E3318*H3318,E3318*I3318))</f>
        <v/>
      </c>
      <c r="G3318" s="14"/>
      <c r="H3318" s="15"/>
      <c r="I3318" s="15"/>
      <c r="J3318" s="15"/>
      <c r="K3318" s="15"/>
      <c r="L3318" s="217"/>
      <c r="M3318" s="22"/>
      <c r="N3318" s="119" t="str">
        <f>IF(G3318="","",VLOOKUP(G3318,номенклатури!R:U,4,0))</f>
        <v/>
      </c>
      <c r="O3318" s="119" t="str">
        <f>IF(M3318="","",VLOOKUP(M3318,'14'!D:D,1,0))</f>
        <v/>
      </c>
    </row>
    <row r="3319" spans="1:15" ht="12.75" customHeight="1" x14ac:dyDescent="0.2">
      <c r="A3319" s="36" t="str">
        <f>'0'!$A$4</f>
        <v>………………..</v>
      </c>
      <c r="B3319" s="37">
        <f>'0'!$A$2</f>
        <v>46112</v>
      </c>
      <c r="C3319" s="37" t="s">
        <v>1243</v>
      </c>
      <c r="D3319" s="119" t="str">
        <f>IF(G3319="","",VLOOKUP(G3319,номенклатури!R:T,2,0))</f>
        <v/>
      </c>
      <c r="E3319" s="365" t="str">
        <f>IF(G3319="","",VLOOKUP(G3319,номенклатури!R:T,3,0))</f>
        <v/>
      </c>
      <c r="F3319" s="159" t="str">
        <f>IF(G3319="","",IF(ISERROR(VLOOKUP(G3319,номенклатури!V:V,1,0)),E3319*H3319,E3319*I3319))</f>
        <v/>
      </c>
      <c r="G3319" s="14"/>
      <c r="H3319" s="15"/>
      <c r="I3319" s="15"/>
      <c r="J3319" s="15"/>
      <c r="K3319" s="15"/>
      <c r="L3319" s="217"/>
      <c r="M3319" s="22"/>
      <c r="N3319" s="119" t="str">
        <f>IF(G3319="","",VLOOKUP(G3319,номенклатури!R:U,4,0))</f>
        <v/>
      </c>
      <c r="O3319" s="119" t="str">
        <f>IF(M3319="","",VLOOKUP(M3319,'14'!D:D,1,0))</f>
        <v/>
      </c>
    </row>
    <row r="3320" spans="1:15" ht="12.75" customHeight="1" x14ac:dyDescent="0.2">
      <c r="A3320" s="36" t="str">
        <f>'0'!$A$4</f>
        <v>………………..</v>
      </c>
      <c r="B3320" s="37">
        <f>'0'!$A$2</f>
        <v>46112</v>
      </c>
      <c r="C3320" s="37" t="s">
        <v>1243</v>
      </c>
      <c r="D3320" s="119" t="str">
        <f>IF(G3320="","",VLOOKUP(G3320,номенклатури!R:T,2,0))</f>
        <v/>
      </c>
      <c r="E3320" s="365" t="str">
        <f>IF(G3320="","",VLOOKUP(G3320,номенклатури!R:T,3,0))</f>
        <v/>
      </c>
      <c r="F3320" s="159" t="str">
        <f>IF(G3320="","",IF(ISERROR(VLOOKUP(G3320,номенклатури!V:V,1,0)),E3320*H3320,E3320*I3320))</f>
        <v/>
      </c>
      <c r="G3320" s="14"/>
      <c r="H3320" s="15"/>
      <c r="I3320" s="15"/>
      <c r="J3320" s="15"/>
      <c r="K3320" s="15"/>
      <c r="L3320" s="217"/>
      <c r="M3320" s="22"/>
      <c r="N3320" s="119" t="str">
        <f>IF(G3320="","",VLOOKUP(G3320,номенклатури!R:U,4,0))</f>
        <v/>
      </c>
      <c r="O3320" s="119" t="str">
        <f>IF(M3320="","",VLOOKUP(M3320,'14'!D:D,1,0))</f>
        <v/>
      </c>
    </row>
    <row r="3321" spans="1:15" ht="12.75" customHeight="1" x14ac:dyDescent="0.2">
      <c r="A3321" s="36" t="str">
        <f>'0'!$A$4</f>
        <v>………………..</v>
      </c>
      <c r="B3321" s="37">
        <f>'0'!$A$2</f>
        <v>46112</v>
      </c>
      <c r="C3321" s="37" t="s">
        <v>1243</v>
      </c>
      <c r="D3321" s="119" t="str">
        <f>IF(G3321="","",VLOOKUP(G3321,номенклатури!R:T,2,0))</f>
        <v/>
      </c>
      <c r="E3321" s="365" t="str">
        <f>IF(G3321="","",VLOOKUP(G3321,номенклатури!R:T,3,0))</f>
        <v/>
      </c>
      <c r="F3321" s="159" t="str">
        <f>IF(G3321="","",IF(ISERROR(VLOOKUP(G3321,номенклатури!V:V,1,0)),E3321*H3321,E3321*I3321))</f>
        <v/>
      </c>
      <c r="G3321" s="14"/>
      <c r="H3321" s="15"/>
      <c r="I3321" s="15"/>
      <c r="J3321" s="15"/>
      <c r="K3321" s="15"/>
      <c r="L3321" s="217"/>
      <c r="M3321" s="22"/>
      <c r="N3321" s="119" t="str">
        <f>IF(G3321="","",VLOOKUP(G3321,номенклатури!R:U,4,0))</f>
        <v/>
      </c>
      <c r="O3321" s="119" t="str">
        <f>IF(M3321="","",VLOOKUP(M3321,'14'!D:D,1,0))</f>
        <v/>
      </c>
    </row>
    <row r="3322" spans="1:15" ht="12.75" customHeight="1" x14ac:dyDescent="0.2">
      <c r="A3322" s="36" t="str">
        <f>'0'!$A$4</f>
        <v>………………..</v>
      </c>
      <c r="B3322" s="37">
        <f>'0'!$A$2</f>
        <v>46112</v>
      </c>
      <c r="C3322" s="37" t="s">
        <v>1243</v>
      </c>
      <c r="D3322" s="119" t="str">
        <f>IF(G3322="","",VLOOKUP(G3322,номенклатури!R:T,2,0))</f>
        <v/>
      </c>
      <c r="E3322" s="365" t="str">
        <f>IF(G3322="","",VLOOKUP(G3322,номенклатури!R:T,3,0))</f>
        <v/>
      </c>
      <c r="F3322" s="159" t="str">
        <f>IF(G3322="","",IF(ISERROR(VLOOKUP(G3322,номенклатури!V:V,1,0)),E3322*H3322,E3322*I3322))</f>
        <v/>
      </c>
      <c r="G3322" s="14"/>
      <c r="H3322" s="15"/>
      <c r="I3322" s="15"/>
      <c r="J3322" s="15"/>
      <c r="K3322" s="15"/>
      <c r="L3322" s="217"/>
      <c r="M3322" s="22"/>
      <c r="N3322" s="119" t="str">
        <f>IF(G3322="","",VLOOKUP(G3322,номенклатури!R:U,4,0))</f>
        <v/>
      </c>
      <c r="O3322" s="119" t="str">
        <f>IF(M3322="","",VLOOKUP(M3322,'14'!D:D,1,0))</f>
        <v/>
      </c>
    </row>
    <row r="3323" spans="1:15" ht="12.75" customHeight="1" x14ac:dyDescent="0.2">
      <c r="A3323" s="36" t="str">
        <f>'0'!$A$4</f>
        <v>………………..</v>
      </c>
      <c r="B3323" s="37">
        <f>'0'!$A$2</f>
        <v>46112</v>
      </c>
      <c r="C3323" s="37" t="s">
        <v>1243</v>
      </c>
      <c r="D3323" s="119" t="str">
        <f>IF(G3323="","",VLOOKUP(G3323,номенклатури!R:T,2,0))</f>
        <v/>
      </c>
      <c r="E3323" s="365" t="str">
        <f>IF(G3323="","",VLOOKUP(G3323,номенклатури!R:T,3,0))</f>
        <v/>
      </c>
      <c r="F3323" s="159" t="str">
        <f>IF(G3323="","",IF(ISERROR(VLOOKUP(G3323,номенклатури!V:V,1,0)),E3323*H3323,E3323*I3323))</f>
        <v/>
      </c>
      <c r="G3323" s="14"/>
      <c r="H3323" s="15"/>
      <c r="I3323" s="15"/>
      <c r="J3323" s="15"/>
      <c r="K3323" s="15"/>
      <c r="L3323" s="217"/>
      <c r="M3323" s="22"/>
      <c r="N3323" s="119" t="str">
        <f>IF(G3323="","",VLOOKUP(G3323,номенклатури!R:U,4,0))</f>
        <v/>
      </c>
      <c r="O3323" s="119" t="str">
        <f>IF(M3323="","",VLOOKUP(M3323,'14'!D:D,1,0))</f>
        <v/>
      </c>
    </row>
    <row r="3324" spans="1:15" ht="12.75" customHeight="1" x14ac:dyDescent="0.2">
      <c r="A3324" s="36" t="str">
        <f>'0'!$A$4</f>
        <v>………………..</v>
      </c>
      <c r="B3324" s="37">
        <f>'0'!$A$2</f>
        <v>46112</v>
      </c>
      <c r="C3324" s="37" t="s">
        <v>1243</v>
      </c>
      <c r="D3324" s="119" t="str">
        <f>IF(G3324="","",VLOOKUP(G3324,номенклатури!R:T,2,0))</f>
        <v/>
      </c>
      <c r="E3324" s="365" t="str">
        <f>IF(G3324="","",VLOOKUP(G3324,номенклатури!R:T,3,0))</f>
        <v/>
      </c>
      <c r="F3324" s="159" t="str">
        <f>IF(G3324="","",IF(ISERROR(VLOOKUP(G3324,номенклатури!V:V,1,0)),E3324*H3324,E3324*I3324))</f>
        <v/>
      </c>
      <c r="G3324" s="14"/>
      <c r="H3324" s="15"/>
      <c r="I3324" s="15"/>
      <c r="J3324" s="15"/>
      <c r="K3324" s="15"/>
      <c r="L3324" s="217"/>
      <c r="M3324" s="22"/>
      <c r="N3324" s="119" t="str">
        <f>IF(G3324="","",VLOOKUP(G3324,номенклатури!R:U,4,0))</f>
        <v/>
      </c>
      <c r="O3324" s="119" t="str">
        <f>IF(M3324="","",VLOOKUP(M3324,'14'!D:D,1,0))</f>
        <v/>
      </c>
    </row>
    <row r="3325" spans="1:15" ht="12.75" customHeight="1" x14ac:dyDescent="0.2">
      <c r="A3325" s="36" t="str">
        <f>'0'!$A$4</f>
        <v>………………..</v>
      </c>
      <c r="B3325" s="37">
        <f>'0'!$A$2</f>
        <v>46112</v>
      </c>
      <c r="C3325" s="37" t="s">
        <v>1243</v>
      </c>
      <c r="D3325" s="119" t="str">
        <f>IF(G3325="","",VLOOKUP(G3325,номенклатури!R:T,2,0))</f>
        <v/>
      </c>
      <c r="E3325" s="365" t="str">
        <f>IF(G3325="","",VLOOKUP(G3325,номенклатури!R:T,3,0))</f>
        <v/>
      </c>
      <c r="F3325" s="159" t="str">
        <f>IF(G3325="","",IF(ISERROR(VLOOKUP(G3325,номенклатури!V:V,1,0)),E3325*H3325,E3325*I3325))</f>
        <v/>
      </c>
      <c r="G3325" s="14"/>
      <c r="H3325" s="15"/>
      <c r="I3325" s="15"/>
      <c r="J3325" s="15"/>
      <c r="K3325" s="15"/>
      <c r="L3325" s="217"/>
      <c r="M3325" s="22"/>
      <c r="N3325" s="119" t="str">
        <f>IF(G3325="","",VLOOKUP(G3325,номенклатури!R:U,4,0))</f>
        <v/>
      </c>
      <c r="O3325" s="119" t="str">
        <f>IF(M3325="","",VLOOKUP(M3325,'14'!D:D,1,0))</f>
        <v/>
      </c>
    </row>
    <row r="3326" spans="1:15" ht="12.75" customHeight="1" x14ac:dyDescent="0.2">
      <c r="A3326" s="36" t="str">
        <f>'0'!$A$4</f>
        <v>………………..</v>
      </c>
      <c r="B3326" s="37">
        <f>'0'!$A$2</f>
        <v>46112</v>
      </c>
      <c r="C3326" s="37" t="s">
        <v>1243</v>
      </c>
      <c r="D3326" s="119" t="str">
        <f>IF(G3326="","",VLOOKUP(G3326,номенклатури!R:T,2,0))</f>
        <v/>
      </c>
      <c r="E3326" s="365" t="str">
        <f>IF(G3326="","",VLOOKUP(G3326,номенклатури!R:T,3,0))</f>
        <v/>
      </c>
      <c r="F3326" s="159" t="str">
        <f>IF(G3326="","",IF(ISERROR(VLOOKUP(G3326,номенклатури!V:V,1,0)),E3326*H3326,E3326*I3326))</f>
        <v/>
      </c>
      <c r="G3326" s="14"/>
      <c r="H3326" s="15"/>
      <c r="I3326" s="15"/>
      <c r="J3326" s="15"/>
      <c r="K3326" s="15"/>
      <c r="L3326" s="217"/>
      <c r="M3326" s="22"/>
      <c r="N3326" s="119" t="str">
        <f>IF(G3326="","",VLOOKUP(G3326,номенклатури!R:U,4,0))</f>
        <v/>
      </c>
      <c r="O3326" s="119" t="str">
        <f>IF(M3326="","",VLOOKUP(M3326,'14'!D:D,1,0))</f>
        <v/>
      </c>
    </row>
    <row r="3327" spans="1:15" ht="12.75" customHeight="1" x14ac:dyDescent="0.2">
      <c r="A3327" s="36" t="str">
        <f>'0'!$A$4</f>
        <v>………………..</v>
      </c>
      <c r="B3327" s="37">
        <f>'0'!$A$2</f>
        <v>46112</v>
      </c>
      <c r="C3327" s="37" t="s">
        <v>1243</v>
      </c>
      <c r="D3327" s="119" t="str">
        <f>IF(G3327="","",VLOOKUP(G3327,номенклатури!R:T,2,0))</f>
        <v/>
      </c>
      <c r="E3327" s="365" t="str">
        <f>IF(G3327="","",VLOOKUP(G3327,номенклатури!R:T,3,0))</f>
        <v/>
      </c>
      <c r="F3327" s="159" t="str">
        <f>IF(G3327="","",IF(ISERROR(VLOOKUP(G3327,номенклатури!V:V,1,0)),E3327*H3327,E3327*I3327))</f>
        <v/>
      </c>
      <c r="G3327" s="14"/>
      <c r="H3327" s="15"/>
      <c r="I3327" s="15"/>
      <c r="J3327" s="15"/>
      <c r="K3327" s="15"/>
      <c r="L3327" s="217"/>
      <c r="M3327" s="22"/>
      <c r="N3327" s="119" t="str">
        <f>IF(G3327="","",VLOOKUP(G3327,номенклатури!R:U,4,0))</f>
        <v/>
      </c>
      <c r="O3327" s="119" t="str">
        <f>IF(M3327="","",VLOOKUP(M3327,'14'!D:D,1,0))</f>
        <v/>
      </c>
    </row>
    <row r="3328" spans="1:15" ht="12.75" customHeight="1" x14ac:dyDescent="0.2">
      <c r="A3328" s="36" t="str">
        <f>'0'!$A$4</f>
        <v>………………..</v>
      </c>
      <c r="B3328" s="37">
        <f>'0'!$A$2</f>
        <v>46112</v>
      </c>
      <c r="C3328" s="37" t="s">
        <v>1243</v>
      </c>
      <c r="D3328" s="119" t="str">
        <f>IF(G3328="","",VLOOKUP(G3328,номенклатури!R:T,2,0))</f>
        <v/>
      </c>
      <c r="E3328" s="365" t="str">
        <f>IF(G3328="","",VLOOKUP(G3328,номенклатури!R:T,3,0))</f>
        <v/>
      </c>
      <c r="F3328" s="159" t="str">
        <f>IF(G3328="","",IF(ISERROR(VLOOKUP(G3328,номенклатури!V:V,1,0)),E3328*H3328,E3328*I3328))</f>
        <v/>
      </c>
      <c r="G3328" s="14"/>
      <c r="H3328" s="15"/>
      <c r="I3328" s="15"/>
      <c r="J3328" s="15"/>
      <c r="K3328" s="15"/>
      <c r="L3328" s="217"/>
      <c r="M3328" s="22"/>
      <c r="N3328" s="119" t="str">
        <f>IF(G3328="","",VLOOKUP(G3328,номенклатури!R:U,4,0))</f>
        <v/>
      </c>
      <c r="O3328" s="119" t="str">
        <f>IF(M3328="","",VLOOKUP(M3328,'14'!D:D,1,0))</f>
        <v/>
      </c>
    </row>
    <row r="3329" spans="1:15" ht="12.75" customHeight="1" x14ac:dyDescent="0.2">
      <c r="A3329" s="36" t="str">
        <f>'0'!$A$4</f>
        <v>………………..</v>
      </c>
      <c r="B3329" s="37">
        <f>'0'!$A$2</f>
        <v>46112</v>
      </c>
      <c r="C3329" s="37" t="s">
        <v>1243</v>
      </c>
      <c r="D3329" s="119" t="str">
        <f>IF(G3329="","",VLOOKUP(G3329,номенклатури!R:T,2,0))</f>
        <v/>
      </c>
      <c r="E3329" s="365" t="str">
        <f>IF(G3329="","",VLOOKUP(G3329,номенклатури!R:T,3,0))</f>
        <v/>
      </c>
      <c r="F3329" s="159" t="str">
        <f>IF(G3329="","",IF(ISERROR(VLOOKUP(G3329,номенклатури!V:V,1,0)),E3329*H3329,E3329*I3329))</f>
        <v/>
      </c>
      <c r="G3329" s="14"/>
      <c r="H3329" s="15"/>
      <c r="I3329" s="15"/>
      <c r="J3329" s="15"/>
      <c r="K3329" s="15"/>
      <c r="L3329" s="217"/>
      <c r="M3329" s="22"/>
      <c r="N3329" s="119" t="str">
        <f>IF(G3329="","",VLOOKUP(G3329,номенклатури!R:U,4,0))</f>
        <v/>
      </c>
      <c r="O3329" s="119" t="str">
        <f>IF(M3329="","",VLOOKUP(M3329,'14'!D:D,1,0))</f>
        <v/>
      </c>
    </row>
    <row r="3330" spans="1:15" ht="12.75" customHeight="1" x14ac:dyDescent="0.2">
      <c r="A3330" s="36" t="str">
        <f>'0'!$A$4</f>
        <v>………………..</v>
      </c>
      <c r="B3330" s="37">
        <f>'0'!$A$2</f>
        <v>46112</v>
      </c>
      <c r="C3330" s="37" t="s">
        <v>1243</v>
      </c>
      <c r="D3330" s="119" t="str">
        <f>IF(G3330="","",VLOOKUP(G3330,номенклатури!R:T,2,0))</f>
        <v/>
      </c>
      <c r="E3330" s="365" t="str">
        <f>IF(G3330="","",VLOOKUP(G3330,номенклатури!R:T,3,0))</f>
        <v/>
      </c>
      <c r="F3330" s="159" t="str">
        <f>IF(G3330="","",IF(ISERROR(VLOOKUP(G3330,номенклатури!V:V,1,0)),E3330*H3330,E3330*I3330))</f>
        <v/>
      </c>
      <c r="G3330" s="14"/>
      <c r="H3330" s="15"/>
      <c r="I3330" s="15"/>
      <c r="J3330" s="15"/>
      <c r="K3330" s="15"/>
      <c r="L3330" s="217"/>
      <c r="M3330" s="22"/>
      <c r="N3330" s="119" t="str">
        <f>IF(G3330="","",VLOOKUP(G3330,номенклатури!R:U,4,0))</f>
        <v/>
      </c>
      <c r="O3330" s="119" t="str">
        <f>IF(M3330="","",VLOOKUP(M3330,'14'!D:D,1,0))</f>
        <v/>
      </c>
    </row>
    <row r="3331" spans="1:15" ht="12.75" customHeight="1" x14ac:dyDescent="0.2">
      <c r="A3331" s="36" t="str">
        <f>'0'!$A$4</f>
        <v>………………..</v>
      </c>
      <c r="B3331" s="37">
        <f>'0'!$A$2</f>
        <v>46112</v>
      </c>
      <c r="C3331" s="37" t="s">
        <v>1243</v>
      </c>
      <c r="D3331" s="119" t="str">
        <f>IF(G3331="","",VLOOKUP(G3331,номенклатури!R:T,2,0))</f>
        <v/>
      </c>
      <c r="E3331" s="365" t="str">
        <f>IF(G3331="","",VLOOKUP(G3331,номенклатури!R:T,3,0))</f>
        <v/>
      </c>
      <c r="F3331" s="159" t="str">
        <f>IF(G3331="","",IF(ISERROR(VLOOKUP(G3331,номенклатури!V:V,1,0)),E3331*H3331,E3331*I3331))</f>
        <v/>
      </c>
      <c r="G3331" s="14"/>
      <c r="H3331" s="15"/>
      <c r="I3331" s="15"/>
      <c r="J3331" s="15"/>
      <c r="K3331" s="15"/>
      <c r="L3331" s="217"/>
      <c r="M3331" s="22"/>
      <c r="N3331" s="119" t="str">
        <f>IF(G3331="","",VLOOKUP(G3331,номенклатури!R:U,4,0))</f>
        <v/>
      </c>
      <c r="O3331" s="119" t="str">
        <f>IF(M3331="","",VLOOKUP(M3331,'14'!D:D,1,0))</f>
        <v/>
      </c>
    </row>
    <row r="3332" spans="1:15" ht="12.75" customHeight="1" x14ac:dyDescent="0.2">
      <c r="A3332" s="36" t="str">
        <f>'0'!$A$4</f>
        <v>………………..</v>
      </c>
      <c r="B3332" s="37">
        <f>'0'!$A$2</f>
        <v>46112</v>
      </c>
      <c r="C3332" s="37" t="s">
        <v>1243</v>
      </c>
      <c r="D3332" s="119" t="str">
        <f>IF(G3332="","",VLOOKUP(G3332,номенклатури!R:T,2,0))</f>
        <v/>
      </c>
      <c r="E3332" s="365" t="str">
        <f>IF(G3332="","",VLOOKUP(G3332,номенклатури!R:T,3,0))</f>
        <v/>
      </c>
      <c r="F3332" s="159" t="str">
        <f>IF(G3332="","",IF(ISERROR(VLOOKUP(G3332,номенклатури!V:V,1,0)),E3332*H3332,E3332*I3332))</f>
        <v/>
      </c>
      <c r="G3332" s="14"/>
      <c r="H3332" s="15"/>
      <c r="I3332" s="15"/>
      <c r="J3332" s="15"/>
      <c r="K3332" s="15"/>
      <c r="L3332" s="217"/>
      <c r="M3332" s="22"/>
      <c r="N3332" s="119" t="str">
        <f>IF(G3332="","",VLOOKUP(G3332,номенклатури!R:U,4,0))</f>
        <v/>
      </c>
      <c r="O3332" s="119" t="str">
        <f>IF(M3332="","",VLOOKUP(M3332,'14'!D:D,1,0))</f>
        <v/>
      </c>
    </row>
    <row r="3333" spans="1:15" ht="12.75" customHeight="1" x14ac:dyDescent="0.2">
      <c r="A3333" s="36" t="str">
        <f>'0'!$A$4</f>
        <v>………………..</v>
      </c>
      <c r="B3333" s="37">
        <f>'0'!$A$2</f>
        <v>46112</v>
      </c>
      <c r="C3333" s="37" t="s">
        <v>1243</v>
      </c>
      <c r="D3333" s="119" t="str">
        <f>IF(G3333="","",VLOOKUP(G3333,номенклатури!R:T,2,0))</f>
        <v/>
      </c>
      <c r="E3333" s="365" t="str">
        <f>IF(G3333="","",VLOOKUP(G3333,номенклатури!R:T,3,0))</f>
        <v/>
      </c>
      <c r="F3333" s="159" t="str">
        <f>IF(G3333="","",IF(ISERROR(VLOOKUP(G3333,номенклатури!V:V,1,0)),E3333*H3333,E3333*I3333))</f>
        <v/>
      </c>
      <c r="G3333" s="14"/>
      <c r="H3333" s="15"/>
      <c r="I3333" s="15"/>
      <c r="J3333" s="15"/>
      <c r="K3333" s="15"/>
      <c r="L3333" s="217"/>
      <c r="M3333" s="22"/>
      <c r="N3333" s="119" t="str">
        <f>IF(G3333="","",VLOOKUP(G3333,номенклатури!R:U,4,0))</f>
        <v/>
      </c>
      <c r="O3333" s="119" t="str">
        <f>IF(M3333="","",VLOOKUP(M3333,'14'!D:D,1,0))</f>
        <v/>
      </c>
    </row>
    <row r="3334" spans="1:15" ht="12.75" customHeight="1" x14ac:dyDescent="0.2">
      <c r="A3334" s="36" t="str">
        <f>'0'!$A$4</f>
        <v>………………..</v>
      </c>
      <c r="B3334" s="37">
        <f>'0'!$A$2</f>
        <v>46112</v>
      </c>
      <c r="C3334" s="37" t="s">
        <v>1243</v>
      </c>
      <c r="D3334" s="119" t="str">
        <f>IF(G3334="","",VLOOKUP(G3334,номенклатури!R:T,2,0))</f>
        <v/>
      </c>
      <c r="E3334" s="365" t="str">
        <f>IF(G3334="","",VLOOKUP(G3334,номенклатури!R:T,3,0))</f>
        <v/>
      </c>
      <c r="F3334" s="159" t="str">
        <f>IF(G3334="","",IF(ISERROR(VLOOKUP(G3334,номенклатури!V:V,1,0)),E3334*H3334,E3334*I3334))</f>
        <v/>
      </c>
      <c r="G3334" s="14"/>
      <c r="H3334" s="15"/>
      <c r="I3334" s="15"/>
      <c r="J3334" s="15"/>
      <c r="K3334" s="15"/>
      <c r="L3334" s="217"/>
      <c r="M3334" s="22"/>
      <c r="N3334" s="119" t="str">
        <f>IF(G3334="","",VLOOKUP(G3334,номенклатури!R:U,4,0))</f>
        <v/>
      </c>
      <c r="O3334" s="119" t="str">
        <f>IF(M3334="","",VLOOKUP(M3334,'14'!D:D,1,0))</f>
        <v/>
      </c>
    </row>
    <row r="3335" spans="1:15" ht="12.75" customHeight="1" x14ac:dyDescent="0.2">
      <c r="A3335" s="36" t="str">
        <f>'0'!$A$4</f>
        <v>………………..</v>
      </c>
      <c r="B3335" s="37">
        <f>'0'!$A$2</f>
        <v>46112</v>
      </c>
      <c r="C3335" s="37" t="s">
        <v>1243</v>
      </c>
      <c r="D3335" s="119" t="str">
        <f>IF(G3335="","",VLOOKUP(G3335,номенклатури!R:T,2,0))</f>
        <v/>
      </c>
      <c r="E3335" s="365" t="str">
        <f>IF(G3335="","",VLOOKUP(G3335,номенклатури!R:T,3,0))</f>
        <v/>
      </c>
      <c r="F3335" s="159" t="str">
        <f>IF(G3335="","",IF(ISERROR(VLOOKUP(G3335,номенклатури!V:V,1,0)),E3335*H3335,E3335*I3335))</f>
        <v/>
      </c>
      <c r="G3335" s="14"/>
      <c r="H3335" s="15"/>
      <c r="I3335" s="15"/>
      <c r="J3335" s="15"/>
      <c r="K3335" s="15"/>
      <c r="L3335" s="217"/>
      <c r="M3335" s="22"/>
      <c r="N3335" s="119" t="str">
        <f>IF(G3335="","",VLOOKUP(G3335,номенклатури!R:U,4,0))</f>
        <v/>
      </c>
      <c r="O3335" s="119" t="str">
        <f>IF(M3335="","",VLOOKUP(M3335,'14'!D:D,1,0))</f>
        <v/>
      </c>
    </row>
    <row r="3336" spans="1:15" ht="12.75" customHeight="1" x14ac:dyDescent="0.2">
      <c r="A3336" s="36" t="str">
        <f>'0'!$A$4</f>
        <v>………………..</v>
      </c>
      <c r="B3336" s="37">
        <f>'0'!$A$2</f>
        <v>46112</v>
      </c>
      <c r="C3336" s="37" t="s">
        <v>1243</v>
      </c>
      <c r="D3336" s="119" t="str">
        <f>IF(G3336="","",VLOOKUP(G3336,номенклатури!R:T,2,0))</f>
        <v/>
      </c>
      <c r="E3336" s="365" t="str">
        <f>IF(G3336="","",VLOOKUP(G3336,номенклатури!R:T,3,0))</f>
        <v/>
      </c>
      <c r="F3336" s="159" t="str">
        <f>IF(G3336="","",IF(ISERROR(VLOOKUP(G3336,номенклатури!V:V,1,0)),E3336*H3336,E3336*I3336))</f>
        <v/>
      </c>
      <c r="G3336" s="14"/>
      <c r="H3336" s="15"/>
      <c r="I3336" s="15"/>
      <c r="J3336" s="15"/>
      <c r="K3336" s="15"/>
      <c r="L3336" s="217"/>
      <c r="M3336" s="22"/>
      <c r="N3336" s="119" t="str">
        <f>IF(G3336="","",VLOOKUP(G3336,номенклатури!R:U,4,0))</f>
        <v/>
      </c>
      <c r="O3336" s="119" t="str">
        <f>IF(M3336="","",VLOOKUP(M3336,'14'!D:D,1,0))</f>
        <v/>
      </c>
    </row>
    <row r="3337" spans="1:15" ht="12.75" customHeight="1" x14ac:dyDescent="0.2">
      <c r="A3337" s="36" t="str">
        <f>'0'!$A$4</f>
        <v>………………..</v>
      </c>
      <c r="B3337" s="37">
        <f>'0'!$A$2</f>
        <v>46112</v>
      </c>
      <c r="C3337" s="37" t="s">
        <v>1243</v>
      </c>
      <c r="D3337" s="119" t="str">
        <f>IF(G3337="","",VLOOKUP(G3337,номенклатури!R:T,2,0))</f>
        <v/>
      </c>
      <c r="E3337" s="365" t="str">
        <f>IF(G3337="","",VLOOKUP(G3337,номенклатури!R:T,3,0))</f>
        <v/>
      </c>
      <c r="F3337" s="159" t="str">
        <f>IF(G3337="","",IF(ISERROR(VLOOKUP(G3337,номенклатури!V:V,1,0)),E3337*H3337,E3337*I3337))</f>
        <v/>
      </c>
      <c r="G3337" s="14"/>
      <c r="H3337" s="15"/>
      <c r="I3337" s="15"/>
      <c r="J3337" s="15"/>
      <c r="K3337" s="15"/>
      <c r="L3337" s="217"/>
      <c r="M3337" s="22"/>
      <c r="N3337" s="119" t="str">
        <f>IF(G3337="","",VLOOKUP(G3337,номенклатури!R:U,4,0))</f>
        <v/>
      </c>
      <c r="O3337" s="119" t="str">
        <f>IF(M3337="","",VLOOKUP(M3337,'14'!D:D,1,0))</f>
        <v/>
      </c>
    </row>
    <row r="3338" spans="1:15" ht="12.75" customHeight="1" x14ac:dyDescent="0.2">
      <c r="A3338" s="36" t="str">
        <f>'0'!$A$4</f>
        <v>………………..</v>
      </c>
      <c r="B3338" s="37">
        <f>'0'!$A$2</f>
        <v>46112</v>
      </c>
      <c r="C3338" s="37" t="s">
        <v>1243</v>
      </c>
      <c r="D3338" s="119" t="str">
        <f>IF(G3338="","",VLOOKUP(G3338,номенклатури!R:T,2,0))</f>
        <v/>
      </c>
      <c r="E3338" s="365" t="str">
        <f>IF(G3338="","",VLOOKUP(G3338,номенклатури!R:T,3,0))</f>
        <v/>
      </c>
      <c r="F3338" s="159" t="str">
        <f>IF(G3338="","",IF(ISERROR(VLOOKUP(G3338,номенклатури!V:V,1,0)),E3338*H3338,E3338*I3338))</f>
        <v/>
      </c>
      <c r="G3338" s="14"/>
      <c r="H3338" s="15"/>
      <c r="I3338" s="15"/>
      <c r="J3338" s="15"/>
      <c r="K3338" s="15"/>
      <c r="L3338" s="217"/>
      <c r="M3338" s="22"/>
      <c r="N3338" s="119" t="str">
        <f>IF(G3338="","",VLOOKUP(G3338,номенклатури!R:U,4,0))</f>
        <v/>
      </c>
      <c r="O3338" s="119" t="str">
        <f>IF(M3338="","",VLOOKUP(M3338,'14'!D:D,1,0))</f>
        <v/>
      </c>
    </row>
    <row r="3339" spans="1:15" ht="12.75" customHeight="1" x14ac:dyDescent="0.2">
      <c r="A3339" s="36" t="str">
        <f>'0'!$A$4</f>
        <v>………………..</v>
      </c>
      <c r="B3339" s="37">
        <f>'0'!$A$2</f>
        <v>46112</v>
      </c>
      <c r="C3339" s="37" t="s">
        <v>1243</v>
      </c>
      <c r="D3339" s="119" t="str">
        <f>IF(G3339="","",VLOOKUP(G3339,номенклатури!R:T,2,0))</f>
        <v/>
      </c>
      <c r="E3339" s="365" t="str">
        <f>IF(G3339="","",VLOOKUP(G3339,номенклатури!R:T,3,0))</f>
        <v/>
      </c>
      <c r="F3339" s="159" t="str">
        <f>IF(G3339="","",IF(ISERROR(VLOOKUP(G3339,номенклатури!V:V,1,0)),E3339*H3339,E3339*I3339))</f>
        <v/>
      </c>
      <c r="G3339" s="14"/>
      <c r="H3339" s="15"/>
      <c r="I3339" s="15"/>
      <c r="J3339" s="15"/>
      <c r="K3339" s="15"/>
      <c r="L3339" s="217"/>
      <c r="M3339" s="22"/>
      <c r="N3339" s="119" t="str">
        <f>IF(G3339="","",VLOOKUP(G3339,номенклатури!R:U,4,0))</f>
        <v/>
      </c>
      <c r="O3339" s="119" t="str">
        <f>IF(M3339="","",VLOOKUP(M3339,'14'!D:D,1,0))</f>
        <v/>
      </c>
    </row>
    <row r="3340" spans="1:15" ht="12.75" customHeight="1" x14ac:dyDescent="0.2">
      <c r="A3340" s="36" t="str">
        <f>'0'!$A$4</f>
        <v>………………..</v>
      </c>
      <c r="B3340" s="37">
        <f>'0'!$A$2</f>
        <v>46112</v>
      </c>
      <c r="C3340" s="37" t="s">
        <v>1243</v>
      </c>
      <c r="D3340" s="119" t="str">
        <f>IF(G3340="","",VLOOKUP(G3340,номенклатури!R:T,2,0))</f>
        <v/>
      </c>
      <c r="E3340" s="365" t="str">
        <f>IF(G3340="","",VLOOKUP(G3340,номенклатури!R:T,3,0))</f>
        <v/>
      </c>
      <c r="F3340" s="159" t="str">
        <f>IF(G3340="","",IF(ISERROR(VLOOKUP(G3340,номенклатури!V:V,1,0)),E3340*H3340,E3340*I3340))</f>
        <v/>
      </c>
      <c r="G3340" s="14"/>
      <c r="H3340" s="15"/>
      <c r="I3340" s="15"/>
      <c r="J3340" s="15"/>
      <c r="K3340" s="15"/>
      <c r="L3340" s="217"/>
      <c r="M3340" s="22"/>
      <c r="N3340" s="119" t="str">
        <f>IF(G3340="","",VLOOKUP(G3340,номенклатури!R:U,4,0))</f>
        <v/>
      </c>
      <c r="O3340" s="119" t="str">
        <f>IF(M3340="","",VLOOKUP(M3340,'14'!D:D,1,0))</f>
        <v/>
      </c>
    </row>
    <row r="3341" spans="1:15" ht="12.75" customHeight="1" x14ac:dyDescent="0.2">
      <c r="A3341" s="36" t="str">
        <f>'0'!$A$4</f>
        <v>………………..</v>
      </c>
      <c r="B3341" s="37">
        <f>'0'!$A$2</f>
        <v>46112</v>
      </c>
      <c r="C3341" s="37" t="s">
        <v>1243</v>
      </c>
      <c r="D3341" s="119" t="str">
        <f>IF(G3341="","",VLOOKUP(G3341,номенклатури!R:T,2,0))</f>
        <v/>
      </c>
      <c r="E3341" s="365" t="str">
        <f>IF(G3341="","",VLOOKUP(G3341,номенклатури!R:T,3,0))</f>
        <v/>
      </c>
      <c r="F3341" s="159" t="str">
        <f>IF(G3341="","",IF(ISERROR(VLOOKUP(G3341,номенклатури!V:V,1,0)),E3341*H3341,E3341*I3341))</f>
        <v/>
      </c>
      <c r="G3341" s="14"/>
      <c r="H3341" s="15"/>
      <c r="I3341" s="15"/>
      <c r="J3341" s="15"/>
      <c r="K3341" s="15"/>
      <c r="L3341" s="217"/>
      <c r="M3341" s="22"/>
      <c r="N3341" s="119" t="str">
        <f>IF(G3341="","",VLOOKUP(G3341,номенклатури!R:U,4,0))</f>
        <v/>
      </c>
      <c r="O3341" s="119" t="str">
        <f>IF(M3341="","",VLOOKUP(M3341,'14'!D:D,1,0))</f>
        <v/>
      </c>
    </row>
    <row r="3342" spans="1:15" ht="12.75" customHeight="1" x14ac:dyDescent="0.2">
      <c r="A3342" s="36" t="str">
        <f>'0'!$A$4</f>
        <v>………………..</v>
      </c>
      <c r="B3342" s="37">
        <f>'0'!$A$2</f>
        <v>46112</v>
      </c>
      <c r="C3342" s="37" t="s">
        <v>1243</v>
      </c>
      <c r="D3342" s="119" t="str">
        <f>IF(G3342="","",VLOOKUP(G3342,номенклатури!R:T,2,0))</f>
        <v/>
      </c>
      <c r="E3342" s="365" t="str">
        <f>IF(G3342="","",VLOOKUP(G3342,номенклатури!R:T,3,0))</f>
        <v/>
      </c>
      <c r="F3342" s="159" t="str">
        <f>IF(G3342="","",IF(ISERROR(VLOOKUP(G3342,номенклатури!V:V,1,0)),E3342*H3342,E3342*I3342))</f>
        <v/>
      </c>
      <c r="G3342" s="14"/>
      <c r="H3342" s="15"/>
      <c r="I3342" s="15"/>
      <c r="J3342" s="15"/>
      <c r="K3342" s="15"/>
      <c r="L3342" s="217"/>
      <c r="M3342" s="22"/>
      <c r="N3342" s="119" t="str">
        <f>IF(G3342="","",VLOOKUP(G3342,номенклатури!R:U,4,0))</f>
        <v/>
      </c>
      <c r="O3342" s="119" t="str">
        <f>IF(M3342="","",VLOOKUP(M3342,'14'!D:D,1,0))</f>
        <v/>
      </c>
    </row>
    <row r="3343" spans="1:15" ht="12.75" customHeight="1" x14ac:dyDescent="0.2">
      <c r="A3343" s="36" t="str">
        <f>'0'!$A$4</f>
        <v>………………..</v>
      </c>
      <c r="B3343" s="37">
        <f>'0'!$A$2</f>
        <v>46112</v>
      </c>
      <c r="C3343" s="37" t="s">
        <v>1243</v>
      </c>
      <c r="D3343" s="119" t="str">
        <f>IF(G3343="","",VLOOKUP(G3343,номенклатури!R:T,2,0))</f>
        <v/>
      </c>
      <c r="E3343" s="365" t="str">
        <f>IF(G3343="","",VLOOKUP(G3343,номенклатури!R:T,3,0))</f>
        <v/>
      </c>
      <c r="F3343" s="159" t="str">
        <f>IF(G3343="","",IF(ISERROR(VLOOKUP(G3343,номенклатури!V:V,1,0)),E3343*H3343,E3343*I3343))</f>
        <v/>
      </c>
      <c r="G3343" s="14"/>
      <c r="H3343" s="15"/>
      <c r="I3343" s="15"/>
      <c r="J3343" s="15"/>
      <c r="K3343" s="15"/>
      <c r="L3343" s="217"/>
      <c r="M3343" s="22"/>
      <c r="N3343" s="119" t="str">
        <f>IF(G3343="","",VLOOKUP(G3343,номенклатури!R:U,4,0))</f>
        <v/>
      </c>
      <c r="O3343" s="119" t="str">
        <f>IF(M3343="","",VLOOKUP(M3343,'14'!D:D,1,0))</f>
        <v/>
      </c>
    </row>
    <row r="3344" spans="1:15" ht="12.75" customHeight="1" x14ac:dyDescent="0.2">
      <c r="A3344" s="36" t="str">
        <f>'0'!$A$4</f>
        <v>………………..</v>
      </c>
      <c r="B3344" s="37">
        <f>'0'!$A$2</f>
        <v>46112</v>
      </c>
      <c r="C3344" s="37" t="s">
        <v>1243</v>
      </c>
      <c r="D3344" s="119" t="str">
        <f>IF(G3344="","",VLOOKUP(G3344,номенклатури!R:T,2,0))</f>
        <v/>
      </c>
      <c r="E3344" s="365" t="str">
        <f>IF(G3344="","",VLOOKUP(G3344,номенклатури!R:T,3,0))</f>
        <v/>
      </c>
      <c r="F3344" s="159" t="str">
        <f>IF(G3344="","",IF(ISERROR(VLOOKUP(G3344,номенклатури!V:V,1,0)),E3344*H3344,E3344*I3344))</f>
        <v/>
      </c>
      <c r="G3344" s="14"/>
      <c r="H3344" s="15"/>
      <c r="I3344" s="15"/>
      <c r="J3344" s="15"/>
      <c r="K3344" s="15"/>
      <c r="L3344" s="217"/>
      <c r="M3344" s="22"/>
      <c r="N3344" s="119" t="str">
        <f>IF(G3344="","",VLOOKUP(G3344,номенклатури!R:U,4,0))</f>
        <v/>
      </c>
      <c r="O3344" s="119" t="str">
        <f>IF(M3344="","",VLOOKUP(M3344,'14'!D:D,1,0))</f>
        <v/>
      </c>
    </row>
    <row r="3345" spans="1:15" ht="12.75" customHeight="1" x14ac:dyDescent="0.2">
      <c r="A3345" s="36" t="str">
        <f>'0'!$A$4</f>
        <v>………………..</v>
      </c>
      <c r="B3345" s="37">
        <f>'0'!$A$2</f>
        <v>46112</v>
      </c>
      <c r="C3345" s="37" t="s">
        <v>1243</v>
      </c>
      <c r="D3345" s="119" t="str">
        <f>IF(G3345="","",VLOOKUP(G3345,номенклатури!R:T,2,0))</f>
        <v/>
      </c>
      <c r="E3345" s="365" t="str">
        <f>IF(G3345="","",VLOOKUP(G3345,номенклатури!R:T,3,0))</f>
        <v/>
      </c>
      <c r="F3345" s="159" t="str">
        <f>IF(G3345="","",IF(ISERROR(VLOOKUP(G3345,номенклатури!V:V,1,0)),E3345*H3345,E3345*I3345))</f>
        <v/>
      </c>
      <c r="G3345" s="14"/>
      <c r="H3345" s="15"/>
      <c r="I3345" s="15"/>
      <c r="J3345" s="15"/>
      <c r="K3345" s="15"/>
      <c r="L3345" s="217"/>
      <c r="M3345" s="22"/>
      <c r="N3345" s="119" t="str">
        <f>IF(G3345="","",VLOOKUP(G3345,номенклатури!R:U,4,0))</f>
        <v/>
      </c>
      <c r="O3345" s="119" t="str">
        <f>IF(M3345="","",VLOOKUP(M3345,'14'!D:D,1,0))</f>
        <v/>
      </c>
    </row>
    <row r="3346" spans="1:15" ht="12.75" customHeight="1" x14ac:dyDescent="0.2">
      <c r="A3346" s="36" t="str">
        <f>'0'!$A$4</f>
        <v>………………..</v>
      </c>
      <c r="B3346" s="37">
        <f>'0'!$A$2</f>
        <v>46112</v>
      </c>
      <c r="C3346" s="37" t="s">
        <v>1243</v>
      </c>
      <c r="D3346" s="119" t="str">
        <f>IF(G3346="","",VLOOKUP(G3346,номенклатури!R:T,2,0))</f>
        <v/>
      </c>
      <c r="E3346" s="365" t="str">
        <f>IF(G3346="","",VLOOKUP(G3346,номенклатури!R:T,3,0))</f>
        <v/>
      </c>
      <c r="F3346" s="159" t="str">
        <f>IF(G3346="","",IF(ISERROR(VLOOKUP(G3346,номенклатури!V:V,1,0)),E3346*H3346,E3346*I3346))</f>
        <v/>
      </c>
      <c r="G3346" s="14"/>
      <c r="H3346" s="15"/>
      <c r="I3346" s="15"/>
      <c r="J3346" s="15"/>
      <c r="K3346" s="15"/>
      <c r="L3346" s="217"/>
      <c r="M3346" s="22"/>
      <c r="N3346" s="119" t="str">
        <f>IF(G3346="","",VLOOKUP(G3346,номенклатури!R:U,4,0))</f>
        <v/>
      </c>
      <c r="O3346" s="119" t="str">
        <f>IF(M3346="","",VLOOKUP(M3346,'14'!D:D,1,0))</f>
        <v/>
      </c>
    </row>
    <row r="3347" spans="1:15" ht="12.75" customHeight="1" x14ac:dyDescent="0.2">
      <c r="A3347" s="36" t="str">
        <f>'0'!$A$4</f>
        <v>………………..</v>
      </c>
      <c r="B3347" s="37">
        <f>'0'!$A$2</f>
        <v>46112</v>
      </c>
      <c r="C3347" s="37" t="s">
        <v>1243</v>
      </c>
      <c r="D3347" s="119" t="str">
        <f>IF(G3347="","",VLOOKUP(G3347,номенклатури!R:T,2,0))</f>
        <v/>
      </c>
      <c r="E3347" s="365" t="str">
        <f>IF(G3347="","",VLOOKUP(G3347,номенклатури!R:T,3,0))</f>
        <v/>
      </c>
      <c r="F3347" s="159" t="str">
        <f>IF(G3347="","",IF(ISERROR(VLOOKUP(G3347,номенклатури!V:V,1,0)),E3347*H3347,E3347*I3347))</f>
        <v/>
      </c>
      <c r="G3347" s="14"/>
      <c r="H3347" s="15"/>
      <c r="I3347" s="15"/>
      <c r="J3347" s="15"/>
      <c r="K3347" s="15"/>
      <c r="L3347" s="217"/>
      <c r="M3347" s="22"/>
      <c r="N3347" s="119" t="str">
        <f>IF(G3347="","",VLOOKUP(G3347,номенклатури!R:U,4,0))</f>
        <v/>
      </c>
      <c r="O3347" s="119" t="str">
        <f>IF(M3347="","",VLOOKUP(M3347,'14'!D:D,1,0))</f>
        <v/>
      </c>
    </row>
    <row r="3348" spans="1:15" ht="12.75" customHeight="1" x14ac:dyDescent="0.2">
      <c r="A3348" s="36" t="str">
        <f>'0'!$A$4</f>
        <v>………………..</v>
      </c>
      <c r="B3348" s="37">
        <f>'0'!$A$2</f>
        <v>46112</v>
      </c>
      <c r="C3348" s="37" t="s">
        <v>1243</v>
      </c>
      <c r="D3348" s="119" t="str">
        <f>IF(G3348="","",VLOOKUP(G3348,номенклатури!R:T,2,0))</f>
        <v/>
      </c>
      <c r="E3348" s="365" t="str">
        <f>IF(G3348="","",VLOOKUP(G3348,номенклатури!R:T,3,0))</f>
        <v/>
      </c>
      <c r="F3348" s="159" t="str">
        <f>IF(G3348="","",IF(ISERROR(VLOOKUP(G3348,номенклатури!V:V,1,0)),E3348*H3348,E3348*I3348))</f>
        <v/>
      </c>
      <c r="G3348" s="14"/>
      <c r="H3348" s="15"/>
      <c r="I3348" s="15"/>
      <c r="J3348" s="15"/>
      <c r="K3348" s="15"/>
      <c r="L3348" s="217"/>
      <c r="M3348" s="22"/>
      <c r="N3348" s="119" t="str">
        <f>IF(G3348="","",VLOOKUP(G3348,номенклатури!R:U,4,0))</f>
        <v/>
      </c>
      <c r="O3348" s="119" t="str">
        <f>IF(M3348="","",VLOOKUP(M3348,'14'!D:D,1,0))</f>
        <v/>
      </c>
    </row>
    <row r="3349" spans="1:15" ht="12.75" customHeight="1" x14ac:dyDescent="0.2">
      <c r="A3349" s="36" t="str">
        <f>'0'!$A$4</f>
        <v>………………..</v>
      </c>
      <c r="B3349" s="37">
        <f>'0'!$A$2</f>
        <v>46112</v>
      </c>
      <c r="C3349" s="37" t="s">
        <v>1243</v>
      </c>
      <c r="D3349" s="119" t="str">
        <f>IF(G3349="","",VLOOKUP(G3349,номенклатури!R:T,2,0))</f>
        <v/>
      </c>
      <c r="E3349" s="365" t="str">
        <f>IF(G3349="","",VLOOKUP(G3349,номенклатури!R:T,3,0))</f>
        <v/>
      </c>
      <c r="F3349" s="159" t="str">
        <f>IF(G3349="","",IF(ISERROR(VLOOKUP(G3349,номенклатури!V:V,1,0)),E3349*H3349,E3349*I3349))</f>
        <v/>
      </c>
      <c r="G3349" s="14"/>
      <c r="H3349" s="15"/>
      <c r="I3349" s="15"/>
      <c r="J3349" s="15"/>
      <c r="K3349" s="15"/>
      <c r="L3349" s="217"/>
      <c r="M3349" s="22"/>
      <c r="N3349" s="119" t="str">
        <f>IF(G3349="","",VLOOKUP(G3349,номенклатури!R:U,4,0))</f>
        <v/>
      </c>
      <c r="O3349" s="119" t="str">
        <f>IF(M3349="","",VLOOKUP(M3349,'14'!D:D,1,0))</f>
        <v/>
      </c>
    </row>
    <row r="3350" spans="1:15" ht="12.75" customHeight="1" x14ac:dyDescent="0.2">
      <c r="A3350" s="36" t="str">
        <f>'0'!$A$4</f>
        <v>………………..</v>
      </c>
      <c r="B3350" s="37">
        <f>'0'!$A$2</f>
        <v>46112</v>
      </c>
      <c r="C3350" s="37" t="s">
        <v>1243</v>
      </c>
      <c r="D3350" s="119" t="str">
        <f>IF(G3350="","",VLOOKUP(G3350,номенклатури!R:T,2,0))</f>
        <v/>
      </c>
      <c r="E3350" s="365" t="str">
        <f>IF(G3350="","",VLOOKUP(G3350,номенклатури!R:T,3,0))</f>
        <v/>
      </c>
      <c r="F3350" s="159" t="str">
        <f>IF(G3350="","",IF(ISERROR(VLOOKUP(G3350,номенклатури!V:V,1,0)),E3350*H3350,E3350*I3350))</f>
        <v/>
      </c>
      <c r="G3350" s="14"/>
      <c r="H3350" s="15"/>
      <c r="I3350" s="15"/>
      <c r="J3350" s="15"/>
      <c r="K3350" s="15"/>
      <c r="L3350" s="217"/>
      <c r="M3350" s="22"/>
      <c r="N3350" s="119" t="str">
        <f>IF(G3350="","",VLOOKUP(G3350,номенклатури!R:U,4,0))</f>
        <v/>
      </c>
      <c r="O3350" s="119" t="str">
        <f>IF(M3350="","",VLOOKUP(M3350,'14'!D:D,1,0))</f>
        <v/>
      </c>
    </row>
    <row r="3351" spans="1:15" ht="12.75" customHeight="1" x14ac:dyDescent="0.2">
      <c r="A3351" s="36" t="str">
        <f>'0'!$A$4</f>
        <v>………………..</v>
      </c>
      <c r="B3351" s="37">
        <f>'0'!$A$2</f>
        <v>46112</v>
      </c>
      <c r="C3351" s="37" t="s">
        <v>1243</v>
      </c>
      <c r="D3351" s="119" t="str">
        <f>IF(G3351="","",VLOOKUP(G3351,номенклатури!R:T,2,0))</f>
        <v/>
      </c>
      <c r="E3351" s="365" t="str">
        <f>IF(G3351="","",VLOOKUP(G3351,номенклатури!R:T,3,0))</f>
        <v/>
      </c>
      <c r="F3351" s="159" t="str">
        <f>IF(G3351="","",IF(ISERROR(VLOOKUP(G3351,номенклатури!V:V,1,0)),E3351*H3351,E3351*I3351))</f>
        <v/>
      </c>
      <c r="G3351" s="14"/>
      <c r="H3351" s="15"/>
      <c r="I3351" s="15"/>
      <c r="J3351" s="15"/>
      <c r="K3351" s="15"/>
      <c r="L3351" s="217"/>
      <c r="M3351" s="22"/>
      <c r="N3351" s="119" t="str">
        <f>IF(G3351="","",VLOOKUP(G3351,номенклатури!R:U,4,0))</f>
        <v/>
      </c>
      <c r="O3351" s="119" t="str">
        <f>IF(M3351="","",VLOOKUP(M3351,'14'!D:D,1,0))</f>
        <v/>
      </c>
    </row>
    <row r="3352" spans="1:15" ht="12.75" customHeight="1" x14ac:dyDescent="0.2">
      <c r="A3352" s="36" t="str">
        <f>'0'!$A$4</f>
        <v>………………..</v>
      </c>
      <c r="B3352" s="37">
        <f>'0'!$A$2</f>
        <v>46112</v>
      </c>
      <c r="C3352" s="37" t="s">
        <v>1243</v>
      </c>
      <c r="D3352" s="119" t="str">
        <f>IF(G3352="","",VLOOKUP(G3352,номенклатури!R:T,2,0))</f>
        <v/>
      </c>
      <c r="E3352" s="365" t="str">
        <f>IF(G3352="","",VLOOKUP(G3352,номенклатури!R:T,3,0))</f>
        <v/>
      </c>
      <c r="F3352" s="159" t="str">
        <f>IF(G3352="","",IF(ISERROR(VLOOKUP(G3352,номенклатури!V:V,1,0)),E3352*H3352,E3352*I3352))</f>
        <v/>
      </c>
      <c r="G3352" s="14"/>
      <c r="H3352" s="15"/>
      <c r="I3352" s="15"/>
      <c r="J3352" s="15"/>
      <c r="K3352" s="15"/>
      <c r="L3352" s="217"/>
      <c r="M3352" s="22"/>
      <c r="N3352" s="119" t="str">
        <f>IF(G3352="","",VLOOKUP(G3352,номенклатури!R:U,4,0))</f>
        <v/>
      </c>
      <c r="O3352" s="119" t="str">
        <f>IF(M3352="","",VLOOKUP(M3352,'14'!D:D,1,0))</f>
        <v/>
      </c>
    </row>
    <row r="3353" spans="1:15" ht="12.75" customHeight="1" x14ac:dyDescent="0.2">
      <c r="A3353" s="36" t="str">
        <f>'0'!$A$4</f>
        <v>………………..</v>
      </c>
      <c r="B3353" s="37">
        <f>'0'!$A$2</f>
        <v>46112</v>
      </c>
      <c r="C3353" s="37" t="s">
        <v>1243</v>
      </c>
      <c r="D3353" s="119" t="str">
        <f>IF(G3353="","",VLOOKUP(G3353,номенклатури!R:T,2,0))</f>
        <v/>
      </c>
      <c r="E3353" s="365" t="str">
        <f>IF(G3353="","",VLOOKUP(G3353,номенклатури!R:T,3,0))</f>
        <v/>
      </c>
      <c r="F3353" s="159" t="str">
        <f>IF(G3353="","",IF(ISERROR(VLOOKUP(G3353,номенклатури!V:V,1,0)),E3353*H3353,E3353*I3353))</f>
        <v/>
      </c>
      <c r="G3353" s="14"/>
      <c r="H3353" s="15"/>
      <c r="I3353" s="15"/>
      <c r="J3353" s="15"/>
      <c r="K3353" s="15"/>
      <c r="L3353" s="217"/>
      <c r="M3353" s="22"/>
      <c r="N3353" s="119" t="str">
        <f>IF(G3353="","",VLOOKUP(G3353,номенклатури!R:U,4,0))</f>
        <v/>
      </c>
      <c r="O3353" s="119" t="str">
        <f>IF(M3353="","",VLOOKUP(M3353,'14'!D:D,1,0))</f>
        <v/>
      </c>
    </row>
    <row r="3354" spans="1:15" ht="12.75" customHeight="1" x14ac:dyDescent="0.2">
      <c r="A3354" s="36" t="str">
        <f>'0'!$A$4</f>
        <v>………………..</v>
      </c>
      <c r="B3354" s="37">
        <f>'0'!$A$2</f>
        <v>46112</v>
      </c>
      <c r="C3354" s="37" t="s">
        <v>1243</v>
      </c>
      <c r="D3354" s="119" t="str">
        <f>IF(G3354="","",VLOOKUP(G3354,номенклатури!R:T,2,0))</f>
        <v/>
      </c>
      <c r="E3354" s="365" t="str">
        <f>IF(G3354="","",VLOOKUP(G3354,номенклатури!R:T,3,0))</f>
        <v/>
      </c>
      <c r="F3354" s="159" t="str">
        <f>IF(G3354="","",IF(ISERROR(VLOOKUP(G3354,номенклатури!V:V,1,0)),E3354*H3354,E3354*I3354))</f>
        <v/>
      </c>
      <c r="G3354" s="14"/>
      <c r="H3354" s="15"/>
      <c r="I3354" s="15"/>
      <c r="J3354" s="15"/>
      <c r="K3354" s="15"/>
      <c r="L3354" s="217"/>
      <c r="M3354" s="22"/>
      <c r="N3354" s="119" t="str">
        <f>IF(G3354="","",VLOOKUP(G3354,номенклатури!R:U,4,0))</f>
        <v/>
      </c>
      <c r="O3354" s="119" t="str">
        <f>IF(M3354="","",VLOOKUP(M3354,'14'!D:D,1,0))</f>
        <v/>
      </c>
    </row>
    <row r="3355" spans="1:15" ht="12.75" customHeight="1" x14ac:dyDescent="0.2">
      <c r="A3355" s="36" t="str">
        <f>'0'!$A$4</f>
        <v>………………..</v>
      </c>
      <c r="B3355" s="37">
        <f>'0'!$A$2</f>
        <v>46112</v>
      </c>
      <c r="C3355" s="37" t="s">
        <v>1243</v>
      </c>
      <c r="D3355" s="119" t="str">
        <f>IF(G3355="","",VLOOKUP(G3355,номенклатури!R:T,2,0))</f>
        <v/>
      </c>
      <c r="E3355" s="365" t="str">
        <f>IF(G3355="","",VLOOKUP(G3355,номенклатури!R:T,3,0))</f>
        <v/>
      </c>
      <c r="F3355" s="159" t="str">
        <f>IF(G3355="","",IF(ISERROR(VLOOKUP(G3355,номенклатури!V:V,1,0)),E3355*H3355,E3355*I3355))</f>
        <v/>
      </c>
      <c r="G3355" s="14"/>
      <c r="H3355" s="15"/>
      <c r="I3355" s="15"/>
      <c r="J3355" s="15"/>
      <c r="K3355" s="15"/>
      <c r="L3355" s="217"/>
      <c r="M3355" s="22"/>
      <c r="N3355" s="119" t="str">
        <f>IF(G3355="","",VLOOKUP(G3355,номенклатури!R:U,4,0))</f>
        <v/>
      </c>
      <c r="O3355" s="119" t="str">
        <f>IF(M3355="","",VLOOKUP(M3355,'14'!D:D,1,0))</f>
        <v/>
      </c>
    </row>
    <row r="3356" spans="1:15" ht="12.75" customHeight="1" x14ac:dyDescent="0.2">
      <c r="A3356" s="36" t="str">
        <f>'0'!$A$4</f>
        <v>………………..</v>
      </c>
      <c r="B3356" s="37">
        <f>'0'!$A$2</f>
        <v>46112</v>
      </c>
      <c r="C3356" s="37" t="s">
        <v>1243</v>
      </c>
      <c r="D3356" s="119" t="str">
        <f>IF(G3356="","",VLOOKUP(G3356,номенклатури!R:T,2,0))</f>
        <v/>
      </c>
      <c r="E3356" s="365" t="str">
        <f>IF(G3356="","",VLOOKUP(G3356,номенклатури!R:T,3,0))</f>
        <v/>
      </c>
      <c r="F3356" s="159" t="str">
        <f>IF(G3356="","",IF(ISERROR(VLOOKUP(G3356,номенклатури!V:V,1,0)),E3356*H3356,E3356*I3356))</f>
        <v/>
      </c>
      <c r="G3356" s="14"/>
      <c r="H3356" s="15"/>
      <c r="I3356" s="15"/>
      <c r="J3356" s="15"/>
      <c r="K3356" s="15"/>
      <c r="L3356" s="217"/>
      <c r="M3356" s="22"/>
      <c r="N3356" s="119" t="str">
        <f>IF(G3356="","",VLOOKUP(G3356,номенклатури!R:U,4,0))</f>
        <v/>
      </c>
      <c r="O3356" s="119" t="str">
        <f>IF(M3356="","",VLOOKUP(M3356,'14'!D:D,1,0))</f>
        <v/>
      </c>
    </row>
    <row r="3357" spans="1:15" ht="12.75" customHeight="1" x14ac:dyDescent="0.2">
      <c r="A3357" s="36" t="str">
        <f>'0'!$A$4</f>
        <v>………………..</v>
      </c>
      <c r="B3357" s="37">
        <f>'0'!$A$2</f>
        <v>46112</v>
      </c>
      <c r="C3357" s="37" t="s">
        <v>1243</v>
      </c>
      <c r="D3357" s="119" t="str">
        <f>IF(G3357="","",VLOOKUP(G3357,номенклатури!R:T,2,0))</f>
        <v/>
      </c>
      <c r="E3357" s="365" t="str">
        <f>IF(G3357="","",VLOOKUP(G3357,номенклатури!R:T,3,0))</f>
        <v/>
      </c>
      <c r="F3357" s="159" t="str">
        <f>IF(G3357="","",IF(ISERROR(VLOOKUP(G3357,номенклатури!V:V,1,0)),E3357*H3357,E3357*I3357))</f>
        <v/>
      </c>
      <c r="G3357" s="14"/>
      <c r="H3357" s="15"/>
      <c r="I3357" s="15"/>
      <c r="J3357" s="15"/>
      <c r="K3357" s="15"/>
      <c r="L3357" s="217"/>
      <c r="M3357" s="22"/>
      <c r="N3357" s="119" t="str">
        <f>IF(G3357="","",VLOOKUP(G3357,номенклатури!R:U,4,0))</f>
        <v/>
      </c>
      <c r="O3357" s="119" t="str">
        <f>IF(M3357="","",VLOOKUP(M3357,'14'!D:D,1,0))</f>
        <v/>
      </c>
    </row>
    <row r="3358" spans="1:15" ht="12.75" customHeight="1" x14ac:dyDescent="0.2">
      <c r="A3358" s="36" t="str">
        <f>'0'!$A$4</f>
        <v>………………..</v>
      </c>
      <c r="B3358" s="37">
        <f>'0'!$A$2</f>
        <v>46112</v>
      </c>
      <c r="C3358" s="37" t="s">
        <v>1243</v>
      </c>
      <c r="D3358" s="119" t="str">
        <f>IF(G3358="","",VLOOKUP(G3358,номенклатури!R:T,2,0))</f>
        <v/>
      </c>
      <c r="E3358" s="365" t="str">
        <f>IF(G3358="","",VLOOKUP(G3358,номенклатури!R:T,3,0))</f>
        <v/>
      </c>
      <c r="F3358" s="159" t="str">
        <f>IF(G3358="","",IF(ISERROR(VLOOKUP(G3358,номенклатури!V:V,1,0)),E3358*H3358,E3358*I3358))</f>
        <v/>
      </c>
      <c r="G3358" s="14"/>
      <c r="H3358" s="15"/>
      <c r="I3358" s="15"/>
      <c r="J3358" s="15"/>
      <c r="K3358" s="15"/>
      <c r="L3358" s="217"/>
      <c r="M3358" s="22"/>
      <c r="N3358" s="119" t="str">
        <f>IF(G3358="","",VLOOKUP(G3358,номенклатури!R:U,4,0))</f>
        <v/>
      </c>
      <c r="O3358" s="119" t="str">
        <f>IF(M3358="","",VLOOKUP(M3358,'14'!D:D,1,0))</f>
        <v/>
      </c>
    </row>
    <row r="3359" spans="1:15" ht="12.75" customHeight="1" x14ac:dyDescent="0.2">
      <c r="A3359" s="36" t="str">
        <f>'0'!$A$4</f>
        <v>………………..</v>
      </c>
      <c r="B3359" s="37">
        <f>'0'!$A$2</f>
        <v>46112</v>
      </c>
      <c r="C3359" s="37" t="s">
        <v>1243</v>
      </c>
      <c r="D3359" s="119" t="str">
        <f>IF(G3359="","",VLOOKUP(G3359,номенклатури!R:T,2,0))</f>
        <v/>
      </c>
      <c r="E3359" s="365" t="str">
        <f>IF(G3359="","",VLOOKUP(G3359,номенклатури!R:T,3,0))</f>
        <v/>
      </c>
      <c r="F3359" s="159" t="str">
        <f>IF(G3359="","",IF(ISERROR(VLOOKUP(G3359,номенклатури!V:V,1,0)),E3359*H3359,E3359*I3359))</f>
        <v/>
      </c>
      <c r="G3359" s="14"/>
      <c r="H3359" s="15"/>
      <c r="I3359" s="15"/>
      <c r="J3359" s="15"/>
      <c r="K3359" s="15"/>
      <c r="L3359" s="217"/>
      <c r="M3359" s="22"/>
      <c r="N3359" s="119" t="str">
        <f>IF(G3359="","",VLOOKUP(G3359,номенклатури!R:U,4,0))</f>
        <v/>
      </c>
      <c r="O3359" s="119" t="str">
        <f>IF(M3359="","",VLOOKUP(M3359,'14'!D:D,1,0))</f>
        <v/>
      </c>
    </row>
    <row r="3360" spans="1:15" ht="12.75" customHeight="1" x14ac:dyDescent="0.2">
      <c r="A3360" s="36" t="str">
        <f>'0'!$A$4</f>
        <v>………………..</v>
      </c>
      <c r="B3360" s="37">
        <f>'0'!$A$2</f>
        <v>46112</v>
      </c>
      <c r="C3360" s="37" t="s">
        <v>1243</v>
      </c>
      <c r="D3360" s="119" t="str">
        <f>IF(G3360="","",VLOOKUP(G3360,номенклатури!R:T,2,0))</f>
        <v/>
      </c>
      <c r="E3360" s="365" t="str">
        <f>IF(G3360="","",VLOOKUP(G3360,номенклатури!R:T,3,0))</f>
        <v/>
      </c>
      <c r="F3360" s="159" t="str">
        <f>IF(G3360="","",IF(ISERROR(VLOOKUP(G3360,номенклатури!V:V,1,0)),E3360*H3360,E3360*I3360))</f>
        <v/>
      </c>
      <c r="G3360" s="14"/>
      <c r="H3360" s="15"/>
      <c r="I3360" s="15"/>
      <c r="J3360" s="15"/>
      <c r="K3360" s="15"/>
      <c r="L3360" s="217"/>
      <c r="M3360" s="22"/>
      <c r="N3360" s="119" t="str">
        <f>IF(G3360="","",VLOOKUP(G3360,номенклатури!R:U,4,0))</f>
        <v/>
      </c>
      <c r="O3360" s="119" t="str">
        <f>IF(M3360="","",VLOOKUP(M3360,'14'!D:D,1,0))</f>
        <v/>
      </c>
    </row>
    <row r="3361" spans="1:15" ht="12.75" customHeight="1" x14ac:dyDescent="0.2">
      <c r="A3361" s="36" t="str">
        <f>'0'!$A$4</f>
        <v>………………..</v>
      </c>
      <c r="B3361" s="37">
        <f>'0'!$A$2</f>
        <v>46112</v>
      </c>
      <c r="C3361" s="37" t="s">
        <v>1243</v>
      </c>
      <c r="D3361" s="119" t="str">
        <f>IF(G3361="","",VLOOKUP(G3361,номенклатури!R:T,2,0))</f>
        <v/>
      </c>
      <c r="E3361" s="365" t="str">
        <f>IF(G3361="","",VLOOKUP(G3361,номенклатури!R:T,3,0))</f>
        <v/>
      </c>
      <c r="F3361" s="159" t="str">
        <f>IF(G3361="","",IF(ISERROR(VLOOKUP(G3361,номенклатури!V:V,1,0)),E3361*H3361,E3361*I3361))</f>
        <v/>
      </c>
      <c r="G3361" s="14"/>
      <c r="H3361" s="15"/>
      <c r="I3361" s="15"/>
      <c r="J3361" s="15"/>
      <c r="K3361" s="15"/>
      <c r="L3361" s="217"/>
      <c r="M3361" s="22"/>
      <c r="N3361" s="119" t="str">
        <f>IF(G3361="","",VLOOKUP(G3361,номенклатури!R:U,4,0))</f>
        <v/>
      </c>
      <c r="O3361" s="119" t="str">
        <f>IF(M3361="","",VLOOKUP(M3361,'14'!D:D,1,0))</f>
        <v/>
      </c>
    </row>
    <row r="3362" spans="1:15" ht="12.75" customHeight="1" x14ac:dyDescent="0.2">
      <c r="A3362" s="36" t="str">
        <f>'0'!$A$4</f>
        <v>………………..</v>
      </c>
      <c r="B3362" s="37">
        <f>'0'!$A$2</f>
        <v>46112</v>
      </c>
      <c r="C3362" s="37" t="s">
        <v>1243</v>
      </c>
      <c r="D3362" s="119" t="str">
        <f>IF(G3362="","",VLOOKUP(G3362,номенклатури!R:T,2,0))</f>
        <v/>
      </c>
      <c r="E3362" s="365" t="str">
        <f>IF(G3362="","",VLOOKUP(G3362,номенклатури!R:T,3,0))</f>
        <v/>
      </c>
      <c r="F3362" s="159" t="str">
        <f>IF(G3362="","",IF(ISERROR(VLOOKUP(G3362,номенклатури!V:V,1,0)),E3362*H3362,E3362*I3362))</f>
        <v/>
      </c>
      <c r="G3362" s="14"/>
      <c r="H3362" s="15"/>
      <c r="I3362" s="15"/>
      <c r="J3362" s="15"/>
      <c r="K3362" s="15"/>
      <c r="L3362" s="217"/>
      <c r="M3362" s="22"/>
      <c r="N3362" s="119" t="str">
        <f>IF(G3362="","",VLOOKUP(G3362,номенклатури!R:U,4,0))</f>
        <v/>
      </c>
      <c r="O3362" s="119" t="str">
        <f>IF(M3362="","",VLOOKUP(M3362,'14'!D:D,1,0))</f>
        <v/>
      </c>
    </row>
    <row r="3363" spans="1:15" ht="12.75" customHeight="1" x14ac:dyDescent="0.2">
      <c r="A3363" s="36" t="str">
        <f>'0'!$A$4</f>
        <v>………………..</v>
      </c>
      <c r="B3363" s="37">
        <f>'0'!$A$2</f>
        <v>46112</v>
      </c>
      <c r="C3363" s="37" t="s">
        <v>1243</v>
      </c>
      <c r="D3363" s="119" t="str">
        <f>IF(G3363="","",VLOOKUP(G3363,номенклатури!R:T,2,0))</f>
        <v/>
      </c>
      <c r="E3363" s="365" t="str">
        <f>IF(G3363="","",VLOOKUP(G3363,номенклатури!R:T,3,0))</f>
        <v/>
      </c>
      <c r="F3363" s="159" t="str">
        <f>IF(G3363="","",IF(ISERROR(VLOOKUP(G3363,номенклатури!V:V,1,0)),E3363*H3363,E3363*I3363))</f>
        <v/>
      </c>
      <c r="G3363" s="14"/>
      <c r="H3363" s="15"/>
      <c r="I3363" s="15"/>
      <c r="J3363" s="15"/>
      <c r="K3363" s="15"/>
      <c r="L3363" s="217"/>
      <c r="M3363" s="22"/>
      <c r="N3363" s="119" t="str">
        <f>IF(G3363="","",VLOOKUP(G3363,номенклатури!R:U,4,0))</f>
        <v/>
      </c>
      <c r="O3363" s="119" t="str">
        <f>IF(M3363="","",VLOOKUP(M3363,'14'!D:D,1,0))</f>
        <v/>
      </c>
    </row>
    <row r="3364" spans="1:15" ht="12.75" customHeight="1" x14ac:dyDescent="0.2">
      <c r="A3364" s="36" t="str">
        <f>'0'!$A$4</f>
        <v>………………..</v>
      </c>
      <c r="B3364" s="37">
        <f>'0'!$A$2</f>
        <v>46112</v>
      </c>
      <c r="C3364" s="37" t="s">
        <v>1243</v>
      </c>
      <c r="D3364" s="119" t="str">
        <f>IF(G3364="","",VLOOKUP(G3364,номенклатури!R:T,2,0))</f>
        <v/>
      </c>
      <c r="E3364" s="365" t="str">
        <f>IF(G3364="","",VLOOKUP(G3364,номенклатури!R:T,3,0))</f>
        <v/>
      </c>
      <c r="F3364" s="159" t="str">
        <f>IF(G3364="","",IF(ISERROR(VLOOKUP(G3364,номенклатури!V:V,1,0)),E3364*H3364,E3364*I3364))</f>
        <v/>
      </c>
      <c r="G3364" s="14"/>
      <c r="H3364" s="15"/>
      <c r="I3364" s="15"/>
      <c r="J3364" s="15"/>
      <c r="K3364" s="15"/>
      <c r="L3364" s="217"/>
      <c r="M3364" s="22"/>
      <c r="N3364" s="119" t="str">
        <f>IF(G3364="","",VLOOKUP(G3364,номенклатури!R:U,4,0))</f>
        <v/>
      </c>
      <c r="O3364" s="119" t="str">
        <f>IF(M3364="","",VLOOKUP(M3364,'14'!D:D,1,0))</f>
        <v/>
      </c>
    </row>
    <row r="3365" spans="1:15" ht="12.75" customHeight="1" x14ac:dyDescent="0.2">
      <c r="A3365" s="36" t="str">
        <f>'0'!$A$4</f>
        <v>………………..</v>
      </c>
      <c r="B3365" s="37">
        <f>'0'!$A$2</f>
        <v>46112</v>
      </c>
      <c r="C3365" s="37" t="s">
        <v>1243</v>
      </c>
      <c r="D3365" s="119" t="str">
        <f>IF(G3365="","",VLOOKUP(G3365,номенклатури!R:T,2,0))</f>
        <v/>
      </c>
      <c r="E3365" s="365" t="str">
        <f>IF(G3365="","",VLOOKUP(G3365,номенклатури!R:T,3,0))</f>
        <v/>
      </c>
      <c r="F3365" s="159" t="str">
        <f>IF(G3365="","",IF(ISERROR(VLOOKUP(G3365,номенклатури!V:V,1,0)),E3365*H3365,E3365*I3365))</f>
        <v/>
      </c>
      <c r="G3365" s="14"/>
      <c r="H3365" s="15"/>
      <c r="I3365" s="15"/>
      <c r="J3365" s="15"/>
      <c r="K3365" s="15"/>
      <c r="L3365" s="217"/>
      <c r="M3365" s="22"/>
      <c r="N3365" s="119" t="str">
        <f>IF(G3365="","",VLOOKUP(G3365,номенклатури!R:U,4,0))</f>
        <v/>
      </c>
      <c r="O3365" s="119" t="str">
        <f>IF(M3365="","",VLOOKUP(M3365,'14'!D:D,1,0))</f>
        <v/>
      </c>
    </row>
    <row r="3366" spans="1:15" ht="12.75" customHeight="1" x14ac:dyDescent="0.2">
      <c r="A3366" s="36" t="str">
        <f>'0'!$A$4</f>
        <v>………………..</v>
      </c>
      <c r="B3366" s="37">
        <f>'0'!$A$2</f>
        <v>46112</v>
      </c>
      <c r="C3366" s="37" t="s">
        <v>1243</v>
      </c>
      <c r="D3366" s="119" t="str">
        <f>IF(G3366="","",VLOOKUP(G3366,номенклатури!R:T,2,0))</f>
        <v/>
      </c>
      <c r="E3366" s="365" t="str">
        <f>IF(G3366="","",VLOOKUP(G3366,номенклатури!R:T,3,0))</f>
        <v/>
      </c>
      <c r="F3366" s="159" t="str">
        <f>IF(G3366="","",IF(ISERROR(VLOOKUP(G3366,номенклатури!V:V,1,0)),E3366*H3366,E3366*I3366))</f>
        <v/>
      </c>
      <c r="G3366" s="14"/>
      <c r="H3366" s="15"/>
      <c r="I3366" s="15"/>
      <c r="J3366" s="15"/>
      <c r="K3366" s="15"/>
      <c r="L3366" s="217"/>
      <c r="M3366" s="22"/>
      <c r="N3366" s="119" t="str">
        <f>IF(G3366="","",VLOOKUP(G3366,номенклатури!R:U,4,0))</f>
        <v/>
      </c>
      <c r="O3366" s="119" t="str">
        <f>IF(M3366="","",VLOOKUP(M3366,'14'!D:D,1,0))</f>
        <v/>
      </c>
    </row>
    <row r="3367" spans="1:15" ht="12.75" customHeight="1" x14ac:dyDescent="0.2">
      <c r="A3367" s="36" t="str">
        <f>'0'!$A$4</f>
        <v>………………..</v>
      </c>
      <c r="B3367" s="37">
        <f>'0'!$A$2</f>
        <v>46112</v>
      </c>
      <c r="C3367" s="37" t="s">
        <v>1243</v>
      </c>
      <c r="D3367" s="119" t="str">
        <f>IF(G3367="","",VLOOKUP(G3367,номенклатури!R:T,2,0))</f>
        <v/>
      </c>
      <c r="E3367" s="365" t="str">
        <f>IF(G3367="","",VLOOKUP(G3367,номенклатури!R:T,3,0))</f>
        <v/>
      </c>
      <c r="F3367" s="159" t="str">
        <f>IF(G3367="","",IF(ISERROR(VLOOKUP(G3367,номенклатури!V:V,1,0)),E3367*H3367,E3367*I3367))</f>
        <v/>
      </c>
      <c r="G3367" s="14"/>
      <c r="H3367" s="15"/>
      <c r="I3367" s="15"/>
      <c r="J3367" s="15"/>
      <c r="K3367" s="15"/>
      <c r="L3367" s="217"/>
      <c r="M3367" s="22"/>
      <c r="N3367" s="119" t="str">
        <f>IF(G3367="","",VLOOKUP(G3367,номенклатури!R:U,4,0))</f>
        <v/>
      </c>
      <c r="O3367" s="119" t="str">
        <f>IF(M3367="","",VLOOKUP(M3367,'14'!D:D,1,0))</f>
        <v/>
      </c>
    </row>
    <row r="3368" spans="1:15" ht="12.75" customHeight="1" x14ac:dyDescent="0.2">
      <c r="A3368" s="36" t="str">
        <f>'0'!$A$4</f>
        <v>………………..</v>
      </c>
      <c r="B3368" s="37">
        <f>'0'!$A$2</f>
        <v>46112</v>
      </c>
      <c r="C3368" s="37" t="s">
        <v>1243</v>
      </c>
      <c r="D3368" s="119" t="str">
        <f>IF(G3368="","",VLOOKUP(G3368,номенклатури!R:T,2,0))</f>
        <v/>
      </c>
      <c r="E3368" s="365" t="str">
        <f>IF(G3368="","",VLOOKUP(G3368,номенклатури!R:T,3,0))</f>
        <v/>
      </c>
      <c r="F3368" s="159" t="str">
        <f>IF(G3368="","",IF(ISERROR(VLOOKUP(G3368,номенклатури!V:V,1,0)),E3368*H3368,E3368*I3368))</f>
        <v/>
      </c>
      <c r="G3368" s="14"/>
      <c r="H3368" s="15"/>
      <c r="I3368" s="15"/>
      <c r="J3368" s="15"/>
      <c r="K3368" s="15"/>
      <c r="L3368" s="217"/>
      <c r="M3368" s="22"/>
      <c r="N3368" s="119" t="str">
        <f>IF(G3368="","",VLOOKUP(G3368,номенклатури!R:U,4,0))</f>
        <v/>
      </c>
      <c r="O3368" s="119" t="str">
        <f>IF(M3368="","",VLOOKUP(M3368,'14'!D:D,1,0))</f>
        <v/>
      </c>
    </row>
    <row r="3369" spans="1:15" ht="12.75" customHeight="1" x14ac:dyDescent="0.2">
      <c r="A3369" s="36" t="str">
        <f>'0'!$A$4</f>
        <v>………………..</v>
      </c>
      <c r="B3369" s="37">
        <f>'0'!$A$2</f>
        <v>46112</v>
      </c>
      <c r="C3369" s="37" t="s">
        <v>1243</v>
      </c>
      <c r="D3369" s="119" t="str">
        <f>IF(G3369="","",VLOOKUP(G3369,номенклатури!R:T,2,0))</f>
        <v/>
      </c>
      <c r="E3369" s="365" t="str">
        <f>IF(G3369="","",VLOOKUP(G3369,номенклатури!R:T,3,0))</f>
        <v/>
      </c>
      <c r="F3369" s="159" t="str">
        <f>IF(G3369="","",IF(ISERROR(VLOOKUP(G3369,номенклатури!V:V,1,0)),E3369*H3369,E3369*I3369))</f>
        <v/>
      </c>
      <c r="G3369" s="14"/>
      <c r="H3369" s="15"/>
      <c r="I3369" s="15"/>
      <c r="J3369" s="15"/>
      <c r="K3369" s="15"/>
      <c r="L3369" s="217"/>
      <c r="M3369" s="22"/>
      <c r="N3369" s="119" t="str">
        <f>IF(G3369="","",VLOOKUP(G3369,номенклатури!R:U,4,0))</f>
        <v/>
      </c>
      <c r="O3369" s="119" t="str">
        <f>IF(M3369="","",VLOOKUP(M3369,'14'!D:D,1,0))</f>
        <v/>
      </c>
    </row>
    <row r="3370" spans="1:15" ht="12.75" customHeight="1" x14ac:dyDescent="0.2">
      <c r="A3370" s="36" t="str">
        <f>'0'!$A$4</f>
        <v>………………..</v>
      </c>
      <c r="B3370" s="37">
        <f>'0'!$A$2</f>
        <v>46112</v>
      </c>
      <c r="C3370" s="37" t="s">
        <v>1243</v>
      </c>
      <c r="D3370" s="119" t="str">
        <f>IF(G3370="","",VLOOKUP(G3370,номенклатури!R:T,2,0))</f>
        <v/>
      </c>
      <c r="E3370" s="365" t="str">
        <f>IF(G3370="","",VLOOKUP(G3370,номенклатури!R:T,3,0))</f>
        <v/>
      </c>
      <c r="F3370" s="159" t="str">
        <f>IF(G3370="","",IF(ISERROR(VLOOKUP(G3370,номенклатури!V:V,1,0)),E3370*H3370,E3370*I3370))</f>
        <v/>
      </c>
      <c r="G3370" s="14"/>
      <c r="H3370" s="15"/>
      <c r="I3370" s="15"/>
      <c r="J3370" s="15"/>
      <c r="K3370" s="15"/>
      <c r="L3370" s="217"/>
      <c r="M3370" s="22"/>
      <c r="N3370" s="119" t="str">
        <f>IF(G3370="","",VLOOKUP(G3370,номенклатури!R:U,4,0))</f>
        <v/>
      </c>
      <c r="O3370" s="119" t="str">
        <f>IF(M3370="","",VLOOKUP(M3370,'14'!D:D,1,0))</f>
        <v/>
      </c>
    </row>
    <row r="3371" spans="1:15" ht="12.75" customHeight="1" x14ac:dyDescent="0.2">
      <c r="A3371" s="36" t="str">
        <f>'0'!$A$4</f>
        <v>………………..</v>
      </c>
      <c r="B3371" s="37">
        <f>'0'!$A$2</f>
        <v>46112</v>
      </c>
      <c r="C3371" s="37" t="s">
        <v>1243</v>
      </c>
      <c r="D3371" s="119" t="str">
        <f>IF(G3371="","",VLOOKUP(G3371,номенклатури!R:T,2,0))</f>
        <v/>
      </c>
      <c r="E3371" s="365" t="str">
        <f>IF(G3371="","",VLOOKUP(G3371,номенклатури!R:T,3,0))</f>
        <v/>
      </c>
      <c r="F3371" s="159" t="str">
        <f>IF(G3371="","",IF(ISERROR(VLOOKUP(G3371,номенклатури!V:V,1,0)),E3371*H3371,E3371*I3371))</f>
        <v/>
      </c>
      <c r="G3371" s="14"/>
      <c r="H3371" s="15"/>
      <c r="I3371" s="15"/>
      <c r="J3371" s="15"/>
      <c r="K3371" s="15"/>
      <c r="L3371" s="217"/>
      <c r="M3371" s="22"/>
      <c r="N3371" s="119" t="str">
        <f>IF(G3371="","",VLOOKUP(G3371,номенклатури!R:U,4,0))</f>
        <v/>
      </c>
      <c r="O3371" s="119" t="str">
        <f>IF(M3371="","",VLOOKUP(M3371,'14'!D:D,1,0))</f>
        <v/>
      </c>
    </row>
    <row r="3372" spans="1:15" ht="12.75" customHeight="1" x14ac:dyDescent="0.2">
      <c r="A3372" s="36" t="str">
        <f>'0'!$A$4</f>
        <v>………………..</v>
      </c>
      <c r="B3372" s="37">
        <f>'0'!$A$2</f>
        <v>46112</v>
      </c>
      <c r="C3372" s="37" t="s">
        <v>1243</v>
      </c>
      <c r="D3372" s="119" t="str">
        <f>IF(G3372="","",VLOOKUP(G3372,номенклатури!R:T,2,0))</f>
        <v/>
      </c>
      <c r="E3372" s="365" t="str">
        <f>IF(G3372="","",VLOOKUP(G3372,номенклатури!R:T,3,0))</f>
        <v/>
      </c>
      <c r="F3372" s="159" t="str">
        <f>IF(G3372="","",IF(ISERROR(VLOOKUP(G3372,номенклатури!V:V,1,0)),E3372*H3372,E3372*I3372))</f>
        <v/>
      </c>
      <c r="G3372" s="14"/>
      <c r="H3372" s="15"/>
      <c r="I3372" s="15"/>
      <c r="J3372" s="15"/>
      <c r="K3372" s="15"/>
      <c r="L3372" s="217"/>
      <c r="M3372" s="22"/>
      <c r="N3372" s="119" t="str">
        <f>IF(G3372="","",VLOOKUP(G3372,номенклатури!R:U,4,0))</f>
        <v/>
      </c>
      <c r="O3372" s="119" t="str">
        <f>IF(M3372="","",VLOOKUP(M3372,'14'!D:D,1,0))</f>
        <v/>
      </c>
    </row>
    <row r="3373" spans="1:15" ht="12.75" customHeight="1" x14ac:dyDescent="0.2">
      <c r="A3373" s="36" t="str">
        <f>'0'!$A$4</f>
        <v>………………..</v>
      </c>
      <c r="B3373" s="37">
        <f>'0'!$A$2</f>
        <v>46112</v>
      </c>
      <c r="C3373" s="37" t="s">
        <v>1243</v>
      </c>
      <c r="D3373" s="119" t="str">
        <f>IF(G3373="","",VLOOKUP(G3373,номенклатури!R:T,2,0))</f>
        <v/>
      </c>
      <c r="E3373" s="365" t="str">
        <f>IF(G3373="","",VLOOKUP(G3373,номенклатури!R:T,3,0))</f>
        <v/>
      </c>
      <c r="F3373" s="159" t="str">
        <f>IF(G3373="","",IF(ISERROR(VLOOKUP(G3373,номенклатури!V:V,1,0)),E3373*H3373,E3373*I3373))</f>
        <v/>
      </c>
      <c r="G3373" s="14"/>
      <c r="H3373" s="15"/>
      <c r="I3373" s="15"/>
      <c r="J3373" s="15"/>
      <c r="K3373" s="15"/>
      <c r="L3373" s="217"/>
      <c r="M3373" s="22"/>
      <c r="N3373" s="119" t="str">
        <f>IF(G3373="","",VLOOKUP(G3373,номенклатури!R:U,4,0))</f>
        <v/>
      </c>
      <c r="O3373" s="119" t="str">
        <f>IF(M3373="","",VLOOKUP(M3373,'14'!D:D,1,0))</f>
        <v/>
      </c>
    </row>
    <row r="3374" spans="1:15" ht="12.75" customHeight="1" x14ac:dyDescent="0.2">
      <c r="A3374" s="36" t="str">
        <f>'0'!$A$4</f>
        <v>………………..</v>
      </c>
      <c r="B3374" s="37">
        <f>'0'!$A$2</f>
        <v>46112</v>
      </c>
      <c r="C3374" s="37" t="s">
        <v>1243</v>
      </c>
      <c r="D3374" s="119" t="str">
        <f>IF(G3374="","",VLOOKUP(G3374,номенклатури!R:T,2,0))</f>
        <v/>
      </c>
      <c r="E3374" s="365" t="str">
        <f>IF(G3374="","",VLOOKUP(G3374,номенклатури!R:T,3,0))</f>
        <v/>
      </c>
      <c r="F3374" s="159" t="str">
        <f>IF(G3374="","",IF(ISERROR(VLOOKUP(G3374,номенклатури!V:V,1,0)),E3374*H3374,E3374*I3374))</f>
        <v/>
      </c>
      <c r="G3374" s="14"/>
      <c r="H3374" s="15"/>
      <c r="I3374" s="15"/>
      <c r="J3374" s="15"/>
      <c r="K3374" s="15"/>
      <c r="L3374" s="217"/>
      <c r="M3374" s="22"/>
      <c r="N3374" s="119" t="str">
        <f>IF(G3374="","",VLOOKUP(G3374,номенклатури!R:U,4,0))</f>
        <v/>
      </c>
      <c r="O3374" s="119" t="str">
        <f>IF(M3374="","",VLOOKUP(M3374,'14'!D:D,1,0))</f>
        <v/>
      </c>
    </row>
    <row r="3375" spans="1:15" ht="12.75" customHeight="1" x14ac:dyDescent="0.2">
      <c r="A3375" s="36" t="str">
        <f>'0'!$A$4</f>
        <v>………………..</v>
      </c>
      <c r="B3375" s="37">
        <f>'0'!$A$2</f>
        <v>46112</v>
      </c>
      <c r="C3375" s="37" t="s">
        <v>1243</v>
      </c>
      <c r="D3375" s="119" t="str">
        <f>IF(G3375="","",VLOOKUP(G3375,номенклатури!R:T,2,0))</f>
        <v/>
      </c>
      <c r="E3375" s="365" t="str">
        <f>IF(G3375="","",VLOOKUP(G3375,номенклатури!R:T,3,0))</f>
        <v/>
      </c>
      <c r="F3375" s="159" t="str">
        <f>IF(G3375="","",IF(ISERROR(VLOOKUP(G3375,номенклатури!V:V,1,0)),E3375*H3375,E3375*I3375))</f>
        <v/>
      </c>
      <c r="G3375" s="14"/>
      <c r="H3375" s="15"/>
      <c r="I3375" s="15"/>
      <c r="J3375" s="15"/>
      <c r="K3375" s="15"/>
      <c r="L3375" s="217"/>
      <c r="M3375" s="22"/>
      <c r="N3375" s="119" t="str">
        <f>IF(G3375="","",VLOOKUP(G3375,номенклатури!R:U,4,0))</f>
        <v/>
      </c>
      <c r="O3375" s="119" t="str">
        <f>IF(M3375="","",VLOOKUP(M3375,'14'!D:D,1,0))</f>
        <v/>
      </c>
    </row>
    <row r="3376" spans="1:15" ht="12.75" customHeight="1" x14ac:dyDescent="0.2">
      <c r="A3376" s="36" t="str">
        <f>'0'!$A$4</f>
        <v>………………..</v>
      </c>
      <c r="B3376" s="37">
        <f>'0'!$A$2</f>
        <v>46112</v>
      </c>
      <c r="C3376" s="37" t="s">
        <v>1243</v>
      </c>
      <c r="D3376" s="119" t="str">
        <f>IF(G3376="","",VLOOKUP(G3376,номенклатури!R:T,2,0))</f>
        <v/>
      </c>
      <c r="E3376" s="365" t="str">
        <f>IF(G3376="","",VLOOKUP(G3376,номенклатури!R:T,3,0))</f>
        <v/>
      </c>
      <c r="F3376" s="159" t="str">
        <f>IF(G3376="","",IF(ISERROR(VLOOKUP(G3376,номенклатури!V:V,1,0)),E3376*H3376,E3376*I3376))</f>
        <v/>
      </c>
      <c r="G3376" s="14"/>
      <c r="H3376" s="15"/>
      <c r="I3376" s="15"/>
      <c r="J3376" s="15"/>
      <c r="K3376" s="15"/>
      <c r="L3376" s="217"/>
      <c r="M3376" s="22"/>
      <c r="N3376" s="119" t="str">
        <f>IF(G3376="","",VLOOKUP(G3376,номенклатури!R:U,4,0))</f>
        <v/>
      </c>
      <c r="O3376" s="119" t="str">
        <f>IF(M3376="","",VLOOKUP(M3376,'14'!D:D,1,0))</f>
        <v/>
      </c>
    </row>
    <row r="3377" spans="1:15" ht="12.75" customHeight="1" x14ac:dyDescent="0.2">
      <c r="A3377" s="36" t="str">
        <f>'0'!$A$4</f>
        <v>………………..</v>
      </c>
      <c r="B3377" s="37">
        <f>'0'!$A$2</f>
        <v>46112</v>
      </c>
      <c r="C3377" s="37" t="s">
        <v>1243</v>
      </c>
      <c r="D3377" s="119" t="str">
        <f>IF(G3377="","",VLOOKUP(G3377,номенклатури!R:T,2,0))</f>
        <v/>
      </c>
      <c r="E3377" s="365" t="str">
        <f>IF(G3377="","",VLOOKUP(G3377,номенклатури!R:T,3,0))</f>
        <v/>
      </c>
      <c r="F3377" s="159" t="str">
        <f>IF(G3377="","",IF(ISERROR(VLOOKUP(G3377,номенклатури!V:V,1,0)),E3377*H3377,E3377*I3377))</f>
        <v/>
      </c>
      <c r="G3377" s="14"/>
      <c r="H3377" s="15"/>
      <c r="I3377" s="15"/>
      <c r="J3377" s="15"/>
      <c r="K3377" s="15"/>
      <c r="L3377" s="217"/>
      <c r="M3377" s="22"/>
      <c r="N3377" s="119" t="str">
        <f>IF(G3377="","",VLOOKUP(G3377,номенклатури!R:U,4,0))</f>
        <v/>
      </c>
      <c r="O3377" s="119" t="str">
        <f>IF(M3377="","",VLOOKUP(M3377,'14'!D:D,1,0))</f>
        <v/>
      </c>
    </row>
    <row r="3378" spans="1:15" ht="12.75" customHeight="1" x14ac:dyDescent="0.2">
      <c r="A3378" s="36" t="str">
        <f>'0'!$A$4</f>
        <v>………………..</v>
      </c>
      <c r="B3378" s="37">
        <f>'0'!$A$2</f>
        <v>46112</v>
      </c>
      <c r="C3378" s="37" t="s">
        <v>1243</v>
      </c>
      <c r="D3378" s="119" t="str">
        <f>IF(G3378="","",VLOOKUP(G3378,номенклатури!R:T,2,0))</f>
        <v/>
      </c>
      <c r="E3378" s="365" t="str">
        <f>IF(G3378="","",VLOOKUP(G3378,номенклатури!R:T,3,0))</f>
        <v/>
      </c>
      <c r="F3378" s="159" t="str">
        <f>IF(G3378="","",IF(ISERROR(VLOOKUP(G3378,номенклатури!V:V,1,0)),E3378*H3378,E3378*I3378))</f>
        <v/>
      </c>
      <c r="G3378" s="14"/>
      <c r="H3378" s="15"/>
      <c r="I3378" s="15"/>
      <c r="J3378" s="15"/>
      <c r="K3378" s="15"/>
      <c r="L3378" s="217"/>
      <c r="M3378" s="22"/>
      <c r="N3378" s="119" t="str">
        <f>IF(G3378="","",VLOOKUP(G3378,номенклатури!R:U,4,0))</f>
        <v/>
      </c>
      <c r="O3378" s="119" t="str">
        <f>IF(M3378="","",VLOOKUP(M3378,'14'!D:D,1,0))</f>
        <v/>
      </c>
    </row>
    <row r="3379" spans="1:15" ht="12.75" customHeight="1" x14ac:dyDescent="0.2">
      <c r="A3379" s="36" t="str">
        <f>'0'!$A$4</f>
        <v>………………..</v>
      </c>
      <c r="B3379" s="37">
        <f>'0'!$A$2</f>
        <v>46112</v>
      </c>
      <c r="C3379" s="37" t="s">
        <v>1243</v>
      </c>
      <c r="D3379" s="119" t="str">
        <f>IF(G3379="","",VLOOKUP(G3379,номенклатури!R:T,2,0))</f>
        <v/>
      </c>
      <c r="E3379" s="365" t="str">
        <f>IF(G3379="","",VLOOKUP(G3379,номенклатури!R:T,3,0))</f>
        <v/>
      </c>
      <c r="F3379" s="159" t="str">
        <f>IF(G3379="","",IF(ISERROR(VLOOKUP(G3379,номенклатури!V:V,1,0)),E3379*H3379,E3379*I3379))</f>
        <v/>
      </c>
      <c r="G3379" s="14"/>
      <c r="H3379" s="15"/>
      <c r="I3379" s="15"/>
      <c r="J3379" s="15"/>
      <c r="K3379" s="15"/>
      <c r="L3379" s="217"/>
      <c r="M3379" s="22"/>
      <c r="N3379" s="119" t="str">
        <f>IF(G3379="","",VLOOKUP(G3379,номенклатури!R:U,4,0))</f>
        <v/>
      </c>
      <c r="O3379" s="119" t="str">
        <f>IF(M3379="","",VLOOKUP(M3379,'14'!D:D,1,0))</f>
        <v/>
      </c>
    </row>
    <row r="3380" spans="1:15" ht="12.75" customHeight="1" x14ac:dyDescent="0.2">
      <c r="A3380" s="36" t="str">
        <f>'0'!$A$4</f>
        <v>………………..</v>
      </c>
      <c r="B3380" s="37">
        <f>'0'!$A$2</f>
        <v>46112</v>
      </c>
      <c r="C3380" s="37" t="s">
        <v>1243</v>
      </c>
      <c r="D3380" s="119" t="str">
        <f>IF(G3380="","",VLOOKUP(G3380,номенклатури!R:T,2,0))</f>
        <v/>
      </c>
      <c r="E3380" s="365" t="str">
        <f>IF(G3380="","",VLOOKUP(G3380,номенклатури!R:T,3,0))</f>
        <v/>
      </c>
      <c r="F3380" s="159" t="str">
        <f>IF(G3380="","",IF(ISERROR(VLOOKUP(G3380,номенклатури!V:V,1,0)),E3380*H3380,E3380*I3380))</f>
        <v/>
      </c>
      <c r="G3380" s="14"/>
      <c r="H3380" s="15"/>
      <c r="I3380" s="15"/>
      <c r="J3380" s="15"/>
      <c r="K3380" s="15"/>
      <c r="L3380" s="217"/>
      <c r="M3380" s="22"/>
      <c r="N3380" s="119" t="str">
        <f>IF(G3380="","",VLOOKUP(G3380,номенклатури!R:U,4,0))</f>
        <v/>
      </c>
      <c r="O3380" s="119" t="str">
        <f>IF(M3380="","",VLOOKUP(M3380,'14'!D:D,1,0))</f>
        <v/>
      </c>
    </row>
    <row r="3381" spans="1:15" ht="12.75" customHeight="1" x14ac:dyDescent="0.2">
      <c r="A3381" s="36" t="str">
        <f>'0'!$A$4</f>
        <v>………………..</v>
      </c>
      <c r="B3381" s="37">
        <f>'0'!$A$2</f>
        <v>46112</v>
      </c>
      <c r="C3381" s="37" t="s">
        <v>1243</v>
      </c>
      <c r="D3381" s="119" t="str">
        <f>IF(G3381="","",VLOOKUP(G3381,номенклатури!R:T,2,0))</f>
        <v/>
      </c>
      <c r="E3381" s="365" t="str">
        <f>IF(G3381="","",VLOOKUP(G3381,номенклатури!R:T,3,0))</f>
        <v/>
      </c>
      <c r="F3381" s="159" t="str">
        <f>IF(G3381="","",IF(ISERROR(VLOOKUP(G3381,номенклатури!V:V,1,0)),E3381*H3381,E3381*I3381))</f>
        <v/>
      </c>
      <c r="G3381" s="14"/>
      <c r="H3381" s="15"/>
      <c r="I3381" s="15"/>
      <c r="J3381" s="15"/>
      <c r="K3381" s="15"/>
      <c r="L3381" s="217"/>
      <c r="M3381" s="22"/>
      <c r="N3381" s="119" t="str">
        <f>IF(G3381="","",VLOOKUP(G3381,номенклатури!R:U,4,0))</f>
        <v/>
      </c>
      <c r="O3381" s="119" t="str">
        <f>IF(M3381="","",VLOOKUP(M3381,'14'!D:D,1,0))</f>
        <v/>
      </c>
    </row>
    <row r="3382" spans="1:15" ht="12.75" customHeight="1" x14ac:dyDescent="0.2">
      <c r="A3382" s="36" t="str">
        <f>'0'!$A$4</f>
        <v>………………..</v>
      </c>
      <c r="B3382" s="37">
        <f>'0'!$A$2</f>
        <v>46112</v>
      </c>
      <c r="C3382" s="37" t="s">
        <v>1243</v>
      </c>
      <c r="D3382" s="119" t="str">
        <f>IF(G3382="","",VLOOKUP(G3382,номенклатури!R:T,2,0))</f>
        <v/>
      </c>
      <c r="E3382" s="365" t="str">
        <f>IF(G3382="","",VLOOKUP(G3382,номенклатури!R:T,3,0))</f>
        <v/>
      </c>
      <c r="F3382" s="159" t="str">
        <f>IF(G3382="","",IF(ISERROR(VLOOKUP(G3382,номенклатури!V:V,1,0)),E3382*H3382,E3382*I3382))</f>
        <v/>
      </c>
      <c r="G3382" s="14"/>
      <c r="H3382" s="15"/>
      <c r="I3382" s="15"/>
      <c r="J3382" s="15"/>
      <c r="K3382" s="15"/>
      <c r="L3382" s="217"/>
      <c r="M3382" s="22"/>
      <c r="N3382" s="119" t="str">
        <f>IF(G3382="","",VLOOKUP(G3382,номенклатури!R:U,4,0))</f>
        <v/>
      </c>
      <c r="O3382" s="119" t="str">
        <f>IF(M3382="","",VLOOKUP(M3382,'14'!D:D,1,0))</f>
        <v/>
      </c>
    </row>
    <row r="3383" spans="1:15" ht="12.75" customHeight="1" x14ac:dyDescent="0.2">
      <c r="A3383" s="36" t="str">
        <f>'0'!$A$4</f>
        <v>………………..</v>
      </c>
      <c r="B3383" s="37">
        <f>'0'!$A$2</f>
        <v>46112</v>
      </c>
      <c r="C3383" s="37" t="s">
        <v>1243</v>
      </c>
      <c r="D3383" s="119" t="str">
        <f>IF(G3383="","",VLOOKUP(G3383,номенклатури!R:T,2,0))</f>
        <v/>
      </c>
      <c r="E3383" s="365" t="str">
        <f>IF(G3383="","",VLOOKUP(G3383,номенклатури!R:T,3,0))</f>
        <v/>
      </c>
      <c r="F3383" s="159" t="str">
        <f>IF(G3383="","",IF(ISERROR(VLOOKUP(G3383,номенклатури!V:V,1,0)),E3383*H3383,E3383*I3383))</f>
        <v/>
      </c>
      <c r="G3383" s="14"/>
      <c r="H3383" s="15"/>
      <c r="I3383" s="15"/>
      <c r="J3383" s="15"/>
      <c r="K3383" s="15"/>
      <c r="L3383" s="217"/>
      <c r="M3383" s="22"/>
      <c r="N3383" s="119" t="str">
        <f>IF(G3383="","",VLOOKUP(G3383,номенклатури!R:U,4,0))</f>
        <v/>
      </c>
      <c r="O3383" s="119" t="str">
        <f>IF(M3383="","",VLOOKUP(M3383,'14'!D:D,1,0))</f>
        <v/>
      </c>
    </row>
    <row r="3384" spans="1:15" ht="12.75" customHeight="1" x14ac:dyDescent="0.2">
      <c r="A3384" s="36" t="str">
        <f>'0'!$A$4</f>
        <v>………………..</v>
      </c>
      <c r="B3384" s="37">
        <f>'0'!$A$2</f>
        <v>46112</v>
      </c>
      <c r="C3384" s="37" t="s">
        <v>1243</v>
      </c>
      <c r="D3384" s="119" t="str">
        <f>IF(G3384="","",VLOOKUP(G3384,номенклатури!R:T,2,0))</f>
        <v/>
      </c>
      <c r="E3384" s="365" t="str">
        <f>IF(G3384="","",VLOOKUP(G3384,номенклатури!R:T,3,0))</f>
        <v/>
      </c>
      <c r="F3384" s="159" t="str">
        <f>IF(G3384="","",IF(ISERROR(VLOOKUP(G3384,номенклатури!V:V,1,0)),E3384*H3384,E3384*I3384))</f>
        <v/>
      </c>
      <c r="G3384" s="14"/>
      <c r="H3384" s="15"/>
      <c r="I3384" s="15"/>
      <c r="J3384" s="15"/>
      <c r="K3384" s="15"/>
      <c r="L3384" s="217"/>
      <c r="M3384" s="22"/>
      <c r="N3384" s="119" t="str">
        <f>IF(G3384="","",VLOOKUP(G3384,номенклатури!R:U,4,0))</f>
        <v/>
      </c>
      <c r="O3384" s="119" t="str">
        <f>IF(M3384="","",VLOOKUP(M3384,'14'!D:D,1,0))</f>
        <v/>
      </c>
    </row>
    <row r="3385" spans="1:15" ht="12.75" customHeight="1" x14ac:dyDescent="0.2">
      <c r="A3385" s="36" t="str">
        <f>'0'!$A$4</f>
        <v>………………..</v>
      </c>
      <c r="B3385" s="37">
        <f>'0'!$A$2</f>
        <v>46112</v>
      </c>
      <c r="C3385" s="37" t="s">
        <v>1243</v>
      </c>
      <c r="D3385" s="119" t="str">
        <f>IF(G3385="","",VLOOKUP(G3385,номенклатури!R:T,2,0))</f>
        <v/>
      </c>
      <c r="E3385" s="365" t="str">
        <f>IF(G3385="","",VLOOKUP(G3385,номенклатури!R:T,3,0))</f>
        <v/>
      </c>
      <c r="F3385" s="159" t="str">
        <f>IF(G3385="","",IF(ISERROR(VLOOKUP(G3385,номенклатури!V:V,1,0)),E3385*H3385,E3385*I3385))</f>
        <v/>
      </c>
      <c r="G3385" s="14"/>
      <c r="H3385" s="15"/>
      <c r="I3385" s="15"/>
      <c r="J3385" s="15"/>
      <c r="K3385" s="15"/>
      <c r="L3385" s="217"/>
      <c r="M3385" s="22"/>
      <c r="N3385" s="119" t="str">
        <f>IF(G3385="","",VLOOKUP(G3385,номенклатури!R:U,4,0))</f>
        <v/>
      </c>
      <c r="O3385" s="119" t="str">
        <f>IF(M3385="","",VLOOKUP(M3385,'14'!D:D,1,0))</f>
        <v/>
      </c>
    </row>
    <row r="3386" spans="1:15" ht="12.75" customHeight="1" x14ac:dyDescent="0.2">
      <c r="A3386" s="36" t="str">
        <f>'0'!$A$4</f>
        <v>………………..</v>
      </c>
      <c r="B3386" s="37">
        <f>'0'!$A$2</f>
        <v>46112</v>
      </c>
      <c r="C3386" s="37" t="s">
        <v>1243</v>
      </c>
      <c r="D3386" s="119" t="str">
        <f>IF(G3386="","",VLOOKUP(G3386,номенклатури!R:T,2,0))</f>
        <v/>
      </c>
      <c r="E3386" s="365" t="str">
        <f>IF(G3386="","",VLOOKUP(G3386,номенклатури!R:T,3,0))</f>
        <v/>
      </c>
      <c r="F3386" s="159" t="str">
        <f>IF(G3386="","",IF(ISERROR(VLOOKUP(G3386,номенклатури!V:V,1,0)),E3386*H3386,E3386*I3386))</f>
        <v/>
      </c>
      <c r="G3386" s="14"/>
      <c r="H3386" s="15"/>
      <c r="I3386" s="15"/>
      <c r="J3386" s="15"/>
      <c r="K3386" s="15"/>
      <c r="L3386" s="217"/>
      <c r="M3386" s="22"/>
      <c r="N3386" s="119" t="str">
        <f>IF(G3386="","",VLOOKUP(G3386,номенклатури!R:U,4,0))</f>
        <v/>
      </c>
      <c r="O3386" s="119" t="str">
        <f>IF(M3386="","",VLOOKUP(M3386,'14'!D:D,1,0))</f>
        <v/>
      </c>
    </row>
    <row r="3387" spans="1:15" ht="12.75" customHeight="1" x14ac:dyDescent="0.2">
      <c r="A3387" s="36" t="str">
        <f>'0'!$A$4</f>
        <v>………………..</v>
      </c>
      <c r="B3387" s="37">
        <f>'0'!$A$2</f>
        <v>46112</v>
      </c>
      <c r="C3387" s="37" t="s">
        <v>1243</v>
      </c>
      <c r="D3387" s="119" t="str">
        <f>IF(G3387="","",VLOOKUP(G3387,номенклатури!R:T,2,0))</f>
        <v/>
      </c>
      <c r="E3387" s="365" t="str">
        <f>IF(G3387="","",VLOOKUP(G3387,номенклатури!R:T,3,0))</f>
        <v/>
      </c>
      <c r="F3387" s="159" t="str">
        <f>IF(G3387="","",IF(ISERROR(VLOOKUP(G3387,номенклатури!V:V,1,0)),E3387*H3387,E3387*I3387))</f>
        <v/>
      </c>
      <c r="G3387" s="14"/>
      <c r="H3387" s="15"/>
      <c r="I3387" s="15"/>
      <c r="J3387" s="15"/>
      <c r="K3387" s="15"/>
      <c r="L3387" s="217"/>
      <c r="M3387" s="22"/>
      <c r="N3387" s="119" t="str">
        <f>IF(G3387="","",VLOOKUP(G3387,номенклатури!R:U,4,0))</f>
        <v/>
      </c>
      <c r="O3387" s="119" t="str">
        <f>IF(M3387="","",VLOOKUP(M3387,'14'!D:D,1,0))</f>
        <v/>
      </c>
    </row>
    <row r="3388" spans="1:15" ht="12.75" customHeight="1" x14ac:dyDescent="0.2">
      <c r="A3388" s="36" t="str">
        <f>'0'!$A$4</f>
        <v>………………..</v>
      </c>
      <c r="B3388" s="37">
        <f>'0'!$A$2</f>
        <v>46112</v>
      </c>
      <c r="C3388" s="37" t="s">
        <v>1243</v>
      </c>
      <c r="D3388" s="119" t="str">
        <f>IF(G3388="","",VLOOKUP(G3388,номенклатури!R:T,2,0))</f>
        <v/>
      </c>
      <c r="E3388" s="365" t="str">
        <f>IF(G3388="","",VLOOKUP(G3388,номенклатури!R:T,3,0))</f>
        <v/>
      </c>
      <c r="F3388" s="159" t="str">
        <f>IF(G3388="","",IF(ISERROR(VLOOKUP(G3388,номенклатури!V:V,1,0)),E3388*H3388,E3388*I3388))</f>
        <v/>
      </c>
      <c r="G3388" s="14"/>
      <c r="H3388" s="15"/>
      <c r="I3388" s="15"/>
      <c r="J3388" s="15"/>
      <c r="K3388" s="15"/>
      <c r="L3388" s="217"/>
      <c r="M3388" s="22"/>
      <c r="N3388" s="119" t="str">
        <f>IF(G3388="","",VLOOKUP(G3388,номенклатури!R:U,4,0))</f>
        <v/>
      </c>
      <c r="O3388" s="119" t="str">
        <f>IF(M3388="","",VLOOKUP(M3388,'14'!D:D,1,0))</f>
        <v/>
      </c>
    </row>
    <row r="3389" spans="1:15" ht="12.75" customHeight="1" x14ac:dyDescent="0.2">
      <c r="A3389" s="36" t="str">
        <f>'0'!$A$4</f>
        <v>………………..</v>
      </c>
      <c r="B3389" s="37">
        <f>'0'!$A$2</f>
        <v>46112</v>
      </c>
      <c r="C3389" s="37" t="s">
        <v>1243</v>
      </c>
      <c r="D3389" s="119" t="str">
        <f>IF(G3389="","",VLOOKUP(G3389,номенклатури!R:T,2,0))</f>
        <v/>
      </c>
      <c r="E3389" s="365" t="str">
        <f>IF(G3389="","",VLOOKUP(G3389,номенклатури!R:T,3,0))</f>
        <v/>
      </c>
      <c r="F3389" s="159" t="str">
        <f>IF(G3389="","",IF(ISERROR(VLOOKUP(G3389,номенклатури!V:V,1,0)),E3389*H3389,E3389*I3389))</f>
        <v/>
      </c>
      <c r="G3389" s="14"/>
      <c r="H3389" s="15"/>
      <c r="I3389" s="15"/>
      <c r="J3389" s="15"/>
      <c r="K3389" s="15"/>
      <c r="L3389" s="217"/>
      <c r="M3389" s="22"/>
      <c r="N3389" s="119" t="str">
        <f>IF(G3389="","",VLOOKUP(G3389,номенклатури!R:U,4,0))</f>
        <v/>
      </c>
      <c r="O3389" s="119" t="str">
        <f>IF(M3389="","",VLOOKUP(M3389,'14'!D:D,1,0))</f>
        <v/>
      </c>
    </row>
    <row r="3390" spans="1:15" ht="12.75" customHeight="1" x14ac:dyDescent="0.2">
      <c r="A3390" s="36" t="str">
        <f>'0'!$A$4</f>
        <v>………………..</v>
      </c>
      <c r="B3390" s="37">
        <f>'0'!$A$2</f>
        <v>46112</v>
      </c>
      <c r="C3390" s="37" t="s">
        <v>1243</v>
      </c>
      <c r="D3390" s="119" t="str">
        <f>IF(G3390="","",VLOOKUP(G3390,номенклатури!R:T,2,0))</f>
        <v/>
      </c>
      <c r="E3390" s="365" t="str">
        <f>IF(G3390="","",VLOOKUP(G3390,номенклатури!R:T,3,0))</f>
        <v/>
      </c>
      <c r="F3390" s="159" t="str">
        <f>IF(G3390="","",IF(ISERROR(VLOOKUP(G3390,номенклатури!V:V,1,0)),E3390*H3390,E3390*I3390))</f>
        <v/>
      </c>
      <c r="G3390" s="14"/>
      <c r="H3390" s="15"/>
      <c r="I3390" s="15"/>
      <c r="J3390" s="15"/>
      <c r="K3390" s="15"/>
      <c r="L3390" s="217"/>
      <c r="M3390" s="22"/>
      <c r="N3390" s="119" t="str">
        <f>IF(G3390="","",VLOOKUP(G3390,номенклатури!R:U,4,0))</f>
        <v/>
      </c>
      <c r="O3390" s="119" t="str">
        <f>IF(M3390="","",VLOOKUP(M3390,'14'!D:D,1,0))</f>
        <v/>
      </c>
    </row>
    <row r="3391" spans="1:15" ht="12.75" customHeight="1" x14ac:dyDescent="0.2">
      <c r="A3391" s="36" t="str">
        <f>'0'!$A$4</f>
        <v>………………..</v>
      </c>
      <c r="B3391" s="37">
        <f>'0'!$A$2</f>
        <v>46112</v>
      </c>
      <c r="C3391" s="37" t="s">
        <v>1243</v>
      </c>
      <c r="D3391" s="119" t="str">
        <f>IF(G3391="","",VLOOKUP(G3391,номенклатури!R:T,2,0))</f>
        <v/>
      </c>
      <c r="E3391" s="365" t="str">
        <f>IF(G3391="","",VLOOKUP(G3391,номенклатури!R:T,3,0))</f>
        <v/>
      </c>
      <c r="F3391" s="159" t="str">
        <f>IF(G3391="","",IF(ISERROR(VLOOKUP(G3391,номенклатури!V:V,1,0)),E3391*H3391,E3391*I3391))</f>
        <v/>
      </c>
      <c r="G3391" s="14"/>
      <c r="H3391" s="15"/>
      <c r="I3391" s="15"/>
      <c r="J3391" s="15"/>
      <c r="K3391" s="15"/>
      <c r="L3391" s="217"/>
      <c r="M3391" s="22"/>
      <c r="N3391" s="119" t="str">
        <f>IF(G3391="","",VLOOKUP(G3391,номенклатури!R:U,4,0))</f>
        <v/>
      </c>
      <c r="O3391" s="119" t="str">
        <f>IF(M3391="","",VLOOKUP(M3391,'14'!D:D,1,0))</f>
        <v/>
      </c>
    </row>
    <row r="3392" spans="1:15" ht="12.75" customHeight="1" x14ac:dyDescent="0.2">
      <c r="A3392" s="36" t="str">
        <f>'0'!$A$4</f>
        <v>………………..</v>
      </c>
      <c r="B3392" s="37">
        <f>'0'!$A$2</f>
        <v>46112</v>
      </c>
      <c r="C3392" s="37" t="s">
        <v>1243</v>
      </c>
      <c r="D3392" s="119" t="str">
        <f>IF(G3392="","",VLOOKUP(G3392,номенклатури!R:T,2,0))</f>
        <v/>
      </c>
      <c r="E3392" s="365" t="str">
        <f>IF(G3392="","",VLOOKUP(G3392,номенклатури!R:T,3,0))</f>
        <v/>
      </c>
      <c r="F3392" s="159" t="str">
        <f>IF(G3392="","",IF(ISERROR(VLOOKUP(G3392,номенклатури!V:V,1,0)),E3392*H3392,E3392*I3392))</f>
        <v/>
      </c>
      <c r="G3392" s="14"/>
      <c r="H3392" s="15"/>
      <c r="I3392" s="15"/>
      <c r="J3392" s="15"/>
      <c r="K3392" s="15"/>
      <c r="L3392" s="217"/>
      <c r="M3392" s="22"/>
      <c r="N3392" s="119" t="str">
        <f>IF(G3392="","",VLOOKUP(G3392,номенклатури!R:U,4,0))</f>
        <v/>
      </c>
      <c r="O3392" s="119" t="str">
        <f>IF(M3392="","",VLOOKUP(M3392,'14'!D:D,1,0))</f>
        <v/>
      </c>
    </row>
    <row r="3393" spans="1:15" ht="12.75" customHeight="1" x14ac:dyDescent="0.2">
      <c r="A3393" s="36" t="str">
        <f>'0'!$A$4</f>
        <v>………………..</v>
      </c>
      <c r="B3393" s="37">
        <f>'0'!$A$2</f>
        <v>46112</v>
      </c>
      <c r="C3393" s="37" t="s">
        <v>1243</v>
      </c>
      <c r="D3393" s="119" t="str">
        <f>IF(G3393="","",VLOOKUP(G3393,номенклатури!R:T,2,0))</f>
        <v/>
      </c>
      <c r="E3393" s="365" t="str">
        <f>IF(G3393="","",VLOOKUP(G3393,номенклатури!R:T,3,0))</f>
        <v/>
      </c>
      <c r="F3393" s="159" t="str">
        <f>IF(G3393="","",IF(ISERROR(VLOOKUP(G3393,номенклатури!V:V,1,0)),E3393*H3393,E3393*I3393))</f>
        <v/>
      </c>
      <c r="G3393" s="14"/>
      <c r="H3393" s="15"/>
      <c r="I3393" s="15"/>
      <c r="J3393" s="15"/>
      <c r="K3393" s="15"/>
      <c r="L3393" s="217"/>
      <c r="M3393" s="22"/>
      <c r="N3393" s="119" t="str">
        <f>IF(G3393="","",VLOOKUP(G3393,номенклатури!R:U,4,0))</f>
        <v/>
      </c>
      <c r="O3393" s="119" t="str">
        <f>IF(M3393="","",VLOOKUP(M3393,'14'!D:D,1,0))</f>
        <v/>
      </c>
    </row>
    <row r="3394" spans="1:15" ht="12.75" customHeight="1" x14ac:dyDescent="0.2">
      <c r="A3394" s="36" t="str">
        <f>'0'!$A$4</f>
        <v>………………..</v>
      </c>
      <c r="B3394" s="37">
        <f>'0'!$A$2</f>
        <v>46112</v>
      </c>
      <c r="C3394" s="37" t="s">
        <v>1243</v>
      </c>
      <c r="D3394" s="119" t="str">
        <f>IF(G3394="","",VLOOKUP(G3394,номенклатури!R:T,2,0))</f>
        <v/>
      </c>
      <c r="E3394" s="365" t="str">
        <f>IF(G3394="","",VLOOKUP(G3394,номенклатури!R:T,3,0))</f>
        <v/>
      </c>
      <c r="F3394" s="159" t="str">
        <f>IF(G3394="","",IF(ISERROR(VLOOKUP(G3394,номенклатури!V:V,1,0)),E3394*H3394,E3394*I3394))</f>
        <v/>
      </c>
      <c r="G3394" s="14"/>
      <c r="H3394" s="15"/>
      <c r="I3394" s="15"/>
      <c r="J3394" s="15"/>
      <c r="K3394" s="15"/>
      <c r="L3394" s="217"/>
      <c r="M3394" s="22"/>
      <c r="N3394" s="119" t="str">
        <f>IF(G3394="","",VLOOKUP(G3394,номенклатури!R:U,4,0))</f>
        <v/>
      </c>
      <c r="O3394" s="119" t="str">
        <f>IF(M3394="","",VLOOKUP(M3394,'14'!D:D,1,0))</f>
        <v/>
      </c>
    </row>
    <row r="3395" spans="1:15" ht="12.75" customHeight="1" x14ac:dyDescent="0.2">
      <c r="A3395" s="36" t="str">
        <f>'0'!$A$4</f>
        <v>………………..</v>
      </c>
      <c r="B3395" s="37">
        <f>'0'!$A$2</f>
        <v>46112</v>
      </c>
      <c r="C3395" s="37" t="s">
        <v>1243</v>
      </c>
      <c r="D3395" s="119" t="str">
        <f>IF(G3395="","",VLOOKUP(G3395,номенклатури!R:T,2,0))</f>
        <v/>
      </c>
      <c r="E3395" s="365" t="str">
        <f>IF(G3395="","",VLOOKUP(G3395,номенклатури!R:T,3,0))</f>
        <v/>
      </c>
      <c r="F3395" s="159" t="str">
        <f>IF(G3395="","",IF(ISERROR(VLOOKUP(G3395,номенклатури!V:V,1,0)),E3395*H3395,E3395*I3395))</f>
        <v/>
      </c>
      <c r="G3395" s="14"/>
      <c r="H3395" s="15"/>
      <c r="I3395" s="15"/>
      <c r="J3395" s="15"/>
      <c r="K3395" s="15"/>
      <c r="L3395" s="217"/>
      <c r="M3395" s="22"/>
      <c r="N3395" s="119" t="str">
        <f>IF(G3395="","",VLOOKUP(G3395,номенклатури!R:U,4,0))</f>
        <v/>
      </c>
      <c r="O3395" s="119" t="str">
        <f>IF(M3395="","",VLOOKUP(M3395,'14'!D:D,1,0))</f>
        <v/>
      </c>
    </row>
    <row r="3396" spans="1:15" ht="12.75" customHeight="1" x14ac:dyDescent="0.2">
      <c r="A3396" s="36" t="str">
        <f>'0'!$A$4</f>
        <v>………………..</v>
      </c>
      <c r="B3396" s="37">
        <f>'0'!$A$2</f>
        <v>46112</v>
      </c>
      <c r="C3396" s="37" t="s">
        <v>1243</v>
      </c>
      <c r="D3396" s="119" t="str">
        <f>IF(G3396="","",VLOOKUP(G3396,номенклатури!R:T,2,0))</f>
        <v/>
      </c>
      <c r="E3396" s="365" t="str">
        <f>IF(G3396="","",VLOOKUP(G3396,номенклатури!R:T,3,0))</f>
        <v/>
      </c>
      <c r="F3396" s="159" t="str">
        <f>IF(G3396="","",IF(ISERROR(VLOOKUP(G3396,номенклатури!V:V,1,0)),E3396*H3396,E3396*I3396))</f>
        <v/>
      </c>
      <c r="G3396" s="14"/>
      <c r="H3396" s="15"/>
      <c r="I3396" s="15"/>
      <c r="J3396" s="15"/>
      <c r="K3396" s="15"/>
      <c r="L3396" s="217"/>
      <c r="M3396" s="22"/>
      <c r="N3396" s="119" t="str">
        <f>IF(G3396="","",VLOOKUP(G3396,номенклатури!R:U,4,0))</f>
        <v/>
      </c>
      <c r="O3396" s="119" t="str">
        <f>IF(M3396="","",VLOOKUP(M3396,'14'!D:D,1,0))</f>
        <v/>
      </c>
    </row>
    <row r="3397" spans="1:15" ht="12.75" customHeight="1" x14ac:dyDescent="0.2">
      <c r="A3397" s="36" t="str">
        <f>'0'!$A$4</f>
        <v>………………..</v>
      </c>
      <c r="B3397" s="37">
        <f>'0'!$A$2</f>
        <v>46112</v>
      </c>
      <c r="C3397" s="37" t="s">
        <v>1243</v>
      </c>
      <c r="D3397" s="119" t="str">
        <f>IF(G3397="","",VLOOKUP(G3397,номенклатури!R:T,2,0))</f>
        <v/>
      </c>
      <c r="E3397" s="365" t="str">
        <f>IF(G3397="","",VLOOKUP(G3397,номенклатури!R:T,3,0))</f>
        <v/>
      </c>
      <c r="F3397" s="159" t="str">
        <f>IF(G3397="","",IF(ISERROR(VLOOKUP(G3397,номенклатури!V:V,1,0)),E3397*H3397,E3397*I3397))</f>
        <v/>
      </c>
      <c r="G3397" s="14"/>
      <c r="H3397" s="15"/>
      <c r="I3397" s="15"/>
      <c r="J3397" s="15"/>
      <c r="K3397" s="15"/>
      <c r="L3397" s="217"/>
      <c r="M3397" s="22"/>
      <c r="N3397" s="119" t="str">
        <f>IF(G3397="","",VLOOKUP(G3397,номенклатури!R:U,4,0))</f>
        <v/>
      </c>
      <c r="O3397" s="119" t="str">
        <f>IF(M3397="","",VLOOKUP(M3397,'14'!D:D,1,0))</f>
        <v/>
      </c>
    </row>
    <row r="3398" spans="1:15" ht="12.75" customHeight="1" x14ac:dyDescent="0.2">
      <c r="A3398" s="36" t="str">
        <f>'0'!$A$4</f>
        <v>………………..</v>
      </c>
      <c r="B3398" s="37">
        <f>'0'!$A$2</f>
        <v>46112</v>
      </c>
      <c r="C3398" s="37" t="s">
        <v>1243</v>
      </c>
      <c r="D3398" s="119" t="str">
        <f>IF(G3398="","",VLOOKUP(G3398,номенклатури!R:T,2,0))</f>
        <v/>
      </c>
      <c r="E3398" s="365" t="str">
        <f>IF(G3398="","",VLOOKUP(G3398,номенклатури!R:T,3,0))</f>
        <v/>
      </c>
      <c r="F3398" s="159" t="str">
        <f>IF(G3398="","",IF(ISERROR(VLOOKUP(G3398,номенклатури!V:V,1,0)),E3398*H3398,E3398*I3398))</f>
        <v/>
      </c>
      <c r="G3398" s="14"/>
      <c r="H3398" s="15"/>
      <c r="I3398" s="15"/>
      <c r="J3398" s="15"/>
      <c r="K3398" s="15"/>
      <c r="L3398" s="217"/>
      <c r="M3398" s="22"/>
      <c r="N3398" s="119" t="str">
        <f>IF(G3398="","",VLOOKUP(G3398,номенклатури!R:U,4,0))</f>
        <v/>
      </c>
      <c r="O3398" s="119" t="str">
        <f>IF(M3398="","",VLOOKUP(M3398,'14'!D:D,1,0))</f>
        <v/>
      </c>
    </row>
    <row r="3399" spans="1:15" ht="12.75" customHeight="1" x14ac:dyDescent="0.2">
      <c r="A3399" s="36" t="str">
        <f>'0'!$A$4</f>
        <v>………………..</v>
      </c>
      <c r="B3399" s="37">
        <f>'0'!$A$2</f>
        <v>46112</v>
      </c>
      <c r="C3399" s="37" t="s">
        <v>1243</v>
      </c>
      <c r="D3399" s="119" t="str">
        <f>IF(G3399="","",VLOOKUP(G3399,номенклатури!R:T,2,0))</f>
        <v/>
      </c>
      <c r="E3399" s="365" t="str">
        <f>IF(G3399="","",VLOOKUP(G3399,номенклатури!R:T,3,0))</f>
        <v/>
      </c>
      <c r="F3399" s="159" t="str">
        <f>IF(G3399="","",IF(ISERROR(VLOOKUP(G3399,номенклатури!V:V,1,0)),E3399*H3399,E3399*I3399))</f>
        <v/>
      </c>
      <c r="G3399" s="14"/>
      <c r="H3399" s="15"/>
      <c r="I3399" s="15"/>
      <c r="J3399" s="15"/>
      <c r="K3399" s="15"/>
      <c r="L3399" s="217"/>
      <c r="M3399" s="22"/>
      <c r="N3399" s="119" t="str">
        <f>IF(G3399="","",VLOOKUP(G3399,номенклатури!R:U,4,0))</f>
        <v/>
      </c>
      <c r="O3399" s="119" t="str">
        <f>IF(M3399="","",VLOOKUP(M3399,'14'!D:D,1,0))</f>
        <v/>
      </c>
    </row>
    <row r="3400" spans="1:15" ht="12.75" customHeight="1" x14ac:dyDescent="0.2">
      <c r="A3400" s="36" t="str">
        <f>'0'!$A$4</f>
        <v>………………..</v>
      </c>
      <c r="B3400" s="37">
        <f>'0'!$A$2</f>
        <v>46112</v>
      </c>
      <c r="C3400" s="37" t="s">
        <v>1243</v>
      </c>
      <c r="D3400" s="119" t="str">
        <f>IF(G3400="","",VLOOKUP(G3400,номенклатури!R:T,2,0))</f>
        <v/>
      </c>
      <c r="E3400" s="365" t="str">
        <f>IF(G3400="","",VLOOKUP(G3400,номенклатури!R:T,3,0))</f>
        <v/>
      </c>
      <c r="F3400" s="159" t="str">
        <f>IF(G3400="","",IF(ISERROR(VLOOKUP(G3400,номенклатури!V:V,1,0)),E3400*H3400,E3400*I3400))</f>
        <v/>
      </c>
      <c r="G3400" s="14"/>
      <c r="H3400" s="15"/>
      <c r="I3400" s="15"/>
      <c r="J3400" s="15"/>
      <c r="K3400" s="15"/>
      <c r="L3400" s="217"/>
      <c r="M3400" s="22"/>
      <c r="N3400" s="119" t="str">
        <f>IF(G3400="","",VLOOKUP(G3400,номенклатури!R:U,4,0))</f>
        <v/>
      </c>
      <c r="O3400" s="119" t="str">
        <f>IF(M3400="","",VLOOKUP(M3400,'14'!D:D,1,0))</f>
        <v/>
      </c>
    </row>
    <row r="3401" spans="1:15" ht="12.75" customHeight="1" x14ac:dyDescent="0.2">
      <c r="A3401" s="36" t="str">
        <f>'0'!$A$4</f>
        <v>………………..</v>
      </c>
      <c r="B3401" s="37">
        <f>'0'!$A$2</f>
        <v>46112</v>
      </c>
      <c r="C3401" s="37" t="s">
        <v>1243</v>
      </c>
      <c r="D3401" s="119" t="str">
        <f>IF(G3401="","",VLOOKUP(G3401,номенклатури!R:T,2,0))</f>
        <v/>
      </c>
      <c r="E3401" s="365" t="str">
        <f>IF(G3401="","",VLOOKUP(G3401,номенклатури!R:T,3,0))</f>
        <v/>
      </c>
      <c r="F3401" s="159" t="str">
        <f>IF(G3401="","",IF(ISERROR(VLOOKUP(G3401,номенклатури!V:V,1,0)),E3401*H3401,E3401*I3401))</f>
        <v/>
      </c>
      <c r="G3401" s="14"/>
      <c r="H3401" s="15"/>
      <c r="I3401" s="15"/>
      <c r="J3401" s="15"/>
      <c r="K3401" s="15"/>
      <c r="L3401" s="217"/>
      <c r="M3401" s="22"/>
      <c r="N3401" s="119" t="str">
        <f>IF(G3401="","",VLOOKUP(G3401,номенклатури!R:U,4,0))</f>
        <v/>
      </c>
      <c r="O3401" s="119" t="str">
        <f>IF(M3401="","",VLOOKUP(M3401,'14'!D:D,1,0))</f>
        <v/>
      </c>
    </row>
    <row r="3402" spans="1:15" ht="12.75" customHeight="1" x14ac:dyDescent="0.2">
      <c r="A3402" s="36" t="str">
        <f>'0'!$A$4</f>
        <v>………………..</v>
      </c>
      <c r="B3402" s="37">
        <f>'0'!$A$2</f>
        <v>46112</v>
      </c>
      <c r="C3402" s="37" t="s">
        <v>1243</v>
      </c>
      <c r="D3402" s="119" t="str">
        <f>IF(G3402="","",VLOOKUP(G3402,номенклатури!R:T,2,0))</f>
        <v/>
      </c>
      <c r="E3402" s="365" t="str">
        <f>IF(G3402="","",VLOOKUP(G3402,номенклатури!R:T,3,0))</f>
        <v/>
      </c>
      <c r="F3402" s="159" t="str">
        <f>IF(G3402="","",IF(ISERROR(VLOOKUP(G3402,номенклатури!V:V,1,0)),E3402*H3402,E3402*I3402))</f>
        <v/>
      </c>
      <c r="G3402" s="14"/>
      <c r="H3402" s="15"/>
      <c r="I3402" s="15"/>
      <c r="J3402" s="15"/>
      <c r="K3402" s="15"/>
      <c r="L3402" s="217"/>
      <c r="M3402" s="22"/>
      <c r="N3402" s="119" t="str">
        <f>IF(G3402="","",VLOOKUP(G3402,номенклатури!R:U,4,0))</f>
        <v/>
      </c>
      <c r="O3402" s="119" t="str">
        <f>IF(M3402="","",VLOOKUP(M3402,'14'!D:D,1,0))</f>
        <v/>
      </c>
    </row>
    <row r="3403" spans="1:15" ht="12.75" customHeight="1" x14ac:dyDescent="0.2">
      <c r="A3403" s="36" t="str">
        <f>'0'!$A$4</f>
        <v>………………..</v>
      </c>
      <c r="B3403" s="37">
        <f>'0'!$A$2</f>
        <v>46112</v>
      </c>
      <c r="C3403" s="37" t="s">
        <v>1243</v>
      </c>
      <c r="D3403" s="119" t="str">
        <f>IF(G3403="","",VLOOKUP(G3403,номенклатури!R:T,2,0))</f>
        <v/>
      </c>
      <c r="E3403" s="365" t="str">
        <f>IF(G3403="","",VLOOKUP(G3403,номенклатури!R:T,3,0))</f>
        <v/>
      </c>
      <c r="F3403" s="159" t="str">
        <f>IF(G3403="","",IF(ISERROR(VLOOKUP(G3403,номенклатури!V:V,1,0)),E3403*H3403,E3403*I3403))</f>
        <v/>
      </c>
      <c r="G3403" s="14"/>
      <c r="H3403" s="15"/>
      <c r="I3403" s="15"/>
      <c r="J3403" s="15"/>
      <c r="K3403" s="15"/>
      <c r="L3403" s="217"/>
      <c r="M3403" s="22"/>
      <c r="N3403" s="119" t="str">
        <f>IF(G3403="","",VLOOKUP(G3403,номенклатури!R:U,4,0))</f>
        <v/>
      </c>
      <c r="O3403" s="119" t="str">
        <f>IF(M3403="","",VLOOKUP(M3403,'14'!D:D,1,0))</f>
        <v/>
      </c>
    </row>
    <row r="3404" spans="1:15" ht="12.75" customHeight="1" x14ac:dyDescent="0.2">
      <c r="A3404" s="36" t="str">
        <f>'0'!$A$4</f>
        <v>………………..</v>
      </c>
      <c r="B3404" s="37">
        <f>'0'!$A$2</f>
        <v>46112</v>
      </c>
      <c r="C3404" s="37" t="s">
        <v>1243</v>
      </c>
      <c r="D3404" s="119" t="str">
        <f>IF(G3404="","",VLOOKUP(G3404,номенклатури!R:T,2,0))</f>
        <v/>
      </c>
      <c r="E3404" s="365" t="str">
        <f>IF(G3404="","",VLOOKUP(G3404,номенклатури!R:T,3,0))</f>
        <v/>
      </c>
      <c r="F3404" s="159" t="str">
        <f>IF(G3404="","",IF(ISERROR(VLOOKUP(G3404,номенклатури!V:V,1,0)),E3404*H3404,E3404*I3404))</f>
        <v/>
      </c>
      <c r="G3404" s="14"/>
      <c r="H3404" s="15"/>
      <c r="I3404" s="15"/>
      <c r="J3404" s="15"/>
      <c r="K3404" s="15"/>
      <c r="L3404" s="217"/>
      <c r="M3404" s="22"/>
      <c r="N3404" s="119" t="str">
        <f>IF(G3404="","",VLOOKUP(G3404,номенклатури!R:U,4,0))</f>
        <v/>
      </c>
      <c r="O3404" s="119" t="str">
        <f>IF(M3404="","",VLOOKUP(M3404,'14'!D:D,1,0))</f>
        <v/>
      </c>
    </row>
    <row r="3405" spans="1:15" ht="12.75" customHeight="1" x14ac:dyDescent="0.2">
      <c r="A3405" s="36" t="str">
        <f>'0'!$A$4</f>
        <v>………………..</v>
      </c>
      <c r="B3405" s="37">
        <f>'0'!$A$2</f>
        <v>46112</v>
      </c>
      <c r="C3405" s="37" t="s">
        <v>1243</v>
      </c>
      <c r="D3405" s="119" t="str">
        <f>IF(G3405="","",VLOOKUP(G3405,номенклатури!R:T,2,0))</f>
        <v/>
      </c>
      <c r="E3405" s="365" t="str">
        <f>IF(G3405="","",VLOOKUP(G3405,номенклатури!R:T,3,0))</f>
        <v/>
      </c>
      <c r="F3405" s="159" t="str">
        <f>IF(G3405="","",IF(ISERROR(VLOOKUP(G3405,номенклатури!V:V,1,0)),E3405*H3405,E3405*I3405))</f>
        <v/>
      </c>
      <c r="G3405" s="14"/>
      <c r="H3405" s="15"/>
      <c r="I3405" s="15"/>
      <c r="J3405" s="15"/>
      <c r="K3405" s="15"/>
      <c r="L3405" s="217"/>
      <c r="M3405" s="22"/>
      <c r="N3405" s="119" t="str">
        <f>IF(G3405="","",VLOOKUP(G3405,номенклатури!R:U,4,0))</f>
        <v/>
      </c>
      <c r="O3405" s="119" t="str">
        <f>IF(M3405="","",VLOOKUP(M3405,'14'!D:D,1,0))</f>
        <v/>
      </c>
    </row>
    <row r="3406" spans="1:15" ht="12.75" customHeight="1" x14ac:dyDescent="0.2">
      <c r="A3406" s="36" t="str">
        <f>'0'!$A$4</f>
        <v>………………..</v>
      </c>
      <c r="B3406" s="37">
        <f>'0'!$A$2</f>
        <v>46112</v>
      </c>
      <c r="C3406" s="37" t="s">
        <v>1243</v>
      </c>
      <c r="D3406" s="119" t="str">
        <f>IF(G3406="","",VLOOKUP(G3406,номенклатури!R:T,2,0))</f>
        <v/>
      </c>
      <c r="E3406" s="365" t="str">
        <f>IF(G3406="","",VLOOKUP(G3406,номенклатури!R:T,3,0))</f>
        <v/>
      </c>
      <c r="F3406" s="159" t="str">
        <f>IF(G3406="","",IF(ISERROR(VLOOKUP(G3406,номенклатури!V:V,1,0)),E3406*H3406,E3406*I3406))</f>
        <v/>
      </c>
      <c r="G3406" s="14"/>
      <c r="H3406" s="15"/>
      <c r="I3406" s="15"/>
      <c r="J3406" s="15"/>
      <c r="K3406" s="15"/>
      <c r="L3406" s="217"/>
      <c r="M3406" s="22"/>
      <c r="N3406" s="119" t="str">
        <f>IF(G3406="","",VLOOKUP(G3406,номенклатури!R:U,4,0))</f>
        <v/>
      </c>
      <c r="O3406" s="119" t="str">
        <f>IF(M3406="","",VLOOKUP(M3406,'14'!D:D,1,0))</f>
        <v/>
      </c>
    </row>
    <row r="3407" spans="1:15" ht="12.75" customHeight="1" x14ac:dyDescent="0.2">
      <c r="A3407" s="36" t="str">
        <f>'0'!$A$4</f>
        <v>………………..</v>
      </c>
      <c r="B3407" s="37">
        <f>'0'!$A$2</f>
        <v>46112</v>
      </c>
      <c r="C3407" s="37" t="s">
        <v>1243</v>
      </c>
      <c r="D3407" s="119" t="str">
        <f>IF(G3407="","",VLOOKUP(G3407,номенклатури!R:T,2,0))</f>
        <v/>
      </c>
      <c r="E3407" s="365" t="str">
        <f>IF(G3407="","",VLOOKUP(G3407,номенклатури!R:T,3,0))</f>
        <v/>
      </c>
      <c r="F3407" s="159" t="str">
        <f>IF(G3407="","",IF(ISERROR(VLOOKUP(G3407,номенклатури!V:V,1,0)),E3407*H3407,E3407*I3407))</f>
        <v/>
      </c>
      <c r="G3407" s="14"/>
      <c r="H3407" s="15"/>
      <c r="I3407" s="15"/>
      <c r="J3407" s="15"/>
      <c r="K3407" s="15"/>
      <c r="L3407" s="217"/>
      <c r="M3407" s="22"/>
      <c r="N3407" s="119" t="str">
        <f>IF(G3407="","",VLOOKUP(G3407,номенклатури!R:U,4,0))</f>
        <v/>
      </c>
      <c r="O3407" s="119" t="str">
        <f>IF(M3407="","",VLOOKUP(M3407,'14'!D:D,1,0))</f>
        <v/>
      </c>
    </row>
    <row r="3408" spans="1:15" ht="12.75" customHeight="1" x14ac:dyDescent="0.2">
      <c r="A3408" s="36" t="str">
        <f>'0'!$A$4</f>
        <v>………………..</v>
      </c>
      <c r="B3408" s="37">
        <f>'0'!$A$2</f>
        <v>46112</v>
      </c>
      <c r="C3408" s="37" t="s">
        <v>1243</v>
      </c>
      <c r="D3408" s="119" t="str">
        <f>IF(G3408="","",VLOOKUP(G3408,номенклатури!R:T,2,0))</f>
        <v/>
      </c>
      <c r="E3408" s="365" t="str">
        <f>IF(G3408="","",VLOOKUP(G3408,номенклатури!R:T,3,0))</f>
        <v/>
      </c>
      <c r="F3408" s="159" t="str">
        <f>IF(G3408="","",IF(ISERROR(VLOOKUP(G3408,номенклатури!V:V,1,0)),E3408*H3408,E3408*I3408))</f>
        <v/>
      </c>
      <c r="G3408" s="14"/>
      <c r="H3408" s="15"/>
      <c r="I3408" s="15"/>
      <c r="J3408" s="15"/>
      <c r="K3408" s="15"/>
      <c r="L3408" s="217"/>
      <c r="M3408" s="22"/>
      <c r="N3408" s="119" t="str">
        <f>IF(G3408="","",VLOOKUP(G3408,номенклатури!R:U,4,0))</f>
        <v/>
      </c>
      <c r="O3408" s="119" t="str">
        <f>IF(M3408="","",VLOOKUP(M3408,'14'!D:D,1,0))</f>
        <v/>
      </c>
    </row>
    <row r="3409" spans="1:15" ht="12.75" customHeight="1" x14ac:dyDescent="0.2">
      <c r="A3409" s="36" t="str">
        <f>'0'!$A$4</f>
        <v>………………..</v>
      </c>
      <c r="B3409" s="37">
        <f>'0'!$A$2</f>
        <v>46112</v>
      </c>
      <c r="C3409" s="37" t="s">
        <v>1243</v>
      </c>
      <c r="D3409" s="119" t="str">
        <f>IF(G3409="","",VLOOKUP(G3409,номенклатури!R:T,2,0))</f>
        <v/>
      </c>
      <c r="E3409" s="365" t="str">
        <f>IF(G3409="","",VLOOKUP(G3409,номенклатури!R:T,3,0))</f>
        <v/>
      </c>
      <c r="F3409" s="159" t="str">
        <f>IF(G3409="","",IF(ISERROR(VLOOKUP(G3409,номенклатури!V:V,1,0)),E3409*H3409,E3409*I3409))</f>
        <v/>
      </c>
      <c r="G3409" s="14"/>
      <c r="H3409" s="15"/>
      <c r="I3409" s="15"/>
      <c r="J3409" s="15"/>
      <c r="K3409" s="15"/>
      <c r="L3409" s="217"/>
      <c r="M3409" s="22"/>
      <c r="N3409" s="119" t="str">
        <f>IF(G3409="","",VLOOKUP(G3409,номенклатури!R:U,4,0))</f>
        <v/>
      </c>
      <c r="O3409" s="119" t="str">
        <f>IF(M3409="","",VLOOKUP(M3409,'14'!D:D,1,0))</f>
        <v/>
      </c>
    </row>
    <row r="3410" spans="1:15" ht="12.75" customHeight="1" x14ac:dyDescent="0.2">
      <c r="A3410" s="36" t="str">
        <f>'0'!$A$4</f>
        <v>………………..</v>
      </c>
      <c r="B3410" s="37">
        <f>'0'!$A$2</f>
        <v>46112</v>
      </c>
      <c r="C3410" s="37" t="s">
        <v>1243</v>
      </c>
      <c r="D3410" s="119" t="str">
        <f>IF(G3410="","",VLOOKUP(G3410,номенклатури!R:T,2,0))</f>
        <v/>
      </c>
      <c r="E3410" s="365" t="str">
        <f>IF(G3410="","",VLOOKUP(G3410,номенклатури!R:T,3,0))</f>
        <v/>
      </c>
      <c r="F3410" s="159" t="str">
        <f>IF(G3410="","",IF(ISERROR(VLOOKUP(G3410,номенклатури!V:V,1,0)),E3410*H3410,E3410*I3410))</f>
        <v/>
      </c>
      <c r="G3410" s="14"/>
      <c r="H3410" s="15"/>
      <c r="I3410" s="15"/>
      <c r="J3410" s="15"/>
      <c r="K3410" s="15"/>
      <c r="L3410" s="217"/>
      <c r="M3410" s="22"/>
      <c r="N3410" s="119" t="str">
        <f>IF(G3410="","",VLOOKUP(G3410,номенклатури!R:U,4,0))</f>
        <v/>
      </c>
      <c r="O3410" s="119" t="str">
        <f>IF(M3410="","",VLOOKUP(M3410,'14'!D:D,1,0))</f>
        <v/>
      </c>
    </row>
    <row r="3411" spans="1:15" ht="12.75" customHeight="1" x14ac:dyDescent="0.2">
      <c r="A3411" s="36" t="str">
        <f>'0'!$A$4</f>
        <v>………………..</v>
      </c>
      <c r="B3411" s="37">
        <f>'0'!$A$2</f>
        <v>46112</v>
      </c>
      <c r="C3411" s="37" t="s">
        <v>1243</v>
      </c>
      <c r="D3411" s="119" t="str">
        <f>IF(G3411="","",VLOOKUP(G3411,номенклатури!R:T,2,0))</f>
        <v/>
      </c>
      <c r="E3411" s="365" t="str">
        <f>IF(G3411="","",VLOOKUP(G3411,номенклатури!R:T,3,0))</f>
        <v/>
      </c>
      <c r="F3411" s="159" t="str">
        <f>IF(G3411="","",IF(ISERROR(VLOOKUP(G3411,номенклатури!V:V,1,0)),E3411*H3411,E3411*I3411))</f>
        <v/>
      </c>
      <c r="G3411" s="14"/>
      <c r="H3411" s="15"/>
      <c r="I3411" s="15"/>
      <c r="J3411" s="15"/>
      <c r="K3411" s="15"/>
      <c r="L3411" s="217"/>
      <c r="M3411" s="22"/>
      <c r="N3411" s="119" t="str">
        <f>IF(G3411="","",VLOOKUP(G3411,номенклатури!R:U,4,0))</f>
        <v/>
      </c>
      <c r="O3411" s="119" t="str">
        <f>IF(M3411="","",VLOOKUP(M3411,'14'!D:D,1,0))</f>
        <v/>
      </c>
    </row>
    <row r="3412" spans="1:15" ht="12.75" customHeight="1" x14ac:dyDescent="0.2">
      <c r="A3412" s="36" t="str">
        <f>'0'!$A$4</f>
        <v>………………..</v>
      </c>
      <c r="B3412" s="37">
        <f>'0'!$A$2</f>
        <v>46112</v>
      </c>
      <c r="C3412" s="37" t="s">
        <v>1243</v>
      </c>
      <c r="D3412" s="119" t="str">
        <f>IF(G3412="","",VLOOKUP(G3412,номенклатури!R:T,2,0))</f>
        <v/>
      </c>
      <c r="E3412" s="365" t="str">
        <f>IF(G3412="","",VLOOKUP(G3412,номенклатури!R:T,3,0))</f>
        <v/>
      </c>
      <c r="F3412" s="159" t="str">
        <f>IF(G3412="","",IF(ISERROR(VLOOKUP(G3412,номенклатури!V:V,1,0)),E3412*H3412,E3412*I3412))</f>
        <v/>
      </c>
      <c r="G3412" s="14"/>
      <c r="H3412" s="15"/>
      <c r="I3412" s="15"/>
      <c r="J3412" s="15"/>
      <c r="K3412" s="15"/>
      <c r="L3412" s="217"/>
      <c r="M3412" s="22"/>
      <c r="N3412" s="119" t="str">
        <f>IF(G3412="","",VLOOKUP(G3412,номенклатури!R:U,4,0))</f>
        <v/>
      </c>
      <c r="O3412" s="119" t="str">
        <f>IF(M3412="","",VLOOKUP(M3412,'14'!D:D,1,0))</f>
        <v/>
      </c>
    </row>
    <row r="3413" spans="1:15" ht="12.75" customHeight="1" x14ac:dyDescent="0.2">
      <c r="A3413" s="36" t="str">
        <f>'0'!$A$4</f>
        <v>………………..</v>
      </c>
      <c r="B3413" s="37">
        <f>'0'!$A$2</f>
        <v>46112</v>
      </c>
      <c r="C3413" s="37" t="s">
        <v>1243</v>
      </c>
      <c r="D3413" s="119" t="str">
        <f>IF(G3413="","",VLOOKUP(G3413,номенклатури!R:T,2,0))</f>
        <v/>
      </c>
      <c r="E3413" s="365" t="str">
        <f>IF(G3413="","",VLOOKUP(G3413,номенклатури!R:T,3,0))</f>
        <v/>
      </c>
      <c r="F3413" s="159" t="str">
        <f>IF(G3413="","",IF(ISERROR(VLOOKUP(G3413,номенклатури!V:V,1,0)),E3413*H3413,E3413*I3413))</f>
        <v/>
      </c>
      <c r="G3413" s="14"/>
      <c r="H3413" s="15"/>
      <c r="I3413" s="15"/>
      <c r="J3413" s="15"/>
      <c r="K3413" s="15"/>
      <c r="L3413" s="217"/>
      <c r="M3413" s="22"/>
      <c r="N3413" s="119" t="str">
        <f>IF(G3413="","",VLOOKUP(G3413,номенклатури!R:U,4,0))</f>
        <v/>
      </c>
      <c r="O3413" s="119" t="str">
        <f>IF(M3413="","",VLOOKUP(M3413,'14'!D:D,1,0))</f>
        <v/>
      </c>
    </row>
    <row r="3414" spans="1:15" ht="12.75" customHeight="1" x14ac:dyDescent="0.2">
      <c r="A3414" s="36" t="str">
        <f>'0'!$A$4</f>
        <v>………………..</v>
      </c>
      <c r="B3414" s="37">
        <f>'0'!$A$2</f>
        <v>46112</v>
      </c>
      <c r="C3414" s="37" t="s">
        <v>1243</v>
      </c>
      <c r="D3414" s="119" t="str">
        <f>IF(G3414="","",VLOOKUP(G3414,номенклатури!R:T,2,0))</f>
        <v/>
      </c>
      <c r="E3414" s="365" t="str">
        <f>IF(G3414="","",VLOOKUP(G3414,номенклатури!R:T,3,0))</f>
        <v/>
      </c>
      <c r="F3414" s="159" t="str">
        <f>IF(G3414="","",IF(ISERROR(VLOOKUP(G3414,номенклатури!V:V,1,0)),E3414*H3414,E3414*I3414))</f>
        <v/>
      </c>
      <c r="G3414" s="14"/>
      <c r="H3414" s="15"/>
      <c r="I3414" s="15"/>
      <c r="J3414" s="15"/>
      <c r="K3414" s="15"/>
      <c r="L3414" s="217"/>
      <c r="M3414" s="22"/>
      <c r="N3414" s="119" t="str">
        <f>IF(G3414="","",VLOOKUP(G3414,номенклатури!R:U,4,0))</f>
        <v/>
      </c>
      <c r="O3414" s="119" t="str">
        <f>IF(M3414="","",VLOOKUP(M3414,'14'!D:D,1,0))</f>
        <v/>
      </c>
    </row>
    <row r="3415" spans="1:15" ht="12.75" customHeight="1" x14ac:dyDescent="0.2">
      <c r="A3415" s="36" t="str">
        <f>'0'!$A$4</f>
        <v>………………..</v>
      </c>
      <c r="B3415" s="37">
        <f>'0'!$A$2</f>
        <v>46112</v>
      </c>
      <c r="C3415" s="37" t="s">
        <v>1243</v>
      </c>
      <c r="D3415" s="119" t="str">
        <f>IF(G3415="","",VLOOKUP(G3415,номенклатури!R:T,2,0))</f>
        <v/>
      </c>
      <c r="E3415" s="365" t="str">
        <f>IF(G3415="","",VLOOKUP(G3415,номенклатури!R:T,3,0))</f>
        <v/>
      </c>
      <c r="F3415" s="159" t="str">
        <f>IF(G3415="","",IF(ISERROR(VLOOKUP(G3415,номенклатури!V:V,1,0)),E3415*H3415,E3415*I3415))</f>
        <v/>
      </c>
      <c r="G3415" s="14"/>
      <c r="H3415" s="15"/>
      <c r="I3415" s="15"/>
      <c r="J3415" s="15"/>
      <c r="K3415" s="15"/>
      <c r="L3415" s="217"/>
      <c r="M3415" s="22"/>
      <c r="N3415" s="119" t="str">
        <f>IF(G3415="","",VLOOKUP(G3415,номенклатури!R:U,4,0))</f>
        <v/>
      </c>
      <c r="O3415" s="119" t="str">
        <f>IF(M3415="","",VLOOKUP(M3415,'14'!D:D,1,0))</f>
        <v/>
      </c>
    </row>
    <row r="3416" spans="1:15" ht="12.75" customHeight="1" x14ac:dyDescent="0.2">
      <c r="A3416" s="36" t="str">
        <f>'0'!$A$4</f>
        <v>………………..</v>
      </c>
      <c r="B3416" s="37">
        <f>'0'!$A$2</f>
        <v>46112</v>
      </c>
      <c r="C3416" s="37" t="s">
        <v>1243</v>
      </c>
      <c r="D3416" s="119" t="str">
        <f>IF(G3416="","",VLOOKUP(G3416,номенклатури!R:T,2,0))</f>
        <v/>
      </c>
      <c r="E3416" s="365" t="str">
        <f>IF(G3416="","",VLOOKUP(G3416,номенклатури!R:T,3,0))</f>
        <v/>
      </c>
      <c r="F3416" s="159" t="str">
        <f>IF(G3416="","",IF(ISERROR(VLOOKUP(G3416,номенклатури!V:V,1,0)),E3416*H3416,E3416*I3416))</f>
        <v/>
      </c>
      <c r="G3416" s="14"/>
      <c r="H3416" s="15"/>
      <c r="I3416" s="15"/>
      <c r="J3416" s="15"/>
      <c r="K3416" s="15"/>
      <c r="L3416" s="217"/>
      <c r="M3416" s="22"/>
      <c r="N3416" s="119" t="str">
        <f>IF(G3416="","",VLOOKUP(G3416,номенклатури!R:U,4,0))</f>
        <v/>
      </c>
      <c r="O3416" s="119" t="str">
        <f>IF(M3416="","",VLOOKUP(M3416,'14'!D:D,1,0))</f>
        <v/>
      </c>
    </row>
    <row r="3417" spans="1:15" ht="12.75" customHeight="1" x14ac:dyDescent="0.2">
      <c r="A3417" s="36" t="str">
        <f>'0'!$A$4</f>
        <v>………………..</v>
      </c>
      <c r="B3417" s="37">
        <f>'0'!$A$2</f>
        <v>46112</v>
      </c>
      <c r="C3417" s="37" t="s">
        <v>1243</v>
      </c>
      <c r="D3417" s="119" t="str">
        <f>IF(G3417="","",VLOOKUP(G3417,номенклатури!R:T,2,0))</f>
        <v/>
      </c>
      <c r="E3417" s="365" t="str">
        <f>IF(G3417="","",VLOOKUP(G3417,номенклатури!R:T,3,0))</f>
        <v/>
      </c>
      <c r="F3417" s="159" t="str">
        <f>IF(G3417="","",IF(ISERROR(VLOOKUP(G3417,номенклатури!V:V,1,0)),E3417*H3417,E3417*I3417))</f>
        <v/>
      </c>
      <c r="G3417" s="14"/>
      <c r="H3417" s="15"/>
      <c r="I3417" s="15"/>
      <c r="J3417" s="15"/>
      <c r="K3417" s="15"/>
      <c r="L3417" s="217"/>
      <c r="M3417" s="22"/>
      <c r="N3417" s="119" t="str">
        <f>IF(G3417="","",VLOOKUP(G3417,номенклатури!R:U,4,0))</f>
        <v/>
      </c>
      <c r="O3417" s="119" t="str">
        <f>IF(M3417="","",VLOOKUP(M3417,'14'!D:D,1,0))</f>
        <v/>
      </c>
    </row>
    <row r="3418" spans="1:15" ht="12.75" customHeight="1" x14ac:dyDescent="0.2">
      <c r="A3418" s="36" t="str">
        <f>'0'!$A$4</f>
        <v>………………..</v>
      </c>
      <c r="B3418" s="37">
        <f>'0'!$A$2</f>
        <v>46112</v>
      </c>
      <c r="C3418" s="37" t="s">
        <v>1243</v>
      </c>
      <c r="D3418" s="119" t="str">
        <f>IF(G3418="","",VLOOKUP(G3418,номенклатури!R:T,2,0))</f>
        <v/>
      </c>
      <c r="E3418" s="365" t="str">
        <f>IF(G3418="","",VLOOKUP(G3418,номенклатури!R:T,3,0))</f>
        <v/>
      </c>
      <c r="F3418" s="159" t="str">
        <f>IF(G3418="","",IF(ISERROR(VLOOKUP(G3418,номенклатури!V:V,1,0)),E3418*H3418,E3418*I3418))</f>
        <v/>
      </c>
      <c r="G3418" s="14"/>
      <c r="H3418" s="15"/>
      <c r="I3418" s="15"/>
      <c r="J3418" s="15"/>
      <c r="K3418" s="15"/>
      <c r="L3418" s="217"/>
      <c r="M3418" s="22"/>
      <c r="N3418" s="119" t="str">
        <f>IF(G3418="","",VLOOKUP(G3418,номенклатури!R:U,4,0))</f>
        <v/>
      </c>
      <c r="O3418" s="119" t="str">
        <f>IF(M3418="","",VLOOKUP(M3418,'14'!D:D,1,0))</f>
        <v/>
      </c>
    </row>
    <row r="3419" spans="1:15" ht="12.75" customHeight="1" x14ac:dyDescent="0.2">
      <c r="A3419" s="36" t="str">
        <f>'0'!$A$4</f>
        <v>………………..</v>
      </c>
      <c r="B3419" s="37">
        <f>'0'!$A$2</f>
        <v>46112</v>
      </c>
      <c r="C3419" s="37" t="s">
        <v>1243</v>
      </c>
      <c r="D3419" s="119" t="str">
        <f>IF(G3419="","",VLOOKUP(G3419,номенклатури!R:T,2,0))</f>
        <v/>
      </c>
      <c r="E3419" s="365" t="str">
        <f>IF(G3419="","",VLOOKUP(G3419,номенклатури!R:T,3,0))</f>
        <v/>
      </c>
      <c r="F3419" s="159" t="str">
        <f>IF(G3419="","",IF(ISERROR(VLOOKUP(G3419,номенклатури!V:V,1,0)),E3419*H3419,E3419*I3419))</f>
        <v/>
      </c>
      <c r="G3419" s="14"/>
      <c r="H3419" s="15"/>
      <c r="I3419" s="15"/>
      <c r="J3419" s="15"/>
      <c r="K3419" s="15"/>
      <c r="L3419" s="217"/>
      <c r="M3419" s="22"/>
      <c r="N3419" s="119" t="str">
        <f>IF(G3419="","",VLOOKUP(G3419,номенклатури!R:U,4,0))</f>
        <v/>
      </c>
      <c r="O3419" s="119" t="str">
        <f>IF(M3419="","",VLOOKUP(M3419,'14'!D:D,1,0))</f>
        <v/>
      </c>
    </row>
    <row r="3420" spans="1:15" ht="12.75" customHeight="1" x14ac:dyDescent="0.2">
      <c r="A3420" s="36" t="str">
        <f>'0'!$A$4</f>
        <v>………………..</v>
      </c>
      <c r="B3420" s="37">
        <f>'0'!$A$2</f>
        <v>46112</v>
      </c>
      <c r="C3420" s="37" t="s">
        <v>1243</v>
      </c>
      <c r="D3420" s="119" t="str">
        <f>IF(G3420="","",VLOOKUP(G3420,номенклатури!R:T,2,0))</f>
        <v/>
      </c>
      <c r="E3420" s="365" t="str">
        <f>IF(G3420="","",VLOOKUP(G3420,номенклатури!R:T,3,0))</f>
        <v/>
      </c>
      <c r="F3420" s="159" t="str">
        <f>IF(G3420="","",IF(ISERROR(VLOOKUP(G3420,номенклатури!V:V,1,0)),E3420*H3420,E3420*I3420))</f>
        <v/>
      </c>
      <c r="G3420" s="14"/>
      <c r="H3420" s="15"/>
      <c r="I3420" s="15"/>
      <c r="J3420" s="15"/>
      <c r="K3420" s="15"/>
      <c r="L3420" s="217"/>
      <c r="M3420" s="22"/>
      <c r="N3420" s="119" t="str">
        <f>IF(G3420="","",VLOOKUP(G3420,номенклатури!R:U,4,0))</f>
        <v/>
      </c>
      <c r="O3420" s="119" t="str">
        <f>IF(M3420="","",VLOOKUP(M3420,'14'!D:D,1,0))</f>
        <v/>
      </c>
    </row>
    <row r="3421" spans="1:15" ht="12.75" customHeight="1" x14ac:dyDescent="0.2">
      <c r="A3421" s="36" t="str">
        <f>'0'!$A$4</f>
        <v>………………..</v>
      </c>
      <c r="B3421" s="37">
        <f>'0'!$A$2</f>
        <v>46112</v>
      </c>
      <c r="C3421" s="37" t="s">
        <v>1243</v>
      </c>
      <c r="D3421" s="119" t="str">
        <f>IF(G3421="","",VLOOKUP(G3421,номенклатури!R:T,2,0))</f>
        <v/>
      </c>
      <c r="E3421" s="365" t="str">
        <f>IF(G3421="","",VLOOKUP(G3421,номенклатури!R:T,3,0))</f>
        <v/>
      </c>
      <c r="F3421" s="159" t="str">
        <f>IF(G3421="","",IF(ISERROR(VLOOKUP(G3421,номенклатури!V:V,1,0)),E3421*H3421,E3421*I3421))</f>
        <v/>
      </c>
      <c r="G3421" s="14"/>
      <c r="H3421" s="15"/>
      <c r="I3421" s="15"/>
      <c r="J3421" s="15"/>
      <c r="K3421" s="15"/>
      <c r="L3421" s="217"/>
      <c r="M3421" s="22"/>
      <c r="N3421" s="119" t="str">
        <f>IF(G3421="","",VLOOKUP(G3421,номенклатури!R:U,4,0))</f>
        <v/>
      </c>
      <c r="O3421" s="119" t="str">
        <f>IF(M3421="","",VLOOKUP(M3421,'14'!D:D,1,0))</f>
        <v/>
      </c>
    </row>
    <row r="3422" spans="1:15" ht="12.75" customHeight="1" x14ac:dyDescent="0.2">
      <c r="A3422" s="36" t="str">
        <f>'0'!$A$4</f>
        <v>………………..</v>
      </c>
      <c r="B3422" s="37">
        <f>'0'!$A$2</f>
        <v>46112</v>
      </c>
      <c r="C3422" s="37" t="s">
        <v>1243</v>
      </c>
      <c r="D3422" s="119" t="str">
        <f>IF(G3422="","",VLOOKUP(G3422,номенклатури!R:T,2,0))</f>
        <v/>
      </c>
      <c r="E3422" s="365" t="str">
        <f>IF(G3422="","",VLOOKUP(G3422,номенклатури!R:T,3,0))</f>
        <v/>
      </c>
      <c r="F3422" s="159" t="str">
        <f>IF(G3422="","",IF(ISERROR(VLOOKUP(G3422,номенклатури!V:V,1,0)),E3422*H3422,E3422*I3422))</f>
        <v/>
      </c>
      <c r="G3422" s="14"/>
      <c r="H3422" s="15"/>
      <c r="I3422" s="15"/>
      <c r="J3422" s="15"/>
      <c r="K3422" s="15"/>
      <c r="L3422" s="217"/>
      <c r="M3422" s="22"/>
      <c r="N3422" s="119" t="str">
        <f>IF(G3422="","",VLOOKUP(G3422,номенклатури!R:U,4,0))</f>
        <v/>
      </c>
      <c r="O3422" s="119" t="str">
        <f>IF(M3422="","",VLOOKUP(M3422,'14'!D:D,1,0))</f>
        <v/>
      </c>
    </row>
    <row r="3423" spans="1:15" ht="12.75" customHeight="1" x14ac:dyDescent="0.2">
      <c r="A3423" s="36" t="str">
        <f>'0'!$A$4</f>
        <v>………………..</v>
      </c>
      <c r="B3423" s="37">
        <f>'0'!$A$2</f>
        <v>46112</v>
      </c>
      <c r="C3423" s="37" t="s">
        <v>1243</v>
      </c>
      <c r="D3423" s="119" t="str">
        <f>IF(G3423="","",VLOOKUP(G3423,номенклатури!R:T,2,0))</f>
        <v/>
      </c>
      <c r="E3423" s="365" t="str">
        <f>IF(G3423="","",VLOOKUP(G3423,номенклатури!R:T,3,0))</f>
        <v/>
      </c>
      <c r="F3423" s="159" t="str">
        <f>IF(G3423="","",IF(ISERROR(VLOOKUP(G3423,номенклатури!V:V,1,0)),E3423*H3423,E3423*I3423))</f>
        <v/>
      </c>
      <c r="G3423" s="14"/>
      <c r="H3423" s="15"/>
      <c r="I3423" s="15"/>
      <c r="J3423" s="15"/>
      <c r="K3423" s="15"/>
      <c r="L3423" s="217"/>
      <c r="M3423" s="22"/>
      <c r="N3423" s="119" t="str">
        <f>IF(G3423="","",VLOOKUP(G3423,номенклатури!R:U,4,0))</f>
        <v/>
      </c>
      <c r="O3423" s="119" t="str">
        <f>IF(M3423="","",VLOOKUP(M3423,'14'!D:D,1,0))</f>
        <v/>
      </c>
    </row>
    <row r="3424" spans="1:15" ht="12.75" customHeight="1" x14ac:dyDescent="0.2">
      <c r="A3424" s="36" t="str">
        <f>'0'!$A$4</f>
        <v>………………..</v>
      </c>
      <c r="B3424" s="37">
        <f>'0'!$A$2</f>
        <v>46112</v>
      </c>
      <c r="C3424" s="37" t="s">
        <v>1243</v>
      </c>
      <c r="D3424" s="119" t="str">
        <f>IF(G3424="","",VLOOKUP(G3424,номенклатури!R:T,2,0))</f>
        <v/>
      </c>
      <c r="E3424" s="365" t="str">
        <f>IF(G3424="","",VLOOKUP(G3424,номенклатури!R:T,3,0))</f>
        <v/>
      </c>
      <c r="F3424" s="159" t="str">
        <f>IF(G3424="","",IF(ISERROR(VLOOKUP(G3424,номенклатури!V:V,1,0)),E3424*H3424,E3424*I3424))</f>
        <v/>
      </c>
      <c r="G3424" s="14"/>
      <c r="H3424" s="15"/>
      <c r="I3424" s="15"/>
      <c r="J3424" s="15"/>
      <c r="K3424" s="15"/>
      <c r="L3424" s="217"/>
      <c r="M3424" s="22"/>
      <c r="N3424" s="119" t="str">
        <f>IF(G3424="","",VLOOKUP(G3424,номенклатури!R:U,4,0))</f>
        <v/>
      </c>
      <c r="O3424" s="119" t="str">
        <f>IF(M3424="","",VLOOKUP(M3424,'14'!D:D,1,0))</f>
        <v/>
      </c>
    </row>
    <row r="3425" spans="1:15" ht="12.75" customHeight="1" x14ac:dyDescent="0.2">
      <c r="A3425" s="36" t="str">
        <f>'0'!$A$4</f>
        <v>………………..</v>
      </c>
      <c r="B3425" s="37">
        <f>'0'!$A$2</f>
        <v>46112</v>
      </c>
      <c r="C3425" s="37" t="s">
        <v>1243</v>
      </c>
      <c r="D3425" s="119" t="str">
        <f>IF(G3425="","",VLOOKUP(G3425,номенклатури!R:T,2,0))</f>
        <v/>
      </c>
      <c r="E3425" s="365" t="str">
        <f>IF(G3425="","",VLOOKUP(G3425,номенклатури!R:T,3,0))</f>
        <v/>
      </c>
      <c r="F3425" s="159" t="str">
        <f>IF(G3425="","",IF(ISERROR(VLOOKUP(G3425,номенклатури!V:V,1,0)),E3425*H3425,E3425*I3425))</f>
        <v/>
      </c>
      <c r="G3425" s="14"/>
      <c r="H3425" s="15"/>
      <c r="I3425" s="15"/>
      <c r="J3425" s="15"/>
      <c r="K3425" s="15"/>
      <c r="L3425" s="217"/>
      <c r="M3425" s="22"/>
      <c r="N3425" s="119" t="str">
        <f>IF(G3425="","",VLOOKUP(G3425,номенклатури!R:U,4,0))</f>
        <v/>
      </c>
      <c r="O3425" s="119" t="str">
        <f>IF(M3425="","",VLOOKUP(M3425,'14'!D:D,1,0))</f>
        <v/>
      </c>
    </row>
    <row r="3426" spans="1:15" ht="12.75" customHeight="1" x14ac:dyDescent="0.2">
      <c r="A3426" s="36" t="str">
        <f>'0'!$A$4</f>
        <v>………………..</v>
      </c>
      <c r="B3426" s="37">
        <f>'0'!$A$2</f>
        <v>46112</v>
      </c>
      <c r="C3426" s="37" t="s">
        <v>1243</v>
      </c>
      <c r="D3426" s="119" t="str">
        <f>IF(G3426="","",VLOOKUP(G3426,номенклатури!R:T,2,0))</f>
        <v/>
      </c>
      <c r="E3426" s="365" t="str">
        <f>IF(G3426="","",VLOOKUP(G3426,номенклатури!R:T,3,0))</f>
        <v/>
      </c>
      <c r="F3426" s="159" t="str">
        <f>IF(G3426="","",IF(ISERROR(VLOOKUP(G3426,номенклатури!V:V,1,0)),E3426*H3426,E3426*I3426))</f>
        <v/>
      </c>
      <c r="G3426" s="14"/>
      <c r="H3426" s="15"/>
      <c r="I3426" s="15"/>
      <c r="J3426" s="15"/>
      <c r="K3426" s="15"/>
      <c r="L3426" s="217"/>
      <c r="M3426" s="22"/>
      <c r="N3426" s="119" t="str">
        <f>IF(G3426="","",VLOOKUP(G3426,номенклатури!R:U,4,0))</f>
        <v/>
      </c>
      <c r="O3426" s="119" t="str">
        <f>IF(M3426="","",VLOOKUP(M3426,'14'!D:D,1,0))</f>
        <v/>
      </c>
    </row>
    <row r="3427" spans="1:15" ht="12.75" customHeight="1" x14ac:dyDescent="0.2">
      <c r="A3427" s="36" t="str">
        <f>'0'!$A$4</f>
        <v>………………..</v>
      </c>
      <c r="B3427" s="37">
        <f>'0'!$A$2</f>
        <v>46112</v>
      </c>
      <c r="C3427" s="37" t="s">
        <v>1243</v>
      </c>
      <c r="D3427" s="119" t="str">
        <f>IF(G3427="","",VLOOKUP(G3427,номенклатури!R:T,2,0))</f>
        <v/>
      </c>
      <c r="E3427" s="365" t="str">
        <f>IF(G3427="","",VLOOKUP(G3427,номенклатури!R:T,3,0))</f>
        <v/>
      </c>
      <c r="F3427" s="159" t="str">
        <f>IF(G3427="","",IF(ISERROR(VLOOKUP(G3427,номенклатури!V:V,1,0)),E3427*H3427,E3427*I3427))</f>
        <v/>
      </c>
      <c r="G3427" s="14"/>
      <c r="H3427" s="15"/>
      <c r="I3427" s="15"/>
      <c r="J3427" s="15"/>
      <c r="K3427" s="15"/>
      <c r="L3427" s="217"/>
      <c r="M3427" s="22"/>
      <c r="N3427" s="119" t="str">
        <f>IF(G3427="","",VLOOKUP(G3427,номенклатури!R:U,4,0))</f>
        <v/>
      </c>
      <c r="O3427" s="119" t="str">
        <f>IF(M3427="","",VLOOKUP(M3427,'14'!D:D,1,0))</f>
        <v/>
      </c>
    </row>
    <row r="3428" spans="1:15" ht="12.75" customHeight="1" x14ac:dyDescent="0.2">
      <c r="A3428" s="36" t="str">
        <f>'0'!$A$4</f>
        <v>………………..</v>
      </c>
      <c r="B3428" s="37">
        <f>'0'!$A$2</f>
        <v>46112</v>
      </c>
      <c r="C3428" s="37" t="s">
        <v>1243</v>
      </c>
      <c r="D3428" s="119" t="str">
        <f>IF(G3428="","",VLOOKUP(G3428,номенклатури!R:T,2,0))</f>
        <v/>
      </c>
      <c r="E3428" s="365" t="str">
        <f>IF(G3428="","",VLOOKUP(G3428,номенклатури!R:T,3,0))</f>
        <v/>
      </c>
      <c r="F3428" s="159" t="str">
        <f>IF(G3428="","",IF(ISERROR(VLOOKUP(G3428,номенклатури!V:V,1,0)),E3428*H3428,E3428*I3428))</f>
        <v/>
      </c>
      <c r="G3428" s="14"/>
      <c r="H3428" s="15"/>
      <c r="I3428" s="15"/>
      <c r="J3428" s="15"/>
      <c r="K3428" s="15"/>
      <c r="L3428" s="217"/>
      <c r="M3428" s="22"/>
      <c r="N3428" s="119" t="str">
        <f>IF(G3428="","",VLOOKUP(G3428,номенклатури!R:U,4,0))</f>
        <v/>
      </c>
      <c r="O3428" s="119" t="str">
        <f>IF(M3428="","",VLOOKUP(M3428,'14'!D:D,1,0))</f>
        <v/>
      </c>
    </row>
    <row r="3429" spans="1:15" ht="12.75" customHeight="1" x14ac:dyDescent="0.2">
      <c r="A3429" s="36" t="str">
        <f>'0'!$A$4</f>
        <v>………………..</v>
      </c>
      <c r="B3429" s="37">
        <f>'0'!$A$2</f>
        <v>46112</v>
      </c>
      <c r="C3429" s="37" t="s">
        <v>1243</v>
      </c>
      <c r="D3429" s="119" t="str">
        <f>IF(G3429="","",VLOOKUP(G3429,номенклатури!R:T,2,0))</f>
        <v/>
      </c>
      <c r="E3429" s="365" t="str">
        <f>IF(G3429="","",VLOOKUP(G3429,номенклатури!R:T,3,0))</f>
        <v/>
      </c>
      <c r="F3429" s="159" t="str">
        <f>IF(G3429="","",IF(ISERROR(VLOOKUP(G3429,номенклатури!V:V,1,0)),E3429*H3429,E3429*I3429))</f>
        <v/>
      </c>
      <c r="G3429" s="14"/>
      <c r="H3429" s="15"/>
      <c r="I3429" s="15"/>
      <c r="J3429" s="15"/>
      <c r="K3429" s="15"/>
      <c r="L3429" s="217"/>
      <c r="M3429" s="22"/>
      <c r="N3429" s="119" t="str">
        <f>IF(G3429="","",VLOOKUP(G3429,номенклатури!R:U,4,0))</f>
        <v/>
      </c>
      <c r="O3429" s="119" t="str">
        <f>IF(M3429="","",VLOOKUP(M3429,'14'!D:D,1,0))</f>
        <v/>
      </c>
    </row>
    <row r="3430" spans="1:15" ht="12.75" customHeight="1" x14ac:dyDescent="0.2">
      <c r="A3430" s="36" t="str">
        <f>'0'!$A$4</f>
        <v>………………..</v>
      </c>
      <c r="B3430" s="37">
        <f>'0'!$A$2</f>
        <v>46112</v>
      </c>
      <c r="C3430" s="37" t="s">
        <v>1243</v>
      </c>
      <c r="D3430" s="119" t="str">
        <f>IF(G3430="","",VLOOKUP(G3430,номенклатури!R:T,2,0))</f>
        <v/>
      </c>
      <c r="E3430" s="365" t="str">
        <f>IF(G3430="","",VLOOKUP(G3430,номенклатури!R:T,3,0))</f>
        <v/>
      </c>
      <c r="F3430" s="159" t="str">
        <f>IF(G3430="","",IF(ISERROR(VLOOKUP(G3430,номенклатури!V:V,1,0)),E3430*H3430,E3430*I3430))</f>
        <v/>
      </c>
      <c r="G3430" s="14"/>
      <c r="H3430" s="15"/>
      <c r="I3430" s="15"/>
      <c r="J3430" s="15"/>
      <c r="K3430" s="15"/>
      <c r="L3430" s="217"/>
      <c r="M3430" s="22"/>
      <c r="N3430" s="119" t="str">
        <f>IF(G3430="","",VLOOKUP(G3430,номенклатури!R:U,4,0))</f>
        <v/>
      </c>
      <c r="O3430" s="119" t="str">
        <f>IF(M3430="","",VLOOKUP(M3430,'14'!D:D,1,0))</f>
        <v/>
      </c>
    </row>
    <row r="3431" spans="1:15" ht="12.75" customHeight="1" x14ac:dyDescent="0.2">
      <c r="A3431" s="36" t="str">
        <f>'0'!$A$4</f>
        <v>………………..</v>
      </c>
      <c r="B3431" s="37">
        <f>'0'!$A$2</f>
        <v>46112</v>
      </c>
      <c r="C3431" s="37" t="s">
        <v>1243</v>
      </c>
      <c r="D3431" s="119" t="str">
        <f>IF(G3431="","",VLOOKUP(G3431,номенклатури!R:T,2,0))</f>
        <v/>
      </c>
      <c r="E3431" s="365" t="str">
        <f>IF(G3431="","",VLOOKUP(G3431,номенклатури!R:T,3,0))</f>
        <v/>
      </c>
      <c r="F3431" s="159" t="str">
        <f>IF(G3431="","",IF(ISERROR(VLOOKUP(G3431,номенклатури!V:V,1,0)),E3431*H3431,E3431*I3431))</f>
        <v/>
      </c>
      <c r="G3431" s="14"/>
      <c r="H3431" s="15"/>
      <c r="I3431" s="15"/>
      <c r="J3431" s="15"/>
      <c r="K3431" s="15"/>
      <c r="L3431" s="217"/>
      <c r="M3431" s="22"/>
      <c r="N3431" s="119" t="str">
        <f>IF(G3431="","",VLOOKUP(G3431,номенклатури!R:U,4,0))</f>
        <v/>
      </c>
      <c r="O3431" s="119" t="str">
        <f>IF(M3431="","",VLOOKUP(M3431,'14'!D:D,1,0))</f>
        <v/>
      </c>
    </row>
    <row r="3432" spans="1:15" ht="12.75" customHeight="1" x14ac:dyDescent="0.2">
      <c r="A3432" s="36" t="str">
        <f>'0'!$A$4</f>
        <v>………………..</v>
      </c>
      <c r="B3432" s="37">
        <f>'0'!$A$2</f>
        <v>46112</v>
      </c>
      <c r="C3432" s="37" t="s">
        <v>1243</v>
      </c>
      <c r="D3432" s="119" t="str">
        <f>IF(G3432="","",VLOOKUP(G3432,номенклатури!R:T,2,0))</f>
        <v/>
      </c>
      <c r="E3432" s="365" t="str">
        <f>IF(G3432="","",VLOOKUP(G3432,номенклатури!R:T,3,0))</f>
        <v/>
      </c>
      <c r="F3432" s="159" t="str">
        <f>IF(G3432="","",IF(ISERROR(VLOOKUP(G3432,номенклатури!V:V,1,0)),E3432*H3432,E3432*I3432))</f>
        <v/>
      </c>
      <c r="G3432" s="14"/>
      <c r="H3432" s="15"/>
      <c r="I3432" s="15"/>
      <c r="J3432" s="15"/>
      <c r="K3432" s="15"/>
      <c r="L3432" s="217"/>
      <c r="M3432" s="22"/>
      <c r="N3432" s="119" t="str">
        <f>IF(G3432="","",VLOOKUP(G3432,номенклатури!R:U,4,0))</f>
        <v/>
      </c>
      <c r="O3432" s="119" t="str">
        <f>IF(M3432="","",VLOOKUP(M3432,'14'!D:D,1,0))</f>
        <v/>
      </c>
    </row>
    <row r="3433" spans="1:15" ht="12.75" customHeight="1" x14ac:dyDescent="0.2">
      <c r="A3433" s="36" t="str">
        <f>'0'!$A$4</f>
        <v>………………..</v>
      </c>
      <c r="B3433" s="37">
        <f>'0'!$A$2</f>
        <v>46112</v>
      </c>
      <c r="C3433" s="37" t="s">
        <v>1243</v>
      </c>
      <c r="D3433" s="119" t="str">
        <f>IF(G3433="","",VLOOKUP(G3433,номенклатури!R:T,2,0))</f>
        <v/>
      </c>
      <c r="E3433" s="365" t="str">
        <f>IF(G3433="","",VLOOKUP(G3433,номенклатури!R:T,3,0))</f>
        <v/>
      </c>
      <c r="F3433" s="159" t="str">
        <f>IF(G3433="","",IF(ISERROR(VLOOKUP(G3433,номенклатури!V:V,1,0)),E3433*H3433,E3433*I3433))</f>
        <v/>
      </c>
      <c r="G3433" s="14"/>
      <c r="H3433" s="15"/>
      <c r="I3433" s="15"/>
      <c r="J3433" s="15"/>
      <c r="K3433" s="15"/>
      <c r="L3433" s="217"/>
      <c r="M3433" s="22"/>
      <c r="N3433" s="119" t="str">
        <f>IF(G3433="","",VLOOKUP(G3433,номенклатури!R:U,4,0))</f>
        <v/>
      </c>
      <c r="O3433" s="119" t="str">
        <f>IF(M3433="","",VLOOKUP(M3433,'14'!D:D,1,0))</f>
        <v/>
      </c>
    </row>
    <row r="3434" spans="1:15" ht="12.75" customHeight="1" x14ac:dyDescent="0.2">
      <c r="A3434" s="36" t="str">
        <f>'0'!$A$4</f>
        <v>………………..</v>
      </c>
      <c r="B3434" s="37">
        <f>'0'!$A$2</f>
        <v>46112</v>
      </c>
      <c r="C3434" s="37" t="s">
        <v>1243</v>
      </c>
      <c r="D3434" s="119" t="str">
        <f>IF(G3434="","",VLOOKUP(G3434,номенклатури!R:T,2,0))</f>
        <v/>
      </c>
      <c r="E3434" s="365" t="str">
        <f>IF(G3434="","",VLOOKUP(G3434,номенклатури!R:T,3,0))</f>
        <v/>
      </c>
      <c r="F3434" s="159" t="str">
        <f>IF(G3434="","",IF(ISERROR(VLOOKUP(G3434,номенклатури!V:V,1,0)),E3434*H3434,E3434*I3434))</f>
        <v/>
      </c>
      <c r="G3434" s="14"/>
      <c r="H3434" s="15"/>
      <c r="I3434" s="15"/>
      <c r="J3434" s="15"/>
      <c r="K3434" s="15"/>
      <c r="L3434" s="217"/>
      <c r="M3434" s="22"/>
      <c r="N3434" s="119" t="str">
        <f>IF(G3434="","",VLOOKUP(G3434,номенклатури!R:U,4,0))</f>
        <v/>
      </c>
      <c r="O3434" s="119" t="str">
        <f>IF(M3434="","",VLOOKUP(M3434,'14'!D:D,1,0))</f>
        <v/>
      </c>
    </row>
    <row r="3435" spans="1:15" ht="12.75" customHeight="1" x14ac:dyDescent="0.2">
      <c r="A3435" s="36" t="str">
        <f>'0'!$A$4</f>
        <v>………………..</v>
      </c>
      <c r="B3435" s="37">
        <f>'0'!$A$2</f>
        <v>46112</v>
      </c>
      <c r="C3435" s="37" t="s">
        <v>1243</v>
      </c>
      <c r="D3435" s="119" t="str">
        <f>IF(G3435="","",VLOOKUP(G3435,номенклатури!R:T,2,0))</f>
        <v/>
      </c>
      <c r="E3435" s="365" t="str">
        <f>IF(G3435="","",VLOOKUP(G3435,номенклатури!R:T,3,0))</f>
        <v/>
      </c>
      <c r="F3435" s="159" t="str">
        <f>IF(G3435="","",IF(ISERROR(VLOOKUP(G3435,номенклатури!V:V,1,0)),E3435*H3435,E3435*I3435))</f>
        <v/>
      </c>
      <c r="G3435" s="14"/>
      <c r="H3435" s="15"/>
      <c r="I3435" s="15"/>
      <c r="J3435" s="15"/>
      <c r="K3435" s="15"/>
      <c r="L3435" s="217"/>
      <c r="M3435" s="22"/>
      <c r="N3435" s="119" t="str">
        <f>IF(G3435="","",VLOOKUP(G3435,номенклатури!R:U,4,0))</f>
        <v/>
      </c>
      <c r="O3435" s="119" t="str">
        <f>IF(M3435="","",VLOOKUP(M3435,'14'!D:D,1,0))</f>
        <v/>
      </c>
    </row>
    <row r="3436" spans="1:15" ht="12.75" customHeight="1" x14ac:dyDescent="0.2">
      <c r="A3436" s="36" t="str">
        <f>'0'!$A$4</f>
        <v>………………..</v>
      </c>
      <c r="B3436" s="37">
        <f>'0'!$A$2</f>
        <v>46112</v>
      </c>
      <c r="C3436" s="37" t="s">
        <v>1243</v>
      </c>
      <c r="D3436" s="119" t="str">
        <f>IF(G3436="","",VLOOKUP(G3436,номенклатури!R:T,2,0))</f>
        <v/>
      </c>
      <c r="E3436" s="365" t="str">
        <f>IF(G3436="","",VLOOKUP(G3436,номенклатури!R:T,3,0))</f>
        <v/>
      </c>
      <c r="F3436" s="159" t="str">
        <f>IF(G3436="","",IF(ISERROR(VLOOKUP(G3436,номенклатури!V:V,1,0)),E3436*H3436,E3436*I3436))</f>
        <v/>
      </c>
      <c r="G3436" s="14"/>
      <c r="H3436" s="15"/>
      <c r="I3436" s="15"/>
      <c r="J3436" s="15"/>
      <c r="K3436" s="15"/>
      <c r="L3436" s="217"/>
      <c r="M3436" s="22"/>
      <c r="N3436" s="119" t="str">
        <f>IF(G3436="","",VLOOKUP(G3436,номенклатури!R:U,4,0))</f>
        <v/>
      </c>
      <c r="O3436" s="119" t="str">
        <f>IF(M3436="","",VLOOKUP(M3436,'14'!D:D,1,0))</f>
        <v/>
      </c>
    </row>
    <row r="3437" spans="1:15" ht="12.75" customHeight="1" x14ac:dyDescent="0.2">
      <c r="A3437" s="36" t="str">
        <f>'0'!$A$4</f>
        <v>………………..</v>
      </c>
      <c r="B3437" s="37">
        <f>'0'!$A$2</f>
        <v>46112</v>
      </c>
      <c r="C3437" s="37" t="s">
        <v>1243</v>
      </c>
      <c r="D3437" s="119" t="str">
        <f>IF(G3437="","",VLOOKUP(G3437,номенклатури!R:T,2,0))</f>
        <v/>
      </c>
      <c r="E3437" s="365" t="str">
        <f>IF(G3437="","",VLOOKUP(G3437,номенклатури!R:T,3,0))</f>
        <v/>
      </c>
      <c r="F3437" s="159" t="str">
        <f>IF(G3437="","",IF(ISERROR(VLOOKUP(G3437,номенклатури!V:V,1,0)),E3437*H3437,E3437*I3437))</f>
        <v/>
      </c>
      <c r="G3437" s="14"/>
      <c r="H3437" s="15"/>
      <c r="I3437" s="15"/>
      <c r="J3437" s="15"/>
      <c r="K3437" s="15"/>
      <c r="L3437" s="217"/>
      <c r="M3437" s="22"/>
      <c r="N3437" s="119" t="str">
        <f>IF(G3437="","",VLOOKUP(G3437,номенклатури!R:U,4,0))</f>
        <v/>
      </c>
      <c r="O3437" s="119" t="str">
        <f>IF(M3437="","",VLOOKUP(M3437,'14'!D:D,1,0))</f>
        <v/>
      </c>
    </row>
    <row r="3438" spans="1:15" ht="12.75" customHeight="1" x14ac:dyDescent="0.2">
      <c r="A3438" s="36" t="str">
        <f>'0'!$A$4</f>
        <v>………………..</v>
      </c>
      <c r="B3438" s="37">
        <f>'0'!$A$2</f>
        <v>46112</v>
      </c>
      <c r="C3438" s="37" t="s">
        <v>1243</v>
      </c>
      <c r="D3438" s="119" t="str">
        <f>IF(G3438="","",VLOOKUP(G3438,номенклатури!R:T,2,0))</f>
        <v/>
      </c>
      <c r="E3438" s="365" t="str">
        <f>IF(G3438="","",VLOOKUP(G3438,номенклатури!R:T,3,0))</f>
        <v/>
      </c>
      <c r="F3438" s="159" t="str">
        <f>IF(G3438="","",IF(ISERROR(VLOOKUP(G3438,номенклатури!V:V,1,0)),E3438*H3438,E3438*I3438))</f>
        <v/>
      </c>
      <c r="G3438" s="14"/>
      <c r="H3438" s="15"/>
      <c r="I3438" s="15"/>
      <c r="J3438" s="15"/>
      <c r="K3438" s="15"/>
      <c r="L3438" s="217"/>
      <c r="M3438" s="22"/>
      <c r="N3438" s="119" t="str">
        <f>IF(G3438="","",VLOOKUP(G3438,номенклатури!R:U,4,0))</f>
        <v/>
      </c>
      <c r="O3438" s="119" t="str">
        <f>IF(M3438="","",VLOOKUP(M3438,'14'!D:D,1,0))</f>
        <v/>
      </c>
    </row>
    <row r="3439" spans="1:15" ht="12.75" customHeight="1" x14ac:dyDescent="0.2">
      <c r="A3439" s="36" t="str">
        <f>'0'!$A$4</f>
        <v>………………..</v>
      </c>
      <c r="B3439" s="37">
        <f>'0'!$A$2</f>
        <v>46112</v>
      </c>
      <c r="C3439" s="37" t="s">
        <v>1243</v>
      </c>
      <c r="D3439" s="119" t="str">
        <f>IF(G3439="","",VLOOKUP(G3439,номенклатури!R:T,2,0))</f>
        <v/>
      </c>
      <c r="E3439" s="365" t="str">
        <f>IF(G3439="","",VLOOKUP(G3439,номенклатури!R:T,3,0))</f>
        <v/>
      </c>
      <c r="F3439" s="159" t="str">
        <f>IF(G3439="","",IF(ISERROR(VLOOKUP(G3439,номенклатури!V:V,1,0)),E3439*H3439,E3439*I3439))</f>
        <v/>
      </c>
      <c r="G3439" s="14"/>
      <c r="H3439" s="15"/>
      <c r="I3439" s="15"/>
      <c r="J3439" s="15"/>
      <c r="K3439" s="15"/>
      <c r="L3439" s="217"/>
      <c r="M3439" s="22"/>
      <c r="N3439" s="119" t="str">
        <f>IF(G3439="","",VLOOKUP(G3439,номенклатури!R:U,4,0))</f>
        <v/>
      </c>
      <c r="O3439" s="119" t="str">
        <f>IF(M3439="","",VLOOKUP(M3439,'14'!D:D,1,0))</f>
        <v/>
      </c>
    </row>
    <row r="3440" spans="1:15" ht="12.75" customHeight="1" x14ac:dyDescent="0.2">
      <c r="A3440" s="36" t="str">
        <f>'0'!$A$4</f>
        <v>………………..</v>
      </c>
      <c r="B3440" s="37">
        <f>'0'!$A$2</f>
        <v>46112</v>
      </c>
      <c r="C3440" s="37" t="s">
        <v>1243</v>
      </c>
      <c r="D3440" s="119" t="str">
        <f>IF(G3440="","",VLOOKUP(G3440,номенклатури!R:T,2,0))</f>
        <v/>
      </c>
      <c r="E3440" s="365" t="str">
        <f>IF(G3440="","",VLOOKUP(G3440,номенклатури!R:T,3,0))</f>
        <v/>
      </c>
      <c r="F3440" s="159" t="str">
        <f>IF(G3440="","",IF(ISERROR(VLOOKUP(G3440,номенклатури!V:V,1,0)),E3440*H3440,E3440*I3440))</f>
        <v/>
      </c>
      <c r="G3440" s="14"/>
      <c r="H3440" s="15"/>
      <c r="I3440" s="15"/>
      <c r="J3440" s="15"/>
      <c r="K3440" s="15"/>
      <c r="L3440" s="217"/>
      <c r="M3440" s="22"/>
      <c r="N3440" s="119" t="str">
        <f>IF(G3440="","",VLOOKUP(G3440,номенклатури!R:U,4,0))</f>
        <v/>
      </c>
      <c r="O3440" s="119" t="str">
        <f>IF(M3440="","",VLOOKUP(M3440,'14'!D:D,1,0))</f>
        <v/>
      </c>
    </row>
    <row r="3441" spans="1:15" ht="12.75" customHeight="1" x14ac:dyDescent="0.2">
      <c r="A3441" s="36" t="str">
        <f>'0'!$A$4</f>
        <v>………………..</v>
      </c>
      <c r="B3441" s="37">
        <f>'0'!$A$2</f>
        <v>46112</v>
      </c>
      <c r="C3441" s="37" t="s">
        <v>1243</v>
      </c>
      <c r="D3441" s="119" t="str">
        <f>IF(G3441="","",VLOOKUP(G3441,номенклатури!R:T,2,0))</f>
        <v/>
      </c>
      <c r="E3441" s="365" t="str">
        <f>IF(G3441="","",VLOOKUP(G3441,номенклатури!R:T,3,0))</f>
        <v/>
      </c>
      <c r="F3441" s="159" t="str">
        <f>IF(G3441="","",IF(ISERROR(VLOOKUP(G3441,номенклатури!V:V,1,0)),E3441*H3441,E3441*I3441))</f>
        <v/>
      </c>
      <c r="G3441" s="14"/>
      <c r="H3441" s="15"/>
      <c r="I3441" s="15"/>
      <c r="J3441" s="15"/>
      <c r="K3441" s="15"/>
      <c r="L3441" s="217"/>
      <c r="M3441" s="22"/>
      <c r="N3441" s="119" t="str">
        <f>IF(G3441="","",VLOOKUP(G3441,номенклатури!R:U,4,0))</f>
        <v/>
      </c>
      <c r="O3441" s="119" t="str">
        <f>IF(M3441="","",VLOOKUP(M3441,'14'!D:D,1,0))</f>
        <v/>
      </c>
    </row>
    <row r="3442" spans="1:15" ht="12.75" customHeight="1" x14ac:dyDescent="0.2">
      <c r="A3442" s="36" t="str">
        <f>'0'!$A$4</f>
        <v>………………..</v>
      </c>
      <c r="B3442" s="37">
        <f>'0'!$A$2</f>
        <v>46112</v>
      </c>
      <c r="C3442" s="37" t="s">
        <v>1243</v>
      </c>
      <c r="D3442" s="119" t="str">
        <f>IF(G3442="","",VLOOKUP(G3442,номенклатури!R:T,2,0))</f>
        <v/>
      </c>
      <c r="E3442" s="365" t="str">
        <f>IF(G3442="","",VLOOKUP(G3442,номенклатури!R:T,3,0))</f>
        <v/>
      </c>
      <c r="F3442" s="159" t="str">
        <f>IF(G3442="","",IF(ISERROR(VLOOKUP(G3442,номенклатури!V:V,1,0)),E3442*H3442,E3442*I3442))</f>
        <v/>
      </c>
      <c r="G3442" s="14"/>
      <c r="H3442" s="15"/>
      <c r="I3442" s="15"/>
      <c r="J3442" s="15"/>
      <c r="K3442" s="15"/>
      <c r="L3442" s="217"/>
      <c r="M3442" s="22"/>
      <c r="N3442" s="119" t="str">
        <f>IF(G3442="","",VLOOKUP(G3442,номенклатури!R:U,4,0))</f>
        <v/>
      </c>
      <c r="O3442" s="119" t="str">
        <f>IF(M3442="","",VLOOKUP(M3442,'14'!D:D,1,0))</f>
        <v/>
      </c>
    </row>
    <row r="3443" spans="1:15" ht="12.75" customHeight="1" x14ac:dyDescent="0.2">
      <c r="A3443" s="36" t="str">
        <f>'0'!$A$4</f>
        <v>………………..</v>
      </c>
      <c r="B3443" s="37">
        <f>'0'!$A$2</f>
        <v>46112</v>
      </c>
      <c r="C3443" s="37" t="s">
        <v>1243</v>
      </c>
      <c r="D3443" s="119" t="str">
        <f>IF(G3443="","",VLOOKUP(G3443,номенклатури!R:T,2,0))</f>
        <v/>
      </c>
      <c r="E3443" s="365" t="str">
        <f>IF(G3443="","",VLOOKUP(G3443,номенклатури!R:T,3,0))</f>
        <v/>
      </c>
      <c r="F3443" s="159" t="str">
        <f>IF(G3443="","",IF(ISERROR(VLOOKUP(G3443,номенклатури!V:V,1,0)),E3443*H3443,E3443*I3443))</f>
        <v/>
      </c>
      <c r="G3443" s="14"/>
      <c r="H3443" s="15"/>
      <c r="I3443" s="15"/>
      <c r="J3443" s="15"/>
      <c r="K3443" s="15"/>
      <c r="L3443" s="217"/>
      <c r="M3443" s="22"/>
      <c r="N3443" s="119" t="str">
        <f>IF(G3443="","",VLOOKUP(G3443,номенклатури!R:U,4,0))</f>
        <v/>
      </c>
      <c r="O3443" s="119" t="str">
        <f>IF(M3443="","",VLOOKUP(M3443,'14'!D:D,1,0))</f>
        <v/>
      </c>
    </row>
    <row r="3444" spans="1:15" ht="12.75" customHeight="1" x14ac:dyDescent="0.2">
      <c r="A3444" s="36" t="str">
        <f>'0'!$A$4</f>
        <v>………………..</v>
      </c>
      <c r="B3444" s="37">
        <f>'0'!$A$2</f>
        <v>46112</v>
      </c>
      <c r="C3444" s="37" t="s">
        <v>1243</v>
      </c>
      <c r="D3444" s="119" t="str">
        <f>IF(G3444="","",VLOOKUP(G3444,номенклатури!R:T,2,0))</f>
        <v/>
      </c>
      <c r="E3444" s="365" t="str">
        <f>IF(G3444="","",VLOOKUP(G3444,номенклатури!R:T,3,0))</f>
        <v/>
      </c>
      <c r="F3444" s="159" t="str">
        <f>IF(G3444="","",IF(ISERROR(VLOOKUP(G3444,номенклатури!V:V,1,0)),E3444*H3444,E3444*I3444))</f>
        <v/>
      </c>
      <c r="G3444" s="14"/>
      <c r="H3444" s="15"/>
      <c r="I3444" s="15"/>
      <c r="J3444" s="15"/>
      <c r="K3444" s="15"/>
      <c r="L3444" s="217"/>
      <c r="M3444" s="22"/>
      <c r="N3444" s="119" t="str">
        <f>IF(G3444="","",VLOOKUP(G3444,номенклатури!R:U,4,0))</f>
        <v/>
      </c>
      <c r="O3444" s="119" t="str">
        <f>IF(M3444="","",VLOOKUP(M3444,'14'!D:D,1,0))</f>
        <v/>
      </c>
    </row>
    <row r="3445" spans="1:15" ht="12.75" customHeight="1" x14ac:dyDescent="0.2">
      <c r="A3445" s="36" t="str">
        <f>'0'!$A$4</f>
        <v>………………..</v>
      </c>
      <c r="B3445" s="37">
        <f>'0'!$A$2</f>
        <v>46112</v>
      </c>
      <c r="C3445" s="37" t="s">
        <v>1243</v>
      </c>
      <c r="D3445" s="119" t="str">
        <f>IF(G3445="","",VLOOKUP(G3445,номенклатури!R:T,2,0))</f>
        <v/>
      </c>
      <c r="E3445" s="365" t="str">
        <f>IF(G3445="","",VLOOKUP(G3445,номенклатури!R:T,3,0))</f>
        <v/>
      </c>
      <c r="F3445" s="159" t="str">
        <f>IF(G3445="","",IF(ISERROR(VLOOKUP(G3445,номенклатури!V:V,1,0)),E3445*H3445,E3445*I3445))</f>
        <v/>
      </c>
      <c r="G3445" s="14"/>
      <c r="H3445" s="15"/>
      <c r="I3445" s="15"/>
      <c r="J3445" s="15"/>
      <c r="K3445" s="15"/>
      <c r="L3445" s="217"/>
      <c r="M3445" s="22"/>
      <c r="N3445" s="119" t="str">
        <f>IF(G3445="","",VLOOKUP(G3445,номенклатури!R:U,4,0))</f>
        <v/>
      </c>
      <c r="O3445" s="119" t="str">
        <f>IF(M3445="","",VLOOKUP(M3445,'14'!D:D,1,0))</f>
        <v/>
      </c>
    </row>
    <row r="3446" spans="1:15" ht="12.75" customHeight="1" x14ac:dyDescent="0.2">
      <c r="A3446" s="36" t="str">
        <f>'0'!$A$4</f>
        <v>………………..</v>
      </c>
      <c r="B3446" s="37">
        <f>'0'!$A$2</f>
        <v>46112</v>
      </c>
      <c r="C3446" s="37" t="s">
        <v>1243</v>
      </c>
      <c r="D3446" s="119" t="str">
        <f>IF(G3446="","",VLOOKUP(G3446,номенклатури!R:T,2,0))</f>
        <v/>
      </c>
      <c r="E3446" s="365" t="str">
        <f>IF(G3446="","",VLOOKUP(G3446,номенклатури!R:T,3,0))</f>
        <v/>
      </c>
      <c r="F3446" s="159" t="str">
        <f>IF(G3446="","",IF(ISERROR(VLOOKUP(G3446,номенклатури!V:V,1,0)),E3446*H3446,E3446*I3446))</f>
        <v/>
      </c>
      <c r="G3446" s="14"/>
      <c r="H3446" s="15"/>
      <c r="I3446" s="15"/>
      <c r="J3446" s="15"/>
      <c r="K3446" s="15"/>
      <c r="L3446" s="217"/>
      <c r="M3446" s="22"/>
      <c r="N3446" s="119" t="str">
        <f>IF(G3446="","",VLOOKUP(G3446,номенклатури!R:U,4,0))</f>
        <v/>
      </c>
      <c r="O3446" s="119" t="str">
        <f>IF(M3446="","",VLOOKUP(M3446,'14'!D:D,1,0))</f>
        <v/>
      </c>
    </row>
    <row r="3447" spans="1:15" ht="12.75" customHeight="1" x14ac:dyDescent="0.2">
      <c r="A3447" s="36" t="str">
        <f>'0'!$A$4</f>
        <v>………………..</v>
      </c>
      <c r="B3447" s="37">
        <f>'0'!$A$2</f>
        <v>46112</v>
      </c>
      <c r="C3447" s="37" t="s">
        <v>1243</v>
      </c>
      <c r="D3447" s="119" t="str">
        <f>IF(G3447="","",VLOOKUP(G3447,номенклатури!R:T,2,0))</f>
        <v/>
      </c>
      <c r="E3447" s="365" t="str">
        <f>IF(G3447="","",VLOOKUP(G3447,номенклатури!R:T,3,0))</f>
        <v/>
      </c>
      <c r="F3447" s="159" t="str">
        <f>IF(G3447="","",IF(ISERROR(VLOOKUP(G3447,номенклатури!V:V,1,0)),E3447*H3447,E3447*I3447))</f>
        <v/>
      </c>
      <c r="G3447" s="14"/>
      <c r="H3447" s="15"/>
      <c r="I3447" s="15"/>
      <c r="J3447" s="15"/>
      <c r="K3447" s="15"/>
      <c r="L3447" s="217"/>
      <c r="M3447" s="22"/>
      <c r="N3447" s="119" t="str">
        <f>IF(G3447="","",VLOOKUP(G3447,номенклатури!R:U,4,0))</f>
        <v/>
      </c>
      <c r="O3447" s="119" t="str">
        <f>IF(M3447="","",VLOOKUP(M3447,'14'!D:D,1,0))</f>
        <v/>
      </c>
    </row>
    <row r="3448" spans="1:15" ht="12.75" customHeight="1" x14ac:dyDescent="0.2">
      <c r="A3448" s="36" t="str">
        <f>'0'!$A$4</f>
        <v>………………..</v>
      </c>
      <c r="B3448" s="37">
        <f>'0'!$A$2</f>
        <v>46112</v>
      </c>
      <c r="C3448" s="37" t="s">
        <v>1243</v>
      </c>
      <c r="D3448" s="119" t="str">
        <f>IF(G3448="","",VLOOKUP(G3448,номенклатури!R:T,2,0))</f>
        <v/>
      </c>
      <c r="E3448" s="365" t="str">
        <f>IF(G3448="","",VLOOKUP(G3448,номенклатури!R:T,3,0))</f>
        <v/>
      </c>
      <c r="F3448" s="159" t="str">
        <f>IF(G3448="","",IF(ISERROR(VLOOKUP(G3448,номенклатури!V:V,1,0)),E3448*H3448,E3448*I3448))</f>
        <v/>
      </c>
      <c r="G3448" s="14"/>
      <c r="H3448" s="15"/>
      <c r="I3448" s="15"/>
      <c r="J3448" s="15"/>
      <c r="K3448" s="15"/>
      <c r="L3448" s="217"/>
      <c r="M3448" s="22"/>
      <c r="N3448" s="119" t="str">
        <f>IF(G3448="","",VLOOKUP(G3448,номенклатури!R:U,4,0))</f>
        <v/>
      </c>
      <c r="O3448" s="119" t="str">
        <f>IF(M3448="","",VLOOKUP(M3448,'14'!D:D,1,0))</f>
        <v/>
      </c>
    </row>
    <row r="3449" spans="1:15" ht="12.75" customHeight="1" x14ac:dyDescent="0.2">
      <c r="A3449" s="36" t="str">
        <f>'0'!$A$4</f>
        <v>………………..</v>
      </c>
      <c r="B3449" s="37">
        <f>'0'!$A$2</f>
        <v>46112</v>
      </c>
      <c r="C3449" s="37" t="s">
        <v>1243</v>
      </c>
      <c r="D3449" s="119" t="str">
        <f>IF(G3449="","",VLOOKUP(G3449,номенклатури!R:T,2,0))</f>
        <v/>
      </c>
      <c r="E3449" s="365" t="str">
        <f>IF(G3449="","",VLOOKUP(G3449,номенклатури!R:T,3,0))</f>
        <v/>
      </c>
      <c r="F3449" s="159" t="str">
        <f>IF(G3449="","",IF(ISERROR(VLOOKUP(G3449,номенклатури!V:V,1,0)),E3449*H3449,E3449*I3449))</f>
        <v/>
      </c>
      <c r="G3449" s="14"/>
      <c r="H3449" s="15"/>
      <c r="I3449" s="15"/>
      <c r="J3449" s="15"/>
      <c r="K3449" s="15"/>
      <c r="L3449" s="217"/>
      <c r="M3449" s="22"/>
      <c r="N3449" s="119" t="str">
        <f>IF(G3449="","",VLOOKUP(G3449,номенклатури!R:U,4,0))</f>
        <v/>
      </c>
      <c r="O3449" s="119" t="str">
        <f>IF(M3449="","",VLOOKUP(M3449,'14'!D:D,1,0))</f>
        <v/>
      </c>
    </row>
    <row r="3450" spans="1:15" ht="12.75" customHeight="1" x14ac:dyDescent="0.2">
      <c r="A3450" s="36" t="str">
        <f>'0'!$A$4</f>
        <v>………………..</v>
      </c>
      <c r="B3450" s="37">
        <f>'0'!$A$2</f>
        <v>46112</v>
      </c>
      <c r="C3450" s="37" t="s">
        <v>1243</v>
      </c>
      <c r="D3450" s="119" t="str">
        <f>IF(G3450="","",VLOOKUP(G3450,номенклатури!R:T,2,0))</f>
        <v/>
      </c>
      <c r="E3450" s="365" t="str">
        <f>IF(G3450="","",VLOOKUP(G3450,номенклатури!R:T,3,0))</f>
        <v/>
      </c>
      <c r="F3450" s="159" t="str">
        <f>IF(G3450="","",IF(ISERROR(VLOOKUP(G3450,номенклатури!V:V,1,0)),E3450*H3450,E3450*I3450))</f>
        <v/>
      </c>
      <c r="G3450" s="14"/>
      <c r="H3450" s="15"/>
      <c r="I3450" s="15"/>
      <c r="J3450" s="15"/>
      <c r="K3450" s="15"/>
      <c r="L3450" s="217"/>
      <c r="M3450" s="22"/>
      <c r="N3450" s="119" t="str">
        <f>IF(G3450="","",VLOOKUP(G3450,номенклатури!R:U,4,0))</f>
        <v/>
      </c>
      <c r="O3450" s="119" t="str">
        <f>IF(M3450="","",VLOOKUP(M3450,'14'!D:D,1,0))</f>
        <v/>
      </c>
    </row>
    <row r="3451" spans="1:15" ht="12.75" customHeight="1" x14ac:dyDescent="0.2">
      <c r="A3451" s="36" t="str">
        <f>'0'!$A$4</f>
        <v>………………..</v>
      </c>
      <c r="B3451" s="37">
        <f>'0'!$A$2</f>
        <v>46112</v>
      </c>
      <c r="C3451" s="37" t="s">
        <v>1243</v>
      </c>
      <c r="D3451" s="119" t="str">
        <f>IF(G3451="","",VLOOKUP(G3451,номенклатури!R:T,2,0))</f>
        <v/>
      </c>
      <c r="E3451" s="365" t="str">
        <f>IF(G3451="","",VLOOKUP(G3451,номенклатури!R:T,3,0))</f>
        <v/>
      </c>
      <c r="F3451" s="159" t="str">
        <f>IF(G3451="","",IF(ISERROR(VLOOKUP(G3451,номенклатури!V:V,1,0)),E3451*H3451,E3451*I3451))</f>
        <v/>
      </c>
      <c r="G3451" s="14"/>
      <c r="H3451" s="15"/>
      <c r="I3451" s="15"/>
      <c r="J3451" s="15"/>
      <c r="K3451" s="15"/>
      <c r="L3451" s="217"/>
      <c r="M3451" s="22"/>
      <c r="N3451" s="119" t="str">
        <f>IF(G3451="","",VLOOKUP(G3451,номенклатури!R:U,4,0))</f>
        <v/>
      </c>
      <c r="O3451" s="119" t="str">
        <f>IF(M3451="","",VLOOKUP(M3451,'14'!D:D,1,0))</f>
        <v/>
      </c>
    </row>
    <row r="3452" spans="1:15" ht="12.75" customHeight="1" x14ac:dyDescent="0.2">
      <c r="A3452" s="36" t="str">
        <f>'0'!$A$4</f>
        <v>………………..</v>
      </c>
      <c r="B3452" s="37">
        <f>'0'!$A$2</f>
        <v>46112</v>
      </c>
      <c r="C3452" s="37" t="s">
        <v>1243</v>
      </c>
      <c r="D3452" s="119" t="str">
        <f>IF(G3452="","",VLOOKUP(G3452,номенклатури!R:T,2,0))</f>
        <v/>
      </c>
      <c r="E3452" s="365" t="str">
        <f>IF(G3452="","",VLOOKUP(G3452,номенклатури!R:T,3,0))</f>
        <v/>
      </c>
      <c r="F3452" s="159" t="str">
        <f>IF(G3452="","",IF(ISERROR(VLOOKUP(G3452,номенклатури!V:V,1,0)),E3452*H3452,E3452*I3452))</f>
        <v/>
      </c>
      <c r="G3452" s="14"/>
      <c r="H3452" s="15"/>
      <c r="I3452" s="15"/>
      <c r="J3452" s="15"/>
      <c r="K3452" s="15"/>
      <c r="L3452" s="217"/>
      <c r="M3452" s="22"/>
      <c r="N3452" s="119" t="str">
        <f>IF(G3452="","",VLOOKUP(G3452,номенклатури!R:U,4,0))</f>
        <v/>
      </c>
      <c r="O3452" s="119" t="str">
        <f>IF(M3452="","",VLOOKUP(M3452,'14'!D:D,1,0))</f>
        <v/>
      </c>
    </row>
    <row r="3453" spans="1:15" ht="12.75" customHeight="1" x14ac:dyDescent="0.2">
      <c r="A3453" s="36" t="str">
        <f>'0'!$A$4</f>
        <v>………………..</v>
      </c>
      <c r="B3453" s="37">
        <f>'0'!$A$2</f>
        <v>46112</v>
      </c>
      <c r="C3453" s="37" t="s">
        <v>1243</v>
      </c>
      <c r="D3453" s="119" t="str">
        <f>IF(G3453="","",VLOOKUP(G3453,номенклатури!R:T,2,0))</f>
        <v/>
      </c>
      <c r="E3453" s="365" t="str">
        <f>IF(G3453="","",VLOOKUP(G3453,номенклатури!R:T,3,0))</f>
        <v/>
      </c>
      <c r="F3453" s="159" t="str">
        <f>IF(G3453="","",IF(ISERROR(VLOOKUP(G3453,номенклатури!V:V,1,0)),E3453*H3453,E3453*I3453))</f>
        <v/>
      </c>
      <c r="G3453" s="14"/>
      <c r="H3453" s="15"/>
      <c r="I3453" s="15"/>
      <c r="J3453" s="15"/>
      <c r="K3453" s="15"/>
      <c r="L3453" s="217"/>
      <c r="M3453" s="22"/>
      <c r="N3453" s="119" t="str">
        <f>IF(G3453="","",VLOOKUP(G3453,номенклатури!R:U,4,0))</f>
        <v/>
      </c>
      <c r="O3453" s="119" t="str">
        <f>IF(M3453="","",VLOOKUP(M3453,'14'!D:D,1,0))</f>
        <v/>
      </c>
    </row>
    <row r="3454" spans="1:15" ht="12.75" customHeight="1" x14ac:dyDescent="0.2">
      <c r="A3454" s="36" t="str">
        <f>'0'!$A$4</f>
        <v>………………..</v>
      </c>
      <c r="B3454" s="37">
        <f>'0'!$A$2</f>
        <v>46112</v>
      </c>
      <c r="C3454" s="37" t="s">
        <v>1243</v>
      </c>
      <c r="D3454" s="119" t="str">
        <f>IF(G3454="","",VLOOKUP(G3454,номенклатури!R:T,2,0))</f>
        <v/>
      </c>
      <c r="E3454" s="365" t="str">
        <f>IF(G3454="","",VLOOKUP(G3454,номенклатури!R:T,3,0))</f>
        <v/>
      </c>
      <c r="F3454" s="159" t="str">
        <f>IF(G3454="","",IF(ISERROR(VLOOKUP(G3454,номенклатури!V:V,1,0)),E3454*H3454,E3454*I3454))</f>
        <v/>
      </c>
      <c r="G3454" s="14"/>
      <c r="H3454" s="15"/>
      <c r="I3454" s="15"/>
      <c r="J3454" s="15"/>
      <c r="K3454" s="15"/>
      <c r="L3454" s="217"/>
      <c r="M3454" s="22"/>
      <c r="N3454" s="119" t="str">
        <f>IF(G3454="","",VLOOKUP(G3454,номенклатури!R:U,4,0))</f>
        <v/>
      </c>
      <c r="O3454" s="119" t="str">
        <f>IF(M3454="","",VLOOKUP(M3454,'14'!D:D,1,0))</f>
        <v/>
      </c>
    </row>
    <row r="3455" spans="1:15" ht="12.75" customHeight="1" x14ac:dyDescent="0.2">
      <c r="A3455" s="36" t="str">
        <f>'0'!$A$4</f>
        <v>………………..</v>
      </c>
      <c r="B3455" s="37">
        <f>'0'!$A$2</f>
        <v>46112</v>
      </c>
      <c r="C3455" s="37" t="s">
        <v>1243</v>
      </c>
      <c r="D3455" s="119" t="str">
        <f>IF(G3455="","",VLOOKUP(G3455,номенклатури!R:T,2,0))</f>
        <v/>
      </c>
      <c r="E3455" s="365" t="str">
        <f>IF(G3455="","",VLOOKUP(G3455,номенклатури!R:T,3,0))</f>
        <v/>
      </c>
      <c r="F3455" s="159" t="str">
        <f>IF(G3455="","",IF(ISERROR(VLOOKUP(G3455,номенклатури!V:V,1,0)),E3455*H3455,E3455*I3455))</f>
        <v/>
      </c>
      <c r="G3455" s="14"/>
      <c r="H3455" s="15"/>
      <c r="I3455" s="15"/>
      <c r="J3455" s="15"/>
      <c r="K3455" s="15"/>
      <c r="L3455" s="217"/>
      <c r="M3455" s="22"/>
      <c r="N3455" s="119" t="str">
        <f>IF(G3455="","",VLOOKUP(G3455,номенклатури!R:U,4,0))</f>
        <v/>
      </c>
      <c r="O3455" s="119" t="str">
        <f>IF(M3455="","",VLOOKUP(M3455,'14'!D:D,1,0))</f>
        <v/>
      </c>
    </row>
    <row r="3456" spans="1:15" ht="12.75" customHeight="1" x14ac:dyDescent="0.2">
      <c r="A3456" s="36" t="str">
        <f>'0'!$A$4</f>
        <v>………………..</v>
      </c>
      <c r="B3456" s="37">
        <f>'0'!$A$2</f>
        <v>46112</v>
      </c>
      <c r="C3456" s="37" t="s">
        <v>1243</v>
      </c>
      <c r="D3456" s="119" t="str">
        <f>IF(G3456="","",VLOOKUP(G3456,номенклатури!R:T,2,0))</f>
        <v/>
      </c>
      <c r="E3456" s="365" t="str">
        <f>IF(G3456="","",VLOOKUP(G3456,номенклатури!R:T,3,0))</f>
        <v/>
      </c>
      <c r="F3456" s="159" t="str">
        <f>IF(G3456="","",IF(ISERROR(VLOOKUP(G3456,номенклатури!V:V,1,0)),E3456*H3456,E3456*I3456))</f>
        <v/>
      </c>
      <c r="G3456" s="14"/>
      <c r="H3456" s="15"/>
      <c r="I3456" s="15"/>
      <c r="J3456" s="15"/>
      <c r="K3456" s="15"/>
      <c r="L3456" s="217"/>
      <c r="M3456" s="22"/>
      <c r="N3456" s="119" t="str">
        <f>IF(G3456="","",VLOOKUP(G3456,номенклатури!R:U,4,0))</f>
        <v/>
      </c>
      <c r="O3456" s="119" t="str">
        <f>IF(M3456="","",VLOOKUP(M3456,'14'!D:D,1,0))</f>
        <v/>
      </c>
    </row>
    <row r="3457" spans="1:15" ht="12.75" customHeight="1" x14ac:dyDescent="0.2">
      <c r="A3457" s="36" t="str">
        <f>'0'!$A$4</f>
        <v>………………..</v>
      </c>
      <c r="B3457" s="37">
        <f>'0'!$A$2</f>
        <v>46112</v>
      </c>
      <c r="C3457" s="37" t="s">
        <v>1243</v>
      </c>
      <c r="D3457" s="119" t="str">
        <f>IF(G3457="","",VLOOKUP(G3457,номенклатури!R:T,2,0))</f>
        <v/>
      </c>
      <c r="E3457" s="365" t="str">
        <f>IF(G3457="","",VLOOKUP(G3457,номенклатури!R:T,3,0))</f>
        <v/>
      </c>
      <c r="F3457" s="159" t="str">
        <f>IF(G3457="","",IF(ISERROR(VLOOKUP(G3457,номенклатури!V:V,1,0)),E3457*H3457,E3457*I3457))</f>
        <v/>
      </c>
      <c r="G3457" s="14"/>
      <c r="H3457" s="15"/>
      <c r="I3457" s="15"/>
      <c r="J3457" s="15"/>
      <c r="K3457" s="15"/>
      <c r="L3457" s="217"/>
      <c r="M3457" s="22"/>
      <c r="N3457" s="119" t="str">
        <f>IF(G3457="","",VLOOKUP(G3457,номенклатури!R:U,4,0))</f>
        <v/>
      </c>
      <c r="O3457" s="119" t="str">
        <f>IF(M3457="","",VLOOKUP(M3457,'14'!D:D,1,0))</f>
        <v/>
      </c>
    </row>
    <row r="3458" spans="1:15" ht="12.75" customHeight="1" x14ac:dyDescent="0.2">
      <c r="A3458" s="36" t="str">
        <f>'0'!$A$4</f>
        <v>………………..</v>
      </c>
      <c r="B3458" s="37">
        <f>'0'!$A$2</f>
        <v>46112</v>
      </c>
      <c r="C3458" s="37" t="s">
        <v>1243</v>
      </c>
      <c r="D3458" s="119" t="str">
        <f>IF(G3458="","",VLOOKUP(G3458,номенклатури!R:T,2,0))</f>
        <v/>
      </c>
      <c r="E3458" s="365" t="str">
        <f>IF(G3458="","",VLOOKUP(G3458,номенклатури!R:T,3,0))</f>
        <v/>
      </c>
      <c r="F3458" s="159" t="str">
        <f>IF(G3458="","",IF(ISERROR(VLOOKUP(G3458,номенклатури!V:V,1,0)),E3458*H3458,E3458*I3458))</f>
        <v/>
      </c>
      <c r="G3458" s="14"/>
      <c r="H3458" s="15"/>
      <c r="I3458" s="15"/>
      <c r="J3458" s="15"/>
      <c r="K3458" s="15"/>
      <c r="L3458" s="217"/>
      <c r="M3458" s="22"/>
      <c r="N3458" s="119" t="str">
        <f>IF(G3458="","",VLOOKUP(G3458,номенклатури!R:U,4,0))</f>
        <v/>
      </c>
      <c r="O3458" s="119" t="str">
        <f>IF(M3458="","",VLOOKUP(M3458,'14'!D:D,1,0))</f>
        <v/>
      </c>
    </row>
    <row r="3459" spans="1:15" ht="12.75" customHeight="1" x14ac:dyDescent="0.2">
      <c r="A3459" s="36" t="str">
        <f>'0'!$A$4</f>
        <v>………………..</v>
      </c>
      <c r="B3459" s="37">
        <f>'0'!$A$2</f>
        <v>46112</v>
      </c>
      <c r="C3459" s="37" t="s">
        <v>1243</v>
      </c>
      <c r="D3459" s="119" t="str">
        <f>IF(G3459="","",VLOOKUP(G3459,номенклатури!R:T,2,0))</f>
        <v/>
      </c>
      <c r="E3459" s="365" t="str">
        <f>IF(G3459="","",VLOOKUP(G3459,номенклатури!R:T,3,0))</f>
        <v/>
      </c>
      <c r="F3459" s="159" t="str">
        <f>IF(G3459="","",IF(ISERROR(VLOOKUP(G3459,номенклатури!V:V,1,0)),E3459*H3459,E3459*I3459))</f>
        <v/>
      </c>
      <c r="G3459" s="14"/>
      <c r="H3459" s="15"/>
      <c r="I3459" s="15"/>
      <c r="J3459" s="15"/>
      <c r="K3459" s="15"/>
      <c r="L3459" s="217"/>
      <c r="M3459" s="22"/>
      <c r="N3459" s="119" t="str">
        <f>IF(G3459="","",VLOOKUP(G3459,номенклатури!R:U,4,0))</f>
        <v/>
      </c>
      <c r="O3459" s="119" t="str">
        <f>IF(M3459="","",VLOOKUP(M3459,'14'!D:D,1,0))</f>
        <v/>
      </c>
    </row>
    <row r="3460" spans="1:15" ht="12.75" customHeight="1" x14ac:dyDescent="0.2">
      <c r="A3460" s="36" t="str">
        <f>'0'!$A$4</f>
        <v>………………..</v>
      </c>
      <c r="B3460" s="37">
        <f>'0'!$A$2</f>
        <v>46112</v>
      </c>
      <c r="C3460" s="37" t="s">
        <v>1243</v>
      </c>
      <c r="D3460" s="119" t="str">
        <f>IF(G3460="","",VLOOKUP(G3460,номенклатури!R:T,2,0))</f>
        <v/>
      </c>
      <c r="E3460" s="365" t="str">
        <f>IF(G3460="","",VLOOKUP(G3460,номенклатури!R:T,3,0))</f>
        <v/>
      </c>
      <c r="F3460" s="159" t="str">
        <f>IF(G3460="","",IF(ISERROR(VLOOKUP(G3460,номенклатури!V:V,1,0)),E3460*H3460,E3460*I3460))</f>
        <v/>
      </c>
      <c r="G3460" s="14"/>
      <c r="H3460" s="15"/>
      <c r="I3460" s="15"/>
      <c r="J3460" s="15"/>
      <c r="K3460" s="15"/>
      <c r="L3460" s="217"/>
      <c r="M3460" s="22"/>
      <c r="N3460" s="119" t="str">
        <f>IF(G3460="","",VLOOKUP(G3460,номенклатури!R:U,4,0))</f>
        <v/>
      </c>
      <c r="O3460" s="119" t="str">
        <f>IF(M3460="","",VLOOKUP(M3460,'14'!D:D,1,0))</f>
        <v/>
      </c>
    </row>
    <row r="3461" spans="1:15" ht="12.75" customHeight="1" x14ac:dyDescent="0.2">
      <c r="A3461" s="36" t="str">
        <f>'0'!$A$4</f>
        <v>………………..</v>
      </c>
      <c r="B3461" s="37">
        <f>'0'!$A$2</f>
        <v>46112</v>
      </c>
      <c r="C3461" s="37" t="s">
        <v>1243</v>
      </c>
      <c r="D3461" s="119" t="str">
        <f>IF(G3461="","",VLOOKUP(G3461,номенклатури!R:T,2,0))</f>
        <v/>
      </c>
      <c r="E3461" s="365" t="str">
        <f>IF(G3461="","",VLOOKUP(G3461,номенклатури!R:T,3,0))</f>
        <v/>
      </c>
      <c r="F3461" s="159" t="str">
        <f>IF(G3461="","",IF(ISERROR(VLOOKUP(G3461,номенклатури!V:V,1,0)),E3461*H3461,E3461*I3461))</f>
        <v/>
      </c>
      <c r="G3461" s="14"/>
      <c r="H3461" s="15"/>
      <c r="I3461" s="15"/>
      <c r="J3461" s="15"/>
      <c r="K3461" s="15"/>
      <c r="L3461" s="217"/>
      <c r="M3461" s="22"/>
      <c r="N3461" s="119" t="str">
        <f>IF(G3461="","",VLOOKUP(G3461,номенклатури!R:U,4,0))</f>
        <v/>
      </c>
      <c r="O3461" s="119" t="str">
        <f>IF(M3461="","",VLOOKUP(M3461,'14'!D:D,1,0))</f>
        <v/>
      </c>
    </row>
    <row r="3462" spans="1:15" ht="12.75" customHeight="1" x14ac:dyDescent="0.2">
      <c r="A3462" s="36" t="str">
        <f>'0'!$A$4</f>
        <v>………………..</v>
      </c>
      <c r="B3462" s="37">
        <f>'0'!$A$2</f>
        <v>46112</v>
      </c>
      <c r="C3462" s="37" t="s">
        <v>1243</v>
      </c>
      <c r="D3462" s="119" t="str">
        <f>IF(G3462="","",VLOOKUP(G3462,номенклатури!R:T,2,0))</f>
        <v/>
      </c>
      <c r="E3462" s="365" t="str">
        <f>IF(G3462="","",VLOOKUP(G3462,номенклатури!R:T,3,0))</f>
        <v/>
      </c>
      <c r="F3462" s="159" t="str">
        <f>IF(G3462="","",IF(ISERROR(VLOOKUP(G3462,номенклатури!V:V,1,0)),E3462*H3462,E3462*I3462))</f>
        <v/>
      </c>
      <c r="G3462" s="14"/>
      <c r="H3462" s="15"/>
      <c r="I3462" s="15"/>
      <c r="J3462" s="15"/>
      <c r="K3462" s="15"/>
      <c r="L3462" s="217"/>
      <c r="M3462" s="22"/>
      <c r="N3462" s="119" t="str">
        <f>IF(G3462="","",VLOOKUP(G3462,номенклатури!R:U,4,0))</f>
        <v/>
      </c>
      <c r="O3462" s="119" t="str">
        <f>IF(M3462="","",VLOOKUP(M3462,'14'!D:D,1,0))</f>
        <v/>
      </c>
    </row>
    <row r="3463" spans="1:15" ht="12.75" customHeight="1" x14ac:dyDescent="0.2">
      <c r="A3463" s="36" t="str">
        <f>'0'!$A$4</f>
        <v>………………..</v>
      </c>
      <c r="B3463" s="37">
        <f>'0'!$A$2</f>
        <v>46112</v>
      </c>
      <c r="C3463" s="37" t="s">
        <v>1243</v>
      </c>
      <c r="D3463" s="119" t="str">
        <f>IF(G3463="","",VLOOKUP(G3463,номенклатури!R:T,2,0))</f>
        <v/>
      </c>
      <c r="E3463" s="365" t="str">
        <f>IF(G3463="","",VLOOKUP(G3463,номенклатури!R:T,3,0))</f>
        <v/>
      </c>
      <c r="F3463" s="159" t="str">
        <f>IF(G3463="","",IF(ISERROR(VLOOKUP(G3463,номенклатури!V:V,1,0)),E3463*H3463,E3463*I3463))</f>
        <v/>
      </c>
      <c r="G3463" s="14"/>
      <c r="H3463" s="15"/>
      <c r="I3463" s="15"/>
      <c r="J3463" s="15"/>
      <c r="K3463" s="15"/>
      <c r="L3463" s="217"/>
      <c r="M3463" s="22"/>
      <c r="N3463" s="119" t="str">
        <f>IF(G3463="","",VLOOKUP(G3463,номенклатури!R:U,4,0))</f>
        <v/>
      </c>
      <c r="O3463" s="119" t="str">
        <f>IF(M3463="","",VLOOKUP(M3463,'14'!D:D,1,0))</f>
        <v/>
      </c>
    </row>
    <row r="3464" spans="1:15" ht="12.75" customHeight="1" x14ac:dyDescent="0.2">
      <c r="A3464" s="36" t="str">
        <f>'0'!$A$4</f>
        <v>………………..</v>
      </c>
      <c r="B3464" s="37">
        <f>'0'!$A$2</f>
        <v>46112</v>
      </c>
      <c r="C3464" s="37" t="s">
        <v>1243</v>
      </c>
      <c r="D3464" s="119" t="str">
        <f>IF(G3464="","",VLOOKUP(G3464,номенклатури!R:T,2,0))</f>
        <v/>
      </c>
      <c r="E3464" s="365" t="str">
        <f>IF(G3464="","",VLOOKUP(G3464,номенклатури!R:T,3,0))</f>
        <v/>
      </c>
      <c r="F3464" s="159" t="str">
        <f>IF(G3464="","",IF(ISERROR(VLOOKUP(G3464,номенклатури!V:V,1,0)),E3464*H3464,E3464*I3464))</f>
        <v/>
      </c>
      <c r="G3464" s="14"/>
      <c r="H3464" s="15"/>
      <c r="I3464" s="15"/>
      <c r="J3464" s="15"/>
      <c r="K3464" s="15"/>
      <c r="L3464" s="217"/>
      <c r="M3464" s="22"/>
      <c r="N3464" s="119" t="str">
        <f>IF(G3464="","",VLOOKUP(G3464,номенклатури!R:U,4,0))</f>
        <v/>
      </c>
      <c r="O3464" s="119" t="str">
        <f>IF(M3464="","",VLOOKUP(M3464,'14'!D:D,1,0))</f>
        <v/>
      </c>
    </row>
    <row r="3465" spans="1:15" ht="12.75" customHeight="1" x14ac:dyDescent="0.2">
      <c r="A3465" s="36" t="str">
        <f>'0'!$A$4</f>
        <v>………………..</v>
      </c>
      <c r="B3465" s="37">
        <f>'0'!$A$2</f>
        <v>46112</v>
      </c>
      <c r="C3465" s="37" t="s">
        <v>1243</v>
      </c>
      <c r="D3465" s="119" t="str">
        <f>IF(G3465="","",VLOOKUP(G3465,номенклатури!R:T,2,0))</f>
        <v/>
      </c>
      <c r="E3465" s="365" t="str">
        <f>IF(G3465="","",VLOOKUP(G3465,номенклатури!R:T,3,0))</f>
        <v/>
      </c>
      <c r="F3465" s="159" t="str">
        <f>IF(G3465="","",IF(ISERROR(VLOOKUP(G3465,номенклатури!V:V,1,0)),E3465*H3465,E3465*I3465))</f>
        <v/>
      </c>
      <c r="G3465" s="14"/>
      <c r="H3465" s="15"/>
      <c r="I3465" s="15"/>
      <c r="J3465" s="15"/>
      <c r="K3465" s="15"/>
      <c r="L3465" s="217"/>
      <c r="M3465" s="22"/>
      <c r="N3465" s="119" t="str">
        <f>IF(G3465="","",VLOOKUP(G3465,номенклатури!R:U,4,0))</f>
        <v/>
      </c>
      <c r="O3465" s="119" t="str">
        <f>IF(M3465="","",VLOOKUP(M3465,'14'!D:D,1,0))</f>
        <v/>
      </c>
    </row>
    <row r="3466" spans="1:15" ht="12.75" customHeight="1" x14ac:dyDescent="0.2">
      <c r="A3466" s="36" t="str">
        <f>'0'!$A$4</f>
        <v>………………..</v>
      </c>
      <c r="B3466" s="37">
        <f>'0'!$A$2</f>
        <v>46112</v>
      </c>
      <c r="C3466" s="37" t="s">
        <v>1243</v>
      </c>
      <c r="D3466" s="119" t="str">
        <f>IF(G3466="","",VLOOKUP(G3466,номенклатури!R:T,2,0))</f>
        <v/>
      </c>
      <c r="E3466" s="365" t="str">
        <f>IF(G3466="","",VLOOKUP(G3466,номенклатури!R:T,3,0))</f>
        <v/>
      </c>
      <c r="F3466" s="159" t="str">
        <f>IF(G3466="","",IF(ISERROR(VLOOKUP(G3466,номенклатури!V:V,1,0)),E3466*H3466,E3466*I3466))</f>
        <v/>
      </c>
      <c r="G3466" s="14"/>
      <c r="H3466" s="15"/>
      <c r="I3466" s="15"/>
      <c r="J3466" s="15"/>
      <c r="K3466" s="15"/>
      <c r="L3466" s="217"/>
      <c r="M3466" s="22"/>
      <c r="N3466" s="119" t="str">
        <f>IF(G3466="","",VLOOKUP(G3466,номенклатури!R:U,4,0))</f>
        <v/>
      </c>
      <c r="O3466" s="119" t="str">
        <f>IF(M3466="","",VLOOKUP(M3466,'14'!D:D,1,0))</f>
        <v/>
      </c>
    </row>
    <row r="3467" spans="1:15" ht="12.75" customHeight="1" x14ac:dyDescent="0.2">
      <c r="A3467" s="36" t="str">
        <f>'0'!$A$4</f>
        <v>………………..</v>
      </c>
      <c r="B3467" s="37">
        <f>'0'!$A$2</f>
        <v>46112</v>
      </c>
      <c r="C3467" s="37" t="s">
        <v>1243</v>
      </c>
      <c r="D3467" s="119" t="str">
        <f>IF(G3467="","",VLOOKUP(G3467,номенклатури!R:T,2,0))</f>
        <v/>
      </c>
      <c r="E3467" s="365" t="str">
        <f>IF(G3467="","",VLOOKUP(G3467,номенклатури!R:T,3,0))</f>
        <v/>
      </c>
      <c r="F3467" s="159" t="str">
        <f>IF(G3467="","",IF(ISERROR(VLOOKUP(G3467,номенклатури!V:V,1,0)),E3467*H3467,E3467*I3467))</f>
        <v/>
      </c>
      <c r="G3467" s="14"/>
      <c r="H3467" s="15"/>
      <c r="I3467" s="15"/>
      <c r="J3467" s="15"/>
      <c r="K3467" s="15"/>
      <c r="L3467" s="217"/>
      <c r="M3467" s="22"/>
      <c r="N3467" s="119" t="str">
        <f>IF(G3467="","",VLOOKUP(G3467,номенклатури!R:U,4,0))</f>
        <v/>
      </c>
      <c r="O3467" s="119" t="str">
        <f>IF(M3467="","",VLOOKUP(M3467,'14'!D:D,1,0))</f>
        <v/>
      </c>
    </row>
    <row r="3468" spans="1:15" ht="12.75" customHeight="1" x14ac:dyDescent="0.2">
      <c r="A3468" s="36" t="str">
        <f>'0'!$A$4</f>
        <v>………………..</v>
      </c>
      <c r="B3468" s="37">
        <f>'0'!$A$2</f>
        <v>46112</v>
      </c>
      <c r="C3468" s="37" t="s">
        <v>1243</v>
      </c>
      <c r="D3468" s="119" t="str">
        <f>IF(G3468="","",VLOOKUP(G3468,номенклатури!R:T,2,0))</f>
        <v/>
      </c>
      <c r="E3468" s="365" t="str">
        <f>IF(G3468="","",VLOOKUP(G3468,номенклатури!R:T,3,0))</f>
        <v/>
      </c>
      <c r="F3468" s="159" t="str">
        <f>IF(G3468="","",IF(ISERROR(VLOOKUP(G3468,номенклатури!V:V,1,0)),E3468*H3468,E3468*I3468))</f>
        <v/>
      </c>
      <c r="G3468" s="14"/>
      <c r="H3468" s="15"/>
      <c r="I3468" s="15"/>
      <c r="J3468" s="15"/>
      <c r="K3468" s="15"/>
      <c r="L3468" s="217"/>
      <c r="M3468" s="22"/>
      <c r="N3468" s="119" t="str">
        <f>IF(G3468="","",VLOOKUP(G3468,номенклатури!R:U,4,0))</f>
        <v/>
      </c>
      <c r="O3468" s="119" t="str">
        <f>IF(M3468="","",VLOOKUP(M3468,'14'!D:D,1,0))</f>
        <v/>
      </c>
    </row>
    <row r="3469" spans="1:15" ht="12.75" customHeight="1" x14ac:dyDescent="0.2">
      <c r="A3469" s="36" t="str">
        <f>'0'!$A$4</f>
        <v>………………..</v>
      </c>
      <c r="B3469" s="37">
        <f>'0'!$A$2</f>
        <v>46112</v>
      </c>
      <c r="C3469" s="37" t="s">
        <v>1243</v>
      </c>
      <c r="D3469" s="119" t="str">
        <f>IF(G3469="","",VLOOKUP(G3469,номенклатури!R:T,2,0))</f>
        <v/>
      </c>
      <c r="E3469" s="365" t="str">
        <f>IF(G3469="","",VLOOKUP(G3469,номенклатури!R:T,3,0))</f>
        <v/>
      </c>
      <c r="F3469" s="159" t="str">
        <f>IF(G3469="","",IF(ISERROR(VLOOKUP(G3469,номенклатури!V:V,1,0)),E3469*H3469,E3469*I3469))</f>
        <v/>
      </c>
      <c r="G3469" s="14"/>
      <c r="H3469" s="15"/>
      <c r="I3469" s="15"/>
      <c r="J3469" s="15"/>
      <c r="K3469" s="15"/>
      <c r="L3469" s="217"/>
      <c r="M3469" s="22"/>
      <c r="N3469" s="119" t="str">
        <f>IF(G3469="","",VLOOKUP(G3469,номенклатури!R:U,4,0))</f>
        <v/>
      </c>
      <c r="O3469" s="119" t="str">
        <f>IF(M3469="","",VLOOKUP(M3469,'14'!D:D,1,0))</f>
        <v/>
      </c>
    </row>
    <row r="3470" spans="1:15" ht="12.75" customHeight="1" x14ac:dyDescent="0.2">
      <c r="A3470" s="36" t="str">
        <f>'0'!$A$4</f>
        <v>………………..</v>
      </c>
      <c r="B3470" s="37">
        <f>'0'!$A$2</f>
        <v>46112</v>
      </c>
      <c r="C3470" s="37" t="s">
        <v>1243</v>
      </c>
      <c r="D3470" s="119" t="str">
        <f>IF(G3470="","",VLOOKUP(G3470,номенклатури!R:T,2,0))</f>
        <v/>
      </c>
      <c r="E3470" s="365" t="str">
        <f>IF(G3470="","",VLOOKUP(G3470,номенклатури!R:T,3,0))</f>
        <v/>
      </c>
      <c r="F3470" s="159" t="str">
        <f>IF(G3470="","",IF(ISERROR(VLOOKUP(G3470,номенклатури!V:V,1,0)),E3470*H3470,E3470*I3470))</f>
        <v/>
      </c>
      <c r="G3470" s="14"/>
      <c r="H3470" s="15"/>
      <c r="I3470" s="15"/>
      <c r="J3470" s="15"/>
      <c r="K3470" s="15"/>
      <c r="L3470" s="217"/>
      <c r="M3470" s="22"/>
      <c r="N3470" s="119" t="str">
        <f>IF(G3470="","",VLOOKUP(G3470,номенклатури!R:U,4,0))</f>
        <v/>
      </c>
      <c r="O3470" s="119" t="str">
        <f>IF(M3470="","",VLOOKUP(M3470,'14'!D:D,1,0))</f>
        <v/>
      </c>
    </row>
    <row r="3471" spans="1:15" ht="12.75" customHeight="1" x14ac:dyDescent="0.2">
      <c r="A3471" s="36" t="str">
        <f>'0'!$A$4</f>
        <v>………………..</v>
      </c>
      <c r="B3471" s="37">
        <f>'0'!$A$2</f>
        <v>46112</v>
      </c>
      <c r="C3471" s="37" t="s">
        <v>1243</v>
      </c>
      <c r="D3471" s="119" t="str">
        <f>IF(G3471="","",VLOOKUP(G3471,номенклатури!R:T,2,0))</f>
        <v/>
      </c>
      <c r="E3471" s="365" t="str">
        <f>IF(G3471="","",VLOOKUP(G3471,номенклатури!R:T,3,0))</f>
        <v/>
      </c>
      <c r="F3471" s="159" t="str">
        <f>IF(G3471="","",IF(ISERROR(VLOOKUP(G3471,номенклатури!V:V,1,0)),E3471*H3471,E3471*I3471))</f>
        <v/>
      </c>
      <c r="G3471" s="14"/>
      <c r="H3471" s="15"/>
      <c r="I3471" s="15"/>
      <c r="J3471" s="15"/>
      <c r="K3471" s="15"/>
      <c r="L3471" s="217"/>
      <c r="M3471" s="22"/>
      <c r="N3471" s="119" t="str">
        <f>IF(G3471="","",VLOOKUP(G3471,номенклатури!R:U,4,0))</f>
        <v/>
      </c>
      <c r="O3471" s="119" t="str">
        <f>IF(M3471="","",VLOOKUP(M3471,'14'!D:D,1,0))</f>
        <v/>
      </c>
    </row>
    <row r="3472" spans="1:15" ht="12.75" customHeight="1" x14ac:dyDescent="0.2">
      <c r="A3472" s="36" t="str">
        <f>'0'!$A$4</f>
        <v>………………..</v>
      </c>
      <c r="B3472" s="37">
        <f>'0'!$A$2</f>
        <v>46112</v>
      </c>
      <c r="C3472" s="37" t="s">
        <v>1243</v>
      </c>
      <c r="D3472" s="119" t="str">
        <f>IF(G3472="","",VLOOKUP(G3472,номенклатури!R:T,2,0))</f>
        <v/>
      </c>
      <c r="E3472" s="365" t="str">
        <f>IF(G3472="","",VLOOKUP(G3472,номенклатури!R:T,3,0))</f>
        <v/>
      </c>
      <c r="F3472" s="159" t="str">
        <f>IF(G3472="","",IF(ISERROR(VLOOKUP(G3472,номенклатури!V:V,1,0)),E3472*H3472,E3472*I3472))</f>
        <v/>
      </c>
      <c r="G3472" s="14"/>
      <c r="H3472" s="15"/>
      <c r="I3472" s="15"/>
      <c r="J3472" s="15"/>
      <c r="K3472" s="15"/>
      <c r="L3472" s="217"/>
      <c r="M3472" s="22"/>
      <c r="N3472" s="119" t="str">
        <f>IF(G3472="","",VLOOKUP(G3472,номенклатури!R:U,4,0))</f>
        <v/>
      </c>
      <c r="O3472" s="119" t="str">
        <f>IF(M3472="","",VLOOKUP(M3472,'14'!D:D,1,0))</f>
        <v/>
      </c>
    </row>
    <row r="3473" spans="1:15" ht="12.75" customHeight="1" x14ac:dyDescent="0.2">
      <c r="A3473" s="36" t="str">
        <f>'0'!$A$4</f>
        <v>………………..</v>
      </c>
      <c r="B3473" s="37">
        <f>'0'!$A$2</f>
        <v>46112</v>
      </c>
      <c r="C3473" s="37" t="s">
        <v>1243</v>
      </c>
      <c r="D3473" s="119" t="str">
        <f>IF(G3473="","",VLOOKUP(G3473,номенклатури!R:T,2,0))</f>
        <v/>
      </c>
      <c r="E3473" s="365" t="str">
        <f>IF(G3473="","",VLOOKUP(G3473,номенклатури!R:T,3,0))</f>
        <v/>
      </c>
      <c r="F3473" s="159" t="str">
        <f>IF(G3473="","",IF(ISERROR(VLOOKUP(G3473,номенклатури!V:V,1,0)),E3473*H3473,E3473*I3473))</f>
        <v/>
      </c>
      <c r="G3473" s="14"/>
      <c r="H3473" s="15"/>
      <c r="I3473" s="15"/>
      <c r="J3473" s="15"/>
      <c r="K3473" s="15"/>
      <c r="L3473" s="217"/>
      <c r="M3473" s="22"/>
      <c r="N3473" s="119" t="str">
        <f>IF(G3473="","",VLOOKUP(G3473,номенклатури!R:U,4,0))</f>
        <v/>
      </c>
      <c r="O3473" s="119" t="str">
        <f>IF(M3473="","",VLOOKUP(M3473,'14'!D:D,1,0))</f>
        <v/>
      </c>
    </row>
    <row r="3474" spans="1:15" ht="12.75" customHeight="1" x14ac:dyDescent="0.2">
      <c r="A3474" s="36" t="str">
        <f>'0'!$A$4</f>
        <v>………………..</v>
      </c>
      <c r="B3474" s="37">
        <f>'0'!$A$2</f>
        <v>46112</v>
      </c>
      <c r="C3474" s="37" t="s">
        <v>1243</v>
      </c>
      <c r="D3474" s="119" t="str">
        <f>IF(G3474="","",VLOOKUP(G3474,номенклатури!R:T,2,0))</f>
        <v/>
      </c>
      <c r="E3474" s="365" t="str">
        <f>IF(G3474="","",VLOOKUP(G3474,номенклатури!R:T,3,0))</f>
        <v/>
      </c>
      <c r="F3474" s="159" t="str">
        <f>IF(G3474="","",IF(ISERROR(VLOOKUP(G3474,номенклатури!V:V,1,0)),E3474*H3474,E3474*I3474))</f>
        <v/>
      </c>
      <c r="G3474" s="14"/>
      <c r="H3474" s="15"/>
      <c r="I3474" s="15"/>
      <c r="J3474" s="15"/>
      <c r="K3474" s="15"/>
      <c r="L3474" s="217"/>
      <c r="M3474" s="22"/>
      <c r="N3474" s="119" t="str">
        <f>IF(G3474="","",VLOOKUP(G3474,номенклатури!R:U,4,0))</f>
        <v/>
      </c>
      <c r="O3474" s="119" t="str">
        <f>IF(M3474="","",VLOOKUP(M3474,'14'!D:D,1,0))</f>
        <v/>
      </c>
    </row>
    <row r="3475" spans="1:15" ht="12.75" customHeight="1" x14ac:dyDescent="0.2">
      <c r="A3475" s="36" t="str">
        <f>'0'!$A$4</f>
        <v>………………..</v>
      </c>
      <c r="B3475" s="37">
        <f>'0'!$A$2</f>
        <v>46112</v>
      </c>
      <c r="C3475" s="37" t="s">
        <v>1243</v>
      </c>
      <c r="D3475" s="119" t="str">
        <f>IF(G3475="","",VLOOKUP(G3475,номенклатури!R:T,2,0))</f>
        <v/>
      </c>
      <c r="E3475" s="365" t="str">
        <f>IF(G3475="","",VLOOKUP(G3475,номенклатури!R:T,3,0))</f>
        <v/>
      </c>
      <c r="F3475" s="159" t="str">
        <f>IF(G3475="","",IF(ISERROR(VLOOKUP(G3475,номенклатури!V:V,1,0)),E3475*H3475,E3475*I3475))</f>
        <v/>
      </c>
      <c r="G3475" s="14"/>
      <c r="H3475" s="15"/>
      <c r="I3475" s="15"/>
      <c r="J3475" s="15"/>
      <c r="K3475" s="15"/>
      <c r="L3475" s="217"/>
      <c r="M3475" s="22"/>
      <c r="N3475" s="119" t="str">
        <f>IF(G3475="","",VLOOKUP(G3475,номенклатури!R:U,4,0))</f>
        <v/>
      </c>
      <c r="O3475" s="119" t="str">
        <f>IF(M3475="","",VLOOKUP(M3475,'14'!D:D,1,0))</f>
        <v/>
      </c>
    </row>
    <row r="3476" spans="1:15" ht="12.75" customHeight="1" x14ac:dyDescent="0.2">
      <c r="A3476" s="36" t="str">
        <f>'0'!$A$4</f>
        <v>………………..</v>
      </c>
      <c r="B3476" s="37">
        <f>'0'!$A$2</f>
        <v>46112</v>
      </c>
      <c r="C3476" s="37" t="s">
        <v>1243</v>
      </c>
      <c r="D3476" s="119" t="str">
        <f>IF(G3476="","",VLOOKUP(G3476,номенклатури!R:T,2,0))</f>
        <v/>
      </c>
      <c r="E3476" s="365" t="str">
        <f>IF(G3476="","",VLOOKUP(G3476,номенклатури!R:T,3,0))</f>
        <v/>
      </c>
      <c r="F3476" s="159" t="str">
        <f>IF(G3476="","",IF(ISERROR(VLOOKUP(G3476,номенклатури!V:V,1,0)),E3476*H3476,E3476*I3476))</f>
        <v/>
      </c>
      <c r="G3476" s="14"/>
      <c r="H3476" s="15"/>
      <c r="I3476" s="15"/>
      <c r="J3476" s="15"/>
      <c r="K3476" s="15"/>
      <c r="L3476" s="217"/>
      <c r="M3476" s="22"/>
      <c r="N3476" s="119" t="str">
        <f>IF(G3476="","",VLOOKUP(G3476,номенклатури!R:U,4,0))</f>
        <v/>
      </c>
      <c r="O3476" s="119" t="str">
        <f>IF(M3476="","",VLOOKUP(M3476,'14'!D:D,1,0))</f>
        <v/>
      </c>
    </row>
    <row r="3477" spans="1:15" ht="12.75" customHeight="1" x14ac:dyDescent="0.2">
      <c r="A3477" s="36" t="str">
        <f>'0'!$A$4</f>
        <v>………………..</v>
      </c>
      <c r="B3477" s="37">
        <f>'0'!$A$2</f>
        <v>46112</v>
      </c>
      <c r="C3477" s="37" t="s">
        <v>1243</v>
      </c>
      <c r="D3477" s="119" t="str">
        <f>IF(G3477="","",VLOOKUP(G3477,номенклатури!R:T,2,0))</f>
        <v/>
      </c>
      <c r="E3477" s="365" t="str">
        <f>IF(G3477="","",VLOOKUP(G3477,номенклатури!R:T,3,0))</f>
        <v/>
      </c>
      <c r="F3477" s="159" t="str">
        <f>IF(G3477="","",IF(ISERROR(VLOOKUP(G3477,номенклатури!V:V,1,0)),E3477*H3477,E3477*I3477))</f>
        <v/>
      </c>
      <c r="G3477" s="14"/>
      <c r="H3477" s="15"/>
      <c r="I3477" s="15"/>
      <c r="J3477" s="15"/>
      <c r="K3477" s="15"/>
      <c r="L3477" s="217"/>
      <c r="M3477" s="22"/>
      <c r="N3477" s="119" t="str">
        <f>IF(G3477="","",VLOOKUP(G3477,номенклатури!R:U,4,0))</f>
        <v/>
      </c>
      <c r="O3477" s="119" t="str">
        <f>IF(M3477="","",VLOOKUP(M3477,'14'!D:D,1,0))</f>
        <v/>
      </c>
    </row>
    <row r="3478" spans="1:15" ht="12.75" customHeight="1" x14ac:dyDescent="0.2">
      <c r="A3478" s="36" t="str">
        <f>'0'!$A$4</f>
        <v>………………..</v>
      </c>
      <c r="B3478" s="37">
        <f>'0'!$A$2</f>
        <v>46112</v>
      </c>
      <c r="C3478" s="37" t="s">
        <v>1243</v>
      </c>
      <c r="D3478" s="119" t="str">
        <f>IF(G3478="","",VLOOKUP(G3478,номенклатури!R:T,2,0))</f>
        <v/>
      </c>
      <c r="E3478" s="365" t="str">
        <f>IF(G3478="","",VLOOKUP(G3478,номенклатури!R:T,3,0))</f>
        <v/>
      </c>
      <c r="F3478" s="159" t="str">
        <f>IF(G3478="","",IF(ISERROR(VLOOKUP(G3478,номенклатури!V:V,1,0)),E3478*H3478,E3478*I3478))</f>
        <v/>
      </c>
      <c r="G3478" s="14"/>
      <c r="H3478" s="15"/>
      <c r="I3478" s="15"/>
      <c r="J3478" s="15"/>
      <c r="K3478" s="15"/>
      <c r="L3478" s="217"/>
      <c r="M3478" s="22"/>
      <c r="N3478" s="119" t="str">
        <f>IF(G3478="","",VLOOKUP(G3478,номенклатури!R:U,4,0))</f>
        <v/>
      </c>
      <c r="O3478" s="119" t="str">
        <f>IF(M3478="","",VLOOKUP(M3478,'14'!D:D,1,0))</f>
        <v/>
      </c>
    </row>
    <row r="3479" spans="1:15" ht="12.75" customHeight="1" x14ac:dyDescent="0.2">
      <c r="A3479" s="36" t="str">
        <f>'0'!$A$4</f>
        <v>………………..</v>
      </c>
      <c r="B3479" s="37">
        <f>'0'!$A$2</f>
        <v>46112</v>
      </c>
      <c r="C3479" s="37" t="s">
        <v>1243</v>
      </c>
      <c r="D3479" s="119" t="str">
        <f>IF(G3479="","",VLOOKUP(G3479,номенклатури!R:T,2,0))</f>
        <v/>
      </c>
      <c r="E3479" s="365" t="str">
        <f>IF(G3479="","",VLOOKUP(G3479,номенклатури!R:T,3,0))</f>
        <v/>
      </c>
      <c r="F3479" s="159" t="str">
        <f>IF(G3479="","",IF(ISERROR(VLOOKUP(G3479,номенклатури!V:V,1,0)),E3479*H3479,E3479*I3479))</f>
        <v/>
      </c>
      <c r="G3479" s="14"/>
      <c r="H3479" s="15"/>
      <c r="I3479" s="15"/>
      <c r="J3479" s="15"/>
      <c r="K3479" s="15"/>
      <c r="L3479" s="217"/>
      <c r="M3479" s="22"/>
      <c r="N3479" s="119" t="str">
        <f>IF(G3479="","",VLOOKUP(G3479,номенклатури!R:U,4,0))</f>
        <v/>
      </c>
      <c r="O3479" s="119" t="str">
        <f>IF(M3479="","",VLOOKUP(M3479,'14'!D:D,1,0))</f>
        <v/>
      </c>
    </row>
    <row r="3480" spans="1:15" ht="12.75" customHeight="1" x14ac:dyDescent="0.2">
      <c r="A3480" s="36" t="str">
        <f>'0'!$A$4</f>
        <v>………………..</v>
      </c>
      <c r="B3480" s="37">
        <f>'0'!$A$2</f>
        <v>46112</v>
      </c>
      <c r="C3480" s="37" t="s">
        <v>1243</v>
      </c>
      <c r="D3480" s="119" t="str">
        <f>IF(G3480="","",VLOOKUP(G3480,номенклатури!R:T,2,0))</f>
        <v/>
      </c>
      <c r="E3480" s="365" t="str">
        <f>IF(G3480="","",VLOOKUP(G3480,номенклатури!R:T,3,0))</f>
        <v/>
      </c>
      <c r="F3480" s="159" t="str">
        <f>IF(G3480="","",IF(ISERROR(VLOOKUP(G3480,номенклатури!V:V,1,0)),E3480*H3480,E3480*I3480))</f>
        <v/>
      </c>
      <c r="G3480" s="14"/>
      <c r="H3480" s="15"/>
      <c r="I3480" s="15"/>
      <c r="J3480" s="15"/>
      <c r="K3480" s="15"/>
      <c r="L3480" s="217"/>
      <c r="M3480" s="22"/>
      <c r="N3480" s="119" t="str">
        <f>IF(G3480="","",VLOOKUP(G3480,номенклатури!R:U,4,0))</f>
        <v/>
      </c>
      <c r="O3480" s="119" t="str">
        <f>IF(M3480="","",VLOOKUP(M3480,'14'!D:D,1,0))</f>
        <v/>
      </c>
    </row>
    <row r="3481" spans="1:15" ht="12.75" customHeight="1" x14ac:dyDescent="0.2">
      <c r="A3481" s="36" t="str">
        <f>'0'!$A$4</f>
        <v>………………..</v>
      </c>
      <c r="B3481" s="37">
        <f>'0'!$A$2</f>
        <v>46112</v>
      </c>
      <c r="C3481" s="37" t="s">
        <v>1243</v>
      </c>
      <c r="D3481" s="119" t="str">
        <f>IF(G3481="","",VLOOKUP(G3481,номенклатури!R:T,2,0))</f>
        <v/>
      </c>
      <c r="E3481" s="365" t="str">
        <f>IF(G3481="","",VLOOKUP(G3481,номенклатури!R:T,3,0))</f>
        <v/>
      </c>
      <c r="F3481" s="159" t="str">
        <f>IF(G3481="","",IF(ISERROR(VLOOKUP(G3481,номенклатури!V:V,1,0)),E3481*H3481,E3481*I3481))</f>
        <v/>
      </c>
      <c r="G3481" s="14"/>
      <c r="H3481" s="15"/>
      <c r="I3481" s="15"/>
      <c r="J3481" s="15"/>
      <c r="K3481" s="15"/>
      <c r="L3481" s="217"/>
      <c r="M3481" s="22"/>
      <c r="N3481" s="119" t="str">
        <f>IF(G3481="","",VLOOKUP(G3481,номенклатури!R:U,4,0))</f>
        <v/>
      </c>
      <c r="O3481" s="119" t="str">
        <f>IF(M3481="","",VLOOKUP(M3481,'14'!D:D,1,0))</f>
        <v/>
      </c>
    </row>
    <row r="3482" spans="1:15" ht="12.75" customHeight="1" x14ac:dyDescent="0.2">
      <c r="A3482" s="36" t="str">
        <f>'0'!$A$4</f>
        <v>………………..</v>
      </c>
      <c r="B3482" s="37">
        <f>'0'!$A$2</f>
        <v>46112</v>
      </c>
      <c r="C3482" s="37" t="s">
        <v>1243</v>
      </c>
      <c r="D3482" s="119" t="str">
        <f>IF(G3482="","",VLOOKUP(G3482,номенклатури!R:T,2,0))</f>
        <v/>
      </c>
      <c r="E3482" s="365" t="str">
        <f>IF(G3482="","",VLOOKUP(G3482,номенклатури!R:T,3,0))</f>
        <v/>
      </c>
      <c r="F3482" s="159" t="str">
        <f>IF(G3482="","",IF(ISERROR(VLOOKUP(G3482,номенклатури!V:V,1,0)),E3482*H3482,E3482*I3482))</f>
        <v/>
      </c>
      <c r="G3482" s="14"/>
      <c r="H3482" s="15"/>
      <c r="I3482" s="15"/>
      <c r="J3482" s="15"/>
      <c r="K3482" s="15"/>
      <c r="L3482" s="217"/>
      <c r="M3482" s="22"/>
      <c r="N3482" s="119" t="str">
        <f>IF(G3482="","",VLOOKUP(G3482,номенклатури!R:U,4,0))</f>
        <v/>
      </c>
      <c r="O3482" s="119" t="str">
        <f>IF(M3482="","",VLOOKUP(M3482,'14'!D:D,1,0))</f>
        <v/>
      </c>
    </row>
    <row r="3483" spans="1:15" ht="12.75" customHeight="1" x14ac:dyDescent="0.2">
      <c r="A3483" s="36" t="str">
        <f>'0'!$A$4</f>
        <v>………………..</v>
      </c>
      <c r="B3483" s="37">
        <f>'0'!$A$2</f>
        <v>46112</v>
      </c>
      <c r="C3483" s="37" t="s">
        <v>1243</v>
      </c>
      <c r="D3483" s="119" t="str">
        <f>IF(G3483="","",VLOOKUP(G3483,номенклатури!R:T,2,0))</f>
        <v/>
      </c>
      <c r="E3483" s="365" t="str">
        <f>IF(G3483="","",VLOOKUP(G3483,номенклатури!R:T,3,0))</f>
        <v/>
      </c>
      <c r="F3483" s="159" t="str">
        <f>IF(G3483="","",IF(ISERROR(VLOOKUP(G3483,номенклатури!V:V,1,0)),E3483*H3483,E3483*I3483))</f>
        <v/>
      </c>
      <c r="G3483" s="14"/>
      <c r="H3483" s="15"/>
      <c r="I3483" s="15"/>
      <c r="J3483" s="15"/>
      <c r="K3483" s="15"/>
      <c r="L3483" s="217"/>
      <c r="M3483" s="22"/>
      <c r="N3483" s="119" t="str">
        <f>IF(G3483="","",VLOOKUP(G3483,номенклатури!R:U,4,0))</f>
        <v/>
      </c>
      <c r="O3483" s="119" t="str">
        <f>IF(M3483="","",VLOOKUP(M3483,'14'!D:D,1,0))</f>
        <v/>
      </c>
    </row>
    <row r="3484" spans="1:15" ht="12.75" customHeight="1" x14ac:dyDescent="0.2">
      <c r="A3484" s="36" t="str">
        <f>'0'!$A$4</f>
        <v>………………..</v>
      </c>
      <c r="B3484" s="37">
        <f>'0'!$A$2</f>
        <v>46112</v>
      </c>
      <c r="C3484" s="37" t="s">
        <v>1243</v>
      </c>
      <c r="D3484" s="119" t="str">
        <f>IF(G3484="","",VLOOKUP(G3484,номенклатури!R:T,2,0))</f>
        <v/>
      </c>
      <c r="E3484" s="365" t="str">
        <f>IF(G3484="","",VLOOKUP(G3484,номенклатури!R:T,3,0))</f>
        <v/>
      </c>
      <c r="F3484" s="159" t="str">
        <f>IF(G3484="","",IF(ISERROR(VLOOKUP(G3484,номенклатури!V:V,1,0)),E3484*H3484,E3484*I3484))</f>
        <v/>
      </c>
      <c r="G3484" s="14"/>
      <c r="H3484" s="15"/>
      <c r="I3484" s="15"/>
      <c r="J3484" s="15"/>
      <c r="K3484" s="15"/>
      <c r="L3484" s="217"/>
      <c r="M3484" s="22"/>
      <c r="N3484" s="119" t="str">
        <f>IF(G3484="","",VLOOKUP(G3484,номенклатури!R:U,4,0))</f>
        <v/>
      </c>
      <c r="O3484" s="119" t="str">
        <f>IF(M3484="","",VLOOKUP(M3484,'14'!D:D,1,0))</f>
        <v/>
      </c>
    </row>
    <row r="3485" spans="1:15" ht="12.75" customHeight="1" x14ac:dyDescent="0.2">
      <c r="A3485" s="36" t="str">
        <f>'0'!$A$4</f>
        <v>………………..</v>
      </c>
      <c r="B3485" s="37">
        <f>'0'!$A$2</f>
        <v>46112</v>
      </c>
      <c r="C3485" s="37" t="s">
        <v>1243</v>
      </c>
      <c r="D3485" s="119" t="str">
        <f>IF(G3485="","",VLOOKUP(G3485,номенклатури!R:T,2,0))</f>
        <v/>
      </c>
      <c r="E3485" s="365" t="str">
        <f>IF(G3485="","",VLOOKUP(G3485,номенклатури!R:T,3,0))</f>
        <v/>
      </c>
      <c r="F3485" s="159" t="str">
        <f>IF(G3485="","",IF(ISERROR(VLOOKUP(G3485,номенклатури!V:V,1,0)),E3485*H3485,E3485*I3485))</f>
        <v/>
      </c>
      <c r="G3485" s="14"/>
      <c r="H3485" s="15"/>
      <c r="I3485" s="15"/>
      <c r="J3485" s="15"/>
      <c r="K3485" s="15"/>
      <c r="L3485" s="217"/>
      <c r="M3485" s="22"/>
      <c r="N3485" s="119" t="str">
        <f>IF(G3485="","",VLOOKUP(G3485,номенклатури!R:U,4,0))</f>
        <v/>
      </c>
      <c r="O3485" s="119" t="str">
        <f>IF(M3485="","",VLOOKUP(M3485,'14'!D:D,1,0))</f>
        <v/>
      </c>
    </row>
    <row r="3486" spans="1:15" ht="12.75" customHeight="1" x14ac:dyDescent="0.2">
      <c r="A3486" s="36" t="str">
        <f>'0'!$A$4</f>
        <v>………………..</v>
      </c>
      <c r="B3486" s="37">
        <f>'0'!$A$2</f>
        <v>46112</v>
      </c>
      <c r="C3486" s="37" t="s">
        <v>1243</v>
      </c>
      <c r="D3486" s="119" t="str">
        <f>IF(G3486="","",VLOOKUP(G3486,номенклатури!R:T,2,0))</f>
        <v/>
      </c>
      <c r="E3486" s="365" t="str">
        <f>IF(G3486="","",VLOOKUP(G3486,номенклатури!R:T,3,0))</f>
        <v/>
      </c>
      <c r="F3486" s="159" t="str">
        <f>IF(G3486="","",IF(ISERROR(VLOOKUP(G3486,номенклатури!V:V,1,0)),E3486*H3486,E3486*I3486))</f>
        <v/>
      </c>
      <c r="G3486" s="14"/>
      <c r="H3486" s="15"/>
      <c r="I3486" s="15"/>
      <c r="J3486" s="15"/>
      <c r="K3486" s="15"/>
      <c r="L3486" s="217"/>
      <c r="M3486" s="22"/>
      <c r="N3486" s="119" t="str">
        <f>IF(G3486="","",VLOOKUP(G3486,номенклатури!R:U,4,0))</f>
        <v/>
      </c>
      <c r="O3486" s="119" t="str">
        <f>IF(M3486="","",VLOOKUP(M3486,'14'!D:D,1,0))</f>
        <v/>
      </c>
    </row>
    <row r="3487" spans="1:15" ht="12.75" customHeight="1" x14ac:dyDescent="0.2">
      <c r="A3487" s="36" t="str">
        <f>'0'!$A$4</f>
        <v>………………..</v>
      </c>
      <c r="B3487" s="37">
        <f>'0'!$A$2</f>
        <v>46112</v>
      </c>
      <c r="C3487" s="37" t="s">
        <v>1243</v>
      </c>
      <c r="D3487" s="119" t="str">
        <f>IF(G3487="","",VLOOKUP(G3487,номенклатури!R:T,2,0))</f>
        <v/>
      </c>
      <c r="E3487" s="365" t="str">
        <f>IF(G3487="","",VLOOKUP(G3487,номенклатури!R:T,3,0))</f>
        <v/>
      </c>
      <c r="F3487" s="159" t="str">
        <f>IF(G3487="","",IF(ISERROR(VLOOKUP(G3487,номенклатури!V:V,1,0)),E3487*H3487,E3487*I3487))</f>
        <v/>
      </c>
      <c r="G3487" s="14"/>
      <c r="H3487" s="15"/>
      <c r="I3487" s="15"/>
      <c r="J3487" s="15"/>
      <c r="K3487" s="15"/>
      <c r="L3487" s="217"/>
      <c r="M3487" s="22"/>
      <c r="N3487" s="119" t="str">
        <f>IF(G3487="","",VLOOKUP(G3487,номенклатури!R:U,4,0))</f>
        <v/>
      </c>
      <c r="O3487" s="119" t="str">
        <f>IF(M3487="","",VLOOKUP(M3487,'14'!D:D,1,0))</f>
        <v/>
      </c>
    </row>
    <row r="3488" spans="1:15" ht="12.75" customHeight="1" x14ac:dyDescent="0.2">
      <c r="A3488" s="36" t="str">
        <f>'0'!$A$4</f>
        <v>………………..</v>
      </c>
      <c r="B3488" s="37">
        <f>'0'!$A$2</f>
        <v>46112</v>
      </c>
      <c r="C3488" s="37" t="s">
        <v>1243</v>
      </c>
      <c r="D3488" s="119" t="str">
        <f>IF(G3488="","",VLOOKUP(G3488,номенклатури!R:T,2,0))</f>
        <v/>
      </c>
      <c r="E3488" s="365" t="str">
        <f>IF(G3488="","",VLOOKUP(G3488,номенклатури!R:T,3,0))</f>
        <v/>
      </c>
      <c r="F3488" s="159" t="str">
        <f>IF(G3488="","",IF(ISERROR(VLOOKUP(G3488,номенклатури!V:V,1,0)),E3488*H3488,E3488*I3488))</f>
        <v/>
      </c>
      <c r="G3488" s="14"/>
      <c r="H3488" s="15"/>
      <c r="I3488" s="15"/>
      <c r="J3488" s="15"/>
      <c r="K3488" s="15"/>
      <c r="L3488" s="217"/>
      <c r="M3488" s="22"/>
      <c r="N3488" s="119" t="str">
        <f>IF(G3488="","",VLOOKUP(G3488,номенклатури!R:U,4,0))</f>
        <v/>
      </c>
      <c r="O3488" s="119" t="str">
        <f>IF(M3488="","",VLOOKUP(M3488,'14'!D:D,1,0))</f>
        <v/>
      </c>
    </row>
    <row r="3489" spans="1:15" ht="12.75" customHeight="1" x14ac:dyDescent="0.2">
      <c r="A3489" s="36" t="str">
        <f>'0'!$A$4</f>
        <v>………………..</v>
      </c>
      <c r="B3489" s="37">
        <f>'0'!$A$2</f>
        <v>46112</v>
      </c>
      <c r="C3489" s="37" t="s">
        <v>1243</v>
      </c>
      <c r="D3489" s="119" t="str">
        <f>IF(G3489="","",VLOOKUP(G3489,номенклатури!R:T,2,0))</f>
        <v/>
      </c>
      <c r="E3489" s="365" t="str">
        <f>IF(G3489="","",VLOOKUP(G3489,номенклатури!R:T,3,0))</f>
        <v/>
      </c>
      <c r="F3489" s="159" t="str">
        <f>IF(G3489="","",IF(ISERROR(VLOOKUP(G3489,номенклатури!V:V,1,0)),E3489*H3489,E3489*I3489))</f>
        <v/>
      </c>
      <c r="G3489" s="14"/>
      <c r="H3489" s="15"/>
      <c r="I3489" s="15"/>
      <c r="J3489" s="15"/>
      <c r="K3489" s="15"/>
      <c r="L3489" s="217"/>
      <c r="M3489" s="22"/>
      <c r="N3489" s="119" t="str">
        <f>IF(G3489="","",VLOOKUP(G3489,номенклатури!R:U,4,0))</f>
        <v/>
      </c>
      <c r="O3489" s="119" t="str">
        <f>IF(M3489="","",VLOOKUP(M3489,'14'!D:D,1,0))</f>
        <v/>
      </c>
    </row>
    <row r="3490" spans="1:15" ht="12.75" customHeight="1" x14ac:dyDescent="0.2">
      <c r="A3490" s="36" t="str">
        <f>'0'!$A$4</f>
        <v>………………..</v>
      </c>
      <c r="B3490" s="37">
        <f>'0'!$A$2</f>
        <v>46112</v>
      </c>
      <c r="C3490" s="37" t="s">
        <v>1243</v>
      </c>
      <c r="D3490" s="119" t="str">
        <f>IF(G3490="","",VLOOKUP(G3490,номенклатури!R:T,2,0))</f>
        <v/>
      </c>
      <c r="E3490" s="365" t="str">
        <f>IF(G3490="","",VLOOKUP(G3490,номенклатури!R:T,3,0))</f>
        <v/>
      </c>
      <c r="F3490" s="159" t="str">
        <f>IF(G3490="","",IF(ISERROR(VLOOKUP(G3490,номенклатури!V:V,1,0)),E3490*H3490,E3490*I3490))</f>
        <v/>
      </c>
      <c r="G3490" s="14"/>
      <c r="H3490" s="15"/>
      <c r="I3490" s="15"/>
      <c r="J3490" s="15"/>
      <c r="K3490" s="15"/>
      <c r="L3490" s="217"/>
      <c r="M3490" s="22"/>
      <c r="N3490" s="119" t="str">
        <f>IF(G3490="","",VLOOKUP(G3490,номенклатури!R:U,4,0))</f>
        <v/>
      </c>
      <c r="O3490" s="119" t="str">
        <f>IF(M3490="","",VLOOKUP(M3490,'14'!D:D,1,0))</f>
        <v/>
      </c>
    </row>
    <row r="3491" spans="1:15" ht="12.75" customHeight="1" x14ac:dyDescent="0.2">
      <c r="A3491" s="36" t="str">
        <f>'0'!$A$4</f>
        <v>………………..</v>
      </c>
      <c r="B3491" s="37">
        <f>'0'!$A$2</f>
        <v>46112</v>
      </c>
      <c r="C3491" s="37" t="s">
        <v>1243</v>
      </c>
      <c r="D3491" s="119" t="str">
        <f>IF(G3491="","",VLOOKUP(G3491,номенклатури!R:T,2,0))</f>
        <v/>
      </c>
      <c r="E3491" s="365" t="str">
        <f>IF(G3491="","",VLOOKUP(G3491,номенклатури!R:T,3,0))</f>
        <v/>
      </c>
      <c r="F3491" s="159" t="str">
        <f>IF(G3491="","",IF(ISERROR(VLOOKUP(G3491,номенклатури!V:V,1,0)),E3491*H3491,E3491*I3491))</f>
        <v/>
      </c>
      <c r="G3491" s="14"/>
      <c r="H3491" s="15"/>
      <c r="I3491" s="15"/>
      <c r="J3491" s="15"/>
      <c r="K3491" s="15"/>
      <c r="L3491" s="217"/>
      <c r="M3491" s="22"/>
      <c r="N3491" s="119" t="str">
        <f>IF(G3491="","",VLOOKUP(G3491,номенклатури!R:U,4,0))</f>
        <v/>
      </c>
      <c r="O3491" s="119" t="str">
        <f>IF(M3491="","",VLOOKUP(M3491,'14'!D:D,1,0))</f>
        <v/>
      </c>
    </row>
    <row r="3492" spans="1:15" ht="12.75" customHeight="1" x14ac:dyDescent="0.2">
      <c r="A3492" s="36" t="str">
        <f>'0'!$A$4</f>
        <v>………………..</v>
      </c>
      <c r="B3492" s="37">
        <f>'0'!$A$2</f>
        <v>46112</v>
      </c>
      <c r="C3492" s="37" t="s">
        <v>1243</v>
      </c>
      <c r="D3492" s="119" t="str">
        <f>IF(G3492="","",VLOOKUP(G3492,номенклатури!R:T,2,0))</f>
        <v/>
      </c>
      <c r="E3492" s="365" t="str">
        <f>IF(G3492="","",VLOOKUP(G3492,номенклатури!R:T,3,0))</f>
        <v/>
      </c>
      <c r="F3492" s="159" t="str">
        <f>IF(G3492="","",IF(ISERROR(VLOOKUP(G3492,номенклатури!V:V,1,0)),E3492*H3492,E3492*I3492))</f>
        <v/>
      </c>
      <c r="G3492" s="14"/>
      <c r="H3492" s="15"/>
      <c r="I3492" s="15"/>
      <c r="J3492" s="15"/>
      <c r="K3492" s="15"/>
      <c r="L3492" s="217"/>
      <c r="M3492" s="22"/>
      <c r="N3492" s="119" t="str">
        <f>IF(G3492="","",VLOOKUP(G3492,номенклатури!R:U,4,0))</f>
        <v/>
      </c>
      <c r="O3492" s="119" t="str">
        <f>IF(M3492="","",VLOOKUP(M3492,'14'!D:D,1,0))</f>
        <v/>
      </c>
    </row>
    <row r="3493" spans="1:15" ht="12.75" customHeight="1" x14ac:dyDescent="0.2">
      <c r="A3493" s="36" t="str">
        <f>'0'!$A$4</f>
        <v>………………..</v>
      </c>
      <c r="B3493" s="37">
        <f>'0'!$A$2</f>
        <v>46112</v>
      </c>
      <c r="C3493" s="37" t="s">
        <v>1243</v>
      </c>
      <c r="D3493" s="119" t="str">
        <f>IF(G3493="","",VLOOKUP(G3493,номенклатури!R:T,2,0))</f>
        <v/>
      </c>
      <c r="E3493" s="365" t="str">
        <f>IF(G3493="","",VLOOKUP(G3493,номенклатури!R:T,3,0))</f>
        <v/>
      </c>
      <c r="F3493" s="159" t="str">
        <f>IF(G3493="","",IF(ISERROR(VLOOKUP(G3493,номенклатури!V:V,1,0)),E3493*H3493,E3493*I3493))</f>
        <v/>
      </c>
      <c r="G3493" s="14"/>
      <c r="H3493" s="15"/>
      <c r="I3493" s="15"/>
      <c r="J3493" s="15"/>
      <c r="K3493" s="15"/>
      <c r="L3493" s="217"/>
      <c r="M3493" s="22"/>
      <c r="N3493" s="119" t="str">
        <f>IF(G3493="","",VLOOKUP(G3493,номенклатури!R:U,4,0))</f>
        <v/>
      </c>
      <c r="O3493" s="119" t="str">
        <f>IF(M3493="","",VLOOKUP(M3493,'14'!D:D,1,0))</f>
        <v/>
      </c>
    </row>
    <row r="3494" spans="1:15" ht="12.75" customHeight="1" x14ac:dyDescent="0.2">
      <c r="A3494" s="36" t="str">
        <f>'0'!$A$4</f>
        <v>………………..</v>
      </c>
      <c r="B3494" s="37">
        <f>'0'!$A$2</f>
        <v>46112</v>
      </c>
      <c r="C3494" s="37" t="s">
        <v>1243</v>
      </c>
      <c r="D3494" s="119" t="str">
        <f>IF(G3494="","",VLOOKUP(G3494,номенклатури!R:T,2,0))</f>
        <v/>
      </c>
      <c r="E3494" s="365" t="str">
        <f>IF(G3494="","",VLOOKUP(G3494,номенклатури!R:T,3,0))</f>
        <v/>
      </c>
      <c r="F3494" s="159" t="str">
        <f>IF(G3494="","",IF(ISERROR(VLOOKUP(G3494,номенклатури!V:V,1,0)),E3494*H3494,E3494*I3494))</f>
        <v/>
      </c>
      <c r="G3494" s="14"/>
      <c r="H3494" s="15"/>
      <c r="I3494" s="15"/>
      <c r="J3494" s="15"/>
      <c r="K3494" s="15"/>
      <c r="L3494" s="217"/>
      <c r="M3494" s="22"/>
      <c r="N3494" s="119" t="str">
        <f>IF(G3494="","",VLOOKUP(G3494,номенклатури!R:U,4,0))</f>
        <v/>
      </c>
      <c r="O3494" s="119" t="str">
        <f>IF(M3494="","",VLOOKUP(M3494,'14'!D:D,1,0))</f>
        <v/>
      </c>
    </row>
    <row r="3495" spans="1:15" ht="12.75" customHeight="1" x14ac:dyDescent="0.2">
      <c r="A3495" s="36" t="str">
        <f>'0'!$A$4</f>
        <v>………………..</v>
      </c>
      <c r="B3495" s="37">
        <f>'0'!$A$2</f>
        <v>46112</v>
      </c>
      <c r="C3495" s="37" t="s">
        <v>1243</v>
      </c>
      <c r="D3495" s="119" t="str">
        <f>IF(G3495="","",VLOOKUP(G3495,номенклатури!R:T,2,0))</f>
        <v/>
      </c>
      <c r="E3495" s="365" t="str">
        <f>IF(G3495="","",VLOOKUP(G3495,номенклатури!R:T,3,0))</f>
        <v/>
      </c>
      <c r="F3495" s="159" t="str">
        <f>IF(G3495="","",IF(ISERROR(VLOOKUP(G3495,номенклатури!V:V,1,0)),E3495*H3495,E3495*I3495))</f>
        <v/>
      </c>
      <c r="G3495" s="14"/>
      <c r="H3495" s="15"/>
      <c r="I3495" s="15"/>
      <c r="J3495" s="15"/>
      <c r="K3495" s="15"/>
      <c r="L3495" s="217"/>
      <c r="M3495" s="22"/>
      <c r="N3495" s="119" t="str">
        <f>IF(G3495="","",VLOOKUP(G3495,номенклатури!R:U,4,0))</f>
        <v/>
      </c>
      <c r="O3495" s="119" t="str">
        <f>IF(M3495="","",VLOOKUP(M3495,'14'!D:D,1,0))</f>
        <v/>
      </c>
    </row>
    <row r="3496" spans="1:15" ht="12.75" customHeight="1" x14ac:dyDescent="0.2">
      <c r="A3496" s="36" t="str">
        <f>'0'!$A$4</f>
        <v>………………..</v>
      </c>
      <c r="B3496" s="37">
        <f>'0'!$A$2</f>
        <v>46112</v>
      </c>
      <c r="C3496" s="37" t="s">
        <v>1243</v>
      </c>
      <c r="D3496" s="119" t="str">
        <f>IF(G3496="","",VLOOKUP(G3496,номенклатури!R:T,2,0))</f>
        <v/>
      </c>
      <c r="E3496" s="365" t="str">
        <f>IF(G3496="","",VLOOKUP(G3496,номенклатури!R:T,3,0))</f>
        <v/>
      </c>
      <c r="F3496" s="159" t="str">
        <f>IF(G3496="","",IF(ISERROR(VLOOKUP(G3496,номенклатури!V:V,1,0)),E3496*H3496,E3496*I3496))</f>
        <v/>
      </c>
      <c r="G3496" s="14"/>
      <c r="H3496" s="15"/>
      <c r="I3496" s="15"/>
      <c r="J3496" s="15"/>
      <c r="K3496" s="15"/>
      <c r="L3496" s="217"/>
      <c r="M3496" s="22"/>
      <c r="N3496" s="119" t="str">
        <f>IF(G3496="","",VLOOKUP(G3496,номенклатури!R:U,4,0))</f>
        <v/>
      </c>
      <c r="O3496" s="119" t="str">
        <f>IF(M3496="","",VLOOKUP(M3496,'14'!D:D,1,0))</f>
        <v/>
      </c>
    </row>
    <row r="3497" spans="1:15" ht="12.75" customHeight="1" x14ac:dyDescent="0.2">
      <c r="A3497" s="36" t="str">
        <f>'0'!$A$4</f>
        <v>………………..</v>
      </c>
      <c r="B3497" s="37">
        <f>'0'!$A$2</f>
        <v>46112</v>
      </c>
      <c r="C3497" s="37" t="s">
        <v>1243</v>
      </c>
      <c r="D3497" s="119" t="str">
        <f>IF(G3497="","",VLOOKUP(G3497,номенклатури!R:T,2,0))</f>
        <v/>
      </c>
      <c r="E3497" s="365" t="str">
        <f>IF(G3497="","",VLOOKUP(G3497,номенклатури!R:T,3,0))</f>
        <v/>
      </c>
      <c r="F3497" s="159" t="str">
        <f>IF(G3497="","",IF(ISERROR(VLOOKUP(G3497,номенклатури!V:V,1,0)),E3497*H3497,E3497*I3497))</f>
        <v/>
      </c>
      <c r="G3497" s="14"/>
      <c r="H3497" s="15"/>
      <c r="I3497" s="15"/>
      <c r="J3497" s="15"/>
      <c r="K3497" s="15"/>
      <c r="L3497" s="217"/>
      <c r="M3497" s="22"/>
      <c r="N3497" s="119" t="str">
        <f>IF(G3497="","",VLOOKUP(G3497,номенклатури!R:U,4,0))</f>
        <v/>
      </c>
      <c r="O3497" s="119" t="str">
        <f>IF(M3497="","",VLOOKUP(M3497,'14'!D:D,1,0))</f>
        <v/>
      </c>
    </row>
    <row r="3498" spans="1:15" ht="12.75" customHeight="1" x14ac:dyDescent="0.2">
      <c r="A3498" s="36" t="str">
        <f>'0'!$A$4</f>
        <v>………………..</v>
      </c>
      <c r="B3498" s="37">
        <f>'0'!$A$2</f>
        <v>46112</v>
      </c>
      <c r="C3498" s="37" t="s">
        <v>1243</v>
      </c>
      <c r="D3498" s="119" t="str">
        <f>IF(G3498="","",VLOOKUP(G3498,номенклатури!R:T,2,0))</f>
        <v/>
      </c>
      <c r="E3498" s="365" t="str">
        <f>IF(G3498="","",VLOOKUP(G3498,номенклатури!R:T,3,0))</f>
        <v/>
      </c>
      <c r="F3498" s="159" t="str">
        <f>IF(G3498="","",IF(ISERROR(VLOOKUP(G3498,номенклатури!V:V,1,0)),E3498*H3498,E3498*I3498))</f>
        <v/>
      </c>
      <c r="G3498" s="14"/>
      <c r="H3498" s="15"/>
      <c r="I3498" s="15"/>
      <c r="J3498" s="15"/>
      <c r="K3498" s="15"/>
      <c r="L3498" s="217"/>
      <c r="M3498" s="22"/>
      <c r="N3498" s="119" t="str">
        <f>IF(G3498="","",VLOOKUP(G3498,номенклатури!R:U,4,0))</f>
        <v/>
      </c>
      <c r="O3498" s="119" t="str">
        <f>IF(M3498="","",VLOOKUP(M3498,'14'!D:D,1,0))</f>
        <v/>
      </c>
    </row>
    <row r="3499" spans="1:15" ht="12.75" customHeight="1" x14ac:dyDescent="0.2">
      <c r="A3499" s="36" t="str">
        <f>'0'!$A$4</f>
        <v>………………..</v>
      </c>
      <c r="B3499" s="37">
        <f>'0'!$A$2</f>
        <v>46112</v>
      </c>
      <c r="C3499" s="37" t="s">
        <v>1243</v>
      </c>
      <c r="D3499" s="119" t="str">
        <f>IF(G3499="","",VLOOKUP(G3499,номенклатури!R:T,2,0))</f>
        <v/>
      </c>
      <c r="E3499" s="365" t="str">
        <f>IF(G3499="","",VLOOKUP(G3499,номенклатури!R:T,3,0))</f>
        <v/>
      </c>
      <c r="F3499" s="159" t="str">
        <f>IF(G3499="","",IF(ISERROR(VLOOKUP(G3499,номенклатури!V:V,1,0)),E3499*H3499,E3499*I3499))</f>
        <v/>
      </c>
      <c r="G3499" s="14"/>
      <c r="H3499" s="15"/>
      <c r="I3499" s="15"/>
      <c r="J3499" s="15"/>
      <c r="K3499" s="15"/>
      <c r="L3499" s="217"/>
      <c r="M3499" s="22"/>
      <c r="N3499" s="119" t="str">
        <f>IF(G3499="","",VLOOKUP(G3499,номенклатури!R:U,4,0))</f>
        <v/>
      </c>
      <c r="O3499" s="119" t="str">
        <f>IF(M3499="","",VLOOKUP(M3499,'14'!D:D,1,0))</f>
        <v/>
      </c>
    </row>
    <row r="3500" spans="1:15" ht="12.75" customHeight="1" x14ac:dyDescent="0.2">
      <c r="A3500" s="36" t="str">
        <f>'0'!$A$4</f>
        <v>………………..</v>
      </c>
      <c r="B3500" s="37">
        <f>'0'!$A$2</f>
        <v>46112</v>
      </c>
      <c r="C3500" s="37" t="s">
        <v>1243</v>
      </c>
      <c r="D3500" s="119" t="str">
        <f>IF(G3500="","",VLOOKUP(G3500,номенклатури!R:T,2,0))</f>
        <v/>
      </c>
      <c r="E3500" s="365" t="str">
        <f>IF(G3500="","",VLOOKUP(G3500,номенклатури!R:T,3,0))</f>
        <v/>
      </c>
      <c r="F3500" s="159" t="str">
        <f>IF(G3500="","",IF(ISERROR(VLOOKUP(G3500,номенклатури!V:V,1,0)),E3500*H3500,E3500*I3500))</f>
        <v/>
      </c>
      <c r="G3500" s="14"/>
      <c r="H3500" s="15"/>
      <c r="I3500" s="15"/>
      <c r="J3500" s="15"/>
      <c r="K3500" s="15"/>
      <c r="L3500" s="217"/>
      <c r="M3500" s="22"/>
      <c r="N3500" s="119" t="str">
        <f>IF(G3500="","",VLOOKUP(G3500,номенклатури!R:U,4,0))</f>
        <v/>
      </c>
      <c r="O3500" s="119" t="str">
        <f>IF(M3500="","",VLOOKUP(M3500,'14'!D:D,1,0))</f>
        <v/>
      </c>
    </row>
    <row r="3501" spans="1:15" ht="12.75" customHeight="1" x14ac:dyDescent="0.2">
      <c r="A3501" s="36" t="str">
        <f>'0'!$A$4</f>
        <v>………………..</v>
      </c>
      <c r="B3501" s="37">
        <f>'0'!$A$2</f>
        <v>46112</v>
      </c>
      <c r="C3501" s="37" t="s">
        <v>1243</v>
      </c>
      <c r="D3501" s="119" t="str">
        <f>IF(G3501="","",VLOOKUP(G3501,номенклатури!R:T,2,0))</f>
        <v/>
      </c>
      <c r="E3501" s="365" t="str">
        <f>IF(G3501="","",VLOOKUP(G3501,номенклатури!R:T,3,0))</f>
        <v/>
      </c>
      <c r="F3501" s="159" t="str">
        <f>IF(G3501="","",IF(ISERROR(VLOOKUP(G3501,номенклатури!V:V,1,0)),E3501*H3501,E3501*I3501))</f>
        <v/>
      </c>
      <c r="G3501" s="14"/>
      <c r="H3501" s="15"/>
      <c r="I3501" s="15"/>
      <c r="J3501" s="15"/>
      <c r="K3501" s="15"/>
      <c r="L3501" s="217"/>
      <c r="M3501" s="22"/>
      <c r="N3501" s="119" t="str">
        <f>IF(G3501="","",VLOOKUP(G3501,номенклатури!R:U,4,0))</f>
        <v/>
      </c>
      <c r="O3501" s="119" t="str">
        <f>IF(M3501="","",VLOOKUP(M3501,'14'!D:D,1,0))</f>
        <v/>
      </c>
    </row>
    <row r="3502" spans="1:15" ht="12.75" customHeight="1" x14ac:dyDescent="0.2">
      <c r="A3502" s="36" t="str">
        <f>'0'!$A$4</f>
        <v>………………..</v>
      </c>
      <c r="B3502" s="37">
        <f>'0'!$A$2</f>
        <v>46112</v>
      </c>
      <c r="C3502" s="37" t="s">
        <v>1243</v>
      </c>
      <c r="D3502" s="119" t="str">
        <f>IF(G3502="","",VLOOKUP(G3502,номенклатури!R:T,2,0))</f>
        <v/>
      </c>
      <c r="E3502" s="365" t="str">
        <f>IF(G3502="","",VLOOKUP(G3502,номенклатури!R:T,3,0))</f>
        <v/>
      </c>
      <c r="F3502" s="159" t="str">
        <f>IF(G3502="","",IF(ISERROR(VLOOKUP(G3502,номенклатури!V:V,1,0)),E3502*H3502,E3502*I3502))</f>
        <v/>
      </c>
      <c r="G3502" s="14"/>
      <c r="H3502" s="15"/>
      <c r="I3502" s="15"/>
      <c r="J3502" s="15"/>
      <c r="K3502" s="15"/>
      <c r="L3502" s="217"/>
      <c r="M3502" s="22"/>
      <c r="N3502" s="119" t="str">
        <f>IF(G3502="","",VLOOKUP(G3502,номенклатури!R:U,4,0))</f>
        <v/>
      </c>
      <c r="O3502" s="119" t="str">
        <f>IF(M3502="","",VLOOKUP(M3502,'14'!D:D,1,0))</f>
        <v/>
      </c>
    </row>
    <row r="3503" spans="1:15" ht="12.75" customHeight="1" x14ac:dyDescent="0.2">
      <c r="A3503" s="36" t="str">
        <f>'0'!$A$4</f>
        <v>………………..</v>
      </c>
      <c r="B3503" s="37">
        <f>'0'!$A$2</f>
        <v>46112</v>
      </c>
      <c r="C3503" s="37" t="s">
        <v>1243</v>
      </c>
      <c r="D3503" s="119" t="str">
        <f>IF(G3503="","",VLOOKUP(G3503,номенклатури!R:T,2,0))</f>
        <v/>
      </c>
      <c r="E3503" s="365" t="str">
        <f>IF(G3503="","",VLOOKUP(G3503,номенклатури!R:T,3,0))</f>
        <v/>
      </c>
      <c r="F3503" s="159" t="str">
        <f>IF(G3503="","",IF(ISERROR(VLOOKUP(G3503,номенклатури!V:V,1,0)),E3503*H3503,E3503*I3503))</f>
        <v/>
      </c>
      <c r="G3503" s="14"/>
      <c r="H3503" s="15"/>
      <c r="I3503" s="15"/>
      <c r="J3503" s="15"/>
      <c r="K3503" s="15"/>
      <c r="L3503" s="217"/>
      <c r="M3503" s="22"/>
      <c r="N3503" s="119" t="str">
        <f>IF(G3503="","",VLOOKUP(G3503,номенклатури!R:U,4,0))</f>
        <v/>
      </c>
      <c r="O3503" s="119" t="str">
        <f>IF(M3503="","",VLOOKUP(M3503,'14'!D:D,1,0))</f>
        <v/>
      </c>
    </row>
    <row r="3504" spans="1:15" ht="12.75" customHeight="1" x14ac:dyDescent="0.2">
      <c r="A3504" s="36" t="str">
        <f>'0'!$A$4</f>
        <v>………………..</v>
      </c>
      <c r="B3504" s="37">
        <f>'0'!$A$2</f>
        <v>46112</v>
      </c>
      <c r="C3504" s="37" t="s">
        <v>1243</v>
      </c>
      <c r="D3504" s="119" t="str">
        <f>IF(G3504="","",VLOOKUP(G3504,номенклатури!R:T,2,0))</f>
        <v/>
      </c>
      <c r="E3504" s="365" t="str">
        <f>IF(G3504="","",VLOOKUP(G3504,номенклатури!R:T,3,0))</f>
        <v/>
      </c>
      <c r="F3504" s="159" t="str">
        <f>IF(G3504="","",IF(ISERROR(VLOOKUP(G3504,номенклатури!V:V,1,0)),E3504*H3504,E3504*I3504))</f>
        <v/>
      </c>
      <c r="G3504" s="14"/>
      <c r="H3504" s="15"/>
      <c r="I3504" s="15"/>
      <c r="J3504" s="15"/>
      <c r="K3504" s="15"/>
      <c r="L3504" s="217"/>
      <c r="M3504" s="22"/>
      <c r="N3504" s="119" t="str">
        <f>IF(G3504="","",VLOOKUP(G3504,номенклатури!R:U,4,0))</f>
        <v/>
      </c>
      <c r="O3504" s="119" t="str">
        <f>IF(M3504="","",VLOOKUP(M3504,'14'!D:D,1,0))</f>
        <v/>
      </c>
    </row>
    <row r="3505" spans="1:15" ht="12.75" customHeight="1" x14ac:dyDescent="0.2">
      <c r="A3505" s="36" t="str">
        <f>'0'!$A$4</f>
        <v>………………..</v>
      </c>
      <c r="B3505" s="37">
        <f>'0'!$A$2</f>
        <v>46112</v>
      </c>
      <c r="C3505" s="37" t="s">
        <v>1243</v>
      </c>
      <c r="D3505" s="119" t="str">
        <f>IF(G3505="","",VLOOKUP(G3505,номенклатури!R:T,2,0))</f>
        <v/>
      </c>
      <c r="E3505" s="365" t="str">
        <f>IF(G3505="","",VLOOKUP(G3505,номенклатури!R:T,3,0))</f>
        <v/>
      </c>
      <c r="F3505" s="159" t="str">
        <f>IF(G3505="","",IF(ISERROR(VLOOKUP(G3505,номенклатури!V:V,1,0)),E3505*H3505,E3505*I3505))</f>
        <v/>
      </c>
      <c r="G3505" s="14"/>
      <c r="H3505" s="15"/>
      <c r="I3505" s="15"/>
      <c r="J3505" s="15"/>
      <c r="K3505" s="15"/>
      <c r="L3505" s="217"/>
      <c r="M3505" s="22"/>
      <c r="N3505" s="119" t="str">
        <f>IF(G3505="","",VLOOKUP(G3505,номенклатури!R:U,4,0))</f>
        <v/>
      </c>
      <c r="O3505" s="119" t="str">
        <f>IF(M3505="","",VLOOKUP(M3505,'14'!D:D,1,0))</f>
        <v/>
      </c>
    </row>
    <row r="3506" spans="1:15" ht="12.75" customHeight="1" x14ac:dyDescent="0.2">
      <c r="A3506" s="36" t="str">
        <f>'0'!$A$4</f>
        <v>………………..</v>
      </c>
      <c r="B3506" s="37">
        <f>'0'!$A$2</f>
        <v>46112</v>
      </c>
      <c r="C3506" s="37" t="s">
        <v>1243</v>
      </c>
      <c r="D3506" s="119" t="str">
        <f>IF(G3506="","",VLOOKUP(G3506,номенклатури!R:T,2,0))</f>
        <v/>
      </c>
      <c r="E3506" s="365" t="str">
        <f>IF(G3506="","",VLOOKUP(G3506,номенклатури!R:T,3,0))</f>
        <v/>
      </c>
      <c r="F3506" s="159" t="str">
        <f>IF(G3506="","",IF(ISERROR(VLOOKUP(G3506,номенклатури!V:V,1,0)),E3506*H3506,E3506*I3506))</f>
        <v/>
      </c>
      <c r="G3506" s="14"/>
      <c r="H3506" s="15"/>
      <c r="I3506" s="15"/>
      <c r="J3506" s="15"/>
      <c r="K3506" s="15"/>
      <c r="L3506" s="217"/>
      <c r="M3506" s="22"/>
      <c r="N3506" s="119" t="str">
        <f>IF(G3506="","",VLOOKUP(G3506,номенклатури!R:U,4,0))</f>
        <v/>
      </c>
      <c r="O3506" s="119" t="str">
        <f>IF(M3506="","",VLOOKUP(M3506,'14'!D:D,1,0))</f>
        <v/>
      </c>
    </row>
    <row r="3507" spans="1:15" ht="12.75" customHeight="1" x14ac:dyDescent="0.2">
      <c r="A3507" s="36" t="str">
        <f>'0'!$A$4</f>
        <v>………………..</v>
      </c>
      <c r="B3507" s="37">
        <f>'0'!$A$2</f>
        <v>46112</v>
      </c>
      <c r="C3507" s="37" t="s">
        <v>1243</v>
      </c>
      <c r="D3507" s="119" t="str">
        <f>IF(G3507="","",VLOOKUP(G3507,номенклатури!R:T,2,0))</f>
        <v/>
      </c>
      <c r="E3507" s="365" t="str">
        <f>IF(G3507="","",VLOOKUP(G3507,номенклатури!R:T,3,0))</f>
        <v/>
      </c>
      <c r="F3507" s="159" t="str">
        <f>IF(G3507="","",IF(ISERROR(VLOOKUP(G3507,номенклатури!V:V,1,0)),E3507*H3507,E3507*I3507))</f>
        <v/>
      </c>
      <c r="G3507" s="14"/>
      <c r="H3507" s="15"/>
      <c r="I3507" s="15"/>
      <c r="J3507" s="15"/>
      <c r="K3507" s="15"/>
      <c r="L3507" s="217"/>
      <c r="M3507" s="22"/>
      <c r="N3507" s="119" t="str">
        <f>IF(G3507="","",VLOOKUP(G3507,номенклатури!R:U,4,0))</f>
        <v/>
      </c>
      <c r="O3507" s="119" t="str">
        <f>IF(M3507="","",VLOOKUP(M3507,'14'!D:D,1,0))</f>
        <v/>
      </c>
    </row>
    <row r="3508" spans="1:15" ht="12.75" customHeight="1" x14ac:dyDescent="0.2">
      <c r="A3508" s="36" t="str">
        <f>'0'!$A$4</f>
        <v>………………..</v>
      </c>
      <c r="B3508" s="37">
        <f>'0'!$A$2</f>
        <v>46112</v>
      </c>
      <c r="C3508" s="37" t="s">
        <v>1243</v>
      </c>
      <c r="D3508" s="119" t="str">
        <f>IF(G3508="","",VLOOKUP(G3508,номенклатури!R:T,2,0))</f>
        <v/>
      </c>
      <c r="E3508" s="365" t="str">
        <f>IF(G3508="","",VLOOKUP(G3508,номенклатури!R:T,3,0))</f>
        <v/>
      </c>
      <c r="F3508" s="159" t="str">
        <f>IF(G3508="","",IF(ISERROR(VLOOKUP(G3508,номенклатури!V:V,1,0)),E3508*H3508,E3508*I3508))</f>
        <v/>
      </c>
      <c r="G3508" s="14"/>
      <c r="H3508" s="15"/>
      <c r="I3508" s="15"/>
      <c r="J3508" s="15"/>
      <c r="K3508" s="15"/>
      <c r="L3508" s="217"/>
      <c r="M3508" s="22"/>
      <c r="N3508" s="119" t="str">
        <f>IF(G3508="","",VLOOKUP(G3508,номенклатури!R:U,4,0))</f>
        <v/>
      </c>
      <c r="O3508" s="119" t="str">
        <f>IF(M3508="","",VLOOKUP(M3508,'14'!D:D,1,0))</f>
        <v/>
      </c>
    </row>
    <row r="3509" spans="1:15" ht="12.75" customHeight="1" x14ac:dyDescent="0.2">
      <c r="A3509" s="36" t="str">
        <f>'0'!$A$4</f>
        <v>………………..</v>
      </c>
      <c r="B3509" s="37">
        <f>'0'!$A$2</f>
        <v>46112</v>
      </c>
      <c r="C3509" s="37" t="s">
        <v>1243</v>
      </c>
      <c r="D3509" s="119" t="str">
        <f>IF(G3509="","",VLOOKUP(G3509,номенклатури!R:T,2,0))</f>
        <v/>
      </c>
      <c r="E3509" s="365" t="str">
        <f>IF(G3509="","",VLOOKUP(G3509,номенклатури!R:T,3,0))</f>
        <v/>
      </c>
      <c r="F3509" s="159" t="str">
        <f>IF(G3509="","",IF(ISERROR(VLOOKUP(G3509,номенклатури!V:V,1,0)),E3509*H3509,E3509*I3509))</f>
        <v/>
      </c>
      <c r="G3509" s="14"/>
      <c r="H3509" s="15"/>
      <c r="I3509" s="15"/>
      <c r="J3509" s="15"/>
      <c r="K3509" s="15"/>
      <c r="L3509" s="217"/>
      <c r="M3509" s="22"/>
      <c r="N3509" s="119" t="str">
        <f>IF(G3509="","",VLOOKUP(G3509,номенклатури!R:U,4,0))</f>
        <v/>
      </c>
      <c r="O3509" s="119" t="str">
        <f>IF(M3509="","",VLOOKUP(M3509,'14'!D:D,1,0))</f>
        <v/>
      </c>
    </row>
    <row r="3510" spans="1:15" ht="12.75" customHeight="1" x14ac:dyDescent="0.2">
      <c r="A3510" s="36" t="str">
        <f>'0'!$A$4</f>
        <v>………………..</v>
      </c>
      <c r="B3510" s="37">
        <f>'0'!$A$2</f>
        <v>46112</v>
      </c>
      <c r="C3510" s="37" t="s">
        <v>1243</v>
      </c>
      <c r="D3510" s="119" t="str">
        <f>IF(G3510="","",VLOOKUP(G3510,номенклатури!R:T,2,0))</f>
        <v/>
      </c>
      <c r="E3510" s="365" t="str">
        <f>IF(G3510="","",VLOOKUP(G3510,номенклатури!R:T,3,0))</f>
        <v/>
      </c>
      <c r="F3510" s="159" t="str">
        <f>IF(G3510="","",IF(ISERROR(VLOOKUP(G3510,номенклатури!V:V,1,0)),E3510*H3510,E3510*I3510))</f>
        <v/>
      </c>
      <c r="G3510" s="14"/>
      <c r="H3510" s="15"/>
      <c r="I3510" s="15"/>
      <c r="J3510" s="15"/>
      <c r="K3510" s="15"/>
      <c r="L3510" s="217"/>
      <c r="M3510" s="22"/>
      <c r="N3510" s="119" t="str">
        <f>IF(G3510="","",VLOOKUP(G3510,номенклатури!R:U,4,0))</f>
        <v/>
      </c>
      <c r="O3510" s="119" t="str">
        <f>IF(M3510="","",VLOOKUP(M3510,'14'!D:D,1,0))</f>
        <v/>
      </c>
    </row>
    <row r="3511" spans="1:15" ht="12.75" customHeight="1" x14ac:dyDescent="0.2">
      <c r="A3511" s="36" t="str">
        <f>'0'!$A$4</f>
        <v>………………..</v>
      </c>
      <c r="B3511" s="37">
        <f>'0'!$A$2</f>
        <v>46112</v>
      </c>
      <c r="C3511" s="37" t="s">
        <v>1243</v>
      </c>
      <c r="D3511" s="119" t="str">
        <f>IF(G3511="","",VLOOKUP(G3511,номенклатури!R:T,2,0))</f>
        <v/>
      </c>
      <c r="E3511" s="365" t="str">
        <f>IF(G3511="","",VLOOKUP(G3511,номенклатури!R:T,3,0))</f>
        <v/>
      </c>
      <c r="F3511" s="159" t="str">
        <f>IF(G3511="","",IF(ISERROR(VLOOKUP(G3511,номенклатури!V:V,1,0)),E3511*H3511,E3511*I3511))</f>
        <v/>
      </c>
      <c r="G3511" s="14"/>
      <c r="H3511" s="15"/>
      <c r="I3511" s="15"/>
      <c r="J3511" s="15"/>
      <c r="K3511" s="15"/>
      <c r="L3511" s="217"/>
      <c r="M3511" s="22"/>
      <c r="N3511" s="119" t="str">
        <f>IF(G3511="","",VLOOKUP(G3511,номенклатури!R:U,4,0))</f>
        <v/>
      </c>
      <c r="O3511" s="119" t="str">
        <f>IF(M3511="","",VLOOKUP(M3511,'14'!D:D,1,0))</f>
        <v/>
      </c>
    </row>
    <row r="3512" spans="1:15" ht="12.75" customHeight="1" x14ac:dyDescent="0.2">
      <c r="A3512" s="36" t="str">
        <f>'0'!$A$4</f>
        <v>………………..</v>
      </c>
      <c r="B3512" s="37">
        <f>'0'!$A$2</f>
        <v>46112</v>
      </c>
      <c r="C3512" s="37" t="s">
        <v>1243</v>
      </c>
      <c r="D3512" s="119" t="str">
        <f>IF(G3512="","",VLOOKUP(G3512,номенклатури!R:T,2,0))</f>
        <v/>
      </c>
      <c r="E3512" s="365" t="str">
        <f>IF(G3512="","",VLOOKUP(G3512,номенклатури!R:T,3,0))</f>
        <v/>
      </c>
      <c r="F3512" s="159" t="str">
        <f>IF(G3512="","",IF(ISERROR(VLOOKUP(G3512,номенклатури!V:V,1,0)),E3512*H3512,E3512*I3512))</f>
        <v/>
      </c>
      <c r="G3512" s="14"/>
      <c r="H3512" s="15"/>
      <c r="I3512" s="15"/>
      <c r="J3512" s="15"/>
      <c r="K3512" s="15"/>
      <c r="L3512" s="217"/>
      <c r="M3512" s="22"/>
      <c r="N3512" s="119" t="str">
        <f>IF(G3512="","",VLOOKUP(G3512,номенклатури!R:U,4,0))</f>
        <v/>
      </c>
      <c r="O3512" s="119" t="str">
        <f>IF(M3512="","",VLOOKUP(M3512,'14'!D:D,1,0))</f>
        <v/>
      </c>
    </row>
    <row r="3513" spans="1:15" ht="12.75" customHeight="1" x14ac:dyDescent="0.2">
      <c r="A3513" s="36" t="str">
        <f>'0'!$A$4</f>
        <v>………………..</v>
      </c>
      <c r="B3513" s="37">
        <f>'0'!$A$2</f>
        <v>46112</v>
      </c>
      <c r="C3513" s="37" t="s">
        <v>1243</v>
      </c>
      <c r="D3513" s="119" t="str">
        <f>IF(G3513="","",VLOOKUP(G3513,номенклатури!R:T,2,0))</f>
        <v/>
      </c>
      <c r="E3513" s="365" t="str">
        <f>IF(G3513="","",VLOOKUP(G3513,номенклатури!R:T,3,0))</f>
        <v/>
      </c>
      <c r="F3513" s="159" t="str">
        <f>IF(G3513="","",IF(ISERROR(VLOOKUP(G3513,номенклатури!V:V,1,0)),E3513*H3513,E3513*I3513))</f>
        <v/>
      </c>
      <c r="G3513" s="14"/>
      <c r="H3513" s="15"/>
      <c r="I3513" s="15"/>
      <c r="J3513" s="15"/>
      <c r="K3513" s="15"/>
      <c r="L3513" s="217"/>
      <c r="M3513" s="22"/>
      <c r="N3513" s="119" t="str">
        <f>IF(G3513="","",VLOOKUP(G3513,номенклатури!R:U,4,0))</f>
        <v/>
      </c>
      <c r="O3513" s="119" t="str">
        <f>IF(M3513="","",VLOOKUP(M3513,'14'!D:D,1,0))</f>
        <v/>
      </c>
    </row>
    <row r="3514" spans="1:15" ht="12.75" customHeight="1" x14ac:dyDescent="0.2">
      <c r="A3514" s="36" t="str">
        <f>'0'!$A$4</f>
        <v>………………..</v>
      </c>
      <c r="B3514" s="37">
        <f>'0'!$A$2</f>
        <v>46112</v>
      </c>
      <c r="C3514" s="37" t="s">
        <v>1243</v>
      </c>
      <c r="D3514" s="119" t="str">
        <f>IF(G3514="","",VLOOKUP(G3514,номенклатури!R:T,2,0))</f>
        <v/>
      </c>
      <c r="E3514" s="365" t="str">
        <f>IF(G3514="","",VLOOKUP(G3514,номенклатури!R:T,3,0))</f>
        <v/>
      </c>
      <c r="F3514" s="159" t="str">
        <f>IF(G3514="","",IF(ISERROR(VLOOKUP(G3514,номенклатури!V:V,1,0)),E3514*H3514,E3514*I3514))</f>
        <v/>
      </c>
      <c r="G3514" s="14"/>
      <c r="H3514" s="15"/>
      <c r="I3514" s="15"/>
      <c r="J3514" s="15"/>
      <c r="K3514" s="15"/>
      <c r="L3514" s="217"/>
      <c r="M3514" s="22"/>
      <c r="N3514" s="119" t="str">
        <f>IF(G3514="","",VLOOKUP(G3514,номенклатури!R:U,4,0))</f>
        <v/>
      </c>
      <c r="O3514" s="119" t="str">
        <f>IF(M3514="","",VLOOKUP(M3514,'14'!D:D,1,0))</f>
        <v/>
      </c>
    </row>
    <row r="3515" spans="1:15" ht="12.75" customHeight="1" x14ac:dyDescent="0.2">
      <c r="A3515" s="36" t="str">
        <f>'0'!$A$4</f>
        <v>………………..</v>
      </c>
      <c r="B3515" s="37">
        <f>'0'!$A$2</f>
        <v>46112</v>
      </c>
      <c r="C3515" s="37" t="s">
        <v>1243</v>
      </c>
      <c r="D3515" s="119" t="str">
        <f>IF(G3515="","",VLOOKUP(G3515,номенклатури!R:T,2,0))</f>
        <v/>
      </c>
      <c r="E3515" s="365" t="str">
        <f>IF(G3515="","",VLOOKUP(G3515,номенклатури!R:T,3,0))</f>
        <v/>
      </c>
      <c r="F3515" s="159" t="str">
        <f>IF(G3515="","",IF(ISERROR(VLOOKUP(G3515,номенклатури!V:V,1,0)),E3515*H3515,E3515*I3515))</f>
        <v/>
      </c>
      <c r="G3515" s="14"/>
      <c r="H3515" s="15"/>
      <c r="I3515" s="15"/>
      <c r="J3515" s="15"/>
      <c r="K3515" s="15"/>
      <c r="L3515" s="217"/>
      <c r="M3515" s="22"/>
      <c r="N3515" s="119" t="str">
        <f>IF(G3515="","",VLOOKUP(G3515,номенклатури!R:U,4,0))</f>
        <v/>
      </c>
      <c r="O3515" s="119" t="str">
        <f>IF(M3515="","",VLOOKUP(M3515,'14'!D:D,1,0))</f>
        <v/>
      </c>
    </row>
    <row r="3516" spans="1:15" ht="12.75" customHeight="1" x14ac:dyDescent="0.2">
      <c r="A3516" s="36" t="str">
        <f>'0'!$A$4</f>
        <v>………………..</v>
      </c>
      <c r="B3516" s="37">
        <f>'0'!$A$2</f>
        <v>46112</v>
      </c>
      <c r="C3516" s="37" t="s">
        <v>1243</v>
      </c>
      <c r="D3516" s="119" t="str">
        <f>IF(G3516="","",VLOOKUP(G3516,номенклатури!R:T,2,0))</f>
        <v/>
      </c>
      <c r="E3516" s="365" t="str">
        <f>IF(G3516="","",VLOOKUP(G3516,номенклатури!R:T,3,0))</f>
        <v/>
      </c>
      <c r="F3516" s="159" t="str">
        <f>IF(G3516="","",IF(ISERROR(VLOOKUP(G3516,номенклатури!V:V,1,0)),E3516*H3516,E3516*I3516))</f>
        <v/>
      </c>
      <c r="G3516" s="14"/>
      <c r="H3516" s="15"/>
      <c r="I3516" s="15"/>
      <c r="J3516" s="15"/>
      <c r="K3516" s="15"/>
      <c r="L3516" s="217"/>
      <c r="M3516" s="22"/>
      <c r="N3516" s="119" t="str">
        <f>IF(G3516="","",VLOOKUP(G3516,номенклатури!R:U,4,0))</f>
        <v/>
      </c>
      <c r="O3516" s="119" t="str">
        <f>IF(M3516="","",VLOOKUP(M3516,'14'!D:D,1,0))</f>
        <v/>
      </c>
    </row>
    <row r="3517" spans="1:15" ht="12.75" customHeight="1" x14ac:dyDescent="0.2">
      <c r="A3517" s="36" t="str">
        <f>'0'!$A$4</f>
        <v>………………..</v>
      </c>
      <c r="B3517" s="37">
        <f>'0'!$A$2</f>
        <v>46112</v>
      </c>
      <c r="C3517" s="37" t="s">
        <v>1243</v>
      </c>
      <c r="D3517" s="119" t="str">
        <f>IF(G3517="","",VLOOKUP(G3517,номенклатури!R:T,2,0))</f>
        <v/>
      </c>
      <c r="E3517" s="365" t="str">
        <f>IF(G3517="","",VLOOKUP(G3517,номенклатури!R:T,3,0))</f>
        <v/>
      </c>
      <c r="F3517" s="159" t="str">
        <f>IF(G3517="","",IF(ISERROR(VLOOKUP(G3517,номенклатури!V:V,1,0)),E3517*H3517,E3517*I3517))</f>
        <v/>
      </c>
      <c r="G3517" s="14"/>
      <c r="H3517" s="15"/>
      <c r="I3517" s="15"/>
      <c r="J3517" s="15"/>
      <c r="K3517" s="15"/>
      <c r="L3517" s="217"/>
      <c r="M3517" s="22"/>
      <c r="N3517" s="119" t="str">
        <f>IF(G3517="","",VLOOKUP(G3517,номенклатури!R:U,4,0))</f>
        <v/>
      </c>
      <c r="O3517" s="119" t="str">
        <f>IF(M3517="","",VLOOKUP(M3517,'14'!D:D,1,0))</f>
        <v/>
      </c>
    </row>
    <row r="3518" spans="1:15" ht="12.75" customHeight="1" x14ac:dyDescent="0.2">
      <c r="A3518" s="36" t="str">
        <f>'0'!$A$4</f>
        <v>………………..</v>
      </c>
      <c r="B3518" s="37">
        <f>'0'!$A$2</f>
        <v>46112</v>
      </c>
      <c r="C3518" s="37" t="s">
        <v>1243</v>
      </c>
      <c r="D3518" s="119" t="str">
        <f>IF(G3518="","",VLOOKUP(G3518,номенклатури!R:T,2,0))</f>
        <v/>
      </c>
      <c r="E3518" s="365" t="str">
        <f>IF(G3518="","",VLOOKUP(G3518,номенклатури!R:T,3,0))</f>
        <v/>
      </c>
      <c r="F3518" s="159" t="str">
        <f>IF(G3518="","",IF(ISERROR(VLOOKUP(G3518,номенклатури!V:V,1,0)),E3518*H3518,E3518*I3518))</f>
        <v/>
      </c>
      <c r="G3518" s="14"/>
      <c r="H3518" s="15"/>
      <c r="I3518" s="15"/>
      <c r="J3518" s="15"/>
      <c r="K3518" s="15"/>
      <c r="L3518" s="217"/>
      <c r="M3518" s="22"/>
      <c r="N3518" s="119" t="str">
        <f>IF(G3518="","",VLOOKUP(G3518,номенклатури!R:U,4,0))</f>
        <v/>
      </c>
      <c r="O3518" s="119" t="str">
        <f>IF(M3518="","",VLOOKUP(M3518,'14'!D:D,1,0))</f>
        <v/>
      </c>
    </row>
    <row r="3519" spans="1:15" ht="12.75" customHeight="1" x14ac:dyDescent="0.2">
      <c r="A3519" s="36" t="str">
        <f>'0'!$A$4</f>
        <v>………………..</v>
      </c>
      <c r="B3519" s="37">
        <f>'0'!$A$2</f>
        <v>46112</v>
      </c>
      <c r="C3519" s="37" t="s">
        <v>1243</v>
      </c>
      <c r="D3519" s="119" t="str">
        <f>IF(G3519="","",VLOOKUP(G3519,номенклатури!R:T,2,0))</f>
        <v/>
      </c>
      <c r="E3519" s="365" t="str">
        <f>IF(G3519="","",VLOOKUP(G3519,номенклатури!R:T,3,0))</f>
        <v/>
      </c>
      <c r="F3519" s="159" t="str">
        <f>IF(G3519="","",IF(ISERROR(VLOOKUP(G3519,номенклатури!V:V,1,0)),E3519*H3519,E3519*I3519))</f>
        <v/>
      </c>
      <c r="G3519" s="14"/>
      <c r="H3519" s="15"/>
      <c r="I3519" s="15"/>
      <c r="J3519" s="15"/>
      <c r="K3519" s="15"/>
      <c r="L3519" s="217"/>
      <c r="M3519" s="22"/>
      <c r="N3519" s="119" t="str">
        <f>IF(G3519="","",VLOOKUP(G3519,номенклатури!R:U,4,0))</f>
        <v/>
      </c>
      <c r="O3519" s="119" t="str">
        <f>IF(M3519="","",VLOOKUP(M3519,'14'!D:D,1,0))</f>
        <v/>
      </c>
    </row>
    <row r="3520" spans="1:15" ht="12.75" customHeight="1" x14ac:dyDescent="0.2">
      <c r="A3520" s="36" t="str">
        <f>'0'!$A$4</f>
        <v>………………..</v>
      </c>
      <c r="B3520" s="37">
        <f>'0'!$A$2</f>
        <v>46112</v>
      </c>
      <c r="C3520" s="37" t="s">
        <v>1243</v>
      </c>
      <c r="D3520" s="119" t="str">
        <f>IF(G3520="","",VLOOKUP(G3520,номенклатури!R:T,2,0))</f>
        <v/>
      </c>
      <c r="E3520" s="365" t="str">
        <f>IF(G3520="","",VLOOKUP(G3520,номенклатури!R:T,3,0))</f>
        <v/>
      </c>
      <c r="F3520" s="159" t="str">
        <f>IF(G3520="","",IF(ISERROR(VLOOKUP(G3520,номенклатури!V:V,1,0)),E3520*H3520,E3520*I3520))</f>
        <v/>
      </c>
      <c r="G3520" s="14"/>
      <c r="H3520" s="15"/>
      <c r="I3520" s="15"/>
      <c r="J3520" s="15"/>
      <c r="K3520" s="15"/>
      <c r="L3520" s="217"/>
      <c r="M3520" s="22"/>
      <c r="N3520" s="119" t="str">
        <f>IF(G3520="","",VLOOKUP(G3520,номенклатури!R:U,4,0))</f>
        <v/>
      </c>
      <c r="O3520" s="119" t="str">
        <f>IF(M3520="","",VLOOKUP(M3520,'14'!D:D,1,0))</f>
        <v/>
      </c>
    </row>
    <row r="3521" spans="1:15" ht="12.75" customHeight="1" x14ac:dyDescent="0.2">
      <c r="A3521" s="36" t="str">
        <f>'0'!$A$4</f>
        <v>………………..</v>
      </c>
      <c r="B3521" s="37">
        <f>'0'!$A$2</f>
        <v>46112</v>
      </c>
      <c r="C3521" s="37" t="s">
        <v>1243</v>
      </c>
      <c r="D3521" s="119" t="str">
        <f>IF(G3521="","",VLOOKUP(G3521,номенклатури!R:T,2,0))</f>
        <v/>
      </c>
      <c r="E3521" s="365" t="str">
        <f>IF(G3521="","",VLOOKUP(G3521,номенклатури!R:T,3,0))</f>
        <v/>
      </c>
      <c r="F3521" s="159" t="str">
        <f>IF(G3521="","",IF(ISERROR(VLOOKUP(G3521,номенклатури!V:V,1,0)),E3521*H3521,E3521*I3521))</f>
        <v/>
      </c>
      <c r="G3521" s="14"/>
      <c r="H3521" s="15"/>
      <c r="I3521" s="15"/>
      <c r="J3521" s="15"/>
      <c r="K3521" s="15"/>
      <c r="L3521" s="217"/>
      <c r="M3521" s="22"/>
      <c r="N3521" s="119" t="str">
        <f>IF(G3521="","",VLOOKUP(G3521,номенклатури!R:U,4,0))</f>
        <v/>
      </c>
      <c r="O3521" s="119" t="str">
        <f>IF(M3521="","",VLOOKUP(M3521,'14'!D:D,1,0))</f>
        <v/>
      </c>
    </row>
    <row r="3522" spans="1:15" ht="12.75" customHeight="1" x14ac:dyDescent="0.2">
      <c r="A3522" s="36" t="str">
        <f>'0'!$A$4</f>
        <v>………………..</v>
      </c>
      <c r="B3522" s="37">
        <f>'0'!$A$2</f>
        <v>46112</v>
      </c>
      <c r="C3522" s="37" t="s">
        <v>1243</v>
      </c>
      <c r="D3522" s="119" t="str">
        <f>IF(G3522="","",VLOOKUP(G3522,номенклатури!R:T,2,0))</f>
        <v/>
      </c>
      <c r="E3522" s="365" t="str">
        <f>IF(G3522="","",VLOOKUP(G3522,номенклатури!R:T,3,0))</f>
        <v/>
      </c>
      <c r="F3522" s="159" t="str">
        <f>IF(G3522="","",IF(ISERROR(VLOOKUP(G3522,номенклатури!V:V,1,0)),E3522*H3522,E3522*I3522))</f>
        <v/>
      </c>
      <c r="G3522" s="14"/>
      <c r="H3522" s="15"/>
      <c r="I3522" s="15"/>
      <c r="J3522" s="15"/>
      <c r="K3522" s="15"/>
      <c r="L3522" s="217"/>
      <c r="M3522" s="22"/>
      <c r="N3522" s="119" t="str">
        <f>IF(G3522="","",VLOOKUP(G3522,номенклатури!R:U,4,0))</f>
        <v/>
      </c>
      <c r="O3522" s="119" t="str">
        <f>IF(M3522="","",VLOOKUP(M3522,'14'!D:D,1,0))</f>
        <v/>
      </c>
    </row>
    <row r="3523" spans="1:15" ht="12.75" customHeight="1" x14ac:dyDescent="0.2">
      <c r="A3523" s="36" t="str">
        <f>'0'!$A$4</f>
        <v>………………..</v>
      </c>
      <c r="B3523" s="37">
        <f>'0'!$A$2</f>
        <v>46112</v>
      </c>
      <c r="C3523" s="37" t="s">
        <v>1243</v>
      </c>
      <c r="D3523" s="119" t="str">
        <f>IF(G3523="","",VLOOKUP(G3523,номенклатури!R:T,2,0))</f>
        <v/>
      </c>
      <c r="E3523" s="365" t="str">
        <f>IF(G3523="","",VLOOKUP(G3523,номенклатури!R:T,3,0))</f>
        <v/>
      </c>
      <c r="F3523" s="159" t="str">
        <f>IF(G3523="","",IF(ISERROR(VLOOKUP(G3523,номенклатури!V:V,1,0)),E3523*H3523,E3523*I3523))</f>
        <v/>
      </c>
      <c r="G3523" s="14"/>
      <c r="H3523" s="15"/>
      <c r="I3523" s="15"/>
      <c r="J3523" s="15"/>
      <c r="K3523" s="15"/>
      <c r="L3523" s="217"/>
      <c r="M3523" s="22"/>
      <c r="N3523" s="119" t="str">
        <f>IF(G3523="","",VLOOKUP(G3523,номенклатури!R:U,4,0))</f>
        <v/>
      </c>
      <c r="O3523" s="119" t="str">
        <f>IF(M3523="","",VLOOKUP(M3523,'14'!D:D,1,0))</f>
        <v/>
      </c>
    </row>
    <row r="3524" spans="1:15" ht="12.75" customHeight="1" x14ac:dyDescent="0.2">
      <c r="A3524" s="36" t="str">
        <f>'0'!$A$4</f>
        <v>………………..</v>
      </c>
      <c r="B3524" s="37">
        <f>'0'!$A$2</f>
        <v>46112</v>
      </c>
      <c r="C3524" s="37" t="s">
        <v>1243</v>
      </c>
      <c r="D3524" s="119" t="str">
        <f>IF(G3524="","",VLOOKUP(G3524,номенклатури!R:T,2,0))</f>
        <v/>
      </c>
      <c r="E3524" s="365" t="str">
        <f>IF(G3524="","",VLOOKUP(G3524,номенклатури!R:T,3,0))</f>
        <v/>
      </c>
      <c r="F3524" s="159" t="str">
        <f>IF(G3524="","",IF(ISERROR(VLOOKUP(G3524,номенклатури!V:V,1,0)),E3524*H3524,E3524*I3524))</f>
        <v/>
      </c>
      <c r="G3524" s="14"/>
      <c r="H3524" s="15"/>
      <c r="I3524" s="15"/>
      <c r="J3524" s="15"/>
      <c r="K3524" s="15"/>
      <c r="L3524" s="217"/>
      <c r="M3524" s="22"/>
      <c r="N3524" s="119" t="str">
        <f>IF(G3524="","",VLOOKUP(G3524,номенклатури!R:U,4,0))</f>
        <v/>
      </c>
      <c r="O3524" s="119" t="str">
        <f>IF(M3524="","",VLOOKUP(M3524,'14'!D:D,1,0))</f>
        <v/>
      </c>
    </row>
    <row r="3525" spans="1:15" ht="12.75" customHeight="1" x14ac:dyDescent="0.2">
      <c r="A3525" s="36" t="str">
        <f>'0'!$A$4</f>
        <v>………………..</v>
      </c>
      <c r="B3525" s="37">
        <f>'0'!$A$2</f>
        <v>46112</v>
      </c>
      <c r="C3525" s="37" t="s">
        <v>1243</v>
      </c>
      <c r="D3525" s="119" t="str">
        <f>IF(G3525="","",VLOOKUP(G3525,номенклатури!R:T,2,0))</f>
        <v/>
      </c>
      <c r="E3525" s="365" t="str">
        <f>IF(G3525="","",VLOOKUP(G3525,номенклатури!R:T,3,0))</f>
        <v/>
      </c>
      <c r="F3525" s="159" t="str">
        <f>IF(G3525="","",IF(ISERROR(VLOOKUP(G3525,номенклатури!V:V,1,0)),E3525*H3525,E3525*I3525))</f>
        <v/>
      </c>
      <c r="G3525" s="14"/>
      <c r="H3525" s="15"/>
      <c r="I3525" s="15"/>
      <c r="J3525" s="15"/>
      <c r="K3525" s="15"/>
      <c r="L3525" s="217"/>
      <c r="M3525" s="22"/>
      <c r="N3525" s="119" t="str">
        <f>IF(G3525="","",VLOOKUP(G3525,номенклатури!R:U,4,0))</f>
        <v/>
      </c>
      <c r="O3525" s="119" t="str">
        <f>IF(M3525="","",VLOOKUP(M3525,'14'!D:D,1,0))</f>
        <v/>
      </c>
    </row>
    <row r="3526" spans="1:15" ht="12.75" customHeight="1" x14ac:dyDescent="0.2">
      <c r="A3526" s="36" t="str">
        <f>'0'!$A$4</f>
        <v>………………..</v>
      </c>
      <c r="B3526" s="37">
        <f>'0'!$A$2</f>
        <v>46112</v>
      </c>
      <c r="C3526" s="37" t="s">
        <v>1243</v>
      </c>
      <c r="D3526" s="119" t="str">
        <f>IF(G3526="","",VLOOKUP(G3526,номенклатури!R:T,2,0))</f>
        <v/>
      </c>
      <c r="E3526" s="365" t="str">
        <f>IF(G3526="","",VLOOKUP(G3526,номенклатури!R:T,3,0))</f>
        <v/>
      </c>
      <c r="F3526" s="159" t="str">
        <f>IF(G3526="","",IF(ISERROR(VLOOKUP(G3526,номенклатури!V:V,1,0)),E3526*H3526,E3526*I3526))</f>
        <v/>
      </c>
      <c r="G3526" s="14"/>
      <c r="H3526" s="15"/>
      <c r="I3526" s="15"/>
      <c r="J3526" s="15"/>
      <c r="K3526" s="15"/>
      <c r="L3526" s="217"/>
      <c r="M3526" s="22"/>
      <c r="N3526" s="119" t="str">
        <f>IF(G3526="","",VLOOKUP(G3526,номенклатури!R:U,4,0))</f>
        <v/>
      </c>
      <c r="O3526" s="119" t="str">
        <f>IF(M3526="","",VLOOKUP(M3526,'14'!D:D,1,0))</f>
        <v/>
      </c>
    </row>
    <row r="3527" spans="1:15" ht="12.75" customHeight="1" x14ac:dyDescent="0.2">
      <c r="A3527" s="36" t="str">
        <f>'0'!$A$4</f>
        <v>………………..</v>
      </c>
      <c r="B3527" s="37">
        <f>'0'!$A$2</f>
        <v>46112</v>
      </c>
      <c r="C3527" s="37" t="s">
        <v>1243</v>
      </c>
      <c r="D3527" s="119" t="str">
        <f>IF(G3527="","",VLOOKUP(G3527,номенклатури!R:T,2,0))</f>
        <v/>
      </c>
      <c r="E3527" s="365" t="str">
        <f>IF(G3527="","",VLOOKUP(G3527,номенклатури!R:T,3,0))</f>
        <v/>
      </c>
      <c r="F3527" s="159" t="str">
        <f>IF(G3527="","",IF(ISERROR(VLOOKUP(G3527,номенклатури!V:V,1,0)),E3527*H3527,E3527*I3527))</f>
        <v/>
      </c>
      <c r="G3527" s="14"/>
      <c r="H3527" s="15"/>
      <c r="I3527" s="15"/>
      <c r="J3527" s="15"/>
      <c r="K3527" s="15"/>
      <c r="L3527" s="217"/>
      <c r="M3527" s="22"/>
      <c r="N3527" s="119" t="str">
        <f>IF(G3527="","",VLOOKUP(G3527,номенклатури!R:U,4,0))</f>
        <v/>
      </c>
      <c r="O3527" s="119" t="str">
        <f>IF(M3527="","",VLOOKUP(M3527,'14'!D:D,1,0))</f>
        <v/>
      </c>
    </row>
    <row r="3528" spans="1:15" ht="12.75" customHeight="1" x14ac:dyDescent="0.2">
      <c r="A3528" s="36" t="str">
        <f>'0'!$A$4</f>
        <v>………………..</v>
      </c>
      <c r="B3528" s="37">
        <f>'0'!$A$2</f>
        <v>46112</v>
      </c>
      <c r="C3528" s="37" t="s">
        <v>1243</v>
      </c>
      <c r="D3528" s="119" t="str">
        <f>IF(G3528="","",VLOOKUP(G3528,номенклатури!R:T,2,0))</f>
        <v/>
      </c>
      <c r="E3528" s="365" t="str">
        <f>IF(G3528="","",VLOOKUP(G3528,номенклатури!R:T,3,0))</f>
        <v/>
      </c>
      <c r="F3528" s="159" t="str">
        <f>IF(G3528="","",IF(ISERROR(VLOOKUP(G3528,номенклатури!V:V,1,0)),E3528*H3528,E3528*I3528))</f>
        <v/>
      </c>
      <c r="G3528" s="14"/>
      <c r="H3528" s="15"/>
      <c r="I3528" s="15"/>
      <c r="J3528" s="15"/>
      <c r="K3528" s="15"/>
      <c r="L3528" s="217"/>
      <c r="M3528" s="22"/>
      <c r="N3528" s="119" t="str">
        <f>IF(G3528="","",VLOOKUP(G3528,номенклатури!R:U,4,0))</f>
        <v/>
      </c>
      <c r="O3528" s="119" t="str">
        <f>IF(M3528="","",VLOOKUP(M3528,'14'!D:D,1,0))</f>
        <v/>
      </c>
    </row>
    <row r="3529" spans="1:15" ht="12.75" customHeight="1" x14ac:dyDescent="0.2">
      <c r="A3529" s="36" t="str">
        <f>'0'!$A$4</f>
        <v>………………..</v>
      </c>
      <c r="B3529" s="37">
        <f>'0'!$A$2</f>
        <v>46112</v>
      </c>
      <c r="C3529" s="37" t="s">
        <v>1243</v>
      </c>
      <c r="D3529" s="119" t="str">
        <f>IF(G3529="","",VLOOKUP(G3529,номенклатури!R:T,2,0))</f>
        <v/>
      </c>
      <c r="E3529" s="365" t="str">
        <f>IF(G3529="","",VLOOKUP(G3529,номенклатури!R:T,3,0))</f>
        <v/>
      </c>
      <c r="F3529" s="159" t="str">
        <f>IF(G3529="","",IF(ISERROR(VLOOKUP(G3529,номенклатури!V:V,1,0)),E3529*H3529,E3529*I3529))</f>
        <v/>
      </c>
      <c r="G3529" s="14"/>
      <c r="H3529" s="15"/>
      <c r="I3529" s="15"/>
      <c r="J3529" s="15"/>
      <c r="K3529" s="15"/>
      <c r="L3529" s="217"/>
      <c r="M3529" s="22"/>
      <c r="N3529" s="119" t="str">
        <f>IF(G3529="","",VLOOKUP(G3529,номенклатури!R:U,4,0))</f>
        <v/>
      </c>
      <c r="O3529" s="119" t="str">
        <f>IF(M3529="","",VLOOKUP(M3529,'14'!D:D,1,0))</f>
        <v/>
      </c>
    </row>
    <row r="3530" spans="1:15" ht="12.75" customHeight="1" x14ac:dyDescent="0.2">
      <c r="A3530" s="36" t="str">
        <f>'0'!$A$4</f>
        <v>………………..</v>
      </c>
      <c r="B3530" s="37">
        <f>'0'!$A$2</f>
        <v>46112</v>
      </c>
      <c r="C3530" s="37" t="s">
        <v>1243</v>
      </c>
      <c r="D3530" s="119" t="str">
        <f>IF(G3530="","",VLOOKUP(G3530,номенклатури!R:T,2,0))</f>
        <v/>
      </c>
      <c r="E3530" s="365" t="str">
        <f>IF(G3530="","",VLOOKUP(G3530,номенклатури!R:T,3,0))</f>
        <v/>
      </c>
      <c r="F3530" s="159" t="str">
        <f>IF(G3530="","",IF(ISERROR(VLOOKUP(G3530,номенклатури!V:V,1,0)),E3530*H3530,E3530*I3530))</f>
        <v/>
      </c>
      <c r="G3530" s="14"/>
      <c r="H3530" s="15"/>
      <c r="I3530" s="15"/>
      <c r="J3530" s="15"/>
      <c r="K3530" s="15"/>
      <c r="L3530" s="217"/>
      <c r="M3530" s="22"/>
      <c r="N3530" s="119" t="str">
        <f>IF(G3530="","",VLOOKUP(G3530,номенклатури!R:U,4,0))</f>
        <v/>
      </c>
      <c r="O3530" s="119" t="str">
        <f>IF(M3530="","",VLOOKUP(M3530,'14'!D:D,1,0))</f>
        <v/>
      </c>
    </row>
    <row r="3531" spans="1:15" ht="12.75" customHeight="1" x14ac:dyDescent="0.2">
      <c r="A3531" s="36" t="str">
        <f>'0'!$A$4</f>
        <v>………………..</v>
      </c>
      <c r="B3531" s="37">
        <f>'0'!$A$2</f>
        <v>46112</v>
      </c>
      <c r="C3531" s="37" t="s">
        <v>1243</v>
      </c>
      <c r="D3531" s="119" t="str">
        <f>IF(G3531="","",VLOOKUP(G3531,номенклатури!R:T,2,0))</f>
        <v/>
      </c>
      <c r="E3531" s="365" t="str">
        <f>IF(G3531="","",VLOOKUP(G3531,номенклатури!R:T,3,0))</f>
        <v/>
      </c>
      <c r="F3531" s="159" t="str">
        <f>IF(G3531="","",IF(ISERROR(VLOOKUP(G3531,номенклатури!V:V,1,0)),E3531*H3531,E3531*I3531))</f>
        <v/>
      </c>
      <c r="G3531" s="14"/>
      <c r="H3531" s="15"/>
      <c r="I3531" s="15"/>
      <c r="J3531" s="15"/>
      <c r="K3531" s="15"/>
      <c r="L3531" s="217"/>
      <c r="M3531" s="22"/>
      <c r="N3531" s="119" t="str">
        <f>IF(G3531="","",VLOOKUP(G3531,номенклатури!R:U,4,0))</f>
        <v/>
      </c>
      <c r="O3531" s="119" t="str">
        <f>IF(M3531="","",VLOOKUP(M3531,'14'!D:D,1,0))</f>
        <v/>
      </c>
    </row>
    <row r="3532" spans="1:15" ht="12.75" customHeight="1" x14ac:dyDescent="0.2">
      <c r="A3532" s="36" t="str">
        <f>'0'!$A$4</f>
        <v>………………..</v>
      </c>
      <c r="B3532" s="37">
        <f>'0'!$A$2</f>
        <v>46112</v>
      </c>
      <c r="C3532" s="37" t="s">
        <v>1243</v>
      </c>
      <c r="D3532" s="119" t="str">
        <f>IF(G3532="","",VLOOKUP(G3532,номенклатури!R:T,2,0))</f>
        <v/>
      </c>
      <c r="E3532" s="365" t="str">
        <f>IF(G3532="","",VLOOKUP(G3532,номенклатури!R:T,3,0))</f>
        <v/>
      </c>
      <c r="F3532" s="159" t="str">
        <f>IF(G3532="","",IF(ISERROR(VLOOKUP(G3532,номенклатури!V:V,1,0)),E3532*H3532,E3532*I3532))</f>
        <v/>
      </c>
      <c r="G3532" s="14"/>
      <c r="H3532" s="15"/>
      <c r="I3532" s="15"/>
      <c r="J3532" s="15"/>
      <c r="K3532" s="15"/>
      <c r="L3532" s="217"/>
      <c r="M3532" s="22"/>
      <c r="N3532" s="119" t="str">
        <f>IF(G3532="","",VLOOKUP(G3532,номенклатури!R:U,4,0))</f>
        <v/>
      </c>
      <c r="O3532" s="119" t="str">
        <f>IF(M3532="","",VLOOKUP(M3532,'14'!D:D,1,0))</f>
        <v/>
      </c>
    </row>
    <row r="3533" spans="1:15" ht="12.75" customHeight="1" x14ac:dyDescent="0.2">
      <c r="A3533" s="36" t="str">
        <f>'0'!$A$4</f>
        <v>………………..</v>
      </c>
      <c r="B3533" s="37">
        <f>'0'!$A$2</f>
        <v>46112</v>
      </c>
      <c r="C3533" s="37" t="s">
        <v>1243</v>
      </c>
      <c r="D3533" s="119" t="str">
        <f>IF(G3533="","",VLOOKUP(G3533,номенклатури!R:T,2,0))</f>
        <v/>
      </c>
      <c r="E3533" s="365" t="str">
        <f>IF(G3533="","",VLOOKUP(G3533,номенклатури!R:T,3,0))</f>
        <v/>
      </c>
      <c r="F3533" s="159" t="str">
        <f>IF(G3533="","",IF(ISERROR(VLOOKUP(G3533,номенклатури!V:V,1,0)),E3533*H3533,E3533*I3533))</f>
        <v/>
      </c>
      <c r="G3533" s="14"/>
      <c r="H3533" s="15"/>
      <c r="I3533" s="15"/>
      <c r="J3533" s="15"/>
      <c r="K3533" s="15"/>
      <c r="L3533" s="217"/>
      <c r="M3533" s="22"/>
      <c r="N3533" s="119" t="str">
        <f>IF(G3533="","",VLOOKUP(G3533,номенклатури!R:U,4,0))</f>
        <v/>
      </c>
      <c r="O3533" s="119" t="str">
        <f>IF(M3533="","",VLOOKUP(M3533,'14'!D:D,1,0))</f>
        <v/>
      </c>
    </row>
    <row r="3534" spans="1:15" ht="12.75" customHeight="1" x14ac:dyDescent="0.2">
      <c r="A3534" s="36" t="str">
        <f>'0'!$A$4</f>
        <v>………………..</v>
      </c>
      <c r="B3534" s="37">
        <f>'0'!$A$2</f>
        <v>46112</v>
      </c>
      <c r="C3534" s="37" t="s">
        <v>1243</v>
      </c>
      <c r="D3534" s="119" t="str">
        <f>IF(G3534="","",VLOOKUP(G3534,номенклатури!R:T,2,0))</f>
        <v/>
      </c>
      <c r="E3534" s="365" t="str">
        <f>IF(G3534="","",VLOOKUP(G3534,номенклатури!R:T,3,0))</f>
        <v/>
      </c>
      <c r="F3534" s="159" t="str">
        <f>IF(G3534="","",IF(ISERROR(VLOOKUP(G3534,номенклатури!V:V,1,0)),E3534*H3534,E3534*I3534))</f>
        <v/>
      </c>
      <c r="G3534" s="14"/>
      <c r="H3534" s="15"/>
      <c r="I3534" s="15"/>
      <c r="J3534" s="15"/>
      <c r="K3534" s="15"/>
      <c r="L3534" s="217"/>
      <c r="M3534" s="22"/>
      <c r="N3534" s="119" t="str">
        <f>IF(G3534="","",VLOOKUP(G3534,номенклатури!R:U,4,0))</f>
        <v/>
      </c>
      <c r="O3534" s="119" t="str">
        <f>IF(M3534="","",VLOOKUP(M3534,'14'!D:D,1,0))</f>
        <v/>
      </c>
    </row>
    <row r="3535" spans="1:15" ht="12.75" customHeight="1" x14ac:dyDescent="0.2">
      <c r="A3535" s="36" t="str">
        <f>'0'!$A$4</f>
        <v>………………..</v>
      </c>
      <c r="B3535" s="37">
        <f>'0'!$A$2</f>
        <v>46112</v>
      </c>
      <c r="C3535" s="37" t="s">
        <v>1243</v>
      </c>
      <c r="D3535" s="119" t="str">
        <f>IF(G3535="","",VLOOKUP(G3535,номенклатури!R:T,2,0))</f>
        <v/>
      </c>
      <c r="E3535" s="365" t="str">
        <f>IF(G3535="","",VLOOKUP(G3535,номенклатури!R:T,3,0))</f>
        <v/>
      </c>
      <c r="F3535" s="159" t="str">
        <f>IF(G3535="","",IF(ISERROR(VLOOKUP(G3535,номенклатури!V:V,1,0)),E3535*H3535,E3535*I3535))</f>
        <v/>
      </c>
      <c r="G3535" s="14"/>
      <c r="H3535" s="15"/>
      <c r="I3535" s="15"/>
      <c r="J3535" s="15"/>
      <c r="K3535" s="15"/>
      <c r="L3535" s="217"/>
      <c r="M3535" s="22"/>
      <c r="N3535" s="119" t="str">
        <f>IF(G3535="","",VLOOKUP(G3535,номенклатури!R:U,4,0))</f>
        <v/>
      </c>
      <c r="O3535" s="119" t="str">
        <f>IF(M3535="","",VLOOKUP(M3535,'14'!D:D,1,0))</f>
        <v/>
      </c>
    </row>
    <row r="3536" spans="1:15" ht="12.75" customHeight="1" x14ac:dyDescent="0.2">
      <c r="A3536" s="36" t="str">
        <f>'0'!$A$4</f>
        <v>………………..</v>
      </c>
      <c r="B3536" s="37">
        <f>'0'!$A$2</f>
        <v>46112</v>
      </c>
      <c r="C3536" s="37" t="s">
        <v>1243</v>
      </c>
      <c r="D3536" s="119" t="str">
        <f>IF(G3536="","",VLOOKUP(G3536,номенклатури!R:T,2,0))</f>
        <v/>
      </c>
      <c r="E3536" s="365" t="str">
        <f>IF(G3536="","",VLOOKUP(G3536,номенклатури!R:T,3,0))</f>
        <v/>
      </c>
      <c r="F3536" s="159" t="str">
        <f>IF(G3536="","",IF(ISERROR(VLOOKUP(G3536,номенклатури!V:V,1,0)),E3536*H3536,E3536*I3536))</f>
        <v/>
      </c>
      <c r="G3536" s="14"/>
      <c r="H3536" s="15"/>
      <c r="I3536" s="15"/>
      <c r="J3536" s="15"/>
      <c r="K3536" s="15"/>
      <c r="L3536" s="217"/>
      <c r="M3536" s="22"/>
      <c r="N3536" s="119" t="str">
        <f>IF(G3536="","",VLOOKUP(G3536,номенклатури!R:U,4,0))</f>
        <v/>
      </c>
      <c r="O3536" s="119" t="str">
        <f>IF(M3536="","",VLOOKUP(M3536,'14'!D:D,1,0))</f>
        <v/>
      </c>
    </row>
    <row r="3537" spans="1:15" ht="12.75" customHeight="1" x14ac:dyDescent="0.2">
      <c r="A3537" s="36" t="str">
        <f>'0'!$A$4</f>
        <v>………………..</v>
      </c>
      <c r="B3537" s="37">
        <f>'0'!$A$2</f>
        <v>46112</v>
      </c>
      <c r="C3537" s="37" t="s">
        <v>1243</v>
      </c>
      <c r="D3537" s="119" t="str">
        <f>IF(G3537="","",VLOOKUP(G3537,номенклатури!R:T,2,0))</f>
        <v/>
      </c>
      <c r="E3537" s="365" t="str">
        <f>IF(G3537="","",VLOOKUP(G3537,номенклатури!R:T,3,0))</f>
        <v/>
      </c>
      <c r="F3537" s="159" t="str">
        <f>IF(G3537="","",IF(ISERROR(VLOOKUP(G3537,номенклатури!V:V,1,0)),E3537*H3537,E3537*I3537))</f>
        <v/>
      </c>
      <c r="G3537" s="14"/>
      <c r="H3537" s="15"/>
      <c r="I3537" s="15"/>
      <c r="J3537" s="15"/>
      <c r="K3537" s="15"/>
      <c r="L3537" s="217"/>
      <c r="M3537" s="22"/>
      <c r="N3537" s="119" t="str">
        <f>IF(G3537="","",VLOOKUP(G3537,номенклатури!R:U,4,0))</f>
        <v/>
      </c>
      <c r="O3537" s="119" t="str">
        <f>IF(M3537="","",VLOOKUP(M3537,'14'!D:D,1,0))</f>
        <v/>
      </c>
    </row>
    <row r="3538" spans="1:15" ht="12.75" customHeight="1" x14ac:dyDescent="0.2">
      <c r="A3538" s="36" t="str">
        <f>'0'!$A$4</f>
        <v>………………..</v>
      </c>
      <c r="B3538" s="37">
        <f>'0'!$A$2</f>
        <v>46112</v>
      </c>
      <c r="C3538" s="37" t="s">
        <v>1243</v>
      </c>
      <c r="D3538" s="119" t="str">
        <f>IF(G3538="","",VLOOKUP(G3538,номенклатури!R:T,2,0))</f>
        <v/>
      </c>
      <c r="E3538" s="365" t="str">
        <f>IF(G3538="","",VLOOKUP(G3538,номенклатури!R:T,3,0))</f>
        <v/>
      </c>
      <c r="F3538" s="159" t="str">
        <f>IF(G3538="","",IF(ISERROR(VLOOKUP(G3538,номенклатури!V:V,1,0)),E3538*H3538,E3538*I3538))</f>
        <v/>
      </c>
      <c r="G3538" s="14"/>
      <c r="H3538" s="15"/>
      <c r="I3538" s="15"/>
      <c r="J3538" s="15"/>
      <c r="K3538" s="15"/>
      <c r="L3538" s="217"/>
      <c r="M3538" s="22"/>
      <c r="N3538" s="119" t="str">
        <f>IF(G3538="","",VLOOKUP(G3538,номенклатури!R:U,4,0))</f>
        <v/>
      </c>
      <c r="O3538" s="119" t="str">
        <f>IF(M3538="","",VLOOKUP(M3538,'14'!D:D,1,0))</f>
        <v/>
      </c>
    </row>
    <row r="3539" spans="1:15" ht="12.75" customHeight="1" x14ac:dyDescent="0.2">
      <c r="A3539" s="36" t="str">
        <f>'0'!$A$4</f>
        <v>………………..</v>
      </c>
      <c r="B3539" s="37">
        <f>'0'!$A$2</f>
        <v>46112</v>
      </c>
      <c r="C3539" s="37" t="s">
        <v>1243</v>
      </c>
      <c r="D3539" s="119" t="str">
        <f>IF(G3539="","",VLOOKUP(G3539,номенклатури!R:T,2,0))</f>
        <v/>
      </c>
      <c r="E3539" s="365" t="str">
        <f>IF(G3539="","",VLOOKUP(G3539,номенклатури!R:T,3,0))</f>
        <v/>
      </c>
      <c r="F3539" s="159" t="str">
        <f>IF(G3539="","",IF(ISERROR(VLOOKUP(G3539,номенклатури!V:V,1,0)),E3539*H3539,E3539*I3539))</f>
        <v/>
      </c>
      <c r="G3539" s="14"/>
      <c r="H3539" s="15"/>
      <c r="I3539" s="15"/>
      <c r="J3539" s="15"/>
      <c r="K3539" s="15"/>
      <c r="L3539" s="217"/>
      <c r="M3539" s="22"/>
      <c r="N3539" s="119" t="str">
        <f>IF(G3539="","",VLOOKUP(G3539,номенклатури!R:U,4,0))</f>
        <v/>
      </c>
      <c r="O3539" s="119" t="str">
        <f>IF(M3539="","",VLOOKUP(M3539,'14'!D:D,1,0))</f>
        <v/>
      </c>
    </row>
    <row r="3540" spans="1:15" ht="12.75" customHeight="1" x14ac:dyDescent="0.2">
      <c r="A3540" s="36" t="str">
        <f>'0'!$A$4</f>
        <v>………………..</v>
      </c>
      <c r="B3540" s="37">
        <f>'0'!$A$2</f>
        <v>46112</v>
      </c>
      <c r="C3540" s="37" t="s">
        <v>1243</v>
      </c>
      <c r="D3540" s="119" t="str">
        <f>IF(G3540="","",VLOOKUP(G3540,номенклатури!R:T,2,0))</f>
        <v/>
      </c>
      <c r="E3540" s="365" t="str">
        <f>IF(G3540="","",VLOOKUP(G3540,номенклатури!R:T,3,0))</f>
        <v/>
      </c>
      <c r="F3540" s="159" t="str">
        <f>IF(G3540="","",IF(ISERROR(VLOOKUP(G3540,номенклатури!V:V,1,0)),E3540*H3540,E3540*I3540))</f>
        <v/>
      </c>
      <c r="G3540" s="14"/>
      <c r="H3540" s="15"/>
      <c r="I3540" s="15"/>
      <c r="J3540" s="15"/>
      <c r="K3540" s="15"/>
      <c r="L3540" s="217"/>
      <c r="M3540" s="22"/>
      <c r="N3540" s="119" t="str">
        <f>IF(G3540="","",VLOOKUP(G3540,номенклатури!R:U,4,0))</f>
        <v/>
      </c>
      <c r="O3540" s="119" t="str">
        <f>IF(M3540="","",VLOOKUP(M3540,'14'!D:D,1,0))</f>
        <v/>
      </c>
    </row>
    <row r="3541" spans="1:15" ht="12.75" customHeight="1" x14ac:dyDescent="0.2">
      <c r="A3541" s="36" t="str">
        <f>'0'!$A$4</f>
        <v>………………..</v>
      </c>
      <c r="B3541" s="37">
        <f>'0'!$A$2</f>
        <v>46112</v>
      </c>
      <c r="C3541" s="37" t="s">
        <v>1243</v>
      </c>
      <c r="D3541" s="119" t="str">
        <f>IF(G3541="","",VLOOKUP(G3541,номенклатури!R:T,2,0))</f>
        <v/>
      </c>
      <c r="E3541" s="365" t="str">
        <f>IF(G3541="","",VLOOKUP(G3541,номенклатури!R:T,3,0))</f>
        <v/>
      </c>
      <c r="F3541" s="159" t="str">
        <f>IF(G3541="","",IF(ISERROR(VLOOKUP(G3541,номенклатури!V:V,1,0)),E3541*H3541,E3541*I3541))</f>
        <v/>
      </c>
      <c r="G3541" s="14"/>
      <c r="H3541" s="15"/>
      <c r="I3541" s="15"/>
      <c r="J3541" s="15"/>
      <c r="K3541" s="15"/>
      <c r="L3541" s="217"/>
      <c r="M3541" s="22"/>
      <c r="N3541" s="119" t="str">
        <f>IF(G3541="","",VLOOKUP(G3541,номенклатури!R:U,4,0))</f>
        <v/>
      </c>
      <c r="O3541" s="119" t="str">
        <f>IF(M3541="","",VLOOKUP(M3541,'14'!D:D,1,0))</f>
        <v/>
      </c>
    </row>
    <row r="3542" spans="1:15" ht="12.75" customHeight="1" x14ac:dyDescent="0.2">
      <c r="A3542" s="36" t="str">
        <f>'0'!$A$4</f>
        <v>………………..</v>
      </c>
      <c r="B3542" s="37">
        <f>'0'!$A$2</f>
        <v>46112</v>
      </c>
      <c r="C3542" s="37" t="s">
        <v>1243</v>
      </c>
      <c r="D3542" s="119" t="str">
        <f>IF(G3542="","",VLOOKUP(G3542,номенклатури!R:T,2,0))</f>
        <v/>
      </c>
      <c r="E3542" s="365" t="str">
        <f>IF(G3542="","",VLOOKUP(G3542,номенклатури!R:T,3,0))</f>
        <v/>
      </c>
      <c r="F3542" s="159" t="str">
        <f>IF(G3542="","",IF(ISERROR(VLOOKUP(G3542,номенклатури!V:V,1,0)),E3542*H3542,E3542*I3542))</f>
        <v/>
      </c>
      <c r="G3542" s="14"/>
      <c r="H3542" s="15"/>
      <c r="I3542" s="15"/>
      <c r="J3542" s="15"/>
      <c r="K3542" s="15"/>
      <c r="L3542" s="217"/>
      <c r="M3542" s="22"/>
      <c r="N3542" s="119" t="str">
        <f>IF(G3542="","",VLOOKUP(G3542,номенклатури!R:U,4,0))</f>
        <v/>
      </c>
      <c r="O3542" s="119" t="str">
        <f>IF(M3542="","",VLOOKUP(M3542,'14'!D:D,1,0))</f>
        <v/>
      </c>
    </row>
    <row r="3543" spans="1:15" ht="12.75" customHeight="1" x14ac:dyDescent="0.2">
      <c r="A3543" s="36" t="str">
        <f>'0'!$A$4</f>
        <v>………………..</v>
      </c>
      <c r="B3543" s="37">
        <f>'0'!$A$2</f>
        <v>46112</v>
      </c>
      <c r="C3543" s="37" t="s">
        <v>1243</v>
      </c>
      <c r="D3543" s="119" t="str">
        <f>IF(G3543="","",VLOOKUP(G3543,номенклатури!R:T,2,0))</f>
        <v/>
      </c>
      <c r="E3543" s="365" t="str">
        <f>IF(G3543="","",VLOOKUP(G3543,номенклатури!R:T,3,0))</f>
        <v/>
      </c>
      <c r="F3543" s="159" t="str">
        <f>IF(G3543="","",IF(ISERROR(VLOOKUP(G3543,номенклатури!V:V,1,0)),E3543*H3543,E3543*I3543))</f>
        <v/>
      </c>
      <c r="G3543" s="14"/>
      <c r="H3543" s="15"/>
      <c r="I3543" s="15"/>
      <c r="J3543" s="15"/>
      <c r="K3543" s="15"/>
      <c r="L3543" s="217"/>
      <c r="M3543" s="22"/>
      <c r="N3543" s="119" t="str">
        <f>IF(G3543="","",VLOOKUP(G3543,номенклатури!R:U,4,0))</f>
        <v/>
      </c>
      <c r="O3543" s="119" t="str">
        <f>IF(M3543="","",VLOOKUP(M3543,'14'!D:D,1,0))</f>
        <v/>
      </c>
    </row>
    <row r="3544" spans="1:15" ht="12.75" customHeight="1" x14ac:dyDescent="0.2">
      <c r="A3544" s="36" t="str">
        <f>'0'!$A$4</f>
        <v>………………..</v>
      </c>
      <c r="B3544" s="37">
        <f>'0'!$A$2</f>
        <v>46112</v>
      </c>
      <c r="C3544" s="37" t="s">
        <v>1243</v>
      </c>
      <c r="D3544" s="119" t="str">
        <f>IF(G3544="","",VLOOKUP(G3544,номенклатури!R:T,2,0))</f>
        <v/>
      </c>
      <c r="E3544" s="365" t="str">
        <f>IF(G3544="","",VLOOKUP(G3544,номенклатури!R:T,3,0))</f>
        <v/>
      </c>
      <c r="F3544" s="159" t="str">
        <f>IF(G3544="","",IF(ISERROR(VLOOKUP(G3544,номенклатури!V:V,1,0)),E3544*H3544,E3544*I3544))</f>
        <v/>
      </c>
      <c r="G3544" s="14"/>
      <c r="H3544" s="15"/>
      <c r="I3544" s="15"/>
      <c r="J3544" s="15"/>
      <c r="K3544" s="15"/>
      <c r="L3544" s="217"/>
      <c r="M3544" s="22"/>
      <c r="N3544" s="119" t="str">
        <f>IF(G3544="","",VLOOKUP(G3544,номенклатури!R:U,4,0))</f>
        <v/>
      </c>
      <c r="O3544" s="119" t="str">
        <f>IF(M3544="","",VLOOKUP(M3544,'14'!D:D,1,0))</f>
        <v/>
      </c>
    </row>
    <row r="3545" spans="1:15" ht="12.75" customHeight="1" x14ac:dyDescent="0.2">
      <c r="A3545" s="36" t="str">
        <f>'0'!$A$4</f>
        <v>………………..</v>
      </c>
      <c r="B3545" s="37">
        <f>'0'!$A$2</f>
        <v>46112</v>
      </c>
      <c r="C3545" s="37" t="s">
        <v>1243</v>
      </c>
      <c r="D3545" s="119" t="str">
        <f>IF(G3545="","",VLOOKUP(G3545,номенклатури!R:T,2,0))</f>
        <v/>
      </c>
      <c r="E3545" s="365" t="str">
        <f>IF(G3545="","",VLOOKUP(G3545,номенклатури!R:T,3,0))</f>
        <v/>
      </c>
      <c r="F3545" s="159" t="str">
        <f>IF(G3545="","",IF(ISERROR(VLOOKUP(G3545,номенклатури!V:V,1,0)),E3545*H3545,E3545*I3545))</f>
        <v/>
      </c>
      <c r="G3545" s="14"/>
      <c r="H3545" s="15"/>
      <c r="I3545" s="15"/>
      <c r="J3545" s="15"/>
      <c r="K3545" s="15"/>
      <c r="L3545" s="217"/>
      <c r="M3545" s="22"/>
      <c r="N3545" s="119" t="str">
        <f>IF(G3545="","",VLOOKUP(G3545,номенклатури!R:U,4,0))</f>
        <v/>
      </c>
      <c r="O3545" s="119" t="str">
        <f>IF(M3545="","",VLOOKUP(M3545,'14'!D:D,1,0))</f>
        <v/>
      </c>
    </row>
    <row r="3546" spans="1:15" ht="12.75" customHeight="1" x14ac:dyDescent="0.2">
      <c r="A3546" s="36" t="str">
        <f>'0'!$A$4</f>
        <v>………………..</v>
      </c>
      <c r="B3546" s="37">
        <f>'0'!$A$2</f>
        <v>46112</v>
      </c>
      <c r="C3546" s="37" t="s">
        <v>1243</v>
      </c>
      <c r="D3546" s="119" t="str">
        <f>IF(G3546="","",VLOOKUP(G3546,номенклатури!R:T,2,0))</f>
        <v/>
      </c>
      <c r="E3546" s="365" t="str">
        <f>IF(G3546="","",VLOOKUP(G3546,номенклатури!R:T,3,0))</f>
        <v/>
      </c>
      <c r="F3546" s="159" t="str">
        <f>IF(G3546="","",IF(ISERROR(VLOOKUP(G3546,номенклатури!V:V,1,0)),E3546*H3546,E3546*I3546))</f>
        <v/>
      </c>
      <c r="G3546" s="14"/>
      <c r="H3546" s="15"/>
      <c r="I3546" s="15"/>
      <c r="J3546" s="15"/>
      <c r="K3546" s="15"/>
      <c r="L3546" s="217"/>
      <c r="M3546" s="22"/>
      <c r="N3546" s="119" t="str">
        <f>IF(G3546="","",VLOOKUP(G3546,номенклатури!R:U,4,0))</f>
        <v/>
      </c>
      <c r="O3546" s="119" t="str">
        <f>IF(M3546="","",VLOOKUP(M3546,'14'!D:D,1,0))</f>
        <v/>
      </c>
    </row>
    <row r="3547" spans="1:15" ht="12.75" customHeight="1" x14ac:dyDescent="0.2">
      <c r="A3547" s="36" t="str">
        <f>'0'!$A$4</f>
        <v>………………..</v>
      </c>
      <c r="B3547" s="37">
        <f>'0'!$A$2</f>
        <v>46112</v>
      </c>
      <c r="C3547" s="37" t="s">
        <v>1243</v>
      </c>
      <c r="D3547" s="119" t="str">
        <f>IF(G3547="","",VLOOKUP(G3547,номенклатури!R:T,2,0))</f>
        <v/>
      </c>
      <c r="E3547" s="365" t="str">
        <f>IF(G3547="","",VLOOKUP(G3547,номенклатури!R:T,3,0))</f>
        <v/>
      </c>
      <c r="F3547" s="159" t="str">
        <f>IF(G3547="","",IF(ISERROR(VLOOKUP(G3547,номенклатури!V:V,1,0)),E3547*H3547,E3547*I3547))</f>
        <v/>
      </c>
      <c r="G3547" s="14"/>
      <c r="H3547" s="15"/>
      <c r="I3547" s="15"/>
      <c r="J3547" s="15"/>
      <c r="K3547" s="15"/>
      <c r="L3547" s="217"/>
      <c r="M3547" s="22"/>
      <c r="N3547" s="119" t="str">
        <f>IF(G3547="","",VLOOKUP(G3547,номенклатури!R:U,4,0))</f>
        <v/>
      </c>
      <c r="O3547" s="119" t="str">
        <f>IF(M3547="","",VLOOKUP(M3547,'14'!D:D,1,0))</f>
        <v/>
      </c>
    </row>
    <row r="3548" spans="1:15" ht="12.75" customHeight="1" x14ac:dyDescent="0.2">
      <c r="A3548" s="36" t="str">
        <f>'0'!$A$4</f>
        <v>………………..</v>
      </c>
      <c r="B3548" s="37">
        <f>'0'!$A$2</f>
        <v>46112</v>
      </c>
      <c r="C3548" s="37" t="s">
        <v>1243</v>
      </c>
      <c r="D3548" s="119" t="str">
        <f>IF(G3548="","",VLOOKUP(G3548,номенклатури!R:T,2,0))</f>
        <v/>
      </c>
      <c r="E3548" s="365" t="str">
        <f>IF(G3548="","",VLOOKUP(G3548,номенклатури!R:T,3,0))</f>
        <v/>
      </c>
      <c r="F3548" s="159" t="str">
        <f>IF(G3548="","",IF(ISERROR(VLOOKUP(G3548,номенклатури!V:V,1,0)),E3548*H3548,E3548*I3548))</f>
        <v/>
      </c>
      <c r="G3548" s="14"/>
      <c r="H3548" s="15"/>
      <c r="I3548" s="15"/>
      <c r="J3548" s="15"/>
      <c r="K3548" s="15"/>
      <c r="L3548" s="217"/>
      <c r="M3548" s="22"/>
      <c r="N3548" s="119" t="str">
        <f>IF(G3548="","",VLOOKUP(G3548,номенклатури!R:U,4,0))</f>
        <v/>
      </c>
      <c r="O3548" s="119" t="str">
        <f>IF(M3548="","",VLOOKUP(M3548,'14'!D:D,1,0))</f>
        <v/>
      </c>
    </row>
    <row r="3549" spans="1:15" ht="12.75" customHeight="1" x14ac:dyDescent="0.2">
      <c r="A3549" s="36" t="str">
        <f>'0'!$A$4</f>
        <v>………………..</v>
      </c>
      <c r="B3549" s="37">
        <f>'0'!$A$2</f>
        <v>46112</v>
      </c>
      <c r="C3549" s="37" t="s">
        <v>1243</v>
      </c>
      <c r="D3549" s="119" t="str">
        <f>IF(G3549="","",VLOOKUP(G3549,номенклатури!R:T,2,0))</f>
        <v/>
      </c>
      <c r="E3549" s="365" t="str">
        <f>IF(G3549="","",VLOOKUP(G3549,номенклатури!R:T,3,0))</f>
        <v/>
      </c>
      <c r="F3549" s="159" t="str">
        <f>IF(G3549="","",IF(ISERROR(VLOOKUP(G3549,номенклатури!V:V,1,0)),E3549*H3549,E3549*I3549))</f>
        <v/>
      </c>
      <c r="G3549" s="14"/>
      <c r="H3549" s="15"/>
      <c r="I3549" s="15"/>
      <c r="J3549" s="15"/>
      <c r="K3549" s="15"/>
      <c r="L3549" s="217"/>
      <c r="M3549" s="22"/>
      <c r="N3549" s="119" t="str">
        <f>IF(G3549="","",VLOOKUP(G3549,номенклатури!R:U,4,0))</f>
        <v/>
      </c>
      <c r="O3549" s="119" t="str">
        <f>IF(M3549="","",VLOOKUP(M3549,'14'!D:D,1,0))</f>
        <v/>
      </c>
    </row>
    <row r="3550" spans="1:15" ht="12.75" customHeight="1" x14ac:dyDescent="0.2">
      <c r="A3550" s="36" t="str">
        <f>'0'!$A$4</f>
        <v>………………..</v>
      </c>
      <c r="B3550" s="37">
        <f>'0'!$A$2</f>
        <v>46112</v>
      </c>
      <c r="C3550" s="37" t="s">
        <v>1243</v>
      </c>
      <c r="D3550" s="119" t="str">
        <f>IF(G3550="","",VLOOKUP(G3550,номенклатури!R:T,2,0))</f>
        <v/>
      </c>
      <c r="E3550" s="365" t="str">
        <f>IF(G3550="","",VLOOKUP(G3550,номенклатури!R:T,3,0))</f>
        <v/>
      </c>
      <c r="F3550" s="159" t="str">
        <f>IF(G3550="","",IF(ISERROR(VLOOKUP(G3550,номенклатури!V:V,1,0)),E3550*H3550,E3550*I3550))</f>
        <v/>
      </c>
      <c r="G3550" s="14"/>
      <c r="H3550" s="15"/>
      <c r="I3550" s="15"/>
      <c r="J3550" s="15"/>
      <c r="K3550" s="15"/>
      <c r="L3550" s="217"/>
      <c r="M3550" s="22"/>
      <c r="N3550" s="119" t="str">
        <f>IF(G3550="","",VLOOKUP(G3550,номенклатури!R:U,4,0))</f>
        <v/>
      </c>
      <c r="O3550" s="119" t="str">
        <f>IF(M3550="","",VLOOKUP(M3550,'14'!D:D,1,0))</f>
        <v/>
      </c>
    </row>
    <row r="3551" spans="1:15" ht="12.75" customHeight="1" x14ac:dyDescent="0.2">
      <c r="A3551" s="36" t="str">
        <f>'0'!$A$4</f>
        <v>………………..</v>
      </c>
      <c r="B3551" s="37">
        <f>'0'!$A$2</f>
        <v>46112</v>
      </c>
      <c r="C3551" s="37" t="s">
        <v>1243</v>
      </c>
      <c r="D3551" s="119" t="str">
        <f>IF(G3551="","",VLOOKUP(G3551,номенклатури!R:T,2,0))</f>
        <v/>
      </c>
      <c r="E3551" s="365" t="str">
        <f>IF(G3551="","",VLOOKUP(G3551,номенклатури!R:T,3,0))</f>
        <v/>
      </c>
      <c r="F3551" s="159" t="str">
        <f>IF(G3551="","",IF(ISERROR(VLOOKUP(G3551,номенклатури!V:V,1,0)),E3551*H3551,E3551*I3551))</f>
        <v/>
      </c>
      <c r="G3551" s="14"/>
      <c r="H3551" s="15"/>
      <c r="I3551" s="15"/>
      <c r="J3551" s="15"/>
      <c r="K3551" s="15"/>
      <c r="L3551" s="217"/>
      <c r="M3551" s="22"/>
      <c r="N3551" s="119" t="str">
        <f>IF(G3551="","",VLOOKUP(G3551,номенклатури!R:U,4,0))</f>
        <v/>
      </c>
      <c r="O3551" s="119" t="str">
        <f>IF(M3551="","",VLOOKUP(M3551,'14'!D:D,1,0))</f>
        <v/>
      </c>
    </row>
    <row r="3552" spans="1:15" ht="12.75" customHeight="1" x14ac:dyDescent="0.2">
      <c r="A3552" s="36" t="str">
        <f>'0'!$A$4</f>
        <v>………………..</v>
      </c>
      <c r="B3552" s="37">
        <f>'0'!$A$2</f>
        <v>46112</v>
      </c>
      <c r="C3552" s="37" t="s">
        <v>1243</v>
      </c>
      <c r="D3552" s="119" t="str">
        <f>IF(G3552="","",VLOOKUP(G3552,номенклатури!R:T,2,0))</f>
        <v/>
      </c>
      <c r="E3552" s="365" t="str">
        <f>IF(G3552="","",VLOOKUP(G3552,номенклатури!R:T,3,0))</f>
        <v/>
      </c>
      <c r="F3552" s="159" t="str">
        <f>IF(G3552="","",IF(ISERROR(VLOOKUP(G3552,номенклатури!V:V,1,0)),E3552*H3552,E3552*I3552))</f>
        <v/>
      </c>
      <c r="G3552" s="14"/>
      <c r="H3552" s="15"/>
      <c r="I3552" s="15"/>
      <c r="J3552" s="15"/>
      <c r="K3552" s="15"/>
      <c r="L3552" s="217"/>
      <c r="M3552" s="22"/>
      <c r="N3552" s="119" t="str">
        <f>IF(G3552="","",VLOOKUP(G3552,номенклатури!R:U,4,0))</f>
        <v/>
      </c>
      <c r="O3552" s="119" t="str">
        <f>IF(M3552="","",VLOOKUP(M3552,'14'!D:D,1,0))</f>
        <v/>
      </c>
    </row>
    <row r="3553" spans="1:15" ht="12.75" customHeight="1" x14ac:dyDescent="0.2">
      <c r="A3553" s="36" t="str">
        <f>'0'!$A$4</f>
        <v>………………..</v>
      </c>
      <c r="B3553" s="37">
        <f>'0'!$A$2</f>
        <v>46112</v>
      </c>
      <c r="C3553" s="37" t="s">
        <v>1243</v>
      </c>
      <c r="D3553" s="119" t="str">
        <f>IF(G3553="","",VLOOKUP(G3553,номенклатури!R:T,2,0))</f>
        <v/>
      </c>
      <c r="E3553" s="365" t="str">
        <f>IF(G3553="","",VLOOKUP(G3553,номенклатури!R:T,3,0))</f>
        <v/>
      </c>
      <c r="F3553" s="159" t="str">
        <f>IF(G3553="","",IF(ISERROR(VLOOKUP(G3553,номенклатури!V:V,1,0)),E3553*H3553,E3553*I3553))</f>
        <v/>
      </c>
      <c r="G3553" s="14"/>
      <c r="H3553" s="15"/>
      <c r="I3553" s="15"/>
      <c r="J3553" s="15"/>
      <c r="K3553" s="15"/>
      <c r="L3553" s="217"/>
      <c r="M3553" s="22"/>
      <c r="N3553" s="119" t="str">
        <f>IF(G3553="","",VLOOKUP(G3553,номенклатури!R:U,4,0))</f>
        <v/>
      </c>
      <c r="O3553" s="119" t="str">
        <f>IF(M3553="","",VLOOKUP(M3553,'14'!D:D,1,0))</f>
        <v/>
      </c>
    </row>
    <row r="3554" spans="1:15" ht="12.75" customHeight="1" x14ac:dyDescent="0.2">
      <c r="A3554" s="36" t="str">
        <f>'0'!$A$4</f>
        <v>………………..</v>
      </c>
      <c r="B3554" s="37">
        <f>'0'!$A$2</f>
        <v>46112</v>
      </c>
      <c r="C3554" s="37" t="s">
        <v>1243</v>
      </c>
      <c r="D3554" s="119" t="str">
        <f>IF(G3554="","",VLOOKUP(G3554,номенклатури!R:T,2,0))</f>
        <v/>
      </c>
      <c r="E3554" s="365" t="str">
        <f>IF(G3554="","",VLOOKUP(G3554,номенклатури!R:T,3,0))</f>
        <v/>
      </c>
      <c r="F3554" s="159" t="str">
        <f>IF(G3554="","",IF(ISERROR(VLOOKUP(G3554,номенклатури!V:V,1,0)),E3554*H3554,E3554*I3554))</f>
        <v/>
      </c>
      <c r="G3554" s="14"/>
      <c r="H3554" s="15"/>
      <c r="I3554" s="15"/>
      <c r="J3554" s="15"/>
      <c r="K3554" s="15"/>
      <c r="L3554" s="217"/>
      <c r="M3554" s="22"/>
      <c r="N3554" s="119" t="str">
        <f>IF(G3554="","",VLOOKUP(G3554,номенклатури!R:U,4,0))</f>
        <v/>
      </c>
      <c r="O3554" s="119" t="str">
        <f>IF(M3554="","",VLOOKUP(M3554,'14'!D:D,1,0))</f>
        <v/>
      </c>
    </row>
    <row r="3555" spans="1:15" ht="12.75" customHeight="1" x14ac:dyDescent="0.2">
      <c r="A3555" s="36" t="str">
        <f>'0'!$A$4</f>
        <v>………………..</v>
      </c>
      <c r="B3555" s="37">
        <f>'0'!$A$2</f>
        <v>46112</v>
      </c>
      <c r="C3555" s="37" t="s">
        <v>1243</v>
      </c>
      <c r="D3555" s="119" t="str">
        <f>IF(G3555="","",VLOOKUP(G3555,номенклатури!R:T,2,0))</f>
        <v/>
      </c>
      <c r="E3555" s="365" t="str">
        <f>IF(G3555="","",VLOOKUP(G3555,номенклатури!R:T,3,0))</f>
        <v/>
      </c>
      <c r="F3555" s="159" t="str">
        <f>IF(G3555="","",IF(ISERROR(VLOOKUP(G3555,номенклатури!V:V,1,0)),E3555*H3555,E3555*I3555))</f>
        <v/>
      </c>
      <c r="G3555" s="14"/>
      <c r="H3555" s="15"/>
      <c r="I3555" s="15"/>
      <c r="J3555" s="15"/>
      <c r="K3555" s="15"/>
      <c r="L3555" s="217"/>
      <c r="M3555" s="22"/>
      <c r="N3555" s="119" t="str">
        <f>IF(G3555="","",VLOOKUP(G3555,номенклатури!R:U,4,0))</f>
        <v/>
      </c>
      <c r="O3555" s="119" t="str">
        <f>IF(M3555="","",VLOOKUP(M3555,'14'!D:D,1,0))</f>
        <v/>
      </c>
    </row>
    <row r="3556" spans="1:15" ht="12.75" customHeight="1" x14ac:dyDescent="0.2">
      <c r="A3556" s="36" t="str">
        <f>'0'!$A$4</f>
        <v>………………..</v>
      </c>
      <c r="B3556" s="37">
        <f>'0'!$A$2</f>
        <v>46112</v>
      </c>
      <c r="C3556" s="37" t="s">
        <v>1243</v>
      </c>
      <c r="D3556" s="119" t="str">
        <f>IF(G3556="","",VLOOKUP(G3556,номенклатури!R:T,2,0))</f>
        <v/>
      </c>
      <c r="E3556" s="365" t="str">
        <f>IF(G3556="","",VLOOKUP(G3556,номенклатури!R:T,3,0))</f>
        <v/>
      </c>
      <c r="F3556" s="159" t="str">
        <f>IF(G3556="","",IF(ISERROR(VLOOKUP(G3556,номенклатури!V:V,1,0)),E3556*H3556,E3556*I3556))</f>
        <v/>
      </c>
      <c r="G3556" s="14"/>
      <c r="H3556" s="15"/>
      <c r="I3556" s="15"/>
      <c r="J3556" s="15"/>
      <c r="K3556" s="15"/>
      <c r="L3556" s="217"/>
      <c r="M3556" s="22"/>
      <c r="N3556" s="119" t="str">
        <f>IF(G3556="","",VLOOKUP(G3556,номенклатури!R:U,4,0))</f>
        <v/>
      </c>
      <c r="O3556" s="119" t="str">
        <f>IF(M3556="","",VLOOKUP(M3556,'14'!D:D,1,0))</f>
        <v/>
      </c>
    </row>
    <row r="3557" spans="1:15" ht="12.75" customHeight="1" x14ac:dyDescent="0.2">
      <c r="A3557" s="36" t="str">
        <f>'0'!$A$4</f>
        <v>………………..</v>
      </c>
      <c r="B3557" s="37">
        <f>'0'!$A$2</f>
        <v>46112</v>
      </c>
      <c r="C3557" s="37" t="s">
        <v>1243</v>
      </c>
      <c r="D3557" s="119" t="str">
        <f>IF(G3557="","",VLOOKUP(G3557,номенклатури!R:T,2,0))</f>
        <v/>
      </c>
      <c r="E3557" s="365" t="str">
        <f>IF(G3557="","",VLOOKUP(G3557,номенклатури!R:T,3,0))</f>
        <v/>
      </c>
      <c r="F3557" s="159" t="str">
        <f>IF(G3557="","",IF(ISERROR(VLOOKUP(G3557,номенклатури!V:V,1,0)),E3557*H3557,E3557*I3557))</f>
        <v/>
      </c>
      <c r="G3557" s="14"/>
      <c r="H3557" s="15"/>
      <c r="I3557" s="15"/>
      <c r="J3557" s="15"/>
      <c r="K3557" s="15"/>
      <c r="L3557" s="217"/>
      <c r="M3557" s="22"/>
      <c r="N3557" s="119" t="str">
        <f>IF(G3557="","",VLOOKUP(G3557,номенклатури!R:U,4,0))</f>
        <v/>
      </c>
      <c r="O3557" s="119" t="str">
        <f>IF(M3557="","",VLOOKUP(M3557,'14'!D:D,1,0))</f>
        <v/>
      </c>
    </row>
    <row r="3558" spans="1:15" ht="12.75" customHeight="1" x14ac:dyDescent="0.2">
      <c r="A3558" s="36" t="str">
        <f>'0'!$A$4</f>
        <v>………………..</v>
      </c>
      <c r="B3558" s="37">
        <f>'0'!$A$2</f>
        <v>46112</v>
      </c>
      <c r="C3558" s="37" t="s">
        <v>1243</v>
      </c>
      <c r="D3558" s="119" t="str">
        <f>IF(G3558="","",VLOOKUP(G3558,номенклатури!R:T,2,0))</f>
        <v/>
      </c>
      <c r="E3558" s="365" t="str">
        <f>IF(G3558="","",VLOOKUP(G3558,номенклатури!R:T,3,0))</f>
        <v/>
      </c>
      <c r="F3558" s="159" t="str">
        <f>IF(G3558="","",IF(ISERROR(VLOOKUP(G3558,номенклатури!V:V,1,0)),E3558*H3558,E3558*I3558))</f>
        <v/>
      </c>
      <c r="G3558" s="14"/>
      <c r="H3558" s="15"/>
      <c r="I3558" s="15"/>
      <c r="J3558" s="15"/>
      <c r="K3558" s="15"/>
      <c r="L3558" s="217"/>
      <c r="M3558" s="22"/>
      <c r="N3558" s="119" t="str">
        <f>IF(G3558="","",VLOOKUP(G3558,номенклатури!R:U,4,0))</f>
        <v/>
      </c>
      <c r="O3558" s="119" t="str">
        <f>IF(M3558="","",VLOOKUP(M3558,'14'!D:D,1,0))</f>
        <v/>
      </c>
    </row>
    <row r="3559" spans="1:15" ht="12.75" customHeight="1" x14ac:dyDescent="0.2">
      <c r="A3559" s="36" t="str">
        <f>'0'!$A$4</f>
        <v>………………..</v>
      </c>
      <c r="B3559" s="37">
        <f>'0'!$A$2</f>
        <v>46112</v>
      </c>
      <c r="C3559" s="37" t="s">
        <v>1243</v>
      </c>
      <c r="D3559" s="119" t="str">
        <f>IF(G3559="","",VLOOKUP(G3559,номенклатури!R:T,2,0))</f>
        <v/>
      </c>
      <c r="E3559" s="365" t="str">
        <f>IF(G3559="","",VLOOKUP(G3559,номенклатури!R:T,3,0))</f>
        <v/>
      </c>
      <c r="F3559" s="159" t="str">
        <f>IF(G3559="","",IF(ISERROR(VLOOKUP(G3559,номенклатури!V:V,1,0)),E3559*H3559,E3559*I3559))</f>
        <v/>
      </c>
      <c r="G3559" s="14"/>
      <c r="H3559" s="15"/>
      <c r="I3559" s="15"/>
      <c r="J3559" s="15"/>
      <c r="K3559" s="15"/>
      <c r="L3559" s="217"/>
      <c r="M3559" s="22"/>
      <c r="N3559" s="119" t="str">
        <f>IF(G3559="","",VLOOKUP(G3559,номенклатури!R:U,4,0))</f>
        <v/>
      </c>
      <c r="O3559" s="119" t="str">
        <f>IF(M3559="","",VLOOKUP(M3559,'14'!D:D,1,0))</f>
        <v/>
      </c>
    </row>
    <row r="3560" spans="1:15" ht="12.75" customHeight="1" x14ac:dyDescent="0.2">
      <c r="A3560" s="36" t="str">
        <f>'0'!$A$4</f>
        <v>………………..</v>
      </c>
      <c r="B3560" s="37">
        <f>'0'!$A$2</f>
        <v>46112</v>
      </c>
      <c r="C3560" s="37" t="s">
        <v>1243</v>
      </c>
      <c r="D3560" s="119" t="str">
        <f>IF(G3560="","",VLOOKUP(G3560,номенклатури!R:T,2,0))</f>
        <v/>
      </c>
      <c r="E3560" s="365" t="str">
        <f>IF(G3560="","",VLOOKUP(G3560,номенклатури!R:T,3,0))</f>
        <v/>
      </c>
      <c r="F3560" s="159" t="str">
        <f>IF(G3560="","",IF(ISERROR(VLOOKUP(G3560,номенклатури!V:V,1,0)),E3560*H3560,E3560*I3560))</f>
        <v/>
      </c>
      <c r="G3560" s="14"/>
      <c r="H3560" s="15"/>
      <c r="I3560" s="15"/>
      <c r="J3560" s="15"/>
      <c r="K3560" s="15"/>
      <c r="L3560" s="217"/>
      <c r="M3560" s="22"/>
      <c r="N3560" s="119" t="str">
        <f>IF(G3560="","",VLOOKUP(G3560,номенклатури!R:U,4,0))</f>
        <v/>
      </c>
      <c r="O3560" s="119" t="str">
        <f>IF(M3560="","",VLOOKUP(M3560,'14'!D:D,1,0))</f>
        <v/>
      </c>
    </row>
    <row r="3561" spans="1:15" ht="12.75" customHeight="1" x14ac:dyDescent="0.2">
      <c r="A3561" s="36" t="str">
        <f>'0'!$A$4</f>
        <v>………………..</v>
      </c>
      <c r="B3561" s="37">
        <f>'0'!$A$2</f>
        <v>46112</v>
      </c>
      <c r="C3561" s="37" t="s">
        <v>1243</v>
      </c>
      <c r="D3561" s="119" t="str">
        <f>IF(G3561="","",VLOOKUP(G3561,номенклатури!R:T,2,0))</f>
        <v/>
      </c>
      <c r="E3561" s="365" t="str">
        <f>IF(G3561="","",VLOOKUP(G3561,номенклатури!R:T,3,0))</f>
        <v/>
      </c>
      <c r="F3561" s="159" t="str">
        <f>IF(G3561="","",IF(ISERROR(VLOOKUP(G3561,номенклатури!V:V,1,0)),E3561*H3561,E3561*I3561))</f>
        <v/>
      </c>
      <c r="G3561" s="14"/>
      <c r="H3561" s="15"/>
      <c r="I3561" s="15"/>
      <c r="J3561" s="15"/>
      <c r="K3561" s="15"/>
      <c r="L3561" s="217"/>
      <c r="M3561" s="22"/>
      <c r="N3561" s="119" t="str">
        <f>IF(G3561="","",VLOOKUP(G3561,номенклатури!R:U,4,0))</f>
        <v/>
      </c>
      <c r="O3561" s="119" t="str">
        <f>IF(M3561="","",VLOOKUP(M3561,'14'!D:D,1,0))</f>
        <v/>
      </c>
    </row>
    <row r="3562" spans="1:15" ht="12.75" customHeight="1" x14ac:dyDescent="0.2">
      <c r="A3562" s="36" t="str">
        <f>'0'!$A$4</f>
        <v>………………..</v>
      </c>
      <c r="B3562" s="37">
        <f>'0'!$A$2</f>
        <v>46112</v>
      </c>
      <c r="C3562" s="37" t="s">
        <v>1243</v>
      </c>
      <c r="D3562" s="119" t="str">
        <f>IF(G3562="","",VLOOKUP(G3562,номенклатури!R:T,2,0))</f>
        <v/>
      </c>
      <c r="E3562" s="365" t="str">
        <f>IF(G3562="","",VLOOKUP(G3562,номенклатури!R:T,3,0))</f>
        <v/>
      </c>
      <c r="F3562" s="159" t="str">
        <f>IF(G3562="","",IF(ISERROR(VLOOKUP(G3562,номенклатури!V:V,1,0)),E3562*H3562,E3562*I3562))</f>
        <v/>
      </c>
      <c r="G3562" s="14"/>
      <c r="H3562" s="15"/>
      <c r="I3562" s="15"/>
      <c r="J3562" s="15"/>
      <c r="K3562" s="15"/>
      <c r="L3562" s="217"/>
      <c r="M3562" s="22"/>
      <c r="N3562" s="119" t="str">
        <f>IF(G3562="","",VLOOKUP(G3562,номенклатури!R:U,4,0))</f>
        <v/>
      </c>
      <c r="O3562" s="119" t="str">
        <f>IF(M3562="","",VLOOKUP(M3562,'14'!D:D,1,0))</f>
        <v/>
      </c>
    </row>
    <row r="3563" spans="1:15" ht="12.75" customHeight="1" x14ac:dyDescent="0.2">
      <c r="A3563" s="36" t="str">
        <f>'0'!$A$4</f>
        <v>………………..</v>
      </c>
      <c r="B3563" s="37">
        <f>'0'!$A$2</f>
        <v>46112</v>
      </c>
      <c r="C3563" s="37" t="s">
        <v>1243</v>
      </c>
      <c r="D3563" s="119" t="str">
        <f>IF(G3563="","",VLOOKUP(G3563,номенклатури!R:T,2,0))</f>
        <v/>
      </c>
      <c r="E3563" s="365" t="str">
        <f>IF(G3563="","",VLOOKUP(G3563,номенклатури!R:T,3,0))</f>
        <v/>
      </c>
      <c r="F3563" s="159" t="str">
        <f>IF(G3563="","",IF(ISERROR(VLOOKUP(G3563,номенклатури!V:V,1,0)),E3563*H3563,E3563*I3563))</f>
        <v/>
      </c>
      <c r="G3563" s="14"/>
      <c r="H3563" s="15"/>
      <c r="I3563" s="15"/>
      <c r="J3563" s="15"/>
      <c r="K3563" s="15"/>
      <c r="L3563" s="217"/>
      <c r="M3563" s="22"/>
      <c r="N3563" s="119" t="str">
        <f>IF(G3563="","",VLOOKUP(G3563,номенклатури!R:U,4,0))</f>
        <v/>
      </c>
      <c r="O3563" s="119" t="str">
        <f>IF(M3563="","",VLOOKUP(M3563,'14'!D:D,1,0))</f>
        <v/>
      </c>
    </row>
    <row r="3564" spans="1:15" ht="12.75" customHeight="1" x14ac:dyDescent="0.2">
      <c r="A3564" s="36" t="str">
        <f>'0'!$A$4</f>
        <v>………………..</v>
      </c>
      <c r="B3564" s="37">
        <f>'0'!$A$2</f>
        <v>46112</v>
      </c>
      <c r="C3564" s="37" t="s">
        <v>1243</v>
      </c>
      <c r="D3564" s="119" t="str">
        <f>IF(G3564="","",VLOOKUP(G3564,номенклатури!R:T,2,0))</f>
        <v/>
      </c>
      <c r="E3564" s="365" t="str">
        <f>IF(G3564="","",VLOOKUP(G3564,номенклатури!R:T,3,0))</f>
        <v/>
      </c>
      <c r="F3564" s="159" t="str">
        <f>IF(G3564="","",IF(ISERROR(VLOOKUP(G3564,номенклатури!V:V,1,0)),E3564*H3564,E3564*I3564))</f>
        <v/>
      </c>
      <c r="G3564" s="14"/>
      <c r="H3564" s="15"/>
      <c r="I3564" s="15"/>
      <c r="J3564" s="15"/>
      <c r="K3564" s="15"/>
      <c r="L3564" s="217"/>
      <c r="M3564" s="22"/>
      <c r="N3564" s="119" t="str">
        <f>IF(G3564="","",VLOOKUP(G3564,номенклатури!R:U,4,0))</f>
        <v/>
      </c>
      <c r="O3564" s="119" t="str">
        <f>IF(M3564="","",VLOOKUP(M3564,'14'!D:D,1,0))</f>
        <v/>
      </c>
    </row>
    <row r="3565" spans="1:15" ht="12.75" customHeight="1" x14ac:dyDescent="0.2">
      <c r="A3565" s="36" t="str">
        <f>'0'!$A$4</f>
        <v>………………..</v>
      </c>
      <c r="B3565" s="37">
        <f>'0'!$A$2</f>
        <v>46112</v>
      </c>
      <c r="C3565" s="37" t="s">
        <v>1243</v>
      </c>
      <c r="D3565" s="119" t="str">
        <f>IF(G3565="","",VLOOKUP(G3565,номенклатури!R:T,2,0))</f>
        <v/>
      </c>
      <c r="E3565" s="365" t="str">
        <f>IF(G3565="","",VLOOKUP(G3565,номенклатури!R:T,3,0))</f>
        <v/>
      </c>
      <c r="F3565" s="159" t="str">
        <f>IF(G3565="","",IF(ISERROR(VLOOKUP(G3565,номенклатури!V:V,1,0)),E3565*H3565,E3565*I3565))</f>
        <v/>
      </c>
      <c r="G3565" s="14"/>
      <c r="H3565" s="15"/>
      <c r="I3565" s="15"/>
      <c r="J3565" s="15"/>
      <c r="K3565" s="15"/>
      <c r="L3565" s="217"/>
      <c r="M3565" s="22"/>
      <c r="N3565" s="119" t="str">
        <f>IF(G3565="","",VLOOKUP(G3565,номенклатури!R:U,4,0))</f>
        <v/>
      </c>
      <c r="O3565" s="119" t="str">
        <f>IF(M3565="","",VLOOKUP(M3565,'14'!D:D,1,0))</f>
        <v/>
      </c>
    </row>
    <row r="3566" spans="1:15" ht="12.75" customHeight="1" x14ac:dyDescent="0.2">
      <c r="A3566" s="36" t="str">
        <f>'0'!$A$4</f>
        <v>………………..</v>
      </c>
      <c r="B3566" s="37">
        <f>'0'!$A$2</f>
        <v>46112</v>
      </c>
      <c r="C3566" s="37" t="s">
        <v>1243</v>
      </c>
      <c r="D3566" s="119" t="str">
        <f>IF(G3566="","",VLOOKUP(G3566,номенклатури!R:T,2,0))</f>
        <v/>
      </c>
      <c r="E3566" s="365" t="str">
        <f>IF(G3566="","",VLOOKUP(G3566,номенклатури!R:T,3,0))</f>
        <v/>
      </c>
      <c r="F3566" s="159" t="str">
        <f>IF(G3566="","",IF(ISERROR(VLOOKUP(G3566,номенклатури!V:V,1,0)),E3566*H3566,E3566*I3566))</f>
        <v/>
      </c>
      <c r="G3566" s="14"/>
      <c r="H3566" s="15"/>
      <c r="I3566" s="15"/>
      <c r="J3566" s="15"/>
      <c r="K3566" s="15"/>
      <c r="L3566" s="217"/>
      <c r="M3566" s="22"/>
      <c r="N3566" s="119" t="str">
        <f>IF(G3566="","",VLOOKUP(G3566,номенклатури!R:U,4,0))</f>
        <v/>
      </c>
      <c r="O3566" s="119" t="str">
        <f>IF(M3566="","",VLOOKUP(M3566,'14'!D:D,1,0))</f>
        <v/>
      </c>
    </row>
    <row r="3567" spans="1:15" ht="12.75" customHeight="1" x14ac:dyDescent="0.2">
      <c r="A3567" s="36" t="str">
        <f>'0'!$A$4</f>
        <v>………………..</v>
      </c>
      <c r="B3567" s="37">
        <f>'0'!$A$2</f>
        <v>46112</v>
      </c>
      <c r="C3567" s="37" t="s">
        <v>1243</v>
      </c>
      <c r="D3567" s="119" t="str">
        <f>IF(G3567="","",VLOOKUP(G3567,номенклатури!R:T,2,0))</f>
        <v/>
      </c>
      <c r="E3567" s="365" t="str">
        <f>IF(G3567="","",VLOOKUP(G3567,номенклатури!R:T,3,0))</f>
        <v/>
      </c>
      <c r="F3567" s="159" t="str">
        <f>IF(G3567="","",IF(ISERROR(VLOOKUP(G3567,номенклатури!V:V,1,0)),E3567*H3567,E3567*I3567))</f>
        <v/>
      </c>
      <c r="G3567" s="14"/>
      <c r="H3567" s="15"/>
      <c r="I3567" s="15"/>
      <c r="J3567" s="15"/>
      <c r="K3567" s="15"/>
      <c r="L3567" s="217"/>
      <c r="M3567" s="22"/>
      <c r="N3567" s="119" t="str">
        <f>IF(G3567="","",VLOOKUP(G3567,номенклатури!R:U,4,0))</f>
        <v/>
      </c>
      <c r="O3567" s="119" t="str">
        <f>IF(M3567="","",VLOOKUP(M3567,'14'!D:D,1,0))</f>
        <v/>
      </c>
    </row>
    <row r="3568" spans="1:15" ht="12.75" customHeight="1" x14ac:dyDescent="0.2">
      <c r="A3568" s="36" t="str">
        <f>'0'!$A$4</f>
        <v>………………..</v>
      </c>
      <c r="B3568" s="37">
        <f>'0'!$A$2</f>
        <v>46112</v>
      </c>
      <c r="C3568" s="37" t="s">
        <v>1243</v>
      </c>
      <c r="D3568" s="119" t="str">
        <f>IF(G3568="","",VLOOKUP(G3568,номенклатури!R:T,2,0))</f>
        <v/>
      </c>
      <c r="E3568" s="365" t="str">
        <f>IF(G3568="","",VLOOKUP(G3568,номенклатури!R:T,3,0))</f>
        <v/>
      </c>
      <c r="F3568" s="159" t="str">
        <f>IF(G3568="","",IF(ISERROR(VLOOKUP(G3568,номенклатури!V:V,1,0)),E3568*H3568,E3568*I3568))</f>
        <v/>
      </c>
      <c r="G3568" s="14"/>
      <c r="H3568" s="15"/>
      <c r="I3568" s="15"/>
      <c r="J3568" s="15"/>
      <c r="K3568" s="15"/>
      <c r="L3568" s="217"/>
      <c r="M3568" s="22"/>
      <c r="N3568" s="119" t="str">
        <f>IF(G3568="","",VLOOKUP(G3568,номенклатури!R:U,4,0))</f>
        <v/>
      </c>
      <c r="O3568" s="119" t="str">
        <f>IF(M3568="","",VLOOKUP(M3568,'14'!D:D,1,0))</f>
        <v/>
      </c>
    </row>
    <row r="3569" spans="1:15" ht="12.75" customHeight="1" x14ac:dyDescent="0.2">
      <c r="A3569" s="36" t="str">
        <f>'0'!$A$4</f>
        <v>………………..</v>
      </c>
      <c r="B3569" s="37">
        <f>'0'!$A$2</f>
        <v>46112</v>
      </c>
      <c r="C3569" s="37" t="s">
        <v>1243</v>
      </c>
      <c r="D3569" s="119" t="str">
        <f>IF(G3569="","",VLOOKUP(G3569,номенклатури!R:T,2,0))</f>
        <v/>
      </c>
      <c r="E3569" s="365" t="str">
        <f>IF(G3569="","",VLOOKUP(G3569,номенклатури!R:T,3,0))</f>
        <v/>
      </c>
      <c r="F3569" s="159" t="str">
        <f>IF(G3569="","",IF(ISERROR(VLOOKUP(G3569,номенклатури!V:V,1,0)),E3569*H3569,E3569*I3569))</f>
        <v/>
      </c>
      <c r="G3569" s="14"/>
      <c r="H3569" s="15"/>
      <c r="I3569" s="15"/>
      <c r="J3569" s="15"/>
      <c r="K3569" s="15"/>
      <c r="L3569" s="217"/>
      <c r="M3569" s="22"/>
      <c r="N3569" s="119" t="str">
        <f>IF(G3569="","",VLOOKUP(G3569,номенклатури!R:U,4,0))</f>
        <v/>
      </c>
      <c r="O3569" s="119" t="str">
        <f>IF(M3569="","",VLOOKUP(M3569,'14'!D:D,1,0))</f>
        <v/>
      </c>
    </row>
    <row r="3570" spans="1:15" ht="12.75" customHeight="1" x14ac:dyDescent="0.2">
      <c r="A3570" s="36" t="str">
        <f>'0'!$A$4</f>
        <v>………………..</v>
      </c>
      <c r="B3570" s="37">
        <f>'0'!$A$2</f>
        <v>46112</v>
      </c>
      <c r="C3570" s="37" t="s">
        <v>1243</v>
      </c>
      <c r="D3570" s="119" t="str">
        <f>IF(G3570="","",VLOOKUP(G3570,номенклатури!R:T,2,0))</f>
        <v/>
      </c>
      <c r="E3570" s="365" t="str">
        <f>IF(G3570="","",VLOOKUP(G3570,номенклатури!R:T,3,0))</f>
        <v/>
      </c>
      <c r="F3570" s="159" t="str">
        <f>IF(G3570="","",IF(ISERROR(VLOOKUP(G3570,номенклатури!V:V,1,0)),E3570*H3570,E3570*I3570))</f>
        <v/>
      </c>
      <c r="G3570" s="14"/>
      <c r="H3570" s="15"/>
      <c r="I3570" s="15"/>
      <c r="J3570" s="15"/>
      <c r="K3570" s="15"/>
      <c r="L3570" s="217"/>
      <c r="M3570" s="22"/>
      <c r="N3570" s="119" t="str">
        <f>IF(G3570="","",VLOOKUP(G3570,номенклатури!R:U,4,0))</f>
        <v/>
      </c>
      <c r="O3570" s="119" t="str">
        <f>IF(M3570="","",VLOOKUP(M3570,'14'!D:D,1,0))</f>
        <v/>
      </c>
    </row>
    <row r="3571" spans="1:15" ht="12.75" customHeight="1" x14ac:dyDescent="0.2">
      <c r="A3571" s="36" t="str">
        <f>'0'!$A$4</f>
        <v>………………..</v>
      </c>
      <c r="B3571" s="37">
        <f>'0'!$A$2</f>
        <v>46112</v>
      </c>
      <c r="C3571" s="37" t="s">
        <v>1243</v>
      </c>
      <c r="D3571" s="119" t="str">
        <f>IF(G3571="","",VLOOKUP(G3571,номенклатури!R:T,2,0))</f>
        <v/>
      </c>
      <c r="E3571" s="365" t="str">
        <f>IF(G3571="","",VLOOKUP(G3571,номенклатури!R:T,3,0))</f>
        <v/>
      </c>
      <c r="F3571" s="159" t="str">
        <f>IF(G3571="","",IF(ISERROR(VLOOKUP(G3571,номенклатури!V:V,1,0)),E3571*H3571,E3571*I3571))</f>
        <v/>
      </c>
      <c r="G3571" s="14"/>
      <c r="H3571" s="15"/>
      <c r="I3571" s="15"/>
      <c r="J3571" s="15"/>
      <c r="K3571" s="15"/>
      <c r="L3571" s="217"/>
      <c r="M3571" s="22"/>
      <c r="N3571" s="119" t="str">
        <f>IF(G3571="","",VLOOKUP(G3571,номенклатури!R:U,4,0))</f>
        <v/>
      </c>
      <c r="O3571" s="119" t="str">
        <f>IF(M3571="","",VLOOKUP(M3571,'14'!D:D,1,0))</f>
        <v/>
      </c>
    </row>
    <row r="3572" spans="1:15" ht="12.75" customHeight="1" x14ac:dyDescent="0.2">
      <c r="A3572" s="36" t="str">
        <f>'0'!$A$4</f>
        <v>………………..</v>
      </c>
      <c r="B3572" s="37">
        <f>'0'!$A$2</f>
        <v>46112</v>
      </c>
      <c r="C3572" s="37" t="s">
        <v>1243</v>
      </c>
      <c r="D3572" s="119" t="str">
        <f>IF(G3572="","",VLOOKUP(G3572,номенклатури!R:T,2,0))</f>
        <v/>
      </c>
      <c r="E3572" s="365" t="str">
        <f>IF(G3572="","",VLOOKUP(G3572,номенклатури!R:T,3,0))</f>
        <v/>
      </c>
      <c r="F3572" s="159" t="str">
        <f>IF(G3572="","",IF(ISERROR(VLOOKUP(G3572,номенклатури!V:V,1,0)),E3572*H3572,E3572*I3572))</f>
        <v/>
      </c>
      <c r="G3572" s="14"/>
      <c r="H3572" s="15"/>
      <c r="I3572" s="15"/>
      <c r="J3572" s="15"/>
      <c r="K3572" s="15"/>
      <c r="L3572" s="217"/>
      <c r="M3572" s="22"/>
      <c r="N3572" s="119" t="str">
        <f>IF(G3572="","",VLOOKUP(G3572,номенклатури!R:U,4,0))</f>
        <v/>
      </c>
      <c r="O3572" s="119" t="str">
        <f>IF(M3572="","",VLOOKUP(M3572,'14'!D:D,1,0))</f>
        <v/>
      </c>
    </row>
    <row r="3573" spans="1:15" ht="12.75" customHeight="1" x14ac:dyDescent="0.2">
      <c r="A3573" s="36" t="str">
        <f>'0'!$A$4</f>
        <v>………………..</v>
      </c>
      <c r="B3573" s="37">
        <f>'0'!$A$2</f>
        <v>46112</v>
      </c>
      <c r="C3573" s="37" t="s">
        <v>1243</v>
      </c>
      <c r="D3573" s="119" t="str">
        <f>IF(G3573="","",VLOOKUP(G3573,номенклатури!R:T,2,0))</f>
        <v/>
      </c>
      <c r="E3573" s="365" t="str">
        <f>IF(G3573="","",VLOOKUP(G3573,номенклатури!R:T,3,0))</f>
        <v/>
      </c>
      <c r="F3573" s="159" t="str">
        <f>IF(G3573="","",IF(ISERROR(VLOOKUP(G3573,номенклатури!V:V,1,0)),E3573*H3573,E3573*I3573))</f>
        <v/>
      </c>
      <c r="G3573" s="14"/>
      <c r="H3573" s="15"/>
      <c r="I3573" s="15"/>
      <c r="J3573" s="15"/>
      <c r="K3573" s="15"/>
      <c r="L3573" s="217"/>
      <c r="M3573" s="22"/>
      <c r="N3573" s="119" t="str">
        <f>IF(G3573="","",VLOOKUP(G3573,номенклатури!R:U,4,0))</f>
        <v/>
      </c>
      <c r="O3573" s="119" t="str">
        <f>IF(M3573="","",VLOOKUP(M3573,'14'!D:D,1,0))</f>
        <v/>
      </c>
    </row>
    <row r="3574" spans="1:15" ht="12.75" customHeight="1" x14ac:dyDescent="0.2">
      <c r="A3574" s="36" t="str">
        <f>'0'!$A$4</f>
        <v>………………..</v>
      </c>
      <c r="B3574" s="37">
        <f>'0'!$A$2</f>
        <v>46112</v>
      </c>
      <c r="C3574" s="37" t="s">
        <v>1243</v>
      </c>
      <c r="D3574" s="119" t="str">
        <f>IF(G3574="","",VLOOKUP(G3574,номенклатури!R:T,2,0))</f>
        <v/>
      </c>
      <c r="E3574" s="365" t="str">
        <f>IF(G3574="","",VLOOKUP(G3574,номенклатури!R:T,3,0))</f>
        <v/>
      </c>
      <c r="F3574" s="159" t="str">
        <f>IF(G3574="","",IF(ISERROR(VLOOKUP(G3574,номенклатури!V:V,1,0)),E3574*H3574,E3574*I3574))</f>
        <v/>
      </c>
      <c r="G3574" s="14"/>
      <c r="H3574" s="15"/>
      <c r="I3574" s="15"/>
      <c r="J3574" s="15"/>
      <c r="K3574" s="15"/>
      <c r="L3574" s="217"/>
      <c r="M3574" s="22"/>
      <c r="N3574" s="119" t="str">
        <f>IF(G3574="","",VLOOKUP(G3574,номенклатури!R:U,4,0))</f>
        <v/>
      </c>
      <c r="O3574" s="119" t="str">
        <f>IF(M3574="","",VLOOKUP(M3574,'14'!D:D,1,0))</f>
        <v/>
      </c>
    </row>
    <row r="3575" spans="1:15" ht="12.75" customHeight="1" x14ac:dyDescent="0.2">
      <c r="A3575" s="36" t="str">
        <f>'0'!$A$4</f>
        <v>………………..</v>
      </c>
      <c r="B3575" s="37">
        <f>'0'!$A$2</f>
        <v>46112</v>
      </c>
      <c r="C3575" s="37" t="s">
        <v>1243</v>
      </c>
      <c r="D3575" s="119" t="str">
        <f>IF(G3575="","",VLOOKUP(G3575,номенклатури!R:T,2,0))</f>
        <v/>
      </c>
      <c r="E3575" s="365" t="str">
        <f>IF(G3575="","",VLOOKUP(G3575,номенклатури!R:T,3,0))</f>
        <v/>
      </c>
      <c r="F3575" s="159" t="str">
        <f>IF(G3575="","",IF(ISERROR(VLOOKUP(G3575,номенклатури!V:V,1,0)),E3575*H3575,E3575*I3575))</f>
        <v/>
      </c>
      <c r="G3575" s="14"/>
      <c r="H3575" s="15"/>
      <c r="I3575" s="15"/>
      <c r="J3575" s="15"/>
      <c r="K3575" s="15"/>
      <c r="L3575" s="217"/>
      <c r="M3575" s="22"/>
      <c r="N3575" s="119" t="str">
        <f>IF(G3575="","",VLOOKUP(G3575,номенклатури!R:U,4,0))</f>
        <v/>
      </c>
      <c r="O3575" s="119" t="str">
        <f>IF(M3575="","",VLOOKUP(M3575,'14'!D:D,1,0))</f>
        <v/>
      </c>
    </row>
    <row r="3576" spans="1:15" ht="12.75" customHeight="1" x14ac:dyDescent="0.2">
      <c r="A3576" s="36" t="str">
        <f>'0'!$A$4</f>
        <v>………………..</v>
      </c>
      <c r="B3576" s="37">
        <f>'0'!$A$2</f>
        <v>46112</v>
      </c>
      <c r="C3576" s="37" t="s">
        <v>1243</v>
      </c>
      <c r="D3576" s="119" t="str">
        <f>IF(G3576="","",VLOOKUP(G3576,номенклатури!R:T,2,0))</f>
        <v/>
      </c>
      <c r="E3576" s="365" t="str">
        <f>IF(G3576="","",VLOOKUP(G3576,номенклатури!R:T,3,0))</f>
        <v/>
      </c>
      <c r="F3576" s="159" t="str">
        <f>IF(G3576="","",IF(ISERROR(VLOOKUP(G3576,номенклатури!V:V,1,0)),E3576*H3576,E3576*I3576))</f>
        <v/>
      </c>
      <c r="G3576" s="14"/>
      <c r="H3576" s="15"/>
      <c r="I3576" s="15"/>
      <c r="J3576" s="15"/>
      <c r="K3576" s="15"/>
      <c r="L3576" s="217"/>
      <c r="M3576" s="22"/>
      <c r="N3576" s="119" t="str">
        <f>IF(G3576="","",VLOOKUP(G3576,номенклатури!R:U,4,0))</f>
        <v/>
      </c>
      <c r="O3576" s="119" t="str">
        <f>IF(M3576="","",VLOOKUP(M3576,'14'!D:D,1,0))</f>
        <v/>
      </c>
    </row>
    <row r="3577" spans="1:15" ht="12.75" customHeight="1" x14ac:dyDescent="0.2">
      <c r="A3577" s="36" t="str">
        <f>'0'!$A$4</f>
        <v>………………..</v>
      </c>
      <c r="B3577" s="37">
        <f>'0'!$A$2</f>
        <v>46112</v>
      </c>
      <c r="C3577" s="37" t="s">
        <v>1243</v>
      </c>
      <c r="D3577" s="119" t="str">
        <f>IF(G3577="","",VLOOKUP(G3577,номенклатури!R:T,2,0))</f>
        <v/>
      </c>
      <c r="E3577" s="365" t="str">
        <f>IF(G3577="","",VLOOKUP(G3577,номенклатури!R:T,3,0))</f>
        <v/>
      </c>
      <c r="F3577" s="159" t="str">
        <f>IF(G3577="","",IF(ISERROR(VLOOKUP(G3577,номенклатури!V:V,1,0)),E3577*H3577,E3577*I3577))</f>
        <v/>
      </c>
      <c r="G3577" s="14"/>
      <c r="H3577" s="15"/>
      <c r="I3577" s="15"/>
      <c r="J3577" s="15"/>
      <c r="K3577" s="15"/>
      <c r="L3577" s="217"/>
      <c r="M3577" s="22"/>
      <c r="N3577" s="119" t="str">
        <f>IF(G3577="","",VLOOKUP(G3577,номенклатури!R:U,4,0))</f>
        <v/>
      </c>
      <c r="O3577" s="119" t="str">
        <f>IF(M3577="","",VLOOKUP(M3577,'14'!D:D,1,0))</f>
        <v/>
      </c>
    </row>
    <row r="3578" spans="1:15" ht="12.75" customHeight="1" x14ac:dyDescent="0.2">
      <c r="A3578" s="36" t="str">
        <f>'0'!$A$4</f>
        <v>………………..</v>
      </c>
      <c r="B3578" s="37">
        <f>'0'!$A$2</f>
        <v>46112</v>
      </c>
      <c r="C3578" s="37" t="s">
        <v>1243</v>
      </c>
      <c r="D3578" s="119" t="str">
        <f>IF(G3578="","",VLOOKUP(G3578,номенклатури!R:T,2,0))</f>
        <v/>
      </c>
      <c r="E3578" s="365" t="str">
        <f>IF(G3578="","",VLOOKUP(G3578,номенклатури!R:T,3,0))</f>
        <v/>
      </c>
      <c r="F3578" s="159" t="str">
        <f>IF(G3578="","",IF(ISERROR(VLOOKUP(G3578,номенклатури!V:V,1,0)),E3578*H3578,E3578*I3578))</f>
        <v/>
      </c>
      <c r="G3578" s="14"/>
      <c r="H3578" s="15"/>
      <c r="I3578" s="15"/>
      <c r="J3578" s="15"/>
      <c r="K3578" s="15"/>
      <c r="L3578" s="217"/>
      <c r="M3578" s="22"/>
      <c r="N3578" s="119" t="str">
        <f>IF(G3578="","",VLOOKUP(G3578,номенклатури!R:U,4,0))</f>
        <v/>
      </c>
      <c r="O3578" s="119" t="str">
        <f>IF(M3578="","",VLOOKUP(M3578,'14'!D:D,1,0))</f>
        <v/>
      </c>
    </row>
    <row r="3579" spans="1:15" ht="12.75" customHeight="1" x14ac:dyDescent="0.2">
      <c r="A3579" s="36" t="str">
        <f>'0'!$A$4</f>
        <v>………………..</v>
      </c>
      <c r="B3579" s="37">
        <f>'0'!$A$2</f>
        <v>46112</v>
      </c>
      <c r="C3579" s="37" t="s">
        <v>1243</v>
      </c>
      <c r="D3579" s="119" t="str">
        <f>IF(G3579="","",VLOOKUP(G3579,номенклатури!R:T,2,0))</f>
        <v/>
      </c>
      <c r="E3579" s="365" t="str">
        <f>IF(G3579="","",VLOOKUP(G3579,номенклатури!R:T,3,0))</f>
        <v/>
      </c>
      <c r="F3579" s="159" t="str">
        <f>IF(G3579="","",IF(ISERROR(VLOOKUP(G3579,номенклатури!V:V,1,0)),E3579*H3579,E3579*I3579))</f>
        <v/>
      </c>
      <c r="G3579" s="14"/>
      <c r="H3579" s="15"/>
      <c r="I3579" s="15"/>
      <c r="J3579" s="15"/>
      <c r="K3579" s="15"/>
      <c r="L3579" s="217"/>
      <c r="M3579" s="22"/>
      <c r="N3579" s="119" t="str">
        <f>IF(G3579="","",VLOOKUP(G3579,номенклатури!R:U,4,0))</f>
        <v/>
      </c>
      <c r="O3579" s="119" t="str">
        <f>IF(M3579="","",VLOOKUP(M3579,'14'!D:D,1,0))</f>
        <v/>
      </c>
    </row>
    <row r="3580" spans="1:15" ht="12.75" customHeight="1" x14ac:dyDescent="0.2">
      <c r="A3580" s="36" t="str">
        <f>'0'!$A$4</f>
        <v>………………..</v>
      </c>
      <c r="B3580" s="37">
        <f>'0'!$A$2</f>
        <v>46112</v>
      </c>
      <c r="C3580" s="37" t="s">
        <v>1243</v>
      </c>
      <c r="D3580" s="119" t="str">
        <f>IF(G3580="","",VLOOKUP(G3580,номенклатури!R:T,2,0))</f>
        <v/>
      </c>
      <c r="E3580" s="365" t="str">
        <f>IF(G3580="","",VLOOKUP(G3580,номенклатури!R:T,3,0))</f>
        <v/>
      </c>
      <c r="F3580" s="159" t="str">
        <f>IF(G3580="","",IF(ISERROR(VLOOKUP(G3580,номенклатури!V:V,1,0)),E3580*H3580,E3580*I3580))</f>
        <v/>
      </c>
      <c r="G3580" s="14"/>
      <c r="H3580" s="15"/>
      <c r="I3580" s="15"/>
      <c r="J3580" s="15"/>
      <c r="K3580" s="15"/>
      <c r="L3580" s="217"/>
      <c r="M3580" s="22"/>
      <c r="N3580" s="119" t="str">
        <f>IF(G3580="","",VLOOKUP(G3580,номенклатури!R:U,4,0))</f>
        <v/>
      </c>
      <c r="O3580" s="119" t="str">
        <f>IF(M3580="","",VLOOKUP(M3580,'14'!D:D,1,0))</f>
        <v/>
      </c>
    </row>
    <row r="3581" spans="1:15" ht="12.75" customHeight="1" x14ac:dyDescent="0.2">
      <c r="A3581" s="36" t="str">
        <f>'0'!$A$4</f>
        <v>………………..</v>
      </c>
      <c r="B3581" s="37">
        <f>'0'!$A$2</f>
        <v>46112</v>
      </c>
      <c r="C3581" s="37" t="s">
        <v>1243</v>
      </c>
      <c r="D3581" s="119" t="str">
        <f>IF(G3581="","",VLOOKUP(G3581,номенклатури!R:T,2,0))</f>
        <v/>
      </c>
      <c r="E3581" s="365" t="str">
        <f>IF(G3581="","",VLOOKUP(G3581,номенклатури!R:T,3,0))</f>
        <v/>
      </c>
      <c r="F3581" s="159" t="str">
        <f>IF(G3581="","",IF(ISERROR(VLOOKUP(G3581,номенклатури!V:V,1,0)),E3581*H3581,E3581*I3581))</f>
        <v/>
      </c>
      <c r="G3581" s="14"/>
      <c r="H3581" s="15"/>
      <c r="I3581" s="15"/>
      <c r="J3581" s="15"/>
      <c r="K3581" s="15"/>
      <c r="L3581" s="217"/>
      <c r="M3581" s="22"/>
      <c r="N3581" s="119" t="str">
        <f>IF(G3581="","",VLOOKUP(G3581,номенклатури!R:U,4,0))</f>
        <v/>
      </c>
      <c r="O3581" s="119" t="str">
        <f>IF(M3581="","",VLOOKUP(M3581,'14'!D:D,1,0))</f>
        <v/>
      </c>
    </row>
    <row r="3582" spans="1:15" ht="12.75" customHeight="1" x14ac:dyDescent="0.2">
      <c r="A3582" s="36" t="str">
        <f>'0'!$A$4</f>
        <v>………………..</v>
      </c>
      <c r="B3582" s="37">
        <f>'0'!$A$2</f>
        <v>46112</v>
      </c>
      <c r="C3582" s="37" t="s">
        <v>1243</v>
      </c>
      <c r="D3582" s="119" t="str">
        <f>IF(G3582="","",VLOOKUP(G3582,номенклатури!R:T,2,0))</f>
        <v/>
      </c>
      <c r="E3582" s="365" t="str">
        <f>IF(G3582="","",VLOOKUP(G3582,номенклатури!R:T,3,0))</f>
        <v/>
      </c>
      <c r="F3582" s="159" t="str">
        <f>IF(G3582="","",IF(ISERROR(VLOOKUP(G3582,номенклатури!V:V,1,0)),E3582*H3582,E3582*I3582))</f>
        <v/>
      </c>
      <c r="G3582" s="14"/>
      <c r="H3582" s="15"/>
      <c r="I3582" s="15"/>
      <c r="J3582" s="15"/>
      <c r="K3582" s="15"/>
      <c r="L3582" s="217"/>
      <c r="M3582" s="22"/>
      <c r="N3582" s="119" t="str">
        <f>IF(G3582="","",VLOOKUP(G3582,номенклатури!R:U,4,0))</f>
        <v/>
      </c>
      <c r="O3582" s="119" t="str">
        <f>IF(M3582="","",VLOOKUP(M3582,'14'!D:D,1,0))</f>
        <v/>
      </c>
    </row>
    <row r="3583" spans="1:15" ht="12.75" customHeight="1" x14ac:dyDescent="0.2">
      <c r="A3583" s="36" t="str">
        <f>'0'!$A$4</f>
        <v>………………..</v>
      </c>
      <c r="B3583" s="37">
        <f>'0'!$A$2</f>
        <v>46112</v>
      </c>
      <c r="C3583" s="37" t="s">
        <v>1243</v>
      </c>
      <c r="D3583" s="119" t="str">
        <f>IF(G3583="","",VLOOKUP(G3583,номенклатури!R:T,2,0))</f>
        <v/>
      </c>
      <c r="E3583" s="365" t="str">
        <f>IF(G3583="","",VLOOKUP(G3583,номенклатури!R:T,3,0))</f>
        <v/>
      </c>
      <c r="F3583" s="159" t="str">
        <f>IF(G3583="","",IF(ISERROR(VLOOKUP(G3583,номенклатури!V:V,1,0)),E3583*H3583,E3583*I3583))</f>
        <v/>
      </c>
      <c r="G3583" s="14"/>
      <c r="H3583" s="15"/>
      <c r="I3583" s="15"/>
      <c r="J3583" s="15"/>
      <c r="K3583" s="15"/>
      <c r="L3583" s="217"/>
      <c r="M3583" s="22"/>
      <c r="N3583" s="119" t="str">
        <f>IF(G3583="","",VLOOKUP(G3583,номенклатури!R:U,4,0))</f>
        <v/>
      </c>
      <c r="O3583" s="119" t="str">
        <f>IF(M3583="","",VLOOKUP(M3583,'14'!D:D,1,0))</f>
        <v/>
      </c>
    </row>
    <row r="3584" spans="1:15" ht="12.75" customHeight="1" x14ac:dyDescent="0.2">
      <c r="A3584" s="36" t="str">
        <f>'0'!$A$4</f>
        <v>………………..</v>
      </c>
      <c r="B3584" s="37">
        <f>'0'!$A$2</f>
        <v>46112</v>
      </c>
      <c r="C3584" s="37" t="s">
        <v>1243</v>
      </c>
      <c r="D3584" s="119" t="str">
        <f>IF(G3584="","",VLOOKUP(G3584,номенклатури!R:T,2,0))</f>
        <v/>
      </c>
      <c r="E3584" s="365" t="str">
        <f>IF(G3584="","",VLOOKUP(G3584,номенклатури!R:T,3,0))</f>
        <v/>
      </c>
      <c r="F3584" s="159" t="str">
        <f>IF(G3584="","",IF(ISERROR(VLOOKUP(G3584,номенклатури!V:V,1,0)),E3584*H3584,E3584*I3584))</f>
        <v/>
      </c>
      <c r="G3584" s="14"/>
      <c r="H3584" s="15"/>
      <c r="I3584" s="15"/>
      <c r="J3584" s="15"/>
      <c r="K3584" s="15"/>
      <c r="L3584" s="217"/>
      <c r="M3584" s="22"/>
      <c r="N3584" s="119" t="str">
        <f>IF(G3584="","",VLOOKUP(G3584,номенклатури!R:U,4,0))</f>
        <v/>
      </c>
      <c r="O3584" s="119" t="str">
        <f>IF(M3584="","",VLOOKUP(M3584,'14'!D:D,1,0))</f>
        <v/>
      </c>
    </row>
    <row r="3585" spans="1:15" ht="12.75" customHeight="1" x14ac:dyDescent="0.2">
      <c r="A3585" s="36" t="str">
        <f>'0'!$A$4</f>
        <v>………………..</v>
      </c>
      <c r="B3585" s="37">
        <f>'0'!$A$2</f>
        <v>46112</v>
      </c>
      <c r="C3585" s="37" t="s">
        <v>1243</v>
      </c>
      <c r="D3585" s="119" t="str">
        <f>IF(G3585="","",VLOOKUP(G3585,номенклатури!R:T,2,0))</f>
        <v/>
      </c>
      <c r="E3585" s="365" t="str">
        <f>IF(G3585="","",VLOOKUP(G3585,номенклатури!R:T,3,0))</f>
        <v/>
      </c>
      <c r="F3585" s="159" t="str">
        <f>IF(G3585="","",IF(ISERROR(VLOOKUP(G3585,номенклатури!V:V,1,0)),E3585*H3585,E3585*I3585))</f>
        <v/>
      </c>
      <c r="G3585" s="14"/>
      <c r="H3585" s="15"/>
      <c r="I3585" s="15"/>
      <c r="J3585" s="15"/>
      <c r="K3585" s="15"/>
      <c r="L3585" s="217"/>
      <c r="M3585" s="22"/>
      <c r="N3585" s="119" t="str">
        <f>IF(G3585="","",VLOOKUP(G3585,номенклатури!R:U,4,0))</f>
        <v/>
      </c>
      <c r="O3585" s="119" t="str">
        <f>IF(M3585="","",VLOOKUP(M3585,'14'!D:D,1,0))</f>
        <v/>
      </c>
    </row>
    <row r="3586" spans="1:15" ht="12.75" customHeight="1" x14ac:dyDescent="0.2">
      <c r="A3586" s="36" t="str">
        <f>'0'!$A$4</f>
        <v>………………..</v>
      </c>
      <c r="B3586" s="37">
        <f>'0'!$A$2</f>
        <v>46112</v>
      </c>
      <c r="C3586" s="37" t="s">
        <v>1243</v>
      </c>
      <c r="D3586" s="119" t="str">
        <f>IF(G3586="","",VLOOKUP(G3586,номенклатури!R:T,2,0))</f>
        <v/>
      </c>
      <c r="E3586" s="365" t="str">
        <f>IF(G3586="","",VLOOKUP(G3586,номенклатури!R:T,3,0))</f>
        <v/>
      </c>
      <c r="F3586" s="159" t="str">
        <f>IF(G3586="","",IF(ISERROR(VLOOKUP(G3586,номенклатури!V:V,1,0)),E3586*H3586,E3586*I3586))</f>
        <v/>
      </c>
      <c r="G3586" s="14"/>
      <c r="H3586" s="15"/>
      <c r="I3586" s="15"/>
      <c r="J3586" s="15"/>
      <c r="K3586" s="15"/>
      <c r="L3586" s="217"/>
      <c r="M3586" s="22"/>
      <c r="N3586" s="119" t="str">
        <f>IF(G3586="","",VLOOKUP(G3586,номенклатури!R:U,4,0))</f>
        <v/>
      </c>
      <c r="O3586" s="119" t="str">
        <f>IF(M3586="","",VLOOKUP(M3586,'14'!D:D,1,0))</f>
        <v/>
      </c>
    </row>
    <row r="3587" spans="1:15" ht="12.75" customHeight="1" x14ac:dyDescent="0.2">
      <c r="A3587" s="36" t="str">
        <f>'0'!$A$4</f>
        <v>………………..</v>
      </c>
      <c r="B3587" s="37">
        <f>'0'!$A$2</f>
        <v>46112</v>
      </c>
      <c r="C3587" s="37" t="s">
        <v>1243</v>
      </c>
      <c r="D3587" s="119" t="str">
        <f>IF(G3587="","",VLOOKUP(G3587,номенклатури!R:T,2,0))</f>
        <v/>
      </c>
      <c r="E3587" s="365" t="str">
        <f>IF(G3587="","",VLOOKUP(G3587,номенклатури!R:T,3,0))</f>
        <v/>
      </c>
      <c r="F3587" s="159" t="str">
        <f>IF(G3587="","",IF(ISERROR(VLOOKUP(G3587,номенклатури!V:V,1,0)),E3587*H3587,E3587*I3587))</f>
        <v/>
      </c>
      <c r="G3587" s="14"/>
      <c r="H3587" s="15"/>
      <c r="I3587" s="15"/>
      <c r="J3587" s="15"/>
      <c r="K3587" s="15"/>
      <c r="L3587" s="217"/>
      <c r="M3587" s="22"/>
      <c r="N3587" s="119" t="str">
        <f>IF(G3587="","",VLOOKUP(G3587,номенклатури!R:U,4,0))</f>
        <v/>
      </c>
      <c r="O3587" s="119" t="str">
        <f>IF(M3587="","",VLOOKUP(M3587,'14'!D:D,1,0))</f>
        <v/>
      </c>
    </row>
    <row r="3588" spans="1:15" ht="12.75" customHeight="1" x14ac:dyDescent="0.2">
      <c r="A3588" s="36" t="str">
        <f>'0'!$A$4</f>
        <v>………………..</v>
      </c>
      <c r="B3588" s="37">
        <f>'0'!$A$2</f>
        <v>46112</v>
      </c>
      <c r="C3588" s="37" t="s">
        <v>1243</v>
      </c>
      <c r="D3588" s="119" t="str">
        <f>IF(G3588="","",VLOOKUP(G3588,номенклатури!R:T,2,0))</f>
        <v/>
      </c>
      <c r="E3588" s="365" t="str">
        <f>IF(G3588="","",VLOOKUP(G3588,номенклатури!R:T,3,0))</f>
        <v/>
      </c>
      <c r="F3588" s="159" t="str">
        <f>IF(G3588="","",IF(ISERROR(VLOOKUP(G3588,номенклатури!V:V,1,0)),E3588*H3588,E3588*I3588))</f>
        <v/>
      </c>
      <c r="G3588" s="14"/>
      <c r="H3588" s="15"/>
      <c r="I3588" s="15"/>
      <c r="J3588" s="15"/>
      <c r="K3588" s="15"/>
      <c r="L3588" s="217"/>
      <c r="M3588" s="22"/>
      <c r="N3588" s="119" t="str">
        <f>IF(G3588="","",VLOOKUP(G3588,номенклатури!R:U,4,0))</f>
        <v/>
      </c>
      <c r="O3588" s="119" t="str">
        <f>IF(M3588="","",VLOOKUP(M3588,'14'!D:D,1,0))</f>
        <v/>
      </c>
    </row>
    <row r="3589" spans="1:15" ht="12.75" customHeight="1" x14ac:dyDescent="0.2">
      <c r="A3589" s="36" t="str">
        <f>'0'!$A$4</f>
        <v>………………..</v>
      </c>
      <c r="B3589" s="37">
        <f>'0'!$A$2</f>
        <v>46112</v>
      </c>
      <c r="C3589" s="37" t="s">
        <v>1243</v>
      </c>
      <c r="D3589" s="119" t="str">
        <f>IF(G3589="","",VLOOKUP(G3589,номенклатури!R:T,2,0))</f>
        <v/>
      </c>
      <c r="E3589" s="365" t="str">
        <f>IF(G3589="","",VLOOKUP(G3589,номенклатури!R:T,3,0))</f>
        <v/>
      </c>
      <c r="F3589" s="159" t="str">
        <f>IF(G3589="","",IF(ISERROR(VLOOKUP(G3589,номенклатури!V:V,1,0)),E3589*H3589,E3589*I3589))</f>
        <v/>
      </c>
      <c r="G3589" s="14"/>
      <c r="H3589" s="15"/>
      <c r="I3589" s="15"/>
      <c r="J3589" s="15"/>
      <c r="K3589" s="15"/>
      <c r="L3589" s="217"/>
      <c r="M3589" s="22"/>
      <c r="N3589" s="119" t="str">
        <f>IF(G3589="","",VLOOKUP(G3589,номенклатури!R:U,4,0))</f>
        <v/>
      </c>
      <c r="O3589" s="119" t="str">
        <f>IF(M3589="","",VLOOKUP(M3589,'14'!D:D,1,0))</f>
        <v/>
      </c>
    </row>
    <row r="3590" spans="1:15" ht="12.75" customHeight="1" x14ac:dyDescent="0.2">
      <c r="A3590" s="36" t="str">
        <f>'0'!$A$4</f>
        <v>………………..</v>
      </c>
      <c r="B3590" s="37">
        <f>'0'!$A$2</f>
        <v>46112</v>
      </c>
      <c r="C3590" s="37" t="s">
        <v>1243</v>
      </c>
      <c r="D3590" s="119" t="str">
        <f>IF(G3590="","",VLOOKUP(G3590,номенклатури!R:T,2,0))</f>
        <v/>
      </c>
      <c r="E3590" s="365" t="str">
        <f>IF(G3590="","",VLOOKUP(G3590,номенклатури!R:T,3,0))</f>
        <v/>
      </c>
      <c r="F3590" s="159" t="str">
        <f>IF(G3590="","",IF(ISERROR(VLOOKUP(G3590,номенклатури!V:V,1,0)),E3590*H3590,E3590*I3590))</f>
        <v/>
      </c>
      <c r="G3590" s="14"/>
      <c r="H3590" s="15"/>
      <c r="I3590" s="15"/>
      <c r="J3590" s="15"/>
      <c r="K3590" s="15"/>
      <c r="L3590" s="217"/>
      <c r="M3590" s="22"/>
      <c r="N3590" s="119" t="str">
        <f>IF(G3590="","",VLOOKUP(G3590,номенклатури!R:U,4,0))</f>
        <v/>
      </c>
      <c r="O3590" s="119" t="str">
        <f>IF(M3590="","",VLOOKUP(M3590,'14'!D:D,1,0))</f>
        <v/>
      </c>
    </row>
    <row r="3591" spans="1:15" ht="12.75" customHeight="1" x14ac:dyDescent="0.2">
      <c r="A3591" s="36" t="str">
        <f>'0'!$A$4</f>
        <v>………………..</v>
      </c>
      <c r="B3591" s="37">
        <f>'0'!$A$2</f>
        <v>46112</v>
      </c>
      <c r="C3591" s="37" t="s">
        <v>1243</v>
      </c>
      <c r="D3591" s="119" t="str">
        <f>IF(G3591="","",VLOOKUP(G3591,номенклатури!R:T,2,0))</f>
        <v/>
      </c>
      <c r="E3591" s="365" t="str">
        <f>IF(G3591="","",VLOOKUP(G3591,номенклатури!R:T,3,0))</f>
        <v/>
      </c>
      <c r="F3591" s="159" t="str">
        <f>IF(G3591="","",IF(ISERROR(VLOOKUP(G3591,номенклатури!V:V,1,0)),E3591*H3591,E3591*I3591))</f>
        <v/>
      </c>
      <c r="G3591" s="14"/>
      <c r="H3591" s="15"/>
      <c r="I3591" s="15"/>
      <c r="J3591" s="15"/>
      <c r="K3591" s="15"/>
      <c r="L3591" s="217"/>
      <c r="M3591" s="22"/>
      <c r="N3591" s="119" t="str">
        <f>IF(G3591="","",VLOOKUP(G3591,номенклатури!R:U,4,0))</f>
        <v/>
      </c>
      <c r="O3591" s="119" t="str">
        <f>IF(M3591="","",VLOOKUP(M3591,'14'!D:D,1,0))</f>
        <v/>
      </c>
    </row>
    <row r="3592" spans="1:15" ht="12.75" customHeight="1" x14ac:dyDescent="0.2">
      <c r="A3592" s="36" t="str">
        <f>'0'!$A$4</f>
        <v>………………..</v>
      </c>
      <c r="B3592" s="37">
        <f>'0'!$A$2</f>
        <v>46112</v>
      </c>
      <c r="C3592" s="37" t="s">
        <v>1243</v>
      </c>
      <c r="D3592" s="119" t="str">
        <f>IF(G3592="","",VLOOKUP(G3592,номенклатури!R:T,2,0))</f>
        <v/>
      </c>
      <c r="E3592" s="365" t="str">
        <f>IF(G3592="","",VLOOKUP(G3592,номенклатури!R:T,3,0))</f>
        <v/>
      </c>
      <c r="F3592" s="159" t="str">
        <f>IF(G3592="","",IF(ISERROR(VLOOKUP(G3592,номенклатури!V:V,1,0)),E3592*H3592,E3592*I3592))</f>
        <v/>
      </c>
      <c r="G3592" s="14"/>
      <c r="H3592" s="15"/>
      <c r="I3592" s="15"/>
      <c r="J3592" s="15"/>
      <c r="K3592" s="15"/>
      <c r="L3592" s="217"/>
      <c r="M3592" s="22"/>
      <c r="N3592" s="119" t="str">
        <f>IF(G3592="","",VLOOKUP(G3592,номенклатури!R:U,4,0))</f>
        <v/>
      </c>
      <c r="O3592" s="119" t="str">
        <f>IF(M3592="","",VLOOKUP(M3592,'14'!D:D,1,0))</f>
        <v/>
      </c>
    </row>
    <row r="3593" spans="1:15" ht="12.75" customHeight="1" x14ac:dyDescent="0.2">
      <c r="A3593" s="36" t="str">
        <f>'0'!$A$4</f>
        <v>………………..</v>
      </c>
      <c r="B3593" s="37">
        <f>'0'!$A$2</f>
        <v>46112</v>
      </c>
      <c r="C3593" s="37" t="s">
        <v>1243</v>
      </c>
      <c r="D3593" s="119" t="str">
        <f>IF(G3593="","",VLOOKUP(G3593,номенклатури!R:T,2,0))</f>
        <v/>
      </c>
      <c r="E3593" s="365" t="str">
        <f>IF(G3593="","",VLOOKUP(G3593,номенклатури!R:T,3,0))</f>
        <v/>
      </c>
      <c r="F3593" s="159" t="str">
        <f>IF(G3593="","",IF(ISERROR(VLOOKUP(G3593,номенклатури!V:V,1,0)),E3593*H3593,E3593*I3593))</f>
        <v/>
      </c>
      <c r="G3593" s="14"/>
      <c r="H3593" s="15"/>
      <c r="I3593" s="15"/>
      <c r="J3593" s="15"/>
      <c r="K3593" s="15"/>
      <c r="L3593" s="217"/>
      <c r="M3593" s="22"/>
      <c r="N3593" s="119" t="str">
        <f>IF(G3593="","",VLOOKUP(G3593,номенклатури!R:U,4,0))</f>
        <v/>
      </c>
      <c r="O3593" s="119" t="str">
        <f>IF(M3593="","",VLOOKUP(M3593,'14'!D:D,1,0))</f>
        <v/>
      </c>
    </row>
    <row r="3594" spans="1:15" ht="12.75" customHeight="1" x14ac:dyDescent="0.2">
      <c r="A3594" s="36" t="str">
        <f>'0'!$A$4</f>
        <v>………………..</v>
      </c>
      <c r="B3594" s="37">
        <f>'0'!$A$2</f>
        <v>46112</v>
      </c>
      <c r="C3594" s="37" t="s">
        <v>1243</v>
      </c>
      <c r="D3594" s="119" t="str">
        <f>IF(G3594="","",VLOOKUP(G3594,номенклатури!R:T,2,0))</f>
        <v/>
      </c>
      <c r="E3594" s="365" t="str">
        <f>IF(G3594="","",VLOOKUP(G3594,номенклатури!R:T,3,0))</f>
        <v/>
      </c>
      <c r="F3594" s="159" t="str">
        <f>IF(G3594="","",IF(ISERROR(VLOOKUP(G3594,номенклатури!V:V,1,0)),E3594*H3594,E3594*I3594))</f>
        <v/>
      </c>
      <c r="G3594" s="14"/>
      <c r="H3594" s="15"/>
      <c r="I3594" s="15"/>
      <c r="J3594" s="15"/>
      <c r="K3594" s="15"/>
      <c r="L3594" s="217"/>
      <c r="M3594" s="22"/>
      <c r="N3594" s="119" t="str">
        <f>IF(G3594="","",VLOOKUP(G3594,номенклатури!R:U,4,0))</f>
        <v/>
      </c>
      <c r="O3594" s="119" t="str">
        <f>IF(M3594="","",VLOOKUP(M3594,'14'!D:D,1,0))</f>
        <v/>
      </c>
    </row>
    <row r="3595" spans="1:15" ht="12.75" customHeight="1" x14ac:dyDescent="0.2">
      <c r="A3595" s="36" t="str">
        <f>'0'!$A$4</f>
        <v>………………..</v>
      </c>
      <c r="B3595" s="37">
        <f>'0'!$A$2</f>
        <v>46112</v>
      </c>
      <c r="C3595" s="37" t="s">
        <v>1243</v>
      </c>
      <c r="D3595" s="119" t="str">
        <f>IF(G3595="","",VLOOKUP(G3595,номенклатури!R:T,2,0))</f>
        <v/>
      </c>
      <c r="E3595" s="365" t="str">
        <f>IF(G3595="","",VLOOKUP(G3595,номенклатури!R:T,3,0))</f>
        <v/>
      </c>
      <c r="F3595" s="159" t="str">
        <f>IF(G3595="","",IF(ISERROR(VLOOKUP(G3595,номенклатури!V:V,1,0)),E3595*H3595,E3595*I3595))</f>
        <v/>
      </c>
      <c r="G3595" s="14"/>
      <c r="H3595" s="15"/>
      <c r="I3595" s="15"/>
      <c r="J3595" s="15"/>
      <c r="K3595" s="15"/>
      <c r="L3595" s="217"/>
      <c r="M3595" s="22"/>
      <c r="N3595" s="119" t="str">
        <f>IF(G3595="","",VLOOKUP(G3595,номенклатури!R:U,4,0))</f>
        <v/>
      </c>
      <c r="O3595" s="119" t="str">
        <f>IF(M3595="","",VLOOKUP(M3595,'14'!D:D,1,0))</f>
        <v/>
      </c>
    </row>
    <row r="3596" spans="1:15" ht="12.75" customHeight="1" x14ac:dyDescent="0.2">
      <c r="A3596" s="36" t="str">
        <f>'0'!$A$4</f>
        <v>………………..</v>
      </c>
      <c r="B3596" s="37">
        <f>'0'!$A$2</f>
        <v>46112</v>
      </c>
      <c r="C3596" s="37" t="s">
        <v>1243</v>
      </c>
      <c r="D3596" s="119" t="str">
        <f>IF(G3596="","",VLOOKUP(G3596,номенклатури!R:T,2,0))</f>
        <v/>
      </c>
      <c r="E3596" s="365" t="str">
        <f>IF(G3596="","",VLOOKUP(G3596,номенклатури!R:T,3,0))</f>
        <v/>
      </c>
      <c r="F3596" s="159" t="str">
        <f>IF(G3596="","",IF(ISERROR(VLOOKUP(G3596,номенклатури!V:V,1,0)),E3596*H3596,E3596*I3596))</f>
        <v/>
      </c>
      <c r="G3596" s="14"/>
      <c r="H3596" s="15"/>
      <c r="I3596" s="15"/>
      <c r="J3596" s="15"/>
      <c r="K3596" s="15"/>
      <c r="L3596" s="217"/>
      <c r="M3596" s="22"/>
      <c r="N3596" s="119" t="str">
        <f>IF(G3596="","",VLOOKUP(G3596,номенклатури!R:U,4,0))</f>
        <v/>
      </c>
      <c r="O3596" s="119" t="str">
        <f>IF(M3596="","",VLOOKUP(M3596,'14'!D:D,1,0))</f>
        <v/>
      </c>
    </row>
    <row r="3597" spans="1:15" ht="12.75" customHeight="1" x14ac:dyDescent="0.2">
      <c r="A3597" s="36" t="str">
        <f>'0'!$A$4</f>
        <v>………………..</v>
      </c>
      <c r="B3597" s="37">
        <f>'0'!$A$2</f>
        <v>46112</v>
      </c>
      <c r="C3597" s="37" t="s">
        <v>1243</v>
      </c>
      <c r="D3597" s="119" t="str">
        <f>IF(G3597="","",VLOOKUP(G3597,номенклатури!R:T,2,0))</f>
        <v/>
      </c>
      <c r="E3597" s="365" t="str">
        <f>IF(G3597="","",VLOOKUP(G3597,номенклатури!R:T,3,0))</f>
        <v/>
      </c>
      <c r="F3597" s="159" t="str">
        <f>IF(G3597="","",IF(ISERROR(VLOOKUP(G3597,номенклатури!V:V,1,0)),E3597*H3597,E3597*I3597))</f>
        <v/>
      </c>
      <c r="G3597" s="14"/>
      <c r="H3597" s="15"/>
      <c r="I3597" s="15"/>
      <c r="J3597" s="15"/>
      <c r="K3597" s="15"/>
      <c r="L3597" s="217"/>
      <c r="M3597" s="22"/>
      <c r="N3597" s="119" t="str">
        <f>IF(G3597="","",VLOOKUP(G3597,номенклатури!R:U,4,0))</f>
        <v/>
      </c>
      <c r="O3597" s="119" t="str">
        <f>IF(M3597="","",VLOOKUP(M3597,'14'!D:D,1,0))</f>
        <v/>
      </c>
    </row>
    <row r="3598" spans="1:15" ht="12.75" customHeight="1" x14ac:dyDescent="0.2">
      <c r="A3598" s="36" t="str">
        <f>'0'!$A$4</f>
        <v>………………..</v>
      </c>
      <c r="B3598" s="37">
        <f>'0'!$A$2</f>
        <v>46112</v>
      </c>
      <c r="C3598" s="37" t="s">
        <v>1243</v>
      </c>
      <c r="D3598" s="119" t="str">
        <f>IF(G3598="","",VLOOKUP(G3598,номенклатури!R:T,2,0))</f>
        <v/>
      </c>
      <c r="E3598" s="365" t="str">
        <f>IF(G3598="","",VLOOKUP(G3598,номенклатури!R:T,3,0))</f>
        <v/>
      </c>
      <c r="F3598" s="159" t="str">
        <f>IF(G3598="","",IF(ISERROR(VLOOKUP(G3598,номенклатури!V:V,1,0)),E3598*H3598,E3598*I3598))</f>
        <v/>
      </c>
      <c r="G3598" s="14"/>
      <c r="H3598" s="15"/>
      <c r="I3598" s="15"/>
      <c r="J3598" s="15"/>
      <c r="K3598" s="15"/>
      <c r="L3598" s="217"/>
      <c r="M3598" s="22"/>
      <c r="N3598" s="119" t="str">
        <f>IF(G3598="","",VLOOKUP(G3598,номенклатури!R:U,4,0))</f>
        <v/>
      </c>
      <c r="O3598" s="119" t="str">
        <f>IF(M3598="","",VLOOKUP(M3598,'14'!D:D,1,0))</f>
        <v/>
      </c>
    </row>
    <row r="3599" spans="1:15" ht="12.75" customHeight="1" x14ac:dyDescent="0.2">
      <c r="A3599" s="36" t="str">
        <f>'0'!$A$4</f>
        <v>………………..</v>
      </c>
      <c r="B3599" s="37">
        <f>'0'!$A$2</f>
        <v>46112</v>
      </c>
      <c r="C3599" s="37" t="s">
        <v>1243</v>
      </c>
      <c r="D3599" s="119" t="str">
        <f>IF(G3599="","",VLOOKUP(G3599,номенклатури!R:T,2,0))</f>
        <v/>
      </c>
      <c r="E3599" s="365" t="str">
        <f>IF(G3599="","",VLOOKUP(G3599,номенклатури!R:T,3,0))</f>
        <v/>
      </c>
      <c r="F3599" s="159" t="str">
        <f>IF(G3599="","",IF(ISERROR(VLOOKUP(G3599,номенклатури!V:V,1,0)),E3599*H3599,E3599*I3599))</f>
        <v/>
      </c>
      <c r="G3599" s="14"/>
      <c r="H3599" s="15"/>
      <c r="I3599" s="15"/>
      <c r="J3599" s="15"/>
      <c r="K3599" s="15"/>
      <c r="L3599" s="217"/>
      <c r="M3599" s="22"/>
      <c r="N3599" s="119" t="str">
        <f>IF(G3599="","",VLOOKUP(G3599,номенклатури!R:U,4,0))</f>
        <v/>
      </c>
      <c r="O3599" s="119" t="str">
        <f>IF(M3599="","",VLOOKUP(M3599,'14'!D:D,1,0))</f>
        <v/>
      </c>
    </row>
    <row r="3600" spans="1:15" ht="12.75" customHeight="1" x14ac:dyDescent="0.2">
      <c r="A3600" s="36" t="str">
        <f>'0'!$A$4</f>
        <v>………………..</v>
      </c>
      <c r="B3600" s="37">
        <f>'0'!$A$2</f>
        <v>46112</v>
      </c>
      <c r="C3600" s="37" t="s">
        <v>1243</v>
      </c>
      <c r="D3600" s="119" t="str">
        <f>IF(G3600="","",VLOOKUP(G3600,номенклатури!R:T,2,0))</f>
        <v/>
      </c>
      <c r="E3600" s="365" t="str">
        <f>IF(G3600="","",VLOOKUP(G3600,номенклатури!R:T,3,0))</f>
        <v/>
      </c>
      <c r="F3600" s="159" t="str">
        <f>IF(G3600="","",IF(ISERROR(VLOOKUP(G3600,номенклатури!V:V,1,0)),E3600*H3600,E3600*I3600))</f>
        <v/>
      </c>
      <c r="G3600" s="14"/>
      <c r="H3600" s="15"/>
      <c r="I3600" s="15"/>
      <c r="J3600" s="15"/>
      <c r="K3600" s="15"/>
      <c r="L3600" s="217"/>
      <c r="M3600" s="22"/>
      <c r="N3600" s="119" t="str">
        <f>IF(G3600="","",VLOOKUP(G3600,номенклатури!R:U,4,0))</f>
        <v/>
      </c>
      <c r="O3600" s="119" t="str">
        <f>IF(M3600="","",VLOOKUP(M3600,'14'!D:D,1,0))</f>
        <v/>
      </c>
    </row>
    <row r="3601" spans="1:15" ht="12.75" customHeight="1" x14ac:dyDescent="0.2">
      <c r="A3601" s="36" t="str">
        <f>'0'!$A$4</f>
        <v>………………..</v>
      </c>
      <c r="B3601" s="37">
        <f>'0'!$A$2</f>
        <v>46112</v>
      </c>
      <c r="C3601" s="37" t="s">
        <v>1243</v>
      </c>
      <c r="D3601" s="119" t="str">
        <f>IF(G3601="","",VLOOKUP(G3601,номенклатури!R:T,2,0))</f>
        <v/>
      </c>
      <c r="E3601" s="365" t="str">
        <f>IF(G3601="","",VLOOKUP(G3601,номенклатури!R:T,3,0))</f>
        <v/>
      </c>
      <c r="F3601" s="159" t="str">
        <f>IF(G3601="","",IF(ISERROR(VLOOKUP(G3601,номенклатури!V:V,1,0)),E3601*H3601,E3601*I3601))</f>
        <v/>
      </c>
      <c r="G3601" s="14"/>
      <c r="H3601" s="15"/>
      <c r="I3601" s="15"/>
      <c r="J3601" s="15"/>
      <c r="K3601" s="15"/>
      <c r="L3601" s="217"/>
      <c r="M3601" s="22"/>
      <c r="N3601" s="119" t="str">
        <f>IF(G3601="","",VLOOKUP(G3601,номенклатури!R:U,4,0))</f>
        <v/>
      </c>
      <c r="O3601" s="119" t="str">
        <f>IF(M3601="","",VLOOKUP(M3601,'14'!D:D,1,0))</f>
        <v/>
      </c>
    </row>
    <row r="3602" spans="1:15" ht="12.75" customHeight="1" x14ac:dyDescent="0.2">
      <c r="A3602" s="36" t="str">
        <f>'0'!$A$4</f>
        <v>………………..</v>
      </c>
      <c r="B3602" s="37">
        <f>'0'!$A$2</f>
        <v>46112</v>
      </c>
      <c r="C3602" s="37" t="s">
        <v>1243</v>
      </c>
      <c r="D3602" s="119" t="str">
        <f>IF(G3602="","",VLOOKUP(G3602,номенклатури!R:T,2,0))</f>
        <v/>
      </c>
      <c r="E3602" s="365" t="str">
        <f>IF(G3602="","",VLOOKUP(G3602,номенклатури!R:T,3,0))</f>
        <v/>
      </c>
      <c r="F3602" s="159" t="str">
        <f>IF(G3602="","",IF(ISERROR(VLOOKUP(G3602,номенклатури!V:V,1,0)),E3602*H3602,E3602*I3602))</f>
        <v/>
      </c>
      <c r="G3602" s="14"/>
      <c r="H3602" s="15"/>
      <c r="I3602" s="15"/>
      <c r="J3602" s="15"/>
      <c r="K3602" s="15"/>
      <c r="L3602" s="217"/>
      <c r="M3602" s="22"/>
      <c r="N3602" s="119" t="str">
        <f>IF(G3602="","",VLOOKUP(G3602,номенклатури!R:U,4,0))</f>
        <v/>
      </c>
      <c r="O3602" s="119" t="str">
        <f>IF(M3602="","",VLOOKUP(M3602,'14'!D:D,1,0))</f>
        <v/>
      </c>
    </row>
    <row r="3603" spans="1:15" ht="12.75" customHeight="1" x14ac:dyDescent="0.2">
      <c r="A3603" s="36" t="str">
        <f>'0'!$A$4</f>
        <v>………………..</v>
      </c>
      <c r="B3603" s="37">
        <f>'0'!$A$2</f>
        <v>46112</v>
      </c>
      <c r="C3603" s="37" t="s">
        <v>1243</v>
      </c>
      <c r="D3603" s="119" t="str">
        <f>IF(G3603="","",VLOOKUP(G3603,номенклатури!R:T,2,0))</f>
        <v/>
      </c>
      <c r="E3603" s="365" t="str">
        <f>IF(G3603="","",VLOOKUP(G3603,номенклатури!R:T,3,0))</f>
        <v/>
      </c>
      <c r="F3603" s="159" t="str">
        <f>IF(G3603="","",IF(ISERROR(VLOOKUP(G3603,номенклатури!V:V,1,0)),E3603*H3603,E3603*I3603))</f>
        <v/>
      </c>
      <c r="G3603" s="14"/>
      <c r="H3603" s="15"/>
      <c r="I3603" s="15"/>
      <c r="J3603" s="15"/>
      <c r="K3603" s="15"/>
      <c r="L3603" s="217"/>
      <c r="M3603" s="22"/>
      <c r="N3603" s="119" t="str">
        <f>IF(G3603="","",VLOOKUP(G3603,номенклатури!R:U,4,0))</f>
        <v/>
      </c>
      <c r="O3603" s="119" t="str">
        <f>IF(M3603="","",VLOOKUP(M3603,'14'!D:D,1,0))</f>
        <v/>
      </c>
    </row>
    <row r="3604" spans="1:15" ht="12.75" customHeight="1" x14ac:dyDescent="0.2">
      <c r="A3604" s="36" t="str">
        <f>'0'!$A$4</f>
        <v>………………..</v>
      </c>
      <c r="B3604" s="37">
        <f>'0'!$A$2</f>
        <v>46112</v>
      </c>
      <c r="C3604" s="37" t="s">
        <v>1243</v>
      </c>
      <c r="D3604" s="119" t="str">
        <f>IF(G3604="","",VLOOKUP(G3604,номенклатури!R:T,2,0))</f>
        <v/>
      </c>
      <c r="E3604" s="365" t="str">
        <f>IF(G3604="","",VLOOKUP(G3604,номенклатури!R:T,3,0))</f>
        <v/>
      </c>
      <c r="F3604" s="159" t="str">
        <f>IF(G3604="","",IF(ISERROR(VLOOKUP(G3604,номенклатури!V:V,1,0)),E3604*H3604,E3604*I3604))</f>
        <v/>
      </c>
      <c r="G3604" s="14"/>
      <c r="H3604" s="15"/>
      <c r="I3604" s="15"/>
      <c r="J3604" s="15"/>
      <c r="K3604" s="15"/>
      <c r="L3604" s="217"/>
      <c r="M3604" s="22"/>
      <c r="N3604" s="119" t="str">
        <f>IF(G3604="","",VLOOKUP(G3604,номенклатури!R:U,4,0))</f>
        <v/>
      </c>
      <c r="O3604" s="119" t="str">
        <f>IF(M3604="","",VLOOKUP(M3604,'14'!D:D,1,0))</f>
        <v/>
      </c>
    </row>
    <row r="3605" spans="1:15" ht="12.75" customHeight="1" x14ac:dyDescent="0.2">
      <c r="A3605" s="36" t="str">
        <f>'0'!$A$4</f>
        <v>………………..</v>
      </c>
      <c r="B3605" s="37">
        <f>'0'!$A$2</f>
        <v>46112</v>
      </c>
      <c r="C3605" s="37" t="s">
        <v>1243</v>
      </c>
      <c r="D3605" s="119" t="str">
        <f>IF(G3605="","",VLOOKUP(G3605,номенклатури!R:T,2,0))</f>
        <v/>
      </c>
      <c r="E3605" s="365" t="str">
        <f>IF(G3605="","",VLOOKUP(G3605,номенклатури!R:T,3,0))</f>
        <v/>
      </c>
      <c r="F3605" s="159" t="str">
        <f>IF(G3605="","",IF(ISERROR(VLOOKUP(G3605,номенклатури!V:V,1,0)),E3605*H3605,E3605*I3605))</f>
        <v/>
      </c>
      <c r="G3605" s="14"/>
      <c r="H3605" s="15"/>
      <c r="I3605" s="15"/>
      <c r="J3605" s="15"/>
      <c r="K3605" s="15"/>
      <c r="L3605" s="217"/>
      <c r="M3605" s="22"/>
      <c r="N3605" s="119" t="str">
        <f>IF(G3605="","",VLOOKUP(G3605,номенклатури!R:U,4,0))</f>
        <v/>
      </c>
      <c r="O3605" s="119" t="str">
        <f>IF(M3605="","",VLOOKUP(M3605,'14'!D:D,1,0))</f>
        <v/>
      </c>
    </row>
    <row r="3606" spans="1:15" ht="12.75" customHeight="1" x14ac:dyDescent="0.2">
      <c r="A3606" s="36" t="str">
        <f>'0'!$A$4</f>
        <v>………………..</v>
      </c>
      <c r="B3606" s="37">
        <f>'0'!$A$2</f>
        <v>46112</v>
      </c>
      <c r="C3606" s="37" t="s">
        <v>1243</v>
      </c>
      <c r="D3606" s="119" t="str">
        <f>IF(G3606="","",VLOOKUP(G3606,номенклатури!R:T,2,0))</f>
        <v/>
      </c>
      <c r="E3606" s="365" t="str">
        <f>IF(G3606="","",VLOOKUP(G3606,номенклатури!R:T,3,0))</f>
        <v/>
      </c>
      <c r="F3606" s="159" t="str">
        <f>IF(G3606="","",IF(ISERROR(VLOOKUP(G3606,номенклатури!V:V,1,0)),E3606*H3606,E3606*I3606))</f>
        <v/>
      </c>
      <c r="G3606" s="14"/>
      <c r="H3606" s="15"/>
      <c r="I3606" s="15"/>
      <c r="J3606" s="15"/>
      <c r="K3606" s="15"/>
      <c r="L3606" s="217"/>
      <c r="M3606" s="22"/>
      <c r="N3606" s="119" t="str">
        <f>IF(G3606="","",VLOOKUP(G3606,номенклатури!R:U,4,0))</f>
        <v/>
      </c>
      <c r="O3606" s="119" t="str">
        <f>IF(M3606="","",VLOOKUP(M3606,'14'!D:D,1,0))</f>
        <v/>
      </c>
    </row>
    <row r="3607" spans="1:15" ht="12.75" customHeight="1" x14ac:dyDescent="0.2">
      <c r="A3607" s="36" t="str">
        <f>'0'!$A$4</f>
        <v>………………..</v>
      </c>
      <c r="B3607" s="37">
        <f>'0'!$A$2</f>
        <v>46112</v>
      </c>
      <c r="C3607" s="37" t="s">
        <v>1243</v>
      </c>
      <c r="D3607" s="119" t="str">
        <f>IF(G3607="","",VLOOKUP(G3607,номенклатури!R:T,2,0))</f>
        <v/>
      </c>
      <c r="E3607" s="365" t="str">
        <f>IF(G3607="","",VLOOKUP(G3607,номенклатури!R:T,3,0))</f>
        <v/>
      </c>
      <c r="F3607" s="159" t="str">
        <f>IF(G3607="","",IF(ISERROR(VLOOKUP(G3607,номенклатури!V:V,1,0)),E3607*H3607,E3607*I3607))</f>
        <v/>
      </c>
      <c r="G3607" s="14"/>
      <c r="H3607" s="15"/>
      <c r="I3607" s="15"/>
      <c r="J3607" s="15"/>
      <c r="K3607" s="15"/>
      <c r="L3607" s="217"/>
      <c r="M3607" s="22"/>
      <c r="N3607" s="119" t="str">
        <f>IF(G3607="","",VLOOKUP(G3607,номенклатури!R:U,4,0))</f>
        <v/>
      </c>
      <c r="O3607" s="119" t="str">
        <f>IF(M3607="","",VLOOKUP(M3607,'14'!D:D,1,0))</f>
        <v/>
      </c>
    </row>
    <row r="3608" spans="1:15" ht="12.75" customHeight="1" x14ac:dyDescent="0.2">
      <c r="A3608" s="36" t="str">
        <f>'0'!$A$4</f>
        <v>………………..</v>
      </c>
      <c r="B3608" s="37">
        <f>'0'!$A$2</f>
        <v>46112</v>
      </c>
      <c r="C3608" s="37" t="s">
        <v>1243</v>
      </c>
      <c r="D3608" s="119" t="str">
        <f>IF(G3608="","",VLOOKUP(G3608,номенклатури!R:T,2,0))</f>
        <v/>
      </c>
      <c r="E3608" s="365" t="str">
        <f>IF(G3608="","",VLOOKUP(G3608,номенклатури!R:T,3,0))</f>
        <v/>
      </c>
      <c r="F3608" s="159" t="str">
        <f>IF(G3608="","",IF(ISERROR(VLOOKUP(G3608,номенклатури!V:V,1,0)),E3608*H3608,E3608*I3608))</f>
        <v/>
      </c>
      <c r="G3608" s="14"/>
      <c r="H3608" s="15"/>
      <c r="I3608" s="15"/>
      <c r="J3608" s="15"/>
      <c r="K3608" s="15"/>
      <c r="L3608" s="217"/>
      <c r="M3608" s="22"/>
      <c r="N3608" s="119" t="str">
        <f>IF(G3608="","",VLOOKUP(G3608,номенклатури!R:U,4,0))</f>
        <v/>
      </c>
      <c r="O3608" s="119" t="str">
        <f>IF(M3608="","",VLOOKUP(M3608,'14'!D:D,1,0))</f>
        <v/>
      </c>
    </row>
    <row r="3609" spans="1:15" ht="12.75" customHeight="1" x14ac:dyDescent="0.2">
      <c r="A3609" s="36" t="str">
        <f>'0'!$A$4</f>
        <v>………………..</v>
      </c>
      <c r="B3609" s="37">
        <f>'0'!$A$2</f>
        <v>46112</v>
      </c>
      <c r="C3609" s="37" t="s">
        <v>1243</v>
      </c>
      <c r="D3609" s="119" t="str">
        <f>IF(G3609="","",VLOOKUP(G3609,номенклатури!R:T,2,0))</f>
        <v/>
      </c>
      <c r="E3609" s="365" t="str">
        <f>IF(G3609="","",VLOOKUP(G3609,номенклатури!R:T,3,0))</f>
        <v/>
      </c>
      <c r="F3609" s="159" t="str">
        <f>IF(G3609="","",IF(ISERROR(VLOOKUP(G3609,номенклатури!V:V,1,0)),E3609*H3609,E3609*I3609))</f>
        <v/>
      </c>
      <c r="G3609" s="14"/>
      <c r="H3609" s="15"/>
      <c r="I3609" s="15"/>
      <c r="J3609" s="15"/>
      <c r="K3609" s="15"/>
      <c r="L3609" s="217"/>
      <c r="M3609" s="22"/>
      <c r="N3609" s="119" t="str">
        <f>IF(G3609="","",VLOOKUP(G3609,номенклатури!R:U,4,0))</f>
        <v/>
      </c>
      <c r="O3609" s="119" t="str">
        <f>IF(M3609="","",VLOOKUP(M3609,'14'!D:D,1,0))</f>
        <v/>
      </c>
    </row>
    <row r="3610" spans="1:15" ht="12.75" customHeight="1" x14ac:dyDescent="0.2">
      <c r="A3610" s="36" t="str">
        <f>'0'!$A$4</f>
        <v>………………..</v>
      </c>
      <c r="B3610" s="37">
        <f>'0'!$A$2</f>
        <v>46112</v>
      </c>
      <c r="C3610" s="37" t="s">
        <v>1243</v>
      </c>
      <c r="D3610" s="119" t="str">
        <f>IF(G3610="","",VLOOKUP(G3610,номенклатури!R:T,2,0))</f>
        <v/>
      </c>
      <c r="E3610" s="365" t="str">
        <f>IF(G3610="","",VLOOKUP(G3610,номенклатури!R:T,3,0))</f>
        <v/>
      </c>
      <c r="F3610" s="159" t="str">
        <f>IF(G3610="","",IF(ISERROR(VLOOKUP(G3610,номенклатури!V:V,1,0)),E3610*H3610,E3610*I3610))</f>
        <v/>
      </c>
      <c r="G3610" s="14"/>
      <c r="H3610" s="15"/>
      <c r="I3610" s="15"/>
      <c r="J3610" s="15"/>
      <c r="K3610" s="15"/>
      <c r="L3610" s="217"/>
      <c r="M3610" s="22"/>
      <c r="N3610" s="119" t="str">
        <f>IF(G3610="","",VLOOKUP(G3610,номенклатури!R:U,4,0))</f>
        <v/>
      </c>
      <c r="O3610" s="119" t="str">
        <f>IF(M3610="","",VLOOKUP(M3610,'14'!D:D,1,0))</f>
        <v/>
      </c>
    </row>
    <row r="3611" spans="1:15" ht="12.75" customHeight="1" x14ac:dyDescent="0.2">
      <c r="A3611" s="36" t="str">
        <f>'0'!$A$4</f>
        <v>………………..</v>
      </c>
      <c r="B3611" s="37">
        <f>'0'!$A$2</f>
        <v>46112</v>
      </c>
      <c r="C3611" s="37" t="s">
        <v>1243</v>
      </c>
      <c r="D3611" s="119" t="str">
        <f>IF(G3611="","",VLOOKUP(G3611,номенклатури!R:T,2,0))</f>
        <v/>
      </c>
      <c r="E3611" s="365" t="str">
        <f>IF(G3611="","",VLOOKUP(G3611,номенклатури!R:T,3,0))</f>
        <v/>
      </c>
      <c r="F3611" s="159" t="str">
        <f>IF(G3611="","",IF(ISERROR(VLOOKUP(G3611,номенклатури!V:V,1,0)),E3611*H3611,E3611*I3611))</f>
        <v/>
      </c>
      <c r="G3611" s="14"/>
      <c r="H3611" s="15"/>
      <c r="I3611" s="15"/>
      <c r="J3611" s="15"/>
      <c r="K3611" s="15"/>
      <c r="L3611" s="217"/>
      <c r="M3611" s="22"/>
      <c r="N3611" s="119" t="str">
        <f>IF(G3611="","",VLOOKUP(G3611,номенклатури!R:U,4,0))</f>
        <v/>
      </c>
      <c r="O3611" s="119" t="str">
        <f>IF(M3611="","",VLOOKUP(M3611,'14'!D:D,1,0))</f>
        <v/>
      </c>
    </row>
    <row r="3612" spans="1:15" ht="12.75" customHeight="1" x14ac:dyDescent="0.2">
      <c r="A3612" s="36" t="str">
        <f>'0'!$A$4</f>
        <v>………………..</v>
      </c>
      <c r="B3612" s="37">
        <f>'0'!$A$2</f>
        <v>46112</v>
      </c>
      <c r="C3612" s="37" t="s">
        <v>1243</v>
      </c>
      <c r="D3612" s="119" t="str">
        <f>IF(G3612="","",VLOOKUP(G3612,номенклатури!R:T,2,0))</f>
        <v/>
      </c>
      <c r="E3612" s="365" t="str">
        <f>IF(G3612="","",VLOOKUP(G3612,номенклатури!R:T,3,0))</f>
        <v/>
      </c>
      <c r="F3612" s="159" t="str">
        <f>IF(G3612="","",IF(ISERROR(VLOOKUP(G3612,номенклатури!V:V,1,0)),E3612*H3612,E3612*I3612))</f>
        <v/>
      </c>
      <c r="G3612" s="14"/>
      <c r="H3612" s="15"/>
      <c r="I3612" s="15"/>
      <c r="J3612" s="15"/>
      <c r="K3612" s="15"/>
      <c r="L3612" s="217"/>
      <c r="M3612" s="22"/>
      <c r="N3612" s="119" t="str">
        <f>IF(G3612="","",VLOOKUP(G3612,номенклатури!R:U,4,0))</f>
        <v/>
      </c>
      <c r="O3612" s="119" t="str">
        <f>IF(M3612="","",VLOOKUP(M3612,'14'!D:D,1,0))</f>
        <v/>
      </c>
    </row>
    <row r="3613" spans="1:15" ht="12.75" customHeight="1" x14ac:dyDescent="0.2">
      <c r="A3613" s="36" t="str">
        <f>'0'!$A$4</f>
        <v>………………..</v>
      </c>
      <c r="B3613" s="37">
        <f>'0'!$A$2</f>
        <v>46112</v>
      </c>
      <c r="C3613" s="37" t="s">
        <v>1243</v>
      </c>
      <c r="D3613" s="119" t="str">
        <f>IF(G3613="","",VLOOKUP(G3613,номенклатури!R:T,2,0))</f>
        <v/>
      </c>
      <c r="E3613" s="365" t="str">
        <f>IF(G3613="","",VLOOKUP(G3613,номенклатури!R:T,3,0))</f>
        <v/>
      </c>
      <c r="F3613" s="159" t="str">
        <f>IF(G3613="","",IF(ISERROR(VLOOKUP(G3613,номенклатури!V:V,1,0)),E3613*H3613,E3613*I3613))</f>
        <v/>
      </c>
      <c r="G3613" s="14"/>
      <c r="H3613" s="15"/>
      <c r="I3613" s="15"/>
      <c r="J3613" s="15"/>
      <c r="K3613" s="15"/>
      <c r="L3613" s="217"/>
      <c r="M3613" s="22"/>
      <c r="N3613" s="119" t="str">
        <f>IF(G3613="","",VLOOKUP(G3613,номенклатури!R:U,4,0))</f>
        <v/>
      </c>
      <c r="O3613" s="119" t="str">
        <f>IF(M3613="","",VLOOKUP(M3613,'14'!D:D,1,0))</f>
        <v/>
      </c>
    </row>
    <row r="3614" spans="1:15" ht="12.75" customHeight="1" x14ac:dyDescent="0.2">
      <c r="A3614" s="36" t="str">
        <f>'0'!$A$4</f>
        <v>………………..</v>
      </c>
      <c r="B3614" s="37">
        <f>'0'!$A$2</f>
        <v>46112</v>
      </c>
      <c r="C3614" s="37" t="s">
        <v>1243</v>
      </c>
      <c r="D3614" s="119" t="str">
        <f>IF(G3614="","",VLOOKUP(G3614,номенклатури!R:T,2,0))</f>
        <v/>
      </c>
      <c r="E3614" s="365" t="str">
        <f>IF(G3614="","",VLOOKUP(G3614,номенклатури!R:T,3,0))</f>
        <v/>
      </c>
      <c r="F3614" s="159" t="str">
        <f>IF(G3614="","",IF(ISERROR(VLOOKUP(G3614,номенклатури!V:V,1,0)),E3614*H3614,E3614*I3614))</f>
        <v/>
      </c>
      <c r="G3614" s="14"/>
      <c r="H3614" s="15"/>
      <c r="I3614" s="15"/>
      <c r="J3614" s="15"/>
      <c r="K3614" s="15"/>
      <c r="L3614" s="217"/>
      <c r="M3614" s="22"/>
      <c r="N3614" s="119" t="str">
        <f>IF(G3614="","",VLOOKUP(G3614,номенклатури!R:U,4,0))</f>
        <v/>
      </c>
      <c r="O3614" s="119" t="str">
        <f>IF(M3614="","",VLOOKUP(M3614,'14'!D:D,1,0))</f>
        <v/>
      </c>
    </row>
    <row r="3615" spans="1:15" ht="12.75" customHeight="1" x14ac:dyDescent="0.2">
      <c r="A3615" s="36" t="str">
        <f>'0'!$A$4</f>
        <v>………………..</v>
      </c>
      <c r="B3615" s="37">
        <f>'0'!$A$2</f>
        <v>46112</v>
      </c>
      <c r="C3615" s="37" t="s">
        <v>1243</v>
      </c>
      <c r="D3615" s="119" t="str">
        <f>IF(G3615="","",VLOOKUP(G3615,номенклатури!R:T,2,0))</f>
        <v/>
      </c>
      <c r="E3615" s="365" t="str">
        <f>IF(G3615="","",VLOOKUP(G3615,номенклатури!R:T,3,0))</f>
        <v/>
      </c>
      <c r="F3615" s="159" t="str">
        <f>IF(G3615="","",IF(ISERROR(VLOOKUP(G3615,номенклатури!V:V,1,0)),E3615*H3615,E3615*I3615))</f>
        <v/>
      </c>
      <c r="G3615" s="14"/>
      <c r="H3615" s="15"/>
      <c r="I3615" s="15"/>
      <c r="J3615" s="15"/>
      <c r="K3615" s="15"/>
      <c r="L3615" s="217"/>
      <c r="M3615" s="22"/>
      <c r="N3615" s="119" t="str">
        <f>IF(G3615="","",VLOOKUP(G3615,номенклатури!R:U,4,0))</f>
        <v/>
      </c>
      <c r="O3615" s="119" t="str">
        <f>IF(M3615="","",VLOOKUP(M3615,'14'!D:D,1,0))</f>
        <v/>
      </c>
    </row>
    <row r="3616" spans="1:15" ht="12.75" customHeight="1" x14ac:dyDescent="0.2">
      <c r="A3616" s="36" t="str">
        <f>'0'!$A$4</f>
        <v>………………..</v>
      </c>
      <c r="B3616" s="37">
        <f>'0'!$A$2</f>
        <v>46112</v>
      </c>
      <c r="C3616" s="37" t="s">
        <v>1243</v>
      </c>
      <c r="D3616" s="119" t="str">
        <f>IF(G3616="","",VLOOKUP(G3616,номенклатури!R:T,2,0))</f>
        <v/>
      </c>
      <c r="E3616" s="365" t="str">
        <f>IF(G3616="","",VLOOKUP(G3616,номенклатури!R:T,3,0))</f>
        <v/>
      </c>
      <c r="F3616" s="159" t="str">
        <f>IF(G3616="","",IF(ISERROR(VLOOKUP(G3616,номенклатури!V:V,1,0)),E3616*H3616,E3616*I3616))</f>
        <v/>
      </c>
      <c r="G3616" s="14"/>
      <c r="H3616" s="15"/>
      <c r="I3616" s="15"/>
      <c r="J3616" s="15"/>
      <c r="K3616" s="15"/>
      <c r="L3616" s="217"/>
      <c r="M3616" s="22"/>
      <c r="N3616" s="119" t="str">
        <f>IF(G3616="","",VLOOKUP(G3616,номенклатури!R:U,4,0))</f>
        <v/>
      </c>
      <c r="O3616" s="119" t="str">
        <f>IF(M3616="","",VLOOKUP(M3616,'14'!D:D,1,0))</f>
        <v/>
      </c>
    </row>
    <row r="3617" spans="1:15" ht="12.75" customHeight="1" x14ac:dyDescent="0.2">
      <c r="A3617" s="36" t="str">
        <f>'0'!$A$4</f>
        <v>………………..</v>
      </c>
      <c r="B3617" s="37">
        <f>'0'!$A$2</f>
        <v>46112</v>
      </c>
      <c r="C3617" s="37" t="s">
        <v>1243</v>
      </c>
      <c r="D3617" s="119" t="str">
        <f>IF(G3617="","",VLOOKUP(G3617,номенклатури!R:T,2,0))</f>
        <v/>
      </c>
      <c r="E3617" s="365" t="str">
        <f>IF(G3617="","",VLOOKUP(G3617,номенклатури!R:T,3,0))</f>
        <v/>
      </c>
      <c r="F3617" s="159" t="str">
        <f>IF(G3617="","",IF(ISERROR(VLOOKUP(G3617,номенклатури!V:V,1,0)),E3617*H3617,E3617*I3617))</f>
        <v/>
      </c>
      <c r="G3617" s="14"/>
      <c r="H3617" s="15"/>
      <c r="I3617" s="15"/>
      <c r="J3617" s="15"/>
      <c r="K3617" s="15"/>
      <c r="L3617" s="217"/>
      <c r="M3617" s="22"/>
      <c r="N3617" s="119" t="str">
        <f>IF(G3617="","",VLOOKUP(G3617,номенклатури!R:U,4,0))</f>
        <v/>
      </c>
      <c r="O3617" s="119" t="str">
        <f>IF(M3617="","",VLOOKUP(M3617,'14'!D:D,1,0))</f>
        <v/>
      </c>
    </row>
    <row r="3618" spans="1:15" ht="12.75" customHeight="1" x14ac:dyDescent="0.2">
      <c r="A3618" s="36" t="str">
        <f>'0'!$A$4</f>
        <v>………………..</v>
      </c>
      <c r="B3618" s="37">
        <f>'0'!$A$2</f>
        <v>46112</v>
      </c>
      <c r="C3618" s="37" t="s">
        <v>1243</v>
      </c>
      <c r="D3618" s="119" t="str">
        <f>IF(G3618="","",VLOOKUP(G3618,номенклатури!R:T,2,0))</f>
        <v/>
      </c>
      <c r="E3618" s="365" t="str">
        <f>IF(G3618="","",VLOOKUP(G3618,номенклатури!R:T,3,0))</f>
        <v/>
      </c>
      <c r="F3618" s="159" t="str">
        <f>IF(G3618="","",IF(ISERROR(VLOOKUP(G3618,номенклатури!V:V,1,0)),E3618*H3618,E3618*I3618))</f>
        <v/>
      </c>
      <c r="G3618" s="14"/>
      <c r="H3618" s="15"/>
      <c r="I3618" s="15"/>
      <c r="J3618" s="15"/>
      <c r="K3618" s="15"/>
      <c r="L3618" s="217"/>
      <c r="M3618" s="22"/>
      <c r="N3618" s="119" t="str">
        <f>IF(G3618="","",VLOOKUP(G3618,номенклатури!R:U,4,0))</f>
        <v/>
      </c>
      <c r="O3618" s="119" t="str">
        <f>IF(M3618="","",VLOOKUP(M3618,'14'!D:D,1,0))</f>
        <v/>
      </c>
    </row>
    <row r="3619" spans="1:15" ht="12.75" customHeight="1" x14ac:dyDescent="0.2">
      <c r="A3619" s="36" t="str">
        <f>'0'!$A$4</f>
        <v>………………..</v>
      </c>
      <c r="B3619" s="37">
        <f>'0'!$A$2</f>
        <v>46112</v>
      </c>
      <c r="C3619" s="37" t="s">
        <v>1243</v>
      </c>
      <c r="D3619" s="119" t="str">
        <f>IF(G3619="","",VLOOKUP(G3619,номенклатури!R:T,2,0))</f>
        <v/>
      </c>
      <c r="E3619" s="365" t="str">
        <f>IF(G3619="","",VLOOKUP(G3619,номенклатури!R:T,3,0))</f>
        <v/>
      </c>
      <c r="F3619" s="159" t="str">
        <f>IF(G3619="","",IF(ISERROR(VLOOKUP(G3619,номенклатури!V:V,1,0)),E3619*H3619,E3619*I3619))</f>
        <v/>
      </c>
      <c r="G3619" s="14"/>
      <c r="H3619" s="15"/>
      <c r="I3619" s="15"/>
      <c r="J3619" s="15"/>
      <c r="K3619" s="15"/>
      <c r="L3619" s="217"/>
      <c r="M3619" s="22"/>
      <c r="N3619" s="119" t="str">
        <f>IF(G3619="","",VLOOKUP(G3619,номенклатури!R:U,4,0))</f>
        <v/>
      </c>
      <c r="O3619" s="119" t="str">
        <f>IF(M3619="","",VLOOKUP(M3619,'14'!D:D,1,0))</f>
        <v/>
      </c>
    </row>
    <row r="3620" spans="1:15" ht="12.75" customHeight="1" x14ac:dyDescent="0.2">
      <c r="A3620" s="36" t="str">
        <f>'0'!$A$4</f>
        <v>………………..</v>
      </c>
      <c r="B3620" s="37">
        <f>'0'!$A$2</f>
        <v>46112</v>
      </c>
      <c r="C3620" s="37" t="s">
        <v>1243</v>
      </c>
      <c r="D3620" s="119" t="str">
        <f>IF(G3620="","",VLOOKUP(G3620,номенклатури!R:T,2,0))</f>
        <v/>
      </c>
      <c r="E3620" s="365" t="str">
        <f>IF(G3620="","",VLOOKUP(G3620,номенклатури!R:T,3,0))</f>
        <v/>
      </c>
      <c r="F3620" s="159" t="str">
        <f>IF(G3620="","",IF(ISERROR(VLOOKUP(G3620,номенклатури!V:V,1,0)),E3620*H3620,E3620*I3620))</f>
        <v/>
      </c>
      <c r="G3620" s="14"/>
      <c r="H3620" s="15"/>
      <c r="I3620" s="15"/>
      <c r="J3620" s="15"/>
      <c r="K3620" s="15"/>
      <c r="L3620" s="217"/>
      <c r="M3620" s="22"/>
      <c r="N3620" s="119" t="str">
        <f>IF(G3620="","",VLOOKUP(G3620,номенклатури!R:U,4,0))</f>
        <v/>
      </c>
      <c r="O3620" s="119" t="str">
        <f>IF(M3620="","",VLOOKUP(M3620,'14'!D:D,1,0))</f>
        <v/>
      </c>
    </row>
    <row r="3621" spans="1:15" ht="12.75" customHeight="1" x14ac:dyDescent="0.2">
      <c r="A3621" s="36" t="str">
        <f>'0'!$A$4</f>
        <v>………………..</v>
      </c>
      <c r="B3621" s="37">
        <f>'0'!$A$2</f>
        <v>46112</v>
      </c>
      <c r="C3621" s="37" t="s">
        <v>1243</v>
      </c>
      <c r="D3621" s="119" t="str">
        <f>IF(G3621="","",VLOOKUP(G3621,номенклатури!R:T,2,0))</f>
        <v/>
      </c>
      <c r="E3621" s="365" t="str">
        <f>IF(G3621="","",VLOOKUP(G3621,номенклатури!R:T,3,0))</f>
        <v/>
      </c>
      <c r="F3621" s="159" t="str">
        <f>IF(G3621="","",IF(ISERROR(VLOOKUP(G3621,номенклатури!V:V,1,0)),E3621*H3621,E3621*I3621))</f>
        <v/>
      </c>
      <c r="G3621" s="14"/>
      <c r="H3621" s="15"/>
      <c r="I3621" s="15"/>
      <c r="J3621" s="15"/>
      <c r="K3621" s="15"/>
      <c r="L3621" s="217"/>
      <c r="M3621" s="22"/>
      <c r="N3621" s="119" t="str">
        <f>IF(G3621="","",VLOOKUP(G3621,номенклатури!R:U,4,0))</f>
        <v/>
      </c>
      <c r="O3621" s="119" t="str">
        <f>IF(M3621="","",VLOOKUP(M3621,'14'!D:D,1,0))</f>
        <v/>
      </c>
    </row>
    <row r="3622" spans="1:15" ht="12.75" customHeight="1" x14ac:dyDescent="0.2">
      <c r="A3622" s="36" t="str">
        <f>'0'!$A$4</f>
        <v>………………..</v>
      </c>
      <c r="B3622" s="37">
        <f>'0'!$A$2</f>
        <v>46112</v>
      </c>
      <c r="C3622" s="37" t="s">
        <v>1243</v>
      </c>
      <c r="D3622" s="119" t="str">
        <f>IF(G3622="","",VLOOKUP(G3622,номенклатури!R:T,2,0))</f>
        <v/>
      </c>
      <c r="E3622" s="365" t="str">
        <f>IF(G3622="","",VLOOKUP(G3622,номенклатури!R:T,3,0))</f>
        <v/>
      </c>
      <c r="F3622" s="159" t="str">
        <f>IF(G3622="","",IF(ISERROR(VLOOKUP(G3622,номенклатури!V:V,1,0)),E3622*H3622,E3622*I3622))</f>
        <v/>
      </c>
      <c r="G3622" s="14"/>
      <c r="H3622" s="15"/>
      <c r="I3622" s="15"/>
      <c r="J3622" s="15"/>
      <c r="K3622" s="15"/>
      <c r="L3622" s="217"/>
      <c r="M3622" s="22"/>
      <c r="N3622" s="119" t="str">
        <f>IF(G3622="","",VLOOKUP(G3622,номенклатури!R:U,4,0))</f>
        <v/>
      </c>
      <c r="O3622" s="119" t="str">
        <f>IF(M3622="","",VLOOKUP(M3622,'14'!D:D,1,0))</f>
        <v/>
      </c>
    </row>
    <row r="3623" spans="1:15" ht="12.75" customHeight="1" x14ac:dyDescent="0.2">
      <c r="A3623" s="36" t="str">
        <f>'0'!$A$4</f>
        <v>………………..</v>
      </c>
      <c r="B3623" s="37">
        <f>'0'!$A$2</f>
        <v>46112</v>
      </c>
      <c r="C3623" s="37" t="s">
        <v>1243</v>
      </c>
      <c r="D3623" s="119" t="str">
        <f>IF(G3623="","",VLOOKUP(G3623,номенклатури!R:T,2,0))</f>
        <v/>
      </c>
      <c r="E3623" s="365" t="str">
        <f>IF(G3623="","",VLOOKUP(G3623,номенклатури!R:T,3,0))</f>
        <v/>
      </c>
      <c r="F3623" s="159" t="str">
        <f>IF(G3623="","",IF(ISERROR(VLOOKUP(G3623,номенклатури!V:V,1,0)),E3623*H3623,E3623*I3623))</f>
        <v/>
      </c>
      <c r="G3623" s="14"/>
      <c r="H3623" s="15"/>
      <c r="I3623" s="15"/>
      <c r="J3623" s="15"/>
      <c r="K3623" s="15"/>
      <c r="L3623" s="217"/>
      <c r="M3623" s="22"/>
      <c r="N3623" s="119" t="str">
        <f>IF(G3623="","",VLOOKUP(G3623,номенклатури!R:U,4,0))</f>
        <v/>
      </c>
      <c r="O3623" s="119" t="str">
        <f>IF(M3623="","",VLOOKUP(M3623,'14'!D:D,1,0))</f>
        <v/>
      </c>
    </row>
    <row r="3624" spans="1:15" ht="12.75" customHeight="1" x14ac:dyDescent="0.2">
      <c r="A3624" s="36" t="str">
        <f>'0'!$A$4</f>
        <v>………………..</v>
      </c>
      <c r="B3624" s="37">
        <f>'0'!$A$2</f>
        <v>46112</v>
      </c>
      <c r="C3624" s="37" t="s">
        <v>1243</v>
      </c>
      <c r="D3624" s="119" t="str">
        <f>IF(G3624="","",VLOOKUP(G3624,номенклатури!R:T,2,0))</f>
        <v/>
      </c>
      <c r="E3624" s="365" t="str">
        <f>IF(G3624="","",VLOOKUP(G3624,номенклатури!R:T,3,0))</f>
        <v/>
      </c>
      <c r="F3624" s="159" t="str">
        <f>IF(G3624="","",IF(ISERROR(VLOOKUP(G3624,номенклатури!V:V,1,0)),E3624*H3624,E3624*I3624))</f>
        <v/>
      </c>
      <c r="G3624" s="14"/>
      <c r="H3624" s="15"/>
      <c r="I3624" s="15"/>
      <c r="J3624" s="15"/>
      <c r="K3624" s="15"/>
      <c r="L3624" s="217"/>
      <c r="M3624" s="22"/>
      <c r="N3624" s="119" t="str">
        <f>IF(G3624="","",VLOOKUP(G3624,номенклатури!R:U,4,0))</f>
        <v/>
      </c>
      <c r="O3624" s="119" t="str">
        <f>IF(M3624="","",VLOOKUP(M3624,'14'!D:D,1,0))</f>
        <v/>
      </c>
    </row>
    <row r="3625" spans="1:15" ht="12.75" customHeight="1" x14ac:dyDescent="0.2">
      <c r="A3625" s="36" t="str">
        <f>'0'!$A$4</f>
        <v>………………..</v>
      </c>
      <c r="B3625" s="37">
        <f>'0'!$A$2</f>
        <v>46112</v>
      </c>
      <c r="C3625" s="37" t="s">
        <v>1243</v>
      </c>
      <c r="D3625" s="119" t="str">
        <f>IF(G3625="","",VLOOKUP(G3625,номенклатури!R:T,2,0))</f>
        <v/>
      </c>
      <c r="E3625" s="365" t="str">
        <f>IF(G3625="","",VLOOKUP(G3625,номенклатури!R:T,3,0))</f>
        <v/>
      </c>
      <c r="F3625" s="159" t="str">
        <f>IF(G3625="","",IF(ISERROR(VLOOKUP(G3625,номенклатури!V:V,1,0)),E3625*H3625,E3625*I3625))</f>
        <v/>
      </c>
      <c r="G3625" s="14"/>
      <c r="H3625" s="15"/>
      <c r="I3625" s="15"/>
      <c r="J3625" s="15"/>
      <c r="K3625" s="15"/>
      <c r="L3625" s="217"/>
      <c r="M3625" s="22"/>
      <c r="N3625" s="119" t="str">
        <f>IF(G3625="","",VLOOKUP(G3625,номенклатури!R:U,4,0))</f>
        <v/>
      </c>
      <c r="O3625" s="119" t="str">
        <f>IF(M3625="","",VLOOKUP(M3625,'14'!D:D,1,0))</f>
        <v/>
      </c>
    </row>
    <row r="3626" spans="1:15" ht="12.75" customHeight="1" x14ac:dyDescent="0.2">
      <c r="A3626" s="36" t="str">
        <f>'0'!$A$4</f>
        <v>………………..</v>
      </c>
      <c r="B3626" s="37">
        <f>'0'!$A$2</f>
        <v>46112</v>
      </c>
      <c r="C3626" s="37" t="s">
        <v>1243</v>
      </c>
      <c r="D3626" s="119" t="str">
        <f>IF(G3626="","",VLOOKUP(G3626,номенклатури!R:T,2,0))</f>
        <v/>
      </c>
      <c r="E3626" s="365" t="str">
        <f>IF(G3626="","",VLOOKUP(G3626,номенклатури!R:T,3,0))</f>
        <v/>
      </c>
      <c r="F3626" s="159" t="str">
        <f>IF(G3626="","",IF(ISERROR(VLOOKUP(G3626,номенклатури!V:V,1,0)),E3626*H3626,E3626*I3626))</f>
        <v/>
      </c>
      <c r="G3626" s="14"/>
      <c r="H3626" s="15"/>
      <c r="I3626" s="15"/>
      <c r="J3626" s="15"/>
      <c r="K3626" s="15"/>
      <c r="L3626" s="217"/>
      <c r="M3626" s="22"/>
      <c r="N3626" s="119" t="str">
        <f>IF(G3626="","",VLOOKUP(G3626,номенклатури!R:U,4,0))</f>
        <v/>
      </c>
      <c r="O3626" s="119" t="str">
        <f>IF(M3626="","",VLOOKUP(M3626,'14'!D:D,1,0))</f>
        <v/>
      </c>
    </row>
    <row r="3627" spans="1:15" ht="12.75" customHeight="1" x14ac:dyDescent="0.2">
      <c r="A3627" s="36" t="str">
        <f>'0'!$A$4</f>
        <v>………………..</v>
      </c>
      <c r="B3627" s="37">
        <f>'0'!$A$2</f>
        <v>46112</v>
      </c>
      <c r="C3627" s="37" t="s">
        <v>1243</v>
      </c>
      <c r="D3627" s="119" t="str">
        <f>IF(G3627="","",VLOOKUP(G3627,номенклатури!R:T,2,0))</f>
        <v/>
      </c>
      <c r="E3627" s="365" t="str">
        <f>IF(G3627="","",VLOOKUP(G3627,номенклатури!R:T,3,0))</f>
        <v/>
      </c>
      <c r="F3627" s="159" t="str">
        <f>IF(G3627="","",IF(ISERROR(VLOOKUP(G3627,номенклатури!V:V,1,0)),E3627*H3627,E3627*I3627))</f>
        <v/>
      </c>
      <c r="G3627" s="14"/>
      <c r="H3627" s="15"/>
      <c r="I3627" s="15"/>
      <c r="J3627" s="15"/>
      <c r="K3627" s="15"/>
      <c r="L3627" s="217"/>
      <c r="M3627" s="22"/>
      <c r="N3627" s="119" t="str">
        <f>IF(G3627="","",VLOOKUP(G3627,номенклатури!R:U,4,0))</f>
        <v/>
      </c>
      <c r="O3627" s="119" t="str">
        <f>IF(M3627="","",VLOOKUP(M3627,'14'!D:D,1,0))</f>
        <v/>
      </c>
    </row>
    <row r="3628" spans="1:15" ht="12.75" customHeight="1" x14ac:dyDescent="0.2">
      <c r="A3628" s="36" t="str">
        <f>'0'!$A$4</f>
        <v>………………..</v>
      </c>
      <c r="B3628" s="37">
        <f>'0'!$A$2</f>
        <v>46112</v>
      </c>
      <c r="C3628" s="37" t="s">
        <v>1243</v>
      </c>
      <c r="D3628" s="119" t="str">
        <f>IF(G3628="","",VLOOKUP(G3628,номенклатури!R:T,2,0))</f>
        <v/>
      </c>
      <c r="E3628" s="365" t="str">
        <f>IF(G3628="","",VLOOKUP(G3628,номенклатури!R:T,3,0))</f>
        <v/>
      </c>
      <c r="F3628" s="159" t="str">
        <f>IF(G3628="","",IF(ISERROR(VLOOKUP(G3628,номенклатури!V:V,1,0)),E3628*H3628,E3628*I3628))</f>
        <v/>
      </c>
      <c r="G3628" s="14"/>
      <c r="H3628" s="15"/>
      <c r="I3628" s="15"/>
      <c r="J3628" s="15"/>
      <c r="K3628" s="15"/>
      <c r="L3628" s="217"/>
      <c r="M3628" s="22"/>
      <c r="N3628" s="119" t="str">
        <f>IF(G3628="","",VLOOKUP(G3628,номенклатури!R:U,4,0))</f>
        <v/>
      </c>
      <c r="O3628" s="119" t="str">
        <f>IF(M3628="","",VLOOKUP(M3628,'14'!D:D,1,0))</f>
        <v/>
      </c>
    </row>
    <row r="3629" spans="1:15" ht="12.75" customHeight="1" x14ac:dyDescent="0.2">
      <c r="A3629" s="36" t="str">
        <f>'0'!$A$4</f>
        <v>………………..</v>
      </c>
      <c r="B3629" s="37">
        <f>'0'!$A$2</f>
        <v>46112</v>
      </c>
      <c r="C3629" s="37" t="s">
        <v>1243</v>
      </c>
      <c r="D3629" s="119" t="str">
        <f>IF(G3629="","",VLOOKUP(G3629,номенклатури!R:T,2,0))</f>
        <v/>
      </c>
      <c r="E3629" s="365" t="str">
        <f>IF(G3629="","",VLOOKUP(G3629,номенклатури!R:T,3,0))</f>
        <v/>
      </c>
      <c r="F3629" s="159" t="str">
        <f>IF(G3629="","",IF(ISERROR(VLOOKUP(G3629,номенклатури!V:V,1,0)),E3629*H3629,E3629*I3629))</f>
        <v/>
      </c>
      <c r="G3629" s="14"/>
      <c r="H3629" s="15"/>
      <c r="I3629" s="15"/>
      <c r="J3629" s="15"/>
      <c r="K3629" s="15"/>
      <c r="L3629" s="217"/>
      <c r="M3629" s="22"/>
      <c r="N3629" s="119" t="str">
        <f>IF(G3629="","",VLOOKUP(G3629,номенклатури!R:U,4,0))</f>
        <v/>
      </c>
      <c r="O3629" s="119" t="str">
        <f>IF(M3629="","",VLOOKUP(M3629,'14'!D:D,1,0))</f>
        <v/>
      </c>
    </row>
    <row r="3630" spans="1:15" ht="12.75" customHeight="1" x14ac:dyDescent="0.2">
      <c r="A3630" s="36" t="str">
        <f>'0'!$A$4</f>
        <v>………………..</v>
      </c>
      <c r="B3630" s="37">
        <f>'0'!$A$2</f>
        <v>46112</v>
      </c>
      <c r="C3630" s="37" t="s">
        <v>1243</v>
      </c>
      <c r="D3630" s="119" t="str">
        <f>IF(G3630="","",VLOOKUP(G3630,номенклатури!R:T,2,0))</f>
        <v/>
      </c>
      <c r="E3630" s="365" t="str">
        <f>IF(G3630="","",VLOOKUP(G3630,номенклатури!R:T,3,0))</f>
        <v/>
      </c>
      <c r="F3630" s="159" t="str">
        <f>IF(G3630="","",IF(ISERROR(VLOOKUP(G3630,номенклатури!V:V,1,0)),E3630*H3630,E3630*I3630))</f>
        <v/>
      </c>
      <c r="G3630" s="14"/>
      <c r="H3630" s="15"/>
      <c r="I3630" s="15"/>
      <c r="J3630" s="15"/>
      <c r="K3630" s="15"/>
      <c r="L3630" s="217"/>
      <c r="M3630" s="22"/>
      <c r="N3630" s="119" t="str">
        <f>IF(G3630="","",VLOOKUP(G3630,номенклатури!R:U,4,0))</f>
        <v/>
      </c>
      <c r="O3630" s="119" t="str">
        <f>IF(M3630="","",VLOOKUP(M3630,'14'!D:D,1,0))</f>
        <v/>
      </c>
    </row>
    <row r="3631" spans="1:15" ht="12.75" customHeight="1" x14ac:dyDescent="0.2">
      <c r="A3631" s="36" t="str">
        <f>'0'!$A$4</f>
        <v>………………..</v>
      </c>
      <c r="B3631" s="37">
        <f>'0'!$A$2</f>
        <v>46112</v>
      </c>
      <c r="C3631" s="37" t="s">
        <v>1243</v>
      </c>
      <c r="D3631" s="119" t="str">
        <f>IF(G3631="","",VLOOKUP(G3631,номенклатури!R:T,2,0))</f>
        <v/>
      </c>
      <c r="E3631" s="365" t="str">
        <f>IF(G3631="","",VLOOKUP(G3631,номенклатури!R:T,3,0))</f>
        <v/>
      </c>
      <c r="F3631" s="159" t="str">
        <f>IF(G3631="","",IF(ISERROR(VLOOKUP(G3631,номенклатури!V:V,1,0)),E3631*H3631,E3631*I3631))</f>
        <v/>
      </c>
      <c r="G3631" s="14"/>
      <c r="H3631" s="15"/>
      <c r="I3631" s="15"/>
      <c r="J3631" s="15"/>
      <c r="K3631" s="15"/>
      <c r="L3631" s="217"/>
      <c r="M3631" s="22"/>
      <c r="N3631" s="119" t="str">
        <f>IF(G3631="","",VLOOKUP(G3631,номенклатури!R:U,4,0))</f>
        <v/>
      </c>
      <c r="O3631" s="119" t="str">
        <f>IF(M3631="","",VLOOKUP(M3631,'14'!D:D,1,0))</f>
        <v/>
      </c>
    </row>
    <row r="3632" spans="1:15" ht="12.75" customHeight="1" x14ac:dyDescent="0.2">
      <c r="A3632" s="36" t="str">
        <f>'0'!$A$4</f>
        <v>………………..</v>
      </c>
      <c r="B3632" s="37">
        <f>'0'!$A$2</f>
        <v>46112</v>
      </c>
      <c r="C3632" s="37" t="s">
        <v>1243</v>
      </c>
      <c r="D3632" s="119" t="str">
        <f>IF(G3632="","",VLOOKUP(G3632,номенклатури!R:T,2,0))</f>
        <v/>
      </c>
      <c r="E3632" s="365" t="str">
        <f>IF(G3632="","",VLOOKUP(G3632,номенклатури!R:T,3,0))</f>
        <v/>
      </c>
      <c r="F3632" s="159" t="str">
        <f>IF(G3632="","",IF(ISERROR(VLOOKUP(G3632,номенклатури!V:V,1,0)),E3632*H3632,E3632*I3632))</f>
        <v/>
      </c>
      <c r="G3632" s="14"/>
      <c r="H3632" s="15"/>
      <c r="I3632" s="15"/>
      <c r="J3632" s="15"/>
      <c r="K3632" s="15"/>
      <c r="L3632" s="217"/>
      <c r="M3632" s="22"/>
      <c r="N3632" s="119" t="str">
        <f>IF(G3632="","",VLOOKUP(G3632,номенклатури!R:U,4,0))</f>
        <v/>
      </c>
      <c r="O3632" s="119" t="str">
        <f>IF(M3632="","",VLOOKUP(M3632,'14'!D:D,1,0))</f>
        <v/>
      </c>
    </row>
    <row r="3633" spans="1:15" ht="12.75" customHeight="1" x14ac:dyDescent="0.2">
      <c r="A3633" s="36" t="str">
        <f>'0'!$A$4</f>
        <v>………………..</v>
      </c>
      <c r="B3633" s="37">
        <f>'0'!$A$2</f>
        <v>46112</v>
      </c>
      <c r="C3633" s="37" t="s">
        <v>1243</v>
      </c>
      <c r="D3633" s="119" t="str">
        <f>IF(G3633="","",VLOOKUP(G3633,номенклатури!R:T,2,0))</f>
        <v/>
      </c>
      <c r="E3633" s="365" t="str">
        <f>IF(G3633="","",VLOOKUP(G3633,номенклатури!R:T,3,0))</f>
        <v/>
      </c>
      <c r="F3633" s="159" t="str">
        <f>IF(G3633="","",IF(ISERROR(VLOOKUP(G3633,номенклатури!V:V,1,0)),E3633*H3633,E3633*I3633))</f>
        <v/>
      </c>
      <c r="G3633" s="14"/>
      <c r="H3633" s="15"/>
      <c r="I3633" s="15"/>
      <c r="J3633" s="15"/>
      <c r="K3633" s="15"/>
      <c r="L3633" s="217"/>
      <c r="M3633" s="22"/>
      <c r="N3633" s="119" t="str">
        <f>IF(G3633="","",VLOOKUP(G3633,номенклатури!R:U,4,0))</f>
        <v/>
      </c>
      <c r="O3633" s="119" t="str">
        <f>IF(M3633="","",VLOOKUP(M3633,'14'!D:D,1,0))</f>
        <v/>
      </c>
    </row>
    <row r="3634" spans="1:15" ht="12.75" customHeight="1" x14ac:dyDescent="0.2">
      <c r="A3634" s="36" t="str">
        <f>'0'!$A$4</f>
        <v>………………..</v>
      </c>
      <c r="B3634" s="37">
        <f>'0'!$A$2</f>
        <v>46112</v>
      </c>
      <c r="C3634" s="37" t="s">
        <v>1243</v>
      </c>
      <c r="D3634" s="119" t="str">
        <f>IF(G3634="","",VLOOKUP(G3634,номенклатури!R:T,2,0))</f>
        <v/>
      </c>
      <c r="E3634" s="365" t="str">
        <f>IF(G3634="","",VLOOKUP(G3634,номенклатури!R:T,3,0))</f>
        <v/>
      </c>
      <c r="F3634" s="159" t="str">
        <f>IF(G3634="","",IF(ISERROR(VLOOKUP(G3634,номенклатури!V:V,1,0)),E3634*H3634,E3634*I3634))</f>
        <v/>
      </c>
      <c r="G3634" s="14"/>
      <c r="H3634" s="15"/>
      <c r="I3634" s="15"/>
      <c r="J3634" s="15"/>
      <c r="K3634" s="15"/>
      <c r="L3634" s="217"/>
      <c r="M3634" s="22"/>
      <c r="N3634" s="119" t="str">
        <f>IF(G3634="","",VLOOKUP(G3634,номенклатури!R:U,4,0))</f>
        <v/>
      </c>
      <c r="O3634" s="119" t="str">
        <f>IF(M3634="","",VLOOKUP(M3634,'14'!D:D,1,0))</f>
        <v/>
      </c>
    </row>
    <row r="3635" spans="1:15" ht="12.75" customHeight="1" x14ac:dyDescent="0.2">
      <c r="A3635" s="36" t="str">
        <f>'0'!$A$4</f>
        <v>………………..</v>
      </c>
      <c r="B3635" s="37">
        <f>'0'!$A$2</f>
        <v>46112</v>
      </c>
      <c r="C3635" s="37" t="s">
        <v>1243</v>
      </c>
      <c r="D3635" s="119" t="str">
        <f>IF(G3635="","",VLOOKUP(G3635,номенклатури!R:T,2,0))</f>
        <v/>
      </c>
      <c r="E3635" s="365" t="str">
        <f>IF(G3635="","",VLOOKUP(G3635,номенклатури!R:T,3,0))</f>
        <v/>
      </c>
      <c r="F3635" s="159" t="str">
        <f>IF(G3635="","",IF(ISERROR(VLOOKUP(G3635,номенклатури!V:V,1,0)),E3635*H3635,E3635*I3635))</f>
        <v/>
      </c>
      <c r="G3635" s="14"/>
      <c r="H3635" s="15"/>
      <c r="I3635" s="15"/>
      <c r="J3635" s="15"/>
      <c r="K3635" s="15"/>
      <c r="L3635" s="217"/>
      <c r="M3635" s="22"/>
      <c r="N3635" s="119" t="str">
        <f>IF(G3635="","",VLOOKUP(G3635,номенклатури!R:U,4,0))</f>
        <v/>
      </c>
      <c r="O3635" s="119" t="str">
        <f>IF(M3635="","",VLOOKUP(M3635,'14'!D:D,1,0))</f>
        <v/>
      </c>
    </row>
    <row r="3636" spans="1:15" ht="12.75" customHeight="1" x14ac:dyDescent="0.2">
      <c r="A3636" s="36" t="str">
        <f>'0'!$A$4</f>
        <v>………………..</v>
      </c>
      <c r="B3636" s="37">
        <f>'0'!$A$2</f>
        <v>46112</v>
      </c>
      <c r="C3636" s="37" t="s">
        <v>1243</v>
      </c>
      <c r="D3636" s="119" t="str">
        <f>IF(G3636="","",VLOOKUP(G3636,номенклатури!R:T,2,0))</f>
        <v/>
      </c>
      <c r="E3636" s="365" t="str">
        <f>IF(G3636="","",VLOOKUP(G3636,номенклатури!R:T,3,0))</f>
        <v/>
      </c>
      <c r="F3636" s="159" t="str">
        <f>IF(G3636="","",IF(ISERROR(VLOOKUP(G3636,номенклатури!V:V,1,0)),E3636*H3636,E3636*I3636))</f>
        <v/>
      </c>
      <c r="G3636" s="14"/>
      <c r="H3636" s="15"/>
      <c r="I3636" s="15"/>
      <c r="J3636" s="15"/>
      <c r="K3636" s="15"/>
      <c r="L3636" s="217"/>
      <c r="M3636" s="22"/>
      <c r="N3636" s="119" t="str">
        <f>IF(G3636="","",VLOOKUP(G3636,номенклатури!R:U,4,0))</f>
        <v/>
      </c>
      <c r="O3636" s="119" t="str">
        <f>IF(M3636="","",VLOOKUP(M3636,'14'!D:D,1,0))</f>
        <v/>
      </c>
    </row>
    <row r="3637" spans="1:15" ht="12.75" customHeight="1" x14ac:dyDescent="0.2">
      <c r="A3637" s="36" t="str">
        <f>'0'!$A$4</f>
        <v>………………..</v>
      </c>
      <c r="B3637" s="37">
        <f>'0'!$A$2</f>
        <v>46112</v>
      </c>
      <c r="C3637" s="37" t="s">
        <v>1243</v>
      </c>
      <c r="D3637" s="119" t="str">
        <f>IF(G3637="","",VLOOKUP(G3637,номенклатури!R:T,2,0))</f>
        <v/>
      </c>
      <c r="E3637" s="365" t="str">
        <f>IF(G3637="","",VLOOKUP(G3637,номенклатури!R:T,3,0))</f>
        <v/>
      </c>
      <c r="F3637" s="159" t="str">
        <f>IF(G3637="","",IF(ISERROR(VLOOKUP(G3637,номенклатури!V:V,1,0)),E3637*H3637,E3637*I3637))</f>
        <v/>
      </c>
      <c r="G3637" s="14"/>
      <c r="H3637" s="15"/>
      <c r="I3637" s="15"/>
      <c r="J3637" s="15"/>
      <c r="K3637" s="15"/>
      <c r="L3637" s="217"/>
      <c r="M3637" s="22"/>
      <c r="N3637" s="119" t="str">
        <f>IF(G3637="","",VLOOKUP(G3637,номенклатури!R:U,4,0))</f>
        <v/>
      </c>
      <c r="O3637" s="119" t="str">
        <f>IF(M3637="","",VLOOKUP(M3637,'14'!D:D,1,0))</f>
        <v/>
      </c>
    </row>
    <row r="3638" spans="1:15" ht="12.75" customHeight="1" x14ac:dyDescent="0.2">
      <c r="A3638" s="36" t="str">
        <f>'0'!$A$4</f>
        <v>………………..</v>
      </c>
      <c r="B3638" s="37">
        <f>'0'!$A$2</f>
        <v>46112</v>
      </c>
      <c r="C3638" s="37" t="s">
        <v>1243</v>
      </c>
      <c r="D3638" s="119" t="str">
        <f>IF(G3638="","",VLOOKUP(G3638,номенклатури!R:T,2,0))</f>
        <v/>
      </c>
      <c r="E3638" s="365" t="str">
        <f>IF(G3638="","",VLOOKUP(G3638,номенклатури!R:T,3,0))</f>
        <v/>
      </c>
      <c r="F3638" s="159" t="str">
        <f>IF(G3638="","",IF(ISERROR(VLOOKUP(G3638,номенклатури!V:V,1,0)),E3638*H3638,E3638*I3638))</f>
        <v/>
      </c>
      <c r="G3638" s="14"/>
      <c r="H3638" s="15"/>
      <c r="I3638" s="15"/>
      <c r="J3638" s="15"/>
      <c r="K3638" s="15"/>
      <c r="L3638" s="217"/>
      <c r="M3638" s="22"/>
      <c r="N3638" s="119" t="str">
        <f>IF(G3638="","",VLOOKUP(G3638,номенклатури!R:U,4,0))</f>
        <v/>
      </c>
      <c r="O3638" s="119" t="str">
        <f>IF(M3638="","",VLOOKUP(M3638,'14'!D:D,1,0))</f>
        <v/>
      </c>
    </row>
    <row r="3639" spans="1:15" ht="12.75" customHeight="1" x14ac:dyDescent="0.2">
      <c r="A3639" s="36" t="str">
        <f>'0'!$A$4</f>
        <v>………………..</v>
      </c>
      <c r="B3639" s="37">
        <f>'0'!$A$2</f>
        <v>46112</v>
      </c>
      <c r="C3639" s="37" t="s">
        <v>1243</v>
      </c>
      <c r="D3639" s="119" t="str">
        <f>IF(G3639="","",VLOOKUP(G3639,номенклатури!R:T,2,0))</f>
        <v/>
      </c>
      <c r="E3639" s="365" t="str">
        <f>IF(G3639="","",VLOOKUP(G3639,номенклатури!R:T,3,0))</f>
        <v/>
      </c>
      <c r="F3639" s="159" t="str">
        <f>IF(G3639="","",IF(ISERROR(VLOOKUP(G3639,номенклатури!V:V,1,0)),E3639*H3639,E3639*I3639))</f>
        <v/>
      </c>
      <c r="G3639" s="14"/>
      <c r="H3639" s="15"/>
      <c r="I3639" s="15"/>
      <c r="J3639" s="15"/>
      <c r="K3639" s="15"/>
      <c r="L3639" s="217"/>
      <c r="M3639" s="22"/>
      <c r="N3639" s="119" t="str">
        <f>IF(G3639="","",VLOOKUP(G3639,номенклатури!R:U,4,0))</f>
        <v/>
      </c>
      <c r="O3639" s="119" t="str">
        <f>IF(M3639="","",VLOOKUP(M3639,'14'!D:D,1,0))</f>
        <v/>
      </c>
    </row>
    <row r="3640" spans="1:15" ht="12.75" customHeight="1" x14ac:dyDescent="0.2">
      <c r="A3640" s="36" t="str">
        <f>'0'!$A$4</f>
        <v>………………..</v>
      </c>
      <c r="B3640" s="37">
        <f>'0'!$A$2</f>
        <v>46112</v>
      </c>
      <c r="C3640" s="37" t="s">
        <v>1243</v>
      </c>
      <c r="D3640" s="119" t="str">
        <f>IF(G3640="","",VLOOKUP(G3640,номенклатури!R:T,2,0))</f>
        <v/>
      </c>
      <c r="E3640" s="365" t="str">
        <f>IF(G3640="","",VLOOKUP(G3640,номенклатури!R:T,3,0))</f>
        <v/>
      </c>
      <c r="F3640" s="159" t="str">
        <f>IF(G3640="","",IF(ISERROR(VLOOKUP(G3640,номенклатури!V:V,1,0)),E3640*H3640,E3640*I3640))</f>
        <v/>
      </c>
      <c r="G3640" s="14"/>
      <c r="H3640" s="15"/>
      <c r="I3640" s="15"/>
      <c r="J3640" s="15"/>
      <c r="K3640" s="15"/>
      <c r="L3640" s="217"/>
      <c r="M3640" s="22"/>
      <c r="N3640" s="119" t="str">
        <f>IF(G3640="","",VLOOKUP(G3640,номенклатури!R:U,4,0))</f>
        <v/>
      </c>
      <c r="O3640" s="119" t="str">
        <f>IF(M3640="","",VLOOKUP(M3640,'14'!D:D,1,0))</f>
        <v/>
      </c>
    </row>
    <row r="3641" spans="1:15" ht="12.75" customHeight="1" x14ac:dyDescent="0.2">
      <c r="A3641" s="36" t="str">
        <f>'0'!$A$4</f>
        <v>………………..</v>
      </c>
      <c r="B3641" s="37">
        <f>'0'!$A$2</f>
        <v>46112</v>
      </c>
      <c r="C3641" s="37" t="s">
        <v>1243</v>
      </c>
      <c r="D3641" s="119" t="str">
        <f>IF(G3641="","",VLOOKUP(G3641,номенклатури!R:T,2,0))</f>
        <v/>
      </c>
      <c r="E3641" s="365" t="str">
        <f>IF(G3641="","",VLOOKUP(G3641,номенклатури!R:T,3,0))</f>
        <v/>
      </c>
      <c r="F3641" s="159" t="str">
        <f>IF(G3641="","",IF(ISERROR(VLOOKUP(G3641,номенклатури!V:V,1,0)),E3641*H3641,E3641*I3641))</f>
        <v/>
      </c>
      <c r="G3641" s="14"/>
      <c r="H3641" s="15"/>
      <c r="I3641" s="15"/>
      <c r="J3641" s="15"/>
      <c r="K3641" s="15"/>
      <c r="L3641" s="217"/>
      <c r="M3641" s="22"/>
      <c r="N3641" s="119" t="str">
        <f>IF(G3641="","",VLOOKUP(G3641,номенклатури!R:U,4,0))</f>
        <v/>
      </c>
      <c r="O3641" s="119" t="str">
        <f>IF(M3641="","",VLOOKUP(M3641,'14'!D:D,1,0))</f>
        <v/>
      </c>
    </row>
    <row r="3642" spans="1:15" ht="12.75" customHeight="1" x14ac:dyDescent="0.2">
      <c r="A3642" s="36" t="str">
        <f>'0'!$A$4</f>
        <v>………………..</v>
      </c>
      <c r="B3642" s="37">
        <f>'0'!$A$2</f>
        <v>46112</v>
      </c>
      <c r="C3642" s="37" t="s">
        <v>1243</v>
      </c>
      <c r="D3642" s="119" t="str">
        <f>IF(G3642="","",VLOOKUP(G3642,номенклатури!R:T,2,0))</f>
        <v/>
      </c>
      <c r="E3642" s="365" t="str">
        <f>IF(G3642="","",VLOOKUP(G3642,номенклатури!R:T,3,0))</f>
        <v/>
      </c>
      <c r="F3642" s="159" t="str">
        <f>IF(G3642="","",IF(ISERROR(VLOOKUP(G3642,номенклатури!V:V,1,0)),E3642*H3642,E3642*I3642))</f>
        <v/>
      </c>
      <c r="G3642" s="14"/>
      <c r="H3642" s="15"/>
      <c r="I3642" s="15"/>
      <c r="J3642" s="15"/>
      <c r="K3642" s="15"/>
      <c r="L3642" s="217"/>
      <c r="M3642" s="22"/>
      <c r="N3642" s="119" t="str">
        <f>IF(G3642="","",VLOOKUP(G3642,номенклатури!R:U,4,0))</f>
        <v/>
      </c>
      <c r="O3642" s="119" t="str">
        <f>IF(M3642="","",VLOOKUP(M3642,'14'!D:D,1,0))</f>
        <v/>
      </c>
    </row>
    <row r="3643" spans="1:15" ht="12.75" customHeight="1" x14ac:dyDescent="0.2">
      <c r="A3643" s="36" t="str">
        <f>'0'!$A$4</f>
        <v>………………..</v>
      </c>
      <c r="B3643" s="37">
        <f>'0'!$A$2</f>
        <v>46112</v>
      </c>
      <c r="C3643" s="37" t="s">
        <v>1243</v>
      </c>
      <c r="D3643" s="119" t="str">
        <f>IF(G3643="","",VLOOKUP(G3643,номенклатури!R:T,2,0))</f>
        <v/>
      </c>
      <c r="E3643" s="365" t="str">
        <f>IF(G3643="","",VLOOKUP(G3643,номенклатури!R:T,3,0))</f>
        <v/>
      </c>
      <c r="F3643" s="159" t="str">
        <f>IF(G3643="","",IF(ISERROR(VLOOKUP(G3643,номенклатури!V:V,1,0)),E3643*H3643,E3643*I3643))</f>
        <v/>
      </c>
      <c r="G3643" s="14"/>
      <c r="H3643" s="15"/>
      <c r="I3643" s="15"/>
      <c r="J3643" s="15"/>
      <c r="K3643" s="15"/>
      <c r="L3643" s="217"/>
      <c r="M3643" s="22"/>
      <c r="N3643" s="119" t="str">
        <f>IF(G3643="","",VLOOKUP(G3643,номенклатури!R:U,4,0))</f>
        <v/>
      </c>
      <c r="O3643" s="119" t="str">
        <f>IF(M3643="","",VLOOKUP(M3643,'14'!D:D,1,0))</f>
        <v/>
      </c>
    </row>
    <row r="3644" spans="1:15" ht="12.75" customHeight="1" x14ac:dyDescent="0.2">
      <c r="A3644" s="36" t="str">
        <f>'0'!$A$4</f>
        <v>………………..</v>
      </c>
      <c r="B3644" s="37">
        <f>'0'!$A$2</f>
        <v>46112</v>
      </c>
      <c r="C3644" s="37" t="s">
        <v>1243</v>
      </c>
      <c r="D3644" s="119" t="str">
        <f>IF(G3644="","",VLOOKUP(G3644,номенклатури!R:T,2,0))</f>
        <v/>
      </c>
      <c r="E3644" s="365" t="str">
        <f>IF(G3644="","",VLOOKUP(G3644,номенклатури!R:T,3,0))</f>
        <v/>
      </c>
      <c r="F3644" s="159" t="str">
        <f>IF(G3644="","",IF(ISERROR(VLOOKUP(G3644,номенклатури!V:V,1,0)),E3644*H3644,E3644*I3644))</f>
        <v/>
      </c>
      <c r="G3644" s="14"/>
      <c r="H3644" s="15"/>
      <c r="I3644" s="15"/>
      <c r="J3644" s="15"/>
      <c r="K3644" s="15"/>
      <c r="L3644" s="217"/>
      <c r="M3644" s="22"/>
      <c r="N3644" s="119" t="str">
        <f>IF(G3644="","",VLOOKUP(G3644,номенклатури!R:U,4,0))</f>
        <v/>
      </c>
      <c r="O3644" s="119" t="str">
        <f>IF(M3644="","",VLOOKUP(M3644,'14'!D:D,1,0))</f>
        <v/>
      </c>
    </row>
    <row r="3645" spans="1:15" ht="12.75" customHeight="1" x14ac:dyDescent="0.2">
      <c r="A3645" s="36" t="str">
        <f>'0'!$A$4</f>
        <v>………………..</v>
      </c>
      <c r="B3645" s="37">
        <f>'0'!$A$2</f>
        <v>46112</v>
      </c>
      <c r="C3645" s="37" t="s">
        <v>1243</v>
      </c>
      <c r="D3645" s="119" t="str">
        <f>IF(G3645="","",VLOOKUP(G3645,номенклатури!R:T,2,0))</f>
        <v/>
      </c>
      <c r="E3645" s="365" t="str">
        <f>IF(G3645="","",VLOOKUP(G3645,номенклатури!R:T,3,0))</f>
        <v/>
      </c>
      <c r="F3645" s="159" t="str">
        <f>IF(G3645="","",IF(ISERROR(VLOOKUP(G3645,номенклатури!V:V,1,0)),E3645*H3645,E3645*I3645))</f>
        <v/>
      </c>
      <c r="G3645" s="14"/>
      <c r="H3645" s="15"/>
      <c r="I3645" s="15"/>
      <c r="J3645" s="15"/>
      <c r="K3645" s="15"/>
      <c r="L3645" s="217"/>
      <c r="M3645" s="22"/>
      <c r="N3645" s="119" t="str">
        <f>IF(G3645="","",VLOOKUP(G3645,номенклатури!R:U,4,0))</f>
        <v/>
      </c>
      <c r="O3645" s="119" t="str">
        <f>IF(M3645="","",VLOOKUP(M3645,'14'!D:D,1,0))</f>
        <v/>
      </c>
    </row>
    <row r="3646" spans="1:15" ht="12.75" customHeight="1" x14ac:dyDescent="0.2">
      <c r="A3646" s="36" t="str">
        <f>'0'!$A$4</f>
        <v>………………..</v>
      </c>
      <c r="B3646" s="37">
        <f>'0'!$A$2</f>
        <v>46112</v>
      </c>
      <c r="C3646" s="37" t="s">
        <v>1243</v>
      </c>
      <c r="D3646" s="119" t="str">
        <f>IF(G3646="","",VLOOKUP(G3646,номенклатури!R:T,2,0))</f>
        <v/>
      </c>
      <c r="E3646" s="365" t="str">
        <f>IF(G3646="","",VLOOKUP(G3646,номенклатури!R:T,3,0))</f>
        <v/>
      </c>
      <c r="F3646" s="159" t="str">
        <f>IF(G3646="","",IF(ISERROR(VLOOKUP(G3646,номенклатури!V:V,1,0)),E3646*H3646,E3646*I3646))</f>
        <v/>
      </c>
      <c r="G3646" s="14"/>
      <c r="H3646" s="15"/>
      <c r="I3646" s="15"/>
      <c r="J3646" s="15"/>
      <c r="K3646" s="15"/>
      <c r="L3646" s="217"/>
      <c r="M3646" s="22"/>
      <c r="N3646" s="119" t="str">
        <f>IF(G3646="","",VLOOKUP(G3646,номенклатури!R:U,4,0))</f>
        <v/>
      </c>
      <c r="O3646" s="119" t="str">
        <f>IF(M3646="","",VLOOKUP(M3646,'14'!D:D,1,0))</f>
        <v/>
      </c>
    </row>
    <row r="3647" spans="1:15" ht="12.75" customHeight="1" x14ac:dyDescent="0.2">
      <c r="A3647" s="36" t="str">
        <f>'0'!$A$4</f>
        <v>………………..</v>
      </c>
      <c r="B3647" s="37">
        <f>'0'!$A$2</f>
        <v>46112</v>
      </c>
      <c r="C3647" s="37" t="s">
        <v>1243</v>
      </c>
      <c r="D3647" s="119" t="str">
        <f>IF(G3647="","",VLOOKUP(G3647,номенклатури!R:T,2,0))</f>
        <v/>
      </c>
      <c r="E3647" s="365" t="str">
        <f>IF(G3647="","",VLOOKUP(G3647,номенклатури!R:T,3,0))</f>
        <v/>
      </c>
      <c r="F3647" s="159" t="str">
        <f>IF(G3647="","",IF(ISERROR(VLOOKUP(G3647,номенклатури!V:V,1,0)),E3647*H3647,E3647*I3647))</f>
        <v/>
      </c>
      <c r="G3647" s="14"/>
      <c r="H3647" s="15"/>
      <c r="I3647" s="15"/>
      <c r="J3647" s="15"/>
      <c r="K3647" s="15"/>
      <c r="L3647" s="217"/>
      <c r="M3647" s="22"/>
      <c r="N3647" s="119" t="str">
        <f>IF(G3647="","",VLOOKUP(G3647,номенклатури!R:U,4,0))</f>
        <v/>
      </c>
      <c r="O3647" s="119" t="str">
        <f>IF(M3647="","",VLOOKUP(M3647,'14'!D:D,1,0))</f>
        <v/>
      </c>
    </row>
    <row r="3648" spans="1:15" ht="12.75" customHeight="1" x14ac:dyDescent="0.2">
      <c r="A3648" s="36" t="str">
        <f>'0'!$A$4</f>
        <v>………………..</v>
      </c>
      <c r="B3648" s="37">
        <f>'0'!$A$2</f>
        <v>46112</v>
      </c>
      <c r="C3648" s="37" t="s">
        <v>1243</v>
      </c>
      <c r="D3648" s="119" t="str">
        <f>IF(G3648="","",VLOOKUP(G3648,номенклатури!R:T,2,0))</f>
        <v/>
      </c>
      <c r="E3648" s="365" t="str">
        <f>IF(G3648="","",VLOOKUP(G3648,номенклатури!R:T,3,0))</f>
        <v/>
      </c>
      <c r="F3648" s="159" t="str">
        <f>IF(G3648="","",IF(ISERROR(VLOOKUP(G3648,номенклатури!V:V,1,0)),E3648*H3648,E3648*I3648))</f>
        <v/>
      </c>
      <c r="G3648" s="14"/>
      <c r="H3648" s="15"/>
      <c r="I3648" s="15"/>
      <c r="J3648" s="15"/>
      <c r="K3648" s="15"/>
      <c r="L3648" s="217"/>
      <c r="M3648" s="22"/>
      <c r="N3648" s="119" t="str">
        <f>IF(G3648="","",VLOOKUP(G3648,номенклатури!R:U,4,0))</f>
        <v/>
      </c>
      <c r="O3648" s="119" t="str">
        <f>IF(M3648="","",VLOOKUP(M3648,'14'!D:D,1,0))</f>
        <v/>
      </c>
    </row>
    <row r="3649" spans="1:15" ht="12.75" customHeight="1" x14ac:dyDescent="0.2">
      <c r="A3649" s="36" t="str">
        <f>'0'!$A$4</f>
        <v>………………..</v>
      </c>
      <c r="B3649" s="37">
        <f>'0'!$A$2</f>
        <v>46112</v>
      </c>
      <c r="C3649" s="37" t="s">
        <v>1243</v>
      </c>
      <c r="D3649" s="119" t="str">
        <f>IF(G3649="","",VLOOKUP(G3649,номенклатури!R:T,2,0))</f>
        <v/>
      </c>
      <c r="E3649" s="365" t="str">
        <f>IF(G3649="","",VLOOKUP(G3649,номенклатури!R:T,3,0))</f>
        <v/>
      </c>
      <c r="F3649" s="159" t="str">
        <f>IF(G3649="","",IF(ISERROR(VLOOKUP(G3649,номенклатури!V:V,1,0)),E3649*H3649,E3649*I3649))</f>
        <v/>
      </c>
      <c r="G3649" s="14"/>
      <c r="H3649" s="15"/>
      <c r="I3649" s="15"/>
      <c r="J3649" s="15"/>
      <c r="K3649" s="15"/>
      <c r="L3649" s="217"/>
      <c r="M3649" s="22"/>
      <c r="N3649" s="119" t="str">
        <f>IF(G3649="","",VLOOKUP(G3649,номенклатури!R:U,4,0))</f>
        <v/>
      </c>
      <c r="O3649" s="119" t="str">
        <f>IF(M3649="","",VLOOKUP(M3649,'14'!D:D,1,0))</f>
        <v/>
      </c>
    </row>
    <row r="3650" spans="1:15" ht="12.75" customHeight="1" x14ac:dyDescent="0.2">
      <c r="A3650" s="36" t="str">
        <f>'0'!$A$4</f>
        <v>………………..</v>
      </c>
      <c r="B3650" s="37">
        <f>'0'!$A$2</f>
        <v>46112</v>
      </c>
      <c r="C3650" s="37" t="s">
        <v>1243</v>
      </c>
      <c r="D3650" s="119" t="str">
        <f>IF(G3650="","",VLOOKUP(G3650,номенклатури!R:T,2,0))</f>
        <v/>
      </c>
      <c r="E3650" s="365" t="str">
        <f>IF(G3650="","",VLOOKUP(G3650,номенклатури!R:T,3,0))</f>
        <v/>
      </c>
      <c r="F3650" s="159" t="str">
        <f>IF(G3650="","",IF(ISERROR(VLOOKUP(G3650,номенклатури!V:V,1,0)),E3650*H3650,E3650*I3650))</f>
        <v/>
      </c>
      <c r="G3650" s="14"/>
      <c r="H3650" s="15"/>
      <c r="I3650" s="15"/>
      <c r="J3650" s="15"/>
      <c r="K3650" s="15"/>
      <c r="L3650" s="217"/>
      <c r="M3650" s="22"/>
      <c r="N3650" s="119" t="str">
        <f>IF(G3650="","",VLOOKUP(G3650,номенклатури!R:U,4,0))</f>
        <v/>
      </c>
      <c r="O3650" s="119" t="str">
        <f>IF(M3650="","",VLOOKUP(M3650,'14'!D:D,1,0))</f>
        <v/>
      </c>
    </row>
    <row r="3651" spans="1:15" ht="12.75" customHeight="1" x14ac:dyDescent="0.2">
      <c r="A3651" s="36" t="str">
        <f>'0'!$A$4</f>
        <v>………………..</v>
      </c>
      <c r="B3651" s="37">
        <f>'0'!$A$2</f>
        <v>46112</v>
      </c>
      <c r="C3651" s="37" t="s">
        <v>1243</v>
      </c>
      <c r="D3651" s="119" t="str">
        <f>IF(G3651="","",VLOOKUP(G3651,номенклатури!R:T,2,0))</f>
        <v/>
      </c>
      <c r="E3651" s="365" t="str">
        <f>IF(G3651="","",VLOOKUP(G3651,номенклатури!R:T,3,0))</f>
        <v/>
      </c>
      <c r="F3651" s="159" t="str">
        <f>IF(G3651="","",IF(ISERROR(VLOOKUP(G3651,номенклатури!V:V,1,0)),E3651*H3651,E3651*I3651))</f>
        <v/>
      </c>
      <c r="G3651" s="14"/>
      <c r="H3651" s="15"/>
      <c r="I3651" s="15"/>
      <c r="J3651" s="15"/>
      <c r="K3651" s="15"/>
      <c r="L3651" s="217"/>
      <c r="M3651" s="22"/>
      <c r="N3651" s="119" t="str">
        <f>IF(G3651="","",VLOOKUP(G3651,номенклатури!R:U,4,0))</f>
        <v/>
      </c>
      <c r="O3651" s="119" t="str">
        <f>IF(M3651="","",VLOOKUP(M3651,'14'!D:D,1,0))</f>
        <v/>
      </c>
    </row>
    <row r="3652" spans="1:15" ht="12.75" customHeight="1" x14ac:dyDescent="0.2">
      <c r="A3652" s="36" t="str">
        <f>'0'!$A$4</f>
        <v>………………..</v>
      </c>
      <c r="B3652" s="37">
        <f>'0'!$A$2</f>
        <v>46112</v>
      </c>
      <c r="C3652" s="37" t="s">
        <v>1243</v>
      </c>
      <c r="D3652" s="119" t="str">
        <f>IF(G3652="","",VLOOKUP(G3652,номенклатури!R:T,2,0))</f>
        <v/>
      </c>
      <c r="E3652" s="365" t="str">
        <f>IF(G3652="","",VLOOKUP(G3652,номенклатури!R:T,3,0))</f>
        <v/>
      </c>
      <c r="F3652" s="159" t="str">
        <f>IF(G3652="","",IF(ISERROR(VLOOKUP(G3652,номенклатури!V:V,1,0)),E3652*H3652,E3652*I3652))</f>
        <v/>
      </c>
      <c r="G3652" s="14"/>
      <c r="H3652" s="15"/>
      <c r="I3652" s="15"/>
      <c r="J3652" s="15"/>
      <c r="K3652" s="15"/>
      <c r="L3652" s="217"/>
      <c r="M3652" s="22"/>
      <c r="N3652" s="119" t="str">
        <f>IF(G3652="","",VLOOKUP(G3652,номенклатури!R:U,4,0))</f>
        <v/>
      </c>
      <c r="O3652" s="119" t="str">
        <f>IF(M3652="","",VLOOKUP(M3652,'14'!D:D,1,0))</f>
        <v/>
      </c>
    </row>
    <row r="3653" spans="1:15" ht="12.75" customHeight="1" x14ac:dyDescent="0.2">
      <c r="A3653" s="36" t="str">
        <f>'0'!$A$4</f>
        <v>………………..</v>
      </c>
      <c r="B3653" s="37">
        <f>'0'!$A$2</f>
        <v>46112</v>
      </c>
      <c r="C3653" s="37" t="s">
        <v>1243</v>
      </c>
      <c r="D3653" s="119" t="str">
        <f>IF(G3653="","",VLOOKUP(G3653,номенклатури!R:T,2,0))</f>
        <v/>
      </c>
      <c r="E3653" s="365" t="str">
        <f>IF(G3653="","",VLOOKUP(G3653,номенклатури!R:T,3,0))</f>
        <v/>
      </c>
      <c r="F3653" s="159" t="str">
        <f>IF(G3653="","",IF(ISERROR(VLOOKUP(G3653,номенклатури!V:V,1,0)),E3653*H3653,E3653*I3653))</f>
        <v/>
      </c>
      <c r="G3653" s="14"/>
      <c r="H3653" s="15"/>
      <c r="I3653" s="15"/>
      <c r="J3653" s="15"/>
      <c r="K3653" s="15"/>
      <c r="L3653" s="217"/>
      <c r="M3653" s="22"/>
      <c r="N3653" s="119" t="str">
        <f>IF(G3653="","",VLOOKUP(G3653,номенклатури!R:U,4,0))</f>
        <v/>
      </c>
      <c r="O3653" s="119" t="str">
        <f>IF(M3653="","",VLOOKUP(M3653,'14'!D:D,1,0))</f>
        <v/>
      </c>
    </row>
    <row r="3654" spans="1:15" ht="12.75" customHeight="1" x14ac:dyDescent="0.2">
      <c r="A3654" s="36" t="str">
        <f>'0'!$A$4</f>
        <v>………………..</v>
      </c>
      <c r="B3654" s="37">
        <f>'0'!$A$2</f>
        <v>46112</v>
      </c>
      <c r="C3654" s="37" t="s">
        <v>1243</v>
      </c>
      <c r="D3654" s="119" t="str">
        <f>IF(G3654="","",VLOOKUP(G3654,номенклатури!R:T,2,0))</f>
        <v/>
      </c>
      <c r="E3654" s="365" t="str">
        <f>IF(G3654="","",VLOOKUP(G3654,номенклатури!R:T,3,0))</f>
        <v/>
      </c>
      <c r="F3654" s="159" t="str">
        <f>IF(G3654="","",IF(ISERROR(VLOOKUP(G3654,номенклатури!V:V,1,0)),E3654*H3654,E3654*I3654))</f>
        <v/>
      </c>
      <c r="G3654" s="14"/>
      <c r="H3654" s="15"/>
      <c r="I3654" s="15"/>
      <c r="J3654" s="15"/>
      <c r="K3654" s="15"/>
      <c r="L3654" s="217"/>
      <c r="M3654" s="22"/>
      <c r="N3654" s="119" t="str">
        <f>IF(G3654="","",VLOOKUP(G3654,номенклатури!R:U,4,0))</f>
        <v/>
      </c>
      <c r="O3654" s="119" t="str">
        <f>IF(M3654="","",VLOOKUP(M3654,'14'!D:D,1,0))</f>
        <v/>
      </c>
    </row>
    <row r="3655" spans="1:15" ht="12.75" customHeight="1" x14ac:dyDescent="0.2">
      <c r="A3655" s="36" t="str">
        <f>'0'!$A$4</f>
        <v>………………..</v>
      </c>
      <c r="B3655" s="37">
        <f>'0'!$A$2</f>
        <v>46112</v>
      </c>
      <c r="C3655" s="37" t="s">
        <v>1243</v>
      </c>
      <c r="D3655" s="119" t="str">
        <f>IF(G3655="","",VLOOKUP(G3655,номенклатури!R:T,2,0))</f>
        <v/>
      </c>
      <c r="E3655" s="365" t="str">
        <f>IF(G3655="","",VLOOKUP(G3655,номенклатури!R:T,3,0))</f>
        <v/>
      </c>
      <c r="F3655" s="159" t="str">
        <f>IF(G3655="","",IF(ISERROR(VLOOKUP(G3655,номенклатури!V:V,1,0)),E3655*H3655,E3655*I3655))</f>
        <v/>
      </c>
      <c r="G3655" s="14"/>
      <c r="H3655" s="15"/>
      <c r="I3655" s="15"/>
      <c r="J3655" s="15"/>
      <c r="K3655" s="15"/>
      <c r="L3655" s="217"/>
      <c r="M3655" s="22"/>
      <c r="N3655" s="119" t="str">
        <f>IF(G3655="","",VLOOKUP(G3655,номенклатури!R:U,4,0))</f>
        <v/>
      </c>
      <c r="O3655" s="119" t="str">
        <f>IF(M3655="","",VLOOKUP(M3655,'14'!D:D,1,0))</f>
        <v/>
      </c>
    </row>
    <row r="3656" spans="1:15" ht="12.75" customHeight="1" x14ac:dyDescent="0.2">
      <c r="A3656" s="36" t="str">
        <f>'0'!$A$4</f>
        <v>………………..</v>
      </c>
      <c r="B3656" s="37">
        <f>'0'!$A$2</f>
        <v>46112</v>
      </c>
      <c r="C3656" s="37" t="s">
        <v>1243</v>
      </c>
      <c r="D3656" s="119" t="str">
        <f>IF(G3656="","",VLOOKUP(G3656,номенклатури!R:T,2,0))</f>
        <v/>
      </c>
      <c r="E3656" s="365" t="str">
        <f>IF(G3656="","",VLOOKUP(G3656,номенклатури!R:T,3,0))</f>
        <v/>
      </c>
      <c r="F3656" s="159" t="str">
        <f>IF(G3656="","",IF(ISERROR(VLOOKUP(G3656,номенклатури!V:V,1,0)),E3656*H3656,E3656*I3656))</f>
        <v/>
      </c>
      <c r="G3656" s="14"/>
      <c r="H3656" s="15"/>
      <c r="I3656" s="15"/>
      <c r="J3656" s="15"/>
      <c r="K3656" s="15"/>
      <c r="L3656" s="217"/>
      <c r="M3656" s="22"/>
      <c r="N3656" s="119" t="str">
        <f>IF(G3656="","",VLOOKUP(G3656,номенклатури!R:U,4,0))</f>
        <v/>
      </c>
      <c r="O3656" s="119" t="str">
        <f>IF(M3656="","",VLOOKUP(M3656,'14'!D:D,1,0))</f>
        <v/>
      </c>
    </row>
    <row r="3657" spans="1:15" ht="12.75" customHeight="1" x14ac:dyDescent="0.2">
      <c r="A3657" s="36" t="str">
        <f>'0'!$A$4</f>
        <v>………………..</v>
      </c>
      <c r="B3657" s="37">
        <f>'0'!$A$2</f>
        <v>46112</v>
      </c>
      <c r="C3657" s="37" t="s">
        <v>1243</v>
      </c>
      <c r="D3657" s="119" t="str">
        <f>IF(G3657="","",VLOOKUP(G3657,номенклатури!R:T,2,0))</f>
        <v/>
      </c>
      <c r="E3657" s="365" t="str">
        <f>IF(G3657="","",VLOOKUP(G3657,номенклатури!R:T,3,0))</f>
        <v/>
      </c>
      <c r="F3657" s="159" t="str">
        <f>IF(G3657="","",IF(ISERROR(VLOOKUP(G3657,номенклатури!V:V,1,0)),E3657*H3657,E3657*I3657))</f>
        <v/>
      </c>
      <c r="G3657" s="14"/>
      <c r="H3657" s="15"/>
      <c r="I3657" s="15"/>
      <c r="J3657" s="15"/>
      <c r="K3657" s="15"/>
      <c r="L3657" s="217"/>
      <c r="M3657" s="22"/>
      <c r="N3657" s="119" t="str">
        <f>IF(G3657="","",VLOOKUP(G3657,номенклатури!R:U,4,0))</f>
        <v/>
      </c>
      <c r="O3657" s="119" t="str">
        <f>IF(M3657="","",VLOOKUP(M3657,'14'!D:D,1,0))</f>
        <v/>
      </c>
    </row>
    <row r="3658" spans="1:15" ht="12.75" customHeight="1" x14ac:dyDescent="0.2">
      <c r="A3658" s="36" t="str">
        <f>'0'!$A$4</f>
        <v>………………..</v>
      </c>
      <c r="B3658" s="37">
        <f>'0'!$A$2</f>
        <v>46112</v>
      </c>
      <c r="C3658" s="37" t="s">
        <v>1243</v>
      </c>
      <c r="D3658" s="119" t="str">
        <f>IF(G3658="","",VLOOKUP(G3658,номенклатури!R:T,2,0))</f>
        <v/>
      </c>
      <c r="E3658" s="365" t="str">
        <f>IF(G3658="","",VLOOKUP(G3658,номенклатури!R:T,3,0))</f>
        <v/>
      </c>
      <c r="F3658" s="159" t="str">
        <f>IF(G3658="","",IF(ISERROR(VLOOKUP(G3658,номенклатури!V:V,1,0)),E3658*H3658,E3658*I3658))</f>
        <v/>
      </c>
      <c r="G3658" s="14"/>
      <c r="H3658" s="15"/>
      <c r="I3658" s="15"/>
      <c r="J3658" s="15"/>
      <c r="K3658" s="15"/>
      <c r="L3658" s="217"/>
      <c r="M3658" s="22"/>
      <c r="N3658" s="119" t="str">
        <f>IF(G3658="","",VLOOKUP(G3658,номенклатури!R:U,4,0))</f>
        <v/>
      </c>
      <c r="O3658" s="119" t="str">
        <f>IF(M3658="","",VLOOKUP(M3658,'14'!D:D,1,0))</f>
        <v/>
      </c>
    </row>
    <row r="3659" spans="1:15" ht="12.75" customHeight="1" x14ac:dyDescent="0.2">
      <c r="A3659" s="36" t="str">
        <f>'0'!$A$4</f>
        <v>………………..</v>
      </c>
      <c r="B3659" s="37">
        <f>'0'!$A$2</f>
        <v>46112</v>
      </c>
      <c r="C3659" s="37" t="s">
        <v>1243</v>
      </c>
      <c r="D3659" s="119" t="str">
        <f>IF(G3659="","",VLOOKUP(G3659,номенклатури!R:T,2,0))</f>
        <v/>
      </c>
      <c r="E3659" s="365" t="str">
        <f>IF(G3659="","",VLOOKUP(G3659,номенклатури!R:T,3,0))</f>
        <v/>
      </c>
      <c r="F3659" s="159" t="str">
        <f>IF(G3659="","",IF(ISERROR(VLOOKUP(G3659,номенклатури!V:V,1,0)),E3659*H3659,E3659*I3659))</f>
        <v/>
      </c>
      <c r="G3659" s="14"/>
      <c r="H3659" s="15"/>
      <c r="I3659" s="15"/>
      <c r="J3659" s="15"/>
      <c r="K3659" s="15"/>
      <c r="L3659" s="217"/>
      <c r="M3659" s="22"/>
      <c r="N3659" s="119" t="str">
        <f>IF(G3659="","",VLOOKUP(G3659,номенклатури!R:U,4,0))</f>
        <v/>
      </c>
      <c r="O3659" s="119" t="str">
        <f>IF(M3659="","",VLOOKUP(M3659,'14'!D:D,1,0))</f>
        <v/>
      </c>
    </row>
    <row r="3660" spans="1:15" ht="12.75" customHeight="1" x14ac:dyDescent="0.2">
      <c r="A3660" s="36" t="str">
        <f>'0'!$A$4</f>
        <v>………………..</v>
      </c>
      <c r="B3660" s="37">
        <f>'0'!$A$2</f>
        <v>46112</v>
      </c>
      <c r="C3660" s="37" t="s">
        <v>1243</v>
      </c>
      <c r="D3660" s="119" t="str">
        <f>IF(G3660="","",VLOOKUP(G3660,номенклатури!R:T,2,0))</f>
        <v/>
      </c>
      <c r="E3660" s="365" t="str">
        <f>IF(G3660="","",VLOOKUP(G3660,номенклатури!R:T,3,0))</f>
        <v/>
      </c>
      <c r="F3660" s="159" t="str">
        <f>IF(G3660="","",IF(ISERROR(VLOOKUP(G3660,номенклатури!V:V,1,0)),E3660*H3660,E3660*I3660))</f>
        <v/>
      </c>
      <c r="G3660" s="14"/>
      <c r="H3660" s="15"/>
      <c r="I3660" s="15"/>
      <c r="J3660" s="15"/>
      <c r="K3660" s="15"/>
      <c r="L3660" s="217"/>
      <c r="M3660" s="22"/>
      <c r="N3660" s="119" t="str">
        <f>IF(G3660="","",VLOOKUP(G3660,номенклатури!R:U,4,0))</f>
        <v/>
      </c>
      <c r="O3660" s="119" t="str">
        <f>IF(M3660="","",VLOOKUP(M3660,'14'!D:D,1,0))</f>
        <v/>
      </c>
    </row>
    <row r="3661" spans="1:15" ht="12.75" customHeight="1" x14ac:dyDescent="0.2">
      <c r="A3661" s="36" t="str">
        <f>'0'!$A$4</f>
        <v>………………..</v>
      </c>
      <c r="B3661" s="37">
        <f>'0'!$A$2</f>
        <v>46112</v>
      </c>
      <c r="C3661" s="37" t="s">
        <v>1243</v>
      </c>
      <c r="D3661" s="119" t="str">
        <f>IF(G3661="","",VLOOKUP(G3661,номенклатури!R:T,2,0))</f>
        <v/>
      </c>
      <c r="E3661" s="365" t="str">
        <f>IF(G3661="","",VLOOKUP(G3661,номенклатури!R:T,3,0))</f>
        <v/>
      </c>
      <c r="F3661" s="159" t="str">
        <f>IF(G3661="","",IF(ISERROR(VLOOKUP(G3661,номенклатури!V:V,1,0)),E3661*H3661,E3661*I3661))</f>
        <v/>
      </c>
      <c r="G3661" s="14"/>
      <c r="H3661" s="15"/>
      <c r="I3661" s="15"/>
      <c r="J3661" s="15"/>
      <c r="K3661" s="15"/>
      <c r="L3661" s="217"/>
      <c r="M3661" s="22"/>
      <c r="N3661" s="119" t="str">
        <f>IF(G3661="","",VLOOKUP(G3661,номенклатури!R:U,4,0))</f>
        <v/>
      </c>
      <c r="O3661" s="119" t="str">
        <f>IF(M3661="","",VLOOKUP(M3661,'14'!D:D,1,0))</f>
        <v/>
      </c>
    </row>
    <row r="3662" spans="1:15" ht="12.75" customHeight="1" x14ac:dyDescent="0.2">
      <c r="A3662" s="36" t="str">
        <f>'0'!$A$4</f>
        <v>………………..</v>
      </c>
      <c r="B3662" s="37">
        <f>'0'!$A$2</f>
        <v>46112</v>
      </c>
      <c r="C3662" s="37" t="s">
        <v>1243</v>
      </c>
      <c r="D3662" s="119" t="str">
        <f>IF(G3662="","",VLOOKUP(G3662,номенклатури!R:T,2,0))</f>
        <v/>
      </c>
      <c r="E3662" s="365" t="str">
        <f>IF(G3662="","",VLOOKUP(G3662,номенклатури!R:T,3,0))</f>
        <v/>
      </c>
      <c r="F3662" s="159" t="str">
        <f>IF(G3662="","",IF(ISERROR(VLOOKUP(G3662,номенклатури!V:V,1,0)),E3662*H3662,E3662*I3662))</f>
        <v/>
      </c>
      <c r="G3662" s="14"/>
      <c r="H3662" s="15"/>
      <c r="I3662" s="15"/>
      <c r="J3662" s="15"/>
      <c r="K3662" s="15"/>
      <c r="L3662" s="217"/>
      <c r="M3662" s="22"/>
      <c r="N3662" s="119" t="str">
        <f>IF(G3662="","",VLOOKUP(G3662,номенклатури!R:U,4,0))</f>
        <v/>
      </c>
      <c r="O3662" s="119" t="str">
        <f>IF(M3662="","",VLOOKUP(M3662,'14'!D:D,1,0))</f>
        <v/>
      </c>
    </row>
    <row r="3663" spans="1:15" ht="12.75" customHeight="1" x14ac:dyDescent="0.2">
      <c r="A3663" s="36" t="str">
        <f>'0'!$A$4</f>
        <v>………………..</v>
      </c>
      <c r="B3663" s="37">
        <f>'0'!$A$2</f>
        <v>46112</v>
      </c>
      <c r="C3663" s="37" t="s">
        <v>1243</v>
      </c>
      <c r="D3663" s="119" t="str">
        <f>IF(G3663="","",VLOOKUP(G3663,номенклатури!R:T,2,0))</f>
        <v/>
      </c>
      <c r="E3663" s="365" t="str">
        <f>IF(G3663="","",VLOOKUP(G3663,номенклатури!R:T,3,0))</f>
        <v/>
      </c>
      <c r="F3663" s="159" t="str">
        <f>IF(G3663="","",IF(ISERROR(VLOOKUP(G3663,номенклатури!V:V,1,0)),E3663*H3663,E3663*I3663))</f>
        <v/>
      </c>
      <c r="G3663" s="14"/>
      <c r="H3663" s="15"/>
      <c r="I3663" s="15"/>
      <c r="J3663" s="15"/>
      <c r="K3663" s="15"/>
      <c r="L3663" s="217"/>
      <c r="M3663" s="22"/>
      <c r="N3663" s="119" t="str">
        <f>IF(G3663="","",VLOOKUP(G3663,номенклатури!R:U,4,0))</f>
        <v/>
      </c>
      <c r="O3663" s="119" t="str">
        <f>IF(M3663="","",VLOOKUP(M3663,'14'!D:D,1,0))</f>
        <v/>
      </c>
    </row>
    <row r="3664" spans="1:15" ht="12.75" customHeight="1" x14ac:dyDescent="0.2">
      <c r="A3664" s="36" t="str">
        <f>'0'!$A$4</f>
        <v>………………..</v>
      </c>
      <c r="B3664" s="37">
        <f>'0'!$A$2</f>
        <v>46112</v>
      </c>
      <c r="C3664" s="37" t="s">
        <v>1243</v>
      </c>
      <c r="D3664" s="119" t="str">
        <f>IF(G3664="","",VLOOKUP(G3664,номенклатури!R:T,2,0))</f>
        <v/>
      </c>
      <c r="E3664" s="365" t="str">
        <f>IF(G3664="","",VLOOKUP(G3664,номенклатури!R:T,3,0))</f>
        <v/>
      </c>
      <c r="F3664" s="159" t="str">
        <f>IF(G3664="","",IF(ISERROR(VLOOKUP(G3664,номенклатури!V:V,1,0)),E3664*H3664,E3664*I3664))</f>
        <v/>
      </c>
      <c r="G3664" s="14"/>
      <c r="H3664" s="15"/>
      <c r="I3664" s="15"/>
      <c r="J3664" s="15"/>
      <c r="K3664" s="15"/>
      <c r="L3664" s="217"/>
      <c r="M3664" s="22"/>
      <c r="N3664" s="119" t="str">
        <f>IF(G3664="","",VLOOKUP(G3664,номенклатури!R:U,4,0))</f>
        <v/>
      </c>
      <c r="O3664" s="119" t="str">
        <f>IF(M3664="","",VLOOKUP(M3664,'14'!D:D,1,0))</f>
        <v/>
      </c>
    </row>
    <row r="3665" spans="1:15" ht="12.75" customHeight="1" x14ac:dyDescent="0.2">
      <c r="A3665" s="36" t="str">
        <f>'0'!$A$4</f>
        <v>………………..</v>
      </c>
      <c r="B3665" s="37">
        <f>'0'!$A$2</f>
        <v>46112</v>
      </c>
      <c r="C3665" s="37" t="s">
        <v>1243</v>
      </c>
      <c r="D3665" s="119" t="str">
        <f>IF(G3665="","",VLOOKUP(G3665,номенклатури!R:T,2,0))</f>
        <v/>
      </c>
      <c r="E3665" s="365" t="str">
        <f>IF(G3665="","",VLOOKUP(G3665,номенклатури!R:T,3,0))</f>
        <v/>
      </c>
      <c r="F3665" s="159" t="str">
        <f>IF(G3665="","",IF(ISERROR(VLOOKUP(G3665,номенклатури!V:V,1,0)),E3665*H3665,E3665*I3665))</f>
        <v/>
      </c>
      <c r="G3665" s="14"/>
      <c r="H3665" s="15"/>
      <c r="I3665" s="15"/>
      <c r="J3665" s="15"/>
      <c r="K3665" s="15"/>
      <c r="L3665" s="217"/>
      <c r="M3665" s="22"/>
      <c r="N3665" s="119" t="str">
        <f>IF(G3665="","",VLOOKUP(G3665,номенклатури!R:U,4,0))</f>
        <v/>
      </c>
      <c r="O3665" s="119" t="str">
        <f>IF(M3665="","",VLOOKUP(M3665,'14'!D:D,1,0))</f>
        <v/>
      </c>
    </row>
    <row r="3666" spans="1:15" ht="12.75" customHeight="1" x14ac:dyDescent="0.2">
      <c r="A3666" s="36" t="str">
        <f>'0'!$A$4</f>
        <v>………………..</v>
      </c>
      <c r="B3666" s="37">
        <f>'0'!$A$2</f>
        <v>46112</v>
      </c>
      <c r="C3666" s="37" t="s">
        <v>1243</v>
      </c>
      <c r="D3666" s="119" t="str">
        <f>IF(G3666="","",VLOOKUP(G3666,номенклатури!R:T,2,0))</f>
        <v/>
      </c>
      <c r="E3666" s="365" t="str">
        <f>IF(G3666="","",VLOOKUP(G3666,номенклатури!R:T,3,0))</f>
        <v/>
      </c>
      <c r="F3666" s="159" t="str">
        <f>IF(G3666="","",IF(ISERROR(VLOOKUP(G3666,номенклатури!V:V,1,0)),E3666*H3666,E3666*I3666))</f>
        <v/>
      </c>
      <c r="G3666" s="14"/>
      <c r="H3666" s="15"/>
      <c r="I3666" s="15"/>
      <c r="J3666" s="15"/>
      <c r="K3666" s="15"/>
      <c r="L3666" s="217"/>
      <c r="M3666" s="22"/>
      <c r="N3666" s="119" t="str">
        <f>IF(G3666="","",VLOOKUP(G3666,номенклатури!R:U,4,0))</f>
        <v/>
      </c>
      <c r="O3666" s="119" t="str">
        <f>IF(M3666="","",VLOOKUP(M3666,'14'!D:D,1,0))</f>
        <v/>
      </c>
    </row>
    <row r="3667" spans="1:15" ht="12.75" customHeight="1" x14ac:dyDescent="0.2">
      <c r="A3667" s="36" t="str">
        <f>'0'!$A$4</f>
        <v>………………..</v>
      </c>
      <c r="B3667" s="37">
        <f>'0'!$A$2</f>
        <v>46112</v>
      </c>
      <c r="C3667" s="37" t="s">
        <v>1243</v>
      </c>
      <c r="D3667" s="119" t="str">
        <f>IF(G3667="","",VLOOKUP(G3667,номенклатури!R:T,2,0))</f>
        <v/>
      </c>
      <c r="E3667" s="365" t="str">
        <f>IF(G3667="","",VLOOKUP(G3667,номенклатури!R:T,3,0))</f>
        <v/>
      </c>
      <c r="F3667" s="159" t="str">
        <f>IF(G3667="","",IF(ISERROR(VLOOKUP(G3667,номенклатури!V:V,1,0)),E3667*H3667,E3667*I3667))</f>
        <v/>
      </c>
      <c r="G3667" s="14"/>
      <c r="H3667" s="15"/>
      <c r="I3667" s="15"/>
      <c r="J3667" s="15"/>
      <c r="K3667" s="15"/>
      <c r="L3667" s="217"/>
      <c r="M3667" s="22"/>
      <c r="N3667" s="119" t="str">
        <f>IF(G3667="","",VLOOKUP(G3667,номенклатури!R:U,4,0))</f>
        <v/>
      </c>
      <c r="O3667" s="119" t="str">
        <f>IF(M3667="","",VLOOKUP(M3667,'14'!D:D,1,0))</f>
        <v/>
      </c>
    </row>
    <row r="3668" spans="1:15" ht="12.75" customHeight="1" x14ac:dyDescent="0.2">
      <c r="A3668" s="36" t="str">
        <f>'0'!$A$4</f>
        <v>………………..</v>
      </c>
      <c r="B3668" s="37">
        <f>'0'!$A$2</f>
        <v>46112</v>
      </c>
      <c r="C3668" s="37" t="s">
        <v>1243</v>
      </c>
      <c r="D3668" s="119" t="str">
        <f>IF(G3668="","",VLOOKUP(G3668,номенклатури!R:T,2,0))</f>
        <v/>
      </c>
      <c r="E3668" s="365" t="str">
        <f>IF(G3668="","",VLOOKUP(G3668,номенклатури!R:T,3,0))</f>
        <v/>
      </c>
      <c r="F3668" s="159" t="str">
        <f>IF(G3668="","",IF(ISERROR(VLOOKUP(G3668,номенклатури!V:V,1,0)),E3668*H3668,E3668*I3668))</f>
        <v/>
      </c>
      <c r="G3668" s="14"/>
      <c r="H3668" s="15"/>
      <c r="I3668" s="15"/>
      <c r="J3668" s="15"/>
      <c r="K3668" s="15"/>
      <c r="L3668" s="217"/>
      <c r="M3668" s="22"/>
      <c r="N3668" s="119" t="str">
        <f>IF(G3668="","",VLOOKUP(G3668,номенклатури!R:U,4,0))</f>
        <v/>
      </c>
      <c r="O3668" s="119" t="str">
        <f>IF(M3668="","",VLOOKUP(M3668,'14'!D:D,1,0))</f>
        <v/>
      </c>
    </row>
    <row r="3669" spans="1:15" ht="12.75" customHeight="1" x14ac:dyDescent="0.2">
      <c r="A3669" s="36" t="str">
        <f>'0'!$A$4</f>
        <v>………………..</v>
      </c>
      <c r="B3669" s="37">
        <f>'0'!$A$2</f>
        <v>46112</v>
      </c>
      <c r="C3669" s="37" t="s">
        <v>1243</v>
      </c>
      <c r="D3669" s="119" t="str">
        <f>IF(G3669="","",VLOOKUP(G3669,номенклатури!R:T,2,0))</f>
        <v/>
      </c>
      <c r="E3669" s="365" t="str">
        <f>IF(G3669="","",VLOOKUP(G3669,номенклатури!R:T,3,0))</f>
        <v/>
      </c>
      <c r="F3669" s="159" t="str">
        <f>IF(G3669="","",IF(ISERROR(VLOOKUP(G3669,номенклатури!V:V,1,0)),E3669*H3669,E3669*I3669))</f>
        <v/>
      </c>
      <c r="G3669" s="14"/>
      <c r="H3669" s="15"/>
      <c r="I3669" s="15"/>
      <c r="J3669" s="15"/>
      <c r="K3669" s="15"/>
      <c r="L3669" s="217"/>
      <c r="M3669" s="22"/>
      <c r="N3669" s="119" t="str">
        <f>IF(G3669="","",VLOOKUP(G3669,номенклатури!R:U,4,0))</f>
        <v/>
      </c>
      <c r="O3669" s="119" t="str">
        <f>IF(M3669="","",VLOOKUP(M3669,'14'!D:D,1,0))</f>
        <v/>
      </c>
    </row>
    <row r="3670" spans="1:15" ht="12.75" customHeight="1" x14ac:dyDescent="0.2">
      <c r="A3670" s="36" t="str">
        <f>'0'!$A$4</f>
        <v>………………..</v>
      </c>
      <c r="B3670" s="37">
        <f>'0'!$A$2</f>
        <v>46112</v>
      </c>
      <c r="C3670" s="37" t="s">
        <v>1243</v>
      </c>
      <c r="D3670" s="119" t="str">
        <f>IF(G3670="","",VLOOKUP(G3670,номенклатури!R:T,2,0))</f>
        <v/>
      </c>
      <c r="E3670" s="365" t="str">
        <f>IF(G3670="","",VLOOKUP(G3670,номенклатури!R:T,3,0))</f>
        <v/>
      </c>
      <c r="F3670" s="159" t="str">
        <f>IF(G3670="","",IF(ISERROR(VLOOKUP(G3670,номенклатури!V:V,1,0)),E3670*H3670,E3670*I3670))</f>
        <v/>
      </c>
      <c r="G3670" s="14"/>
      <c r="H3670" s="15"/>
      <c r="I3670" s="15"/>
      <c r="J3670" s="15"/>
      <c r="K3670" s="15"/>
      <c r="L3670" s="217"/>
      <c r="M3670" s="22"/>
      <c r="N3670" s="119" t="str">
        <f>IF(G3670="","",VLOOKUP(G3670,номенклатури!R:U,4,0))</f>
        <v/>
      </c>
      <c r="O3670" s="119" t="str">
        <f>IF(M3670="","",VLOOKUP(M3670,'14'!D:D,1,0))</f>
        <v/>
      </c>
    </row>
    <row r="3671" spans="1:15" ht="12.75" customHeight="1" x14ac:dyDescent="0.2">
      <c r="A3671" s="36" t="str">
        <f>'0'!$A$4</f>
        <v>………………..</v>
      </c>
      <c r="B3671" s="37">
        <f>'0'!$A$2</f>
        <v>46112</v>
      </c>
      <c r="C3671" s="37" t="s">
        <v>1243</v>
      </c>
      <c r="D3671" s="119" t="str">
        <f>IF(G3671="","",VLOOKUP(G3671,номенклатури!R:T,2,0))</f>
        <v/>
      </c>
      <c r="E3671" s="365" t="str">
        <f>IF(G3671="","",VLOOKUP(G3671,номенклатури!R:T,3,0))</f>
        <v/>
      </c>
      <c r="F3671" s="159" t="str">
        <f>IF(G3671="","",IF(ISERROR(VLOOKUP(G3671,номенклатури!V:V,1,0)),E3671*H3671,E3671*I3671))</f>
        <v/>
      </c>
      <c r="G3671" s="14"/>
      <c r="H3671" s="15"/>
      <c r="I3671" s="15"/>
      <c r="J3671" s="15"/>
      <c r="K3671" s="15"/>
      <c r="L3671" s="217"/>
      <c r="M3671" s="22"/>
      <c r="N3671" s="119" t="str">
        <f>IF(G3671="","",VLOOKUP(G3671,номенклатури!R:U,4,0))</f>
        <v/>
      </c>
      <c r="O3671" s="119" t="str">
        <f>IF(M3671="","",VLOOKUP(M3671,'14'!D:D,1,0))</f>
        <v/>
      </c>
    </row>
    <row r="3672" spans="1:15" ht="12.75" customHeight="1" x14ac:dyDescent="0.2">
      <c r="A3672" s="36" t="str">
        <f>'0'!$A$4</f>
        <v>………………..</v>
      </c>
      <c r="B3672" s="37">
        <f>'0'!$A$2</f>
        <v>46112</v>
      </c>
      <c r="C3672" s="37" t="s">
        <v>1243</v>
      </c>
      <c r="D3672" s="119" t="str">
        <f>IF(G3672="","",VLOOKUP(G3672,номенклатури!R:T,2,0))</f>
        <v/>
      </c>
      <c r="E3672" s="365" t="str">
        <f>IF(G3672="","",VLOOKUP(G3672,номенклатури!R:T,3,0))</f>
        <v/>
      </c>
      <c r="F3672" s="159" t="str">
        <f>IF(G3672="","",IF(ISERROR(VLOOKUP(G3672,номенклатури!V:V,1,0)),E3672*H3672,E3672*I3672))</f>
        <v/>
      </c>
      <c r="G3672" s="14"/>
      <c r="H3672" s="15"/>
      <c r="I3672" s="15"/>
      <c r="J3672" s="15"/>
      <c r="K3672" s="15"/>
      <c r="L3672" s="217"/>
      <c r="M3672" s="22"/>
      <c r="N3672" s="119" t="str">
        <f>IF(G3672="","",VLOOKUP(G3672,номенклатури!R:U,4,0))</f>
        <v/>
      </c>
      <c r="O3672" s="119" t="str">
        <f>IF(M3672="","",VLOOKUP(M3672,'14'!D:D,1,0))</f>
        <v/>
      </c>
    </row>
    <row r="3673" spans="1:15" ht="12.75" customHeight="1" x14ac:dyDescent="0.2">
      <c r="A3673" s="36" t="str">
        <f>'0'!$A$4</f>
        <v>………………..</v>
      </c>
      <c r="B3673" s="37">
        <f>'0'!$A$2</f>
        <v>46112</v>
      </c>
      <c r="C3673" s="37" t="s">
        <v>1243</v>
      </c>
      <c r="D3673" s="119" t="str">
        <f>IF(G3673="","",VLOOKUP(G3673,номенклатури!R:T,2,0))</f>
        <v/>
      </c>
      <c r="E3673" s="365" t="str">
        <f>IF(G3673="","",VLOOKUP(G3673,номенклатури!R:T,3,0))</f>
        <v/>
      </c>
      <c r="F3673" s="159" t="str">
        <f>IF(G3673="","",IF(ISERROR(VLOOKUP(G3673,номенклатури!V:V,1,0)),E3673*H3673,E3673*I3673))</f>
        <v/>
      </c>
      <c r="G3673" s="14"/>
      <c r="H3673" s="15"/>
      <c r="I3673" s="15"/>
      <c r="J3673" s="15"/>
      <c r="K3673" s="15"/>
      <c r="L3673" s="217"/>
      <c r="M3673" s="22"/>
      <c r="N3673" s="119" t="str">
        <f>IF(G3673="","",VLOOKUP(G3673,номенклатури!R:U,4,0))</f>
        <v/>
      </c>
      <c r="O3673" s="119" t="str">
        <f>IF(M3673="","",VLOOKUP(M3673,'14'!D:D,1,0))</f>
        <v/>
      </c>
    </row>
    <row r="3674" spans="1:15" ht="12.75" customHeight="1" x14ac:dyDescent="0.2">
      <c r="A3674" s="36" t="str">
        <f>'0'!$A$4</f>
        <v>………………..</v>
      </c>
      <c r="B3674" s="37">
        <f>'0'!$A$2</f>
        <v>46112</v>
      </c>
      <c r="C3674" s="37" t="s">
        <v>1243</v>
      </c>
      <c r="D3674" s="119" t="str">
        <f>IF(G3674="","",VLOOKUP(G3674,номенклатури!R:T,2,0))</f>
        <v/>
      </c>
      <c r="E3674" s="365" t="str">
        <f>IF(G3674="","",VLOOKUP(G3674,номенклатури!R:T,3,0))</f>
        <v/>
      </c>
      <c r="F3674" s="159" t="str">
        <f>IF(G3674="","",IF(ISERROR(VLOOKUP(G3674,номенклатури!V:V,1,0)),E3674*H3674,E3674*I3674))</f>
        <v/>
      </c>
      <c r="G3674" s="14"/>
      <c r="H3674" s="15"/>
      <c r="I3674" s="15"/>
      <c r="J3674" s="15"/>
      <c r="K3674" s="15"/>
      <c r="L3674" s="217"/>
      <c r="M3674" s="22"/>
      <c r="N3674" s="119" t="str">
        <f>IF(G3674="","",VLOOKUP(G3674,номенклатури!R:U,4,0))</f>
        <v/>
      </c>
      <c r="O3674" s="119" t="str">
        <f>IF(M3674="","",VLOOKUP(M3674,'14'!D:D,1,0))</f>
        <v/>
      </c>
    </row>
    <row r="3675" spans="1:15" ht="12.75" customHeight="1" x14ac:dyDescent="0.2">
      <c r="A3675" s="36" t="str">
        <f>'0'!$A$4</f>
        <v>………………..</v>
      </c>
      <c r="B3675" s="37">
        <f>'0'!$A$2</f>
        <v>46112</v>
      </c>
      <c r="C3675" s="37" t="s">
        <v>1243</v>
      </c>
      <c r="D3675" s="119" t="str">
        <f>IF(G3675="","",VLOOKUP(G3675,номенклатури!R:T,2,0))</f>
        <v/>
      </c>
      <c r="E3675" s="365" t="str">
        <f>IF(G3675="","",VLOOKUP(G3675,номенклатури!R:T,3,0))</f>
        <v/>
      </c>
      <c r="F3675" s="159" t="str">
        <f>IF(G3675="","",IF(ISERROR(VLOOKUP(G3675,номенклатури!V:V,1,0)),E3675*H3675,E3675*I3675))</f>
        <v/>
      </c>
      <c r="G3675" s="14"/>
      <c r="H3675" s="15"/>
      <c r="I3675" s="15"/>
      <c r="J3675" s="15"/>
      <c r="K3675" s="15"/>
      <c r="L3675" s="217"/>
      <c r="M3675" s="22"/>
      <c r="N3675" s="119" t="str">
        <f>IF(G3675="","",VLOOKUP(G3675,номенклатури!R:U,4,0))</f>
        <v/>
      </c>
      <c r="O3675" s="119" t="str">
        <f>IF(M3675="","",VLOOKUP(M3675,'14'!D:D,1,0))</f>
        <v/>
      </c>
    </row>
    <row r="3676" spans="1:15" ht="12.75" customHeight="1" x14ac:dyDescent="0.2">
      <c r="A3676" s="36" t="str">
        <f>'0'!$A$4</f>
        <v>………………..</v>
      </c>
      <c r="B3676" s="37">
        <f>'0'!$A$2</f>
        <v>46112</v>
      </c>
      <c r="C3676" s="37" t="s">
        <v>1243</v>
      </c>
      <c r="D3676" s="119" t="str">
        <f>IF(G3676="","",VLOOKUP(G3676,номенклатури!R:T,2,0))</f>
        <v/>
      </c>
      <c r="E3676" s="365" t="str">
        <f>IF(G3676="","",VLOOKUP(G3676,номенклатури!R:T,3,0))</f>
        <v/>
      </c>
      <c r="F3676" s="159" t="str">
        <f>IF(G3676="","",IF(ISERROR(VLOOKUP(G3676,номенклатури!V:V,1,0)),E3676*H3676,E3676*I3676))</f>
        <v/>
      </c>
      <c r="G3676" s="14"/>
      <c r="H3676" s="15"/>
      <c r="I3676" s="15"/>
      <c r="J3676" s="15"/>
      <c r="K3676" s="15"/>
      <c r="L3676" s="217"/>
      <c r="M3676" s="22"/>
      <c r="N3676" s="119" t="str">
        <f>IF(G3676="","",VLOOKUP(G3676,номенклатури!R:U,4,0))</f>
        <v/>
      </c>
      <c r="O3676" s="119" t="str">
        <f>IF(M3676="","",VLOOKUP(M3676,'14'!D:D,1,0))</f>
        <v/>
      </c>
    </row>
    <row r="3677" spans="1:15" ht="12.75" customHeight="1" x14ac:dyDescent="0.2">
      <c r="A3677" s="36" t="str">
        <f>'0'!$A$4</f>
        <v>………………..</v>
      </c>
      <c r="B3677" s="37">
        <f>'0'!$A$2</f>
        <v>46112</v>
      </c>
      <c r="C3677" s="37" t="s">
        <v>1243</v>
      </c>
      <c r="D3677" s="119" t="str">
        <f>IF(G3677="","",VLOOKUP(G3677,номенклатури!R:T,2,0))</f>
        <v/>
      </c>
      <c r="E3677" s="365" t="str">
        <f>IF(G3677="","",VLOOKUP(G3677,номенклатури!R:T,3,0))</f>
        <v/>
      </c>
      <c r="F3677" s="159" t="str">
        <f>IF(G3677="","",IF(ISERROR(VLOOKUP(G3677,номенклатури!V:V,1,0)),E3677*H3677,E3677*I3677))</f>
        <v/>
      </c>
      <c r="G3677" s="14"/>
      <c r="H3677" s="15"/>
      <c r="I3677" s="15"/>
      <c r="J3677" s="15"/>
      <c r="K3677" s="15"/>
      <c r="L3677" s="217"/>
      <c r="M3677" s="22"/>
      <c r="N3677" s="119" t="str">
        <f>IF(G3677="","",VLOOKUP(G3677,номенклатури!R:U,4,0))</f>
        <v/>
      </c>
      <c r="O3677" s="119" t="str">
        <f>IF(M3677="","",VLOOKUP(M3677,'14'!D:D,1,0))</f>
        <v/>
      </c>
    </row>
    <row r="3678" spans="1:15" ht="12.75" customHeight="1" x14ac:dyDescent="0.2">
      <c r="A3678" s="36" t="str">
        <f>'0'!$A$4</f>
        <v>………………..</v>
      </c>
      <c r="B3678" s="37">
        <f>'0'!$A$2</f>
        <v>46112</v>
      </c>
      <c r="C3678" s="37" t="s">
        <v>1243</v>
      </c>
      <c r="D3678" s="119" t="str">
        <f>IF(G3678="","",VLOOKUP(G3678,номенклатури!R:T,2,0))</f>
        <v/>
      </c>
      <c r="E3678" s="365" t="str">
        <f>IF(G3678="","",VLOOKUP(G3678,номенклатури!R:T,3,0))</f>
        <v/>
      </c>
      <c r="F3678" s="159" t="str">
        <f>IF(G3678="","",IF(ISERROR(VLOOKUP(G3678,номенклатури!V:V,1,0)),E3678*H3678,E3678*I3678))</f>
        <v/>
      </c>
      <c r="G3678" s="14"/>
      <c r="H3678" s="15"/>
      <c r="I3678" s="15"/>
      <c r="J3678" s="15"/>
      <c r="K3678" s="15"/>
      <c r="L3678" s="217"/>
      <c r="M3678" s="22"/>
      <c r="N3678" s="119" t="str">
        <f>IF(G3678="","",VLOOKUP(G3678,номенклатури!R:U,4,0))</f>
        <v/>
      </c>
      <c r="O3678" s="119" t="str">
        <f>IF(M3678="","",VLOOKUP(M3678,'14'!D:D,1,0))</f>
        <v/>
      </c>
    </row>
    <row r="3679" spans="1:15" ht="12.75" customHeight="1" x14ac:dyDescent="0.2">
      <c r="A3679" s="36" t="str">
        <f>'0'!$A$4</f>
        <v>………………..</v>
      </c>
      <c r="B3679" s="37">
        <f>'0'!$A$2</f>
        <v>46112</v>
      </c>
      <c r="C3679" s="37" t="s">
        <v>1243</v>
      </c>
      <c r="D3679" s="119" t="str">
        <f>IF(G3679="","",VLOOKUP(G3679,номенклатури!R:T,2,0))</f>
        <v/>
      </c>
      <c r="E3679" s="365" t="str">
        <f>IF(G3679="","",VLOOKUP(G3679,номенклатури!R:T,3,0))</f>
        <v/>
      </c>
      <c r="F3679" s="159" t="str">
        <f>IF(G3679="","",IF(ISERROR(VLOOKUP(G3679,номенклатури!V:V,1,0)),E3679*H3679,E3679*I3679))</f>
        <v/>
      </c>
      <c r="G3679" s="14"/>
      <c r="H3679" s="15"/>
      <c r="I3679" s="15"/>
      <c r="J3679" s="15"/>
      <c r="K3679" s="15"/>
      <c r="L3679" s="217"/>
      <c r="M3679" s="22"/>
      <c r="N3679" s="119" t="str">
        <f>IF(G3679="","",VLOOKUP(G3679,номенклатури!R:U,4,0))</f>
        <v/>
      </c>
      <c r="O3679" s="119" t="str">
        <f>IF(M3679="","",VLOOKUP(M3679,'14'!D:D,1,0))</f>
        <v/>
      </c>
    </row>
    <row r="3680" spans="1:15" ht="12.75" customHeight="1" x14ac:dyDescent="0.2">
      <c r="A3680" s="36" t="str">
        <f>'0'!$A$4</f>
        <v>………………..</v>
      </c>
      <c r="B3680" s="37">
        <f>'0'!$A$2</f>
        <v>46112</v>
      </c>
      <c r="C3680" s="37" t="s">
        <v>1243</v>
      </c>
      <c r="D3680" s="119" t="str">
        <f>IF(G3680="","",VLOOKUP(G3680,номенклатури!R:T,2,0))</f>
        <v/>
      </c>
      <c r="E3680" s="365" t="str">
        <f>IF(G3680="","",VLOOKUP(G3680,номенклатури!R:T,3,0))</f>
        <v/>
      </c>
      <c r="F3680" s="159" t="str">
        <f>IF(G3680="","",IF(ISERROR(VLOOKUP(G3680,номенклатури!V:V,1,0)),E3680*H3680,E3680*I3680))</f>
        <v/>
      </c>
      <c r="G3680" s="14"/>
      <c r="H3680" s="15"/>
      <c r="I3680" s="15"/>
      <c r="J3680" s="15"/>
      <c r="K3680" s="15"/>
      <c r="L3680" s="217"/>
      <c r="M3680" s="22"/>
      <c r="N3680" s="119" t="str">
        <f>IF(G3680="","",VLOOKUP(G3680,номенклатури!R:U,4,0))</f>
        <v/>
      </c>
      <c r="O3680" s="119" t="str">
        <f>IF(M3680="","",VLOOKUP(M3680,'14'!D:D,1,0))</f>
        <v/>
      </c>
    </row>
    <row r="3681" spans="1:15" ht="12.75" customHeight="1" x14ac:dyDescent="0.2">
      <c r="A3681" s="36" t="str">
        <f>'0'!$A$4</f>
        <v>………………..</v>
      </c>
      <c r="B3681" s="37">
        <f>'0'!$A$2</f>
        <v>46112</v>
      </c>
      <c r="C3681" s="37" t="s">
        <v>1243</v>
      </c>
      <c r="D3681" s="119" t="str">
        <f>IF(G3681="","",VLOOKUP(G3681,номенклатури!R:T,2,0))</f>
        <v/>
      </c>
      <c r="E3681" s="365" t="str">
        <f>IF(G3681="","",VLOOKUP(G3681,номенклатури!R:T,3,0))</f>
        <v/>
      </c>
      <c r="F3681" s="159" t="str">
        <f>IF(G3681="","",IF(ISERROR(VLOOKUP(G3681,номенклатури!V:V,1,0)),E3681*H3681,E3681*I3681))</f>
        <v/>
      </c>
      <c r="G3681" s="14"/>
      <c r="H3681" s="15"/>
      <c r="I3681" s="15"/>
      <c r="J3681" s="15"/>
      <c r="K3681" s="15"/>
      <c r="L3681" s="217"/>
      <c r="M3681" s="22"/>
      <c r="N3681" s="119" t="str">
        <f>IF(G3681="","",VLOOKUP(G3681,номенклатури!R:U,4,0))</f>
        <v/>
      </c>
      <c r="O3681" s="119" t="str">
        <f>IF(M3681="","",VLOOKUP(M3681,'14'!D:D,1,0))</f>
        <v/>
      </c>
    </row>
    <row r="3682" spans="1:15" ht="12.75" customHeight="1" x14ac:dyDescent="0.2">
      <c r="A3682" s="36" t="str">
        <f>'0'!$A$4</f>
        <v>………………..</v>
      </c>
      <c r="B3682" s="37">
        <f>'0'!$A$2</f>
        <v>46112</v>
      </c>
      <c r="C3682" s="37" t="s">
        <v>1243</v>
      </c>
      <c r="D3682" s="119" t="str">
        <f>IF(G3682="","",VLOOKUP(G3682,номенклатури!R:T,2,0))</f>
        <v/>
      </c>
      <c r="E3682" s="365" t="str">
        <f>IF(G3682="","",VLOOKUP(G3682,номенклатури!R:T,3,0))</f>
        <v/>
      </c>
      <c r="F3682" s="159" t="str">
        <f>IF(G3682="","",IF(ISERROR(VLOOKUP(G3682,номенклатури!V:V,1,0)),E3682*H3682,E3682*I3682))</f>
        <v/>
      </c>
      <c r="G3682" s="14"/>
      <c r="H3682" s="15"/>
      <c r="I3682" s="15"/>
      <c r="J3682" s="15"/>
      <c r="K3682" s="15"/>
      <c r="L3682" s="217"/>
      <c r="M3682" s="22"/>
      <c r="N3682" s="119" t="str">
        <f>IF(G3682="","",VLOOKUP(G3682,номенклатури!R:U,4,0))</f>
        <v/>
      </c>
      <c r="O3682" s="119" t="str">
        <f>IF(M3682="","",VLOOKUP(M3682,'14'!D:D,1,0))</f>
        <v/>
      </c>
    </row>
    <row r="3683" spans="1:15" ht="12.75" customHeight="1" x14ac:dyDescent="0.2">
      <c r="A3683" s="36" t="str">
        <f>'0'!$A$4</f>
        <v>………………..</v>
      </c>
      <c r="B3683" s="37">
        <f>'0'!$A$2</f>
        <v>46112</v>
      </c>
      <c r="C3683" s="37" t="s">
        <v>1243</v>
      </c>
      <c r="D3683" s="119" t="str">
        <f>IF(G3683="","",VLOOKUP(G3683,номенклатури!R:T,2,0))</f>
        <v/>
      </c>
      <c r="E3683" s="365" t="str">
        <f>IF(G3683="","",VLOOKUP(G3683,номенклатури!R:T,3,0))</f>
        <v/>
      </c>
      <c r="F3683" s="159" t="str">
        <f>IF(G3683="","",IF(ISERROR(VLOOKUP(G3683,номенклатури!V:V,1,0)),E3683*H3683,E3683*I3683))</f>
        <v/>
      </c>
      <c r="G3683" s="14"/>
      <c r="H3683" s="15"/>
      <c r="I3683" s="15"/>
      <c r="J3683" s="15"/>
      <c r="K3683" s="15"/>
      <c r="L3683" s="217"/>
      <c r="M3683" s="22"/>
      <c r="N3683" s="119" t="str">
        <f>IF(G3683="","",VLOOKUP(G3683,номенклатури!R:U,4,0))</f>
        <v/>
      </c>
      <c r="O3683" s="119" t="str">
        <f>IF(M3683="","",VLOOKUP(M3683,'14'!D:D,1,0))</f>
        <v/>
      </c>
    </row>
    <row r="3684" spans="1:15" ht="12.75" customHeight="1" x14ac:dyDescent="0.2">
      <c r="A3684" s="36" t="str">
        <f>'0'!$A$4</f>
        <v>………………..</v>
      </c>
      <c r="B3684" s="37">
        <f>'0'!$A$2</f>
        <v>46112</v>
      </c>
      <c r="C3684" s="37" t="s">
        <v>1243</v>
      </c>
      <c r="D3684" s="119" t="str">
        <f>IF(G3684="","",VLOOKUP(G3684,номенклатури!R:T,2,0))</f>
        <v/>
      </c>
      <c r="E3684" s="365" t="str">
        <f>IF(G3684="","",VLOOKUP(G3684,номенклатури!R:T,3,0))</f>
        <v/>
      </c>
      <c r="F3684" s="159" t="str">
        <f>IF(G3684="","",IF(ISERROR(VLOOKUP(G3684,номенклатури!V:V,1,0)),E3684*H3684,E3684*I3684))</f>
        <v/>
      </c>
      <c r="G3684" s="14"/>
      <c r="H3684" s="15"/>
      <c r="I3684" s="15"/>
      <c r="J3684" s="15"/>
      <c r="K3684" s="15"/>
      <c r="L3684" s="217"/>
      <c r="M3684" s="22"/>
      <c r="N3684" s="119" t="str">
        <f>IF(G3684="","",VLOOKUP(G3684,номенклатури!R:U,4,0))</f>
        <v/>
      </c>
      <c r="O3684" s="119" t="str">
        <f>IF(M3684="","",VLOOKUP(M3684,'14'!D:D,1,0))</f>
        <v/>
      </c>
    </row>
    <row r="3685" spans="1:15" ht="12.75" customHeight="1" x14ac:dyDescent="0.2">
      <c r="A3685" s="36" t="str">
        <f>'0'!$A$4</f>
        <v>………………..</v>
      </c>
      <c r="B3685" s="37">
        <f>'0'!$A$2</f>
        <v>46112</v>
      </c>
      <c r="C3685" s="37" t="s">
        <v>1243</v>
      </c>
      <c r="D3685" s="119" t="str">
        <f>IF(G3685="","",VLOOKUP(G3685,номенклатури!R:T,2,0))</f>
        <v/>
      </c>
      <c r="E3685" s="365" t="str">
        <f>IF(G3685="","",VLOOKUP(G3685,номенклатури!R:T,3,0))</f>
        <v/>
      </c>
      <c r="F3685" s="159" t="str">
        <f>IF(G3685="","",IF(ISERROR(VLOOKUP(G3685,номенклатури!V:V,1,0)),E3685*H3685,E3685*I3685))</f>
        <v/>
      </c>
      <c r="G3685" s="14"/>
      <c r="H3685" s="15"/>
      <c r="I3685" s="15"/>
      <c r="J3685" s="15"/>
      <c r="K3685" s="15"/>
      <c r="L3685" s="217"/>
      <c r="M3685" s="22"/>
      <c r="N3685" s="119" t="str">
        <f>IF(G3685="","",VLOOKUP(G3685,номенклатури!R:U,4,0))</f>
        <v/>
      </c>
      <c r="O3685" s="119" t="str">
        <f>IF(M3685="","",VLOOKUP(M3685,'14'!D:D,1,0))</f>
        <v/>
      </c>
    </row>
    <row r="3686" spans="1:15" ht="12.75" customHeight="1" x14ac:dyDescent="0.2">
      <c r="A3686" s="36" t="str">
        <f>'0'!$A$4</f>
        <v>………………..</v>
      </c>
      <c r="B3686" s="37">
        <f>'0'!$A$2</f>
        <v>46112</v>
      </c>
      <c r="C3686" s="37" t="s">
        <v>1243</v>
      </c>
      <c r="D3686" s="119" t="str">
        <f>IF(G3686="","",VLOOKUP(G3686,номенклатури!R:T,2,0))</f>
        <v/>
      </c>
      <c r="E3686" s="365" t="str">
        <f>IF(G3686="","",VLOOKUP(G3686,номенклатури!R:T,3,0))</f>
        <v/>
      </c>
      <c r="F3686" s="159" t="str">
        <f>IF(G3686="","",IF(ISERROR(VLOOKUP(G3686,номенклатури!V:V,1,0)),E3686*H3686,E3686*I3686))</f>
        <v/>
      </c>
      <c r="G3686" s="14"/>
      <c r="H3686" s="15"/>
      <c r="I3686" s="15"/>
      <c r="J3686" s="15"/>
      <c r="K3686" s="15"/>
      <c r="L3686" s="217"/>
      <c r="M3686" s="22"/>
      <c r="N3686" s="119" t="str">
        <f>IF(G3686="","",VLOOKUP(G3686,номенклатури!R:U,4,0))</f>
        <v/>
      </c>
      <c r="O3686" s="119" t="str">
        <f>IF(M3686="","",VLOOKUP(M3686,'14'!D:D,1,0))</f>
        <v/>
      </c>
    </row>
    <row r="3687" spans="1:15" ht="12.75" customHeight="1" x14ac:dyDescent="0.2">
      <c r="A3687" s="36" t="str">
        <f>'0'!$A$4</f>
        <v>………………..</v>
      </c>
      <c r="B3687" s="37">
        <f>'0'!$A$2</f>
        <v>46112</v>
      </c>
      <c r="C3687" s="37" t="s">
        <v>1243</v>
      </c>
      <c r="D3687" s="119" t="str">
        <f>IF(G3687="","",VLOOKUP(G3687,номенклатури!R:T,2,0))</f>
        <v/>
      </c>
      <c r="E3687" s="365" t="str">
        <f>IF(G3687="","",VLOOKUP(G3687,номенклатури!R:T,3,0))</f>
        <v/>
      </c>
      <c r="F3687" s="159" t="str">
        <f>IF(G3687="","",IF(ISERROR(VLOOKUP(G3687,номенклатури!V:V,1,0)),E3687*H3687,E3687*I3687))</f>
        <v/>
      </c>
      <c r="G3687" s="14"/>
      <c r="H3687" s="15"/>
      <c r="I3687" s="15"/>
      <c r="J3687" s="15"/>
      <c r="K3687" s="15"/>
      <c r="L3687" s="217"/>
      <c r="M3687" s="22"/>
      <c r="N3687" s="119" t="str">
        <f>IF(G3687="","",VLOOKUP(G3687,номенклатури!R:U,4,0))</f>
        <v/>
      </c>
      <c r="O3687" s="119" t="str">
        <f>IF(M3687="","",VLOOKUP(M3687,'14'!D:D,1,0))</f>
        <v/>
      </c>
    </row>
    <row r="3688" spans="1:15" ht="12.75" customHeight="1" x14ac:dyDescent="0.2">
      <c r="A3688" s="36" t="str">
        <f>'0'!$A$4</f>
        <v>………………..</v>
      </c>
      <c r="B3688" s="37">
        <f>'0'!$A$2</f>
        <v>46112</v>
      </c>
      <c r="C3688" s="37" t="s">
        <v>1243</v>
      </c>
      <c r="D3688" s="119" t="str">
        <f>IF(G3688="","",VLOOKUP(G3688,номенклатури!R:T,2,0))</f>
        <v/>
      </c>
      <c r="E3688" s="365" t="str">
        <f>IF(G3688="","",VLOOKUP(G3688,номенклатури!R:T,3,0))</f>
        <v/>
      </c>
      <c r="F3688" s="159" t="str">
        <f>IF(G3688="","",IF(ISERROR(VLOOKUP(G3688,номенклатури!V:V,1,0)),E3688*H3688,E3688*I3688))</f>
        <v/>
      </c>
      <c r="G3688" s="14"/>
      <c r="H3688" s="15"/>
      <c r="I3688" s="15"/>
      <c r="J3688" s="15"/>
      <c r="K3688" s="15"/>
      <c r="L3688" s="217"/>
      <c r="M3688" s="22"/>
      <c r="N3688" s="119" t="str">
        <f>IF(G3688="","",VLOOKUP(G3688,номенклатури!R:U,4,0))</f>
        <v/>
      </c>
      <c r="O3688" s="119" t="str">
        <f>IF(M3688="","",VLOOKUP(M3688,'14'!D:D,1,0))</f>
        <v/>
      </c>
    </row>
    <row r="3689" spans="1:15" ht="12.75" customHeight="1" x14ac:dyDescent="0.2">
      <c r="A3689" s="36" t="str">
        <f>'0'!$A$4</f>
        <v>………………..</v>
      </c>
      <c r="B3689" s="37">
        <f>'0'!$A$2</f>
        <v>46112</v>
      </c>
      <c r="C3689" s="37" t="s">
        <v>1243</v>
      </c>
      <c r="D3689" s="119" t="str">
        <f>IF(G3689="","",VLOOKUP(G3689,номенклатури!R:T,2,0))</f>
        <v/>
      </c>
      <c r="E3689" s="365" t="str">
        <f>IF(G3689="","",VLOOKUP(G3689,номенклатури!R:T,3,0))</f>
        <v/>
      </c>
      <c r="F3689" s="159" t="str">
        <f>IF(G3689="","",IF(ISERROR(VLOOKUP(G3689,номенклатури!V:V,1,0)),E3689*H3689,E3689*I3689))</f>
        <v/>
      </c>
      <c r="G3689" s="14"/>
      <c r="H3689" s="15"/>
      <c r="I3689" s="15"/>
      <c r="J3689" s="15"/>
      <c r="K3689" s="15"/>
      <c r="L3689" s="217"/>
      <c r="M3689" s="22"/>
      <c r="N3689" s="119" t="str">
        <f>IF(G3689="","",VLOOKUP(G3689,номенклатури!R:U,4,0))</f>
        <v/>
      </c>
      <c r="O3689" s="119" t="str">
        <f>IF(M3689="","",VLOOKUP(M3689,'14'!D:D,1,0))</f>
        <v/>
      </c>
    </row>
    <row r="3690" spans="1:15" ht="12.75" customHeight="1" x14ac:dyDescent="0.2">
      <c r="A3690" s="36" t="str">
        <f>'0'!$A$4</f>
        <v>………………..</v>
      </c>
      <c r="B3690" s="37">
        <f>'0'!$A$2</f>
        <v>46112</v>
      </c>
      <c r="C3690" s="37" t="s">
        <v>1243</v>
      </c>
      <c r="D3690" s="119" t="str">
        <f>IF(G3690="","",VLOOKUP(G3690,номенклатури!R:T,2,0))</f>
        <v/>
      </c>
      <c r="E3690" s="365" t="str">
        <f>IF(G3690="","",VLOOKUP(G3690,номенклатури!R:T,3,0))</f>
        <v/>
      </c>
      <c r="F3690" s="159" t="str">
        <f>IF(G3690="","",IF(ISERROR(VLOOKUP(G3690,номенклатури!V:V,1,0)),E3690*H3690,E3690*I3690))</f>
        <v/>
      </c>
      <c r="G3690" s="14"/>
      <c r="H3690" s="15"/>
      <c r="I3690" s="15"/>
      <c r="J3690" s="15"/>
      <c r="K3690" s="15"/>
      <c r="L3690" s="217"/>
      <c r="M3690" s="22"/>
      <c r="N3690" s="119" t="str">
        <f>IF(G3690="","",VLOOKUP(G3690,номенклатури!R:U,4,0))</f>
        <v/>
      </c>
      <c r="O3690" s="119" t="str">
        <f>IF(M3690="","",VLOOKUP(M3690,'14'!D:D,1,0))</f>
        <v/>
      </c>
    </row>
    <row r="3691" spans="1:15" ht="12.75" customHeight="1" x14ac:dyDescent="0.2">
      <c r="A3691" s="36" t="str">
        <f>'0'!$A$4</f>
        <v>………………..</v>
      </c>
      <c r="B3691" s="37">
        <f>'0'!$A$2</f>
        <v>46112</v>
      </c>
      <c r="C3691" s="37" t="s">
        <v>1243</v>
      </c>
      <c r="D3691" s="119" t="str">
        <f>IF(G3691="","",VLOOKUP(G3691,номенклатури!R:T,2,0))</f>
        <v/>
      </c>
      <c r="E3691" s="365" t="str">
        <f>IF(G3691="","",VLOOKUP(G3691,номенклатури!R:T,3,0))</f>
        <v/>
      </c>
      <c r="F3691" s="159" t="str">
        <f>IF(G3691="","",IF(ISERROR(VLOOKUP(G3691,номенклатури!V:V,1,0)),E3691*H3691,E3691*I3691))</f>
        <v/>
      </c>
      <c r="G3691" s="14"/>
      <c r="H3691" s="15"/>
      <c r="I3691" s="15"/>
      <c r="J3691" s="15"/>
      <c r="K3691" s="15"/>
      <c r="L3691" s="217"/>
      <c r="M3691" s="22"/>
      <c r="N3691" s="119" t="str">
        <f>IF(G3691="","",VLOOKUP(G3691,номенклатури!R:U,4,0))</f>
        <v/>
      </c>
      <c r="O3691" s="119" t="str">
        <f>IF(M3691="","",VLOOKUP(M3691,'14'!D:D,1,0))</f>
        <v/>
      </c>
    </row>
    <row r="3692" spans="1:15" ht="12.75" customHeight="1" x14ac:dyDescent="0.2">
      <c r="A3692" s="36" t="str">
        <f>'0'!$A$4</f>
        <v>………………..</v>
      </c>
      <c r="B3692" s="37">
        <f>'0'!$A$2</f>
        <v>46112</v>
      </c>
      <c r="C3692" s="37" t="s">
        <v>1243</v>
      </c>
      <c r="D3692" s="119" t="str">
        <f>IF(G3692="","",VLOOKUP(G3692,номенклатури!R:T,2,0))</f>
        <v/>
      </c>
      <c r="E3692" s="365" t="str">
        <f>IF(G3692="","",VLOOKUP(G3692,номенклатури!R:T,3,0))</f>
        <v/>
      </c>
      <c r="F3692" s="159" t="str">
        <f>IF(G3692="","",IF(ISERROR(VLOOKUP(G3692,номенклатури!V:V,1,0)),E3692*H3692,E3692*I3692))</f>
        <v/>
      </c>
      <c r="G3692" s="14"/>
      <c r="H3692" s="15"/>
      <c r="I3692" s="15"/>
      <c r="J3692" s="15"/>
      <c r="K3692" s="15"/>
      <c r="L3692" s="217"/>
      <c r="M3692" s="22"/>
      <c r="N3692" s="119" t="str">
        <f>IF(G3692="","",VLOOKUP(G3692,номенклатури!R:U,4,0))</f>
        <v/>
      </c>
      <c r="O3692" s="119" t="str">
        <f>IF(M3692="","",VLOOKUP(M3692,'14'!D:D,1,0))</f>
        <v/>
      </c>
    </row>
    <row r="3693" spans="1:15" ht="12.75" customHeight="1" x14ac:dyDescent="0.2">
      <c r="A3693" s="36" t="str">
        <f>'0'!$A$4</f>
        <v>………………..</v>
      </c>
      <c r="B3693" s="37">
        <f>'0'!$A$2</f>
        <v>46112</v>
      </c>
      <c r="C3693" s="37" t="s">
        <v>1243</v>
      </c>
      <c r="D3693" s="119" t="str">
        <f>IF(G3693="","",VLOOKUP(G3693,номенклатури!R:T,2,0))</f>
        <v/>
      </c>
      <c r="E3693" s="365" t="str">
        <f>IF(G3693="","",VLOOKUP(G3693,номенклатури!R:T,3,0))</f>
        <v/>
      </c>
      <c r="F3693" s="159" t="str">
        <f>IF(G3693="","",IF(ISERROR(VLOOKUP(G3693,номенклатури!V:V,1,0)),E3693*H3693,E3693*I3693))</f>
        <v/>
      </c>
      <c r="G3693" s="14"/>
      <c r="H3693" s="15"/>
      <c r="I3693" s="15"/>
      <c r="J3693" s="15"/>
      <c r="K3693" s="15"/>
      <c r="L3693" s="217"/>
      <c r="M3693" s="22"/>
      <c r="N3693" s="119" t="str">
        <f>IF(G3693="","",VLOOKUP(G3693,номенклатури!R:U,4,0))</f>
        <v/>
      </c>
      <c r="O3693" s="119" t="str">
        <f>IF(M3693="","",VLOOKUP(M3693,'14'!D:D,1,0))</f>
        <v/>
      </c>
    </row>
    <row r="3694" spans="1:15" ht="12.75" customHeight="1" x14ac:dyDescent="0.2">
      <c r="A3694" s="36" t="str">
        <f>'0'!$A$4</f>
        <v>………………..</v>
      </c>
      <c r="B3694" s="37">
        <f>'0'!$A$2</f>
        <v>46112</v>
      </c>
      <c r="C3694" s="37" t="s">
        <v>1243</v>
      </c>
      <c r="D3694" s="119" t="str">
        <f>IF(G3694="","",VLOOKUP(G3694,номенклатури!R:T,2,0))</f>
        <v/>
      </c>
      <c r="E3694" s="365" t="str">
        <f>IF(G3694="","",VLOOKUP(G3694,номенклатури!R:T,3,0))</f>
        <v/>
      </c>
      <c r="F3694" s="159" t="str">
        <f>IF(G3694="","",IF(ISERROR(VLOOKUP(G3694,номенклатури!V:V,1,0)),E3694*H3694,E3694*I3694))</f>
        <v/>
      </c>
      <c r="G3694" s="14"/>
      <c r="H3694" s="15"/>
      <c r="I3694" s="15"/>
      <c r="J3694" s="15"/>
      <c r="K3694" s="15"/>
      <c r="L3694" s="217"/>
      <c r="M3694" s="22"/>
      <c r="N3694" s="119" t="str">
        <f>IF(G3694="","",VLOOKUP(G3694,номенклатури!R:U,4,0))</f>
        <v/>
      </c>
      <c r="O3694" s="119" t="str">
        <f>IF(M3694="","",VLOOKUP(M3694,'14'!D:D,1,0))</f>
        <v/>
      </c>
    </row>
    <row r="3695" spans="1:15" ht="12.75" customHeight="1" x14ac:dyDescent="0.2">
      <c r="A3695" s="36" t="str">
        <f>'0'!$A$4</f>
        <v>………………..</v>
      </c>
      <c r="B3695" s="37">
        <f>'0'!$A$2</f>
        <v>46112</v>
      </c>
      <c r="C3695" s="37" t="s">
        <v>1243</v>
      </c>
      <c r="D3695" s="119" t="str">
        <f>IF(G3695="","",VLOOKUP(G3695,номенклатури!R:T,2,0))</f>
        <v/>
      </c>
      <c r="E3695" s="365" t="str">
        <f>IF(G3695="","",VLOOKUP(G3695,номенклатури!R:T,3,0))</f>
        <v/>
      </c>
      <c r="F3695" s="159" t="str">
        <f>IF(G3695="","",IF(ISERROR(VLOOKUP(G3695,номенклатури!V:V,1,0)),E3695*H3695,E3695*I3695))</f>
        <v/>
      </c>
      <c r="G3695" s="14"/>
      <c r="H3695" s="15"/>
      <c r="I3695" s="15"/>
      <c r="J3695" s="15"/>
      <c r="K3695" s="15"/>
      <c r="L3695" s="217"/>
      <c r="M3695" s="22"/>
      <c r="N3695" s="119" t="str">
        <f>IF(G3695="","",VLOOKUP(G3695,номенклатури!R:U,4,0))</f>
        <v/>
      </c>
      <c r="O3695" s="119" t="str">
        <f>IF(M3695="","",VLOOKUP(M3695,'14'!D:D,1,0))</f>
        <v/>
      </c>
    </row>
    <row r="3696" spans="1:15" ht="12.75" customHeight="1" x14ac:dyDescent="0.2">
      <c r="A3696" s="36" t="str">
        <f>'0'!$A$4</f>
        <v>………………..</v>
      </c>
      <c r="B3696" s="37">
        <f>'0'!$A$2</f>
        <v>46112</v>
      </c>
      <c r="C3696" s="37" t="s">
        <v>1243</v>
      </c>
      <c r="D3696" s="119" t="str">
        <f>IF(G3696="","",VLOOKUP(G3696,номенклатури!R:T,2,0))</f>
        <v/>
      </c>
      <c r="E3696" s="365" t="str">
        <f>IF(G3696="","",VLOOKUP(G3696,номенклатури!R:T,3,0))</f>
        <v/>
      </c>
      <c r="F3696" s="159" t="str">
        <f>IF(G3696="","",IF(ISERROR(VLOOKUP(G3696,номенклатури!V:V,1,0)),E3696*H3696,E3696*I3696))</f>
        <v/>
      </c>
      <c r="G3696" s="14"/>
      <c r="H3696" s="15"/>
      <c r="I3696" s="15"/>
      <c r="J3696" s="15"/>
      <c r="K3696" s="15"/>
      <c r="L3696" s="217"/>
      <c r="M3696" s="22"/>
      <c r="N3696" s="119" t="str">
        <f>IF(G3696="","",VLOOKUP(G3696,номенклатури!R:U,4,0))</f>
        <v/>
      </c>
      <c r="O3696" s="119" t="str">
        <f>IF(M3696="","",VLOOKUP(M3696,'14'!D:D,1,0))</f>
        <v/>
      </c>
    </row>
    <row r="3697" spans="1:15" ht="12.75" customHeight="1" x14ac:dyDescent="0.2">
      <c r="A3697" s="36" t="str">
        <f>'0'!$A$4</f>
        <v>………………..</v>
      </c>
      <c r="B3697" s="37">
        <f>'0'!$A$2</f>
        <v>46112</v>
      </c>
      <c r="C3697" s="37" t="s">
        <v>1243</v>
      </c>
      <c r="D3697" s="119" t="str">
        <f>IF(G3697="","",VLOOKUP(G3697,номенклатури!R:T,2,0))</f>
        <v/>
      </c>
      <c r="E3697" s="365" t="str">
        <f>IF(G3697="","",VLOOKUP(G3697,номенклатури!R:T,3,0))</f>
        <v/>
      </c>
      <c r="F3697" s="159" t="str">
        <f>IF(G3697="","",IF(ISERROR(VLOOKUP(G3697,номенклатури!V:V,1,0)),E3697*H3697,E3697*I3697))</f>
        <v/>
      </c>
      <c r="G3697" s="14"/>
      <c r="H3697" s="15"/>
      <c r="I3697" s="15"/>
      <c r="J3697" s="15"/>
      <c r="K3697" s="15"/>
      <c r="L3697" s="217"/>
      <c r="M3697" s="22"/>
      <c r="N3697" s="119" t="str">
        <f>IF(G3697="","",VLOOKUP(G3697,номенклатури!R:U,4,0))</f>
        <v/>
      </c>
      <c r="O3697" s="119" t="str">
        <f>IF(M3697="","",VLOOKUP(M3697,'14'!D:D,1,0))</f>
        <v/>
      </c>
    </row>
    <row r="3698" spans="1:15" ht="12.75" customHeight="1" x14ac:dyDescent="0.2">
      <c r="A3698" s="36" t="str">
        <f>'0'!$A$4</f>
        <v>………………..</v>
      </c>
      <c r="B3698" s="37">
        <f>'0'!$A$2</f>
        <v>46112</v>
      </c>
      <c r="C3698" s="37" t="s">
        <v>1243</v>
      </c>
      <c r="D3698" s="119" t="str">
        <f>IF(G3698="","",VLOOKUP(G3698,номенклатури!R:T,2,0))</f>
        <v/>
      </c>
      <c r="E3698" s="365" t="str">
        <f>IF(G3698="","",VLOOKUP(G3698,номенклатури!R:T,3,0))</f>
        <v/>
      </c>
      <c r="F3698" s="159" t="str">
        <f>IF(G3698="","",IF(ISERROR(VLOOKUP(G3698,номенклатури!V:V,1,0)),E3698*H3698,E3698*I3698))</f>
        <v/>
      </c>
      <c r="G3698" s="14"/>
      <c r="H3698" s="15"/>
      <c r="I3698" s="15"/>
      <c r="J3698" s="15"/>
      <c r="K3698" s="15"/>
      <c r="L3698" s="217"/>
      <c r="M3698" s="22"/>
      <c r="N3698" s="119" t="str">
        <f>IF(G3698="","",VLOOKUP(G3698,номенклатури!R:U,4,0))</f>
        <v/>
      </c>
      <c r="O3698" s="119" t="str">
        <f>IF(M3698="","",VLOOKUP(M3698,'14'!D:D,1,0))</f>
        <v/>
      </c>
    </row>
    <row r="3699" spans="1:15" ht="12.75" customHeight="1" x14ac:dyDescent="0.2">
      <c r="A3699" s="36" t="str">
        <f>'0'!$A$4</f>
        <v>………………..</v>
      </c>
      <c r="B3699" s="37">
        <f>'0'!$A$2</f>
        <v>46112</v>
      </c>
      <c r="C3699" s="37" t="s">
        <v>1243</v>
      </c>
      <c r="D3699" s="119" t="str">
        <f>IF(G3699="","",VLOOKUP(G3699,номенклатури!R:T,2,0))</f>
        <v/>
      </c>
      <c r="E3699" s="365" t="str">
        <f>IF(G3699="","",VLOOKUP(G3699,номенклатури!R:T,3,0))</f>
        <v/>
      </c>
      <c r="F3699" s="159" t="str">
        <f>IF(G3699="","",IF(ISERROR(VLOOKUP(G3699,номенклатури!V:V,1,0)),E3699*H3699,E3699*I3699))</f>
        <v/>
      </c>
      <c r="G3699" s="14"/>
      <c r="H3699" s="15"/>
      <c r="I3699" s="15"/>
      <c r="J3699" s="15"/>
      <c r="K3699" s="15"/>
      <c r="L3699" s="217"/>
      <c r="M3699" s="22"/>
      <c r="N3699" s="119" t="str">
        <f>IF(G3699="","",VLOOKUP(G3699,номенклатури!R:U,4,0))</f>
        <v/>
      </c>
      <c r="O3699" s="119" t="str">
        <f>IF(M3699="","",VLOOKUP(M3699,'14'!D:D,1,0))</f>
        <v/>
      </c>
    </row>
    <row r="3700" spans="1:15" ht="12.75" customHeight="1" x14ac:dyDescent="0.2">
      <c r="A3700" s="36" t="str">
        <f>'0'!$A$4</f>
        <v>………………..</v>
      </c>
      <c r="B3700" s="37">
        <f>'0'!$A$2</f>
        <v>46112</v>
      </c>
      <c r="C3700" s="37" t="s">
        <v>1243</v>
      </c>
      <c r="D3700" s="119" t="str">
        <f>IF(G3700="","",VLOOKUP(G3700,номенклатури!R:T,2,0))</f>
        <v/>
      </c>
      <c r="E3700" s="365" t="str">
        <f>IF(G3700="","",VLOOKUP(G3700,номенклатури!R:T,3,0))</f>
        <v/>
      </c>
      <c r="F3700" s="159" t="str">
        <f>IF(G3700="","",IF(ISERROR(VLOOKUP(G3700,номенклатури!V:V,1,0)),E3700*H3700,E3700*I3700))</f>
        <v/>
      </c>
      <c r="G3700" s="14"/>
      <c r="H3700" s="15"/>
      <c r="I3700" s="15"/>
      <c r="J3700" s="15"/>
      <c r="K3700" s="15"/>
      <c r="L3700" s="217"/>
      <c r="M3700" s="22"/>
      <c r="N3700" s="119" t="str">
        <f>IF(G3700="","",VLOOKUP(G3700,номенклатури!R:U,4,0))</f>
        <v/>
      </c>
      <c r="O3700" s="119" t="str">
        <f>IF(M3700="","",VLOOKUP(M3700,'14'!D:D,1,0))</f>
        <v/>
      </c>
    </row>
    <row r="3701" spans="1:15" ht="12.75" customHeight="1" x14ac:dyDescent="0.2">
      <c r="A3701" s="36" t="str">
        <f>'0'!$A$4</f>
        <v>………………..</v>
      </c>
      <c r="B3701" s="37">
        <f>'0'!$A$2</f>
        <v>46112</v>
      </c>
      <c r="C3701" s="37" t="s">
        <v>1243</v>
      </c>
      <c r="D3701" s="119" t="str">
        <f>IF(G3701="","",VLOOKUP(G3701,номенклатури!R:T,2,0))</f>
        <v/>
      </c>
      <c r="E3701" s="365" t="str">
        <f>IF(G3701="","",VLOOKUP(G3701,номенклатури!R:T,3,0))</f>
        <v/>
      </c>
      <c r="F3701" s="159" t="str">
        <f>IF(G3701="","",IF(ISERROR(VLOOKUP(G3701,номенклатури!V:V,1,0)),E3701*H3701,E3701*I3701))</f>
        <v/>
      </c>
      <c r="G3701" s="14"/>
      <c r="H3701" s="15"/>
      <c r="I3701" s="15"/>
      <c r="J3701" s="15"/>
      <c r="K3701" s="15"/>
      <c r="L3701" s="217"/>
      <c r="M3701" s="22"/>
      <c r="N3701" s="119" t="str">
        <f>IF(G3701="","",VLOOKUP(G3701,номенклатури!R:U,4,0))</f>
        <v/>
      </c>
      <c r="O3701" s="119" t="str">
        <f>IF(M3701="","",VLOOKUP(M3701,'14'!D:D,1,0))</f>
        <v/>
      </c>
    </row>
    <row r="3702" spans="1:15" ht="12.75" customHeight="1" x14ac:dyDescent="0.2">
      <c r="A3702" s="36" t="str">
        <f>'0'!$A$4</f>
        <v>………………..</v>
      </c>
      <c r="B3702" s="37">
        <f>'0'!$A$2</f>
        <v>46112</v>
      </c>
      <c r="C3702" s="37" t="s">
        <v>1243</v>
      </c>
      <c r="D3702" s="119" t="str">
        <f>IF(G3702="","",VLOOKUP(G3702,номенклатури!R:T,2,0))</f>
        <v/>
      </c>
      <c r="E3702" s="365" t="str">
        <f>IF(G3702="","",VLOOKUP(G3702,номенклатури!R:T,3,0))</f>
        <v/>
      </c>
      <c r="F3702" s="159" t="str">
        <f>IF(G3702="","",IF(ISERROR(VLOOKUP(G3702,номенклатури!V:V,1,0)),E3702*H3702,E3702*I3702))</f>
        <v/>
      </c>
      <c r="G3702" s="14"/>
      <c r="H3702" s="15"/>
      <c r="I3702" s="15"/>
      <c r="J3702" s="15"/>
      <c r="K3702" s="15"/>
      <c r="L3702" s="217"/>
      <c r="M3702" s="22"/>
      <c r="N3702" s="119" t="str">
        <f>IF(G3702="","",VLOOKUP(G3702,номенклатури!R:U,4,0))</f>
        <v/>
      </c>
      <c r="O3702" s="119" t="str">
        <f>IF(M3702="","",VLOOKUP(M3702,'14'!D:D,1,0))</f>
        <v/>
      </c>
    </row>
    <row r="3703" spans="1:15" ht="12.75" customHeight="1" x14ac:dyDescent="0.2">
      <c r="A3703" s="36" t="str">
        <f>'0'!$A$4</f>
        <v>………………..</v>
      </c>
      <c r="B3703" s="37">
        <f>'0'!$A$2</f>
        <v>46112</v>
      </c>
      <c r="C3703" s="37" t="s">
        <v>1243</v>
      </c>
      <c r="D3703" s="119" t="str">
        <f>IF(G3703="","",VLOOKUP(G3703,номенклатури!R:T,2,0))</f>
        <v/>
      </c>
      <c r="E3703" s="365" t="str">
        <f>IF(G3703="","",VLOOKUP(G3703,номенклатури!R:T,3,0))</f>
        <v/>
      </c>
      <c r="F3703" s="159" t="str">
        <f>IF(G3703="","",IF(ISERROR(VLOOKUP(G3703,номенклатури!V:V,1,0)),E3703*H3703,E3703*I3703))</f>
        <v/>
      </c>
      <c r="G3703" s="14"/>
      <c r="H3703" s="15"/>
      <c r="I3703" s="15"/>
      <c r="J3703" s="15"/>
      <c r="K3703" s="15"/>
      <c r="L3703" s="217"/>
      <c r="M3703" s="22"/>
      <c r="N3703" s="119" t="str">
        <f>IF(G3703="","",VLOOKUP(G3703,номенклатури!R:U,4,0))</f>
        <v/>
      </c>
      <c r="O3703" s="119" t="str">
        <f>IF(M3703="","",VLOOKUP(M3703,'14'!D:D,1,0))</f>
        <v/>
      </c>
    </row>
    <row r="3704" spans="1:15" ht="12.75" customHeight="1" x14ac:dyDescent="0.2">
      <c r="A3704" s="36" t="str">
        <f>'0'!$A$4</f>
        <v>………………..</v>
      </c>
      <c r="B3704" s="37">
        <f>'0'!$A$2</f>
        <v>46112</v>
      </c>
      <c r="C3704" s="37" t="s">
        <v>1243</v>
      </c>
      <c r="D3704" s="119" t="str">
        <f>IF(G3704="","",VLOOKUP(G3704,номенклатури!R:T,2,0))</f>
        <v/>
      </c>
      <c r="E3704" s="365" t="str">
        <f>IF(G3704="","",VLOOKUP(G3704,номенклатури!R:T,3,0))</f>
        <v/>
      </c>
      <c r="F3704" s="159" t="str">
        <f>IF(G3704="","",IF(ISERROR(VLOOKUP(G3704,номенклатури!V:V,1,0)),E3704*H3704,E3704*I3704))</f>
        <v/>
      </c>
      <c r="G3704" s="14"/>
      <c r="H3704" s="15"/>
      <c r="I3704" s="15"/>
      <c r="J3704" s="15"/>
      <c r="K3704" s="15"/>
      <c r="L3704" s="217"/>
      <c r="M3704" s="22"/>
      <c r="N3704" s="119" t="str">
        <f>IF(G3704="","",VLOOKUP(G3704,номенклатури!R:U,4,0))</f>
        <v/>
      </c>
      <c r="O3704" s="119" t="str">
        <f>IF(M3704="","",VLOOKUP(M3704,'14'!D:D,1,0))</f>
        <v/>
      </c>
    </row>
    <row r="3705" spans="1:15" ht="12.75" customHeight="1" x14ac:dyDescent="0.2">
      <c r="A3705" s="36" t="str">
        <f>'0'!$A$4</f>
        <v>………………..</v>
      </c>
      <c r="B3705" s="37">
        <f>'0'!$A$2</f>
        <v>46112</v>
      </c>
      <c r="C3705" s="37" t="s">
        <v>1243</v>
      </c>
      <c r="D3705" s="119" t="str">
        <f>IF(G3705="","",VLOOKUP(G3705,номенклатури!R:T,2,0))</f>
        <v/>
      </c>
      <c r="E3705" s="365" t="str">
        <f>IF(G3705="","",VLOOKUP(G3705,номенклатури!R:T,3,0))</f>
        <v/>
      </c>
      <c r="F3705" s="159" t="str">
        <f>IF(G3705="","",IF(ISERROR(VLOOKUP(G3705,номенклатури!V:V,1,0)),E3705*H3705,E3705*I3705))</f>
        <v/>
      </c>
      <c r="G3705" s="14"/>
      <c r="H3705" s="15"/>
      <c r="I3705" s="15"/>
      <c r="J3705" s="15"/>
      <c r="K3705" s="15"/>
      <c r="L3705" s="217"/>
      <c r="M3705" s="22"/>
      <c r="N3705" s="119" t="str">
        <f>IF(G3705="","",VLOOKUP(G3705,номенклатури!R:U,4,0))</f>
        <v/>
      </c>
      <c r="O3705" s="119" t="str">
        <f>IF(M3705="","",VLOOKUP(M3705,'14'!D:D,1,0))</f>
        <v/>
      </c>
    </row>
    <row r="3706" spans="1:15" ht="12.75" customHeight="1" x14ac:dyDescent="0.2">
      <c r="A3706" s="36" t="str">
        <f>'0'!$A$4</f>
        <v>………………..</v>
      </c>
      <c r="B3706" s="37">
        <f>'0'!$A$2</f>
        <v>46112</v>
      </c>
      <c r="C3706" s="37" t="s">
        <v>1243</v>
      </c>
      <c r="D3706" s="119" t="str">
        <f>IF(G3706="","",VLOOKUP(G3706,номенклатури!R:T,2,0))</f>
        <v/>
      </c>
      <c r="E3706" s="365" t="str">
        <f>IF(G3706="","",VLOOKUP(G3706,номенклатури!R:T,3,0))</f>
        <v/>
      </c>
      <c r="F3706" s="159" t="str">
        <f>IF(G3706="","",IF(ISERROR(VLOOKUP(G3706,номенклатури!V:V,1,0)),E3706*H3706,E3706*I3706))</f>
        <v/>
      </c>
      <c r="G3706" s="14"/>
      <c r="H3706" s="15"/>
      <c r="I3706" s="15"/>
      <c r="J3706" s="15"/>
      <c r="K3706" s="15"/>
      <c r="L3706" s="217"/>
      <c r="M3706" s="22"/>
      <c r="N3706" s="119" t="str">
        <f>IF(G3706="","",VLOOKUP(G3706,номенклатури!R:U,4,0))</f>
        <v/>
      </c>
      <c r="O3706" s="119" t="str">
        <f>IF(M3706="","",VLOOKUP(M3706,'14'!D:D,1,0))</f>
        <v/>
      </c>
    </row>
    <row r="3707" spans="1:15" ht="12.75" customHeight="1" x14ac:dyDescent="0.2">
      <c r="A3707" s="36" t="str">
        <f>'0'!$A$4</f>
        <v>………………..</v>
      </c>
      <c r="B3707" s="37">
        <f>'0'!$A$2</f>
        <v>46112</v>
      </c>
      <c r="C3707" s="37" t="s">
        <v>1243</v>
      </c>
      <c r="D3707" s="119" t="str">
        <f>IF(G3707="","",VLOOKUP(G3707,номенклатури!R:T,2,0))</f>
        <v/>
      </c>
      <c r="E3707" s="365" t="str">
        <f>IF(G3707="","",VLOOKUP(G3707,номенклатури!R:T,3,0))</f>
        <v/>
      </c>
      <c r="F3707" s="159" t="str">
        <f>IF(G3707="","",IF(ISERROR(VLOOKUP(G3707,номенклатури!V:V,1,0)),E3707*H3707,E3707*I3707))</f>
        <v/>
      </c>
      <c r="G3707" s="14"/>
      <c r="H3707" s="15"/>
      <c r="I3707" s="15"/>
      <c r="J3707" s="15"/>
      <c r="K3707" s="15"/>
      <c r="L3707" s="217"/>
      <c r="M3707" s="22"/>
      <c r="N3707" s="119" t="str">
        <f>IF(G3707="","",VLOOKUP(G3707,номенклатури!R:U,4,0))</f>
        <v/>
      </c>
      <c r="O3707" s="119" t="str">
        <f>IF(M3707="","",VLOOKUP(M3707,'14'!D:D,1,0))</f>
        <v/>
      </c>
    </row>
    <row r="3708" spans="1:15" ht="12.75" customHeight="1" x14ac:dyDescent="0.2">
      <c r="A3708" s="36" t="str">
        <f>'0'!$A$4</f>
        <v>………………..</v>
      </c>
      <c r="B3708" s="37">
        <f>'0'!$A$2</f>
        <v>46112</v>
      </c>
      <c r="C3708" s="37" t="s">
        <v>1243</v>
      </c>
      <c r="D3708" s="119" t="str">
        <f>IF(G3708="","",VLOOKUP(G3708,номенклатури!R:T,2,0))</f>
        <v/>
      </c>
      <c r="E3708" s="365" t="str">
        <f>IF(G3708="","",VLOOKUP(G3708,номенклатури!R:T,3,0))</f>
        <v/>
      </c>
      <c r="F3708" s="159" t="str">
        <f>IF(G3708="","",IF(ISERROR(VLOOKUP(G3708,номенклатури!V:V,1,0)),E3708*H3708,E3708*I3708))</f>
        <v/>
      </c>
      <c r="G3708" s="14"/>
      <c r="H3708" s="15"/>
      <c r="I3708" s="15"/>
      <c r="J3708" s="15"/>
      <c r="K3708" s="15"/>
      <c r="L3708" s="217"/>
      <c r="M3708" s="22"/>
      <c r="N3708" s="119" t="str">
        <f>IF(G3708="","",VLOOKUP(G3708,номенклатури!R:U,4,0))</f>
        <v/>
      </c>
      <c r="O3708" s="119" t="str">
        <f>IF(M3708="","",VLOOKUP(M3708,'14'!D:D,1,0))</f>
        <v/>
      </c>
    </row>
    <row r="3709" spans="1:15" ht="12.75" customHeight="1" x14ac:dyDescent="0.2">
      <c r="A3709" s="36" t="str">
        <f>'0'!$A$4</f>
        <v>………………..</v>
      </c>
      <c r="B3709" s="37">
        <f>'0'!$A$2</f>
        <v>46112</v>
      </c>
      <c r="C3709" s="37" t="s">
        <v>1243</v>
      </c>
      <c r="D3709" s="119" t="str">
        <f>IF(G3709="","",VLOOKUP(G3709,номенклатури!R:T,2,0))</f>
        <v/>
      </c>
      <c r="E3709" s="365" t="str">
        <f>IF(G3709="","",VLOOKUP(G3709,номенклатури!R:T,3,0))</f>
        <v/>
      </c>
      <c r="F3709" s="159" t="str">
        <f>IF(G3709="","",IF(ISERROR(VLOOKUP(G3709,номенклатури!V:V,1,0)),E3709*H3709,E3709*I3709))</f>
        <v/>
      </c>
      <c r="G3709" s="14"/>
      <c r="H3709" s="15"/>
      <c r="I3709" s="15"/>
      <c r="J3709" s="15"/>
      <c r="K3709" s="15"/>
      <c r="L3709" s="217"/>
      <c r="M3709" s="22"/>
      <c r="N3709" s="119" t="str">
        <f>IF(G3709="","",VLOOKUP(G3709,номенклатури!R:U,4,0))</f>
        <v/>
      </c>
      <c r="O3709" s="119" t="str">
        <f>IF(M3709="","",VLOOKUP(M3709,'14'!D:D,1,0))</f>
        <v/>
      </c>
    </row>
    <row r="3710" spans="1:15" ht="12.75" customHeight="1" x14ac:dyDescent="0.2">
      <c r="A3710" s="36" t="str">
        <f>'0'!$A$4</f>
        <v>………………..</v>
      </c>
      <c r="B3710" s="37">
        <f>'0'!$A$2</f>
        <v>46112</v>
      </c>
      <c r="C3710" s="37" t="s">
        <v>1243</v>
      </c>
      <c r="D3710" s="119" t="str">
        <f>IF(G3710="","",VLOOKUP(G3710,номенклатури!R:T,2,0))</f>
        <v/>
      </c>
      <c r="E3710" s="365" t="str">
        <f>IF(G3710="","",VLOOKUP(G3710,номенклатури!R:T,3,0))</f>
        <v/>
      </c>
      <c r="F3710" s="159" t="str">
        <f>IF(G3710="","",IF(ISERROR(VLOOKUP(G3710,номенклатури!V:V,1,0)),E3710*H3710,E3710*I3710))</f>
        <v/>
      </c>
      <c r="G3710" s="14"/>
      <c r="H3710" s="15"/>
      <c r="I3710" s="15"/>
      <c r="J3710" s="15"/>
      <c r="K3710" s="15"/>
      <c r="L3710" s="217"/>
      <c r="M3710" s="22"/>
      <c r="N3710" s="119" t="str">
        <f>IF(G3710="","",VLOOKUP(G3710,номенклатури!R:U,4,0))</f>
        <v/>
      </c>
      <c r="O3710" s="119" t="str">
        <f>IF(M3710="","",VLOOKUP(M3710,'14'!D:D,1,0))</f>
        <v/>
      </c>
    </row>
    <row r="3711" spans="1:15" ht="12.75" customHeight="1" x14ac:dyDescent="0.2">
      <c r="A3711" s="36" t="str">
        <f>'0'!$A$4</f>
        <v>………………..</v>
      </c>
      <c r="B3711" s="37">
        <f>'0'!$A$2</f>
        <v>46112</v>
      </c>
      <c r="C3711" s="37" t="s">
        <v>1243</v>
      </c>
      <c r="D3711" s="119" t="str">
        <f>IF(G3711="","",VLOOKUP(G3711,номенклатури!R:T,2,0))</f>
        <v/>
      </c>
      <c r="E3711" s="365" t="str">
        <f>IF(G3711="","",VLOOKUP(G3711,номенклатури!R:T,3,0))</f>
        <v/>
      </c>
      <c r="F3711" s="159" t="str">
        <f>IF(G3711="","",IF(ISERROR(VLOOKUP(G3711,номенклатури!V:V,1,0)),E3711*H3711,E3711*I3711))</f>
        <v/>
      </c>
      <c r="G3711" s="14"/>
      <c r="H3711" s="15"/>
      <c r="I3711" s="15"/>
      <c r="J3711" s="15"/>
      <c r="K3711" s="15"/>
      <c r="L3711" s="217"/>
      <c r="M3711" s="22"/>
      <c r="N3711" s="119" t="str">
        <f>IF(G3711="","",VLOOKUP(G3711,номенклатури!R:U,4,0))</f>
        <v/>
      </c>
      <c r="O3711" s="119" t="str">
        <f>IF(M3711="","",VLOOKUP(M3711,'14'!D:D,1,0))</f>
        <v/>
      </c>
    </row>
    <row r="3712" spans="1:15" ht="12.75" customHeight="1" x14ac:dyDescent="0.2">
      <c r="A3712" s="36" t="str">
        <f>'0'!$A$4</f>
        <v>………………..</v>
      </c>
      <c r="B3712" s="37">
        <f>'0'!$A$2</f>
        <v>46112</v>
      </c>
      <c r="C3712" s="37" t="s">
        <v>1243</v>
      </c>
      <c r="D3712" s="119" t="str">
        <f>IF(G3712="","",VLOOKUP(G3712,номенклатури!R:T,2,0))</f>
        <v/>
      </c>
      <c r="E3712" s="365" t="str">
        <f>IF(G3712="","",VLOOKUP(G3712,номенклатури!R:T,3,0))</f>
        <v/>
      </c>
      <c r="F3712" s="159" t="str">
        <f>IF(G3712="","",IF(ISERROR(VLOOKUP(G3712,номенклатури!V:V,1,0)),E3712*H3712,E3712*I3712))</f>
        <v/>
      </c>
      <c r="G3712" s="14"/>
      <c r="H3712" s="15"/>
      <c r="I3712" s="15"/>
      <c r="J3712" s="15"/>
      <c r="K3712" s="15"/>
      <c r="L3712" s="217"/>
      <c r="M3712" s="22"/>
      <c r="N3712" s="119" t="str">
        <f>IF(G3712="","",VLOOKUP(G3712,номенклатури!R:U,4,0))</f>
        <v/>
      </c>
      <c r="O3712" s="119" t="str">
        <f>IF(M3712="","",VLOOKUP(M3712,'14'!D:D,1,0))</f>
        <v/>
      </c>
    </row>
    <row r="3713" spans="1:15" ht="12.75" customHeight="1" x14ac:dyDescent="0.2">
      <c r="A3713" s="36" t="str">
        <f>'0'!$A$4</f>
        <v>………………..</v>
      </c>
      <c r="B3713" s="37">
        <f>'0'!$A$2</f>
        <v>46112</v>
      </c>
      <c r="C3713" s="37" t="s">
        <v>1243</v>
      </c>
      <c r="D3713" s="119" t="str">
        <f>IF(G3713="","",VLOOKUP(G3713,номенклатури!R:T,2,0))</f>
        <v/>
      </c>
      <c r="E3713" s="365" t="str">
        <f>IF(G3713="","",VLOOKUP(G3713,номенклатури!R:T,3,0))</f>
        <v/>
      </c>
      <c r="F3713" s="159" t="str">
        <f>IF(G3713="","",IF(ISERROR(VLOOKUP(G3713,номенклатури!V:V,1,0)),E3713*H3713,E3713*I3713))</f>
        <v/>
      </c>
      <c r="G3713" s="14"/>
      <c r="H3713" s="15"/>
      <c r="I3713" s="15"/>
      <c r="J3713" s="15"/>
      <c r="K3713" s="15"/>
      <c r="L3713" s="217"/>
      <c r="M3713" s="22"/>
      <c r="N3713" s="119" t="str">
        <f>IF(G3713="","",VLOOKUP(G3713,номенклатури!R:U,4,0))</f>
        <v/>
      </c>
      <c r="O3713" s="119" t="str">
        <f>IF(M3713="","",VLOOKUP(M3713,'14'!D:D,1,0))</f>
        <v/>
      </c>
    </row>
    <row r="3714" spans="1:15" ht="12.75" customHeight="1" x14ac:dyDescent="0.2">
      <c r="A3714" s="36" t="str">
        <f>'0'!$A$4</f>
        <v>………………..</v>
      </c>
      <c r="B3714" s="37">
        <f>'0'!$A$2</f>
        <v>46112</v>
      </c>
      <c r="C3714" s="37" t="s">
        <v>1243</v>
      </c>
      <c r="D3714" s="119" t="str">
        <f>IF(G3714="","",VLOOKUP(G3714,номенклатури!R:T,2,0))</f>
        <v/>
      </c>
      <c r="E3714" s="365" t="str">
        <f>IF(G3714="","",VLOOKUP(G3714,номенклатури!R:T,3,0))</f>
        <v/>
      </c>
      <c r="F3714" s="159" t="str">
        <f>IF(G3714="","",IF(ISERROR(VLOOKUP(G3714,номенклатури!V:V,1,0)),E3714*H3714,E3714*I3714))</f>
        <v/>
      </c>
      <c r="G3714" s="14"/>
      <c r="H3714" s="15"/>
      <c r="I3714" s="15"/>
      <c r="J3714" s="15"/>
      <c r="K3714" s="15"/>
      <c r="L3714" s="217"/>
      <c r="M3714" s="22"/>
      <c r="N3714" s="119" t="str">
        <f>IF(G3714="","",VLOOKUP(G3714,номенклатури!R:U,4,0))</f>
        <v/>
      </c>
      <c r="O3714" s="119" t="str">
        <f>IF(M3714="","",VLOOKUP(M3714,'14'!D:D,1,0))</f>
        <v/>
      </c>
    </row>
    <row r="3715" spans="1:15" ht="12.75" customHeight="1" x14ac:dyDescent="0.2">
      <c r="A3715" s="36" t="str">
        <f>'0'!$A$4</f>
        <v>………………..</v>
      </c>
      <c r="B3715" s="37">
        <f>'0'!$A$2</f>
        <v>46112</v>
      </c>
      <c r="C3715" s="37" t="s">
        <v>1243</v>
      </c>
      <c r="D3715" s="119" t="str">
        <f>IF(G3715="","",VLOOKUP(G3715,номенклатури!R:T,2,0))</f>
        <v/>
      </c>
      <c r="E3715" s="365" t="str">
        <f>IF(G3715="","",VLOOKUP(G3715,номенклатури!R:T,3,0))</f>
        <v/>
      </c>
      <c r="F3715" s="159" t="str">
        <f>IF(G3715="","",IF(ISERROR(VLOOKUP(G3715,номенклатури!V:V,1,0)),E3715*H3715,E3715*I3715))</f>
        <v/>
      </c>
      <c r="G3715" s="14"/>
      <c r="H3715" s="15"/>
      <c r="I3715" s="15"/>
      <c r="J3715" s="15"/>
      <c r="K3715" s="15"/>
      <c r="L3715" s="217"/>
      <c r="M3715" s="22"/>
      <c r="N3715" s="119" t="str">
        <f>IF(G3715="","",VLOOKUP(G3715,номенклатури!R:U,4,0))</f>
        <v/>
      </c>
      <c r="O3715" s="119" t="str">
        <f>IF(M3715="","",VLOOKUP(M3715,'14'!D:D,1,0))</f>
        <v/>
      </c>
    </row>
    <row r="3716" spans="1:15" ht="12.75" customHeight="1" x14ac:dyDescent="0.2">
      <c r="A3716" s="36" t="str">
        <f>'0'!$A$4</f>
        <v>………………..</v>
      </c>
      <c r="B3716" s="37">
        <f>'0'!$A$2</f>
        <v>46112</v>
      </c>
      <c r="C3716" s="37" t="s">
        <v>1243</v>
      </c>
      <c r="D3716" s="119" t="str">
        <f>IF(G3716="","",VLOOKUP(G3716,номенклатури!R:T,2,0))</f>
        <v/>
      </c>
      <c r="E3716" s="365" t="str">
        <f>IF(G3716="","",VLOOKUP(G3716,номенклатури!R:T,3,0))</f>
        <v/>
      </c>
      <c r="F3716" s="159" t="str">
        <f>IF(G3716="","",IF(ISERROR(VLOOKUP(G3716,номенклатури!V:V,1,0)),E3716*H3716,E3716*I3716))</f>
        <v/>
      </c>
      <c r="G3716" s="14"/>
      <c r="H3716" s="15"/>
      <c r="I3716" s="15"/>
      <c r="J3716" s="15"/>
      <c r="K3716" s="15"/>
      <c r="L3716" s="217"/>
      <c r="M3716" s="22"/>
      <c r="N3716" s="119" t="str">
        <f>IF(G3716="","",VLOOKUP(G3716,номенклатури!R:U,4,0))</f>
        <v/>
      </c>
      <c r="O3716" s="119" t="str">
        <f>IF(M3716="","",VLOOKUP(M3716,'14'!D:D,1,0))</f>
        <v/>
      </c>
    </row>
    <row r="3717" spans="1:15" ht="12.75" customHeight="1" x14ac:dyDescent="0.2">
      <c r="A3717" s="36" t="str">
        <f>'0'!$A$4</f>
        <v>………………..</v>
      </c>
      <c r="B3717" s="37">
        <f>'0'!$A$2</f>
        <v>46112</v>
      </c>
      <c r="C3717" s="37" t="s">
        <v>1243</v>
      </c>
      <c r="D3717" s="119" t="str">
        <f>IF(G3717="","",VLOOKUP(G3717,номенклатури!R:T,2,0))</f>
        <v/>
      </c>
      <c r="E3717" s="365" t="str">
        <f>IF(G3717="","",VLOOKUP(G3717,номенклатури!R:T,3,0))</f>
        <v/>
      </c>
      <c r="F3717" s="159" t="str">
        <f>IF(G3717="","",IF(ISERROR(VLOOKUP(G3717,номенклатури!V:V,1,0)),E3717*H3717,E3717*I3717))</f>
        <v/>
      </c>
      <c r="G3717" s="14"/>
      <c r="H3717" s="15"/>
      <c r="I3717" s="15"/>
      <c r="J3717" s="15"/>
      <c r="K3717" s="15"/>
      <c r="L3717" s="217"/>
      <c r="M3717" s="22"/>
      <c r="N3717" s="119" t="str">
        <f>IF(G3717="","",VLOOKUP(G3717,номенклатури!R:U,4,0))</f>
        <v/>
      </c>
      <c r="O3717" s="119" t="str">
        <f>IF(M3717="","",VLOOKUP(M3717,'14'!D:D,1,0))</f>
        <v/>
      </c>
    </row>
    <row r="3718" spans="1:15" ht="12.75" customHeight="1" x14ac:dyDescent="0.2">
      <c r="A3718" s="36" t="str">
        <f>'0'!$A$4</f>
        <v>………………..</v>
      </c>
      <c r="B3718" s="37">
        <f>'0'!$A$2</f>
        <v>46112</v>
      </c>
      <c r="C3718" s="37" t="s">
        <v>1243</v>
      </c>
      <c r="D3718" s="119" t="str">
        <f>IF(G3718="","",VLOOKUP(G3718,номенклатури!R:T,2,0))</f>
        <v/>
      </c>
      <c r="E3718" s="365" t="str">
        <f>IF(G3718="","",VLOOKUP(G3718,номенклатури!R:T,3,0))</f>
        <v/>
      </c>
      <c r="F3718" s="159" t="str">
        <f>IF(G3718="","",IF(ISERROR(VLOOKUP(G3718,номенклатури!V:V,1,0)),E3718*H3718,E3718*I3718))</f>
        <v/>
      </c>
      <c r="G3718" s="14"/>
      <c r="H3718" s="15"/>
      <c r="I3718" s="15"/>
      <c r="J3718" s="15"/>
      <c r="K3718" s="15"/>
      <c r="L3718" s="217"/>
      <c r="M3718" s="22"/>
      <c r="N3718" s="119" t="str">
        <f>IF(G3718="","",VLOOKUP(G3718,номенклатури!R:U,4,0))</f>
        <v/>
      </c>
      <c r="O3718" s="119" t="str">
        <f>IF(M3718="","",VLOOKUP(M3718,'14'!D:D,1,0))</f>
        <v/>
      </c>
    </row>
    <row r="3719" spans="1:15" ht="12.75" customHeight="1" x14ac:dyDescent="0.2">
      <c r="A3719" s="36" t="str">
        <f>'0'!$A$4</f>
        <v>………………..</v>
      </c>
      <c r="B3719" s="37">
        <f>'0'!$A$2</f>
        <v>46112</v>
      </c>
      <c r="C3719" s="37" t="s">
        <v>1243</v>
      </c>
      <c r="D3719" s="119" t="str">
        <f>IF(G3719="","",VLOOKUP(G3719,номенклатури!R:T,2,0))</f>
        <v/>
      </c>
      <c r="E3719" s="365" t="str">
        <f>IF(G3719="","",VLOOKUP(G3719,номенклатури!R:T,3,0))</f>
        <v/>
      </c>
      <c r="F3719" s="159" t="str">
        <f>IF(G3719="","",IF(ISERROR(VLOOKUP(G3719,номенклатури!V:V,1,0)),E3719*H3719,E3719*I3719))</f>
        <v/>
      </c>
      <c r="G3719" s="14"/>
      <c r="H3719" s="15"/>
      <c r="I3719" s="15"/>
      <c r="J3719" s="15"/>
      <c r="K3719" s="15"/>
      <c r="L3719" s="217"/>
      <c r="M3719" s="22"/>
      <c r="N3719" s="119" t="str">
        <f>IF(G3719="","",VLOOKUP(G3719,номенклатури!R:U,4,0))</f>
        <v/>
      </c>
      <c r="O3719" s="119" t="str">
        <f>IF(M3719="","",VLOOKUP(M3719,'14'!D:D,1,0))</f>
        <v/>
      </c>
    </row>
    <row r="3720" spans="1:15" ht="12.75" customHeight="1" x14ac:dyDescent="0.2">
      <c r="A3720" s="36" t="str">
        <f>'0'!$A$4</f>
        <v>………………..</v>
      </c>
      <c r="B3720" s="37">
        <f>'0'!$A$2</f>
        <v>46112</v>
      </c>
      <c r="C3720" s="37" t="s">
        <v>1243</v>
      </c>
      <c r="D3720" s="119" t="str">
        <f>IF(G3720="","",VLOOKUP(G3720,номенклатури!R:T,2,0))</f>
        <v/>
      </c>
      <c r="E3720" s="365" t="str">
        <f>IF(G3720="","",VLOOKUP(G3720,номенклатури!R:T,3,0))</f>
        <v/>
      </c>
      <c r="F3720" s="159" t="str">
        <f>IF(G3720="","",IF(ISERROR(VLOOKUP(G3720,номенклатури!V:V,1,0)),E3720*H3720,E3720*I3720))</f>
        <v/>
      </c>
      <c r="G3720" s="14"/>
      <c r="H3720" s="15"/>
      <c r="I3720" s="15"/>
      <c r="J3720" s="15"/>
      <c r="K3720" s="15"/>
      <c r="L3720" s="217"/>
      <c r="M3720" s="22"/>
      <c r="N3720" s="119" t="str">
        <f>IF(G3720="","",VLOOKUP(G3720,номенклатури!R:U,4,0))</f>
        <v/>
      </c>
      <c r="O3720" s="119" t="str">
        <f>IF(M3720="","",VLOOKUP(M3720,'14'!D:D,1,0))</f>
        <v/>
      </c>
    </row>
    <row r="3721" spans="1:15" ht="12.75" customHeight="1" x14ac:dyDescent="0.2">
      <c r="A3721" s="36" t="str">
        <f>'0'!$A$4</f>
        <v>………………..</v>
      </c>
      <c r="B3721" s="37">
        <f>'0'!$A$2</f>
        <v>46112</v>
      </c>
      <c r="C3721" s="37" t="s">
        <v>1243</v>
      </c>
      <c r="D3721" s="119" t="str">
        <f>IF(G3721="","",VLOOKUP(G3721,номенклатури!R:T,2,0))</f>
        <v/>
      </c>
      <c r="E3721" s="365" t="str">
        <f>IF(G3721="","",VLOOKUP(G3721,номенклатури!R:T,3,0))</f>
        <v/>
      </c>
      <c r="F3721" s="159" t="str">
        <f>IF(G3721="","",IF(ISERROR(VLOOKUP(G3721,номенклатури!V:V,1,0)),E3721*H3721,E3721*I3721))</f>
        <v/>
      </c>
      <c r="G3721" s="14"/>
      <c r="H3721" s="15"/>
      <c r="I3721" s="15"/>
      <c r="J3721" s="15"/>
      <c r="K3721" s="15"/>
      <c r="L3721" s="217"/>
      <c r="M3721" s="22"/>
      <c r="N3721" s="119" t="str">
        <f>IF(G3721="","",VLOOKUP(G3721,номенклатури!R:U,4,0))</f>
        <v/>
      </c>
      <c r="O3721" s="119" t="str">
        <f>IF(M3721="","",VLOOKUP(M3721,'14'!D:D,1,0))</f>
        <v/>
      </c>
    </row>
    <row r="3722" spans="1:15" ht="12.75" customHeight="1" x14ac:dyDescent="0.2">
      <c r="A3722" s="36" t="str">
        <f>'0'!$A$4</f>
        <v>………………..</v>
      </c>
      <c r="B3722" s="37">
        <f>'0'!$A$2</f>
        <v>46112</v>
      </c>
      <c r="C3722" s="37" t="s">
        <v>1243</v>
      </c>
      <c r="D3722" s="119" t="str">
        <f>IF(G3722="","",VLOOKUP(G3722,номенклатури!R:T,2,0))</f>
        <v/>
      </c>
      <c r="E3722" s="365" t="str">
        <f>IF(G3722="","",VLOOKUP(G3722,номенклатури!R:T,3,0))</f>
        <v/>
      </c>
      <c r="F3722" s="159" t="str">
        <f>IF(G3722="","",IF(ISERROR(VLOOKUP(G3722,номенклатури!V:V,1,0)),E3722*H3722,E3722*I3722))</f>
        <v/>
      </c>
      <c r="G3722" s="14"/>
      <c r="H3722" s="15"/>
      <c r="I3722" s="15"/>
      <c r="J3722" s="15"/>
      <c r="K3722" s="15"/>
      <c r="L3722" s="217"/>
      <c r="M3722" s="22"/>
      <c r="N3722" s="119" t="str">
        <f>IF(G3722="","",VLOOKUP(G3722,номенклатури!R:U,4,0))</f>
        <v/>
      </c>
      <c r="O3722" s="119" t="str">
        <f>IF(M3722="","",VLOOKUP(M3722,'14'!D:D,1,0))</f>
        <v/>
      </c>
    </row>
    <row r="3723" spans="1:15" ht="12.75" customHeight="1" x14ac:dyDescent="0.2">
      <c r="A3723" s="36" t="str">
        <f>'0'!$A$4</f>
        <v>………………..</v>
      </c>
      <c r="B3723" s="37">
        <f>'0'!$A$2</f>
        <v>46112</v>
      </c>
      <c r="C3723" s="37" t="s">
        <v>1243</v>
      </c>
      <c r="D3723" s="119" t="str">
        <f>IF(G3723="","",VLOOKUP(G3723,номенклатури!R:T,2,0))</f>
        <v/>
      </c>
      <c r="E3723" s="365" t="str">
        <f>IF(G3723="","",VLOOKUP(G3723,номенклатури!R:T,3,0))</f>
        <v/>
      </c>
      <c r="F3723" s="159" t="str">
        <f>IF(G3723="","",IF(ISERROR(VLOOKUP(G3723,номенклатури!V:V,1,0)),E3723*H3723,E3723*I3723))</f>
        <v/>
      </c>
      <c r="G3723" s="14"/>
      <c r="H3723" s="15"/>
      <c r="I3723" s="15"/>
      <c r="J3723" s="15"/>
      <c r="K3723" s="15"/>
      <c r="L3723" s="217"/>
      <c r="M3723" s="22"/>
      <c r="N3723" s="119" t="str">
        <f>IF(G3723="","",VLOOKUP(G3723,номенклатури!R:U,4,0))</f>
        <v/>
      </c>
      <c r="O3723" s="119" t="str">
        <f>IF(M3723="","",VLOOKUP(M3723,'14'!D:D,1,0))</f>
        <v/>
      </c>
    </row>
    <row r="3724" spans="1:15" ht="12.75" customHeight="1" x14ac:dyDescent="0.2">
      <c r="A3724" s="36" t="str">
        <f>'0'!$A$4</f>
        <v>………………..</v>
      </c>
      <c r="B3724" s="37">
        <f>'0'!$A$2</f>
        <v>46112</v>
      </c>
      <c r="C3724" s="37" t="s">
        <v>1243</v>
      </c>
      <c r="D3724" s="119" t="str">
        <f>IF(G3724="","",VLOOKUP(G3724,номенклатури!R:T,2,0))</f>
        <v/>
      </c>
      <c r="E3724" s="365" t="str">
        <f>IF(G3724="","",VLOOKUP(G3724,номенклатури!R:T,3,0))</f>
        <v/>
      </c>
      <c r="F3724" s="159" t="str">
        <f>IF(G3724="","",IF(ISERROR(VLOOKUP(G3724,номенклатури!V:V,1,0)),E3724*H3724,E3724*I3724))</f>
        <v/>
      </c>
      <c r="G3724" s="14"/>
      <c r="H3724" s="15"/>
      <c r="I3724" s="15"/>
      <c r="J3724" s="15"/>
      <c r="K3724" s="15"/>
      <c r="L3724" s="217"/>
      <c r="M3724" s="22"/>
      <c r="N3724" s="119" t="str">
        <f>IF(G3724="","",VLOOKUP(G3724,номенклатури!R:U,4,0))</f>
        <v/>
      </c>
      <c r="O3724" s="119" t="str">
        <f>IF(M3724="","",VLOOKUP(M3724,'14'!D:D,1,0))</f>
        <v/>
      </c>
    </row>
    <row r="3725" spans="1:15" ht="12.75" customHeight="1" x14ac:dyDescent="0.2">
      <c r="A3725" s="36" t="str">
        <f>'0'!$A$4</f>
        <v>………………..</v>
      </c>
      <c r="B3725" s="37">
        <f>'0'!$A$2</f>
        <v>46112</v>
      </c>
      <c r="C3725" s="37" t="s">
        <v>1243</v>
      </c>
      <c r="D3725" s="119" t="str">
        <f>IF(G3725="","",VLOOKUP(G3725,номенклатури!R:T,2,0))</f>
        <v/>
      </c>
      <c r="E3725" s="365" t="str">
        <f>IF(G3725="","",VLOOKUP(G3725,номенклатури!R:T,3,0))</f>
        <v/>
      </c>
      <c r="F3725" s="159" t="str">
        <f>IF(G3725="","",IF(ISERROR(VLOOKUP(G3725,номенклатури!V:V,1,0)),E3725*H3725,E3725*I3725))</f>
        <v/>
      </c>
      <c r="G3725" s="14"/>
      <c r="H3725" s="15"/>
      <c r="I3725" s="15"/>
      <c r="J3725" s="15"/>
      <c r="K3725" s="15"/>
      <c r="L3725" s="217"/>
      <c r="M3725" s="22"/>
      <c r="N3725" s="119" t="str">
        <f>IF(G3725="","",VLOOKUP(G3725,номенклатури!R:U,4,0))</f>
        <v/>
      </c>
      <c r="O3725" s="119" t="str">
        <f>IF(M3725="","",VLOOKUP(M3725,'14'!D:D,1,0))</f>
        <v/>
      </c>
    </row>
    <row r="3726" spans="1:15" ht="12.75" customHeight="1" x14ac:dyDescent="0.2">
      <c r="A3726" s="36" t="str">
        <f>'0'!$A$4</f>
        <v>………………..</v>
      </c>
      <c r="B3726" s="37">
        <f>'0'!$A$2</f>
        <v>46112</v>
      </c>
      <c r="C3726" s="37" t="s">
        <v>1243</v>
      </c>
      <c r="D3726" s="119" t="str">
        <f>IF(G3726="","",VLOOKUP(G3726,номенклатури!R:T,2,0))</f>
        <v/>
      </c>
      <c r="E3726" s="365" t="str">
        <f>IF(G3726="","",VLOOKUP(G3726,номенклатури!R:T,3,0))</f>
        <v/>
      </c>
      <c r="F3726" s="159" t="str">
        <f>IF(G3726="","",IF(ISERROR(VLOOKUP(G3726,номенклатури!V:V,1,0)),E3726*H3726,E3726*I3726))</f>
        <v/>
      </c>
      <c r="G3726" s="14"/>
      <c r="H3726" s="15"/>
      <c r="I3726" s="15"/>
      <c r="J3726" s="15"/>
      <c r="K3726" s="15"/>
      <c r="L3726" s="217"/>
      <c r="M3726" s="22"/>
      <c r="N3726" s="119" t="str">
        <f>IF(G3726="","",VLOOKUP(G3726,номенклатури!R:U,4,0))</f>
        <v/>
      </c>
      <c r="O3726" s="119" t="str">
        <f>IF(M3726="","",VLOOKUP(M3726,'14'!D:D,1,0))</f>
        <v/>
      </c>
    </row>
    <row r="3727" spans="1:15" ht="12.75" customHeight="1" x14ac:dyDescent="0.2">
      <c r="A3727" s="36" t="str">
        <f>'0'!$A$4</f>
        <v>………………..</v>
      </c>
      <c r="B3727" s="37">
        <f>'0'!$A$2</f>
        <v>46112</v>
      </c>
      <c r="C3727" s="37" t="s">
        <v>1243</v>
      </c>
      <c r="D3727" s="119" t="str">
        <f>IF(G3727="","",VLOOKUP(G3727,номенклатури!R:T,2,0))</f>
        <v/>
      </c>
      <c r="E3727" s="365" t="str">
        <f>IF(G3727="","",VLOOKUP(G3727,номенклатури!R:T,3,0))</f>
        <v/>
      </c>
      <c r="F3727" s="159" t="str">
        <f>IF(G3727="","",IF(ISERROR(VLOOKUP(G3727,номенклатури!V:V,1,0)),E3727*H3727,E3727*I3727))</f>
        <v/>
      </c>
      <c r="G3727" s="14"/>
      <c r="H3727" s="15"/>
      <c r="I3727" s="15"/>
      <c r="J3727" s="15"/>
      <c r="K3727" s="15"/>
      <c r="L3727" s="217"/>
      <c r="M3727" s="22"/>
      <c r="N3727" s="119" t="str">
        <f>IF(G3727="","",VLOOKUP(G3727,номенклатури!R:U,4,0))</f>
        <v/>
      </c>
      <c r="O3727" s="119" t="str">
        <f>IF(M3727="","",VLOOKUP(M3727,'14'!D:D,1,0))</f>
        <v/>
      </c>
    </row>
    <row r="3728" spans="1:15" ht="12.75" customHeight="1" x14ac:dyDescent="0.2">
      <c r="A3728" s="36" t="str">
        <f>'0'!$A$4</f>
        <v>………………..</v>
      </c>
      <c r="B3728" s="37">
        <f>'0'!$A$2</f>
        <v>46112</v>
      </c>
      <c r="C3728" s="37" t="s">
        <v>1243</v>
      </c>
      <c r="D3728" s="119" t="str">
        <f>IF(G3728="","",VLOOKUP(G3728,номенклатури!R:T,2,0))</f>
        <v/>
      </c>
      <c r="E3728" s="365" t="str">
        <f>IF(G3728="","",VLOOKUP(G3728,номенклатури!R:T,3,0))</f>
        <v/>
      </c>
      <c r="F3728" s="159" t="str">
        <f>IF(G3728="","",IF(ISERROR(VLOOKUP(G3728,номенклатури!V:V,1,0)),E3728*H3728,E3728*I3728))</f>
        <v/>
      </c>
      <c r="G3728" s="14"/>
      <c r="H3728" s="15"/>
      <c r="I3728" s="15"/>
      <c r="J3728" s="15"/>
      <c r="K3728" s="15"/>
      <c r="L3728" s="217"/>
      <c r="M3728" s="22"/>
      <c r="N3728" s="119" t="str">
        <f>IF(G3728="","",VLOOKUP(G3728,номенклатури!R:U,4,0))</f>
        <v/>
      </c>
      <c r="O3728" s="119" t="str">
        <f>IF(M3728="","",VLOOKUP(M3728,'14'!D:D,1,0))</f>
        <v/>
      </c>
    </row>
    <row r="3729" spans="1:15" ht="12.75" customHeight="1" x14ac:dyDescent="0.2">
      <c r="A3729" s="36" t="str">
        <f>'0'!$A$4</f>
        <v>………………..</v>
      </c>
      <c r="B3729" s="37">
        <f>'0'!$A$2</f>
        <v>46112</v>
      </c>
      <c r="C3729" s="37" t="s">
        <v>1243</v>
      </c>
      <c r="D3729" s="119" t="str">
        <f>IF(G3729="","",VLOOKUP(G3729,номенклатури!R:T,2,0))</f>
        <v/>
      </c>
      <c r="E3729" s="365" t="str">
        <f>IF(G3729="","",VLOOKUP(G3729,номенклатури!R:T,3,0))</f>
        <v/>
      </c>
      <c r="F3729" s="159" t="str">
        <f>IF(G3729="","",IF(ISERROR(VLOOKUP(G3729,номенклатури!V:V,1,0)),E3729*H3729,E3729*I3729))</f>
        <v/>
      </c>
      <c r="G3729" s="14"/>
      <c r="H3729" s="15"/>
      <c r="I3729" s="15"/>
      <c r="J3729" s="15"/>
      <c r="K3729" s="15"/>
      <c r="L3729" s="217"/>
      <c r="M3729" s="22"/>
      <c r="N3729" s="119" t="str">
        <f>IF(G3729="","",VLOOKUP(G3729,номенклатури!R:U,4,0))</f>
        <v/>
      </c>
      <c r="O3729" s="119" t="str">
        <f>IF(M3729="","",VLOOKUP(M3729,'14'!D:D,1,0))</f>
        <v/>
      </c>
    </row>
    <row r="3730" spans="1:15" ht="12.75" customHeight="1" x14ac:dyDescent="0.2">
      <c r="A3730" s="36" t="str">
        <f>'0'!$A$4</f>
        <v>………………..</v>
      </c>
      <c r="B3730" s="37">
        <f>'0'!$A$2</f>
        <v>46112</v>
      </c>
      <c r="C3730" s="37" t="s">
        <v>1243</v>
      </c>
      <c r="D3730" s="119" t="str">
        <f>IF(G3730="","",VLOOKUP(G3730,номенклатури!R:T,2,0))</f>
        <v/>
      </c>
      <c r="E3730" s="365" t="str">
        <f>IF(G3730="","",VLOOKUP(G3730,номенклатури!R:T,3,0))</f>
        <v/>
      </c>
      <c r="F3730" s="159" t="str">
        <f>IF(G3730="","",IF(ISERROR(VLOOKUP(G3730,номенклатури!V:V,1,0)),E3730*H3730,E3730*I3730))</f>
        <v/>
      </c>
      <c r="G3730" s="14"/>
      <c r="H3730" s="15"/>
      <c r="I3730" s="15"/>
      <c r="J3730" s="15"/>
      <c r="K3730" s="15"/>
      <c r="L3730" s="217"/>
      <c r="M3730" s="22"/>
      <c r="N3730" s="119" t="str">
        <f>IF(G3730="","",VLOOKUP(G3730,номенклатури!R:U,4,0))</f>
        <v/>
      </c>
      <c r="O3730" s="119" t="str">
        <f>IF(M3730="","",VLOOKUP(M3730,'14'!D:D,1,0))</f>
        <v/>
      </c>
    </row>
    <row r="3731" spans="1:15" ht="12.75" customHeight="1" x14ac:dyDescent="0.2">
      <c r="A3731" s="36" t="str">
        <f>'0'!$A$4</f>
        <v>………………..</v>
      </c>
      <c r="B3731" s="37">
        <f>'0'!$A$2</f>
        <v>46112</v>
      </c>
      <c r="C3731" s="37" t="s">
        <v>1243</v>
      </c>
      <c r="D3731" s="119" t="str">
        <f>IF(G3731="","",VLOOKUP(G3731,номенклатури!R:T,2,0))</f>
        <v/>
      </c>
      <c r="E3731" s="365" t="str">
        <f>IF(G3731="","",VLOOKUP(G3731,номенклатури!R:T,3,0))</f>
        <v/>
      </c>
      <c r="F3731" s="159" t="str">
        <f>IF(G3731="","",IF(ISERROR(VLOOKUP(G3731,номенклатури!V:V,1,0)),E3731*H3731,E3731*I3731))</f>
        <v/>
      </c>
      <c r="G3731" s="14"/>
      <c r="H3731" s="15"/>
      <c r="I3731" s="15"/>
      <c r="J3731" s="15"/>
      <c r="K3731" s="15"/>
      <c r="L3731" s="217"/>
      <c r="M3731" s="22"/>
      <c r="N3731" s="119" t="str">
        <f>IF(G3731="","",VLOOKUP(G3731,номенклатури!R:U,4,0))</f>
        <v/>
      </c>
      <c r="O3731" s="119" t="str">
        <f>IF(M3731="","",VLOOKUP(M3731,'14'!D:D,1,0))</f>
        <v/>
      </c>
    </row>
    <row r="3732" spans="1:15" ht="12.75" customHeight="1" x14ac:dyDescent="0.2">
      <c r="A3732" s="36" t="str">
        <f>'0'!$A$4</f>
        <v>………………..</v>
      </c>
      <c r="B3732" s="37">
        <f>'0'!$A$2</f>
        <v>46112</v>
      </c>
      <c r="C3732" s="37" t="s">
        <v>1243</v>
      </c>
      <c r="D3732" s="119" t="str">
        <f>IF(G3732="","",VLOOKUP(G3732,номенклатури!R:T,2,0))</f>
        <v/>
      </c>
      <c r="E3732" s="365" t="str">
        <f>IF(G3732="","",VLOOKUP(G3732,номенклатури!R:T,3,0))</f>
        <v/>
      </c>
      <c r="F3732" s="159" t="str">
        <f>IF(G3732="","",IF(ISERROR(VLOOKUP(G3732,номенклатури!V:V,1,0)),E3732*H3732,E3732*I3732))</f>
        <v/>
      </c>
      <c r="G3732" s="14"/>
      <c r="H3732" s="15"/>
      <c r="I3732" s="15"/>
      <c r="J3732" s="15"/>
      <c r="K3732" s="15"/>
      <c r="L3732" s="217"/>
      <c r="M3732" s="22"/>
      <c r="N3732" s="119" t="str">
        <f>IF(G3732="","",VLOOKUP(G3732,номенклатури!R:U,4,0))</f>
        <v/>
      </c>
      <c r="O3732" s="119" t="str">
        <f>IF(M3732="","",VLOOKUP(M3732,'14'!D:D,1,0))</f>
        <v/>
      </c>
    </row>
    <row r="3733" spans="1:15" ht="12.75" customHeight="1" x14ac:dyDescent="0.2">
      <c r="A3733" s="36" t="str">
        <f>'0'!$A$4</f>
        <v>………………..</v>
      </c>
      <c r="B3733" s="37">
        <f>'0'!$A$2</f>
        <v>46112</v>
      </c>
      <c r="C3733" s="37" t="s">
        <v>1243</v>
      </c>
      <c r="D3733" s="119" t="str">
        <f>IF(G3733="","",VLOOKUP(G3733,номенклатури!R:T,2,0))</f>
        <v/>
      </c>
      <c r="E3733" s="365" t="str">
        <f>IF(G3733="","",VLOOKUP(G3733,номенклатури!R:T,3,0))</f>
        <v/>
      </c>
      <c r="F3733" s="159" t="str">
        <f>IF(G3733="","",IF(ISERROR(VLOOKUP(G3733,номенклатури!V:V,1,0)),E3733*H3733,E3733*I3733))</f>
        <v/>
      </c>
      <c r="G3733" s="14"/>
      <c r="H3733" s="15"/>
      <c r="I3733" s="15"/>
      <c r="J3733" s="15"/>
      <c r="K3733" s="15"/>
      <c r="L3733" s="217"/>
      <c r="M3733" s="22"/>
      <c r="N3733" s="119" t="str">
        <f>IF(G3733="","",VLOOKUP(G3733,номенклатури!R:U,4,0))</f>
        <v/>
      </c>
      <c r="O3733" s="119" t="str">
        <f>IF(M3733="","",VLOOKUP(M3733,'14'!D:D,1,0))</f>
        <v/>
      </c>
    </row>
    <row r="3734" spans="1:15" ht="12.75" customHeight="1" x14ac:dyDescent="0.2">
      <c r="A3734" s="36" t="str">
        <f>'0'!$A$4</f>
        <v>………………..</v>
      </c>
      <c r="B3734" s="37">
        <f>'0'!$A$2</f>
        <v>46112</v>
      </c>
      <c r="C3734" s="37" t="s">
        <v>1243</v>
      </c>
      <c r="D3734" s="119" t="str">
        <f>IF(G3734="","",VLOOKUP(G3734,номенклатури!R:T,2,0))</f>
        <v/>
      </c>
      <c r="E3734" s="365" t="str">
        <f>IF(G3734="","",VLOOKUP(G3734,номенклатури!R:T,3,0))</f>
        <v/>
      </c>
      <c r="F3734" s="159" t="str">
        <f>IF(G3734="","",IF(ISERROR(VLOOKUP(G3734,номенклатури!V:V,1,0)),E3734*H3734,E3734*I3734))</f>
        <v/>
      </c>
      <c r="G3734" s="14"/>
      <c r="H3734" s="15"/>
      <c r="I3734" s="15"/>
      <c r="J3734" s="15"/>
      <c r="K3734" s="15"/>
      <c r="L3734" s="217"/>
      <c r="M3734" s="22"/>
      <c r="N3734" s="119" t="str">
        <f>IF(G3734="","",VLOOKUP(G3734,номенклатури!R:U,4,0))</f>
        <v/>
      </c>
      <c r="O3734" s="119" t="str">
        <f>IF(M3734="","",VLOOKUP(M3734,'14'!D:D,1,0))</f>
        <v/>
      </c>
    </row>
    <row r="3735" spans="1:15" ht="12.75" customHeight="1" x14ac:dyDescent="0.2">
      <c r="A3735" s="36" t="str">
        <f>'0'!$A$4</f>
        <v>………………..</v>
      </c>
      <c r="B3735" s="37">
        <f>'0'!$A$2</f>
        <v>46112</v>
      </c>
      <c r="C3735" s="37" t="s">
        <v>1243</v>
      </c>
      <c r="D3735" s="119" t="str">
        <f>IF(G3735="","",VLOOKUP(G3735,номенклатури!R:T,2,0))</f>
        <v/>
      </c>
      <c r="E3735" s="365" t="str">
        <f>IF(G3735="","",VLOOKUP(G3735,номенклатури!R:T,3,0))</f>
        <v/>
      </c>
      <c r="F3735" s="159" t="str">
        <f>IF(G3735="","",IF(ISERROR(VLOOKUP(G3735,номенклатури!V:V,1,0)),E3735*H3735,E3735*I3735))</f>
        <v/>
      </c>
      <c r="G3735" s="14"/>
      <c r="H3735" s="15"/>
      <c r="I3735" s="15"/>
      <c r="J3735" s="15"/>
      <c r="K3735" s="15"/>
      <c r="L3735" s="217"/>
      <c r="M3735" s="22"/>
      <c r="N3735" s="119" t="str">
        <f>IF(G3735="","",VLOOKUP(G3735,номенклатури!R:U,4,0))</f>
        <v/>
      </c>
      <c r="O3735" s="119" t="str">
        <f>IF(M3735="","",VLOOKUP(M3735,'14'!D:D,1,0))</f>
        <v/>
      </c>
    </row>
    <row r="3736" spans="1:15" ht="12.75" customHeight="1" x14ac:dyDescent="0.2">
      <c r="A3736" s="36" t="str">
        <f>'0'!$A$4</f>
        <v>………………..</v>
      </c>
      <c r="B3736" s="37">
        <f>'0'!$A$2</f>
        <v>46112</v>
      </c>
      <c r="C3736" s="37" t="s">
        <v>1243</v>
      </c>
      <c r="D3736" s="119" t="str">
        <f>IF(G3736="","",VLOOKUP(G3736,номенклатури!R:T,2,0))</f>
        <v/>
      </c>
      <c r="E3736" s="365" t="str">
        <f>IF(G3736="","",VLOOKUP(G3736,номенклатури!R:T,3,0))</f>
        <v/>
      </c>
      <c r="F3736" s="159" t="str">
        <f>IF(G3736="","",IF(ISERROR(VLOOKUP(G3736,номенклатури!V:V,1,0)),E3736*H3736,E3736*I3736))</f>
        <v/>
      </c>
      <c r="G3736" s="14"/>
      <c r="H3736" s="15"/>
      <c r="I3736" s="15"/>
      <c r="J3736" s="15"/>
      <c r="K3736" s="15"/>
      <c r="L3736" s="217"/>
      <c r="M3736" s="22"/>
      <c r="N3736" s="119" t="str">
        <f>IF(G3736="","",VLOOKUP(G3736,номенклатури!R:U,4,0))</f>
        <v/>
      </c>
      <c r="O3736" s="119" t="str">
        <f>IF(M3736="","",VLOOKUP(M3736,'14'!D:D,1,0))</f>
        <v/>
      </c>
    </row>
    <row r="3737" spans="1:15" ht="12.75" customHeight="1" x14ac:dyDescent="0.2">
      <c r="A3737" s="36" t="str">
        <f>'0'!$A$4</f>
        <v>………………..</v>
      </c>
      <c r="B3737" s="37">
        <f>'0'!$A$2</f>
        <v>46112</v>
      </c>
      <c r="C3737" s="37" t="s">
        <v>1243</v>
      </c>
      <c r="D3737" s="119" t="str">
        <f>IF(G3737="","",VLOOKUP(G3737,номенклатури!R:T,2,0))</f>
        <v/>
      </c>
      <c r="E3737" s="365" t="str">
        <f>IF(G3737="","",VLOOKUP(G3737,номенклатури!R:T,3,0))</f>
        <v/>
      </c>
      <c r="F3737" s="159" t="str">
        <f>IF(G3737="","",IF(ISERROR(VLOOKUP(G3737,номенклатури!V:V,1,0)),E3737*H3737,E3737*I3737))</f>
        <v/>
      </c>
      <c r="G3737" s="14"/>
      <c r="H3737" s="15"/>
      <c r="I3737" s="15"/>
      <c r="J3737" s="15"/>
      <c r="K3737" s="15"/>
      <c r="L3737" s="217"/>
      <c r="M3737" s="22"/>
      <c r="N3737" s="119" t="str">
        <f>IF(G3737="","",VLOOKUP(G3737,номенклатури!R:U,4,0))</f>
        <v/>
      </c>
      <c r="O3737" s="119" t="str">
        <f>IF(M3737="","",VLOOKUP(M3737,'14'!D:D,1,0))</f>
        <v/>
      </c>
    </row>
    <row r="3738" spans="1:15" ht="12.75" customHeight="1" x14ac:dyDescent="0.2">
      <c r="A3738" s="36" t="str">
        <f>'0'!$A$4</f>
        <v>………………..</v>
      </c>
      <c r="B3738" s="37">
        <f>'0'!$A$2</f>
        <v>46112</v>
      </c>
      <c r="C3738" s="37" t="s">
        <v>1243</v>
      </c>
      <c r="D3738" s="119" t="str">
        <f>IF(G3738="","",VLOOKUP(G3738,номенклатури!R:T,2,0))</f>
        <v/>
      </c>
      <c r="E3738" s="365" t="str">
        <f>IF(G3738="","",VLOOKUP(G3738,номенклатури!R:T,3,0))</f>
        <v/>
      </c>
      <c r="F3738" s="159" t="str">
        <f>IF(G3738="","",IF(ISERROR(VLOOKUP(G3738,номенклатури!V:V,1,0)),E3738*H3738,E3738*I3738))</f>
        <v/>
      </c>
      <c r="G3738" s="14"/>
      <c r="H3738" s="15"/>
      <c r="I3738" s="15"/>
      <c r="J3738" s="15"/>
      <c r="K3738" s="15"/>
      <c r="L3738" s="217"/>
      <c r="M3738" s="22"/>
      <c r="N3738" s="119" t="str">
        <f>IF(G3738="","",VLOOKUP(G3738,номенклатури!R:U,4,0))</f>
        <v/>
      </c>
      <c r="O3738" s="119" t="str">
        <f>IF(M3738="","",VLOOKUP(M3738,'14'!D:D,1,0))</f>
        <v/>
      </c>
    </row>
    <row r="3739" spans="1:15" ht="12.75" customHeight="1" x14ac:dyDescent="0.2">
      <c r="A3739" s="36" t="str">
        <f>'0'!$A$4</f>
        <v>………………..</v>
      </c>
      <c r="B3739" s="37">
        <f>'0'!$A$2</f>
        <v>46112</v>
      </c>
      <c r="C3739" s="37" t="s">
        <v>1243</v>
      </c>
      <c r="D3739" s="119" t="str">
        <f>IF(G3739="","",VLOOKUP(G3739,номенклатури!R:T,2,0))</f>
        <v/>
      </c>
      <c r="E3739" s="365" t="str">
        <f>IF(G3739="","",VLOOKUP(G3739,номенклатури!R:T,3,0))</f>
        <v/>
      </c>
      <c r="F3739" s="159" t="str">
        <f>IF(G3739="","",IF(ISERROR(VLOOKUP(G3739,номенклатури!V:V,1,0)),E3739*H3739,E3739*I3739))</f>
        <v/>
      </c>
      <c r="G3739" s="14"/>
      <c r="H3739" s="15"/>
      <c r="I3739" s="15"/>
      <c r="J3739" s="15"/>
      <c r="K3739" s="15"/>
      <c r="L3739" s="217"/>
      <c r="M3739" s="22"/>
      <c r="N3739" s="119" t="str">
        <f>IF(G3739="","",VLOOKUP(G3739,номенклатури!R:U,4,0))</f>
        <v/>
      </c>
      <c r="O3739" s="119" t="str">
        <f>IF(M3739="","",VLOOKUP(M3739,'14'!D:D,1,0))</f>
        <v/>
      </c>
    </row>
    <row r="3740" spans="1:15" ht="12.75" customHeight="1" x14ac:dyDescent="0.2">
      <c r="A3740" s="36" t="str">
        <f>'0'!$A$4</f>
        <v>………………..</v>
      </c>
      <c r="B3740" s="37">
        <f>'0'!$A$2</f>
        <v>46112</v>
      </c>
      <c r="C3740" s="37" t="s">
        <v>1243</v>
      </c>
      <c r="D3740" s="119" t="str">
        <f>IF(G3740="","",VLOOKUP(G3740,номенклатури!R:T,2,0))</f>
        <v/>
      </c>
      <c r="E3740" s="365" t="str">
        <f>IF(G3740="","",VLOOKUP(G3740,номенклатури!R:T,3,0))</f>
        <v/>
      </c>
      <c r="F3740" s="159" t="str">
        <f>IF(G3740="","",IF(ISERROR(VLOOKUP(G3740,номенклатури!V:V,1,0)),E3740*H3740,E3740*I3740))</f>
        <v/>
      </c>
      <c r="G3740" s="14"/>
      <c r="H3740" s="15"/>
      <c r="I3740" s="15"/>
      <c r="J3740" s="15"/>
      <c r="K3740" s="15"/>
      <c r="L3740" s="217"/>
      <c r="M3740" s="22"/>
      <c r="N3740" s="119" t="str">
        <f>IF(G3740="","",VLOOKUP(G3740,номенклатури!R:U,4,0))</f>
        <v/>
      </c>
      <c r="O3740" s="119" t="str">
        <f>IF(M3740="","",VLOOKUP(M3740,'14'!D:D,1,0))</f>
        <v/>
      </c>
    </row>
    <row r="3741" spans="1:15" ht="12.75" customHeight="1" x14ac:dyDescent="0.2">
      <c r="A3741" s="36" t="str">
        <f>'0'!$A$4</f>
        <v>………………..</v>
      </c>
      <c r="B3741" s="37">
        <f>'0'!$A$2</f>
        <v>46112</v>
      </c>
      <c r="C3741" s="37" t="s">
        <v>1243</v>
      </c>
      <c r="D3741" s="119" t="str">
        <f>IF(G3741="","",VLOOKUP(G3741,номенклатури!R:T,2,0))</f>
        <v/>
      </c>
      <c r="E3741" s="365" t="str">
        <f>IF(G3741="","",VLOOKUP(G3741,номенклатури!R:T,3,0))</f>
        <v/>
      </c>
      <c r="F3741" s="159" t="str">
        <f>IF(G3741="","",IF(ISERROR(VLOOKUP(G3741,номенклатури!V:V,1,0)),E3741*H3741,E3741*I3741))</f>
        <v/>
      </c>
      <c r="G3741" s="14"/>
      <c r="H3741" s="15"/>
      <c r="I3741" s="15"/>
      <c r="J3741" s="15"/>
      <c r="K3741" s="15"/>
      <c r="L3741" s="217"/>
      <c r="M3741" s="22"/>
      <c r="N3741" s="119" t="str">
        <f>IF(G3741="","",VLOOKUP(G3741,номенклатури!R:U,4,0))</f>
        <v/>
      </c>
      <c r="O3741" s="119" t="str">
        <f>IF(M3741="","",VLOOKUP(M3741,'14'!D:D,1,0))</f>
        <v/>
      </c>
    </row>
    <row r="3742" spans="1:15" ht="12.75" customHeight="1" x14ac:dyDescent="0.2">
      <c r="A3742" s="36" t="str">
        <f>'0'!$A$4</f>
        <v>………………..</v>
      </c>
      <c r="B3742" s="37">
        <f>'0'!$A$2</f>
        <v>46112</v>
      </c>
      <c r="C3742" s="37" t="s">
        <v>1243</v>
      </c>
      <c r="D3742" s="119" t="str">
        <f>IF(G3742="","",VLOOKUP(G3742,номенклатури!R:T,2,0))</f>
        <v/>
      </c>
      <c r="E3742" s="365" t="str">
        <f>IF(G3742="","",VLOOKUP(G3742,номенклатури!R:T,3,0))</f>
        <v/>
      </c>
      <c r="F3742" s="159" t="str">
        <f>IF(G3742="","",IF(ISERROR(VLOOKUP(G3742,номенклатури!V:V,1,0)),E3742*H3742,E3742*I3742))</f>
        <v/>
      </c>
      <c r="G3742" s="14"/>
      <c r="H3742" s="15"/>
      <c r="I3742" s="15"/>
      <c r="J3742" s="15"/>
      <c r="K3742" s="15"/>
      <c r="L3742" s="217"/>
      <c r="M3742" s="22"/>
      <c r="N3742" s="119" t="str">
        <f>IF(G3742="","",VLOOKUP(G3742,номенклатури!R:U,4,0))</f>
        <v/>
      </c>
      <c r="O3742" s="119" t="str">
        <f>IF(M3742="","",VLOOKUP(M3742,'14'!D:D,1,0))</f>
        <v/>
      </c>
    </row>
    <row r="3743" spans="1:15" ht="12.75" customHeight="1" x14ac:dyDescent="0.2">
      <c r="A3743" s="36" t="str">
        <f>'0'!$A$4</f>
        <v>………………..</v>
      </c>
      <c r="B3743" s="37">
        <f>'0'!$A$2</f>
        <v>46112</v>
      </c>
      <c r="C3743" s="37" t="s">
        <v>1243</v>
      </c>
      <c r="D3743" s="119" t="str">
        <f>IF(G3743="","",VLOOKUP(G3743,номенклатури!R:T,2,0))</f>
        <v/>
      </c>
      <c r="E3743" s="365" t="str">
        <f>IF(G3743="","",VLOOKUP(G3743,номенклатури!R:T,3,0))</f>
        <v/>
      </c>
      <c r="F3743" s="159" t="str">
        <f>IF(G3743="","",IF(ISERROR(VLOOKUP(G3743,номенклатури!V:V,1,0)),E3743*H3743,E3743*I3743))</f>
        <v/>
      </c>
      <c r="G3743" s="14"/>
      <c r="H3743" s="15"/>
      <c r="I3743" s="15"/>
      <c r="J3743" s="15"/>
      <c r="K3743" s="15"/>
      <c r="L3743" s="217"/>
      <c r="M3743" s="22"/>
      <c r="N3743" s="119" t="str">
        <f>IF(G3743="","",VLOOKUP(G3743,номенклатури!R:U,4,0))</f>
        <v/>
      </c>
      <c r="O3743" s="119" t="str">
        <f>IF(M3743="","",VLOOKUP(M3743,'14'!D:D,1,0))</f>
        <v/>
      </c>
    </row>
    <row r="3744" spans="1:15" ht="12.75" customHeight="1" x14ac:dyDescent="0.2">
      <c r="A3744" s="36" t="str">
        <f>'0'!$A$4</f>
        <v>………………..</v>
      </c>
      <c r="B3744" s="37">
        <f>'0'!$A$2</f>
        <v>46112</v>
      </c>
      <c r="C3744" s="37" t="s">
        <v>1243</v>
      </c>
      <c r="D3744" s="119" t="str">
        <f>IF(G3744="","",VLOOKUP(G3744,номенклатури!R:T,2,0))</f>
        <v/>
      </c>
      <c r="E3744" s="365" t="str">
        <f>IF(G3744="","",VLOOKUP(G3744,номенклатури!R:T,3,0))</f>
        <v/>
      </c>
      <c r="F3744" s="159" t="str">
        <f>IF(G3744="","",IF(ISERROR(VLOOKUP(G3744,номенклатури!V:V,1,0)),E3744*H3744,E3744*I3744))</f>
        <v/>
      </c>
      <c r="G3744" s="14"/>
      <c r="H3744" s="15"/>
      <c r="I3744" s="15"/>
      <c r="J3744" s="15"/>
      <c r="K3744" s="15"/>
      <c r="L3744" s="217"/>
      <c r="M3744" s="22"/>
      <c r="N3744" s="119" t="str">
        <f>IF(G3744="","",VLOOKUP(G3744,номенклатури!R:U,4,0))</f>
        <v/>
      </c>
      <c r="O3744" s="119" t="str">
        <f>IF(M3744="","",VLOOKUP(M3744,'14'!D:D,1,0))</f>
        <v/>
      </c>
    </row>
    <row r="3745" spans="1:15" ht="12.75" customHeight="1" x14ac:dyDescent="0.2">
      <c r="A3745" s="36" t="str">
        <f>'0'!$A$4</f>
        <v>………………..</v>
      </c>
      <c r="B3745" s="37">
        <f>'0'!$A$2</f>
        <v>46112</v>
      </c>
      <c r="C3745" s="37" t="s">
        <v>1243</v>
      </c>
      <c r="D3745" s="119" t="str">
        <f>IF(G3745="","",VLOOKUP(G3745,номенклатури!R:T,2,0))</f>
        <v/>
      </c>
      <c r="E3745" s="365" t="str">
        <f>IF(G3745="","",VLOOKUP(G3745,номенклатури!R:T,3,0))</f>
        <v/>
      </c>
      <c r="F3745" s="159" t="str">
        <f>IF(G3745="","",IF(ISERROR(VLOOKUP(G3745,номенклатури!V:V,1,0)),E3745*H3745,E3745*I3745))</f>
        <v/>
      </c>
      <c r="G3745" s="14"/>
      <c r="H3745" s="15"/>
      <c r="I3745" s="15"/>
      <c r="J3745" s="15"/>
      <c r="K3745" s="15"/>
      <c r="L3745" s="217"/>
      <c r="M3745" s="22"/>
      <c r="N3745" s="119" t="str">
        <f>IF(G3745="","",VLOOKUP(G3745,номенклатури!R:U,4,0))</f>
        <v/>
      </c>
      <c r="O3745" s="119" t="str">
        <f>IF(M3745="","",VLOOKUP(M3745,'14'!D:D,1,0))</f>
        <v/>
      </c>
    </row>
    <row r="3746" spans="1:15" ht="12.75" customHeight="1" x14ac:dyDescent="0.2">
      <c r="A3746" s="36" t="str">
        <f>'0'!$A$4</f>
        <v>………………..</v>
      </c>
      <c r="B3746" s="37">
        <f>'0'!$A$2</f>
        <v>46112</v>
      </c>
      <c r="C3746" s="37" t="s">
        <v>1243</v>
      </c>
      <c r="D3746" s="119" t="str">
        <f>IF(G3746="","",VLOOKUP(G3746,номенклатури!R:T,2,0))</f>
        <v/>
      </c>
      <c r="E3746" s="365" t="str">
        <f>IF(G3746="","",VLOOKUP(G3746,номенклатури!R:T,3,0))</f>
        <v/>
      </c>
      <c r="F3746" s="159" t="str">
        <f>IF(G3746="","",IF(ISERROR(VLOOKUP(G3746,номенклатури!V:V,1,0)),E3746*H3746,E3746*I3746))</f>
        <v/>
      </c>
      <c r="G3746" s="14"/>
      <c r="H3746" s="15"/>
      <c r="I3746" s="15"/>
      <c r="J3746" s="15"/>
      <c r="K3746" s="15"/>
      <c r="L3746" s="217"/>
      <c r="M3746" s="22"/>
      <c r="N3746" s="119" t="str">
        <f>IF(G3746="","",VLOOKUP(G3746,номенклатури!R:U,4,0))</f>
        <v/>
      </c>
      <c r="O3746" s="119" t="str">
        <f>IF(M3746="","",VLOOKUP(M3746,'14'!D:D,1,0))</f>
        <v/>
      </c>
    </row>
    <row r="3747" spans="1:15" ht="12.75" customHeight="1" x14ac:dyDescent="0.2">
      <c r="A3747" s="36" t="str">
        <f>'0'!$A$4</f>
        <v>………………..</v>
      </c>
      <c r="B3747" s="37">
        <f>'0'!$A$2</f>
        <v>46112</v>
      </c>
      <c r="C3747" s="37" t="s">
        <v>1243</v>
      </c>
      <c r="D3747" s="119" t="str">
        <f>IF(G3747="","",VLOOKUP(G3747,номенклатури!R:T,2,0))</f>
        <v/>
      </c>
      <c r="E3747" s="365" t="str">
        <f>IF(G3747="","",VLOOKUP(G3747,номенклатури!R:T,3,0))</f>
        <v/>
      </c>
      <c r="F3747" s="159" t="str">
        <f>IF(G3747="","",IF(ISERROR(VLOOKUP(G3747,номенклатури!V:V,1,0)),E3747*H3747,E3747*I3747))</f>
        <v/>
      </c>
      <c r="G3747" s="14"/>
      <c r="H3747" s="15"/>
      <c r="I3747" s="15"/>
      <c r="J3747" s="15"/>
      <c r="K3747" s="15"/>
      <c r="L3747" s="217"/>
      <c r="M3747" s="22"/>
      <c r="N3747" s="119" t="str">
        <f>IF(G3747="","",VLOOKUP(G3747,номенклатури!R:U,4,0))</f>
        <v/>
      </c>
      <c r="O3747" s="119" t="str">
        <f>IF(M3747="","",VLOOKUP(M3747,'14'!D:D,1,0))</f>
        <v/>
      </c>
    </row>
    <row r="3748" spans="1:15" ht="12.75" customHeight="1" x14ac:dyDescent="0.2">
      <c r="A3748" s="36" t="str">
        <f>'0'!$A$4</f>
        <v>………………..</v>
      </c>
      <c r="B3748" s="37">
        <f>'0'!$A$2</f>
        <v>46112</v>
      </c>
      <c r="C3748" s="37" t="s">
        <v>1243</v>
      </c>
      <c r="D3748" s="119" t="str">
        <f>IF(G3748="","",VLOOKUP(G3748,номенклатури!R:T,2,0))</f>
        <v/>
      </c>
      <c r="E3748" s="365" t="str">
        <f>IF(G3748="","",VLOOKUP(G3748,номенклатури!R:T,3,0))</f>
        <v/>
      </c>
      <c r="F3748" s="159" t="str">
        <f>IF(G3748="","",IF(ISERROR(VLOOKUP(G3748,номенклатури!V:V,1,0)),E3748*H3748,E3748*I3748))</f>
        <v/>
      </c>
      <c r="G3748" s="14"/>
      <c r="H3748" s="15"/>
      <c r="I3748" s="15"/>
      <c r="J3748" s="15"/>
      <c r="K3748" s="15"/>
      <c r="L3748" s="217"/>
      <c r="M3748" s="22"/>
      <c r="N3748" s="119" t="str">
        <f>IF(G3748="","",VLOOKUP(G3748,номенклатури!R:U,4,0))</f>
        <v/>
      </c>
      <c r="O3748" s="119" t="str">
        <f>IF(M3748="","",VLOOKUP(M3748,'14'!D:D,1,0))</f>
        <v/>
      </c>
    </row>
    <row r="3749" spans="1:15" ht="12.75" customHeight="1" x14ac:dyDescent="0.2">
      <c r="A3749" s="36" t="str">
        <f>'0'!$A$4</f>
        <v>………………..</v>
      </c>
      <c r="B3749" s="37">
        <f>'0'!$A$2</f>
        <v>46112</v>
      </c>
      <c r="C3749" s="37" t="s">
        <v>1243</v>
      </c>
      <c r="D3749" s="119" t="str">
        <f>IF(G3749="","",VLOOKUP(G3749,номенклатури!R:T,2,0))</f>
        <v/>
      </c>
      <c r="E3749" s="365" t="str">
        <f>IF(G3749="","",VLOOKUP(G3749,номенклатури!R:T,3,0))</f>
        <v/>
      </c>
      <c r="F3749" s="159" t="str">
        <f>IF(G3749="","",IF(ISERROR(VLOOKUP(G3749,номенклатури!V:V,1,0)),E3749*H3749,E3749*I3749))</f>
        <v/>
      </c>
      <c r="G3749" s="14"/>
      <c r="H3749" s="15"/>
      <c r="I3749" s="15"/>
      <c r="J3749" s="15"/>
      <c r="K3749" s="15"/>
      <c r="L3749" s="217"/>
      <c r="M3749" s="22"/>
      <c r="N3749" s="119" t="str">
        <f>IF(G3749="","",VLOOKUP(G3749,номенклатури!R:U,4,0))</f>
        <v/>
      </c>
      <c r="O3749" s="119" t="str">
        <f>IF(M3749="","",VLOOKUP(M3749,'14'!D:D,1,0))</f>
        <v/>
      </c>
    </row>
    <row r="3750" spans="1:15" ht="12.75" customHeight="1" x14ac:dyDescent="0.2">
      <c r="A3750" s="36" t="str">
        <f>'0'!$A$4</f>
        <v>………………..</v>
      </c>
      <c r="B3750" s="37">
        <f>'0'!$A$2</f>
        <v>46112</v>
      </c>
      <c r="C3750" s="37" t="s">
        <v>1243</v>
      </c>
      <c r="D3750" s="119" t="str">
        <f>IF(G3750="","",VLOOKUP(G3750,номенклатури!R:T,2,0))</f>
        <v/>
      </c>
      <c r="E3750" s="365" t="str">
        <f>IF(G3750="","",VLOOKUP(G3750,номенклатури!R:T,3,0))</f>
        <v/>
      </c>
      <c r="F3750" s="159" t="str">
        <f>IF(G3750="","",IF(ISERROR(VLOOKUP(G3750,номенклатури!V:V,1,0)),E3750*H3750,E3750*I3750))</f>
        <v/>
      </c>
      <c r="G3750" s="14"/>
      <c r="H3750" s="15"/>
      <c r="I3750" s="15"/>
      <c r="J3750" s="15"/>
      <c r="K3750" s="15"/>
      <c r="L3750" s="217"/>
      <c r="M3750" s="22"/>
      <c r="N3750" s="119" t="str">
        <f>IF(G3750="","",VLOOKUP(G3750,номенклатури!R:U,4,0))</f>
        <v/>
      </c>
      <c r="O3750" s="119" t="str">
        <f>IF(M3750="","",VLOOKUP(M3750,'14'!D:D,1,0))</f>
        <v/>
      </c>
    </row>
    <row r="3751" spans="1:15" ht="12.75" customHeight="1" x14ac:dyDescent="0.2">
      <c r="A3751" s="36" t="str">
        <f>'0'!$A$4</f>
        <v>………………..</v>
      </c>
      <c r="B3751" s="37">
        <f>'0'!$A$2</f>
        <v>46112</v>
      </c>
      <c r="C3751" s="37" t="s">
        <v>1243</v>
      </c>
      <c r="D3751" s="119" t="str">
        <f>IF(G3751="","",VLOOKUP(G3751,номенклатури!R:T,2,0))</f>
        <v/>
      </c>
      <c r="E3751" s="365" t="str">
        <f>IF(G3751="","",VLOOKUP(G3751,номенклатури!R:T,3,0))</f>
        <v/>
      </c>
      <c r="F3751" s="159" t="str">
        <f>IF(G3751="","",IF(ISERROR(VLOOKUP(G3751,номенклатури!V:V,1,0)),E3751*H3751,E3751*I3751))</f>
        <v/>
      </c>
      <c r="G3751" s="14"/>
      <c r="H3751" s="15"/>
      <c r="I3751" s="15"/>
      <c r="J3751" s="15"/>
      <c r="K3751" s="15"/>
      <c r="L3751" s="217"/>
      <c r="M3751" s="22"/>
      <c r="N3751" s="119" t="str">
        <f>IF(G3751="","",VLOOKUP(G3751,номенклатури!R:U,4,0))</f>
        <v/>
      </c>
      <c r="O3751" s="119" t="str">
        <f>IF(M3751="","",VLOOKUP(M3751,'14'!D:D,1,0))</f>
        <v/>
      </c>
    </row>
    <row r="3752" spans="1:15" ht="12.75" customHeight="1" x14ac:dyDescent="0.2">
      <c r="A3752" s="36" t="str">
        <f>'0'!$A$4</f>
        <v>………………..</v>
      </c>
      <c r="B3752" s="37">
        <f>'0'!$A$2</f>
        <v>46112</v>
      </c>
      <c r="C3752" s="37" t="s">
        <v>1243</v>
      </c>
      <c r="D3752" s="119" t="str">
        <f>IF(G3752="","",VLOOKUP(G3752,номенклатури!R:T,2,0))</f>
        <v/>
      </c>
      <c r="E3752" s="365" t="str">
        <f>IF(G3752="","",VLOOKUP(G3752,номенклатури!R:T,3,0))</f>
        <v/>
      </c>
      <c r="F3752" s="159" t="str">
        <f>IF(G3752="","",IF(ISERROR(VLOOKUP(G3752,номенклатури!V:V,1,0)),E3752*H3752,E3752*I3752))</f>
        <v/>
      </c>
      <c r="G3752" s="14"/>
      <c r="H3752" s="15"/>
      <c r="I3752" s="15"/>
      <c r="J3752" s="15"/>
      <c r="K3752" s="15"/>
      <c r="L3752" s="217"/>
      <c r="M3752" s="22"/>
      <c r="N3752" s="119" t="str">
        <f>IF(G3752="","",VLOOKUP(G3752,номенклатури!R:U,4,0))</f>
        <v/>
      </c>
      <c r="O3752" s="119" t="str">
        <f>IF(M3752="","",VLOOKUP(M3752,'14'!D:D,1,0))</f>
        <v/>
      </c>
    </row>
    <row r="3753" spans="1:15" ht="12.75" customHeight="1" x14ac:dyDescent="0.2">
      <c r="A3753" s="36" t="str">
        <f>'0'!$A$4</f>
        <v>………………..</v>
      </c>
      <c r="B3753" s="37">
        <f>'0'!$A$2</f>
        <v>46112</v>
      </c>
      <c r="C3753" s="37" t="s">
        <v>1243</v>
      </c>
      <c r="D3753" s="119" t="str">
        <f>IF(G3753="","",VLOOKUP(G3753,номенклатури!R:T,2,0))</f>
        <v/>
      </c>
      <c r="E3753" s="365" t="str">
        <f>IF(G3753="","",VLOOKUP(G3753,номенклатури!R:T,3,0))</f>
        <v/>
      </c>
      <c r="F3753" s="159" t="str">
        <f>IF(G3753="","",IF(ISERROR(VLOOKUP(G3753,номенклатури!V:V,1,0)),E3753*H3753,E3753*I3753))</f>
        <v/>
      </c>
      <c r="G3753" s="14"/>
      <c r="H3753" s="15"/>
      <c r="I3753" s="15"/>
      <c r="J3753" s="15"/>
      <c r="K3753" s="15"/>
      <c r="L3753" s="217"/>
      <c r="M3753" s="22"/>
      <c r="N3753" s="119" t="str">
        <f>IF(G3753="","",VLOOKUP(G3753,номенклатури!R:U,4,0))</f>
        <v/>
      </c>
      <c r="O3753" s="119" t="str">
        <f>IF(M3753="","",VLOOKUP(M3753,'14'!D:D,1,0))</f>
        <v/>
      </c>
    </row>
    <row r="3754" spans="1:15" ht="12.75" customHeight="1" x14ac:dyDescent="0.2">
      <c r="A3754" s="36" t="str">
        <f>'0'!$A$4</f>
        <v>………………..</v>
      </c>
      <c r="B3754" s="37">
        <f>'0'!$A$2</f>
        <v>46112</v>
      </c>
      <c r="C3754" s="37" t="s">
        <v>1243</v>
      </c>
      <c r="D3754" s="119" t="str">
        <f>IF(G3754="","",VLOOKUP(G3754,номенклатури!R:T,2,0))</f>
        <v/>
      </c>
      <c r="E3754" s="365" t="str">
        <f>IF(G3754="","",VLOOKUP(G3754,номенклатури!R:T,3,0))</f>
        <v/>
      </c>
      <c r="F3754" s="159" t="str">
        <f>IF(G3754="","",IF(ISERROR(VLOOKUP(G3754,номенклатури!V:V,1,0)),E3754*H3754,E3754*I3754))</f>
        <v/>
      </c>
      <c r="G3754" s="14"/>
      <c r="H3754" s="15"/>
      <c r="I3754" s="15"/>
      <c r="J3754" s="15"/>
      <c r="K3754" s="15"/>
      <c r="L3754" s="217"/>
      <c r="M3754" s="22"/>
      <c r="N3754" s="119" t="str">
        <f>IF(G3754="","",VLOOKUP(G3754,номенклатури!R:U,4,0))</f>
        <v/>
      </c>
      <c r="O3754" s="119" t="str">
        <f>IF(M3754="","",VLOOKUP(M3754,'14'!D:D,1,0))</f>
        <v/>
      </c>
    </row>
    <row r="3755" spans="1:15" ht="12.75" customHeight="1" x14ac:dyDescent="0.2">
      <c r="A3755" s="36" t="str">
        <f>'0'!$A$4</f>
        <v>………………..</v>
      </c>
      <c r="B3755" s="37">
        <f>'0'!$A$2</f>
        <v>46112</v>
      </c>
      <c r="C3755" s="37" t="s">
        <v>1243</v>
      </c>
      <c r="D3755" s="119" t="str">
        <f>IF(G3755="","",VLOOKUP(G3755,номенклатури!R:T,2,0))</f>
        <v/>
      </c>
      <c r="E3755" s="365" t="str">
        <f>IF(G3755="","",VLOOKUP(G3755,номенклатури!R:T,3,0))</f>
        <v/>
      </c>
      <c r="F3755" s="159" t="str">
        <f>IF(G3755="","",IF(ISERROR(VLOOKUP(G3755,номенклатури!V:V,1,0)),E3755*H3755,E3755*I3755))</f>
        <v/>
      </c>
      <c r="G3755" s="14"/>
      <c r="H3755" s="15"/>
      <c r="I3755" s="15"/>
      <c r="J3755" s="15"/>
      <c r="K3755" s="15"/>
      <c r="L3755" s="217"/>
      <c r="M3755" s="22"/>
      <c r="N3755" s="119" t="str">
        <f>IF(G3755="","",VLOOKUP(G3755,номенклатури!R:U,4,0))</f>
        <v/>
      </c>
      <c r="O3755" s="119" t="str">
        <f>IF(M3755="","",VLOOKUP(M3755,'14'!D:D,1,0))</f>
        <v/>
      </c>
    </row>
    <row r="3756" spans="1:15" ht="12.75" customHeight="1" x14ac:dyDescent="0.2">
      <c r="A3756" s="36" t="str">
        <f>'0'!$A$4</f>
        <v>………………..</v>
      </c>
      <c r="B3756" s="37">
        <f>'0'!$A$2</f>
        <v>46112</v>
      </c>
      <c r="C3756" s="37" t="s">
        <v>1243</v>
      </c>
      <c r="D3756" s="119" t="str">
        <f>IF(G3756="","",VLOOKUP(G3756,номенклатури!R:T,2,0))</f>
        <v/>
      </c>
      <c r="E3756" s="365" t="str">
        <f>IF(G3756="","",VLOOKUP(G3756,номенклатури!R:T,3,0))</f>
        <v/>
      </c>
      <c r="F3756" s="159" t="str">
        <f>IF(G3756="","",IF(ISERROR(VLOOKUP(G3756,номенклатури!V:V,1,0)),E3756*H3756,E3756*I3756))</f>
        <v/>
      </c>
      <c r="G3756" s="14"/>
      <c r="H3756" s="15"/>
      <c r="I3756" s="15"/>
      <c r="J3756" s="15"/>
      <c r="K3756" s="15"/>
      <c r="L3756" s="217"/>
      <c r="M3756" s="22"/>
      <c r="N3756" s="119" t="str">
        <f>IF(G3756="","",VLOOKUP(G3756,номенклатури!R:U,4,0))</f>
        <v/>
      </c>
      <c r="O3756" s="119" t="str">
        <f>IF(M3756="","",VLOOKUP(M3756,'14'!D:D,1,0))</f>
        <v/>
      </c>
    </row>
    <row r="3757" spans="1:15" ht="12.75" customHeight="1" x14ac:dyDescent="0.2">
      <c r="A3757" s="36" t="str">
        <f>'0'!$A$4</f>
        <v>………………..</v>
      </c>
      <c r="B3757" s="37">
        <f>'0'!$A$2</f>
        <v>46112</v>
      </c>
      <c r="C3757" s="37" t="s">
        <v>1243</v>
      </c>
      <c r="D3757" s="119" t="str">
        <f>IF(G3757="","",VLOOKUP(G3757,номенклатури!R:T,2,0))</f>
        <v/>
      </c>
      <c r="E3757" s="365" t="str">
        <f>IF(G3757="","",VLOOKUP(G3757,номенклатури!R:T,3,0))</f>
        <v/>
      </c>
      <c r="F3757" s="159" t="str">
        <f>IF(G3757="","",IF(ISERROR(VLOOKUP(G3757,номенклатури!V:V,1,0)),E3757*H3757,E3757*I3757))</f>
        <v/>
      </c>
      <c r="G3757" s="14"/>
      <c r="H3757" s="15"/>
      <c r="I3757" s="15"/>
      <c r="J3757" s="15"/>
      <c r="K3757" s="15"/>
      <c r="L3757" s="217"/>
      <c r="M3757" s="22"/>
      <c r="N3757" s="119" t="str">
        <f>IF(G3757="","",VLOOKUP(G3757,номенклатури!R:U,4,0))</f>
        <v/>
      </c>
      <c r="O3757" s="119" t="str">
        <f>IF(M3757="","",VLOOKUP(M3757,'14'!D:D,1,0))</f>
        <v/>
      </c>
    </row>
    <row r="3758" spans="1:15" ht="12.75" customHeight="1" x14ac:dyDescent="0.2">
      <c r="A3758" s="36" t="str">
        <f>'0'!$A$4</f>
        <v>………………..</v>
      </c>
      <c r="B3758" s="37">
        <f>'0'!$A$2</f>
        <v>46112</v>
      </c>
      <c r="C3758" s="37" t="s">
        <v>1243</v>
      </c>
      <c r="D3758" s="119" t="str">
        <f>IF(G3758="","",VLOOKUP(G3758,номенклатури!R:T,2,0))</f>
        <v/>
      </c>
      <c r="E3758" s="365" t="str">
        <f>IF(G3758="","",VLOOKUP(G3758,номенклатури!R:T,3,0))</f>
        <v/>
      </c>
      <c r="F3758" s="159" t="str">
        <f>IF(G3758="","",IF(ISERROR(VLOOKUP(G3758,номенклатури!V:V,1,0)),E3758*H3758,E3758*I3758))</f>
        <v/>
      </c>
      <c r="G3758" s="14"/>
      <c r="H3758" s="15"/>
      <c r="I3758" s="15"/>
      <c r="J3758" s="15"/>
      <c r="K3758" s="15"/>
      <c r="L3758" s="217"/>
      <c r="M3758" s="22"/>
      <c r="N3758" s="119" t="str">
        <f>IF(G3758="","",VLOOKUP(G3758,номенклатури!R:U,4,0))</f>
        <v/>
      </c>
      <c r="O3758" s="119" t="str">
        <f>IF(M3758="","",VLOOKUP(M3758,'14'!D:D,1,0))</f>
        <v/>
      </c>
    </row>
    <row r="3759" spans="1:15" ht="12.75" customHeight="1" x14ac:dyDescent="0.2">
      <c r="A3759" s="36" t="str">
        <f>'0'!$A$4</f>
        <v>………………..</v>
      </c>
      <c r="B3759" s="37">
        <f>'0'!$A$2</f>
        <v>46112</v>
      </c>
      <c r="C3759" s="37" t="s">
        <v>1243</v>
      </c>
      <c r="D3759" s="119" t="str">
        <f>IF(G3759="","",VLOOKUP(G3759,номенклатури!R:T,2,0))</f>
        <v/>
      </c>
      <c r="E3759" s="365" t="str">
        <f>IF(G3759="","",VLOOKUP(G3759,номенклатури!R:T,3,0))</f>
        <v/>
      </c>
      <c r="F3759" s="159" t="str">
        <f>IF(G3759="","",IF(ISERROR(VLOOKUP(G3759,номенклатури!V:V,1,0)),E3759*H3759,E3759*I3759))</f>
        <v/>
      </c>
      <c r="G3759" s="14"/>
      <c r="H3759" s="15"/>
      <c r="I3759" s="15"/>
      <c r="J3759" s="15"/>
      <c r="K3759" s="15"/>
      <c r="L3759" s="217"/>
      <c r="M3759" s="22"/>
      <c r="N3759" s="119" t="str">
        <f>IF(G3759="","",VLOOKUP(G3759,номенклатури!R:U,4,0))</f>
        <v/>
      </c>
      <c r="O3759" s="119" t="str">
        <f>IF(M3759="","",VLOOKUP(M3759,'14'!D:D,1,0))</f>
        <v/>
      </c>
    </row>
    <row r="3760" spans="1:15" ht="12.75" customHeight="1" x14ac:dyDescent="0.2">
      <c r="A3760" s="36" t="str">
        <f>'0'!$A$4</f>
        <v>………………..</v>
      </c>
      <c r="B3760" s="37">
        <f>'0'!$A$2</f>
        <v>46112</v>
      </c>
      <c r="C3760" s="37" t="s">
        <v>1243</v>
      </c>
      <c r="D3760" s="119" t="str">
        <f>IF(G3760="","",VLOOKUP(G3760,номенклатури!R:T,2,0))</f>
        <v/>
      </c>
      <c r="E3760" s="365" t="str">
        <f>IF(G3760="","",VLOOKUP(G3760,номенклатури!R:T,3,0))</f>
        <v/>
      </c>
      <c r="F3760" s="159" t="str">
        <f>IF(G3760="","",IF(ISERROR(VLOOKUP(G3760,номенклатури!V:V,1,0)),E3760*H3760,E3760*I3760))</f>
        <v/>
      </c>
      <c r="G3760" s="14"/>
      <c r="H3760" s="15"/>
      <c r="I3760" s="15"/>
      <c r="J3760" s="15"/>
      <c r="K3760" s="15"/>
      <c r="L3760" s="217"/>
      <c r="M3760" s="22"/>
      <c r="N3760" s="119" t="str">
        <f>IF(G3760="","",VLOOKUP(G3760,номенклатури!R:U,4,0))</f>
        <v/>
      </c>
      <c r="O3760" s="119" t="str">
        <f>IF(M3760="","",VLOOKUP(M3760,'14'!D:D,1,0))</f>
        <v/>
      </c>
    </row>
    <row r="3761" spans="1:15" ht="12.75" customHeight="1" x14ac:dyDescent="0.2">
      <c r="A3761" s="36" t="str">
        <f>'0'!$A$4</f>
        <v>………………..</v>
      </c>
      <c r="B3761" s="37">
        <f>'0'!$A$2</f>
        <v>46112</v>
      </c>
      <c r="C3761" s="37" t="s">
        <v>1243</v>
      </c>
      <c r="D3761" s="119" t="str">
        <f>IF(G3761="","",VLOOKUP(G3761,номенклатури!R:T,2,0))</f>
        <v/>
      </c>
      <c r="E3761" s="365" t="str">
        <f>IF(G3761="","",VLOOKUP(G3761,номенклатури!R:T,3,0))</f>
        <v/>
      </c>
      <c r="F3761" s="159" t="str">
        <f>IF(G3761="","",IF(ISERROR(VLOOKUP(G3761,номенклатури!V:V,1,0)),E3761*H3761,E3761*I3761))</f>
        <v/>
      </c>
      <c r="G3761" s="14"/>
      <c r="H3761" s="15"/>
      <c r="I3761" s="15"/>
      <c r="J3761" s="15"/>
      <c r="K3761" s="15"/>
      <c r="L3761" s="217"/>
      <c r="M3761" s="22"/>
      <c r="N3761" s="119" t="str">
        <f>IF(G3761="","",VLOOKUP(G3761,номенклатури!R:U,4,0))</f>
        <v/>
      </c>
      <c r="O3761" s="119" t="str">
        <f>IF(M3761="","",VLOOKUP(M3761,'14'!D:D,1,0))</f>
        <v/>
      </c>
    </row>
    <row r="3762" spans="1:15" ht="12.75" customHeight="1" x14ac:dyDescent="0.2">
      <c r="A3762" s="36" t="str">
        <f>'0'!$A$4</f>
        <v>………………..</v>
      </c>
      <c r="B3762" s="37">
        <f>'0'!$A$2</f>
        <v>46112</v>
      </c>
      <c r="C3762" s="37" t="s">
        <v>1243</v>
      </c>
      <c r="D3762" s="119" t="str">
        <f>IF(G3762="","",VLOOKUP(G3762,номенклатури!R:T,2,0))</f>
        <v/>
      </c>
      <c r="E3762" s="365" t="str">
        <f>IF(G3762="","",VLOOKUP(G3762,номенклатури!R:T,3,0))</f>
        <v/>
      </c>
      <c r="F3762" s="159" t="str">
        <f>IF(G3762="","",IF(ISERROR(VLOOKUP(G3762,номенклатури!V:V,1,0)),E3762*H3762,E3762*I3762))</f>
        <v/>
      </c>
      <c r="G3762" s="14"/>
      <c r="H3762" s="15"/>
      <c r="I3762" s="15"/>
      <c r="J3762" s="15"/>
      <c r="K3762" s="15"/>
      <c r="L3762" s="217"/>
      <c r="M3762" s="22"/>
      <c r="N3762" s="119" t="str">
        <f>IF(G3762="","",VLOOKUP(G3762,номенклатури!R:U,4,0))</f>
        <v/>
      </c>
      <c r="O3762" s="119" t="str">
        <f>IF(M3762="","",VLOOKUP(M3762,'14'!D:D,1,0))</f>
        <v/>
      </c>
    </row>
    <row r="3763" spans="1:15" ht="12.75" customHeight="1" x14ac:dyDescent="0.2">
      <c r="A3763" s="36" t="str">
        <f>'0'!$A$4</f>
        <v>………………..</v>
      </c>
      <c r="B3763" s="37">
        <f>'0'!$A$2</f>
        <v>46112</v>
      </c>
      <c r="C3763" s="37" t="s">
        <v>1243</v>
      </c>
      <c r="D3763" s="119" t="str">
        <f>IF(G3763="","",VLOOKUP(G3763,номенклатури!R:T,2,0))</f>
        <v/>
      </c>
      <c r="E3763" s="365" t="str">
        <f>IF(G3763="","",VLOOKUP(G3763,номенклатури!R:T,3,0))</f>
        <v/>
      </c>
      <c r="F3763" s="159" t="str">
        <f>IF(G3763="","",IF(ISERROR(VLOOKUP(G3763,номенклатури!V:V,1,0)),E3763*H3763,E3763*I3763))</f>
        <v/>
      </c>
      <c r="G3763" s="14"/>
      <c r="H3763" s="15"/>
      <c r="I3763" s="15"/>
      <c r="J3763" s="15"/>
      <c r="K3763" s="15"/>
      <c r="L3763" s="217"/>
      <c r="M3763" s="22"/>
      <c r="N3763" s="119" t="str">
        <f>IF(G3763="","",VLOOKUP(G3763,номенклатури!R:U,4,0))</f>
        <v/>
      </c>
      <c r="O3763" s="119" t="str">
        <f>IF(M3763="","",VLOOKUP(M3763,'14'!D:D,1,0))</f>
        <v/>
      </c>
    </row>
    <row r="3764" spans="1:15" ht="12.75" customHeight="1" x14ac:dyDescent="0.2">
      <c r="A3764" s="36" t="str">
        <f>'0'!$A$4</f>
        <v>………………..</v>
      </c>
      <c r="B3764" s="37">
        <f>'0'!$A$2</f>
        <v>46112</v>
      </c>
      <c r="C3764" s="37" t="s">
        <v>1243</v>
      </c>
      <c r="D3764" s="119" t="str">
        <f>IF(G3764="","",VLOOKUP(G3764,номенклатури!R:T,2,0))</f>
        <v/>
      </c>
      <c r="E3764" s="365" t="str">
        <f>IF(G3764="","",VLOOKUP(G3764,номенклатури!R:T,3,0))</f>
        <v/>
      </c>
      <c r="F3764" s="159" t="str">
        <f>IF(G3764="","",IF(ISERROR(VLOOKUP(G3764,номенклатури!V:V,1,0)),E3764*H3764,E3764*I3764))</f>
        <v/>
      </c>
      <c r="G3764" s="14"/>
      <c r="H3764" s="15"/>
      <c r="I3764" s="15"/>
      <c r="J3764" s="15"/>
      <c r="K3764" s="15"/>
      <c r="L3764" s="217"/>
      <c r="M3764" s="22"/>
      <c r="N3764" s="119" t="str">
        <f>IF(G3764="","",VLOOKUP(G3764,номенклатури!R:U,4,0))</f>
        <v/>
      </c>
      <c r="O3764" s="119" t="str">
        <f>IF(M3764="","",VLOOKUP(M3764,'14'!D:D,1,0))</f>
        <v/>
      </c>
    </row>
    <row r="3765" spans="1:15" ht="12.75" customHeight="1" x14ac:dyDescent="0.2">
      <c r="A3765" s="36" t="str">
        <f>'0'!$A$4</f>
        <v>………………..</v>
      </c>
      <c r="B3765" s="37">
        <f>'0'!$A$2</f>
        <v>46112</v>
      </c>
      <c r="C3765" s="37" t="s">
        <v>1243</v>
      </c>
      <c r="D3765" s="119" t="str">
        <f>IF(G3765="","",VLOOKUP(G3765,номенклатури!R:T,2,0))</f>
        <v/>
      </c>
      <c r="E3765" s="365" t="str">
        <f>IF(G3765="","",VLOOKUP(G3765,номенклатури!R:T,3,0))</f>
        <v/>
      </c>
      <c r="F3765" s="159" t="str">
        <f>IF(G3765="","",IF(ISERROR(VLOOKUP(G3765,номенклатури!V:V,1,0)),E3765*H3765,E3765*I3765))</f>
        <v/>
      </c>
      <c r="G3765" s="14"/>
      <c r="H3765" s="15"/>
      <c r="I3765" s="15"/>
      <c r="J3765" s="15"/>
      <c r="K3765" s="15"/>
      <c r="L3765" s="217"/>
      <c r="M3765" s="22"/>
      <c r="N3765" s="119" t="str">
        <f>IF(G3765="","",VLOOKUP(G3765,номенклатури!R:U,4,0))</f>
        <v/>
      </c>
      <c r="O3765" s="119" t="str">
        <f>IF(M3765="","",VLOOKUP(M3765,'14'!D:D,1,0))</f>
        <v/>
      </c>
    </row>
    <row r="3766" spans="1:15" ht="12.75" customHeight="1" x14ac:dyDescent="0.2">
      <c r="A3766" s="36" t="str">
        <f>'0'!$A$4</f>
        <v>………………..</v>
      </c>
      <c r="B3766" s="37">
        <f>'0'!$A$2</f>
        <v>46112</v>
      </c>
      <c r="C3766" s="37" t="s">
        <v>1243</v>
      </c>
      <c r="D3766" s="119" t="str">
        <f>IF(G3766="","",VLOOKUP(G3766,номенклатури!R:T,2,0))</f>
        <v/>
      </c>
      <c r="E3766" s="365" t="str">
        <f>IF(G3766="","",VLOOKUP(G3766,номенклатури!R:T,3,0))</f>
        <v/>
      </c>
      <c r="F3766" s="159" t="str">
        <f>IF(G3766="","",IF(ISERROR(VLOOKUP(G3766,номенклатури!V:V,1,0)),E3766*H3766,E3766*I3766))</f>
        <v/>
      </c>
      <c r="G3766" s="14"/>
      <c r="H3766" s="15"/>
      <c r="I3766" s="15"/>
      <c r="J3766" s="15"/>
      <c r="K3766" s="15"/>
      <c r="L3766" s="217"/>
      <c r="M3766" s="22"/>
      <c r="N3766" s="119" t="str">
        <f>IF(G3766="","",VLOOKUP(G3766,номенклатури!R:U,4,0))</f>
        <v/>
      </c>
      <c r="O3766" s="119" t="str">
        <f>IF(M3766="","",VLOOKUP(M3766,'14'!D:D,1,0))</f>
        <v/>
      </c>
    </row>
    <row r="3767" spans="1:15" ht="12.75" customHeight="1" x14ac:dyDescent="0.2">
      <c r="A3767" s="36" t="str">
        <f>'0'!$A$4</f>
        <v>………………..</v>
      </c>
      <c r="B3767" s="37">
        <f>'0'!$A$2</f>
        <v>46112</v>
      </c>
      <c r="C3767" s="37" t="s">
        <v>1243</v>
      </c>
      <c r="D3767" s="119" t="str">
        <f>IF(G3767="","",VLOOKUP(G3767,номенклатури!R:T,2,0))</f>
        <v/>
      </c>
      <c r="E3767" s="365" t="str">
        <f>IF(G3767="","",VLOOKUP(G3767,номенклатури!R:T,3,0))</f>
        <v/>
      </c>
      <c r="F3767" s="159" t="str">
        <f>IF(G3767="","",IF(ISERROR(VLOOKUP(G3767,номенклатури!V:V,1,0)),E3767*H3767,E3767*I3767))</f>
        <v/>
      </c>
      <c r="G3767" s="14"/>
      <c r="H3767" s="15"/>
      <c r="I3767" s="15"/>
      <c r="J3767" s="15"/>
      <c r="K3767" s="15"/>
      <c r="L3767" s="217"/>
      <c r="M3767" s="22"/>
      <c r="N3767" s="119" t="str">
        <f>IF(G3767="","",VLOOKUP(G3767,номенклатури!R:U,4,0))</f>
        <v/>
      </c>
      <c r="O3767" s="119" t="str">
        <f>IF(M3767="","",VLOOKUP(M3767,'14'!D:D,1,0))</f>
        <v/>
      </c>
    </row>
    <row r="3768" spans="1:15" ht="12.75" customHeight="1" x14ac:dyDescent="0.2">
      <c r="A3768" s="36" t="str">
        <f>'0'!$A$4</f>
        <v>………………..</v>
      </c>
      <c r="B3768" s="37">
        <f>'0'!$A$2</f>
        <v>46112</v>
      </c>
      <c r="C3768" s="37" t="s">
        <v>1243</v>
      </c>
      <c r="D3768" s="119" t="str">
        <f>IF(G3768="","",VLOOKUP(G3768,номенклатури!R:T,2,0))</f>
        <v/>
      </c>
      <c r="E3768" s="365" t="str">
        <f>IF(G3768="","",VLOOKUP(G3768,номенклатури!R:T,3,0))</f>
        <v/>
      </c>
      <c r="F3768" s="159" t="str">
        <f>IF(G3768="","",IF(ISERROR(VLOOKUP(G3768,номенклатури!V:V,1,0)),E3768*H3768,E3768*I3768))</f>
        <v/>
      </c>
      <c r="G3768" s="14"/>
      <c r="H3768" s="15"/>
      <c r="I3768" s="15"/>
      <c r="J3768" s="15"/>
      <c r="K3768" s="15"/>
      <c r="L3768" s="217"/>
      <c r="M3768" s="22"/>
      <c r="N3768" s="119" t="str">
        <f>IF(G3768="","",VLOOKUP(G3768,номенклатури!R:U,4,0))</f>
        <v/>
      </c>
      <c r="O3768" s="119" t="str">
        <f>IF(M3768="","",VLOOKUP(M3768,'14'!D:D,1,0))</f>
        <v/>
      </c>
    </row>
    <row r="3769" spans="1:15" ht="12.75" customHeight="1" x14ac:dyDescent="0.2">
      <c r="A3769" s="36" t="str">
        <f>'0'!$A$4</f>
        <v>………………..</v>
      </c>
      <c r="B3769" s="37">
        <f>'0'!$A$2</f>
        <v>46112</v>
      </c>
      <c r="C3769" s="37" t="s">
        <v>1243</v>
      </c>
      <c r="D3769" s="119" t="str">
        <f>IF(G3769="","",VLOOKUP(G3769,номенклатури!R:T,2,0))</f>
        <v/>
      </c>
      <c r="E3769" s="365" t="str">
        <f>IF(G3769="","",VLOOKUP(G3769,номенклатури!R:T,3,0))</f>
        <v/>
      </c>
      <c r="F3769" s="159" t="str">
        <f>IF(G3769="","",IF(ISERROR(VLOOKUP(G3769,номенклатури!V:V,1,0)),E3769*H3769,E3769*I3769))</f>
        <v/>
      </c>
      <c r="G3769" s="14"/>
      <c r="H3769" s="15"/>
      <c r="I3769" s="15"/>
      <c r="J3769" s="15"/>
      <c r="K3769" s="15"/>
      <c r="L3769" s="217"/>
      <c r="M3769" s="22"/>
      <c r="N3769" s="119" t="str">
        <f>IF(G3769="","",VLOOKUP(G3769,номенклатури!R:U,4,0))</f>
        <v/>
      </c>
      <c r="O3769" s="119" t="str">
        <f>IF(M3769="","",VLOOKUP(M3769,'14'!D:D,1,0))</f>
        <v/>
      </c>
    </row>
    <row r="3770" spans="1:15" ht="12.75" customHeight="1" x14ac:dyDescent="0.2">
      <c r="A3770" s="36" t="str">
        <f>'0'!$A$4</f>
        <v>………………..</v>
      </c>
      <c r="B3770" s="37">
        <f>'0'!$A$2</f>
        <v>46112</v>
      </c>
      <c r="C3770" s="37" t="s">
        <v>1243</v>
      </c>
      <c r="D3770" s="119" t="str">
        <f>IF(G3770="","",VLOOKUP(G3770,номенклатури!R:T,2,0))</f>
        <v/>
      </c>
      <c r="E3770" s="365" t="str">
        <f>IF(G3770="","",VLOOKUP(G3770,номенклатури!R:T,3,0))</f>
        <v/>
      </c>
      <c r="F3770" s="159" t="str">
        <f>IF(G3770="","",IF(ISERROR(VLOOKUP(G3770,номенклатури!V:V,1,0)),E3770*H3770,E3770*I3770))</f>
        <v/>
      </c>
      <c r="G3770" s="14"/>
      <c r="H3770" s="15"/>
      <c r="I3770" s="15"/>
      <c r="J3770" s="15"/>
      <c r="K3770" s="15"/>
      <c r="L3770" s="217"/>
      <c r="M3770" s="22"/>
      <c r="N3770" s="119" t="str">
        <f>IF(G3770="","",VLOOKUP(G3770,номенклатури!R:U,4,0))</f>
        <v/>
      </c>
      <c r="O3770" s="119" t="str">
        <f>IF(M3770="","",VLOOKUP(M3770,'14'!D:D,1,0))</f>
        <v/>
      </c>
    </row>
    <row r="3771" spans="1:15" ht="12.75" customHeight="1" x14ac:dyDescent="0.2">
      <c r="A3771" s="36" t="str">
        <f>'0'!$A$4</f>
        <v>………………..</v>
      </c>
      <c r="B3771" s="37">
        <f>'0'!$A$2</f>
        <v>46112</v>
      </c>
      <c r="C3771" s="37" t="s">
        <v>1243</v>
      </c>
      <c r="D3771" s="119" t="str">
        <f>IF(G3771="","",VLOOKUP(G3771,номенклатури!R:T,2,0))</f>
        <v/>
      </c>
      <c r="E3771" s="365" t="str">
        <f>IF(G3771="","",VLOOKUP(G3771,номенклатури!R:T,3,0))</f>
        <v/>
      </c>
      <c r="F3771" s="159" t="str">
        <f>IF(G3771="","",IF(ISERROR(VLOOKUP(G3771,номенклатури!V:V,1,0)),E3771*H3771,E3771*I3771))</f>
        <v/>
      </c>
      <c r="G3771" s="14"/>
      <c r="H3771" s="15"/>
      <c r="I3771" s="15"/>
      <c r="J3771" s="15"/>
      <c r="K3771" s="15"/>
      <c r="L3771" s="217"/>
      <c r="M3771" s="22"/>
      <c r="N3771" s="119" t="str">
        <f>IF(G3771="","",VLOOKUP(G3771,номенклатури!R:U,4,0))</f>
        <v/>
      </c>
      <c r="O3771" s="119" t="str">
        <f>IF(M3771="","",VLOOKUP(M3771,'14'!D:D,1,0))</f>
        <v/>
      </c>
    </row>
    <row r="3772" spans="1:15" ht="12.75" customHeight="1" x14ac:dyDescent="0.2">
      <c r="A3772" s="36" t="str">
        <f>'0'!$A$4</f>
        <v>………………..</v>
      </c>
      <c r="B3772" s="37">
        <f>'0'!$A$2</f>
        <v>46112</v>
      </c>
      <c r="C3772" s="37" t="s">
        <v>1243</v>
      </c>
      <c r="D3772" s="119" t="str">
        <f>IF(G3772="","",VLOOKUP(G3772,номенклатури!R:T,2,0))</f>
        <v/>
      </c>
      <c r="E3772" s="365" t="str">
        <f>IF(G3772="","",VLOOKUP(G3772,номенклатури!R:T,3,0))</f>
        <v/>
      </c>
      <c r="F3772" s="159" t="str">
        <f>IF(G3772="","",IF(ISERROR(VLOOKUP(G3772,номенклатури!V:V,1,0)),E3772*H3772,E3772*I3772))</f>
        <v/>
      </c>
      <c r="G3772" s="14"/>
      <c r="H3772" s="15"/>
      <c r="I3772" s="15"/>
      <c r="J3772" s="15"/>
      <c r="K3772" s="15"/>
      <c r="L3772" s="217"/>
      <c r="M3772" s="22"/>
      <c r="N3772" s="119" t="str">
        <f>IF(G3772="","",VLOOKUP(G3772,номенклатури!R:U,4,0))</f>
        <v/>
      </c>
      <c r="O3772" s="119" t="str">
        <f>IF(M3772="","",VLOOKUP(M3772,'14'!D:D,1,0))</f>
        <v/>
      </c>
    </row>
    <row r="3773" spans="1:15" ht="12.75" customHeight="1" x14ac:dyDescent="0.2">
      <c r="A3773" s="36" t="str">
        <f>'0'!$A$4</f>
        <v>………………..</v>
      </c>
      <c r="B3773" s="37">
        <f>'0'!$A$2</f>
        <v>46112</v>
      </c>
      <c r="C3773" s="37" t="s">
        <v>1243</v>
      </c>
      <c r="D3773" s="119" t="str">
        <f>IF(G3773="","",VLOOKUP(G3773,номенклатури!R:T,2,0))</f>
        <v/>
      </c>
      <c r="E3773" s="365" t="str">
        <f>IF(G3773="","",VLOOKUP(G3773,номенклатури!R:T,3,0))</f>
        <v/>
      </c>
      <c r="F3773" s="159" t="str">
        <f>IF(G3773="","",IF(ISERROR(VLOOKUP(G3773,номенклатури!V:V,1,0)),E3773*H3773,E3773*I3773))</f>
        <v/>
      </c>
      <c r="G3773" s="14"/>
      <c r="H3773" s="15"/>
      <c r="I3773" s="15"/>
      <c r="J3773" s="15"/>
      <c r="K3773" s="15"/>
      <c r="L3773" s="217"/>
      <c r="M3773" s="22"/>
      <c r="N3773" s="119" t="str">
        <f>IF(G3773="","",VLOOKUP(G3773,номенклатури!R:U,4,0))</f>
        <v/>
      </c>
      <c r="O3773" s="119" t="str">
        <f>IF(M3773="","",VLOOKUP(M3773,'14'!D:D,1,0))</f>
        <v/>
      </c>
    </row>
    <row r="3774" spans="1:15" ht="12.75" customHeight="1" x14ac:dyDescent="0.2">
      <c r="A3774" s="36" t="str">
        <f>'0'!$A$4</f>
        <v>………………..</v>
      </c>
      <c r="B3774" s="37">
        <f>'0'!$A$2</f>
        <v>46112</v>
      </c>
      <c r="C3774" s="37" t="s">
        <v>1243</v>
      </c>
      <c r="D3774" s="119" t="str">
        <f>IF(G3774="","",VLOOKUP(G3774,номенклатури!R:T,2,0))</f>
        <v/>
      </c>
      <c r="E3774" s="365" t="str">
        <f>IF(G3774="","",VLOOKUP(G3774,номенклатури!R:T,3,0))</f>
        <v/>
      </c>
      <c r="F3774" s="159" t="str">
        <f>IF(G3774="","",IF(ISERROR(VLOOKUP(G3774,номенклатури!V:V,1,0)),E3774*H3774,E3774*I3774))</f>
        <v/>
      </c>
      <c r="G3774" s="14"/>
      <c r="H3774" s="15"/>
      <c r="I3774" s="15"/>
      <c r="J3774" s="15"/>
      <c r="K3774" s="15"/>
      <c r="L3774" s="217"/>
      <c r="M3774" s="22"/>
      <c r="N3774" s="119" t="str">
        <f>IF(G3774="","",VLOOKUP(G3774,номенклатури!R:U,4,0))</f>
        <v/>
      </c>
      <c r="O3774" s="119" t="str">
        <f>IF(M3774="","",VLOOKUP(M3774,'14'!D:D,1,0))</f>
        <v/>
      </c>
    </row>
    <row r="3775" spans="1:15" ht="12.75" customHeight="1" x14ac:dyDescent="0.2">
      <c r="A3775" s="36" t="str">
        <f>'0'!$A$4</f>
        <v>………………..</v>
      </c>
      <c r="B3775" s="37">
        <f>'0'!$A$2</f>
        <v>46112</v>
      </c>
      <c r="C3775" s="37" t="s">
        <v>1243</v>
      </c>
      <c r="D3775" s="119" t="str">
        <f>IF(G3775="","",VLOOKUP(G3775,номенклатури!R:T,2,0))</f>
        <v/>
      </c>
      <c r="E3775" s="365" t="str">
        <f>IF(G3775="","",VLOOKUP(G3775,номенклатури!R:T,3,0))</f>
        <v/>
      </c>
      <c r="F3775" s="159" t="str">
        <f>IF(G3775="","",IF(ISERROR(VLOOKUP(G3775,номенклатури!V:V,1,0)),E3775*H3775,E3775*I3775))</f>
        <v/>
      </c>
      <c r="G3775" s="14"/>
      <c r="H3775" s="15"/>
      <c r="I3775" s="15"/>
      <c r="J3775" s="15"/>
      <c r="K3775" s="15"/>
      <c r="L3775" s="217"/>
      <c r="M3775" s="22"/>
      <c r="N3775" s="119" t="str">
        <f>IF(G3775="","",VLOOKUP(G3775,номенклатури!R:U,4,0))</f>
        <v/>
      </c>
      <c r="O3775" s="119" t="str">
        <f>IF(M3775="","",VLOOKUP(M3775,'14'!D:D,1,0))</f>
        <v/>
      </c>
    </row>
    <row r="3776" spans="1:15" ht="12.75" customHeight="1" x14ac:dyDescent="0.2">
      <c r="A3776" s="36" t="str">
        <f>'0'!$A$4</f>
        <v>………………..</v>
      </c>
      <c r="B3776" s="37">
        <f>'0'!$A$2</f>
        <v>46112</v>
      </c>
      <c r="C3776" s="37" t="s">
        <v>1243</v>
      </c>
      <c r="D3776" s="119" t="str">
        <f>IF(G3776="","",VLOOKUP(G3776,номенклатури!R:T,2,0))</f>
        <v/>
      </c>
      <c r="E3776" s="365" t="str">
        <f>IF(G3776="","",VLOOKUP(G3776,номенклатури!R:T,3,0))</f>
        <v/>
      </c>
      <c r="F3776" s="159" t="str">
        <f>IF(G3776="","",IF(ISERROR(VLOOKUP(G3776,номенклатури!V:V,1,0)),E3776*H3776,E3776*I3776))</f>
        <v/>
      </c>
      <c r="G3776" s="14"/>
      <c r="H3776" s="15"/>
      <c r="I3776" s="15"/>
      <c r="J3776" s="15"/>
      <c r="K3776" s="15"/>
      <c r="L3776" s="217"/>
      <c r="M3776" s="22"/>
      <c r="N3776" s="119" t="str">
        <f>IF(G3776="","",VLOOKUP(G3776,номенклатури!R:U,4,0))</f>
        <v/>
      </c>
      <c r="O3776" s="119" t="str">
        <f>IF(M3776="","",VLOOKUP(M3776,'14'!D:D,1,0))</f>
        <v/>
      </c>
    </row>
    <row r="3777" spans="1:15" ht="12.75" customHeight="1" x14ac:dyDescent="0.2">
      <c r="A3777" s="36" t="str">
        <f>'0'!$A$4</f>
        <v>………………..</v>
      </c>
      <c r="B3777" s="37">
        <f>'0'!$A$2</f>
        <v>46112</v>
      </c>
      <c r="C3777" s="37" t="s">
        <v>1243</v>
      </c>
      <c r="D3777" s="119" t="str">
        <f>IF(G3777="","",VLOOKUP(G3777,номенклатури!R:T,2,0))</f>
        <v/>
      </c>
      <c r="E3777" s="365" t="str">
        <f>IF(G3777="","",VLOOKUP(G3777,номенклатури!R:T,3,0))</f>
        <v/>
      </c>
      <c r="F3777" s="159" t="str">
        <f>IF(G3777="","",IF(ISERROR(VLOOKUP(G3777,номенклатури!V:V,1,0)),E3777*H3777,E3777*I3777))</f>
        <v/>
      </c>
      <c r="G3777" s="14"/>
      <c r="H3777" s="15"/>
      <c r="I3777" s="15"/>
      <c r="J3777" s="15"/>
      <c r="K3777" s="15"/>
      <c r="L3777" s="217"/>
      <c r="M3777" s="22"/>
      <c r="N3777" s="119" t="str">
        <f>IF(G3777="","",VLOOKUP(G3777,номенклатури!R:U,4,0))</f>
        <v/>
      </c>
      <c r="O3777" s="119" t="str">
        <f>IF(M3777="","",VLOOKUP(M3777,'14'!D:D,1,0))</f>
        <v/>
      </c>
    </row>
    <row r="3778" spans="1:15" ht="12.75" customHeight="1" x14ac:dyDescent="0.2">
      <c r="A3778" s="36" t="str">
        <f>'0'!$A$4</f>
        <v>………………..</v>
      </c>
      <c r="B3778" s="37">
        <f>'0'!$A$2</f>
        <v>46112</v>
      </c>
      <c r="C3778" s="37" t="s">
        <v>1243</v>
      </c>
      <c r="D3778" s="119" t="str">
        <f>IF(G3778="","",VLOOKUP(G3778,номенклатури!R:T,2,0))</f>
        <v/>
      </c>
      <c r="E3778" s="365" t="str">
        <f>IF(G3778="","",VLOOKUP(G3778,номенклатури!R:T,3,0))</f>
        <v/>
      </c>
      <c r="F3778" s="159" t="str">
        <f>IF(G3778="","",IF(ISERROR(VLOOKUP(G3778,номенклатури!V:V,1,0)),E3778*H3778,E3778*I3778))</f>
        <v/>
      </c>
      <c r="G3778" s="14"/>
      <c r="H3778" s="15"/>
      <c r="I3778" s="15"/>
      <c r="J3778" s="15"/>
      <c r="K3778" s="15"/>
      <c r="L3778" s="217"/>
      <c r="M3778" s="22"/>
      <c r="N3778" s="119" t="str">
        <f>IF(G3778="","",VLOOKUP(G3778,номенклатури!R:U,4,0))</f>
        <v/>
      </c>
      <c r="O3778" s="119" t="str">
        <f>IF(M3778="","",VLOOKUP(M3778,'14'!D:D,1,0))</f>
        <v/>
      </c>
    </row>
    <row r="3779" spans="1:15" ht="12.75" customHeight="1" x14ac:dyDescent="0.2">
      <c r="A3779" s="36" t="str">
        <f>'0'!$A$4</f>
        <v>………………..</v>
      </c>
      <c r="B3779" s="37">
        <f>'0'!$A$2</f>
        <v>46112</v>
      </c>
      <c r="C3779" s="37" t="s">
        <v>1243</v>
      </c>
      <c r="D3779" s="119" t="str">
        <f>IF(G3779="","",VLOOKUP(G3779,номенклатури!R:T,2,0))</f>
        <v/>
      </c>
      <c r="E3779" s="365" t="str">
        <f>IF(G3779="","",VLOOKUP(G3779,номенклатури!R:T,3,0))</f>
        <v/>
      </c>
      <c r="F3779" s="159" t="str">
        <f>IF(G3779="","",IF(ISERROR(VLOOKUP(G3779,номенклатури!V:V,1,0)),E3779*H3779,E3779*I3779))</f>
        <v/>
      </c>
      <c r="G3779" s="14"/>
      <c r="H3779" s="15"/>
      <c r="I3779" s="15"/>
      <c r="J3779" s="15"/>
      <c r="K3779" s="15"/>
      <c r="L3779" s="217"/>
      <c r="M3779" s="22"/>
      <c r="N3779" s="119" t="str">
        <f>IF(G3779="","",VLOOKUP(G3779,номенклатури!R:U,4,0))</f>
        <v/>
      </c>
      <c r="O3779" s="119" t="str">
        <f>IF(M3779="","",VLOOKUP(M3779,'14'!D:D,1,0))</f>
        <v/>
      </c>
    </row>
    <row r="3780" spans="1:15" ht="12.75" customHeight="1" x14ac:dyDescent="0.2">
      <c r="A3780" s="36" t="str">
        <f>'0'!$A$4</f>
        <v>………………..</v>
      </c>
      <c r="B3780" s="37">
        <f>'0'!$A$2</f>
        <v>46112</v>
      </c>
      <c r="C3780" s="37" t="s">
        <v>1243</v>
      </c>
      <c r="D3780" s="119" t="str">
        <f>IF(G3780="","",VLOOKUP(G3780,номенклатури!R:T,2,0))</f>
        <v/>
      </c>
      <c r="E3780" s="365" t="str">
        <f>IF(G3780="","",VLOOKUP(G3780,номенклатури!R:T,3,0))</f>
        <v/>
      </c>
      <c r="F3780" s="159" t="str">
        <f>IF(G3780="","",IF(ISERROR(VLOOKUP(G3780,номенклатури!V:V,1,0)),E3780*H3780,E3780*I3780))</f>
        <v/>
      </c>
      <c r="G3780" s="14"/>
      <c r="H3780" s="15"/>
      <c r="I3780" s="15"/>
      <c r="J3780" s="15"/>
      <c r="K3780" s="15"/>
      <c r="L3780" s="217"/>
      <c r="M3780" s="22"/>
      <c r="N3780" s="119" t="str">
        <f>IF(G3780="","",VLOOKUP(G3780,номенклатури!R:U,4,0))</f>
        <v/>
      </c>
      <c r="O3780" s="119" t="str">
        <f>IF(M3780="","",VLOOKUP(M3780,'14'!D:D,1,0))</f>
        <v/>
      </c>
    </row>
    <row r="3781" spans="1:15" ht="12.75" customHeight="1" x14ac:dyDescent="0.2">
      <c r="A3781" s="36" t="str">
        <f>'0'!$A$4</f>
        <v>………………..</v>
      </c>
      <c r="B3781" s="37">
        <f>'0'!$A$2</f>
        <v>46112</v>
      </c>
      <c r="C3781" s="37" t="s">
        <v>1243</v>
      </c>
      <c r="D3781" s="119" t="str">
        <f>IF(G3781="","",VLOOKUP(G3781,номенклатури!R:T,2,0))</f>
        <v/>
      </c>
      <c r="E3781" s="365" t="str">
        <f>IF(G3781="","",VLOOKUP(G3781,номенклатури!R:T,3,0))</f>
        <v/>
      </c>
      <c r="F3781" s="159" t="str">
        <f>IF(G3781="","",IF(ISERROR(VLOOKUP(G3781,номенклатури!V:V,1,0)),E3781*H3781,E3781*I3781))</f>
        <v/>
      </c>
      <c r="G3781" s="14"/>
      <c r="H3781" s="15"/>
      <c r="I3781" s="15"/>
      <c r="J3781" s="15"/>
      <c r="K3781" s="15"/>
      <c r="L3781" s="217"/>
      <c r="M3781" s="22"/>
      <c r="N3781" s="119" t="str">
        <f>IF(G3781="","",VLOOKUP(G3781,номенклатури!R:U,4,0))</f>
        <v/>
      </c>
      <c r="O3781" s="119" t="str">
        <f>IF(M3781="","",VLOOKUP(M3781,'14'!D:D,1,0))</f>
        <v/>
      </c>
    </row>
    <row r="3782" spans="1:15" ht="12.75" customHeight="1" x14ac:dyDescent="0.2">
      <c r="A3782" s="36" t="str">
        <f>'0'!$A$4</f>
        <v>………………..</v>
      </c>
      <c r="B3782" s="37">
        <f>'0'!$A$2</f>
        <v>46112</v>
      </c>
      <c r="C3782" s="37" t="s">
        <v>1243</v>
      </c>
      <c r="D3782" s="119" t="str">
        <f>IF(G3782="","",VLOOKUP(G3782,номенклатури!R:T,2,0))</f>
        <v/>
      </c>
      <c r="E3782" s="365" t="str">
        <f>IF(G3782="","",VLOOKUP(G3782,номенклатури!R:T,3,0))</f>
        <v/>
      </c>
      <c r="F3782" s="159" t="str">
        <f>IF(G3782="","",IF(ISERROR(VLOOKUP(G3782,номенклатури!V:V,1,0)),E3782*H3782,E3782*I3782))</f>
        <v/>
      </c>
      <c r="G3782" s="14"/>
      <c r="H3782" s="15"/>
      <c r="I3782" s="15"/>
      <c r="J3782" s="15"/>
      <c r="K3782" s="15"/>
      <c r="L3782" s="217"/>
      <c r="M3782" s="22"/>
      <c r="N3782" s="119" t="str">
        <f>IF(G3782="","",VLOOKUP(G3782,номенклатури!R:U,4,0))</f>
        <v/>
      </c>
      <c r="O3782" s="119" t="str">
        <f>IF(M3782="","",VLOOKUP(M3782,'14'!D:D,1,0))</f>
        <v/>
      </c>
    </row>
    <row r="3783" spans="1:15" ht="12.75" customHeight="1" x14ac:dyDescent="0.2">
      <c r="A3783" s="36" t="str">
        <f>'0'!$A$4</f>
        <v>………………..</v>
      </c>
      <c r="B3783" s="37">
        <f>'0'!$A$2</f>
        <v>46112</v>
      </c>
      <c r="C3783" s="37" t="s">
        <v>1243</v>
      </c>
      <c r="D3783" s="119" t="str">
        <f>IF(G3783="","",VLOOKUP(G3783,номенклатури!R:T,2,0))</f>
        <v/>
      </c>
      <c r="E3783" s="365" t="str">
        <f>IF(G3783="","",VLOOKUP(G3783,номенклатури!R:T,3,0))</f>
        <v/>
      </c>
      <c r="F3783" s="159" t="str">
        <f>IF(G3783="","",IF(ISERROR(VLOOKUP(G3783,номенклатури!V:V,1,0)),E3783*H3783,E3783*I3783))</f>
        <v/>
      </c>
      <c r="G3783" s="14"/>
      <c r="H3783" s="15"/>
      <c r="I3783" s="15"/>
      <c r="J3783" s="15"/>
      <c r="K3783" s="15"/>
      <c r="L3783" s="217"/>
      <c r="M3783" s="22"/>
      <c r="N3783" s="119" t="str">
        <f>IF(G3783="","",VLOOKUP(G3783,номенклатури!R:U,4,0))</f>
        <v/>
      </c>
      <c r="O3783" s="119" t="str">
        <f>IF(M3783="","",VLOOKUP(M3783,'14'!D:D,1,0))</f>
        <v/>
      </c>
    </row>
    <row r="3784" spans="1:15" ht="12.75" customHeight="1" x14ac:dyDescent="0.2">
      <c r="A3784" s="36" t="str">
        <f>'0'!$A$4</f>
        <v>………………..</v>
      </c>
      <c r="B3784" s="37">
        <f>'0'!$A$2</f>
        <v>46112</v>
      </c>
      <c r="C3784" s="37" t="s">
        <v>1243</v>
      </c>
      <c r="D3784" s="119" t="str">
        <f>IF(G3784="","",VLOOKUP(G3784,номенклатури!R:T,2,0))</f>
        <v/>
      </c>
      <c r="E3784" s="365" t="str">
        <f>IF(G3784="","",VLOOKUP(G3784,номенклатури!R:T,3,0))</f>
        <v/>
      </c>
      <c r="F3784" s="159" t="str">
        <f>IF(G3784="","",IF(ISERROR(VLOOKUP(G3784,номенклатури!V:V,1,0)),E3784*H3784,E3784*I3784))</f>
        <v/>
      </c>
      <c r="G3784" s="14"/>
      <c r="H3784" s="15"/>
      <c r="I3784" s="15"/>
      <c r="J3784" s="15"/>
      <c r="K3784" s="15"/>
      <c r="L3784" s="217"/>
      <c r="M3784" s="22"/>
      <c r="N3784" s="119" t="str">
        <f>IF(G3784="","",VLOOKUP(G3784,номенклатури!R:U,4,0))</f>
        <v/>
      </c>
      <c r="O3784" s="119" t="str">
        <f>IF(M3784="","",VLOOKUP(M3784,'14'!D:D,1,0))</f>
        <v/>
      </c>
    </row>
    <row r="3785" spans="1:15" ht="12.75" customHeight="1" x14ac:dyDescent="0.2">
      <c r="A3785" s="36" t="str">
        <f>'0'!$A$4</f>
        <v>………………..</v>
      </c>
      <c r="B3785" s="37">
        <f>'0'!$A$2</f>
        <v>46112</v>
      </c>
      <c r="C3785" s="37" t="s">
        <v>1243</v>
      </c>
      <c r="D3785" s="119" t="str">
        <f>IF(G3785="","",VLOOKUP(G3785,номенклатури!R:T,2,0))</f>
        <v/>
      </c>
      <c r="E3785" s="365" t="str">
        <f>IF(G3785="","",VLOOKUP(G3785,номенклатури!R:T,3,0))</f>
        <v/>
      </c>
      <c r="F3785" s="159" t="str">
        <f>IF(G3785="","",IF(ISERROR(VLOOKUP(G3785,номенклатури!V:V,1,0)),E3785*H3785,E3785*I3785))</f>
        <v/>
      </c>
      <c r="G3785" s="14"/>
      <c r="H3785" s="15"/>
      <c r="I3785" s="15"/>
      <c r="J3785" s="15"/>
      <c r="K3785" s="15"/>
      <c r="L3785" s="217"/>
      <c r="M3785" s="22"/>
      <c r="N3785" s="119" t="str">
        <f>IF(G3785="","",VLOOKUP(G3785,номенклатури!R:U,4,0))</f>
        <v/>
      </c>
      <c r="O3785" s="119" t="str">
        <f>IF(M3785="","",VLOOKUP(M3785,'14'!D:D,1,0))</f>
        <v/>
      </c>
    </row>
    <row r="3786" spans="1:15" ht="12.75" customHeight="1" x14ac:dyDescent="0.2">
      <c r="A3786" s="36" t="str">
        <f>'0'!$A$4</f>
        <v>………………..</v>
      </c>
      <c r="B3786" s="37">
        <f>'0'!$A$2</f>
        <v>46112</v>
      </c>
      <c r="C3786" s="37" t="s">
        <v>1243</v>
      </c>
      <c r="D3786" s="119" t="str">
        <f>IF(G3786="","",VLOOKUP(G3786,номенклатури!R:T,2,0))</f>
        <v/>
      </c>
      <c r="E3786" s="365" t="str">
        <f>IF(G3786="","",VLOOKUP(G3786,номенклатури!R:T,3,0))</f>
        <v/>
      </c>
      <c r="F3786" s="159" t="str">
        <f>IF(G3786="","",IF(ISERROR(VLOOKUP(G3786,номенклатури!V:V,1,0)),E3786*H3786,E3786*I3786))</f>
        <v/>
      </c>
      <c r="G3786" s="14"/>
      <c r="H3786" s="15"/>
      <c r="I3786" s="15"/>
      <c r="J3786" s="15"/>
      <c r="K3786" s="15"/>
      <c r="L3786" s="217"/>
      <c r="M3786" s="22"/>
      <c r="N3786" s="119" t="str">
        <f>IF(G3786="","",VLOOKUP(G3786,номенклатури!R:U,4,0))</f>
        <v/>
      </c>
      <c r="O3786" s="119" t="str">
        <f>IF(M3786="","",VLOOKUP(M3786,'14'!D:D,1,0))</f>
        <v/>
      </c>
    </row>
    <row r="3787" spans="1:15" ht="12.75" customHeight="1" x14ac:dyDescent="0.2">
      <c r="A3787" s="36" t="str">
        <f>'0'!$A$4</f>
        <v>………………..</v>
      </c>
      <c r="B3787" s="37">
        <f>'0'!$A$2</f>
        <v>46112</v>
      </c>
      <c r="C3787" s="37" t="s">
        <v>1243</v>
      </c>
      <c r="D3787" s="119" t="str">
        <f>IF(G3787="","",VLOOKUP(G3787,номенклатури!R:T,2,0))</f>
        <v/>
      </c>
      <c r="E3787" s="365" t="str">
        <f>IF(G3787="","",VLOOKUP(G3787,номенклатури!R:T,3,0))</f>
        <v/>
      </c>
      <c r="F3787" s="159" t="str">
        <f>IF(G3787="","",IF(ISERROR(VLOOKUP(G3787,номенклатури!V:V,1,0)),E3787*H3787,E3787*I3787))</f>
        <v/>
      </c>
      <c r="G3787" s="14"/>
      <c r="H3787" s="15"/>
      <c r="I3787" s="15"/>
      <c r="J3787" s="15"/>
      <c r="K3787" s="15"/>
      <c r="L3787" s="217"/>
      <c r="M3787" s="22"/>
      <c r="N3787" s="119" t="str">
        <f>IF(G3787="","",VLOOKUP(G3787,номенклатури!R:U,4,0))</f>
        <v/>
      </c>
      <c r="O3787" s="119" t="str">
        <f>IF(M3787="","",VLOOKUP(M3787,'14'!D:D,1,0))</f>
        <v/>
      </c>
    </row>
    <row r="3788" spans="1:15" ht="12.75" customHeight="1" x14ac:dyDescent="0.2">
      <c r="A3788" s="36" t="str">
        <f>'0'!$A$4</f>
        <v>………………..</v>
      </c>
      <c r="B3788" s="37">
        <f>'0'!$A$2</f>
        <v>46112</v>
      </c>
      <c r="C3788" s="37" t="s">
        <v>1243</v>
      </c>
      <c r="D3788" s="119" t="str">
        <f>IF(G3788="","",VLOOKUP(G3788,номенклатури!R:T,2,0))</f>
        <v/>
      </c>
      <c r="E3788" s="365" t="str">
        <f>IF(G3788="","",VLOOKUP(G3788,номенклатури!R:T,3,0))</f>
        <v/>
      </c>
      <c r="F3788" s="159" t="str">
        <f>IF(G3788="","",IF(ISERROR(VLOOKUP(G3788,номенклатури!V:V,1,0)),E3788*H3788,E3788*I3788))</f>
        <v/>
      </c>
      <c r="G3788" s="14"/>
      <c r="H3788" s="15"/>
      <c r="I3788" s="15"/>
      <c r="J3788" s="15"/>
      <c r="K3788" s="15"/>
      <c r="L3788" s="217"/>
      <c r="M3788" s="22"/>
      <c r="N3788" s="119" t="str">
        <f>IF(G3788="","",VLOOKUP(G3788,номенклатури!R:U,4,0))</f>
        <v/>
      </c>
      <c r="O3788" s="119" t="str">
        <f>IF(M3788="","",VLOOKUP(M3788,'14'!D:D,1,0))</f>
        <v/>
      </c>
    </row>
    <row r="3789" spans="1:15" ht="12.75" customHeight="1" x14ac:dyDescent="0.2">
      <c r="A3789" s="36" t="str">
        <f>'0'!$A$4</f>
        <v>………………..</v>
      </c>
      <c r="B3789" s="37">
        <f>'0'!$A$2</f>
        <v>46112</v>
      </c>
      <c r="C3789" s="37" t="s">
        <v>1243</v>
      </c>
      <c r="D3789" s="119" t="str">
        <f>IF(G3789="","",VLOOKUP(G3789,номенклатури!R:T,2,0))</f>
        <v/>
      </c>
      <c r="E3789" s="365" t="str">
        <f>IF(G3789="","",VLOOKUP(G3789,номенклатури!R:T,3,0))</f>
        <v/>
      </c>
      <c r="F3789" s="159" t="str">
        <f>IF(G3789="","",IF(ISERROR(VLOOKUP(G3789,номенклатури!V:V,1,0)),E3789*H3789,E3789*I3789))</f>
        <v/>
      </c>
      <c r="G3789" s="14"/>
      <c r="H3789" s="15"/>
      <c r="I3789" s="15"/>
      <c r="J3789" s="15"/>
      <c r="K3789" s="15"/>
      <c r="L3789" s="217"/>
      <c r="M3789" s="22"/>
      <c r="N3789" s="119" t="str">
        <f>IF(G3789="","",VLOOKUP(G3789,номенклатури!R:U,4,0))</f>
        <v/>
      </c>
      <c r="O3789" s="119" t="str">
        <f>IF(M3789="","",VLOOKUP(M3789,'14'!D:D,1,0))</f>
        <v/>
      </c>
    </row>
    <row r="3790" spans="1:15" ht="12.75" customHeight="1" x14ac:dyDescent="0.2">
      <c r="A3790" s="36" t="str">
        <f>'0'!$A$4</f>
        <v>………………..</v>
      </c>
      <c r="B3790" s="37">
        <f>'0'!$A$2</f>
        <v>46112</v>
      </c>
      <c r="C3790" s="37" t="s">
        <v>1243</v>
      </c>
      <c r="D3790" s="119" t="str">
        <f>IF(G3790="","",VLOOKUP(G3790,номенклатури!R:T,2,0))</f>
        <v/>
      </c>
      <c r="E3790" s="365" t="str">
        <f>IF(G3790="","",VLOOKUP(G3790,номенклатури!R:T,3,0))</f>
        <v/>
      </c>
      <c r="F3790" s="159" t="str">
        <f>IF(G3790="","",IF(ISERROR(VLOOKUP(G3790,номенклатури!V:V,1,0)),E3790*H3790,E3790*I3790))</f>
        <v/>
      </c>
      <c r="G3790" s="14"/>
      <c r="H3790" s="15"/>
      <c r="I3790" s="15"/>
      <c r="J3790" s="15"/>
      <c r="K3790" s="15"/>
      <c r="L3790" s="217"/>
      <c r="M3790" s="22"/>
      <c r="N3790" s="119" t="str">
        <f>IF(G3790="","",VLOOKUP(G3790,номенклатури!R:U,4,0))</f>
        <v/>
      </c>
      <c r="O3790" s="119" t="str">
        <f>IF(M3790="","",VLOOKUP(M3790,'14'!D:D,1,0))</f>
        <v/>
      </c>
    </row>
    <row r="3791" spans="1:15" ht="12.75" customHeight="1" x14ac:dyDescent="0.2">
      <c r="A3791" s="36" t="str">
        <f>'0'!$A$4</f>
        <v>………………..</v>
      </c>
      <c r="B3791" s="37">
        <f>'0'!$A$2</f>
        <v>46112</v>
      </c>
      <c r="C3791" s="37" t="s">
        <v>1243</v>
      </c>
      <c r="D3791" s="119" t="str">
        <f>IF(G3791="","",VLOOKUP(G3791,номенклатури!R:T,2,0))</f>
        <v/>
      </c>
      <c r="E3791" s="365" t="str">
        <f>IF(G3791="","",VLOOKUP(G3791,номенклатури!R:T,3,0))</f>
        <v/>
      </c>
      <c r="F3791" s="159" t="str">
        <f>IF(G3791="","",IF(ISERROR(VLOOKUP(G3791,номенклатури!V:V,1,0)),E3791*H3791,E3791*I3791))</f>
        <v/>
      </c>
      <c r="G3791" s="14"/>
      <c r="H3791" s="15"/>
      <c r="I3791" s="15"/>
      <c r="J3791" s="15"/>
      <c r="K3791" s="15"/>
      <c r="L3791" s="217"/>
      <c r="M3791" s="22"/>
      <c r="N3791" s="119" t="str">
        <f>IF(G3791="","",VLOOKUP(G3791,номенклатури!R:U,4,0))</f>
        <v/>
      </c>
      <c r="O3791" s="119" t="str">
        <f>IF(M3791="","",VLOOKUP(M3791,'14'!D:D,1,0))</f>
        <v/>
      </c>
    </row>
    <row r="3792" spans="1:15" ht="12.75" customHeight="1" x14ac:dyDescent="0.2">
      <c r="A3792" s="36" t="str">
        <f>'0'!$A$4</f>
        <v>………………..</v>
      </c>
      <c r="B3792" s="37">
        <f>'0'!$A$2</f>
        <v>46112</v>
      </c>
      <c r="C3792" s="37" t="s">
        <v>1243</v>
      </c>
      <c r="D3792" s="119" t="str">
        <f>IF(G3792="","",VLOOKUP(G3792,номенклатури!R:T,2,0))</f>
        <v/>
      </c>
      <c r="E3792" s="365" t="str">
        <f>IF(G3792="","",VLOOKUP(G3792,номенклатури!R:T,3,0))</f>
        <v/>
      </c>
      <c r="F3792" s="159" t="str">
        <f>IF(G3792="","",IF(ISERROR(VLOOKUP(G3792,номенклатури!V:V,1,0)),E3792*H3792,E3792*I3792))</f>
        <v/>
      </c>
      <c r="G3792" s="14"/>
      <c r="H3792" s="15"/>
      <c r="I3792" s="15"/>
      <c r="J3792" s="15"/>
      <c r="K3792" s="15"/>
      <c r="L3792" s="217"/>
      <c r="M3792" s="22"/>
      <c r="N3792" s="119" t="str">
        <f>IF(G3792="","",VLOOKUP(G3792,номенклатури!R:U,4,0))</f>
        <v/>
      </c>
      <c r="O3792" s="119" t="str">
        <f>IF(M3792="","",VLOOKUP(M3792,'14'!D:D,1,0))</f>
        <v/>
      </c>
    </row>
    <row r="3793" spans="1:15" ht="12.75" customHeight="1" x14ac:dyDescent="0.2">
      <c r="A3793" s="36" t="str">
        <f>'0'!$A$4</f>
        <v>………………..</v>
      </c>
      <c r="B3793" s="37">
        <f>'0'!$A$2</f>
        <v>46112</v>
      </c>
      <c r="C3793" s="37" t="s">
        <v>1243</v>
      </c>
      <c r="D3793" s="119" t="str">
        <f>IF(G3793="","",VLOOKUP(G3793,номенклатури!R:T,2,0))</f>
        <v/>
      </c>
      <c r="E3793" s="365" t="str">
        <f>IF(G3793="","",VLOOKUP(G3793,номенклатури!R:T,3,0))</f>
        <v/>
      </c>
      <c r="F3793" s="159" t="str">
        <f>IF(G3793="","",IF(ISERROR(VLOOKUP(G3793,номенклатури!V:V,1,0)),E3793*H3793,E3793*I3793))</f>
        <v/>
      </c>
      <c r="G3793" s="14"/>
      <c r="H3793" s="15"/>
      <c r="I3793" s="15"/>
      <c r="J3793" s="15"/>
      <c r="K3793" s="15"/>
      <c r="L3793" s="217"/>
      <c r="M3793" s="22"/>
      <c r="N3793" s="119" t="str">
        <f>IF(G3793="","",VLOOKUP(G3793,номенклатури!R:U,4,0))</f>
        <v/>
      </c>
      <c r="O3793" s="119" t="str">
        <f>IF(M3793="","",VLOOKUP(M3793,'14'!D:D,1,0))</f>
        <v/>
      </c>
    </row>
    <row r="3794" spans="1:15" ht="12.75" customHeight="1" x14ac:dyDescent="0.2">
      <c r="A3794" s="36" t="str">
        <f>'0'!$A$4</f>
        <v>………………..</v>
      </c>
      <c r="B3794" s="37">
        <f>'0'!$A$2</f>
        <v>46112</v>
      </c>
      <c r="C3794" s="37" t="s">
        <v>1243</v>
      </c>
      <c r="D3794" s="119" t="str">
        <f>IF(G3794="","",VLOOKUP(G3794,номенклатури!R:T,2,0))</f>
        <v/>
      </c>
      <c r="E3794" s="365" t="str">
        <f>IF(G3794="","",VLOOKUP(G3794,номенклатури!R:T,3,0))</f>
        <v/>
      </c>
      <c r="F3794" s="159" t="str">
        <f>IF(G3794="","",IF(ISERROR(VLOOKUP(G3794,номенклатури!V:V,1,0)),E3794*H3794,E3794*I3794))</f>
        <v/>
      </c>
      <c r="G3794" s="14"/>
      <c r="H3794" s="15"/>
      <c r="I3794" s="15"/>
      <c r="J3794" s="15"/>
      <c r="K3794" s="15"/>
      <c r="L3794" s="217"/>
      <c r="M3794" s="22"/>
      <c r="N3794" s="119" t="str">
        <f>IF(G3794="","",VLOOKUP(G3794,номенклатури!R:U,4,0))</f>
        <v/>
      </c>
      <c r="O3794" s="119" t="str">
        <f>IF(M3794="","",VLOOKUP(M3794,'14'!D:D,1,0))</f>
        <v/>
      </c>
    </row>
    <row r="3795" spans="1:15" ht="12.75" customHeight="1" x14ac:dyDescent="0.2">
      <c r="A3795" s="36" t="str">
        <f>'0'!$A$4</f>
        <v>………………..</v>
      </c>
      <c r="B3795" s="37">
        <f>'0'!$A$2</f>
        <v>46112</v>
      </c>
      <c r="C3795" s="37" t="s">
        <v>1243</v>
      </c>
      <c r="D3795" s="119" t="str">
        <f>IF(G3795="","",VLOOKUP(G3795,номенклатури!R:T,2,0))</f>
        <v/>
      </c>
      <c r="E3795" s="365" t="str">
        <f>IF(G3795="","",VLOOKUP(G3795,номенклатури!R:T,3,0))</f>
        <v/>
      </c>
      <c r="F3795" s="159" t="str">
        <f>IF(G3795="","",IF(ISERROR(VLOOKUP(G3795,номенклатури!V:V,1,0)),E3795*H3795,E3795*I3795))</f>
        <v/>
      </c>
      <c r="G3795" s="14"/>
      <c r="H3795" s="15"/>
      <c r="I3795" s="15"/>
      <c r="J3795" s="15"/>
      <c r="K3795" s="15"/>
      <c r="L3795" s="217"/>
      <c r="M3795" s="22"/>
      <c r="N3795" s="119" t="str">
        <f>IF(G3795="","",VLOOKUP(G3795,номенклатури!R:U,4,0))</f>
        <v/>
      </c>
      <c r="O3795" s="119" t="str">
        <f>IF(M3795="","",VLOOKUP(M3795,'14'!D:D,1,0))</f>
        <v/>
      </c>
    </row>
    <row r="3796" spans="1:15" ht="12.75" customHeight="1" x14ac:dyDescent="0.2">
      <c r="A3796" s="36" t="str">
        <f>'0'!$A$4</f>
        <v>………………..</v>
      </c>
      <c r="B3796" s="37">
        <f>'0'!$A$2</f>
        <v>46112</v>
      </c>
      <c r="C3796" s="37" t="s">
        <v>1243</v>
      </c>
      <c r="D3796" s="119" t="str">
        <f>IF(G3796="","",VLOOKUP(G3796,номенклатури!R:T,2,0))</f>
        <v/>
      </c>
      <c r="E3796" s="365" t="str">
        <f>IF(G3796="","",VLOOKUP(G3796,номенклатури!R:T,3,0))</f>
        <v/>
      </c>
      <c r="F3796" s="159" t="str">
        <f>IF(G3796="","",IF(ISERROR(VLOOKUP(G3796,номенклатури!V:V,1,0)),E3796*H3796,E3796*I3796))</f>
        <v/>
      </c>
      <c r="G3796" s="14"/>
      <c r="H3796" s="15"/>
      <c r="I3796" s="15"/>
      <c r="J3796" s="15"/>
      <c r="K3796" s="15"/>
      <c r="L3796" s="217"/>
      <c r="M3796" s="22"/>
      <c r="N3796" s="119" t="str">
        <f>IF(G3796="","",VLOOKUP(G3796,номенклатури!R:U,4,0))</f>
        <v/>
      </c>
      <c r="O3796" s="119" t="str">
        <f>IF(M3796="","",VLOOKUP(M3796,'14'!D:D,1,0))</f>
        <v/>
      </c>
    </row>
    <row r="3797" spans="1:15" ht="12.75" customHeight="1" x14ac:dyDescent="0.2">
      <c r="A3797" s="36" t="str">
        <f>'0'!$A$4</f>
        <v>………………..</v>
      </c>
      <c r="B3797" s="37">
        <f>'0'!$A$2</f>
        <v>46112</v>
      </c>
      <c r="C3797" s="37" t="s">
        <v>1243</v>
      </c>
      <c r="D3797" s="119" t="str">
        <f>IF(G3797="","",VLOOKUP(G3797,номенклатури!R:T,2,0))</f>
        <v/>
      </c>
      <c r="E3797" s="365" t="str">
        <f>IF(G3797="","",VLOOKUP(G3797,номенклатури!R:T,3,0))</f>
        <v/>
      </c>
      <c r="F3797" s="159" t="str">
        <f>IF(G3797="","",IF(ISERROR(VLOOKUP(G3797,номенклатури!V:V,1,0)),E3797*H3797,E3797*I3797))</f>
        <v/>
      </c>
      <c r="G3797" s="14"/>
      <c r="H3797" s="15"/>
      <c r="I3797" s="15"/>
      <c r="J3797" s="15"/>
      <c r="K3797" s="15"/>
      <c r="L3797" s="217"/>
      <c r="M3797" s="22"/>
      <c r="N3797" s="119" t="str">
        <f>IF(G3797="","",VLOOKUP(G3797,номенклатури!R:U,4,0))</f>
        <v/>
      </c>
      <c r="O3797" s="119" t="str">
        <f>IF(M3797="","",VLOOKUP(M3797,'14'!D:D,1,0))</f>
        <v/>
      </c>
    </row>
    <row r="3798" spans="1:15" ht="12.75" customHeight="1" x14ac:dyDescent="0.2">
      <c r="A3798" s="36" t="str">
        <f>'0'!$A$4</f>
        <v>………………..</v>
      </c>
      <c r="B3798" s="37">
        <f>'0'!$A$2</f>
        <v>46112</v>
      </c>
      <c r="C3798" s="37" t="s">
        <v>1243</v>
      </c>
      <c r="D3798" s="119" t="str">
        <f>IF(G3798="","",VLOOKUP(G3798,номенклатури!R:T,2,0))</f>
        <v/>
      </c>
      <c r="E3798" s="365" t="str">
        <f>IF(G3798="","",VLOOKUP(G3798,номенклатури!R:T,3,0))</f>
        <v/>
      </c>
      <c r="F3798" s="159" t="str">
        <f>IF(G3798="","",IF(ISERROR(VLOOKUP(G3798,номенклатури!V:V,1,0)),E3798*H3798,E3798*I3798))</f>
        <v/>
      </c>
      <c r="G3798" s="14"/>
      <c r="H3798" s="15"/>
      <c r="I3798" s="15"/>
      <c r="J3798" s="15"/>
      <c r="K3798" s="15"/>
      <c r="L3798" s="217"/>
      <c r="M3798" s="22"/>
      <c r="N3798" s="119" t="str">
        <f>IF(G3798="","",VLOOKUP(G3798,номенклатури!R:U,4,0))</f>
        <v/>
      </c>
      <c r="O3798" s="119" t="str">
        <f>IF(M3798="","",VLOOKUP(M3798,'14'!D:D,1,0))</f>
        <v/>
      </c>
    </row>
    <row r="3799" spans="1:15" ht="12.75" customHeight="1" x14ac:dyDescent="0.2">
      <c r="A3799" s="36" t="str">
        <f>'0'!$A$4</f>
        <v>………………..</v>
      </c>
      <c r="B3799" s="37">
        <f>'0'!$A$2</f>
        <v>46112</v>
      </c>
      <c r="C3799" s="37" t="s">
        <v>1243</v>
      </c>
      <c r="D3799" s="119" t="str">
        <f>IF(G3799="","",VLOOKUP(G3799,номенклатури!R:T,2,0))</f>
        <v/>
      </c>
      <c r="E3799" s="365" t="str">
        <f>IF(G3799="","",VLOOKUP(G3799,номенклатури!R:T,3,0))</f>
        <v/>
      </c>
      <c r="F3799" s="159" t="str">
        <f>IF(G3799="","",IF(ISERROR(VLOOKUP(G3799,номенклатури!V:V,1,0)),E3799*H3799,E3799*I3799))</f>
        <v/>
      </c>
      <c r="G3799" s="14"/>
      <c r="H3799" s="15"/>
      <c r="I3799" s="15"/>
      <c r="J3799" s="15"/>
      <c r="K3799" s="15"/>
      <c r="L3799" s="217"/>
      <c r="M3799" s="22"/>
      <c r="N3799" s="119" t="str">
        <f>IF(G3799="","",VLOOKUP(G3799,номенклатури!R:U,4,0))</f>
        <v/>
      </c>
      <c r="O3799" s="119" t="str">
        <f>IF(M3799="","",VLOOKUP(M3799,'14'!D:D,1,0))</f>
        <v/>
      </c>
    </row>
    <row r="3800" spans="1:15" ht="12.75" customHeight="1" x14ac:dyDescent="0.2">
      <c r="A3800" s="36" t="str">
        <f>'0'!$A$4</f>
        <v>………………..</v>
      </c>
      <c r="B3800" s="37">
        <f>'0'!$A$2</f>
        <v>46112</v>
      </c>
      <c r="C3800" s="37" t="s">
        <v>1243</v>
      </c>
      <c r="D3800" s="119" t="str">
        <f>IF(G3800="","",VLOOKUP(G3800,номенклатури!R:T,2,0))</f>
        <v/>
      </c>
      <c r="E3800" s="365" t="str">
        <f>IF(G3800="","",VLOOKUP(G3800,номенклатури!R:T,3,0))</f>
        <v/>
      </c>
      <c r="F3800" s="159" t="str">
        <f>IF(G3800="","",IF(ISERROR(VLOOKUP(G3800,номенклатури!V:V,1,0)),E3800*H3800,E3800*I3800))</f>
        <v/>
      </c>
      <c r="G3800" s="14"/>
      <c r="H3800" s="15"/>
      <c r="I3800" s="15"/>
      <c r="J3800" s="15"/>
      <c r="K3800" s="15"/>
      <c r="L3800" s="217"/>
      <c r="M3800" s="22"/>
      <c r="N3800" s="119" t="str">
        <f>IF(G3800="","",VLOOKUP(G3800,номенклатури!R:U,4,0))</f>
        <v/>
      </c>
      <c r="O3800" s="119" t="str">
        <f>IF(M3800="","",VLOOKUP(M3800,'14'!D:D,1,0))</f>
        <v/>
      </c>
    </row>
    <row r="3801" spans="1:15" ht="12.75" customHeight="1" x14ac:dyDescent="0.2">
      <c r="A3801" s="36" t="str">
        <f>'0'!$A$4</f>
        <v>………………..</v>
      </c>
      <c r="B3801" s="37">
        <f>'0'!$A$2</f>
        <v>46112</v>
      </c>
      <c r="C3801" s="37" t="s">
        <v>1243</v>
      </c>
      <c r="D3801" s="119" t="str">
        <f>IF(G3801="","",VLOOKUP(G3801,номенклатури!R:T,2,0))</f>
        <v/>
      </c>
      <c r="E3801" s="365" t="str">
        <f>IF(G3801="","",VLOOKUP(G3801,номенклатури!R:T,3,0))</f>
        <v/>
      </c>
      <c r="F3801" s="159" t="str">
        <f>IF(G3801="","",IF(ISERROR(VLOOKUP(G3801,номенклатури!V:V,1,0)),E3801*H3801,E3801*I3801))</f>
        <v/>
      </c>
      <c r="G3801" s="14"/>
      <c r="H3801" s="15"/>
      <c r="I3801" s="15"/>
      <c r="J3801" s="15"/>
      <c r="K3801" s="15"/>
      <c r="L3801" s="217"/>
      <c r="M3801" s="22"/>
      <c r="N3801" s="119" t="str">
        <f>IF(G3801="","",VLOOKUP(G3801,номенклатури!R:U,4,0))</f>
        <v/>
      </c>
      <c r="O3801" s="119" t="str">
        <f>IF(M3801="","",VLOOKUP(M3801,'14'!D:D,1,0))</f>
        <v/>
      </c>
    </row>
    <row r="3802" spans="1:15" ht="12.75" customHeight="1" x14ac:dyDescent="0.2">
      <c r="A3802" s="36" t="str">
        <f>'0'!$A$4</f>
        <v>………………..</v>
      </c>
      <c r="B3802" s="37">
        <f>'0'!$A$2</f>
        <v>46112</v>
      </c>
      <c r="C3802" s="37" t="s">
        <v>1243</v>
      </c>
      <c r="D3802" s="119" t="str">
        <f>IF(G3802="","",VLOOKUP(G3802,номенклатури!R:T,2,0))</f>
        <v/>
      </c>
      <c r="E3802" s="365" t="str">
        <f>IF(G3802="","",VLOOKUP(G3802,номенклатури!R:T,3,0))</f>
        <v/>
      </c>
      <c r="F3802" s="159" t="str">
        <f>IF(G3802="","",IF(ISERROR(VLOOKUP(G3802,номенклатури!V:V,1,0)),E3802*H3802,E3802*I3802))</f>
        <v/>
      </c>
      <c r="G3802" s="14"/>
      <c r="H3802" s="15"/>
      <c r="I3802" s="15"/>
      <c r="J3802" s="15"/>
      <c r="K3802" s="15"/>
      <c r="L3802" s="217"/>
      <c r="M3802" s="22"/>
      <c r="N3802" s="119" t="str">
        <f>IF(G3802="","",VLOOKUP(G3802,номенклатури!R:U,4,0))</f>
        <v/>
      </c>
      <c r="O3802" s="119" t="str">
        <f>IF(M3802="","",VLOOKUP(M3802,'14'!D:D,1,0))</f>
        <v/>
      </c>
    </row>
    <row r="3803" spans="1:15" ht="12.75" customHeight="1" x14ac:dyDescent="0.2">
      <c r="A3803" s="36" t="str">
        <f>'0'!$A$4</f>
        <v>………………..</v>
      </c>
      <c r="B3803" s="37">
        <f>'0'!$A$2</f>
        <v>46112</v>
      </c>
      <c r="C3803" s="37" t="s">
        <v>1243</v>
      </c>
      <c r="D3803" s="119" t="str">
        <f>IF(G3803="","",VLOOKUP(G3803,номенклатури!R:T,2,0))</f>
        <v/>
      </c>
      <c r="E3803" s="365" t="str">
        <f>IF(G3803="","",VLOOKUP(G3803,номенклатури!R:T,3,0))</f>
        <v/>
      </c>
      <c r="F3803" s="159" t="str">
        <f>IF(G3803="","",IF(ISERROR(VLOOKUP(G3803,номенклатури!V:V,1,0)),E3803*H3803,E3803*I3803))</f>
        <v/>
      </c>
      <c r="G3803" s="14"/>
      <c r="H3803" s="15"/>
      <c r="I3803" s="15"/>
      <c r="J3803" s="15"/>
      <c r="K3803" s="15"/>
      <c r="L3803" s="217"/>
      <c r="M3803" s="22"/>
      <c r="N3803" s="119" t="str">
        <f>IF(G3803="","",VLOOKUP(G3803,номенклатури!R:U,4,0))</f>
        <v/>
      </c>
      <c r="O3803" s="119" t="str">
        <f>IF(M3803="","",VLOOKUP(M3803,'14'!D:D,1,0))</f>
        <v/>
      </c>
    </row>
    <row r="3804" spans="1:15" ht="12.75" customHeight="1" x14ac:dyDescent="0.2">
      <c r="A3804" s="36" t="str">
        <f>'0'!$A$4</f>
        <v>………………..</v>
      </c>
      <c r="B3804" s="37">
        <f>'0'!$A$2</f>
        <v>46112</v>
      </c>
      <c r="C3804" s="37" t="s">
        <v>1243</v>
      </c>
      <c r="D3804" s="119" t="str">
        <f>IF(G3804="","",VLOOKUP(G3804,номенклатури!R:T,2,0))</f>
        <v/>
      </c>
      <c r="E3804" s="365" t="str">
        <f>IF(G3804="","",VLOOKUP(G3804,номенклатури!R:T,3,0))</f>
        <v/>
      </c>
      <c r="F3804" s="159" t="str">
        <f>IF(G3804="","",IF(ISERROR(VLOOKUP(G3804,номенклатури!V:V,1,0)),E3804*H3804,E3804*I3804))</f>
        <v/>
      </c>
      <c r="G3804" s="14"/>
      <c r="H3804" s="15"/>
      <c r="I3804" s="15"/>
      <c r="J3804" s="15"/>
      <c r="K3804" s="15"/>
      <c r="L3804" s="217"/>
      <c r="M3804" s="22"/>
      <c r="N3804" s="119" t="str">
        <f>IF(G3804="","",VLOOKUP(G3804,номенклатури!R:U,4,0))</f>
        <v/>
      </c>
      <c r="O3804" s="119" t="str">
        <f>IF(M3804="","",VLOOKUP(M3804,'14'!D:D,1,0))</f>
        <v/>
      </c>
    </row>
    <row r="3805" spans="1:15" ht="12.75" customHeight="1" x14ac:dyDescent="0.2">
      <c r="A3805" s="36" t="str">
        <f>'0'!$A$4</f>
        <v>………………..</v>
      </c>
      <c r="B3805" s="37">
        <f>'0'!$A$2</f>
        <v>46112</v>
      </c>
      <c r="C3805" s="37" t="s">
        <v>1243</v>
      </c>
      <c r="D3805" s="119" t="str">
        <f>IF(G3805="","",VLOOKUP(G3805,номенклатури!R:T,2,0))</f>
        <v/>
      </c>
      <c r="E3805" s="365" t="str">
        <f>IF(G3805="","",VLOOKUP(G3805,номенклатури!R:T,3,0))</f>
        <v/>
      </c>
      <c r="F3805" s="159" t="str">
        <f>IF(G3805="","",IF(ISERROR(VLOOKUP(G3805,номенклатури!V:V,1,0)),E3805*H3805,E3805*I3805))</f>
        <v/>
      </c>
      <c r="G3805" s="14"/>
      <c r="H3805" s="15"/>
      <c r="I3805" s="15"/>
      <c r="J3805" s="15"/>
      <c r="K3805" s="15"/>
      <c r="L3805" s="217"/>
      <c r="M3805" s="22"/>
      <c r="N3805" s="119" t="str">
        <f>IF(G3805="","",VLOOKUP(G3805,номенклатури!R:U,4,0))</f>
        <v/>
      </c>
      <c r="O3805" s="119" t="str">
        <f>IF(M3805="","",VLOOKUP(M3805,'14'!D:D,1,0))</f>
        <v/>
      </c>
    </row>
    <row r="3806" spans="1:15" ht="12.75" customHeight="1" x14ac:dyDescent="0.2">
      <c r="A3806" s="36" t="str">
        <f>'0'!$A$4</f>
        <v>………………..</v>
      </c>
      <c r="B3806" s="37">
        <f>'0'!$A$2</f>
        <v>46112</v>
      </c>
      <c r="C3806" s="37" t="s">
        <v>1243</v>
      </c>
      <c r="D3806" s="119" t="str">
        <f>IF(G3806="","",VLOOKUP(G3806,номенклатури!R:T,2,0))</f>
        <v/>
      </c>
      <c r="E3806" s="365" t="str">
        <f>IF(G3806="","",VLOOKUP(G3806,номенклатури!R:T,3,0))</f>
        <v/>
      </c>
      <c r="F3806" s="159" t="str">
        <f>IF(G3806="","",IF(ISERROR(VLOOKUP(G3806,номенклатури!V:V,1,0)),E3806*H3806,E3806*I3806))</f>
        <v/>
      </c>
      <c r="G3806" s="14"/>
      <c r="H3806" s="15"/>
      <c r="I3806" s="15"/>
      <c r="J3806" s="15"/>
      <c r="K3806" s="15"/>
      <c r="L3806" s="217"/>
      <c r="M3806" s="22"/>
      <c r="N3806" s="119" t="str">
        <f>IF(G3806="","",VLOOKUP(G3806,номенклатури!R:U,4,0))</f>
        <v/>
      </c>
      <c r="O3806" s="119" t="str">
        <f>IF(M3806="","",VLOOKUP(M3806,'14'!D:D,1,0))</f>
        <v/>
      </c>
    </row>
    <row r="3807" spans="1:15" ht="12.75" customHeight="1" x14ac:dyDescent="0.2">
      <c r="A3807" s="36" t="str">
        <f>'0'!$A$4</f>
        <v>………………..</v>
      </c>
      <c r="B3807" s="37">
        <f>'0'!$A$2</f>
        <v>46112</v>
      </c>
      <c r="C3807" s="37" t="s">
        <v>1243</v>
      </c>
      <c r="D3807" s="119" t="str">
        <f>IF(G3807="","",VLOOKUP(G3807,номенклатури!R:T,2,0))</f>
        <v/>
      </c>
      <c r="E3807" s="365" t="str">
        <f>IF(G3807="","",VLOOKUP(G3807,номенклатури!R:T,3,0))</f>
        <v/>
      </c>
      <c r="F3807" s="159" t="str">
        <f>IF(G3807="","",IF(ISERROR(VLOOKUP(G3807,номенклатури!V:V,1,0)),E3807*H3807,E3807*I3807))</f>
        <v/>
      </c>
      <c r="G3807" s="14"/>
      <c r="H3807" s="15"/>
      <c r="I3807" s="15"/>
      <c r="J3807" s="15"/>
      <c r="K3807" s="15"/>
      <c r="L3807" s="217"/>
      <c r="M3807" s="22"/>
      <c r="N3807" s="119" t="str">
        <f>IF(G3807="","",VLOOKUP(G3807,номенклатури!R:U,4,0))</f>
        <v/>
      </c>
      <c r="O3807" s="119" t="str">
        <f>IF(M3807="","",VLOOKUP(M3807,'14'!D:D,1,0))</f>
        <v/>
      </c>
    </row>
    <row r="3808" spans="1:15" ht="12.75" customHeight="1" x14ac:dyDescent="0.2">
      <c r="A3808" s="36" t="str">
        <f>'0'!$A$4</f>
        <v>………………..</v>
      </c>
      <c r="B3808" s="37">
        <f>'0'!$A$2</f>
        <v>46112</v>
      </c>
      <c r="C3808" s="37" t="s">
        <v>1243</v>
      </c>
      <c r="D3808" s="119" t="str">
        <f>IF(G3808="","",VLOOKUP(G3808,номенклатури!R:T,2,0))</f>
        <v/>
      </c>
      <c r="E3808" s="365" t="str">
        <f>IF(G3808="","",VLOOKUP(G3808,номенклатури!R:T,3,0))</f>
        <v/>
      </c>
      <c r="F3808" s="159" t="str">
        <f>IF(G3808="","",IF(ISERROR(VLOOKUP(G3808,номенклатури!V:V,1,0)),E3808*H3808,E3808*I3808))</f>
        <v/>
      </c>
      <c r="G3808" s="14"/>
      <c r="H3808" s="15"/>
      <c r="I3808" s="15"/>
      <c r="J3808" s="15"/>
      <c r="K3808" s="15"/>
      <c r="L3808" s="217"/>
      <c r="M3808" s="22"/>
      <c r="N3808" s="119" t="str">
        <f>IF(G3808="","",VLOOKUP(G3808,номенклатури!R:U,4,0))</f>
        <v/>
      </c>
      <c r="O3808" s="119" t="str">
        <f>IF(M3808="","",VLOOKUP(M3808,'14'!D:D,1,0))</f>
        <v/>
      </c>
    </row>
    <row r="3809" spans="1:15" ht="12.75" customHeight="1" x14ac:dyDescent="0.2">
      <c r="A3809" s="36" t="str">
        <f>'0'!$A$4</f>
        <v>………………..</v>
      </c>
      <c r="B3809" s="37">
        <f>'0'!$A$2</f>
        <v>46112</v>
      </c>
      <c r="C3809" s="37" t="s">
        <v>1243</v>
      </c>
      <c r="D3809" s="119" t="str">
        <f>IF(G3809="","",VLOOKUP(G3809,номенклатури!R:T,2,0))</f>
        <v/>
      </c>
      <c r="E3809" s="365" t="str">
        <f>IF(G3809="","",VLOOKUP(G3809,номенклатури!R:T,3,0))</f>
        <v/>
      </c>
      <c r="F3809" s="159" t="str">
        <f>IF(G3809="","",IF(ISERROR(VLOOKUP(G3809,номенклатури!V:V,1,0)),E3809*H3809,E3809*I3809))</f>
        <v/>
      </c>
      <c r="G3809" s="14"/>
      <c r="H3809" s="15"/>
      <c r="I3809" s="15"/>
      <c r="J3809" s="15"/>
      <c r="K3809" s="15"/>
      <c r="L3809" s="217"/>
      <c r="M3809" s="22"/>
      <c r="N3809" s="119" t="str">
        <f>IF(G3809="","",VLOOKUP(G3809,номенклатури!R:U,4,0))</f>
        <v/>
      </c>
      <c r="O3809" s="119" t="str">
        <f>IF(M3809="","",VLOOKUP(M3809,'14'!D:D,1,0))</f>
        <v/>
      </c>
    </row>
    <row r="3810" spans="1:15" ht="12.75" customHeight="1" x14ac:dyDescent="0.2">
      <c r="A3810" s="36" t="str">
        <f>'0'!$A$4</f>
        <v>………………..</v>
      </c>
      <c r="B3810" s="37">
        <f>'0'!$A$2</f>
        <v>46112</v>
      </c>
      <c r="C3810" s="37" t="s">
        <v>1243</v>
      </c>
      <c r="D3810" s="119" t="str">
        <f>IF(G3810="","",VLOOKUP(G3810,номенклатури!R:T,2,0))</f>
        <v/>
      </c>
      <c r="E3810" s="365" t="str">
        <f>IF(G3810="","",VLOOKUP(G3810,номенклатури!R:T,3,0))</f>
        <v/>
      </c>
      <c r="F3810" s="159" t="str">
        <f>IF(G3810="","",IF(ISERROR(VLOOKUP(G3810,номенклатури!V:V,1,0)),E3810*H3810,E3810*I3810))</f>
        <v/>
      </c>
      <c r="G3810" s="14"/>
      <c r="H3810" s="15"/>
      <c r="I3810" s="15"/>
      <c r="J3810" s="15"/>
      <c r="K3810" s="15"/>
      <c r="L3810" s="217"/>
      <c r="M3810" s="22"/>
      <c r="N3810" s="119" t="str">
        <f>IF(G3810="","",VLOOKUP(G3810,номенклатури!R:U,4,0))</f>
        <v/>
      </c>
      <c r="O3810" s="119" t="str">
        <f>IF(M3810="","",VLOOKUP(M3810,'14'!D:D,1,0))</f>
        <v/>
      </c>
    </row>
    <row r="3811" spans="1:15" ht="12.75" customHeight="1" x14ac:dyDescent="0.2">
      <c r="A3811" s="36" t="str">
        <f>'0'!$A$4</f>
        <v>………………..</v>
      </c>
      <c r="B3811" s="37">
        <f>'0'!$A$2</f>
        <v>46112</v>
      </c>
      <c r="C3811" s="37" t="s">
        <v>1243</v>
      </c>
      <c r="D3811" s="119" t="str">
        <f>IF(G3811="","",VLOOKUP(G3811,номенклатури!R:T,2,0))</f>
        <v/>
      </c>
      <c r="E3811" s="365" t="str">
        <f>IF(G3811="","",VLOOKUP(G3811,номенклатури!R:T,3,0))</f>
        <v/>
      </c>
      <c r="F3811" s="159" t="str">
        <f>IF(G3811="","",IF(ISERROR(VLOOKUP(G3811,номенклатури!V:V,1,0)),E3811*H3811,E3811*I3811))</f>
        <v/>
      </c>
      <c r="G3811" s="14"/>
      <c r="H3811" s="15"/>
      <c r="I3811" s="15"/>
      <c r="J3811" s="15"/>
      <c r="K3811" s="15"/>
      <c r="L3811" s="217"/>
      <c r="M3811" s="22"/>
      <c r="N3811" s="119" t="str">
        <f>IF(G3811="","",VLOOKUP(G3811,номенклатури!R:U,4,0))</f>
        <v/>
      </c>
      <c r="O3811" s="119" t="str">
        <f>IF(M3811="","",VLOOKUP(M3811,'14'!D:D,1,0))</f>
        <v/>
      </c>
    </row>
    <row r="3812" spans="1:15" ht="12.75" customHeight="1" x14ac:dyDescent="0.2">
      <c r="A3812" s="36" t="str">
        <f>'0'!$A$4</f>
        <v>………………..</v>
      </c>
      <c r="B3812" s="37">
        <f>'0'!$A$2</f>
        <v>46112</v>
      </c>
      <c r="C3812" s="37" t="s">
        <v>1243</v>
      </c>
      <c r="D3812" s="119" t="str">
        <f>IF(G3812="","",VLOOKUP(G3812,номенклатури!R:T,2,0))</f>
        <v/>
      </c>
      <c r="E3812" s="365" t="str">
        <f>IF(G3812="","",VLOOKUP(G3812,номенклатури!R:T,3,0))</f>
        <v/>
      </c>
      <c r="F3812" s="159" t="str">
        <f>IF(G3812="","",IF(ISERROR(VLOOKUP(G3812,номенклатури!V:V,1,0)),E3812*H3812,E3812*I3812))</f>
        <v/>
      </c>
      <c r="G3812" s="14"/>
      <c r="H3812" s="15"/>
      <c r="I3812" s="15"/>
      <c r="J3812" s="15"/>
      <c r="K3812" s="15"/>
      <c r="L3812" s="217"/>
      <c r="M3812" s="22"/>
      <c r="N3812" s="119" t="str">
        <f>IF(G3812="","",VLOOKUP(G3812,номенклатури!R:U,4,0))</f>
        <v/>
      </c>
      <c r="O3812" s="119" t="str">
        <f>IF(M3812="","",VLOOKUP(M3812,'14'!D:D,1,0))</f>
        <v/>
      </c>
    </row>
    <row r="3813" spans="1:15" ht="12.75" customHeight="1" x14ac:dyDescent="0.2">
      <c r="A3813" s="36" t="str">
        <f>'0'!$A$4</f>
        <v>………………..</v>
      </c>
      <c r="B3813" s="37">
        <f>'0'!$A$2</f>
        <v>46112</v>
      </c>
      <c r="C3813" s="37" t="s">
        <v>1243</v>
      </c>
      <c r="D3813" s="119" t="str">
        <f>IF(G3813="","",VLOOKUP(G3813,номенклатури!R:T,2,0))</f>
        <v/>
      </c>
      <c r="E3813" s="365" t="str">
        <f>IF(G3813="","",VLOOKUP(G3813,номенклатури!R:T,3,0))</f>
        <v/>
      </c>
      <c r="F3813" s="159" t="str">
        <f>IF(G3813="","",IF(ISERROR(VLOOKUP(G3813,номенклатури!V:V,1,0)),E3813*H3813,E3813*I3813))</f>
        <v/>
      </c>
      <c r="G3813" s="14"/>
      <c r="H3813" s="15"/>
      <c r="I3813" s="15"/>
      <c r="J3813" s="15"/>
      <c r="K3813" s="15"/>
      <c r="L3813" s="217"/>
      <c r="M3813" s="22"/>
      <c r="N3813" s="119" t="str">
        <f>IF(G3813="","",VLOOKUP(G3813,номенклатури!R:U,4,0))</f>
        <v/>
      </c>
      <c r="O3813" s="119" t="str">
        <f>IF(M3813="","",VLOOKUP(M3813,'14'!D:D,1,0))</f>
        <v/>
      </c>
    </row>
    <row r="3814" spans="1:15" ht="12.75" customHeight="1" x14ac:dyDescent="0.2">
      <c r="A3814" s="36" t="str">
        <f>'0'!$A$4</f>
        <v>………………..</v>
      </c>
      <c r="B3814" s="37">
        <f>'0'!$A$2</f>
        <v>46112</v>
      </c>
      <c r="C3814" s="37" t="s">
        <v>1243</v>
      </c>
      <c r="D3814" s="119" t="str">
        <f>IF(G3814="","",VLOOKUP(G3814,номенклатури!R:T,2,0))</f>
        <v/>
      </c>
      <c r="E3814" s="365" t="str">
        <f>IF(G3814="","",VLOOKUP(G3814,номенклатури!R:T,3,0))</f>
        <v/>
      </c>
      <c r="F3814" s="159" t="str">
        <f>IF(G3814="","",IF(ISERROR(VLOOKUP(G3814,номенклатури!V:V,1,0)),E3814*H3814,E3814*I3814))</f>
        <v/>
      </c>
      <c r="G3814" s="14"/>
      <c r="H3814" s="15"/>
      <c r="I3814" s="15"/>
      <c r="J3814" s="15"/>
      <c r="K3814" s="15"/>
      <c r="L3814" s="217"/>
      <c r="M3814" s="22"/>
      <c r="N3814" s="119" t="str">
        <f>IF(G3814="","",VLOOKUP(G3814,номенклатури!R:U,4,0))</f>
        <v/>
      </c>
      <c r="O3814" s="119" t="str">
        <f>IF(M3814="","",VLOOKUP(M3814,'14'!D:D,1,0))</f>
        <v/>
      </c>
    </row>
    <row r="3815" spans="1:15" ht="12.75" customHeight="1" x14ac:dyDescent="0.2">
      <c r="A3815" s="36" t="str">
        <f>'0'!$A$4</f>
        <v>………………..</v>
      </c>
      <c r="B3815" s="37">
        <f>'0'!$A$2</f>
        <v>46112</v>
      </c>
      <c r="C3815" s="37" t="s">
        <v>1243</v>
      </c>
      <c r="D3815" s="119" t="str">
        <f>IF(G3815="","",VLOOKUP(G3815,номенклатури!R:T,2,0))</f>
        <v/>
      </c>
      <c r="E3815" s="365" t="str">
        <f>IF(G3815="","",VLOOKUP(G3815,номенклатури!R:T,3,0))</f>
        <v/>
      </c>
      <c r="F3815" s="159" t="str">
        <f>IF(G3815="","",IF(ISERROR(VLOOKUP(G3815,номенклатури!V:V,1,0)),E3815*H3815,E3815*I3815))</f>
        <v/>
      </c>
      <c r="G3815" s="14"/>
      <c r="H3815" s="15"/>
      <c r="I3815" s="15"/>
      <c r="J3815" s="15"/>
      <c r="K3815" s="15"/>
      <c r="L3815" s="217"/>
      <c r="M3815" s="22"/>
      <c r="N3815" s="119" t="str">
        <f>IF(G3815="","",VLOOKUP(G3815,номенклатури!R:U,4,0))</f>
        <v/>
      </c>
      <c r="O3815" s="119" t="str">
        <f>IF(M3815="","",VLOOKUP(M3815,'14'!D:D,1,0))</f>
        <v/>
      </c>
    </row>
    <row r="3816" spans="1:15" ht="12.75" customHeight="1" x14ac:dyDescent="0.2">
      <c r="A3816" s="36" t="str">
        <f>'0'!$A$4</f>
        <v>………………..</v>
      </c>
      <c r="B3816" s="37">
        <f>'0'!$A$2</f>
        <v>46112</v>
      </c>
      <c r="C3816" s="37" t="s">
        <v>1243</v>
      </c>
      <c r="D3816" s="119" t="str">
        <f>IF(G3816="","",VLOOKUP(G3816,номенклатури!R:T,2,0))</f>
        <v/>
      </c>
      <c r="E3816" s="365" t="str">
        <f>IF(G3816="","",VLOOKUP(G3816,номенклатури!R:T,3,0))</f>
        <v/>
      </c>
      <c r="F3816" s="159" t="str">
        <f>IF(G3816="","",IF(ISERROR(VLOOKUP(G3816,номенклатури!V:V,1,0)),E3816*H3816,E3816*I3816))</f>
        <v/>
      </c>
      <c r="G3816" s="14"/>
      <c r="H3816" s="15"/>
      <c r="I3816" s="15"/>
      <c r="J3816" s="15"/>
      <c r="K3816" s="15"/>
      <c r="L3816" s="217"/>
      <c r="M3816" s="22"/>
      <c r="N3816" s="119" t="str">
        <f>IF(G3816="","",VLOOKUP(G3816,номенклатури!R:U,4,0))</f>
        <v/>
      </c>
      <c r="O3816" s="119" t="str">
        <f>IF(M3816="","",VLOOKUP(M3816,'14'!D:D,1,0))</f>
        <v/>
      </c>
    </row>
    <row r="3817" spans="1:15" ht="12.75" customHeight="1" x14ac:dyDescent="0.2">
      <c r="A3817" s="36" t="str">
        <f>'0'!$A$4</f>
        <v>………………..</v>
      </c>
      <c r="B3817" s="37">
        <f>'0'!$A$2</f>
        <v>46112</v>
      </c>
      <c r="C3817" s="37" t="s">
        <v>1243</v>
      </c>
      <c r="D3817" s="119" t="str">
        <f>IF(G3817="","",VLOOKUP(G3817,номенклатури!R:T,2,0))</f>
        <v/>
      </c>
      <c r="E3817" s="365" t="str">
        <f>IF(G3817="","",VLOOKUP(G3817,номенклатури!R:T,3,0))</f>
        <v/>
      </c>
      <c r="F3817" s="159" t="str">
        <f>IF(G3817="","",IF(ISERROR(VLOOKUP(G3817,номенклатури!V:V,1,0)),E3817*H3817,E3817*I3817))</f>
        <v/>
      </c>
      <c r="G3817" s="14"/>
      <c r="H3817" s="15"/>
      <c r="I3817" s="15"/>
      <c r="J3817" s="15"/>
      <c r="K3817" s="15"/>
      <c r="L3817" s="217"/>
      <c r="M3817" s="22"/>
      <c r="N3817" s="119" t="str">
        <f>IF(G3817="","",VLOOKUP(G3817,номенклатури!R:U,4,0))</f>
        <v/>
      </c>
      <c r="O3817" s="119" t="str">
        <f>IF(M3817="","",VLOOKUP(M3817,'14'!D:D,1,0))</f>
        <v/>
      </c>
    </row>
    <row r="3818" spans="1:15" ht="12.75" customHeight="1" x14ac:dyDescent="0.2">
      <c r="A3818" s="36" t="str">
        <f>'0'!$A$4</f>
        <v>………………..</v>
      </c>
      <c r="B3818" s="37">
        <f>'0'!$A$2</f>
        <v>46112</v>
      </c>
      <c r="C3818" s="37" t="s">
        <v>1243</v>
      </c>
      <c r="D3818" s="119" t="str">
        <f>IF(G3818="","",VLOOKUP(G3818,номенклатури!R:T,2,0))</f>
        <v/>
      </c>
      <c r="E3818" s="365" t="str">
        <f>IF(G3818="","",VLOOKUP(G3818,номенклатури!R:T,3,0))</f>
        <v/>
      </c>
      <c r="F3818" s="159" t="str">
        <f>IF(G3818="","",IF(ISERROR(VLOOKUP(G3818,номенклатури!V:V,1,0)),E3818*H3818,E3818*I3818))</f>
        <v/>
      </c>
      <c r="G3818" s="14"/>
      <c r="H3818" s="15"/>
      <c r="I3818" s="15"/>
      <c r="J3818" s="15"/>
      <c r="K3818" s="15"/>
      <c r="L3818" s="217"/>
      <c r="M3818" s="22"/>
      <c r="N3818" s="119" t="str">
        <f>IF(G3818="","",VLOOKUP(G3818,номенклатури!R:U,4,0))</f>
        <v/>
      </c>
      <c r="O3818" s="119" t="str">
        <f>IF(M3818="","",VLOOKUP(M3818,'14'!D:D,1,0))</f>
        <v/>
      </c>
    </row>
    <row r="3819" spans="1:15" ht="12.75" customHeight="1" x14ac:dyDescent="0.2">
      <c r="A3819" s="36" t="str">
        <f>'0'!$A$4</f>
        <v>………………..</v>
      </c>
      <c r="B3819" s="37">
        <f>'0'!$A$2</f>
        <v>46112</v>
      </c>
      <c r="C3819" s="37" t="s">
        <v>1243</v>
      </c>
      <c r="D3819" s="119" t="str">
        <f>IF(G3819="","",VLOOKUP(G3819,номенклатури!R:T,2,0))</f>
        <v/>
      </c>
      <c r="E3819" s="365" t="str">
        <f>IF(G3819="","",VLOOKUP(G3819,номенклатури!R:T,3,0))</f>
        <v/>
      </c>
      <c r="F3819" s="159" t="str">
        <f>IF(G3819="","",IF(ISERROR(VLOOKUP(G3819,номенклатури!V:V,1,0)),E3819*H3819,E3819*I3819))</f>
        <v/>
      </c>
      <c r="G3819" s="14"/>
      <c r="H3819" s="15"/>
      <c r="I3819" s="15"/>
      <c r="J3819" s="15"/>
      <c r="K3819" s="15"/>
      <c r="L3819" s="217"/>
      <c r="M3819" s="22"/>
      <c r="N3819" s="119" t="str">
        <f>IF(G3819="","",VLOOKUP(G3819,номенклатури!R:U,4,0))</f>
        <v/>
      </c>
      <c r="O3819" s="119" t="str">
        <f>IF(M3819="","",VLOOKUP(M3819,'14'!D:D,1,0))</f>
        <v/>
      </c>
    </row>
    <row r="3820" spans="1:15" ht="12.75" customHeight="1" x14ac:dyDescent="0.2">
      <c r="A3820" s="36" t="str">
        <f>'0'!$A$4</f>
        <v>………………..</v>
      </c>
      <c r="B3820" s="37">
        <f>'0'!$A$2</f>
        <v>46112</v>
      </c>
      <c r="C3820" s="37" t="s">
        <v>1243</v>
      </c>
      <c r="D3820" s="119" t="str">
        <f>IF(G3820="","",VLOOKUP(G3820,номенклатури!R:T,2,0))</f>
        <v/>
      </c>
      <c r="E3820" s="365" t="str">
        <f>IF(G3820="","",VLOOKUP(G3820,номенклатури!R:T,3,0))</f>
        <v/>
      </c>
      <c r="F3820" s="159" t="str">
        <f>IF(G3820="","",IF(ISERROR(VLOOKUP(G3820,номенклатури!V:V,1,0)),E3820*H3820,E3820*I3820))</f>
        <v/>
      </c>
      <c r="G3820" s="14"/>
      <c r="H3820" s="15"/>
      <c r="I3820" s="15"/>
      <c r="J3820" s="15"/>
      <c r="K3820" s="15"/>
      <c r="L3820" s="217"/>
      <c r="M3820" s="22"/>
      <c r="N3820" s="119" t="str">
        <f>IF(G3820="","",VLOOKUP(G3820,номенклатури!R:U,4,0))</f>
        <v/>
      </c>
      <c r="O3820" s="119" t="str">
        <f>IF(M3820="","",VLOOKUP(M3820,'14'!D:D,1,0))</f>
        <v/>
      </c>
    </row>
    <row r="3821" spans="1:15" ht="12.75" customHeight="1" x14ac:dyDescent="0.2">
      <c r="A3821" s="36" t="str">
        <f>'0'!$A$4</f>
        <v>………………..</v>
      </c>
      <c r="B3821" s="37">
        <f>'0'!$A$2</f>
        <v>46112</v>
      </c>
      <c r="C3821" s="37" t="s">
        <v>1243</v>
      </c>
      <c r="D3821" s="119" t="str">
        <f>IF(G3821="","",VLOOKUP(G3821,номенклатури!R:T,2,0))</f>
        <v/>
      </c>
      <c r="E3821" s="365" t="str">
        <f>IF(G3821="","",VLOOKUP(G3821,номенклатури!R:T,3,0))</f>
        <v/>
      </c>
      <c r="F3821" s="159" t="str">
        <f>IF(G3821="","",IF(ISERROR(VLOOKUP(G3821,номенклатури!V:V,1,0)),E3821*H3821,E3821*I3821))</f>
        <v/>
      </c>
      <c r="G3821" s="14"/>
      <c r="H3821" s="15"/>
      <c r="I3821" s="15"/>
      <c r="J3821" s="15"/>
      <c r="K3821" s="15"/>
      <c r="L3821" s="217"/>
      <c r="M3821" s="22"/>
      <c r="N3821" s="119" t="str">
        <f>IF(G3821="","",VLOOKUP(G3821,номенклатури!R:U,4,0))</f>
        <v/>
      </c>
      <c r="O3821" s="119" t="str">
        <f>IF(M3821="","",VLOOKUP(M3821,'14'!D:D,1,0))</f>
        <v/>
      </c>
    </row>
    <row r="3822" spans="1:15" ht="12.75" customHeight="1" x14ac:dyDescent="0.2">
      <c r="A3822" s="36" t="str">
        <f>'0'!$A$4</f>
        <v>………………..</v>
      </c>
      <c r="B3822" s="37">
        <f>'0'!$A$2</f>
        <v>46112</v>
      </c>
      <c r="C3822" s="37" t="s">
        <v>1243</v>
      </c>
      <c r="D3822" s="119" t="str">
        <f>IF(G3822="","",VLOOKUP(G3822,номенклатури!R:T,2,0))</f>
        <v/>
      </c>
      <c r="E3822" s="365" t="str">
        <f>IF(G3822="","",VLOOKUP(G3822,номенклатури!R:T,3,0))</f>
        <v/>
      </c>
      <c r="F3822" s="159" t="str">
        <f>IF(G3822="","",IF(ISERROR(VLOOKUP(G3822,номенклатури!V:V,1,0)),E3822*H3822,E3822*I3822))</f>
        <v/>
      </c>
      <c r="G3822" s="14"/>
      <c r="H3822" s="15"/>
      <c r="I3822" s="15"/>
      <c r="J3822" s="15"/>
      <c r="K3822" s="15"/>
      <c r="L3822" s="217"/>
      <c r="M3822" s="22"/>
      <c r="N3822" s="119" t="str">
        <f>IF(G3822="","",VLOOKUP(G3822,номенклатури!R:U,4,0))</f>
        <v/>
      </c>
      <c r="O3822" s="119" t="str">
        <f>IF(M3822="","",VLOOKUP(M3822,'14'!D:D,1,0))</f>
        <v/>
      </c>
    </row>
    <row r="3823" spans="1:15" ht="12.75" customHeight="1" x14ac:dyDescent="0.2">
      <c r="A3823" s="36" t="str">
        <f>'0'!$A$4</f>
        <v>………………..</v>
      </c>
      <c r="B3823" s="37">
        <f>'0'!$A$2</f>
        <v>46112</v>
      </c>
      <c r="C3823" s="37" t="s">
        <v>1243</v>
      </c>
      <c r="D3823" s="119" t="str">
        <f>IF(G3823="","",VLOOKUP(G3823,номенклатури!R:T,2,0))</f>
        <v/>
      </c>
      <c r="E3823" s="365" t="str">
        <f>IF(G3823="","",VLOOKUP(G3823,номенклатури!R:T,3,0))</f>
        <v/>
      </c>
      <c r="F3823" s="159" t="str">
        <f>IF(G3823="","",IF(ISERROR(VLOOKUP(G3823,номенклатури!V:V,1,0)),E3823*H3823,E3823*I3823))</f>
        <v/>
      </c>
      <c r="G3823" s="14"/>
      <c r="H3823" s="15"/>
      <c r="I3823" s="15"/>
      <c r="J3823" s="15"/>
      <c r="K3823" s="15"/>
      <c r="L3823" s="217"/>
      <c r="M3823" s="22"/>
      <c r="N3823" s="119" t="str">
        <f>IF(G3823="","",VLOOKUP(G3823,номенклатури!R:U,4,0))</f>
        <v/>
      </c>
      <c r="O3823" s="119" t="str">
        <f>IF(M3823="","",VLOOKUP(M3823,'14'!D:D,1,0))</f>
        <v/>
      </c>
    </row>
    <row r="3824" spans="1:15" ht="12.75" customHeight="1" x14ac:dyDescent="0.2">
      <c r="A3824" s="36" t="str">
        <f>'0'!$A$4</f>
        <v>………………..</v>
      </c>
      <c r="B3824" s="37">
        <f>'0'!$A$2</f>
        <v>46112</v>
      </c>
      <c r="C3824" s="37" t="s">
        <v>1243</v>
      </c>
      <c r="D3824" s="119" t="str">
        <f>IF(G3824="","",VLOOKUP(G3824,номенклатури!R:T,2,0))</f>
        <v/>
      </c>
      <c r="E3824" s="365" t="str">
        <f>IF(G3824="","",VLOOKUP(G3824,номенклатури!R:T,3,0))</f>
        <v/>
      </c>
      <c r="F3824" s="159" t="str">
        <f>IF(G3824="","",IF(ISERROR(VLOOKUP(G3824,номенклатури!V:V,1,0)),E3824*H3824,E3824*I3824))</f>
        <v/>
      </c>
      <c r="G3824" s="14"/>
      <c r="H3824" s="15"/>
      <c r="I3824" s="15"/>
      <c r="J3824" s="15"/>
      <c r="K3824" s="15"/>
      <c r="L3824" s="217"/>
      <c r="M3824" s="22"/>
      <c r="N3824" s="119" t="str">
        <f>IF(G3824="","",VLOOKUP(G3824,номенклатури!R:U,4,0))</f>
        <v/>
      </c>
      <c r="O3824" s="119" t="str">
        <f>IF(M3824="","",VLOOKUP(M3824,'14'!D:D,1,0))</f>
        <v/>
      </c>
    </row>
    <row r="3825" spans="1:15" ht="12.75" customHeight="1" x14ac:dyDescent="0.2">
      <c r="A3825" s="36" t="str">
        <f>'0'!$A$4</f>
        <v>………………..</v>
      </c>
      <c r="B3825" s="37">
        <f>'0'!$A$2</f>
        <v>46112</v>
      </c>
      <c r="C3825" s="37" t="s">
        <v>1243</v>
      </c>
      <c r="D3825" s="119" t="str">
        <f>IF(G3825="","",VLOOKUP(G3825,номенклатури!R:T,2,0))</f>
        <v/>
      </c>
      <c r="E3825" s="365" t="str">
        <f>IF(G3825="","",VLOOKUP(G3825,номенклатури!R:T,3,0))</f>
        <v/>
      </c>
      <c r="F3825" s="159" t="str">
        <f>IF(G3825="","",IF(ISERROR(VLOOKUP(G3825,номенклатури!V:V,1,0)),E3825*H3825,E3825*I3825))</f>
        <v/>
      </c>
      <c r="G3825" s="14"/>
      <c r="H3825" s="15"/>
      <c r="I3825" s="15"/>
      <c r="J3825" s="15"/>
      <c r="K3825" s="15"/>
      <c r="L3825" s="217"/>
      <c r="M3825" s="22"/>
      <c r="N3825" s="119" t="str">
        <f>IF(G3825="","",VLOOKUP(G3825,номенклатури!R:U,4,0))</f>
        <v/>
      </c>
      <c r="O3825" s="119" t="str">
        <f>IF(M3825="","",VLOOKUP(M3825,'14'!D:D,1,0))</f>
        <v/>
      </c>
    </row>
    <row r="3826" spans="1:15" ht="12.75" customHeight="1" x14ac:dyDescent="0.2">
      <c r="A3826" s="36" t="str">
        <f>'0'!$A$4</f>
        <v>………………..</v>
      </c>
      <c r="B3826" s="37">
        <f>'0'!$A$2</f>
        <v>46112</v>
      </c>
      <c r="C3826" s="37" t="s">
        <v>1243</v>
      </c>
      <c r="D3826" s="119" t="str">
        <f>IF(G3826="","",VLOOKUP(G3826,номенклатури!R:T,2,0))</f>
        <v/>
      </c>
      <c r="E3826" s="365" t="str">
        <f>IF(G3826="","",VLOOKUP(G3826,номенклатури!R:T,3,0))</f>
        <v/>
      </c>
      <c r="F3826" s="159" t="str">
        <f>IF(G3826="","",IF(ISERROR(VLOOKUP(G3826,номенклатури!V:V,1,0)),E3826*H3826,E3826*I3826))</f>
        <v/>
      </c>
      <c r="G3826" s="14"/>
      <c r="H3826" s="15"/>
      <c r="I3826" s="15"/>
      <c r="J3826" s="15"/>
      <c r="K3826" s="15"/>
      <c r="L3826" s="217"/>
      <c r="M3826" s="22"/>
      <c r="N3826" s="119" t="str">
        <f>IF(G3826="","",VLOOKUP(G3826,номенклатури!R:U,4,0))</f>
        <v/>
      </c>
      <c r="O3826" s="119" t="str">
        <f>IF(M3826="","",VLOOKUP(M3826,'14'!D:D,1,0))</f>
        <v/>
      </c>
    </row>
    <row r="3827" spans="1:15" ht="12.75" customHeight="1" x14ac:dyDescent="0.2">
      <c r="A3827" s="36" t="str">
        <f>'0'!$A$4</f>
        <v>………………..</v>
      </c>
      <c r="B3827" s="37">
        <f>'0'!$A$2</f>
        <v>46112</v>
      </c>
      <c r="C3827" s="37" t="s">
        <v>1243</v>
      </c>
      <c r="D3827" s="119" t="str">
        <f>IF(G3827="","",VLOOKUP(G3827,номенклатури!R:T,2,0))</f>
        <v/>
      </c>
      <c r="E3827" s="365" t="str">
        <f>IF(G3827="","",VLOOKUP(G3827,номенклатури!R:T,3,0))</f>
        <v/>
      </c>
      <c r="F3827" s="159" t="str">
        <f>IF(G3827="","",IF(ISERROR(VLOOKUP(G3827,номенклатури!V:V,1,0)),E3827*H3827,E3827*I3827))</f>
        <v/>
      </c>
      <c r="G3827" s="14"/>
      <c r="H3827" s="15"/>
      <c r="I3827" s="15"/>
      <c r="J3827" s="15"/>
      <c r="K3827" s="15"/>
      <c r="L3827" s="217"/>
      <c r="M3827" s="22"/>
      <c r="N3827" s="119" t="str">
        <f>IF(G3827="","",VLOOKUP(G3827,номенклатури!R:U,4,0))</f>
        <v/>
      </c>
      <c r="O3827" s="119" t="str">
        <f>IF(M3827="","",VLOOKUP(M3827,'14'!D:D,1,0))</f>
        <v/>
      </c>
    </row>
    <row r="3828" spans="1:15" ht="12.75" customHeight="1" x14ac:dyDescent="0.2">
      <c r="A3828" s="36" t="str">
        <f>'0'!$A$4</f>
        <v>………………..</v>
      </c>
      <c r="B3828" s="37">
        <f>'0'!$A$2</f>
        <v>46112</v>
      </c>
      <c r="C3828" s="37" t="s">
        <v>1243</v>
      </c>
      <c r="D3828" s="119" t="str">
        <f>IF(G3828="","",VLOOKUP(G3828,номенклатури!R:T,2,0))</f>
        <v/>
      </c>
      <c r="E3828" s="365" t="str">
        <f>IF(G3828="","",VLOOKUP(G3828,номенклатури!R:T,3,0))</f>
        <v/>
      </c>
      <c r="F3828" s="159" t="str">
        <f>IF(G3828="","",IF(ISERROR(VLOOKUP(G3828,номенклатури!V:V,1,0)),E3828*H3828,E3828*I3828))</f>
        <v/>
      </c>
      <c r="G3828" s="14"/>
      <c r="H3828" s="15"/>
      <c r="I3828" s="15"/>
      <c r="J3828" s="15"/>
      <c r="K3828" s="15"/>
      <c r="L3828" s="217"/>
      <c r="M3828" s="22"/>
      <c r="N3828" s="119" t="str">
        <f>IF(G3828="","",VLOOKUP(G3828,номенклатури!R:U,4,0))</f>
        <v/>
      </c>
      <c r="O3828" s="119" t="str">
        <f>IF(M3828="","",VLOOKUP(M3828,'14'!D:D,1,0))</f>
        <v/>
      </c>
    </row>
    <row r="3829" spans="1:15" ht="12.75" customHeight="1" x14ac:dyDescent="0.2">
      <c r="A3829" s="36" t="str">
        <f>'0'!$A$4</f>
        <v>………………..</v>
      </c>
      <c r="B3829" s="37">
        <f>'0'!$A$2</f>
        <v>46112</v>
      </c>
      <c r="C3829" s="37" t="s">
        <v>1243</v>
      </c>
      <c r="D3829" s="119" t="str">
        <f>IF(G3829="","",VLOOKUP(G3829,номенклатури!R:T,2,0))</f>
        <v/>
      </c>
      <c r="E3829" s="365" t="str">
        <f>IF(G3829="","",VLOOKUP(G3829,номенклатури!R:T,3,0))</f>
        <v/>
      </c>
      <c r="F3829" s="159" t="str">
        <f>IF(G3829="","",IF(ISERROR(VLOOKUP(G3829,номенклатури!V:V,1,0)),E3829*H3829,E3829*I3829))</f>
        <v/>
      </c>
      <c r="G3829" s="14"/>
      <c r="H3829" s="15"/>
      <c r="I3829" s="15"/>
      <c r="J3829" s="15"/>
      <c r="K3829" s="15"/>
      <c r="L3829" s="217"/>
      <c r="M3829" s="22"/>
      <c r="N3829" s="119" t="str">
        <f>IF(G3829="","",VLOOKUP(G3829,номенклатури!R:U,4,0))</f>
        <v/>
      </c>
      <c r="O3829" s="119" t="str">
        <f>IF(M3829="","",VLOOKUP(M3829,'14'!D:D,1,0))</f>
        <v/>
      </c>
    </row>
    <row r="3830" spans="1:15" ht="12.75" customHeight="1" x14ac:dyDescent="0.2">
      <c r="A3830" s="36" t="str">
        <f>'0'!$A$4</f>
        <v>………………..</v>
      </c>
      <c r="B3830" s="37">
        <f>'0'!$A$2</f>
        <v>46112</v>
      </c>
      <c r="C3830" s="37" t="s">
        <v>1243</v>
      </c>
      <c r="D3830" s="119" t="str">
        <f>IF(G3830="","",VLOOKUP(G3830,номенклатури!R:T,2,0))</f>
        <v/>
      </c>
      <c r="E3830" s="365" t="str">
        <f>IF(G3830="","",VLOOKUP(G3830,номенклатури!R:T,3,0))</f>
        <v/>
      </c>
      <c r="F3830" s="159" t="str">
        <f>IF(G3830="","",IF(ISERROR(VLOOKUP(G3830,номенклатури!V:V,1,0)),E3830*H3830,E3830*I3830))</f>
        <v/>
      </c>
      <c r="G3830" s="14"/>
      <c r="H3830" s="15"/>
      <c r="I3830" s="15"/>
      <c r="J3830" s="15"/>
      <c r="K3830" s="15"/>
      <c r="L3830" s="217"/>
      <c r="M3830" s="22"/>
      <c r="N3830" s="119" t="str">
        <f>IF(G3830="","",VLOOKUP(G3830,номенклатури!R:U,4,0))</f>
        <v/>
      </c>
      <c r="O3830" s="119" t="str">
        <f>IF(M3830="","",VLOOKUP(M3830,'14'!D:D,1,0))</f>
        <v/>
      </c>
    </row>
    <row r="3831" spans="1:15" ht="12.75" customHeight="1" x14ac:dyDescent="0.2">
      <c r="A3831" s="36" t="str">
        <f>'0'!$A$4</f>
        <v>………………..</v>
      </c>
      <c r="B3831" s="37">
        <f>'0'!$A$2</f>
        <v>46112</v>
      </c>
      <c r="C3831" s="37" t="s">
        <v>1243</v>
      </c>
      <c r="D3831" s="119" t="str">
        <f>IF(G3831="","",VLOOKUP(G3831,номенклатури!R:T,2,0))</f>
        <v/>
      </c>
      <c r="E3831" s="365" t="str">
        <f>IF(G3831="","",VLOOKUP(G3831,номенклатури!R:T,3,0))</f>
        <v/>
      </c>
      <c r="F3831" s="159" t="str">
        <f>IF(G3831="","",IF(ISERROR(VLOOKUP(G3831,номенклатури!V:V,1,0)),E3831*H3831,E3831*I3831))</f>
        <v/>
      </c>
      <c r="G3831" s="14"/>
      <c r="H3831" s="15"/>
      <c r="I3831" s="15"/>
      <c r="J3831" s="15"/>
      <c r="K3831" s="15"/>
      <c r="L3831" s="217"/>
      <c r="M3831" s="22"/>
      <c r="N3831" s="119" t="str">
        <f>IF(G3831="","",VLOOKUP(G3831,номенклатури!R:U,4,0))</f>
        <v/>
      </c>
      <c r="O3831" s="119" t="str">
        <f>IF(M3831="","",VLOOKUP(M3831,'14'!D:D,1,0))</f>
        <v/>
      </c>
    </row>
    <row r="3832" spans="1:15" ht="12.75" customHeight="1" x14ac:dyDescent="0.2">
      <c r="A3832" s="36" t="str">
        <f>'0'!$A$4</f>
        <v>………………..</v>
      </c>
      <c r="B3832" s="37">
        <f>'0'!$A$2</f>
        <v>46112</v>
      </c>
      <c r="C3832" s="37" t="s">
        <v>1243</v>
      </c>
      <c r="D3832" s="119" t="str">
        <f>IF(G3832="","",VLOOKUP(G3832,номенклатури!R:T,2,0))</f>
        <v/>
      </c>
      <c r="E3832" s="365" t="str">
        <f>IF(G3832="","",VLOOKUP(G3832,номенклатури!R:T,3,0))</f>
        <v/>
      </c>
      <c r="F3832" s="159" t="str">
        <f>IF(G3832="","",IF(ISERROR(VLOOKUP(G3832,номенклатури!V:V,1,0)),E3832*H3832,E3832*I3832))</f>
        <v/>
      </c>
      <c r="G3832" s="14"/>
      <c r="H3832" s="15"/>
      <c r="I3832" s="15"/>
      <c r="J3832" s="15"/>
      <c r="K3832" s="15"/>
      <c r="L3832" s="217"/>
      <c r="M3832" s="22"/>
      <c r="N3832" s="119" t="str">
        <f>IF(G3832="","",VLOOKUP(G3832,номенклатури!R:U,4,0))</f>
        <v/>
      </c>
      <c r="O3832" s="119" t="str">
        <f>IF(M3832="","",VLOOKUP(M3832,'14'!D:D,1,0))</f>
        <v/>
      </c>
    </row>
    <row r="3833" spans="1:15" ht="12.75" customHeight="1" x14ac:dyDescent="0.2">
      <c r="A3833" s="36" t="str">
        <f>'0'!$A$4</f>
        <v>………………..</v>
      </c>
      <c r="B3833" s="37">
        <f>'0'!$A$2</f>
        <v>46112</v>
      </c>
      <c r="C3833" s="37" t="s">
        <v>1243</v>
      </c>
      <c r="D3833" s="119" t="str">
        <f>IF(G3833="","",VLOOKUP(G3833,номенклатури!R:T,2,0))</f>
        <v/>
      </c>
      <c r="E3833" s="365" t="str">
        <f>IF(G3833="","",VLOOKUP(G3833,номенклатури!R:T,3,0))</f>
        <v/>
      </c>
      <c r="F3833" s="159" t="str">
        <f>IF(G3833="","",IF(ISERROR(VLOOKUP(G3833,номенклатури!V:V,1,0)),E3833*H3833,E3833*I3833))</f>
        <v/>
      </c>
      <c r="G3833" s="14"/>
      <c r="H3833" s="15"/>
      <c r="I3833" s="15"/>
      <c r="J3833" s="15"/>
      <c r="K3833" s="15"/>
      <c r="L3833" s="217"/>
      <c r="M3833" s="22"/>
      <c r="N3833" s="119" t="str">
        <f>IF(G3833="","",VLOOKUP(G3833,номенклатури!R:U,4,0))</f>
        <v/>
      </c>
      <c r="O3833" s="119" t="str">
        <f>IF(M3833="","",VLOOKUP(M3833,'14'!D:D,1,0))</f>
        <v/>
      </c>
    </row>
    <row r="3834" spans="1:15" ht="12.75" customHeight="1" x14ac:dyDescent="0.2">
      <c r="A3834" s="36" t="str">
        <f>'0'!$A$4</f>
        <v>………………..</v>
      </c>
      <c r="B3834" s="37">
        <f>'0'!$A$2</f>
        <v>46112</v>
      </c>
      <c r="C3834" s="37" t="s">
        <v>1243</v>
      </c>
      <c r="D3834" s="119" t="str">
        <f>IF(G3834="","",VLOOKUP(G3834,номенклатури!R:T,2,0))</f>
        <v/>
      </c>
      <c r="E3834" s="365" t="str">
        <f>IF(G3834="","",VLOOKUP(G3834,номенклатури!R:T,3,0))</f>
        <v/>
      </c>
      <c r="F3834" s="159" t="str">
        <f>IF(G3834="","",IF(ISERROR(VLOOKUP(G3834,номенклатури!V:V,1,0)),E3834*H3834,E3834*I3834))</f>
        <v/>
      </c>
      <c r="G3834" s="14"/>
      <c r="H3834" s="15"/>
      <c r="I3834" s="15"/>
      <c r="J3834" s="15"/>
      <c r="K3834" s="15"/>
      <c r="L3834" s="217"/>
      <c r="M3834" s="22"/>
      <c r="N3834" s="119" t="str">
        <f>IF(G3834="","",VLOOKUP(G3834,номенклатури!R:U,4,0))</f>
        <v/>
      </c>
      <c r="O3834" s="119" t="str">
        <f>IF(M3834="","",VLOOKUP(M3834,'14'!D:D,1,0))</f>
        <v/>
      </c>
    </row>
    <row r="3835" spans="1:15" ht="12.75" customHeight="1" x14ac:dyDescent="0.2">
      <c r="A3835" s="36" t="str">
        <f>'0'!$A$4</f>
        <v>………………..</v>
      </c>
      <c r="B3835" s="37">
        <f>'0'!$A$2</f>
        <v>46112</v>
      </c>
      <c r="C3835" s="37" t="s">
        <v>1243</v>
      </c>
      <c r="D3835" s="119" t="str">
        <f>IF(G3835="","",VLOOKUP(G3835,номенклатури!R:T,2,0))</f>
        <v/>
      </c>
      <c r="E3835" s="365" t="str">
        <f>IF(G3835="","",VLOOKUP(G3835,номенклатури!R:T,3,0))</f>
        <v/>
      </c>
      <c r="F3835" s="159" t="str">
        <f>IF(G3835="","",IF(ISERROR(VLOOKUP(G3835,номенклатури!V:V,1,0)),E3835*H3835,E3835*I3835))</f>
        <v/>
      </c>
      <c r="G3835" s="14"/>
      <c r="H3835" s="15"/>
      <c r="I3835" s="15"/>
      <c r="J3835" s="15"/>
      <c r="K3835" s="15"/>
      <c r="L3835" s="217"/>
      <c r="M3835" s="22"/>
      <c r="N3835" s="119" t="str">
        <f>IF(G3835="","",VLOOKUP(G3835,номенклатури!R:U,4,0))</f>
        <v/>
      </c>
      <c r="O3835" s="119" t="str">
        <f>IF(M3835="","",VLOOKUP(M3835,'14'!D:D,1,0))</f>
        <v/>
      </c>
    </row>
    <row r="3836" spans="1:15" ht="12.75" customHeight="1" x14ac:dyDescent="0.2">
      <c r="A3836" s="36" t="str">
        <f>'0'!$A$4</f>
        <v>………………..</v>
      </c>
      <c r="B3836" s="37">
        <f>'0'!$A$2</f>
        <v>46112</v>
      </c>
      <c r="C3836" s="37" t="s">
        <v>1243</v>
      </c>
      <c r="D3836" s="119" t="str">
        <f>IF(G3836="","",VLOOKUP(G3836,номенклатури!R:T,2,0))</f>
        <v/>
      </c>
      <c r="E3836" s="365" t="str">
        <f>IF(G3836="","",VLOOKUP(G3836,номенклатури!R:T,3,0))</f>
        <v/>
      </c>
      <c r="F3836" s="159" t="str">
        <f>IF(G3836="","",IF(ISERROR(VLOOKUP(G3836,номенклатури!V:V,1,0)),E3836*H3836,E3836*I3836))</f>
        <v/>
      </c>
      <c r="G3836" s="14"/>
      <c r="H3836" s="15"/>
      <c r="I3836" s="15"/>
      <c r="J3836" s="15"/>
      <c r="K3836" s="15"/>
      <c r="L3836" s="217"/>
      <c r="M3836" s="22"/>
      <c r="N3836" s="119" t="str">
        <f>IF(G3836="","",VLOOKUP(G3836,номенклатури!R:U,4,0))</f>
        <v/>
      </c>
      <c r="O3836" s="119" t="str">
        <f>IF(M3836="","",VLOOKUP(M3836,'14'!D:D,1,0))</f>
        <v/>
      </c>
    </row>
    <row r="3837" spans="1:15" ht="12.75" customHeight="1" x14ac:dyDescent="0.2">
      <c r="A3837" s="36" t="str">
        <f>'0'!$A$4</f>
        <v>………………..</v>
      </c>
      <c r="B3837" s="37">
        <f>'0'!$A$2</f>
        <v>46112</v>
      </c>
      <c r="C3837" s="37" t="s">
        <v>1243</v>
      </c>
      <c r="D3837" s="119" t="str">
        <f>IF(G3837="","",VLOOKUP(G3837,номенклатури!R:T,2,0))</f>
        <v/>
      </c>
      <c r="E3837" s="365" t="str">
        <f>IF(G3837="","",VLOOKUP(G3837,номенклатури!R:T,3,0))</f>
        <v/>
      </c>
      <c r="F3837" s="159" t="str">
        <f>IF(G3837="","",IF(ISERROR(VLOOKUP(G3837,номенклатури!V:V,1,0)),E3837*H3837,E3837*I3837))</f>
        <v/>
      </c>
      <c r="G3837" s="14"/>
      <c r="H3837" s="15"/>
      <c r="I3837" s="15"/>
      <c r="J3837" s="15"/>
      <c r="K3837" s="15"/>
      <c r="L3837" s="217"/>
      <c r="M3837" s="22"/>
      <c r="N3837" s="119" t="str">
        <f>IF(G3837="","",VLOOKUP(G3837,номенклатури!R:U,4,0))</f>
        <v/>
      </c>
      <c r="O3837" s="119" t="str">
        <f>IF(M3837="","",VLOOKUP(M3837,'14'!D:D,1,0))</f>
        <v/>
      </c>
    </row>
    <row r="3838" spans="1:15" ht="12.75" customHeight="1" x14ac:dyDescent="0.2">
      <c r="A3838" s="36" t="str">
        <f>'0'!$A$4</f>
        <v>………………..</v>
      </c>
      <c r="B3838" s="37">
        <f>'0'!$A$2</f>
        <v>46112</v>
      </c>
      <c r="C3838" s="37" t="s">
        <v>1243</v>
      </c>
      <c r="D3838" s="119" t="str">
        <f>IF(G3838="","",VLOOKUP(G3838,номенклатури!R:T,2,0))</f>
        <v/>
      </c>
      <c r="E3838" s="365" t="str">
        <f>IF(G3838="","",VLOOKUP(G3838,номенклатури!R:T,3,0))</f>
        <v/>
      </c>
      <c r="F3838" s="159" t="str">
        <f>IF(G3838="","",IF(ISERROR(VLOOKUP(G3838,номенклатури!V:V,1,0)),E3838*H3838,E3838*I3838))</f>
        <v/>
      </c>
      <c r="G3838" s="14"/>
      <c r="H3838" s="15"/>
      <c r="I3838" s="15"/>
      <c r="J3838" s="15"/>
      <c r="K3838" s="15"/>
      <c r="L3838" s="217"/>
      <c r="M3838" s="22"/>
      <c r="N3838" s="119" t="str">
        <f>IF(G3838="","",VLOOKUP(G3838,номенклатури!R:U,4,0))</f>
        <v/>
      </c>
      <c r="O3838" s="119" t="str">
        <f>IF(M3838="","",VLOOKUP(M3838,'14'!D:D,1,0))</f>
        <v/>
      </c>
    </row>
    <row r="3839" spans="1:15" ht="12.75" customHeight="1" x14ac:dyDescent="0.2">
      <c r="A3839" s="36" t="str">
        <f>'0'!$A$4</f>
        <v>………………..</v>
      </c>
      <c r="B3839" s="37">
        <f>'0'!$A$2</f>
        <v>46112</v>
      </c>
      <c r="C3839" s="37" t="s">
        <v>1243</v>
      </c>
      <c r="D3839" s="119" t="str">
        <f>IF(G3839="","",VLOOKUP(G3839,номенклатури!R:T,2,0))</f>
        <v/>
      </c>
      <c r="E3839" s="365" t="str">
        <f>IF(G3839="","",VLOOKUP(G3839,номенклатури!R:T,3,0))</f>
        <v/>
      </c>
      <c r="F3839" s="159" t="str">
        <f>IF(G3839="","",IF(ISERROR(VLOOKUP(G3839,номенклатури!V:V,1,0)),E3839*H3839,E3839*I3839))</f>
        <v/>
      </c>
      <c r="G3839" s="14"/>
      <c r="H3839" s="15"/>
      <c r="I3839" s="15"/>
      <c r="J3839" s="15"/>
      <c r="K3839" s="15"/>
      <c r="L3839" s="217"/>
      <c r="M3839" s="22"/>
      <c r="N3839" s="119" t="str">
        <f>IF(G3839="","",VLOOKUP(G3839,номенклатури!R:U,4,0))</f>
        <v/>
      </c>
      <c r="O3839" s="119" t="str">
        <f>IF(M3839="","",VLOOKUP(M3839,'14'!D:D,1,0))</f>
        <v/>
      </c>
    </row>
    <row r="3840" spans="1:15" ht="12.75" customHeight="1" x14ac:dyDescent="0.2">
      <c r="A3840" s="36" t="str">
        <f>'0'!$A$4</f>
        <v>………………..</v>
      </c>
      <c r="B3840" s="37">
        <f>'0'!$A$2</f>
        <v>46112</v>
      </c>
      <c r="C3840" s="37" t="s">
        <v>1243</v>
      </c>
      <c r="D3840" s="119" t="str">
        <f>IF(G3840="","",VLOOKUP(G3840,номенклатури!R:T,2,0))</f>
        <v/>
      </c>
      <c r="E3840" s="365" t="str">
        <f>IF(G3840="","",VLOOKUP(G3840,номенклатури!R:T,3,0))</f>
        <v/>
      </c>
      <c r="F3840" s="159" t="str">
        <f>IF(G3840="","",IF(ISERROR(VLOOKUP(G3840,номенклатури!V:V,1,0)),E3840*H3840,E3840*I3840))</f>
        <v/>
      </c>
      <c r="G3840" s="14"/>
      <c r="H3840" s="15"/>
      <c r="I3840" s="15"/>
      <c r="J3840" s="15"/>
      <c r="K3840" s="15"/>
      <c r="L3840" s="217"/>
      <c r="M3840" s="22"/>
      <c r="N3840" s="119" t="str">
        <f>IF(G3840="","",VLOOKUP(G3840,номенклатури!R:U,4,0))</f>
        <v/>
      </c>
      <c r="O3840" s="119" t="str">
        <f>IF(M3840="","",VLOOKUP(M3840,'14'!D:D,1,0))</f>
        <v/>
      </c>
    </row>
    <row r="3841" spans="1:15" ht="12.75" customHeight="1" x14ac:dyDescent="0.2">
      <c r="A3841" s="36" t="str">
        <f>'0'!$A$4</f>
        <v>………………..</v>
      </c>
      <c r="B3841" s="37">
        <f>'0'!$A$2</f>
        <v>46112</v>
      </c>
      <c r="C3841" s="37" t="s">
        <v>1243</v>
      </c>
      <c r="D3841" s="119" t="str">
        <f>IF(G3841="","",VLOOKUP(G3841,номенклатури!R:T,2,0))</f>
        <v/>
      </c>
      <c r="E3841" s="365" t="str">
        <f>IF(G3841="","",VLOOKUP(G3841,номенклатури!R:T,3,0))</f>
        <v/>
      </c>
      <c r="F3841" s="159" t="str">
        <f>IF(G3841="","",IF(ISERROR(VLOOKUP(G3841,номенклатури!V:V,1,0)),E3841*H3841,E3841*I3841))</f>
        <v/>
      </c>
      <c r="G3841" s="14"/>
      <c r="H3841" s="15"/>
      <c r="I3841" s="15"/>
      <c r="J3841" s="15"/>
      <c r="K3841" s="15"/>
      <c r="L3841" s="217"/>
      <c r="M3841" s="22"/>
      <c r="N3841" s="119" t="str">
        <f>IF(G3841="","",VLOOKUP(G3841,номенклатури!R:U,4,0))</f>
        <v/>
      </c>
      <c r="O3841" s="119" t="str">
        <f>IF(M3841="","",VLOOKUP(M3841,'14'!D:D,1,0))</f>
        <v/>
      </c>
    </row>
    <row r="3842" spans="1:15" ht="12.75" customHeight="1" x14ac:dyDescent="0.2">
      <c r="A3842" s="36" t="str">
        <f>'0'!$A$4</f>
        <v>………………..</v>
      </c>
      <c r="B3842" s="37">
        <f>'0'!$A$2</f>
        <v>46112</v>
      </c>
      <c r="C3842" s="37" t="s">
        <v>1243</v>
      </c>
      <c r="D3842" s="119" t="str">
        <f>IF(G3842="","",VLOOKUP(G3842,номенклатури!R:T,2,0))</f>
        <v/>
      </c>
      <c r="E3842" s="365" t="str">
        <f>IF(G3842="","",VLOOKUP(G3842,номенклатури!R:T,3,0))</f>
        <v/>
      </c>
      <c r="F3842" s="159" t="str">
        <f>IF(G3842="","",IF(ISERROR(VLOOKUP(G3842,номенклатури!V:V,1,0)),E3842*H3842,E3842*I3842))</f>
        <v/>
      </c>
      <c r="G3842" s="14"/>
      <c r="H3842" s="15"/>
      <c r="I3842" s="15"/>
      <c r="J3842" s="15"/>
      <c r="K3842" s="15"/>
      <c r="L3842" s="217"/>
      <c r="M3842" s="22"/>
      <c r="N3842" s="119" t="str">
        <f>IF(G3842="","",VLOOKUP(G3842,номенклатури!R:U,4,0))</f>
        <v/>
      </c>
      <c r="O3842" s="119" t="str">
        <f>IF(M3842="","",VLOOKUP(M3842,'14'!D:D,1,0))</f>
        <v/>
      </c>
    </row>
    <row r="3843" spans="1:15" ht="12.75" customHeight="1" x14ac:dyDescent="0.2">
      <c r="A3843" s="36" t="str">
        <f>'0'!$A$4</f>
        <v>………………..</v>
      </c>
      <c r="B3843" s="37">
        <f>'0'!$A$2</f>
        <v>46112</v>
      </c>
      <c r="C3843" s="37" t="s">
        <v>1243</v>
      </c>
      <c r="D3843" s="119" t="str">
        <f>IF(G3843="","",VLOOKUP(G3843,номенклатури!R:T,2,0))</f>
        <v/>
      </c>
      <c r="E3843" s="365" t="str">
        <f>IF(G3843="","",VLOOKUP(G3843,номенклатури!R:T,3,0))</f>
        <v/>
      </c>
      <c r="F3843" s="159" t="str">
        <f>IF(G3843="","",IF(ISERROR(VLOOKUP(G3843,номенклатури!V:V,1,0)),E3843*H3843,E3843*I3843))</f>
        <v/>
      </c>
      <c r="G3843" s="14"/>
      <c r="H3843" s="15"/>
      <c r="I3843" s="15"/>
      <c r="J3843" s="15"/>
      <c r="K3843" s="15"/>
      <c r="L3843" s="217"/>
      <c r="M3843" s="22"/>
      <c r="N3843" s="119" t="str">
        <f>IF(G3843="","",VLOOKUP(G3843,номенклатури!R:U,4,0))</f>
        <v/>
      </c>
      <c r="O3843" s="119" t="str">
        <f>IF(M3843="","",VLOOKUP(M3843,'14'!D:D,1,0))</f>
        <v/>
      </c>
    </row>
    <row r="3844" spans="1:15" ht="12.75" customHeight="1" x14ac:dyDescent="0.2">
      <c r="A3844" s="36" t="str">
        <f>'0'!$A$4</f>
        <v>………………..</v>
      </c>
      <c r="B3844" s="37">
        <f>'0'!$A$2</f>
        <v>46112</v>
      </c>
      <c r="C3844" s="37" t="s">
        <v>1243</v>
      </c>
      <c r="D3844" s="119" t="str">
        <f>IF(G3844="","",VLOOKUP(G3844,номенклатури!R:T,2,0))</f>
        <v/>
      </c>
      <c r="E3844" s="365" t="str">
        <f>IF(G3844="","",VLOOKUP(G3844,номенклатури!R:T,3,0))</f>
        <v/>
      </c>
      <c r="F3844" s="159" t="str">
        <f>IF(G3844="","",IF(ISERROR(VLOOKUP(G3844,номенклатури!V:V,1,0)),E3844*H3844,E3844*I3844))</f>
        <v/>
      </c>
      <c r="G3844" s="14"/>
      <c r="H3844" s="15"/>
      <c r="I3844" s="15"/>
      <c r="J3844" s="15"/>
      <c r="K3844" s="15"/>
      <c r="L3844" s="217"/>
      <c r="M3844" s="22"/>
      <c r="N3844" s="119" t="str">
        <f>IF(G3844="","",VLOOKUP(G3844,номенклатури!R:U,4,0))</f>
        <v/>
      </c>
      <c r="O3844" s="119" t="str">
        <f>IF(M3844="","",VLOOKUP(M3844,'14'!D:D,1,0))</f>
        <v/>
      </c>
    </row>
    <row r="3845" spans="1:15" ht="12.75" customHeight="1" x14ac:dyDescent="0.2">
      <c r="A3845" s="36" t="str">
        <f>'0'!$A$4</f>
        <v>………………..</v>
      </c>
      <c r="B3845" s="37">
        <f>'0'!$A$2</f>
        <v>46112</v>
      </c>
      <c r="C3845" s="37" t="s">
        <v>1243</v>
      </c>
      <c r="D3845" s="119" t="str">
        <f>IF(G3845="","",VLOOKUP(G3845,номенклатури!R:T,2,0))</f>
        <v/>
      </c>
      <c r="E3845" s="365" t="str">
        <f>IF(G3845="","",VLOOKUP(G3845,номенклатури!R:T,3,0))</f>
        <v/>
      </c>
      <c r="F3845" s="159" t="str">
        <f>IF(G3845="","",IF(ISERROR(VLOOKUP(G3845,номенклатури!V:V,1,0)),E3845*H3845,E3845*I3845))</f>
        <v/>
      </c>
      <c r="G3845" s="14"/>
      <c r="H3845" s="15"/>
      <c r="I3845" s="15"/>
      <c r="J3845" s="15"/>
      <c r="K3845" s="15"/>
      <c r="L3845" s="217"/>
      <c r="M3845" s="22"/>
      <c r="N3845" s="119" t="str">
        <f>IF(G3845="","",VLOOKUP(G3845,номенклатури!R:U,4,0))</f>
        <v/>
      </c>
      <c r="O3845" s="119" t="str">
        <f>IF(M3845="","",VLOOKUP(M3845,'14'!D:D,1,0))</f>
        <v/>
      </c>
    </row>
    <row r="3846" spans="1:15" ht="12.75" customHeight="1" x14ac:dyDescent="0.2">
      <c r="A3846" s="36" t="str">
        <f>'0'!$A$4</f>
        <v>………………..</v>
      </c>
      <c r="B3846" s="37">
        <f>'0'!$A$2</f>
        <v>46112</v>
      </c>
      <c r="C3846" s="37" t="s">
        <v>1243</v>
      </c>
      <c r="D3846" s="119" t="str">
        <f>IF(G3846="","",VLOOKUP(G3846,номенклатури!R:T,2,0))</f>
        <v/>
      </c>
      <c r="E3846" s="365" t="str">
        <f>IF(G3846="","",VLOOKUP(G3846,номенклатури!R:T,3,0))</f>
        <v/>
      </c>
      <c r="F3846" s="159" t="str">
        <f>IF(G3846="","",IF(ISERROR(VLOOKUP(G3846,номенклатури!V:V,1,0)),E3846*H3846,E3846*I3846))</f>
        <v/>
      </c>
      <c r="G3846" s="14"/>
      <c r="H3846" s="15"/>
      <c r="I3846" s="15"/>
      <c r="J3846" s="15"/>
      <c r="K3846" s="15"/>
      <c r="L3846" s="217"/>
      <c r="M3846" s="22"/>
      <c r="N3846" s="119" t="str">
        <f>IF(G3846="","",VLOOKUP(G3846,номенклатури!R:U,4,0))</f>
        <v/>
      </c>
      <c r="O3846" s="119" t="str">
        <f>IF(M3846="","",VLOOKUP(M3846,'14'!D:D,1,0))</f>
        <v/>
      </c>
    </row>
    <row r="3847" spans="1:15" ht="12.75" customHeight="1" x14ac:dyDescent="0.2">
      <c r="A3847" s="36" t="str">
        <f>'0'!$A$4</f>
        <v>………………..</v>
      </c>
      <c r="B3847" s="37">
        <f>'0'!$A$2</f>
        <v>46112</v>
      </c>
      <c r="C3847" s="37" t="s">
        <v>1243</v>
      </c>
      <c r="D3847" s="119" t="str">
        <f>IF(G3847="","",VLOOKUP(G3847,номенклатури!R:T,2,0))</f>
        <v/>
      </c>
      <c r="E3847" s="365" t="str">
        <f>IF(G3847="","",VLOOKUP(G3847,номенклатури!R:T,3,0))</f>
        <v/>
      </c>
      <c r="F3847" s="159" t="str">
        <f>IF(G3847="","",IF(ISERROR(VLOOKUP(G3847,номенклатури!V:V,1,0)),E3847*H3847,E3847*I3847))</f>
        <v/>
      </c>
      <c r="G3847" s="14"/>
      <c r="H3847" s="15"/>
      <c r="I3847" s="15"/>
      <c r="J3847" s="15"/>
      <c r="K3847" s="15"/>
      <c r="L3847" s="217"/>
      <c r="M3847" s="22"/>
      <c r="N3847" s="119" t="str">
        <f>IF(G3847="","",VLOOKUP(G3847,номенклатури!R:U,4,0))</f>
        <v/>
      </c>
      <c r="O3847" s="119" t="str">
        <f>IF(M3847="","",VLOOKUP(M3847,'14'!D:D,1,0))</f>
        <v/>
      </c>
    </row>
    <row r="3848" spans="1:15" ht="12.75" customHeight="1" x14ac:dyDescent="0.2">
      <c r="A3848" s="36" t="str">
        <f>'0'!$A$4</f>
        <v>………………..</v>
      </c>
      <c r="B3848" s="37">
        <f>'0'!$A$2</f>
        <v>46112</v>
      </c>
      <c r="C3848" s="37" t="s">
        <v>1243</v>
      </c>
      <c r="D3848" s="119" t="str">
        <f>IF(G3848="","",VLOOKUP(G3848,номенклатури!R:T,2,0))</f>
        <v/>
      </c>
      <c r="E3848" s="365" t="str">
        <f>IF(G3848="","",VLOOKUP(G3848,номенклатури!R:T,3,0))</f>
        <v/>
      </c>
      <c r="F3848" s="159" t="str">
        <f>IF(G3848="","",IF(ISERROR(VLOOKUP(G3848,номенклатури!V:V,1,0)),E3848*H3848,E3848*I3848))</f>
        <v/>
      </c>
      <c r="G3848" s="14"/>
      <c r="H3848" s="15"/>
      <c r="I3848" s="15"/>
      <c r="J3848" s="15"/>
      <c r="K3848" s="15"/>
      <c r="L3848" s="217"/>
      <c r="M3848" s="22"/>
      <c r="N3848" s="119" t="str">
        <f>IF(G3848="","",VLOOKUP(G3848,номенклатури!R:U,4,0))</f>
        <v/>
      </c>
      <c r="O3848" s="119" t="str">
        <f>IF(M3848="","",VLOOKUP(M3848,'14'!D:D,1,0))</f>
        <v/>
      </c>
    </row>
    <row r="3849" spans="1:15" ht="12.75" customHeight="1" x14ac:dyDescent="0.2">
      <c r="A3849" s="36" t="str">
        <f>'0'!$A$4</f>
        <v>………………..</v>
      </c>
      <c r="B3849" s="37">
        <f>'0'!$A$2</f>
        <v>46112</v>
      </c>
      <c r="C3849" s="37" t="s">
        <v>1243</v>
      </c>
      <c r="D3849" s="119" t="str">
        <f>IF(G3849="","",VLOOKUP(G3849,номенклатури!R:T,2,0))</f>
        <v/>
      </c>
      <c r="E3849" s="365" t="str">
        <f>IF(G3849="","",VLOOKUP(G3849,номенклатури!R:T,3,0))</f>
        <v/>
      </c>
      <c r="F3849" s="159" t="str">
        <f>IF(G3849="","",IF(ISERROR(VLOOKUP(G3849,номенклатури!V:V,1,0)),E3849*H3849,E3849*I3849))</f>
        <v/>
      </c>
      <c r="G3849" s="14"/>
      <c r="H3849" s="15"/>
      <c r="I3849" s="15"/>
      <c r="J3849" s="15"/>
      <c r="K3849" s="15"/>
      <c r="L3849" s="217"/>
      <c r="M3849" s="22"/>
      <c r="N3849" s="119" t="str">
        <f>IF(G3849="","",VLOOKUP(G3849,номенклатури!R:U,4,0))</f>
        <v/>
      </c>
      <c r="O3849" s="119" t="str">
        <f>IF(M3849="","",VLOOKUP(M3849,'14'!D:D,1,0))</f>
        <v/>
      </c>
    </row>
    <row r="3850" spans="1:15" ht="12.75" customHeight="1" x14ac:dyDescent="0.2">
      <c r="A3850" s="36" t="str">
        <f>'0'!$A$4</f>
        <v>………………..</v>
      </c>
      <c r="B3850" s="37">
        <f>'0'!$A$2</f>
        <v>46112</v>
      </c>
      <c r="C3850" s="37" t="s">
        <v>1243</v>
      </c>
      <c r="D3850" s="119" t="str">
        <f>IF(G3850="","",VLOOKUP(G3850,номенклатури!R:T,2,0))</f>
        <v/>
      </c>
      <c r="E3850" s="365" t="str">
        <f>IF(G3850="","",VLOOKUP(G3850,номенклатури!R:T,3,0))</f>
        <v/>
      </c>
      <c r="F3850" s="159" t="str">
        <f>IF(G3850="","",IF(ISERROR(VLOOKUP(G3850,номенклатури!V:V,1,0)),E3850*H3850,E3850*I3850))</f>
        <v/>
      </c>
      <c r="G3850" s="14"/>
      <c r="H3850" s="15"/>
      <c r="I3850" s="15"/>
      <c r="J3850" s="15"/>
      <c r="K3850" s="15"/>
      <c r="L3850" s="217"/>
      <c r="M3850" s="22"/>
      <c r="N3850" s="119" t="str">
        <f>IF(G3850="","",VLOOKUP(G3850,номенклатури!R:U,4,0))</f>
        <v/>
      </c>
      <c r="O3850" s="119" t="str">
        <f>IF(M3850="","",VLOOKUP(M3850,'14'!D:D,1,0))</f>
        <v/>
      </c>
    </row>
    <row r="3851" spans="1:15" ht="12.75" customHeight="1" x14ac:dyDescent="0.2">
      <c r="A3851" s="36" t="str">
        <f>'0'!$A$4</f>
        <v>………………..</v>
      </c>
      <c r="B3851" s="37">
        <f>'0'!$A$2</f>
        <v>46112</v>
      </c>
      <c r="C3851" s="37" t="s">
        <v>1243</v>
      </c>
      <c r="D3851" s="119" t="str">
        <f>IF(G3851="","",VLOOKUP(G3851,номенклатури!R:T,2,0))</f>
        <v/>
      </c>
      <c r="E3851" s="365" t="str">
        <f>IF(G3851="","",VLOOKUP(G3851,номенклатури!R:T,3,0))</f>
        <v/>
      </c>
      <c r="F3851" s="159" t="str">
        <f>IF(G3851="","",IF(ISERROR(VLOOKUP(G3851,номенклатури!V:V,1,0)),E3851*H3851,E3851*I3851))</f>
        <v/>
      </c>
      <c r="G3851" s="14"/>
      <c r="H3851" s="15"/>
      <c r="I3851" s="15"/>
      <c r="J3851" s="15"/>
      <c r="K3851" s="15"/>
      <c r="L3851" s="217"/>
      <c r="M3851" s="22"/>
      <c r="N3851" s="119" t="str">
        <f>IF(G3851="","",VLOOKUP(G3851,номенклатури!R:U,4,0))</f>
        <v/>
      </c>
      <c r="O3851" s="119" t="str">
        <f>IF(M3851="","",VLOOKUP(M3851,'14'!D:D,1,0))</f>
        <v/>
      </c>
    </row>
    <row r="3852" spans="1:15" ht="12.75" customHeight="1" x14ac:dyDescent="0.2">
      <c r="A3852" s="36" t="str">
        <f>'0'!$A$4</f>
        <v>………………..</v>
      </c>
      <c r="B3852" s="37">
        <f>'0'!$A$2</f>
        <v>46112</v>
      </c>
      <c r="C3852" s="37" t="s">
        <v>1243</v>
      </c>
      <c r="D3852" s="119" t="str">
        <f>IF(G3852="","",VLOOKUP(G3852,номенклатури!R:T,2,0))</f>
        <v/>
      </c>
      <c r="E3852" s="365" t="str">
        <f>IF(G3852="","",VLOOKUP(G3852,номенклатури!R:T,3,0))</f>
        <v/>
      </c>
      <c r="F3852" s="159" t="str">
        <f>IF(G3852="","",IF(ISERROR(VLOOKUP(G3852,номенклатури!V:V,1,0)),E3852*H3852,E3852*I3852))</f>
        <v/>
      </c>
      <c r="G3852" s="14"/>
      <c r="H3852" s="15"/>
      <c r="I3852" s="15"/>
      <c r="J3852" s="15"/>
      <c r="K3852" s="15"/>
      <c r="L3852" s="217"/>
      <c r="M3852" s="22"/>
      <c r="N3852" s="119" t="str">
        <f>IF(G3852="","",VLOOKUP(G3852,номенклатури!R:U,4,0))</f>
        <v/>
      </c>
      <c r="O3852" s="119" t="str">
        <f>IF(M3852="","",VLOOKUP(M3852,'14'!D:D,1,0))</f>
        <v/>
      </c>
    </row>
    <row r="3853" spans="1:15" ht="12.75" customHeight="1" x14ac:dyDescent="0.2">
      <c r="A3853" s="36" t="str">
        <f>'0'!$A$4</f>
        <v>………………..</v>
      </c>
      <c r="B3853" s="37">
        <f>'0'!$A$2</f>
        <v>46112</v>
      </c>
      <c r="C3853" s="37" t="s">
        <v>1243</v>
      </c>
      <c r="D3853" s="119" t="str">
        <f>IF(G3853="","",VLOOKUP(G3853,номенклатури!R:T,2,0))</f>
        <v/>
      </c>
      <c r="E3853" s="365" t="str">
        <f>IF(G3853="","",VLOOKUP(G3853,номенклатури!R:T,3,0))</f>
        <v/>
      </c>
      <c r="F3853" s="159" t="str">
        <f>IF(G3853="","",IF(ISERROR(VLOOKUP(G3853,номенклатури!V:V,1,0)),E3853*H3853,E3853*I3853))</f>
        <v/>
      </c>
      <c r="G3853" s="14"/>
      <c r="H3853" s="15"/>
      <c r="I3853" s="15"/>
      <c r="J3853" s="15"/>
      <c r="K3853" s="15"/>
      <c r="L3853" s="217"/>
      <c r="M3853" s="22"/>
      <c r="N3853" s="119" t="str">
        <f>IF(G3853="","",VLOOKUP(G3853,номенклатури!R:U,4,0))</f>
        <v/>
      </c>
      <c r="O3853" s="119" t="str">
        <f>IF(M3853="","",VLOOKUP(M3853,'14'!D:D,1,0))</f>
        <v/>
      </c>
    </row>
    <row r="3854" spans="1:15" ht="12.75" customHeight="1" x14ac:dyDescent="0.2">
      <c r="A3854" s="36" t="str">
        <f>'0'!$A$4</f>
        <v>………………..</v>
      </c>
      <c r="B3854" s="37">
        <f>'0'!$A$2</f>
        <v>46112</v>
      </c>
      <c r="C3854" s="37" t="s">
        <v>1243</v>
      </c>
      <c r="D3854" s="119" t="str">
        <f>IF(G3854="","",VLOOKUP(G3854,номенклатури!R:T,2,0))</f>
        <v/>
      </c>
      <c r="E3854" s="365" t="str">
        <f>IF(G3854="","",VLOOKUP(G3854,номенклатури!R:T,3,0))</f>
        <v/>
      </c>
      <c r="F3854" s="159" t="str">
        <f>IF(G3854="","",IF(ISERROR(VLOOKUP(G3854,номенклатури!V:V,1,0)),E3854*H3854,E3854*I3854))</f>
        <v/>
      </c>
      <c r="G3854" s="14"/>
      <c r="H3854" s="15"/>
      <c r="I3854" s="15"/>
      <c r="J3854" s="15"/>
      <c r="K3854" s="15"/>
      <c r="L3854" s="217"/>
      <c r="M3854" s="22"/>
      <c r="N3854" s="119" t="str">
        <f>IF(G3854="","",VLOOKUP(G3854,номенклатури!R:U,4,0))</f>
        <v/>
      </c>
      <c r="O3854" s="119" t="str">
        <f>IF(M3854="","",VLOOKUP(M3854,'14'!D:D,1,0))</f>
        <v/>
      </c>
    </row>
    <row r="3855" spans="1:15" ht="12.75" customHeight="1" x14ac:dyDescent="0.2">
      <c r="A3855" s="36" t="str">
        <f>'0'!$A$4</f>
        <v>………………..</v>
      </c>
      <c r="B3855" s="37">
        <f>'0'!$A$2</f>
        <v>46112</v>
      </c>
      <c r="C3855" s="37" t="s">
        <v>1243</v>
      </c>
      <c r="D3855" s="119" t="str">
        <f>IF(G3855="","",VLOOKUP(G3855,номенклатури!R:T,2,0))</f>
        <v/>
      </c>
      <c r="E3855" s="365" t="str">
        <f>IF(G3855="","",VLOOKUP(G3855,номенклатури!R:T,3,0))</f>
        <v/>
      </c>
      <c r="F3855" s="159" t="str">
        <f>IF(G3855="","",IF(ISERROR(VLOOKUP(G3855,номенклатури!V:V,1,0)),E3855*H3855,E3855*I3855))</f>
        <v/>
      </c>
      <c r="G3855" s="14"/>
      <c r="H3855" s="15"/>
      <c r="I3855" s="15"/>
      <c r="J3855" s="15"/>
      <c r="K3855" s="15"/>
      <c r="L3855" s="217"/>
      <c r="M3855" s="22"/>
      <c r="N3855" s="119" t="str">
        <f>IF(G3855="","",VLOOKUP(G3855,номенклатури!R:U,4,0))</f>
        <v/>
      </c>
      <c r="O3855" s="119" t="str">
        <f>IF(M3855="","",VLOOKUP(M3855,'14'!D:D,1,0))</f>
        <v/>
      </c>
    </row>
    <row r="3856" spans="1:15" ht="12.75" customHeight="1" x14ac:dyDescent="0.2">
      <c r="A3856" s="36" t="str">
        <f>'0'!$A$4</f>
        <v>………………..</v>
      </c>
      <c r="B3856" s="37">
        <f>'0'!$A$2</f>
        <v>46112</v>
      </c>
      <c r="C3856" s="37" t="s">
        <v>1243</v>
      </c>
      <c r="D3856" s="119" t="str">
        <f>IF(G3856="","",VLOOKUP(G3856,номенклатури!R:T,2,0))</f>
        <v/>
      </c>
      <c r="E3856" s="365" t="str">
        <f>IF(G3856="","",VLOOKUP(G3856,номенклатури!R:T,3,0))</f>
        <v/>
      </c>
      <c r="F3856" s="159" t="str">
        <f>IF(G3856="","",IF(ISERROR(VLOOKUP(G3856,номенклатури!V:V,1,0)),E3856*H3856,E3856*I3856))</f>
        <v/>
      </c>
      <c r="G3856" s="14"/>
      <c r="H3856" s="15"/>
      <c r="I3856" s="15"/>
      <c r="J3856" s="15"/>
      <c r="K3856" s="15"/>
      <c r="L3856" s="217"/>
      <c r="M3856" s="22"/>
      <c r="N3856" s="119" t="str">
        <f>IF(G3856="","",VLOOKUP(G3856,номенклатури!R:U,4,0))</f>
        <v/>
      </c>
      <c r="O3856" s="119" t="str">
        <f>IF(M3856="","",VLOOKUP(M3856,'14'!D:D,1,0))</f>
        <v/>
      </c>
    </row>
    <row r="3857" spans="1:15" ht="12.75" customHeight="1" x14ac:dyDescent="0.2">
      <c r="A3857" s="36" t="str">
        <f>'0'!$A$4</f>
        <v>………………..</v>
      </c>
      <c r="B3857" s="37">
        <f>'0'!$A$2</f>
        <v>46112</v>
      </c>
      <c r="C3857" s="37" t="s">
        <v>1243</v>
      </c>
      <c r="D3857" s="119" t="str">
        <f>IF(G3857="","",VLOOKUP(G3857,номенклатури!R:T,2,0))</f>
        <v/>
      </c>
      <c r="E3857" s="365" t="str">
        <f>IF(G3857="","",VLOOKUP(G3857,номенклатури!R:T,3,0))</f>
        <v/>
      </c>
      <c r="F3857" s="159" t="str">
        <f>IF(G3857="","",IF(ISERROR(VLOOKUP(G3857,номенклатури!V:V,1,0)),E3857*H3857,E3857*I3857))</f>
        <v/>
      </c>
      <c r="G3857" s="14"/>
      <c r="H3857" s="15"/>
      <c r="I3857" s="15"/>
      <c r="J3857" s="15"/>
      <c r="K3857" s="15"/>
      <c r="L3857" s="217"/>
      <c r="M3857" s="22"/>
      <c r="N3857" s="119" t="str">
        <f>IF(G3857="","",VLOOKUP(G3857,номенклатури!R:U,4,0))</f>
        <v/>
      </c>
      <c r="O3857" s="119" t="str">
        <f>IF(M3857="","",VLOOKUP(M3857,'14'!D:D,1,0))</f>
        <v/>
      </c>
    </row>
    <row r="3858" spans="1:15" ht="12.75" customHeight="1" x14ac:dyDescent="0.2">
      <c r="A3858" s="36" t="str">
        <f>'0'!$A$4</f>
        <v>………………..</v>
      </c>
      <c r="B3858" s="37">
        <f>'0'!$A$2</f>
        <v>46112</v>
      </c>
      <c r="C3858" s="37" t="s">
        <v>1243</v>
      </c>
      <c r="D3858" s="119" t="str">
        <f>IF(G3858="","",VLOOKUP(G3858,номенклатури!R:T,2,0))</f>
        <v/>
      </c>
      <c r="E3858" s="365" t="str">
        <f>IF(G3858="","",VLOOKUP(G3858,номенклатури!R:T,3,0))</f>
        <v/>
      </c>
      <c r="F3858" s="159" t="str">
        <f>IF(G3858="","",IF(ISERROR(VLOOKUP(G3858,номенклатури!V:V,1,0)),E3858*H3858,E3858*I3858))</f>
        <v/>
      </c>
      <c r="G3858" s="14"/>
      <c r="H3858" s="15"/>
      <c r="I3858" s="15"/>
      <c r="J3858" s="15"/>
      <c r="K3858" s="15"/>
      <c r="L3858" s="217"/>
      <c r="M3858" s="22"/>
      <c r="N3858" s="119" t="str">
        <f>IF(G3858="","",VLOOKUP(G3858,номенклатури!R:U,4,0))</f>
        <v/>
      </c>
      <c r="O3858" s="119" t="str">
        <f>IF(M3858="","",VLOOKUP(M3858,'14'!D:D,1,0))</f>
        <v/>
      </c>
    </row>
    <row r="3859" spans="1:15" ht="12.75" customHeight="1" x14ac:dyDescent="0.2">
      <c r="A3859" s="36" t="str">
        <f>'0'!$A$4</f>
        <v>………………..</v>
      </c>
      <c r="B3859" s="37">
        <f>'0'!$A$2</f>
        <v>46112</v>
      </c>
      <c r="C3859" s="37" t="s">
        <v>1243</v>
      </c>
      <c r="D3859" s="119" t="str">
        <f>IF(G3859="","",VLOOKUP(G3859,номенклатури!R:T,2,0))</f>
        <v/>
      </c>
      <c r="E3859" s="365" t="str">
        <f>IF(G3859="","",VLOOKUP(G3859,номенклатури!R:T,3,0))</f>
        <v/>
      </c>
      <c r="F3859" s="159" t="str">
        <f>IF(G3859="","",IF(ISERROR(VLOOKUP(G3859,номенклатури!V:V,1,0)),E3859*H3859,E3859*I3859))</f>
        <v/>
      </c>
      <c r="G3859" s="14"/>
      <c r="H3859" s="15"/>
      <c r="I3859" s="15"/>
      <c r="J3859" s="15"/>
      <c r="K3859" s="15"/>
      <c r="L3859" s="217"/>
      <c r="M3859" s="22"/>
      <c r="N3859" s="119" t="str">
        <f>IF(G3859="","",VLOOKUP(G3859,номенклатури!R:U,4,0))</f>
        <v/>
      </c>
      <c r="O3859" s="119" t="str">
        <f>IF(M3859="","",VLOOKUP(M3859,'14'!D:D,1,0))</f>
        <v/>
      </c>
    </row>
    <row r="3860" spans="1:15" ht="12.75" customHeight="1" x14ac:dyDescent="0.2">
      <c r="A3860" s="36" t="str">
        <f>'0'!$A$4</f>
        <v>………………..</v>
      </c>
      <c r="B3860" s="37">
        <f>'0'!$A$2</f>
        <v>46112</v>
      </c>
      <c r="C3860" s="37" t="s">
        <v>1243</v>
      </c>
      <c r="D3860" s="119" t="str">
        <f>IF(G3860="","",VLOOKUP(G3860,номенклатури!R:T,2,0))</f>
        <v/>
      </c>
      <c r="E3860" s="365" t="str">
        <f>IF(G3860="","",VLOOKUP(G3860,номенклатури!R:T,3,0))</f>
        <v/>
      </c>
      <c r="F3860" s="159" t="str">
        <f>IF(G3860="","",IF(ISERROR(VLOOKUP(G3860,номенклатури!V:V,1,0)),E3860*H3860,E3860*I3860))</f>
        <v/>
      </c>
      <c r="G3860" s="14"/>
      <c r="H3860" s="15"/>
      <c r="I3860" s="15"/>
      <c r="J3860" s="15"/>
      <c r="K3860" s="15"/>
      <c r="L3860" s="217"/>
      <c r="M3860" s="22"/>
      <c r="N3860" s="119" t="str">
        <f>IF(G3860="","",VLOOKUP(G3860,номенклатури!R:U,4,0))</f>
        <v/>
      </c>
      <c r="O3860" s="119" t="str">
        <f>IF(M3860="","",VLOOKUP(M3860,'14'!D:D,1,0))</f>
        <v/>
      </c>
    </row>
    <row r="3861" spans="1:15" ht="12.75" customHeight="1" x14ac:dyDescent="0.2">
      <c r="A3861" s="36" t="str">
        <f>'0'!$A$4</f>
        <v>………………..</v>
      </c>
      <c r="B3861" s="37">
        <f>'0'!$A$2</f>
        <v>46112</v>
      </c>
      <c r="C3861" s="37" t="s">
        <v>1243</v>
      </c>
      <c r="D3861" s="119" t="str">
        <f>IF(G3861="","",VLOOKUP(G3861,номенклатури!R:T,2,0))</f>
        <v/>
      </c>
      <c r="E3861" s="365" t="str">
        <f>IF(G3861="","",VLOOKUP(G3861,номенклатури!R:T,3,0))</f>
        <v/>
      </c>
      <c r="F3861" s="159" t="str">
        <f>IF(G3861="","",IF(ISERROR(VLOOKUP(G3861,номенклатури!V:V,1,0)),E3861*H3861,E3861*I3861))</f>
        <v/>
      </c>
      <c r="G3861" s="14"/>
      <c r="H3861" s="15"/>
      <c r="I3861" s="15"/>
      <c r="J3861" s="15"/>
      <c r="K3861" s="15"/>
      <c r="L3861" s="217"/>
      <c r="M3861" s="22"/>
      <c r="N3861" s="119" t="str">
        <f>IF(G3861="","",VLOOKUP(G3861,номенклатури!R:U,4,0))</f>
        <v/>
      </c>
      <c r="O3861" s="119" t="str">
        <f>IF(M3861="","",VLOOKUP(M3861,'14'!D:D,1,0))</f>
        <v/>
      </c>
    </row>
    <row r="3862" spans="1:15" ht="12.75" customHeight="1" x14ac:dyDescent="0.2">
      <c r="A3862" s="36" t="str">
        <f>'0'!$A$4</f>
        <v>………………..</v>
      </c>
      <c r="B3862" s="37">
        <f>'0'!$A$2</f>
        <v>46112</v>
      </c>
      <c r="C3862" s="37" t="s">
        <v>1243</v>
      </c>
      <c r="D3862" s="119" t="str">
        <f>IF(G3862="","",VLOOKUP(G3862,номенклатури!R:T,2,0))</f>
        <v/>
      </c>
      <c r="E3862" s="365" t="str">
        <f>IF(G3862="","",VLOOKUP(G3862,номенклатури!R:T,3,0))</f>
        <v/>
      </c>
      <c r="F3862" s="159" t="str">
        <f>IF(G3862="","",IF(ISERROR(VLOOKUP(G3862,номенклатури!V:V,1,0)),E3862*H3862,E3862*I3862))</f>
        <v/>
      </c>
      <c r="G3862" s="14"/>
      <c r="H3862" s="15"/>
      <c r="I3862" s="15"/>
      <c r="J3862" s="15"/>
      <c r="K3862" s="15"/>
      <c r="L3862" s="217"/>
      <c r="M3862" s="22"/>
      <c r="N3862" s="119" t="str">
        <f>IF(G3862="","",VLOOKUP(G3862,номенклатури!R:U,4,0))</f>
        <v/>
      </c>
      <c r="O3862" s="119" t="str">
        <f>IF(M3862="","",VLOOKUP(M3862,'14'!D:D,1,0))</f>
        <v/>
      </c>
    </row>
    <row r="3863" spans="1:15" ht="12.75" customHeight="1" x14ac:dyDescent="0.2">
      <c r="A3863" s="36" t="str">
        <f>'0'!$A$4</f>
        <v>………………..</v>
      </c>
      <c r="B3863" s="37">
        <f>'0'!$A$2</f>
        <v>46112</v>
      </c>
      <c r="C3863" s="37" t="s">
        <v>1243</v>
      </c>
      <c r="D3863" s="119" t="str">
        <f>IF(G3863="","",VLOOKUP(G3863,номенклатури!R:T,2,0))</f>
        <v/>
      </c>
      <c r="E3863" s="365" t="str">
        <f>IF(G3863="","",VLOOKUP(G3863,номенклатури!R:T,3,0))</f>
        <v/>
      </c>
      <c r="F3863" s="159" t="str">
        <f>IF(G3863="","",IF(ISERROR(VLOOKUP(G3863,номенклатури!V:V,1,0)),E3863*H3863,E3863*I3863))</f>
        <v/>
      </c>
      <c r="G3863" s="14"/>
      <c r="H3863" s="15"/>
      <c r="I3863" s="15"/>
      <c r="J3863" s="15"/>
      <c r="K3863" s="15"/>
      <c r="L3863" s="217"/>
      <c r="M3863" s="22"/>
      <c r="N3863" s="119" t="str">
        <f>IF(G3863="","",VLOOKUP(G3863,номенклатури!R:U,4,0))</f>
        <v/>
      </c>
      <c r="O3863" s="119" t="str">
        <f>IF(M3863="","",VLOOKUP(M3863,'14'!D:D,1,0))</f>
        <v/>
      </c>
    </row>
    <row r="3864" spans="1:15" ht="12.75" customHeight="1" x14ac:dyDescent="0.2">
      <c r="A3864" s="36" t="str">
        <f>'0'!$A$4</f>
        <v>………………..</v>
      </c>
      <c r="B3864" s="37">
        <f>'0'!$A$2</f>
        <v>46112</v>
      </c>
      <c r="C3864" s="37" t="s">
        <v>1243</v>
      </c>
      <c r="D3864" s="119" t="str">
        <f>IF(G3864="","",VLOOKUP(G3864,номенклатури!R:T,2,0))</f>
        <v/>
      </c>
      <c r="E3864" s="365" t="str">
        <f>IF(G3864="","",VLOOKUP(G3864,номенклатури!R:T,3,0))</f>
        <v/>
      </c>
      <c r="F3864" s="159" t="str">
        <f>IF(G3864="","",IF(ISERROR(VLOOKUP(G3864,номенклатури!V:V,1,0)),E3864*H3864,E3864*I3864))</f>
        <v/>
      </c>
      <c r="G3864" s="14"/>
      <c r="H3864" s="15"/>
      <c r="I3864" s="15"/>
      <c r="J3864" s="15"/>
      <c r="K3864" s="15"/>
      <c r="L3864" s="217"/>
      <c r="M3864" s="22"/>
      <c r="N3864" s="119" t="str">
        <f>IF(G3864="","",VLOOKUP(G3864,номенклатури!R:U,4,0))</f>
        <v/>
      </c>
      <c r="O3864" s="119" t="str">
        <f>IF(M3864="","",VLOOKUP(M3864,'14'!D:D,1,0))</f>
        <v/>
      </c>
    </row>
    <row r="3865" spans="1:15" ht="12.75" customHeight="1" x14ac:dyDescent="0.2">
      <c r="A3865" s="36" t="str">
        <f>'0'!$A$4</f>
        <v>………………..</v>
      </c>
      <c r="B3865" s="37">
        <f>'0'!$A$2</f>
        <v>46112</v>
      </c>
      <c r="C3865" s="37" t="s">
        <v>1243</v>
      </c>
      <c r="D3865" s="119" t="str">
        <f>IF(G3865="","",VLOOKUP(G3865,номенклатури!R:T,2,0))</f>
        <v/>
      </c>
      <c r="E3865" s="365" t="str">
        <f>IF(G3865="","",VLOOKUP(G3865,номенклатури!R:T,3,0))</f>
        <v/>
      </c>
      <c r="F3865" s="159" t="str">
        <f>IF(G3865="","",IF(ISERROR(VLOOKUP(G3865,номенклатури!V:V,1,0)),E3865*H3865,E3865*I3865))</f>
        <v/>
      </c>
      <c r="G3865" s="14"/>
      <c r="H3865" s="15"/>
      <c r="I3865" s="15"/>
      <c r="J3865" s="15"/>
      <c r="K3865" s="15"/>
      <c r="L3865" s="217"/>
      <c r="M3865" s="22"/>
      <c r="N3865" s="119" t="str">
        <f>IF(G3865="","",VLOOKUP(G3865,номенклатури!R:U,4,0))</f>
        <v/>
      </c>
      <c r="O3865" s="119" t="str">
        <f>IF(M3865="","",VLOOKUP(M3865,'14'!D:D,1,0))</f>
        <v/>
      </c>
    </row>
    <row r="3866" spans="1:15" ht="12.75" customHeight="1" x14ac:dyDescent="0.2">
      <c r="A3866" s="36" t="str">
        <f>'0'!$A$4</f>
        <v>………………..</v>
      </c>
      <c r="B3866" s="37">
        <f>'0'!$A$2</f>
        <v>46112</v>
      </c>
      <c r="C3866" s="37" t="s">
        <v>1243</v>
      </c>
      <c r="D3866" s="119" t="str">
        <f>IF(G3866="","",VLOOKUP(G3866,номенклатури!R:T,2,0))</f>
        <v/>
      </c>
      <c r="E3866" s="365" t="str">
        <f>IF(G3866="","",VLOOKUP(G3866,номенклатури!R:T,3,0))</f>
        <v/>
      </c>
      <c r="F3866" s="159" t="str">
        <f>IF(G3866="","",IF(ISERROR(VLOOKUP(G3866,номенклатури!V:V,1,0)),E3866*H3866,E3866*I3866))</f>
        <v/>
      </c>
      <c r="G3866" s="14"/>
      <c r="H3866" s="15"/>
      <c r="I3866" s="15"/>
      <c r="J3866" s="15"/>
      <c r="K3866" s="15"/>
      <c r="L3866" s="217"/>
      <c r="M3866" s="22"/>
      <c r="N3866" s="119" t="str">
        <f>IF(G3866="","",VLOOKUP(G3866,номенклатури!R:U,4,0))</f>
        <v/>
      </c>
      <c r="O3866" s="119" t="str">
        <f>IF(M3866="","",VLOOKUP(M3866,'14'!D:D,1,0))</f>
        <v/>
      </c>
    </row>
    <row r="3867" spans="1:15" ht="12.75" customHeight="1" x14ac:dyDescent="0.2">
      <c r="A3867" s="36" t="str">
        <f>'0'!$A$4</f>
        <v>………………..</v>
      </c>
      <c r="B3867" s="37">
        <f>'0'!$A$2</f>
        <v>46112</v>
      </c>
      <c r="C3867" s="37" t="s">
        <v>1243</v>
      </c>
      <c r="D3867" s="119" t="str">
        <f>IF(G3867="","",VLOOKUP(G3867,номенклатури!R:T,2,0))</f>
        <v/>
      </c>
      <c r="E3867" s="365" t="str">
        <f>IF(G3867="","",VLOOKUP(G3867,номенклатури!R:T,3,0))</f>
        <v/>
      </c>
      <c r="F3867" s="159" t="str">
        <f>IF(G3867="","",IF(ISERROR(VLOOKUP(G3867,номенклатури!V:V,1,0)),E3867*H3867,E3867*I3867))</f>
        <v/>
      </c>
      <c r="G3867" s="14"/>
      <c r="H3867" s="15"/>
      <c r="I3867" s="15"/>
      <c r="J3867" s="15"/>
      <c r="K3867" s="15"/>
      <c r="L3867" s="217"/>
      <c r="M3867" s="22"/>
      <c r="N3867" s="119" t="str">
        <f>IF(G3867="","",VLOOKUP(G3867,номенклатури!R:U,4,0))</f>
        <v/>
      </c>
      <c r="O3867" s="119" t="str">
        <f>IF(M3867="","",VLOOKUP(M3867,'14'!D:D,1,0))</f>
        <v/>
      </c>
    </row>
    <row r="3868" spans="1:15" ht="12.75" customHeight="1" x14ac:dyDescent="0.2">
      <c r="A3868" s="36" t="str">
        <f>'0'!$A$4</f>
        <v>………………..</v>
      </c>
      <c r="B3868" s="37">
        <f>'0'!$A$2</f>
        <v>46112</v>
      </c>
      <c r="C3868" s="37" t="s">
        <v>1243</v>
      </c>
      <c r="D3868" s="119" t="str">
        <f>IF(G3868="","",VLOOKUP(G3868,номенклатури!R:T,2,0))</f>
        <v/>
      </c>
      <c r="E3868" s="365" t="str">
        <f>IF(G3868="","",VLOOKUP(G3868,номенклатури!R:T,3,0))</f>
        <v/>
      </c>
      <c r="F3868" s="159" t="str">
        <f>IF(G3868="","",IF(ISERROR(VLOOKUP(G3868,номенклатури!V:V,1,0)),E3868*H3868,E3868*I3868))</f>
        <v/>
      </c>
      <c r="G3868" s="14"/>
      <c r="H3868" s="15"/>
      <c r="I3868" s="15"/>
      <c r="J3868" s="15"/>
      <c r="K3868" s="15"/>
      <c r="L3868" s="217"/>
      <c r="M3868" s="22"/>
      <c r="N3868" s="119" t="str">
        <f>IF(G3868="","",VLOOKUP(G3868,номенклатури!R:U,4,0))</f>
        <v/>
      </c>
      <c r="O3868" s="119" t="str">
        <f>IF(M3868="","",VLOOKUP(M3868,'14'!D:D,1,0))</f>
        <v/>
      </c>
    </row>
    <row r="3869" spans="1:15" ht="12.75" customHeight="1" x14ac:dyDescent="0.2">
      <c r="A3869" s="36" t="str">
        <f>'0'!$A$4</f>
        <v>………………..</v>
      </c>
      <c r="B3869" s="37">
        <f>'0'!$A$2</f>
        <v>46112</v>
      </c>
      <c r="C3869" s="37" t="s">
        <v>1243</v>
      </c>
      <c r="D3869" s="119" t="str">
        <f>IF(G3869="","",VLOOKUP(G3869,номенклатури!R:T,2,0))</f>
        <v/>
      </c>
      <c r="E3869" s="365" t="str">
        <f>IF(G3869="","",VLOOKUP(G3869,номенклатури!R:T,3,0))</f>
        <v/>
      </c>
      <c r="F3869" s="159" t="str">
        <f>IF(G3869="","",IF(ISERROR(VLOOKUP(G3869,номенклатури!V:V,1,0)),E3869*H3869,E3869*I3869))</f>
        <v/>
      </c>
      <c r="G3869" s="14"/>
      <c r="H3869" s="15"/>
      <c r="I3869" s="15"/>
      <c r="J3869" s="15"/>
      <c r="K3869" s="15"/>
      <c r="L3869" s="217"/>
      <c r="M3869" s="22"/>
      <c r="N3869" s="119" t="str">
        <f>IF(G3869="","",VLOOKUP(G3869,номенклатури!R:U,4,0))</f>
        <v/>
      </c>
      <c r="O3869" s="119" t="str">
        <f>IF(M3869="","",VLOOKUP(M3869,'14'!D:D,1,0))</f>
        <v/>
      </c>
    </row>
    <row r="3870" spans="1:15" ht="12.75" customHeight="1" x14ac:dyDescent="0.2">
      <c r="A3870" s="36" t="str">
        <f>'0'!$A$4</f>
        <v>………………..</v>
      </c>
      <c r="B3870" s="37">
        <f>'0'!$A$2</f>
        <v>46112</v>
      </c>
      <c r="C3870" s="37" t="s">
        <v>1243</v>
      </c>
      <c r="D3870" s="119" t="str">
        <f>IF(G3870="","",VLOOKUP(G3870,номенклатури!R:T,2,0))</f>
        <v/>
      </c>
      <c r="E3870" s="365" t="str">
        <f>IF(G3870="","",VLOOKUP(G3870,номенклатури!R:T,3,0))</f>
        <v/>
      </c>
      <c r="F3870" s="159" t="str">
        <f>IF(G3870="","",IF(ISERROR(VLOOKUP(G3870,номенклатури!V:V,1,0)),E3870*H3870,E3870*I3870))</f>
        <v/>
      </c>
      <c r="G3870" s="14"/>
      <c r="H3870" s="15"/>
      <c r="I3870" s="15"/>
      <c r="J3870" s="15"/>
      <c r="K3870" s="15"/>
      <c r="L3870" s="217"/>
      <c r="M3870" s="22"/>
      <c r="N3870" s="119" t="str">
        <f>IF(G3870="","",VLOOKUP(G3870,номенклатури!R:U,4,0))</f>
        <v/>
      </c>
      <c r="O3870" s="119" t="str">
        <f>IF(M3870="","",VLOOKUP(M3870,'14'!D:D,1,0))</f>
        <v/>
      </c>
    </row>
    <row r="3871" spans="1:15" ht="12.75" customHeight="1" x14ac:dyDescent="0.2">
      <c r="A3871" s="36" t="str">
        <f>'0'!$A$4</f>
        <v>………………..</v>
      </c>
      <c r="B3871" s="37">
        <f>'0'!$A$2</f>
        <v>46112</v>
      </c>
      <c r="C3871" s="37" t="s">
        <v>1243</v>
      </c>
      <c r="D3871" s="119" t="str">
        <f>IF(G3871="","",VLOOKUP(G3871,номенклатури!R:T,2,0))</f>
        <v/>
      </c>
      <c r="E3871" s="365" t="str">
        <f>IF(G3871="","",VLOOKUP(G3871,номенклатури!R:T,3,0))</f>
        <v/>
      </c>
      <c r="F3871" s="159" t="str">
        <f>IF(G3871="","",IF(ISERROR(VLOOKUP(G3871,номенклатури!V:V,1,0)),E3871*H3871,E3871*I3871))</f>
        <v/>
      </c>
      <c r="G3871" s="14"/>
      <c r="H3871" s="15"/>
      <c r="I3871" s="15"/>
      <c r="J3871" s="15"/>
      <c r="K3871" s="15"/>
      <c r="L3871" s="217"/>
      <c r="M3871" s="22"/>
      <c r="N3871" s="119" t="str">
        <f>IF(G3871="","",VLOOKUP(G3871,номенклатури!R:U,4,0))</f>
        <v/>
      </c>
      <c r="O3871" s="119" t="str">
        <f>IF(M3871="","",VLOOKUP(M3871,'14'!D:D,1,0))</f>
        <v/>
      </c>
    </row>
    <row r="3872" spans="1:15" ht="12.75" customHeight="1" x14ac:dyDescent="0.2">
      <c r="A3872" s="36" t="str">
        <f>'0'!$A$4</f>
        <v>………………..</v>
      </c>
      <c r="B3872" s="37">
        <f>'0'!$A$2</f>
        <v>46112</v>
      </c>
      <c r="C3872" s="37" t="s">
        <v>1243</v>
      </c>
      <c r="D3872" s="119" t="str">
        <f>IF(G3872="","",VLOOKUP(G3872,номенклатури!R:T,2,0))</f>
        <v/>
      </c>
      <c r="E3872" s="365" t="str">
        <f>IF(G3872="","",VLOOKUP(G3872,номенклатури!R:T,3,0))</f>
        <v/>
      </c>
      <c r="F3872" s="159" t="str">
        <f>IF(G3872="","",IF(ISERROR(VLOOKUP(G3872,номенклатури!V:V,1,0)),E3872*H3872,E3872*I3872))</f>
        <v/>
      </c>
      <c r="G3872" s="14"/>
      <c r="H3872" s="15"/>
      <c r="I3872" s="15"/>
      <c r="J3872" s="15"/>
      <c r="K3872" s="15"/>
      <c r="L3872" s="217"/>
      <c r="M3872" s="22"/>
      <c r="N3872" s="119" t="str">
        <f>IF(G3872="","",VLOOKUP(G3872,номенклатури!R:U,4,0))</f>
        <v/>
      </c>
      <c r="O3872" s="119" t="str">
        <f>IF(M3872="","",VLOOKUP(M3872,'14'!D:D,1,0))</f>
        <v/>
      </c>
    </row>
    <row r="3873" spans="1:15" ht="12.75" customHeight="1" x14ac:dyDescent="0.2">
      <c r="A3873" s="36" t="str">
        <f>'0'!$A$4</f>
        <v>………………..</v>
      </c>
      <c r="B3873" s="37">
        <f>'0'!$A$2</f>
        <v>46112</v>
      </c>
      <c r="C3873" s="37" t="s">
        <v>1243</v>
      </c>
      <c r="D3873" s="119" t="str">
        <f>IF(G3873="","",VLOOKUP(G3873,номенклатури!R:T,2,0))</f>
        <v/>
      </c>
      <c r="E3873" s="365" t="str">
        <f>IF(G3873="","",VLOOKUP(G3873,номенклатури!R:T,3,0))</f>
        <v/>
      </c>
      <c r="F3873" s="159" t="str">
        <f>IF(G3873="","",IF(ISERROR(VLOOKUP(G3873,номенклатури!V:V,1,0)),E3873*H3873,E3873*I3873))</f>
        <v/>
      </c>
      <c r="G3873" s="14"/>
      <c r="H3873" s="15"/>
      <c r="I3873" s="15"/>
      <c r="J3873" s="15"/>
      <c r="K3873" s="15"/>
      <c r="L3873" s="217"/>
      <c r="M3873" s="22"/>
      <c r="N3873" s="119" t="str">
        <f>IF(G3873="","",VLOOKUP(G3873,номенклатури!R:U,4,0))</f>
        <v/>
      </c>
      <c r="O3873" s="119" t="str">
        <f>IF(M3873="","",VLOOKUP(M3873,'14'!D:D,1,0))</f>
        <v/>
      </c>
    </row>
    <row r="3874" spans="1:15" ht="12.75" customHeight="1" x14ac:dyDescent="0.2">
      <c r="A3874" s="36" t="str">
        <f>'0'!$A$4</f>
        <v>………………..</v>
      </c>
      <c r="B3874" s="37">
        <f>'0'!$A$2</f>
        <v>46112</v>
      </c>
      <c r="C3874" s="37" t="s">
        <v>1243</v>
      </c>
      <c r="D3874" s="119" t="str">
        <f>IF(G3874="","",VLOOKUP(G3874,номенклатури!R:T,2,0))</f>
        <v/>
      </c>
      <c r="E3874" s="365" t="str">
        <f>IF(G3874="","",VLOOKUP(G3874,номенклатури!R:T,3,0))</f>
        <v/>
      </c>
      <c r="F3874" s="159" t="str">
        <f>IF(G3874="","",IF(ISERROR(VLOOKUP(G3874,номенклатури!V:V,1,0)),E3874*H3874,E3874*I3874))</f>
        <v/>
      </c>
      <c r="G3874" s="14"/>
      <c r="H3874" s="15"/>
      <c r="I3874" s="15"/>
      <c r="J3874" s="15"/>
      <c r="K3874" s="15"/>
      <c r="L3874" s="217"/>
      <c r="M3874" s="22"/>
      <c r="N3874" s="119" t="str">
        <f>IF(G3874="","",VLOOKUP(G3874,номенклатури!R:U,4,0))</f>
        <v/>
      </c>
      <c r="O3874" s="119" t="str">
        <f>IF(M3874="","",VLOOKUP(M3874,'14'!D:D,1,0))</f>
        <v/>
      </c>
    </row>
    <row r="3875" spans="1:15" ht="12.75" customHeight="1" x14ac:dyDescent="0.2">
      <c r="A3875" s="36" t="str">
        <f>'0'!$A$4</f>
        <v>………………..</v>
      </c>
      <c r="B3875" s="37">
        <f>'0'!$A$2</f>
        <v>46112</v>
      </c>
      <c r="C3875" s="37" t="s">
        <v>1243</v>
      </c>
      <c r="D3875" s="119" t="str">
        <f>IF(G3875="","",VLOOKUP(G3875,номенклатури!R:T,2,0))</f>
        <v/>
      </c>
      <c r="E3875" s="365" t="str">
        <f>IF(G3875="","",VLOOKUP(G3875,номенклатури!R:T,3,0))</f>
        <v/>
      </c>
      <c r="F3875" s="159" t="str">
        <f>IF(G3875="","",IF(ISERROR(VLOOKUP(G3875,номенклатури!V:V,1,0)),E3875*H3875,E3875*I3875))</f>
        <v/>
      </c>
      <c r="G3875" s="14"/>
      <c r="H3875" s="15"/>
      <c r="I3875" s="15"/>
      <c r="J3875" s="15"/>
      <c r="K3875" s="15"/>
      <c r="L3875" s="217"/>
      <c r="M3875" s="22"/>
      <c r="N3875" s="119" t="str">
        <f>IF(G3875="","",VLOOKUP(G3875,номенклатури!R:U,4,0))</f>
        <v/>
      </c>
      <c r="O3875" s="119" t="str">
        <f>IF(M3875="","",VLOOKUP(M3875,'14'!D:D,1,0))</f>
        <v/>
      </c>
    </row>
    <row r="3876" spans="1:15" ht="12.75" customHeight="1" x14ac:dyDescent="0.2">
      <c r="A3876" s="36" t="str">
        <f>'0'!$A$4</f>
        <v>………………..</v>
      </c>
      <c r="B3876" s="37">
        <f>'0'!$A$2</f>
        <v>46112</v>
      </c>
      <c r="C3876" s="37" t="s">
        <v>1243</v>
      </c>
      <c r="D3876" s="119" t="str">
        <f>IF(G3876="","",VLOOKUP(G3876,номенклатури!R:T,2,0))</f>
        <v/>
      </c>
      <c r="E3876" s="365" t="str">
        <f>IF(G3876="","",VLOOKUP(G3876,номенклатури!R:T,3,0))</f>
        <v/>
      </c>
      <c r="F3876" s="159" t="str">
        <f>IF(G3876="","",IF(ISERROR(VLOOKUP(G3876,номенклатури!V:V,1,0)),E3876*H3876,E3876*I3876))</f>
        <v/>
      </c>
      <c r="G3876" s="14"/>
      <c r="H3876" s="15"/>
      <c r="I3876" s="15"/>
      <c r="J3876" s="15"/>
      <c r="K3876" s="15"/>
      <c r="L3876" s="217"/>
      <c r="M3876" s="22"/>
      <c r="N3876" s="119" t="str">
        <f>IF(G3876="","",VLOOKUP(G3876,номенклатури!R:U,4,0))</f>
        <v/>
      </c>
      <c r="O3876" s="119" t="str">
        <f>IF(M3876="","",VLOOKUP(M3876,'14'!D:D,1,0))</f>
        <v/>
      </c>
    </row>
    <row r="3877" spans="1:15" ht="12.75" customHeight="1" x14ac:dyDescent="0.2">
      <c r="A3877" s="36" t="str">
        <f>'0'!$A$4</f>
        <v>………………..</v>
      </c>
      <c r="B3877" s="37">
        <f>'0'!$A$2</f>
        <v>46112</v>
      </c>
      <c r="C3877" s="37" t="s">
        <v>1243</v>
      </c>
      <c r="D3877" s="119" t="str">
        <f>IF(G3877="","",VLOOKUP(G3877,номенклатури!R:T,2,0))</f>
        <v/>
      </c>
      <c r="E3877" s="365" t="str">
        <f>IF(G3877="","",VLOOKUP(G3877,номенклатури!R:T,3,0))</f>
        <v/>
      </c>
      <c r="F3877" s="159" t="str">
        <f>IF(G3877="","",IF(ISERROR(VLOOKUP(G3877,номенклатури!V:V,1,0)),E3877*H3877,E3877*I3877))</f>
        <v/>
      </c>
      <c r="G3877" s="14"/>
      <c r="H3877" s="15"/>
      <c r="I3877" s="15"/>
      <c r="J3877" s="15"/>
      <c r="K3877" s="15"/>
      <c r="L3877" s="217"/>
      <c r="M3877" s="22"/>
      <c r="N3877" s="119" t="str">
        <f>IF(G3877="","",VLOOKUP(G3877,номенклатури!R:U,4,0))</f>
        <v/>
      </c>
      <c r="O3877" s="119" t="str">
        <f>IF(M3877="","",VLOOKUP(M3877,'14'!D:D,1,0))</f>
        <v/>
      </c>
    </row>
    <row r="3878" spans="1:15" ht="12.75" customHeight="1" x14ac:dyDescent="0.2">
      <c r="A3878" s="36" t="str">
        <f>'0'!$A$4</f>
        <v>………………..</v>
      </c>
      <c r="B3878" s="37">
        <f>'0'!$A$2</f>
        <v>46112</v>
      </c>
      <c r="C3878" s="37" t="s">
        <v>1243</v>
      </c>
      <c r="D3878" s="119" t="str">
        <f>IF(G3878="","",VLOOKUP(G3878,номенклатури!R:T,2,0))</f>
        <v/>
      </c>
      <c r="E3878" s="365" t="str">
        <f>IF(G3878="","",VLOOKUP(G3878,номенклатури!R:T,3,0))</f>
        <v/>
      </c>
      <c r="F3878" s="159" t="str">
        <f>IF(G3878="","",IF(ISERROR(VLOOKUP(G3878,номенклатури!V:V,1,0)),E3878*H3878,E3878*I3878))</f>
        <v/>
      </c>
      <c r="G3878" s="14"/>
      <c r="H3878" s="15"/>
      <c r="I3878" s="15"/>
      <c r="J3878" s="15"/>
      <c r="K3878" s="15"/>
      <c r="L3878" s="217"/>
      <c r="M3878" s="22"/>
      <c r="N3878" s="119" t="str">
        <f>IF(G3878="","",VLOOKUP(G3878,номенклатури!R:U,4,0))</f>
        <v/>
      </c>
      <c r="O3878" s="119" t="str">
        <f>IF(M3878="","",VLOOKUP(M3878,'14'!D:D,1,0))</f>
        <v/>
      </c>
    </row>
    <row r="3879" spans="1:15" ht="12.75" customHeight="1" x14ac:dyDescent="0.2">
      <c r="A3879" s="36" t="str">
        <f>'0'!$A$4</f>
        <v>………………..</v>
      </c>
      <c r="B3879" s="37">
        <f>'0'!$A$2</f>
        <v>46112</v>
      </c>
      <c r="C3879" s="37" t="s">
        <v>1243</v>
      </c>
      <c r="D3879" s="119" t="str">
        <f>IF(G3879="","",VLOOKUP(G3879,номенклатури!R:T,2,0))</f>
        <v/>
      </c>
      <c r="E3879" s="365" t="str">
        <f>IF(G3879="","",VLOOKUP(G3879,номенклатури!R:T,3,0))</f>
        <v/>
      </c>
      <c r="F3879" s="159" t="str">
        <f>IF(G3879="","",IF(ISERROR(VLOOKUP(G3879,номенклатури!V:V,1,0)),E3879*H3879,E3879*I3879))</f>
        <v/>
      </c>
      <c r="G3879" s="14"/>
      <c r="H3879" s="15"/>
      <c r="I3879" s="15"/>
      <c r="J3879" s="15"/>
      <c r="K3879" s="15"/>
      <c r="L3879" s="217"/>
      <c r="M3879" s="22"/>
      <c r="N3879" s="119" t="str">
        <f>IF(G3879="","",VLOOKUP(G3879,номенклатури!R:U,4,0))</f>
        <v/>
      </c>
      <c r="O3879" s="119" t="str">
        <f>IF(M3879="","",VLOOKUP(M3879,'14'!D:D,1,0))</f>
        <v/>
      </c>
    </row>
    <row r="3880" spans="1:15" ht="12.75" customHeight="1" x14ac:dyDescent="0.2">
      <c r="A3880" s="36" t="str">
        <f>'0'!$A$4</f>
        <v>………………..</v>
      </c>
      <c r="B3880" s="37">
        <f>'0'!$A$2</f>
        <v>46112</v>
      </c>
      <c r="C3880" s="37" t="s">
        <v>1243</v>
      </c>
      <c r="D3880" s="119" t="str">
        <f>IF(G3880="","",VLOOKUP(G3880,номенклатури!R:T,2,0))</f>
        <v/>
      </c>
      <c r="E3880" s="365" t="str">
        <f>IF(G3880="","",VLOOKUP(G3880,номенклатури!R:T,3,0))</f>
        <v/>
      </c>
      <c r="F3880" s="159" t="str">
        <f>IF(G3880="","",IF(ISERROR(VLOOKUP(G3880,номенклатури!V:V,1,0)),E3880*H3880,E3880*I3880))</f>
        <v/>
      </c>
      <c r="G3880" s="14"/>
      <c r="H3880" s="15"/>
      <c r="I3880" s="15"/>
      <c r="J3880" s="15"/>
      <c r="K3880" s="15"/>
      <c r="L3880" s="217"/>
      <c r="M3880" s="22"/>
      <c r="N3880" s="119" t="str">
        <f>IF(G3880="","",VLOOKUP(G3880,номенклатури!R:U,4,0))</f>
        <v/>
      </c>
      <c r="O3880" s="119" t="str">
        <f>IF(M3880="","",VLOOKUP(M3880,'14'!D:D,1,0))</f>
        <v/>
      </c>
    </row>
    <row r="3881" spans="1:15" ht="12.75" customHeight="1" x14ac:dyDescent="0.2">
      <c r="A3881" s="36" t="str">
        <f>'0'!$A$4</f>
        <v>………………..</v>
      </c>
      <c r="B3881" s="37">
        <f>'0'!$A$2</f>
        <v>46112</v>
      </c>
      <c r="C3881" s="37" t="s">
        <v>1243</v>
      </c>
      <c r="D3881" s="119" t="str">
        <f>IF(G3881="","",VLOOKUP(G3881,номенклатури!R:T,2,0))</f>
        <v/>
      </c>
      <c r="E3881" s="365" t="str">
        <f>IF(G3881="","",VLOOKUP(G3881,номенклатури!R:T,3,0))</f>
        <v/>
      </c>
      <c r="F3881" s="159" t="str">
        <f>IF(G3881="","",IF(ISERROR(VLOOKUP(G3881,номенклатури!V:V,1,0)),E3881*H3881,E3881*I3881))</f>
        <v/>
      </c>
      <c r="G3881" s="14"/>
      <c r="H3881" s="15"/>
      <c r="I3881" s="15"/>
      <c r="J3881" s="15"/>
      <c r="K3881" s="15"/>
      <c r="L3881" s="217"/>
      <c r="M3881" s="22"/>
      <c r="N3881" s="119" t="str">
        <f>IF(G3881="","",VLOOKUP(G3881,номенклатури!R:U,4,0))</f>
        <v/>
      </c>
      <c r="O3881" s="119" t="str">
        <f>IF(M3881="","",VLOOKUP(M3881,'14'!D:D,1,0))</f>
        <v/>
      </c>
    </row>
    <row r="3882" spans="1:15" ht="12.75" customHeight="1" x14ac:dyDescent="0.2">
      <c r="A3882" s="36" t="str">
        <f>'0'!$A$4</f>
        <v>………………..</v>
      </c>
      <c r="B3882" s="37">
        <f>'0'!$A$2</f>
        <v>46112</v>
      </c>
      <c r="C3882" s="37" t="s">
        <v>1243</v>
      </c>
      <c r="D3882" s="119" t="str">
        <f>IF(G3882="","",VLOOKUP(G3882,номенклатури!R:T,2,0))</f>
        <v/>
      </c>
      <c r="E3882" s="365" t="str">
        <f>IF(G3882="","",VLOOKUP(G3882,номенклатури!R:T,3,0))</f>
        <v/>
      </c>
      <c r="F3882" s="159" t="str">
        <f>IF(G3882="","",IF(ISERROR(VLOOKUP(G3882,номенклатури!V:V,1,0)),E3882*H3882,E3882*I3882))</f>
        <v/>
      </c>
      <c r="G3882" s="14"/>
      <c r="H3882" s="15"/>
      <c r="I3882" s="15"/>
      <c r="J3882" s="15"/>
      <c r="K3882" s="15"/>
      <c r="L3882" s="217"/>
      <c r="M3882" s="22"/>
      <c r="N3882" s="119" t="str">
        <f>IF(G3882="","",VLOOKUP(G3882,номенклатури!R:U,4,0))</f>
        <v/>
      </c>
      <c r="O3882" s="119" t="str">
        <f>IF(M3882="","",VLOOKUP(M3882,'14'!D:D,1,0))</f>
        <v/>
      </c>
    </row>
    <row r="3883" spans="1:15" ht="12.75" customHeight="1" x14ac:dyDescent="0.2">
      <c r="A3883" s="36" t="str">
        <f>'0'!$A$4</f>
        <v>………………..</v>
      </c>
      <c r="B3883" s="37">
        <f>'0'!$A$2</f>
        <v>46112</v>
      </c>
      <c r="C3883" s="37" t="s">
        <v>1243</v>
      </c>
      <c r="D3883" s="119" t="str">
        <f>IF(G3883="","",VLOOKUP(G3883,номенклатури!R:T,2,0))</f>
        <v/>
      </c>
      <c r="E3883" s="365" t="str">
        <f>IF(G3883="","",VLOOKUP(G3883,номенклатури!R:T,3,0))</f>
        <v/>
      </c>
      <c r="F3883" s="159" t="str">
        <f>IF(G3883="","",IF(ISERROR(VLOOKUP(G3883,номенклатури!V:V,1,0)),E3883*H3883,E3883*I3883))</f>
        <v/>
      </c>
      <c r="G3883" s="14"/>
      <c r="H3883" s="15"/>
      <c r="I3883" s="15"/>
      <c r="J3883" s="15"/>
      <c r="K3883" s="15"/>
      <c r="L3883" s="217"/>
      <c r="M3883" s="22"/>
      <c r="N3883" s="119" t="str">
        <f>IF(G3883="","",VLOOKUP(G3883,номенклатури!R:U,4,0))</f>
        <v/>
      </c>
      <c r="O3883" s="119" t="str">
        <f>IF(M3883="","",VLOOKUP(M3883,'14'!D:D,1,0))</f>
        <v/>
      </c>
    </row>
    <row r="3884" spans="1:15" ht="12.75" customHeight="1" x14ac:dyDescent="0.2">
      <c r="A3884" s="36" t="str">
        <f>'0'!$A$4</f>
        <v>………………..</v>
      </c>
      <c r="B3884" s="37">
        <f>'0'!$A$2</f>
        <v>46112</v>
      </c>
      <c r="C3884" s="37" t="s">
        <v>1243</v>
      </c>
      <c r="D3884" s="119" t="str">
        <f>IF(G3884="","",VLOOKUP(G3884,номенклатури!R:T,2,0))</f>
        <v/>
      </c>
      <c r="E3884" s="365" t="str">
        <f>IF(G3884="","",VLOOKUP(G3884,номенклатури!R:T,3,0))</f>
        <v/>
      </c>
      <c r="F3884" s="159" t="str">
        <f>IF(G3884="","",IF(ISERROR(VLOOKUP(G3884,номенклатури!V:V,1,0)),E3884*H3884,E3884*I3884))</f>
        <v/>
      </c>
      <c r="G3884" s="14"/>
      <c r="H3884" s="15"/>
      <c r="I3884" s="15"/>
      <c r="J3884" s="15"/>
      <c r="K3884" s="15"/>
      <c r="L3884" s="217"/>
      <c r="M3884" s="22"/>
      <c r="N3884" s="119" t="str">
        <f>IF(G3884="","",VLOOKUP(G3884,номенклатури!R:U,4,0))</f>
        <v/>
      </c>
      <c r="O3884" s="119" t="str">
        <f>IF(M3884="","",VLOOKUP(M3884,'14'!D:D,1,0))</f>
        <v/>
      </c>
    </row>
    <row r="3885" spans="1:15" ht="12.75" customHeight="1" x14ac:dyDescent="0.2">
      <c r="A3885" s="36" t="str">
        <f>'0'!$A$4</f>
        <v>………………..</v>
      </c>
      <c r="B3885" s="37">
        <f>'0'!$A$2</f>
        <v>46112</v>
      </c>
      <c r="C3885" s="37" t="s">
        <v>1243</v>
      </c>
      <c r="D3885" s="119" t="str">
        <f>IF(G3885="","",VLOOKUP(G3885,номенклатури!R:T,2,0))</f>
        <v/>
      </c>
      <c r="E3885" s="365" t="str">
        <f>IF(G3885="","",VLOOKUP(G3885,номенклатури!R:T,3,0))</f>
        <v/>
      </c>
      <c r="F3885" s="159" t="str">
        <f>IF(G3885="","",IF(ISERROR(VLOOKUP(G3885,номенклатури!V:V,1,0)),E3885*H3885,E3885*I3885))</f>
        <v/>
      </c>
      <c r="G3885" s="14"/>
      <c r="H3885" s="15"/>
      <c r="I3885" s="15"/>
      <c r="J3885" s="15"/>
      <c r="K3885" s="15"/>
      <c r="L3885" s="217"/>
      <c r="M3885" s="22"/>
      <c r="N3885" s="119" t="str">
        <f>IF(G3885="","",VLOOKUP(G3885,номенклатури!R:U,4,0))</f>
        <v/>
      </c>
      <c r="O3885" s="119" t="str">
        <f>IF(M3885="","",VLOOKUP(M3885,'14'!D:D,1,0))</f>
        <v/>
      </c>
    </row>
    <row r="3886" spans="1:15" ht="12.75" customHeight="1" x14ac:dyDescent="0.2">
      <c r="A3886" s="36" t="str">
        <f>'0'!$A$4</f>
        <v>………………..</v>
      </c>
      <c r="B3886" s="37">
        <f>'0'!$A$2</f>
        <v>46112</v>
      </c>
      <c r="C3886" s="37" t="s">
        <v>1243</v>
      </c>
      <c r="D3886" s="119" t="str">
        <f>IF(G3886="","",VLOOKUP(G3886,номенклатури!R:T,2,0))</f>
        <v/>
      </c>
      <c r="E3886" s="365" t="str">
        <f>IF(G3886="","",VLOOKUP(G3886,номенклатури!R:T,3,0))</f>
        <v/>
      </c>
      <c r="F3886" s="159" t="str">
        <f>IF(G3886="","",IF(ISERROR(VLOOKUP(G3886,номенклатури!V:V,1,0)),E3886*H3886,E3886*I3886))</f>
        <v/>
      </c>
      <c r="G3886" s="14"/>
      <c r="H3886" s="15"/>
      <c r="I3886" s="15"/>
      <c r="J3886" s="15"/>
      <c r="K3886" s="15"/>
      <c r="L3886" s="217"/>
      <c r="M3886" s="22"/>
      <c r="N3886" s="119" t="str">
        <f>IF(G3886="","",VLOOKUP(G3886,номенклатури!R:U,4,0))</f>
        <v/>
      </c>
      <c r="O3886" s="119" t="str">
        <f>IF(M3886="","",VLOOKUP(M3886,'14'!D:D,1,0))</f>
        <v/>
      </c>
    </row>
    <row r="3887" spans="1:15" ht="12.75" customHeight="1" x14ac:dyDescent="0.2">
      <c r="A3887" s="36" t="str">
        <f>'0'!$A$4</f>
        <v>………………..</v>
      </c>
      <c r="B3887" s="37">
        <f>'0'!$A$2</f>
        <v>46112</v>
      </c>
      <c r="C3887" s="37" t="s">
        <v>1243</v>
      </c>
      <c r="D3887" s="119" t="str">
        <f>IF(G3887="","",VLOOKUP(G3887,номенклатури!R:T,2,0))</f>
        <v/>
      </c>
      <c r="E3887" s="365" t="str">
        <f>IF(G3887="","",VLOOKUP(G3887,номенклатури!R:T,3,0))</f>
        <v/>
      </c>
      <c r="F3887" s="159" t="str">
        <f>IF(G3887="","",IF(ISERROR(VLOOKUP(G3887,номенклатури!V:V,1,0)),E3887*H3887,E3887*I3887))</f>
        <v/>
      </c>
      <c r="G3887" s="14"/>
      <c r="H3887" s="15"/>
      <c r="I3887" s="15"/>
      <c r="J3887" s="15"/>
      <c r="K3887" s="15"/>
      <c r="L3887" s="217"/>
      <c r="M3887" s="22"/>
      <c r="N3887" s="119" t="str">
        <f>IF(G3887="","",VLOOKUP(G3887,номенклатури!R:U,4,0))</f>
        <v/>
      </c>
      <c r="O3887" s="119" t="str">
        <f>IF(M3887="","",VLOOKUP(M3887,'14'!D:D,1,0))</f>
        <v/>
      </c>
    </row>
    <row r="3888" spans="1:15" ht="12.75" customHeight="1" x14ac:dyDescent="0.2">
      <c r="A3888" s="36" t="str">
        <f>'0'!$A$4</f>
        <v>………………..</v>
      </c>
      <c r="B3888" s="37">
        <f>'0'!$A$2</f>
        <v>46112</v>
      </c>
      <c r="C3888" s="37" t="s">
        <v>1243</v>
      </c>
      <c r="D3888" s="119" t="str">
        <f>IF(G3888="","",VLOOKUP(G3888,номенклатури!R:T,2,0))</f>
        <v/>
      </c>
      <c r="E3888" s="365" t="str">
        <f>IF(G3888="","",VLOOKUP(G3888,номенклатури!R:T,3,0))</f>
        <v/>
      </c>
      <c r="F3888" s="159" t="str">
        <f>IF(G3888="","",IF(ISERROR(VLOOKUP(G3888,номенклатури!V:V,1,0)),E3888*H3888,E3888*I3888))</f>
        <v/>
      </c>
      <c r="G3888" s="14"/>
      <c r="H3888" s="15"/>
      <c r="I3888" s="15"/>
      <c r="J3888" s="15"/>
      <c r="K3888" s="15"/>
      <c r="L3888" s="217"/>
      <c r="M3888" s="22"/>
      <c r="N3888" s="119" t="str">
        <f>IF(G3888="","",VLOOKUP(G3888,номенклатури!R:U,4,0))</f>
        <v/>
      </c>
      <c r="O3888" s="119" t="str">
        <f>IF(M3888="","",VLOOKUP(M3888,'14'!D:D,1,0))</f>
        <v/>
      </c>
    </row>
    <row r="3889" spans="1:15" ht="12.75" customHeight="1" x14ac:dyDescent="0.2">
      <c r="A3889" s="36" t="str">
        <f>'0'!$A$4</f>
        <v>………………..</v>
      </c>
      <c r="B3889" s="37">
        <f>'0'!$A$2</f>
        <v>46112</v>
      </c>
      <c r="C3889" s="37" t="s">
        <v>1243</v>
      </c>
      <c r="D3889" s="119" t="str">
        <f>IF(G3889="","",VLOOKUP(G3889,номенклатури!R:T,2,0))</f>
        <v/>
      </c>
      <c r="E3889" s="365" t="str">
        <f>IF(G3889="","",VLOOKUP(G3889,номенклатури!R:T,3,0))</f>
        <v/>
      </c>
      <c r="F3889" s="159" t="str">
        <f>IF(G3889="","",IF(ISERROR(VLOOKUP(G3889,номенклатури!V:V,1,0)),E3889*H3889,E3889*I3889))</f>
        <v/>
      </c>
      <c r="G3889" s="14"/>
      <c r="H3889" s="15"/>
      <c r="I3889" s="15"/>
      <c r="J3889" s="15"/>
      <c r="K3889" s="15"/>
      <c r="L3889" s="217"/>
      <c r="M3889" s="22"/>
      <c r="N3889" s="119" t="str">
        <f>IF(G3889="","",VLOOKUP(G3889,номенклатури!R:U,4,0))</f>
        <v/>
      </c>
      <c r="O3889" s="119" t="str">
        <f>IF(M3889="","",VLOOKUP(M3889,'14'!D:D,1,0))</f>
        <v/>
      </c>
    </row>
    <row r="3890" spans="1:15" ht="12.75" customHeight="1" x14ac:dyDescent="0.2">
      <c r="A3890" s="36" t="str">
        <f>'0'!$A$4</f>
        <v>………………..</v>
      </c>
      <c r="B3890" s="37">
        <f>'0'!$A$2</f>
        <v>46112</v>
      </c>
      <c r="C3890" s="37" t="s">
        <v>1243</v>
      </c>
      <c r="D3890" s="119" t="str">
        <f>IF(G3890="","",VLOOKUP(G3890,номенклатури!R:T,2,0))</f>
        <v/>
      </c>
      <c r="E3890" s="365" t="str">
        <f>IF(G3890="","",VLOOKUP(G3890,номенклатури!R:T,3,0))</f>
        <v/>
      </c>
      <c r="F3890" s="159" t="str">
        <f>IF(G3890="","",IF(ISERROR(VLOOKUP(G3890,номенклатури!V:V,1,0)),E3890*H3890,E3890*I3890))</f>
        <v/>
      </c>
      <c r="G3890" s="14"/>
      <c r="H3890" s="15"/>
      <c r="I3890" s="15"/>
      <c r="J3890" s="15"/>
      <c r="K3890" s="15"/>
      <c r="L3890" s="217"/>
      <c r="M3890" s="22"/>
      <c r="N3890" s="119" t="str">
        <f>IF(G3890="","",VLOOKUP(G3890,номенклатури!R:U,4,0))</f>
        <v/>
      </c>
      <c r="O3890" s="119" t="str">
        <f>IF(M3890="","",VLOOKUP(M3890,'14'!D:D,1,0))</f>
        <v/>
      </c>
    </row>
    <row r="3891" spans="1:15" ht="12.75" customHeight="1" x14ac:dyDescent="0.2">
      <c r="A3891" s="36" t="str">
        <f>'0'!$A$4</f>
        <v>………………..</v>
      </c>
      <c r="B3891" s="37">
        <f>'0'!$A$2</f>
        <v>46112</v>
      </c>
      <c r="C3891" s="37" t="s">
        <v>1243</v>
      </c>
      <c r="D3891" s="119" t="str">
        <f>IF(G3891="","",VLOOKUP(G3891,номенклатури!R:T,2,0))</f>
        <v/>
      </c>
      <c r="E3891" s="365" t="str">
        <f>IF(G3891="","",VLOOKUP(G3891,номенклатури!R:T,3,0))</f>
        <v/>
      </c>
      <c r="F3891" s="159" t="str">
        <f>IF(G3891="","",IF(ISERROR(VLOOKUP(G3891,номенклатури!V:V,1,0)),E3891*H3891,E3891*I3891))</f>
        <v/>
      </c>
      <c r="G3891" s="14"/>
      <c r="H3891" s="15"/>
      <c r="I3891" s="15"/>
      <c r="J3891" s="15"/>
      <c r="K3891" s="15"/>
      <c r="L3891" s="217"/>
      <c r="M3891" s="22"/>
      <c r="N3891" s="119" t="str">
        <f>IF(G3891="","",VLOOKUP(G3891,номенклатури!R:U,4,0))</f>
        <v/>
      </c>
      <c r="O3891" s="119" t="str">
        <f>IF(M3891="","",VLOOKUP(M3891,'14'!D:D,1,0))</f>
        <v/>
      </c>
    </row>
    <row r="3892" spans="1:15" ht="12.75" customHeight="1" x14ac:dyDescent="0.2">
      <c r="A3892" s="36" t="str">
        <f>'0'!$A$4</f>
        <v>………………..</v>
      </c>
      <c r="B3892" s="37">
        <f>'0'!$A$2</f>
        <v>46112</v>
      </c>
      <c r="C3892" s="37" t="s">
        <v>1243</v>
      </c>
      <c r="D3892" s="119" t="str">
        <f>IF(G3892="","",VLOOKUP(G3892,номенклатури!R:T,2,0))</f>
        <v/>
      </c>
      <c r="E3892" s="365" t="str">
        <f>IF(G3892="","",VLOOKUP(G3892,номенклатури!R:T,3,0))</f>
        <v/>
      </c>
      <c r="F3892" s="159" t="str">
        <f>IF(G3892="","",IF(ISERROR(VLOOKUP(G3892,номенклатури!V:V,1,0)),E3892*H3892,E3892*I3892))</f>
        <v/>
      </c>
      <c r="G3892" s="14"/>
      <c r="H3892" s="15"/>
      <c r="I3892" s="15"/>
      <c r="J3892" s="15"/>
      <c r="K3892" s="15"/>
      <c r="L3892" s="217"/>
      <c r="M3892" s="22"/>
      <c r="N3892" s="119" t="str">
        <f>IF(G3892="","",VLOOKUP(G3892,номенклатури!R:U,4,0))</f>
        <v/>
      </c>
      <c r="O3892" s="119" t="str">
        <f>IF(M3892="","",VLOOKUP(M3892,'14'!D:D,1,0))</f>
        <v/>
      </c>
    </row>
    <row r="3893" spans="1:15" ht="12.75" customHeight="1" x14ac:dyDescent="0.2">
      <c r="A3893" s="36" t="str">
        <f>'0'!$A$4</f>
        <v>………………..</v>
      </c>
      <c r="B3893" s="37">
        <f>'0'!$A$2</f>
        <v>46112</v>
      </c>
      <c r="C3893" s="37" t="s">
        <v>1243</v>
      </c>
      <c r="D3893" s="119" t="str">
        <f>IF(G3893="","",VLOOKUP(G3893,номенклатури!R:T,2,0))</f>
        <v/>
      </c>
      <c r="E3893" s="365" t="str">
        <f>IF(G3893="","",VLOOKUP(G3893,номенклатури!R:T,3,0))</f>
        <v/>
      </c>
      <c r="F3893" s="159" t="str">
        <f>IF(G3893="","",IF(ISERROR(VLOOKUP(G3893,номенклатури!V:V,1,0)),E3893*H3893,E3893*I3893))</f>
        <v/>
      </c>
      <c r="G3893" s="14"/>
      <c r="H3893" s="15"/>
      <c r="I3893" s="15"/>
      <c r="J3893" s="15"/>
      <c r="K3893" s="15"/>
      <c r="L3893" s="217"/>
      <c r="M3893" s="22"/>
      <c r="N3893" s="119" t="str">
        <f>IF(G3893="","",VLOOKUP(G3893,номенклатури!R:U,4,0))</f>
        <v/>
      </c>
      <c r="O3893" s="119" t="str">
        <f>IF(M3893="","",VLOOKUP(M3893,'14'!D:D,1,0))</f>
        <v/>
      </c>
    </row>
    <row r="3894" spans="1:15" ht="12.75" customHeight="1" x14ac:dyDescent="0.2">
      <c r="A3894" s="36" t="str">
        <f>'0'!$A$4</f>
        <v>………………..</v>
      </c>
      <c r="B3894" s="37">
        <f>'0'!$A$2</f>
        <v>46112</v>
      </c>
      <c r="C3894" s="37" t="s">
        <v>1243</v>
      </c>
      <c r="D3894" s="119" t="str">
        <f>IF(G3894="","",VLOOKUP(G3894,номенклатури!R:T,2,0))</f>
        <v/>
      </c>
      <c r="E3894" s="365" t="str">
        <f>IF(G3894="","",VLOOKUP(G3894,номенклатури!R:T,3,0))</f>
        <v/>
      </c>
      <c r="F3894" s="159" t="str">
        <f>IF(G3894="","",IF(ISERROR(VLOOKUP(G3894,номенклатури!V:V,1,0)),E3894*H3894,E3894*I3894))</f>
        <v/>
      </c>
      <c r="G3894" s="14"/>
      <c r="H3894" s="15"/>
      <c r="I3894" s="15"/>
      <c r="J3894" s="15"/>
      <c r="K3894" s="15"/>
      <c r="L3894" s="217"/>
      <c r="M3894" s="22"/>
      <c r="N3894" s="119" t="str">
        <f>IF(G3894="","",VLOOKUP(G3894,номенклатури!R:U,4,0))</f>
        <v/>
      </c>
      <c r="O3894" s="119" t="str">
        <f>IF(M3894="","",VLOOKUP(M3894,'14'!D:D,1,0))</f>
        <v/>
      </c>
    </row>
    <row r="3895" spans="1:15" ht="12.75" customHeight="1" x14ac:dyDescent="0.2">
      <c r="A3895" s="36" t="str">
        <f>'0'!$A$4</f>
        <v>………………..</v>
      </c>
      <c r="B3895" s="37">
        <f>'0'!$A$2</f>
        <v>46112</v>
      </c>
      <c r="C3895" s="37" t="s">
        <v>1243</v>
      </c>
      <c r="D3895" s="119" t="str">
        <f>IF(G3895="","",VLOOKUP(G3895,номенклатури!R:T,2,0))</f>
        <v/>
      </c>
      <c r="E3895" s="365" t="str">
        <f>IF(G3895="","",VLOOKUP(G3895,номенклатури!R:T,3,0))</f>
        <v/>
      </c>
      <c r="F3895" s="159" t="str">
        <f>IF(G3895="","",IF(ISERROR(VLOOKUP(G3895,номенклатури!V:V,1,0)),E3895*H3895,E3895*I3895))</f>
        <v/>
      </c>
      <c r="G3895" s="14"/>
      <c r="H3895" s="15"/>
      <c r="I3895" s="15"/>
      <c r="J3895" s="15"/>
      <c r="K3895" s="15"/>
      <c r="L3895" s="217"/>
      <c r="M3895" s="22"/>
      <c r="N3895" s="119" t="str">
        <f>IF(G3895="","",VLOOKUP(G3895,номенклатури!R:U,4,0))</f>
        <v/>
      </c>
      <c r="O3895" s="119" t="str">
        <f>IF(M3895="","",VLOOKUP(M3895,'14'!D:D,1,0))</f>
        <v/>
      </c>
    </row>
    <row r="3896" spans="1:15" ht="12.75" customHeight="1" x14ac:dyDescent="0.2">
      <c r="A3896" s="36" t="str">
        <f>'0'!$A$4</f>
        <v>………………..</v>
      </c>
      <c r="B3896" s="37">
        <f>'0'!$A$2</f>
        <v>46112</v>
      </c>
      <c r="C3896" s="37" t="s">
        <v>1243</v>
      </c>
      <c r="D3896" s="119" t="str">
        <f>IF(G3896="","",VLOOKUP(G3896,номенклатури!R:T,2,0))</f>
        <v/>
      </c>
      <c r="E3896" s="365" t="str">
        <f>IF(G3896="","",VLOOKUP(G3896,номенклатури!R:T,3,0))</f>
        <v/>
      </c>
      <c r="F3896" s="159" t="str">
        <f>IF(G3896="","",IF(ISERROR(VLOOKUP(G3896,номенклатури!V:V,1,0)),E3896*H3896,E3896*I3896))</f>
        <v/>
      </c>
      <c r="G3896" s="14"/>
      <c r="H3896" s="15"/>
      <c r="I3896" s="15"/>
      <c r="J3896" s="15"/>
      <c r="K3896" s="15"/>
      <c r="L3896" s="217"/>
      <c r="M3896" s="22"/>
      <c r="N3896" s="119" t="str">
        <f>IF(G3896="","",VLOOKUP(G3896,номенклатури!R:U,4,0))</f>
        <v/>
      </c>
      <c r="O3896" s="119" t="str">
        <f>IF(M3896="","",VLOOKUP(M3896,'14'!D:D,1,0))</f>
        <v/>
      </c>
    </row>
    <row r="3897" spans="1:15" ht="12.75" customHeight="1" x14ac:dyDescent="0.2">
      <c r="A3897" s="36" t="str">
        <f>'0'!$A$4</f>
        <v>………………..</v>
      </c>
      <c r="B3897" s="37">
        <f>'0'!$A$2</f>
        <v>46112</v>
      </c>
      <c r="C3897" s="37" t="s">
        <v>1243</v>
      </c>
      <c r="D3897" s="119" t="str">
        <f>IF(G3897="","",VLOOKUP(G3897,номенклатури!R:T,2,0))</f>
        <v/>
      </c>
      <c r="E3897" s="365" t="str">
        <f>IF(G3897="","",VLOOKUP(G3897,номенклатури!R:T,3,0))</f>
        <v/>
      </c>
      <c r="F3897" s="159" t="str">
        <f>IF(G3897="","",IF(ISERROR(VLOOKUP(G3897,номенклатури!V:V,1,0)),E3897*H3897,E3897*I3897))</f>
        <v/>
      </c>
      <c r="G3897" s="14"/>
      <c r="H3897" s="15"/>
      <c r="I3897" s="15"/>
      <c r="J3897" s="15"/>
      <c r="K3897" s="15"/>
      <c r="L3897" s="217"/>
      <c r="M3897" s="22"/>
      <c r="N3897" s="119" t="str">
        <f>IF(G3897="","",VLOOKUP(G3897,номенклатури!R:U,4,0))</f>
        <v/>
      </c>
      <c r="O3897" s="119" t="str">
        <f>IF(M3897="","",VLOOKUP(M3897,'14'!D:D,1,0))</f>
        <v/>
      </c>
    </row>
    <row r="3898" spans="1:15" ht="12.75" customHeight="1" x14ac:dyDescent="0.2">
      <c r="A3898" s="36" t="str">
        <f>'0'!$A$4</f>
        <v>………………..</v>
      </c>
      <c r="B3898" s="37">
        <f>'0'!$A$2</f>
        <v>46112</v>
      </c>
      <c r="C3898" s="37" t="s">
        <v>1243</v>
      </c>
      <c r="D3898" s="119" t="str">
        <f>IF(G3898="","",VLOOKUP(G3898,номенклатури!R:T,2,0))</f>
        <v/>
      </c>
      <c r="E3898" s="365" t="str">
        <f>IF(G3898="","",VLOOKUP(G3898,номенклатури!R:T,3,0))</f>
        <v/>
      </c>
      <c r="F3898" s="159" t="str">
        <f>IF(G3898="","",IF(ISERROR(VLOOKUP(G3898,номенклатури!V:V,1,0)),E3898*H3898,E3898*I3898))</f>
        <v/>
      </c>
      <c r="G3898" s="14"/>
      <c r="H3898" s="15"/>
      <c r="I3898" s="15"/>
      <c r="J3898" s="15"/>
      <c r="K3898" s="15"/>
      <c r="L3898" s="217"/>
      <c r="M3898" s="22"/>
      <c r="N3898" s="119" t="str">
        <f>IF(G3898="","",VLOOKUP(G3898,номенклатури!R:U,4,0))</f>
        <v/>
      </c>
      <c r="O3898" s="119" t="str">
        <f>IF(M3898="","",VLOOKUP(M3898,'14'!D:D,1,0))</f>
        <v/>
      </c>
    </row>
    <row r="3899" spans="1:15" ht="12.75" customHeight="1" x14ac:dyDescent="0.2">
      <c r="A3899" s="36" t="str">
        <f>'0'!$A$4</f>
        <v>………………..</v>
      </c>
      <c r="B3899" s="37">
        <f>'0'!$A$2</f>
        <v>46112</v>
      </c>
      <c r="C3899" s="37" t="s">
        <v>1243</v>
      </c>
      <c r="D3899" s="119" t="str">
        <f>IF(G3899="","",VLOOKUP(G3899,номенклатури!R:T,2,0))</f>
        <v/>
      </c>
      <c r="E3899" s="365" t="str">
        <f>IF(G3899="","",VLOOKUP(G3899,номенклатури!R:T,3,0))</f>
        <v/>
      </c>
      <c r="F3899" s="159" t="str">
        <f>IF(G3899="","",IF(ISERROR(VLOOKUP(G3899,номенклатури!V:V,1,0)),E3899*H3899,E3899*I3899))</f>
        <v/>
      </c>
      <c r="G3899" s="14"/>
      <c r="H3899" s="15"/>
      <c r="I3899" s="15"/>
      <c r="J3899" s="15"/>
      <c r="K3899" s="15"/>
      <c r="L3899" s="217"/>
      <c r="M3899" s="22"/>
      <c r="N3899" s="119" t="str">
        <f>IF(G3899="","",VLOOKUP(G3899,номенклатури!R:U,4,0))</f>
        <v/>
      </c>
      <c r="O3899" s="119" t="str">
        <f>IF(M3899="","",VLOOKUP(M3899,'14'!D:D,1,0))</f>
        <v/>
      </c>
    </row>
    <row r="3900" spans="1:15" ht="12.75" customHeight="1" x14ac:dyDescent="0.2">
      <c r="A3900" s="36" t="str">
        <f>'0'!$A$4</f>
        <v>………………..</v>
      </c>
      <c r="B3900" s="37">
        <f>'0'!$A$2</f>
        <v>46112</v>
      </c>
      <c r="C3900" s="37" t="s">
        <v>1243</v>
      </c>
      <c r="D3900" s="119" t="str">
        <f>IF(G3900="","",VLOOKUP(G3900,номенклатури!R:T,2,0))</f>
        <v/>
      </c>
      <c r="E3900" s="365" t="str">
        <f>IF(G3900="","",VLOOKUP(G3900,номенклатури!R:T,3,0))</f>
        <v/>
      </c>
      <c r="F3900" s="159" t="str">
        <f>IF(G3900="","",IF(ISERROR(VLOOKUP(G3900,номенклатури!V:V,1,0)),E3900*H3900,E3900*I3900))</f>
        <v/>
      </c>
      <c r="G3900" s="14"/>
      <c r="H3900" s="15"/>
      <c r="I3900" s="15"/>
      <c r="J3900" s="15"/>
      <c r="K3900" s="15"/>
      <c r="L3900" s="217"/>
      <c r="M3900" s="22"/>
      <c r="N3900" s="119" t="str">
        <f>IF(G3900="","",VLOOKUP(G3900,номенклатури!R:U,4,0))</f>
        <v/>
      </c>
      <c r="O3900" s="119" t="str">
        <f>IF(M3900="","",VLOOKUP(M3900,'14'!D:D,1,0))</f>
        <v/>
      </c>
    </row>
    <row r="3901" spans="1:15" ht="12.75" customHeight="1" x14ac:dyDescent="0.2">
      <c r="A3901" s="36" t="str">
        <f>'0'!$A$4</f>
        <v>………………..</v>
      </c>
      <c r="B3901" s="37">
        <f>'0'!$A$2</f>
        <v>46112</v>
      </c>
      <c r="C3901" s="37" t="s">
        <v>1243</v>
      </c>
      <c r="D3901" s="119" t="str">
        <f>IF(G3901="","",VLOOKUP(G3901,номенклатури!R:T,2,0))</f>
        <v/>
      </c>
      <c r="E3901" s="365" t="str">
        <f>IF(G3901="","",VLOOKUP(G3901,номенклатури!R:T,3,0))</f>
        <v/>
      </c>
      <c r="F3901" s="159" t="str">
        <f>IF(G3901="","",IF(ISERROR(VLOOKUP(G3901,номенклатури!V:V,1,0)),E3901*H3901,E3901*I3901))</f>
        <v/>
      </c>
      <c r="G3901" s="14"/>
      <c r="H3901" s="15"/>
      <c r="I3901" s="15"/>
      <c r="J3901" s="15"/>
      <c r="K3901" s="15"/>
      <c r="L3901" s="217"/>
      <c r="M3901" s="22"/>
      <c r="N3901" s="119" t="str">
        <f>IF(G3901="","",VLOOKUP(G3901,номенклатури!R:U,4,0))</f>
        <v/>
      </c>
      <c r="O3901" s="119" t="str">
        <f>IF(M3901="","",VLOOKUP(M3901,'14'!D:D,1,0))</f>
        <v/>
      </c>
    </row>
    <row r="3902" spans="1:15" ht="12.75" customHeight="1" x14ac:dyDescent="0.2">
      <c r="A3902" s="36" t="str">
        <f>'0'!$A$4</f>
        <v>………………..</v>
      </c>
      <c r="B3902" s="37">
        <f>'0'!$A$2</f>
        <v>46112</v>
      </c>
      <c r="C3902" s="37" t="s">
        <v>1243</v>
      </c>
      <c r="D3902" s="119" t="str">
        <f>IF(G3902="","",VLOOKUP(G3902,номенклатури!R:T,2,0))</f>
        <v/>
      </c>
      <c r="E3902" s="365" t="str">
        <f>IF(G3902="","",VLOOKUP(G3902,номенклатури!R:T,3,0))</f>
        <v/>
      </c>
      <c r="F3902" s="159" t="str">
        <f>IF(G3902="","",IF(ISERROR(VLOOKUP(G3902,номенклатури!V:V,1,0)),E3902*H3902,E3902*I3902))</f>
        <v/>
      </c>
      <c r="G3902" s="14"/>
      <c r="H3902" s="15"/>
      <c r="I3902" s="15"/>
      <c r="J3902" s="15"/>
      <c r="K3902" s="15"/>
      <c r="L3902" s="217"/>
      <c r="M3902" s="22"/>
      <c r="N3902" s="119" t="str">
        <f>IF(G3902="","",VLOOKUP(G3902,номенклатури!R:U,4,0))</f>
        <v/>
      </c>
      <c r="O3902" s="119" t="str">
        <f>IF(M3902="","",VLOOKUP(M3902,'14'!D:D,1,0))</f>
        <v/>
      </c>
    </row>
    <row r="3903" spans="1:15" ht="12.75" customHeight="1" x14ac:dyDescent="0.2">
      <c r="A3903" s="36" t="str">
        <f>'0'!$A$4</f>
        <v>………………..</v>
      </c>
      <c r="B3903" s="37">
        <f>'0'!$A$2</f>
        <v>46112</v>
      </c>
      <c r="C3903" s="37" t="s">
        <v>1243</v>
      </c>
      <c r="D3903" s="119" t="str">
        <f>IF(G3903="","",VLOOKUP(G3903,номенклатури!R:T,2,0))</f>
        <v/>
      </c>
      <c r="E3903" s="365" t="str">
        <f>IF(G3903="","",VLOOKUP(G3903,номенклатури!R:T,3,0))</f>
        <v/>
      </c>
      <c r="F3903" s="159" t="str">
        <f>IF(G3903="","",IF(ISERROR(VLOOKUP(G3903,номенклатури!V:V,1,0)),E3903*H3903,E3903*I3903))</f>
        <v/>
      </c>
      <c r="G3903" s="14"/>
      <c r="H3903" s="15"/>
      <c r="I3903" s="15"/>
      <c r="J3903" s="15"/>
      <c r="K3903" s="15"/>
      <c r="L3903" s="217"/>
      <c r="M3903" s="22"/>
      <c r="N3903" s="119" t="str">
        <f>IF(G3903="","",VLOOKUP(G3903,номенклатури!R:U,4,0))</f>
        <v/>
      </c>
      <c r="O3903" s="119" t="str">
        <f>IF(M3903="","",VLOOKUP(M3903,'14'!D:D,1,0))</f>
        <v/>
      </c>
    </row>
    <row r="3904" spans="1:15" ht="12.75" customHeight="1" x14ac:dyDescent="0.2">
      <c r="A3904" s="36" t="str">
        <f>'0'!$A$4</f>
        <v>………………..</v>
      </c>
      <c r="B3904" s="37">
        <f>'0'!$A$2</f>
        <v>46112</v>
      </c>
      <c r="C3904" s="37" t="s">
        <v>1243</v>
      </c>
      <c r="D3904" s="119" t="str">
        <f>IF(G3904="","",VLOOKUP(G3904,номенклатури!R:T,2,0))</f>
        <v/>
      </c>
      <c r="E3904" s="365" t="str">
        <f>IF(G3904="","",VLOOKUP(G3904,номенклатури!R:T,3,0))</f>
        <v/>
      </c>
      <c r="F3904" s="159" t="str">
        <f>IF(G3904="","",IF(ISERROR(VLOOKUP(G3904,номенклатури!V:V,1,0)),E3904*H3904,E3904*I3904))</f>
        <v/>
      </c>
      <c r="G3904" s="14"/>
      <c r="H3904" s="15"/>
      <c r="I3904" s="15"/>
      <c r="J3904" s="15"/>
      <c r="K3904" s="15"/>
      <c r="L3904" s="217"/>
      <c r="M3904" s="22"/>
      <c r="N3904" s="119" t="str">
        <f>IF(G3904="","",VLOOKUP(G3904,номенклатури!R:U,4,0))</f>
        <v/>
      </c>
      <c r="O3904" s="119" t="str">
        <f>IF(M3904="","",VLOOKUP(M3904,'14'!D:D,1,0))</f>
        <v/>
      </c>
    </row>
    <row r="3905" spans="1:15" ht="12.75" customHeight="1" x14ac:dyDescent="0.2">
      <c r="A3905" s="36" t="str">
        <f>'0'!$A$4</f>
        <v>………………..</v>
      </c>
      <c r="B3905" s="37">
        <f>'0'!$A$2</f>
        <v>46112</v>
      </c>
      <c r="C3905" s="37" t="s">
        <v>1243</v>
      </c>
      <c r="D3905" s="119" t="str">
        <f>IF(G3905="","",VLOOKUP(G3905,номенклатури!R:T,2,0))</f>
        <v/>
      </c>
      <c r="E3905" s="365" t="str">
        <f>IF(G3905="","",VLOOKUP(G3905,номенклатури!R:T,3,0))</f>
        <v/>
      </c>
      <c r="F3905" s="159" t="str">
        <f>IF(G3905="","",IF(ISERROR(VLOOKUP(G3905,номенклатури!V:V,1,0)),E3905*H3905,E3905*I3905))</f>
        <v/>
      </c>
      <c r="G3905" s="14"/>
      <c r="H3905" s="15"/>
      <c r="I3905" s="15"/>
      <c r="J3905" s="15"/>
      <c r="K3905" s="15"/>
      <c r="L3905" s="217"/>
      <c r="M3905" s="22"/>
      <c r="N3905" s="119" t="str">
        <f>IF(G3905="","",VLOOKUP(G3905,номенклатури!R:U,4,0))</f>
        <v/>
      </c>
      <c r="O3905" s="119" t="str">
        <f>IF(M3905="","",VLOOKUP(M3905,'14'!D:D,1,0))</f>
        <v/>
      </c>
    </row>
    <row r="3906" spans="1:15" ht="12.75" customHeight="1" x14ac:dyDescent="0.2">
      <c r="A3906" s="36" t="str">
        <f>'0'!$A$4</f>
        <v>………………..</v>
      </c>
      <c r="B3906" s="37">
        <f>'0'!$A$2</f>
        <v>46112</v>
      </c>
      <c r="C3906" s="37" t="s">
        <v>1243</v>
      </c>
      <c r="D3906" s="119" t="str">
        <f>IF(G3906="","",VLOOKUP(G3906,номенклатури!R:T,2,0))</f>
        <v/>
      </c>
      <c r="E3906" s="365" t="str">
        <f>IF(G3906="","",VLOOKUP(G3906,номенклатури!R:T,3,0))</f>
        <v/>
      </c>
      <c r="F3906" s="159" t="str">
        <f>IF(G3906="","",IF(ISERROR(VLOOKUP(G3906,номенклатури!V:V,1,0)),E3906*H3906,E3906*I3906))</f>
        <v/>
      </c>
      <c r="G3906" s="14"/>
      <c r="H3906" s="15"/>
      <c r="I3906" s="15"/>
      <c r="J3906" s="15"/>
      <c r="K3906" s="15"/>
      <c r="L3906" s="217"/>
      <c r="M3906" s="22"/>
      <c r="N3906" s="119" t="str">
        <f>IF(G3906="","",VLOOKUP(G3906,номенклатури!R:U,4,0))</f>
        <v/>
      </c>
      <c r="O3906" s="119" t="str">
        <f>IF(M3906="","",VLOOKUP(M3906,'14'!D:D,1,0))</f>
        <v/>
      </c>
    </row>
    <row r="3907" spans="1:15" ht="12.75" customHeight="1" x14ac:dyDescent="0.2">
      <c r="A3907" s="36" t="str">
        <f>'0'!$A$4</f>
        <v>………………..</v>
      </c>
      <c r="B3907" s="37">
        <f>'0'!$A$2</f>
        <v>46112</v>
      </c>
      <c r="C3907" s="37" t="s">
        <v>1243</v>
      </c>
      <c r="D3907" s="119" t="str">
        <f>IF(G3907="","",VLOOKUP(G3907,номенклатури!R:T,2,0))</f>
        <v/>
      </c>
      <c r="E3907" s="365" t="str">
        <f>IF(G3907="","",VLOOKUP(G3907,номенклатури!R:T,3,0))</f>
        <v/>
      </c>
      <c r="F3907" s="159" t="str">
        <f>IF(G3907="","",IF(ISERROR(VLOOKUP(G3907,номенклатури!V:V,1,0)),E3907*H3907,E3907*I3907))</f>
        <v/>
      </c>
      <c r="G3907" s="14"/>
      <c r="H3907" s="15"/>
      <c r="I3907" s="15"/>
      <c r="J3907" s="15"/>
      <c r="K3907" s="15"/>
      <c r="L3907" s="217"/>
      <c r="M3907" s="22"/>
      <c r="N3907" s="119" t="str">
        <f>IF(G3907="","",VLOOKUP(G3907,номенклатури!R:U,4,0))</f>
        <v/>
      </c>
      <c r="O3907" s="119" t="str">
        <f>IF(M3907="","",VLOOKUP(M3907,'14'!D:D,1,0))</f>
        <v/>
      </c>
    </row>
    <row r="3908" spans="1:15" ht="12.75" customHeight="1" x14ac:dyDescent="0.2">
      <c r="A3908" s="36" t="str">
        <f>'0'!$A$4</f>
        <v>………………..</v>
      </c>
      <c r="B3908" s="37">
        <f>'0'!$A$2</f>
        <v>46112</v>
      </c>
      <c r="C3908" s="37" t="s">
        <v>1243</v>
      </c>
      <c r="D3908" s="119" t="str">
        <f>IF(G3908="","",VLOOKUP(G3908,номенклатури!R:T,2,0))</f>
        <v/>
      </c>
      <c r="E3908" s="365" t="str">
        <f>IF(G3908="","",VLOOKUP(G3908,номенклатури!R:T,3,0))</f>
        <v/>
      </c>
      <c r="F3908" s="159" t="str">
        <f>IF(G3908="","",IF(ISERROR(VLOOKUP(G3908,номенклатури!V:V,1,0)),E3908*H3908,E3908*I3908))</f>
        <v/>
      </c>
      <c r="G3908" s="14"/>
      <c r="H3908" s="15"/>
      <c r="I3908" s="15"/>
      <c r="J3908" s="15"/>
      <c r="K3908" s="15"/>
      <c r="L3908" s="217"/>
      <c r="M3908" s="22"/>
      <c r="N3908" s="119" t="str">
        <f>IF(G3908="","",VLOOKUP(G3908,номенклатури!R:U,4,0))</f>
        <v/>
      </c>
      <c r="O3908" s="119" t="str">
        <f>IF(M3908="","",VLOOKUP(M3908,'14'!D:D,1,0))</f>
        <v/>
      </c>
    </row>
    <row r="3909" spans="1:15" ht="12.75" customHeight="1" x14ac:dyDescent="0.2">
      <c r="A3909" s="36" t="str">
        <f>'0'!$A$4</f>
        <v>………………..</v>
      </c>
      <c r="B3909" s="37">
        <f>'0'!$A$2</f>
        <v>46112</v>
      </c>
      <c r="C3909" s="37" t="s">
        <v>1243</v>
      </c>
      <c r="D3909" s="119" t="str">
        <f>IF(G3909="","",VLOOKUP(G3909,номенклатури!R:T,2,0))</f>
        <v/>
      </c>
      <c r="E3909" s="365" t="str">
        <f>IF(G3909="","",VLOOKUP(G3909,номенклатури!R:T,3,0))</f>
        <v/>
      </c>
      <c r="F3909" s="159" t="str">
        <f>IF(G3909="","",IF(ISERROR(VLOOKUP(G3909,номенклатури!V:V,1,0)),E3909*H3909,E3909*I3909))</f>
        <v/>
      </c>
      <c r="G3909" s="14"/>
      <c r="H3909" s="15"/>
      <c r="I3909" s="15"/>
      <c r="J3909" s="15"/>
      <c r="K3909" s="15"/>
      <c r="L3909" s="217"/>
      <c r="M3909" s="22"/>
      <c r="N3909" s="119" t="str">
        <f>IF(G3909="","",VLOOKUP(G3909,номенклатури!R:U,4,0))</f>
        <v/>
      </c>
      <c r="O3909" s="119" t="str">
        <f>IF(M3909="","",VLOOKUP(M3909,'14'!D:D,1,0))</f>
        <v/>
      </c>
    </row>
    <row r="3910" spans="1:15" ht="12.75" customHeight="1" x14ac:dyDescent="0.2">
      <c r="A3910" s="36" t="str">
        <f>'0'!$A$4</f>
        <v>………………..</v>
      </c>
      <c r="B3910" s="37">
        <f>'0'!$A$2</f>
        <v>46112</v>
      </c>
      <c r="C3910" s="37" t="s">
        <v>1243</v>
      </c>
      <c r="D3910" s="119" t="str">
        <f>IF(G3910="","",VLOOKUP(G3910,номенклатури!R:T,2,0))</f>
        <v/>
      </c>
      <c r="E3910" s="365" t="str">
        <f>IF(G3910="","",VLOOKUP(G3910,номенклатури!R:T,3,0))</f>
        <v/>
      </c>
      <c r="F3910" s="159" t="str">
        <f>IF(G3910="","",IF(ISERROR(VLOOKUP(G3910,номенклатури!V:V,1,0)),E3910*H3910,E3910*I3910))</f>
        <v/>
      </c>
      <c r="G3910" s="14"/>
      <c r="H3910" s="15"/>
      <c r="I3910" s="15"/>
      <c r="J3910" s="15"/>
      <c r="K3910" s="15"/>
      <c r="L3910" s="217"/>
      <c r="M3910" s="22"/>
      <c r="N3910" s="119" t="str">
        <f>IF(G3910="","",VLOOKUP(G3910,номенклатури!R:U,4,0))</f>
        <v/>
      </c>
      <c r="O3910" s="119" t="str">
        <f>IF(M3910="","",VLOOKUP(M3910,'14'!D:D,1,0))</f>
        <v/>
      </c>
    </row>
    <row r="3911" spans="1:15" ht="12.75" customHeight="1" x14ac:dyDescent="0.2">
      <c r="A3911" s="36" t="str">
        <f>'0'!$A$4</f>
        <v>………………..</v>
      </c>
      <c r="B3911" s="37">
        <f>'0'!$A$2</f>
        <v>46112</v>
      </c>
      <c r="C3911" s="37" t="s">
        <v>1243</v>
      </c>
      <c r="D3911" s="119" t="str">
        <f>IF(G3911="","",VLOOKUP(G3911,номенклатури!R:T,2,0))</f>
        <v/>
      </c>
      <c r="E3911" s="365" t="str">
        <f>IF(G3911="","",VLOOKUP(G3911,номенклатури!R:T,3,0))</f>
        <v/>
      </c>
      <c r="F3911" s="159" t="str">
        <f>IF(G3911="","",IF(ISERROR(VLOOKUP(G3911,номенклатури!V:V,1,0)),E3911*H3911,E3911*I3911))</f>
        <v/>
      </c>
      <c r="G3911" s="14"/>
      <c r="H3911" s="15"/>
      <c r="I3911" s="15"/>
      <c r="J3911" s="15"/>
      <c r="K3911" s="15"/>
      <c r="L3911" s="217"/>
      <c r="M3911" s="22"/>
      <c r="N3911" s="119" t="str">
        <f>IF(G3911="","",VLOOKUP(G3911,номенклатури!R:U,4,0))</f>
        <v/>
      </c>
      <c r="O3911" s="119" t="str">
        <f>IF(M3911="","",VLOOKUP(M3911,'14'!D:D,1,0))</f>
        <v/>
      </c>
    </row>
    <row r="3912" spans="1:15" ht="12.75" customHeight="1" x14ac:dyDescent="0.2">
      <c r="A3912" s="36" t="str">
        <f>'0'!$A$4</f>
        <v>………………..</v>
      </c>
      <c r="B3912" s="37">
        <f>'0'!$A$2</f>
        <v>46112</v>
      </c>
      <c r="C3912" s="37" t="s">
        <v>1243</v>
      </c>
      <c r="D3912" s="119" t="str">
        <f>IF(G3912="","",VLOOKUP(G3912,номенклатури!R:T,2,0))</f>
        <v/>
      </c>
      <c r="E3912" s="365" t="str">
        <f>IF(G3912="","",VLOOKUP(G3912,номенклатури!R:T,3,0))</f>
        <v/>
      </c>
      <c r="F3912" s="159" t="str">
        <f>IF(G3912="","",IF(ISERROR(VLOOKUP(G3912,номенклатури!V:V,1,0)),E3912*H3912,E3912*I3912))</f>
        <v/>
      </c>
      <c r="G3912" s="14"/>
      <c r="H3912" s="15"/>
      <c r="I3912" s="15"/>
      <c r="J3912" s="15"/>
      <c r="K3912" s="15"/>
      <c r="L3912" s="217"/>
      <c r="M3912" s="22"/>
      <c r="N3912" s="119" t="str">
        <f>IF(G3912="","",VLOOKUP(G3912,номенклатури!R:U,4,0))</f>
        <v/>
      </c>
      <c r="O3912" s="119" t="str">
        <f>IF(M3912="","",VLOOKUP(M3912,'14'!D:D,1,0))</f>
        <v/>
      </c>
    </row>
    <row r="3913" spans="1:15" ht="12.75" customHeight="1" x14ac:dyDescent="0.2">
      <c r="A3913" s="36" t="str">
        <f>'0'!$A$4</f>
        <v>………………..</v>
      </c>
      <c r="B3913" s="37">
        <f>'0'!$A$2</f>
        <v>46112</v>
      </c>
      <c r="C3913" s="37" t="s">
        <v>1243</v>
      </c>
      <c r="D3913" s="119" t="str">
        <f>IF(G3913="","",VLOOKUP(G3913,номенклатури!R:T,2,0))</f>
        <v/>
      </c>
      <c r="E3913" s="365" t="str">
        <f>IF(G3913="","",VLOOKUP(G3913,номенклатури!R:T,3,0))</f>
        <v/>
      </c>
      <c r="F3913" s="159" t="str">
        <f>IF(G3913="","",IF(ISERROR(VLOOKUP(G3913,номенклатури!V:V,1,0)),E3913*H3913,E3913*I3913))</f>
        <v/>
      </c>
      <c r="G3913" s="14"/>
      <c r="H3913" s="15"/>
      <c r="I3913" s="15"/>
      <c r="J3913" s="15"/>
      <c r="K3913" s="15"/>
      <c r="L3913" s="217"/>
      <c r="M3913" s="22"/>
      <c r="N3913" s="119" t="str">
        <f>IF(G3913="","",VLOOKUP(G3913,номенклатури!R:U,4,0))</f>
        <v/>
      </c>
      <c r="O3913" s="119" t="str">
        <f>IF(M3913="","",VLOOKUP(M3913,'14'!D:D,1,0))</f>
        <v/>
      </c>
    </row>
    <row r="3914" spans="1:15" ht="12.75" customHeight="1" x14ac:dyDescent="0.2">
      <c r="A3914" s="36" t="str">
        <f>'0'!$A$4</f>
        <v>………………..</v>
      </c>
      <c r="B3914" s="37">
        <f>'0'!$A$2</f>
        <v>46112</v>
      </c>
      <c r="C3914" s="37" t="s">
        <v>1243</v>
      </c>
      <c r="D3914" s="119" t="str">
        <f>IF(G3914="","",VLOOKUP(G3914,номенклатури!R:T,2,0))</f>
        <v/>
      </c>
      <c r="E3914" s="365" t="str">
        <f>IF(G3914="","",VLOOKUP(G3914,номенклатури!R:T,3,0))</f>
        <v/>
      </c>
      <c r="F3914" s="159" t="str">
        <f>IF(G3914="","",IF(ISERROR(VLOOKUP(G3914,номенклатури!V:V,1,0)),E3914*H3914,E3914*I3914))</f>
        <v/>
      </c>
      <c r="G3914" s="14"/>
      <c r="H3914" s="15"/>
      <c r="I3914" s="15"/>
      <c r="J3914" s="15"/>
      <c r="K3914" s="15"/>
      <c r="L3914" s="217"/>
      <c r="M3914" s="22"/>
      <c r="N3914" s="119" t="str">
        <f>IF(G3914="","",VLOOKUP(G3914,номенклатури!R:U,4,0))</f>
        <v/>
      </c>
      <c r="O3914" s="119" t="str">
        <f>IF(M3914="","",VLOOKUP(M3914,'14'!D:D,1,0))</f>
        <v/>
      </c>
    </row>
    <row r="3915" spans="1:15" ht="12.75" customHeight="1" x14ac:dyDescent="0.2">
      <c r="A3915" s="36" t="str">
        <f>'0'!$A$4</f>
        <v>………………..</v>
      </c>
      <c r="B3915" s="37">
        <f>'0'!$A$2</f>
        <v>46112</v>
      </c>
      <c r="C3915" s="37" t="s">
        <v>1243</v>
      </c>
      <c r="D3915" s="119" t="str">
        <f>IF(G3915="","",VLOOKUP(G3915,номенклатури!R:T,2,0))</f>
        <v/>
      </c>
      <c r="E3915" s="365" t="str">
        <f>IF(G3915="","",VLOOKUP(G3915,номенклатури!R:T,3,0))</f>
        <v/>
      </c>
      <c r="F3915" s="159" t="str">
        <f>IF(G3915="","",IF(ISERROR(VLOOKUP(G3915,номенклатури!V:V,1,0)),E3915*H3915,E3915*I3915))</f>
        <v/>
      </c>
      <c r="G3915" s="14"/>
      <c r="H3915" s="15"/>
      <c r="I3915" s="15"/>
      <c r="J3915" s="15"/>
      <c r="K3915" s="15"/>
      <c r="L3915" s="217"/>
      <c r="M3915" s="22"/>
      <c r="N3915" s="119" t="str">
        <f>IF(G3915="","",VLOOKUP(G3915,номенклатури!R:U,4,0))</f>
        <v/>
      </c>
      <c r="O3915" s="119" t="str">
        <f>IF(M3915="","",VLOOKUP(M3915,'14'!D:D,1,0))</f>
        <v/>
      </c>
    </row>
    <row r="3916" spans="1:15" ht="12.75" customHeight="1" x14ac:dyDescent="0.2">
      <c r="A3916" s="36" t="str">
        <f>'0'!$A$4</f>
        <v>………………..</v>
      </c>
      <c r="B3916" s="37">
        <f>'0'!$A$2</f>
        <v>46112</v>
      </c>
      <c r="C3916" s="37" t="s">
        <v>1243</v>
      </c>
      <c r="D3916" s="119" t="str">
        <f>IF(G3916="","",VLOOKUP(G3916,номенклатури!R:T,2,0))</f>
        <v/>
      </c>
      <c r="E3916" s="365" t="str">
        <f>IF(G3916="","",VLOOKUP(G3916,номенклатури!R:T,3,0))</f>
        <v/>
      </c>
      <c r="F3916" s="159" t="str">
        <f>IF(G3916="","",IF(ISERROR(VLOOKUP(G3916,номенклатури!V:V,1,0)),E3916*H3916,E3916*I3916))</f>
        <v/>
      </c>
      <c r="G3916" s="14"/>
      <c r="H3916" s="15"/>
      <c r="I3916" s="15"/>
      <c r="J3916" s="15"/>
      <c r="K3916" s="15"/>
      <c r="L3916" s="217"/>
      <c r="M3916" s="22"/>
      <c r="N3916" s="119" t="str">
        <f>IF(G3916="","",VLOOKUP(G3916,номенклатури!R:U,4,0))</f>
        <v/>
      </c>
      <c r="O3916" s="119" t="str">
        <f>IF(M3916="","",VLOOKUP(M3916,'14'!D:D,1,0))</f>
        <v/>
      </c>
    </row>
    <row r="3917" spans="1:15" ht="12.75" customHeight="1" x14ac:dyDescent="0.2">
      <c r="A3917" s="36" t="str">
        <f>'0'!$A$4</f>
        <v>………………..</v>
      </c>
      <c r="B3917" s="37">
        <f>'0'!$A$2</f>
        <v>46112</v>
      </c>
      <c r="C3917" s="37" t="s">
        <v>1243</v>
      </c>
      <c r="D3917" s="119" t="str">
        <f>IF(G3917="","",VLOOKUP(G3917,номенклатури!R:T,2,0))</f>
        <v/>
      </c>
      <c r="E3917" s="365" t="str">
        <f>IF(G3917="","",VLOOKUP(G3917,номенклатури!R:T,3,0))</f>
        <v/>
      </c>
      <c r="F3917" s="159" t="str">
        <f>IF(G3917="","",IF(ISERROR(VLOOKUP(G3917,номенклатури!V:V,1,0)),E3917*H3917,E3917*I3917))</f>
        <v/>
      </c>
      <c r="G3917" s="14"/>
      <c r="H3917" s="15"/>
      <c r="I3917" s="15"/>
      <c r="J3917" s="15"/>
      <c r="K3917" s="15"/>
      <c r="L3917" s="217"/>
      <c r="M3917" s="22"/>
      <c r="N3917" s="119" t="str">
        <f>IF(G3917="","",VLOOKUP(G3917,номенклатури!R:U,4,0))</f>
        <v/>
      </c>
      <c r="O3917" s="119" t="str">
        <f>IF(M3917="","",VLOOKUP(M3917,'14'!D:D,1,0))</f>
        <v/>
      </c>
    </row>
    <row r="3918" spans="1:15" ht="12.75" customHeight="1" x14ac:dyDescent="0.2">
      <c r="A3918" s="36" t="str">
        <f>'0'!$A$4</f>
        <v>………………..</v>
      </c>
      <c r="B3918" s="37">
        <f>'0'!$A$2</f>
        <v>46112</v>
      </c>
      <c r="C3918" s="37" t="s">
        <v>1243</v>
      </c>
      <c r="D3918" s="119" t="str">
        <f>IF(G3918="","",VLOOKUP(G3918,номенклатури!R:T,2,0))</f>
        <v/>
      </c>
      <c r="E3918" s="365" t="str">
        <f>IF(G3918="","",VLOOKUP(G3918,номенклатури!R:T,3,0))</f>
        <v/>
      </c>
      <c r="F3918" s="159" t="str">
        <f>IF(G3918="","",IF(ISERROR(VLOOKUP(G3918,номенклатури!V:V,1,0)),E3918*H3918,E3918*I3918))</f>
        <v/>
      </c>
      <c r="G3918" s="14"/>
      <c r="H3918" s="15"/>
      <c r="I3918" s="15"/>
      <c r="J3918" s="15"/>
      <c r="K3918" s="15"/>
      <c r="L3918" s="217"/>
      <c r="M3918" s="22"/>
      <c r="N3918" s="119" t="str">
        <f>IF(G3918="","",VLOOKUP(G3918,номенклатури!R:U,4,0))</f>
        <v/>
      </c>
      <c r="O3918" s="119" t="str">
        <f>IF(M3918="","",VLOOKUP(M3918,'14'!D:D,1,0))</f>
        <v/>
      </c>
    </row>
    <row r="3919" spans="1:15" ht="12.75" customHeight="1" x14ac:dyDescent="0.2">
      <c r="A3919" s="36" t="str">
        <f>'0'!$A$4</f>
        <v>………………..</v>
      </c>
      <c r="B3919" s="37">
        <f>'0'!$A$2</f>
        <v>46112</v>
      </c>
      <c r="C3919" s="37" t="s">
        <v>1243</v>
      </c>
      <c r="D3919" s="119" t="str">
        <f>IF(G3919="","",VLOOKUP(G3919,номенклатури!R:T,2,0))</f>
        <v/>
      </c>
      <c r="E3919" s="365" t="str">
        <f>IF(G3919="","",VLOOKUP(G3919,номенклатури!R:T,3,0))</f>
        <v/>
      </c>
      <c r="F3919" s="159" t="str">
        <f>IF(G3919="","",IF(ISERROR(VLOOKUP(G3919,номенклатури!V:V,1,0)),E3919*H3919,E3919*I3919))</f>
        <v/>
      </c>
      <c r="G3919" s="14"/>
      <c r="H3919" s="15"/>
      <c r="I3919" s="15"/>
      <c r="J3919" s="15"/>
      <c r="K3919" s="15"/>
      <c r="L3919" s="217"/>
      <c r="M3919" s="22"/>
      <c r="N3919" s="119" t="str">
        <f>IF(G3919="","",VLOOKUP(G3919,номенклатури!R:U,4,0))</f>
        <v/>
      </c>
      <c r="O3919" s="119" t="str">
        <f>IF(M3919="","",VLOOKUP(M3919,'14'!D:D,1,0))</f>
        <v/>
      </c>
    </row>
    <row r="3920" spans="1:15" ht="12.75" customHeight="1" x14ac:dyDescent="0.2">
      <c r="A3920" s="36" t="str">
        <f>'0'!$A$4</f>
        <v>………………..</v>
      </c>
      <c r="B3920" s="37">
        <f>'0'!$A$2</f>
        <v>46112</v>
      </c>
      <c r="C3920" s="37" t="s">
        <v>1243</v>
      </c>
      <c r="D3920" s="119" t="str">
        <f>IF(G3920="","",VLOOKUP(G3920,номенклатури!R:T,2,0))</f>
        <v/>
      </c>
      <c r="E3920" s="365" t="str">
        <f>IF(G3920="","",VLOOKUP(G3920,номенклатури!R:T,3,0))</f>
        <v/>
      </c>
      <c r="F3920" s="159" t="str">
        <f>IF(G3920="","",IF(ISERROR(VLOOKUP(G3920,номенклатури!V:V,1,0)),E3920*H3920,E3920*I3920))</f>
        <v/>
      </c>
      <c r="G3920" s="14"/>
      <c r="H3920" s="15"/>
      <c r="I3920" s="15"/>
      <c r="J3920" s="15"/>
      <c r="K3920" s="15"/>
      <c r="L3920" s="217"/>
      <c r="M3920" s="22"/>
      <c r="N3920" s="119" t="str">
        <f>IF(G3920="","",VLOOKUP(G3920,номенклатури!R:U,4,0))</f>
        <v/>
      </c>
      <c r="O3920" s="119" t="str">
        <f>IF(M3920="","",VLOOKUP(M3920,'14'!D:D,1,0))</f>
        <v/>
      </c>
    </row>
    <row r="3921" spans="1:15" ht="12.75" customHeight="1" x14ac:dyDescent="0.2">
      <c r="A3921" s="36" t="str">
        <f>'0'!$A$4</f>
        <v>………………..</v>
      </c>
      <c r="B3921" s="37">
        <f>'0'!$A$2</f>
        <v>46112</v>
      </c>
      <c r="C3921" s="37" t="s">
        <v>1243</v>
      </c>
      <c r="D3921" s="119" t="str">
        <f>IF(G3921="","",VLOOKUP(G3921,номенклатури!R:T,2,0))</f>
        <v/>
      </c>
      <c r="E3921" s="365" t="str">
        <f>IF(G3921="","",VLOOKUP(G3921,номенклатури!R:T,3,0))</f>
        <v/>
      </c>
      <c r="F3921" s="159" t="str">
        <f>IF(G3921="","",IF(ISERROR(VLOOKUP(G3921,номенклатури!V:V,1,0)),E3921*H3921,E3921*I3921))</f>
        <v/>
      </c>
      <c r="G3921" s="14"/>
      <c r="H3921" s="15"/>
      <c r="I3921" s="15"/>
      <c r="J3921" s="15"/>
      <c r="K3921" s="15"/>
      <c r="L3921" s="217"/>
      <c r="M3921" s="22"/>
      <c r="N3921" s="119" t="str">
        <f>IF(G3921="","",VLOOKUP(G3921,номенклатури!R:U,4,0))</f>
        <v/>
      </c>
      <c r="O3921" s="119" t="str">
        <f>IF(M3921="","",VLOOKUP(M3921,'14'!D:D,1,0))</f>
        <v/>
      </c>
    </row>
    <row r="3922" spans="1:15" ht="12.75" customHeight="1" x14ac:dyDescent="0.2">
      <c r="A3922" s="36" t="str">
        <f>'0'!$A$4</f>
        <v>………………..</v>
      </c>
      <c r="B3922" s="37">
        <f>'0'!$A$2</f>
        <v>46112</v>
      </c>
      <c r="C3922" s="37" t="s">
        <v>1243</v>
      </c>
      <c r="D3922" s="119" t="str">
        <f>IF(G3922="","",VLOOKUP(G3922,номенклатури!R:T,2,0))</f>
        <v/>
      </c>
      <c r="E3922" s="365" t="str">
        <f>IF(G3922="","",VLOOKUP(G3922,номенклатури!R:T,3,0))</f>
        <v/>
      </c>
      <c r="F3922" s="159" t="str">
        <f>IF(G3922="","",IF(ISERROR(VLOOKUP(G3922,номенклатури!V:V,1,0)),E3922*H3922,E3922*I3922))</f>
        <v/>
      </c>
      <c r="G3922" s="14"/>
      <c r="H3922" s="15"/>
      <c r="I3922" s="15"/>
      <c r="J3922" s="15"/>
      <c r="K3922" s="15"/>
      <c r="L3922" s="217"/>
      <c r="M3922" s="22"/>
      <c r="N3922" s="119" t="str">
        <f>IF(G3922="","",VLOOKUP(G3922,номенклатури!R:U,4,0))</f>
        <v/>
      </c>
      <c r="O3922" s="119" t="str">
        <f>IF(M3922="","",VLOOKUP(M3922,'14'!D:D,1,0))</f>
        <v/>
      </c>
    </row>
    <row r="3923" spans="1:15" ht="12.75" customHeight="1" x14ac:dyDescent="0.2">
      <c r="A3923" s="36" t="str">
        <f>'0'!$A$4</f>
        <v>………………..</v>
      </c>
      <c r="B3923" s="37">
        <f>'0'!$A$2</f>
        <v>46112</v>
      </c>
      <c r="C3923" s="37" t="s">
        <v>1243</v>
      </c>
      <c r="D3923" s="119" t="str">
        <f>IF(G3923="","",VLOOKUP(G3923,номенклатури!R:T,2,0))</f>
        <v/>
      </c>
      <c r="E3923" s="365" t="str">
        <f>IF(G3923="","",VLOOKUP(G3923,номенклатури!R:T,3,0))</f>
        <v/>
      </c>
      <c r="F3923" s="159" t="str">
        <f>IF(G3923="","",IF(ISERROR(VLOOKUP(G3923,номенклатури!V:V,1,0)),E3923*H3923,E3923*I3923))</f>
        <v/>
      </c>
      <c r="G3923" s="14"/>
      <c r="H3923" s="15"/>
      <c r="I3923" s="15"/>
      <c r="J3923" s="15"/>
      <c r="K3923" s="15"/>
      <c r="L3923" s="217"/>
      <c r="M3923" s="22"/>
      <c r="N3923" s="119" t="str">
        <f>IF(G3923="","",VLOOKUP(G3923,номенклатури!R:U,4,0))</f>
        <v/>
      </c>
      <c r="O3923" s="119" t="str">
        <f>IF(M3923="","",VLOOKUP(M3923,'14'!D:D,1,0))</f>
        <v/>
      </c>
    </row>
    <row r="3924" spans="1:15" ht="12.75" customHeight="1" x14ac:dyDescent="0.2">
      <c r="A3924" s="36" t="str">
        <f>'0'!$A$4</f>
        <v>………………..</v>
      </c>
      <c r="B3924" s="37">
        <f>'0'!$A$2</f>
        <v>46112</v>
      </c>
      <c r="C3924" s="37" t="s">
        <v>1243</v>
      </c>
      <c r="D3924" s="119" t="str">
        <f>IF(G3924="","",VLOOKUP(G3924,номенклатури!R:T,2,0))</f>
        <v/>
      </c>
      <c r="E3924" s="365" t="str">
        <f>IF(G3924="","",VLOOKUP(G3924,номенклатури!R:T,3,0))</f>
        <v/>
      </c>
      <c r="F3924" s="159" t="str">
        <f>IF(G3924="","",IF(ISERROR(VLOOKUP(G3924,номенклатури!V:V,1,0)),E3924*H3924,E3924*I3924))</f>
        <v/>
      </c>
      <c r="G3924" s="14"/>
      <c r="H3924" s="15"/>
      <c r="I3924" s="15"/>
      <c r="J3924" s="15"/>
      <c r="K3924" s="15"/>
      <c r="L3924" s="217"/>
      <c r="M3924" s="22"/>
      <c r="N3924" s="119" t="str">
        <f>IF(G3924="","",VLOOKUP(G3924,номенклатури!R:U,4,0))</f>
        <v/>
      </c>
      <c r="O3924" s="119" t="str">
        <f>IF(M3924="","",VLOOKUP(M3924,'14'!D:D,1,0))</f>
        <v/>
      </c>
    </row>
    <row r="3925" spans="1:15" ht="12.75" customHeight="1" x14ac:dyDescent="0.2">
      <c r="A3925" s="36" t="str">
        <f>'0'!$A$4</f>
        <v>………………..</v>
      </c>
      <c r="B3925" s="37">
        <f>'0'!$A$2</f>
        <v>46112</v>
      </c>
      <c r="C3925" s="37" t="s">
        <v>1243</v>
      </c>
      <c r="D3925" s="119" t="str">
        <f>IF(G3925="","",VLOOKUP(G3925,номенклатури!R:T,2,0))</f>
        <v/>
      </c>
      <c r="E3925" s="365" t="str">
        <f>IF(G3925="","",VLOOKUP(G3925,номенклатури!R:T,3,0))</f>
        <v/>
      </c>
      <c r="F3925" s="159" t="str">
        <f>IF(G3925="","",IF(ISERROR(VLOOKUP(G3925,номенклатури!V:V,1,0)),E3925*H3925,E3925*I3925))</f>
        <v/>
      </c>
      <c r="G3925" s="14"/>
      <c r="H3925" s="15"/>
      <c r="I3925" s="15"/>
      <c r="J3925" s="15"/>
      <c r="K3925" s="15"/>
      <c r="L3925" s="217"/>
      <c r="M3925" s="22"/>
      <c r="N3925" s="119" t="str">
        <f>IF(G3925="","",VLOOKUP(G3925,номенклатури!R:U,4,0))</f>
        <v/>
      </c>
      <c r="O3925" s="119" t="str">
        <f>IF(M3925="","",VLOOKUP(M3925,'14'!D:D,1,0))</f>
        <v/>
      </c>
    </row>
    <row r="3926" spans="1:15" ht="12.75" customHeight="1" x14ac:dyDescent="0.2">
      <c r="A3926" s="36" t="str">
        <f>'0'!$A$4</f>
        <v>………………..</v>
      </c>
      <c r="B3926" s="37">
        <f>'0'!$A$2</f>
        <v>46112</v>
      </c>
      <c r="C3926" s="37" t="s">
        <v>1243</v>
      </c>
      <c r="D3926" s="119" t="str">
        <f>IF(G3926="","",VLOOKUP(G3926,номенклатури!R:T,2,0))</f>
        <v/>
      </c>
      <c r="E3926" s="365" t="str">
        <f>IF(G3926="","",VLOOKUP(G3926,номенклатури!R:T,3,0))</f>
        <v/>
      </c>
      <c r="F3926" s="159" t="str">
        <f>IF(G3926="","",IF(ISERROR(VLOOKUP(G3926,номенклатури!V:V,1,0)),E3926*H3926,E3926*I3926))</f>
        <v/>
      </c>
      <c r="G3926" s="14"/>
      <c r="H3926" s="15"/>
      <c r="I3926" s="15"/>
      <c r="J3926" s="15"/>
      <c r="K3926" s="15"/>
      <c r="L3926" s="217"/>
      <c r="M3926" s="22"/>
      <c r="N3926" s="119" t="str">
        <f>IF(G3926="","",VLOOKUP(G3926,номенклатури!R:U,4,0))</f>
        <v/>
      </c>
      <c r="O3926" s="119" t="str">
        <f>IF(M3926="","",VLOOKUP(M3926,'14'!D:D,1,0))</f>
        <v/>
      </c>
    </row>
    <row r="3927" spans="1:15" ht="12.75" customHeight="1" x14ac:dyDescent="0.2">
      <c r="A3927" s="36" t="str">
        <f>'0'!$A$4</f>
        <v>………………..</v>
      </c>
      <c r="B3927" s="37">
        <f>'0'!$A$2</f>
        <v>46112</v>
      </c>
      <c r="C3927" s="37" t="s">
        <v>1243</v>
      </c>
      <c r="D3927" s="119" t="str">
        <f>IF(G3927="","",VLOOKUP(G3927,номенклатури!R:T,2,0))</f>
        <v/>
      </c>
      <c r="E3927" s="365" t="str">
        <f>IF(G3927="","",VLOOKUP(G3927,номенклатури!R:T,3,0))</f>
        <v/>
      </c>
      <c r="F3927" s="159" t="str">
        <f>IF(G3927="","",IF(ISERROR(VLOOKUP(G3927,номенклатури!V:V,1,0)),E3927*H3927,E3927*I3927))</f>
        <v/>
      </c>
      <c r="G3927" s="14"/>
      <c r="H3927" s="15"/>
      <c r="I3927" s="15"/>
      <c r="J3927" s="15"/>
      <c r="K3927" s="15"/>
      <c r="L3927" s="217"/>
      <c r="M3927" s="22"/>
      <c r="N3927" s="119" t="str">
        <f>IF(G3927="","",VLOOKUP(G3927,номенклатури!R:U,4,0))</f>
        <v/>
      </c>
      <c r="O3927" s="119" t="str">
        <f>IF(M3927="","",VLOOKUP(M3927,'14'!D:D,1,0))</f>
        <v/>
      </c>
    </row>
    <row r="3928" spans="1:15" ht="12.75" customHeight="1" x14ac:dyDescent="0.2">
      <c r="A3928" s="36" t="str">
        <f>'0'!$A$4</f>
        <v>………………..</v>
      </c>
      <c r="B3928" s="37">
        <f>'0'!$A$2</f>
        <v>46112</v>
      </c>
      <c r="C3928" s="37" t="s">
        <v>1243</v>
      </c>
      <c r="D3928" s="119" t="str">
        <f>IF(G3928="","",VLOOKUP(G3928,номенклатури!R:T,2,0))</f>
        <v/>
      </c>
      <c r="E3928" s="365" t="str">
        <f>IF(G3928="","",VLOOKUP(G3928,номенклатури!R:T,3,0))</f>
        <v/>
      </c>
      <c r="F3928" s="159" t="str">
        <f>IF(G3928="","",IF(ISERROR(VLOOKUP(G3928,номенклатури!V:V,1,0)),E3928*H3928,E3928*I3928))</f>
        <v/>
      </c>
      <c r="G3928" s="14"/>
      <c r="H3928" s="15"/>
      <c r="I3928" s="15"/>
      <c r="J3928" s="15"/>
      <c r="K3928" s="15"/>
      <c r="L3928" s="217"/>
      <c r="M3928" s="22"/>
      <c r="N3928" s="119" t="str">
        <f>IF(G3928="","",VLOOKUP(G3928,номенклатури!R:U,4,0))</f>
        <v/>
      </c>
      <c r="O3928" s="119" t="str">
        <f>IF(M3928="","",VLOOKUP(M3928,'14'!D:D,1,0))</f>
        <v/>
      </c>
    </row>
    <row r="3929" spans="1:15" ht="12.75" customHeight="1" x14ac:dyDescent="0.2">
      <c r="A3929" s="36" t="str">
        <f>'0'!$A$4</f>
        <v>………………..</v>
      </c>
      <c r="B3929" s="37">
        <f>'0'!$A$2</f>
        <v>46112</v>
      </c>
      <c r="C3929" s="37" t="s">
        <v>1243</v>
      </c>
      <c r="D3929" s="119" t="str">
        <f>IF(G3929="","",VLOOKUP(G3929,номенклатури!R:T,2,0))</f>
        <v/>
      </c>
      <c r="E3929" s="365" t="str">
        <f>IF(G3929="","",VLOOKUP(G3929,номенклатури!R:T,3,0))</f>
        <v/>
      </c>
      <c r="F3929" s="159" t="str">
        <f>IF(G3929="","",IF(ISERROR(VLOOKUP(G3929,номенклатури!V:V,1,0)),E3929*H3929,E3929*I3929))</f>
        <v/>
      </c>
      <c r="G3929" s="14"/>
      <c r="H3929" s="15"/>
      <c r="I3929" s="15"/>
      <c r="J3929" s="15"/>
      <c r="K3929" s="15"/>
      <c r="L3929" s="217"/>
      <c r="M3929" s="22"/>
      <c r="N3929" s="119" t="str">
        <f>IF(G3929="","",VLOOKUP(G3929,номенклатури!R:U,4,0))</f>
        <v/>
      </c>
      <c r="O3929" s="119" t="str">
        <f>IF(M3929="","",VLOOKUP(M3929,'14'!D:D,1,0))</f>
        <v/>
      </c>
    </row>
    <row r="3930" spans="1:15" ht="12.75" customHeight="1" x14ac:dyDescent="0.2">
      <c r="A3930" s="36" t="str">
        <f>'0'!$A$4</f>
        <v>………………..</v>
      </c>
      <c r="B3930" s="37">
        <f>'0'!$A$2</f>
        <v>46112</v>
      </c>
      <c r="C3930" s="37" t="s">
        <v>1243</v>
      </c>
      <c r="D3930" s="119" t="str">
        <f>IF(G3930="","",VLOOKUP(G3930,номенклатури!R:T,2,0))</f>
        <v/>
      </c>
      <c r="E3930" s="365" t="str">
        <f>IF(G3930="","",VLOOKUP(G3930,номенклатури!R:T,3,0))</f>
        <v/>
      </c>
      <c r="F3930" s="159" t="str">
        <f>IF(G3930="","",IF(ISERROR(VLOOKUP(G3930,номенклатури!V:V,1,0)),E3930*H3930,E3930*I3930))</f>
        <v/>
      </c>
      <c r="G3930" s="14"/>
      <c r="H3930" s="15"/>
      <c r="I3930" s="15"/>
      <c r="J3930" s="15"/>
      <c r="K3930" s="15"/>
      <c r="L3930" s="217"/>
      <c r="M3930" s="22"/>
      <c r="N3930" s="119" t="str">
        <f>IF(G3930="","",VLOOKUP(G3930,номенклатури!R:U,4,0))</f>
        <v/>
      </c>
      <c r="O3930" s="119" t="str">
        <f>IF(M3930="","",VLOOKUP(M3930,'14'!D:D,1,0))</f>
        <v/>
      </c>
    </row>
    <row r="3931" spans="1:15" ht="12.75" customHeight="1" x14ac:dyDescent="0.2">
      <c r="A3931" s="36" t="str">
        <f>'0'!$A$4</f>
        <v>………………..</v>
      </c>
      <c r="B3931" s="37">
        <f>'0'!$A$2</f>
        <v>46112</v>
      </c>
      <c r="C3931" s="37" t="s">
        <v>1243</v>
      </c>
      <c r="D3931" s="119" t="str">
        <f>IF(G3931="","",VLOOKUP(G3931,номенклатури!R:T,2,0))</f>
        <v/>
      </c>
      <c r="E3931" s="365" t="str">
        <f>IF(G3931="","",VLOOKUP(G3931,номенклатури!R:T,3,0))</f>
        <v/>
      </c>
      <c r="F3931" s="159" t="str">
        <f>IF(G3931="","",IF(ISERROR(VLOOKUP(G3931,номенклатури!V:V,1,0)),E3931*H3931,E3931*I3931))</f>
        <v/>
      </c>
      <c r="G3931" s="14"/>
      <c r="H3931" s="15"/>
      <c r="I3931" s="15"/>
      <c r="J3931" s="15"/>
      <c r="K3931" s="15"/>
      <c r="L3931" s="217"/>
      <c r="M3931" s="22"/>
      <c r="N3931" s="119" t="str">
        <f>IF(G3931="","",VLOOKUP(G3931,номенклатури!R:U,4,0))</f>
        <v/>
      </c>
      <c r="O3931" s="119" t="str">
        <f>IF(M3931="","",VLOOKUP(M3931,'14'!D:D,1,0))</f>
        <v/>
      </c>
    </row>
    <row r="3932" spans="1:15" ht="12.75" customHeight="1" x14ac:dyDescent="0.2">
      <c r="A3932" s="36" t="str">
        <f>'0'!$A$4</f>
        <v>………………..</v>
      </c>
      <c r="B3932" s="37">
        <f>'0'!$A$2</f>
        <v>46112</v>
      </c>
      <c r="C3932" s="37" t="s">
        <v>1243</v>
      </c>
      <c r="D3932" s="119" t="str">
        <f>IF(G3932="","",VLOOKUP(G3932,номенклатури!R:T,2,0))</f>
        <v/>
      </c>
      <c r="E3932" s="365" t="str">
        <f>IF(G3932="","",VLOOKUP(G3932,номенклатури!R:T,3,0))</f>
        <v/>
      </c>
      <c r="F3932" s="159" t="str">
        <f>IF(G3932="","",IF(ISERROR(VLOOKUP(G3932,номенклатури!V:V,1,0)),E3932*H3932,E3932*I3932))</f>
        <v/>
      </c>
      <c r="G3932" s="14"/>
      <c r="H3932" s="15"/>
      <c r="I3932" s="15"/>
      <c r="J3932" s="15"/>
      <c r="K3932" s="15"/>
      <c r="L3932" s="217"/>
      <c r="M3932" s="22"/>
      <c r="N3932" s="119" t="str">
        <f>IF(G3932="","",VLOOKUP(G3932,номенклатури!R:U,4,0))</f>
        <v/>
      </c>
      <c r="O3932" s="119" t="str">
        <f>IF(M3932="","",VLOOKUP(M3932,'14'!D:D,1,0))</f>
        <v/>
      </c>
    </row>
    <row r="3933" spans="1:15" ht="12.75" customHeight="1" x14ac:dyDescent="0.2">
      <c r="A3933" s="36" t="str">
        <f>'0'!$A$4</f>
        <v>………………..</v>
      </c>
      <c r="B3933" s="37">
        <f>'0'!$A$2</f>
        <v>46112</v>
      </c>
      <c r="C3933" s="37" t="s">
        <v>1243</v>
      </c>
      <c r="D3933" s="119" t="str">
        <f>IF(G3933="","",VLOOKUP(G3933,номенклатури!R:T,2,0))</f>
        <v/>
      </c>
      <c r="E3933" s="365" t="str">
        <f>IF(G3933="","",VLOOKUP(G3933,номенклатури!R:T,3,0))</f>
        <v/>
      </c>
      <c r="F3933" s="159" t="str">
        <f>IF(G3933="","",IF(ISERROR(VLOOKUP(G3933,номенклатури!V:V,1,0)),E3933*H3933,E3933*I3933))</f>
        <v/>
      </c>
      <c r="G3933" s="14"/>
      <c r="H3933" s="15"/>
      <c r="I3933" s="15"/>
      <c r="J3933" s="15"/>
      <c r="K3933" s="15"/>
      <c r="L3933" s="217"/>
      <c r="M3933" s="22"/>
      <c r="N3933" s="119" t="str">
        <f>IF(G3933="","",VLOOKUP(G3933,номенклатури!R:U,4,0))</f>
        <v/>
      </c>
      <c r="O3933" s="119" t="str">
        <f>IF(M3933="","",VLOOKUP(M3933,'14'!D:D,1,0))</f>
        <v/>
      </c>
    </row>
    <row r="3934" spans="1:15" ht="12.75" customHeight="1" x14ac:dyDescent="0.2">
      <c r="A3934" s="36" t="str">
        <f>'0'!$A$4</f>
        <v>………………..</v>
      </c>
      <c r="B3934" s="37">
        <f>'0'!$A$2</f>
        <v>46112</v>
      </c>
      <c r="C3934" s="37" t="s">
        <v>1243</v>
      </c>
      <c r="D3934" s="119" t="str">
        <f>IF(G3934="","",VLOOKUP(G3934,номенклатури!R:T,2,0))</f>
        <v/>
      </c>
      <c r="E3934" s="365" t="str">
        <f>IF(G3934="","",VLOOKUP(G3934,номенклатури!R:T,3,0))</f>
        <v/>
      </c>
      <c r="F3934" s="159" t="str">
        <f>IF(G3934="","",IF(ISERROR(VLOOKUP(G3934,номенклатури!V:V,1,0)),E3934*H3934,E3934*I3934))</f>
        <v/>
      </c>
      <c r="G3934" s="14"/>
      <c r="H3934" s="15"/>
      <c r="I3934" s="15"/>
      <c r="J3934" s="15"/>
      <c r="K3934" s="15"/>
      <c r="L3934" s="217"/>
      <c r="M3934" s="22"/>
      <c r="N3934" s="119" t="str">
        <f>IF(G3934="","",VLOOKUP(G3934,номенклатури!R:U,4,0))</f>
        <v/>
      </c>
      <c r="O3934" s="119" t="str">
        <f>IF(M3934="","",VLOOKUP(M3934,'14'!D:D,1,0))</f>
        <v/>
      </c>
    </row>
    <row r="3935" spans="1:15" ht="12.75" customHeight="1" x14ac:dyDescent="0.2">
      <c r="A3935" s="36" t="str">
        <f>'0'!$A$4</f>
        <v>………………..</v>
      </c>
      <c r="B3935" s="37">
        <f>'0'!$A$2</f>
        <v>46112</v>
      </c>
      <c r="C3935" s="37" t="s">
        <v>1243</v>
      </c>
      <c r="D3935" s="119" t="str">
        <f>IF(G3935="","",VLOOKUP(G3935,номенклатури!R:T,2,0))</f>
        <v/>
      </c>
      <c r="E3935" s="365" t="str">
        <f>IF(G3935="","",VLOOKUP(G3935,номенклатури!R:T,3,0))</f>
        <v/>
      </c>
      <c r="F3935" s="159" t="str">
        <f>IF(G3935="","",IF(ISERROR(VLOOKUP(G3935,номенклатури!V:V,1,0)),E3935*H3935,E3935*I3935))</f>
        <v/>
      </c>
      <c r="G3935" s="14"/>
      <c r="H3935" s="15"/>
      <c r="I3935" s="15"/>
      <c r="J3935" s="15"/>
      <c r="K3935" s="15"/>
      <c r="L3935" s="217"/>
      <c r="M3935" s="22"/>
      <c r="N3935" s="119" t="str">
        <f>IF(G3935="","",VLOOKUP(G3935,номенклатури!R:U,4,0))</f>
        <v/>
      </c>
      <c r="O3935" s="119" t="str">
        <f>IF(M3935="","",VLOOKUP(M3935,'14'!D:D,1,0))</f>
        <v/>
      </c>
    </row>
    <row r="3936" spans="1:15" ht="12.75" customHeight="1" x14ac:dyDescent="0.2">
      <c r="A3936" s="36" t="str">
        <f>'0'!$A$4</f>
        <v>………………..</v>
      </c>
      <c r="B3936" s="37">
        <f>'0'!$A$2</f>
        <v>46112</v>
      </c>
      <c r="C3936" s="37" t="s">
        <v>1243</v>
      </c>
      <c r="D3936" s="119" t="str">
        <f>IF(G3936="","",VLOOKUP(G3936,номенклатури!R:T,2,0))</f>
        <v/>
      </c>
      <c r="E3936" s="365" t="str">
        <f>IF(G3936="","",VLOOKUP(G3936,номенклатури!R:T,3,0))</f>
        <v/>
      </c>
      <c r="F3936" s="159" t="str">
        <f>IF(G3936="","",IF(ISERROR(VLOOKUP(G3936,номенклатури!V:V,1,0)),E3936*H3936,E3936*I3936))</f>
        <v/>
      </c>
      <c r="G3936" s="14"/>
      <c r="H3936" s="15"/>
      <c r="I3936" s="15"/>
      <c r="J3936" s="15"/>
      <c r="K3936" s="15"/>
      <c r="L3936" s="217"/>
      <c r="M3936" s="22"/>
      <c r="N3936" s="119" t="str">
        <f>IF(G3936="","",VLOOKUP(G3936,номенклатури!R:U,4,0))</f>
        <v/>
      </c>
      <c r="O3936" s="119" t="str">
        <f>IF(M3936="","",VLOOKUP(M3936,'14'!D:D,1,0))</f>
        <v/>
      </c>
    </row>
    <row r="3937" spans="1:15" ht="12.75" customHeight="1" x14ac:dyDescent="0.2">
      <c r="A3937" s="36" t="str">
        <f>'0'!$A$4</f>
        <v>………………..</v>
      </c>
      <c r="B3937" s="37">
        <f>'0'!$A$2</f>
        <v>46112</v>
      </c>
      <c r="C3937" s="37" t="s">
        <v>1243</v>
      </c>
      <c r="D3937" s="119" t="str">
        <f>IF(G3937="","",VLOOKUP(G3937,номенклатури!R:T,2,0))</f>
        <v/>
      </c>
      <c r="E3937" s="365" t="str">
        <f>IF(G3937="","",VLOOKUP(G3937,номенклатури!R:T,3,0))</f>
        <v/>
      </c>
      <c r="F3937" s="159" t="str">
        <f>IF(G3937="","",IF(ISERROR(VLOOKUP(G3937,номенклатури!V:V,1,0)),E3937*H3937,E3937*I3937))</f>
        <v/>
      </c>
      <c r="G3937" s="14"/>
      <c r="H3937" s="15"/>
      <c r="I3937" s="15"/>
      <c r="J3937" s="15"/>
      <c r="K3937" s="15"/>
      <c r="L3937" s="217"/>
      <c r="M3937" s="22"/>
      <c r="N3937" s="119" t="str">
        <f>IF(G3937="","",VLOOKUP(G3937,номенклатури!R:U,4,0))</f>
        <v/>
      </c>
      <c r="O3937" s="119" t="str">
        <f>IF(M3937="","",VLOOKUP(M3937,'14'!D:D,1,0))</f>
        <v/>
      </c>
    </row>
    <row r="3938" spans="1:15" ht="12.75" customHeight="1" x14ac:dyDescent="0.2">
      <c r="A3938" s="36" t="str">
        <f>'0'!$A$4</f>
        <v>………………..</v>
      </c>
      <c r="B3938" s="37">
        <f>'0'!$A$2</f>
        <v>46112</v>
      </c>
      <c r="C3938" s="37" t="s">
        <v>1243</v>
      </c>
      <c r="D3938" s="119" t="str">
        <f>IF(G3938="","",VLOOKUP(G3938,номенклатури!R:T,2,0))</f>
        <v/>
      </c>
      <c r="E3938" s="365" t="str">
        <f>IF(G3938="","",VLOOKUP(G3938,номенклатури!R:T,3,0))</f>
        <v/>
      </c>
      <c r="F3938" s="159" t="str">
        <f>IF(G3938="","",IF(ISERROR(VLOOKUP(G3938,номенклатури!V:V,1,0)),E3938*H3938,E3938*I3938))</f>
        <v/>
      </c>
      <c r="G3938" s="14"/>
      <c r="H3938" s="15"/>
      <c r="I3938" s="15"/>
      <c r="J3938" s="15"/>
      <c r="K3938" s="15"/>
      <c r="L3938" s="217"/>
      <c r="M3938" s="22"/>
      <c r="N3938" s="119" t="str">
        <f>IF(G3938="","",VLOOKUP(G3938,номенклатури!R:U,4,0))</f>
        <v/>
      </c>
      <c r="O3938" s="119" t="str">
        <f>IF(M3938="","",VLOOKUP(M3938,'14'!D:D,1,0))</f>
        <v/>
      </c>
    </row>
    <row r="3939" spans="1:15" ht="12.75" customHeight="1" x14ac:dyDescent="0.2">
      <c r="A3939" s="36" t="str">
        <f>'0'!$A$4</f>
        <v>………………..</v>
      </c>
      <c r="B3939" s="37">
        <f>'0'!$A$2</f>
        <v>46112</v>
      </c>
      <c r="C3939" s="37" t="s">
        <v>1243</v>
      </c>
      <c r="D3939" s="119" t="str">
        <f>IF(G3939="","",VLOOKUP(G3939,номенклатури!R:T,2,0))</f>
        <v/>
      </c>
      <c r="E3939" s="365" t="str">
        <f>IF(G3939="","",VLOOKUP(G3939,номенклатури!R:T,3,0))</f>
        <v/>
      </c>
      <c r="F3939" s="159" t="str">
        <f>IF(G3939="","",IF(ISERROR(VLOOKUP(G3939,номенклатури!V:V,1,0)),E3939*H3939,E3939*I3939))</f>
        <v/>
      </c>
      <c r="G3939" s="14"/>
      <c r="H3939" s="15"/>
      <c r="I3939" s="15"/>
      <c r="J3939" s="15"/>
      <c r="K3939" s="15"/>
      <c r="L3939" s="217"/>
      <c r="M3939" s="22"/>
      <c r="N3939" s="119" t="str">
        <f>IF(G3939="","",VLOOKUP(G3939,номенклатури!R:U,4,0))</f>
        <v/>
      </c>
      <c r="O3939" s="119" t="str">
        <f>IF(M3939="","",VLOOKUP(M3939,'14'!D:D,1,0))</f>
        <v/>
      </c>
    </row>
    <row r="3940" spans="1:15" ht="12.75" customHeight="1" x14ac:dyDescent="0.2">
      <c r="A3940" s="36" t="str">
        <f>'0'!$A$4</f>
        <v>………………..</v>
      </c>
      <c r="B3940" s="37">
        <f>'0'!$A$2</f>
        <v>46112</v>
      </c>
      <c r="C3940" s="37" t="s">
        <v>1243</v>
      </c>
      <c r="D3940" s="119" t="str">
        <f>IF(G3940="","",VLOOKUP(G3940,номенклатури!R:T,2,0))</f>
        <v/>
      </c>
      <c r="E3940" s="365" t="str">
        <f>IF(G3940="","",VLOOKUP(G3940,номенклатури!R:T,3,0))</f>
        <v/>
      </c>
      <c r="F3940" s="159" t="str">
        <f>IF(G3940="","",IF(ISERROR(VLOOKUP(G3940,номенклатури!V:V,1,0)),E3940*H3940,E3940*I3940))</f>
        <v/>
      </c>
      <c r="G3940" s="14"/>
      <c r="H3940" s="15"/>
      <c r="I3940" s="15"/>
      <c r="J3940" s="15"/>
      <c r="K3940" s="15"/>
      <c r="L3940" s="217"/>
      <c r="M3940" s="22"/>
      <c r="N3940" s="119" t="str">
        <f>IF(G3940="","",VLOOKUP(G3940,номенклатури!R:U,4,0))</f>
        <v/>
      </c>
      <c r="O3940" s="119" t="str">
        <f>IF(M3940="","",VLOOKUP(M3940,'14'!D:D,1,0))</f>
        <v/>
      </c>
    </row>
    <row r="3941" spans="1:15" ht="12.75" customHeight="1" x14ac:dyDescent="0.2">
      <c r="A3941" s="36" t="str">
        <f>'0'!$A$4</f>
        <v>………………..</v>
      </c>
      <c r="B3941" s="37">
        <f>'0'!$A$2</f>
        <v>46112</v>
      </c>
      <c r="C3941" s="37" t="s">
        <v>1243</v>
      </c>
      <c r="D3941" s="119" t="str">
        <f>IF(G3941="","",VLOOKUP(G3941,номенклатури!R:T,2,0))</f>
        <v/>
      </c>
      <c r="E3941" s="365" t="str">
        <f>IF(G3941="","",VLOOKUP(G3941,номенклатури!R:T,3,0))</f>
        <v/>
      </c>
      <c r="F3941" s="159" t="str">
        <f>IF(G3941="","",IF(ISERROR(VLOOKUP(G3941,номенклатури!V:V,1,0)),E3941*H3941,E3941*I3941))</f>
        <v/>
      </c>
      <c r="G3941" s="14"/>
      <c r="H3941" s="15"/>
      <c r="I3941" s="15"/>
      <c r="J3941" s="15"/>
      <c r="K3941" s="15"/>
      <c r="L3941" s="217"/>
      <c r="M3941" s="22"/>
      <c r="N3941" s="119" t="str">
        <f>IF(G3941="","",VLOOKUP(G3941,номенклатури!R:U,4,0))</f>
        <v/>
      </c>
      <c r="O3941" s="119" t="str">
        <f>IF(M3941="","",VLOOKUP(M3941,'14'!D:D,1,0))</f>
        <v/>
      </c>
    </row>
    <row r="3942" spans="1:15" ht="12.75" customHeight="1" x14ac:dyDescent="0.2">
      <c r="A3942" s="36" t="str">
        <f>'0'!$A$4</f>
        <v>………………..</v>
      </c>
      <c r="B3942" s="37">
        <f>'0'!$A$2</f>
        <v>46112</v>
      </c>
      <c r="C3942" s="37" t="s">
        <v>1243</v>
      </c>
      <c r="D3942" s="119" t="str">
        <f>IF(G3942="","",VLOOKUP(G3942,номенклатури!R:T,2,0))</f>
        <v/>
      </c>
      <c r="E3942" s="365" t="str">
        <f>IF(G3942="","",VLOOKUP(G3942,номенклатури!R:T,3,0))</f>
        <v/>
      </c>
      <c r="F3942" s="159" t="str">
        <f>IF(G3942="","",IF(ISERROR(VLOOKUP(G3942,номенклатури!V:V,1,0)),E3942*H3942,E3942*I3942))</f>
        <v/>
      </c>
      <c r="G3942" s="14"/>
      <c r="H3942" s="15"/>
      <c r="I3942" s="15"/>
      <c r="J3942" s="15"/>
      <c r="K3942" s="15"/>
      <c r="L3942" s="217"/>
      <c r="M3942" s="22"/>
      <c r="N3942" s="119" t="str">
        <f>IF(G3942="","",VLOOKUP(G3942,номенклатури!R:U,4,0))</f>
        <v/>
      </c>
      <c r="O3942" s="119" t="str">
        <f>IF(M3942="","",VLOOKUP(M3942,'14'!D:D,1,0))</f>
        <v/>
      </c>
    </row>
    <row r="3943" spans="1:15" ht="12.75" customHeight="1" x14ac:dyDescent="0.2">
      <c r="A3943" s="36" t="str">
        <f>'0'!$A$4</f>
        <v>………………..</v>
      </c>
      <c r="B3943" s="37">
        <f>'0'!$A$2</f>
        <v>46112</v>
      </c>
      <c r="C3943" s="37" t="s">
        <v>1243</v>
      </c>
      <c r="D3943" s="119" t="str">
        <f>IF(G3943="","",VLOOKUP(G3943,номенклатури!R:T,2,0))</f>
        <v/>
      </c>
      <c r="E3943" s="365" t="str">
        <f>IF(G3943="","",VLOOKUP(G3943,номенклатури!R:T,3,0))</f>
        <v/>
      </c>
      <c r="F3943" s="159" t="str">
        <f>IF(G3943="","",IF(ISERROR(VLOOKUP(G3943,номенклатури!V:V,1,0)),E3943*H3943,E3943*I3943))</f>
        <v/>
      </c>
      <c r="G3943" s="14"/>
      <c r="H3943" s="15"/>
      <c r="I3943" s="15"/>
      <c r="J3943" s="15"/>
      <c r="K3943" s="15"/>
      <c r="L3943" s="217"/>
      <c r="M3943" s="22"/>
      <c r="N3943" s="119" t="str">
        <f>IF(G3943="","",VLOOKUP(G3943,номенклатури!R:U,4,0))</f>
        <v/>
      </c>
      <c r="O3943" s="119" t="str">
        <f>IF(M3943="","",VLOOKUP(M3943,'14'!D:D,1,0))</f>
        <v/>
      </c>
    </row>
    <row r="3944" spans="1:15" ht="12.75" customHeight="1" x14ac:dyDescent="0.2">
      <c r="A3944" s="36" t="str">
        <f>'0'!$A$4</f>
        <v>………………..</v>
      </c>
      <c r="B3944" s="37">
        <f>'0'!$A$2</f>
        <v>46112</v>
      </c>
      <c r="C3944" s="37" t="s">
        <v>1243</v>
      </c>
      <c r="D3944" s="119" t="str">
        <f>IF(G3944="","",VLOOKUP(G3944,номенклатури!R:T,2,0))</f>
        <v/>
      </c>
      <c r="E3944" s="365" t="str">
        <f>IF(G3944="","",VLOOKUP(G3944,номенклатури!R:T,3,0))</f>
        <v/>
      </c>
      <c r="F3944" s="159" t="str">
        <f>IF(G3944="","",IF(ISERROR(VLOOKUP(G3944,номенклатури!V:V,1,0)),E3944*H3944,E3944*I3944))</f>
        <v/>
      </c>
      <c r="G3944" s="14"/>
      <c r="H3944" s="15"/>
      <c r="I3944" s="15"/>
      <c r="J3944" s="15"/>
      <c r="K3944" s="15"/>
      <c r="L3944" s="217"/>
      <c r="M3944" s="22"/>
      <c r="N3944" s="119" t="str">
        <f>IF(G3944="","",VLOOKUP(G3944,номенклатури!R:U,4,0))</f>
        <v/>
      </c>
      <c r="O3944" s="119" t="str">
        <f>IF(M3944="","",VLOOKUP(M3944,'14'!D:D,1,0))</f>
        <v/>
      </c>
    </row>
    <row r="3945" spans="1:15" ht="12.75" customHeight="1" x14ac:dyDescent="0.2">
      <c r="A3945" s="36" t="str">
        <f>'0'!$A$4</f>
        <v>………………..</v>
      </c>
      <c r="B3945" s="37">
        <f>'0'!$A$2</f>
        <v>46112</v>
      </c>
      <c r="C3945" s="37" t="s">
        <v>1243</v>
      </c>
      <c r="D3945" s="119" t="str">
        <f>IF(G3945="","",VLOOKUP(G3945,номенклатури!R:T,2,0))</f>
        <v/>
      </c>
      <c r="E3945" s="365" t="str">
        <f>IF(G3945="","",VLOOKUP(G3945,номенклатури!R:T,3,0))</f>
        <v/>
      </c>
      <c r="F3945" s="159" t="str">
        <f>IF(G3945="","",IF(ISERROR(VLOOKUP(G3945,номенклатури!V:V,1,0)),E3945*H3945,E3945*I3945))</f>
        <v/>
      </c>
      <c r="G3945" s="14"/>
      <c r="H3945" s="15"/>
      <c r="I3945" s="15"/>
      <c r="J3945" s="15"/>
      <c r="K3945" s="15"/>
      <c r="L3945" s="217"/>
      <c r="M3945" s="22"/>
      <c r="N3945" s="119" t="str">
        <f>IF(G3945="","",VLOOKUP(G3945,номенклатури!R:U,4,0))</f>
        <v/>
      </c>
      <c r="O3945" s="119" t="str">
        <f>IF(M3945="","",VLOOKUP(M3945,'14'!D:D,1,0))</f>
        <v/>
      </c>
    </row>
    <row r="3946" spans="1:15" ht="12.75" customHeight="1" x14ac:dyDescent="0.2">
      <c r="A3946" s="36" t="str">
        <f>'0'!$A$4</f>
        <v>………………..</v>
      </c>
      <c r="B3946" s="37">
        <f>'0'!$A$2</f>
        <v>46112</v>
      </c>
      <c r="C3946" s="37" t="s">
        <v>1243</v>
      </c>
      <c r="D3946" s="119" t="str">
        <f>IF(G3946="","",VLOOKUP(G3946,номенклатури!R:T,2,0))</f>
        <v/>
      </c>
      <c r="E3946" s="365" t="str">
        <f>IF(G3946="","",VLOOKUP(G3946,номенклатури!R:T,3,0))</f>
        <v/>
      </c>
      <c r="F3946" s="159" t="str">
        <f>IF(G3946="","",IF(ISERROR(VLOOKUP(G3946,номенклатури!V:V,1,0)),E3946*H3946,E3946*I3946))</f>
        <v/>
      </c>
      <c r="G3946" s="14"/>
      <c r="H3946" s="15"/>
      <c r="I3946" s="15"/>
      <c r="J3946" s="15"/>
      <c r="K3946" s="15"/>
      <c r="L3946" s="217"/>
      <c r="M3946" s="22"/>
      <c r="N3946" s="119" t="str">
        <f>IF(G3946="","",VLOOKUP(G3946,номенклатури!R:U,4,0))</f>
        <v/>
      </c>
      <c r="O3946" s="119" t="str">
        <f>IF(M3946="","",VLOOKUP(M3946,'14'!D:D,1,0))</f>
        <v/>
      </c>
    </row>
    <row r="3947" spans="1:15" ht="12.75" customHeight="1" x14ac:dyDescent="0.2">
      <c r="A3947" s="36" t="str">
        <f>'0'!$A$4</f>
        <v>………………..</v>
      </c>
      <c r="B3947" s="37">
        <f>'0'!$A$2</f>
        <v>46112</v>
      </c>
      <c r="C3947" s="37" t="s">
        <v>1243</v>
      </c>
      <c r="D3947" s="119" t="str">
        <f>IF(G3947="","",VLOOKUP(G3947,номенклатури!R:T,2,0))</f>
        <v/>
      </c>
      <c r="E3947" s="365" t="str">
        <f>IF(G3947="","",VLOOKUP(G3947,номенклатури!R:T,3,0))</f>
        <v/>
      </c>
      <c r="F3947" s="159" t="str">
        <f>IF(G3947="","",IF(ISERROR(VLOOKUP(G3947,номенклатури!V:V,1,0)),E3947*H3947,E3947*I3947))</f>
        <v/>
      </c>
      <c r="G3947" s="14"/>
      <c r="H3947" s="15"/>
      <c r="I3947" s="15"/>
      <c r="J3947" s="15"/>
      <c r="K3947" s="15"/>
      <c r="L3947" s="217"/>
      <c r="M3947" s="22"/>
      <c r="N3947" s="119" t="str">
        <f>IF(G3947="","",VLOOKUP(G3947,номенклатури!R:U,4,0))</f>
        <v/>
      </c>
      <c r="O3947" s="119" t="str">
        <f>IF(M3947="","",VLOOKUP(M3947,'14'!D:D,1,0))</f>
        <v/>
      </c>
    </row>
    <row r="3948" spans="1:15" ht="12.75" customHeight="1" x14ac:dyDescent="0.2">
      <c r="A3948" s="36" t="str">
        <f>'0'!$A$4</f>
        <v>………………..</v>
      </c>
      <c r="B3948" s="37">
        <f>'0'!$A$2</f>
        <v>46112</v>
      </c>
      <c r="C3948" s="37" t="s">
        <v>1243</v>
      </c>
      <c r="D3948" s="119" t="str">
        <f>IF(G3948="","",VLOOKUP(G3948,номенклатури!R:T,2,0))</f>
        <v/>
      </c>
      <c r="E3948" s="365" t="str">
        <f>IF(G3948="","",VLOOKUP(G3948,номенклатури!R:T,3,0))</f>
        <v/>
      </c>
      <c r="F3948" s="159" t="str">
        <f>IF(G3948="","",IF(ISERROR(VLOOKUP(G3948,номенклатури!V:V,1,0)),E3948*H3948,E3948*I3948))</f>
        <v/>
      </c>
      <c r="G3948" s="14"/>
      <c r="H3948" s="15"/>
      <c r="I3948" s="15"/>
      <c r="J3948" s="15"/>
      <c r="K3948" s="15"/>
      <c r="L3948" s="217"/>
      <c r="M3948" s="22"/>
      <c r="N3948" s="119" t="str">
        <f>IF(G3948="","",VLOOKUP(G3948,номенклатури!R:U,4,0))</f>
        <v/>
      </c>
      <c r="O3948" s="119" t="str">
        <f>IF(M3948="","",VLOOKUP(M3948,'14'!D:D,1,0))</f>
        <v/>
      </c>
    </row>
    <row r="3949" spans="1:15" ht="12.75" customHeight="1" x14ac:dyDescent="0.2">
      <c r="A3949" s="36" t="str">
        <f>'0'!$A$4</f>
        <v>………………..</v>
      </c>
      <c r="B3949" s="37">
        <f>'0'!$A$2</f>
        <v>46112</v>
      </c>
      <c r="C3949" s="37" t="s">
        <v>1243</v>
      </c>
      <c r="D3949" s="119" t="str">
        <f>IF(G3949="","",VLOOKUP(G3949,номенклатури!R:T,2,0))</f>
        <v/>
      </c>
      <c r="E3949" s="365" t="str">
        <f>IF(G3949="","",VLOOKUP(G3949,номенклатури!R:T,3,0))</f>
        <v/>
      </c>
      <c r="F3949" s="159" t="str">
        <f>IF(G3949="","",IF(ISERROR(VLOOKUP(G3949,номенклатури!V:V,1,0)),E3949*H3949,E3949*I3949))</f>
        <v/>
      </c>
      <c r="G3949" s="14"/>
      <c r="H3949" s="15"/>
      <c r="I3949" s="15"/>
      <c r="J3949" s="15"/>
      <c r="K3949" s="15"/>
      <c r="L3949" s="217"/>
      <c r="M3949" s="22"/>
      <c r="N3949" s="119" t="str">
        <f>IF(G3949="","",VLOOKUP(G3949,номенклатури!R:U,4,0))</f>
        <v/>
      </c>
      <c r="O3949" s="119" t="str">
        <f>IF(M3949="","",VLOOKUP(M3949,'14'!D:D,1,0))</f>
        <v/>
      </c>
    </row>
    <row r="3950" spans="1:15" ht="12.75" customHeight="1" x14ac:dyDescent="0.2">
      <c r="A3950" s="36" t="str">
        <f>'0'!$A$4</f>
        <v>………………..</v>
      </c>
      <c r="B3950" s="37">
        <f>'0'!$A$2</f>
        <v>46112</v>
      </c>
      <c r="C3950" s="37" t="s">
        <v>1243</v>
      </c>
      <c r="D3950" s="119" t="str">
        <f>IF(G3950="","",VLOOKUP(G3950,номенклатури!R:T,2,0))</f>
        <v/>
      </c>
      <c r="E3950" s="365" t="str">
        <f>IF(G3950="","",VLOOKUP(G3950,номенклатури!R:T,3,0))</f>
        <v/>
      </c>
      <c r="F3950" s="159" t="str">
        <f>IF(G3950="","",IF(ISERROR(VLOOKUP(G3950,номенклатури!V:V,1,0)),E3950*H3950,E3950*I3950))</f>
        <v/>
      </c>
      <c r="G3950" s="14"/>
      <c r="H3950" s="15"/>
      <c r="I3950" s="15"/>
      <c r="J3950" s="15"/>
      <c r="K3950" s="15"/>
      <c r="L3950" s="217"/>
      <c r="M3950" s="22"/>
      <c r="N3950" s="119" t="str">
        <f>IF(G3950="","",VLOOKUP(G3950,номенклатури!R:U,4,0))</f>
        <v/>
      </c>
      <c r="O3950" s="119" t="str">
        <f>IF(M3950="","",VLOOKUP(M3950,'14'!D:D,1,0))</f>
        <v/>
      </c>
    </row>
    <row r="3951" spans="1:15" ht="12.75" customHeight="1" x14ac:dyDescent="0.2">
      <c r="A3951" s="36" t="str">
        <f>'0'!$A$4</f>
        <v>………………..</v>
      </c>
      <c r="B3951" s="37">
        <f>'0'!$A$2</f>
        <v>46112</v>
      </c>
      <c r="C3951" s="37" t="s">
        <v>1243</v>
      </c>
      <c r="D3951" s="119" t="str">
        <f>IF(G3951="","",VLOOKUP(G3951,номенклатури!R:T,2,0))</f>
        <v/>
      </c>
      <c r="E3951" s="365" t="str">
        <f>IF(G3951="","",VLOOKUP(G3951,номенклатури!R:T,3,0))</f>
        <v/>
      </c>
      <c r="F3951" s="159" t="str">
        <f>IF(G3951="","",IF(ISERROR(VLOOKUP(G3951,номенклатури!V:V,1,0)),E3951*H3951,E3951*I3951))</f>
        <v/>
      </c>
      <c r="G3951" s="14"/>
      <c r="H3951" s="15"/>
      <c r="I3951" s="15"/>
      <c r="J3951" s="15"/>
      <c r="K3951" s="15"/>
      <c r="L3951" s="217"/>
      <c r="M3951" s="22"/>
      <c r="N3951" s="119" t="str">
        <f>IF(G3951="","",VLOOKUP(G3951,номенклатури!R:U,4,0))</f>
        <v/>
      </c>
      <c r="O3951" s="119" t="str">
        <f>IF(M3951="","",VLOOKUP(M3951,'14'!D:D,1,0))</f>
        <v/>
      </c>
    </row>
    <row r="3952" spans="1:15" ht="12.75" customHeight="1" x14ac:dyDescent="0.2">
      <c r="A3952" s="36" t="str">
        <f>'0'!$A$4</f>
        <v>………………..</v>
      </c>
      <c r="B3952" s="37">
        <f>'0'!$A$2</f>
        <v>46112</v>
      </c>
      <c r="C3952" s="37" t="s">
        <v>1243</v>
      </c>
      <c r="D3952" s="119" t="str">
        <f>IF(G3952="","",VLOOKUP(G3952,номенклатури!R:T,2,0))</f>
        <v/>
      </c>
      <c r="E3952" s="365" t="str">
        <f>IF(G3952="","",VLOOKUP(G3952,номенклатури!R:T,3,0))</f>
        <v/>
      </c>
      <c r="F3952" s="159" t="str">
        <f>IF(G3952="","",IF(ISERROR(VLOOKUP(G3952,номенклатури!V:V,1,0)),E3952*H3952,E3952*I3952))</f>
        <v/>
      </c>
      <c r="G3952" s="14"/>
      <c r="H3952" s="15"/>
      <c r="I3952" s="15"/>
      <c r="J3952" s="15"/>
      <c r="K3952" s="15"/>
      <c r="L3952" s="217"/>
      <c r="M3952" s="22"/>
      <c r="N3952" s="119" t="str">
        <f>IF(G3952="","",VLOOKUP(G3952,номенклатури!R:U,4,0))</f>
        <v/>
      </c>
      <c r="O3952" s="119" t="str">
        <f>IF(M3952="","",VLOOKUP(M3952,'14'!D:D,1,0))</f>
        <v/>
      </c>
    </row>
    <row r="3953" spans="1:15" ht="12.75" customHeight="1" x14ac:dyDescent="0.2">
      <c r="A3953" s="36" t="str">
        <f>'0'!$A$4</f>
        <v>………………..</v>
      </c>
      <c r="B3953" s="37">
        <f>'0'!$A$2</f>
        <v>46112</v>
      </c>
      <c r="C3953" s="37" t="s">
        <v>1243</v>
      </c>
      <c r="D3953" s="119" t="str">
        <f>IF(G3953="","",VLOOKUP(G3953,номенклатури!R:T,2,0))</f>
        <v/>
      </c>
      <c r="E3953" s="365" t="str">
        <f>IF(G3953="","",VLOOKUP(G3953,номенклатури!R:T,3,0))</f>
        <v/>
      </c>
      <c r="F3953" s="159" t="str">
        <f>IF(G3953="","",IF(ISERROR(VLOOKUP(G3953,номенклатури!V:V,1,0)),E3953*H3953,E3953*I3953))</f>
        <v/>
      </c>
      <c r="G3953" s="14"/>
      <c r="H3953" s="15"/>
      <c r="I3953" s="15"/>
      <c r="J3953" s="15"/>
      <c r="K3953" s="15"/>
      <c r="L3953" s="217"/>
      <c r="M3953" s="22"/>
      <c r="N3953" s="119" t="str">
        <f>IF(G3953="","",VLOOKUP(G3953,номенклатури!R:U,4,0))</f>
        <v/>
      </c>
      <c r="O3953" s="119" t="str">
        <f>IF(M3953="","",VLOOKUP(M3953,'14'!D:D,1,0))</f>
        <v/>
      </c>
    </row>
    <row r="3954" spans="1:15" ht="12.75" customHeight="1" x14ac:dyDescent="0.2">
      <c r="A3954" s="36" t="str">
        <f>'0'!$A$4</f>
        <v>………………..</v>
      </c>
      <c r="B3954" s="37">
        <f>'0'!$A$2</f>
        <v>46112</v>
      </c>
      <c r="C3954" s="37" t="s">
        <v>1243</v>
      </c>
      <c r="D3954" s="119" t="str">
        <f>IF(G3954="","",VLOOKUP(G3954,номенклатури!R:T,2,0))</f>
        <v/>
      </c>
      <c r="E3954" s="365" t="str">
        <f>IF(G3954="","",VLOOKUP(G3954,номенклатури!R:T,3,0))</f>
        <v/>
      </c>
      <c r="F3954" s="159" t="str">
        <f>IF(G3954="","",IF(ISERROR(VLOOKUP(G3954,номенклатури!V:V,1,0)),E3954*H3954,E3954*I3954))</f>
        <v/>
      </c>
      <c r="G3954" s="14"/>
      <c r="H3954" s="15"/>
      <c r="I3954" s="15"/>
      <c r="J3954" s="15"/>
      <c r="K3954" s="15"/>
      <c r="L3954" s="217"/>
      <c r="M3954" s="22"/>
      <c r="N3954" s="119" t="str">
        <f>IF(G3954="","",VLOOKUP(G3954,номенклатури!R:U,4,0))</f>
        <v/>
      </c>
      <c r="O3954" s="119" t="str">
        <f>IF(M3954="","",VLOOKUP(M3954,'14'!D:D,1,0))</f>
        <v/>
      </c>
    </row>
    <row r="3955" spans="1:15" ht="12.75" customHeight="1" x14ac:dyDescent="0.2">
      <c r="A3955" s="36" t="str">
        <f>'0'!$A$4</f>
        <v>………………..</v>
      </c>
      <c r="B3955" s="37">
        <f>'0'!$A$2</f>
        <v>46112</v>
      </c>
      <c r="C3955" s="37" t="s">
        <v>1243</v>
      </c>
      <c r="D3955" s="119" t="str">
        <f>IF(G3955="","",VLOOKUP(G3955,номенклатури!R:T,2,0))</f>
        <v/>
      </c>
      <c r="E3955" s="365" t="str">
        <f>IF(G3955="","",VLOOKUP(G3955,номенклатури!R:T,3,0))</f>
        <v/>
      </c>
      <c r="F3955" s="159" t="str">
        <f>IF(G3955="","",IF(ISERROR(VLOOKUP(G3955,номенклатури!V:V,1,0)),E3955*H3955,E3955*I3955))</f>
        <v/>
      </c>
      <c r="G3955" s="14"/>
      <c r="H3955" s="15"/>
      <c r="I3955" s="15"/>
      <c r="J3955" s="15"/>
      <c r="K3955" s="15"/>
      <c r="L3955" s="217"/>
      <c r="M3955" s="22"/>
      <c r="N3955" s="119" t="str">
        <f>IF(G3955="","",VLOOKUP(G3955,номенклатури!R:U,4,0))</f>
        <v/>
      </c>
      <c r="O3955" s="119" t="str">
        <f>IF(M3955="","",VLOOKUP(M3955,'14'!D:D,1,0))</f>
        <v/>
      </c>
    </row>
    <row r="3956" spans="1:15" ht="12.75" customHeight="1" x14ac:dyDescent="0.2">
      <c r="A3956" s="36" t="str">
        <f>'0'!$A$4</f>
        <v>………………..</v>
      </c>
      <c r="B3956" s="37">
        <f>'0'!$A$2</f>
        <v>46112</v>
      </c>
      <c r="C3956" s="37" t="s">
        <v>1243</v>
      </c>
      <c r="D3956" s="119" t="str">
        <f>IF(G3956="","",VLOOKUP(G3956,номенклатури!R:T,2,0))</f>
        <v/>
      </c>
      <c r="E3956" s="365" t="str">
        <f>IF(G3956="","",VLOOKUP(G3956,номенклатури!R:T,3,0))</f>
        <v/>
      </c>
      <c r="F3956" s="159" t="str">
        <f>IF(G3956="","",IF(ISERROR(VLOOKUP(G3956,номенклатури!V:V,1,0)),E3956*H3956,E3956*I3956))</f>
        <v/>
      </c>
      <c r="G3956" s="14"/>
      <c r="H3956" s="15"/>
      <c r="I3956" s="15"/>
      <c r="J3956" s="15"/>
      <c r="K3956" s="15"/>
      <c r="L3956" s="217"/>
      <c r="M3956" s="22"/>
      <c r="N3956" s="119" t="str">
        <f>IF(G3956="","",VLOOKUP(G3956,номенклатури!R:U,4,0))</f>
        <v/>
      </c>
      <c r="O3956" s="119" t="str">
        <f>IF(M3956="","",VLOOKUP(M3956,'14'!D:D,1,0))</f>
        <v/>
      </c>
    </row>
    <row r="3957" spans="1:15" ht="12.75" customHeight="1" x14ac:dyDescent="0.2">
      <c r="A3957" s="36" t="str">
        <f>'0'!$A$4</f>
        <v>………………..</v>
      </c>
      <c r="B3957" s="37">
        <f>'0'!$A$2</f>
        <v>46112</v>
      </c>
      <c r="C3957" s="37" t="s">
        <v>1243</v>
      </c>
      <c r="D3957" s="119" t="str">
        <f>IF(G3957="","",VLOOKUP(G3957,номенклатури!R:T,2,0))</f>
        <v/>
      </c>
      <c r="E3957" s="365" t="str">
        <f>IF(G3957="","",VLOOKUP(G3957,номенклатури!R:T,3,0))</f>
        <v/>
      </c>
      <c r="F3957" s="159" t="str">
        <f>IF(G3957="","",IF(ISERROR(VLOOKUP(G3957,номенклатури!V:V,1,0)),E3957*H3957,E3957*I3957))</f>
        <v/>
      </c>
      <c r="G3957" s="14"/>
      <c r="H3957" s="15"/>
      <c r="I3957" s="15"/>
      <c r="J3957" s="15"/>
      <c r="K3957" s="15"/>
      <c r="L3957" s="217"/>
      <c r="M3957" s="22"/>
      <c r="N3957" s="119" t="str">
        <f>IF(G3957="","",VLOOKUP(G3957,номенклатури!R:U,4,0))</f>
        <v/>
      </c>
      <c r="O3957" s="119" t="str">
        <f>IF(M3957="","",VLOOKUP(M3957,'14'!D:D,1,0))</f>
        <v/>
      </c>
    </row>
    <row r="3958" spans="1:15" ht="12.75" customHeight="1" x14ac:dyDescent="0.2">
      <c r="A3958" s="36" t="str">
        <f>'0'!$A$4</f>
        <v>………………..</v>
      </c>
      <c r="B3958" s="37">
        <f>'0'!$A$2</f>
        <v>46112</v>
      </c>
      <c r="C3958" s="37" t="s">
        <v>1243</v>
      </c>
      <c r="D3958" s="119" t="str">
        <f>IF(G3958="","",VLOOKUP(G3958,номенклатури!R:T,2,0))</f>
        <v/>
      </c>
      <c r="E3958" s="365" t="str">
        <f>IF(G3958="","",VLOOKUP(G3958,номенклатури!R:T,3,0))</f>
        <v/>
      </c>
      <c r="F3958" s="159" t="str">
        <f>IF(G3958="","",IF(ISERROR(VLOOKUP(G3958,номенклатури!V:V,1,0)),E3958*H3958,E3958*I3958))</f>
        <v/>
      </c>
      <c r="G3958" s="14"/>
      <c r="H3958" s="15"/>
      <c r="I3958" s="15"/>
      <c r="J3958" s="15"/>
      <c r="K3958" s="15"/>
      <c r="L3958" s="217"/>
      <c r="M3958" s="22"/>
      <c r="N3958" s="119" t="str">
        <f>IF(G3958="","",VLOOKUP(G3958,номенклатури!R:U,4,0))</f>
        <v/>
      </c>
      <c r="O3958" s="119" t="str">
        <f>IF(M3958="","",VLOOKUP(M3958,'14'!D:D,1,0))</f>
        <v/>
      </c>
    </row>
    <row r="3959" spans="1:15" ht="12.75" customHeight="1" x14ac:dyDescent="0.2">
      <c r="A3959" s="36" t="str">
        <f>'0'!$A$4</f>
        <v>………………..</v>
      </c>
      <c r="B3959" s="37">
        <f>'0'!$A$2</f>
        <v>46112</v>
      </c>
      <c r="C3959" s="37" t="s">
        <v>1243</v>
      </c>
      <c r="D3959" s="119" t="str">
        <f>IF(G3959="","",VLOOKUP(G3959,номенклатури!R:T,2,0))</f>
        <v/>
      </c>
      <c r="E3959" s="365" t="str">
        <f>IF(G3959="","",VLOOKUP(G3959,номенклатури!R:T,3,0))</f>
        <v/>
      </c>
      <c r="F3959" s="159" t="str">
        <f>IF(G3959="","",IF(ISERROR(VLOOKUP(G3959,номенклатури!V:V,1,0)),E3959*H3959,E3959*I3959))</f>
        <v/>
      </c>
      <c r="G3959" s="14"/>
      <c r="H3959" s="15"/>
      <c r="I3959" s="15"/>
      <c r="J3959" s="15"/>
      <c r="K3959" s="15"/>
      <c r="L3959" s="217"/>
      <c r="M3959" s="22"/>
      <c r="N3959" s="119" t="str">
        <f>IF(G3959="","",VLOOKUP(G3959,номенклатури!R:U,4,0))</f>
        <v/>
      </c>
      <c r="O3959" s="119" t="str">
        <f>IF(M3959="","",VLOOKUP(M3959,'14'!D:D,1,0))</f>
        <v/>
      </c>
    </row>
    <row r="3960" spans="1:15" ht="12.75" customHeight="1" x14ac:dyDescent="0.2">
      <c r="A3960" s="36" t="str">
        <f>'0'!$A$4</f>
        <v>………………..</v>
      </c>
      <c r="B3960" s="37">
        <f>'0'!$A$2</f>
        <v>46112</v>
      </c>
      <c r="C3960" s="37" t="s">
        <v>1243</v>
      </c>
      <c r="D3960" s="119" t="str">
        <f>IF(G3960="","",VLOOKUP(G3960,номенклатури!R:T,2,0))</f>
        <v/>
      </c>
      <c r="E3960" s="365" t="str">
        <f>IF(G3960="","",VLOOKUP(G3960,номенклатури!R:T,3,0))</f>
        <v/>
      </c>
      <c r="F3960" s="159" t="str">
        <f>IF(G3960="","",IF(ISERROR(VLOOKUP(G3960,номенклатури!V:V,1,0)),E3960*H3960,E3960*I3960))</f>
        <v/>
      </c>
      <c r="G3960" s="14"/>
      <c r="H3960" s="15"/>
      <c r="I3960" s="15"/>
      <c r="J3960" s="15"/>
      <c r="K3960" s="15"/>
      <c r="L3960" s="217"/>
      <c r="M3960" s="22"/>
      <c r="N3960" s="119" t="str">
        <f>IF(G3960="","",VLOOKUP(G3960,номенклатури!R:U,4,0))</f>
        <v/>
      </c>
      <c r="O3960" s="119" t="str">
        <f>IF(M3960="","",VLOOKUP(M3960,'14'!D:D,1,0))</f>
        <v/>
      </c>
    </row>
    <row r="3961" spans="1:15" ht="12.75" customHeight="1" x14ac:dyDescent="0.2">
      <c r="A3961" s="36" t="str">
        <f>'0'!$A$4</f>
        <v>………………..</v>
      </c>
      <c r="B3961" s="37">
        <f>'0'!$A$2</f>
        <v>46112</v>
      </c>
      <c r="C3961" s="37" t="s">
        <v>1243</v>
      </c>
      <c r="D3961" s="119" t="str">
        <f>IF(G3961="","",VLOOKUP(G3961,номенклатури!R:T,2,0))</f>
        <v/>
      </c>
      <c r="E3961" s="365" t="str">
        <f>IF(G3961="","",VLOOKUP(G3961,номенклатури!R:T,3,0))</f>
        <v/>
      </c>
      <c r="F3961" s="159" t="str">
        <f>IF(G3961="","",IF(ISERROR(VLOOKUP(G3961,номенклатури!V:V,1,0)),E3961*H3961,E3961*I3961))</f>
        <v/>
      </c>
      <c r="G3961" s="14"/>
      <c r="H3961" s="15"/>
      <c r="I3961" s="15"/>
      <c r="J3961" s="15"/>
      <c r="K3961" s="15"/>
      <c r="L3961" s="217"/>
      <c r="M3961" s="22"/>
      <c r="N3961" s="119" t="str">
        <f>IF(G3961="","",VLOOKUP(G3961,номенклатури!R:U,4,0))</f>
        <v/>
      </c>
      <c r="O3961" s="119" t="str">
        <f>IF(M3961="","",VLOOKUP(M3961,'14'!D:D,1,0))</f>
        <v/>
      </c>
    </row>
    <row r="3962" spans="1:15" ht="12.75" customHeight="1" x14ac:dyDescent="0.2">
      <c r="A3962" s="36" t="str">
        <f>'0'!$A$4</f>
        <v>………………..</v>
      </c>
      <c r="B3962" s="37">
        <f>'0'!$A$2</f>
        <v>46112</v>
      </c>
      <c r="C3962" s="37" t="s">
        <v>1243</v>
      </c>
      <c r="D3962" s="119" t="str">
        <f>IF(G3962="","",VLOOKUP(G3962,номенклатури!R:T,2,0))</f>
        <v/>
      </c>
      <c r="E3962" s="365" t="str">
        <f>IF(G3962="","",VLOOKUP(G3962,номенклатури!R:T,3,0))</f>
        <v/>
      </c>
      <c r="F3962" s="159" t="str">
        <f>IF(G3962="","",IF(ISERROR(VLOOKUP(G3962,номенклатури!V:V,1,0)),E3962*H3962,E3962*I3962))</f>
        <v/>
      </c>
      <c r="G3962" s="14"/>
      <c r="H3962" s="15"/>
      <c r="I3962" s="15"/>
      <c r="J3962" s="15"/>
      <c r="K3962" s="15"/>
      <c r="L3962" s="217"/>
      <c r="M3962" s="22"/>
      <c r="N3962" s="119" t="str">
        <f>IF(G3962="","",VLOOKUP(G3962,номенклатури!R:U,4,0))</f>
        <v/>
      </c>
      <c r="O3962" s="119" t="str">
        <f>IF(M3962="","",VLOOKUP(M3962,'14'!D:D,1,0))</f>
        <v/>
      </c>
    </row>
    <row r="3963" spans="1:15" ht="12.75" customHeight="1" x14ac:dyDescent="0.2">
      <c r="A3963" s="36" t="str">
        <f>'0'!$A$4</f>
        <v>………………..</v>
      </c>
      <c r="B3963" s="37">
        <f>'0'!$A$2</f>
        <v>46112</v>
      </c>
      <c r="C3963" s="37" t="s">
        <v>1243</v>
      </c>
      <c r="D3963" s="119" t="str">
        <f>IF(G3963="","",VLOOKUP(G3963,номенклатури!R:T,2,0))</f>
        <v/>
      </c>
      <c r="E3963" s="365" t="str">
        <f>IF(G3963="","",VLOOKUP(G3963,номенклатури!R:T,3,0))</f>
        <v/>
      </c>
      <c r="F3963" s="159" t="str">
        <f>IF(G3963="","",IF(ISERROR(VLOOKUP(G3963,номенклатури!V:V,1,0)),E3963*H3963,E3963*I3963))</f>
        <v/>
      </c>
      <c r="G3963" s="14"/>
      <c r="H3963" s="15"/>
      <c r="I3963" s="15"/>
      <c r="J3963" s="15"/>
      <c r="K3963" s="15"/>
      <c r="L3963" s="217"/>
      <c r="M3963" s="22"/>
      <c r="N3963" s="119" t="str">
        <f>IF(G3963="","",VLOOKUP(G3963,номенклатури!R:U,4,0))</f>
        <v/>
      </c>
      <c r="O3963" s="119" t="str">
        <f>IF(M3963="","",VLOOKUP(M3963,'14'!D:D,1,0))</f>
        <v/>
      </c>
    </row>
    <row r="3964" spans="1:15" ht="12.75" customHeight="1" x14ac:dyDescent="0.2">
      <c r="A3964" s="36" t="str">
        <f>'0'!$A$4</f>
        <v>………………..</v>
      </c>
      <c r="B3964" s="37">
        <f>'0'!$A$2</f>
        <v>46112</v>
      </c>
      <c r="C3964" s="37" t="s">
        <v>1243</v>
      </c>
      <c r="D3964" s="119" t="str">
        <f>IF(G3964="","",VLOOKUP(G3964,номенклатури!R:T,2,0))</f>
        <v/>
      </c>
      <c r="E3964" s="365" t="str">
        <f>IF(G3964="","",VLOOKUP(G3964,номенклатури!R:T,3,0))</f>
        <v/>
      </c>
      <c r="F3964" s="159" t="str">
        <f>IF(G3964="","",IF(ISERROR(VLOOKUP(G3964,номенклатури!V:V,1,0)),E3964*H3964,E3964*I3964))</f>
        <v/>
      </c>
      <c r="G3964" s="14"/>
      <c r="H3964" s="15"/>
      <c r="I3964" s="15"/>
      <c r="J3964" s="15"/>
      <c r="K3964" s="15"/>
      <c r="L3964" s="217"/>
      <c r="M3964" s="22"/>
      <c r="N3964" s="119" t="str">
        <f>IF(G3964="","",VLOOKUP(G3964,номенклатури!R:U,4,0))</f>
        <v/>
      </c>
      <c r="O3964" s="119" t="str">
        <f>IF(M3964="","",VLOOKUP(M3964,'14'!D:D,1,0))</f>
        <v/>
      </c>
    </row>
    <row r="3965" spans="1:15" ht="12.75" customHeight="1" x14ac:dyDescent="0.2">
      <c r="A3965" s="36" t="str">
        <f>'0'!$A$4</f>
        <v>………………..</v>
      </c>
      <c r="B3965" s="37">
        <f>'0'!$A$2</f>
        <v>46112</v>
      </c>
      <c r="C3965" s="37" t="s">
        <v>1243</v>
      </c>
      <c r="D3965" s="119" t="str">
        <f>IF(G3965="","",VLOOKUP(G3965,номенклатури!R:T,2,0))</f>
        <v/>
      </c>
      <c r="E3965" s="365" t="str">
        <f>IF(G3965="","",VLOOKUP(G3965,номенклатури!R:T,3,0))</f>
        <v/>
      </c>
      <c r="F3965" s="159" t="str">
        <f>IF(G3965="","",IF(ISERROR(VLOOKUP(G3965,номенклатури!V:V,1,0)),E3965*H3965,E3965*I3965))</f>
        <v/>
      </c>
      <c r="G3965" s="14"/>
      <c r="H3965" s="15"/>
      <c r="I3965" s="15"/>
      <c r="J3965" s="15"/>
      <c r="K3965" s="15"/>
      <c r="L3965" s="217"/>
      <c r="M3965" s="22"/>
      <c r="N3965" s="119" t="str">
        <f>IF(G3965="","",VLOOKUP(G3965,номенклатури!R:U,4,0))</f>
        <v/>
      </c>
      <c r="O3965" s="119" t="str">
        <f>IF(M3965="","",VLOOKUP(M3965,'14'!D:D,1,0))</f>
        <v/>
      </c>
    </row>
    <row r="3966" spans="1:15" ht="12.75" customHeight="1" x14ac:dyDescent="0.2">
      <c r="A3966" s="36" t="str">
        <f>'0'!$A$4</f>
        <v>………………..</v>
      </c>
      <c r="B3966" s="37">
        <f>'0'!$A$2</f>
        <v>46112</v>
      </c>
      <c r="C3966" s="37" t="s">
        <v>1243</v>
      </c>
      <c r="D3966" s="119" t="str">
        <f>IF(G3966="","",VLOOKUP(G3966,номенклатури!R:T,2,0))</f>
        <v/>
      </c>
      <c r="E3966" s="365" t="str">
        <f>IF(G3966="","",VLOOKUP(G3966,номенклатури!R:T,3,0))</f>
        <v/>
      </c>
      <c r="F3966" s="159" t="str">
        <f>IF(G3966="","",IF(ISERROR(VLOOKUP(G3966,номенклатури!V:V,1,0)),E3966*H3966,E3966*I3966))</f>
        <v/>
      </c>
      <c r="G3966" s="14"/>
      <c r="H3966" s="15"/>
      <c r="I3966" s="15"/>
      <c r="J3966" s="15"/>
      <c r="K3966" s="15"/>
      <c r="L3966" s="217"/>
      <c r="M3966" s="22"/>
      <c r="N3966" s="119" t="str">
        <f>IF(G3966="","",VLOOKUP(G3966,номенклатури!R:U,4,0))</f>
        <v/>
      </c>
      <c r="O3966" s="119" t="str">
        <f>IF(M3966="","",VLOOKUP(M3966,'14'!D:D,1,0))</f>
        <v/>
      </c>
    </row>
    <row r="3967" spans="1:15" ht="12.75" customHeight="1" x14ac:dyDescent="0.2">
      <c r="A3967" s="36" t="str">
        <f>'0'!$A$4</f>
        <v>………………..</v>
      </c>
      <c r="B3967" s="37">
        <f>'0'!$A$2</f>
        <v>46112</v>
      </c>
      <c r="C3967" s="37" t="s">
        <v>1243</v>
      </c>
      <c r="D3967" s="119" t="str">
        <f>IF(G3967="","",VLOOKUP(G3967,номенклатури!R:T,2,0))</f>
        <v/>
      </c>
      <c r="E3967" s="365" t="str">
        <f>IF(G3967="","",VLOOKUP(G3967,номенклатури!R:T,3,0))</f>
        <v/>
      </c>
      <c r="F3967" s="159" t="str">
        <f>IF(G3967="","",IF(ISERROR(VLOOKUP(G3967,номенклатури!V:V,1,0)),E3967*H3967,E3967*I3967))</f>
        <v/>
      </c>
      <c r="G3967" s="14"/>
      <c r="H3967" s="15"/>
      <c r="I3967" s="15"/>
      <c r="J3967" s="15"/>
      <c r="K3967" s="15"/>
      <c r="L3967" s="217"/>
      <c r="M3967" s="22"/>
      <c r="N3967" s="119" t="str">
        <f>IF(G3967="","",VLOOKUP(G3967,номенклатури!R:U,4,0))</f>
        <v/>
      </c>
      <c r="O3967" s="119" t="str">
        <f>IF(M3967="","",VLOOKUP(M3967,'14'!D:D,1,0))</f>
        <v/>
      </c>
    </row>
    <row r="3968" spans="1:15" ht="12.75" customHeight="1" x14ac:dyDescent="0.2">
      <c r="A3968" s="36" t="str">
        <f>'0'!$A$4</f>
        <v>………………..</v>
      </c>
      <c r="B3968" s="37">
        <f>'0'!$A$2</f>
        <v>46112</v>
      </c>
      <c r="C3968" s="37" t="s">
        <v>1243</v>
      </c>
      <c r="D3968" s="119" t="str">
        <f>IF(G3968="","",VLOOKUP(G3968,номенклатури!R:T,2,0))</f>
        <v/>
      </c>
      <c r="E3968" s="365" t="str">
        <f>IF(G3968="","",VLOOKUP(G3968,номенклатури!R:T,3,0))</f>
        <v/>
      </c>
      <c r="F3968" s="159" t="str">
        <f>IF(G3968="","",IF(ISERROR(VLOOKUP(G3968,номенклатури!V:V,1,0)),E3968*H3968,E3968*I3968))</f>
        <v/>
      </c>
      <c r="G3968" s="14"/>
      <c r="H3968" s="15"/>
      <c r="I3968" s="15"/>
      <c r="J3968" s="15"/>
      <c r="K3968" s="15"/>
      <c r="L3968" s="217"/>
      <c r="M3968" s="22"/>
      <c r="N3968" s="119" t="str">
        <f>IF(G3968="","",VLOOKUP(G3968,номенклатури!R:U,4,0))</f>
        <v/>
      </c>
      <c r="O3968" s="119" t="str">
        <f>IF(M3968="","",VLOOKUP(M3968,'14'!D:D,1,0))</f>
        <v/>
      </c>
    </row>
    <row r="3969" spans="1:15" ht="12.75" customHeight="1" x14ac:dyDescent="0.2">
      <c r="A3969" s="36" t="str">
        <f>'0'!$A$4</f>
        <v>………………..</v>
      </c>
      <c r="B3969" s="37">
        <f>'0'!$A$2</f>
        <v>46112</v>
      </c>
      <c r="C3969" s="37" t="s">
        <v>1243</v>
      </c>
      <c r="D3969" s="119" t="str">
        <f>IF(G3969="","",VLOOKUP(G3969,номенклатури!R:T,2,0))</f>
        <v/>
      </c>
      <c r="E3969" s="365" t="str">
        <f>IF(G3969="","",VLOOKUP(G3969,номенклатури!R:T,3,0))</f>
        <v/>
      </c>
      <c r="F3969" s="159" t="str">
        <f>IF(G3969="","",IF(ISERROR(VLOOKUP(G3969,номенклатури!V:V,1,0)),E3969*H3969,E3969*I3969))</f>
        <v/>
      </c>
      <c r="G3969" s="14"/>
      <c r="H3969" s="15"/>
      <c r="I3969" s="15"/>
      <c r="J3969" s="15"/>
      <c r="K3969" s="15"/>
      <c r="L3969" s="217"/>
      <c r="M3969" s="22"/>
      <c r="N3969" s="119" t="str">
        <f>IF(G3969="","",VLOOKUP(G3969,номенклатури!R:U,4,0))</f>
        <v/>
      </c>
      <c r="O3969" s="119" t="str">
        <f>IF(M3969="","",VLOOKUP(M3969,'14'!D:D,1,0))</f>
        <v/>
      </c>
    </row>
    <row r="3970" spans="1:15" ht="12.75" customHeight="1" x14ac:dyDescent="0.2">
      <c r="A3970" s="36" t="str">
        <f>'0'!$A$4</f>
        <v>………………..</v>
      </c>
      <c r="B3970" s="37">
        <f>'0'!$A$2</f>
        <v>46112</v>
      </c>
      <c r="C3970" s="37" t="s">
        <v>1243</v>
      </c>
      <c r="D3970" s="119" t="str">
        <f>IF(G3970="","",VLOOKUP(G3970,номенклатури!R:T,2,0))</f>
        <v/>
      </c>
      <c r="E3970" s="365" t="str">
        <f>IF(G3970="","",VLOOKUP(G3970,номенклатури!R:T,3,0))</f>
        <v/>
      </c>
      <c r="F3970" s="159" t="str">
        <f>IF(G3970="","",IF(ISERROR(VLOOKUP(G3970,номенклатури!V:V,1,0)),E3970*H3970,E3970*I3970))</f>
        <v/>
      </c>
      <c r="G3970" s="14"/>
      <c r="H3970" s="15"/>
      <c r="I3970" s="15"/>
      <c r="J3970" s="15"/>
      <c r="K3970" s="15"/>
      <c r="L3970" s="217"/>
      <c r="M3970" s="22"/>
      <c r="N3970" s="119" t="str">
        <f>IF(G3970="","",VLOOKUP(G3970,номенклатури!R:U,4,0))</f>
        <v/>
      </c>
      <c r="O3970" s="119" t="str">
        <f>IF(M3970="","",VLOOKUP(M3970,'14'!D:D,1,0))</f>
        <v/>
      </c>
    </row>
    <row r="3971" spans="1:15" ht="12.75" customHeight="1" x14ac:dyDescent="0.2">
      <c r="A3971" s="36" t="str">
        <f>'0'!$A$4</f>
        <v>………………..</v>
      </c>
      <c r="B3971" s="37">
        <f>'0'!$A$2</f>
        <v>46112</v>
      </c>
      <c r="C3971" s="37" t="s">
        <v>1243</v>
      </c>
      <c r="D3971" s="119" t="str">
        <f>IF(G3971="","",VLOOKUP(G3971,номенклатури!R:T,2,0))</f>
        <v/>
      </c>
      <c r="E3971" s="365" t="str">
        <f>IF(G3971="","",VLOOKUP(G3971,номенклатури!R:T,3,0))</f>
        <v/>
      </c>
      <c r="F3971" s="159" t="str">
        <f>IF(G3971="","",IF(ISERROR(VLOOKUP(G3971,номенклатури!V:V,1,0)),E3971*H3971,E3971*I3971))</f>
        <v/>
      </c>
      <c r="G3971" s="14"/>
      <c r="H3971" s="15"/>
      <c r="I3971" s="15"/>
      <c r="J3971" s="15"/>
      <c r="K3971" s="15"/>
      <c r="L3971" s="217"/>
      <c r="M3971" s="22"/>
      <c r="N3971" s="119" t="str">
        <f>IF(G3971="","",VLOOKUP(G3971,номенклатури!R:U,4,0))</f>
        <v/>
      </c>
      <c r="O3971" s="119" t="str">
        <f>IF(M3971="","",VLOOKUP(M3971,'14'!D:D,1,0))</f>
        <v/>
      </c>
    </row>
    <row r="3972" spans="1:15" ht="12.75" customHeight="1" x14ac:dyDescent="0.2">
      <c r="A3972" s="36" t="str">
        <f>'0'!$A$4</f>
        <v>………………..</v>
      </c>
      <c r="B3972" s="37">
        <f>'0'!$A$2</f>
        <v>46112</v>
      </c>
      <c r="C3972" s="37" t="s">
        <v>1243</v>
      </c>
      <c r="D3972" s="119" t="str">
        <f>IF(G3972="","",VLOOKUP(G3972,номенклатури!R:T,2,0))</f>
        <v/>
      </c>
      <c r="E3972" s="365" t="str">
        <f>IF(G3972="","",VLOOKUP(G3972,номенклатури!R:T,3,0))</f>
        <v/>
      </c>
      <c r="F3972" s="159" t="str">
        <f>IF(G3972="","",IF(ISERROR(VLOOKUP(G3972,номенклатури!V:V,1,0)),E3972*H3972,E3972*I3972))</f>
        <v/>
      </c>
      <c r="G3972" s="14"/>
      <c r="H3972" s="15"/>
      <c r="I3972" s="15"/>
      <c r="J3972" s="15"/>
      <c r="K3972" s="15"/>
      <c r="L3972" s="217"/>
      <c r="M3972" s="22"/>
      <c r="N3972" s="119" t="str">
        <f>IF(G3972="","",VLOOKUP(G3972,номенклатури!R:U,4,0))</f>
        <v/>
      </c>
      <c r="O3972" s="119" t="str">
        <f>IF(M3972="","",VLOOKUP(M3972,'14'!D:D,1,0))</f>
        <v/>
      </c>
    </row>
    <row r="3973" spans="1:15" ht="12.75" customHeight="1" x14ac:dyDescent="0.2">
      <c r="A3973" s="36" t="str">
        <f>'0'!$A$4</f>
        <v>………………..</v>
      </c>
      <c r="B3973" s="37">
        <f>'0'!$A$2</f>
        <v>46112</v>
      </c>
      <c r="C3973" s="37" t="s">
        <v>1243</v>
      </c>
      <c r="D3973" s="119" t="str">
        <f>IF(G3973="","",VLOOKUP(G3973,номенклатури!R:T,2,0))</f>
        <v/>
      </c>
      <c r="E3973" s="365" t="str">
        <f>IF(G3973="","",VLOOKUP(G3973,номенклатури!R:T,3,0))</f>
        <v/>
      </c>
      <c r="F3973" s="159" t="str">
        <f>IF(G3973="","",IF(ISERROR(VLOOKUP(G3973,номенклатури!V:V,1,0)),E3973*H3973,E3973*I3973))</f>
        <v/>
      </c>
      <c r="G3973" s="14"/>
      <c r="H3973" s="15"/>
      <c r="I3973" s="15"/>
      <c r="J3973" s="15"/>
      <c r="K3973" s="15"/>
      <c r="L3973" s="217"/>
      <c r="M3973" s="22"/>
      <c r="N3973" s="119" t="str">
        <f>IF(G3973="","",VLOOKUP(G3973,номенклатури!R:U,4,0))</f>
        <v/>
      </c>
      <c r="O3973" s="119" t="str">
        <f>IF(M3973="","",VLOOKUP(M3973,'14'!D:D,1,0))</f>
        <v/>
      </c>
    </row>
    <row r="3974" spans="1:15" ht="12.75" customHeight="1" x14ac:dyDescent="0.2">
      <c r="A3974" s="36" t="str">
        <f>'0'!$A$4</f>
        <v>………………..</v>
      </c>
      <c r="B3974" s="37">
        <f>'0'!$A$2</f>
        <v>46112</v>
      </c>
      <c r="C3974" s="37" t="s">
        <v>1243</v>
      </c>
      <c r="D3974" s="119" t="str">
        <f>IF(G3974="","",VLOOKUP(G3974,номенклатури!R:T,2,0))</f>
        <v/>
      </c>
      <c r="E3974" s="365" t="str">
        <f>IF(G3974="","",VLOOKUP(G3974,номенклатури!R:T,3,0))</f>
        <v/>
      </c>
      <c r="F3974" s="159" t="str">
        <f>IF(G3974="","",IF(ISERROR(VLOOKUP(G3974,номенклатури!V:V,1,0)),E3974*H3974,E3974*I3974))</f>
        <v/>
      </c>
      <c r="G3974" s="14"/>
      <c r="H3974" s="15"/>
      <c r="I3974" s="15"/>
      <c r="J3974" s="15"/>
      <c r="K3974" s="15"/>
      <c r="L3974" s="217"/>
      <c r="M3974" s="22"/>
      <c r="N3974" s="119" t="str">
        <f>IF(G3974="","",VLOOKUP(G3974,номенклатури!R:U,4,0))</f>
        <v/>
      </c>
      <c r="O3974" s="119" t="str">
        <f>IF(M3974="","",VLOOKUP(M3974,'14'!D:D,1,0))</f>
        <v/>
      </c>
    </row>
    <row r="3975" spans="1:15" ht="12.75" customHeight="1" x14ac:dyDescent="0.2">
      <c r="A3975" s="36" t="str">
        <f>'0'!$A$4</f>
        <v>………………..</v>
      </c>
      <c r="B3975" s="37">
        <f>'0'!$A$2</f>
        <v>46112</v>
      </c>
      <c r="C3975" s="37" t="s">
        <v>1243</v>
      </c>
      <c r="D3975" s="119" t="str">
        <f>IF(G3975="","",VLOOKUP(G3975,номенклатури!R:T,2,0))</f>
        <v/>
      </c>
      <c r="E3975" s="365" t="str">
        <f>IF(G3975="","",VLOOKUP(G3975,номенклатури!R:T,3,0))</f>
        <v/>
      </c>
      <c r="F3975" s="159" t="str">
        <f>IF(G3975="","",IF(ISERROR(VLOOKUP(G3975,номенклатури!V:V,1,0)),E3975*H3975,E3975*I3975))</f>
        <v/>
      </c>
      <c r="G3975" s="14"/>
      <c r="H3975" s="15"/>
      <c r="I3975" s="15"/>
      <c r="J3975" s="15"/>
      <c r="K3975" s="15"/>
      <c r="L3975" s="217"/>
      <c r="M3975" s="22"/>
      <c r="N3975" s="119" t="str">
        <f>IF(G3975="","",VLOOKUP(G3975,номенклатури!R:U,4,0))</f>
        <v/>
      </c>
      <c r="O3975" s="119" t="str">
        <f>IF(M3975="","",VLOOKUP(M3975,'14'!D:D,1,0))</f>
        <v/>
      </c>
    </row>
    <row r="3976" spans="1:15" ht="12.75" customHeight="1" x14ac:dyDescent="0.2">
      <c r="A3976" s="36" t="str">
        <f>'0'!$A$4</f>
        <v>………………..</v>
      </c>
      <c r="B3976" s="37">
        <f>'0'!$A$2</f>
        <v>46112</v>
      </c>
      <c r="C3976" s="37" t="s">
        <v>1243</v>
      </c>
      <c r="D3976" s="119" t="str">
        <f>IF(G3976="","",VLOOKUP(G3976,номенклатури!R:T,2,0))</f>
        <v/>
      </c>
      <c r="E3976" s="365" t="str">
        <f>IF(G3976="","",VLOOKUP(G3976,номенклатури!R:T,3,0))</f>
        <v/>
      </c>
      <c r="F3976" s="159" t="str">
        <f>IF(G3976="","",IF(ISERROR(VLOOKUP(G3976,номенклатури!V:V,1,0)),E3976*H3976,E3976*I3976))</f>
        <v/>
      </c>
      <c r="G3976" s="14"/>
      <c r="H3976" s="15"/>
      <c r="I3976" s="15"/>
      <c r="J3976" s="15"/>
      <c r="K3976" s="15"/>
      <c r="L3976" s="217"/>
      <c r="M3976" s="22"/>
      <c r="N3976" s="119" t="str">
        <f>IF(G3976="","",VLOOKUP(G3976,номенклатури!R:U,4,0))</f>
        <v/>
      </c>
      <c r="O3976" s="119" t="str">
        <f>IF(M3976="","",VLOOKUP(M3976,'14'!D:D,1,0))</f>
        <v/>
      </c>
    </row>
    <row r="3977" spans="1:15" ht="12.75" customHeight="1" x14ac:dyDescent="0.2">
      <c r="A3977" s="36" t="str">
        <f>'0'!$A$4</f>
        <v>………………..</v>
      </c>
      <c r="B3977" s="37">
        <f>'0'!$A$2</f>
        <v>46112</v>
      </c>
      <c r="C3977" s="37" t="s">
        <v>1243</v>
      </c>
      <c r="D3977" s="119" t="str">
        <f>IF(G3977="","",VLOOKUP(G3977,номенклатури!R:T,2,0))</f>
        <v/>
      </c>
      <c r="E3977" s="365" t="str">
        <f>IF(G3977="","",VLOOKUP(G3977,номенклатури!R:T,3,0))</f>
        <v/>
      </c>
      <c r="F3977" s="159" t="str">
        <f>IF(G3977="","",IF(ISERROR(VLOOKUP(G3977,номенклатури!V:V,1,0)),E3977*H3977,E3977*I3977))</f>
        <v/>
      </c>
      <c r="G3977" s="14"/>
      <c r="H3977" s="15"/>
      <c r="I3977" s="15"/>
      <c r="J3977" s="15"/>
      <c r="K3977" s="15"/>
      <c r="L3977" s="217"/>
      <c r="M3977" s="22"/>
      <c r="N3977" s="119" t="str">
        <f>IF(G3977="","",VLOOKUP(G3977,номенклатури!R:U,4,0))</f>
        <v/>
      </c>
      <c r="O3977" s="119" t="str">
        <f>IF(M3977="","",VLOOKUP(M3977,'14'!D:D,1,0))</f>
        <v/>
      </c>
    </row>
    <row r="3978" spans="1:15" ht="12.75" customHeight="1" x14ac:dyDescent="0.2">
      <c r="A3978" s="36" t="str">
        <f>'0'!$A$4</f>
        <v>………………..</v>
      </c>
      <c r="B3978" s="37">
        <f>'0'!$A$2</f>
        <v>46112</v>
      </c>
      <c r="C3978" s="37" t="s">
        <v>1243</v>
      </c>
      <c r="D3978" s="119" t="str">
        <f>IF(G3978="","",VLOOKUP(G3978,номенклатури!R:T,2,0))</f>
        <v/>
      </c>
      <c r="E3978" s="365" t="str">
        <f>IF(G3978="","",VLOOKUP(G3978,номенклатури!R:T,3,0))</f>
        <v/>
      </c>
      <c r="F3978" s="159" t="str">
        <f>IF(G3978="","",IF(ISERROR(VLOOKUP(G3978,номенклатури!V:V,1,0)),E3978*H3978,E3978*I3978))</f>
        <v/>
      </c>
      <c r="G3978" s="14"/>
      <c r="H3978" s="15"/>
      <c r="I3978" s="15"/>
      <c r="J3978" s="15"/>
      <c r="K3978" s="15"/>
      <c r="L3978" s="217"/>
      <c r="M3978" s="22"/>
      <c r="N3978" s="119" t="str">
        <f>IF(G3978="","",VLOOKUP(G3978,номенклатури!R:U,4,0))</f>
        <v/>
      </c>
      <c r="O3978" s="119" t="str">
        <f>IF(M3978="","",VLOOKUP(M3978,'14'!D:D,1,0))</f>
        <v/>
      </c>
    </row>
    <row r="3979" spans="1:15" ht="12.75" customHeight="1" x14ac:dyDescent="0.2">
      <c r="A3979" s="36" t="str">
        <f>'0'!$A$4</f>
        <v>………………..</v>
      </c>
      <c r="B3979" s="37">
        <f>'0'!$A$2</f>
        <v>46112</v>
      </c>
      <c r="C3979" s="37" t="s">
        <v>1243</v>
      </c>
      <c r="D3979" s="119" t="str">
        <f>IF(G3979="","",VLOOKUP(G3979,номенклатури!R:T,2,0))</f>
        <v/>
      </c>
      <c r="E3979" s="365" t="str">
        <f>IF(G3979="","",VLOOKUP(G3979,номенклатури!R:T,3,0))</f>
        <v/>
      </c>
      <c r="F3979" s="159" t="str">
        <f>IF(G3979="","",IF(ISERROR(VLOOKUP(G3979,номенклатури!V:V,1,0)),E3979*H3979,E3979*I3979))</f>
        <v/>
      </c>
      <c r="G3979" s="14"/>
      <c r="H3979" s="15"/>
      <c r="I3979" s="15"/>
      <c r="J3979" s="15"/>
      <c r="K3979" s="15"/>
      <c r="L3979" s="217"/>
      <c r="M3979" s="22"/>
      <c r="N3979" s="119" t="str">
        <f>IF(G3979="","",VLOOKUP(G3979,номенклатури!R:U,4,0))</f>
        <v/>
      </c>
      <c r="O3979" s="119" t="str">
        <f>IF(M3979="","",VLOOKUP(M3979,'14'!D:D,1,0))</f>
        <v/>
      </c>
    </row>
    <row r="3980" spans="1:15" ht="12.75" customHeight="1" x14ac:dyDescent="0.2">
      <c r="A3980" s="36" t="str">
        <f>'0'!$A$4</f>
        <v>………………..</v>
      </c>
      <c r="B3980" s="37">
        <f>'0'!$A$2</f>
        <v>46112</v>
      </c>
      <c r="C3980" s="37" t="s">
        <v>1243</v>
      </c>
      <c r="D3980" s="119" t="str">
        <f>IF(G3980="","",VLOOKUP(G3980,номенклатури!R:T,2,0))</f>
        <v/>
      </c>
      <c r="E3980" s="365" t="str">
        <f>IF(G3980="","",VLOOKUP(G3980,номенклатури!R:T,3,0))</f>
        <v/>
      </c>
      <c r="F3980" s="159" t="str">
        <f>IF(G3980="","",IF(ISERROR(VLOOKUP(G3980,номенклатури!V:V,1,0)),E3980*H3980,E3980*I3980))</f>
        <v/>
      </c>
      <c r="G3980" s="14"/>
      <c r="H3980" s="15"/>
      <c r="I3980" s="15"/>
      <c r="J3980" s="15"/>
      <c r="K3980" s="15"/>
      <c r="L3980" s="217"/>
      <c r="M3980" s="22"/>
      <c r="N3980" s="119" t="str">
        <f>IF(G3980="","",VLOOKUP(G3980,номенклатури!R:U,4,0))</f>
        <v/>
      </c>
      <c r="O3980" s="119" t="str">
        <f>IF(M3980="","",VLOOKUP(M3980,'14'!D:D,1,0))</f>
        <v/>
      </c>
    </row>
    <row r="3981" spans="1:15" ht="12.75" customHeight="1" x14ac:dyDescent="0.2">
      <c r="A3981" s="36" t="str">
        <f>'0'!$A$4</f>
        <v>………………..</v>
      </c>
      <c r="B3981" s="37">
        <f>'0'!$A$2</f>
        <v>46112</v>
      </c>
      <c r="C3981" s="37" t="s">
        <v>1243</v>
      </c>
      <c r="D3981" s="119" t="str">
        <f>IF(G3981="","",VLOOKUP(G3981,номенклатури!R:T,2,0))</f>
        <v/>
      </c>
      <c r="E3981" s="365" t="str">
        <f>IF(G3981="","",VLOOKUP(G3981,номенклатури!R:T,3,0))</f>
        <v/>
      </c>
      <c r="F3981" s="159" t="str">
        <f>IF(G3981="","",IF(ISERROR(VLOOKUP(G3981,номенклатури!V:V,1,0)),E3981*H3981,E3981*I3981))</f>
        <v/>
      </c>
      <c r="G3981" s="14"/>
      <c r="H3981" s="15"/>
      <c r="I3981" s="15"/>
      <c r="J3981" s="15"/>
      <c r="K3981" s="15"/>
      <c r="L3981" s="217"/>
      <c r="M3981" s="22"/>
      <c r="N3981" s="119" t="str">
        <f>IF(G3981="","",VLOOKUP(G3981,номенклатури!R:U,4,0))</f>
        <v/>
      </c>
      <c r="O3981" s="119" t="str">
        <f>IF(M3981="","",VLOOKUP(M3981,'14'!D:D,1,0))</f>
        <v/>
      </c>
    </row>
    <row r="3982" spans="1:15" ht="12.75" customHeight="1" x14ac:dyDescent="0.2">
      <c r="A3982" s="36" t="str">
        <f>'0'!$A$4</f>
        <v>………………..</v>
      </c>
      <c r="B3982" s="37">
        <f>'0'!$A$2</f>
        <v>46112</v>
      </c>
      <c r="C3982" s="37" t="s">
        <v>1243</v>
      </c>
      <c r="D3982" s="119" t="str">
        <f>IF(G3982="","",VLOOKUP(G3982,номенклатури!R:T,2,0))</f>
        <v/>
      </c>
      <c r="E3982" s="365" t="str">
        <f>IF(G3982="","",VLOOKUP(G3982,номенклатури!R:T,3,0))</f>
        <v/>
      </c>
      <c r="F3982" s="159" t="str">
        <f>IF(G3982="","",IF(ISERROR(VLOOKUP(G3982,номенклатури!V:V,1,0)),E3982*H3982,E3982*I3982))</f>
        <v/>
      </c>
      <c r="G3982" s="14"/>
      <c r="H3982" s="15"/>
      <c r="I3982" s="15"/>
      <c r="J3982" s="15"/>
      <c r="K3982" s="15"/>
      <c r="L3982" s="217"/>
      <c r="M3982" s="22"/>
      <c r="N3982" s="119" t="str">
        <f>IF(G3982="","",VLOOKUP(G3982,номенклатури!R:U,4,0))</f>
        <v/>
      </c>
      <c r="O3982" s="119" t="str">
        <f>IF(M3982="","",VLOOKUP(M3982,'14'!D:D,1,0))</f>
        <v/>
      </c>
    </row>
    <row r="3983" spans="1:15" ht="12.75" customHeight="1" x14ac:dyDescent="0.2">
      <c r="A3983" s="36" t="str">
        <f>'0'!$A$4</f>
        <v>………………..</v>
      </c>
      <c r="B3983" s="37">
        <f>'0'!$A$2</f>
        <v>46112</v>
      </c>
      <c r="C3983" s="37" t="s">
        <v>1243</v>
      </c>
      <c r="D3983" s="119" t="str">
        <f>IF(G3983="","",VLOOKUP(G3983,номенклатури!R:T,2,0))</f>
        <v/>
      </c>
      <c r="E3983" s="365" t="str">
        <f>IF(G3983="","",VLOOKUP(G3983,номенклатури!R:T,3,0))</f>
        <v/>
      </c>
      <c r="F3983" s="159" t="str">
        <f>IF(G3983="","",IF(ISERROR(VLOOKUP(G3983,номенклатури!V:V,1,0)),E3983*H3983,E3983*I3983))</f>
        <v/>
      </c>
      <c r="G3983" s="14"/>
      <c r="H3983" s="15"/>
      <c r="I3983" s="15"/>
      <c r="J3983" s="15"/>
      <c r="K3983" s="15"/>
      <c r="L3983" s="217"/>
      <c r="M3983" s="22"/>
      <c r="N3983" s="119" t="str">
        <f>IF(G3983="","",VLOOKUP(G3983,номенклатури!R:U,4,0))</f>
        <v/>
      </c>
      <c r="O3983" s="119" t="str">
        <f>IF(M3983="","",VLOOKUP(M3983,'14'!D:D,1,0))</f>
        <v/>
      </c>
    </row>
    <row r="3984" spans="1:15" ht="12.75" customHeight="1" x14ac:dyDescent="0.2">
      <c r="A3984" s="36" t="str">
        <f>'0'!$A$4</f>
        <v>………………..</v>
      </c>
      <c r="B3984" s="37">
        <f>'0'!$A$2</f>
        <v>46112</v>
      </c>
      <c r="C3984" s="37" t="s">
        <v>1243</v>
      </c>
      <c r="D3984" s="119" t="str">
        <f>IF(G3984="","",VLOOKUP(G3984,номенклатури!R:T,2,0))</f>
        <v/>
      </c>
      <c r="E3984" s="365" t="str">
        <f>IF(G3984="","",VLOOKUP(G3984,номенклатури!R:T,3,0))</f>
        <v/>
      </c>
      <c r="F3984" s="159" t="str">
        <f>IF(G3984="","",IF(ISERROR(VLOOKUP(G3984,номенклатури!V:V,1,0)),E3984*H3984,E3984*I3984))</f>
        <v/>
      </c>
      <c r="G3984" s="14"/>
      <c r="H3984" s="15"/>
      <c r="I3984" s="15"/>
      <c r="J3984" s="15"/>
      <c r="K3984" s="15"/>
      <c r="L3984" s="217"/>
      <c r="M3984" s="22"/>
      <c r="N3984" s="119" t="str">
        <f>IF(G3984="","",VLOOKUP(G3984,номенклатури!R:U,4,0))</f>
        <v/>
      </c>
      <c r="O3984" s="119" t="str">
        <f>IF(M3984="","",VLOOKUP(M3984,'14'!D:D,1,0))</f>
        <v/>
      </c>
    </row>
    <row r="3985" spans="1:15" ht="12.75" customHeight="1" x14ac:dyDescent="0.2">
      <c r="A3985" s="36" t="str">
        <f>'0'!$A$4</f>
        <v>………………..</v>
      </c>
      <c r="B3985" s="37">
        <f>'0'!$A$2</f>
        <v>46112</v>
      </c>
      <c r="C3985" s="37" t="s">
        <v>1243</v>
      </c>
      <c r="D3985" s="119" t="str">
        <f>IF(G3985="","",VLOOKUP(G3985,номенклатури!R:T,2,0))</f>
        <v/>
      </c>
      <c r="E3985" s="365" t="str">
        <f>IF(G3985="","",VLOOKUP(G3985,номенклатури!R:T,3,0))</f>
        <v/>
      </c>
      <c r="F3985" s="159" t="str">
        <f>IF(G3985="","",IF(ISERROR(VLOOKUP(G3985,номенклатури!V:V,1,0)),E3985*H3985,E3985*I3985))</f>
        <v/>
      </c>
      <c r="G3985" s="14"/>
      <c r="H3985" s="15"/>
      <c r="I3985" s="15"/>
      <c r="J3985" s="15"/>
      <c r="K3985" s="15"/>
      <c r="L3985" s="217"/>
      <c r="M3985" s="22"/>
      <c r="N3985" s="119" t="str">
        <f>IF(G3985="","",VLOOKUP(G3985,номенклатури!R:U,4,0))</f>
        <v/>
      </c>
      <c r="O3985" s="119" t="str">
        <f>IF(M3985="","",VLOOKUP(M3985,'14'!D:D,1,0))</f>
        <v/>
      </c>
    </row>
    <row r="3986" spans="1:15" ht="12.75" customHeight="1" x14ac:dyDescent="0.2">
      <c r="A3986" s="36" t="str">
        <f>'0'!$A$4</f>
        <v>………………..</v>
      </c>
      <c r="B3986" s="37">
        <f>'0'!$A$2</f>
        <v>46112</v>
      </c>
      <c r="C3986" s="37" t="s">
        <v>1243</v>
      </c>
      <c r="D3986" s="119" t="str">
        <f>IF(G3986="","",VLOOKUP(G3986,номенклатури!R:T,2,0))</f>
        <v/>
      </c>
      <c r="E3986" s="365" t="str">
        <f>IF(G3986="","",VLOOKUP(G3986,номенклатури!R:T,3,0))</f>
        <v/>
      </c>
      <c r="F3986" s="159" t="str">
        <f>IF(G3986="","",IF(ISERROR(VLOOKUP(G3986,номенклатури!V:V,1,0)),E3986*H3986,E3986*I3986))</f>
        <v/>
      </c>
      <c r="G3986" s="14"/>
      <c r="H3986" s="15"/>
      <c r="I3986" s="15"/>
      <c r="J3986" s="15"/>
      <c r="K3986" s="15"/>
      <c r="L3986" s="217"/>
      <c r="M3986" s="22"/>
      <c r="N3986" s="119" t="str">
        <f>IF(G3986="","",VLOOKUP(G3986,номенклатури!R:U,4,0))</f>
        <v/>
      </c>
      <c r="O3986" s="119" t="str">
        <f>IF(M3986="","",VLOOKUP(M3986,'14'!D:D,1,0))</f>
        <v/>
      </c>
    </row>
    <row r="3987" spans="1:15" ht="12.75" customHeight="1" x14ac:dyDescent="0.2">
      <c r="A3987" s="36" t="str">
        <f>'0'!$A$4</f>
        <v>………………..</v>
      </c>
      <c r="B3987" s="37">
        <f>'0'!$A$2</f>
        <v>46112</v>
      </c>
      <c r="C3987" s="37" t="s">
        <v>1243</v>
      </c>
      <c r="D3987" s="119" t="str">
        <f>IF(G3987="","",VLOOKUP(G3987,номенклатури!R:T,2,0))</f>
        <v/>
      </c>
      <c r="E3987" s="365" t="str">
        <f>IF(G3987="","",VLOOKUP(G3987,номенклатури!R:T,3,0))</f>
        <v/>
      </c>
      <c r="F3987" s="159" t="str">
        <f>IF(G3987="","",IF(ISERROR(VLOOKUP(G3987,номенклатури!V:V,1,0)),E3987*H3987,E3987*I3987))</f>
        <v/>
      </c>
      <c r="G3987" s="14"/>
      <c r="H3987" s="15"/>
      <c r="I3987" s="15"/>
      <c r="J3987" s="15"/>
      <c r="K3987" s="15"/>
      <c r="L3987" s="217"/>
      <c r="M3987" s="22"/>
      <c r="N3987" s="119" t="str">
        <f>IF(G3987="","",VLOOKUP(G3987,номенклатури!R:U,4,0))</f>
        <v/>
      </c>
      <c r="O3987" s="119" t="str">
        <f>IF(M3987="","",VLOOKUP(M3987,'14'!D:D,1,0))</f>
        <v/>
      </c>
    </row>
    <row r="3988" spans="1:15" ht="12.75" customHeight="1" x14ac:dyDescent="0.2">
      <c r="A3988" s="36" t="str">
        <f>'0'!$A$4</f>
        <v>………………..</v>
      </c>
      <c r="B3988" s="37">
        <f>'0'!$A$2</f>
        <v>46112</v>
      </c>
      <c r="C3988" s="37" t="s">
        <v>1243</v>
      </c>
      <c r="D3988" s="119" t="str">
        <f>IF(G3988="","",VLOOKUP(G3988,номенклатури!R:T,2,0))</f>
        <v/>
      </c>
      <c r="E3988" s="365" t="str">
        <f>IF(G3988="","",VLOOKUP(G3988,номенклатури!R:T,3,0))</f>
        <v/>
      </c>
      <c r="F3988" s="159" t="str">
        <f>IF(G3988="","",IF(ISERROR(VLOOKUP(G3988,номенклатури!V:V,1,0)),E3988*H3988,E3988*I3988))</f>
        <v/>
      </c>
      <c r="G3988" s="14"/>
      <c r="H3988" s="15"/>
      <c r="I3988" s="15"/>
      <c r="J3988" s="15"/>
      <c r="K3988" s="15"/>
      <c r="L3988" s="217"/>
      <c r="M3988" s="22"/>
      <c r="N3988" s="119" t="str">
        <f>IF(G3988="","",VLOOKUP(G3988,номенклатури!R:U,4,0))</f>
        <v/>
      </c>
      <c r="O3988" s="119" t="str">
        <f>IF(M3988="","",VLOOKUP(M3988,'14'!D:D,1,0))</f>
        <v/>
      </c>
    </row>
    <row r="3989" spans="1:15" ht="12.75" customHeight="1" x14ac:dyDescent="0.2">
      <c r="A3989" s="36" t="str">
        <f>'0'!$A$4</f>
        <v>………………..</v>
      </c>
      <c r="B3989" s="37">
        <f>'0'!$A$2</f>
        <v>46112</v>
      </c>
      <c r="C3989" s="37" t="s">
        <v>1243</v>
      </c>
      <c r="D3989" s="119" t="str">
        <f>IF(G3989="","",VLOOKUP(G3989,номенклатури!R:T,2,0))</f>
        <v/>
      </c>
      <c r="E3989" s="365" t="str">
        <f>IF(G3989="","",VLOOKUP(G3989,номенклатури!R:T,3,0))</f>
        <v/>
      </c>
      <c r="F3989" s="159" t="str">
        <f>IF(G3989="","",IF(ISERROR(VLOOKUP(G3989,номенклатури!V:V,1,0)),E3989*H3989,E3989*I3989))</f>
        <v/>
      </c>
      <c r="G3989" s="14"/>
      <c r="H3989" s="15"/>
      <c r="I3989" s="15"/>
      <c r="J3989" s="15"/>
      <c r="K3989" s="15"/>
      <c r="L3989" s="217"/>
      <c r="M3989" s="22"/>
      <c r="N3989" s="119" t="str">
        <f>IF(G3989="","",VLOOKUP(G3989,номенклатури!R:U,4,0))</f>
        <v/>
      </c>
      <c r="O3989" s="119" t="str">
        <f>IF(M3989="","",VLOOKUP(M3989,'14'!D:D,1,0))</f>
        <v/>
      </c>
    </row>
    <row r="3990" spans="1:15" ht="12.75" customHeight="1" x14ac:dyDescent="0.2">
      <c r="A3990" s="36" t="str">
        <f>'0'!$A$4</f>
        <v>………………..</v>
      </c>
      <c r="B3990" s="37">
        <f>'0'!$A$2</f>
        <v>46112</v>
      </c>
      <c r="C3990" s="37" t="s">
        <v>1243</v>
      </c>
      <c r="D3990" s="119" t="str">
        <f>IF(G3990="","",VLOOKUP(G3990,номенклатури!R:T,2,0))</f>
        <v/>
      </c>
      <c r="E3990" s="365" t="str">
        <f>IF(G3990="","",VLOOKUP(G3990,номенклатури!R:T,3,0))</f>
        <v/>
      </c>
      <c r="F3990" s="159" t="str">
        <f>IF(G3990="","",IF(ISERROR(VLOOKUP(G3990,номенклатури!V:V,1,0)),E3990*H3990,E3990*I3990))</f>
        <v/>
      </c>
      <c r="G3990" s="14"/>
      <c r="H3990" s="15"/>
      <c r="I3990" s="15"/>
      <c r="J3990" s="15"/>
      <c r="K3990" s="15"/>
      <c r="L3990" s="217"/>
      <c r="M3990" s="22"/>
      <c r="N3990" s="119" t="str">
        <f>IF(G3990="","",VLOOKUP(G3990,номенклатури!R:U,4,0))</f>
        <v/>
      </c>
      <c r="O3990" s="119" t="str">
        <f>IF(M3990="","",VLOOKUP(M3990,'14'!D:D,1,0))</f>
        <v/>
      </c>
    </row>
    <row r="3991" spans="1:15" ht="12.75" customHeight="1" x14ac:dyDescent="0.2">
      <c r="A3991" s="36" t="str">
        <f>'0'!$A$4</f>
        <v>………………..</v>
      </c>
      <c r="B3991" s="37">
        <f>'0'!$A$2</f>
        <v>46112</v>
      </c>
      <c r="C3991" s="37" t="s">
        <v>1243</v>
      </c>
      <c r="D3991" s="119" t="str">
        <f>IF(G3991="","",VLOOKUP(G3991,номенклатури!R:T,2,0))</f>
        <v/>
      </c>
      <c r="E3991" s="365" t="str">
        <f>IF(G3991="","",VLOOKUP(G3991,номенклатури!R:T,3,0))</f>
        <v/>
      </c>
      <c r="F3991" s="159" t="str">
        <f>IF(G3991="","",IF(ISERROR(VLOOKUP(G3991,номенклатури!V:V,1,0)),E3991*H3991,E3991*I3991))</f>
        <v/>
      </c>
      <c r="G3991" s="14"/>
      <c r="H3991" s="15"/>
      <c r="I3991" s="15"/>
      <c r="J3991" s="15"/>
      <c r="K3991" s="15"/>
      <c r="L3991" s="217"/>
      <c r="M3991" s="22"/>
      <c r="N3991" s="119" t="str">
        <f>IF(G3991="","",VLOOKUP(G3991,номенклатури!R:U,4,0))</f>
        <v/>
      </c>
      <c r="O3991" s="119" t="str">
        <f>IF(M3991="","",VLOOKUP(M3991,'14'!D:D,1,0))</f>
        <v/>
      </c>
    </row>
    <row r="3992" spans="1:15" ht="12.75" customHeight="1" x14ac:dyDescent="0.2">
      <c r="A3992" s="36" t="str">
        <f>'0'!$A$4</f>
        <v>………………..</v>
      </c>
      <c r="B3992" s="37">
        <f>'0'!$A$2</f>
        <v>46112</v>
      </c>
      <c r="C3992" s="37" t="s">
        <v>1243</v>
      </c>
      <c r="D3992" s="119" t="str">
        <f>IF(G3992="","",VLOOKUP(G3992,номенклатури!R:T,2,0))</f>
        <v/>
      </c>
      <c r="E3992" s="365" t="str">
        <f>IF(G3992="","",VLOOKUP(G3992,номенклатури!R:T,3,0))</f>
        <v/>
      </c>
      <c r="F3992" s="159" t="str">
        <f>IF(G3992="","",IF(ISERROR(VLOOKUP(G3992,номенклатури!V:V,1,0)),E3992*H3992,E3992*I3992))</f>
        <v/>
      </c>
      <c r="G3992" s="14"/>
      <c r="H3992" s="15"/>
      <c r="I3992" s="15"/>
      <c r="J3992" s="15"/>
      <c r="K3992" s="15"/>
      <c r="L3992" s="217"/>
      <c r="M3992" s="22"/>
      <c r="N3992" s="119" t="str">
        <f>IF(G3992="","",VLOOKUP(G3992,номенклатури!R:U,4,0))</f>
        <v/>
      </c>
      <c r="O3992" s="119" t="str">
        <f>IF(M3992="","",VLOOKUP(M3992,'14'!D:D,1,0))</f>
        <v/>
      </c>
    </row>
    <row r="3993" spans="1:15" ht="12.75" customHeight="1" x14ac:dyDescent="0.2">
      <c r="A3993" s="36" t="str">
        <f>'0'!$A$4</f>
        <v>………………..</v>
      </c>
      <c r="B3993" s="37">
        <f>'0'!$A$2</f>
        <v>46112</v>
      </c>
      <c r="C3993" s="37" t="s">
        <v>1243</v>
      </c>
      <c r="D3993" s="119" t="str">
        <f>IF(G3993="","",VLOOKUP(G3993,номенклатури!R:T,2,0))</f>
        <v/>
      </c>
      <c r="E3993" s="365" t="str">
        <f>IF(G3993="","",VLOOKUP(G3993,номенклатури!R:T,3,0))</f>
        <v/>
      </c>
      <c r="F3993" s="159" t="str">
        <f>IF(G3993="","",IF(ISERROR(VLOOKUP(G3993,номенклатури!V:V,1,0)),E3993*H3993,E3993*I3993))</f>
        <v/>
      </c>
      <c r="G3993" s="14"/>
      <c r="H3993" s="15"/>
      <c r="I3993" s="15"/>
      <c r="J3993" s="15"/>
      <c r="K3993" s="15"/>
      <c r="L3993" s="217"/>
      <c r="M3993" s="22"/>
      <c r="N3993" s="119" t="str">
        <f>IF(G3993="","",VLOOKUP(G3993,номенклатури!R:U,4,0))</f>
        <v/>
      </c>
      <c r="O3993" s="119" t="str">
        <f>IF(M3993="","",VLOOKUP(M3993,'14'!D:D,1,0))</f>
        <v/>
      </c>
    </row>
    <row r="3994" spans="1:15" ht="12.75" customHeight="1" x14ac:dyDescent="0.2">
      <c r="A3994" s="36" t="str">
        <f>'0'!$A$4</f>
        <v>………………..</v>
      </c>
      <c r="B3994" s="37">
        <f>'0'!$A$2</f>
        <v>46112</v>
      </c>
      <c r="C3994" s="37" t="s">
        <v>1243</v>
      </c>
      <c r="D3994" s="119" t="str">
        <f>IF(G3994="","",VLOOKUP(G3994,номенклатури!R:T,2,0))</f>
        <v/>
      </c>
      <c r="E3994" s="365" t="str">
        <f>IF(G3994="","",VLOOKUP(G3994,номенклатури!R:T,3,0))</f>
        <v/>
      </c>
      <c r="F3994" s="159" t="str">
        <f>IF(G3994="","",IF(ISERROR(VLOOKUP(G3994,номенклатури!V:V,1,0)),E3994*H3994,E3994*I3994))</f>
        <v/>
      </c>
      <c r="G3994" s="14"/>
      <c r="H3994" s="15"/>
      <c r="I3994" s="15"/>
      <c r="J3994" s="15"/>
      <c r="K3994" s="15"/>
      <c r="L3994" s="217"/>
      <c r="M3994" s="22"/>
      <c r="N3994" s="119" t="str">
        <f>IF(G3994="","",VLOOKUP(G3994,номенклатури!R:U,4,0))</f>
        <v/>
      </c>
      <c r="O3994" s="119" t="str">
        <f>IF(M3994="","",VLOOKUP(M3994,'14'!D:D,1,0))</f>
        <v/>
      </c>
    </row>
    <row r="3995" spans="1:15" ht="12.75" customHeight="1" x14ac:dyDescent="0.2">
      <c r="A3995" s="36" t="str">
        <f>'0'!$A$4</f>
        <v>………………..</v>
      </c>
      <c r="B3995" s="37">
        <f>'0'!$A$2</f>
        <v>46112</v>
      </c>
      <c r="C3995" s="37" t="s">
        <v>1243</v>
      </c>
      <c r="D3995" s="119" t="str">
        <f>IF(G3995="","",VLOOKUP(G3995,номенклатури!R:T,2,0))</f>
        <v/>
      </c>
      <c r="E3995" s="365" t="str">
        <f>IF(G3995="","",VLOOKUP(G3995,номенклатури!R:T,3,0))</f>
        <v/>
      </c>
      <c r="F3995" s="159" t="str">
        <f>IF(G3995="","",IF(ISERROR(VLOOKUP(G3995,номенклатури!V:V,1,0)),E3995*H3995,E3995*I3995))</f>
        <v/>
      </c>
      <c r="G3995" s="14"/>
      <c r="H3995" s="15"/>
      <c r="I3995" s="15"/>
      <c r="J3995" s="15"/>
      <c r="K3995" s="15"/>
      <c r="L3995" s="217"/>
      <c r="M3995" s="22"/>
      <c r="N3995" s="119" t="str">
        <f>IF(G3995="","",VLOOKUP(G3995,номенклатури!R:U,4,0))</f>
        <v/>
      </c>
      <c r="O3995" s="119" t="str">
        <f>IF(M3995="","",VLOOKUP(M3995,'14'!D:D,1,0))</f>
        <v/>
      </c>
    </row>
    <row r="3996" spans="1:15" ht="12.75" customHeight="1" x14ac:dyDescent="0.2">
      <c r="A3996" s="36" t="str">
        <f>'0'!$A$4</f>
        <v>………………..</v>
      </c>
      <c r="B3996" s="37">
        <f>'0'!$A$2</f>
        <v>46112</v>
      </c>
      <c r="C3996" s="37" t="s">
        <v>1243</v>
      </c>
      <c r="D3996" s="119" t="str">
        <f>IF(G3996="","",VLOOKUP(G3996,номенклатури!R:T,2,0))</f>
        <v/>
      </c>
      <c r="E3996" s="365" t="str">
        <f>IF(G3996="","",VLOOKUP(G3996,номенклатури!R:T,3,0))</f>
        <v/>
      </c>
      <c r="F3996" s="159" t="str">
        <f>IF(G3996="","",IF(ISERROR(VLOOKUP(G3996,номенклатури!V:V,1,0)),E3996*H3996,E3996*I3996))</f>
        <v/>
      </c>
      <c r="G3996" s="14"/>
      <c r="H3996" s="15"/>
      <c r="I3996" s="15"/>
      <c r="J3996" s="15"/>
      <c r="K3996" s="15"/>
      <c r="L3996" s="217"/>
      <c r="M3996" s="22"/>
      <c r="N3996" s="119" t="str">
        <f>IF(G3996="","",VLOOKUP(G3996,номенклатури!R:U,4,0))</f>
        <v/>
      </c>
      <c r="O3996" s="119" t="str">
        <f>IF(M3996="","",VLOOKUP(M3996,'14'!D:D,1,0))</f>
        <v/>
      </c>
    </row>
    <row r="3997" spans="1:15" ht="12.75" customHeight="1" x14ac:dyDescent="0.2">
      <c r="A3997" s="36" t="str">
        <f>'0'!$A$4</f>
        <v>………………..</v>
      </c>
      <c r="B3997" s="37">
        <f>'0'!$A$2</f>
        <v>46112</v>
      </c>
      <c r="C3997" s="37" t="s">
        <v>1243</v>
      </c>
      <c r="D3997" s="119" t="str">
        <f>IF(G3997="","",VLOOKUP(G3997,номенклатури!R:T,2,0))</f>
        <v/>
      </c>
      <c r="E3997" s="365" t="str">
        <f>IF(G3997="","",VLOOKUP(G3997,номенклатури!R:T,3,0))</f>
        <v/>
      </c>
      <c r="F3997" s="159" t="str">
        <f>IF(G3997="","",IF(ISERROR(VLOOKUP(G3997,номенклатури!V:V,1,0)),E3997*H3997,E3997*I3997))</f>
        <v/>
      </c>
      <c r="G3997" s="14"/>
      <c r="H3997" s="15"/>
      <c r="I3997" s="15"/>
      <c r="J3997" s="15"/>
      <c r="K3997" s="15"/>
      <c r="L3997" s="217"/>
      <c r="M3997" s="22"/>
      <c r="N3997" s="119" t="str">
        <f>IF(G3997="","",VLOOKUP(G3997,номенклатури!R:U,4,0))</f>
        <v/>
      </c>
      <c r="O3997" s="119" t="str">
        <f>IF(M3997="","",VLOOKUP(M3997,'14'!D:D,1,0))</f>
        <v/>
      </c>
    </row>
    <row r="3998" spans="1:15" ht="12.75" customHeight="1" x14ac:dyDescent="0.2">
      <c r="A3998" s="36" t="str">
        <f>'0'!$A$4</f>
        <v>………………..</v>
      </c>
      <c r="B3998" s="37">
        <f>'0'!$A$2</f>
        <v>46112</v>
      </c>
      <c r="C3998" s="37" t="s">
        <v>1243</v>
      </c>
      <c r="D3998" s="119" t="str">
        <f>IF(G3998="","",VLOOKUP(G3998,номенклатури!R:T,2,0))</f>
        <v/>
      </c>
      <c r="E3998" s="365" t="str">
        <f>IF(G3998="","",VLOOKUP(G3998,номенклатури!R:T,3,0))</f>
        <v/>
      </c>
      <c r="F3998" s="159" t="str">
        <f>IF(G3998="","",IF(ISERROR(VLOOKUP(G3998,номенклатури!V:V,1,0)),E3998*H3998,E3998*I3998))</f>
        <v/>
      </c>
      <c r="G3998" s="14"/>
      <c r="H3998" s="15"/>
      <c r="I3998" s="15"/>
      <c r="J3998" s="15"/>
      <c r="K3998" s="15"/>
      <c r="L3998" s="217"/>
      <c r="M3998" s="22"/>
      <c r="N3998" s="119" t="str">
        <f>IF(G3998="","",VLOOKUP(G3998,номенклатури!R:U,4,0))</f>
        <v/>
      </c>
      <c r="O3998" s="119" t="str">
        <f>IF(M3998="","",VLOOKUP(M3998,'14'!D:D,1,0))</f>
        <v/>
      </c>
    </row>
    <row r="3999" spans="1:15" ht="12.75" customHeight="1" x14ac:dyDescent="0.2">
      <c r="A3999" s="36" t="str">
        <f>'0'!$A$4</f>
        <v>………………..</v>
      </c>
      <c r="B3999" s="37">
        <f>'0'!$A$2</f>
        <v>46112</v>
      </c>
      <c r="C3999" s="37" t="s">
        <v>1243</v>
      </c>
      <c r="D3999" s="119" t="str">
        <f>IF(G3999="","",VLOOKUP(G3999,номенклатури!R:T,2,0))</f>
        <v/>
      </c>
      <c r="E3999" s="365" t="str">
        <f>IF(G3999="","",VLOOKUP(G3999,номенклатури!R:T,3,0))</f>
        <v/>
      </c>
      <c r="F3999" s="159" t="str">
        <f>IF(G3999="","",IF(ISERROR(VLOOKUP(G3999,номенклатури!V:V,1,0)),E3999*H3999,E3999*I3999))</f>
        <v/>
      </c>
      <c r="G3999" s="14"/>
      <c r="H3999" s="15"/>
      <c r="I3999" s="15"/>
      <c r="J3999" s="15"/>
      <c r="K3999" s="15"/>
      <c r="L3999" s="217"/>
      <c r="M3999" s="22"/>
      <c r="N3999" s="119" t="str">
        <f>IF(G3999="","",VLOOKUP(G3999,номенклатури!R:U,4,0))</f>
        <v/>
      </c>
      <c r="O3999" s="119" t="str">
        <f>IF(M3999="","",VLOOKUP(M3999,'14'!D:D,1,0))</f>
        <v/>
      </c>
    </row>
    <row r="4000" spans="1:15" ht="12.75" customHeight="1" x14ac:dyDescent="0.2">
      <c r="A4000" s="36" t="str">
        <f>'0'!$A$4</f>
        <v>………………..</v>
      </c>
      <c r="B4000" s="37">
        <f>'0'!$A$2</f>
        <v>46112</v>
      </c>
      <c r="C4000" s="37" t="s">
        <v>1243</v>
      </c>
      <c r="D4000" s="119" t="str">
        <f>IF(G4000="","",VLOOKUP(G4000,номенклатури!R:T,2,0))</f>
        <v/>
      </c>
      <c r="E4000" s="365" t="str">
        <f>IF(G4000="","",VLOOKUP(G4000,номенклатури!R:T,3,0))</f>
        <v/>
      </c>
      <c r="F4000" s="159" t="str">
        <f>IF(G4000="","",IF(ISERROR(VLOOKUP(G4000,номенклатури!V:V,1,0)),E4000*H4000,E4000*I4000))</f>
        <v/>
      </c>
      <c r="G4000" s="14"/>
      <c r="H4000" s="15"/>
      <c r="I4000" s="15"/>
      <c r="J4000" s="15"/>
      <c r="K4000" s="15"/>
      <c r="L4000" s="217"/>
      <c r="M4000" s="22"/>
      <c r="N4000" s="119" t="str">
        <f>IF(G4000="","",VLOOKUP(G4000,номенклатури!R:U,4,0))</f>
        <v/>
      </c>
      <c r="O4000" s="119" t="str">
        <f>IF(M4000="","",VLOOKUP(M4000,'14'!D:D,1,0))</f>
        <v/>
      </c>
    </row>
    <row r="4001" spans="1:15" ht="12.75" customHeight="1" x14ac:dyDescent="0.2">
      <c r="A4001" s="36" t="str">
        <f>'0'!$A$4</f>
        <v>………………..</v>
      </c>
      <c r="B4001" s="37">
        <f>'0'!$A$2</f>
        <v>46112</v>
      </c>
      <c r="C4001" s="37" t="s">
        <v>1243</v>
      </c>
      <c r="D4001" s="119" t="str">
        <f>IF(G4001="","",VLOOKUP(G4001,номенклатури!R:T,2,0))</f>
        <v/>
      </c>
      <c r="E4001" s="365" t="str">
        <f>IF(G4001="","",VLOOKUP(G4001,номенклатури!R:T,3,0))</f>
        <v/>
      </c>
      <c r="F4001" s="159" t="str">
        <f>IF(G4001="","",IF(ISERROR(VLOOKUP(G4001,номенклатури!V:V,1,0)),E4001*H4001,E4001*I4001))</f>
        <v/>
      </c>
      <c r="G4001" s="14"/>
      <c r="H4001" s="15"/>
      <c r="I4001" s="15"/>
      <c r="J4001" s="15"/>
      <c r="K4001" s="15"/>
      <c r="L4001" s="217"/>
      <c r="M4001" s="22"/>
      <c r="N4001" s="119" t="str">
        <f>IF(G4001="","",VLOOKUP(G4001,номенклатури!R:U,4,0))</f>
        <v/>
      </c>
      <c r="O4001" s="119" t="str">
        <f>IF(M4001="","",VLOOKUP(M4001,'14'!D:D,1,0))</f>
        <v/>
      </c>
    </row>
    <row r="4002" spans="1:15" ht="12.75" customHeight="1" x14ac:dyDescent="0.2">
      <c r="A4002" s="36" t="str">
        <f>'0'!$A$4</f>
        <v>………………..</v>
      </c>
      <c r="B4002" s="37">
        <f>'0'!$A$2</f>
        <v>46112</v>
      </c>
      <c r="C4002" s="37" t="s">
        <v>1243</v>
      </c>
      <c r="D4002" s="119" t="str">
        <f>IF(G4002="","",VLOOKUP(G4002,номенклатури!R:T,2,0))</f>
        <v/>
      </c>
      <c r="E4002" s="365" t="str">
        <f>IF(G4002="","",VLOOKUP(G4002,номенклатури!R:T,3,0))</f>
        <v/>
      </c>
      <c r="F4002" s="159" t="str">
        <f>IF(G4002="","",IF(ISERROR(VLOOKUP(G4002,номенклатури!V:V,1,0)),E4002*H4002,E4002*I4002))</f>
        <v/>
      </c>
      <c r="G4002" s="14"/>
      <c r="H4002" s="15"/>
      <c r="I4002" s="15"/>
      <c r="J4002" s="15"/>
      <c r="K4002" s="15"/>
      <c r="L4002" s="217"/>
      <c r="M4002" s="22"/>
      <c r="N4002" s="119" t="str">
        <f>IF(G4002="","",VLOOKUP(G4002,номенклатури!R:U,4,0))</f>
        <v/>
      </c>
      <c r="O4002" s="119" t="str">
        <f>IF(M4002="","",VLOOKUP(M4002,'14'!D:D,1,0))</f>
        <v/>
      </c>
    </row>
    <row r="4003" spans="1:15" ht="12.75" customHeight="1" x14ac:dyDescent="0.2">
      <c r="A4003" s="36" t="str">
        <f>'0'!$A$4</f>
        <v>………………..</v>
      </c>
      <c r="B4003" s="37">
        <f>'0'!$A$2</f>
        <v>46112</v>
      </c>
      <c r="C4003" s="37" t="s">
        <v>1243</v>
      </c>
      <c r="D4003" s="119" t="str">
        <f>IF(G4003="","",VLOOKUP(G4003,номенклатури!R:T,2,0))</f>
        <v/>
      </c>
      <c r="E4003" s="365" t="str">
        <f>IF(G4003="","",VLOOKUP(G4003,номенклатури!R:T,3,0))</f>
        <v/>
      </c>
      <c r="F4003" s="159" t="str">
        <f>IF(G4003="","",IF(ISERROR(VLOOKUP(G4003,номенклатури!V:V,1,0)),E4003*H4003,E4003*I4003))</f>
        <v/>
      </c>
      <c r="G4003" s="14"/>
      <c r="H4003" s="15"/>
      <c r="I4003" s="15"/>
      <c r="J4003" s="15"/>
      <c r="K4003" s="15"/>
      <c r="L4003" s="217"/>
      <c r="M4003" s="22"/>
      <c r="N4003" s="119" t="str">
        <f>IF(G4003="","",VLOOKUP(G4003,номенклатури!R:U,4,0))</f>
        <v/>
      </c>
      <c r="O4003" s="119" t="str">
        <f>IF(M4003="","",VLOOKUP(M4003,'14'!D:D,1,0))</f>
        <v/>
      </c>
    </row>
    <row r="4004" spans="1:15" ht="12.75" customHeight="1" x14ac:dyDescent="0.2">
      <c r="A4004" s="36" t="str">
        <f>'0'!$A$4</f>
        <v>………………..</v>
      </c>
      <c r="B4004" s="37">
        <f>'0'!$A$2</f>
        <v>46112</v>
      </c>
      <c r="C4004" s="37" t="s">
        <v>1243</v>
      </c>
      <c r="D4004" s="119" t="str">
        <f>IF(G4004="","",VLOOKUP(G4004,номенклатури!R:T,2,0))</f>
        <v/>
      </c>
      <c r="E4004" s="365" t="str">
        <f>IF(G4004="","",VLOOKUP(G4004,номенклатури!R:T,3,0))</f>
        <v/>
      </c>
      <c r="F4004" s="159" t="str">
        <f>IF(G4004="","",IF(ISERROR(VLOOKUP(G4004,номенклатури!V:V,1,0)),E4004*H4004,E4004*I4004))</f>
        <v/>
      </c>
      <c r="G4004" s="14"/>
      <c r="H4004" s="15"/>
      <c r="I4004" s="15"/>
      <c r="J4004" s="15"/>
      <c r="K4004" s="15"/>
      <c r="L4004" s="217"/>
      <c r="M4004" s="22"/>
      <c r="N4004" s="119" t="str">
        <f>IF(G4004="","",VLOOKUP(G4004,номенклатури!R:U,4,0))</f>
        <v/>
      </c>
      <c r="O4004" s="119" t="str">
        <f>IF(M4004="","",VLOOKUP(M4004,'14'!D:D,1,0))</f>
        <v/>
      </c>
    </row>
    <row r="4005" spans="1:15" ht="12.75" customHeight="1" x14ac:dyDescent="0.2">
      <c r="A4005" s="36" t="str">
        <f>'0'!$A$4</f>
        <v>………………..</v>
      </c>
      <c r="B4005" s="37">
        <f>'0'!$A$2</f>
        <v>46112</v>
      </c>
      <c r="C4005" s="37" t="s">
        <v>1243</v>
      </c>
      <c r="D4005" s="119" t="str">
        <f>IF(G4005="","",VLOOKUP(G4005,номенклатури!R:T,2,0))</f>
        <v/>
      </c>
      <c r="E4005" s="365" t="str">
        <f>IF(G4005="","",VLOOKUP(G4005,номенклатури!R:T,3,0))</f>
        <v/>
      </c>
      <c r="F4005" s="159" t="str">
        <f>IF(G4005="","",IF(ISERROR(VLOOKUP(G4005,номенклатури!V:V,1,0)),E4005*H4005,E4005*I4005))</f>
        <v/>
      </c>
      <c r="G4005" s="14"/>
      <c r="H4005" s="15"/>
      <c r="I4005" s="15"/>
      <c r="J4005" s="15"/>
      <c r="K4005" s="15"/>
      <c r="L4005" s="217"/>
      <c r="M4005" s="22"/>
      <c r="N4005" s="119" t="str">
        <f>IF(G4005="","",VLOOKUP(G4005,номенклатури!R:U,4,0))</f>
        <v/>
      </c>
      <c r="O4005" s="119" t="str">
        <f>IF(M4005="","",VLOOKUP(M4005,'14'!D:D,1,0))</f>
        <v/>
      </c>
    </row>
    <row r="4006" spans="1:15" ht="12.75" customHeight="1" x14ac:dyDescent="0.2">
      <c r="A4006" s="36" t="str">
        <f>'0'!$A$4</f>
        <v>………………..</v>
      </c>
      <c r="B4006" s="37">
        <f>'0'!$A$2</f>
        <v>46112</v>
      </c>
      <c r="C4006" s="37" t="s">
        <v>1243</v>
      </c>
      <c r="D4006" s="119" t="str">
        <f>IF(G4006="","",VLOOKUP(G4006,номенклатури!R:T,2,0))</f>
        <v/>
      </c>
      <c r="E4006" s="365" t="str">
        <f>IF(G4006="","",VLOOKUP(G4006,номенклатури!R:T,3,0))</f>
        <v/>
      </c>
      <c r="F4006" s="159" t="str">
        <f>IF(G4006="","",IF(ISERROR(VLOOKUP(G4006,номенклатури!V:V,1,0)),E4006*H4006,E4006*I4006))</f>
        <v/>
      </c>
      <c r="G4006" s="14"/>
      <c r="H4006" s="15"/>
      <c r="I4006" s="15"/>
      <c r="J4006" s="15"/>
      <c r="K4006" s="15"/>
      <c r="L4006" s="217"/>
      <c r="M4006" s="22"/>
      <c r="N4006" s="119" t="str">
        <f>IF(G4006="","",VLOOKUP(G4006,номенклатури!R:U,4,0))</f>
        <v/>
      </c>
      <c r="O4006" s="119" t="str">
        <f>IF(M4006="","",VLOOKUP(M4006,'14'!D:D,1,0))</f>
        <v/>
      </c>
    </row>
    <row r="4007" spans="1:15" ht="12.75" customHeight="1" x14ac:dyDescent="0.2">
      <c r="A4007" s="36" t="str">
        <f>'0'!$A$4</f>
        <v>………………..</v>
      </c>
      <c r="B4007" s="37">
        <f>'0'!$A$2</f>
        <v>46112</v>
      </c>
      <c r="C4007" s="37" t="s">
        <v>1243</v>
      </c>
      <c r="D4007" s="119" t="str">
        <f>IF(G4007="","",VLOOKUP(G4007,номенклатури!R:T,2,0))</f>
        <v/>
      </c>
      <c r="E4007" s="365" t="str">
        <f>IF(G4007="","",VLOOKUP(G4007,номенклатури!R:T,3,0))</f>
        <v/>
      </c>
      <c r="F4007" s="159" t="str">
        <f>IF(G4007="","",IF(ISERROR(VLOOKUP(G4007,номенклатури!V:V,1,0)),E4007*H4007,E4007*I4007))</f>
        <v/>
      </c>
      <c r="G4007" s="14"/>
      <c r="H4007" s="15"/>
      <c r="I4007" s="15"/>
      <c r="J4007" s="15"/>
      <c r="K4007" s="15"/>
      <c r="L4007" s="217"/>
      <c r="M4007" s="22"/>
      <c r="N4007" s="119" t="str">
        <f>IF(G4007="","",VLOOKUP(G4007,номенклатури!R:U,4,0))</f>
        <v/>
      </c>
      <c r="O4007" s="119" t="str">
        <f>IF(M4007="","",VLOOKUP(M4007,'14'!D:D,1,0))</f>
        <v/>
      </c>
    </row>
    <row r="4008" spans="1:15" ht="12.75" customHeight="1" x14ac:dyDescent="0.2">
      <c r="A4008" s="36" t="str">
        <f>'0'!$A$4</f>
        <v>………………..</v>
      </c>
      <c r="B4008" s="37">
        <f>'0'!$A$2</f>
        <v>46112</v>
      </c>
      <c r="C4008" s="37" t="s">
        <v>1243</v>
      </c>
      <c r="D4008" s="119" t="str">
        <f>IF(G4008="","",VLOOKUP(G4008,номенклатури!R:T,2,0))</f>
        <v/>
      </c>
      <c r="E4008" s="365" t="str">
        <f>IF(G4008="","",VLOOKUP(G4008,номенклатури!R:T,3,0))</f>
        <v/>
      </c>
      <c r="F4008" s="159" t="str">
        <f>IF(G4008="","",IF(ISERROR(VLOOKUP(G4008,номенклатури!V:V,1,0)),E4008*H4008,E4008*I4008))</f>
        <v/>
      </c>
      <c r="G4008" s="14"/>
      <c r="H4008" s="15"/>
      <c r="I4008" s="15"/>
      <c r="J4008" s="15"/>
      <c r="K4008" s="15"/>
      <c r="L4008" s="217"/>
      <c r="M4008" s="22"/>
      <c r="N4008" s="119" t="str">
        <f>IF(G4008="","",VLOOKUP(G4008,номенклатури!R:U,4,0))</f>
        <v/>
      </c>
      <c r="O4008" s="119" t="str">
        <f>IF(M4008="","",VLOOKUP(M4008,'14'!D:D,1,0))</f>
        <v/>
      </c>
    </row>
    <row r="4009" spans="1:15" ht="12.75" customHeight="1" x14ac:dyDescent="0.2">
      <c r="A4009" s="36" t="str">
        <f>'0'!$A$4</f>
        <v>………………..</v>
      </c>
      <c r="B4009" s="37">
        <f>'0'!$A$2</f>
        <v>46112</v>
      </c>
      <c r="C4009" s="37" t="s">
        <v>1243</v>
      </c>
      <c r="D4009" s="119" t="str">
        <f>IF(G4009="","",VLOOKUP(G4009,номенклатури!R:T,2,0))</f>
        <v/>
      </c>
      <c r="E4009" s="365" t="str">
        <f>IF(G4009="","",VLOOKUP(G4009,номенклатури!R:T,3,0))</f>
        <v/>
      </c>
      <c r="F4009" s="159" t="str">
        <f>IF(G4009="","",IF(ISERROR(VLOOKUP(G4009,номенклатури!V:V,1,0)),E4009*H4009,E4009*I4009))</f>
        <v/>
      </c>
      <c r="G4009" s="14"/>
      <c r="H4009" s="15"/>
      <c r="I4009" s="15"/>
      <c r="J4009" s="15"/>
      <c r="K4009" s="15"/>
      <c r="L4009" s="217"/>
      <c r="M4009" s="22"/>
      <c r="N4009" s="119" t="str">
        <f>IF(G4009="","",VLOOKUP(G4009,номенклатури!R:U,4,0))</f>
        <v/>
      </c>
      <c r="O4009" s="119" t="str">
        <f>IF(M4009="","",VLOOKUP(M4009,'14'!D:D,1,0))</f>
        <v/>
      </c>
    </row>
    <row r="4010" spans="1:15" ht="12.75" customHeight="1" x14ac:dyDescent="0.2">
      <c r="A4010" s="36" t="str">
        <f>'0'!$A$4</f>
        <v>………………..</v>
      </c>
      <c r="B4010" s="37">
        <f>'0'!$A$2</f>
        <v>46112</v>
      </c>
      <c r="C4010" s="37" t="s">
        <v>1243</v>
      </c>
      <c r="D4010" s="119" t="str">
        <f>IF(G4010="","",VLOOKUP(G4010,номенклатури!R:T,2,0))</f>
        <v/>
      </c>
      <c r="E4010" s="365" t="str">
        <f>IF(G4010="","",VLOOKUP(G4010,номенклатури!R:T,3,0))</f>
        <v/>
      </c>
      <c r="F4010" s="159" t="str">
        <f>IF(G4010="","",IF(ISERROR(VLOOKUP(G4010,номенклатури!V:V,1,0)),E4010*H4010,E4010*I4010))</f>
        <v/>
      </c>
      <c r="G4010" s="14"/>
      <c r="H4010" s="15"/>
      <c r="I4010" s="15"/>
      <c r="J4010" s="15"/>
      <c r="K4010" s="15"/>
      <c r="L4010" s="217"/>
      <c r="M4010" s="22"/>
      <c r="N4010" s="119" t="str">
        <f>IF(G4010="","",VLOOKUP(G4010,номенклатури!R:U,4,0))</f>
        <v/>
      </c>
      <c r="O4010" s="119" t="str">
        <f>IF(M4010="","",VLOOKUP(M4010,'14'!D:D,1,0))</f>
        <v/>
      </c>
    </row>
    <row r="4011" spans="1:15" ht="12.75" customHeight="1" x14ac:dyDescent="0.2">
      <c r="A4011" s="36" t="str">
        <f>'0'!$A$4</f>
        <v>………………..</v>
      </c>
      <c r="B4011" s="37">
        <f>'0'!$A$2</f>
        <v>46112</v>
      </c>
      <c r="C4011" s="37" t="s">
        <v>1243</v>
      </c>
      <c r="D4011" s="119" t="str">
        <f>IF(G4011="","",VLOOKUP(G4011,номенклатури!R:T,2,0))</f>
        <v/>
      </c>
      <c r="E4011" s="365" t="str">
        <f>IF(G4011="","",VLOOKUP(G4011,номенклатури!R:T,3,0))</f>
        <v/>
      </c>
      <c r="F4011" s="159" t="str">
        <f>IF(G4011="","",IF(ISERROR(VLOOKUP(G4011,номенклатури!V:V,1,0)),E4011*H4011,E4011*I4011))</f>
        <v/>
      </c>
      <c r="G4011" s="14"/>
      <c r="H4011" s="15"/>
      <c r="I4011" s="15"/>
      <c r="J4011" s="15"/>
      <c r="K4011" s="15"/>
      <c r="L4011" s="217"/>
      <c r="M4011" s="22"/>
      <c r="N4011" s="119" t="str">
        <f>IF(G4011="","",VLOOKUP(G4011,номенклатури!R:U,4,0))</f>
        <v/>
      </c>
      <c r="O4011" s="119" t="str">
        <f>IF(M4011="","",VLOOKUP(M4011,'14'!D:D,1,0))</f>
        <v/>
      </c>
    </row>
    <row r="4012" spans="1:15" ht="12.75" customHeight="1" x14ac:dyDescent="0.2">
      <c r="A4012" s="36" t="str">
        <f>'0'!$A$4</f>
        <v>………………..</v>
      </c>
      <c r="B4012" s="37">
        <f>'0'!$A$2</f>
        <v>46112</v>
      </c>
      <c r="C4012" s="37" t="s">
        <v>1243</v>
      </c>
      <c r="D4012" s="119" t="str">
        <f>IF(G4012="","",VLOOKUP(G4012,номенклатури!R:T,2,0))</f>
        <v/>
      </c>
      <c r="E4012" s="365" t="str">
        <f>IF(G4012="","",VLOOKUP(G4012,номенклатури!R:T,3,0))</f>
        <v/>
      </c>
      <c r="F4012" s="159" t="str">
        <f>IF(G4012="","",IF(ISERROR(VLOOKUP(G4012,номенклатури!V:V,1,0)),E4012*H4012,E4012*I4012))</f>
        <v/>
      </c>
      <c r="G4012" s="14"/>
      <c r="H4012" s="15"/>
      <c r="I4012" s="15"/>
      <c r="J4012" s="15"/>
      <c r="K4012" s="15"/>
      <c r="L4012" s="217"/>
      <c r="M4012" s="22"/>
      <c r="N4012" s="119" t="str">
        <f>IF(G4012="","",VLOOKUP(G4012,номенклатури!R:U,4,0))</f>
        <v/>
      </c>
      <c r="O4012" s="119" t="str">
        <f>IF(M4012="","",VLOOKUP(M4012,'14'!D:D,1,0))</f>
        <v/>
      </c>
    </row>
    <row r="4013" spans="1:15" ht="12.75" customHeight="1" x14ac:dyDescent="0.2">
      <c r="A4013" s="36" t="str">
        <f>'0'!$A$4</f>
        <v>………………..</v>
      </c>
      <c r="B4013" s="37">
        <f>'0'!$A$2</f>
        <v>46112</v>
      </c>
      <c r="C4013" s="37" t="s">
        <v>1243</v>
      </c>
      <c r="D4013" s="119" t="str">
        <f>IF(G4013="","",VLOOKUP(G4013,номенклатури!R:T,2,0))</f>
        <v/>
      </c>
      <c r="E4013" s="365" t="str">
        <f>IF(G4013="","",VLOOKUP(G4013,номенклатури!R:T,3,0))</f>
        <v/>
      </c>
      <c r="F4013" s="159" t="str">
        <f>IF(G4013="","",IF(ISERROR(VLOOKUP(G4013,номенклатури!V:V,1,0)),E4013*H4013,E4013*I4013))</f>
        <v/>
      </c>
      <c r="G4013" s="14"/>
      <c r="H4013" s="15"/>
      <c r="I4013" s="15"/>
      <c r="J4013" s="15"/>
      <c r="K4013" s="15"/>
      <c r="L4013" s="217"/>
      <c r="M4013" s="22"/>
      <c r="N4013" s="119" t="str">
        <f>IF(G4013="","",VLOOKUP(G4013,номенклатури!R:U,4,0))</f>
        <v/>
      </c>
      <c r="O4013" s="119" t="str">
        <f>IF(M4013="","",VLOOKUP(M4013,'14'!D:D,1,0))</f>
        <v/>
      </c>
    </row>
    <row r="4014" spans="1:15" ht="12.75" customHeight="1" x14ac:dyDescent="0.2">
      <c r="A4014" s="36" t="str">
        <f>'0'!$A$4</f>
        <v>………………..</v>
      </c>
      <c r="B4014" s="37">
        <f>'0'!$A$2</f>
        <v>46112</v>
      </c>
      <c r="C4014" s="37" t="s">
        <v>1243</v>
      </c>
      <c r="D4014" s="119" t="str">
        <f>IF(G4014="","",VLOOKUP(G4014,номенклатури!R:T,2,0))</f>
        <v/>
      </c>
      <c r="E4014" s="365" t="str">
        <f>IF(G4014="","",VLOOKUP(G4014,номенклатури!R:T,3,0))</f>
        <v/>
      </c>
      <c r="F4014" s="159" t="str">
        <f>IF(G4014="","",IF(ISERROR(VLOOKUP(G4014,номенклатури!V:V,1,0)),E4014*H4014,E4014*I4014))</f>
        <v/>
      </c>
      <c r="G4014" s="14"/>
      <c r="H4014" s="15"/>
      <c r="I4014" s="15"/>
      <c r="J4014" s="15"/>
      <c r="K4014" s="15"/>
      <c r="L4014" s="217"/>
      <c r="M4014" s="22"/>
      <c r="N4014" s="119" t="str">
        <f>IF(G4014="","",VLOOKUP(G4014,номенклатури!R:U,4,0))</f>
        <v/>
      </c>
      <c r="O4014" s="119" t="str">
        <f>IF(M4014="","",VLOOKUP(M4014,'14'!D:D,1,0))</f>
        <v/>
      </c>
    </row>
    <row r="4015" spans="1:15" ht="12.75" customHeight="1" x14ac:dyDescent="0.2">
      <c r="A4015" s="36" t="str">
        <f>'0'!$A$4</f>
        <v>………………..</v>
      </c>
      <c r="B4015" s="37">
        <f>'0'!$A$2</f>
        <v>46112</v>
      </c>
      <c r="C4015" s="37" t="s">
        <v>1243</v>
      </c>
      <c r="D4015" s="119" t="str">
        <f>IF(G4015="","",VLOOKUP(G4015,номенклатури!R:T,2,0))</f>
        <v/>
      </c>
      <c r="E4015" s="365" t="str">
        <f>IF(G4015="","",VLOOKUP(G4015,номенклатури!R:T,3,0))</f>
        <v/>
      </c>
      <c r="F4015" s="159" t="str">
        <f>IF(G4015="","",IF(ISERROR(VLOOKUP(G4015,номенклатури!V:V,1,0)),E4015*H4015,E4015*I4015))</f>
        <v/>
      </c>
      <c r="G4015" s="14"/>
      <c r="H4015" s="15"/>
      <c r="I4015" s="15"/>
      <c r="J4015" s="15"/>
      <c r="K4015" s="15"/>
      <c r="L4015" s="217"/>
      <c r="M4015" s="22"/>
      <c r="N4015" s="119" t="str">
        <f>IF(G4015="","",VLOOKUP(G4015,номенклатури!R:U,4,0))</f>
        <v/>
      </c>
      <c r="O4015" s="119" t="str">
        <f>IF(M4015="","",VLOOKUP(M4015,'14'!D:D,1,0))</f>
        <v/>
      </c>
    </row>
    <row r="4016" spans="1:15" ht="12.75" customHeight="1" x14ac:dyDescent="0.2">
      <c r="A4016" s="36" t="str">
        <f>'0'!$A$4</f>
        <v>………………..</v>
      </c>
      <c r="B4016" s="37">
        <f>'0'!$A$2</f>
        <v>46112</v>
      </c>
      <c r="C4016" s="37" t="s">
        <v>1243</v>
      </c>
      <c r="D4016" s="119" t="str">
        <f>IF(G4016="","",VLOOKUP(G4016,номенклатури!R:T,2,0))</f>
        <v/>
      </c>
      <c r="E4016" s="365" t="str">
        <f>IF(G4016="","",VLOOKUP(G4016,номенклатури!R:T,3,0))</f>
        <v/>
      </c>
      <c r="F4016" s="159" t="str">
        <f>IF(G4016="","",IF(ISERROR(VLOOKUP(G4016,номенклатури!V:V,1,0)),E4016*H4016,E4016*I4016))</f>
        <v/>
      </c>
      <c r="G4016" s="14"/>
      <c r="H4016" s="15"/>
      <c r="I4016" s="15"/>
      <c r="J4016" s="15"/>
      <c r="K4016" s="15"/>
      <c r="L4016" s="217"/>
      <c r="M4016" s="22"/>
      <c r="N4016" s="119" t="str">
        <f>IF(G4016="","",VLOOKUP(G4016,номенклатури!R:U,4,0))</f>
        <v/>
      </c>
      <c r="O4016" s="119" t="str">
        <f>IF(M4016="","",VLOOKUP(M4016,'14'!D:D,1,0))</f>
        <v/>
      </c>
    </row>
    <row r="4017" spans="1:15" ht="12.75" customHeight="1" x14ac:dyDescent="0.2">
      <c r="A4017" s="36" t="str">
        <f>'0'!$A$4</f>
        <v>………………..</v>
      </c>
      <c r="B4017" s="37">
        <f>'0'!$A$2</f>
        <v>46112</v>
      </c>
      <c r="C4017" s="37" t="s">
        <v>1243</v>
      </c>
      <c r="D4017" s="119" t="str">
        <f>IF(G4017="","",VLOOKUP(G4017,номенклатури!R:T,2,0))</f>
        <v/>
      </c>
      <c r="E4017" s="365" t="str">
        <f>IF(G4017="","",VLOOKUP(G4017,номенклатури!R:T,3,0))</f>
        <v/>
      </c>
      <c r="F4017" s="159" t="str">
        <f>IF(G4017="","",IF(ISERROR(VLOOKUP(G4017,номенклатури!V:V,1,0)),E4017*H4017,E4017*I4017))</f>
        <v/>
      </c>
      <c r="G4017" s="14"/>
      <c r="H4017" s="15"/>
      <c r="I4017" s="15"/>
      <c r="J4017" s="15"/>
      <c r="K4017" s="15"/>
      <c r="L4017" s="217"/>
      <c r="M4017" s="22"/>
      <c r="N4017" s="119" t="str">
        <f>IF(G4017="","",VLOOKUP(G4017,номенклатури!R:U,4,0))</f>
        <v/>
      </c>
      <c r="O4017" s="119" t="str">
        <f>IF(M4017="","",VLOOKUP(M4017,'14'!D:D,1,0))</f>
        <v/>
      </c>
    </row>
    <row r="4018" spans="1:15" ht="12.75" customHeight="1" x14ac:dyDescent="0.2">
      <c r="A4018" s="36" t="str">
        <f>'0'!$A$4</f>
        <v>………………..</v>
      </c>
      <c r="B4018" s="37">
        <f>'0'!$A$2</f>
        <v>46112</v>
      </c>
      <c r="C4018" s="37" t="s">
        <v>1243</v>
      </c>
      <c r="D4018" s="119" t="str">
        <f>IF(G4018="","",VLOOKUP(G4018,номенклатури!R:T,2,0))</f>
        <v/>
      </c>
      <c r="E4018" s="365" t="str">
        <f>IF(G4018="","",VLOOKUP(G4018,номенклатури!R:T,3,0))</f>
        <v/>
      </c>
      <c r="F4018" s="159" t="str">
        <f>IF(G4018="","",IF(ISERROR(VLOOKUP(G4018,номенклатури!V:V,1,0)),E4018*H4018,E4018*I4018))</f>
        <v/>
      </c>
      <c r="G4018" s="14"/>
      <c r="H4018" s="15"/>
      <c r="I4018" s="15"/>
      <c r="J4018" s="15"/>
      <c r="K4018" s="15"/>
      <c r="L4018" s="217"/>
      <c r="M4018" s="22"/>
      <c r="N4018" s="119" t="str">
        <f>IF(G4018="","",VLOOKUP(G4018,номенклатури!R:U,4,0))</f>
        <v/>
      </c>
      <c r="O4018" s="119" t="str">
        <f>IF(M4018="","",VLOOKUP(M4018,'14'!D:D,1,0))</f>
        <v/>
      </c>
    </row>
    <row r="4019" spans="1:15" ht="12.75" customHeight="1" x14ac:dyDescent="0.2">
      <c r="A4019" s="36" t="str">
        <f>'0'!$A$4</f>
        <v>………………..</v>
      </c>
      <c r="B4019" s="37">
        <f>'0'!$A$2</f>
        <v>46112</v>
      </c>
      <c r="C4019" s="37" t="s">
        <v>1243</v>
      </c>
      <c r="D4019" s="119" t="str">
        <f>IF(G4019="","",VLOOKUP(G4019,номенклатури!R:T,2,0))</f>
        <v/>
      </c>
      <c r="E4019" s="365" t="str">
        <f>IF(G4019="","",VLOOKUP(G4019,номенклатури!R:T,3,0))</f>
        <v/>
      </c>
      <c r="F4019" s="159" t="str">
        <f>IF(G4019="","",IF(ISERROR(VLOOKUP(G4019,номенклатури!V:V,1,0)),E4019*H4019,E4019*I4019))</f>
        <v/>
      </c>
      <c r="G4019" s="14"/>
      <c r="H4019" s="15"/>
      <c r="I4019" s="15"/>
      <c r="J4019" s="15"/>
      <c r="K4019" s="15"/>
      <c r="L4019" s="217"/>
      <c r="M4019" s="22"/>
      <c r="N4019" s="119" t="str">
        <f>IF(G4019="","",VLOOKUP(G4019,номенклатури!R:U,4,0))</f>
        <v/>
      </c>
      <c r="O4019" s="119" t="str">
        <f>IF(M4019="","",VLOOKUP(M4019,'14'!D:D,1,0))</f>
        <v/>
      </c>
    </row>
    <row r="4020" spans="1:15" ht="12.75" customHeight="1" x14ac:dyDescent="0.2">
      <c r="A4020" s="36" t="str">
        <f>'0'!$A$4</f>
        <v>………………..</v>
      </c>
      <c r="B4020" s="37">
        <f>'0'!$A$2</f>
        <v>46112</v>
      </c>
      <c r="C4020" s="37" t="s">
        <v>1243</v>
      </c>
      <c r="D4020" s="119" t="str">
        <f>IF(G4020="","",VLOOKUP(G4020,номенклатури!R:T,2,0))</f>
        <v/>
      </c>
      <c r="E4020" s="365" t="str">
        <f>IF(G4020="","",VLOOKUP(G4020,номенклатури!R:T,3,0))</f>
        <v/>
      </c>
      <c r="F4020" s="159" t="str">
        <f>IF(G4020="","",IF(ISERROR(VLOOKUP(G4020,номенклатури!V:V,1,0)),E4020*H4020,E4020*I4020))</f>
        <v/>
      </c>
      <c r="G4020" s="14"/>
      <c r="H4020" s="15"/>
      <c r="I4020" s="15"/>
      <c r="J4020" s="15"/>
      <c r="K4020" s="15"/>
      <c r="L4020" s="217"/>
      <c r="M4020" s="22"/>
      <c r="N4020" s="119" t="str">
        <f>IF(G4020="","",VLOOKUP(G4020,номенклатури!R:U,4,0))</f>
        <v/>
      </c>
      <c r="O4020" s="119" t="str">
        <f>IF(M4020="","",VLOOKUP(M4020,'14'!D:D,1,0))</f>
        <v/>
      </c>
    </row>
    <row r="4021" spans="1:15" ht="12.75" customHeight="1" x14ac:dyDescent="0.2">
      <c r="A4021" s="36" t="str">
        <f>'0'!$A$4</f>
        <v>………………..</v>
      </c>
      <c r="B4021" s="37">
        <f>'0'!$A$2</f>
        <v>46112</v>
      </c>
      <c r="C4021" s="37" t="s">
        <v>1243</v>
      </c>
      <c r="D4021" s="119" t="str">
        <f>IF(G4021="","",VLOOKUP(G4021,номенклатури!R:T,2,0))</f>
        <v/>
      </c>
      <c r="E4021" s="365" t="str">
        <f>IF(G4021="","",VLOOKUP(G4021,номенклатури!R:T,3,0))</f>
        <v/>
      </c>
      <c r="F4021" s="159" t="str">
        <f>IF(G4021="","",IF(ISERROR(VLOOKUP(G4021,номенклатури!V:V,1,0)),E4021*H4021,E4021*I4021))</f>
        <v/>
      </c>
      <c r="G4021" s="14"/>
      <c r="H4021" s="15"/>
      <c r="I4021" s="15"/>
      <c r="J4021" s="15"/>
      <c r="K4021" s="15"/>
      <c r="L4021" s="217"/>
      <c r="M4021" s="22"/>
      <c r="N4021" s="119" t="str">
        <f>IF(G4021="","",VLOOKUP(G4021,номенклатури!R:U,4,0))</f>
        <v/>
      </c>
      <c r="O4021" s="119" t="str">
        <f>IF(M4021="","",VLOOKUP(M4021,'14'!D:D,1,0))</f>
        <v/>
      </c>
    </row>
    <row r="4022" spans="1:15" ht="12.75" customHeight="1" x14ac:dyDescent="0.2">
      <c r="A4022" s="36" t="str">
        <f>'0'!$A$4</f>
        <v>………………..</v>
      </c>
      <c r="B4022" s="37">
        <f>'0'!$A$2</f>
        <v>46112</v>
      </c>
      <c r="C4022" s="37" t="s">
        <v>1243</v>
      </c>
      <c r="D4022" s="119" t="str">
        <f>IF(G4022="","",VLOOKUP(G4022,номенклатури!R:T,2,0))</f>
        <v/>
      </c>
      <c r="E4022" s="365" t="str">
        <f>IF(G4022="","",VLOOKUP(G4022,номенклатури!R:T,3,0))</f>
        <v/>
      </c>
      <c r="F4022" s="159" t="str">
        <f>IF(G4022="","",IF(ISERROR(VLOOKUP(G4022,номенклатури!V:V,1,0)),E4022*H4022,E4022*I4022))</f>
        <v/>
      </c>
      <c r="G4022" s="14"/>
      <c r="H4022" s="15"/>
      <c r="I4022" s="15"/>
      <c r="J4022" s="15"/>
      <c r="K4022" s="15"/>
      <c r="L4022" s="217"/>
      <c r="M4022" s="22"/>
      <c r="N4022" s="119" t="str">
        <f>IF(G4022="","",VLOOKUP(G4022,номенклатури!R:U,4,0))</f>
        <v/>
      </c>
      <c r="O4022" s="119" t="str">
        <f>IF(M4022="","",VLOOKUP(M4022,'14'!D:D,1,0))</f>
        <v/>
      </c>
    </row>
    <row r="4023" spans="1:15" ht="12.75" customHeight="1" x14ac:dyDescent="0.2">
      <c r="A4023" s="36" t="str">
        <f>'0'!$A$4</f>
        <v>………………..</v>
      </c>
      <c r="B4023" s="37">
        <f>'0'!$A$2</f>
        <v>46112</v>
      </c>
      <c r="C4023" s="37" t="s">
        <v>1243</v>
      </c>
      <c r="D4023" s="119" t="str">
        <f>IF(G4023="","",VLOOKUP(G4023,номенклатури!R:T,2,0))</f>
        <v/>
      </c>
      <c r="E4023" s="365" t="str">
        <f>IF(G4023="","",VLOOKUP(G4023,номенклатури!R:T,3,0))</f>
        <v/>
      </c>
      <c r="F4023" s="159" t="str">
        <f>IF(G4023="","",IF(ISERROR(VLOOKUP(G4023,номенклатури!V:V,1,0)),E4023*H4023,E4023*I4023))</f>
        <v/>
      </c>
      <c r="G4023" s="14"/>
      <c r="H4023" s="15"/>
      <c r="I4023" s="15"/>
      <c r="J4023" s="15"/>
      <c r="K4023" s="15"/>
      <c r="L4023" s="217"/>
      <c r="M4023" s="22"/>
      <c r="N4023" s="119" t="str">
        <f>IF(G4023="","",VLOOKUP(G4023,номенклатури!R:U,4,0))</f>
        <v/>
      </c>
      <c r="O4023" s="119" t="str">
        <f>IF(M4023="","",VLOOKUP(M4023,'14'!D:D,1,0))</f>
        <v/>
      </c>
    </row>
    <row r="4024" spans="1:15" ht="12.75" customHeight="1" x14ac:dyDescent="0.2">
      <c r="A4024" s="36" t="str">
        <f>'0'!$A$4</f>
        <v>………………..</v>
      </c>
      <c r="B4024" s="37">
        <f>'0'!$A$2</f>
        <v>46112</v>
      </c>
      <c r="C4024" s="37" t="s">
        <v>1243</v>
      </c>
      <c r="D4024" s="119" t="str">
        <f>IF(G4024="","",VLOOKUP(G4024,номенклатури!R:T,2,0))</f>
        <v/>
      </c>
      <c r="E4024" s="365" t="str">
        <f>IF(G4024="","",VLOOKUP(G4024,номенклатури!R:T,3,0))</f>
        <v/>
      </c>
      <c r="F4024" s="159" t="str">
        <f>IF(G4024="","",IF(ISERROR(VLOOKUP(G4024,номенклатури!V:V,1,0)),E4024*H4024,E4024*I4024))</f>
        <v/>
      </c>
      <c r="G4024" s="14"/>
      <c r="H4024" s="15"/>
      <c r="I4024" s="15"/>
      <c r="J4024" s="15"/>
      <c r="K4024" s="15"/>
      <c r="L4024" s="217"/>
      <c r="M4024" s="22"/>
      <c r="N4024" s="119" t="str">
        <f>IF(G4024="","",VLOOKUP(G4024,номенклатури!R:U,4,0))</f>
        <v/>
      </c>
      <c r="O4024" s="119" t="str">
        <f>IF(M4024="","",VLOOKUP(M4024,'14'!D:D,1,0))</f>
        <v/>
      </c>
    </row>
    <row r="4025" spans="1:15" ht="12.75" customHeight="1" x14ac:dyDescent="0.2">
      <c r="A4025" s="36" t="str">
        <f>'0'!$A$4</f>
        <v>………………..</v>
      </c>
      <c r="B4025" s="37">
        <f>'0'!$A$2</f>
        <v>46112</v>
      </c>
      <c r="C4025" s="37" t="s">
        <v>1243</v>
      </c>
      <c r="D4025" s="119" t="str">
        <f>IF(G4025="","",VLOOKUP(G4025,номенклатури!R:T,2,0))</f>
        <v/>
      </c>
      <c r="E4025" s="365" t="str">
        <f>IF(G4025="","",VLOOKUP(G4025,номенклатури!R:T,3,0))</f>
        <v/>
      </c>
      <c r="F4025" s="159" t="str">
        <f>IF(G4025="","",IF(ISERROR(VLOOKUP(G4025,номенклатури!V:V,1,0)),E4025*H4025,E4025*I4025))</f>
        <v/>
      </c>
      <c r="G4025" s="14"/>
      <c r="H4025" s="15"/>
      <c r="I4025" s="15"/>
      <c r="J4025" s="15"/>
      <c r="K4025" s="15"/>
      <c r="L4025" s="217"/>
      <c r="M4025" s="22"/>
      <c r="N4025" s="119" t="str">
        <f>IF(G4025="","",VLOOKUP(G4025,номенклатури!R:U,4,0))</f>
        <v/>
      </c>
      <c r="O4025" s="119" t="str">
        <f>IF(M4025="","",VLOOKUP(M4025,'14'!D:D,1,0))</f>
        <v/>
      </c>
    </row>
    <row r="4026" spans="1:15" ht="12.75" customHeight="1" x14ac:dyDescent="0.2">
      <c r="A4026" s="36" t="str">
        <f>'0'!$A$4</f>
        <v>………………..</v>
      </c>
      <c r="B4026" s="37">
        <f>'0'!$A$2</f>
        <v>46112</v>
      </c>
      <c r="C4026" s="37" t="s">
        <v>1243</v>
      </c>
      <c r="D4026" s="119" t="str">
        <f>IF(G4026="","",VLOOKUP(G4026,номенклатури!R:T,2,0))</f>
        <v/>
      </c>
      <c r="E4026" s="365" t="str">
        <f>IF(G4026="","",VLOOKUP(G4026,номенклатури!R:T,3,0))</f>
        <v/>
      </c>
      <c r="F4026" s="159" t="str">
        <f>IF(G4026="","",IF(ISERROR(VLOOKUP(G4026,номенклатури!V:V,1,0)),E4026*H4026,E4026*I4026))</f>
        <v/>
      </c>
      <c r="G4026" s="14"/>
      <c r="H4026" s="15"/>
      <c r="I4026" s="15"/>
      <c r="J4026" s="15"/>
      <c r="K4026" s="15"/>
      <c r="L4026" s="217"/>
      <c r="M4026" s="22"/>
      <c r="N4026" s="119" t="str">
        <f>IF(G4026="","",VLOOKUP(G4026,номенклатури!R:U,4,0))</f>
        <v/>
      </c>
      <c r="O4026" s="119" t="str">
        <f>IF(M4026="","",VLOOKUP(M4026,'14'!D:D,1,0))</f>
        <v/>
      </c>
    </row>
    <row r="4027" spans="1:15" ht="12.75" customHeight="1" x14ac:dyDescent="0.2">
      <c r="A4027" s="36" t="str">
        <f>'0'!$A$4</f>
        <v>………………..</v>
      </c>
      <c r="B4027" s="37">
        <f>'0'!$A$2</f>
        <v>46112</v>
      </c>
      <c r="C4027" s="37" t="s">
        <v>1243</v>
      </c>
      <c r="D4027" s="119" t="str">
        <f>IF(G4027="","",VLOOKUP(G4027,номенклатури!R:T,2,0))</f>
        <v/>
      </c>
      <c r="E4027" s="365" t="str">
        <f>IF(G4027="","",VLOOKUP(G4027,номенклатури!R:T,3,0))</f>
        <v/>
      </c>
      <c r="F4027" s="159" t="str">
        <f>IF(G4027="","",IF(ISERROR(VLOOKUP(G4027,номенклатури!V:V,1,0)),E4027*H4027,E4027*I4027))</f>
        <v/>
      </c>
      <c r="G4027" s="14"/>
      <c r="H4027" s="15"/>
      <c r="I4027" s="15"/>
      <c r="J4027" s="15"/>
      <c r="K4027" s="15"/>
      <c r="L4027" s="217"/>
      <c r="M4027" s="22"/>
      <c r="N4027" s="119" t="str">
        <f>IF(G4027="","",VLOOKUP(G4027,номенклатури!R:U,4,0))</f>
        <v/>
      </c>
      <c r="O4027" s="119" t="str">
        <f>IF(M4027="","",VLOOKUP(M4027,'14'!D:D,1,0))</f>
        <v/>
      </c>
    </row>
    <row r="4028" spans="1:15" ht="12.75" customHeight="1" x14ac:dyDescent="0.2">
      <c r="A4028" s="36" t="str">
        <f>'0'!$A$4</f>
        <v>………………..</v>
      </c>
      <c r="B4028" s="37">
        <f>'0'!$A$2</f>
        <v>46112</v>
      </c>
      <c r="C4028" s="37" t="s">
        <v>1243</v>
      </c>
      <c r="D4028" s="119" t="str">
        <f>IF(G4028="","",VLOOKUP(G4028,номенклатури!R:T,2,0))</f>
        <v/>
      </c>
      <c r="E4028" s="365" t="str">
        <f>IF(G4028="","",VLOOKUP(G4028,номенклатури!R:T,3,0))</f>
        <v/>
      </c>
      <c r="F4028" s="159" t="str">
        <f>IF(G4028="","",IF(ISERROR(VLOOKUP(G4028,номенклатури!V:V,1,0)),E4028*H4028,E4028*I4028))</f>
        <v/>
      </c>
      <c r="G4028" s="14"/>
      <c r="H4028" s="15"/>
      <c r="I4028" s="15"/>
      <c r="J4028" s="15"/>
      <c r="K4028" s="15"/>
      <c r="L4028" s="217"/>
      <c r="M4028" s="22"/>
      <c r="N4028" s="119" t="str">
        <f>IF(G4028="","",VLOOKUP(G4028,номенклатури!R:U,4,0))</f>
        <v/>
      </c>
      <c r="O4028" s="119" t="str">
        <f>IF(M4028="","",VLOOKUP(M4028,'14'!D:D,1,0))</f>
        <v/>
      </c>
    </row>
    <row r="4029" spans="1:15" ht="12.75" customHeight="1" x14ac:dyDescent="0.2">
      <c r="A4029" s="36" t="str">
        <f>'0'!$A$4</f>
        <v>………………..</v>
      </c>
      <c r="B4029" s="37">
        <f>'0'!$A$2</f>
        <v>46112</v>
      </c>
      <c r="C4029" s="37" t="s">
        <v>1243</v>
      </c>
      <c r="D4029" s="119" t="str">
        <f>IF(G4029="","",VLOOKUP(G4029,номенклатури!R:T,2,0))</f>
        <v/>
      </c>
      <c r="E4029" s="365" t="str">
        <f>IF(G4029="","",VLOOKUP(G4029,номенклатури!R:T,3,0))</f>
        <v/>
      </c>
      <c r="F4029" s="159" t="str">
        <f>IF(G4029="","",IF(ISERROR(VLOOKUP(G4029,номенклатури!V:V,1,0)),E4029*H4029,E4029*I4029))</f>
        <v/>
      </c>
      <c r="G4029" s="14"/>
      <c r="H4029" s="15"/>
      <c r="I4029" s="15"/>
      <c r="J4029" s="15"/>
      <c r="K4029" s="15"/>
      <c r="L4029" s="217"/>
      <c r="M4029" s="22"/>
      <c r="N4029" s="119" t="str">
        <f>IF(G4029="","",VLOOKUP(G4029,номенклатури!R:U,4,0))</f>
        <v/>
      </c>
      <c r="O4029" s="119" t="str">
        <f>IF(M4029="","",VLOOKUP(M4029,'14'!D:D,1,0))</f>
        <v/>
      </c>
    </row>
    <row r="4030" spans="1:15" ht="12.75" customHeight="1" x14ac:dyDescent="0.2">
      <c r="A4030" s="36" t="str">
        <f>'0'!$A$4</f>
        <v>………………..</v>
      </c>
      <c r="B4030" s="37">
        <f>'0'!$A$2</f>
        <v>46112</v>
      </c>
      <c r="C4030" s="37" t="s">
        <v>1243</v>
      </c>
      <c r="D4030" s="119" t="str">
        <f>IF(G4030="","",VLOOKUP(G4030,номенклатури!R:T,2,0))</f>
        <v/>
      </c>
      <c r="E4030" s="365" t="str">
        <f>IF(G4030="","",VLOOKUP(G4030,номенклатури!R:T,3,0))</f>
        <v/>
      </c>
      <c r="F4030" s="159" t="str">
        <f>IF(G4030="","",IF(ISERROR(VLOOKUP(G4030,номенклатури!V:V,1,0)),E4030*H4030,E4030*I4030))</f>
        <v/>
      </c>
      <c r="G4030" s="14"/>
      <c r="H4030" s="15"/>
      <c r="I4030" s="15"/>
      <c r="J4030" s="15"/>
      <c r="K4030" s="15"/>
      <c r="L4030" s="217"/>
      <c r="M4030" s="22"/>
      <c r="N4030" s="119" t="str">
        <f>IF(G4030="","",VLOOKUP(G4030,номенклатури!R:U,4,0))</f>
        <v/>
      </c>
      <c r="O4030" s="119" t="str">
        <f>IF(M4030="","",VLOOKUP(M4030,'14'!D:D,1,0))</f>
        <v/>
      </c>
    </row>
    <row r="4031" spans="1:15" ht="12.75" customHeight="1" x14ac:dyDescent="0.2">
      <c r="A4031" s="36" t="str">
        <f>'0'!$A$4</f>
        <v>………………..</v>
      </c>
      <c r="B4031" s="37">
        <f>'0'!$A$2</f>
        <v>46112</v>
      </c>
      <c r="C4031" s="37" t="s">
        <v>1243</v>
      </c>
      <c r="D4031" s="119" t="str">
        <f>IF(G4031="","",VLOOKUP(G4031,номенклатури!R:T,2,0))</f>
        <v/>
      </c>
      <c r="E4031" s="365" t="str">
        <f>IF(G4031="","",VLOOKUP(G4031,номенклатури!R:T,3,0))</f>
        <v/>
      </c>
      <c r="F4031" s="159" t="str">
        <f>IF(G4031="","",IF(ISERROR(VLOOKUP(G4031,номенклатури!V:V,1,0)),E4031*H4031,E4031*I4031))</f>
        <v/>
      </c>
      <c r="G4031" s="14"/>
      <c r="H4031" s="15"/>
      <c r="I4031" s="15"/>
      <c r="J4031" s="15"/>
      <c r="K4031" s="15"/>
      <c r="L4031" s="217"/>
      <c r="M4031" s="22"/>
      <c r="N4031" s="119" t="str">
        <f>IF(G4031="","",VLOOKUP(G4031,номенклатури!R:U,4,0))</f>
        <v/>
      </c>
      <c r="O4031" s="119" t="str">
        <f>IF(M4031="","",VLOOKUP(M4031,'14'!D:D,1,0))</f>
        <v/>
      </c>
    </row>
    <row r="4032" spans="1:15" ht="12.75" customHeight="1" x14ac:dyDescent="0.2">
      <c r="A4032" s="36" t="str">
        <f>'0'!$A$4</f>
        <v>………………..</v>
      </c>
      <c r="B4032" s="37">
        <f>'0'!$A$2</f>
        <v>46112</v>
      </c>
      <c r="C4032" s="37" t="s">
        <v>1243</v>
      </c>
      <c r="D4032" s="119" t="str">
        <f>IF(G4032="","",VLOOKUP(G4032,номенклатури!R:T,2,0))</f>
        <v/>
      </c>
      <c r="E4032" s="365" t="str">
        <f>IF(G4032="","",VLOOKUP(G4032,номенклатури!R:T,3,0))</f>
        <v/>
      </c>
      <c r="F4032" s="159" t="str">
        <f>IF(G4032="","",IF(ISERROR(VLOOKUP(G4032,номенклатури!V:V,1,0)),E4032*H4032,E4032*I4032))</f>
        <v/>
      </c>
      <c r="G4032" s="14"/>
      <c r="H4032" s="15"/>
      <c r="I4032" s="15"/>
      <c r="J4032" s="15"/>
      <c r="K4032" s="15"/>
      <c r="L4032" s="217"/>
      <c r="M4032" s="22"/>
      <c r="N4032" s="119" t="str">
        <f>IF(G4032="","",VLOOKUP(G4032,номенклатури!R:U,4,0))</f>
        <v/>
      </c>
      <c r="O4032" s="119" t="str">
        <f>IF(M4032="","",VLOOKUP(M4032,'14'!D:D,1,0))</f>
        <v/>
      </c>
    </row>
    <row r="4033" spans="1:15" ht="12.75" customHeight="1" x14ac:dyDescent="0.2">
      <c r="A4033" s="36" t="str">
        <f>'0'!$A$4</f>
        <v>………………..</v>
      </c>
      <c r="B4033" s="37">
        <f>'0'!$A$2</f>
        <v>46112</v>
      </c>
      <c r="C4033" s="37" t="s">
        <v>1243</v>
      </c>
      <c r="D4033" s="119" t="str">
        <f>IF(G4033="","",VLOOKUP(G4033,номенклатури!R:T,2,0))</f>
        <v/>
      </c>
      <c r="E4033" s="365" t="str">
        <f>IF(G4033="","",VLOOKUP(G4033,номенклатури!R:T,3,0))</f>
        <v/>
      </c>
      <c r="F4033" s="159" t="str">
        <f>IF(G4033="","",IF(ISERROR(VLOOKUP(G4033,номенклатури!V:V,1,0)),E4033*H4033,E4033*I4033))</f>
        <v/>
      </c>
      <c r="G4033" s="14"/>
      <c r="H4033" s="15"/>
      <c r="I4033" s="15"/>
      <c r="J4033" s="15"/>
      <c r="K4033" s="15"/>
      <c r="L4033" s="217"/>
      <c r="M4033" s="22"/>
      <c r="N4033" s="119" t="str">
        <f>IF(G4033="","",VLOOKUP(G4033,номенклатури!R:U,4,0))</f>
        <v/>
      </c>
      <c r="O4033" s="119" t="str">
        <f>IF(M4033="","",VLOOKUP(M4033,'14'!D:D,1,0))</f>
        <v/>
      </c>
    </row>
    <row r="4034" spans="1:15" ht="12.75" customHeight="1" x14ac:dyDescent="0.2">
      <c r="A4034" s="36" t="str">
        <f>'0'!$A$4</f>
        <v>………………..</v>
      </c>
      <c r="B4034" s="37">
        <f>'0'!$A$2</f>
        <v>46112</v>
      </c>
      <c r="C4034" s="37" t="s">
        <v>1243</v>
      </c>
      <c r="D4034" s="119" t="str">
        <f>IF(G4034="","",VLOOKUP(G4034,номенклатури!R:T,2,0))</f>
        <v/>
      </c>
      <c r="E4034" s="365" t="str">
        <f>IF(G4034="","",VLOOKUP(G4034,номенклатури!R:T,3,0))</f>
        <v/>
      </c>
      <c r="F4034" s="159" t="str">
        <f>IF(G4034="","",IF(ISERROR(VLOOKUP(G4034,номенклатури!V:V,1,0)),E4034*H4034,E4034*I4034))</f>
        <v/>
      </c>
      <c r="G4034" s="14"/>
      <c r="H4034" s="15"/>
      <c r="I4034" s="15"/>
      <c r="J4034" s="15"/>
      <c r="K4034" s="15"/>
      <c r="L4034" s="217"/>
      <c r="M4034" s="22"/>
      <c r="N4034" s="119" t="str">
        <f>IF(G4034="","",VLOOKUP(G4034,номенклатури!R:U,4,0))</f>
        <v/>
      </c>
      <c r="O4034" s="119" t="str">
        <f>IF(M4034="","",VLOOKUP(M4034,'14'!D:D,1,0))</f>
        <v/>
      </c>
    </row>
    <row r="4035" spans="1:15" ht="12.75" customHeight="1" x14ac:dyDescent="0.2">
      <c r="A4035" s="36" t="str">
        <f>'0'!$A$4</f>
        <v>………………..</v>
      </c>
      <c r="B4035" s="37">
        <f>'0'!$A$2</f>
        <v>46112</v>
      </c>
      <c r="C4035" s="37" t="s">
        <v>1243</v>
      </c>
      <c r="D4035" s="119" t="str">
        <f>IF(G4035="","",VLOOKUP(G4035,номенклатури!R:T,2,0))</f>
        <v/>
      </c>
      <c r="E4035" s="365" t="str">
        <f>IF(G4035="","",VLOOKUP(G4035,номенклатури!R:T,3,0))</f>
        <v/>
      </c>
      <c r="F4035" s="159" t="str">
        <f>IF(G4035="","",IF(ISERROR(VLOOKUP(G4035,номенклатури!V:V,1,0)),E4035*H4035,E4035*I4035))</f>
        <v/>
      </c>
      <c r="G4035" s="14"/>
      <c r="H4035" s="15"/>
      <c r="I4035" s="15"/>
      <c r="J4035" s="15"/>
      <c r="K4035" s="15"/>
      <c r="L4035" s="217"/>
      <c r="M4035" s="22"/>
      <c r="N4035" s="119" t="str">
        <f>IF(G4035="","",VLOOKUP(G4035,номенклатури!R:U,4,0))</f>
        <v/>
      </c>
      <c r="O4035" s="119" t="str">
        <f>IF(M4035="","",VLOOKUP(M4035,'14'!D:D,1,0))</f>
        <v/>
      </c>
    </row>
    <row r="4036" spans="1:15" ht="12.75" customHeight="1" x14ac:dyDescent="0.2">
      <c r="A4036" s="36" t="str">
        <f>'0'!$A$4</f>
        <v>………………..</v>
      </c>
      <c r="B4036" s="37">
        <f>'0'!$A$2</f>
        <v>46112</v>
      </c>
      <c r="C4036" s="37" t="s">
        <v>1243</v>
      </c>
      <c r="D4036" s="119" t="str">
        <f>IF(G4036="","",VLOOKUP(G4036,номенклатури!R:T,2,0))</f>
        <v/>
      </c>
      <c r="E4036" s="365" t="str">
        <f>IF(G4036="","",VLOOKUP(G4036,номенклатури!R:T,3,0))</f>
        <v/>
      </c>
      <c r="F4036" s="159" t="str">
        <f>IF(G4036="","",IF(ISERROR(VLOOKUP(G4036,номенклатури!V:V,1,0)),E4036*H4036,E4036*I4036))</f>
        <v/>
      </c>
      <c r="G4036" s="14"/>
      <c r="H4036" s="15"/>
      <c r="I4036" s="15"/>
      <c r="J4036" s="15"/>
      <c r="K4036" s="15"/>
      <c r="L4036" s="217"/>
      <c r="M4036" s="22"/>
      <c r="N4036" s="119" t="str">
        <f>IF(G4036="","",VLOOKUP(G4036,номенклатури!R:U,4,0))</f>
        <v/>
      </c>
      <c r="O4036" s="119" t="str">
        <f>IF(M4036="","",VLOOKUP(M4036,'14'!D:D,1,0))</f>
        <v/>
      </c>
    </row>
    <row r="4037" spans="1:15" ht="12.75" customHeight="1" x14ac:dyDescent="0.2">
      <c r="A4037" s="36" t="str">
        <f>'0'!$A$4</f>
        <v>………………..</v>
      </c>
      <c r="B4037" s="37">
        <f>'0'!$A$2</f>
        <v>46112</v>
      </c>
      <c r="C4037" s="37" t="s">
        <v>1243</v>
      </c>
      <c r="D4037" s="119" t="str">
        <f>IF(G4037="","",VLOOKUP(G4037,номенклатури!R:T,2,0))</f>
        <v/>
      </c>
      <c r="E4037" s="365" t="str">
        <f>IF(G4037="","",VLOOKUP(G4037,номенклатури!R:T,3,0))</f>
        <v/>
      </c>
      <c r="F4037" s="159" t="str">
        <f>IF(G4037="","",IF(ISERROR(VLOOKUP(G4037,номенклатури!V:V,1,0)),E4037*H4037,E4037*I4037))</f>
        <v/>
      </c>
      <c r="G4037" s="14"/>
      <c r="H4037" s="15"/>
      <c r="I4037" s="15"/>
      <c r="J4037" s="15"/>
      <c r="K4037" s="15"/>
      <c r="L4037" s="217"/>
      <c r="M4037" s="22"/>
      <c r="N4037" s="119" t="str">
        <f>IF(G4037="","",VLOOKUP(G4037,номенклатури!R:U,4,0))</f>
        <v/>
      </c>
      <c r="O4037" s="119" t="str">
        <f>IF(M4037="","",VLOOKUP(M4037,'14'!D:D,1,0))</f>
        <v/>
      </c>
    </row>
    <row r="4038" spans="1:15" ht="12.75" customHeight="1" x14ac:dyDescent="0.2">
      <c r="A4038" s="36" t="str">
        <f>'0'!$A$4</f>
        <v>………………..</v>
      </c>
      <c r="B4038" s="37">
        <f>'0'!$A$2</f>
        <v>46112</v>
      </c>
      <c r="C4038" s="37" t="s">
        <v>1243</v>
      </c>
      <c r="D4038" s="119" t="str">
        <f>IF(G4038="","",VLOOKUP(G4038,номенклатури!R:T,2,0))</f>
        <v/>
      </c>
      <c r="E4038" s="365" t="str">
        <f>IF(G4038="","",VLOOKUP(G4038,номенклатури!R:T,3,0))</f>
        <v/>
      </c>
      <c r="F4038" s="159" t="str">
        <f>IF(G4038="","",IF(ISERROR(VLOOKUP(G4038,номенклатури!V:V,1,0)),E4038*H4038,E4038*I4038))</f>
        <v/>
      </c>
      <c r="G4038" s="14"/>
      <c r="H4038" s="15"/>
      <c r="I4038" s="15"/>
      <c r="J4038" s="15"/>
      <c r="K4038" s="15"/>
      <c r="L4038" s="217"/>
      <c r="M4038" s="22"/>
      <c r="N4038" s="119" t="str">
        <f>IF(G4038="","",VLOOKUP(G4038,номенклатури!R:U,4,0))</f>
        <v/>
      </c>
      <c r="O4038" s="119" t="str">
        <f>IF(M4038="","",VLOOKUP(M4038,'14'!D:D,1,0))</f>
        <v/>
      </c>
    </row>
    <row r="4039" spans="1:15" ht="12.75" customHeight="1" x14ac:dyDescent="0.2">
      <c r="A4039" s="36" t="str">
        <f>'0'!$A$4</f>
        <v>………………..</v>
      </c>
      <c r="B4039" s="37">
        <f>'0'!$A$2</f>
        <v>46112</v>
      </c>
      <c r="C4039" s="37" t="s">
        <v>1243</v>
      </c>
      <c r="D4039" s="119" t="str">
        <f>IF(G4039="","",VLOOKUP(G4039,номенклатури!R:T,2,0))</f>
        <v/>
      </c>
      <c r="E4039" s="365" t="str">
        <f>IF(G4039="","",VLOOKUP(G4039,номенклатури!R:T,3,0))</f>
        <v/>
      </c>
      <c r="F4039" s="159" t="str">
        <f>IF(G4039="","",IF(ISERROR(VLOOKUP(G4039,номенклатури!V:V,1,0)),E4039*H4039,E4039*I4039))</f>
        <v/>
      </c>
      <c r="G4039" s="14"/>
      <c r="H4039" s="15"/>
      <c r="I4039" s="15"/>
      <c r="J4039" s="15"/>
      <c r="K4039" s="15"/>
      <c r="L4039" s="217"/>
      <c r="M4039" s="22"/>
      <c r="N4039" s="119" t="str">
        <f>IF(G4039="","",VLOOKUP(G4039,номенклатури!R:U,4,0))</f>
        <v/>
      </c>
      <c r="O4039" s="119" t="str">
        <f>IF(M4039="","",VLOOKUP(M4039,'14'!D:D,1,0))</f>
        <v/>
      </c>
    </row>
    <row r="4040" spans="1:15" ht="12.75" customHeight="1" x14ac:dyDescent="0.2">
      <c r="A4040" s="36" t="str">
        <f>'0'!$A$4</f>
        <v>………………..</v>
      </c>
      <c r="B4040" s="37">
        <f>'0'!$A$2</f>
        <v>46112</v>
      </c>
      <c r="C4040" s="37" t="s">
        <v>1243</v>
      </c>
      <c r="D4040" s="119" t="str">
        <f>IF(G4040="","",VLOOKUP(G4040,номенклатури!R:T,2,0))</f>
        <v/>
      </c>
      <c r="E4040" s="365" t="str">
        <f>IF(G4040="","",VLOOKUP(G4040,номенклатури!R:T,3,0))</f>
        <v/>
      </c>
      <c r="F4040" s="159" t="str">
        <f>IF(G4040="","",IF(ISERROR(VLOOKUP(G4040,номенклатури!V:V,1,0)),E4040*H4040,E4040*I4040))</f>
        <v/>
      </c>
      <c r="G4040" s="14"/>
      <c r="H4040" s="15"/>
      <c r="I4040" s="15"/>
      <c r="J4040" s="15"/>
      <c r="K4040" s="15"/>
      <c r="L4040" s="217"/>
      <c r="M4040" s="22"/>
      <c r="N4040" s="119" t="str">
        <f>IF(G4040="","",VLOOKUP(G4040,номенклатури!R:U,4,0))</f>
        <v/>
      </c>
      <c r="O4040" s="119" t="str">
        <f>IF(M4040="","",VLOOKUP(M4040,'14'!D:D,1,0))</f>
        <v/>
      </c>
    </row>
    <row r="4041" spans="1:15" ht="12.75" customHeight="1" x14ac:dyDescent="0.2">
      <c r="A4041" s="36" t="str">
        <f>'0'!$A$4</f>
        <v>………………..</v>
      </c>
      <c r="B4041" s="37">
        <f>'0'!$A$2</f>
        <v>46112</v>
      </c>
      <c r="C4041" s="37" t="s">
        <v>1243</v>
      </c>
      <c r="D4041" s="119" t="str">
        <f>IF(G4041="","",VLOOKUP(G4041,номенклатури!R:T,2,0))</f>
        <v/>
      </c>
      <c r="E4041" s="365" t="str">
        <f>IF(G4041="","",VLOOKUP(G4041,номенклатури!R:T,3,0))</f>
        <v/>
      </c>
      <c r="F4041" s="159" t="str">
        <f>IF(G4041="","",IF(ISERROR(VLOOKUP(G4041,номенклатури!V:V,1,0)),E4041*H4041,E4041*I4041))</f>
        <v/>
      </c>
      <c r="G4041" s="14"/>
      <c r="H4041" s="15"/>
      <c r="I4041" s="15"/>
      <c r="J4041" s="15"/>
      <c r="K4041" s="15"/>
      <c r="L4041" s="217"/>
      <c r="M4041" s="22"/>
      <c r="N4041" s="119" t="str">
        <f>IF(G4041="","",VLOOKUP(G4041,номенклатури!R:U,4,0))</f>
        <v/>
      </c>
      <c r="O4041" s="119" t="str">
        <f>IF(M4041="","",VLOOKUP(M4041,'14'!D:D,1,0))</f>
        <v/>
      </c>
    </row>
    <row r="4042" spans="1:15" ht="12.75" customHeight="1" x14ac:dyDescent="0.2">
      <c r="A4042" s="36" t="str">
        <f>'0'!$A$4</f>
        <v>………………..</v>
      </c>
      <c r="B4042" s="37">
        <f>'0'!$A$2</f>
        <v>46112</v>
      </c>
      <c r="C4042" s="37" t="s">
        <v>1243</v>
      </c>
      <c r="D4042" s="119" t="str">
        <f>IF(G4042="","",VLOOKUP(G4042,номенклатури!R:T,2,0))</f>
        <v/>
      </c>
      <c r="E4042" s="365" t="str">
        <f>IF(G4042="","",VLOOKUP(G4042,номенклатури!R:T,3,0))</f>
        <v/>
      </c>
      <c r="F4042" s="159" t="str">
        <f>IF(G4042="","",IF(ISERROR(VLOOKUP(G4042,номенклатури!V:V,1,0)),E4042*H4042,E4042*I4042))</f>
        <v/>
      </c>
      <c r="G4042" s="14"/>
      <c r="H4042" s="15"/>
      <c r="I4042" s="15"/>
      <c r="J4042" s="15"/>
      <c r="K4042" s="15"/>
      <c r="L4042" s="217"/>
      <c r="M4042" s="22"/>
      <c r="N4042" s="119" t="str">
        <f>IF(G4042="","",VLOOKUP(G4042,номенклатури!R:U,4,0))</f>
        <v/>
      </c>
      <c r="O4042" s="119" t="str">
        <f>IF(M4042="","",VLOOKUP(M4042,'14'!D:D,1,0))</f>
        <v/>
      </c>
    </row>
    <row r="4043" spans="1:15" ht="12.75" customHeight="1" x14ac:dyDescent="0.2">
      <c r="A4043" s="36" t="str">
        <f>'0'!$A$4</f>
        <v>………………..</v>
      </c>
      <c r="B4043" s="37">
        <f>'0'!$A$2</f>
        <v>46112</v>
      </c>
      <c r="C4043" s="37" t="s">
        <v>1243</v>
      </c>
      <c r="D4043" s="119" t="str">
        <f>IF(G4043="","",VLOOKUP(G4043,номенклатури!R:T,2,0))</f>
        <v/>
      </c>
      <c r="E4043" s="365" t="str">
        <f>IF(G4043="","",VLOOKUP(G4043,номенклатури!R:T,3,0))</f>
        <v/>
      </c>
      <c r="F4043" s="159" t="str">
        <f>IF(G4043="","",IF(ISERROR(VLOOKUP(G4043,номенклатури!V:V,1,0)),E4043*H4043,E4043*I4043))</f>
        <v/>
      </c>
      <c r="G4043" s="14"/>
      <c r="H4043" s="15"/>
      <c r="I4043" s="15"/>
      <c r="J4043" s="15"/>
      <c r="K4043" s="15"/>
      <c r="L4043" s="217"/>
      <c r="M4043" s="22"/>
      <c r="N4043" s="119" t="str">
        <f>IF(G4043="","",VLOOKUP(G4043,номенклатури!R:U,4,0))</f>
        <v/>
      </c>
      <c r="O4043" s="119" t="str">
        <f>IF(M4043="","",VLOOKUP(M4043,'14'!D:D,1,0))</f>
        <v/>
      </c>
    </row>
    <row r="4044" spans="1:15" ht="12.75" customHeight="1" x14ac:dyDescent="0.2">
      <c r="A4044" s="36" t="str">
        <f>'0'!$A$4</f>
        <v>………………..</v>
      </c>
      <c r="B4044" s="37">
        <f>'0'!$A$2</f>
        <v>46112</v>
      </c>
      <c r="C4044" s="37" t="s">
        <v>1243</v>
      </c>
      <c r="D4044" s="119" t="str">
        <f>IF(G4044="","",VLOOKUP(G4044,номенклатури!R:T,2,0))</f>
        <v/>
      </c>
      <c r="E4044" s="365" t="str">
        <f>IF(G4044="","",VLOOKUP(G4044,номенклатури!R:T,3,0))</f>
        <v/>
      </c>
      <c r="F4044" s="159" t="str">
        <f>IF(G4044="","",IF(ISERROR(VLOOKUP(G4044,номенклатури!V:V,1,0)),E4044*H4044,E4044*I4044))</f>
        <v/>
      </c>
      <c r="G4044" s="14"/>
      <c r="H4044" s="15"/>
      <c r="I4044" s="15"/>
      <c r="J4044" s="15"/>
      <c r="K4044" s="15"/>
      <c r="L4044" s="217"/>
      <c r="M4044" s="22"/>
      <c r="N4044" s="119" t="str">
        <f>IF(G4044="","",VLOOKUP(G4044,номенклатури!R:U,4,0))</f>
        <v/>
      </c>
      <c r="O4044" s="119" t="str">
        <f>IF(M4044="","",VLOOKUP(M4044,'14'!D:D,1,0))</f>
        <v/>
      </c>
    </row>
    <row r="4045" spans="1:15" ht="12.75" customHeight="1" x14ac:dyDescent="0.2">
      <c r="A4045" s="36" t="str">
        <f>'0'!$A$4</f>
        <v>………………..</v>
      </c>
      <c r="B4045" s="37">
        <f>'0'!$A$2</f>
        <v>46112</v>
      </c>
      <c r="C4045" s="37" t="s">
        <v>1243</v>
      </c>
      <c r="D4045" s="119" t="str">
        <f>IF(G4045="","",VLOOKUP(G4045,номенклатури!R:T,2,0))</f>
        <v/>
      </c>
      <c r="E4045" s="365" t="str">
        <f>IF(G4045="","",VLOOKUP(G4045,номенклатури!R:T,3,0))</f>
        <v/>
      </c>
      <c r="F4045" s="159" t="str">
        <f>IF(G4045="","",IF(ISERROR(VLOOKUP(G4045,номенклатури!V:V,1,0)),E4045*H4045,E4045*I4045))</f>
        <v/>
      </c>
      <c r="G4045" s="14"/>
      <c r="H4045" s="15"/>
      <c r="I4045" s="15"/>
      <c r="J4045" s="15"/>
      <c r="K4045" s="15"/>
      <c r="L4045" s="217"/>
      <c r="M4045" s="22"/>
      <c r="N4045" s="119" t="str">
        <f>IF(G4045="","",VLOOKUP(G4045,номенклатури!R:U,4,0))</f>
        <v/>
      </c>
      <c r="O4045" s="119" t="str">
        <f>IF(M4045="","",VLOOKUP(M4045,'14'!D:D,1,0))</f>
        <v/>
      </c>
    </row>
    <row r="4046" spans="1:15" ht="12.75" customHeight="1" x14ac:dyDescent="0.2">
      <c r="A4046" s="36" t="str">
        <f>'0'!$A$4</f>
        <v>………………..</v>
      </c>
      <c r="B4046" s="37">
        <f>'0'!$A$2</f>
        <v>46112</v>
      </c>
      <c r="C4046" s="37" t="s">
        <v>1243</v>
      </c>
      <c r="D4046" s="119" t="str">
        <f>IF(G4046="","",VLOOKUP(G4046,номенклатури!R:T,2,0))</f>
        <v/>
      </c>
      <c r="E4046" s="365" t="str">
        <f>IF(G4046="","",VLOOKUP(G4046,номенклатури!R:T,3,0))</f>
        <v/>
      </c>
      <c r="F4046" s="159" t="str">
        <f>IF(G4046="","",IF(ISERROR(VLOOKUP(G4046,номенклатури!V:V,1,0)),E4046*H4046,E4046*I4046))</f>
        <v/>
      </c>
      <c r="G4046" s="14"/>
      <c r="H4046" s="15"/>
      <c r="I4046" s="15"/>
      <c r="J4046" s="15"/>
      <c r="K4046" s="15"/>
      <c r="L4046" s="217"/>
      <c r="M4046" s="22"/>
      <c r="N4046" s="119" t="str">
        <f>IF(G4046="","",VLOOKUP(G4046,номенклатури!R:U,4,0))</f>
        <v/>
      </c>
      <c r="O4046" s="119" t="str">
        <f>IF(M4046="","",VLOOKUP(M4046,'14'!D:D,1,0))</f>
        <v/>
      </c>
    </row>
    <row r="4047" spans="1:15" ht="12.75" customHeight="1" x14ac:dyDescent="0.2">
      <c r="A4047" s="36" t="str">
        <f>'0'!$A$4</f>
        <v>………………..</v>
      </c>
      <c r="B4047" s="37">
        <f>'0'!$A$2</f>
        <v>46112</v>
      </c>
      <c r="C4047" s="37" t="s">
        <v>1243</v>
      </c>
      <c r="D4047" s="119" t="str">
        <f>IF(G4047="","",VLOOKUP(G4047,номенклатури!R:T,2,0))</f>
        <v/>
      </c>
      <c r="E4047" s="365" t="str">
        <f>IF(G4047="","",VLOOKUP(G4047,номенклатури!R:T,3,0))</f>
        <v/>
      </c>
      <c r="F4047" s="159" t="str">
        <f>IF(G4047="","",IF(ISERROR(VLOOKUP(G4047,номенклатури!V:V,1,0)),E4047*H4047,E4047*I4047))</f>
        <v/>
      </c>
      <c r="G4047" s="14"/>
      <c r="H4047" s="15"/>
      <c r="I4047" s="15"/>
      <c r="J4047" s="15"/>
      <c r="K4047" s="15"/>
      <c r="L4047" s="217"/>
      <c r="M4047" s="22"/>
      <c r="N4047" s="119" t="str">
        <f>IF(G4047="","",VLOOKUP(G4047,номенклатури!R:U,4,0))</f>
        <v/>
      </c>
      <c r="O4047" s="119" t="str">
        <f>IF(M4047="","",VLOOKUP(M4047,'14'!D:D,1,0))</f>
        <v/>
      </c>
    </row>
    <row r="4048" spans="1:15" ht="12.75" customHeight="1" x14ac:dyDescent="0.2">
      <c r="A4048" s="36" t="str">
        <f>'0'!$A$4</f>
        <v>………………..</v>
      </c>
      <c r="B4048" s="37">
        <f>'0'!$A$2</f>
        <v>46112</v>
      </c>
      <c r="C4048" s="37" t="s">
        <v>1243</v>
      </c>
      <c r="D4048" s="119" t="str">
        <f>IF(G4048="","",VLOOKUP(G4048,номенклатури!R:T,2,0))</f>
        <v/>
      </c>
      <c r="E4048" s="365" t="str">
        <f>IF(G4048="","",VLOOKUP(G4048,номенклатури!R:T,3,0))</f>
        <v/>
      </c>
      <c r="F4048" s="159" t="str">
        <f>IF(G4048="","",IF(ISERROR(VLOOKUP(G4048,номенклатури!V:V,1,0)),E4048*H4048,E4048*I4048))</f>
        <v/>
      </c>
      <c r="G4048" s="14"/>
      <c r="H4048" s="15"/>
      <c r="I4048" s="15"/>
      <c r="J4048" s="15"/>
      <c r="K4048" s="15"/>
      <c r="L4048" s="217"/>
      <c r="M4048" s="22"/>
      <c r="N4048" s="119" t="str">
        <f>IF(G4048="","",VLOOKUP(G4048,номенклатури!R:U,4,0))</f>
        <v/>
      </c>
      <c r="O4048" s="119" t="str">
        <f>IF(M4048="","",VLOOKUP(M4048,'14'!D:D,1,0))</f>
        <v/>
      </c>
    </row>
    <row r="4049" spans="1:15" ht="12.75" customHeight="1" x14ac:dyDescent="0.2">
      <c r="A4049" s="36" t="str">
        <f>'0'!$A$4</f>
        <v>………………..</v>
      </c>
      <c r="B4049" s="37">
        <f>'0'!$A$2</f>
        <v>46112</v>
      </c>
      <c r="C4049" s="37" t="s">
        <v>1243</v>
      </c>
      <c r="D4049" s="119" t="str">
        <f>IF(G4049="","",VLOOKUP(G4049,номенклатури!R:T,2,0))</f>
        <v/>
      </c>
      <c r="E4049" s="365" t="str">
        <f>IF(G4049="","",VLOOKUP(G4049,номенклатури!R:T,3,0))</f>
        <v/>
      </c>
      <c r="F4049" s="159" t="str">
        <f>IF(G4049="","",IF(ISERROR(VLOOKUP(G4049,номенклатури!V:V,1,0)),E4049*H4049,E4049*I4049))</f>
        <v/>
      </c>
      <c r="G4049" s="14"/>
      <c r="H4049" s="15"/>
      <c r="I4049" s="15"/>
      <c r="J4049" s="15"/>
      <c r="K4049" s="15"/>
      <c r="L4049" s="217"/>
      <c r="M4049" s="22"/>
      <c r="N4049" s="119" t="str">
        <f>IF(G4049="","",VLOOKUP(G4049,номенклатури!R:U,4,0))</f>
        <v/>
      </c>
      <c r="O4049" s="119" t="str">
        <f>IF(M4049="","",VLOOKUP(M4049,'14'!D:D,1,0))</f>
        <v/>
      </c>
    </row>
    <row r="4050" spans="1:15" ht="12.75" customHeight="1" x14ac:dyDescent="0.2">
      <c r="A4050" s="36" t="str">
        <f>'0'!$A$4</f>
        <v>………………..</v>
      </c>
      <c r="B4050" s="37">
        <f>'0'!$A$2</f>
        <v>46112</v>
      </c>
      <c r="C4050" s="37" t="s">
        <v>1243</v>
      </c>
      <c r="D4050" s="119" t="str">
        <f>IF(G4050="","",VLOOKUP(G4050,номенклатури!R:T,2,0))</f>
        <v/>
      </c>
      <c r="E4050" s="365" t="str">
        <f>IF(G4050="","",VLOOKUP(G4050,номенклатури!R:T,3,0))</f>
        <v/>
      </c>
      <c r="F4050" s="159" t="str">
        <f>IF(G4050="","",IF(ISERROR(VLOOKUP(G4050,номенклатури!V:V,1,0)),E4050*H4050,E4050*I4050))</f>
        <v/>
      </c>
      <c r="G4050" s="14"/>
      <c r="H4050" s="15"/>
      <c r="I4050" s="15"/>
      <c r="J4050" s="15"/>
      <c r="K4050" s="15"/>
      <c r="L4050" s="217"/>
      <c r="M4050" s="22"/>
      <c r="N4050" s="119" t="str">
        <f>IF(G4050="","",VLOOKUP(G4050,номенклатури!R:U,4,0))</f>
        <v/>
      </c>
      <c r="O4050" s="119" t="str">
        <f>IF(M4050="","",VLOOKUP(M4050,'14'!D:D,1,0))</f>
        <v/>
      </c>
    </row>
    <row r="4051" spans="1:15" ht="12.75" customHeight="1" x14ac:dyDescent="0.2">
      <c r="A4051" s="36" t="str">
        <f>'0'!$A$4</f>
        <v>………………..</v>
      </c>
      <c r="B4051" s="37">
        <f>'0'!$A$2</f>
        <v>46112</v>
      </c>
      <c r="C4051" s="37" t="s">
        <v>1243</v>
      </c>
      <c r="D4051" s="119" t="str">
        <f>IF(G4051="","",VLOOKUP(G4051,номенклатури!R:T,2,0))</f>
        <v/>
      </c>
      <c r="E4051" s="365" t="str">
        <f>IF(G4051="","",VLOOKUP(G4051,номенклатури!R:T,3,0))</f>
        <v/>
      </c>
      <c r="F4051" s="159" t="str">
        <f>IF(G4051="","",IF(ISERROR(VLOOKUP(G4051,номенклатури!V:V,1,0)),E4051*H4051,E4051*I4051))</f>
        <v/>
      </c>
      <c r="G4051" s="14"/>
      <c r="H4051" s="15"/>
      <c r="I4051" s="15"/>
      <c r="J4051" s="15"/>
      <c r="K4051" s="15"/>
      <c r="L4051" s="217"/>
      <c r="M4051" s="22"/>
      <c r="N4051" s="119" t="str">
        <f>IF(G4051="","",VLOOKUP(G4051,номенклатури!R:U,4,0))</f>
        <v/>
      </c>
      <c r="O4051" s="119" t="str">
        <f>IF(M4051="","",VLOOKUP(M4051,'14'!D:D,1,0))</f>
        <v/>
      </c>
    </row>
    <row r="4052" spans="1:15" ht="12.75" customHeight="1" x14ac:dyDescent="0.2">
      <c r="A4052" s="36" t="str">
        <f>'0'!$A$4</f>
        <v>………………..</v>
      </c>
      <c r="B4052" s="37">
        <f>'0'!$A$2</f>
        <v>46112</v>
      </c>
      <c r="C4052" s="37" t="s">
        <v>1243</v>
      </c>
      <c r="D4052" s="119" t="str">
        <f>IF(G4052="","",VLOOKUP(G4052,номенклатури!R:T,2,0))</f>
        <v/>
      </c>
      <c r="E4052" s="365" t="str">
        <f>IF(G4052="","",VLOOKUP(G4052,номенклатури!R:T,3,0))</f>
        <v/>
      </c>
      <c r="F4052" s="159" t="str">
        <f>IF(G4052="","",IF(ISERROR(VLOOKUP(G4052,номенклатури!V:V,1,0)),E4052*H4052,E4052*I4052))</f>
        <v/>
      </c>
      <c r="G4052" s="14"/>
      <c r="H4052" s="15"/>
      <c r="I4052" s="15"/>
      <c r="J4052" s="15"/>
      <c r="K4052" s="15"/>
      <c r="L4052" s="217"/>
      <c r="M4052" s="22"/>
      <c r="N4052" s="119" t="str">
        <f>IF(G4052="","",VLOOKUP(G4052,номенклатури!R:U,4,0))</f>
        <v/>
      </c>
      <c r="O4052" s="119" t="str">
        <f>IF(M4052="","",VLOOKUP(M4052,'14'!D:D,1,0))</f>
        <v/>
      </c>
    </row>
    <row r="4053" spans="1:15" ht="12.75" customHeight="1" x14ac:dyDescent="0.2">
      <c r="A4053" s="36" t="str">
        <f>'0'!$A$4</f>
        <v>………………..</v>
      </c>
      <c r="B4053" s="37">
        <f>'0'!$A$2</f>
        <v>46112</v>
      </c>
      <c r="C4053" s="37" t="s">
        <v>1243</v>
      </c>
      <c r="D4053" s="119" t="str">
        <f>IF(G4053="","",VLOOKUP(G4053,номенклатури!R:T,2,0))</f>
        <v/>
      </c>
      <c r="E4053" s="365" t="str">
        <f>IF(G4053="","",VLOOKUP(G4053,номенклатури!R:T,3,0))</f>
        <v/>
      </c>
      <c r="F4053" s="159" t="str">
        <f>IF(G4053="","",IF(ISERROR(VLOOKUP(G4053,номенклатури!V:V,1,0)),E4053*H4053,E4053*I4053))</f>
        <v/>
      </c>
      <c r="G4053" s="14"/>
      <c r="H4053" s="15"/>
      <c r="I4053" s="15"/>
      <c r="J4053" s="15"/>
      <c r="K4053" s="15"/>
      <c r="L4053" s="217"/>
      <c r="M4053" s="22"/>
      <c r="N4053" s="119" t="str">
        <f>IF(G4053="","",VLOOKUP(G4053,номенклатури!R:U,4,0))</f>
        <v/>
      </c>
      <c r="O4053" s="119" t="str">
        <f>IF(M4053="","",VLOOKUP(M4053,'14'!D:D,1,0))</f>
        <v/>
      </c>
    </row>
    <row r="4054" spans="1:15" ht="12.75" customHeight="1" x14ac:dyDescent="0.2">
      <c r="A4054" s="36" t="str">
        <f>'0'!$A$4</f>
        <v>………………..</v>
      </c>
      <c r="B4054" s="37">
        <f>'0'!$A$2</f>
        <v>46112</v>
      </c>
      <c r="C4054" s="37" t="s">
        <v>1243</v>
      </c>
      <c r="D4054" s="119" t="str">
        <f>IF(G4054="","",VLOOKUP(G4054,номенклатури!R:T,2,0))</f>
        <v/>
      </c>
      <c r="E4054" s="365" t="str">
        <f>IF(G4054="","",VLOOKUP(G4054,номенклатури!R:T,3,0))</f>
        <v/>
      </c>
      <c r="F4054" s="159" t="str">
        <f>IF(G4054="","",IF(ISERROR(VLOOKUP(G4054,номенклатури!V:V,1,0)),E4054*H4054,E4054*I4054))</f>
        <v/>
      </c>
      <c r="G4054" s="14"/>
      <c r="H4054" s="15"/>
      <c r="I4054" s="15"/>
      <c r="J4054" s="15"/>
      <c r="K4054" s="15"/>
      <c r="L4054" s="217"/>
      <c r="M4054" s="22"/>
      <c r="N4054" s="119" t="str">
        <f>IF(G4054="","",VLOOKUP(G4054,номенклатури!R:U,4,0))</f>
        <v/>
      </c>
      <c r="O4054" s="119" t="str">
        <f>IF(M4054="","",VLOOKUP(M4054,'14'!D:D,1,0))</f>
        <v/>
      </c>
    </row>
    <row r="4055" spans="1:15" ht="12.75" customHeight="1" x14ac:dyDescent="0.2">
      <c r="A4055" s="36" t="str">
        <f>'0'!$A$4</f>
        <v>………………..</v>
      </c>
      <c r="B4055" s="37">
        <f>'0'!$A$2</f>
        <v>46112</v>
      </c>
      <c r="C4055" s="37" t="s">
        <v>1243</v>
      </c>
      <c r="D4055" s="119" t="str">
        <f>IF(G4055="","",VLOOKUP(G4055,номенклатури!R:T,2,0))</f>
        <v/>
      </c>
      <c r="E4055" s="365" t="str">
        <f>IF(G4055="","",VLOOKUP(G4055,номенклатури!R:T,3,0))</f>
        <v/>
      </c>
      <c r="F4055" s="159" t="str">
        <f>IF(G4055="","",IF(ISERROR(VLOOKUP(G4055,номенклатури!V:V,1,0)),E4055*H4055,E4055*I4055))</f>
        <v/>
      </c>
      <c r="G4055" s="14"/>
      <c r="H4055" s="15"/>
      <c r="I4055" s="15"/>
      <c r="J4055" s="15"/>
      <c r="K4055" s="15"/>
      <c r="L4055" s="217"/>
      <c r="M4055" s="22"/>
      <c r="N4055" s="119" t="str">
        <f>IF(G4055="","",VLOOKUP(G4055,номенклатури!R:U,4,0))</f>
        <v/>
      </c>
      <c r="O4055" s="119" t="str">
        <f>IF(M4055="","",VLOOKUP(M4055,'14'!D:D,1,0))</f>
        <v/>
      </c>
    </row>
    <row r="4056" spans="1:15" ht="12.75" customHeight="1" x14ac:dyDescent="0.2">
      <c r="A4056" s="36" t="str">
        <f>'0'!$A$4</f>
        <v>………………..</v>
      </c>
      <c r="B4056" s="37">
        <f>'0'!$A$2</f>
        <v>46112</v>
      </c>
      <c r="C4056" s="37" t="s">
        <v>1243</v>
      </c>
      <c r="D4056" s="119" t="str">
        <f>IF(G4056="","",VLOOKUP(G4056,номенклатури!R:T,2,0))</f>
        <v/>
      </c>
      <c r="E4056" s="365" t="str">
        <f>IF(G4056="","",VLOOKUP(G4056,номенклатури!R:T,3,0))</f>
        <v/>
      </c>
      <c r="F4056" s="159" t="str">
        <f>IF(G4056="","",IF(ISERROR(VLOOKUP(G4056,номенклатури!V:V,1,0)),E4056*H4056,E4056*I4056))</f>
        <v/>
      </c>
      <c r="G4056" s="14"/>
      <c r="H4056" s="15"/>
      <c r="I4056" s="15"/>
      <c r="J4056" s="15"/>
      <c r="K4056" s="15"/>
      <c r="L4056" s="217"/>
      <c r="M4056" s="22"/>
      <c r="N4056" s="119" t="str">
        <f>IF(G4056="","",VLOOKUP(G4056,номенклатури!R:U,4,0))</f>
        <v/>
      </c>
      <c r="O4056" s="119" t="str">
        <f>IF(M4056="","",VLOOKUP(M4056,'14'!D:D,1,0))</f>
        <v/>
      </c>
    </row>
    <row r="4057" spans="1:15" ht="12.75" customHeight="1" x14ac:dyDescent="0.2">
      <c r="A4057" s="36" t="str">
        <f>'0'!$A$4</f>
        <v>………………..</v>
      </c>
      <c r="B4057" s="37">
        <f>'0'!$A$2</f>
        <v>46112</v>
      </c>
      <c r="C4057" s="37" t="s">
        <v>1243</v>
      </c>
      <c r="D4057" s="119" t="str">
        <f>IF(G4057="","",VLOOKUP(G4057,номенклатури!R:T,2,0))</f>
        <v/>
      </c>
      <c r="E4057" s="365" t="str">
        <f>IF(G4057="","",VLOOKUP(G4057,номенклатури!R:T,3,0))</f>
        <v/>
      </c>
      <c r="F4057" s="159" t="str">
        <f>IF(G4057="","",IF(ISERROR(VLOOKUP(G4057,номенклатури!V:V,1,0)),E4057*H4057,E4057*I4057))</f>
        <v/>
      </c>
      <c r="G4057" s="14"/>
      <c r="H4057" s="15"/>
      <c r="I4057" s="15"/>
      <c r="J4057" s="15"/>
      <c r="K4057" s="15"/>
      <c r="L4057" s="217"/>
      <c r="M4057" s="22"/>
      <c r="N4057" s="119" t="str">
        <f>IF(G4057="","",VLOOKUP(G4057,номенклатури!R:U,4,0))</f>
        <v/>
      </c>
      <c r="O4057" s="119" t="str">
        <f>IF(M4057="","",VLOOKUP(M4057,'14'!D:D,1,0))</f>
        <v/>
      </c>
    </row>
    <row r="4058" spans="1:15" ht="12.75" customHeight="1" x14ac:dyDescent="0.2">
      <c r="A4058" s="36" t="str">
        <f>'0'!$A$4</f>
        <v>………………..</v>
      </c>
      <c r="B4058" s="37">
        <f>'0'!$A$2</f>
        <v>46112</v>
      </c>
      <c r="C4058" s="37" t="s">
        <v>1243</v>
      </c>
      <c r="D4058" s="119" t="str">
        <f>IF(G4058="","",VLOOKUP(G4058,номенклатури!R:T,2,0))</f>
        <v/>
      </c>
      <c r="E4058" s="365" t="str">
        <f>IF(G4058="","",VLOOKUP(G4058,номенклатури!R:T,3,0))</f>
        <v/>
      </c>
      <c r="F4058" s="159" t="str">
        <f>IF(G4058="","",IF(ISERROR(VLOOKUP(G4058,номенклатури!V:V,1,0)),E4058*H4058,E4058*I4058))</f>
        <v/>
      </c>
      <c r="G4058" s="14"/>
      <c r="H4058" s="15"/>
      <c r="I4058" s="15"/>
      <c r="J4058" s="15"/>
      <c r="K4058" s="15"/>
      <c r="L4058" s="217"/>
      <c r="M4058" s="22"/>
      <c r="N4058" s="119" t="str">
        <f>IF(G4058="","",VLOOKUP(G4058,номенклатури!R:U,4,0))</f>
        <v/>
      </c>
      <c r="O4058" s="119" t="str">
        <f>IF(M4058="","",VLOOKUP(M4058,'14'!D:D,1,0))</f>
        <v/>
      </c>
    </row>
    <row r="4059" spans="1:15" ht="12.75" customHeight="1" x14ac:dyDescent="0.2">
      <c r="A4059" s="36" t="str">
        <f>'0'!$A$4</f>
        <v>………………..</v>
      </c>
      <c r="B4059" s="37">
        <f>'0'!$A$2</f>
        <v>46112</v>
      </c>
      <c r="C4059" s="37" t="s">
        <v>1243</v>
      </c>
      <c r="D4059" s="119" t="str">
        <f>IF(G4059="","",VLOOKUP(G4059,номенклатури!R:T,2,0))</f>
        <v/>
      </c>
      <c r="E4059" s="365" t="str">
        <f>IF(G4059="","",VLOOKUP(G4059,номенклатури!R:T,3,0))</f>
        <v/>
      </c>
      <c r="F4059" s="159" t="str">
        <f>IF(G4059="","",IF(ISERROR(VLOOKUP(G4059,номенклатури!V:V,1,0)),E4059*H4059,E4059*I4059))</f>
        <v/>
      </c>
      <c r="G4059" s="14"/>
      <c r="H4059" s="15"/>
      <c r="I4059" s="15"/>
      <c r="J4059" s="15"/>
      <c r="K4059" s="15"/>
      <c r="L4059" s="217"/>
      <c r="M4059" s="22"/>
      <c r="N4059" s="119" t="str">
        <f>IF(G4059="","",VLOOKUP(G4059,номенклатури!R:U,4,0))</f>
        <v/>
      </c>
      <c r="O4059" s="119" t="str">
        <f>IF(M4059="","",VLOOKUP(M4059,'14'!D:D,1,0))</f>
        <v/>
      </c>
    </row>
    <row r="4060" spans="1:15" ht="12.75" customHeight="1" x14ac:dyDescent="0.2">
      <c r="A4060" s="36" t="str">
        <f>'0'!$A$4</f>
        <v>………………..</v>
      </c>
      <c r="B4060" s="37">
        <f>'0'!$A$2</f>
        <v>46112</v>
      </c>
      <c r="C4060" s="37" t="s">
        <v>1243</v>
      </c>
      <c r="D4060" s="119" t="str">
        <f>IF(G4060="","",VLOOKUP(G4060,номенклатури!R:T,2,0))</f>
        <v/>
      </c>
      <c r="E4060" s="365" t="str">
        <f>IF(G4060="","",VLOOKUP(G4060,номенклатури!R:T,3,0))</f>
        <v/>
      </c>
      <c r="F4060" s="159" t="str">
        <f>IF(G4060="","",IF(ISERROR(VLOOKUP(G4060,номенклатури!V:V,1,0)),E4060*H4060,E4060*I4060))</f>
        <v/>
      </c>
      <c r="G4060" s="14"/>
      <c r="H4060" s="15"/>
      <c r="I4060" s="15"/>
      <c r="J4060" s="15"/>
      <c r="K4060" s="15"/>
      <c r="L4060" s="217"/>
      <c r="M4060" s="22"/>
      <c r="N4060" s="119" t="str">
        <f>IF(G4060="","",VLOOKUP(G4060,номенклатури!R:U,4,0))</f>
        <v/>
      </c>
      <c r="O4060" s="119" t="str">
        <f>IF(M4060="","",VLOOKUP(M4060,'14'!D:D,1,0))</f>
        <v/>
      </c>
    </row>
    <row r="4061" spans="1:15" ht="12.75" customHeight="1" x14ac:dyDescent="0.2">
      <c r="A4061" s="36" t="str">
        <f>'0'!$A$4</f>
        <v>………………..</v>
      </c>
      <c r="B4061" s="37">
        <f>'0'!$A$2</f>
        <v>46112</v>
      </c>
      <c r="C4061" s="37" t="s">
        <v>1243</v>
      </c>
      <c r="D4061" s="119" t="str">
        <f>IF(G4061="","",VLOOKUP(G4061,номенклатури!R:T,2,0))</f>
        <v/>
      </c>
      <c r="E4061" s="365" t="str">
        <f>IF(G4061="","",VLOOKUP(G4061,номенклатури!R:T,3,0))</f>
        <v/>
      </c>
      <c r="F4061" s="159" t="str">
        <f>IF(G4061="","",IF(ISERROR(VLOOKUP(G4061,номенклатури!V:V,1,0)),E4061*H4061,E4061*I4061))</f>
        <v/>
      </c>
      <c r="G4061" s="14"/>
      <c r="H4061" s="15"/>
      <c r="I4061" s="15"/>
      <c r="J4061" s="15"/>
      <c r="K4061" s="15"/>
      <c r="L4061" s="217"/>
      <c r="M4061" s="22"/>
      <c r="N4061" s="119" t="str">
        <f>IF(G4061="","",VLOOKUP(G4061,номенклатури!R:U,4,0))</f>
        <v/>
      </c>
      <c r="O4061" s="119" t="str">
        <f>IF(M4061="","",VLOOKUP(M4061,'14'!D:D,1,0))</f>
        <v/>
      </c>
    </row>
    <row r="4062" spans="1:15" ht="12.75" customHeight="1" x14ac:dyDescent="0.2">
      <c r="A4062" s="36" t="str">
        <f>'0'!$A$4</f>
        <v>………………..</v>
      </c>
      <c r="B4062" s="37">
        <f>'0'!$A$2</f>
        <v>46112</v>
      </c>
      <c r="C4062" s="37" t="s">
        <v>1243</v>
      </c>
      <c r="D4062" s="119" t="str">
        <f>IF(G4062="","",VLOOKUP(G4062,номенклатури!R:T,2,0))</f>
        <v/>
      </c>
      <c r="E4062" s="365" t="str">
        <f>IF(G4062="","",VLOOKUP(G4062,номенклатури!R:T,3,0))</f>
        <v/>
      </c>
      <c r="F4062" s="159" t="str">
        <f>IF(G4062="","",IF(ISERROR(VLOOKUP(G4062,номенклатури!V:V,1,0)),E4062*H4062,E4062*I4062))</f>
        <v/>
      </c>
      <c r="G4062" s="14"/>
      <c r="H4062" s="15"/>
      <c r="I4062" s="15"/>
      <c r="J4062" s="15"/>
      <c r="K4062" s="15"/>
      <c r="L4062" s="217"/>
      <c r="M4062" s="22"/>
      <c r="N4062" s="119" t="str">
        <f>IF(G4062="","",VLOOKUP(G4062,номенклатури!R:U,4,0))</f>
        <v/>
      </c>
      <c r="O4062" s="119" t="str">
        <f>IF(M4062="","",VLOOKUP(M4062,'14'!D:D,1,0))</f>
        <v/>
      </c>
    </row>
    <row r="4063" spans="1:15" ht="12.75" customHeight="1" x14ac:dyDescent="0.2">
      <c r="A4063" s="36" t="str">
        <f>'0'!$A$4</f>
        <v>………………..</v>
      </c>
      <c r="B4063" s="37">
        <f>'0'!$A$2</f>
        <v>46112</v>
      </c>
      <c r="C4063" s="37" t="s">
        <v>1243</v>
      </c>
      <c r="D4063" s="119" t="str">
        <f>IF(G4063="","",VLOOKUP(G4063,номенклатури!R:T,2,0))</f>
        <v/>
      </c>
      <c r="E4063" s="365" t="str">
        <f>IF(G4063="","",VLOOKUP(G4063,номенклатури!R:T,3,0))</f>
        <v/>
      </c>
      <c r="F4063" s="159" t="str">
        <f>IF(G4063="","",IF(ISERROR(VLOOKUP(G4063,номенклатури!V:V,1,0)),E4063*H4063,E4063*I4063))</f>
        <v/>
      </c>
      <c r="G4063" s="14"/>
      <c r="H4063" s="15"/>
      <c r="I4063" s="15"/>
      <c r="J4063" s="15"/>
      <c r="K4063" s="15"/>
      <c r="L4063" s="217"/>
      <c r="M4063" s="22"/>
      <c r="N4063" s="119" t="str">
        <f>IF(G4063="","",VLOOKUP(G4063,номенклатури!R:U,4,0))</f>
        <v/>
      </c>
      <c r="O4063" s="119" t="str">
        <f>IF(M4063="","",VLOOKUP(M4063,'14'!D:D,1,0))</f>
        <v/>
      </c>
    </row>
    <row r="4064" spans="1:15" ht="12.75" customHeight="1" x14ac:dyDescent="0.2">
      <c r="A4064" s="36" t="str">
        <f>'0'!$A$4</f>
        <v>………………..</v>
      </c>
      <c r="B4064" s="37">
        <f>'0'!$A$2</f>
        <v>46112</v>
      </c>
      <c r="C4064" s="37" t="s">
        <v>1243</v>
      </c>
      <c r="D4064" s="119" t="str">
        <f>IF(G4064="","",VLOOKUP(G4064,номенклатури!R:T,2,0))</f>
        <v/>
      </c>
      <c r="E4064" s="365" t="str">
        <f>IF(G4064="","",VLOOKUP(G4064,номенклатури!R:T,3,0))</f>
        <v/>
      </c>
      <c r="F4064" s="159" t="str">
        <f>IF(G4064="","",IF(ISERROR(VLOOKUP(G4064,номенклатури!V:V,1,0)),E4064*H4064,E4064*I4064))</f>
        <v/>
      </c>
      <c r="G4064" s="14"/>
      <c r="H4064" s="15"/>
      <c r="I4064" s="15"/>
      <c r="J4064" s="15"/>
      <c r="K4064" s="15"/>
      <c r="L4064" s="217"/>
      <c r="M4064" s="22"/>
      <c r="N4064" s="119" t="str">
        <f>IF(G4064="","",VLOOKUP(G4064,номенклатури!R:U,4,0))</f>
        <v/>
      </c>
      <c r="O4064" s="119" t="str">
        <f>IF(M4064="","",VLOOKUP(M4064,'14'!D:D,1,0))</f>
        <v/>
      </c>
    </row>
    <row r="4065" spans="1:15" ht="12.75" customHeight="1" x14ac:dyDescent="0.2">
      <c r="A4065" s="36" t="str">
        <f>'0'!$A$4</f>
        <v>………………..</v>
      </c>
      <c r="B4065" s="37">
        <f>'0'!$A$2</f>
        <v>46112</v>
      </c>
      <c r="C4065" s="37" t="s">
        <v>1243</v>
      </c>
      <c r="D4065" s="119" t="str">
        <f>IF(G4065="","",VLOOKUP(G4065,номенклатури!R:T,2,0))</f>
        <v/>
      </c>
      <c r="E4065" s="365" t="str">
        <f>IF(G4065="","",VLOOKUP(G4065,номенклатури!R:T,3,0))</f>
        <v/>
      </c>
      <c r="F4065" s="159" t="str">
        <f>IF(G4065="","",IF(ISERROR(VLOOKUP(G4065,номенклатури!V:V,1,0)),E4065*H4065,E4065*I4065))</f>
        <v/>
      </c>
      <c r="G4065" s="14"/>
      <c r="H4065" s="15"/>
      <c r="I4065" s="15"/>
      <c r="J4065" s="15"/>
      <c r="K4065" s="15"/>
      <c r="L4065" s="217"/>
      <c r="M4065" s="22"/>
      <c r="N4065" s="119" t="str">
        <f>IF(G4065="","",VLOOKUP(G4065,номенклатури!R:U,4,0))</f>
        <v/>
      </c>
      <c r="O4065" s="119" t="str">
        <f>IF(M4065="","",VLOOKUP(M4065,'14'!D:D,1,0))</f>
        <v/>
      </c>
    </row>
    <row r="4066" spans="1:15" ht="12.75" customHeight="1" x14ac:dyDescent="0.2">
      <c r="A4066" s="36" t="str">
        <f>'0'!$A$4</f>
        <v>………………..</v>
      </c>
      <c r="B4066" s="37">
        <f>'0'!$A$2</f>
        <v>46112</v>
      </c>
      <c r="C4066" s="37" t="s">
        <v>1243</v>
      </c>
      <c r="D4066" s="119" t="str">
        <f>IF(G4066="","",VLOOKUP(G4066,номенклатури!R:T,2,0))</f>
        <v/>
      </c>
      <c r="E4066" s="365" t="str">
        <f>IF(G4066="","",VLOOKUP(G4066,номенклатури!R:T,3,0))</f>
        <v/>
      </c>
      <c r="F4066" s="159" t="str">
        <f>IF(G4066="","",IF(ISERROR(VLOOKUP(G4066,номенклатури!V:V,1,0)),E4066*H4066,E4066*I4066))</f>
        <v/>
      </c>
      <c r="G4066" s="14"/>
      <c r="H4066" s="15"/>
      <c r="I4066" s="15"/>
      <c r="J4066" s="15"/>
      <c r="K4066" s="15"/>
      <c r="L4066" s="217"/>
      <c r="M4066" s="22"/>
      <c r="N4066" s="119" t="str">
        <f>IF(G4066="","",VLOOKUP(G4066,номенклатури!R:U,4,0))</f>
        <v/>
      </c>
      <c r="O4066" s="119" t="str">
        <f>IF(M4066="","",VLOOKUP(M4066,'14'!D:D,1,0))</f>
        <v/>
      </c>
    </row>
    <row r="4067" spans="1:15" ht="12.75" customHeight="1" x14ac:dyDescent="0.2">
      <c r="A4067" s="36" t="str">
        <f>'0'!$A$4</f>
        <v>………………..</v>
      </c>
      <c r="B4067" s="37">
        <f>'0'!$A$2</f>
        <v>46112</v>
      </c>
      <c r="C4067" s="37" t="s">
        <v>1243</v>
      </c>
      <c r="D4067" s="119" t="str">
        <f>IF(G4067="","",VLOOKUP(G4067,номенклатури!R:T,2,0))</f>
        <v/>
      </c>
      <c r="E4067" s="365" t="str">
        <f>IF(G4067="","",VLOOKUP(G4067,номенклатури!R:T,3,0))</f>
        <v/>
      </c>
      <c r="F4067" s="159" t="str">
        <f>IF(G4067="","",IF(ISERROR(VLOOKUP(G4067,номенклатури!V:V,1,0)),E4067*H4067,E4067*I4067))</f>
        <v/>
      </c>
      <c r="G4067" s="14"/>
      <c r="H4067" s="15"/>
      <c r="I4067" s="15"/>
      <c r="J4067" s="15"/>
      <c r="K4067" s="15"/>
      <c r="L4067" s="217"/>
      <c r="M4067" s="22"/>
      <c r="N4067" s="119" t="str">
        <f>IF(G4067="","",VLOOKUP(G4067,номенклатури!R:U,4,0))</f>
        <v/>
      </c>
      <c r="O4067" s="119" t="str">
        <f>IF(M4067="","",VLOOKUP(M4067,'14'!D:D,1,0))</f>
        <v/>
      </c>
    </row>
    <row r="4068" spans="1:15" ht="12.75" customHeight="1" x14ac:dyDescent="0.2">
      <c r="A4068" s="36" t="str">
        <f>'0'!$A$4</f>
        <v>………………..</v>
      </c>
      <c r="B4068" s="37">
        <f>'0'!$A$2</f>
        <v>46112</v>
      </c>
      <c r="C4068" s="37" t="s">
        <v>1243</v>
      </c>
      <c r="D4068" s="119" t="str">
        <f>IF(G4068="","",VLOOKUP(G4068,номенклатури!R:T,2,0))</f>
        <v/>
      </c>
      <c r="E4068" s="365" t="str">
        <f>IF(G4068="","",VLOOKUP(G4068,номенклатури!R:T,3,0))</f>
        <v/>
      </c>
      <c r="F4068" s="159" t="str">
        <f>IF(G4068="","",IF(ISERROR(VLOOKUP(G4068,номенклатури!V:V,1,0)),E4068*H4068,E4068*I4068))</f>
        <v/>
      </c>
      <c r="G4068" s="14"/>
      <c r="H4068" s="15"/>
      <c r="I4068" s="15"/>
      <c r="J4068" s="15"/>
      <c r="K4068" s="15"/>
      <c r="L4068" s="217"/>
      <c r="M4068" s="22"/>
      <c r="N4068" s="119" t="str">
        <f>IF(G4068="","",VLOOKUP(G4068,номенклатури!R:U,4,0))</f>
        <v/>
      </c>
      <c r="O4068" s="119" t="str">
        <f>IF(M4068="","",VLOOKUP(M4068,'14'!D:D,1,0))</f>
        <v/>
      </c>
    </row>
    <row r="4069" spans="1:15" ht="12.75" customHeight="1" x14ac:dyDescent="0.2">
      <c r="A4069" s="36" t="str">
        <f>'0'!$A$4</f>
        <v>………………..</v>
      </c>
      <c r="B4069" s="37">
        <f>'0'!$A$2</f>
        <v>46112</v>
      </c>
      <c r="C4069" s="37" t="s">
        <v>1243</v>
      </c>
      <c r="D4069" s="119" t="str">
        <f>IF(G4069="","",VLOOKUP(G4069,номенклатури!R:T,2,0))</f>
        <v/>
      </c>
      <c r="E4069" s="365" t="str">
        <f>IF(G4069="","",VLOOKUP(G4069,номенклатури!R:T,3,0))</f>
        <v/>
      </c>
      <c r="F4069" s="159" t="str">
        <f>IF(G4069="","",IF(ISERROR(VLOOKUP(G4069,номенклатури!V:V,1,0)),E4069*H4069,E4069*I4069))</f>
        <v/>
      </c>
      <c r="G4069" s="14"/>
      <c r="H4069" s="15"/>
      <c r="I4069" s="15"/>
      <c r="J4069" s="15"/>
      <c r="K4069" s="15"/>
      <c r="L4069" s="217"/>
      <c r="M4069" s="22"/>
      <c r="N4069" s="119" t="str">
        <f>IF(G4069="","",VLOOKUP(G4069,номенклатури!R:U,4,0))</f>
        <v/>
      </c>
      <c r="O4069" s="119" t="str">
        <f>IF(M4069="","",VLOOKUP(M4069,'14'!D:D,1,0))</f>
        <v/>
      </c>
    </row>
    <row r="4070" spans="1:15" ht="12.75" customHeight="1" x14ac:dyDescent="0.2">
      <c r="A4070" s="36" t="str">
        <f>'0'!$A$4</f>
        <v>………………..</v>
      </c>
      <c r="B4070" s="37">
        <f>'0'!$A$2</f>
        <v>46112</v>
      </c>
      <c r="C4070" s="37" t="s">
        <v>1243</v>
      </c>
      <c r="D4070" s="119" t="str">
        <f>IF(G4070="","",VLOOKUP(G4070,номенклатури!R:T,2,0))</f>
        <v/>
      </c>
      <c r="E4070" s="365" t="str">
        <f>IF(G4070="","",VLOOKUP(G4070,номенклатури!R:T,3,0))</f>
        <v/>
      </c>
      <c r="F4070" s="159" t="str">
        <f>IF(G4070="","",IF(ISERROR(VLOOKUP(G4070,номенклатури!V:V,1,0)),E4070*H4070,E4070*I4070))</f>
        <v/>
      </c>
      <c r="G4070" s="14"/>
      <c r="H4070" s="15"/>
      <c r="I4070" s="15"/>
      <c r="J4070" s="15"/>
      <c r="K4070" s="15"/>
      <c r="L4070" s="217"/>
      <c r="M4070" s="22"/>
      <c r="N4070" s="119" t="str">
        <f>IF(G4070="","",VLOOKUP(G4070,номенклатури!R:U,4,0))</f>
        <v/>
      </c>
      <c r="O4070" s="119" t="str">
        <f>IF(M4070="","",VLOOKUP(M4070,'14'!D:D,1,0))</f>
        <v/>
      </c>
    </row>
    <row r="4071" spans="1:15" ht="12.75" customHeight="1" x14ac:dyDescent="0.2">
      <c r="A4071" s="36" t="str">
        <f>'0'!$A$4</f>
        <v>………………..</v>
      </c>
      <c r="B4071" s="37">
        <f>'0'!$A$2</f>
        <v>46112</v>
      </c>
      <c r="C4071" s="37" t="s">
        <v>1243</v>
      </c>
      <c r="D4071" s="119" t="str">
        <f>IF(G4071="","",VLOOKUP(G4071,номенклатури!R:T,2,0))</f>
        <v/>
      </c>
      <c r="E4071" s="365" t="str">
        <f>IF(G4071="","",VLOOKUP(G4071,номенклатури!R:T,3,0))</f>
        <v/>
      </c>
      <c r="F4071" s="159" t="str">
        <f>IF(G4071="","",IF(ISERROR(VLOOKUP(G4071,номенклатури!V:V,1,0)),E4071*H4071,E4071*I4071))</f>
        <v/>
      </c>
      <c r="G4071" s="14"/>
      <c r="H4071" s="15"/>
      <c r="I4071" s="15"/>
      <c r="J4071" s="15"/>
      <c r="K4071" s="15"/>
      <c r="L4071" s="217"/>
      <c r="M4071" s="22"/>
      <c r="N4071" s="119" t="str">
        <f>IF(G4071="","",VLOOKUP(G4071,номенклатури!R:U,4,0))</f>
        <v/>
      </c>
      <c r="O4071" s="119" t="str">
        <f>IF(M4071="","",VLOOKUP(M4071,'14'!D:D,1,0))</f>
        <v/>
      </c>
    </row>
    <row r="4072" spans="1:15" ht="12.75" customHeight="1" x14ac:dyDescent="0.2">
      <c r="A4072" s="36" t="str">
        <f>'0'!$A$4</f>
        <v>………………..</v>
      </c>
      <c r="B4072" s="37">
        <f>'0'!$A$2</f>
        <v>46112</v>
      </c>
      <c r="C4072" s="37" t="s">
        <v>1243</v>
      </c>
      <c r="D4072" s="119" t="str">
        <f>IF(G4072="","",VLOOKUP(G4072,номенклатури!R:T,2,0))</f>
        <v/>
      </c>
      <c r="E4072" s="365" t="str">
        <f>IF(G4072="","",VLOOKUP(G4072,номенклатури!R:T,3,0))</f>
        <v/>
      </c>
      <c r="F4072" s="159" t="str">
        <f>IF(G4072="","",IF(ISERROR(VLOOKUP(G4072,номенклатури!V:V,1,0)),E4072*H4072,E4072*I4072))</f>
        <v/>
      </c>
      <c r="G4072" s="14"/>
      <c r="H4072" s="15"/>
      <c r="I4072" s="15"/>
      <c r="J4072" s="15"/>
      <c r="K4072" s="15"/>
      <c r="L4072" s="217"/>
      <c r="M4072" s="22"/>
      <c r="N4072" s="119" t="str">
        <f>IF(G4072="","",VLOOKUP(G4072,номенклатури!R:U,4,0))</f>
        <v/>
      </c>
      <c r="O4072" s="119" t="str">
        <f>IF(M4072="","",VLOOKUP(M4072,'14'!D:D,1,0))</f>
        <v/>
      </c>
    </row>
    <row r="4073" spans="1:15" ht="12.75" customHeight="1" x14ac:dyDescent="0.2">
      <c r="A4073" s="36" t="str">
        <f>'0'!$A$4</f>
        <v>………………..</v>
      </c>
      <c r="B4073" s="37">
        <f>'0'!$A$2</f>
        <v>46112</v>
      </c>
      <c r="C4073" s="37" t="s">
        <v>1243</v>
      </c>
      <c r="D4073" s="119" t="str">
        <f>IF(G4073="","",VLOOKUP(G4073,номенклатури!R:T,2,0))</f>
        <v/>
      </c>
      <c r="E4073" s="365" t="str">
        <f>IF(G4073="","",VLOOKUP(G4073,номенклатури!R:T,3,0))</f>
        <v/>
      </c>
      <c r="F4073" s="159" t="str">
        <f>IF(G4073="","",IF(ISERROR(VLOOKUP(G4073,номенклатури!V:V,1,0)),E4073*H4073,E4073*I4073))</f>
        <v/>
      </c>
      <c r="G4073" s="14"/>
      <c r="H4073" s="15"/>
      <c r="I4073" s="15"/>
      <c r="J4073" s="15"/>
      <c r="K4073" s="15"/>
      <c r="L4073" s="217"/>
      <c r="M4073" s="22"/>
      <c r="N4073" s="119" t="str">
        <f>IF(G4073="","",VLOOKUP(G4073,номенклатури!R:U,4,0))</f>
        <v/>
      </c>
      <c r="O4073" s="119" t="str">
        <f>IF(M4073="","",VLOOKUP(M4073,'14'!D:D,1,0))</f>
        <v/>
      </c>
    </row>
    <row r="4074" spans="1:15" ht="12.75" customHeight="1" x14ac:dyDescent="0.2">
      <c r="A4074" s="36" t="str">
        <f>'0'!$A$4</f>
        <v>………………..</v>
      </c>
      <c r="B4074" s="37">
        <f>'0'!$A$2</f>
        <v>46112</v>
      </c>
      <c r="C4074" s="37" t="s">
        <v>1243</v>
      </c>
      <c r="D4074" s="119" t="str">
        <f>IF(G4074="","",VLOOKUP(G4074,номенклатури!R:T,2,0))</f>
        <v/>
      </c>
      <c r="E4074" s="365" t="str">
        <f>IF(G4074="","",VLOOKUP(G4074,номенклатури!R:T,3,0))</f>
        <v/>
      </c>
      <c r="F4074" s="159" t="str">
        <f>IF(G4074="","",IF(ISERROR(VLOOKUP(G4074,номенклатури!V:V,1,0)),E4074*H4074,E4074*I4074))</f>
        <v/>
      </c>
      <c r="G4074" s="14"/>
      <c r="H4074" s="15"/>
      <c r="I4074" s="15"/>
      <c r="J4074" s="15"/>
      <c r="K4074" s="15"/>
      <c r="L4074" s="217"/>
      <c r="M4074" s="22"/>
      <c r="N4074" s="119" t="str">
        <f>IF(G4074="","",VLOOKUP(G4074,номенклатури!R:U,4,0))</f>
        <v/>
      </c>
      <c r="O4074" s="119" t="str">
        <f>IF(M4074="","",VLOOKUP(M4074,'14'!D:D,1,0))</f>
        <v/>
      </c>
    </row>
    <row r="4075" spans="1:15" ht="12.75" customHeight="1" x14ac:dyDescent="0.2">
      <c r="A4075" s="36" t="str">
        <f>'0'!$A$4</f>
        <v>………………..</v>
      </c>
      <c r="B4075" s="37">
        <f>'0'!$A$2</f>
        <v>46112</v>
      </c>
      <c r="C4075" s="37" t="s">
        <v>1243</v>
      </c>
      <c r="D4075" s="119" t="str">
        <f>IF(G4075="","",VLOOKUP(G4075,номенклатури!R:T,2,0))</f>
        <v/>
      </c>
      <c r="E4075" s="365" t="str">
        <f>IF(G4075="","",VLOOKUP(G4075,номенклатури!R:T,3,0))</f>
        <v/>
      </c>
      <c r="F4075" s="159" t="str">
        <f>IF(G4075="","",IF(ISERROR(VLOOKUP(G4075,номенклатури!V:V,1,0)),E4075*H4075,E4075*I4075))</f>
        <v/>
      </c>
      <c r="G4075" s="14"/>
      <c r="H4075" s="15"/>
      <c r="I4075" s="15"/>
      <c r="J4075" s="15"/>
      <c r="K4075" s="15"/>
      <c r="L4075" s="217"/>
      <c r="M4075" s="22"/>
      <c r="N4075" s="119" t="str">
        <f>IF(G4075="","",VLOOKUP(G4075,номенклатури!R:U,4,0))</f>
        <v/>
      </c>
      <c r="O4075" s="119" t="str">
        <f>IF(M4075="","",VLOOKUP(M4075,'14'!D:D,1,0))</f>
        <v/>
      </c>
    </row>
    <row r="4076" spans="1:15" ht="12.75" customHeight="1" x14ac:dyDescent="0.2">
      <c r="A4076" s="36" t="str">
        <f>'0'!$A$4</f>
        <v>………………..</v>
      </c>
      <c r="B4076" s="37">
        <f>'0'!$A$2</f>
        <v>46112</v>
      </c>
      <c r="C4076" s="37" t="s">
        <v>1243</v>
      </c>
      <c r="D4076" s="119" t="str">
        <f>IF(G4076="","",VLOOKUP(G4076,номенклатури!R:T,2,0))</f>
        <v/>
      </c>
      <c r="E4076" s="365" t="str">
        <f>IF(G4076="","",VLOOKUP(G4076,номенклатури!R:T,3,0))</f>
        <v/>
      </c>
      <c r="F4076" s="159" t="str">
        <f>IF(G4076="","",IF(ISERROR(VLOOKUP(G4076,номенклатури!V:V,1,0)),E4076*H4076,E4076*I4076))</f>
        <v/>
      </c>
      <c r="G4076" s="14"/>
      <c r="H4076" s="15"/>
      <c r="I4076" s="15"/>
      <c r="J4076" s="15"/>
      <c r="K4076" s="15"/>
      <c r="L4076" s="217"/>
      <c r="M4076" s="22"/>
      <c r="N4076" s="119" t="str">
        <f>IF(G4076="","",VLOOKUP(G4076,номенклатури!R:U,4,0))</f>
        <v/>
      </c>
      <c r="O4076" s="119" t="str">
        <f>IF(M4076="","",VLOOKUP(M4076,'14'!D:D,1,0))</f>
        <v/>
      </c>
    </row>
    <row r="4077" spans="1:15" ht="12.75" customHeight="1" x14ac:dyDescent="0.2">
      <c r="A4077" s="36" t="str">
        <f>'0'!$A$4</f>
        <v>………………..</v>
      </c>
      <c r="B4077" s="37">
        <f>'0'!$A$2</f>
        <v>46112</v>
      </c>
      <c r="C4077" s="37" t="s">
        <v>1243</v>
      </c>
      <c r="D4077" s="119" t="str">
        <f>IF(G4077="","",VLOOKUP(G4077,номенклатури!R:T,2,0))</f>
        <v/>
      </c>
      <c r="E4077" s="365" t="str">
        <f>IF(G4077="","",VLOOKUP(G4077,номенклатури!R:T,3,0))</f>
        <v/>
      </c>
      <c r="F4077" s="159" t="str">
        <f>IF(G4077="","",IF(ISERROR(VLOOKUP(G4077,номенклатури!V:V,1,0)),E4077*H4077,E4077*I4077))</f>
        <v/>
      </c>
      <c r="G4077" s="14"/>
      <c r="H4077" s="15"/>
      <c r="I4077" s="15"/>
      <c r="J4077" s="15"/>
      <c r="K4077" s="15"/>
      <c r="L4077" s="217"/>
      <c r="M4077" s="22"/>
      <c r="N4077" s="119" t="str">
        <f>IF(G4077="","",VLOOKUP(G4077,номенклатури!R:U,4,0))</f>
        <v/>
      </c>
      <c r="O4077" s="119" t="str">
        <f>IF(M4077="","",VLOOKUP(M4077,'14'!D:D,1,0))</f>
        <v/>
      </c>
    </row>
    <row r="4078" spans="1:15" ht="12.75" customHeight="1" x14ac:dyDescent="0.2">
      <c r="A4078" s="36" t="str">
        <f>'0'!$A$4</f>
        <v>………………..</v>
      </c>
      <c r="B4078" s="37">
        <f>'0'!$A$2</f>
        <v>46112</v>
      </c>
      <c r="C4078" s="37" t="s">
        <v>1243</v>
      </c>
      <c r="D4078" s="119" t="str">
        <f>IF(G4078="","",VLOOKUP(G4078,номенклатури!R:T,2,0))</f>
        <v/>
      </c>
      <c r="E4078" s="365" t="str">
        <f>IF(G4078="","",VLOOKUP(G4078,номенклатури!R:T,3,0))</f>
        <v/>
      </c>
      <c r="F4078" s="159" t="str">
        <f>IF(G4078="","",IF(ISERROR(VLOOKUP(G4078,номенклатури!V:V,1,0)),E4078*H4078,E4078*I4078))</f>
        <v/>
      </c>
      <c r="G4078" s="14"/>
      <c r="H4078" s="15"/>
      <c r="I4078" s="15"/>
      <c r="J4078" s="15"/>
      <c r="K4078" s="15"/>
      <c r="L4078" s="217"/>
      <c r="M4078" s="22"/>
      <c r="N4078" s="119" t="str">
        <f>IF(G4078="","",VLOOKUP(G4078,номенклатури!R:U,4,0))</f>
        <v/>
      </c>
      <c r="O4078" s="119" t="str">
        <f>IF(M4078="","",VLOOKUP(M4078,'14'!D:D,1,0))</f>
        <v/>
      </c>
    </row>
    <row r="4079" spans="1:15" ht="12.75" customHeight="1" x14ac:dyDescent="0.2">
      <c r="A4079" s="36" t="str">
        <f>'0'!$A$4</f>
        <v>………………..</v>
      </c>
      <c r="B4079" s="37">
        <f>'0'!$A$2</f>
        <v>46112</v>
      </c>
      <c r="C4079" s="37" t="s">
        <v>1243</v>
      </c>
      <c r="D4079" s="119" t="str">
        <f>IF(G4079="","",VLOOKUP(G4079,номенклатури!R:T,2,0))</f>
        <v/>
      </c>
      <c r="E4079" s="365" t="str">
        <f>IF(G4079="","",VLOOKUP(G4079,номенклатури!R:T,3,0))</f>
        <v/>
      </c>
      <c r="F4079" s="159" t="str">
        <f>IF(G4079="","",IF(ISERROR(VLOOKUP(G4079,номенклатури!V:V,1,0)),E4079*H4079,E4079*I4079))</f>
        <v/>
      </c>
      <c r="G4079" s="14"/>
      <c r="H4079" s="15"/>
      <c r="I4079" s="15"/>
      <c r="J4079" s="15"/>
      <c r="K4079" s="15"/>
      <c r="L4079" s="217"/>
      <c r="M4079" s="22"/>
      <c r="N4079" s="119" t="str">
        <f>IF(G4079="","",VLOOKUP(G4079,номенклатури!R:U,4,0))</f>
        <v/>
      </c>
      <c r="O4079" s="119" t="str">
        <f>IF(M4079="","",VLOOKUP(M4079,'14'!D:D,1,0))</f>
        <v/>
      </c>
    </row>
    <row r="4080" spans="1:15" ht="12.75" customHeight="1" x14ac:dyDescent="0.2">
      <c r="A4080" s="36" t="str">
        <f>'0'!$A$4</f>
        <v>………………..</v>
      </c>
      <c r="B4080" s="37">
        <f>'0'!$A$2</f>
        <v>46112</v>
      </c>
      <c r="C4080" s="37" t="s">
        <v>1243</v>
      </c>
      <c r="D4080" s="119" t="str">
        <f>IF(G4080="","",VLOOKUP(G4080,номенклатури!R:T,2,0))</f>
        <v/>
      </c>
      <c r="E4080" s="365" t="str">
        <f>IF(G4080="","",VLOOKUP(G4080,номенклатури!R:T,3,0))</f>
        <v/>
      </c>
      <c r="F4080" s="159" t="str">
        <f>IF(G4080="","",IF(ISERROR(VLOOKUP(G4080,номенклатури!V:V,1,0)),E4080*H4080,E4080*I4080))</f>
        <v/>
      </c>
      <c r="G4080" s="14"/>
      <c r="H4080" s="15"/>
      <c r="I4080" s="15"/>
      <c r="J4080" s="15"/>
      <c r="K4080" s="15"/>
      <c r="L4080" s="217"/>
      <c r="M4080" s="22"/>
      <c r="N4080" s="119" t="str">
        <f>IF(G4080="","",VLOOKUP(G4080,номенклатури!R:U,4,0))</f>
        <v/>
      </c>
      <c r="O4080" s="119" t="str">
        <f>IF(M4080="","",VLOOKUP(M4080,'14'!D:D,1,0))</f>
        <v/>
      </c>
    </row>
    <row r="4081" spans="1:15" ht="12.75" customHeight="1" x14ac:dyDescent="0.2">
      <c r="A4081" s="36" t="str">
        <f>'0'!$A$4</f>
        <v>………………..</v>
      </c>
      <c r="B4081" s="37">
        <f>'0'!$A$2</f>
        <v>46112</v>
      </c>
      <c r="C4081" s="37" t="s">
        <v>1243</v>
      </c>
      <c r="D4081" s="119" t="str">
        <f>IF(G4081="","",VLOOKUP(G4081,номенклатури!R:T,2,0))</f>
        <v/>
      </c>
      <c r="E4081" s="365" t="str">
        <f>IF(G4081="","",VLOOKUP(G4081,номенклатури!R:T,3,0))</f>
        <v/>
      </c>
      <c r="F4081" s="159" t="str">
        <f>IF(G4081="","",IF(ISERROR(VLOOKUP(G4081,номенклатури!V:V,1,0)),E4081*H4081,E4081*I4081))</f>
        <v/>
      </c>
      <c r="G4081" s="14"/>
      <c r="H4081" s="15"/>
      <c r="I4081" s="15"/>
      <c r="J4081" s="15"/>
      <c r="K4081" s="15"/>
      <c r="L4081" s="217"/>
      <c r="M4081" s="22"/>
      <c r="N4081" s="119" t="str">
        <f>IF(G4081="","",VLOOKUP(G4081,номенклатури!R:U,4,0))</f>
        <v/>
      </c>
      <c r="O4081" s="119" t="str">
        <f>IF(M4081="","",VLOOKUP(M4081,'14'!D:D,1,0))</f>
        <v/>
      </c>
    </row>
    <row r="4082" spans="1:15" ht="12.75" customHeight="1" x14ac:dyDescent="0.2">
      <c r="A4082" s="36" t="str">
        <f>'0'!$A$4</f>
        <v>………………..</v>
      </c>
      <c r="B4082" s="37">
        <f>'0'!$A$2</f>
        <v>46112</v>
      </c>
      <c r="C4082" s="37" t="s">
        <v>1243</v>
      </c>
      <c r="D4082" s="119" t="str">
        <f>IF(G4082="","",VLOOKUP(G4082,номенклатури!R:T,2,0))</f>
        <v/>
      </c>
      <c r="E4082" s="365" t="str">
        <f>IF(G4082="","",VLOOKUP(G4082,номенклатури!R:T,3,0))</f>
        <v/>
      </c>
      <c r="F4082" s="159" t="str">
        <f>IF(G4082="","",IF(ISERROR(VLOOKUP(G4082,номенклатури!V:V,1,0)),E4082*H4082,E4082*I4082))</f>
        <v/>
      </c>
      <c r="G4082" s="14"/>
      <c r="H4082" s="15"/>
      <c r="I4082" s="15"/>
      <c r="J4082" s="15"/>
      <c r="K4082" s="15"/>
      <c r="L4082" s="217"/>
      <c r="M4082" s="22"/>
      <c r="N4082" s="119" t="str">
        <f>IF(G4082="","",VLOOKUP(G4082,номенклатури!R:U,4,0))</f>
        <v/>
      </c>
      <c r="O4082" s="119" t="str">
        <f>IF(M4082="","",VLOOKUP(M4082,'14'!D:D,1,0))</f>
        <v/>
      </c>
    </row>
    <row r="4083" spans="1:15" ht="12.75" customHeight="1" x14ac:dyDescent="0.2">
      <c r="A4083" s="36" t="str">
        <f>'0'!$A$4</f>
        <v>………………..</v>
      </c>
      <c r="B4083" s="37">
        <f>'0'!$A$2</f>
        <v>46112</v>
      </c>
      <c r="C4083" s="37" t="s">
        <v>1243</v>
      </c>
      <c r="D4083" s="119" t="str">
        <f>IF(G4083="","",VLOOKUP(G4083,номенклатури!R:T,2,0))</f>
        <v/>
      </c>
      <c r="E4083" s="365" t="str">
        <f>IF(G4083="","",VLOOKUP(G4083,номенклатури!R:T,3,0))</f>
        <v/>
      </c>
      <c r="F4083" s="159" t="str">
        <f>IF(G4083="","",IF(ISERROR(VLOOKUP(G4083,номенклатури!V:V,1,0)),E4083*H4083,E4083*I4083))</f>
        <v/>
      </c>
      <c r="G4083" s="14"/>
      <c r="H4083" s="15"/>
      <c r="I4083" s="15"/>
      <c r="J4083" s="15"/>
      <c r="K4083" s="15"/>
      <c r="L4083" s="217"/>
      <c r="M4083" s="22"/>
      <c r="N4083" s="119" t="str">
        <f>IF(G4083="","",VLOOKUP(G4083,номенклатури!R:U,4,0))</f>
        <v/>
      </c>
      <c r="O4083" s="119" t="str">
        <f>IF(M4083="","",VLOOKUP(M4083,'14'!D:D,1,0))</f>
        <v/>
      </c>
    </row>
    <row r="4084" spans="1:15" ht="12.75" customHeight="1" x14ac:dyDescent="0.2">
      <c r="A4084" s="36" t="str">
        <f>'0'!$A$4</f>
        <v>………………..</v>
      </c>
      <c r="B4084" s="37">
        <f>'0'!$A$2</f>
        <v>46112</v>
      </c>
      <c r="C4084" s="37" t="s">
        <v>1243</v>
      </c>
      <c r="D4084" s="119" t="str">
        <f>IF(G4084="","",VLOOKUP(G4084,номенклатури!R:T,2,0))</f>
        <v/>
      </c>
      <c r="E4084" s="365" t="str">
        <f>IF(G4084="","",VLOOKUP(G4084,номенклатури!R:T,3,0))</f>
        <v/>
      </c>
      <c r="F4084" s="159" t="str">
        <f>IF(G4084="","",IF(ISERROR(VLOOKUP(G4084,номенклатури!V:V,1,0)),E4084*H4084,E4084*I4084))</f>
        <v/>
      </c>
      <c r="G4084" s="14"/>
      <c r="H4084" s="15"/>
      <c r="I4084" s="15"/>
      <c r="J4084" s="15"/>
      <c r="K4084" s="15"/>
      <c r="L4084" s="217"/>
      <c r="M4084" s="22"/>
      <c r="N4084" s="119" t="str">
        <f>IF(G4084="","",VLOOKUP(G4084,номенклатури!R:U,4,0))</f>
        <v/>
      </c>
      <c r="O4084" s="119" t="str">
        <f>IF(M4084="","",VLOOKUP(M4084,'14'!D:D,1,0))</f>
        <v/>
      </c>
    </row>
    <row r="4085" spans="1:15" ht="12.75" customHeight="1" x14ac:dyDescent="0.2">
      <c r="A4085" s="36" t="str">
        <f>'0'!$A$4</f>
        <v>………………..</v>
      </c>
      <c r="B4085" s="37">
        <f>'0'!$A$2</f>
        <v>46112</v>
      </c>
      <c r="C4085" s="37" t="s">
        <v>1243</v>
      </c>
      <c r="D4085" s="119" t="str">
        <f>IF(G4085="","",VLOOKUP(G4085,номенклатури!R:T,2,0))</f>
        <v/>
      </c>
      <c r="E4085" s="365" t="str">
        <f>IF(G4085="","",VLOOKUP(G4085,номенклатури!R:T,3,0))</f>
        <v/>
      </c>
      <c r="F4085" s="159" t="str">
        <f>IF(G4085="","",IF(ISERROR(VLOOKUP(G4085,номенклатури!V:V,1,0)),E4085*H4085,E4085*I4085))</f>
        <v/>
      </c>
      <c r="G4085" s="14"/>
      <c r="H4085" s="15"/>
      <c r="I4085" s="15"/>
      <c r="J4085" s="15"/>
      <c r="K4085" s="15"/>
      <c r="L4085" s="217"/>
      <c r="M4085" s="22"/>
      <c r="N4085" s="119" t="str">
        <f>IF(G4085="","",VLOOKUP(G4085,номенклатури!R:U,4,0))</f>
        <v/>
      </c>
      <c r="O4085" s="119" t="str">
        <f>IF(M4085="","",VLOOKUP(M4085,'14'!D:D,1,0))</f>
        <v/>
      </c>
    </row>
    <row r="4086" spans="1:15" ht="12.75" customHeight="1" x14ac:dyDescent="0.2">
      <c r="A4086" s="36" t="str">
        <f>'0'!$A$4</f>
        <v>………………..</v>
      </c>
      <c r="B4086" s="37">
        <f>'0'!$A$2</f>
        <v>46112</v>
      </c>
      <c r="C4086" s="37" t="s">
        <v>1243</v>
      </c>
      <c r="D4086" s="119" t="str">
        <f>IF(G4086="","",VLOOKUP(G4086,номенклатури!R:T,2,0))</f>
        <v/>
      </c>
      <c r="E4086" s="365" t="str">
        <f>IF(G4086="","",VLOOKUP(G4086,номенклатури!R:T,3,0))</f>
        <v/>
      </c>
      <c r="F4086" s="159" t="str">
        <f>IF(G4086="","",IF(ISERROR(VLOOKUP(G4086,номенклатури!V:V,1,0)),E4086*H4086,E4086*I4086))</f>
        <v/>
      </c>
      <c r="G4086" s="14"/>
      <c r="H4086" s="15"/>
      <c r="I4086" s="15"/>
      <c r="J4086" s="15"/>
      <c r="K4086" s="15"/>
      <c r="L4086" s="217"/>
      <c r="M4086" s="22"/>
      <c r="N4086" s="119" t="str">
        <f>IF(G4086="","",VLOOKUP(G4086,номенклатури!R:U,4,0))</f>
        <v/>
      </c>
      <c r="O4086" s="119" t="str">
        <f>IF(M4086="","",VLOOKUP(M4086,'14'!D:D,1,0))</f>
        <v/>
      </c>
    </row>
    <row r="4087" spans="1:15" ht="12.75" customHeight="1" x14ac:dyDescent="0.2">
      <c r="A4087" s="36" t="str">
        <f>'0'!$A$4</f>
        <v>………………..</v>
      </c>
      <c r="B4087" s="37">
        <f>'0'!$A$2</f>
        <v>46112</v>
      </c>
      <c r="C4087" s="37" t="s">
        <v>1243</v>
      </c>
      <c r="D4087" s="119" t="str">
        <f>IF(G4087="","",VLOOKUP(G4087,номенклатури!R:T,2,0))</f>
        <v/>
      </c>
      <c r="E4087" s="365" t="str">
        <f>IF(G4087="","",VLOOKUP(G4087,номенклатури!R:T,3,0))</f>
        <v/>
      </c>
      <c r="F4087" s="159" t="str">
        <f>IF(G4087="","",IF(ISERROR(VLOOKUP(G4087,номенклатури!V:V,1,0)),E4087*H4087,E4087*I4087))</f>
        <v/>
      </c>
      <c r="G4087" s="14"/>
      <c r="H4087" s="15"/>
      <c r="I4087" s="15"/>
      <c r="J4087" s="15"/>
      <c r="K4087" s="15"/>
      <c r="L4087" s="217"/>
      <c r="M4087" s="22"/>
      <c r="N4087" s="119" t="str">
        <f>IF(G4087="","",VLOOKUP(G4087,номенклатури!R:U,4,0))</f>
        <v/>
      </c>
      <c r="O4087" s="119" t="str">
        <f>IF(M4087="","",VLOOKUP(M4087,'14'!D:D,1,0))</f>
        <v/>
      </c>
    </row>
    <row r="4088" spans="1:15" ht="12.75" customHeight="1" x14ac:dyDescent="0.2">
      <c r="A4088" s="36" t="str">
        <f>'0'!$A$4</f>
        <v>………………..</v>
      </c>
      <c r="B4088" s="37">
        <f>'0'!$A$2</f>
        <v>46112</v>
      </c>
      <c r="C4088" s="37" t="s">
        <v>1243</v>
      </c>
      <c r="D4088" s="119" t="str">
        <f>IF(G4088="","",VLOOKUP(G4088,номенклатури!R:T,2,0))</f>
        <v/>
      </c>
      <c r="E4088" s="365" t="str">
        <f>IF(G4088="","",VLOOKUP(G4088,номенклатури!R:T,3,0))</f>
        <v/>
      </c>
      <c r="F4088" s="159" t="str">
        <f>IF(G4088="","",IF(ISERROR(VLOOKUP(G4088,номенклатури!V:V,1,0)),E4088*H4088,E4088*I4088))</f>
        <v/>
      </c>
      <c r="G4088" s="14"/>
      <c r="H4088" s="15"/>
      <c r="I4088" s="15"/>
      <c r="J4088" s="15"/>
      <c r="K4088" s="15"/>
      <c r="L4088" s="217"/>
      <c r="M4088" s="22"/>
      <c r="N4088" s="119" t="str">
        <f>IF(G4088="","",VLOOKUP(G4088,номенклатури!R:U,4,0))</f>
        <v/>
      </c>
      <c r="O4088" s="119" t="str">
        <f>IF(M4088="","",VLOOKUP(M4088,'14'!D:D,1,0))</f>
        <v/>
      </c>
    </row>
    <row r="4089" spans="1:15" ht="12.75" customHeight="1" x14ac:dyDescent="0.2">
      <c r="A4089" s="36" t="str">
        <f>'0'!$A$4</f>
        <v>………………..</v>
      </c>
      <c r="B4089" s="37">
        <f>'0'!$A$2</f>
        <v>46112</v>
      </c>
      <c r="C4089" s="37" t="s">
        <v>1243</v>
      </c>
      <c r="D4089" s="119" t="str">
        <f>IF(G4089="","",VLOOKUP(G4089,номенклатури!R:T,2,0))</f>
        <v/>
      </c>
      <c r="E4089" s="365" t="str">
        <f>IF(G4089="","",VLOOKUP(G4089,номенклатури!R:T,3,0))</f>
        <v/>
      </c>
      <c r="F4089" s="159" t="str">
        <f>IF(G4089="","",IF(ISERROR(VLOOKUP(G4089,номенклатури!V:V,1,0)),E4089*H4089,E4089*I4089))</f>
        <v/>
      </c>
      <c r="G4089" s="14"/>
      <c r="H4089" s="15"/>
      <c r="I4089" s="15"/>
      <c r="J4089" s="15"/>
      <c r="K4089" s="15"/>
      <c r="L4089" s="217"/>
      <c r="M4089" s="22"/>
      <c r="N4089" s="119" t="str">
        <f>IF(G4089="","",VLOOKUP(G4089,номенклатури!R:U,4,0))</f>
        <v/>
      </c>
      <c r="O4089" s="119" t="str">
        <f>IF(M4089="","",VLOOKUP(M4089,'14'!D:D,1,0))</f>
        <v/>
      </c>
    </row>
    <row r="4090" spans="1:15" ht="12.75" customHeight="1" x14ac:dyDescent="0.2">
      <c r="A4090" s="36" t="str">
        <f>'0'!$A$4</f>
        <v>………………..</v>
      </c>
      <c r="B4090" s="37">
        <f>'0'!$A$2</f>
        <v>46112</v>
      </c>
      <c r="C4090" s="37" t="s">
        <v>1243</v>
      </c>
      <c r="D4090" s="119" t="str">
        <f>IF(G4090="","",VLOOKUP(G4090,номенклатури!R:T,2,0))</f>
        <v/>
      </c>
      <c r="E4090" s="365" t="str">
        <f>IF(G4090="","",VLOOKUP(G4090,номенклатури!R:T,3,0))</f>
        <v/>
      </c>
      <c r="F4090" s="159" t="str">
        <f>IF(G4090="","",IF(ISERROR(VLOOKUP(G4090,номенклатури!V:V,1,0)),E4090*H4090,E4090*I4090))</f>
        <v/>
      </c>
      <c r="G4090" s="14"/>
      <c r="H4090" s="15"/>
      <c r="I4090" s="15"/>
      <c r="J4090" s="15"/>
      <c r="K4090" s="15"/>
      <c r="L4090" s="217"/>
      <c r="M4090" s="22"/>
      <c r="N4090" s="119" t="str">
        <f>IF(G4090="","",VLOOKUP(G4090,номенклатури!R:U,4,0))</f>
        <v/>
      </c>
      <c r="O4090" s="119" t="str">
        <f>IF(M4090="","",VLOOKUP(M4090,'14'!D:D,1,0))</f>
        <v/>
      </c>
    </row>
    <row r="4091" spans="1:15" ht="12.75" customHeight="1" x14ac:dyDescent="0.2">
      <c r="A4091" s="36" t="str">
        <f>'0'!$A$4</f>
        <v>………………..</v>
      </c>
      <c r="B4091" s="37">
        <f>'0'!$A$2</f>
        <v>46112</v>
      </c>
      <c r="C4091" s="37" t="s">
        <v>1243</v>
      </c>
      <c r="D4091" s="119" t="str">
        <f>IF(G4091="","",VLOOKUP(G4091,номенклатури!R:T,2,0))</f>
        <v/>
      </c>
      <c r="E4091" s="365" t="str">
        <f>IF(G4091="","",VLOOKUP(G4091,номенклатури!R:T,3,0))</f>
        <v/>
      </c>
      <c r="F4091" s="159" t="str">
        <f>IF(G4091="","",IF(ISERROR(VLOOKUP(G4091,номенклатури!V:V,1,0)),E4091*H4091,E4091*I4091))</f>
        <v/>
      </c>
      <c r="G4091" s="14"/>
      <c r="H4091" s="15"/>
      <c r="I4091" s="15"/>
      <c r="J4091" s="15"/>
      <c r="K4091" s="15"/>
      <c r="L4091" s="217"/>
      <c r="M4091" s="22"/>
      <c r="N4091" s="119" t="str">
        <f>IF(G4091="","",VLOOKUP(G4091,номенклатури!R:U,4,0))</f>
        <v/>
      </c>
      <c r="O4091" s="119" t="str">
        <f>IF(M4091="","",VLOOKUP(M4091,'14'!D:D,1,0))</f>
        <v/>
      </c>
    </row>
    <row r="4092" spans="1:15" ht="12.75" customHeight="1" x14ac:dyDescent="0.2">
      <c r="A4092" s="36" t="str">
        <f>'0'!$A$4</f>
        <v>………………..</v>
      </c>
      <c r="B4092" s="37">
        <f>'0'!$A$2</f>
        <v>46112</v>
      </c>
      <c r="C4092" s="37" t="s">
        <v>1243</v>
      </c>
      <c r="D4092" s="119" t="str">
        <f>IF(G4092="","",VLOOKUP(G4092,номенклатури!R:T,2,0))</f>
        <v/>
      </c>
      <c r="E4092" s="365" t="str">
        <f>IF(G4092="","",VLOOKUP(G4092,номенклатури!R:T,3,0))</f>
        <v/>
      </c>
      <c r="F4092" s="159" t="str">
        <f>IF(G4092="","",IF(ISERROR(VLOOKUP(G4092,номенклатури!V:V,1,0)),E4092*H4092,E4092*I4092))</f>
        <v/>
      </c>
      <c r="G4092" s="14"/>
      <c r="H4092" s="15"/>
      <c r="I4092" s="15"/>
      <c r="J4092" s="15"/>
      <c r="K4092" s="15"/>
      <c r="L4092" s="217"/>
      <c r="M4092" s="22"/>
      <c r="N4092" s="119" t="str">
        <f>IF(G4092="","",VLOOKUP(G4092,номенклатури!R:U,4,0))</f>
        <v/>
      </c>
      <c r="O4092" s="119" t="str">
        <f>IF(M4092="","",VLOOKUP(M4092,'14'!D:D,1,0))</f>
        <v/>
      </c>
    </row>
    <row r="4093" spans="1:15" ht="12.75" customHeight="1" x14ac:dyDescent="0.2">
      <c r="A4093" s="36" t="str">
        <f>'0'!$A$4</f>
        <v>………………..</v>
      </c>
      <c r="B4093" s="37">
        <f>'0'!$A$2</f>
        <v>46112</v>
      </c>
      <c r="C4093" s="37" t="s">
        <v>1243</v>
      </c>
      <c r="D4093" s="119" t="str">
        <f>IF(G4093="","",VLOOKUP(G4093,номенклатури!R:T,2,0))</f>
        <v/>
      </c>
      <c r="E4093" s="365" t="str">
        <f>IF(G4093="","",VLOOKUP(G4093,номенклатури!R:T,3,0))</f>
        <v/>
      </c>
      <c r="F4093" s="159" t="str">
        <f>IF(G4093="","",IF(ISERROR(VLOOKUP(G4093,номенклатури!V:V,1,0)),E4093*H4093,E4093*I4093))</f>
        <v/>
      </c>
      <c r="G4093" s="14"/>
      <c r="H4093" s="15"/>
      <c r="I4093" s="15"/>
      <c r="J4093" s="15"/>
      <c r="K4093" s="15"/>
      <c r="L4093" s="217"/>
      <c r="M4093" s="22"/>
      <c r="N4093" s="119" t="str">
        <f>IF(G4093="","",VLOOKUP(G4093,номенклатури!R:U,4,0))</f>
        <v/>
      </c>
      <c r="O4093" s="119" t="str">
        <f>IF(M4093="","",VLOOKUP(M4093,'14'!D:D,1,0))</f>
        <v/>
      </c>
    </row>
    <row r="4094" spans="1:15" ht="12.75" customHeight="1" x14ac:dyDescent="0.2">
      <c r="A4094" s="36" t="str">
        <f>'0'!$A$4</f>
        <v>………………..</v>
      </c>
      <c r="B4094" s="37">
        <f>'0'!$A$2</f>
        <v>46112</v>
      </c>
      <c r="C4094" s="37" t="s">
        <v>1243</v>
      </c>
      <c r="D4094" s="119" t="str">
        <f>IF(G4094="","",VLOOKUP(G4094,номенклатури!R:T,2,0))</f>
        <v/>
      </c>
      <c r="E4094" s="365" t="str">
        <f>IF(G4094="","",VLOOKUP(G4094,номенклатури!R:T,3,0))</f>
        <v/>
      </c>
      <c r="F4094" s="159" t="str">
        <f>IF(G4094="","",IF(ISERROR(VLOOKUP(G4094,номенклатури!V:V,1,0)),E4094*H4094,E4094*I4094))</f>
        <v/>
      </c>
      <c r="G4094" s="14"/>
      <c r="H4094" s="15"/>
      <c r="I4094" s="15"/>
      <c r="J4094" s="15"/>
      <c r="K4094" s="15"/>
      <c r="L4094" s="217"/>
      <c r="M4094" s="22"/>
      <c r="N4094" s="119" t="str">
        <f>IF(G4094="","",VLOOKUP(G4094,номенклатури!R:U,4,0))</f>
        <v/>
      </c>
      <c r="O4094" s="119" t="str">
        <f>IF(M4094="","",VLOOKUP(M4094,'14'!D:D,1,0))</f>
        <v/>
      </c>
    </row>
    <row r="4095" spans="1:15" ht="12.75" customHeight="1" x14ac:dyDescent="0.2">
      <c r="A4095" s="36" t="str">
        <f>'0'!$A$4</f>
        <v>………………..</v>
      </c>
      <c r="B4095" s="37">
        <f>'0'!$A$2</f>
        <v>46112</v>
      </c>
      <c r="C4095" s="37" t="s">
        <v>1243</v>
      </c>
      <c r="D4095" s="119" t="str">
        <f>IF(G4095="","",VLOOKUP(G4095,номенклатури!R:T,2,0))</f>
        <v/>
      </c>
      <c r="E4095" s="365" t="str">
        <f>IF(G4095="","",VLOOKUP(G4095,номенклатури!R:T,3,0))</f>
        <v/>
      </c>
      <c r="F4095" s="159" t="str">
        <f>IF(G4095="","",IF(ISERROR(VLOOKUP(G4095,номенклатури!V:V,1,0)),E4095*H4095,E4095*I4095))</f>
        <v/>
      </c>
      <c r="G4095" s="14"/>
      <c r="H4095" s="15"/>
      <c r="I4095" s="15"/>
      <c r="J4095" s="15"/>
      <c r="K4095" s="15"/>
      <c r="L4095" s="217"/>
      <c r="M4095" s="22"/>
      <c r="N4095" s="119" t="str">
        <f>IF(G4095="","",VLOOKUP(G4095,номенклатури!R:U,4,0))</f>
        <v/>
      </c>
      <c r="O4095" s="119" t="str">
        <f>IF(M4095="","",VLOOKUP(M4095,'14'!D:D,1,0))</f>
        <v/>
      </c>
    </row>
    <row r="4096" spans="1:15" ht="12.75" customHeight="1" x14ac:dyDescent="0.2">
      <c r="A4096" s="36" t="str">
        <f>'0'!$A$4</f>
        <v>………………..</v>
      </c>
      <c r="B4096" s="37">
        <f>'0'!$A$2</f>
        <v>46112</v>
      </c>
      <c r="C4096" s="37" t="s">
        <v>1243</v>
      </c>
      <c r="D4096" s="119" t="str">
        <f>IF(G4096="","",VLOOKUP(G4096,номенклатури!R:T,2,0))</f>
        <v/>
      </c>
      <c r="E4096" s="365" t="str">
        <f>IF(G4096="","",VLOOKUP(G4096,номенклатури!R:T,3,0))</f>
        <v/>
      </c>
      <c r="F4096" s="159" t="str">
        <f>IF(G4096="","",IF(ISERROR(VLOOKUP(G4096,номенклатури!V:V,1,0)),E4096*H4096,E4096*I4096))</f>
        <v/>
      </c>
      <c r="G4096" s="14"/>
      <c r="H4096" s="15"/>
      <c r="I4096" s="15"/>
      <c r="J4096" s="15"/>
      <c r="K4096" s="15"/>
      <c r="L4096" s="217"/>
      <c r="M4096" s="22"/>
      <c r="N4096" s="119" t="str">
        <f>IF(G4096="","",VLOOKUP(G4096,номенклатури!R:U,4,0))</f>
        <v/>
      </c>
      <c r="O4096" s="119" t="str">
        <f>IF(M4096="","",VLOOKUP(M4096,'14'!D:D,1,0))</f>
        <v/>
      </c>
    </row>
    <row r="4097" spans="1:15" ht="12.75" customHeight="1" x14ac:dyDescent="0.2">
      <c r="A4097" s="36" t="str">
        <f>'0'!$A$4</f>
        <v>………………..</v>
      </c>
      <c r="B4097" s="37">
        <f>'0'!$A$2</f>
        <v>46112</v>
      </c>
      <c r="C4097" s="37" t="s">
        <v>1243</v>
      </c>
      <c r="D4097" s="119" t="str">
        <f>IF(G4097="","",VLOOKUP(G4097,номенклатури!R:T,2,0))</f>
        <v/>
      </c>
      <c r="E4097" s="365" t="str">
        <f>IF(G4097="","",VLOOKUP(G4097,номенклатури!R:T,3,0))</f>
        <v/>
      </c>
      <c r="F4097" s="159" t="str">
        <f>IF(G4097="","",IF(ISERROR(VLOOKUP(G4097,номенклатури!V:V,1,0)),E4097*H4097,E4097*I4097))</f>
        <v/>
      </c>
      <c r="G4097" s="14"/>
      <c r="H4097" s="15"/>
      <c r="I4097" s="15"/>
      <c r="J4097" s="15"/>
      <c r="K4097" s="15"/>
      <c r="L4097" s="217"/>
      <c r="M4097" s="22"/>
      <c r="N4097" s="119" t="str">
        <f>IF(G4097="","",VLOOKUP(G4097,номенклатури!R:U,4,0))</f>
        <v/>
      </c>
      <c r="O4097" s="119" t="str">
        <f>IF(M4097="","",VLOOKUP(M4097,'14'!D:D,1,0))</f>
        <v/>
      </c>
    </row>
    <row r="4098" spans="1:15" ht="12.75" customHeight="1" x14ac:dyDescent="0.2">
      <c r="A4098" s="36" t="str">
        <f>'0'!$A$4</f>
        <v>………………..</v>
      </c>
      <c r="B4098" s="37">
        <f>'0'!$A$2</f>
        <v>46112</v>
      </c>
      <c r="C4098" s="37" t="s">
        <v>1243</v>
      </c>
      <c r="D4098" s="119" t="str">
        <f>IF(G4098="","",VLOOKUP(G4098,номенклатури!R:T,2,0))</f>
        <v/>
      </c>
      <c r="E4098" s="365" t="str">
        <f>IF(G4098="","",VLOOKUP(G4098,номенклатури!R:T,3,0))</f>
        <v/>
      </c>
      <c r="F4098" s="159" t="str">
        <f>IF(G4098="","",IF(ISERROR(VLOOKUP(G4098,номенклатури!V:V,1,0)),E4098*H4098,E4098*I4098))</f>
        <v/>
      </c>
      <c r="G4098" s="14"/>
      <c r="H4098" s="15"/>
      <c r="I4098" s="15"/>
      <c r="J4098" s="15"/>
      <c r="K4098" s="15"/>
      <c r="L4098" s="217"/>
      <c r="M4098" s="22"/>
      <c r="N4098" s="119" t="str">
        <f>IF(G4098="","",VLOOKUP(G4098,номенклатури!R:U,4,0))</f>
        <v/>
      </c>
      <c r="O4098" s="119" t="str">
        <f>IF(M4098="","",VLOOKUP(M4098,'14'!D:D,1,0))</f>
        <v/>
      </c>
    </row>
    <row r="4099" spans="1:15" ht="12.75" customHeight="1" x14ac:dyDescent="0.2">
      <c r="A4099" s="36" t="str">
        <f>'0'!$A$4</f>
        <v>………………..</v>
      </c>
      <c r="B4099" s="37">
        <f>'0'!$A$2</f>
        <v>46112</v>
      </c>
      <c r="C4099" s="37" t="s">
        <v>1243</v>
      </c>
      <c r="D4099" s="119" t="str">
        <f>IF(G4099="","",VLOOKUP(G4099,номенклатури!R:T,2,0))</f>
        <v/>
      </c>
      <c r="E4099" s="365" t="str">
        <f>IF(G4099="","",VLOOKUP(G4099,номенклатури!R:T,3,0))</f>
        <v/>
      </c>
      <c r="F4099" s="159" t="str">
        <f>IF(G4099="","",IF(ISERROR(VLOOKUP(G4099,номенклатури!V:V,1,0)),E4099*H4099,E4099*I4099))</f>
        <v/>
      </c>
      <c r="G4099" s="14"/>
      <c r="H4099" s="15"/>
      <c r="I4099" s="15"/>
      <c r="J4099" s="15"/>
      <c r="K4099" s="15"/>
      <c r="L4099" s="217"/>
      <c r="M4099" s="22"/>
      <c r="N4099" s="119" t="str">
        <f>IF(G4099="","",VLOOKUP(G4099,номенклатури!R:U,4,0))</f>
        <v/>
      </c>
      <c r="O4099" s="119" t="str">
        <f>IF(M4099="","",VLOOKUP(M4099,'14'!D:D,1,0))</f>
        <v/>
      </c>
    </row>
    <row r="4100" spans="1:15" ht="12.75" customHeight="1" x14ac:dyDescent="0.2">
      <c r="A4100" s="36" t="str">
        <f>'0'!$A$4</f>
        <v>………………..</v>
      </c>
      <c r="B4100" s="37">
        <f>'0'!$A$2</f>
        <v>46112</v>
      </c>
      <c r="C4100" s="37" t="s">
        <v>1243</v>
      </c>
      <c r="D4100" s="119" t="str">
        <f>IF(G4100="","",VLOOKUP(G4100,номенклатури!R:T,2,0))</f>
        <v/>
      </c>
      <c r="E4100" s="365" t="str">
        <f>IF(G4100="","",VLOOKUP(G4100,номенклатури!R:T,3,0))</f>
        <v/>
      </c>
      <c r="F4100" s="159" t="str">
        <f>IF(G4100="","",IF(ISERROR(VLOOKUP(G4100,номенклатури!V:V,1,0)),E4100*H4100,E4100*I4100))</f>
        <v/>
      </c>
      <c r="G4100" s="14"/>
      <c r="H4100" s="15"/>
      <c r="I4100" s="15"/>
      <c r="J4100" s="15"/>
      <c r="K4100" s="15"/>
      <c r="L4100" s="217"/>
      <c r="M4100" s="22"/>
      <c r="N4100" s="119" t="str">
        <f>IF(G4100="","",VLOOKUP(G4100,номенклатури!R:U,4,0))</f>
        <v/>
      </c>
      <c r="O4100" s="119" t="str">
        <f>IF(M4100="","",VLOOKUP(M4100,'14'!D:D,1,0))</f>
        <v/>
      </c>
    </row>
    <row r="4101" spans="1:15" ht="12.75" customHeight="1" x14ac:dyDescent="0.2">
      <c r="A4101" s="36" t="str">
        <f>'0'!$A$4</f>
        <v>………………..</v>
      </c>
      <c r="B4101" s="37">
        <f>'0'!$A$2</f>
        <v>46112</v>
      </c>
      <c r="C4101" s="37" t="s">
        <v>1243</v>
      </c>
      <c r="D4101" s="119" t="str">
        <f>IF(G4101="","",VLOOKUP(G4101,номенклатури!R:T,2,0))</f>
        <v/>
      </c>
      <c r="E4101" s="365" t="str">
        <f>IF(G4101="","",VLOOKUP(G4101,номенклатури!R:T,3,0))</f>
        <v/>
      </c>
      <c r="F4101" s="159" t="str">
        <f>IF(G4101="","",IF(ISERROR(VLOOKUP(G4101,номенклатури!V:V,1,0)),E4101*H4101,E4101*I4101))</f>
        <v/>
      </c>
      <c r="G4101" s="14"/>
      <c r="H4101" s="15"/>
      <c r="I4101" s="15"/>
      <c r="J4101" s="15"/>
      <c r="K4101" s="15"/>
      <c r="L4101" s="217"/>
      <c r="M4101" s="22"/>
      <c r="N4101" s="119" t="str">
        <f>IF(G4101="","",VLOOKUP(G4101,номенклатури!R:U,4,0))</f>
        <v/>
      </c>
      <c r="O4101" s="119" t="str">
        <f>IF(M4101="","",VLOOKUP(M4101,'14'!D:D,1,0))</f>
        <v/>
      </c>
    </row>
    <row r="4102" spans="1:15" ht="12.75" customHeight="1" x14ac:dyDescent="0.2">
      <c r="A4102" s="36" t="str">
        <f>'0'!$A$4</f>
        <v>………………..</v>
      </c>
      <c r="B4102" s="37">
        <f>'0'!$A$2</f>
        <v>46112</v>
      </c>
      <c r="C4102" s="37" t="s">
        <v>1243</v>
      </c>
      <c r="D4102" s="119" t="str">
        <f>IF(G4102="","",VLOOKUP(G4102,номенклатури!R:T,2,0))</f>
        <v/>
      </c>
      <c r="E4102" s="365" t="str">
        <f>IF(G4102="","",VLOOKUP(G4102,номенклатури!R:T,3,0))</f>
        <v/>
      </c>
      <c r="F4102" s="159" t="str">
        <f>IF(G4102="","",IF(ISERROR(VLOOKUP(G4102,номенклатури!V:V,1,0)),E4102*H4102,E4102*I4102))</f>
        <v/>
      </c>
      <c r="G4102" s="14"/>
      <c r="H4102" s="15"/>
      <c r="I4102" s="15"/>
      <c r="J4102" s="15"/>
      <c r="K4102" s="15"/>
      <c r="L4102" s="217"/>
      <c r="M4102" s="22"/>
      <c r="N4102" s="119" t="str">
        <f>IF(G4102="","",VLOOKUP(G4102,номенклатури!R:U,4,0))</f>
        <v/>
      </c>
      <c r="O4102" s="119" t="str">
        <f>IF(M4102="","",VLOOKUP(M4102,'14'!D:D,1,0))</f>
        <v/>
      </c>
    </row>
    <row r="4103" spans="1:15" ht="12.75" customHeight="1" x14ac:dyDescent="0.2">
      <c r="A4103" s="36" t="str">
        <f>'0'!$A$4</f>
        <v>………………..</v>
      </c>
      <c r="B4103" s="37">
        <f>'0'!$A$2</f>
        <v>46112</v>
      </c>
      <c r="C4103" s="37" t="s">
        <v>1243</v>
      </c>
      <c r="D4103" s="119" t="str">
        <f>IF(G4103="","",VLOOKUP(G4103,номенклатури!R:T,2,0))</f>
        <v/>
      </c>
      <c r="E4103" s="365" t="str">
        <f>IF(G4103="","",VLOOKUP(G4103,номенклатури!R:T,3,0))</f>
        <v/>
      </c>
      <c r="F4103" s="159" t="str">
        <f>IF(G4103="","",IF(ISERROR(VLOOKUP(G4103,номенклатури!V:V,1,0)),E4103*H4103,E4103*I4103))</f>
        <v/>
      </c>
      <c r="G4103" s="14"/>
      <c r="H4103" s="15"/>
      <c r="I4103" s="15"/>
      <c r="J4103" s="15"/>
      <c r="K4103" s="15"/>
      <c r="L4103" s="217"/>
      <c r="M4103" s="22"/>
      <c r="N4103" s="119" t="str">
        <f>IF(G4103="","",VLOOKUP(G4103,номенклатури!R:U,4,0))</f>
        <v/>
      </c>
      <c r="O4103" s="119" t="str">
        <f>IF(M4103="","",VLOOKUP(M4103,'14'!D:D,1,0))</f>
        <v/>
      </c>
    </row>
    <row r="4104" spans="1:15" ht="12.75" customHeight="1" x14ac:dyDescent="0.2">
      <c r="A4104" s="36" t="str">
        <f>'0'!$A$4</f>
        <v>………………..</v>
      </c>
      <c r="B4104" s="37">
        <f>'0'!$A$2</f>
        <v>46112</v>
      </c>
      <c r="C4104" s="37" t="s">
        <v>1243</v>
      </c>
      <c r="D4104" s="119" t="str">
        <f>IF(G4104="","",VLOOKUP(G4104,номенклатури!R:T,2,0))</f>
        <v/>
      </c>
      <c r="E4104" s="365" t="str">
        <f>IF(G4104="","",VLOOKUP(G4104,номенклатури!R:T,3,0))</f>
        <v/>
      </c>
      <c r="F4104" s="159" t="str">
        <f>IF(G4104="","",IF(ISERROR(VLOOKUP(G4104,номенклатури!V:V,1,0)),E4104*H4104,E4104*I4104))</f>
        <v/>
      </c>
      <c r="G4104" s="14"/>
      <c r="H4104" s="15"/>
      <c r="I4104" s="15"/>
      <c r="J4104" s="15"/>
      <c r="K4104" s="15"/>
      <c r="L4104" s="217"/>
      <c r="M4104" s="22"/>
      <c r="N4104" s="119" t="str">
        <f>IF(G4104="","",VLOOKUP(G4104,номенклатури!R:U,4,0))</f>
        <v/>
      </c>
      <c r="O4104" s="119" t="str">
        <f>IF(M4104="","",VLOOKUP(M4104,'14'!D:D,1,0))</f>
        <v/>
      </c>
    </row>
    <row r="4105" spans="1:15" ht="12.75" customHeight="1" x14ac:dyDescent="0.2">
      <c r="A4105" s="36" t="str">
        <f>'0'!$A$4</f>
        <v>………………..</v>
      </c>
      <c r="B4105" s="37">
        <f>'0'!$A$2</f>
        <v>46112</v>
      </c>
      <c r="C4105" s="37" t="s">
        <v>1243</v>
      </c>
      <c r="D4105" s="119" t="str">
        <f>IF(G4105="","",VLOOKUP(G4105,номенклатури!R:T,2,0))</f>
        <v/>
      </c>
      <c r="E4105" s="365" t="str">
        <f>IF(G4105="","",VLOOKUP(G4105,номенклатури!R:T,3,0))</f>
        <v/>
      </c>
      <c r="F4105" s="159" t="str">
        <f>IF(G4105="","",IF(ISERROR(VLOOKUP(G4105,номенклатури!V:V,1,0)),E4105*H4105,E4105*I4105))</f>
        <v/>
      </c>
      <c r="G4105" s="14"/>
      <c r="H4105" s="15"/>
      <c r="I4105" s="15"/>
      <c r="J4105" s="15"/>
      <c r="K4105" s="15"/>
      <c r="L4105" s="217"/>
      <c r="M4105" s="22"/>
      <c r="N4105" s="119" t="str">
        <f>IF(G4105="","",VLOOKUP(G4105,номенклатури!R:U,4,0))</f>
        <v/>
      </c>
      <c r="O4105" s="119" t="str">
        <f>IF(M4105="","",VLOOKUP(M4105,'14'!D:D,1,0))</f>
        <v/>
      </c>
    </row>
    <row r="4106" spans="1:15" ht="12.75" customHeight="1" x14ac:dyDescent="0.2">
      <c r="A4106" s="36" t="str">
        <f>'0'!$A$4</f>
        <v>………………..</v>
      </c>
      <c r="B4106" s="37">
        <f>'0'!$A$2</f>
        <v>46112</v>
      </c>
      <c r="C4106" s="37" t="s">
        <v>1243</v>
      </c>
      <c r="D4106" s="119" t="str">
        <f>IF(G4106="","",VLOOKUP(G4106,номенклатури!R:T,2,0))</f>
        <v/>
      </c>
      <c r="E4106" s="365" t="str">
        <f>IF(G4106="","",VLOOKUP(G4106,номенклатури!R:T,3,0))</f>
        <v/>
      </c>
      <c r="F4106" s="159" t="str">
        <f>IF(G4106="","",IF(ISERROR(VLOOKUP(G4106,номенклатури!V:V,1,0)),E4106*H4106,E4106*I4106))</f>
        <v/>
      </c>
      <c r="G4106" s="14"/>
      <c r="H4106" s="15"/>
      <c r="I4106" s="15"/>
      <c r="J4106" s="15"/>
      <c r="K4106" s="15"/>
      <c r="L4106" s="217"/>
      <c r="M4106" s="22"/>
      <c r="N4106" s="119" t="str">
        <f>IF(G4106="","",VLOOKUP(G4106,номенклатури!R:U,4,0))</f>
        <v/>
      </c>
      <c r="O4106" s="119" t="str">
        <f>IF(M4106="","",VLOOKUP(M4106,'14'!D:D,1,0))</f>
        <v/>
      </c>
    </row>
    <row r="4107" spans="1:15" ht="12.75" customHeight="1" x14ac:dyDescent="0.2">
      <c r="A4107" s="36" t="str">
        <f>'0'!$A$4</f>
        <v>………………..</v>
      </c>
      <c r="B4107" s="37">
        <f>'0'!$A$2</f>
        <v>46112</v>
      </c>
      <c r="C4107" s="37" t="s">
        <v>1243</v>
      </c>
      <c r="D4107" s="119" t="str">
        <f>IF(G4107="","",VLOOKUP(G4107,номенклатури!R:T,2,0))</f>
        <v/>
      </c>
      <c r="E4107" s="365" t="str">
        <f>IF(G4107="","",VLOOKUP(G4107,номенклатури!R:T,3,0))</f>
        <v/>
      </c>
      <c r="F4107" s="159" t="str">
        <f>IF(G4107="","",IF(ISERROR(VLOOKUP(G4107,номенклатури!V:V,1,0)),E4107*H4107,E4107*I4107))</f>
        <v/>
      </c>
      <c r="G4107" s="14"/>
      <c r="H4107" s="15"/>
      <c r="I4107" s="15"/>
      <c r="J4107" s="15"/>
      <c r="K4107" s="15"/>
      <c r="L4107" s="217"/>
      <c r="M4107" s="22"/>
      <c r="N4107" s="119" t="str">
        <f>IF(G4107="","",VLOOKUP(G4107,номенклатури!R:U,4,0))</f>
        <v/>
      </c>
      <c r="O4107" s="119" t="str">
        <f>IF(M4107="","",VLOOKUP(M4107,'14'!D:D,1,0))</f>
        <v/>
      </c>
    </row>
    <row r="4108" spans="1:15" ht="12.75" customHeight="1" x14ac:dyDescent="0.2">
      <c r="A4108" s="36" t="str">
        <f>'0'!$A$4</f>
        <v>………………..</v>
      </c>
      <c r="B4108" s="37">
        <f>'0'!$A$2</f>
        <v>46112</v>
      </c>
      <c r="C4108" s="37" t="s">
        <v>1243</v>
      </c>
      <c r="D4108" s="119" t="str">
        <f>IF(G4108="","",VLOOKUP(G4108,номенклатури!R:T,2,0))</f>
        <v/>
      </c>
      <c r="E4108" s="365" t="str">
        <f>IF(G4108="","",VLOOKUP(G4108,номенклатури!R:T,3,0))</f>
        <v/>
      </c>
      <c r="F4108" s="159" t="str">
        <f>IF(G4108="","",IF(ISERROR(VLOOKUP(G4108,номенклатури!V:V,1,0)),E4108*H4108,E4108*I4108))</f>
        <v/>
      </c>
      <c r="G4108" s="14"/>
      <c r="H4108" s="15"/>
      <c r="I4108" s="15"/>
      <c r="J4108" s="15"/>
      <c r="K4108" s="15"/>
      <c r="L4108" s="217"/>
      <c r="M4108" s="22"/>
      <c r="N4108" s="119" t="str">
        <f>IF(G4108="","",VLOOKUP(G4108,номенклатури!R:U,4,0))</f>
        <v/>
      </c>
      <c r="O4108" s="119" t="str">
        <f>IF(M4108="","",VLOOKUP(M4108,'14'!D:D,1,0))</f>
        <v/>
      </c>
    </row>
    <row r="4109" spans="1:15" ht="12.75" customHeight="1" x14ac:dyDescent="0.2">
      <c r="A4109" s="36" t="str">
        <f>'0'!$A$4</f>
        <v>………………..</v>
      </c>
      <c r="B4109" s="37">
        <f>'0'!$A$2</f>
        <v>46112</v>
      </c>
      <c r="C4109" s="37" t="s">
        <v>1243</v>
      </c>
      <c r="D4109" s="119" t="str">
        <f>IF(G4109="","",VLOOKUP(G4109,номенклатури!R:T,2,0))</f>
        <v/>
      </c>
      <c r="E4109" s="365" t="str">
        <f>IF(G4109="","",VLOOKUP(G4109,номенклатури!R:T,3,0))</f>
        <v/>
      </c>
      <c r="F4109" s="159" t="str">
        <f>IF(G4109="","",IF(ISERROR(VLOOKUP(G4109,номенклатури!V:V,1,0)),E4109*H4109,E4109*I4109))</f>
        <v/>
      </c>
      <c r="G4109" s="14"/>
      <c r="H4109" s="15"/>
      <c r="I4109" s="15"/>
      <c r="J4109" s="15"/>
      <c r="K4109" s="15"/>
      <c r="L4109" s="217"/>
      <c r="M4109" s="22"/>
      <c r="N4109" s="119" t="str">
        <f>IF(G4109="","",VLOOKUP(G4109,номенклатури!R:U,4,0))</f>
        <v/>
      </c>
      <c r="O4109" s="119" t="str">
        <f>IF(M4109="","",VLOOKUP(M4109,'14'!D:D,1,0))</f>
        <v/>
      </c>
    </row>
    <row r="4110" spans="1:15" ht="12.75" customHeight="1" x14ac:dyDescent="0.2">
      <c r="A4110" s="36" t="str">
        <f>'0'!$A$4</f>
        <v>………………..</v>
      </c>
      <c r="B4110" s="37">
        <f>'0'!$A$2</f>
        <v>46112</v>
      </c>
      <c r="C4110" s="37" t="s">
        <v>1243</v>
      </c>
      <c r="D4110" s="119" t="str">
        <f>IF(G4110="","",VLOOKUP(G4110,номенклатури!R:T,2,0))</f>
        <v/>
      </c>
      <c r="E4110" s="365" t="str">
        <f>IF(G4110="","",VLOOKUP(G4110,номенклатури!R:T,3,0))</f>
        <v/>
      </c>
      <c r="F4110" s="159" t="str">
        <f>IF(G4110="","",IF(ISERROR(VLOOKUP(G4110,номенклатури!V:V,1,0)),E4110*H4110,E4110*I4110))</f>
        <v/>
      </c>
      <c r="G4110" s="14"/>
      <c r="H4110" s="15"/>
      <c r="I4110" s="15"/>
      <c r="J4110" s="15"/>
      <c r="K4110" s="15"/>
      <c r="L4110" s="217"/>
      <c r="M4110" s="22"/>
      <c r="N4110" s="119" t="str">
        <f>IF(G4110="","",VLOOKUP(G4110,номенклатури!R:U,4,0))</f>
        <v/>
      </c>
      <c r="O4110" s="119" t="str">
        <f>IF(M4110="","",VLOOKUP(M4110,'14'!D:D,1,0))</f>
        <v/>
      </c>
    </row>
    <row r="4111" spans="1:15" ht="12.75" customHeight="1" x14ac:dyDescent="0.2">
      <c r="A4111" s="36" t="str">
        <f>'0'!$A$4</f>
        <v>………………..</v>
      </c>
      <c r="B4111" s="37">
        <f>'0'!$A$2</f>
        <v>46112</v>
      </c>
      <c r="C4111" s="37" t="s">
        <v>1243</v>
      </c>
      <c r="D4111" s="119" t="str">
        <f>IF(G4111="","",VLOOKUP(G4111,номенклатури!R:T,2,0))</f>
        <v/>
      </c>
      <c r="E4111" s="365" t="str">
        <f>IF(G4111="","",VLOOKUP(G4111,номенклатури!R:T,3,0))</f>
        <v/>
      </c>
      <c r="F4111" s="159" t="str">
        <f>IF(G4111="","",IF(ISERROR(VLOOKUP(G4111,номенклатури!V:V,1,0)),E4111*H4111,E4111*I4111))</f>
        <v/>
      </c>
      <c r="G4111" s="14"/>
      <c r="H4111" s="15"/>
      <c r="I4111" s="15"/>
      <c r="J4111" s="15"/>
      <c r="K4111" s="15"/>
      <c r="L4111" s="217"/>
      <c r="M4111" s="22"/>
      <c r="N4111" s="119" t="str">
        <f>IF(G4111="","",VLOOKUP(G4111,номенклатури!R:U,4,0))</f>
        <v/>
      </c>
      <c r="O4111" s="119" t="str">
        <f>IF(M4111="","",VLOOKUP(M4111,'14'!D:D,1,0))</f>
        <v/>
      </c>
    </row>
    <row r="4112" spans="1:15" ht="12.75" customHeight="1" x14ac:dyDescent="0.2">
      <c r="A4112" s="36" t="str">
        <f>'0'!$A$4</f>
        <v>………………..</v>
      </c>
      <c r="B4112" s="37">
        <f>'0'!$A$2</f>
        <v>46112</v>
      </c>
      <c r="C4112" s="37" t="s">
        <v>1243</v>
      </c>
      <c r="D4112" s="119" t="str">
        <f>IF(G4112="","",VLOOKUP(G4112,номенклатури!R:T,2,0))</f>
        <v/>
      </c>
      <c r="E4112" s="365" t="str">
        <f>IF(G4112="","",VLOOKUP(G4112,номенклатури!R:T,3,0))</f>
        <v/>
      </c>
      <c r="F4112" s="159" t="str">
        <f>IF(G4112="","",IF(ISERROR(VLOOKUP(G4112,номенклатури!V:V,1,0)),E4112*H4112,E4112*I4112))</f>
        <v/>
      </c>
      <c r="G4112" s="14"/>
      <c r="H4112" s="15"/>
      <c r="I4112" s="15"/>
      <c r="J4112" s="15"/>
      <c r="K4112" s="15"/>
      <c r="L4112" s="217"/>
      <c r="M4112" s="22"/>
      <c r="N4112" s="119" t="str">
        <f>IF(G4112="","",VLOOKUP(G4112,номенклатури!R:U,4,0))</f>
        <v/>
      </c>
      <c r="O4112" s="119" t="str">
        <f>IF(M4112="","",VLOOKUP(M4112,'14'!D:D,1,0))</f>
        <v/>
      </c>
    </row>
    <row r="4113" spans="1:15" ht="12.75" customHeight="1" x14ac:dyDescent="0.2">
      <c r="A4113" s="36" t="str">
        <f>'0'!$A$4</f>
        <v>………………..</v>
      </c>
      <c r="B4113" s="37">
        <f>'0'!$A$2</f>
        <v>46112</v>
      </c>
      <c r="C4113" s="37" t="s">
        <v>1243</v>
      </c>
      <c r="D4113" s="119" t="str">
        <f>IF(G4113="","",VLOOKUP(G4113,номенклатури!R:T,2,0))</f>
        <v/>
      </c>
      <c r="E4113" s="365" t="str">
        <f>IF(G4113="","",VLOOKUP(G4113,номенклатури!R:T,3,0))</f>
        <v/>
      </c>
      <c r="F4113" s="159" t="str">
        <f>IF(G4113="","",IF(ISERROR(VLOOKUP(G4113,номенклатури!V:V,1,0)),E4113*H4113,E4113*I4113))</f>
        <v/>
      </c>
      <c r="G4113" s="14"/>
      <c r="H4113" s="15"/>
      <c r="I4113" s="15"/>
      <c r="J4113" s="15"/>
      <c r="K4113" s="15"/>
      <c r="L4113" s="217"/>
      <c r="M4113" s="22"/>
      <c r="N4113" s="119" t="str">
        <f>IF(G4113="","",VLOOKUP(G4113,номенклатури!R:U,4,0))</f>
        <v/>
      </c>
      <c r="O4113" s="119" t="str">
        <f>IF(M4113="","",VLOOKUP(M4113,'14'!D:D,1,0))</f>
        <v/>
      </c>
    </row>
    <row r="4114" spans="1:15" ht="12.75" customHeight="1" x14ac:dyDescent="0.2">
      <c r="A4114" s="36" t="str">
        <f>'0'!$A$4</f>
        <v>………………..</v>
      </c>
      <c r="B4114" s="37">
        <f>'0'!$A$2</f>
        <v>46112</v>
      </c>
      <c r="C4114" s="37" t="s">
        <v>1243</v>
      </c>
      <c r="D4114" s="119" t="str">
        <f>IF(G4114="","",VLOOKUP(G4114,номенклатури!R:T,2,0))</f>
        <v/>
      </c>
      <c r="E4114" s="365" t="str">
        <f>IF(G4114="","",VLOOKUP(G4114,номенклатури!R:T,3,0))</f>
        <v/>
      </c>
      <c r="F4114" s="159" t="str">
        <f>IF(G4114="","",IF(ISERROR(VLOOKUP(G4114,номенклатури!V:V,1,0)),E4114*H4114,E4114*I4114))</f>
        <v/>
      </c>
      <c r="G4114" s="14"/>
      <c r="H4114" s="15"/>
      <c r="I4114" s="15"/>
      <c r="J4114" s="15"/>
      <c r="K4114" s="15"/>
      <c r="L4114" s="217"/>
      <c r="M4114" s="22"/>
      <c r="N4114" s="119" t="str">
        <f>IF(G4114="","",VLOOKUP(G4114,номенклатури!R:U,4,0))</f>
        <v/>
      </c>
      <c r="O4114" s="119" t="str">
        <f>IF(M4114="","",VLOOKUP(M4114,'14'!D:D,1,0))</f>
        <v/>
      </c>
    </row>
    <row r="4115" spans="1:15" ht="12.75" customHeight="1" x14ac:dyDescent="0.2">
      <c r="A4115" s="36" t="str">
        <f>'0'!$A$4</f>
        <v>………………..</v>
      </c>
      <c r="B4115" s="37">
        <f>'0'!$A$2</f>
        <v>46112</v>
      </c>
      <c r="C4115" s="37" t="s">
        <v>1243</v>
      </c>
      <c r="D4115" s="119" t="str">
        <f>IF(G4115="","",VLOOKUP(G4115,номенклатури!R:T,2,0))</f>
        <v/>
      </c>
      <c r="E4115" s="365" t="str">
        <f>IF(G4115="","",VLOOKUP(G4115,номенклатури!R:T,3,0))</f>
        <v/>
      </c>
      <c r="F4115" s="159" t="str">
        <f>IF(G4115="","",IF(ISERROR(VLOOKUP(G4115,номенклатури!V:V,1,0)),E4115*H4115,E4115*I4115))</f>
        <v/>
      </c>
      <c r="G4115" s="14"/>
      <c r="H4115" s="15"/>
      <c r="I4115" s="15"/>
      <c r="J4115" s="15"/>
      <c r="K4115" s="15"/>
      <c r="L4115" s="217"/>
      <c r="M4115" s="22"/>
      <c r="N4115" s="119" t="str">
        <f>IF(G4115="","",VLOOKUP(G4115,номенклатури!R:U,4,0))</f>
        <v/>
      </c>
      <c r="O4115" s="119" t="str">
        <f>IF(M4115="","",VLOOKUP(M4115,'14'!D:D,1,0))</f>
        <v/>
      </c>
    </row>
    <row r="4116" spans="1:15" ht="12.75" customHeight="1" x14ac:dyDescent="0.2">
      <c r="A4116" s="36" t="str">
        <f>'0'!$A$4</f>
        <v>………………..</v>
      </c>
      <c r="B4116" s="37">
        <f>'0'!$A$2</f>
        <v>46112</v>
      </c>
      <c r="C4116" s="37" t="s">
        <v>1243</v>
      </c>
      <c r="D4116" s="119" t="str">
        <f>IF(G4116="","",VLOOKUP(G4116,номенклатури!R:T,2,0))</f>
        <v/>
      </c>
      <c r="E4116" s="365" t="str">
        <f>IF(G4116="","",VLOOKUP(G4116,номенклатури!R:T,3,0))</f>
        <v/>
      </c>
      <c r="F4116" s="159" t="str">
        <f>IF(G4116="","",IF(ISERROR(VLOOKUP(G4116,номенклатури!V:V,1,0)),E4116*H4116,E4116*I4116))</f>
        <v/>
      </c>
      <c r="G4116" s="14"/>
      <c r="H4116" s="15"/>
      <c r="I4116" s="15"/>
      <c r="J4116" s="15"/>
      <c r="K4116" s="15"/>
      <c r="L4116" s="217"/>
      <c r="M4116" s="22"/>
      <c r="N4116" s="119" t="str">
        <f>IF(G4116="","",VLOOKUP(G4116,номенклатури!R:U,4,0))</f>
        <v/>
      </c>
      <c r="O4116" s="119" t="str">
        <f>IF(M4116="","",VLOOKUP(M4116,'14'!D:D,1,0))</f>
        <v/>
      </c>
    </row>
    <row r="4117" spans="1:15" ht="12.75" customHeight="1" x14ac:dyDescent="0.2">
      <c r="A4117" s="36" t="str">
        <f>'0'!$A$4</f>
        <v>………………..</v>
      </c>
      <c r="B4117" s="37">
        <f>'0'!$A$2</f>
        <v>46112</v>
      </c>
      <c r="C4117" s="37" t="s">
        <v>1243</v>
      </c>
      <c r="D4117" s="119" t="str">
        <f>IF(G4117="","",VLOOKUP(G4117,номенклатури!R:T,2,0))</f>
        <v/>
      </c>
      <c r="E4117" s="365" t="str">
        <f>IF(G4117="","",VLOOKUP(G4117,номенклатури!R:T,3,0))</f>
        <v/>
      </c>
      <c r="F4117" s="159" t="str">
        <f>IF(G4117="","",IF(ISERROR(VLOOKUP(G4117,номенклатури!V:V,1,0)),E4117*H4117,E4117*I4117))</f>
        <v/>
      </c>
      <c r="G4117" s="14"/>
      <c r="H4117" s="15"/>
      <c r="I4117" s="15"/>
      <c r="J4117" s="15"/>
      <c r="K4117" s="15"/>
      <c r="L4117" s="217"/>
      <c r="M4117" s="22"/>
      <c r="N4117" s="119" t="str">
        <f>IF(G4117="","",VLOOKUP(G4117,номенклатури!R:U,4,0))</f>
        <v/>
      </c>
      <c r="O4117" s="119" t="str">
        <f>IF(M4117="","",VLOOKUP(M4117,'14'!D:D,1,0))</f>
        <v/>
      </c>
    </row>
    <row r="4118" spans="1:15" ht="12.75" customHeight="1" x14ac:dyDescent="0.2">
      <c r="A4118" s="36" t="str">
        <f>'0'!$A$4</f>
        <v>………………..</v>
      </c>
      <c r="B4118" s="37">
        <f>'0'!$A$2</f>
        <v>46112</v>
      </c>
      <c r="C4118" s="37" t="s">
        <v>1243</v>
      </c>
      <c r="D4118" s="119" t="str">
        <f>IF(G4118="","",VLOOKUP(G4118,номенклатури!R:T,2,0))</f>
        <v/>
      </c>
      <c r="E4118" s="365" t="str">
        <f>IF(G4118="","",VLOOKUP(G4118,номенклатури!R:T,3,0))</f>
        <v/>
      </c>
      <c r="F4118" s="159" t="str">
        <f>IF(G4118="","",IF(ISERROR(VLOOKUP(G4118,номенклатури!V:V,1,0)),E4118*H4118,E4118*I4118))</f>
        <v/>
      </c>
      <c r="G4118" s="14"/>
      <c r="H4118" s="15"/>
      <c r="I4118" s="15"/>
      <c r="J4118" s="15"/>
      <c r="K4118" s="15"/>
      <c r="L4118" s="217"/>
      <c r="M4118" s="22"/>
      <c r="N4118" s="119" t="str">
        <f>IF(G4118="","",VLOOKUP(G4118,номенклатури!R:U,4,0))</f>
        <v/>
      </c>
      <c r="O4118" s="119" t="str">
        <f>IF(M4118="","",VLOOKUP(M4118,'14'!D:D,1,0))</f>
        <v/>
      </c>
    </row>
    <row r="4119" spans="1:15" ht="12.75" customHeight="1" x14ac:dyDescent="0.2">
      <c r="A4119" s="36" t="str">
        <f>'0'!$A$4</f>
        <v>………………..</v>
      </c>
      <c r="B4119" s="37">
        <f>'0'!$A$2</f>
        <v>46112</v>
      </c>
      <c r="C4119" s="37" t="s">
        <v>1243</v>
      </c>
      <c r="D4119" s="119" t="str">
        <f>IF(G4119="","",VLOOKUP(G4119,номенклатури!R:T,2,0))</f>
        <v/>
      </c>
      <c r="E4119" s="365" t="str">
        <f>IF(G4119="","",VLOOKUP(G4119,номенклатури!R:T,3,0))</f>
        <v/>
      </c>
      <c r="F4119" s="159" t="str">
        <f>IF(G4119="","",IF(ISERROR(VLOOKUP(G4119,номенклатури!V:V,1,0)),E4119*H4119,E4119*I4119))</f>
        <v/>
      </c>
      <c r="G4119" s="14"/>
      <c r="H4119" s="15"/>
      <c r="I4119" s="15"/>
      <c r="J4119" s="15"/>
      <c r="K4119" s="15"/>
      <c r="L4119" s="217"/>
      <c r="M4119" s="22"/>
      <c r="N4119" s="119" t="str">
        <f>IF(G4119="","",VLOOKUP(G4119,номенклатури!R:U,4,0))</f>
        <v/>
      </c>
      <c r="O4119" s="119" t="str">
        <f>IF(M4119="","",VLOOKUP(M4119,'14'!D:D,1,0))</f>
        <v/>
      </c>
    </row>
    <row r="4120" spans="1:15" ht="12.75" customHeight="1" x14ac:dyDescent="0.2">
      <c r="A4120" s="36" t="str">
        <f>'0'!$A$4</f>
        <v>………………..</v>
      </c>
      <c r="B4120" s="37">
        <f>'0'!$A$2</f>
        <v>46112</v>
      </c>
      <c r="C4120" s="37" t="s">
        <v>1243</v>
      </c>
      <c r="D4120" s="119" t="str">
        <f>IF(G4120="","",VLOOKUP(G4120,номенклатури!R:T,2,0))</f>
        <v/>
      </c>
      <c r="E4120" s="365" t="str">
        <f>IF(G4120="","",VLOOKUP(G4120,номенклатури!R:T,3,0))</f>
        <v/>
      </c>
      <c r="F4120" s="159" t="str">
        <f>IF(G4120="","",IF(ISERROR(VLOOKUP(G4120,номенклатури!V:V,1,0)),E4120*H4120,E4120*I4120))</f>
        <v/>
      </c>
      <c r="G4120" s="14"/>
      <c r="H4120" s="15"/>
      <c r="I4120" s="15"/>
      <c r="J4120" s="15"/>
      <c r="K4120" s="15"/>
      <c r="L4120" s="217"/>
      <c r="M4120" s="22"/>
      <c r="N4120" s="119" t="str">
        <f>IF(G4120="","",VLOOKUP(G4120,номенклатури!R:U,4,0))</f>
        <v/>
      </c>
      <c r="O4120" s="119" t="str">
        <f>IF(M4120="","",VLOOKUP(M4120,'14'!D:D,1,0))</f>
        <v/>
      </c>
    </row>
    <row r="4121" spans="1:15" ht="12.75" customHeight="1" x14ac:dyDescent="0.2">
      <c r="A4121" s="36" t="str">
        <f>'0'!$A$4</f>
        <v>………………..</v>
      </c>
      <c r="B4121" s="37">
        <f>'0'!$A$2</f>
        <v>46112</v>
      </c>
      <c r="C4121" s="37" t="s">
        <v>1243</v>
      </c>
      <c r="D4121" s="119" t="str">
        <f>IF(G4121="","",VLOOKUP(G4121,номенклатури!R:T,2,0))</f>
        <v/>
      </c>
      <c r="E4121" s="365" t="str">
        <f>IF(G4121="","",VLOOKUP(G4121,номенклатури!R:T,3,0))</f>
        <v/>
      </c>
      <c r="F4121" s="159" t="str">
        <f>IF(G4121="","",IF(ISERROR(VLOOKUP(G4121,номенклатури!V:V,1,0)),E4121*H4121,E4121*I4121))</f>
        <v/>
      </c>
      <c r="G4121" s="14"/>
      <c r="H4121" s="15"/>
      <c r="I4121" s="15"/>
      <c r="J4121" s="15"/>
      <c r="K4121" s="15"/>
      <c r="L4121" s="217"/>
      <c r="M4121" s="22"/>
      <c r="N4121" s="119" t="str">
        <f>IF(G4121="","",VLOOKUP(G4121,номенклатури!R:U,4,0))</f>
        <v/>
      </c>
      <c r="O4121" s="119" t="str">
        <f>IF(M4121="","",VLOOKUP(M4121,'14'!D:D,1,0))</f>
        <v/>
      </c>
    </row>
    <row r="4122" spans="1:15" ht="12.75" customHeight="1" x14ac:dyDescent="0.2">
      <c r="A4122" s="36" t="str">
        <f>'0'!$A$4</f>
        <v>………………..</v>
      </c>
      <c r="B4122" s="37">
        <f>'0'!$A$2</f>
        <v>46112</v>
      </c>
      <c r="C4122" s="37" t="s">
        <v>1243</v>
      </c>
      <c r="D4122" s="119" t="str">
        <f>IF(G4122="","",VLOOKUP(G4122,номенклатури!R:T,2,0))</f>
        <v/>
      </c>
      <c r="E4122" s="365" t="str">
        <f>IF(G4122="","",VLOOKUP(G4122,номенклатури!R:T,3,0))</f>
        <v/>
      </c>
      <c r="F4122" s="159" t="str">
        <f>IF(G4122="","",IF(ISERROR(VLOOKUP(G4122,номенклатури!V:V,1,0)),E4122*H4122,E4122*I4122))</f>
        <v/>
      </c>
      <c r="G4122" s="14"/>
      <c r="H4122" s="15"/>
      <c r="I4122" s="15"/>
      <c r="J4122" s="15"/>
      <c r="K4122" s="15"/>
      <c r="L4122" s="217"/>
      <c r="M4122" s="22"/>
      <c r="N4122" s="119" t="str">
        <f>IF(G4122="","",VLOOKUP(G4122,номенклатури!R:U,4,0))</f>
        <v/>
      </c>
      <c r="O4122" s="119" t="str">
        <f>IF(M4122="","",VLOOKUP(M4122,'14'!D:D,1,0))</f>
        <v/>
      </c>
    </row>
    <row r="4123" spans="1:15" ht="12.75" customHeight="1" x14ac:dyDescent="0.2">
      <c r="A4123" s="36" t="str">
        <f>'0'!$A$4</f>
        <v>………………..</v>
      </c>
      <c r="B4123" s="37">
        <f>'0'!$A$2</f>
        <v>46112</v>
      </c>
      <c r="C4123" s="37" t="s">
        <v>1243</v>
      </c>
      <c r="D4123" s="119" t="str">
        <f>IF(G4123="","",VLOOKUP(G4123,номенклатури!R:T,2,0))</f>
        <v/>
      </c>
      <c r="E4123" s="365" t="str">
        <f>IF(G4123="","",VLOOKUP(G4123,номенклатури!R:T,3,0))</f>
        <v/>
      </c>
      <c r="F4123" s="159" t="str">
        <f>IF(G4123="","",IF(ISERROR(VLOOKUP(G4123,номенклатури!V:V,1,0)),E4123*H4123,E4123*I4123))</f>
        <v/>
      </c>
      <c r="G4123" s="14"/>
      <c r="H4123" s="15"/>
      <c r="I4123" s="15"/>
      <c r="J4123" s="15"/>
      <c r="K4123" s="15"/>
      <c r="L4123" s="217"/>
      <c r="M4123" s="22"/>
      <c r="N4123" s="119" t="str">
        <f>IF(G4123="","",VLOOKUP(G4123,номенклатури!R:U,4,0))</f>
        <v/>
      </c>
      <c r="O4123" s="119" t="str">
        <f>IF(M4123="","",VLOOKUP(M4123,'14'!D:D,1,0))</f>
        <v/>
      </c>
    </row>
    <row r="4124" spans="1:15" ht="12.75" customHeight="1" x14ac:dyDescent="0.2">
      <c r="A4124" s="36" t="str">
        <f>'0'!$A$4</f>
        <v>………………..</v>
      </c>
      <c r="B4124" s="37">
        <f>'0'!$A$2</f>
        <v>46112</v>
      </c>
      <c r="C4124" s="37" t="s">
        <v>1243</v>
      </c>
      <c r="D4124" s="119" t="str">
        <f>IF(G4124="","",VLOOKUP(G4124,номенклатури!R:T,2,0))</f>
        <v/>
      </c>
      <c r="E4124" s="365" t="str">
        <f>IF(G4124="","",VLOOKUP(G4124,номенклатури!R:T,3,0))</f>
        <v/>
      </c>
      <c r="F4124" s="159" t="str">
        <f>IF(G4124="","",IF(ISERROR(VLOOKUP(G4124,номенклатури!V:V,1,0)),E4124*H4124,E4124*I4124))</f>
        <v/>
      </c>
      <c r="G4124" s="14"/>
      <c r="H4124" s="15"/>
      <c r="I4124" s="15"/>
      <c r="J4124" s="15"/>
      <c r="K4124" s="15"/>
      <c r="L4124" s="217"/>
      <c r="M4124" s="22"/>
      <c r="N4124" s="119" t="str">
        <f>IF(G4124="","",VLOOKUP(G4124,номенклатури!R:U,4,0))</f>
        <v/>
      </c>
      <c r="O4124" s="119" t="str">
        <f>IF(M4124="","",VLOOKUP(M4124,'14'!D:D,1,0))</f>
        <v/>
      </c>
    </row>
    <row r="4125" spans="1:15" ht="12.75" customHeight="1" x14ac:dyDescent="0.2">
      <c r="A4125" s="36" t="str">
        <f>'0'!$A$4</f>
        <v>………………..</v>
      </c>
      <c r="B4125" s="37">
        <f>'0'!$A$2</f>
        <v>46112</v>
      </c>
      <c r="C4125" s="37" t="s">
        <v>1243</v>
      </c>
      <c r="D4125" s="119" t="str">
        <f>IF(G4125="","",VLOOKUP(G4125,номенклатури!R:T,2,0))</f>
        <v/>
      </c>
      <c r="E4125" s="365" t="str">
        <f>IF(G4125="","",VLOOKUP(G4125,номенклатури!R:T,3,0))</f>
        <v/>
      </c>
      <c r="F4125" s="159" t="str">
        <f>IF(G4125="","",IF(ISERROR(VLOOKUP(G4125,номенклатури!V:V,1,0)),E4125*H4125,E4125*I4125))</f>
        <v/>
      </c>
      <c r="G4125" s="14"/>
      <c r="H4125" s="15"/>
      <c r="I4125" s="15"/>
      <c r="J4125" s="15"/>
      <c r="K4125" s="15"/>
      <c r="L4125" s="217"/>
      <c r="M4125" s="22"/>
      <c r="N4125" s="119" t="str">
        <f>IF(G4125="","",VLOOKUP(G4125,номенклатури!R:U,4,0))</f>
        <v/>
      </c>
      <c r="O4125" s="119" t="str">
        <f>IF(M4125="","",VLOOKUP(M4125,'14'!D:D,1,0))</f>
        <v/>
      </c>
    </row>
    <row r="4126" spans="1:15" ht="12.75" customHeight="1" x14ac:dyDescent="0.2">
      <c r="A4126" s="36" t="str">
        <f>'0'!$A$4</f>
        <v>………………..</v>
      </c>
      <c r="B4126" s="37">
        <f>'0'!$A$2</f>
        <v>46112</v>
      </c>
      <c r="C4126" s="37" t="s">
        <v>1243</v>
      </c>
      <c r="D4126" s="119" t="str">
        <f>IF(G4126="","",VLOOKUP(G4126,номенклатури!R:T,2,0))</f>
        <v/>
      </c>
      <c r="E4126" s="365" t="str">
        <f>IF(G4126="","",VLOOKUP(G4126,номенклатури!R:T,3,0))</f>
        <v/>
      </c>
      <c r="F4126" s="159" t="str">
        <f>IF(G4126="","",IF(ISERROR(VLOOKUP(G4126,номенклатури!V:V,1,0)),E4126*H4126,E4126*I4126))</f>
        <v/>
      </c>
      <c r="G4126" s="14"/>
      <c r="H4126" s="15"/>
      <c r="I4126" s="15"/>
      <c r="J4126" s="15"/>
      <c r="K4126" s="15"/>
      <c r="L4126" s="217"/>
      <c r="M4126" s="22"/>
      <c r="N4126" s="119" t="str">
        <f>IF(G4126="","",VLOOKUP(G4126,номенклатури!R:U,4,0))</f>
        <v/>
      </c>
      <c r="O4126" s="119" t="str">
        <f>IF(M4126="","",VLOOKUP(M4126,'14'!D:D,1,0))</f>
        <v/>
      </c>
    </row>
    <row r="4127" spans="1:15" ht="12.75" customHeight="1" x14ac:dyDescent="0.2">
      <c r="A4127" s="36" t="str">
        <f>'0'!$A$4</f>
        <v>………………..</v>
      </c>
      <c r="B4127" s="37">
        <f>'0'!$A$2</f>
        <v>46112</v>
      </c>
      <c r="C4127" s="37" t="s">
        <v>1243</v>
      </c>
      <c r="D4127" s="119" t="str">
        <f>IF(G4127="","",VLOOKUP(G4127,номенклатури!R:T,2,0))</f>
        <v/>
      </c>
      <c r="E4127" s="365" t="str">
        <f>IF(G4127="","",VLOOKUP(G4127,номенклатури!R:T,3,0))</f>
        <v/>
      </c>
      <c r="F4127" s="159" t="str">
        <f>IF(G4127="","",IF(ISERROR(VLOOKUP(G4127,номенклатури!V:V,1,0)),E4127*H4127,E4127*I4127))</f>
        <v/>
      </c>
      <c r="G4127" s="14"/>
      <c r="H4127" s="15"/>
      <c r="I4127" s="15"/>
      <c r="J4127" s="15"/>
      <c r="K4127" s="15"/>
      <c r="L4127" s="217"/>
      <c r="M4127" s="22"/>
      <c r="N4127" s="119" t="str">
        <f>IF(G4127="","",VLOOKUP(G4127,номенклатури!R:U,4,0))</f>
        <v/>
      </c>
      <c r="O4127" s="119" t="str">
        <f>IF(M4127="","",VLOOKUP(M4127,'14'!D:D,1,0))</f>
        <v/>
      </c>
    </row>
    <row r="4128" spans="1:15" ht="12.75" customHeight="1" x14ac:dyDescent="0.2">
      <c r="A4128" s="36" t="str">
        <f>'0'!$A$4</f>
        <v>………………..</v>
      </c>
      <c r="B4128" s="37">
        <f>'0'!$A$2</f>
        <v>46112</v>
      </c>
      <c r="C4128" s="37" t="s">
        <v>1243</v>
      </c>
      <c r="D4128" s="119" t="str">
        <f>IF(G4128="","",VLOOKUP(G4128,номенклатури!R:T,2,0))</f>
        <v/>
      </c>
      <c r="E4128" s="365" t="str">
        <f>IF(G4128="","",VLOOKUP(G4128,номенклатури!R:T,3,0))</f>
        <v/>
      </c>
      <c r="F4128" s="159" t="str">
        <f>IF(G4128="","",IF(ISERROR(VLOOKUP(G4128,номенклатури!V:V,1,0)),E4128*H4128,E4128*I4128))</f>
        <v/>
      </c>
      <c r="G4128" s="14"/>
      <c r="H4128" s="15"/>
      <c r="I4128" s="15"/>
      <c r="J4128" s="15"/>
      <c r="K4128" s="15"/>
      <c r="L4128" s="217"/>
      <c r="M4128" s="22"/>
      <c r="N4128" s="119" t="str">
        <f>IF(G4128="","",VLOOKUP(G4128,номенклатури!R:U,4,0))</f>
        <v/>
      </c>
      <c r="O4128" s="119" t="str">
        <f>IF(M4128="","",VLOOKUP(M4128,'14'!D:D,1,0))</f>
        <v/>
      </c>
    </row>
    <row r="4129" spans="1:15" ht="12.75" customHeight="1" x14ac:dyDescent="0.2">
      <c r="A4129" s="36" t="str">
        <f>'0'!$A$4</f>
        <v>………………..</v>
      </c>
      <c r="B4129" s="37">
        <f>'0'!$A$2</f>
        <v>46112</v>
      </c>
      <c r="C4129" s="37" t="s">
        <v>1243</v>
      </c>
      <c r="D4129" s="119" t="str">
        <f>IF(G4129="","",VLOOKUP(G4129,номенклатури!R:T,2,0))</f>
        <v/>
      </c>
      <c r="E4129" s="365" t="str">
        <f>IF(G4129="","",VLOOKUP(G4129,номенклатури!R:T,3,0))</f>
        <v/>
      </c>
      <c r="F4129" s="159" t="str">
        <f>IF(G4129="","",IF(ISERROR(VLOOKUP(G4129,номенклатури!V:V,1,0)),E4129*H4129,E4129*I4129))</f>
        <v/>
      </c>
      <c r="G4129" s="14"/>
      <c r="H4129" s="15"/>
      <c r="I4129" s="15"/>
      <c r="J4129" s="15"/>
      <c r="K4129" s="15"/>
      <c r="L4129" s="217"/>
      <c r="M4129" s="22"/>
      <c r="N4129" s="119" t="str">
        <f>IF(G4129="","",VLOOKUP(G4129,номенклатури!R:U,4,0))</f>
        <v/>
      </c>
      <c r="O4129" s="119" t="str">
        <f>IF(M4129="","",VLOOKUP(M4129,'14'!D:D,1,0))</f>
        <v/>
      </c>
    </row>
    <row r="4130" spans="1:15" ht="12.75" customHeight="1" x14ac:dyDescent="0.2">
      <c r="A4130" s="36" t="str">
        <f>'0'!$A$4</f>
        <v>………………..</v>
      </c>
      <c r="B4130" s="37">
        <f>'0'!$A$2</f>
        <v>46112</v>
      </c>
      <c r="C4130" s="37" t="s">
        <v>1243</v>
      </c>
      <c r="D4130" s="119" t="str">
        <f>IF(G4130="","",VLOOKUP(G4130,номенклатури!R:T,2,0))</f>
        <v/>
      </c>
      <c r="E4130" s="365" t="str">
        <f>IF(G4130="","",VLOOKUP(G4130,номенклатури!R:T,3,0))</f>
        <v/>
      </c>
      <c r="F4130" s="159" t="str">
        <f>IF(G4130="","",IF(ISERROR(VLOOKUP(G4130,номенклатури!V:V,1,0)),E4130*H4130,E4130*I4130))</f>
        <v/>
      </c>
      <c r="G4130" s="14"/>
      <c r="H4130" s="15"/>
      <c r="I4130" s="15"/>
      <c r="J4130" s="15"/>
      <c r="K4130" s="15"/>
      <c r="L4130" s="217"/>
      <c r="M4130" s="22"/>
      <c r="N4130" s="119" t="str">
        <f>IF(G4130="","",VLOOKUP(G4130,номенклатури!R:U,4,0))</f>
        <v/>
      </c>
      <c r="O4130" s="119" t="str">
        <f>IF(M4130="","",VLOOKUP(M4130,'14'!D:D,1,0))</f>
        <v/>
      </c>
    </row>
    <row r="4131" spans="1:15" ht="12.75" customHeight="1" x14ac:dyDescent="0.2">
      <c r="A4131" s="36" t="str">
        <f>'0'!$A$4</f>
        <v>………………..</v>
      </c>
      <c r="B4131" s="37">
        <f>'0'!$A$2</f>
        <v>46112</v>
      </c>
      <c r="C4131" s="37" t="s">
        <v>1243</v>
      </c>
      <c r="D4131" s="119" t="str">
        <f>IF(G4131="","",VLOOKUP(G4131,номенклатури!R:T,2,0))</f>
        <v/>
      </c>
      <c r="E4131" s="365" t="str">
        <f>IF(G4131="","",VLOOKUP(G4131,номенклатури!R:T,3,0))</f>
        <v/>
      </c>
      <c r="F4131" s="159" t="str">
        <f>IF(G4131="","",IF(ISERROR(VLOOKUP(G4131,номенклатури!V:V,1,0)),E4131*H4131,E4131*I4131))</f>
        <v/>
      </c>
      <c r="G4131" s="14"/>
      <c r="H4131" s="15"/>
      <c r="I4131" s="15"/>
      <c r="J4131" s="15"/>
      <c r="K4131" s="15"/>
      <c r="L4131" s="217"/>
      <c r="M4131" s="22"/>
      <c r="N4131" s="119" t="str">
        <f>IF(G4131="","",VLOOKUP(G4131,номенклатури!R:U,4,0))</f>
        <v/>
      </c>
      <c r="O4131" s="119" t="str">
        <f>IF(M4131="","",VLOOKUP(M4131,'14'!D:D,1,0))</f>
        <v/>
      </c>
    </row>
    <row r="4132" spans="1:15" ht="12.75" customHeight="1" x14ac:dyDescent="0.2">
      <c r="A4132" s="36" t="str">
        <f>'0'!$A$4</f>
        <v>………………..</v>
      </c>
      <c r="B4132" s="37">
        <f>'0'!$A$2</f>
        <v>46112</v>
      </c>
      <c r="C4132" s="37" t="s">
        <v>1243</v>
      </c>
      <c r="D4132" s="119" t="str">
        <f>IF(G4132="","",VLOOKUP(G4132,номенклатури!R:T,2,0))</f>
        <v/>
      </c>
      <c r="E4132" s="365" t="str">
        <f>IF(G4132="","",VLOOKUP(G4132,номенклатури!R:T,3,0))</f>
        <v/>
      </c>
      <c r="F4132" s="159" t="str">
        <f>IF(G4132="","",IF(ISERROR(VLOOKUP(G4132,номенклатури!V:V,1,0)),E4132*H4132,E4132*I4132))</f>
        <v/>
      </c>
      <c r="G4132" s="14"/>
      <c r="H4132" s="15"/>
      <c r="I4132" s="15"/>
      <c r="J4132" s="15"/>
      <c r="K4132" s="15"/>
      <c r="L4132" s="217"/>
      <c r="M4132" s="22"/>
      <c r="N4132" s="119" t="str">
        <f>IF(G4132="","",VLOOKUP(G4132,номенклатури!R:U,4,0))</f>
        <v/>
      </c>
      <c r="O4132" s="119" t="str">
        <f>IF(M4132="","",VLOOKUP(M4132,'14'!D:D,1,0))</f>
        <v/>
      </c>
    </row>
    <row r="4133" spans="1:15" ht="12.75" customHeight="1" x14ac:dyDescent="0.2">
      <c r="A4133" s="36" t="str">
        <f>'0'!$A$4</f>
        <v>………………..</v>
      </c>
      <c r="B4133" s="37">
        <f>'0'!$A$2</f>
        <v>46112</v>
      </c>
      <c r="C4133" s="37" t="s">
        <v>1243</v>
      </c>
      <c r="D4133" s="119" t="str">
        <f>IF(G4133="","",VLOOKUP(G4133,номенклатури!R:T,2,0))</f>
        <v/>
      </c>
      <c r="E4133" s="365" t="str">
        <f>IF(G4133="","",VLOOKUP(G4133,номенклатури!R:T,3,0))</f>
        <v/>
      </c>
      <c r="F4133" s="159" t="str">
        <f>IF(G4133="","",IF(ISERROR(VLOOKUP(G4133,номенклатури!V:V,1,0)),E4133*H4133,E4133*I4133))</f>
        <v/>
      </c>
      <c r="G4133" s="14"/>
      <c r="H4133" s="15"/>
      <c r="I4133" s="15"/>
      <c r="J4133" s="15"/>
      <c r="K4133" s="15"/>
      <c r="L4133" s="217"/>
      <c r="M4133" s="22"/>
      <c r="N4133" s="119" t="str">
        <f>IF(G4133="","",VLOOKUP(G4133,номенклатури!R:U,4,0))</f>
        <v/>
      </c>
      <c r="O4133" s="119" t="str">
        <f>IF(M4133="","",VLOOKUP(M4133,'14'!D:D,1,0))</f>
        <v/>
      </c>
    </row>
    <row r="4134" spans="1:15" ht="12.75" customHeight="1" x14ac:dyDescent="0.2">
      <c r="A4134" s="36" t="str">
        <f>'0'!$A$4</f>
        <v>………………..</v>
      </c>
      <c r="B4134" s="37">
        <f>'0'!$A$2</f>
        <v>46112</v>
      </c>
      <c r="C4134" s="37" t="s">
        <v>1243</v>
      </c>
      <c r="D4134" s="119" t="str">
        <f>IF(G4134="","",VLOOKUP(G4134,номенклатури!R:T,2,0))</f>
        <v/>
      </c>
      <c r="E4134" s="365" t="str">
        <f>IF(G4134="","",VLOOKUP(G4134,номенклатури!R:T,3,0))</f>
        <v/>
      </c>
      <c r="F4134" s="159" t="str">
        <f>IF(G4134="","",IF(ISERROR(VLOOKUP(G4134,номенклатури!V:V,1,0)),E4134*H4134,E4134*I4134))</f>
        <v/>
      </c>
      <c r="G4134" s="14"/>
      <c r="H4134" s="15"/>
      <c r="I4134" s="15"/>
      <c r="J4134" s="15"/>
      <c r="K4134" s="15"/>
      <c r="L4134" s="217"/>
      <c r="M4134" s="22"/>
      <c r="N4134" s="119" t="str">
        <f>IF(G4134="","",VLOOKUP(G4134,номенклатури!R:U,4,0))</f>
        <v/>
      </c>
      <c r="O4134" s="119" t="str">
        <f>IF(M4134="","",VLOOKUP(M4134,'14'!D:D,1,0))</f>
        <v/>
      </c>
    </row>
    <row r="4135" spans="1:15" ht="12.75" customHeight="1" x14ac:dyDescent="0.2">
      <c r="A4135" s="36" t="str">
        <f>'0'!$A$4</f>
        <v>………………..</v>
      </c>
      <c r="B4135" s="37">
        <f>'0'!$A$2</f>
        <v>46112</v>
      </c>
      <c r="C4135" s="37" t="s">
        <v>1243</v>
      </c>
      <c r="D4135" s="119" t="str">
        <f>IF(G4135="","",VLOOKUP(G4135,номенклатури!R:T,2,0))</f>
        <v/>
      </c>
      <c r="E4135" s="365" t="str">
        <f>IF(G4135="","",VLOOKUP(G4135,номенклатури!R:T,3,0))</f>
        <v/>
      </c>
      <c r="F4135" s="159" t="str">
        <f>IF(G4135="","",IF(ISERROR(VLOOKUP(G4135,номенклатури!V:V,1,0)),E4135*H4135,E4135*I4135))</f>
        <v/>
      </c>
      <c r="G4135" s="14"/>
      <c r="H4135" s="15"/>
      <c r="I4135" s="15"/>
      <c r="J4135" s="15"/>
      <c r="K4135" s="15"/>
      <c r="L4135" s="217"/>
      <c r="M4135" s="22"/>
      <c r="N4135" s="119" t="str">
        <f>IF(G4135="","",VLOOKUP(G4135,номенклатури!R:U,4,0))</f>
        <v/>
      </c>
      <c r="O4135" s="119" t="str">
        <f>IF(M4135="","",VLOOKUP(M4135,'14'!D:D,1,0))</f>
        <v/>
      </c>
    </row>
    <row r="4136" spans="1:15" ht="12.75" customHeight="1" x14ac:dyDescent="0.2">
      <c r="A4136" s="36" t="str">
        <f>'0'!$A$4</f>
        <v>………………..</v>
      </c>
      <c r="B4136" s="37">
        <f>'0'!$A$2</f>
        <v>46112</v>
      </c>
      <c r="C4136" s="37" t="s">
        <v>1243</v>
      </c>
      <c r="D4136" s="119" t="str">
        <f>IF(G4136="","",VLOOKUP(G4136,номенклатури!R:T,2,0))</f>
        <v/>
      </c>
      <c r="E4136" s="365" t="str">
        <f>IF(G4136="","",VLOOKUP(G4136,номенклатури!R:T,3,0))</f>
        <v/>
      </c>
      <c r="F4136" s="159" t="str">
        <f>IF(G4136="","",IF(ISERROR(VLOOKUP(G4136,номенклатури!V:V,1,0)),E4136*H4136,E4136*I4136))</f>
        <v/>
      </c>
      <c r="G4136" s="14"/>
      <c r="H4136" s="15"/>
      <c r="I4136" s="15"/>
      <c r="J4136" s="15"/>
      <c r="K4136" s="15"/>
      <c r="L4136" s="217"/>
      <c r="M4136" s="22"/>
      <c r="N4136" s="119" t="str">
        <f>IF(G4136="","",VLOOKUP(G4136,номенклатури!R:U,4,0))</f>
        <v/>
      </c>
      <c r="O4136" s="119" t="str">
        <f>IF(M4136="","",VLOOKUP(M4136,'14'!D:D,1,0))</f>
        <v/>
      </c>
    </row>
    <row r="4137" spans="1:15" ht="12.75" customHeight="1" x14ac:dyDescent="0.2">
      <c r="A4137" s="36" t="str">
        <f>'0'!$A$4</f>
        <v>………………..</v>
      </c>
      <c r="B4137" s="37">
        <f>'0'!$A$2</f>
        <v>46112</v>
      </c>
      <c r="C4137" s="37" t="s">
        <v>1243</v>
      </c>
      <c r="D4137" s="119" t="str">
        <f>IF(G4137="","",VLOOKUP(G4137,номенклатури!R:T,2,0))</f>
        <v/>
      </c>
      <c r="E4137" s="365" t="str">
        <f>IF(G4137="","",VLOOKUP(G4137,номенклатури!R:T,3,0))</f>
        <v/>
      </c>
      <c r="F4137" s="159" t="str">
        <f>IF(G4137="","",IF(ISERROR(VLOOKUP(G4137,номенклатури!V:V,1,0)),E4137*H4137,E4137*I4137))</f>
        <v/>
      </c>
      <c r="G4137" s="14"/>
      <c r="H4137" s="15"/>
      <c r="I4137" s="15"/>
      <c r="J4137" s="15"/>
      <c r="K4137" s="15"/>
      <c r="L4137" s="217"/>
      <c r="M4137" s="22"/>
      <c r="N4137" s="119" t="str">
        <f>IF(G4137="","",VLOOKUP(G4137,номенклатури!R:U,4,0))</f>
        <v/>
      </c>
      <c r="O4137" s="119" t="str">
        <f>IF(M4137="","",VLOOKUP(M4137,'14'!D:D,1,0))</f>
        <v/>
      </c>
    </row>
    <row r="4138" spans="1:15" ht="12.75" customHeight="1" x14ac:dyDescent="0.2">
      <c r="A4138" s="36" t="str">
        <f>'0'!$A$4</f>
        <v>………………..</v>
      </c>
      <c r="B4138" s="37">
        <f>'0'!$A$2</f>
        <v>46112</v>
      </c>
      <c r="C4138" s="37" t="s">
        <v>1243</v>
      </c>
      <c r="D4138" s="119" t="str">
        <f>IF(G4138="","",VLOOKUP(G4138,номенклатури!R:T,2,0))</f>
        <v/>
      </c>
      <c r="E4138" s="365" t="str">
        <f>IF(G4138="","",VLOOKUP(G4138,номенклатури!R:T,3,0))</f>
        <v/>
      </c>
      <c r="F4138" s="159" t="str">
        <f>IF(G4138="","",IF(ISERROR(VLOOKUP(G4138,номенклатури!V:V,1,0)),E4138*H4138,E4138*I4138))</f>
        <v/>
      </c>
      <c r="G4138" s="14"/>
      <c r="H4138" s="15"/>
      <c r="I4138" s="15"/>
      <c r="J4138" s="15"/>
      <c r="K4138" s="15"/>
      <c r="L4138" s="217"/>
      <c r="M4138" s="22"/>
      <c r="N4138" s="119" t="str">
        <f>IF(G4138="","",VLOOKUP(G4138,номенклатури!R:U,4,0))</f>
        <v/>
      </c>
      <c r="O4138" s="119" t="str">
        <f>IF(M4138="","",VLOOKUP(M4138,'14'!D:D,1,0))</f>
        <v/>
      </c>
    </row>
    <row r="4139" spans="1:15" ht="12.75" customHeight="1" x14ac:dyDescent="0.2">
      <c r="A4139" s="36" t="str">
        <f>'0'!$A$4</f>
        <v>………………..</v>
      </c>
      <c r="B4139" s="37">
        <f>'0'!$A$2</f>
        <v>46112</v>
      </c>
      <c r="C4139" s="37" t="s">
        <v>1243</v>
      </c>
      <c r="D4139" s="119" t="str">
        <f>IF(G4139="","",VLOOKUP(G4139,номенклатури!R:T,2,0))</f>
        <v/>
      </c>
      <c r="E4139" s="365" t="str">
        <f>IF(G4139="","",VLOOKUP(G4139,номенклатури!R:T,3,0))</f>
        <v/>
      </c>
      <c r="F4139" s="159" t="str">
        <f>IF(G4139="","",IF(ISERROR(VLOOKUP(G4139,номенклатури!V:V,1,0)),E4139*H4139,E4139*I4139))</f>
        <v/>
      </c>
      <c r="G4139" s="14"/>
      <c r="H4139" s="15"/>
      <c r="I4139" s="15"/>
      <c r="J4139" s="15"/>
      <c r="K4139" s="15"/>
      <c r="L4139" s="217"/>
      <c r="M4139" s="22"/>
      <c r="N4139" s="119" t="str">
        <f>IF(G4139="","",VLOOKUP(G4139,номенклатури!R:U,4,0))</f>
        <v/>
      </c>
      <c r="O4139" s="119" t="str">
        <f>IF(M4139="","",VLOOKUP(M4139,'14'!D:D,1,0))</f>
        <v/>
      </c>
    </row>
    <row r="4140" spans="1:15" ht="12.75" customHeight="1" x14ac:dyDescent="0.2">
      <c r="A4140" s="36" t="str">
        <f>'0'!$A$4</f>
        <v>………………..</v>
      </c>
      <c r="B4140" s="37">
        <f>'0'!$A$2</f>
        <v>46112</v>
      </c>
      <c r="C4140" s="37" t="s">
        <v>1243</v>
      </c>
      <c r="D4140" s="119" t="str">
        <f>IF(G4140="","",VLOOKUP(G4140,номенклатури!R:T,2,0))</f>
        <v/>
      </c>
      <c r="E4140" s="365" t="str">
        <f>IF(G4140="","",VLOOKUP(G4140,номенклатури!R:T,3,0))</f>
        <v/>
      </c>
      <c r="F4140" s="159" t="str">
        <f>IF(G4140="","",IF(ISERROR(VLOOKUP(G4140,номенклатури!V:V,1,0)),E4140*H4140,E4140*I4140))</f>
        <v/>
      </c>
      <c r="G4140" s="14"/>
      <c r="H4140" s="15"/>
      <c r="I4140" s="15"/>
      <c r="J4140" s="15"/>
      <c r="K4140" s="15"/>
      <c r="L4140" s="217"/>
      <c r="M4140" s="22"/>
      <c r="N4140" s="119" t="str">
        <f>IF(G4140="","",VLOOKUP(G4140,номенклатури!R:U,4,0))</f>
        <v/>
      </c>
      <c r="O4140" s="119" t="str">
        <f>IF(M4140="","",VLOOKUP(M4140,'14'!D:D,1,0))</f>
        <v/>
      </c>
    </row>
    <row r="4141" spans="1:15" ht="12.75" customHeight="1" x14ac:dyDescent="0.2">
      <c r="A4141" s="36" t="str">
        <f>'0'!$A$4</f>
        <v>………………..</v>
      </c>
      <c r="B4141" s="37">
        <f>'0'!$A$2</f>
        <v>46112</v>
      </c>
      <c r="C4141" s="37" t="s">
        <v>1243</v>
      </c>
      <c r="D4141" s="119" t="str">
        <f>IF(G4141="","",VLOOKUP(G4141,номенклатури!R:T,2,0))</f>
        <v/>
      </c>
      <c r="E4141" s="365" t="str">
        <f>IF(G4141="","",VLOOKUP(G4141,номенклатури!R:T,3,0))</f>
        <v/>
      </c>
      <c r="F4141" s="159" t="str">
        <f>IF(G4141="","",IF(ISERROR(VLOOKUP(G4141,номенклатури!V:V,1,0)),E4141*H4141,E4141*I4141))</f>
        <v/>
      </c>
      <c r="G4141" s="14"/>
      <c r="H4141" s="15"/>
      <c r="I4141" s="15"/>
      <c r="J4141" s="15"/>
      <c r="K4141" s="15"/>
      <c r="L4141" s="217"/>
      <c r="M4141" s="22"/>
      <c r="N4141" s="119" t="str">
        <f>IF(G4141="","",VLOOKUP(G4141,номенклатури!R:U,4,0))</f>
        <v/>
      </c>
      <c r="O4141" s="119" t="str">
        <f>IF(M4141="","",VLOOKUP(M4141,'14'!D:D,1,0))</f>
        <v/>
      </c>
    </row>
    <row r="4142" spans="1:15" ht="12.75" customHeight="1" x14ac:dyDescent="0.2">
      <c r="A4142" s="36" t="str">
        <f>'0'!$A$4</f>
        <v>………………..</v>
      </c>
      <c r="B4142" s="37">
        <f>'0'!$A$2</f>
        <v>46112</v>
      </c>
      <c r="C4142" s="37" t="s">
        <v>1243</v>
      </c>
      <c r="D4142" s="119" t="str">
        <f>IF(G4142="","",VLOOKUP(G4142,номенклатури!R:T,2,0))</f>
        <v/>
      </c>
      <c r="E4142" s="365" t="str">
        <f>IF(G4142="","",VLOOKUP(G4142,номенклатури!R:T,3,0))</f>
        <v/>
      </c>
      <c r="F4142" s="159" t="str">
        <f>IF(G4142="","",IF(ISERROR(VLOOKUP(G4142,номенклатури!V:V,1,0)),E4142*H4142,E4142*I4142))</f>
        <v/>
      </c>
      <c r="G4142" s="14"/>
      <c r="H4142" s="15"/>
      <c r="I4142" s="15"/>
      <c r="J4142" s="15"/>
      <c r="K4142" s="15"/>
      <c r="L4142" s="217"/>
      <c r="M4142" s="22"/>
      <c r="N4142" s="119" t="str">
        <f>IF(G4142="","",VLOOKUP(G4142,номенклатури!R:U,4,0))</f>
        <v/>
      </c>
      <c r="O4142" s="119" t="str">
        <f>IF(M4142="","",VLOOKUP(M4142,'14'!D:D,1,0))</f>
        <v/>
      </c>
    </row>
    <row r="4143" spans="1:15" ht="12.75" customHeight="1" x14ac:dyDescent="0.2">
      <c r="A4143" s="36" t="str">
        <f>'0'!$A$4</f>
        <v>………………..</v>
      </c>
      <c r="B4143" s="37">
        <f>'0'!$A$2</f>
        <v>46112</v>
      </c>
      <c r="C4143" s="37" t="s">
        <v>1243</v>
      </c>
      <c r="D4143" s="119" t="str">
        <f>IF(G4143="","",VLOOKUP(G4143,номенклатури!R:T,2,0))</f>
        <v/>
      </c>
      <c r="E4143" s="365" t="str">
        <f>IF(G4143="","",VLOOKUP(G4143,номенклатури!R:T,3,0))</f>
        <v/>
      </c>
      <c r="F4143" s="159" t="str">
        <f>IF(G4143="","",IF(ISERROR(VLOOKUP(G4143,номенклатури!V:V,1,0)),E4143*H4143,E4143*I4143))</f>
        <v/>
      </c>
      <c r="G4143" s="14"/>
      <c r="H4143" s="15"/>
      <c r="I4143" s="15"/>
      <c r="J4143" s="15"/>
      <c r="K4143" s="15"/>
      <c r="L4143" s="217"/>
      <c r="M4143" s="22"/>
      <c r="N4143" s="119" t="str">
        <f>IF(G4143="","",VLOOKUP(G4143,номенклатури!R:U,4,0))</f>
        <v/>
      </c>
      <c r="O4143" s="119" t="str">
        <f>IF(M4143="","",VLOOKUP(M4143,'14'!D:D,1,0))</f>
        <v/>
      </c>
    </row>
    <row r="4144" spans="1:15" ht="12.75" customHeight="1" x14ac:dyDescent="0.2">
      <c r="A4144" s="36" t="str">
        <f>'0'!$A$4</f>
        <v>………………..</v>
      </c>
      <c r="B4144" s="37">
        <f>'0'!$A$2</f>
        <v>46112</v>
      </c>
      <c r="C4144" s="37" t="s">
        <v>1243</v>
      </c>
      <c r="D4144" s="119" t="str">
        <f>IF(G4144="","",VLOOKUP(G4144,номенклатури!R:T,2,0))</f>
        <v/>
      </c>
      <c r="E4144" s="365" t="str">
        <f>IF(G4144="","",VLOOKUP(G4144,номенклатури!R:T,3,0))</f>
        <v/>
      </c>
      <c r="F4144" s="159" t="str">
        <f>IF(G4144="","",IF(ISERROR(VLOOKUP(G4144,номенклатури!V:V,1,0)),E4144*H4144,E4144*I4144))</f>
        <v/>
      </c>
      <c r="G4144" s="14"/>
      <c r="H4144" s="15"/>
      <c r="I4144" s="15"/>
      <c r="J4144" s="15"/>
      <c r="K4144" s="15"/>
      <c r="L4144" s="217"/>
      <c r="M4144" s="22"/>
      <c r="N4144" s="119" t="str">
        <f>IF(G4144="","",VLOOKUP(G4144,номенклатури!R:U,4,0))</f>
        <v/>
      </c>
      <c r="O4144" s="119" t="str">
        <f>IF(M4144="","",VLOOKUP(M4144,'14'!D:D,1,0))</f>
        <v/>
      </c>
    </row>
    <row r="4145" spans="1:15" ht="12.75" customHeight="1" x14ac:dyDescent="0.2">
      <c r="A4145" s="36" t="str">
        <f>'0'!$A$4</f>
        <v>………………..</v>
      </c>
      <c r="B4145" s="37">
        <f>'0'!$A$2</f>
        <v>46112</v>
      </c>
      <c r="C4145" s="37" t="s">
        <v>1243</v>
      </c>
      <c r="D4145" s="119" t="str">
        <f>IF(G4145="","",VLOOKUP(G4145,номенклатури!R:T,2,0))</f>
        <v/>
      </c>
      <c r="E4145" s="365" t="str">
        <f>IF(G4145="","",VLOOKUP(G4145,номенклатури!R:T,3,0))</f>
        <v/>
      </c>
      <c r="F4145" s="159" t="str">
        <f>IF(G4145="","",IF(ISERROR(VLOOKUP(G4145,номенклатури!V:V,1,0)),E4145*H4145,E4145*I4145))</f>
        <v/>
      </c>
      <c r="G4145" s="14"/>
      <c r="H4145" s="15"/>
      <c r="I4145" s="15"/>
      <c r="J4145" s="15"/>
      <c r="K4145" s="15"/>
      <c r="L4145" s="217"/>
      <c r="M4145" s="22"/>
      <c r="N4145" s="119" t="str">
        <f>IF(G4145="","",VLOOKUP(G4145,номенклатури!R:U,4,0))</f>
        <v/>
      </c>
      <c r="O4145" s="119" t="str">
        <f>IF(M4145="","",VLOOKUP(M4145,'14'!D:D,1,0))</f>
        <v/>
      </c>
    </row>
    <row r="4146" spans="1:15" ht="12.75" customHeight="1" x14ac:dyDescent="0.2">
      <c r="A4146" s="36" t="str">
        <f>'0'!$A$4</f>
        <v>………………..</v>
      </c>
      <c r="B4146" s="37">
        <f>'0'!$A$2</f>
        <v>46112</v>
      </c>
      <c r="C4146" s="37" t="s">
        <v>1243</v>
      </c>
      <c r="D4146" s="119" t="str">
        <f>IF(G4146="","",VLOOKUP(G4146,номенклатури!R:T,2,0))</f>
        <v/>
      </c>
      <c r="E4146" s="365" t="str">
        <f>IF(G4146="","",VLOOKUP(G4146,номенклатури!R:T,3,0))</f>
        <v/>
      </c>
      <c r="F4146" s="159" t="str">
        <f>IF(G4146="","",IF(ISERROR(VLOOKUP(G4146,номенклатури!V:V,1,0)),E4146*H4146,E4146*I4146))</f>
        <v/>
      </c>
      <c r="G4146" s="14"/>
      <c r="H4146" s="15"/>
      <c r="I4146" s="15"/>
      <c r="J4146" s="15"/>
      <c r="K4146" s="15"/>
      <c r="L4146" s="217"/>
      <c r="M4146" s="22"/>
      <c r="N4146" s="119" t="str">
        <f>IF(G4146="","",VLOOKUP(G4146,номенклатури!R:U,4,0))</f>
        <v/>
      </c>
      <c r="O4146" s="119" t="str">
        <f>IF(M4146="","",VLOOKUP(M4146,'14'!D:D,1,0))</f>
        <v/>
      </c>
    </row>
    <row r="4147" spans="1:15" ht="12.75" customHeight="1" x14ac:dyDescent="0.2">
      <c r="A4147" s="36" t="str">
        <f>'0'!$A$4</f>
        <v>………………..</v>
      </c>
      <c r="B4147" s="37">
        <f>'0'!$A$2</f>
        <v>46112</v>
      </c>
      <c r="C4147" s="37" t="s">
        <v>1243</v>
      </c>
      <c r="D4147" s="119" t="str">
        <f>IF(G4147="","",VLOOKUP(G4147,номенклатури!R:T,2,0))</f>
        <v/>
      </c>
      <c r="E4147" s="365" t="str">
        <f>IF(G4147="","",VLOOKUP(G4147,номенклатури!R:T,3,0))</f>
        <v/>
      </c>
      <c r="F4147" s="159" t="str">
        <f>IF(G4147="","",IF(ISERROR(VLOOKUP(G4147,номенклатури!V:V,1,0)),E4147*H4147,E4147*I4147))</f>
        <v/>
      </c>
      <c r="G4147" s="14"/>
      <c r="H4147" s="15"/>
      <c r="I4147" s="15"/>
      <c r="J4147" s="15"/>
      <c r="K4147" s="15"/>
      <c r="L4147" s="217"/>
      <c r="M4147" s="22"/>
      <c r="N4147" s="119" t="str">
        <f>IF(G4147="","",VLOOKUP(G4147,номенклатури!R:U,4,0))</f>
        <v/>
      </c>
      <c r="O4147" s="119" t="str">
        <f>IF(M4147="","",VLOOKUP(M4147,'14'!D:D,1,0))</f>
        <v/>
      </c>
    </row>
    <row r="4148" spans="1:15" ht="12.75" customHeight="1" x14ac:dyDescent="0.2">
      <c r="A4148" s="36" t="str">
        <f>'0'!$A$4</f>
        <v>………………..</v>
      </c>
      <c r="B4148" s="37">
        <f>'0'!$A$2</f>
        <v>46112</v>
      </c>
      <c r="C4148" s="37" t="s">
        <v>1243</v>
      </c>
      <c r="D4148" s="119" t="str">
        <f>IF(G4148="","",VLOOKUP(G4148,номенклатури!R:T,2,0))</f>
        <v/>
      </c>
      <c r="E4148" s="365" t="str">
        <f>IF(G4148="","",VLOOKUP(G4148,номенклатури!R:T,3,0))</f>
        <v/>
      </c>
      <c r="F4148" s="159" t="str">
        <f>IF(G4148="","",IF(ISERROR(VLOOKUP(G4148,номенклатури!V:V,1,0)),E4148*H4148,E4148*I4148))</f>
        <v/>
      </c>
      <c r="G4148" s="14"/>
      <c r="H4148" s="15"/>
      <c r="I4148" s="15"/>
      <c r="J4148" s="15"/>
      <c r="K4148" s="15"/>
      <c r="L4148" s="217"/>
      <c r="M4148" s="22"/>
      <c r="N4148" s="119" t="str">
        <f>IF(G4148="","",VLOOKUP(G4148,номенклатури!R:U,4,0))</f>
        <v/>
      </c>
      <c r="O4148" s="119" t="str">
        <f>IF(M4148="","",VLOOKUP(M4148,'14'!D:D,1,0))</f>
        <v/>
      </c>
    </row>
    <row r="4149" spans="1:15" ht="12.75" customHeight="1" x14ac:dyDescent="0.2">
      <c r="A4149" s="36" t="str">
        <f>'0'!$A$4</f>
        <v>………………..</v>
      </c>
      <c r="B4149" s="37">
        <f>'0'!$A$2</f>
        <v>46112</v>
      </c>
      <c r="C4149" s="37" t="s">
        <v>1243</v>
      </c>
      <c r="D4149" s="119" t="str">
        <f>IF(G4149="","",VLOOKUP(G4149,номенклатури!R:T,2,0))</f>
        <v/>
      </c>
      <c r="E4149" s="365" t="str">
        <f>IF(G4149="","",VLOOKUP(G4149,номенклатури!R:T,3,0))</f>
        <v/>
      </c>
      <c r="F4149" s="159" t="str">
        <f>IF(G4149="","",IF(ISERROR(VLOOKUP(G4149,номенклатури!V:V,1,0)),E4149*H4149,E4149*I4149))</f>
        <v/>
      </c>
      <c r="G4149" s="14"/>
      <c r="H4149" s="15"/>
      <c r="I4149" s="15"/>
      <c r="J4149" s="15"/>
      <c r="K4149" s="15"/>
      <c r="L4149" s="217"/>
      <c r="M4149" s="22"/>
      <c r="N4149" s="119" t="str">
        <f>IF(G4149="","",VLOOKUP(G4149,номенклатури!R:U,4,0))</f>
        <v/>
      </c>
      <c r="O4149" s="119" t="str">
        <f>IF(M4149="","",VLOOKUP(M4149,'14'!D:D,1,0))</f>
        <v/>
      </c>
    </row>
    <row r="4150" spans="1:15" ht="12.75" customHeight="1" x14ac:dyDescent="0.2">
      <c r="A4150" s="36" t="str">
        <f>'0'!$A$4</f>
        <v>………………..</v>
      </c>
      <c r="B4150" s="37">
        <f>'0'!$A$2</f>
        <v>46112</v>
      </c>
      <c r="C4150" s="37" t="s">
        <v>1243</v>
      </c>
      <c r="D4150" s="119" t="str">
        <f>IF(G4150="","",VLOOKUP(G4150,номенклатури!R:T,2,0))</f>
        <v/>
      </c>
      <c r="E4150" s="365" t="str">
        <f>IF(G4150="","",VLOOKUP(G4150,номенклатури!R:T,3,0))</f>
        <v/>
      </c>
      <c r="F4150" s="159" t="str">
        <f>IF(G4150="","",IF(ISERROR(VLOOKUP(G4150,номенклатури!V:V,1,0)),E4150*H4150,E4150*I4150))</f>
        <v/>
      </c>
      <c r="G4150" s="14"/>
      <c r="H4150" s="15"/>
      <c r="I4150" s="15"/>
      <c r="J4150" s="15"/>
      <c r="K4150" s="15"/>
      <c r="L4150" s="217"/>
      <c r="M4150" s="22"/>
      <c r="N4150" s="119" t="str">
        <f>IF(G4150="","",VLOOKUP(G4150,номенклатури!R:U,4,0))</f>
        <v/>
      </c>
      <c r="O4150" s="119" t="str">
        <f>IF(M4150="","",VLOOKUP(M4150,'14'!D:D,1,0))</f>
        <v/>
      </c>
    </row>
    <row r="4151" spans="1:15" ht="12.75" customHeight="1" x14ac:dyDescent="0.2">
      <c r="A4151" s="36" t="str">
        <f>'0'!$A$4</f>
        <v>………………..</v>
      </c>
      <c r="B4151" s="37">
        <f>'0'!$A$2</f>
        <v>46112</v>
      </c>
      <c r="C4151" s="37" t="s">
        <v>1243</v>
      </c>
      <c r="D4151" s="119" t="str">
        <f>IF(G4151="","",VLOOKUP(G4151,номенклатури!R:T,2,0))</f>
        <v/>
      </c>
      <c r="E4151" s="365" t="str">
        <f>IF(G4151="","",VLOOKUP(G4151,номенклатури!R:T,3,0))</f>
        <v/>
      </c>
      <c r="F4151" s="159" t="str">
        <f>IF(G4151="","",IF(ISERROR(VLOOKUP(G4151,номенклатури!V:V,1,0)),E4151*H4151,E4151*I4151))</f>
        <v/>
      </c>
      <c r="G4151" s="14"/>
      <c r="H4151" s="15"/>
      <c r="I4151" s="15"/>
      <c r="J4151" s="15"/>
      <c r="K4151" s="15"/>
      <c r="L4151" s="217"/>
      <c r="M4151" s="22"/>
      <c r="N4151" s="119" t="str">
        <f>IF(G4151="","",VLOOKUP(G4151,номенклатури!R:U,4,0))</f>
        <v/>
      </c>
      <c r="O4151" s="119" t="str">
        <f>IF(M4151="","",VLOOKUP(M4151,'14'!D:D,1,0))</f>
        <v/>
      </c>
    </row>
    <row r="4152" spans="1:15" ht="12.75" customHeight="1" x14ac:dyDescent="0.2">
      <c r="A4152" s="36" t="str">
        <f>'0'!$A$4</f>
        <v>………………..</v>
      </c>
      <c r="B4152" s="37">
        <f>'0'!$A$2</f>
        <v>46112</v>
      </c>
      <c r="C4152" s="37" t="s">
        <v>1243</v>
      </c>
      <c r="D4152" s="119" t="str">
        <f>IF(G4152="","",VLOOKUP(G4152,номенклатури!R:T,2,0))</f>
        <v/>
      </c>
      <c r="E4152" s="365" t="str">
        <f>IF(G4152="","",VLOOKUP(G4152,номенклатури!R:T,3,0))</f>
        <v/>
      </c>
      <c r="F4152" s="159" t="str">
        <f>IF(G4152="","",IF(ISERROR(VLOOKUP(G4152,номенклатури!V:V,1,0)),E4152*H4152,E4152*I4152))</f>
        <v/>
      </c>
      <c r="G4152" s="14"/>
      <c r="H4152" s="15"/>
      <c r="I4152" s="15"/>
      <c r="J4152" s="15"/>
      <c r="K4152" s="15"/>
      <c r="L4152" s="217"/>
      <c r="M4152" s="22"/>
      <c r="N4152" s="119" t="str">
        <f>IF(G4152="","",VLOOKUP(G4152,номенклатури!R:U,4,0))</f>
        <v/>
      </c>
      <c r="O4152" s="119" t="str">
        <f>IF(M4152="","",VLOOKUP(M4152,'14'!D:D,1,0))</f>
        <v/>
      </c>
    </row>
    <row r="4153" spans="1:15" ht="12.75" customHeight="1" x14ac:dyDescent="0.2">
      <c r="A4153" s="36" t="str">
        <f>'0'!$A$4</f>
        <v>………………..</v>
      </c>
      <c r="B4153" s="37">
        <f>'0'!$A$2</f>
        <v>46112</v>
      </c>
      <c r="C4153" s="37" t="s">
        <v>1243</v>
      </c>
      <c r="D4153" s="119" t="str">
        <f>IF(G4153="","",VLOOKUP(G4153,номенклатури!R:T,2,0))</f>
        <v/>
      </c>
      <c r="E4153" s="365" t="str">
        <f>IF(G4153="","",VLOOKUP(G4153,номенклатури!R:T,3,0))</f>
        <v/>
      </c>
      <c r="F4153" s="159" t="str">
        <f>IF(G4153="","",IF(ISERROR(VLOOKUP(G4153,номенклатури!V:V,1,0)),E4153*H4153,E4153*I4153))</f>
        <v/>
      </c>
      <c r="G4153" s="14"/>
      <c r="H4153" s="15"/>
      <c r="I4153" s="15"/>
      <c r="J4153" s="15"/>
      <c r="K4153" s="15"/>
      <c r="L4153" s="217"/>
      <c r="M4153" s="22"/>
      <c r="N4153" s="119" t="str">
        <f>IF(G4153="","",VLOOKUP(G4153,номенклатури!R:U,4,0))</f>
        <v/>
      </c>
      <c r="O4153" s="119" t="str">
        <f>IF(M4153="","",VLOOKUP(M4153,'14'!D:D,1,0))</f>
        <v/>
      </c>
    </row>
    <row r="4154" spans="1:15" ht="12.75" customHeight="1" x14ac:dyDescent="0.2">
      <c r="A4154" s="36" t="str">
        <f>'0'!$A$4</f>
        <v>………………..</v>
      </c>
      <c r="B4154" s="37">
        <f>'0'!$A$2</f>
        <v>46112</v>
      </c>
      <c r="C4154" s="37" t="s">
        <v>1243</v>
      </c>
      <c r="D4154" s="119" t="str">
        <f>IF(G4154="","",VLOOKUP(G4154,номенклатури!R:T,2,0))</f>
        <v/>
      </c>
      <c r="E4154" s="365" t="str">
        <f>IF(G4154="","",VLOOKUP(G4154,номенклатури!R:T,3,0))</f>
        <v/>
      </c>
      <c r="F4154" s="159" t="str">
        <f>IF(G4154="","",IF(ISERROR(VLOOKUP(G4154,номенклатури!V:V,1,0)),E4154*H4154,E4154*I4154))</f>
        <v/>
      </c>
      <c r="G4154" s="14"/>
      <c r="H4154" s="15"/>
      <c r="I4154" s="15"/>
      <c r="J4154" s="15"/>
      <c r="K4154" s="15"/>
      <c r="L4154" s="217"/>
      <c r="M4154" s="22"/>
      <c r="N4154" s="119" t="str">
        <f>IF(G4154="","",VLOOKUP(G4154,номенклатури!R:U,4,0))</f>
        <v/>
      </c>
      <c r="O4154" s="119" t="str">
        <f>IF(M4154="","",VLOOKUP(M4154,'14'!D:D,1,0))</f>
        <v/>
      </c>
    </row>
    <row r="4155" spans="1:15" ht="12.75" customHeight="1" x14ac:dyDescent="0.2">
      <c r="A4155" s="36" t="str">
        <f>'0'!$A$4</f>
        <v>………………..</v>
      </c>
      <c r="B4155" s="37">
        <f>'0'!$A$2</f>
        <v>46112</v>
      </c>
      <c r="C4155" s="37" t="s">
        <v>1243</v>
      </c>
      <c r="D4155" s="119" t="str">
        <f>IF(G4155="","",VLOOKUP(G4155,номенклатури!R:T,2,0))</f>
        <v/>
      </c>
      <c r="E4155" s="365" t="str">
        <f>IF(G4155="","",VLOOKUP(G4155,номенклатури!R:T,3,0))</f>
        <v/>
      </c>
      <c r="F4155" s="159" t="str">
        <f>IF(G4155="","",IF(ISERROR(VLOOKUP(G4155,номенклатури!V:V,1,0)),E4155*H4155,E4155*I4155))</f>
        <v/>
      </c>
      <c r="G4155" s="14"/>
      <c r="H4155" s="15"/>
      <c r="I4155" s="15"/>
      <c r="J4155" s="15"/>
      <c r="K4155" s="15"/>
      <c r="L4155" s="217"/>
      <c r="M4155" s="22"/>
      <c r="N4155" s="119" t="str">
        <f>IF(G4155="","",VLOOKUP(G4155,номенклатури!R:U,4,0))</f>
        <v/>
      </c>
      <c r="O4155" s="119" t="str">
        <f>IF(M4155="","",VLOOKUP(M4155,'14'!D:D,1,0))</f>
        <v/>
      </c>
    </row>
    <row r="4156" spans="1:15" ht="12.75" customHeight="1" x14ac:dyDescent="0.2">
      <c r="A4156" s="36" t="str">
        <f>'0'!$A$4</f>
        <v>………………..</v>
      </c>
      <c r="B4156" s="37">
        <f>'0'!$A$2</f>
        <v>46112</v>
      </c>
      <c r="C4156" s="37" t="s">
        <v>1243</v>
      </c>
      <c r="D4156" s="119" t="str">
        <f>IF(G4156="","",VLOOKUP(G4156,номенклатури!R:T,2,0))</f>
        <v/>
      </c>
      <c r="E4156" s="365" t="str">
        <f>IF(G4156="","",VLOOKUP(G4156,номенклатури!R:T,3,0))</f>
        <v/>
      </c>
      <c r="F4156" s="159" t="str">
        <f>IF(G4156="","",IF(ISERROR(VLOOKUP(G4156,номенклатури!V:V,1,0)),E4156*H4156,E4156*I4156))</f>
        <v/>
      </c>
      <c r="G4156" s="14"/>
      <c r="H4156" s="15"/>
      <c r="I4156" s="15"/>
      <c r="J4156" s="15"/>
      <c r="K4156" s="15"/>
      <c r="L4156" s="217"/>
      <c r="M4156" s="22"/>
      <c r="N4156" s="119" t="str">
        <f>IF(G4156="","",VLOOKUP(G4156,номенклатури!R:U,4,0))</f>
        <v/>
      </c>
      <c r="O4156" s="119" t="str">
        <f>IF(M4156="","",VLOOKUP(M4156,'14'!D:D,1,0))</f>
        <v/>
      </c>
    </row>
    <row r="4157" spans="1:15" ht="12.75" customHeight="1" x14ac:dyDescent="0.2">
      <c r="A4157" s="36" t="str">
        <f>'0'!$A$4</f>
        <v>………………..</v>
      </c>
      <c r="B4157" s="37">
        <f>'0'!$A$2</f>
        <v>46112</v>
      </c>
      <c r="C4157" s="37" t="s">
        <v>1243</v>
      </c>
      <c r="D4157" s="119" t="str">
        <f>IF(G4157="","",VLOOKUP(G4157,номенклатури!R:T,2,0))</f>
        <v/>
      </c>
      <c r="E4157" s="365" t="str">
        <f>IF(G4157="","",VLOOKUP(G4157,номенклатури!R:T,3,0))</f>
        <v/>
      </c>
      <c r="F4157" s="159" t="str">
        <f>IF(G4157="","",IF(ISERROR(VLOOKUP(G4157,номенклатури!V:V,1,0)),E4157*H4157,E4157*I4157))</f>
        <v/>
      </c>
      <c r="G4157" s="14"/>
      <c r="H4157" s="15"/>
      <c r="I4157" s="15"/>
      <c r="J4157" s="15"/>
      <c r="K4157" s="15"/>
      <c r="L4157" s="217"/>
      <c r="M4157" s="22"/>
      <c r="N4157" s="119" t="str">
        <f>IF(G4157="","",VLOOKUP(G4157,номенклатури!R:U,4,0))</f>
        <v/>
      </c>
      <c r="O4157" s="119" t="str">
        <f>IF(M4157="","",VLOOKUP(M4157,'14'!D:D,1,0))</f>
        <v/>
      </c>
    </row>
    <row r="4158" spans="1:15" ht="12.75" customHeight="1" x14ac:dyDescent="0.2">
      <c r="A4158" s="36" t="str">
        <f>'0'!$A$4</f>
        <v>………………..</v>
      </c>
      <c r="B4158" s="37">
        <f>'0'!$A$2</f>
        <v>46112</v>
      </c>
      <c r="C4158" s="37" t="s">
        <v>1243</v>
      </c>
      <c r="D4158" s="119" t="str">
        <f>IF(G4158="","",VLOOKUP(G4158,номенклатури!R:T,2,0))</f>
        <v/>
      </c>
      <c r="E4158" s="365" t="str">
        <f>IF(G4158="","",VLOOKUP(G4158,номенклатури!R:T,3,0))</f>
        <v/>
      </c>
      <c r="F4158" s="159" t="str">
        <f>IF(G4158="","",IF(ISERROR(VLOOKUP(G4158,номенклатури!V:V,1,0)),E4158*H4158,E4158*I4158))</f>
        <v/>
      </c>
      <c r="G4158" s="14"/>
      <c r="H4158" s="15"/>
      <c r="I4158" s="15"/>
      <c r="J4158" s="15"/>
      <c r="K4158" s="15"/>
      <c r="L4158" s="217"/>
      <c r="M4158" s="22"/>
      <c r="N4158" s="119" t="str">
        <f>IF(G4158="","",VLOOKUP(G4158,номенклатури!R:U,4,0))</f>
        <v/>
      </c>
      <c r="O4158" s="119" t="str">
        <f>IF(M4158="","",VLOOKUP(M4158,'14'!D:D,1,0))</f>
        <v/>
      </c>
    </row>
    <row r="4159" spans="1:15" ht="12.75" customHeight="1" x14ac:dyDescent="0.2">
      <c r="A4159" s="36" t="str">
        <f>'0'!$A$4</f>
        <v>………………..</v>
      </c>
      <c r="B4159" s="37">
        <f>'0'!$A$2</f>
        <v>46112</v>
      </c>
      <c r="C4159" s="37" t="s">
        <v>1243</v>
      </c>
      <c r="D4159" s="119" t="str">
        <f>IF(G4159="","",VLOOKUP(G4159,номенклатури!R:T,2,0))</f>
        <v/>
      </c>
      <c r="E4159" s="365" t="str">
        <f>IF(G4159="","",VLOOKUP(G4159,номенклатури!R:T,3,0))</f>
        <v/>
      </c>
      <c r="F4159" s="159" t="str">
        <f>IF(G4159="","",IF(ISERROR(VLOOKUP(G4159,номенклатури!V:V,1,0)),E4159*H4159,E4159*I4159))</f>
        <v/>
      </c>
      <c r="G4159" s="14"/>
      <c r="H4159" s="15"/>
      <c r="I4159" s="15"/>
      <c r="J4159" s="15"/>
      <c r="K4159" s="15"/>
      <c r="L4159" s="217"/>
      <c r="M4159" s="22"/>
      <c r="N4159" s="119" t="str">
        <f>IF(G4159="","",VLOOKUP(G4159,номенклатури!R:U,4,0))</f>
        <v/>
      </c>
      <c r="O4159" s="119" t="str">
        <f>IF(M4159="","",VLOOKUP(M4159,'14'!D:D,1,0))</f>
        <v/>
      </c>
    </row>
    <row r="4160" spans="1:15" ht="12.75" customHeight="1" x14ac:dyDescent="0.2">
      <c r="A4160" s="36" t="str">
        <f>'0'!$A$4</f>
        <v>………………..</v>
      </c>
      <c r="B4160" s="37">
        <f>'0'!$A$2</f>
        <v>46112</v>
      </c>
      <c r="C4160" s="37" t="s">
        <v>1243</v>
      </c>
      <c r="D4160" s="119" t="str">
        <f>IF(G4160="","",VLOOKUP(G4160,номенклатури!R:T,2,0))</f>
        <v/>
      </c>
      <c r="E4160" s="365" t="str">
        <f>IF(G4160="","",VLOOKUP(G4160,номенклатури!R:T,3,0))</f>
        <v/>
      </c>
      <c r="F4160" s="159" t="str">
        <f>IF(G4160="","",IF(ISERROR(VLOOKUP(G4160,номенклатури!V:V,1,0)),E4160*H4160,E4160*I4160))</f>
        <v/>
      </c>
      <c r="G4160" s="14"/>
      <c r="H4160" s="15"/>
      <c r="I4160" s="15"/>
      <c r="J4160" s="15"/>
      <c r="K4160" s="15"/>
      <c r="L4160" s="217"/>
      <c r="M4160" s="22"/>
      <c r="N4160" s="119" t="str">
        <f>IF(G4160="","",VLOOKUP(G4160,номенклатури!R:U,4,0))</f>
        <v/>
      </c>
      <c r="O4160" s="119" t="str">
        <f>IF(M4160="","",VLOOKUP(M4160,'14'!D:D,1,0))</f>
        <v/>
      </c>
    </row>
    <row r="4161" spans="1:15" ht="12.75" customHeight="1" x14ac:dyDescent="0.2">
      <c r="A4161" s="36" t="str">
        <f>'0'!$A$4</f>
        <v>………………..</v>
      </c>
      <c r="B4161" s="37">
        <f>'0'!$A$2</f>
        <v>46112</v>
      </c>
      <c r="C4161" s="37" t="s">
        <v>1243</v>
      </c>
      <c r="D4161" s="119" t="str">
        <f>IF(G4161="","",VLOOKUP(G4161,номенклатури!R:T,2,0))</f>
        <v/>
      </c>
      <c r="E4161" s="365" t="str">
        <f>IF(G4161="","",VLOOKUP(G4161,номенклатури!R:T,3,0))</f>
        <v/>
      </c>
      <c r="F4161" s="159" t="str">
        <f>IF(G4161="","",IF(ISERROR(VLOOKUP(G4161,номенклатури!V:V,1,0)),E4161*H4161,E4161*I4161))</f>
        <v/>
      </c>
      <c r="G4161" s="14"/>
      <c r="H4161" s="15"/>
      <c r="I4161" s="15"/>
      <c r="J4161" s="15"/>
      <c r="K4161" s="15"/>
      <c r="L4161" s="217"/>
      <c r="M4161" s="22"/>
      <c r="N4161" s="119" t="str">
        <f>IF(G4161="","",VLOOKUP(G4161,номенклатури!R:U,4,0))</f>
        <v/>
      </c>
      <c r="O4161" s="119" t="str">
        <f>IF(M4161="","",VLOOKUP(M4161,'14'!D:D,1,0))</f>
        <v/>
      </c>
    </row>
    <row r="4162" spans="1:15" ht="12.75" customHeight="1" x14ac:dyDescent="0.2">
      <c r="A4162" s="36" t="str">
        <f>'0'!$A$4</f>
        <v>………………..</v>
      </c>
      <c r="B4162" s="37">
        <f>'0'!$A$2</f>
        <v>46112</v>
      </c>
      <c r="C4162" s="37" t="s">
        <v>1243</v>
      </c>
      <c r="D4162" s="119" t="str">
        <f>IF(G4162="","",VLOOKUP(G4162,номенклатури!R:T,2,0))</f>
        <v/>
      </c>
      <c r="E4162" s="365" t="str">
        <f>IF(G4162="","",VLOOKUP(G4162,номенклатури!R:T,3,0))</f>
        <v/>
      </c>
      <c r="F4162" s="159" t="str">
        <f>IF(G4162="","",IF(ISERROR(VLOOKUP(G4162,номенклатури!V:V,1,0)),E4162*H4162,E4162*I4162))</f>
        <v/>
      </c>
      <c r="G4162" s="14"/>
      <c r="H4162" s="15"/>
      <c r="I4162" s="15"/>
      <c r="J4162" s="15"/>
      <c r="K4162" s="15"/>
      <c r="L4162" s="217"/>
      <c r="M4162" s="22"/>
      <c r="N4162" s="119" t="str">
        <f>IF(G4162="","",VLOOKUP(G4162,номенклатури!R:U,4,0))</f>
        <v/>
      </c>
      <c r="O4162" s="119" t="str">
        <f>IF(M4162="","",VLOOKUP(M4162,'14'!D:D,1,0))</f>
        <v/>
      </c>
    </row>
    <row r="4163" spans="1:15" ht="12.75" customHeight="1" x14ac:dyDescent="0.2">
      <c r="A4163" s="36" t="str">
        <f>'0'!$A$4</f>
        <v>………………..</v>
      </c>
      <c r="B4163" s="37">
        <f>'0'!$A$2</f>
        <v>46112</v>
      </c>
      <c r="C4163" s="37" t="s">
        <v>1243</v>
      </c>
      <c r="D4163" s="119" t="str">
        <f>IF(G4163="","",VLOOKUP(G4163,номенклатури!R:T,2,0))</f>
        <v/>
      </c>
      <c r="E4163" s="365" t="str">
        <f>IF(G4163="","",VLOOKUP(G4163,номенклатури!R:T,3,0))</f>
        <v/>
      </c>
      <c r="F4163" s="159" t="str">
        <f>IF(G4163="","",IF(ISERROR(VLOOKUP(G4163,номенклатури!V:V,1,0)),E4163*H4163,E4163*I4163))</f>
        <v/>
      </c>
      <c r="G4163" s="14"/>
      <c r="H4163" s="15"/>
      <c r="I4163" s="15"/>
      <c r="J4163" s="15"/>
      <c r="K4163" s="15"/>
      <c r="L4163" s="217"/>
      <c r="M4163" s="22"/>
      <c r="N4163" s="119" t="str">
        <f>IF(G4163="","",VLOOKUP(G4163,номенклатури!R:U,4,0))</f>
        <v/>
      </c>
      <c r="O4163" s="119" t="str">
        <f>IF(M4163="","",VLOOKUP(M4163,'14'!D:D,1,0))</f>
        <v/>
      </c>
    </row>
    <row r="4164" spans="1:15" ht="12.75" customHeight="1" x14ac:dyDescent="0.2">
      <c r="A4164" s="36" t="str">
        <f>'0'!$A$4</f>
        <v>………………..</v>
      </c>
      <c r="B4164" s="37">
        <f>'0'!$A$2</f>
        <v>46112</v>
      </c>
      <c r="C4164" s="37" t="s">
        <v>1243</v>
      </c>
      <c r="D4164" s="119" t="str">
        <f>IF(G4164="","",VLOOKUP(G4164,номенклатури!R:T,2,0))</f>
        <v/>
      </c>
      <c r="E4164" s="365" t="str">
        <f>IF(G4164="","",VLOOKUP(G4164,номенклатури!R:T,3,0))</f>
        <v/>
      </c>
      <c r="F4164" s="159" t="str">
        <f>IF(G4164="","",IF(ISERROR(VLOOKUP(G4164,номенклатури!V:V,1,0)),E4164*H4164,E4164*I4164))</f>
        <v/>
      </c>
      <c r="G4164" s="14"/>
      <c r="H4164" s="15"/>
      <c r="I4164" s="15"/>
      <c r="J4164" s="15"/>
      <c r="K4164" s="15"/>
      <c r="L4164" s="217"/>
      <c r="M4164" s="22"/>
      <c r="N4164" s="119" t="str">
        <f>IF(G4164="","",VLOOKUP(G4164,номенклатури!R:U,4,0))</f>
        <v/>
      </c>
      <c r="O4164" s="119" t="str">
        <f>IF(M4164="","",VLOOKUP(M4164,'14'!D:D,1,0))</f>
        <v/>
      </c>
    </row>
    <row r="4165" spans="1:15" ht="12.75" customHeight="1" x14ac:dyDescent="0.2">
      <c r="A4165" s="36" t="str">
        <f>'0'!$A$4</f>
        <v>………………..</v>
      </c>
      <c r="B4165" s="37">
        <f>'0'!$A$2</f>
        <v>46112</v>
      </c>
      <c r="C4165" s="37" t="s">
        <v>1243</v>
      </c>
      <c r="D4165" s="119" t="str">
        <f>IF(G4165="","",VLOOKUP(G4165,номенклатури!R:T,2,0))</f>
        <v/>
      </c>
      <c r="E4165" s="365" t="str">
        <f>IF(G4165="","",VLOOKUP(G4165,номенклатури!R:T,3,0))</f>
        <v/>
      </c>
      <c r="F4165" s="159" t="str">
        <f>IF(G4165="","",IF(ISERROR(VLOOKUP(G4165,номенклатури!V:V,1,0)),E4165*H4165,E4165*I4165))</f>
        <v/>
      </c>
      <c r="G4165" s="14"/>
      <c r="H4165" s="15"/>
      <c r="I4165" s="15"/>
      <c r="J4165" s="15"/>
      <c r="K4165" s="15"/>
      <c r="L4165" s="217"/>
      <c r="M4165" s="22"/>
      <c r="N4165" s="119" t="str">
        <f>IF(G4165="","",VLOOKUP(G4165,номенклатури!R:U,4,0))</f>
        <v/>
      </c>
      <c r="O4165" s="119" t="str">
        <f>IF(M4165="","",VLOOKUP(M4165,'14'!D:D,1,0))</f>
        <v/>
      </c>
    </row>
    <row r="4166" spans="1:15" ht="12.75" customHeight="1" x14ac:dyDescent="0.2">
      <c r="A4166" s="36" t="str">
        <f>'0'!$A$4</f>
        <v>………………..</v>
      </c>
      <c r="B4166" s="37">
        <f>'0'!$A$2</f>
        <v>46112</v>
      </c>
      <c r="C4166" s="37" t="s">
        <v>1243</v>
      </c>
      <c r="D4166" s="119" t="str">
        <f>IF(G4166="","",VLOOKUP(G4166,номенклатури!R:T,2,0))</f>
        <v/>
      </c>
      <c r="E4166" s="365" t="str">
        <f>IF(G4166="","",VLOOKUP(G4166,номенклатури!R:T,3,0))</f>
        <v/>
      </c>
      <c r="F4166" s="159" t="str">
        <f>IF(G4166="","",IF(ISERROR(VLOOKUP(G4166,номенклатури!V:V,1,0)),E4166*H4166,E4166*I4166))</f>
        <v/>
      </c>
      <c r="G4166" s="14"/>
      <c r="H4166" s="15"/>
      <c r="I4166" s="15"/>
      <c r="J4166" s="15"/>
      <c r="K4166" s="15"/>
      <c r="L4166" s="217"/>
      <c r="M4166" s="22"/>
      <c r="N4166" s="119" t="str">
        <f>IF(G4166="","",VLOOKUP(G4166,номенклатури!R:U,4,0))</f>
        <v/>
      </c>
      <c r="O4166" s="119" t="str">
        <f>IF(M4166="","",VLOOKUP(M4166,'14'!D:D,1,0))</f>
        <v/>
      </c>
    </row>
    <row r="4167" spans="1:15" ht="12.75" customHeight="1" x14ac:dyDescent="0.2">
      <c r="A4167" s="36" t="str">
        <f>'0'!$A$4</f>
        <v>………………..</v>
      </c>
      <c r="B4167" s="37">
        <f>'0'!$A$2</f>
        <v>46112</v>
      </c>
      <c r="C4167" s="37" t="s">
        <v>1243</v>
      </c>
      <c r="D4167" s="119" t="str">
        <f>IF(G4167="","",VLOOKUP(G4167,номенклатури!R:T,2,0))</f>
        <v/>
      </c>
      <c r="E4167" s="365" t="str">
        <f>IF(G4167="","",VLOOKUP(G4167,номенклатури!R:T,3,0))</f>
        <v/>
      </c>
      <c r="F4167" s="159" t="str">
        <f>IF(G4167="","",IF(ISERROR(VLOOKUP(G4167,номенклатури!V:V,1,0)),E4167*H4167,E4167*I4167))</f>
        <v/>
      </c>
      <c r="G4167" s="14"/>
      <c r="H4167" s="15"/>
      <c r="I4167" s="15"/>
      <c r="J4167" s="15"/>
      <c r="K4167" s="15"/>
      <c r="L4167" s="217"/>
      <c r="M4167" s="22"/>
      <c r="N4167" s="119" t="str">
        <f>IF(G4167="","",VLOOKUP(G4167,номенклатури!R:U,4,0))</f>
        <v/>
      </c>
      <c r="O4167" s="119" t="str">
        <f>IF(M4167="","",VLOOKUP(M4167,'14'!D:D,1,0))</f>
        <v/>
      </c>
    </row>
    <row r="4168" spans="1:15" ht="12.75" customHeight="1" x14ac:dyDescent="0.2">
      <c r="A4168" s="36" t="str">
        <f>'0'!$A$4</f>
        <v>………………..</v>
      </c>
      <c r="B4168" s="37">
        <f>'0'!$A$2</f>
        <v>46112</v>
      </c>
      <c r="C4168" s="37" t="s">
        <v>1243</v>
      </c>
      <c r="D4168" s="119" t="str">
        <f>IF(G4168="","",VLOOKUP(G4168,номенклатури!R:T,2,0))</f>
        <v/>
      </c>
      <c r="E4168" s="365" t="str">
        <f>IF(G4168="","",VLOOKUP(G4168,номенклатури!R:T,3,0))</f>
        <v/>
      </c>
      <c r="F4168" s="159" t="str">
        <f>IF(G4168="","",IF(ISERROR(VLOOKUP(G4168,номенклатури!V:V,1,0)),E4168*H4168,E4168*I4168))</f>
        <v/>
      </c>
      <c r="G4168" s="14"/>
      <c r="H4168" s="15"/>
      <c r="I4168" s="15"/>
      <c r="J4168" s="15"/>
      <c r="K4168" s="15"/>
      <c r="L4168" s="217"/>
      <c r="M4168" s="22"/>
      <c r="N4168" s="119" t="str">
        <f>IF(G4168="","",VLOOKUP(G4168,номенклатури!R:U,4,0))</f>
        <v/>
      </c>
      <c r="O4168" s="119" t="str">
        <f>IF(M4168="","",VLOOKUP(M4168,'14'!D:D,1,0))</f>
        <v/>
      </c>
    </row>
    <row r="4169" spans="1:15" ht="12.75" customHeight="1" x14ac:dyDescent="0.2">
      <c r="A4169" s="36" t="str">
        <f>'0'!$A$4</f>
        <v>………………..</v>
      </c>
      <c r="B4169" s="37">
        <f>'0'!$A$2</f>
        <v>46112</v>
      </c>
      <c r="C4169" s="37" t="s">
        <v>1243</v>
      </c>
      <c r="D4169" s="119" t="str">
        <f>IF(G4169="","",VLOOKUP(G4169,номенклатури!R:T,2,0))</f>
        <v/>
      </c>
      <c r="E4169" s="365" t="str">
        <f>IF(G4169="","",VLOOKUP(G4169,номенклатури!R:T,3,0))</f>
        <v/>
      </c>
      <c r="F4169" s="159" t="str">
        <f>IF(G4169="","",IF(ISERROR(VLOOKUP(G4169,номенклатури!V:V,1,0)),E4169*H4169,E4169*I4169))</f>
        <v/>
      </c>
      <c r="G4169" s="14"/>
      <c r="H4169" s="15"/>
      <c r="I4169" s="15"/>
      <c r="J4169" s="15"/>
      <c r="K4169" s="15"/>
      <c r="L4169" s="217"/>
      <c r="M4169" s="22"/>
      <c r="N4169" s="119" t="str">
        <f>IF(G4169="","",VLOOKUP(G4169,номенклатури!R:U,4,0))</f>
        <v/>
      </c>
      <c r="O4169" s="119" t="str">
        <f>IF(M4169="","",VLOOKUP(M4169,'14'!D:D,1,0))</f>
        <v/>
      </c>
    </row>
    <row r="4170" spans="1:15" ht="12.75" customHeight="1" x14ac:dyDescent="0.2">
      <c r="A4170" s="36" t="str">
        <f>'0'!$A$4</f>
        <v>………………..</v>
      </c>
      <c r="B4170" s="37">
        <f>'0'!$A$2</f>
        <v>46112</v>
      </c>
      <c r="C4170" s="37" t="s">
        <v>1243</v>
      </c>
      <c r="D4170" s="119" t="str">
        <f>IF(G4170="","",VLOOKUP(G4170,номенклатури!R:T,2,0))</f>
        <v/>
      </c>
      <c r="E4170" s="365" t="str">
        <f>IF(G4170="","",VLOOKUP(G4170,номенклатури!R:T,3,0))</f>
        <v/>
      </c>
      <c r="F4170" s="159" t="str">
        <f>IF(G4170="","",IF(ISERROR(VLOOKUP(G4170,номенклатури!V:V,1,0)),E4170*H4170,E4170*I4170))</f>
        <v/>
      </c>
      <c r="G4170" s="14"/>
      <c r="H4170" s="15"/>
      <c r="I4170" s="15"/>
      <c r="J4170" s="15"/>
      <c r="K4170" s="15"/>
      <c r="L4170" s="217"/>
      <c r="M4170" s="22"/>
      <c r="N4170" s="119" t="str">
        <f>IF(G4170="","",VLOOKUP(G4170,номенклатури!R:U,4,0))</f>
        <v/>
      </c>
      <c r="O4170" s="119" t="str">
        <f>IF(M4170="","",VLOOKUP(M4170,'14'!D:D,1,0))</f>
        <v/>
      </c>
    </row>
    <row r="4171" spans="1:15" ht="12.75" customHeight="1" x14ac:dyDescent="0.2">
      <c r="A4171" s="36" t="str">
        <f>'0'!$A$4</f>
        <v>………………..</v>
      </c>
      <c r="B4171" s="37">
        <f>'0'!$A$2</f>
        <v>46112</v>
      </c>
      <c r="C4171" s="37" t="s">
        <v>1243</v>
      </c>
      <c r="D4171" s="119" t="str">
        <f>IF(G4171="","",VLOOKUP(G4171,номенклатури!R:T,2,0))</f>
        <v/>
      </c>
      <c r="E4171" s="365" t="str">
        <f>IF(G4171="","",VLOOKUP(G4171,номенклатури!R:T,3,0))</f>
        <v/>
      </c>
      <c r="F4171" s="159" t="str">
        <f>IF(G4171="","",IF(ISERROR(VLOOKUP(G4171,номенклатури!V:V,1,0)),E4171*H4171,E4171*I4171))</f>
        <v/>
      </c>
      <c r="G4171" s="14"/>
      <c r="H4171" s="15"/>
      <c r="I4171" s="15"/>
      <c r="J4171" s="15"/>
      <c r="K4171" s="15"/>
      <c r="L4171" s="217"/>
      <c r="M4171" s="22"/>
      <c r="N4171" s="119" t="str">
        <f>IF(G4171="","",VLOOKUP(G4171,номенклатури!R:U,4,0))</f>
        <v/>
      </c>
      <c r="O4171" s="119" t="str">
        <f>IF(M4171="","",VLOOKUP(M4171,'14'!D:D,1,0))</f>
        <v/>
      </c>
    </row>
    <row r="4172" spans="1:15" ht="12.75" customHeight="1" x14ac:dyDescent="0.2">
      <c r="A4172" s="36" t="str">
        <f>'0'!$A$4</f>
        <v>………………..</v>
      </c>
      <c r="B4172" s="37">
        <f>'0'!$A$2</f>
        <v>46112</v>
      </c>
      <c r="C4172" s="37" t="s">
        <v>1243</v>
      </c>
      <c r="D4172" s="119" t="str">
        <f>IF(G4172="","",VLOOKUP(G4172,номенклатури!R:T,2,0))</f>
        <v/>
      </c>
      <c r="E4172" s="365" t="str">
        <f>IF(G4172="","",VLOOKUP(G4172,номенклатури!R:T,3,0))</f>
        <v/>
      </c>
      <c r="F4172" s="159" t="str">
        <f>IF(G4172="","",IF(ISERROR(VLOOKUP(G4172,номенклатури!V:V,1,0)),E4172*H4172,E4172*I4172))</f>
        <v/>
      </c>
      <c r="G4172" s="14"/>
      <c r="H4172" s="15"/>
      <c r="I4172" s="15"/>
      <c r="J4172" s="15"/>
      <c r="K4172" s="15"/>
      <c r="L4172" s="217"/>
      <c r="M4172" s="22"/>
      <c r="N4172" s="119" t="str">
        <f>IF(G4172="","",VLOOKUP(G4172,номенклатури!R:U,4,0))</f>
        <v/>
      </c>
      <c r="O4172" s="119" t="str">
        <f>IF(M4172="","",VLOOKUP(M4172,'14'!D:D,1,0))</f>
        <v/>
      </c>
    </row>
    <row r="4173" spans="1:15" ht="12.75" customHeight="1" x14ac:dyDescent="0.2">
      <c r="A4173" s="36" t="str">
        <f>'0'!$A$4</f>
        <v>………………..</v>
      </c>
      <c r="B4173" s="37">
        <f>'0'!$A$2</f>
        <v>46112</v>
      </c>
      <c r="C4173" s="37" t="s">
        <v>1243</v>
      </c>
      <c r="D4173" s="119" t="str">
        <f>IF(G4173="","",VLOOKUP(G4173,номенклатури!R:T,2,0))</f>
        <v/>
      </c>
      <c r="E4173" s="365" t="str">
        <f>IF(G4173="","",VLOOKUP(G4173,номенклатури!R:T,3,0))</f>
        <v/>
      </c>
      <c r="F4173" s="159" t="str">
        <f>IF(G4173="","",IF(ISERROR(VLOOKUP(G4173,номенклатури!V:V,1,0)),E4173*H4173,E4173*I4173))</f>
        <v/>
      </c>
      <c r="G4173" s="14"/>
      <c r="H4173" s="15"/>
      <c r="I4173" s="15"/>
      <c r="J4173" s="15"/>
      <c r="K4173" s="15"/>
      <c r="L4173" s="217"/>
      <c r="M4173" s="22"/>
      <c r="N4173" s="119" t="str">
        <f>IF(G4173="","",VLOOKUP(G4173,номенклатури!R:U,4,0))</f>
        <v/>
      </c>
      <c r="O4173" s="119" t="str">
        <f>IF(M4173="","",VLOOKUP(M4173,'14'!D:D,1,0))</f>
        <v/>
      </c>
    </row>
    <row r="4174" spans="1:15" ht="12.75" customHeight="1" x14ac:dyDescent="0.2">
      <c r="A4174" s="36" t="str">
        <f>'0'!$A$4</f>
        <v>………………..</v>
      </c>
      <c r="B4174" s="37">
        <f>'0'!$A$2</f>
        <v>46112</v>
      </c>
      <c r="C4174" s="37" t="s">
        <v>1243</v>
      </c>
      <c r="D4174" s="119" t="str">
        <f>IF(G4174="","",VLOOKUP(G4174,номенклатури!R:T,2,0))</f>
        <v/>
      </c>
      <c r="E4174" s="365" t="str">
        <f>IF(G4174="","",VLOOKUP(G4174,номенклатури!R:T,3,0))</f>
        <v/>
      </c>
      <c r="F4174" s="159" t="str">
        <f>IF(G4174="","",IF(ISERROR(VLOOKUP(G4174,номенклатури!V:V,1,0)),E4174*H4174,E4174*I4174))</f>
        <v/>
      </c>
      <c r="G4174" s="14"/>
      <c r="H4174" s="15"/>
      <c r="I4174" s="15"/>
      <c r="J4174" s="15"/>
      <c r="K4174" s="15"/>
      <c r="L4174" s="217"/>
      <c r="M4174" s="22"/>
      <c r="N4174" s="119" t="str">
        <f>IF(G4174="","",VLOOKUP(G4174,номенклатури!R:U,4,0))</f>
        <v/>
      </c>
      <c r="O4174" s="119" t="str">
        <f>IF(M4174="","",VLOOKUP(M4174,'14'!D:D,1,0))</f>
        <v/>
      </c>
    </row>
    <row r="4175" spans="1:15" ht="12.75" customHeight="1" x14ac:dyDescent="0.2">
      <c r="A4175" s="36" t="str">
        <f>'0'!$A$4</f>
        <v>………………..</v>
      </c>
      <c r="B4175" s="37">
        <f>'0'!$A$2</f>
        <v>46112</v>
      </c>
      <c r="C4175" s="37" t="s">
        <v>1243</v>
      </c>
      <c r="D4175" s="119" t="str">
        <f>IF(G4175="","",VLOOKUP(G4175,номенклатури!R:T,2,0))</f>
        <v/>
      </c>
      <c r="E4175" s="365" t="str">
        <f>IF(G4175="","",VLOOKUP(G4175,номенклатури!R:T,3,0))</f>
        <v/>
      </c>
      <c r="F4175" s="159" t="str">
        <f>IF(G4175="","",IF(ISERROR(VLOOKUP(G4175,номенклатури!V:V,1,0)),E4175*H4175,E4175*I4175))</f>
        <v/>
      </c>
      <c r="G4175" s="14"/>
      <c r="H4175" s="15"/>
      <c r="I4175" s="15"/>
      <c r="J4175" s="15"/>
      <c r="K4175" s="15"/>
      <c r="L4175" s="217"/>
      <c r="M4175" s="22"/>
      <c r="N4175" s="119" t="str">
        <f>IF(G4175="","",VLOOKUP(G4175,номенклатури!R:U,4,0))</f>
        <v/>
      </c>
      <c r="O4175" s="119" t="str">
        <f>IF(M4175="","",VLOOKUP(M4175,'14'!D:D,1,0))</f>
        <v/>
      </c>
    </row>
    <row r="4176" spans="1:15" ht="12.75" customHeight="1" x14ac:dyDescent="0.2">
      <c r="A4176" s="36" t="str">
        <f>'0'!$A$4</f>
        <v>………………..</v>
      </c>
      <c r="B4176" s="37">
        <f>'0'!$A$2</f>
        <v>46112</v>
      </c>
      <c r="C4176" s="37" t="s">
        <v>1243</v>
      </c>
      <c r="D4176" s="119" t="str">
        <f>IF(G4176="","",VLOOKUP(G4176,номенклатури!R:T,2,0))</f>
        <v/>
      </c>
      <c r="E4176" s="365" t="str">
        <f>IF(G4176="","",VLOOKUP(G4176,номенклатури!R:T,3,0))</f>
        <v/>
      </c>
      <c r="F4176" s="159" t="str">
        <f>IF(G4176="","",IF(ISERROR(VLOOKUP(G4176,номенклатури!V:V,1,0)),E4176*H4176,E4176*I4176))</f>
        <v/>
      </c>
      <c r="G4176" s="14"/>
      <c r="H4176" s="15"/>
      <c r="I4176" s="15"/>
      <c r="J4176" s="15"/>
      <c r="K4176" s="15"/>
      <c r="L4176" s="217"/>
      <c r="M4176" s="22"/>
      <c r="N4176" s="119" t="str">
        <f>IF(G4176="","",VLOOKUP(G4176,номенклатури!R:U,4,0))</f>
        <v/>
      </c>
      <c r="O4176" s="119" t="str">
        <f>IF(M4176="","",VLOOKUP(M4176,'14'!D:D,1,0))</f>
        <v/>
      </c>
    </row>
    <row r="4177" spans="1:15" ht="12.75" customHeight="1" x14ac:dyDescent="0.2">
      <c r="A4177" s="36" t="str">
        <f>'0'!$A$4</f>
        <v>………………..</v>
      </c>
      <c r="B4177" s="37">
        <f>'0'!$A$2</f>
        <v>46112</v>
      </c>
      <c r="C4177" s="37" t="s">
        <v>1243</v>
      </c>
      <c r="D4177" s="119" t="str">
        <f>IF(G4177="","",VLOOKUP(G4177,номенклатури!R:T,2,0))</f>
        <v/>
      </c>
      <c r="E4177" s="365" t="str">
        <f>IF(G4177="","",VLOOKUP(G4177,номенклатури!R:T,3,0))</f>
        <v/>
      </c>
      <c r="F4177" s="159" t="str">
        <f>IF(G4177="","",IF(ISERROR(VLOOKUP(G4177,номенклатури!V:V,1,0)),E4177*H4177,E4177*I4177))</f>
        <v/>
      </c>
      <c r="G4177" s="14"/>
      <c r="H4177" s="15"/>
      <c r="I4177" s="15"/>
      <c r="J4177" s="15"/>
      <c r="K4177" s="15"/>
      <c r="L4177" s="217"/>
      <c r="M4177" s="22"/>
      <c r="N4177" s="119" t="str">
        <f>IF(G4177="","",VLOOKUP(G4177,номенклатури!R:U,4,0))</f>
        <v/>
      </c>
      <c r="O4177" s="119" t="str">
        <f>IF(M4177="","",VLOOKUP(M4177,'14'!D:D,1,0))</f>
        <v/>
      </c>
    </row>
    <row r="4178" spans="1:15" ht="12.75" customHeight="1" x14ac:dyDescent="0.2">
      <c r="A4178" s="36" t="str">
        <f>'0'!$A$4</f>
        <v>………………..</v>
      </c>
      <c r="B4178" s="37">
        <f>'0'!$A$2</f>
        <v>46112</v>
      </c>
      <c r="C4178" s="37" t="s">
        <v>1243</v>
      </c>
      <c r="D4178" s="119" t="str">
        <f>IF(G4178="","",VLOOKUP(G4178,номенклатури!R:T,2,0))</f>
        <v/>
      </c>
      <c r="E4178" s="365" t="str">
        <f>IF(G4178="","",VLOOKUP(G4178,номенклатури!R:T,3,0))</f>
        <v/>
      </c>
      <c r="F4178" s="159" t="str">
        <f>IF(G4178="","",IF(ISERROR(VLOOKUP(G4178,номенклатури!V:V,1,0)),E4178*H4178,E4178*I4178))</f>
        <v/>
      </c>
      <c r="G4178" s="14"/>
      <c r="H4178" s="15"/>
      <c r="I4178" s="15"/>
      <c r="J4178" s="15"/>
      <c r="K4178" s="15"/>
      <c r="L4178" s="217"/>
      <c r="M4178" s="22"/>
      <c r="N4178" s="119" t="str">
        <f>IF(G4178="","",VLOOKUP(G4178,номенклатури!R:U,4,0))</f>
        <v/>
      </c>
      <c r="O4178" s="119" t="str">
        <f>IF(M4178="","",VLOOKUP(M4178,'14'!D:D,1,0))</f>
        <v/>
      </c>
    </row>
    <row r="4179" spans="1:15" ht="12.75" customHeight="1" x14ac:dyDescent="0.2">
      <c r="A4179" s="36" t="str">
        <f>'0'!$A$4</f>
        <v>………………..</v>
      </c>
      <c r="B4179" s="37">
        <f>'0'!$A$2</f>
        <v>46112</v>
      </c>
      <c r="C4179" s="37" t="s">
        <v>1243</v>
      </c>
      <c r="D4179" s="119" t="str">
        <f>IF(G4179="","",VLOOKUP(G4179,номенклатури!R:T,2,0))</f>
        <v/>
      </c>
      <c r="E4179" s="365" t="str">
        <f>IF(G4179="","",VLOOKUP(G4179,номенклатури!R:T,3,0))</f>
        <v/>
      </c>
      <c r="F4179" s="159" t="str">
        <f>IF(G4179="","",IF(ISERROR(VLOOKUP(G4179,номенклатури!V:V,1,0)),E4179*H4179,E4179*I4179))</f>
        <v/>
      </c>
      <c r="G4179" s="14"/>
      <c r="H4179" s="15"/>
      <c r="I4179" s="15"/>
      <c r="J4179" s="15"/>
      <c r="K4179" s="15"/>
      <c r="L4179" s="217"/>
      <c r="M4179" s="22"/>
      <c r="N4179" s="119" t="str">
        <f>IF(G4179="","",VLOOKUP(G4179,номенклатури!R:U,4,0))</f>
        <v/>
      </c>
      <c r="O4179" s="119" t="str">
        <f>IF(M4179="","",VLOOKUP(M4179,'14'!D:D,1,0))</f>
        <v/>
      </c>
    </row>
    <row r="4180" spans="1:15" ht="12.75" customHeight="1" x14ac:dyDescent="0.2">
      <c r="A4180" s="36" t="str">
        <f>'0'!$A$4</f>
        <v>………………..</v>
      </c>
      <c r="B4180" s="37">
        <f>'0'!$A$2</f>
        <v>46112</v>
      </c>
      <c r="C4180" s="37" t="s">
        <v>1243</v>
      </c>
      <c r="D4180" s="119" t="str">
        <f>IF(G4180="","",VLOOKUP(G4180,номенклатури!R:T,2,0))</f>
        <v/>
      </c>
      <c r="E4180" s="365" t="str">
        <f>IF(G4180="","",VLOOKUP(G4180,номенклатури!R:T,3,0))</f>
        <v/>
      </c>
      <c r="F4180" s="159" t="str">
        <f>IF(G4180="","",IF(ISERROR(VLOOKUP(G4180,номенклатури!V:V,1,0)),E4180*H4180,E4180*I4180))</f>
        <v/>
      </c>
      <c r="G4180" s="14"/>
      <c r="H4180" s="15"/>
      <c r="I4180" s="15"/>
      <c r="J4180" s="15"/>
      <c r="K4180" s="15"/>
      <c r="L4180" s="217"/>
      <c r="M4180" s="22"/>
      <c r="N4180" s="119" t="str">
        <f>IF(G4180="","",VLOOKUP(G4180,номенклатури!R:U,4,0))</f>
        <v/>
      </c>
      <c r="O4180" s="119" t="str">
        <f>IF(M4180="","",VLOOKUP(M4180,'14'!D:D,1,0))</f>
        <v/>
      </c>
    </row>
    <row r="4181" spans="1:15" ht="12.75" customHeight="1" x14ac:dyDescent="0.2">
      <c r="A4181" s="36" t="str">
        <f>'0'!$A$4</f>
        <v>………………..</v>
      </c>
      <c r="B4181" s="37">
        <f>'0'!$A$2</f>
        <v>46112</v>
      </c>
      <c r="C4181" s="37" t="s">
        <v>1243</v>
      </c>
      <c r="D4181" s="119" t="str">
        <f>IF(G4181="","",VLOOKUP(G4181,номенклатури!R:T,2,0))</f>
        <v/>
      </c>
      <c r="E4181" s="365" t="str">
        <f>IF(G4181="","",VLOOKUP(G4181,номенклатури!R:T,3,0))</f>
        <v/>
      </c>
      <c r="F4181" s="159" t="str">
        <f>IF(G4181="","",IF(ISERROR(VLOOKUP(G4181,номенклатури!V:V,1,0)),E4181*H4181,E4181*I4181))</f>
        <v/>
      </c>
      <c r="G4181" s="14"/>
      <c r="H4181" s="15"/>
      <c r="I4181" s="15"/>
      <c r="J4181" s="15"/>
      <c r="K4181" s="15"/>
      <c r="L4181" s="217"/>
      <c r="M4181" s="22"/>
      <c r="N4181" s="119" t="str">
        <f>IF(G4181="","",VLOOKUP(G4181,номенклатури!R:U,4,0))</f>
        <v/>
      </c>
      <c r="O4181" s="119" t="str">
        <f>IF(M4181="","",VLOOKUP(M4181,'14'!D:D,1,0))</f>
        <v/>
      </c>
    </row>
    <row r="4182" spans="1:15" ht="12.75" customHeight="1" x14ac:dyDescent="0.2">
      <c r="A4182" s="36" t="str">
        <f>'0'!$A$4</f>
        <v>………………..</v>
      </c>
      <c r="B4182" s="37">
        <f>'0'!$A$2</f>
        <v>46112</v>
      </c>
      <c r="C4182" s="37" t="s">
        <v>1243</v>
      </c>
      <c r="D4182" s="119" t="str">
        <f>IF(G4182="","",VLOOKUP(G4182,номенклатури!R:T,2,0))</f>
        <v/>
      </c>
      <c r="E4182" s="365" t="str">
        <f>IF(G4182="","",VLOOKUP(G4182,номенклатури!R:T,3,0))</f>
        <v/>
      </c>
      <c r="F4182" s="159" t="str">
        <f>IF(G4182="","",IF(ISERROR(VLOOKUP(G4182,номенклатури!V:V,1,0)),E4182*H4182,E4182*I4182))</f>
        <v/>
      </c>
      <c r="G4182" s="14"/>
      <c r="H4182" s="15"/>
      <c r="I4182" s="15"/>
      <c r="J4182" s="15"/>
      <c r="K4182" s="15"/>
      <c r="L4182" s="217"/>
      <c r="M4182" s="22"/>
      <c r="N4182" s="119" t="str">
        <f>IF(G4182="","",VLOOKUP(G4182,номенклатури!R:U,4,0))</f>
        <v/>
      </c>
      <c r="O4182" s="119" t="str">
        <f>IF(M4182="","",VLOOKUP(M4182,'14'!D:D,1,0))</f>
        <v/>
      </c>
    </row>
    <row r="4183" spans="1:15" ht="12.75" customHeight="1" x14ac:dyDescent="0.2">
      <c r="A4183" s="36" t="str">
        <f>'0'!$A$4</f>
        <v>………………..</v>
      </c>
      <c r="B4183" s="37">
        <f>'0'!$A$2</f>
        <v>46112</v>
      </c>
      <c r="C4183" s="37" t="s">
        <v>1243</v>
      </c>
      <c r="D4183" s="119" t="str">
        <f>IF(G4183="","",VLOOKUP(G4183,номенклатури!R:T,2,0))</f>
        <v/>
      </c>
      <c r="E4183" s="365" t="str">
        <f>IF(G4183="","",VLOOKUP(G4183,номенклатури!R:T,3,0))</f>
        <v/>
      </c>
      <c r="F4183" s="159" t="str">
        <f>IF(G4183="","",IF(ISERROR(VLOOKUP(G4183,номенклатури!V:V,1,0)),E4183*H4183,E4183*I4183))</f>
        <v/>
      </c>
      <c r="G4183" s="14"/>
      <c r="H4183" s="15"/>
      <c r="I4183" s="15"/>
      <c r="J4183" s="15"/>
      <c r="K4183" s="15"/>
      <c r="L4183" s="217"/>
      <c r="M4183" s="22"/>
      <c r="N4183" s="119" t="str">
        <f>IF(G4183="","",VLOOKUP(G4183,номенклатури!R:U,4,0))</f>
        <v/>
      </c>
      <c r="O4183" s="119" t="str">
        <f>IF(M4183="","",VLOOKUP(M4183,'14'!D:D,1,0))</f>
        <v/>
      </c>
    </row>
    <row r="4184" spans="1:15" ht="12.75" customHeight="1" x14ac:dyDescent="0.2">
      <c r="A4184" s="36" t="str">
        <f>'0'!$A$4</f>
        <v>………………..</v>
      </c>
      <c r="B4184" s="37">
        <f>'0'!$A$2</f>
        <v>46112</v>
      </c>
      <c r="C4184" s="37" t="s">
        <v>1243</v>
      </c>
      <c r="D4184" s="119" t="str">
        <f>IF(G4184="","",VLOOKUP(G4184,номенклатури!R:T,2,0))</f>
        <v/>
      </c>
      <c r="E4184" s="365" t="str">
        <f>IF(G4184="","",VLOOKUP(G4184,номенклатури!R:T,3,0))</f>
        <v/>
      </c>
      <c r="F4184" s="159" t="str">
        <f>IF(G4184="","",IF(ISERROR(VLOOKUP(G4184,номенклатури!V:V,1,0)),E4184*H4184,E4184*I4184))</f>
        <v/>
      </c>
      <c r="G4184" s="14"/>
      <c r="H4184" s="15"/>
      <c r="I4184" s="15"/>
      <c r="J4184" s="15"/>
      <c r="K4184" s="15"/>
      <c r="L4184" s="217"/>
      <c r="M4184" s="22"/>
      <c r="N4184" s="119" t="str">
        <f>IF(G4184="","",VLOOKUP(G4184,номенклатури!R:U,4,0))</f>
        <v/>
      </c>
      <c r="O4184" s="119" t="str">
        <f>IF(M4184="","",VLOOKUP(M4184,'14'!D:D,1,0))</f>
        <v/>
      </c>
    </row>
    <row r="4185" spans="1:15" ht="12.75" customHeight="1" x14ac:dyDescent="0.2">
      <c r="A4185" s="36" t="str">
        <f>'0'!$A$4</f>
        <v>………………..</v>
      </c>
      <c r="B4185" s="37">
        <f>'0'!$A$2</f>
        <v>46112</v>
      </c>
      <c r="C4185" s="37" t="s">
        <v>1243</v>
      </c>
      <c r="D4185" s="119" t="str">
        <f>IF(G4185="","",VLOOKUP(G4185,номенклатури!R:T,2,0))</f>
        <v/>
      </c>
      <c r="E4185" s="365" t="str">
        <f>IF(G4185="","",VLOOKUP(G4185,номенклатури!R:T,3,0))</f>
        <v/>
      </c>
      <c r="F4185" s="159" t="str">
        <f>IF(G4185="","",IF(ISERROR(VLOOKUP(G4185,номенклатури!V:V,1,0)),E4185*H4185,E4185*I4185))</f>
        <v/>
      </c>
      <c r="G4185" s="14"/>
      <c r="H4185" s="15"/>
      <c r="I4185" s="15"/>
      <c r="J4185" s="15"/>
      <c r="K4185" s="15"/>
      <c r="L4185" s="217"/>
      <c r="M4185" s="22"/>
      <c r="N4185" s="119" t="str">
        <f>IF(G4185="","",VLOOKUP(G4185,номенклатури!R:U,4,0))</f>
        <v/>
      </c>
      <c r="O4185" s="119" t="str">
        <f>IF(M4185="","",VLOOKUP(M4185,'14'!D:D,1,0))</f>
        <v/>
      </c>
    </row>
    <row r="4186" spans="1:15" ht="12.75" customHeight="1" x14ac:dyDescent="0.2">
      <c r="A4186" s="36" t="str">
        <f>'0'!$A$4</f>
        <v>………………..</v>
      </c>
      <c r="B4186" s="37">
        <f>'0'!$A$2</f>
        <v>46112</v>
      </c>
      <c r="C4186" s="37" t="s">
        <v>1243</v>
      </c>
      <c r="D4186" s="119" t="str">
        <f>IF(G4186="","",VLOOKUP(G4186,номенклатури!R:T,2,0))</f>
        <v/>
      </c>
      <c r="E4186" s="365" t="str">
        <f>IF(G4186="","",VLOOKUP(G4186,номенклатури!R:T,3,0))</f>
        <v/>
      </c>
      <c r="F4186" s="159" t="str">
        <f>IF(G4186="","",IF(ISERROR(VLOOKUP(G4186,номенклатури!V:V,1,0)),E4186*H4186,E4186*I4186))</f>
        <v/>
      </c>
      <c r="G4186" s="14"/>
      <c r="H4186" s="15"/>
      <c r="I4186" s="15"/>
      <c r="J4186" s="15"/>
      <c r="K4186" s="15"/>
      <c r="L4186" s="217"/>
      <c r="M4186" s="22"/>
      <c r="N4186" s="119" t="str">
        <f>IF(G4186="","",VLOOKUP(G4186,номенклатури!R:U,4,0))</f>
        <v/>
      </c>
      <c r="O4186" s="119" t="str">
        <f>IF(M4186="","",VLOOKUP(M4186,'14'!D:D,1,0))</f>
        <v/>
      </c>
    </row>
    <row r="4187" spans="1:15" ht="12.75" customHeight="1" x14ac:dyDescent="0.2">
      <c r="A4187" s="36" t="str">
        <f>'0'!$A$4</f>
        <v>………………..</v>
      </c>
      <c r="B4187" s="37">
        <f>'0'!$A$2</f>
        <v>46112</v>
      </c>
      <c r="C4187" s="37" t="s">
        <v>1243</v>
      </c>
      <c r="D4187" s="119" t="str">
        <f>IF(G4187="","",VLOOKUP(G4187,номенклатури!R:T,2,0))</f>
        <v/>
      </c>
      <c r="E4187" s="365" t="str">
        <f>IF(G4187="","",VLOOKUP(G4187,номенклатури!R:T,3,0))</f>
        <v/>
      </c>
      <c r="F4187" s="159" t="str">
        <f>IF(G4187="","",IF(ISERROR(VLOOKUP(G4187,номенклатури!V:V,1,0)),E4187*H4187,E4187*I4187))</f>
        <v/>
      </c>
      <c r="G4187" s="14"/>
      <c r="H4187" s="15"/>
      <c r="I4187" s="15"/>
      <c r="J4187" s="15"/>
      <c r="K4187" s="15"/>
      <c r="L4187" s="217"/>
      <c r="M4187" s="22"/>
      <c r="N4187" s="119" t="str">
        <f>IF(G4187="","",VLOOKUP(G4187,номенклатури!R:U,4,0))</f>
        <v/>
      </c>
      <c r="O4187" s="119" t="str">
        <f>IF(M4187="","",VLOOKUP(M4187,'14'!D:D,1,0))</f>
        <v/>
      </c>
    </row>
    <row r="4188" spans="1:15" ht="12.75" customHeight="1" x14ac:dyDescent="0.2">
      <c r="A4188" s="36" t="str">
        <f>'0'!$A$4</f>
        <v>………………..</v>
      </c>
      <c r="B4188" s="37">
        <f>'0'!$A$2</f>
        <v>46112</v>
      </c>
      <c r="C4188" s="37" t="s">
        <v>1243</v>
      </c>
      <c r="D4188" s="119" t="str">
        <f>IF(G4188="","",VLOOKUP(G4188,номенклатури!R:T,2,0))</f>
        <v/>
      </c>
      <c r="E4188" s="365" t="str">
        <f>IF(G4188="","",VLOOKUP(G4188,номенклатури!R:T,3,0))</f>
        <v/>
      </c>
      <c r="F4188" s="159" t="str">
        <f>IF(G4188="","",IF(ISERROR(VLOOKUP(G4188,номенклатури!V:V,1,0)),E4188*H4188,E4188*I4188))</f>
        <v/>
      </c>
      <c r="G4188" s="14"/>
      <c r="H4188" s="15"/>
      <c r="I4188" s="15"/>
      <c r="J4188" s="15"/>
      <c r="K4188" s="15"/>
      <c r="L4188" s="217"/>
      <c r="M4188" s="22"/>
      <c r="N4188" s="119" t="str">
        <f>IF(G4188="","",VLOOKUP(G4188,номенклатури!R:U,4,0))</f>
        <v/>
      </c>
      <c r="O4188" s="119" t="str">
        <f>IF(M4188="","",VLOOKUP(M4188,'14'!D:D,1,0))</f>
        <v/>
      </c>
    </row>
    <row r="4189" spans="1:15" ht="12.75" customHeight="1" x14ac:dyDescent="0.2">
      <c r="A4189" s="36" t="str">
        <f>'0'!$A$4</f>
        <v>………………..</v>
      </c>
      <c r="B4189" s="37">
        <f>'0'!$A$2</f>
        <v>46112</v>
      </c>
      <c r="C4189" s="37" t="s">
        <v>1243</v>
      </c>
      <c r="D4189" s="119" t="str">
        <f>IF(G4189="","",VLOOKUP(G4189,номенклатури!R:T,2,0))</f>
        <v/>
      </c>
      <c r="E4189" s="365" t="str">
        <f>IF(G4189="","",VLOOKUP(G4189,номенклатури!R:T,3,0))</f>
        <v/>
      </c>
      <c r="F4189" s="159" t="str">
        <f>IF(G4189="","",IF(ISERROR(VLOOKUP(G4189,номенклатури!V:V,1,0)),E4189*H4189,E4189*I4189))</f>
        <v/>
      </c>
      <c r="G4189" s="14"/>
      <c r="H4189" s="15"/>
      <c r="I4189" s="15"/>
      <c r="J4189" s="15"/>
      <c r="K4189" s="15"/>
      <c r="L4189" s="217"/>
      <c r="M4189" s="22"/>
      <c r="N4189" s="119" t="str">
        <f>IF(G4189="","",VLOOKUP(G4189,номенклатури!R:U,4,0))</f>
        <v/>
      </c>
      <c r="O4189" s="119" t="str">
        <f>IF(M4189="","",VLOOKUP(M4189,'14'!D:D,1,0))</f>
        <v/>
      </c>
    </row>
    <row r="4190" spans="1:15" ht="12.75" customHeight="1" x14ac:dyDescent="0.2">
      <c r="A4190" s="36" t="str">
        <f>'0'!$A$4</f>
        <v>………………..</v>
      </c>
      <c r="B4190" s="37">
        <f>'0'!$A$2</f>
        <v>46112</v>
      </c>
      <c r="C4190" s="37" t="s">
        <v>1243</v>
      </c>
      <c r="D4190" s="119" t="str">
        <f>IF(G4190="","",VLOOKUP(G4190,номенклатури!R:T,2,0))</f>
        <v/>
      </c>
      <c r="E4190" s="365" t="str">
        <f>IF(G4190="","",VLOOKUP(G4190,номенклатури!R:T,3,0))</f>
        <v/>
      </c>
      <c r="F4190" s="159" t="str">
        <f>IF(G4190="","",IF(ISERROR(VLOOKUP(G4190,номенклатури!V:V,1,0)),E4190*H4190,E4190*I4190))</f>
        <v/>
      </c>
      <c r="G4190" s="14"/>
      <c r="H4190" s="15"/>
      <c r="I4190" s="15"/>
      <c r="J4190" s="15"/>
      <c r="K4190" s="15"/>
      <c r="L4190" s="217"/>
      <c r="M4190" s="22"/>
      <c r="N4190" s="119" t="str">
        <f>IF(G4190="","",VLOOKUP(G4190,номенклатури!R:U,4,0))</f>
        <v/>
      </c>
      <c r="O4190" s="119" t="str">
        <f>IF(M4190="","",VLOOKUP(M4190,'14'!D:D,1,0))</f>
        <v/>
      </c>
    </row>
    <row r="4191" spans="1:15" ht="12.75" customHeight="1" x14ac:dyDescent="0.2">
      <c r="A4191" s="36" t="str">
        <f>'0'!$A$4</f>
        <v>………………..</v>
      </c>
      <c r="B4191" s="37">
        <f>'0'!$A$2</f>
        <v>46112</v>
      </c>
      <c r="C4191" s="37" t="s">
        <v>1243</v>
      </c>
      <c r="D4191" s="119" t="str">
        <f>IF(G4191="","",VLOOKUP(G4191,номенклатури!R:T,2,0))</f>
        <v/>
      </c>
      <c r="E4191" s="365" t="str">
        <f>IF(G4191="","",VLOOKUP(G4191,номенклатури!R:T,3,0))</f>
        <v/>
      </c>
      <c r="F4191" s="159" t="str">
        <f>IF(G4191="","",IF(ISERROR(VLOOKUP(G4191,номенклатури!V:V,1,0)),E4191*H4191,E4191*I4191))</f>
        <v/>
      </c>
      <c r="G4191" s="14"/>
      <c r="H4191" s="15"/>
      <c r="I4191" s="15"/>
      <c r="J4191" s="15"/>
      <c r="K4191" s="15"/>
      <c r="L4191" s="217"/>
      <c r="M4191" s="22"/>
      <c r="N4191" s="119" t="str">
        <f>IF(G4191="","",VLOOKUP(G4191,номенклатури!R:U,4,0))</f>
        <v/>
      </c>
      <c r="O4191" s="119" t="str">
        <f>IF(M4191="","",VLOOKUP(M4191,'14'!D:D,1,0))</f>
        <v/>
      </c>
    </row>
    <row r="4192" spans="1:15" ht="12.75" customHeight="1" x14ac:dyDescent="0.2">
      <c r="A4192" s="36" t="str">
        <f>'0'!$A$4</f>
        <v>………………..</v>
      </c>
      <c r="B4192" s="37">
        <f>'0'!$A$2</f>
        <v>46112</v>
      </c>
      <c r="C4192" s="37" t="s">
        <v>1243</v>
      </c>
      <c r="D4192" s="119" t="str">
        <f>IF(G4192="","",VLOOKUP(G4192,номенклатури!R:T,2,0))</f>
        <v/>
      </c>
      <c r="E4192" s="365" t="str">
        <f>IF(G4192="","",VLOOKUP(G4192,номенклатури!R:T,3,0))</f>
        <v/>
      </c>
      <c r="F4192" s="159" t="str">
        <f>IF(G4192="","",IF(ISERROR(VLOOKUP(G4192,номенклатури!V:V,1,0)),E4192*H4192,E4192*I4192))</f>
        <v/>
      </c>
      <c r="G4192" s="14"/>
      <c r="H4192" s="15"/>
      <c r="I4192" s="15"/>
      <c r="J4192" s="15"/>
      <c r="K4192" s="15"/>
      <c r="L4192" s="217"/>
      <c r="M4192" s="22"/>
      <c r="N4192" s="119" t="str">
        <f>IF(G4192="","",VLOOKUP(G4192,номенклатури!R:U,4,0))</f>
        <v/>
      </c>
      <c r="O4192" s="119" t="str">
        <f>IF(M4192="","",VLOOKUP(M4192,'14'!D:D,1,0))</f>
        <v/>
      </c>
    </row>
    <row r="4193" spans="1:15" ht="12.75" customHeight="1" x14ac:dyDescent="0.2">
      <c r="A4193" s="36" t="str">
        <f>'0'!$A$4</f>
        <v>………………..</v>
      </c>
      <c r="B4193" s="37">
        <f>'0'!$A$2</f>
        <v>46112</v>
      </c>
      <c r="C4193" s="37" t="s">
        <v>1243</v>
      </c>
      <c r="D4193" s="119" t="str">
        <f>IF(G4193="","",VLOOKUP(G4193,номенклатури!R:T,2,0))</f>
        <v/>
      </c>
      <c r="E4193" s="365" t="str">
        <f>IF(G4193="","",VLOOKUP(G4193,номенклатури!R:T,3,0))</f>
        <v/>
      </c>
      <c r="F4193" s="159" t="str">
        <f>IF(G4193="","",IF(ISERROR(VLOOKUP(G4193,номенклатури!V:V,1,0)),E4193*H4193,E4193*I4193))</f>
        <v/>
      </c>
      <c r="G4193" s="14"/>
      <c r="H4193" s="15"/>
      <c r="I4193" s="15"/>
      <c r="J4193" s="15"/>
      <c r="K4193" s="15"/>
      <c r="L4193" s="217"/>
      <c r="M4193" s="22"/>
      <c r="N4193" s="119" t="str">
        <f>IF(G4193="","",VLOOKUP(G4193,номенклатури!R:U,4,0))</f>
        <v/>
      </c>
      <c r="O4193" s="119" t="str">
        <f>IF(M4193="","",VLOOKUP(M4193,'14'!D:D,1,0))</f>
        <v/>
      </c>
    </row>
    <row r="4194" spans="1:15" ht="12.75" customHeight="1" x14ac:dyDescent="0.2">
      <c r="A4194" s="36" t="str">
        <f>'0'!$A$4</f>
        <v>………………..</v>
      </c>
      <c r="B4194" s="37">
        <f>'0'!$A$2</f>
        <v>46112</v>
      </c>
      <c r="C4194" s="37" t="s">
        <v>1243</v>
      </c>
      <c r="D4194" s="119" t="str">
        <f>IF(G4194="","",VLOOKUP(G4194,номенклатури!R:T,2,0))</f>
        <v/>
      </c>
      <c r="E4194" s="365" t="str">
        <f>IF(G4194="","",VLOOKUP(G4194,номенклатури!R:T,3,0))</f>
        <v/>
      </c>
      <c r="F4194" s="159" t="str">
        <f>IF(G4194="","",IF(ISERROR(VLOOKUP(G4194,номенклатури!V:V,1,0)),E4194*H4194,E4194*I4194))</f>
        <v/>
      </c>
      <c r="G4194" s="14"/>
      <c r="H4194" s="15"/>
      <c r="I4194" s="15"/>
      <c r="J4194" s="15"/>
      <c r="K4194" s="15"/>
      <c r="L4194" s="217"/>
      <c r="M4194" s="22"/>
      <c r="N4194" s="119" t="str">
        <f>IF(G4194="","",VLOOKUP(G4194,номенклатури!R:U,4,0))</f>
        <v/>
      </c>
      <c r="O4194" s="119" t="str">
        <f>IF(M4194="","",VLOOKUP(M4194,'14'!D:D,1,0))</f>
        <v/>
      </c>
    </row>
    <row r="4195" spans="1:15" ht="12.75" customHeight="1" x14ac:dyDescent="0.2">
      <c r="A4195" s="36" t="str">
        <f>'0'!$A$4</f>
        <v>………………..</v>
      </c>
      <c r="B4195" s="37">
        <f>'0'!$A$2</f>
        <v>46112</v>
      </c>
      <c r="C4195" s="37" t="s">
        <v>1243</v>
      </c>
      <c r="D4195" s="119" t="str">
        <f>IF(G4195="","",VLOOKUP(G4195,номенклатури!R:T,2,0))</f>
        <v/>
      </c>
      <c r="E4195" s="365" t="str">
        <f>IF(G4195="","",VLOOKUP(G4195,номенклатури!R:T,3,0))</f>
        <v/>
      </c>
      <c r="F4195" s="159" t="str">
        <f>IF(G4195="","",IF(ISERROR(VLOOKUP(G4195,номенклатури!V:V,1,0)),E4195*H4195,E4195*I4195))</f>
        <v/>
      </c>
      <c r="G4195" s="14"/>
      <c r="H4195" s="15"/>
      <c r="I4195" s="15"/>
      <c r="J4195" s="15"/>
      <c r="K4195" s="15"/>
      <c r="L4195" s="217"/>
      <c r="M4195" s="22"/>
      <c r="N4195" s="119" t="str">
        <f>IF(G4195="","",VLOOKUP(G4195,номенклатури!R:U,4,0))</f>
        <v/>
      </c>
      <c r="O4195" s="119" t="str">
        <f>IF(M4195="","",VLOOKUP(M4195,'14'!D:D,1,0))</f>
        <v/>
      </c>
    </row>
    <row r="4196" spans="1:15" ht="12.75" customHeight="1" x14ac:dyDescent="0.2">
      <c r="A4196" s="36" t="str">
        <f>'0'!$A$4</f>
        <v>………………..</v>
      </c>
      <c r="B4196" s="37">
        <f>'0'!$A$2</f>
        <v>46112</v>
      </c>
      <c r="C4196" s="37" t="s">
        <v>1243</v>
      </c>
      <c r="D4196" s="119" t="str">
        <f>IF(G4196="","",VLOOKUP(G4196,номенклатури!R:T,2,0))</f>
        <v/>
      </c>
      <c r="E4196" s="365" t="str">
        <f>IF(G4196="","",VLOOKUP(G4196,номенклатури!R:T,3,0))</f>
        <v/>
      </c>
      <c r="F4196" s="159" t="str">
        <f>IF(G4196="","",IF(ISERROR(VLOOKUP(G4196,номенклатури!V:V,1,0)),E4196*H4196,E4196*I4196))</f>
        <v/>
      </c>
      <c r="G4196" s="14"/>
      <c r="H4196" s="15"/>
      <c r="I4196" s="15"/>
      <c r="J4196" s="15"/>
      <c r="K4196" s="15"/>
      <c r="L4196" s="217"/>
      <c r="M4196" s="22"/>
      <c r="N4196" s="119" t="str">
        <f>IF(G4196="","",VLOOKUP(G4196,номенклатури!R:U,4,0))</f>
        <v/>
      </c>
      <c r="O4196" s="119" t="str">
        <f>IF(M4196="","",VLOOKUP(M4196,'14'!D:D,1,0))</f>
        <v/>
      </c>
    </row>
    <row r="4197" spans="1:15" ht="12.75" customHeight="1" x14ac:dyDescent="0.2">
      <c r="A4197" s="36" t="str">
        <f>'0'!$A$4</f>
        <v>………………..</v>
      </c>
      <c r="B4197" s="37">
        <f>'0'!$A$2</f>
        <v>46112</v>
      </c>
      <c r="C4197" s="37" t="s">
        <v>1243</v>
      </c>
      <c r="D4197" s="119" t="str">
        <f>IF(G4197="","",VLOOKUP(G4197,номенклатури!R:T,2,0))</f>
        <v/>
      </c>
      <c r="E4197" s="365" t="str">
        <f>IF(G4197="","",VLOOKUP(G4197,номенклатури!R:T,3,0))</f>
        <v/>
      </c>
      <c r="F4197" s="159" t="str">
        <f>IF(G4197="","",IF(ISERROR(VLOOKUP(G4197,номенклатури!V:V,1,0)),E4197*H4197,E4197*I4197))</f>
        <v/>
      </c>
      <c r="G4197" s="14"/>
      <c r="H4197" s="15"/>
      <c r="I4197" s="15"/>
      <c r="J4197" s="15"/>
      <c r="K4197" s="15"/>
      <c r="L4197" s="217"/>
      <c r="M4197" s="22"/>
      <c r="N4197" s="119" t="str">
        <f>IF(G4197="","",VLOOKUP(G4197,номенклатури!R:U,4,0))</f>
        <v/>
      </c>
      <c r="O4197" s="119" t="str">
        <f>IF(M4197="","",VLOOKUP(M4197,'14'!D:D,1,0))</f>
        <v/>
      </c>
    </row>
    <row r="4198" spans="1:15" ht="12.75" customHeight="1" x14ac:dyDescent="0.2">
      <c r="A4198" s="36" t="str">
        <f>'0'!$A$4</f>
        <v>………………..</v>
      </c>
      <c r="B4198" s="37">
        <f>'0'!$A$2</f>
        <v>46112</v>
      </c>
      <c r="C4198" s="37" t="s">
        <v>1243</v>
      </c>
      <c r="D4198" s="119" t="str">
        <f>IF(G4198="","",VLOOKUP(G4198,номенклатури!R:T,2,0))</f>
        <v/>
      </c>
      <c r="E4198" s="365" t="str">
        <f>IF(G4198="","",VLOOKUP(G4198,номенклатури!R:T,3,0))</f>
        <v/>
      </c>
      <c r="F4198" s="159" t="str">
        <f>IF(G4198="","",IF(ISERROR(VLOOKUP(G4198,номенклатури!V:V,1,0)),E4198*H4198,E4198*I4198))</f>
        <v/>
      </c>
      <c r="G4198" s="14"/>
      <c r="H4198" s="15"/>
      <c r="I4198" s="15"/>
      <c r="J4198" s="15"/>
      <c r="K4198" s="15"/>
      <c r="L4198" s="217"/>
      <c r="M4198" s="22"/>
      <c r="N4198" s="119" t="str">
        <f>IF(G4198="","",VLOOKUP(G4198,номенклатури!R:U,4,0))</f>
        <v/>
      </c>
      <c r="O4198" s="119" t="str">
        <f>IF(M4198="","",VLOOKUP(M4198,'14'!D:D,1,0))</f>
        <v/>
      </c>
    </row>
    <row r="4199" spans="1:15" ht="12.75" customHeight="1" x14ac:dyDescent="0.2">
      <c r="A4199" s="36" t="str">
        <f>'0'!$A$4</f>
        <v>………………..</v>
      </c>
      <c r="B4199" s="37">
        <f>'0'!$A$2</f>
        <v>46112</v>
      </c>
      <c r="C4199" s="37" t="s">
        <v>1243</v>
      </c>
      <c r="D4199" s="119" t="str">
        <f>IF(G4199="","",VLOOKUP(G4199,номенклатури!R:T,2,0))</f>
        <v/>
      </c>
      <c r="E4199" s="365" t="str">
        <f>IF(G4199="","",VLOOKUP(G4199,номенклатури!R:T,3,0))</f>
        <v/>
      </c>
      <c r="F4199" s="159" t="str">
        <f>IF(G4199="","",IF(ISERROR(VLOOKUP(G4199,номенклатури!V:V,1,0)),E4199*H4199,E4199*I4199))</f>
        <v/>
      </c>
      <c r="G4199" s="14"/>
      <c r="H4199" s="15"/>
      <c r="I4199" s="15"/>
      <c r="J4199" s="15"/>
      <c r="K4199" s="15"/>
      <c r="L4199" s="217"/>
      <c r="M4199" s="22"/>
      <c r="N4199" s="119" t="str">
        <f>IF(G4199="","",VLOOKUP(G4199,номенклатури!R:U,4,0))</f>
        <v/>
      </c>
      <c r="O4199" s="119" t="str">
        <f>IF(M4199="","",VLOOKUP(M4199,'14'!D:D,1,0))</f>
        <v/>
      </c>
    </row>
    <row r="4200" spans="1:15" ht="12.75" customHeight="1" x14ac:dyDescent="0.2">
      <c r="A4200" s="36" t="str">
        <f>'0'!$A$4</f>
        <v>………………..</v>
      </c>
      <c r="B4200" s="37">
        <f>'0'!$A$2</f>
        <v>46112</v>
      </c>
      <c r="C4200" s="37" t="s">
        <v>1243</v>
      </c>
      <c r="D4200" s="119" t="str">
        <f>IF(G4200="","",VLOOKUP(G4200,номенклатури!R:T,2,0))</f>
        <v/>
      </c>
      <c r="E4200" s="365" t="str">
        <f>IF(G4200="","",VLOOKUP(G4200,номенклатури!R:T,3,0))</f>
        <v/>
      </c>
      <c r="F4200" s="159" t="str">
        <f>IF(G4200="","",IF(ISERROR(VLOOKUP(G4200,номенклатури!V:V,1,0)),E4200*H4200,E4200*I4200))</f>
        <v/>
      </c>
      <c r="G4200" s="14"/>
      <c r="H4200" s="15"/>
      <c r="I4200" s="15"/>
      <c r="J4200" s="15"/>
      <c r="K4200" s="15"/>
      <c r="L4200" s="217"/>
      <c r="M4200" s="22"/>
      <c r="N4200" s="119" t="str">
        <f>IF(G4200="","",VLOOKUP(G4200,номенклатури!R:U,4,0))</f>
        <v/>
      </c>
      <c r="O4200" s="119" t="str">
        <f>IF(M4200="","",VLOOKUP(M4200,'14'!D:D,1,0))</f>
        <v/>
      </c>
    </row>
    <row r="4201" spans="1:15" ht="12.75" customHeight="1" x14ac:dyDescent="0.2">
      <c r="A4201" s="36" t="str">
        <f>'0'!$A$4</f>
        <v>………………..</v>
      </c>
      <c r="B4201" s="37">
        <f>'0'!$A$2</f>
        <v>46112</v>
      </c>
      <c r="C4201" s="37" t="s">
        <v>1243</v>
      </c>
      <c r="D4201" s="119" t="str">
        <f>IF(G4201="","",VLOOKUP(G4201,номенклатури!R:T,2,0))</f>
        <v/>
      </c>
      <c r="E4201" s="365" t="str">
        <f>IF(G4201="","",VLOOKUP(G4201,номенклатури!R:T,3,0))</f>
        <v/>
      </c>
      <c r="F4201" s="159" t="str">
        <f>IF(G4201="","",IF(ISERROR(VLOOKUP(G4201,номенклатури!V:V,1,0)),E4201*H4201,E4201*I4201))</f>
        <v/>
      </c>
      <c r="G4201" s="14"/>
      <c r="H4201" s="15"/>
      <c r="I4201" s="15"/>
      <c r="J4201" s="15"/>
      <c r="K4201" s="15"/>
      <c r="L4201" s="217"/>
      <c r="M4201" s="22"/>
      <c r="N4201" s="119" t="str">
        <f>IF(G4201="","",VLOOKUP(G4201,номенклатури!R:U,4,0))</f>
        <v/>
      </c>
      <c r="O4201" s="119" t="str">
        <f>IF(M4201="","",VLOOKUP(M4201,'14'!D:D,1,0))</f>
        <v/>
      </c>
    </row>
    <row r="4202" spans="1:15" ht="12.75" customHeight="1" x14ac:dyDescent="0.2">
      <c r="A4202" s="36" t="str">
        <f>'0'!$A$4</f>
        <v>………………..</v>
      </c>
      <c r="B4202" s="37">
        <f>'0'!$A$2</f>
        <v>46112</v>
      </c>
      <c r="C4202" s="37" t="s">
        <v>1243</v>
      </c>
      <c r="D4202" s="119" t="str">
        <f>IF(G4202="","",VLOOKUP(G4202,номенклатури!R:T,2,0))</f>
        <v/>
      </c>
      <c r="E4202" s="365" t="str">
        <f>IF(G4202="","",VLOOKUP(G4202,номенклатури!R:T,3,0))</f>
        <v/>
      </c>
      <c r="F4202" s="159" t="str">
        <f>IF(G4202="","",IF(ISERROR(VLOOKUP(G4202,номенклатури!V:V,1,0)),E4202*H4202,E4202*I4202))</f>
        <v/>
      </c>
      <c r="G4202" s="14"/>
      <c r="H4202" s="15"/>
      <c r="I4202" s="15"/>
      <c r="J4202" s="15"/>
      <c r="K4202" s="15"/>
      <c r="L4202" s="217"/>
      <c r="M4202" s="22"/>
      <c r="N4202" s="119" t="str">
        <f>IF(G4202="","",VLOOKUP(G4202,номенклатури!R:U,4,0))</f>
        <v/>
      </c>
      <c r="O4202" s="119" t="str">
        <f>IF(M4202="","",VLOOKUP(M4202,'14'!D:D,1,0))</f>
        <v/>
      </c>
    </row>
    <row r="4203" spans="1:15" ht="12.75" customHeight="1" x14ac:dyDescent="0.2">
      <c r="A4203" s="36" t="str">
        <f>'0'!$A$4</f>
        <v>………………..</v>
      </c>
      <c r="B4203" s="37">
        <f>'0'!$A$2</f>
        <v>46112</v>
      </c>
      <c r="C4203" s="37" t="s">
        <v>1243</v>
      </c>
      <c r="D4203" s="119" t="str">
        <f>IF(G4203="","",VLOOKUP(G4203,номенклатури!R:T,2,0))</f>
        <v/>
      </c>
      <c r="E4203" s="365" t="str">
        <f>IF(G4203="","",VLOOKUP(G4203,номенклатури!R:T,3,0))</f>
        <v/>
      </c>
      <c r="F4203" s="159" t="str">
        <f>IF(G4203="","",IF(ISERROR(VLOOKUP(G4203,номенклатури!V:V,1,0)),E4203*H4203,E4203*I4203))</f>
        <v/>
      </c>
      <c r="G4203" s="14"/>
      <c r="H4203" s="15"/>
      <c r="I4203" s="15"/>
      <c r="J4203" s="15"/>
      <c r="K4203" s="15"/>
      <c r="L4203" s="217"/>
      <c r="M4203" s="22"/>
      <c r="N4203" s="119" t="str">
        <f>IF(G4203="","",VLOOKUP(G4203,номенклатури!R:U,4,0))</f>
        <v/>
      </c>
      <c r="O4203" s="119" t="str">
        <f>IF(M4203="","",VLOOKUP(M4203,'14'!D:D,1,0))</f>
        <v/>
      </c>
    </row>
    <row r="4204" spans="1:15" ht="12.75" customHeight="1" x14ac:dyDescent="0.2">
      <c r="A4204" s="36" t="str">
        <f>'0'!$A$4</f>
        <v>………………..</v>
      </c>
      <c r="B4204" s="37">
        <f>'0'!$A$2</f>
        <v>46112</v>
      </c>
      <c r="C4204" s="37" t="s">
        <v>1243</v>
      </c>
      <c r="D4204" s="119" t="str">
        <f>IF(G4204="","",VLOOKUP(G4204,номенклатури!R:T,2,0))</f>
        <v/>
      </c>
      <c r="E4204" s="365" t="str">
        <f>IF(G4204="","",VLOOKUP(G4204,номенклатури!R:T,3,0))</f>
        <v/>
      </c>
      <c r="F4204" s="159" t="str">
        <f>IF(G4204="","",IF(ISERROR(VLOOKUP(G4204,номенклатури!V:V,1,0)),E4204*H4204,E4204*I4204))</f>
        <v/>
      </c>
      <c r="G4204" s="14"/>
      <c r="H4204" s="15"/>
      <c r="I4204" s="15"/>
      <c r="J4204" s="15"/>
      <c r="K4204" s="15"/>
      <c r="L4204" s="217"/>
      <c r="M4204" s="22"/>
      <c r="N4204" s="119" t="str">
        <f>IF(G4204="","",VLOOKUP(G4204,номенклатури!R:U,4,0))</f>
        <v/>
      </c>
      <c r="O4204" s="119" t="str">
        <f>IF(M4204="","",VLOOKUP(M4204,'14'!D:D,1,0))</f>
        <v/>
      </c>
    </row>
    <row r="4205" spans="1:15" ht="12.75" customHeight="1" x14ac:dyDescent="0.2">
      <c r="A4205" s="36" t="str">
        <f>'0'!$A$4</f>
        <v>………………..</v>
      </c>
      <c r="B4205" s="37">
        <f>'0'!$A$2</f>
        <v>46112</v>
      </c>
      <c r="C4205" s="37" t="s">
        <v>1243</v>
      </c>
      <c r="D4205" s="119" t="str">
        <f>IF(G4205="","",VLOOKUP(G4205,номенклатури!R:T,2,0))</f>
        <v/>
      </c>
      <c r="E4205" s="365" t="str">
        <f>IF(G4205="","",VLOOKUP(G4205,номенклатури!R:T,3,0))</f>
        <v/>
      </c>
      <c r="F4205" s="159" t="str">
        <f>IF(G4205="","",IF(ISERROR(VLOOKUP(G4205,номенклатури!V:V,1,0)),E4205*H4205,E4205*I4205))</f>
        <v/>
      </c>
      <c r="G4205" s="14"/>
      <c r="H4205" s="15"/>
      <c r="I4205" s="15"/>
      <c r="J4205" s="15"/>
      <c r="K4205" s="15"/>
      <c r="L4205" s="217"/>
      <c r="M4205" s="22"/>
      <c r="N4205" s="119" t="str">
        <f>IF(G4205="","",VLOOKUP(G4205,номенклатури!R:U,4,0))</f>
        <v/>
      </c>
      <c r="O4205" s="119" t="str">
        <f>IF(M4205="","",VLOOKUP(M4205,'14'!D:D,1,0))</f>
        <v/>
      </c>
    </row>
    <row r="4206" spans="1:15" ht="12.75" customHeight="1" x14ac:dyDescent="0.2">
      <c r="A4206" s="36" t="str">
        <f>'0'!$A$4</f>
        <v>………………..</v>
      </c>
      <c r="B4206" s="37">
        <f>'0'!$A$2</f>
        <v>46112</v>
      </c>
      <c r="C4206" s="37" t="s">
        <v>1243</v>
      </c>
      <c r="D4206" s="119" t="str">
        <f>IF(G4206="","",VLOOKUP(G4206,номенклатури!R:T,2,0))</f>
        <v/>
      </c>
      <c r="E4206" s="365" t="str">
        <f>IF(G4206="","",VLOOKUP(G4206,номенклатури!R:T,3,0))</f>
        <v/>
      </c>
      <c r="F4206" s="159" t="str">
        <f>IF(G4206="","",IF(ISERROR(VLOOKUP(G4206,номенклатури!V:V,1,0)),E4206*H4206,E4206*I4206))</f>
        <v/>
      </c>
      <c r="G4206" s="14"/>
      <c r="H4206" s="15"/>
      <c r="I4206" s="15"/>
      <c r="J4206" s="15"/>
      <c r="K4206" s="15"/>
      <c r="L4206" s="217"/>
      <c r="M4206" s="22"/>
      <c r="N4206" s="119" t="str">
        <f>IF(G4206="","",VLOOKUP(G4206,номенклатури!R:U,4,0))</f>
        <v/>
      </c>
      <c r="O4206" s="119" t="str">
        <f>IF(M4206="","",VLOOKUP(M4206,'14'!D:D,1,0))</f>
        <v/>
      </c>
    </row>
    <row r="4207" spans="1:15" ht="12.75" customHeight="1" x14ac:dyDescent="0.2">
      <c r="A4207" s="36" t="str">
        <f>'0'!$A$4</f>
        <v>………………..</v>
      </c>
      <c r="B4207" s="37">
        <f>'0'!$A$2</f>
        <v>46112</v>
      </c>
      <c r="C4207" s="37" t="s">
        <v>1243</v>
      </c>
      <c r="D4207" s="119" t="str">
        <f>IF(G4207="","",VLOOKUP(G4207,номенклатури!R:T,2,0))</f>
        <v/>
      </c>
      <c r="E4207" s="365" t="str">
        <f>IF(G4207="","",VLOOKUP(G4207,номенклатури!R:T,3,0))</f>
        <v/>
      </c>
      <c r="F4207" s="159" t="str">
        <f>IF(G4207="","",IF(ISERROR(VLOOKUP(G4207,номенклатури!V:V,1,0)),E4207*H4207,E4207*I4207))</f>
        <v/>
      </c>
      <c r="G4207" s="14"/>
      <c r="H4207" s="15"/>
      <c r="I4207" s="15"/>
      <c r="J4207" s="15"/>
      <c r="K4207" s="15"/>
      <c r="L4207" s="217"/>
      <c r="M4207" s="22"/>
      <c r="N4207" s="119" t="str">
        <f>IF(G4207="","",VLOOKUP(G4207,номенклатури!R:U,4,0))</f>
        <v/>
      </c>
      <c r="O4207" s="119" t="str">
        <f>IF(M4207="","",VLOOKUP(M4207,'14'!D:D,1,0))</f>
        <v/>
      </c>
    </row>
    <row r="4208" spans="1:15" ht="12.75" customHeight="1" x14ac:dyDescent="0.2">
      <c r="A4208" s="36" t="str">
        <f>'0'!$A$4</f>
        <v>………………..</v>
      </c>
      <c r="B4208" s="37">
        <f>'0'!$A$2</f>
        <v>46112</v>
      </c>
      <c r="C4208" s="37" t="s">
        <v>1243</v>
      </c>
      <c r="D4208" s="119" t="str">
        <f>IF(G4208="","",VLOOKUP(G4208,номенклатури!R:T,2,0))</f>
        <v/>
      </c>
      <c r="E4208" s="365" t="str">
        <f>IF(G4208="","",VLOOKUP(G4208,номенклатури!R:T,3,0))</f>
        <v/>
      </c>
      <c r="F4208" s="159" t="str">
        <f>IF(G4208="","",IF(ISERROR(VLOOKUP(G4208,номенклатури!V:V,1,0)),E4208*H4208,E4208*I4208))</f>
        <v/>
      </c>
      <c r="G4208" s="14"/>
      <c r="H4208" s="15"/>
      <c r="I4208" s="15"/>
      <c r="J4208" s="15"/>
      <c r="K4208" s="15"/>
      <c r="L4208" s="217"/>
      <c r="M4208" s="22"/>
      <c r="N4208" s="119" t="str">
        <f>IF(G4208="","",VLOOKUP(G4208,номенклатури!R:U,4,0))</f>
        <v/>
      </c>
      <c r="O4208" s="119" t="str">
        <f>IF(M4208="","",VLOOKUP(M4208,'14'!D:D,1,0))</f>
        <v/>
      </c>
    </row>
    <row r="4209" spans="1:15" ht="12.75" customHeight="1" x14ac:dyDescent="0.2">
      <c r="A4209" s="36" t="str">
        <f>'0'!$A$4</f>
        <v>………………..</v>
      </c>
      <c r="B4209" s="37">
        <f>'0'!$A$2</f>
        <v>46112</v>
      </c>
      <c r="C4209" s="37" t="s">
        <v>1243</v>
      </c>
      <c r="D4209" s="119" t="str">
        <f>IF(G4209="","",VLOOKUP(G4209,номенклатури!R:T,2,0))</f>
        <v/>
      </c>
      <c r="E4209" s="365" t="str">
        <f>IF(G4209="","",VLOOKUP(G4209,номенклатури!R:T,3,0))</f>
        <v/>
      </c>
      <c r="F4209" s="159" t="str">
        <f>IF(G4209="","",IF(ISERROR(VLOOKUP(G4209,номенклатури!V:V,1,0)),E4209*H4209,E4209*I4209))</f>
        <v/>
      </c>
      <c r="G4209" s="14"/>
      <c r="H4209" s="15"/>
      <c r="I4209" s="15"/>
      <c r="J4209" s="15"/>
      <c r="K4209" s="15"/>
      <c r="L4209" s="217"/>
      <c r="M4209" s="22"/>
      <c r="N4209" s="119" t="str">
        <f>IF(G4209="","",VLOOKUP(G4209,номенклатури!R:U,4,0))</f>
        <v/>
      </c>
      <c r="O4209" s="119" t="str">
        <f>IF(M4209="","",VLOOKUP(M4209,'14'!D:D,1,0))</f>
        <v/>
      </c>
    </row>
    <row r="4210" spans="1:15" ht="12.75" customHeight="1" x14ac:dyDescent="0.2">
      <c r="A4210" s="36" t="str">
        <f>'0'!$A$4</f>
        <v>………………..</v>
      </c>
      <c r="B4210" s="37">
        <f>'0'!$A$2</f>
        <v>46112</v>
      </c>
      <c r="C4210" s="37" t="s">
        <v>1243</v>
      </c>
      <c r="D4210" s="119" t="str">
        <f>IF(G4210="","",VLOOKUP(G4210,номенклатури!R:T,2,0))</f>
        <v/>
      </c>
      <c r="E4210" s="365" t="str">
        <f>IF(G4210="","",VLOOKUP(G4210,номенклатури!R:T,3,0))</f>
        <v/>
      </c>
      <c r="F4210" s="159" t="str">
        <f>IF(G4210="","",IF(ISERROR(VLOOKUP(G4210,номенклатури!V:V,1,0)),E4210*H4210,E4210*I4210))</f>
        <v/>
      </c>
      <c r="G4210" s="14"/>
      <c r="H4210" s="15"/>
      <c r="I4210" s="15"/>
      <c r="J4210" s="15"/>
      <c r="K4210" s="15"/>
      <c r="L4210" s="217"/>
      <c r="M4210" s="22"/>
      <c r="N4210" s="119" t="str">
        <f>IF(G4210="","",VLOOKUP(G4210,номенклатури!R:U,4,0))</f>
        <v/>
      </c>
      <c r="O4210" s="119" t="str">
        <f>IF(M4210="","",VLOOKUP(M4210,'14'!D:D,1,0))</f>
        <v/>
      </c>
    </row>
    <row r="4211" spans="1:15" ht="12.75" customHeight="1" x14ac:dyDescent="0.2">
      <c r="A4211" s="36" t="str">
        <f>'0'!$A$4</f>
        <v>………………..</v>
      </c>
      <c r="B4211" s="37">
        <f>'0'!$A$2</f>
        <v>46112</v>
      </c>
      <c r="C4211" s="37" t="s">
        <v>1243</v>
      </c>
      <c r="D4211" s="119" t="str">
        <f>IF(G4211="","",VLOOKUP(G4211,номенклатури!R:T,2,0))</f>
        <v/>
      </c>
      <c r="E4211" s="365" t="str">
        <f>IF(G4211="","",VLOOKUP(G4211,номенклатури!R:T,3,0))</f>
        <v/>
      </c>
      <c r="F4211" s="159" t="str">
        <f>IF(G4211="","",IF(ISERROR(VLOOKUP(G4211,номенклатури!V:V,1,0)),E4211*H4211,E4211*I4211))</f>
        <v/>
      </c>
      <c r="G4211" s="14"/>
      <c r="H4211" s="15"/>
      <c r="I4211" s="15"/>
      <c r="J4211" s="15"/>
      <c r="K4211" s="15"/>
      <c r="L4211" s="217"/>
      <c r="M4211" s="22"/>
      <c r="N4211" s="119" t="str">
        <f>IF(G4211="","",VLOOKUP(G4211,номенклатури!R:U,4,0))</f>
        <v/>
      </c>
      <c r="O4211" s="119" t="str">
        <f>IF(M4211="","",VLOOKUP(M4211,'14'!D:D,1,0))</f>
        <v/>
      </c>
    </row>
    <row r="4212" spans="1:15" ht="12.75" customHeight="1" x14ac:dyDescent="0.2">
      <c r="A4212" s="36" t="str">
        <f>'0'!$A$4</f>
        <v>………………..</v>
      </c>
      <c r="B4212" s="37">
        <f>'0'!$A$2</f>
        <v>46112</v>
      </c>
      <c r="C4212" s="37" t="s">
        <v>1243</v>
      </c>
      <c r="D4212" s="119" t="str">
        <f>IF(G4212="","",VLOOKUP(G4212,номенклатури!R:T,2,0))</f>
        <v/>
      </c>
      <c r="E4212" s="365" t="str">
        <f>IF(G4212="","",VLOOKUP(G4212,номенклатури!R:T,3,0))</f>
        <v/>
      </c>
      <c r="F4212" s="159" t="str">
        <f>IF(G4212="","",IF(ISERROR(VLOOKUP(G4212,номенклатури!V:V,1,0)),E4212*H4212,E4212*I4212))</f>
        <v/>
      </c>
      <c r="G4212" s="14"/>
      <c r="H4212" s="15"/>
      <c r="I4212" s="15"/>
      <c r="J4212" s="15"/>
      <c r="K4212" s="15"/>
      <c r="L4212" s="217"/>
      <c r="M4212" s="22"/>
      <c r="N4212" s="119" t="str">
        <f>IF(G4212="","",VLOOKUP(G4212,номенклатури!R:U,4,0))</f>
        <v/>
      </c>
      <c r="O4212" s="119" t="str">
        <f>IF(M4212="","",VLOOKUP(M4212,'14'!D:D,1,0))</f>
        <v/>
      </c>
    </row>
    <row r="4213" spans="1:15" ht="12.75" customHeight="1" x14ac:dyDescent="0.2">
      <c r="A4213" s="36" t="str">
        <f>'0'!$A$4</f>
        <v>………………..</v>
      </c>
      <c r="B4213" s="37">
        <f>'0'!$A$2</f>
        <v>46112</v>
      </c>
      <c r="C4213" s="37" t="s">
        <v>1243</v>
      </c>
      <c r="D4213" s="119" t="str">
        <f>IF(G4213="","",VLOOKUP(G4213,номенклатури!R:T,2,0))</f>
        <v/>
      </c>
      <c r="E4213" s="365" t="str">
        <f>IF(G4213="","",VLOOKUP(G4213,номенклатури!R:T,3,0))</f>
        <v/>
      </c>
      <c r="F4213" s="159" t="str">
        <f>IF(G4213="","",IF(ISERROR(VLOOKUP(G4213,номенклатури!V:V,1,0)),E4213*H4213,E4213*I4213))</f>
        <v/>
      </c>
      <c r="G4213" s="14"/>
      <c r="H4213" s="15"/>
      <c r="I4213" s="15"/>
      <c r="J4213" s="15"/>
      <c r="K4213" s="15"/>
      <c r="L4213" s="217"/>
      <c r="M4213" s="22"/>
      <c r="N4213" s="119" t="str">
        <f>IF(G4213="","",VLOOKUP(G4213,номенклатури!R:U,4,0))</f>
        <v/>
      </c>
      <c r="O4213" s="119" t="str">
        <f>IF(M4213="","",VLOOKUP(M4213,'14'!D:D,1,0))</f>
        <v/>
      </c>
    </row>
    <row r="4214" spans="1:15" ht="12.75" customHeight="1" x14ac:dyDescent="0.2">
      <c r="A4214" s="36" t="str">
        <f>'0'!$A$4</f>
        <v>………………..</v>
      </c>
      <c r="B4214" s="37">
        <f>'0'!$A$2</f>
        <v>46112</v>
      </c>
      <c r="C4214" s="37" t="s">
        <v>1243</v>
      </c>
      <c r="D4214" s="119" t="str">
        <f>IF(G4214="","",VLOOKUP(G4214,номенклатури!R:T,2,0))</f>
        <v/>
      </c>
      <c r="E4214" s="365" t="str">
        <f>IF(G4214="","",VLOOKUP(G4214,номенклатури!R:T,3,0))</f>
        <v/>
      </c>
      <c r="F4214" s="159" t="str">
        <f>IF(G4214="","",IF(ISERROR(VLOOKUP(G4214,номенклатури!V:V,1,0)),E4214*H4214,E4214*I4214))</f>
        <v/>
      </c>
      <c r="G4214" s="14"/>
      <c r="H4214" s="15"/>
      <c r="I4214" s="15"/>
      <c r="J4214" s="15"/>
      <c r="K4214" s="15"/>
      <c r="L4214" s="217"/>
      <c r="M4214" s="22"/>
      <c r="N4214" s="119" t="str">
        <f>IF(G4214="","",VLOOKUP(G4214,номенклатури!R:U,4,0))</f>
        <v/>
      </c>
      <c r="O4214" s="119" t="str">
        <f>IF(M4214="","",VLOOKUP(M4214,'14'!D:D,1,0))</f>
        <v/>
      </c>
    </row>
    <row r="4215" spans="1:15" ht="12.75" customHeight="1" x14ac:dyDescent="0.2">
      <c r="A4215" s="36" t="str">
        <f>'0'!$A$4</f>
        <v>………………..</v>
      </c>
      <c r="B4215" s="37">
        <f>'0'!$A$2</f>
        <v>46112</v>
      </c>
      <c r="C4215" s="37" t="s">
        <v>1243</v>
      </c>
      <c r="D4215" s="119" t="str">
        <f>IF(G4215="","",VLOOKUP(G4215,номенклатури!R:T,2,0))</f>
        <v/>
      </c>
      <c r="E4215" s="365" t="str">
        <f>IF(G4215="","",VLOOKUP(G4215,номенклатури!R:T,3,0))</f>
        <v/>
      </c>
      <c r="F4215" s="159" t="str">
        <f>IF(G4215="","",IF(ISERROR(VLOOKUP(G4215,номенклатури!V:V,1,0)),E4215*H4215,E4215*I4215))</f>
        <v/>
      </c>
      <c r="G4215" s="14"/>
      <c r="H4215" s="15"/>
      <c r="I4215" s="15"/>
      <c r="J4215" s="15"/>
      <c r="K4215" s="15"/>
      <c r="L4215" s="217"/>
      <c r="M4215" s="22"/>
      <c r="N4215" s="119" t="str">
        <f>IF(G4215="","",VLOOKUP(G4215,номенклатури!R:U,4,0))</f>
        <v/>
      </c>
      <c r="O4215" s="119" t="str">
        <f>IF(M4215="","",VLOOKUP(M4215,'14'!D:D,1,0))</f>
        <v/>
      </c>
    </row>
    <row r="4216" spans="1:15" ht="12.75" customHeight="1" x14ac:dyDescent="0.2">
      <c r="A4216" s="36" t="str">
        <f>'0'!$A$4</f>
        <v>………………..</v>
      </c>
      <c r="B4216" s="37">
        <f>'0'!$A$2</f>
        <v>46112</v>
      </c>
      <c r="C4216" s="37" t="s">
        <v>1243</v>
      </c>
      <c r="D4216" s="119" t="str">
        <f>IF(G4216="","",VLOOKUP(G4216,номенклатури!R:T,2,0))</f>
        <v/>
      </c>
      <c r="E4216" s="365" t="str">
        <f>IF(G4216="","",VLOOKUP(G4216,номенклатури!R:T,3,0))</f>
        <v/>
      </c>
      <c r="F4216" s="159" t="str">
        <f>IF(G4216="","",IF(ISERROR(VLOOKUP(G4216,номенклатури!V:V,1,0)),E4216*H4216,E4216*I4216))</f>
        <v/>
      </c>
      <c r="G4216" s="14"/>
      <c r="H4216" s="15"/>
      <c r="I4216" s="15"/>
      <c r="J4216" s="15"/>
      <c r="K4216" s="15"/>
      <c r="L4216" s="217"/>
      <c r="M4216" s="22"/>
      <c r="N4216" s="119" t="str">
        <f>IF(G4216="","",VLOOKUP(G4216,номенклатури!R:U,4,0))</f>
        <v/>
      </c>
      <c r="O4216" s="119" t="str">
        <f>IF(M4216="","",VLOOKUP(M4216,'14'!D:D,1,0))</f>
        <v/>
      </c>
    </row>
    <row r="4217" spans="1:15" ht="12.75" customHeight="1" x14ac:dyDescent="0.2">
      <c r="A4217" s="36" t="str">
        <f>'0'!$A$4</f>
        <v>………………..</v>
      </c>
      <c r="B4217" s="37">
        <f>'0'!$A$2</f>
        <v>46112</v>
      </c>
      <c r="C4217" s="37" t="s">
        <v>1243</v>
      </c>
      <c r="D4217" s="119" t="str">
        <f>IF(G4217="","",VLOOKUP(G4217,номенклатури!R:T,2,0))</f>
        <v/>
      </c>
      <c r="E4217" s="365" t="str">
        <f>IF(G4217="","",VLOOKUP(G4217,номенклатури!R:T,3,0))</f>
        <v/>
      </c>
      <c r="F4217" s="159" t="str">
        <f>IF(G4217="","",IF(ISERROR(VLOOKUP(G4217,номенклатури!V:V,1,0)),E4217*H4217,E4217*I4217))</f>
        <v/>
      </c>
      <c r="G4217" s="14"/>
      <c r="H4217" s="15"/>
      <c r="I4217" s="15"/>
      <c r="J4217" s="15"/>
      <c r="K4217" s="15"/>
      <c r="L4217" s="217"/>
      <c r="M4217" s="22"/>
      <c r="N4217" s="119" t="str">
        <f>IF(G4217="","",VLOOKUP(G4217,номенклатури!R:U,4,0))</f>
        <v/>
      </c>
      <c r="O4217" s="119" t="str">
        <f>IF(M4217="","",VLOOKUP(M4217,'14'!D:D,1,0))</f>
        <v/>
      </c>
    </row>
    <row r="4218" spans="1:15" ht="12.75" customHeight="1" x14ac:dyDescent="0.2">
      <c r="A4218" s="36" t="str">
        <f>'0'!$A$4</f>
        <v>………………..</v>
      </c>
      <c r="B4218" s="37">
        <f>'0'!$A$2</f>
        <v>46112</v>
      </c>
      <c r="C4218" s="37" t="s">
        <v>1243</v>
      </c>
      <c r="D4218" s="119" t="str">
        <f>IF(G4218="","",VLOOKUP(G4218,номенклатури!R:T,2,0))</f>
        <v/>
      </c>
      <c r="E4218" s="365" t="str">
        <f>IF(G4218="","",VLOOKUP(G4218,номенклатури!R:T,3,0))</f>
        <v/>
      </c>
      <c r="F4218" s="159" t="str">
        <f>IF(G4218="","",IF(ISERROR(VLOOKUP(G4218,номенклатури!V:V,1,0)),E4218*H4218,E4218*I4218))</f>
        <v/>
      </c>
      <c r="G4218" s="14"/>
      <c r="H4218" s="15"/>
      <c r="I4218" s="15"/>
      <c r="J4218" s="15"/>
      <c r="K4218" s="15"/>
      <c r="L4218" s="217"/>
      <c r="M4218" s="22"/>
      <c r="N4218" s="119" t="str">
        <f>IF(G4218="","",VLOOKUP(G4218,номенклатури!R:U,4,0))</f>
        <v/>
      </c>
      <c r="O4218" s="119" t="str">
        <f>IF(M4218="","",VLOOKUP(M4218,'14'!D:D,1,0))</f>
        <v/>
      </c>
    </row>
    <row r="4219" spans="1:15" ht="12.75" customHeight="1" x14ac:dyDescent="0.2">
      <c r="A4219" s="36" t="str">
        <f>'0'!$A$4</f>
        <v>………………..</v>
      </c>
      <c r="B4219" s="37">
        <f>'0'!$A$2</f>
        <v>46112</v>
      </c>
      <c r="C4219" s="37" t="s">
        <v>1243</v>
      </c>
      <c r="D4219" s="119" t="str">
        <f>IF(G4219="","",VLOOKUP(G4219,номенклатури!R:T,2,0))</f>
        <v/>
      </c>
      <c r="E4219" s="365" t="str">
        <f>IF(G4219="","",VLOOKUP(G4219,номенклатури!R:T,3,0))</f>
        <v/>
      </c>
      <c r="F4219" s="159" t="str">
        <f>IF(G4219="","",IF(ISERROR(VLOOKUP(G4219,номенклатури!V:V,1,0)),E4219*H4219,E4219*I4219))</f>
        <v/>
      </c>
      <c r="G4219" s="14"/>
      <c r="H4219" s="15"/>
      <c r="I4219" s="15"/>
      <c r="J4219" s="15"/>
      <c r="K4219" s="15"/>
      <c r="L4219" s="217"/>
      <c r="M4219" s="22"/>
      <c r="N4219" s="119" t="str">
        <f>IF(G4219="","",VLOOKUP(G4219,номенклатури!R:U,4,0))</f>
        <v/>
      </c>
      <c r="O4219" s="119" t="str">
        <f>IF(M4219="","",VLOOKUP(M4219,'14'!D:D,1,0))</f>
        <v/>
      </c>
    </row>
    <row r="4220" spans="1:15" ht="12.75" customHeight="1" x14ac:dyDescent="0.2">
      <c r="A4220" s="36" t="str">
        <f>'0'!$A$4</f>
        <v>………………..</v>
      </c>
      <c r="B4220" s="37">
        <f>'0'!$A$2</f>
        <v>46112</v>
      </c>
      <c r="C4220" s="37" t="s">
        <v>1243</v>
      </c>
      <c r="D4220" s="119" t="str">
        <f>IF(G4220="","",VLOOKUP(G4220,номенклатури!R:T,2,0))</f>
        <v/>
      </c>
      <c r="E4220" s="365" t="str">
        <f>IF(G4220="","",VLOOKUP(G4220,номенклатури!R:T,3,0))</f>
        <v/>
      </c>
      <c r="F4220" s="159" t="str">
        <f>IF(G4220="","",IF(ISERROR(VLOOKUP(G4220,номенклатури!V:V,1,0)),E4220*H4220,E4220*I4220))</f>
        <v/>
      </c>
      <c r="G4220" s="14"/>
      <c r="H4220" s="15"/>
      <c r="I4220" s="15"/>
      <c r="J4220" s="15"/>
      <c r="K4220" s="15"/>
      <c r="L4220" s="217"/>
      <c r="M4220" s="22"/>
      <c r="N4220" s="119" t="str">
        <f>IF(G4220="","",VLOOKUP(G4220,номенклатури!R:U,4,0))</f>
        <v/>
      </c>
      <c r="O4220" s="119" t="str">
        <f>IF(M4220="","",VLOOKUP(M4220,'14'!D:D,1,0))</f>
        <v/>
      </c>
    </row>
    <row r="4221" spans="1:15" ht="12.75" customHeight="1" x14ac:dyDescent="0.2">
      <c r="A4221" s="36" t="str">
        <f>'0'!$A$4</f>
        <v>………………..</v>
      </c>
      <c r="B4221" s="37">
        <f>'0'!$A$2</f>
        <v>46112</v>
      </c>
      <c r="C4221" s="37" t="s">
        <v>1243</v>
      </c>
      <c r="D4221" s="119" t="str">
        <f>IF(G4221="","",VLOOKUP(G4221,номенклатури!R:T,2,0))</f>
        <v/>
      </c>
      <c r="E4221" s="365" t="str">
        <f>IF(G4221="","",VLOOKUP(G4221,номенклатури!R:T,3,0))</f>
        <v/>
      </c>
      <c r="F4221" s="159" t="str">
        <f>IF(G4221="","",IF(ISERROR(VLOOKUP(G4221,номенклатури!V:V,1,0)),E4221*H4221,E4221*I4221))</f>
        <v/>
      </c>
      <c r="G4221" s="14"/>
      <c r="H4221" s="15"/>
      <c r="I4221" s="15"/>
      <c r="J4221" s="15"/>
      <c r="K4221" s="15"/>
      <c r="L4221" s="217"/>
      <c r="M4221" s="22"/>
      <c r="N4221" s="119" t="str">
        <f>IF(G4221="","",VLOOKUP(G4221,номенклатури!R:U,4,0))</f>
        <v/>
      </c>
      <c r="O4221" s="119" t="str">
        <f>IF(M4221="","",VLOOKUP(M4221,'14'!D:D,1,0))</f>
        <v/>
      </c>
    </row>
    <row r="4222" spans="1:15" ht="12.75" customHeight="1" x14ac:dyDescent="0.2">
      <c r="A4222" s="36" t="str">
        <f>'0'!$A$4</f>
        <v>………………..</v>
      </c>
      <c r="B4222" s="37">
        <f>'0'!$A$2</f>
        <v>46112</v>
      </c>
      <c r="C4222" s="37" t="s">
        <v>1243</v>
      </c>
      <c r="D4222" s="119" t="str">
        <f>IF(G4222="","",VLOOKUP(G4222,номенклатури!R:T,2,0))</f>
        <v/>
      </c>
      <c r="E4222" s="365" t="str">
        <f>IF(G4222="","",VLOOKUP(G4222,номенклатури!R:T,3,0))</f>
        <v/>
      </c>
      <c r="F4222" s="159" t="str">
        <f>IF(G4222="","",IF(ISERROR(VLOOKUP(G4222,номенклатури!V:V,1,0)),E4222*H4222,E4222*I4222))</f>
        <v/>
      </c>
      <c r="G4222" s="14"/>
      <c r="H4222" s="15"/>
      <c r="I4222" s="15"/>
      <c r="J4222" s="15"/>
      <c r="K4222" s="15"/>
      <c r="L4222" s="217"/>
      <c r="M4222" s="22"/>
      <c r="N4222" s="119" t="str">
        <f>IF(G4222="","",VLOOKUP(G4222,номенклатури!R:U,4,0))</f>
        <v/>
      </c>
      <c r="O4222" s="119" t="str">
        <f>IF(M4222="","",VLOOKUP(M4222,'14'!D:D,1,0))</f>
        <v/>
      </c>
    </row>
    <row r="4223" spans="1:15" ht="12.75" customHeight="1" x14ac:dyDescent="0.2">
      <c r="A4223" s="36" t="str">
        <f>'0'!$A$4</f>
        <v>………………..</v>
      </c>
      <c r="B4223" s="37">
        <f>'0'!$A$2</f>
        <v>46112</v>
      </c>
      <c r="C4223" s="37" t="s">
        <v>1243</v>
      </c>
      <c r="D4223" s="119" t="str">
        <f>IF(G4223="","",VLOOKUP(G4223,номенклатури!R:T,2,0))</f>
        <v/>
      </c>
      <c r="E4223" s="365" t="str">
        <f>IF(G4223="","",VLOOKUP(G4223,номенклатури!R:T,3,0))</f>
        <v/>
      </c>
      <c r="F4223" s="159" t="str">
        <f>IF(G4223="","",IF(ISERROR(VLOOKUP(G4223,номенклатури!V:V,1,0)),E4223*H4223,E4223*I4223))</f>
        <v/>
      </c>
      <c r="G4223" s="14"/>
      <c r="H4223" s="15"/>
      <c r="I4223" s="15"/>
      <c r="J4223" s="15"/>
      <c r="K4223" s="15"/>
      <c r="L4223" s="217"/>
      <c r="M4223" s="22"/>
      <c r="N4223" s="119" t="str">
        <f>IF(G4223="","",VLOOKUP(G4223,номенклатури!R:U,4,0))</f>
        <v/>
      </c>
      <c r="O4223" s="119" t="str">
        <f>IF(M4223="","",VLOOKUP(M4223,'14'!D:D,1,0))</f>
        <v/>
      </c>
    </row>
    <row r="4224" spans="1:15" ht="12.75" customHeight="1" x14ac:dyDescent="0.2">
      <c r="A4224" s="36" t="str">
        <f>'0'!$A$4</f>
        <v>………………..</v>
      </c>
      <c r="B4224" s="37">
        <f>'0'!$A$2</f>
        <v>46112</v>
      </c>
      <c r="C4224" s="37" t="s">
        <v>1243</v>
      </c>
      <c r="D4224" s="119" t="str">
        <f>IF(G4224="","",VLOOKUP(G4224,номенклатури!R:T,2,0))</f>
        <v/>
      </c>
      <c r="E4224" s="365" t="str">
        <f>IF(G4224="","",VLOOKUP(G4224,номенклатури!R:T,3,0))</f>
        <v/>
      </c>
      <c r="F4224" s="159" t="str">
        <f>IF(G4224="","",IF(ISERROR(VLOOKUP(G4224,номенклатури!V:V,1,0)),E4224*H4224,E4224*I4224))</f>
        <v/>
      </c>
      <c r="G4224" s="14"/>
      <c r="H4224" s="15"/>
      <c r="I4224" s="15"/>
      <c r="J4224" s="15"/>
      <c r="K4224" s="15"/>
      <c r="L4224" s="217"/>
      <c r="M4224" s="22"/>
      <c r="N4224" s="119" t="str">
        <f>IF(G4224="","",VLOOKUP(G4224,номенклатури!R:U,4,0))</f>
        <v/>
      </c>
      <c r="O4224" s="119" t="str">
        <f>IF(M4224="","",VLOOKUP(M4224,'14'!D:D,1,0))</f>
        <v/>
      </c>
    </row>
    <row r="4225" spans="1:15" ht="12.75" customHeight="1" x14ac:dyDescent="0.2">
      <c r="A4225" s="36" t="str">
        <f>'0'!$A$4</f>
        <v>………………..</v>
      </c>
      <c r="B4225" s="37">
        <f>'0'!$A$2</f>
        <v>46112</v>
      </c>
      <c r="C4225" s="37" t="s">
        <v>1243</v>
      </c>
      <c r="D4225" s="119" t="str">
        <f>IF(G4225="","",VLOOKUP(G4225,номенклатури!R:T,2,0))</f>
        <v/>
      </c>
      <c r="E4225" s="365" t="str">
        <f>IF(G4225="","",VLOOKUP(G4225,номенклатури!R:T,3,0))</f>
        <v/>
      </c>
      <c r="F4225" s="159" t="str">
        <f>IF(G4225="","",IF(ISERROR(VLOOKUP(G4225,номенклатури!V:V,1,0)),E4225*H4225,E4225*I4225))</f>
        <v/>
      </c>
      <c r="G4225" s="14"/>
      <c r="H4225" s="15"/>
      <c r="I4225" s="15"/>
      <c r="J4225" s="15"/>
      <c r="K4225" s="15"/>
      <c r="L4225" s="217"/>
      <c r="M4225" s="22"/>
      <c r="N4225" s="119" t="str">
        <f>IF(G4225="","",VLOOKUP(G4225,номенклатури!R:U,4,0))</f>
        <v/>
      </c>
      <c r="O4225" s="119" t="str">
        <f>IF(M4225="","",VLOOKUP(M4225,'14'!D:D,1,0))</f>
        <v/>
      </c>
    </row>
    <row r="4226" spans="1:15" ht="12.75" customHeight="1" x14ac:dyDescent="0.2">
      <c r="A4226" s="36" t="str">
        <f>'0'!$A$4</f>
        <v>………………..</v>
      </c>
      <c r="B4226" s="37">
        <f>'0'!$A$2</f>
        <v>46112</v>
      </c>
      <c r="C4226" s="37" t="s">
        <v>1243</v>
      </c>
      <c r="D4226" s="119" t="str">
        <f>IF(G4226="","",VLOOKUP(G4226,номенклатури!R:T,2,0))</f>
        <v/>
      </c>
      <c r="E4226" s="365" t="str">
        <f>IF(G4226="","",VLOOKUP(G4226,номенклатури!R:T,3,0))</f>
        <v/>
      </c>
      <c r="F4226" s="159" t="str">
        <f>IF(G4226="","",IF(ISERROR(VLOOKUP(G4226,номенклатури!V:V,1,0)),E4226*H4226,E4226*I4226))</f>
        <v/>
      </c>
      <c r="G4226" s="14"/>
      <c r="H4226" s="15"/>
      <c r="I4226" s="15"/>
      <c r="J4226" s="15"/>
      <c r="K4226" s="15"/>
      <c r="L4226" s="217"/>
      <c r="M4226" s="22"/>
      <c r="N4226" s="119" t="str">
        <f>IF(G4226="","",VLOOKUP(G4226,номенклатури!R:U,4,0))</f>
        <v/>
      </c>
      <c r="O4226" s="119" t="str">
        <f>IF(M4226="","",VLOOKUP(M4226,'14'!D:D,1,0))</f>
        <v/>
      </c>
    </row>
    <row r="4227" spans="1:15" ht="12.75" customHeight="1" x14ac:dyDescent="0.2">
      <c r="A4227" s="36" t="str">
        <f>'0'!$A$4</f>
        <v>………………..</v>
      </c>
      <c r="B4227" s="37">
        <f>'0'!$A$2</f>
        <v>46112</v>
      </c>
      <c r="C4227" s="37" t="s">
        <v>1243</v>
      </c>
      <c r="D4227" s="119" t="str">
        <f>IF(G4227="","",VLOOKUP(G4227,номенклатури!R:T,2,0))</f>
        <v/>
      </c>
      <c r="E4227" s="365" t="str">
        <f>IF(G4227="","",VLOOKUP(G4227,номенклатури!R:T,3,0))</f>
        <v/>
      </c>
      <c r="F4227" s="159" t="str">
        <f>IF(G4227="","",IF(ISERROR(VLOOKUP(G4227,номенклатури!V:V,1,0)),E4227*H4227,E4227*I4227))</f>
        <v/>
      </c>
      <c r="G4227" s="14"/>
      <c r="H4227" s="15"/>
      <c r="I4227" s="15"/>
      <c r="J4227" s="15"/>
      <c r="K4227" s="15"/>
      <c r="L4227" s="217"/>
      <c r="M4227" s="22"/>
      <c r="N4227" s="119" t="str">
        <f>IF(G4227="","",VLOOKUP(G4227,номенклатури!R:U,4,0))</f>
        <v/>
      </c>
      <c r="O4227" s="119" t="str">
        <f>IF(M4227="","",VLOOKUP(M4227,'14'!D:D,1,0))</f>
        <v/>
      </c>
    </row>
    <row r="4228" spans="1:15" ht="12.75" customHeight="1" x14ac:dyDescent="0.2">
      <c r="A4228" s="36" t="str">
        <f>'0'!$A$4</f>
        <v>………………..</v>
      </c>
      <c r="B4228" s="37">
        <f>'0'!$A$2</f>
        <v>46112</v>
      </c>
      <c r="C4228" s="37" t="s">
        <v>1243</v>
      </c>
      <c r="D4228" s="119" t="str">
        <f>IF(G4228="","",VLOOKUP(G4228,номенклатури!R:T,2,0))</f>
        <v/>
      </c>
      <c r="E4228" s="365" t="str">
        <f>IF(G4228="","",VLOOKUP(G4228,номенклатури!R:T,3,0))</f>
        <v/>
      </c>
      <c r="F4228" s="159" t="str">
        <f>IF(G4228="","",IF(ISERROR(VLOOKUP(G4228,номенклатури!V:V,1,0)),E4228*H4228,E4228*I4228))</f>
        <v/>
      </c>
      <c r="G4228" s="14"/>
      <c r="H4228" s="15"/>
      <c r="I4228" s="15"/>
      <c r="J4228" s="15"/>
      <c r="K4228" s="15"/>
      <c r="L4228" s="217"/>
      <c r="M4228" s="22"/>
      <c r="N4228" s="119" t="str">
        <f>IF(G4228="","",VLOOKUP(G4228,номенклатури!R:U,4,0))</f>
        <v/>
      </c>
      <c r="O4228" s="119" t="str">
        <f>IF(M4228="","",VLOOKUP(M4228,'14'!D:D,1,0))</f>
        <v/>
      </c>
    </row>
    <row r="4229" spans="1:15" ht="12.75" customHeight="1" x14ac:dyDescent="0.2">
      <c r="A4229" s="36" t="str">
        <f>'0'!$A$4</f>
        <v>………………..</v>
      </c>
      <c r="B4229" s="37">
        <f>'0'!$A$2</f>
        <v>46112</v>
      </c>
      <c r="C4229" s="37" t="s">
        <v>1243</v>
      </c>
      <c r="D4229" s="119" t="str">
        <f>IF(G4229="","",VLOOKUP(G4229,номенклатури!R:T,2,0))</f>
        <v/>
      </c>
      <c r="E4229" s="365" t="str">
        <f>IF(G4229="","",VLOOKUP(G4229,номенклатури!R:T,3,0))</f>
        <v/>
      </c>
      <c r="F4229" s="159" t="str">
        <f>IF(G4229="","",IF(ISERROR(VLOOKUP(G4229,номенклатури!V:V,1,0)),E4229*H4229,E4229*I4229))</f>
        <v/>
      </c>
      <c r="G4229" s="14"/>
      <c r="H4229" s="15"/>
      <c r="I4229" s="15"/>
      <c r="J4229" s="15"/>
      <c r="K4229" s="15"/>
      <c r="L4229" s="217"/>
      <c r="M4229" s="22"/>
      <c r="N4229" s="119" t="str">
        <f>IF(G4229="","",VLOOKUP(G4229,номенклатури!R:U,4,0))</f>
        <v/>
      </c>
      <c r="O4229" s="119" t="str">
        <f>IF(M4229="","",VLOOKUP(M4229,'14'!D:D,1,0))</f>
        <v/>
      </c>
    </row>
    <row r="4230" spans="1:15" ht="12.75" customHeight="1" x14ac:dyDescent="0.2">
      <c r="A4230" s="36" t="str">
        <f>'0'!$A$4</f>
        <v>………………..</v>
      </c>
      <c r="B4230" s="37">
        <f>'0'!$A$2</f>
        <v>46112</v>
      </c>
      <c r="C4230" s="37" t="s">
        <v>1243</v>
      </c>
      <c r="D4230" s="119" t="str">
        <f>IF(G4230="","",VLOOKUP(G4230,номенклатури!R:T,2,0))</f>
        <v/>
      </c>
      <c r="E4230" s="365" t="str">
        <f>IF(G4230="","",VLOOKUP(G4230,номенклатури!R:T,3,0))</f>
        <v/>
      </c>
      <c r="F4230" s="159" t="str">
        <f>IF(G4230="","",IF(ISERROR(VLOOKUP(G4230,номенклатури!V:V,1,0)),E4230*H4230,E4230*I4230))</f>
        <v/>
      </c>
      <c r="G4230" s="14"/>
      <c r="H4230" s="15"/>
      <c r="I4230" s="15"/>
      <c r="J4230" s="15"/>
      <c r="K4230" s="15"/>
      <c r="L4230" s="217"/>
      <c r="M4230" s="22"/>
      <c r="N4230" s="119" t="str">
        <f>IF(G4230="","",VLOOKUP(G4230,номенклатури!R:U,4,0))</f>
        <v/>
      </c>
      <c r="O4230" s="119" t="str">
        <f>IF(M4230="","",VLOOKUP(M4230,'14'!D:D,1,0))</f>
        <v/>
      </c>
    </row>
    <row r="4231" spans="1:15" ht="12.75" customHeight="1" x14ac:dyDescent="0.2">
      <c r="A4231" s="36" t="str">
        <f>'0'!$A$4</f>
        <v>………………..</v>
      </c>
      <c r="B4231" s="37">
        <f>'0'!$A$2</f>
        <v>46112</v>
      </c>
      <c r="C4231" s="37" t="s">
        <v>1243</v>
      </c>
      <c r="D4231" s="119" t="str">
        <f>IF(G4231="","",VLOOKUP(G4231,номенклатури!R:T,2,0))</f>
        <v/>
      </c>
      <c r="E4231" s="365" t="str">
        <f>IF(G4231="","",VLOOKUP(G4231,номенклатури!R:T,3,0))</f>
        <v/>
      </c>
      <c r="F4231" s="159" t="str">
        <f>IF(G4231="","",IF(ISERROR(VLOOKUP(G4231,номенклатури!V:V,1,0)),E4231*H4231,E4231*I4231))</f>
        <v/>
      </c>
      <c r="G4231" s="14"/>
      <c r="H4231" s="15"/>
      <c r="I4231" s="15"/>
      <c r="J4231" s="15"/>
      <c r="K4231" s="15"/>
      <c r="L4231" s="217"/>
      <c r="M4231" s="22"/>
      <c r="N4231" s="119" t="str">
        <f>IF(G4231="","",VLOOKUP(G4231,номенклатури!R:U,4,0))</f>
        <v/>
      </c>
      <c r="O4231" s="119" t="str">
        <f>IF(M4231="","",VLOOKUP(M4231,'14'!D:D,1,0))</f>
        <v/>
      </c>
    </row>
    <row r="4232" spans="1:15" ht="12.75" customHeight="1" x14ac:dyDescent="0.2">
      <c r="A4232" s="36" t="str">
        <f>'0'!$A$4</f>
        <v>………………..</v>
      </c>
      <c r="B4232" s="37">
        <f>'0'!$A$2</f>
        <v>46112</v>
      </c>
      <c r="C4232" s="37" t="s">
        <v>1243</v>
      </c>
      <c r="D4232" s="119" t="str">
        <f>IF(G4232="","",VLOOKUP(G4232,номенклатури!R:T,2,0))</f>
        <v/>
      </c>
      <c r="E4232" s="365" t="str">
        <f>IF(G4232="","",VLOOKUP(G4232,номенклатури!R:T,3,0))</f>
        <v/>
      </c>
      <c r="F4232" s="159" t="str">
        <f>IF(G4232="","",IF(ISERROR(VLOOKUP(G4232,номенклатури!V:V,1,0)),E4232*H4232,E4232*I4232))</f>
        <v/>
      </c>
      <c r="G4232" s="14"/>
      <c r="H4232" s="15"/>
      <c r="I4232" s="15"/>
      <c r="J4232" s="15"/>
      <c r="K4232" s="15"/>
      <c r="L4232" s="217"/>
      <c r="M4232" s="22"/>
      <c r="N4232" s="119" t="str">
        <f>IF(G4232="","",VLOOKUP(G4232,номенклатури!R:U,4,0))</f>
        <v/>
      </c>
      <c r="O4232" s="119" t="str">
        <f>IF(M4232="","",VLOOKUP(M4232,'14'!D:D,1,0))</f>
        <v/>
      </c>
    </row>
    <row r="4233" spans="1:15" ht="12.75" customHeight="1" x14ac:dyDescent="0.2">
      <c r="A4233" s="36" t="str">
        <f>'0'!$A$4</f>
        <v>………………..</v>
      </c>
      <c r="B4233" s="37">
        <f>'0'!$A$2</f>
        <v>46112</v>
      </c>
      <c r="C4233" s="37" t="s">
        <v>1243</v>
      </c>
      <c r="D4233" s="119" t="str">
        <f>IF(G4233="","",VLOOKUP(G4233,номенклатури!R:T,2,0))</f>
        <v/>
      </c>
      <c r="E4233" s="365" t="str">
        <f>IF(G4233="","",VLOOKUP(G4233,номенклатури!R:T,3,0))</f>
        <v/>
      </c>
      <c r="F4233" s="159" t="str">
        <f>IF(G4233="","",IF(ISERROR(VLOOKUP(G4233,номенклатури!V:V,1,0)),E4233*H4233,E4233*I4233))</f>
        <v/>
      </c>
      <c r="G4233" s="14"/>
      <c r="H4233" s="15"/>
      <c r="I4233" s="15"/>
      <c r="J4233" s="15"/>
      <c r="K4233" s="15"/>
      <c r="L4233" s="217"/>
      <c r="M4233" s="22"/>
      <c r="N4233" s="119" t="str">
        <f>IF(G4233="","",VLOOKUP(G4233,номенклатури!R:U,4,0))</f>
        <v/>
      </c>
      <c r="O4233" s="119" t="str">
        <f>IF(M4233="","",VLOOKUP(M4233,'14'!D:D,1,0))</f>
        <v/>
      </c>
    </row>
    <row r="4234" spans="1:15" ht="12.75" customHeight="1" x14ac:dyDescent="0.2">
      <c r="A4234" s="36" t="str">
        <f>'0'!$A$4</f>
        <v>………………..</v>
      </c>
      <c r="B4234" s="37">
        <f>'0'!$A$2</f>
        <v>46112</v>
      </c>
      <c r="C4234" s="37" t="s">
        <v>1243</v>
      </c>
      <c r="D4234" s="119" t="str">
        <f>IF(G4234="","",VLOOKUP(G4234,номенклатури!R:T,2,0))</f>
        <v/>
      </c>
      <c r="E4234" s="365" t="str">
        <f>IF(G4234="","",VLOOKUP(G4234,номенклатури!R:T,3,0))</f>
        <v/>
      </c>
      <c r="F4234" s="159" t="str">
        <f>IF(G4234="","",IF(ISERROR(VLOOKUP(G4234,номенклатури!V:V,1,0)),E4234*H4234,E4234*I4234))</f>
        <v/>
      </c>
      <c r="G4234" s="14"/>
      <c r="H4234" s="15"/>
      <c r="I4234" s="15"/>
      <c r="J4234" s="15"/>
      <c r="K4234" s="15"/>
      <c r="L4234" s="217"/>
      <c r="M4234" s="22"/>
      <c r="N4234" s="119" t="str">
        <f>IF(G4234="","",VLOOKUP(G4234,номенклатури!R:U,4,0))</f>
        <v/>
      </c>
      <c r="O4234" s="119" t="str">
        <f>IF(M4234="","",VLOOKUP(M4234,'14'!D:D,1,0))</f>
        <v/>
      </c>
    </row>
    <row r="4235" spans="1:15" ht="12.75" customHeight="1" x14ac:dyDescent="0.2">
      <c r="A4235" s="36" t="str">
        <f>'0'!$A$4</f>
        <v>………………..</v>
      </c>
      <c r="B4235" s="37">
        <f>'0'!$A$2</f>
        <v>46112</v>
      </c>
      <c r="C4235" s="37" t="s">
        <v>1243</v>
      </c>
      <c r="D4235" s="119" t="str">
        <f>IF(G4235="","",VLOOKUP(G4235,номенклатури!R:T,2,0))</f>
        <v/>
      </c>
      <c r="E4235" s="365" t="str">
        <f>IF(G4235="","",VLOOKUP(G4235,номенклатури!R:T,3,0))</f>
        <v/>
      </c>
      <c r="F4235" s="159" t="str">
        <f>IF(G4235="","",IF(ISERROR(VLOOKUP(G4235,номенклатури!V:V,1,0)),E4235*H4235,E4235*I4235))</f>
        <v/>
      </c>
      <c r="G4235" s="14"/>
      <c r="H4235" s="15"/>
      <c r="I4235" s="15"/>
      <c r="J4235" s="15"/>
      <c r="K4235" s="15"/>
      <c r="L4235" s="217"/>
      <c r="M4235" s="22"/>
      <c r="N4235" s="119" t="str">
        <f>IF(G4235="","",VLOOKUP(G4235,номенклатури!R:U,4,0))</f>
        <v/>
      </c>
      <c r="O4235" s="119" t="str">
        <f>IF(M4235="","",VLOOKUP(M4235,'14'!D:D,1,0))</f>
        <v/>
      </c>
    </row>
    <row r="4236" spans="1:15" ht="12.75" customHeight="1" x14ac:dyDescent="0.2">
      <c r="A4236" s="36" t="str">
        <f>'0'!$A$4</f>
        <v>………………..</v>
      </c>
      <c r="B4236" s="37">
        <f>'0'!$A$2</f>
        <v>46112</v>
      </c>
      <c r="C4236" s="37" t="s">
        <v>1243</v>
      </c>
      <c r="D4236" s="119" t="str">
        <f>IF(G4236="","",VLOOKUP(G4236,номенклатури!R:T,2,0))</f>
        <v/>
      </c>
      <c r="E4236" s="365" t="str">
        <f>IF(G4236="","",VLOOKUP(G4236,номенклатури!R:T,3,0))</f>
        <v/>
      </c>
      <c r="F4236" s="159" t="str">
        <f>IF(G4236="","",IF(ISERROR(VLOOKUP(G4236,номенклатури!V:V,1,0)),E4236*H4236,E4236*I4236))</f>
        <v/>
      </c>
      <c r="G4236" s="14"/>
      <c r="H4236" s="15"/>
      <c r="I4236" s="15"/>
      <c r="J4236" s="15"/>
      <c r="K4236" s="15"/>
      <c r="L4236" s="217"/>
      <c r="M4236" s="22"/>
      <c r="N4236" s="119" t="str">
        <f>IF(G4236="","",VLOOKUP(G4236,номенклатури!R:U,4,0))</f>
        <v/>
      </c>
      <c r="O4236" s="119" t="str">
        <f>IF(M4236="","",VLOOKUP(M4236,'14'!D:D,1,0))</f>
        <v/>
      </c>
    </row>
    <row r="4237" spans="1:15" ht="12.75" customHeight="1" x14ac:dyDescent="0.2">
      <c r="A4237" s="36" t="str">
        <f>'0'!$A$4</f>
        <v>………………..</v>
      </c>
      <c r="B4237" s="37">
        <f>'0'!$A$2</f>
        <v>46112</v>
      </c>
      <c r="C4237" s="37" t="s">
        <v>1243</v>
      </c>
      <c r="D4237" s="119" t="str">
        <f>IF(G4237="","",VLOOKUP(G4237,номенклатури!R:T,2,0))</f>
        <v/>
      </c>
      <c r="E4237" s="365" t="str">
        <f>IF(G4237="","",VLOOKUP(G4237,номенклатури!R:T,3,0))</f>
        <v/>
      </c>
      <c r="F4237" s="159" t="str">
        <f>IF(G4237="","",IF(ISERROR(VLOOKUP(G4237,номенклатури!V:V,1,0)),E4237*H4237,E4237*I4237))</f>
        <v/>
      </c>
      <c r="G4237" s="14"/>
      <c r="H4237" s="15"/>
      <c r="I4237" s="15"/>
      <c r="J4237" s="15"/>
      <c r="K4237" s="15"/>
      <c r="L4237" s="217"/>
      <c r="M4237" s="22"/>
      <c r="N4237" s="119" t="str">
        <f>IF(G4237="","",VLOOKUP(G4237,номенклатури!R:U,4,0))</f>
        <v/>
      </c>
      <c r="O4237" s="119" t="str">
        <f>IF(M4237="","",VLOOKUP(M4237,'14'!D:D,1,0))</f>
        <v/>
      </c>
    </row>
    <row r="4238" spans="1:15" ht="12.75" customHeight="1" x14ac:dyDescent="0.2">
      <c r="A4238" s="36" t="str">
        <f>'0'!$A$4</f>
        <v>………………..</v>
      </c>
      <c r="B4238" s="37">
        <f>'0'!$A$2</f>
        <v>46112</v>
      </c>
      <c r="C4238" s="37" t="s">
        <v>1243</v>
      </c>
      <c r="D4238" s="119" t="str">
        <f>IF(G4238="","",VLOOKUP(G4238,номенклатури!R:T,2,0))</f>
        <v/>
      </c>
      <c r="E4238" s="365" t="str">
        <f>IF(G4238="","",VLOOKUP(G4238,номенклатури!R:T,3,0))</f>
        <v/>
      </c>
      <c r="F4238" s="159" t="str">
        <f>IF(G4238="","",IF(ISERROR(VLOOKUP(G4238,номенклатури!V:V,1,0)),E4238*H4238,E4238*I4238))</f>
        <v/>
      </c>
      <c r="G4238" s="14"/>
      <c r="H4238" s="15"/>
      <c r="I4238" s="15"/>
      <c r="J4238" s="15"/>
      <c r="K4238" s="15"/>
      <c r="L4238" s="217"/>
      <c r="M4238" s="22"/>
      <c r="N4238" s="119" t="str">
        <f>IF(G4238="","",VLOOKUP(G4238,номенклатури!R:U,4,0))</f>
        <v/>
      </c>
      <c r="O4238" s="119" t="str">
        <f>IF(M4238="","",VLOOKUP(M4238,'14'!D:D,1,0))</f>
        <v/>
      </c>
    </row>
    <row r="4239" spans="1:15" ht="12.75" customHeight="1" x14ac:dyDescent="0.2">
      <c r="A4239" s="36" t="str">
        <f>'0'!$A$4</f>
        <v>………………..</v>
      </c>
      <c r="B4239" s="37">
        <f>'0'!$A$2</f>
        <v>46112</v>
      </c>
      <c r="C4239" s="37" t="s">
        <v>1243</v>
      </c>
      <c r="D4239" s="119" t="str">
        <f>IF(G4239="","",VLOOKUP(G4239,номенклатури!R:T,2,0))</f>
        <v/>
      </c>
      <c r="E4239" s="365" t="str">
        <f>IF(G4239="","",VLOOKUP(G4239,номенклатури!R:T,3,0))</f>
        <v/>
      </c>
      <c r="F4239" s="159" t="str">
        <f>IF(G4239="","",IF(ISERROR(VLOOKUP(G4239,номенклатури!V:V,1,0)),E4239*H4239,E4239*I4239))</f>
        <v/>
      </c>
      <c r="G4239" s="14"/>
      <c r="H4239" s="15"/>
      <c r="I4239" s="15"/>
      <c r="J4239" s="15"/>
      <c r="K4239" s="15"/>
      <c r="L4239" s="217"/>
      <c r="M4239" s="22"/>
      <c r="N4239" s="119" t="str">
        <f>IF(G4239="","",VLOOKUP(G4239,номенклатури!R:U,4,0))</f>
        <v/>
      </c>
      <c r="O4239" s="119" t="str">
        <f>IF(M4239="","",VLOOKUP(M4239,'14'!D:D,1,0))</f>
        <v/>
      </c>
    </row>
    <row r="4240" spans="1:15" ht="12.75" customHeight="1" x14ac:dyDescent="0.2">
      <c r="A4240" s="36" t="str">
        <f>'0'!$A$4</f>
        <v>………………..</v>
      </c>
      <c r="B4240" s="37">
        <f>'0'!$A$2</f>
        <v>46112</v>
      </c>
      <c r="C4240" s="37" t="s">
        <v>1243</v>
      </c>
      <c r="D4240" s="119" t="str">
        <f>IF(G4240="","",VLOOKUP(G4240,номенклатури!R:T,2,0))</f>
        <v/>
      </c>
      <c r="E4240" s="365" t="str">
        <f>IF(G4240="","",VLOOKUP(G4240,номенклатури!R:T,3,0))</f>
        <v/>
      </c>
      <c r="F4240" s="159" t="str">
        <f>IF(G4240="","",IF(ISERROR(VLOOKUP(G4240,номенклатури!V:V,1,0)),E4240*H4240,E4240*I4240))</f>
        <v/>
      </c>
      <c r="G4240" s="14"/>
      <c r="H4240" s="15"/>
      <c r="I4240" s="15"/>
      <c r="J4240" s="15"/>
      <c r="K4240" s="15"/>
      <c r="L4240" s="217"/>
      <c r="M4240" s="22"/>
      <c r="N4240" s="119" t="str">
        <f>IF(G4240="","",VLOOKUP(G4240,номенклатури!R:U,4,0))</f>
        <v/>
      </c>
      <c r="O4240" s="119" t="str">
        <f>IF(M4240="","",VLOOKUP(M4240,'14'!D:D,1,0))</f>
        <v/>
      </c>
    </row>
    <row r="4241" spans="1:15" ht="12.75" customHeight="1" x14ac:dyDescent="0.2">
      <c r="A4241" s="36" t="str">
        <f>'0'!$A$4</f>
        <v>………………..</v>
      </c>
      <c r="B4241" s="37">
        <f>'0'!$A$2</f>
        <v>46112</v>
      </c>
      <c r="C4241" s="37" t="s">
        <v>1243</v>
      </c>
      <c r="D4241" s="119" t="str">
        <f>IF(G4241="","",VLOOKUP(G4241,номенклатури!R:T,2,0))</f>
        <v/>
      </c>
      <c r="E4241" s="365" t="str">
        <f>IF(G4241="","",VLOOKUP(G4241,номенклатури!R:T,3,0))</f>
        <v/>
      </c>
      <c r="F4241" s="159" t="str">
        <f>IF(G4241="","",IF(ISERROR(VLOOKUP(G4241,номенклатури!V:V,1,0)),E4241*H4241,E4241*I4241))</f>
        <v/>
      </c>
      <c r="G4241" s="14"/>
      <c r="H4241" s="15"/>
      <c r="I4241" s="15"/>
      <c r="J4241" s="15"/>
      <c r="K4241" s="15"/>
      <c r="L4241" s="217"/>
      <c r="M4241" s="22"/>
      <c r="N4241" s="119" t="str">
        <f>IF(G4241="","",VLOOKUP(G4241,номенклатури!R:U,4,0))</f>
        <v/>
      </c>
      <c r="O4241" s="119" t="str">
        <f>IF(M4241="","",VLOOKUP(M4241,'14'!D:D,1,0))</f>
        <v/>
      </c>
    </row>
    <row r="4242" spans="1:15" ht="12.75" customHeight="1" x14ac:dyDescent="0.2">
      <c r="A4242" s="36" t="str">
        <f>'0'!$A$4</f>
        <v>………………..</v>
      </c>
      <c r="B4242" s="37">
        <f>'0'!$A$2</f>
        <v>46112</v>
      </c>
      <c r="C4242" s="37" t="s">
        <v>1243</v>
      </c>
      <c r="D4242" s="119" t="str">
        <f>IF(G4242="","",VLOOKUP(G4242,номенклатури!R:T,2,0))</f>
        <v/>
      </c>
      <c r="E4242" s="365" t="str">
        <f>IF(G4242="","",VLOOKUP(G4242,номенклатури!R:T,3,0))</f>
        <v/>
      </c>
      <c r="F4242" s="159" t="str">
        <f>IF(G4242="","",IF(ISERROR(VLOOKUP(G4242,номенклатури!V:V,1,0)),E4242*H4242,E4242*I4242))</f>
        <v/>
      </c>
      <c r="G4242" s="14"/>
      <c r="H4242" s="15"/>
      <c r="I4242" s="15"/>
      <c r="J4242" s="15"/>
      <c r="K4242" s="15"/>
      <c r="L4242" s="217"/>
      <c r="M4242" s="22"/>
      <c r="N4242" s="119" t="str">
        <f>IF(G4242="","",VLOOKUP(G4242,номенклатури!R:U,4,0))</f>
        <v/>
      </c>
      <c r="O4242" s="119" t="str">
        <f>IF(M4242="","",VLOOKUP(M4242,'14'!D:D,1,0))</f>
        <v/>
      </c>
    </row>
    <row r="4243" spans="1:15" ht="12.75" customHeight="1" x14ac:dyDescent="0.2">
      <c r="A4243" s="36" t="str">
        <f>'0'!$A$4</f>
        <v>………………..</v>
      </c>
      <c r="B4243" s="37">
        <f>'0'!$A$2</f>
        <v>46112</v>
      </c>
      <c r="C4243" s="37" t="s">
        <v>1243</v>
      </c>
      <c r="D4243" s="119" t="str">
        <f>IF(G4243="","",VLOOKUP(G4243,номенклатури!R:T,2,0))</f>
        <v/>
      </c>
      <c r="E4243" s="365" t="str">
        <f>IF(G4243="","",VLOOKUP(G4243,номенклатури!R:T,3,0))</f>
        <v/>
      </c>
      <c r="F4243" s="159" t="str">
        <f>IF(G4243="","",IF(ISERROR(VLOOKUP(G4243,номенклатури!V:V,1,0)),E4243*H4243,E4243*I4243))</f>
        <v/>
      </c>
      <c r="G4243" s="14"/>
      <c r="H4243" s="15"/>
      <c r="I4243" s="15"/>
      <c r="J4243" s="15"/>
      <c r="K4243" s="15"/>
      <c r="L4243" s="217"/>
      <c r="M4243" s="22"/>
      <c r="N4243" s="119" t="str">
        <f>IF(G4243="","",VLOOKUP(G4243,номенклатури!R:U,4,0))</f>
        <v/>
      </c>
      <c r="O4243" s="119" t="str">
        <f>IF(M4243="","",VLOOKUP(M4243,'14'!D:D,1,0))</f>
        <v/>
      </c>
    </row>
    <row r="4244" spans="1:15" ht="12.75" customHeight="1" x14ac:dyDescent="0.2">
      <c r="A4244" s="36" t="str">
        <f>'0'!$A$4</f>
        <v>………………..</v>
      </c>
      <c r="B4244" s="37">
        <f>'0'!$A$2</f>
        <v>46112</v>
      </c>
      <c r="C4244" s="37" t="s">
        <v>1243</v>
      </c>
      <c r="D4244" s="119" t="str">
        <f>IF(G4244="","",VLOOKUP(G4244,номенклатури!R:T,2,0))</f>
        <v/>
      </c>
      <c r="E4244" s="365" t="str">
        <f>IF(G4244="","",VLOOKUP(G4244,номенклатури!R:T,3,0))</f>
        <v/>
      </c>
      <c r="F4244" s="159" t="str">
        <f>IF(G4244="","",IF(ISERROR(VLOOKUP(G4244,номенклатури!V:V,1,0)),E4244*H4244,E4244*I4244))</f>
        <v/>
      </c>
      <c r="G4244" s="14"/>
      <c r="H4244" s="15"/>
      <c r="I4244" s="15"/>
      <c r="J4244" s="15"/>
      <c r="K4244" s="15"/>
      <c r="L4244" s="217"/>
      <c r="M4244" s="22"/>
      <c r="N4244" s="119" t="str">
        <f>IF(G4244="","",VLOOKUP(G4244,номенклатури!R:U,4,0))</f>
        <v/>
      </c>
      <c r="O4244" s="119" t="str">
        <f>IF(M4244="","",VLOOKUP(M4244,'14'!D:D,1,0))</f>
        <v/>
      </c>
    </row>
    <row r="4245" spans="1:15" ht="12.75" customHeight="1" x14ac:dyDescent="0.2">
      <c r="A4245" s="36" t="str">
        <f>'0'!$A$4</f>
        <v>………………..</v>
      </c>
      <c r="B4245" s="37">
        <f>'0'!$A$2</f>
        <v>46112</v>
      </c>
      <c r="C4245" s="37" t="s">
        <v>1243</v>
      </c>
      <c r="D4245" s="119" t="str">
        <f>IF(G4245="","",VLOOKUP(G4245,номенклатури!R:T,2,0))</f>
        <v/>
      </c>
      <c r="E4245" s="365" t="str">
        <f>IF(G4245="","",VLOOKUP(G4245,номенклатури!R:T,3,0))</f>
        <v/>
      </c>
      <c r="F4245" s="159" t="str">
        <f>IF(G4245="","",IF(ISERROR(VLOOKUP(G4245,номенклатури!V:V,1,0)),E4245*H4245,E4245*I4245))</f>
        <v/>
      </c>
      <c r="G4245" s="14"/>
      <c r="H4245" s="15"/>
      <c r="I4245" s="15"/>
      <c r="J4245" s="15"/>
      <c r="K4245" s="15"/>
      <c r="L4245" s="217"/>
      <c r="M4245" s="22"/>
      <c r="N4245" s="119" t="str">
        <f>IF(G4245="","",VLOOKUP(G4245,номенклатури!R:U,4,0))</f>
        <v/>
      </c>
      <c r="O4245" s="119" t="str">
        <f>IF(M4245="","",VLOOKUP(M4245,'14'!D:D,1,0))</f>
        <v/>
      </c>
    </row>
    <row r="4246" spans="1:15" ht="12.75" customHeight="1" x14ac:dyDescent="0.2">
      <c r="A4246" s="36" t="str">
        <f>'0'!$A$4</f>
        <v>………………..</v>
      </c>
      <c r="B4246" s="37">
        <f>'0'!$A$2</f>
        <v>46112</v>
      </c>
      <c r="C4246" s="37" t="s">
        <v>1243</v>
      </c>
      <c r="D4246" s="119" t="str">
        <f>IF(G4246="","",VLOOKUP(G4246,номенклатури!R:T,2,0))</f>
        <v/>
      </c>
      <c r="E4246" s="365" t="str">
        <f>IF(G4246="","",VLOOKUP(G4246,номенклатури!R:T,3,0))</f>
        <v/>
      </c>
      <c r="F4246" s="159" t="str">
        <f>IF(G4246="","",IF(ISERROR(VLOOKUP(G4246,номенклатури!V:V,1,0)),E4246*H4246,E4246*I4246))</f>
        <v/>
      </c>
      <c r="G4246" s="14"/>
      <c r="H4246" s="15"/>
      <c r="I4246" s="15"/>
      <c r="J4246" s="15"/>
      <c r="K4246" s="15"/>
      <c r="L4246" s="217"/>
      <c r="M4246" s="22"/>
      <c r="N4246" s="119" t="str">
        <f>IF(G4246="","",VLOOKUP(G4246,номенклатури!R:U,4,0))</f>
        <v/>
      </c>
      <c r="O4246" s="119" t="str">
        <f>IF(M4246="","",VLOOKUP(M4246,'14'!D:D,1,0))</f>
        <v/>
      </c>
    </row>
    <row r="4247" spans="1:15" ht="12.75" customHeight="1" x14ac:dyDescent="0.2">
      <c r="A4247" s="36" t="str">
        <f>'0'!$A$4</f>
        <v>………………..</v>
      </c>
      <c r="B4247" s="37">
        <f>'0'!$A$2</f>
        <v>46112</v>
      </c>
      <c r="C4247" s="37" t="s">
        <v>1243</v>
      </c>
      <c r="D4247" s="119" t="str">
        <f>IF(G4247="","",VLOOKUP(G4247,номенклатури!R:T,2,0))</f>
        <v/>
      </c>
      <c r="E4247" s="365" t="str">
        <f>IF(G4247="","",VLOOKUP(G4247,номенклатури!R:T,3,0))</f>
        <v/>
      </c>
      <c r="F4247" s="159" t="str">
        <f>IF(G4247="","",IF(ISERROR(VLOOKUP(G4247,номенклатури!V:V,1,0)),E4247*H4247,E4247*I4247))</f>
        <v/>
      </c>
      <c r="G4247" s="14"/>
      <c r="H4247" s="15"/>
      <c r="I4247" s="15"/>
      <c r="J4247" s="15"/>
      <c r="K4247" s="15"/>
      <c r="L4247" s="217"/>
      <c r="M4247" s="22"/>
      <c r="N4247" s="119" t="str">
        <f>IF(G4247="","",VLOOKUP(G4247,номенклатури!R:U,4,0))</f>
        <v/>
      </c>
      <c r="O4247" s="119" t="str">
        <f>IF(M4247="","",VLOOKUP(M4247,'14'!D:D,1,0))</f>
        <v/>
      </c>
    </row>
    <row r="4248" spans="1:15" ht="12.75" customHeight="1" x14ac:dyDescent="0.2">
      <c r="A4248" s="36" t="str">
        <f>'0'!$A$4</f>
        <v>………………..</v>
      </c>
      <c r="B4248" s="37">
        <f>'0'!$A$2</f>
        <v>46112</v>
      </c>
      <c r="C4248" s="37" t="s">
        <v>1243</v>
      </c>
      <c r="D4248" s="119" t="str">
        <f>IF(G4248="","",VLOOKUP(G4248,номенклатури!R:T,2,0))</f>
        <v/>
      </c>
      <c r="E4248" s="365" t="str">
        <f>IF(G4248="","",VLOOKUP(G4248,номенклатури!R:T,3,0))</f>
        <v/>
      </c>
      <c r="F4248" s="159" t="str">
        <f>IF(G4248="","",IF(ISERROR(VLOOKUP(G4248,номенклатури!V:V,1,0)),E4248*H4248,E4248*I4248))</f>
        <v/>
      </c>
      <c r="G4248" s="14"/>
      <c r="H4248" s="15"/>
      <c r="I4248" s="15"/>
      <c r="J4248" s="15"/>
      <c r="K4248" s="15"/>
      <c r="L4248" s="217"/>
      <c r="M4248" s="22"/>
      <c r="N4248" s="119" t="str">
        <f>IF(G4248="","",VLOOKUP(G4248,номенклатури!R:U,4,0))</f>
        <v/>
      </c>
      <c r="O4248" s="119" t="str">
        <f>IF(M4248="","",VLOOKUP(M4248,'14'!D:D,1,0))</f>
        <v/>
      </c>
    </row>
    <row r="4249" spans="1:15" ht="12.75" customHeight="1" x14ac:dyDescent="0.2">
      <c r="A4249" s="36" t="str">
        <f>'0'!$A$4</f>
        <v>………………..</v>
      </c>
      <c r="B4249" s="37">
        <f>'0'!$A$2</f>
        <v>46112</v>
      </c>
      <c r="C4249" s="37" t="s">
        <v>1243</v>
      </c>
      <c r="D4249" s="119" t="str">
        <f>IF(G4249="","",VLOOKUP(G4249,номенклатури!R:T,2,0))</f>
        <v/>
      </c>
      <c r="E4249" s="365" t="str">
        <f>IF(G4249="","",VLOOKUP(G4249,номенклатури!R:T,3,0))</f>
        <v/>
      </c>
      <c r="F4249" s="159" t="str">
        <f>IF(G4249="","",IF(ISERROR(VLOOKUP(G4249,номенклатури!V:V,1,0)),E4249*H4249,E4249*I4249))</f>
        <v/>
      </c>
      <c r="G4249" s="14"/>
      <c r="H4249" s="15"/>
      <c r="I4249" s="15"/>
      <c r="J4249" s="15"/>
      <c r="K4249" s="15"/>
      <c r="L4249" s="217"/>
      <c r="M4249" s="22"/>
      <c r="N4249" s="119" t="str">
        <f>IF(G4249="","",VLOOKUP(G4249,номенклатури!R:U,4,0))</f>
        <v/>
      </c>
      <c r="O4249" s="119" t="str">
        <f>IF(M4249="","",VLOOKUP(M4249,'14'!D:D,1,0))</f>
        <v/>
      </c>
    </row>
    <row r="4250" spans="1:15" ht="12.75" customHeight="1" x14ac:dyDescent="0.2">
      <c r="A4250" s="36" t="str">
        <f>'0'!$A$4</f>
        <v>………………..</v>
      </c>
      <c r="B4250" s="37">
        <f>'0'!$A$2</f>
        <v>46112</v>
      </c>
      <c r="C4250" s="37" t="s">
        <v>1243</v>
      </c>
      <c r="D4250" s="119" t="str">
        <f>IF(G4250="","",VLOOKUP(G4250,номенклатури!R:T,2,0))</f>
        <v/>
      </c>
      <c r="E4250" s="365" t="str">
        <f>IF(G4250="","",VLOOKUP(G4250,номенклатури!R:T,3,0))</f>
        <v/>
      </c>
      <c r="F4250" s="159" t="str">
        <f>IF(G4250="","",IF(ISERROR(VLOOKUP(G4250,номенклатури!V:V,1,0)),E4250*H4250,E4250*I4250))</f>
        <v/>
      </c>
      <c r="G4250" s="14"/>
      <c r="H4250" s="15"/>
      <c r="I4250" s="15"/>
      <c r="J4250" s="15"/>
      <c r="K4250" s="15"/>
      <c r="L4250" s="217"/>
      <c r="M4250" s="22"/>
      <c r="N4250" s="119" t="str">
        <f>IF(G4250="","",VLOOKUP(G4250,номенклатури!R:U,4,0))</f>
        <v/>
      </c>
      <c r="O4250" s="119" t="str">
        <f>IF(M4250="","",VLOOKUP(M4250,'14'!D:D,1,0))</f>
        <v/>
      </c>
    </row>
    <row r="4251" spans="1:15" ht="12.75" customHeight="1" x14ac:dyDescent="0.2">
      <c r="A4251" s="36" t="str">
        <f>'0'!$A$4</f>
        <v>………………..</v>
      </c>
      <c r="B4251" s="37">
        <f>'0'!$A$2</f>
        <v>46112</v>
      </c>
      <c r="C4251" s="37" t="s">
        <v>1243</v>
      </c>
      <c r="D4251" s="119" t="str">
        <f>IF(G4251="","",VLOOKUP(G4251,номенклатури!R:T,2,0))</f>
        <v/>
      </c>
      <c r="E4251" s="365" t="str">
        <f>IF(G4251="","",VLOOKUP(G4251,номенклатури!R:T,3,0))</f>
        <v/>
      </c>
      <c r="F4251" s="159" t="str">
        <f>IF(G4251="","",IF(ISERROR(VLOOKUP(G4251,номенклатури!V:V,1,0)),E4251*H4251,E4251*I4251))</f>
        <v/>
      </c>
      <c r="G4251" s="14"/>
      <c r="H4251" s="15"/>
      <c r="I4251" s="15"/>
      <c r="J4251" s="15"/>
      <c r="K4251" s="15"/>
      <c r="L4251" s="217"/>
      <c r="M4251" s="22"/>
      <c r="N4251" s="119" t="str">
        <f>IF(G4251="","",VLOOKUP(G4251,номенклатури!R:U,4,0))</f>
        <v/>
      </c>
      <c r="O4251" s="119" t="str">
        <f>IF(M4251="","",VLOOKUP(M4251,'14'!D:D,1,0))</f>
        <v/>
      </c>
    </row>
    <row r="4252" spans="1:15" ht="12.75" customHeight="1" x14ac:dyDescent="0.2">
      <c r="A4252" s="36" t="str">
        <f>'0'!$A$4</f>
        <v>………………..</v>
      </c>
      <c r="B4252" s="37">
        <f>'0'!$A$2</f>
        <v>46112</v>
      </c>
      <c r="C4252" s="37" t="s">
        <v>1243</v>
      </c>
      <c r="D4252" s="119" t="str">
        <f>IF(G4252="","",VLOOKUP(G4252,номенклатури!R:T,2,0))</f>
        <v/>
      </c>
      <c r="E4252" s="365" t="str">
        <f>IF(G4252="","",VLOOKUP(G4252,номенклатури!R:T,3,0))</f>
        <v/>
      </c>
      <c r="F4252" s="159" t="str">
        <f>IF(G4252="","",IF(ISERROR(VLOOKUP(G4252,номенклатури!V:V,1,0)),E4252*H4252,E4252*I4252))</f>
        <v/>
      </c>
      <c r="G4252" s="14"/>
      <c r="H4252" s="15"/>
      <c r="I4252" s="15"/>
      <c r="J4252" s="15"/>
      <c r="K4252" s="15"/>
      <c r="L4252" s="217"/>
      <c r="M4252" s="22"/>
      <c r="N4252" s="119" t="str">
        <f>IF(G4252="","",VLOOKUP(G4252,номенклатури!R:U,4,0))</f>
        <v/>
      </c>
      <c r="O4252" s="119" t="str">
        <f>IF(M4252="","",VLOOKUP(M4252,'14'!D:D,1,0))</f>
        <v/>
      </c>
    </row>
    <row r="4253" spans="1:15" ht="12.75" customHeight="1" x14ac:dyDescent="0.2">
      <c r="A4253" s="36" t="str">
        <f>'0'!$A$4</f>
        <v>………………..</v>
      </c>
      <c r="B4253" s="37">
        <f>'0'!$A$2</f>
        <v>46112</v>
      </c>
      <c r="C4253" s="37" t="s">
        <v>1243</v>
      </c>
      <c r="D4253" s="119" t="str">
        <f>IF(G4253="","",VLOOKUP(G4253,номенклатури!R:T,2,0))</f>
        <v/>
      </c>
      <c r="E4253" s="365" t="str">
        <f>IF(G4253="","",VLOOKUP(G4253,номенклатури!R:T,3,0))</f>
        <v/>
      </c>
      <c r="F4253" s="159" t="str">
        <f>IF(G4253="","",IF(ISERROR(VLOOKUP(G4253,номенклатури!V:V,1,0)),E4253*H4253,E4253*I4253))</f>
        <v/>
      </c>
      <c r="G4253" s="14"/>
      <c r="H4253" s="15"/>
      <c r="I4253" s="15"/>
      <c r="J4253" s="15"/>
      <c r="K4253" s="15"/>
      <c r="L4253" s="217"/>
      <c r="M4253" s="22"/>
      <c r="N4253" s="119" t="str">
        <f>IF(G4253="","",VLOOKUP(G4253,номенклатури!R:U,4,0))</f>
        <v/>
      </c>
      <c r="O4253" s="119" t="str">
        <f>IF(M4253="","",VLOOKUP(M4253,'14'!D:D,1,0))</f>
        <v/>
      </c>
    </row>
    <row r="4254" spans="1:15" ht="12.75" customHeight="1" x14ac:dyDescent="0.2">
      <c r="A4254" s="36" t="str">
        <f>'0'!$A$4</f>
        <v>………………..</v>
      </c>
      <c r="B4254" s="37">
        <f>'0'!$A$2</f>
        <v>46112</v>
      </c>
      <c r="C4254" s="37" t="s">
        <v>1243</v>
      </c>
      <c r="D4254" s="119" t="str">
        <f>IF(G4254="","",VLOOKUP(G4254,номенклатури!R:T,2,0))</f>
        <v/>
      </c>
      <c r="E4254" s="365" t="str">
        <f>IF(G4254="","",VLOOKUP(G4254,номенклатури!R:T,3,0))</f>
        <v/>
      </c>
      <c r="F4254" s="159" t="str">
        <f>IF(G4254="","",IF(ISERROR(VLOOKUP(G4254,номенклатури!V:V,1,0)),E4254*H4254,E4254*I4254))</f>
        <v/>
      </c>
      <c r="G4254" s="14"/>
      <c r="H4254" s="15"/>
      <c r="I4254" s="15"/>
      <c r="J4254" s="15"/>
      <c r="K4254" s="15"/>
      <c r="L4254" s="217"/>
      <c r="M4254" s="22"/>
      <c r="N4254" s="119" t="str">
        <f>IF(G4254="","",VLOOKUP(G4254,номенклатури!R:U,4,0))</f>
        <v/>
      </c>
      <c r="O4254" s="119" t="str">
        <f>IF(M4254="","",VLOOKUP(M4254,'14'!D:D,1,0))</f>
        <v/>
      </c>
    </row>
    <row r="4255" spans="1:15" ht="12.75" customHeight="1" x14ac:dyDescent="0.2">
      <c r="A4255" s="36" t="str">
        <f>'0'!$A$4</f>
        <v>………………..</v>
      </c>
      <c r="B4255" s="37">
        <f>'0'!$A$2</f>
        <v>46112</v>
      </c>
      <c r="C4255" s="37" t="s">
        <v>1243</v>
      </c>
      <c r="D4255" s="119" t="str">
        <f>IF(G4255="","",VLOOKUP(G4255,номенклатури!R:T,2,0))</f>
        <v/>
      </c>
      <c r="E4255" s="365" t="str">
        <f>IF(G4255="","",VLOOKUP(G4255,номенклатури!R:T,3,0))</f>
        <v/>
      </c>
      <c r="F4255" s="159" t="str">
        <f>IF(G4255="","",IF(ISERROR(VLOOKUP(G4255,номенклатури!V:V,1,0)),E4255*H4255,E4255*I4255))</f>
        <v/>
      </c>
      <c r="G4255" s="14"/>
      <c r="H4255" s="15"/>
      <c r="I4255" s="15"/>
      <c r="J4255" s="15"/>
      <c r="K4255" s="15"/>
      <c r="L4255" s="217"/>
      <c r="M4255" s="22"/>
      <c r="N4255" s="119" t="str">
        <f>IF(G4255="","",VLOOKUP(G4255,номенклатури!R:U,4,0))</f>
        <v/>
      </c>
      <c r="O4255" s="119" t="str">
        <f>IF(M4255="","",VLOOKUP(M4255,'14'!D:D,1,0))</f>
        <v/>
      </c>
    </row>
    <row r="4256" spans="1:15" ht="12.75" customHeight="1" x14ac:dyDescent="0.2">
      <c r="A4256" s="36" t="str">
        <f>'0'!$A$4</f>
        <v>………………..</v>
      </c>
      <c r="B4256" s="37">
        <f>'0'!$A$2</f>
        <v>46112</v>
      </c>
      <c r="C4256" s="37" t="s">
        <v>1243</v>
      </c>
      <c r="D4256" s="119" t="str">
        <f>IF(G4256="","",VLOOKUP(G4256,номенклатури!R:T,2,0))</f>
        <v/>
      </c>
      <c r="E4256" s="365" t="str">
        <f>IF(G4256="","",VLOOKUP(G4256,номенклатури!R:T,3,0))</f>
        <v/>
      </c>
      <c r="F4256" s="159" t="str">
        <f>IF(G4256="","",IF(ISERROR(VLOOKUP(G4256,номенклатури!V:V,1,0)),E4256*H4256,E4256*I4256))</f>
        <v/>
      </c>
      <c r="G4256" s="14"/>
      <c r="H4256" s="15"/>
      <c r="I4256" s="15"/>
      <c r="J4256" s="15"/>
      <c r="K4256" s="15"/>
      <c r="L4256" s="217"/>
      <c r="M4256" s="22"/>
      <c r="N4256" s="119" t="str">
        <f>IF(G4256="","",VLOOKUP(G4256,номенклатури!R:U,4,0))</f>
        <v/>
      </c>
      <c r="O4256" s="119" t="str">
        <f>IF(M4256="","",VLOOKUP(M4256,'14'!D:D,1,0))</f>
        <v/>
      </c>
    </row>
    <row r="4257" spans="1:15" ht="12.75" customHeight="1" x14ac:dyDescent="0.2">
      <c r="A4257" s="36" t="str">
        <f>'0'!$A$4</f>
        <v>………………..</v>
      </c>
      <c r="B4257" s="37">
        <f>'0'!$A$2</f>
        <v>46112</v>
      </c>
      <c r="C4257" s="37" t="s">
        <v>1243</v>
      </c>
      <c r="D4257" s="119" t="str">
        <f>IF(G4257="","",VLOOKUP(G4257,номенклатури!R:T,2,0))</f>
        <v/>
      </c>
      <c r="E4257" s="365" t="str">
        <f>IF(G4257="","",VLOOKUP(G4257,номенклатури!R:T,3,0))</f>
        <v/>
      </c>
      <c r="F4257" s="159" t="str">
        <f>IF(G4257="","",IF(ISERROR(VLOOKUP(G4257,номенклатури!V:V,1,0)),E4257*H4257,E4257*I4257))</f>
        <v/>
      </c>
      <c r="G4257" s="14"/>
      <c r="H4257" s="15"/>
      <c r="I4257" s="15"/>
      <c r="J4257" s="15"/>
      <c r="K4257" s="15"/>
      <c r="L4257" s="217"/>
      <c r="M4257" s="22"/>
      <c r="N4257" s="119" t="str">
        <f>IF(G4257="","",VLOOKUP(G4257,номенклатури!R:U,4,0))</f>
        <v/>
      </c>
      <c r="O4257" s="119" t="str">
        <f>IF(M4257="","",VLOOKUP(M4257,'14'!D:D,1,0))</f>
        <v/>
      </c>
    </row>
    <row r="4258" spans="1:15" ht="12.75" customHeight="1" x14ac:dyDescent="0.2">
      <c r="A4258" s="36" t="str">
        <f>'0'!$A$4</f>
        <v>………………..</v>
      </c>
      <c r="B4258" s="37">
        <f>'0'!$A$2</f>
        <v>46112</v>
      </c>
      <c r="C4258" s="37" t="s">
        <v>1243</v>
      </c>
      <c r="D4258" s="119" t="str">
        <f>IF(G4258="","",VLOOKUP(G4258,номенклатури!R:T,2,0))</f>
        <v/>
      </c>
      <c r="E4258" s="365" t="str">
        <f>IF(G4258="","",VLOOKUP(G4258,номенклатури!R:T,3,0))</f>
        <v/>
      </c>
      <c r="F4258" s="159" t="str">
        <f>IF(G4258="","",IF(ISERROR(VLOOKUP(G4258,номенклатури!V:V,1,0)),E4258*H4258,E4258*I4258))</f>
        <v/>
      </c>
      <c r="G4258" s="14"/>
      <c r="H4258" s="15"/>
      <c r="I4258" s="15"/>
      <c r="J4258" s="15"/>
      <c r="K4258" s="15"/>
      <c r="L4258" s="217"/>
      <c r="M4258" s="22"/>
      <c r="N4258" s="119" t="str">
        <f>IF(G4258="","",VLOOKUP(G4258,номенклатури!R:U,4,0))</f>
        <v/>
      </c>
      <c r="O4258" s="119" t="str">
        <f>IF(M4258="","",VLOOKUP(M4258,'14'!D:D,1,0))</f>
        <v/>
      </c>
    </row>
    <row r="4259" spans="1:15" ht="12.75" customHeight="1" x14ac:dyDescent="0.2">
      <c r="A4259" s="36" t="str">
        <f>'0'!$A$4</f>
        <v>………………..</v>
      </c>
      <c r="B4259" s="37">
        <f>'0'!$A$2</f>
        <v>46112</v>
      </c>
      <c r="C4259" s="37" t="s">
        <v>1243</v>
      </c>
      <c r="D4259" s="119" t="str">
        <f>IF(G4259="","",VLOOKUP(G4259,номенклатури!R:T,2,0))</f>
        <v/>
      </c>
      <c r="E4259" s="365" t="str">
        <f>IF(G4259="","",VLOOKUP(G4259,номенклатури!R:T,3,0))</f>
        <v/>
      </c>
      <c r="F4259" s="159" t="str">
        <f>IF(G4259="","",IF(ISERROR(VLOOKUP(G4259,номенклатури!V:V,1,0)),E4259*H4259,E4259*I4259))</f>
        <v/>
      </c>
      <c r="G4259" s="14"/>
      <c r="H4259" s="15"/>
      <c r="I4259" s="15"/>
      <c r="J4259" s="15"/>
      <c r="K4259" s="15"/>
      <c r="L4259" s="217"/>
      <c r="M4259" s="22"/>
      <c r="N4259" s="119" t="str">
        <f>IF(G4259="","",VLOOKUP(G4259,номенклатури!R:U,4,0))</f>
        <v/>
      </c>
      <c r="O4259" s="119" t="str">
        <f>IF(M4259="","",VLOOKUP(M4259,'14'!D:D,1,0))</f>
        <v/>
      </c>
    </row>
    <row r="4260" spans="1:15" ht="12.75" customHeight="1" x14ac:dyDescent="0.2">
      <c r="A4260" s="36" t="str">
        <f>'0'!$A$4</f>
        <v>………………..</v>
      </c>
      <c r="B4260" s="37">
        <f>'0'!$A$2</f>
        <v>46112</v>
      </c>
      <c r="C4260" s="37" t="s">
        <v>1243</v>
      </c>
      <c r="D4260" s="119" t="str">
        <f>IF(G4260="","",VLOOKUP(G4260,номенклатури!R:T,2,0))</f>
        <v/>
      </c>
      <c r="E4260" s="365" t="str">
        <f>IF(G4260="","",VLOOKUP(G4260,номенклатури!R:T,3,0))</f>
        <v/>
      </c>
      <c r="F4260" s="159" t="str">
        <f>IF(G4260="","",IF(ISERROR(VLOOKUP(G4260,номенклатури!V:V,1,0)),E4260*H4260,E4260*I4260))</f>
        <v/>
      </c>
      <c r="G4260" s="14"/>
      <c r="H4260" s="15"/>
      <c r="I4260" s="15"/>
      <c r="J4260" s="15"/>
      <c r="K4260" s="15"/>
      <c r="L4260" s="217"/>
      <c r="M4260" s="22"/>
      <c r="N4260" s="119" t="str">
        <f>IF(G4260="","",VLOOKUP(G4260,номенклатури!R:U,4,0))</f>
        <v/>
      </c>
      <c r="O4260" s="119" t="str">
        <f>IF(M4260="","",VLOOKUP(M4260,'14'!D:D,1,0))</f>
        <v/>
      </c>
    </row>
    <row r="4261" spans="1:15" ht="12.75" customHeight="1" x14ac:dyDescent="0.2">
      <c r="A4261" s="36" t="str">
        <f>'0'!$A$4</f>
        <v>………………..</v>
      </c>
      <c r="B4261" s="37">
        <f>'0'!$A$2</f>
        <v>46112</v>
      </c>
      <c r="C4261" s="37" t="s">
        <v>1243</v>
      </c>
      <c r="D4261" s="119" t="str">
        <f>IF(G4261="","",VLOOKUP(G4261,номенклатури!R:T,2,0))</f>
        <v/>
      </c>
      <c r="E4261" s="365" t="str">
        <f>IF(G4261="","",VLOOKUP(G4261,номенклатури!R:T,3,0))</f>
        <v/>
      </c>
      <c r="F4261" s="159" t="str">
        <f>IF(G4261="","",IF(ISERROR(VLOOKUP(G4261,номенклатури!V:V,1,0)),E4261*H4261,E4261*I4261))</f>
        <v/>
      </c>
      <c r="G4261" s="14"/>
      <c r="H4261" s="15"/>
      <c r="I4261" s="15"/>
      <c r="J4261" s="15"/>
      <c r="K4261" s="15"/>
      <c r="L4261" s="217"/>
      <c r="M4261" s="22"/>
      <c r="N4261" s="119" t="str">
        <f>IF(G4261="","",VLOOKUP(G4261,номенклатури!R:U,4,0))</f>
        <v/>
      </c>
      <c r="O4261" s="119" t="str">
        <f>IF(M4261="","",VLOOKUP(M4261,'14'!D:D,1,0))</f>
        <v/>
      </c>
    </row>
    <row r="4262" spans="1:15" ht="12.75" customHeight="1" x14ac:dyDescent="0.2">
      <c r="A4262" s="36" t="str">
        <f>'0'!$A$4</f>
        <v>………………..</v>
      </c>
      <c r="B4262" s="37">
        <f>'0'!$A$2</f>
        <v>46112</v>
      </c>
      <c r="C4262" s="37" t="s">
        <v>1243</v>
      </c>
      <c r="D4262" s="119" t="str">
        <f>IF(G4262="","",VLOOKUP(G4262,номенклатури!R:T,2,0))</f>
        <v/>
      </c>
      <c r="E4262" s="365" t="str">
        <f>IF(G4262="","",VLOOKUP(G4262,номенклатури!R:T,3,0))</f>
        <v/>
      </c>
      <c r="F4262" s="159" t="str">
        <f>IF(G4262="","",IF(ISERROR(VLOOKUP(G4262,номенклатури!V:V,1,0)),E4262*H4262,E4262*I4262))</f>
        <v/>
      </c>
      <c r="G4262" s="14"/>
      <c r="H4262" s="15"/>
      <c r="I4262" s="15"/>
      <c r="J4262" s="15"/>
      <c r="K4262" s="15"/>
      <c r="L4262" s="217"/>
      <c r="M4262" s="22"/>
      <c r="N4262" s="119" t="str">
        <f>IF(G4262="","",VLOOKUP(G4262,номенклатури!R:U,4,0))</f>
        <v/>
      </c>
      <c r="O4262" s="119" t="str">
        <f>IF(M4262="","",VLOOKUP(M4262,'14'!D:D,1,0))</f>
        <v/>
      </c>
    </row>
    <row r="4263" spans="1:15" ht="12.75" customHeight="1" x14ac:dyDescent="0.2">
      <c r="A4263" s="36" t="str">
        <f>'0'!$A$4</f>
        <v>………………..</v>
      </c>
      <c r="B4263" s="37">
        <f>'0'!$A$2</f>
        <v>46112</v>
      </c>
      <c r="C4263" s="37" t="s">
        <v>1243</v>
      </c>
      <c r="D4263" s="119" t="str">
        <f>IF(G4263="","",VLOOKUP(G4263,номенклатури!R:T,2,0))</f>
        <v/>
      </c>
      <c r="E4263" s="365" t="str">
        <f>IF(G4263="","",VLOOKUP(G4263,номенклатури!R:T,3,0))</f>
        <v/>
      </c>
      <c r="F4263" s="159" t="str">
        <f>IF(G4263="","",IF(ISERROR(VLOOKUP(G4263,номенклатури!V:V,1,0)),E4263*H4263,E4263*I4263))</f>
        <v/>
      </c>
      <c r="G4263" s="14"/>
      <c r="H4263" s="15"/>
      <c r="I4263" s="15"/>
      <c r="J4263" s="15"/>
      <c r="K4263" s="15"/>
      <c r="L4263" s="217"/>
      <c r="M4263" s="22"/>
      <c r="N4263" s="119" t="str">
        <f>IF(G4263="","",VLOOKUP(G4263,номенклатури!R:U,4,0))</f>
        <v/>
      </c>
      <c r="O4263" s="119" t="str">
        <f>IF(M4263="","",VLOOKUP(M4263,'14'!D:D,1,0))</f>
        <v/>
      </c>
    </row>
    <row r="4264" spans="1:15" ht="12.75" customHeight="1" x14ac:dyDescent="0.2">
      <c r="A4264" s="36" t="str">
        <f>'0'!$A$4</f>
        <v>………………..</v>
      </c>
      <c r="B4264" s="37">
        <f>'0'!$A$2</f>
        <v>46112</v>
      </c>
      <c r="C4264" s="37" t="s">
        <v>1243</v>
      </c>
      <c r="D4264" s="119" t="str">
        <f>IF(G4264="","",VLOOKUP(G4264,номенклатури!R:T,2,0))</f>
        <v/>
      </c>
      <c r="E4264" s="365" t="str">
        <f>IF(G4264="","",VLOOKUP(G4264,номенклатури!R:T,3,0))</f>
        <v/>
      </c>
      <c r="F4264" s="159" t="str">
        <f>IF(G4264="","",IF(ISERROR(VLOOKUP(G4264,номенклатури!V:V,1,0)),E4264*H4264,E4264*I4264))</f>
        <v/>
      </c>
      <c r="G4264" s="14"/>
      <c r="H4264" s="15"/>
      <c r="I4264" s="15"/>
      <c r="J4264" s="15"/>
      <c r="K4264" s="15"/>
      <c r="L4264" s="217"/>
      <c r="M4264" s="22"/>
      <c r="N4264" s="119" t="str">
        <f>IF(G4264="","",VLOOKUP(G4264,номенклатури!R:U,4,0))</f>
        <v/>
      </c>
      <c r="O4264" s="119" t="str">
        <f>IF(M4264="","",VLOOKUP(M4264,'14'!D:D,1,0))</f>
        <v/>
      </c>
    </row>
    <row r="4265" spans="1:15" ht="12.75" customHeight="1" x14ac:dyDescent="0.2">
      <c r="A4265" s="36" t="str">
        <f>'0'!$A$4</f>
        <v>………………..</v>
      </c>
      <c r="B4265" s="37">
        <f>'0'!$A$2</f>
        <v>46112</v>
      </c>
      <c r="C4265" s="37" t="s">
        <v>1243</v>
      </c>
      <c r="D4265" s="119" t="str">
        <f>IF(G4265="","",VLOOKUP(G4265,номенклатури!R:T,2,0))</f>
        <v/>
      </c>
      <c r="E4265" s="365" t="str">
        <f>IF(G4265="","",VLOOKUP(G4265,номенклатури!R:T,3,0))</f>
        <v/>
      </c>
      <c r="F4265" s="159" t="str">
        <f>IF(G4265="","",IF(ISERROR(VLOOKUP(G4265,номенклатури!V:V,1,0)),E4265*H4265,E4265*I4265))</f>
        <v/>
      </c>
      <c r="G4265" s="14"/>
      <c r="H4265" s="15"/>
      <c r="I4265" s="15"/>
      <c r="J4265" s="15"/>
      <c r="K4265" s="15"/>
      <c r="L4265" s="217"/>
      <c r="M4265" s="22"/>
      <c r="N4265" s="119" t="str">
        <f>IF(G4265="","",VLOOKUP(G4265,номенклатури!R:U,4,0))</f>
        <v/>
      </c>
      <c r="O4265" s="119" t="str">
        <f>IF(M4265="","",VLOOKUP(M4265,'14'!D:D,1,0))</f>
        <v/>
      </c>
    </row>
    <row r="4266" spans="1:15" ht="12.75" customHeight="1" x14ac:dyDescent="0.2">
      <c r="A4266" s="36" t="str">
        <f>'0'!$A$4</f>
        <v>………………..</v>
      </c>
      <c r="B4266" s="37">
        <f>'0'!$A$2</f>
        <v>46112</v>
      </c>
      <c r="C4266" s="37" t="s">
        <v>1243</v>
      </c>
      <c r="D4266" s="119" t="str">
        <f>IF(G4266="","",VLOOKUP(G4266,номенклатури!R:T,2,0))</f>
        <v/>
      </c>
      <c r="E4266" s="365" t="str">
        <f>IF(G4266="","",VLOOKUP(G4266,номенклатури!R:T,3,0))</f>
        <v/>
      </c>
      <c r="F4266" s="159" t="str">
        <f>IF(G4266="","",IF(ISERROR(VLOOKUP(G4266,номенклатури!V:V,1,0)),E4266*H4266,E4266*I4266))</f>
        <v/>
      </c>
      <c r="G4266" s="14"/>
      <c r="H4266" s="15"/>
      <c r="I4266" s="15"/>
      <c r="J4266" s="15"/>
      <c r="K4266" s="15"/>
      <c r="L4266" s="217"/>
      <c r="M4266" s="22"/>
      <c r="N4266" s="119" t="str">
        <f>IF(G4266="","",VLOOKUP(G4266,номенклатури!R:U,4,0))</f>
        <v/>
      </c>
      <c r="O4266" s="119" t="str">
        <f>IF(M4266="","",VLOOKUP(M4266,'14'!D:D,1,0))</f>
        <v/>
      </c>
    </row>
    <row r="4267" spans="1:15" ht="12.75" customHeight="1" x14ac:dyDescent="0.2">
      <c r="A4267" s="36" t="str">
        <f>'0'!$A$4</f>
        <v>………………..</v>
      </c>
      <c r="B4267" s="37">
        <f>'0'!$A$2</f>
        <v>46112</v>
      </c>
      <c r="C4267" s="37" t="s">
        <v>1243</v>
      </c>
      <c r="D4267" s="119" t="str">
        <f>IF(G4267="","",VLOOKUP(G4267,номенклатури!R:T,2,0))</f>
        <v/>
      </c>
      <c r="E4267" s="365" t="str">
        <f>IF(G4267="","",VLOOKUP(G4267,номенклатури!R:T,3,0))</f>
        <v/>
      </c>
      <c r="F4267" s="159" t="str">
        <f>IF(G4267="","",IF(ISERROR(VLOOKUP(G4267,номенклатури!V:V,1,0)),E4267*H4267,E4267*I4267))</f>
        <v/>
      </c>
      <c r="G4267" s="14"/>
      <c r="H4267" s="15"/>
      <c r="I4267" s="15"/>
      <c r="J4267" s="15"/>
      <c r="K4267" s="15"/>
      <c r="L4267" s="217"/>
      <c r="M4267" s="22"/>
      <c r="N4267" s="119" t="str">
        <f>IF(G4267="","",VLOOKUP(G4267,номенклатури!R:U,4,0))</f>
        <v/>
      </c>
      <c r="O4267" s="119" t="str">
        <f>IF(M4267="","",VLOOKUP(M4267,'14'!D:D,1,0))</f>
        <v/>
      </c>
    </row>
    <row r="4268" spans="1:15" ht="12.75" customHeight="1" x14ac:dyDescent="0.2">
      <c r="A4268" s="36" t="str">
        <f>'0'!$A$4</f>
        <v>………………..</v>
      </c>
      <c r="B4268" s="37">
        <f>'0'!$A$2</f>
        <v>46112</v>
      </c>
      <c r="C4268" s="37" t="s">
        <v>1243</v>
      </c>
      <c r="D4268" s="119" t="str">
        <f>IF(G4268="","",VLOOKUP(G4268,номенклатури!R:T,2,0))</f>
        <v/>
      </c>
      <c r="E4268" s="365" t="str">
        <f>IF(G4268="","",VLOOKUP(G4268,номенклатури!R:T,3,0))</f>
        <v/>
      </c>
      <c r="F4268" s="159" t="str">
        <f>IF(G4268="","",IF(ISERROR(VLOOKUP(G4268,номенклатури!V:V,1,0)),E4268*H4268,E4268*I4268))</f>
        <v/>
      </c>
      <c r="G4268" s="14"/>
      <c r="H4268" s="15"/>
      <c r="I4268" s="15"/>
      <c r="J4268" s="15"/>
      <c r="K4268" s="15"/>
      <c r="L4268" s="217"/>
      <c r="M4268" s="22"/>
      <c r="N4268" s="119" t="str">
        <f>IF(G4268="","",VLOOKUP(G4268,номенклатури!R:U,4,0))</f>
        <v/>
      </c>
      <c r="O4268" s="119" t="str">
        <f>IF(M4268="","",VLOOKUP(M4268,'14'!D:D,1,0))</f>
        <v/>
      </c>
    </row>
    <row r="4269" spans="1:15" ht="12.75" customHeight="1" x14ac:dyDescent="0.2">
      <c r="A4269" s="36" t="str">
        <f>'0'!$A$4</f>
        <v>………………..</v>
      </c>
      <c r="B4269" s="37">
        <f>'0'!$A$2</f>
        <v>46112</v>
      </c>
      <c r="C4269" s="37" t="s">
        <v>1243</v>
      </c>
      <c r="D4269" s="119" t="str">
        <f>IF(G4269="","",VLOOKUP(G4269,номенклатури!R:T,2,0))</f>
        <v/>
      </c>
      <c r="E4269" s="365" t="str">
        <f>IF(G4269="","",VLOOKUP(G4269,номенклатури!R:T,3,0))</f>
        <v/>
      </c>
      <c r="F4269" s="159" t="str">
        <f>IF(G4269="","",IF(ISERROR(VLOOKUP(G4269,номенклатури!V:V,1,0)),E4269*H4269,E4269*I4269))</f>
        <v/>
      </c>
      <c r="G4269" s="14"/>
      <c r="H4269" s="15"/>
      <c r="I4269" s="15"/>
      <c r="J4269" s="15"/>
      <c r="K4269" s="15"/>
      <c r="L4269" s="217"/>
      <c r="M4269" s="22"/>
      <c r="N4269" s="119" t="str">
        <f>IF(G4269="","",VLOOKUP(G4269,номенклатури!R:U,4,0))</f>
        <v/>
      </c>
      <c r="O4269" s="119" t="str">
        <f>IF(M4269="","",VLOOKUP(M4269,'14'!D:D,1,0))</f>
        <v/>
      </c>
    </row>
    <row r="4270" spans="1:15" ht="12.75" customHeight="1" x14ac:dyDescent="0.2">
      <c r="A4270" s="36" t="str">
        <f>'0'!$A$4</f>
        <v>………………..</v>
      </c>
      <c r="B4270" s="37">
        <f>'0'!$A$2</f>
        <v>46112</v>
      </c>
      <c r="C4270" s="37" t="s">
        <v>1243</v>
      </c>
      <c r="D4270" s="119" t="str">
        <f>IF(G4270="","",VLOOKUP(G4270,номенклатури!R:T,2,0))</f>
        <v/>
      </c>
      <c r="E4270" s="365" t="str">
        <f>IF(G4270="","",VLOOKUP(G4270,номенклатури!R:T,3,0))</f>
        <v/>
      </c>
      <c r="F4270" s="159" t="str">
        <f>IF(G4270="","",IF(ISERROR(VLOOKUP(G4270,номенклатури!V:V,1,0)),E4270*H4270,E4270*I4270))</f>
        <v/>
      </c>
      <c r="G4270" s="14"/>
      <c r="H4270" s="15"/>
      <c r="I4270" s="15"/>
      <c r="J4270" s="15"/>
      <c r="K4270" s="15"/>
      <c r="L4270" s="217"/>
      <c r="M4270" s="22"/>
      <c r="N4270" s="119" t="str">
        <f>IF(G4270="","",VLOOKUP(G4270,номенклатури!R:U,4,0))</f>
        <v/>
      </c>
      <c r="O4270" s="119" t="str">
        <f>IF(M4270="","",VLOOKUP(M4270,'14'!D:D,1,0))</f>
        <v/>
      </c>
    </row>
    <row r="4271" spans="1:15" ht="12.75" customHeight="1" x14ac:dyDescent="0.2">
      <c r="A4271" s="36" t="str">
        <f>'0'!$A$4</f>
        <v>………………..</v>
      </c>
      <c r="B4271" s="37">
        <f>'0'!$A$2</f>
        <v>46112</v>
      </c>
      <c r="C4271" s="37" t="s">
        <v>1243</v>
      </c>
      <c r="D4271" s="119" t="str">
        <f>IF(G4271="","",VLOOKUP(G4271,номенклатури!R:T,2,0))</f>
        <v/>
      </c>
      <c r="E4271" s="365" t="str">
        <f>IF(G4271="","",VLOOKUP(G4271,номенклатури!R:T,3,0))</f>
        <v/>
      </c>
      <c r="F4271" s="159" t="str">
        <f>IF(G4271="","",IF(ISERROR(VLOOKUP(G4271,номенклатури!V:V,1,0)),E4271*H4271,E4271*I4271))</f>
        <v/>
      </c>
      <c r="G4271" s="14"/>
      <c r="H4271" s="15"/>
      <c r="I4271" s="15"/>
      <c r="J4271" s="15"/>
      <c r="K4271" s="15"/>
      <c r="L4271" s="217"/>
      <c r="M4271" s="22"/>
      <c r="N4271" s="119" t="str">
        <f>IF(G4271="","",VLOOKUP(G4271,номенклатури!R:U,4,0))</f>
        <v/>
      </c>
      <c r="O4271" s="119" t="str">
        <f>IF(M4271="","",VLOOKUP(M4271,'14'!D:D,1,0))</f>
        <v/>
      </c>
    </row>
    <row r="4272" spans="1:15" ht="12.75" customHeight="1" x14ac:dyDescent="0.2">
      <c r="A4272" s="36" t="str">
        <f>'0'!$A$4</f>
        <v>………………..</v>
      </c>
      <c r="B4272" s="37">
        <f>'0'!$A$2</f>
        <v>46112</v>
      </c>
      <c r="C4272" s="37" t="s">
        <v>1243</v>
      </c>
      <c r="D4272" s="119" t="str">
        <f>IF(G4272="","",VLOOKUP(G4272,номенклатури!R:T,2,0))</f>
        <v/>
      </c>
      <c r="E4272" s="365" t="str">
        <f>IF(G4272="","",VLOOKUP(G4272,номенклатури!R:T,3,0))</f>
        <v/>
      </c>
      <c r="F4272" s="159" t="str">
        <f>IF(G4272="","",IF(ISERROR(VLOOKUP(G4272,номенклатури!V:V,1,0)),E4272*H4272,E4272*I4272))</f>
        <v/>
      </c>
      <c r="G4272" s="14"/>
      <c r="H4272" s="15"/>
      <c r="I4272" s="15"/>
      <c r="J4272" s="15"/>
      <c r="K4272" s="15"/>
      <c r="L4272" s="217"/>
      <c r="M4272" s="22"/>
      <c r="N4272" s="119" t="str">
        <f>IF(G4272="","",VLOOKUP(G4272,номенклатури!R:U,4,0))</f>
        <v/>
      </c>
      <c r="O4272" s="119" t="str">
        <f>IF(M4272="","",VLOOKUP(M4272,'14'!D:D,1,0))</f>
        <v/>
      </c>
    </row>
    <row r="4273" spans="1:15" ht="12.75" customHeight="1" x14ac:dyDescent="0.2">
      <c r="A4273" s="36" t="str">
        <f>'0'!$A$4</f>
        <v>………………..</v>
      </c>
      <c r="B4273" s="37">
        <f>'0'!$A$2</f>
        <v>46112</v>
      </c>
      <c r="C4273" s="37" t="s">
        <v>1243</v>
      </c>
      <c r="D4273" s="119" t="str">
        <f>IF(G4273="","",VLOOKUP(G4273,номенклатури!R:T,2,0))</f>
        <v/>
      </c>
      <c r="E4273" s="365" t="str">
        <f>IF(G4273="","",VLOOKUP(G4273,номенклатури!R:T,3,0))</f>
        <v/>
      </c>
      <c r="F4273" s="159" t="str">
        <f>IF(G4273="","",IF(ISERROR(VLOOKUP(G4273,номенклатури!V:V,1,0)),E4273*H4273,E4273*I4273))</f>
        <v/>
      </c>
      <c r="G4273" s="14"/>
      <c r="H4273" s="15"/>
      <c r="I4273" s="15"/>
      <c r="J4273" s="15"/>
      <c r="K4273" s="15"/>
      <c r="L4273" s="217"/>
      <c r="M4273" s="22"/>
      <c r="N4273" s="119" t="str">
        <f>IF(G4273="","",VLOOKUP(G4273,номенклатури!R:U,4,0))</f>
        <v/>
      </c>
      <c r="O4273" s="119" t="str">
        <f>IF(M4273="","",VLOOKUP(M4273,'14'!D:D,1,0))</f>
        <v/>
      </c>
    </row>
    <row r="4274" spans="1:15" ht="12.75" customHeight="1" x14ac:dyDescent="0.2">
      <c r="A4274" s="36" t="str">
        <f>'0'!$A$4</f>
        <v>………………..</v>
      </c>
      <c r="B4274" s="37">
        <f>'0'!$A$2</f>
        <v>46112</v>
      </c>
      <c r="C4274" s="37" t="s">
        <v>1243</v>
      </c>
      <c r="D4274" s="119" t="str">
        <f>IF(G4274="","",VLOOKUP(G4274,номенклатури!R:T,2,0))</f>
        <v/>
      </c>
      <c r="E4274" s="365" t="str">
        <f>IF(G4274="","",VLOOKUP(G4274,номенклатури!R:T,3,0))</f>
        <v/>
      </c>
      <c r="F4274" s="159" t="str">
        <f>IF(G4274="","",IF(ISERROR(VLOOKUP(G4274,номенклатури!V:V,1,0)),E4274*H4274,E4274*I4274))</f>
        <v/>
      </c>
      <c r="G4274" s="14"/>
      <c r="H4274" s="15"/>
      <c r="I4274" s="15"/>
      <c r="J4274" s="15"/>
      <c r="K4274" s="15"/>
      <c r="L4274" s="217"/>
      <c r="M4274" s="22"/>
      <c r="N4274" s="119" t="str">
        <f>IF(G4274="","",VLOOKUP(G4274,номенклатури!R:U,4,0))</f>
        <v/>
      </c>
      <c r="O4274" s="119" t="str">
        <f>IF(M4274="","",VLOOKUP(M4274,'14'!D:D,1,0))</f>
        <v/>
      </c>
    </row>
    <row r="4275" spans="1:15" ht="12.75" customHeight="1" x14ac:dyDescent="0.2">
      <c r="A4275" s="36" t="str">
        <f>'0'!$A$4</f>
        <v>………………..</v>
      </c>
      <c r="B4275" s="37">
        <f>'0'!$A$2</f>
        <v>46112</v>
      </c>
      <c r="C4275" s="37" t="s">
        <v>1243</v>
      </c>
      <c r="D4275" s="119" t="str">
        <f>IF(G4275="","",VLOOKUP(G4275,номенклатури!R:T,2,0))</f>
        <v/>
      </c>
      <c r="E4275" s="365" t="str">
        <f>IF(G4275="","",VLOOKUP(G4275,номенклатури!R:T,3,0))</f>
        <v/>
      </c>
      <c r="F4275" s="159" t="str">
        <f>IF(G4275="","",IF(ISERROR(VLOOKUP(G4275,номенклатури!V:V,1,0)),E4275*H4275,E4275*I4275))</f>
        <v/>
      </c>
      <c r="G4275" s="14"/>
      <c r="H4275" s="15"/>
      <c r="I4275" s="15"/>
      <c r="J4275" s="15"/>
      <c r="K4275" s="15"/>
      <c r="L4275" s="217"/>
      <c r="M4275" s="22"/>
      <c r="N4275" s="119" t="str">
        <f>IF(G4275="","",VLOOKUP(G4275,номенклатури!R:U,4,0))</f>
        <v/>
      </c>
      <c r="O4275" s="119" t="str">
        <f>IF(M4275="","",VLOOKUP(M4275,'14'!D:D,1,0))</f>
        <v/>
      </c>
    </row>
    <row r="4276" spans="1:15" ht="12.75" customHeight="1" x14ac:dyDescent="0.2">
      <c r="A4276" s="36" t="str">
        <f>'0'!$A$4</f>
        <v>………………..</v>
      </c>
      <c r="B4276" s="37">
        <f>'0'!$A$2</f>
        <v>46112</v>
      </c>
      <c r="C4276" s="37" t="s">
        <v>1243</v>
      </c>
      <c r="D4276" s="119" t="str">
        <f>IF(G4276="","",VLOOKUP(G4276,номенклатури!R:T,2,0))</f>
        <v/>
      </c>
      <c r="E4276" s="365" t="str">
        <f>IF(G4276="","",VLOOKUP(G4276,номенклатури!R:T,3,0))</f>
        <v/>
      </c>
      <c r="F4276" s="159" t="str">
        <f>IF(G4276="","",IF(ISERROR(VLOOKUP(G4276,номенклатури!V:V,1,0)),E4276*H4276,E4276*I4276))</f>
        <v/>
      </c>
      <c r="G4276" s="14"/>
      <c r="H4276" s="15"/>
      <c r="I4276" s="15"/>
      <c r="J4276" s="15"/>
      <c r="K4276" s="15"/>
      <c r="L4276" s="217"/>
      <c r="M4276" s="22"/>
      <c r="N4276" s="119" t="str">
        <f>IF(G4276="","",VLOOKUP(G4276,номенклатури!R:U,4,0))</f>
        <v/>
      </c>
      <c r="O4276" s="119" t="str">
        <f>IF(M4276="","",VLOOKUP(M4276,'14'!D:D,1,0))</f>
        <v/>
      </c>
    </row>
    <row r="4277" spans="1:15" ht="12.75" customHeight="1" x14ac:dyDescent="0.2">
      <c r="A4277" s="36" t="str">
        <f>'0'!$A$4</f>
        <v>………………..</v>
      </c>
      <c r="B4277" s="37">
        <f>'0'!$A$2</f>
        <v>46112</v>
      </c>
      <c r="C4277" s="37" t="s">
        <v>1243</v>
      </c>
      <c r="D4277" s="119" t="str">
        <f>IF(G4277="","",VLOOKUP(G4277,номенклатури!R:T,2,0))</f>
        <v/>
      </c>
      <c r="E4277" s="365" t="str">
        <f>IF(G4277="","",VLOOKUP(G4277,номенклатури!R:T,3,0))</f>
        <v/>
      </c>
      <c r="F4277" s="159" t="str">
        <f>IF(G4277="","",IF(ISERROR(VLOOKUP(G4277,номенклатури!V:V,1,0)),E4277*H4277,E4277*I4277))</f>
        <v/>
      </c>
      <c r="G4277" s="14"/>
      <c r="H4277" s="15"/>
      <c r="I4277" s="15"/>
      <c r="J4277" s="15"/>
      <c r="K4277" s="15"/>
      <c r="L4277" s="217"/>
      <c r="M4277" s="22"/>
      <c r="N4277" s="119" t="str">
        <f>IF(G4277="","",VLOOKUP(G4277,номенклатури!R:U,4,0))</f>
        <v/>
      </c>
      <c r="O4277" s="119" t="str">
        <f>IF(M4277="","",VLOOKUP(M4277,'14'!D:D,1,0))</f>
        <v/>
      </c>
    </row>
    <row r="4278" spans="1:15" ht="12.75" customHeight="1" x14ac:dyDescent="0.2">
      <c r="A4278" s="36" t="str">
        <f>'0'!$A$4</f>
        <v>………………..</v>
      </c>
      <c r="B4278" s="37">
        <f>'0'!$A$2</f>
        <v>46112</v>
      </c>
      <c r="C4278" s="37" t="s">
        <v>1243</v>
      </c>
      <c r="D4278" s="119" t="str">
        <f>IF(G4278="","",VLOOKUP(G4278,номенклатури!R:T,2,0))</f>
        <v/>
      </c>
      <c r="E4278" s="365" t="str">
        <f>IF(G4278="","",VLOOKUP(G4278,номенклатури!R:T,3,0))</f>
        <v/>
      </c>
      <c r="F4278" s="159" t="str">
        <f>IF(G4278="","",IF(ISERROR(VLOOKUP(G4278,номенклатури!V:V,1,0)),E4278*H4278,E4278*I4278))</f>
        <v/>
      </c>
      <c r="G4278" s="14"/>
      <c r="H4278" s="15"/>
      <c r="I4278" s="15"/>
      <c r="J4278" s="15"/>
      <c r="K4278" s="15"/>
      <c r="L4278" s="217"/>
      <c r="M4278" s="22"/>
      <c r="N4278" s="119" t="str">
        <f>IF(G4278="","",VLOOKUP(G4278,номенклатури!R:U,4,0))</f>
        <v/>
      </c>
      <c r="O4278" s="119" t="str">
        <f>IF(M4278="","",VLOOKUP(M4278,'14'!D:D,1,0))</f>
        <v/>
      </c>
    </row>
    <row r="4279" spans="1:15" ht="12.75" customHeight="1" x14ac:dyDescent="0.2">
      <c r="A4279" s="36" t="str">
        <f>'0'!$A$4</f>
        <v>………………..</v>
      </c>
      <c r="B4279" s="37">
        <f>'0'!$A$2</f>
        <v>46112</v>
      </c>
      <c r="C4279" s="37" t="s">
        <v>1243</v>
      </c>
      <c r="D4279" s="119" t="str">
        <f>IF(G4279="","",VLOOKUP(G4279,номенклатури!R:T,2,0))</f>
        <v/>
      </c>
      <c r="E4279" s="365" t="str">
        <f>IF(G4279="","",VLOOKUP(G4279,номенклатури!R:T,3,0))</f>
        <v/>
      </c>
      <c r="F4279" s="159" t="str">
        <f>IF(G4279="","",IF(ISERROR(VLOOKUP(G4279,номенклатури!V:V,1,0)),E4279*H4279,E4279*I4279))</f>
        <v/>
      </c>
      <c r="G4279" s="14"/>
      <c r="H4279" s="15"/>
      <c r="I4279" s="15"/>
      <c r="J4279" s="15"/>
      <c r="K4279" s="15"/>
      <c r="L4279" s="217"/>
      <c r="M4279" s="22"/>
      <c r="N4279" s="119" t="str">
        <f>IF(G4279="","",VLOOKUP(G4279,номенклатури!R:U,4,0))</f>
        <v/>
      </c>
      <c r="O4279" s="119" t="str">
        <f>IF(M4279="","",VLOOKUP(M4279,'14'!D:D,1,0))</f>
        <v/>
      </c>
    </row>
    <row r="4280" spans="1:15" ht="12.75" customHeight="1" x14ac:dyDescent="0.2">
      <c r="A4280" s="36" t="str">
        <f>'0'!$A$4</f>
        <v>………………..</v>
      </c>
      <c r="B4280" s="37">
        <f>'0'!$A$2</f>
        <v>46112</v>
      </c>
      <c r="C4280" s="37" t="s">
        <v>1243</v>
      </c>
      <c r="D4280" s="119" t="str">
        <f>IF(G4280="","",VLOOKUP(G4280,номенклатури!R:T,2,0))</f>
        <v/>
      </c>
      <c r="E4280" s="365" t="str">
        <f>IF(G4280="","",VLOOKUP(G4280,номенклатури!R:T,3,0))</f>
        <v/>
      </c>
      <c r="F4280" s="159" t="str">
        <f>IF(G4280="","",IF(ISERROR(VLOOKUP(G4280,номенклатури!V:V,1,0)),E4280*H4280,E4280*I4280))</f>
        <v/>
      </c>
      <c r="G4280" s="14"/>
      <c r="H4280" s="15"/>
      <c r="I4280" s="15"/>
      <c r="J4280" s="15"/>
      <c r="K4280" s="15"/>
      <c r="L4280" s="217"/>
      <c r="M4280" s="22"/>
      <c r="N4280" s="119" t="str">
        <f>IF(G4280="","",VLOOKUP(G4280,номенклатури!R:U,4,0))</f>
        <v/>
      </c>
      <c r="O4280" s="119" t="str">
        <f>IF(M4280="","",VLOOKUP(M4280,'14'!D:D,1,0))</f>
        <v/>
      </c>
    </row>
    <row r="4281" spans="1:15" ht="12.75" customHeight="1" x14ac:dyDescent="0.2">
      <c r="A4281" s="36" t="str">
        <f>'0'!$A$4</f>
        <v>………………..</v>
      </c>
      <c r="B4281" s="37">
        <f>'0'!$A$2</f>
        <v>46112</v>
      </c>
      <c r="C4281" s="37" t="s">
        <v>1243</v>
      </c>
      <c r="D4281" s="119" t="str">
        <f>IF(G4281="","",VLOOKUP(G4281,номенклатури!R:T,2,0))</f>
        <v/>
      </c>
      <c r="E4281" s="365" t="str">
        <f>IF(G4281="","",VLOOKUP(G4281,номенклатури!R:T,3,0))</f>
        <v/>
      </c>
      <c r="F4281" s="159" t="str">
        <f>IF(G4281="","",IF(ISERROR(VLOOKUP(G4281,номенклатури!V:V,1,0)),E4281*H4281,E4281*I4281))</f>
        <v/>
      </c>
      <c r="G4281" s="14"/>
      <c r="H4281" s="15"/>
      <c r="I4281" s="15"/>
      <c r="J4281" s="15"/>
      <c r="K4281" s="15"/>
      <c r="L4281" s="217"/>
      <c r="M4281" s="22"/>
      <c r="N4281" s="119" t="str">
        <f>IF(G4281="","",VLOOKUP(G4281,номенклатури!R:U,4,0))</f>
        <v/>
      </c>
      <c r="O4281" s="119" t="str">
        <f>IF(M4281="","",VLOOKUP(M4281,'14'!D:D,1,0))</f>
        <v/>
      </c>
    </row>
    <row r="4282" spans="1:15" ht="12.75" customHeight="1" x14ac:dyDescent="0.2">
      <c r="A4282" s="36" t="str">
        <f>'0'!$A$4</f>
        <v>………………..</v>
      </c>
      <c r="B4282" s="37">
        <f>'0'!$A$2</f>
        <v>46112</v>
      </c>
      <c r="C4282" s="37" t="s">
        <v>1243</v>
      </c>
      <c r="D4282" s="119" t="str">
        <f>IF(G4282="","",VLOOKUP(G4282,номенклатури!R:T,2,0))</f>
        <v/>
      </c>
      <c r="E4282" s="365" t="str">
        <f>IF(G4282="","",VLOOKUP(G4282,номенклатури!R:T,3,0))</f>
        <v/>
      </c>
      <c r="F4282" s="159" t="str">
        <f>IF(G4282="","",IF(ISERROR(VLOOKUP(G4282,номенклатури!V:V,1,0)),E4282*H4282,E4282*I4282))</f>
        <v/>
      </c>
      <c r="G4282" s="14"/>
      <c r="H4282" s="15"/>
      <c r="I4282" s="15"/>
      <c r="J4282" s="15"/>
      <c r="K4282" s="15"/>
      <c r="L4282" s="217"/>
      <c r="M4282" s="22"/>
      <c r="N4282" s="119" t="str">
        <f>IF(G4282="","",VLOOKUP(G4282,номенклатури!R:U,4,0))</f>
        <v/>
      </c>
      <c r="O4282" s="119" t="str">
        <f>IF(M4282="","",VLOOKUP(M4282,'14'!D:D,1,0))</f>
        <v/>
      </c>
    </row>
    <row r="4283" spans="1:15" ht="12.75" customHeight="1" x14ac:dyDescent="0.2">
      <c r="A4283" s="36" t="str">
        <f>'0'!$A$4</f>
        <v>………………..</v>
      </c>
      <c r="B4283" s="37">
        <f>'0'!$A$2</f>
        <v>46112</v>
      </c>
      <c r="C4283" s="37" t="s">
        <v>1243</v>
      </c>
      <c r="D4283" s="119" t="str">
        <f>IF(G4283="","",VLOOKUP(G4283,номенклатури!R:T,2,0))</f>
        <v/>
      </c>
      <c r="E4283" s="365" t="str">
        <f>IF(G4283="","",VLOOKUP(G4283,номенклатури!R:T,3,0))</f>
        <v/>
      </c>
      <c r="F4283" s="159" t="str">
        <f>IF(G4283="","",IF(ISERROR(VLOOKUP(G4283,номенклатури!V:V,1,0)),E4283*H4283,E4283*I4283))</f>
        <v/>
      </c>
      <c r="G4283" s="14"/>
      <c r="H4283" s="15"/>
      <c r="I4283" s="15"/>
      <c r="J4283" s="15"/>
      <c r="K4283" s="15"/>
      <c r="L4283" s="217"/>
      <c r="M4283" s="22"/>
      <c r="N4283" s="119" t="str">
        <f>IF(G4283="","",VLOOKUP(G4283,номенклатури!R:U,4,0))</f>
        <v/>
      </c>
      <c r="O4283" s="119" t="str">
        <f>IF(M4283="","",VLOOKUP(M4283,'14'!D:D,1,0))</f>
        <v/>
      </c>
    </row>
    <row r="4284" spans="1:15" ht="12.75" customHeight="1" x14ac:dyDescent="0.2">
      <c r="A4284" s="36" t="str">
        <f>'0'!$A$4</f>
        <v>………………..</v>
      </c>
      <c r="B4284" s="37">
        <f>'0'!$A$2</f>
        <v>46112</v>
      </c>
      <c r="C4284" s="37" t="s">
        <v>1243</v>
      </c>
      <c r="D4284" s="119" t="str">
        <f>IF(G4284="","",VLOOKUP(G4284,номенклатури!R:T,2,0))</f>
        <v/>
      </c>
      <c r="E4284" s="365" t="str">
        <f>IF(G4284="","",VLOOKUP(G4284,номенклатури!R:T,3,0))</f>
        <v/>
      </c>
      <c r="F4284" s="159" t="str">
        <f>IF(G4284="","",IF(ISERROR(VLOOKUP(G4284,номенклатури!V:V,1,0)),E4284*H4284,E4284*I4284))</f>
        <v/>
      </c>
      <c r="G4284" s="14"/>
      <c r="H4284" s="15"/>
      <c r="I4284" s="15"/>
      <c r="J4284" s="15"/>
      <c r="K4284" s="15"/>
      <c r="L4284" s="217"/>
      <c r="M4284" s="22"/>
      <c r="N4284" s="119" t="str">
        <f>IF(G4284="","",VLOOKUP(G4284,номенклатури!R:U,4,0))</f>
        <v/>
      </c>
      <c r="O4284" s="119" t="str">
        <f>IF(M4284="","",VLOOKUP(M4284,'14'!D:D,1,0))</f>
        <v/>
      </c>
    </row>
    <row r="4285" spans="1:15" ht="12.75" customHeight="1" x14ac:dyDescent="0.2">
      <c r="A4285" s="36" t="str">
        <f>'0'!$A$4</f>
        <v>………………..</v>
      </c>
      <c r="B4285" s="37">
        <f>'0'!$A$2</f>
        <v>46112</v>
      </c>
      <c r="C4285" s="37" t="s">
        <v>1243</v>
      </c>
      <c r="D4285" s="119" t="str">
        <f>IF(G4285="","",VLOOKUP(G4285,номенклатури!R:T,2,0))</f>
        <v/>
      </c>
      <c r="E4285" s="365" t="str">
        <f>IF(G4285="","",VLOOKUP(G4285,номенклатури!R:T,3,0))</f>
        <v/>
      </c>
      <c r="F4285" s="159" t="str">
        <f>IF(G4285="","",IF(ISERROR(VLOOKUP(G4285,номенклатури!V:V,1,0)),E4285*H4285,E4285*I4285))</f>
        <v/>
      </c>
      <c r="G4285" s="14"/>
      <c r="H4285" s="15"/>
      <c r="I4285" s="15"/>
      <c r="J4285" s="15"/>
      <c r="K4285" s="15"/>
      <c r="L4285" s="217"/>
      <c r="M4285" s="22"/>
      <c r="N4285" s="119" t="str">
        <f>IF(G4285="","",VLOOKUP(G4285,номенклатури!R:U,4,0))</f>
        <v/>
      </c>
      <c r="O4285" s="119" t="str">
        <f>IF(M4285="","",VLOOKUP(M4285,'14'!D:D,1,0))</f>
        <v/>
      </c>
    </row>
    <row r="4286" spans="1:15" ht="12.75" customHeight="1" x14ac:dyDescent="0.2">
      <c r="A4286" s="36" t="str">
        <f>'0'!$A$4</f>
        <v>………………..</v>
      </c>
      <c r="B4286" s="37">
        <f>'0'!$A$2</f>
        <v>46112</v>
      </c>
      <c r="C4286" s="37" t="s">
        <v>1243</v>
      </c>
      <c r="D4286" s="119" t="str">
        <f>IF(G4286="","",VLOOKUP(G4286,номенклатури!R:T,2,0))</f>
        <v/>
      </c>
      <c r="E4286" s="365" t="str">
        <f>IF(G4286="","",VLOOKUP(G4286,номенклатури!R:T,3,0))</f>
        <v/>
      </c>
      <c r="F4286" s="159" t="str">
        <f>IF(G4286="","",IF(ISERROR(VLOOKUP(G4286,номенклатури!V:V,1,0)),E4286*H4286,E4286*I4286))</f>
        <v/>
      </c>
      <c r="G4286" s="14"/>
      <c r="H4286" s="15"/>
      <c r="I4286" s="15"/>
      <c r="J4286" s="15"/>
      <c r="K4286" s="15"/>
      <c r="L4286" s="217"/>
      <c r="M4286" s="22"/>
      <c r="N4286" s="119" t="str">
        <f>IF(G4286="","",VLOOKUP(G4286,номенклатури!R:U,4,0))</f>
        <v/>
      </c>
      <c r="O4286" s="119" t="str">
        <f>IF(M4286="","",VLOOKUP(M4286,'14'!D:D,1,0))</f>
        <v/>
      </c>
    </row>
    <row r="4287" spans="1:15" ht="12.75" customHeight="1" x14ac:dyDescent="0.2">
      <c r="A4287" s="36" t="str">
        <f>'0'!$A$4</f>
        <v>………………..</v>
      </c>
      <c r="B4287" s="37">
        <f>'0'!$A$2</f>
        <v>46112</v>
      </c>
      <c r="C4287" s="37" t="s">
        <v>1243</v>
      </c>
      <c r="D4287" s="119" t="str">
        <f>IF(G4287="","",VLOOKUP(G4287,номенклатури!R:T,2,0))</f>
        <v/>
      </c>
      <c r="E4287" s="365" t="str">
        <f>IF(G4287="","",VLOOKUP(G4287,номенклатури!R:T,3,0))</f>
        <v/>
      </c>
      <c r="F4287" s="159" t="str">
        <f>IF(G4287="","",IF(ISERROR(VLOOKUP(G4287,номенклатури!V:V,1,0)),E4287*H4287,E4287*I4287))</f>
        <v/>
      </c>
      <c r="G4287" s="14"/>
      <c r="H4287" s="15"/>
      <c r="I4287" s="15"/>
      <c r="J4287" s="15"/>
      <c r="K4287" s="15"/>
      <c r="L4287" s="217"/>
      <c r="M4287" s="22"/>
      <c r="N4287" s="119" t="str">
        <f>IF(G4287="","",VLOOKUP(G4287,номенклатури!R:U,4,0))</f>
        <v/>
      </c>
      <c r="O4287" s="119" t="str">
        <f>IF(M4287="","",VLOOKUP(M4287,'14'!D:D,1,0))</f>
        <v/>
      </c>
    </row>
    <row r="4288" spans="1:15" ht="12.75" customHeight="1" x14ac:dyDescent="0.2">
      <c r="A4288" s="36" t="str">
        <f>'0'!$A$4</f>
        <v>………………..</v>
      </c>
      <c r="B4288" s="37">
        <f>'0'!$A$2</f>
        <v>46112</v>
      </c>
      <c r="C4288" s="37" t="s">
        <v>1243</v>
      </c>
      <c r="D4288" s="119" t="str">
        <f>IF(G4288="","",VLOOKUP(G4288,номенклатури!R:T,2,0))</f>
        <v/>
      </c>
      <c r="E4288" s="365" t="str">
        <f>IF(G4288="","",VLOOKUP(G4288,номенклатури!R:T,3,0))</f>
        <v/>
      </c>
      <c r="F4288" s="159" t="str">
        <f>IF(G4288="","",IF(ISERROR(VLOOKUP(G4288,номенклатури!V:V,1,0)),E4288*H4288,E4288*I4288))</f>
        <v/>
      </c>
      <c r="G4288" s="14"/>
      <c r="H4288" s="15"/>
      <c r="I4288" s="15"/>
      <c r="J4288" s="15"/>
      <c r="K4288" s="15"/>
      <c r="L4288" s="217"/>
      <c r="M4288" s="22"/>
      <c r="N4288" s="119" t="str">
        <f>IF(G4288="","",VLOOKUP(G4288,номенклатури!R:U,4,0))</f>
        <v/>
      </c>
      <c r="O4288" s="119" t="str">
        <f>IF(M4288="","",VLOOKUP(M4288,'14'!D:D,1,0))</f>
        <v/>
      </c>
    </row>
    <row r="4289" spans="1:15" ht="12.75" customHeight="1" x14ac:dyDescent="0.2">
      <c r="A4289" s="36" t="str">
        <f>'0'!$A$4</f>
        <v>………………..</v>
      </c>
      <c r="B4289" s="37">
        <f>'0'!$A$2</f>
        <v>46112</v>
      </c>
      <c r="C4289" s="37" t="s">
        <v>1243</v>
      </c>
      <c r="D4289" s="119" t="str">
        <f>IF(G4289="","",VLOOKUP(G4289,номенклатури!R:T,2,0))</f>
        <v/>
      </c>
      <c r="E4289" s="365" t="str">
        <f>IF(G4289="","",VLOOKUP(G4289,номенклатури!R:T,3,0))</f>
        <v/>
      </c>
      <c r="F4289" s="159" t="str">
        <f>IF(G4289="","",IF(ISERROR(VLOOKUP(G4289,номенклатури!V:V,1,0)),E4289*H4289,E4289*I4289))</f>
        <v/>
      </c>
      <c r="G4289" s="14"/>
      <c r="H4289" s="15"/>
      <c r="I4289" s="15"/>
      <c r="J4289" s="15"/>
      <c r="K4289" s="15"/>
      <c r="L4289" s="217"/>
      <c r="M4289" s="22"/>
      <c r="N4289" s="119" t="str">
        <f>IF(G4289="","",VLOOKUP(G4289,номенклатури!R:U,4,0))</f>
        <v/>
      </c>
      <c r="O4289" s="119" t="str">
        <f>IF(M4289="","",VLOOKUP(M4289,'14'!D:D,1,0))</f>
        <v/>
      </c>
    </row>
    <row r="4290" spans="1:15" ht="12.75" customHeight="1" x14ac:dyDescent="0.2">
      <c r="A4290" s="36" t="str">
        <f>'0'!$A$4</f>
        <v>………………..</v>
      </c>
      <c r="B4290" s="37">
        <f>'0'!$A$2</f>
        <v>46112</v>
      </c>
      <c r="C4290" s="37" t="s">
        <v>1243</v>
      </c>
      <c r="D4290" s="119" t="str">
        <f>IF(G4290="","",VLOOKUP(G4290,номенклатури!R:T,2,0))</f>
        <v/>
      </c>
      <c r="E4290" s="365" t="str">
        <f>IF(G4290="","",VLOOKUP(G4290,номенклатури!R:T,3,0))</f>
        <v/>
      </c>
      <c r="F4290" s="159" t="str">
        <f>IF(G4290="","",IF(ISERROR(VLOOKUP(G4290,номенклатури!V:V,1,0)),E4290*H4290,E4290*I4290))</f>
        <v/>
      </c>
      <c r="G4290" s="14"/>
      <c r="H4290" s="15"/>
      <c r="I4290" s="15"/>
      <c r="J4290" s="15"/>
      <c r="K4290" s="15"/>
      <c r="L4290" s="217"/>
      <c r="M4290" s="22"/>
      <c r="N4290" s="119" t="str">
        <f>IF(G4290="","",VLOOKUP(G4290,номенклатури!R:U,4,0))</f>
        <v/>
      </c>
      <c r="O4290" s="119" t="str">
        <f>IF(M4290="","",VLOOKUP(M4290,'14'!D:D,1,0))</f>
        <v/>
      </c>
    </row>
    <row r="4291" spans="1:15" ht="12.75" customHeight="1" x14ac:dyDescent="0.2">
      <c r="A4291" s="36" t="str">
        <f>'0'!$A$4</f>
        <v>………………..</v>
      </c>
      <c r="B4291" s="37">
        <f>'0'!$A$2</f>
        <v>46112</v>
      </c>
      <c r="C4291" s="37" t="s">
        <v>1243</v>
      </c>
      <c r="D4291" s="119" t="str">
        <f>IF(G4291="","",VLOOKUP(G4291,номенклатури!R:T,2,0))</f>
        <v/>
      </c>
      <c r="E4291" s="365" t="str">
        <f>IF(G4291="","",VLOOKUP(G4291,номенклатури!R:T,3,0))</f>
        <v/>
      </c>
      <c r="F4291" s="159" t="str">
        <f>IF(G4291="","",IF(ISERROR(VLOOKUP(G4291,номенклатури!V:V,1,0)),E4291*H4291,E4291*I4291))</f>
        <v/>
      </c>
      <c r="G4291" s="14"/>
      <c r="H4291" s="15"/>
      <c r="I4291" s="15"/>
      <c r="J4291" s="15"/>
      <c r="K4291" s="15"/>
      <c r="L4291" s="217"/>
      <c r="M4291" s="22"/>
      <c r="N4291" s="119" t="str">
        <f>IF(G4291="","",VLOOKUP(G4291,номенклатури!R:U,4,0))</f>
        <v/>
      </c>
      <c r="O4291" s="119" t="str">
        <f>IF(M4291="","",VLOOKUP(M4291,'14'!D:D,1,0))</f>
        <v/>
      </c>
    </row>
    <row r="4292" spans="1:15" ht="12.75" customHeight="1" x14ac:dyDescent="0.2">
      <c r="A4292" s="36" t="str">
        <f>'0'!$A$4</f>
        <v>………………..</v>
      </c>
      <c r="B4292" s="37">
        <f>'0'!$A$2</f>
        <v>46112</v>
      </c>
      <c r="C4292" s="37" t="s">
        <v>1243</v>
      </c>
      <c r="D4292" s="119" t="str">
        <f>IF(G4292="","",VLOOKUP(G4292,номенклатури!R:T,2,0))</f>
        <v/>
      </c>
      <c r="E4292" s="365" t="str">
        <f>IF(G4292="","",VLOOKUP(G4292,номенклатури!R:T,3,0))</f>
        <v/>
      </c>
      <c r="F4292" s="159" t="str">
        <f>IF(G4292="","",IF(ISERROR(VLOOKUP(G4292,номенклатури!V:V,1,0)),E4292*H4292,E4292*I4292))</f>
        <v/>
      </c>
      <c r="G4292" s="14"/>
      <c r="H4292" s="15"/>
      <c r="I4292" s="15"/>
      <c r="J4292" s="15"/>
      <c r="K4292" s="15"/>
      <c r="L4292" s="217"/>
      <c r="M4292" s="22"/>
      <c r="N4292" s="119" t="str">
        <f>IF(G4292="","",VLOOKUP(G4292,номенклатури!R:U,4,0))</f>
        <v/>
      </c>
      <c r="O4292" s="119" t="str">
        <f>IF(M4292="","",VLOOKUP(M4292,'14'!D:D,1,0))</f>
        <v/>
      </c>
    </row>
    <row r="4293" spans="1:15" ht="12.75" customHeight="1" x14ac:dyDescent="0.2">
      <c r="A4293" s="36" t="str">
        <f>'0'!$A$4</f>
        <v>………………..</v>
      </c>
      <c r="B4293" s="37">
        <f>'0'!$A$2</f>
        <v>46112</v>
      </c>
      <c r="C4293" s="37" t="s">
        <v>1243</v>
      </c>
      <c r="D4293" s="119" t="str">
        <f>IF(G4293="","",VLOOKUP(G4293,номенклатури!R:T,2,0))</f>
        <v/>
      </c>
      <c r="E4293" s="365" t="str">
        <f>IF(G4293="","",VLOOKUP(G4293,номенклатури!R:T,3,0))</f>
        <v/>
      </c>
      <c r="F4293" s="159" t="str">
        <f>IF(G4293="","",IF(ISERROR(VLOOKUP(G4293,номенклатури!V:V,1,0)),E4293*H4293,E4293*I4293))</f>
        <v/>
      </c>
      <c r="G4293" s="14"/>
      <c r="H4293" s="15"/>
      <c r="I4293" s="15"/>
      <c r="J4293" s="15"/>
      <c r="K4293" s="15"/>
      <c r="L4293" s="217"/>
      <c r="M4293" s="22"/>
      <c r="N4293" s="119" t="str">
        <f>IF(G4293="","",VLOOKUP(G4293,номенклатури!R:U,4,0))</f>
        <v/>
      </c>
      <c r="O4293" s="119" t="str">
        <f>IF(M4293="","",VLOOKUP(M4293,'14'!D:D,1,0))</f>
        <v/>
      </c>
    </row>
    <row r="4294" spans="1:15" ht="12.75" customHeight="1" x14ac:dyDescent="0.2">
      <c r="A4294" s="36" t="str">
        <f>'0'!$A$4</f>
        <v>………………..</v>
      </c>
      <c r="B4294" s="37">
        <f>'0'!$A$2</f>
        <v>46112</v>
      </c>
      <c r="C4294" s="37" t="s">
        <v>1243</v>
      </c>
      <c r="D4294" s="119" t="str">
        <f>IF(G4294="","",VLOOKUP(G4294,номенклатури!R:T,2,0))</f>
        <v/>
      </c>
      <c r="E4294" s="365" t="str">
        <f>IF(G4294="","",VLOOKUP(G4294,номенклатури!R:T,3,0))</f>
        <v/>
      </c>
      <c r="F4294" s="159" t="str">
        <f>IF(G4294="","",IF(ISERROR(VLOOKUP(G4294,номенклатури!V:V,1,0)),E4294*H4294,E4294*I4294))</f>
        <v/>
      </c>
      <c r="G4294" s="14"/>
      <c r="H4294" s="15"/>
      <c r="I4294" s="15"/>
      <c r="J4294" s="15"/>
      <c r="K4294" s="15"/>
      <c r="L4294" s="217"/>
      <c r="M4294" s="22"/>
      <c r="N4294" s="119" t="str">
        <f>IF(G4294="","",VLOOKUP(G4294,номенклатури!R:U,4,0))</f>
        <v/>
      </c>
      <c r="O4294" s="119" t="str">
        <f>IF(M4294="","",VLOOKUP(M4294,'14'!D:D,1,0))</f>
        <v/>
      </c>
    </row>
    <row r="4295" spans="1:15" ht="12.75" customHeight="1" x14ac:dyDescent="0.2">
      <c r="A4295" s="36" t="str">
        <f>'0'!$A$4</f>
        <v>………………..</v>
      </c>
      <c r="B4295" s="37">
        <f>'0'!$A$2</f>
        <v>46112</v>
      </c>
      <c r="C4295" s="37" t="s">
        <v>1243</v>
      </c>
      <c r="D4295" s="119" t="str">
        <f>IF(G4295="","",VLOOKUP(G4295,номенклатури!R:T,2,0))</f>
        <v/>
      </c>
      <c r="E4295" s="365" t="str">
        <f>IF(G4295="","",VLOOKUP(G4295,номенклатури!R:T,3,0))</f>
        <v/>
      </c>
      <c r="F4295" s="159" t="str">
        <f>IF(G4295="","",IF(ISERROR(VLOOKUP(G4295,номенклатури!V:V,1,0)),E4295*H4295,E4295*I4295))</f>
        <v/>
      </c>
      <c r="G4295" s="14"/>
      <c r="H4295" s="15"/>
      <c r="I4295" s="15"/>
      <c r="J4295" s="15"/>
      <c r="K4295" s="15"/>
      <c r="L4295" s="217"/>
      <c r="M4295" s="22"/>
      <c r="N4295" s="119" t="str">
        <f>IF(G4295="","",VLOOKUP(G4295,номенклатури!R:U,4,0))</f>
        <v/>
      </c>
      <c r="O4295" s="119" t="str">
        <f>IF(M4295="","",VLOOKUP(M4295,'14'!D:D,1,0))</f>
        <v/>
      </c>
    </row>
    <row r="4296" spans="1:15" ht="12.75" customHeight="1" x14ac:dyDescent="0.2">
      <c r="A4296" s="36" t="str">
        <f>'0'!$A$4</f>
        <v>………………..</v>
      </c>
      <c r="B4296" s="37">
        <f>'0'!$A$2</f>
        <v>46112</v>
      </c>
      <c r="C4296" s="37" t="s">
        <v>1243</v>
      </c>
      <c r="D4296" s="119" t="str">
        <f>IF(G4296="","",VLOOKUP(G4296,номенклатури!R:T,2,0))</f>
        <v/>
      </c>
      <c r="E4296" s="365" t="str">
        <f>IF(G4296="","",VLOOKUP(G4296,номенклатури!R:T,3,0))</f>
        <v/>
      </c>
      <c r="F4296" s="159" t="str">
        <f>IF(G4296="","",IF(ISERROR(VLOOKUP(G4296,номенклатури!V:V,1,0)),E4296*H4296,E4296*I4296))</f>
        <v/>
      </c>
      <c r="G4296" s="14"/>
      <c r="H4296" s="15"/>
      <c r="I4296" s="15"/>
      <c r="J4296" s="15"/>
      <c r="K4296" s="15"/>
      <c r="L4296" s="217"/>
      <c r="M4296" s="22"/>
      <c r="N4296" s="119" t="str">
        <f>IF(G4296="","",VLOOKUP(G4296,номенклатури!R:U,4,0))</f>
        <v/>
      </c>
      <c r="O4296" s="119" t="str">
        <f>IF(M4296="","",VLOOKUP(M4296,'14'!D:D,1,0))</f>
        <v/>
      </c>
    </row>
    <row r="4297" spans="1:15" ht="12.75" customHeight="1" x14ac:dyDescent="0.2">
      <c r="A4297" s="36" t="str">
        <f>'0'!$A$4</f>
        <v>………………..</v>
      </c>
      <c r="B4297" s="37">
        <f>'0'!$A$2</f>
        <v>46112</v>
      </c>
      <c r="C4297" s="37" t="s">
        <v>1243</v>
      </c>
      <c r="D4297" s="119" t="str">
        <f>IF(G4297="","",VLOOKUP(G4297,номенклатури!R:T,2,0))</f>
        <v/>
      </c>
      <c r="E4297" s="365" t="str">
        <f>IF(G4297="","",VLOOKUP(G4297,номенклатури!R:T,3,0))</f>
        <v/>
      </c>
      <c r="F4297" s="159" t="str">
        <f>IF(G4297="","",IF(ISERROR(VLOOKUP(G4297,номенклатури!V:V,1,0)),E4297*H4297,E4297*I4297))</f>
        <v/>
      </c>
      <c r="G4297" s="14"/>
      <c r="H4297" s="15"/>
      <c r="I4297" s="15"/>
      <c r="J4297" s="15"/>
      <c r="K4297" s="15"/>
      <c r="L4297" s="217"/>
      <c r="M4297" s="22"/>
      <c r="N4297" s="119" t="str">
        <f>IF(G4297="","",VLOOKUP(G4297,номенклатури!R:U,4,0))</f>
        <v/>
      </c>
      <c r="O4297" s="119" t="str">
        <f>IF(M4297="","",VLOOKUP(M4297,'14'!D:D,1,0))</f>
        <v/>
      </c>
    </row>
    <row r="4298" spans="1:15" ht="12.75" customHeight="1" x14ac:dyDescent="0.2">
      <c r="A4298" s="36" t="str">
        <f>'0'!$A$4</f>
        <v>………………..</v>
      </c>
      <c r="B4298" s="37">
        <f>'0'!$A$2</f>
        <v>46112</v>
      </c>
      <c r="C4298" s="37" t="s">
        <v>1243</v>
      </c>
      <c r="D4298" s="119" t="str">
        <f>IF(G4298="","",VLOOKUP(G4298,номенклатури!R:T,2,0))</f>
        <v/>
      </c>
      <c r="E4298" s="365" t="str">
        <f>IF(G4298="","",VLOOKUP(G4298,номенклатури!R:T,3,0))</f>
        <v/>
      </c>
      <c r="F4298" s="159" t="str">
        <f>IF(G4298="","",IF(ISERROR(VLOOKUP(G4298,номенклатури!V:V,1,0)),E4298*H4298,E4298*I4298))</f>
        <v/>
      </c>
      <c r="G4298" s="14"/>
      <c r="H4298" s="15"/>
      <c r="I4298" s="15"/>
      <c r="J4298" s="15"/>
      <c r="K4298" s="15"/>
      <c r="L4298" s="217"/>
      <c r="M4298" s="22"/>
      <c r="N4298" s="119" t="str">
        <f>IF(G4298="","",VLOOKUP(G4298,номенклатури!R:U,4,0))</f>
        <v/>
      </c>
      <c r="O4298" s="119" t="str">
        <f>IF(M4298="","",VLOOKUP(M4298,'14'!D:D,1,0))</f>
        <v/>
      </c>
    </row>
    <row r="4299" spans="1:15" ht="12.75" customHeight="1" x14ac:dyDescent="0.2">
      <c r="A4299" s="36" t="str">
        <f>'0'!$A$4</f>
        <v>………………..</v>
      </c>
      <c r="B4299" s="37">
        <f>'0'!$A$2</f>
        <v>46112</v>
      </c>
      <c r="C4299" s="37" t="s">
        <v>1243</v>
      </c>
      <c r="D4299" s="119" t="str">
        <f>IF(G4299="","",VLOOKUP(G4299,номенклатури!R:T,2,0))</f>
        <v/>
      </c>
      <c r="E4299" s="365" t="str">
        <f>IF(G4299="","",VLOOKUP(G4299,номенклатури!R:T,3,0))</f>
        <v/>
      </c>
      <c r="F4299" s="159" t="str">
        <f>IF(G4299="","",IF(ISERROR(VLOOKUP(G4299,номенклатури!V:V,1,0)),E4299*H4299,E4299*I4299))</f>
        <v/>
      </c>
      <c r="G4299" s="14"/>
      <c r="H4299" s="15"/>
      <c r="I4299" s="15"/>
      <c r="J4299" s="15"/>
      <c r="K4299" s="15"/>
      <c r="L4299" s="217"/>
      <c r="M4299" s="22"/>
      <c r="N4299" s="119" t="str">
        <f>IF(G4299="","",VLOOKUP(G4299,номенклатури!R:U,4,0))</f>
        <v/>
      </c>
      <c r="O4299" s="119" t="str">
        <f>IF(M4299="","",VLOOKUP(M4299,'14'!D:D,1,0))</f>
        <v/>
      </c>
    </row>
    <row r="4300" spans="1:15" ht="12.75" customHeight="1" x14ac:dyDescent="0.2">
      <c r="A4300" s="36" t="str">
        <f>'0'!$A$4</f>
        <v>………………..</v>
      </c>
      <c r="B4300" s="37">
        <f>'0'!$A$2</f>
        <v>46112</v>
      </c>
      <c r="C4300" s="37" t="s">
        <v>1243</v>
      </c>
      <c r="D4300" s="119" t="str">
        <f>IF(G4300="","",VLOOKUP(G4300,номенклатури!R:T,2,0))</f>
        <v/>
      </c>
      <c r="E4300" s="365" t="str">
        <f>IF(G4300="","",VLOOKUP(G4300,номенклатури!R:T,3,0))</f>
        <v/>
      </c>
      <c r="F4300" s="159" t="str">
        <f>IF(G4300="","",IF(ISERROR(VLOOKUP(G4300,номенклатури!V:V,1,0)),E4300*H4300,E4300*I4300))</f>
        <v/>
      </c>
      <c r="G4300" s="14"/>
      <c r="H4300" s="15"/>
      <c r="I4300" s="15"/>
      <c r="J4300" s="15"/>
      <c r="K4300" s="15"/>
      <c r="L4300" s="217"/>
      <c r="M4300" s="22"/>
      <c r="N4300" s="119" t="str">
        <f>IF(G4300="","",VLOOKUP(G4300,номенклатури!R:U,4,0))</f>
        <v/>
      </c>
      <c r="O4300" s="119" t="str">
        <f>IF(M4300="","",VLOOKUP(M4300,'14'!D:D,1,0))</f>
        <v/>
      </c>
    </row>
    <row r="4301" spans="1:15" ht="12.75" customHeight="1" x14ac:dyDescent="0.2">
      <c r="A4301" s="36" t="str">
        <f>'0'!$A$4</f>
        <v>………………..</v>
      </c>
      <c r="B4301" s="37">
        <f>'0'!$A$2</f>
        <v>46112</v>
      </c>
      <c r="C4301" s="37" t="s">
        <v>1243</v>
      </c>
      <c r="D4301" s="119" t="str">
        <f>IF(G4301="","",VLOOKUP(G4301,номенклатури!R:T,2,0))</f>
        <v/>
      </c>
      <c r="E4301" s="365" t="str">
        <f>IF(G4301="","",VLOOKUP(G4301,номенклатури!R:T,3,0))</f>
        <v/>
      </c>
      <c r="F4301" s="159" t="str">
        <f>IF(G4301="","",IF(ISERROR(VLOOKUP(G4301,номенклатури!V:V,1,0)),E4301*H4301,E4301*I4301))</f>
        <v/>
      </c>
      <c r="G4301" s="14"/>
      <c r="H4301" s="15"/>
      <c r="I4301" s="15"/>
      <c r="J4301" s="15"/>
      <c r="K4301" s="15"/>
      <c r="L4301" s="217"/>
      <c r="M4301" s="22"/>
      <c r="N4301" s="119" t="str">
        <f>IF(G4301="","",VLOOKUP(G4301,номенклатури!R:U,4,0))</f>
        <v/>
      </c>
      <c r="O4301" s="119" t="str">
        <f>IF(M4301="","",VLOOKUP(M4301,'14'!D:D,1,0))</f>
        <v/>
      </c>
    </row>
    <row r="4302" spans="1:15" ht="12.75" customHeight="1" x14ac:dyDescent="0.2">
      <c r="A4302" s="36" t="str">
        <f>'0'!$A$4</f>
        <v>………………..</v>
      </c>
      <c r="B4302" s="37">
        <f>'0'!$A$2</f>
        <v>46112</v>
      </c>
      <c r="C4302" s="37" t="s">
        <v>1243</v>
      </c>
      <c r="D4302" s="119" t="str">
        <f>IF(G4302="","",VLOOKUP(G4302,номенклатури!R:T,2,0))</f>
        <v/>
      </c>
      <c r="E4302" s="365" t="str">
        <f>IF(G4302="","",VLOOKUP(G4302,номенклатури!R:T,3,0))</f>
        <v/>
      </c>
      <c r="F4302" s="159" t="str">
        <f>IF(G4302="","",IF(ISERROR(VLOOKUP(G4302,номенклатури!V:V,1,0)),E4302*H4302,E4302*I4302))</f>
        <v/>
      </c>
      <c r="G4302" s="14"/>
      <c r="H4302" s="15"/>
      <c r="I4302" s="15"/>
      <c r="J4302" s="15"/>
      <c r="K4302" s="15"/>
      <c r="L4302" s="217"/>
      <c r="M4302" s="22"/>
      <c r="N4302" s="119" t="str">
        <f>IF(G4302="","",VLOOKUP(G4302,номенклатури!R:U,4,0))</f>
        <v/>
      </c>
      <c r="O4302" s="119" t="str">
        <f>IF(M4302="","",VLOOKUP(M4302,'14'!D:D,1,0))</f>
        <v/>
      </c>
    </row>
    <row r="4303" spans="1:15" ht="12.75" customHeight="1" x14ac:dyDescent="0.2">
      <c r="A4303" s="36" t="str">
        <f>'0'!$A$4</f>
        <v>………………..</v>
      </c>
      <c r="B4303" s="37">
        <f>'0'!$A$2</f>
        <v>46112</v>
      </c>
      <c r="C4303" s="37" t="s">
        <v>1243</v>
      </c>
      <c r="D4303" s="119" t="str">
        <f>IF(G4303="","",VLOOKUP(G4303,номенклатури!R:T,2,0))</f>
        <v/>
      </c>
      <c r="E4303" s="365" t="str">
        <f>IF(G4303="","",VLOOKUP(G4303,номенклатури!R:T,3,0))</f>
        <v/>
      </c>
      <c r="F4303" s="159" t="str">
        <f>IF(G4303="","",IF(ISERROR(VLOOKUP(G4303,номенклатури!V:V,1,0)),E4303*H4303,E4303*I4303))</f>
        <v/>
      </c>
      <c r="G4303" s="14"/>
      <c r="H4303" s="15"/>
      <c r="I4303" s="15"/>
      <c r="J4303" s="15"/>
      <c r="K4303" s="15"/>
      <c r="L4303" s="217"/>
      <c r="M4303" s="22"/>
      <c r="N4303" s="119" t="str">
        <f>IF(G4303="","",VLOOKUP(G4303,номенклатури!R:U,4,0))</f>
        <v/>
      </c>
      <c r="O4303" s="119" t="str">
        <f>IF(M4303="","",VLOOKUP(M4303,'14'!D:D,1,0))</f>
        <v/>
      </c>
    </row>
    <row r="4304" spans="1:15" ht="12.75" customHeight="1" x14ac:dyDescent="0.2">
      <c r="A4304" s="36" t="str">
        <f>'0'!$A$4</f>
        <v>………………..</v>
      </c>
      <c r="B4304" s="37">
        <f>'0'!$A$2</f>
        <v>46112</v>
      </c>
      <c r="C4304" s="37" t="s">
        <v>1243</v>
      </c>
      <c r="D4304" s="119" t="str">
        <f>IF(G4304="","",VLOOKUP(G4304,номенклатури!R:T,2,0))</f>
        <v/>
      </c>
      <c r="E4304" s="365" t="str">
        <f>IF(G4304="","",VLOOKUP(G4304,номенклатури!R:T,3,0))</f>
        <v/>
      </c>
      <c r="F4304" s="159" t="str">
        <f>IF(G4304="","",IF(ISERROR(VLOOKUP(G4304,номенклатури!V:V,1,0)),E4304*H4304,E4304*I4304))</f>
        <v/>
      </c>
      <c r="G4304" s="14"/>
      <c r="H4304" s="15"/>
      <c r="I4304" s="15"/>
      <c r="J4304" s="15"/>
      <c r="K4304" s="15"/>
      <c r="L4304" s="217"/>
      <c r="M4304" s="22"/>
      <c r="N4304" s="119" t="str">
        <f>IF(G4304="","",VLOOKUP(G4304,номенклатури!R:U,4,0))</f>
        <v/>
      </c>
      <c r="O4304" s="119" t="str">
        <f>IF(M4304="","",VLOOKUP(M4304,'14'!D:D,1,0))</f>
        <v/>
      </c>
    </row>
    <row r="4305" spans="1:15" ht="12.75" customHeight="1" x14ac:dyDescent="0.2">
      <c r="A4305" s="36" t="str">
        <f>'0'!$A$4</f>
        <v>………………..</v>
      </c>
      <c r="B4305" s="37">
        <f>'0'!$A$2</f>
        <v>46112</v>
      </c>
      <c r="C4305" s="37" t="s">
        <v>1243</v>
      </c>
      <c r="D4305" s="119" t="str">
        <f>IF(G4305="","",VLOOKUP(G4305,номенклатури!R:T,2,0))</f>
        <v/>
      </c>
      <c r="E4305" s="365" t="str">
        <f>IF(G4305="","",VLOOKUP(G4305,номенклатури!R:T,3,0))</f>
        <v/>
      </c>
      <c r="F4305" s="159" t="str">
        <f>IF(G4305="","",IF(ISERROR(VLOOKUP(G4305,номенклатури!V:V,1,0)),E4305*H4305,E4305*I4305))</f>
        <v/>
      </c>
      <c r="G4305" s="14"/>
      <c r="H4305" s="15"/>
      <c r="I4305" s="15"/>
      <c r="J4305" s="15"/>
      <c r="K4305" s="15"/>
      <c r="L4305" s="217"/>
      <c r="M4305" s="22"/>
      <c r="N4305" s="119" t="str">
        <f>IF(G4305="","",VLOOKUP(G4305,номенклатури!R:U,4,0))</f>
        <v/>
      </c>
      <c r="O4305" s="119" t="str">
        <f>IF(M4305="","",VLOOKUP(M4305,'14'!D:D,1,0))</f>
        <v/>
      </c>
    </row>
    <row r="4306" spans="1:15" ht="12.75" customHeight="1" x14ac:dyDescent="0.2">
      <c r="A4306" s="36" t="str">
        <f>'0'!$A$4</f>
        <v>………………..</v>
      </c>
      <c r="B4306" s="37">
        <f>'0'!$A$2</f>
        <v>46112</v>
      </c>
      <c r="C4306" s="37" t="s">
        <v>1243</v>
      </c>
      <c r="D4306" s="119" t="str">
        <f>IF(G4306="","",VLOOKUP(G4306,номенклатури!R:T,2,0))</f>
        <v/>
      </c>
      <c r="E4306" s="365" t="str">
        <f>IF(G4306="","",VLOOKUP(G4306,номенклатури!R:T,3,0))</f>
        <v/>
      </c>
      <c r="F4306" s="159" t="str">
        <f>IF(G4306="","",IF(ISERROR(VLOOKUP(G4306,номенклатури!V:V,1,0)),E4306*H4306,E4306*I4306))</f>
        <v/>
      </c>
      <c r="G4306" s="14"/>
      <c r="H4306" s="15"/>
      <c r="I4306" s="15"/>
      <c r="J4306" s="15"/>
      <c r="K4306" s="15"/>
      <c r="L4306" s="217"/>
      <c r="M4306" s="22"/>
      <c r="N4306" s="119" t="str">
        <f>IF(G4306="","",VLOOKUP(G4306,номенклатури!R:U,4,0))</f>
        <v/>
      </c>
      <c r="O4306" s="119" t="str">
        <f>IF(M4306="","",VLOOKUP(M4306,'14'!D:D,1,0))</f>
        <v/>
      </c>
    </row>
    <row r="4307" spans="1:15" ht="12.75" customHeight="1" x14ac:dyDescent="0.2">
      <c r="A4307" s="36" t="str">
        <f>'0'!$A$4</f>
        <v>………………..</v>
      </c>
      <c r="B4307" s="37">
        <f>'0'!$A$2</f>
        <v>46112</v>
      </c>
      <c r="C4307" s="37" t="s">
        <v>1243</v>
      </c>
      <c r="D4307" s="119" t="str">
        <f>IF(G4307="","",VLOOKUP(G4307,номенклатури!R:T,2,0))</f>
        <v/>
      </c>
      <c r="E4307" s="365" t="str">
        <f>IF(G4307="","",VLOOKUP(G4307,номенклатури!R:T,3,0))</f>
        <v/>
      </c>
      <c r="F4307" s="159" t="str">
        <f>IF(G4307="","",IF(ISERROR(VLOOKUP(G4307,номенклатури!V:V,1,0)),E4307*H4307,E4307*I4307))</f>
        <v/>
      </c>
      <c r="G4307" s="14"/>
      <c r="H4307" s="15"/>
      <c r="I4307" s="15"/>
      <c r="J4307" s="15"/>
      <c r="K4307" s="15"/>
      <c r="L4307" s="217"/>
      <c r="M4307" s="22"/>
      <c r="N4307" s="119" t="str">
        <f>IF(G4307="","",VLOOKUP(G4307,номенклатури!R:U,4,0))</f>
        <v/>
      </c>
      <c r="O4307" s="119" t="str">
        <f>IF(M4307="","",VLOOKUP(M4307,'14'!D:D,1,0))</f>
        <v/>
      </c>
    </row>
    <row r="4308" spans="1:15" ht="12.75" customHeight="1" x14ac:dyDescent="0.2">
      <c r="A4308" s="36" t="str">
        <f>'0'!$A$4</f>
        <v>………………..</v>
      </c>
      <c r="B4308" s="37">
        <f>'0'!$A$2</f>
        <v>46112</v>
      </c>
      <c r="C4308" s="37" t="s">
        <v>1243</v>
      </c>
      <c r="D4308" s="119" t="str">
        <f>IF(G4308="","",VLOOKUP(G4308,номенклатури!R:T,2,0))</f>
        <v/>
      </c>
      <c r="E4308" s="365" t="str">
        <f>IF(G4308="","",VLOOKUP(G4308,номенклатури!R:T,3,0))</f>
        <v/>
      </c>
      <c r="F4308" s="159" t="str">
        <f>IF(G4308="","",IF(ISERROR(VLOOKUP(G4308,номенклатури!V:V,1,0)),E4308*H4308,E4308*I4308))</f>
        <v/>
      </c>
      <c r="G4308" s="14"/>
      <c r="H4308" s="15"/>
      <c r="I4308" s="15"/>
      <c r="J4308" s="15"/>
      <c r="K4308" s="15"/>
      <c r="L4308" s="217"/>
      <c r="M4308" s="22"/>
      <c r="N4308" s="119" t="str">
        <f>IF(G4308="","",VLOOKUP(G4308,номенклатури!R:U,4,0))</f>
        <v/>
      </c>
      <c r="O4308" s="119" t="str">
        <f>IF(M4308="","",VLOOKUP(M4308,'14'!D:D,1,0))</f>
        <v/>
      </c>
    </row>
    <row r="4309" spans="1:15" ht="12.75" customHeight="1" x14ac:dyDescent="0.2">
      <c r="A4309" s="36" t="str">
        <f>'0'!$A$4</f>
        <v>………………..</v>
      </c>
      <c r="B4309" s="37">
        <f>'0'!$A$2</f>
        <v>46112</v>
      </c>
      <c r="C4309" s="37" t="s">
        <v>1243</v>
      </c>
      <c r="D4309" s="119" t="str">
        <f>IF(G4309="","",VLOOKUP(G4309,номенклатури!R:T,2,0))</f>
        <v/>
      </c>
      <c r="E4309" s="365" t="str">
        <f>IF(G4309="","",VLOOKUP(G4309,номенклатури!R:T,3,0))</f>
        <v/>
      </c>
      <c r="F4309" s="159" t="str">
        <f>IF(G4309="","",IF(ISERROR(VLOOKUP(G4309,номенклатури!V:V,1,0)),E4309*H4309,E4309*I4309))</f>
        <v/>
      </c>
      <c r="G4309" s="14"/>
      <c r="H4309" s="15"/>
      <c r="I4309" s="15"/>
      <c r="J4309" s="15"/>
      <c r="K4309" s="15"/>
      <c r="L4309" s="217"/>
      <c r="M4309" s="22"/>
      <c r="N4309" s="119" t="str">
        <f>IF(G4309="","",VLOOKUP(G4309,номенклатури!R:U,4,0))</f>
        <v/>
      </c>
      <c r="O4309" s="119" t="str">
        <f>IF(M4309="","",VLOOKUP(M4309,'14'!D:D,1,0))</f>
        <v/>
      </c>
    </row>
    <row r="4310" spans="1:15" ht="12.75" customHeight="1" x14ac:dyDescent="0.2">
      <c r="A4310" s="36" t="str">
        <f>'0'!$A$4</f>
        <v>………………..</v>
      </c>
      <c r="B4310" s="37">
        <f>'0'!$A$2</f>
        <v>46112</v>
      </c>
      <c r="C4310" s="37" t="s">
        <v>1243</v>
      </c>
      <c r="D4310" s="119" t="str">
        <f>IF(G4310="","",VLOOKUP(G4310,номенклатури!R:T,2,0))</f>
        <v/>
      </c>
      <c r="E4310" s="365" t="str">
        <f>IF(G4310="","",VLOOKUP(G4310,номенклатури!R:T,3,0))</f>
        <v/>
      </c>
      <c r="F4310" s="159" t="str">
        <f>IF(G4310="","",IF(ISERROR(VLOOKUP(G4310,номенклатури!V:V,1,0)),E4310*H4310,E4310*I4310))</f>
        <v/>
      </c>
      <c r="G4310" s="14"/>
      <c r="H4310" s="15"/>
      <c r="I4310" s="15"/>
      <c r="J4310" s="15"/>
      <c r="K4310" s="15"/>
      <c r="L4310" s="217"/>
      <c r="M4310" s="22"/>
      <c r="N4310" s="119" t="str">
        <f>IF(G4310="","",VLOOKUP(G4310,номенклатури!R:U,4,0))</f>
        <v/>
      </c>
      <c r="O4310" s="119" t="str">
        <f>IF(M4310="","",VLOOKUP(M4310,'14'!D:D,1,0))</f>
        <v/>
      </c>
    </row>
    <row r="4311" spans="1:15" ht="12.75" customHeight="1" x14ac:dyDescent="0.2">
      <c r="A4311" s="36" t="str">
        <f>'0'!$A$4</f>
        <v>………………..</v>
      </c>
      <c r="B4311" s="37">
        <f>'0'!$A$2</f>
        <v>46112</v>
      </c>
      <c r="C4311" s="37" t="s">
        <v>1243</v>
      </c>
      <c r="D4311" s="119" t="str">
        <f>IF(G4311="","",VLOOKUP(G4311,номенклатури!R:T,2,0))</f>
        <v/>
      </c>
      <c r="E4311" s="365" t="str">
        <f>IF(G4311="","",VLOOKUP(G4311,номенклатури!R:T,3,0))</f>
        <v/>
      </c>
      <c r="F4311" s="159" t="str">
        <f>IF(G4311="","",IF(ISERROR(VLOOKUP(G4311,номенклатури!V:V,1,0)),E4311*H4311,E4311*I4311))</f>
        <v/>
      </c>
      <c r="G4311" s="14"/>
      <c r="H4311" s="15"/>
      <c r="I4311" s="15"/>
      <c r="J4311" s="15"/>
      <c r="K4311" s="15"/>
      <c r="L4311" s="217"/>
      <c r="M4311" s="22"/>
      <c r="N4311" s="119" t="str">
        <f>IF(G4311="","",VLOOKUP(G4311,номенклатури!R:U,4,0))</f>
        <v/>
      </c>
      <c r="O4311" s="119" t="str">
        <f>IF(M4311="","",VLOOKUP(M4311,'14'!D:D,1,0))</f>
        <v/>
      </c>
    </row>
    <row r="4312" spans="1:15" ht="12.75" customHeight="1" x14ac:dyDescent="0.2">
      <c r="A4312" s="36" t="str">
        <f>'0'!$A$4</f>
        <v>………………..</v>
      </c>
      <c r="B4312" s="37">
        <f>'0'!$A$2</f>
        <v>46112</v>
      </c>
      <c r="C4312" s="37" t="s">
        <v>1243</v>
      </c>
      <c r="D4312" s="119" t="str">
        <f>IF(G4312="","",VLOOKUP(G4312,номенклатури!R:T,2,0))</f>
        <v/>
      </c>
      <c r="E4312" s="365" t="str">
        <f>IF(G4312="","",VLOOKUP(G4312,номенклатури!R:T,3,0))</f>
        <v/>
      </c>
      <c r="F4312" s="159" t="str">
        <f>IF(G4312="","",IF(ISERROR(VLOOKUP(G4312,номенклатури!V:V,1,0)),E4312*H4312,E4312*I4312))</f>
        <v/>
      </c>
      <c r="G4312" s="14"/>
      <c r="H4312" s="15"/>
      <c r="I4312" s="15"/>
      <c r="J4312" s="15"/>
      <c r="K4312" s="15"/>
      <c r="L4312" s="217"/>
      <c r="M4312" s="22"/>
      <c r="N4312" s="119" t="str">
        <f>IF(G4312="","",VLOOKUP(G4312,номенклатури!R:U,4,0))</f>
        <v/>
      </c>
      <c r="O4312" s="119" t="str">
        <f>IF(M4312="","",VLOOKUP(M4312,'14'!D:D,1,0))</f>
        <v/>
      </c>
    </row>
    <row r="4313" spans="1:15" ht="12.75" customHeight="1" x14ac:dyDescent="0.2">
      <c r="A4313" s="36" t="str">
        <f>'0'!$A$4</f>
        <v>………………..</v>
      </c>
      <c r="B4313" s="37">
        <f>'0'!$A$2</f>
        <v>46112</v>
      </c>
      <c r="C4313" s="37" t="s">
        <v>1243</v>
      </c>
      <c r="D4313" s="119" t="str">
        <f>IF(G4313="","",VLOOKUP(G4313,номенклатури!R:T,2,0))</f>
        <v/>
      </c>
      <c r="E4313" s="365" t="str">
        <f>IF(G4313="","",VLOOKUP(G4313,номенклатури!R:T,3,0))</f>
        <v/>
      </c>
      <c r="F4313" s="159" t="str">
        <f>IF(G4313="","",IF(ISERROR(VLOOKUP(G4313,номенклатури!V:V,1,0)),E4313*H4313,E4313*I4313))</f>
        <v/>
      </c>
      <c r="G4313" s="14"/>
      <c r="H4313" s="15"/>
      <c r="I4313" s="15"/>
      <c r="J4313" s="15"/>
      <c r="K4313" s="15"/>
      <c r="L4313" s="217"/>
      <c r="M4313" s="22"/>
      <c r="N4313" s="119" t="str">
        <f>IF(G4313="","",VLOOKUP(G4313,номенклатури!R:U,4,0))</f>
        <v/>
      </c>
      <c r="O4313" s="119" t="str">
        <f>IF(M4313="","",VLOOKUP(M4313,'14'!D:D,1,0))</f>
        <v/>
      </c>
    </row>
    <row r="4314" spans="1:15" ht="12.75" customHeight="1" x14ac:dyDescent="0.2">
      <c r="A4314" s="36" t="str">
        <f>'0'!$A$4</f>
        <v>………………..</v>
      </c>
      <c r="B4314" s="37">
        <f>'0'!$A$2</f>
        <v>46112</v>
      </c>
      <c r="C4314" s="37" t="s">
        <v>1243</v>
      </c>
      <c r="D4314" s="119" t="str">
        <f>IF(G4314="","",VLOOKUP(G4314,номенклатури!R:T,2,0))</f>
        <v/>
      </c>
      <c r="E4314" s="365" t="str">
        <f>IF(G4314="","",VLOOKUP(G4314,номенклатури!R:T,3,0))</f>
        <v/>
      </c>
      <c r="F4314" s="159" t="str">
        <f>IF(G4314="","",IF(ISERROR(VLOOKUP(G4314,номенклатури!V:V,1,0)),E4314*H4314,E4314*I4314))</f>
        <v/>
      </c>
      <c r="G4314" s="14"/>
      <c r="H4314" s="15"/>
      <c r="I4314" s="15"/>
      <c r="J4314" s="15"/>
      <c r="K4314" s="15"/>
      <c r="L4314" s="217"/>
      <c r="M4314" s="22"/>
      <c r="N4314" s="119" t="str">
        <f>IF(G4314="","",VLOOKUP(G4314,номенклатури!R:U,4,0))</f>
        <v/>
      </c>
      <c r="O4314" s="119" t="str">
        <f>IF(M4314="","",VLOOKUP(M4314,'14'!D:D,1,0))</f>
        <v/>
      </c>
    </row>
    <row r="4315" spans="1:15" ht="12.75" customHeight="1" x14ac:dyDescent="0.2">
      <c r="A4315" s="36" t="str">
        <f>'0'!$A$4</f>
        <v>………………..</v>
      </c>
      <c r="B4315" s="37">
        <f>'0'!$A$2</f>
        <v>46112</v>
      </c>
      <c r="C4315" s="37" t="s">
        <v>1243</v>
      </c>
      <c r="D4315" s="119" t="str">
        <f>IF(G4315="","",VLOOKUP(G4315,номенклатури!R:T,2,0))</f>
        <v/>
      </c>
      <c r="E4315" s="365" t="str">
        <f>IF(G4315="","",VLOOKUP(G4315,номенклатури!R:T,3,0))</f>
        <v/>
      </c>
      <c r="F4315" s="159" t="str">
        <f>IF(G4315="","",IF(ISERROR(VLOOKUP(G4315,номенклатури!V:V,1,0)),E4315*H4315,E4315*I4315))</f>
        <v/>
      </c>
      <c r="G4315" s="14"/>
      <c r="H4315" s="15"/>
      <c r="I4315" s="15"/>
      <c r="J4315" s="15"/>
      <c r="K4315" s="15"/>
      <c r="L4315" s="217"/>
      <c r="M4315" s="22"/>
      <c r="N4315" s="119" t="str">
        <f>IF(G4315="","",VLOOKUP(G4315,номенклатури!R:U,4,0))</f>
        <v/>
      </c>
      <c r="O4315" s="119" t="str">
        <f>IF(M4315="","",VLOOKUP(M4315,'14'!D:D,1,0))</f>
        <v/>
      </c>
    </row>
    <row r="4316" spans="1:15" ht="12.75" customHeight="1" x14ac:dyDescent="0.2">
      <c r="A4316" s="36" t="str">
        <f>'0'!$A$4</f>
        <v>………………..</v>
      </c>
      <c r="B4316" s="37">
        <f>'0'!$A$2</f>
        <v>46112</v>
      </c>
      <c r="C4316" s="37" t="s">
        <v>1243</v>
      </c>
      <c r="D4316" s="119" t="str">
        <f>IF(G4316="","",VLOOKUP(G4316,номенклатури!R:T,2,0))</f>
        <v/>
      </c>
      <c r="E4316" s="365" t="str">
        <f>IF(G4316="","",VLOOKUP(G4316,номенклатури!R:T,3,0))</f>
        <v/>
      </c>
      <c r="F4316" s="159" t="str">
        <f>IF(G4316="","",IF(ISERROR(VLOOKUP(G4316,номенклатури!V:V,1,0)),E4316*H4316,E4316*I4316))</f>
        <v/>
      </c>
      <c r="G4316" s="14"/>
      <c r="H4316" s="15"/>
      <c r="I4316" s="15"/>
      <c r="J4316" s="15"/>
      <c r="K4316" s="15"/>
      <c r="L4316" s="217"/>
      <c r="M4316" s="22"/>
      <c r="N4316" s="119" t="str">
        <f>IF(G4316="","",VLOOKUP(G4316,номенклатури!R:U,4,0))</f>
        <v/>
      </c>
      <c r="O4316" s="119" t="str">
        <f>IF(M4316="","",VLOOKUP(M4316,'14'!D:D,1,0))</f>
        <v/>
      </c>
    </row>
    <row r="4317" spans="1:15" ht="12.75" customHeight="1" x14ac:dyDescent="0.2">
      <c r="A4317" s="36" t="str">
        <f>'0'!$A$4</f>
        <v>………………..</v>
      </c>
      <c r="B4317" s="37">
        <f>'0'!$A$2</f>
        <v>46112</v>
      </c>
      <c r="C4317" s="37" t="s">
        <v>1243</v>
      </c>
      <c r="D4317" s="119" t="str">
        <f>IF(G4317="","",VLOOKUP(G4317,номенклатури!R:T,2,0))</f>
        <v/>
      </c>
      <c r="E4317" s="365" t="str">
        <f>IF(G4317="","",VLOOKUP(G4317,номенклатури!R:T,3,0))</f>
        <v/>
      </c>
      <c r="F4317" s="159" t="str">
        <f>IF(G4317="","",IF(ISERROR(VLOOKUP(G4317,номенклатури!V:V,1,0)),E4317*H4317,E4317*I4317))</f>
        <v/>
      </c>
      <c r="G4317" s="14"/>
      <c r="H4317" s="15"/>
      <c r="I4317" s="15"/>
      <c r="J4317" s="15"/>
      <c r="K4317" s="15"/>
      <c r="L4317" s="217"/>
      <c r="M4317" s="22"/>
      <c r="N4317" s="119" t="str">
        <f>IF(G4317="","",VLOOKUP(G4317,номенклатури!R:U,4,0))</f>
        <v/>
      </c>
      <c r="O4317" s="119" t="str">
        <f>IF(M4317="","",VLOOKUP(M4317,'14'!D:D,1,0))</f>
        <v/>
      </c>
    </row>
    <row r="4318" spans="1:15" ht="12.75" customHeight="1" x14ac:dyDescent="0.2">
      <c r="A4318" s="36" t="str">
        <f>'0'!$A$4</f>
        <v>………………..</v>
      </c>
      <c r="B4318" s="37">
        <f>'0'!$A$2</f>
        <v>46112</v>
      </c>
      <c r="C4318" s="37" t="s">
        <v>1243</v>
      </c>
      <c r="D4318" s="119" t="str">
        <f>IF(G4318="","",VLOOKUP(G4318,номенклатури!R:T,2,0))</f>
        <v/>
      </c>
      <c r="E4318" s="365" t="str">
        <f>IF(G4318="","",VLOOKUP(G4318,номенклатури!R:T,3,0))</f>
        <v/>
      </c>
      <c r="F4318" s="159" t="str">
        <f>IF(G4318="","",IF(ISERROR(VLOOKUP(G4318,номенклатури!V:V,1,0)),E4318*H4318,E4318*I4318))</f>
        <v/>
      </c>
      <c r="G4318" s="14"/>
      <c r="H4318" s="15"/>
      <c r="I4318" s="15"/>
      <c r="J4318" s="15"/>
      <c r="K4318" s="15"/>
      <c r="L4318" s="217"/>
      <c r="M4318" s="22"/>
      <c r="N4318" s="119" t="str">
        <f>IF(G4318="","",VLOOKUP(G4318,номенклатури!R:U,4,0))</f>
        <v/>
      </c>
      <c r="O4318" s="119" t="str">
        <f>IF(M4318="","",VLOOKUP(M4318,'14'!D:D,1,0))</f>
        <v/>
      </c>
    </row>
    <row r="4319" spans="1:15" ht="12.75" customHeight="1" x14ac:dyDescent="0.2">
      <c r="A4319" s="36" t="str">
        <f>'0'!$A$4</f>
        <v>………………..</v>
      </c>
      <c r="B4319" s="37">
        <f>'0'!$A$2</f>
        <v>46112</v>
      </c>
      <c r="C4319" s="37" t="s">
        <v>1243</v>
      </c>
      <c r="D4319" s="119" t="str">
        <f>IF(G4319="","",VLOOKUP(G4319,номенклатури!R:T,2,0))</f>
        <v/>
      </c>
      <c r="E4319" s="365" t="str">
        <f>IF(G4319="","",VLOOKUP(G4319,номенклатури!R:T,3,0))</f>
        <v/>
      </c>
      <c r="F4319" s="159" t="str">
        <f>IF(G4319="","",IF(ISERROR(VLOOKUP(G4319,номенклатури!V:V,1,0)),E4319*H4319,E4319*I4319))</f>
        <v/>
      </c>
      <c r="G4319" s="14"/>
      <c r="H4319" s="15"/>
      <c r="I4319" s="15"/>
      <c r="J4319" s="15"/>
      <c r="K4319" s="15"/>
      <c r="L4319" s="217"/>
      <c r="M4319" s="22"/>
      <c r="N4319" s="119" t="str">
        <f>IF(G4319="","",VLOOKUP(G4319,номенклатури!R:U,4,0))</f>
        <v/>
      </c>
      <c r="O4319" s="119" t="str">
        <f>IF(M4319="","",VLOOKUP(M4319,'14'!D:D,1,0))</f>
        <v/>
      </c>
    </row>
    <row r="4320" spans="1:15" ht="12.75" customHeight="1" x14ac:dyDescent="0.2">
      <c r="A4320" s="36" t="str">
        <f>'0'!$A$4</f>
        <v>………………..</v>
      </c>
      <c r="B4320" s="37">
        <f>'0'!$A$2</f>
        <v>46112</v>
      </c>
      <c r="C4320" s="37" t="s">
        <v>1243</v>
      </c>
      <c r="D4320" s="119" t="str">
        <f>IF(G4320="","",VLOOKUP(G4320,номенклатури!R:T,2,0))</f>
        <v/>
      </c>
      <c r="E4320" s="365" t="str">
        <f>IF(G4320="","",VLOOKUP(G4320,номенклатури!R:T,3,0))</f>
        <v/>
      </c>
      <c r="F4320" s="159" t="str">
        <f>IF(G4320="","",IF(ISERROR(VLOOKUP(G4320,номенклатури!V:V,1,0)),E4320*H4320,E4320*I4320))</f>
        <v/>
      </c>
      <c r="G4320" s="14"/>
      <c r="H4320" s="15"/>
      <c r="I4320" s="15"/>
      <c r="J4320" s="15"/>
      <c r="K4320" s="15"/>
      <c r="L4320" s="217"/>
      <c r="M4320" s="22"/>
      <c r="N4320" s="119" t="str">
        <f>IF(G4320="","",VLOOKUP(G4320,номенклатури!R:U,4,0))</f>
        <v/>
      </c>
      <c r="O4320" s="119" t="str">
        <f>IF(M4320="","",VLOOKUP(M4320,'14'!D:D,1,0))</f>
        <v/>
      </c>
    </row>
    <row r="4321" spans="1:15" ht="12.75" customHeight="1" x14ac:dyDescent="0.2">
      <c r="A4321" s="36" t="str">
        <f>'0'!$A$4</f>
        <v>………………..</v>
      </c>
      <c r="B4321" s="37">
        <f>'0'!$A$2</f>
        <v>46112</v>
      </c>
      <c r="C4321" s="37" t="s">
        <v>1243</v>
      </c>
      <c r="D4321" s="119" t="str">
        <f>IF(G4321="","",VLOOKUP(G4321,номенклатури!R:T,2,0))</f>
        <v/>
      </c>
      <c r="E4321" s="365" t="str">
        <f>IF(G4321="","",VLOOKUP(G4321,номенклатури!R:T,3,0))</f>
        <v/>
      </c>
      <c r="F4321" s="159" t="str">
        <f>IF(G4321="","",IF(ISERROR(VLOOKUP(G4321,номенклатури!V:V,1,0)),E4321*H4321,E4321*I4321))</f>
        <v/>
      </c>
      <c r="G4321" s="14"/>
      <c r="H4321" s="15"/>
      <c r="I4321" s="15"/>
      <c r="J4321" s="15"/>
      <c r="K4321" s="15"/>
      <c r="L4321" s="217"/>
      <c r="M4321" s="22"/>
      <c r="N4321" s="119" t="str">
        <f>IF(G4321="","",VLOOKUP(G4321,номенклатури!R:U,4,0))</f>
        <v/>
      </c>
      <c r="O4321" s="119" t="str">
        <f>IF(M4321="","",VLOOKUP(M4321,'14'!D:D,1,0))</f>
        <v/>
      </c>
    </row>
    <row r="4322" spans="1:15" ht="12.75" customHeight="1" x14ac:dyDescent="0.2">
      <c r="A4322" s="36" t="str">
        <f>'0'!$A$4</f>
        <v>………………..</v>
      </c>
      <c r="B4322" s="37">
        <f>'0'!$A$2</f>
        <v>46112</v>
      </c>
      <c r="C4322" s="37" t="s">
        <v>1243</v>
      </c>
      <c r="D4322" s="119" t="str">
        <f>IF(G4322="","",VLOOKUP(G4322,номенклатури!R:T,2,0))</f>
        <v/>
      </c>
      <c r="E4322" s="365" t="str">
        <f>IF(G4322="","",VLOOKUP(G4322,номенклатури!R:T,3,0))</f>
        <v/>
      </c>
      <c r="F4322" s="159" t="str">
        <f>IF(G4322="","",IF(ISERROR(VLOOKUP(G4322,номенклатури!V:V,1,0)),E4322*H4322,E4322*I4322))</f>
        <v/>
      </c>
      <c r="G4322" s="14"/>
      <c r="H4322" s="15"/>
      <c r="I4322" s="15"/>
      <c r="J4322" s="15"/>
      <c r="K4322" s="15"/>
      <c r="L4322" s="217"/>
      <c r="M4322" s="22"/>
      <c r="N4322" s="119" t="str">
        <f>IF(G4322="","",VLOOKUP(G4322,номенклатури!R:U,4,0))</f>
        <v/>
      </c>
      <c r="O4322" s="119" t="str">
        <f>IF(M4322="","",VLOOKUP(M4322,'14'!D:D,1,0))</f>
        <v/>
      </c>
    </row>
    <row r="4323" spans="1:15" ht="12.75" customHeight="1" x14ac:dyDescent="0.2">
      <c r="A4323" s="36" t="str">
        <f>'0'!$A$4</f>
        <v>………………..</v>
      </c>
      <c r="B4323" s="37">
        <f>'0'!$A$2</f>
        <v>46112</v>
      </c>
      <c r="C4323" s="37" t="s">
        <v>1243</v>
      </c>
      <c r="D4323" s="119" t="str">
        <f>IF(G4323="","",VLOOKUP(G4323,номенклатури!R:T,2,0))</f>
        <v/>
      </c>
      <c r="E4323" s="365" t="str">
        <f>IF(G4323="","",VLOOKUP(G4323,номенклатури!R:T,3,0))</f>
        <v/>
      </c>
      <c r="F4323" s="159" t="str">
        <f>IF(G4323="","",IF(ISERROR(VLOOKUP(G4323,номенклатури!V:V,1,0)),E4323*H4323,E4323*I4323))</f>
        <v/>
      </c>
      <c r="G4323" s="14"/>
      <c r="H4323" s="15"/>
      <c r="I4323" s="15"/>
      <c r="J4323" s="15"/>
      <c r="K4323" s="15"/>
      <c r="L4323" s="217"/>
      <c r="M4323" s="22"/>
      <c r="N4323" s="119" t="str">
        <f>IF(G4323="","",VLOOKUP(G4323,номенклатури!R:U,4,0))</f>
        <v/>
      </c>
      <c r="O4323" s="119" t="str">
        <f>IF(M4323="","",VLOOKUP(M4323,'14'!D:D,1,0))</f>
        <v/>
      </c>
    </row>
    <row r="4324" spans="1:15" ht="12.75" customHeight="1" x14ac:dyDescent="0.2">
      <c r="A4324" s="36" t="str">
        <f>'0'!$A$4</f>
        <v>………………..</v>
      </c>
      <c r="B4324" s="37">
        <f>'0'!$A$2</f>
        <v>46112</v>
      </c>
      <c r="C4324" s="37" t="s">
        <v>1243</v>
      </c>
      <c r="D4324" s="119" t="str">
        <f>IF(G4324="","",VLOOKUP(G4324,номенклатури!R:T,2,0))</f>
        <v/>
      </c>
      <c r="E4324" s="365" t="str">
        <f>IF(G4324="","",VLOOKUP(G4324,номенклатури!R:T,3,0))</f>
        <v/>
      </c>
      <c r="F4324" s="159" t="str">
        <f>IF(G4324="","",IF(ISERROR(VLOOKUP(G4324,номенклатури!V:V,1,0)),E4324*H4324,E4324*I4324))</f>
        <v/>
      </c>
      <c r="G4324" s="14"/>
      <c r="H4324" s="15"/>
      <c r="I4324" s="15"/>
      <c r="J4324" s="15"/>
      <c r="K4324" s="15"/>
      <c r="L4324" s="217"/>
      <c r="M4324" s="22"/>
      <c r="N4324" s="119" t="str">
        <f>IF(G4324="","",VLOOKUP(G4324,номенклатури!R:U,4,0))</f>
        <v/>
      </c>
      <c r="O4324" s="119" t="str">
        <f>IF(M4324="","",VLOOKUP(M4324,'14'!D:D,1,0))</f>
        <v/>
      </c>
    </row>
    <row r="4325" spans="1:15" ht="12.75" customHeight="1" x14ac:dyDescent="0.2">
      <c r="A4325" s="36" t="str">
        <f>'0'!$A$4</f>
        <v>………………..</v>
      </c>
      <c r="B4325" s="37">
        <f>'0'!$A$2</f>
        <v>46112</v>
      </c>
      <c r="C4325" s="37" t="s">
        <v>1243</v>
      </c>
      <c r="D4325" s="119" t="str">
        <f>IF(G4325="","",VLOOKUP(G4325,номенклатури!R:T,2,0))</f>
        <v/>
      </c>
      <c r="E4325" s="365" t="str">
        <f>IF(G4325="","",VLOOKUP(G4325,номенклатури!R:T,3,0))</f>
        <v/>
      </c>
      <c r="F4325" s="159" t="str">
        <f>IF(G4325="","",IF(ISERROR(VLOOKUP(G4325,номенклатури!V:V,1,0)),E4325*H4325,E4325*I4325))</f>
        <v/>
      </c>
      <c r="G4325" s="14"/>
      <c r="H4325" s="15"/>
      <c r="I4325" s="15"/>
      <c r="J4325" s="15"/>
      <c r="K4325" s="15"/>
      <c r="L4325" s="217"/>
      <c r="M4325" s="22"/>
      <c r="N4325" s="119" t="str">
        <f>IF(G4325="","",VLOOKUP(G4325,номенклатури!R:U,4,0))</f>
        <v/>
      </c>
      <c r="O4325" s="119" t="str">
        <f>IF(M4325="","",VLOOKUP(M4325,'14'!D:D,1,0))</f>
        <v/>
      </c>
    </row>
    <row r="4326" spans="1:15" ht="12.75" customHeight="1" x14ac:dyDescent="0.2">
      <c r="A4326" s="36" t="str">
        <f>'0'!$A$4</f>
        <v>………………..</v>
      </c>
      <c r="B4326" s="37">
        <f>'0'!$A$2</f>
        <v>46112</v>
      </c>
      <c r="C4326" s="37" t="s">
        <v>1243</v>
      </c>
      <c r="D4326" s="119" t="str">
        <f>IF(G4326="","",VLOOKUP(G4326,номенклатури!R:T,2,0))</f>
        <v/>
      </c>
      <c r="E4326" s="365" t="str">
        <f>IF(G4326="","",VLOOKUP(G4326,номенклатури!R:T,3,0))</f>
        <v/>
      </c>
      <c r="F4326" s="159" t="str">
        <f>IF(G4326="","",IF(ISERROR(VLOOKUP(G4326,номенклатури!V:V,1,0)),E4326*H4326,E4326*I4326))</f>
        <v/>
      </c>
      <c r="G4326" s="14"/>
      <c r="H4326" s="15"/>
      <c r="I4326" s="15"/>
      <c r="J4326" s="15"/>
      <c r="K4326" s="15"/>
      <c r="L4326" s="217"/>
      <c r="M4326" s="22"/>
      <c r="N4326" s="119" t="str">
        <f>IF(G4326="","",VLOOKUP(G4326,номенклатури!R:U,4,0))</f>
        <v/>
      </c>
      <c r="O4326" s="119" t="str">
        <f>IF(M4326="","",VLOOKUP(M4326,'14'!D:D,1,0))</f>
        <v/>
      </c>
    </row>
    <row r="4327" spans="1:15" ht="12.75" customHeight="1" x14ac:dyDescent="0.2">
      <c r="A4327" s="36" t="str">
        <f>'0'!$A$4</f>
        <v>………………..</v>
      </c>
      <c r="B4327" s="37">
        <f>'0'!$A$2</f>
        <v>46112</v>
      </c>
      <c r="C4327" s="37" t="s">
        <v>1243</v>
      </c>
      <c r="D4327" s="119" t="str">
        <f>IF(G4327="","",VLOOKUP(G4327,номенклатури!R:T,2,0))</f>
        <v/>
      </c>
      <c r="E4327" s="365" t="str">
        <f>IF(G4327="","",VLOOKUP(G4327,номенклатури!R:T,3,0))</f>
        <v/>
      </c>
      <c r="F4327" s="159" t="str">
        <f>IF(G4327="","",IF(ISERROR(VLOOKUP(G4327,номенклатури!V:V,1,0)),E4327*H4327,E4327*I4327))</f>
        <v/>
      </c>
      <c r="G4327" s="14"/>
      <c r="H4327" s="15"/>
      <c r="I4327" s="15"/>
      <c r="J4327" s="15"/>
      <c r="K4327" s="15"/>
      <c r="L4327" s="217"/>
      <c r="M4327" s="22"/>
      <c r="N4327" s="119" t="str">
        <f>IF(G4327="","",VLOOKUP(G4327,номенклатури!R:U,4,0))</f>
        <v/>
      </c>
      <c r="O4327" s="119" t="str">
        <f>IF(M4327="","",VLOOKUP(M4327,'14'!D:D,1,0))</f>
        <v/>
      </c>
    </row>
    <row r="4328" spans="1:15" ht="12.75" customHeight="1" x14ac:dyDescent="0.2">
      <c r="A4328" s="36" t="str">
        <f>'0'!$A$4</f>
        <v>………………..</v>
      </c>
      <c r="B4328" s="37">
        <f>'0'!$A$2</f>
        <v>46112</v>
      </c>
      <c r="C4328" s="37" t="s">
        <v>1243</v>
      </c>
      <c r="D4328" s="119" t="str">
        <f>IF(G4328="","",VLOOKUP(G4328,номенклатури!R:T,2,0))</f>
        <v/>
      </c>
      <c r="E4328" s="365" t="str">
        <f>IF(G4328="","",VLOOKUP(G4328,номенклатури!R:T,3,0))</f>
        <v/>
      </c>
      <c r="F4328" s="159" t="str">
        <f>IF(G4328="","",IF(ISERROR(VLOOKUP(G4328,номенклатури!V:V,1,0)),E4328*H4328,E4328*I4328))</f>
        <v/>
      </c>
      <c r="G4328" s="14"/>
      <c r="H4328" s="15"/>
      <c r="I4328" s="15"/>
      <c r="J4328" s="15"/>
      <c r="K4328" s="15"/>
      <c r="L4328" s="217"/>
      <c r="M4328" s="22"/>
      <c r="N4328" s="119" t="str">
        <f>IF(G4328="","",VLOOKUP(G4328,номенклатури!R:U,4,0))</f>
        <v/>
      </c>
      <c r="O4328" s="119" t="str">
        <f>IF(M4328="","",VLOOKUP(M4328,'14'!D:D,1,0))</f>
        <v/>
      </c>
    </row>
    <row r="4329" spans="1:15" ht="12.75" customHeight="1" x14ac:dyDescent="0.2">
      <c r="A4329" s="36" t="str">
        <f>'0'!$A$4</f>
        <v>………………..</v>
      </c>
      <c r="B4329" s="37">
        <f>'0'!$A$2</f>
        <v>46112</v>
      </c>
      <c r="C4329" s="37" t="s">
        <v>1243</v>
      </c>
      <c r="D4329" s="119" t="str">
        <f>IF(G4329="","",VLOOKUP(G4329,номенклатури!R:T,2,0))</f>
        <v/>
      </c>
      <c r="E4329" s="365" t="str">
        <f>IF(G4329="","",VLOOKUP(G4329,номенклатури!R:T,3,0))</f>
        <v/>
      </c>
      <c r="F4329" s="159" t="str">
        <f>IF(G4329="","",IF(ISERROR(VLOOKUP(G4329,номенклатури!V:V,1,0)),E4329*H4329,E4329*I4329))</f>
        <v/>
      </c>
      <c r="G4329" s="14"/>
      <c r="H4329" s="15"/>
      <c r="I4329" s="15"/>
      <c r="J4329" s="15"/>
      <c r="K4329" s="15"/>
      <c r="L4329" s="217"/>
      <c r="M4329" s="22"/>
      <c r="N4329" s="119" t="str">
        <f>IF(G4329="","",VLOOKUP(G4329,номенклатури!R:U,4,0))</f>
        <v/>
      </c>
      <c r="O4329" s="119" t="str">
        <f>IF(M4329="","",VLOOKUP(M4329,'14'!D:D,1,0))</f>
        <v/>
      </c>
    </row>
    <row r="4330" spans="1:15" ht="12.75" customHeight="1" x14ac:dyDescent="0.2">
      <c r="A4330" s="36" t="str">
        <f>'0'!$A$4</f>
        <v>………………..</v>
      </c>
      <c r="B4330" s="37">
        <f>'0'!$A$2</f>
        <v>46112</v>
      </c>
      <c r="C4330" s="37" t="s">
        <v>1243</v>
      </c>
      <c r="D4330" s="119" t="str">
        <f>IF(G4330="","",VLOOKUP(G4330,номенклатури!R:T,2,0))</f>
        <v/>
      </c>
      <c r="E4330" s="365" t="str">
        <f>IF(G4330="","",VLOOKUP(G4330,номенклатури!R:T,3,0))</f>
        <v/>
      </c>
      <c r="F4330" s="159" t="str">
        <f>IF(G4330="","",IF(ISERROR(VLOOKUP(G4330,номенклатури!V:V,1,0)),E4330*H4330,E4330*I4330))</f>
        <v/>
      </c>
      <c r="G4330" s="14"/>
      <c r="H4330" s="15"/>
      <c r="I4330" s="15"/>
      <c r="J4330" s="15"/>
      <c r="K4330" s="15"/>
      <c r="L4330" s="217"/>
      <c r="M4330" s="22"/>
      <c r="N4330" s="119" t="str">
        <f>IF(G4330="","",VLOOKUP(G4330,номенклатури!R:U,4,0))</f>
        <v/>
      </c>
      <c r="O4330" s="119" t="str">
        <f>IF(M4330="","",VLOOKUP(M4330,'14'!D:D,1,0))</f>
        <v/>
      </c>
    </row>
    <row r="4331" spans="1:15" ht="12.75" customHeight="1" x14ac:dyDescent="0.2">
      <c r="A4331" s="36" t="str">
        <f>'0'!$A$4</f>
        <v>………………..</v>
      </c>
      <c r="B4331" s="37">
        <f>'0'!$A$2</f>
        <v>46112</v>
      </c>
      <c r="C4331" s="37" t="s">
        <v>1243</v>
      </c>
      <c r="D4331" s="119" t="str">
        <f>IF(G4331="","",VLOOKUP(G4331,номенклатури!R:T,2,0))</f>
        <v/>
      </c>
      <c r="E4331" s="365" t="str">
        <f>IF(G4331="","",VLOOKUP(G4331,номенклатури!R:T,3,0))</f>
        <v/>
      </c>
      <c r="F4331" s="159" t="str">
        <f>IF(G4331="","",IF(ISERROR(VLOOKUP(G4331,номенклатури!V:V,1,0)),E4331*H4331,E4331*I4331))</f>
        <v/>
      </c>
      <c r="G4331" s="14"/>
      <c r="H4331" s="15"/>
      <c r="I4331" s="15"/>
      <c r="J4331" s="15"/>
      <c r="K4331" s="15"/>
      <c r="L4331" s="217"/>
      <c r="M4331" s="22"/>
      <c r="N4331" s="119" t="str">
        <f>IF(G4331="","",VLOOKUP(G4331,номенклатури!R:U,4,0))</f>
        <v/>
      </c>
      <c r="O4331" s="119" t="str">
        <f>IF(M4331="","",VLOOKUP(M4331,'14'!D:D,1,0))</f>
        <v/>
      </c>
    </row>
    <row r="4332" spans="1:15" ht="12.75" customHeight="1" x14ac:dyDescent="0.2">
      <c r="A4332" s="36" t="str">
        <f>'0'!$A$4</f>
        <v>………………..</v>
      </c>
      <c r="B4332" s="37">
        <f>'0'!$A$2</f>
        <v>46112</v>
      </c>
      <c r="C4332" s="37" t="s">
        <v>1243</v>
      </c>
      <c r="D4332" s="119" t="str">
        <f>IF(G4332="","",VLOOKUP(G4332,номенклатури!R:T,2,0))</f>
        <v/>
      </c>
      <c r="E4332" s="365" t="str">
        <f>IF(G4332="","",VLOOKUP(G4332,номенклатури!R:T,3,0))</f>
        <v/>
      </c>
      <c r="F4332" s="159" t="str">
        <f>IF(G4332="","",IF(ISERROR(VLOOKUP(G4332,номенклатури!V:V,1,0)),E4332*H4332,E4332*I4332))</f>
        <v/>
      </c>
      <c r="G4332" s="14"/>
      <c r="H4332" s="15"/>
      <c r="I4332" s="15"/>
      <c r="J4332" s="15"/>
      <c r="K4332" s="15"/>
      <c r="L4332" s="217"/>
      <c r="M4332" s="22"/>
      <c r="N4332" s="119" t="str">
        <f>IF(G4332="","",VLOOKUP(G4332,номенклатури!R:U,4,0))</f>
        <v/>
      </c>
      <c r="O4332" s="119" t="str">
        <f>IF(M4332="","",VLOOKUP(M4332,'14'!D:D,1,0))</f>
        <v/>
      </c>
    </row>
    <row r="4333" spans="1:15" ht="12.75" customHeight="1" x14ac:dyDescent="0.2">
      <c r="A4333" s="36" t="str">
        <f>'0'!$A$4</f>
        <v>………………..</v>
      </c>
      <c r="B4333" s="37">
        <f>'0'!$A$2</f>
        <v>46112</v>
      </c>
      <c r="C4333" s="37" t="s">
        <v>1243</v>
      </c>
      <c r="D4333" s="119" t="str">
        <f>IF(G4333="","",VLOOKUP(G4333,номенклатури!R:T,2,0))</f>
        <v/>
      </c>
      <c r="E4333" s="365" t="str">
        <f>IF(G4333="","",VLOOKUP(G4333,номенклатури!R:T,3,0))</f>
        <v/>
      </c>
      <c r="F4333" s="159" t="str">
        <f>IF(G4333="","",IF(ISERROR(VLOOKUP(G4333,номенклатури!V:V,1,0)),E4333*H4333,E4333*I4333))</f>
        <v/>
      </c>
      <c r="G4333" s="14"/>
      <c r="H4333" s="15"/>
      <c r="I4333" s="15"/>
      <c r="J4333" s="15"/>
      <c r="K4333" s="15"/>
      <c r="L4333" s="217"/>
      <c r="M4333" s="22"/>
      <c r="N4333" s="119" t="str">
        <f>IF(G4333="","",VLOOKUP(G4333,номенклатури!R:U,4,0))</f>
        <v/>
      </c>
      <c r="O4333" s="119" t="str">
        <f>IF(M4333="","",VLOOKUP(M4333,'14'!D:D,1,0))</f>
        <v/>
      </c>
    </row>
    <row r="4334" spans="1:15" ht="12.75" customHeight="1" x14ac:dyDescent="0.2">
      <c r="A4334" s="36" t="str">
        <f>'0'!$A$4</f>
        <v>………………..</v>
      </c>
      <c r="B4334" s="37">
        <f>'0'!$A$2</f>
        <v>46112</v>
      </c>
      <c r="C4334" s="37" t="s">
        <v>1243</v>
      </c>
      <c r="D4334" s="119" t="str">
        <f>IF(G4334="","",VLOOKUP(G4334,номенклатури!R:T,2,0))</f>
        <v/>
      </c>
      <c r="E4334" s="365" t="str">
        <f>IF(G4334="","",VLOOKUP(G4334,номенклатури!R:T,3,0))</f>
        <v/>
      </c>
      <c r="F4334" s="159" t="str">
        <f>IF(G4334="","",IF(ISERROR(VLOOKUP(G4334,номенклатури!V:V,1,0)),E4334*H4334,E4334*I4334))</f>
        <v/>
      </c>
      <c r="G4334" s="14"/>
      <c r="H4334" s="15"/>
      <c r="I4334" s="15"/>
      <c r="J4334" s="15"/>
      <c r="K4334" s="15"/>
      <c r="L4334" s="217"/>
      <c r="M4334" s="22"/>
      <c r="N4334" s="119" t="str">
        <f>IF(G4334="","",VLOOKUP(G4334,номенклатури!R:U,4,0))</f>
        <v/>
      </c>
      <c r="O4334" s="119" t="str">
        <f>IF(M4334="","",VLOOKUP(M4334,'14'!D:D,1,0))</f>
        <v/>
      </c>
    </row>
    <row r="4335" spans="1:15" ht="12.75" customHeight="1" x14ac:dyDescent="0.2">
      <c r="A4335" s="36" t="str">
        <f>'0'!$A$4</f>
        <v>………………..</v>
      </c>
      <c r="B4335" s="37">
        <f>'0'!$A$2</f>
        <v>46112</v>
      </c>
      <c r="C4335" s="37" t="s">
        <v>1243</v>
      </c>
      <c r="D4335" s="119" t="str">
        <f>IF(G4335="","",VLOOKUP(G4335,номенклатури!R:T,2,0))</f>
        <v/>
      </c>
      <c r="E4335" s="365" t="str">
        <f>IF(G4335="","",VLOOKUP(G4335,номенклатури!R:T,3,0))</f>
        <v/>
      </c>
      <c r="F4335" s="159" t="str">
        <f>IF(G4335="","",IF(ISERROR(VLOOKUP(G4335,номенклатури!V:V,1,0)),E4335*H4335,E4335*I4335))</f>
        <v/>
      </c>
      <c r="G4335" s="14"/>
      <c r="H4335" s="15"/>
      <c r="I4335" s="15"/>
      <c r="J4335" s="15"/>
      <c r="K4335" s="15"/>
      <c r="L4335" s="217"/>
      <c r="M4335" s="22"/>
      <c r="N4335" s="119" t="str">
        <f>IF(G4335="","",VLOOKUP(G4335,номенклатури!R:U,4,0))</f>
        <v/>
      </c>
      <c r="O4335" s="119" t="str">
        <f>IF(M4335="","",VLOOKUP(M4335,'14'!D:D,1,0))</f>
        <v/>
      </c>
    </row>
    <row r="4336" spans="1:15" ht="12.75" customHeight="1" x14ac:dyDescent="0.2">
      <c r="A4336" s="36" t="str">
        <f>'0'!$A$4</f>
        <v>………………..</v>
      </c>
      <c r="B4336" s="37">
        <f>'0'!$A$2</f>
        <v>46112</v>
      </c>
      <c r="C4336" s="37" t="s">
        <v>1243</v>
      </c>
      <c r="D4336" s="119" t="str">
        <f>IF(G4336="","",VLOOKUP(G4336,номенклатури!R:T,2,0))</f>
        <v/>
      </c>
      <c r="E4336" s="365" t="str">
        <f>IF(G4336="","",VLOOKUP(G4336,номенклатури!R:T,3,0))</f>
        <v/>
      </c>
      <c r="F4336" s="159" t="str">
        <f>IF(G4336="","",IF(ISERROR(VLOOKUP(G4336,номенклатури!V:V,1,0)),E4336*H4336,E4336*I4336))</f>
        <v/>
      </c>
      <c r="G4336" s="14"/>
      <c r="H4336" s="15"/>
      <c r="I4336" s="15"/>
      <c r="J4336" s="15"/>
      <c r="K4336" s="15"/>
      <c r="L4336" s="217"/>
      <c r="M4336" s="22"/>
      <c r="N4336" s="119" t="str">
        <f>IF(G4336="","",VLOOKUP(G4336,номенклатури!R:U,4,0))</f>
        <v/>
      </c>
      <c r="O4336" s="119" t="str">
        <f>IF(M4336="","",VLOOKUP(M4336,'14'!D:D,1,0))</f>
        <v/>
      </c>
    </row>
    <row r="4337" spans="1:15" ht="12.75" customHeight="1" x14ac:dyDescent="0.2">
      <c r="A4337" s="36" t="str">
        <f>'0'!$A$4</f>
        <v>………………..</v>
      </c>
      <c r="B4337" s="37">
        <f>'0'!$A$2</f>
        <v>46112</v>
      </c>
      <c r="C4337" s="37" t="s">
        <v>1243</v>
      </c>
      <c r="D4337" s="119" t="str">
        <f>IF(G4337="","",VLOOKUP(G4337,номенклатури!R:T,2,0))</f>
        <v/>
      </c>
      <c r="E4337" s="365" t="str">
        <f>IF(G4337="","",VLOOKUP(G4337,номенклатури!R:T,3,0))</f>
        <v/>
      </c>
      <c r="F4337" s="159" t="str">
        <f>IF(G4337="","",IF(ISERROR(VLOOKUP(G4337,номенклатури!V:V,1,0)),E4337*H4337,E4337*I4337))</f>
        <v/>
      </c>
      <c r="G4337" s="14"/>
      <c r="H4337" s="15"/>
      <c r="I4337" s="15"/>
      <c r="J4337" s="15"/>
      <c r="K4337" s="15"/>
      <c r="L4337" s="217"/>
      <c r="M4337" s="22"/>
      <c r="N4337" s="119" t="str">
        <f>IF(G4337="","",VLOOKUP(G4337,номенклатури!R:U,4,0))</f>
        <v/>
      </c>
      <c r="O4337" s="119" t="str">
        <f>IF(M4337="","",VLOOKUP(M4337,'14'!D:D,1,0))</f>
        <v/>
      </c>
    </row>
    <row r="4338" spans="1:15" ht="12.75" customHeight="1" x14ac:dyDescent="0.2">
      <c r="A4338" s="36" t="str">
        <f>'0'!$A$4</f>
        <v>………………..</v>
      </c>
      <c r="B4338" s="37">
        <f>'0'!$A$2</f>
        <v>46112</v>
      </c>
      <c r="C4338" s="37" t="s">
        <v>1243</v>
      </c>
      <c r="D4338" s="119" t="str">
        <f>IF(G4338="","",VLOOKUP(G4338,номенклатури!R:T,2,0))</f>
        <v/>
      </c>
      <c r="E4338" s="365" t="str">
        <f>IF(G4338="","",VLOOKUP(G4338,номенклатури!R:T,3,0))</f>
        <v/>
      </c>
      <c r="F4338" s="159" t="str">
        <f>IF(G4338="","",IF(ISERROR(VLOOKUP(G4338,номенклатури!V:V,1,0)),E4338*H4338,E4338*I4338))</f>
        <v/>
      </c>
      <c r="G4338" s="14"/>
      <c r="H4338" s="15"/>
      <c r="I4338" s="15"/>
      <c r="J4338" s="15"/>
      <c r="K4338" s="15"/>
      <c r="L4338" s="217"/>
      <c r="M4338" s="22"/>
      <c r="N4338" s="119" t="str">
        <f>IF(G4338="","",VLOOKUP(G4338,номенклатури!R:U,4,0))</f>
        <v/>
      </c>
      <c r="O4338" s="119" t="str">
        <f>IF(M4338="","",VLOOKUP(M4338,'14'!D:D,1,0))</f>
        <v/>
      </c>
    </row>
    <row r="4339" spans="1:15" ht="12.75" customHeight="1" x14ac:dyDescent="0.2">
      <c r="A4339" s="36" t="str">
        <f>'0'!$A$4</f>
        <v>………………..</v>
      </c>
      <c r="B4339" s="37">
        <f>'0'!$A$2</f>
        <v>46112</v>
      </c>
      <c r="C4339" s="37" t="s">
        <v>1243</v>
      </c>
      <c r="D4339" s="119" t="str">
        <f>IF(G4339="","",VLOOKUP(G4339,номенклатури!R:T,2,0))</f>
        <v/>
      </c>
      <c r="E4339" s="365" t="str">
        <f>IF(G4339="","",VLOOKUP(G4339,номенклатури!R:T,3,0))</f>
        <v/>
      </c>
      <c r="F4339" s="159" t="str">
        <f>IF(G4339="","",IF(ISERROR(VLOOKUP(G4339,номенклатури!V:V,1,0)),E4339*H4339,E4339*I4339))</f>
        <v/>
      </c>
      <c r="G4339" s="14"/>
      <c r="H4339" s="15"/>
      <c r="I4339" s="15"/>
      <c r="J4339" s="15"/>
      <c r="K4339" s="15"/>
      <c r="L4339" s="217"/>
      <c r="M4339" s="22"/>
      <c r="N4339" s="119" t="str">
        <f>IF(G4339="","",VLOOKUP(G4339,номенклатури!R:U,4,0))</f>
        <v/>
      </c>
      <c r="O4339" s="119" t="str">
        <f>IF(M4339="","",VLOOKUP(M4339,'14'!D:D,1,0))</f>
        <v/>
      </c>
    </row>
    <row r="4340" spans="1:15" ht="12.75" customHeight="1" x14ac:dyDescent="0.2">
      <c r="A4340" s="36" t="str">
        <f>'0'!$A$4</f>
        <v>………………..</v>
      </c>
      <c r="B4340" s="37">
        <f>'0'!$A$2</f>
        <v>46112</v>
      </c>
      <c r="C4340" s="37" t="s">
        <v>1243</v>
      </c>
      <c r="D4340" s="119" t="str">
        <f>IF(G4340="","",VLOOKUP(G4340,номенклатури!R:T,2,0))</f>
        <v/>
      </c>
      <c r="E4340" s="365" t="str">
        <f>IF(G4340="","",VLOOKUP(G4340,номенклатури!R:T,3,0))</f>
        <v/>
      </c>
      <c r="F4340" s="159" t="str">
        <f>IF(G4340="","",IF(ISERROR(VLOOKUP(G4340,номенклатури!V:V,1,0)),E4340*H4340,E4340*I4340))</f>
        <v/>
      </c>
      <c r="G4340" s="14"/>
      <c r="H4340" s="15"/>
      <c r="I4340" s="15"/>
      <c r="J4340" s="15"/>
      <c r="K4340" s="15"/>
      <c r="L4340" s="217"/>
      <c r="M4340" s="22"/>
      <c r="N4340" s="119" t="str">
        <f>IF(G4340="","",VLOOKUP(G4340,номенклатури!R:U,4,0))</f>
        <v/>
      </c>
      <c r="O4340" s="119" t="str">
        <f>IF(M4340="","",VLOOKUP(M4340,'14'!D:D,1,0))</f>
        <v/>
      </c>
    </row>
    <row r="4341" spans="1:15" ht="12.75" customHeight="1" x14ac:dyDescent="0.2">
      <c r="A4341" s="36" t="str">
        <f>'0'!$A$4</f>
        <v>………………..</v>
      </c>
      <c r="B4341" s="37">
        <f>'0'!$A$2</f>
        <v>46112</v>
      </c>
      <c r="C4341" s="37" t="s">
        <v>1243</v>
      </c>
      <c r="D4341" s="119" t="str">
        <f>IF(G4341="","",VLOOKUP(G4341,номенклатури!R:T,2,0))</f>
        <v/>
      </c>
      <c r="E4341" s="365" t="str">
        <f>IF(G4341="","",VLOOKUP(G4341,номенклатури!R:T,3,0))</f>
        <v/>
      </c>
      <c r="F4341" s="159" t="str">
        <f>IF(G4341="","",IF(ISERROR(VLOOKUP(G4341,номенклатури!V:V,1,0)),E4341*H4341,E4341*I4341))</f>
        <v/>
      </c>
      <c r="G4341" s="14"/>
      <c r="H4341" s="15"/>
      <c r="I4341" s="15"/>
      <c r="J4341" s="15"/>
      <c r="K4341" s="15"/>
      <c r="L4341" s="217"/>
      <c r="M4341" s="22"/>
      <c r="N4341" s="119" t="str">
        <f>IF(G4341="","",VLOOKUP(G4341,номенклатури!R:U,4,0))</f>
        <v/>
      </c>
      <c r="O4341" s="119" t="str">
        <f>IF(M4341="","",VLOOKUP(M4341,'14'!D:D,1,0))</f>
        <v/>
      </c>
    </row>
    <row r="4342" spans="1:15" ht="12.75" customHeight="1" x14ac:dyDescent="0.2">
      <c r="A4342" s="36" t="str">
        <f>'0'!$A$4</f>
        <v>………………..</v>
      </c>
      <c r="B4342" s="37">
        <f>'0'!$A$2</f>
        <v>46112</v>
      </c>
      <c r="C4342" s="37" t="s">
        <v>1243</v>
      </c>
      <c r="D4342" s="119" t="str">
        <f>IF(G4342="","",VLOOKUP(G4342,номенклатури!R:T,2,0))</f>
        <v/>
      </c>
      <c r="E4342" s="365" t="str">
        <f>IF(G4342="","",VLOOKUP(G4342,номенклатури!R:T,3,0))</f>
        <v/>
      </c>
      <c r="F4342" s="159" t="str">
        <f>IF(G4342="","",IF(ISERROR(VLOOKUP(G4342,номенклатури!V:V,1,0)),E4342*H4342,E4342*I4342))</f>
        <v/>
      </c>
      <c r="G4342" s="14"/>
      <c r="H4342" s="15"/>
      <c r="I4342" s="15"/>
      <c r="J4342" s="15"/>
      <c r="K4342" s="15"/>
      <c r="L4342" s="217"/>
      <c r="M4342" s="22"/>
      <c r="N4342" s="119" t="str">
        <f>IF(G4342="","",VLOOKUP(G4342,номенклатури!R:U,4,0))</f>
        <v/>
      </c>
      <c r="O4342" s="119" t="str">
        <f>IF(M4342="","",VLOOKUP(M4342,'14'!D:D,1,0))</f>
        <v/>
      </c>
    </row>
    <row r="4343" spans="1:15" ht="12.75" customHeight="1" x14ac:dyDescent="0.2">
      <c r="A4343" s="36" t="str">
        <f>'0'!$A$4</f>
        <v>………………..</v>
      </c>
      <c r="B4343" s="37">
        <f>'0'!$A$2</f>
        <v>46112</v>
      </c>
      <c r="C4343" s="37" t="s">
        <v>1243</v>
      </c>
      <c r="D4343" s="119" t="str">
        <f>IF(G4343="","",VLOOKUP(G4343,номенклатури!R:T,2,0))</f>
        <v/>
      </c>
      <c r="E4343" s="365" t="str">
        <f>IF(G4343="","",VLOOKUP(G4343,номенклатури!R:T,3,0))</f>
        <v/>
      </c>
      <c r="F4343" s="159" t="str">
        <f>IF(G4343="","",IF(ISERROR(VLOOKUP(G4343,номенклатури!V:V,1,0)),E4343*H4343,E4343*I4343))</f>
        <v/>
      </c>
      <c r="G4343" s="14"/>
      <c r="H4343" s="15"/>
      <c r="I4343" s="15"/>
      <c r="J4343" s="15"/>
      <c r="K4343" s="15"/>
      <c r="L4343" s="217"/>
      <c r="M4343" s="22"/>
      <c r="N4343" s="119" t="str">
        <f>IF(G4343="","",VLOOKUP(G4343,номенклатури!R:U,4,0))</f>
        <v/>
      </c>
      <c r="O4343" s="119" t="str">
        <f>IF(M4343="","",VLOOKUP(M4343,'14'!D:D,1,0))</f>
        <v/>
      </c>
    </row>
    <row r="4344" spans="1:15" ht="12.75" customHeight="1" x14ac:dyDescent="0.2">
      <c r="A4344" s="36" t="str">
        <f>'0'!$A$4</f>
        <v>………………..</v>
      </c>
      <c r="B4344" s="37">
        <f>'0'!$A$2</f>
        <v>46112</v>
      </c>
      <c r="C4344" s="37" t="s">
        <v>1243</v>
      </c>
      <c r="D4344" s="119" t="str">
        <f>IF(G4344="","",VLOOKUP(G4344,номенклатури!R:T,2,0))</f>
        <v/>
      </c>
      <c r="E4344" s="365" t="str">
        <f>IF(G4344="","",VLOOKUP(G4344,номенклатури!R:T,3,0))</f>
        <v/>
      </c>
      <c r="F4344" s="159" t="str">
        <f>IF(G4344="","",IF(ISERROR(VLOOKUP(G4344,номенклатури!V:V,1,0)),E4344*H4344,E4344*I4344))</f>
        <v/>
      </c>
      <c r="G4344" s="14"/>
      <c r="H4344" s="15"/>
      <c r="I4344" s="15"/>
      <c r="J4344" s="15"/>
      <c r="K4344" s="15"/>
      <c r="L4344" s="217"/>
      <c r="M4344" s="22"/>
      <c r="N4344" s="119" t="str">
        <f>IF(G4344="","",VLOOKUP(G4344,номенклатури!R:U,4,0))</f>
        <v/>
      </c>
      <c r="O4344" s="119" t="str">
        <f>IF(M4344="","",VLOOKUP(M4344,'14'!D:D,1,0))</f>
        <v/>
      </c>
    </row>
    <row r="4345" spans="1:15" ht="12.75" customHeight="1" x14ac:dyDescent="0.2">
      <c r="A4345" s="36" t="str">
        <f>'0'!$A$4</f>
        <v>………………..</v>
      </c>
      <c r="B4345" s="37">
        <f>'0'!$A$2</f>
        <v>46112</v>
      </c>
      <c r="C4345" s="37" t="s">
        <v>1243</v>
      </c>
      <c r="D4345" s="119" t="str">
        <f>IF(G4345="","",VLOOKUP(G4345,номенклатури!R:T,2,0))</f>
        <v/>
      </c>
      <c r="E4345" s="365" t="str">
        <f>IF(G4345="","",VLOOKUP(G4345,номенклатури!R:T,3,0))</f>
        <v/>
      </c>
      <c r="F4345" s="159" t="str">
        <f>IF(G4345="","",IF(ISERROR(VLOOKUP(G4345,номенклатури!V:V,1,0)),E4345*H4345,E4345*I4345))</f>
        <v/>
      </c>
      <c r="G4345" s="14"/>
      <c r="H4345" s="15"/>
      <c r="I4345" s="15"/>
      <c r="J4345" s="15"/>
      <c r="K4345" s="15"/>
      <c r="L4345" s="217"/>
      <c r="M4345" s="22"/>
      <c r="N4345" s="119" t="str">
        <f>IF(G4345="","",VLOOKUP(G4345,номенклатури!R:U,4,0))</f>
        <v/>
      </c>
      <c r="O4345" s="119" t="str">
        <f>IF(M4345="","",VLOOKUP(M4345,'14'!D:D,1,0))</f>
        <v/>
      </c>
    </row>
    <row r="4346" spans="1:15" ht="12.75" customHeight="1" x14ac:dyDescent="0.2">
      <c r="A4346" s="36" t="str">
        <f>'0'!$A$4</f>
        <v>………………..</v>
      </c>
      <c r="B4346" s="37">
        <f>'0'!$A$2</f>
        <v>46112</v>
      </c>
      <c r="C4346" s="37" t="s">
        <v>1243</v>
      </c>
      <c r="D4346" s="119" t="str">
        <f>IF(G4346="","",VLOOKUP(G4346,номенклатури!R:T,2,0))</f>
        <v/>
      </c>
      <c r="E4346" s="365" t="str">
        <f>IF(G4346="","",VLOOKUP(G4346,номенклатури!R:T,3,0))</f>
        <v/>
      </c>
      <c r="F4346" s="159" t="str">
        <f>IF(G4346="","",IF(ISERROR(VLOOKUP(G4346,номенклатури!V:V,1,0)),E4346*H4346,E4346*I4346))</f>
        <v/>
      </c>
      <c r="G4346" s="14"/>
      <c r="H4346" s="15"/>
      <c r="I4346" s="15"/>
      <c r="J4346" s="15"/>
      <c r="K4346" s="15"/>
      <c r="L4346" s="217"/>
      <c r="M4346" s="22"/>
      <c r="N4346" s="119" t="str">
        <f>IF(G4346="","",VLOOKUP(G4346,номенклатури!R:U,4,0))</f>
        <v/>
      </c>
      <c r="O4346" s="119" t="str">
        <f>IF(M4346="","",VLOOKUP(M4346,'14'!D:D,1,0))</f>
        <v/>
      </c>
    </row>
    <row r="4347" spans="1:15" ht="12.75" customHeight="1" x14ac:dyDescent="0.2">
      <c r="A4347" s="36" t="str">
        <f>'0'!$A$4</f>
        <v>………………..</v>
      </c>
      <c r="B4347" s="37">
        <f>'0'!$A$2</f>
        <v>46112</v>
      </c>
      <c r="C4347" s="37" t="s">
        <v>1243</v>
      </c>
      <c r="D4347" s="119" t="str">
        <f>IF(G4347="","",VLOOKUP(G4347,номенклатури!R:T,2,0))</f>
        <v/>
      </c>
      <c r="E4347" s="365" t="str">
        <f>IF(G4347="","",VLOOKUP(G4347,номенклатури!R:T,3,0))</f>
        <v/>
      </c>
      <c r="F4347" s="159" t="str">
        <f>IF(G4347="","",IF(ISERROR(VLOOKUP(G4347,номенклатури!V:V,1,0)),E4347*H4347,E4347*I4347))</f>
        <v/>
      </c>
      <c r="G4347" s="14"/>
      <c r="H4347" s="15"/>
      <c r="I4347" s="15"/>
      <c r="J4347" s="15"/>
      <c r="K4347" s="15"/>
      <c r="L4347" s="217"/>
      <c r="M4347" s="22"/>
      <c r="N4347" s="119" t="str">
        <f>IF(G4347="","",VLOOKUP(G4347,номенклатури!R:U,4,0))</f>
        <v/>
      </c>
      <c r="O4347" s="119" t="str">
        <f>IF(M4347="","",VLOOKUP(M4347,'14'!D:D,1,0))</f>
        <v/>
      </c>
    </row>
    <row r="4348" spans="1:15" ht="12.75" customHeight="1" x14ac:dyDescent="0.2">
      <c r="A4348" s="36" t="str">
        <f>'0'!$A$4</f>
        <v>………………..</v>
      </c>
      <c r="B4348" s="37">
        <f>'0'!$A$2</f>
        <v>46112</v>
      </c>
      <c r="C4348" s="37" t="s">
        <v>1243</v>
      </c>
      <c r="D4348" s="119" t="str">
        <f>IF(G4348="","",VLOOKUP(G4348,номенклатури!R:T,2,0))</f>
        <v/>
      </c>
      <c r="E4348" s="365" t="str">
        <f>IF(G4348="","",VLOOKUP(G4348,номенклатури!R:T,3,0))</f>
        <v/>
      </c>
      <c r="F4348" s="159" t="str">
        <f>IF(G4348="","",IF(ISERROR(VLOOKUP(G4348,номенклатури!V:V,1,0)),E4348*H4348,E4348*I4348))</f>
        <v/>
      </c>
      <c r="G4348" s="14"/>
      <c r="H4348" s="15"/>
      <c r="I4348" s="15"/>
      <c r="J4348" s="15"/>
      <c r="K4348" s="15"/>
      <c r="L4348" s="217"/>
      <c r="M4348" s="22"/>
      <c r="N4348" s="119" t="str">
        <f>IF(G4348="","",VLOOKUP(G4348,номенклатури!R:U,4,0))</f>
        <v/>
      </c>
      <c r="O4348" s="119" t="str">
        <f>IF(M4348="","",VLOOKUP(M4348,'14'!D:D,1,0))</f>
        <v/>
      </c>
    </row>
    <row r="4349" spans="1:15" ht="12.75" customHeight="1" x14ac:dyDescent="0.2">
      <c r="A4349" s="36" t="str">
        <f>'0'!$A$4</f>
        <v>………………..</v>
      </c>
      <c r="B4349" s="37">
        <f>'0'!$A$2</f>
        <v>46112</v>
      </c>
      <c r="C4349" s="37" t="s">
        <v>1243</v>
      </c>
      <c r="D4349" s="119" t="str">
        <f>IF(G4349="","",VLOOKUP(G4349,номенклатури!R:T,2,0))</f>
        <v/>
      </c>
      <c r="E4349" s="365" t="str">
        <f>IF(G4349="","",VLOOKUP(G4349,номенклатури!R:T,3,0))</f>
        <v/>
      </c>
      <c r="F4349" s="159" t="str">
        <f>IF(G4349="","",IF(ISERROR(VLOOKUP(G4349,номенклатури!V:V,1,0)),E4349*H4349,E4349*I4349))</f>
        <v/>
      </c>
      <c r="G4349" s="14"/>
      <c r="H4349" s="15"/>
      <c r="I4349" s="15"/>
      <c r="J4349" s="15"/>
      <c r="K4349" s="15"/>
      <c r="L4349" s="217"/>
      <c r="M4349" s="22"/>
      <c r="N4349" s="119" t="str">
        <f>IF(G4349="","",VLOOKUP(G4349,номенклатури!R:U,4,0))</f>
        <v/>
      </c>
      <c r="O4349" s="119" t="str">
        <f>IF(M4349="","",VLOOKUP(M4349,'14'!D:D,1,0))</f>
        <v/>
      </c>
    </row>
    <row r="4350" spans="1:15" ht="12.75" customHeight="1" x14ac:dyDescent="0.2">
      <c r="A4350" s="36" t="str">
        <f>'0'!$A$4</f>
        <v>………………..</v>
      </c>
      <c r="B4350" s="37">
        <f>'0'!$A$2</f>
        <v>46112</v>
      </c>
      <c r="C4350" s="37" t="s">
        <v>1243</v>
      </c>
      <c r="D4350" s="119" t="str">
        <f>IF(G4350="","",VLOOKUP(G4350,номенклатури!R:T,2,0))</f>
        <v/>
      </c>
      <c r="E4350" s="365" t="str">
        <f>IF(G4350="","",VLOOKUP(G4350,номенклатури!R:T,3,0))</f>
        <v/>
      </c>
      <c r="F4350" s="159" t="str">
        <f>IF(G4350="","",IF(ISERROR(VLOOKUP(G4350,номенклатури!V:V,1,0)),E4350*H4350,E4350*I4350))</f>
        <v/>
      </c>
      <c r="G4350" s="14"/>
      <c r="H4350" s="15"/>
      <c r="I4350" s="15"/>
      <c r="J4350" s="15"/>
      <c r="K4350" s="15"/>
      <c r="L4350" s="217"/>
      <c r="M4350" s="22"/>
      <c r="N4350" s="119" t="str">
        <f>IF(G4350="","",VLOOKUP(G4350,номенклатури!R:U,4,0))</f>
        <v/>
      </c>
      <c r="O4350" s="119" t="str">
        <f>IF(M4350="","",VLOOKUP(M4350,'14'!D:D,1,0))</f>
        <v/>
      </c>
    </row>
    <row r="4351" spans="1:15" ht="12.75" customHeight="1" x14ac:dyDescent="0.2">
      <c r="A4351" s="36" t="str">
        <f>'0'!$A$4</f>
        <v>………………..</v>
      </c>
      <c r="B4351" s="37">
        <f>'0'!$A$2</f>
        <v>46112</v>
      </c>
      <c r="C4351" s="37" t="s">
        <v>1243</v>
      </c>
      <c r="D4351" s="119" t="str">
        <f>IF(G4351="","",VLOOKUP(G4351,номенклатури!R:T,2,0))</f>
        <v/>
      </c>
      <c r="E4351" s="365" t="str">
        <f>IF(G4351="","",VLOOKUP(G4351,номенклатури!R:T,3,0))</f>
        <v/>
      </c>
      <c r="F4351" s="159" t="str">
        <f>IF(G4351="","",IF(ISERROR(VLOOKUP(G4351,номенклатури!V:V,1,0)),E4351*H4351,E4351*I4351))</f>
        <v/>
      </c>
      <c r="G4351" s="14"/>
      <c r="H4351" s="15"/>
      <c r="I4351" s="15"/>
      <c r="J4351" s="15"/>
      <c r="K4351" s="15"/>
      <c r="L4351" s="217"/>
      <c r="M4351" s="22"/>
      <c r="N4351" s="119" t="str">
        <f>IF(G4351="","",VLOOKUP(G4351,номенклатури!R:U,4,0))</f>
        <v/>
      </c>
      <c r="O4351" s="119" t="str">
        <f>IF(M4351="","",VLOOKUP(M4351,'14'!D:D,1,0))</f>
        <v/>
      </c>
    </row>
    <row r="4352" spans="1:15" ht="12.75" customHeight="1" x14ac:dyDescent="0.2">
      <c r="A4352" s="36" t="str">
        <f>'0'!$A$4</f>
        <v>………………..</v>
      </c>
      <c r="B4352" s="37">
        <f>'0'!$A$2</f>
        <v>46112</v>
      </c>
      <c r="C4352" s="37" t="s">
        <v>1243</v>
      </c>
      <c r="D4352" s="119" t="str">
        <f>IF(G4352="","",VLOOKUP(G4352,номенклатури!R:T,2,0))</f>
        <v/>
      </c>
      <c r="E4352" s="365" t="str">
        <f>IF(G4352="","",VLOOKUP(G4352,номенклатури!R:T,3,0))</f>
        <v/>
      </c>
      <c r="F4352" s="159" t="str">
        <f>IF(G4352="","",IF(ISERROR(VLOOKUP(G4352,номенклатури!V:V,1,0)),E4352*H4352,E4352*I4352))</f>
        <v/>
      </c>
      <c r="G4352" s="14"/>
      <c r="H4352" s="15"/>
      <c r="I4352" s="15"/>
      <c r="J4352" s="15"/>
      <c r="K4352" s="15"/>
      <c r="L4352" s="217"/>
      <c r="M4352" s="22"/>
      <c r="N4352" s="119" t="str">
        <f>IF(G4352="","",VLOOKUP(G4352,номенклатури!R:U,4,0))</f>
        <v/>
      </c>
      <c r="O4352" s="119" t="str">
        <f>IF(M4352="","",VLOOKUP(M4352,'14'!D:D,1,0))</f>
        <v/>
      </c>
    </row>
    <row r="4353" spans="1:15" ht="12.75" customHeight="1" x14ac:dyDescent="0.2">
      <c r="A4353" s="36" t="str">
        <f>'0'!$A$4</f>
        <v>………………..</v>
      </c>
      <c r="B4353" s="37">
        <f>'0'!$A$2</f>
        <v>46112</v>
      </c>
      <c r="C4353" s="37" t="s">
        <v>1243</v>
      </c>
      <c r="D4353" s="119" t="str">
        <f>IF(G4353="","",VLOOKUP(G4353,номенклатури!R:T,2,0))</f>
        <v/>
      </c>
      <c r="E4353" s="365" t="str">
        <f>IF(G4353="","",VLOOKUP(G4353,номенклатури!R:T,3,0))</f>
        <v/>
      </c>
      <c r="F4353" s="159" t="str">
        <f>IF(G4353="","",IF(ISERROR(VLOOKUP(G4353,номенклатури!V:V,1,0)),E4353*H4353,E4353*I4353))</f>
        <v/>
      </c>
      <c r="G4353" s="14"/>
      <c r="H4353" s="15"/>
      <c r="I4353" s="15"/>
      <c r="J4353" s="15"/>
      <c r="K4353" s="15"/>
      <c r="L4353" s="217"/>
      <c r="M4353" s="22"/>
      <c r="N4353" s="119" t="str">
        <f>IF(G4353="","",VLOOKUP(G4353,номенклатури!R:U,4,0))</f>
        <v/>
      </c>
      <c r="O4353" s="119" t="str">
        <f>IF(M4353="","",VLOOKUP(M4353,'14'!D:D,1,0))</f>
        <v/>
      </c>
    </row>
    <row r="4354" spans="1:15" ht="12.75" customHeight="1" x14ac:dyDescent="0.2">
      <c r="A4354" s="36" t="str">
        <f>'0'!$A$4</f>
        <v>………………..</v>
      </c>
      <c r="B4354" s="37">
        <f>'0'!$A$2</f>
        <v>46112</v>
      </c>
      <c r="C4354" s="37" t="s">
        <v>1243</v>
      </c>
      <c r="D4354" s="119" t="str">
        <f>IF(G4354="","",VLOOKUP(G4354,номенклатури!R:T,2,0))</f>
        <v/>
      </c>
      <c r="E4354" s="365" t="str">
        <f>IF(G4354="","",VLOOKUP(G4354,номенклатури!R:T,3,0))</f>
        <v/>
      </c>
      <c r="F4354" s="159" t="str">
        <f>IF(G4354="","",IF(ISERROR(VLOOKUP(G4354,номенклатури!V:V,1,0)),E4354*H4354,E4354*I4354))</f>
        <v/>
      </c>
      <c r="G4354" s="14"/>
      <c r="H4354" s="15"/>
      <c r="I4354" s="15"/>
      <c r="J4354" s="15"/>
      <c r="K4354" s="15"/>
      <c r="L4354" s="217"/>
      <c r="M4354" s="22"/>
      <c r="N4354" s="119" t="str">
        <f>IF(G4354="","",VLOOKUP(G4354,номенклатури!R:U,4,0))</f>
        <v/>
      </c>
      <c r="O4354" s="119" t="str">
        <f>IF(M4354="","",VLOOKUP(M4354,'14'!D:D,1,0))</f>
        <v/>
      </c>
    </row>
    <row r="4355" spans="1:15" ht="12.75" customHeight="1" x14ac:dyDescent="0.2">
      <c r="A4355" s="36" t="str">
        <f>'0'!$A$4</f>
        <v>………………..</v>
      </c>
      <c r="B4355" s="37">
        <f>'0'!$A$2</f>
        <v>46112</v>
      </c>
      <c r="C4355" s="37" t="s">
        <v>1243</v>
      </c>
      <c r="D4355" s="119" t="str">
        <f>IF(G4355="","",VLOOKUP(G4355,номенклатури!R:T,2,0))</f>
        <v/>
      </c>
      <c r="E4355" s="365" t="str">
        <f>IF(G4355="","",VLOOKUP(G4355,номенклатури!R:T,3,0))</f>
        <v/>
      </c>
      <c r="F4355" s="159" t="str">
        <f>IF(G4355="","",IF(ISERROR(VLOOKUP(G4355,номенклатури!V:V,1,0)),E4355*H4355,E4355*I4355))</f>
        <v/>
      </c>
      <c r="G4355" s="14"/>
      <c r="H4355" s="15"/>
      <c r="I4355" s="15"/>
      <c r="J4355" s="15"/>
      <c r="K4355" s="15"/>
      <c r="L4355" s="217"/>
      <c r="M4355" s="22"/>
      <c r="N4355" s="119" t="str">
        <f>IF(G4355="","",VLOOKUP(G4355,номенклатури!R:U,4,0))</f>
        <v/>
      </c>
      <c r="O4355" s="119" t="str">
        <f>IF(M4355="","",VLOOKUP(M4355,'14'!D:D,1,0))</f>
        <v/>
      </c>
    </row>
    <row r="4356" spans="1:15" ht="12.75" customHeight="1" x14ac:dyDescent="0.2">
      <c r="A4356" s="36" t="str">
        <f>'0'!$A$4</f>
        <v>………………..</v>
      </c>
      <c r="B4356" s="37">
        <f>'0'!$A$2</f>
        <v>46112</v>
      </c>
      <c r="C4356" s="37" t="s">
        <v>1243</v>
      </c>
      <c r="D4356" s="119" t="str">
        <f>IF(G4356="","",VLOOKUP(G4356,номенклатури!R:T,2,0))</f>
        <v/>
      </c>
      <c r="E4356" s="365" t="str">
        <f>IF(G4356="","",VLOOKUP(G4356,номенклатури!R:T,3,0))</f>
        <v/>
      </c>
      <c r="F4356" s="159" t="str">
        <f>IF(G4356="","",IF(ISERROR(VLOOKUP(G4356,номенклатури!V:V,1,0)),E4356*H4356,E4356*I4356))</f>
        <v/>
      </c>
      <c r="G4356" s="14"/>
      <c r="H4356" s="15"/>
      <c r="I4356" s="15"/>
      <c r="J4356" s="15"/>
      <c r="K4356" s="15"/>
      <c r="L4356" s="217"/>
      <c r="M4356" s="22"/>
      <c r="N4356" s="119" t="str">
        <f>IF(G4356="","",VLOOKUP(G4356,номенклатури!R:U,4,0))</f>
        <v/>
      </c>
      <c r="O4356" s="119" t="str">
        <f>IF(M4356="","",VLOOKUP(M4356,'14'!D:D,1,0))</f>
        <v/>
      </c>
    </row>
    <row r="4357" spans="1:15" ht="12.75" customHeight="1" x14ac:dyDescent="0.2">
      <c r="A4357" s="36" t="str">
        <f>'0'!$A$4</f>
        <v>………………..</v>
      </c>
      <c r="B4357" s="37">
        <f>'0'!$A$2</f>
        <v>46112</v>
      </c>
      <c r="C4357" s="37" t="s">
        <v>1243</v>
      </c>
      <c r="D4357" s="119" t="str">
        <f>IF(G4357="","",VLOOKUP(G4357,номенклатури!R:T,2,0))</f>
        <v/>
      </c>
      <c r="E4357" s="365" t="str">
        <f>IF(G4357="","",VLOOKUP(G4357,номенклатури!R:T,3,0))</f>
        <v/>
      </c>
      <c r="F4357" s="159" t="str">
        <f>IF(G4357="","",IF(ISERROR(VLOOKUP(G4357,номенклатури!V:V,1,0)),E4357*H4357,E4357*I4357))</f>
        <v/>
      </c>
      <c r="G4357" s="14"/>
      <c r="H4357" s="15"/>
      <c r="I4357" s="15"/>
      <c r="J4357" s="15"/>
      <c r="K4357" s="15"/>
      <c r="L4357" s="217"/>
      <c r="M4357" s="22"/>
      <c r="N4357" s="119" t="str">
        <f>IF(G4357="","",VLOOKUP(G4357,номенклатури!R:U,4,0))</f>
        <v/>
      </c>
      <c r="O4357" s="119" t="str">
        <f>IF(M4357="","",VLOOKUP(M4357,'14'!D:D,1,0))</f>
        <v/>
      </c>
    </row>
    <row r="4358" spans="1:15" ht="12.75" customHeight="1" x14ac:dyDescent="0.2">
      <c r="A4358" s="36" t="str">
        <f>'0'!$A$4</f>
        <v>………………..</v>
      </c>
      <c r="B4358" s="37">
        <f>'0'!$A$2</f>
        <v>46112</v>
      </c>
      <c r="C4358" s="37" t="s">
        <v>1243</v>
      </c>
      <c r="D4358" s="119" t="str">
        <f>IF(G4358="","",VLOOKUP(G4358,номенклатури!R:T,2,0))</f>
        <v/>
      </c>
      <c r="E4358" s="365" t="str">
        <f>IF(G4358="","",VLOOKUP(G4358,номенклатури!R:T,3,0))</f>
        <v/>
      </c>
      <c r="F4358" s="159" t="str">
        <f>IF(G4358="","",IF(ISERROR(VLOOKUP(G4358,номенклатури!V:V,1,0)),E4358*H4358,E4358*I4358))</f>
        <v/>
      </c>
      <c r="G4358" s="14"/>
      <c r="H4358" s="15"/>
      <c r="I4358" s="15"/>
      <c r="J4358" s="15"/>
      <c r="K4358" s="15"/>
      <c r="L4358" s="217"/>
      <c r="M4358" s="22"/>
      <c r="N4358" s="119" t="str">
        <f>IF(G4358="","",VLOOKUP(G4358,номенклатури!R:U,4,0))</f>
        <v/>
      </c>
      <c r="O4358" s="119" t="str">
        <f>IF(M4358="","",VLOOKUP(M4358,'14'!D:D,1,0))</f>
        <v/>
      </c>
    </row>
    <row r="4359" spans="1:15" ht="12.75" customHeight="1" x14ac:dyDescent="0.2">
      <c r="A4359" s="36" t="str">
        <f>'0'!$A$4</f>
        <v>………………..</v>
      </c>
      <c r="B4359" s="37">
        <f>'0'!$A$2</f>
        <v>46112</v>
      </c>
      <c r="C4359" s="37" t="s">
        <v>1243</v>
      </c>
      <c r="D4359" s="119" t="str">
        <f>IF(G4359="","",VLOOKUP(G4359,номенклатури!R:T,2,0))</f>
        <v/>
      </c>
      <c r="E4359" s="365" t="str">
        <f>IF(G4359="","",VLOOKUP(G4359,номенклатури!R:T,3,0))</f>
        <v/>
      </c>
      <c r="F4359" s="159" t="str">
        <f>IF(G4359="","",IF(ISERROR(VLOOKUP(G4359,номенклатури!V:V,1,0)),E4359*H4359,E4359*I4359))</f>
        <v/>
      </c>
      <c r="G4359" s="14"/>
      <c r="H4359" s="15"/>
      <c r="I4359" s="15"/>
      <c r="J4359" s="15"/>
      <c r="K4359" s="15"/>
      <c r="L4359" s="217"/>
      <c r="M4359" s="22"/>
      <c r="N4359" s="119" t="str">
        <f>IF(G4359="","",VLOOKUP(G4359,номенклатури!R:U,4,0))</f>
        <v/>
      </c>
      <c r="O4359" s="119" t="str">
        <f>IF(M4359="","",VLOOKUP(M4359,'14'!D:D,1,0))</f>
        <v/>
      </c>
    </row>
    <row r="4360" spans="1:15" ht="12.75" customHeight="1" x14ac:dyDescent="0.2">
      <c r="A4360" s="36" t="str">
        <f>'0'!$A$4</f>
        <v>………………..</v>
      </c>
      <c r="B4360" s="37">
        <f>'0'!$A$2</f>
        <v>46112</v>
      </c>
      <c r="C4360" s="37" t="s">
        <v>1243</v>
      </c>
      <c r="D4360" s="119" t="str">
        <f>IF(G4360="","",VLOOKUP(G4360,номенклатури!R:T,2,0))</f>
        <v/>
      </c>
      <c r="E4360" s="365" t="str">
        <f>IF(G4360="","",VLOOKUP(G4360,номенклатури!R:T,3,0))</f>
        <v/>
      </c>
      <c r="F4360" s="159" t="str">
        <f>IF(G4360="","",IF(ISERROR(VLOOKUP(G4360,номенклатури!V:V,1,0)),E4360*H4360,E4360*I4360))</f>
        <v/>
      </c>
      <c r="G4360" s="14"/>
      <c r="H4360" s="15"/>
      <c r="I4360" s="15"/>
      <c r="J4360" s="15"/>
      <c r="K4360" s="15"/>
      <c r="L4360" s="217"/>
      <c r="M4360" s="22"/>
      <c r="N4360" s="119" t="str">
        <f>IF(G4360="","",VLOOKUP(G4360,номенклатури!R:U,4,0))</f>
        <v/>
      </c>
      <c r="O4360" s="119" t="str">
        <f>IF(M4360="","",VLOOKUP(M4360,'14'!D:D,1,0))</f>
        <v/>
      </c>
    </row>
    <row r="4361" spans="1:15" ht="12.75" customHeight="1" x14ac:dyDescent="0.2">
      <c r="A4361" s="36" t="str">
        <f>'0'!$A$4</f>
        <v>………………..</v>
      </c>
      <c r="B4361" s="37">
        <f>'0'!$A$2</f>
        <v>46112</v>
      </c>
      <c r="C4361" s="37" t="s">
        <v>1243</v>
      </c>
      <c r="D4361" s="119" t="str">
        <f>IF(G4361="","",VLOOKUP(G4361,номенклатури!R:T,2,0))</f>
        <v/>
      </c>
      <c r="E4361" s="365" t="str">
        <f>IF(G4361="","",VLOOKUP(G4361,номенклатури!R:T,3,0))</f>
        <v/>
      </c>
      <c r="F4361" s="159" t="str">
        <f>IF(G4361="","",IF(ISERROR(VLOOKUP(G4361,номенклатури!V:V,1,0)),E4361*H4361,E4361*I4361))</f>
        <v/>
      </c>
      <c r="G4361" s="14"/>
      <c r="H4361" s="15"/>
      <c r="I4361" s="15"/>
      <c r="J4361" s="15"/>
      <c r="K4361" s="15"/>
      <c r="L4361" s="217"/>
      <c r="M4361" s="22"/>
      <c r="N4361" s="119" t="str">
        <f>IF(G4361="","",VLOOKUP(G4361,номенклатури!R:U,4,0))</f>
        <v/>
      </c>
      <c r="O4361" s="119" t="str">
        <f>IF(M4361="","",VLOOKUP(M4361,'14'!D:D,1,0))</f>
        <v/>
      </c>
    </row>
    <row r="4362" spans="1:15" ht="12.75" customHeight="1" x14ac:dyDescent="0.2">
      <c r="A4362" s="36" t="str">
        <f>'0'!$A$4</f>
        <v>………………..</v>
      </c>
      <c r="B4362" s="37">
        <f>'0'!$A$2</f>
        <v>46112</v>
      </c>
      <c r="C4362" s="37" t="s">
        <v>1243</v>
      </c>
      <c r="D4362" s="119" t="str">
        <f>IF(G4362="","",VLOOKUP(G4362,номенклатури!R:T,2,0))</f>
        <v/>
      </c>
      <c r="E4362" s="365" t="str">
        <f>IF(G4362="","",VLOOKUP(G4362,номенклатури!R:T,3,0))</f>
        <v/>
      </c>
      <c r="F4362" s="159" t="str">
        <f>IF(G4362="","",IF(ISERROR(VLOOKUP(G4362,номенклатури!V:V,1,0)),E4362*H4362,E4362*I4362))</f>
        <v/>
      </c>
      <c r="G4362" s="14"/>
      <c r="H4362" s="15"/>
      <c r="I4362" s="15"/>
      <c r="J4362" s="15"/>
      <c r="K4362" s="15"/>
      <c r="L4362" s="217"/>
      <c r="M4362" s="22"/>
      <c r="N4362" s="119" t="str">
        <f>IF(G4362="","",VLOOKUP(G4362,номенклатури!R:U,4,0))</f>
        <v/>
      </c>
      <c r="O4362" s="119" t="str">
        <f>IF(M4362="","",VLOOKUP(M4362,'14'!D:D,1,0))</f>
        <v/>
      </c>
    </row>
    <row r="4363" spans="1:15" ht="12.75" customHeight="1" x14ac:dyDescent="0.2">
      <c r="A4363" s="36" t="str">
        <f>'0'!$A$4</f>
        <v>………………..</v>
      </c>
      <c r="B4363" s="37">
        <f>'0'!$A$2</f>
        <v>46112</v>
      </c>
      <c r="C4363" s="37" t="s">
        <v>1243</v>
      </c>
      <c r="D4363" s="119" t="str">
        <f>IF(G4363="","",VLOOKUP(G4363,номенклатури!R:T,2,0))</f>
        <v/>
      </c>
      <c r="E4363" s="365" t="str">
        <f>IF(G4363="","",VLOOKUP(G4363,номенклатури!R:T,3,0))</f>
        <v/>
      </c>
      <c r="F4363" s="159" t="str">
        <f>IF(G4363="","",IF(ISERROR(VLOOKUP(G4363,номенклатури!V:V,1,0)),E4363*H4363,E4363*I4363))</f>
        <v/>
      </c>
      <c r="G4363" s="14"/>
      <c r="H4363" s="15"/>
      <c r="I4363" s="15"/>
      <c r="J4363" s="15"/>
      <c r="K4363" s="15"/>
      <c r="L4363" s="217"/>
      <c r="M4363" s="22"/>
      <c r="N4363" s="119" t="str">
        <f>IF(G4363="","",VLOOKUP(G4363,номенклатури!R:U,4,0))</f>
        <v/>
      </c>
      <c r="O4363" s="119" t="str">
        <f>IF(M4363="","",VLOOKUP(M4363,'14'!D:D,1,0))</f>
        <v/>
      </c>
    </row>
    <row r="4364" spans="1:15" ht="12.75" customHeight="1" x14ac:dyDescent="0.2">
      <c r="A4364" s="36" t="str">
        <f>'0'!$A$4</f>
        <v>………………..</v>
      </c>
      <c r="B4364" s="37">
        <f>'0'!$A$2</f>
        <v>46112</v>
      </c>
      <c r="C4364" s="37" t="s">
        <v>1243</v>
      </c>
      <c r="D4364" s="119" t="str">
        <f>IF(G4364="","",VLOOKUP(G4364,номенклатури!R:T,2,0))</f>
        <v/>
      </c>
      <c r="E4364" s="365" t="str">
        <f>IF(G4364="","",VLOOKUP(G4364,номенклатури!R:T,3,0))</f>
        <v/>
      </c>
      <c r="F4364" s="159" t="str">
        <f>IF(G4364="","",IF(ISERROR(VLOOKUP(G4364,номенклатури!V:V,1,0)),E4364*H4364,E4364*I4364))</f>
        <v/>
      </c>
      <c r="G4364" s="14"/>
      <c r="H4364" s="15"/>
      <c r="I4364" s="15"/>
      <c r="J4364" s="15"/>
      <c r="K4364" s="15"/>
      <c r="L4364" s="217"/>
      <c r="M4364" s="22"/>
      <c r="N4364" s="119" t="str">
        <f>IF(G4364="","",VLOOKUP(G4364,номенклатури!R:U,4,0))</f>
        <v/>
      </c>
      <c r="O4364" s="119" t="str">
        <f>IF(M4364="","",VLOOKUP(M4364,'14'!D:D,1,0))</f>
        <v/>
      </c>
    </row>
    <row r="4365" spans="1:15" ht="12.75" customHeight="1" x14ac:dyDescent="0.2">
      <c r="A4365" s="36" t="str">
        <f>'0'!$A$4</f>
        <v>………………..</v>
      </c>
      <c r="B4365" s="37">
        <f>'0'!$A$2</f>
        <v>46112</v>
      </c>
      <c r="C4365" s="37" t="s">
        <v>1243</v>
      </c>
      <c r="D4365" s="119" t="str">
        <f>IF(G4365="","",VLOOKUP(G4365,номенклатури!R:T,2,0))</f>
        <v/>
      </c>
      <c r="E4365" s="365" t="str">
        <f>IF(G4365="","",VLOOKUP(G4365,номенклатури!R:T,3,0))</f>
        <v/>
      </c>
      <c r="F4365" s="159" t="str">
        <f>IF(G4365="","",IF(ISERROR(VLOOKUP(G4365,номенклатури!V:V,1,0)),E4365*H4365,E4365*I4365))</f>
        <v/>
      </c>
      <c r="G4365" s="14"/>
      <c r="H4365" s="15"/>
      <c r="I4365" s="15"/>
      <c r="J4365" s="15"/>
      <c r="K4365" s="15"/>
      <c r="L4365" s="217"/>
      <c r="M4365" s="22"/>
      <c r="N4365" s="119" t="str">
        <f>IF(G4365="","",VLOOKUP(G4365,номенклатури!R:U,4,0))</f>
        <v/>
      </c>
      <c r="O4365" s="119" t="str">
        <f>IF(M4365="","",VLOOKUP(M4365,'14'!D:D,1,0))</f>
        <v/>
      </c>
    </row>
    <row r="4366" spans="1:15" ht="12.75" customHeight="1" x14ac:dyDescent="0.2">
      <c r="A4366" s="36" t="str">
        <f>'0'!$A$4</f>
        <v>………………..</v>
      </c>
      <c r="B4366" s="37">
        <f>'0'!$A$2</f>
        <v>46112</v>
      </c>
      <c r="C4366" s="37" t="s">
        <v>1243</v>
      </c>
      <c r="D4366" s="119" t="str">
        <f>IF(G4366="","",VLOOKUP(G4366,номенклатури!R:T,2,0))</f>
        <v/>
      </c>
      <c r="E4366" s="365" t="str">
        <f>IF(G4366="","",VLOOKUP(G4366,номенклатури!R:T,3,0))</f>
        <v/>
      </c>
      <c r="F4366" s="159" t="str">
        <f>IF(G4366="","",IF(ISERROR(VLOOKUP(G4366,номенклатури!V:V,1,0)),E4366*H4366,E4366*I4366))</f>
        <v/>
      </c>
      <c r="G4366" s="14"/>
      <c r="H4366" s="15"/>
      <c r="I4366" s="15"/>
      <c r="J4366" s="15"/>
      <c r="K4366" s="15"/>
      <c r="L4366" s="217"/>
      <c r="M4366" s="22"/>
      <c r="N4366" s="119" t="str">
        <f>IF(G4366="","",VLOOKUP(G4366,номенклатури!R:U,4,0))</f>
        <v/>
      </c>
      <c r="O4366" s="119" t="str">
        <f>IF(M4366="","",VLOOKUP(M4366,'14'!D:D,1,0))</f>
        <v/>
      </c>
    </row>
    <row r="4367" spans="1:15" ht="12.75" customHeight="1" x14ac:dyDescent="0.2">
      <c r="A4367" s="36" t="str">
        <f>'0'!$A$4</f>
        <v>………………..</v>
      </c>
      <c r="B4367" s="37">
        <f>'0'!$A$2</f>
        <v>46112</v>
      </c>
      <c r="C4367" s="37" t="s">
        <v>1243</v>
      </c>
      <c r="D4367" s="119" t="str">
        <f>IF(G4367="","",VLOOKUP(G4367,номенклатури!R:T,2,0))</f>
        <v/>
      </c>
      <c r="E4367" s="365" t="str">
        <f>IF(G4367="","",VLOOKUP(G4367,номенклатури!R:T,3,0))</f>
        <v/>
      </c>
      <c r="F4367" s="159" t="str">
        <f>IF(G4367="","",IF(ISERROR(VLOOKUP(G4367,номенклатури!V:V,1,0)),E4367*H4367,E4367*I4367))</f>
        <v/>
      </c>
      <c r="G4367" s="14"/>
      <c r="H4367" s="15"/>
      <c r="I4367" s="15"/>
      <c r="J4367" s="15"/>
      <c r="K4367" s="15"/>
      <c r="L4367" s="217"/>
      <c r="M4367" s="22"/>
      <c r="N4367" s="119" t="str">
        <f>IF(G4367="","",VLOOKUP(G4367,номенклатури!R:U,4,0))</f>
        <v/>
      </c>
      <c r="O4367" s="119" t="str">
        <f>IF(M4367="","",VLOOKUP(M4367,'14'!D:D,1,0))</f>
        <v/>
      </c>
    </row>
    <row r="4368" spans="1:15" ht="12.75" customHeight="1" x14ac:dyDescent="0.2">
      <c r="A4368" s="36" t="str">
        <f>'0'!$A$4</f>
        <v>………………..</v>
      </c>
      <c r="B4368" s="37">
        <f>'0'!$A$2</f>
        <v>46112</v>
      </c>
      <c r="C4368" s="37" t="s">
        <v>1243</v>
      </c>
      <c r="D4368" s="119" t="str">
        <f>IF(G4368="","",VLOOKUP(G4368,номенклатури!R:T,2,0))</f>
        <v/>
      </c>
      <c r="E4368" s="365" t="str">
        <f>IF(G4368="","",VLOOKUP(G4368,номенклатури!R:T,3,0))</f>
        <v/>
      </c>
      <c r="F4368" s="159" t="str">
        <f>IF(G4368="","",IF(ISERROR(VLOOKUP(G4368,номенклатури!V:V,1,0)),E4368*H4368,E4368*I4368))</f>
        <v/>
      </c>
      <c r="G4368" s="14"/>
      <c r="H4368" s="15"/>
      <c r="I4368" s="15"/>
      <c r="J4368" s="15"/>
      <c r="K4368" s="15"/>
      <c r="L4368" s="217"/>
      <c r="M4368" s="22"/>
      <c r="N4368" s="119" t="str">
        <f>IF(G4368="","",VLOOKUP(G4368,номенклатури!R:U,4,0))</f>
        <v/>
      </c>
      <c r="O4368" s="119" t="str">
        <f>IF(M4368="","",VLOOKUP(M4368,'14'!D:D,1,0))</f>
        <v/>
      </c>
    </row>
    <row r="4369" spans="1:15" ht="12.75" customHeight="1" x14ac:dyDescent="0.2">
      <c r="A4369" s="36" t="str">
        <f>'0'!$A$4</f>
        <v>………………..</v>
      </c>
      <c r="B4369" s="37">
        <f>'0'!$A$2</f>
        <v>46112</v>
      </c>
      <c r="C4369" s="37" t="s">
        <v>1243</v>
      </c>
      <c r="D4369" s="119" t="str">
        <f>IF(G4369="","",VLOOKUP(G4369,номенклатури!R:T,2,0))</f>
        <v/>
      </c>
      <c r="E4369" s="365" t="str">
        <f>IF(G4369="","",VLOOKUP(G4369,номенклатури!R:T,3,0))</f>
        <v/>
      </c>
      <c r="F4369" s="159" t="str">
        <f>IF(G4369="","",IF(ISERROR(VLOOKUP(G4369,номенклатури!V:V,1,0)),E4369*H4369,E4369*I4369))</f>
        <v/>
      </c>
      <c r="G4369" s="14"/>
      <c r="H4369" s="15"/>
      <c r="I4369" s="15"/>
      <c r="J4369" s="15"/>
      <c r="K4369" s="15"/>
      <c r="L4369" s="217"/>
      <c r="M4369" s="22"/>
      <c r="N4369" s="119" t="str">
        <f>IF(G4369="","",VLOOKUP(G4369,номенклатури!R:U,4,0))</f>
        <v/>
      </c>
      <c r="O4369" s="119" t="str">
        <f>IF(M4369="","",VLOOKUP(M4369,'14'!D:D,1,0))</f>
        <v/>
      </c>
    </row>
    <row r="4370" spans="1:15" ht="12.75" customHeight="1" x14ac:dyDescent="0.2">
      <c r="A4370" s="36" t="str">
        <f>'0'!$A$4</f>
        <v>………………..</v>
      </c>
      <c r="B4370" s="37">
        <f>'0'!$A$2</f>
        <v>46112</v>
      </c>
      <c r="C4370" s="37" t="s">
        <v>1243</v>
      </c>
      <c r="D4370" s="119" t="str">
        <f>IF(G4370="","",VLOOKUP(G4370,номенклатури!R:T,2,0))</f>
        <v/>
      </c>
      <c r="E4370" s="365" t="str">
        <f>IF(G4370="","",VLOOKUP(G4370,номенклатури!R:T,3,0))</f>
        <v/>
      </c>
      <c r="F4370" s="159" t="str">
        <f>IF(G4370="","",IF(ISERROR(VLOOKUP(G4370,номенклатури!V:V,1,0)),E4370*H4370,E4370*I4370))</f>
        <v/>
      </c>
      <c r="G4370" s="14"/>
      <c r="H4370" s="15"/>
      <c r="I4370" s="15"/>
      <c r="J4370" s="15"/>
      <c r="K4370" s="15"/>
      <c r="L4370" s="217"/>
      <c r="M4370" s="22"/>
      <c r="N4370" s="119" t="str">
        <f>IF(G4370="","",VLOOKUP(G4370,номенклатури!R:U,4,0))</f>
        <v/>
      </c>
      <c r="O4370" s="119" t="str">
        <f>IF(M4370="","",VLOOKUP(M4370,'14'!D:D,1,0))</f>
        <v/>
      </c>
    </row>
    <row r="4371" spans="1:15" ht="12.75" customHeight="1" x14ac:dyDescent="0.2">
      <c r="A4371" s="36" t="str">
        <f>'0'!$A$4</f>
        <v>………………..</v>
      </c>
      <c r="B4371" s="37">
        <f>'0'!$A$2</f>
        <v>46112</v>
      </c>
      <c r="C4371" s="37" t="s">
        <v>1243</v>
      </c>
      <c r="D4371" s="119" t="str">
        <f>IF(G4371="","",VLOOKUP(G4371,номенклатури!R:T,2,0))</f>
        <v/>
      </c>
      <c r="E4371" s="365" t="str">
        <f>IF(G4371="","",VLOOKUP(G4371,номенклатури!R:T,3,0))</f>
        <v/>
      </c>
      <c r="F4371" s="159" t="str">
        <f>IF(G4371="","",IF(ISERROR(VLOOKUP(G4371,номенклатури!V:V,1,0)),E4371*H4371,E4371*I4371))</f>
        <v/>
      </c>
      <c r="G4371" s="14"/>
      <c r="H4371" s="15"/>
      <c r="I4371" s="15"/>
      <c r="J4371" s="15"/>
      <c r="K4371" s="15"/>
      <c r="L4371" s="217"/>
      <c r="M4371" s="22"/>
      <c r="N4371" s="119" t="str">
        <f>IF(G4371="","",VLOOKUP(G4371,номенклатури!R:U,4,0))</f>
        <v/>
      </c>
      <c r="O4371" s="119" t="str">
        <f>IF(M4371="","",VLOOKUP(M4371,'14'!D:D,1,0))</f>
        <v/>
      </c>
    </row>
    <row r="4372" spans="1:15" ht="12.75" customHeight="1" x14ac:dyDescent="0.2">
      <c r="A4372" s="36" t="str">
        <f>'0'!$A$4</f>
        <v>………………..</v>
      </c>
      <c r="B4372" s="37">
        <f>'0'!$A$2</f>
        <v>46112</v>
      </c>
      <c r="C4372" s="37" t="s">
        <v>1243</v>
      </c>
      <c r="D4372" s="119" t="str">
        <f>IF(G4372="","",VLOOKUP(G4372,номенклатури!R:T,2,0))</f>
        <v/>
      </c>
      <c r="E4372" s="365" t="str">
        <f>IF(G4372="","",VLOOKUP(G4372,номенклатури!R:T,3,0))</f>
        <v/>
      </c>
      <c r="F4372" s="159" t="str">
        <f>IF(G4372="","",IF(ISERROR(VLOOKUP(G4372,номенклатури!V:V,1,0)),E4372*H4372,E4372*I4372))</f>
        <v/>
      </c>
      <c r="G4372" s="14"/>
      <c r="H4372" s="15"/>
      <c r="I4372" s="15"/>
      <c r="J4372" s="15"/>
      <c r="K4372" s="15"/>
      <c r="L4372" s="217"/>
      <c r="M4372" s="22"/>
      <c r="N4372" s="119" t="str">
        <f>IF(G4372="","",VLOOKUP(G4372,номенклатури!R:U,4,0))</f>
        <v/>
      </c>
      <c r="O4372" s="119" t="str">
        <f>IF(M4372="","",VLOOKUP(M4372,'14'!D:D,1,0))</f>
        <v/>
      </c>
    </row>
    <row r="4373" spans="1:15" ht="12.75" customHeight="1" x14ac:dyDescent="0.2">
      <c r="A4373" s="36" t="str">
        <f>'0'!$A$4</f>
        <v>………………..</v>
      </c>
      <c r="B4373" s="37">
        <f>'0'!$A$2</f>
        <v>46112</v>
      </c>
      <c r="C4373" s="37" t="s">
        <v>1243</v>
      </c>
      <c r="D4373" s="119" t="str">
        <f>IF(G4373="","",VLOOKUP(G4373,номенклатури!R:T,2,0))</f>
        <v/>
      </c>
      <c r="E4373" s="365" t="str">
        <f>IF(G4373="","",VLOOKUP(G4373,номенклатури!R:T,3,0))</f>
        <v/>
      </c>
      <c r="F4373" s="159" t="str">
        <f>IF(G4373="","",IF(ISERROR(VLOOKUP(G4373,номенклатури!V:V,1,0)),E4373*H4373,E4373*I4373))</f>
        <v/>
      </c>
      <c r="G4373" s="14"/>
      <c r="H4373" s="15"/>
      <c r="I4373" s="15"/>
      <c r="J4373" s="15"/>
      <c r="K4373" s="15"/>
      <c r="L4373" s="217"/>
      <c r="M4373" s="22"/>
      <c r="N4373" s="119" t="str">
        <f>IF(G4373="","",VLOOKUP(G4373,номенклатури!R:U,4,0))</f>
        <v/>
      </c>
      <c r="O4373" s="119" t="str">
        <f>IF(M4373="","",VLOOKUP(M4373,'14'!D:D,1,0))</f>
        <v/>
      </c>
    </row>
    <row r="4374" spans="1:15" ht="12.75" customHeight="1" x14ac:dyDescent="0.2">
      <c r="A4374" s="36" t="str">
        <f>'0'!$A$4</f>
        <v>………………..</v>
      </c>
      <c r="B4374" s="37">
        <f>'0'!$A$2</f>
        <v>46112</v>
      </c>
      <c r="C4374" s="37" t="s">
        <v>1243</v>
      </c>
      <c r="D4374" s="119" t="str">
        <f>IF(G4374="","",VLOOKUP(G4374,номенклатури!R:T,2,0))</f>
        <v/>
      </c>
      <c r="E4374" s="365" t="str">
        <f>IF(G4374="","",VLOOKUP(G4374,номенклатури!R:T,3,0))</f>
        <v/>
      </c>
      <c r="F4374" s="159" t="str">
        <f>IF(G4374="","",IF(ISERROR(VLOOKUP(G4374,номенклатури!V:V,1,0)),E4374*H4374,E4374*I4374))</f>
        <v/>
      </c>
      <c r="G4374" s="14"/>
      <c r="H4374" s="15"/>
      <c r="I4374" s="15"/>
      <c r="J4374" s="15"/>
      <c r="K4374" s="15"/>
      <c r="L4374" s="217"/>
      <c r="M4374" s="22"/>
      <c r="N4374" s="119" t="str">
        <f>IF(G4374="","",VLOOKUP(G4374,номенклатури!R:U,4,0))</f>
        <v/>
      </c>
      <c r="O4374" s="119" t="str">
        <f>IF(M4374="","",VLOOKUP(M4374,'14'!D:D,1,0))</f>
        <v/>
      </c>
    </row>
    <row r="4375" spans="1:15" ht="12.75" customHeight="1" x14ac:dyDescent="0.2">
      <c r="A4375" s="36" t="str">
        <f>'0'!$A$4</f>
        <v>………………..</v>
      </c>
      <c r="B4375" s="37">
        <f>'0'!$A$2</f>
        <v>46112</v>
      </c>
      <c r="C4375" s="37" t="s">
        <v>1243</v>
      </c>
      <c r="D4375" s="119" t="str">
        <f>IF(G4375="","",VLOOKUP(G4375,номенклатури!R:T,2,0))</f>
        <v/>
      </c>
      <c r="E4375" s="365" t="str">
        <f>IF(G4375="","",VLOOKUP(G4375,номенклатури!R:T,3,0))</f>
        <v/>
      </c>
      <c r="F4375" s="159" t="str">
        <f>IF(G4375="","",IF(ISERROR(VLOOKUP(G4375,номенклатури!V:V,1,0)),E4375*H4375,E4375*I4375))</f>
        <v/>
      </c>
      <c r="G4375" s="14"/>
      <c r="H4375" s="15"/>
      <c r="I4375" s="15"/>
      <c r="J4375" s="15"/>
      <c r="K4375" s="15"/>
      <c r="L4375" s="217"/>
      <c r="M4375" s="22"/>
      <c r="N4375" s="119" t="str">
        <f>IF(G4375="","",VLOOKUP(G4375,номенклатури!R:U,4,0))</f>
        <v/>
      </c>
      <c r="O4375" s="119" t="str">
        <f>IF(M4375="","",VLOOKUP(M4375,'14'!D:D,1,0))</f>
        <v/>
      </c>
    </row>
    <row r="4376" spans="1:15" ht="12.75" customHeight="1" x14ac:dyDescent="0.2">
      <c r="A4376" s="36" t="str">
        <f>'0'!$A$4</f>
        <v>………………..</v>
      </c>
      <c r="B4376" s="37">
        <f>'0'!$A$2</f>
        <v>46112</v>
      </c>
      <c r="C4376" s="37" t="s">
        <v>1243</v>
      </c>
      <c r="D4376" s="119" t="str">
        <f>IF(G4376="","",VLOOKUP(G4376,номенклатури!R:T,2,0))</f>
        <v/>
      </c>
      <c r="E4376" s="365" t="str">
        <f>IF(G4376="","",VLOOKUP(G4376,номенклатури!R:T,3,0))</f>
        <v/>
      </c>
      <c r="F4376" s="159" t="str">
        <f>IF(G4376="","",IF(ISERROR(VLOOKUP(G4376,номенклатури!V:V,1,0)),E4376*H4376,E4376*I4376))</f>
        <v/>
      </c>
      <c r="G4376" s="14"/>
      <c r="H4376" s="15"/>
      <c r="I4376" s="15"/>
      <c r="J4376" s="15"/>
      <c r="K4376" s="15"/>
      <c r="L4376" s="217"/>
      <c r="M4376" s="22"/>
      <c r="N4376" s="119" t="str">
        <f>IF(G4376="","",VLOOKUP(G4376,номенклатури!R:U,4,0))</f>
        <v/>
      </c>
      <c r="O4376" s="119" t="str">
        <f>IF(M4376="","",VLOOKUP(M4376,'14'!D:D,1,0))</f>
        <v/>
      </c>
    </row>
    <row r="4377" spans="1:15" ht="12.75" customHeight="1" x14ac:dyDescent="0.2">
      <c r="A4377" s="36" t="str">
        <f>'0'!$A$4</f>
        <v>………………..</v>
      </c>
      <c r="B4377" s="37">
        <f>'0'!$A$2</f>
        <v>46112</v>
      </c>
      <c r="C4377" s="37" t="s">
        <v>1243</v>
      </c>
      <c r="D4377" s="119" t="str">
        <f>IF(G4377="","",VLOOKUP(G4377,номенклатури!R:T,2,0))</f>
        <v/>
      </c>
      <c r="E4377" s="365" t="str">
        <f>IF(G4377="","",VLOOKUP(G4377,номенклатури!R:T,3,0))</f>
        <v/>
      </c>
      <c r="F4377" s="159" t="str">
        <f>IF(G4377="","",IF(ISERROR(VLOOKUP(G4377,номенклатури!V:V,1,0)),E4377*H4377,E4377*I4377))</f>
        <v/>
      </c>
      <c r="G4377" s="14"/>
      <c r="H4377" s="15"/>
      <c r="I4377" s="15"/>
      <c r="J4377" s="15"/>
      <c r="K4377" s="15"/>
      <c r="L4377" s="217"/>
      <c r="M4377" s="22"/>
      <c r="N4377" s="119" t="str">
        <f>IF(G4377="","",VLOOKUP(G4377,номенклатури!R:U,4,0))</f>
        <v/>
      </c>
      <c r="O4377" s="119" t="str">
        <f>IF(M4377="","",VLOOKUP(M4377,'14'!D:D,1,0))</f>
        <v/>
      </c>
    </row>
    <row r="4378" spans="1:15" ht="12.75" customHeight="1" x14ac:dyDescent="0.2">
      <c r="A4378" s="36" t="str">
        <f>'0'!$A$4</f>
        <v>………………..</v>
      </c>
      <c r="B4378" s="37">
        <f>'0'!$A$2</f>
        <v>46112</v>
      </c>
      <c r="C4378" s="37" t="s">
        <v>1243</v>
      </c>
      <c r="D4378" s="119" t="str">
        <f>IF(G4378="","",VLOOKUP(G4378,номенклатури!R:T,2,0))</f>
        <v/>
      </c>
      <c r="E4378" s="365" t="str">
        <f>IF(G4378="","",VLOOKUP(G4378,номенклатури!R:T,3,0))</f>
        <v/>
      </c>
      <c r="F4378" s="159" t="str">
        <f>IF(G4378="","",IF(ISERROR(VLOOKUP(G4378,номенклатури!V:V,1,0)),E4378*H4378,E4378*I4378))</f>
        <v/>
      </c>
      <c r="G4378" s="14"/>
      <c r="H4378" s="15"/>
      <c r="I4378" s="15"/>
      <c r="J4378" s="15"/>
      <c r="K4378" s="15"/>
      <c r="L4378" s="217"/>
      <c r="M4378" s="22"/>
      <c r="N4378" s="119" t="str">
        <f>IF(G4378="","",VLOOKUP(G4378,номенклатури!R:U,4,0))</f>
        <v/>
      </c>
      <c r="O4378" s="119" t="str">
        <f>IF(M4378="","",VLOOKUP(M4378,'14'!D:D,1,0))</f>
        <v/>
      </c>
    </row>
    <row r="4379" spans="1:15" ht="12.75" customHeight="1" x14ac:dyDescent="0.2">
      <c r="A4379" s="36" t="str">
        <f>'0'!$A$4</f>
        <v>………………..</v>
      </c>
      <c r="B4379" s="37">
        <f>'0'!$A$2</f>
        <v>46112</v>
      </c>
      <c r="C4379" s="37" t="s">
        <v>1243</v>
      </c>
      <c r="D4379" s="119" t="str">
        <f>IF(G4379="","",VLOOKUP(G4379,номенклатури!R:T,2,0))</f>
        <v/>
      </c>
      <c r="E4379" s="365" t="str">
        <f>IF(G4379="","",VLOOKUP(G4379,номенклатури!R:T,3,0))</f>
        <v/>
      </c>
      <c r="F4379" s="159" t="str">
        <f>IF(G4379="","",IF(ISERROR(VLOOKUP(G4379,номенклатури!V:V,1,0)),E4379*H4379,E4379*I4379))</f>
        <v/>
      </c>
      <c r="G4379" s="14"/>
      <c r="H4379" s="15"/>
      <c r="I4379" s="15"/>
      <c r="J4379" s="15"/>
      <c r="K4379" s="15"/>
      <c r="L4379" s="217"/>
      <c r="M4379" s="22"/>
      <c r="N4379" s="119" t="str">
        <f>IF(G4379="","",VLOOKUP(G4379,номенклатури!R:U,4,0))</f>
        <v/>
      </c>
      <c r="O4379" s="119" t="str">
        <f>IF(M4379="","",VLOOKUP(M4379,'14'!D:D,1,0))</f>
        <v/>
      </c>
    </row>
    <row r="4380" spans="1:15" ht="12.75" customHeight="1" x14ac:dyDescent="0.2">
      <c r="A4380" s="36" t="str">
        <f>'0'!$A$4</f>
        <v>………………..</v>
      </c>
      <c r="B4380" s="37">
        <f>'0'!$A$2</f>
        <v>46112</v>
      </c>
      <c r="C4380" s="37" t="s">
        <v>1243</v>
      </c>
      <c r="D4380" s="119" t="str">
        <f>IF(G4380="","",VLOOKUP(G4380,номенклатури!R:T,2,0))</f>
        <v/>
      </c>
      <c r="E4380" s="365" t="str">
        <f>IF(G4380="","",VLOOKUP(G4380,номенклатури!R:T,3,0))</f>
        <v/>
      </c>
      <c r="F4380" s="159" t="str">
        <f>IF(G4380="","",IF(ISERROR(VLOOKUP(G4380,номенклатури!V:V,1,0)),E4380*H4380,E4380*I4380))</f>
        <v/>
      </c>
      <c r="G4380" s="14"/>
      <c r="H4380" s="15"/>
      <c r="I4380" s="15"/>
      <c r="J4380" s="15"/>
      <c r="K4380" s="15"/>
      <c r="L4380" s="217"/>
      <c r="M4380" s="22"/>
      <c r="N4380" s="119" t="str">
        <f>IF(G4380="","",VLOOKUP(G4380,номенклатури!R:U,4,0))</f>
        <v/>
      </c>
      <c r="O4380" s="119" t="str">
        <f>IF(M4380="","",VLOOKUP(M4380,'14'!D:D,1,0))</f>
        <v/>
      </c>
    </row>
    <row r="4381" spans="1:15" ht="12.75" customHeight="1" x14ac:dyDescent="0.2">
      <c r="A4381" s="36" t="str">
        <f>'0'!$A$4</f>
        <v>………………..</v>
      </c>
      <c r="B4381" s="37">
        <f>'0'!$A$2</f>
        <v>46112</v>
      </c>
      <c r="C4381" s="37" t="s">
        <v>1243</v>
      </c>
      <c r="D4381" s="119" t="str">
        <f>IF(G4381="","",VLOOKUP(G4381,номенклатури!R:T,2,0))</f>
        <v/>
      </c>
      <c r="E4381" s="365" t="str">
        <f>IF(G4381="","",VLOOKUP(G4381,номенклатури!R:T,3,0))</f>
        <v/>
      </c>
      <c r="F4381" s="159" t="str">
        <f>IF(G4381="","",IF(ISERROR(VLOOKUP(G4381,номенклатури!V:V,1,0)),E4381*H4381,E4381*I4381))</f>
        <v/>
      </c>
      <c r="G4381" s="14"/>
      <c r="H4381" s="15"/>
      <c r="I4381" s="15"/>
      <c r="J4381" s="15"/>
      <c r="K4381" s="15"/>
      <c r="L4381" s="217"/>
      <c r="M4381" s="22"/>
      <c r="N4381" s="119" t="str">
        <f>IF(G4381="","",VLOOKUP(G4381,номенклатури!R:U,4,0))</f>
        <v/>
      </c>
      <c r="O4381" s="119" t="str">
        <f>IF(M4381="","",VLOOKUP(M4381,'14'!D:D,1,0))</f>
        <v/>
      </c>
    </row>
    <row r="4382" spans="1:15" ht="12.75" customHeight="1" x14ac:dyDescent="0.2">
      <c r="A4382" s="36" t="str">
        <f>'0'!$A$4</f>
        <v>………………..</v>
      </c>
      <c r="B4382" s="37">
        <f>'0'!$A$2</f>
        <v>46112</v>
      </c>
      <c r="C4382" s="37" t="s">
        <v>1243</v>
      </c>
      <c r="D4382" s="119" t="str">
        <f>IF(G4382="","",VLOOKUP(G4382,номенклатури!R:T,2,0))</f>
        <v/>
      </c>
      <c r="E4382" s="365" t="str">
        <f>IF(G4382="","",VLOOKUP(G4382,номенклатури!R:T,3,0))</f>
        <v/>
      </c>
      <c r="F4382" s="159" t="str">
        <f>IF(G4382="","",IF(ISERROR(VLOOKUP(G4382,номенклатури!V:V,1,0)),E4382*H4382,E4382*I4382))</f>
        <v/>
      </c>
      <c r="G4382" s="14"/>
      <c r="H4382" s="15"/>
      <c r="I4382" s="15"/>
      <c r="J4382" s="15"/>
      <c r="K4382" s="15"/>
      <c r="L4382" s="217"/>
      <c r="M4382" s="22"/>
      <c r="N4382" s="119" t="str">
        <f>IF(G4382="","",VLOOKUP(G4382,номенклатури!R:U,4,0))</f>
        <v/>
      </c>
      <c r="O4382" s="119" t="str">
        <f>IF(M4382="","",VLOOKUP(M4382,'14'!D:D,1,0))</f>
        <v/>
      </c>
    </row>
    <row r="4383" spans="1:15" ht="12.75" customHeight="1" x14ac:dyDescent="0.2">
      <c r="A4383" s="36" t="str">
        <f>'0'!$A$4</f>
        <v>………………..</v>
      </c>
      <c r="B4383" s="37">
        <f>'0'!$A$2</f>
        <v>46112</v>
      </c>
      <c r="C4383" s="37" t="s">
        <v>1243</v>
      </c>
      <c r="D4383" s="119" t="str">
        <f>IF(G4383="","",VLOOKUP(G4383,номенклатури!R:T,2,0))</f>
        <v/>
      </c>
      <c r="E4383" s="365" t="str">
        <f>IF(G4383="","",VLOOKUP(G4383,номенклатури!R:T,3,0))</f>
        <v/>
      </c>
      <c r="F4383" s="159" t="str">
        <f>IF(G4383="","",IF(ISERROR(VLOOKUP(G4383,номенклатури!V:V,1,0)),E4383*H4383,E4383*I4383))</f>
        <v/>
      </c>
      <c r="G4383" s="14"/>
      <c r="H4383" s="15"/>
      <c r="I4383" s="15"/>
      <c r="J4383" s="15"/>
      <c r="K4383" s="15"/>
      <c r="L4383" s="217"/>
      <c r="M4383" s="22"/>
      <c r="N4383" s="119" t="str">
        <f>IF(G4383="","",VLOOKUP(G4383,номенклатури!R:U,4,0))</f>
        <v/>
      </c>
      <c r="O4383" s="119" t="str">
        <f>IF(M4383="","",VLOOKUP(M4383,'14'!D:D,1,0))</f>
        <v/>
      </c>
    </row>
    <row r="4384" spans="1:15" ht="12.75" customHeight="1" x14ac:dyDescent="0.2">
      <c r="A4384" s="36" t="str">
        <f>'0'!$A$4</f>
        <v>………………..</v>
      </c>
      <c r="B4384" s="37">
        <f>'0'!$A$2</f>
        <v>46112</v>
      </c>
      <c r="C4384" s="37" t="s">
        <v>1243</v>
      </c>
      <c r="D4384" s="119" t="str">
        <f>IF(G4384="","",VLOOKUP(G4384,номенклатури!R:T,2,0))</f>
        <v/>
      </c>
      <c r="E4384" s="365" t="str">
        <f>IF(G4384="","",VLOOKUP(G4384,номенклатури!R:T,3,0))</f>
        <v/>
      </c>
      <c r="F4384" s="159" t="str">
        <f>IF(G4384="","",IF(ISERROR(VLOOKUP(G4384,номенклатури!V:V,1,0)),E4384*H4384,E4384*I4384))</f>
        <v/>
      </c>
      <c r="G4384" s="14"/>
      <c r="H4384" s="15"/>
      <c r="I4384" s="15"/>
      <c r="J4384" s="15"/>
      <c r="K4384" s="15"/>
      <c r="L4384" s="217"/>
      <c r="M4384" s="22"/>
      <c r="N4384" s="119" t="str">
        <f>IF(G4384="","",VLOOKUP(G4384,номенклатури!R:U,4,0))</f>
        <v/>
      </c>
      <c r="O4384" s="119" t="str">
        <f>IF(M4384="","",VLOOKUP(M4384,'14'!D:D,1,0))</f>
        <v/>
      </c>
    </row>
    <row r="4385" spans="1:15" ht="12.75" customHeight="1" x14ac:dyDescent="0.2">
      <c r="A4385" s="36" t="str">
        <f>'0'!$A$4</f>
        <v>………………..</v>
      </c>
      <c r="B4385" s="37">
        <f>'0'!$A$2</f>
        <v>46112</v>
      </c>
      <c r="C4385" s="37" t="s">
        <v>1243</v>
      </c>
      <c r="D4385" s="119" t="str">
        <f>IF(G4385="","",VLOOKUP(G4385,номенклатури!R:T,2,0))</f>
        <v/>
      </c>
      <c r="E4385" s="365" t="str">
        <f>IF(G4385="","",VLOOKUP(G4385,номенклатури!R:T,3,0))</f>
        <v/>
      </c>
      <c r="F4385" s="159" t="str">
        <f>IF(G4385="","",IF(ISERROR(VLOOKUP(G4385,номенклатури!V:V,1,0)),E4385*H4385,E4385*I4385))</f>
        <v/>
      </c>
      <c r="G4385" s="14"/>
      <c r="H4385" s="15"/>
      <c r="I4385" s="15"/>
      <c r="J4385" s="15"/>
      <c r="K4385" s="15"/>
      <c r="L4385" s="217"/>
      <c r="M4385" s="22"/>
      <c r="N4385" s="119" t="str">
        <f>IF(G4385="","",VLOOKUP(G4385,номенклатури!R:U,4,0))</f>
        <v/>
      </c>
      <c r="O4385" s="119" t="str">
        <f>IF(M4385="","",VLOOKUP(M4385,'14'!D:D,1,0))</f>
        <v/>
      </c>
    </row>
    <row r="4386" spans="1:15" ht="12.75" customHeight="1" x14ac:dyDescent="0.2">
      <c r="A4386" s="36" t="str">
        <f>'0'!$A$4</f>
        <v>………………..</v>
      </c>
      <c r="B4386" s="37">
        <f>'0'!$A$2</f>
        <v>46112</v>
      </c>
      <c r="C4386" s="37" t="s">
        <v>1243</v>
      </c>
      <c r="D4386" s="119" t="str">
        <f>IF(G4386="","",VLOOKUP(G4386,номенклатури!R:T,2,0))</f>
        <v/>
      </c>
      <c r="E4386" s="365" t="str">
        <f>IF(G4386="","",VLOOKUP(G4386,номенклатури!R:T,3,0))</f>
        <v/>
      </c>
      <c r="F4386" s="159" t="str">
        <f>IF(G4386="","",IF(ISERROR(VLOOKUP(G4386,номенклатури!V:V,1,0)),E4386*H4386,E4386*I4386))</f>
        <v/>
      </c>
      <c r="G4386" s="14"/>
      <c r="H4386" s="15"/>
      <c r="I4386" s="15"/>
      <c r="J4386" s="15"/>
      <c r="K4386" s="15"/>
      <c r="L4386" s="217"/>
      <c r="M4386" s="22"/>
      <c r="N4386" s="119" t="str">
        <f>IF(G4386="","",VLOOKUP(G4386,номенклатури!R:U,4,0))</f>
        <v/>
      </c>
      <c r="O4386" s="119" t="str">
        <f>IF(M4386="","",VLOOKUP(M4386,'14'!D:D,1,0))</f>
        <v/>
      </c>
    </row>
    <row r="4387" spans="1:15" ht="12.75" customHeight="1" x14ac:dyDescent="0.2">
      <c r="A4387" s="36" t="str">
        <f>'0'!$A$4</f>
        <v>………………..</v>
      </c>
      <c r="B4387" s="37">
        <f>'0'!$A$2</f>
        <v>46112</v>
      </c>
      <c r="C4387" s="37" t="s">
        <v>1243</v>
      </c>
      <c r="D4387" s="119" t="str">
        <f>IF(G4387="","",VLOOKUP(G4387,номенклатури!R:T,2,0))</f>
        <v/>
      </c>
      <c r="E4387" s="365" t="str">
        <f>IF(G4387="","",VLOOKUP(G4387,номенклатури!R:T,3,0))</f>
        <v/>
      </c>
      <c r="F4387" s="159" t="str">
        <f>IF(G4387="","",IF(ISERROR(VLOOKUP(G4387,номенклатури!V:V,1,0)),E4387*H4387,E4387*I4387))</f>
        <v/>
      </c>
      <c r="G4387" s="14"/>
      <c r="H4387" s="15"/>
      <c r="I4387" s="15"/>
      <c r="J4387" s="15"/>
      <c r="K4387" s="15"/>
      <c r="L4387" s="217"/>
      <c r="M4387" s="22"/>
      <c r="N4387" s="119" t="str">
        <f>IF(G4387="","",VLOOKUP(G4387,номенклатури!R:U,4,0))</f>
        <v/>
      </c>
      <c r="O4387" s="119" t="str">
        <f>IF(M4387="","",VLOOKUP(M4387,'14'!D:D,1,0))</f>
        <v/>
      </c>
    </row>
    <row r="4388" spans="1:15" ht="12.75" customHeight="1" x14ac:dyDescent="0.2">
      <c r="A4388" s="36" t="str">
        <f>'0'!$A$4</f>
        <v>………………..</v>
      </c>
      <c r="B4388" s="37">
        <f>'0'!$A$2</f>
        <v>46112</v>
      </c>
      <c r="C4388" s="37" t="s">
        <v>1243</v>
      </c>
      <c r="D4388" s="119" t="str">
        <f>IF(G4388="","",VLOOKUP(G4388,номенклатури!R:T,2,0))</f>
        <v/>
      </c>
      <c r="E4388" s="365" t="str">
        <f>IF(G4388="","",VLOOKUP(G4388,номенклатури!R:T,3,0))</f>
        <v/>
      </c>
      <c r="F4388" s="159" t="str">
        <f>IF(G4388="","",IF(ISERROR(VLOOKUP(G4388,номенклатури!V:V,1,0)),E4388*H4388,E4388*I4388))</f>
        <v/>
      </c>
      <c r="G4388" s="14"/>
      <c r="H4388" s="15"/>
      <c r="I4388" s="15"/>
      <c r="J4388" s="15"/>
      <c r="K4388" s="15"/>
      <c r="L4388" s="217"/>
      <c r="M4388" s="22"/>
      <c r="N4388" s="119" t="str">
        <f>IF(G4388="","",VLOOKUP(G4388,номенклатури!R:U,4,0))</f>
        <v/>
      </c>
      <c r="O4388" s="119" t="str">
        <f>IF(M4388="","",VLOOKUP(M4388,'14'!D:D,1,0))</f>
        <v/>
      </c>
    </row>
    <row r="4389" spans="1:15" ht="12.75" customHeight="1" x14ac:dyDescent="0.2">
      <c r="A4389" s="36" t="str">
        <f>'0'!$A$4</f>
        <v>………………..</v>
      </c>
      <c r="B4389" s="37">
        <f>'0'!$A$2</f>
        <v>46112</v>
      </c>
      <c r="C4389" s="37" t="s">
        <v>1243</v>
      </c>
      <c r="D4389" s="119" t="str">
        <f>IF(G4389="","",VLOOKUP(G4389,номенклатури!R:T,2,0))</f>
        <v/>
      </c>
      <c r="E4389" s="365" t="str">
        <f>IF(G4389="","",VLOOKUP(G4389,номенклатури!R:T,3,0))</f>
        <v/>
      </c>
      <c r="F4389" s="159" t="str">
        <f>IF(G4389="","",IF(ISERROR(VLOOKUP(G4389,номенклатури!V:V,1,0)),E4389*H4389,E4389*I4389))</f>
        <v/>
      </c>
      <c r="G4389" s="14"/>
      <c r="H4389" s="15"/>
      <c r="I4389" s="15"/>
      <c r="J4389" s="15"/>
      <c r="K4389" s="15"/>
      <c r="L4389" s="217"/>
      <c r="M4389" s="22"/>
      <c r="N4389" s="119" t="str">
        <f>IF(G4389="","",VLOOKUP(G4389,номенклатури!R:U,4,0))</f>
        <v/>
      </c>
      <c r="O4389" s="119" t="str">
        <f>IF(M4389="","",VLOOKUP(M4389,'14'!D:D,1,0))</f>
        <v/>
      </c>
    </row>
    <row r="4390" spans="1:15" ht="12.75" customHeight="1" x14ac:dyDescent="0.2">
      <c r="A4390" s="36" t="str">
        <f>'0'!$A$4</f>
        <v>………………..</v>
      </c>
      <c r="B4390" s="37">
        <f>'0'!$A$2</f>
        <v>46112</v>
      </c>
      <c r="C4390" s="37" t="s">
        <v>1243</v>
      </c>
      <c r="D4390" s="119" t="str">
        <f>IF(G4390="","",VLOOKUP(G4390,номенклатури!R:T,2,0))</f>
        <v/>
      </c>
      <c r="E4390" s="365" t="str">
        <f>IF(G4390="","",VLOOKUP(G4390,номенклатури!R:T,3,0))</f>
        <v/>
      </c>
      <c r="F4390" s="159" t="str">
        <f>IF(G4390="","",IF(ISERROR(VLOOKUP(G4390,номенклатури!V:V,1,0)),E4390*H4390,E4390*I4390))</f>
        <v/>
      </c>
      <c r="G4390" s="14"/>
      <c r="H4390" s="15"/>
      <c r="I4390" s="15"/>
      <c r="J4390" s="15"/>
      <c r="K4390" s="15"/>
      <c r="L4390" s="217"/>
      <c r="M4390" s="22"/>
      <c r="N4390" s="119" t="str">
        <f>IF(G4390="","",VLOOKUP(G4390,номенклатури!R:U,4,0))</f>
        <v/>
      </c>
      <c r="O4390" s="119" t="str">
        <f>IF(M4390="","",VLOOKUP(M4390,'14'!D:D,1,0))</f>
        <v/>
      </c>
    </row>
    <row r="4391" spans="1:15" ht="12.75" customHeight="1" x14ac:dyDescent="0.2">
      <c r="A4391" s="36" t="str">
        <f>'0'!$A$4</f>
        <v>………………..</v>
      </c>
      <c r="B4391" s="37">
        <f>'0'!$A$2</f>
        <v>46112</v>
      </c>
      <c r="C4391" s="37" t="s">
        <v>1243</v>
      </c>
      <c r="D4391" s="119" t="str">
        <f>IF(G4391="","",VLOOKUP(G4391,номенклатури!R:T,2,0))</f>
        <v/>
      </c>
      <c r="E4391" s="365" t="str">
        <f>IF(G4391="","",VLOOKUP(G4391,номенклатури!R:T,3,0))</f>
        <v/>
      </c>
      <c r="F4391" s="159" t="str">
        <f>IF(G4391="","",IF(ISERROR(VLOOKUP(G4391,номенклатури!V:V,1,0)),E4391*H4391,E4391*I4391))</f>
        <v/>
      </c>
      <c r="G4391" s="14"/>
      <c r="H4391" s="15"/>
      <c r="I4391" s="15"/>
      <c r="J4391" s="15"/>
      <c r="K4391" s="15"/>
      <c r="L4391" s="217"/>
      <c r="M4391" s="22"/>
      <c r="N4391" s="119" t="str">
        <f>IF(G4391="","",VLOOKUP(G4391,номенклатури!R:U,4,0))</f>
        <v/>
      </c>
      <c r="O4391" s="119" t="str">
        <f>IF(M4391="","",VLOOKUP(M4391,'14'!D:D,1,0))</f>
        <v/>
      </c>
    </row>
    <row r="4392" spans="1:15" ht="12.75" customHeight="1" x14ac:dyDescent="0.2">
      <c r="A4392" s="36" t="str">
        <f>'0'!$A$4</f>
        <v>………………..</v>
      </c>
      <c r="B4392" s="37">
        <f>'0'!$A$2</f>
        <v>46112</v>
      </c>
      <c r="C4392" s="37" t="s">
        <v>1243</v>
      </c>
      <c r="D4392" s="119" t="str">
        <f>IF(G4392="","",VLOOKUP(G4392,номенклатури!R:T,2,0))</f>
        <v/>
      </c>
      <c r="E4392" s="365" t="str">
        <f>IF(G4392="","",VLOOKUP(G4392,номенклатури!R:T,3,0))</f>
        <v/>
      </c>
      <c r="F4392" s="159" t="str">
        <f>IF(G4392="","",IF(ISERROR(VLOOKUP(G4392,номенклатури!V:V,1,0)),E4392*H4392,E4392*I4392))</f>
        <v/>
      </c>
      <c r="G4392" s="14"/>
      <c r="H4392" s="15"/>
      <c r="I4392" s="15"/>
      <c r="J4392" s="15"/>
      <c r="K4392" s="15"/>
      <c r="L4392" s="217"/>
      <c r="M4392" s="22"/>
      <c r="N4392" s="119" t="str">
        <f>IF(G4392="","",VLOOKUP(G4392,номенклатури!R:U,4,0))</f>
        <v/>
      </c>
      <c r="O4392" s="119" t="str">
        <f>IF(M4392="","",VLOOKUP(M4392,'14'!D:D,1,0))</f>
        <v/>
      </c>
    </row>
    <row r="4393" spans="1:15" ht="12.75" customHeight="1" x14ac:dyDescent="0.2">
      <c r="A4393" s="36" t="str">
        <f>'0'!$A$4</f>
        <v>………………..</v>
      </c>
      <c r="B4393" s="37">
        <f>'0'!$A$2</f>
        <v>46112</v>
      </c>
      <c r="C4393" s="37" t="s">
        <v>1243</v>
      </c>
      <c r="D4393" s="119" t="str">
        <f>IF(G4393="","",VLOOKUP(G4393,номенклатури!R:T,2,0))</f>
        <v/>
      </c>
      <c r="E4393" s="365" t="str">
        <f>IF(G4393="","",VLOOKUP(G4393,номенклатури!R:T,3,0))</f>
        <v/>
      </c>
      <c r="F4393" s="159" t="str">
        <f>IF(G4393="","",IF(ISERROR(VLOOKUP(G4393,номенклатури!V:V,1,0)),E4393*H4393,E4393*I4393))</f>
        <v/>
      </c>
      <c r="G4393" s="14"/>
      <c r="H4393" s="15"/>
      <c r="I4393" s="15"/>
      <c r="J4393" s="15"/>
      <c r="K4393" s="15"/>
      <c r="L4393" s="217"/>
      <c r="M4393" s="22"/>
      <c r="N4393" s="119" t="str">
        <f>IF(G4393="","",VLOOKUP(G4393,номенклатури!R:U,4,0))</f>
        <v/>
      </c>
      <c r="O4393" s="119" t="str">
        <f>IF(M4393="","",VLOOKUP(M4393,'14'!D:D,1,0))</f>
        <v/>
      </c>
    </row>
    <row r="4394" spans="1:15" ht="12.75" customHeight="1" x14ac:dyDescent="0.2">
      <c r="A4394" s="36" t="str">
        <f>'0'!$A$4</f>
        <v>………………..</v>
      </c>
      <c r="B4394" s="37">
        <f>'0'!$A$2</f>
        <v>46112</v>
      </c>
      <c r="C4394" s="37" t="s">
        <v>1243</v>
      </c>
      <c r="D4394" s="119" t="str">
        <f>IF(G4394="","",VLOOKUP(G4394,номенклатури!R:T,2,0))</f>
        <v/>
      </c>
      <c r="E4394" s="365" t="str">
        <f>IF(G4394="","",VLOOKUP(G4394,номенклатури!R:T,3,0))</f>
        <v/>
      </c>
      <c r="F4394" s="159" t="str">
        <f>IF(G4394="","",IF(ISERROR(VLOOKUP(G4394,номенклатури!V:V,1,0)),E4394*H4394,E4394*I4394))</f>
        <v/>
      </c>
      <c r="G4394" s="14"/>
      <c r="H4394" s="15"/>
      <c r="I4394" s="15"/>
      <c r="J4394" s="15"/>
      <c r="K4394" s="15"/>
      <c r="L4394" s="217"/>
      <c r="M4394" s="22"/>
      <c r="N4394" s="119" t="str">
        <f>IF(G4394="","",VLOOKUP(G4394,номенклатури!R:U,4,0))</f>
        <v/>
      </c>
      <c r="O4394" s="119" t="str">
        <f>IF(M4394="","",VLOOKUP(M4394,'14'!D:D,1,0))</f>
        <v/>
      </c>
    </row>
    <row r="4395" spans="1:15" ht="12.75" customHeight="1" x14ac:dyDescent="0.2">
      <c r="A4395" s="36" t="str">
        <f>'0'!$A$4</f>
        <v>………………..</v>
      </c>
      <c r="B4395" s="37">
        <f>'0'!$A$2</f>
        <v>46112</v>
      </c>
      <c r="C4395" s="37" t="s">
        <v>1243</v>
      </c>
      <c r="D4395" s="119" t="str">
        <f>IF(G4395="","",VLOOKUP(G4395,номенклатури!R:T,2,0))</f>
        <v/>
      </c>
      <c r="E4395" s="365" t="str">
        <f>IF(G4395="","",VLOOKUP(G4395,номенклатури!R:T,3,0))</f>
        <v/>
      </c>
      <c r="F4395" s="159" t="str">
        <f>IF(G4395="","",IF(ISERROR(VLOOKUP(G4395,номенклатури!V:V,1,0)),E4395*H4395,E4395*I4395))</f>
        <v/>
      </c>
      <c r="G4395" s="14"/>
      <c r="H4395" s="15"/>
      <c r="I4395" s="15"/>
      <c r="J4395" s="15"/>
      <c r="K4395" s="15"/>
      <c r="L4395" s="217"/>
      <c r="M4395" s="22"/>
      <c r="N4395" s="119" t="str">
        <f>IF(G4395="","",VLOOKUP(G4395,номенклатури!R:U,4,0))</f>
        <v/>
      </c>
      <c r="O4395" s="119" t="str">
        <f>IF(M4395="","",VLOOKUP(M4395,'14'!D:D,1,0))</f>
        <v/>
      </c>
    </row>
    <row r="4396" spans="1:15" ht="12.75" customHeight="1" x14ac:dyDescent="0.2">
      <c r="A4396" s="36" t="str">
        <f>'0'!$A$4</f>
        <v>………………..</v>
      </c>
      <c r="B4396" s="37">
        <f>'0'!$A$2</f>
        <v>46112</v>
      </c>
      <c r="C4396" s="37" t="s">
        <v>1243</v>
      </c>
      <c r="D4396" s="119" t="str">
        <f>IF(G4396="","",VLOOKUP(G4396,номенклатури!R:T,2,0))</f>
        <v/>
      </c>
      <c r="E4396" s="365" t="str">
        <f>IF(G4396="","",VLOOKUP(G4396,номенклатури!R:T,3,0))</f>
        <v/>
      </c>
      <c r="F4396" s="159" t="str">
        <f>IF(G4396="","",IF(ISERROR(VLOOKUP(G4396,номенклатури!V:V,1,0)),E4396*H4396,E4396*I4396))</f>
        <v/>
      </c>
      <c r="G4396" s="14"/>
      <c r="H4396" s="15"/>
      <c r="I4396" s="15"/>
      <c r="J4396" s="15"/>
      <c r="K4396" s="15"/>
      <c r="L4396" s="217"/>
      <c r="M4396" s="22"/>
      <c r="N4396" s="119" t="str">
        <f>IF(G4396="","",VLOOKUP(G4396,номенклатури!R:U,4,0))</f>
        <v/>
      </c>
      <c r="O4396" s="119" t="str">
        <f>IF(M4396="","",VLOOKUP(M4396,'14'!D:D,1,0))</f>
        <v/>
      </c>
    </row>
    <row r="4397" spans="1:15" ht="12.75" customHeight="1" x14ac:dyDescent="0.2">
      <c r="A4397" s="36" t="str">
        <f>'0'!$A$4</f>
        <v>………………..</v>
      </c>
      <c r="B4397" s="37">
        <f>'0'!$A$2</f>
        <v>46112</v>
      </c>
      <c r="C4397" s="37" t="s">
        <v>1243</v>
      </c>
      <c r="D4397" s="119" t="str">
        <f>IF(G4397="","",VLOOKUP(G4397,номенклатури!R:T,2,0))</f>
        <v/>
      </c>
      <c r="E4397" s="365" t="str">
        <f>IF(G4397="","",VLOOKUP(G4397,номенклатури!R:T,3,0))</f>
        <v/>
      </c>
      <c r="F4397" s="159" t="str">
        <f>IF(G4397="","",IF(ISERROR(VLOOKUP(G4397,номенклатури!V:V,1,0)),E4397*H4397,E4397*I4397))</f>
        <v/>
      </c>
      <c r="G4397" s="14"/>
      <c r="H4397" s="15"/>
      <c r="I4397" s="15"/>
      <c r="J4397" s="15"/>
      <c r="K4397" s="15"/>
      <c r="L4397" s="217"/>
      <c r="M4397" s="22"/>
      <c r="N4397" s="119" t="str">
        <f>IF(G4397="","",VLOOKUP(G4397,номенклатури!R:U,4,0))</f>
        <v/>
      </c>
      <c r="O4397" s="119" t="str">
        <f>IF(M4397="","",VLOOKUP(M4397,'14'!D:D,1,0))</f>
        <v/>
      </c>
    </row>
    <row r="4398" spans="1:15" ht="12.75" customHeight="1" x14ac:dyDescent="0.2">
      <c r="A4398" s="36" t="str">
        <f>'0'!$A$4</f>
        <v>………………..</v>
      </c>
      <c r="B4398" s="37">
        <f>'0'!$A$2</f>
        <v>46112</v>
      </c>
      <c r="C4398" s="37" t="s">
        <v>1243</v>
      </c>
      <c r="D4398" s="119" t="str">
        <f>IF(G4398="","",VLOOKUP(G4398,номенклатури!R:T,2,0))</f>
        <v/>
      </c>
      <c r="E4398" s="365" t="str">
        <f>IF(G4398="","",VLOOKUP(G4398,номенклатури!R:T,3,0))</f>
        <v/>
      </c>
      <c r="F4398" s="159" t="str">
        <f>IF(G4398="","",IF(ISERROR(VLOOKUP(G4398,номенклатури!V:V,1,0)),E4398*H4398,E4398*I4398))</f>
        <v/>
      </c>
      <c r="G4398" s="14"/>
      <c r="H4398" s="15"/>
      <c r="I4398" s="15"/>
      <c r="J4398" s="15"/>
      <c r="K4398" s="15"/>
      <c r="L4398" s="217"/>
      <c r="M4398" s="22"/>
      <c r="N4398" s="119" t="str">
        <f>IF(G4398="","",VLOOKUP(G4398,номенклатури!R:U,4,0))</f>
        <v/>
      </c>
      <c r="O4398" s="119" t="str">
        <f>IF(M4398="","",VLOOKUP(M4398,'14'!D:D,1,0))</f>
        <v/>
      </c>
    </row>
    <row r="4399" spans="1:15" ht="12.75" customHeight="1" x14ac:dyDescent="0.2">
      <c r="A4399" s="36" t="str">
        <f>'0'!$A$4</f>
        <v>………………..</v>
      </c>
      <c r="B4399" s="37">
        <f>'0'!$A$2</f>
        <v>46112</v>
      </c>
      <c r="C4399" s="37" t="s">
        <v>1243</v>
      </c>
      <c r="D4399" s="119" t="str">
        <f>IF(G4399="","",VLOOKUP(G4399,номенклатури!R:T,2,0))</f>
        <v/>
      </c>
      <c r="E4399" s="365" t="str">
        <f>IF(G4399="","",VLOOKUP(G4399,номенклатури!R:T,3,0))</f>
        <v/>
      </c>
      <c r="F4399" s="159" t="str">
        <f>IF(G4399="","",IF(ISERROR(VLOOKUP(G4399,номенклатури!V:V,1,0)),E4399*H4399,E4399*I4399))</f>
        <v/>
      </c>
      <c r="G4399" s="14"/>
      <c r="H4399" s="15"/>
      <c r="I4399" s="15"/>
      <c r="J4399" s="15"/>
      <c r="K4399" s="15"/>
      <c r="L4399" s="217"/>
      <c r="M4399" s="22"/>
      <c r="N4399" s="119" t="str">
        <f>IF(G4399="","",VLOOKUP(G4399,номенклатури!R:U,4,0))</f>
        <v/>
      </c>
      <c r="O4399" s="119" t="str">
        <f>IF(M4399="","",VLOOKUP(M4399,'14'!D:D,1,0))</f>
        <v/>
      </c>
    </row>
    <row r="4400" spans="1:15" ht="12.75" customHeight="1" x14ac:dyDescent="0.2">
      <c r="A4400" s="36" t="str">
        <f>'0'!$A$4</f>
        <v>………………..</v>
      </c>
      <c r="B4400" s="37">
        <f>'0'!$A$2</f>
        <v>46112</v>
      </c>
      <c r="C4400" s="37" t="s">
        <v>1243</v>
      </c>
      <c r="D4400" s="119" t="str">
        <f>IF(G4400="","",VLOOKUP(G4400,номенклатури!R:T,2,0))</f>
        <v/>
      </c>
      <c r="E4400" s="365" t="str">
        <f>IF(G4400="","",VLOOKUP(G4400,номенклатури!R:T,3,0))</f>
        <v/>
      </c>
      <c r="F4400" s="159" t="str">
        <f>IF(G4400="","",IF(ISERROR(VLOOKUP(G4400,номенклатури!V:V,1,0)),E4400*H4400,E4400*I4400))</f>
        <v/>
      </c>
      <c r="G4400" s="14"/>
      <c r="H4400" s="15"/>
      <c r="I4400" s="15"/>
      <c r="J4400" s="15"/>
      <c r="K4400" s="15"/>
      <c r="L4400" s="217"/>
      <c r="M4400" s="22"/>
      <c r="N4400" s="119" t="str">
        <f>IF(G4400="","",VLOOKUP(G4400,номенклатури!R:U,4,0))</f>
        <v/>
      </c>
      <c r="O4400" s="119" t="str">
        <f>IF(M4400="","",VLOOKUP(M4400,'14'!D:D,1,0))</f>
        <v/>
      </c>
    </row>
    <row r="4401" spans="1:15" ht="12.75" customHeight="1" x14ac:dyDescent="0.2">
      <c r="A4401" s="36" t="str">
        <f>'0'!$A$4</f>
        <v>………………..</v>
      </c>
      <c r="B4401" s="37">
        <f>'0'!$A$2</f>
        <v>46112</v>
      </c>
      <c r="C4401" s="37" t="s">
        <v>1243</v>
      </c>
      <c r="D4401" s="119" t="str">
        <f>IF(G4401="","",VLOOKUP(G4401,номенклатури!R:T,2,0))</f>
        <v/>
      </c>
      <c r="E4401" s="365" t="str">
        <f>IF(G4401="","",VLOOKUP(G4401,номенклатури!R:T,3,0))</f>
        <v/>
      </c>
      <c r="F4401" s="159" t="str">
        <f>IF(G4401="","",IF(ISERROR(VLOOKUP(G4401,номенклатури!V:V,1,0)),E4401*H4401,E4401*I4401))</f>
        <v/>
      </c>
      <c r="G4401" s="14"/>
      <c r="H4401" s="15"/>
      <c r="I4401" s="15"/>
      <c r="J4401" s="15"/>
      <c r="K4401" s="15"/>
      <c r="L4401" s="217"/>
      <c r="M4401" s="22"/>
      <c r="N4401" s="119" t="str">
        <f>IF(G4401="","",VLOOKUP(G4401,номенклатури!R:U,4,0))</f>
        <v/>
      </c>
      <c r="O4401" s="119" t="str">
        <f>IF(M4401="","",VLOOKUP(M4401,'14'!D:D,1,0))</f>
        <v/>
      </c>
    </row>
    <row r="4402" spans="1:15" ht="12.75" customHeight="1" x14ac:dyDescent="0.2">
      <c r="A4402" s="36" t="str">
        <f>'0'!$A$4</f>
        <v>………………..</v>
      </c>
      <c r="B4402" s="37">
        <f>'0'!$A$2</f>
        <v>46112</v>
      </c>
      <c r="C4402" s="37" t="s">
        <v>1243</v>
      </c>
      <c r="D4402" s="119" t="str">
        <f>IF(G4402="","",VLOOKUP(G4402,номенклатури!R:T,2,0))</f>
        <v/>
      </c>
      <c r="E4402" s="365" t="str">
        <f>IF(G4402="","",VLOOKUP(G4402,номенклатури!R:T,3,0))</f>
        <v/>
      </c>
      <c r="F4402" s="159" t="str">
        <f>IF(G4402="","",IF(ISERROR(VLOOKUP(G4402,номенклатури!V:V,1,0)),E4402*H4402,E4402*I4402))</f>
        <v/>
      </c>
      <c r="G4402" s="14"/>
      <c r="H4402" s="15"/>
      <c r="I4402" s="15"/>
      <c r="J4402" s="15"/>
      <c r="K4402" s="15"/>
      <c r="L4402" s="217"/>
      <c r="M4402" s="22"/>
      <c r="N4402" s="119" t="str">
        <f>IF(G4402="","",VLOOKUP(G4402,номенклатури!R:U,4,0))</f>
        <v/>
      </c>
      <c r="O4402" s="119" t="str">
        <f>IF(M4402="","",VLOOKUP(M4402,'14'!D:D,1,0))</f>
        <v/>
      </c>
    </row>
    <row r="4403" spans="1:15" ht="12.75" customHeight="1" x14ac:dyDescent="0.2">
      <c r="A4403" s="36" t="str">
        <f>'0'!$A$4</f>
        <v>………………..</v>
      </c>
      <c r="B4403" s="37">
        <f>'0'!$A$2</f>
        <v>46112</v>
      </c>
      <c r="C4403" s="37" t="s">
        <v>1243</v>
      </c>
      <c r="D4403" s="119" t="str">
        <f>IF(G4403="","",VLOOKUP(G4403,номенклатури!R:T,2,0))</f>
        <v/>
      </c>
      <c r="E4403" s="365" t="str">
        <f>IF(G4403="","",VLOOKUP(G4403,номенклатури!R:T,3,0))</f>
        <v/>
      </c>
      <c r="F4403" s="159" t="str">
        <f>IF(G4403="","",IF(ISERROR(VLOOKUP(G4403,номенклатури!V:V,1,0)),E4403*H4403,E4403*I4403))</f>
        <v/>
      </c>
      <c r="G4403" s="14"/>
      <c r="H4403" s="15"/>
      <c r="I4403" s="15"/>
      <c r="J4403" s="15"/>
      <c r="K4403" s="15"/>
      <c r="L4403" s="217"/>
      <c r="M4403" s="22"/>
      <c r="N4403" s="119" t="str">
        <f>IF(G4403="","",VLOOKUP(G4403,номенклатури!R:U,4,0))</f>
        <v/>
      </c>
      <c r="O4403" s="119" t="str">
        <f>IF(M4403="","",VLOOKUP(M4403,'14'!D:D,1,0))</f>
        <v/>
      </c>
    </row>
    <row r="4404" spans="1:15" ht="12.75" customHeight="1" x14ac:dyDescent="0.2">
      <c r="A4404" s="36" t="str">
        <f>'0'!$A$4</f>
        <v>………………..</v>
      </c>
      <c r="B4404" s="37">
        <f>'0'!$A$2</f>
        <v>46112</v>
      </c>
      <c r="C4404" s="37" t="s">
        <v>1243</v>
      </c>
      <c r="D4404" s="119" t="str">
        <f>IF(G4404="","",VLOOKUP(G4404,номенклатури!R:T,2,0))</f>
        <v/>
      </c>
      <c r="E4404" s="365" t="str">
        <f>IF(G4404="","",VLOOKUP(G4404,номенклатури!R:T,3,0))</f>
        <v/>
      </c>
      <c r="F4404" s="159" t="str">
        <f>IF(G4404="","",IF(ISERROR(VLOOKUP(G4404,номенклатури!V:V,1,0)),E4404*H4404,E4404*I4404))</f>
        <v/>
      </c>
      <c r="G4404" s="14"/>
      <c r="H4404" s="15"/>
      <c r="I4404" s="15"/>
      <c r="J4404" s="15"/>
      <c r="K4404" s="15"/>
      <c r="L4404" s="217"/>
      <c r="M4404" s="22"/>
      <c r="N4404" s="119" t="str">
        <f>IF(G4404="","",VLOOKUP(G4404,номенклатури!R:U,4,0))</f>
        <v/>
      </c>
      <c r="O4404" s="119" t="str">
        <f>IF(M4404="","",VLOOKUP(M4404,'14'!D:D,1,0))</f>
        <v/>
      </c>
    </row>
    <row r="4405" spans="1:15" ht="12.75" customHeight="1" x14ac:dyDescent="0.2">
      <c r="A4405" s="36" t="str">
        <f>'0'!$A$4</f>
        <v>………………..</v>
      </c>
      <c r="B4405" s="37">
        <f>'0'!$A$2</f>
        <v>46112</v>
      </c>
      <c r="C4405" s="37" t="s">
        <v>1243</v>
      </c>
      <c r="D4405" s="119" t="str">
        <f>IF(G4405="","",VLOOKUP(G4405,номенклатури!R:T,2,0))</f>
        <v/>
      </c>
      <c r="E4405" s="365" t="str">
        <f>IF(G4405="","",VLOOKUP(G4405,номенклатури!R:T,3,0))</f>
        <v/>
      </c>
      <c r="F4405" s="159" t="str">
        <f>IF(G4405="","",IF(ISERROR(VLOOKUP(G4405,номенклатури!V:V,1,0)),E4405*H4405,E4405*I4405))</f>
        <v/>
      </c>
      <c r="G4405" s="14"/>
      <c r="H4405" s="15"/>
      <c r="I4405" s="15"/>
      <c r="J4405" s="15"/>
      <c r="K4405" s="15"/>
      <c r="L4405" s="217"/>
      <c r="M4405" s="22"/>
      <c r="N4405" s="119" t="str">
        <f>IF(G4405="","",VLOOKUP(G4405,номенклатури!R:U,4,0))</f>
        <v/>
      </c>
      <c r="O4405" s="119" t="str">
        <f>IF(M4405="","",VLOOKUP(M4405,'14'!D:D,1,0))</f>
        <v/>
      </c>
    </row>
    <row r="4406" spans="1:15" ht="12.75" customHeight="1" x14ac:dyDescent="0.2">
      <c r="A4406" s="36" t="str">
        <f>'0'!$A$4</f>
        <v>………………..</v>
      </c>
      <c r="B4406" s="37">
        <f>'0'!$A$2</f>
        <v>46112</v>
      </c>
      <c r="C4406" s="37" t="s">
        <v>1243</v>
      </c>
      <c r="D4406" s="119" t="str">
        <f>IF(G4406="","",VLOOKUP(G4406,номенклатури!R:T,2,0))</f>
        <v/>
      </c>
      <c r="E4406" s="365" t="str">
        <f>IF(G4406="","",VLOOKUP(G4406,номенклатури!R:T,3,0))</f>
        <v/>
      </c>
      <c r="F4406" s="159" t="str">
        <f>IF(G4406="","",IF(ISERROR(VLOOKUP(G4406,номенклатури!V:V,1,0)),E4406*H4406,E4406*I4406))</f>
        <v/>
      </c>
      <c r="G4406" s="14"/>
      <c r="H4406" s="15"/>
      <c r="I4406" s="15"/>
      <c r="J4406" s="15"/>
      <c r="K4406" s="15"/>
      <c r="L4406" s="217"/>
      <c r="M4406" s="22"/>
      <c r="N4406" s="119" t="str">
        <f>IF(G4406="","",VLOOKUP(G4406,номенклатури!R:U,4,0))</f>
        <v/>
      </c>
      <c r="O4406" s="119" t="str">
        <f>IF(M4406="","",VLOOKUP(M4406,'14'!D:D,1,0))</f>
        <v/>
      </c>
    </row>
    <row r="4407" spans="1:15" ht="12.75" customHeight="1" x14ac:dyDescent="0.2">
      <c r="A4407" s="36" t="str">
        <f>'0'!$A$4</f>
        <v>………………..</v>
      </c>
      <c r="B4407" s="37">
        <f>'0'!$A$2</f>
        <v>46112</v>
      </c>
      <c r="C4407" s="37" t="s">
        <v>1243</v>
      </c>
      <c r="D4407" s="119" t="str">
        <f>IF(G4407="","",VLOOKUP(G4407,номенклатури!R:T,2,0))</f>
        <v/>
      </c>
      <c r="E4407" s="365" t="str">
        <f>IF(G4407="","",VLOOKUP(G4407,номенклатури!R:T,3,0))</f>
        <v/>
      </c>
      <c r="F4407" s="159" t="str">
        <f>IF(G4407="","",IF(ISERROR(VLOOKUP(G4407,номенклатури!V:V,1,0)),E4407*H4407,E4407*I4407))</f>
        <v/>
      </c>
      <c r="G4407" s="14"/>
      <c r="H4407" s="15"/>
      <c r="I4407" s="15"/>
      <c r="J4407" s="15"/>
      <c r="K4407" s="15"/>
      <c r="L4407" s="217"/>
      <c r="M4407" s="22"/>
      <c r="N4407" s="119" t="str">
        <f>IF(G4407="","",VLOOKUP(G4407,номенклатури!R:U,4,0))</f>
        <v/>
      </c>
      <c r="O4407" s="119" t="str">
        <f>IF(M4407="","",VLOOKUP(M4407,'14'!D:D,1,0))</f>
        <v/>
      </c>
    </row>
    <row r="4408" spans="1:15" ht="12.75" customHeight="1" x14ac:dyDescent="0.2">
      <c r="A4408" s="36" t="str">
        <f>'0'!$A$4</f>
        <v>………………..</v>
      </c>
      <c r="B4408" s="37">
        <f>'0'!$A$2</f>
        <v>46112</v>
      </c>
      <c r="C4408" s="37" t="s">
        <v>1243</v>
      </c>
      <c r="D4408" s="119" t="str">
        <f>IF(G4408="","",VLOOKUP(G4408,номенклатури!R:T,2,0))</f>
        <v/>
      </c>
      <c r="E4408" s="365" t="str">
        <f>IF(G4408="","",VLOOKUP(G4408,номенклатури!R:T,3,0))</f>
        <v/>
      </c>
      <c r="F4408" s="159" t="str">
        <f>IF(G4408="","",IF(ISERROR(VLOOKUP(G4408,номенклатури!V:V,1,0)),E4408*H4408,E4408*I4408))</f>
        <v/>
      </c>
      <c r="G4408" s="14"/>
      <c r="H4408" s="15"/>
      <c r="I4408" s="15"/>
      <c r="J4408" s="15"/>
      <c r="K4408" s="15"/>
      <c r="L4408" s="217"/>
      <c r="M4408" s="22"/>
      <c r="N4408" s="119" t="str">
        <f>IF(G4408="","",VLOOKUP(G4408,номенклатури!R:U,4,0))</f>
        <v/>
      </c>
      <c r="O4408" s="119" t="str">
        <f>IF(M4408="","",VLOOKUP(M4408,'14'!D:D,1,0))</f>
        <v/>
      </c>
    </row>
    <row r="4409" spans="1:15" ht="12.75" customHeight="1" x14ac:dyDescent="0.2">
      <c r="A4409" s="36" t="str">
        <f>'0'!$A$4</f>
        <v>………………..</v>
      </c>
      <c r="B4409" s="37">
        <f>'0'!$A$2</f>
        <v>46112</v>
      </c>
      <c r="C4409" s="37" t="s">
        <v>1243</v>
      </c>
      <c r="D4409" s="119" t="str">
        <f>IF(G4409="","",VLOOKUP(G4409,номенклатури!R:T,2,0))</f>
        <v/>
      </c>
      <c r="E4409" s="365" t="str">
        <f>IF(G4409="","",VLOOKUP(G4409,номенклатури!R:T,3,0))</f>
        <v/>
      </c>
      <c r="F4409" s="159" t="str">
        <f>IF(G4409="","",IF(ISERROR(VLOOKUP(G4409,номенклатури!V:V,1,0)),E4409*H4409,E4409*I4409))</f>
        <v/>
      </c>
      <c r="G4409" s="14"/>
      <c r="H4409" s="15"/>
      <c r="I4409" s="15"/>
      <c r="J4409" s="15"/>
      <c r="K4409" s="15"/>
      <c r="L4409" s="217"/>
      <c r="M4409" s="22"/>
      <c r="N4409" s="119" t="str">
        <f>IF(G4409="","",VLOOKUP(G4409,номенклатури!R:U,4,0))</f>
        <v/>
      </c>
      <c r="O4409" s="119" t="str">
        <f>IF(M4409="","",VLOOKUP(M4409,'14'!D:D,1,0))</f>
        <v/>
      </c>
    </row>
    <row r="4410" spans="1:15" ht="12.75" customHeight="1" x14ac:dyDescent="0.2">
      <c r="A4410" s="36" t="str">
        <f>'0'!$A$4</f>
        <v>………………..</v>
      </c>
      <c r="B4410" s="37">
        <f>'0'!$A$2</f>
        <v>46112</v>
      </c>
      <c r="C4410" s="37" t="s">
        <v>1243</v>
      </c>
      <c r="D4410" s="119" t="str">
        <f>IF(G4410="","",VLOOKUP(G4410,номенклатури!R:T,2,0))</f>
        <v/>
      </c>
      <c r="E4410" s="365" t="str">
        <f>IF(G4410="","",VLOOKUP(G4410,номенклатури!R:T,3,0))</f>
        <v/>
      </c>
      <c r="F4410" s="159" t="str">
        <f>IF(G4410="","",IF(ISERROR(VLOOKUP(G4410,номенклатури!V:V,1,0)),E4410*H4410,E4410*I4410))</f>
        <v/>
      </c>
      <c r="G4410" s="14"/>
      <c r="H4410" s="15"/>
      <c r="I4410" s="15"/>
      <c r="J4410" s="15"/>
      <c r="K4410" s="15"/>
      <c r="L4410" s="217"/>
      <c r="M4410" s="22"/>
      <c r="N4410" s="119" t="str">
        <f>IF(G4410="","",VLOOKUP(G4410,номенклатури!R:U,4,0))</f>
        <v/>
      </c>
      <c r="O4410" s="119" t="str">
        <f>IF(M4410="","",VLOOKUP(M4410,'14'!D:D,1,0))</f>
        <v/>
      </c>
    </row>
    <row r="4411" spans="1:15" ht="12.75" customHeight="1" x14ac:dyDescent="0.2">
      <c r="A4411" s="36" t="str">
        <f>'0'!$A$4</f>
        <v>………………..</v>
      </c>
      <c r="B4411" s="37">
        <f>'0'!$A$2</f>
        <v>46112</v>
      </c>
      <c r="C4411" s="37" t="s">
        <v>1243</v>
      </c>
      <c r="D4411" s="119" t="str">
        <f>IF(G4411="","",VLOOKUP(G4411,номенклатури!R:T,2,0))</f>
        <v/>
      </c>
      <c r="E4411" s="365" t="str">
        <f>IF(G4411="","",VLOOKUP(G4411,номенклатури!R:T,3,0))</f>
        <v/>
      </c>
      <c r="F4411" s="159" t="str">
        <f>IF(G4411="","",IF(ISERROR(VLOOKUP(G4411,номенклатури!V:V,1,0)),E4411*H4411,E4411*I4411))</f>
        <v/>
      </c>
      <c r="G4411" s="14"/>
      <c r="H4411" s="15"/>
      <c r="I4411" s="15"/>
      <c r="J4411" s="15"/>
      <c r="K4411" s="15"/>
      <c r="L4411" s="217"/>
      <c r="M4411" s="22"/>
      <c r="N4411" s="119" t="str">
        <f>IF(G4411="","",VLOOKUP(G4411,номенклатури!R:U,4,0))</f>
        <v/>
      </c>
      <c r="O4411" s="119" t="str">
        <f>IF(M4411="","",VLOOKUP(M4411,'14'!D:D,1,0))</f>
        <v/>
      </c>
    </row>
    <row r="4412" spans="1:15" ht="12.75" customHeight="1" x14ac:dyDescent="0.2">
      <c r="A4412" s="36" t="str">
        <f>'0'!$A$4</f>
        <v>………………..</v>
      </c>
      <c r="B4412" s="37">
        <f>'0'!$A$2</f>
        <v>46112</v>
      </c>
      <c r="C4412" s="37" t="s">
        <v>1243</v>
      </c>
      <c r="D4412" s="119" t="str">
        <f>IF(G4412="","",VLOOKUP(G4412,номенклатури!R:T,2,0))</f>
        <v/>
      </c>
      <c r="E4412" s="365" t="str">
        <f>IF(G4412="","",VLOOKUP(G4412,номенклатури!R:T,3,0))</f>
        <v/>
      </c>
      <c r="F4412" s="159" t="str">
        <f>IF(G4412="","",IF(ISERROR(VLOOKUP(G4412,номенклатури!V:V,1,0)),E4412*H4412,E4412*I4412))</f>
        <v/>
      </c>
      <c r="G4412" s="14"/>
      <c r="H4412" s="15"/>
      <c r="I4412" s="15"/>
      <c r="J4412" s="15"/>
      <c r="K4412" s="15"/>
      <c r="L4412" s="217"/>
      <c r="M4412" s="22"/>
      <c r="N4412" s="119" t="str">
        <f>IF(G4412="","",VLOOKUP(G4412,номенклатури!R:U,4,0))</f>
        <v/>
      </c>
      <c r="O4412" s="119" t="str">
        <f>IF(M4412="","",VLOOKUP(M4412,'14'!D:D,1,0))</f>
        <v/>
      </c>
    </row>
    <row r="4413" spans="1:15" ht="12.75" customHeight="1" x14ac:dyDescent="0.2">
      <c r="A4413" s="36" t="str">
        <f>'0'!$A$4</f>
        <v>………………..</v>
      </c>
      <c r="B4413" s="37">
        <f>'0'!$A$2</f>
        <v>46112</v>
      </c>
      <c r="C4413" s="37" t="s">
        <v>1243</v>
      </c>
      <c r="D4413" s="119" t="str">
        <f>IF(G4413="","",VLOOKUP(G4413,номенклатури!R:T,2,0))</f>
        <v/>
      </c>
      <c r="E4413" s="365" t="str">
        <f>IF(G4413="","",VLOOKUP(G4413,номенклатури!R:T,3,0))</f>
        <v/>
      </c>
      <c r="F4413" s="159" t="str">
        <f>IF(G4413="","",IF(ISERROR(VLOOKUP(G4413,номенклатури!V:V,1,0)),E4413*H4413,E4413*I4413))</f>
        <v/>
      </c>
      <c r="G4413" s="14"/>
      <c r="H4413" s="15"/>
      <c r="I4413" s="15"/>
      <c r="J4413" s="15"/>
      <c r="K4413" s="15"/>
      <c r="L4413" s="217"/>
      <c r="M4413" s="22"/>
      <c r="N4413" s="119" t="str">
        <f>IF(G4413="","",VLOOKUP(G4413,номенклатури!R:U,4,0))</f>
        <v/>
      </c>
      <c r="O4413" s="119" t="str">
        <f>IF(M4413="","",VLOOKUP(M4413,'14'!D:D,1,0))</f>
        <v/>
      </c>
    </row>
    <row r="4414" spans="1:15" ht="12.75" customHeight="1" x14ac:dyDescent="0.2">
      <c r="A4414" s="36" t="str">
        <f>'0'!$A$4</f>
        <v>………………..</v>
      </c>
      <c r="B4414" s="37">
        <f>'0'!$A$2</f>
        <v>46112</v>
      </c>
      <c r="C4414" s="37" t="s">
        <v>1243</v>
      </c>
      <c r="D4414" s="119" t="str">
        <f>IF(G4414="","",VLOOKUP(G4414,номенклатури!R:T,2,0))</f>
        <v/>
      </c>
      <c r="E4414" s="365" t="str">
        <f>IF(G4414="","",VLOOKUP(G4414,номенклатури!R:T,3,0))</f>
        <v/>
      </c>
      <c r="F4414" s="159" t="str">
        <f>IF(G4414="","",IF(ISERROR(VLOOKUP(G4414,номенклатури!V:V,1,0)),E4414*H4414,E4414*I4414))</f>
        <v/>
      </c>
      <c r="G4414" s="14"/>
      <c r="H4414" s="15"/>
      <c r="I4414" s="15"/>
      <c r="J4414" s="15"/>
      <c r="K4414" s="15"/>
      <c r="L4414" s="217"/>
      <c r="M4414" s="22"/>
      <c r="N4414" s="119" t="str">
        <f>IF(G4414="","",VLOOKUP(G4414,номенклатури!R:U,4,0))</f>
        <v/>
      </c>
      <c r="O4414" s="119" t="str">
        <f>IF(M4414="","",VLOOKUP(M4414,'14'!D:D,1,0))</f>
        <v/>
      </c>
    </row>
    <row r="4415" spans="1:15" ht="12.75" customHeight="1" x14ac:dyDescent="0.2">
      <c r="A4415" s="36" t="str">
        <f>'0'!$A$4</f>
        <v>………………..</v>
      </c>
      <c r="B4415" s="37">
        <f>'0'!$A$2</f>
        <v>46112</v>
      </c>
      <c r="C4415" s="37" t="s">
        <v>1243</v>
      </c>
      <c r="D4415" s="119" t="str">
        <f>IF(G4415="","",VLOOKUP(G4415,номенклатури!R:T,2,0))</f>
        <v/>
      </c>
      <c r="E4415" s="365" t="str">
        <f>IF(G4415="","",VLOOKUP(G4415,номенклатури!R:T,3,0))</f>
        <v/>
      </c>
      <c r="F4415" s="159" t="str">
        <f>IF(G4415="","",IF(ISERROR(VLOOKUP(G4415,номенклатури!V:V,1,0)),E4415*H4415,E4415*I4415))</f>
        <v/>
      </c>
      <c r="G4415" s="14"/>
      <c r="H4415" s="15"/>
      <c r="I4415" s="15"/>
      <c r="J4415" s="15"/>
      <c r="K4415" s="15"/>
      <c r="L4415" s="217"/>
      <c r="M4415" s="22"/>
      <c r="N4415" s="119" t="str">
        <f>IF(G4415="","",VLOOKUP(G4415,номенклатури!R:U,4,0))</f>
        <v/>
      </c>
      <c r="O4415" s="119" t="str">
        <f>IF(M4415="","",VLOOKUP(M4415,'14'!D:D,1,0))</f>
        <v/>
      </c>
    </row>
    <row r="4416" spans="1:15" ht="12.75" customHeight="1" x14ac:dyDescent="0.2">
      <c r="A4416" s="36" t="str">
        <f>'0'!$A$4</f>
        <v>………………..</v>
      </c>
      <c r="B4416" s="37">
        <f>'0'!$A$2</f>
        <v>46112</v>
      </c>
      <c r="C4416" s="37" t="s">
        <v>1243</v>
      </c>
      <c r="D4416" s="119" t="str">
        <f>IF(G4416="","",VLOOKUP(G4416,номенклатури!R:T,2,0))</f>
        <v/>
      </c>
      <c r="E4416" s="365" t="str">
        <f>IF(G4416="","",VLOOKUP(G4416,номенклатури!R:T,3,0))</f>
        <v/>
      </c>
      <c r="F4416" s="159" t="str">
        <f>IF(G4416="","",IF(ISERROR(VLOOKUP(G4416,номенклатури!V:V,1,0)),E4416*H4416,E4416*I4416))</f>
        <v/>
      </c>
      <c r="G4416" s="14"/>
      <c r="H4416" s="15"/>
      <c r="I4416" s="15"/>
      <c r="J4416" s="15"/>
      <c r="K4416" s="15"/>
      <c r="L4416" s="217"/>
      <c r="M4416" s="22"/>
      <c r="N4416" s="119" t="str">
        <f>IF(G4416="","",VLOOKUP(G4416,номенклатури!R:U,4,0))</f>
        <v/>
      </c>
      <c r="O4416" s="119" t="str">
        <f>IF(M4416="","",VLOOKUP(M4416,'14'!D:D,1,0))</f>
        <v/>
      </c>
    </row>
    <row r="4417" spans="1:15" ht="12.75" customHeight="1" x14ac:dyDescent="0.2">
      <c r="A4417" s="36" t="str">
        <f>'0'!$A$4</f>
        <v>………………..</v>
      </c>
      <c r="B4417" s="37">
        <f>'0'!$A$2</f>
        <v>46112</v>
      </c>
      <c r="C4417" s="37" t="s">
        <v>1243</v>
      </c>
      <c r="D4417" s="119" t="str">
        <f>IF(G4417="","",VLOOKUP(G4417,номенклатури!R:T,2,0))</f>
        <v/>
      </c>
      <c r="E4417" s="365" t="str">
        <f>IF(G4417="","",VLOOKUP(G4417,номенклатури!R:T,3,0))</f>
        <v/>
      </c>
      <c r="F4417" s="159" t="str">
        <f>IF(G4417="","",IF(ISERROR(VLOOKUP(G4417,номенклатури!V:V,1,0)),E4417*H4417,E4417*I4417))</f>
        <v/>
      </c>
      <c r="G4417" s="14"/>
      <c r="H4417" s="15"/>
      <c r="I4417" s="15"/>
      <c r="J4417" s="15"/>
      <c r="K4417" s="15"/>
      <c r="L4417" s="217"/>
      <c r="M4417" s="22"/>
      <c r="N4417" s="119" t="str">
        <f>IF(G4417="","",VLOOKUP(G4417,номенклатури!R:U,4,0))</f>
        <v/>
      </c>
      <c r="O4417" s="119" t="str">
        <f>IF(M4417="","",VLOOKUP(M4417,'14'!D:D,1,0))</f>
        <v/>
      </c>
    </row>
    <row r="4418" spans="1:15" ht="12.75" customHeight="1" x14ac:dyDescent="0.2">
      <c r="A4418" s="36" t="str">
        <f>'0'!$A$4</f>
        <v>………………..</v>
      </c>
      <c r="B4418" s="37">
        <f>'0'!$A$2</f>
        <v>46112</v>
      </c>
      <c r="C4418" s="37" t="s">
        <v>1243</v>
      </c>
      <c r="D4418" s="119" t="str">
        <f>IF(G4418="","",VLOOKUP(G4418,номенклатури!R:T,2,0))</f>
        <v/>
      </c>
      <c r="E4418" s="365" t="str">
        <f>IF(G4418="","",VLOOKUP(G4418,номенклатури!R:T,3,0))</f>
        <v/>
      </c>
      <c r="F4418" s="159" t="str">
        <f>IF(G4418="","",IF(ISERROR(VLOOKUP(G4418,номенклатури!V:V,1,0)),E4418*H4418,E4418*I4418))</f>
        <v/>
      </c>
      <c r="G4418" s="14"/>
      <c r="H4418" s="15"/>
      <c r="I4418" s="15"/>
      <c r="J4418" s="15"/>
      <c r="K4418" s="15"/>
      <c r="L4418" s="217"/>
      <c r="M4418" s="22"/>
      <c r="N4418" s="119" t="str">
        <f>IF(G4418="","",VLOOKUP(G4418,номенклатури!R:U,4,0))</f>
        <v/>
      </c>
      <c r="O4418" s="119" t="str">
        <f>IF(M4418="","",VLOOKUP(M4418,'14'!D:D,1,0))</f>
        <v/>
      </c>
    </row>
    <row r="4419" spans="1:15" ht="12.75" customHeight="1" x14ac:dyDescent="0.2">
      <c r="A4419" s="36" t="str">
        <f>'0'!$A$4</f>
        <v>………………..</v>
      </c>
      <c r="B4419" s="37">
        <f>'0'!$A$2</f>
        <v>46112</v>
      </c>
      <c r="C4419" s="37" t="s">
        <v>1243</v>
      </c>
      <c r="D4419" s="119" t="str">
        <f>IF(G4419="","",VLOOKUP(G4419,номенклатури!R:T,2,0))</f>
        <v/>
      </c>
      <c r="E4419" s="365" t="str">
        <f>IF(G4419="","",VLOOKUP(G4419,номенклатури!R:T,3,0))</f>
        <v/>
      </c>
      <c r="F4419" s="159" t="str">
        <f>IF(G4419="","",IF(ISERROR(VLOOKUP(G4419,номенклатури!V:V,1,0)),E4419*H4419,E4419*I4419))</f>
        <v/>
      </c>
      <c r="G4419" s="14"/>
      <c r="H4419" s="15"/>
      <c r="I4419" s="15"/>
      <c r="J4419" s="15"/>
      <c r="K4419" s="15"/>
      <c r="L4419" s="217"/>
      <c r="M4419" s="22"/>
      <c r="N4419" s="119" t="str">
        <f>IF(G4419="","",VLOOKUP(G4419,номенклатури!R:U,4,0))</f>
        <v/>
      </c>
      <c r="O4419" s="119" t="str">
        <f>IF(M4419="","",VLOOKUP(M4419,'14'!D:D,1,0))</f>
        <v/>
      </c>
    </row>
    <row r="4420" spans="1:15" ht="12.75" customHeight="1" x14ac:dyDescent="0.2">
      <c r="A4420" s="36" t="str">
        <f>'0'!$A$4</f>
        <v>………………..</v>
      </c>
      <c r="B4420" s="37">
        <f>'0'!$A$2</f>
        <v>46112</v>
      </c>
      <c r="C4420" s="37" t="s">
        <v>1243</v>
      </c>
      <c r="D4420" s="119" t="str">
        <f>IF(G4420="","",VLOOKUP(G4420,номенклатури!R:T,2,0))</f>
        <v/>
      </c>
      <c r="E4420" s="365" t="str">
        <f>IF(G4420="","",VLOOKUP(G4420,номенклатури!R:T,3,0))</f>
        <v/>
      </c>
      <c r="F4420" s="159" t="str">
        <f>IF(G4420="","",IF(ISERROR(VLOOKUP(G4420,номенклатури!V:V,1,0)),E4420*H4420,E4420*I4420))</f>
        <v/>
      </c>
      <c r="G4420" s="14"/>
      <c r="H4420" s="15"/>
      <c r="I4420" s="15"/>
      <c r="J4420" s="15"/>
      <c r="K4420" s="15"/>
      <c r="L4420" s="217"/>
      <c r="M4420" s="22"/>
      <c r="N4420" s="119" t="str">
        <f>IF(G4420="","",VLOOKUP(G4420,номенклатури!R:U,4,0))</f>
        <v/>
      </c>
      <c r="O4420" s="119" t="str">
        <f>IF(M4420="","",VLOOKUP(M4420,'14'!D:D,1,0))</f>
        <v/>
      </c>
    </row>
    <row r="4421" spans="1:15" ht="12.75" customHeight="1" x14ac:dyDescent="0.2">
      <c r="A4421" s="36" t="str">
        <f>'0'!$A$4</f>
        <v>………………..</v>
      </c>
      <c r="B4421" s="37">
        <f>'0'!$A$2</f>
        <v>46112</v>
      </c>
      <c r="C4421" s="37" t="s">
        <v>1243</v>
      </c>
      <c r="D4421" s="119" t="str">
        <f>IF(G4421="","",VLOOKUP(G4421,номенклатури!R:T,2,0))</f>
        <v/>
      </c>
      <c r="E4421" s="365" t="str">
        <f>IF(G4421="","",VLOOKUP(G4421,номенклатури!R:T,3,0))</f>
        <v/>
      </c>
      <c r="F4421" s="159" t="str">
        <f>IF(G4421="","",IF(ISERROR(VLOOKUP(G4421,номенклатури!V:V,1,0)),E4421*H4421,E4421*I4421))</f>
        <v/>
      </c>
      <c r="G4421" s="14"/>
      <c r="H4421" s="15"/>
      <c r="I4421" s="15"/>
      <c r="J4421" s="15"/>
      <c r="K4421" s="15"/>
      <c r="L4421" s="217"/>
      <c r="M4421" s="22"/>
      <c r="N4421" s="119" t="str">
        <f>IF(G4421="","",VLOOKUP(G4421,номенклатури!R:U,4,0))</f>
        <v/>
      </c>
      <c r="O4421" s="119" t="str">
        <f>IF(M4421="","",VLOOKUP(M4421,'14'!D:D,1,0))</f>
        <v/>
      </c>
    </row>
    <row r="4422" spans="1:15" ht="12.75" customHeight="1" x14ac:dyDescent="0.2">
      <c r="A4422" s="36" t="str">
        <f>'0'!$A$4</f>
        <v>………………..</v>
      </c>
      <c r="B4422" s="37">
        <f>'0'!$A$2</f>
        <v>46112</v>
      </c>
      <c r="C4422" s="37" t="s">
        <v>1243</v>
      </c>
      <c r="D4422" s="119" t="str">
        <f>IF(G4422="","",VLOOKUP(G4422,номенклатури!R:T,2,0))</f>
        <v/>
      </c>
      <c r="E4422" s="365" t="str">
        <f>IF(G4422="","",VLOOKUP(G4422,номенклатури!R:T,3,0))</f>
        <v/>
      </c>
      <c r="F4422" s="159" t="str">
        <f>IF(G4422="","",IF(ISERROR(VLOOKUP(G4422,номенклатури!V:V,1,0)),E4422*H4422,E4422*I4422))</f>
        <v/>
      </c>
      <c r="G4422" s="14"/>
      <c r="H4422" s="15"/>
      <c r="I4422" s="15"/>
      <c r="J4422" s="15"/>
      <c r="K4422" s="15"/>
      <c r="L4422" s="217"/>
      <c r="M4422" s="22"/>
      <c r="N4422" s="119" t="str">
        <f>IF(G4422="","",VLOOKUP(G4422,номенклатури!R:U,4,0))</f>
        <v/>
      </c>
      <c r="O4422" s="119" t="str">
        <f>IF(M4422="","",VLOOKUP(M4422,'14'!D:D,1,0))</f>
        <v/>
      </c>
    </row>
    <row r="4423" spans="1:15" ht="12.75" customHeight="1" x14ac:dyDescent="0.2">
      <c r="A4423" s="36" t="str">
        <f>'0'!$A$4</f>
        <v>………………..</v>
      </c>
      <c r="B4423" s="37">
        <f>'0'!$A$2</f>
        <v>46112</v>
      </c>
      <c r="C4423" s="37" t="s">
        <v>1243</v>
      </c>
      <c r="D4423" s="119" t="str">
        <f>IF(G4423="","",VLOOKUP(G4423,номенклатури!R:T,2,0))</f>
        <v/>
      </c>
      <c r="E4423" s="365" t="str">
        <f>IF(G4423="","",VLOOKUP(G4423,номенклатури!R:T,3,0))</f>
        <v/>
      </c>
      <c r="F4423" s="159" t="str">
        <f>IF(G4423="","",IF(ISERROR(VLOOKUP(G4423,номенклатури!V:V,1,0)),E4423*H4423,E4423*I4423))</f>
        <v/>
      </c>
      <c r="G4423" s="14"/>
      <c r="H4423" s="15"/>
      <c r="I4423" s="15"/>
      <c r="J4423" s="15"/>
      <c r="K4423" s="15"/>
      <c r="L4423" s="217"/>
      <c r="M4423" s="22"/>
      <c r="N4423" s="119" t="str">
        <f>IF(G4423="","",VLOOKUP(G4423,номенклатури!R:U,4,0))</f>
        <v/>
      </c>
      <c r="O4423" s="119" t="str">
        <f>IF(M4423="","",VLOOKUP(M4423,'14'!D:D,1,0))</f>
        <v/>
      </c>
    </row>
    <row r="4424" spans="1:15" ht="12.75" customHeight="1" x14ac:dyDescent="0.2">
      <c r="A4424" s="36" t="str">
        <f>'0'!$A$4</f>
        <v>………………..</v>
      </c>
      <c r="B4424" s="37">
        <f>'0'!$A$2</f>
        <v>46112</v>
      </c>
      <c r="C4424" s="37" t="s">
        <v>1243</v>
      </c>
      <c r="D4424" s="119" t="str">
        <f>IF(G4424="","",VLOOKUP(G4424,номенклатури!R:T,2,0))</f>
        <v/>
      </c>
      <c r="E4424" s="365" t="str">
        <f>IF(G4424="","",VLOOKUP(G4424,номенклатури!R:T,3,0))</f>
        <v/>
      </c>
      <c r="F4424" s="159" t="str">
        <f>IF(G4424="","",IF(ISERROR(VLOOKUP(G4424,номенклатури!V:V,1,0)),E4424*H4424,E4424*I4424))</f>
        <v/>
      </c>
      <c r="G4424" s="14"/>
      <c r="H4424" s="15"/>
      <c r="I4424" s="15"/>
      <c r="J4424" s="15"/>
      <c r="K4424" s="15"/>
      <c r="L4424" s="217"/>
      <c r="M4424" s="22"/>
      <c r="N4424" s="119" t="str">
        <f>IF(G4424="","",VLOOKUP(G4424,номенклатури!R:U,4,0))</f>
        <v/>
      </c>
      <c r="O4424" s="119" t="str">
        <f>IF(M4424="","",VLOOKUP(M4424,'14'!D:D,1,0))</f>
        <v/>
      </c>
    </row>
    <row r="4425" spans="1:15" ht="12.75" customHeight="1" x14ac:dyDescent="0.2">
      <c r="A4425" s="36" t="str">
        <f>'0'!$A$4</f>
        <v>………………..</v>
      </c>
      <c r="B4425" s="37">
        <f>'0'!$A$2</f>
        <v>46112</v>
      </c>
      <c r="C4425" s="37" t="s">
        <v>1243</v>
      </c>
      <c r="D4425" s="119" t="str">
        <f>IF(G4425="","",VLOOKUP(G4425,номенклатури!R:T,2,0))</f>
        <v/>
      </c>
      <c r="E4425" s="365" t="str">
        <f>IF(G4425="","",VLOOKUP(G4425,номенклатури!R:T,3,0))</f>
        <v/>
      </c>
      <c r="F4425" s="159" t="str">
        <f>IF(G4425="","",IF(ISERROR(VLOOKUP(G4425,номенклатури!V:V,1,0)),E4425*H4425,E4425*I4425))</f>
        <v/>
      </c>
      <c r="G4425" s="14"/>
      <c r="H4425" s="15"/>
      <c r="I4425" s="15"/>
      <c r="J4425" s="15"/>
      <c r="K4425" s="15"/>
      <c r="L4425" s="217"/>
      <c r="M4425" s="22"/>
      <c r="N4425" s="119" t="str">
        <f>IF(G4425="","",VLOOKUP(G4425,номенклатури!R:U,4,0))</f>
        <v/>
      </c>
      <c r="O4425" s="119" t="str">
        <f>IF(M4425="","",VLOOKUP(M4425,'14'!D:D,1,0))</f>
        <v/>
      </c>
    </row>
    <row r="4426" spans="1:15" ht="12.75" customHeight="1" x14ac:dyDescent="0.2">
      <c r="A4426" s="36" t="str">
        <f>'0'!$A$4</f>
        <v>………………..</v>
      </c>
      <c r="B4426" s="37">
        <f>'0'!$A$2</f>
        <v>46112</v>
      </c>
      <c r="C4426" s="37" t="s">
        <v>1243</v>
      </c>
      <c r="D4426" s="119" t="str">
        <f>IF(G4426="","",VLOOKUP(G4426,номенклатури!R:T,2,0))</f>
        <v/>
      </c>
      <c r="E4426" s="365" t="str">
        <f>IF(G4426="","",VLOOKUP(G4426,номенклатури!R:T,3,0))</f>
        <v/>
      </c>
      <c r="F4426" s="159" t="str">
        <f>IF(G4426="","",IF(ISERROR(VLOOKUP(G4426,номенклатури!V:V,1,0)),E4426*H4426,E4426*I4426))</f>
        <v/>
      </c>
      <c r="G4426" s="14"/>
      <c r="H4426" s="15"/>
      <c r="I4426" s="15"/>
      <c r="J4426" s="15"/>
      <c r="K4426" s="15"/>
      <c r="L4426" s="217"/>
      <c r="M4426" s="22"/>
      <c r="N4426" s="119" t="str">
        <f>IF(G4426="","",VLOOKUP(G4426,номенклатури!R:U,4,0))</f>
        <v/>
      </c>
      <c r="O4426" s="119" t="str">
        <f>IF(M4426="","",VLOOKUP(M4426,'14'!D:D,1,0))</f>
        <v/>
      </c>
    </row>
    <row r="4427" spans="1:15" ht="12.75" customHeight="1" x14ac:dyDescent="0.2">
      <c r="A4427" s="36" t="str">
        <f>'0'!$A$4</f>
        <v>………………..</v>
      </c>
      <c r="B4427" s="37">
        <f>'0'!$A$2</f>
        <v>46112</v>
      </c>
      <c r="C4427" s="37" t="s">
        <v>1243</v>
      </c>
      <c r="D4427" s="119" t="str">
        <f>IF(G4427="","",VLOOKUP(G4427,номенклатури!R:T,2,0))</f>
        <v/>
      </c>
      <c r="E4427" s="365" t="str">
        <f>IF(G4427="","",VLOOKUP(G4427,номенклатури!R:T,3,0))</f>
        <v/>
      </c>
      <c r="F4427" s="159" t="str">
        <f>IF(G4427="","",IF(ISERROR(VLOOKUP(G4427,номенклатури!V:V,1,0)),E4427*H4427,E4427*I4427))</f>
        <v/>
      </c>
      <c r="G4427" s="14"/>
      <c r="H4427" s="15"/>
      <c r="I4427" s="15"/>
      <c r="J4427" s="15"/>
      <c r="K4427" s="15"/>
      <c r="L4427" s="217"/>
      <c r="M4427" s="22"/>
      <c r="N4427" s="119" t="str">
        <f>IF(G4427="","",VLOOKUP(G4427,номенклатури!R:U,4,0))</f>
        <v/>
      </c>
      <c r="O4427" s="119" t="str">
        <f>IF(M4427="","",VLOOKUP(M4427,'14'!D:D,1,0))</f>
        <v/>
      </c>
    </row>
    <row r="4428" spans="1:15" ht="12.75" customHeight="1" x14ac:dyDescent="0.2">
      <c r="A4428" s="36" t="str">
        <f>'0'!$A$4</f>
        <v>………………..</v>
      </c>
      <c r="B4428" s="37">
        <f>'0'!$A$2</f>
        <v>46112</v>
      </c>
      <c r="C4428" s="37" t="s">
        <v>1243</v>
      </c>
      <c r="D4428" s="119" t="str">
        <f>IF(G4428="","",VLOOKUP(G4428,номенклатури!R:T,2,0))</f>
        <v/>
      </c>
      <c r="E4428" s="365" t="str">
        <f>IF(G4428="","",VLOOKUP(G4428,номенклатури!R:T,3,0))</f>
        <v/>
      </c>
      <c r="F4428" s="159" t="str">
        <f>IF(G4428="","",IF(ISERROR(VLOOKUP(G4428,номенклатури!V:V,1,0)),E4428*H4428,E4428*I4428))</f>
        <v/>
      </c>
      <c r="G4428" s="14"/>
      <c r="H4428" s="15"/>
      <c r="I4428" s="15"/>
      <c r="J4428" s="15"/>
      <c r="K4428" s="15"/>
      <c r="L4428" s="217"/>
      <c r="M4428" s="22"/>
      <c r="N4428" s="119" t="str">
        <f>IF(G4428="","",VLOOKUP(G4428,номенклатури!R:U,4,0))</f>
        <v/>
      </c>
      <c r="O4428" s="119" t="str">
        <f>IF(M4428="","",VLOOKUP(M4428,'14'!D:D,1,0))</f>
        <v/>
      </c>
    </row>
    <row r="4429" spans="1:15" ht="12.75" customHeight="1" x14ac:dyDescent="0.2">
      <c r="A4429" s="36" t="str">
        <f>'0'!$A$4</f>
        <v>………………..</v>
      </c>
      <c r="B4429" s="37">
        <f>'0'!$A$2</f>
        <v>46112</v>
      </c>
      <c r="C4429" s="37" t="s">
        <v>1243</v>
      </c>
      <c r="D4429" s="119" t="str">
        <f>IF(G4429="","",VLOOKUP(G4429,номенклатури!R:T,2,0))</f>
        <v/>
      </c>
      <c r="E4429" s="365" t="str">
        <f>IF(G4429="","",VLOOKUP(G4429,номенклатури!R:T,3,0))</f>
        <v/>
      </c>
      <c r="F4429" s="159" t="str">
        <f>IF(G4429="","",IF(ISERROR(VLOOKUP(G4429,номенклатури!V:V,1,0)),E4429*H4429,E4429*I4429))</f>
        <v/>
      </c>
      <c r="G4429" s="14"/>
      <c r="H4429" s="15"/>
      <c r="I4429" s="15"/>
      <c r="J4429" s="15"/>
      <c r="K4429" s="15"/>
      <c r="L4429" s="217"/>
      <c r="M4429" s="22"/>
      <c r="N4429" s="119" t="str">
        <f>IF(G4429="","",VLOOKUP(G4429,номенклатури!R:U,4,0))</f>
        <v/>
      </c>
      <c r="O4429" s="119" t="str">
        <f>IF(M4429="","",VLOOKUP(M4429,'14'!D:D,1,0))</f>
        <v/>
      </c>
    </row>
    <row r="4430" spans="1:15" ht="12.75" customHeight="1" x14ac:dyDescent="0.2">
      <c r="A4430" s="36" t="str">
        <f>'0'!$A$4</f>
        <v>………………..</v>
      </c>
      <c r="B4430" s="37">
        <f>'0'!$A$2</f>
        <v>46112</v>
      </c>
      <c r="C4430" s="37" t="s">
        <v>1243</v>
      </c>
      <c r="D4430" s="119" t="str">
        <f>IF(G4430="","",VLOOKUP(G4430,номенклатури!R:T,2,0))</f>
        <v/>
      </c>
      <c r="E4430" s="365" t="str">
        <f>IF(G4430="","",VLOOKUP(G4430,номенклатури!R:T,3,0))</f>
        <v/>
      </c>
      <c r="F4430" s="159" t="str">
        <f>IF(G4430="","",IF(ISERROR(VLOOKUP(G4430,номенклатури!V:V,1,0)),E4430*H4430,E4430*I4430))</f>
        <v/>
      </c>
      <c r="G4430" s="14"/>
      <c r="H4430" s="15"/>
      <c r="I4430" s="15"/>
      <c r="J4430" s="15"/>
      <c r="K4430" s="15"/>
      <c r="L4430" s="217"/>
      <c r="M4430" s="22"/>
      <c r="N4430" s="119" t="str">
        <f>IF(G4430="","",VLOOKUP(G4430,номенклатури!R:U,4,0))</f>
        <v/>
      </c>
      <c r="O4430" s="119" t="str">
        <f>IF(M4430="","",VLOOKUP(M4430,'14'!D:D,1,0))</f>
        <v/>
      </c>
    </row>
    <row r="4431" spans="1:15" ht="12.75" customHeight="1" x14ac:dyDescent="0.2">
      <c r="A4431" s="36" t="str">
        <f>'0'!$A$4</f>
        <v>………………..</v>
      </c>
      <c r="B4431" s="37">
        <f>'0'!$A$2</f>
        <v>46112</v>
      </c>
      <c r="C4431" s="37" t="s">
        <v>1243</v>
      </c>
      <c r="D4431" s="119" t="str">
        <f>IF(G4431="","",VLOOKUP(G4431,номенклатури!R:T,2,0))</f>
        <v/>
      </c>
      <c r="E4431" s="365" t="str">
        <f>IF(G4431="","",VLOOKUP(G4431,номенклатури!R:T,3,0))</f>
        <v/>
      </c>
      <c r="F4431" s="159" t="str">
        <f>IF(G4431="","",IF(ISERROR(VLOOKUP(G4431,номенклатури!V:V,1,0)),E4431*H4431,E4431*I4431))</f>
        <v/>
      </c>
      <c r="G4431" s="14"/>
      <c r="H4431" s="15"/>
      <c r="I4431" s="15"/>
      <c r="J4431" s="15"/>
      <c r="K4431" s="15"/>
      <c r="L4431" s="217"/>
      <c r="M4431" s="22"/>
      <c r="N4431" s="119" t="str">
        <f>IF(G4431="","",VLOOKUP(G4431,номенклатури!R:U,4,0))</f>
        <v/>
      </c>
      <c r="O4431" s="119" t="str">
        <f>IF(M4431="","",VLOOKUP(M4431,'14'!D:D,1,0))</f>
        <v/>
      </c>
    </row>
    <row r="4432" spans="1:15" ht="12.75" customHeight="1" x14ac:dyDescent="0.2">
      <c r="A4432" s="36" t="str">
        <f>'0'!$A$4</f>
        <v>………………..</v>
      </c>
      <c r="B4432" s="37">
        <f>'0'!$A$2</f>
        <v>46112</v>
      </c>
      <c r="C4432" s="37" t="s">
        <v>1243</v>
      </c>
      <c r="D4432" s="119" t="str">
        <f>IF(G4432="","",VLOOKUP(G4432,номенклатури!R:T,2,0))</f>
        <v/>
      </c>
      <c r="E4432" s="365" t="str">
        <f>IF(G4432="","",VLOOKUP(G4432,номенклатури!R:T,3,0))</f>
        <v/>
      </c>
      <c r="F4432" s="159" t="str">
        <f>IF(G4432="","",IF(ISERROR(VLOOKUP(G4432,номенклатури!V:V,1,0)),E4432*H4432,E4432*I4432))</f>
        <v/>
      </c>
      <c r="G4432" s="14"/>
      <c r="H4432" s="15"/>
      <c r="I4432" s="15"/>
      <c r="J4432" s="15"/>
      <c r="K4432" s="15"/>
      <c r="L4432" s="217"/>
      <c r="M4432" s="22"/>
      <c r="N4432" s="119" t="str">
        <f>IF(G4432="","",VLOOKUP(G4432,номенклатури!R:U,4,0))</f>
        <v/>
      </c>
      <c r="O4432" s="119" t="str">
        <f>IF(M4432="","",VLOOKUP(M4432,'14'!D:D,1,0))</f>
        <v/>
      </c>
    </row>
    <row r="4433" spans="1:15" ht="12.75" customHeight="1" x14ac:dyDescent="0.2">
      <c r="A4433" s="36" t="str">
        <f>'0'!$A$4</f>
        <v>………………..</v>
      </c>
      <c r="B4433" s="37">
        <f>'0'!$A$2</f>
        <v>46112</v>
      </c>
      <c r="C4433" s="37" t="s">
        <v>1243</v>
      </c>
      <c r="D4433" s="119" t="str">
        <f>IF(G4433="","",VLOOKUP(G4433,номенклатури!R:T,2,0))</f>
        <v/>
      </c>
      <c r="E4433" s="365" t="str">
        <f>IF(G4433="","",VLOOKUP(G4433,номенклатури!R:T,3,0))</f>
        <v/>
      </c>
      <c r="F4433" s="159" t="str">
        <f>IF(G4433="","",IF(ISERROR(VLOOKUP(G4433,номенклатури!V:V,1,0)),E4433*H4433,E4433*I4433))</f>
        <v/>
      </c>
      <c r="G4433" s="14"/>
      <c r="H4433" s="15"/>
      <c r="I4433" s="15"/>
      <c r="J4433" s="15"/>
      <c r="K4433" s="15"/>
      <c r="L4433" s="217"/>
      <c r="M4433" s="22"/>
      <c r="N4433" s="119" t="str">
        <f>IF(G4433="","",VLOOKUP(G4433,номенклатури!R:U,4,0))</f>
        <v/>
      </c>
      <c r="O4433" s="119" t="str">
        <f>IF(M4433="","",VLOOKUP(M4433,'14'!D:D,1,0))</f>
        <v/>
      </c>
    </row>
    <row r="4434" spans="1:15" ht="12.75" customHeight="1" x14ac:dyDescent="0.2">
      <c r="A4434" s="36" t="str">
        <f>'0'!$A$4</f>
        <v>………………..</v>
      </c>
      <c r="B4434" s="37">
        <f>'0'!$A$2</f>
        <v>46112</v>
      </c>
      <c r="C4434" s="37" t="s">
        <v>1243</v>
      </c>
      <c r="D4434" s="119" t="str">
        <f>IF(G4434="","",VLOOKUP(G4434,номенклатури!R:T,2,0))</f>
        <v/>
      </c>
      <c r="E4434" s="365" t="str">
        <f>IF(G4434="","",VLOOKUP(G4434,номенклатури!R:T,3,0))</f>
        <v/>
      </c>
      <c r="F4434" s="159" t="str">
        <f>IF(G4434="","",IF(ISERROR(VLOOKUP(G4434,номенклатури!V:V,1,0)),E4434*H4434,E4434*I4434))</f>
        <v/>
      </c>
      <c r="G4434" s="14"/>
      <c r="H4434" s="15"/>
      <c r="I4434" s="15"/>
      <c r="J4434" s="15"/>
      <c r="K4434" s="15"/>
      <c r="L4434" s="217"/>
      <c r="M4434" s="22"/>
      <c r="N4434" s="119" t="str">
        <f>IF(G4434="","",VLOOKUP(G4434,номенклатури!R:U,4,0))</f>
        <v/>
      </c>
      <c r="O4434" s="119" t="str">
        <f>IF(M4434="","",VLOOKUP(M4434,'14'!D:D,1,0))</f>
        <v/>
      </c>
    </row>
    <row r="4435" spans="1:15" ht="12.75" customHeight="1" x14ac:dyDescent="0.2">
      <c r="A4435" s="36" t="str">
        <f>'0'!$A$4</f>
        <v>………………..</v>
      </c>
      <c r="B4435" s="37">
        <f>'0'!$A$2</f>
        <v>46112</v>
      </c>
      <c r="C4435" s="37" t="s">
        <v>1243</v>
      </c>
      <c r="D4435" s="119" t="str">
        <f>IF(G4435="","",VLOOKUP(G4435,номенклатури!R:T,2,0))</f>
        <v/>
      </c>
      <c r="E4435" s="365" t="str">
        <f>IF(G4435="","",VLOOKUP(G4435,номенклатури!R:T,3,0))</f>
        <v/>
      </c>
      <c r="F4435" s="159" t="str">
        <f>IF(G4435="","",IF(ISERROR(VLOOKUP(G4435,номенклатури!V:V,1,0)),E4435*H4435,E4435*I4435))</f>
        <v/>
      </c>
      <c r="G4435" s="14"/>
      <c r="H4435" s="15"/>
      <c r="I4435" s="15"/>
      <c r="J4435" s="15"/>
      <c r="K4435" s="15"/>
      <c r="L4435" s="217"/>
      <c r="M4435" s="22"/>
      <c r="N4435" s="119" t="str">
        <f>IF(G4435="","",VLOOKUP(G4435,номенклатури!R:U,4,0))</f>
        <v/>
      </c>
      <c r="O4435" s="119" t="str">
        <f>IF(M4435="","",VLOOKUP(M4435,'14'!D:D,1,0))</f>
        <v/>
      </c>
    </row>
    <row r="4436" spans="1:15" ht="12.75" customHeight="1" x14ac:dyDescent="0.2">
      <c r="A4436" s="36" t="str">
        <f>'0'!$A$4</f>
        <v>………………..</v>
      </c>
      <c r="B4436" s="37">
        <f>'0'!$A$2</f>
        <v>46112</v>
      </c>
      <c r="C4436" s="37" t="s">
        <v>1243</v>
      </c>
      <c r="D4436" s="119" t="str">
        <f>IF(G4436="","",VLOOKUP(G4436,номенклатури!R:T,2,0))</f>
        <v/>
      </c>
      <c r="E4436" s="365" t="str">
        <f>IF(G4436="","",VLOOKUP(G4436,номенклатури!R:T,3,0))</f>
        <v/>
      </c>
      <c r="F4436" s="159" t="str">
        <f>IF(G4436="","",IF(ISERROR(VLOOKUP(G4436,номенклатури!V:V,1,0)),E4436*H4436,E4436*I4436))</f>
        <v/>
      </c>
      <c r="G4436" s="14"/>
      <c r="H4436" s="15"/>
      <c r="I4436" s="15"/>
      <c r="J4436" s="15"/>
      <c r="K4436" s="15"/>
      <c r="L4436" s="217"/>
      <c r="M4436" s="22"/>
      <c r="N4436" s="119" t="str">
        <f>IF(G4436="","",VLOOKUP(G4436,номенклатури!R:U,4,0))</f>
        <v/>
      </c>
      <c r="O4436" s="119" t="str">
        <f>IF(M4436="","",VLOOKUP(M4436,'14'!D:D,1,0))</f>
        <v/>
      </c>
    </row>
    <row r="4437" spans="1:15" ht="12.75" customHeight="1" x14ac:dyDescent="0.2">
      <c r="A4437" s="36" t="str">
        <f>'0'!$A$4</f>
        <v>………………..</v>
      </c>
      <c r="B4437" s="37">
        <f>'0'!$A$2</f>
        <v>46112</v>
      </c>
      <c r="C4437" s="37" t="s">
        <v>1243</v>
      </c>
      <c r="D4437" s="119" t="str">
        <f>IF(G4437="","",VLOOKUP(G4437,номенклатури!R:T,2,0))</f>
        <v/>
      </c>
      <c r="E4437" s="365" t="str">
        <f>IF(G4437="","",VLOOKUP(G4437,номенклатури!R:T,3,0))</f>
        <v/>
      </c>
      <c r="F4437" s="159" t="str">
        <f>IF(G4437="","",IF(ISERROR(VLOOKUP(G4437,номенклатури!V:V,1,0)),E4437*H4437,E4437*I4437))</f>
        <v/>
      </c>
      <c r="G4437" s="14"/>
      <c r="H4437" s="15"/>
      <c r="I4437" s="15"/>
      <c r="J4437" s="15"/>
      <c r="K4437" s="15"/>
      <c r="L4437" s="217"/>
      <c r="M4437" s="22"/>
      <c r="N4437" s="119" t="str">
        <f>IF(G4437="","",VLOOKUP(G4437,номенклатури!R:U,4,0))</f>
        <v/>
      </c>
      <c r="O4437" s="119" t="str">
        <f>IF(M4437="","",VLOOKUP(M4437,'14'!D:D,1,0))</f>
        <v/>
      </c>
    </row>
    <row r="4438" spans="1:15" ht="12.75" customHeight="1" x14ac:dyDescent="0.2">
      <c r="A4438" s="36" t="str">
        <f>'0'!$A$4</f>
        <v>………………..</v>
      </c>
      <c r="B4438" s="37">
        <f>'0'!$A$2</f>
        <v>46112</v>
      </c>
      <c r="C4438" s="37" t="s">
        <v>1243</v>
      </c>
      <c r="D4438" s="119" t="str">
        <f>IF(G4438="","",VLOOKUP(G4438,номенклатури!R:T,2,0))</f>
        <v/>
      </c>
      <c r="E4438" s="365" t="str">
        <f>IF(G4438="","",VLOOKUP(G4438,номенклатури!R:T,3,0))</f>
        <v/>
      </c>
      <c r="F4438" s="159" t="str">
        <f>IF(G4438="","",IF(ISERROR(VLOOKUP(G4438,номенклатури!V:V,1,0)),E4438*H4438,E4438*I4438))</f>
        <v/>
      </c>
      <c r="G4438" s="14"/>
      <c r="H4438" s="15"/>
      <c r="I4438" s="15"/>
      <c r="J4438" s="15"/>
      <c r="K4438" s="15"/>
      <c r="L4438" s="217"/>
      <c r="M4438" s="22"/>
      <c r="N4438" s="119" t="str">
        <f>IF(G4438="","",VLOOKUP(G4438,номенклатури!R:U,4,0))</f>
        <v/>
      </c>
      <c r="O4438" s="119" t="str">
        <f>IF(M4438="","",VLOOKUP(M4438,'14'!D:D,1,0))</f>
        <v/>
      </c>
    </row>
    <row r="4439" spans="1:15" ht="12.75" customHeight="1" x14ac:dyDescent="0.2">
      <c r="A4439" s="36" t="str">
        <f>'0'!$A$4</f>
        <v>………………..</v>
      </c>
      <c r="B4439" s="37">
        <f>'0'!$A$2</f>
        <v>46112</v>
      </c>
      <c r="C4439" s="37" t="s">
        <v>1243</v>
      </c>
      <c r="D4439" s="119" t="str">
        <f>IF(G4439="","",VLOOKUP(G4439,номенклатури!R:T,2,0))</f>
        <v/>
      </c>
      <c r="E4439" s="365" t="str">
        <f>IF(G4439="","",VLOOKUP(G4439,номенклатури!R:T,3,0))</f>
        <v/>
      </c>
      <c r="F4439" s="159" t="str">
        <f>IF(G4439="","",IF(ISERROR(VLOOKUP(G4439,номенклатури!V:V,1,0)),E4439*H4439,E4439*I4439))</f>
        <v/>
      </c>
      <c r="G4439" s="14"/>
      <c r="H4439" s="15"/>
      <c r="I4439" s="15"/>
      <c r="J4439" s="15"/>
      <c r="K4439" s="15"/>
      <c r="L4439" s="217"/>
      <c r="M4439" s="22"/>
      <c r="N4439" s="119" t="str">
        <f>IF(G4439="","",VLOOKUP(G4439,номенклатури!R:U,4,0))</f>
        <v/>
      </c>
      <c r="O4439" s="119" t="str">
        <f>IF(M4439="","",VLOOKUP(M4439,'14'!D:D,1,0))</f>
        <v/>
      </c>
    </row>
    <row r="4440" spans="1:15" ht="12.75" customHeight="1" x14ac:dyDescent="0.2">
      <c r="A4440" s="36" t="str">
        <f>'0'!$A$4</f>
        <v>………………..</v>
      </c>
      <c r="B4440" s="37">
        <f>'0'!$A$2</f>
        <v>46112</v>
      </c>
      <c r="C4440" s="37" t="s">
        <v>1243</v>
      </c>
      <c r="D4440" s="119" t="str">
        <f>IF(G4440="","",VLOOKUP(G4440,номенклатури!R:T,2,0))</f>
        <v/>
      </c>
      <c r="E4440" s="365" t="str">
        <f>IF(G4440="","",VLOOKUP(G4440,номенклатури!R:T,3,0))</f>
        <v/>
      </c>
      <c r="F4440" s="159" t="str">
        <f>IF(G4440="","",IF(ISERROR(VLOOKUP(G4440,номенклатури!V:V,1,0)),E4440*H4440,E4440*I4440))</f>
        <v/>
      </c>
      <c r="G4440" s="14"/>
      <c r="H4440" s="15"/>
      <c r="I4440" s="15"/>
      <c r="J4440" s="15"/>
      <c r="K4440" s="15"/>
      <c r="L4440" s="217"/>
      <c r="M4440" s="22"/>
      <c r="N4440" s="119" t="str">
        <f>IF(G4440="","",VLOOKUP(G4440,номенклатури!R:U,4,0))</f>
        <v/>
      </c>
      <c r="O4440" s="119" t="str">
        <f>IF(M4440="","",VLOOKUP(M4440,'14'!D:D,1,0))</f>
        <v/>
      </c>
    </row>
    <row r="4441" spans="1:15" ht="12.75" customHeight="1" x14ac:dyDescent="0.2">
      <c r="A4441" s="36" t="str">
        <f>'0'!$A$4</f>
        <v>………………..</v>
      </c>
      <c r="B4441" s="37">
        <f>'0'!$A$2</f>
        <v>46112</v>
      </c>
      <c r="C4441" s="37" t="s">
        <v>1243</v>
      </c>
      <c r="D4441" s="119" t="str">
        <f>IF(G4441="","",VLOOKUP(G4441,номенклатури!R:T,2,0))</f>
        <v/>
      </c>
      <c r="E4441" s="365" t="str">
        <f>IF(G4441="","",VLOOKUP(G4441,номенклатури!R:T,3,0))</f>
        <v/>
      </c>
      <c r="F4441" s="159" t="str">
        <f>IF(G4441="","",IF(ISERROR(VLOOKUP(G4441,номенклатури!V:V,1,0)),E4441*H4441,E4441*I4441))</f>
        <v/>
      </c>
      <c r="G4441" s="14"/>
      <c r="H4441" s="15"/>
      <c r="I4441" s="15"/>
      <c r="J4441" s="15"/>
      <c r="K4441" s="15"/>
      <c r="L4441" s="217"/>
      <c r="M4441" s="22"/>
      <c r="N4441" s="119" t="str">
        <f>IF(G4441="","",VLOOKUP(G4441,номенклатури!R:U,4,0))</f>
        <v/>
      </c>
      <c r="O4441" s="119" t="str">
        <f>IF(M4441="","",VLOOKUP(M4441,'14'!D:D,1,0))</f>
        <v/>
      </c>
    </row>
    <row r="4442" spans="1:15" ht="12.75" customHeight="1" x14ac:dyDescent="0.2">
      <c r="A4442" s="36" t="str">
        <f>'0'!$A$4</f>
        <v>………………..</v>
      </c>
      <c r="B4442" s="37">
        <f>'0'!$A$2</f>
        <v>46112</v>
      </c>
      <c r="C4442" s="37" t="s">
        <v>1243</v>
      </c>
      <c r="D4442" s="119" t="str">
        <f>IF(G4442="","",VLOOKUP(G4442,номенклатури!R:T,2,0))</f>
        <v/>
      </c>
      <c r="E4442" s="365" t="str">
        <f>IF(G4442="","",VLOOKUP(G4442,номенклатури!R:T,3,0))</f>
        <v/>
      </c>
      <c r="F4442" s="159" t="str">
        <f>IF(G4442="","",IF(ISERROR(VLOOKUP(G4442,номенклатури!V:V,1,0)),E4442*H4442,E4442*I4442))</f>
        <v/>
      </c>
      <c r="G4442" s="14"/>
      <c r="H4442" s="15"/>
      <c r="I4442" s="15"/>
      <c r="J4442" s="15"/>
      <c r="K4442" s="15"/>
      <c r="L4442" s="217"/>
      <c r="M4442" s="22"/>
      <c r="N4442" s="119" t="str">
        <f>IF(G4442="","",VLOOKUP(G4442,номенклатури!R:U,4,0))</f>
        <v/>
      </c>
      <c r="O4442" s="119" t="str">
        <f>IF(M4442="","",VLOOKUP(M4442,'14'!D:D,1,0))</f>
        <v/>
      </c>
    </row>
    <row r="4443" spans="1:15" ht="12.75" customHeight="1" x14ac:dyDescent="0.2">
      <c r="A4443" s="36" t="str">
        <f>'0'!$A$4</f>
        <v>………………..</v>
      </c>
      <c r="B4443" s="37">
        <f>'0'!$A$2</f>
        <v>46112</v>
      </c>
      <c r="C4443" s="37" t="s">
        <v>1243</v>
      </c>
      <c r="D4443" s="119" t="str">
        <f>IF(G4443="","",VLOOKUP(G4443,номенклатури!R:T,2,0))</f>
        <v/>
      </c>
      <c r="E4443" s="365" t="str">
        <f>IF(G4443="","",VLOOKUP(G4443,номенклатури!R:T,3,0))</f>
        <v/>
      </c>
      <c r="F4443" s="159" t="str">
        <f>IF(G4443="","",IF(ISERROR(VLOOKUP(G4443,номенклатури!V:V,1,0)),E4443*H4443,E4443*I4443))</f>
        <v/>
      </c>
      <c r="G4443" s="14"/>
      <c r="H4443" s="15"/>
      <c r="I4443" s="15"/>
      <c r="J4443" s="15"/>
      <c r="K4443" s="15"/>
      <c r="L4443" s="217"/>
      <c r="M4443" s="22"/>
      <c r="N4443" s="119" t="str">
        <f>IF(G4443="","",VLOOKUP(G4443,номенклатури!R:U,4,0))</f>
        <v/>
      </c>
      <c r="O4443" s="119" t="str">
        <f>IF(M4443="","",VLOOKUP(M4443,'14'!D:D,1,0))</f>
        <v/>
      </c>
    </row>
    <row r="4444" spans="1:15" ht="12.75" customHeight="1" x14ac:dyDescent="0.2">
      <c r="A4444" s="36" t="str">
        <f>'0'!$A$4</f>
        <v>………………..</v>
      </c>
      <c r="B4444" s="37">
        <f>'0'!$A$2</f>
        <v>46112</v>
      </c>
      <c r="C4444" s="37" t="s">
        <v>1243</v>
      </c>
      <c r="D4444" s="119" t="str">
        <f>IF(G4444="","",VLOOKUP(G4444,номенклатури!R:T,2,0))</f>
        <v/>
      </c>
      <c r="E4444" s="365" t="str">
        <f>IF(G4444="","",VLOOKUP(G4444,номенклатури!R:T,3,0))</f>
        <v/>
      </c>
      <c r="F4444" s="159" t="str">
        <f>IF(G4444="","",IF(ISERROR(VLOOKUP(G4444,номенклатури!V:V,1,0)),E4444*H4444,E4444*I4444))</f>
        <v/>
      </c>
      <c r="G4444" s="14"/>
      <c r="H4444" s="15"/>
      <c r="I4444" s="15"/>
      <c r="J4444" s="15"/>
      <c r="K4444" s="15"/>
      <c r="L4444" s="217"/>
      <c r="M4444" s="22"/>
      <c r="N4444" s="119" t="str">
        <f>IF(G4444="","",VLOOKUP(G4444,номенклатури!R:U,4,0))</f>
        <v/>
      </c>
      <c r="O4444" s="119" t="str">
        <f>IF(M4444="","",VLOOKUP(M4444,'14'!D:D,1,0))</f>
        <v/>
      </c>
    </row>
    <row r="4445" spans="1:15" ht="12.75" customHeight="1" x14ac:dyDescent="0.2">
      <c r="A4445" s="36" t="str">
        <f>'0'!$A$4</f>
        <v>………………..</v>
      </c>
      <c r="B4445" s="37">
        <f>'0'!$A$2</f>
        <v>46112</v>
      </c>
      <c r="C4445" s="37" t="s">
        <v>1243</v>
      </c>
      <c r="D4445" s="119" t="str">
        <f>IF(G4445="","",VLOOKUP(G4445,номенклатури!R:T,2,0))</f>
        <v/>
      </c>
      <c r="E4445" s="365" t="str">
        <f>IF(G4445="","",VLOOKUP(G4445,номенклатури!R:T,3,0))</f>
        <v/>
      </c>
      <c r="F4445" s="159" t="str">
        <f>IF(G4445="","",IF(ISERROR(VLOOKUP(G4445,номенклатури!V:V,1,0)),E4445*H4445,E4445*I4445))</f>
        <v/>
      </c>
      <c r="G4445" s="14"/>
      <c r="H4445" s="15"/>
      <c r="I4445" s="15"/>
      <c r="J4445" s="15"/>
      <c r="K4445" s="15"/>
      <c r="L4445" s="217"/>
      <c r="M4445" s="22"/>
      <c r="N4445" s="119" t="str">
        <f>IF(G4445="","",VLOOKUP(G4445,номенклатури!R:U,4,0))</f>
        <v/>
      </c>
      <c r="O4445" s="119" t="str">
        <f>IF(M4445="","",VLOOKUP(M4445,'14'!D:D,1,0))</f>
        <v/>
      </c>
    </row>
    <row r="4446" spans="1:15" ht="12.75" customHeight="1" x14ac:dyDescent="0.2">
      <c r="A4446" s="36" t="str">
        <f>'0'!$A$4</f>
        <v>………………..</v>
      </c>
      <c r="B4446" s="37">
        <f>'0'!$A$2</f>
        <v>46112</v>
      </c>
      <c r="C4446" s="37" t="s">
        <v>1243</v>
      </c>
      <c r="D4446" s="119" t="str">
        <f>IF(G4446="","",VLOOKUP(G4446,номенклатури!R:T,2,0))</f>
        <v/>
      </c>
      <c r="E4446" s="365" t="str">
        <f>IF(G4446="","",VLOOKUP(G4446,номенклатури!R:T,3,0))</f>
        <v/>
      </c>
      <c r="F4446" s="159" t="str">
        <f>IF(G4446="","",IF(ISERROR(VLOOKUP(G4446,номенклатури!V:V,1,0)),E4446*H4446,E4446*I4446))</f>
        <v/>
      </c>
      <c r="G4446" s="14"/>
      <c r="H4446" s="15"/>
      <c r="I4446" s="15"/>
      <c r="J4446" s="15"/>
      <c r="K4446" s="15"/>
      <c r="L4446" s="217"/>
      <c r="M4446" s="22"/>
      <c r="N4446" s="119" t="str">
        <f>IF(G4446="","",VLOOKUP(G4446,номенклатури!R:U,4,0))</f>
        <v/>
      </c>
      <c r="O4446" s="119" t="str">
        <f>IF(M4446="","",VLOOKUP(M4446,'14'!D:D,1,0))</f>
        <v/>
      </c>
    </row>
    <row r="4447" spans="1:15" ht="12.75" customHeight="1" x14ac:dyDescent="0.2">
      <c r="A4447" s="36" t="str">
        <f>'0'!$A$4</f>
        <v>………………..</v>
      </c>
      <c r="B4447" s="37">
        <f>'0'!$A$2</f>
        <v>46112</v>
      </c>
      <c r="C4447" s="37" t="s">
        <v>1243</v>
      </c>
      <c r="D4447" s="119" t="str">
        <f>IF(G4447="","",VLOOKUP(G4447,номенклатури!R:T,2,0))</f>
        <v/>
      </c>
      <c r="E4447" s="365" t="str">
        <f>IF(G4447="","",VLOOKUP(G4447,номенклатури!R:T,3,0))</f>
        <v/>
      </c>
      <c r="F4447" s="159" t="str">
        <f>IF(G4447="","",IF(ISERROR(VLOOKUP(G4447,номенклатури!V:V,1,0)),E4447*H4447,E4447*I4447))</f>
        <v/>
      </c>
      <c r="G4447" s="14"/>
      <c r="H4447" s="15"/>
      <c r="I4447" s="15"/>
      <c r="J4447" s="15"/>
      <c r="K4447" s="15"/>
      <c r="L4447" s="217"/>
      <c r="M4447" s="22"/>
      <c r="N4447" s="119" t="str">
        <f>IF(G4447="","",VLOOKUP(G4447,номенклатури!R:U,4,0))</f>
        <v/>
      </c>
      <c r="O4447" s="119" t="str">
        <f>IF(M4447="","",VLOOKUP(M4447,'14'!D:D,1,0))</f>
        <v/>
      </c>
    </row>
    <row r="4448" spans="1:15" ht="12.75" customHeight="1" x14ac:dyDescent="0.2">
      <c r="A4448" s="36" t="str">
        <f>'0'!$A$4</f>
        <v>………………..</v>
      </c>
      <c r="B4448" s="37">
        <f>'0'!$A$2</f>
        <v>46112</v>
      </c>
      <c r="C4448" s="37" t="s">
        <v>1243</v>
      </c>
      <c r="D4448" s="119" t="str">
        <f>IF(G4448="","",VLOOKUP(G4448,номенклатури!R:T,2,0))</f>
        <v/>
      </c>
      <c r="E4448" s="365" t="str">
        <f>IF(G4448="","",VLOOKUP(G4448,номенклатури!R:T,3,0))</f>
        <v/>
      </c>
      <c r="F4448" s="159" t="str">
        <f>IF(G4448="","",IF(ISERROR(VLOOKUP(G4448,номенклатури!V:V,1,0)),E4448*H4448,E4448*I4448))</f>
        <v/>
      </c>
      <c r="G4448" s="14"/>
      <c r="H4448" s="15"/>
      <c r="I4448" s="15"/>
      <c r="J4448" s="15"/>
      <c r="K4448" s="15"/>
      <c r="L4448" s="217"/>
      <c r="M4448" s="22"/>
      <c r="N4448" s="119" t="str">
        <f>IF(G4448="","",VLOOKUP(G4448,номенклатури!R:U,4,0))</f>
        <v/>
      </c>
      <c r="O4448" s="119" t="str">
        <f>IF(M4448="","",VLOOKUP(M4448,'14'!D:D,1,0))</f>
        <v/>
      </c>
    </row>
    <row r="4449" spans="1:15" ht="12.75" customHeight="1" x14ac:dyDescent="0.2">
      <c r="A4449" s="36" t="str">
        <f>'0'!$A$4</f>
        <v>………………..</v>
      </c>
      <c r="B4449" s="37">
        <f>'0'!$A$2</f>
        <v>46112</v>
      </c>
      <c r="C4449" s="37" t="s">
        <v>1243</v>
      </c>
      <c r="D4449" s="119" t="str">
        <f>IF(G4449="","",VLOOKUP(G4449,номенклатури!R:T,2,0))</f>
        <v/>
      </c>
      <c r="E4449" s="365" t="str">
        <f>IF(G4449="","",VLOOKUP(G4449,номенклатури!R:T,3,0))</f>
        <v/>
      </c>
      <c r="F4449" s="159" t="str">
        <f>IF(G4449="","",IF(ISERROR(VLOOKUP(G4449,номенклатури!V:V,1,0)),E4449*H4449,E4449*I4449))</f>
        <v/>
      </c>
      <c r="G4449" s="14"/>
      <c r="H4449" s="15"/>
      <c r="I4449" s="15"/>
      <c r="J4449" s="15"/>
      <c r="K4449" s="15"/>
      <c r="L4449" s="217"/>
      <c r="M4449" s="22"/>
      <c r="N4449" s="119" t="str">
        <f>IF(G4449="","",VLOOKUP(G4449,номенклатури!R:U,4,0))</f>
        <v/>
      </c>
      <c r="O4449" s="119" t="str">
        <f>IF(M4449="","",VLOOKUP(M4449,'14'!D:D,1,0))</f>
        <v/>
      </c>
    </row>
    <row r="4450" spans="1:15" ht="12.75" customHeight="1" x14ac:dyDescent="0.2">
      <c r="A4450" s="36" t="str">
        <f>'0'!$A$4</f>
        <v>………………..</v>
      </c>
      <c r="B4450" s="37">
        <f>'0'!$A$2</f>
        <v>46112</v>
      </c>
      <c r="C4450" s="37" t="s">
        <v>1243</v>
      </c>
      <c r="D4450" s="119" t="str">
        <f>IF(G4450="","",VLOOKUP(G4450,номенклатури!R:T,2,0))</f>
        <v/>
      </c>
      <c r="E4450" s="365" t="str">
        <f>IF(G4450="","",VLOOKUP(G4450,номенклатури!R:T,3,0))</f>
        <v/>
      </c>
      <c r="F4450" s="159" t="str">
        <f>IF(G4450="","",IF(ISERROR(VLOOKUP(G4450,номенклатури!V:V,1,0)),E4450*H4450,E4450*I4450))</f>
        <v/>
      </c>
      <c r="G4450" s="14"/>
      <c r="H4450" s="15"/>
      <c r="I4450" s="15"/>
      <c r="J4450" s="15"/>
      <c r="K4450" s="15"/>
      <c r="L4450" s="217"/>
      <c r="M4450" s="22"/>
      <c r="N4450" s="119" t="str">
        <f>IF(G4450="","",VLOOKUP(G4450,номенклатури!R:U,4,0))</f>
        <v/>
      </c>
      <c r="O4450" s="119" t="str">
        <f>IF(M4450="","",VLOOKUP(M4450,'14'!D:D,1,0))</f>
        <v/>
      </c>
    </row>
    <row r="4451" spans="1:15" ht="12.75" customHeight="1" x14ac:dyDescent="0.2">
      <c r="A4451" s="36" t="str">
        <f>'0'!$A$4</f>
        <v>………………..</v>
      </c>
      <c r="B4451" s="37">
        <f>'0'!$A$2</f>
        <v>46112</v>
      </c>
      <c r="C4451" s="37" t="s">
        <v>1243</v>
      </c>
      <c r="D4451" s="119" t="str">
        <f>IF(G4451="","",VLOOKUP(G4451,номенклатури!R:T,2,0))</f>
        <v/>
      </c>
      <c r="E4451" s="365" t="str">
        <f>IF(G4451="","",VLOOKUP(G4451,номенклатури!R:T,3,0))</f>
        <v/>
      </c>
      <c r="F4451" s="159" t="str">
        <f>IF(G4451="","",IF(ISERROR(VLOOKUP(G4451,номенклатури!V:V,1,0)),E4451*H4451,E4451*I4451))</f>
        <v/>
      </c>
      <c r="G4451" s="14"/>
      <c r="H4451" s="15"/>
      <c r="I4451" s="15"/>
      <c r="J4451" s="15"/>
      <c r="K4451" s="15"/>
      <c r="L4451" s="217"/>
      <c r="M4451" s="22"/>
      <c r="N4451" s="119" t="str">
        <f>IF(G4451="","",VLOOKUP(G4451,номенклатури!R:U,4,0))</f>
        <v/>
      </c>
      <c r="O4451" s="119" t="str">
        <f>IF(M4451="","",VLOOKUP(M4451,'14'!D:D,1,0))</f>
        <v/>
      </c>
    </row>
    <row r="4452" spans="1:15" ht="12.75" customHeight="1" x14ac:dyDescent="0.2">
      <c r="A4452" s="36" t="str">
        <f>'0'!$A$4</f>
        <v>………………..</v>
      </c>
      <c r="B4452" s="37">
        <f>'0'!$A$2</f>
        <v>46112</v>
      </c>
      <c r="C4452" s="37" t="s">
        <v>1243</v>
      </c>
      <c r="D4452" s="119" t="str">
        <f>IF(G4452="","",VLOOKUP(G4452,номенклатури!R:T,2,0))</f>
        <v/>
      </c>
      <c r="E4452" s="365" t="str">
        <f>IF(G4452="","",VLOOKUP(G4452,номенклатури!R:T,3,0))</f>
        <v/>
      </c>
      <c r="F4452" s="159" t="str">
        <f>IF(G4452="","",IF(ISERROR(VLOOKUP(G4452,номенклатури!V:V,1,0)),E4452*H4452,E4452*I4452))</f>
        <v/>
      </c>
      <c r="G4452" s="14"/>
      <c r="H4452" s="15"/>
      <c r="I4452" s="15"/>
      <c r="J4452" s="15"/>
      <c r="K4452" s="15"/>
      <c r="L4452" s="217"/>
      <c r="M4452" s="22"/>
      <c r="N4452" s="119" t="str">
        <f>IF(G4452="","",VLOOKUP(G4452,номенклатури!R:U,4,0))</f>
        <v/>
      </c>
      <c r="O4452" s="119" t="str">
        <f>IF(M4452="","",VLOOKUP(M4452,'14'!D:D,1,0))</f>
        <v/>
      </c>
    </row>
    <row r="4453" spans="1:15" ht="12.75" customHeight="1" x14ac:dyDescent="0.2">
      <c r="A4453" s="36" t="str">
        <f>'0'!$A$4</f>
        <v>………………..</v>
      </c>
      <c r="B4453" s="37">
        <f>'0'!$A$2</f>
        <v>46112</v>
      </c>
      <c r="C4453" s="37" t="s">
        <v>1243</v>
      </c>
      <c r="D4453" s="119" t="str">
        <f>IF(G4453="","",VLOOKUP(G4453,номенклатури!R:T,2,0))</f>
        <v/>
      </c>
      <c r="E4453" s="365" t="str">
        <f>IF(G4453="","",VLOOKUP(G4453,номенклатури!R:T,3,0))</f>
        <v/>
      </c>
      <c r="F4453" s="159" t="str">
        <f>IF(G4453="","",IF(ISERROR(VLOOKUP(G4453,номенклатури!V:V,1,0)),E4453*H4453,E4453*I4453))</f>
        <v/>
      </c>
      <c r="G4453" s="14"/>
      <c r="H4453" s="15"/>
      <c r="I4453" s="15"/>
      <c r="J4453" s="15"/>
      <c r="K4453" s="15"/>
      <c r="L4453" s="217"/>
      <c r="M4453" s="22"/>
      <c r="N4453" s="119" t="str">
        <f>IF(G4453="","",VLOOKUP(G4453,номенклатури!R:U,4,0))</f>
        <v/>
      </c>
      <c r="O4453" s="119" t="str">
        <f>IF(M4453="","",VLOOKUP(M4453,'14'!D:D,1,0))</f>
        <v/>
      </c>
    </row>
    <row r="4454" spans="1:15" ht="12.75" customHeight="1" x14ac:dyDescent="0.2">
      <c r="A4454" s="36" t="str">
        <f>'0'!$A$4</f>
        <v>………………..</v>
      </c>
      <c r="B4454" s="37">
        <f>'0'!$A$2</f>
        <v>46112</v>
      </c>
      <c r="C4454" s="37" t="s">
        <v>1243</v>
      </c>
      <c r="D4454" s="119" t="str">
        <f>IF(G4454="","",VLOOKUP(G4454,номенклатури!R:T,2,0))</f>
        <v/>
      </c>
      <c r="E4454" s="365" t="str">
        <f>IF(G4454="","",VLOOKUP(G4454,номенклатури!R:T,3,0))</f>
        <v/>
      </c>
      <c r="F4454" s="159" t="str">
        <f>IF(G4454="","",IF(ISERROR(VLOOKUP(G4454,номенклатури!V:V,1,0)),E4454*H4454,E4454*I4454))</f>
        <v/>
      </c>
      <c r="G4454" s="14"/>
      <c r="H4454" s="15"/>
      <c r="I4454" s="15"/>
      <c r="J4454" s="15"/>
      <c r="K4454" s="15"/>
      <c r="L4454" s="217"/>
      <c r="M4454" s="22"/>
      <c r="N4454" s="119" t="str">
        <f>IF(G4454="","",VLOOKUP(G4454,номенклатури!R:U,4,0))</f>
        <v/>
      </c>
      <c r="O4454" s="119" t="str">
        <f>IF(M4454="","",VLOOKUP(M4454,'14'!D:D,1,0))</f>
        <v/>
      </c>
    </row>
    <row r="4455" spans="1:15" ht="12.75" customHeight="1" x14ac:dyDescent="0.2">
      <c r="A4455" s="36" t="str">
        <f>'0'!$A$4</f>
        <v>………………..</v>
      </c>
      <c r="B4455" s="37">
        <f>'0'!$A$2</f>
        <v>46112</v>
      </c>
      <c r="C4455" s="37" t="s">
        <v>1243</v>
      </c>
      <c r="D4455" s="119" t="str">
        <f>IF(G4455="","",VLOOKUP(G4455,номенклатури!R:T,2,0))</f>
        <v/>
      </c>
      <c r="E4455" s="365" t="str">
        <f>IF(G4455="","",VLOOKUP(G4455,номенклатури!R:T,3,0))</f>
        <v/>
      </c>
      <c r="F4455" s="159" t="str">
        <f>IF(G4455="","",IF(ISERROR(VLOOKUP(G4455,номенклатури!V:V,1,0)),E4455*H4455,E4455*I4455))</f>
        <v/>
      </c>
      <c r="G4455" s="14"/>
      <c r="H4455" s="15"/>
      <c r="I4455" s="15"/>
      <c r="J4455" s="15"/>
      <c r="K4455" s="15"/>
      <c r="L4455" s="217"/>
      <c r="M4455" s="22"/>
      <c r="N4455" s="119" t="str">
        <f>IF(G4455="","",VLOOKUP(G4455,номенклатури!R:U,4,0))</f>
        <v/>
      </c>
      <c r="O4455" s="119" t="str">
        <f>IF(M4455="","",VLOOKUP(M4455,'14'!D:D,1,0))</f>
        <v/>
      </c>
    </row>
    <row r="4456" spans="1:15" ht="12.75" customHeight="1" x14ac:dyDescent="0.2">
      <c r="A4456" s="36" t="str">
        <f>'0'!$A$4</f>
        <v>………………..</v>
      </c>
      <c r="B4456" s="37">
        <f>'0'!$A$2</f>
        <v>46112</v>
      </c>
      <c r="C4456" s="37" t="s">
        <v>1243</v>
      </c>
      <c r="D4456" s="119" t="str">
        <f>IF(G4456="","",VLOOKUP(G4456,номенклатури!R:T,2,0))</f>
        <v/>
      </c>
      <c r="E4456" s="365" t="str">
        <f>IF(G4456="","",VLOOKUP(G4456,номенклатури!R:T,3,0))</f>
        <v/>
      </c>
      <c r="F4456" s="159" t="str">
        <f>IF(G4456="","",IF(ISERROR(VLOOKUP(G4456,номенклатури!V:V,1,0)),E4456*H4456,E4456*I4456))</f>
        <v/>
      </c>
      <c r="G4456" s="14"/>
      <c r="H4456" s="15"/>
      <c r="I4456" s="15"/>
      <c r="J4456" s="15"/>
      <c r="K4456" s="15"/>
      <c r="L4456" s="217"/>
      <c r="M4456" s="22"/>
      <c r="N4456" s="119" t="str">
        <f>IF(G4456="","",VLOOKUP(G4456,номенклатури!R:U,4,0))</f>
        <v/>
      </c>
      <c r="O4456" s="119" t="str">
        <f>IF(M4456="","",VLOOKUP(M4456,'14'!D:D,1,0))</f>
        <v/>
      </c>
    </row>
    <row r="4457" spans="1:15" ht="12.75" customHeight="1" x14ac:dyDescent="0.2">
      <c r="A4457" s="36" t="str">
        <f>'0'!$A$4</f>
        <v>………………..</v>
      </c>
      <c r="B4457" s="37">
        <f>'0'!$A$2</f>
        <v>46112</v>
      </c>
      <c r="C4457" s="37" t="s">
        <v>1243</v>
      </c>
      <c r="D4457" s="119" t="str">
        <f>IF(G4457="","",VLOOKUP(G4457,номенклатури!R:T,2,0))</f>
        <v/>
      </c>
      <c r="E4457" s="365" t="str">
        <f>IF(G4457="","",VLOOKUP(G4457,номенклатури!R:T,3,0))</f>
        <v/>
      </c>
      <c r="F4457" s="159" t="str">
        <f>IF(G4457="","",IF(ISERROR(VLOOKUP(G4457,номенклатури!V:V,1,0)),E4457*H4457,E4457*I4457))</f>
        <v/>
      </c>
      <c r="G4457" s="14"/>
      <c r="H4457" s="15"/>
      <c r="I4457" s="15"/>
      <c r="J4457" s="15"/>
      <c r="K4457" s="15"/>
      <c r="L4457" s="217"/>
      <c r="M4457" s="22"/>
      <c r="N4457" s="119" t="str">
        <f>IF(G4457="","",VLOOKUP(G4457,номенклатури!R:U,4,0))</f>
        <v/>
      </c>
      <c r="O4457" s="119" t="str">
        <f>IF(M4457="","",VLOOKUP(M4457,'14'!D:D,1,0))</f>
        <v/>
      </c>
    </row>
    <row r="4458" spans="1:15" ht="12.75" customHeight="1" x14ac:dyDescent="0.2">
      <c r="A4458" s="36" t="str">
        <f>'0'!$A$4</f>
        <v>………………..</v>
      </c>
      <c r="B4458" s="37">
        <f>'0'!$A$2</f>
        <v>46112</v>
      </c>
      <c r="C4458" s="37" t="s">
        <v>1243</v>
      </c>
      <c r="D4458" s="119" t="str">
        <f>IF(G4458="","",VLOOKUP(G4458,номенклатури!R:T,2,0))</f>
        <v/>
      </c>
      <c r="E4458" s="365" t="str">
        <f>IF(G4458="","",VLOOKUP(G4458,номенклатури!R:T,3,0))</f>
        <v/>
      </c>
      <c r="F4458" s="159" t="str">
        <f>IF(G4458="","",IF(ISERROR(VLOOKUP(G4458,номенклатури!V:V,1,0)),E4458*H4458,E4458*I4458))</f>
        <v/>
      </c>
      <c r="G4458" s="14"/>
      <c r="H4458" s="15"/>
      <c r="I4458" s="15"/>
      <c r="J4458" s="15"/>
      <c r="K4458" s="15"/>
      <c r="L4458" s="217"/>
      <c r="M4458" s="22"/>
      <c r="N4458" s="119" t="str">
        <f>IF(G4458="","",VLOOKUP(G4458,номенклатури!R:U,4,0))</f>
        <v/>
      </c>
      <c r="O4458" s="119" t="str">
        <f>IF(M4458="","",VLOOKUP(M4458,'14'!D:D,1,0))</f>
        <v/>
      </c>
    </row>
    <row r="4459" spans="1:15" ht="12.75" customHeight="1" x14ac:dyDescent="0.2">
      <c r="A4459" s="36" t="str">
        <f>'0'!$A$4</f>
        <v>………………..</v>
      </c>
      <c r="B4459" s="37">
        <f>'0'!$A$2</f>
        <v>46112</v>
      </c>
      <c r="C4459" s="37" t="s">
        <v>1243</v>
      </c>
      <c r="D4459" s="119" t="str">
        <f>IF(G4459="","",VLOOKUP(G4459,номенклатури!R:T,2,0))</f>
        <v/>
      </c>
      <c r="E4459" s="365" t="str">
        <f>IF(G4459="","",VLOOKUP(G4459,номенклатури!R:T,3,0))</f>
        <v/>
      </c>
      <c r="F4459" s="159" t="str">
        <f>IF(G4459="","",IF(ISERROR(VLOOKUP(G4459,номенклатури!V:V,1,0)),E4459*H4459,E4459*I4459))</f>
        <v/>
      </c>
      <c r="G4459" s="14"/>
      <c r="H4459" s="15"/>
      <c r="I4459" s="15"/>
      <c r="J4459" s="15"/>
      <c r="K4459" s="15"/>
      <c r="L4459" s="217"/>
      <c r="M4459" s="22"/>
      <c r="N4459" s="119" t="str">
        <f>IF(G4459="","",VLOOKUP(G4459,номенклатури!R:U,4,0))</f>
        <v/>
      </c>
      <c r="O4459" s="119" t="str">
        <f>IF(M4459="","",VLOOKUP(M4459,'14'!D:D,1,0))</f>
        <v/>
      </c>
    </row>
    <row r="4460" spans="1:15" ht="12.75" customHeight="1" x14ac:dyDescent="0.2">
      <c r="A4460" s="36" t="str">
        <f>'0'!$A$4</f>
        <v>………………..</v>
      </c>
      <c r="B4460" s="37">
        <f>'0'!$A$2</f>
        <v>46112</v>
      </c>
      <c r="C4460" s="37" t="s">
        <v>1243</v>
      </c>
      <c r="D4460" s="119" t="str">
        <f>IF(G4460="","",VLOOKUP(G4460,номенклатури!R:T,2,0))</f>
        <v/>
      </c>
      <c r="E4460" s="365" t="str">
        <f>IF(G4460="","",VLOOKUP(G4460,номенклатури!R:T,3,0))</f>
        <v/>
      </c>
      <c r="F4460" s="159" t="str">
        <f>IF(G4460="","",IF(ISERROR(VLOOKUP(G4460,номенклатури!V:V,1,0)),E4460*H4460,E4460*I4460))</f>
        <v/>
      </c>
      <c r="G4460" s="14"/>
      <c r="H4460" s="15"/>
      <c r="I4460" s="15"/>
      <c r="J4460" s="15"/>
      <c r="K4460" s="15"/>
      <c r="L4460" s="217"/>
      <c r="M4460" s="22"/>
      <c r="N4460" s="119" t="str">
        <f>IF(G4460="","",VLOOKUP(G4460,номенклатури!R:U,4,0))</f>
        <v/>
      </c>
      <c r="O4460" s="119" t="str">
        <f>IF(M4460="","",VLOOKUP(M4460,'14'!D:D,1,0))</f>
        <v/>
      </c>
    </row>
    <row r="4461" spans="1:15" ht="12.75" customHeight="1" x14ac:dyDescent="0.2">
      <c r="A4461" s="36" t="str">
        <f>'0'!$A$4</f>
        <v>………………..</v>
      </c>
      <c r="B4461" s="37">
        <f>'0'!$A$2</f>
        <v>46112</v>
      </c>
      <c r="C4461" s="37" t="s">
        <v>1243</v>
      </c>
      <c r="D4461" s="119" t="str">
        <f>IF(G4461="","",VLOOKUP(G4461,номенклатури!R:T,2,0))</f>
        <v/>
      </c>
      <c r="E4461" s="365" t="str">
        <f>IF(G4461="","",VLOOKUP(G4461,номенклатури!R:T,3,0))</f>
        <v/>
      </c>
      <c r="F4461" s="159" t="str">
        <f>IF(G4461="","",IF(ISERROR(VLOOKUP(G4461,номенклатури!V:V,1,0)),E4461*H4461,E4461*I4461))</f>
        <v/>
      </c>
      <c r="G4461" s="14"/>
      <c r="H4461" s="15"/>
      <c r="I4461" s="15"/>
      <c r="J4461" s="15"/>
      <c r="K4461" s="15"/>
      <c r="L4461" s="217"/>
      <c r="M4461" s="22"/>
      <c r="N4461" s="119" t="str">
        <f>IF(G4461="","",VLOOKUP(G4461,номенклатури!R:U,4,0))</f>
        <v/>
      </c>
      <c r="O4461" s="119" t="str">
        <f>IF(M4461="","",VLOOKUP(M4461,'14'!D:D,1,0))</f>
        <v/>
      </c>
    </row>
    <row r="4462" spans="1:15" ht="12.75" customHeight="1" x14ac:dyDescent="0.2">
      <c r="A4462" s="36" t="str">
        <f>'0'!$A$4</f>
        <v>………………..</v>
      </c>
      <c r="B4462" s="37">
        <f>'0'!$A$2</f>
        <v>46112</v>
      </c>
      <c r="C4462" s="37" t="s">
        <v>1243</v>
      </c>
      <c r="D4462" s="119" t="str">
        <f>IF(G4462="","",VLOOKUP(G4462,номенклатури!R:T,2,0))</f>
        <v/>
      </c>
      <c r="E4462" s="365" t="str">
        <f>IF(G4462="","",VLOOKUP(G4462,номенклатури!R:T,3,0))</f>
        <v/>
      </c>
      <c r="F4462" s="159" t="str">
        <f>IF(G4462="","",IF(ISERROR(VLOOKUP(G4462,номенклатури!V:V,1,0)),E4462*H4462,E4462*I4462))</f>
        <v/>
      </c>
      <c r="G4462" s="14"/>
      <c r="H4462" s="15"/>
      <c r="I4462" s="15"/>
      <c r="J4462" s="15"/>
      <c r="K4462" s="15"/>
      <c r="L4462" s="217"/>
      <c r="M4462" s="22"/>
      <c r="N4462" s="119" t="str">
        <f>IF(G4462="","",VLOOKUP(G4462,номенклатури!R:U,4,0))</f>
        <v/>
      </c>
      <c r="O4462" s="119" t="str">
        <f>IF(M4462="","",VLOOKUP(M4462,'14'!D:D,1,0))</f>
        <v/>
      </c>
    </row>
    <row r="4463" spans="1:15" ht="12.75" customHeight="1" x14ac:dyDescent="0.2">
      <c r="A4463" s="36" t="str">
        <f>'0'!$A$4</f>
        <v>………………..</v>
      </c>
      <c r="B4463" s="37">
        <f>'0'!$A$2</f>
        <v>46112</v>
      </c>
      <c r="C4463" s="37" t="s">
        <v>1243</v>
      </c>
      <c r="D4463" s="119" t="str">
        <f>IF(G4463="","",VLOOKUP(G4463,номенклатури!R:T,2,0))</f>
        <v/>
      </c>
      <c r="E4463" s="365" t="str">
        <f>IF(G4463="","",VLOOKUP(G4463,номенклатури!R:T,3,0))</f>
        <v/>
      </c>
      <c r="F4463" s="159" t="str">
        <f>IF(G4463="","",IF(ISERROR(VLOOKUP(G4463,номенклатури!V:V,1,0)),E4463*H4463,E4463*I4463))</f>
        <v/>
      </c>
      <c r="G4463" s="14"/>
      <c r="H4463" s="15"/>
      <c r="I4463" s="15"/>
      <c r="J4463" s="15"/>
      <c r="K4463" s="15"/>
      <c r="L4463" s="217"/>
      <c r="M4463" s="22"/>
      <c r="N4463" s="119" t="str">
        <f>IF(G4463="","",VLOOKUP(G4463,номенклатури!R:U,4,0))</f>
        <v/>
      </c>
      <c r="O4463" s="119" t="str">
        <f>IF(M4463="","",VLOOKUP(M4463,'14'!D:D,1,0))</f>
        <v/>
      </c>
    </row>
    <row r="4464" spans="1:15" ht="12.75" customHeight="1" x14ac:dyDescent="0.2">
      <c r="A4464" s="36" t="str">
        <f>'0'!$A$4</f>
        <v>………………..</v>
      </c>
      <c r="B4464" s="37">
        <f>'0'!$A$2</f>
        <v>46112</v>
      </c>
      <c r="C4464" s="37" t="s">
        <v>1243</v>
      </c>
      <c r="D4464" s="119" t="str">
        <f>IF(G4464="","",VLOOKUP(G4464,номенклатури!R:T,2,0))</f>
        <v/>
      </c>
      <c r="E4464" s="365" t="str">
        <f>IF(G4464="","",VLOOKUP(G4464,номенклатури!R:T,3,0))</f>
        <v/>
      </c>
      <c r="F4464" s="159" t="str">
        <f>IF(G4464="","",IF(ISERROR(VLOOKUP(G4464,номенклатури!V:V,1,0)),E4464*H4464,E4464*I4464))</f>
        <v/>
      </c>
      <c r="G4464" s="14"/>
      <c r="H4464" s="15"/>
      <c r="I4464" s="15"/>
      <c r="J4464" s="15"/>
      <c r="K4464" s="15"/>
      <c r="L4464" s="217"/>
      <c r="M4464" s="22"/>
      <c r="N4464" s="119" t="str">
        <f>IF(G4464="","",VLOOKUP(G4464,номенклатури!R:U,4,0))</f>
        <v/>
      </c>
      <c r="O4464" s="119" t="str">
        <f>IF(M4464="","",VLOOKUP(M4464,'14'!D:D,1,0))</f>
        <v/>
      </c>
    </row>
    <row r="4465" spans="1:15" ht="12.75" customHeight="1" x14ac:dyDescent="0.2">
      <c r="A4465" s="36" t="str">
        <f>'0'!$A$4</f>
        <v>………………..</v>
      </c>
      <c r="B4465" s="37">
        <f>'0'!$A$2</f>
        <v>46112</v>
      </c>
      <c r="C4465" s="37" t="s">
        <v>1243</v>
      </c>
      <c r="D4465" s="119" t="str">
        <f>IF(G4465="","",VLOOKUP(G4465,номенклатури!R:T,2,0))</f>
        <v/>
      </c>
      <c r="E4465" s="365" t="str">
        <f>IF(G4465="","",VLOOKUP(G4465,номенклатури!R:T,3,0))</f>
        <v/>
      </c>
      <c r="F4465" s="159" t="str">
        <f>IF(G4465="","",IF(ISERROR(VLOOKUP(G4465,номенклатури!V:V,1,0)),E4465*H4465,E4465*I4465))</f>
        <v/>
      </c>
      <c r="G4465" s="14"/>
      <c r="H4465" s="15"/>
      <c r="I4465" s="15"/>
      <c r="J4465" s="15"/>
      <c r="K4465" s="15"/>
      <c r="L4465" s="217"/>
      <c r="M4465" s="22"/>
      <c r="N4465" s="119" t="str">
        <f>IF(G4465="","",VLOOKUP(G4465,номенклатури!R:U,4,0))</f>
        <v/>
      </c>
      <c r="O4465" s="119" t="str">
        <f>IF(M4465="","",VLOOKUP(M4465,'14'!D:D,1,0))</f>
        <v/>
      </c>
    </row>
    <row r="4466" spans="1:15" ht="12.75" customHeight="1" x14ac:dyDescent="0.2">
      <c r="A4466" s="36" t="str">
        <f>'0'!$A$4</f>
        <v>………………..</v>
      </c>
      <c r="B4466" s="37">
        <f>'0'!$A$2</f>
        <v>46112</v>
      </c>
      <c r="C4466" s="37" t="s">
        <v>1243</v>
      </c>
      <c r="D4466" s="119" t="str">
        <f>IF(G4466="","",VLOOKUP(G4466,номенклатури!R:T,2,0))</f>
        <v/>
      </c>
      <c r="E4466" s="365" t="str">
        <f>IF(G4466="","",VLOOKUP(G4466,номенклатури!R:T,3,0))</f>
        <v/>
      </c>
      <c r="F4466" s="159" t="str">
        <f>IF(G4466="","",IF(ISERROR(VLOOKUP(G4466,номенклатури!V:V,1,0)),E4466*H4466,E4466*I4466))</f>
        <v/>
      </c>
      <c r="G4466" s="14"/>
      <c r="H4466" s="15"/>
      <c r="I4466" s="15"/>
      <c r="J4466" s="15"/>
      <c r="K4466" s="15"/>
      <c r="L4466" s="217"/>
      <c r="M4466" s="22"/>
      <c r="N4466" s="119" t="str">
        <f>IF(G4466="","",VLOOKUP(G4466,номенклатури!R:U,4,0))</f>
        <v/>
      </c>
      <c r="O4466" s="119" t="str">
        <f>IF(M4466="","",VLOOKUP(M4466,'14'!D:D,1,0))</f>
        <v/>
      </c>
    </row>
    <row r="4467" spans="1:15" ht="12.75" customHeight="1" x14ac:dyDescent="0.2">
      <c r="A4467" s="36" t="str">
        <f>'0'!$A$4</f>
        <v>………………..</v>
      </c>
      <c r="B4467" s="37">
        <f>'0'!$A$2</f>
        <v>46112</v>
      </c>
      <c r="C4467" s="37" t="s">
        <v>1243</v>
      </c>
      <c r="D4467" s="119" t="str">
        <f>IF(G4467="","",VLOOKUP(G4467,номенклатури!R:T,2,0))</f>
        <v/>
      </c>
      <c r="E4467" s="365" t="str">
        <f>IF(G4467="","",VLOOKUP(G4467,номенклатури!R:T,3,0))</f>
        <v/>
      </c>
      <c r="F4467" s="159" t="str">
        <f>IF(G4467="","",IF(ISERROR(VLOOKUP(G4467,номенклатури!V:V,1,0)),E4467*H4467,E4467*I4467))</f>
        <v/>
      </c>
      <c r="G4467" s="14"/>
      <c r="H4467" s="15"/>
      <c r="I4467" s="15"/>
      <c r="J4467" s="15"/>
      <c r="K4467" s="15"/>
      <c r="L4467" s="217"/>
      <c r="M4467" s="22"/>
      <c r="N4467" s="119" t="str">
        <f>IF(G4467="","",VLOOKUP(G4467,номенклатури!R:U,4,0))</f>
        <v/>
      </c>
      <c r="O4467" s="119" t="str">
        <f>IF(M4467="","",VLOOKUP(M4467,'14'!D:D,1,0))</f>
        <v/>
      </c>
    </row>
    <row r="4468" spans="1:15" ht="12.75" customHeight="1" x14ac:dyDescent="0.2">
      <c r="A4468" s="36" t="str">
        <f>'0'!$A$4</f>
        <v>………………..</v>
      </c>
      <c r="B4468" s="37">
        <f>'0'!$A$2</f>
        <v>46112</v>
      </c>
      <c r="C4468" s="37" t="s">
        <v>1243</v>
      </c>
      <c r="D4468" s="119" t="str">
        <f>IF(G4468="","",VLOOKUP(G4468,номенклатури!R:T,2,0))</f>
        <v/>
      </c>
      <c r="E4468" s="365" t="str">
        <f>IF(G4468="","",VLOOKUP(G4468,номенклатури!R:T,3,0))</f>
        <v/>
      </c>
      <c r="F4468" s="159" t="str">
        <f>IF(G4468="","",IF(ISERROR(VLOOKUP(G4468,номенклатури!V:V,1,0)),E4468*H4468,E4468*I4468))</f>
        <v/>
      </c>
      <c r="G4468" s="14"/>
      <c r="H4468" s="15"/>
      <c r="I4468" s="15"/>
      <c r="J4468" s="15"/>
      <c r="K4468" s="15"/>
      <c r="L4468" s="217"/>
      <c r="M4468" s="22"/>
      <c r="N4468" s="119" t="str">
        <f>IF(G4468="","",VLOOKUP(G4468,номенклатури!R:U,4,0))</f>
        <v/>
      </c>
      <c r="O4468" s="119" t="str">
        <f>IF(M4468="","",VLOOKUP(M4468,'14'!D:D,1,0))</f>
        <v/>
      </c>
    </row>
    <row r="4469" spans="1:15" ht="12.75" customHeight="1" x14ac:dyDescent="0.2">
      <c r="A4469" s="36" t="str">
        <f>'0'!$A$4</f>
        <v>………………..</v>
      </c>
      <c r="B4469" s="37">
        <f>'0'!$A$2</f>
        <v>46112</v>
      </c>
      <c r="C4469" s="37" t="s">
        <v>1243</v>
      </c>
      <c r="D4469" s="119" t="str">
        <f>IF(G4469="","",VLOOKUP(G4469,номенклатури!R:T,2,0))</f>
        <v/>
      </c>
      <c r="E4469" s="365" t="str">
        <f>IF(G4469="","",VLOOKUP(G4469,номенклатури!R:T,3,0))</f>
        <v/>
      </c>
      <c r="F4469" s="159" t="str">
        <f>IF(G4469="","",IF(ISERROR(VLOOKUP(G4469,номенклатури!V:V,1,0)),E4469*H4469,E4469*I4469))</f>
        <v/>
      </c>
      <c r="G4469" s="14"/>
      <c r="H4469" s="15"/>
      <c r="I4469" s="15"/>
      <c r="J4469" s="15"/>
      <c r="K4469" s="15"/>
      <c r="L4469" s="217"/>
      <c r="M4469" s="22"/>
      <c r="N4469" s="119" t="str">
        <f>IF(G4469="","",VLOOKUP(G4469,номенклатури!R:U,4,0))</f>
        <v/>
      </c>
      <c r="O4469" s="119" t="str">
        <f>IF(M4469="","",VLOOKUP(M4469,'14'!D:D,1,0))</f>
        <v/>
      </c>
    </row>
    <row r="4470" spans="1:15" ht="12.75" customHeight="1" x14ac:dyDescent="0.2">
      <c r="A4470" s="36" t="str">
        <f>'0'!$A$4</f>
        <v>………………..</v>
      </c>
      <c r="B4470" s="37">
        <f>'0'!$A$2</f>
        <v>46112</v>
      </c>
      <c r="C4470" s="37" t="s">
        <v>1243</v>
      </c>
      <c r="D4470" s="119" t="str">
        <f>IF(G4470="","",VLOOKUP(G4470,номенклатури!R:T,2,0))</f>
        <v/>
      </c>
      <c r="E4470" s="365" t="str">
        <f>IF(G4470="","",VLOOKUP(G4470,номенклатури!R:T,3,0))</f>
        <v/>
      </c>
      <c r="F4470" s="159" t="str">
        <f>IF(G4470="","",IF(ISERROR(VLOOKUP(G4470,номенклатури!V:V,1,0)),E4470*H4470,E4470*I4470))</f>
        <v/>
      </c>
      <c r="G4470" s="14"/>
      <c r="H4470" s="15"/>
      <c r="I4470" s="15"/>
      <c r="J4470" s="15"/>
      <c r="K4470" s="15"/>
      <c r="L4470" s="217"/>
      <c r="M4470" s="22"/>
      <c r="N4470" s="119" t="str">
        <f>IF(G4470="","",VLOOKUP(G4470,номенклатури!R:U,4,0))</f>
        <v/>
      </c>
      <c r="O4470" s="119" t="str">
        <f>IF(M4470="","",VLOOKUP(M4470,'14'!D:D,1,0))</f>
        <v/>
      </c>
    </row>
    <row r="4471" spans="1:15" ht="12.75" customHeight="1" x14ac:dyDescent="0.2">
      <c r="A4471" s="36" t="str">
        <f>'0'!$A$4</f>
        <v>………………..</v>
      </c>
      <c r="B4471" s="37">
        <f>'0'!$A$2</f>
        <v>46112</v>
      </c>
      <c r="C4471" s="37" t="s">
        <v>1243</v>
      </c>
      <c r="D4471" s="119" t="str">
        <f>IF(G4471="","",VLOOKUP(G4471,номенклатури!R:T,2,0))</f>
        <v/>
      </c>
      <c r="E4471" s="365" t="str">
        <f>IF(G4471="","",VLOOKUP(G4471,номенклатури!R:T,3,0))</f>
        <v/>
      </c>
      <c r="F4471" s="159" t="str">
        <f>IF(G4471="","",IF(ISERROR(VLOOKUP(G4471,номенклатури!V:V,1,0)),E4471*H4471,E4471*I4471))</f>
        <v/>
      </c>
      <c r="G4471" s="14"/>
      <c r="H4471" s="15"/>
      <c r="I4471" s="15"/>
      <c r="J4471" s="15"/>
      <c r="K4471" s="15"/>
      <c r="L4471" s="217"/>
      <c r="M4471" s="22"/>
      <c r="N4471" s="119" t="str">
        <f>IF(G4471="","",VLOOKUP(G4471,номенклатури!R:U,4,0))</f>
        <v/>
      </c>
      <c r="O4471" s="119" t="str">
        <f>IF(M4471="","",VLOOKUP(M4471,'14'!D:D,1,0))</f>
        <v/>
      </c>
    </row>
    <row r="4472" spans="1:15" ht="12.75" customHeight="1" x14ac:dyDescent="0.2">
      <c r="A4472" s="36" t="str">
        <f>'0'!$A$4</f>
        <v>………………..</v>
      </c>
      <c r="B4472" s="37">
        <f>'0'!$A$2</f>
        <v>46112</v>
      </c>
      <c r="C4472" s="37" t="s">
        <v>1243</v>
      </c>
      <c r="D4472" s="119" t="str">
        <f>IF(G4472="","",VLOOKUP(G4472,номенклатури!R:T,2,0))</f>
        <v/>
      </c>
      <c r="E4472" s="365" t="str">
        <f>IF(G4472="","",VLOOKUP(G4472,номенклатури!R:T,3,0))</f>
        <v/>
      </c>
      <c r="F4472" s="159" t="str">
        <f>IF(G4472="","",IF(ISERROR(VLOOKUP(G4472,номенклатури!V:V,1,0)),E4472*H4472,E4472*I4472))</f>
        <v/>
      </c>
      <c r="G4472" s="14"/>
      <c r="H4472" s="15"/>
      <c r="I4472" s="15"/>
      <c r="J4472" s="15"/>
      <c r="K4472" s="15"/>
      <c r="L4472" s="217"/>
      <c r="M4472" s="22"/>
      <c r="N4472" s="119" t="str">
        <f>IF(G4472="","",VLOOKUP(G4472,номенклатури!R:U,4,0))</f>
        <v/>
      </c>
      <c r="O4472" s="119" t="str">
        <f>IF(M4472="","",VLOOKUP(M4472,'14'!D:D,1,0))</f>
        <v/>
      </c>
    </row>
    <row r="4473" spans="1:15" ht="12.75" customHeight="1" x14ac:dyDescent="0.2">
      <c r="A4473" s="36" t="str">
        <f>'0'!$A$4</f>
        <v>………………..</v>
      </c>
      <c r="B4473" s="37">
        <f>'0'!$A$2</f>
        <v>46112</v>
      </c>
      <c r="C4473" s="37" t="s">
        <v>1243</v>
      </c>
      <c r="D4473" s="119" t="str">
        <f>IF(G4473="","",VLOOKUP(G4473,номенклатури!R:T,2,0))</f>
        <v/>
      </c>
      <c r="E4473" s="365" t="str">
        <f>IF(G4473="","",VLOOKUP(G4473,номенклатури!R:T,3,0))</f>
        <v/>
      </c>
      <c r="F4473" s="159" t="str">
        <f>IF(G4473="","",IF(ISERROR(VLOOKUP(G4473,номенклатури!V:V,1,0)),E4473*H4473,E4473*I4473))</f>
        <v/>
      </c>
      <c r="G4473" s="14"/>
      <c r="H4473" s="15"/>
      <c r="I4473" s="15"/>
      <c r="J4473" s="15"/>
      <c r="K4473" s="15"/>
      <c r="L4473" s="217"/>
      <c r="M4473" s="22"/>
      <c r="N4473" s="119" t="str">
        <f>IF(G4473="","",VLOOKUP(G4473,номенклатури!R:U,4,0))</f>
        <v/>
      </c>
      <c r="O4473" s="119" t="str">
        <f>IF(M4473="","",VLOOKUP(M4473,'14'!D:D,1,0))</f>
        <v/>
      </c>
    </row>
    <row r="4474" spans="1:15" ht="12.75" customHeight="1" x14ac:dyDescent="0.2">
      <c r="A4474" s="36" t="str">
        <f>'0'!$A$4</f>
        <v>………………..</v>
      </c>
      <c r="B4474" s="37">
        <f>'0'!$A$2</f>
        <v>46112</v>
      </c>
      <c r="C4474" s="37" t="s">
        <v>1243</v>
      </c>
      <c r="D4474" s="119" t="str">
        <f>IF(G4474="","",VLOOKUP(G4474,номенклатури!R:T,2,0))</f>
        <v/>
      </c>
      <c r="E4474" s="365" t="str">
        <f>IF(G4474="","",VLOOKUP(G4474,номенклатури!R:T,3,0))</f>
        <v/>
      </c>
      <c r="F4474" s="159" t="str">
        <f>IF(G4474="","",IF(ISERROR(VLOOKUP(G4474,номенклатури!V:V,1,0)),E4474*H4474,E4474*I4474))</f>
        <v/>
      </c>
      <c r="G4474" s="14"/>
      <c r="H4474" s="15"/>
      <c r="I4474" s="15"/>
      <c r="J4474" s="15"/>
      <c r="K4474" s="15"/>
      <c r="L4474" s="217"/>
      <c r="M4474" s="22"/>
      <c r="N4474" s="119" t="str">
        <f>IF(G4474="","",VLOOKUP(G4474,номенклатури!R:U,4,0))</f>
        <v/>
      </c>
      <c r="O4474" s="119" t="str">
        <f>IF(M4474="","",VLOOKUP(M4474,'14'!D:D,1,0))</f>
        <v/>
      </c>
    </row>
    <row r="4475" spans="1:15" ht="12.75" customHeight="1" x14ac:dyDescent="0.2">
      <c r="A4475" s="36" t="str">
        <f>'0'!$A$4</f>
        <v>………………..</v>
      </c>
      <c r="B4475" s="37">
        <f>'0'!$A$2</f>
        <v>46112</v>
      </c>
      <c r="C4475" s="37" t="s">
        <v>1243</v>
      </c>
      <c r="D4475" s="119" t="str">
        <f>IF(G4475="","",VLOOKUP(G4475,номенклатури!R:T,2,0))</f>
        <v/>
      </c>
      <c r="E4475" s="365" t="str">
        <f>IF(G4475="","",VLOOKUP(G4475,номенклатури!R:T,3,0))</f>
        <v/>
      </c>
      <c r="F4475" s="159" t="str">
        <f>IF(G4475="","",IF(ISERROR(VLOOKUP(G4475,номенклатури!V:V,1,0)),E4475*H4475,E4475*I4475))</f>
        <v/>
      </c>
      <c r="G4475" s="14"/>
      <c r="H4475" s="15"/>
      <c r="I4475" s="15"/>
      <c r="J4475" s="15"/>
      <c r="K4475" s="15"/>
      <c r="L4475" s="217"/>
      <c r="M4475" s="22"/>
      <c r="N4475" s="119" t="str">
        <f>IF(G4475="","",VLOOKUP(G4475,номенклатури!R:U,4,0))</f>
        <v/>
      </c>
      <c r="O4475" s="119" t="str">
        <f>IF(M4475="","",VLOOKUP(M4475,'14'!D:D,1,0))</f>
        <v/>
      </c>
    </row>
    <row r="4476" spans="1:15" ht="12.75" customHeight="1" x14ac:dyDescent="0.2">
      <c r="A4476" s="36" t="str">
        <f>'0'!$A$4</f>
        <v>………………..</v>
      </c>
      <c r="B4476" s="37">
        <f>'0'!$A$2</f>
        <v>46112</v>
      </c>
      <c r="C4476" s="37" t="s">
        <v>1243</v>
      </c>
      <c r="D4476" s="119" t="str">
        <f>IF(G4476="","",VLOOKUP(G4476,номенклатури!R:T,2,0))</f>
        <v/>
      </c>
      <c r="E4476" s="365" t="str">
        <f>IF(G4476="","",VLOOKUP(G4476,номенклатури!R:T,3,0))</f>
        <v/>
      </c>
      <c r="F4476" s="159" t="str">
        <f>IF(G4476="","",IF(ISERROR(VLOOKUP(G4476,номенклатури!V:V,1,0)),E4476*H4476,E4476*I4476))</f>
        <v/>
      </c>
      <c r="G4476" s="14"/>
      <c r="H4476" s="15"/>
      <c r="I4476" s="15"/>
      <c r="J4476" s="15"/>
      <c r="K4476" s="15"/>
      <c r="L4476" s="217"/>
      <c r="M4476" s="22"/>
      <c r="N4476" s="119" t="str">
        <f>IF(G4476="","",VLOOKUP(G4476,номенклатури!R:U,4,0))</f>
        <v/>
      </c>
      <c r="O4476" s="119" t="str">
        <f>IF(M4476="","",VLOOKUP(M4476,'14'!D:D,1,0))</f>
        <v/>
      </c>
    </row>
    <row r="4477" spans="1:15" ht="12.75" customHeight="1" x14ac:dyDescent="0.2">
      <c r="A4477" s="36" t="str">
        <f>'0'!$A$4</f>
        <v>………………..</v>
      </c>
      <c r="B4477" s="37">
        <f>'0'!$A$2</f>
        <v>46112</v>
      </c>
      <c r="C4477" s="37" t="s">
        <v>1243</v>
      </c>
      <c r="D4477" s="119" t="str">
        <f>IF(G4477="","",VLOOKUP(G4477,номенклатури!R:T,2,0))</f>
        <v/>
      </c>
      <c r="E4477" s="365" t="str">
        <f>IF(G4477="","",VLOOKUP(G4477,номенклатури!R:T,3,0))</f>
        <v/>
      </c>
      <c r="F4477" s="159" t="str">
        <f>IF(G4477="","",IF(ISERROR(VLOOKUP(G4477,номенклатури!V:V,1,0)),E4477*H4477,E4477*I4477))</f>
        <v/>
      </c>
      <c r="G4477" s="14"/>
      <c r="H4477" s="15"/>
      <c r="I4477" s="15"/>
      <c r="J4477" s="15"/>
      <c r="K4477" s="15"/>
      <c r="L4477" s="217"/>
      <c r="M4477" s="22"/>
      <c r="N4477" s="119" t="str">
        <f>IF(G4477="","",VLOOKUP(G4477,номенклатури!R:U,4,0))</f>
        <v/>
      </c>
      <c r="O4477" s="119" t="str">
        <f>IF(M4477="","",VLOOKUP(M4477,'14'!D:D,1,0))</f>
        <v/>
      </c>
    </row>
    <row r="4478" spans="1:15" ht="12.75" customHeight="1" x14ac:dyDescent="0.2">
      <c r="A4478" s="36" t="str">
        <f>'0'!$A$4</f>
        <v>………………..</v>
      </c>
      <c r="B4478" s="37">
        <f>'0'!$A$2</f>
        <v>46112</v>
      </c>
      <c r="C4478" s="37" t="s">
        <v>1243</v>
      </c>
      <c r="D4478" s="119" t="str">
        <f>IF(G4478="","",VLOOKUP(G4478,номенклатури!R:T,2,0))</f>
        <v/>
      </c>
      <c r="E4478" s="365" t="str">
        <f>IF(G4478="","",VLOOKUP(G4478,номенклатури!R:T,3,0))</f>
        <v/>
      </c>
      <c r="F4478" s="159" t="str">
        <f>IF(G4478="","",IF(ISERROR(VLOOKUP(G4478,номенклатури!V:V,1,0)),E4478*H4478,E4478*I4478))</f>
        <v/>
      </c>
      <c r="G4478" s="14"/>
      <c r="H4478" s="15"/>
      <c r="I4478" s="15"/>
      <c r="J4478" s="15"/>
      <c r="K4478" s="15"/>
      <c r="L4478" s="217"/>
      <c r="M4478" s="22"/>
      <c r="N4478" s="119" t="str">
        <f>IF(G4478="","",VLOOKUP(G4478,номенклатури!R:U,4,0))</f>
        <v/>
      </c>
      <c r="O4478" s="119" t="str">
        <f>IF(M4478="","",VLOOKUP(M4478,'14'!D:D,1,0))</f>
        <v/>
      </c>
    </row>
    <row r="4479" spans="1:15" ht="12.75" customHeight="1" x14ac:dyDescent="0.2">
      <c r="A4479" s="36" t="str">
        <f>'0'!$A$4</f>
        <v>………………..</v>
      </c>
      <c r="B4479" s="37">
        <f>'0'!$A$2</f>
        <v>46112</v>
      </c>
      <c r="C4479" s="37" t="s">
        <v>1243</v>
      </c>
      <c r="D4479" s="119" t="str">
        <f>IF(G4479="","",VLOOKUP(G4479,номенклатури!R:T,2,0))</f>
        <v/>
      </c>
      <c r="E4479" s="365" t="str">
        <f>IF(G4479="","",VLOOKUP(G4479,номенклатури!R:T,3,0))</f>
        <v/>
      </c>
      <c r="F4479" s="159" t="str">
        <f>IF(G4479="","",IF(ISERROR(VLOOKUP(G4479,номенклатури!V:V,1,0)),E4479*H4479,E4479*I4479))</f>
        <v/>
      </c>
      <c r="G4479" s="14"/>
      <c r="H4479" s="15"/>
      <c r="I4479" s="15"/>
      <c r="J4479" s="15"/>
      <c r="K4479" s="15"/>
      <c r="L4479" s="217"/>
      <c r="M4479" s="22"/>
      <c r="N4479" s="119" t="str">
        <f>IF(G4479="","",VLOOKUP(G4479,номенклатури!R:U,4,0))</f>
        <v/>
      </c>
      <c r="O4479" s="119" t="str">
        <f>IF(M4479="","",VLOOKUP(M4479,'14'!D:D,1,0))</f>
        <v/>
      </c>
    </row>
    <row r="4480" spans="1:15" ht="12.75" customHeight="1" x14ac:dyDescent="0.2">
      <c r="A4480" s="36" t="str">
        <f>'0'!$A$4</f>
        <v>………………..</v>
      </c>
      <c r="B4480" s="37">
        <f>'0'!$A$2</f>
        <v>46112</v>
      </c>
      <c r="C4480" s="37" t="s">
        <v>1243</v>
      </c>
      <c r="D4480" s="119" t="str">
        <f>IF(G4480="","",VLOOKUP(G4480,номенклатури!R:T,2,0))</f>
        <v/>
      </c>
      <c r="E4480" s="365" t="str">
        <f>IF(G4480="","",VLOOKUP(G4480,номенклатури!R:T,3,0))</f>
        <v/>
      </c>
      <c r="F4480" s="159" t="str">
        <f>IF(G4480="","",IF(ISERROR(VLOOKUP(G4480,номенклатури!V:V,1,0)),E4480*H4480,E4480*I4480))</f>
        <v/>
      </c>
      <c r="G4480" s="14"/>
      <c r="H4480" s="15"/>
      <c r="I4480" s="15"/>
      <c r="J4480" s="15"/>
      <c r="K4480" s="15"/>
      <c r="L4480" s="217"/>
      <c r="M4480" s="22"/>
      <c r="N4480" s="119" t="str">
        <f>IF(G4480="","",VLOOKUP(G4480,номенклатури!R:U,4,0))</f>
        <v/>
      </c>
      <c r="O4480" s="119" t="str">
        <f>IF(M4480="","",VLOOKUP(M4480,'14'!D:D,1,0))</f>
        <v/>
      </c>
    </row>
    <row r="4481" spans="1:15" ht="12.75" customHeight="1" x14ac:dyDescent="0.2">
      <c r="A4481" s="36" t="str">
        <f>'0'!$A$4</f>
        <v>………………..</v>
      </c>
      <c r="B4481" s="37">
        <f>'0'!$A$2</f>
        <v>46112</v>
      </c>
      <c r="C4481" s="37" t="s">
        <v>1243</v>
      </c>
      <c r="D4481" s="119" t="str">
        <f>IF(G4481="","",VLOOKUP(G4481,номенклатури!R:T,2,0))</f>
        <v/>
      </c>
      <c r="E4481" s="365" t="str">
        <f>IF(G4481="","",VLOOKUP(G4481,номенклатури!R:T,3,0))</f>
        <v/>
      </c>
      <c r="F4481" s="159" t="str">
        <f>IF(G4481="","",IF(ISERROR(VLOOKUP(G4481,номенклатури!V:V,1,0)),E4481*H4481,E4481*I4481))</f>
        <v/>
      </c>
      <c r="G4481" s="14"/>
      <c r="H4481" s="15"/>
      <c r="I4481" s="15"/>
      <c r="J4481" s="15"/>
      <c r="K4481" s="15"/>
      <c r="L4481" s="217"/>
      <c r="M4481" s="22"/>
      <c r="N4481" s="119" t="str">
        <f>IF(G4481="","",VLOOKUP(G4481,номенклатури!R:U,4,0))</f>
        <v/>
      </c>
      <c r="O4481" s="119" t="str">
        <f>IF(M4481="","",VLOOKUP(M4481,'14'!D:D,1,0))</f>
        <v/>
      </c>
    </row>
    <row r="4482" spans="1:15" ht="12.75" customHeight="1" x14ac:dyDescent="0.2">
      <c r="A4482" s="36" t="str">
        <f>'0'!$A$4</f>
        <v>………………..</v>
      </c>
      <c r="B4482" s="37">
        <f>'0'!$A$2</f>
        <v>46112</v>
      </c>
      <c r="C4482" s="37" t="s">
        <v>1243</v>
      </c>
      <c r="D4482" s="119" t="str">
        <f>IF(G4482="","",VLOOKUP(G4482,номенклатури!R:T,2,0))</f>
        <v/>
      </c>
      <c r="E4482" s="365" t="str">
        <f>IF(G4482="","",VLOOKUP(G4482,номенклатури!R:T,3,0))</f>
        <v/>
      </c>
      <c r="F4482" s="159" t="str">
        <f>IF(G4482="","",IF(ISERROR(VLOOKUP(G4482,номенклатури!V:V,1,0)),E4482*H4482,E4482*I4482))</f>
        <v/>
      </c>
      <c r="G4482" s="14"/>
      <c r="H4482" s="15"/>
      <c r="I4482" s="15"/>
      <c r="J4482" s="15"/>
      <c r="K4482" s="15"/>
      <c r="L4482" s="217"/>
      <c r="M4482" s="22"/>
      <c r="N4482" s="119" t="str">
        <f>IF(G4482="","",VLOOKUP(G4482,номенклатури!R:U,4,0))</f>
        <v/>
      </c>
      <c r="O4482" s="119" t="str">
        <f>IF(M4482="","",VLOOKUP(M4482,'14'!D:D,1,0))</f>
        <v/>
      </c>
    </row>
    <row r="4483" spans="1:15" ht="12.75" customHeight="1" x14ac:dyDescent="0.2">
      <c r="A4483" s="36" t="str">
        <f>'0'!$A$4</f>
        <v>………………..</v>
      </c>
      <c r="B4483" s="37">
        <f>'0'!$A$2</f>
        <v>46112</v>
      </c>
      <c r="C4483" s="37" t="s">
        <v>1243</v>
      </c>
      <c r="D4483" s="119" t="str">
        <f>IF(G4483="","",VLOOKUP(G4483,номенклатури!R:T,2,0))</f>
        <v/>
      </c>
      <c r="E4483" s="365" t="str">
        <f>IF(G4483="","",VLOOKUP(G4483,номенклатури!R:T,3,0))</f>
        <v/>
      </c>
      <c r="F4483" s="159" t="str">
        <f>IF(G4483="","",IF(ISERROR(VLOOKUP(G4483,номенклатури!V:V,1,0)),E4483*H4483,E4483*I4483))</f>
        <v/>
      </c>
      <c r="G4483" s="14"/>
      <c r="H4483" s="15"/>
      <c r="I4483" s="15"/>
      <c r="J4483" s="15"/>
      <c r="K4483" s="15"/>
      <c r="L4483" s="217"/>
      <c r="M4483" s="22"/>
      <c r="N4483" s="119" t="str">
        <f>IF(G4483="","",VLOOKUP(G4483,номенклатури!R:U,4,0))</f>
        <v/>
      </c>
      <c r="O4483" s="119" t="str">
        <f>IF(M4483="","",VLOOKUP(M4483,'14'!D:D,1,0))</f>
        <v/>
      </c>
    </row>
    <row r="4484" spans="1:15" ht="12.75" customHeight="1" x14ac:dyDescent="0.2">
      <c r="A4484" s="36" t="str">
        <f>'0'!$A$4</f>
        <v>………………..</v>
      </c>
      <c r="B4484" s="37">
        <f>'0'!$A$2</f>
        <v>46112</v>
      </c>
      <c r="C4484" s="37" t="s">
        <v>1243</v>
      </c>
      <c r="D4484" s="119" t="str">
        <f>IF(G4484="","",VLOOKUP(G4484,номенклатури!R:T,2,0))</f>
        <v/>
      </c>
      <c r="E4484" s="365" t="str">
        <f>IF(G4484="","",VLOOKUP(G4484,номенклатури!R:T,3,0))</f>
        <v/>
      </c>
      <c r="F4484" s="159" t="str">
        <f>IF(G4484="","",IF(ISERROR(VLOOKUP(G4484,номенклатури!V:V,1,0)),E4484*H4484,E4484*I4484))</f>
        <v/>
      </c>
      <c r="G4484" s="14"/>
      <c r="H4484" s="15"/>
      <c r="I4484" s="15"/>
      <c r="J4484" s="15"/>
      <c r="K4484" s="15"/>
      <c r="L4484" s="217"/>
      <c r="M4484" s="22"/>
      <c r="N4484" s="119" t="str">
        <f>IF(G4484="","",VLOOKUP(G4484,номенклатури!R:U,4,0))</f>
        <v/>
      </c>
      <c r="O4484" s="119" t="str">
        <f>IF(M4484="","",VLOOKUP(M4484,'14'!D:D,1,0))</f>
        <v/>
      </c>
    </row>
    <row r="4485" spans="1:15" ht="12.75" customHeight="1" x14ac:dyDescent="0.2">
      <c r="A4485" s="36" t="str">
        <f>'0'!$A$4</f>
        <v>………………..</v>
      </c>
      <c r="B4485" s="37">
        <f>'0'!$A$2</f>
        <v>46112</v>
      </c>
      <c r="C4485" s="37" t="s">
        <v>1243</v>
      </c>
      <c r="D4485" s="119" t="str">
        <f>IF(G4485="","",VLOOKUP(G4485,номенклатури!R:T,2,0))</f>
        <v/>
      </c>
      <c r="E4485" s="365" t="str">
        <f>IF(G4485="","",VLOOKUP(G4485,номенклатури!R:T,3,0))</f>
        <v/>
      </c>
      <c r="F4485" s="159" t="str">
        <f>IF(G4485="","",IF(ISERROR(VLOOKUP(G4485,номенклатури!V:V,1,0)),E4485*H4485,E4485*I4485))</f>
        <v/>
      </c>
      <c r="G4485" s="14"/>
      <c r="H4485" s="15"/>
      <c r="I4485" s="15"/>
      <c r="J4485" s="15"/>
      <c r="K4485" s="15"/>
      <c r="L4485" s="217"/>
      <c r="M4485" s="22"/>
      <c r="N4485" s="119" t="str">
        <f>IF(G4485="","",VLOOKUP(G4485,номенклатури!R:U,4,0))</f>
        <v/>
      </c>
      <c r="O4485" s="119" t="str">
        <f>IF(M4485="","",VLOOKUP(M4485,'14'!D:D,1,0))</f>
        <v/>
      </c>
    </row>
    <row r="4486" spans="1:15" ht="12.75" customHeight="1" x14ac:dyDescent="0.2">
      <c r="A4486" s="36" t="str">
        <f>'0'!$A$4</f>
        <v>………………..</v>
      </c>
      <c r="B4486" s="37">
        <f>'0'!$A$2</f>
        <v>46112</v>
      </c>
      <c r="C4486" s="37" t="s">
        <v>1243</v>
      </c>
      <c r="D4486" s="119" t="str">
        <f>IF(G4486="","",VLOOKUP(G4486,номенклатури!R:T,2,0))</f>
        <v/>
      </c>
      <c r="E4486" s="365" t="str">
        <f>IF(G4486="","",VLOOKUP(G4486,номенклатури!R:T,3,0))</f>
        <v/>
      </c>
      <c r="F4486" s="159" t="str">
        <f>IF(G4486="","",IF(ISERROR(VLOOKUP(G4486,номенклатури!V:V,1,0)),E4486*H4486,E4486*I4486))</f>
        <v/>
      </c>
      <c r="G4486" s="14"/>
      <c r="H4486" s="15"/>
      <c r="I4486" s="15"/>
      <c r="J4486" s="15"/>
      <c r="K4486" s="15"/>
      <c r="L4486" s="217"/>
      <c r="M4486" s="22"/>
      <c r="N4486" s="119" t="str">
        <f>IF(G4486="","",VLOOKUP(G4486,номенклатури!R:U,4,0))</f>
        <v/>
      </c>
      <c r="O4486" s="119" t="str">
        <f>IF(M4486="","",VLOOKUP(M4486,'14'!D:D,1,0))</f>
        <v/>
      </c>
    </row>
    <row r="4487" spans="1:15" ht="12.75" customHeight="1" x14ac:dyDescent="0.2">
      <c r="A4487" s="36" t="str">
        <f>'0'!$A$4</f>
        <v>………………..</v>
      </c>
      <c r="B4487" s="37">
        <f>'0'!$A$2</f>
        <v>46112</v>
      </c>
      <c r="C4487" s="37" t="s">
        <v>1243</v>
      </c>
      <c r="D4487" s="119" t="str">
        <f>IF(G4487="","",VLOOKUP(G4487,номенклатури!R:T,2,0))</f>
        <v/>
      </c>
      <c r="E4487" s="365" t="str">
        <f>IF(G4487="","",VLOOKUP(G4487,номенклатури!R:T,3,0))</f>
        <v/>
      </c>
      <c r="F4487" s="159" t="str">
        <f>IF(G4487="","",IF(ISERROR(VLOOKUP(G4487,номенклатури!V:V,1,0)),E4487*H4487,E4487*I4487))</f>
        <v/>
      </c>
      <c r="G4487" s="14"/>
      <c r="H4487" s="15"/>
      <c r="I4487" s="15"/>
      <c r="J4487" s="15"/>
      <c r="K4487" s="15"/>
      <c r="L4487" s="217"/>
      <c r="M4487" s="22"/>
      <c r="N4487" s="119" t="str">
        <f>IF(G4487="","",VLOOKUP(G4487,номенклатури!R:U,4,0))</f>
        <v/>
      </c>
      <c r="O4487" s="119" t="str">
        <f>IF(M4487="","",VLOOKUP(M4487,'14'!D:D,1,0))</f>
        <v/>
      </c>
    </row>
    <row r="4488" spans="1:15" ht="12.75" customHeight="1" x14ac:dyDescent="0.2">
      <c r="A4488" s="36" t="str">
        <f>'0'!$A$4</f>
        <v>………………..</v>
      </c>
      <c r="B4488" s="37">
        <f>'0'!$A$2</f>
        <v>46112</v>
      </c>
      <c r="C4488" s="37" t="s">
        <v>1243</v>
      </c>
      <c r="D4488" s="119" t="str">
        <f>IF(G4488="","",VLOOKUP(G4488,номенклатури!R:T,2,0))</f>
        <v/>
      </c>
      <c r="E4488" s="365" t="str">
        <f>IF(G4488="","",VLOOKUP(G4488,номенклатури!R:T,3,0))</f>
        <v/>
      </c>
      <c r="F4488" s="159" t="str">
        <f>IF(G4488="","",IF(ISERROR(VLOOKUP(G4488,номенклатури!V:V,1,0)),E4488*H4488,E4488*I4488))</f>
        <v/>
      </c>
      <c r="G4488" s="14"/>
      <c r="H4488" s="15"/>
      <c r="I4488" s="15"/>
      <c r="J4488" s="15"/>
      <c r="K4488" s="15"/>
      <c r="L4488" s="217"/>
      <c r="M4488" s="22"/>
      <c r="N4488" s="119" t="str">
        <f>IF(G4488="","",VLOOKUP(G4488,номенклатури!R:U,4,0))</f>
        <v/>
      </c>
      <c r="O4488" s="119" t="str">
        <f>IF(M4488="","",VLOOKUP(M4488,'14'!D:D,1,0))</f>
        <v/>
      </c>
    </row>
    <row r="4489" spans="1:15" ht="12.75" customHeight="1" x14ac:dyDescent="0.2">
      <c r="A4489" s="36" t="str">
        <f>'0'!$A$4</f>
        <v>………………..</v>
      </c>
      <c r="B4489" s="37">
        <f>'0'!$A$2</f>
        <v>46112</v>
      </c>
      <c r="C4489" s="37" t="s">
        <v>1243</v>
      </c>
      <c r="D4489" s="119" t="str">
        <f>IF(G4489="","",VLOOKUP(G4489,номенклатури!R:T,2,0))</f>
        <v/>
      </c>
      <c r="E4489" s="365" t="str">
        <f>IF(G4489="","",VLOOKUP(G4489,номенклатури!R:T,3,0))</f>
        <v/>
      </c>
      <c r="F4489" s="159" t="str">
        <f>IF(G4489="","",IF(ISERROR(VLOOKUP(G4489,номенклатури!V:V,1,0)),E4489*H4489,E4489*I4489))</f>
        <v/>
      </c>
      <c r="G4489" s="14"/>
      <c r="H4489" s="15"/>
      <c r="I4489" s="15"/>
      <c r="J4489" s="15"/>
      <c r="K4489" s="15"/>
      <c r="L4489" s="217"/>
      <c r="M4489" s="22"/>
      <c r="N4489" s="119" t="str">
        <f>IF(G4489="","",VLOOKUP(G4489,номенклатури!R:U,4,0))</f>
        <v/>
      </c>
      <c r="O4489" s="119" t="str">
        <f>IF(M4489="","",VLOOKUP(M4489,'14'!D:D,1,0))</f>
        <v/>
      </c>
    </row>
    <row r="4490" spans="1:15" ht="12.75" customHeight="1" x14ac:dyDescent="0.2">
      <c r="A4490" s="36" t="str">
        <f>'0'!$A$4</f>
        <v>………………..</v>
      </c>
      <c r="B4490" s="37">
        <f>'0'!$A$2</f>
        <v>46112</v>
      </c>
      <c r="C4490" s="37" t="s">
        <v>1243</v>
      </c>
      <c r="D4490" s="119" t="str">
        <f>IF(G4490="","",VLOOKUP(G4490,номенклатури!R:T,2,0))</f>
        <v/>
      </c>
      <c r="E4490" s="365" t="str">
        <f>IF(G4490="","",VLOOKUP(G4490,номенклатури!R:T,3,0))</f>
        <v/>
      </c>
      <c r="F4490" s="159" t="str">
        <f>IF(G4490="","",IF(ISERROR(VLOOKUP(G4490,номенклатури!V:V,1,0)),E4490*H4490,E4490*I4490))</f>
        <v/>
      </c>
      <c r="G4490" s="14"/>
      <c r="H4490" s="15"/>
      <c r="I4490" s="15"/>
      <c r="J4490" s="15"/>
      <c r="K4490" s="15"/>
      <c r="L4490" s="217"/>
      <c r="M4490" s="22"/>
      <c r="N4490" s="119" t="str">
        <f>IF(G4490="","",VLOOKUP(G4490,номенклатури!R:U,4,0))</f>
        <v/>
      </c>
      <c r="O4490" s="119" t="str">
        <f>IF(M4490="","",VLOOKUP(M4490,'14'!D:D,1,0))</f>
        <v/>
      </c>
    </row>
    <row r="4491" spans="1:15" ht="12.75" customHeight="1" x14ac:dyDescent="0.2">
      <c r="A4491" s="36" t="str">
        <f>'0'!$A$4</f>
        <v>………………..</v>
      </c>
      <c r="B4491" s="37">
        <f>'0'!$A$2</f>
        <v>46112</v>
      </c>
      <c r="C4491" s="37" t="s">
        <v>1243</v>
      </c>
      <c r="D4491" s="119" t="str">
        <f>IF(G4491="","",VLOOKUP(G4491,номенклатури!R:T,2,0))</f>
        <v/>
      </c>
      <c r="E4491" s="365" t="str">
        <f>IF(G4491="","",VLOOKUP(G4491,номенклатури!R:T,3,0))</f>
        <v/>
      </c>
      <c r="F4491" s="159" t="str">
        <f>IF(G4491="","",IF(ISERROR(VLOOKUP(G4491,номенклатури!V:V,1,0)),E4491*H4491,E4491*I4491))</f>
        <v/>
      </c>
      <c r="G4491" s="14"/>
      <c r="H4491" s="15"/>
      <c r="I4491" s="15"/>
      <c r="J4491" s="15"/>
      <c r="K4491" s="15"/>
      <c r="L4491" s="217"/>
      <c r="M4491" s="22"/>
      <c r="N4491" s="119" t="str">
        <f>IF(G4491="","",VLOOKUP(G4491,номенклатури!R:U,4,0))</f>
        <v/>
      </c>
      <c r="O4491" s="119" t="str">
        <f>IF(M4491="","",VLOOKUP(M4491,'14'!D:D,1,0))</f>
        <v/>
      </c>
    </row>
    <row r="4492" spans="1:15" ht="12.75" customHeight="1" x14ac:dyDescent="0.2">
      <c r="A4492" s="36" t="str">
        <f>'0'!$A$4</f>
        <v>………………..</v>
      </c>
      <c r="B4492" s="37">
        <f>'0'!$A$2</f>
        <v>46112</v>
      </c>
      <c r="C4492" s="37" t="s">
        <v>1243</v>
      </c>
      <c r="D4492" s="119" t="str">
        <f>IF(G4492="","",VLOOKUP(G4492,номенклатури!R:T,2,0))</f>
        <v/>
      </c>
      <c r="E4492" s="365" t="str">
        <f>IF(G4492="","",VLOOKUP(G4492,номенклатури!R:T,3,0))</f>
        <v/>
      </c>
      <c r="F4492" s="159" t="str">
        <f>IF(G4492="","",IF(ISERROR(VLOOKUP(G4492,номенклатури!V:V,1,0)),E4492*H4492,E4492*I4492))</f>
        <v/>
      </c>
      <c r="G4492" s="14"/>
      <c r="H4492" s="15"/>
      <c r="I4492" s="15"/>
      <c r="J4492" s="15"/>
      <c r="K4492" s="15"/>
      <c r="L4492" s="217"/>
      <c r="M4492" s="22"/>
      <c r="N4492" s="119" t="str">
        <f>IF(G4492="","",VLOOKUP(G4492,номенклатури!R:U,4,0))</f>
        <v/>
      </c>
      <c r="O4492" s="119" t="str">
        <f>IF(M4492="","",VLOOKUP(M4492,'14'!D:D,1,0))</f>
        <v/>
      </c>
    </row>
    <row r="4493" spans="1:15" ht="12.75" customHeight="1" x14ac:dyDescent="0.2">
      <c r="A4493" s="36" t="str">
        <f>'0'!$A$4</f>
        <v>………………..</v>
      </c>
      <c r="B4493" s="37">
        <f>'0'!$A$2</f>
        <v>46112</v>
      </c>
      <c r="C4493" s="37" t="s">
        <v>1243</v>
      </c>
      <c r="D4493" s="119" t="str">
        <f>IF(G4493="","",VLOOKUP(G4493,номенклатури!R:T,2,0))</f>
        <v/>
      </c>
      <c r="E4493" s="365" t="str">
        <f>IF(G4493="","",VLOOKUP(G4493,номенклатури!R:T,3,0))</f>
        <v/>
      </c>
      <c r="F4493" s="159" t="str">
        <f>IF(G4493="","",IF(ISERROR(VLOOKUP(G4493,номенклатури!V:V,1,0)),E4493*H4493,E4493*I4493))</f>
        <v/>
      </c>
      <c r="G4493" s="14"/>
      <c r="H4493" s="15"/>
      <c r="I4493" s="15"/>
      <c r="J4493" s="15"/>
      <c r="K4493" s="15"/>
      <c r="L4493" s="217"/>
      <c r="M4493" s="22"/>
      <c r="N4493" s="119" t="str">
        <f>IF(G4493="","",VLOOKUP(G4493,номенклатури!R:U,4,0))</f>
        <v/>
      </c>
      <c r="O4493" s="119" t="str">
        <f>IF(M4493="","",VLOOKUP(M4493,'14'!D:D,1,0))</f>
        <v/>
      </c>
    </row>
    <row r="4494" spans="1:15" ht="12.75" customHeight="1" x14ac:dyDescent="0.2">
      <c r="A4494" s="36" t="str">
        <f>'0'!$A$4</f>
        <v>………………..</v>
      </c>
      <c r="B4494" s="37">
        <f>'0'!$A$2</f>
        <v>46112</v>
      </c>
      <c r="C4494" s="37" t="s">
        <v>1243</v>
      </c>
      <c r="D4494" s="119" t="str">
        <f>IF(G4494="","",VLOOKUP(G4494,номенклатури!R:T,2,0))</f>
        <v/>
      </c>
      <c r="E4494" s="365" t="str">
        <f>IF(G4494="","",VLOOKUP(G4494,номенклатури!R:T,3,0))</f>
        <v/>
      </c>
      <c r="F4494" s="159" t="str">
        <f>IF(G4494="","",IF(ISERROR(VLOOKUP(G4494,номенклатури!V:V,1,0)),E4494*H4494,E4494*I4494))</f>
        <v/>
      </c>
      <c r="G4494" s="14"/>
      <c r="H4494" s="15"/>
      <c r="I4494" s="15"/>
      <c r="J4494" s="15"/>
      <c r="K4494" s="15"/>
      <c r="L4494" s="217"/>
      <c r="M4494" s="22"/>
      <c r="N4494" s="119" t="str">
        <f>IF(G4494="","",VLOOKUP(G4494,номенклатури!R:U,4,0))</f>
        <v/>
      </c>
      <c r="O4494" s="119" t="str">
        <f>IF(M4494="","",VLOOKUP(M4494,'14'!D:D,1,0))</f>
        <v/>
      </c>
    </row>
    <row r="4495" spans="1:15" ht="12.75" customHeight="1" x14ac:dyDescent="0.2">
      <c r="A4495" s="36" t="str">
        <f>'0'!$A$4</f>
        <v>………………..</v>
      </c>
      <c r="B4495" s="37">
        <f>'0'!$A$2</f>
        <v>46112</v>
      </c>
      <c r="C4495" s="37" t="s">
        <v>1243</v>
      </c>
      <c r="D4495" s="119" t="str">
        <f>IF(G4495="","",VLOOKUP(G4495,номенклатури!R:T,2,0))</f>
        <v/>
      </c>
      <c r="E4495" s="365" t="str">
        <f>IF(G4495="","",VLOOKUP(G4495,номенклатури!R:T,3,0))</f>
        <v/>
      </c>
      <c r="F4495" s="159" t="str">
        <f>IF(G4495="","",IF(ISERROR(VLOOKUP(G4495,номенклатури!V:V,1,0)),E4495*H4495,E4495*I4495))</f>
        <v/>
      </c>
      <c r="G4495" s="14"/>
      <c r="H4495" s="15"/>
      <c r="I4495" s="15"/>
      <c r="J4495" s="15"/>
      <c r="K4495" s="15"/>
      <c r="L4495" s="217"/>
      <c r="M4495" s="22"/>
      <c r="N4495" s="119" t="str">
        <f>IF(G4495="","",VLOOKUP(G4495,номенклатури!R:U,4,0))</f>
        <v/>
      </c>
      <c r="O4495" s="119" t="str">
        <f>IF(M4495="","",VLOOKUP(M4495,'14'!D:D,1,0))</f>
        <v/>
      </c>
    </row>
    <row r="4496" spans="1:15" ht="12.75" customHeight="1" x14ac:dyDescent="0.2">
      <c r="A4496" s="36" t="str">
        <f>'0'!$A$4</f>
        <v>………………..</v>
      </c>
      <c r="B4496" s="37">
        <f>'0'!$A$2</f>
        <v>46112</v>
      </c>
      <c r="C4496" s="37" t="s">
        <v>1243</v>
      </c>
      <c r="D4496" s="119" t="str">
        <f>IF(G4496="","",VLOOKUP(G4496,номенклатури!R:T,2,0))</f>
        <v/>
      </c>
      <c r="E4496" s="365" t="str">
        <f>IF(G4496="","",VLOOKUP(G4496,номенклатури!R:T,3,0))</f>
        <v/>
      </c>
      <c r="F4496" s="159" t="str">
        <f>IF(G4496="","",IF(ISERROR(VLOOKUP(G4496,номенклатури!V:V,1,0)),E4496*H4496,E4496*I4496))</f>
        <v/>
      </c>
      <c r="G4496" s="14"/>
      <c r="H4496" s="15"/>
      <c r="I4496" s="15"/>
      <c r="J4496" s="15"/>
      <c r="K4496" s="15"/>
      <c r="L4496" s="217"/>
      <c r="M4496" s="22"/>
      <c r="N4496" s="119" t="str">
        <f>IF(G4496="","",VLOOKUP(G4496,номенклатури!R:U,4,0))</f>
        <v/>
      </c>
      <c r="O4496" s="119" t="str">
        <f>IF(M4496="","",VLOOKUP(M4496,'14'!D:D,1,0))</f>
        <v/>
      </c>
    </row>
    <row r="4497" spans="1:15" ht="12.75" customHeight="1" x14ac:dyDescent="0.2">
      <c r="A4497" s="36" t="str">
        <f>'0'!$A$4</f>
        <v>………………..</v>
      </c>
      <c r="B4497" s="37">
        <f>'0'!$A$2</f>
        <v>46112</v>
      </c>
      <c r="C4497" s="37" t="s">
        <v>1243</v>
      </c>
      <c r="D4497" s="119" t="str">
        <f>IF(G4497="","",VLOOKUP(G4497,номенклатури!R:T,2,0))</f>
        <v/>
      </c>
      <c r="E4497" s="365" t="str">
        <f>IF(G4497="","",VLOOKUP(G4497,номенклатури!R:T,3,0))</f>
        <v/>
      </c>
      <c r="F4497" s="159" t="str">
        <f>IF(G4497="","",IF(ISERROR(VLOOKUP(G4497,номенклатури!V:V,1,0)),E4497*H4497,E4497*I4497))</f>
        <v/>
      </c>
      <c r="G4497" s="14"/>
      <c r="H4497" s="15"/>
      <c r="I4497" s="15"/>
      <c r="J4497" s="15"/>
      <c r="K4497" s="15"/>
      <c r="L4497" s="217"/>
      <c r="M4497" s="22"/>
      <c r="N4497" s="119" t="str">
        <f>IF(G4497="","",VLOOKUP(G4497,номенклатури!R:U,4,0))</f>
        <v/>
      </c>
      <c r="O4497" s="119" t="str">
        <f>IF(M4497="","",VLOOKUP(M4497,'14'!D:D,1,0))</f>
        <v/>
      </c>
    </row>
    <row r="4498" spans="1:15" ht="12.75" customHeight="1" x14ac:dyDescent="0.2">
      <c r="A4498" s="36" t="str">
        <f>'0'!$A$4</f>
        <v>………………..</v>
      </c>
      <c r="B4498" s="37">
        <f>'0'!$A$2</f>
        <v>46112</v>
      </c>
      <c r="C4498" s="37" t="s">
        <v>1243</v>
      </c>
      <c r="D4498" s="119" t="str">
        <f>IF(G4498="","",VLOOKUP(G4498,номенклатури!R:T,2,0))</f>
        <v/>
      </c>
      <c r="E4498" s="365" t="str">
        <f>IF(G4498="","",VLOOKUP(G4498,номенклатури!R:T,3,0))</f>
        <v/>
      </c>
      <c r="F4498" s="159" t="str">
        <f>IF(G4498="","",IF(ISERROR(VLOOKUP(G4498,номенклатури!V:V,1,0)),E4498*H4498,E4498*I4498))</f>
        <v/>
      </c>
      <c r="G4498" s="14"/>
      <c r="H4498" s="15"/>
      <c r="I4498" s="15"/>
      <c r="J4498" s="15"/>
      <c r="K4498" s="15"/>
      <c r="L4498" s="217"/>
      <c r="M4498" s="22"/>
      <c r="N4498" s="119" t="str">
        <f>IF(G4498="","",VLOOKUP(G4498,номенклатури!R:U,4,0))</f>
        <v/>
      </c>
      <c r="O4498" s="119" t="str">
        <f>IF(M4498="","",VLOOKUP(M4498,'14'!D:D,1,0))</f>
        <v/>
      </c>
    </row>
    <row r="4499" spans="1:15" ht="12.75" customHeight="1" x14ac:dyDescent="0.2">
      <c r="A4499" s="36" t="str">
        <f>'0'!$A$4</f>
        <v>………………..</v>
      </c>
      <c r="B4499" s="37">
        <f>'0'!$A$2</f>
        <v>46112</v>
      </c>
      <c r="C4499" s="37" t="s">
        <v>1243</v>
      </c>
      <c r="D4499" s="119" t="str">
        <f>IF(G4499="","",VLOOKUP(G4499,номенклатури!R:T,2,0))</f>
        <v/>
      </c>
      <c r="E4499" s="365" t="str">
        <f>IF(G4499="","",VLOOKUP(G4499,номенклатури!R:T,3,0))</f>
        <v/>
      </c>
      <c r="F4499" s="159" t="str">
        <f>IF(G4499="","",IF(ISERROR(VLOOKUP(G4499,номенклатури!V:V,1,0)),E4499*H4499,E4499*I4499))</f>
        <v/>
      </c>
      <c r="G4499" s="14"/>
      <c r="H4499" s="15"/>
      <c r="I4499" s="15"/>
      <c r="J4499" s="15"/>
      <c r="K4499" s="15"/>
      <c r="L4499" s="217"/>
      <c r="M4499" s="22"/>
      <c r="N4499" s="119" t="str">
        <f>IF(G4499="","",VLOOKUP(G4499,номенклатури!R:U,4,0))</f>
        <v/>
      </c>
      <c r="O4499" s="119" t="str">
        <f>IF(M4499="","",VLOOKUP(M4499,'14'!D:D,1,0))</f>
        <v/>
      </c>
    </row>
    <row r="4500" spans="1:15" ht="12.75" customHeight="1" x14ac:dyDescent="0.2">
      <c r="A4500" s="36" t="str">
        <f>'0'!$A$4</f>
        <v>………………..</v>
      </c>
      <c r="B4500" s="37">
        <f>'0'!$A$2</f>
        <v>46112</v>
      </c>
      <c r="C4500" s="37" t="s">
        <v>1243</v>
      </c>
      <c r="D4500" s="119" t="str">
        <f>IF(G4500="","",VLOOKUP(G4500,номенклатури!R:T,2,0))</f>
        <v/>
      </c>
      <c r="E4500" s="365" t="str">
        <f>IF(G4500="","",VLOOKUP(G4500,номенклатури!R:T,3,0))</f>
        <v/>
      </c>
      <c r="F4500" s="159" t="str">
        <f>IF(G4500="","",IF(ISERROR(VLOOKUP(G4500,номенклатури!V:V,1,0)),E4500*H4500,E4500*I4500))</f>
        <v/>
      </c>
      <c r="G4500" s="14"/>
      <c r="H4500" s="15"/>
      <c r="I4500" s="15"/>
      <c r="J4500" s="15"/>
      <c r="K4500" s="15"/>
      <c r="L4500" s="217"/>
      <c r="M4500" s="22"/>
      <c r="N4500" s="119" t="str">
        <f>IF(G4500="","",VLOOKUP(G4500,номенклатури!R:U,4,0))</f>
        <v/>
      </c>
      <c r="O4500" s="119" t="str">
        <f>IF(M4500="","",VLOOKUP(M4500,'14'!D:D,1,0))</f>
        <v/>
      </c>
    </row>
    <row r="4501" spans="1:15" ht="12.75" customHeight="1" x14ac:dyDescent="0.2">
      <c r="A4501" s="36" t="str">
        <f>'0'!$A$4</f>
        <v>………………..</v>
      </c>
      <c r="B4501" s="37">
        <f>'0'!$A$2</f>
        <v>46112</v>
      </c>
      <c r="C4501" s="37" t="s">
        <v>1243</v>
      </c>
      <c r="D4501" s="119" t="str">
        <f>IF(G4501="","",VLOOKUP(G4501,номенклатури!R:T,2,0))</f>
        <v/>
      </c>
      <c r="E4501" s="365" t="str">
        <f>IF(G4501="","",VLOOKUP(G4501,номенклатури!R:T,3,0))</f>
        <v/>
      </c>
      <c r="F4501" s="159" t="str">
        <f>IF(G4501="","",IF(ISERROR(VLOOKUP(G4501,номенклатури!V:V,1,0)),E4501*H4501,E4501*I4501))</f>
        <v/>
      </c>
      <c r="G4501" s="14"/>
      <c r="H4501" s="15"/>
      <c r="I4501" s="15"/>
      <c r="J4501" s="15"/>
      <c r="K4501" s="15"/>
      <c r="L4501" s="217"/>
      <c r="M4501" s="22"/>
      <c r="N4501" s="119" t="str">
        <f>IF(G4501="","",VLOOKUP(G4501,номенклатури!R:U,4,0))</f>
        <v/>
      </c>
      <c r="O4501" s="119" t="str">
        <f>IF(M4501="","",VLOOKUP(M4501,'14'!D:D,1,0))</f>
        <v/>
      </c>
    </row>
    <row r="4502" spans="1:15" ht="12.75" customHeight="1" x14ac:dyDescent="0.2">
      <c r="A4502" s="36" t="str">
        <f>'0'!$A$4</f>
        <v>………………..</v>
      </c>
      <c r="B4502" s="37">
        <f>'0'!$A$2</f>
        <v>46112</v>
      </c>
      <c r="C4502" s="37" t="s">
        <v>1243</v>
      </c>
      <c r="D4502" s="119" t="str">
        <f>IF(G4502="","",VLOOKUP(G4502,номенклатури!R:T,2,0))</f>
        <v/>
      </c>
      <c r="E4502" s="365" t="str">
        <f>IF(G4502="","",VLOOKUP(G4502,номенклатури!R:T,3,0))</f>
        <v/>
      </c>
      <c r="F4502" s="159" t="str">
        <f>IF(G4502="","",IF(ISERROR(VLOOKUP(G4502,номенклатури!V:V,1,0)),E4502*H4502,E4502*I4502))</f>
        <v/>
      </c>
      <c r="G4502" s="14"/>
      <c r="H4502" s="15"/>
      <c r="I4502" s="15"/>
      <c r="J4502" s="15"/>
      <c r="K4502" s="15"/>
      <c r="L4502" s="217"/>
      <c r="M4502" s="22"/>
      <c r="N4502" s="119" t="str">
        <f>IF(G4502="","",VLOOKUP(G4502,номенклатури!R:U,4,0))</f>
        <v/>
      </c>
      <c r="O4502" s="119" t="str">
        <f>IF(M4502="","",VLOOKUP(M4502,'14'!D:D,1,0))</f>
        <v/>
      </c>
    </row>
    <row r="4503" spans="1:15" ht="12.75" customHeight="1" x14ac:dyDescent="0.2">
      <c r="A4503" s="36" t="str">
        <f>'0'!$A$4</f>
        <v>………………..</v>
      </c>
      <c r="B4503" s="37">
        <f>'0'!$A$2</f>
        <v>46112</v>
      </c>
      <c r="C4503" s="37" t="s">
        <v>1243</v>
      </c>
      <c r="D4503" s="119" t="str">
        <f>IF(G4503="","",VLOOKUP(G4503,номенклатури!R:T,2,0))</f>
        <v/>
      </c>
      <c r="E4503" s="365" t="str">
        <f>IF(G4503="","",VLOOKUP(G4503,номенклатури!R:T,3,0))</f>
        <v/>
      </c>
      <c r="F4503" s="159" t="str">
        <f>IF(G4503="","",IF(ISERROR(VLOOKUP(G4503,номенклатури!V:V,1,0)),E4503*H4503,E4503*I4503))</f>
        <v/>
      </c>
      <c r="G4503" s="14"/>
      <c r="H4503" s="15"/>
      <c r="I4503" s="15"/>
      <c r="J4503" s="15"/>
      <c r="K4503" s="15"/>
      <c r="L4503" s="217"/>
      <c r="M4503" s="22"/>
      <c r="N4503" s="119" t="str">
        <f>IF(G4503="","",VLOOKUP(G4503,номенклатури!R:U,4,0))</f>
        <v/>
      </c>
      <c r="O4503" s="119" t="str">
        <f>IF(M4503="","",VLOOKUP(M4503,'14'!D:D,1,0))</f>
        <v/>
      </c>
    </row>
    <row r="4504" spans="1:15" ht="12.75" customHeight="1" x14ac:dyDescent="0.2">
      <c r="A4504" s="36" t="str">
        <f>'0'!$A$4</f>
        <v>………………..</v>
      </c>
      <c r="B4504" s="37">
        <f>'0'!$A$2</f>
        <v>46112</v>
      </c>
      <c r="C4504" s="37" t="s">
        <v>1243</v>
      </c>
      <c r="D4504" s="119" t="str">
        <f>IF(G4504="","",VLOOKUP(G4504,номенклатури!R:T,2,0))</f>
        <v/>
      </c>
      <c r="E4504" s="365" t="str">
        <f>IF(G4504="","",VLOOKUP(G4504,номенклатури!R:T,3,0))</f>
        <v/>
      </c>
      <c r="F4504" s="159" t="str">
        <f>IF(G4504="","",IF(ISERROR(VLOOKUP(G4504,номенклатури!V:V,1,0)),E4504*H4504,E4504*I4504))</f>
        <v/>
      </c>
      <c r="G4504" s="14"/>
      <c r="H4504" s="15"/>
      <c r="I4504" s="15"/>
      <c r="J4504" s="15"/>
      <c r="K4504" s="15"/>
      <c r="L4504" s="217"/>
      <c r="M4504" s="22"/>
      <c r="N4504" s="119" t="str">
        <f>IF(G4504="","",VLOOKUP(G4504,номенклатури!R:U,4,0))</f>
        <v/>
      </c>
      <c r="O4504" s="119" t="str">
        <f>IF(M4504="","",VLOOKUP(M4504,'14'!D:D,1,0))</f>
        <v/>
      </c>
    </row>
    <row r="4505" spans="1:15" ht="12.75" customHeight="1" x14ac:dyDescent="0.2">
      <c r="A4505" s="36" t="str">
        <f>'0'!$A$4</f>
        <v>………………..</v>
      </c>
      <c r="B4505" s="37">
        <f>'0'!$A$2</f>
        <v>46112</v>
      </c>
      <c r="C4505" s="37" t="s">
        <v>1243</v>
      </c>
      <c r="D4505" s="119" t="str">
        <f>IF(G4505="","",VLOOKUP(G4505,номенклатури!R:T,2,0))</f>
        <v/>
      </c>
      <c r="E4505" s="365" t="str">
        <f>IF(G4505="","",VLOOKUP(G4505,номенклатури!R:T,3,0))</f>
        <v/>
      </c>
      <c r="F4505" s="159" t="str">
        <f>IF(G4505="","",IF(ISERROR(VLOOKUP(G4505,номенклатури!V:V,1,0)),E4505*H4505,E4505*I4505))</f>
        <v/>
      </c>
      <c r="G4505" s="14"/>
      <c r="H4505" s="15"/>
      <c r="I4505" s="15"/>
      <c r="J4505" s="15"/>
      <c r="K4505" s="15"/>
      <c r="L4505" s="217"/>
      <c r="M4505" s="22"/>
      <c r="N4505" s="119" t="str">
        <f>IF(G4505="","",VLOOKUP(G4505,номенклатури!R:U,4,0))</f>
        <v/>
      </c>
      <c r="O4505" s="119" t="str">
        <f>IF(M4505="","",VLOOKUP(M4505,'14'!D:D,1,0))</f>
        <v/>
      </c>
    </row>
    <row r="4506" spans="1:15" ht="12.75" customHeight="1" x14ac:dyDescent="0.2">
      <c r="A4506" s="36" t="str">
        <f>'0'!$A$4</f>
        <v>………………..</v>
      </c>
      <c r="B4506" s="37">
        <f>'0'!$A$2</f>
        <v>46112</v>
      </c>
      <c r="C4506" s="37" t="s">
        <v>1243</v>
      </c>
      <c r="D4506" s="119" t="str">
        <f>IF(G4506="","",VLOOKUP(G4506,номенклатури!R:T,2,0))</f>
        <v/>
      </c>
      <c r="E4506" s="365" t="str">
        <f>IF(G4506="","",VLOOKUP(G4506,номенклатури!R:T,3,0))</f>
        <v/>
      </c>
      <c r="F4506" s="159" t="str">
        <f>IF(G4506="","",IF(ISERROR(VLOOKUP(G4506,номенклатури!V:V,1,0)),E4506*H4506,E4506*I4506))</f>
        <v/>
      </c>
      <c r="G4506" s="14"/>
      <c r="H4506" s="15"/>
      <c r="I4506" s="15"/>
      <c r="J4506" s="15"/>
      <c r="K4506" s="15"/>
      <c r="L4506" s="217"/>
      <c r="M4506" s="22"/>
      <c r="N4506" s="119" t="str">
        <f>IF(G4506="","",VLOOKUP(G4506,номенклатури!R:U,4,0))</f>
        <v/>
      </c>
      <c r="O4506" s="119" t="str">
        <f>IF(M4506="","",VLOOKUP(M4506,'14'!D:D,1,0))</f>
        <v/>
      </c>
    </row>
    <row r="4507" spans="1:15" ht="12.75" customHeight="1" x14ac:dyDescent="0.2">
      <c r="A4507" s="36" t="str">
        <f>'0'!$A$4</f>
        <v>………………..</v>
      </c>
      <c r="B4507" s="37">
        <f>'0'!$A$2</f>
        <v>46112</v>
      </c>
      <c r="C4507" s="37" t="s">
        <v>1243</v>
      </c>
      <c r="D4507" s="119" t="str">
        <f>IF(G4507="","",VLOOKUP(G4507,номенклатури!R:T,2,0))</f>
        <v/>
      </c>
      <c r="E4507" s="365" t="str">
        <f>IF(G4507="","",VLOOKUP(G4507,номенклатури!R:T,3,0))</f>
        <v/>
      </c>
      <c r="F4507" s="159" t="str">
        <f>IF(G4507="","",IF(ISERROR(VLOOKUP(G4507,номенклатури!V:V,1,0)),E4507*H4507,E4507*I4507))</f>
        <v/>
      </c>
      <c r="G4507" s="14"/>
      <c r="H4507" s="15"/>
      <c r="I4507" s="15"/>
      <c r="J4507" s="15"/>
      <c r="K4507" s="15"/>
      <c r="L4507" s="217"/>
      <c r="M4507" s="22"/>
      <c r="N4507" s="119" t="str">
        <f>IF(G4507="","",VLOOKUP(G4507,номенклатури!R:U,4,0))</f>
        <v/>
      </c>
      <c r="O4507" s="119" t="str">
        <f>IF(M4507="","",VLOOKUP(M4507,'14'!D:D,1,0))</f>
        <v/>
      </c>
    </row>
    <row r="4508" spans="1:15" ht="12.75" customHeight="1" x14ac:dyDescent="0.2">
      <c r="A4508" s="36" t="str">
        <f>'0'!$A$4</f>
        <v>………………..</v>
      </c>
      <c r="B4508" s="37">
        <f>'0'!$A$2</f>
        <v>46112</v>
      </c>
      <c r="C4508" s="37" t="s">
        <v>1243</v>
      </c>
      <c r="D4508" s="119" t="str">
        <f>IF(G4508="","",VLOOKUP(G4508,номенклатури!R:T,2,0))</f>
        <v/>
      </c>
      <c r="E4508" s="365" t="str">
        <f>IF(G4508="","",VLOOKUP(G4508,номенклатури!R:T,3,0))</f>
        <v/>
      </c>
      <c r="F4508" s="159" t="str">
        <f>IF(G4508="","",IF(ISERROR(VLOOKUP(G4508,номенклатури!V:V,1,0)),E4508*H4508,E4508*I4508))</f>
        <v/>
      </c>
      <c r="G4508" s="14"/>
      <c r="H4508" s="15"/>
      <c r="I4508" s="15"/>
      <c r="J4508" s="15"/>
      <c r="K4508" s="15"/>
      <c r="L4508" s="217"/>
      <c r="M4508" s="22"/>
      <c r="N4508" s="119" t="str">
        <f>IF(G4508="","",VLOOKUP(G4508,номенклатури!R:U,4,0))</f>
        <v/>
      </c>
      <c r="O4508" s="119" t="str">
        <f>IF(M4508="","",VLOOKUP(M4508,'14'!D:D,1,0))</f>
        <v/>
      </c>
    </row>
    <row r="4509" spans="1:15" ht="12.75" customHeight="1" x14ac:dyDescent="0.2">
      <c r="A4509" s="36" t="str">
        <f>'0'!$A$4</f>
        <v>………………..</v>
      </c>
      <c r="B4509" s="37">
        <f>'0'!$A$2</f>
        <v>46112</v>
      </c>
      <c r="C4509" s="37" t="s">
        <v>1243</v>
      </c>
      <c r="D4509" s="119" t="str">
        <f>IF(G4509="","",VLOOKUP(G4509,номенклатури!R:T,2,0))</f>
        <v/>
      </c>
      <c r="E4509" s="365" t="str">
        <f>IF(G4509="","",VLOOKUP(G4509,номенклатури!R:T,3,0))</f>
        <v/>
      </c>
      <c r="F4509" s="159" t="str">
        <f>IF(G4509="","",IF(ISERROR(VLOOKUP(G4509,номенклатури!V:V,1,0)),E4509*H4509,E4509*I4509))</f>
        <v/>
      </c>
      <c r="G4509" s="14"/>
      <c r="H4509" s="15"/>
      <c r="I4509" s="15"/>
      <c r="J4509" s="15"/>
      <c r="K4509" s="15"/>
      <c r="L4509" s="217"/>
      <c r="M4509" s="22"/>
      <c r="N4509" s="119" t="str">
        <f>IF(G4509="","",VLOOKUP(G4509,номенклатури!R:U,4,0))</f>
        <v/>
      </c>
      <c r="O4509" s="119" t="str">
        <f>IF(M4509="","",VLOOKUP(M4509,'14'!D:D,1,0))</f>
        <v/>
      </c>
    </row>
    <row r="4510" spans="1:15" ht="12.75" customHeight="1" x14ac:dyDescent="0.2">
      <c r="A4510" s="36" t="str">
        <f>'0'!$A$4</f>
        <v>………………..</v>
      </c>
      <c r="B4510" s="37">
        <f>'0'!$A$2</f>
        <v>46112</v>
      </c>
      <c r="C4510" s="37" t="s">
        <v>1243</v>
      </c>
      <c r="D4510" s="119" t="str">
        <f>IF(G4510="","",VLOOKUP(G4510,номенклатури!R:T,2,0))</f>
        <v/>
      </c>
      <c r="E4510" s="365" t="str">
        <f>IF(G4510="","",VLOOKUP(G4510,номенклатури!R:T,3,0))</f>
        <v/>
      </c>
      <c r="F4510" s="159" t="str">
        <f>IF(G4510="","",IF(ISERROR(VLOOKUP(G4510,номенклатури!V:V,1,0)),E4510*H4510,E4510*I4510))</f>
        <v/>
      </c>
      <c r="G4510" s="14"/>
      <c r="H4510" s="15"/>
      <c r="I4510" s="15"/>
      <c r="J4510" s="15"/>
      <c r="K4510" s="15"/>
      <c r="L4510" s="217"/>
      <c r="M4510" s="22"/>
      <c r="N4510" s="119" t="str">
        <f>IF(G4510="","",VLOOKUP(G4510,номенклатури!R:U,4,0))</f>
        <v/>
      </c>
      <c r="O4510" s="119" t="str">
        <f>IF(M4510="","",VLOOKUP(M4510,'14'!D:D,1,0))</f>
        <v/>
      </c>
    </row>
    <row r="4511" spans="1:15" ht="12.75" customHeight="1" x14ac:dyDescent="0.2">
      <c r="A4511" s="36" t="str">
        <f>'0'!$A$4</f>
        <v>………………..</v>
      </c>
      <c r="B4511" s="37">
        <f>'0'!$A$2</f>
        <v>46112</v>
      </c>
      <c r="C4511" s="37" t="s">
        <v>1243</v>
      </c>
      <c r="D4511" s="119" t="str">
        <f>IF(G4511="","",VLOOKUP(G4511,номенклатури!R:T,2,0))</f>
        <v/>
      </c>
      <c r="E4511" s="365" t="str">
        <f>IF(G4511="","",VLOOKUP(G4511,номенклатури!R:T,3,0))</f>
        <v/>
      </c>
      <c r="F4511" s="159" t="str">
        <f>IF(G4511="","",IF(ISERROR(VLOOKUP(G4511,номенклатури!V:V,1,0)),E4511*H4511,E4511*I4511))</f>
        <v/>
      </c>
      <c r="G4511" s="14"/>
      <c r="H4511" s="15"/>
      <c r="I4511" s="15"/>
      <c r="J4511" s="15"/>
      <c r="K4511" s="15"/>
      <c r="L4511" s="217"/>
      <c r="M4511" s="22"/>
      <c r="N4511" s="119" t="str">
        <f>IF(G4511="","",VLOOKUP(G4511,номенклатури!R:U,4,0))</f>
        <v/>
      </c>
      <c r="O4511" s="119" t="str">
        <f>IF(M4511="","",VLOOKUP(M4511,'14'!D:D,1,0))</f>
        <v/>
      </c>
    </row>
    <row r="4512" spans="1:15" ht="12.75" customHeight="1" x14ac:dyDescent="0.2">
      <c r="A4512" s="36" t="str">
        <f>'0'!$A$4</f>
        <v>………………..</v>
      </c>
      <c r="B4512" s="37">
        <f>'0'!$A$2</f>
        <v>46112</v>
      </c>
      <c r="C4512" s="37" t="s">
        <v>1243</v>
      </c>
      <c r="D4512" s="119" t="str">
        <f>IF(G4512="","",VLOOKUP(G4512,номенклатури!R:T,2,0))</f>
        <v/>
      </c>
      <c r="E4512" s="365" t="str">
        <f>IF(G4512="","",VLOOKUP(G4512,номенклатури!R:T,3,0))</f>
        <v/>
      </c>
      <c r="F4512" s="159" t="str">
        <f>IF(G4512="","",IF(ISERROR(VLOOKUP(G4512,номенклатури!V:V,1,0)),E4512*H4512,E4512*I4512))</f>
        <v/>
      </c>
      <c r="G4512" s="14"/>
      <c r="H4512" s="15"/>
      <c r="I4512" s="15"/>
      <c r="J4512" s="15"/>
      <c r="K4512" s="15"/>
      <c r="L4512" s="217"/>
      <c r="M4512" s="22"/>
      <c r="N4512" s="119" t="str">
        <f>IF(G4512="","",VLOOKUP(G4512,номенклатури!R:U,4,0))</f>
        <v/>
      </c>
      <c r="O4512" s="119" t="str">
        <f>IF(M4512="","",VLOOKUP(M4512,'14'!D:D,1,0))</f>
        <v/>
      </c>
    </row>
    <row r="4513" spans="1:15" ht="12.75" customHeight="1" x14ac:dyDescent="0.2">
      <c r="A4513" s="36" t="str">
        <f>'0'!$A$4</f>
        <v>………………..</v>
      </c>
      <c r="B4513" s="37">
        <f>'0'!$A$2</f>
        <v>46112</v>
      </c>
      <c r="C4513" s="37" t="s">
        <v>1243</v>
      </c>
      <c r="D4513" s="119" t="str">
        <f>IF(G4513="","",VLOOKUP(G4513,номенклатури!R:T,2,0))</f>
        <v/>
      </c>
      <c r="E4513" s="365" t="str">
        <f>IF(G4513="","",VLOOKUP(G4513,номенклатури!R:T,3,0))</f>
        <v/>
      </c>
      <c r="F4513" s="159" t="str">
        <f>IF(G4513="","",IF(ISERROR(VLOOKUP(G4513,номенклатури!V:V,1,0)),E4513*H4513,E4513*I4513))</f>
        <v/>
      </c>
      <c r="G4513" s="14"/>
      <c r="H4513" s="15"/>
      <c r="I4513" s="15"/>
      <c r="J4513" s="15"/>
      <c r="K4513" s="15"/>
      <c r="L4513" s="217"/>
      <c r="M4513" s="22"/>
      <c r="N4513" s="119" t="str">
        <f>IF(G4513="","",VLOOKUP(G4513,номенклатури!R:U,4,0))</f>
        <v/>
      </c>
      <c r="O4513" s="119" t="str">
        <f>IF(M4513="","",VLOOKUP(M4513,'14'!D:D,1,0))</f>
        <v/>
      </c>
    </row>
    <row r="4514" spans="1:15" ht="12.75" customHeight="1" x14ac:dyDescent="0.2">
      <c r="A4514" s="36" t="str">
        <f>'0'!$A$4</f>
        <v>………………..</v>
      </c>
      <c r="B4514" s="37">
        <f>'0'!$A$2</f>
        <v>46112</v>
      </c>
      <c r="C4514" s="37" t="s">
        <v>1243</v>
      </c>
      <c r="D4514" s="119" t="str">
        <f>IF(G4514="","",VLOOKUP(G4514,номенклатури!R:T,2,0))</f>
        <v/>
      </c>
      <c r="E4514" s="365" t="str">
        <f>IF(G4514="","",VLOOKUP(G4514,номенклатури!R:T,3,0))</f>
        <v/>
      </c>
      <c r="F4514" s="159" t="str">
        <f>IF(G4514="","",IF(ISERROR(VLOOKUP(G4514,номенклатури!V:V,1,0)),E4514*H4514,E4514*I4514))</f>
        <v/>
      </c>
      <c r="G4514" s="14"/>
      <c r="H4514" s="15"/>
      <c r="I4514" s="15"/>
      <c r="J4514" s="15"/>
      <c r="K4514" s="15"/>
      <c r="L4514" s="217"/>
      <c r="M4514" s="22"/>
      <c r="N4514" s="119" t="str">
        <f>IF(G4514="","",VLOOKUP(G4514,номенклатури!R:U,4,0))</f>
        <v/>
      </c>
      <c r="O4514" s="119" t="str">
        <f>IF(M4514="","",VLOOKUP(M4514,'14'!D:D,1,0))</f>
        <v/>
      </c>
    </row>
    <row r="4515" spans="1:15" ht="12.75" customHeight="1" x14ac:dyDescent="0.2">
      <c r="A4515" s="36" t="str">
        <f>'0'!$A$4</f>
        <v>………………..</v>
      </c>
      <c r="B4515" s="37">
        <f>'0'!$A$2</f>
        <v>46112</v>
      </c>
      <c r="C4515" s="37" t="s">
        <v>1243</v>
      </c>
      <c r="D4515" s="119" t="str">
        <f>IF(G4515="","",VLOOKUP(G4515,номенклатури!R:T,2,0))</f>
        <v/>
      </c>
      <c r="E4515" s="365" t="str">
        <f>IF(G4515="","",VLOOKUP(G4515,номенклатури!R:T,3,0))</f>
        <v/>
      </c>
      <c r="F4515" s="159" t="str">
        <f>IF(G4515="","",IF(ISERROR(VLOOKUP(G4515,номенклатури!V:V,1,0)),E4515*H4515,E4515*I4515))</f>
        <v/>
      </c>
      <c r="G4515" s="14"/>
      <c r="H4515" s="15"/>
      <c r="I4515" s="15"/>
      <c r="J4515" s="15"/>
      <c r="K4515" s="15"/>
      <c r="L4515" s="217"/>
      <c r="M4515" s="22"/>
      <c r="N4515" s="119" t="str">
        <f>IF(G4515="","",VLOOKUP(G4515,номенклатури!R:U,4,0))</f>
        <v/>
      </c>
      <c r="O4515" s="119" t="str">
        <f>IF(M4515="","",VLOOKUP(M4515,'14'!D:D,1,0))</f>
        <v/>
      </c>
    </row>
    <row r="4516" spans="1:15" ht="12.75" customHeight="1" x14ac:dyDescent="0.2">
      <c r="A4516" s="36" t="str">
        <f>'0'!$A$4</f>
        <v>………………..</v>
      </c>
      <c r="B4516" s="37">
        <f>'0'!$A$2</f>
        <v>46112</v>
      </c>
      <c r="C4516" s="37" t="s">
        <v>1243</v>
      </c>
      <c r="D4516" s="119" t="str">
        <f>IF(G4516="","",VLOOKUP(G4516,номенклатури!R:T,2,0))</f>
        <v/>
      </c>
      <c r="E4516" s="365" t="str">
        <f>IF(G4516="","",VLOOKUP(G4516,номенклатури!R:T,3,0))</f>
        <v/>
      </c>
      <c r="F4516" s="159" t="str">
        <f>IF(G4516="","",IF(ISERROR(VLOOKUP(G4516,номенклатури!V:V,1,0)),E4516*H4516,E4516*I4516))</f>
        <v/>
      </c>
      <c r="G4516" s="14"/>
      <c r="H4516" s="15"/>
      <c r="I4516" s="15"/>
      <c r="J4516" s="15"/>
      <c r="K4516" s="15"/>
      <c r="L4516" s="217"/>
      <c r="M4516" s="22"/>
      <c r="N4516" s="119" t="str">
        <f>IF(G4516="","",VLOOKUP(G4516,номенклатури!R:U,4,0))</f>
        <v/>
      </c>
      <c r="O4516" s="119" t="str">
        <f>IF(M4516="","",VLOOKUP(M4516,'14'!D:D,1,0))</f>
        <v/>
      </c>
    </row>
    <row r="4517" spans="1:15" ht="12.75" customHeight="1" x14ac:dyDescent="0.2">
      <c r="A4517" s="36" t="str">
        <f>'0'!$A$4</f>
        <v>………………..</v>
      </c>
      <c r="B4517" s="37">
        <f>'0'!$A$2</f>
        <v>46112</v>
      </c>
      <c r="C4517" s="37" t="s">
        <v>1243</v>
      </c>
      <c r="D4517" s="119" t="str">
        <f>IF(G4517="","",VLOOKUP(G4517,номенклатури!R:T,2,0))</f>
        <v/>
      </c>
      <c r="E4517" s="365" t="str">
        <f>IF(G4517="","",VLOOKUP(G4517,номенклатури!R:T,3,0))</f>
        <v/>
      </c>
      <c r="F4517" s="159" t="str">
        <f>IF(G4517="","",IF(ISERROR(VLOOKUP(G4517,номенклатури!V:V,1,0)),E4517*H4517,E4517*I4517))</f>
        <v/>
      </c>
      <c r="G4517" s="14"/>
      <c r="H4517" s="15"/>
      <c r="I4517" s="15"/>
      <c r="J4517" s="15"/>
      <c r="K4517" s="15"/>
      <c r="L4517" s="217"/>
      <c r="M4517" s="22"/>
      <c r="N4517" s="119" t="str">
        <f>IF(G4517="","",VLOOKUP(G4517,номенклатури!R:U,4,0))</f>
        <v/>
      </c>
      <c r="O4517" s="119" t="str">
        <f>IF(M4517="","",VLOOKUP(M4517,'14'!D:D,1,0))</f>
        <v/>
      </c>
    </row>
    <row r="4518" spans="1:15" ht="12.75" customHeight="1" x14ac:dyDescent="0.2">
      <c r="A4518" s="36" t="str">
        <f>'0'!$A$4</f>
        <v>………………..</v>
      </c>
      <c r="B4518" s="37">
        <f>'0'!$A$2</f>
        <v>46112</v>
      </c>
      <c r="C4518" s="37" t="s">
        <v>1243</v>
      </c>
      <c r="D4518" s="119" t="str">
        <f>IF(G4518="","",VLOOKUP(G4518,номенклатури!R:T,2,0))</f>
        <v/>
      </c>
      <c r="E4518" s="365" t="str">
        <f>IF(G4518="","",VLOOKUP(G4518,номенклатури!R:T,3,0))</f>
        <v/>
      </c>
      <c r="F4518" s="159" t="str">
        <f>IF(G4518="","",IF(ISERROR(VLOOKUP(G4518,номенклатури!V:V,1,0)),E4518*H4518,E4518*I4518))</f>
        <v/>
      </c>
      <c r="G4518" s="14"/>
      <c r="H4518" s="15"/>
      <c r="I4518" s="15"/>
      <c r="J4518" s="15"/>
      <c r="K4518" s="15"/>
      <c r="L4518" s="217"/>
      <c r="M4518" s="22"/>
      <c r="N4518" s="119" t="str">
        <f>IF(G4518="","",VLOOKUP(G4518,номенклатури!R:U,4,0))</f>
        <v/>
      </c>
      <c r="O4518" s="119" t="str">
        <f>IF(M4518="","",VLOOKUP(M4518,'14'!D:D,1,0))</f>
        <v/>
      </c>
    </row>
    <row r="4519" spans="1:15" ht="12.75" customHeight="1" x14ac:dyDescent="0.2">
      <c r="A4519" s="36" t="str">
        <f>'0'!$A$4</f>
        <v>………………..</v>
      </c>
      <c r="B4519" s="37">
        <f>'0'!$A$2</f>
        <v>46112</v>
      </c>
      <c r="C4519" s="37" t="s">
        <v>1243</v>
      </c>
      <c r="D4519" s="119" t="str">
        <f>IF(G4519="","",VLOOKUP(G4519,номенклатури!R:T,2,0))</f>
        <v/>
      </c>
      <c r="E4519" s="365" t="str">
        <f>IF(G4519="","",VLOOKUP(G4519,номенклатури!R:T,3,0))</f>
        <v/>
      </c>
      <c r="F4519" s="159" t="str">
        <f>IF(G4519="","",IF(ISERROR(VLOOKUP(G4519,номенклатури!V:V,1,0)),E4519*H4519,E4519*I4519))</f>
        <v/>
      </c>
      <c r="G4519" s="14"/>
      <c r="H4519" s="15"/>
      <c r="I4519" s="15"/>
      <c r="J4519" s="15"/>
      <c r="K4519" s="15"/>
      <c r="L4519" s="217"/>
      <c r="M4519" s="22"/>
      <c r="N4519" s="119" t="str">
        <f>IF(G4519="","",VLOOKUP(G4519,номенклатури!R:U,4,0))</f>
        <v/>
      </c>
      <c r="O4519" s="119" t="str">
        <f>IF(M4519="","",VLOOKUP(M4519,'14'!D:D,1,0))</f>
        <v/>
      </c>
    </row>
    <row r="4520" spans="1:15" ht="12.75" customHeight="1" x14ac:dyDescent="0.2">
      <c r="A4520" s="36" t="str">
        <f>'0'!$A$4</f>
        <v>………………..</v>
      </c>
      <c r="B4520" s="37">
        <f>'0'!$A$2</f>
        <v>46112</v>
      </c>
      <c r="C4520" s="37" t="s">
        <v>1243</v>
      </c>
      <c r="D4520" s="119" t="str">
        <f>IF(G4520="","",VLOOKUP(G4520,номенклатури!R:T,2,0))</f>
        <v/>
      </c>
      <c r="E4520" s="365" t="str">
        <f>IF(G4520="","",VLOOKUP(G4520,номенклатури!R:T,3,0))</f>
        <v/>
      </c>
      <c r="F4520" s="159" t="str">
        <f>IF(G4520="","",IF(ISERROR(VLOOKUP(G4520,номенклатури!V:V,1,0)),E4520*H4520,E4520*I4520))</f>
        <v/>
      </c>
      <c r="G4520" s="14"/>
      <c r="H4520" s="15"/>
      <c r="I4520" s="15"/>
      <c r="J4520" s="15"/>
      <c r="K4520" s="15"/>
      <c r="L4520" s="217"/>
      <c r="M4520" s="22"/>
      <c r="N4520" s="119" t="str">
        <f>IF(G4520="","",VLOOKUP(G4520,номенклатури!R:U,4,0))</f>
        <v/>
      </c>
      <c r="O4520" s="119" t="str">
        <f>IF(M4520="","",VLOOKUP(M4520,'14'!D:D,1,0))</f>
        <v/>
      </c>
    </row>
    <row r="4521" spans="1:15" ht="12.75" customHeight="1" x14ac:dyDescent="0.2">
      <c r="A4521" s="36" t="str">
        <f>'0'!$A$4</f>
        <v>………………..</v>
      </c>
      <c r="B4521" s="37">
        <f>'0'!$A$2</f>
        <v>46112</v>
      </c>
      <c r="C4521" s="37" t="s">
        <v>1243</v>
      </c>
      <c r="D4521" s="119" t="str">
        <f>IF(G4521="","",VLOOKUP(G4521,номенклатури!R:T,2,0))</f>
        <v/>
      </c>
      <c r="E4521" s="365" t="str">
        <f>IF(G4521="","",VLOOKUP(G4521,номенклатури!R:T,3,0))</f>
        <v/>
      </c>
      <c r="F4521" s="159" t="str">
        <f>IF(G4521="","",IF(ISERROR(VLOOKUP(G4521,номенклатури!V:V,1,0)),E4521*H4521,E4521*I4521))</f>
        <v/>
      </c>
      <c r="G4521" s="14"/>
      <c r="H4521" s="15"/>
      <c r="I4521" s="15"/>
      <c r="J4521" s="15"/>
      <c r="K4521" s="15"/>
      <c r="L4521" s="217"/>
      <c r="M4521" s="22"/>
      <c r="N4521" s="119" t="str">
        <f>IF(G4521="","",VLOOKUP(G4521,номенклатури!R:U,4,0))</f>
        <v/>
      </c>
      <c r="O4521" s="119" t="str">
        <f>IF(M4521="","",VLOOKUP(M4521,'14'!D:D,1,0))</f>
        <v/>
      </c>
    </row>
    <row r="4522" spans="1:15" ht="12.75" customHeight="1" x14ac:dyDescent="0.2">
      <c r="A4522" s="36" t="str">
        <f>'0'!$A$4</f>
        <v>………………..</v>
      </c>
      <c r="B4522" s="37">
        <f>'0'!$A$2</f>
        <v>46112</v>
      </c>
      <c r="C4522" s="37" t="s">
        <v>1243</v>
      </c>
      <c r="D4522" s="119" t="str">
        <f>IF(G4522="","",VLOOKUP(G4522,номенклатури!R:T,2,0))</f>
        <v/>
      </c>
      <c r="E4522" s="365" t="str">
        <f>IF(G4522="","",VLOOKUP(G4522,номенклатури!R:T,3,0))</f>
        <v/>
      </c>
      <c r="F4522" s="159" t="str">
        <f>IF(G4522="","",IF(ISERROR(VLOOKUP(G4522,номенклатури!V:V,1,0)),E4522*H4522,E4522*I4522))</f>
        <v/>
      </c>
      <c r="G4522" s="14"/>
      <c r="H4522" s="15"/>
      <c r="I4522" s="15"/>
      <c r="J4522" s="15"/>
      <c r="K4522" s="15"/>
      <c r="L4522" s="217"/>
      <c r="M4522" s="22"/>
      <c r="N4522" s="119" t="str">
        <f>IF(G4522="","",VLOOKUP(G4522,номенклатури!R:U,4,0))</f>
        <v/>
      </c>
      <c r="O4522" s="119" t="str">
        <f>IF(M4522="","",VLOOKUP(M4522,'14'!D:D,1,0))</f>
        <v/>
      </c>
    </row>
    <row r="4523" spans="1:15" ht="12.75" customHeight="1" x14ac:dyDescent="0.2">
      <c r="A4523" s="36" t="str">
        <f>'0'!$A$4</f>
        <v>………………..</v>
      </c>
      <c r="B4523" s="37">
        <f>'0'!$A$2</f>
        <v>46112</v>
      </c>
      <c r="C4523" s="37" t="s">
        <v>1243</v>
      </c>
      <c r="D4523" s="119" t="str">
        <f>IF(G4523="","",VLOOKUP(G4523,номенклатури!R:T,2,0))</f>
        <v/>
      </c>
      <c r="E4523" s="365" t="str">
        <f>IF(G4523="","",VLOOKUP(G4523,номенклатури!R:T,3,0))</f>
        <v/>
      </c>
      <c r="F4523" s="159" t="str">
        <f>IF(G4523="","",IF(ISERROR(VLOOKUP(G4523,номенклатури!V:V,1,0)),E4523*H4523,E4523*I4523))</f>
        <v/>
      </c>
      <c r="G4523" s="14"/>
      <c r="H4523" s="15"/>
      <c r="I4523" s="15"/>
      <c r="J4523" s="15"/>
      <c r="K4523" s="15"/>
      <c r="L4523" s="217"/>
      <c r="M4523" s="22"/>
      <c r="N4523" s="119" t="str">
        <f>IF(G4523="","",VLOOKUP(G4523,номенклатури!R:U,4,0))</f>
        <v/>
      </c>
      <c r="O4523" s="119" t="str">
        <f>IF(M4523="","",VLOOKUP(M4523,'14'!D:D,1,0))</f>
        <v/>
      </c>
    </row>
    <row r="4524" spans="1:15" ht="12.75" customHeight="1" x14ac:dyDescent="0.2">
      <c r="A4524" s="36" t="str">
        <f>'0'!$A$4</f>
        <v>………………..</v>
      </c>
      <c r="B4524" s="37">
        <f>'0'!$A$2</f>
        <v>46112</v>
      </c>
      <c r="C4524" s="37" t="s">
        <v>1243</v>
      </c>
      <c r="D4524" s="119" t="str">
        <f>IF(G4524="","",VLOOKUP(G4524,номенклатури!R:T,2,0))</f>
        <v/>
      </c>
      <c r="E4524" s="365" t="str">
        <f>IF(G4524="","",VLOOKUP(G4524,номенклатури!R:T,3,0))</f>
        <v/>
      </c>
      <c r="F4524" s="159" t="str">
        <f>IF(G4524="","",IF(ISERROR(VLOOKUP(G4524,номенклатури!V:V,1,0)),E4524*H4524,E4524*I4524))</f>
        <v/>
      </c>
      <c r="G4524" s="14"/>
      <c r="H4524" s="15"/>
      <c r="I4524" s="15"/>
      <c r="J4524" s="15"/>
      <c r="K4524" s="15"/>
      <c r="L4524" s="217"/>
      <c r="M4524" s="22"/>
      <c r="N4524" s="119" t="str">
        <f>IF(G4524="","",VLOOKUP(G4524,номенклатури!R:U,4,0))</f>
        <v/>
      </c>
      <c r="O4524" s="119" t="str">
        <f>IF(M4524="","",VLOOKUP(M4524,'14'!D:D,1,0))</f>
        <v/>
      </c>
    </row>
    <row r="4525" spans="1:15" ht="12.75" customHeight="1" x14ac:dyDescent="0.2">
      <c r="A4525" s="36" t="str">
        <f>'0'!$A$4</f>
        <v>………………..</v>
      </c>
      <c r="B4525" s="37">
        <f>'0'!$A$2</f>
        <v>46112</v>
      </c>
      <c r="C4525" s="37" t="s">
        <v>1243</v>
      </c>
      <c r="D4525" s="119" t="str">
        <f>IF(G4525="","",VLOOKUP(G4525,номенклатури!R:T,2,0))</f>
        <v/>
      </c>
      <c r="E4525" s="365" t="str">
        <f>IF(G4525="","",VLOOKUP(G4525,номенклатури!R:T,3,0))</f>
        <v/>
      </c>
      <c r="F4525" s="159" t="str">
        <f>IF(G4525="","",IF(ISERROR(VLOOKUP(G4525,номенклатури!V:V,1,0)),E4525*H4525,E4525*I4525))</f>
        <v/>
      </c>
      <c r="G4525" s="14"/>
      <c r="H4525" s="15"/>
      <c r="I4525" s="15"/>
      <c r="J4525" s="15"/>
      <c r="K4525" s="15"/>
      <c r="L4525" s="217"/>
      <c r="M4525" s="22"/>
      <c r="N4525" s="119" t="str">
        <f>IF(G4525="","",VLOOKUP(G4525,номенклатури!R:U,4,0))</f>
        <v/>
      </c>
      <c r="O4525" s="119" t="str">
        <f>IF(M4525="","",VLOOKUP(M4525,'14'!D:D,1,0))</f>
        <v/>
      </c>
    </row>
    <row r="4526" spans="1:15" ht="12.75" customHeight="1" x14ac:dyDescent="0.2">
      <c r="A4526" s="36" t="str">
        <f>'0'!$A$4</f>
        <v>………………..</v>
      </c>
      <c r="B4526" s="37">
        <f>'0'!$A$2</f>
        <v>46112</v>
      </c>
      <c r="C4526" s="37" t="s">
        <v>1243</v>
      </c>
      <c r="D4526" s="119" t="str">
        <f>IF(G4526="","",VLOOKUP(G4526,номенклатури!R:T,2,0))</f>
        <v/>
      </c>
      <c r="E4526" s="365" t="str">
        <f>IF(G4526="","",VLOOKUP(G4526,номенклатури!R:T,3,0))</f>
        <v/>
      </c>
      <c r="F4526" s="159" t="str">
        <f>IF(G4526="","",IF(ISERROR(VLOOKUP(G4526,номенклатури!V:V,1,0)),E4526*H4526,E4526*I4526))</f>
        <v/>
      </c>
      <c r="G4526" s="14"/>
      <c r="H4526" s="15"/>
      <c r="I4526" s="15"/>
      <c r="J4526" s="15"/>
      <c r="K4526" s="15"/>
      <c r="L4526" s="217"/>
      <c r="M4526" s="22"/>
      <c r="N4526" s="119" t="str">
        <f>IF(G4526="","",VLOOKUP(G4526,номенклатури!R:U,4,0))</f>
        <v/>
      </c>
      <c r="O4526" s="119" t="str">
        <f>IF(M4526="","",VLOOKUP(M4526,'14'!D:D,1,0))</f>
        <v/>
      </c>
    </row>
    <row r="4527" spans="1:15" ht="12.75" customHeight="1" x14ac:dyDescent="0.2">
      <c r="A4527" s="36" t="str">
        <f>'0'!$A$4</f>
        <v>………………..</v>
      </c>
      <c r="B4527" s="37">
        <f>'0'!$A$2</f>
        <v>46112</v>
      </c>
      <c r="C4527" s="37" t="s">
        <v>1243</v>
      </c>
      <c r="D4527" s="119" t="str">
        <f>IF(G4527="","",VLOOKUP(G4527,номенклатури!R:T,2,0))</f>
        <v/>
      </c>
      <c r="E4527" s="365" t="str">
        <f>IF(G4527="","",VLOOKUP(G4527,номенклатури!R:T,3,0))</f>
        <v/>
      </c>
      <c r="F4527" s="159" t="str">
        <f>IF(G4527="","",IF(ISERROR(VLOOKUP(G4527,номенклатури!V:V,1,0)),E4527*H4527,E4527*I4527))</f>
        <v/>
      </c>
      <c r="G4527" s="14"/>
      <c r="H4527" s="15"/>
      <c r="I4527" s="15"/>
      <c r="J4527" s="15"/>
      <c r="K4527" s="15"/>
      <c r="L4527" s="217"/>
      <c r="M4527" s="22"/>
      <c r="N4527" s="119" t="str">
        <f>IF(G4527="","",VLOOKUP(G4527,номенклатури!R:U,4,0))</f>
        <v/>
      </c>
      <c r="O4527" s="119" t="str">
        <f>IF(M4527="","",VLOOKUP(M4527,'14'!D:D,1,0))</f>
        <v/>
      </c>
    </row>
    <row r="4528" spans="1:15" ht="12.75" customHeight="1" x14ac:dyDescent="0.2">
      <c r="A4528" s="36" t="str">
        <f>'0'!$A$4</f>
        <v>………………..</v>
      </c>
      <c r="B4528" s="37">
        <f>'0'!$A$2</f>
        <v>46112</v>
      </c>
      <c r="C4528" s="37" t="s">
        <v>1243</v>
      </c>
      <c r="D4528" s="119" t="str">
        <f>IF(G4528="","",VLOOKUP(G4528,номенклатури!R:T,2,0))</f>
        <v/>
      </c>
      <c r="E4528" s="365" t="str">
        <f>IF(G4528="","",VLOOKUP(G4528,номенклатури!R:T,3,0))</f>
        <v/>
      </c>
      <c r="F4528" s="159" t="str">
        <f>IF(G4528="","",IF(ISERROR(VLOOKUP(G4528,номенклатури!V:V,1,0)),E4528*H4528,E4528*I4528))</f>
        <v/>
      </c>
      <c r="G4528" s="14"/>
      <c r="H4528" s="15"/>
      <c r="I4528" s="15"/>
      <c r="J4528" s="15"/>
      <c r="K4528" s="15"/>
      <c r="L4528" s="217"/>
      <c r="M4528" s="22"/>
      <c r="N4528" s="119" t="str">
        <f>IF(G4528="","",VLOOKUP(G4528,номенклатури!R:U,4,0))</f>
        <v/>
      </c>
      <c r="O4528" s="119" t="str">
        <f>IF(M4528="","",VLOOKUP(M4528,'14'!D:D,1,0))</f>
        <v/>
      </c>
    </row>
    <row r="4529" spans="1:15" ht="12.75" customHeight="1" x14ac:dyDescent="0.2">
      <c r="A4529" s="36" t="str">
        <f>'0'!$A$4</f>
        <v>………………..</v>
      </c>
      <c r="B4529" s="37">
        <f>'0'!$A$2</f>
        <v>46112</v>
      </c>
      <c r="C4529" s="37" t="s">
        <v>1243</v>
      </c>
      <c r="D4529" s="119" t="str">
        <f>IF(G4529="","",VLOOKUP(G4529,номенклатури!R:T,2,0))</f>
        <v/>
      </c>
      <c r="E4529" s="365" t="str">
        <f>IF(G4529="","",VLOOKUP(G4529,номенклатури!R:T,3,0))</f>
        <v/>
      </c>
      <c r="F4529" s="159" t="str">
        <f>IF(G4529="","",IF(ISERROR(VLOOKUP(G4529,номенклатури!V:V,1,0)),E4529*H4529,E4529*I4529))</f>
        <v/>
      </c>
      <c r="G4529" s="14"/>
      <c r="H4529" s="15"/>
      <c r="I4529" s="15"/>
      <c r="J4529" s="15"/>
      <c r="K4529" s="15"/>
      <c r="L4529" s="217"/>
      <c r="M4529" s="22"/>
      <c r="N4529" s="119" t="str">
        <f>IF(G4529="","",VLOOKUP(G4529,номенклатури!R:U,4,0))</f>
        <v/>
      </c>
      <c r="O4529" s="119" t="str">
        <f>IF(M4529="","",VLOOKUP(M4529,'14'!D:D,1,0))</f>
        <v/>
      </c>
    </row>
    <row r="4530" spans="1:15" ht="12.75" customHeight="1" x14ac:dyDescent="0.2">
      <c r="A4530" s="36" t="str">
        <f>'0'!$A$4</f>
        <v>………………..</v>
      </c>
      <c r="B4530" s="37">
        <f>'0'!$A$2</f>
        <v>46112</v>
      </c>
      <c r="C4530" s="37" t="s">
        <v>1243</v>
      </c>
      <c r="D4530" s="119" t="str">
        <f>IF(G4530="","",VLOOKUP(G4530,номенклатури!R:T,2,0))</f>
        <v/>
      </c>
      <c r="E4530" s="365" t="str">
        <f>IF(G4530="","",VLOOKUP(G4530,номенклатури!R:T,3,0))</f>
        <v/>
      </c>
      <c r="F4530" s="159" t="str">
        <f>IF(G4530="","",IF(ISERROR(VLOOKUP(G4530,номенклатури!V:V,1,0)),E4530*H4530,E4530*I4530))</f>
        <v/>
      </c>
      <c r="G4530" s="14"/>
      <c r="H4530" s="15"/>
      <c r="I4530" s="15"/>
      <c r="J4530" s="15"/>
      <c r="K4530" s="15"/>
      <c r="L4530" s="217"/>
      <c r="M4530" s="22"/>
      <c r="N4530" s="119" t="str">
        <f>IF(G4530="","",VLOOKUP(G4530,номенклатури!R:U,4,0))</f>
        <v/>
      </c>
      <c r="O4530" s="119" t="str">
        <f>IF(M4530="","",VLOOKUP(M4530,'14'!D:D,1,0))</f>
        <v/>
      </c>
    </row>
    <row r="4531" spans="1:15" ht="12.75" customHeight="1" x14ac:dyDescent="0.2">
      <c r="A4531" s="36" t="str">
        <f>'0'!$A$4</f>
        <v>………………..</v>
      </c>
      <c r="B4531" s="37">
        <f>'0'!$A$2</f>
        <v>46112</v>
      </c>
      <c r="C4531" s="37" t="s">
        <v>1243</v>
      </c>
      <c r="D4531" s="119" t="str">
        <f>IF(G4531="","",VLOOKUP(G4531,номенклатури!R:T,2,0))</f>
        <v/>
      </c>
      <c r="E4531" s="365" t="str">
        <f>IF(G4531="","",VLOOKUP(G4531,номенклатури!R:T,3,0))</f>
        <v/>
      </c>
      <c r="F4531" s="159" t="str">
        <f>IF(G4531="","",IF(ISERROR(VLOOKUP(G4531,номенклатури!V:V,1,0)),E4531*H4531,E4531*I4531))</f>
        <v/>
      </c>
      <c r="G4531" s="14"/>
      <c r="H4531" s="15"/>
      <c r="I4531" s="15"/>
      <c r="J4531" s="15"/>
      <c r="K4531" s="15"/>
      <c r="L4531" s="217"/>
      <c r="M4531" s="22"/>
      <c r="N4531" s="119" t="str">
        <f>IF(G4531="","",VLOOKUP(G4531,номенклатури!R:U,4,0))</f>
        <v/>
      </c>
      <c r="O4531" s="119" t="str">
        <f>IF(M4531="","",VLOOKUP(M4531,'14'!D:D,1,0))</f>
        <v/>
      </c>
    </row>
    <row r="4532" spans="1:15" ht="12.75" customHeight="1" x14ac:dyDescent="0.2">
      <c r="A4532" s="36" t="str">
        <f>'0'!$A$4</f>
        <v>………………..</v>
      </c>
      <c r="B4532" s="37">
        <f>'0'!$A$2</f>
        <v>46112</v>
      </c>
      <c r="C4532" s="37" t="s">
        <v>1243</v>
      </c>
      <c r="D4532" s="119" t="str">
        <f>IF(G4532="","",VLOOKUP(G4532,номенклатури!R:T,2,0))</f>
        <v/>
      </c>
      <c r="E4532" s="365" t="str">
        <f>IF(G4532="","",VLOOKUP(G4532,номенклатури!R:T,3,0))</f>
        <v/>
      </c>
      <c r="F4532" s="159" t="str">
        <f>IF(G4532="","",IF(ISERROR(VLOOKUP(G4532,номенклатури!V:V,1,0)),E4532*H4532,E4532*I4532))</f>
        <v/>
      </c>
      <c r="G4532" s="14"/>
      <c r="H4532" s="15"/>
      <c r="I4532" s="15"/>
      <c r="J4532" s="15"/>
      <c r="K4532" s="15"/>
      <c r="L4532" s="217"/>
      <c r="M4532" s="22"/>
      <c r="N4532" s="119" t="str">
        <f>IF(G4532="","",VLOOKUP(G4532,номенклатури!R:U,4,0))</f>
        <v/>
      </c>
      <c r="O4532" s="119" t="str">
        <f>IF(M4532="","",VLOOKUP(M4532,'14'!D:D,1,0))</f>
        <v/>
      </c>
    </row>
    <row r="4533" spans="1:15" ht="12.75" customHeight="1" x14ac:dyDescent="0.2">
      <c r="A4533" s="36" t="str">
        <f>'0'!$A$4</f>
        <v>………………..</v>
      </c>
      <c r="B4533" s="37">
        <f>'0'!$A$2</f>
        <v>46112</v>
      </c>
      <c r="C4533" s="37" t="s">
        <v>1243</v>
      </c>
      <c r="D4533" s="119" t="str">
        <f>IF(G4533="","",VLOOKUP(G4533,номенклатури!R:T,2,0))</f>
        <v/>
      </c>
      <c r="E4533" s="365" t="str">
        <f>IF(G4533="","",VLOOKUP(G4533,номенклатури!R:T,3,0))</f>
        <v/>
      </c>
      <c r="F4533" s="159" t="str">
        <f>IF(G4533="","",IF(ISERROR(VLOOKUP(G4533,номенклатури!V:V,1,0)),E4533*H4533,E4533*I4533))</f>
        <v/>
      </c>
      <c r="G4533" s="14"/>
      <c r="H4533" s="15"/>
      <c r="I4533" s="15"/>
      <c r="J4533" s="15"/>
      <c r="K4533" s="15"/>
      <c r="L4533" s="217"/>
      <c r="M4533" s="22"/>
      <c r="N4533" s="119" t="str">
        <f>IF(G4533="","",VLOOKUP(G4533,номенклатури!R:U,4,0))</f>
        <v/>
      </c>
      <c r="O4533" s="119" t="str">
        <f>IF(M4533="","",VLOOKUP(M4533,'14'!D:D,1,0))</f>
        <v/>
      </c>
    </row>
    <row r="4534" spans="1:15" ht="12.75" customHeight="1" x14ac:dyDescent="0.2">
      <c r="A4534" s="36" t="str">
        <f>'0'!$A$4</f>
        <v>………………..</v>
      </c>
      <c r="B4534" s="37">
        <f>'0'!$A$2</f>
        <v>46112</v>
      </c>
      <c r="C4534" s="37" t="s">
        <v>1243</v>
      </c>
      <c r="D4534" s="119" t="str">
        <f>IF(G4534="","",VLOOKUP(G4534,номенклатури!R:T,2,0))</f>
        <v/>
      </c>
      <c r="E4534" s="365" t="str">
        <f>IF(G4534="","",VLOOKUP(G4534,номенклатури!R:T,3,0))</f>
        <v/>
      </c>
      <c r="F4534" s="159" t="str">
        <f>IF(G4534="","",IF(ISERROR(VLOOKUP(G4534,номенклатури!V:V,1,0)),E4534*H4534,E4534*I4534))</f>
        <v/>
      </c>
      <c r="G4534" s="14"/>
      <c r="H4534" s="15"/>
      <c r="I4534" s="15"/>
      <c r="J4534" s="15"/>
      <c r="K4534" s="15"/>
      <c r="L4534" s="217"/>
      <c r="M4534" s="22"/>
      <c r="N4534" s="119" t="str">
        <f>IF(G4534="","",VLOOKUP(G4534,номенклатури!R:U,4,0))</f>
        <v/>
      </c>
      <c r="O4534" s="119" t="str">
        <f>IF(M4534="","",VLOOKUP(M4534,'14'!D:D,1,0))</f>
        <v/>
      </c>
    </row>
    <row r="4535" spans="1:15" ht="12.75" customHeight="1" x14ac:dyDescent="0.2">
      <c r="A4535" s="36" t="str">
        <f>'0'!$A$4</f>
        <v>………………..</v>
      </c>
      <c r="B4535" s="37">
        <f>'0'!$A$2</f>
        <v>46112</v>
      </c>
      <c r="C4535" s="37" t="s">
        <v>1243</v>
      </c>
      <c r="D4535" s="119" t="str">
        <f>IF(G4535="","",VLOOKUP(G4535,номенклатури!R:T,2,0))</f>
        <v/>
      </c>
      <c r="E4535" s="365" t="str">
        <f>IF(G4535="","",VLOOKUP(G4535,номенклатури!R:T,3,0))</f>
        <v/>
      </c>
      <c r="F4535" s="159" t="str">
        <f>IF(G4535="","",IF(ISERROR(VLOOKUP(G4535,номенклатури!V:V,1,0)),E4535*H4535,E4535*I4535))</f>
        <v/>
      </c>
      <c r="G4535" s="14"/>
      <c r="H4535" s="15"/>
      <c r="I4535" s="15"/>
      <c r="J4535" s="15"/>
      <c r="K4535" s="15"/>
      <c r="L4535" s="217"/>
      <c r="M4535" s="22"/>
      <c r="N4535" s="119" t="str">
        <f>IF(G4535="","",VLOOKUP(G4535,номенклатури!R:U,4,0))</f>
        <v/>
      </c>
      <c r="O4535" s="119" t="str">
        <f>IF(M4535="","",VLOOKUP(M4535,'14'!D:D,1,0))</f>
        <v/>
      </c>
    </row>
    <row r="4536" spans="1:15" ht="12.75" customHeight="1" x14ac:dyDescent="0.2">
      <c r="A4536" s="36" t="str">
        <f>'0'!$A$4</f>
        <v>………………..</v>
      </c>
      <c r="B4536" s="37">
        <f>'0'!$A$2</f>
        <v>46112</v>
      </c>
      <c r="C4536" s="37" t="s">
        <v>1243</v>
      </c>
      <c r="D4536" s="119" t="str">
        <f>IF(G4536="","",VLOOKUP(G4536,номенклатури!R:T,2,0))</f>
        <v/>
      </c>
      <c r="E4536" s="365" t="str">
        <f>IF(G4536="","",VLOOKUP(G4536,номенклатури!R:T,3,0))</f>
        <v/>
      </c>
      <c r="F4536" s="159" t="str">
        <f>IF(G4536="","",IF(ISERROR(VLOOKUP(G4536,номенклатури!V:V,1,0)),E4536*H4536,E4536*I4536))</f>
        <v/>
      </c>
      <c r="G4536" s="14"/>
      <c r="H4536" s="15"/>
      <c r="I4536" s="15"/>
      <c r="J4536" s="15"/>
      <c r="K4536" s="15"/>
      <c r="L4536" s="217"/>
      <c r="M4536" s="22"/>
      <c r="N4536" s="119" t="str">
        <f>IF(G4536="","",VLOOKUP(G4536,номенклатури!R:U,4,0))</f>
        <v/>
      </c>
      <c r="O4536" s="119" t="str">
        <f>IF(M4536="","",VLOOKUP(M4536,'14'!D:D,1,0))</f>
        <v/>
      </c>
    </row>
    <row r="4537" spans="1:15" ht="12.75" customHeight="1" x14ac:dyDescent="0.2">
      <c r="A4537" s="36" t="str">
        <f>'0'!$A$4</f>
        <v>………………..</v>
      </c>
      <c r="B4537" s="37">
        <f>'0'!$A$2</f>
        <v>46112</v>
      </c>
      <c r="C4537" s="37" t="s">
        <v>1243</v>
      </c>
      <c r="D4537" s="119" t="str">
        <f>IF(G4537="","",VLOOKUP(G4537,номенклатури!R:T,2,0))</f>
        <v/>
      </c>
      <c r="E4537" s="365" t="str">
        <f>IF(G4537="","",VLOOKUP(G4537,номенклатури!R:T,3,0))</f>
        <v/>
      </c>
      <c r="F4537" s="159" t="str">
        <f>IF(G4537="","",IF(ISERROR(VLOOKUP(G4537,номенклатури!V:V,1,0)),E4537*H4537,E4537*I4537))</f>
        <v/>
      </c>
      <c r="G4537" s="14"/>
      <c r="H4537" s="15"/>
      <c r="I4537" s="15"/>
      <c r="J4537" s="15"/>
      <c r="K4537" s="15"/>
      <c r="L4537" s="217"/>
      <c r="M4537" s="22"/>
      <c r="N4537" s="119" t="str">
        <f>IF(G4537="","",VLOOKUP(G4537,номенклатури!R:U,4,0))</f>
        <v/>
      </c>
      <c r="O4537" s="119" t="str">
        <f>IF(M4537="","",VLOOKUP(M4537,'14'!D:D,1,0))</f>
        <v/>
      </c>
    </row>
    <row r="4538" spans="1:15" ht="12.75" customHeight="1" x14ac:dyDescent="0.2">
      <c r="A4538" s="36" t="str">
        <f>'0'!$A$4</f>
        <v>………………..</v>
      </c>
      <c r="B4538" s="37">
        <f>'0'!$A$2</f>
        <v>46112</v>
      </c>
      <c r="C4538" s="37" t="s">
        <v>1243</v>
      </c>
      <c r="D4538" s="119" t="str">
        <f>IF(G4538="","",VLOOKUP(G4538,номенклатури!R:T,2,0))</f>
        <v/>
      </c>
      <c r="E4538" s="365" t="str">
        <f>IF(G4538="","",VLOOKUP(G4538,номенклатури!R:T,3,0))</f>
        <v/>
      </c>
      <c r="F4538" s="159" t="str">
        <f>IF(G4538="","",IF(ISERROR(VLOOKUP(G4538,номенклатури!V:V,1,0)),E4538*H4538,E4538*I4538))</f>
        <v/>
      </c>
      <c r="G4538" s="14"/>
      <c r="H4538" s="15"/>
      <c r="I4538" s="15"/>
      <c r="J4538" s="15"/>
      <c r="K4538" s="15"/>
      <c r="L4538" s="217"/>
      <c r="M4538" s="22"/>
      <c r="N4538" s="119" t="str">
        <f>IF(G4538="","",VLOOKUP(G4538,номенклатури!R:U,4,0))</f>
        <v/>
      </c>
      <c r="O4538" s="119" t="str">
        <f>IF(M4538="","",VLOOKUP(M4538,'14'!D:D,1,0))</f>
        <v/>
      </c>
    </row>
    <row r="4539" spans="1:15" ht="12.75" customHeight="1" x14ac:dyDescent="0.2">
      <c r="A4539" s="36" t="str">
        <f>'0'!$A$4</f>
        <v>………………..</v>
      </c>
      <c r="B4539" s="37">
        <f>'0'!$A$2</f>
        <v>46112</v>
      </c>
      <c r="C4539" s="37" t="s">
        <v>1243</v>
      </c>
      <c r="D4539" s="119" t="str">
        <f>IF(G4539="","",VLOOKUP(G4539,номенклатури!R:T,2,0))</f>
        <v/>
      </c>
      <c r="E4539" s="365" t="str">
        <f>IF(G4539="","",VLOOKUP(G4539,номенклатури!R:T,3,0))</f>
        <v/>
      </c>
      <c r="F4539" s="159" t="str">
        <f>IF(G4539="","",IF(ISERROR(VLOOKUP(G4539,номенклатури!V:V,1,0)),E4539*H4539,E4539*I4539))</f>
        <v/>
      </c>
      <c r="G4539" s="14"/>
      <c r="H4539" s="15"/>
      <c r="I4539" s="15"/>
      <c r="J4539" s="15"/>
      <c r="K4539" s="15"/>
      <c r="L4539" s="217"/>
      <c r="M4539" s="22"/>
      <c r="N4539" s="119" t="str">
        <f>IF(G4539="","",VLOOKUP(G4539,номенклатури!R:U,4,0))</f>
        <v/>
      </c>
      <c r="O4539" s="119" t="str">
        <f>IF(M4539="","",VLOOKUP(M4539,'14'!D:D,1,0))</f>
        <v/>
      </c>
    </row>
    <row r="4540" spans="1:15" ht="12.75" customHeight="1" x14ac:dyDescent="0.2">
      <c r="A4540" s="36" t="str">
        <f>'0'!$A$4</f>
        <v>………………..</v>
      </c>
      <c r="B4540" s="37">
        <f>'0'!$A$2</f>
        <v>46112</v>
      </c>
      <c r="C4540" s="37" t="s">
        <v>1243</v>
      </c>
      <c r="D4540" s="119" t="str">
        <f>IF(G4540="","",VLOOKUP(G4540,номенклатури!R:T,2,0))</f>
        <v/>
      </c>
      <c r="E4540" s="365" t="str">
        <f>IF(G4540="","",VLOOKUP(G4540,номенклатури!R:T,3,0))</f>
        <v/>
      </c>
      <c r="F4540" s="159" t="str">
        <f>IF(G4540="","",IF(ISERROR(VLOOKUP(G4540,номенклатури!V:V,1,0)),E4540*H4540,E4540*I4540))</f>
        <v/>
      </c>
      <c r="G4540" s="14"/>
      <c r="H4540" s="15"/>
      <c r="I4540" s="15"/>
      <c r="J4540" s="15"/>
      <c r="K4540" s="15"/>
      <c r="L4540" s="217"/>
      <c r="M4540" s="22"/>
      <c r="N4540" s="119" t="str">
        <f>IF(G4540="","",VLOOKUP(G4540,номенклатури!R:U,4,0))</f>
        <v/>
      </c>
      <c r="O4540" s="119" t="str">
        <f>IF(M4540="","",VLOOKUP(M4540,'14'!D:D,1,0))</f>
        <v/>
      </c>
    </row>
    <row r="4541" spans="1:15" ht="12.75" customHeight="1" x14ac:dyDescent="0.2">
      <c r="A4541" s="36" t="str">
        <f>'0'!$A$4</f>
        <v>………………..</v>
      </c>
      <c r="B4541" s="37">
        <f>'0'!$A$2</f>
        <v>46112</v>
      </c>
      <c r="C4541" s="37" t="s">
        <v>1243</v>
      </c>
      <c r="D4541" s="119" t="str">
        <f>IF(G4541="","",VLOOKUP(G4541,номенклатури!R:T,2,0))</f>
        <v/>
      </c>
      <c r="E4541" s="365" t="str">
        <f>IF(G4541="","",VLOOKUP(G4541,номенклатури!R:T,3,0))</f>
        <v/>
      </c>
      <c r="F4541" s="159" t="str">
        <f>IF(G4541="","",IF(ISERROR(VLOOKUP(G4541,номенклатури!V:V,1,0)),E4541*H4541,E4541*I4541))</f>
        <v/>
      </c>
      <c r="G4541" s="14"/>
      <c r="H4541" s="15"/>
      <c r="I4541" s="15"/>
      <c r="J4541" s="15"/>
      <c r="K4541" s="15"/>
      <c r="L4541" s="217"/>
      <c r="M4541" s="22"/>
      <c r="N4541" s="119" t="str">
        <f>IF(G4541="","",VLOOKUP(G4541,номенклатури!R:U,4,0))</f>
        <v/>
      </c>
      <c r="O4541" s="119" t="str">
        <f>IF(M4541="","",VLOOKUP(M4541,'14'!D:D,1,0))</f>
        <v/>
      </c>
    </row>
    <row r="4542" spans="1:15" ht="12.75" customHeight="1" x14ac:dyDescent="0.2">
      <c r="A4542" s="36" t="str">
        <f>'0'!$A$4</f>
        <v>………………..</v>
      </c>
      <c r="B4542" s="37">
        <f>'0'!$A$2</f>
        <v>46112</v>
      </c>
      <c r="C4542" s="37" t="s">
        <v>1243</v>
      </c>
      <c r="D4542" s="119" t="str">
        <f>IF(G4542="","",VLOOKUP(G4542,номенклатури!R:T,2,0))</f>
        <v/>
      </c>
      <c r="E4542" s="365" t="str">
        <f>IF(G4542="","",VLOOKUP(G4542,номенклатури!R:T,3,0))</f>
        <v/>
      </c>
      <c r="F4542" s="159" t="str">
        <f>IF(G4542="","",IF(ISERROR(VLOOKUP(G4542,номенклатури!V:V,1,0)),E4542*H4542,E4542*I4542))</f>
        <v/>
      </c>
      <c r="G4542" s="14"/>
      <c r="H4542" s="15"/>
      <c r="I4542" s="15"/>
      <c r="J4542" s="15"/>
      <c r="K4542" s="15"/>
      <c r="L4542" s="217"/>
      <c r="M4542" s="22"/>
      <c r="N4542" s="119" t="str">
        <f>IF(G4542="","",VLOOKUP(G4542,номенклатури!R:U,4,0))</f>
        <v/>
      </c>
      <c r="O4542" s="119" t="str">
        <f>IF(M4542="","",VLOOKUP(M4542,'14'!D:D,1,0))</f>
        <v/>
      </c>
    </row>
    <row r="4543" spans="1:15" ht="12.75" customHeight="1" x14ac:dyDescent="0.2">
      <c r="A4543" s="36" t="str">
        <f>'0'!$A$4</f>
        <v>………………..</v>
      </c>
      <c r="B4543" s="37">
        <f>'0'!$A$2</f>
        <v>46112</v>
      </c>
      <c r="C4543" s="37" t="s">
        <v>1243</v>
      </c>
      <c r="D4543" s="119" t="str">
        <f>IF(G4543="","",VLOOKUP(G4543,номенклатури!R:T,2,0))</f>
        <v/>
      </c>
      <c r="E4543" s="365" t="str">
        <f>IF(G4543="","",VLOOKUP(G4543,номенклатури!R:T,3,0))</f>
        <v/>
      </c>
      <c r="F4543" s="159" t="str">
        <f>IF(G4543="","",IF(ISERROR(VLOOKUP(G4543,номенклатури!V:V,1,0)),E4543*H4543,E4543*I4543))</f>
        <v/>
      </c>
      <c r="G4543" s="14"/>
      <c r="H4543" s="15"/>
      <c r="I4543" s="15"/>
      <c r="J4543" s="15"/>
      <c r="K4543" s="15"/>
      <c r="L4543" s="217"/>
      <c r="M4543" s="22"/>
      <c r="N4543" s="119" t="str">
        <f>IF(G4543="","",VLOOKUP(G4543,номенклатури!R:U,4,0))</f>
        <v/>
      </c>
      <c r="O4543" s="119" t="str">
        <f>IF(M4543="","",VLOOKUP(M4543,'14'!D:D,1,0))</f>
        <v/>
      </c>
    </row>
    <row r="4544" spans="1:15" ht="12.75" customHeight="1" x14ac:dyDescent="0.2">
      <c r="A4544" s="36" t="str">
        <f>'0'!$A$4</f>
        <v>………………..</v>
      </c>
      <c r="B4544" s="37">
        <f>'0'!$A$2</f>
        <v>46112</v>
      </c>
      <c r="C4544" s="37" t="s">
        <v>1243</v>
      </c>
      <c r="D4544" s="119" t="str">
        <f>IF(G4544="","",VLOOKUP(G4544,номенклатури!R:T,2,0))</f>
        <v/>
      </c>
      <c r="E4544" s="365" t="str">
        <f>IF(G4544="","",VLOOKUP(G4544,номенклатури!R:T,3,0))</f>
        <v/>
      </c>
      <c r="F4544" s="159" t="str">
        <f>IF(G4544="","",IF(ISERROR(VLOOKUP(G4544,номенклатури!V:V,1,0)),E4544*H4544,E4544*I4544))</f>
        <v/>
      </c>
      <c r="G4544" s="14"/>
      <c r="H4544" s="15"/>
      <c r="I4544" s="15"/>
      <c r="J4544" s="15"/>
      <c r="K4544" s="15"/>
      <c r="L4544" s="217"/>
      <c r="M4544" s="22"/>
      <c r="N4544" s="119" t="str">
        <f>IF(G4544="","",VLOOKUP(G4544,номенклатури!R:U,4,0))</f>
        <v/>
      </c>
      <c r="O4544" s="119" t="str">
        <f>IF(M4544="","",VLOOKUP(M4544,'14'!D:D,1,0))</f>
        <v/>
      </c>
    </row>
    <row r="4545" spans="1:15" ht="12.75" customHeight="1" x14ac:dyDescent="0.2">
      <c r="A4545" s="36" t="str">
        <f>'0'!$A$4</f>
        <v>………………..</v>
      </c>
      <c r="B4545" s="37">
        <f>'0'!$A$2</f>
        <v>46112</v>
      </c>
      <c r="C4545" s="37" t="s">
        <v>1243</v>
      </c>
      <c r="D4545" s="119" t="str">
        <f>IF(G4545="","",VLOOKUP(G4545,номенклатури!R:T,2,0))</f>
        <v/>
      </c>
      <c r="E4545" s="365" t="str">
        <f>IF(G4545="","",VLOOKUP(G4545,номенклатури!R:T,3,0))</f>
        <v/>
      </c>
      <c r="F4545" s="159" t="str">
        <f>IF(G4545="","",IF(ISERROR(VLOOKUP(G4545,номенклатури!V:V,1,0)),E4545*H4545,E4545*I4545))</f>
        <v/>
      </c>
      <c r="G4545" s="14"/>
      <c r="H4545" s="15"/>
      <c r="I4545" s="15"/>
      <c r="J4545" s="15"/>
      <c r="K4545" s="15"/>
      <c r="L4545" s="217"/>
      <c r="M4545" s="22"/>
      <c r="N4545" s="119" t="str">
        <f>IF(G4545="","",VLOOKUP(G4545,номенклатури!R:U,4,0))</f>
        <v/>
      </c>
      <c r="O4545" s="119" t="str">
        <f>IF(M4545="","",VLOOKUP(M4545,'14'!D:D,1,0))</f>
        <v/>
      </c>
    </row>
    <row r="4546" spans="1:15" ht="12.75" customHeight="1" x14ac:dyDescent="0.2">
      <c r="A4546" s="36" t="str">
        <f>'0'!$A$4</f>
        <v>………………..</v>
      </c>
      <c r="B4546" s="37">
        <f>'0'!$A$2</f>
        <v>46112</v>
      </c>
      <c r="C4546" s="37" t="s">
        <v>1243</v>
      </c>
      <c r="D4546" s="119" t="str">
        <f>IF(G4546="","",VLOOKUP(G4546,номенклатури!R:T,2,0))</f>
        <v/>
      </c>
      <c r="E4546" s="365" t="str">
        <f>IF(G4546="","",VLOOKUP(G4546,номенклатури!R:T,3,0))</f>
        <v/>
      </c>
      <c r="F4546" s="159" t="str">
        <f>IF(G4546="","",IF(ISERROR(VLOOKUP(G4546,номенклатури!V:V,1,0)),E4546*H4546,E4546*I4546))</f>
        <v/>
      </c>
      <c r="G4546" s="14"/>
      <c r="H4546" s="15"/>
      <c r="I4546" s="15"/>
      <c r="J4546" s="15"/>
      <c r="K4546" s="15"/>
      <c r="L4546" s="217"/>
      <c r="M4546" s="22"/>
      <c r="N4546" s="119" t="str">
        <f>IF(G4546="","",VLOOKUP(G4546,номенклатури!R:U,4,0))</f>
        <v/>
      </c>
      <c r="O4546" s="119" t="str">
        <f>IF(M4546="","",VLOOKUP(M4546,'14'!D:D,1,0))</f>
        <v/>
      </c>
    </row>
    <row r="4547" spans="1:15" ht="12.75" customHeight="1" x14ac:dyDescent="0.2">
      <c r="A4547" s="36" t="str">
        <f>'0'!$A$4</f>
        <v>………………..</v>
      </c>
      <c r="B4547" s="37">
        <f>'0'!$A$2</f>
        <v>46112</v>
      </c>
      <c r="C4547" s="37" t="s">
        <v>1243</v>
      </c>
      <c r="D4547" s="119" t="str">
        <f>IF(G4547="","",VLOOKUP(G4547,номенклатури!R:T,2,0))</f>
        <v/>
      </c>
      <c r="E4547" s="365" t="str">
        <f>IF(G4547="","",VLOOKUP(G4547,номенклатури!R:T,3,0))</f>
        <v/>
      </c>
      <c r="F4547" s="159" t="str">
        <f>IF(G4547="","",IF(ISERROR(VLOOKUP(G4547,номенклатури!V:V,1,0)),E4547*H4547,E4547*I4547))</f>
        <v/>
      </c>
      <c r="G4547" s="14"/>
      <c r="H4547" s="15"/>
      <c r="I4547" s="15"/>
      <c r="J4547" s="15"/>
      <c r="K4547" s="15"/>
      <c r="L4547" s="217"/>
      <c r="M4547" s="22"/>
      <c r="N4547" s="119" t="str">
        <f>IF(G4547="","",VLOOKUP(G4547,номенклатури!R:U,4,0))</f>
        <v/>
      </c>
      <c r="O4547" s="119" t="str">
        <f>IF(M4547="","",VLOOKUP(M4547,'14'!D:D,1,0))</f>
        <v/>
      </c>
    </row>
    <row r="4548" spans="1:15" ht="12.75" customHeight="1" x14ac:dyDescent="0.2">
      <c r="A4548" s="36" t="str">
        <f>'0'!$A$4</f>
        <v>………………..</v>
      </c>
      <c r="B4548" s="37">
        <f>'0'!$A$2</f>
        <v>46112</v>
      </c>
      <c r="C4548" s="37" t="s">
        <v>1243</v>
      </c>
      <c r="D4548" s="119" t="str">
        <f>IF(G4548="","",VLOOKUP(G4548,номенклатури!R:T,2,0))</f>
        <v/>
      </c>
      <c r="E4548" s="365" t="str">
        <f>IF(G4548="","",VLOOKUP(G4548,номенклатури!R:T,3,0))</f>
        <v/>
      </c>
      <c r="F4548" s="159" t="str">
        <f>IF(G4548="","",IF(ISERROR(VLOOKUP(G4548,номенклатури!V:V,1,0)),E4548*H4548,E4548*I4548))</f>
        <v/>
      </c>
      <c r="G4548" s="14"/>
      <c r="H4548" s="15"/>
      <c r="I4548" s="15"/>
      <c r="J4548" s="15"/>
      <c r="K4548" s="15"/>
      <c r="L4548" s="217"/>
      <c r="M4548" s="22"/>
      <c r="N4548" s="119" t="str">
        <f>IF(G4548="","",VLOOKUP(G4548,номенклатури!R:U,4,0))</f>
        <v/>
      </c>
      <c r="O4548" s="119" t="str">
        <f>IF(M4548="","",VLOOKUP(M4548,'14'!D:D,1,0))</f>
        <v/>
      </c>
    </row>
    <row r="4549" spans="1:15" ht="12.75" customHeight="1" x14ac:dyDescent="0.2">
      <c r="A4549" s="36" t="str">
        <f>'0'!$A$4</f>
        <v>………………..</v>
      </c>
      <c r="B4549" s="37">
        <f>'0'!$A$2</f>
        <v>46112</v>
      </c>
      <c r="C4549" s="37" t="s">
        <v>1243</v>
      </c>
      <c r="D4549" s="119" t="str">
        <f>IF(G4549="","",VLOOKUP(G4549,номенклатури!R:T,2,0))</f>
        <v/>
      </c>
      <c r="E4549" s="365" t="str">
        <f>IF(G4549="","",VLOOKUP(G4549,номенклатури!R:T,3,0))</f>
        <v/>
      </c>
      <c r="F4549" s="159" t="str">
        <f>IF(G4549="","",IF(ISERROR(VLOOKUP(G4549,номенклатури!V:V,1,0)),E4549*H4549,E4549*I4549))</f>
        <v/>
      </c>
      <c r="G4549" s="14"/>
      <c r="H4549" s="15"/>
      <c r="I4549" s="15"/>
      <c r="J4549" s="15"/>
      <c r="K4549" s="15"/>
      <c r="L4549" s="217"/>
      <c r="M4549" s="22"/>
      <c r="N4549" s="119" t="str">
        <f>IF(G4549="","",VLOOKUP(G4549,номенклатури!R:U,4,0))</f>
        <v/>
      </c>
      <c r="O4549" s="119" t="str">
        <f>IF(M4549="","",VLOOKUP(M4549,'14'!D:D,1,0))</f>
        <v/>
      </c>
    </row>
    <row r="4550" spans="1:15" ht="12.75" customHeight="1" x14ac:dyDescent="0.2">
      <c r="A4550" s="36" t="str">
        <f>'0'!$A$4</f>
        <v>………………..</v>
      </c>
      <c r="B4550" s="37">
        <f>'0'!$A$2</f>
        <v>46112</v>
      </c>
      <c r="C4550" s="37" t="s">
        <v>1243</v>
      </c>
      <c r="D4550" s="119" t="str">
        <f>IF(G4550="","",VLOOKUP(G4550,номенклатури!R:T,2,0))</f>
        <v/>
      </c>
      <c r="E4550" s="365" t="str">
        <f>IF(G4550="","",VLOOKUP(G4550,номенклатури!R:T,3,0))</f>
        <v/>
      </c>
      <c r="F4550" s="159" t="str">
        <f>IF(G4550="","",IF(ISERROR(VLOOKUP(G4550,номенклатури!V:V,1,0)),E4550*H4550,E4550*I4550))</f>
        <v/>
      </c>
      <c r="G4550" s="14"/>
      <c r="H4550" s="15"/>
      <c r="I4550" s="15"/>
      <c r="J4550" s="15"/>
      <c r="K4550" s="15"/>
      <c r="L4550" s="217"/>
      <c r="M4550" s="22"/>
      <c r="N4550" s="119" t="str">
        <f>IF(G4550="","",VLOOKUP(G4550,номенклатури!R:U,4,0))</f>
        <v/>
      </c>
      <c r="O4550" s="119" t="str">
        <f>IF(M4550="","",VLOOKUP(M4550,'14'!D:D,1,0))</f>
        <v/>
      </c>
    </row>
    <row r="4551" spans="1:15" ht="12.75" customHeight="1" x14ac:dyDescent="0.2">
      <c r="A4551" s="36" t="str">
        <f>'0'!$A$4</f>
        <v>………………..</v>
      </c>
      <c r="B4551" s="37">
        <f>'0'!$A$2</f>
        <v>46112</v>
      </c>
      <c r="C4551" s="37" t="s">
        <v>1243</v>
      </c>
      <c r="D4551" s="119" t="str">
        <f>IF(G4551="","",VLOOKUP(G4551,номенклатури!R:T,2,0))</f>
        <v/>
      </c>
      <c r="E4551" s="365" t="str">
        <f>IF(G4551="","",VLOOKUP(G4551,номенклатури!R:T,3,0))</f>
        <v/>
      </c>
      <c r="F4551" s="159" t="str">
        <f>IF(G4551="","",IF(ISERROR(VLOOKUP(G4551,номенклатури!V:V,1,0)),E4551*H4551,E4551*I4551))</f>
        <v/>
      </c>
      <c r="G4551" s="14"/>
      <c r="H4551" s="15"/>
      <c r="I4551" s="15"/>
      <c r="J4551" s="15"/>
      <c r="K4551" s="15"/>
      <c r="L4551" s="217"/>
      <c r="M4551" s="22"/>
      <c r="N4551" s="119" t="str">
        <f>IF(G4551="","",VLOOKUP(G4551,номенклатури!R:U,4,0))</f>
        <v/>
      </c>
      <c r="O4551" s="119" t="str">
        <f>IF(M4551="","",VLOOKUP(M4551,'14'!D:D,1,0))</f>
        <v/>
      </c>
    </row>
    <row r="4552" spans="1:15" ht="12.75" customHeight="1" x14ac:dyDescent="0.2">
      <c r="A4552" s="36" t="str">
        <f>'0'!$A$4</f>
        <v>………………..</v>
      </c>
      <c r="B4552" s="37">
        <f>'0'!$A$2</f>
        <v>46112</v>
      </c>
      <c r="C4552" s="37" t="s">
        <v>1243</v>
      </c>
      <c r="D4552" s="119" t="str">
        <f>IF(G4552="","",VLOOKUP(G4552,номенклатури!R:T,2,0))</f>
        <v/>
      </c>
      <c r="E4552" s="365" t="str">
        <f>IF(G4552="","",VLOOKUP(G4552,номенклатури!R:T,3,0))</f>
        <v/>
      </c>
      <c r="F4552" s="159" t="str">
        <f>IF(G4552="","",IF(ISERROR(VLOOKUP(G4552,номенклатури!V:V,1,0)),E4552*H4552,E4552*I4552))</f>
        <v/>
      </c>
      <c r="G4552" s="14"/>
      <c r="H4552" s="15"/>
      <c r="I4552" s="15"/>
      <c r="J4552" s="15"/>
      <c r="K4552" s="15"/>
      <c r="L4552" s="217"/>
      <c r="M4552" s="22"/>
      <c r="N4552" s="119" t="str">
        <f>IF(G4552="","",VLOOKUP(G4552,номенклатури!R:U,4,0))</f>
        <v/>
      </c>
      <c r="O4552" s="119" t="str">
        <f>IF(M4552="","",VLOOKUP(M4552,'14'!D:D,1,0))</f>
        <v/>
      </c>
    </row>
    <row r="4553" spans="1:15" ht="12.75" customHeight="1" x14ac:dyDescent="0.2">
      <c r="A4553" s="36" t="str">
        <f>'0'!$A$4</f>
        <v>………………..</v>
      </c>
      <c r="B4553" s="37">
        <f>'0'!$A$2</f>
        <v>46112</v>
      </c>
      <c r="C4553" s="37" t="s">
        <v>1243</v>
      </c>
      <c r="D4553" s="119" t="str">
        <f>IF(G4553="","",VLOOKUP(G4553,номенклатури!R:T,2,0))</f>
        <v/>
      </c>
      <c r="E4553" s="365" t="str">
        <f>IF(G4553="","",VLOOKUP(G4553,номенклатури!R:T,3,0))</f>
        <v/>
      </c>
      <c r="F4553" s="159" t="str">
        <f>IF(G4553="","",IF(ISERROR(VLOOKUP(G4553,номенклатури!V:V,1,0)),E4553*H4553,E4553*I4553))</f>
        <v/>
      </c>
      <c r="G4553" s="14"/>
      <c r="H4553" s="15"/>
      <c r="I4553" s="15"/>
      <c r="J4553" s="15"/>
      <c r="K4553" s="15"/>
      <c r="L4553" s="217"/>
      <c r="M4553" s="22"/>
      <c r="N4553" s="119" t="str">
        <f>IF(G4553="","",VLOOKUP(G4553,номенклатури!R:U,4,0))</f>
        <v/>
      </c>
      <c r="O4553" s="119" t="str">
        <f>IF(M4553="","",VLOOKUP(M4553,'14'!D:D,1,0))</f>
        <v/>
      </c>
    </row>
    <row r="4554" spans="1:15" ht="12.75" customHeight="1" x14ac:dyDescent="0.2">
      <c r="A4554" s="36" t="str">
        <f>'0'!$A$4</f>
        <v>………………..</v>
      </c>
      <c r="B4554" s="37">
        <f>'0'!$A$2</f>
        <v>46112</v>
      </c>
      <c r="C4554" s="37" t="s">
        <v>1243</v>
      </c>
      <c r="D4554" s="119" t="str">
        <f>IF(G4554="","",VLOOKUP(G4554,номенклатури!R:T,2,0))</f>
        <v/>
      </c>
      <c r="E4554" s="365" t="str">
        <f>IF(G4554="","",VLOOKUP(G4554,номенклатури!R:T,3,0))</f>
        <v/>
      </c>
      <c r="F4554" s="159" t="str">
        <f>IF(G4554="","",IF(ISERROR(VLOOKUP(G4554,номенклатури!V:V,1,0)),E4554*H4554,E4554*I4554))</f>
        <v/>
      </c>
      <c r="G4554" s="14"/>
      <c r="H4554" s="15"/>
      <c r="I4554" s="15"/>
      <c r="J4554" s="15"/>
      <c r="K4554" s="15"/>
      <c r="L4554" s="217"/>
      <c r="M4554" s="22"/>
      <c r="N4554" s="119" t="str">
        <f>IF(G4554="","",VLOOKUP(G4554,номенклатури!R:U,4,0))</f>
        <v/>
      </c>
      <c r="O4554" s="119" t="str">
        <f>IF(M4554="","",VLOOKUP(M4554,'14'!D:D,1,0))</f>
        <v/>
      </c>
    </row>
    <row r="4555" spans="1:15" ht="12.75" customHeight="1" x14ac:dyDescent="0.2">
      <c r="A4555" s="36" t="str">
        <f>'0'!$A$4</f>
        <v>………………..</v>
      </c>
      <c r="B4555" s="37">
        <f>'0'!$A$2</f>
        <v>46112</v>
      </c>
      <c r="C4555" s="37" t="s">
        <v>1243</v>
      </c>
      <c r="D4555" s="119" t="str">
        <f>IF(G4555="","",VLOOKUP(G4555,номенклатури!R:T,2,0))</f>
        <v/>
      </c>
      <c r="E4555" s="365" t="str">
        <f>IF(G4555="","",VLOOKUP(G4555,номенклатури!R:T,3,0))</f>
        <v/>
      </c>
      <c r="F4555" s="159" t="str">
        <f>IF(G4555="","",IF(ISERROR(VLOOKUP(G4555,номенклатури!V:V,1,0)),E4555*H4555,E4555*I4555))</f>
        <v/>
      </c>
      <c r="G4555" s="14"/>
      <c r="H4555" s="15"/>
      <c r="I4555" s="15"/>
      <c r="J4555" s="15"/>
      <c r="K4555" s="15"/>
      <c r="L4555" s="217"/>
      <c r="M4555" s="22"/>
      <c r="N4555" s="119" t="str">
        <f>IF(G4555="","",VLOOKUP(G4555,номенклатури!R:U,4,0))</f>
        <v/>
      </c>
      <c r="O4555" s="119" t="str">
        <f>IF(M4555="","",VLOOKUP(M4555,'14'!D:D,1,0))</f>
        <v/>
      </c>
    </row>
    <row r="4556" spans="1:15" ht="12.75" customHeight="1" x14ac:dyDescent="0.2">
      <c r="A4556" s="36" t="str">
        <f>'0'!$A$4</f>
        <v>………………..</v>
      </c>
      <c r="B4556" s="37">
        <f>'0'!$A$2</f>
        <v>46112</v>
      </c>
      <c r="C4556" s="37" t="s">
        <v>1243</v>
      </c>
      <c r="D4556" s="119" t="str">
        <f>IF(G4556="","",VLOOKUP(G4556,номенклатури!R:T,2,0))</f>
        <v/>
      </c>
      <c r="E4556" s="365" t="str">
        <f>IF(G4556="","",VLOOKUP(G4556,номенклатури!R:T,3,0))</f>
        <v/>
      </c>
      <c r="F4556" s="159" t="str">
        <f>IF(G4556="","",IF(ISERROR(VLOOKUP(G4556,номенклатури!V:V,1,0)),E4556*H4556,E4556*I4556))</f>
        <v/>
      </c>
      <c r="G4556" s="14"/>
      <c r="H4556" s="15"/>
      <c r="I4556" s="15"/>
      <c r="J4556" s="15"/>
      <c r="K4556" s="15"/>
      <c r="L4556" s="217"/>
      <c r="M4556" s="22"/>
      <c r="N4556" s="119" t="str">
        <f>IF(G4556="","",VLOOKUP(G4556,номенклатури!R:U,4,0))</f>
        <v/>
      </c>
      <c r="O4556" s="119" t="str">
        <f>IF(M4556="","",VLOOKUP(M4556,'14'!D:D,1,0))</f>
        <v/>
      </c>
    </row>
    <row r="4557" spans="1:15" ht="12.75" customHeight="1" x14ac:dyDescent="0.2">
      <c r="A4557" s="36" t="str">
        <f>'0'!$A$4</f>
        <v>………………..</v>
      </c>
      <c r="B4557" s="37">
        <f>'0'!$A$2</f>
        <v>46112</v>
      </c>
      <c r="C4557" s="37" t="s">
        <v>1243</v>
      </c>
      <c r="D4557" s="119" t="str">
        <f>IF(G4557="","",VLOOKUP(G4557,номенклатури!R:T,2,0))</f>
        <v/>
      </c>
      <c r="E4557" s="365" t="str">
        <f>IF(G4557="","",VLOOKUP(G4557,номенклатури!R:T,3,0))</f>
        <v/>
      </c>
      <c r="F4557" s="159" t="str">
        <f>IF(G4557="","",IF(ISERROR(VLOOKUP(G4557,номенклатури!V:V,1,0)),E4557*H4557,E4557*I4557))</f>
        <v/>
      </c>
      <c r="G4557" s="14"/>
      <c r="H4557" s="15"/>
      <c r="I4557" s="15"/>
      <c r="J4557" s="15"/>
      <c r="K4557" s="15"/>
      <c r="L4557" s="217"/>
      <c r="M4557" s="22"/>
      <c r="N4557" s="119" t="str">
        <f>IF(G4557="","",VLOOKUP(G4557,номенклатури!R:U,4,0))</f>
        <v/>
      </c>
      <c r="O4557" s="119" t="str">
        <f>IF(M4557="","",VLOOKUP(M4557,'14'!D:D,1,0))</f>
        <v/>
      </c>
    </row>
    <row r="4558" spans="1:15" ht="12.75" customHeight="1" x14ac:dyDescent="0.2">
      <c r="A4558" s="36" t="str">
        <f>'0'!$A$4</f>
        <v>………………..</v>
      </c>
      <c r="B4558" s="37">
        <f>'0'!$A$2</f>
        <v>46112</v>
      </c>
      <c r="C4558" s="37" t="s">
        <v>1243</v>
      </c>
      <c r="D4558" s="119" t="str">
        <f>IF(G4558="","",VLOOKUP(G4558,номенклатури!R:T,2,0))</f>
        <v/>
      </c>
      <c r="E4558" s="365" t="str">
        <f>IF(G4558="","",VLOOKUP(G4558,номенклатури!R:T,3,0))</f>
        <v/>
      </c>
      <c r="F4558" s="159" t="str">
        <f>IF(G4558="","",IF(ISERROR(VLOOKUP(G4558,номенклатури!V:V,1,0)),E4558*H4558,E4558*I4558))</f>
        <v/>
      </c>
      <c r="G4558" s="14"/>
      <c r="H4558" s="15"/>
      <c r="I4558" s="15"/>
      <c r="J4558" s="15"/>
      <c r="K4558" s="15"/>
      <c r="L4558" s="217"/>
      <c r="M4558" s="22"/>
      <c r="N4558" s="119" t="str">
        <f>IF(G4558="","",VLOOKUP(G4558,номенклатури!R:U,4,0))</f>
        <v/>
      </c>
      <c r="O4558" s="119" t="str">
        <f>IF(M4558="","",VLOOKUP(M4558,'14'!D:D,1,0))</f>
        <v/>
      </c>
    </row>
    <row r="4559" spans="1:15" ht="12.75" customHeight="1" x14ac:dyDescent="0.2">
      <c r="A4559" s="36" t="str">
        <f>'0'!$A$4</f>
        <v>………………..</v>
      </c>
      <c r="B4559" s="37">
        <f>'0'!$A$2</f>
        <v>46112</v>
      </c>
      <c r="C4559" s="37" t="s">
        <v>1243</v>
      </c>
      <c r="D4559" s="119" t="str">
        <f>IF(G4559="","",VLOOKUP(G4559,номенклатури!R:T,2,0))</f>
        <v/>
      </c>
      <c r="E4559" s="365" t="str">
        <f>IF(G4559="","",VLOOKUP(G4559,номенклатури!R:T,3,0))</f>
        <v/>
      </c>
      <c r="F4559" s="159" t="str">
        <f>IF(G4559="","",IF(ISERROR(VLOOKUP(G4559,номенклатури!V:V,1,0)),E4559*H4559,E4559*I4559))</f>
        <v/>
      </c>
      <c r="G4559" s="14"/>
      <c r="H4559" s="15"/>
      <c r="I4559" s="15"/>
      <c r="J4559" s="15"/>
      <c r="K4559" s="15"/>
      <c r="L4559" s="217"/>
      <c r="M4559" s="22"/>
      <c r="N4559" s="119" t="str">
        <f>IF(G4559="","",VLOOKUP(G4559,номенклатури!R:U,4,0))</f>
        <v/>
      </c>
      <c r="O4559" s="119" t="str">
        <f>IF(M4559="","",VLOOKUP(M4559,'14'!D:D,1,0))</f>
        <v/>
      </c>
    </row>
    <row r="4560" spans="1:15" ht="12.75" customHeight="1" x14ac:dyDescent="0.2">
      <c r="A4560" s="36" t="str">
        <f>'0'!$A$4</f>
        <v>………………..</v>
      </c>
      <c r="B4560" s="37">
        <f>'0'!$A$2</f>
        <v>46112</v>
      </c>
      <c r="C4560" s="37" t="s">
        <v>1243</v>
      </c>
      <c r="D4560" s="119" t="str">
        <f>IF(G4560="","",VLOOKUP(G4560,номенклатури!R:T,2,0))</f>
        <v/>
      </c>
      <c r="E4560" s="365" t="str">
        <f>IF(G4560="","",VLOOKUP(G4560,номенклатури!R:T,3,0))</f>
        <v/>
      </c>
      <c r="F4560" s="159" t="str">
        <f>IF(G4560="","",IF(ISERROR(VLOOKUP(G4560,номенклатури!V:V,1,0)),E4560*H4560,E4560*I4560))</f>
        <v/>
      </c>
      <c r="G4560" s="14"/>
      <c r="H4560" s="15"/>
      <c r="I4560" s="15"/>
      <c r="J4560" s="15"/>
      <c r="K4560" s="15"/>
      <c r="L4560" s="217"/>
      <c r="M4560" s="22"/>
      <c r="N4560" s="119" t="str">
        <f>IF(G4560="","",VLOOKUP(G4560,номенклатури!R:U,4,0))</f>
        <v/>
      </c>
      <c r="O4560" s="119" t="str">
        <f>IF(M4560="","",VLOOKUP(M4560,'14'!D:D,1,0))</f>
        <v/>
      </c>
    </row>
    <row r="4561" spans="1:15" ht="12.75" customHeight="1" x14ac:dyDescent="0.2">
      <c r="A4561" s="36" t="str">
        <f>'0'!$A$4</f>
        <v>………………..</v>
      </c>
      <c r="B4561" s="37">
        <f>'0'!$A$2</f>
        <v>46112</v>
      </c>
      <c r="C4561" s="37" t="s">
        <v>1243</v>
      </c>
      <c r="D4561" s="119" t="str">
        <f>IF(G4561="","",VLOOKUP(G4561,номенклатури!R:T,2,0))</f>
        <v/>
      </c>
      <c r="E4561" s="365" t="str">
        <f>IF(G4561="","",VLOOKUP(G4561,номенклатури!R:T,3,0))</f>
        <v/>
      </c>
      <c r="F4561" s="159" t="str">
        <f>IF(G4561="","",IF(ISERROR(VLOOKUP(G4561,номенклатури!V:V,1,0)),E4561*H4561,E4561*I4561))</f>
        <v/>
      </c>
      <c r="G4561" s="14"/>
      <c r="H4561" s="15"/>
      <c r="I4561" s="15"/>
      <c r="J4561" s="15"/>
      <c r="K4561" s="15"/>
      <c r="L4561" s="217"/>
      <c r="M4561" s="22"/>
      <c r="N4561" s="119" t="str">
        <f>IF(G4561="","",VLOOKUP(G4561,номенклатури!R:U,4,0))</f>
        <v/>
      </c>
      <c r="O4561" s="119" t="str">
        <f>IF(M4561="","",VLOOKUP(M4561,'14'!D:D,1,0))</f>
        <v/>
      </c>
    </row>
    <row r="4562" spans="1:15" ht="12.75" customHeight="1" x14ac:dyDescent="0.2">
      <c r="A4562" s="36" t="str">
        <f>'0'!$A$4</f>
        <v>………………..</v>
      </c>
      <c r="B4562" s="37">
        <f>'0'!$A$2</f>
        <v>46112</v>
      </c>
      <c r="C4562" s="37" t="s">
        <v>1243</v>
      </c>
      <c r="D4562" s="119" t="str">
        <f>IF(G4562="","",VLOOKUP(G4562,номенклатури!R:T,2,0))</f>
        <v/>
      </c>
      <c r="E4562" s="365" t="str">
        <f>IF(G4562="","",VLOOKUP(G4562,номенклатури!R:T,3,0))</f>
        <v/>
      </c>
      <c r="F4562" s="159" t="str">
        <f>IF(G4562="","",IF(ISERROR(VLOOKUP(G4562,номенклатури!V:V,1,0)),E4562*H4562,E4562*I4562))</f>
        <v/>
      </c>
      <c r="G4562" s="14"/>
      <c r="H4562" s="15"/>
      <c r="I4562" s="15"/>
      <c r="J4562" s="15"/>
      <c r="K4562" s="15"/>
      <c r="L4562" s="217"/>
      <c r="M4562" s="22"/>
      <c r="N4562" s="119" t="str">
        <f>IF(G4562="","",VLOOKUP(G4562,номенклатури!R:U,4,0))</f>
        <v/>
      </c>
      <c r="O4562" s="119" t="str">
        <f>IF(M4562="","",VLOOKUP(M4562,'14'!D:D,1,0))</f>
        <v/>
      </c>
    </row>
    <row r="4563" spans="1:15" ht="12.75" customHeight="1" x14ac:dyDescent="0.2">
      <c r="A4563" s="36" t="str">
        <f>'0'!$A$4</f>
        <v>………………..</v>
      </c>
      <c r="B4563" s="37">
        <f>'0'!$A$2</f>
        <v>46112</v>
      </c>
      <c r="C4563" s="37" t="s">
        <v>1243</v>
      </c>
      <c r="D4563" s="119" t="str">
        <f>IF(G4563="","",VLOOKUP(G4563,номенклатури!R:T,2,0))</f>
        <v/>
      </c>
      <c r="E4563" s="365" t="str">
        <f>IF(G4563="","",VLOOKUP(G4563,номенклатури!R:T,3,0))</f>
        <v/>
      </c>
      <c r="F4563" s="159" t="str">
        <f>IF(G4563="","",IF(ISERROR(VLOOKUP(G4563,номенклатури!V:V,1,0)),E4563*H4563,E4563*I4563))</f>
        <v/>
      </c>
      <c r="G4563" s="14"/>
      <c r="H4563" s="15"/>
      <c r="I4563" s="15"/>
      <c r="J4563" s="15"/>
      <c r="K4563" s="15"/>
      <c r="L4563" s="217"/>
      <c r="M4563" s="22"/>
      <c r="N4563" s="119" t="str">
        <f>IF(G4563="","",VLOOKUP(G4563,номенклатури!R:U,4,0))</f>
        <v/>
      </c>
      <c r="O4563" s="119" t="str">
        <f>IF(M4563="","",VLOOKUP(M4563,'14'!D:D,1,0))</f>
        <v/>
      </c>
    </row>
    <row r="4564" spans="1:15" ht="12.75" customHeight="1" x14ac:dyDescent="0.2">
      <c r="A4564" s="36" t="str">
        <f>'0'!$A$4</f>
        <v>………………..</v>
      </c>
      <c r="B4564" s="37">
        <f>'0'!$A$2</f>
        <v>46112</v>
      </c>
      <c r="C4564" s="37" t="s">
        <v>1243</v>
      </c>
      <c r="D4564" s="119" t="str">
        <f>IF(G4564="","",VLOOKUP(G4564,номенклатури!R:T,2,0))</f>
        <v/>
      </c>
      <c r="E4564" s="365" t="str">
        <f>IF(G4564="","",VLOOKUP(G4564,номенклатури!R:T,3,0))</f>
        <v/>
      </c>
      <c r="F4564" s="159" t="str">
        <f>IF(G4564="","",IF(ISERROR(VLOOKUP(G4564,номенклатури!V:V,1,0)),E4564*H4564,E4564*I4564))</f>
        <v/>
      </c>
      <c r="G4564" s="14"/>
      <c r="H4564" s="15"/>
      <c r="I4564" s="15"/>
      <c r="J4564" s="15"/>
      <c r="K4564" s="15"/>
      <c r="L4564" s="217"/>
      <c r="M4564" s="22"/>
      <c r="N4564" s="119" t="str">
        <f>IF(G4564="","",VLOOKUP(G4564,номенклатури!R:U,4,0))</f>
        <v/>
      </c>
      <c r="O4564" s="119" t="str">
        <f>IF(M4564="","",VLOOKUP(M4564,'14'!D:D,1,0))</f>
        <v/>
      </c>
    </row>
    <row r="4565" spans="1:15" ht="12.75" customHeight="1" x14ac:dyDescent="0.2">
      <c r="A4565" s="36" t="str">
        <f>'0'!$A$4</f>
        <v>………………..</v>
      </c>
      <c r="B4565" s="37">
        <f>'0'!$A$2</f>
        <v>46112</v>
      </c>
      <c r="C4565" s="37" t="s">
        <v>1243</v>
      </c>
      <c r="D4565" s="119" t="str">
        <f>IF(G4565="","",VLOOKUP(G4565,номенклатури!R:T,2,0))</f>
        <v/>
      </c>
      <c r="E4565" s="365" t="str">
        <f>IF(G4565="","",VLOOKUP(G4565,номенклатури!R:T,3,0))</f>
        <v/>
      </c>
      <c r="F4565" s="159" t="str">
        <f>IF(G4565="","",IF(ISERROR(VLOOKUP(G4565,номенклатури!V:V,1,0)),E4565*H4565,E4565*I4565))</f>
        <v/>
      </c>
      <c r="G4565" s="14"/>
      <c r="H4565" s="15"/>
      <c r="I4565" s="15"/>
      <c r="J4565" s="15"/>
      <c r="K4565" s="15"/>
      <c r="L4565" s="217"/>
      <c r="M4565" s="22"/>
      <c r="N4565" s="119" t="str">
        <f>IF(G4565="","",VLOOKUP(G4565,номенклатури!R:U,4,0))</f>
        <v/>
      </c>
      <c r="O4565" s="119" t="str">
        <f>IF(M4565="","",VLOOKUP(M4565,'14'!D:D,1,0))</f>
        <v/>
      </c>
    </row>
    <row r="4566" spans="1:15" ht="12.75" customHeight="1" x14ac:dyDescent="0.2">
      <c r="A4566" s="36" t="str">
        <f>'0'!$A$4</f>
        <v>………………..</v>
      </c>
      <c r="B4566" s="37">
        <f>'0'!$A$2</f>
        <v>46112</v>
      </c>
      <c r="C4566" s="37" t="s">
        <v>1243</v>
      </c>
      <c r="D4566" s="119" t="str">
        <f>IF(G4566="","",VLOOKUP(G4566,номенклатури!R:T,2,0))</f>
        <v/>
      </c>
      <c r="E4566" s="365" t="str">
        <f>IF(G4566="","",VLOOKUP(G4566,номенклатури!R:T,3,0))</f>
        <v/>
      </c>
      <c r="F4566" s="159" t="str">
        <f>IF(G4566="","",IF(ISERROR(VLOOKUP(G4566,номенклатури!V:V,1,0)),E4566*H4566,E4566*I4566))</f>
        <v/>
      </c>
      <c r="G4566" s="14"/>
      <c r="H4566" s="15"/>
      <c r="I4566" s="15"/>
      <c r="J4566" s="15"/>
      <c r="K4566" s="15"/>
      <c r="L4566" s="217"/>
      <c r="M4566" s="22"/>
      <c r="N4566" s="119" t="str">
        <f>IF(G4566="","",VLOOKUP(G4566,номенклатури!R:U,4,0))</f>
        <v/>
      </c>
      <c r="O4566" s="119" t="str">
        <f>IF(M4566="","",VLOOKUP(M4566,'14'!D:D,1,0))</f>
        <v/>
      </c>
    </row>
    <row r="4567" spans="1:15" ht="12.75" customHeight="1" x14ac:dyDescent="0.2">
      <c r="A4567" s="36" t="str">
        <f>'0'!$A$4</f>
        <v>………………..</v>
      </c>
      <c r="B4567" s="37">
        <f>'0'!$A$2</f>
        <v>46112</v>
      </c>
      <c r="C4567" s="37" t="s">
        <v>1243</v>
      </c>
      <c r="D4567" s="119" t="str">
        <f>IF(G4567="","",VLOOKUP(G4567,номенклатури!R:T,2,0))</f>
        <v/>
      </c>
      <c r="E4567" s="365" t="str">
        <f>IF(G4567="","",VLOOKUP(G4567,номенклатури!R:T,3,0))</f>
        <v/>
      </c>
      <c r="F4567" s="159" t="str">
        <f>IF(G4567="","",IF(ISERROR(VLOOKUP(G4567,номенклатури!V:V,1,0)),E4567*H4567,E4567*I4567))</f>
        <v/>
      </c>
      <c r="G4567" s="14"/>
      <c r="H4567" s="15"/>
      <c r="I4567" s="15"/>
      <c r="J4567" s="15"/>
      <c r="K4567" s="15"/>
      <c r="L4567" s="217"/>
      <c r="M4567" s="22"/>
      <c r="N4567" s="119" t="str">
        <f>IF(G4567="","",VLOOKUP(G4567,номенклатури!R:U,4,0))</f>
        <v/>
      </c>
      <c r="O4567" s="119" t="str">
        <f>IF(M4567="","",VLOOKUP(M4567,'14'!D:D,1,0))</f>
        <v/>
      </c>
    </row>
    <row r="4568" spans="1:15" ht="12.75" customHeight="1" x14ac:dyDescent="0.2">
      <c r="A4568" s="36" t="str">
        <f>'0'!$A$4</f>
        <v>………………..</v>
      </c>
      <c r="B4568" s="37">
        <f>'0'!$A$2</f>
        <v>46112</v>
      </c>
      <c r="C4568" s="37" t="s">
        <v>1243</v>
      </c>
      <c r="D4568" s="119" t="str">
        <f>IF(G4568="","",VLOOKUP(G4568,номенклатури!R:T,2,0))</f>
        <v/>
      </c>
      <c r="E4568" s="365" t="str">
        <f>IF(G4568="","",VLOOKUP(G4568,номенклатури!R:T,3,0))</f>
        <v/>
      </c>
      <c r="F4568" s="159" t="str">
        <f>IF(G4568="","",IF(ISERROR(VLOOKUP(G4568,номенклатури!V:V,1,0)),E4568*H4568,E4568*I4568))</f>
        <v/>
      </c>
      <c r="G4568" s="14"/>
      <c r="H4568" s="15"/>
      <c r="I4568" s="15"/>
      <c r="J4568" s="15"/>
      <c r="K4568" s="15"/>
      <c r="L4568" s="217"/>
      <c r="M4568" s="22"/>
      <c r="N4568" s="119" t="str">
        <f>IF(G4568="","",VLOOKUP(G4568,номенклатури!R:U,4,0))</f>
        <v/>
      </c>
      <c r="O4568" s="119" t="str">
        <f>IF(M4568="","",VLOOKUP(M4568,'14'!D:D,1,0))</f>
        <v/>
      </c>
    </row>
    <row r="4569" spans="1:15" ht="12.75" customHeight="1" x14ac:dyDescent="0.2">
      <c r="A4569" s="36" t="str">
        <f>'0'!$A$4</f>
        <v>………………..</v>
      </c>
      <c r="B4569" s="37">
        <f>'0'!$A$2</f>
        <v>46112</v>
      </c>
      <c r="C4569" s="37" t="s">
        <v>1243</v>
      </c>
      <c r="D4569" s="119" t="str">
        <f>IF(G4569="","",VLOOKUP(G4569,номенклатури!R:T,2,0))</f>
        <v/>
      </c>
      <c r="E4569" s="365" t="str">
        <f>IF(G4569="","",VLOOKUP(G4569,номенклатури!R:T,3,0))</f>
        <v/>
      </c>
      <c r="F4569" s="159" t="str">
        <f>IF(G4569="","",IF(ISERROR(VLOOKUP(G4569,номенклатури!V:V,1,0)),E4569*H4569,E4569*I4569))</f>
        <v/>
      </c>
      <c r="G4569" s="14"/>
      <c r="H4569" s="15"/>
      <c r="I4569" s="15"/>
      <c r="J4569" s="15"/>
      <c r="K4569" s="15"/>
      <c r="L4569" s="217"/>
      <c r="M4569" s="22"/>
      <c r="N4569" s="119" t="str">
        <f>IF(G4569="","",VLOOKUP(G4569,номенклатури!R:U,4,0))</f>
        <v/>
      </c>
      <c r="O4569" s="119" t="str">
        <f>IF(M4569="","",VLOOKUP(M4569,'14'!D:D,1,0))</f>
        <v/>
      </c>
    </row>
    <row r="4570" spans="1:15" ht="12.75" customHeight="1" x14ac:dyDescent="0.2">
      <c r="A4570" s="36" t="str">
        <f>'0'!$A$4</f>
        <v>………………..</v>
      </c>
      <c r="B4570" s="37">
        <f>'0'!$A$2</f>
        <v>46112</v>
      </c>
      <c r="C4570" s="37" t="s">
        <v>1243</v>
      </c>
      <c r="D4570" s="119" t="str">
        <f>IF(G4570="","",VLOOKUP(G4570,номенклатури!R:T,2,0))</f>
        <v/>
      </c>
      <c r="E4570" s="365" t="str">
        <f>IF(G4570="","",VLOOKUP(G4570,номенклатури!R:T,3,0))</f>
        <v/>
      </c>
      <c r="F4570" s="159" t="str">
        <f>IF(G4570="","",IF(ISERROR(VLOOKUP(G4570,номенклатури!V:V,1,0)),E4570*H4570,E4570*I4570))</f>
        <v/>
      </c>
      <c r="G4570" s="14"/>
      <c r="H4570" s="15"/>
      <c r="I4570" s="15"/>
      <c r="J4570" s="15"/>
      <c r="K4570" s="15"/>
      <c r="L4570" s="217"/>
      <c r="M4570" s="22"/>
      <c r="N4570" s="119" t="str">
        <f>IF(G4570="","",VLOOKUP(G4570,номенклатури!R:U,4,0))</f>
        <v/>
      </c>
      <c r="O4570" s="119" t="str">
        <f>IF(M4570="","",VLOOKUP(M4570,'14'!D:D,1,0))</f>
        <v/>
      </c>
    </row>
    <row r="4571" spans="1:15" ht="12.75" customHeight="1" x14ac:dyDescent="0.2">
      <c r="A4571" s="36" t="str">
        <f>'0'!$A$4</f>
        <v>………………..</v>
      </c>
      <c r="B4571" s="37">
        <f>'0'!$A$2</f>
        <v>46112</v>
      </c>
      <c r="C4571" s="37" t="s">
        <v>1243</v>
      </c>
      <c r="D4571" s="119" t="str">
        <f>IF(G4571="","",VLOOKUP(G4571,номенклатури!R:T,2,0))</f>
        <v/>
      </c>
      <c r="E4571" s="365" t="str">
        <f>IF(G4571="","",VLOOKUP(G4571,номенклатури!R:T,3,0))</f>
        <v/>
      </c>
      <c r="F4571" s="159" t="str">
        <f>IF(G4571="","",IF(ISERROR(VLOOKUP(G4571,номенклатури!V:V,1,0)),E4571*H4571,E4571*I4571))</f>
        <v/>
      </c>
      <c r="G4571" s="14"/>
      <c r="H4571" s="15"/>
      <c r="I4571" s="15"/>
      <c r="J4571" s="15"/>
      <c r="K4571" s="15"/>
      <c r="L4571" s="217"/>
      <c r="M4571" s="22"/>
      <c r="N4571" s="119" t="str">
        <f>IF(G4571="","",VLOOKUP(G4571,номенклатури!R:U,4,0))</f>
        <v/>
      </c>
      <c r="O4571" s="119" t="str">
        <f>IF(M4571="","",VLOOKUP(M4571,'14'!D:D,1,0))</f>
        <v/>
      </c>
    </row>
    <row r="4572" spans="1:15" ht="12.75" customHeight="1" x14ac:dyDescent="0.2">
      <c r="A4572" s="36" t="str">
        <f>'0'!$A$4</f>
        <v>………………..</v>
      </c>
      <c r="B4572" s="37">
        <f>'0'!$A$2</f>
        <v>46112</v>
      </c>
      <c r="C4572" s="37" t="s">
        <v>1243</v>
      </c>
      <c r="D4572" s="119" t="str">
        <f>IF(G4572="","",VLOOKUP(G4572,номенклатури!R:T,2,0))</f>
        <v/>
      </c>
      <c r="E4572" s="365" t="str">
        <f>IF(G4572="","",VLOOKUP(G4572,номенклатури!R:T,3,0))</f>
        <v/>
      </c>
      <c r="F4572" s="159" t="str">
        <f>IF(G4572="","",IF(ISERROR(VLOOKUP(G4572,номенклатури!V:V,1,0)),E4572*H4572,E4572*I4572))</f>
        <v/>
      </c>
      <c r="G4572" s="14"/>
      <c r="H4572" s="15"/>
      <c r="I4572" s="15"/>
      <c r="J4572" s="15"/>
      <c r="K4572" s="15"/>
      <c r="L4572" s="217"/>
      <c r="M4572" s="22"/>
      <c r="N4572" s="119" t="str">
        <f>IF(G4572="","",VLOOKUP(G4572,номенклатури!R:U,4,0))</f>
        <v/>
      </c>
      <c r="O4572" s="119" t="str">
        <f>IF(M4572="","",VLOOKUP(M4572,'14'!D:D,1,0))</f>
        <v/>
      </c>
    </row>
    <row r="4573" spans="1:15" ht="12.75" customHeight="1" x14ac:dyDescent="0.2">
      <c r="A4573" s="36" t="str">
        <f>'0'!$A$4</f>
        <v>………………..</v>
      </c>
      <c r="B4573" s="37">
        <f>'0'!$A$2</f>
        <v>46112</v>
      </c>
      <c r="C4573" s="37" t="s">
        <v>1243</v>
      </c>
      <c r="D4573" s="119" t="str">
        <f>IF(G4573="","",VLOOKUP(G4573,номенклатури!R:T,2,0))</f>
        <v/>
      </c>
      <c r="E4573" s="365" t="str">
        <f>IF(G4573="","",VLOOKUP(G4573,номенклатури!R:T,3,0))</f>
        <v/>
      </c>
      <c r="F4573" s="159" t="str">
        <f>IF(G4573="","",IF(ISERROR(VLOOKUP(G4573,номенклатури!V:V,1,0)),E4573*H4573,E4573*I4573))</f>
        <v/>
      </c>
      <c r="G4573" s="14"/>
      <c r="H4573" s="15"/>
      <c r="I4573" s="15"/>
      <c r="J4573" s="15"/>
      <c r="K4573" s="15"/>
      <c r="L4573" s="217"/>
      <c r="M4573" s="22"/>
      <c r="N4573" s="119" t="str">
        <f>IF(G4573="","",VLOOKUP(G4573,номенклатури!R:U,4,0))</f>
        <v/>
      </c>
      <c r="O4573" s="119" t="str">
        <f>IF(M4573="","",VLOOKUP(M4573,'14'!D:D,1,0))</f>
        <v/>
      </c>
    </row>
    <row r="4574" spans="1:15" ht="12.75" customHeight="1" x14ac:dyDescent="0.2">
      <c r="A4574" s="36" t="str">
        <f>'0'!$A$4</f>
        <v>………………..</v>
      </c>
      <c r="B4574" s="37">
        <f>'0'!$A$2</f>
        <v>46112</v>
      </c>
      <c r="C4574" s="37" t="s">
        <v>1243</v>
      </c>
      <c r="D4574" s="119" t="str">
        <f>IF(G4574="","",VLOOKUP(G4574,номенклатури!R:T,2,0))</f>
        <v/>
      </c>
      <c r="E4574" s="365" t="str">
        <f>IF(G4574="","",VLOOKUP(G4574,номенклатури!R:T,3,0))</f>
        <v/>
      </c>
      <c r="F4574" s="159" t="str">
        <f>IF(G4574="","",IF(ISERROR(VLOOKUP(G4574,номенклатури!V:V,1,0)),E4574*H4574,E4574*I4574))</f>
        <v/>
      </c>
      <c r="G4574" s="14"/>
      <c r="H4574" s="15"/>
      <c r="I4574" s="15"/>
      <c r="J4574" s="15"/>
      <c r="K4574" s="15"/>
      <c r="L4574" s="217"/>
      <c r="M4574" s="22"/>
      <c r="N4574" s="119" t="str">
        <f>IF(G4574="","",VLOOKUP(G4574,номенклатури!R:U,4,0))</f>
        <v/>
      </c>
      <c r="O4574" s="119" t="str">
        <f>IF(M4574="","",VLOOKUP(M4574,'14'!D:D,1,0))</f>
        <v/>
      </c>
    </row>
    <row r="4575" spans="1:15" ht="12.75" customHeight="1" x14ac:dyDescent="0.2">
      <c r="A4575" s="36" t="str">
        <f>'0'!$A$4</f>
        <v>………………..</v>
      </c>
      <c r="B4575" s="37">
        <f>'0'!$A$2</f>
        <v>46112</v>
      </c>
      <c r="C4575" s="37" t="s">
        <v>1243</v>
      </c>
      <c r="D4575" s="119" t="str">
        <f>IF(G4575="","",VLOOKUP(G4575,номенклатури!R:T,2,0))</f>
        <v/>
      </c>
      <c r="E4575" s="365" t="str">
        <f>IF(G4575="","",VLOOKUP(G4575,номенклатури!R:T,3,0))</f>
        <v/>
      </c>
      <c r="F4575" s="159" t="str">
        <f>IF(G4575="","",IF(ISERROR(VLOOKUP(G4575,номенклатури!V:V,1,0)),E4575*H4575,E4575*I4575))</f>
        <v/>
      </c>
      <c r="G4575" s="14"/>
      <c r="H4575" s="15"/>
      <c r="I4575" s="15"/>
      <c r="J4575" s="15"/>
      <c r="K4575" s="15"/>
      <c r="L4575" s="217"/>
      <c r="M4575" s="22"/>
      <c r="N4575" s="119" t="str">
        <f>IF(G4575="","",VLOOKUP(G4575,номенклатури!R:U,4,0))</f>
        <v/>
      </c>
      <c r="O4575" s="119" t="str">
        <f>IF(M4575="","",VLOOKUP(M4575,'14'!D:D,1,0))</f>
        <v/>
      </c>
    </row>
    <row r="4576" spans="1:15" ht="12.75" customHeight="1" x14ac:dyDescent="0.2">
      <c r="A4576" s="36" t="str">
        <f>'0'!$A$4</f>
        <v>………………..</v>
      </c>
      <c r="B4576" s="37">
        <f>'0'!$A$2</f>
        <v>46112</v>
      </c>
      <c r="C4576" s="37" t="s">
        <v>1243</v>
      </c>
      <c r="D4576" s="119" t="str">
        <f>IF(G4576="","",VLOOKUP(G4576,номенклатури!R:T,2,0))</f>
        <v/>
      </c>
      <c r="E4576" s="365" t="str">
        <f>IF(G4576="","",VLOOKUP(G4576,номенклатури!R:T,3,0))</f>
        <v/>
      </c>
      <c r="F4576" s="159" t="str">
        <f>IF(G4576="","",IF(ISERROR(VLOOKUP(G4576,номенклатури!V:V,1,0)),E4576*H4576,E4576*I4576))</f>
        <v/>
      </c>
      <c r="G4576" s="14"/>
      <c r="H4576" s="15"/>
      <c r="I4576" s="15"/>
      <c r="J4576" s="15"/>
      <c r="K4576" s="15"/>
      <c r="L4576" s="217"/>
      <c r="M4576" s="22"/>
      <c r="N4576" s="119" t="str">
        <f>IF(G4576="","",VLOOKUP(G4576,номенклатури!R:U,4,0))</f>
        <v/>
      </c>
      <c r="O4576" s="119" t="str">
        <f>IF(M4576="","",VLOOKUP(M4576,'14'!D:D,1,0))</f>
        <v/>
      </c>
    </row>
    <row r="4577" spans="1:15" ht="12.75" customHeight="1" x14ac:dyDescent="0.2">
      <c r="A4577" s="36" t="str">
        <f>'0'!$A$4</f>
        <v>………………..</v>
      </c>
      <c r="B4577" s="37">
        <f>'0'!$A$2</f>
        <v>46112</v>
      </c>
      <c r="C4577" s="37" t="s">
        <v>1243</v>
      </c>
      <c r="D4577" s="119" t="str">
        <f>IF(G4577="","",VLOOKUP(G4577,номенклатури!R:T,2,0))</f>
        <v/>
      </c>
      <c r="E4577" s="365" t="str">
        <f>IF(G4577="","",VLOOKUP(G4577,номенклатури!R:T,3,0))</f>
        <v/>
      </c>
      <c r="F4577" s="159" t="str">
        <f>IF(G4577="","",IF(ISERROR(VLOOKUP(G4577,номенклатури!V:V,1,0)),E4577*H4577,E4577*I4577))</f>
        <v/>
      </c>
      <c r="G4577" s="14"/>
      <c r="H4577" s="15"/>
      <c r="I4577" s="15"/>
      <c r="J4577" s="15"/>
      <c r="K4577" s="15"/>
      <c r="L4577" s="217"/>
      <c r="M4577" s="22"/>
      <c r="N4577" s="119" t="str">
        <f>IF(G4577="","",VLOOKUP(G4577,номенклатури!R:U,4,0))</f>
        <v/>
      </c>
      <c r="O4577" s="119" t="str">
        <f>IF(M4577="","",VLOOKUP(M4577,'14'!D:D,1,0))</f>
        <v/>
      </c>
    </row>
    <row r="4578" spans="1:15" ht="12.75" customHeight="1" x14ac:dyDescent="0.2">
      <c r="A4578" s="36" t="str">
        <f>'0'!$A$4</f>
        <v>………………..</v>
      </c>
      <c r="B4578" s="37">
        <f>'0'!$A$2</f>
        <v>46112</v>
      </c>
      <c r="C4578" s="37" t="s">
        <v>1243</v>
      </c>
      <c r="D4578" s="119" t="str">
        <f>IF(G4578="","",VLOOKUP(G4578,номенклатури!R:T,2,0))</f>
        <v/>
      </c>
      <c r="E4578" s="365" t="str">
        <f>IF(G4578="","",VLOOKUP(G4578,номенклатури!R:T,3,0))</f>
        <v/>
      </c>
      <c r="F4578" s="159" t="str">
        <f>IF(G4578="","",IF(ISERROR(VLOOKUP(G4578,номенклатури!V:V,1,0)),E4578*H4578,E4578*I4578))</f>
        <v/>
      </c>
      <c r="G4578" s="14"/>
      <c r="H4578" s="15"/>
      <c r="I4578" s="15"/>
      <c r="J4578" s="15"/>
      <c r="K4578" s="15"/>
      <c r="L4578" s="217"/>
      <c r="M4578" s="22"/>
      <c r="N4578" s="119" t="str">
        <f>IF(G4578="","",VLOOKUP(G4578,номенклатури!R:U,4,0))</f>
        <v/>
      </c>
      <c r="O4578" s="119" t="str">
        <f>IF(M4578="","",VLOOKUP(M4578,'14'!D:D,1,0))</f>
        <v/>
      </c>
    </row>
    <row r="4579" spans="1:15" ht="12.75" customHeight="1" x14ac:dyDescent="0.2">
      <c r="A4579" s="36" t="str">
        <f>'0'!$A$4</f>
        <v>………………..</v>
      </c>
      <c r="B4579" s="37">
        <f>'0'!$A$2</f>
        <v>46112</v>
      </c>
      <c r="C4579" s="37" t="s">
        <v>1243</v>
      </c>
      <c r="D4579" s="119" t="str">
        <f>IF(G4579="","",VLOOKUP(G4579,номенклатури!R:T,2,0))</f>
        <v/>
      </c>
      <c r="E4579" s="365" t="str">
        <f>IF(G4579="","",VLOOKUP(G4579,номенклатури!R:T,3,0))</f>
        <v/>
      </c>
      <c r="F4579" s="159" t="str">
        <f>IF(G4579="","",IF(ISERROR(VLOOKUP(G4579,номенклатури!V:V,1,0)),E4579*H4579,E4579*I4579))</f>
        <v/>
      </c>
      <c r="G4579" s="14"/>
      <c r="H4579" s="15"/>
      <c r="I4579" s="15"/>
      <c r="J4579" s="15"/>
      <c r="K4579" s="15"/>
      <c r="L4579" s="217"/>
      <c r="M4579" s="22"/>
      <c r="N4579" s="119" t="str">
        <f>IF(G4579="","",VLOOKUP(G4579,номенклатури!R:U,4,0))</f>
        <v/>
      </c>
      <c r="O4579" s="119" t="str">
        <f>IF(M4579="","",VLOOKUP(M4579,'14'!D:D,1,0))</f>
        <v/>
      </c>
    </row>
    <row r="4580" spans="1:15" ht="12.75" customHeight="1" x14ac:dyDescent="0.2">
      <c r="A4580" s="36" t="str">
        <f>'0'!$A$4</f>
        <v>………………..</v>
      </c>
      <c r="B4580" s="37">
        <f>'0'!$A$2</f>
        <v>46112</v>
      </c>
      <c r="C4580" s="37" t="s">
        <v>1243</v>
      </c>
      <c r="D4580" s="119" t="str">
        <f>IF(G4580="","",VLOOKUP(G4580,номенклатури!R:T,2,0))</f>
        <v/>
      </c>
      <c r="E4580" s="365" t="str">
        <f>IF(G4580="","",VLOOKUP(G4580,номенклатури!R:T,3,0))</f>
        <v/>
      </c>
      <c r="F4580" s="159" t="str">
        <f>IF(G4580="","",IF(ISERROR(VLOOKUP(G4580,номенклатури!V:V,1,0)),E4580*H4580,E4580*I4580))</f>
        <v/>
      </c>
      <c r="G4580" s="14"/>
      <c r="H4580" s="15"/>
      <c r="I4580" s="15"/>
      <c r="J4580" s="15"/>
      <c r="K4580" s="15"/>
      <c r="L4580" s="217"/>
      <c r="M4580" s="22"/>
      <c r="N4580" s="119" t="str">
        <f>IF(G4580="","",VLOOKUP(G4580,номенклатури!R:U,4,0))</f>
        <v/>
      </c>
      <c r="O4580" s="119" t="str">
        <f>IF(M4580="","",VLOOKUP(M4580,'14'!D:D,1,0))</f>
        <v/>
      </c>
    </row>
    <row r="4581" spans="1:15" ht="12.75" customHeight="1" x14ac:dyDescent="0.2">
      <c r="A4581" s="36" t="str">
        <f>'0'!$A$4</f>
        <v>………………..</v>
      </c>
      <c r="B4581" s="37">
        <f>'0'!$A$2</f>
        <v>46112</v>
      </c>
      <c r="C4581" s="37" t="s">
        <v>1243</v>
      </c>
      <c r="D4581" s="119" t="str">
        <f>IF(G4581="","",VLOOKUP(G4581,номенклатури!R:T,2,0))</f>
        <v/>
      </c>
      <c r="E4581" s="365" t="str">
        <f>IF(G4581="","",VLOOKUP(G4581,номенклатури!R:T,3,0))</f>
        <v/>
      </c>
      <c r="F4581" s="159" t="str">
        <f>IF(G4581="","",IF(ISERROR(VLOOKUP(G4581,номенклатури!V:V,1,0)),E4581*H4581,E4581*I4581))</f>
        <v/>
      </c>
      <c r="G4581" s="14"/>
      <c r="H4581" s="15"/>
      <c r="I4581" s="15"/>
      <c r="J4581" s="15"/>
      <c r="K4581" s="15"/>
      <c r="L4581" s="217"/>
      <c r="M4581" s="22"/>
      <c r="N4581" s="119" t="str">
        <f>IF(G4581="","",VLOOKUP(G4581,номенклатури!R:U,4,0))</f>
        <v/>
      </c>
      <c r="O4581" s="119" t="str">
        <f>IF(M4581="","",VLOOKUP(M4581,'14'!D:D,1,0))</f>
        <v/>
      </c>
    </row>
    <row r="4582" spans="1:15" ht="12.75" customHeight="1" x14ac:dyDescent="0.2">
      <c r="A4582" s="36" t="str">
        <f>'0'!$A$4</f>
        <v>………………..</v>
      </c>
      <c r="B4582" s="37">
        <f>'0'!$A$2</f>
        <v>46112</v>
      </c>
      <c r="C4582" s="37" t="s">
        <v>1243</v>
      </c>
      <c r="D4582" s="119" t="str">
        <f>IF(G4582="","",VLOOKUP(G4582,номенклатури!R:T,2,0))</f>
        <v/>
      </c>
      <c r="E4582" s="365" t="str">
        <f>IF(G4582="","",VLOOKUP(G4582,номенклатури!R:T,3,0))</f>
        <v/>
      </c>
      <c r="F4582" s="159" t="str">
        <f>IF(G4582="","",IF(ISERROR(VLOOKUP(G4582,номенклатури!V:V,1,0)),E4582*H4582,E4582*I4582))</f>
        <v/>
      </c>
      <c r="G4582" s="14"/>
      <c r="H4582" s="15"/>
      <c r="I4582" s="15"/>
      <c r="J4582" s="15"/>
      <c r="K4582" s="15"/>
      <c r="L4582" s="217"/>
      <c r="M4582" s="22"/>
      <c r="N4582" s="119" t="str">
        <f>IF(G4582="","",VLOOKUP(G4582,номенклатури!R:U,4,0))</f>
        <v/>
      </c>
      <c r="O4582" s="119" t="str">
        <f>IF(M4582="","",VLOOKUP(M4582,'14'!D:D,1,0))</f>
        <v/>
      </c>
    </row>
    <row r="4583" spans="1:15" ht="12.75" customHeight="1" x14ac:dyDescent="0.2">
      <c r="A4583" s="36" t="str">
        <f>'0'!$A$4</f>
        <v>………………..</v>
      </c>
      <c r="B4583" s="37">
        <f>'0'!$A$2</f>
        <v>46112</v>
      </c>
      <c r="C4583" s="37" t="s">
        <v>1243</v>
      </c>
      <c r="D4583" s="119" t="str">
        <f>IF(G4583="","",VLOOKUP(G4583,номенклатури!R:T,2,0))</f>
        <v/>
      </c>
      <c r="E4583" s="365" t="str">
        <f>IF(G4583="","",VLOOKUP(G4583,номенклатури!R:T,3,0))</f>
        <v/>
      </c>
      <c r="F4583" s="159" t="str">
        <f>IF(G4583="","",IF(ISERROR(VLOOKUP(G4583,номенклатури!V:V,1,0)),E4583*H4583,E4583*I4583))</f>
        <v/>
      </c>
      <c r="G4583" s="14"/>
      <c r="H4583" s="15"/>
      <c r="I4583" s="15"/>
      <c r="J4583" s="15"/>
      <c r="K4583" s="15"/>
      <c r="L4583" s="217"/>
      <c r="M4583" s="22"/>
      <c r="N4583" s="119" t="str">
        <f>IF(G4583="","",VLOOKUP(G4583,номенклатури!R:U,4,0))</f>
        <v/>
      </c>
      <c r="O4583" s="119" t="str">
        <f>IF(M4583="","",VLOOKUP(M4583,'14'!D:D,1,0))</f>
        <v/>
      </c>
    </row>
    <row r="4584" spans="1:15" ht="12.75" customHeight="1" x14ac:dyDescent="0.2">
      <c r="A4584" s="36" t="str">
        <f>'0'!$A$4</f>
        <v>………………..</v>
      </c>
      <c r="B4584" s="37">
        <f>'0'!$A$2</f>
        <v>46112</v>
      </c>
      <c r="C4584" s="37" t="s">
        <v>1243</v>
      </c>
      <c r="D4584" s="119" t="str">
        <f>IF(G4584="","",VLOOKUP(G4584,номенклатури!R:T,2,0))</f>
        <v/>
      </c>
      <c r="E4584" s="365" t="str">
        <f>IF(G4584="","",VLOOKUP(G4584,номенклатури!R:T,3,0))</f>
        <v/>
      </c>
      <c r="F4584" s="159" t="str">
        <f>IF(G4584="","",IF(ISERROR(VLOOKUP(G4584,номенклатури!V:V,1,0)),E4584*H4584,E4584*I4584))</f>
        <v/>
      </c>
      <c r="G4584" s="14"/>
      <c r="H4584" s="15"/>
      <c r="I4584" s="15"/>
      <c r="J4584" s="15"/>
      <c r="K4584" s="15"/>
      <c r="L4584" s="217"/>
      <c r="M4584" s="22"/>
      <c r="N4584" s="119" t="str">
        <f>IF(G4584="","",VLOOKUP(G4584,номенклатури!R:U,4,0))</f>
        <v/>
      </c>
      <c r="O4584" s="119" t="str">
        <f>IF(M4584="","",VLOOKUP(M4584,'14'!D:D,1,0))</f>
        <v/>
      </c>
    </row>
    <row r="4585" spans="1:15" ht="12.75" customHeight="1" x14ac:dyDescent="0.2">
      <c r="A4585" s="36" t="str">
        <f>'0'!$A$4</f>
        <v>………………..</v>
      </c>
      <c r="B4585" s="37">
        <f>'0'!$A$2</f>
        <v>46112</v>
      </c>
      <c r="C4585" s="37" t="s">
        <v>1243</v>
      </c>
      <c r="D4585" s="119" t="str">
        <f>IF(G4585="","",VLOOKUP(G4585,номенклатури!R:T,2,0))</f>
        <v/>
      </c>
      <c r="E4585" s="365" t="str">
        <f>IF(G4585="","",VLOOKUP(G4585,номенклатури!R:T,3,0))</f>
        <v/>
      </c>
      <c r="F4585" s="159" t="str">
        <f>IF(G4585="","",IF(ISERROR(VLOOKUP(G4585,номенклатури!V:V,1,0)),E4585*H4585,E4585*I4585))</f>
        <v/>
      </c>
      <c r="G4585" s="14"/>
      <c r="H4585" s="15"/>
      <c r="I4585" s="15"/>
      <c r="J4585" s="15"/>
      <c r="K4585" s="15"/>
      <c r="L4585" s="217"/>
      <c r="M4585" s="22"/>
      <c r="N4585" s="119" t="str">
        <f>IF(G4585="","",VLOOKUP(G4585,номенклатури!R:U,4,0))</f>
        <v/>
      </c>
      <c r="O4585" s="119" t="str">
        <f>IF(M4585="","",VLOOKUP(M4585,'14'!D:D,1,0))</f>
        <v/>
      </c>
    </row>
    <row r="4586" spans="1:15" ht="12.75" customHeight="1" x14ac:dyDescent="0.2">
      <c r="A4586" s="36" t="str">
        <f>'0'!$A$4</f>
        <v>………………..</v>
      </c>
      <c r="B4586" s="37">
        <f>'0'!$A$2</f>
        <v>46112</v>
      </c>
      <c r="C4586" s="37" t="s">
        <v>1243</v>
      </c>
      <c r="D4586" s="119" t="str">
        <f>IF(G4586="","",VLOOKUP(G4586,номенклатури!R:T,2,0))</f>
        <v/>
      </c>
      <c r="E4586" s="365" t="str">
        <f>IF(G4586="","",VLOOKUP(G4586,номенклатури!R:T,3,0))</f>
        <v/>
      </c>
      <c r="F4586" s="159" t="str">
        <f>IF(G4586="","",IF(ISERROR(VLOOKUP(G4586,номенклатури!V:V,1,0)),E4586*H4586,E4586*I4586))</f>
        <v/>
      </c>
      <c r="G4586" s="14"/>
      <c r="H4586" s="15"/>
      <c r="I4586" s="15"/>
      <c r="J4586" s="15"/>
      <c r="K4586" s="15"/>
      <c r="L4586" s="217"/>
      <c r="M4586" s="22"/>
      <c r="N4586" s="119" t="str">
        <f>IF(G4586="","",VLOOKUP(G4586,номенклатури!R:U,4,0))</f>
        <v/>
      </c>
      <c r="O4586" s="119" t="str">
        <f>IF(M4586="","",VLOOKUP(M4586,'14'!D:D,1,0))</f>
        <v/>
      </c>
    </row>
    <row r="4587" spans="1:15" ht="12.75" customHeight="1" x14ac:dyDescent="0.2">
      <c r="A4587" s="36" t="str">
        <f>'0'!$A$4</f>
        <v>………………..</v>
      </c>
      <c r="B4587" s="37">
        <f>'0'!$A$2</f>
        <v>46112</v>
      </c>
      <c r="C4587" s="37" t="s">
        <v>1243</v>
      </c>
      <c r="D4587" s="119" t="str">
        <f>IF(G4587="","",VLOOKUP(G4587,номенклатури!R:T,2,0))</f>
        <v/>
      </c>
      <c r="E4587" s="365" t="str">
        <f>IF(G4587="","",VLOOKUP(G4587,номенклатури!R:T,3,0))</f>
        <v/>
      </c>
      <c r="F4587" s="159" t="str">
        <f>IF(G4587="","",IF(ISERROR(VLOOKUP(G4587,номенклатури!V:V,1,0)),E4587*H4587,E4587*I4587))</f>
        <v/>
      </c>
      <c r="G4587" s="14"/>
      <c r="H4587" s="15"/>
      <c r="I4587" s="15"/>
      <c r="J4587" s="15"/>
      <c r="K4587" s="15"/>
      <c r="L4587" s="217"/>
      <c r="M4587" s="22"/>
      <c r="N4587" s="119" t="str">
        <f>IF(G4587="","",VLOOKUP(G4587,номенклатури!R:U,4,0))</f>
        <v/>
      </c>
      <c r="O4587" s="119" t="str">
        <f>IF(M4587="","",VLOOKUP(M4587,'14'!D:D,1,0))</f>
        <v/>
      </c>
    </row>
    <row r="4588" spans="1:15" ht="12.75" customHeight="1" x14ac:dyDescent="0.2">
      <c r="A4588" s="36" t="str">
        <f>'0'!$A$4</f>
        <v>………………..</v>
      </c>
      <c r="B4588" s="37">
        <f>'0'!$A$2</f>
        <v>46112</v>
      </c>
      <c r="C4588" s="37" t="s">
        <v>1243</v>
      </c>
      <c r="D4588" s="119" t="str">
        <f>IF(G4588="","",VLOOKUP(G4588,номенклатури!R:T,2,0))</f>
        <v/>
      </c>
      <c r="E4588" s="365" t="str">
        <f>IF(G4588="","",VLOOKUP(G4588,номенклатури!R:T,3,0))</f>
        <v/>
      </c>
      <c r="F4588" s="159" t="str">
        <f>IF(G4588="","",IF(ISERROR(VLOOKUP(G4588,номенклатури!V:V,1,0)),E4588*H4588,E4588*I4588))</f>
        <v/>
      </c>
      <c r="G4588" s="14"/>
      <c r="H4588" s="15"/>
      <c r="I4588" s="15"/>
      <c r="J4588" s="15"/>
      <c r="K4588" s="15"/>
      <c r="L4588" s="217"/>
      <c r="M4588" s="22"/>
      <c r="N4588" s="119" t="str">
        <f>IF(G4588="","",VLOOKUP(G4588,номенклатури!R:U,4,0))</f>
        <v/>
      </c>
      <c r="O4588" s="119" t="str">
        <f>IF(M4588="","",VLOOKUP(M4588,'14'!D:D,1,0))</f>
        <v/>
      </c>
    </row>
    <row r="4589" spans="1:15" ht="12.75" customHeight="1" x14ac:dyDescent="0.2">
      <c r="A4589" s="36" t="str">
        <f>'0'!$A$4</f>
        <v>………………..</v>
      </c>
      <c r="B4589" s="37">
        <f>'0'!$A$2</f>
        <v>46112</v>
      </c>
      <c r="C4589" s="37" t="s">
        <v>1243</v>
      </c>
      <c r="D4589" s="119" t="str">
        <f>IF(G4589="","",VLOOKUP(G4589,номенклатури!R:T,2,0))</f>
        <v/>
      </c>
      <c r="E4589" s="365" t="str">
        <f>IF(G4589="","",VLOOKUP(G4589,номенклатури!R:T,3,0))</f>
        <v/>
      </c>
      <c r="F4589" s="159" t="str">
        <f>IF(G4589="","",IF(ISERROR(VLOOKUP(G4589,номенклатури!V:V,1,0)),E4589*H4589,E4589*I4589))</f>
        <v/>
      </c>
      <c r="G4589" s="14"/>
      <c r="H4589" s="15"/>
      <c r="I4589" s="15"/>
      <c r="J4589" s="15"/>
      <c r="K4589" s="15"/>
      <c r="L4589" s="217"/>
      <c r="M4589" s="22"/>
      <c r="N4589" s="119" t="str">
        <f>IF(G4589="","",VLOOKUP(G4589,номенклатури!R:U,4,0))</f>
        <v/>
      </c>
      <c r="O4589" s="119" t="str">
        <f>IF(M4589="","",VLOOKUP(M4589,'14'!D:D,1,0))</f>
        <v/>
      </c>
    </row>
    <row r="4590" spans="1:15" ht="12.75" customHeight="1" x14ac:dyDescent="0.2">
      <c r="A4590" s="36" t="str">
        <f>'0'!$A$4</f>
        <v>………………..</v>
      </c>
      <c r="B4590" s="37">
        <f>'0'!$A$2</f>
        <v>46112</v>
      </c>
      <c r="C4590" s="37" t="s">
        <v>1243</v>
      </c>
      <c r="D4590" s="119" t="str">
        <f>IF(G4590="","",VLOOKUP(G4590,номенклатури!R:T,2,0))</f>
        <v/>
      </c>
      <c r="E4590" s="365" t="str">
        <f>IF(G4590="","",VLOOKUP(G4590,номенклатури!R:T,3,0))</f>
        <v/>
      </c>
      <c r="F4590" s="159" t="str">
        <f>IF(G4590="","",IF(ISERROR(VLOOKUP(G4590,номенклатури!V:V,1,0)),E4590*H4590,E4590*I4590))</f>
        <v/>
      </c>
      <c r="G4590" s="14"/>
      <c r="H4590" s="15"/>
      <c r="I4590" s="15"/>
      <c r="J4590" s="15"/>
      <c r="K4590" s="15"/>
      <c r="L4590" s="217"/>
      <c r="M4590" s="22"/>
      <c r="N4590" s="119" t="str">
        <f>IF(G4590="","",VLOOKUP(G4590,номенклатури!R:U,4,0))</f>
        <v/>
      </c>
      <c r="O4590" s="119" t="str">
        <f>IF(M4590="","",VLOOKUP(M4590,'14'!D:D,1,0))</f>
        <v/>
      </c>
    </row>
    <row r="4591" spans="1:15" ht="12.75" customHeight="1" x14ac:dyDescent="0.2">
      <c r="A4591" s="36" t="str">
        <f>'0'!$A$4</f>
        <v>………………..</v>
      </c>
      <c r="B4591" s="37">
        <f>'0'!$A$2</f>
        <v>46112</v>
      </c>
      <c r="C4591" s="37" t="s">
        <v>1243</v>
      </c>
      <c r="D4591" s="119" t="str">
        <f>IF(G4591="","",VLOOKUP(G4591,номенклатури!R:T,2,0))</f>
        <v/>
      </c>
      <c r="E4591" s="365" t="str">
        <f>IF(G4591="","",VLOOKUP(G4591,номенклатури!R:T,3,0))</f>
        <v/>
      </c>
      <c r="F4591" s="159" t="str">
        <f>IF(G4591="","",IF(ISERROR(VLOOKUP(G4591,номенклатури!V:V,1,0)),E4591*H4591,E4591*I4591))</f>
        <v/>
      </c>
      <c r="G4591" s="14"/>
      <c r="H4591" s="15"/>
      <c r="I4591" s="15"/>
      <c r="J4591" s="15"/>
      <c r="K4591" s="15"/>
      <c r="L4591" s="217"/>
      <c r="M4591" s="22"/>
      <c r="N4591" s="119" t="str">
        <f>IF(G4591="","",VLOOKUP(G4591,номенклатури!R:U,4,0))</f>
        <v/>
      </c>
      <c r="O4591" s="119" t="str">
        <f>IF(M4591="","",VLOOKUP(M4591,'14'!D:D,1,0))</f>
        <v/>
      </c>
    </row>
    <row r="4592" spans="1:15" ht="12.75" customHeight="1" x14ac:dyDescent="0.2">
      <c r="A4592" s="36" t="str">
        <f>'0'!$A$4</f>
        <v>………………..</v>
      </c>
      <c r="B4592" s="37">
        <f>'0'!$A$2</f>
        <v>46112</v>
      </c>
      <c r="C4592" s="37" t="s">
        <v>1243</v>
      </c>
      <c r="D4592" s="119" t="str">
        <f>IF(G4592="","",VLOOKUP(G4592,номенклатури!R:T,2,0))</f>
        <v/>
      </c>
      <c r="E4592" s="365" t="str">
        <f>IF(G4592="","",VLOOKUP(G4592,номенклатури!R:T,3,0))</f>
        <v/>
      </c>
      <c r="F4592" s="159" t="str">
        <f>IF(G4592="","",IF(ISERROR(VLOOKUP(G4592,номенклатури!V:V,1,0)),E4592*H4592,E4592*I4592))</f>
        <v/>
      </c>
      <c r="G4592" s="14"/>
      <c r="H4592" s="15"/>
      <c r="I4592" s="15"/>
      <c r="J4592" s="15"/>
      <c r="K4592" s="15"/>
      <c r="L4592" s="217"/>
      <c r="M4592" s="22"/>
      <c r="N4592" s="119" t="str">
        <f>IF(G4592="","",VLOOKUP(G4592,номенклатури!R:U,4,0))</f>
        <v/>
      </c>
      <c r="O4592" s="119" t="str">
        <f>IF(M4592="","",VLOOKUP(M4592,'14'!D:D,1,0))</f>
        <v/>
      </c>
    </row>
    <row r="4593" spans="1:15" ht="12.75" customHeight="1" x14ac:dyDescent="0.2">
      <c r="A4593" s="36" t="str">
        <f>'0'!$A$4</f>
        <v>………………..</v>
      </c>
      <c r="B4593" s="37">
        <f>'0'!$A$2</f>
        <v>46112</v>
      </c>
      <c r="C4593" s="37" t="s">
        <v>1243</v>
      </c>
      <c r="D4593" s="119" t="str">
        <f>IF(G4593="","",VLOOKUP(G4593,номенклатури!R:T,2,0))</f>
        <v/>
      </c>
      <c r="E4593" s="365" t="str">
        <f>IF(G4593="","",VLOOKUP(G4593,номенклатури!R:T,3,0))</f>
        <v/>
      </c>
      <c r="F4593" s="159" t="str">
        <f>IF(G4593="","",IF(ISERROR(VLOOKUP(G4593,номенклатури!V:V,1,0)),E4593*H4593,E4593*I4593))</f>
        <v/>
      </c>
      <c r="G4593" s="14"/>
      <c r="H4593" s="15"/>
      <c r="I4593" s="15"/>
      <c r="J4593" s="15"/>
      <c r="K4593" s="15"/>
      <c r="L4593" s="217"/>
      <c r="M4593" s="22"/>
      <c r="N4593" s="119" t="str">
        <f>IF(G4593="","",VLOOKUP(G4593,номенклатури!R:U,4,0))</f>
        <v/>
      </c>
      <c r="O4593" s="119" t="str">
        <f>IF(M4593="","",VLOOKUP(M4593,'14'!D:D,1,0))</f>
        <v/>
      </c>
    </row>
    <row r="4594" spans="1:15" ht="12.75" customHeight="1" x14ac:dyDescent="0.2">
      <c r="A4594" s="36" t="str">
        <f>'0'!$A$4</f>
        <v>………………..</v>
      </c>
      <c r="B4594" s="37">
        <f>'0'!$A$2</f>
        <v>46112</v>
      </c>
      <c r="C4594" s="37" t="s">
        <v>1243</v>
      </c>
      <c r="D4594" s="119" t="str">
        <f>IF(G4594="","",VLOOKUP(G4594,номенклатури!R:T,2,0))</f>
        <v/>
      </c>
      <c r="E4594" s="365" t="str">
        <f>IF(G4594="","",VLOOKUP(G4594,номенклатури!R:T,3,0))</f>
        <v/>
      </c>
      <c r="F4594" s="159" t="str">
        <f>IF(G4594="","",IF(ISERROR(VLOOKUP(G4594,номенклатури!V:V,1,0)),E4594*H4594,E4594*I4594))</f>
        <v/>
      </c>
      <c r="G4594" s="14"/>
      <c r="H4594" s="15"/>
      <c r="I4594" s="15"/>
      <c r="J4594" s="15"/>
      <c r="K4594" s="15"/>
      <c r="L4594" s="217"/>
      <c r="M4594" s="22"/>
      <c r="N4594" s="119" t="str">
        <f>IF(G4594="","",VLOOKUP(G4594,номенклатури!R:U,4,0))</f>
        <v/>
      </c>
      <c r="O4594" s="119" t="str">
        <f>IF(M4594="","",VLOOKUP(M4594,'14'!D:D,1,0))</f>
        <v/>
      </c>
    </row>
    <row r="4595" spans="1:15" ht="12.75" customHeight="1" x14ac:dyDescent="0.2">
      <c r="A4595" s="36" t="str">
        <f>'0'!$A$4</f>
        <v>………………..</v>
      </c>
      <c r="B4595" s="37">
        <f>'0'!$A$2</f>
        <v>46112</v>
      </c>
      <c r="C4595" s="37" t="s">
        <v>1243</v>
      </c>
      <c r="D4595" s="119" t="str">
        <f>IF(G4595="","",VLOOKUP(G4595,номенклатури!R:T,2,0))</f>
        <v/>
      </c>
      <c r="E4595" s="365" t="str">
        <f>IF(G4595="","",VLOOKUP(G4595,номенклатури!R:T,3,0))</f>
        <v/>
      </c>
      <c r="F4595" s="159" t="str">
        <f>IF(G4595="","",IF(ISERROR(VLOOKUP(G4595,номенклатури!V:V,1,0)),E4595*H4595,E4595*I4595))</f>
        <v/>
      </c>
      <c r="G4595" s="14"/>
      <c r="H4595" s="15"/>
      <c r="I4595" s="15"/>
      <c r="J4595" s="15"/>
      <c r="K4595" s="15"/>
      <c r="L4595" s="217"/>
      <c r="M4595" s="22"/>
      <c r="N4595" s="119" t="str">
        <f>IF(G4595="","",VLOOKUP(G4595,номенклатури!R:U,4,0))</f>
        <v/>
      </c>
      <c r="O4595" s="119" t="str">
        <f>IF(M4595="","",VLOOKUP(M4595,'14'!D:D,1,0))</f>
        <v/>
      </c>
    </row>
    <row r="4596" spans="1:15" ht="12.75" customHeight="1" x14ac:dyDescent="0.2">
      <c r="A4596" s="36" t="str">
        <f>'0'!$A$4</f>
        <v>………………..</v>
      </c>
      <c r="B4596" s="37">
        <f>'0'!$A$2</f>
        <v>46112</v>
      </c>
      <c r="C4596" s="37" t="s">
        <v>1243</v>
      </c>
      <c r="D4596" s="119" t="str">
        <f>IF(G4596="","",VLOOKUP(G4596,номенклатури!R:T,2,0))</f>
        <v/>
      </c>
      <c r="E4596" s="365" t="str">
        <f>IF(G4596="","",VLOOKUP(G4596,номенклатури!R:T,3,0))</f>
        <v/>
      </c>
      <c r="F4596" s="159" t="str">
        <f>IF(G4596="","",IF(ISERROR(VLOOKUP(G4596,номенклатури!V:V,1,0)),E4596*H4596,E4596*I4596))</f>
        <v/>
      </c>
      <c r="G4596" s="14"/>
      <c r="H4596" s="15"/>
      <c r="I4596" s="15"/>
      <c r="J4596" s="15"/>
      <c r="K4596" s="15"/>
      <c r="L4596" s="217"/>
      <c r="M4596" s="22"/>
      <c r="N4596" s="119" t="str">
        <f>IF(G4596="","",VLOOKUP(G4596,номенклатури!R:U,4,0))</f>
        <v/>
      </c>
      <c r="O4596" s="119" t="str">
        <f>IF(M4596="","",VLOOKUP(M4596,'14'!D:D,1,0))</f>
        <v/>
      </c>
    </row>
    <row r="4597" spans="1:15" ht="12.75" customHeight="1" x14ac:dyDescent="0.2">
      <c r="A4597" s="36" t="str">
        <f>'0'!$A$4</f>
        <v>………………..</v>
      </c>
      <c r="B4597" s="37">
        <f>'0'!$A$2</f>
        <v>46112</v>
      </c>
      <c r="C4597" s="37" t="s">
        <v>1243</v>
      </c>
      <c r="D4597" s="119" t="str">
        <f>IF(G4597="","",VLOOKUP(G4597,номенклатури!R:T,2,0))</f>
        <v/>
      </c>
      <c r="E4597" s="365" t="str">
        <f>IF(G4597="","",VLOOKUP(G4597,номенклатури!R:T,3,0))</f>
        <v/>
      </c>
      <c r="F4597" s="159" t="str">
        <f>IF(G4597="","",IF(ISERROR(VLOOKUP(G4597,номенклатури!V:V,1,0)),E4597*H4597,E4597*I4597))</f>
        <v/>
      </c>
      <c r="G4597" s="14"/>
      <c r="H4597" s="15"/>
      <c r="I4597" s="15"/>
      <c r="J4597" s="15"/>
      <c r="K4597" s="15"/>
      <c r="L4597" s="217"/>
      <c r="M4597" s="22"/>
      <c r="N4597" s="119" t="str">
        <f>IF(G4597="","",VLOOKUP(G4597,номенклатури!R:U,4,0))</f>
        <v/>
      </c>
      <c r="O4597" s="119" t="str">
        <f>IF(M4597="","",VLOOKUP(M4597,'14'!D:D,1,0))</f>
        <v/>
      </c>
    </row>
    <row r="4598" spans="1:15" ht="12.75" customHeight="1" x14ac:dyDescent="0.2">
      <c r="A4598" s="36" t="str">
        <f>'0'!$A$4</f>
        <v>………………..</v>
      </c>
      <c r="B4598" s="37">
        <f>'0'!$A$2</f>
        <v>46112</v>
      </c>
      <c r="C4598" s="37" t="s">
        <v>1243</v>
      </c>
      <c r="D4598" s="119" t="str">
        <f>IF(G4598="","",VLOOKUP(G4598,номенклатури!R:T,2,0))</f>
        <v/>
      </c>
      <c r="E4598" s="365" t="str">
        <f>IF(G4598="","",VLOOKUP(G4598,номенклатури!R:T,3,0))</f>
        <v/>
      </c>
      <c r="F4598" s="159" t="str">
        <f>IF(G4598="","",IF(ISERROR(VLOOKUP(G4598,номенклатури!V:V,1,0)),E4598*H4598,E4598*I4598))</f>
        <v/>
      </c>
      <c r="G4598" s="14"/>
      <c r="H4598" s="15"/>
      <c r="I4598" s="15"/>
      <c r="J4598" s="15"/>
      <c r="K4598" s="15"/>
      <c r="L4598" s="217"/>
      <c r="M4598" s="22"/>
      <c r="N4598" s="119" t="str">
        <f>IF(G4598="","",VLOOKUP(G4598,номенклатури!R:U,4,0))</f>
        <v/>
      </c>
      <c r="O4598" s="119" t="str">
        <f>IF(M4598="","",VLOOKUP(M4598,'14'!D:D,1,0))</f>
        <v/>
      </c>
    </row>
    <row r="4599" spans="1:15" ht="12.75" customHeight="1" x14ac:dyDescent="0.2">
      <c r="A4599" s="36" t="str">
        <f>'0'!$A$4</f>
        <v>………………..</v>
      </c>
      <c r="B4599" s="37">
        <f>'0'!$A$2</f>
        <v>46112</v>
      </c>
      <c r="C4599" s="37" t="s">
        <v>1243</v>
      </c>
      <c r="D4599" s="119" t="str">
        <f>IF(G4599="","",VLOOKUP(G4599,номенклатури!R:T,2,0))</f>
        <v/>
      </c>
      <c r="E4599" s="365" t="str">
        <f>IF(G4599="","",VLOOKUP(G4599,номенклатури!R:T,3,0))</f>
        <v/>
      </c>
      <c r="F4599" s="159" t="str">
        <f>IF(G4599="","",IF(ISERROR(VLOOKUP(G4599,номенклатури!V:V,1,0)),E4599*H4599,E4599*I4599))</f>
        <v/>
      </c>
      <c r="G4599" s="14"/>
      <c r="H4599" s="15"/>
      <c r="I4599" s="15"/>
      <c r="J4599" s="15"/>
      <c r="K4599" s="15"/>
      <c r="L4599" s="217"/>
      <c r="M4599" s="22"/>
      <c r="N4599" s="119" t="str">
        <f>IF(G4599="","",VLOOKUP(G4599,номенклатури!R:U,4,0))</f>
        <v/>
      </c>
      <c r="O4599" s="119" t="str">
        <f>IF(M4599="","",VLOOKUP(M4599,'14'!D:D,1,0))</f>
        <v/>
      </c>
    </row>
    <row r="4600" spans="1:15" ht="12.75" customHeight="1" x14ac:dyDescent="0.2">
      <c r="A4600" s="36" t="str">
        <f>'0'!$A$4</f>
        <v>………………..</v>
      </c>
      <c r="B4600" s="37">
        <f>'0'!$A$2</f>
        <v>46112</v>
      </c>
      <c r="C4600" s="37" t="s">
        <v>1243</v>
      </c>
      <c r="D4600" s="119" t="str">
        <f>IF(G4600="","",VLOOKUP(G4600,номенклатури!R:T,2,0))</f>
        <v/>
      </c>
      <c r="E4600" s="365" t="str">
        <f>IF(G4600="","",VLOOKUP(G4600,номенклатури!R:T,3,0))</f>
        <v/>
      </c>
      <c r="F4600" s="159" t="str">
        <f>IF(G4600="","",IF(ISERROR(VLOOKUP(G4600,номенклатури!V:V,1,0)),E4600*H4600,E4600*I4600))</f>
        <v/>
      </c>
      <c r="G4600" s="14"/>
      <c r="H4600" s="15"/>
      <c r="I4600" s="15"/>
      <c r="J4600" s="15"/>
      <c r="K4600" s="15"/>
      <c r="L4600" s="217"/>
      <c r="M4600" s="22"/>
      <c r="N4600" s="119" t="str">
        <f>IF(G4600="","",VLOOKUP(G4600,номенклатури!R:U,4,0))</f>
        <v/>
      </c>
      <c r="O4600" s="119" t="str">
        <f>IF(M4600="","",VLOOKUP(M4600,'14'!D:D,1,0))</f>
        <v/>
      </c>
    </row>
    <row r="4601" spans="1:15" ht="12.75" customHeight="1" x14ac:dyDescent="0.2">
      <c r="A4601" s="36" t="str">
        <f>'0'!$A$4</f>
        <v>………………..</v>
      </c>
      <c r="B4601" s="37">
        <f>'0'!$A$2</f>
        <v>46112</v>
      </c>
      <c r="C4601" s="37" t="s">
        <v>1243</v>
      </c>
      <c r="D4601" s="119" t="str">
        <f>IF(G4601="","",VLOOKUP(G4601,номенклатури!R:T,2,0))</f>
        <v/>
      </c>
      <c r="E4601" s="365" t="str">
        <f>IF(G4601="","",VLOOKUP(G4601,номенклатури!R:T,3,0))</f>
        <v/>
      </c>
      <c r="F4601" s="159" t="str">
        <f>IF(G4601="","",IF(ISERROR(VLOOKUP(G4601,номенклатури!V:V,1,0)),E4601*H4601,E4601*I4601))</f>
        <v/>
      </c>
      <c r="G4601" s="14"/>
      <c r="H4601" s="15"/>
      <c r="I4601" s="15"/>
      <c r="J4601" s="15"/>
      <c r="K4601" s="15"/>
      <c r="L4601" s="217"/>
      <c r="M4601" s="22"/>
      <c r="N4601" s="119" t="str">
        <f>IF(G4601="","",VLOOKUP(G4601,номенклатури!R:U,4,0))</f>
        <v/>
      </c>
      <c r="O4601" s="119" t="str">
        <f>IF(M4601="","",VLOOKUP(M4601,'14'!D:D,1,0))</f>
        <v/>
      </c>
    </row>
    <row r="4602" spans="1:15" ht="12.75" customHeight="1" x14ac:dyDescent="0.2">
      <c r="A4602" s="36" t="str">
        <f>'0'!$A$4</f>
        <v>………………..</v>
      </c>
      <c r="B4602" s="37">
        <f>'0'!$A$2</f>
        <v>46112</v>
      </c>
      <c r="C4602" s="37" t="s">
        <v>1243</v>
      </c>
      <c r="D4602" s="119" t="str">
        <f>IF(G4602="","",VLOOKUP(G4602,номенклатури!R:T,2,0))</f>
        <v/>
      </c>
      <c r="E4602" s="365" t="str">
        <f>IF(G4602="","",VLOOKUP(G4602,номенклатури!R:T,3,0))</f>
        <v/>
      </c>
      <c r="F4602" s="159" t="str">
        <f>IF(G4602="","",IF(ISERROR(VLOOKUP(G4602,номенклатури!V:V,1,0)),E4602*H4602,E4602*I4602))</f>
        <v/>
      </c>
      <c r="G4602" s="14"/>
      <c r="H4602" s="15"/>
      <c r="I4602" s="15"/>
      <c r="J4602" s="15"/>
      <c r="K4602" s="15"/>
      <c r="L4602" s="217"/>
      <c r="M4602" s="22"/>
      <c r="N4602" s="119" t="str">
        <f>IF(G4602="","",VLOOKUP(G4602,номенклатури!R:U,4,0))</f>
        <v/>
      </c>
      <c r="O4602" s="119" t="str">
        <f>IF(M4602="","",VLOOKUP(M4602,'14'!D:D,1,0))</f>
        <v/>
      </c>
    </row>
    <row r="4603" spans="1:15" ht="12.75" customHeight="1" x14ac:dyDescent="0.2">
      <c r="A4603" s="36" t="str">
        <f>'0'!$A$4</f>
        <v>………………..</v>
      </c>
      <c r="B4603" s="37">
        <f>'0'!$A$2</f>
        <v>46112</v>
      </c>
      <c r="C4603" s="37" t="s">
        <v>1243</v>
      </c>
      <c r="D4603" s="119" t="str">
        <f>IF(G4603="","",VLOOKUP(G4603,номенклатури!R:T,2,0))</f>
        <v/>
      </c>
      <c r="E4603" s="365" t="str">
        <f>IF(G4603="","",VLOOKUP(G4603,номенклатури!R:T,3,0))</f>
        <v/>
      </c>
      <c r="F4603" s="159" t="str">
        <f>IF(G4603="","",IF(ISERROR(VLOOKUP(G4603,номенклатури!V:V,1,0)),E4603*H4603,E4603*I4603))</f>
        <v/>
      </c>
      <c r="G4603" s="14"/>
      <c r="H4603" s="15"/>
      <c r="I4603" s="15"/>
      <c r="J4603" s="15"/>
      <c r="K4603" s="15"/>
      <c r="L4603" s="217"/>
      <c r="M4603" s="22"/>
      <c r="N4603" s="119" t="str">
        <f>IF(G4603="","",VLOOKUP(G4603,номенклатури!R:U,4,0))</f>
        <v/>
      </c>
      <c r="O4603" s="119" t="str">
        <f>IF(M4603="","",VLOOKUP(M4603,'14'!D:D,1,0))</f>
        <v/>
      </c>
    </row>
    <row r="4604" spans="1:15" ht="12.75" customHeight="1" x14ac:dyDescent="0.2">
      <c r="A4604" s="36" t="str">
        <f>'0'!$A$4</f>
        <v>………………..</v>
      </c>
      <c r="B4604" s="37">
        <f>'0'!$A$2</f>
        <v>46112</v>
      </c>
      <c r="C4604" s="37" t="s">
        <v>1243</v>
      </c>
      <c r="D4604" s="119" t="str">
        <f>IF(G4604="","",VLOOKUP(G4604,номенклатури!R:T,2,0))</f>
        <v/>
      </c>
      <c r="E4604" s="365" t="str">
        <f>IF(G4604="","",VLOOKUP(G4604,номенклатури!R:T,3,0))</f>
        <v/>
      </c>
      <c r="F4604" s="159" t="str">
        <f>IF(G4604="","",IF(ISERROR(VLOOKUP(G4604,номенклатури!V:V,1,0)),E4604*H4604,E4604*I4604))</f>
        <v/>
      </c>
      <c r="G4604" s="14"/>
      <c r="H4604" s="15"/>
      <c r="I4604" s="15"/>
      <c r="J4604" s="15"/>
      <c r="K4604" s="15"/>
      <c r="L4604" s="217"/>
      <c r="M4604" s="22"/>
      <c r="N4604" s="119" t="str">
        <f>IF(G4604="","",VLOOKUP(G4604,номенклатури!R:U,4,0))</f>
        <v/>
      </c>
      <c r="O4604" s="119" t="str">
        <f>IF(M4604="","",VLOOKUP(M4604,'14'!D:D,1,0))</f>
        <v/>
      </c>
    </row>
    <row r="4605" spans="1:15" ht="12.75" customHeight="1" x14ac:dyDescent="0.2">
      <c r="A4605" s="36" t="str">
        <f>'0'!$A$4</f>
        <v>………………..</v>
      </c>
      <c r="B4605" s="37">
        <f>'0'!$A$2</f>
        <v>46112</v>
      </c>
      <c r="C4605" s="37" t="s">
        <v>1243</v>
      </c>
      <c r="D4605" s="119" t="str">
        <f>IF(G4605="","",VLOOKUP(G4605,номенклатури!R:T,2,0))</f>
        <v/>
      </c>
      <c r="E4605" s="365" t="str">
        <f>IF(G4605="","",VLOOKUP(G4605,номенклатури!R:T,3,0))</f>
        <v/>
      </c>
      <c r="F4605" s="159" t="str">
        <f>IF(G4605="","",IF(ISERROR(VLOOKUP(G4605,номенклатури!V:V,1,0)),E4605*H4605,E4605*I4605))</f>
        <v/>
      </c>
      <c r="G4605" s="14"/>
      <c r="H4605" s="15"/>
      <c r="I4605" s="15"/>
      <c r="J4605" s="15"/>
      <c r="K4605" s="15"/>
      <c r="L4605" s="217"/>
      <c r="M4605" s="22"/>
      <c r="N4605" s="119" t="str">
        <f>IF(G4605="","",VLOOKUP(G4605,номенклатури!R:U,4,0))</f>
        <v/>
      </c>
      <c r="O4605" s="119" t="str">
        <f>IF(M4605="","",VLOOKUP(M4605,'14'!D:D,1,0))</f>
        <v/>
      </c>
    </row>
    <row r="4606" spans="1:15" ht="12.75" customHeight="1" x14ac:dyDescent="0.2">
      <c r="A4606" s="36" t="str">
        <f>'0'!$A$4</f>
        <v>………………..</v>
      </c>
      <c r="B4606" s="37">
        <f>'0'!$A$2</f>
        <v>46112</v>
      </c>
      <c r="C4606" s="37" t="s">
        <v>1243</v>
      </c>
      <c r="D4606" s="119" t="str">
        <f>IF(G4606="","",VLOOKUP(G4606,номенклатури!R:T,2,0))</f>
        <v/>
      </c>
      <c r="E4606" s="365" t="str">
        <f>IF(G4606="","",VLOOKUP(G4606,номенклатури!R:T,3,0))</f>
        <v/>
      </c>
      <c r="F4606" s="159" t="str">
        <f>IF(G4606="","",IF(ISERROR(VLOOKUP(G4606,номенклатури!V:V,1,0)),E4606*H4606,E4606*I4606))</f>
        <v/>
      </c>
      <c r="G4606" s="14"/>
      <c r="H4606" s="15"/>
      <c r="I4606" s="15"/>
      <c r="J4606" s="15"/>
      <c r="K4606" s="15"/>
      <c r="L4606" s="217"/>
      <c r="M4606" s="22"/>
      <c r="N4606" s="119" t="str">
        <f>IF(G4606="","",VLOOKUP(G4606,номенклатури!R:U,4,0))</f>
        <v/>
      </c>
      <c r="O4606" s="119" t="str">
        <f>IF(M4606="","",VLOOKUP(M4606,'14'!D:D,1,0))</f>
        <v/>
      </c>
    </row>
    <row r="4607" spans="1:15" ht="12.75" customHeight="1" x14ac:dyDescent="0.2">
      <c r="A4607" s="36" t="str">
        <f>'0'!$A$4</f>
        <v>………………..</v>
      </c>
      <c r="B4607" s="37">
        <f>'0'!$A$2</f>
        <v>46112</v>
      </c>
      <c r="C4607" s="37" t="s">
        <v>1243</v>
      </c>
      <c r="D4607" s="119" t="str">
        <f>IF(G4607="","",VLOOKUP(G4607,номенклатури!R:T,2,0))</f>
        <v/>
      </c>
      <c r="E4607" s="365" t="str">
        <f>IF(G4607="","",VLOOKUP(G4607,номенклатури!R:T,3,0))</f>
        <v/>
      </c>
      <c r="F4607" s="159" t="str">
        <f>IF(G4607="","",IF(ISERROR(VLOOKUP(G4607,номенклатури!V:V,1,0)),E4607*H4607,E4607*I4607))</f>
        <v/>
      </c>
      <c r="G4607" s="14"/>
      <c r="H4607" s="15"/>
      <c r="I4607" s="15"/>
      <c r="J4607" s="15"/>
      <c r="K4607" s="15"/>
      <c r="L4607" s="217"/>
      <c r="M4607" s="22"/>
      <c r="N4607" s="119" t="str">
        <f>IF(G4607="","",VLOOKUP(G4607,номенклатури!R:U,4,0))</f>
        <v/>
      </c>
      <c r="O4607" s="119" t="str">
        <f>IF(M4607="","",VLOOKUP(M4607,'14'!D:D,1,0))</f>
        <v/>
      </c>
    </row>
    <row r="4608" spans="1:15" ht="12.75" customHeight="1" x14ac:dyDescent="0.2">
      <c r="A4608" s="36" t="str">
        <f>'0'!$A$4</f>
        <v>………………..</v>
      </c>
      <c r="B4608" s="37">
        <f>'0'!$A$2</f>
        <v>46112</v>
      </c>
      <c r="C4608" s="37" t="s">
        <v>1243</v>
      </c>
      <c r="D4608" s="119" t="str">
        <f>IF(G4608="","",VLOOKUP(G4608,номенклатури!R:T,2,0))</f>
        <v/>
      </c>
      <c r="E4608" s="365" t="str">
        <f>IF(G4608="","",VLOOKUP(G4608,номенклатури!R:T,3,0))</f>
        <v/>
      </c>
      <c r="F4608" s="159" t="str">
        <f>IF(G4608="","",IF(ISERROR(VLOOKUP(G4608,номенклатури!V:V,1,0)),E4608*H4608,E4608*I4608))</f>
        <v/>
      </c>
      <c r="G4608" s="14"/>
      <c r="H4608" s="15"/>
      <c r="I4608" s="15"/>
      <c r="J4608" s="15"/>
      <c r="K4608" s="15"/>
      <c r="L4608" s="217"/>
      <c r="M4608" s="22"/>
      <c r="N4608" s="119" t="str">
        <f>IF(G4608="","",VLOOKUP(G4608,номенклатури!R:U,4,0))</f>
        <v/>
      </c>
      <c r="O4608" s="119" t="str">
        <f>IF(M4608="","",VLOOKUP(M4608,'14'!D:D,1,0))</f>
        <v/>
      </c>
    </row>
    <row r="4609" spans="1:15" ht="12.75" customHeight="1" x14ac:dyDescent="0.2">
      <c r="A4609" s="36" t="str">
        <f>'0'!$A$4</f>
        <v>………………..</v>
      </c>
      <c r="B4609" s="37">
        <f>'0'!$A$2</f>
        <v>46112</v>
      </c>
      <c r="C4609" s="37" t="s">
        <v>1243</v>
      </c>
      <c r="D4609" s="119" t="str">
        <f>IF(G4609="","",VLOOKUP(G4609,номенклатури!R:T,2,0))</f>
        <v/>
      </c>
      <c r="E4609" s="365" t="str">
        <f>IF(G4609="","",VLOOKUP(G4609,номенклатури!R:T,3,0))</f>
        <v/>
      </c>
      <c r="F4609" s="159" t="str">
        <f>IF(G4609="","",IF(ISERROR(VLOOKUP(G4609,номенклатури!V:V,1,0)),E4609*H4609,E4609*I4609))</f>
        <v/>
      </c>
      <c r="G4609" s="14"/>
      <c r="H4609" s="15"/>
      <c r="I4609" s="15"/>
      <c r="J4609" s="15"/>
      <c r="K4609" s="15"/>
      <c r="L4609" s="217"/>
      <c r="M4609" s="22"/>
      <c r="N4609" s="119" t="str">
        <f>IF(G4609="","",VLOOKUP(G4609,номенклатури!R:U,4,0))</f>
        <v/>
      </c>
      <c r="O4609" s="119" t="str">
        <f>IF(M4609="","",VLOOKUP(M4609,'14'!D:D,1,0))</f>
        <v/>
      </c>
    </row>
    <row r="4610" spans="1:15" ht="12.75" customHeight="1" x14ac:dyDescent="0.2">
      <c r="A4610" s="36" t="str">
        <f>'0'!$A$4</f>
        <v>………………..</v>
      </c>
      <c r="B4610" s="37">
        <f>'0'!$A$2</f>
        <v>46112</v>
      </c>
      <c r="C4610" s="37" t="s">
        <v>1243</v>
      </c>
      <c r="D4610" s="119" t="str">
        <f>IF(G4610="","",VLOOKUP(G4610,номенклатури!R:T,2,0))</f>
        <v/>
      </c>
      <c r="E4610" s="365" t="str">
        <f>IF(G4610="","",VLOOKUP(G4610,номенклатури!R:T,3,0))</f>
        <v/>
      </c>
      <c r="F4610" s="159" t="str">
        <f>IF(G4610="","",IF(ISERROR(VLOOKUP(G4610,номенклатури!V:V,1,0)),E4610*H4610,E4610*I4610))</f>
        <v/>
      </c>
      <c r="G4610" s="14"/>
      <c r="H4610" s="15"/>
      <c r="I4610" s="15"/>
      <c r="J4610" s="15"/>
      <c r="K4610" s="15"/>
      <c r="L4610" s="217"/>
      <c r="M4610" s="22"/>
      <c r="N4610" s="119" t="str">
        <f>IF(G4610="","",VLOOKUP(G4610,номенклатури!R:U,4,0))</f>
        <v/>
      </c>
      <c r="O4610" s="119" t="str">
        <f>IF(M4610="","",VLOOKUP(M4610,'14'!D:D,1,0))</f>
        <v/>
      </c>
    </row>
    <row r="4611" spans="1:15" ht="12.75" customHeight="1" x14ac:dyDescent="0.2">
      <c r="A4611" s="36" t="str">
        <f>'0'!$A$4</f>
        <v>………………..</v>
      </c>
      <c r="B4611" s="37">
        <f>'0'!$A$2</f>
        <v>46112</v>
      </c>
      <c r="C4611" s="37" t="s">
        <v>1243</v>
      </c>
      <c r="D4611" s="119" t="str">
        <f>IF(G4611="","",VLOOKUP(G4611,номенклатури!R:T,2,0))</f>
        <v/>
      </c>
      <c r="E4611" s="365" t="str">
        <f>IF(G4611="","",VLOOKUP(G4611,номенклатури!R:T,3,0))</f>
        <v/>
      </c>
      <c r="F4611" s="159" t="str">
        <f>IF(G4611="","",IF(ISERROR(VLOOKUP(G4611,номенклатури!V:V,1,0)),E4611*H4611,E4611*I4611))</f>
        <v/>
      </c>
      <c r="G4611" s="14"/>
      <c r="H4611" s="15"/>
      <c r="I4611" s="15"/>
      <c r="J4611" s="15"/>
      <c r="K4611" s="15"/>
      <c r="L4611" s="217"/>
      <c r="M4611" s="22"/>
      <c r="N4611" s="119" t="str">
        <f>IF(G4611="","",VLOOKUP(G4611,номенклатури!R:U,4,0))</f>
        <v/>
      </c>
      <c r="O4611" s="119" t="str">
        <f>IF(M4611="","",VLOOKUP(M4611,'14'!D:D,1,0))</f>
        <v/>
      </c>
    </row>
    <row r="4612" spans="1:15" ht="12.75" customHeight="1" x14ac:dyDescent="0.2">
      <c r="A4612" s="36" t="str">
        <f>'0'!$A$4</f>
        <v>………………..</v>
      </c>
      <c r="B4612" s="37">
        <f>'0'!$A$2</f>
        <v>46112</v>
      </c>
      <c r="C4612" s="37" t="s">
        <v>1243</v>
      </c>
      <c r="D4612" s="119" t="str">
        <f>IF(G4612="","",VLOOKUP(G4612,номенклатури!R:T,2,0))</f>
        <v/>
      </c>
      <c r="E4612" s="365" t="str">
        <f>IF(G4612="","",VLOOKUP(G4612,номенклатури!R:T,3,0))</f>
        <v/>
      </c>
      <c r="F4612" s="159" t="str">
        <f>IF(G4612="","",IF(ISERROR(VLOOKUP(G4612,номенклатури!V:V,1,0)),E4612*H4612,E4612*I4612))</f>
        <v/>
      </c>
      <c r="G4612" s="14"/>
      <c r="H4612" s="15"/>
      <c r="I4612" s="15"/>
      <c r="J4612" s="15"/>
      <c r="K4612" s="15"/>
      <c r="L4612" s="217"/>
      <c r="M4612" s="22"/>
      <c r="N4612" s="119" t="str">
        <f>IF(G4612="","",VLOOKUP(G4612,номенклатури!R:U,4,0))</f>
        <v/>
      </c>
      <c r="O4612" s="119" t="str">
        <f>IF(M4612="","",VLOOKUP(M4612,'14'!D:D,1,0))</f>
        <v/>
      </c>
    </row>
    <row r="4613" spans="1:15" ht="12.75" customHeight="1" x14ac:dyDescent="0.2">
      <c r="A4613" s="36" t="str">
        <f>'0'!$A$4</f>
        <v>………………..</v>
      </c>
      <c r="B4613" s="37">
        <f>'0'!$A$2</f>
        <v>46112</v>
      </c>
      <c r="C4613" s="37" t="s">
        <v>1243</v>
      </c>
      <c r="D4613" s="119" t="str">
        <f>IF(G4613="","",VLOOKUP(G4613,номенклатури!R:T,2,0))</f>
        <v/>
      </c>
      <c r="E4613" s="365" t="str">
        <f>IF(G4613="","",VLOOKUP(G4613,номенклатури!R:T,3,0))</f>
        <v/>
      </c>
      <c r="F4613" s="159" t="str">
        <f>IF(G4613="","",IF(ISERROR(VLOOKUP(G4613,номенклатури!V:V,1,0)),E4613*H4613,E4613*I4613))</f>
        <v/>
      </c>
      <c r="G4613" s="14"/>
      <c r="H4613" s="15"/>
      <c r="I4613" s="15"/>
      <c r="J4613" s="15"/>
      <c r="K4613" s="15"/>
      <c r="L4613" s="217"/>
      <c r="M4613" s="22"/>
      <c r="N4613" s="119" t="str">
        <f>IF(G4613="","",VLOOKUP(G4613,номенклатури!R:U,4,0))</f>
        <v/>
      </c>
      <c r="O4613" s="119" t="str">
        <f>IF(M4613="","",VLOOKUP(M4613,'14'!D:D,1,0))</f>
        <v/>
      </c>
    </row>
    <row r="4614" spans="1:15" ht="12.75" customHeight="1" x14ac:dyDescent="0.2">
      <c r="A4614" s="36" t="str">
        <f>'0'!$A$4</f>
        <v>………………..</v>
      </c>
      <c r="B4614" s="37">
        <f>'0'!$A$2</f>
        <v>46112</v>
      </c>
      <c r="C4614" s="37" t="s">
        <v>1243</v>
      </c>
      <c r="D4614" s="119" t="str">
        <f>IF(G4614="","",VLOOKUP(G4614,номенклатури!R:T,2,0))</f>
        <v/>
      </c>
      <c r="E4614" s="365" t="str">
        <f>IF(G4614="","",VLOOKUP(G4614,номенклатури!R:T,3,0))</f>
        <v/>
      </c>
      <c r="F4614" s="159" t="str">
        <f>IF(G4614="","",IF(ISERROR(VLOOKUP(G4614,номенклатури!V:V,1,0)),E4614*H4614,E4614*I4614))</f>
        <v/>
      </c>
      <c r="G4614" s="14"/>
      <c r="H4614" s="15"/>
      <c r="I4614" s="15"/>
      <c r="J4614" s="15"/>
      <c r="K4614" s="15"/>
      <c r="L4614" s="217"/>
      <c r="M4614" s="22"/>
      <c r="N4614" s="119" t="str">
        <f>IF(G4614="","",VLOOKUP(G4614,номенклатури!R:U,4,0))</f>
        <v/>
      </c>
      <c r="O4614" s="119" t="str">
        <f>IF(M4614="","",VLOOKUP(M4614,'14'!D:D,1,0))</f>
        <v/>
      </c>
    </row>
    <row r="4615" spans="1:15" ht="12.75" customHeight="1" x14ac:dyDescent="0.2">
      <c r="A4615" s="36" t="str">
        <f>'0'!$A$4</f>
        <v>………………..</v>
      </c>
      <c r="B4615" s="37">
        <f>'0'!$A$2</f>
        <v>46112</v>
      </c>
      <c r="C4615" s="37" t="s">
        <v>1243</v>
      </c>
      <c r="D4615" s="119" t="str">
        <f>IF(G4615="","",VLOOKUP(G4615,номенклатури!R:T,2,0))</f>
        <v/>
      </c>
      <c r="E4615" s="365" t="str">
        <f>IF(G4615="","",VLOOKUP(G4615,номенклатури!R:T,3,0))</f>
        <v/>
      </c>
      <c r="F4615" s="159" t="str">
        <f>IF(G4615="","",IF(ISERROR(VLOOKUP(G4615,номенклатури!V:V,1,0)),E4615*H4615,E4615*I4615))</f>
        <v/>
      </c>
      <c r="G4615" s="14"/>
      <c r="H4615" s="15"/>
      <c r="I4615" s="15"/>
      <c r="J4615" s="15"/>
      <c r="K4615" s="15"/>
      <c r="L4615" s="217"/>
      <c r="M4615" s="22"/>
      <c r="N4615" s="119" t="str">
        <f>IF(G4615="","",VLOOKUP(G4615,номенклатури!R:U,4,0))</f>
        <v/>
      </c>
      <c r="O4615" s="119" t="str">
        <f>IF(M4615="","",VLOOKUP(M4615,'14'!D:D,1,0))</f>
        <v/>
      </c>
    </row>
    <row r="4616" spans="1:15" ht="12.75" customHeight="1" x14ac:dyDescent="0.2">
      <c r="A4616" s="36" t="str">
        <f>'0'!$A$4</f>
        <v>………………..</v>
      </c>
      <c r="B4616" s="37">
        <f>'0'!$A$2</f>
        <v>46112</v>
      </c>
      <c r="C4616" s="37" t="s">
        <v>1243</v>
      </c>
      <c r="D4616" s="119" t="str">
        <f>IF(G4616="","",VLOOKUP(G4616,номенклатури!R:T,2,0))</f>
        <v/>
      </c>
      <c r="E4616" s="365" t="str">
        <f>IF(G4616="","",VLOOKUP(G4616,номенклатури!R:T,3,0))</f>
        <v/>
      </c>
      <c r="F4616" s="159" t="str">
        <f>IF(G4616="","",IF(ISERROR(VLOOKUP(G4616,номенклатури!V:V,1,0)),E4616*H4616,E4616*I4616))</f>
        <v/>
      </c>
      <c r="G4616" s="14"/>
      <c r="H4616" s="15"/>
      <c r="I4616" s="15"/>
      <c r="J4616" s="15"/>
      <c r="K4616" s="15"/>
      <c r="L4616" s="217"/>
      <c r="M4616" s="22"/>
      <c r="N4616" s="119" t="str">
        <f>IF(G4616="","",VLOOKUP(G4616,номенклатури!R:U,4,0))</f>
        <v/>
      </c>
      <c r="O4616" s="119" t="str">
        <f>IF(M4616="","",VLOOKUP(M4616,'14'!D:D,1,0))</f>
        <v/>
      </c>
    </row>
    <row r="4617" spans="1:15" ht="12.75" customHeight="1" x14ac:dyDescent="0.2">
      <c r="A4617" s="36" t="str">
        <f>'0'!$A$4</f>
        <v>………………..</v>
      </c>
      <c r="B4617" s="37">
        <f>'0'!$A$2</f>
        <v>46112</v>
      </c>
      <c r="C4617" s="37" t="s">
        <v>1243</v>
      </c>
      <c r="D4617" s="119" t="str">
        <f>IF(G4617="","",VLOOKUP(G4617,номенклатури!R:T,2,0))</f>
        <v/>
      </c>
      <c r="E4617" s="365" t="str">
        <f>IF(G4617="","",VLOOKUP(G4617,номенклатури!R:T,3,0))</f>
        <v/>
      </c>
      <c r="F4617" s="159" t="str">
        <f>IF(G4617="","",IF(ISERROR(VLOOKUP(G4617,номенклатури!V:V,1,0)),E4617*H4617,E4617*I4617))</f>
        <v/>
      </c>
      <c r="G4617" s="14"/>
      <c r="H4617" s="15"/>
      <c r="I4617" s="15"/>
      <c r="J4617" s="15"/>
      <c r="K4617" s="15"/>
      <c r="L4617" s="217"/>
      <c r="M4617" s="22"/>
      <c r="N4617" s="119" t="str">
        <f>IF(G4617="","",VLOOKUP(G4617,номенклатури!R:U,4,0))</f>
        <v/>
      </c>
      <c r="O4617" s="119" t="str">
        <f>IF(M4617="","",VLOOKUP(M4617,'14'!D:D,1,0))</f>
        <v/>
      </c>
    </row>
    <row r="4618" spans="1:15" ht="12.75" customHeight="1" x14ac:dyDescent="0.2">
      <c r="A4618" s="36" t="str">
        <f>'0'!$A$4</f>
        <v>………………..</v>
      </c>
      <c r="B4618" s="37">
        <f>'0'!$A$2</f>
        <v>46112</v>
      </c>
      <c r="C4618" s="37" t="s">
        <v>1243</v>
      </c>
      <c r="D4618" s="119" t="str">
        <f>IF(G4618="","",VLOOKUP(G4618,номенклатури!R:T,2,0))</f>
        <v/>
      </c>
      <c r="E4618" s="365" t="str">
        <f>IF(G4618="","",VLOOKUP(G4618,номенклатури!R:T,3,0))</f>
        <v/>
      </c>
      <c r="F4618" s="159" t="str">
        <f>IF(G4618="","",IF(ISERROR(VLOOKUP(G4618,номенклатури!V:V,1,0)),E4618*H4618,E4618*I4618))</f>
        <v/>
      </c>
      <c r="G4618" s="14"/>
      <c r="H4618" s="15"/>
      <c r="I4618" s="15"/>
      <c r="J4618" s="15"/>
      <c r="K4618" s="15"/>
      <c r="L4618" s="217"/>
      <c r="M4618" s="22"/>
      <c r="N4618" s="119" t="str">
        <f>IF(G4618="","",VLOOKUP(G4618,номенклатури!R:U,4,0))</f>
        <v/>
      </c>
      <c r="O4618" s="119" t="str">
        <f>IF(M4618="","",VLOOKUP(M4618,'14'!D:D,1,0))</f>
        <v/>
      </c>
    </row>
    <row r="4619" spans="1:15" ht="12.75" customHeight="1" x14ac:dyDescent="0.2">
      <c r="A4619" s="36" t="str">
        <f>'0'!$A$4</f>
        <v>………………..</v>
      </c>
      <c r="B4619" s="37">
        <f>'0'!$A$2</f>
        <v>46112</v>
      </c>
      <c r="C4619" s="37" t="s">
        <v>1243</v>
      </c>
      <c r="D4619" s="119" t="str">
        <f>IF(G4619="","",VLOOKUP(G4619,номенклатури!R:T,2,0))</f>
        <v/>
      </c>
      <c r="E4619" s="365" t="str">
        <f>IF(G4619="","",VLOOKUP(G4619,номенклатури!R:T,3,0))</f>
        <v/>
      </c>
      <c r="F4619" s="159" t="str">
        <f>IF(G4619="","",IF(ISERROR(VLOOKUP(G4619,номенклатури!V:V,1,0)),E4619*H4619,E4619*I4619))</f>
        <v/>
      </c>
      <c r="G4619" s="14"/>
      <c r="H4619" s="15"/>
      <c r="I4619" s="15"/>
      <c r="J4619" s="15"/>
      <c r="K4619" s="15"/>
      <c r="L4619" s="217"/>
      <c r="M4619" s="22"/>
      <c r="N4619" s="119" t="str">
        <f>IF(G4619="","",VLOOKUP(G4619,номенклатури!R:U,4,0))</f>
        <v/>
      </c>
      <c r="O4619" s="119" t="str">
        <f>IF(M4619="","",VLOOKUP(M4619,'14'!D:D,1,0))</f>
        <v/>
      </c>
    </row>
    <row r="4620" spans="1:15" ht="12.75" customHeight="1" x14ac:dyDescent="0.2">
      <c r="A4620" s="36" t="str">
        <f>'0'!$A$4</f>
        <v>………………..</v>
      </c>
      <c r="B4620" s="37">
        <f>'0'!$A$2</f>
        <v>46112</v>
      </c>
      <c r="C4620" s="37" t="s">
        <v>1243</v>
      </c>
      <c r="D4620" s="119" t="str">
        <f>IF(G4620="","",VLOOKUP(G4620,номенклатури!R:T,2,0))</f>
        <v/>
      </c>
      <c r="E4620" s="365" t="str">
        <f>IF(G4620="","",VLOOKUP(G4620,номенклатури!R:T,3,0))</f>
        <v/>
      </c>
      <c r="F4620" s="159" t="str">
        <f>IF(G4620="","",IF(ISERROR(VLOOKUP(G4620,номенклатури!V:V,1,0)),E4620*H4620,E4620*I4620))</f>
        <v/>
      </c>
      <c r="G4620" s="14"/>
      <c r="H4620" s="15"/>
      <c r="I4620" s="15"/>
      <c r="J4620" s="15"/>
      <c r="K4620" s="15"/>
      <c r="L4620" s="217"/>
      <c r="M4620" s="22"/>
      <c r="N4620" s="119" t="str">
        <f>IF(G4620="","",VLOOKUP(G4620,номенклатури!R:U,4,0))</f>
        <v/>
      </c>
      <c r="O4620" s="119" t="str">
        <f>IF(M4620="","",VLOOKUP(M4620,'14'!D:D,1,0))</f>
        <v/>
      </c>
    </row>
    <row r="4621" spans="1:15" ht="12.75" customHeight="1" x14ac:dyDescent="0.2">
      <c r="A4621" s="36" t="str">
        <f>'0'!$A$4</f>
        <v>………………..</v>
      </c>
      <c r="B4621" s="37">
        <f>'0'!$A$2</f>
        <v>46112</v>
      </c>
      <c r="C4621" s="37" t="s">
        <v>1243</v>
      </c>
      <c r="D4621" s="119" t="str">
        <f>IF(G4621="","",VLOOKUP(G4621,номенклатури!R:T,2,0))</f>
        <v/>
      </c>
      <c r="E4621" s="365" t="str">
        <f>IF(G4621="","",VLOOKUP(G4621,номенклатури!R:T,3,0))</f>
        <v/>
      </c>
      <c r="F4621" s="159" t="str">
        <f>IF(G4621="","",IF(ISERROR(VLOOKUP(G4621,номенклатури!V:V,1,0)),E4621*H4621,E4621*I4621))</f>
        <v/>
      </c>
      <c r="G4621" s="14"/>
      <c r="H4621" s="15"/>
      <c r="I4621" s="15"/>
      <c r="J4621" s="15"/>
      <c r="K4621" s="15"/>
      <c r="L4621" s="217"/>
      <c r="M4621" s="22"/>
      <c r="N4621" s="119" t="str">
        <f>IF(G4621="","",VLOOKUP(G4621,номенклатури!R:U,4,0))</f>
        <v/>
      </c>
      <c r="O4621" s="119" t="str">
        <f>IF(M4621="","",VLOOKUP(M4621,'14'!D:D,1,0))</f>
        <v/>
      </c>
    </row>
    <row r="4622" spans="1:15" ht="12.75" customHeight="1" x14ac:dyDescent="0.2">
      <c r="A4622" s="36" t="str">
        <f>'0'!$A$4</f>
        <v>………………..</v>
      </c>
      <c r="B4622" s="37">
        <f>'0'!$A$2</f>
        <v>46112</v>
      </c>
      <c r="C4622" s="37" t="s">
        <v>1243</v>
      </c>
      <c r="D4622" s="119" t="str">
        <f>IF(G4622="","",VLOOKUP(G4622,номенклатури!R:T,2,0))</f>
        <v/>
      </c>
      <c r="E4622" s="365" t="str">
        <f>IF(G4622="","",VLOOKUP(G4622,номенклатури!R:T,3,0))</f>
        <v/>
      </c>
      <c r="F4622" s="159" t="str">
        <f>IF(G4622="","",IF(ISERROR(VLOOKUP(G4622,номенклатури!V:V,1,0)),E4622*H4622,E4622*I4622))</f>
        <v/>
      </c>
      <c r="G4622" s="14"/>
      <c r="H4622" s="15"/>
      <c r="I4622" s="15"/>
      <c r="J4622" s="15"/>
      <c r="K4622" s="15"/>
      <c r="L4622" s="217"/>
      <c r="M4622" s="22"/>
      <c r="N4622" s="119" t="str">
        <f>IF(G4622="","",VLOOKUP(G4622,номенклатури!R:U,4,0))</f>
        <v/>
      </c>
      <c r="O4622" s="119" t="str">
        <f>IF(M4622="","",VLOOKUP(M4622,'14'!D:D,1,0))</f>
        <v/>
      </c>
    </row>
    <row r="4623" spans="1:15" ht="12.75" customHeight="1" x14ac:dyDescent="0.2">
      <c r="A4623" s="36" t="str">
        <f>'0'!$A$4</f>
        <v>………………..</v>
      </c>
      <c r="B4623" s="37">
        <f>'0'!$A$2</f>
        <v>46112</v>
      </c>
      <c r="C4623" s="37" t="s">
        <v>1243</v>
      </c>
      <c r="D4623" s="119" t="str">
        <f>IF(G4623="","",VLOOKUP(G4623,номенклатури!R:T,2,0))</f>
        <v/>
      </c>
      <c r="E4623" s="365" t="str">
        <f>IF(G4623="","",VLOOKUP(G4623,номенклатури!R:T,3,0))</f>
        <v/>
      </c>
      <c r="F4623" s="159" t="str">
        <f>IF(G4623="","",IF(ISERROR(VLOOKUP(G4623,номенклатури!V:V,1,0)),E4623*H4623,E4623*I4623))</f>
        <v/>
      </c>
      <c r="G4623" s="14"/>
      <c r="H4623" s="15"/>
      <c r="I4623" s="15"/>
      <c r="J4623" s="15"/>
      <c r="K4623" s="15"/>
      <c r="L4623" s="217"/>
      <c r="M4623" s="22"/>
      <c r="N4623" s="119" t="str">
        <f>IF(G4623="","",VLOOKUP(G4623,номенклатури!R:U,4,0))</f>
        <v/>
      </c>
      <c r="O4623" s="119" t="str">
        <f>IF(M4623="","",VLOOKUP(M4623,'14'!D:D,1,0))</f>
        <v/>
      </c>
    </row>
    <row r="4624" spans="1:15" ht="12.75" customHeight="1" x14ac:dyDescent="0.2">
      <c r="A4624" s="36" t="str">
        <f>'0'!$A$4</f>
        <v>………………..</v>
      </c>
      <c r="B4624" s="37">
        <f>'0'!$A$2</f>
        <v>46112</v>
      </c>
      <c r="C4624" s="37" t="s">
        <v>1243</v>
      </c>
      <c r="D4624" s="119" t="str">
        <f>IF(G4624="","",VLOOKUP(G4624,номенклатури!R:T,2,0))</f>
        <v/>
      </c>
      <c r="E4624" s="365" t="str">
        <f>IF(G4624="","",VLOOKUP(G4624,номенклатури!R:T,3,0))</f>
        <v/>
      </c>
      <c r="F4624" s="159" t="str">
        <f>IF(G4624="","",IF(ISERROR(VLOOKUP(G4624,номенклатури!V:V,1,0)),E4624*H4624,E4624*I4624))</f>
        <v/>
      </c>
      <c r="G4624" s="14"/>
      <c r="H4624" s="15"/>
      <c r="I4624" s="15"/>
      <c r="J4624" s="15"/>
      <c r="K4624" s="15"/>
      <c r="L4624" s="217"/>
      <c r="M4624" s="22"/>
      <c r="N4624" s="119" t="str">
        <f>IF(G4624="","",VLOOKUP(G4624,номенклатури!R:U,4,0))</f>
        <v/>
      </c>
      <c r="O4624" s="119" t="str">
        <f>IF(M4624="","",VLOOKUP(M4624,'14'!D:D,1,0))</f>
        <v/>
      </c>
    </row>
    <row r="4625" spans="1:15" ht="12.75" customHeight="1" x14ac:dyDescent="0.2">
      <c r="A4625" s="36" t="str">
        <f>'0'!$A$4</f>
        <v>………………..</v>
      </c>
      <c r="B4625" s="37">
        <f>'0'!$A$2</f>
        <v>46112</v>
      </c>
      <c r="C4625" s="37" t="s">
        <v>1243</v>
      </c>
      <c r="D4625" s="119" t="str">
        <f>IF(G4625="","",VLOOKUP(G4625,номенклатури!R:T,2,0))</f>
        <v/>
      </c>
      <c r="E4625" s="365" t="str">
        <f>IF(G4625="","",VLOOKUP(G4625,номенклатури!R:T,3,0))</f>
        <v/>
      </c>
      <c r="F4625" s="159" t="str">
        <f>IF(G4625="","",IF(ISERROR(VLOOKUP(G4625,номенклатури!V:V,1,0)),E4625*H4625,E4625*I4625))</f>
        <v/>
      </c>
      <c r="G4625" s="14"/>
      <c r="H4625" s="15"/>
      <c r="I4625" s="15"/>
      <c r="J4625" s="15"/>
      <c r="K4625" s="15"/>
      <c r="L4625" s="217"/>
      <c r="M4625" s="22"/>
      <c r="N4625" s="119" t="str">
        <f>IF(G4625="","",VLOOKUP(G4625,номенклатури!R:U,4,0))</f>
        <v/>
      </c>
      <c r="O4625" s="119" t="str">
        <f>IF(M4625="","",VLOOKUP(M4625,'14'!D:D,1,0))</f>
        <v/>
      </c>
    </row>
    <row r="4626" spans="1:15" ht="12.75" customHeight="1" x14ac:dyDescent="0.2">
      <c r="A4626" s="36" t="str">
        <f>'0'!$A$4</f>
        <v>………………..</v>
      </c>
      <c r="B4626" s="37">
        <f>'0'!$A$2</f>
        <v>46112</v>
      </c>
      <c r="C4626" s="37" t="s">
        <v>1243</v>
      </c>
      <c r="D4626" s="119" t="str">
        <f>IF(G4626="","",VLOOKUP(G4626,номенклатури!R:T,2,0))</f>
        <v/>
      </c>
      <c r="E4626" s="365" t="str">
        <f>IF(G4626="","",VLOOKUP(G4626,номенклатури!R:T,3,0))</f>
        <v/>
      </c>
      <c r="F4626" s="159" t="str">
        <f>IF(G4626="","",IF(ISERROR(VLOOKUP(G4626,номенклатури!V:V,1,0)),E4626*H4626,E4626*I4626))</f>
        <v/>
      </c>
      <c r="G4626" s="14"/>
      <c r="H4626" s="15"/>
      <c r="I4626" s="15"/>
      <c r="J4626" s="15"/>
      <c r="K4626" s="15"/>
      <c r="L4626" s="217"/>
      <c r="M4626" s="22"/>
      <c r="N4626" s="119" t="str">
        <f>IF(G4626="","",VLOOKUP(G4626,номенклатури!R:U,4,0))</f>
        <v/>
      </c>
      <c r="O4626" s="119" t="str">
        <f>IF(M4626="","",VLOOKUP(M4626,'14'!D:D,1,0))</f>
        <v/>
      </c>
    </row>
    <row r="4627" spans="1:15" ht="12.75" customHeight="1" x14ac:dyDescent="0.2">
      <c r="A4627" s="36" t="str">
        <f>'0'!$A$4</f>
        <v>………………..</v>
      </c>
      <c r="B4627" s="37">
        <f>'0'!$A$2</f>
        <v>46112</v>
      </c>
      <c r="C4627" s="37" t="s">
        <v>1243</v>
      </c>
      <c r="D4627" s="119" t="str">
        <f>IF(G4627="","",VLOOKUP(G4627,номенклатури!R:T,2,0))</f>
        <v/>
      </c>
      <c r="E4627" s="365" t="str">
        <f>IF(G4627="","",VLOOKUP(G4627,номенклатури!R:T,3,0))</f>
        <v/>
      </c>
      <c r="F4627" s="159" t="str">
        <f>IF(G4627="","",IF(ISERROR(VLOOKUP(G4627,номенклатури!V:V,1,0)),E4627*H4627,E4627*I4627))</f>
        <v/>
      </c>
      <c r="G4627" s="14"/>
      <c r="H4627" s="15"/>
      <c r="I4627" s="15"/>
      <c r="J4627" s="15"/>
      <c r="K4627" s="15"/>
      <c r="L4627" s="217"/>
      <c r="M4627" s="22"/>
      <c r="N4627" s="119" t="str">
        <f>IF(G4627="","",VLOOKUP(G4627,номенклатури!R:U,4,0))</f>
        <v/>
      </c>
      <c r="O4627" s="119" t="str">
        <f>IF(M4627="","",VLOOKUP(M4627,'14'!D:D,1,0))</f>
        <v/>
      </c>
    </row>
    <row r="4628" spans="1:15" ht="12.75" customHeight="1" x14ac:dyDescent="0.2">
      <c r="A4628" s="36" t="str">
        <f>'0'!$A$4</f>
        <v>………………..</v>
      </c>
      <c r="B4628" s="37">
        <f>'0'!$A$2</f>
        <v>46112</v>
      </c>
      <c r="C4628" s="37" t="s">
        <v>1243</v>
      </c>
      <c r="D4628" s="119" t="str">
        <f>IF(G4628="","",VLOOKUP(G4628,номенклатури!R:T,2,0))</f>
        <v/>
      </c>
      <c r="E4628" s="365" t="str">
        <f>IF(G4628="","",VLOOKUP(G4628,номенклатури!R:T,3,0))</f>
        <v/>
      </c>
      <c r="F4628" s="159" t="str">
        <f>IF(G4628="","",IF(ISERROR(VLOOKUP(G4628,номенклатури!V:V,1,0)),E4628*H4628,E4628*I4628))</f>
        <v/>
      </c>
      <c r="G4628" s="14"/>
      <c r="H4628" s="15"/>
      <c r="I4628" s="15"/>
      <c r="J4628" s="15"/>
      <c r="K4628" s="15"/>
      <c r="L4628" s="217"/>
      <c r="M4628" s="22"/>
      <c r="N4628" s="119" t="str">
        <f>IF(G4628="","",VLOOKUP(G4628,номенклатури!R:U,4,0))</f>
        <v/>
      </c>
      <c r="O4628" s="119" t="str">
        <f>IF(M4628="","",VLOOKUP(M4628,'14'!D:D,1,0))</f>
        <v/>
      </c>
    </row>
    <row r="4629" spans="1:15" ht="12.75" customHeight="1" x14ac:dyDescent="0.2">
      <c r="A4629" s="36" t="str">
        <f>'0'!$A$4</f>
        <v>………………..</v>
      </c>
      <c r="B4629" s="37">
        <f>'0'!$A$2</f>
        <v>46112</v>
      </c>
      <c r="C4629" s="37" t="s">
        <v>1243</v>
      </c>
      <c r="D4629" s="119" t="str">
        <f>IF(G4629="","",VLOOKUP(G4629,номенклатури!R:T,2,0))</f>
        <v/>
      </c>
      <c r="E4629" s="365" t="str">
        <f>IF(G4629="","",VLOOKUP(G4629,номенклатури!R:T,3,0))</f>
        <v/>
      </c>
      <c r="F4629" s="159" t="str">
        <f>IF(G4629="","",IF(ISERROR(VLOOKUP(G4629,номенклатури!V:V,1,0)),E4629*H4629,E4629*I4629))</f>
        <v/>
      </c>
      <c r="G4629" s="14"/>
      <c r="H4629" s="15"/>
      <c r="I4629" s="15"/>
      <c r="J4629" s="15"/>
      <c r="K4629" s="15"/>
      <c r="L4629" s="217"/>
      <c r="M4629" s="22"/>
      <c r="N4629" s="119" t="str">
        <f>IF(G4629="","",VLOOKUP(G4629,номенклатури!R:U,4,0))</f>
        <v/>
      </c>
      <c r="O4629" s="119" t="str">
        <f>IF(M4629="","",VLOOKUP(M4629,'14'!D:D,1,0))</f>
        <v/>
      </c>
    </row>
    <row r="4630" spans="1:15" ht="12.75" customHeight="1" x14ac:dyDescent="0.2">
      <c r="A4630" s="36" t="str">
        <f>'0'!$A$4</f>
        <v>………………..</v>
      </c>
      <c r="B4630" s="37">
        <f>'0'!$A$2</f>
        <v>46112</v>
      </c>
      <c r="C4630" s="37" t="s">
        <v>1243</v>
      </c>
      <c r="D4630" s="119" t="str">
        <f>IF(G4630="","",VLOOKUP(G4630,номенклатури!R:T,2,0))</f>
        <v/>
      </c>
      <c r="E4630" s="365" t="str">
        <f>IF(G4630="","",VLOOKUP(G4630,номенклатури!R:T,3,0))</f>
        <v/>
      </c>
      <c r="F4630" s="159" t="str">
        <f>IF(G4630="","",IF(ISERROR(VLOOKUP(G4630,номенклатури!V:V,1,0)),E4630*H4630,E4630*I4630))</f>
        <v/>
      </c>
      <c r="G4630" s="14"/>
      <c r="H4630" s="15"/>
      <c r="I4630" s="15"/>
      <c r="J4630" s="15"/>
      <c r="K4630" s="15"/>
      <c r="L4630" s="217"/>
      <c r="M4630" s="22"/>
      <c r="N4630" s="119" t="str">
        <f>IF(G4630="","",VLOOKUP(G4630,номенклатури!R:U,4,0))</f>
        <v/>
      </c>
      <c r="O4630" s="119" t="str">
        <f>IF(M4630="","",VLOOKUP(M4630,'14'!D:D,1,0))</f>
        <v/>
      </c>
    </row>
    <row r="4631" spans="1:15" ht="12.75" customHeight="1" x14ac:dyDescent="0.2">
      <c r="A4631" s="36" t="str">
        <f>'0'!$A$4</f>
        <v>………………..</v>
      </c>
      <c r="B4631" s="37">
        <f>'0'!$A$2</f>
        <v>46112</v>
      </c>
      <c r="C4631" s="37" t="s">
        <v>1243</v>
      </c>
      <c r="D4631" s="119" t="str">
        <f>IF(G4631="","",VLOOKUP(G4631,номенклатури!R:T,2,0))</f>
        <v/>
      </c>
      <c r="E4631" s="365" t="str">
        <f>IF(G4631="","",VLOOKUP(G4631,номенклатури!R:T,3,0))</f>
        <v/>
      </c>
      <c r="F4631" s="159" t="str">
        <f>IF(G4631="","",IF(ISERROR(VLOOKUP(G4631,номенклатури!V:V,1,0)),E4631*H4631,E4631*I4631))</f>
        <v/>
      </c>
      <c r="G4631" s="14"/>
      <c r="H4631" s="15"/>
      <c r="I4631" s="15"/>
      <c r="J4631" s="15"/>
      <c r="K4631" s="15"/>
      <c r="L4631" s="217"/>
      <c r="M4631" s="22"/>
      <c r="N4631" s="119" t="str">
        <f>IF(G4631="","",VLOOKUP(G4631,номенклатури!R:U,4,0))</f>
        <v/>
      </c>
      <c r="O4631" s="119" t="str">
        <f>IF(M4631="","",VLOOKUP(M4631,'14'!D:D,1,0))</f>
        <v/>
      </c>
    </row>
    <row r="4632" spans="1:15" ht="12.75" customHeight="1" x14ac:dyDescent="0.2">
      <c r="A4632" s="36" t="str">
        <f>'0'!$A$4</f>
        <v>………………..</v>
      </c>
      <c r="B4632" s="37">
        <f>'0'!$A$2</f>
        <v>46112</v>
      </c>
      <c r="C4632" s="37" t="s">
        <v>1243</v>
      </c>
      <c r="D4632" s="119" t="str">
        <f>IF(G4632="","",VLOOKUP(G4632,номенклатури!R:T,2,0))</f>
        <v/>
      </c>
      <c r="E4632" s="365" t="str">
        <f>IF(G4632="","",VLOOKUP(G4632,номенклатури!R:T,3,0))</f>
        <v/>
      </c>
      <c r="F4632" s="159" t="str">
        <f>IF(G4632="","",IF(ISERROR(VLOOKUP(G4632,номенклатури!V:V,1,0)),E4632*H4632,E4632*I4632))</f>
        <v/>
      </c>
      <c r="G4632" s="14"/>
      <c r="H4632" s="15"/>
      <c r="I4632" s="15"/>
      <c r="J4632" s="15"/>
      <c r="K4632" s="15"/>
      <c r="L4632" s="217"/>
      <c r="M4632" s="22"/>
      <c r="N4632" s="119" t="str">
        <f>IF(G4632="","",VLOOKUP(G4632,номенклатури!R:U,4,0))</f>
        <v/>
      </c>
      <c r="O4632" s="119" t="str">
        <f>IF(M4632="","",VLOOKUP(M4632,'14'!D:D,1,0))</f>
        <v/>
      </c>
    </row>
    <row r="4633" spans="1:15" ht="12.75" customHeight="1" x14ac:dyDescent="0.2">
      <c r="A4633" s="36" t="str">
        <f>'0'!$A$4</f>
        <v>………………..</v>
      </c>
      <c r="B4633" s="37">
        <f>'0'!$A$2</f>
        <v>46112</v>
      </c>
      <c r="C4633" s="37" t="s">
        <v>1243</v>
      </c>
      <c r="D4633" s="119" t="str">
        <f>IF(G4633="","",VLOOKUP(G4633,номенклатури!R:T,2,0))</f>
        <v/>
      </c>
      <c r="E4633" s="365" t="str">
        <f>IF(G4633="","",VLOOKUP(G4633,номенклатури!R:T,3,0))</f>
        <v/>
      </c>
      <c r="F4633" s="159" t="str">
        <f>IF(G4633="","",IF(ISERROR(VLOOKUP(G4633,номенклатури!V:V,1,0)),E4633*H4633,E4633*I4633))</f>
        <v/>
      </c>
      <c r="G4633" s="14"/>
      <c r="H4633" s="15"/>
      <c r="I4633" s="15"/>
      <c r="J4633" s="15"/>
      <c r="K4633" s="15"/>
      <c r="L4633" s="217"/>
      <c r="M4633" s="22"/>
      <c r="N4633" s="119" t="str">
        <f>IF(G4633="","",VLOOKUP(G4633,номенклатури!R:U,4,0))</f>
        <v/>
      </c>
      <c r="O4633" s="119" t="str">
        <f>IF(M4633="","",VLOOKUP(M4633,'14'!D:D,1,0))</f>
        <v/>
      </c>
    </row>
    <row r="4634" spans="1:15" ht="12.75" customHeight="1" x14ac:dyDescent="0.2">
      <c r="A4634" s="36" t="str">
        <f>'0'!$A$4</f>
        <v>………………..</v>
      </c>
      <c r="B4634" s="37">
        <f>'0'!$A$2</f>
        <v>46112</v>
      </c>
      <c r="C4634" s="37" t="s">
        <v>1243</v>
      </c>
      <c r="D4634" s="119" t="str">
        <f>IF(G4634="","",VLOOKUP(G4634,номенклатури!R:T,2,0))</f>
        <v/>
      </c>
      <c r="E4634" s="365" t="str">
        <f>IF(G4634="","",VLOOKUP(G4634,номенклатури!R:T,3,0))</f>
        <v/>
      </c>
      <c r="F4634" s="159" t="str">
        <f>IF(G4634="","",IF(ISERROR(VLOOKUP(G4634,номенклатури!V:V,1,0)),E4634*H4634,E4634*I4634))</f>
        <v/>
      </c>
      <c r="G4634" s="14"/>
      <c r="H4634" s="15"/>
      <c r="I4634" s="15"/>
      <c r="J4634" s="15"/>
      <c r="K4634" s="15"/>
      <c r="L4634" s="217"/>
      <c r="M4634" s="22"/>
      <c r="N4634" s="119" t="str">
        <f>IF(G4634="","",VLOOKUP(G4634,номенклатури!R:U,4,0))</f>
        <v/>
      </c>
      <c r="O4634" s="119" t="str">
        <f>IF(M4634="","",VLOOKUP(M4634,'14'!D:D,1,0))</f>
        <v/>
      </c>
    </row>
    <row r="4635" spans="1:15" ht="12.75" customHeight="1" x14ac:dyDescent="0.2">
      <c r="A4635" s="36" t="str">
        <f>'0'!$A$4</f>
        <v>………………..</v>
      </c>
      <c r="B4635" s="37">
        <f>'0'!$A$2</f>
        <v>46112</v>
      </c>
      <c r="C4635" s="37" t="s">
        <v>1243</v>
      </c>
      <c r="D4635" s="119" t="str">
        <f>IF(G4635="","",VLOOKUP(G4635,номенклатури!R:T,2,0))</f>
        <v/>
      </c>
      <c r="E4635" s="365" t="str">
        <f>IF(G4635="","",VLOOKUP(G4635,номенклатури!R:T,3,0))</f>
        <v/>
      </c>
      <c r="F4635" s="159" t="str">
        <f>IF(G4635="","",IF(ISERROR(VLOOKUP(G4635,номенклатури!V:V,1,0)),E4635*H4635,E4635*I4635))</f>
        <v/>
      </c>
      <c r="G4635" s="14"/>
      <c r="H4635" s="15"/>
      <c r="I4635" s="15"/>
      <c r="J4635" s="15"/>
      <c r="K4635" s="15"/>
      <c r="L4635" s="217"/>
      <c r="M4635" s="22"/>
      <c r="N4635" s="119" t="str">
        <f>IF(G4635="","",VLOOKUP(G4635,номенклатури!R:U,4,0))</f>
        <v/>
      </c>
      <c r="O4635" s="119" t="str">
        <f>IF(M4635="","",VLOOKUP(M4635,'14'!D:D,1,0))</f>
        <v/>
      </c>
    </row>
    <row r="4636" spans="1:15" ht="12.75" customHeight="1" x14ac:dyDescent="0.2">
      <c r="A4636" s="36" t="str">
        <f>'0'!$A$4</f>
        <v>………………..</v>
      </c>
      <c r="B4636" s="37">
        <f>'0'!$A$2</f>
        <v>46112</v>
      </c>
      <c r="C4636" s="37" t="s">
        <v>1243</v>
      </c>
      <c r="D4636" s="119" t="str">
        <f>IF(G4636="","",VLOOKUP(G4636,номенклатури!R:T,2,0))</f>
        <v/>
      </c>
      <c r="E4636" s="365" t="str">
        <f>IF(G4636="","",VLOOKUP(G4636,номенклатури!R:T,3,0))</f>
        <v/>
      </c>
      <c r="F4636" s="159" t="str">
        <f>IF(G4636="","",IF(ISERROR(VLOOKUP(G4636,номенклатури!V:V,1,0)),E4636*H4636,E4636*I4636))</f>
        <v/>
      </c>
      <c r="G4636" s="14"/>
      <c r="H4636" s="15"/>
      <c r="I4636" s="15"/>
      <c r="J4636" s="15"/>
      <c r="K4636" s="15"/>
      <c r="L4636" s="217"/>
      <c r="M4636" s="22"/>
      <c r="N4636" s="119" t="str">
        <f>IF(G4636="","",VLOOKUP(G4636,номенклатури!R:U,4,0))</f>
        <v/>
      </c>
      <c r="O4636" s="119" t="str">
        <f>IF(M4636="","",VLOOKUP(M4636,'14'!D:D,1,0))</f>
        <v/>
      </c>
    </row>
    <row r="4637" spans="1:15" ht="12.75" customHeight="1" x14ac:dyDescent="0.2">
      <c r="A4637" s="36" t="str">
        <f>'0'!$A$4</f>
        <v>………………..</v>
      </c>
      <c r="B4637" s="37">
        <f>'0'!$A$2</f>
        <v>46112</v>
      </c>
      <c r="C4637" s="37" t="s">
        <v>1243</v>
      </c>
      <c r="D4637" s="119" t="str">
        <f>IF(G4637="","",VLOOKUP(G4637,номенклатури!R:T,2,0))</f>
        <v/>
      </c>
      <c r="E4637" s="365" t="str">
        <f>IF(G4637="","",VLOOKUP(G4637,номенклатури!R:T,3,0))</f>
        <v/>
      </c>
      <c r="F4637" s="159" t="str">
        <f>IF(G4637="","",IF(ISERROR(VLOOKUP(G4637,номенклатури!V:V,1,0)),E4637*H4637,E4637*I4637))</f>
        <v/>
      </c>
      <c r="G4637" s="14"/>
      <c r="H4637" s="15"/>
      <c r="I4637" s="15"/>
      <c r="J4637" s="15"/>
      <c r="K4637" s="15"/>
      <c r="L4637" s="217"/>
      <c r="M4637" s="22"/>
      <c r="N4637" s="119" t="str">
        <f>IF(G4637="","",VLOOKUP(G4637,номенклатури!R:U,4,0))</f>
        <v/>
      </c>
      <c r="O4637" s="119" t="str">
        <f>IF(M4637="","",VLOOKUP(M4637,'14'!D:D,1,0))</f>
        <v/>
      </c>
    </row>
    <row r="4638" spans="1:15" ht="12.75" customHeight="1" x14ac:dyDescent="0.2">
      <c r="A4638" s="36" t="str">
        <f>'0'!$A$4</f>
        <v>………………..</v>
      </c>
      <c r="B4638" s="37">
        <f>'0'!$A$2</f>
        <v>46112</v>
      </c>
      <c r="C4638" s="37" t="s">
        <v>1243</v>
      </c>
      <c r="D4638" s="119" t="str">
        <f>IF(G4638="","",VLOOKUP(G4638,номенклатури!R:T,2,0))</f>
        <v/>
      </c>
      <c r="E4638" s="365" t="str">
        <f>IF(G4638="","",VLOOKUP(G4638,номенклатури!R:T,3,0))</f>
        <v/>
      </c>
      <c r="F4638" s="159" t="str">
        <f>IF(G4638="","",IF(ISERROR(VLOOKUP(G4638,номенклатури!V:V,1,0)),E4638*H4638,E4638*I4638))</f>
        <v/>
      </c>
      <c r="G4638" s="14"/>
      <c r="H4638" s="15"/>
      <c r="I4638" s="15"/>
      <c r="J4638" s="15"/>
      <c r="K4638" s="15"/>
      <c r="L4638" s="217"/>
      <c r="M4638" s="22"/>
      <c r="N4638" s="119" t="str">
        <f>IF(G4638="","",VLOOKUP(G4638,номенклатури!R:U,4,0))</f>
        <v/>
      </c>
      <c r="O4638" s="119" t="str">
        <f>IF(M4638="","",VLOOKUP(M4638,'14'!D:D,1,0))</f>
        <v/>
      </c>
    </row>
    <row r="4639" spans="1:15" ht="12.75" customHeight="1" x14ac:dyDescent="0.2">
      <c r="A4639" s="36" t="str">
        <f>'0'!$A$4</f>
        <v>………………..</v>
      </c>
      <c r="B4639" s="37">
        <f>'0'!$A$2</f>
        <v>46112</v>
      </c>
      <c r="C4639" s="37" t="s">
        <v>1243</v>
      </c>
      <c r="D4639" s="119" t="str">
        <f>IF(G4639="","",VLOOKUP(G4639,номенклатури!R:T,2,0))</f>
        <v/>
      </c>
      <c r="E4639" s="365" t="str">
        <f>IF(G4639="","",VLOOKUP(G4639,номенклатури!R:T,3,0))</f>
        <v/>
      </c>
      <c r="F4639" s="159" t="str">
        <f>IF(G4639="","",IF(ISERROR(VLOOKUP(G4639,номенклатури!V:V,1,0)),E4639*H4639,E4639*I4639))</f>
        <v/>
      </c>
      <c r="G4639" s="14"/>
      <c r="H4639" s="15"/>
      <c r="I4639" s="15"/>
      <c r="J4639" s="15"/>
      <c r="K4639" s="15"/>
      <c r="L4639" s="217"/>
      <c r="M4639" s="22"/>
      <c r="N4639" s="119" t="str">
        <f>IF(G4639="","",VLOOKUP(G4639,номенклатури!R:U,4,0))</f>
        <v/>
      </c>
      <c r="O4639" s="119" t="str">
        <f>IF(M4639="","",VLOOKUP(M4639,'14'!D:D,1,0))</f>
        <v/>
      </c>
    </row>
    <row r="4640" spans="1:15" ht="12.75" customHeight="1" x14ac:dyDescent="0.2">
      <c r="A4640" s="36" t="str">
        <f>'0'!$A$4</f>
        <v>………………..</v>
      </c>
      <c r="B4640" s="37">
        <f>'0'!$A$2</f>
        <v>46112</v>
      </c>
      <c r="C4640" s="37" t="s">
        <v>1243</v>
      </c>
      <c r="D4640" s="119" t="str">
        <f>IF(G4640="","",VLOOKUP(G4640,номенклатури!R:T,2,0))</f>
        <v/>
      </c>
      <c r="E4640" s="365" t="str">
        <f>IF(G4640="","",VLOOKUP(G4640,номенклатури!R:T,3,0))</f>
        <v/>
      </c>
      <c r="F4640" s="159" t="str">
        <f>IF(G4640="","",IF(ISERROR(VLOOKUP(G4640,номенклатури!V:V,1,0)),E4640*H4640,E4640*I4640))</f>
        <v/>
      </c>
      <c r="G4640" s="14"/>
      <c r="H4640" s="15"/>
      <c r="I4640" s="15"/>
      <c r="J4640" s="15"/>
      <c r="K4640" s="15"/>
      <c r="L4640" s="217"/>
      <c r="M4640" s="22"/>
      <c r="N4640" s="119" t="str">
        <f>IF(G4640="","",VLOOKUP(G4640,номенклатури!R:U,4,0))</f>
        <v/>
      </c>
      <c r="O4640" s="119" t="str">
        <f>IF(M4640="","",VLOOKUP(M4640,'14'!D:D,1,0))</f>
        <v/>
      </c>
    </row>
    <row r="4641" spans="1:15" ht="12.75" customHeight="1" x14ac:dyDescent="0.2">
      <c r="A4641" s="36" t="str">
        <f>'0'!$A$4</f>
        <v>………………..</v>
      </c>
      <c r="B4641" s="37">
        <f>'0'!$A$2</f>
        <v>46112</v>
      </c>
      <c r="C4641" s="37" t="s">
        <v>1243</v>
      </c>
      <c r="D4641" s="119" t="str">
        <f>IF(G4641="","",VLOOKUP(G4641,номенклатури!R:T,2,0))</f>
        <v/>
      </c>
      <c r="E4641" s="365" t="str">
        <f>IF(G4641="","",VLOOKUP(G4641,номенклатури!R:T,3,0))</f>
        <v/>
      </c>
      <c r="F4641" s="159" t="str">
        <f>IF(G4641="","",IF(ISERROR(VLOOKUP(G4641,номенклатури!V:V,1,0)),E4641*H4641,E4641*I4641))</f>
        <v/>
      </c>
      <c r="G4641" s="14"/>
      <c r="H4641" s="15"/>
      <c r="I4641" s="15"/>
      <c r="J4641" s="15"/>
      <c r="K4641" s="15"/>
      <c r="L4641" s="217"/>
      <c r="M4641" s="22"/>
      <c r="N4641" s="119" t="str">
        <f>IF(G4641="","",VLOOKUP(G4641,номенклатури!R:U,4,0))</f>
        <v/>
      </c>
      <c r="O4641" s="119" t="str">
        <f>IF(M4641="","",VLOOKUP(M4641,'14'!D:D,1,0))</f>
        <v/>
      </c>
    </row>
    <row r="4642" spans="1:15" ht="12.75" customHeight="1" x14ac:dyDescent="0.2">
      <c r="A4642" s="36" t="str">
        <f>'0'!$A$4</f>
        <v>………………..</v>
      </c>
      <c r="B4642" s="37">
        <f>'0'!$A$2</f>
        <v>46112</v>
      </c>
      <c r="C4642" s="37" t="s">
        <v>1243</v>
      </c>
      <c r="D4642" s="119" t="str">
        <f>IF(G4642="","",VLOOKUP(G4642,номенклатури!R:T,2,0))</f>
        <v/>
      </c>
      <c r="E4642" s="365" t="str">
        <f>IF(G4642="","",VLOOKUP(G4642,номенклатури!R:T,3,0))</f>
        <v/>
      </c>
      <c r="F4642" s="159" t="str">
        <f>IF(G4642="","",IF(ISERROR(VLOOKUP(G4642,номенклатури!V:V,1,0)),E4642*H4642,E4642*I4642))</f>
        <v/>
      </c>
      <c r="G4642" s="14"/>
      <c r="H4642" s="15"/>
      <c r="I4642" s="15"/>
      <c r="J4642" s="15"/>
      <c r="K4642" s="15"/>
      <c r="L4642" s="217"/>
      <c r="M4642" s="22"/>
      <c r="N4642" s="119" t="str">
        <f>IF(G4642="","",VLOOKUP(G4642,номенклатури!R:U,4,0))</f>
        <v/>
      </c>
      <c r="O4642" s="119" t="str">
        <f>IF(M4642="","",VLOOKUP(M4642,'14'!D:D,1,0))</f>
        <v/>
      </c>
    </row>
    <row r="4643" spans="1:15" ht="12.75" customHeight="1" x14ac:dyDescent="0.2">
      <c r="A4643" s="36" t="str">
        <f>'0'!$A$4</f>
        <v>………………..</v>
      </c>
      <c r="B4643" s="37">
        <f>'0'!$A$2</f>
        <v>46112</v>
      </c>
      <c r="C4643" s="37" t="s">
        <v>1243</v>
      </c>
      <c r="D4643" s="119" t="str">
        <f>IF(G4643="","",VLOOKUP(G4643,номенклатури!R:T,2,0))</f>
        <v/>
      </c>
      <c r="E4643" s="365" t="str">
        <f>IF(G4643="","",VLOOKUP(G4643,номенклатури!R:T,3,0))</f>
        <v/>
      </c>
      <c r="F4643" s="159" t="str">
        <f>IF(G4643="","",IF(ISERROR(VLOOKUP(G4643,номенклатури!V:V,1,0)),E4643*H4643,E4643*I4643))</f>
        <v/>
      </c>
      <c r="G4643" s="14"/>
      <c r="H4643" s="15"/>
      <c r="I4643" s="15"/>
      <c r="J4643" s="15"/>
      <c r="K4643" s="15"/>
      <c r="L4643" s="217"/>
      <c r="M4643" s="22"/>
      <c r="N4643" s="119" t="str">
        <f>IF(G4643="","",VLOOKUP(G4643,номенклатури!R:U,4,0))</f>
        <v/>
      </c>
      <c r="O4643" s="119" t="str">
        <f>IF(M4643="","",VLOOKUP(M4643,'14'!D:D,1,0))</f>
        <v/>
      </c>
    </row>
    <row r="4644" spans="1:15" ht="12.75" customHeight="1" x14ac:dyDescent="0.2">
      <c r="A4644" s="36" t="str">
        <f>'0'!$A$4</f>
        <v>………………..</v>
      </c>
      <c r="B4644" s="37">
        <f>'0'!$A$2</f>
        <v>46112</v>
      </c>
      <c r="C4644" s="37" t="s">
        <v>1243</v>
      </c>
      <c r="D4644" s="119" t="str">
        <f>IF(G4644="","",VLOOKUP(G4644,номенклатури!R:T,2,0))</f>
        <v/>
      </c>
      <c r="E4644" s="365" t="str">
        <f>IF(G4644="","",VLOOKUP(G4644,номенклатури!R:T,3,0))</f>
        <v/>
      </c>
      <c r="F4644" s="159" t="str">
        <f>IF(G4644="","",IF(ISERROR(VLOOKUP(G4644,номенклатури!V:V,1,0)),E4644*H4644,E4644*I4644))</f>
        <v/>
      </c>
      <c r="G4644" s="14"/>
      <c r="H4644" s="15"/>
      <c r="I4644" s="15"/>
      <c r="J4644" s="15"/>
      <c r="K4644" s="15"/>
      <c r="L4644" s="217"/>
      <c r="M4644" s="22"/>
      <c r="N4644" s="119" t="str">
        <f>IF(G4644="","",VLOOKUP(G4644,номенклатури!R:U,4,0))</f>
        <v/>
      </c>
      <c r="O4644" s="119" t="str">
        <f>IF(M4644="","",VLOOKUP(M4644,'14'!D:D,1,0))</f>
        <v/>
      </c>
    </row>
    <row r="4645" spans="1:15" ht="12.75" customHeight="1" x14ac:dyDescent="0.2">
      <c r="A4645" s="36" t="str">
        <f>'0'!$A$4</f>
        <v>………………..</v>
      </c>
      <c r="B4645" s="37">
        <f>'0'!$A$2</f>
        <v>46112</v>
      </c>
      <c r="C4645" s="37" t="s">
        <v>1243</v>
      </c>
      <c r="D4645" s="119" t="str">
        <f>IF(G4645="","",VLOOKUP(G4645,номенклатури!R:T,2,0))</f>
        <v/>
      </c>
      <c r="E4645" s="365" t="str">
        <f>IF(G4645="","",VLOOKUP(G4645,номенклатури!R:T,3,0))</f>
        <v/>
      </c>
      <c r="F4645" s="159" t="str">
        <f>IF(G4645="","",IF(ISERROR(VLOOKUP(G4645,номенклатури!V:V,1,0)),E4645*H4645,E4645*I4645))</f>
        <v/>
      </c>
      <c r="G4645" s="14"/>
      <c r="H4645" s="15"/>
      <c r="I4645" s="15"/>
      <c r="J4645" s="15"/>
      <c r="K4645" s="15"/>
      <c r="L4645" s="217"/>
      <c r="M4645" s="22"/>
      <c r="N4645" s="119" t="str">
        <f>IF(G4645="","",VLOOKUP(G4645,номенклатури!R:U,4,0))</f>
        <v/>
      </c>
      <c r="O4645" s="119" t="str">
        <f>IF(M4645="","",VLOOKUP(M4645,'14'!D:D,1,0))</f>
        <v/>
      </c>
    </row>
    <row r="4646" spans="1:15" ht="12.75" customHeight="1" x14ac:dyDescent="0.2">
      <c r="A4646" s="36" t="str">
        <f>'0'!$A$4</f>
        <v>………………..</v>
      </c>
      <c r="B4646" s="37">
        <f>'0'!$A$2</f>
        <v>46112</v>
      </c>
      <c r="C4646" s="37" t="s">
        <v>1243</v>
      </c>
      <c r="D4646" s="119" t="str">
        <f>IF(G4646="","",VLOOKUP(G4646,номенклатури!R:T,2,0))</f>
        <v/>
      </c>
      <c r="E4646" s="365" t="str">
        <f>IF(G4646="","",VLOOKUP(G4646,номенклатури!R:T,3,0))</f>
        <v/>
      </c>
      <c r="F4646" s="159" t="str">
        <f>IF(G4646="","",IF(ISERROR(VLOOKUP(G4646,номенклатури!V:V,1,0)),E4646*H4646,E4646*I4646))</f>
        <v/>
      </c>
      <c r="G4646" s="14"/>
      <c r="H4646" s="15"/>
      <c r="I4646" s="15"/>
      <c r="J4646" s="15"/>
      <c r="K4646" s="15"/>
      <c r="L4646" s="217"/>
      <c r="M4646" s="22"/>
      <c r="N4646" s="119" t="str">
        <f>IF(G4646="","",VLOOKUP(G4646,номенклатури!R:U,4,0))</f>
        <v/>
      </c>
      <c r="O4646" s="119" t="str">
        <f>IF(M4646="","",VLOOKUP(M4646,'14'!D:D,1,0))</f>
        <v/>
      </c>
    </row>
    <row r="4647" spans="1:15" ht="12.75" customHeight="1" x14ac:dyDescent="0.2">
      <c r="A4647" s="36" t="str">
        <f>'0'!$A$4</f>
        <v>………………..</v>
      </c>
      <c r="B4647" s="37">
        <f>'0'!$A$2</f>
        <v>46112</v>
      </c>
      <c r="C4647" s="37" t="s">
        <v>1243</v>
      </c>
      <c r="D4647" s="119" t="str">
        <f>IF(G4647="","",VLOOKUP(G4647,номенклатури!R:T,2,0))</f>
        <v/>
      </c>
      <c r="E4647" s="365" t="str">
        <f>IF(G4647="","",VLOOKUP(G4647,номенклатури!R:T,3,0))</f>
        <v/>
      </c>
      <c r="F4647" s="159" t="str">
        <f>IF(G4647="","",IF(ISERROR(VLOOKUP(G4647,номенклатури!V:V,1,0)),E4647*H4647,E4647*I4647))</f>
        <v/>
      </c>
      <c r="G4647" s="14"/>
      <c r="H4647" s="15"/>
      <c r="I4647" s="15"/>
      <c r="J4647" s="15"/>
      <c r="K4647" s="15"/>
      <c r="L4647" s="217"/>
      <c r="M4647" s="22"/>
      <c r="N4647" s="119" t="str">
        <f>IF(G4647="","",VLOOKUP(G4647,номенклатури!R:U,4,0))</f>
        <v/>
      </c>
      <c r="O4647" s="119" t="str">
        <f>IF(M4647="","",VLOOKUP(M4647,'14'!D:D,1,0))</f>
        <v/>
      </c>
    </row>
    <row r="4648" spans="1:15" ht="12.75" customHeight="1" x14ac:dyDescent="0.2">
      <c r="A4648" s="36" t="str">
        <f>'0'!$A$4</f>
        <v>………………..</v>
      </c>
      <c r="B4648" s="37">
        <f>'0'!$A$2</f>
        <v>46112</v>
      </c>
      <c r="C4648" s="37" t="s">
        <v>1243</v>
      </c>
      <c r="D4648" s="119" t="str">
        <f>IF(G4648="","",VLOOKUP(G4648,номенклатури!R:T,2,0))</f>
        <v/>
      </c>
      <c r="E4648" s="365" t="str">
        <f>IF(G4648="","",VLOOKUP(G4648,номенклатури!R:T,3,0))</f>
        <v/>
      </c>
      <c r="F4648" s="159" t="str">
        <f>IF(G4648="","",IF(ISERROR(VLOOKUP(G4648,номенклатури!V:V,1,0)),E4648*H4648,E4648*I4648))</f>
        <v/>
      </c>
      <c r="G4648" s="14"/>
      <c r="H4648" s="15"/>
      <c r="I4648" s="15"/>
      <c r="J4648" s="15"/>
      <c r="K4648" s="15"/>
      <c r="L4648" s="217"/>
      <c r="M4648" s="22"/>
      <c r="N4648" s="119" t="str">
        <f>IF(G4648="","",VLOOKUP(G4648,номенклатури!R:U,4,0))</f>
        <v/>
      </c>
      <c r="O4648" s="119" t="str">
        <f>IF(M4648="","",VLOOKUP(M4648,'14'!D:D,1,0))</f>
        <v/>
      </c>
    </row>
    <row r="4649" spans="1:15" ht="12.75" customHeight="1" x14ac:dyDescent="0.2">
      <c r="A4649" s="36" t="str">
        <f>'0'!$A$4</f>
        <v>………………..</v>
      </c>
      <c r="B4649" s="37">
        <f>'0'!$A$2</f>
        <v>46112</v>
      </c>
      <c r="C4649" s="37" t="s">
        <v>1243</v>
      </c>
      <c r="D4649" s="119" t="str">
        <f>IF(G4649="","",VLOOKUP(G4649,номенклатури!R:T,2,0))</f>
        <v/>
      </c>
      <c r="E4649" s="365" t="str">
        <f>IF(G4649="","",VLOOKUP(G4649,номенклатури!R:T,3,0))</f>
        <v/>
      </c>
      <c r="F4649" s="159" t="str">
        <f>IF(G4649="","",IF(ISERROR(VLOOKUP(G4649,номенклатури!V:V,1,0)),E4649*H4649,E4649*I4649))</f>
        <v/>
      </c>
      <c r="G4649" s="14"/>
      <c r="H4649" s="15"/>
      <c r="I4649" s="15"/>
      <c r="J4649" s="15"/>
      <c r="K4649" s="15"/>
      <c r="L4649" s="217"/>
      <c r="M4649" s="22"/>
      <c r="N4649" s="119" t="str">
        <f>IF(G4649="","",VLOOKUP(G4649,номенклатури!R:U,4,0))</f>
        <v/>
      </c>
      <c r="O4649" s="119" t="str">
        <f>IF(M4649="","",VLOOKUP(M4649,'14'!D:D,1,0))</f>
        <v/>
      </c>
    </row>
    <row r="4650" spans="1:15" ht="12.75" customHeight="1" x14ac:dyDescent="0.2">
      <c r="A4650" s="36" t="str">
        <f>'0'!$A$4</f>
        <v>………………..</v>
      </c>
      <c r="B4650" s="37">
        <f>'0'!$A$2</f>
        <v>46112</v>
      </c>
      <c r="C4650" s="37" t="s">
        <v>1243</v>
      </c>
      <c r="D4650" s="119" t="str">
        <f>IF(G4650="","",VLOOKUP(G4650,номенклатури!R:T,2,0))</f>
        <v/>
      </c>
      <c r="E4650" s="365" t="str">
        <f>IF(G4650="","",VLOOKUP(G4650,номенклатури!R:T,3,0))</f>
        <v/>
      </c>
      <c r="F4650" s="159" t="str">
        <f>IF(G4650="","",IF(ISERROR(VLOOKUP(G4650,номенклатури!V:V,1,0)),E4650*H4650,E4650*I4650))</f>
        <v/>
      </c>
      <c r="G4650" s="14"/>
      <c r="H4650" s="15"/>
      <c r="I4650" s="15"/>
      <c r="J4650" s="15"/>
      <c r="K4650" s="15"/>
      <c r="L4650" s="217"/>
      <c r="M4650" s="22"/>
      <c r="N4650" s="119" t="str">
        <f>IF(G4650="","",VLOOKUP(G4650,номенклатури!R:U,4,0))</f>
        <v/>
      </c>
      <c r="O4650" s="119" t="str">
        <f>IF(M4650="","",VLOOKUP(M4650,'14'!D:D,1,0))</f>
        <v/>
      </c>
    </row>
    <row r="4651" spans="1:15" ht="12.75" customHeight="1" x14ac:dyDescent="0.2">
      <c r="A4651" s="36" t="str">
        <f>'0'!$A$4</f>
        <v>………………..</v>
      </c>
      <c r="B4651" s="37">
        <f>'0'!$A$2</f>
        <v>46112</v>
      </c>
      <c r="C4651" s="37" t="s">
        <v>1243</v>
      </c>
      <c r="D4651" s="119" t="str">
        <f>IF(G4651="","",VLOOKUP(G4651,номенклатури!R:T,2,0))</f>
        <v/>
      </c>
      <c r="E4651" s="365" t="str">
        <f>IF(G4651="","",VLOOKUP(G4651,номенклатури!R:T,3,0))</f>
        <v/>
      </c>
      <c r="F4651" s="159" t="str">
        <f>IF(G4651="","",IF(ISERROR(VLOOKUP(G4651,номенклатури!V:V,1,0)),E4651*H4651,E4651*I4651))</f>
        <v/>
      </c>
      <c r="G4651" s="14"/>
      <c r="H4651" s="15"/>
      <c r="I4651" s="15"/>
      <c r="J4651" s="15"/>
      <c r="K4651" s="15"/>
      <c r="L4651" s="217"/>
      <c r="M4651" s="22"/>
      <c r="N4651" s="119" t="str">
        <f>IF(G4651="","",VLOOKUP(G4651,номенклатури!R:U,4,0))</f>
        <v/>
      </c>
      <c r="O4651" s="119" t="str">
        <f>IF(M4651="","",VLOOKUP(M4651,'14'!D:D,1,0))</f>
        <v/>
      </c>
    </row>
    <row r="4652" spans="1:15" ht="12.75" customHeight="1" x14ac:dyDescent="0.2">
      <c r="A4652" s="36" t="str">
        <f>'0'!$A$4</f>
        <v>………………..</v>
      </c>
      <c r="B4652" s="37">
        <f>'0'!$A$2</f>
        <v>46112</v>
      </c>
      <c r="C4652" s="37" t="s">
        <v>1243</v>
      </c>
      <c r="D4652" s="119" t="str">
        <f>IF(G4652="","",VLOOKUP(G4652,номенклатури!R:T,2,0))</f>
        <v/>
      </c>
      <c r="E4652" s="365" t="str">
        <f>IF(G4652="","",VLOOKUP(G4652,номенклатури!R:T,3,0))</f>
        <v/>
      </c>
      <c r="F4652" s="159" t="str">
        <f>IF(G4652="","",IF(ISERROR(VLOOKUP(G4652,номенклатури!V:V,1,0)),E4652*H4652,E4652*I4652))</f>
        <v/>
      </c>
      <c r="G4652" s="14"/>
      <c r="H4652" s="15"/>
      <c r="I4652" s="15"/>
      <c r="J4652" s="15"/>
      <c r="K4652" s="15"/>
      <c r="L4652" s="217"/>
      <c r="M4652" s="22"/>
      <c r="N4652" s="119" t="str">
        <f>IF(G4652="","",VLOOKUP(G4652,номенклатури!R:U,4,0))</f>
        <v/>
      </c>
      <c r="O4652" s="119" t="str">
        <f>IF(M4652="","",VLOOKUP(M4652,'14'!D:D,1,0))</f>
        <v/>
      </c>
    </row>
    <row r="4653" spans="1:15" ht="12.75" customHeight="1" x14ac:dyDescent="0.2">
      <c r="A4653" s="36" t="str">
        <f>'0'!$A$4</f>
        <v>………………..</v>
      </c>
      <c r="B4653" s="37">
        <f>'0'!$A$2</f>
        <v>46112</v>
      </c>
      <c r="C4653" s="37" t="s">
        <v>1243</v>
      </c>
      <c r="D4653" s="119" t="str">
        <f>IF(G4653="","",VLOOKUP(G4653,номенклатури!R:T,2,0))</f>
        <v/>
      </c>
      <c r="E4653" s="365" t="str">
        <f>IF(G4653="","",VLOOKUP(G4653,номенклатури!R:T,3,0))</f>
        <v/>
      </c>
      <c r="F4653" s="159" t="str">
        <f>IF(G4653="","",IF(ISERROR(VLOOKUP(G4653,номенклатури!V:V,1,0)),E4653*H4653,E4653*I4653))</f>
        <v/>
      </c>
      <c r="G4653" s="14"/>
      <c r="H4653" s="15"/>
      <c r="I4653" s="15"/>
      <c r="J4653" s="15"/>
      <c r="K4653" s="15"/>
      <c r="L4653" s="217"/>
      <c r="M4653" s="22"/>
      <c r="N4653" s="119" t="str">
        <f>IF(G4653="","",VLOOKUP(G4653,номенклатури!R:U,4,0))</f>
        <v/>
      </c>
      <c r="O4653" s="119" t="str">
        <f>IF(M4653="","",VLOOKUP(M4653,'14'!D:D,1,0))</f>
        <v/>
      </c>
    </row>
    <row r="4654" spans="1:15" ht="12.75" customHeight="1" x14ac:dyDescent="0.2">
      <c r="A4654" s="36" t="str">
        <f>'0'!$A$4</f>
        <v>………………..</v>
      </c>
      <c r="B4654" s="37">
        <f>'0'!$A$2</f>
        <v>46112</v>
      </c>
      <c r="C4654" s="37" t="s">
        <v>1243</v>
      </c>
      <c r="D4654" s="119" t="str">
        <f>IF(G4654="","",VLOOKUP(G4654,номенклатури!R:T,2,0))</f>
        <v/>
      </c>
      <c r="E4654" s="365" t="str">
        <f>IF(G4654="","",VLOOKUP(G4654,номенклатури!R:T,3,0))</f>
        <v/>
      </c>
      <c r="F4654" s="159" t="str">
        <f>IF(G4654="","",IF(ISERROR(VLOOKUP(G4654,номенклатури!V:V,1,0)),E4654*H4654,E4654*I4654))</f>
        <v/>
      </c>
      <c r="G4654" s="14"/>
      <c r="H4654" s="15"/>
      <c r="I4654" s="15"/>
      <c r="J4654" s="15"/>
      <c r="K4654" s="15"/>
      <c r="L4654" s="217"/>
      <c r="M4654" s="22"/>
      <c r="N4654" s="119" t="str">
        <f>IF(G4654="","",VLOOKUP(G4654,номенклатури!R:U,4,0))</f>
        <v/>
      </c>
      <c r="O4654" s="119" t="str">
        <f>IF(M4654="","",VLOOKUP(M4654,'14'!D:D,1,0))</f>
        <v/>
      </c>
    </row>
    <row r="4655" spans="1:15" ht="12.75" customHeight="1" x14ac:dyDescent="0.2">
      <c r="A4655" s="36" t="str">
        <f>'0'!$A$4</f>
        <v>………………..</v>
      </c>
      <c r="B4655" s="37">
        <f>'0'!$A$2</f>
        <v>46112</v>
      </c>
      <c r="C4655" s="37" t="s">
        <v>1243</v>
      </c>
      <c r="D4655" s="119" t="str">
        <f>IF(G4655="","",VLOOKUP(G4655,номенклатури!R:T,2,0))</f>
        <v/>
      </c>
      <c r="E4655" s="365" t="str">
        <f>IF(G4655="","",VLOOKUP(G4655,номенклатури!R:T,3,0))</f>
        <v/>
      </c>
      <c r="F4655" s="159" t="str">
        <f>IF(G4655="","",IF(ISERROR(VLOOKUP(G4655,номенклатури!V:V,1,0)),E4655*H4655,E4655*I4655))</f>
        <v/>
      </c>
      <c r="G4655" s="14"/>
      <c r="H4655" s="15"/>
      <c r="I4655" s="15"/>
      <c r="J4655" s="15"/>
      <c r="K4655" s="15"/>
      <c r="L4655" s="217"/>
      <c r="M4655" s="22"/>
      <c r="N4655" s="119" t="str">
        <f>IF(G4655="","",VLOOKUP(G4655,номенклатури!R:U,4,0))</f>
        <v/>
      </c>
      <c r="O4655" s="119" t="str">
        <f>IF(M4655="","",VLOOKUP(M4655,'14'!D:D,1,0))</f>
        <v/>
      </c>
    </row>
    <row r="4656" spans="1:15" ht="12.75" customHeight="1" x14ac:dyDescent="0.2">
      <c r="A4656" s="36" t="str">
        <f>'0'!$A$4</f>
        <v>………………..</v>
      </c>
      <c r="B4656" s="37">
        <f>'0'!$A$2</f>
        <v>46112</v>
      </c>
      <c r="C4656" s="37" t="s">
        <v>1243</v>
      </c>
      <c r="D4656" s="119" t="str">
        <f>IF(G4656="","",VLOOKUP(G4656,номенклатури!R:T,2,0))</f>
        <v/>
      </c>
      <c r="E4656" s="365" t="str">
        <f>IF(G4656="","",VLOOKUP(G4656,номенклатури!R:T,3,0))</f>
        <v/>
      </c>
      <c r="F4656" s="159" t="str">
        <f>IF(G4656="","",IF(ISERROR(VLOOKUP(G4656,номенклатури!V:V,1,0)),E4656*H4656,E4656*I4656))</f>
        <v/>
      </c>
      <c r="G4656" s="14"/>
      <c r="H4656" s="15"/>
      <c r="I4656" s="15"/>
      <c r="J4656" s="15"/>
      <c r="K4656" s="15"/>
      <c r="L4656" s="217"/>
      <c r="M4656" s="22"/>
      <c r="N4656" s="119" t="str">
        <f>IF(G4656="","",VLOOKUP(G4656,номенклатури!R:U,4,0))</f>
        <v/>
      </c>
      <c r="O4656" s="119" t="str">
        <f>IF(M4656="","",VLOOKUP(M4656,'14'!D:D,1,0))</f>
        <v/>
      </c>
    </row>
    <row r="4657" spans="1:15" ht="12.75" customHeight="1" x14ac:dyDescent="0.2">
      <c r="A4657" s="36" t="str">
        <f>'0'!$A$4</f>
        <v>………………..</v>
      </c>
      <c r="B4657" s="37">
        <f>'0'!$A$2</f>
        <v>46112</v>
      </c>
      <c r="C4657" s="37" t="s">
        <v>1243</v>
      </c>
      <c r="D4657" s="119" t="str">
        <f>IF(G4657="","",VLOOKUP(G4657,номенклатури!R:T,2,0))</f>
        <v/>
      </c>
      <c r="E4657" s="365" t="str">
        <f>IF(G4657="","",VLOOKUP(G4657,номенклатури!R:T,3,0))</f>
        <v/>
      </c>
      <c r="F4657" s="159" t="str">
        <f>IF(G4657="","",IF(ISERROR(VLOOKUP(G4657,номенклатури!V:V,1,0)),E4657*H4657,E4657*I4657))</f>
        <v/>
      </c>
      <c r="G4657" s="14"/>
      <c r="H4657" s="15"/>
      <c r="I4657" s="15"/>
      <c r="J4657" s="15"/>
      <c r="K4657" s="15"/>
      <c r="L4657" s="217"/>
      <c r="M4657" s="22"/>
      <c r="N4657" s="119" t="str">
        <f>IF(G4657="","",VLOOKUP(G4657,номенклатури!R:U,4,0))</f>
        <v/>
      </c>
      <c r="O4657" s="119" t="str">
        <f>IF(M4657="","",VLOOKUP(M4657,'14'!D:D,1,0))</f>
        <v/>
      </c>
    </row>
    <row r="4658" spans="1:15" ht="12.75" customHeight="1" x14ac:dyDescent="0.2">
      <c r="A4658" s="36" t="str">
        <f>'0'!$A$4</f>
        <v>………………..</v>
      </c>
      <c r="B4658" s="37">
        <f>'0'!$A$2</f>
        <v>46112</v>
      </c>
      <c r="C4658" s="37" t="s">
        <v>1243</v>
      </c>
      <c r="D4658" s="119" t="str">
        <f>IF(G4658="","",VLOOKUP(G4658,номенклатури!R:T,2,0))</f>
        <v/>
      </c>
      <c r="E4658" s="365" t="str">
        <f>IF(G4658="","",VLOOKUP(G4658,номенклатури!R:T,3,0))</f>
        <v/>
      </c>
      <c r="F4658" s="159" t="str">
        <f>IF(G4658="","",IF(ISERROR(VLOOKUP(G4658,номенклатури!V:V,1,0)),E4658*H4658,E4658*I4658))</f>
        <v/>
      </c>
      <c r="G4658" s="14"/>
      <c r="H4658" s="15"/>
      <c r="I4658" s="15"/>
      <c r="J4658" s="15"/>
      <c r="K4658" s="15"/>
      <c r="L4658" s="217"/>
      <c r="M4658" s="22"/>
      <c r="N4658" s="119" t="str">
        <f>IF(G4658="","",VLOOKUP(G4658,номенклатури!R:U,4,0))</f>
        <v/>
      </c>
      <c r="O4658" s="119" t="str">
        <f>IF(M4658="","",VLOOKUP(M4658,'14'!D:D,1,0))</f>
        <v/>
      </c>
    </row>
    <row r="4659" spans="1:15" ht="12.75" customHeight="1" x14ac:dyDescent="0.2">
      <c r="A4659" s="36" t="str">
        <f>'0'!$A$4</f>
        <v>………………..</v>
      </c>
      <c r="B4659" s="37">
        <f>'0'!$A$2</f>
        <v>46112</v>
      </c>
      <c r="C4659" s="37" t="s">
        <v>1243</v>
      </c>
      <c r="D4659" s="119" t="str">
        <f>IF(G4659="","",VLOOKUP(G4659,номенклатури!R:T,2,0))</f>
        <v/>
      </c>
      <c r="E4659" s="365" t="str">
        <f>IF(G4659="","",VLOOKUP(G4659,номенклатури!R:T,3,0))</f>
        <v/>
      </c>
      <c r="F4659" s="159" t="str">
        <f>IF(G4659="","",IF(ISERROR(VLOOKUP(G4659,номенклатури!V:V,1,0)),E4659*H4659,E4659*I4659))</f>
        <v/>
      </c>
      <c r="G4659" s="14"/>
      <c r="H4659" s="15"/>
      <c r="I4659" s="15"/>
      <c r="J4659" s="15"/>
      <c r="K4659" s="15"/>
      <c r="L4659" s="217"/>
      <c r="M4659" s="22"/>
      <c r="N4659" s="119" t="str">
        <f>IF(G4659="","",VLOOKUP(G4659,номенклатури!R:U,4,0))</f>
        <v/>
      </c>
      <c r="O4659" s="119" t="str">
        <f>IF(M4659="","",VLOOKUP(M4659,'14'!D:D,1,0))</f>
        <v/>
      </c>
    </row>
    <row r="4660" spans="1:15" ht="12.75" customHeight="1" x14ac:dyDescent="0.2">
      <c r="A4660" s="36" t="str">
        <f>'0'!$A$4</f>
        <v>………………..</v>
      </c>
      <c r="B4660" s="37">
        <f>'0'!$A$2</f>
        <v>46112</v>
      </c>
      <c r="C4660" s="37" t="s">
        <v>1243</v>
      </c>
      <c r="D4660" s="119" t="str">
        <f>IF(G4660="","",VLOOKUP(G4660,номенклатури!R:T,2,0))</f>
        <v/>
      </c>
      <c r="E4660" s="365" t="str">
        <f>IF(G4660="","",VLOOKUP(G4660,номенклатури!R:T,3,0))</f>
        <v/>
      </c>
      <c r="F4660" s="159" t="str">
        <f>IF(G4660="","",IF(ISERROR(VLOOKUP(G4660,номенклатури!V:V,1,0)),E4660*H4660,E4660*I4660))</f>
        <v/>
      </c>
      <c r="G4660" s="14"/>
      <c r="H4660" s="15"/>
      <c r="I4660" s="15"/>
      <c r="J4660" s="15"/>
      <c r="K4660" s="15"/>
      <c r="L4660" s="217"/>
      <c r="M4660" s="22"/>
      <c r="N4660" s="119" t="str">
        <f>IF(G4660="","",VLOOKUP(G4660,номенклатури!R:U,4,0))</f>
        <v/>
      </c>
      <c r="O4660" s="119" t="str">
        <f>IF(M4660="","",VLOOKUP(M4660,'14'!D:D,1,0))</f>
        <v/>
      </c>
    </row>
    <row r="4661" spans="1:15" ht="12.75" customHeight="1" x14ac:dyDescent="0.2">
      <c r="A4661" s="36" t="str">
        <f>'0'!$A$4</f>
        <v>………………..</v>
      </c>
      <c r="B4661" s="37">
        <f>'0'!$A$2</f>
        <v>46112</v>
      </c>
      <c r="C4661" s="37" t="s">
        <v>1243</v>
      </c>
      <c r="D4661" s="119" t="str">
        <f>IF(G4661="","",VLOOKUP(G4661,номенклатури!R:T,2,0))</f>
        <v/>
      </c>
      <c r="E4661" s="365" t="str">
        <f>IF(G4661="","",VLOOKUP(G4661,номенклатури!R:T,3,0))</f>
        <v/>
      </c>
      <c r="F4661" s="159" t="str">
        <f>IF(G4661="","",IF(ISERROR(VLOOKUP(G4661,номенклатури!V:V,1,0)),E4661*H4661,E4661*I4661))</f>
        <v/>
      </c>
      <c r="G4661" s="14"/>
      <c r="H4661" s="15"/>
      <c r="I4661" s="15"/>
      <c r="J4661" s="15"/>
      <c r="K4661" s="15"/>
      <c r="L4661" s="217"/>
      <c r="M4661" s="22"/>
      <c r="N4661" s="119" t="str">
        <f>IF(G4661="","",VLOOKUP(G4661,номенклатури!R:U,4,0))</f>
        <v/>
      </c>
      <c r="O4661" s="119" t="str">
        <f>IF(M4661="","",VLOOKUP(M4661,'14'!D:D,1,0))</f>
        <v/>
      </c>
    </row>
    <row r="4662" spans="1:15" ht="12.75" customHeight="1" x14ac:dyDescent="0.2">
      <c r="A4662" s="36" t="str">
        <f>'0'!$A$4</f>
        <v>………………..</v>
      </c>
      <c r="B4662" s="37">
        <f>'0'!$A$2</f>
        <v>46112</v>
      </c>
      <c r="C4662" s="37" t="s">
        <v>1243</v>
      </c>
      <c r="D4662" s="119" t="str">
        <f>IF(G4662="","",VLOOKUP(G4662,номенклатури!R:T,2,0))</f>
        <v/>
      </c>
      <c r="E4662" s="365" t="str">
        <f>IF(G4662="","",VLOOKUP(G4662,номенклатури!R:T,3,0))</f>
        <v/>
      </c>
      <c r="F4662" s="159" t="str">
        <f>IF(G4662="","",IF(ISERROR(VLOOKUP(G4662,номенклатури!V:V,1,0)),E4662*H4662,E4662*I4662))</f>
        <v/>
      </c>
      <c r="G4662" s="14"/>
      <c r="H4662" s="15"/>
      <c r="I4662" s="15"/>
      <c r="J4662" s="15"/>
      <c r="K4662" s="15"/>
      <c r="L4662" s="217"/>
      <c r="M4662" s="22"/>
      <c r="N4662" s="119" t="str">
        <f>IF(G4662="","",VLOOKUP(G4662,номенклатури!R:U,4,0))</f>
        <v/>
      </c>
      <c r="O4662" s="119" t="str">
        <f>IF(M4662="","",VLOOKUP(M4662,'14'!D:D,1,0))</f>
        <v/>
      </c>
    </row>
    <row r="4663" spans="1:15" ht="12.75" customHeight="1" x14ac:dyDescent="0.2">
      <c r="A4663" s="36" t="str">
        <f>'0'!$A$4</f>
        <v>………………..</v>
      </c>
      <c r="B4663" s="37">
        <f>'0'!$A$2</f>
        <v>46112</v>
      </c>
      <c r="C4663" s="37" t="s">
        <v>1243</v>
      </c>
      <c r="D4663" s="119" t="str">
        <f>IF(G4663="","",VLOOKUP(G4663,номенклатури!R:T,2,0))</f>
        <v/>
      </c>
      <c r="E4663" s="365" t="str">
        <f>IF(G4663="","",VLOOKUP(G4663,номенклатури!R:T,3,0))</f>
        <v/>
      </c>
      <c r="F4663" s="159" t="str">
        <f>IF(G4663="","",IF(ISERROR(VLOOKUP(G4663,номенклатури!V:V,1,0)),E4663*H4663,E4663*I4663))</f>
        <v/>
      </c>
      <c r="G4663" s="14"/>
      <c r="H4663" s="15"/>
      <c r="I4663" s="15"/>
      <c r="J4663" s="15"/>
      <c r="K4663" s="15"/>
      <c r="L4663" s="217"/>
      <c r="M4663" s="22"/>
      <c r="N4663" s="119" t="str">
        <f>IF(G4663="","",VLOOKUP(G4663,номенклатури!R:U,4,0))</f>
        <v/>
      </c>
      <c r="O4663" s="119" t="str">
        <f>IF(M4663="","",VLOOKUP(M4663,'14'!D:D,1,0))</f>
        <v/>
      </c>
    </row>
    <row r="4664" spans="1:15" ht="12.75" customHeight="1" x14ac:dyDescent="0.2">
      <c r="A4664" s="36" t="str">
        <f>'0'!$A$4</f>
        <v>………………..</v>
      </c>
      <c r="B4664" s="37">
        <f>'0'!$A$2</f>
        <v>46112</v>
      </c>
      <c r="C4664" s="37" t="s">
        <v>1243</v>
      </c>
      <c r="D4664" s="119" t="str">
        <f>IF(G4664="","",VLOOKUP(G4664,номенклатури!R:T,2,0))</f>
        <v/>
      </c>
      <c r="E4664" s="365" t="str">
        <f>IF(G4664="","",VLOOKUP(G4664,номенклатури!R:T,3,0))</f>
        <v/>
      </c>
      <c r="F4664" s="159" t="str">
        <f>IF(G4664="","",IF(ISERROR(VLOOKUP(G4664,номенклатури!V:V,1,0)),E4664*H4664,E4664*I4664))</f>
        <v/>
      </c>
      <c r="G4664" s="14"/>
      <c r="H4664" s="15"/>
      <c r="I4664" s="15"/>
      <c r="J4664" s="15"/>
      <c r="K4664" s="15"/>
      <c r="L4664" s="217"/>
      <c r="M4664" s="22"/>
      <c r="N4664" s="119" t="str">
        <f>IF(G4664="","",VLOOKUP(G4664,номенклатури!R:U,4,0))</f>
        <v/>
      </c>
      <c r="O4664" s="119" t="str">
        <f>IF(M4664="","",VLOOKUP(M4664,'14'!D:D,1,0))</f>
        <v/>
      </c>
    </row>
    <row r="4665" spans="1:15" ht="12.75" customHeight="1" x14ac:dyDescent="0.2">
      <c r="A4665" s="36" t="str">
        <f>'0'!$A$4</f>
        <v>………………..</v>
      </c>
      <c r="B4665" s="37">
        <f>'0'!$A$2</f>
        <v>46112</v>
      </c>
      <c r="C4665" s="37" t="s">
        <v>1243</v>
      </c>
      <c r="D4665" s="119" t="str">
        <f>IF(G4665="","",VLOOKUP(G4665,номенклатури!R:T,2,0))</f>
        <v/>
      </c>
      <c r="E4665" s="365" t="str">
        <f>IF(G4665="","",VLOOKUP(G4665,номенклатури!R:T,3,0))</f>
        <v/>
      </c>
      <c r="F4665" s="159" t="str">
        <f>IF(G4665="","",IF(ISERROR(VLOOKUP(G4665,номенклатури!V:V,1,0)),E4665*H4665,E4665*I4665))</f>
        <v/>
      </c>
      <c r="G4665" s="14"/>
      <c r="H4665" s="15"/>
      <c r="I4665" s="15"/>
      <c r="J4665" s="15"/>
      <c r="K4665" s="15"/>
      <c r="L4665" s="217"/>
      <c r="M4665" s="22"/>
      <c r="N4665" s="119" t="str">
        <f>IF(G4665="","",VLOOKUP(G4665,номенклатури!R:U,4,0))</f>
        <v/>
      </c>
      <c r="O4665" s="119" t="str">
        <f>IF(M4665="","",VLOOKUP(M4665,'14'!D:D,1,0))</f>
        <v/>
      </c>
    </row>
    <row r="4666" spans="1:15" ht="12.75" customHeight="1" x14ac:dyDescent="0.2">
      <c r="A4666" s="36" t="str">
        <f>'0'!$A$4</f>
        <v>………………..</v>
      </c>
      <c r="B4666" s="37">
        <f>'0'!$A$2</f>
        <v>46112</v>
      </c>
      <c r="C4666" s="37" t="s">
        <v>1243</v>
      </c>
      <c r="D4666" s="119" t="str">
        <f>IF(G4666="","",VLOOKUP(G4666,номенклатури!R:T,2,0))</f>
        <v/>
      </c>
      <c r="E4666" s="365" t="str">
        <f>IF(G4666="","",VLOOKUP(G4666,номенклатури!R:T,3,0))</f>
        <v/>
      </c>
      <c r="F4666" s="159" t="str">
        <f>IF(G4666="","",IF(ISERROR(VLOOKUP(G4666,номенклатури!V:V,1,0)),E4666*H4666,E4666*I4666))</f>
        <v/>
      </c>
      <c r="G4666" s="14"/>
      <c r="H4666" s="15"/>
      <c r="I4666" s="15"/>
      <c r="J4666" s="15"/>
      <c r="K4666" s="15"/>
      <c r="L4666" s="217"/>
      <c r="M4666" s="22"/>
      <c r="N4666" s="119" t="str">
        <f>IF(G4666="","",VLOOKUP(G4666,номенклатури!R:U,4,0))</f>
        <v/>
      </c>
      <c r="O4666" s="119" t="str">
        <f>IF(M4666="","",VLOOKUP(M4666,'14'!D:D,1,0))</f>
        <v/>
      </c>
    </row>
    <row r="4667" spans="1:15" ht="12.75" customHeight="1" x14ac:dyDescent="0.2">
      <c r="A4667" s="36" t="str">
        <f>'0'!$A$4</f>
        <v>………………..</v>
      </c>
      <c r="B4667" s="37">
        <f>'0'!$A$2</f>
        <v>46112</v>
      </c>
      <c r="C4667" s="37" t="s">
        <v>1243</v>
      </c>
      <c r="D4667" s="119" t="str">
        <f>IF(G4667="","",VLOOKUP(G4667,номенклатури!R:T,2,0))</f>
        <v/>
      </c>
      <c r="E4667" s="365" t="str">
        <f>IF(G4667="","",VLOOKUP(G4667,номенклатури!R:T,3,0))</f>
        <v/>
      </c>
      <c r="F4667" s="159" t="str">
        <f>IF(G4667="","",IF(ISERROR(VLOOKUP(G4667,номенклатури!V:V,1,0)),E4667*H4667,E4667*I4667))</f>
        <v/>
      </c>
      <c r="G4667" s="14"/>
      <c r="H4667" s="15"/>
      <c r="I4667" s="15"/>
      <c r="J4667" s="15"/>
      <c r="K4667" s="15"/>
      <c r="L4667" s="217"/>
      <c r="M4667" s="22"/>
      <c r="N4667" s="119" t="str">
        <f>IF(G4667="","",VLOOKUP(G4667,номенклатури!R:U,4,0))</f>
        <v/>
      </c>
      <c r="O4667" s="119" t="str">
        <f>IF(M4667="","",VLOOKUP(M4667,'14'!D:D,1,0))</f>
        <v/>
      </c>
    </row>
    <row r="4668" spans="1:15" ht="12.75" customHeight="1" x14ac:dyDescent="0.2">
      <c r="A4668" s="36" t="str">
        <f>'0'!$A$4</f>
        <v>………………..</v>
      </c>
      <c r="B4668" s="37">
        <f>'0'!$A$2</f>
        <v>46112</v>
      </c>
      <c r="C4668" s="37" t="s">
        <v>1243</v>
      </c>
      <c r="D4668" s="119" t="str">
        <f>IF(G4668="","",VLOOKUP(G4668,номенклатури!R:T,2,0))</f>
        <v/>
      </c>
      <c r="E4668" s="365" t="str">
        <f>IF(G4668="","",VLOOKUP(G4668,номенклатури!R:T,3,0))</f>
        <v/>
      </c>
      <c r="F4668" s="159" t="str">
        <f>IF(G4668="","",IF(ISERROR(VLOOKUP(G4668,номенклатури!V:V,1,0)),E4668*H4668,E4668*I4668))</f>
        <v/>
      </c>
      <c r="G4668" s="14"/>
      <c r="H4668" s="15"/>
      <c r="I4668" s="15"/>
      <c r="J4668" s="15"/>
      <c r="K4668" s="15"/>
      <c r="L4668" s="217"/>
      <c r="M4668" s="22"/>
      <c r="N4668" s="119" t="str">
        <f>IF(G4668="","",VLOOKUP(G4668,номенклатури!R:U,4,0))</f>
        <v/>
      </c>
      <c r="O4668" s="119" t="str">
        <f>IF(M4668="","",VLOOKUP(M4668,'14'!D:D,1,0))</f>
        <v/>
      </c>
    </row>
    <row r="4669" spans="1:15" ht="12.75" customHeight="1" x14ac:dyDescent="0.2">
      <c r="A4669" s="36" t="str">
        <f>'0'!$A$4</f>
        <v>………………..</v>
      </c>
      <c r="B4669" s="37">
        <f>'0'!$A$2</f>
        <v>46112</v>
      </c>
      <c r="C4669" s="37" t="s">
        <v>1243</v>
      </c>
      <c r="D4669" s="119" t="str">
        <f>IF(G4669="","",VLOOKUP(G4669,номенклатури!R:T,2,0))</f>
        <v/>
      </c>
      <c r="E4669" s="365" t="str">
        <f>IF(G4669="","",VLOOKUP(G4669,номенклатури!R:T,3,0))</f>
        <v/>
      </c>
      <c r="F4669" s="159" t="str">
        <f>IF(G4669="","",IF(ISERROR(VLOOKUP(G4669,номенклатури!V:V,1,0)),E4669*H4669,E4669*I4669))</f>
        <v/>
      </c>
      <c r="G4669" s="14"/>
      <c r="H4669" s="15"/>
      <c r="I4669" s="15"/>
      <c r="J4669" s="15"/>
      <c r="K4669" s="15"/>
      <c r="L4669" s="217"/>
      <c r="M4669" s="22"/>
      <c r="N4669" s="119" t="str">
        <f>IF(G4669="","",VLOOKUP(G4669,номенклатури!R:U,4,0))</f>
        <v/>
      </c>
      <c r="O4669" s="119" t="str">
        <f>IF(M4669="","",VLOOKUP(M4669,'14'!D:D,1,0))</f>
        <v/>
      </c>
    </row>
    <row r="4670" spans="1:15" ht="12.75" customHeight="1" x14ac:dyDescent="0.2">
      <c r="A4670" s="36" t="str">
        <f>'0'!$A$4</f>
        <v>………………..</v>
      </c>
      <c r="B4670" s="37">
        <f>'0'!$A$2</f>
        <v>46112</v>
      </c>
      <c r="C4670" s="37" t="s">
        <v>1243</v>
      </c>
      <c r="D4670" s="119" t="str">
        <f>IF(G4670="","",VLOOKUP(G4670,номенклатури!R:T,2,0))</f>
        <v/>
      </c>
      <c r="E4670" s="365" t="str">
        <f>IF(G4670="","",VLOOKUP(G4670,номенклатури!R:T,3,0))</f>
        <v/>
      </c>
      <c r="F4670" s="159" t="str">
        <f>IF(G4670="","",IF(ISERROR(VLOOKUP(G4670,номенклатури!V:V,1,0)),E4670*H4670,E4670*I4670))</f>
        <v/>
      </c>
      <c r="G4670" s="14"/>
      <c r="H4670" s="15"/>
      <c r="I4670" s="15"/>
      <c r="J4670" s="15"/>
      <c r="K4670" s="15"/>
      <c r="L4670" s="217"/>
      <c r="M4670" s="22"/>
      <c r="N4670" s="119" t="str">
        <f>IF(G4670="","",VLOOKUP(G4670,номенклатури!R:U,4,0))</f>
        <v/>
      </c>
      <c r="O4670" s="119" t="str">
        <f>IF(M4670="","",VLOOKUP(M4670,'14'!D:D,1,0))</f>
        <v/>
      </c>
    </row>
    <row r="4671" spans="1:15" ht="12.75" customHeight="1" x14ac:dyDescent="0.2">
      <c r="A4671" s="36" t="str">
        <f>'0'!$A$4</f>
        <v>………………..</v>
      </c>
      <c r="B4671" s="37">
        <f>'0'!$A$2</f>
        <v>46112</v>
      </c>
      <c r="C4671" s="37" t="s">
        <v>1243</v>
      </c>
      <c r="D4671" s="119" t="str">
        <f>IF(G4671="","",VLOOKUP(G4671,номенклатури!R:T,2,0))</f>
        <v/>
      </c>
      <c r="E4671" s="365" t="str">
        <f>IF(G4671="","",VLOOKUP(G4671,номенклатури!R:T,3,0))</f>
        <v/>
      </c>
      <c r="F4671" s="159" t="str">
        <f>IF(G4671="","",IF(ISERROR(VLOOKUP(G4671,номенклатури!V:V,1,0)),E4671*H4671,E4671*I4671))</f>
        <v/>
      </c>
      <c r="G4671" s="14"/>
      <c r="H4671" s="15"/>
      <c r="I4671" s="15"/>
      <c r="J4671" s="15"/>
      <c r="K4671" s="15"/>
      <c r="L4671" s="217"/>
      <c r="M4671" s="22"/>
      <c r="N4671" s="119" t="str">
        <f>IF(G4671="","",VLOOKUP(G4671,номенклатури!R:U,4,0))</f>
        <v/>
      </c>
      <c r="O4671" s="119" t="str">
        <f>IF(M4671="","",VLOOKUP(M4671,'14'!D:D,1,0))</f>
        <v/>
      </c>
    </row>
    <row r="4672" spans="1:15" ht="12.75" customHeight="1" x14ac:dyDescent="0.2">
      <c r="A4672" s="36" t="str">
        <f>'0'!$A$4</f>
        <v>………………..</v>
      </c>
      <c r="B4672" s="37">
        <f>'0'!$A$2</f>
        <v>46112</v>
      </c>
      <c r="C4672" s="37" t="s">
        <v>1243</v>
      </c>
      <c r="D4672" s="119" t="str">
        <f>IF(G4672="","",VLOOKUP(G4672,номенклатури!R:T,2,0))</f>
        <v/>
      </c>
      <c r="E4672" s="365" t="str">
        <f>IF(G4672="","",VLOOKUP(G4672,номенклатури!R:T,3,0))</f>
        <v/>
      </c>
      <c r="F4672" s="159" t="str">
        <f>IF(G4672="","",IF(ISERROR(VLOOKUP(G4672,номенклатури!V:V,1,0)),E4672*H4672,E4672*I4672))</f>
        <v/>
      </c>
      <c r="G4672" s="14"/>
      <c r="H4672" s="15"/>
      <c r="I4672" s="15"/>
      <c r="J4672" s="15"/>
      <c r="K4672" s="15"/>
      <c r="L4672" s="217"/>
      <c r="M4672" s="22"/>
      <c r="N4672" s="119" t="str">
        <f>IF(G4672="","",VLOOKUP(G4672,номенклатури!R:U,4,0))</f>
        <v/>
      </c>
      <c r="O4672" s="119" t="str">
        <f>IF(M4672="","",VLOOKUP(M4672,'14'!D:D,1,0))</f>
        <v/>
      </c>
    </row>
    <row r="4673" spans="1:15" ht="12.75" customHeight="1" x14ac:dyDescent="0.2">
      <c r="A4673" s="36" t="str">
        <f>'0'!$A$4</f>
        <v>………………..</v>
      </c>
      <c r="B4673" s="37">
        <f>'0'!$A$2</f>
        <v>46112</v>
      </c>
      <c r="C4673" s="37" t="s">
        <v>1243</v>
      </c>
      <c r="D4673" s="119" t="str">
        <f>IF(G4673="","",VLOOKUP(G4673,номенклатури!R:T,2,0))</f>
        <v/>
      </c>
      <c r="E4673" s="365" t="str">
        <f>IF(G4673="","",VLOOKUP(G4673,номенклатури!R:T,3,0))</f>
        <v/>
      </c>
      <c r="F4673" s="159" t="str">
        <f>IF(G4673="","",IF(ISERROR(VLOOKUP(G4673,номенклатури!V:V,1,0)),E4673*H4673,E4673*I4673))</f>
        <v/>
      </c>
      <c r="G4673" s="14"/>
      <c r="H4673" s="15"/>
      <c r="I4673" s="15"/>
      <c r="J4673" s="15"/>
      <c r="K4673" s="15"/>
      <c r="L4673" s="217"/>
      <c r="M4673" s="22"/>
      <c r="N4673" s="119" t="str">
        <f>IF(G4673="","",VLOOKUP(G4673,номенклатури!R:U,4,0))</f>
        <v/>
      </c>
      <c r="O4673" s="119" t="str">
        <f>IF(M4673="","",VLOOKUP(M4673,'14'!D:D,1,0))</f>
        <v/>
      </c>
    </row>
    <row r="4674" spans="1:15" ht="12.75" customHeight="1" x14ac:dyDescent="0.2">
      <c r="A4674" s="36" t="str">
        <f>'0'!$A$4</f>
        <v>………………..</v>
      </c>
      <c r="B4674" s="37">
        <f>'0'!$A$2</f>
        <v>46112</v>
      </c>
      <c r="C4674" s="37" t="s">
        <v>1243</v>
      </c>
      <c r="D4674" s="119" t="str">
        <f>IF(G4674="","",VLOOKUP(G4674,номенклатури!R:T,2,0))</f>
        <v/>
      </c>
      <c r="E4674" s="365" t="str">
        <f>IF(G4674="","",VLOOKUP(G4674,номенклатури!R:T,3,0))</f>
        <v/>
      </c>
      <c r="F4674" s="159" t="str">
        <f>IF(G4674="","",IF(ISERROR(VLOOKUP(G4674,номенклатури!V:V,1,0)),E4674*H4674,E4674*I4674))</f>
        <v/>
      </c>
      <c r="G4674" s="14"/>
      <c r="H4674" s="15"/>
      <c r="I4674" s="15"/>
      <c r="J4674" s="15"/>
      <c r="K4674" s="15"/>
      <c r="L4674" s="217"/>
      <c r="M4674" s="22"/>
      <c r="N4674" s="119" t="str">
        <f>IF(G4674="","",VLOOKUP(G4674,номенклатури!R:U,4,0))</f>
        <v/>
      </c>
      <c r="O4674" s="119" t="str">
        <f>IF(M4674="","",VLOOKUP(M4674,'14'!D:D,1,0))</f>
        <v/>
      </c>
    </row>
    <row r="4675" spans="1:15" ht="12.75" customHeight="1" x14ac:dyDescent="0.2">
      <c r="A4675" s="36" t="str">
        <f>'0'!$A$4</f>
        <v>………………..</v>
      </c>
      <c r="B4675" s="37">
        <f>'0'!$A$2</f>
        <v>46112</v>
      </c>
      <c r="C4675" s="37" t="s">
        <v>1243</v>
      </c>
      <c r="D4675" s="119" t="str">
        <f>IF(G4675="","",VLOOKUP(G4675,номенклатури!R:T,2,0))</f>
        <v/>
      </c>
      <c r="E4675" s="365" t="str">
        <f>IF(G4675="","",VLOOKUP(G4675,номенклатури!R:T,3,0))</f>
        <v/>
      </c>
      <c r="F4675" s="159" t="str">
        <f>IF(G4675="","",IF(ISERROR(VLOOKUP(G4675,номенклатури!V:V,1,0)),E4675*H4675,E4675*I4675))</f>
        <v/>
      </c>
      <c r="G4675" s="14"/>
      <c r="H4675" s="15"/>
      <c r="I4675" s="15"/>
      <c r="J4675" s="15"/>
      <c r="K4675" s="15"/>
      <c r="L4675" s="217"/>
      <c r="M4675" s="22"/>
      <c r="N4675" s="119" t="str">
        <f>IF(G4675="","",VLOOKUP(G4675,номенклатури!R:U,4,0))</f>
        <v/>
      </c>
      <c r="O4675" s="119" t="str">
        <f>IF(M4675="","",VLOOKUP(M4675,'14'!D:D,1,0))</f>
        <v/>
      </c>
    </row>
    <row r="4676" spans="1:15" ht="12.75" customHeight="1" x14ac:dyDescent="0.2">
      <c r="A4676" s="36" t="str">
        <f>'0'!$A$4</f>
        <v>………………..</v>
      </c>
      <c r="B4676" s="37">
        <f>'0'!$A$2</f>
        <v>46112</v>
      </c>
      <c r="C4676" s="37" t="s">
        <v>1243</v>
      </c>
      <c r="D4676" s="119" t="str">
        <f>IF(G4676="","",VLOOKUP(G4676,номенклатури!R:T,2,0))</f>
        <v/>
      </c>
      <c r="E4676" s="365" t="str">
        <f>IF(G4676="","",VLOOKUP(G4676,номенклатури!R:T,3,0))</f>
        <v/>
      </c>
      <c r="F4676" s="159" t="str">
        <f>IF(G4676="","",IF(ISERROR(VLOOKUP(G4676,номенклатури!V:V,1,0)),E4676*H4676,E4676*I4676))</f>
        <v/>
      </c>
      <c r="G4676" s="14"/>
      <c r="H4676" s="15"/>
      <c r="I4676" s="15"/>
      <c r="J4676" s="15"/>
      <c r="K4676" s="15"/>
      <c r="L4676" s="217"/>
      <c r="M4676" s="22"/>
      <c r="N4676" s="119" t="str">
        <f>IF(G4676="","",VLOOKUP(G4676,номенклатури!R:U,4,0))</f>
        <v/>
      </c>
      <c r="O4676" s="119" t="str">
        <f>IF(M4676="","",VLOOKUP(M4676,'14'!D:D,1,0))</f>
        <v/>
      </c>
    </row>
    <row r="4677" spans="1:15" ht="12.75" customHeight="1" x14ac:dyDescent="0.2">
      <c r="A4677" s="36" t="str">
        <f>'0'!$A$4</f>
        <v>………………..</v>
      </c>
      <c r="B4677" s="37">
        <f>'0'!$A$2</f>
        <v>46112</v>
      </c>
      <c r="C4677" s="37" t="s">
        <v>1243</v>
      </c>
      <c r="D4677" s="119" t="str">
        <f>IF(G4677="","",VLOOKUP(G4677,номенклатури!R:T,2,0))</f>
        <v/>
      </c>
      <c r="E4677" s="365" t="str">
        <f>IF(G4677="","",VLOOKUP(G4677,номенклатури!R:T,3,0))</f>
        <v/>
      </c>
      <c r="F4677" s="159" t="str">
        <f>IF(G4677="","",IF(ISERROR(VLOOKUP(G4677,номенклатури!V:V,1,0)),E4677*H4677,E4677*I4677))</f>
        <v/>
      </c>
      <c r="G4677" s="14"/>
      <c r="H4677" s="15"/>
      <c r="I4677" s="15"/>
      <c r="J4677" s="15"/>
      <c r="K4677" s="15"/>
      <c r="L4677" s="217"/>
      <c r="M4677" s="22"/>
      <c r="N4677" s="119" t="str">
        <f>IF(G4677="","",VLOOKUP(G4677,номенклатури!R:U,4,0))</f>
        <v/>
      </c>
      <c r="O4677" s="119" t="str">
        <f>IF(M4677="","",VLOOKUP(M4677,'14'!D:D,1,0))</f>
        <v/>
      </c>
    </row>
    <row r="4678" spans="1:15" ht="12.75" customHeight="1" x14ac:dyDescent="0.2">
      <c r="A4678" s="36" t="str">
        <f>'0'!$A$4</f>
        <v>………………..</v>
      </c>
      <c r="B4678" s="37">
        <f>'0'!$A$2</f>
        <v>46112</v>
      </c>
      <c r="C4678" s="37" t="s">
        <v>1243</v>
      </c>
      <c r="D4678" s="119" t="str">
        <f>IF(G4678="","",VLOOKUP(G4678,номенклатури!R:T,2,0))</f>
        <v/>
      </c>
      <c r="E4678" s="365" t="str">
        <f>IF(G4678="","",VLOOKUP(G4678,номенклатури!R:T,3,0))</f>
        <v/>
      </c>
      <c r="F4678" s="159" t="str">
        <f>IF(G4678="","",IF(ISERROR(VLOOKUP(G4678,номенклатури!V:V,1,0)),E4678*H4678,E4678*I4678))</f>
        <v/>
      </c>
      <c r="G4678" s="14"/>
      <c r="H4678" s="15"/>
      <c r="I4678" s="15"/>
      <c r="J4678" s="15"/>
      <c r="K4678" s="15"/>
      <c r="L4678" s="217"/>
      <c r="M4678" s="22"/>
      <c r="N4678" s="119" t="str">
        <f>IF(G4678="","",VLOOKUP(G4678,номенклатури!R:U,4,0))</f>
        <v/>
      </c>
      <c r="O4678" s="119" t="str">
        <f>IF(M4678="","",VLOOKUP(M4678,'14'!D:D,1,0))</f>
        <v/>
      </c>
    </row>
    <row r="4679" spans="1:15" ht="12.75" customHeight="1" x14ac:dyDescent="0.2">
      <c r="A4679" s="36" t="str">
        <f>'0'!$A$4</f>
        <v>………………..</v>
      </c>
      <c r="B4679" s="37">
        <f>'0'!$A$2</f>
        <v>46112</v>
      </c>
      <c r="C4679" s="37" t="s">
        <v>1243</v>
      </c>
      <c r="D4679" s="119" t="str">
        <f>IF(G4679="","",VLOOKUP(G4679,номенклатури!R:T,2,0))</f>
        <v/>
      </c>
      <c r="E4679" s="365" t="str">
        <f>IF(G4679="","",VLOOKUP(G4679,номенклатури!R:T,3,0))</f>
        <v/>
      </c>
      <c r="F4679" s="159" t="str">
        <f>IF(G4679="","",IF(ISERROR(VLOOKUP(G4679,номенклатури!V:V,1,0)),E4679*H4679,E4679*I4679))</f>
        <v/>
      </c>
      <c r="G4679" s="14"/>
      <c r="H4679" s="15"/>
      <c r="I4679" s="15"/>
      <c r="J4679" s="15"/>
      <c r="K4679" s="15"/>
      <c r="L4679" s="217"/>
      <c r="M4679" s="22"/>
      <c r="N4679" s="119" t="str">
        <f>IF(G4679="","",VLOOKUP(G4679,номенклатури!R:U,4,0))</f>
        <v/>
      </c>
      <c r="O4679" s="119" t="str">
        <f>IF(M4679="","",VLOOKUP(M4679,'14'!D:D,1,0))</f>
        <v/>
      </c>
    </row>
    <row r="4680" spans="1:15" ht="12.75" customHeight="1" x14ac:dyDescent="0.2">
      <c r="A4680" s="36" t="str">
        <f>'0'!$A$4</f>
        <v>………………..</v>
      </c>
      <c r="B4680" s="37">
        <f>'0'!$A$2</f>
        <v>46112</v>
      </c>
      <c r="C4680" s="37" t="s">
        <v>1243</v>
      </c>
      <c r="D4680" s="119" t="str">
        <f>IF(G4680="","",VLOOKUP(G4680,номенклатури!R:T,2,0))</f>
        <v/>
      </c>
      <c r="E4680" s="365" t="str">
        <f>IF(G4680="","",VLOOKUP(G4680,номенклатури!R:T,3,0))</f>
        <v/>
      </c>
      <c r="F4680" s="159" t="str">
        <f>IF(G4680="","",IF(ISERROR(VLOOKUP(G4680,номенклатури!V:V,1,0)),E4680*H4680,E4680*I4680))</f>
        <v/>
      </c>
      <c r="G4680" s="14"/>
      <c r="H4680" s="15"/>
      <c r="I4680" s="15"/>
      <c r="J4680" s="15"/>
      <c r="K4680" s="15"/>
      <c r="L4680" s="217"/>
      <c r="M4680" s="22"/>
      <c r="N4680" s="119" t="str">
        <f>IF(G4680="","",VLOOKUP(G4680,номенклатури!R:U,4,0))</f>
        <v/>
      </c>
      <c r="O4680" s="119" t="str">
        <f>IF(M4680="","",VLOOKUP(M4680,'14'!D:D,1,0))</f>
        <v/>
      </c>
    </row>
    <row r="4681" spans="1:15" ht="12.75" customHeight="1" x14ac:dyDescent="0.2">
      <c r="A4681" s="36" t="str">
        <f>'0'!$A$4</f>
        <v>………………..</v>
      </c>
      <c r="B4681" s="37">
        <f>'0'!$A$2</f>
        <v>46112</v>
      </c>
      <c r="C4681" s="37" t="s">
        <v>1243</v>
      </c>
      <c r="D4681" s="119" t="str">
        <f>IF(G4681="","",VLOOKUP(G4681,номенклатури!R:T,2,0))</f>
        <v/>
      </c>
      <c r="E4681" s="365" t="str">
        <f>IF(G4681="","",VLOOKUP(G4681,номенклатури!R:T,3,0))</f>
        <v/>
      </c>
      <c r="F4681" s="159" t="str">
        <f>IF(G4681="","",IF(ISERROR(VLOOKUP(G4681,номенклатури!V:V,1,0)),E4681*H4681,E4681*I4681))</f>
        <v/>
      </c>
      <c r="G4681" s="14"/>
      <c r="H4681" s="15"/>
      <c r="I4681" s="15"/>
      <c r="J4681" s="15"/>
      <c r="K4681" s="15"/>
      <c r="L4681" s="217"/>
      <c r="M4681" s="22"/>
      <c r="N4681" s="119" t="str">
        <f>IF(G4681="","",VLOOKUP(G4681,номенклатури!R:U,4,0))</f>
        <v/>
      </c>
      <c r="O4681" s="119" t="str">
        <f>IF(M4681="","",VLOOKUP(M4681,'14'!D:D,1,0))</f>
        <v/>
      </c>
    </row>
    <row r="4682" spans="1:15" ht="12.75" customHeight="1" x14ac:dyDescent="0.2">
      <c r="A4682" s="36" t="str">
        <f>'0'!$A$4</f>
        <v>………………..</v>
      </c>
      <c r="B4682" s="37">
        <f>'0'!$A$2</f>
        <v>46112</v>
      </c>
      <c r="C4682" s="37" t="s">
        <v>1243</v>
      </c>
      <c r="D4682" s="119" t="str">
        <f>IF(G4682="","",VLOOKUP(G4682,номенклатури!R:T,2,0))</f>
        <v/>
      </c>
      <c r="E4682" s="365" t="str">
        <f>IF(G4682="","",VLOOKUP(G4682,номенклатури!R:T,3,0))</f>
        <v/>
      </c>
      <c r="F4682" s="159" t="str">
        <f>IF(G4682="","",IF(ISERROR(VLOOKUP(G4682,номенклатури!V:V,1,0)),E4682*H4682,E4682*I4682))</f>
        <v/>
      </c>
      <c r="G4682" s="14"/>
      <c r="H4682" s="15"/>
      <c r="I4682" s="15"/>
      <c r="J4682" s="15"/>
      <c r="K4682" s="15"/>
      <c r="L4682" s="217"/>
      <c r="M4682" s="22"/>
      <c r="N4682" s="119" t="str">
        <f>IF(G4682="","",VLOOKUP(G4682,номенклатури!R:U,4,0))</f>
        <v/>
      </c>
      <c r="O4682" s="119" t="str">
        <f>IF(M4682="","",VLOOKUP(M4682,'14'!D:D,1,0))</f>
        <v/>
      </c>
    </row>
    <row r="4683" spans="1:15" ht="12.75" customHeight="1" x14ac:dyDescent="0.2">
      <c r="A4683" s="36" t="str">
        <f>'0'!$A$4</f>
        <v>………………..</v>
      </c>
      <c r="B4683" s="37">
        <f>'0'!$A$2</f>
        <v>46112</v>
      </c>
      <c r="C4683" s="37" t="s">
        <v>1243</v>
      </c>
      <c r="D4683" s="119" t="str">
        <f>IF(G4683="","",VLOOKUP(G4683,номенклатури!R:T,2,0))</f>
        <v/>
      </c>
      <c r="E4683" s="365" t="str">
        <f>IF(G4683="","",VLOOKUP(G4683,номенклатури!R:T,3,0))</f>
        <v/>
      </c>
      <c r="F4683" s="159" t="str">
        <f>IF(G4683="","",IF(ISERROR(VLOOKUP(G4683,номенклатури!V:V,1,0)),E4683*H4683,E4683*I4683))</f>
        <v/>
      </c>
      <c r="G4683" s="14"/>
      <c r="H4683" s="15"/>
      <c r="I4683" s="15"/>
      <c r="J4683" s="15"/>
      <c r="K4683" s="15"/>
      <c r="L4683" s="217"/>
      <c r="M4683" s="22"/>
      <c r="N4683" s="119" t="str">
        <f>IF(G4683="","",VLOOKUP(G4683,номенклатури!R:U,4,0))</f>
        <v/>
      </c>
      <c r="O4683" s="119" t="str">
        <f>IF(M4683="","",VLOOKUP(M4683,'14'!D:D,1,0))</f>
        <v/>
      </c>
    </row>
    <row r="4684" spans="1:15" ht="12.75" customHeight="1" x14ac:dyDescent="0.2">
      <c r="A4684" s="36" t="str">
        <f>'0'!$A$4</f>
        <v>………………..</v>
      </c>
      <c r="B4684" s="37">
        <f>'0'!$A$2</f>
        <v>46112</v>
      </c>
      <c r="C4684" s="37" t="s">
        <v>1243</v>
      </c>
      <c r="D4684" s="119" t="str">
        <f>IF(G4684="","",VLOOKUP(G4684,номенклатури!R:T,2,0))</f>
        <v/>
      </c>
      <c r="E4684" s="365" t="str">
        <f>IF(G4684="","",VLOOKUP(G4684,номенклатури!R:T,3,0))</f>
        <v/>
      </c>
      <c r="F4684" s="159" t="str">
        <f>IF(G4684="","",IF(ISERROR(VLOOKUP(G4684,номенклатури!V:V,1,0)),E4684*H4684,E4684*I4684))</f>
        <v/>
      </c>
      <c r="G4684" s="14"/>
      <c r="H4684" s="15"/>
      <c r="I4684" s="15"/>
      <c r="J4684" s="15"/>
      <c r="K4684" s="15"/>
      <c r="L4684" s="217"/>
      <c r="M4684" s="22"/>
      <c r="N4684" s="119" t="str">
        <f>IF(G4684="","",VLOOKUP(G4684,номенклатури!R:U,4,0))</f>
        <v/>
      </c>
      <c r="O4684" s="119" t="str">
        <f>IF(M4684="","",VLOOKUP(M4684,'14'!D:D,1,0))</f>
        <v/>
      </c>
    </row>
    <row r="4685" spans="1:15" ht="12.75" customHeight="1" x14ac:dyDescent="0.2">
      <c r="A4685" s="36" t="str">
        <f>'0'!$A$4</f>
        <v>………………..</v>
      </c>
      <c r="B4685" s="37">
        <f>'0'!$A$2</f>
        <v>46112</v>
      </c>
      <c r="C4685" s="37" t="s">
        <v>1243</v>
      </c>
      <c r="D4685" s="119" t="str">
        <f>IF(G4685="","",VLOOKUP(G4685,номенклатури!R:T,2,0))</f>
        <v/>
      </c>
      <c r="E4685" s="365" t="str">
        <f>IF(G4685="","",VLOOKUP(G4685,номенклатури!R:T,3,0))</f>
        <v/>
      </c>
      <c r="F4685" s="159" t="str">
        <f>IF(G4685="","",IF(ISERROR(VLOOKUP(G4685,номенклатури!V:V,1,0)),E4685*H4685,E4685*I4685))</f>
        <v/>
      </c>
      <c r="G4685" s="14"/>
      <c r="H4685" s="15"/>
      <c r="I4685" s="15"/>
      <c r="J4685" s="15"/>
      <c r="K4685" s="15"/>
      <c r="L4685" s="217"/>
      <c r="M4685" s="22"/>
      <c r="N4685" s="119" t="str">
        <f>IF(G4685="","",VLOOKUP(G4685,номенклатури!R:U,4,0))</f>
        <v/>
      </c>
      <c r="O4685" s="119" t="str">
        <f>IF(M4685="","",VLOOKUP(M4685,'14'!D:D,1,0))</f>
        <v/>
      </c>
    </row>
    <row r="4686" spans="1:15" ht="12.75" customHeight="1" x14ac:dyDescent="0.2">
      <c r="A4686" s="36" t="str">
        <f>'0'!$A$4</f>
        <v>………………..</v>
      </c>
      <c r="B4686" s="37">
        <f>'0'!$A$2</f>
        <v>46112</v>
      </c>
      <c r="C4686" s="37" t="s">
        <v>1243</v>
      </c>
      <c r="D4686" s="119" t="str">
        <f>IF(G4686="","",VLOOKUP(G4686,номенклатури!R:T,2,0))</f>
        <v/>
      </c>
      <c r="E4686" s="365" t="str">
        <f>IF(G4686="","",VLOOKUP(G4686,номенклатури!R:T,3,0))</f>
        <v/>
      </c>
      <c r="F4686" s="159" t="str">
        <f>IF(G4686="","",IF(ISERROR(VLOOKUP(G4686,номенклатури!V:V,1,0)),E4686*H4686,E4686*I4686))</f>
        <v/>
      </c>
      <c r="G4686" s="14"/>
      <c r="H4686" s="15"/>
      <c r="I4686" s="15"/>
      <c r="J4686" s="15"/>
      <c r="K4686" s="15"/>
      <c r="L4686" s="217"/>
      <c r="M4686" s="22"/>
      <c r="N4686" s="119" t="str">
        <f>IF(G4686="","",VLOOKUP(G4686,номенклатури!R:U,4,0))</f>
        <v/>
      </c>
      <c r="O4686" s="119" t="str">
        <f>IF(M4686="","",VLOOKUP(M4686,'14'!D:D,1,0))</f>
        <v/>
      </c>
    </row>
    <row r="4687" spans="1:15" ht="12.75" customHeight="1" x14ac:dyDescent="0.2">
      <c r="A4687" s="36" t="str">
        <f>'0'!$A$4</f>
        <v>………………..</v>
      </c>
      <c r="B4687" s="37">
        <f>'0'!$A$2</f>
        <v>46112</v>
      </c>
      <c r="C4687" s="37" t="s">
        <v>1243</v>
      </c>
      <c r="D4687" s="119" t="str">
        <f>IF(G4687="","",VLOOKUP(G4687,номенклатури!R:T,2,0))</f>
        <v/>
      </c>
      <c r="E4687" s="365" t="str">
        <f>IF(G4687="","",VLOOKUP(G4687,номенклатури!R:T,3,0))</f>
        <v/>
      </c>
      <c r="F4687" s="159" t="str">
        <f>IF(G4687="","",IF(ISERROR(VLOOKUP(G4687,номенклатури!V:V,1,0)),E4687*H4687,E4687*I4687))</f>
        <v/>
      </c>
      <c r="G4687" s="14"/>
      <c r="H4687" s="15"/>
      <c r="I4687" s="15"/>
      <c r="J4687" s="15"/>
      <c r="K4687" s="15"/>
      <c r="L4687" s="217"/>
      <c r="M4687" s="22"/>
      <c r="N4687" s="119" t="str">
        <f>IF(G4687="","",VLOOKUP(G4687,номенклатури!R:U,4,0))</f>
        <v/>
      </c>
      <c r="O4687" s="119" t="str">
        <f>IF(M4687="","",VLOOKUP(M4687,'14'!D:D,1,0))</f>
        <v/>
      </c>
    </row>
    <row r="4688" spans="1:15" ht="12.75" customHeight="1" x14ac:dyDescent="0.2">
      <c r="A4688" s="36" t="str">
        <f>'0'!$A$4</f>
        <v>………………..</v>
      </c>
      <c r="B4688" s="37">
        <f>'0'!$A$2</f>
        <v>46112</v>
      </c>
      <c r="C4688" s="37" t="s">
        <v>1243</v>
      </c>
      <c r="D4688" s="119" t="str">
        <f>IF(G4688="","",VLOOKUP(G4688,номенклатури!R:T,2,0))</f>
        <v/>
      </c>
      <c r="E4688" s="365" t="str">
        <f>IF(G4688="","",VLOOKUP(G4688,номенклатури!R:T,3,0))</f>
        <v/>
      </c>
      <c r="F4688" s="159" t="str">
        <f>IF(G4688="","",IF(ISERROR(VLOOKUP(G4688,номенклатури!V:V,1,0)),E4688*H4688,E4688*I4688))</f>
        <v/>
      </c>
      <c r="G4688" s="14"/>
      <c r="H4688" s="15"/>
      <c r="I4688" s="15"/>
      <c r="J4688" s="15"/>
      <c r="K4688" s="15"/>
      <c r="L4688" s="217"/>
      <c r="M4688" s="22"/>
      <c r="N4688" s="119" t="str">
        <f>IF(G4688="","",VLOOKUP(G4688,номенклатури!R:U,4,0))</f>
        <v/>
      </c>
      <c r="O4688" s="119" t="str">
        <f>IF(M4688="","",VLOOKUP(M4688,'14'!D:D,1,0))</f>
        <v/>
      </c>
    </row>
    <row r="4689" spans="1:15" ht="12.75" customHeight="1" x14ac:dyDescent="0.2">
      <c r="A4689" s="36" t="str">
        <f>'0'!$A$4</f>
        <v>………………..</v>
      </c>
      <c r="B4689" s="37">
        <f>'0'!$A$2</f>
        <v>46112</v>
      </c>
      <c r="C4689" s="37" t="s">
        <v>1243</v>
      </c>
      <c r="D4689" s="119" t="str">
        <f>IF(G4689="","",VLOOKUP(G4689,номенклатури!R:T,2,0))</f>
        <v/>
      </c>
      <c r="E4689" s="365" t="str">
        <f>IF(G4689="","",VLOOKUP(G4689,номенклатури!R:T,3,0))</f>
        <v/>
      </c>
      <c r="F4689" s="159" t="str">
        <f>IF(G4689="","",IF(ISERROR(VLOOKUP(G4689,номенклатури!V:V,1,0)),E4689*H4689,E4689*I4689))</f>
        <v/>
      </c>
      <c r="G4689" s="14"/>
      <c r="H4689" s="15"/>
      <c r="I4689" s="15"/>
      <c r="J4689" s="15"/>
      <c r="K4689" s="15"/>
      <c r="L4689" s="217"/>
      <c r="M4689" s="22"/>
      <c r="N4689" s="119" t="str">
        <f>IF(G4689="","",VLOOKUP(G4689,номенклатури!R:U,4,0))</f>
        <v/>
      </c>
      <c r="O4689" s="119" t="str">
        <f>IF(M4689="","",VLOOKUP(M4689,'14'!D:D,1,0))</f>
        <v/>
      </c>
    </row>
    <row r="4690" spans="1:15" ht="12.75" customHeight="1" x14ac:dyDescent="0.2">
      <c r="A4690" s="36" t="str">
        <f>'0'!$A$4</f>
        <v>………………..</v>
      </c>
      <c r="B4690" s="37">
        <f>'0'!$A$2</f>
        <v>46112</v>
      </c>
      <c r="C4690" s="37" t="s">
        <v>1243</v>
      </c>
      <c r="D4690" s="119" t="str">
        <f>IF(G4690="","",VLOOKUP(G4690,номенклатури!R:T,2,0))</f>
        <v/>
      </c>
      <c r="E4690" s="365" t="str">
        <f>IF(G4690="","",VLOOKUP(G4690,номенклатури!R:T,3,0))</f>
        <v/>
      </c>
      <c r="F4690" s="159" t="str">
        <f>IF(G4690="","",IF(ISERROR(VLOOKUP(G4690,номенклатури!V:V,1,0)),E4690*H4690,E4690*I4690))</f>
        <v/>
      </c>
      <c r="G4690" s="14"/>
      <c r="H4690" s="15"/>
      <c r="I4690" s="15"/>
      <c r="J4690" s="15"/>
      <c r="K4690" s="15"/>
      <c r="L4690" s="217"/>
      <c r="M4690" s="22"/>
      <c r="N4690" s="119" t="str">
        <f>IF(G4690="","",VLOOKUP(G4690,номенклатури!R:U,4,0))</f>
        <v/>
      </c>
      <c r="O4690" s="119" t="str">
        <f>IF(M4690="","",VLOOKUP(M4690,'14'!D:D,1,0))</f>
        <v/>
      </c>
    </row>
    <row r="4691" spans="1:15" ht="12.75" customHeight="1" x14ac:dyDescent="0.2">
      <c r="A4691" s="36" t="str">
        <f>'0'!$A$4</f>
        <v>………………..</v>
      </c>
      <c r="B4691" s="37">
        <f>'0'!$A$2</f>
        <v>46112</v>
      </c>
      <c r="C4691" s="37" t="s">
        <v>1243</v>
      </c>
      <c r="D4691" s="119" t="str">
        <f>IF(G4691="","",VLOOKUP(G4691,номенклатури!R:T,2,0))</f>
        <v/>
      </c>
      <c r="E4691" s="365" t="str">
        <f>IF(G4691="","",VLOOKUP(G4691,номенклатури!R:T,3,0))</f>
        <v/>
      </c>
      <c r="F4691" s="159" t="str">
        <f>IF(G4691="","",IF(ISERROR(VLOOKUP(G4691,номенклатури!V:V,1,0)),E4691*H4691,E4691*I4691))</f>
        <v/>
      </c>
      <c r="G4691" s="14"/>
      <c r="H4691" s="15"/>
      <c r="I4691" s="15"/>
      <c r="J4691" s="15"/>
      <c r="K4691" s="15"/>
      <c r="L4691" s="217"/>
      <c r="M4691" s="22"/>
      <c r="N4691" s="119" t="str">
        <f>IF(G4691="","",VLOOKUP(G4691,номенклатури!R:U,4,0))</f>
        <v/>
      </c>
      <c r="O4691" s="119" t="str">
        <f>IF(M4691="","",VLOOKUP(M4691,'14'!D:D,1,0))</f>
        <v/>
      </c>
    </row>
    <row r="4692" spans="1:15" ht="12.75" customHeight="1" x14ac:dyDescent="0.2">
      <c r="A4692" s="36" t="str">
        <f>'0'!$A$4</f>
        <v>………………..</v>
      </c>
      <c r="B4692" s="37">
        <f>'0'!$A$2</f>
        <v>46112</v>
      </c>
      <c r="C4692" s="37" t="s">
        <v>1243</v>
      </c>
      <c r="D4692" s="119" t="str">
        <f>IF(G4692="","",VLOOKUP(G4692,номенклатури!R:T,2,0))</f>
        <v/>
      </c>
      <c r="E4692" s="365" t="str">
        <f>IF(G4692="","",VLOOKUP(G4692,номенклатури!R:T,3,0))</f>
        <v/>
      </c>
      <c r="F4692" s="159" t="str">
        <f>IF(G4692="","",IF(ISERROR(VLOOKUP(G4692,номенклатури!V:V,1,0)),E4692*H4692,E4692*I4692))</f>
        <v/>
      </c>
      <c r="G4692" s="14"/>
      <c r="H4692" s="15"/>
      <c r="I4692" s="15"/>
      <c r="J4692" s="15"/>
      <c r="K4692" s="15"/>
      <c r="L4692" s="217"/>
      <c r="M4692" s="22"/>
      <c r="N4692" s="119" t="str">
        <f>IF(G4692="","",VLOOKUP(G4692,номенклатури!R:U,4,0))</f>
        <v/>
      </c>
      <c r="O4692" s="119" t="str">
        <f>IF(M4692="","",VLOOKUP(M4692,'14'!D:D,1,0))</f>
        <v/>
      </c>
    </row>
    <row r="4693" spans="1:15" ht="12.75" customHeight="1" x14ac:dyDescent="0.2">
      <c r="A4693" s="36" t="str">
        <f>'0'!$A$4</f>
        <v>………………..</v>
      </c>
      <c r="B4693" s="37">
        <f>'0'!$A$2</f>
        <v>46112</v>
      </c>
      <c r="C4693" s="37" t="s">
        <v>1243</v>
      </c>
      <c r="D4693" s="119" t="str">
        <f>IF(G4693="","",VLOOKUP(G4693,номенклатури!R:T,2,0))</f>
        <v/>
      </c>
      <c r="E4693" s="365" t="str">
        <f>IF(G4693="","",VLOOKUP(G4693,номенклатури!R:T,3,0))</f>
        <v/>
      </c>
      <c r="F4693" s="159" t="str">
        <f>IF(G4693="","",IF(ISERROR(VLOOKUP(G4693,номенклатури!V:V,1,0)),E4693*H4693,E4693*I4693))</f>
        <v/>
      </c>
      <c r="G4693" s="14"/>
      <c r="H4693" s="15"/>
      <c r="I4693" s="15"/>
      <c r="J4693" s="15"/>
      <c r="K4693" s="15"/>
      <c r="L4693" s="217"/>
      <c r="M4693" s="22"/>
      <c r="N4693" s="119" t="str">
        <f>IF(G4693="","",VLOOKUP(G4693,номенклатури!R:U,4,0))</f>
        <v/>
      </c>
      <c r="O4693" s="119" t="str">
        <f>IF(M4693="","",VLOOKUP(M4693,'14'!D:D,1,0))</f>
        <v/>
      </c>
    </row>
    <row r="4694" spans="1:15" ht="12.75" customHeight="1" x14ac:dyDescent="0.2">
      <c r="A4694" s="36" t="str">
        <f>'0'!$A$4</f>
        <v>………………..</v>
      </c>
      <c r="B4694" s="37">
        <f>'0'!$A$2</f>
        <v>46112</v>
      </c>
      <c r="C4694" s="37" t="s">
        <v>1243</v>
      </c>
      <c r="D4694" s="119" t="str">
        <f>IF(G4694="","",VLOOKUP(G4694,номенклатури!R:T,2,0))</f>
        <v/>
      </c>
      <c r="E4694" s="365" t="str">
        <f>IF(G4694="","",VLOOKUP(G4694,номенклатури!R:T,3,0))</f>
        <v/>
      </c>
      <c r="F4694" s="159" t="str">
        <f>IF(G4694="","",IF(ISERROR(VLOOKUP(G4694,номенклатури!V:V,1,0)),E4694*H4694,E4694*I4694))</f>
        <v/>
      </c>
      <c r="G4694" s="14"/>
      <c r="H4694" s="15"/>
      <c r="I4694" s="15"/>
      <c r="J4694" s="15"/>
      <c r="K4694" s="15"/>
      <c r="L4694" s="217"/>
      <c r="M4694" s="22"/>
      <c r="N4694" s="119" t="str">
        <f>IF(G4694="","",VLOOKUP(G4694,номенклатури!R:U,4,0))</f>
        <v/>
      </c>
      <c r="O4694" s="119" t="str">
        <f>IF(M4694="","",VLOOKUP(M4694,'14'!D:D,1,0))</f>
        <v/>
      </c>
    </row>
    <row r="4695" spans="1:15" ht="12.75" customHeight="1" x14ac:dyDescent="0.2">
      <c r="A4695" s="36" t="str">
        <f>'0'!$A$4</f>
        <v>………………..</v>
      </c>
      <c r="B4695" s="37">
        <f>'0'!$A$2</f>
        <v>46112</v>
      </c>
      <c r="C4695" s="37" t="s">
        <v>1243</v>
      </c>
      <c r="D4695" s="119" t="str">
        <f>IF(G4695="","",VLOOKUP(G4695,номенклатури!R:T,2,0))</f>
        <v/>
      </c>
      <c r="E4695" s="365" t="str">
        <f>IF(G4695="","",VLOOKUP(G4695,номенклатури!R:T,3,0))</f>
        <v/>
      </c>
      <c r="F4695" s="159" t="str">
        <f>IF(G4695="","",IF(ISERROR(VLOOKUP(G4695,номенклатури!V:V,1,0)),E4695*H4695,E4695*I4695))</f>
        <v/>
      </c>
      <c r="G4695" s="14"/>
      <c r="H4695" s="15"/>
      <c r="I4695" s="15"/>
      <c r="J4695" s="15"/>
      <c r="K4695" s="15"/>
      <c r="L4695" s="217"/>
      <c r="M4695" s="22"/>
      <c r="N4695" s="119" t="str">
        <f>IF(G4695="","",VLOOKUP(G4695,номенклатури!R:U,4,0))</f>
        <v/>
      </c>
      <c r="O4695" s="119" t="str">
        <f>IF(M4695="","",VLOOKUP(M4695,'14'!D:D,1,0))</f>
        <v/>
      </c>
    </row>
    <row r="4696" spans="1:15" ht="12.75" customHeight="1" x14ac:dyDescent="0.2">
      <c r="A4696" s="36" t="str">
        <f>'0'!$A$4</f>
        <v>………………..</v>
      </c>
      <c r="B4696" s="37">
        <f>'0'!$A$2</f>
        <v>46112</v>
      </c>
      <c r="C4696" s="37" t="s">
        <v>1243</v>
      </c>
      <c r="D4696" s="119" t="str">
        <f>IF(G4696="","",VLOOKUP(G4696,номенклатури!R:T,2,0))</f>
        <v/>
      </c>
      <c r="E4696" s="365" t="str">
        <f>IF(G4696="","",VLOOKUP(G4696,номенклатури!R:T,3,0))</f>
        <v/>
      </c>
      <c r="F4696" s="159" t="str">
        <f>IF(G4696="","",IF(ISERROR(VLOOKUP(G4696,номенклатури!V:V,1,0)),E4696*H4696,E4696*I4696))</f>
        <v/>
      </c>
      <c r="G4696" s="14"/>
      <c r="H4696" s="15"/>
      <c r="I4696" s="15"/>
      <c r="J4696" s="15"/>
      <c r="K4696" s="15"/>
      <c r="L4696" s="217"/>
      <c r="M4696" s="22"/>
      <c r="N4696" s="119" t="str">
        <f>IF(G4696="","",VLOOKUP(G4696,номенклатури!R:U,4,0))</f>
        <v/>
      </c>
      <c r="O4696" s="119" t="str">
        <f>IF(M4696="","",VLOOKUP(M4696,'14'!D:D,1,0))</f>
        <v/>
      </c>
    </row>
    <row r="4697" spans="1:15" ht="12.75" customHeight="1" x14ac:dyDescent="0.2">
      <c r="A4697" s="36" t="str">
        <f>'0'!$A$4</f>
        <v>………………..</v>
      </c>
      <c r="B4697" s="37">
        <f>'0'!$A$2</f>
        <v>46112</v>
      </c>
      <c r="C4697" s="37" t="s">
        <v>1243</v>
      </c>
      <c r="D4697" s="119" t="str">
        <f>IF(G4697="","",VLOOKUP(G4697,номенклатури!R:T,2,0))</f>
        <v/>
      </c>
      <c r="E4697" s="365" t="str">
        <f>IF(G4697="","",VLOOKUP(G4697,номенклатури!R:T,3,0))</f>
        <v/>
      </c>
      <c r="F4697" s="159" t="str">
        <f>IF(G4697="","",IF(ISERROR(VLOOKUP(G4697,номенклатури!V:V,1,0)),E4697*H4697,E4697*I4697))</f>
        <v/>
      </c>
      <c r="G4697" s="14"/>
      <c r="H4697" s="15"/>
      <c r="I4697" s="15"/>
      <c r="J4697" s="15"/>
      <c r="K4697" s="15"/>
      <c r="L4697" s="217"/>
      <c r="M4697" s="22"/>
      <c r="N4697" s="119" t="str">
        <f>IF(G4697="","",VLOOKUP(G4697,номенклатури!R:U,4,0))</f>
        <v/>
      </c>
      <c r="O4697" s="119" t="str">
        <f>IF(M4697="","",VLOOKUP(M4697,'14'!D:D,1,0))</f>
        <v/>
      </c>
    </row>
    <row r="4698" spans="1:15" ht="12.75" customHeight="1" x14ac:dyDescent="0.2">
      <c r="A4698" s="36" t="str">
        <f>'0'!$A$4</f>
        <v>………………..</v>
      </c>
      <c r="B4698" s="37">
        <f>'0'!$A$2</f>
        <v>46112</v>
      </c>
      <c r="C4698" s="37" t="s">
        <v>1243</v>
      </c>
      <c r="D4698" s="119" t="str">
        <f>IF(G4698="","",VLOOKUP(G4698,номенклатури!R:T,2,0))</f>
        <v/>
      </c>
      <c r="E4698" s="365" t="str">
        <f>IF(G4698="","",VLOOKUP(G4698,номенклатури!R:T,3,0))</f>
        <v/>
      </c>
      <c r="F4698" s="159" t="str">
        <f>IF(G4698="","",IF(ISERROR(VLOOKUP(G4698,номенклатури!V:V,1,0)),E4698*H4698,E4698*I4698))</f>
        <v/>
      </c>
      <c r="G4698" s="14"/>
      <c r="H4698" s="15"/>
      <c r="I4698" s="15"/>
      <c r="J4698" s="15"/>
      <c r="K4698" s="15"/>
      <c r="L4698" s="217"/>
      <c r="M4698" s="22"/>
      <c r="N4698" s="119" t="str">
        <f>IF(G4698="","",VLOOKUP(G4698,номенклатури!R:U,4,0))</f>
        <v/>
      </c>
      <c r="O4698" s="119" t="str">
        <f>IF(M4698="","",VLOOKUP(M4698,'14'!D:D,1,0))</f>
        <v/>
      </c>
    </row>
    <row r="4699" spans="1:15" ht="12.75" customHeight="1" x14ac:dyDescent="0.2">
      <c r="A4699" s="36" t="str">
        <f>'0'!$A$4</f>
        <v>………………..</v>
      </c>
      <c r="B4699" s="37">
        <f>'0'!$A$2</f>
        <v>46112</v>
      </c>
      <c r="C4699" s="37" t="s">
        <v>1243</v>
      </c>
      <c r="D4699" s="119" t="str">
        <f>IF(G4699="","",VLOOKUP(G4699,номенклатури!R:T,2,0))</f>
        <v/>
      </c>
      <c r="E4699" s="365" t="str">
        <f>IF(G4699="","",VLOOKUP(G4699,номенклатури!R:T,3,0))</f>
        <v/>
      </c>
      <c r="F4699" s="159" t="str">
        <f>IF(G4699="","",IF(ISERROR(VLOOKUP(G4699,номенклатури!V:V,1,0)),E4699*H4699,E4699*I4699))</f>
        <v/>
      </c>
      <c r="G4699" s="14"/>
      <c r="H4699" s="15"/>
      <c r="I4699" s="15"/>
      <c r="J4699" s="15"/>
      <c r="K4699" s="15"/>
      <c r="L4699" s="217"/>
      <c r="M4699" s="22"/>
      <c r="N4699" s="119" t="str">
        <f>IF(G4699="","",VLOOKUP(G4699,номенклатури!R:U,4,0))</f>
        <v/>
      </c>
      <c r="O4699" s="119" t="str">
        <f>IF(M4699="","",VLOOKUP(M4699,'14'!D:D,1,0))</f>
        <v/>
      </c>
    </row>
    <row r="4700" spans="1:15" ht="12.75" customHeight="1" x14ac:dyDescent="0.2">
      <c r="A4700" s="36" t="str">
        <f>'0'!$A$4</f>
        <v>………………..</v>
      </c>
      <c r="B4700" s="37">
        <f>'0'!$A$2</f>
        <v>46112</v>
      </c>
      <c r="C4700" s="37" t="s">
        <v>1243</v>
      </c>
      <c r="D4700" s="119" t="str">
        <f>IF(G4700="","",VLOOKUP(G4700,номенклатури!R:T,2,0))</f>
        <v/>
      </c>
      <c r="E4700" s="365" t="str">
        <f>IF(G4700="","",VLOOKUP(G4700,номенклатури!R:T,3,0))</f>
        <v/>
      </c>
      <c r="F4700" s="159" t="str">
        <f>IF(G4700="","",IF(ISERROR(VLOOKUP(G4700,номенклатури!V:V,1,0)),E4700*H4700,E4700*I4700))</f>
        <v/>
      </c>
      <c r="G4700" s="14"/>
      <c r="H4700" s="15"/>
      <c r="I4700" s="15"/>
      <c r="J4700" s="15"/>
      <c r="K4700" s="15"/>
      <c r="L4700" s="217"/>
      <c r="M4700" s="22"/>
      <c r="N4700" s="119" t="str">
        <f>IF(G4700="","",VLOOKUP(G4700,номенклатури!R:U,4,0))</f>
        <v/>
      </c>
      <c r="O4700" s="119" t="str">
        <f>IF(M4700="","",VLOOKUP(M4700,'14'!D:D,1,0))</f>
        <v/>
      </c>
    </row>
    <row r="4701" spans="1:15" ht="12.75" customHeight="1" x14ac:dyDescent="0.2">
      <c r="A4701" s="36" t="str">
        <f>'0'!$A$4</f>
        <v>………………..</v>
      </c>
      <c r="B4701" s="37">
        <f>'0'!$A$2</f>
        <v>46112</v>
      </c>
      <c r="C4701" s="37" t="s">
        <v>1243</v>
      </c>
      <c r="D4701" s="119" t="str">
        <f>IF(G4701="","",VLOOKUP(G4701,номенклатури!R:T,2,0))</f>
        <v/>
      </c>
      <c r="E4701" s="365" t="str">
        <f>IF(G4701="","",VLOOKUP(G4701,номенклатури!R:T,3,0))</f>
        <v/>
      </c>
      <c r="F4701" s="159" t="str">
        <f>IF(G4701="","",IF(ISERROR(VLOOKUP(G4701,номенклатури!V:V,1,0)),E4701*H4701,E4701*I4701))</f>
        <v/>
      </c>
      <c r="G4701" s="14"/>
      <c r="H4701" s="15"/>
      <c r="I4701" s="15"/>
      <c r="J4701" s="15"/>
      <c r="K4701" s="15"/>
      <c r="L4701" s="217"/>
      <c r="M4701" s="22"/>
      <c r="N4701" s="119" t="str">
        <f>IF(G4701="","",VLOOKUP(G4701,номенклатури!R:U,4,0))</f>
        <v/>
      </c>
      <c r="O4701" s="119" t="str">
        <f>IF(M4701="","",VLOOKUP(M4701,'14'!D:D,1,0))</f>
        <v/>
      </c>
    </row>
    <row r="4702" spans="1:15" ht="12.75" customHeight="1" x14ac:dyDescent="0.2">
      <c r="A4702" s="36" t="str">
        <f>'0'!$A$4</f>
        <v>………………..</v>
      </c>
      <c r="B4702" s="37">
        <f>'0'!$A$2</f>
        <v>46112</v>
      </c>
      <c r="C4702" s="37" t="s">
        <v>1243</v>
      </c>
      <c r="D4702" s="119" t="str">
        <f>IF(G4702="","",VLOOKUP(G4702,номенклатури!R:T,2,0))</f>
        <v/>
      </c>
      <c r="E4702" s="365" t="str">
        <f>IF(G4702="","",VLOOKUP(G4702,номенклатури!R:T,3,0))</f>
        <v/>
      </c>
      <c r="F4702" s="159" t="str">
        <f>IF(G4702="","",IF(ISERROR(VLOOKUP(G4702,номенклатури!V:V,1,0)),E4702*H4702,E4702*I4702))</f>
        <v/>
      </c>
      <c r="G4702" s="14"/>
      <c r="H4702" s="15"/>
      <c r="I4702" s="15"/>
      <c r="J4702" s="15"/>
      <c r="K4702" s="15"/>
      <c r="L4702" s="217"/>
      <c r="M4702" s="22"/>
      <c r="N4702" s="119" t="str">
        <f>IF(G4702="","",VLOOKUP(G4702,номенклатури!R:U,4,0))</f>
        <v/>
      </c>
      <c r="O4702" s="119" t="str">
        <f>IF(M4702="","",VLOOKUP(M4702,'14'!D:D,1,0))</f>
        <v/>
      </c>
    </row>
    <row r="4703" spans="1:15" ht="12.75" customHeight="1" x14ac:dyDescent="0.2">
      <c r="A4703" s="36" t="str">
        <f>'0'!$A$4</f>
        <v>………………..</v>
      </c>
      <c r="B4703" s="37">
        <f>'0'!$A$2</f>
        <v>46112</v>
      </c>
      <c r="C4703" s="37" t="s">
        <v>1243</v>
      </c>
      <c r="D4703" s="119" t="str">
        <f>IF(G4703="","",VLOOKUP(G4703,номенклатури!R:T,2,0))</f>
        <v/>
      </c>
      <c r="E4703" s="365" t="str">
        <f>IF(G4703="","",VLOOKUP(G4703,номенклатури!R:T,3,0))</f>
        <v/>
      </c>
      <c r="F4703" s="159" t="str">
        <f>IF(G4703="","",IF(ISERROR(VLOOKUP(G4703,номенклатури!V:V,1,0)),E4703*H4703,E4703*I4703))</f>
        <v/>
      </c>
      <c r="G4703" s="14"/>
      <c r="H4703" s="15"/>
      <c r="I4703" s="15"/>
      <c r="J4703" s="15"/>
      <c r="K4703" s="15"/>
      <c r="L4703" s="217"/>
      <c r="M4703" s="22"/>
      <c r="N4703" s="119" t="str">
        <f>IF(G4703="","",VLOOKUP(G4703,номенклатури!R:U,4,0))</f>
        <v/>
      </c>
      <c r="O4703" s="119" t="str">
        <f>IF(M4703="","",VLOOKUP(M4703,'14'!D:D,1,0))</f>
        <v/>
      </c>
    </row>
    <row r="4704" spans="1:15" ht="12.75" customHeight="1" x14ac:dyDescent="0.2">
      <c r="A4704" s="36" t="str">
        <f>'0'!$A$4</f>
        <v>………………..</v>
      </c>
      <c r="B4704" s="37">
        <f>'0'!$A$2</f>
        <v>46112</v>
      </c>
      <c r="C4704" s="37" t="s">
        <v>1243</v>
      </c>
      <c r="D4704" s="119" t="str">
        <f>IF(G4704="","",VLOOKUP(G4704,номенклатури!R:T,2,0))</f>
        <v/>
      </c>
      <c r="E4704" s="365" t="str">
        <f>IF(G4704="","",VLOOKUP(G4704,номенклатури!R:T,3,0))</f>
        <v/>
      </c>
      <c r="F4704" s="159" t="str">
        <f>IF(G4704="","",IF(ISERROR(VLOOKUP(G4704,номенклатури!V:V,1,0)),E4704*H4704,E4704*I4704))</f>
        <v/>
      </c>
      <c r="G4704" s="14"/>
      <c r="H4704" s="15"/>
      <c r="I4704" s="15"/>
      <c r="J4704" s="15"/>
      <c r="K4704" s="15"/>
      <c r="L4704" s="217"/>
      <c r="M4704" s="22"/>
      <c r="N4704" s="119" t="str">
        <f>IF(G4704="","",VLOOKUP(G4704,номенклатури!R:U,4,0))</f>
        <v/>
      </c>
      <c r="O4704" s="119" t="str">
        <f>IF(M4704="","",VLOOKUP(M4704,'14'!D:D,1,0))</f>
        <v/>
      </c>
    </row>
    <row r="4705" spans="1:15" ht="12.75" customHeight="1" x14ac:dyDescent="0.2">
      <c r="A4705" s="36" t="str">
        <f>'0'!$A$4</f>
        <v>………………..</v>
      </c>
      <c r="B4705" s="37">
        <f>'0'!$A$2</f>
        <v>46112</v>
      </c>
      <c r="C4705" s="37" t="s">
        <v>1243</v>
      </c>
      <c r="D4705" s="119" t="str">
        <f>IF(G4705="","",VLOOKUP(G4705,номенклатури!R:T,2,0))</f>
        <v/>
      </c>
      <c r="E4705" s="365" t="str">
        <f>IF(G4705="","",VLOOKUP(G4705,номенклатури!R:T,3,0))</f>
        <v/>
      </c>
      <c r="F4705" s="159" t="str">
        <f>IF(G4705="","",IF(ISERROR(VLOOKUP(G4705,номенклатури!V:V,1,0)),E4705*H4705,E4705*I4705))</f>
        <v/>
      </c>
      <c r="G4705" s="14"/>
      <c r="H4705" s="15"/>
      <c r="I4705" s="15"/>
      <c r="J4705" s="15"/>
      <c r="K4705" s="15"/>
      <c r="L4705" s="217"/>
      <c r="M4705" s="22"/>
      <c r="N4705" s="119" t="str">
        <f>IF(G4705="","",VLOOKUP(G4705,номенклатури!R:U,4,0))</f>
        <v/>
      </c>
      <c r="O4705" s="119" t="str">
        <f>IF(M4705="","",VLOOKUP(M4705,'14'!D:D,1,0))</f>
        <v/>
      </c>
    </row>
    <row r="4706" spans="1:15" ht="12.75" customHeight="1" x14ac:dyDescent="0.2">
      <c r="A4706" s="36" t="str">
        <f>'0'!$A$4</f>
        <v>………………..</v>
      </c>
      <c r="B4706" s="37">
        <f>'0'!$A$2</f>
        <v>46112</v>
      </c>
      <c r="C4706" s="37" t="s">
        <v>1243</v>
      </c>
      <c r="D4706" s="119" t="str">
        <f>IF(G4706="","",VLOOKUP(G4706,номенклатури!R:T,2,0))</f>
        <v/>
      </c>
      <c r="E4706" s="365" t="str">
        <f>IF(G4706="","",VLOOKUP(G4706,номенклатури!R:T,3,0))</f>
        <v/>
      </c>
      <c r="F4706" s="159" t="str">
        <f>IF(G4706="","",IF(ISERROR(VLOOKUP(G4706,номенклатури!V:V,1,0)),E4706*H4706,E4706*I4706))</f>
        <v/>
      </c>
      <c r="G4706" s="14"/>
      <c r="H4706" s="15"/>
      <c r="I4706" s="15"/>
      <c r="J4706" s="15"/>
      <c r="K4706" s="15"/>
      <c r="L4706" s="217"/>
      <c r="M4706" s="22"/>
      <c r="N4706" s="119" t="str">
        <f>IF(G4706="","",VLOOKUP(G4706,номенклатури!R:U,4,0))</f>
        <v/>
      </c>
      <c r="O4706" s="119" t="str">
        <f>IF(M4706="","",VLOOKUP(M4706,'14'!D:D,1,0))</f>
        <v/>
      </c>
    </row>
    <row r="4707" spans="1:15" ht="12.75" customHeight="1" x14ac:dyDescent="0.2">
      <c r="A4707" s="36" t="str">
        <f>'0'!$A$4</f>
        <v>………………..</v>
      </c>
      <c r="B4707" s="37">
        <f>'0'!$A$2</f>
        <v>46112</v>
      </c>
      <c r="C4707" s="37" t="s">
        <v>1243</v>
      </c>
      <c r="D4707" s="119" t="str">
        <f>IF(G4707="","",VLOOKUP(G4707,номенклатури!R:T,2,0))</f>
        <v/>
      </c>
      <c r="E4707" s="365" t="str">
        <f>IF(G4707="","",VLOOKUP(G4707,номенклатури!R:T,3,0))</f>
        <v/>
      </c>
      <c r="F4707" s="159" t="str">
        <f>IF(G4707="","",IF(ISERROR(VLOOKUP(G4707,номенклатури!V:V,1,0)),E4707*H4707,E4707*I4707))</f>
        <v/>
      </c>
      <c r="G4707" s="14"/>
      <c r="H4707" s="15"/>
      <c r="I4707" s="15"/>
      <c r="J4707" s="15"/>
      <c r="K4707" s="15"/>
      <c r="L4707" s="217"/>
      <c r="M4707" s="22"/>
      <c r="N4707" s="119" t="str">
        <f>IF(G4707="","",VLOOKUP(G4707,номенклатури!R:U,4,0))</f>
        <v/>
      </c>
      <c r="O4707" s="119" t="str">
        <f>IF(M4707="","",VLOOKUP(M4707,'14'!D:D,1,0))</f>
        <v/>
      </c>
    </row>
    <row r="4708" spans="1:15" ht="12.75" customHeight="1" x14ac:dyDescent="0.2">
      <c r="A4708" s="36" t="str">
        <f>'0'!$A$4</f>
        <v>………………..</v>
      </c>
      <c r="B4708" s="37">
        <f>'0'!$A$2</f>
        <v>46112</v>
      </c>
      <c r="C4708" s="37" t="s">
        <v>1243</v>
      </c>
      <c r="D4708" s="119" t="str">
        <f>IF(G4708="","",VLOOKUP(G4708,номенклатури!R:T,2,0))</f>
        <v/>
      </c>
      <c r="E4708" s="365" t="str">
        <f>IF(G4708="","",VLOOKUP(G4708,номенклатури!R:T,3,0))</f>
        <v/>
      </c>
      <c r="F4708" s="159" t="str">
        <f>IF(G4708="","",IF(ISERROR(VLOOKUP(G4708,номенклатури!V:V,1,0)),E4708*H4708,E4708*I4708))</f>
        <v/>
      </c>
      <c r="G4708" s="14"/>
      <c r="H4708" s="15"/>
      <c r="I4708" s="15"/>
      <c r="J4708" s="15"/>
      <c r="K4708" s="15"/>
      <c r="L4708" s="217"/>
      <c r="M4708" s="22"/>
      <c r="N4708" s="119" t="str">
        <f>IF(G4708="","",VLOOKUP(G4708,номенклатури!R:U,4,0))</f>
        <v/>
      </c>
      <c r="O4708" s="119" t="str">
        <f>IF(M4708="","",VLOOKUP(M4708,'14'!D:D,1,0))</f>
        <v/>
      </c>
    </row>
    <row r="4709" spans="1:15" ht="12.75" customHeight="1" x14ac:dyDescent="0.2">
      <c r="A4709" s="36" t="str">
        <f>'0'!$A$4</f>
        <v>………………..</v>
      </c>
      <c r="B4709" s="37">
        <f>'0'!$A$2</f>
        <v>46112</v>
      </c>
      <c r="C4709" s="37" t="s">
        <v>1243</v>
      </c>
      <c r="D4709" s="119" t="str">
        <f>IF(G4709="","",VLOOKUP(G4709,номенклатури!R:T,2,0))</f>
        <v/>
      </c>
      <c r="E4709" s="365" t="str">
        <f>IF(G4709="","",VLOOKUP(G4709,номенклатури!R:T,3,0))</f>
        <v/>
      </c>
      <c r="F4709" s="159" t="str">
        <f>IF(G4709="","",IF(ISERROR(VLOOKUP(G4709,номенклатури!V:V,1,0)),E4709*H4709,E4709*I4709))</f>
        <v/>
      </c>
      <c r="G4709" s="14"/>
      <c r="H4709" s="15"/>
      <c r="I4709" s="15"/>
      <c r="J4709" s="15"/>
      <c r="K4709" s="15"/>
      <c r="L4709" s="217"/>
      <c r="M4709" s="22"/>
      <c r="N4709" s="119" t="str">
        <f>IF(G4709="","",VLOOKUP(G4709,номенклатури!R:U,4,0))</f>
        <v/>
      </c>
      <c r="O4709" s="119" t="str">
        <f>IF(M4709="","",VLOOKUP(M4709,'14'!D:D,1,0))</f>
        <v/>
      </c>
    </row>
    <row r="4710" spans="1:15" ht="12.75" customHeight="1" x14ac:dyDescent="0.2">
      <c r="A4710" s="36" t="str">
        <f>'0'!$A$4</f>
        <v>………………..</v>
      </c>
      <c r="B4710" s="37">
        <f>'0'!$A$2</f>
        <v>46112</v>
      </c>
      <c r="C4710" s="37" t="s">
        <v>1243</v>
      </c>
      <c r="D4710" s="119" t="str">
        <f>IF(G4710="","",VLOOKUP(G4710,номенклатури!R:T,2,0))</f>
        <v/>
      </c>
      <c r="E4710" s="365" t="str">
        <f>IF(G4710="","",VLOOKUP(G4710,номенклатури!R:T,3,0))</f>
        <v/>
      </c>
      <c r="F4710" s="159" t="str">
        <f>IF(G4710="","",IF(ISERROR(VLOOKUP(G4710,номенклатури!V:V,1,0)),E4710*H4710,E4710*I4710))</f>
        <v/>
      </c>
      <c r="G4710" s="14"/>
      <c r="H4710" s="15"/>
      <c r="I4710" s="15"/>
      <c r="J4710" s="15"/>
      <c r="K4710" s="15"/>
      <c r="L4710" s="217"/>
      <c r="M4710" s="22"/>
      <c r="N4710" s="119" t="str">
        <f>IF(G4710="","",VLOOKUP(G4710,номенклатури!R:U,4,0))</f>
        <v/>
      </c>
      <c r="O4710" s="119" t="str">
        <f>IF(M4710="","",VLOOKUP(M4710,'14'!D:D,1,0))</f>
        <v/>
      </c>
    </row>
    <row r="4711" spans="1:15" ht="12.75" customHeight="1" x14ac:dyDescent="0.2">
      <c r="A4711" s="36" t="str">
        <f>'0'!$A$4</f>
        <v>………………..</v>
      </c>
      <c r="B4711" s="37">
        <f>'0'!$A$2</f>
        <v>46112</v>
      </c>
      <c r="C4711" s="37" t="s">
        <v>1243</v>
      </c>
      <c r="D4711" s="119" t="str">
        <f>IF(G4711="","",VLOOKUP(G4711,номенклатури!R:T,2,0))</f>
        <v/>
      </c>
      <c r="E4711" s="365" t="str">
        <f>IF(G4711="","",VLOOKUP(G4711,номенклатури!R:T,3,0))</f>
        <v/>
      </c>
      <c r="F4711" s="159" t="str">
        <f>IF(G4711="","",IF(ISERROR(VLOOKUP(G4711,номенклатури!V:V,1,0)),E4711*H4711,E4711*I4711))</f>
        <v/>
      </c>
      <c r="G4711" s="14"/>
      <c r="H4711" s="15"/>
      <c r="I4711" s="15"/>
      <c r="J4711" s="15"/>
      <c r="K4711" s="15"/>
      <c r="L4711" s="217"/>
      <c r="M4711" s="22"/>
      <c r="N4711" s="119" t="str">
        <f>IF(G4711="","",VLOOKUP(G4711,номенклатури!R:U,4,0))</f>
        <v/>
      </c>
      <c r="O4711" s="119" t="str">
        <f>IF(M4711="","",VLOOKUP(M4711,'14'!D:D,1,0))</f>
        <v/>
      </c>
    </row>
    <row r="4712" spans="1:15" ht="12.75" customHeight="1" x14ac:dyDescent="0.2">
      <c r="A4712" s="36" t="str">
        <f>'0'!$A$4</f>
        <v>………………..</v>
      </c>
      <c r="B4712" s="37">
        <f>'0'!$A$2</f>
        <v>46112</v>
      </c>
      <c r="C4712" s="37" t="s">
        <v>1243</v>
      </c>
      <c r="D4712" s="119" t="str">
        <f>IF(G4712="","",VLOOKUP(G4712,номенклатури!R:T,2,0))</f>
        <v/>
      </c>
      <c r="E4712" s="365" t="str">
        <f>IF(G4712="","",VLOOKUP(G4712,номенклатури!R:T,3,0))</f>
        <v/>
      </c>
      <c r="F4712" s="159" t="str">
        <f>IF(G4712="","",IF(ISERROR(VLOOKUP(G4712,номенклатури!V:V,1,0)),E4712*H4712,E4712*I4712))</f>
        <v/>
      </c>
      <c r="G4712" s="14"/>
      <c r="H4712" s="15"/>
      <c r="I4712" s="15"/>
      <c r="J4712" s="15"/>
      <c r="K4712" s="15"/>
      <c r="L4712" s="217"/>
      <c r="M4712" s="22"/>
      <c r="N4712" s="119" t="str">
        <f>IF(G4712="","",VLOOKUP(G4712,номенклатури!R:U,4,0))</f>
        <v/>
      </c>
      <c r="O4712" s="119" t="str">
        <f>IF(M4712="","",VLOOKUP(M4712,'14'!D:D,1,0))</f>
        <v/>
      </c>
    </row>
    <row r="4713" spans="1:15" ht="12.75" customHeight="1" x14ac:dyDescent="0.2">
      <c r="A4713" s="36" t="str">
        <f>'0'!$A$4</f>
        <v>………………..</v>
      </c>
      <c r="B4713" s="37">
        <f>'0'!$A$2</f>
        <v>46112</v>
      </c>
      <c r="C4713" s="37" t="s">
        <v>1243</v>
      </c>
      <c r="D4713" s="119" t="str">
        <f>IF(G4713="","",VLOOKUP(G4713,номенклатури!R:T,2,0))</f>
        <v/>
      </c>
      <c r="E4713" s="365" t="str">
        <f>IF(G4713="","",VLOOKUP(G4713,номенклатури!R:T,3,0))</f>
        <v/>
      </c>
      <c r="F4713" s="159" t="str">
        <f>IF(G4713="","",IF(ISERROR(VLOOKUP(G4713,номенклатури!V:V,1,0)),E4713*H4713,E4713*I4713))</f>
        <v/>
      </c>
      <c r="G4713" s="14"/>
      <c r="H4713" s="15"/>
      <c r="I4713" s="15"/>
      <c r="J4713" s="15"/>
      <c r="K4713" s="15"/>
      <c r="L4713" s="217"/>
      <c r="M4713" s="22"/>
      <c r="N4713" s="119" t="str">
        <f>IF(G4713="","",VLOOKUP(G4713,номенклатури!R:U,4,0))</f>
        <v/>
      </c>
      <c r="O4713" s="119" t="str">
        <f>IF(M4713="","",VLOOKUP(M4713,'14'!D:D,1,0))</f>
        <v/>
      </c>
    </row>
    <row r="4714" spans="1:15" ht="12.75" customHeight="1" x14ac:dyDescent="0.2">
      <c r="A4714" s="36" t="str">
        <f>'0'!$A$4</f>
        <v>………………..</v>
      </c>
      <c r="B4714" s="37">
        <f>'0'!$A$2</f>
        <v>46112</v>
      </c>
      <c r="C4714" s="37" t="s">
        <v>1243</v>
      </c>
      <c r="D4714" s="119" t="str">
        <f>IF(G4714="","",VLOOKUP(G4714,номенклатури!R:T,2,0))</f>
        <v/>
      </c>
      <c r="E4714" s="365" t="str">
        <f>IF(G4714="","",VLOOKUP(G4714,номенклатури!R:T,3,0))</f>
        <v/>
      </c>
      <c r="F4714" s="159" t="str">
        <f>IF(G4714="","",IF(ISERROR(VLOOKUP(G4714,номенклатури!V:V,1,0)),E4714*H4714,E4714*I4714))</f>
        <v/>
      </c>
      <c r="G4714" s="14"/>
      <c r="H4714" s="15"/>
      <c r="I4714" s="15"/>
      <c r="J4714" s="15"/>
      <c r="K4714" s="15"/>
      <c r="L4714" s="217"/>
      <c r="M4714" s="22"/>
      <c r="N4714" s="119" t="str">
        <f>IF(G4714="","",VLOOKUP(G4714,номенклатури!R:U,4,0))</f>
        <v/>
      </c>
      <c r="O4714" s="119" t="str">
        <f>IF(M4714="","",VLOOKUP(M4714,'14'!D:D,1,0))</f>
        <v/>
      </c>
    </row>
    <row r="4715" spans="1:15" ht="12.75" customHeight="1" x14ac:dyDescent="0.2">
      <c r="A4715" s="36" t="str">
        <f>'0'!$A$4</f>
        <v>………………..</v>
      </c>
      <c r="B4715" s="37">
        <f>'0'!$A$2</f>
        <v>46112</v>
      </c>
      <c r="C4715" s="37" t="s">
        <v>1243</v>
      </c>
      <c r="D4715" s="119" t="str">
        <f>IF(G4715="","",VLOOKUP(G4715,номенклатури!R:T,2,0))</f>
        <v/>
      </c>
      <c r="E4715" s="365" t="str">
        <f>IF(G4715="","",VLOOKUP(G4715,номенклатури!R:T,3,0))</f>
        <v/>
      </c>
      <c r="F4715" s="159" t="str">
        <f>IF(G4715="","",IF(ISERROR(VLOOKUP(G4715,номенклатури!V:V,1,0)),E4715*H4715,E4715*I4715))</f>
        <v/>
      </c>
      <c r="G4715" s="14"/>
      <c r="H4715" s="15"/>
      <c r="I4715" s="15"/>
      <c r="J4715" s="15"/>
      <c r="K4715" s="15"/>
      <c r="L4715" s="217"/>
      <c r="M4715" s="22"/>
      <c r="N4715" s="119" t="str">
        <f>IF(G4715="","",VLOOKUP(G4715,номенклатури!R:U,4,0))</f>
        <v/>
      </c>
      <c r="O4715" s="119" t="str">
        <f>IF(M4715="","",VLOOKUP(M4715,'14'!D:D,1,0))</f>
        <v/>
      </c>
    </row>
    <row r="4716" spans="1:15" ht="12.75" customHeight="1" x14ac:dyDescent="0.2">
      <c r="A4716" s="36" t="str">
        <f>'0'!$A$4</f>
        <v>………………..</v>
      </c>
      <c r="B4716" s="37">
        <f>'0'!$A$2</f>
        <v>46112</v>
      </c>
      <c r="C4716" s="37" t="s">
        <v>1243</v>
      </c>
      <c r="D4716" s="119" t="str">
        <f>IF(G4716="","",VLOOKUP(G4716,номенклатури!R:T,2,0))</f>
        <v/>
      </c>
      <c r="E4716" s="365" t="str">
        <f>IF(G4716="","",VLOOKUP(G4716,номенклатури!R:T,3,0))</f>
        <v/>
      </c>
      <c r="F4716" s="159" t="str">
        <f>IF(G4716="","",IF(ISERROR(VLOOKUP(G4716,номенклатури!V:V,1,0)),E4716*H4716,E4716*I4716))</f>
        <v/>
      </c>
      <c r="G4716" s="14"/>
      <c r="H4716" s="15"/>
      <c r="I4716" s="15"/>
      <c r="J4716" s="15"/>
      <c r="K4716" s="15"/>
      <c r="L4716" s="217"/>
      <c r="M4716" s="22"/>
      <c r="N4716" s="119" t="str">
        <f>IF(G4716="","",VLOOKUP(G4716,номенклатури!R:U,4,0))</f>
        <v/>
      </c>
      <c r="O4716" s="119" t="str">
        <f>IF(M4716="","",VLOOKUP(M4716,'14'!D:D,1,0))</f>
        <v/>
      </c>
    </row>
    <row r="4717" spans="1:15" ht="12.75" customHeight="1" x14ac:dyDescent="0.2">
      <c r="A4717" s="36" t="str">
        <f>'0'!$A$4</f>
        <v>………………..</v>
      </c>
      <c r="B4717" s="37">
        <f>'0'!$A$2</f>
        <v>46112</v>
      </c>
      <c r="C4717" s="37" t="s">
        <v>1243</v>
      </c>
      <c r="D4717" s="119" t="str">
        <f>IF(G4717="","",VLOOKUP(G4717,номенклатури!R:T,2,0))</f>
        <v/>
      </c>
      <c r="E4717" s="365" t="str">
        <f>IF(G4717="","",VLOOKUP(G4717,номенклатури!R:T,3,0))</f>
        <v/>
      </c>
      <c r="F4717" s="159" t="str">
        <f>IF(G4717="","",IF(ISERROR(VLOOKUP(G4717,номенклатури!V:V,1,0)),E4717*H4717,E4717*I4717))</f>
        <v/>
      </c>
      <c r="G4717" s="14"/>
      <c r="H4717" s="15"/>
      <c r="I4717" s="15"/>
      <c r="J4717" s="15"/>
      <c r="K4717" s="15"/>
      <c r="L4717" s="217"/>
      <c r="M4717" s="22"/>
      <c r="N4717" s="119" t="str">
        <f>IF(G4717="","",VLOOKUP(G4717,номенклатури!R:U,4,0))</f>
        <v/>
      </c>
      <c r="O4717" s="119" t="str">
        <f>IF(M4717="","",VLOOKUP(M4717,'14'!D:D,1,0))</f>
        <v/>
      </c>
    </row>
    <row r="4718" spans="1:15" ht="12.75" customHeight="1" x14ac:dyDescent="0.2">
      <c r="A4718" s="36" t="str">
        <f>'0'!$A$4</f>
        <v>………………..</v>
      </c>
      <c r="B4718" s="37">
        <f>'0'!$A$2</f>
        <v>46112</v>
      </c>
      <c r="C4718" s="37" t="s">
        <v>1243</v>
      </c>
      <c r="D4718" s="119" t="str">
        <f>IF(G4718="","",VLOOKUP(G4718,номенклатури!R:T,2,0))</f>
        <v/>
      </c>
      <c r="E4718" s="365" t="str">
        <f>IF(G4718="","",VLOOKUP(G4718,номенклатури!R:T,3,0))</f>
        <v/>
      </c>
      <c r="F4718" s="159" t="str">
        <f>IF(G4718="","",IF(ISERROR(VLOOKUP(G4718,номенклатури!V:V,1,0)),E4718*H4718,E4718*I4718))</f>
        <v/>
      </c>
      <c r="G4718" s="14"/>
      <c r="H4718" s="15"/>
      <c r="I4718" s="15"/>
      <c r="J4718" s="15"/>
      <c r="K4718" s="15"/>
      <c r="L4718" s="217"/>
      <c r="M4718" s="22"/>
      <c r="N4718" s="119" t="str">
        <f>IF(G4718="","",VLOOKUP(G4718,номенклатури!R:U,4,0))</f>
        <v/>
      </c>
      <c r="O4718" s="119" t="str">
        <f>IF(M4718="","",VLOOKUP(M4718,'14'!D:D,1,0))</f>
        <v/>
      </c>
    </row>
    <row r="4719" spans="1:15" ht="12.75" customHeight="1" x14ac:dyDescent="0.2">
      <c r="A4719" s="36" t="str">
        <f>'0'!$A$4</f>
        <v>………………..</v>
      </c>
      <c r="B4719" s="37">
        <f>'0'!$A$2</f>
        <v>46112</v>
      </c>
      <c r="C4719" s="37" t="s">
        <v>1243</v>
      </c>
      <c r="D4719" s="119" t="str">
        <f>IF(G4719="","",VLOOKUP(G4719,номенклатури!R:T,2,0))</f>
        <v/>
      </c>
      <c r="E4719" s="365" t="str">
        <f>IF(G4719="","",VLOOKUP(G4719,номенклатури!R:T,3,0))</f>
        <v/>
      </c>
      <c r="F4719" s="159" t="str">
        <f>IF(G4719="","",IF(ISERROR(VLOOKUP(G4719,номенклатури!V:V,1,0)),E4719*H4719,E4719*I4719))</f>
        <v/>
      </c>
      <c r="G4719" s="14"/>
      <c r="H4719" s="15"/>
      <c r="I4719" s="15"/>
      <c r="J4719" s="15"/>
      <c r="K4719" s="15"/>
      <c r="L4719" s="217"/>
      <c r="M4719" s="22"/>
      <c r="N4719" s="119" t="str">
        <f>IF(G4719="","",VLOOKUP(G4719,номенклатури!R:U,4,0))</f>
        <v/>
      </c>
      <c r="O4719" s="119" t="str">
        <f>IF(M4719="","",VLOOKUP(M4719,'14'!D:D,1,0))</f>
        <v/>
      </c>
    </row>
    <row r="4720" spans="1:15" ht="12.75" customHeight="1" x14ac:dyDescent="0.2">
      <c r="A4720" s="36" t="str">
        <f>'0'!$A$4</f>
        <v>………………..</v>
      </c>
      <c r="B4720" s="37">
        <f>'0'!$A$2</f>
        <v>46112</v>
      </c>
      <c r="C4720" s="37" t="s">
        <v>1243</v>
      </c>
      <c r="D4720" s="119" t="str">
        <f>IF(G4720="","",VLOOKUP(G4720,номенклатури!R:T,2,0))</f>
        <v/>
      </c>
      <c r="E4720" s="365" t="str">
        <f>IF(G4720="","",VLOOKUP(G4720,номенклатури!R:T,3,0))</f>
        <v/>
      </c>
      <c r="F4720" s="159" t="str">
        <f>IF(G4720="","",IF(ISERROR(VLOOKUP(G4720,номенклатури!V:V,1,0)),E4720*H4720,E4720*I4720))</f>
        <v/>
      </c>
      <c r="G4720" s="14"/>
      <c r="H4720" s="15"/>
      <c r="I4720" s="15"/>
      <c r="J4720" s="15"/>
      <c r="K4720" s="15"/>
      <c r="L4720" s="217"/>
      <c r="M4720" s="22"/>
      <c r="N4720" s="119" t="str">
        <f>IF(G4720="","",VLOOKUP(G4720,номенклатури!R:U,4,0))</f>
        <v/>
      </c>
      <c r="O4720" s="119" t="str">
        <f>IF(M4720="","",VLOOKUP(M4720,'14'!D:D,1,0))</f>
        <v/>
      </c>
    </row>
    <row r="4721" spans="1:15" ht="12.75" customHeight="1" x14ac:dyDescent="0.2">
      <c r="A4721" s="36" t="str">
        <f>'0'!$A$4</f>
        <v>………………..</v>
      </c>
      <c r="B4721" s="37">
        <f>'0'!$A$2</f>
        <v>46112</v>
      </c>
      <c r="C4721" s="37" t="s">
        <v>1243</v>
      </c>
      <c r="D4721" s="119" t="str">
        <f>IF(G4721="","",VLOOKUP(G4721,номенклатури!R:T,2,0))</f>
        <v/>
      </c>
      <c r="E4721" s="365" t="str">
        <f>IF(G4721="","",VLOOKUP(G4721,номенклатури!R:T,3,0))</f>
        <v/>
      </c>
      <c r="F4721" s="159" t="str">
        <f>IF(G4721="","",IF(ISERROR(VLOOKUP(G4721,номенклатури!V:V,1,0)),E4721*H4721,E4721*I4721))</f>
        <v/>
      </c>
      <c r="G4721" s="14"/>
      <c r="H4721" s="15"/>
      <c r="I4721" s="15"/>
      <c r="J4721" s="15"/>
      <c r="K4721" s="15"/>
      <c r="L4721" s="217"/>
      <c r="M4721" s="22"/>
      <c r="N4721" s="119" t="str">
        <f>IF(G4721="","",VLOOKUP(G4721,номенклатури!R:U,4,0))</f>
        <v/>
      </c>
      <c r="O4721" s="119" t="str">
        <f>IF(M4721="","",VLOOKUP(M4721,'14'!D:D,1,0))</f>
        <v/>
      </c>
    </row>
    <row r="4722" spans="1:15" ht="12.75" customHeight="1" x14ac:dyDescent="0.2">
      <c r="A4722" s="36" t="str">
        <f>'0'!$A$4</f>
        <v>………………..</v>
      </c>
      <c r="B4722" s="37">
        <f>'0'!$A$2</f>
        <v>46112</v>
      </c>
      <c r="C4722" s="37" t="s">
        <v>1243</v>
      </c>
      <c r="D4722" s="119" t="str">
        <f>IF(G4722="","",VLOOKUP(G4722,номенклатури!R:T,2,0))</f>
        <v/>
      </c>
      <c r="E4722" s="365" t="str">
        <f>IF(G4722="","",VLOOKUP(G4722,номенклатури!R:T,3,0))</f>
        <v/>
      </c>
      <c r="F4722" s="159" t="str">
        <f>IF(G4722="","",IF(ISERROR(VLOOKUP(G4722,номенклатури!V:V,1,0)),E4722*H4722,E4722*I4722))</f>
        <v/>
      </c>
      <c r="G4722" s="14"/>
      <c r="H4722" s="15"/>
      <c r="I4722" s="15"/>
      <c r="J4722" s="15"/>
      <c r="K4722" s="15"/>
      <c r="L4722" s="217"/>
      <c r="M4722" s="22"/>
      <c r="N4722" s="119" t="str">
        <f>IF(G4722="","",VLOOKUP(G4722,номенклатури!R:U,4,0))</f>
        <v/>
      </c>
      <c r="O4722" s="119" t="str">
        <f>IF(M4722="","",VLOOKUP(M4722,'14'!D:D,1,0))</f>
        <v/>
      </c>
    </row>
    <row r="4723" spans="1:15" ht="12.75" customHeight="1" x14ac:dyDescent="0.2">
      <c r="A4723" s="36" t="str">
        <f>'0'!$A$4</f>
        <v>………………..</v>
      </c>
      <c r="B4723" s="37">
        <f>'0'!$A$2</f>
        <v>46112</v>
      </c>
      <c r="C4723" s="37" t="s">
        <v>1243</v>
      </c>
      <c r="D4723" s="119" t="str">
        <f>IF(G4723="","",VLOOKUP(G4723,номенклатури!R:T,2,0))</f>
        <v/>
      </c>
      <c r="E4723" s="365" t="str">
        <f>IF(G4723="","",VLOOKUP(G4723,номенклатури!R:T,3,0))</f>
        <v/>
      </c>
      <c r="F4723" s="159" t="str">
        <f>IF(G4723="","",IF(ISERROR(VLOOKUP(G4723,номенклатури!V:V,1,0)),E4723*H4723,E4723*I4723))</f>
        <v/>
      </c>
      <c r="G4723" s="14"/>
      <c r="H4723" s="15"/>
      <c r="I4723" s="15"/>
      <c r="J4723" s="15"/>
      <c r="K4723" s="15"/>
      <c r="L4723" s="217"/>
      <c r="M4723" s="22"/>
      <c r="N4723" s="119" t="str">
        <f>IF(G4723="","",VLOOKUP(G4723,номенклатури!R:U,4,0))</f>
        <v/>
      </c>
      <c r="O4723" s="119" t="str">
        <f>IF(M4723="","",VLOOKUP(M4723,'14'!D:D,1,0))</f>
        <v/>
      </c>
    </row>
    <row r="4724" spans="1:15" ht="12.75" customHeight="1" x14ac:dyDescent="0.2">
      <c r="A4724" s="36" t="str">
        <f>'0'!$A$4</f>
        <v>………………..</v>
      </c>
      <c r="B4724" s="37">
        <f>'0'!$A$2</f>
        <v>46112</v>
      </c>
      <c r="C4724" s="37" t="s">
        <v>1243</v>
      </c>
      <c r="D4724" s="119" t="str">
        <f>IF(G4724="","",VLOOKUP(G4724,номенклатури!R:T,2,0))</f>
        <v/>
      </c>
      <c r="E4724" s="365" t="str">
        <f>IF(G4724="","",VLOOKUP(G4724,номенклатури!R:T,3,0))</f>
        <v/>
      </c>
      <c r="F4724" s="159" t="str">
        <f>IF(G4724="","",IF(ISERROR(VLOOKUP(G4724,номенклатури!V:V,1,0)),E4724*H4724,E4724*I4724))</f>
        <v/>
      </c>
      <c r="G4724" s="14"/>
      <c r="H4724" s="15"/>
      <c r="I4724" s="15"/>
      <c r="J4724" s="15"/>
      <c r="K4724" s="15"/>
      <c r="L4724" s="217"/>
      <c r="M4724" s="22"/>
      <c r="N4724" s="119" t="str">
        <f>IF(G4724="","",VLOOKUP(G4724,номенклатури!R:U,4,0))</f>
        <v/>
      </c>
      <c r="O4724" s="119" t="str">
        <f>IF(M4724="","",VLOOKUP(M4724,'14'!D:D,1,0))</f>
        <v/>
      </c>
    </row>
    <row r="4725" spans="1:15" ht="12.75" customHeight="1" x14ac:dyDescent="0.2">
      <c r="A4725" s="36" t="str">
        <f>'0'!$A$4</f>
        <v>………………..</v>
      </c>
      <c r="B4725" s="37">
        <f>'0'!$A$2</f>
        <v>46112</v>
      </c>
      <c r="C4725" s="37" t="s">
        <v>1243</v>
      </c>
      <c r="D4725" s="119" t="str">
        <f>IF(G4725="","",VLOOKUP(G4725,номенклатури!R:T,2,0))</f>
        <v/>
      </c>
      <c r="E4725" s="365" t="str">
        <f>IF(G4725="","",VLOOKUP(G4725,номенклатури!R:T,3,0))</f>
        <v/>
      </c>
      <c r="F4725" s="159" t="str">
        <f>IF(G4725="","",IF(ISERROR(VLOOKUP(G4725,номенклатури!V:V,1,0)),E4725*H4725,E4725*I4725))</f>
        <v/>
      </c>
      <c r="G4725" s="14"/>
      <c r="H4725" s="15"/>
      <c r="I4725" s="15"/>
      <c r="J4725" s="15"/>
      <c r="K4725" s="15"/>
      <c r="L4725" s="217"/>
      <c r="M4725" s="22"/>
      <c r="N4725" s="119" t="str">
        <f>IF(G4725="","",VLOOKUP(G4725,номенклатури!R:U,4,0))</f>
        <v/>
      </c>
      <c r="O4725" s="119" t="str">
        <f>IF(M4725="","",VLOOKUP(M4725,'14'!D:D,1,0))</f>
        <v/>
      </c>
    </row>
    <row r="4726" spans="1:15" ht="12.75" customHeight="1" x14ac:dyDescent="0.2">
      <c r="A4726" s="36" t="str">
        <f>'0'!$A$4</f>
        <v>………………..</v>
      </c>
      <c r="B4726" s="37">
        <f>'0'!$A$2</f>
        <v>46112</v>
      </c>
      <c r="C4726" s="37" t="s">
        <v>1243</v>
      </c>
      <c r="D4726" s="119" t="str">
        <f>IF(G4726="","",VLOOKUP(G4726,номенклатури!R:T,2,0))</f>
        <v/>
      </c>
      <c r="E4726" s="365" t="str">
        <f>IF(G4726="","",VLOOKUP(G4726,номенклатури!R:T,3,0))</f>
        <v/>
      </c>
      <c r="F4726" s="159" t="str">
        <f>IF(G4726="","",IF(ISERROR(VLOOKUP(G4726,номенклатури!V:V,1,0)),E4726*H4726,E4726*I4726))</f>
        <v/>
      </c>
      <c r="G4726" s="14"/>
      <c r="H4726" s="15"/>
      <c r="I4726" s="15"/>
      <c r="J4726" s="15"/>
      <c r="K4726" s="15"/>
      <c r="L4726" s="217"/>
      <c r="M4726" s="22"/>
      <c r="N4726" s="119" t="str">
        <f>IF(G4726="","",VLOOKUP(G4726,номенклатури!R:U,4,0))</f>
        <v/>
      </c>
      <c r="O4726" s="119" t="str">
        <f>IF(M4726="","",VLOOKUP(M4726,'14'!D:D,1,0))</f>
        <v/>
      </c>
    </row>
    <row r="4727" spans="1:15" ht="12.75" customHeight="1" x14ac:dyDescent="0.2">
      <c r="A4727" s="36" t="str">
        <f>'0'!$A$4</f>
        <v>………………..</v>
      </c>
      <c r="B4727" s="37">
        <f>'0'!$A$2</f>
        <v>46112</v>
      </c>
      <c r="C4727" s="37" t="s">
        <v>1243</v>
      </c>
      <c r="D4727" s="119" t="str">
        <f>IF(G4727="","",VLOOKUP(G4727,номенклатури!R:T,2,0))</f>
        <v/>
      </c>
      <c r="E4727" s="365" t="str">
        <f>IF(G4727="","",VLOOKUP(G4727,номенклатури!R:T,3,0))</f>
        <v/>
      </c>
      <c r="F4727" s="159" t="str">
        <f>IF(G4727="","",IF(ISERROR(VLOOKUP(G4727,номенклатури!V:V,1,0)),E4727*H4727,E4727*I4727))</f>
        <v/>
      </c>
      <c r="G4727" s="14"/>
      <c r="H4727" s="15"/>
      <c r="I4727" s="15"/>
      <c r="J4727" s="15"/>
      <c r="K4727" s="15"/>
      <c r="L4727" s="217"/>
      <c r="M4727" s="22"/>
      <c r="N4727" s="119" t="str">
        <f>IF(G4727="","",VLOOKUP(G4727,номенклатури!R:U,4,0))</f>
        <v/>
      </c>
      <c r="O4727" s="119" t="str">
        <f>IF(M4727="","",VLOOKUP(M4727,'14'!D:D,1,0))</f>
        <v/>
      </c>
    </row>
    <row r="4728" spans="1:15" ht="12.75" customHeight="1" x14ac:dyDescent="0.2">
      <c r="A4728" s="36" t="str">
        <f>'0'!$A$4</f>
        <v>………………..</v>
      </c>
      <c r="B4728" s="37">
        <f>'0'!$A$2</f>
        <v>46112</v>
      </c>
      <c r="C4728" s="37" t="s">
        <v>1243</v>
      </c>
      <c r="D4728" s="119" t="str">
        <f>IF(G4728="","",VLOOKUP(G4728,номенклатури!R:T,2,0))</f>
        <v/>
      </c>
      <c r="E4728" s="365" t="str">
        <f>IF(G4728="","",VLOOKUP(G4728,номенклатури!R:T,3,0))</f>
        <v/>
      </c>
      <c r="F4728" s="159" t="str">
        <f>IF(G4728="","",IF(ISERROR(VLOOKUP(G4728,номенклатури!V:V,1,0)),E4728*H4728,E4728*I4728))</f>
        <v/>
      </c>
      <c r="G4728" s="14"/>
      <c r="H4728" s="15"/>
      <c r="I4728" s="15"/>
      <c r="J4728" s="15"/>
      <c r="K4728" s="15"/>
      <c r="L4728" s="217"/>
      <c r="M4728" s="22"/>
      <c r="N4728" s="119" t="str">
        <f>IF(G4728="","",VLOOKUP(G4728,номенклатури!R:U,4,0))</f>
        <v/>
      </c>
      <c r="O4728" s="119" t="str">
        <f>IF(M4728="","",VLOOKUP(M4728,'14'!D:D,1,0))</f>
        <v/>
      </c>
    </row>
    <row r="4729" spans="1:15" ht="12.75" customHeight="1" x14ac:dyDescent="0.2">
      <c r="A4729" s="36" t="str">
        <f>'0'!$A$4</f>
        <v>………………..</v>
      </c>
      <c r="B4729" s="37">
        <f>'0'!$A$2</f>
        <v>46112</v>
      </c>
      <c r="C4729" s="37" t="s">
        <v>1243</v>
      </c>
      <c r="D4729" s="119" t="str">
        <f>IF(G4729="","",VLOOKUP(G4729,номенклатури!R:T,2,0))</f>
        <v/>
      </c>
      <c r="E4729" s="365" t="str">
        <f>IF(G4729="","",VLOOKUP(G4729,номенклатури!R:T,3,0))</f>
        <v/>
      </c>
      <c r="F4729" s="159" t="str">
        <f>IF(G4729="","",IF(ISERROR(VLOOKUP(G4729,номенклатури!V:V,1,0)),E4729*H4729,E4729*I4729))</f>
        <v/>
      </c>
      <c r="G4729" s="14"/>
      <c r="H4729" s="15"/>
      <c r="I4729" s="15"/>
      <c r="J4729" s="15"/>
      <c r="K4729" s="15"/>
      <c r="L4729" s="217"/>
      <c r="M4729" s="22"/>
      <c r="N4729" s="119" t="str">
        <f>IF(G4729="","",VLOOKUP(G4729,номенклатури!R:U,4,0))</f>
        <v/>
      </c>
      <c r="O4729" s="119" t="str">
        <f>IF(M4729="","",VLOOKUP(M4729,'14'!D:D,1,0))</f>
        <v/>
      </c>
    </row>
    <row r="4730" spans="1:15" ht="12.75" customHeight="1" x14ac:dyDescent="0.2">
      <c r="A4730" s="36" t="str">
        <f>'0'!$A$4</f>
        <v>………………..</v>
      </c>
      <c r="B4730" s="37">
        <f>'0'!$A$2</f>
        <v>46112</v>
      </c>
      <c r="C4730" s="37" t="s">
        <v>1243</v>
      </c>
      <c r="D4730" s="119" t="str">
        <f>IF(G4730="","",VLOOKUP(G4730,номенклатури!R:T,2,0))</f>
        <v/>
      </c>
      <c r="E4730" s="365" t="str">
        <f>IF(G4730="","",VLOOKUP(G4730,номенклатури!R:T,3,0))</f>
        <v/>
      </c>
      <c r="F4730" s="159" t="str">
        <f>IF(G4730="","",IF(ISERROR(VLOOKUP(G4730,номенклатури!V:V,1,0)),E4730*H4730,E4730*I4730))</f>
        <v/>
      </c>
      <c r="G4730" s="14"/>
      <c r="H4730" s="15"/>
      <c r="I4730" s="15"/>
      <c r="J4730" s="15"/>
      <c r="K4730" s="15"/>
      <c r="L4730" s="217"/>
      <c r="M4730" s="22"/>
      <c r="N4730" s="119" t="str">
        <f>IF(G4730="","",VLOOKUP(G4730,номенклатури!R:U,4,0))</f>
        <v/>
      </c>
      <c r="O4730" s="119" t="str">
        <f>IF(M4730="","",VLOOKUP(M4730,'14'!D:D,1,0))</f>
        <v/>
      </c>
    </row>
    <row r="4731" spans="1:15" ht="12.75" customHeight="1" x14ac:dyDescent="0.2">
      <c r="A4731" s="36" t="str">
        <f>'0'!$A$4</f>
        <v>………………..</v>
      </c>
      <c r="B4731" s="37">
        <f>'0'!$A$2</f>
        <v>46112</v>
      </c>
      <c r="C4731" s="37" t="s">
        <v>1243</v>
      </c>
      <c r="D4731" s="119" t="str">
        <f>IF(G4731="","",VLOOKUP(G4731,номенклатури!R:T,2,0))</f>
        <v/>
      </c>
      <c r="E4731" s="365" t="str">
        <f>IF(G4731="","",VLOOKUP(G4731,номенклатури!R:T,3,0))</f>
        <v/>
      </c>
      <c r="F4731" s="159" t="str">
        <f>IF(G4731="","",IF(ISERROR(VLOOKUP(G4731,номенклатури!V:V,1,0)),E4731*H4731,E4731*I4731))</f>
        <v/>
      </c>
      <c r="G4731" s="14"/>
      <c r="H4731" s="15"/>
      <c r="I4731" s="15"/>
      <c r="J4731" s="15"/>
      <c r="K4731" s="15"/>
      <c r="L4731" s="217"/>
      <c r="M4731" s="22"/>
      <c r="N4731" s="119" t="str">
        <f>IF(G4731="","",VLOOKUP(G4731,номенклатури!R:U,4,0))</f>
        <v/>
      </c>
      <c r="O4731" s="119" t="str">
        <f>IF(M4731="","",VLOOKUP(M4731,'14'!D:D,1,0))</f>
        <v/>
      </c>
    </row>
    <row r="4732" spans="1:15" ht="12.75" customHeight="1" x14ac:dyDescent="0.2">
      <c r="A4732" s="36" t="str">
        <f>'0'!$A$4</f>
        <v>………………..</v>
      </c>
      <c r="B4732" s="37">
        <f>'0'!$A$2</f>
        <v>46112</v>
      </c>
      <c r="C4732" s="37" t="s">
        <v>1243</v>
      </c>
      <c r="D4732" s="119" t="str">
        <f>IF(G4732="","",VLOOKUP(G4732,номенклатури!R:T,2,0))</f>
        <v/>
      </c>
      <c r="E4732" s="365" t="str">
        <f>IF(G4732="","",VLOOKUP(G4732,номенклатури!R:T,3,0))</f>
        <v/>
      </c>
      <c r="F4732" s="159" t="str">
        <f>IF(G4732="","",IF(ISERROR(VLOOKUP(G4732,номенклатури!V:V,1,0)),E4732*H4732,E4732*I4732))</f>
        <v/>
      </c>
      <c r="G4732" s="14"/>
      <c r="H4732" s="15"/>
      <c r="I4732" s="15"/>
      <c r="J4732" s="15"/>
      <c r="K4732" s="15"/>
      <c r="L4732" s="217"/>
      <c r="M4732" s="22"/>
      <c r="N4732" s="119" t="str">
        <f>IF(G4732="","",VLOOKUP(G4732,номенклатури!R:U,4,0))</f>
        <v/>
      </c>
      <c r="O4732" s="119" t="str">
        <f>IF(M4732="","",VLOOKUP(M4732,'14'!D:D,1,0))</f>
        <v/>
      </c>
    </row>
    <row r="4733" spans="1:15" ht="12.75" customHeight="1" x14ac:dyDescent="0.2">
      <c r="A4733" s="36" t="str">
        <f>'0'!$A$4</f>
        <v>………………..</v>
      </c>
      <c r="B4733" s="37">
        <f>'0'!$A$2</f>
        <v>46112</v>
      </c>
      <c r="C4733" s="37" t="s">
        <v>1243</v>
      </c>
      <c r="D4733" s="119" t="str">
        <f>IF(G4733="","",VLOOKUP(G4733,номенклатури!R:T,2,0))</f>
        <v/>
      </c>
      <c r="E4733" s="365" t="str">
        <f>IF(G4733="","",VLOOKUP(G4733,номенклатури!R:T,3,0))</f>
        <v/>
      </c>
      <c r="F4733" s="159" t="str">
        <f>IF(G4733="","",IF(ISERROR(VLOOKUP(G4733,номенклатури!V:V,1,0)),E4733*H4733,E4733*I4733))</f>
        <v/>
      </c>
      <c r="G4733" s="14"/>
      <c r="H4733" s="15"/>
      <c r="I4733" s="15"/>
      <c r="J4733" s="15"/>
      <c r="K4733" s="15"/>
      <c r="L4733" s="217"/>
      <c r="M4733" s="22"/>
      <c r="N4733" s="119" t="str">
        <f>IF(G4733="","",VLOOKUP(G4733,номенклатури!R:U,4,0))</f>
        <v/>
      </c>
      <c r="O4733" s="119" t="str">
        <f>IF(M4733="","",VLOOKUP(M4733,'14'!D:D,1,0))</f>
        <v/>
      </c>
    </row>
    <row r="4734" spans="1:15" ht="12.75" customHeight="1" x14ac:dyDescent="0.2">
      <c r="A4734" s="36" t="str">
        <f>'0'!$A$4</f>
        <v>………………..</v>
      </c>
      <c r="B4734" s="37">
        <f>'0'!$A$2</f>
        <v>46112</v>
      </c>
      <c r="C4734" s="37" t="s">
        <v>1243</v>
      </c>
      <c r="D4734" s="119" t="str">
        <f>IF(G4734="","",VLOOKUP(G4734,номенклатури!R:T,2,0))</f>
        <v/>
      </c>
      <c r="E4734" s="365" t="str">
        <f>IF(G4734="","",VLOOKUP(G4734,номенклатури!R:T,3,0))</f>
        <v/>
      </c>
      <c r="F4734" s="159" t="str">
        <f>IF(G4734="","",IF(ISERROR(VLOOKUP(G4734,номенклатури!V:V,1,0)),E4734*H4734,E4734*I4734))</f>
        <v/>
      </c>
      <c r="G4734" s="14"/>
      <c r="H4734" s="15"/>
      <c r="I4734" s="15"/>
      <c r="J4734" s="15"/>
      <c r="K4734" s="15"/>
      <c r="L4734" s="217"/>
      <c r="M4734" s="22"/>
      <c r="N4734" s="119" t="str">
        <f>IF(G4734="","",VLOOKUP(G4734,номенклатури!R:U,4,0))</f>
        <v/>
      </c>
      <c r="O4734" s="119" t="str">
        <f>IF(M4734="","",VLOOKUP(M4734,'14'!D:D,1,0))</f>
        <v/>
      </c>
    </row>
    <row r="4735" spans="1:15" ht="12.75" customHeight="1" x14ac:dyDescent="0.2">
      <c r="A4735" s="36" t="str">
        <f>'0'!$A$4</f>
        <v>………………..</v>
      </c>
      <c r="B4735" s="37">
        <f>'0'!$A$2</f>
        <v>46112</v>
      </c>
      <c r="C4735" s="37" t="s">
        <v>1243</v>
      </c>
      <c r="D4735" s="119" t="str">
        <f>IF(G4735="","",VLOOKUP(G4735,номенклатури!R:T,2,0))</f>
        <v/>
      </c>
      <c r="E4735" s="365" t="str">
        <f>IF(G4735="","",VLOOKUP(G4735,номенклатури!R:T,3,0))</f>
        <v/>
      </c>
      <c r="F4735" s="159" t="str">
        <f>IF(G4735="","",IF(ISERROR(VLOOKUP(G4735,номенклатури!V:V,1,0)),E4735*H4735,E4735*I4735))</f>
        <v/>
      </c>
      <c r="G4735" s="14"/>
      <c r="H4735" s="15"/>
      <c r="I4735" s="15"/>
      <c r="J4735" s="15"/>
      <c r="K4735" s="15"/>
      <c r="L4735" s="217"/>
      <c r="M4735" s="22"/>
      <c r="N4735" s="119" t="str">
        <f>IF(G4735="","",VLOOKUP(G4735,номенклатури!R:U,4,0))</f>
        <v/>
      </c>
      <c r="O4735" s="119" t="str">
        <f>IF(M4735="","",VLOOKUP(M4735,'14'!D:D,1,0))</f>
        <v/>
      </c>
    </row>
    <row r="4736" spans="1:15" ht="12.75" customHeight="1" x14ac:dyDescent="0.2">
      <c r="A4736" s="36" t="str">
        <f>'0'!$A$4</f>
        <v>………………..</v>
      </c>
      <c r="B4736" s="37">
        <f>'0'!$A$2</f>
        <v>46112</v>
      </c>
      <c r="C4736" s="37" t="s">
        <v>1243</v>
      </c>
      <c r="D4736" s="119" t="str">
        <f>IF(G4736="","",VLOOKUP(G4736,номенклатури!R:T,2,0))</f>
        <v/>
      </c>
      <c r="E4736" s="365" t="str">
        <f>IF(G4736="","",VLOOKUP(G4736,номенклатури!R:T,3,0))</f>
        <v/>
      </c>
      <c r="F4736" s="159" t="str">
        <f>IF(G4736="","",IF(ISERROR(VLOOKUP(G4736,номенклатури!V:V,1,0)),E4736*H4736,E4736*I4736))</f>
        <v/>
      </c>
      <c r="G4736" s="14"/>
      <c r="H4736" s="15"/>
      <c r="I4736" s="15"/>
      <c r="J4736" s="15"/>
      <c r="K4736" s="15"/>
      <c r="L4736" s="217"/>
      <c r="M4736" s="22"/>
      <c r="N4736" s="119" t="str">
        <f>IF(G4736="","",VLOOKUP(G4736,номенклатури!R:U,4,0))</f>
        <v/>
      </c>
      <c r="O4736" s="119" t="str">
        <f>IF(M4736="","",VLOOKUP(M4736,'14'!D:D,1,0))</f>
        <v/>
      </c>
    </row>
    <row r="4737" spans="1:15" ht="12.75" customHeight="1" x14ac:dyDescent="0.2">
      <c r="A4737" s="36" t="str">
        <f>'0'!$A$4</f>
        <v>………………..</v>
      </c>
      <c r="B4737" s="37">
        <f>'0'!$A$2</f>
        <v>46112</v>
      </c>
      <c r="C4737" s="37" t="s">
        <v>1243</v>
      </c>
      <c r="D4737" s="119" t="str">
        <f>IF(G4737="","",VLOOKUP(G4737,номенклатури!R:T,2,0))</f>
        <v/>
      </c>
      <c r="E4737" s="365" t="str">
        <f>IF(G4737="","",VLOOKUP(G4737,номенклатури!R:T,3,0))</f>
        <v/>
      </c>
      <c r="F4737" s="159" t="str">
        <f>IF(G4737="","",IF(ISERROR(VLOOKUP(G4737,номенклатури!V:V,1,0)),E4737*H4737,E4737*I4737))</f>
        <v/>
      </c>
      <c r="G4737" s="14"/>
      <c r="H4737" s="15"/>
      <c r="I4737" s="15"/>
      <c r="J4737" s="15"/>
      <c r="K4737" s="15"/>
      <c r="L4737" s="217"/>
      <c r="M4737" s="22"/>
      <c r="N4737" s="119" t="str">
        <f>IF(G4737="","",VLOOKUP(G4737,номенклатури!R:U,4,0))</f>
        <v/>
      </c>
      <c r="O4737" s="119" t="str">
        <f>IF(M4737="","",VLOOKUP(M4737,'14'!D:D,1,0))</f>
        <v/>
      </c>
    </row>
    <row r="4738" spans="1:15" ht="12.75" customHeight="1" x14ac:dyDescent="0.2">
      <c r="A4738" s="36" t="str">
        <f>'0'!$A$4</f>
        <v>………………..</v>
      </c>
      <c r="B4738" s="37">
        <f>'0'!$A$2</f>
        <v>46112</v>
      </c>
      <c r="C4738" s="37" t="s">
        <v>1243</v>
      </c>
      <c r="D4738" s="119" t="str">
        <f>IF(G4738="","",VLOOKUP(G4738,номенклатури!R:T,2,0))</f>
        <v/>
      </c>
      <c r="E4738" s="365" t="str">
        <f>IF(G4738="","",VLOOKUP(G4738,номенклатури!R:T,3,0))</f>
        <v/>
      </c>
      <c r="F4738" s="159" t="str">
        <f>IF(G4738="","",IF(ISERROR(VLOOKUP(G4738,номенклатури!V:V,1,0)),E4738*H4738,E4738*I4738))</f>
        <v/>
      </c>
      <c r="G4738" s="14"/>
      <c r="H4738" s="15"/>
      <c r="I4738" s="15"/>
      <c r="J4738" s="15"/>
      <c r="K4738" s="15"/>
      <c r="L4738" s="217"/>
      <c r="M4738" s="22"/>
      <c r="N4738" s="119" t="str">
        <f>IF(G4738="","",VLOOKUP(G4738,номенклатури!R:U,4,0))</f>
        <v/>
      </c>
      <c r="O4738" s="119" t="str">
        <f>IF(M4738="","",VLOOKUP(M4738,'14'!D:D,1,0))</f>
        <v/>
      </c>
    </row>
    <row r="4739" spans="1:15" ht="12.75" customHeight="1" x14ac:dyDescent="0.2">
      <c r="A4739" s="36" t="str">
        <f>'0'!$A$4</f>
        <v>………………..</v>
      </c>
      <c r="B4739" s="37">
        <f>'0'!$A$2</f>
        <v>46112</v>
      </c>
      <c r="C4739" s="37" t="s">
        <v>1243</v>
      </c>
      <c r="D4739" s="119" t="str">
        <f>IF(G4739="","",VLOOKUP(G4739,номенклатури!R:T,2,0))</f>
        <v/>
      </c>
      <c r="E4739" s="365" t="str">
        <f>IF(G4739="","",VLOOKUP(G4739,номенклатури!R:T,3,0))</f>
        <v/>
      </c>
      <c r="F4739" s="159" t="str">
        <f>IF(G4739="","",IF(ISERROR(VLOOKUP(G4739,номенклатури!V:V,1,0)),E4739*H4739,E4739*I4739))</f>
        <v/>
      </c>
      <c r="G4739" s="14"/>
      <c r="H4739" s="15"/>
      <c r="I4739" s="15"/>
      <c r="J4739" s="15"/>
      <c r="K4739" s="15"/>
      <c r="L4739" s="217"/>
      <c r="M4739" s="22"/>
      <c r="N4739" s="119" t="str">
        <f>IF(G4739="","",VLOOKUP(G4739,номенклатури!R:U,4,0))</f>
        <v/>
      </c>
      <c r="O4739" s="119" t="str">
        <f>IF(M4739="","",VLOOKUP(M4739,'14'!D:D,1,0))</f>
        <v/>
      </c>
    </row>
    <row r="4740" spans="1:15" ht="12.75" customHeight="1" x14ac:dyDescent="0.2">
      <c r="A4740" s="36" t="str">
        <f>'0'!$A$4</f>
        <v>………………..</v>
      </c>
      <c r="B4740" s="37">
        <f>'0'!$A$2</f>
        <v>46112</v>
      </c>
      <c r="C4740" s="37" t="s">
        <v>1243</v>
      </c>
      <c r="D4740" s="119" t="str">
        <f>IF(G4740="","",VLOOKUP(G4740,номенклатури!R:T,2,0))</f>
        <v/>
      </c>
      <c r="E4740" s="365" t="str">
        <f>IF(G4740="","",VLOOKUP(G4740,номенклатури!R:T,3,0))</f>
        <v/>
      </c>
      <c r="F4740" s="159" t="str">
        <f>IF(G4740="","",IF(ISERROR(VLOOKUP(G4740,номенклатури!V:V,1,0)),E4740*H4740,E4740*I4740))</f>
        <v/>
      </c>
      <c r="G4740" s="14"/>
      <c r="H4740" s="15"/>
      <c r="I4740" s="15"/>
      <c r="J4740" s="15"/>
      <c r="K4740" s="15"/>
      <c r="L4740" s="217"/>
      <c r="M4740" s="22"/>
      <c r="N4740" s="119" t="str">
        <f>IF(G4740="","",VLOOKUP(G4740,номенклатури!R:U,4,0))</f>
        <v/>
      </c>
      <c r="O4740" s="119" t="str">
        <f>IF(M4740="","",VLOOKUP(M4740,'14'!D:D,1,0))</f>
        <v/>
      </c>
    </row>
    <row r="4741" spans="1:15" ht="12.75" customHeight="1" x14ac:dyDescent="0.2">
      <c r="A4741" s="36" t="str">
        <f>'0'!$A$4</f>
        <v>………………..</v>
      </c>
      <c r="B4741" s="37">
        <f>'0'!$A$2</f>
        <v>46112</v>
      </c>
      <c r="C4741" s="37" t="s">
        <v>1243</v>
      </c>
      <c r="D4741" s="119" t="str">
        <f>IF(G4741="","",VLOOKUP(G4741,номенклатури!R:T,2,0))</f>
        <v/>
      </c>
      <c r="E4741" s="365" t="str">
        <f>IF(G4741="","",VLOOKUP(G4741,номенклатури!R:T,3,0))</f>
        <v/>
      </c>
      <c r="F4741" s="159" t="str">
        <f>IF(G4741="","",IF(ISERROR(VLOOKUP(G4741,номенклатури!V:V,1,0)),E4741*H4741,E4741*I4741))</f>
        <v/>
      </c>
      <c r="G4741" s="14"/>
      <c r="H4741" s="15"/>
      <c r="I4741" s="15"/>
      <c r="J4741" s="15"/>
      <c r="K4741" s="15"/>
      <c r="L4741" s="217"/>
      <c r="M4741" s="22"/>
      <c r="N4741" s="119" t="str">
        <f>IF(G4741="","",VLOOKUP(G4741,номенклатури!R:U,4,0))</f>
        <v/>
      </c>
      <c r="O4741" s="119" t="str">
        <f>IF(M4741="","",VLOOKUP(M4741,'14'!D:D,1,0))</f>
        <v/>
      </c>
    </row>
    <row r="4742" spans="1:15" ht="12.75" customHeight="1" x14ac:dyDescent="0.2">
      <c r="A4742" s="36" t="str">
        <f>'0'!$A$4</f>
        <v>………………..</v>
      </c>
      <c r="B4742" s="37">
        <f>'0'!$A$2</f>
        <v>46112</v>
      </c>
      <c r="C4742" s="37" t="s">
        <v>1243</v>
      </c>
      <c r="D4742" s="119" t="str">
        <f>IF(G4742="","",VLOOKUP(G4742,номенклатури!R:T,2,0))</f>
        <v/>
      </c>
      <c r="E4742" s="365" t="str">
        <f>IF(G4742="","",VLOOKUP(G4742,номенклатури!R:T,3,0))</f>
        <v/>
      </c>
      <c r="F4742" s="159" t="str">
        <f>IF(G4742="","",IF(ISERROR(VLOOKUP(G4742,номенклатури!V:V,1,0)),E4742*H4742,E4742*I4742))</f>
        <v/>
      </c>
      <c r="G4742" s="14"/>
      <c r="H4742" s="15"/>
      <c r="I4742" s="15"/>
      <c r="J4742" s="15"/>
      <c r="K4742" s="15"/>
      <c r="L4742" s="217"/>
      <c r="M4742" s="22"/>
      <c r="N4742" s="119" t="str">
        <f>IF(G4742="","",VLOOKUP(G4742,номенклатури!R:U,4,0))</f>
        <v/>
      </c>
      <c r="O4742" s="119" t="str">
        <f>IF(M4742="","",VLOOKUP(M4742,'14'!D:D,1,0))</f>
        <v/>
      </c>
    </row>
    <row r="4743" spans="1:15" ht="12.75" customHeight="1" x14ac:dyDescent="0.2">
      <c r="A4743" s="36" t="str">
        <f>'0'!$A$4</f>
        <v>………………..</v>
      </c>
      <c r="B4743" s="37">
        <f>'0'!$A$2</f>
        <v>46112</v>
      </c>
      <c r="C4743" s="37" t="s">
        <v>1243</v>
      </c>
      <c r="D4743" s="119" t="str">
        <f>IF(G4743="","",VLOOKUP(G4743,номенклатури!R:T,2,0))</f>
        <v/>
      </c>
      <c r="E4743" s="365" t="str">
        <f>IF(G4743="","",VLOOKUP(G4743,номенклатури!R:T,3,0))</f>
        <v/>
      </c>
      <c r="F4743" s="159" t="str">
        <f>IF(G4743="","",IF(ISERROR(VLOOKUP(G4743,номенклатури!V:V,1,0)),E4743*H4743,E4743*I4743))</f>
        <v/>
      </c>
      <c r="G4743" s="14"/>
      <c r="H4743" s="15"/>
      <c r="I4743" s="15"/>
      <c r="J4743" s="15"/>
      <c r="K4743" s="15"/>
      <c r="L4743" s="217"/>
      <c r="M4743" s="22"/>
      <c r="N4743" s="119" t="str">
        <f>IF(G4743="","",VLOOKUP(G4743,номенклатури!R:U,4,0))</f>
        <v/>
      </c>
      <c r="O4743" s="119" t="str">
        <f>IF(M4743="","",VLOOKUP(M4743,'14'!D:D,1,0))</f>
        <v/>
      </c>
    </row>
    <row r="4744" spans="1:15" ht="12.75" customHeight="1" x14ac:dyDescent="0.2">
      <c r="A4744" s="36" t="str">
        <f>'0'!$A$4</f>
        <v>………………..</v>
      </c>
      <c r="B4744" s="37">
        <f>'0'!$A$2</f>
        <v>46112</v>
      </c>
      <c r="C4744" s="37" t="s">
        <v>1243</v>
      </c>
      <c r="D4744" s="119" t="str">
        <f>IF(G4744="","",VLOOKUP(G4744,номенклатури!R:T,2,0))</f>
        <v/>
      </c>
      <c r="E4744" s="365" t="str">
        <f>IF(G4744="","",VLOOKUP(G4744,номенклатури!R:T,3,0))</f>
        <v/>
      </c>
      <c r="F4744" s="159" t="str">
        <f>IF(G4744="","",IF(ISERROR(VLOOKUP(G4744,номенклатури!V:V,1,0)),E4744*H4744,E4744*I4744))</f>
        <v/>
      </c>
      <c r="G4744" s="14"/>
      <c r="H4744" s="15"/>
      <c r="I4744" s="15"/>
      <c r="J4744" s="15"/>
      <c r="K4744" s="15"/>
      <c r="L4744" s="217"/>
      <c r="M4744" s="22"/>
      <c r="N4744" s="119" t="str">
        <f>IF(G4744="","",VLOOKUP(G4744,номенклатури!R:U,4,0))</f>
        <v/>
      </c>
      <c r="O4744" s="119" t="str">
        <f>IF(M4744="","",VLOOKUP(M4744,'14'!D:D,1,0))</f>
        <v/>
      </c>
    </row>
    <row r="4745" spans="1:15" ht="12.75" customHeight="1" x14ac:dyDescent="0.2">
      <c r="A4745" s="36" t="str">
        <f>'0'!$A$4</f>
        <v>………………..</v>
      </c>
      <c r="B4745" s="37">
        <f>'0'!$A$2</f>
        <v>46112</v>
      </c>
      <c r="C4745" s="37" t="s">
        <v>1243</v>
      </c>
      <c r="D4745" s="119" t="str">
        <f>IF(G4745="","",VLOOKUP(G4745,номенклатури!R:T,2,0))</f>
        <v/>
      </c>
      <c r="E4745" s="365" t="str">
        <f>IF(G4745="","",VLOOKUP(G4745,номенклатури!R:T,3,0))</f>
        <v/>
      </c>
      <c r="F4745" s="159" t="str">
        <f>IF(G4745="","",IF(ISERROR(VLOOKUP(G4745,номенклатури!V:V,1,0)),E4745*H4745,E4745*I4745))</f>
        <v/>
      </c>
      <c r="G4745" s="14"/>
      <c r="H4745" s="15"/>
      <c r="I4745" s="15"/>
      <c r="J4745" s="15"/>
      <c r="K4745" s="15"/>
      <c r="L4745" s="217"/>
      <c r="M4745" s="22"/>
      <c r="N4745" s="119" t="str">
        <f>IF(G4745="","",VLOOKUP(G4745,номенклатури!R:U,4,0))</f>
        <v/>
      </c>
      <c r="O4745" s="119" t="str">
        <f>IF(M4745="","",VLOOKUP(M4745,'14'!D:D,1,0))</f>
        <v/>
      </c>
    </row>
    <row r="4746" spans="1:15" ht="12.75" customHeight="1" x14ac:dyDescent="0.2">
      <c r="A4746" s="36" t="str">
        <f>'0'!$A$4</f>
        <v>………………..</v>
      </c>
      <c r="B4746" s="37">
        <f>'0'!$A$2</f>
        <v>46112</v>
      </c>
      <c r="C4746" s="37" t="s">
        <v>1243</v>
      </c>
      <c r="D4746" s="119" t="str">
        <f>IF(G4746="","",VLOOKUP(G4746,номенклатури!R:T,2,0))</f>
        <v/>
      </c>
      <c r="E4746" s="365" t="str">
        <f>IF(G4746="","",VLOOKUP(G4746,номенклатури!R:T,3,0))</f>
        <v/>
      </c>
      <c r="F4746" s="159" t="str">
        <f>IF(G4746="","",IF(ISERROR(VLOOKUP(G4746,номенклатури!V:V,1,0)),E4746*H4746,E4746*I4746))</f>
        <v/>
      </c>
      <c r="G4746" s="14"/>
      <c r="H4746" s="15"/>
      <c r="I4746" s="15"/>
      <c r="J4746" s="15"/>
      <c r="K4746" s="15"/>
      <c r="L4746" s="217"/>
      <c r="M4746" s="22"/>
      <c r="N4746" s="119" t="str">
        <f>IF(G4746="","",VLOOKUP(G4746,номенклатури!R:U,4,0))</f>
        <v/>
      </c>
      <c r="O4746" s="119" t="str">
        <f>IF(M4746="","",VLOOKUP(M4746,'14'!D:D,1,0))</f>
        <v/>
      </c>
    </row>
    <row r="4747" spans="1:15" ht="12.75" customHeight="1" x14ac:dyDescent="0.2">
      <c r="A4747" s="36" t="str">
        <f>'0'!$A$4</f>
        <v>………………..</v>
      </c>
      <c r="B4747" s="37">
        <f>'0'!$A$2</f>
        <v>46112</v>
      </c>
      <c r="C4747" s="37" t="s">
        <v>1243</v>
      </c>
      <c r="D4747" s="119" t="str">
        <f>IF(G4747="","",VLOOKUP(G4747,номенклатури!R:T,2,0))</f>
        <v/>
      </c>
      <c r="E4747" s="365" t="str">
        <f>IF(G4747="","",VLOOKUP(G4747,номенклатури!R:T,3,0))</f>
        <v/>
      </c>
      <c r="F4747" s="159" t="str">
        <f>IF(G4747="","",IF(ISERROR(VLOOKUP(G4747,номенклатури!V:V,1,0)),E4747*H4747,E4747*I4747))</f>
        <v/>
      </c>
      <c r="G4747" s="14"/>
      <c r="H4747" s="15"/>
      <c r="I4747" s="15"/>
      <c r="J4747" s="15"/>
      <c r="K4747" s="15"/>
      <c r="L4747" s="217"/>
      <c r="M4747" s="22"/>
      <c r="N4747" s="119" t="str">
        <f>IF(G4747="","",VLOOKUP(G4747,номенклатури!R:U,4,0))</f>
        <v/>
      </c>
      <c r="O4747" s="119" t="str">
        <f>IF(M4747="","",VLOOKUP(M4747,'14'!D:D,1,0))</f>
        <v/>
      </c>
    </row>
    <row r="4748" spans="1:15" ht="12.75" customHeight="1" x14ac:dyDescent="0.2">
      <c r="A4748" s="36" t="str">
        <f>'0'!$A$4</f>
        <v>………………..</v>
      </c>
      <c r="B4748" s="37">
        <f>'0'!$A$2</f>
        <v>46112</v>
      </c>
      <c r="C4748" s="37" t="s">
        <v>1243</v>
      </c>
      <c r="D4748" s="119" t="str">
        <f>IF(G4748="","",VLOOKUP(G4748,номенклатури!R:T,2,0))</f>
        <v/>
      </c>
      <c r="E4748" s="365" t="str">
        <f>IF(G4748="","",VLOOKUP(G4748,номенклатури!R:T,3,0))</f>
        <v/>
      </c>
      <c r="F4748" s="159" t="str">
        <f>IF(G4748="","",IF(ISERROR(VLOOKUP(G4748,номенклатури!V:V,1,0)),E4748*H4748,E4748*I4748))</f>
        <v/>
      </c>
      <c r="G4748" s="14"/>
      <c r="H4748" s="15"/>
      <c r="I4748" s="15"/>
      <c r="J4748" s="15"/>
      <c r="K4748" s="15"/>
      <c r="L4748" s="217"/>
      <c r="M4748" s="22"/>
      <c r="N4748" s="119" t="str">
        <f>IF(G4748="","",VLOOKUP(G4748,номенклатури!R:U,4,0))</f>
        <v/>
      </c>
      <c r="O4748" s="119" t="str">
        <f>IF(M4748="","",VLOOKUP(M4748,'14'!D:D,1,0))</f>
        <v/>
      </c>
    </row>
    <row r="4749" spans="1:15" ht="12.75" customHeight="1" x14ac:dyDescent="0.2">
      <c r="A4749" s="36" t="str">
        <f>'0'!$A$4</f>
        <v>………………..</v>
      </c>
      <c r="B4749" s="37">
        <f>'0'!$A$2</f>
        <v>46112</v>
      </c>
      <c r="C4749" s="37" t="s">
        <v>1243</v>
      </c>
      <c r="D4749" s="119" t="str">
        <f>IF(G4749="","",VLOOKUP(G4749,номенклатури!R:T,2,0))</f>
        <v/>
      </c>
      <c r="E4749" s="365" t="str">
        <f>IF(G4749="","",VLOOKUP(G4749,номенклатури!R:T,3,0))</f>
        <v/>
      </c>
      <c r="F4749" s="159" t="str">
        <f>IF(G4749="","",IF(ISERROR(VLOOKUP(G4749,номенклатури!V:V,1,0)),E4749*H4749,E4749*I4749))</f>
        <v/>
      </c>
      <c r="G4749" s="14"/>
      <c r="H4749" s="15"/>
      <c r="I4749" s="15"/>
      <c r="J4749" s="15"/>
      <c r="K4749" s="15"/>
      <c r="L4749" s="217"/>
      <c r="M4749" s="22"/>
      <c r="N4749" s="119" t="str">
        <f>IF(G4749="","",VLOOKUP(G4749,номенклатури!R:U,4,0))</f>
        <v/>
      </c>
      <c r="O4749" s="119" t="str">
        <f>IF(M4749="","",VLOOKUP(M4749,'14'!D:D,1,0))</f>
        <v/>
      </c>
    </row>
    <row r="4750" spans="1:15" ht="12.75" customHeight="1" x14ac:dyDescent="0.2">
      <c r="A4750" s="36" t="str">
        <f>'0'!$A$4</f>
        <v>………………..</v>
      </c>
      <c r="B4750" s="37">
        <f>'0'!$A$2</f>
        <v>46112</v>
      </c>
      <c r="C4750" s="37" t="s">
        <v>1243</v>
      </c>
      <c r="D4750" s="119" t="str">
        <f>IF(G4750="","",VLOOKUP(G4750,номенклатури!R:T,2,0))</f>
        <v/>
      </c>
      <c r="E4750" s="365" t="str">
        <f>IF(G4750="","",VLOOKUP(G4750,номенклатури!R:T,3,0))</f>
        <v/>
      </c>
      <c r="F4750" s="159" t="str">
        <f>IF(G4750="","",IF(ISERROR(VLOOKUP(G4750,номенклатури!V:V,1,0)),E4750*H4750,E4750*I4750))</f>
        <v/>
      </c>
      <c r="G4750" s="14"/>
      <c r="H4750" s="15"/>
      <c r="I4750" s="15"/>
      <c r="J4750" s="15"/>
      <c r="K4750" s="15"/>
      <c r="L4750" s="217"/>
      <c r="M4750" s="22"/>
      <c r="N4750" s="119" t="str">
        <f>IF(G4750="","",VLOOKUP(G4750,номенклатури!R:U,4,0))</f>
        <v/>
      </c>
      <c r="O4750" s="119" t="str">
        <f>IF(M4750="","",VLOOKUP(M4750,'14'!D:D,1,0))</f>
        <v/>
      </c>
    </row>
    <row r="4751" spans="1:15" ht="12.75" customHeight="1" x14ac:dyDescent="0.2">
      <c r="A4751" s="36" t="str">
        <f>'0'!$A$4</f>
        <v>………………..</v>
      </c>
      <c r="B4751" s="37">
        <f>'0'!$A$2</f>
        <v>46112</v>
      </c>
      <c r="C4751" s="37" t="s">
        <v>1243</v>
      </c>
      <c r="D4751" s="119" t="str">
        <f>IF(G4751="","",VLOOKUP(G4751,номенклатури!R:T,2,0))</f>
        <v/>
      </c>
      <c r="E4751" s="365" t="str">
        <f>IF(G4751="","",VLOOKUP(G4751,номенклатури!R:T,3,0))</f>
        <v/>
      </c>
      <c r="F4751" s="159" t="str">
        <f>IF(G4751="","",IF(ISERROR(VLOOKUP(G4751,номенклатури!V:V,1,0)),E4751*H4751,E4751*I4751))</f>
        <v/>
      </c>
      <c r="G4751" s="14"/>
      <c r="H4751" s="15"/>
      <c r="I4751" s="15"/>
      <c r="J4751" s="15"/>
      <c r="K4751" s="15"/>
      <c r="L4751" s="217"/>
      <c r="M4751" s="22"/>
      <c r="N4751" s="119" t="str">
        <f>IF(G4751="","",VLOOKUP(G4751,номенклатури!R:U,4,0))</f>
        <v/>
      </c>
      <c r="O4751" s="119" t="str">
        <f>IF(M4751="","",VLOOKUP(M4751,'14'!D:D,1,0))</f>
        <v/>
      </c>
    </row>
    <row r="4752" spans="1:15" ht="12.75" customHeight="1" x14ac:dyDescent="0.2">
      <c r="A4752" s="36" t="str">
        <f>'0'!$A$4</f>
        <v>………………..</v>
      </c>
      <c r="B4752" s="37">
        <f>'0'!$A$2</f>
        <v>46112</v>
      </c>
      <c r="C4752" s="37" t="s">
        <v>1243</v>
      </c>
      <c r="D4752" s="119" t="str">
        <f>IF(G4752="","",VLOOKUP(G4752,номенклатури!R:T,2,0))</f>
        <v/>
      </c>
      <c r="E4752" s="365" t="str">
        <f>IF(G4752="","",VLOOKUP(G4752,номенклатури!R:T,3,0))</f>
        <v/>
      </c>
      <c r="F4752" s="159" t="str">
        <f>IF(G4752="","",IF(ISERROR(VLOOKUP(G4752,номенклатури!V:V,1,0)),E4752*H4752,E4752*I4752))</f>
        <v/>
      </c>
      <c r="G4752" s="14"/>
      <c r="H4752" s="15"/>
      <c r="I4752" s="15"/>
      <c r="J4752" s="15"/>
      <c r="K4752" s="15"/>
      <c r="L4752" s="217"/>
      <c r="M4752" s="22"/>
      <c r="N4752" s="119" t="str">
        <f>IF(G4752="","",VLOOKUP(G4752,номенклатури!R:U,4,0))</f>
        <v/>
      </c>
      <c r="O4752" s="119" t="str">
        <f>IF(M4752="","",VLOOKUP(M4752,'14'!D:D,1,0))</f>
        <v/>
      </c>
    </row>
    <row r="4753" spans="1:15" ht="12.75" customHeight="1" x14ac:dyDescent="0.2">
      <c r="A4753" s="36" t="str">
        <f>'0'!$A$4</f>
        <v>………………..</v>
      </c>
      <c r="B4753" s="37">
        <f>'0'!$A$2</f>
        <v>46112</v>
      </c>
      <c r="C4753" s="37" t="s">
        <v>1243</v>
      </c>
      <c r="D4753" s="119" t="str">
        <f>IF(G4753="","",VLOOKUP(G4753,номенклатури!R:T,2,0))</f>
        <v/>
      </c>
      <c r="E4753" s="365" t="str">
        <f>IF(G4753="","",VLOOKUP(G4753,номенклатури!R:T,3,0))</f>
        <v/>
      </c>
      <c r="F4753" s="159" t="str">
        <f>IF(G4753="","",IF(ISERROR(VLOOKUP(G4753,номенклатури!V:V,1,0)),E4753*H4753,E4753*I4753))</f>
        <v/>
      </c>
      <c r="G4753" s="14"/>
      <c r="H4753" s="15"/>
      <c r="I4753" s="15"/>
      <c r="J4753" s="15"/>
      <c r="K4753" s="15"/>
      <c r="L4753" s="217"/>
      <c r="M4753" s="22"/>
      <c r="N4753" s="119" t="str">
        <f>IF(G4753="","",VLOOKUP(G4753,номенклатури!R:U,4,0))</f>
        <v/>
      </c>
      <c r="O4753" s="119" t="str">
        <f>IF(M4753="","",VLOOKUP(M4753,'14'!D:D,1,0))</f>
        <v/>
      </c>
    </row>
    <row r="4754" spans="1:15" ht="12.75" customHeight="1" x14ac:dyDescent="0.2">
      <c r="A4754" s="36" t="str">
        <f>'0'!$A$4</f>
        <v>………………..</v>
      </c>
      <c r="B4754" s="37">
        <f>'0'!$A$2</f>
        <v>46112</v>
      </c>
      <c r="C4754" s="37" t="s">
        <v>1243</v>
      </c>
      <c r="D4754" s="119" t="str">
        <f>IF(G4754="","",VLOOKUP(G4754,номенклатури!R:T,2,0))</f>
        <v/>
      </c>
      <c r="E4754" s="365" t="str">
        <f>IF(G4754="","",VLOOKUP(G4754,номенклатури!R:T,3,0))</f>
        <v/>
      </c>
      <c r="F4754" s="159" t="str">
        <f>IF(G4754="","",IF(ISERROR(VLOOKUP(G4754,номенклатури!V:V,1,0)),E4754*H4754,E4754*I4754))</f>
        <v/>
      </c>
      <c r="G4754" s="14"/>
      <c r="H4754" s="15"/>
      <c r="I4754" s="15"/>
      <c r="J4754" s="15"/>
      <c r="K4754" s="15"/>
      <c r="L4754" s="217"/>
      <c r="M4754" s="22"/>
      <c r="N4754" s="119" t="str">
        <f>IF(G4754="","",VLOOKUP(G4754,номенклатури!R:U,4,0))</f>
        <v/>
      </c>
      <c r="O4754" s="119" t="str">
        <f>IF(M4754="","",VLOOKUP(M4754,'14'!D:D,1,0))</f>
        <v/>
      </c>
    </row>
    <row r="4755" spans="1:15" ht="12.75" customHeight="1" x14ac:dyDescent="0.2">
      <c r="A4755" s="36" t="str">
        <f>'0'!$A$4</f>
        <v>………………..</v>
      </c>
      <c r="B4755" s="37">
        <f>'0'!$A$2</f>
        <v>46112</v>
      </c>
      <c r="C4755" s="37" t="s">
        <v>1243</v>
      </c>
      <c r="D4755" s="119" t="str">
        <f>IF(G4755="","",VLOOKUP(G4755,номенклатури!R:T,2,0))</f>
        <v/>
      </c>
      <c r="E4755" s="365" t="str">
        <f>IF(G4755="","",VLOOKUP(G4755,номенклатури!R:T,3,0))</f>
        <v/>
      </c>
      <c r="F4755" s="159" t="str">
        <f>IF(G4755="","",IF(ISERROR(VLOOKUP(G4755,номенклатури!V:V,1,0)),E4755*H4755,E4755*I4755))</f>
        <v/>
      </c>
      <c r="G4755" s="14"/>
      <c r="H4755" s="15"/>
      <c r="I4755" s="15"/>
      <c r="J4755" s="15"/>
      <c r="K4755" s="15"/>
      <c r="L4755" s="217"/>
      <c r="M4755" s="22"/>
      <c r="N4755" s="119" t="str">
        <f>IF(G4755="","",VLOOKUP(G4755,номенклатури!R:U,4,0))</f>
        <v/>
      </c>
      <c r="O4755" s="119" t="str">
        <f>IF(M4755="","",VLOOKUP(M4755,'14'!D:D,1,0))</f>
        <v/>
      </c>
    </row>
    <row r="4756" spans="1:15" ht="12.75" customHeight="1" x14ac:dyDescent="0.2">
      <c r="A4756" s="36" t="str">
        <f>'0'!$A$4</f>
        <v>………………..</v>
      </c>
      <c r="B4756" s="37">
        <f>'0'!$A$2</f>
        <v>46112</v>
      </c>
      <c r="C4756" s="37" t="s">
        <v>1243</v>
      </c>
      <c r="D4756" s="119" t="str">
        <f>IF(G4756="","",VLOOKUP(G4756,номенклатури!R:T,2,0))</f>
        <v/>
      </c>
      <c r="E4756" s="365" t="str">
        <f>IF(G4756="","",VLOOKUP(G4756,номенклатури!R:T,3,0))</f>
        <v/>
      </c>
      <c r="F4756" s="159" t="str">
        <f>IF(G4756="","",IF(ISERROR(VLOOKUP(G4756,номенклатури!V:V,1,0)),E4756*H4756,E4756*I4756))</f>
        <v/>
      </c>
      <c r="G4756" s="14"/>
      <c r="H4756" s="15"/>
      <c r="I4756" s="15"/>
      <c r="J4756" s="15"/>
      <c r="K4756" s="15"/>
      <c r="L4756" s="217"/>
      <c r="M4756" s="22"/>
      <c r="N4756" s="119" t="str">
        <f>IF(G4756="","",VLOOKUP(G4756,номенклатури!R:U,4,0))</f>
        <v/>
      </c>
      <c r="O4756" s="119" t="str">
        <f>IF(M4756="","",VLOOKUP(M4756,'14'!D:D,1,0))</f>
        <v/>
      </c>
    </row>
    <row r="4757" spans="1:15" ht="12.75" customHeight="1" x14ac:dyDescent="0.2">
      <c r="A4757" s="36" t="str">
        <f>'0'!$A$4</f>
        <v>………………..</v>
      </c>
      <c r="B4757" s="37">
        <f>'0'!$A$2</f>
        <v>46112</v>
      </c>
      <c r="C4757" s="37" t="s">
        <v>1243</v>
      </c>
      <c r="D4757" s="119" t="str">
        <f>IF(G4757="","",VLOOKUP(G4757,номенклатури!R:T,2,0))</f>
        <v/>
      </c>
      <c r="E4757" s="365" t="str">
        <f>IF(G4757="","",VLOOKUP(G4757,номенклатури!R:T,3,0))</f>
        <v/>
      </c>
      <c r="F4757" s="159" t="str">
        <f>IF(G4757="","",IF(ISERROR(VLOOKUP(G4757,номенклатури!V:V,1,0)),E4757*H4757,E4757*I4757))</f>
        <v/>
      </c>
      <c r="G4757" s="14"/>
      <c r="H4757" s="15"/>
      <c r="I4757" s="15"/>
      <c r="J4757" s="15"/>
      <c r="K4757" s="15"/>
      <c r="L4757" s="217"/>
      <c r="M4757" s="22"/>
      <c r="N4757" s="119" t="str">
        <f>IF(G4757="","",VLOOKUP(G4757,номенклатури!R:U,4,0))</f>
        <v/>
      </c>
      <c r="O4757" s="119" t="str">
        <f>IF(M4757="","",VLOOKUP(M4757,'14'!D:D,1,0))</f>
        <v/>
      </c>
    </row>
    <row r="4758" spans="1:15" ht="12.75" customHeight="1" x14ac:dyDescent="0.2">
      <c r="A4758" s="36" t="str">
        <f>'0'!$A$4</f>
        <v>………………..</v>
      </c>
      <c r="B4758" s="37">
        <f>'0'!$A$2</f>
        <v>46112</v>
      </c>
      <c r="C4758" s="37" t="s">
        <v>1243</v>
      </c>
      <c r="D4758" s="119" t="str">
        <f>IF(G4758="","",VLOOKUP(G4758,номенклатури!R:T,2,0))</f>
        <v/>
      </c>
      <c r="E4758" s="365" t="str">
        <f>IF(G4758="","",VLOOKUP(G4758,номенклатури!R:T,3,0))</f>
        <v/>
      </c>
      <c r="F4758" s="159" t="str">
        <f>IF(G4758="","",IF(ISERROR(VLOOKUP(G4758,номенклатури!V:V,1,0)),E4758*H4758,E4758*I4758))</f>
        <v/>
      </c>
      <c r="G4758" s="14"/>
      <c r="H4758" s="15"/>
      <c r="I4758" s="15"/>
      <c r="J4758" s="15"/>
      <c r="K4758" s="15"/>
      <c r="L4758" s="217"/>
      <c r="M4758" s="22"/>
      <c r="N4758" s="119" t="str">
        <f>IF(G4758="","",VLOOKUP(G4758,номенклатури!R:U,4,0))</f>
        <v/>
      </c>
      <c r="O4758" s="119" t="str">
        <f>IF(M4758="","",VLOOKUP(M4758,'14'!D:D,1,0))</f>
        <v/>
      </c>
    </row>
    <row r="4759" spans="1:15" ht="12.75" customHeight="1" x14ac:dyDescent="0.2">
      <c r="A4759" s="36" t="str">
        <f>'0'!$A$4</f>
        <v>………………..</v>
      </c>
      <c r="B4759" s="37">
        <f>'0'!$A$2</f>
        <v>46112</v>
      </c>
      <c r="C4759" s="37" t="s">
        <v>1243</v>
      </c>
      <c r="D4759" s="119" t="str">
        <f>IF(G4759="","",VLOOKUP(G4759,номенклатури!R:T,2,0))</f>
        <v/>
      </c>
      <c r="E4759" s="365" t="str">
        <f>IF(G4759="","",VLOOKUP(G4759,номенклатури!R:T,3,0))</f>
        <v/>
      </c>
      <c r="F4759" s="159" t="str">
        <f>IF(G4759="","",IF(ISERROR(VLOOKUP(G4759,номенклатури!V:V,1,0)),E4759*H4759,E4759*I4759))</f>
        <v/>
      </c>
      <c r="G4759" s="14"/>
      <c r="H4759" s="15"/>
      <c r="I4759" s="15"/>
      <c r="J4759" s="15"/>
      <c r="K4759" s="15"/>
      <c r="L4759" s="217"/>
      <c r="M4759" s="22"/>
      <c r="N4759" s="119" t="str">
        <f>IF(G4759="","",VLOOKUP(G4759,номенклатури!R:U,4,0))</f>
        <v/>
      </c>
      <c r="O4759" s="119" t="str">
        <f>IF(M4759="","",VLOOKUP(M4759,'14'!D:D,1,0))</f>
        <v/>
      </c>
    </row>
    <row r="4760" spans="1:15" ht="12.75" customHeight="1" x14ac:dyDescent="0.2">
      <c r="A4760" s="36" t="str">
        <f>'0'!$A$4</f>
        <v>………………..</v>
      </c>
      <c r="B4760" s="37">
        <f>'0'!$A$2</f>
        <v>46112</v>
      </c>
      <c r="C4760" s="37" t="s">
        <v>1243</v>
      </c>
      <c r="D4760" s="119" t="str">
        <f>IF(G4760="","",VLOOKUP(G4760,номенклатури!R:T,2,0))</f>
        <v/>
      </c>
      <c r="E4760" s="365" t="str">
        <f>IF(G4760="","",VLOOKUP(G4760,номенклатури!R:T,3,0))</f>
        <v/>
      </c>
      <c r="F4760" s="159" t="str">
        <f>IF(G4760="","",IF(ISERROR(VLOOKUP(G4760,номенклатури!V:V,1,0)),E4760*H4760,E4760*I4760))</f>
        <v/>
      </c>
      <c r="G4760" s="14"/>
      <c r="H4760" s="15"/>
      <c r="I4760" s="15"/>
      <c r="J4760" s="15"/>
      <c r="K4760" s="15"/>
      <c r="L4760" s="217"/>
      <c r="M4760" s="22"/>
      <c r="N4760" s="119" t="str">
        <f>IF(G4760="","",VLOOKUP(G4760,номенклатури!R:U,4,0))</f>
        <v/>
      </c>
      <c r="O4760" s="119" t="str">
        <f>IF(M4760="","",VLOOKUP(M4760,'14'!D:D,1,0))</f>
        <v/>
      </c>
    </row>
    <row r="4761" spans="1:15" ht="12.75" customHeight="1" x14ac:dyDescent="0.2">
      <c r="A4761" s="36" t="str">
        <f>'0'!$A$4</f>
        <v>………………..</v>
      </c>
      <c r="B4761" s="37">
        <f>'0'!$A$2</f>
        <v>46112</v>
      </c>
      <c r="C4761" s="37" t="s">
        <v>1243</v>
      </c>
      <c r="D4761" s="119" t="str">
        <f>IF(G4761="","",VLOOKUP(G4761,номенклатури!R:T,2,0))</f>
        <v/>
      </c>
      <c r="E4761" s="365" t="str">
        <f>IF(G4761="","",VLOOKUP(G4761,номенклатури!R:T,3,0))</f>
        <v/>
      </c>
      <c r="F4761" s="159" t="str">
        <f>IF(G4761="","",IF(ISERROR(VLOOKUP(G4761,номенклатури!V:V,1,0)),E4761*H4761,E4761*I4761))</f>
        <v/>
      </c>
      <c r="G4761" s="14"/>
      <c r="H4761" s="15"/>
      <c r="I4761" s="15"/>
      <c r="J4761" s="15"/>
      <c r="K4761" s="15"/>
      <c r="L4761" s="217"/>
      <c r="M4761" s="22"/>
      <c r="N4761" s="119" t="str">
        <f>IF(G4761="","",VLOOKUP(G4761,номенклатури!R:U,4,0))</f>
        <v/>
      </c>
      <c r="O4761" s="119" t="str">
        <f>IF(M4761="","",VLOOKUP(M4761,'14'!D:D,1,0))</f>
        <v/>
      </c>
    </row>
    <row r="4762" spans="1:15" ht="12.75" customHeight="1" x14ac:dyDescent="0.2">
      <c r="A4762" s="36" t="str">
        <f>'0'!$A$4</f>
        <v>………………..</v>
      </c>
      <c r="B4762" s="37">
        <f>'0'!$A$2</f>
        <v>46112</v>
      </c>
      <c r="C4762" s="37" t="s">
        <v>1243</v>
      </c>
      <c r="D4762" s="119" t="str">
        <f>IF(G4762="","",VLOOKUP(G4762,номенклатури!R:T,2,0))</f>
        <v/>
      </c>
      <c r="E4762" s="365" t="str">
        <f>IF(G4762="","",VLOOKUP(G4762,номенклатури!R:T,3,0))</f>
        <v/>
      </c>
      <c r="F4762" s="159" t="str">
        <f>IF(G4762="","",IF(ISERROR(VLOOKUP(G4762,номенклатури!V:V,1,0)),E4762*H4762,E4762*I4762))</f>
        <v/>
      </c>
      <c r="G4762" s="14"/>
      <c r="H4762" s="15"/>
      <c r="I4762" s="15"/>
      <c r="J4762" s="15"/>
      <c r="K4762" s="15"/>
      <c r="L4762" s="217"/>
      <c r="M4762" s="22"/>
      <c r="N4762" s="119" t="str">
        <f>IF(G4762="","",VLOOKUP(G4762,номенклатури!R:U,4,0))</f>
        <v/>
      </c>
      <c r="O4762" s="119" t="str">
        <f>IF(M4762="","",VLOOKUP(M4762,'14'!D:D,1,0))</f>
        <v/>
      </c>
    </row>
    <row r="4763" spans="1:15" ht="12.75" customHeight="1" x14ac:dyDescent="0.2">
      <c r="A4763" s="36" t="str">
        <f>'0'!$A$4</f>
        <v>………………..</v>
      </c>
      <c r="B4763" s="37">
        <f>'0'!$A$2</f>
        <v>46112</v>
      </c>
      <c r="C4763" s="37" t="s">
        <v>1243</v>
      </c>
      <c r="D4763" s="119" t="str">
        <f>IF(G4763="","",VLOOKUP(G4763,номенклатури!R:T,2,0))</f>
        <v/>
      </c>
      <c r="E4763" s="365" t="str">
        <f>IF(G4763="","",VLOOKUP(G4763,номенклатури!R:T,3,0))</f>
        <v/>
      </c>
      <c r="F4763" s="159" t="str">
        <f>IF(G4763="","",IF(ISERROR(VLOOKUP(G4763,номенклатури!V:V,1,0)),E4763*H4763,E4763*I4763))</f>
        <v/>
      </c>
      <c r="G4763" s="14"/>
      <c r="H4763" s="15"/>
      <c r="I4763" s="15"/>
      <c r="J4763" s="15"/>
      <c r="K4763" s="15"/>
      <c r="L4763" s="217"/>
      <c r="M4763" s="22"/>
      <c r="N4763" s="119" t="str">
        <f>IF(G4763="","",VLOOKUP(G4763,номенклатури!R:U,4,0))</f>
        <v/>
      </c>
      <c r="O4763" s="119" t="str">
        <f>IF(M4763="","",VLOOKUP(M4763,'14'!D:D,1,0))</f>
        <v/>
      </c>
    </row>
    <row r="4764" spans="1:15" ht="12.75" customHeight="1" x14ac:dyDescent="0.2">
      <c r="A4764" s="36" t="str">
        <f>'0'!$A$4</f>
        <v>………………..</v>
      </c>
      <c r="B4764" s="37">
        <f>'0'!$A$2</f>
        <v>46112</v>
      </c>
      <c r="C4764" s="37" t="s">
        <v>1243</v>
      </c>
      <c r="D4764" s="119" t="str">
        <f>IF(G4764="","",VLOOKUP(G4764,номенклатури!R:T,2,0))</f>
        <v/>
      </c>
      <c r="E4764" s="365" t="str">
        <f>IF(G4764="","",VLOOKUP(G4764,номенклатури!R:T,3,0))</f>
        <v/>
      </c>
      <c r="F4764" s="159" t="str">
        <f>IF(G4764="","",IF(ISERROR(VLOOKUP(G4764,номенклатури!V:V,1,0)),E4764*H4764,E4764*I4764))</f>
        <v/>
      </c>
      <c r="G4764" s="14"/>
      <c r="H4764" s="15"/>
      <c r="I4764" s="15"/>
      <c r="J4764" s="15"/>
      <c r="K4764" s="15"/>
      <c r="L4764" s="217"/>
      <c r="M4764" s="22"/>
      <c r="N4764" s="119" t="str">
        <f>IF(G4764="","",VLOOKUP(G4764,номенклатури!R:U,4,0))</f>
        <v/>
      </c>
      <c r="O4764" s="119" t="str">
        <f>IF(M4764="","",VLOOKUP(M4764,'14'!D:D,1,0))</f>
        <v/>
      </c>
    </row>
    <row r="4765" spans="1:15" ht="12.75" customHeight="1" x14ac:dyDescent="0.2">
      <c r="A4765" s="36" t="str">
        <f>'0'!$A$4</f>
        <v>………………..</v>
      </c>
      <c r="B4765" s="37">
        <f>'0'!$A$2</f>
        <v>46112</v>
      </c>
      <c r="C4765" s="37" t="s">
        <v>1243</v>
      </c>
      <c r="D4765" s="119" t="str">
        <f>IF(G4765="","",VLOOKUP(G4765,номенклатури!R:T,2,0))</f>
        <v/>
      </c>
      <c r="E4765" s="365" t="str">
        <f>IF(G4765="","",VLOOKUP(G4765,номенклатури!R:T,3,0))</f>
        <v/>
      </c>
      <c r="F4765" s="159" t="str">
        <f>IF(G4765="","",IF(ISERROR(VLOOKUP(G4765,номенклатури!V:V,1,0)),E4765*H4765,E4765*I4765))</f>
        <v/>
      </c>
      <c r="G4765" s="14"/>
      <c r="H4765" s="15"/>
      <c r="I4765" s="15"/>
      <c r="J4765" s="15"/>
      <c r="K4765" s="15"/>
      <c r="L4765" s="217"/>
      <c r="M4765" s="22"/>
      <c r="N4765" s="119" t="str">
        <f>IF(G4765="","",VLOOKUP(G4765,номенклатури!R:U,4,0))</f>
        <v/>
      </c>
      <c r="O4765" s="119" t="str">
        <f>IF(M4765="","",VLOOKUP(M4765,'14'!D:D,1,0))</f>
        <v/>
      </c>
    </row>
    <row r="4766" spans="1:15" ht="12.75" customHeight="1" x14ac:dyDescent="0.2">
      <c r="A4766" s="36" t="str">
        <f>'0'!$A$4</f>
        <v>………………..</v>
      </c>
      <c r="B4766" s="37">
        <f>'0'!$A$2</f>
        <v>46112</v>
      </c>
      <c r="C4766" s="37" t="s">
        <v>1243</v>
      </c>
      <c r="D4766" s="119" t="str">
        <f>IF(G4766="","",VLOOKUP(G4766,номенклатури!R:T,2,0))</f>
        <v/>
      </c>
      <c r="E4766" s="365" t="str">
        <f>IF(G4766="","",VLOOKUP(G4766,номенклатури!R:T,3,0))</f>
        <v/>
      </c>
      <c r="F4766" s="159" t="str">
        <f>IF(G4766="","",IF(ISERROR(VLOOKUP(G4766,номенклатури!V:V,1,0)),E4766*H4766,E4766*I4766))</f>
        <v/>
      </c>
      <c r="G4766" s="14"/>
      <c r="H4766" s="15"/>
      <c r="I4766" s="15"/>
      <c r="J4766" s="15"/>
      <c r="K4766" s="15"/>
      <c r="L4766" s="217"/>
      <c r="M4766" s="22"/>
      <c r="N4766" s="119" t="str">
        <f>IF(G4766="","",VLOOKUP(G4766,номенклатури!R:U,4,0))</f>
        <v/>
      </c>
      <c r="O4766" s="119" t="str">
        <f>IF(M4766="","",VLOOKUP(M4766,'14'!D:D,1,0))</f>
        <v/>
      </c>
    </row>
    <row r="4767" spans="1:15" ht="12.75" customHeight="1" x14ac:dyDescent="0.2">
      <c r="A4767" s="36" t="str">
        <f>'0'!$A$4</f>
        <v>………………..</v>
      </c>
      <c r="B4767" s="37">
        <f>'0'!$A$2</f>
        <v>46112</v>
      </c>
      <c r="C4767" s="37" t="s">
        <v>1243</v>
      </c>
      <c r="D4767" s="119" t="str">
        <f>IF(G4767="","",VLOOKUP(G4767,номенклатури!R:T,2,0))</f>
        <v/>
      </c>
      <c r="E4767" s="365" t="str">
        <f>IF(G4767="","",VLOOKUP(G4767,номенклатури!R:T,3,0))</f>
        <v/>
      </c>
      <c r="F4767" s="159" t="str">
        <f>IF(G4767="","",IF(ISERROR(VLOOKUP(G4767,номенклатури!V:V,1,0)),E4767*H4767,E4767*I4767))</f>
        <v/>
      </c>
      <c r="G4767" s="14"/>
      <c r="H4767" s="15"/>
      <c r="I4767" s="15"/>
      <c r="J4767" s="15"/>
      <c r="K4767" s="15"/>
      <c r="L4767" s="217"/>
      <c r="M4767" s="22"/>
      <c r="N4767" s="119" t="str">
        <f>IF(G4767="","",VLOOKUP(G4767,номенклатури!R:U,4,0))</f>
        <v/>
      </c>
      <c r="O4767" s="119" t="str">
        <f>IF(M4767="","",VLOOKUP(M4767,'14'!D:D,1,0))</f>
        <v/>
      </c>
    </row>
    <row r="4768" spans="1:15" ht="12.75" customHeight="1" x14ac:dyDescent="0.2">
      <c r="A4768" s="36" t="str">
        <f>'0'!$A$4</f>
        <v>………………..</v>
      </c>
      <c r="B4768" s="37">
        <f>'0'!$A$2</f>
        <v>46112</v>
      </c>
      <c r="C4768" s="37" t="s">
        <v>1243</v>
      </c>
      <c r="D4768" s="119" t="str">
        <f>IF(G4768="","",VLOOKUP(G4768,номенклатури!R:T,2,0))</f>
        <v/>
      </c>
      <c r="E4768" s="365" t="str">
        <f>IF(G4768="","",VLOOKUP(G4768,номенклатури!R:T,3,0))</f>
        <v/>
      </c>
      <c r="F4768" s="159" t="str">
        <f>IF(G4768="","",IF(ISERROR(VLOOKUP(G4768,номенклатури!V:V,1,0)),E4768*H4768,E4768*I4768))</f>
        <v/>
      </c>
      <c r="G4768" s="14"/>
      <c r="H4768" s="15"/>
      <c r="I4768" s="15"/>
      <c r="J4768" s="15"/>
      <c r="K4768" s="15"/>
      <c r="L4768" s="217"/>
      <c r="M4768" s="22"/>
      <c r="N4768" s="119" t="str">
        <f>IF(G4768="","",VLOOKUP(G4768,номенклатури!R:U,4,0))</f>
        <v/>
      </c>
      <c r="O4768" s="119" t="str">
        <f>IF(M4768="","",VLOOKUP(M4768,'14'!D:D,1,0))</f>
        <v/>
      </c>
    </row>
    <row r="4769" spans="1:15" ht="12.75" customHeight="1" x14ac:dyDescent="0.2">
      <c r="A4769" s="36" t="str">
        <f>'0'!$A$4</f>
        <v>………………..</v>
      </c>
      <c r="B4769" s="37">
        <f>'0'!$A$2</f>
        <v>46112</v>
      </c>
      <c r="C4769" s="37" t="s">
        <v>1243</v>
      </c>
      <c r="D4769" s="119" t="str">
        <f>IF(G4769="","",VLOOKUP(G4769,номенклатури!R:T,2,0))</f>
        <v/>
      </c>
      <c r="E4769" s="365" t="str">
        <f>IF(G4769="","",VLOOKUP(G4769,номенклатури!R:T,3,0))</f>
        <v/>
      </c>
      <c r="F4769" s="159" t="str">
        <f>IF(G4769="","",IF(ISERROR(VLOOKUP(G4769,номенклатури!V:V,1,0)),E4769*H4769,E4769*I4769))</f>
        <v/>
      </c>
      <c r="G4769" s="14"/>
      <c r="H4769" s="15"/>
      <c r="I4769" s="15"/>
      <c r="J4769" s="15"/>
      <c r="K4769" s="15"/>
      <c r="L4769" s="217"/>
      <c r="M4769" s="22"/>
      <c r="N4769" s="119" t="str">
        <f>IF(G4769="","",VLOOKUP(G4769,номенклатури!R:U,4,0))</f>
        <v/>
      </c>
      <c r="O4769" s="119" t="str">
        <f>IF(M4769="","",VLOOKUP(M4769,'14'!D:D,1,0))</f>
        <v/>
      </c>
    </row>
    <row r="4770" spans="1:15" ht="12.75" customHeight="1" x14ac:dyDescent="0.2">
      <c r="A4770" s="36" t="str">
        <f>'0'!$A$4</f>
        <v>………………..</v>
      </c>
      <c r="B4770" s="37">
        <f>'0'!$A$2</f>
        <v>46112</v>
      </c>
      <c r="C4770" s="37" t="s">
        <v>1243</v>
      </c>
      <c r="D4770" s="119" t="str">
        <f>IF(G4770="","",VLOOKUP(G4770,номенклатури!R:T,2,0))</f>
        <v/>
      </c>
      <c r="E4770" s="365" t="str">
        <f>IF(G4770="","",VLOOKUP(G4770,номенклатури!R:T,3,0))</f>
        <v/>
      </c>
      <c r="F4770" s="159" t="str">
        <f>IF(G4770="","",IF(ISERROR(VLOOKUP(G4770,номенклатури!V:V,1,0)),E4770*H4770,E4770*I4770))</f>
        <v/>
      </c>
      <c r="G4770" s="14"/>
      <c r="H4770" s="15"/>
      <c r="I4770" s="15"/>
      <c r="J4770" s="15"/>
      <c r="K4770" s="15"/>
      <c r="L4770" s="217"/>
      <c r="M4770" s="22"/>
      <c r="N4770" s="119" t="str">
        <f>IF(G4770="","",VLOOKUP(G4770,номенклатури!R:U,4,0))</f>
        <v/>
      </c>
      <c r="O4770" s="119" t="str">
        <f>IF(M4770="","",VLOOKUP(M4770,'14'!D:D,1,0))</f>
        <v/>
      </c>
    </row>
    <row r="4771" spans="1:15" ht="12.75" customHeight="1" x14ac:dyDescent="0.2">
      <c r="A4771" s="36" t="str">
        <f>'0'!$A$4</f>
        <v>………………..</v>
      </c>
      <c r="B4771" s="37">
        <f>'0'!$A$2</f>
        <v>46112</v>
      </c>
      <c r="C4771" s="37" t="s">
        <v>1243</v>
      </c>
      <c r="D4771" s="119" t="str">
        <f>IF(G4771="","",VLOOKUP(G4771,номенклатури!R:T,2,0))</f>
        <v/>
      </c>
      <c r="E4771" s="365" t="str">
        <f>IF(G4771="","",VLOOKUP(G4771,номенклатури!R:T,3,0))</f>
        <v/>
      </c>
      <c r="F4771" s="159" t="str">
        <f>IF(G4771="","",IF(ISERROR(VLOOKUP(G4771,номенклатури!V:V,1,0)),E4771*H4771,E4771*I4771))</f>
        <v/>
      </c>
      <c r="G4771" s="14"/>
      <c r="H4771" s="15"/>
      <c r="I4771" s="15"/>
      <c r="J4771" s="15"/>
      <c r="K4771" s="15"/>
      <c r="L4771" s="217"/>
      <c r="M4771" s="22"/>
      <c r="N4771" s="119" t="str">
        <f>IF(G4771="","",VLOOKUP(G4771,номенклатури!R:U,4,0))</f>
        <v/>
      </c>
      <c r="O4771" s="119" t="str">
        <f>IF(M4771="","",VLOOKUP(M4771,'14'!D:D,1,0))</f>
        <v/>
      </c>
    </row>
    <row r="4772" spans="1:15" ht="12.75" customHeight="1" x14ac:dyDescent="0.2">
      <c r="A4772" s="36" t="str">
        <f>'0'!$A$4</f>
        <v>………………..</v>
      </c>
      <c r="B4772" s="37">
        <f>'0'!$A$2</f>
        <v>46112</v>
      </c>
      <c r="C4772" s="37" t="s">
        <v>1243</v>
      </c>
      <c r="D4772" s="119" t="str">
        <f>IF(G4772="","",VLOOKUP(G4772,номенклатури!R:T,2,0))</f>
        <v/>
      </c>
      <c r="E4772" s="365" t="str">
        <f>IF(G4772="","",VLOOKUP(G4772,номенклатури!R:T,3,0))</f>
        <v/>
      </c>
      <c r="F4772" s="159" t="str">
        <f>IF(G4772="","",IF(ISERROR(VLOOKUP(G4772,номенклатури!V:V,1,0)),E4772*H4772,E4772*I4772))</f>
        <v/>
      </c>
      <c r="G4772" s="14"/>
      <c r="H4772" s="15"/>
      <c r="I4772" s="15"/>
      <c r="J4772" s="15"/>
      <c r="K4772" s="15"/>
      <c r="L4772" s="217"/>
      <c r="M4772" s="22"/>
      <c r="N4772" s="119" t="str">
        <f>IF(G4772="","",VLOOKUP(G4772,номенклатури!R:U,4,0))</f>
        <v/>
      </c>
      <c r="O4772" s="119" t="str">
        <f>IF(M4772="","",VLOOKUP(M4772,'14'!D:D,1,0))</f>
        <v/>
      </c>
    </row>
    <row r="4773" spans="1:15" ht="12.75" customHeight="1" x14ac:dyDescent="0.2">
      <c r="A4773" s="36" t="str">
        <f>'0'!$A$4</f>
        <v>………………..</v>
      </c>
      <c r="B4773" s="37">
        <f>'0'!$A$2</f>
        <v>46112</v>
      </c>
      <c r="C4773" s="37" t="s">
        <v>1243</v>
      </c>
      <c r="D4773" s="119" t="str">
        <f>IF(G4773="","",VLOOKUP(G4773,номенклатури!R:T,2,0))</f>
        <v/>
      </c>
      <c r="E4773" s="365" t="str">
        <f>IF(G4773="","",VLOOKUP(G4773,номенклатури!R:T,3,0))</f>
        <v/>
      </c>
      <c r="F4773" s="159" t="str">
        <f>IF(G4773="","",IF(ISERROR(VLOOKUP(G4773,номенклатури!V:V,1,0)),E4773*H4773,E4773*I4773))</f>
        <v/>
      </c>
      <c r="G4773" s="14"/>
      <c r="H4773" s="15"/>
      <c r="I4773" s="15"/>
      <c r="J4773" s="15"/>
      <c r="K4773" s="15"/>
      <c r="L4773" s="217"/>
      <c r="M4773" s="22"/>
      <c r="N4773" s="119" t="str">
        <f>IF(G4773="","",VLOOKUP(G4773,номенклатури!R:U,4,0))</f>
        <v/>
      </c>
      <c r="O4773" s="119" t="str">
        <f>IF(M4773="","",VLOOKUP(M4773,'14'!D:D,1,0))</f>
        <v/>
      </c>
    </row>
    <row r="4774" spans="1:15" ht="12.75" customHeight="1" x14ac:dyDescent="0.2">
      <c r="A4774" s="36" t="str">
        <f>'0'!$A$4</f>
        <v>………………..</v>
      </c>
      <c r="B4774" s="37">
        <f>'0'!$A$2</f>
        <v>46112</v>
      </c>
      <c r="C4774" s="37" t="s">
        <v>1243</v>
      </c>
      <c r="D4774" s="119" t="str">
        <f>IF(G4774="","",VLOOKUP(G4774,номенклатури!R:T,2,0))</f>
        <v/>
      </c>
      <c r="E4774" s="365" t="str">
        <f>IF(G4774="","",VLOOKUP(G4774,номенклатури!R:T,3,0))</f>
        <v/>
      </c>
      <c r="F4774" s="159" t="str">
        <f>IF(G4774="","",IF(ISERROR(VLOOKUP(G4774,номенклатури!V:V,1,0)),E4774*H4774,E4774*I4774))</f>
        <v/>
      </c>
      <c r="G4774" s="14"/>
      <c r="H4774" s="15"/>
      <c r="I4774" s="15"/>
      <c r="J4774" s="15"/>
      <c r="K4774" s="15"/>
      <c r="L4774" s="217"/>
      <c r="M4774" s="22"/>
      <c r="N4774" s="119" t="str">
        <f>IF(G4774="","",VLOOKUP(G4774,номенклатури!R:U,4,0))</f>
        <v/>
      </c>
      <c r="O4774" s="119" t="str">
        <f>IF(M4774="","",VLOOKUP(M4774,'14'!D:D,1,0))</f>
        <v/>
      </c>
    </row>
    <row r="4775" spans="1:15" ht="12.75" customHeight="1" x14ac:dyDescent="0.2">
      <c r="A4775" s="36" t="str">
        <f>'0'!$A$4</f>
        <v>………………..</v>
      </c>
      <c r="B4775" s="37">
        <f>'0'!$A$2</f>
        <v>46112</v>
      </c>
      <c r="C4775" s="37" t="s">
        <v>1243</v>
      </c>
      <c r="D4775" s="119" t="str">
        <f>IF(G4775="","",VLOOKUP(G4775,номенклатури!R:T,2,0))</f>
        <v/>
      </c>
      <c r="E4775" s="365" t="str">
        <f>IF(G4775="","",VLOOKUP(G4775,номенклатури!R:T,3,0))</f>
        <v/>
      </c>
      <c r="F4775" s="159" t="str">
        <f>IF(G4775="","",IF(ISERROR(VLOOKUP(G4775,номенклатури!V:V,1,0)),E4775*H4775,E4775*I4775))</f>
        <v/>
      </c>
      <c r="G4775" s="14"/>
      <c r="H4775" s="15"/>
      <c r="I4775" s="15"/>
      <c r="J4775" s="15"/>
      <c r="K4775" s="15"/>
      <c r="L4775" s="217"/>
      <c r="M4775" s="22"/>
      <c r="N4775" s="119" t="str">
        <f>IF(G4775="","",VLOOKUP(G4775,номенклатури!R:U,4,0))</f>
        <v/>
      </c>
      <c r="O4775" s="119" t="str">
        <f>IF(M4775="","",VLOOKUP(M4775,'14'!D:D,1,0))</f>
        <v/>
      </c>
    </row>
    <row r="4776" spans="1:15" ht="12.75" customHeight="1" x14ac:dyDescent="0.2">
      <c r="A4776" s="36" t="str">
        <f>'0'!$A$4</f>
        <v>………………..</v>
      </c>
      <c r="B4776" s="37">
        <f>'0'!$A$2</f>
        <v>46112</v>
      </c>
      <c r="C4776" s="37" t="s">
        <v>1243</v>
      </c>
      <c r="D4776" s="119" t="str">
        <f>IF(G4776="","",VLOOKUP(G4776,номенклатури!R:T,2,0))</f>
        <v/>
      </c>
      <c r="E4776" s="365" t="str">
        <f>IF(G4776="","",VLOOKUP(G4776,номенклатури!R:T,3,0))</f>
        <v/>
      </c>
      <c r="F4776" s="159" t="str">
        <f>IF(G4776="","",IF(ISERROR(VLOOKUP(G4776,номенклатури!V:V,1,0)),E4776*H4776,E4776*I4776))</f>
        <v/>
      </c>
      <c r="G4776" s="14"/>
      <c r="H4776" s="15"/>
      <c r="I4776" s="15"/>
      <c r="J4776" s="15"/>
      <c r="K4776" s="15"/>
      <c r="L4776" s="217"/>
      <c r="M4776" s="22"/>
      <c r="N4776" s="119" t="str">
        <f>IF(G4776="","",VLOOKUP(G4776,номенклатури!R:U,4,0))</f>
        <v/>
      </c>
      <c r="O4776" s="119" t="str">
        <f>IF(M4776="","",VLOOKUP(M4776,'14'!D:D,1,0))</f>
        <v/>
      </c>
    </row>
    <row r="4777" spans="1:15" ht="12.75" customHeight="1" x14ac:dyDescent="0.2">
      <c r="A4777" s="36" t="str">
        <f>'0'!$A$4</f>
        <v>………………..</v>
      </c>
      <c r="B4777" s="37">
        <f>'0'!$A$2</f>
        <v>46112</v>
      </c>
      <c r="C4777" s="37" t="s">
        <v>1243</v>
      </c>
      <c r="D4777" s="119" t="str">
        <f>IF(G4777="","",VLOOKUP(G4777,номенклатури!R:T,2,0))</f>
        <v/>
      </c>
      <c r="E4777" s="365" t="str">
        <f>IF(G4777="","",VLOOKUP(G4777,номенклатури!R:T,3,0))</f>
        <v/>
      </c>
      <c r="F4777" s="159" t="str">
        <f>IF(G4777="","",IF(ISERROR(VLOOKUP(G4777,номенклатури!V:V,1,0)),E4777*H4777,E4777*I4777))</f>
        <v/>
      </c>
      <c r="G4777" s="14"/>
      <c r="H4777" s="15"/>
      <c r="I4777" s="15"/>
      <c r="J4777" s="15"/>
      <c r="K4777" s="15"/>
      <c r="L4777" s="217"/>
      <c r="M4777" s="22"/>
      <c r="N4777" s="119" t="str">
        <f>IF(G4777="","",VLOOKUP(G4777,номенклатури!R:U,4,0))</f>
        <v/>
      </c>
      <c r="O4777" s="119" t="str">
        <f>IF(M4777="","",VLOOKUP(M4777,'14'!D:D,1,0))</f>
        <v/>
      </c>
    </row>
    <row r="4778" spans="1:15" ht="12.75" customHeight="1" x14ac:dyDescent="0.2">
      <c r="A4778" s="36" t="str">
        <f>'0'!$A$4</f>
        <v>………………..</v>
      </c>
      <c r="B4778" s="37">
        <f>'0'!$A$2</f>
        <v>46112</v>
      </c>
      <c r="C4778" s="37" t="s">
        <v>1243</v>
      </c>
      <c r="D4778" s="119" t="str">
        <f>IF(G4778="","",VLOOKUP(G4778,номенклатури!R:T,2,0))</f>
        <v/>
      </c>
      <c r="E4778" s="365" t="str">
        <f>IF(G4778="","",VLOOKUP(G4778,номенклатури!R:T,3,0))</f>
        <v/>
      </c>
      <c r="F4778" s="159" t="str">
        <f>IF(G4778="","",IF(ISERROR(VLOOKUP(G4778,номенклатури!V:V,1,0)),E4778*H4778,E4778*I4778))</f>
        <v/>
      </c>
      <c r="G4778" s="14"/>
      <c r="H4778" s="15"/>
      <c r="I4778" s="15"/>
      <c r="J4778" s="15"/>
      <c r="K4778" s="15"/>
      <c r="L4778" s="217"/>
      <c r="M4778" s="22"/>
      <c r="N4778" s="119" t="str">
        <f>IF(G4778="","",VLOOKUP(G4778,номенклатури!R:U,4,0))</f>
        <v/>
      </c>
      <c r="O4778" s="119" t="str">
        <f>IF(M4778="","",VLOOKUP(M4778,'14'!D:D,1,0))</f>
        <v/>
      </c>
    </row>
    <row r="4779" spans="1:15" ht="12.75" customHeight="1" x14ac:dyDescent="0.2">
      <c r="A4779" s="36" t="str">
        <f>'0'!$A$4</f>
        <v>………………..</v>
      </c>
      <c r="B4779" s="37">
        <f>'0'!$A$2</f>
        <v>46112</v>
      </c>
      <c r="C4779" s="37" t="s">
        <v>1243</v>
      </c>
      <c r="D4779" s="119" t="str">
        <f>IF(G4779="","",VLOOKUP(G4779,номенклатури!R:T,2,0))</f>
        <v/>
      </c>
      <c r="E4779" s="365" t="str">
        <f>IF(G4779="","",VLOOKUP(G4779,номенклатури!R:T,3,0))</f>
        <v/>
      </c>
      <c r="F4779" s="159" t="str">
        <f>IF(G4779="","",IF(ISERROR(VLOOKUP(G4779,номенклатури!V:V,1,0)),E4779*H4779,E4779*I4779))</f>
        <v/>
      </c>
      <c r="G4779" s="14"/>
      <c r="H4779" s="15"/>
      <c r="I4779" s="15"/>
      <c r="J4779" s="15"/>
      <c r="K4779" s="15"/>
      <c r="L4779" s="217"/>
      <c r="M4779" s="22"/>
      <c r="N4779" s="119" t="str">
        <f>IF(G4779="","",VLOOKUP(G4779,номенклатури!R:U,4,0))</f>
        <v/>
      </c>
      <c r="O4779" s="119" t="str">
        <f>IF(M4779="","",VLOOKUP(M4779,'14'!D:D,1,0))</f>
        <v/>
      </c>
    </row>
    <row r="4780" spans="1:15" ht="12.75" customHeight="1" x14ac:dyDescent="0.2">
      <c r="A4780" s="36" t="str">
        <f>'0'!$A$4</f>
        <v>………………..</v>
      </c>
      <c r="B4780" s="37">
        <f>'0'!$A$2</f>
        <v>46112</v>
      </c>
      <c r="C4780" s="37" t="s">
        <v>1243</v>
      </c>
      <c r="D4780" s="119" t="str">
        <f>IF(G4780="","",VLOOKUP(G4780,номенклатури!R:T,2,0))</f>
        <v/>
      </c>
      <c r="E4780" s="365" t="str">
        <f>IF(G4780="","",VLOOKUP(G4780,номенклатури!R:T,3,0))</f>
        <v/>
      </c>
      <c r="F4780" s="159" t="str">
        <f>IF(G4780="","",IF(ISERROR(VLOOKUP(G4780,номенклатури!V:V,1,0)),E4780*H4780,E4780*I4780))</f>
        <v/>
      </c>
      <c r="G4780" s="14"/>
      <c r="H4780" s="15"/>
      <c r="I4780" s="15"/>
      <c r="J4780" s="15"/>
      <c r="K4780" s="15"/>
      <c r="L4780" s="217"/>
      <c r="M4780" s="22"/>
      <c r="N4780" s="119" t="str">
        <f>IF(G4780="","",VLOOKUP(G4780,номенклатури!R:U,4,0))</f>
        <v/>
      </c>
      <c r="O4780" s="119" t="str">
        <f>IF(M4780="","",VLOOKUP(M4780,'14'!D:D,1,0))</f>
        <v/>
      </c>
    </row>
    <row r="4781" spans="1:15" ht="12.75" customHeight="1" x14ac:dyDescent="0.2">
      <c r="A4781" s="36" t="str">
        <f>'0'!$A$4</f>
        <v>………………..</v>
      </c>
      <c r="B4781" s="37">
        <f>'0'!$A$2</f>
        <v>46112</v>
      </c>
      <c r="C4781" s="37" t="s">
        <v>1243</v>
      </c>
      <c r="D4781" s="119" t="str">
        <f>IF(G4781="","",VLOOKUP(G4781,номенклатури!R:T,2,0))</f>
        <v/>
      </c>
      <c r="E4781" s="365" t="str">
        <f>IF(G4781="","",VLOOKUP(G4781,номенклатури!R:T,3,0))</f>
        <v/>
      </c>
      <c r="F4781" s="159" t="str">
        <f>IF(G4781="","",IF(ISERROR(VLOOKUP(G4781,номенклатури!V:V,1,0)),E4781*H4781,E4781*I4781))</f>
        <v/>
      </c>
      <c r="G4781" s="14"/>
      <c r="H4781" s="15"/>
      <c r="I4781" s="15"/>
      <c r="J4781" s="15"/>
      <c r="K4781" s="15"/>
      <c r="L4781" s="217"/>
      <c r="M4781" s="22"/>
      <c r="N4781" s="119" t="str">
        <f>IF(G4781="","",VLOOKUP(G4781,номенклатури!R:U,4,0))</f>
        <v/>
      </c>
      <c r="O4781" s="119" t="str">
        <f>IF(M4781="","",VLOOKUP(M4781,'14'!D:D,1,0))</f>
        <v/>
      </c>
    </row>
    <row r="4782" spans="1:15" ht="12.75" customHeight="1" x14ac:dyDescent="0.2">
      <c r="A4782" s="36" t="str">
        <f>'0'!$A$4</f>
        <v>………………..</v>
      </c>
      <c r="B4782" s="37">
        <f>'0'!$A$2</f>
        <v>46112</v>
      </c>
      <c r="C4782" s="37" t="s">
        <v>1243</v>
      </c>
      <c r="D4782" s="119" t="str">
        <f>IF(G4782="","",VLOOKUP(G4782,номенклатури!R:T,2,0))</f>
        <v/>
      </c>
      <c r="E4782" s="365" t="str">
        <f>IF(G4782="","",VLOOKUP(G4782,номенклатури!R:T,3,0))</f>
        <v/>
      </c>
      <c r="F4782" s="159" t="str">
        <f>IF(G4782="","",IF(ISERROR(VLOOKUP(G4782,номенклатури!V:V,1,0)),E4782*H4782,E4782*I4782))</f>
        <v/>
      </c>
      <c r="G4782" s="14"/>
      <c r="H4782" s="15"/>
      <c r="I4782" s="15"/>
      <c r="J4782" s="15"/>
      <c r="K4782" s="15"/>
      <c r="L4782" s="217"/>
      <c r="M4782" s="22"/>
      <c r="N4782" s="119" t="str">
        <f>IF(G4782="","",VLOOKUP(G4782,номенклатури!R:U,4,0))</f>
        <v/>
      </c>
      <c r="O4782" s="119" t="str">
        <f>IF(M4782="","",VLOOKUP(M4782,'14'!D:D,1,0))</f>
        <v/>
      </c>
    </row>
    <row r="4783" spans="1:15" ht="12.75" customHeight="1" x14ac:dyDescent="0.2">
      <c r="A4783" s="36" t="str">
        <f>'0'!$A$4</f>
        <v>………………..</v>
      </c>
      <c r="B4783" s="37">
        <f>'0'!$A$2</f>
        <v>46112</v>
      </c>
      <c r="C4783" s="37" t="s">
        <v>1243</v>
      </c>
      <c r="D4783" s="119" t="str">
        <f>IF(G4783="","",VLOOKUP(G4783,номенклатури!R:T,2,0))</f>
        <v/>
      </c>
      <c r="E4783" s="365" t="str">
        <f>IF(G4783="","",VLOOKUP(G4783,номенклатури!R:T,3,0))</f>
        <v/>
      </c>
      <c r="F4783" s="159" t="str">
        <f>IF(G4783="","",IF(ISERROR(VLOOKUP(G4783,номенклатури!V:V,1,0)),E4783*H4783,E4783*I4783))</f>
        <v/>
      </c>
      <c r="G4783" s="14"/>
      <c r="H4783" s="15"/>
      <c r="I4783" s="15"/>
      <c r="J4783" s="15"/>
      <c r="K4783" s="15"/>
      <c r="L4783" s="217"/>
      <c r="M4783" s="22"/>
      <c r="N4783" s="119" t="str">
        <f>IF(G4783="","",VLOOKUP(G4783,номенклатури!R:U,4,0))</f>
        <v/>
      </c>
      <c r="O4783" s="119" t="str">
        <f>IF(M4783="","",VLOOKUP(M4783,'14'!D:D,1,0))</f>
        <v/>
      </c>
    </row>
    <row r="4784" spans="1:15" ht="12.75" customHeight="1" x14ac:dyDescent="0.2">
      <c r="A4784" s="36" t="str">
        <f>'0'!$A$4</f>
        <v>………………..</v>
      </c>
      <c r="B4784" s="37">
        <f>'0'!$A$2</f>
        <v>46112</v>
      </c>
      <c r="C4784" s="37" t="s">
        <v>1243</v>
      </c>
      <c r="D4784" s="119" t="str">
        <f>IF(G4784="","",VLOOKUP(G4784,номенклатури!R:T,2,0))</f>
        <v/>
      </c>
      <c r="E4784" s="365" t="str">
        <f>IF(G4784="","",VLOOKUP(G4784,номенклатури!R:T,3,0))</f>
        <v/>
      </c>
      <c r="F4784" s="159" t="str">
        <f>IF(G4784="","",IF(ISERROR(VLOOKUP(G4784,номенклатури!V:V,1,0)),E4784*H4784,E4784*I4784))</f>
        <v/>
      </c>
      <c r="G4784" s="14"/>
      <c r="H4784" s="15"/>
      <c r="I4784" s="15"/>
      <c r="J4784" s="15"/>
      <c r="K4784" s="15"/>
      <c r="L4784" s="217"/>
      <c r="M4784" s="22"/>
      <c r="N4784" s="119" t="str">
        <f>IF(G4784="","",VLOOKUP(G4784,номенклатури!R:U,4,0))</f>
        <v/>
      </c>
      <c r="O4784" s="119" t="str">
        <f>IF(M4784="","",VLOOKUP(M4784,'14'!D:D,1,0))</f>
        <v/>
      </c>
    </row>
    <row r="4785" spans="1:15" ht="12.75" customHeight="1" x14ac:dyDescent="0.2">
      <c r="A4785" s="36" t="str">
        <f>'0'!$A$4</f>
        <v>………………..</v>
      </c>
      <c r="B4785" s="37">
        <f>'0'!$A$2</f>
        <v>46112</v>
      </c>
      <c r="C4785" s="37" t="s">
        <v>1243</v>
      </c>
      <c r="D4785" s="119" t="str">
        <f>IF(G4785="","",VLOOKUP(G4785,номенклатури!R:T,2,0))</f>
        <v/>
      </c>
      <c r="E4785" s="365" t="str">
        <f>IF(G4785="","",VLOOKUP(G4785,номенклатури!R:T,3,0))</f>
        <v/>
      </c>
      <c r="F4785" s="159" t="str">
        <f>IF(G4785="","",IF(ISERROR(VLOOKUP(G4785,номенклатури!V:V,1,0)),E4785*H4785,E4785*I4785))</f>
        <v/>
      </c>
      <c r="G4785" s="14"/>
      <c r="H4785" s="15"/>
      <c r="I4785" s="15"/>
      <c r="J4785" s="15"/>
      <c r="K4785" s="15"/>
      <c r="L4785" s="217"/>
      <c r="M4785" s="22"/>
      <c r="N4785" s="119" t="str">
        <f>IF(G4785="","",VLOOKUP(G4785,номенклатури!R:U,4,0))</f>
        <v/>
      </c>
      <c r="O4785" s="119" t="str">
        <f>IF(M4785="","",VLOOKUP(M4785,'14'!D:D,1,0))</f>
        <v/>
      </c>
    </row>
    <row r="4786" spans="1:15" ht="12.75" customHeight="1" x14ac:dyDescent="0.2">
      <c r="A4786" s="36" t="str">
        <f>'0'!$A$4</f>
        <v>………………..</v>
      </c>
      <c r="B4786" s="37">
        <f>'0'!$A$2</f>
        <v>46112</v>
      </c>
      <c r="C4786" s="37" t="s">
        <v>1243</v>
      </c>
      <c r="D4786" s="119" t="str">
        <f>IF(G4786="","",VLOOKUP(G4786,номенклатури!R:T,2,0))</f>
        <v/>
      </c>
      <c r="E4786" s="365" t="str">
        <f>IF(G4786="","",VLOOKUP(G4786,номенклатури!R:T,3,0))</f>
        <v/>
      </c>
      <c r="F4786" s="159" t="str">
        <f>IF(G4786="","",IF(ISERROR(VLOOKUP(G4786,номенклатури!V:V,1,0)),E4786*H4786,E4786*I4786))</f>
        <v/>
      </c>
      <c r="G4786" s="14"/>
      <c r="H4786" s="15"/>
      <c r="I4786" s="15"/>
      <c r="J4786" s="15"/>
      <c r="K4786" s="15"/>
      <c r="L4786" s="217"/>
      <c r="M4786" s="22"/>
      <c r="N4786" s="119" t="str">
        <f>IF(G4786="","",VLOOKUP(G4786,номенклатури!R:U,4,0))</f>
        <v/>
      </c>
      <c r="O4786" s="119" t="str">
        <f>IF(M4786="","",VLOOKUP(M4786,'14'!D:D,1,0))</f>
        <v/>
      </c>
    </row>
    <row r="4787" spans="1:15" ht="12.75" customHeight="1" x14ac:dyDescent="0.2">
      <c r="A4787" s="36" t="str">
        <f>'0'!$A$4</f>
        <v>………………..</v>
      </c>
      <c r="B4787" s="37">
        <f>'0'!$A$2</f>
        <v>46112</v>
      </c>
      <c r="C4787" s="37" t="s">
        <v>1243</v>
      </c>
      <c r="D4787" s="119" t="str">
        <f>IF(G4787="","",VLOOKUP(G4787,номенклатури!R:T,2,0))</f>
        <v/>
      </c>
      <c r="E4787" s="365" t="str">
        <f>IF(G4787="","",VLOOKUP(G4787,номенклатури!R:T,3,0))</f>
        <v/>
      </c>
      <c r="F4787" s="159" t="str">
        <f>IF(G4787="","",IF(ISERROR(VLOOKUP(G4787,номенклатури!V:V,1,0)),E4787*H4787,E4787*I4787))</f>
        <v/>
      </c>
      <c r="G4787" s="14"/>
      <c r="H4787" s="15"/>
      <c r="I4787" s="15"/>
      <c r="J4787" s="15"/>
      <c r="K4787" s="15"/>
      <c r="L4787" s="217"/>
      <c r="M4787" s="22"/>
      <c r="N4787" s="119" t="str">
        <f>IF(G4787="","",VLOOKUP(G4787,номенклатури!R:U,4,0))</f>
        <v/>
      </c>
      <c r="O4787" s="119" t="str">
        <f>IF(M4787="","",VLOOKUP(M4787,'14'!D:D,1,0))</f>
        <v/>
      </c>
    </row>
    <row r="4788" spans="1:15" ht="12.75" customHeight="1" x14ac:dyDescent="0.2">
      <c r="A4788" s="36" t="str">
        <f>'0'!$A$4</f>
        <v>………………..</v>
      </c>
      <c r="B4788" s="37">
        <f>'0'!$A$2</f>
        <v>46112</v>
      </c>
      <c r="C4788" s="37" t="s">
        <v>1243</v>
      </c>
      <c r="D4788" s="119" t="str">
        <f>IF(G4788="","",VLOOKUP(G4788,номенклатури!R:T,2,0))</f>
        <v/>
      </c>
      <c r="E4788" s="365" t="str">
        <f>IF(G4788="","",VLOOKUP(G4788,номенклатури!R:T,3,0))</f>
        <v/>
      </c>
      <c r="F4788" s="159" t="str">
        <f>IF(G4788="","",IF(ISERROR(VLOOKUP(G4788,номенклатури!V:V,1,0)),E4788*H4788,E4788*I4788))</f>
        <v/>
      </c>
      <c r="G4788" s="14"/>
      <c r="H4788" s="15"/>
      <c r="I4788" s="15"/>
      <c r="J4788" s="15"/>
      <c r="K4788" s="15"/>
      <c r="L4788" s="217"/>
      <c r="M4788" s="22"/>
      <c r="N4788" s="119" t="str">
        <f>IF(G4788="","",VLOOKUP(G4788,номенклатури!R:U,4,0))</f>
        <v/>
      </c>
      <c r="O4788" s="119" t="str">
        <f>IF(M4788="","",VLOOKUP(M4788,'14'!D:D,1,0))</f>
        <v/>
      </c>
    </row>
    <row r="4789" spans="1:15" ht="12.75" customHeight="1" x14ac:dyDescent="0.2">
      <c r="A4789" s="36" t="str">
        <f>'0'!$A$4</f>
        <v>………………..</v>
      </c>
      <c r="B4789" s="37">
        <f>'0'!$A$2</f>
        <v>46112</v>
      </c>
      <c r="C4789" s="37" t="s">
        <v>1243</v>
      </c>
      <c r="D4789" s="119" t="str">
        <f>IF(G4789="","",VLOOKUP(G4789,номенклатури!R:T,2,0))</f>
        <v/>
      </c>
      <c r="E4789" s="365" t="str">
        <f>IF(G4789="","",VLOOKUP(G4789,номенклатури!R:T,3,0))</f>
        <v/>
      </c>
      <c r="F4789" s="159" t="str">
        <f>IF(G4789="","",IF(ISERROR(VLOOKUP(G4789,номенклатури!V:V,1,0)),E4789*H4789,E4789*I4789))</f>
        <v/>
      </c>
      <c r="G4789" s="14"/>
      <c r="H4789" s="15"/>
      <c r="I4789" s="15"/>
      <c r="J4789" s="15"/>
      <c r="K4789" s="15"/>
      <c r="L4789" s="217"/>
      <c r="M4789" s="22"/>
      <c r="N4789" s="119" t="str">
        <f>IF(G4789="","",VLOOKUP(G4789,номенклатури!R:U,4,0))</f>
        <v/>
      </c>
      <c r="O4789" s="119" t="str">
        <f>IF(M4789="","",VLOOKUP(M4789,'14'!D:D,1,0))</f>
        <v/>
      </c>
    </row>
    <row r="4790" spans="1:15" ht="12.75" customHeight="1" x14ac:dyDescent="0.2">
      <c r="A4790" s="36" t="str">
        <f>'0'!$A$4</f>
        <v>………………..</v>
      </c>
      <c r="B4790" s="37">
        <f>'0'!$A$2</f>
        <v>46112</v>
      </c>
      <c r="C4790" s="37" t="s">
        <v>1243</v>
      </c>
      <c r="D4790" s="119" t="str">
        <f>IF(G4790="","",VLOOKUP(G4790,номенклатури!R:T,2,0))</f>
        <v/>
      </c>
      <c r="E4790" s="365" t="str">
        <f>IF(G4790="","",VLOOKUP(G4790,номенклатури!R:T,3,0))</f>
        <v/>
      </c>
      <c r="F4790" s="159" t="str">
        <f>IF(G4790="","",IF(ISERROR(VLOOKUP(G4790,номенклатури!V:V,1,0)),E4790*H4790,E4790*I4790))</f>
        <v/>
      </c>
      <c r="G4790" s="14"/>
      <c r="H4790" s="15"/>
      <c r="I4790" s="15"/>
      <c r="J4790" s="15"/>
      <c r="K4790" s="15"/>
      <c r="L4790" s="217"/>
      <c r="M4790" s="22"/>
      <c r="N4790" s="119" t="str">
        <f>IF(G4790="","",VLOOKUP(G4790,номенклатури!R:U,4,0))</f>
        <v/>
      </c>
      <c r="O4790" s="119" t="str">
        <f>IF(M4790="","",VLOOKUP(M4790,'14'!D:D,1,0))</f>
        <v/>
      </c>
    </row>
    <row r="4791" spans="1:15" ht="12.75" customHeight="1" x14ac:dyDescent="0.2">
      <c r="A4791" s="36" t="str">
        <f>'0'!$A$4</f>
        <v>………………..</v>
      </c>
      <c r="B4791" s="37">
        <f>'0'!$A$2</f>
        <v>46112</v>
      </c>
      <c r="C4791" s="37" t="s">
        <v>1243</v>
      </c>
      <c r="D4791" s="119" t="str">
        <f>IF(G4791="","",VLOOKUP(G4791,номенклатури!R:T,2,0))</f>
        <v/>
      </c>
      <c r="E4791" s="365" t="str">
        <f>IF(G4791="","",VLOOKUP(G4791,номенклатури!R:T,3,0))</f>
        <v/>
      </c>
      <c r="F4791" s="159" t="str">
        <f>IF(G4791="","",IF(ISERROR(VLOOKUP(G4791,номенклатури!V:V,1,0)),E4791*H4791,E4791*I4791))</f>
        <v/>
      </c>
      <c r="G4791" s="14"/>
      <c r="H4791" s="15"/>
      <c r="I4791" s="15"/>
      <c r="J4791" s="15"/>
      <c r="K4791" s="15"/>
      <c r="L4791" s="217"/>
      <c r="M4791" s="22"/>
      <c r="N4791" s="119" t="str">
        <f>IF(G4791="","",VLOOKUP(G4791,номенклатури!R:U,4,0))</f>
        <v/>
      </c>
      <c r="O4791" s="119" t="str">
        <f>IF(M4791="","",VLOOKUP(M4791,'14'!D:D,1,0))</f>
        <v/>
      </c>
    </row>
    <row r="4792" spans="1:15" ht="12.75" customHeight="1" x14ac:dyDescent="0.2">
      <c r="A4792" s="36" t="str">
        <f>'0'!$A$4</f>
        <v>………………..</v>
      </c>
      <c r="B4792" s="37">
        <f>'0'!$A$2</f>
        <v>46112</v>
      </c>
      <c r="C4792" s="37" t="s">
        <v>1243</v>
      </c>
      <c r="D4792" s="119" t="str">
        <f>IF(G4792="","",VLOOKUP(G4792,номенклатури!R:T,2,0))</f>
        <v/>
      </c>
      <c r="E4792" s="365" t="str">
        <f>IF(G4792="","",VLOOKUP(G4792,номенклатури!R:T,3,0))</f>
        <v/>
      </c>
      <c r="F4792" s="159" t="str">
        <f>IF(G4792="","",IF(ISERROR(VLOOKUP(G4792,номенклатури!V:V,1,0)),E4792*H4792,E4792*I4792))</f>
        <v/>
      </c>
      <c r="G4792" s="14"/>
      <c r="H4792" s="15"/>
      <c r="I4792" s="15"/>
      <c r="J4792" s="15"/>
      <c r="K4792" s="15"/>
      <c r="L4792" s="217"/>
      <c r="M4792" s="22"/>
      <c r="N4792" s="119" t="str">
        <f>IF(G4792="","",VLOOKUP(G4792,номенклатури!R:U,4,0))</f>
        <v/>
      </c>
      <c r="O4792" s="119" t="str">
        <f>IF(M4792="","",VLOOKUP(M4792,'14'!D:D,1,0))</f>
        <v/>
      </c>
    </row>
    <row r="4793" spans="1:15" ht="12.75" customHeight="1" x14ac:dyDescent="0.2">
      <c r="A4793" s="36" t="str">
        <f>'0'!$A$4</f>
        <v>………………..</v>
      </c>
      <c r="B4793" s="37">
        <f>'0'!$A$2</f>
        <v>46112</v>
      </c>
      <c r="C4793" s="37" t="s">
        <v>1243</v>
      </c>
      <c r="D4793" s="119" t="str">
        <f>IF(G4793="","",VLOOKUP(G4793,номенклатури!R:T,2,0))</f>
        <v/>
      </c>
      <c r="E4793" s="365" t="str">
        <f>IF(G4793="","",VLOOKUP(G4793,номенклатури!R:T,3,0))</f>
        <v/>
      </c>
      <c r="F4793" s="159" t="str">
        <f>IF(G4793="","",IF(ISERROR(VLOOKUP(G4793,номенклатури!V:V,1,0)),E4793*H4793,E4793*I4793))</f>
        <v/>
      </c>
      <c r="G4793" s="14"/>
      <c r="H4793" s="15"/>
      <c r="I4793" s="15"/>
      <c r="J4793" s="15"/>
      <c r="K4793" s="15"/>
      <c r="L4793" s="217"/>
      <c r="M4793" s="22"/>
      <c r="N4793" s="119" t="str">
        <f>IF(G4793="","",VLOOKUP(G4793,номенклатури!R:U,4,0))</f>
        <v/>
      </c>
      <c r="O4793" s="119" t="str">
        <f>IF(M4793="","",VLOOKUP(M4793,'14'!D:D,1,0))</f>
        <v/>
      </c>
    </row>
    <row r="4794" spans="1:15" ht="12.75" customHeight="1" x14ac:dyDescent="0.2">
      <c r="A4794" s="36" t="str">
        <f>'0'!$A$4</f>
        <v>………………..</v>
      </c>
      <c r="B4794" s="37">
        <f>'0'!$A$2</f>
        <v>46112</v>
      </c>
      <c r="C4794" s="37" t="s">
        <v>1243</v>
      </c>
      <c r="D4794" s="119" t="str">
        <f>IF(G4794="","",VLOOKUP(G4794,номенклатури!R:T,2,0))</f>
        <v/>
      </c>
      <c r="E4794" s="365" t="str">
        <f>IF(G4794="","",VLOOKUP(G4794,номенклатури!R:T,3,0))</f>
        <v/>
      </c>
      <c r="F4794" s="159" t="str">
        <f>IF(G4794="","",IF(ISERROR(VLOOKUP(G4794,номенклатури!V:V,1,0)),E4794*H4794,E4794*I4794))</f>
        <v/>
      </c>
      <c r="G4794" s="14"/>
      <c r="H4794" s="15"/>
      <c r="I4794" s="15"/>
      <c r="J4794" s="15"/>
      <c r="K4794" s="15"/>
      <c r="L4794" s="217"/>
      <c r="M4794" s="22"/>
      <c r="N4794" s="119" t="str">
        <f>IF(G4794="","",VLOOKUP(G4794,номенклатури!R:U,4,0))</f>
        <v/>
      </c>
      <c r="O4794" s="119" t="str">
        <f>IF(M4794="","",VLOOKUP(M4794,'14'!D:D,1,0))</f>
        <v/>
      </c>
    </row>
    <row r="4795" spans="1:15" ht="12.75" customHeight="1" x14ac:dyDescent="0.2">
      <c r="A4795" s="36" t="str">
        <f>'0'!$A$4</f>
        <v>………………..</v>
      </c>
      <c r="B4795" s="37">
        <f>'0'!$A$2</f>
        <v>46112</v>
      </c>
      <c r="C4795" s="37" t="s">
        <v>1243</v>
      </c>
      <c r="D4795" s="119" t="str">
        <f>IF(G4795="","",VLOOKUP(G4795,номенклатури!R:T,2,0))</f>
        <v/>
      </c>
      <c r="E4795" s="365" t="str">
        <f>IF(G4795="","",VLOOKUP(G4795,номенклатури!R:T,3,0))</f>
        <v/>
      </c>
      <c r="F4795" s="159" t="str">
        <f>IF(G4795="","",IF(ISERROR(VLOOKUP(G4795,номенклатури!V:V,1,0)),E4795*H4795,E4795*I4795))</f>
        <v/>
      </c>
      <c r="G4795" s="14"/>
      <c r="H4795" s="15"/>
      <c r="I4795" s="15"/>
      <c r="J4795" s="15"/>
      <c r="K4795" s="15"/>
      <c r="L4795" s="217"/>
      <c r="M4795" s="22"/>
      <c r="N4795" s="119" t="str">
        <f>IF(G4795="","",VLOOKUP(G4795,номенклатури!R:U,4,0))</f>
        <v/>
      </c>
      <c r="O4795" s="119" t="str">
        <f>IF(M4795="","",VLOOKUP(M4795,'14'!D:D,1,0))</f>
        <v/>
      </c>
    </row>
    <row r="4796" spans="1:15" ht="12.75" customHeight="1" x14ac:dyDescent="0.2">
      <c r="A4796" s="36" t="str">
        <f>'0'!$A$4</f>
        <v>………………..</v>
      </c>
      <c r="B4796" s="37">
        <f>'0'!$A$2</f>
        <v>46112</v>
      </c>
      <c r="C4796" s="37" t="s">
        <v>1243</v>
      </c>
      <c r="D4796" s="119" t="str">
        <f>IF(G4796="","",VLOOKUP(G4796,номенклатури!R:T,2,0))</f>
        <v/>
      </c>
      <c r="E4796" s="365" t="str">
        <f>IF(G4796="","",VLOOKUP(G4796,номенклатури!R:T,3,0))</f>
        <v/>
      </c>
      <c r="F4796" s="159" t="str">
        <f>IF(G4796="","",IF(ISERROR(VLOOKUP(G4796,номенклатури!V:V,1,0)),E4796*H4796,E4796*I4796))</f>
        <v/>
      </c>
      <c r="G4796" s="14"/>
      <c r="H4796" s="15"/>
      <c r="I4796" s="15"/>
      <c r="J4796" s="15"/>
      <c r="K4796" s="15"/>
      <c r="L4796" s="217"/>
      <c r="M4796" s="22"/>
      <c r="N4796" s="119" t="str">
        <f>IF(G4796="","",VLOOKUP(G4796,номенклатури!R:U,4,0))</f>
        <v/>
      </c>
      <c r="O4796" s="119" t="str">
        <f>IF(M4796="","",VLOOKUP(M4796,'14'!D:D,1,0))</f>
        <v/>
      </c>
    </row>
    <row r="4797" spans="1:15" ht="12.75" customHeight="1" x14ac:dyDescent="0.2">
      <c r="A4797" s="36" t="str">
        <f>'0'!$A$4</f>
        <v>………………..</v>
      </c>
      <c r="B4797" s="37">
        <f>'0'!$A$2</f>
        <v>46112</v>
      </c>
      <c r="C4797" s="37" t="s">
        <v>1243</v>
      </c>
      <c r="D4797" s="119" t="str">
        <f>IF(G4797="","",VLOOKUP(G4797,номенклатури!R:T,2,0))</f>
        <v/>
      </c>
      <c r="E4797" s="365" t="str">
        <f>IF(G4797="","",VLOOKUP(G4797,номенклатури!R:T,3,0))</f>
        <v/>
      </c>
      <c r="F4797" s="159" t="str">
        <f>IF(G4797="","",IF(ISERROR(VLOOKUP(G4797,номенклатури!V:V,1,0)),E4797*H4797,E4797*I4797))</f>
        <v/>
      </c>
      <c r="G4797" s="14"/>
      <c r="H4797" s="15"/>
      <c r="I4797" s="15"/>
      <c r="J4797" s="15"/>
      <c r="K4797" s="15"/>
      <c r="L4797" s="217"/>
      <c r="M4797" s="22"/>
      <c r="N4797" s="119" t="str">
        <f>IF(G4797="","",VLOOKUP(G4797,номенклатури!R:U,4,0))</f>
        <v/>
      </c>
      <c r="O4797" s="119" t="str">
        <f>IF(M4797="","",VLOOKUP(M4797,'14'!D:D,1,0))</f>
        <v/>
      </c>
    </row>
    <row r="4798" spans="1:15" ht="12.75" customHeight="1" x14ac:dyDescent="0.2">
      <c r="A4798" s="36" t="str">
        <f>'0'!$A$4</f>
        <v>………………..</v>
      </c>
      <c r="B4798" s="37">
        <f>'0'!$A$2</f>
        <v>46112</v>
      </c>
      <c r="C4798" s="37" t="s">
        <v>1243</v>
      </c>
      <c r="D4798" s="119" t="str">
        <f>IF(G4798="","",VLOOKUP(G4798,номенклатури!R:T,2,0))</f>
        <v/>
      </c>
      <c r="E4798" s="365" t="str">
        <f>IF(G4798="","",VLOOKUP(G4798,номенклатури!R:T,3,0))</f>
        <v/>
      </c>
      <c r="F4798" s="159" t="str">
        <f>IF(G4798="","",IF(ISERROR(VLOOKUP(G4798,номенклатури!V:V,1,0)),E4798*H4798,E4798*I4798))</f>
        <v/>
      </c>
      <c r="G4798" s="14"/>
      <c r="H4798" s="15"/>
      <c r="I4798" s="15"/>
      <c r="J4798" s="15"/>
      <c r="K4798" s="15"/>
      <c r="L4798" s="217"/>
      <c r="M4798" s="22"/>
      <c r="N4798" s="119" t="str">
        <f>IF(G4798="","",VLOOKUP(G4798,номенклатури!R:U,4,0))</f>
        <v/>
      </c>
      <c r="O4798" s="119" t="str">
        <f>IF(M4798="","",VLOOKUP(M4798,'14'!D:D,1,0))</f>
        <v/>
      </c>
    </row>
    <row r="4799" spans="1:15" ht="12.75" customHeight="1" x14ac:dyDescent="0.2">
      <c r="A4799" s="36" t="str">
        <f>'0'!$A$4</f>
        <v>………………..</v>
      </c>
      <c r="B4799" s="37">
        <f>'0'!$A$2</f>
        <v>46112</v>
      </c>
      <c r="C4799" s="37" t="s">
        <v>1243</v>
      </c>
      <c r="D4799" s="119" t="str">
        <f>IF(G4799="","",VLOOKUP(G4799,номенклатури!R:T,2,0))</f>
        <v/>
      </c>
      <c r="E4799" s="365" t="str">
        <f>IF(G4799="","",VLOOKUP(G4799,номенклатури!R:T,3,0))</f>
        <v/>
      </c>
      <c r="F4799" s="159" t="str">
        <f>IF(G4799="","",IF(ISERROR(VLOOKUP(G4799,номенклатури!V:V,1,0)),E4799*H4799,E4799*I4799))</f>
        <v/>
      </c>
      <c r="G4799" s="14"/>
      <c r="H4799" s="15"/>
      <c r="I4799" s="15"/>
      <c r="J4799" s="15"/>
      <c r="K4799" s="15"/>
      <c r="L4799" s="217"/>
      <c r="M4799" s="22"/>
      <c r="N4799" s="119" t="str">
        <f>IF(G4799="","",VLOOKUP(G4799,номенклатури!R:U,4,0))</f>
        <v/>
      </c>
      <c r="O4799" s="119" t="str">
        <f>IF(M4799="","",VLOOKUP(M4799,'14'!D:D,1,0))</f>
        <v/>
      </c>
    </row>
    <row r="4800" spans="1:15" ht="12.75" customHeight="1" x14ac:dyDescent="0.2">
      <c r="A4800" s="36" t="str">
        <f>'0'!$A$4</f>
        <v>………………..</v>
      </c>
      <c r="B4800" s="37">
        <f>'0'!$A$2</f>
        <v>46112</v>
      </c>
      <c r="C4800" s="37" t="s">
        <v>1243</v>
      </c>
      <c r="D4800" s="119" t="str">
        <f>IF(G4800="","",VLOOKUP(G4800,номенклатури!R:T,2,0))</f>
        <v/>
      </c>
      <c r="E4800" s="365" t="str">
        <f>IF(G4800="","",VLOOKUP(G4800,номенклатури!R:T,3,0))</f>
        <v/>
      </c>
      <c r="F4800" s="159" t="str">
        <f>IF(G4800="","",IF(ISERROR(VLOOKUP(G4800,номенклатури!V:V,1,0)),E4800*H4800,E4800*I4800))</f>
        <v/>
      </c>
      <c r="G4800" s="14"/>
      <c r="H4800" s="15"/>
      <c r="I4800" s="15"/>
      <c r="J4800" s="15"/>
      <c r="K4800" s="15"/>
      <c r="L4800" s="217"/>
      <c r="M4800" s="22"/>
      <c r="N4800" s="119" t="str">
        <f>IF(G4800="","",VLOOKUP(G4800,номенклатури!R:U,4,0))</f>
        <v/>
      </c>
      <c r="O4800" s="119" t="str">
        <f>IF(M4800="","",VLOOKUP(M4800,'14'!D:D,1,0))</f>
        <v/>
      </c>
    </row>
    <row r="4801" spans="1:15" ht="12.75" customHeight="1" x14ac:dyDescent="0.2">
      <c r="A4801" s="36" t="str">
        <f>'0'!$A$4</f>
        <v>………………..</v>
      </c>
      <c r="B4801" s="37">
        <f>'0'!$A$2</f>
        <v>46112</v>
      </c>
      <c r="C4801" s="37" t="s">
        <v>1243</v>
      </c>
      <c r="D4801" s="119" t="str">
        <f>IF(G4801="","",VLOOKUP(G4801,номенклатури!R:T,2,0))</f>
        <v/>
      </c>
      <c r="E4801" s="365" t="str">
        <f>IF(G4801="","",VLOOKUP(G4801,номенклатури!R:T,3,0))</f>
        <v/>
      </c>
      <c r="F4801" s="159" t="str">
        <f>IF(G4801="","",IF(ISERROR(VLOOKUP(G4801,номенклатури!V:V,1,0)),E4801*H4801,E4801*I4801))</f>
        <v/>
      </c>
      <c r="G4801" s="14"/>
      <c r="H4801" s="15"/>
      <c r="I4801" s="15"/>
      <c r="J4801" s="15"/>
      <c r="K4801" s="15"/>
      <c r="L4801" s="217"/>
      <c r="M4801" s="22"/>
      <c r="N4801" s="119" t="str">
        <f>IF(G4801="","",VLOOKUP(G4801,номенклатури!R:U,4,0))</f>
        <v/>
      </c>
      <c r="O4801" s="119" t="str">
        <f>IF(M4801="","",VLOOKUP(M4801,'14'!D:D,1,0))</f>
        <v/>
      </c>
    </row>
    <row r="4802" spans="1:15" ht="12.75" customHeight="1" x14ac:dyDescent="0.2">
      <c r="A4802" s="36" t="str">
        <f>'0'!$A$4</f>
        <v>………………..</v>
      </c>
      <c r="B4802" s="37">
        <f>'0'!$A$2</f>
        <v>46112</v>
      </c>
      <c r="C4802" s="37" t="s">
        <v>1243</v>
      </c>
      <c r="D4802" s="119" t="str">
        <f>IF(G4802="","",VLOOKUP(G4802,номенклатури!R:T,2,0))</f>
        <v/>
      </c>
      <c r="E4802" s="365" t="str">
        <f>IF(G4802="","",VLOOKUP(G4802,номенклатури!R:T,3,0))</f>
        <v/>
      </c>
      <c r="F4802" s="159" t="str">
        <f>IF(G4802="","",IF(ISERROR(VLOOKUP(G4802,номенклатури!V:V,1,0)),E4802*H4802,E4802*I4802))</f>
        <v/>
      </c>
      <c r="G4802" s="14"/>
      <c r="H4802" s="15"/>
      <c r="I4802" s="15"/>
      <c r="J4802" s="15"/>
      <c r="K4802" s="15"/>
      <c r="L4802" s="217"/>
      <c r="M4802" s="22"/>
      <c r="N4802" s="119" t="str">
        <f>IF(G4802="","",VLOOKUP(G4802,номенклатури!R:U,4,0))</f>
        <v/>
      </c>
      <c r="O4802" s="119" t="str">
        <f>IF(M4802="","",VLOOKUP(M4802,'14'!D:D,1,0))</f>
        <v/>
      </c>
    </row>
    <row r="4803" spans="1:15" ht="12.75" customHeight="1" x14ac:dyDescent="0.2">
      <c r="A4803" s="36" t="str">
        <f>'0'!$A$4</f>
        <v>………………..</v>
      </c>
      <c r="B4803" s="37">
        <f>'0'!$A$2</f>
        <v>46112</v>
      </c>
      <c r="C4803" s="37" t="s">
        <v>1243</v>
      </c>
      <c r="D4803" s="119" t="str">
        <f>IF(G4803="","",VLOOKUP(G4803,номенклатури!R:T,2,0))</f>
        <v/>
      </c>
      <c r="E4803" s="365" t="str">
        <f>IF(G4803="","",VLOOKUP(G4803,номенклатури!R:T,3,0))</f>
        <v/>
      </c>
      <c r="F4803" s="159" t="str">
        <f>IF(G4803="","",IF(ISERROR(VLOOKUP(G4803,номенклатури!V:V,1,0)),E4803*H4803,E4803*I4803))</f>
        <v/>
      </c>
      <c r="G4803" s="14"/>
      <c r="H4803" s="15"/>
      <c r="I4803" s="15"/>
      <c r="J4803" s="15"/>
      <c r="K4803" s="15"/>
      <c r="L4803" s="217"/>
      <c r="M4803" s="22"/>
      <c r="N4803" s="119" t="str">
        <f>IF(G4803="","",VLOOKUP(G4803,номенклатури!R:U,4,0))</f>
        <v/>
      </c>
      <c r="O4803" s="119" t="str">
        <f>IF(M4803="","",VLOOKUP(M4803,'14'!D:D,1,0))</f>
        <v/>
      </c>
    </row>
    <row r="4804" spans="1:15" ht="12.75" customHeight="1" x14ac:dyDescent="0.2">
      <c r="A4804" s="36" t="str">
        <f>'0'!$A$4</f>
        <v>………………..</v>
      </c>
      <c r="B4804" s="37">
        <f>'0'!$A$2</f>
        <v>46112</v>
      </c>
      <c r="C4804" s="37" t="s">
        <v>1243</v>
      </c>
      <c r="D4804" s="119" t="str">
        <f>IF(G4804="","",VLOOKUP(G4804,номенклатури!R:T,2,0))</f>
        <v/>
      </c>
      <c r="E4804" s="365" t="str">
        <f>IF(G4804="","",VLOOKUP(G4804,номенклатури!R:T,3,0))</f>
        <v/>
      </c>
      <c r="F4804" s="159" t="str">
        <f>IF(G4804="","",IF(ISERROR(VLOOKUP(G4804,номенклатури!V:V,1,0)),E4804*H4804,E4804*I4804))</f>
        <v/>
      </c>
      <c r="G4804" s="14"/>
      <c r="H4804" s="15"/>
      <c r="I4804" s="15"/>
      <c r="J4804" s="15"/>
      <c r="K4804" s="15"/>
      <c r="L4804" s="217"/>
      <c r="M4804" s="22"/>
      <c r="N4804" s="119" t="str">
        <f>IF(G4804="","",VLOOKUP(G4804,номенклатури!R:U,4,0))</f>
        <v/>
      </c>
      <c r="O4804" s="119" t="str">
        <f>IF(M4804="","",VLOOKUP(M4804,'14'!D:D,1,0))</f>
        <v/>
      </c>
    </row>
    <row r="4805" spans="1:15" ht="12.75" customHeight="1" x14ac:dyDescent="0.2">
      <c r="A4805" s="36" t="str">
        <f>'0'!$A$4</f>
        <v>………………..</v>
      </c>
      <c r="B4805" s="37">
        <f>'0'!$A$2</f>
        <v>46112</v>
      </c>
      <c r="C4805" s="37" t="s">
        <v>1243</v>
      </c>
      <c r="D4805" s="119" t="str">
        <f>IF(G4805="","",VLOOKUP(G4805,номенклатури!R:T,2,0))</f>
        <v/>
      </c>
      <c r="E4805" s="365" t="str">
        <f>IF(G4805="","",VLOOKUP(G4805,номенклатури!R:T,3,0))</f>
        <v/>
      </c>
      <c r="F4805" s="159" t="str">
        <f>IF(G4805="","",IF(ISERROR(VLOOKUP(G4805,номенклатури!V:V,1,0)),E4805*H4805,E4805*I4805))</f>
        <v/>
      </c>
      <c r="G4805" s="14"/>
      <c r="H4805" s="15"/>
      <c r="I4805" s="15"/>
      <c r="J4805" s="15"/>
      <c r="K4805" s="15"/>
      <c r="L4805" s="217"/>
      <c r="M4805" s="22"/>
      <c r="N4805" s="119" t="str">
        <f>IF(G4805="","",VLOOKUP(G4805,номенклатури!R:U,4,0))</f>
        <v/>
      </c>
      <c r="O4805" s="119" t="str">
        <f>IF(M4805="","",VLOOKUP(M4805,'14'!D:D,1,0))</f>
        <v/>
      </c>
    </row>
    <row r="4806" spans="1:15" ht="12.75" customHeight="1" x14ac:dyDescent="0.2">
      <c r="A4806" s="36" t="str">
        <f>'0'!$A$4</f>
        <v>………………..</v>
      </c>
      <c r="B4806" s="37">
        <f>'0'!$A$2</f>
        <v>46112</v>
      </c>
      <c r="C4806" s="37" t="s">
        <v>1243</v>
      </c>
      <c r="D4806" s="119" t="str">
        <f>IF(G4806="","",VLOOKUP(G4806,номенклатури!R:T,2,0))</f>
        <v/>
      </c>
      <c r="E4806" s="365" t="str">
        <f>IF(G4806="","",VLOOKUP(G4806,номенклатури!R:T,3,0))</f>
        <v/>
      </c>
      <c r="F4806" s="159" t="str">
        <f>IF(G4806="","",IF(ISERROR(VLOOKUP(G4806,номенклатури!V:V,1,0)),E4806*H4806,E4806*I4806))</f>
        <v/>
      </c>
      <c r="G4806" s="14"/>
      <c r="H4806" s="15"/>
      <c r="I4806" s="15"/>
      <c r="J4806" s="15"/>
      <c r="K4806" s="15"/>
      <c r="L4806" s="217"/>
      <c r="M4806" s="22"/>
      <c r="N4806" s="119" t="str">
        <f>IF(G4806="","",VLOOKUP(G4806,номенклатури!R:U,4,0))</f>
        <v/>
      </c>
      <c r="O4806" s="119" t="str">
        <f>IF(M4806="","",VLOOKUP(M4806,'14'!D:D,1,0))</f>
        <v/>
      </c>
    </row>
    <row r="4807" spans="1:15" ht="12.75" customHeight="1" x14ac:dyDescent="0.2">
      <c r="A4807" s="36" t="str">
        <f>'0'!$A$4</f>
        <v>………………..</v>
      </c>
      <c r="B4807" s="37">
        <f>'0'!$A$2</f>
        <v>46112</v>
      </c>
      <c r="C4807" s="37" t="s">
        <v>1243</v>
      </c>
      <c r="D4807" s="119" t="str">
        <f>IF(G4807="","",VLOOKUP(G4807,номенклатури!R:T,2,0))</f>
        <v/>
      </c>
      <c r="E4807" s="365" t="str">
        <f>IF(G4807="","",VLOOKUP(G4807,номенклатури!R:T,3,0))</f>
        <v/>
      </c>
      <c r="F4807" s="159" t="str">
        <f>IF(G4807="","",IF(ISERROR(VLOOKUP(G4807,номенклатури!V:V,1,0)),E4807*H4807,E4807*I4807))</f>
        <v/>
      </c>
      <c r="G4807" s="14"/>
      <c r="H4807" s="15"/>
      <c r="I4807" s="15"/>
      <c r="J4807" s="15"/>
      <c r="K4807" s="15"/>
      <c r="L4807" s="217"/>
      <c r="M4807" s="22"/>
      <c r="N4807" s="119" t="str">
        <f>IF(G4807="","",VLOOKUP(G4807,номенклатури!R:U,4,0))</f>
        <v/>
      </c>
      <c r="O4807" s="119" t="str">
        <f>IF(M4807="","",VLOOKUP(M4807,'14'!D:D,1,0))</f>
        <v/>
      </c>
    </row>
    <row r="4808" spans="1:15" ht="12.75" customHeight="1" x14ac:dyDescent="0.2">
      <c r="A4808" s="36" t="str">
        <f>'0'!$A$4</f>
        <v>………………..</v>
      </c>
      <c r="B4808" s="37">
        <f>'0'!$A$2</f>
        <v>46112</v>
      </c>
      <c r="C4808" s="37" t="s">
        <v>1243</v>
      </c>
      <c r="D4808" s="119" t="str">
        <f>IF(G4808="","",VLOOKUP(G4808,номенклатури!R:T,2,0))</f>
        <v/>
      </c>
      <c r="E4808" s="365" t="str">
        <f>IF(G4808="","",VLOOKUP(G4808,номенклатури!R:T,3,0))</f>
        <v/>
      </c>
      <c r="F4808" s="159" t="str">
        <f>IF(G4808="","",IF(ISERROR(VLOOKUP(G4808,номенклатури!V:V,1,0)),E4808*H4808,E4808*I4808))</f>
        <v/>
      </c>
      <c r="G4808" s="14"/>
      <c r="H4808" s="15"/>
      <c r="I4808" s="15"/>
      <c r="J4808" s="15"/>
      <c r="K4808" s="15"/>
      <c r="L4808" s="217"/>
      <c r="M4808" s="22"/>
      <c r="N4808" s="119" t="str">
        <f>IF(G4808="","",VLOOKUP(G4808,номенклатури!R:U,4,0))</f>
        <v/>
      </c>
      <c r="O4808" s="119" t="str">
        <f>IF(M4808="","",VLOOKUP(M4808,'14'!D:D,1,0))</f>
        <v/>
      </c>
    </row>
    <row r="4809" spans="1:15" ht="12.75" customHeight="1" x14ac:dyDescent="0.2">
      <c r="A4809" s="36" t="str">
        <f>'0'!$A$4</f>
        <v>………………..</v>
      </c>
      <c r="B4809" s="37">
        <f>'0'!$A$2</f>
        <v>46112</v>
      </c>
      <c r="C4809" s="37" t="s">
        <v>1243</v>
      </c>
      <c r="D4809" s="119" t="str">
        <f>IF(G4809="","",VLOOKUP(G4809,номенклатури!R:T,2,0))</f>
        <v/>
      </c>
      <c r="E4809" s="365" t="str">
        <f>IF(G4809="","",VLOOKUP(G4809,номенклатури!R:T,3,0))</f>
        <v/>
      </c>
      <c r="F4809" s="159" t="str">
        <f>IF(G4809="","",IF(ISERROR(VLOOKUP(G4809,номенклатури!V:V,1,0)),E4809*H4809,E4809*I4809))</f>
        <v/>
      </c>
      <c r="G4809" s="14"/>
      <c r="H4809" s="15"/>
      <c r="I4809" s="15"/>
      <c r="J4809" s="15"/>
      <c r="K4809" s="15"/>
      <c r="L4809" s="217"/>
      <c r="M4809" s="22"/>
      <c r="N4809" s="119" t="str">
        <f>IF(G4809="","",VLOOKUP(G4809,номенклатури!R:U,4,0))</f>
        <v/>
      </c>
      <c r="O4809" s="119" t="str">
        <f>IF(M4809="","",VLOOKUP(M4809,'14'!D:D,1,0))</f>
        <v/>
      </c>
    </row>
    <row r="4810" spans="1:15" ht="12.75" customHeight="1" x14ac:dyDescent="0.2">
      <c r="A4810" s="36" t="str">
        <f>'0'!$A$4</f>
        <v>………………..</v>
      </c>
      <c r="B4810" s="37">
        <f>'0'!$A$2</f>
        <v>46112</v>
      </c>
      <c r="C4810" s="37" t="s">
        <v>1243</v>
      </c>
      <c r="D4810" s="119" t="str">
        <f>IF(G4810="","",VLOOKUP(G4810,номенклатури!R:T,2,0))</f>
        <v/>
      </c>
      <c r="E4810" s="365" t="str">
        <f>IF(G4810="","",VLOOKUP(G4810,номенклатури!R:T,3,0))</f>
        <v/>
      </c>
      <c r="F4810" s="159" t="str">
        <f>IF(G4810="","",IF(ISERROR(VLOOKUP(G4810,номенклатури!V:V,1,0)),E4810*H4810,E4810*I4810))</f>
        <v/>
      </c>
      <c r="G4810" s="14"/>
      <c r="H4810" s="15"/>
      <c r="I4810" s="15"/>
      <c r="J4810" s="15"/>
      <c r="K4810" s="15"/>
      <c r="L4810" s="217"/>
      <c r="M4810" s="22"/>
      <c r="N4810" s="119" t="str">
        <f>IF(G4810="","",VLOOKUP(G4810,номенклатури!R:U,4,0))</f>
        <v/>
      </c>
      <c r="O4810" s="119" t="str">
        <f>IF(M4810="","",VLOOKUP(M4810,'14'!D:D,1,0))</f>
        <v/>
      </c>
    </row>
    <row r="4811" spans="1:15" ht="12.75" customHeight="1" x14ac:dyDescent="0.2">
      <c r="A4811" s="36" t="str">
        <f>'0'!$A$4</f>
        <v>………………..</v>
      </c>
      <c r="B4811" s="37">
        <f>'0'!$A$2</f>
        <v>46112</v>
      </c>
      <c r="C4811" s="37" t="s">
        <v>1243</v>
      </c>
      <c r="D4811" s="119" t="str">
        <f>IF(G4811="","",VLOOKUP(G4811,номенклатури!R:T,2,0))</f>
        <v/>
      </c>
      <c r="E4811" s="365" t="str">
        <f>IF(G4811="","",VLOOKUP(G4811,номенклатури!R:T,3,0))</f>
        <v/>
      </c>
      <c r="F4811" s="159" t="str">
        <f>IF(G4811="","",IF(ISERROR(VLOOKUP(G4811,номенклатури!V:V,1,0)),E4811*H4811,E4811*I4811))</f>
        <v/>
      </c>
      <c r="G4811" s="14"/>
      <c r="H4811" s="15"/>
      <c r="I4811" s="15"/>
      <c r="J4811" s="15"/>
      <c r="K4811" s="15"/>
      <c r="L4811" s="217"/>
      <c r="M4811" s="22"/>
      <c r="N4811" s="119" t="str">
        <f>IF(G4811="","",VLOOKUP(G4811,номенклатури!R:U,4,0))</f>
        <v/>
      </c>
      <c r="O4811" s="119" t="str">
        <f>IF(M4811="","",VLOOKUP(M4811,'14'!D:D,1,0))</f>
        <v/>
      </c>
    </row>
    <row r="4812" spans="1:15" ht="12.75" customHeight="1" x14ac:dyDescent="0.2">
      <c r="A4812" s="36" t="str">
        <f>'0'!$A$4</f>
        <v>………………..</v>
      </c>
      <c r="B4812" s="37">
        <f>'0'!$A$2</f>
        <v>46112</v>
      </c>
      <c r="C4812" s="37" t="s">
        <v>1243</v>
      </c>
      <c r="D4812" s="119" t="str">
        <f>IF(G4812="","",VLOOKUP(G4812,номенклатури!R:T,2,0))</f>
        <v/>
      </c>
      <c r="E4812" s="365" t="str">
        <f>IF(G4812="","",VLOOKUP(G4812,номенклатури!R:T,3,0))</f>
        <v/>
      </c>
      <c r="F4812" s="159" t="str">
        <f>IF(G4812="","",IF(ISERROR(VLOOKUP(G4812,номенклатури!V:V,1,0)),E4812*H4812,E4812*I4812))</f>
        <v/>
      </c>
      <c r="G4812" s="14"/>
      <c r="H4812" s="15"/>
      <c r="I4812" s="15"/>
      <c r="J4812" s="15"/>
      <c r="K4812" s="15"/>
      <c r="L4812" s="217"/>
      <c r="M4812" s="22"/>
      <c r="N4812" s="119" t="str">
        <f>IF(G4812="","",VLOOKUP(G4812,номенклатури!R:U,4,0))</f>
        <v/>
      </c>
      <c r="O4812" s="119" t="str">
        <f>IF(M4812="","",VLOOKUP(M4812,'14'!D:D,1,0))</f>
        <v/>
      </c>
    </row>
    <row r="4813" spans="1:15" ht="12.75" customHeight="1" x14ac:dyDescent="0.2">
      <c r="A4813" s="36" t="str">
        <f>'0'!$A$4</f>
        <v>………………..</v>
      </c>
      <c r="B4813" s="37">
        <f>'0'!$A$2</f>
        <v>46112</v>
      </c>
      <c r="C4813" s="37" t="s">
        <v>1243</v>
      </c>
      <c r="D4813" s="119" t="str">
        <f>IF(G4813="","",VLOOKUP(G4813,номенклатури!R:T,2,0))</f>
        <v/>
      </c>
      <c r="E4813" s="365" t="str">
        <f>IF(G4813="","",VLOOKUP(G4813,номенклатури!R:T,3,0))</f>
        <v/>
      </c>
      <c r="F4813" s="159" t="str">
        <f>IF(G4813="","",IF(ISERROR(VLOOKUP(G4813,номенклатури!V:V,1,0)),E4813*H4813,E4813*I4813))</f>
        <v/>
      </c>
      <c r="G4813" s="14"/>
      <c r="H4813" s="15"/>
      <c r="I4813" s="15"/>
      <c r="J4813" s="15"/>
      <c r="K4813" s="15"/>
      <c r="L4813" s="217"/>
      <c r="M4813" s="22"/>
      <c r="N4813" s="119" t="str">
        <f>IF(G4813="","",VLOOKUP(G4813,номенклатури!R:U,4,0))</f>
        <v/>
      </c>
      <c r="O4813" s="119" t="str">
        <f>IF(M4813="","",VLOOKUP(M4813,'14'!D:D,1,0))</f>
        <v/>
      </c>
    </row>
    <row r="4814" spans="1:15" ht="12.75" customHeight="1" x14ac:dyDescent="0.2">
      <c r="A4814" s="36" t="str">
        <f>'0'!$A$4</f>
        <v>………………..</v>
      </c>
      <c r="B4814" s="37">
        <f>'0'!$A$2</f>
        <v>46112</v>
      </c>
      <c r="C4814" s="37" t="s">
        <v>1243</v>
      </c>
      <c r="D4814" s="119" t="str">
        <f>IF(G4814="","",VLOOKUP(G4814,номенклатури!R:T,2,0))</f>
        <v/>
      </c>
      <c r="E4814" s="365" t="str">
        <f>IF(G4814="","",VLOOKUP(G4814,номенклатури!R:T,3,0))</f>
        <v/>
      </c>
      <c r="F4814" s="159" t="str">
        <f>IF(G4814="","",IF(ISERROR(VLOOKUP(G4814,номенклатури!V:V,1,0)),E4814*H4814,E4814*I4814))</f>
        <v/>
      </c>
      <c r="G4814" s="14"/>
      <c r="H4814" s="15"/>
      <c r="I4814" s="15"/>
      <c r="J4814" s="15"/>
      <c r="K4814" s="15"/>
      <c r="L4814" s="217"/>
      <c r="M4814" s="22"/>
      <c r="N4814" s="119" t="str">
        <f>IF(G4814="","",VLOOKUP(G4814,номенклатури!R:U,4,0))</f>
        <v/>
      </c>
      <c r="O4814" s="119" t="str">
        <f>IF(M4814="","",VLOOKUP(M4814,'14'!D:D,1,0))</f>
        <v/>
      </c>
    </row>
    <row r="4815" spans="1:15" ht="12.75" customHeight="1" x14ac:dyDescent="0.2">
      <c r="A4815" s="36" t="str">
        <f>'0'!$A$4</f>
        <v>………………..</v>
      </c>
      <c r="B4815" s="37">
        <f>'0'!$A$2</f>
        <v>46112</v>
      </c>
      <c r="C4815" s="37" t="s">
        <v>1243</v>
      </c>
      <c r="D4815" s="119" t="str">
        <f>IF(G4815="","",VLOOKUP(G4815,номенклатури!R:T,2,0))</f>
        <v/>
      </c>
      <c r="E4815" s="365" t="str">
        <f>IF(G4815="","",VLOOKUP(G4815,номенклатури!R:T,3,0))</f>
        <v/>
      </c>
      <c r="F4815" s="159" t="str">
        <f>IF(G4815="","",IF(ISERROR(VLOOKUP(G4815,номенклатури!V:V,1,0)),E4815*H4815,E4815*I4815))</f>
        <v/>
      </c>
      <c r="G4815" s="14"/>
      <c r="H4815" s="15"/>
      <c r="I4815" s="15"/>
      <c r="J4815" s="15"/>
      <c r="K4815" s="15"/>
      <c r="L4815" s="217"/>
      <c r="M4815" s="22"/>
      <c r="N4815" s="119" t="str">
        <f>IF(G4815="","",VLOOKUP(G4815,номенклатури!R:U,4,0))</f>
        <v/>
      </c>
      <c r="O4815" s="119" t="str">
        <f>IF(M4815="","",VLOOKUP(M4815,'14'!D:D,1,0))</f>
        <v/>
      </c>
    </row>
    <row r="4816" spans="1:15" ht="12.75" customHeight="1" x14ac:dyDescent="0.2">
      <c r="A4816" s="36" t="str">
        <f>'0'!$A$4</f>
        <v>………………..</v>
      </c>
      <c r="B4816" s="37">
        <f>'0'!$A$2</f>
        <v>46112</v>
      </c>
      <c r="C4816" s="37" t="s">
        <v>1243</v>
      </c>
      <c r="D4816" s="119" t="str">
        <f>IF(G4816="","",VLOOKUP(G4816,номенклатури!R:T,2,0))</f>
        <v/>
      </c>
      <c r="E4816" s="365" t="str">
        <f>IF(G4816="","",VLOOKUP(G4816,номенклатури!R:T,3,0))</f>
        <v/>
      </c>
      <c r="F4816" s="159" t="str">
        <f>IF(G4816="","",IF(ISERROR(VLOOKUP(G4816,номенклатури!V:V,1,0)),E4816*H4816,E4816*I4816))</f>
        <v/>
      </c>
      <c r="G4816" s="14"/>
      <c r="H4816" s="15"/>
      <c r="I4816" s="15"/>
      <c r="J4816" s="15"/>
      <c r="K4816" s="15"/>
      <c r="L4816" s="217"/>
      <c r="M4816" s="22"/>
      <c r="N4816" s="119" t="str">
        <f>IF(G4816="","",VLOOKUP(G4816,номенклатури!R:U,4,0))</f>
        <v/>
      </c>
      <c r="O4816" s="119" t="str">
        <f>IF(M4816="","",VLOOKUP(M4816,'14'!D:D,1,0))</f>
        <v/>
      </c>
    </row>
    <row r="4817" spans="1:15" ht="12.75" customHeight="1" x14ac:dyDescent="0.2">
      <c r="A4817" s="36" t="str">
        <f>'0'!$A$4</f>
        <v>………………..</v>
      </c>
      <c r="B4817" s="37">
        <f>'0'!$A$2</f>
        <v>46112</v>
      </c>
      <c r="C4817" s="37" t="s">
        <v>1243</v>
      </c>
      <c r="D4817" s="119" t="str">
        <f>IF(G4817="","",VLOOKUP(G4817,номенклатури!R:T,2,0))</f>
        <v/>
      </c>
      <c r="E4817" s="365" t="str">
        <f>IF(G4817="","",VLOOKUP(G4817,номенклатури!R:T,3,0))</f>
        <v/>
      </c>
      <c r="F4817" s="159" t="str">
        <f>IF(G4817="","",IF(ISERROR(VLOOKUP(G4817,номенклатури!V:V,1,0)),E4817*H4817,E4817*I4817))</f>
        <v/>
      </c>
      <c r="G4817" s="14"/>
      <c r="H4817" s="15"/>
      <c r="I4817" s="15"/>
      <c r="J4817" s="15"/>
      <c r="K4817" s="15"/>
      <c r="L4817" s="217"/>
      <c r="M4817" s="22"/>
      <c r="N4817" s="119" t="str">
        <f>IF(G4817="","",VLOOKUP(G4817,номенклатури!R:U,4,0))</f>
        <v/>
      </c>
      <c r="O4817" s="119" t="str">
        <f>IF(M4817="","",VLOOKUP(M4817,'14'!D:D,1,0))</f>
        <v/>
      </c>
    </row>
    <row r="4818" spans="1:15" ht="12.75" customHeight="1" x14ac:dyDescent="0.2">
      <c r="A4818" s="36" t="str">
        <f>'0'!$A$4</f>
        <v>………………..</v>
      </c>
      <c r="B4818" s="37">
        <f>'0'!$A$2</f>
        <v>46112</v>
      </c>
      <c r="C4818" s="37" t="s">
        <v>1243</v>
      </c>
      <c r="D4818" s="119" t="str">
        <f>IF(G4818="","",VLOOKUP(G4818,номенклатури!R:T,2,0))</f>
        <v/>
      </c>
      <c r="E4818" s="365" t="str">
        <f>IF(G4818="","",VLOOKUP(G4818,номенклатури!R:T,3,0))</f>
        <v/>
      </c>
      <c r="F4818" s="159" t="str">
        <f>IF(G4818="","",IF(ISERROR(VLOOKUP(G4818,номенклатури!V:V,1,0)),E4818*H4818,E4818*I4818))</f>
        <v/>
      </c>
      <c r="G4818" s="14"/>
      <c r="H4818" s="15"/>
      <c r="I4818" s="15"/>
      <c r="J4818" s="15"/>
      <c r="K4818" s="15"/>
      <c r="L4818" s="217"/>
      <c r="M4818" s="22"/>
      <c r="N4818" s="119" t="str">
        <f>IF(G4818="","",VLOOKUP(G4818,номенклатури!R:U,4,0))</f>
        <v/>
      </c>
      <c r="O4818" s="119" t="str">
        <f>IF(M4818="","",VLOOKUP(M4818,'14'!D:D,1,0))</f>
        <v/>
      </c>
    </row>
    <row r="4819" spans="1:15" ht="12.75" customHeight="1" x14ac:dyDescent="0.2">
      <c r="A4819" s="36" t="str">
        <f>'0'!$A$4</f>
        <v>………………..</v>
      </c>
      <c r="B4819" s="37">
        <f>'0'!$A$2</f>
        <v>46112</v>
      </c>
      <c r="C4819" s="37" t="s">
        <v>1243</v>
      </c>
      <c r="D4819" s="119" t="str">
        <f>IF(G4819="","",VLOOKUP(G4819,номенклатури!R:T,2,0))</f>
        <v/>
      </c>
      <c r="E4819" s="365" t="str">
        <f>IF(G4819="","",VLOOKUP(G4819,номенклатури!R:T,3,0))</f>
        <v/>
      </c>
      <c r="F4819" s="159" t="str">
        <f>IF(G4819="","",IF(ISERROR(VLOOKUP(G4819,номенклатури!V:V,1,0)),E4819*H4819,E4819*I4819))</f>
        <v/>
      </c>
      <c r="G4819" s="14"/>
      <c r="H4819" s="15"/>
      <c r="I4819" s="15"/>
      <c r="J4819" s="15"/>
      <c r="K4819" s="15"/>
      <c r="L4819" s="217"/>
      <c r="M4819" s="22"/>
      <c r="N4819" s="119" t="str">
        <f>IF(G4819="","",VLOOKUP(G4819,номенклатури!R:U,4,0))</f>
        <v/>
      </c>
      <c r="O4819" s="119" t="str">
        <f>IF(M4819="","",VLOOKUP(M4819,'14'!D:D,1,0))</f>
        <v/>
      </c>
    </row>
    <row r="4820" spans="1:15" ht="12.75" customHeight="1" x14ac:dyDescent="0.2">
      <c r="A4820" s="36" t="str">
        <f>'0'!$A$4</f>
        <v>………………..</v>
      </c>
      <c r="B4820" s="37">
        <f>'0'!$A$2</f>
        <v>46112</v>
      </c>
      <c r="C4820" s="37" t="s">
        <v>1243</v>
      </c>
      <c r="D4820" s="119" t="str">
        <f>IF(G4820="","",VLOOKUP(G4820,номенклатури!R:T,2,0))</f>
        <v/>
      </c>
      <c r="E4820" s="365" t="str">
        <f>IF(G4820="","",VLOOKUP(G4820,номенклатури!R:T,3,0))</f>
        <v/>
      </c>
      <c r="F4820" s="159" t="str">
        <f>IF(G4820="","",IF(ISERROR(VLOOKUP(G4820,номенклатури!V:V,1,0)),E4820*H4820,E4820*I4820))</f>
        <v/>
      </c>
      <c r="G4820" s="14"/>
      <c r="H4820" s="15"/>
      <c r="I4820" s="15"/>
      <c r="J4820" s="15"/>
      <c r="K4820" s="15"/>
      <c r="L4820" s="217"/>
      <c r="M4820" s="22"/>
      <c r="N4820" s="119" t="str">
        <f>IF(G4820="","",VLOOKUP(G4820,номенклатури!R:U,4,0))</f>
        <v/>
      </c>
      <c r="O4820" s="119" t="str">
        <f>IF(M4820="","",VLOOKUP(M4820,'14'!D:D,1,0))</f>
        <v/>
      </c>
    </row>
    <row r="4821" spans="1:15" ht="12.75" customHeight="1" x14ac:dyDescent="0.2">
      <c r="A4821" s="36" t="str">
        <f>'0'!$A$4</f>
        <v>………………..</v>
      </c>
      <c r="B4821" s="37">
        <f>'0'!$A$2</f>
        <v>46112</v>
      </c>
      <c r="C4821" s="37" t="s">
        <v>1243</v>
      </c>
      <c r="D4821" s="119" t="str">
        <f>IF(G4821="","",VLOOKUP(G4821,номенклатури!R:T,2,0))</f>
        <v/>
      </c>
      <c r="E4821" s="365" t="str">
        <f>IF(G4821="","",VLOOKUP(G4821,номенклатури!R:T,3,0))</f>
        <v/>
      </c>
      <c r="F4821" s="159" t="str">
        <f>IF(G4821="","",IF(ISERROR(VLOOKUP(G4821,номенклатури!V:V,1,0)),E4821*H4821,E4821*I4821))</f>
        <v/>
      </c>
      <c r="G4821" s="14"/>
      <c r="H4821" s="15"/>
      <c r="I4821" s="15"/>
      <c r="J4821" s="15"/>
      <c r="K4821" s="15"/>
      <c r="L4821" s="217"/>
      <c r="M4821" s="22"/>
      <c r="N4821" s="119" t="str">
        <f>IF(G4821="","",VLOOKUP(G4821,номенклатури!R:U,4,0))</f>
        <v/>
      </c>
      <c r="O4821" s="119" t="str">
        <f>IF(M4821="","",VLOOKUP(M4821,'14'!D:D,1,0))</f>
        <v/>
      </c>
    </row>
    <row r="4822" spans="1:15" ht="12.75" customHeight="1" x14ac:dyDescent="0.2">
      <c r="A4822" s="36" t="str">
        <f>'0'!$A$4</f>
        <v>………………..</v>
      </c>
      <c r="B4822" s="37">
        <f>'0'!$A$2</f>
        <v>46112</v>
      </c>
      <c r="C4822" s="37" t="s">
        <v>1243</v>
      </c>
      <c r="D4822" s="119" t="str">
        <f>IF(G4822="","",VLOOKUP(G4822,номенклатури!R:T,2,0))</f>
        <v/>
      </c>
      <c r="E4822" s="365" t="str">
        <f>IF(G4822="","",VLOOKUP(G4822,номенклатури!R:T,3,0))</f>
        <v/>
      </c>
      <c r="F4822" s="159" t="str">
        <f>IF(G4822="","",IF(ISERROR(VLOOKUP(G4822,номенклатури!V:V,1,0)),E4822*H4822,E4822*I4822))</f>
        <v/>
      </c>
      <c r="G4822" s="14"/>
      <c r="H4822" s="15"/>
      <c r="I4822" s="15"/>
      <c r="J4822" s="15"/>
      <c r="K4822" s="15"/>
      <c r="L4822" s="217"/>
      <c r="M4822" s="22"/>
      <c r="N4822" s="119" t="str">
        <f>IF(G4822="","",VLOOKUP(G4822,номенклатури!R:U,4,0))</f>
        <v/>
      </c>
      <c r="O4822" s="119" t="str">
        <f>IF(M4822="","",VLOOKUP(M4822,'14'!D:D,1,0))</f>
        <v/>
      </c>
    </row>
    <row r="4823" spans="1:15" ht="12.75" customHeight="1" x14ac:dyDescent="0.2">
      <c r="A4823" s="36" t="str">
        <f>'0'!$A$4</f>
        <v>………………..</v>
      </c>
      <c r="B4823" s="37">
        <f>'0'!$A$2</f>
        <v>46112</v>
      </c>
      <c r="C4823" s="37" t="s">
        <v>1243</v>
      </c>
      <c r="D4823" s="119" t="str">
        <f>IF(G4823="","",VLOOKUP(G4823,номенклатури!R:T,2,0))</f>
        <v/>
      </c>
      <c r="E4823" s="365" t="str">
        <f>IF(G4823="","",VLOOKUP(G4823,номенклатури!R:T,3,0))</f>
        <v/>
      </c>
      <c r="F4823" s="159" t="str">
        <f>IF(G4823="","",IF(ISERROR(VLOOKUP(G4823,номенклатури!V:V,1,0)),E4823*H4823,E4823*I4823))</f>
        <v/>
      </c>
      <c r="G4823" s="14"/>
      <c r="H4823" s="15"/>
      <c r="I4823" s="15"/>
      <c r="J4823" s="15"/>
      <c r="K4823" s="15"/>
      <c r="L4823" s="217"/>
      <c r="M4823" s="22"/>
      <c r="N4823" s="119" t="str">
        <f>IF(G4823="","",VLOOKUP(G4823,номенклатури!R:U,4,0))</f>
        <v/>
      </c>
      <c r="O4823" s="119" t="str">
        <f>IF(M4823="","",VLOOKUP(M4823,'14'!D:D,1,0))</f>
        <v/>
      </c>
    </row>
    <row r="4824" spans="1:15" ht="12.75" customHeight="1" x14ac:dyDescent="0.2">
      <c r="A4824" s="36" t="str">
        <f>'0'!$A$4</f>
        <v>………………..</v>
      </c>
      <c r="B4824" s="37">
        <f>'0'!$A$2</f>
        <v>46112</v>
      </c>
      <c r="C4824" s="37" t="s">
        <v>1243</v>
      </c>
      <c r="D4824" s="119" t="str">
        <f>IF(G4824="","",VLOOKUP(G4824,номенклатури!R:T,2,0))</f>
        <v/>
      </c>
      <c r="E4824" s="365" t="str">
        <f>IF(G4824="","",VLOOKUP(G4824,номенклатури!R:T,3,0))</f>
        <v/>
      </c>
      <c r="F4824" s="159" t="str">
        <f>IF(G4824="","",IF(ISERROR(VLOOKUP(G4824,номенклатури!V:V,1,0)),E4824*H4824,E4824*I4824))</f>
        <v/>
      </c>
      <c r="G4824" s="14"/>
      <c r="H4824" s="15"/>
      <c r="I4824" s="15"/>
      <c r="J4824" s="15"/>
      <c r="K4824" s="15"/>
      <c r="L4824" s="217"/>
      <c r="M4824" s="22"/>
      <c r="N4824" s="119" t="str">
        <f>IF(G4824="","",VLOOKUP(G4824,номенклатури!R:U,4,0))</f>
        <v/>
      </c>
      <c r="O4824" s="119" t="str">
        <f>IF(M4824="","",VLOOKUP(M4824,'14'!D:D,1,0))</f>
        <v/>
      </c>
    </row>
    <row r="4825" spans="1:15" ht="12.75" customHeight="1" x14ac:dyDescent="0.2">
      <c r="A4825" s="36" t="str">
        <f>'0'!$A$4</f>
        <v>………………..</v>
      </c>
      <c r="B4825" s="37">
        <f>'0'!$A$2</f>
        <v>46112</v>
      </c>
      <c r="C4825" s="37" t="s">
        <v>1243</v>
      </c>
      <c r="D4825" s="119" t="str">
        <f>IF(G4825="","",VLOOKUP(G4825,номенклатури!R:T,2,0))</f>
        <v/>
      </c>
      <c r="E4825" s="365" t="str">
        <f>IF(G4825="","",VLOOKUP(G4825,номенклатури!R:T,3,0))</f>
        <v/>
      </c>
      <c r="F4825" s="159" t="str">
        <f>IF(G4825="","",IF(ISERROR(VLOOKUP(G4825,номенклатури!V:V,1,0)),E4825*H4825,E4825*I4825))</f>
        <v/>
      </c>
      <c r="G4825" s="14"/>
      <c r="H4825" s="15"/>
      <c r="I4825" s="15"/>
      <c r="J4825" s="15"/>
      <c r="K4825" s="15"/>
      <c r="L4825" s="217"/>
      <c r="M4825" s="22"/>
      <c r="N4825" s="119" t="str">
        <f>IF(G4825="","",VLOOKUP(G4825,номенклатури!R:U,4,0))</f>
        <v/>
      </c>
      <c r="O4825" s="119" t="str">
        <f>IF(M4825="","",VLOOKUP(M4825,'14'!D:D,1,0))</f>
        <v/>
      </c>
    </row>
    <row r="4826" spans="1:15" ht="12.75" customHeight="1" x14ac:dyDescent="0.2">
      <c r="A4826" s="36" t="str">
        <f>'0'!$A$4</f>
        <v>………………..</v>
      </c>
      <c r="B4826" s="37">
        <f>'0'!$A$2</f>
        <v>46112</v>
      </c>
      <c r="C4826" s="37" t="s">
        <v>1243</v>
      </c>
      <c r="D4826" s="119" t="str">
        <f>IF(G4826="","",VLOOKUP(G4826,номенклатури!R:T,2,0))</f>
        <v/>
      </c>
      <c r="E4826" s="365" t="str">
        <f>IF(G4826="","",VLOOKUP(G4826,номенклатури!R:T,3,0))</f>
        <v/>
      </c>
      <c r="F4826" s="159" t="str">
        <f>IF(G4826="","",IF(ISERROR(VLOOKUP(G4826,номенклатури!V:V,1,0)),E4826*H4826,E4826*I4826))</f>
        <v/>
      </c>
      <c r="G4826" s="14"/>
      <c r="H4826" s="15"/>
      <c r="I4826" s="15"/>
      <c r="J4826" s="15"/>
      <c r="K4826" s="15"/>
      <c r="L4826" s="217"/>
      <c r="M4826" s="22"/>
      <c r="N4826" s="119" t="str">
        <f>IF(G4826="","",VLOOKUP(G4826,номенклатури!R:U,4,0))</f>
        <v/>
      </c>
      <c r="O4826" s="119" t="str">
        <f>IF(M4826="","",VLOOKUP(M4826,'14'!D:D,1,0))</f>
        <v/>
      </c>
    </row>
    <row r="4827" spans="1:15" ht="12.75" customHeight="1" x14ac:dyDescent="0.2">
      <c r="A4827" s="36" t="str">
        <f>'0'!$A$4</f>
        <v>………………..</v>
      </c>
      <c r="B4827" s="37">
        <f>'0'!$A$2</f>
        <v>46112</v>
      </c>
      <c r="C4827" s="37" t="s">
        <v>1243</v>
      </c>
      <c r="D4827" s="119" t="str">
        <f>IF(G4827="","",VLOOKUP(G4827,номенклатури!R:T,2,0))</f>
        <v/>
      </c>
      <c r="E4827" s="365" t="str">
        <f>IF(G4827="","",VLOOKUP(G4827,номенклатури!R:T,3,0))</f>
        <v/>
      </c>
      <c r="F4827" s="159" t="str">
        <f>IF(G4827="","",IF(ISERROR(VLOOKUP(G4827,номенклатури!V:V,1,0)),E4827*H4827,E4827*I4827))</f>
        <v/>
      </c>
      <c r="G4827" s="14"/>
      <c r="H4827" s="15"/>
      <c r="I4827" s="15"/>
      <c r="J4827" s="15"/>
      <c r="K4827" s="15"/>
      <c r="L4827" s="217"/>
      <c r="M4827" s="22"/>
      <c r="N4827" s="119" t="str">
        <f>IF(G4827="","",VLOOKUP(G4827,номенклатури!R:U,4,0))</f>
        <v/>
      </c>
      <c r="O4827" s="119" t="str">
        <f>IF(M4827="","",VLOOKUP(M4827,'14'!D:D,1,0))</f>
        <v/>
      </c>
    </row>
    <row r="4828" spans="1:15" ht="12.75" customHeight="1" x14ac:dyDescent="0.2">
      <c r="A4828" s="36" t="str">
        <f>'0'!$A$4</f>
        <v>………………..</v>
      </c>
      <c r="B4828" s="37">
        <f>'0'!$A$2</f>
        <v>46112</v>
      </c>
      <c r="C4828" s="37" t="s">
        <v>1243</v>
      </c>
      <c r="D4828" s="119" t="str">
        <f>IF(G4828="","",VLOOKUP(G4828,номенклатури!R:T,2,0))</f>
        <v/>
      </c>
      <c r="E4828" s="365" t="str">
        <f>IF(G4828="","",VLOOKUP(G4828,номенклатури!R:T,3,0))</f>
        <v/>
      </c>
      <c r="F4828" s="159" t="str">
        <f>IF(G4828="","",IF(ISERROR(VLOOKUP(G4828,номенклатури!V:V,1,0)),E4828*H4828,E4828*I4828))</f>
        <v/>
      </c>
      <c r="G4828" s="14"/>
      <c r="H4828" s="15"/>
      <c r="I4828" s="15"/>
      <c r="J4828" s="15"/>
      <c r="K4828" s="15"/>
      <c r="L4828" s="217"/>
      <c r="M4828" s="22"/>
      <c r="N4828" s="119" t="str">
        <f>IF(G4828="","",VLOOKUP(G4828,номенклатури!R:U,4,0))</f>
        <v/>
      </c>
      <c r="O4828" s="119" t="str">
        <f>IF(M4828="","",VLOOKUP(M4828,'14'!D:D,1,0))</f>
        <v/>
      </c>
    </row>
    <row r="4829" spans="1:15" ht="12.75" customHeight="1" x14ac:dyDescent="0.2">
      <c r="A4829" s="36" t="str">
        <f>'0'!$A$4</f>
        <v>………………..</v>
      </c>
      <c r="B4829" s="37">
        <f>'0'!$A$2</f>
        <v>46112</v>
      </c>
      <c r="C4829" s="37" t="s">
        <v>1243</v>
      </c>
      <c r="D4829" s="119" t="str">
        <f>IF(G4829="","",VLOOKUP(G4829,номенклатури!R:T,2,0))</f>
        <v/>
      </c>
      <c r="E4829" s="365" t="str">
        <f>IF(G4829="","",VLOOKUP(G4829,номенклатури!R:T,3,0))</f>
        <v/>
      </c>
      <c r="F4829" s="159" t="str">
        <f>IF(G4829="","",IF(ISERROR(VLOOKUP(G4829,номенклатури!V:V,1,0)),E4829*H4829,E4829*I4829))</f>
        <v/>
      </c>
      <c r="G4829" s="14"/>
      <c r="H4829" s="15"/>
      <c r="I4829" s="15"/>
      <c r="J4829" s="15"/>
      <c r="K4829" s="15"/>
      <c r="L4829" s="217"/>
      <c r="M4829" s="22"/>
      <c r="N4829" s="119" t="str">
        <f>IF(G4829="","",VLOOKUP(G4829,номенклатури!R:U,4,0))</f>
        <v/>
      </c>
      <c r="O4829" s="119" t="str">
        <f>IF(M4829="","",VLOOKUP(M4829,'14'!D:D,1,0))</f>
        <v/>
      </c>
    </row>
    <row r="4830" spans="1:15" ht="12.75" customHeight="1" x14ac:dyDescent="0.2">
      <c r="A4830" s="36" t="str">
        <f>'0'!$A$4</f>
        <v>………………..</v>
      </c>
      <c r="B4830" s="37">
        <f>'0'!$A$2</f>
        <v>46112</v>
      </c>
      <c r="C4830" s="37" t="s">
        <v>1243</v>
      </c>
      <c r="D4830" s="119" t="str">
        <f>IF(G4830="","",VLOOKUP(G4830,номенклатури!R:T,2,0))</f>
        <v/>
      </c>
      <c r="E4830" s="365" t="str">
        <f>IF(G4830="","",VLOOKUP(G4830,номенклатури!R:T,3,0))</f>
        <v/>
      </c>
      <c r="F4830" s="159" t="str">
        <f>IF(G4830="","",IF(ISERROR(VLOOKUP(G4830,номенклатури!V:V,1,0)),E4830*H4830,E4830*I4830))</f>
        <v/>
      </c>
      <c r="G4830" s="14"/>
      <c r="H4830" s="15"/>
      <c r="I4830" s="15"/>
      <c r="J4830" s="15"/>
      <c r="K4830" s="15"/>
      <c r="L4830" s="217"/>
      <c r="M4830" s="22"/>
      <c r="N4830" s="119" t="str">
        <f>IF(G4830="","",VLOOKUP(G4830,номенклатури!R:U,4,0))</f>
        <v/>
      </c>
      <c r="O4830" s="119" t="str">
        <f>IF(M4830="","",VLOOKUP(M4830,'14'!D:D,1,0))</f>
        <v/>
      </c>
    </row>
    <row r="4831" spans="1:15" ht="12.75" customHeight="1" x14ac:dyDescent="0.2">
      <c r="A4831" s="36" t="str">
        <f>'0'!$A$4</f>
        <v>………………..</v>
      </c>
      <c r="B4831" s="37">
        <f>'0'!$A$2</f>
        <v>46112</v>
      </c>
      <c r="C4831" s="37" t="s">
        <v>1243</v>
      </c>
      <c r="D4831" s="119" t="str">
        <f>IF(G4831="","",VLOOKUP(G4831,номенклатури!R:T,2,0))</f>
        <v/>
      </c>
      <c r="E4831" s="365" t="str">
        <f>IF(G4831="","",VLOOKUP(G4831,номенклатури!R:T,3,0))</f>
        <v/>
      </c>
      <c r="F4831" s="159" t="str">
        <f>IF(G4831="","",IF(ISERROR(VLOOKUP(G4831,номенклатури!V:V,1,0)),E4831*H4831,E4831*I4831))</f>
        <v/>
      </c>
      <c r="G4831" s="14"/>
      <c r="H4831" s="15"/>
      <c r="I4831" s="15"/>
      <c r="J4831" s="15"/>
      <c r="K4831" s="15"/>
      <c r="L4831" s="217"/>
      <c r="M4831" s="22"/>
      <c r="N4831" s="119" t="str">
        <f>IF(G4831="","",VLOOKUP(G4831,номенклатури!R:U,4,0))</f>
        <v/>
      </c>
      <c r="O4831" s="119" t="str">
        <f>IF(M4831="","",VLOOKUP(M4831,'14'!D:D,1,0))</f>
        <v/>
      </c>
    </row>
    <row r="4832" spans="1:15" ht="12.75" customHeight="1" x14ac:dyDescent="0.2">
      <c r="A4832" s="36" t="str">
        <f>'0'!$A$4</f>
        <v>………………..</v>
      </c>
      <c r="B4832" s="37">
        <f>'0'!$A$2</f>
        <v>46112</v>
      </c>
      <c r="C4832" s="37" t="s">
        <v>1243</v>
      </c>
      <c r="D4832" s="119" t="str">
        <f>IF(G4832="","",VLOOKUP(G4832,номенклатури!R:T,2,0))</f>
        <v/>
      </c>
      <c r="E4832" s="365" t="str">
        <f>IF(G4832="","",VLOOKUP(G4832,номенклатури!R:T,3,0))</f>
        <v/>
      </c>
      <c r="F4832" s="159" t="str">
        <f>IF(G4832="","",IF(ISERROR(VLOOKUP(G4832,номенклатури!V:V,1,0)),E4832*H4832,E4832*I4832))</f>
        <v/>
      </c>
      <c r="G4832" s="14"/>
      <c r="H4832" s="15"/>
      <c r="I4832" s="15"/>
      <c r="J4832" s="15"/>
      <c r="K4832" s="15"/>
      <c r="L4832" s="217"/>
      <c r="M4832" s="22"/>
      <c r="N4832" s="119" t="str">
        <f>IF(G4832="","",VLOOKUP(G4832,номенклатури!R:U,4,0))</f>
        <v/>
      </c>
      <c r="O4832" s="119" t="str">
        <f>IF(M4832="","",VLOOKUP(M4832,'14'!D:D,1,0))</f>
        <v/>
      </c>
    </row>
    <row r="4833" spans="1:15" ht="12.75" customHeight="1" x14ac:dyDescent="0.2">
      <c r="A4833" s="36" t="str">
        <f>'0'!$A$4</f>
        <v>………………..</v>
      </c>
      <c r="B4833" s="37">
        <f>'0'!$A$2</f>
        <v>46112</v>
      </c>
      <c r="C4833" s="37" t="s">
        <v>1243</v>
      </c>
      <c r="D4833" s="119" t="str">
        <f>IF(G4833="","",VLOOKUP(G4833,номенклатури!R:T,2,0))</f>
        <v/>
      </c>
      <c r="E4833" s="365" t="str">
        <f>IF(G4833="","",VLOOKUP(G4833,номенклатури!R:T,3,0))</f>
        <v/>
      </c>
      <c r="F4833" s="159" t="str">
        <f>IF(G4833="","",IF(ISERROR(VLOOKUP(G4833,номенклатури!V:V,1,0)),E4833*H4833,E4833*I4833))</f>
        <v/>
      </c>
      <c r="G4833" s="14"/>
      <c r="H4833" s="15"/>
      <c r="I4833" s="15"/>
      <c r="J4833" s="15"/>
      <c r="K4833" s="15"/>
      <c r="L4833" s="217"/>
      <c r="M4833" s="22"/>
      <c r="N4833" s="119" t="str">
        <f>IF(G4833="","",VLOOKUP(G4833,номенклатури!R:U,4,0))</f>
        <v/>
      </c>
      <c r="O4833" s="119" t="str">
        <f>IF(M4833="","",VLOOKUP(M4833,'14'!D:D,1,0))</f>
        <v/>
      </c>
    </row>
    <row r="4834" spans="1:15" ht="12.75" customHeight="1" x14ac:dyDescent="0.2">
      <c r="A4834" s="36" t="str">
        <f>'0'!$A$4</f>
        <v>………………..</v>
      </c>
      <c r="B4834" s="37">
        <f>'0'!$A$2</f>
        <v>46112</v>
      </c>
      <c r="C4834" s="37" t="s">
        <v>1243</v>
      </c>
      <c r="D4834" s="119" t="str">
        <f>IF(G4834="","",VLOOKUP(G4834,номенклатури!R:T,2,0))</f>
        <v/>
      </c>
      <c r="E4834" s="365" t="str">
        <f>IF(G4834="","",VLOOKUP(G4834,номенклатури!R:T,3,0))</f>
        <v/>
      </c>
      <c r="F4834" s="159" t="str">
        <f>IF(G4834="","",IF(ISERROR(VLOOKUP(G4834,номенклатури!V:V,1,0)),E4834*H4834,E4834*I4834))</f>
        <v/>
      </c>
      <c r="G4834" s="14"/>
      <c r="H4834" s="15"/>
      <c r="I4834" s="15"/>
      <c r="J4834" s="15"/>
      <c r="K4834" s="15"/>
      <c r="L4834" s="217"/>
      <c r="M4834" s="22"/>
      <c r="N4834" s="119" t="str">
        <f>IF(G4834="","",VLOOKUP(G4834,номенклатури!R:U,4,0))</f>
        <v/>
      </c>
      <c r="O4834" s="119" t="str">
        <f>IF(M4834="","",VLOOKUP(M4834,'14'!D:D,1,0))</f>
        <v/>
      </c>
    </row>
    <row r="4835" spans="1:15" ht="12.75" customHeight="1" x14ac:dyDescent="0.2">
      <c r="A4835" s="36" t="str">
        <f>'0'!$A$4</f>
        <v>………………..</v>
      </c>
      <c r="B4835" s="37">
        <f>'0'!$A$2</f>
        <v>46112</v>
      </c>
      <c r="C4835" s="37" t="s">
        <v>1243</v>
      </c>
      <c r="D4835" s="119" t="str">
        <f>IF(G4835="","",VLOOKUP(G4835,номенклатури!R:T,2,0))</f>
        <v/>
      </c>
      <c r="E4835" s="365" t="str">
        <f>IF(G4835="","",VLOOKUP(G4835,номенклатури!R:T,3,0))</f>
        <v/>
      </c>
      <c r="F4835" s="159" t="str">
        <f>IF(G4835="","",IF(ISERROR(VLOOKUP(G4835,номенклатури!V:V,1,0)),E4835*H4835,E4835*I4835))</f>
        <v/>
      </c>
      <c r="G4835" s="14"/>
      <c r="H4835" s="15"/>
      <c r="I4835" s="15"/>
      <c r="J4835" s="15"/>
      <c r="K4835" s="15"/>
      <c r="L4835" s="217"/>
      <c r="M4835" s="22"/>
      <c r="N4835" s="119" t="str">
        <f>IF(G4835="","",VLOOKUP(G4835,номенклатури!R:U,4,0))</f>
        <v/>
      </c>
      <c r="O4835" s="119" t="str">
        <f>IF(M4835="","",VLOOKUP(M4835,'14'!D:D,1,0))</f>
        <v/>
      </c>
    </row>
    <row r="4836" spans="1:15" ht="12.75" customHeight="1" x14ac:dyDescent="0.2">
      <c r="A4836" s="36" t="str">
        <f>'0'!$A$4</f>
        <v>………………..</v>
      </c>
      <c r="B4836" s="37">
        <f>'0'!$A$2</f>
        <v>46112</v>
      </c>
      <c r="C4836" s="37" t="s">
        <v>1243</v>
      </c>
      <c r="D4836" s="119" t="str">
        <f>IF(G4836="","",VLOOKUP(G4836,номенклатури!R:T,2,0))</f>
        <v/>
      </c>
      <c r="E4836" s="365" t="str">
        <f>IF(G4836="","",VLOOKUP(G4836,номенклатури!R:T,3,0))</f>
        <v/>
      </c>
      <c r="F4836" s="159" t="str">
        <f>IF(G4836="","",IF(ISERROR(VLOOKUP(G4836,номенклатури!V:V,1,0)),E4836*H4836,E4836*I4836))</f>
        <v/>
      </c>
      <c r="G4836" s="14"/>
      <c r="H4836" s="15"/>
      <c r="I4836" s="15"/>
      <c r="J4836" s="15"/>
      <c r="K4836" s="15"/>
      <c r="L4836" s="217"/>
      <c r="M4836" s="22"/>
      <c r="N4836" s="119" t="str">
        <f>IF(G4836="","",VLOOKUP(G4836,номенклатури!R:U,4,0))</f>
        <v/>
      </c>
      <c r="O4836" s="119" t="str">
        <f>IF(M4836="","",VLOOKUP(M4836,'14'!D:D,1,0))</f>
        <v/>
      </c>
    </row>
    <row r="4837" spans="1:15" ht="12.75" customHeight="1" x14ac:dyDescent="0.2">
      <c r="A4837" s="36" t="str">
        <f>'0'!$A$4</f>
        <v>………………..</v>
      </c>
      <c r="B4837" s="37">
        <f>'0'!$A$2</f>
        <v>46112</v>
      </c>
      <c r="C4837" s="37" t="s">
        <v>1243</v>
      </c>
      <c r="D4837" s="119" t="str">
        <f>IF(G4837="","",VLOOKUP(G4837,номенклатури!R:T,2,0))</f>
        <v/>
      </c>
      <c r="E4837" s="365" t="str">
        <f>IF(G4837="","",VLOOKUP(G4837,номенклатури!R:T,3,0))</f>
        <v/>
      </c>
      <c r="F4837" s="159" t="str">
        <f>IF(G4837="","",IF(ISERROR(VLOOKUP(G4837,номенклатури!V:V,1,0)),E4837*H4837,E4837*I4837))</f>
        <v/>
      </c>
      <c r="G4837" s="14"/>
      <c r="H4837" s="15"/>
      <c r="I4837" s="15"/>
      <c r="J4837" s="15"/>
      <c r="K4837" s="15"/>
      <c r="L4837" s="217"/>
      <c r="M4837" s="22"/>
      <c r="N4837" s="119" t="str">
        <f>IF(G4837="","",VLOOKUP(G4837,номенклатури!R:U,4,0))</f>
        <v/>
      </c>
      <c r="O4837" s="119" t="str">
        <f>IF(M4837="","",VLOOKUP(M4837,'14'!D:D,1,0))</f>
        <v/>
      </c>
    </row>
    <row r="4838" spans="1:15" ht="12.75" customHeight="1" x14ac:dyDescent="0.2">
      <c r="A4838" s="36" t="str">
        <f>'0'!$A$4</f>
        <v>………………..</v>
      </c>
      <c r="B4838" s="37">
        <f>'0'!$A$2</f>
        <v>46112</v>
      </c>
      <c r="C4838" s="37" t="s">
        <v>1243</v>
      </c>
      <c r="D4838" s="119" t="str">
        <f>IF(G4838="","",VLOOKUP(G4838,номенклатури!R:T,2,0))</f>
        <v/>
      </c>
      <c r="E4838" s="365" t="str">
        <f>IF(G4838="","",VLOOKUP(G4838,номенклатури!R:T,3,0))</f>
        <v/>
      </c>
      <c r="F4838" s="159" t="str">
        <f>IF(G4838="","",IF(ISERROR(VLOOKUP(G4838,номенклатури!V:V,1,0)),E4838*H4838,E4838*I4838))</f>
        <v/>
      </c>
      <c r="G4838" s="14"/>
      <c r="H4838" s="15"/>
      <c r="I4838" s="15"/>
      <c r="J4838" s="15"/>
      <c r="K4838" s="15"/>
      <c r="L4838" s="217"/>
      <c r="M4838" s="22"/>
      <c r="N4838" s="119" t="str">
        <f>IF(G4838="","",VLOOKUP(G4838,номенклатури!R:U,4,0))</f>
        <v/>
      </c>
      <c r="O4838" s="119" t="str">
        <f>IF(M4838="","",VLOOKUP(M4838,'14'!D:D,1,0))</f>
        <v/>
      </c>
    </row>
    <row r="4839" spans="1:15" ht="12.75" customHeight="1" x14ac:dyDescent="0.2">
      <c r="A4839" s="36" t="str">
        <f>'0'!$A$4</f>
        <v>………………..</v>
      </c>
      <c r="B4839" s="37">
        <f>'0'!$A$2</f>
        <v>46112</v>
      </c>
      <c r="C4839" s="37" t="s">
        <v>1243</v>
      </c>
      <c r="D4839" s="119" t="str">
        <f>IF(G4839="","",VLOOKUP(G4839,номенклатури!R:T,2,0))</f>
        <v/>
      </c>
      <c r="E4839" s="365" t="str">
        <f>IF(G4839="","",VLOOKUP(G4839,номенклатури!R:T,3,0))</f>
        <v/>
      </c>
      <c r="F4839" s="159" t="str">
        <f>IF(G4839="","",IF(ISERROR(VLOOKUP(G4839,номенклатури!V:V,1,0)),E4839*H4839,E4839*I4839))</f>
        <v/>
      </c>
      <c r="G4839" s="14"/>
      <c r="H4839" s="15"/>
      <c r="I4839" s="15"/>
      <c r="J4839" s="15"/>
      <c r="K4839" s="15"/>
      <c r="L4839" s="217"/>
      <c r="M4839" s="22"/>
      <c r="N4839" s="119" t="str">
        <f>IF(G4839="","",VLOOKUP(G4839,номенклатури!R:U,4,0))</f>
        <v/>
      </c>
      <c r="O4839" s="119" t="str">
        <f>IF(M4839="","",VLOOKUP(M4839,'14'!D:D,1,0))</f>
        <v/>
      </c>
    </row>
    <row r="4840" spans="1:15" ht="12.75" customHeight="1" x14ac:dyDescent="0.2">
      <c r="A4840" s="36" t="str">
        <f>'0'!$A$4</f>
        <v>………………..</v>
      </c>
      <c r="B4840" s="37">
        <f>'0'!$A$2</f>
        <v>46112</v>
      </c>
      <c r="C4840" s="37" t="s">
        <v>1243</v>
      </c>
      <c r="D4840" s="119" t="str">
        <f>IF(G4840="","",VLOOKUP(G4840,номенклатури!R:T,2,0))</f>
        <v/>
      </c>
      <c r="E4840" s="365" t="str">
        <f>IF(G4840="","",VLOOKUP(G4840,номенклатури!R:T,3,0))</f>
        <v/>
      </c>
      <c r="F4840" s="159" t="str">
        <f>IF(G4840="","",IF(ISERROR(VLOOKUP(G4840,номенклатури!V:V,1,0)),E4840*H4840,E4840*I4840))</f>
        <v/>
      </c>
      <c r="G4840" s="14"/>
      <c r="H4840" s="15"/>
      <c r="I4840" s="15"/>
      <c r="J4840" s="15"/>
      <c r="K4840" s="15"/>
      <c r="L4840" s="217"/>
      <c r="M4840" s="22"/>
      <c r="N4840" s="119" t="str">
        <f>IF(G4840="","",VLOOKUP(G4840,номенклатури!R:U,4,0))</f>
        <v/>
      </c>
      <c r="O4840" s="119" t="str">
        <f>IF(M4840="","",VLOOKUP(M4840,'14'!D:D,1,0))</f>
        <v/>
      </c>
    </row>
    <row r="4841" spans="1:15" ht="12.75" customHeight="1" x14ac:dyDescent="0.2">
      <c r="A4841" s="36" t="str">
        <f>'0'!$A$4</f>
        <v>………………..</v>
      </c>
      <c r="B4841" s="37">
        <f>'0'!$A$2</f>
        <v>46112</v>
      </c>
      <c r="C4841" s="37" t="s">
        <v>1243</v>
      </c>
      <c r="D4841" s="119" t="str">
        <f>IF(G4841="","",VLOOKUP(G4841,номенклатури!R:T,2,0))</f>
        <v/>
      </c>
      <c r="E4841" s="365" t="str">
        <f>IF(G4841="","",VLOOKUP(G4841,номенклатури!R:T,3,0))</f>
        <v/>
      </c>
      <c r="F4841" s="159" t="str">
        <f>IF(G4841="","",IF(ISERROR(VLOOKUP(G4841,номенклатури!V:V,1,0)),E4841*H4841,E4841*I4841))</f>
        <v/>
      </c>
      <c r="G4841" s="14"/>
      <c r="H4841" s="15"/>
      <c r="I4841" s="15"/>
      <c r="J4841" s="15"/>
      <c r="K4841" s="15"/>
      <c r="L4841" s="217"/>
      <c r="M4841" s="22"/>
      <c r="N4841" s="119" t="str">
        <f>IF(G4841="","",VLOOKUP(G4841,номенклатури!R:U,4,0))</f>
        <v/>
      </c>
      <c r="O4841" s="119" t="str">
        <f>IF(M4841="","",VLOOKUP(M4841,'14'!D:D,1,0))</f>
        <v/>
      </c>
    </row>
    <row r="4842" spans="1:15" ht="12.75" customHeight="1" x14ac:dyDescent="0.2">
      <c r="A4842" s="36" t="str">
        <f>'0'!$A$4</f>
        <v>………………..</v>
      </c>
      <c r="B4842" s="37">
        <f>'0'!$A$2</f>
        <v>46112</v>
      </c>
      <c r="C4842" s="37" t="s">
        <v>1243</v>
      </c>
      <c r="D4842" s="119" t="str">
        <f>IF(G4842="","",VLOOKUP(G4842,номенклатури!R:T,2,0))</f>
        <v/>
      </c>
      <c r="E4842" s="365" t="str">
        <f>IF(G4842="","",VLOOKUP(G4842,номенклатури!R:T,3,0))</f>
        <v/>
      </c>
      <c r="F4842" s="159" t="str">
        <f>IF(G4842="","",IF(ISERROR(VLOOKUP(G4842,номенклатури!V:V,1,0)),E4842*H4842,E4842*I4842))</f>
        <v/>
      </c>
      <c r="G4842" s="14"/>
      <c r="H4842" s="15"/>
      <c r="I4842" s="15"/>
      <c r="J4842" s="15"/>
      <c r="K4842" s="15"/>
      <c r="L4842" s="217"/>
      <c r="M4842" s="22"/>
      <c r="N4842" s="119" t="str">
        <f>IF(G4842="","",VLOOKUP(G4842,номенклатури!R:U,4,0))</f>
        <v/>
      </c>
      <c r="O4842" s="119" t="str">
        <f>IF(M4842="","",VLOOKUP(M4842,'14'!D:D,1,0))</f>
        <v/>
      </c>
    </row>
    <row r="4843" spans="1:15" ht="12.75" customHeight="1" x14ac:dyDescent="0.2">
      <c r="A4843" s="36" t="str">
        <f>'0'!$A$4</f>
        <v>………………..</v>
      </c>
      <c r="B4843" s="37">
        <f>'0'!$A$2</f>
        <v>46112</v>
      </c>
      <c r="C4843" s="37" t="s">
        <v>1243</v>
      </c>
      <c r="D4843" s="119" t="str">
        <f>IF(G4843="","",VLOOKUP(G4843,номенклатури!R:T,2,0))</f>
        <v/>
      </c>
      <c r="E4843" s="365" t="str">
        <f>IF(G4843="","",VLOOKUP(G4843,номенклатури!R:T,3,0))</f>
        <v/>
      </c>
      <c r="F4843" s="159" t="str">
        <f>IF(G4843="","",IF(ISERROR(VLOOKUP(G4843,номенклатури!V:V,1,0)),E4843*H4843,E4843*I4843))</f>
        <v/>
      </c>
      <c r="G4843" s="14"/>
      <c r="H4843" s="15"/>
      <c r="I4843" s="15"/>
      <c r="J4843" s="15"/>
      <c r="K4843" s="15"/>
      <c r="L4843" s="217"/>
      <c r="M4843" s="22"/>
      <c r="N4843" s="119" t="str">
        <f>IF(G4843="","",VLOOKUP(G4843,номенклатури!R:U,4,0))</f>
        <v/>
      </c>
      <c r="O4843" s="119" t="str">
        <f>IF(M4843="","",VLOOKUP(M4843,'14'!D:D,1,0))</f>
        <v/>
      </c>
    </row>
    <row r="4844" spans="1:15" ht="12.75" customHeight="1" x14ac:dyDescent="0.2">
      <c r="A4844" s="36" t="str">
        <f>'0'!$A$4</f>
        <v>………………..</v>
      </c>
      <c r="B4844" s="37">
        <f>'0'!$A$2</f>
        <v>46112</v>
      </c>
      <c r="C4844" s="37" t="s">
        <v>1243</v>
      </c>
      <c r="D4844" s="119" t="str">
        <f>IF(G4844="","",VLOOKUP(G4844,номенклатури!R:T,2,0))</f>
        <v/>
      </c>
      <c r="E4844" s="365" t="str">
        <f>IF(G4844="","",VLOOKUP(G4844,номенклатури!R:T,3,0))</f>
        <v/>
      </c>
      <c r="F4844" s="159" t="str">
        <f>IF(G4844="","",IF(ISERROR(VLOOKUP(G4844,номенклатури!V:V,1,0)),E4844*H4844,E4844*I4844))</f>
        <v/>
      </c>
      <c r="G4844" s="14"/>
      <c r="H4844" s="15"/>
      <c r="I4844" s="15"/>
      <c r="J4844" s="15"/>
      <c r="K4844" s="15"/>
      <c r="L4844" s="217"/>
      <c r="M4844" s="22"/>
      <c r="N4844" s="119" t="str">
        <f>IF(G4844="","",VLOOKUP(G4844,номенклатури!R:U,4,0))</f>
        <v/>
      </c>
      <c r="O4844" s="119" t="str">
        <f>IF(M4844="","",VLOOKUP(M4844,'14'!D:D,1,0))</f>
        <v/>
      </c>
    </row>
    <row r="4845" spans="1:15" ht="12.75" customHeight="1" x14ac:dyDescent="0.2">
      <c r="A4845" s="36" t="str">
        <f>'0'!$A$4</f>
        <v>………………..</v>
      </c>
      <c r="B4845" s="37">
        <f>'0'!$A$2</f>
        <v>46112</v>
      </c>
      <c r="C4845" s="37" t="s">
        <v>1243</v>
      </c>
      <c r="D4845" s="119" t="str">
        <f>IF(G4845="","",VLOOKUP(G4845,номенклатури!R:T,2,0))</f>
        <v/>
      </c>
      <c r="E4845" s="365" t="str">
        <f>IF(G4845="","",VLOOKUP(G4845,номенклатури!R:T,3,0))</f>
        <v/>
      </c>
      <c r="F4845" s="159" t="str">
        <f>IF(G4845="","",IF(ISERROR(VLOOKUP(G4845,номенклатури!V:V,1,0)),E4845*H4845,E4845*I4845))</f>
        <v/>
      </c>
      <c r="G4845" s="14"/>
      <c r="H4845" s="15"/>
      <c r="I4845" s="15"/>
      <c r="J4845" s="15"/>
      <c r="K4845" s="15"/>
      <c r="L4845" s="217"/>
      <c r="M4845" s="22"/>
      <c r="N4845" s="119" t="str">
        <f>IF(G4845="","",VLOOKUP(G4845,номенклатури!R:U,4,0))</f>
        <v/>
      </c>
      <c r="O4845" s="119" t="str">
        <f>IF(M4845="","",VLOOKUP(M4845,'14'!D:D,1,0))</f>
        <v/>
      </c>
    </row>
    <row r="4846" spans="1:15" ht="12.75" customHeight="1" x14ac:dyDescent="0.2">
      <c r="A4846" s="36" t="str">
        <f>'0'!$A$4</f>
        <v>………………..</v>
      </c>
      <c r="B4846" s="37">
        <f>'0'!$A$2</f>
        <v>46112</v>
      </c>
      <c r="C4846" s="37" t="s">
        <v>1243</v>
      </c>
      <c r="D4846" s="119" t="str">
        <f>IF(G4846="","",VLOOKUP(G4846,номенклатури!R:T,2,0))</f>
        <v/>
      </c>
      <c r="E4846" s="365" t="str">
        <f>IF(G4846="","",VLOOKUP(G4846,номенклатури!R:T,3,0))</f>
        <v/>
      </c>
      <c r="F4846" s="159" t="str">
        <f>IF(G4846="","",IF(ISERROR(VLOOKUP(G4846,номенклатури!V:V,1,0)),E4846*H4846,E4846*I4846))</f>
        <v/>
      </c>
      <c r="G4846" s="14"/>
      <c r="H4846" s="15"/>
      <c r="I4846" s="15"/>
      <c r="J4846" s="15"/>
      <c r="K4846" s="15"/>
      <c r="L4846" s="217"/>
      <c r="M4846" s="22"/>
      <c r="N4846" s="119" t="str">
        <f>IF(G4846="","",VLOOKUP(G4846,номенклатури!R:U,4,0))</f>
        <v/>
      </c>
      <c r="O4846" s="119" t="str">
        <f>IF(M4846="","",VLOOKUP(M4846,'14'!D:D,1,0))</f>
        <v/>
      </c>
    </row>
    <row r="4847" spans="1:15" ht="12.75" customHeight="1" x14ac:dyDescent="0.2">
      <c r="A4847" s="36" t="str">
        <f>'0'!$A$4</f>
        <v>………………..</v>
      </c>
      <c r="B4847" s="37">
        <f>'0'!$A$2</f>
        <v>46112</v>
      </c>
      <c r="C4847" s="37" t="s">
        <v>1243</v>
      </c>
      <c r="D4847" s="119" t="str">
        <f>IF(G4847="","",VLOOKUP(G4847,номенклатури!R:T,2,0))</f>
        <v/>
      </c>
      <c r="E4847" s="365" t="str">
        <f>IF(G4847="","",VLOOKUP(G4847,номенклатури!R:T,3,0))</f>
        <v/>
      </c>
      <c r="F4847" s="159" t="str">
        <f>IF(G4847="","",IF(ISERROR(VLOOKUP(G4847,номенклатури!V:V,1,0)),E4847*H4847,E4847*I4847))</f>
        <v/>
      </c>
      <c r="G4847" s="14"/>
      <c r="H4847" s="15"/>
      <c r="I4847" s="15"/>
      <c r="J4847" s="15"/>
      <c r="K4847" s="15"/>
      <c r="L4847" s="217"/>
      <c r="M4847" s="22"/>
      <c r="N4847" s="119" t="str">
        <f>IF(G4847="","",VLOOKUP(G4847,номенклатури!R:U,4,0))</f>
        <v/>
      </c>
      <c r="O4847" s="119" t="str">
        <f>IF(M4847="","",VLOOKUP(M4847,'14'!D:D,1,0))</f>
        <v/>
      </c>
    </row>
    <row r="4848" spans="1:15" ht="12.75" customHeight="1" x14ac:dyDescent="0.2">
      <c r="A4848" s="36" t="str">
        <f>'0'!$A$4</f>
        <v>………………..</v>
      </c>
      <c r="B4848" s="37">
        <f>'0'!$A$2</f>
        <v>46112</v>
      </c>
      <c r="C4848" s="37" t="s">
        <v>1243</v>
      </c>
      <c r="D4848" s="119" t="str">
        <f>IF(G4848="","",VLOOKUP(G4848,номенклатури!R:T,2,0))</f>
        <v/>
      </c>
      <c r="E4848" s="365" t="str">
        <f>IF(G4848="","",VLOOKUP(G4848,номенклатури!R:T,3,0))</f>
        <v/>
      </c>
      <c r="F4848" s="159" t="str">
        <f>IF(G4848="","",IF(ISERROR(VLOOKUP(G4848,номенклатури!V:V,1,0)),E4848*H4848,E4848*I4848))</f>
        <v/>
      </c>
      <c r="G4848" s="14"/>
      <c r="H4848" s="15"/>
      <c r="I4848" s="15"/>
      <c r="J4848" s="15"/>
      <c r="K4848" s="15"/>
      <c r="L4848" s="217"/>
      <c r="M4848" s="22"/>
      <c r="N4848" s="119" t="str">
        <f>IF(G4848="","",VLOOKUP(G4848,номенклатури!R:U,4,0))</f>
        <v/>
      </c>
      <c r="O4848" s="119" t="str">
        <f>IF(M4848="","",VLOOKUP(M4848,'14'!D:D,1,0))</f>
        <v/>
      </c>
    </row>
    <row r="4849" spans="1:15" ht="12.75" customHeight="1" x14ac:dyDescent="0.2">
      <c r="A4849" s="36" t="str">
        <f>'0'!$A$4</f>
        <v>………………..</v>
      </c>
      <c r="B4849" s="37">
        <f>'0'!$A$2</f>
        <v>46112</v>
      </c>
      <c r="C4849" s="37" t="s">
        <v>1243</v>
      </c>
      <c r="D4849" s="119" t="str">
        <f>IF(G4849="","",VLOOKUP(G4849,номенклатури!R:T,2,0))</f>
        <v/>
      </c>
      <c r="E4849" s="365" t="str">
        <f>IF(G4849="","",VLOOKUP(G4849,номенклатури!R:T,3,0))</f>
        <v/>
      </c>
      <c r="F4849" s="159" t="str">
        <f>IF(G4849="","",IF(ISERROR(VLOOKUP(G4849,номенклатури!V:V,1,0)),E4849*H4849,E4849*I4849))</f>
        <v/>
      </c>
      <c r="G4849" s="14"/>
      <c r="H4849" s="15"/>
      <c r="I4849" s="15"/>
      <c r="J4849" s="15"/>
      <c r="K4849" s="15"/>
      <c r="L4849" s="217"/>
      <c r="M4849" s="22"/>
      <c r="N4849" s="119" t="str">
        <f>IF(G4849="","",VLOOKUP(G4849,номенклатури!R:U,4,0))</f>
        <v/>
      </c>
      <c r="O4849" s="119" t="str">
        <f>IF(M4849="","",VLOOKUP(M4849,'14'!D:D,1,0))</f>
        <v/>
      </c>
    </row>
    <row r="4850" spans="1:15" ht="12.75" customHeight="1" x14ac:dyDescent="0.2">
      <c r="A4850" s="36" t="str">
        <f>'0'!$A$4</f>
        <v>………………..</v>
      </c>
      <c r="B4850" s="37">
        <f>'0'!$A$2</f>
        <v>46112</v>
      </c>
      <c r="C4850" s="37" t="s">
        <v>1243</v>
      </c>
      <c r="D4850" s="119" t="str">
        <f>IF(G4850="","",VLOOKUP(G4850,номенклатури!R:T,2,0))</f>
        <v/>
      </c>
      <c r="E4850" s="365" t="str">
        <f>IF(G4850="","",VLOOKUP(G4850,номенклатури!R:T,3,0))</f>
        <v/>
      </c>
      <c r="F4850" s="159" t="str">
        <f>IF(G4850="","",IF(ISERROR(VLOOKUP(G4850,номенклатури!V:V,1,0)),E4850*H4850,E4850*I4850))</f>
        <v/>
      </c>
      <c r="G4850" s="14"/>
      <c r="H4850" s="15"/>
      <c r="I4850" s="15"/>
      <c r="J4850" s="15"/>
      <c r="K4850" s="15"/>
      <c r="L4850" s="217"/>
      <c r="M4850" s="22"/>
      <c r="N4850" s="119" t="str">
        <f>IF(G4850="","",VLOOKUP(G4850,номенклатури!R:U,4,0))</f>
        <v/>
      </c>
      <c r="O4850" s="119" t="str">
        <f>IF(M4850="","",VLOOKUP(M4850,'14'!D:D,1,0))</f>
        <v/>
      </c>
    </row>
    <row r="4851" spans="1:15" ht="12.75" customHeight="1" x14ac:dyDescent="0.2">
      <c r="A4851" s="36" t="str">
        <f>'0'!$A$4</f>
        <v>………………..</v>
      </c>
      <c r="B4851" s="37">
        <f>'0'!$A$2</f>
        <v>46112</v>
      </c>
      <c r="C4851" s="37" t="s">
        <v>1243</v>
      </c>
      <c r="D4851" s="119" t="str">
        <f>IF(G4851="","",VLOOKUP(G4851,номенклатури!R:T,2,0))</f>
        <v/>
      </c>
      <c r="E4851" s="365" t="str">
        <f>IF(G4851="","",VLOOKUP(G4851,номенклатури!R:T,3,0))</f>
        <v/>
      </c>
      <c r="F4851" s="159" t="str">
        <f>IF(G4851="","",IF(ISERROR(VLOOKUP(G4851,номенклатури!V:V,1,0)),E4851*H4851,E4851*I4851))</f>
        <v/>
      </c>
      <c r="G4851" s="14"/>
      <c r="H4851" s="15"/>
      <c r="I4851" s="15"/>
      <c r="J4851" s="15"/>
      <c r="K4851" s="15"/>
      <c r="L4851" s="217"/>
      <c r="M4851" s="22"/>
      <c r="N4851" s="119" t="str">
        <f>IF(G4851="","",VLOOKUP(G4851,номенклатури!R:U,4,0))</f>
        <v/>
      </c>
      <c r="O4851" s="119" t="str">
        <f>IF(M4851="","",VLOOKUP(M4851,'14'!D:D,1,0))</f>
        <v/>
      </c>
    </row>
    <row r="4852" spans="1:15" ht="12.75" customHeight="1" x14ac:dyDescent="0.2">
      <c r="A4852" s="36" t="str">
        <f>'0'!$A$4</f>
        <v>………………..</v>
      </c>
      <c r="B4852" s="37">
        <f>'0'!$A$2</f>
        <v>46112</v>
      </c>
      <c r="C4852" s="37" t="s">
        <v>1243</v>
      </c>
      <c r="D4852" s="119" t="str">
        <f>IF(G4852="","",VLOOKUP(G4852,номенклатури!R:T,2,0))</f>
        <v/>
      </c>
      <c r="E4852" s="365" t="str">
        <f>IF(G4852="","",VLOOKUP(G4852,номенклатури!R:T,3,0))</f>
        <v/>
      </c>
      <c r="F4852" s="159" t="str">
        <f>IF(G4852="","",IF(ISERROR(VLOOKUP(G4852,номенклатури!V:V,1,0)),E4852*H4852,E4852*I4852))</f>
        <v/>
      </c>
      <c r="G4852" s="14"/>
      <c r="H4852" s="15"/>
      <c r="I4852" s="15"/>
      <c r="J4852" s="15"/>
      <c r="K4852" s="15"/>
      <c r="L4852" s="217"/>
      <c r="M4852" s="22"/>
      <c r="N4852" s="119" t="str">
        <f>IF(G4852="","",VLOOKUP(G4852,номенклатури!R:U,4,0))</f>
        <v/>
      </c>
      <c r="O4852" s="119" t="str">
        <f>IF(M4852="","",VLOOKUP(M4852,'14'!D:D,1,0))</f>
        <v/>
      </c>
    </row>
    <row r="4853" spans="1:15" ht="12.75" customHeight="1" x14ac:dyDescent="0.2">
      <c r="A4853" s="36" t="str">
        <f>'0'!$A$4</f>
        <v>………………..</v>
      </c>
      <c r="B4853" s="37">
        <f>'0'!$A$2</f>
        <v>46112</v>
      </c>
      <c r="C4853" s="37" t="s">
        <v>1243</v>
      </c>
      <c r="D4853" s="119" t="str">
        <f>IF(G4853="","",VLOOKUP(G4853,номенклатури!R:T,2,0))</f>
        <v/>
      </c>
      <c r="E4853" s="365" t="str">
        <f>IF(G4853="","",VLOOKUP(G4853,номенклатури!R:T,3,0))</f>
        <v/>
      </c>
      <c r="F4853" s="159" t="str">
        <f>IF(G4853="","",IF(ISERROR(VLOOKUP(G4853,номенклатури!V:V,1,0)),E4853*H4853,E4853*I4853))</f>
        <v/>
      </c>
      <c r="G4853" s="14"/>
      <c r="H4853" s="15"/>
      <c r="I4853" s="15"/>
      <c r="J4853" s="15"/>
      <c r="K4853" s="15"/>
      <c r="L4853" s="217"/>
      <c r="M4853" s="22"/>
      <c r="N4853" s="119" t="str">
        <f>IF(G4853="","",VLOOKUP(G4853,номенклатури!R:U,4,0))</f>
        <v/>
      </c>
      <c r="O4853" s="119" t="str">
        <f>IF(M4853="","",VLOOKUP(M4853,'14'!D:D,1,0))</f>
        <v/>
      </c>
    </row>
    <row r="4854" spans="1:15" ht="12.75" customHeight="1" x14ac:dyDescent="0.2">
      <c r="A4854" s="36" t="str">
        <f>'0'!$A$4</f>
        <v>………………..</v>
      </c>
      <c r="B4854" s="37">
        <f>'0'!$A$2</f>
        <v>46112</v>
      </c>
      <c r="C4854" s="37" t="s">
        <v>1243</v>
      </c>
      <c r="D4854" s="119" t="str">
        <f>IF(G4854="","",VLOOKUP(G4854,номенклатури!R:T,2,0))</f>
        <v/>
      </c>
      <c r="E4854" s="365" t="str">
        <f>IF(G4854="","",VLOOKUP(G4854,номенклатури!R:T,3,0))</f>
        <v/>
      </c>
      <c r="F4854" s="159" t="str">
        <f>IF(G4854="","",IF(ISERROR(VLOOKUP(G4854,номенклатури!V:V,1,0)),E4854*H4854,E4854*I4854))</f>
        <v/>
      </c>
      <c r="G4854" s="14"/>
      <c r="H4854" s="15"/>
      <c r="I4854" s="15"/>
      <c r="J4854" s="15"/>
      <c r="K4854" s="15"/>
      <c r="L4854" s="217"/>
      <c r="M4854" s="22"/>
      <c r="N4854" s="119" t="str">
        <f>IF(G4854="","",VLOOKUP(G4854,номенклатури!R:U,4,0))</f>
        <v/>
      </c>
      <c r="O4854" s="119" t="str">
        <f>IF(M4854="","",VLOOKUP(M4854,'14'!D:D,1,0))</f>
        <v/>
      </c>
    </row>
    <row r="4855" spans="1:15" ht="12.75" customHeight="1" x14ac:dyDescent="0.2">
      <c r="A4855" s="36" t="str">
        <f>'0'!$A$4</f>
        <v>………………..</v>
      </c>
      <c r="B4855" s="37">
        <f>'0'!$A$2</f>
        <v>46112</v>
      </c>
      <c r="C4855" s="37" t="s">
        <v>1243</v>
      </c>
      <c r="D4855" s="119" t="str">
        <f>IF(G4855="","",VLOOKUP(G4855,номенклатури!R:T,2,0))</f>
        <v/>
      </c>
      <c r="E4855" s="365" t="str">
        <f>IF(G4855="","",VLOOKUP(G4855,номенклатури!R:T,3,0))</f>
        <v/>
      </c>
      <c r="F4855" s="159" t="str">
        <f>IF(G4855="","",IF(ISERROR(VLOOKUP(G4855,номенклатури!V:V,1,0)),E4855*H4855,E4855*I4855))</f>
        <v/>
      </c>
      <c r="G4855" s="14"/>
      <c r="H4855" s="15"/>
      <c r="I4855" s="15"/>
      <c r="J4855" s="15"/>
      <c r="K4855" s="15"/>
      <c r="L4855" s="217"/>
      <c r="M4855" s="22"/>
      <c r="N4855" s="119" t="str">
        <f>IF(G4855="","",VLOOKUP(G4855,номенклатури!R:U,4,0))</f>
        <v/>
      </c>
      <c r="O4855" s="119" t="str">
        <f>IF(M4855="","",VLOOKUP(M4855,'14'!D:D,1,0))</f>
        <v/>
      </c>
    </row>
    <row r="4856" spans="1:15" ht="12.75" customHeight="1" x14ac:dyDescent="0.2">
      <c r="A4856" s="36" t="str">
        <f>'0'!$A$4</f>
        <v>………………..</v>
      </c>
      <c r="B4856" s="37">
        <f>'0'!$A$2</f>
        <v>46112</v>
      </c>
      <c r="C4856" s="37" t="s">
        <v>1243</v>
      </c>
      <c r="D4856" s="119" t="str">
        <f>IF(G4856="","",VLOOKUP(G4856,номенклатури!R:T,2,0))</f>
        <v/>
      </c>
      <c r="E4856" s="365" t="str">
        <f>IF(G4856="","",VLOOKUP(G4856,номенклатури!R:T,3,0))</f>
        <v/>
      </c>
      <c r="F4856" s="159" t="str">
        <f>IF(G4856="","",IF(ISERROR(VLOOKUP(G4856,номенклатури!V:V,1,0)),E4856*H4856,E4856*I4856))</f>
        <v/>
      </c>
      <c r="G4856" s="14"/>
      <c r="H4856" s="15"/>
      <c r="I4856" s="15"/>
      <c r="J4856" s="15"/>
      <c r="K4856" s="15"/>
      <c r="L4856" s="217"/>
      <c r="M4856" s="22"/>
      <c r="N4856" s="119" t="str">
        <f>IF(G4856="","",VLOOKUP(G4856,номенклатури!R:U,4,0))</f>
        <v/>
      </c>
      <c r="O4856" s="119" t="str">
        <f>IF(M4856="","",VLOOKUP(M4856,'14'!D:D,1,0))</f>
        <v/>
      </c>
    </row>
    <row r="4857" spans="1:15" ht="12.75" customHeight="1" x14ac:dyDescent="0.2">
      <c r="A4857" s="36" t="str">
        <f>'0'!$A$4</f>
        <v>………………..</v>
      </c>
      <c r="B4857" s="37">
        <f>'0'!$A$2</f>
        <v>46112</v>
      </c>
      <c r="C4857" s="37" t="s">
        <v>1243</v>
      </c>
      <c r="D4857" s="119" t="str">
        <f>IF(G4857="","",VLOOKUP(G4857,номенклатури!R:T,2,0))</f>
        <v/>
      </c>
      <c r="E4857" s="365" t="str">
        <f>IF(G4857="","",VLOOKUP(G4857,номенклатури!R:T,3,0))</f>
        <v/>
      </c>
      <c r="F4857" s="159" t="str">
        <f>IF(G4857="","",IF(ISERROR(VLOOKUP(G4857,номенклатури!V:V,1,0)),E4857*H4857,E4857*I4857))</f>
        <v/>
      </c>
      <c r="G4857" s="14"/>
      <c r="H4857" s="15"/>
      <c r="I4857" s="15"/>
      <c r="J4857" s="15"/>
      <c r="K4857" s="15"/>
      <c r="L4857" s="217"/>
      <c r="M4857" s="22"/>
      <c r="N4857" s="119" t="str">
        <f>IF(G4857="","",VLOOKUP(G4857,номенклатури!R:U,4,0))</f>
        <v/>
      </c>
      <c r="O4857" s="119" t="str">
        <f>IF(M4857="","",VLOOKUP(M4857,'14'!D:D,1,0))</f>
        <v/>
      </c>
    </row>
    <row r="4858" spans="1:15" ht="12.75" customHeight="1" x14ac:dyDescent="0.2">
      <c r="A4858" s="36" t="str">
        <f>'0'!$A$4</f>
        <v>………………..</v>
      </c>
      <c r="B4858" s="37">
        <f>'0'!$A$2</f>
        <v>46112</v>
      </c>
      <c r="C4858" s="37" t="s">
        <v>1243</v>
      </c>
      <c r="D4858" s="119" t="str">
        <f>IF(G4858="","",VLOOKUP(G4858,номенклатури!R:T,2,0))</f>
        <v/>
      </c>
      <c r="E4858" s="365" t="str">
        <f>IF(G4858="","",VLOOKUP(G4858,номенклатури!R:T,3,0))</f>
        <v/>
      </c>
      <c r="F4858" s="159" t="str">
        <f>IF(G4858="","",IF(ISERROR(VLOOKUP(G4858,номенклатури!V:V,1,0)),E4858*H4858,E4858*I4858))</f>
        <v/>
      </c>
      <c r="G4858" s="14"/>
      <c r="H4858" s="15"/>
      <c r="I4858" s="15"/>
      <c r="J4858" s="15"/>
      <c r="K4858" s="15"/>
      <c r="L4858" s="217"/>
      <c r="M4858" s="22"/>
      <c r="N4858" s="119" t="str">
        <f>IF(G4858="","",VLOOKUP(G4858,номенклатури!R:U,4,0))</f>
        <v/>
      </c>
      <c r="O4858" s="119" t="str">
        <f>IF(M4858="","",VLOOKUP(M4858,'14'!D:D,1,0))</f>
        <v/>
      </c>
    </row>
    <row r="4859" spans="1:15" ht="12.75" customHeight="1" x14ac:dyDescent="0.2">
      <c r="A4859" s="36" t="str">
        <f>'0'!$A$4</f>
        <v>………………..</v>
      </c>
      <c r="B4859" s="37">
        <f>'0'!$A$2</f>
        <v>46112</v>
      </c>
      <c r="C4859" s="37" t="s">
        <v>1243</v>
      </c>
      <c r="D4859" s="119" t="str">
        <f>IF(G4859="","",VLOOKUP(G4859,номенклатури!R:T,2,0))</f>
        <v/>
      </c>
      <c r="E4859" s="365" t="str">
        <f>IF(G4859="","",VLOOKUP(G4859,номенклатури!R:T,3,0))</f>
        <v/>
      </c>
      <c r="F4859" s="159" t="str">
        <f>IF(G4859="","",IF(ISERROR(VLOOKUP(G4859,номенклатури!V:V,1,0)),E4859*H4859,E4859*I4859))</f>
        <v/>
      </c>
      <c r="G4859" s="14"/>
      <c r="H4859" s="15"/>
      <c r="I4859" s="15"/>
      <c r="J4859" s="15"/>
      <c r="K4859" s="15"/>
      <c r="L4859" s="217"/>
      <c r="M4859" s="22"/>
      <c r="N4859" s="119" t="str">
        <f>IF(G4859="","",VLOOKUP(G4859,номенклатури!R:U,4,0))</f>
        <v/>
      </c>
      <c r="O4859" s="119" t="str">
        <f>IF(M4859="","",VLOOKUP(M4859,'14'!D:D,1,0))</f>
        <v/>
      </c>
    </row>
    <row r="4860" spans="1:15" ht="12.75" customHeight="1" x14ac:dyDescent="0.2">
      <c r="A4860" s="36" t="str">
        <f>'0'!$A$4</f>
        <v>………………..</v>
      </c>
      <c r="B4860" s="37">
        <f>'0'!$A$2</f>
        <v>46112</v>
      </c>
      <c r="C4860" s="37" t="s">
        <v>1243</v>
      </c>
      <c r="D4860" s="119" t="str">
        <f>IF(G4860="","",VLOOKUP(G4860,номенклатури!R:T,2,0))</f>
        <v/>
      </c>
      <c r="E4860" s="365" t="str">
        <f>IF(G4860="","",VLOOKUP(G4860,номенклатури!R:T,3,0))</f>
        <v/>
      </c>
      <c r="F4860" s="159" t="str">
        <f>IF(G4860="","",IF(ISERROR(VLOOKUP(G4860,номенклатури!V:V,1,0)),E4860*H4860,E4860*I4860))</f>
        <v/>
      </c>
      <c r="G4860" s="14"/>
      <c r="H4860" s="15"/>
      <c r="I4860" s="15"/>
      <c r="J4860" s="15"/>
      <c r="K4860" s="15"/>
      <c r="L4860" s="217"/>
      <c r="M4860" s="22"/>
      <c r="N4860" s="119" t="str">
        <f>IF(G4860="","",VLOOKUP(G4860,номенклатури!R:U,4,0))</f>
        <v/>
      </c>
      <c r="O4860" s="119" t="str">
        <f>IF(M4860="","",VLOOKUP(M4860,'14'!D:D,1,0))</f>
        <v/>
      </c>
    </row>
    <row r="4861" spans="1:15" ht="12.75" customHeight="1" x14ac:dyDescent="0.2">
      <c r="A4861" s="36" t="str">
        <f>'0'!$A$4</f>
        <v>………………..</v>
      </c>
      <c r="B4861" s="37">
        <f>'0'!$A$2</f>
        <v>46112</v>
      </c>
      <c r="C4861" s="37" t="s">
        <v>1243</v>
      </c>
      <c r="D4861" s="119" t="str">
        <f>IF(G4861="","",VLOOKUP(G4861,номенклатури!R:T,2,0))</f>
        <v/>
      </c>
      <c r="E4861" s="365" t="str">
        <f>IF(G4861="","",VLOOKUP(G4861,номенклатури!R:T,3,0))</f>
        <v/>
      </c>
      <c r="F4861" s="159" t="str">
        <f>IF(G4861="","",IF(ISERROR(VLOOKUP(G4861,номенклатури!V:V,1,0)),E4861*H4861,E4861*I4861))</f>
        <v/>
      </c>
      <c r="G4861" s="14"/>
      <c r="H4861" s="15"/>
      <c r="I4861" s="15"/>
      <c r="J4861" s="15"/>
      <c r="K4861" s="15"/>
      <c r="L4861" s="217"/>
      <c r="M4861" s="22"/>
      <c r="N4861" s="119" t="str">
        <f>IF(G4861="","",VLOOKUP(G4861,номенклатури!R:U,4,0))</f>
        <v/>
      </c>
      <c r="O4861" s="119" t="str">
        <f>IF(M4861="","",VLOOKUP(M4861,'14'!D:D,1,0))</f>
        <v/>
      </c>
    </row>
    <row r="4862" spans="1:15" ht="12.75" customHeight="1" x14ac:dyDescent="0.2">
      <c r="A4862" s="36" t="str">
        <f>'0'!$A$4</f>
        <v>………………..</v>
      </c>
      <c r="B4862" s="37">
        <f>'0'!$A$2</f>
        <v>46112</v>
      </c>
      <c r="C4862" s="37" t="s">
        <v>1243</v>
      </c>
      <c r="D4862" s="119" t="str">
        <f>IF(G4862="","",VLOOKUP(G4862,номенклатури!R:T,2,0))</f>
        <v/>
      </c>
      <c r="E4862" s="365" t="str">
        <f>IF(G4862="","",VLOOKUP(G4862,номенклатури!R:T,3,0))</f>
        <v/>
      </c>
      <c r="F4862" s="159" t="str">
        <f>IF(G4862="","",IF(ISERROR(VLOOKUP(G4862,номенклатури!V:V,1,0)),E4862*H4862,E4862*I4862))</f>
        <v/>
      </c>
      <c r="G4862" s="14"/>
      <c r="H4862" s="15"/>
      <c r="I4862" s="15"/>
      <c r="J4862" s="15"/>
      <c r="K4862" s="15"/>
      <c r="L4862" s="217"/>
      <c r="M4862" s="22"/>
      <c r="N4862" s="119" t="str">
        <f>IF(G4862="","",VLOOKUP(G4862,номенклатури!R:U,4,0))</f>
        <v/>
      </c>
      <c r="O4862" s="119" t="str">
        <f>IF(M4862="","",VLOOKUP(M4862,'14'!D:D,1,0))</f>
        <v/>
      </c>
    </row>
    <row r="4863" spans="1:15" ht="12.75" customHeight="1" x14ac:dyDescent="0.2">
      <c r="A4863" s="36" t="str">
        <f>'0'!$A$4</f>
        <v>………………..</v>
      </c>
      <c r="B4863" s="37">
        <f>'0'!$A$2</f>
        <v>46112</v>
      </c>
      <c r="C4863" s="37" t="s">
        <v>1243</v>
      </c>
      <c r="D4863" s="119" t="str">
        <f>IF(G4863="","",VLOOKUP(G4863,номенклатури!R:T,2,0))</f>
        <v/>
      </c>
      <c r="E4863" s="365" t="str">
        <f>IF(G4863="","",VLOOKUP(G4863,номенклатури!R:T,3,0))</f>
        <v/>
      </c>
      <c r="F4863" s="159" t="str">
        <f>IF(G4863="","",IF(ISERROR(VLOOKUP(G4863,номенклатури!V:V,1,0)),E4863*H4863,E4863*I4863))</f>
        <v/>
      </c>
      <c r="G4863" s="14"/>
      <c r="H4863" s="15"/>
      <c r="I4863" s="15"/>
      <c r="J4863" s="15"/>
      <c r="K4863" s="15"/>
      <c r="L4863" s="217"/>
      <c r="M4863" s="22"/>
      <c r="N4863" s="119" t="str">
        <f>IF(G4863="","",VLOOKUP(G4863,номенклатури!R:U,4,0))</f>
        <v/>
      </c>
      <c r="O4863" s="119" t="str">
        <f>IF(M4863="","",VLOOKUP(M4863,'14'!D:D,1,0))</f>
        <v/>
      </c>
    </row>
    <row r="4864" spans="1:15" ht="12.75" customHeight="1" x14ac:dyDescent="0.2">
      <c r="A4864" s="36" t="str">
        <f>'0'!$A$4</f>
        <v>………………..</v>
      </c>
      <c r="B4864" s="37">
        <f>'0'!$A$2</f>
        <v>46112</v>
      </c>
      <c r="C4864" s="37" t="s">
        <v>1243</v>
      </c>
      <c r="D4864" s="119" t="str">
        <f>IF(G4864="","",VLOOKUP(G4864,номенклатури!R:T,2,0))</f>
        <v/>
      </c>
      <c r="E4864" s="365" t="str">
        <f>IF(G4864="","",VLOOKUP(G4864,номенклатури!R:T,3,0))</f>
        <v/>
      </c>
      <c r="F4864" s="159" t="str">
        <f>IF(G4864="","",IF(ISERROR(VLOOKUP(G4864,номенклатури!V:V,1,0)),E4864*H4864,E4864*I4864))</f>
        <v/>
      </c>
      <c r="G4864" s="14"/>
      <c r="H4864" s="15"/>
      <c r="I4864" s="15"/>
      <c r="J4864" s="15"/>
      <c r="K4864" s="15"/>
      <c r="L4864" s="217"/>
      <c r="M4864" s="22"/>
      <c r="N4864" s="119" t="str">
        <f>IF(G4864="","",VLOOKUP(G4864,номенклатури!R:U,4,0))</f>
        <v/>
      </c>
      <c r="O4864" s="119" t="str">
        <f>IF(M4864="","",VLOOKUP(M4864,'14'!D:D,1,0))</f>
        <v/>
      </c>
    </row>
    <row r="4865" spans="1:15" ht="12.75" customHeight="1" x14ac:dyDescent="0.2">
      <c r="A4865" s="36" t="str">
        <f>'0'!$A$4</f>
        <v>………………..</v>
      </c>
      <c r="B4865" s="37">
        <f>'0'!$A$2</f>
        <v>46112</v>
      </c>
      <c r="C4865" s="37" t="s">
        <v>1243</v>
      </c>
      <c r="D4865" s="119" t="str">
        <f>IF(G4865="","",VLOOKUP(G4865,номенклатури!R:T,2,0))</f>
        <v/>
      </c>
      <c r="E4865" s="365" t="str">
        <f>IF(G4865="","",VLOOKUP(G4865,номенклатури!R:T,3,0))</f>
        <v/>
      </c>
      <c r="F4865" s="159" t="str">
        <f>IF(G4865="","",IF(ISERROR(VLOOKUP(G4865,номенклатури!V:V,1,0)),E4865*H4865,E4865*I4865))</f>
        <v/>
      </c>
      <c r="G4865" s="14"/>
      <c r="H4865" s="15"/>
      <c r="I4865" s="15"/>
      <c r="J4865" s="15"/>
      <c r="K4865" s="15"/>
      <c r="L4865" s="217"/>
      <c r="M4865" s="22"/>
      <c r="N4865" s="119" t="str">
        <f>IF(G4865="","",VLOOKUP(G4865,номенклатури!R:U,4,0))</f>
        <v/>
      </c>
      <c r="O4865" s="119" t="str">
        <f>IF(M4865="","",VLOOKUP(M4865,'14'!D:D,1,0))</f>
        <v/>
      </c>
    </row>
    <row r="4866" spans="1:15" ht="12.75" customHeight="1" x14ac:dyDescent="0.2">
      <c r="A4866" s="36" t="str">
        <f>'0'!$A$4</f>
        <v>………………..</v>
      </c>
      <c r="B4866" s="37">
        <f>'0'!$A$2</f>
        <v>46112</v>
      </c>
      <c r="C4866" s="37" t="s">
        <v>1243</v>
      </c>
      <c r="D4866" s="119" t="str">
        <f>IF(G4866="","",VLOOKUP(G4866,номенклатури!R:T,2,0))</f>
        <v/>
      </c>
      <c r="E4866" s="365" t="str">
        <f>IF(G4866="","",VLOOKUP(G4866,номенклатури!R:T,3,0))</f>
        <v/>
      </c>
      <c r="F4866" s="159" t="str">
        <f>IF(G4866="","",IF(ISERROR(VLOOKUP(G4866,номенклатури!V:V,1,0)),E4866*H4866,E4866*I4866))</f>
        <v/>
      </c>
      <c r="G4866" s="14"/>
      <c r="H4866" s="15"/>
      <c r="I4866" s="15"/>
      <c r="J4866" s="15"/>
      <c r="K4866" s="15"/>
      <c r="L4866" s="217"/>
      <c r="M4866" s="22"/>
      <c r="N4866" s="119" t="str">
        <f>IF(G4866="","",VLOOKUP(G4866,номенклатури!R:U,4,0))</f>
        <v/>
      </c>
      <c r="O4866" s="119" t="str">
        <f>IF(M4866="","",VLOOKUP(M4866,'14'!D:D,1,0))</f>
        <v/>
      </c>
    </row>
    <row r="4867" spans="1:15" ht="12.75" customHeight="1" x14ac:dyDescent="0.2">
      <c r="A4867" s="36" t="str">
        <f>'0'!$A$4</f>
        <v>………………..</v>
      </c>
      <c r="B4867" s="37">
        <f>'0'!$A$2</f>
        <v>46112</v>
      </c>
      <c r="C4867" s="37" t="s">
        <v>1243</v>
      </c>
      <c r="D4867" s="119" t="str">
        <f>IF(G4867="","",VLOOKUP(G4867,номенклатури!R:T,2,0))</f>
        <v/>
      </c>
      <c r="E4867" s="365" t="str">
        <f>IF(G4867="","",VLOOKUP(G4867,номенклатури!R:T,3,0))</f>
        <v/>
      </c>
      <c r="F4867" s="159" t="str">
        <f>IF(G4867="","",IF(ISERROR(VLOOKUP(G4867,номенклатури!V:V,1,0)),E4867*H4867,E4867*I4867))</f>
        <v/>
      </c>
      <c r="G4867" s="14"/>
      <c r="H4867" s="15"/>
      <c r="I4867" s="15"/>
      <c r="J4867" s="15"/>
      <c r="K4867" s="15"/>
      <c r="L4867" s="217"/>
      <c r="M4867" s="22"/>
      <c r="N4867" s="119" t="str">
        <f>IF(G4867="","",VLOOKUP(G4867,номенклатури!R:U,4,0))</f>
        <v/>
      </c>
      <c r="O4867" s="119" t="str">
        <f>IF(M4867="","",VLOOKUP(M4867,'14'!D:D,1,0))</f>
        <v/>
      </c>
    </row>
    <row r="4868" spans="1:15" ht="12.75" customHeight="1" x14ac:dyDescent="0.2">
      <c r="A4868" s="36" t="str">
        <f>'0'!$A$4</f>
        <v>………………..</v>
      </c>
      <c r="B4868" s="37">
        <f>'0'!$A$2</f>
        <v>46112</v>
      </c>
      <c r="C4868" s="37" t="s">
        <v>1243</v>
      </c>
      <c r="D4868" s="119" t="str">
        <f>IF(G4868="","",VLOOKUP(G4868,номенклатури!R:T,2,0))</f>
        <v/>
      </c>
      <c r="E4868" s="365" t="str">
        <f>IF(G4868="","",VLOOKUP(G4868,номенклатури!R:T,3,0))</f>
        <v/>
      </c>
      <c r="F4868" s="159" t="str">
        <f>IF(G4868="","",IF(ISERROR(VLOOKUP(G4868,номенклатури!V:V,1,0)),E4868*H4868,E4868*I4868))</f>
        <v/>
      </c>
      <c r="G4868" s="14"/>
      <c r="H4868" s="15"/>
      <c r="I4868" s="15"/>
      <c r="J4868" s="15"/>
      <c r="K4868" s="15"/>
      <c r="L4868" s="217"/>
      <c r="M4868" s="22"/>
      <c r="N4868" s="119" t="str">
        <f>IF(G4868="","",VLOOKUP(G4868,номенклатури!R:U,4,0))</f>
        <v/>
      </c>
      <c r="O4868" s="119" t="str">
        <f>IF(M4868="","",VLOOKUP(M4868,'14'!D:D,1,0))</f>
        <v/>
      </c>
    </row>
    <row r="4869" spans="1:15" ht="12.75" customHeight="1" x14ac:dyDescent="0.2">
      <c r="A4869" s="36" t="str">
        <f>'0'!$A$4</f>
        <v>………………..</v>
      </c>
      <c r="B4869" s="37">
        <f>'0'!$A$2</f>
        <v>46112</v>
      </c>
      <c r="C4869" s="37" t="s">
        <v>1243</v>
      </c>
      <c r="D4869" s="119" t="str">
        <f>IF(G4869="","",VLOOKUP(G4869,номенклатури!R:T,2,0))</f>
        <v/>
      </c>
      <c r="E4869" s="365" t="str">
        <f>IF(G4869="","",VLOOKUP(G4869,номенклатури!R:T,3,0))</f>
        <v/>
      </c>
      <c r="F4869" s="159" t="str">
        <f>IF(G4869="","",IF(ISERROR(VLOOKUP(G4869,номенклатури!V:V,1,0)),E4869*H4869,E4869*I4869))</f>
        <v/>
      </c>
      <c r="G4869" s="14"/>
      <c r="H4869" s="15"/>
      <c r="I4869" s="15"/>
      <c r="J4869" s="15"/>
      <c r="K4869" s="15"/>
      <c r="L4869" s="217"/>
      <c r="M4869" s="22"/>
      <c r="N4869" s="119" t="str">
        <f>IF(G4869="","",VLOOKUP(G4869,номенклатури!R:U,4,0))</f>
        <v/>
      </c>
      <c r="O4869" s="119" t="str">
        <f>IF(M4869="","",VLOOKUP(M4869,'14'!D:D,1,0))</f>
        <v/>
      </c>
    </row>
    <row r="4870" spans="1:15" ht="12.75" customHeight="1" x14ac:dyDescent="0.2">
      <c r="A4870" s="36" t="str">
        <f>'0'!$A$4</f>
        <v>………………..</v>
      </c>
      <c r="B4870" s="37">
        <f>'0'!$A$2</f>
        <v>46112</v>
      </c>
      <c r="C4870" s="37" t="s">
        <v>1243</v>
      </c>
      <c r="D4870" s="119" t="str">
        <f>IF(G4870="","",VLOOKUP(G4870,номенклатури!R:T,2,0))</f>
        <v/>
      </c>
      <c r="E4870" s="365" t="str">
        <f>IF(G4870="","",VLOOKUP(G4870,номенклатури!R:T,3,0))</f>
        <v/>
      </c>
      <c r="F4870" s="159" t="str">
        <f>IF(G4870="","",IF(ISERROR(VLOOKUP(G4870,номенклатури!V:V,1,0)),E4870*H4870,E4870*I4870))</f>
        <v/>
      </c>
      <c r="G4870" s="14"/>
      <c r="H4870" s="15"/>
      <c r="I4870" s="15"/>
      <c r="J4870" s="15"/>
      <c r="K4870" s="15"/>
      <c r="L4870" s="217"/>
      <c r="M4870" s="22"/>
      <c r="N4870" s="119" t="str">
        <f>IF(G4870="","",VLOOKUP(G4870,номенклатури!R:U,4,0))</f>
        <v/>
      </c>
      <c r="O4870" s="119" t="str">
        <f>IF(M4870="","",VLOOKUP(M4870,'14'!D:D,1,0))</f>
        <v/>
      </c>
    </row>
    <row r="4871" spans="1:15" ht="12.75" customHeight="1" x14ac:dyDescent="0.2">
      <c r="A4871" s="36" t="str">
        <f>'0'!$A$4</f>
        <v>………………..</v>
      </c>
      <c r="B4871" s="37">
        <f>'0'!$A$2</f>
        <v>46112</v>
      </c>
      <c r="C4871" s="37" t="s">
        <v>1243</v>
      </c>
      <c r="D4871" s="119" t="str">
        <f>IF(G4871="","",VLOOKUP(G4871,номенклатури!R:T,2,0))</f>
        <v/>
      </c>
      <c r="E4871" s="365" t="str">
        <f>IF(G4871="","",VLOOKUP(G4871,номенклатури!R:T,3,0))</f>
        <v/>
      </c>
      <c r="F4871" s="159" t="str">
        <f>IF(G4871="","",IF(ISERROR(VLOOKUP(G4871,номенклатури!V:V,1,0)),E4871*H4871,E4871*I4871))</f>
        <v/>
      </c>
      <c r="G4871" s="14"/>
      <c r="H4871" s="15"/>
      <c r="I4871" s="15"/>
      <c r="J4871" s="15"/>
      <c r="K4871" s="15"/>
      <c r="L4871" s="217"/>
      <c r="M4871" s="22"/>
      <c r="N4871" s="119" t="str">
        <f>IF(G4871="","",VLOOKUP(G4871,номенклатури!R:U,4,0))</f>
        <v/>
      </c>
      <c r="O4871" s="119" t="str">
        <f>IF(M4871="","",VLOOKUP(M4871,'14'!D:D,1,0))</f>
        <v/>
      </c>
    </row>
    <row r="4872" spans="1:15" ht="12.75" customHeight="1" x14ac:dyDescent="0.2">
      <c r="A4872" s="36" t="str">
        <f>'0'!$A$4</f>
        <v>………………..</v>
      </c>
      <c r="B4872" s="37">
        <f>'0'!$A$2</f>
        <v>46112</v>
      </c>
      <c r="C4872" s="37" t="s">
        <v>1243</v>
      </c>
      <c r="D4872" s="119" t="str">
        <f>IF(G4872="","",VLOOKUP(G4872,номенклатури!R:T,2,0))</f>
        <v/>
      </c>
      <c r="E4872" s="365" t="str">
        <f>IF(G4872="","",VLOOKUP(G4872,номенклатури!R:T,3,0))</f>
        <v/>
      </c>
      <c r="F4872" s="159" t="str">
        <f>IF(G4872="","",IF(ISERROR(VLOOKUP(G4872,номенклатури!V:V,1,0)),E4872*H4872,E4872*I4872))</f>
        <v/>
      </c>
      <c r="G4872" s="14"/>
      <c r="H4872" s="15"/>
      <c r="I4872" s="15"/>
      <c r="J4872" s="15"/>
      <c r="K4872" s="15"/>
      <c r="L4872" s="217"/>
      <c r="M4872" s="22"/>
      <c r="N4872" s="119" t="str">
        <f>IF(G4872="","",VLOOKUP(G4872,номенклатури!R:U,4,0))</f>
        <v/>
      </c>
      <c r="O4872" s="119" t="str">
        <f>IF(M4872="","",VLOOKUP(M4872,'14'!D:D,1,0))</f>
        <v/>
      </c>
    </row>
    <row r="4873" spans="1:15" ht="12.75" customHeight="1" x14ac:dyDescent="0.2">
      <c r="A4873" s="36" t="str">
        <f>'0'!$A$4</f>
        <v>………………..</v>
      </c>
      <c r="B4873" s="37">
        <f>'0'!$A$2</f>
        <v>46112</v>
      </c>
      <c r="C4873" s="37" t="s">
        <v>1243</v>
      </c>
      <c r="D4873" s="119" t="str">
        <f>IF(G4873="","",VLOOKUP(G4873,номенклатури!R:T,2,0))</f>
        <v/>
      </c>
      <c r="E4873" s="365" t="str">
        <f>IF(G4873="","",VLOOKUP(G4873,номенклатури!R:T,3,0))</f>
        <v/>
      </c>
      <c r="F4873" s="159" t="str">
        <f>IF(G4873="","",IF(ISERROR(VLOOKUP(G4873,номенклатури!V:V,1,0)),E4873*H4873,E4873*I4873))</f>
        <v/>
      </c>
      <c r="G4873" s="14"/>
      <c r="H4873" s="15"/>
      <c r="I4873" s="15"/>
      <c r="J4873" s="15"/>
      <c r="K4873" s="15"/>
      <c r="L4873" s="217"/>
      <c r="M4873" s="22"/>
      <c r="N4873" s="119" t="str">
        <f>IF(G4873="","",VLOOKUP(G4873,номенклатури!R:U,4,0))</f>
        <v/>
      </c>
      <c r="O4873" s="119" t="str">
        <f>IF(M4873="","",VLOOKUP(M4873,'14'!D:D,1,0))</f>
        <v/>
      </c>
    </row>
    <row r="4874" spans="1:15" ht="12.75" customHeight="1" x14ac:dyDescent="0.2">
      <c r="A4874" s="36" t="str">
        <f>'0'!$A$4</f>
        <v>………………..</v>
      </c>
      <c r="B4874" s="37">
        <f>'0'!$A$2</f>
        <v>46112</v>
      </c>
      <c r="C4874" s="37" t="s">
        <v>1243</v>
      </c>
      <c r="D4874" s="119" t="str">
        <f>IF(G4874="","",VLOOKUP(G4874,номенклатури!R:T,2,0))</f>
        <v/>
      </c>
      <c r="E4874" s="365" t="str">
        <f>IF(G4874="","",VLOOKUP(G4874,номенклатури!R:T,3,0))</f>
        <v/>
      </c>
      <c r="F4874" s="159" t="str">
        <f>IF(G4874="","",IF(ISERROR(VLOOKUP(G4874,номенклатури!V:V,1,0)),E4874*H4874,E4874*I4874))</f>
        <v/>
      </c>
      <c r="G4874" s="14"/>
      <c r="H4874" s="15"/>
      <c r="I4874" s="15"/>
      <c r="J4874" s="15"/>
      <c r="K4874" s="15"/>
      <c r="L4874" s="217"/>
      <c r="M4874" s="22"/>
      <c r="N4874" s="119" t="str">
        <f>IF(G4874="","",VLOOKUP(G4874,номенклатури!R:U,4,0))</f>
        <v/>
      </c>
      <c r="O4874" s="119" t="str">
        <f>IF(M4874="","",VLOOKUP(M4874,'14'!D:D,1,0))</f>
        <v/>
      </c>
    </row>
    <row r="4875" spans="1:15" ht="12.75" customHeight="1" x14ac:dyDescent="0.2">
      <c r="A4875" s="36" t="str">
        <f>'0'!$A$4</f>
        <v>………………..</v>
      </c>
      <c r="B4875" s="37">
        <f>'0'!$A$2</f>
        <v>46112</v>
      </c>
      <c r="C4875" s="37" t="s">
        <v>1243</v>
      </c>
      <c r="D4875" s="119" t="str">
        <f>IF(G4875="","",VLOOKUP(G4875,номенклатури!R:T,2,0))</f>
        <v/>
      </c>
      <c r="E4875" s="365" t="str">
        <f>IF(G4875="","",VLOOKUP(G4875,номенклатури!R:T,3,0))</f>
        <v/>
      </c>
      <c r="F4875" s="159" t="str">
        <f>IF(G4875="","",IF(ISERROR(VLOOKUP(G4875,номенклатури!V:V,1,0)),E4875*H4875,E4875*I4875))</f>
        <v/>
      </c>
      <c r="G4875" s="14"/>
      <c r="H4875" s="15"/>
      <c r="I4875" s="15"/>
      <c r="J4875" s="15"/>
      <c r="K4875" s="15"/>
      <c r="L4875" s="217"/>
      <c r="M4875" s="22"/>
      <c r="N4875" s="119" t="str">
        <f>IF(G4875="","",VLOOKUP(G4875,номенклатури!R:U,4,0))</f>
        <v/>
      </c>
      <c r="O4875" s="119" t="str">
        <f>IF(M4875="","",VLOOKUP(M4875,'14'!D:D,1,0))</f>
        <v/>
      </c>
    </row>
    <row r="4876" spans="1:15" ht="12.75" customHeight="1" x14ac:dyDescent="0.2">
      <c r="A4876" s="36" t="str">
        <f>'0'!$A$4</f>
        <v>………………..</v>
      </c>
      <c r="B4876" s="37">
        <f>'0'!$A$2</f>
        <v>46112</v>
      </c>
      <c r="C4876" s="37" t="s">
        <v>1243</v>
      </c>
      <c r="D4876" s="119" t="str">
        <f>IF(G4876="","",VLOOKUP(G4876,номенклатури!R:T,2,0))</f>
        <v/>
      </c>
      <c r="E4876" s="365" t="str">
        <f>IF(G4876="","",VLOOKUP(G4876,номенклатури!R:T,3,0))</f>
        <v/>
      </c>
      <c r="F4876" s="159" t="str">
        <f>IF(G4876="","",IF(ISERROR(VLOOKUP(G4876,номенклатури!V:V,1,0)),E4876*H4876,E4876*I4876))</f>
        <v/>
      </c>
      <c r="G4876" s="14"/>
      <c r="H4876" s="15"/>
      <c r="I4876" s="15"/>
      <c r="J4876" s="15"/>
      <c r="K4876" s="15"/>
      <c r="L4876" s="217"/>
      <c r="M4876" s="22"/>
      <c r="N4876" s="119" t="str">
        <f>IF(G4876="","",VLOOKUP(G4876,номенклатури!R:U,4,0))</f>
        <v/>
      </c>
      <c r="O4876" s="119" t="str">
        <f>IF(M4876="","",VLOOKUP(M4876,'14'!D:D,1,0))</f>
        <v/>
      </c>
    </row>
    <row r="4877" spans="1:15" ht="12.75" customHeight="1" x14ac:dyDescent="0.2">
      <c r="A4877" s="36" t="str">
        <f>'0'!$A$4</f>
        <v>………………..</v>
      </c>
      <c r="B4877" s="37">
        <f>'0'!$A$2</f>
        <v>46112</v>
      </c>
      <c r="C4877" s="37" t="s">
        <v>1243</v>
      </c>
      <c r="D4877" s="119" t="str">
        <f>IF(G4877="","",VLOOKUP(G4877,номенклатури!R:T,2,0))</f>
        <v/>
      </c>
      <c r="E4877" s="365" t="str">
        <f>IF(G4877="","",VLOOKUP(G4877,номенклатури!R:T,3,0))</f>
        <v/>
      </c>
      <c r="F4877" s="159" t="str">
        <f>IF(G4877="","",IF(ISERROR(VLOOKUP(G4877,номенклатури!V:V,1,0)),E4877*H4877,E4877*I4877))</f>
        <v/>
      </c>
      <c r="G4877" s="14"/>
      <c r="H4877" s="15"/>
      <c r="I4877" s="15"/>
      <c r="J4877" s="15"/>
      <c r="K4877" s="15"/>
      <c r="L4877" s="217"/>
      <c r="M4877" s="22"/>
      <c r="N4877" s="119" t="str">
        <f>IF(G4877="","",VLOOKUP(G4877,номенклатури!R:U,4,0))</f>
        <v/>
      </c>
      <c r="O4877" s="119" t="str">
        <f>IF(M4877="","",VLOOKUP(M4877,'14'!D:D,1,0))</f>
        <v/>
      </c>
    </row>
    <row r="4878" spans="1:15" ht="12.75" customHeight="1" x14ac:dyDescent="0.2">
      <c r="A4878" s="36" t="str">
        <f>'0'!$A$4</f>
        <v>………………..</v>
      </c>
      <c r="B4878" s="37">
        <f>'0'!$A$2</f>
        <v>46112</v>
      </c>
      <c r="C4878" s="37" t="s">
        <v>1243</v>
      </c>
      <c r="D4878" s="119" t="str">
        <f>IF(G4878="","",VLOOKUP(G4878,номенклатури!R:T,2,0))</f>
        <v/>
      </c>
      <c r="E4878" s="365" t="str">
        <f>IF(G4878="","",VLOOKUP(G4878,номенклатури!R:T,3,0))</f>
        <v/>
      </c>
      <c r="F4878" s="159" t="str">
        <f>IF(G4878="","",IF(ISERROR(VLOOKUP(G4878,номенклатури!V:V,1,0)),E4878*H4878,E4878*I4878))</f>
        <v/>
      </c>
      <c r="G4878" s="14"/>
      <c r="H4878" s="15"/>
      <c r="I4878" s="15"/>
      <c r="J4878" s="15"/>
      <c r="K4878" s="15"/>
      <c r="L4878" s="217"/>
      <c r="M4878" s="22"/>
      <c r="N4878" s="119" t="str">
        <f>IF(G4878="","",VLOOKUP(G4878,номенклатури!R:U,4,0))</f>
        <v/>
      </c>
      <c r="O4878" s="119" t="str">
        <f>IF(M4878="","",VLOOKUP(M4878,'14'!D:D,1,0))</f>
        <v/>
      </c>
    </row>
    <row r="4879" spans="1:15" ht="12.75" customHeight="1" x14ac:dyDescent="0.2">
      <c r="A4879" s="36" t="str">
        <f>'0'!$A$4</f>
        <v>………………..</v>
      </c>
      <c r="B4879" s="37">
        <f>'0'!$A$2</f>
        <v>46112</v>
      </c>
      <c r="C4879" s="37" t="s">
        <v>1243</v>
      </c>
      <c r="D4879" s="119" t="str">
        <f>IF(G4879="","",VLOOKUP(G4879,номенклатури!R:T,2,0))</f>
        <v/>
      </c>
      <c r="E4879" s="365" t="str">
        <f>IF(G4879="","",VLOOKUP(G4879,номенклатури!R:T,3,0))</f>
        <v/>
      </c>
      <c r="F4879" s="159" t="str">
        <f>IF(G4879="","",IF(ISERROR(VLOOKUP(G4879,номенклатури!V:V,1,0)),E4879*H4879,E4879*I4879))</f>
        <v/>
      </c>
      <c r="G4879" s="14"/>
      <c r="H4879" s="15"/>
      <c r="I4879" s="15"/>
      <c r="J4879" s="15"/>
      <c r="K4879" s="15"/>
      <c r="L4879" s="217"/>
      <c r="M4879" s="22"/>
      <c r="N4879" s="119" t="str">
        <f>IF(G4879="","",VLOOKUP(G4879,номенклатури!R:U,4,0))</f>
        <v/>
      </c>
      <c r="O4879" s="119" t="str">
        <f>IF(M4879="","",VLOOKUP(M4879,'14'!D:D,1,0))</f>
        <v/>
      </c>
    </row>
    <row r="4880" spans="1:15" ht="12.75" customHeight="1" x14ac:dyDescent="0.2">
      <c r="A4880" s="36" t="str">
        <f>'0'!$A$4</f>
        <v>………………..</v>
      </c>
      <c r="B4880" s="37">
        <f>'0'!$A$2</f>
        <v>46112</v>
      </c>
      <c r="C4880" s="37" t="s">
        <v>1243</v>
      </c>
      <c r="D4880" s="119" t="str">
        <f>IF(G4880="","",VLOOKUP(G4880,номенклатури!R:T,2,0))</f>
        <v/>
      </c>
      <c r="E4880" s="365" t="str">
        <f>IF(G4880="","",VLOOKUP(G4880,номенклатури!R:T,3,0))</f>
        <v/>
      </c>
      <c r="F4880" s="159" t="str">
        <f>IF(G4880="","",IF(ISERROR(VLOOKUP(G4880,номенклатури!V:V,1,0)),E4880*H4880,E4880*I4880))</f>
        <v/>
      </c>
      <c r="G4880" s="14"/>
      <c r="H4880" s="15"/>
      <c r="I4880" s="15"/>
      <c r="J4880" s="15"/>
      <c r="K4880" s="15"/>
      <c r="L4880" s="217"/>
      <c r="M4880" s="22"/>
      <c r="N4880" s="119" t="str">
        <f>IF(G4880="","",VLOOKUP(G4880,номенклатури!R:U,4,0))</f>
        <v/>
      </c>
      <c r="O4880" s="119" t="str">
        <f>IF(M4880="","",VLOOKUP(M4880,'14'!D:D,1,0))</f>
        <v/>
      </c>
    </row>
    <row r="4881" spans="1:15" ht="12.75" customHeight="1" x14ac:dyDescent="0.2">
      <c r="A4881" s="36" t="str">
        <f>'0'!$A$4</f>
        <v>………………..</v>
      </c>
      <c r="B4881" s="37">
        <f>'0'!$A$2</f>
        <v>46112</v>
      </c>
      <c r="C4881" s="37" t="s">
        <v>1243</v>
      </c>
      <c r="D4881" s="119" t="str">
        <f>IF(G4881="","",VLOOKUP(G4881,номенклатури!R:T,2,0))</f>
        <v/>
      </c>
      <c r="E4881" s="365" t="str">
        <f>IF(G4881="","",VLOOKUP(G4881,номенклатури!R:T,3,0))</f>
        <v/>
      </c>
      <c r="F4881" s="159" t="str">
        <f>IF(G4881="","",IF(ISERROR(VLOOKUP(G4881,номенклатури!V:V,1,0)),E4881*H4881,E4881*I4881))</f>
        <v/>
      </c>
      <c r="G4881" s="14"/>
      <c r="H4881" s="15"/>
      <c r="I4881" s="15"/>
      <c r="J4881" s="15"/>
      <c r="K4881" s="15"/>
      <c r="L4881" s="217"/>
      <c r="M4881" s="22"/>
      <c r="N4881" s="119" t="str">
        <f>IF(G4881="","",VLOOKUP(G4881,номенклатури!R:U,4,0))</f>
        <v/>
      </c>
      <c r="O4881" s="119" t="str">
        <f>IF(M4881="","",VLOOKUP(M4881,'14'!D:D,1,0))</f>
        <v/>
      </c>
    </row>
    <row r="4882" spans="1:15" ht="12.75" customHeight="1" x14ac:dyDescent="0.2">
      <c r="A4882" s="36" t="str">
        <f>'0'!$A$4</f>
        <v>………………..</v>
      </c>
      <c r="B4882" s="37">
        <f>'0'!$A$2</f>
        <v>46112</v>
      </c>
      <c r="C4882" s="37" t="s">
        <v>1243</v>
      </c>
      <c r="D4882" s="119" t="str">
        <f>IF(G4882="","",VLOOKUP(G4882,номенклатури!R:T,2,0))</f>
        <v/>
      </c>
      <c r="E4882" s="365" t="str">
        <f>IF(G4882="","",VLOOKUP(G4882,номенклатури!R:T,3,0))</f>
        <v/>
      </c>
      <c r="F4882" s="159" t="str">
        <f>IF(G4882="","",IF(ISERROR(VLOOKUP(G4882,номенклатури!V:V,1,0)),E4882*H4882,E4882*I4882))</f>
        <v/>
      </c>
      <c r="G4882" s="14"/>
      <c r="H4882" s="15"/>
      <c r="I4882" s="15"/>
      <c r="J4882" s="15"/>
      <c r="K4882" s="15"/>
      <c r="L4882" s="217"/>
      <c r="M4882" s="22"/>
      <c r="N4882" s="119" t="str">
        <f>IF(G4882="","",VLOOKUP(G4882,номенклатури!R:U,4,0))</f>
        <v/>
      </c>
      <c r="O4882" s="119" t="str">
        <f>IF(M4882="","",VLOOKUP(M4882,'14'!D:D,1,0))</f>
        <v/>
      </c>
    </row>
    <row r="4883" spans="1:15" ht="12.75" customHeight="1" x14ac:dyDescent="0.2">
      <c r="A4883" s="36" t="str">
        <f>'0'!$A$4</f>
        <v>………………..</v>
      </c>
      <c r="B4883" s="37">
        <f>'0'!$A$2</f>
        <v>46112</v>
      </c>
      <c r="C4883" s="37" t="s">
        <v>1243</v>
      </c>
      <c r="D4883" s="119" t="str">
        <f>IF(G4883="","",VLOOKUP(G4883,номенклатури!R:T,2,0))</f>
        <v/>
      </c>
      <c r="E4883" s="365" t="str">
        <f>IF(G4883="","",VLOOKUP(G4883,номенклатури!R:T,3,0))</f>
        <v/>
      </c>
      <c r="F4883" s="159" t="str">
        <f>IF(G4883="","",IF(ISERROR(VLOOKUP(G4883,номенклатури!V:V,1,0)),E4883*H4883,E4883*I4883))</f>
        <v/>
      </c>
      <c r="G4883" s="14"/>
      <c r="H4883" s="15"/>
      <c r="I4883" s="15"/>
      <c r="J4883" s="15"/>
      <c r="K4883" s="15"/>
      <c r="L4883" s="217"/>
      <c r="M4883" s="22"/>
      <c r="N4883" s="119" t="str">
        <f>IF(G4883="","",VLOOKUP(G4883,номенклатури!R:U,4,0))</f>
        <v/>
      </c>
      <c r="O4883" s="119" t="str">
        <f>IF(M4883="","",VLOOKUP(M4883,'14'!D:D,1,0))</f>
        <v/>
      </c>
    </row>
    <row r="4884" spans="1:15" ht="12.75" customHeight="1" x14ac:dyDescent="0.2">
      <c r="A4884" s="36" t="str">
        <f>'0'!$A$4</f>
        <v>………………..</v>
      </c>
      <c r="B4884" s="37">
        <f>'0'!$A$2</f>
        <v>46112</v>
      </c>
      <c r="C4884" s="37" t="s">
        <v>1243</v>
      </c>
      <c r="D4884" s="119" t="str">
        <f>IF(G4884="","",VLOOKUP(G4884,номенклатури!R:T,2,0))</f>
        <v/>
      </c>
      <c r="E4884" s="365" t="str">
        <f>IF(G4884="","",VLOOKUP(G4884,номенклатури!R:T,3,0))</f>
        <v/>
      </c>
      <c r="F4884" s="159" t="str">
        <f>IF(G4884="","",IF(ISERROR(VLOOKUP(G4884,номенклатури!V:V,1,0)),E4884*H4884,E4884*I4884))</f>
        <v/>
      </c>
      <c r="G4884" s="14"/>
      <c r="H4884" s="15"/>
      <c r="I4884" s="15"/>
      <c r="J4884" s="15"/>
      <c r="K4884" s="15"/>
      <c r="L4884" s="217"/>
      <c r="M4884" s="22"/>
      <c r="N4884" s="119" t="str">
        <f>IF(G4884="","",VLOOKUP(G4884,номенклатури!R:U,4,0))</f>
        <v/>
      </c>
      <c r="O4884" s="119" t="str">
        <f>IF(M4884="","",VLOOKUP(M4884,'14'!D:D,1,0))</f>
        <v/>
      </c>
    </row>
    <row r="4885" spans="1:15" ht="12.75" customHeight="1" x14ac:dyDescent="0.2">
      <c r="A4885" s="36" t="str">
        <f>'0'!$A$4</f>
        <v>………………..</v>
      </c>
      <c r="B4885" s="37">
        <f>'0'!$A$2</f>
        <v>46112</v>
      </c>
      <c r="C4885" s="37" t="s">
        <v>1243</v>
      </c>
      <c r="D4885" s="119" t="str">
        <f>IF(G4885="","",VLOOKUP(G4885,номенклатури!R:T,2,0))</f>
        <v/>
      </c>
      <c r="E4885" s="365" t="str">
        <f>IF(G4885="","",VLOOKUP(G4885,номенклатури!R:T,3,0))</f>
        <v/>
      </c>
      <c r="F4885" s="159" t="str">
        <f>IF(G4885="","",IF(ISERROR(VLOOKUP(G4885,номенклатури!V:V,1,0)),E4885*H4885,E4885*I4885))</f>
        <v/>
      </c>
      <c r="G4885" s="14"/>
      <c r="H4885" s="15"/>
      <c r="I4885" s="15"/>
      <c r="J4885" s="15"/>
      <c r="K4885" s="15"/>
      <c r="L4885" s="217"/>
      <c r="M4885" s="22"/>
      <c r="N4885" s="119" t="str">
        <f>IF(G4885="","",VLOOKUP(G4885,номенклатури!R:U,4,0))</f>
        <v/>
      </c>
      <c r="O4885" s="119" t="str">
        <f>IF(M4885="","",VLOOKUP(M4885,'14'!D:D,1,0))</f>
        <v/>
      </c>
    </row>
    <row r="4886" spans="1:15" ht="12.75" customHeight="1" x14ac:dyDescent="0.2">
      <c r="A4886" s="36" t="str">
        <f>'0'!$A$4</f>
        <v>………………..</v>
      </c>
      <c r="B4886" s="37">
        <f>'0'!$A$2</f>
        <v>46112</v>
      </c>
      <c r="C4886" s="37" t="s">
        <v>1243</v>
      </c>
      <c r="D4886" s="119" t="str">
        <f>IF(G4886="","",VLOOKUP(G4886,номенклатури!R:T,2,0))</f>
        <v/>
      </c>
      <c r="E4886" s="365" t="str">
        <f>IF(G4886="","",VLOOKUP(G4886,номенклатури!R:T,3,0))</f>
        <v/>
      </c>
      <c r="F4886" s="159" t="str">
        <f>IF(G4886="","",IF(ISERROR(VLOOKUP(G4886,номенклатури!V:V,1,0)),E4886*H4886,E4886*I4886))</f>
        <v/>
      </c>
      <c r="G4886" s="14"/>
      <c r="H4886" s="15"/>
      <c r="I4886" s="15"/>
      <c r="J4886" s="15"/>
      <c r="K4886" s="15"/>
      <c r="L4886" s="217"/>
      <c r="M4886" s="22"/>
      <c r="N4886" s="119" t="str">
        <f>IF(G4886="","",VLOOKUP(G4886,номенклатури!R:U,4,0))</f>
        <v/>
      </c>
      <c r="O4886" s="119" t="str">
        <f>IF(M4886="","",VLOOKUP(M4886,'14'!D:D,1,0))</f>
        <v/>
      </c>
    </row>
    <row r="4887" spans="1:15" ht="12.75" customHeight="1" x14ac:dyDescent="0.2">
      <c r="A4887" s="36" t="str">
        <f>'0'!$A$4</f>
        <v>………………..</v>
      </c>
      <c r="B4887" s="37">
        <f>'0'!$A$2</f>
        <v>46112</v>
      </c>
      <c r="C4887" s="37" t="s">
        <v>1243</v>
      </c>
      <c r="D4887" s="119" t="str">
        <f>IF(G4887="","",VLOOKUP(G4887,номенклатури!R:T,2,0))</f>
        <v/>
      </c>
      <c r="E4887" s="365" t="str">
        <f>IF(G4887="","",VLOOKUP(G4887,номенклатури!R:T,3,0))</f>
        <v/>
      </c>
      <c r="F4887" s="159" t="str">
        <f>IF(G4887="","",IF(ISERROR(VLOOKUP(G4887,номенклатури!V:V,1,0)),E4887*H4887,E4887*I4887))</f>
        <v/>
      </c>
      <c r="G4887" s="14"/>
      <c r="H4887" s="15"/>
      <c r="I4887" s="15"/>
      <c r="J4887" s="15"/>
      <c r="K4887" s="15"/>
      <c r="L4887" s="217"/>
      <c r="M4887" s="22"/>
      <c r="N4887" s="119" t="str">
        <f>IF(G4887="","",VLOOKUP(G4887,номенклатури!R:U,4,0))</f>
        <v/>
      </c>
      <c r="O4887" s="119" t="str">
        <f>IF(M4887="","",VLOOKUP(M4887,'14'!D:D,1,0))</f>
        <v/>
      </c>
    </row>
    <row r="4888" spans="1:15" ht="12.75" customHeight="1" x14ac:dyDescent="0.2">
      <c r="A4888" s="36" t="str">
        <f>'0'!$A$4</f>
        <v>………………..</v>
      </c>
      <c r="B4888" s="37">
        <f>'0'!$A$2</f>
        <v>46112</v>
      </c>
      <c r="C4888" s="37" t="s">
        <v>1243</v>
      </c>
      <c r="D4888" s="119" t="str">
        <f>IF(G4888="","",VLOOKUP(G4888,номенклатури!R:T,2,0))</f>
        <v/>
      </c>
      <c r="E4888" s="365" t="str">
        <f>IF(G4888="","",VLOOKUP(G4888,номенклатури!R:T,3,0))</f>
        <v/>
      </c>
      <c r="F4888" s="159" t="str">
        <f>IF(G4888="","",IF(ISERROR(VLOOKUP(G4888,номенклатури!V:V,1,0)),E4888*H4888,E4888*I4888))</f>
        <v/>
      </c>
      <c r="G4888" s="14"/>
      <c r="H4888" s="15"/>
      <c r="I4888" s="15"/>
      <c r="J4888" s="15"/>
      <c r="K4888" s="15"/>
      <c r="L4888" s="217"/>
      <c r="M4888" s="22"/>
      <c r="N4888" s="119" t="str">
        <f>IF(G4888="","",VLOOKUP(G4888,номенклатури!R:U,4,0))</f>
        <v/>
      </c>
      <c r="O4888" s="119" t="str">
        <f>IF(M4888="","",VLOOKUP(M4888,'14'!D:D,1,0))</f>
        <v/>
      </c>
    </row>
    <row r="4889" spans="1:15" ht="12.75" customHeight="1" x14ac:dyDescent="0.2">
      <c r="A4889" s="36" t="str">
        <f>'0'!$A$4</f>
        <v>………………..</v>
      </c>
      <c r="B4889" s="37">
        <f>'0'!$A$2</f>
        <v>46112</v>
      </c>
      <c r="C4889" s="37" t="s">
        <v>1243</v>
      </c>
      <c r="D4889" s="119" t="str">
        <f>IF(G4889="","",VLOOKUP(G4889,номенклатури!R:T,2,0))</f>
        <v/>
      </c>
      <c r="E4889" s="365" t="str">
        <f>IF(G4889="","",VLOOKUP(G4889,номенклатури!R:T,3,0))</f>
        <v/>
      </c>
      <c r="F4889" s="159" t="str">
        <f>IF(G4889="","",IF(ISERROR(VLOOKUP(G4889,номенклатури!V:V,1,0)),E4889*H4889,E4889*I4889))</f>
        <v/>
      </c>
      <c r="G4889" s="14"/>
      <c r="H4889" s="15"/>
      <c r="I4889" s="15"/>
      <c r="J4889" s="15"/>
      <c r="K4889" s="15"/>
      <c r="L4889" s="217"/>
      <c r="M4889" s="22"/>
      <c r="N4889" s="119" t="str">
        <f>IF(G4889="","",VLOOKUP(G4889,номенклатури!R:U,4,0))</f>
        <v/>
      </c>
      <c r="O4889" s="119" t="str">
        <f>IF(M4889="","",VLOOKUP(M4889,'14'!D:D,1,0))</f>
        <v/>
      </c>
    </row>
    <row r="4890" spans="1:15" ht="12.75" customHeight="1" x14ac:dyDescent="0.2">
      <c r="A4890" s="36" t="str">
        <f>'0'!$A$4</f>
        <v>………………..</v>
      </c>
      <c r="B4890" s="37">
        <f>'0'!$A$2</f>
        <v>46112</v>
      </c>
      <c r="C4890" s="37" t="s">
        <v>1243</v>
      </c>
      <c r="D4890" s="119" t="str">
        <f>IF(G4890="","",VLOOKUP(G4890,номенклатури!R:T,2,0))</f>
        <v/>
      </c>
      <c r="E4890" s="365" t="str">
        <f>IF(G4890="","",VLOOKUP(G4890,номенклатури!R:T,3,0))</f>
        <v/>
      </c>
      <c r="F4890" s="159" t="str">
        <f>IF(G4890="","",IF(ISERROR(VLOOKUP(G4890,номенклатури!V:V,1,0)),E4890*H4890,E4890*I4890))</f>
        <v/>
      </c>
      <c r="G4890" s="14"/>
      <c r="H4890" s="15"/>
      <c r="I4890" s="15"/>
      <c r="J4890" s="15"/>
      <c r="K4890" s="15"/>
      <c r="L4890" s="217"/>
      <c r="M4890" s="22"/>
      <c r="N4890" s="119" t="str">
        <f>IF(G4890="","",VLOOKUP(G4890,номенклатури!R:U,4,0))</f>
        <v/>
      </c>
      <c r="O4890" s="119" t="str">
        <f>IF(M4890="","",VLOOKUP(M4890,'14'!D:D,1,0))</f>
        <v/>
      </c>
    </row>
    <row r="4891" spans="1:15" ht="12.75" customHeight="1" x14ac:dyDescent="0.2">
      <c r="A4891" s="36" t="str">
        <f>'0'!$A$4</f>
        <v>………………..</v>
      </c>
      <c r="B4891" s="37">
        <f>'0'!$A$2</f>
        <v>46112</v>
      </c>
      <c r="C4891" s="37" t="s">
        <v>1243</v>
      </c>
      <c r="D4891" s="119" t="str">
        <f>IF(G4891="","",VLOOKUP(G4891,номенклатури!R:T,2,0))</f>
        <v/>
      </c>
      <c r="E4891" s="365" t="str">
        <f>IF(G4891="","",VLOOKUP(G4891,номенклатури!R:T,3,0))</f>
        <v/>
      </c>
      <c r="F4891" s="159" t="str">
        <f>IF(G4891="","",IF(ISERROR(VLOOKUP(G4891,номенклатури!V:V,1,0)),E4891*H4891,E4891*I4891))</f>
        <v/>
      </c>
      <c r="G4891" s="14"/>
      <c r="H4891" s="15"/>
      <c r="I4891" s="15"/>
      <c r="J4891" s="15"/>
      <c r="K4891" s="15"/>
      <c r="L4891" s="217"/>
      <c r="M4891" s="22"/>
      <c r="N4891" s="119" t="str">
        <f>IF(G4891="","",VLOOKUP(G4891,номенклатури!R:U,4,0))</f>
        <v/>
      </c>
      <c r="O4891" s="119" t="str">
        <f>IF(M4891="","",VLOOKUP(M4891,'14'!D:D,1,0))</f>
        <v/>
      </c>
    </row>
    <row r="4892" spans="1:15" ht="12.75" customHeight="1" x14ac:dyDescent="0.2">
      <c r="A4892" s="36" t="str">
        <f>'0'!$A$4</f>
        <v>………………..</v>
      </c>
      <c r="B4892" s="37">
        <f>'0'!$A$2</f>
        <v>46112</v>
      </c>
      <c r="C4892" s="37" t="s">
        <v>1243</v>
      </c>
      <c r="D4892" s="119" t="str">
        <f>IF(G4892="","",VLOOKUP(G4892,номенклатури!R:T,2,0))</f>
        <v/>
      </c>
      <c r="E4892" s="365" t="str">
        <f>IF(G4892="","",VLOOKUP(G4892,номенклатури!R:T,3,0))</f>
        <v/>
      </c>
      <c r="F4892" s="159" t="str">
        <f>IF(G4892="","",IF(ISERROR(VLOOKUP(G4892,номенклатури!V:V,1,0)),E4892*H4892,E4892*I4892))</f>
        <v/>
      </c>
      <c r="G4892" s="14"/>
      <c r="H4892" s="15"/>
      <c r="I4892" s="15"/>
      <c r="J4892" s="15"/>
      <c r="K4892" s="15"/>
      <c r="L4892" s="217"/>
      <c r="M4892" s="22"/>
      <c r="N4892" s="119" t="str">
        <f>IF(G4892="","",VLOOKUP(G4892,номенклатури!R:U,4,0))</f>
        <v/>
      </c>
      <c r="O4892" s="119" t="str">
        <f>IF(M4892="","",VLOOKUP(M4892,'14'!D:D,1,0))</f>
        <v/>
      </c>
    </row>
    <row r="4893" spans="1:15" ht="12.75" customHeight="1" x14ac:dyDescent="0.2">
      <c r="A4893" s="36" t="str">
        <f>'0'!$A$4</f>
        <v>………………..</v>
      </c>
      <c r="B4893" s="37">
        <f>'0'!$A$2</f>
        <v>46112</v>
      </c>
      <c r="C4893" s="37" t="s">
        <v>1243</v>
      </c>
      <c r="D4893" s="119" t="str">
        <f>IF(G4893="","",VLOOKUP(G4893,номенклатури!R:T,2,0))</f>
        <v/>
      </c>
      <c r="E4893" s="365" t="str">
        <f>IF(G4893="","",VLOOKUP(G4893,номенклатури!R:T,3,0))</f>
        <v/>
      </c>
      <c r="F4893" s="159" t="str">
        <f>IF(G4893="","",IF(ISERROR(VLOOKUP(G4893,номенклатури!V:V,1,0)),E4893*H4893,E4893*I4893))</f>
        <v/>
      </c>
      <c r="G4893" s="14"/>
      <c r="H4893" s="15"/>
      <c r="I4893" s="15"/>
      <c r="J4893" s="15"/>
      <c r="K4893" s="15"/>
      <c r="L4893" s="217"/>
      <c r="M4893" s="22"/>
      <c r="N4893" s="119" t="str">
        <f>IF(G4893="","",VLOOKUP(G4893,номенклатури!R:U,4,0))</f>
        <v/>
      </c>
      <c r="O4893" s="119" t="str">
        <f>IF(M4893="","",VLOOKUP(M4893,'14'!D:D,1,0))</f>
        <v/>
      </c>
    </row>
    <row r="4894" spans="1:15" ht="12.75" customHeight="1" x14ac:dyDescent="0.2">
      <c r="A4894" s="36" t="str">
        <f>'0'!$A$4</f>
        <v>………………..</v>
      </c>
      <c r="B4894" s="37">
        <f>'0'!$A$2</f>
        <v>46112</v>
      </c>
      <c r="C4894" s="37" t="s">
        <v>1243</v>
      </c>
      <c r="D4894" s="119" t="str">
        <f>IF(G4894="","",VLOOKUP(G4894,номенклатури!R:T,2,0))</f>
        <v/>
      </c>
      <c r="E4894" s="365" t="str">
        <f>IF(G4894="","",VLOOKUP(G4894,номенклатури!R:T,3,0))</f>
        <v/>
      </c>
      <c r="F4894" s="159" t="str">
        <f>IF(G4894="","",IF(ISERROR(VLOOKUP(G4894,номенклатури!V:V,1,0)),E4894*H4894,E4894*I4894))</f>
        <v/>
      </c>
      <c r="G4894" s="14"/>
      <c r="H4894" s="15"/>
      <c r="I4894" s="15"/>
      <c r="J4894" s="15"/>
      <c r="K4894" s="15"/>
      <c r="L4894" s="217"/>
      <c r="M4894" s="22"/>
      <c r="N4894" s="119" t="str">
        <f>IF(G4894="","",VLOOKUP(G4894,номенклатури!R:U,4,0))</f>
        <v/>
      </c>
      <c r="O4894" s="119" t="str">
        <f>IF(M4894="","",VLOOKUP(M4894,'14'!D:D,1,0))</f>
        <v/>
      </c>
    </row>
    <row r="4895" spans="1:15" ht="12.75" customHeight="1" x14ac:dyDescent="0.2">
      <c r="A4895" s="36" t="str">
        <f>'0'!$A$4</f>
        <v>………………..</v>
      </c>
      <c r="B4895" s="37">
        <f>'0'!$A$2</f>
        <v>46112</v>
      </c>
      <c r="C4895" s="37" t="s">
        <v>1243</v>
      </c>
      <c r="D4895" s="119" t="str">
        <f>IF(G4895="","",VLOOKUP(G4895,номенклатури!R:T,2,0))</f>
        <v/>
      </c>
      <c r="E4895" s="365" t="str">
        <f>IF(G4895="","",VLOOKUP(G4895,номенклатури!R:T,3,0))</f>
        <v/>
      </c>
      <c r="F4895" s="159" t="str">
        <f>IF(G4895="","",IF(ISERROR(VLOOKUP(G4895,номенклатури!V:V,1,0)),E4895*H4895,E4895*I4895))</f>
        <v/>
      </c>
      <c r="G4895" s="14"/>
      <c r="H4895" s="15"/>
      <c r="I4895" s="15"/>
      <c r="J4895" s="15"/>
      <c r="K4895" s="15"/>
      <c r="L4895" s="217"/>
      <c r="M4895" s="22"/>
      <c r="N4895" s="119" t="str">
        <f>IF(G4895="","",VLOOKUP(G4895,номенклатури!R:U,4,0))</f>
        <v/>
      </c>
      <c r="O4895" s="119" t="str">
        <f>IF(M4895="","",VLOOKUP(M4895,'14'!D:D,1,0))</f>
        <v/>
      </c>
    </row>
    <row r="4896" spans="1:15" ht="12.75" customHeight="1" x14ac:dyDescent="0.2">
      <c r="A4896" s="36" t="str">
        <f>'0'!$A$4</f>
        <v>………………..</v>
      </c>
      <c r="B4896" s="37">
        <f>'0'!$A$2</f>
        <v>46112</v>
      </c>
      <c r="C4896" s="37" t="s">
        <v>1243</v>
      </c>
      <c r="D4896" s="119" t="str">
        <f>IF(G4896="","",VLOOKUP(G4896,номенклатури!R:T,2,0))</f>
        <v/>
      </c>
      <c r="E4896" s="365" t="str">
        <f>IF(G4896="","",VLOOKUP(G4896,номенклатури!R:T,3,0))</f>
        <v/>
      </c>
      <c r="F4896" s="159" t="str">
        <f>IF(G4896="","",IF(ISERROR(VLOOKUP(G4896,номенклатури!V:V,1,0)),E4896*H4896,E4896*I4896))</f>
        <v/>
      </c>
      <c r="G4896" s="14"/>
      <c r="H4896" s="15"/>
      <c r="I4896" s="15"/>
      <c r="J4896" s="15"/>
      <c r="K4896" s="15"/>
      <c r="L4896" s="217"/>
      <c r="M4896" s="22"/>
      <c r="N4896" s="119" t="str">
        <f>IF(G4896="","",VLOOKUP(G4896,номенклатури!R:U,4,0))</f>
        <v/>
      </c>
      <c r="O4896" s="119" t="str">
        <f>IF(M4896="","",VLOOKUP(M4896,'14'!D:D,1,0))</f>
        <v/>
      </c>
    </row>
    <row r="4897" spans="1:15" ht="12.75" customHeight="1" x14ac:dyDescent="0.2">
      <c r="A4897" s="36" t="str">
        <f>'0'!$A$4</f>
        <v>………………..</v>
      </c>
      <c r="B4897" s="37">
        <f>'0'!$A$2</f>
        <v>46112</v>
      </c>
      <c r="C4897" s="37" t="s">
        <v>1243</v>
      </c>
      <c r="D4897" s="119" t="str">
        <f>IF(G4897="","",VLOOKUP(G4897,номенклатури!R:T,2,0))</f>
        <v/>
      </c>
      <c r="E4897" s="365" t="str">
        <f>IF(G4897="","",VLOOKUP(G4897,номенклатури!R:T,3,0))</f>
        <v/>
      </c>
      <c r="F4897" s="159" t="str">
        <f>IF(G4897="","",IF(ISERROR(VLOOKUP(G4897,номенклатури!V:V,1,0)),E4897*H4897,E4897*I4897))</f>
        <v/>
      </c>
      <c r="G4897" s="14"/>
      <c r="H4897" s="15"/>
      <c r="I4897" s="15"/>
      <c r="J4897" s="15"/>
      <c r="K4897" s="15"/>
      <c r="L4897" s="217"/>
      <c r="M4897" s="22"/>
      <c r="N4897" s="119" t="str">
        <f>IF(G4897="","",VLOOKUP(G4897,номенклатури!R:U,4,0))</f>
        <v/>
      </c>
      <c r="O4897" s="119" t="str">
        <f>IF(M4897="","",VLOOKUP(M4897,'14'!D:D,1,0))</f>
        <v/>
      </c>
    </row>
    <row r="4898" spans="1:15" ht="12.75" customHeight="1" x14ac:dyDescent="0.2">
      <c r="A4898" s="36" t="str">
        <f>'0'!$A$4</f>
        <v>………………..</v>
      </c>
      <c r="B4898" s="37">
        <f>'0'!$A$2</f>
        <v>46112</v>
      </c>
      <c r="C4898" s="37" t="s">
        <v>1243</v>
      </c>
      <c r="D4898" s="119" t="str">
        <f>IF(G4898="","",VLOOKUP(G4898,номенклатури!R:T,2,0))</f>
        <v/>
      </c>
      <c r="E4898" s="365" t="str">
        <f>IF(G4898="","",VLOOKUP(G4898,номенклатури!R:T,3,0))</f>
        <v/>
      </c>
      <c r="F4898" s="159" t="str">
        <f>IF(G4898="","",IF(ISERROR(VLOOKUP(G4898,номенклатури!V:V,1,0)),E4898*H4898,E4898*I4898))</f>
        <v/>
      </c>
      <c r="G4898" s="14"/>
      <c r="H4898" s="15"/>
      <c r="I4898" s="15"/>
      <c r="J4898" s="15"/>
      <c r="K4898" s="15"/>
      <c r="L4898" s="217"/>
      <c r="M4898" s="22"/>
      <c r="N4898" s="119" t="str">
        <f>IF(G4898="","",VLOOKUP(G4898,номенклатури!R:U,4,0))</f>
        <v/>
      </c>
      <c r="O4898" s="119" t="str">
        <f>IF(M4898="","",VLOOKUP(M4898,'14'!D:D,1,0))</f>
        <v/>
      </c>
    </row>
    <row r="4899" spans="1:15" ht="12.75" customHeight="1" x14ac:dyDescent="0.2">
      <c r="A4899" s="36" t="str">
        <f>'0'!$A$4</f>
        <v>………………..</v>
      </c>
      <c r="B4899" s="37">
        <f>'0'!$A$2</f>
        <v>46112</v>
      </c>
      <c r="C4899" s="37" t="s">
        <v>1243</v>
      </c>
      <c r="D4899" s="119" t="str">
        <f>IF(G4899="","",VLOOKUP(G4899,номенклатури!R:T,2,0))</f>
        <v/>
      </c>
      <c r="E4899" s="365" t="str">
        <f>IF(G4899="","",VLOOKUP(G4899,номенклатури!R:T,3,0))</f>
        <v/>
      </c>
      <c r="F4899" s="159" t="str">
        <f>IF(G4899="","",IF(ISERROR(VLOOKUP(G4899,номенклатури!V:V,1,0)),E4899*H4899,E4899*I4899))</f>
        <v/>
      </c>
      <c r="G4899" s="14"/>
      <c r="H4899" s="15"/>
      <c r="I4899" s="15"/>
      <c r="J4899" s="15"/>
      <c r="K4899" s="15"/>
      <c r="L4899" s="217"/>
      <c r="M4899" s="22"/>
      <c r="N4899" s="119" t="str">
        <f>IF(G4899="","",VLOOKUP(G4899,номенклатури!R:U,4,0))</f>
        <v/>
      </c>
      <c r="O4899" s="119" t="str">
        <f>IF(M4899="","",VLOOKUP(M4899,'14'!D:D,1,0))</f>
        <v/>
      </c>
    </row>
    <row r="4900" spans="1:15" ht="12.75" customHeight="1" x14ac:dyDescent="0.2">
      <c r="A4900" s="36" t="str">
        <f>'0'!$A$4</f>
        <v>………………..</v>
      </c>
      <c r="B4900" s="37">
        <f>'0'!$A$2</f>
        <v>46112</v>
      </c>
      <c r="C4900" s="37" t="s">
        <v>1243</v>
      </c>
      <c r="D4900" s="119" t="str">
        <f>IF(G4900="","",VLOOKUP(G4900,номенклатури!R:T,2,0))</f>
        <v/>
      </c>
      <c r="E4900" s="365" t="str">
        <f>IF(G4900="","",VLOOKUP(G4900,номенклатури!R:T,3,0))</f>
        <v/>
      </c>
      <c r="F4900" s="159" t="str">
        <f>IF(G4900="","",IF(ISERROR(VLOOKUP(G4900,номенклатури!V:V,1,0)),E4900*H4900,E4900*I4900))</f>
        <v/>
      </c>
      <c r="G4900" s="14"/>
      <c r="H4900" s="15"/>
      <c r="I4900" s="15"/>
      <c r="J4900" s="15"/>
      <c r="K4900" s="15"/>
      <c r="L4900" s="217"/>
      <c r="M4900" s="22"/>
      <c r="N4900" s="119" t="str">
        <f>IF(G4900="","",VLOOKUP(G4900,номенклатури!R:U,4,0))</f>
        <v/>
      </c>
      <c r="O4900" s="119" t="str">
        <f>IF(M4900="","",VLOOKUP(M4900,'14'!D:D,1,0))</f>
        <v/>
      </c>
    </row>
    <row r="4901" spans="1:15" ht="12.75" customHeight="1" x14ac:dyDescent="0.2">
      <c r="A4901" s="36" t="str">
        <f>'0'!$A$4</f>
        <v>………………..</v>
      </c>
      <c r="B4901" s="37">
        <f>'0'!$A$2</f>
        <v>46112</v>
      </c>
      <c r="C4901" s="37" t="s">
        <v>1243</v>
      </c>
      <c r="D4901" s="119" t="str">
        <f>IF(G4901="","",VLOOKUP(G4901,номенклатури!R:T,2,0))</f>
        <v/>
      </c>
      <c r="E4901" s="365" t="str">
        <f>IF(G4901="","",VLOOKUP(G4901,номенклатури!R:T,3,0))</f>
        <v/>
      </c>
      <c r="F4901" s="159" t="str">
        <f>IF(G4901="","",IF(ISERROR(VLOOKUP(G4901,номенклатури!V:V,1,0)),E4901*H4901,E4901*I4901))</f>
        <v/>
      </c>
      <c r="G4901" s="14"/>
      <c r="H4901" s="15"/>
      <c r="I4901" s="15"/>
      <c r="J4901" s="15"/>
      <c r="K4901" s="15"/>
      <c r="L4901" s="217"/>
      <c r="M4901" s="22"/>
      <c r="N4901" s="119" t="str">
        <f>IF(G4901="","",VLOOKUP(G4901,номенклатури!R:U,4,0))</f>
        <v/>
      </c>
      <c r="O4901" s="119" t="str">
        <f>IF(M4901="","",VLOOKUP(M4901,'14'!D:D,1,0))</f>
        <v/>
      </c>
    </row>
    <row r="4902" spans="1:15" ht="12.75" customHeight="1" x14ac:dyDescent="0.2">
      <c r="A4902" s="36" t="str">
        <f>'0'!$A$4</f>
        <v>………………..</v>
      </c>
      <c r="B4902" s="37">
        <f>'0'!$A$2</f>
        <v>46112</v>
      </c>
      <c r="C4902" s="37" t="s">
        <v>1243</v>
      </c>
      <c r="D4902" s="119" t="str">
        <f>IF(G4902="","",VLOOKUP(G4902,номенклатури!R:T,2,0))</f>
        <v/>
      </c>
      <c r="E4902" s="365" t="str">
        <f>IF(G4902="","",VLOOKUP(G4902,номенклатури!R:T,3,0))</f>
        <v/>
      </c>
      <c r="F4902" s="159" t="str">
        <f>IF(G4902="","",IF(ISERROR(VLOOKUP(G4902,номенклатури!V:V,1,0)),E4902*H4902,E4902*I4902))</f>
        <v/>
      </c>
      <c r="G4902" s="14"/>
      <c r="H4902" s="15"/>
      <c r="I4902" s="15"/>
      <c r="J4902" s="15"/>
      <c r="K4902" s="15"/>
      <c r="L4902" s="217"/>
      <c r="M4902" s="22"/>
      <c r="N4902" s="119" t="str">
        <f>IF(G4902="","",VLOOKUP(G4902,номенклатури!R:U,4,0))</f>
        <v/>
      </c>
      <c r="O4902" s="119" t="str">
        <f>IF(M4902="","",VLOOKUP(M4902,'14'!D:D,1,0))</f>
        <v/>
      </c>
    </row>
    <row r="4903" spans="1:15" ht="12.75" customHeight="1" x14ac:dyDescent="0.2">
      <c r="A4903" s="36" t="str">
        <f>'0'!$A$4</f>
        <v>………………..</v>
      </c>
      <c r="B4903" s="37">
        <f>'0'!$A$2</f>
        <v>46112</v>
      </c>
      <c r="C4903" s="37" t="s">
        <v>1243</v>
      </c>
      <c r="D4903" s="119" t="str">
        <f>IF(G4903="","",VLOOKUP(G4903,номенклатури!R:T,2,0))</f>
        <v/>
      </c>
      <c r="E4903" s="365" t="str">
        <f>IF(G4903="","",VLOOKUP(G4903,номенклатури!R:T,3,0))</f>
        <v/>
      </c>
      <c r="F4903" s="159" t="str">
        <f>IF(G4903="","",IF(ISERROR(VLOOKUP(G4903,номенклатури!V:V,1,0)),E4903*H4903,E4903*I4903))</f>
        <v/>
      </c>
      <c r="G4903" s="14"/>
      <c r="H4903" s="15"/>
      <c r="I4903" s="15"/>
      <c r="J4903" s="15"/>
      <c r="K4903" s="15"/>
      <c r="L4903" s="217"/>
      <c r="M4903" s="22"/>
      <c r="N4903" s="119" t="str">
        <f>IF(G4903="","",VLOOKUP(G4903,номенклатури!R:U,4,0))</f>
        <v/>
      </c>
      <c r="O4903" s="119" t="str">
        <f>IF(M4903="","",VLOOKUP(M4903,'14'!D:D,1,0))</f>
        <v/>
      </c>
    </row>
    <row r="4904" spans="1:15" ht="12.75" customHeight="1" x14ac:dyDescent="0.2">
      <c r="A4904" s="36" t="str">
        <f>'0'!$A$4</f>
        <v>………………..</v>
      </c>
      <c r="B4904" s="37">
        <f>'0'!$A$2</f>
        <v>46112</v>
      </c>
      <c r="C4904" s="37" t="s">
        <v>1243</v>
      </c>
      <c r="D4904" s="119" t="str">
        <f>IF(G4904="","",VLOOKUP(G4904,номенклатури!R:T,2,0))</f>
        <v/>
      </c>
      <c r="E4904" s="365" t="str">
        <f>IF(G4904="","",VLOOKUP(G4904,номенклатури!R:T,3,0))</f>
        <v/>
      </c>
      <c r="F4904" s="159" t="str">
        <f>IF(G4904="","",IF(ISERROR(VLOOKUP(G4904,номенклатури!V:V,1,0)),E4904*H4904,E4904*I4904))</f>
        <v/>
      </c>
      <c r="G4904" s="14"/>
      <c r="H4904" s="15"/>
      <c r="I4904" s="15"/>
      <c r="J4904" s="15"/>
      <c r="K4904" s="15"/>
      <c r="L4904" s="217"/>
      <c r="M4904" s="22"/>
      <c r="N4904" s="119" t="str">
        <f>IF(G4904="","",VLOOKUP(G4904,номенклатури!R:U,4,0))</f>
        <v/>
      </c>
      <c r="O4904" s="119" t="str">
        <f>IF(M4904="","",VLOOKUP(M4904,'14'!D:D,1,0))</f>
        <v/>
      </c>
    </row>
    <row r="4905" spans="1:15" ht="12.75" customHeight="1" x14ac:dyDescent="0.2">
      <c r="A4905" s="36" t="str">
        <f>'0'!$A$4</f>
        <v>………………..</v>
      </c>
      <c r="B4905" s="37">
        <f>'0'!$A$2</f>
        <v>46112</v>
      </c>
      <c r="C4905" s="37" t="s">
        <v>1243</v>
      </c>
      <c r="D4905" s="119" t="str">
        <f>IF(G4905="","",VLOOKUP(G4905,номенклатури!R:T,2,0))</f>
        <v/>
      </c>
      <c r="E4905" s="365" t="str">
        <f>IF(G4905="","",VLOOKUP(G4905,номенклатури!R:T,3,0))</f>
        <v/>
      </c>
      <c r="F4905" s="159" t="str">
        <f>IF(G4905="","",IF(ISERROR(VLOOKUP(G4905,номенклатури!V:V,1,0)),E4905*H4905,E4905*I4905))</f>
        <v/>
      </c>
      <c r="G4905" s="14"/>
      <c r="H4905" s="15"/>
      <c r="I4905" s="15"/>
      <c r="J4905" s="15"/>
      <c r="K4905" s="15"/>
      <c r="L4905" s="217"/>
      <c r="M4905" s="22"/>
      <c r="N4905" s="119" t="str">
        <f>IF(G4905="","",VLOOKUP(G4905,номенклатури!R:U,4,0))</f>
        <v/>
      </c>
      <c r="O4905" s="119" t="str">
        <f>IF(M4905="","",VLOOKUP(M4905,'14'!D:D,1,0))</f>
        <v/>
      </c>
    </row>
    <row r="4906" spans="1:15" ht="12.75" customHeight="1" x14ac:dyDescent="0.2">
      <c r="A4906" s="36" t="str">
        <f>'0'!$A$4</f>
        <v>………………..</v>
      </c>
      <c r="B4906" s="37">
        <f>'0'!$A$2</f>
        <v>46112</v>
      </c>
      <c r="C4906" s="37" t="s">
        <v>1243</v>
      </c>
      <c r="D4906" s="119" t="str">
        <f>IF(G4906="","",VLOOKUP(G4906,номенклатури!R:T,2,0))</f>
        <v/>
      </c>
      <c r="E4906" s="365" t="str">
        <f>IF(G4906="","",VLOOKUP(G4906,номенклатури!R:T,3,0))</f>
        <v/>
      </c>
      <c r="F4906" s="159" t="str">
        <f>IF(G4906="","",IF(ISERROR(VLOOKUP(G4906,номенклатури!V:V,1,0)),E4906*H4906,E4906*I4906))</f>
        <v/>
      </c>
      <c r="G4906" s="14"/>
      <c r="H4906" s="15"/>
      <c r="I4906" s="15"/>
      <c r="J4906" s="15"/>
      <c r="K4906" s="15"/>
      <c r="L4906" s="217"/>
      <c r="M4906" s="22"/>
      <c r="N4906" s="119" t="str">
        <f>IF(G4906="","",VLOOKUP(G4906,номенклатури!R:U,4,0))</f>
        <v/>
      </c>
      <c r="O4906" s="119" t="str">
        <f>IF(M4906="","",VLOOKUP(M4906,'14'!D:D,1,0))</f>
        <v/>
      </c>
    </row>
    <row r="4907" spans="1:15" ht="12.75" customHeight="1" x14ac:dyDescent="0.2">
      <c r="A4907" s="36" t="str">
        <f>'0'!$A$4</f>
        <v>………………..</v>
      </c>
      <c r="B4907" s="37">
        <f>'0'!$A$2</f>
        <v>46112</v>
      </c>
      <c r="C4907" s="37" t="s">
        <v>1243</v>
      </c>
      <c r="D4907" s="119" t="str">
        <f>IF(G4907="","",VLOOKUP(G4907,номенклатури!R:T,2,0))</f>
        <v/>
      </c>
      <c r="E4907" s="365" t="str">
        <f>IF(G4907="","",VLOOKUP(G4907,номенклатури!R:T,3,0))</f>
        <v/>
      </c>
      <c r="F4907" s="159" t="str">
        <f>IF(G4907="","",IF(ISERROR(VLOOKUP(G4907,номенклатури!V:V,1,0)),E4907*H4907,E4907*I4907))</f>
        <v/>
      </c>
      <c r="G4907" s="14"/>
      <c r="H4907" s="15"/>
      <c r="I4907" s="15"/>
      <c r="J4907" s="15"/>
      <c r="K4907" s="15"/>
      <c r="L4907" s="217"/>
      <c r="M4907" s="22"/>
      <c r="N4907" s="119" t="str">
        <f>IF(G4907="","",VLOOKUP(G4907,номенклатури!R:U,4,0))</f>
        <v/>
      </c>
      <c r="O4907" s="119" t="str">
        <f>IF(M4907="","",VLOOKUP(M4907,'14'!D:D,1,0))</f>
        <v/>
      </c>
    </row>
    <row r="4908" spans="1:15" ht="12.75" customHeight="1" x14ac:dyDescent="0.2">
      <c r="A4908" s="36" t="str">
        <f>'0'!$A$4</f>
        <v>………………..</v>
      </c>
      <c r="B4908" s="37">
        <f>'0'!$A$2</f>
        <v>46112</v>
      </c>
      <c r="C4908" s="37" t="s">
        <v>1243</v>
      </c>
      <c r="D4908" s="119" t="str">
        <f>IF(G4908="","",VLOOKUP(G4908,номенклатури!R:T,2,0))</f>
        <v/>
      </c>
      <c r="E4908" s="365" t="str">
        <f>IF(G4908="","",VLOOKUP(G4908,номенклатури!R:T,3,0))</f>
        <v/>
      </c>
      <c r="F4908" s="159" t="str">
        <f>IF(G4908="","",IF(ISERROR(VLOOKUP(G4908,номенклатури!V:V,1,0)),E4908*H4908,E4908*I4908))</f>
        <v/>
      </c>
      <c r="G4908" s="14"/>
      <c r="H4908" s="15"/>
      <c r="I4908" s="15"/>
      <c r="J4908" s="15"/>
      <c r="K4908" s="15"/>
      <c r="L4908" s="217"/>
      <c r="M4908" s="22"/>
      <c r="N4908" s="119" t="str">
        <f>IF(G4908="","",VLOOKUP(G4908,номенклатури!R:U,4,0))</f>
        <v/>
      </c>
      <c r="O4908" s="119" t="str">
        <f>IF(M4908="","",VLOOKUP(M4908,'14'!D:D,1,0))</f>
        <v/>
      </c>
    </row>
    <row r="4909" spans="1:15" ht="12.75" customHeight="1" x14ac:dyDescent="0.2">
      <c r="A4909" s="36" t="str">
        <f>'0'!$A$4</f>
        <v>………………..</v>
      </c>
      <c r="B4909" s="37">
        <f>'0'!$A$2</f>
        <v>46112</v>
      </c>
      <c r="C4909" s="37" t="s">
        <v>1243</v>
      </c>
      <c r="D4909" s="119" t="str">
        <f>IF(G4909="","",VLOOKUP(G4909,номенклатури!R:T,2,0))</f>
        <v/>
      </c>
      <c r="E4909" s="365" t="str">
        <f>IF(G4909="","",VLOOKUP(G4909,номенклатури!R:T,3,0))</f>
        <v/>
      </c>
      <c r="F4909" s="159" t="str">
        <f>IF(G4909="","",IF(ISERROR(VLOOKUP(G4909,номенклатури!V:V,1,0)),E4909*H4909,E4909*I4909))</f>
        <v/>
      </c>
      <c r="G4909" s="14"/>
      <c r="H4909" s="15"/>
      <c r="I4909" s="15"/>
      <c r="J4909" s="15"/>
      <c r="K4909" s="15"/>
      <c r="L4909" s="217"/>
      <c r="M4909" s="22"/>
      <c r="N4909" s="119" t="str">
        <f>IF(G4909="","",VLOOKUP(G4909,номенклатури!R:U,4,0))</f>
        <v/>
      </c>
      <c r="O4909" s="119" t="str">
        <f>IF(M4909="","",VLOOKUP(M4909,'14'!D:D,1,0))</f>
        <v/>
      </c>
    </row>
    <row r="4910" spans="1:15" ht="12.75" customHeight="1" x14ac:dyDescent="0.2">
      <c r="A4910" s="36" t="str">
        <f>'0'!$A$4</f>
        <v>………………..</v>
      </c>
      <c r="B4910" s="37">
        <f>'0'!$A$2</f>
        <v>46112</v>
      </c>
      <c r="C4910" s="37" t="s">
        <v>1243</v>
      </c>
      <c r="D4910" s="119" t="str">
        <f>IF(G4910="","",VLOOKUP(G4910,номенклатури!R:T,2,0))</f>
        <v/>
      </c>
      <c r="E4910" s="365" t="str">
        <f>IF(G4910="","",VLOOKUP(G4910,номенклатури!R:T,3,0))</f>
        <v/>
      </c>
      <c r="F4910" s="159" t="str">
        <f>IF(G4910="","",IF(ISERROR(VLOOKUP(G4910,номенклатури!V:V,1,0)),E4910*H4910,E4910*I4910))</f>
        <v/>
      </c>
      <c r="G4910" s="14"/>
      <c r="H4910" s="15"/>
      <c r="I4910" s="15"/>
      <c r="J4910" s="15"/>
      <c r="K4910" s="15"/>
      <c r="L4910" s="217"/>
      <c r="M4910" s="22"/>
      <c r="N4910" s="119" t="str">
        <f>IF(G4910="","",VLOOKUP(G4910,номенклатури!R:U,4,0))</f>
        <v/>
      </c>
      <c r="O4910" s="119" t="str">
        <f>IF(M4910="","",VLOOKUP(M4910,'14'!D:D,1,0))</f>
        <v/>
      </c>
    </row>
    <row r="4911" spans="1:15" ht="12.75" customHeight="1" x14ac:dyDescent="0.2">
      <c r="A4911" s="36" t="str">
        <f>'0'!$A$4</f>
        <v>………………..</v>
      </c>
      <c r="B4911" s="37">
        <f>'0'!$A$2</f>
        <v>46112</v>
      </c>
      <c r="C4911" s="37" t="s">
        <v>1243</v>
      </c>
      <c r="D4911" s="119" t="str">
        <f>IF(G4911="","",VLOOKUP(G4911,номенклатури!R:T,2,0))</f>
        <v/>
      </c>
      <c r="E4911" s="365" t="str">
        <f>IF(G4911="","",VLOOKUP(G4911,номенклатури!R:T,3,0))</f>
        <v/>
      </c>
      <c r="F4911" s="159" t="str">
        <f>IF(G4911="","",IF(ISERROR(VLOOKUP(G4911,номенклатури!V:V,1,0)),E4911*H4911,E4911*I4911))</f>
        <v/>
      </c>
      <c r="G4911" s="14"/>
      <c r="H4911" s="15"/>
      <c r="I4911" s="15"/>
      <c r="J4911" s="15"/>
      <c r="K4911" s="15"/>
      <c r="L4911" s="217"/>
      <c r="M4911" s="22"/>
      <c r="N4911" s="119" t="str">
        <f>IF(G4911="","",VLOOKUP(G4911,номенклатури!R:U,4,0))</f>
        <v/>
      </c>
      <c r="O4911" s="119" t="str">
        <f>IF(M4911="","",VLOOKUP(M4911,'14'!D:D,1,0))</f>
        <v/>
      </c>
    </row>
    <row r="4912" spans="1:15" ht="12.75" customHeight="1" x14ac:dyDescent="0.2">
      <c r="A4912" s="36" t="str">
        <f>'0'!$A$4</f>
        <v>………………..</v>
      </c>
      <c r="B4912" s="37">
        <f>'0'!$A$2</f>
        <v>46112</v>
      </c>
      <c r="C4912" s="37" t="s">
        <v>1243</v>
      </c>
      <c r="D4912" s="119" t="str">
        <f>IF(G4912="","",VLOOKUP(G4912,номенклатури!R:T,2,0))</f>
        <v/>
      </c>
      <c r="E4912" s="365" t="str">
        <f>IF(G4912="","",VLOOKUP(G4912,номенклатури!R:T,3,0))</f>
        <v/>
      </c>
      <c r="F4912" s="159" t="str">
        <f>IF(G4912="","",IF(ISERROR(VLOOKUP(G4912,номенклатури!V:V,1,0)),E4912*H4912,E4912*I4912))</f>
        <v/>
      </c>
      <c r="G4912" s="14"/>
      <c r="H4912" s="15"/>
      <c r="I4912" s="15"/>
      <c r="J4912" s="15"/>
      <c r="K4912" s="15"/>
      <c r="L4912" s="217"/>
      <c r="M4912" s="22"/>
      <c r="N4912" s="119" t="str">
        <f>IF(G4912="","",VLOOKUP(G4912,номенклатури!R:U,4,0))</f>
        <v/>
      </c>
      <c r="O4912" s="119" t="str">
        <f>IF(M4912="","",VLOOKUP(M4912,'14'!D:D,1,0))</f>
        <v/>
      </c>
    </row>
    <row r="4913" spans="1:15" ht="12.75" customHeight="1" x14ac:dyDescent="0.2">
      <c r="A4913" s="36" t="str">
        <f>'0'!$A$4</f>
        <v>………………..</v>
      </c>
      <c r="B4913" s="37">
        <f>'0'!$A$2</f>
        <v>46112</v>
      </c>
      <c r="C4913" s="37" t="s">
        <v>1243</v>
      </c>
      <c r="D4913" s="119" t="str">
        <f>IF(G4913="","",VLOOKUP(G4913,номенклатури!R:T,2,0))</f>
        <v/>
      </c>
      <c r="E4913" s="365" t="str">
        <f>IF(G4913="","",VLOOKUP(G4913,номенклатури!R:T,3,0))</f>
        <v/>
      </c>
      <c r="F4913" s="159" t="str">
        <f>IF(G4913="","",IF(ISERROR(VLOOKUP(G4913,номенклатури!V:V,1,0)),E4913*H4913,E4913*I4913))</f>
        <v/>
      </c>
      <c r="G4913" s="14"/>
      <c r="H4913" s="15"/>
      <c r="I4913" s="15"/>
      <c r="J4913" s="15"/>
      <c r="K4913" s="15"/>
      <c r="L4913" s="217"/>
      <c r="M4913" s="22"/>
      <c r="N4913" s="119" t="str">
        <f>IF(G4913="","",VLOOKUP(G4913,номенклатури!R:U,4,0))</f>
        <v/>
      </c>
      <c r="O4913" s="119" t="str">
        <f>IF(M4913="","",VLOOKUP(M4913,'14'!D:D,1,0))</f>
        <v/>
      </c>
    </row>
    <row r="4914" spans="1:15" ht="12.75" customHeight="1" x14ac:dyDescent="0.2">
      <c r="A4914" s="36" t="str">
        <f>'0'!$A$4</f>
        <v>………………..</v>
      </c>
      <c r="B4914" s="37">
        <f>'0'!$A$2</f>
        <v>46112</v>
      </c>
      <c r="C4914" s="37" t="s">
        <v>1243</v>
      </c>
      <c r="D4914" s="119" t="str">
        <f>IF(G4914="","",VLOOKUP(G4914,номенклатури!R:T,2,0))</f>
        <v/>
      </c>
      <c r="E4914" s="365" t="str">
        <f>IF(G4914="","",VLOOKUP(G4914,номенклатури!R:T,3,0))</f>
        <v/>
      </c>
      <c r="F4914" s="159" t="str">
        <f>IF(G4914="","",IF(ISERROR(VLOOKUP(G4914,номенклатури!V:V,1,0)),E4914*H4914,E4914*I4914))</f>
        <v/>
      </c>
      <c r="G4914" s="14"/>
      <c r="H4914" s="15"/>
      <c r="I4914" s="15"/>
      <c r="J4914" s="15"/>
      <c r="K4914" s="15"/>
      <c r="L4914" s="217"/>
      <c r="M4914" s="22"/>
      <c r="N4914" s="119" t="str">
        <f>IF(G4914="","",VLOOKUP(G4914,номенклатури!R:U,4,0))</f>
        <v/>
      </c>
      <c r="O4914" s="119" t="str">
        <f>IF(M4914="","",VLOOKUP(M4914,'14'!D:D,1,0))</f>
        <v/>
      </c>
    </row>
    <row r="4915" spans="1:15" ht="12.75" customHeight="1" x14ac:dyDescent="0.2">
      <c r="A4915" s="36" t="str">
        <f>'0'!$A$4</f>
        <v>………………..</v>
      </c>
      <c r="B4915" s="37">
        <f>'0'!$A$2</f>
        <v>46112</v>
      </c>
      <c r="C4915" s="37" t="s">
        <v>1243</v>
      </c>
      <c r="D4915" s="119" t="str">
        <f>IF(G4915="","",VLOOKUP(G4915,номенклатури!R:T,2,0))</f>
        <v/>
      </c>
      <c r="E4915" s="365" t="str">
        <f>IF(G4915="","",VLOOKUP(G4915,номенклатури!R:T,3,0))</f>
        <v/>
      </c>
      <c r="F4915" s="159" t="str">
        <f>IF(G4915="","",IF(ISERROR(VLOOKUP(G4915,номенклатури!V:V,1,0)),E4915*H4915,E4915*I4915))</f>
        <v/>
      </c>
      <c r="G4915" s="14"/>
      <c r="H4915" s="15"/>
      <c r="I4915" s="15"/>
      <c r="J4915" s="15"/>
      <c r="K4915" s="15"/>
      <c r="L4915" s="217"/>
      <c r="M4915" s="22"/>
      <c r="N4915" s="119" t="str">
        <f>IF(G4915="","",VLOOKUP(G4915,номенклатури!R:U,4,0))</f>
        <v/>
      </c>
      <c r="O4915" s="119" t="str">
        <f>IF(M4915="","",VLOOKUP(M4915,'14'!D:D,1,0))</f>
        <v/>
      </c>
    </row>
    <row r="4916" spans="1:15" ht="12.75" customHeight="1" x14ac:dyDescent="0.2">
      <c r="A4916" s="36" t="str">
        <f>'0'!$A$4</f>
        <v>………………..</v>
      </c>
      <c r="B4916" s="37">
        <f>'0'!$A$2</f>
        <v>46112</v>
      </c>
      <c r="C4916" s="37" t="s">
        <v>1243</v>
      </c>
      <c r="D4916" s="119" t="str">
        <f>IF(G4916="","",VLOOKUP(G4916,номенклатури!R:T,2,0))</f>
        <v/>
      </c>
      <c r="E4916" s="365" t="str">
        <f>IF(G4916="","",VLOOKUP(G4916,номенклатури!R:T,3,0))</f>
        <v/>
      </c>
      <c r="F4916" s="159" t="str">
        <f>IF(G4916="","",IF(ISERROR(VLOOKUP(G4916,номенклатури!V:V,1,0)),E4916*H4916,E4916*I4916))</f>
        <v/>
      </c>
      <c r="G4916" s="14"/>
      <c r="H4916" s="15"/>
      <c r="I4916" s="15"/>
      <c r="J4916" s="15"/>
      <c r="K4916" s="15"/>
      <c r="L4916" s="217"/>
      <c r="M4916" s="22"/>
      <c r="N4916" s="119" t="str">
        <f>IF(G4916="","",VLOOKUP(G4916,номенклатури!R:U,4,0))</f>
        <v/>
      </c>
      <c r="O4916" s="119" t="str">
        <f>IF(M4916="","",VLOOKUP(M4916,'14'!D:D,1,0))</f>
        <v/>
      </c>
    </row>
    <row r="4917" spans="1:15" ht="12.75" customHeight="1" x14ac:dyDescent="0.2">
      <c r="A4917" s="36" t="str">
        <f>'0'!$A$4</f>
        <v>………………..</v>
      </c>
      <c r="B4917" s="37">
        <f>'0'!$A$2</f>
        <v>46112</v>
      </c>
      <c r="C4917" s="37" t="s">
        <v>1243</v>
      </c>
      <c r="D4917" s="119" t="str">
        <f>IF(G4917="","",VLOOKUP(G4917,номенклатури!R:T,2,0))</f>
        <v/>
      </c>
      <c r="E4917" s="365" t="str">
        <f>IF(G4917="","",VLOOKUP(G4917,номенклатури!R:T,3,0))</f>
        <v/>
      </c>
      <c r="F4917" s="159" t="str">
        <f>IF(G4917="","",IF(ISERROR(VLOOKUP(G4917,номенклатури!V:V,1,0)),E4917*H4917,E4917*I4917))</f>
        <v/>
      </c>
      <c r="G4917" s="14"/>
      <c r="H4917" s="15"/>
      <c r="I4917" s="15"/>
      <c r="J4917" s="15"/>
      <c r="K4917" s="15"/>
      <c r="L4917" s="217"/>
      <c r="M4917" s="22"/>
      <c r="N4917" s="119" t="str">
        <f>IF(G4917="","",VLOOKUP(G4917,номенклатури!R:U,4,0))</f>
        <v/>
      </c>
      <c r="O4917" s="119" t="str">
        <f>IF(M4917="","",VLOOKUP(M4917,'14'!D:D,1,0))</f>
        <v/>
      </c>
    </row>
    <row r="4918" spans="1:15" ht="12.75" customHeight="1" x14ac:dyDescent="0.2">
      <c r="A4918" s="36" t="str">
        <f>'0'!$A$4</f>
        <v>………………..</v>
      </c>
      <c r="B4918" s="37">
        <f>'0'!$A$2</f>
        <v>46112</v>
      </c>
      <c r="C4918" s="37" t="s">
        <v>1243</v>
      </c>
      <c r="D4918" s="119" t="str">
        <f>IF(G4918="","",VLOOKUP(G4918,номенклатури!R:T,2,0))</f>
        <v/>
      </c>
      <c r="E4918" s="365" t="str">
        <f>IF(G4918="","",VLOOKUP(G4918,номенклатури!R:T,3,0))</f>
        <v/>
      </c>
      <c r="F4918" s="159" t="str">
        <f>IF(G4918="","",IF(ISERROR(VLOOKUP(G4918,номенклатури!V:V,1,0)),E4918*H4918,E4918*I4918))</f>
        <v/>
      </c>
      <c r="G4918" s="14"/>
      <c r="H4918" s="15"/>
      <c r="I4918" s="15"/>
      <c r="J4918" s="15"/>
      <c r="K4918" s="15"/>
      <c r="L4918" s="217"/>
      <c r="M4918" s="22"/>
      <c r="N4918" s="119" t="str">
        <f>IF(G4918="","",VLOOKUP(G4918,номенклатури!R:U,4,0))</f>
        <v/>
      </c>
      <c r="O4918" s="119" t="str">
        <f>IF(M4918="","",VLOOKUP(M4918,'14'!D:D,1,0))</f>
        <v/>
      </c>
    </row>
    <row r="4919" spans="1:15" ht="12.75" customHeight="1" x14ac:dyDescent="0.2">
      <c r="A4919" s="36" t="str">
        <f>'0'!$A$4</f>
        <v>………………..</v>
      </c>
      <c r="B4919" s="37">
        <f>'0'!$A$2</f>
        <v>46112</v>
      </c>
      <c r="C4919" s="37" t="s">
        <v>1243</v>
      </c>
      <c r="D4919" s="119" t="str">
        <f>IF(G4919="","",VLOOKUP(G4919,номенклатури!R:T,2,0))</f>
        <v/>
      </c>
      <c r="E4919" s="365" t="str">
        <f>IF(G4919="","",VLOOKUP(G4919,номенклатури!R:T,3,0))</f>
        <v/>
      </c>
      <c r="F4919" s="159" t="str">
        <f>IF(G4919="","",IF(ISERROR(VLOOKUP(G4919,номенклатури!V:V,1,0)),E4919*H4919,E4919*I4919))</f>
        <v/>
      </c>
      <c r="G4919" s="14"/>
      <c r="H4919" s="15"/>
      <c r="I4919" s="15"/>
      <c r="J4919" s="15"/>
      <c r="K4919" s="15"/>
      <c r="L4919" s="217"/>
      <c r="M4919" s="22"/>
      <c r="N4919" s="119" t="str">
        <f>IF(G4919="","",VLOOKUP(G4919,номенклатури!R:U,4,0))</f>
        <v/>
      </c>
      <c r="O4919" s="119" t="str">
        <f>IF(M4919="","",VLOOKUP(M4919,'14'!D:D,1,0))</f>
        <v/>
      </c>
    </row>
    <row r="4920" spans="1:15" ht="12.75" customHeight="1" x14ac:dyDescent="0.2">
      <c r="A4920" s="36" t="str">
        <f>'0'!$A$4</f>
        <v>………………..</v>
      </c>
      <c r="B4920" s="37">
        <f>'0'!$A$2</f>
        <v>46112</v>
      </c>
      <c r="C4920" s="37" t="s">
        <v>1243</v>
      </c>
      <c r="D4920" s="119" t="str">
        <f>IF(G4920="","",VLOOKUP(G4920,номенклатури!R:T,2,0))</f>
        <v/>
      </c>
      <c r="E4920" s="365" t="str">
        <f>IF(G4920="","",VLOOKUP(G4920,номенклатури!R:T,3,0))</f>
        <v/>
      </c>
      <c r="F4920" s="159" t="str">
        <f>IF(G4920="","",IF(ISERROR(VLOOKUP(G4920,номенклатури!V:V,1,0)),E4920*H4920,E4920*I4920))</f>
        <v/>
      </c>
      <c r="G4920" s="14"/>
      <c r="H4920" s="15"/>
      <c r="I4920" s="15"/>
      <c r="J4920" s="15"/>
      <c r="K4920" s="15"/>
      <c r="L4920" s="217"/>
      <c r="M4920" s="22"/>
      <c r="N4920" s="119" t="str">
        <f>IF(G4920="","",VLOOKUP(G4920,номенклатури!R:U,4,0))</f>
        <v/>
      </c>
      <c r="O4920" s="119" t="str">
        <f>IF(M4920="","",VLOOKUP(M4920,'14'!D:D,1,0))</f>
        <v/>
      </c>
    </row>
    <row r="4921" spans="1:15" ht="12.75" customHeight="1" x14ac:dyDescent="0.2">
      <c r="A4921" s="36" t="str">
        <f>'0'!$A$4</f>
        <v>………………..</v>
      </c>
      <c r="B4921" s="37">
        <f>'0'!$A$2</f>
        <v>46112</v>
      </c>
      <c r="C4921" s="37" t="s">
        <v>1243</v>
      </c>
      <c r="D4921" s="119" t="str">
        <f>IF(G4921="","",VLOOKUP(G4921,номенклатури!R:T,2,0))</f>
        <v/>
      </c>
      <c r="E4921" s="365" t="str">
        <f>IF(G4921="","",VLOOKUP(G4921,номенклатури!R:T,3,0))</f>
        <v/>
      </c>
      <c r="F4921" s="159" t="str">
        <f>IF(G4921="","",IF(ISERROR(VLOOKUP(G4921,номенклатури!V:V,1,0)),E4921*H4921,E4921*I4921))</f>
        <v/>
      </c>
      <c r="G4921" s="14"/>
      <c r="H4921" s="15"/>
      <c r="I4921" s="15"/>
      <c r="J4921" s="15"/>
      <c r="K4921" s="15"/>
      <c r="L4921" s="217"/>
      <c r="M4921" s="22"/>
      <c r="N4921" s="119" t="str">
        <f>IF(G4921="","",VLOOKUP(G4921,номенклатури!R:U,4,0))</f>
        <v/>
      </c>
      <c r="O4921" s="119" t="str">
        <f>IF(M4921="","",VLOOKUP(M4921,'14'!D:D,1,0))</f>
        <v/>
      </c>
    </row>
    <row r="4922" spans="1:15" ht="12.75" customHeight="1" x14ac:dyDescent="0.2">
      <c r="A4922" s="36" t="str">
        <f>'0'!$A$4</f>
        <v>………………..</v>
      </c>
      <c r="B4922" s="37">
        <f>'0'!$A$2</f>
        <v>46112</v>
      </c>
      <c r="C4922" s="37" t="s">
        <v>1243</v>
      </c>
      <c r="D4922" s="119" t="str">
        <f>IF(G4922="","",VLOOKUP(G4922,номенклатури!R:T,2,0))</f>
        <v/>
      </c>
      <c r="E4922" s="365" t="str">
        <f>IF(G4922="","",VLOOKUP(G4922,номенклатури!R:T,3,0))</f>
        <v/>
      </c>
      <c r="F4922" s="159" t="str">
        <f>IF(G4922="","",IF(ISERROR(VLOOKUP(G4922,номенклатури!V:V,1,0)),E4922*H4922,E4922*I4922))</f>
        <v/>
      </c>
      <c r="G4922" s="14"/>
      <c r="H4922" s="15"/>
      <c r="I4922" s="15"/>
      <c r="J4922" s="15"/>
      <c r="K4922" s="15"/>
      <c r="L4922" s="217"/>
      <c r="M4922" s="22"/>
      <c r="N4922" s="119" t="str">
        <f>IF(G4922="","",VLOOKUP(G4922,номенклатури!R:U,4,0))</f>
        <v/>
      </c>
      <c r="O4922" s="119" t="str">
        <f>IF(M4922="","",VLOOKUP(M4922,'14'!D:D,1,0))</f>
        <v/>
      </c>
    </row>
    <row r="4923" spans="1:15" ht="12.75" customHeight="1" x14ac:dyDescent="0.2">
      <c r="A4923" s="36" t="str">
        <f>'0'!$A$4</f>
        <v>………………..</v>
      </c>
      <c r="B4923" s="37">
        <f>'0'!$A$2</f>
        <v>46112</v>
      </c>
      <c r="C4923" s="37" t="s">
        <v>1243</v>
      </c>
      <c r="D4923" s="119" t="str">
        <f>IF(G4923="","",VLOOKUP(G4923,номенклатури!R:T,2,0))</f>
        <v/>
      </c>
      <c r="E4923" s="365" t="str">
        <f>IF(G4923="","",VLOOKUP(G4923,номенклатури!R:T,3,0))</f>
        <v/>
      </c>
      <c r="F4923" s="159" t="str">
        <f>IF(G4923="","",IF(ISERROR(VLOOKUP(G4923,номенклатури!V:V,1,0)),E4923*H4923,E4923*I4923))</f>
        <v/>
      </c>
      <c r="G4923" s="14"/>
      <c r="H4923" s="15"/>
      <c r="I4923" s="15"/>
      <c r="J4923" s="15"/>
      <c r="K4923" s="15"/>
      <c r="L4923" s="217"/>
      <c r="M4923" s="22"/>
      <c r="N4923" s="119" t="str">
        <f>IF(G4923="","",VLOOKUP(G4923,номенклатури!R:U,4,0))</f>
        <v/>
      </c>
      <c r="O4923" s="119" t="str">
        <f>IF(M4923="","",VLOOKUP(M4923,'14'!D:D,1,0))</f>
        <v/>
      </c>
    </row>
    <row r="4924" spans="1:15" ht="12.75" customHeight="1" x14ac:dyDescent="0.2">
      <c r="A4924" s="36" t="str">
        <f>'0'!$A$4</f>
        <v>………………..</v>
      </c>
      <c r="B4924" s="37">
        <f>'0'!$A$2</f>
        <v>46112</v>
      </c>
      <c r="C4924" s="37" t="s">
        <v>1243</v>
      </c>
      <c r="D4924" s="119" t="str">
        <f>IF(G4924="","",VLOOKUP(G4924,номенклатури!R:T,2,0))</f>
        <v/>
      </c>
      <c r="E4924" s="365" t="str">
        <f>IF(G4924="","",VLOOKUP(G4924,номенклатури!R:T,3,0))</f>
        <v/>
      </c>
      <c r="F4924" s="159" t="str">
        <f>IF(G4924="","",IF(ISERROR(VLOOKUP(G4924,номенклатури!V:V,1,0)),E4924*H4924,E4924*I4924))</f>
        <v/>
      </c>
      <c r="G4924" s="14"/>
      <c r="H4924" s="15"/>
      <c r="I4924" s="15"/>
      <c r="J4924" s="15"/>
      <c r="K4924" s="15"/>
      <c r="L4924" s="217"/>
      <c r="M4924" s="22"/>
      <c r="N4924" s="119" t="str">
        <f>IF(G4924="","",VLOOKUP(G4924,номенклатури!R:U,4,0))</f>
        <v/>
      </c>
      <c r="O4924" s="119" t="str">
        <f>IF(M4924="","",VLOOKUP(M4924,'14'!D:D,1,0))</f>
        <v/>
      </c>
    </row>
    <row r="4925" spans="1:15" ht="12.75" customHeight="1" x14ac:dyDescent="0.2">
      <c r="A4925" s="36" t="str">
        <f>'0'!$A$4</f>
        <v>………………..</v>
      </c>
      <c r="B4925" s="37">
        <f>'0'!$A$2</f>
        <v>46112</v>
      </c>
      <c r="C4925" s="37" t="s">
        <v>1243</v>
      </c>
      <c r="D4925" s="119" t="str">
        <f>IF(G4925="","",VLOOKUP(G4925,номенклатури!R:T,2,0))</f>
        <v/>
      </c>
      <c r="E4925" s="365" t="str">
        <f>IF(G4925="","",VLOOKUP(G4925,номенклатури!R:T,3,0))</f>
        <v/>
      </c>
      <c r="F4925" s="159" t="str">
        <f>IF(G4925="","",IF(ISERROR(VLOOKUP(G4925,номенклатури!V:V,1,0)),E4925*H4925,E4925*I4925))</f>
        <v/>
      </c>
      <c r="G4925" s="14"/>
      <c r="H4925" s="15"/>
      <c r="I4925" s="15"/>
      <c r="J4925" s="15"/>
      <c r="K4925" s="15"/>
      <c r="L4925" s="217"/>
      <c r="M4925" s="22"/>
      <c r="N4925" s="119" t="str">
        <f>IF(G4925="","",VLOOKUP(G4925,номенклатури!R:U,4,0))</f>
        <v/>
      </c>
      <c r="O4925" s="119" t="str">
        <f>IF(M4925="","",VLOOKUP(M4925,'14'!D:D,1,0))</f>
        <v/>
      </c>
    </row>
    <row r="4926" spans="1:15" ht="12.75" customHeight="1" x14ac:dyDescent="0.2">
      <c r="A4926" s="36" t="str">
        <f>'0'!$A$4</f>
        <v>………………..</v>
      </c>
      <c r="B4926" s="37">
        <f>'0'!$A$2</f>
        <v>46112</v>
      </c>
      <c r="C4926" s="37" t="s">
        <v>1243</v>
      </c>
      <c r="D4926" s="119" t="str">
        <f>IF(G4926="","",VLOOKUP(G4926,номенклатури!R:T,2,0))</f>
        <v/>
      </c>
      <c r="E4926" s="365" t="str">
        <f>IF(G4926="","",VLOOKUP(G4926,номенклатури!R:T,3,0))</f>
        <v/>
      </c>
      <c r="F4926" s="159" t="str">
        <f>IF(G4926="","",IF(ISERROR(VLOOKUP(G4926,номенклатури!V:V,1,0)),E4926*H4926,E4926*I4926))</f>
        <v/>
      </c>
      <c r="G4926" s="14"/>
      <c r="H4926" s="15"/>
      <c r="I4926" s="15"/>
      <c r="J4926" s="15"/>
      <c r="K4926" s="15"/>
      <c r="L4926" s="217"/>
      <c r="M4926" s="22"/>
      <c r="N4926" s="119" t="str">
        <f>IF(G4926="","",VLOOKUP(G4926,номенклатури!R:U,4,0))</f>
        <v/>
      </c>
      <c r="O4926" s="119" t="str">
        <f>IF(M4926="","",VLOOKUP(M4926,'14'!D:D,1,0))</f>
        <v/>
      </c>
    </row>
    <row r="4927" spans="1:15" ht="12.75" customHeight="1" x14ac:dyDescent="0.2">
      <c r="A4927" s="36" t="str">
        <f>'0'!$A$4</f>
        <v>………………..</v>
      </c>
      <c r="B4927" s="37">
        <f>'0'!$A$2</f>
        <v>46112</v>
      </c>
      <c r="C4927" s="37" t="s">
        <v>1243</v>
      </c>
      <c r="D4927" s="119" t="str">
        <f>IF(G4927="","",VLOOKUP(G4927,номенклатури!R:T,2,0))</f>
        <v/>
      </c>
      <c r="E4927" s="365" t="str">
        <f>IF(G4927="","",VLOOKUP(G4927,номенклатури!R:T,3,0))</f>
        <v/>
      </c>
      <c r="F4927" s="159" t="str">
        <f>IF(G4927="","",IF(ISERROR(VLOOKUP(G4927,номенклатури!V:V,1,0)),E4927*H4927,E4927*I4927))</f>
        <v/>
      </c>
      <c r="G4927" s="14"/>
      <c r="H4927" s="15"/>
      <c r="I4927" s="15"/>
      <c r="J4927" s="15"/>
      <c r="K4927" s="15"/>
      <c r="L4927" s="217"/>
      <c r="M4927" s="22"/>
      <c r="N4927" s="119" t="str">
        <f>IF(G4927="","",VLOOKUP(G4927,номенклатури!R:U,4,0))</f>
        <v/>
      </c>
      <c r="O4927" s="119" t="str">
        <f>IF(M4927="","",VLOOKUP(M4927,'14'!D:D,1,0))</f>
        <v/>
      </c>
    </row>
    <row r="4928" spans="1:15" ht="12.75" customHeight="1" x14ac:dyDescent="0.2">
      <c r="A4928" s="36" t="str">
        <f>'0'!$A$4</f>
        <v>………………..</v>
      </c>
      <c r="B4928" s="37">
        <f>'0'!$A$2</f>
        <v>46112</v>
      </c>
      <c r="C4928" s="37" t="s">
        <v>1243</v>
      </c>
      <c r="D4928" s="119" t="str">
        <f>IF(G4928="","",VLOOKUP(G4928,номенклатури!R:T,2,0))</f>
        <v/>
      </c>
      <c r="E4928" s="365" t="str">
        <f>IF(G4928="","",VLOOKUP(G4928,номенклатури!R:T,3,0))</f>
        <v/>
      </c>
      <c r="F4928" s="159" t="str">
        <f>IF(G4928="","",IF(ISERROR(VLOOKUP(G4928,номенклатури!V:V,1,0)),E4928*H4928,E4928*I4928))</f>
        <v/>
      </c>
      <c r="G4928" s="14"/>
      <c r="H4928" s="15"/>
      <c r="I4928" s="15"/>
      <c r="J4928" s="15"/>
      <c r="K4928" s="15"/>
      <c r="L4928" s="217"/>
      <c r="M4928" s="22"/>
      <c r="N4928" s="119" t="str">
        <f>IF(G4928="","",VLOOKUP(G4928,номенклатури!R:U,4,0))</f>
        <v/>
      </c>
      <c r="O4928" s="119" t="str">
        <f>IF(M4928="","",VLOOKUP(M4928,'14'!D:D,1,0))</f>
        <v/>
      </c>
    </row>
    <row r="4929" spans="1:15" ht="12.75" customHeight="1" x14ac:dyDescent="0.2">
      <c r="A4929" s="36" t="str">
        <f>'0'!$A$4</f>
        <v>………………..</v>
      </c>
      <c r="B4929" s="37">
        <f>'0'!$A$2</f>
        <v>46112</v>
      </c>
      <c r="C4929" s="37" t="s">
        <v>1243</v>
      </c>
      <c r="D4929" s="119" t="str">
        <f>IF(G4929="","",VLOOKUP(G4929,номенклатури!R:T,2,0))</f>
        <v/>
      </c>
      <c r="E4929" s="365" t="str">
        <f>IF(G4929="","",VLOOKUP(G4929,номенклатури!R:T,3,0))</f>
        <v/>
      </c>
      <c r="F4929" s="159" t="str">
        <f>IF(G4929="","",IF(ISERROR(VLOOKUP(G4929,номенклатури!V:V,1,0)),E4929*H4929,E4929*I4929))</f>
        <v/>
      </c>
      <c r="G4929" s="14"/>
      <c r="H4929" s="15"/>
      <c r="I4929" s="15"/>
      <c r="J4929" s="15"/>
      <c r="K4929" s="15"/>
      <c r="L4929" s="217"/>
      <c r="M4929" s="22"/>
      <c r="N4929" s="119" t="str">
        <f>IF(G4929="","",VLOOKUP(G4929,номенклатури!R:U,4,0))</f>
        <v/>
      </c>
      <c r="O4929" s="119" t="str">
        <f>IF(M4929="","",VLOOKUP(M4929,'14'!D:D,1,0))</f>
        <v/>
      </c>
    </row>
    <row r="4930" spans="1:15" ht="12.75" customHeight="1" x14ac:dyDescent="0.2">
      <c r="A4930" s="36" t="str">
        <f>'0'!$A$4</f>
        <v>………………..</v>
      </c>
      <c r="B4930" s="37">
        <f>'0'!$A$2</f>
        <v>46112</v>
      </c>
      <c r="C4930" s="37" t="s">
        <v>1243</v>
      </c>
      <c r="D4930" s="119" t="str">
        <f>IF(G4930="","",VLOOKUP(G4930,номенклатури!R:T,2,0))</f>
        <v/>
      </c>
      <c r="E4930" s="365" t="str">
        <f>IF(G4930="","",VLOOKUP(G4930,номенклатури!R:T,3,0))</f>
        <v/>
      </c>
      <c r="F4930" s="159" t="str">
        <f>IF(G4930="","",IF(ISERROR(VLOOKUP(G4930,номенклатури!V:V,1,0)),E4930*H4930,E4930*I4930))</f>
        <v/>
      </c>
      <c r="G4930" s="14"/>
      <c r="H4930" s="15"/>
      <c r="I4930" s="15"/>
      <c r="J4930" s="15"/>
      <c r="K4930" s="15"/>
      <c r="L4930" s="217"/>
      <c r="M4930" s="22"/>
      <c r="N4930" s="119" t="str">
        <f>IF(G4930="","",VLOOKUP(G4930,номенклатури!R:U,4,0))</f>
        <v/>
      </c>
      <c r="O4930" s="119" t="str">
        <f>IF(M4930="","",VLOOKUP(M4930,'14'!D:D,1,0))</f>
        <v/>
      </c>
    </row>
    <row r="4931" spans="1:15" ht="12.75" customHeight="1" x14ac:dyDescent="0.2">
      <c r="A4931" s="36" t="str">
        <f>'0'!$A$4</f>
        <v>………………..</v>
      </c>
      <c r="B4931" s="37">
        <f>'0'!$A$2</f>
        <v>46112</v>
      </c>
      <c r="C4931" s="37" t="s">
        <v>1243</v>
      </c>
      <c r="D4931" s="119" t="str">
        <f>IF(G4931="","",VLOOKUP(G4931,номенклатури!R:T,2,0))</f>
        <v/>
      </c>
      <c r="E4931" s="365" t="str">
        <f>IF(G4931="","",VLOOKUP(G4931,номенклатури!R:T,3,0))</f>
        <v/>
      </c>
      <c r="F4931" s="159" t="str">
        <f>IF(G4931="","",IF(ISERROR(VLOOKUP(G4931,номенклатури!V:V,1,0)),E4931*H4931,E4931*I4931))</f>
        <v/>
      </c>
      <c r="G4931" s="14"/>
      <c r="H4931" s="15"/>
      <c r="I4931" s="15"/>
      <c r="J4931" s="15"/>
      <c r="K4931" s="15"/>
      <c r="L4931" s="217"/>
      <c r="M4931" s="22"/>
      <c r="N4931" s="119" t="str">
        <f>IF(G4931="","",VLOOKUP(G4931,номенклатури!R:U,4,0))</f>
        <v/>
      </c>
      <c r="O4931" s="119" t="str">
        <f>IF(M4931="","",VLOOKUP(M4931,'14'!D:D,1,0))</f>
        <v/>
      </c>
    </row>
    <row r="4932" spans="1:15" ht="12.75" customHeight="1" x14ac:dyDescent="0.2">
      <c r="A4932" s="36" t="str">
        <f>'0'!$A$4</f>
        <v>………………..</v>
      </c>
      <c r="B4932" s="37">
        <f>'0'!$A$2</f>
        <v>46112</v>
      </c>
      <c r="C4932" s="37" t="s">
        <v>1243</v>
      </c>
      <c r="D4932" s="119" t="str">
        <f>IF(G4932="","",VLOOKUP(G4932,номенклатури!R:T,2,0))</f>
        <v/>
      </c>
      <c r="E4932" s="365" t="str">
        <f>IF(G4932="","",VLOOKUP(G4932,номенклатури!R:T,3,0))</f>
        <v/>
      </c>
      <c r="F4932" s="159" t="str">
        <f>IF(G4932="","",IF(ISERROR(VLOOKUP(G4932,номенклатури!V:V,1,0)),E4932*H4932,E4932*I4932))</f>
        <v/>
      </c>
      <c r="G4932" s="14"/>
      <c r="H4932" s="15"/>
      <c r="I4932" s="15"/>
      <c r="J4932" s="15"/>
      <c r="K4932" s="15"/>
      <c r="L4932" s="217"/>
      <c r="M4932" s="22"/>
      <c r="N4932" s="119" t="str">
        <f>IF(G4932="","",VLOOKUP(G4932,номенклатури!R:U,4,0))</f>
        <v/>
      </c>
      <c r="O4932" s="119" t="str">
        <f>IF(M4932="","",VLOOKUP(M4932,'14'!D:D,1,0))</f>
        <v/>
      </c>
    </row>
    <row r="4933" spans="1:15" ht="12.75" customHeight="1" x14ac:dyDescent="0.2">
      <c r="A4933" s="36" t="str">
        <f>'0'!$A$4</f>
        <v>………………..</v>
      </c>
      <c r="B4933" s="37">
        <f>'0'!$A$2</f>
        <v>46112</v>
      </c>
      <c r="C4933" s="37" t="s">
        <v>1243</v>
      </c>
      <c r="D4933" s="119" t="str">
        <f>IF(G4933="","",VLOOKUP(G4933,номенклатури!R:T,2,0))</f>
        <v/>
      </c>
      <c r="E4933" s="365" t="str">
        <f>IF(G4933="","",VLOOKUP(G4933,номенклатури!R:T,3,0))</f>
        <v/>
      </c>
      <c r="F4933" s="159" t="str">
        <f>IF(G4933="","",IF(ISERROR(VLOOKUP(G4933,номенклатури!V:V,1,0)),E4933*H4933,E4933*I4933))</f>
        <v/>
      </c>
      <c r="G4933" s="14"/>
      <c r="H4933" s="15"/>
      <c r="I4933" s="15"/>
      <c r="J4933" s="15"/>
      <c r="K4933" s="15"/>
      <c r="L4933" s="217"/>
      <c r="M4933" s="22"/>
      <c r="N4933" s="119" t="str">
        <f>IF(G4933="","",VLOOKUP(G4933,номенклатури!R:U,4,0))</f>
        <v/>
      </c>
      <c r="O4933" s="119" t="str">
        <f>IF(M4933="","",VLOOKUP(M4933,'14'!D:D,1,0))</f>
        <v/>
      </c>
    </row>
    <row r="4934" spans="1:15" ht="12.75" customHeight="1" x14ac:dyDescent="0.2">
      <c r="A4934" s="36" t="str">
        <f>'0'!$A$4</f>
        <v>………………..</v>
      </c>
      <c r="B4934" s="37">
        <f>'0'!$A$2</f>
        <v>46112</v>
      </c>
      <c r="C4934" s="37" t="s">
        <v>1243</v>
      </c>
      <c r="D4934" s="119" t="str">
        <f>IF(G4934="","",VLOOKUP(G4934,номенклатури!R:T,2,0))</f>
        <v/>
      </c>
      <c r="E4934" s="365" t="str">
        <f>IF(G4934="","",VLOOKUP(G4934,номенклатури!R:T,3,0))</f>
        <v/>
      </c>
      <c r="F4934" s="159" t="str">
        <f>IF(G4934="","",IF(ISERROR(VLOOKUP(G4934,номенклатури!V:V,1,0)),E4934*H4934,E4934*I4934))</f>
        <v/>
      </c>
      <c r="G4934" s="14"/>
      <c r="H4934" s="15"/>
      <c r="I4934" s="15"/>
      <c r="J4934" s="15"/>
      <c r="K4934" s="15"/>
      <c r="L4934" s="217"/>
      <c r="M4934" s="22"/>
      <c r="N4934" s="119" t="str">
        <f>IF(G4934="","",VLOOKUP(G4934,номенклатури!R:U,4,0))</f>
        <v/>
      </c>
      <c r="O4934" s="119" t="str">
        <f>IF(M4934="","",VLOOKUP(M4934,'14'!D:D,1,0))</f>
        <v/>
      </c>
    </row>
    <row r="4935" spans="1:15" ht="12.75" customHeight="1" x14ac:dyDescent="0.2">
      <c r="A4935" s="36" t="str">
        <f>'0'!$A$4</f>
        <v>………………..</v>
      </c>
      <c r="B4935" s="37">
        <f>'0'!$A$2</f>
        <v>46112</v>
      </c>
      <c r="C4935" s="37" t="s">
        <v>1243</v>
      </c>
      <c r="D4935" s="119" t="str">
        <f>IF(G4935="","",VLOOKUP(G4935,номенклатури!R:T,2,0))</f>
        <v/>
      </c>
      <c r="E4935" s="365" t="str">
        <f>IF(G4935="","",VLOOKUP(G4935,номенклатури!R:T,3,0))</f>
        <v/>
      </c>
      <c r="F4935" s="159" t="str">
        <f>IF(G4935="","",IF(ISERROR(VLOOKUP(G4935,номенклатури!V:V,1,0)),E4935*H4935,E4935*I4935))</f>
        <v/>
      </c>
      <c r="G4935" s="14"/>
      <c r="H4935" s="15"/>
      <c r="I4935" s="15"/>
      <c r="J4935" s="15"/>
      <c r="K4935" s="15"/>
      <c r="L4935" s="217"/>
      <c r="M4935" s="22"/>
      <c r="N4935" s="119" t="str">
        <f>IF(G4935="","",VLOOKUP(G4935,номенклатури!R:U,4,0))</f>
        <v/>
      </c>
      <c r="O4935" s="119" t="str">
        <f>IF(M4935="","",VLOOKUP(M4935,'14'!D:D,1,0))</f>
        <v/>
      </c>
    </row>
    <row r="4936" spans="1:15" ht="12.75" customHeight="1" x14ac:dyDescent="0.2">
      <c r="A4936" s="36" t="str">
        <f>'0'!$A$4</f>
        <v>………………..</v>
      </c>
      <c r="B4936" s="37">
        <f>'0'!$A$2</f>
        <v>46112</v>
      </c>
      <c r="C4936" s="37" t="s">
        <v>1243</v>
      </c>
      <c r="D4936" s="119" t="str">
        <f>IF(G4936="","",VLOOKUP(G4936,номенклатури!R:T,2,0))</f>
        <v/>
      </c>
      <c r="E4936" s="365" t="str">
        <f>IF(G4936="","",VLOOKUP(G4936,номенклатури!R:T,3,0))</f>
        <v/>
      </c>
      <c r="F4936" s="159" t="str">
        <f>IF(G4936="","",IF(ISERROR(VLOOKUP(G4936,номенклатури!V:V,1,0)),E4936*H4936,E4936*I4936))</f>
        <v/>
      </c>
      <c r="G4936" s="14"/>
      <c r="H4936" s="15"/>
      <c r="I4936" s="15"/>
      <c r="J4936" s="15"/>
      <c r="K4936" s="15"/>
      <c r="L4936" s="217"/>
      <c r="M4936" s="22"/>
      <c r="N4936" s="119" t="str">
        <f>IF(G4936="","",VLOOKUP(G4936,номенклатури!R:U,4,0))</f>
        <v/>
      </c>
      <c r="O4936" s="119" t="str">
        <f>IF(M4936="","",VLOOKUP(M4936,'14'!D:D,1,0))</f>
        <v/>
      </c>
    </row>
    <row r="4937" spans="1:15" ht="12.75" customHeight="1" x14ac:dyDescent="0.2">
      <c r="A4937" s="36" t="str">
        <f>'0'!$A$4</f>
        <v>………………..</v>
      </c>
      <c r="B4937" s="37">
        <f>'0'!$A$2</f>
        <v>46112</v>
      </c>
      <c r="C4937" s="37" t="s">
        <v>1243</v>
      </c>
      <c r="D4937" s="119" t="str">
        <f>IF(G4937="","",VLOOKUP(G4937,номенклатури!R:T,2,0))</f>
        <v/>
      </c>
      <c r="E4937" s="365" t="str">
        <f>IF(G4937="","",VLOOKUP(G4937,номенклатури!R:T,3,0))</f>
        <v/>
      </c>
      <c r="F4937" s="159" t="str">
        <f>IF(G4937="","",IF(ISERROR(VLOOKUP(G4937,номенклатури!V:V,1,0)),E4937*H4937,E4937*I4937))</f>
        <v/>
      </c>
      <c r="G4937" s="14"/>
      <c r="H4937" s="15"/>
      <c r="I4937" s="15"/>
      <c r="J4937" s="15"/>
      <c r="K4937" s="15"/>
      <c r="L4937" s="217"/>
      <c r="M4937" s="22"/>
      <c r="N4937" s="119" t="str">
        <f>IF(G4937="","",VLOOKUP(G4937,номенклатури!R:U,4,0))</f>
        <v/>
      </c>
      <c r="O4937" s="119" t="str">
        <f>IF(M4937="","",VLOOKUP(M4937,'14'!D:D,1,0))</f>
        <v/>
      </c>
    </row>
    <row r="4938" spans="1:15" ht="12.75" customHeight="1" x14ac:dyDescent="0.2">
      <c r="A4938" s="36" t="str">
        <f>'0'!$A$4</f>
        <v>………………..</v>
      </c>
      <c r="B4938" s="37">
        <f>'0'!$A$2</f>
        <v>46112</v>
      </c>
      <c r="C4938" s="37" t="s">
        <v>1243</v>
      </c>
      <c r="D4938" s="119" t="str">
        <f>IF(G4938="","",VLOOKUP(G4938,номенклатури!R:T,2,0))</f>
        <v/>
      </c>
      <c r="E4938" s="365" t="str">
        <f>IF(G4938="","",VLOOKUP(G4938,номенклатури!R:T,3,0))</f>
        <v/>
      </c>
      <c r="F4938" s="159" t="str">
        <f>IF(G4938="","",IF(ISERROR(VLOOKUP(G4938,номенклатури!V:V,1,0)),E4938*H4938,E4938*I4938))</f>
        <v/>
      </c>
      <c r="G4938" s="14"/>
      <c r="H4938" s="15"/>
      <c r="I4938" s="15"/>
      <c r="J4938" s="15"/>
      <c r="K4938" s="15"/>
      <c r="L4938" s="217"/>
      <c r="M4938" s="22"/>
      <c r="N4938" s="119" t="str">
        <f>IF(G4938="","",VLOOKUP(G4938,номенклатури!R:U,4,0))</f>
        <v/>
      </c>
      <c r="O4938" s="119" t="str">
        <f>IF(M4938="","",VLOOKUP(M4938,'14'!D:D,1,0))</f>
        <v/>
      </c>
    </row>
    <row r="4939" spans="1:15" ht="12.75" customHeight="1" x14ac:dyDescent="0.2">
      <c r="A4939" s="36" t="str">
        <f>'0'!$A$4</f>
        <v>………………..</v>
      </c>
      <c r="B4939" s="37">
        <f>'0'!$A$2</f>
        <v>46112</v>
      </c>
      <c r="C4939" s="37" t="s">
        <v>1243</v>
      </c>
      <c r="D4939" s="119" t="str">
        <f>IF(G4939="","",VLOOKUP(G4939,номенклатури!R:T,2,0))</f>
        <v/>
      </c>
      <c r="E4939" s="365" t="str">
        <f>IF(G4939="","",VLOOKUP(G4939,номенклатури!R:T,3,0))</f>
        <v/>
      </c>
      <c r="F4939" s="159" t="str">
        <f>IF(G4939="","",IF(ISERROR(VLOOKUP(G4939,номенклатури!V:V,1,0)),E4939*H4939,E4939*I4939))</f>
        <v/>
      </c>
      <c r="G4939" s="14"/>
      <c r="H4939" s="15"/>
      <c r="I4939" s="15"/>
      <c r="J4939" s="15"/>
      <c r="K4939" s="15"/>
      <c r="L4939" s="217"/>
      <c r="M4939" s="22"/>
      <c r="N4939" s="119" t="str">
        <f>IF(G4939="","",VLOOKUP(G4939,номенклатури!R:U,4,0))</f>
        <v/>
      </c>
      <c r="O4939" s="119" t="str">
        <f>IF(M4939="","",VLOOKUP(M4939,'14'!D:D,1,0))</f>
        <v/>
      </c>
    </row>
    <row r="4940" spans="1:15" ht="12.75" customHeight="1" x14ac:dyDescent="0.2">
      <c r="A4940" s="36" t="str">
        <f>'0'!$A$4</f>
        <v>………………..</v>
      </c>
      <c r="B4940" s="37">
        <f>'0'!$A$2</f>
        <v>46112</v>
      </c>
      <c r="C4940" s="37" t="s">
        <v>1243</v>
      </c>
      <c r="D4940" s="119" t="str">
        <f>IF(G4940="","",VLOOKUP(G4940,номенклатури!R:T,2,0))</f>
        <v/>
      </c>
      <c r="E4940" s="365" t="str">
        <f>IF(G4940="","",VLOOKUP(G4940,номенклатури!R:T,3,0))</f>
        <v/>
      </c>
      <c r="F4940" s="159" t="str">
        <f>IF(G4940="","",IF(ISERROR(VLOOKUP(G4940,номенклатури!V:V,1,0)),E4940*H4940,E4940*I4940))</f>
        <v/>
      </c>
      <c r="G4940" s="14"/>
      <c r="H4940" s="15"/>
      <c r="I4940" s="15"/>
      <c r="J4940" s="15"/>
      <c r="K4940" s="15"/>
      <c r="L4940" s="217"/>
      <c r="M4940" s="22"/>
      <c r="N4940" s="119" t="str">
        <f>IF(G4940="","",VLOOKUP(G4940,номенклатури!R:U,4,0))</f>
        <v/>
      </c>
      <c r="O4940" s="119" t="str">
        <f>IF(M4940="","",VLOOKUP(M4940,'14'!D:D,1,0))</f>
        <v/>
      </c>
    </row>
    <row r="4941" spans="1:15" ht="12.75" customHeight="1" x14ac:dyDescent="0.2">
      <c r="A4941" s="36" t="str">
        <f>'0'!$A$4</f>
        <v>………………..</v>
      </c>
      <c r="B4941" s="37">
        <f>'0'!$A$2</f>
        <v>46112</v>
      </c>
      <c r="C4941" s="37" t="s">
        <v>1243</v>
      </c>
      <c r="D4941" s="119" t="str">
        <f>IF(G4941="","",VLOOKUP(G4941,номенклатури!R:T,2,0))</f>
        <v/>
      </c>
      <c r="E4941" s="365" t="str">
        <f>IF(G4941="","",VLOOKUP(G4941,номенклатури!R:T,3,0))</f>
        <v/>
      </c>
      <c r="F4941" s="159" t="str">
        <f>IF(G4941="","",IF(ISERROR(VLOOKUP(G4941,номенклатури!V:V,1,0)),E4941*H4941,E4941*I4941))</f>
        <v/>
      </c>
      <c r="G4941" s="14"/>
      <c r="H4941" s="15"/>
      <c r="I4941" s="15"/>
      <c r="J4941" s="15"/>
      <c r="K4941" s="15"/>
      <c r="L4941" s="217"/>
      <c r="M4941" s="22"/>
      <c r="N4941" s="119" t="str">
        <f>IF(G4941="","",VLOOKUP(G4941,номенклатури!R:U,4,0))</f>
        <v/>
      </c>
      <c r="O4941" s="119" t="str">
        <f>IF(M4941="","",VLOOKUP(M4941,'14'!D:D,1,0))</f>
        <v/>
      </c>
    </row>
    <row r="4942" spans="1:15" ht="12.75" customHeight="1" x14ac:dyDescent="0.2">
      <c r="A4942" s="36" t="str">
        <f>'0'!$A$4</f>
        <v>………………..</v>
      </c>
      <c r="B4942" s="37">
        <f>'0'!$A$2</f>
        <v>46112</v>
      </c>
      <c r="C4942" s="37" t="s">
        <v>1243</v>
      </c>
      <c r="D4942" s="119" t="str">
        <f>IF(G4942="","",VLOOKUP(G4942,номенклатури!R:T,2,0))</f>
        <v/>
      </c>
      <c r="E4942" s="365" t="str">
        <f>IF(G4942="","",VLOOKUP(G4942,номенклатури!R:T,3,0))</f>
        <v/>
      </c>
      <c r="F4942" s="159" t="str">
        <f>IF(G4942="","",IF(ISERROR(VLOOKUP(G4942,номенклатури!V:V,1,0)),E4942*H4942,E4942*I4942))</f>
        <v/>
      </c>
      <c r="G4942" s="14"/>
      <c r="H4942" s="15"/>
      <c r="I4942" s="15"/>
      <c r="J4942" s="15"/>
      <c r="K4942" s="15"/>
      <c r="L4942" s="217"/>
      <c r="M4942" s="22"/>
      <c r="N4942" s="119" t="str">
        <f>IF(G4942="","",VLOOKUP(G4942,номенклатури!R:U,4,0))</f>
        <v/>
      </c>
      <c r="O4942" s="119" t="str">
        <f>IF(M4942="","",VLOOKUP(M4942,'14'!D:D,1,0))</f>
        <v/>
      </c>
    </row>
    <row r="4943" spans="1:15" ht="12.75" customHeight="1" x14ac:dyDescent="0.2">
      <c r="A4943" s="36" t="str">
        <f>'0'!$A$4</f>
        <v>………………..</v>
      </c>
      <c r="B4943" s="37">
        <f>'0'!$A$2</f>
        <v>46112</v>
      </c>
      <c r="C4943" s="37" t="s">
        <v>1243</v>
      </c>
      <c r="D4943" s="119" t="str">
        <f>IF(G4943="","",VLOOKUP(G4943,номенклатури!R:T,2,0))</f>
        <v/>
      </c>
      <c r="E4943" s="365" t="str">
        <f>IF(G4943="","",VLOOKUP(G4943,номенклатури!R:T,3,0))</f>
        <v/>
      </c>
      <c r="F4943" s="159" t="str">
        <f>IF(G4943="","",IF(ISERROR(VLOOKUP(G4943,номенклатури!V:V,1,0)),E4943*H4943,E4943*I4943))</f>
        <v/>
      </c>
      <c r="G4943" s="14"/>
      <c r="H4943" s="15"/>
      <c r="I4943" s="15"/>
      <c r="J4943" s="15"/>
      <c r="K4943" s="15"/>
      <c r="L4943" s="217"/>
      <c r="M4943" s="22"/>
      <c r="N4943" s="119" t="str">
        <f>IF(G4943="","",VLOOKUP(G4943,номенклатури!R:U,4,0))</f>
        <v/>
      </c>
      <c r="O4943" s="119" t="str">
        <f>IF(M4943="","",VLOOKUP(M4943,'14'!D:D,1,0))</f>
        <v/>
      </c>
    </row>
    <row r="4944" spans="1:15" ht="12.75" customHeight="1" x14ac:dyDescent="0.2">
      <c r="A4944" s="36" t="str">
        <f>'0'!$A$4</f>
        <v>………………..</v>
      </c>
      <c r="B4944" s="37">
        <f>'0'!$A$2</f>
        <v>46112</v>
      </c>
      <c r="C4944" s="37" t="s">
        <v>1243</v>
      </c>
      <c r="D4944" s="119" t="str">
        <f>IF(G4944="","",VLOOKUP(G4944,номенклатури!R:T,2,0))</f>
        <v/>
      </c>
      <c r="E4944" s="365" t="str">
        <f>IF(G4944="","",VLOOKUP(G4944,номенклатури!R:T,3,0))</f>
        <v/>
      </c>
      <c r="F4944" s="159" t="str">
        <f>IF(G4944="","",IF(ISERROR(VLOOKUP(G4944,номенклатури!V:V,1,0)),E4944*H4944,E4944*I4944))</f>
        <v/>
      </c>
      <c r="G4944" s="14"/>
      <c r="H4944" s="15"/>
      <c r="I4944" s="15"/>
      <c r="J4944" s="15"/>
      <c r="K4944" s="15"/>
      <c r="L4944" s="217"/>
      <c r="M4944" s="22"/>
      <c r="N4944" s="119" t="str">
        <f>IF(G4944="","",VLOOKUP(G4944,номенклатури!R:U,4,0))</f>
        <v/>
      </c>
      <c r="O4944" s="119" t="str">
        <f>IF(M4944="","",VLOOKUP(M4944,'14'!D:D,1,0))</f>
        <v/>
      </c>
    </row>
    <row r="4945" spans="1:15" ht="12.75" customHeight="1" x14ac:dyDescent="0.2">
      <c r="A4945" s="36" t="str">
        <f>'0'!$A$4</f>
        <v>………………..</v>
      </c>
      <c r="B4945" s="37">
        <f>'0'!$A$2</f>
        <v>46112</v>
      </c>
      <c r="C4945" s="37" t="s">
        <v>1243</v>
      </c>
      <c r="D4945" s="119" t="str">
        <f>IF(G4945="","",VLOOKUP(G4945,номенклатури!R:T,2,0))</f>
        <v/>
      </c>
      <c r="E4945" s="365" t="str">
        <f>IF(G4945="","",VLOOKUP(G4945,номенклатури!R:T,3,0))</f>
        <v/>
      </c>
      <c r="F4945" s="159" t="str">
        <f>IF(G4945="","",IF(ISERROR(VLOOKUP(G4945,номенклатури!V:V,1,0)),E4945*H4945,E4945*I4945))</f>
        <v/>
      </c>
      <c r="G4945" s="14"/>
      <c r="H4945" s="15"/>
      <c r="I4945" s="15"/>
      <c r="J4945" s="15"/>
      <c r="K4945" s="15"/>
      <c r="L4945" s="217"/>
      <c r="M4945" s="22"/>
      <c r="N4945" s="119" t="str">
        <f>IF(G4945="","",VLOOKUP(G4945,номенклатури!R:U,4,0))</f>
        <v/>
      </c>
      <c r="O4945" s="119" t="str">
        <f>IF(M4945="","",VLOOKUP(M4945,'14'!D:D,1,0))</f>
        <v/>
      </c>
    </row>
    <row r="4946" spans="1:15" ht="12.75" customHeight="1" x14ac:dyDescent="0.2">
      <c r="A4946" s="36" t="str">
        <f>'0'!$A$4</f>
        <v>………………..</v>
      </c>
      <c r="B4946" s="37">
        <f>'0'!$A$2</f>
        <v>46112</v>
      </c>
      <c r="C4946" s="37" t="s">
        <v>1243</v>
      </c>
      <c r="D4946" s="119" t="str">
        <f>IF(G4946="","",VLOOKUP(G4946,номенклатури!R:T,2,0))</f>
        <v/>
      </c>
      <c r="E4946" s="365" t="str">
        <f>IF(G4946="","",VLOOKUP(G4946,номенклатури!R:T,3,0))</f>
        <v/>
      </c>
      <c r="F4946" s="159" t="str">
        <f>IF(G4946="","",IF(ISERROR(VLOOKUP(G4946,номенклатури!V:V,1,0)),E4946*H4946,E4946*I4946))</f>
        <v/>
      </c>
      <c r="G4946" s="14"/>
      <c r="H4946" s="15"/>
      <c r="I4946" s="15"/>
      <c r="J4946" s="15"/>
      <c r="K4946" s="15"/>
      <c r="L4946" s="217"/>
      <c r="M4946" s="22"/>
      <c r="N4946" s="119" t="str">
        <f>IF(G4946="","",VLOOKUP(G4946,номенклатури!R:U,4,0))</f>
        <v/>
      </c>
      <c r="O4946" s="119" t="str">
        <f>IF(M4946="","",VLOOKUP(M4946,'14'!D:D,1,0))</f>
        <v/>
      </c>
    </row>
    <row r="4947" spans="1:15" ht="12.75" customHeight="1" x14ac:dyDescent="0.2">
      <c r="A4947" s="36" t="str">
        <f>'0'!$A$4</f>
        <v>………………..</v>
      </c>
      <c r="B4947" s="37">
        <f>'0'!$A$2</f>
        <v>46112</v>
      </c>
      <c r="C4947" s="37" t="s">
        <v>1243</v>
      </c>
      <c r="D4947" s="119" t="str">
        <f>IF(G4947="","",VLOOKUP(G4947,номенклатури!R:T,2,0))</f>
        <v/>
      </c>
      <c r="E4947" s="365" t="str">
        <f>IF(G4947="","",VLOOKUP(G4947,номенклатури!R:T,3,0))</f>
        <v/>
      </c>
      <c r="F4947" s="159" t="str">
        <f>IF(G4947="","",IF(ISERROR(VLOOKUP(G4947,номенклатури!V:V,1,0)),E4947*H4947,E4947*I4947))</f>
        <v/>
      </c>
      <c r="G4947" s="14"/>
      <c r="H4947" s="15"/>
      <c r="I4947" s="15"/>
      <c r="J4947" s="15"/>
      <c r="K4947" s="15"/>
      <c r="L4947" s="217"/>
      <c r="M4947" s="22"/>
      <c r="N4947" s="119" t="str">
        <f>IF(G4947="","",VLOOKUP(G4947,номенклатури!R:U,4,0))</f>
        <v/>
      </c>
      <c r="O4947" s="119" t="str">
        <f>IF(M4947="","",VLOOKUP(M4947,'14'!D:D,1,0))</f>
        <v/>
      </c>
    </row>
    <row r="4948" spans="1:15" ht="12.75" customHeight="1" x14ac:dyDescent="0.2">
      <c r="A4948" s="36" t="str">
        <f>'0'!$A$4</f>
        <v>………………..</v>
      </c>
      <c r="B4948" s="37">
        <f>'0'!$A$2</f>
        <v>46112</v>
      </c>
      <c r="C4948" s="37" t="s">
        <v>1243</v>
      </c>
      <c r="D4948" s="119" t="str">
        <f>IF(G4948="","",VLOOKUP(G4948,номенклатури!R:T,2,0))</f>
        <v/>
      </c>
      <c r="E4948" s="365" t="str">
        <f>IF(G4948="","",VLOOKUP(G4948,номенклатури!R:T,3,0))</f>
        <v/>
      </c>
      <c r="F4948" s="159" t="str">
        <f>IF(G4948="","",IF(ISERROR(VLOOKUP(G4948,номенклатури!V:V,1,0)),E4948*H4948,E4948*I4948))</f>
        <v/>
      </c>
      <c r="G4948" s="14"/>
      <c r="H4948" s="15"/>
      <c r="I4948" s="15"/>
      <c r="J4948" s="15"/>
      <c r="K4948" s="15"/>
      <c r="L4948" s="217"/>
      <c r="M4948" s="22"/>
      <c r="N4948" s="119" t="str">
        <f>IF(G4948="","",VLOOKUP(G4948,номенклатури!R:U,4,0))</f>
        <v/>
      </c>
      <c r="O4948" s="119" t="str">
        <f>IF(M4948="","",VLOOKUP(M4948,'14'!D:D,1,0))</f>
        <v/>
      </c>
    </row>
    <row r="4949" spans="1:15" ht="12.75" customHeight="1" x14ac:dyDescent="0.2">
      <c r="A4949" s="36" t="str">
        <f>'0'!$A$4</f>
        <v>………………..</v>
      </c>
      <c r="B4949" s="37">
        <f>'0'!$A$2</f>
        <v>46112</v>
      </c>
      <c r="C4949" s="37" t="s">
        <v>1243</v>
      </c>
      <c r="D4949" s="119" t="str">
        <f>IF(G4949="","",VLOOKUP(G4949,номенклатури!R:T,2,0))</f>
        <v/>
      </c>
      <c r="E4949" s="365" t="str">
        <f>IF(G4949="","",VLOOKUP(G4949,номенклатури!R:T,3,0))</f>
        <v/>
      </c>
      <c r="F4949" s="159" t="str">
        <f>IF(G4949="","",IF(ISERROR(VLOOKUP(G4949,номенклатури!V:V,1,0)),E4949*H4949,E4949*I4949))</f>
        <v/>
      </c>
      <c r="G4949" s="14"/>
      <c r="H4949" s="15"/>
      <c r="I4949" s="15"/>
      <c r="J4949" s="15"/>
      <c r="K4949" s="15"/>
      <c r="L4949" s="217"/>
      <c r="M4949" s="22"/>
      <c r="N4949" s="119" t="str">
        <f>IF(G4949="","",VLOOKUP(G4949,номенклатури!R:U,4,0))</f>
        <v/>
      </c>
      <c r="O4949" s="119" t="str">
        <f>IF(M4949="","",VLOOKUP(M4949,'14'!D:D,1,0))</f>
        <v/>
      </c>
    </row>
    <row r="4950" spans="1:15" ht="12.75" customHeight="1" x14ac:dyDescent="0.2">
      <c r="A4950" s="36" t="str">
        <f>'0'!$A$4</f>
        <v>………………..</v>
      </c>
      <c r="B4950" s="37">
        <f>'0'!$A$2</f>
        <v>46112</v>
      </c>
      <c r="C4950" s="37" t="s">
        <v>1243</v>
      </c>
      <c r="D4950" s="119" t="str">
        <f>IF(G4950="","",VLOOKUP(G4950,номенклатури!R:T,2,0))</f>
        <v/>
      </c>
      <c r="E4950" s="365" t="str">
        <f>IF(G4950="","",VLOOKUP(G4950,номенклатури!R:T,3,0))</f>
        <v/>
      </c>
      <c r="F4950" s="159" t="str">
        <f>IF(G4950="","",IF(ISERROR(VLOOKUP(G4950,номенклатури!V:V,1,0)),E4950*H4950,E4950*I4950))</f>
        <v/>
      </c>
      <c r="G4950" s="14"/>
      <c r="H4950" s="15"/>
      <c r="I4950" s="15"/>
      <c r="J4950" s="15"/>
      <c r="K4950" s="15"/>
      <c r="L4950" s="217"/>
      <c r="M4950" s="22"/>
      <c r="N4950" s="119" t="str">
        <f>IF(G4950="","",VLOOKUP(G4950,номенклатури!R:U,4,0))</f>
        <v/>
      </c>
      <c r="O4950" s="119" t="str">
        <f>IF(M4950="","",VLOOKUP(M4950,'14'!D:D,1,0))</f>
        <v/>
      </c>
    </row>
    <row r="4951" spans="1:15" ht="12.75" customHeight="1" x14ac:dyDescent="0.2">
      <c r="A4951" s="36" t="str">
        <f>'0'!$A$4</f>
        <v>………………..</v>
      </c>
      <c r="B4951" s="37">
        <f>'0'!$A$2</f>
        <v>46112</v>
      </c>
      <c r="C4951" s="37" t="s">
        <v>1243</v>
      </c>
      <c r="D4951" s="119" t="str">
        <f>IF(G4951="","",VLOOKUP(G4951,номенклатури!R:T,2,0))</f>
        <v/>
      </c>
      <c r="E4951" s="365" t="str">
        <f>IF(G4951="","",VLOOKUP(G4951,номенклатури!R:T,3,0))</f>
        <v/>
      </c>
      <c r="F4951" s="159" t="str">
        <f>IF(G4951="","",IF(ISERROR(VLOOKUP(G4951,номенклатури!V:V,1,0)),E4951*H4951,E4951*I4951))</f>
        <v/>
      </c>
      <c r="G4951" s="14"/>
      <c r="H4951" s="15"/>
      <c r="I4951" s="15"/>
      <c r="J4951" s="15"/>
      <c r="K4951" s="15"/>
      <c r="L4951" s="217"/>
      <c r="M4951" s="22"/>
      <c r="N4951" s="119" t="str">
        <f>IF(G4951="","",VLOOKUP(G4951,номенклатури!R:U,4,0))</f>
        <v/>
      </c>
      <c r="O4951" s="119" t="str">
        <f>IF(M4951="","",VLOOKUP(M4951,'14'!D:D,1,0))</f>
        <v/>
      </c>
    </row>
    <row r="4952" spans="1:15" ht="12.75" customHeight="1" x14ac:dyDescent="0.2">
      <c r="A4952" s="36" t="str">
        <f>'0'!$A$4</f>
        <v>………………..</v>
      </c>
      <c r="B4952" s="37">
        <f>'0'!$A$2</f>
        <v>46112</v>
      </c>
      <c r="C4952" s="37" t="s">
        <v>1243</v>
      </c>
      <c r="D4952" s="119" t="str">
        <f>IF(G4952="","",VLOOKUP(G4952,номенклатури!R:T,2,0))</f>
        <v/>
      </c>
      <c r="E4952" s="365" t="str">
        <f>IF(G4952="","",VLOOKUP(G4952,номенклатури!R:T,3,0))</f>
        <v/>
      </c>
      <c r="F4952" s="159" t="str">
        <f>IF(G4952="","",IF(ISERROR(VLOOKUP(G4952,номенклатури!V:V,1,0)),E4952*H4952,E4952*I4952))</f>
        <v/>
      </c>
      <c r="G4952" s="14"/>
      <c r="H4952" s="15"/>
      <c r="I4952" s="15"/>
      <c r="J4952" s="15"/>
      <c r="K4952" s="15"/>
      <c r="L4952" s="217"/>
      <c r="M4952" s="22"/>
      <c r="N4952" s="119" t="str">
        <f>IF(G4952="","",VLOOKUP(G4952,номенклатури!R:U,4,0))</f>
        <v/>
      </c>
      <c r="O4952" s="119" t="str">
        <f>IF(M4952="","",VLOOKUP(M4952,'14'!D:D,1,0))</f>
        <v/>
      </c>
    </row>
    <row r="4953" spans="1:15" ht="12.75" customHeight="1" x14ac:dyDescent="0.2">
      <c r="A4953" s="36" t="str">
        <f>'0'!$A$4</f>
        <v>………………..</v>
      </c>
      <c r="B4953" s="37">
        <f>'0'!$A$2</f>
        <v>46112</v>
      </c>
      <c r="C4953" s="37" t="s">
        <v>1243</v>
      </c>
      <c r="D4953" s="119" t="str">
        <f>IF(G4953="","",VLOOKUP(G4953,номенклатури!R:T,2,0))</f>
        <v/>
      </c>
      <c r="E4953" s="365" t="str">
        <f>IF(G4953="","",VLOOKUP(G4953,номенклатури!R:T,3,0))</f>
        <v/>
      </c>
      <c r="F4953" s="159" t="str">
        <f>IF(G4953="","",IF(ISERROR(VLOOKUP(G4953,номенклатури!V:V,1,0)),E4953*H4953,E4953*I4953))</f>
        <v/>
      </c>
      <c r="G4953" s="14"/>
      <c r="H4953" s="15"/>
      <c r="I4953" s="15"/>
      <c r="J4953" s="15"/>
      <c r="K4953" s="15"/>
      <c r="L4953" s="217"/>
      <c r="M4953" s="22"/>
      <c r="N4953" s="119" t="str">
        <f>IF(G4953="","",VLOOKUP(G4953,номенклатури!R:U,4,0))</f>
        <v/>
      </c>
      <c r="O4953" s="119" t="str">
        <f>IF(M4953="","",VLOOKUP(M4953,'14'!D:D,1,0))</f>
        <v/>
      </c>
    </row>
    <row r="4954" spans="1:15" ht="12.75" customHeight="1" x14ac:dyDescent="0.2">
      <c r="A4954" s="36" t="str">
        <f>'0'!$A$4</f>
        <v>………………..</v>
      </c>
      <c r="B4954" s="37">
        <f>'0'!$A$2</f>
        <v>46112</v>
      </c>
      <c r="C4954" s="37" t="s">
        <v>1243</v>
      </c>
      <c r="D4954" s="119" t="str">
        <f>IF(G4954="","",VLOOKUP(G4954,номенклатури!R:T,2,0))</f>
        <v/>
      </c>
      <c r="E4954" s="365" t="str">
        <f>IF(G4954="","",VLOOKUP(G4954,номенклатури!R:T,3,0))</f>
        <v/>
      </c>
      <c r="F4954" s="159" t="str">
        <f>IF(G4954="","",IF(ISERROR(VLOOKUP(G4954,номенклатури!V:V,1,0)),E4954*H4954,E4954*I4954))</f>
        <v/>
      </c>
      <c r="G4954" s="14"/>
      <c r="H4954" s="15"/>
      <c r="I4954" s="15"/>
      <c r="J4954" s="15"/>
      <c r="K4954" s="15"/>
      <c r="L4954" s="217"/>
      <c r="M4954" s="22"/>
      <c r="N4954" s="119" t="str">
        <f>IF(G4954="","",VLOOKUP(G4954,номенклатури!R:U,4,0))</f>
        <v/>
      </c>
      <c r="O4954" s="119" t="str">
        <f>IF(M4954="","",VLOOKUP(M4954,'14'!D:D,1,0))</f>
        <v/>
      </c>
    </row>
    <row r="4955" spans="1:15" ht="12.75" customHeight="1" x14ac:dyDescent="0.2">
      <c r="A4955" s="36" t="str">
        <f>'0'!$A$4</f>
        <v>………………..</v>
      </c>
      <c r="B4955" s="37">
        <f>'0'!$A$2</f>
        <v>46112</v>
      </c>
      <c r="C4955" s="37" t="s">
        <v>1243</v>
      </c>
      <c r="D4955" s="119" t="str">
        <f>IF(G4955="","",VLOOKUP(G4955,номенклатури!R:T,2,0))</f>
        <v/>
      </c>
      <c r="E4955" s="365" t="str">
        <f>IF(G4955="","",VLOOKUP(G4955,номенклатури!R:T,3,0))</f>
        <v/>
      </c>
      <c r="F4955" s="159" t="str">
        <f>IF(G4955="","",IF(ISERROR(VLOOKUP(G4955,номенклатури!V:V,1,0)),E4955*H4955,E4955*I4955))</f>
        <v/>
      </c>
      <c r="G4955" s="14"/>
      <c r="H4955" s="15"/>
      <c r="I4955" s="15"/>
      <c r="J4955" s="15"/>
      <c r="K4955" s="15"/>
      <c r="L4955" s="217"/>
      <c r="M4955" s="22"/>
      <c r="N4955" s="119" t="str">
        <f>IF(G4955="","",VLOOKUP(G4955,номенклатури!R:U,4,0))</f>
        <v/>
      </c>
      <c r="O4955" s="119" t="str">
        <f>IF(M4955="","",VLOOKUP(M4955,'14'!D:D,1,0))</f>
        <v/>
      </c>
    </row>
    <row r="4956" spans="1:15" ht="12.75" customHeight="1" x14ac:dyDescent="0.2">
      <c r="A4956" s="36" t="str">
        <f>'0'!$A$4</f>
        <v>………………..</v>
      </c>
      <c r="B4956" s="37">
        <f>'0'!$A$2</f>
        <v>46112</v>
      </c>
      <c r="C4956" s="37" t="s">
        <v>1243</v>
      </c>
      <c r="D4956" s="119" t="str">
        <f>IF(G4956="","",VLOOKUP(G4956,номенклатури!R:T,2,0))</f>
        <v/>
      </c>
      <c r="E4956" s="365" t="str">
        <f>IF(G4956="","",VLOOKUP(G4956,номенклатури!R:T,3,0))</f>
        <v/>
      </c>
      <c r="F4956" s="159" t="str">
        <f>IF(G4956="","",IF(ISERROR(VLOOKUP(G4956,номенклатури!V:V,1,0)),E4956*H4956,E4956*I4956))</f>
        <v/>
      </c>
      <c r="G4956" s="14"/>
      <c r="H4956" s="15"/>
      <c r="I4956" s="15"/>
      <c r="J4956" s="15"/>
      <c r="K4956" s="15"/>
      <c r="L4956" s="217"/>
      <c r="M4956" s="22"/>
      <c r="N4956" s="119" t="str">
        <f>IF(G4956="","",VLOOKUP(G4956,номенклатури!R:U,4,0))</f>
        <v/>
      </c>
      <c r="O4956" s="119" t="str">
        <f>IF(M4956="","",VLOOKUP(M4956,'14'!D:D,1,0))</f>
        <v/>
      </c>
    </row>
    <row r="4957" spans="1:15" ht="12.75" customHeight="1" x14ac:dyDescent="0.2">
      <c r="A4957" s="36" t="str">
        <f>'0'!$A$4</f>
        <v>………………..</v>
      </c>
      <c r="B4957" s="37">
        <f>'0'!$A$2</f>
        <v>46112</v>
      </c>
      <c r="C4957" s="37" t="s">
        <v>1243</v>
      </c>
      <c r="D4957" s="119" t="str">
        <f>IF(G4957="","",VLOOKUP(G4957,номенклатури!R:T,2,0))</f>
        <v/>
      </c>
      <c r="E4957" s="365" t="str">
        <f>IF(G4957="","",VLOOKUP(G4957,номенклатури!R:T,3,0))</f>
        <v/>
      </c>
      <c r="F4957" s="159" t="str">
        <f>IF(G4957="","",IF(ISERROR(VLOOKUP(G4957,номенклатури!V:V,1,0)),E4957*H4957,E4957*I4957))</f>
        <v/>
      </c>
      <c r="G4957" s="14"/>
      <c r="H4957" s="15"/>
      <c r="I4957" s="15"/>
      <c r="J4957" s="15"/>
      <c r="K4957" s="15"/>
      <c r="L4957" s="217"/>
      <c r="M4957" s="22"/>
      <c r="N4957" s="119" t="str">
        <f>IF(G4957="","",VLOOKUP(G4957,номенклатури!R:U,4,0))</f>
        <v/>
      </c>
      <c r="O4957" s="119" t="str">
        <f>IF(M4957="","",VLOOKUP(M4957,'14'!D:D,1,0))</f>
        <v/>
      </c>
    </row>
    <row r="4958" spans="1:15" ht="12.75" customHeight="1" x14ac:dyDescent="0.2">
      <c r="A4958" s="36" t="str">
        <f>'0'!$A$4</f>
        <v>………………..</v>
      </c>
      <c r="B4958" s="37">
        <f>'0'!$A$2</f>
        <v>46112</v>
      </c>
      <c r="C4958" s="37" t="s">
        <v>1243</v>
      </c>
      <c r="D4958" s="119" t="str">
        <f>IF(G4958="","",VLOOKUP(G4958,номенклатури!R:T,2,0))</f>
        <v/>
      </c>
      <c r="E4958" s="365" t="str">
        <f>IF(G4958="","",VLOOKUP(G4958,номенклатури!R:T,3,0))</f>
        <v/>
      </c>
      <c r="F4958" s="159" t="str">
        <f>IF(G4958="","",IF(ISERROR(VLOOKUP(G4958,номенклатури!V:V,1,0)),E4958*H4958,E4958*I4958))</f>
        <v/>
      </c>
      <c r="G4958" s="14"/>
      <c r="H4958" s="15"/>
      <c r="I4958" s="15"/>
      <c r="J4958" s="15"/>
      <c r="K4958" s="15"/>
      <c r="L4958" s="217"/>
      <c r="M4958" s="22"/>
      <c r="N4958" s="119" t="str">
        <f>IF(G4958="","",VLOOKUP(G4958,номенклатури!R:U,4,0))</f>
        <v/>
      </c>
      <c r="O4958" s="119" t="str">
        <f>IF(M4958="","",VLOOKUP(M4958,'14'!D:D,1,0))</f>
        <v/>
      </c>
    </row>
    <row r="4959" spans="1:15" ht="12.75" customHeight="1" x14ac:dyDescent="0.2">
      <c r="A4959" s="36" t="str">
        <f>'0'!$A$4</f>
        <v>………………..</v>
      </c>
      <c r="B4959" s="37">
        <f>'0'!$A$2</f>
        <v>46112</v>
      </c>
      <c r="C4959" s="37" t="s">
        <v>1243</v>
      </c>
      <c r="D4959" s="119" t="str">
        <f>IF(G4959="","",VLOOKUP(G4959,номенклатури!R:T,2,0))</f>
        <v/>
      </c>
      <c r="E4959" s="365" t="str">
        <f>IF(G4959="","",VLOOKUP(G4959,номенклатури!R:T,3,0))</f>
        <v/>
      </c>
      <c r="F4959" s="159" t="str">
        <f>IF(G4959="","",IF(ISERROR(VLOOKUP(G4959,номенклатури!V:V,1,0)),E4959*H4959,E4959*I4959))</f>
        <v/>
      </c>
      <c r="G4959" s="14"/>
      <c r="H4959" s="15"/>
      <c r="I4959" s="15"/>
      <c r="J4959" s="15"/>
      <c r="K4959" s="15"/>
      <c r="L4959" s="217"/>
      <c r="M4959" s="22"/>
      <c r="N4959" s="119" t="str">
        <f>IF(G4959="","",VLOOKUP(G4959,номенклатури!R:U,4,0))</f>
        <v/>
      </c>
      <c r="O4959" s="119" t="str">
        <f>IF(M4959="","",VLOOKUP(M4959,'14'!D:D,1,0))</f>
        <v/>
      </c>
    </row>
    <row r="4960" spans="1:15" ht="12.75" customHeight="1" x14ac:dyDescent="0.2">
      <c r="A4960" s="36" t="str">
        <f>'0'!$A$4</f>
        <v>………………..</v>
      </c>
      <c r="B4960" s="37">
        <f>'0'!$A$2</f>
        <v>46112</v>
      </c>
      <c r="C4960" s="37" t="s">
        <v>1243</v>
      </c>
      <c r="D4960" s="119" t="str">
        <f>IF(G4960="","",VLOOKUP(G4960,номенклатури!R:T,2,0))</f>
        <v/>
      </c>
      <c r="E4960" s="365" t="str">
        <f>IF(G4960="","",VLOOKUP(G4960,номенклатури!R:T,3,0))</f>
        <v/>
      </c>
      <c r="F4960" s="159" t="str">
        <f>IF(G4960="","",IF(ISERROR(VLOOKUP(G4960,номенклатури!V:V,1,0)),E4960*H4960,E4960*I4960))</f>
        <v/>
      </c>
      <c r="G4960" s="14"/>
      <c r="H4960" s="15"/>
      <c r="I4960" s="15"/>
      <c r="J4960" s="15"/>
      <c r="K4960" s="15"/>
      <c r="L4960" s="217"/>
      <c r="M4960" s="22"/>
      <c r="N4960" s="119" t="str">
        <f>IF(G4960="","",VLOOKUP(G4960,номенклатури!R:U,4,0))</f>
        <v/>
      </c>
      <c r="O4960" s="119" t="str">
        <f>IF(M4960="","",VLOOKUP(M4960,'14'!D:D,1,0))</f>
        <v/>
      </c>
    </row>
    <row r="4961" spans="1:15" ht="12.75" customHeight="1" x14ac:dyDescent="0.2">
      <c r="A4961" s="36" t="str">
        <f>'0'!$A$4</f>
        <v>………………..</v>
      </c>
      <c r="B4961" s="37">
        <f>'0'!$A$2</f>
        <v>46112</v>
      </c>
      <c r="C4961" s="37" t="s">
        <v>1243</v>
      </c>
      <c r="D4961" s="119" t="str">
        <f>IF(G4961="","",VLOOKUP(G4961,номенклатури!R:T,2,0))</f>
        <v/>
      </c>
      <c r="E4961" s="365" t="str">
        <f>IF(G4961="","",VLOOKUP(G4961,номенклатури!R:T,3,0))</f>
        <v/>
      </c>
      <c r="F4961" s="159" t="str">
        <f>IF(G4961="","",IF(ISERROR(VLOOKUP(G4961,номенклатури!V:V,1,0)),E4961*H4961,E4961*I4961))</f>
        <v/>
      </c>
      <c r="G4961" s="14"/>
      <c r="H4961" s="15"/>
      <c r="I4961" s="15"/>
      <c r="J4961" s="15"/>
      <c r="K4961" s="15"/>
      <c r="L4961" s="217"/>
      <c r="M4961" s="22"/>
      <c r="N4961" s="119" t="str">
        <f>IF(G4961="","",VLOOKUP(G4961,номенклатури!R:U,4,0))</f>
        <v/>
      </c>
      <c r="O4961" s="119" t="str">
        <f>IF(M4961="","",VLOOKUP(M4961,'14'!D:D,1,0))</f>
        <v/>
      </c>
    </row>
    <row r="4962" spans="1:15" ht="12.75" customHeight="1" x14ac:dyDescent="0.2">
      <c r="A4962" s="36" t="str">
        <f>'0'!$A$4</f>
        <v>………………..</v>
      </c>
      <c r="B4962" s="37">
        <f>'0'!$A$2</f>
        <v>46112</v>
      </c>
      <c r="C4962" s="37" t="s">
        <v>1243</v>
      </c>
      <c r="D4962" s="119" t="str">
        <f>IF(G4962="","",VLOOKUP(G4962,номенклатури!R:T,2,0))</f>
        <v/>
      </c>
      <c r="E4962" s="365" t="str">
        <f>IF(G4962="","",VLOOKUP(G4962,номенклатури!R:T,3,0))</f>
        <v/>
      </c>
      <c r="F4962" s="159" t="str">
        <f>IF(G4962="","",IF(ISERROR(VLOOKUP(G4962,номенклатури!V:V,1,0)),E4962*H4962,E4962*I4962))</f>
        <v/>
      </c>
      <c r="G4962" s="14"/>
      <c r="H4962" s="15"/>
      <c r="I4962" s="15"/>
      <c r="J4962" s="15"/>
      <c r="K4962" s="15"/>
      <c r="L4962" s="217"/>
      <c r="M4962" s="22"/>
      <c r="N4962" s="119" t="str">
        <f>IF(G4962="","",VLOOKUP(G4962,номенклатури!R:U,4,0))</f>
        <v/>
      </c>
      <c r="O4962" s="119" t="str">
        <f>IF(M4962="","",VLOOKUP(M4962,'14'!D:D,1,0))</f>
        <v/>
      </c>
    </row>
    <row r="4963" spans="1:15" ht="12.75" customHeight="1" x14ac:dyDescent="0.2">
      <c r="A4963" s="36" t="str">
        <f>'0'!$A$4</f>
        <v>………………..</v>
      </c>
      <c r="B4963" s="37">
        <f>'0'!$A$2</f>
        <v>46112</v>
      </c>
      <c r="C4963" s="37" t="s">
        <v>1243</v>
      </c>
      <c r="D4963" s="119" t="str">
        <f>IF(G4963="","",VLOOKUP(G4963,номенклатури!R:T,2,0))</f>
        <v/>
      </c>
      <c r="E4963" s="365" t="str">
        <f>IF(G4963="","",VLOOKUP(G4963,номенклатури!R:T,3,0))</f>
        <v/>
      </c>
      <c r="F4963" s="159" t="str">
        <f>IF(G4963="","",IF(ISERROR(VLOOKUP(G4963,номенклатури!V:V,1,0)),E4963*H4963,E4963*I4963))</f>
        <v/>
      </c>
      <c r="G4963" s="14"/>
      <c r="H4963" s="15"/>
      <c r="I4963" s="15"/>
      <c r="J4963" s="15"/>
      <c r="K4963" s="15"/>
      <c r="L4963" s="217"/>
      <c r="M4963" s="22"/>
      <c r="N4963" s="119" t="str">
        <f>IF(G4963="","",VLOOKUP(G4963,номенклатури!R:U,4,0))</f>
        <v/>
      </c>
      <c r="O4963" s="119" t="str">
        <f>IF(M4963="","",VLOOKUP(M4963,'14'!D:D,1,0))</f>
        <v/>
      </c>
    </row>
    <row r="4964" spans="1:15" ht="12.75" customHeight="1" x14ac:dyDescent="0.2">
      <c r="A4964" s="36" t="str">
        <f>'0'!$A$4</f>
        <v>………………..</v>
      </c>
      <c r="B4964" s="37">
        <f>'0'!$A$2</f>
        <v>46112</v>
      </c>
      <c r="C4964" s="37" t="s">
        <v>1243</v>
      </c>
      <c r="D4964" s="119" t="str">
        <f>IF(G4964="","",VLOOKUP(G4964,номенклатури!R:T,2,0))</f>
        <v/>
      </c>
      <c r="E4964" s="365" t="str">
        <f>IF(G4964="","",VLOOKUP(G4964,номенклатури!R:T,3,0))</f>
        <v/>
      </c>
      <c r="F4964" s="159" t="str">
        <f>IF(G4964="","",IF(ISERROR(VLOOKUP(G4964,номенклатури!V:V,1,0)),E4964*H4964,E4964*I4964))</f>
        <v/>
      </c>
      <c r="G4964" s="14"/>
      <c r="H4964" s="15"/>
      <c r="I4964" s="15"/>
      <c r="J4964" s="15"/>
      <c r="K4964" s="15"/>
      <c r="L4964" s="217"/>
      <c r="M4964" s="22"/>
      <c r="N4964" s="119" t="str">
        <f>IF(G4964="","",VLOOKUP(G4964,номенклатури!R:U,4,0))</f>
        <v/>
      </c>
      <c r="O4964" s="119" t="str">
        <f>IF(M4964="","",VLOOKUP(M4964,'14'!D:D,1,0))</f>
        <v/>
      </c>
    </row>
    <row r="4965" spans="1:15" ht="12.75" customHeight="1" x14ac:dyDescent="0.2">
      <c r="A4965" s="36" t="str">
        <f>'0'!$A$4</f>
        <v>………………..</v>
      </c>
      <c r="B4965" s="37">
        <f>'0'!$A$2</f>
        <v>46112</v>
      </c>
      <c r="C4965" s="37" t="s">
        <v>1243</v>
      </c>
      <c r="D4965" s="119" t="str">
        <f>IF(G4965="","",VLOOKUP(G4965,номенклатури!R:T,2,0))</f>
        <v/>
      </c>
      <c r="E4965" s="365" t="str">
        <f>IF(G4965="","",VLOOKUP(G4965,номенклатури!R:T,3,0))</f>
        <v/>
      </c>
      <c r="F4965" s="159" t="str">
        <f>IF(G4965="","",IF(ISERROR(VLOOKUP(G4965,номенклатури!V:V,1,0)),E4965*H4965,E4965*I4965))</f>
        <v/>
      </c>
      <c r="G4965" s="14"/>
      <c r="H4965" s="15"/>
      <c r="I4965" s="15"/>
      <c r="J4965" s="15"/>
      <c r="K4965" s="15"/>
      <c r="L4965" s="217"/>
      <c r="M4965" s="22"/>
      <c r="N4965" s="119" t="str">
        <f>IF(G4965="","",VLOOKUP(G4965,номенклатури!R:U,4,0))</f>
        <v/>
      </c>
      <c r="O4965" s="119" t="str">
        <f>IF(M4965="","",VLOOKUP(M4965,'14'!D:D,1,0))</f>
        <v/>
      </c>
    </row>
    <row r="4966" spans="1:15" ht="12.75" customHeight="1" x14ac:dyDescent="0.2">
      <c r="A4966" s="36" t="str">
        <f>'0'!$A$4</f>
        <v>………………..</v>
      </c>
      <c r="B4966" s="37">
        <f>'0'!$A$2</f>
        <v>46112</v>
      </c>
      <c r="C4966" s="37" t="s">
        <v>1243</v>
      </c>
      <c r="D4966" s="119" t="str">
        <f>IF(G4966="","",VLOOKUP(G4966,номенклатури!R:T,2,0))</f>
        <v/>
      </c>
      <c r="E4966" s="365" t="str">
        <f>IF(G4966="","",VLOOKUP(G4966,номенклатури!R:T,3,0))</f>
        <v/>
      </c>
      <c r="F4966" s="159" t="str">
        <f>IF(G4966="","",IF(ISERROR(VLOOKUP(G4966,номенклатури!V:V,1,0)),E4966*H4966,E4966*I4966))</f>
        <v/>
      </c>
      <c r="G4966" s="14"/>
      <c r="H4966" s="15"/>
      <c r="I4966" s="15"/>
      <c r="J4966" s="15"/>
      <c r="K4966" s="15"/>
      <c r="L4966" s="217"/>
      <c r="M4966" s="22"/>
      <c r="N4966" s="119" t="str">
        <f>IF(G4966="","",VLOOKUP(G4966,номенклатури!R:U,4,0))</f>
        <v/>
      </c>
      <c r="O4966" s="119" t="str">
        <f>IF(M4966="","",VLOOKUP(M4966,'14'!D:D,1,0))</f>
        <v/>
      </c>
    </row>
    <row r="4967" spans="1:15" ht="12.75" customHeight="1" x14ac:dyDescent="0.2">
      <c r="A4967" s="36" t="str">
        <f>'0'!$A$4</f>
        <v>………………..</v>
      </c>
      <c r="B4967" s="37">
        <f>'0'!$A$2</f>
        <v>46112</v>
      </c>
      <c r="C4967" s="37" t="s">
        <v>1243</v>
      </c>
      <c r="D4967" s="119" t="str">
        <f>IF(G4967="","",VLOOKUP(G4967,номенклатури!R:T,2,0))</f>
        <v/>
      </c>
      <c r="E4967" s="365" t="str">
        <f>IF(G4967="","",VLOOKUP(G4967,номенклатури!R:T,3,0))</f>
        <v/>
      </c>
      <c r="F4967" s="159" t="str">
        <f>IF(G4967="","",IF(ISERROR(VLOOKUP(G4967,номенклатури!V:V,1,0)),E4967*H4967,E4967*I4967))</f>
        <v/>
      </c>
      <c r="G4967" s="14"/>
      <c r="H4967" s="15"/>
      <c r="I4967" s="15"/>
      <c r="J4967" s="15"/>
      <c r="K4967" s="15"/>
      <c r="L4967" s="217"/>
      <c r="M4967" s="22"/>
      <c r="N4967" s="119" t="str">
        <f>IF(G4967="","",VLOOKUP(G4967,номенклатури!R:U,4,0))</f>
        <v/>
      </c>
      <c r="O4967" s="119" t="str">
        <f>IF(M4967="","",VLOOKUP(M4967,'14'!D:D,1,0))</f>
        <v/>
      </c>
    </row>
    <row r="4968" spans="1:15" ht="12.75" customHeight="1" x14ac:dyDescent="0.2">
      <c r="A4968" s="36" t="str">
        <f>'0'!$A$4</f>
        <v>………………..</v>
      </c>
      <c r="B4968" s="37">
        <f>'0'!$A$2</f>
        <v>46112</v>
      </c>
      <c r="C4968" s="37" t="s">
        <v>1243</v>
      </c>
      <c r="D4968" s="119" t="str">
        <f>IF(G4968="","",VLOOKUP(G4968,номенклатури!R:T,2,0))</f>
        <v/>
      </c>
      <c r="E4968" s="365" t="str">
        <f>IF(G4968="","",VLOOKUP(G4968,номенклатури!R:T,3,0))</f>
        <v/>
      </c>
      <c r="F4968" s="159" t="str">
        <f>IF(G4968="","",IF(ISERROR(VLOOKUP(G4968,номенклатури!V:V,1,0)),E4968*H4968,E4968*I4968))</f>
        <v/>
      </c>
      <c r="G4968" s="14"/>
      <c r="H4968" s="15"/>
      <c r="I4968" s="15"/>
      <c r="J4968" s="15"/>
      <c r="K4968" s="15"/>
      <c r="L4968" s="217"/>
      <c r="M4968" s="22"/>
      <c r="N4968" s="119" t="str">
        <f>IF(G4968="","",VLOOKUP(G4968,номенклатури!R:U,4,0))</f>
        <v/>
      </c>
      <c r="O4968" s="119" t="str">
        <f>IF(M4968="","",VLOOKUP(M4968,'14'!D:D,1,0))</f>
        <v/>
      </c>
    </row>
    <row r="4969" spans="1:15" ht="12.75" customHeight="1" x14ac:dyDescent="0.2">
      <c r="A4969" s="36" t="str">
        <f>'0'!$A$4</f>
        <v>………………..</v>
      </c>
      <c r="B4969" s="37">
        <f>'0'!$A$2</f>
        <v>46112</v>
      </c>
      <c r="C4969" s="37" t="s">
        <v>1243</v>
      </c>
      <c r="D4969" s="119" t="str">
        <f>IF(G4969="","",VLOOKUP(G4969,номенклатури!R:T,2,0))</f>
        <v/>
      </c>
      <c r="E4969" s="365" t="str">
        <f>IF(G4969="","",VLOOKUP(G4969,номенклатури!R:T,3,0))</f>
        <v/>
      </c>
      <c r="F4969" s="159" t="str">
        <f>IF(G4969="","",IF(ISERROR(VLOOKUP(G4969,номенклатури!V:V,1,0)),E4969*H4969,E4969*I4969))</f>
        <v/>
      </c>
      <c r="G4969" s="14"/>
      <c r="H4969" s="15"/>
      <c r="I4969" s="15"/>
      <c r="J4969" s="15"/>
      <c r="K4969" s="15"/>
      <c r="L4969" s="217"/>
      <c r="M4969" s="22"/>
      <c r="N4969" s="119" t="str">
        <f>IF(G4969="","",VLOOKUP(G4969,номенклатури!R:U,4,0))</f>
        <v/>
      </c>
      <c r="O4969" s="119" t="str">
        <f>IF(M4969="","",VLOOKUP(M4969,'14'!D:D,1,0))</f>
        <v/>
      </c>
    </row>
    <row r="4970" spans="1:15" ht="12.75" customHeight="1" x14ac:dyDescent="0.2">
      <c r="A4970" s="36" t="str">
        <f>'0'!$A$4</f>
        <v>………………..</v>
      </c>
      <c r="B4970" s="37">
        <f>'0'!$A$2</f>
        <v>46112</v>
      </c>
      <c r="C4970" s="37" t="s">
        <v>1243</v>
      </c>
      <c r="D4970" s="119" t="str">
        <f>IF(G4970="","",VLOOKUP(G4970,номенклатури!R:T,2,0))</f>
        <v/>
      </c>
      <c r="E4970" s="365" t="str">
        <f>IF(G4970="","",VLOOKUP(G4970,номенклатури!R:T,3,0))</f>
        <v/>
      </c>
      <c r="F4970" s="159" t="str">
        <f>IF(G4970="","",IF(ISERROR(VLOOKUP(G4970,номенклатури!V:V,1,0)),E4970*H4970,E4970*I4970))</f>
        <v/>
      </c>
      <c r="G4970" s="14"/>
      <c r="H4970" s="15"/>
      <c r="I4970" s="15"/>
      <c r="J4970" s="15"/>
      <c r="K4970" s="15"/>
      <c r="L4970" s="217"/>
      <c r="M4970" s="22"/>
      <c r="N4970" s="119" t="str">
        <f>IF(G4970="","",VLOOKUP(G4970,номенклатури!R:U,4,0))</f>
        <v/>
      </c>
      <c r="O4970" s="119" t="str">
        <f>IF(M4970="","",VLOOKUP(M4970,'14'!D:D,1,0))</f>
        <v/>
      </c>
    </row>
    <row r="4971" spans="1:15" ht="12.75" customHeight="1" x14ac:dyDescent="0.2">
      <c r="A4971" s="36" t="str">
        <f>'0'!$A$4</f>
        <v>………………..</v>
      </c>
      <c r="B4971" s="37">
        <f>'0'!$A$2</f>
        <v>46112</v>
      </c>
      <c r="C4971" s="37" t="s">
        <v>1243</v>
      </c>
      <c r="D4971" s="119" t="str">
        <f>IF(G4971="","",VLOOKUP(G4971,номенклатури!R:T,2,0))</f>
        <v/>
      </c>
      <c r="E4971" s="365" t="str">
        <f>IF(G4971="","",VLOOKUP(G4971,номенклатури!R:T,3,0))</f>
        <v/>
      </c>
      <c r="F4971" s="159" t="str">
        <f>IF(G4971="","",IF(ISERROR(VLOOKUP(G4971,номенклатури!V:V,1,0)),E4971*H4971,E4971*I4971))</f>
        <v/>
      </c>
      <c r="G4971" s="14"/>
      <c r="H4971" s="15"/>
      <c r="I4971" s="15"/>
      <c r="J4971" s="15"/>
      <c r="K4971" s="15"/>
      <c r="L4971" s="217"/>
      <c r="M4971" s="22"/>
      <c r="N4971" s="119" t="str">
        <f>IF(G4971="","",VLOOKUP(G4971,номенклатури!R:U,4,0))</f>
        <v/>
      </c>
      <c r="O4971" s="119" t="str">
        <f>IF(M4971="","",VLOOKUP(M4971,'14'!D:D,1,0))</f>
        <v/>
      </c>
    </row>
    <row r="4972" spans="1:15" ht="12.75" customHeight="1" x14ac:dyDescent="0.2">
      <c r="A4972" s="36" t="str">
        <f>'0'!$A$4</f>
        <v>………………..</v>
      </c>
      <c r="B4972" s="37">
        <f>'0'!$A$2</f>
        <v>46112</v>
      </c>
      <c r="C4972" s="37" t="s">
        <v>1243</v>
      </c>
      <c r="D4972" s="119" t="str">
        <f>IF(G4972="","",VLOOKUP(G4972,номенклатури!R:T,2,0))</f>
        <v/>
      </c>
      <c r="E4972" s="365" t="str">
        <f>IF(G4972="","",VLOOKUP(G4972,номенклатури!R:T,3,0))</f>
        <v/>
      </c>
      <c r="F4972" s="159" t="str">
        <f>IF(G4972="","",IF(ISERROR(VLOOKUP(G4972,номенклатури!V:V,1,0)),E4972*H4972,E4972*I4972))</f>
        <v/>
      </c>
      <c r="G4972" s="14"/>
      <c r="H4972" s="15"/>
      <c r="I4972" s="15"/>
      <c r="J4972" s="15"/>
      <c r="K4972" s="15"/>
      <c r="L4972" s="217"/>
      <c r="M4972" s="22"/>
      <c r="N4972" s="119" t="str">
        <f>IF(G4972="","",VLOOKUP(G4972,номенклатури!R:U,4,0))</f>
        <v/>
      </c>
      <c r="O4972" s="119" t="str">
        <f>IF(M4972="","",VLOOKUP(M4972,'14'!D:D,1,0))</f>
        <v/>
      </c>
    </row>
    <row r="4973" spans="1:15" ht="12.75" customHeight="1" x14ac:dyDescent="0.2">
      <c r="A4973" s="36" t="str">
        <f>'0'!$A$4</f>
        <v>………………..</v>
      </c>
      <c r="B4973" s="37">
        <f>'0'!$A$2</f>
        <v>46112</v>
      </c>
      <c r="C4973" s="37" t="s">
        <v>1243</v>
      </c>
      <c r="D4973" s="119" t="str">
        <f>IF(G4973="","",VLOOKUP(G4973,номенклатури!R:T,2,0))</f>
        <v/>
      </c>
      <c r="E4973" s="365" t="str">
        <f>IF(G4973="","",VLOOKUP(G4973,номенклатури!R:T,3,0))</f>
        <v/>
      </c>
      <c r="F4973" s="159" t="str">
        <f>IF(G4973="","",IF(ISERROR(VLOOKUP(G4973,номенклатури!V:V,1,0)),E4973*H4973,E4973*I4973))</f>
        <v/>
      </c>
      <c r="G4973" s="14"/>
      <c r="H4973" s="15"/>
      <c r="I4973" s="15"/>
      <c r="J4973" s="15"/>
      <c r="K4973" s="15"/>
      <c r="L4973" s="217"/>
      <c r="M4973" s="22"/>
      <c r="N4973" s="119" t="str">
        <f>IF(G4973="","",VLOOKUP(G4973,номенклатури!R:U,4,0))</f>
        <v/>
      </c>
      <c r="O4973" s="119" t="str">
        <f>IF(M4973="","",VLOOKUP(M4973,'14'!D:D,1,0))</f>
        <v/>
      </c>
    </row>
    <row r="4974" spans="1:15" ht="12.75" customHeight="1" x14ac:dyDescent="0.2">
      <c r="A4974" s="36" t="str">
        <f>'0'!$A$4</f>
        <v>………………..</v>
      </c>
      <c r="B4974" s="37">
        <f>'0'!$A$2</f>
        <v>46112</v>
      </c>
      <c r="C4974" s="37" t="s">
        <v>1243</v>
      </c>
      <c r="D4974" s="119" t="str">
        <f>IF(G4974="","",VLOOKUP(G4974,номенклатури!R:T,2,0))</f>
        <v/>
      </c>
      <c r="E4974" s="365" t="str">
        <f>IF(G4974="","",VLOOKUP(G4974,номенклатури!R:T,3,0))</f>
        <v/>
      </c>
      <c r="F4974" s="159" t="str">
        <f>IF(G4974="","",IF(ISERROR(VLOOKUP(G4974,номенклатури!V:V,1,0)),E4974*H4974,E4974*I4974))</f>
        <v/>
      </c>
      <c r="G4974" s="14"/>
      <c r="H4974" s="15"/>
      <c r="I4974" s="15"/>
      <c r="J4974" s="15"/>
      <c r="K4974" s="15"/>
      <c r="L4974" s="217"/>
      <c r="M4974" s="22"/>
      <c r="N4974" s="119" t="str">
        <f>IF(G4974="","",VLOOKUP(G4974,номенклатури!R:U,4,0))</f>
        <v/>
      </c>
      <c r="O4974" s="119" t="str">
        <f>IF(M4974="","",VLOOKUP(M4974,'14'!D:D,1,0))</f>
        <v/>
      </c>
    </row>
    <row r="4975" spans="1:15" ht="12.75" customHeight="1" x14ac:dyDescent="0.2">
      <c r="A4975" s="36" t="str">
        <f>'0'!$A$4</f>
        <v>………………..</v>
      </c>
      <c r="B4975" s="37">
        <f>'0'!$A$2</f>
        <v>46112</v>
      </c>
      <c r="C4975" s="37" t="s">
        <v>1243</v>
      </c>
      <c r="D4975" s="119" t="str">
        <f>IF(G4975="","",VLOOKUP(G4975,номенклатури!R:T,2,0))</f>
        <v/>
      </c>
      <c r="E4975" s="365" t="str">
        <f>IF(G4975="","",VLOOKUP(G4975,номенклатури!R:T,3,0))</f>
        <v/>
      </c>
      <c r="F4975" s="159" t="str">
        <f>IF(G4975="","",IF(ISERROR(VLOOKUP(G4975,номенклатури!V:V,1,0)),E4975*H4975,E4975*I4975))</f>
        <v/>
      </c>
      <c r="G4975" s="14"/>
      <c r="H4975" s="15"/>
      <c r="I4975" s="15"/>
      <c r="J4975" s="15"/>
      <c r="K4975" s="15"/>
      <c r="L4975" s="217"/>
      <c r="M4975" s="22"/>
      <c r="N4975" s="119" t="str">
        <f>IF(G4975="","",VLOOKUP(G4975,номенклатури!R:U,4,0))</f>
        <v/>
      </c>
      <c r="O4975" s="119" t="str">
        <f>IF(M4975="","",VLOOKUP(M4975,'14'!D:D,1,0))</f>
        <v/>
      </c>
    </row>
    <row r="4976" spans="1:15" ht="12.75" customHeight="1" x14ac:dyDescent="0.2">
      <c r="A4976" s="36" t="str">
        <f>'0'!$A$4</f>
        <v>………………..</v>
      </c>
      <c r="B4976" s="37">
        <f>'0'!$A$2</f>
        <v>46112</v>
      </c>
      <c r="C4976" s="37" t="s">
        <v>1243</v>
      </c>
      <c r="D4976" s="119" t="str">
        <f>IF(G4976="","",VLOOKUP(G4976,номенклатури!R:T,2,0))</f>
        <v/>
      </c>
      <c r="E4976" s="365" t="str">
        <f>IF(G4976="","",VLOOKUP(G4976,номенклатури!R:T,3,0))</f>
        <v/>
      </c>
      <c r="F4976" s="159" t="str">
        <f>IF(G4976="","",IF(ISERROR(VLOOKUP(G4976,номенклатури!V:V,1,0)),E4976*H4976,E4976*I4976))</f>
        <v/>
      </c>
      <c r="G4976" s="14"/>
      <c r="H4976" s="15"/>
      <c r="I4976" s="15"/>
      <c r="J4976" s="15"/>
      <c r="K4976" s="15"/>
      <c r="L4976" s="217"/>
      <c r="M4976" s="22"/>
      <c r="N4976" s="119" t="str">
        <f>IF(G4976="","",VLOOKUP(G4976,номенклатури!R:U,4,0))</f>
        <v/>
      </c>
      <c r="O4976" s="119" t="str">
        <f>IF(M4976="","",VLOOKUP(M4976,'14'!D:D,1,0))</f>
        <v/>
      </c>
    </row>
    <row r="4977" spans="1:15" ht="12.75" customHeight="1" x14ac:dyDescent="0.2">
      <c r="A4977" s="36" t="str">
        <f>'0'!$A$4</f>
        <v>………………..</v>
      </c>
      <c r="B4977" s="37">
        <f>'0'!$A$2</f>
        <v>46112</v>
      </c>
      <c r="C4977" s="37" t="s">
        <v>1243</v>
      </c>
      <c r="D4977" s="119" t="str">
        <f>IF(G4977="","",VLOOKUP(G4977,номенклатури!R:T,2,0))</f>
        <v/>
      </c>
      <c r="E4977" s="365" t="str">
        <f>IF(G4977="","",VLOOKUP(G4977,номенклатури!R:T,3,0))</f>
        <v/>
      </c>
      <c r="F4977" s="159" t="str">
        <f>IF(G4977="","",IF(ISERROR(VLOOKUP(G4977,номенклатури!V:V,1,0)),E4977*H4977,E4977*I4977))</f>
        <v/>
      </c>
      <c r="G4977" s="14"/>
      <c r="H4977" s="15"/>
      <c r="I4977" s="15"/>
      <c r="J4977" s="15"/>
      <c r="K4977" s="15"/>
      <c r="L4977" s="217"/>
      <c r="M4977" s="22"/>
      <c r="N4977" s="119" t="str">
        <f>IF(G4977="","",VLOOKUP(G4977,номенклатури!R:U,4,0))</f>
        <v/>
      </c>
      <c r="O4977" s="119" t="str">
        <f>IF(M4977="","",VLOOKUP(M4977,'14'!D:D,1,0))</f>
        <v/>
      </c>
    </row>
    <row r="4978" spans="1:15" ht="12.75" customHeight="1" x14ac:dyDescent="0.2">
      <c r="A4978" s="36" t="str">
        <f>'0'!$A$4</f>
        <v>………………..</v>
      </c>
      <c r="B4978" s="37">
        <f>'0'!$A$2</f>
        <v>46112</v>
      </c>
      <c r="C4978" s="37" t="s">
        <v>1243</v>
      </c>
      <c r="D4978" s="119" t="str">
        <f>IF(G4978="","",VLOOKUP(G4978,номенклатури!R:T,2,0))</f>
        <v/>
      </c>
      <c r="E4978" s="365" t="str">
        <f>IF(G4978="","",VLOOKUP(G4978,номенклатури!R:T,3,0))</f>
        <v/>
      </c>
      <c r="F4978" s="159" t="str">
        <f>IF(G4978="","",IF(ISERROR(VLOOKUP(G4978,номенклатури!V:V,1,0)),E4978*H4978,E4978*I4978))</f>
        <v/>
      </c>
      <c r="G4978" s="14"/>
      <c r="H4978" s="15"/>
      <c r="I4978" s="15"/>
      <c r="J4978" s="15"/>
      <c r="K4978" s="15"/>
      <c r="L4978" s="217"/>
      <c r="M4978" s="22"/>
      <c r="N4978" s="119" t="str">
        <f>IF(G4978="","",VLOOKUP(G4978,номенклатури!R:U,4,0))</f>
        <v/>
      </c>
      <c r="O4978" s="119" t="str">
        <f>IF(M4978="","",VLOOKUP(M4978,'14'!D:D,1,0))</f>
        <v/>
      </c>
    </row>
    <row r="4979" spans="1:15" ht="12.75" customHeight="1" x14ac:dyDescent="0.2">
      <c r="A4979" s="36" t="str">
        <f>'0'!$A$4</f>
        <v>………………..</v>
      </c>
      <c r="B4979" s="37">
        <f>'0'!$A$2</f>
        <v>46112</v>
      </c>
      <c r="C4979" s="37" t="s">
        <v>1243</v>
      </c>
      <c r="D4979" s="119" t="str">
        <f>IF(G4979="","",VLOOKUP(G4979,номенклатури!R:T,2,0))</f>
        <v/>
      </c>
      <c r="E4979" s="365" t="str">
        <f>IF(G4979="","",VLOOKUP(G4979,номенклатури!R:T,3,0))</f>
        <v/>
      </c>
      <c r="F4979" s="159" t="str">
        <f>IF(G4979="","",IF(ISERROR(VLOOKUP(G4979,номенклатури!V:V,1,0)),E4979*H4979,E4979*I4979))</f>
        <v/>
      </c>
      <c r="G4979" s="14"/>
      <c r="H4979" s="15"/>
      <c r="I4979" s="15"/>
      <c r="J4979" s="15"/>
      <c r="K4979" s="15"/>
      <c r="L4979" s="217"/>
      <c r="M4979" s="22"/>
      <c r="N4979" s="119" t="str">
        <f>IF(G4979="","",VLOOKUP(G4979,номенклатури!R:U,4,0))</f>
        <v/>
      </c>
      <c r="O4979" s="119" t="str">
        <f>IF(M4979="","",VLOOKUP(M4979,'14'!D:D,1,0))</f>
        <v/>
      </c>
    </row>
    <row r="4980" spans="1:15" ht="12.75" customHeight="1" x14ac:dyDescent="0.2">
      <c r="A4980" s="36" t="str">
        <f>'0'!$A$4</f>
        <v>………………..</v>
      </c>
      <c r="B4980" s="37">
        <f>'0'!$A$2</f>
        <v>46112</v>
      </c>
      <c r="C4980" s="37" t="s">
        <v>1243</v>
      </c>
      <c r="D4980" s="119" t="str">
        <f>IF(G4980="","",VLOOKUP(G4980,номенклатури!R:T,2,0))</f>
        <v/>
      </c>
      <c r="E4980" s="365" t="str">
        <f>IF(G4980="","",VLOOKUP(G4980,номенклатури!R:T,3,0))</f>
        <v/>
      </c>
      <c r="F4980" s="159" t="str">
        <f>IF(G4980="","",IF(ISERROR(VLOOKUP(G4980,номенклатури!V:V,1,0)),E4980*H4980,E4980*I4980))</f>
        <v/>
      </c>
      <c r="G4980" s="14"/>
      <c r="H4980" s="15"/>
      <c r="I4980" s="15"/>
      <c r="J4980" s="15"/>
      <c r="K4980" s="15"/>
      <c r="L4980" s="217"/>
      <c r="M4980" s="22"/>
      <c r="N4980" s="119" t="str">
        <f>IF(G4980="","",VLOOKUP(G4980,номенклатури!R:U,4,0))</f>
        <v/>
      </c>
      <c r="O4980" s="119" t="str">
        <f>IF(M4980="","",VLOOKUP(M4980,'14'!D:D,1,0))</f>
        <v/>
      </c>
    </row>
    <row r="4981" spans="1:15" ht="12.75" customHeight="1" x14ac:dyDescent="0.2">
      <c r="A4981" s="36" t="str">
        <f>'0'!$A$4</f>
        <v>………………..</v>
      </c>
      <c r="B4981" s="37">
        <f>'0'!$A$2</f>
        <v>46112</v>
      </c>
      <c r="C4981" s="37" t="s">
        <v>1243</v>
      </c>
      <c r="D4981" s="119" t="str">
        <f>IF(G4981="","",VLOOKUP(G4981,номенклатури!R:T,2,0))</f>
        <v/>
      </c>
      <c r="E4981" s="365" t="str">
        <f>IF(G4981="","",VLOOKUP(G4981,номенклатури!R:T,3,0))</f>
        <v/>
      </c>
      <c r="F4981" s="159" t="str">
        <f>IF(G4981="","",IF(ISERROR(VLOOKUP(G4981,номенклатури!V:V,1,0)),E4981*H4981,E4981*I4981))</f>
        <v/>
      </c>
      <c r="G4981" s="14"/>
      <c r="H4981" s="15"/>
      <c r="I4981" s="15"/>
      <c r="J4981" s="15"/>
      <c r="K4981" s="15"/>
      <c r="L4981" s="217"/>
      <c r="M4981" s="22"/>
      <c r="N4981" s="119" t="str">
        <f>IF(G4981="","",VLOOKUP(G4981,номенклатури!R:U,4,0))</f>
        <v/>
      </c>
      <c r="O4981" s="119" t="str">
        <f>IF(M4981="","",VLOOKUP(M4981,'14'!D:D,1,0))</f>
        <v/>
      </c>
    </row>
    <row r="4982" spans="1:15" ht="12.75" customHeight="1" x14ac:dyDescent="0.2">
      <c r="A4982" s="36" t="str">
        <f>'0'!$A$4</f>
        <v>………………..</v>
      </c>
      <c r="B4982" s="37">
        <f>'0'!$A$2</f>
        <v>46112</v>
      </c>
      <c r="C4982" s="37" t="s">
        <v>1243</v>
      </c>
      <c r="D4982" s="119" t="str">
        <f>IF(G4982="","",VLOOKUP(G4982,номенклатури!R:T,2,0))</f>
        <v/>
      </c>
      <c r="E4982" s="365" t="str">
        <f>IF(G4982="","",VLOOKUP(G4982,номенклатури!R:T,3,0))</f>
        <v/>
      </c>
      <c r="F4982" s="159" t="str">
        <f>IF(G4982="","",IF(ISERROR(VLOOKUP(G4982,номенклатури!V:V,1,0)),E4982*H4982,E4982*I4982))</f>
        <v/>
      </c>
      <c r="G4982" s="14"/>
      <c r="H4982" s="15"/>
      <c r="I4982" s="15"/>
      <c r="J4982" s="15"/>
      <c r="K4982" s="15"/>
      <c r="L4982" s="217"/>
      <c r="M4982" s="22"/>
      <c r="N4982" s="119" t="str">
        <f>IF(G4982="","",VLOOKUP(G4982,номенклатури!R:U,4,0))</f>
        <v/>
      </c>
      <c r="O4982" s="119" t="str">
        <f>IF(M4982="","",VLOOKUP(M4982,'14'!D:D,1,0))</f>
        <v/>
      </c>
    </row>
    <row r="4983" spans="1:15" ht="12.75" customHeight="1" x14ac:dyDescent="0.2">
      <c r="A4983" s="36" t="str">
        <f>'0'!$A$4</f>
        <v>………………..</v>
      </c>
      <c r="B4983" s="37">
        <f>'0'!$A$2</f>
        <v>46112</v>
      </c>
      <c r="C4983" s="37" t="s">
        <v>1243</v>
      </c>
      <c r="D4983" s="119" t="str">
        <f>IF(G4983="","",VLOOKUP(G4983,номенклатури!R:T,2,0))</f>
        <v/>
      </c>
      <c r="E4983" s="365" t="str">
        <f>IF(G4983="","",VLOOKUP(G4983,номенклатури!R:T,3,0))</f>
        <v/>
      </c>
      <c r="F4983" s="159" t="str">
        <f>IF(G4983="","",IF(ISERROR(VLOOKUP(G4983,номенклатури!V:V,1,0)),E4983*H4983,E4983*I4983))</f>
        <v/>
      </c>
      <c r="G4983" s="14"/>
      <c r="H4983" s="15"/>
      <c r="I4983" s="15"/>
      <c r="J4983" s="15"/>
      <c r="K4983" s="15"/>
      <c r="L4983" s="217"/>
      <c r="M4983" s="22"/>
      <c r="N4983" s="119" t="str">
        <f>IF(G4983="","",VLOOKUP(G4983,номенклатури!R:U,4,0))</f>
        <v/>
      </c>
      <c r="O4983" s="119" t="str">
        <f>IF(M4983="","",VLOOKUP(M4983,'14'!D:D,1,0))</f>
        <v/>
      </c>
    </row>
    <row r="4984" spans="1:15" ht="12.75" customHeight="1" x14ac:dyDescent="0.2">
      <c r="A4984" s="36" t="str">
        <f>'0'!$A$4</f>
        <v>………………..</v>
      </c>
      <c r="B4984" s="37">
        <f>'0'!$A$2</f>
        <v>46112</v>
      </c>
      <c r="C4984" s="37" t="s">
        <v>1243</v>
      </c>
      <c r="D4984" s="119" t="str">
        <f>IF(G4984="","",VLOOKUP(G4984,номенклатури!R:T,2,0))</f>
        <v/>
      </c>
      <c r="E4984" s="365" t="str">
        <f>IF(G4984="","",VLOOKUP(G4984,номенклатури!R:T,3,0))</f>
        <v/>
      </c>
      <c r="F4984" s="159" t="str">
        <f>IF(G4984="","",IF(ISERROR(VLOOKUP(G4984,номенклатури!V:V,1,0)),E4984*H4984,E4984*I4984))</f>
        <v/>
      </c>
      <c r="G4984" s="14"/>
      <c r="H4984" s="15"/>
      <c r="I4984" s="15"/>
      <c r="J4984" s="15"/>
      <c r="K4984" s="15"/>
      <c r="L4984" s="217"/>
      <c r="M4984" s="22"/>
      <c r="N4984" s="119" t="str">
        <f>IF(G4984="","",VLOOKUP(G4984,номенклатури!R:U,4,0))</f>
        <v/>
      </c>
      <c r="O4984" s="119" t="str">
        <f>IF(M4984="","",VLOOKUP(M4984,'14'!D:D,1,0))</f>
        <v/>
      </c>
    </row>
    <row r="4985" spans="1:15" ht="12.75" customHeight="1" x14ac:dyDescent="0.2">
      <c r="A4985" s="36" t="str">
        <f>'0'!$A$4</f>
        <v>………………..</v>
      </c>
      <c r="B4985" s="37">
        <f>'0'!$A$2</f>
        <v>46112</v>
      </c>
      <c r="C4985" s="37" t="s">
        <v>1243</v>
      </c>
      <c r="D4985" s="119" t="str">
        <f>IF(G4985="","",VLOOKUP(G4985,номенклатури!R:T,2,0))</f>
        <v/>
      </c>
      <c r="E4985" s="365" t="str">
        <f>IF(G4985="","",VLOOKUP(G4985,номенклатури!R:T,3,0))</f>
        <v/>
      </c>
      <c r="F4985" s="159" t="str">
        <f>IF(G4985="","",IF(ISERROR(VLOOKUP(G4985,номенклатури!V:V,1,0)),E4985*H4985,E4985*I4985))</f>
        <v/>
      </c>
      <c r="G4985" s="14"/>
      <c r="H4985" s="15"/>
      <c r="I4985" s="15"/>
      <c r="J4985" s="15"/>
      <c r="K4985" s="15"/>
      <c r="L4985" s="217"/>
      <c r="M4985" s="22"/>
      <c r="N4985" s="119" t="str">
        <f>IF(G4985="","",VLOOKUP(G4985,номенклатури!R:U,4,0))</f>
        <v/>
      </c>
      <c r="O4985" s="119" t="str">
        <f>IF(M4985="","",VLOOKUP(M4985,'14'!D:D,1,0))</f>
        <v/>
      </c>
    </row>
    <row r="4986" spans="1:15" ht="12.75" customHeight="1" x14ac:dyDescent="0.2">
      <c r="A4986" s="36" t="str">
        <f>'0'!$A$4</f>
        <v>………………..</v>
      </c>
      <c r="B4986" s="37">
        <f>'0'!$A$2</f>
        <v>46112</v>
      </c>
      <c r="C4986" s="37" t="s">
        <v>1243</v>
      </c>
      <c r="D4986" s="119" t="str">
        <f>IF(G4986="","",VLOOKUP(G4986,номенклатури!R:T,2,0))</f>
        <v/>
      </c>
      <c r="E4986" s="365" t="str">
        <f>IF(G4986="","",VLOOKUP(G4986,номенклатури!R:T,3,0))</f>
        <v/>
      </c>
      <c r="F4986" s="159" t="str">
        <f>IF(G4986="","",IF(ISERROR(VLOOKUP(G4986,номенклатури!V:V,1,0)),E4986*H4986,E4986*I4986))</f>
        <v/>
      </c>
      <c r="G4986" s="14"/>
      <c r="H4986" s="15"/>
      <c r="I4986" s="15"/>
      <c r="J4986" s="15"/>
      <c r="K4986" s="15"/>
      <c r="L4986" s="217"/>
      <c r="M4986" s="22"/>
      <c r="N4986" s="119" t="str">
        <f>IF(G4986="","",VLOOKUP(G4986,номенклатури!R:U,4,0))</f>
        <v/>
      </c>
      <c r="O4986" s="119" t="str">
        <f>IF(M4986="","",VLOOKUP(M4986,'14'!D:D,1,0))</f>
        <v/>
      </c>
    </row>
    <row r="4987" spans="1:15" ht="12.75" customHeight="1" x14ac:dyDescent="0.2">
      <c r="A4987" s="36" t="str">
        <f>'0'!$A$4</f>
        <v>………………..</v>
      </c>
      <c r="B4987" s="37">
        <f>'0'!$A$2</f>
        <v>46112</v>
      </c>
      <c r="C4987" s="37" t="s">
        <v>1243</v>
      </c>
      <c r="D4987" s="119" t="str">
        <f>IF(G4987="","",VLOOKUP(G4987,номенклатури!R:T,2,0))</f>
        <v/>
      </c>
      <c r="E4987" s="365" t="str">
        <f>IF(G4987="","",VLOOKUP(G4987,номенклатури!R:T,3,0))</f>
        <v/>
      </c>
      <c r="F4987" s="159" t="str">
        <f>IF(G4987="","",IF(ISERROR(VLOOKUP(G4987,номенклатури!V:V,1,0)),E4987*H4987,E4987*I4987))</f>
        <v/>
      </c>
      <c r="G4987" s="14"/>
      <c r="H4987" s="15"/>
      <c r="I4987" s="15"/>
      <c r="J4987" s="15"/>
      <c r="K4987" s="15"/>
      <c r="L4987" s="217"/>
      <c r="M4987" s="22"/>
      <c r="N4987" s="119" t="str">
        <f>IF(G4987="","",VLOOKUP(G4987,номенклатури!R:U,4,0))</f>
        <v/>
      </c>
      <c r="O4987" s="119" t="str">
        <f>IF(M4987="","",VLOOKUP(M4987,'14'!D:D,1,0))</f>
        <v/>
      </c>
    </row>
    <row r="4988" spans="1:15" ht="12.75" customHeight="1" x14ac:dyDescent="0.2">
      <c r="A4988" s="36" t="str">
        <f>'0'!$A$4</f>
        <v>………………..</v>
      </c>
      <c r="B4988" s="37">
        <f>'0'!$A$2</f>
        <v>46112</v>
      </c>
      <c r="C4988" s="37" t="s">
        <v>1243</v>
      </c>
      <c r="D4988" s="119" t="str">
        <f>IF(G4988="","",VLOOKUP(G4988,номенклатури!R:T,2,0))</f>
        <v/>
      </c>
      <c r="E4988" s="365" t="str">
        <f>IF(G4988="","",VLOOKUP(G4988,номенклатури!R:T,3,0))</f>
        <v/>
      </c>
      <c r="F4988" s="159" t="str">
        <f>IF(G4988="","",IF(ISERROR(VLOOKUP(G4988,номенклатури!V:V,1,0)),E4988*H4988,E4988*I4988))</f>
        <v/>
      </c>
      <c r="G4988" s="14"/>
      <c r="H4988" s="15"/>
      <c r="I4988" s="15"/>
      <c r="J4988" s="15"/>
      <c r="K4988" s="15"/>
      <c r="L4988" s="217"/>
      <c r="M4988" s="22"/>
      <c r="N4988" s="119" t="str">
        <f>IF(G4988="","",VLOOKUP(G4988,номенклатури!R:U,4,0))</f>
        <v/>
      </c>
      <c r="O4988" s="119" t="str">
        <f>IF(M4988="","",VLOOKUP(M4988,'14'!D:D,1,0))</f>
        <v/>
      </c>
    </row>
    <row r="4989" spans="1:15" ht="12.75" customHeight="1" x14ac:dyDescent="0.2">
      <c r="A4989" s="36" t="str">
        <f>'0'!$A$4</f>
        <v>………………..</v>
      </c>
      <c r="B4989" s="37">
        <f>'0'!$A$2</f>
        <v>46112</v>
      </c>
      <c r="C4989" s="37" t="s">
        <v>1243</v>
      </c>
      <c r="D4989" s="119" t="str">
        <f>IF(G4989="","",VLOOKUP(G4989,номенклатури!R:T,2,0))</f>
        <v/>
      </c>
      <c r="E4989" s="365" t="str">
        <f>IF(G4989="","",VLOOKUP(G4989,номенклатури!R:T,3,0))</f>
        <v/>
      </c>
      <c r="F4989" s="159" t="str">
        <f>IF(G4989="","",IF(ISERROR(VLOOKUP(G4989,номенклатури!V:V,1,0)),E4989*H4989,E4989*I4989))</f>
        <v/>
      </c>
      <c r="G4989" s="14"/>
      <c r="H4989" s="15"/>
      <c r="I4989" s="15"/>
      <c r="J4989" s="15"/>
      <c r="K4989" s="15"/>
      <c r="L4989" s="217"/>
      <c r="M4989" s="22"/>
      <c r="N4989" s="119" t="str">
        <f>IF(G4989="","",VLOOKUP(G4989,номенклатури!R:U,4,0))</f>
        <v/>
      </c>
      <c r="O4989" s="119" t="str">
        <f>IF(M4989="","",VLOOKUP(M4989,'14'!D:D,1,0))</f>
        <v/>
      </c>
    </row>
    <row r="4990" spans="1:15" ht="12.75" customHeight="1" x14ac:dyDescent="0.2">
      <c r="A4990" s="36" t="str">
        <f>'0'!$A$4</f>
        <v>………………..</v>
      </c>
      <c r="B4990" s="37">
        <f>'0'!$A$2</f>
        <v>46112</v>
      </c>
      <c r="C4990" s="37" t="s">
        <v>1243</v>
      </c>
      <c r="D4990" s="119" t="str">
        <f>IF(G4990="","",VLOOKUP(G4990,номенклатури!R:T,2,0))</f>
        <v/>
      </c>
      <c r="E4990" s="365" t="str">
        <f>IF(G4990="","",VLOOKUP(G4990,номенклатури!R:T,3,0))</f>
        <v/>
      </c>
      <c r="F4990" s="159" t="str">
        <f>IF(G4990="","",IF(ISERROR(VLOOKUP(G4990,номенклатури!V:V,1,0)),E4990*H4990,E4990*I4990))</f>
        <v/>
      </c>
      <c r="G4990" s="14"/>
      <c r="H4990" s="15"/>
      <c r="I4990" s="15"/>
      <c r="J4990" s="15"/>
      <c r="K4990" s="15"/>
      <c r="L4990" s="217"/>
      <c r="M4990" s="22"/>
      <c r="N4990" s="119" t="str">
        <f>IF(G4990="","",VLOOKUP(G4990,номенклатури!R:U,4,0))</f>
        <v/>
      </c>
      <c r="O4990" s="119" t="str">
        <f>IF(M4990="","",VLOOKUP(M4990,'14'!D:D,1,0))</f>
        <v/>
      </c>
    </row>
    <row r="4991" spans="1:15" ht="12.75" customHeight="1" x14ac:dyDescent="0.2">
      <c r="A4991" s="36" t="str">
        <f>'0'!$A$4</f>
        <v>………………..</v>
      </c>
      <c r="B4991" s="37">
        <f>'0'!$A$2</f>
        <v>46112</v>
      </c>
      <c r="C4991" s="37" t="s">
        <v>1243</v>
      </c>
      <c r="D4991" s="119" t="str">
        <f>IF(G4991="","",VLOOKUP(G4991,номенклатури!R:T,2,0))</f>
        <v/>
      </c>
      <c r="E4991" s="365" t="str">
        <f>IF(G4991="","",VLOOKUP(G4991,номенклатури!R:T,3,0))</f>
        <v/>
      </c>
      <c r="F4991" s="159" t="str">
        <f>IF(G4991="","",IF(ISERROR(VLOOKUP(G4991,номенклатури!V:V,1,0)),E4991*H4991,E4991*I4991))</f>
        <v/>
      </c>
      <c r="G4991" s="14"/>
      <c r="H4991" s="15"/>
      <c r="I4991" s="15"/>
      <c r="J4991" s="15"/>
      <c r="K4991" s="15"/>
      <c r="L4991" s="217"/>
      <c r="M4991" s="22"/>
      <c r="N4991" s="119" t="str">
        <f>IF(G4991="","",VLOOKUP(G4991,номенклатури!R:U,4,0))</f>
        <v/>
      </c>
      <c r="O4991" s="119" t="str">
        <f>IF(M4991="","",VLOOKUP(M4991,'14'!D:D,1,0))</f>
        <v/>
      </c>
    </row>
    <row r="4992" spans="1:15" ht="12.75" customHeight="1" x14ac:dyDescent="0.2">
      <c r="A4992" s="36" t="str">
        <f>'0'!$A$4</f>
        <v>………………..</v>
      </c>
      <c r="B4992" s="37">
        <f>'0'!$A$2</f>
        <v>46112</v>
      </c>
      <c r="C4992" s="37" t="s">
        <v>1243</v>
      </c>
      <c r="D4992" s="119" t="str">
        <f>IF(G4992="","",VLOOKUP(G4992,номенклатури!R:T,2,0))</f>
        <v/>
      </c>
      <c r="E4992" s="365" t="str">
        <f>IF(G4992="","",VLOOKUP(G4992,номенклатури!R:T,3,0))</f>
        <v/>
      </c>
      <c r="F4992" s="159" t="str">
        <f>IF(G4992="","",IF(ISERROR(VLOOKUP(G4992,номенклатури!V:V,1,0)),E4992*H4992,E4992*I4992))</f>
        <v/>
      </c>
      <c r="G4992" s="14"/>
      <c r="H4992" s="15"/>
      <c r="I4992" s="15"/>
      <c r="J4992" s="15"/>
      <c r="K4992" s="15"/>
      <c r="L4992" s="217"/>
      <c r="M4992" s="22"/>
      <c r="N4992" s="119" t="str">
        <f>IF(G4992="","",VLOOKUP(G4992,номенклатури!R:U,4,0))</f>
        <v/>
      </c>
      <c r="O4992" s="119" t="str">
        <f>IF(M4992="","",VLOOKUP(M4992,'14'!D:D,1,0))</f>
        <v/>
      </c>
    </row>
    <row r="4993" spans="1:15" ht="12.75" customHeight="1" x14ac:dyDescent="0.2">
      <c r="A4993" s="36" t="str">
        <f>'0'!$A$4</f>
        <v>………………..</v>
      </c>
      <c r="B4993" s="37">
        <f>'0'!$A$2</f>
        <v>46112</v>
      </c>
      <c r="C4993" s="37" t="s">
        <v>1243</v>
      </c>
      <c r="D4993" s="119" t="str">
        <f>IF(G4993="","",VLOOKUP(G4993,номенклатури!R:T,2,0))</f>
        <v/>
      </c>
      <c r="E4993" s="365" t="str">
        <f>IF(G4993="","",VLOOKUP(G4993,номенклатури!R:T,3,0))</f>
        <v/>
      </c>
      <c r="F4993" s="159" t="str">
        <f>IF(G4993="","",IF(ISERROR(VLOOKUP(G4993,номенклатури!V:V,1,0)),E4993*H4993,E4993*I4993))</f>
        <v/>
      </c>
      <c r="G4993" s="14"/>
      <c r="H4993" s="15"/>
      <c r="I4993" s="15"/>
      <c r="J4993" s="15"/>
      <c r="K4993" s="15"/>
      <c r="L4993" s="217"/>
      <c r="M4993" s="22"/>
      <c r="N4993" s="119" t="str">
        <f>IF(G4993="","",VLOOKUP(G4993,номенклатури!R:U,4,0))</f>
        <v/>
      </c>
      <c r="O4993" s="119" t="str">
        <f>IF(M4993="","",VLOOKUP(M4993,'14'!D:D,1,0))</f>
        <v/>
      </c>
    </row>
    <row r="4994" spans="1:15" ht="12.75" customHeight="1" x14ac:dyDescent="0.2">
      <c r="A4994" s="36" t="str">
        <f>'0'!$A$4</f>
        <v>………………..</v>
      </c>
      <c r="B4994" s="37">
        <f>'0'!$A$2</f>
        <v>46112</v>
      </c>
      <c r="C4994" s="37" t="s">
        <v>1243</v>
      </c>
      <c r="D4994" s="119" t="str">
        <f>IF(G4994="","",VLOOKUP(G4994,номенклатури!R:T,2,0))</f>
        <v/>
      </c>
      <c r="E4994" s="365" t="str">
        <f>IF(G4994="","",VLOOKUP(G4994,номенклатури!R:T,3,0))</f>
        <v/>
      </c>
      <c r="F4994" s="159" t="str">
        <f>IF(G4994="","",IF(ISERROR(VLOOKUP(G4994,номенклатури!V:V,1,0)),E4994*H4994,E4994*I4994))</f>
        <v/>
      </c>
      <c r="G4994" s="14"/>
      <c r="H4994" s="15"/>
      <c r="I4994" s="15"/>
      <c r="J4994" s="15"/>
      <c r="K4994" s="15"/>
      <c r="L4994" s="217"/>
      <c r="M4994" s="22"/>
      <c r="N4994" s="119" t="str">
        <f>IF(G4994="","",VLOOKUP(G4994,номенклатури!R:U,4,0))</f>
        <v/>
      </c>
      <c r="O4994" s="119" t="str">
        <f>IF(M4994="","",VLOOKUP(M4994,'14'!D:D,1,0))</f>
        <v/>
      </c>
    </row>
    <row r="4995" spans="1:15" ht="12.75" customHeight="1" x14ac:dyDescent="0.2">
      <c r="A4995" s="36" t="str">
        <f>'0'!$A$4</f>
        <v>………………..</v>
      </c>
      <c r="B4995" s="37">
        <f>'0'!$A$2</f>
        <v>46112</v>
      </c>
      <c r="C4995" s="37" t="s">
        <v>1243</v>
      </c>
      <c r="D4995" s="119" t="str">
        <f>IF(G4995="","",VLOOKUP(G4995,номенклатури!R:T,2,0))</f>
        <v/>
      </c>
      <c r="E4995" s="365" t="str">
        <f>IF(G4995="","",VLOOKUP(G4995,номенклатури!R:T,3,0))</f>
        <v/>
      </c>
      <c r="F4995" s="159" t="str">
        <f>IF(G4995="","",IF(ISERROR(VLOOKUP(G4995,номенклатури!V:V,1,0)),E4995*H4995,E4995*I4995))</f>
        <v/>
      </c>
      <c r="G4995" s="14"/>
      <c r="H4995" s="15"/>
      <c r="I4995" s="15"/>
      <c r="J4995" s="15"/>
      <c r="K4995" s="15"/>
      <c r="L4995" s="217"/>
      <c r="M4995" s="22"/>
      <c r="N4995" s="119" t="str">
        <f>IF(G4995="","",VLOOKUP(G4995,номенклатури!R:U,4,0))</f>
        <v/>
      </c>
      <c r="O4995" s="119" t="str">
        <f>IF(M4995="","",VLOOKUP(M4995,'14'!D:D,1,0))</f>
        <v/>
      </c>
    </row>
    <row r="4996" spans="1:15" ht="12.75" customHeight="1" x14ac:dyDescent="0.2">
      <c r="A4996" s="36" t="str">
        <f>'0'!$A$4</f>
        <v>………………..</v>
      </c>
      <c r="B4996" s="37">
        <f>'0'!$A$2</f>
        <v>46112</v>
      </c>
      <c r="C4996" s="37" t="s">
        <v>1243</v>
      </c>
      <c r="D4996" s="119" t="str">
        <f>IF(G4996="","",VLOOKUP(G4996,номенклатури!R:T,2,0))</f>
        <v/>
      </c>
      <c r="E4996" s="365" t="str">
        <f>IF(G4996="","",VLOOKUP(G4996,номенклатури!R:T,3,0))</f>
        <v/>
      </c>
      <c r="F4996" s="159" t="str">
        <f>IF(G4996="","",IF(ISERROR(VLOOKUP(G4996,номенклатури!V:V,1,0)),E4996*H4996,E4996*I4996))</f>
        <v/>
      </c>
      <c r="G4996" s="14"/>
      <c r="H4996" s="15"/>
      <c r="I4996" s="15"/>
      <c r="J4996" s="15"/>
      <c r="K4996" s="15"/>
      <c r="L4996" s="217"/>
      <c r="M4996" s="22"/>
      <c r="N4996" s="119" t="str">
        <f>IF(G4996="","",VLOOKUP(G4996,номенклатури!R:U,4,0))</f>
        <v/>
      </c>
      <c r="O4996" s="119" t="str">
        <f>IF(M4996="","",VLOOKUP(M4996,'14'!D:D,1,0))</f>
        <v/>
      </c>
    </row>
    <row r="4997" spans="1:15" ht="12.75" customHeight="1" x14ac:dyDescent="0.2">
      <c r="A4997" s="36" t="str">
        <f>'0'!$A$4</f>
        <v>………………..</v>
      </c>
      <c r="B4997" s="37">
        <f>'0'!$A$2</f>
        <v>46112</v>
      </c>
      <c r="C4997" s="37" t="s">
        <v>1243</v>
      </c>
      <c r="D4997" s="119" t="str">
        <f>IF(G4997="","",VLOOKUP(G4997,номенклатури!R:T,2,0))</f>
        <v/>
      </c>
      <c r="E4997" s="365" t="str">
        <f>IF(G4997="","",VLOOKUP(G4997,номенклатури!R:T,3,0))</f>
        <v/>
      </c>
      <c r="F4997" s="159" t="str">
        <f>IF(G4997="","",IF(ISERROR(VLOOKUP(G4997,номенклатури!V:V,1,0)),E4997*H4997,E4997*I4997))</f>
        <v/>
      </c>
      <c r="G4997" s="14"/>
      <c r="H4997" s="15"/>
      <c r="I4997" s="15"/>
      <c r="J4997" s="15"/>
      <c r="K4997" s="15"/>
      <c r="L4997" s="217"/>
      <c r="M4997" s="22"/>
      <c r="N4997" s="119" t="str">
        <f>IF(G4997="","",VLOOKUP(G4997,номенклатури!R:U,4,0))</f>
        <v/>
      </c>
      <c r="O4997" s="119" t="str">
        <f>IF(M4997="","",VLOOKUP(M4997,'14'!D:D,1,0))</f>
        <v/>
      </c>
    </row>
    <row r="4998" spans="1:15" ht="12.75" customHeight="1" x14ac:dyDescent="0.2">
      <c r="A4998" s="36" t="str">
        <f>'0'!$A$4</f>
        <v>………………..</v>
      </c>
      <c r="B4998" s="37">
        <f>'0'!$A$2</f>
        <v>46112</v>
      </c>
      <c r="C4998" s="37" t="s">
        <v>1243</v>
      </c>
      <c r="D4998" s="119" t="str">
        <f>IF(G4998="","",VLOOKUP(G4998,номенклатури!R:T,2,0))</f>
        <v/>
      </c>
      <c r="E4998" s="365" t="str">
        <f>IF(G4998="","",VLOOKUP(G4998,номенклатури!R:T,3,0))</f>
        <v/>
      </c>
      <c r="F4998" s="159" t="str">
        <f>IF(G4998="","",IF(ISERROR(VLOOKUP(G4998,номенклатури!V:V,1,0)),E4998*H4998,E4998*I4998))</f>
        <v/>
      </c>
      <c r="G4998" s="14"/>
      <c r="H4998" s="15"/>
      <c r="I4998" s="15"/>
      <c r="J4998" s="15"/>
      <c r="K4998" s="15"/>
      <c r="L4998" s="217"/>
      <c r="M4998" s="22"/>
      <c r="N4998" s="119" t="str">
        <f>IF(G4998="","",VLOOKUP(G4998,номенклатури!R:U,4,0))</f>
        <v/>
      </c>
      <c r="O4998" s="119" t="str">
        <f>IF(M4998="","",VLOOKUP(M4998,'14'!D:D,1,0))</f>
        <v/>
      </c>
    </row>
    <row r="4999" spans="1:15" ht="12.75" customHeight="1" x14ac:dyDescent="0.2">
      <c r="A4999" s="36" t="str">
        <f>'0'!$A$4</f>
        <v>………………..</v>
      </c>
      <c r="B4999" s="37">
        <f>'0'!$A$2</f>
        <v>46112</v>
      </c>
      <c r="C4999" s="37" t="s">
        <v>1243</v>
      </c>
      <c r="D4999" s="119" t="str">
        <f>IF(G4999="","",VLOOKUP(G4999,номенклатури!R:T,2,0))</f>
        <v/>
      </c>
      <c r="E4999" s="365" t="str">
        <f>IF(G4999="","",VLOOKUP(G4999,номенклатури!R:T,3,0))</f>
        <v/>
      </c>
      <c r="F4999" s="159" t="str">
        <f>IF(G4999="","",IF(ISERROR(VLOOKUP(G4999,номенклатури!V:V,1,0)),E4999*H4999,E4999*I4999))</f>
        <v/>
      </c>
      <c r="G4999" s="14"/>
      <c r="H4999" s="15"/>
      <c r="I4999" s="15"/>
      <c r="J4999" s="15"/>
      <c r="K4999" s="15"/>
      <c r="L4999" s="217"/>
      <c r="M4999" s="22"/>
      <c r="N4999" s="119" t="str">
        <f>IF(G4999="","",VLOOKUP(G4999,номенклатури!R:U,4,0))</f>
        <v/>
      </c>
      <c r="O4999" s="119" t="str">
        <f>IF(M4999="","",VLOOKUP(M4999,'14'!D:D,1,0))</f>
        <v/>
      </c>
    </row>
    <row r="5000" spans="1:15" ht="12.75" customHeight="1" x14ac:dyDescent="0.2">
      <c r="A5000" s="36" t="str">
        <f>'0'!$A$4</f>
        <v>………………..</v>
      </c>
      <c r="B5000" s="37">
        <f>'0'!$A$2</f>
        <v>46112</v>
      </c>
      <c r="C5000" s="37" t="s">
        <v>1243</v>
      </c>
      <c r="D5000" s="119" t="str">
        <f>IF(G5000="","",VLOOKUP(G5000,номенклатури!R:T,2,0))</f>
        <v/>
      </c>
      <c r="E5000" s="365" t="str">
        <f>IF(G5000="","",VLOOKUP(G5000,номенклатури!R:T,3,0))</f>
        <v/>
      </c>
      <c r="F5000" s="159" t="str">
        <f>IF(G5000="","",IF(ISERROR(VLOOKUP(G5000,номенклатури!V:V,1,0)),E5000*H5000,E5000*I5000))</f>
        <v/>
      </c>
      <c r="G5000" s="14"/>
      <c r="H5000" s="15"/>
      <c r="I5000" s="15"/>
      <c r="J5000" s="15"/>
      <c r="K5000" s="15"/>
      <c r="L5000" s="217"/>
      <c r="M5000" s="22"/>
      <c r="N5000" s="119" t="str">
        <f>IF(G5000="","",VLOOKUP(G5000,номенклатури!R:U,4,0))</f>
        <v/>
      </c>
      <c r="O5000" s="119" t="str">
        <f>IF(M5000="","",VLOOKUP(M5000,'14'!D:D,1,0))</f>
        <v/>
      </c>
    </row>
    <row r="5001" spans="1:15" ht="12.75" customHeight="1" x14ac:dyDescent="0.2">
      <c r="A5001" s="36" t="str">
        <f>'0'!$A$4</f>
        <v>………………..</v>
      </c>
      <c r="B5001" s="37">
        <f>'0'!$A$2</f>
        <v>46112</v>
      </c>
      <c r="C5001" s="37" t="s">
        <v>1243</v>
      </c>
      <c r="D5001" s="119" t="str">
        <f>IF(G5001="","",VLOOKUP(G5001,номенклатури!R:T,2,0))</f>
        <v/>
      </c>
      <c r="E5001" s="365" t="str">
        <f>IF(G5001="","",VLOOKUP(G5001,номенклатури!R:T,3,0))</f>
        <v/>
      </c>
      <c r="F5001" s="159" t="str">
        <f>IF(G5001="","",IF(ISERROR(VLOOKUP(G5001,номенклатури!V:V,1,0)),E5001*H5001,E5001*I5001))</f>
        <v/>
      </c>
      <c r="G5001" s="14"/>
      <c r="H5001" s="15"/>
      <c r="I5001" s="15"/>
      <c r="J5001" s="15"/>
      <c r="K5001" s="15"/>
      <c r="L5001" s="217"/>
      <c r="M5001" s="22"/>
      <c r="N5001" s="119" t="str">
        <f>IF(G5001="","",VLOOKUP(G5001,номенклатури!R:U,4,0))</f>
        <v/>
      </c>
      <c r="O5001" s="119" t="str">
        <f>IF(M5001="","",VLOOKUP(M5001,'14'!D:D,1,0))</f>
        <v/>
      </c>
    </row>
    <row r="5002" spans="1:15" ht="12.75" customHeight="1" x14ac:dyDescent="0.2">
      <c r="A5002" s="36" t="str">
        <f>'0'!$A$4</f>
        <v>………………..</v>
      </c>
      <c r="B5002" s="37">
        <f>'0'!$A$2</f>
        <v>46112</v>
      </c>
      <c r="C5002" s="37" t="s">
        <v>1243</v>
      </c>
      <c r="D5002" s="119" t="str">
        <f>IF(G5002="","",VLOOKUP(G5002,номенклатури!R:T,2,0))</f>
        <v/>
      </c>
      <c r="E5002" s="365" t="str">
        <f>IF(G5002="","",VLOOKUP(G5002,номенклатури!R:T,3,0))</f>
        <v/>
      </c>
      <c r="F5002" s="159" t="str">
        <f>IF(G5002="","",IF(ISERROR(VLOOKUP(G5002,номенклатури!V:V,1,0)),E5002*H5002,E5002*I5002))</f>
        <v/>
      </c>
      <c r="G5002" s="14"/>
      <c r="H5002" s="15"/>
      <c r="I5002" s="15"/>
      <c r="J5002" s="15"/>
      <c r="K5002" s="15"/>
      <c r="L5002" s="217"/>
      <c r="M5002" s="22"/>
      <c r="N5002" s="119" t="str">
        <f>IF(G5002="","",VLOOKUP(G5002,номенклатури!R:U,4,0))</f>
        <v/>
      </c>
      <c r="O5002" s="119" t="str">
        <f>IF(M5002="","",VLOOKUP(M5002,'14'!D:D,1,0))</f>
        <v/>
      </c>
    </row>
    <row r="5003" spans="1:15" ht="12.75" customHeight="1" x14ac:dyDescent="0.2">
      <c r="A5003" s="36" t="str">
        <f>'0'!$A$4</f>
        <v>………………..</v>
      </c>
      <c r="B5003" s="37">
        <f>'0'!$A$2</f>
        <v>46112</v>
      </c>
      <c r="C5003" s="37" t="s">
        <v>1243</v>
      </c>
      <c r="D5003" s="119" t="str">
        <f>IF(G5003="","",VLOOKUP(G5003,номенклатури!R:T,2,0))</f>
        <v/>
      </c>
      <c r="E5003" s="365" t="str">
        <f>IF(G5003="","",VLOOKUP(G5003,номенклатури!R:T,3,0))</f>
        <v/>
      </c>
      <c r="F5003" s="159" t="str">
        <f>IF(G5003="","",IF(ISERROR(VLOOKUP(G5003,номенклатури!V:V,1,0)),E5003*H5003,E5003*I5003))</f>
        <v/>
      </c>
      <c r="G5003" s="14"/>
      <c r="H5003" s="15"/>
      <c r="I5003" s="15"/>
      <c r="J5003" s="15"/>
      <c r="K5003" s="15"/>
      <c r="L5003" s="217"/>
      <c r="M5003" s="22"/>
      <c r="N5003" s="119" t="str">
        <f>IF(G5003="","",VLOOKUP(G5003,номенклатури!R:U,4,0))</f>
        <v/>
      </c>
      <c r="O5003" s="119" t="str">
        <f>IF(M5003="","",VLOOKUP(M5003,'14'!D:D,1,0))</f>
        <v/>
      </c>
    </row>
    <row r="5004" spans="1:15" ht="12.75" customHeight="1" x14ac:dyDescent="0.2">
      <c r="A5004" s="36" t="str">
        <f>'0'!$A$4</f>
        <v>………………..</v>
      </c>
      <c r="B5004" s="37">
        <f>'0'!$A$2</f>
        <v>46112</v>
      </c>
      <c r="C5004" s="37" t="s">
        <v>1243</v>
      </c>
      <c r="D5004" s="119" t="str">
        <f>IF(G5004="","",VLOOKUP(G5004,номенклатури!R:T,2,0))</f>
        <v/>
      </c>
      <c r="E5004" s="365" t="str">
        <f>IF(G5004="","",VLOOKUP(G5004,номенклатури!R:T,3,0))</f>
        <v/>
      </c>
      <c r="F5004" s="159" t="str">
        <f>IF(G5004="","",IF(ISERROR(VLOOKUP(G5004,номенклатури!V:V,1,0)),E5004*H5004,E5004*I5004))</f>
        <v/>
      </c>
      <c r="G5004" s="14"/>
      <c r="H5004" s="15"/>
      <c r="I5004" s="15"/>
      <c r="J5004" s="15"/>
      <c r="K5004" s="15"/>
      <c r="L5004" s="217"/>
      <c r="M5004" s="22"/>
      <c r="N5004" s="119" t="str">
        <f>IF(G5004="","",VLOOKUP(G5004,номенклатури!R:U,4,0))</f>
        <v/>
      </c>
      <c r="O5004" s="119" t="str">
        <f>IF(M5004="","",VLOOKUP(M5004,'14'!D:D,1,0))</f>
        <v/>
      </c>
    </row>
    <row r="5005" spans="1:15" ht="12.75" customHeight="1" x14ac:dyDescent="0.2">
      <c r="A5005" s="36" t="str">
        <f>'0'!$A$4</f>
        <v>………………..</v>
      </c>
      <c r="B5005" s="37">
        <f>'0'!$A$2</f>
        <v>46112</v>
      </c>
      <c r="C5005" s="37" t="s">
        <v>1243</v>
      </c>
      <c r="D5005" s="119" t="str">
        <f>IF(G5005="","",VLOOKUP(G5005,номенклатури!R:T,2,0))</f>
        <v/>
      </c>
      <c r="E5005" s="365" t="str">
        <f>IF(G5005="","",VLOOKUP(G5005,номенклатури!R:T,3,0))</f>
        <v/>
      </c>
      <c r="F5005" s="159" t="str">
        <f>IF(G5005="","",IF(ISERROR(VLOOKUP(G5005,номенклатури!V:V,1,0)),E5005*H5005,E5005*I5005))</f>
        <v/>
      </c>
      <c r="G5005" s="14"/>
      <c r="H5005" s="15"/>
      <c r="I5005" s="15"/>
      <c r="J5005" s="15"/>
      <c r="K5005" s="15"/>
      <c r="L5005" s="217"/>
      <c r="M5005" s="22"/>
      <c r="N5005" s="119" t="str">
        <f>IF(G5005="","",VLOOKUP(G5005,номенклатури!R:U,4,0))</f>
        <v/>
      </c>
      <c r="O5005" s="119" t="str">
        <f>IF(M5005="","",VLOOKUP(M5005,'14'!D:D,1,0))</f>
        <v/>
      </c>
    </row>
    <row r="5006" spans="1:15" ht="12.75" customHeight="1" x14ac:dyDescent="0.2">
      <c r="A5006" s="36" t="str">
        <f>'0'!$A$4</f>
        <v>………………..</v>
      </c>
      <c r="B5006" s="37">
        <f>'0'!$A$2</f>
        <v>46112</v>
      </c>
      <c r="C5006" s="37" t="s">
        <v>1243</v>
      </c>
      <c r="D5006" s="119" t="str">
        <f>IF(G5006="","",VLOOKUP(G5006,номенклатури!R:T,2,0))</f>
        <v/>
      </c>
      <c r="E5006" s="365" t="str">
        <f>IF(G5006="","",VLOOKUP(G5006,номенклатури!R:T,3,0))</f>
        <v/>
      </c>
      <c r="F5006" s="159" t="str">
        <f>IF(G5006="","",IF(ISERROR(VLOOKUP(G5006,номенклатури!V:V,1,0)),E5006*H5006,E5006*I5006))</f>
        <v/>
      </c>
      <c r="G5006" s="14"/>
      <c r="H5006" s="15"/>
      <c r="I5006" s="15"/>
      <c r="J5006" s="15"/>
      <c r="K5006" s="15"/>
      <c r="L5006" s="217"/>
      <c r="M5006" s="22"/>
      <c r="N5006" s="119" t="str">
        <f>IF(G5006="","",VLOOKUP(G5006,номенклатури!R:U,4,0))</f>
        <v/>
      </c>
      <c r="O5006" s="119" t="str">
        <f>IF(M5006="","",VLOOKUP(M5006,'14'!D:D,1,0))</f>
        <v/>
      </c>
    </row>
    <row r="5007" spans="1:15" ht="12.75" customHeight="1" x14ac:dyDescent="0.2">
      <c r="A5007" s="36" t="str">
        <f>'0'!$A$4</f>
        <v>………………..</v>
      </c>
      <c r="B5007" s="37">
        <f>'0'!$A$2</f>
        <v>46112</v>
      </c>
      <c r="C5007" s="37" t="s">
        <v>1243</v>
      </c>
      <c r="D5007" s="119" t="str">
        <f>IF(G5007="","",VLOOKUP(G5007,номенклатури!R:T,2,0))</f>
        <v/>
      </c>
      <c r="E5007" s="365" t="str">
        <f>IF(G5007="","",VLOOKUP(G5007,номенклатури!R:T,3,0))</f>
        <v/>
      </c>
      <c r="F5007" s="159" t="str">
        <f>IF(G5007="","",IF(ISERROR(VLOOKUP(G5007,номенклатури!V:V,1,0)),E5007*H5007,E5007*I5007))</f>
        <v/>
      </c>
      <c r="G5007" s="14"/>
      <c r="H5007" s="15"/>
      <c r="I5007" s="15"/>
      <c r="J5007" s="15"/>
      <c r="K5007" s="15"/>
      <c r="L5007" s="217"/>
      <c r="M5007" s="22"/>
      <c r="N5007" s="119" t="str">
        <f>IF(G5007="","",VLOOKUP(G5007,номенклатури!R:U,4,0))</f>
        <v/>
      </c>
      <c r="O5007" s="119" t="str">
        <f>IF(M5007="","",VLOOKUP(M5007,'14'!D:D,1,0))</f>
        <v/>
      </c>
    </row>
    <row r="5008" spans="1:15" ht="12.75" customHeight="1" x14ac:dyDescent="0.2">
      <c r="A5008" s="36" t="str">
        <f>'0'!$A$4</f>
        <v>………………..</v>
      </c>
      <c r="B5008" s="37">
        <f>'0'!$A$2</f>
        <v>46112</v>
      </c>
      <c r="C5008" s="37" t="s">
        <v>1243</v>
      </c>
      <c r="D5008" s="119" t="str">
        <f>IF(G5008="","",VLOOKUP(G5008,номенклатури!R:T,2,0))</f>
        <v/>
      </c>
      <c r="E5008" s="365" t="str">
        <f>IF(G5008="","",VLOOKUP(G5008,номенклатури!R:T,3,0))</f>
        <v/>
      </c>
      <c r="F5008" s="159" t="str">
        <f>IF(G5008="","",IF(ISERROR(VLOOKUP(G5008,номенклатури!V:V,1,0)),E5008*H5008,E5008*I5008))</f>
        <v/>
      </c>
      <c r="G5008" s="14"/>
      <c r="H5008" s="15"/>
      <c r="I5008" s="15"/>
      <c r="J5008" s="15"/>
      <c r="K5008" s="15"/>
      <c r="L5008" s="217"/>
      <c r="M5008" s="22"/>
      <c r="N5008" s="119" t="str">
        <f>IF(G5008="","",VLOOKUP(G5008,номенклатури!R:U,4,0))</f>
        <v/>
      </c>
      <c r="O5008" s="119" t="str">
        <f>IF(M5008="","",VLOOKUP(M5008,'14'!D:D,1,0))</f>
        <v/>
      </c>
    </row>
    <row r="5009" spans="1:15" ht="12.75" customHeight="1" x14ac:dyDescent="0.2">
      <c r="A5009" s="36" t="str">
        <f>'0'!$A$4</f>
        <v>………………..</v>
      </c>
      <c r="B5009" s="37">
        <f>'0'!$A$2</f>
        <v>46112</v>
      </c>
      <c r="C5009" s="37" t="s">
        <v>1243</v>
      </c>
      <c r="D5009" s="119" t="str">
        <f>IF(G5009="","",VLOOKUP(G5009,номенклатури!R:T,2,0))</f>
        <v/>
      </c>
      <c r="E5009" s="365" t="str">
        <f>IF(G5009="","",VLOOKUP(G5009,номенклатури!R:T,3,0))</f>
        <v/>
      </c>
      <c r="F5009" s="159" t="str">
        <f>IF(G5009="","",IF(ISERROR(VLOOKUP(G5009,номенклатури!V:V,1,0)),E5009*H5009,E5009*I5009))</f>
        <v/>
      </c>
      <c r="G5009" s="14"/>
      <c r="H5009" s="15"/>
      <c r="I5009" s="15"/>
      <c r="J5009" s="15"/>
      <c r="K5009" s="15"/>
      <c r="L5009" s="217"/>
      <c r="M5009" s="22"/>
      <c r="N5009" s="119" t="str">
        <f>IF(G5009="","",VLOOKUP(G5009,номенклатури!R:U,4,0))</f>
        <v/>
      </c>
      <c r="O5009" s="119" t="str">
        <f>IF(M5009="","",VLOOKUP(M5009,'14'!D:D,1,0))</f>
        <v/>
      </c>
    </row>
    <row r="5010" spans="1:15" ht="12.75" customHeight="1" x14ac:dyDescent="0.2">
      <c r="A5010" s="36" t="str">
        <f>'0'!$A$4</f>
        <v>………………..</v>
      </c>
      <c r="B5010" s="37">
        <f>'0'!$A$2</f>
        <v>46112</v>
      </c>
      <c r="C5010" s="37" t="s">
        <v>1243</v>
      </c>
      <c r="D5010" s="119" t="str">
        <f>IF(G5010="","",VLOOKUP(G5010,номенклатури!R:T,2,0))</f>
        <v/>
      </c>
      <c r="E5010" s="365" t="str">
        <f>IF(G5010="","",VLOOKUP(G5010,номенклатури!R:T,3,0))</f>
        <v/>
      </c>
      <c r="F5010" s="159" t="str">
        <f>IF(G5010="","",IF(ISERROR(VLOOKUP(G5010,номенклатури!V:V,1,0)),E5010*H5010,E5010*I5010))</f>
        <v/>
      </c>
      <c r="G5010" s="14"/>
      <c r="H5010" s="15"/>
      <c r="I5010" s="15"/>
      <c r="J5010" s="15"/>
      <c r="K5010" s="15"/>
      <c r="L5010" s="217"/>
      <c r="M5010" s="22"/>
      <c r="N5010" s="119" t="str">
        <f>IF(G5010="","",VLOOKUP(G5010,номенклатури!R:U,4,0))</f>
        <v/>
      </c>
      <c r="O5010" s="119" t="str">
        <f>IF(M5010="","",VLOOKUP(M5010,'14'!D:D,1,0))</f>
        <v/>
      </c>
    </row>
    <row r="5011" spans="1:15" ht="12.75" customHeight="1" x14ac:dyDescent="0.2">
      <c r="A5011" s="36" t="str">
        <f>'0'!$A$4</f>
        <v>………………..</v>
      </c>
      <c r="B5011" s="37">
        <f>'0'!$A$2</f>
        <v>46112</v>
      </c>
      <c r="C5011" s="37" t="s">
        <v>1243</v>
      </c>
      <c r="D5011" s="119" t="str">
        <f>IF(G5011="","",VLOOKUP(G5011,номенклатури!R:T,2,0))</f>
        <v/>
      </c>
      <c r="E5011" s="365" t="str">
        <f>IF(G5011="","",VLOOKUP(G5011,номенклатури!R:T,3,0))</f>
        <v/>
      </c>
      <c r="F5011" s="159" t="str">
        <f>IF(G5011="","",IF(ISERROR(VLOOKUP(G5011,номенклатури!V:V,1,0)),E5011*H5011,E5011*I5011))</f>
        <v/>
      </c>
      <c r="G5011" s="14"/>
      <c r="H5011" s="15"/>
      <c r="I5011" s="15"/>
      <c r="J5011" s="15"/>
      <c r="K5011" s="15"/>
      <c r="L5011" s="217"/>
      <c r="M5011" s="22"/>
      <c r="N5011" s="119" t="str">
        <f>IF(G5011="","",VLOOKUP(G5011,номенклатури!R:U,4,0))</f>
        <v/>
      </c>
      <c r="O5011" s="119" t="str">
        <f>IF(M5011="","",VLOOKUP(M5011,'14'!D:D,1,0))</f>
        <v/>
      </c>
    </row>
    <row r="5012" spans="1:15" ht="12.75" customHeight="1" x14ac:dyDescent="0.2">
      <c r="A5012" s="36" t="str">
        <f>'0'!$A$4</f>
        <v>………………..</v>
      </c>
      <c r="B5012" s="37">
        <f>'0'!$A$2</f>
        <v>46112</v>
      </c>
      <c r="C5012" s="37" t="s">
        <v>1243</v>
      </c>
      <c r="D5012" s="119" t="str">
        <f>IF(G5012="","",VLOOKUP(G5012,номенклатури!R:T,2,0))</f>
        <v/>
      </c>
      <c r="E5012" s="365" t="str">
        <f>IF(G5012="","",VLOOKUP(G5012,номенклатури!R:T,3,0))</f>
        <v/>
      </c>
      <c r="F5012" s="159" t="str">
        <f>IF(G5012="","",IF(ISERROR(VLOOKUP(G5012,номенклатури!V:V,1,0)),E5012*H5012,E5012*I5012))</f>
        <v/>
      </c>
      <c r="G5012" s="14"/>
      <c r="H5012" s="15"/>
      <c r="I5012" s="15"/>
      <c r="J5012" s="15"/>
      <c r="K5012" s="15"/>
      <c r="L5012" s="217"/>
      <c r="M5012" s="22"/>
      <c r="N5012" s="119" t="str">
        <f>IF(G5012="","",VLOOKUP(G5012,номенклатури!R:U,4,0))</f>
        <v/>
      </c>
      <c r="O5012" s="119" t="str">
        <f>IF(M5012="","",VLOOKUP(M5012,'14'!D:D,1,0))</f>
        <v/>
      </c>
    </row>
    <row r="5013" spans="1:15" ht="12.75" customHeight="1" x14ac:dyDescent="0.2">
      <c r="A5013" s="36" t="str">
        <f>'0'!$A$4</f>
        <v>………………..</v>
      </c>
      <c r="B5013" s="37">
        <f>'0'!$A$2</f>
        <v>46112</v>
      </c>
      <c r="C5013" s="37" t="s">
        <v>1243</v>
      </c>
      <c r="D5013" s="119" t="str">
        <f>IF(G5013="","",VLOOKUP(G5013,номенклатури!R:T,2,0))</f>
        <v/>
      </c>
      <c r="E5013" s="365" t="str">
        <f>IF(G5013="","",VLOOKUP(G5013,номенклатури!R:T,3,0))</f>
        <v/>
      </c>
      <c r="F5013" s="159" t="str">
        <f>IF(G5013="","",IF(ISERROR(VLOOKUP(G5013,номенклатури!V:V,1,0)),E5013*H5013,E5013*I5013))</f>
        <v/>
      </c>
      <c r="G5013" s="14"/>
      <c r="H5013" s="15"/>
      <c r="I5013" s="15"/>
      <c r="J5013" s="15"/>
      <c r="K5013" s="15"/>
      <c r="L5013" s="217"/>
      <c r="M5013" s="22"/>
      <c r="N5013" s="119" t="str">
        <f>IF(G5013="","",VLOOKUP(G5013,номенклатури!R:U,4,0))</f>
        <v/>
      </c>
      <c r="O5013" s="119" t="str">
        <f>IF(M5013="","",VLOOKUP(M5013,'14'!D:D,1,0))</f>
        <v/>
      </c>
    </row>
    <row r="5014" spans="1:15" ht="12.75" customHeight="1" x14ac:dyDescent="0.2">
      <c r="A5014" s="36" t="str">
        <f>'0'!$A$4</f>
        <v>………………..</v>
      </c>
      <c r="B5014" s="37">
        <f>'0'!$A$2</f>
        <v>46112</v>
      </c>
      <c r="C5014" s="37" t="s">
        <v>1243</v>
      </c>
      <c r="D5014" s="119" t="str">
        <f>IF(G5014="","",VLOOKUP(G5014,номенклатури!R:T,2,0))</f>
        <v/>
      </c>
      <c r="E5014" s="365" t="str">
        <f>IF(G5014="","",VLOOKUP(G5014,номенклатури!R:T,3,0))</f>
        <v/>
      </c>
      <c r="F5014" s="159" t="str">
        <f>IF(G5014="","",IF(ISERROR(VLOOKUP(G5014,номенклатури!V:V,1,0)),E5014*H5014,E5014*I5014))</f>
        <v/>
      </c>
      <c r="G5014" s="14"/>
      <c r="H5014" s="15"/>
      <c r="I5014" s="15"/>
      <c r="J5014" s="15"/>
      <c r="K5014" s="15"/>
      <c r="L5014" s="217"/>
      <c r="M5014" s="22"/>
      <c r="N5014" s="119" t="str">
        <f>IF(G5014="","",VLOOKUP(G5014,номенклатури!R:U,4,0))</f>
        <v/>
      </c>
      <c r="O5014" s="119" t="str">
        <f>IF(M5014="","",VLOOKUP(M5014,'14'!D:D,1,0))</f>
        <v/>
      </c>
    </row>
    <row r="5015" spans="1:15" ht="12.75" customHeight="1" x14ac:dyDescent="0.2">
      <c r="A5015" s="36" t="str">
        <f>'0'!$A$4</f>
        <v>………………..</v>
      </c>
      <c r="B5015" s="37">
        <f>'0'!$A$2</f>
        <v>46112</v>
      </c>
      <c r="C5015" s="37" t="s">
        <v>1243</v>
      </c>
      <c r="D5015" s="119" t="str">
        <f>IF(G5015="","",VLOOKUP(G5015,номенклатури!R:T,2,0))</f>
        <v/>
      </c>
      <c r="E5015" s="365" t="str">
        <f>IF(G5015="","",VLOOKUP(G5015,номенклатури!R:T,3,0))</f>
        <v/>
      </c>
      <c r="F5015" s="159" t="str">
        <f>IF(G5015="","",IF(ISERROR(VLOOKUP(G5015,номенклатури!V:V,1,0)),E5015*H5015,E5015*I5015))</f>
        <v/>
      </c>
      <c r="G5015" s="14"/>
      <c r="H5015" s="15"/>
      <c r="I5015" s="15"/>
      <c r="J5015" s="15"/>
      <c r="K5015" s="15"/>
      <c r="L5015" s="217"/>
      <c r="M5015" s="22"/>
      <c r="N5015" s="119" t="str">
        <f>IF(G5015="","",VLOOKUP(G5015,номенклатури!R:U,4,0))</f>
        <v/>
      </c>
      <c r="O5015" s="119" t="str">
        <f>IF(M5015="","",VLOOKUP(M5015,'14'!D:D,1,0))</f>
        <v/>
      </c>
    </row>
    <row r="5016" spans="1:15" ht="12.75" customHeight="1" x14ac:dyDescent="0.2">
      <c r="A5016" s="36" t="str">
        <f>'0'!$A$4</f>
        <v>………………..</v>
      </c>
      <c r="B5016" s="37">
        <f>'0'!$A$2</f>
        <v>46112</v>
      </c>
      <c r="C5016" s="37" t="s">
        <v>1243</v>
      </c>
      <c r="D5016" s="119" t="str">
        <f>IF(G5016="","",VLOOKUP(G5016,номенклатури!R:T,2,0))</f>
        <v/>
      </c>
      <c r="E5016" s="365" t="str">
        <f>IF(G5016="","",VLOOKUP(G5016,номенклатури!R:T,3,0))</f>
        <v/>
      </c>
      <c r="F5016" s="159" t="str">
        <f>IF(G5016="","",IF(ISERROR(VLOOKUP(G5016,номенклатури!V:V,1,0)),E5016*H5016,E5016*I5016))</f>
        <v/>
      </c>
      <c r="G5016" s="14"/>
      <c r="H5016" s="15"/>
      <c r="I5016" s="15"/>
      <c r="J5016" s="15"/>
      <c r="K5016" s="15"/>
      <c r="L5016" s="217"/>
      <c r="M5016" s="22"/>
      <c r="N5016" s="119" t="str">
        <f>IF(G5016="","",VLOOKUP(G5016,номенклатури!R:U,4,0))</f>
        <v/>
      </c>
      <c r="O5016" s="119" t="str">
        <f>IF(M5016="","",VLOOKUP(M5016,'14'!D:D,1,0))</f>
        <v/>
      </c>
    </row>
    <row r="5017" spans="1:15" ht="12.75" customHeight="1" x14ac:dyDescent="0.2">
      <c r="A5017" s="36" t="str">
        <f>'0'!$A$4</f>
        <v>………………..</v>
      </c>
      <c r="B5017" s="37">
        <f>'0'!$A$2</f>
        <v>46112</v>
      </c>
      <c r="C5017" s="37" t="s">
        <v>1243</v>
      </c>
      <c r="D5017" s="119" t="str">
        <f>IF(G5017="","",VLOOKUP(G5017,номенклатури!R:T,2,0))</f>
        <v/>
      </c>
      <c r="E5017" s="365" t="str">
        <f>IF(G5017="","",VLOOKUP(G5017,номенклатури!R:T,3,0))</f>
        <v/>
      </c>
      <c r="F5017" s="159" t="str">
        <f>IF(G5017="","",IF(ISERROR(VLOOKUP(G5017,номенклатури!V:V,1,0)),E5017*H5017,E5017*I5017))</f>
        <v/>
      </c>
      <c r="G5017" s="14"/>
      <c r="H5017" s="15"/>
      <c r="I5017" s="15"/>
      <c r="J5017" s="15"/>
      <c r="K5017" s="15"/>
      <c r="L5017" s="217"/>
      <c r="M5017" s="22"/>
      <c r="N5017" s="119" t="str">
        <f>IF(G5017="","",VLOOKUP(G5017,номенклатури!R:U,4,0))</f>
        <v/>
      </c>
      <c r="O5017" s="119" t="str">
        <f>IF(M5017="","",VLOOKUP(M5017,'14'!D:D,1,0))</f>
        <v/>
      </c>
    </row>
    <row r="5018" spans="1:15" ht="12.75" customHeight="1" x14ac:dyDescent="0.2">
      <c r="A5018" s="36" t="str">
        <f>'0'!$A$4</f>
        <v>………………..</v>
      </c>
      <c r="B5018" s="37">
        <f>'0'!$A$2</f>
        <v>46112</v>
      </c>
      <c r="C5018" s="37" t="s">
        <v>1243</v>
      </c>
      <c r="D5018" s="119" t="str">
        <f>IF(G5018="","",VLOOKUP(G5018,номенклатури!R:T,2,0))</f>
        <v/>
      </c>
      <c r="E5018" s="365" t="str">
        <f>IF(G5018="","",VLOOKUP(G5018,номенклатури!R:T,3,0))</f>
        <v/>
      </c>
      <c r="F5018" s="159" t="str">
        <f>IF(G5018="","",IF(ISERROR(VLOOKUP(G5018,номенклатури!V:V,1,0)),E5018*H5018,E5018*I5018))</f>
        <v/>
      </c>
      <c r="G5018" s="14"/>
      <c r="H5018" s="15"/>
      <c r="I5018" s="15"/>
      <c r="J5018" s="15"/>
      <c r="K5018" s="15"/>
      <c r="L5018" s="217"/>
      <c r="M5018" s="22"/>
      <c r="N5018" s="119" t="str">
        <f>IF(G5018="","",VLOOKUP(G5018,номенклатури!R:U,4,0))</f>
        <v/>
      </c>
      <c r="O5018" s="119" t="str">
        <f>IF(M5018="","",VLOOKUP(M5018,'14'!D:D,1,0))</f>
        <v/>
      </c>
    </row>
    <row r="5019" spans="1:15" ht="12.75" customHeight="1" x14ac:dyDescent="0.2">
      <c r="A5019" s="36" t="str">
        <f>'0'!$A$4</f>
        <v>………………..</v>
      </c>
      <c r="B5019" s="37">
        <f>'0'!$A$2</f>
        <v>46112</v>
      </c>
      <c r="C5019" s="37" t="s">
        <v>1243</v>
      </c>
      <c r="D5019" s="119" t="str">
        <f>IF(G5019="","",VLOOKUP(G5019,номенклатури!R:T,2,0))</f>
        <v/>
      </c>
      <c r="E5019" s="365" t="str">
        <f>IF(G5019="","",VLOOKUP(G5019,номенклатури!R:T,3,0))</f>
        <v/>
      </c>
      <c r="F5019" s="159" t="str">
        <f>IF(G5019="","",IF(ISERROR(VLOOKUP(G5019,номенклатури!V:V,1,0)),E5019*H5019,E5019*I5019))</f>
        <v/>
      </c>
      <c r="G5019" s="14"/>
      <c r="H5019" s="15"/>
      <c r="I5019" s="15"/>
      <c r="J5019" s="15"/>
      <c r="K5019" s="15"/>
      <c r="L5019" s="217"/>
      <c r="M5019" s="22"/>
      <c r="N5019" s="119" t="str">
        <f>IF(G5019="","",VLOOKUP(G5019,номенклатури!R:U,4,0))</f>
        <v/>
      </c>
      <c r="O5019" s="119" t="str">
        <f>IF(M5019="","",VLOOKUP(M5019,'14'!D:D,1,0))</f>
        <v/>
      </c>
    </row>
    <row r="5020" spans="1:15" ht="12.75" customHeight="1" x14ac:dyDescent="0.2">
      <c r="A5020" s="36" t="str">
        <f>'0'!$A$4</f>
        <v>………………..</v>
      </c>
      <c r="B5020" s="37">
        <f>'0'!$A$2</f>
        <v>46112</v>
      </c>
      <c r="C5020" s="37" t="s">
        <v>1243</v>
      </c>
      <c r="D5020" s="119" t="str">
        <f>IF(G5020="","",VLOOKUP(G5020,номенклатури!R:T,2,0))</f>
        <v/>
      </c>
      <c r="E5020" s="365" t="str">
        <f>IF(G5020="","",VLOOKUP(G5020,номенклатури!R:T,3,0))</f>
        <v/>
      </c>
      <c r="F5020" s="159" t="str">
        <f>IF(G5020="","",IF(ISERROR(VLOOKUP(G5020,номенклатури!V:V,1,0)),E5020*H5020,E5020*I5020))</f>
        <v/>
      </c>
      <c r="G5020" s="14"/>
      <c r="H5020" s="15"/>
      <c r="I5020" s="15"/>
      <c r="J5020" s="15"/>
      <c r="K5020" s="15"/>
      <c r="L5020" s="217"/>
      <c r="M5020" s="22"/>
      <c r="N5020" s="119" t="str">
        <f>IF(G5020="","",VLOOKUP(G5020,номенклатури!R:U,4,0))</f>
        <v/>
      </c>
      <c r="O5020" s="119" t="str">
        <f>IF(M5020="","",VLOOKUP(M5020,'14'!D:D,1,0))</f>
        <v/>
      </c>
    </row>
    <row r="5021" spans="1:15" ht="12.75" customHeight="1" x14ac:dyDescent="0.2">
      <c r="A5021" s="36" t="str">
        <f>'0'!$A$4</f>
        <v>………………..</v>
      </c>
      <c r="B5021" s="37">
        <f>'0'!$A$2</f>
        <v>46112</v>
      </c>
      <c r="C5021" s="37" t="s">
        <v>1243</v>
      </c>
      <c r="D5021" s="119" t="str">
        <f>IF(G5021="","",VLOOKUP(G5021,номенклатури!R:T,2,0))</f>
        <v/>
      </c>
      <c r="E5021" s="365" t="str">
        <f>IF(G5021="","",VLOOKUP(G5021,номенклатури!R:T,3,0))</f>
        <v/>
      </c>
      <c r="F5021" s="159" t="str">
        <f>IF(G5021="","",IF(ISERROR(VLOOKUP(G5021,номенклатури!V:V,1,0)),E5021*H5021,E5021*I5021))</f>
        <v/>
      </c>
      <c r="G5021" s="14"/>
      <c r="H5021" s="15"/>
      <c r="I5021" s="15"/>
      <c r="J5021" s="15"/>
      <c r="K5021" s="15"/>
      <c r="L5021" s="217"/>
      <c r="M5021" s="22"/>
      <c r="N5021" s="119" t="str">
        <f>IF(G5021="","",VLOOKUP(G5021,номенклатури!R:U,4,0))</f>
        <v/>
      </c>
      <c r="O5021" s="119" t="str">
        <f>IF(M5021="","",VLOOKUP(M5021,'14'!D:D,1,0))</f>
        <v/>
      </c>
    </row>
    <row r="5022" spans="1:15" ht="12.75" customHeight="1" x14ac:dyDescent="0.2">
      <c r="A5022" s="36" t="str">
        <f>'0'!$A$4</f>
        <v>………………..</v>
      </c>
      <c r="B5022" s="37">
        <f>'0'!$A$2</f>
        <v>46112</v>
      </c>
      <c r="C5022" s="37" t="s">
        <v>1243</v>
      </c>
      <c r="D5022" s="119" t="str">
        <f>IF(G5022="","",VLOOKUP(G5022,номенклатури!R:T,2,0))</f>
        <v/>
      </c>
      <c r="E5022" s="365" t="str">
        <f>IF(G5022="","",VLOOKUP(G5022,номенклатури!R:T,3,0))</f>
        <v/>
      </c>
      <c r="F5022" s="159" t="str">
        <f>IF(G5022="","",IF(ISERROR(VLOOKUP(G5022,номенклатури!V:V,1,0)),E5022*H5022,E5022*I5022))</f>
        <v/>
      </c>
      <c r="G5022" s="14"/>
      <c r="H5022" s="15"/>
      <c r="I5022" s="15"/>
      <c r="J5022" s="15"/>
      <c r="K5022" s="15"/>
      <c r="L5022" s="217"/>
      <c r="M5022" s="22"/>
      <c r="N5022" s="119" t="str">
        <f>IF(G5022="","",VLOOKUP(G5022,номенклатури!R:U,4,0))</f>
        <v/>
      </c>
      <c r="O5022" s="119" t="str">
        <f>IF(M5022="","",VLOOKUP(M5022,'14'!D:D,1,0))</f>
        <v/>
      </c>
    </row>
    <row r="5023" spans="1:15" ht="12.75" customHeight="1" x14ac:dyDescent="0.2">
      <c r="A5023" s="36" t="str">
        <f>'0'!$A$4</f>
        <v>………………..</v>
      </c>
      <c r="B5023" s="37">
        <f>'0'!$A$2</f>
        <v>46112</v>
      </c>
      <c r="C5023" s="37" t="s">
        <v>1243</v>
      </c>
      <c r="D5023" s="119" t="str">
        <f>IF(G5023="","",VLOOKUP(G5023,номенклатури!R:T,2,0))</f>
        <v/>
      </c>
      <c r="E5023" s="365" t="str">
        <f>IF(G5023="","",VLOOKUP(G5023,номенклатури!R:T,3,0))</f>
        <v/>
      </c>
      <c r="F5023" s="159" t="str">
        <f>IF(G5023="","",IF(ISERROR(VLOOKUP(G5023,номенклатури!V:V,1,0)),E5023*H5023,E5023*I5023))</f>
        <v/>
      </c>
      <c r="G5023" s="14"/>
      <c r="H5023" s="15"/>
      <c r="I5023" s="15"/>
      <c r="J5023" s="15"/>
      <c r="K5023" s="15"/>
      <c r="L5023" s="217"/>
      <c r="M5023" s="22"/>
      <c r="N5023" s="119" t="str">
        <f>IF(G5023="","",VLOOKUP(G5023,номенклатури!R:U,4,0))</f>
        <v/>
      </c>
      <c r="O5023" s="119" t="str">
        <f>IF(M5023="","",VLOOKUP(M5023,'14'!D:D,1,0))</f>
        <v/>
      </c>
    </row>
    <row r="5024" spans="1:15" ht="12.75" customHeight="1" x14ac:dyDescent="0.2">
      <c r="A5024" s="36" t="str">
        <f>'0'!$A$4</f>
        <v>………………..</v>
      </c>
      <c r="B5024" s="37">
        <f>'0'!$A$2</f>
        <v>46112</v>
      </c>
      <c r="C5024" s="37" t="s">
        <v>1243</v>
      </c>
      <c r="D5024" s="119" t="str">
        <f>IF(G5024="","",VLOOKUP(G5024,номенклатури!R:T,2,0))</f>
        <v/>
      </c>
      <c r="E5024" s="365" t="str">
        <f>IF(G5024="","",VLOOKUP(G5024,номенклатури!R:T,3,0))</f>
        <v/>
      </c>
      <c r="F5024" s="159" t="str">
        <f>IF(G5024="","",IF(ISERROR(VLOOKUP(G5024,номенклатури!V:V,1,0)),E5024*H5024,E5024*I5024))</f>
        <v/>
      </c>
      <c r="G5024" s="14"/>
      <c r="H5024" s="15"/>
      <c r="I5024" s="15"/>
      <c r="J5024" s="15"/>
      <c r="K5024" s="15"/>
      <c r="L5024" s="217"/>
      <c r="M5024" s="22"/>
      <c r="N5024" s="119" t="str">
        <f>IF(G5024="","",VLOOKUP(G5024,номенклатури!R:U,4,0))</f>
        <v/>
      </c>
      <c r="O5024" s="119" t="str">
        <f>IF(M5024="","",VLOOKUP(M5024,'14'!D:D,1,0))</f>
        <v/>
      </c>
    </row>
    <row r="5025" spans="1:15" ht="12.75" customHeight="1" x14ac:dyDescent="0.2">
      <c r="A5025" s="36" t="str">
        <f>'0'!$A$4</f>
        <v>………………..</v>
      </c>
      <c r="B5025" s="37">
        <f>'0'!$A$2</f>
        <v>46112</v>
      </c>
      <c r="C5025" s="37" t="s">
        <v>1243</v>
      </c>
      <c r="D5025" s="119" t="str">
        <f>IF(G5025="","",VLOOKUP(G5025,номенклатури!R:T,2,0))</f>
        <v/>
      </c>
      <c r="E5025" s="365" t="str">
        <f>IF(G5025="","",VLOOKUP(G5025,номенклатури!R:T,3,0))</f>
        <v/>
      </c>
      <c r="F5025" s="159" t="str">
        <f>IF(G5025="","",IF(ISERROR(VLOOKUP(G5025,номенклатури!V:V,1,0)),E5025*H5025,E5025*I5025))</f>
        <v/>
      </c>
      <c r="G5025" s="14"/>
      <c r="H5025" s="15"/>
      <c r="I5025" s="15"/>
      <c r="J5025" s="15"/>
      <c r="K5025" s="15"/>
      <c r="L5025" s="217"/>
      <c r="M5025" s="22"/>
      <c r="N5025" s="119" t="str">
        <f>IF(G5025="","",VLOOKUP(G5025,номенклатури!R:U,4,0))</f>
        <v/>
      </c>
      <c r="O5025" s="119" t="str">
        <f>IF(M5025="","",VLOOKUP(M5025,'14'!D:D,1,0))</f>
        <v/>
      </c>
    </row>
    <row r="5026" spans="1:15" ht="12.75" customHeight="1" x14ac:dyDescent="0.2">
      <c r="A5026" s="36" t="str">
        <f>'0'!$A$4</f>
        <v>………………..</v>
      </c>
      <c r="B5026" s="37">
        <f>'0'!$A$2</f>
        <v>46112</v>
      </c>
      <c r="C5026" s="37" t="s">
        <v>1243</v>
      </c>
      <c r="D5026" s="119" t="str">
        <f>IF(G5026="","",VLOOKUP(G5026,номенклатури!R:T,2,0))</f>
        <v/>
      </c>
      <c r="E5026" s="365" t="str">
        <f>IF(G5026="","",VLOOKUP(G5026,номенклатури!R:T,3,0))</f>
        <v/>
      </c>
      <c r="F5026" s="159" t="str">
        <f>IF(G5026="","",IF(ISERROR(VLOOKUP(G5026,номенклатури!V:V,1,0)),E5026*H5026,E5026*I5026))</f>
        <v/>
      </c>
      <c r="G5026" s="14"/>
      <c r="H5026" s="15"/>
      <c r="I5026" s="15"/>
      <c r="J5026" s="15"/>
      <c r="K5026" s="15"/>
      <c r="L5026" s="217"/>
      <c r="M5026" s="22"/>
      <c r="N5026" s="119" t="str">
        <f>IF(G5026="","",VLOOKUP(G5026,номенклатури!R:U,4,0))</f>
        <v/>
      </c>
      <c r="O5026" s="119" t="str">
        <f>IF(M5026="","",VLOOKUP(M5026,'14'!D:D,1,0))</f>
        <v/>
      </c>
    </row>
    <row r="5027" spans="1:15" ht="12.75" customHeight="1" x14ac:dyDescent="0.2">
      <c r="A5027" s="36" t="str">
        <f>'0'!$A$4</f>
        <v>………………..</v>
      </c>
      <c r="B5027" s="37">
        <f>'0'!$A$2</f>
        <v>46112</v>
      </c>
      <c r="C5027" s="37" t="s">
        <v>1243</v>
      </c>
      <c r="D5027" s="119" t="str">
        <f>IF(G5027="","",VLOOKUP(G5027,номенклатури!R:T,2,0))</f>
        <v/>
      </c>
      <c r="E5027" s="365" t="str">
        <f>IF(G5027="","",VLOOKUP(G5027,номенклатури!R:T,3,0))</f>
        <v/>
      </c>
      <c r="F5027" s="159" t="str">
        <f>IF(G5027="","",IF(ISERROR(VLOOKUP(G5027,номенклатури!V:V,1,0)),E5027*H5027,E5027*I5027))</f>
        <v/>
      </c>
      <c r="G5027" s="14"/>
      <c r="H5027" s="15"/>
      <c r="I5027" s="15"/>
      <c r="J5027" s="15"/>
      <c r="K5027" s="15"/>
      <c r="L5027" s="217"/>
      <c r="M5027" s="22"/>
      <c r="N5027" s="119" t="str">
        <f>IF(G5027="","",VLOOKUP(G5027,номенклатури!R:U,4,0))</f>
        <v/>
      </c>
      <c r="O5027" s="119" t="str">
        <f>IF(M5027="","",VLOOKUP(M5027,'14'!D:D,1,0))</f>
        <v/>
      </c>
    </row>
    <row r="5028" spans="1:15" ht="12.75" customHeight="1" x14ac:dyDescent="0.2">
      <c r="A5028" s="36" t="str">
        <f>'0'!$A$4</f>
        <v>………………..</v>
      </c>
      <c r="B5028" s="37">
        <f>'0'!$A$2</f>
        <v>46112</v>
      </c>
      <c r="C5028" s="37" t="s">
        <v>1243</v>
      </c>
      <c r="D5028" s="119" t="str">
        <f>IF(G5028="","",VLOOKUP(G5028,номенклатури!R:T,2,0))</f>
        <v/>
      </c>
      <c r="E5028" s="365" t="str">
        <f>IF(G5028="","",VLOOKUP(G5028,номенклатури!R:T,3,0))</f>
        <v/>
      </c>
      <c r="F5028" s="159" t="str">
        <f>IF(G5028="","",IF(ISERROR(VLOOKUP(G5028,номенклатури!V:V,1,0)),E5028*H5028,E5028*I5028))</f>
        <v/>
      </c>
      <c r="G5028" s="14"/>
      <c r="H5028" s="15"/>
      <c r="I5028" s="15"/>
      <c r="J5028" s="15"/>
      <c r="K5028" s="15"/>
      <c r="L5028" s="217"/>
      <c r="M5028" s="22"/>
      <c r="N5028" s="119" t="str">
        <f>IF(G5028="","",VLOOKUP(G5028,номенклатури!R:U,4,0))</f>
        <v/>
      </c>
      <c r="O5028" s="119" t="str">
        <f>IF(M5028="","",VLOOKUP(M5028,'14'!D:D,1,0))</f>
        <v/>
      </c>
    </row>
    <row r="5029" spans="1:15" ht="12.75" customHeight="1" x14ac:dyDescent="0.2">
      <c r="A5029" s="36" t="str">
        <f>'0'!$A$4</f>
        <v>………………..</v>
      </c>
      <c r="B5029" s="37">
        <f>'0'!$A$2</f>
        <v>46112</v>
      </c>
      <c r="C5029" s="37" t="s">
        <v>1243</v>
      </c>
      <c r="D5029" s="119" t="str">
        <f>IF(G5029="","",VLOOKUP(G5029,номенклатури!R:T,2,0))</f>
        <v/>
      </c>
      <c r="E5029" s="365" t="str">
        <f>IF(G5029="","",VLOOKUP(G5029,номенклатури!R:T,3,0))</f>
        <v/>
      </c>
      <c r="F5029" s="159" t="str">
        <f>IF(G5029="","",IF(ISERROR(VLOOKUP(G5029,номенклатури!V:V,1,0)),E5029*H5029,E5029*I5029))</f>
        <v/>
      </c>
      <c r="G5029" s="14"/>
      <c r="H5029" s="15"/>
      <c r="I5029" s="15"/>
      <c r="J5029" s="15"/>
      <c r="K5029" s="15"/>
      <c r="L5029" s="217"/>
      <c r="M5029" s="22"/>
      <c r="N5029" s="119" t="str">
        <f>IF(G5029="","",VLOOKUP(G5029,номенклатури!R:U,4,0))</f>
        <v/>
      </c>
      <c r="O5029" s="119" t="str">
        <f>IF(M5029="","",VLOOKUP(M5029,'14'!D:D,1,0))</f>
        <v/>
      </c>
    </row>
    <row r="5030" spans="1:15" ht="12.75" customHeight="1" x14ac:dyDescent="0.2">
      <c r="A5030" s="36" t="str">
        <f>'0'!$A$4</f>
        <v>………………..</v>
      </c>
      <c r="B5030" s="37">
        <f>'0'!$A$2</f>
        <v>46112</v>
      </c>
      <c r="C5030" s="37" t="s">
        <v>1243</v>
      </c>
      <c r="D5030" s="119" t="str">
        <f>IF(G5030="","",VLOOKUP(G5030,номенклатури!R:T,2,0))</f>
        <v/>
      </c>
      <c r="E5030" s="365" t="str">
        <f>IF(G5030="","",VLOOKUP(G5030,номенклатури!R:T,3,0))</f>
        <v/>
      </c>
      <c r="F5030" s="159" t="str">
        <f>IF(G5030="","",IF(ISERROR(VLOOKUP(G5030,номенклатури!V:V,1,0)),E5030*H5030,E5030*I5030))</f>
        <v/>
      </c>
      <c r="G5030" s="14"/>
      <c r="H5030" s="15"/>
      <c r="I5030" s="15"/>
      <c r="J5030" s="15"/>
      <c r="K5030" s="15"/>
      <c r="L5030" s="217"/>
      <c r="M5030" s="22"/>
      <c r="N5030" s="119" t="str">
        <f>IF(G5030="","",VLOOKUP(G5030,номенклатури!R:U,4,0))</f>
        <v/>
      </c>
      <c r="O5030" s="119" t="str">
        <f>IF(M5030="","",VLOOKUP(M5030,'14'!D:D,1,0))</f>
        <v/>
      </c>
    </row>
    <row r="5031" spans="1:15" ht="12.75" customHeight="1" x14ac:dyDescent="0.2">
      <c r="A5031" s="36" t="str">
        <f>'0'!$A$4</f>
        <v>………………..</v>
      </c>
      <c r="B5031" s="37">
        <f>'0'!$A$2</f>
        <v>46112</v>
      </c>
      <c r="C5031" s="37" t="s">
        <v>1243</v>
      </c>
      <c r="D5031" s="119" t="str">
        <f>IF(G5031="","",VLOOKUP(G5031,номенклатури!R:T,2,0))</f>
        <v/>
      </c>
      <c r="E5031" s="365" t="str">
        <f>IF(G5031="","",VLOOKUP(G5031,номенклатури!R:T,3,0))</f>
        <v/>
      </c>
      <c r="F5031" s="159" t="str">
        <f>IF(G5031="","",IF(ISERROR(VLOOKUP(G5031,номенклатури!V:V,1,0)),E5031*H5031,E5031*I5031))</f>
        <v/>
      </c>
      <c r="G5031" s="14"/>
      <c r="H5031" s="15"/>
      <c r="I5031" s="15"/>
      <c r="J5031" s="15"/>
      <c r="K5031" s="15"/>
      <c r="L5031" s="217"/>
      <c r="M5031" s="22"/>
      <c r="N5031" s="119" t="str">
        <f>IF(G5031="","",VLOOKUP(G5031,номенклатури!R:U,4,0))</f>
        <v/>
      </c>
      <c r="O5031" s="119" t="str">
        <f>IF(M5031="","",VLOOKUP(M5031,'14'!D:D,1,0))</f>
        <v/>
      </c>
    </row>
    <row r="5032" spans="1:15" ht="12.75" customHeight="1" x14ac:dyDescent="0.2">
      <c r="A5032" s="36" t="str">
        <f>'0'!$A$4</f>
        <v>………………..</v>
      </c>
      <c r="B5032" s="37">
        <f>'0'!$A$2</f>
        <v>46112</v>
      </c>
      <c r="C5032" s="37" t="s">
        <v>1243</v>
      </c>
      <c r="D5032" s="119" t="str">
        <f>IF(G5032="","",VLOOKUP(G5032,номенклатури!R:T,2,0))</f>
        <v/>
      </c>
      <c r="E5032" s="365" t="str">
        <f>IF(G5032="","",VLOOKUP(G5032,номенклатури!R:T,3,0))</f>
        <v/>
      </c>
      <c r="F5032" s="159" t="str">
        <f>IF(G5032="","",IF(ISERROR(VLOOKUP(G5032,номенклатури!V:V,1,0)),E5032*H5032,E5032*I5032))</f>
        <v/>
      </c>
      <c r="G5032" s="14"/>
      <c r="H5032" s="15"/>
      <c r="I5032" s="15"/>
      <c r="J5032" s="15"/>
      <c r="K5032" s="15"/>
      <c r="L5032" s="217"/>
      <c r="M5032" s="22"/>
      <c r="N5032" s="119" t="str">
        <f>IF(G5032="","",VLOOKUP(G5032,номенклатури!R:U,4,0))</f>
        <v/>
      </c>
      <c r="O5032" s="119" t="str">
        <f>IF(M5032="","",VLOOKUP(M5032,'14'!D:D,1,0))</f>
        <v/>
      </c>
    </row>
    <row r="5033" spans="1:15" ht="12.75" customHeight="1" x14ac:dyDescent="0.2">
      <c r="A5033" s="36" t="str">
        <f>'0'!$A$4</f>
        <v>………………..</v>
      </c>
      <c r="B5033" s="37">
        <f>'0'!$A$2</f>
        <v>46112</v>
      </c>
      <c r="C5033" s="37" t="s">
        <v>1243</v>
      </c>
      <c r="D5033" s="119" t="str">
        <f>IF(G5033="","",VLOOKUP(G5033,номенклатури!R:T,2,0))</f>
        <v/>
      </c>
      <c r="E5033" s="365" t="str">
        <f>IF(G5033="","",VLOOKUP(G5033,номенклатури!R:T,3,0))</f>
        <v/>
      </c>
      <c r="F5033" s="159" t="str">
        <f>IF(G5033="","",IF(ISERROR(VLOOKUP(G5033,номенклатури!V:V,1,0)),E5033*H5033,E5033*I5033))</f>
        <v/>
      </c>
      <c r="G5033" s="14"/>
      <c r="H5033" s="15"/>
      <c r="I5033" s="15"/>
      <c r="J5033" s="15"/>
      <c r="K5033" s="15"/>
      <c r="L5033" s="217"/>
      <c r="M5033" s="22"/>
      <c r="N5033" s="119" t="str">
        <f>IF(G5033="","",VLOOKUP(G5033,номенклатури!R:U,4,0))</f>
        <v/>
      </c>
      <c r="O5033" s="119" t="str">
        <f>IF(M5033="","",VLOOKUP(M5033,'14'!D:D,1,0))</f>
        <v/>
      </c>
    </row>
    <row r="5034" spans="1:15" ht="12.75" customHeight="1" x14ac:dyDescent="0.2">
      <c r="A5034" s="36" t="str">
        <f>'0'!$A$4</f>
        <v>………………..</v>
      </c>
      <c r="B5034" s="37">
        <f>'0'!$A$2</f>
        <v>46112</v>
      </c>
      <c r="C5034" s="37" t="s">
        <v>1243</v>
      </c>
      <c r="D5034" s="119" t="str">
        <f>IF(G5034="","",VLOOKUP(G5034,номенклатури!R:T,2,0))</f>
        <v/>
      </c>
      <c r="E5034" s="365" t="str">
        <f>IF(G5034="","",VLOOKUP(G5034,номенклатури!R:T,3,0))</f>
        <v/>
      </c>
      <c r="F5034" s="159" t="str">
        <f>IF(G5034="","",IF(ISERROR(VLOOKUP(G5034,номенклатури!V:V,1,0)),E5034*H5034,E5034*I5034))</f>
        <v/>
      </c>
      <c r="G5034" s="14"/>
      <c r="H5034" s="15"/>
      <c r="I5034" s="15"/>
      <c r="J5034" s="15"/>
      <c r="K5034" s="15"/>
      <c r="L5034" s="217"/>
      <c r="M5034" s="22"/>
      <c r="N5034" s="119" t="str">
        <f>IF(G5034="","",VLOOKUP(G5034,номенклатури!R:U,4,0))</f>
        <v/>
      </c>
      <c r="O5034" s="119" t="str">
        <f>IF(M5034="","",VLOOKUP(M5034,'14'!D:D,1,0))</f>
        <v/>
      </c>
    </row>
    <row r="5035" spans="1:15" ht="12.75" customHeight="1" x14ac:dyDescent="0.2">
      <c r="A5035" s="36" t="str">
        <f>'0'!$A$4</f>
        <v>………………..</v>
      </c>
      <c r="B5035" s="37">
        <f>'0'!$A$2</f>
        <v>46112</v>
      </c>
      <c r="C5035" s="37" t="s">
        <v>1243</v>
      </c>
      <c r="D5035" s="119" t="str">
        <f>IF(G5035="","",VLOOKUP(G5035,номенклатури!R:T,2,0))</f>
        <v/>
      </c>
      <c r="E5035" s="365" t="str">
        <f>IF(G5035="","",VLOOKUP(G5035,номенклатури!R:T,3,0))</f>
        <v/>
      </c>
      <c r="F5035" s="159" t="str">
        <f>IF(G5035="","",IF(ISERROR(VLOOKUP(G5035,номенклатури!V:V,1,0)),E5035*H5035,E5035*I5035))</f>
        <v/>
      </c>
      <c r="G5035" s="14"/>
      <c r="H5035" s="15"/>
      <c r="I5035" s="15"/>
      <c r="J5035" s="15"/>
      <c r="K5035" s="15"/>
      <c r="L5035" s="217"/>
      <c r="M5035" s="22"/>
      <c r="N5035" s="119" t="str">
        <f>IF(G5035="","",VLOOKUP(G5035,номенклатури!R:U,4,0))</f>
        <v/>
      </c>
      <c r="O5035" s="119" t="str">
        <f>IF(M5035="","",VLOOKUP(M5035,'14'!D:D,1,0))</f>
        <v/>
      </c>
    </row>
    <row r="5036" spans="1:15" ht="12.75" customHeight="1" x14ac:dyDescent="0.2">
      <c r="A5036" s="36" t="str">
        <f>'0'!$A$4</f>
        <v>………………..</v>
      </c>
      <c r="B5036" s="37">
        <f>'0'!$A$2</f>
        <v>46112</v>
      </c>
      <c r="C5036" s="37" t="s">
        <v>1243</v>
      </c>
      <c r="D5036" s="119" t="str">
        <f>IF(G5036="","",VLOOKUP(G5036,номенклатури!R:T,2,0))</f>
        <v/>
      </c>
      <c r="E5036" s="365" t="str">
        <f>IF(G5036="","",VLOOKUP(G5036,номенклатури!R:T,3,0))</f>
        <v/>
      </c>
      <c r="F5036" s="159" t="str">
        <f>IF(G5036="","",IF(ISERROR(VLOOKUP(G5036,номенклатури!V:V,1,0)),E5036*H5036,E5036*I5036))</f>
        <v/>
      </c>
      <c r="G5036" s="14"/>
      <c r="H5036" s="15"/>
      <c r="I5036" s="15"/>
      <c r="J5036" s="15"/>
      <c r="K5036" s="15"/>
      <c r="L5036" s="217"/>
      <c r="M5036" s="22"/>
      <c r="N5036" s="119" t="str">
        <f>IF(G5036="","",VLOOKUP(G5036,номенклатури!R:U,4,0))</f>
        <v/>
      </c>
      <c r="O5036" s="119" t="str">
        <f>IF(M5036="","",VLOOKUP(M5036,'14'!D:D,1,0))</f>
        <v/>
      </c>
    </row>
    <row r="5037" spans="1:15" ht="12.75" customHeight="1" x14ac:dyDescent="0.2">
      <c r="A5037" s="36" t="str">
        <f>'0'!$A$4</f>
        <v>………………..</v>
      </c>
      <c r="B5037" s="37">
        <f>'0'!$A$2</f>
        <v>46112</v>
      </c>
      <c r="C5037" s="37" t="s">
        <v>1243</v>
      </c>
      <c r="D5037" s="119" t="str">
        <f>IF(G5037="","",VLOOKUP(G5037,номенклатури!R:T,2,0))</f>
        <v/>
      </c>
      <c r="E5037" s="365" t="str">
        <f>IF(G5037="","",VLOOKUP(G5037,номенклатури!R:T,3,0))</f>
        <v/>
      </c>
      <c r="F5037" s="159" t="str">
        <f>IF(G5037="","",IF(ISERROR(VLOOKUP(G5037,номенклатури!V:V,1,0)),E5037*H5037,E5037*I5037))</f>
        <v/>
      </c>
      <c r="G5037" s="14"/>
      <c r="H5037" s="15"/>
      <c r="I5037" s="15"/>
      <c r="J5037" s="15"/>
      <c r="K5037" s="15"/>
      <c r="L5037" s="217"/>
      <c r="M5037" s="22"/>
      <c r="N5037" s="119" t="str">
        <f>IF(G5037="","",VLOOKUP(G5037,номенклатури!R:U,4,0))</f>
        <v/>
      </c>
      <c r="O5037" s="119" t="str">
        <f>IF(M5037="","",VLOOKUP(M5037,'14'!D:D,1,0))</f>
        <v/>
      </c>
    </row>
    <row r="5038" spans="1:15" ht="12.75" customHeight="1" x14ac:dyDescent="0.2">
      <c r="A5038" s="36" t="str">
        <f>'0'!$A$4</f>
        <v>………………..</v>
      </c>
      <c r="B5038" s="37">
        <f>'0'!$A$2</f>
        <v>46112</v>
      </c>
      <c r="C5038" s="37" t="s">
        <v>1243</v>
      </c>
      <c r="D5038" s="119" t="str">
        <f>IF(G5038="","",VLOOKUP(G5038,номенклатури!R:T,2,0))</f>
        <v/>
      </c>
      <c r="E5038" s="365" t="str">
        <f>IF(G5038="","",VLOOKUP(G5038,номенклатури!R:T,3,0))</f>
        <v/>
      </c>
      <c r="F5038" s="159" t="str">
        <f>IF(G5038="","",IF(ISERROR(VLOOKUP(G5038,номенклатури!V:V,1,0)),E5038*H5038,E5038*I5038))</f>
        <v/>
      </c>
      <c r="G5038" s="14"/>
      <c r="H5038" s="15"/>
      <c r="I5038" s="15"/>
      <c r="J5038" s="15"/>
      <c r="K5038" s="15"/>
      <c r="L5038" s="217"/>
      <c r="M5038" s="22"/>
      <c r="N5038" s="119" t="str">
        <f>IF(G5038="","",VLOOKUP(G5038,номенклатури!R:U,4,0))</f>
        <v/>
      </c>
      <c r="O5038" s="119" t="str">
        <f>IF(M5038="","",VLOOKUP(M5038,'14'!D:D,1,0))</f>
        <v/>
      </c>
    </row>
    <row r="5039" spans="1:15" ht="12.75" customHeight="1" x14ac:dyDescent="0.2">
      <c r="A5039" s="36" t="str">
        <f>'0'!$A$4</f>
        <v>………………..</v>
      </c>
      <c r="B5039" s="37">
        <f>'0'!$A$2</f>
        <v>46112</v>
      </c>
      <c r="C5039" s="37" t="s">
        <v>1243</v>
      </c>
      <c r="D5039" s="119" t="str">
        <f>IF(G5039="","",VLOOKUP(G5039,номенклатури!R:T,2,0))</f>
        <v/>
      </c>
      <c r="E5039" s="365" t="str">
        <f>IF(G5039="","",VLOOKUP(G5039,номенклатури!R:T,3,0))</f>
        <v/>
      </c>
      <c r="F5039" s="159" t="str">
        <f>IF(G5039="","",IF(ISERROR(VLOOKUP(G5039,номенклатури!V:V,1,0)),E5039*H5039,E5039*I5039))</f>
        <v/>
      </c>
      <c r="G5039" s="14"/>
      <c r="H5039" s="15"/>
      <c r="I5039" s="15"/>
      <c r="J5039" s="15"/>
      <c r="K5039" s="15"/>
      <c r="L5039" s="217"/>
      <c r="M5039" s="22"/>
      <c r="N5039" s="119" t="str">
        <f>IF(G5039="","",VLOOKUP(G5039,номенклатури!R:U,4,0))</f>
        <v/>
      </c>
      <c r="O5039" s="119" t="str">
        <f>IF(M5039="","",VLOOKUP(M5039,'14'!D:D,1,0))</f>
        <v/>
      </c>
    </row>
    <row r="5040" spans="1:15" ht="12.75" customHeight="1" x14ac:dyDescent="0.2">
      <c r="A5040" s="36" t="str">
        <f>'0'!$A$4</f>
        <v>………………..</v>
      </c>
      <c r="B5040" s="37">
        <f>'0'!$A$2</f>
        <v>46112</v>
      </c>
      <c r="C5040" s="37" t="s">
        <v>1243</v>
      </c>
      <c r="D5040" s="119" t="str">
        <f>IF(G5040="","",VLOOKUP(G5040,номенклатури!R:T,2,0))</f>
        <v/>
      </c>
      <c r="E5040" s="365" t="str">
        <f>IF(G5040="","",VLOOKUP(G5040,номенклатури!R:T,3,0))</f>
        <v/>
      </c>
      <c r="F5040" s="159" t="str">
        <f>IF(G5040="","",IF(ISERROR(VLOOKUP(G5040,номенклатури!V:V,1,0)),E5040*H5040,E5040*I5040))</f>
        <v/>
      </c>
      <c r="G5040" s="14"/>
      <c r="H5040" s="15"/>
      <c r="I5040" s="15"/>
      <c r="J5040" s="15"/>
      <c r="K5040" s="15"/>
      <c r="L5040" s="217"/>
      <c r="M5040" s="22"/>
      <c r="N5040" s="119" t="str">
        <f>IF(G5040="","",VLOOKUP(G5040,номенклатури!R:U,4,0))</f>
        <v/>
      </c>
      <c r="O5040" s="119" t="str">
        <f>IF(M5040="","",VLOOKUP(M5040,'14'!D:D,1,0))</f>
        <v/>
      </c>
    </row>
    <row r="5041" spans="1:15" ht="12.75" customHeight="1" x14ac:dyDescent="0.2">
      <c r="A5041" s="36" t="str">
        <f>'0'!$A$4</f>
        <v>………………..</v>
      </c>
      <c r="B5041" s="37">
        <f>'0'!$A$2</f>
        <v>46112</v>
      </c>
      <c r="C5041" s="37" t="s">
        <v>1243</v>
      </c>
      <c r="D5041" s="119" t="str">
        <f>IF(G5041="","",VLOOKUP(G5041,номенклатури!R:T,2,0))</f>
        <v/>
      </c>
      <c r="E5041" s="365" t="str">
        <f>IF(G5041="","",VLOOKUP(G5041,номенклатури!R:T,3,0))</f>
        <v/>
      </c>
      <c r="F5041" s="159" t="str">
        <f>IF(G5041="","",IF(ISERROR(VLOOKUP(G5041,номенклатури!V:V,1,0)),E5041*H5041,E5041*I5041))</f>
        <v/>
      </c>
      <c r="G5041" s="14"/>
      <c r="H5041" s="15"/>
      <c r="I5041" s="15"/>
      <c r="J5041" s="15"/>
      <c r="K5041" s="15"/>
      <c r="L5041" s="217"/>
      <c r="M5041" s="22"/>
      <c r="N5041" s="119" t="str">
        <f>IF(G5041="","",VLOOKUP(G5041,номенклатури!R:U,4,0))</f>
        <v/>
      </c>
      <c r="O5041" s="119" t="str">
        <f>IF(M5041="","",VLOOKUP(M5041,'14'!D:D,1,0))</f>
        <v/>
      </c>
    </row>
    <row r="5042" spans="1:15" ht="12.75" customHeight="1" x14ac:dyDescent="0.2">
      <c r="A5042" s="36" t="str">
        <f>'0'!$A$4</f>
        <v>………………..</v>
      </c>
      <c r="B5042" s="37">
        <f>'0'!$A$2</f>
        <v>46112</v>
      </c>
      <c r="C5042" s="37" t="s">
        <v>1243</v>
      </c>
      <c r="D5042" s="119" t="str">
        <f>IF(G5042="","",VLOOKUP(G5042,номенклатури!R:T,2,0))</f>
        <v/>
      </c>
      <c r="E5042" s="365" t="str">
        <f>IF(G5042="","",VLOOKUP(G5042,номенклатури!R:T,3,0))</f>
        <v/>
      </c>
      <c r="F5042" s="159" t="str">
        <f>IF(G5042="","",IF(ISERROR(VLOOKUP(G5042,номенклатури!V:V,1,0)),E5042*H5042,E5042*I5042))</f>
        <v/>
      </c>
      <c r="G5042" s="14"/>
      <c r="H5042" s="15"/>
      <c r="I5042" s="15"/>
      <c r="J5042" s="15"/>
      <c r="K5042" s="15"/>
      <c r="L5042" s="217"/>
      <c r="M5042" s="22"/>
      <c r="N5042" s="119" t="str">
        <f>IF(G5042="","",VLOOKUP(G5042,номенклатури!R:U,4,0))</f>
        <v/>
      </c>
      <c r="O5042" s="119" t="str">
        <f>IF(M5042="","",VLOOKUP(M5042,'14'!D:D,1,0))</f>
        <v/>
      </c>
    </row>
    <row r="5043" spans="1:15" ht="12.75" customHeight="1" x14ac:dyDescent="0.2">
      <c r="A5043" s="36" t="str">
        <f>'0'!$A$4</f>
        <v>………………..</v>
      </c>
      <c r="B5043" s="37">
        <f>'0'!$A$2</f>
        <v>46112</v>
      </c>
      <c r="C5043" s="37" t="s">
        <v>1243</v>
      </c>
      <c r="D5043" s="119" t="str">
        <f>IF(G5043="","",VLOOKUP(G5043,номенклатури!R:T,2,0))</f>
        <v/>
      </c>
      <c r="E5043" s="365" t="str">
        <f>IF(G5043="","",VLOOKUP(G5043,номенклатури!R:T,3,0))</f>
        <v/>
      </c>
      <c r="F5043" s="159" t="str">
        <f>IF(G5043="","",IF(ISERROR(VLOOKUP(G5043,номенклатури!V:V,1,0)),E5043*H5043,E5043*I5043))</f>
        <v/>
      </c>
      <c r="G5043" s="14"/>
      <c r="H5043" s="15"/>
      <c r="I5043" s="15"/>
      <c r="J5043" s="15"/>
      <c r="K5043" s="15"/>
      <c r="L5043" s="217"/>
      <c r="M5043" s="22"/>
      <c r="N5043" s="119" t="str">
        <f>IF(G5043="","",VLOOKUP(G5043,номенклатури!R:U,4,0))</f>
        <v/>
      </c>
      <c r="O5043" s="119" t="str">
        <f>IF(M5043="","",VLOOKUP(M5043,'14'!D:D,1,0))</f>
        <v/>
      </c>
    </row>
    <row r="5044" spans="1:15" ht="12.75" customHeight="1" x14ac:dyDescent="0.2">
      <c r="A5044" s="36" t="str">
        <f>'0'!$A$4</f>
        <v>………………..</v>
      </c>
      <c r="B5044" s="37">
        <f>'0'!$A$2</f>
        <v>46112</v>
      </c>
      <c r="C5044" s="37" t="s">
        <v>1243</v>
      </c>
      <c r="D5044" s="119" t="str">
        <f>IF(G5044="","",VLOOKUP(G5044,номенклатури!R:T,2,0))</f>
        <v/>
      </c>
      <c r="E5044" s="365" t="str">
        <f>IF(G5044="","",VLOOKUP(G5044,номенклатури!R:T,3,0))</f>
        <v/>
      </c>
      <c r="F5044" s="159" t="str">
        <f>IF(G5044="","",IF(ISERROR(VLOOKUP(G5044,номенклатури!V:V,1,0)),E5044*H5044,E5044*I5044))</f>
        <v/>
      </c>
      <c r="G5044" s="14"/>
      <c r="H5044" s="15"/>
      <c r="I5044" s="15"/>
      <c r="J5044" s="15"/>
      <c r="K5044" s="15"/>
      <c r="L5044" s="217"/>
      <c r="M5044" s="22"/>
      <c r="N5044" s="119" t="str">
        <f>IF(G5044="","",VLOOKUP(G5044,номенклатури!R:U,4,0))</f>
        <v/>
      </c>
      <c r="O5044" s="119" t="str">
        <f>IF(M5044="","",VLOOKUP(M5044,'14'!D:D,1,0))</f>
        <v/>
      </c>
    </row>
    <row r="5045" spans="1:15" ht="12.75" customHeight="1" x14ac:dyDescent="0.2">
      <c r="A5045" s="36" t="str">
        <f>'0'!$A$4</f>
        <v>………………..</v>
      </c>
      <c r="B5045" s="37">
        <f>'0'!$A$2</f>
        <v>46112</v>
      </c>
      <c r="C5045" s="37" t="s">
        <v>1243</v>
      </c>
      <c r="D5045" s="119" t="str">
        <f>IF(G5045="","",VLOOKUP(G5045,номенклатури!R:T,2,0))</f>
        <v/>
      </c>
      <c r="E5045" s="365" t="str">
        <f>IF(G5045="","",VLOOKUP(G5045,номенклатури!R:T,3,0))</f>
        <v/>
      </c>
      <c r="F5045" s="159" t="str">
        <f>IF(G5045="","",IF(ISERROR(VLOOKUP(G5045,номенклатури!V:V,1,0)),E5045*H5045,E5045*I5045))</f>
        <v/>
      </c>
      <c r="G5045" s="14"/>
      <c r="H5045" s="15"/>
      <c r="I5045" s="15"/>
      <c r="J5045" s="15"/>
      <c r="K5045" s="15"/>
      <c r="L5045" s="217"/>
      <c r="M5045" s="22"/>
      <c r="N5045" s="119" t="str">
        <f>IF(G5045="","",VLOOKUP(G5045,номенклатури!R:U,4,0))</f>
        <v/>
      </c>
      <c r="O5045" s="119" t="str">
        <f>IF(M5045="","",VLOOKUP(M5045,'14'!D:D,1,0))</f>
        <v/>
      </c>
    </row>
    <row r="5046" spans="1:15" ht="12.75" customHeight="1" x14ac:dyDescent="0.2">
      <c r="A5046" s="36" t="str">
        <f>'0'!$A$4</f>
        <v>………………..</v>
      </c>
      <c r="B5046" s="37">
        <f>'0'!$A$2</f>
        <v>46112</v>
      </c>
      <c r="C5046" s="37" t="s">
        <v>1243</v>
      </c>
      <c r="D5046" s="119" t="str">
        <f>IF(G5046="","",VLOOKUP(G5046,номенклатури!R:T,2,0))</f>
        <v/>
      </c>
      <c r="E5046" s="365" t="str">
        <f>IF(G5046="","",VLOOKUP(G5046,номенклатури!R:T,3,0))</f>
        <v/>
      </c>
      <c r="F5046" s="159" t="str">
        <f>IF(G5046="","",IF(ISERROR(VLOOKUP(G5046,номенклатури!V:V,1,0)),E5046*H5046,E5046*I5046))</f>
        <v/>
      </c>
      <c r="G5046" s="14"/>
      <c r="H5046" s="15"/>
      <c r="I5046" s="15"/>
      <c r="J5046" s="15"/>
      <c r="K5046" s="15"/>
      <c r="L5046" s="217"/>
      <c r="M5046" s="22"/>
      <c r="N5046" s="119" t="str">
        <f>IF(G5046="","",VLOOKUP(G5046,номенклатури!R:U,4,0))</f>
        <v/>
      </c>
      <c r="O5046" s="119" t="str">
        <f>IF(M5046="","",VLOOKUP(M5046,'14'!D:D,1,0))</f>
        <v/>
      </c>
    </row>
    <row r="5047" spans="1:15" ht="12.75" customHeight="1" x14ac:dyDescent="0.2">
      <c r="A5047" s="36" t="str">
        <f>'0'!$A$4</f>
        <v>………………..</v>
      </c>
      <c r="B5047" s="37">
        <f>'0'!$A$2</f>
        <v>46112</v>
      </c>
      <c r="C5047" s="37" t="s">
        <v>1243</v>
      </c>
      <c r="D5047" s="119" t="str">
        <f>IF(G5047="","",VLOOKUP(G5047,номенклатури!R:T,2,0))</f>
        <v/>
      </c>
      <c r="E5047" s="365" t="str">
        <f>IF(G5047="","",VLOOKUP(G5047,номенклатури!R:T,3,0))</f>
        <v/>
      </c>
      <c r="F5047" s="159" t="str">
        <f>IF(G5047="","",IF(ISERROR(VLOOKUP(G5047,номенклатури!V:V,1,0)),E5047*H5047,E5047*I5047))</f>
        <v/>
      </c>
      <c r="G5047" s="14"/>
      <c r="H5047" s="15"/>
      <c r="I5047" s="15"/>
      <c r="J5047" s="15"/>
      <c r="K5047" s="15"/>
      <c r="L5047" s="217"/>
      <c r="M5047" s="22"/>
      <c r="N5047" s="119" t="str">
        <f>IF(G5047="","",VLOOKUP(G5047,номенклатури!R:U,4,0))</f>
        <v/>
      </c>
      <c r="O5047" s="119" t="str">
        <f>IF(M5047="","",VLOOKUP(M5047,'14'!D:D,1,0))</f>
        <v/>
      </c>
    </row>
    <row r="5048" spans="1:15" ht="12.75" customHeight="1" x14ac:dyDescent="0.2">
      <c r="A5048" s="36" t="str">
        <f>'0'!$A$4</f>
        <v>………………..</v>
      </c>
      <c r="B5048" s="37">
        <f>'0'!$A$2</f>
        <v>46112</v>
      </c>
      <c r="C5048" s="37" t="s">
        <v>1243</v>
      </c>
      <c r="D5048" s="119" t="str">
        <f>IF(G5048="","",VLOOKUP(G5048,номенклатури!R:T,2,0))</f>
        <v/>
      </c>
      <c r="E5048" s="365" t="str">
        <f>IF(G5048="","",VLOOKUP(G5048,номенклатури!R:T,3,0))</f>
        <v/>
      </c>
      <c r="F5048" s="159" t="str">
        <f>IF(G5048="","",IF(ISERROR(VLOOKUP(G5048,номенклатури!V:V,1,0)),E5048*H5048,E5048*I5048))</f>
        <v/>
      </c>
      <c r="G5048" s="14"/>
      <c r="H5048" s="15"/>
      <c r="I5048" s="15"/>
      <c r="J5048" s="15"/>
      <c r="K5048" s="15"/>
      <c r="L5048" s="217"/>
      <c r="M5048" s="22"/>
      <c r="N5048" s="119" t="str">
        <f>IF(G5048="","",VLOOKUP(G5048,номенклатури!R:U,4,0))</f>
        <v/>
      </c>
      <c r="O5048" s="119" t="str">
        <f>IF(M5048="","",VLOOKUP(M5048,'14'!D:D,1,0))</f>
        <v/>
      </c>
    </row>
    <row r="5049" spans="1:15" ht="12.75" customHeight="1" x14ac:dyDescent="0.2">
      <c r="A5049" s="36" t="str">
        <f>'0'!$A$4</f>
        <v>………………..</v>
      </c>
      <c r="B5049" s="37">
        <f>'0'!$A$2</f>
        <v>46112</v>
      </c>
      <c r="C5049" s="37" t="s">
        <v>1243</v>
      </c>
      <c r="D5049" s="119" t="str">
        <f>IF(G5049="","",VLOOKUP(G5049,номенклатури!R:T,2,0))</f>
        <v/>
      </c>
      <c r="E5049" s="365" t="str">
        <f>IF(G5049="","",VLOOKUP(G5049,номенклатури!R:T,3,0))</f>
        <v/>
      </c>
      <c r="F5049" s="159" t="str">
        <f>IF(G5049="","",IF(ISERROR(VLOOKUP(G5049,номенклатури!V:V,1,0)),E5049*H5049,E5049*I5049))</f>
        <v/>
      </c>
      <c r="G5049" s="14"/>
      <c r="H5049" s="15"/>
      <c r="I5049" s="15"/>
      <c r="J5049" s="15"/>
      <c r="K5049" s="15"/>
      <c r="L5049" s="217"/>
      <c r="M5049" s="22"/>
      <c r="N5049" s="119" t="str">
        <f>IF(G5049="","",VLOOKUP(G5049,номенклатури!R:U,4,0))</f>
        <v/>
      </c>
      <c r="O5049" s="119" t="str">
        <f>IF(M5049="","",VLOOKUP(M5049,'14'!D:D,1,0))</f>
        <v/>
      </c>
    </row>
    <row r="5050" spans="1:15" ht="12.75" customHeight="1" x14ac:dyDescent="0.2">
      <c r="A5050" s="36" t="str">
        <f>'0'!$A$4</f>
        <v>………………..</v>
      </c>
      <c r="B5050" s="37">
        <f>'0'!$A$2</f>
        <v>46112</v>
      </c>
      <c r="C5050" s="37" t="s">
        <v>1243</v>
      </c>
      <c r="D5050" s="119" t="str">
        <f>IF(G5050="","",VLOOKUP(G5050,номенклатури!R:T,2,0))</f>
        <v/>
      </c>
      <c r="E5050" s="365" t="str">
        <f>IF(G5050="","",VLOOKUP(G5050,номенклатури!R:T,3,0))</f>
        <v/>
      </c>
      <c r="F5050" s="159" t="str">
        <f>IF(G5050="","",IF(ISERROR(VLOOKUP(G5050,номенклатури!V:V,1,0)),E5050*H5050,E5050*I5050))</f>
        <v/>
      </c>
      <c r="G5050" s="14"/>
      <c r="H5050" s="15"/>
      <c r="I5050" s="15"/>
      <c r="J5050" s="15"/>
      <c r="K5050" s="15"/>
      <c r="L5050" s="217"/>
      <c r="M5050" s="22"/>
      <c r="N5050" s="119" t="str">
        <f>IF(G5050="","",VLOOKUP(G5050,номенклатури!R:U,4,0))</f>
        <v/>
      </c>
      <c r="O5050" s="119" t="str">
        <f>IF(M5050="","",VLOOKUP(M5050,'14'!D:D,1,0))</f>
        <v/>
      </c>
    </row>
    <row r="5051" spans="1:15" ht="12.75" customHeight="1" x14ac:dyDescent="0.2">
      <c r="A5051" s="36" t="str">
        <f>'0'!$A$4</f>
        <v>………………..</v>
      </c>
      <c r="B5051" s="37">
        <f>'0'!$A$2</f>
        <v>46112</v>
      </c>
      <c r="C5051" s="37" t="s">
        <v>1243</v>
      </c>
      <c r="D5051" s="119" t="str">
        <f>IF(G5051="","",VLOOKUP(G5051,номенклатури!R:T,2,0))</f>
        <v/>
      </c>
      <c r="E5051" s="365" t="str">
        <f>IF(G5051="","",VLOOKUP(G5051,номенклатури!R:T,3,0))</f>
        <v/>
      </c>
      <c r="F5051" s="159" t="str">
        <f>IF(G5051="","",IF(ISERROR(VLOOKUP(G5051,номенклатури!V:V,1,0)),E5051*H5051,E5051*I5051))</f>
        <v/>
      </c>
      <c r="G5051" s="14"/>
      <c r="H5051" s="15"/>
      <c r="I5051" s="15"/>
      <c r="J5051" s="15"/>
      <c r="K5051" s="15"/>
      <c r="L5051" s="217"/>
      <c r="M5051" s="22"/>
      <c r="N5051" s="119" t="str">
        <f>IF(G5051="","",VLOOKUP(G5051,номенклатури!R:U,4,0))</f>
        <v/>
      </c>
      <c r="O5051" s="119" t="str">
        <f>IF(M5051="","",VLOOKUP(M5051,'14'!D:D,1,0))</f>
        <v/>
      </c>
    </row>
    <row r="5052" spans="1:15" ht="12.75" customHeight="1" x14ac:dyDescent="0.2">
      <c r="A5052" s="36" t="str">
        <f>'0'!$A$4</f>
        <v>………………..</v>
      </c>
      <c r="B5052" s="37">
        <f>'0'!$A$2</f>
        <v>46112</v>
      </c>
      <c r="C5052" s="37" t="s">
        <v>1243</v>
      </c>
      <c r="D5052" s="119" t="str">
        <f>IF(G5052="","",VLOOKUP(G5052,номенклатури!R:T,2,0))</f>
        <v/>
      </c>
      <c r="E5052" s="365" t="str">
        <f>IF(G5052="","",VLOOKUP(G5052,номенклатури!R:T,3,0))</f>
        <v/>
      </c>
      <c r="F5052" s="159" t="str">
        <f>IF(G5052="","",IF(ISERROR(VLOOKUP(G5052,номенклатури!V:V,1,0)),E5052*H5052,E5052*I5052))</f>
        <v/>
      </c>
      <c r="G5052" s="14"/>
      <c r="H5052" s="15"/>
      <c r="I5052" s="15"/>
      <c r="J5052" s="15"/>
      <c r="K5052" s="15"/>
      <c r="L5052" s="217"/>
      <c r="M5052" s="22"/>
      <c r="N5052" s="119" t="str">
        <f>IF(G5052="","",VLOOKUP(G5052,номенклатури!R:U,4,0))</f>
        <v/>
      </c>
      <c r="O5052" s="119" t="str">
        <f>IF(M5052="","",VLOOKUP(M5052,'14'!D:D,1,0))</f>
        <v/>
      </c>
    </row>
    <row r="5053" spans="1:15" ht="12.75" customHeight="1" x14ac:dyDescent="0.2">
      <c r="A5053" s="36" t="str">
        <f>'0'!$A$4</f>
        <v>………………..</v>
      </c>
      <c r="B5053" s="37">
        <f>'0'!$A$2</f>
        <v>46112</v>
      </c>
      <c r="C5053" s="37" t="s">
        <v>1243</v>
      </c>
      <c r="D5053" s="119" t="str">
        <f>IF(G5053="","",VLOOKUP(G5053,номенклатури!R:T,2,0))</f>
        <v/>
      </c>
      <c r="E5053" s="365" t="str">
        <f>IF(G5053="","",VLOOKUP(G5053,номенклатури!R:T,3,0))</f>
        <v/>
      </c>
      <c r="F5053" s="159" t="str">
        <f>IF(G5053="","",IF(ISERROR(VLOOKUP(G5053,номенклатури!V:V,1,0)),E5053*H5053,E5053*I5053))</f>
        <v/>
      </c>
      <c r="G5053" s="14"/>
      <c r="H5053" s="15"/>
      <c r="I5053" s="15"/>
      <c r="J5053" s="15"/>
      <c r="K5053" s="15"/>
      <c r="L5053" s="217"/>
      <c r="M5053" s="22"/>
      <c r="N5053" s="119" t="str">
        <f>IF(G5053="","",VLOOKUP(G5053,номенклатури!R:U,4,0))</f>
        <v/>
      </c>
      <c r="O5053" s="119" t="str">
        <f>IF(M5053="","",VLOOKUP(M5053,'14'!D:D,1,0))</f>
        <v/>
      </c>
    </row>
    <row r="5054" spans="1:15" ht="12.75" customHeight="1" x14ac:dyDescent="0.2">
      <c r="A5054" s="36" t="str">
        <f>'0'!$A$4</f>
        <v>………………..</v>
      </c>
      <c r="B5054" s="37">
        <f>'0'!$A$2</f>
        <v>46112</v>
      </c>
      <c r="C5054" s="37" t="s">
        <v>1243</v>
      </c>
      <c r="D5054" s="119" t="str">
        <f>IF(G5054="","",VLOOKUP(G5054,номенклатури!R:T,2,0))</f>
        <v/>
      </c>
      <c r="E5054" s="365" t="str">
        <f>IF(G5054="","",VLOOKUP(G5054,номенклатури!R:T,3,0))</f>
        <v/>
      </c>
      <c r="F5054" s="159" t="str">
        <f>IF(G5054="","",IF(ISERROR(VLOOKUP(G5054,номенклатури!V:V,1,0)),E5054*H5054,E5054*I5054))</f>
        <v/>
      </c>
      <c r="G5054" s="14"/>
      <c r="H5054" s="15"/>
      <c r="I5054" s="15"/>
      <c r="J5054" s="15"/>
      <c r="K5054" s="15"/>
      <c r="L5054" s="217"/>
      <c r="M5054" s="22"/>
      <c r="N5054" s="119" t="str">
        <f>IF(G5054="","",VLOOKUP(G5054,номенклатури!R:U,4,0))</f>
        <v/>
      </c>
      <c r="O5054" s="119" t="str">
        <f>IF(M5054="","",VLOOKUP(M5054,'14'!D:D,1,0))</f>
        <v/>
      </c>
    </row>
    <row r="5055" spans="1:15" ht="12.75" customHeight="1" x14ac:dyDescent="0.2">
      <c r="A5055" s="36" t="str">
        <f>'0'!$A$4</f>
        <v>………………..</v>
      </c>
      <c r="B5055" s="37">
        <f>'0'!$A$2</f>
        <v>46112</v>
      </c>
      <c r="C5055" s="37" t="s">
        <v>1243</v>
      </c>
      <c r="D5055" s="119" t="str">
        <f>IF(G5055="","",VLOOKUP(G5055,номенклатури!R:T,2,0))</f>
        <v/>
      </c>
      <c r="E5055" s="365" t="str">
        <f>IF(G5055="","",VLOOKUP(G5055,номенклатури!R:T,3,0))</f>
        <v/>
      </c>
      <c r="F5055" s="159" t="str">
        <f>IF(G5055="","",IF(ISERROR(VLOOKUP(G5055,номенклатури!V:V,1,0)),E5055*H5055,E5055*I5055))</f>
        <v/>
      </c>
      <c r="G5055" s="14"/>
      <c r="H5055" s="15"/>
      <c r="I5055" s="15"/>
      <c r="J5055" s="15"/>
      <c r="K5055" s="15"/>
      <c r="L5055" s="217"/>
      <c r="M5055" s="22"/>
      <c r="N5055" s="119" t="str">
        <f>IF(G5055="","",VLOOKUP(G5055,номенклатури!R:U,4,0))</f>
        <v/>
      </c>
      <c r="O5055" s="119" t="str">
        <f>IF(M5055="","",VLOOKUP(M5055,'14'!D:D,1,0))</f>
        <v/>
      </c>
    </row>
    <row r="5056" spans="1:15" ht="12.75" customHeight="1" x14ac:dyDescent="0.2">
      <c r="A5056" s="36" t="str">
        <f>'0'!$A$4</f>
        <v>………………..</v>
      </c>
      <c r="B5056" s="37">
        <f>'0'!$A$2</f>
        <v>46112</v>
      </c>
      <c r="C5056" s="37" t="s">
        <v>1243</v>
      </c>
      <c r="D5056" s="119" t="str">
        <f>IF(G5056="","",VLOOKUP(G5056,номенклатури!R:T,2,0))</f>
        <v/>
      </c>
      <c r="E5056" s="365" t="str">
        <f>IF(G5056="","",VLOOKUP(G5056,номенклатури!R:T,3,0))</f>
        <v/>
      </c>
      <c r="F5056" s="159" t="str">
        <f>IF(G5056="","",IF(ISERROR(VLOOKUP(G5056,номенклатури!V:V,1,0)),E5056*H5056,E5056*I5056))</f>
        <v/>
      </c>
      <c r="G5056" s="14"/>
      <c r="H5056" s="15"/>
      <c r="I5056" s="15"/>
      <c r="J5056" s="15"/>
      <c r="K5056" s="15"/>
      <c r="L5056" s="217"/>
      <c r="M5056" s="22"/>
      <c r="N5056" s="119" t="str">
        <f>IF(G5056="","",VLOOKUP(G5056,номенклатури!R:U,4,0))</f>
        <v/>
      </c>
      <c r="O5056" s="119" t="str">
        <f>IF(M5056="","",VLOOKUP(M5056,'14'!D:D,1,0))</f>
        <v/>
      </c>
    </row>
    <row r="5057" spans="1:15" ht="12.75" customHeight="1" x14ac:dyDescent="0.2">
      <c r="A5057" s="36" t="str">
        <f>'0'!$A$4</f>
        <v>………………..</v>
      </c>
      <c r="B5057" s="37">
        <f>'0'!$A$2</f>
        <v>46112</v>
      </c>
      <c r="C5057" s="37" t="s">
        <v>1243</v>
      </c>
      <c r="D5057" s="119" t="str">
        <f>IF(G5057="","",VLOOKUP(G5057,номенклатури!R:T,2,0))</f>
        <v/>
      </c>
      <c r="E5057" s="365" t="str">
        <f>IF(G5057="","",VLOOKUP(G5057,номенклатури!R:T,3,0))</f>
        <v/>
      </c>
      <c r="F5057" s="159" t="str">
        <f>IF(G5057="","",IF(ISERROR(VLOOKUP(G5057,номенклатури!V:V,1,0)),E5057*H5057,E5057*I5057))</f>
        <v/>
      </c>
      <c r="G5057" s="14"/>
      <c r="H5057" s="15"/>
      <c r="I5057" s="15"/>
      <c r="J5057" s="15"/>
      <c r="K5057" s="15"/>
      <c r="L5057" s="217"/>
      <c r="M5057" s="22"/>
      <c r="N5057" s="119" t="str">
        <f>IF(G5057="","",VLOOKUP(G5057,номенклатури!R:U,4,0))</f>
        <v/>
      </c>
      <c r="O5057" s="119" t="str">
        <f>IF(M5057="","",VLOOKUP(M5057,'14'!D:D,1,0))</f>
        <v/>
      </c>
    </row>
    <row r="5058" spans="1:15" ht="12.75" customHeight="1" x14ac:dyDescent="0.2">
      <c r="A5058" s="36" t="str">
        <f>'0'!$A$4</f>
        <v>………………..</v>
      </c>
      <c r="B5058" s="37">
        <f>'0'!$A$2</f>
        <v>46112</v>
      </c>
      <c r="C5058" s="37" t="s">
        <v>1243</v>
      </c>
      <c r="D5058" s="119" t="str">
        <f>IF(G5058="","",VLOOKUP(G5058,номенклатури!R:T,2,0))</f>
        <v/>
      </c>
      <c r="E5058" s="365" t="str">
        <f>IF(G5058="","",VLOOKUP(G5058,номенклатури!R:T,3,0))</f>
        <v/>
      </c>
      <c r="F5058" s="159" t="str">
        <f>IF(G5058="","",IF(ISERROR(VLOOKUP(G5058,номенклатури!V:V,1,0)),E5058*H5058,E5058*I5058))</f>
        <v/>
      </c>
      <c r="G5058" s="14"/>
      <c r="H5058" s="15"/>
      <c r="I5058" s="15"/>
      <c r="J5058" s="15"/>
      <c r="K5058" s="15"/>
      <c r="L5058" s="217"/>
      <c r="M5058" s="22"/>
      <c r="N5058" s="119" t="str">
        <f>IF(G5058="","",VLOOKUP(G5058,номенклатури!R:U,4,0))</f>
        <v/>
      </c>
      <c r="O5058" s="119" t="str">
        <f>IF(M5058="","",VLOOKUP(M5058,'14'!D:D,1,0))</f>
        <v/>
      </c>
    </row>
    <row r="5059" spans="1:15" ht="12.75" customHeight="1" x14ac:dyDescent="0.2">
      <c r="A5059" s="36" t="str">
        <f>'0'!$A$4</f>
        <v>………………..</v>
      </c>
      <c r="B5059" s="37">
        <f>'0'!$A$2</f>
        <v>46112</v>
      </c>
      <c r="C5059" s="37" t="s">
        <v>1243</v>
      </c>
      <c r="D5059" s="119" t="str">
        <f>IF(G5059="","",VLOOKUP(G5059,номенклатури!R:T,2,0))</f>
        <v/>
      </c>
      <c r="E5059" s="365" t="str">
        <f>IF(G5059="","",VLOOKUP(G5059,номенклатури!R:T,3,0))</f>
        <v/>
      </c>
      <c r="F5059" s="159" t="str">
        <f>IF(G5059="","",IF(ISERROR(VLOOKUP(G5059,номенклатури!V:V,1,0)),E5059*H5059,E5059*I5059))</f>
        <v/>
      </c>
      <c r="G5059" s="14"/>
      <c r="H5059" s="15"/>
      <c r="I5059" s="15"/>
      <c r="J5059" s="15"/>
      <c r="K5059" s="15"/>
      <c r="L5059" s="217"/>
      <c r="M5059" s="22"/>
      <c r="N5059" s="119" t="str">
        <f>IF(G5059="","",VLOOKUP(G5059,номенклатури!R:U,4,0))</f>
        <v/>
      </c>
      <c r="O5059" s="119" t="str">
        <f>IF(M5059="","",VLOOKUP(M5059,'14'!D:D,1,0))</f>
        <v/>
      </c>
    </row>
    <row r="5060" spans="1:15" ht="12.75" customHeight="1" x14ac:dyDescent="0.2">
      <c r="A5060" s="36" t="str">
        <f>'0'!$A$4</f>
        <v>………………..</v>
      </c>
      <c r="B5060" s="37">
        <f>'0'!$A$2</f>
        <v>46112</v>
      </c>
      <c r="C5060" s="37" t="s">
        <v>1243</v>
      </c>
      <c r="D5060" s="119" t="str">
        <f>IF(G5060="","",VLOOKUP(G5060,номенклатури!R:T,2,0))</f>
        <v/>
      </c>
      <c r="E5060" s="365" t="str">
        <f>IF(G5060="","",VLOOKUP(G5060,номенклатури!R:T,3,0))</f>
        <v/>
      </c>
      <c r="F5060" s="159" t="str">
        <f>IF(G5060="","",IF(ISERROR(VLOOKUP(G5060,номенклатури!V:V,1,0)),E5060*H5060,E5060*I5060))</f>
        <v/>
      </c>
      <c r="G5060" s="14"/>
      <c r="H5060" s="15"/>
      <c r="I5060" s="15"/>
      <c r="J5060" s="15"/>
      <c r="K5060" s="15"/>
      <c r="L5060" s="217"/>
      <c r="M5060" s="22"/>
      <c r="N5060" s="119" t="str">
        <f>IF(G5060="","",VLOOKUP(G5060,номенклатури!R:U,4,0))</f>
        <v/>
      </c>
      <c r="O5060" s="119" t="str">
        <f>IF(M5060="","",VLOOKUP(M5060,'14'!D:D,1,0))</f>
        <v/>
      </c>
    </row>
    <row r="5061" spans="1:15" ht="12.75" customHeight="1" x14ac:dyDescent="0.2">
      <c r="A5061" s="36" t="str">
        <f>'0'!$A$4</f>
        <v>………………..</v>
      </c>
      <c r="B5061" s="37">
        <f>'0'!$A$2</f>
        <v>46112</v>
      </c>
      <c r="C5061" s="37" t="s">
        <v>1243</v>
      </c>
      <c r="D5061" s="119" t="str">
        <f>IF(G5061="","",VLOOKUP(G5061,номенклатури!R:T,2,0))</f>
        <v/>
      </c>
      <c r="E5061" s="365" t="str">
        <f>IF(G5061="","",VLOOKUP(G5061,номенклатури!R:T,3,0))</f>
        <v/>
      </c>
      <c r="F5061" s="159" t="str">
        <f>IF(G5061="","",IF(ISERROR(VLOOKUP(G5061,номенклатури!V:V,1,0)),E5061*H5061,E5061*I5061))</f>
        <v/>
      </c>
      <c r="G5061" s="14"/>
      <c r="H5061" s="15"/>
      <c r="I5061" s="15"/>
      <c r="J5061" s="15"/>
      <c r="K5061" s="15"/>
      <c r="L5061" s="217"/>
      <c r="M5061" s="22"/>
      <c r="N5061" s="119" t="str">
        <f>IF(G5061="","",VLOOKUP(G5061,номенклатури!R:U,4,0))</f>
        <v/>
      </c>
      <c r="O5061" s="119" t="str">
        <f>IF(M5061="","",VLOOKUP(M5061,'14'!D:D,1,0))</f>
        <v/>
      </c>
    </row>
    <row r="5062" spans="1:15" ht="12.75" customHeight="1" x14ac:dyDescent="0.2">
      <c r="A5062" s="36" t="str">
        <f>'0'!$A$4</f>
        <v>………………..</v>
      </c>
      <c r="B5062" s="37">
        <f>'0'!$A$2</f>
        <v>46112</v>
      </c>
      <c r="C5062" s="37" t="s">
        <v>1243</v>
      </c>
      <c r="D5062" s="119" t="str">
        <f>IF(G5062="","",VLOOKUP(G5062,номенклатури!R:T,2,0))</f>
        <v/>
      </c>
      <c r="E5062" s="365" t="str">
        <f>IF(G5062="","",VLOOKUP(G5062,номенклатури!R:T,3,0))</f>
        <v/>
      </c>
      <c r="F5062" s="159" t="str">
        <f>IF(G5062="","",IF(ISERROR(VLOOKUP(G5062,номенклатури!V:V,1,0)),E5062*H5062,E5062*I5062))</f>
        <v/>
      </c>
      <c r="G5062" s="14"/>
      <c r="H5062" s="15"/>
      <c r="I5062" s="15"/>
      <c r="J5062" s="15"/>
      <c r="K5062" s="15"/>
      <c r="L5062" s="217"/>
      <c r="M5062" s="22"/>
      <c r="N5062" s="119" t="str">
        <f>IF(G5062="","",VLOOKUP(G5062,номенклатури!R:U,4,0))</f>
        <v/>
      </c>
      <c r="O5062" s="119" t="str">
        <f>IF(M5062="","",VLOOKUP(M5062,'14'!D:D,1,0))</f>
        <v/>
      </c>
    </row>
    <row r="5063" spans="1:15" ht="12.75" customHeight="1" x14ac:dyDescent="0.2">
      <c r="A5063" s="36" t="str">
        <f>'0'!$A$4</f>
        <v>………………..</v>
      </c>
      <c r="B5063" s="37">
        <f>'0'!$A$2</f>
        <v>46112</v>
      </c>
      <c r="C5063" s="37" t="s">
        <v>1243</v>
      </c>
      <c r="D5063" s="119" t="str">
        <f>IF(G5063="","",VLOOKUP(G5063,номенклатури!R:T,2,0))</f>
        <v/>
      </c>
      <c r="E5063" s="365" t="str">
        <f>IF(G5063="","",VLOOKUP(G5063,номенклатури!R:T,3,0))</f>
        <v/>
      </c>
      <c r="F5063" s="159" t="str">
        <f>IF(G5063="","",IF(ISERROR(VLOOKUP(G5063,номенклатури!V:V,1,0)),E5063*H5063,E5063*I5063))</f>
        <v/>
      </c>
      <c r="G5063" s="14"/>
      <c r="H5063" s="15"/>
      <c r="I5063" s="15"/>
      <c r="J5063" s="15"/>
      <c r="K5063" s="15"/>
      <c r="L5063" s="217"/>
      <c r="M5063" s="22"/>
      <c r="N5063" s="119" t="str">
        <f>IF(G5063="","",VLOOKUP(G5063,номенклатури!R:U,4,0))</f>
        <v/>
      </c>
      <c r="O5063" s="119" t="str">
        <f>IF(M5063="","",VLOOKUP(M5063,'14'!D:D,1,0))</f>
        <v/>
      </c>
    </row>
    <row r="5064" spans="1:15" ht="12.75" customHeight="1" x14ac:dyDescent="0.2">
      <c r="A5064" s="36" t="str">
        <f>'0'!$A$4</f>
        <v>………………..</v>
      </c>
      <c r="B5064" s="37">
        <f>'0'!$A$2</f>
        <v>46112</v>
      </c>
      <c r="C5064" s="37" t="s">
        <v>1243</v>
      </c>
      <c r="D5064" s="119" t="str">
        <f>IF(G5064="","",VLOOKUP(G5064,номенклатури!R:T,2,0))</f>
        <v/>
      </c>
      <c r="E5064" s="365" t="str">
        <f>IF(G5064="","",VLOOKUP(G5064,номенклатури!R:T,3,0))</f>
        <v/>
      </c>
      <c r="F5064" s="159" t="str">
        <f>IF(G5064="","",IF(ISERROR(VLOOKUP(G5064,номенклатури!V:V,1,0)),E5064*H5064,E5064*I5064))</f>
        <v/>
      </c>
      <c r="G5064" s="14"/>
      <c r="H5064" s="15"/>
      <c r="I5064" s="15"/>
      <c r="J5064" s="15"/>
      <c r="K5064" s="15"/>
      <c r="L5064" s="217"/>
      <c r="M5064" s="22"/>
      <c r="N5064" s="119" t="str">
        <f>IF(G5064="","",VLOOKUP(G5064,номенклатури!R:U,4,0))</f>
        <v/>
      </c>
      <c r="O5064" s="119" t="str">
        <f>IF(M5064="","",VLOOKUP(M5064,'14'!D:D,1,0))</f>
        <v/>
      </c>
    </row>
    <row r="5065" spans="1:15" ht="12.75" customHeight="1" x14ac:dyDescent="0.2">
      <c r="A5065" s="36" t="str">
        <f>'0'!$A$4</f>
        <v>………………..</v>
      </c>
      <c r="B5065" s="37">
        <f>'0'!$A$2</f>
        <v>46112</v>
      </c>
      <c r="C5065" s="37" t="s">
        <v>1243</v>
      </c>
      <c r="D5065" s="119" t="str">
        <f>IF(G5065="","",VLOOKUP(G5065,номенклатури!R:T,2,0))</f>
        <v/>
      </c>
      <c r="E5065" s="365" t="str">
        <f>IF(G5065="","",VLOOKUP(G5065,номенклатури!R:T,3,0))</f>
        <v/>
      </c>
      <c r="F5065" s="159" t="str">
        <f>IF(G5065="","",IF(ISERROR(VLOOKUP(G5065,номенклатури!V:V,1,0)),E5065*H5065,E5065*I5065))</f>
        <v/>
      </c>
      <c r="G5065" s="14"/>
      <c r="H5065" s="15"/>
      <c r="I5065" s="15"/>
      <c r="J5065" s="15"/>
      <c r="K5065" s="15"/>
      <c r="L5065" s="217"/>
      <c r="M5065" s="22"/>
      <c r="N5065" s="119" t="str">
        <f>IF(G5065="","",VLOOKUP(G5065,номенклатури!R:U,4,0))</f>
        <v/>
      </c>
      <c r="O5065" s="119" t="str">
        <f>IF(M5065="","",VLOOKUP(M5065,'14'!D:D,1,0))</f>
        <v/>
      </c>
    </row>
    <row r="5066" spans="1:15" ht="12.75" customHeight="1" x14ac:dyDescent="0.2">
      <c r="A5066" s="36" t="str">
        <f>'0'!$A$4</f>
        <v>………………..</v>
      </c>
      <c r="B5066" s="37">
        <f>'0'!$A$2</f>
        <v>46112</v>
      </c>
      <c r="C5066" s="37" t="s">
        <v>1243</v>
      </c>
      <c r="D5066" s="119" t="str">
        <f>IF(G5066="","",VLOOKUP(G5066,номенклатури!R:T,2,0))</f>
        <v/>
      </c>
      <c r="E5066" s="365" t="str">
        <f>IF(G5066="","",VLOOKUP(G5066,номенклатури!R:T,3,0))</f>
        <v/>
      </c>
      <c r="F5066" s="159" t="str">
        <f>IF(G5066="","",IF(ISERROR(VLOOKUP(G5066,номенклатури!V:V,1,0)),E5066*H5066,E5066*I5066))</f>
        <v/>
      </c>
      <c r="G5066" s="14"/>
      <c r="H5066" s="15"/>
      <c r="I5066" s="15"/>
      <c r="J5066" s="15"/>
      <c r="K5066" s="15"/>
      <c r="L5066" s="217"/>
      <c r="M5066" s="22"/>
      <c r="N5066" s="119" t="str">
        <f>IF(G5066="","",VLOOKUP(G5066,номенклатури!R:U,4,0))</f>
        <v/>
      </c>
      <c r="O5066" s="119" t="str">
        <f>IF(M5066="","",VLOOKUP(M5066,'14'!D:D,1,0))</f>
        <v/>
      </c>
    </row>
    <row r="5067" spans="1:15" ht="12.75" customHeight="1" x14ac:dyDescent="0.2">
      <c r="A5067" s="36" t="str">
        <f>'0'!$A$4</f>
        <v>………………..</v>
      </c>
      <c r="B5067" s="37">
        <f>'0'!$A$2</f>
        <v>46112</v>
      </c>
      <c r="C5067" s="37" t="s">
        <v>1243</v>
      </c>
      <c r="D5067" s="119" t="str">
        <f>IF(G5067="","",VLOOKUP(G5067,номенклатури!R:T,2,0))</f>
        <v/>
      </c>
      <c r="E5067" s="365" t="str">
        <f>IF(G5067="","",VLOOKUP(G5067,номенклатури!R:T,3,0))</f>
        <v/>
      </c>
      <c r="F5067" s="159" t="str">
        <f>IF(G5067="","",IF(ISERROR(VLOOKUP(G5067,номенклатури!V:V,1,0)),E5067*H5067,E5067*I5067))</f>
        <v/>
      </c>
      <c r="G5067" s="14"/>
      <c r="H5067" s="15"/>
      <c r="I5067" s="15"/>
      <c r="J5067" s="15"/>
      <c r="K5067" s="15"/>
      <c r="L5067" s="217"/>
      <c r="M5067" s="22"/>
      <c r="N5067" s="119" t="str">
        <f>IF(G5067="","",VLOOKUP(G5067,номенклатури!R:U,4,0))</f>
        <v/>
      </c>
      <c r="O5067" s="119" t="str">
        <f>IF(M5067="","",VLOOKUP(M5067,'14'!D:D,1,0))</f>
        <v/>
      </c>
    </row>
    <row r="5068" spans="1:15" ht="12.75" customHeight="1" x14ac:dyDescent="0.2">
      <c r="A5068" s="36" t="str">
        <f>'0'!$A$4</f>
        <v>………………..</v>
      </c>
      <c r="B5068" s="37">
        <f>'0'!$A$2</f>
        <v>46112</v>
      </c>
      <c r="C5068" s="37" t="s">
        <v>1243</v>
      </c>
      <c r="D5068" s="119" t="str">
        <f>IF(G5068="","",VLOOKUP(G5068,номенклатури!R:T,2,0))</f>
        <v/>
      </c>
      <c r="E5068" s="365" t="str">
        <f>IF(G5068="","",VLOOKUP(G5068,номенклатури!R:T,3,0))</f>
        <v/>
      </c>
      <c r="F5068" s="159" t="str">
        <f>IF(G5068="","",IF(ISERROR(VLOOKUP(G5068,номенклатури!V:V,1,0)),E5068*H5068,E5068*I5068))</f>
        <v/>
      </c>
      <c r="G5068" s="14"/>
      <c r="H5068" s="15"/>
      <c r="I5068" s="15"/>
      <c r="J5068" s="15"/>
      <c r="K5068" s="15"/>
      <c r="L5068" s="217"/>
      <c r="M5068" s="22"/>
      <c r="N5068" s="119" t="str">
        <f>IF(G5068="","",VLOOKUP(G5068,номенклатури!R:U,4,0))</f>
        <v/>
      </c>
      <c r="O5068" s="119" t="str">
        <f>IF(M5068="","",VLOOKUP(M5068,'14'!D:D,1,0))</f>
        <v/>
      </c>
    </row>
    <row r="5069" spans="1:15" ht="12.75" customHeight="1" x14ac:dyDescent="0.2">
      <c r="A5069" s="36" t="str">
        <f>'0'!$A$4</f>
        <v>………………..</v>
      </c>
      <c r="B5069" s="37">
        <f>'0'!$A$2</f>
        <v>46112</v>
      </c>
      <c r="C5069" s="37" t="s">
        <v>1243</v>
      </c>
      <c r="D5069" s="119" t="str">
        <f>IF(G5069="","",VLOOKUP(G5069,номенклатури!R:T,2,0))</f>
        <v/>
      </c>
      <c r="E5069" s="365" t="str">
        <f>IF(G5069="","",VLOOKUP(G5069,номенклатури!R:T,3,0))</f>
        <v/>
      </c>
      <c r="F5069" s="159" t="str">
        <f>IF(G5069="","",IF(ISERROR(VLOOKUP(G5069,номенклатури!V:V,1,0)),E5069*H5069,E5069*I5069))</f>
        <v/>
      </c>
      <c r="G5069" s="14"/>
      <c r="H5069" s="15"/>
      <c r="I5069" s="15"/>
      <c r="J5069" s="15"/>
      <c r="K5069" s="15"/>
      <c r="L5069" s="217"/>
      <c r="M5069" s="22"/>
      <c r="N5069" s="119" t="str">
        <f>IF(G5069="","",VLOOKUP(G5069,номенклатури!R:U,4,0))</f>
        <v/>
      </c>
      <c r="O5069" s="119" t="str">
        <f>IF(M5069="","",VLOOKUP(M5069,'14'!D:D,1,0))</f>
        <v/>
      </c>
    </row>
    <row r="5070" spans="1:15" ht="12.75" customHeight="1" x14ac:dyDescent="0.2">
      <c r="A5070" s="36" t="str">
        <f>'0'!$A$4</f>
        <v>………………..</v>
      </c>
      <c r="B5070" s="37">
        <f>'0'!$A$2</f>
        <v>46112</v>
      </c>
      <c r="C5070" s="37" t="s">
        <v>1243</v>
      </c>
      <c r="D5070" s="119" t="str">
        <f>IF(G5070="","",VLOOKUP(G5070,номенклатури!R:T,2,0))</f>
        <v/>
      </c>
      <c r="E5070" s="365" t="str">
        <f>IF(G5070="","",VLOOKUP(G5070,номенклатури!R:T,3,0))</f>
        <v/>
      </c>
      <c r="F5070" s="159" t="str">
        <f>IF(G5070="","",IF(ISERROR(VLOOKUP(G5070,номенклатури!V:V,1,0)),E5070*H5070,E5070*I5070))</f>
        <v/>
      </c>
      <c r="G5070" s="14"/>
      <c r="H5070" s="15"/>
      <c r="I5070" s="15"/>
      <c r="J5070" s="15"/>
      <c r="K5070" s="15"/>
      <c r="L5070" s="217"/>
      <c r="M5070" s="22"/>
      <c r="N5070" s="119" t="str">
        <f>IF(G5070="","",VLOOKUP(G5070,номенклатури!R:U,4,0))</f>
        <v/>
      </c>
      <c r="O5070" s="119" t="str">
        <f>IF(M5070="","",VLOOKUP(M5070,'14'!D:D,1,0))</f>
        <v/>
      </c>
    </row>
    <row r="5071" spans="1:15" ht="12.75" customHeight="1" x14ac:dyDescent="0.2">
      <c r="A5071" s="36" t="str">
        <f>'0'!$A$4</f>
        <v>………………..</v>
      </c>
      <c r="B5071" s="37">
        <f>'0'!$A$2</f>
        <v>46112</v>
      </c>
      <c r="C5071" s="37" t="s">
        <v>1243</v>
      </c>
      <c r="D5071" s="119" t="str">
        <f>IF(G5071="","",VLOOKUP(G5071,номенклатури!R:T,2,0))</f>
        <v/>
      </c>
      <c r="E5071" s="365" t="str">
        <f>IF(G5071="","",VLOOKUP(G5071,номенклатури!R:T,3,0))</f>
        <v/>
      </c>
      <c r="F5071" s="159" t="str">
        <f>IF(G5071="","",IF(ISERROR(VLOOKUP(G5071,номенклатури!V:V,1,0)),E5071*H5071,E5071*I5071))</f>
        <v/>
      </c>
      <c r="G5071" s="14"/>
      <c r="H5071" s="15"/>
      <c r="I5071" s="15"/>
      <c r="J5071" s="15"/>
      <c r="K5071" s="15"/>
      <c r="L5071" s="217"/>
      <c r="M5071" s="22"/>
      <c r="N5071" s="119" t="str">
        <f>IF(G5071="","",VLOOKUP(G5071,номенклатури!R:U,4,0))</f>
        <v/>
      </c>
      <c r="O5071" s="119" t="str">
        <f>IF(M5071="","",VLOOKUP(M5071,'14'!D:D,1,0))</f>
        <v/>
      </c>
    </row>
    <row r="5072" spans="1:15" ht="12.75" customHeight="1" x14ac:dyDescent="0.2">
      <c r="A5072" s="36" t="str">
        <f>'0'!$A$4</f>
        <v>………………..</v>
      </c>
      <c r="B5072" s="37">
        <f>'0'!$A$2</f>
        <v>46112</v>
      </c>
      <c r="C5072" s="37" t="s">
        <v>1243</v>
      </c>
      <c r="D5072" s="119" t="str">
        <f>IF(G5072="","",VLOOKUP(G5072,номенклатури!R:T,2,0))</f>
        <v/>
      </c>
      <c r="E5072" s="365" t="str">
        <f>IF(G5072="","",VLOOKUP(G5072,номенклатури!R:T,3,0))</f>
        <v/>
      </c>
      <c r="F5072" s="159" t="str">
        <f>IF(G5072="","",IF(ISERROR(VLOOKUP(G5072,номенклатури!V:V,1,0)),E5072*H5072,E5072*I5072))</f>
        <v/>
      </c>
      <c r="G5072" s="14"/>
      <c r="H5072" s="15"/>
      <c r="I5072" s="15"/>
      <c r="J5072" s="15"/>
      <c r="K5072" s="15"/>
      <c r="L5072" s="217"/>
      <c r="M5072" s="22"/>
      <c r="N5072" s="119" t="str">
        <f>IF(G5072="","",VLOOKUP(G5072,номенклатури!R:U,4,0))</f>
        <v/>
      </c>
      <c r="O5072" s="119" t="str">
        <f>IF(M5072="","",VLOOKUP(M5072,'14'!D:D,1,0))</f>
        <v/>
      </c>
    </row>
    <row r="5073" spans="1:15" ht="12.75" customHeight="1" x14ac:dyDescent="0.2">
      <c r="A5073" s="36" t="str">
        <f>'0'!$A$4</f>
        <v>………………..</v>
      </c>
      <c r="B5073" s="37">
        <f>'0'!$A$2</f>
        <v>46112</v>
      </c>
      <c r="C5073" s="37" t="s">
        <v>1243</v>
      </c>
      <c r="D5073" s="119" t="str">
        <f>IF(G5073="","",VLOOKUP(G5073,номенклатури!R:T,2,0))</f>
        <v/>
      </c>
      <c r="E5073" s="365" t="str">
        <f>IF(G5073="","",VLOOKUP(G5073,номенклатури!R:T,3,0))</f>
        <v/>
      </c>
      <c r="F5073" s="159" t="str">
        <f>IF(G5073="","",IF(ISERROR(VLOOKUP(G5073,номенклатури!V:V,1,0)),E5073*H5073,E5073*I5073))</f>
        <v/>
      </c>
      <c r="G5073" s="14"/>
      <c r="H5073" s="15"/>
      <c r="I5073" s="15"/>
      <c r="J5073" s="15"/>
      <c r="K5073" s="15"/>
      <c r="L5073" s="217"/>
      <c r="M5073" s="22"/>
      <c r="N5073" s="119" t="str">
        <f>IF(G5073="","",VLOOKUP(G5073,номенклатури!R:U,4,0))</f>
        <v/>
      </c>
      <c r="O5073" s="119" t="str">
        <f>IF(M5073="","",VLOOKUP(M5073,'14'!D:D,1,0))</f>
        <v/>
      </c>
    </row>
    <row r="5074" spans="1:15" ht="12.75" customHeight="1" x14ac:dyDescent="0.2">
      <c r="A5074" s="36" t="str">
        <f>'0'!$A$4</f>
        <v>………………..</v>
      </c>
      <c r="B5074" s="37">
        <f>'0'!$A$2</f>
        <v>46112</v>
      </c>
      <c r="C5074" s="37" t="s">
        <v>1243</v>
      </c>
      <c r="D5074" s="119" t="str">
        <f>IF(G5074="","",VLOOKUP(G5074,номенклатури!R:T,2,0))</f>
        <v/>
      </c>
      <c r="E5074" s="365" t="str">
        <f>IF(G5074="","",VLOOKUP(G5074,номенклатури!R:T,3,0))</f>
        <v/>
      </c>
      <c r="F5074" s="159" t="str">
        <f>IF(G5074="","",IF(ISERROR(VLOOKUP(G5074,номенклатури!V:V,1,0)),E5074*H5074,E5074*I5074))</f>
        <v/>
      </c>
      <c r="G5074" s="14"/>
      <c r="H5074" s="15"/>
      <c r="I5074" s="15"/>
      <c r="J5074" s="15"/>
      <c r="K5074" s="15"/>
      <c r="L5074" s="217"/>
      <c r="M5074" s="22"/>
      <c r="N5074" s="119" t="str">
        <f>IF(G5074="","",VLOOKUP(G5074,номенклатури!R:U,4,0))</f>
        <v/>
      </c>
      <c r="O5074" s="119" t="str">
        <f>IF(M5074="","",VLOOKUP(M5074,'14'!D:D,1,0))</f>
        <v/>
      </c>
    </row>
    <row r="5075" spans="1:15" ht="12.75" customHeight="1" x14ac:dyDescent="0.2">
      <c r="A5075" s="36" t="str">
        <f>'0'!$A$4</f>
        <v>………………..</v>
      </c>
      <c r="B5075" s="37">
        <f>'0'!$A$2</f>
        <v>46112</v>
      </c>
      <c r="C5075" s="37" t="s">
        <v>1243</v>
      </c>
      <c r="D5075" s="119" t="str">
        <f>IF(G5075="","",VLOOKUP(G5075,номенклатури!R:T,2,0))</f>
        <v/>
      </c>
      <c r="E5075" s="365" t="str">
        <f>IF(G5075="","",VLOOKUP(G5075,номенклатури!R:T,3,0))</f>
        <v/>
      </c>
      <c r="F5075" s="159" t="str">
        <f>IF(G5075="","",IF(ISERROR(VLOOKUP(G5075,номенклатури!V:V,1,0)),E5075*H5075,E5075*I5075))</f>
        <v/>
      </c>
      <c r="G5075" s="14"/>
      <c r="H5075" s="15"/>
      <c r="I5075" s="15"/>
      <c r="J5075" s="15"/>
      <c r="K5075" s="15"/>
      <c r="L5075" s="217"/>
      <c r="M5075" s="22"/>
      <c r="N5075" s="119" t="str">
        <f>IF(G5075="","",VLOOKUP(G5075,номенклатури!R:U,4,0))</f>
        <v/>
      </c>
      <c r="O5075" s="119" t="str">
        <f>IF(M5075="","",VLOOKUP(M5075,'14'!D:D,1,0))</f>
        <v/>
      </c>
    </row>
    <row r="5076" spans="1:15" ht="12.75" customHeight="1" x14ac:dyDescent="0.2">
      <c r="A5076" s="36" t="str">
        <f>'0'!$A$4</f>
        <v>………………..</v>
      </c>
      <c r="B5076" s="37">
        <f>'0'!$A$2</f>
        <v>46112</v>
      </c>
      <c r="C5076" s="37" t="s">
        <v>1243</v>
      </c>
      <c r="D5076" s="119" t="str">
        <f>IF(G5076="","",VLOOKUP(G5076,номенклатури!R:T,2,0))</f>
        <v/>
      </c>
      <c r="E5076" s="365" t="str">
        <f>IF(G5076="","",VLOOKUP(G5076,номенклатури!R:T,3,0))</f>
        <v/>
      </c>
      <c r="F5076" s="159" t="str">
        <f>IF(G5076="","",IF(ISERROR(VLOOKUP(G5076,номенклатури!V:V,1,0)),E5076*H5076,E5076*I5076))</f>
        <v/>
      </c>
      <c r="G5076" s="14"/>
      <c r="H5076" s="15"/>
      <c r="I5076" s="15"/>
      <c r="J5076" s="15"/>
      <c r="K5076" s="15"/>
      <c r="L5076" s="217"/>
      <c r="M5076" s="22"/>
      <c r="N5076" s="119" t="str">
        <f>IF(G5076="","",VLOOKUP(G5076,номенклатури!R:U,4,0))</f>
        <v/>
      </c>
      <c r="O5076" s="119" t="str">
        <f>IF(M5076="","",VLOOKUP(M5076,'14'!D:D,1,0))</f>
        <v/>
      </c>
    </row>
    <row r="5077" spans="1:15" ht="12.75" customHeight="1" x14ac:dyDescent="0.2">
      <c r="A5077" s="36" t="str">
        <f>'0'!$A$4</f>
        <v>………………..</v>
      </c>
      <c r="B5077" s="37">
        <f>'0'!$A$2</f>
        <v>46112</v>
      </c>
      <c r="C5077" s="37" t="s">
        <v>1243</v>
      </c>
      <c r="D5077" s="119" t="str">
        <f>IF(G5077="","",VLOOKUP(G5077,номенклатури!R:T,2,0))</f>
        <v/>
      </c>
      <c r="E5077" s="365" t="str">
        <f>IF(G5077="","",VLOOKUP(G5077,номенклатури!R:T,3,0))</f>
        <v/>
      </c>
      <c r="F5077" s="159" t="str">
        <f>IF(G5077="","",IF(ISERROR(VLOOKUP(G5077,номенклатури!V:V,1,0)),E5077*H5077,E5077*I5077))</f>
        <v/>
      </c>
      <c r="G5077" s="14"/>
      <c r="H5077" s="15"/>
      <c r="I5077" s="15"/>
      <c r="J5077" s="15"/>
      <c r="K5077" s="15"/>
      <c r="L5077" s="217"/>
      <c r="M5077" s="22"/>
      <c r="N5077" s="119" t="str">
        <f>IF(G5077="","",VLOOKUP(G5077,номенклатури!R:U,4,0))</f>
        <v/>
      </c>
      <c r="O5077" s="119" t="str">
        <f>IF(M5077="","",VLOOKUP(M5077,'14'!D:D,1,0))</f>
        <v/>
      </c>
    </row>
    <row r="5078" spans="1:15" ht="12.75" customHeight="1" x14ac:dyDescent="0.2">
      <c r="A5078" s="36" t="str">
        <f>'0'!$A$4</f>
        <v>………………..</v>
      </c>
      <c r="B5078" s="37">
        <f>'0'!$A$2</f>
        <v>46112</v>
      </c>
      <c r="C5078" s="37" t="s">
        <v>1243</v>
      </c>
      <c r="D5078" s="119" t="str">
        <f>IF(G5078="","",VLOOKUP(G5078,номенклатури!R:T,2,0))</f>
        <v/>
      </c>
      <c r="E5078" s="365" t="str">
        <f>IF(G5078="","",VLOOKUP(G5078,номенклатури!R:T,3,0))</f>
        <v/>
      </c>
      <c r="F5078" s="159" t="str">
        <f>IF(G5078="","",IF(ISERROR(VLOOKUP(G5078,номенклатури!V:V,1,0)),E5078*H5078,E5078*I5078))</f>
        <v/>
      </c>
      <c r="G5078" s="14"/>
      <c r="H5078" s="15"/>
      <c r="I5078" s="15"/>
      <c r="J5078" s="15"/>
      <c r="K5078" s="15"/>
      <c r="L5078" s="217"/>
      <c r="M5078" s="22"/>
      <c r="N5078" s="119" t="str">
        <f>IF(G5078="","",VLOOKUP(G5078,номенклатури!R:U,4,0))</f>
        <v/>
      </c>
      <c r="O5078" s="119" t="str">
        <f>IF(M5078="","",VLOOKUP(M5078,'14'!D:D,1,0))</f>
        <v/>
      </c>
    </row>
    <row r="5079" spans="1:15" ht="12.75" customHeight="1" x14ac:dyDescent="0.2">
      <c r="A5079" s="36" t="str">
        <f>'0'!$A$4</f>
        <v>………………..</v>
      </c>
      <c r="B5079" s="37">
        <f>'0'!$A$2</f>
        <v>46112</v>
      </c>
      <c r="C5079" s="37" t="s">
        <v>1243</v>
      </c>
      <c r="D5079" s="119" t="str">
        <f>IF(G5079="","",VLOOKUP(G5079,номенклатури!R:T,2,0))</f>
        <v/>
      </c>
      <c r="E5079" s="365" t="str">
        <f>IF(G5079="","",VLOOKUP(G5079,номенклатури!R:T,3,0))</f>
        <v/>
      </c>
      <c r="F5079" s="159" t="str">
        <f>IF(G5079="","",IF(ISERROR(VLOOKUP(G5079,номенклатури!V:V,1,0)),E5079*H5079,E5079*I5079))</f>
        <v/>
      </c>
      <c r="G5079" s="14"/>
      <c r="H5079" s="15"/>
      <c r="I5079" s="15"/>
      <c r="J5079" s="15"/>
      <c r="K5079" s="15"/>
      <c r="L5079" s="217"/>
      <c r="M5079" s="22"/>
      <c r="N5079" s="119" t="str">
        <f>IF(G5079="","",VLOOKUP(G5079,номенклатури!R:U,4,0))</f>
        <v/>
      </c>
      <c r="O5079" s="119" t="str">
        <f>IF(M5079="","",VLOOKUP(M5079,'14'!D:D,1,0))</f>
        <v/>
      </c>
    </row>
    <row r="5080" spans="1:15" ht="12.75" customHeight="1" x14ac:dyDescent="0.2">
      <c r="A5080" s="36" t="str">
        <f>'0'!$A$4</f>
        <v>………………..</v>
      </c>
      <c r="B5080" s="37">
        <f>'0'!$A$2</f>
        <v>46112</v>
      </c>
      <c r="C5080" s="37" t="s">
        <v>1243</v>
      </c>
      <c r="D5080" s="119" t="str">
        <f>IF(G5080="","",VLOOKUP(G5080,номенклатури!R:T,2,0))</f>
        <v/>
      </c>
      <c r="E5080" s="365" t="str">
        <f>IF(G5080="","",VLOOKUP(G5080,номенклатури!R:T,3,0))</f>
        <v/>
      </c>
      <c r="F5080" s="159" t="str">
        <f>IF(G5080="","",IF(ISERROR(VLOOKUP(G5080,номенклатури!V:V,1,0)),E5080*H5080,E5080*I5080))</f>
        <v/>
      </c>
      <c r="G5080" s="14"/>
      <c r="H5080" s="15"/>
      <c r="I5080" s="15"/>
      <c r="J5080" s="15"/>
      <c r="K5080" s="15"/>
      <c r="L5080" s="217"/>
      <c r="M5080" s="22"/>
      <c r="N5080" s="119" t="str">
        <f>IF(G5080="","",VLOOKUP(G5080,номенклатури!R:U,4,0))</f>
        <v/>
      </c>
      <c r="O5080" s="119" t="str">
        <f>IF(M5080="","",VLOOKUP(M5080,'14'!D:D,1,0))</f>
        <v/>
      </c>
    </row>
    <row r="5081" spans="1:15" ht="12.75" customHeight="1" x14ac:dyDescent="0.2">
      <c r="A5081" s="36" t="str">
        <f>'0'!$A$4</f>
        <v>………………..</v>
      </c>
      <c r="B5081" s="37">
        <f>'0'!$A$2</f>
        <v>46112</v>
      </c>
      <c r="C5081" s="37" t="s">
        <v>1243</v>
      </c>
      <c r="D5081" s="119" t="str">
        <f>IF(G5081="","",VLOOKUP(G5081,номенклатури!R:T,2,0))</f>
        <v/>
      </c>
      <c r="E5081" s="365" t="str">
        <f>IF(G5081="","",VLOOKUP(G5081,номенклатури!R:T,3,0))</f>
        <v/>
      </c>
      <c r="F5081" s="159" t="str">
        <f>IF(G5081="","",IF(ISERROR(VLOOKUP(G5081,номенклатури!V:V,1,0)),E5081*H5081,E5081*I5081))</f>
        <v/>
      </c>
      <c r="G5081" s="14"/>
      <c r="H5081" s="15"/>
      <c r="I5081" s="15"/>
      <c r="J5081" s="15"/>
      <c r="K5081" s="15"/>
      <c r="L5081" s="217"/>
      <c r="M5081" s="22"/>
      <c r="N5081" s="119" t="str">
        <f>IF(G5081="","",VLOOKUP(G5081,номенклатури!R:U,4,0))</f>
        <v/>
      </c>
      <c r="O5081" s="119" t="str">
        <f>IF(M5081="","",VLOOKUP(M5081,'14'!D:D,1,0))</f>
        <v/>
      </c>
    </row>
    <row r="5082" spans="1:15" ht="12.75" customHeight="1" x14ac:dyDescent="0.2">
      <c r="A5082" s="36" t="str">
        <f>'0'!$A$4</f>
        <v>………………..</v>
      </c>
      <c r="B5082" s="37">
        <f>'0'!$A$2</f>
        <v>46112</v>
      </c>
      <c r="C5082" s="37" t="s">
        <v>1243</v>
      </c>
      <c r="D5082" s="119" t="str">
        <f>IF(G5082="","",VLOOKUP(G5082,номенклатури!R:T,2,0))</f>
        <v/>
      </c>
      <c r="E5082" s="365" t="str">
        <f>IF(G5082="","",VLOOKUP(G5082,номенклатури!R:T,3,0))</f>
        <v/>
      </c>
      <c r="F5082" s="159" t="str">
        <f>IF(G5082="","",IF(ISERROR(VLOOKUP(G5082,номенклатури!V:V,1,0)),E5082*H5082,E5082*I5082))</f>
        <v/>
      </c>
      <c r="G5082" s="14"/>
      <c r="H5082" s="15"/>
      <c r="I5082" s="15"/>
      <c r="J5082" s="15"/>
      <c r="K5082" s="15"/>
      <c r="L5082" s="217"/>
      <c r="M5082" s="22"/>
      <c r="N5082" s="119" t="str">
        <f>IF(G5082="","",VLOOKUP(G5082,номенклатури!R:U,4,0))</f>
        <v/>
      </c>
      <c r="O5082" s="119" t="str">
        <f>IF(M5082="","",VLOOKUP(M5082,'14'!D:D,1,0))</f>
        <v/>
      </c>
    </row>
    <row r="5083" spans="1:15" ht="12.75" customHeight="1" x14ac:dyDescent="0.2">
      <c r="A5083" s="36" t="str">
        <f>'0'!$A$4</f>
        <v>………………..</v>
      </c>
      <c r="B5083" s="37">
        <f>'0'!$A$2</f>
        <v>46112</v>
      </c>
      <c r="C5083" s="37" t="s">
        <v>1243</v>
      </c>
      <c r="D5083" s="119" t="str">
        <f>IF(G5083="","",VLOOKUP(G5083,номенклатури!R:T,2,0))</f>
        <v/>
      </c>
      <c r="E5083" s="365" t="str">
        <f>IF(G5083="","",VLOOKUP(G5083,номенклатури!R:T,3,0))</f>
        <v/>
      </c>
      <c r="F5083" s="159" t="str">
        <f>IF(G5083="","",IF(ISERROR(VLOOKUP(G5083,номенклатури!V:V,1,0)),E5083*H5083,E5083*I5083))</f>
        <v/>
      </c>
      <c r="G5083" s="14"/>
      <c r="H5083" s="15"/>
      <c r="I5083" s="15"/>
      <c r="J5083" s="15"/>
      <c r="K5083" s="15"/>
      <c r="L5083" s="217"/>
      <c r="M5083" s="22"/>
      <c r="N5083" s="119" t="str">
        <f>IF(G5083="","",VLOOKUP(G5083,номенклатури!R:U,4,0))</f>
        <v/>
      </c>
      <c r="O5083" s="119" t="str">
        <f>IF(M5083="","",VLOOKUP(M5083,'14'!D:D,1,0))</f>
        <v/>
      </c>
    </row>
    <row r="5084" spans="1:15" ht="12.75" customHeight="1" x14ac:dyDescent="0.2">
      <c r="A5084" s="36" t="str">
        <f>'0'!$A$4</f>
        <v>………………..</v>
      </c>
      <c r="B5084" s="37">
        <f>'0'!$A$2</f>
        <v>46112</v>
      </c>
      <c r="C5084" s="37" t="s">
        <v>1243</v>
      </c>
      <c r="D5084" s="119" t="str">
        <f>IF(G5084="","",VLOOKUP(G5084,номенклатури!R:T,2,0))</f>
        <v/>
      </c>
      <c r="E5084" s="365" t="str">
        <f>IF(G5084="","",VLOOKUP(G5084,номенклатури!R:T,3,0))</f>
        <v/>
      </c>
      <c r="F5084" s="159" t="str">
        <f>IF(G5084="","",IF(ISERROR(VLOOKUP(G5084,номенклатури!V:V,1,0)),E5084*H5084,E5084*I5084))</f>
        <v/>
      </c>
      <c r="G5084" s="14"/>
      <c r="H5084" s="15"/>
      <c r="I5084" s="15"/>
      <c r="J5084" s="15"/>
      <c r="K5084" s="15"/>
      <c r="L5084" s="217"/>
      <c r="M5084" s="22"/>
      <c r="N5084" s="119" t="str">
        <f>IF(G5084="","",VLOOKUP(G5084,номенклатури!R:U,4,0))</f>
        <v/>
      </c>
      <c r="O5084" s="119" t="str">
        <f>IF(M5084="","",VLOOKUP(M5084,'14'!D:D,1,0))</f>
        <v/>
      </c>
    </row>
    <row r="5085" spans="1:15" ht="12.75" customHeight="1" x14ac:dyDescent="0.2">
      <c r="A5085" s="36" t="str">
        <f>'0'!$A$4</f>
        <v>………………..</v>
      </c>
      <c r="B5085" s="37">
        <f>'0'!$A$2</f>
        <v>46112</v>
      </c>
      <c r="C5085" s="37" t="s">
        <v>1243</v>
      </c>
      <c r="D5085" s="119" t="str">
        <f>IF(G5085="","",VLOOKUP(G5085,номенклатури!R:T,2,0))</f>
        <v/>
      </c>
      <c r="E5085" s="365" t="str">
        <f>IF(G5085="","",VLOOKUP(G5085,номенклатури!R:T,3,0))</f>
        <v/>
      </c>
      <c r="F5085" s="159" t="str">
        <f>IF(G5085="","",IF(ISERROR(VLOOKUP(G5085,номенклатури!V:V,1,0)),E5085*H5085,E5085*I5085))</f>
        <v/>
      </c>
      <c r="G5085" s="14"/>
      <c r="H5085" s="15"/>
      <c r="I5085" s="15"/>
      <c r="J5085" s="15"/>
      <c r="K5085" s="15"/>
      <c r="L5085" s="217"/>
      <c r="M5085" s="22"/>
      <c r="N5085" s="119" t="str">
        <f>IF(G5085="","",VLOOKUP(G5085,номенклатури!R:U,4,0))</f>
        <v/>
      </c>
      <c r="O5085" s="119" t="str">
        <f>IF(M5085="","",VLOOKUP(M5085,'14'!D:D,1,0))</f>
        <v/>
      </c>
    </row>
    <row r="5086" spans="1:15" ht="12.75" customHeight="1" x14ac:dyDescent="0.2">
      <c r="A5086" s="36" t="str">
        <f>'0'!$A$4</f>
        <v>………………..</v>
      </c>
      <c r="B5086" s="37">
        <f>'0'!$A$2</f>
        <v>46112</v>
      </c>
      <c r="C5086" s="37" t="s">
        <v>1243</v>
      </c>
      <c r="D5086" s="119" t="str">
        <f>IF(G5086="","",VLOOKUP(G5086,номенклатури!R:T,2,0))</f>
        <v/>
      </c>
      <c r="E5086" s="365" t="str">
        <f>IF(G5086="","",VLOOKUP(G5086,номенклатури!R:T,3,0))</f>
        <v/>
      </c>
      <c r="F5086" s="159" t="str">
        <f>IF(G5086="","",IF(ISERROR(VLOOKUP(G5086,номенклатури!V:V,1,0)),E5086*H5086,E5086*I5086))</f>
        <v/>
      </c>
      <c r="G5086" s="14"/>
      <c r="H5086" s="15"/>
      <c r="I5086" s="15"/>
      <c r="J5086" s="15"/>
      <c r="K5086" s="15"/>
      <c r="L5086" s="217"/>
      <c r="M5086" s="22"/>
      <c r="N5086" s="119" t="str">
        <f>IF(G5086="","",VLOOKUP(G5086,номенклатури!R:U,4,0))</f>
        <v/>
      </c>
      <c r="O5086" s="119" t="str">
        <f>IF(M5086="","",VLOOKUP(M5086,'14'!D:D,1,0))</f>
        <v/>
      </c>
    </row>
    <row r="5087" spans="1:15" ht="12.75" customHeight="1" x14ac:dyDescent="0.2">
      <c r="A5087" s="36" t="str">
        <f>'0'!$A$4</f>
        <v>………………..</v>
      </c>
      <c r="B5087" s="37">
        <f>'0'!$A$2</f>
        <v>46112</v>
      </c>
      <c r="C5087" s="37" t="s">
        <v>1243</v>
      </c>
      <c r="D5087" s="119" t="str">
        <f>IF(G5087="","",VLOOKUP(G5087,номенклатури!R:T,2,0))</f>
        <v/>
      </c>
      <c r="E5087" s="365" t="str">
        <f>IF(G5087="","",VLOOKUP(G5087,номенклатури!R:T,3,0))</f>
        <v/>
      </c>
      <c r="F5087" s="159" t="str">
        <f>IF(G5087="","",IF(ISERROR(VLOOKUP(G5087,номенклатури!V:V,1,0)),E5087*H5087,E5087*I5087))</f>
        <v/>
      </c>
      <c r="G5087" s="14"/>
      <c r="H5087" s="15"/>
      <c r="I5087" s="15"/>
      <c r="J5087" s="15"/>
      <c r="K5087" s="15"/>
      <c r="L5087" s="217"/>
      <c r="M5087" s="22"/>
      <c r="N5087" s="119" t="str">
        <f>IF(G5087="","",VLOOKUP(G5087,номенклатури!R:U,4,0))</f>
        <v/>
      </c>
      <c r="O5087" s="119" t="str">
        <f>IF(M5087="","",VLOOKUP(M5087,'14'!D:D,1,0))</f>
        <v/>
      </c>
    </row>
    <row r="5088" spans="1:15" ht="12.75" customHeight="1" x14ac:dyDescent="0.2">
      <c r="A5088" s="36" t="str">
        <f>'0'!$A$4</f>
        <v>………………..</v>
      </c>
      <c r="B5088" s="37">
        <f>'0'!$A$2</f>
        <v>46112</v>
      </c>
      <c r="C5088" s="37" t="s">
        <v>1243</v>
      </c>
      <c r="D5088" s="119" t="str">
        <f>IF(G5088="","",VLOOKUP(G5088,номенклатури!R:T,2,0))</f>
        <v/>
      </c>
      <c r="E5088" s="365" t="str">
        <f>IF(G5088="","",VLOOKUP(G5088,номенклатури!R:T,3,0))</f>
        <v/>
      </c>
      <c r="F5088" s="159" t="str">
        <f>IF(G5088="","",IF(ISERROR(VLOOKUP(G5088,номенклатури!V:V,1,0)),E5088*H5088,E5088*I5088))</f>
        <v/>
      </c>
      <c r="G5088" s="14"/>
      <c r="H5088" s="15"/>
      <c r="I5088" s="15"/>
      <c r="J5088" s="15"/>
      <c r="K5088" s="15"/>
      <c r="L5088" s="217"/>
      <c r="M5088" s="22"/>
      <c r="N5088" s="119" t="str">
        <f>IF(G5088="","",VLOOKUP(G5088,номенклатури!R:U,4,0))</f>
        <v/>
      </c>
      <c r="O5088" s="119" t="str">
        <f>IF(M5088="","",VLOOKUP(M5088,'14'!D:D,1,0))</f>
        <v/>
      </c>
    </row>
    <row r="5089" spans="1:15" ht="12.75" customHeight="1" x14ac:dyDescent="0.2">
      <c r="A5089" s="36" t="str">
        <f>'0'!$A$4</f>
        <v>………………..</v>
      </c>
      <c r="B5089" s="37">
        <f>'0'!$A$2</f>
        <v>46112</v>
      </c>
      <c r="C5089" s="37" t="s">
        <v>1243</v>
      </c>
      <c r="D5089" s="119" t="str">
        <f>IF(G5089="","",VLOOKUP(G5089,номенклатури!R:T,2,0))</f>
        <v/>
      </c>
      <c r="E5089" s="365" t="str">
        <f>IF(G5089="","",VLOOKUP(G5089,номенклатури!R:T,3,0))</f>
        <v/>
      </c>
      <c r="F5089" s="159" t="str">
        <f>IF(G5089="","",IF(ISERROR(VLOOKUP(G5089,номенклатури!V:V,1,0)),E5089*H5089,E5089*I5089))</f>
        <v/>
      </c>
      <c r="G5089" s="14"/>
      <c r="H5089" s="15"/>
      <c r="I5089" s="15"/>
      <c r="J5089" s="15"/>
      <c r="K5089" s="15"/>
      <c r="L5089" s="217"/>
      <c r="M5089" s="22"/>
      <c r="N5089" s="119" t="str">
        <f>IF(G5089="","",VLOOKUP(G5089,номенклатури!R:U,4,0))</f>
        <v/>
      </c>
      <c r="O5089" s="119" t="str">
        <f>IF(M5089="","",VLOOKUP(M5089,'14'!D:D,1,0))</f>
        <v/>
      </c>
    </row>
    <row r="5090" spans="1:15" ht="12.75" customHeight="1" x14ac:dyDescent="0.2">
      <c r="A5090" s="36" t="str">
        <f>'0'!$A$4</f>
        <v>………………..</v>
      </c>
      <c r="B5090" s="37">
        <f>'0'!$A$2</f>
        <v>46112</v>
      </c>
      <c r="C5090" s="37" t="s">
        <v>1243</v>
      </c>
      <c r="D5090" s="119" t="str">
        <f>IF(G5090="","",VLOOKUP(G5090,номенклатури!R:T,2,0))</f>
        <v/>
      </c>
      <c r="E5090" s="365" t="str">
        <f>IF(G5090="","",VLOOKUP(G5090,номенклатури!R:T,3,0))</f>
        <v/>
      </c>
      <c r="F5090" s="159" t="str">
        <f>IF(G5090="","",IF(ISERROR(VLOOKUP(G5090,номенклатури!V:V,1,0)),E5090*H5090,E5090*I5090))</f>
        <v/>
      </c>
      <c r="G5090" s="14"/>
      <c r="H5090" s="15"/>
      <c r="I5090" s="15"/>
      <c r="J5090" s="15"/>
      <c r="K5090" s="15"/>
      <c r="L5090" s="217"/>
      <c r="M5090" s="22"/>
      <c r="N5090" s="119" t="str">
        <f>IF(G5090="","",VLOOKUP(G5090,номенклатури!R:U,4,0))</f>
        <v/>
      </c>
      <c r="O5090" s="119" t="str">
        <f>IF(M5090="","",VLOOKUP(M5090,'14'!D:D,1,0))</f>
        <v/>
      </c>
    </row>
    <row r="5091" spans="1:15" ht="12.75" customHeight="1" x14ac:dyDescent="0.2">
      <c r="A5091" s="36" t="str">
        <f>'0'!$A$4</f>
        <v>………………..</v>
      </c>
      <c r="B5091" s="37">
        <f>'0'!$A$2</f>
        <v>46112</v>
      </c>
      <c r="C5091" s="37" t="s">
        <v>1243</v>
      </c>
      <c r="D5091" s="119" t="str">
        <f>IF(G5091="","",VLOOKUP(G5091,номенклатури!R:T,2,0))</f>
        <v/>
      </c>
      <c r="E5091" s="365" t="str">
        <f>IF(G5091="","",VLOOKUP(G5091,номенклатури!R:T,3,0))</f>
        <v/>
      </c>
      <c r="F5091" s="159" t="str">
        <f>IF(G5091="","",IF(ISERROR(VLOOKUP(G5091,номенклатури!V:V,1,0)),E5091*H5091,E5091*I5091))</f>
        <v/>
      </c>
      <c r="G5091" s="14"/>
      <c r="H5091" s="15"/>
      <c r="I5091" s="15"/>
      <c r="J5091" s="15"/>
      <c r="K5091" s="15"/>
      <c r="L5091" s="217"/>
      <c r="M5091" s="22"/>
      <c r="N5091" s="119" t="str">
        <f>IF(G5091="","",VLOOKUP(G5091,номенклатури!R:U,4,0))</f>
        <v/>
      </c>
      <c r="O5091" s="119" t="str">
        <f>IF(M5091="","",VLOOKUP(M5091,'14'!D:D,1,0))</f>
        <v/>
      </c>
    </row>
    <row r="5092" spans="1:15" ht="12.75" customHeight="1" x14ac:dyDescent="0.2">
      <c r="A5092" s="36" t="str">
        <f>'0'!$A$4</f>
        <v>………………..</v>
      </c>
      <c r="B5092" s="37">
        <f>'0'!$A$2</f>
        <v>46112</v>
      </c>
      <c r="C5092" s="37" t="s">
        <v>1243</v>
      </c>
      <c r="D5092" s="119" t="str">
        <f>IF(G5092="","",VLOOKUP(G5092,номенклатури!R:T,2,0))</f>
        <v/>
      </c>
      <c r="E5092" s="365" t="str">
        <f>IF(G5092="","",VLOOKUP(G5092,номенклатури!R:T,3,0))</f>
        <v/>
      </c>
      <c r="F5092" s="159" t="str">
        <f>IF(G5092="","",IF(ISERROR(VLOOKUP(G5092,номенклатури!V:V,1,0)),E5092*H5092,E5092*I5092))</f>
        <v/>
      </c>
      <c r="G5092" s="14"/>
      <c r="H5092" s="15"/>
      <c r="I5092" s="15"/>
      <c r="J5092" s="15"/>
      <c r="K5092" s="15"/>
      <c r="L5092" s="217"/>
      <c r="M5092" s="22"/>
      <c r="N5092" s="119" t="str">
        <f>IF(G5092="","",VLOOKUP(G5092,номенклатури!R:U,4,0))</f>
        <v/>
      </c>
      <c r="O5092" s="119" t="str">
        <f>IF(M5092="","",VLOOKUP(M5092,'14'!D:D,1,0))</f>
        <v/>
      </c>
    </row>
    <row r="5093" spans="1:15" ht="12.75" customHeight="1" x14ac:dyDescent="0.2">
      <c r="A5093" s="36" t="str">
        <f>'0'!$A$4</f>
        <v>………………..</v>
      </c>
      <c r="B5093" s="37">
        <f>'0'!$A$2</f>
        <v>46112</v>
      </c>
      <c r="C5093" s="37" t="s">
        <v>1243</v>
      </c>
      <c r="D5093" s="119" t="str">
        <f>IF(G5093="","",VLOOKUP(G5093,номенклатури!R:T,2,0))</f>
        <v/>
      </c>
      <c r="E5093" s="365" t="str">
        <f>IF(G5093="","",VLOOKUP(G5093,номенклатури!R:T,3,0))</f>
        <v/>
      </c>
      <c r="F5093" s="159" t="str">
        <f>IF(G5093="","",IF(ISERROR(VLOOKUP(G5093,номенклатури!V:V,1,0)),E5093*H5093,E5093*I5093))</f>
        <v/>
      </c>
      <c r="G5093" s="14"/>
      <c r="H5093" s="15"/>
      <c r="I5093" s="15"/>
      <c r="J5093" s="15"/>
      <c r="K5093" s="15"/>
      <c r="L5093" s="217"/>
      <c r="M5093" s="22"/>
      <c r="N5093" s="119" t="str">
        <f>IF(G5093="","",VLOOKUP(G5093,номенклатури!R:U,4,0))</f>
        <v/>
      </c>
      <c r="O5093" s="119" t="str">
        <f>IF(M5093="","",VLOOKUP(M5093,'14'!D:D,1,0))</f>
        <v/>
      </c>
    </row>
    <row r="5094" spans="1:15" ht="12.75" customHeight="1" x14ac:dyDescent="0.2">
      <c r="A5094" s="36" t="str">
        <f>'0'!$A$4</f>
        <v>………………..</v>
      </c>
      <c r="B5094" s="37">
        <f>'0'!$A$2</f>
        <v>46112</v>
      </c>
      <c r="C5094" s="37" t="s">
        <v>1243</v>
      </c>
      <c r="D5094" s="119" t="str">
        <f>IF(G5094="","",VLOOKUP(G5094,номенклатури!R:T,2,0))</f>
        <v/>
      </c>
      <c r="E5094" s="365" t="str">
        <f>IF(G5094="","",VLOOKUP(G5094,номенклатури!R:T,3,0))</f>
        <v/>
      </c>
      <c r="F5094" s="159" t="str">
        <f>IF(G5094="","",IF(ISERROR(VLOOKUP(G5094,номенклатури!V:V,1,0)),E5094*H5094,E5094*I5094))</f>
        <v/>
      </c>
      <c r="G5094" s="14"/>
      <c r="H5094" s="15"/>
      <c r="I5094" s="15"/>
      <c r="J5094" s="15"/>
      <c r="K5094" s="15"/>
      <c r="L5094" s="217"/>
      <c r="M5094" s="22"/>
      <c r="N5094" s="119" t="str">
        <f>IF(G5094="","",VLOOKUP(G5094,номенклатури!R:U,4,0))</f>
        <v/>
      </c>
      <c r="O5094" s="119" t="str">
        <f>IF(M5094="","",VLOOKUP(M5094,'14'!D:D,1,0))</f>
        <v/>
      </c>
    </row>
    <row r="5095" spans="1:15" ht="12.75" customHeight="1" x14ac:dyDescent="0.2">
      <c r="A5095" s="36" t="str">
        <f>'0'!$A$4</f>
        <v>………………..</v>
      </c>
      <c r="B5095" s="37">
        <f>'0'!$A$2</f>
        <v>46112</v>
      </c>
      <c r="C5095" s="37" t="s">
        <v>1243</v>
      </c>
      <c r="D5095" s="119" t="str">
        <f>IF(G5095="","",VLOOKUP(G5095,номенклатури!R:T,2,0))</f>
        <v/>
      </c>
      <c r="E5095" s="365" t="str">
        <f>IF(G5095="","",VLOOKUP(G5095,номенклатури!R:T,3,0))</f>
        <v/>
      </c>
      <c r="F5095" s="159" t="str">
        <f>IF(G5095="","",IF(ISERROR(VLOOKUP(G5095,номенклатури!V:V,1,0)),E5095*H5095,E5095*I5095))</f>
        <v/>
      </c>
      <c r="G5095" s="14"/>
      <c r="H5095" s="15"/>
      <c r="I5095" s="15"/>
      <c r="J5095" s="15"/>
      <c r="K5095" s="15"/>
      <c r="L5095" s="217"/>
      <c r="M5095" s="22"/>
      <c r="N5095" s="119" t="str">
        <f>IF(G5095="","",VLOOKUP(G5095,номенклатури!R:U,4,0))</f>
        <v/>
      </c>
      <c r="O5095" s="119" t="str">
        <f>IF(M5095="","",VLOOKUP(M5095,'14'!D:D,1,0))</f>
        <v/>
      </c>
    </row>
    <row r="5096" spans="1:15" ht="12.75" customHeight="1" x14ac:dyDescent="0.2">
      <c r="A5096" s="36" t="str">
        <f>'0'!$A$4</f>
        <v>………………..</v>
      </c>
      <c r="B5096" s="37">
        <f>'0'!$A$2</f>
        <v>46112</v>
      </c>
      <c r="C5096" s="37" t="s">
        <v>1243</v>
      </c>
      <c r="D5096" s="119" t="str">
        <f>IF(G5096="","",VLOOKUP(G5096,номенклатури!R:T,2,0))</f>
        <v/>
      </c>
      <c r="E5096" s="365" t="str">
        <f>IF(G5096="","",VLOOKUP(G5096,номенклатури!R:T,3,0))</f>
        <v/>
      </c>
      <c r="F5096" s="159" t="str">
        <f>IF(G5096="","",IF(ISERROR(VLOOKUP(G5096,номенклатури!V:V,1,0)),E5096*H5096,E5096*I5096))</f>
        <v/>
      </c>
      <c r="G5096" s="14"/>
      <c r="H5096" s="15"/>
      <c r="I5096" s="15"/>
      <c r="J5096" s="15"/>
      <c r="K5096" s="15"/>
      <c r="L5096" s="217"/>
      <c r="M5096" s="22"/>
      <c r="N5096" s="119" t="str">
        <f>IF(G5096="","",VLOOKUP(G5096,номенклатури!R:U,4,0))</f>
        <v/>
      </c>
      <c r="O5096" s="119" t="str">
        <f>IF(M5096="","",VLOOKUP(M5096,'14'!D:D,1,0))</f>
        <v/>
      </c>
    </row>
    <row r="5097" spans="1:15" ht="12.75" customHeight="1" x14ac:dyDescent="0.2">
      <c r="A5097" s="36" t="str">
        <f>'0'!$A$4</f>
        <v>………………..</v>
      </c>
      <c r="B5097" s="37">
        <f>'0'!$A$2</f>
        <v>46112</v>
      </c>
      <c r="C5097" s="37" t="s">
        <v>1243</v>
      </c>
      <c r="D5097" s="119" t="str">
        <f>IF(G5097="","",VLOOKUP(G5097,номенклатури!R:T,2,0))</f>
        <v/>
      </c>
      <c r="E5097" s="365" t="str">
        <f>IF(G5097="","",VLOOKUP(G5097,номенклатури!R:T,3,0))</f>
        <v/>
      </c>
      <c r="F5097" s="159" t="str">
        <f>IF(G5097="","",IF(ISERROR(VLOOKUP(G5097,номенклатури!V:V,1,0)),E5097*H5097,E5097*I5097))</f>
        <v/>
      </c>
      <c r="G5097" s="14"/>
      <c r="H5097" s="15"/>
      <c r="I5097" s="15"/>
      <c r="J5097" s="15"/>
      <c r="K5097" s="15"/>
      <c r="L5097" s="217"/>
      <c r="M5097" s="22"/>
      <c r="N5097" s="119" t="str">
        <f>IF(G5097="","",VLOOKUP(G5097,номенклатури!R:U,4,0))</f>
        <v/>
      </c>
      <c r="O5097" s="119" t="str">
        <f>IF(M5097="","",VLOOKUP(M5097,'14'!D:D,1,0))</f>
        <v/>
      </c>
    </row>
    <row r="5098" spans="1:15" ht="12.75" customHeight="1" x14ac:dyDescent="0.2">
      <c r="A5098" s="36" t="str">
        <f>'0'!$A$4</f>
        <v>………………..</v>
      </c>
      <c r="B5098" s="37">
        <f>'0'!$A$2</f>
        <v>46112</v>
      </c>
      <c r="C5098" s="37" t="s">
        <v>1243</v>
      </c>
      <c r="D5098" s="119" t="str">
        <f>IF(G5098="","",VLOOKUP(G5098,номенклатури!R:T,2,0))</f>
        <v/>
      </c>
      <c r="E5098" s="365" t="str">
        <f>IF(G5098="","",VLOOKUP(G5098,номенклатури!R:T,3,0))</f>
        <v/>
      </c>
      <c r="F5098" s="159" t="str">
        <f>IF(G5098="","",IF(ISERROR(VLOOKUP(G5098,номенклатури!V:V,1,0)),E5098*H5098,E5098*I5098))</f>
        <v/>
      </c>
      <c r="G5098" s="14"/>
      <c r="H5098" s="15"/>
      <c r="I5098" s="15"/>
      <c r="J5098" s="15"/>
      <c r="K5098" s="15"/>
      <c r="L5098" s="217"/>
      <c r="M5098" s="22"/>
      <c r="N5098" s="119" t="str">
        <f>IF(G5098="","",VLOOKUP(G5098,номенклатури!R:U,4,0))</f>
        <v/>
      </c>
      <c r="O5098" s="119" t="str">
        <f>IF(M5098="","",VLOOKUP(M5098,'14'!D:D,1,0))</f>
        <v/>
      </c>
    </row>
    <row r="5099" spans="1:15" ht="12.75" customHeight="1" x14ac:dyDescent="0.2">
      <c r="A5099" s="36" t="str">
        <f>'0'!$A$4</f>
        <v>………………..</v>
      </c>
      <c r="B5099" s="37">
        <f>'0'!$A$2</f>
        <v>46112</v>
      </c>
      <c r="C5099" s="37" t="s">
        <v>1243</v>
      </c>
      <c r="D5099" s="119" t="str">
        <f>IF(G5099="","",VLOOKUP(G5099,номенклатури!R:T,2,0))</f>
        <v/>
      </c>
      <c r="E5099" s="365" t="str">
        <f>IF(G5099="","",VLOOKUP(G5099,номенклатури!R:T,3,0))</f>
        <v/>
      </c>
      <c r="F5099" s="159" t="str">
        <f>IF(G5099="","",IF(ISERROR(VLOOKUP(G5099,номенклатури!V:V,1,0)),E5099*H5099,E5099*I5099))</f>
        <v/>
      </c>
      <c r="G5099" s="14"/>
      <c r="H5099" s="15"/>
      <c r="I5099" s="15"/>
      <c r="J5099" s="15"/>
      <c r="K5099" s="15"/>
      <c r="L5099" s="217"/>
      <c r="M5099" s="22"/>
      <c r="N5099" s="119" t="str">
        <f>IF(G5099="","",VLOOKUP(G5099,номенклатури!R:U,4,0))</f>
        <v/>
      </c>
      <c r="O5099" s="119" t="str">
        <f>IF(M5099="","",VLOOKUP(M5099,'14'!D:D,1,0))</f>
        <v/>
      </c>
    </row>
    <row r="5100" spans="1:15" ht="12.75" customHeight="1" x14ac:dyDescent="0.2">
      <c r="A5100" s="36" t="str">
        <f>'0'!$A$4</f>
        <v>………………..</v>
      </c>
      <c r="B5100" s="37">
        <f>'0'!$A$2</f>
        <v>46112</v>
      </c>
      <c r="C5100" s="37" t="s">
        <v>1243</v>
      </c>
      <c r="D5100" s="119" t="str">
        <f>IF(G5100="","",VLOOKUP(G5100,номенклатури!R:T,2,0))</f>
        <v/>
      </c>
      <c r="E5100" s="365" t="str">
        <f>IF(G5100="","",VLOOKUP(G5100,номенклатури!R:T,3,0))</f>
        <v/>
      </c>
      <c r="F5100" s="159" t="str">
        <f>IF(G5100="","",IF(ISERROR(VLOOKUP(G5100,номенклатури!V:V,1,0)),E5100*H5100,E5100*I5100))</f>
        <v/>
      </c>
      <c r="G5100" s="14"/>
      <c r="H5100" s="15"/>
      <c r="I5100" s="15"/>
      <c r="J5100" s="15"/>
      <c r="K5100" s="15"/>
      <c r="L5100" s="217"/>
      <c r="M5100" s="22"/>
      <c r="N5100" s="119" t="str">
        <f>IF(G5100="","",VLOOKUP(G5100,номенклатури!R:U,4,0))</f>
        <v/>
      </c>
      <c r="O5100" s="119" t="str">
        <f>IF(M5100="","",VLOOKUP(M5100,'14'!D:D,1,0))</f>
        <v/>
      </c>
    </row>
    <row r="5101" spans="1:15" ht="12.75" customHeight="1" x14ac:dyDescent="0.2">
      <c r="A5101" s="36" t="str">
        <f>'0'!$A$4</f>
        <v>………………..</v>
      </c>
      <c r="B5101" s="37">
        <f>'0'!$A$2</f>
        <v>46112</v>
      </c>
      <c r="C5101" s="37" t="s">
        <v>1243</v>
      </c>
      <c r="D5101" s="119" t="str">
        <f>IF(G5101="","",VLOOKUP(G5101,номенклатури!R:T,2,0))</f>
        <v/>
      </c>
      <c r="E5101" s="365" t="str">
        <f>IF(G5101="","",VLOOKUP(G5101,номенклатури!R:T,3,0))</f>
        <v/>
      </c>
      <c r="F5101" s="159" t="str">
        <f>IF(G5101="","",IF(ISERROR(VLOOKUP(G5101,номенклатури!V:V,1,0)),E5101*H5101,E5101*I5101))</f>
        <v/>
      </c>
      <c r="G5101" s="14"/>
      <c r="H5101" s="15"/>
      <c r="I5101" s="15"/>
      <c r="J5101" s="15"/>
      <c r="K5101" s="15"/>
      <c r="L5101" s="217"/>
      <c r="M5101" s="22"/>
      <c r="N5101" s="119" t="str">
        <f>IF(G5101="","",VLOOKUP(G5101,номенклатури!R:U,4,0))</f>
        <v/>
      </c>
      <c r="O5101" s="119" t="str">
        <f>IF(M5101="","",VLOOKUP(M5101,'14'!D:D,1,0))</f>
        <v/>
      </c>
    </row>
    <row r="5102" spans="1:15" ht="12.75" customHeight="1" x14ac:dyDescent="0.2">
      <c r="A5102" s="36" t="str">
        <f>'0'!$A$4</f>
        <v>………………..</v>
      </c>
      <c r="B5102" s="37">
        <f>'0'!$A$2</f>
        <v>46112</v>
      </c>
      <c r="C5102" s="37" t="s">
        <v>1243</v>
      </c>
      <c r="D5102" s="119" t="str">
        <f>IF(G5102="","",VLOOKUP(G5102,номенклатури!R:T,2,0))</f>
        <v/>
      </c>
      <c r="E5102" s="365" t="str">
        <f>IF(G5102="","",VLOOKUP(G5102,номенклатури!R:T,3,0))</f>
        <v/>
      </c>
      <c r="F5102" s="159" t="str">
        <f>IF(G5102="","",IF(ISERROR(VLOOKUP(G5102,номенклатури!V:V,1,0)),E5102*H5102,E5102*I5102))</f>
        <v/>
      </c>
      <c r="G5102" s="14"/>
      <c r="H5102" s="15"/>
      <c r="I5102" s="15"/>
      <c r="J5102" s="15"/>
      <c r="K5102" s="15"/>
      <c r="L5102" s="217"/>
      <c r="M5102" s="22"/>
      <c r="N5102" s="119" t="str">
        <f>IF(G5102="","",VLOOKUP(G5102,номенклатури!R:U,4,0))</f>
        <v/>
      </c>
      <c r="O5102" s="119" t="str">
        <f>IF(M5102="","",VLOOKUP(M5102,'14'!D:D,1,0))</f>
        <v/>
      </c>
    </row>
    <row r="5103" spans="1:15" ht="12.75" customHeight="1" x14ac:dyDescent="0.2">
      <c r="A5103" s="36" t="str">
        <f>'0'!$A$4</f>
        <v>………………..</v>
      </c>
      <c r="B5103" s="37">
        <f>'0'!$A$2</f>
        <v>46112</v>
      </c>
      <c r="C5103" s="37" t="s">
        <v>1243</v>
      </c>
      <c r="D5103" s="119" t="str">
        <f>IF(G5103="","",VLOOKUP(G5103,номенклатури!R:T,2,0))</f>
        <v/>
      </c>
      <c r="E5103" s="365" t="str">
        <f>IF(G5103="","",VLOOKUP(G5103,номенклатури!R:T,3,0))</f>
        <v/>
      </c>
      <c r="F5103" s="159" t="str">
        <f>IF(G5103="","",IF(ISERROR(VLOOKUP(G5103,номенклатури!V:V,1,0)),E5103*H5103,E5103*I5103))</f>
        <v/>
      </c>
      <c r="G5103" s="14"/>
      <c r="H5103" s="15"/>
      <c r="I5103" s="15"/>
      <c r="J5103" s="15"/>
      <c r="K5103" s="15"/>
      <c r="L5103" s="217"/>
      <c r="M5103" s="22"/>
      <c r="N5103" s="119" t="str">
        <f>IF(G5103="","",VLOOKUP(G5103,номенклатури!R:U,4,0))</f>
        <v/>
      </c>
      <c r="O5103" s="119" t="str">
        <f>IF(M5103="","",VLOOKUP(M5103,'14'!D:D,1,0))</f>
        <v/>
      </c>
    </row>
    <row r="5104" spans="1:15" ht="12.75" customHeight="1" x14ac:dyDescent="0.2">
      <c r="A5104" s="36" t="str">
        <f>'0'!$A$4</f>
        <v>………………..</v>
      </c>
      <c r="B5104" s="37">
        <f>'0'!$A$2</f>
        <v>46112</v>
      </c>
      <c r="C5104" s="37" t="s">
        <v>1243</v>
      </c>
      <c r="D5104" s="119" t="str">
        <f>IF(G5104="","",VLOOKUP(G5104,номенклатури!R:T,2,0))</f>
        <v/>
      </c>
      <c r="E5104" s="365" t="str">
        <f>IF(G5104="","",VLOOKUP(G5104,номенклатури!R:T,3,0))</f>
        <v/>
      </c>
      <c r="F5104" s="159" t="str">
        <f>IF(G5104="","",IF(ISERROR(VLOOKUP(G5104,номенклатури!V:V,1,0)),E5104*H5104,E5104*I5104))</f>
        <v/>
      </c>
      <c r="G5104" s="14"/>
      <c r="H5104" s="15"/>
      <c r="I5104" s="15"/>
      <c r="J5104" s="15"/>
      <c r="K5104" s="15"/>
      <c r="L5104" s="217"/>
      <c r="M5104" s="22"/>
      <c r="N5104" s="119" t="str">
        <f>IF(G5104="","",VLOOKUP(G5104,номенклатури!R:U,4,0))</f>
        <v/>
      </c>
      <c r="O5104" s="119" t="str">
        <f>IF(M5104="","",VLOOKUP(M5104,'14'!D:D,1,0))</f>
        <v/>
      </c>
    </row>
    <row r="5105" spans="1:15" ht="12.75" customHeight="1" x14ac:dyDescent="0.2">
      <c r="A5105" s="36" t="str">
        <f>'0'!$A$4</f>
        <v>………………..</v>
      </c>
      <c r="B5105" s="37">
        <f>'0'!$A$2</f>
        <v>46112</v>
      </c>
      <c r="C5105" s="37" t="s">
        <v>1243</v>
      </c>
      <c r="D5105" s="119" t="str">
        <f>IF(G5105="","",VLOOKUP(G5105,номенклатури!R:T,2,0))</f>
        <v/>
      </c>
      <c r="E5105" s="365" t="str">
        <f>IF(G5105="","",VLOOKUP(G5105,номенклатури!R:T,3,0))</f>
        <v/>
      </c>
      <c r="F5105" s="159" t="str">
        <f>IF(G5105="","",IF(ISERROR(VLOOKUP(G5105,номенклатури!V:V,1,0)),E5105*H5105,E5105*I5105))</f>
        <v/>
      </c>
      <c r="G5105" s="14"/>
      <c r="H5105" s="15"/>
      <c r="I5105" s="15"/>
      <c r="J5105" s="15"/>
      <c r="K5105" s="15"/>
      <c r="L5105" s="217"/>
      <c r="M5105" s="22"/>
      <c r="N5105" s="119" t="str">
        <f>IF(G5105="","",VLOOKUP(G5105,номенклатури!R:U,4,0))</f>
        <v/>
      </c>
      <c r="O5105" s="119" t="str">
        <f>IF(M5105="","",VLOOKUP(M5105,'14'!D:D,1,0))</f>
        <v/>
      </c>
    </row>
    <row r="5106" spans="1:15" ht="12.75" customHeight="1" x14ac:dyDescent="0.2">
      <c r="A5106" s="36" t="str">
        <f>'0'!$A$4</f>
        <v>………………..</v>
      </c>
      <c r="B5106" s="37">
        <f>'0'!$A$2</f>
        <v>46112</v>
      </c>
      <c r="C5106" s="37" t="s">
        <v>1243</v>
      </c>
      <c r="D5106" s="119" t="str">
        <f>IF(G5106="","",VLOOKUP(G5106,номенклатури!R:T,2,0))</f>
        <v/>
      </c>
      <c r="E5106" s="365" t="str">
        <f>IF(G5106="","",VLOOKUP(G5106,номенклатури!R:T,3,0))</f>
        <v/>
      </c>
      <c r="F5106" s="159" t="str">
        <f>IF(G5106="","",IF(ISERROR(VLOOKUP(G5106,номенклатури!V:V,1,0)),E5106*H5106,E5106*I5106))</f>
        <v/>
      </c>
      <c r="G5106" s="14"/>
      <c r="H5106" s="15"/>
      <c r="I5106" s="15"/>
      <c r="J5106" s="15"/>
      <c r="K5106" s="15"/>
      <c r="L5106" s="217"/>
      <c r="M5106" s="22"/>
      <c r="N5106" s="119" t="str">
        <f>IF(G5106="","",VLOOKUP(G5106,номенклатури!R:U,4,0))</f>
        <v/>
      </c>
      <c r="O5106" s="119" t="str">
        <f>IF(M5106="","",VLOOKUP(M5106,'14'!D:D,1,0))</f>
        <v/>
      </c>
    </row>
    <row r="5107" spans="1:15" ht="12.75" customHeight="1" x14ac:dyDescent="0.2">
      <c r="A5107" s="36" t="str">
        <f>'0'!$A$4</f>
        <v>………………..</v>
      </c>
      <c r="B5107" s="37">
        <f>'0'!$A$2</f>
        <v>46112</v>
      </c>
      <c r="C5107" s="37" t="s">
        <v>1243</v>
      </c>
      <c r="D5107" s="119" t="str">
        <f>IF(G5107="","",VLOOKUP(G5107,номенклатури!R:T,2,0))</f>
        <v/>
      </c>
      <c r="E5107" s="365" t="str">
        <f>IF(G5107="","",VLOOKUP(G5107,номенклатури!R:T,3,0))</f>
        <v/>
      </c>
      <c r="F5107" s="159" t="str">
        <f>IF(G5107="","",IF(ISERROR(VLOOKUP(G5107,номенклатури!V:V,1,0)),E5107*H5107,E5107*I5107))</f>
        <v/>
      </c>
      <c r="G5107" s="14"/>
      <c r="H5107" s="15"/>
      <c r="I5107" s="15"/>
      <c r="J5107" s="15"/>
      <c r="K5107" s="15"/>
      <c r="L5107" s="217"/>
      <c r="M5107" s="22"/>
      <c r="N5107" s="119" t="str">
        <f>IF(G5107="","",VLOOKUP(G5107,номенклатури!R:U,4,0))</f>
        <v/>
      </c>
      <c r="O5107" s="119" t="str">
        <f>IF(M5107="","",VLOOKUP(M5107,'14'!D:D,1,0))</f>
        <v/>
      </c>
    </row>
    <row r="5108" spans="1:15" ht="12.75" customHeight="1" x14ac:dyDescent="0.2">
      <c r="A5108" s="36" t="str">
        <f>'0'!$A$4</f>
        <v>………………..</v>
      </c>
      <c r="B5108" s="37">
        <f>'0'!$A$2</f>
        <v>46112</v>
      </c>
      <c r="C5108" s="37" t="s">
        <v>1243</v>
      </c>
      <c r="D5108" s="119" t="str">
        <f>IF(G5108="","",VLOOKUP(G5108,номенклатури!R:T,2,0))</f>
        <v/>
      </c>
      <c r="E5108" s="365" t="str">
        <f>IF(G5108="","",VLOOKUP(G5108,номенклатури!R:T,3,0))</f>
        <v/>
      </c>
      <c r="F5108" s="159" t="str">
        <f>IF(G5108="","",IF(ISERROR(VLOOKUP(G5108,номенклатури!V:V,1,0)),E5108*H5108,E5108*I5108))</f>
        <v/>
      </c>
      <c r="G5108" s="14"/>
      <c r="H5108" s="15"/>
      <c r="I5108" s="15"/>
      <c r="J5108" s="15"/>
      <c r="K5108" s="15"/>
      <c r="L5108" s="217"/>
      <c r="M5108" s="22"/>
      <c r="N5108" s="119" t="str">
        <f>IF(G5108="","",VLOOKUP(G5108,номенклатури!R:U,4,0))</f>
        <v/>
      </c>
      <c r="O5108" s="119" t="str">
        <f>IF(M5108="","",VLOOKUP(M5108,'14'!D:D,1,0))</f>
        <v/>
      </c>
    </row>
    <row r="5109" spans="1:15" ht="12.75" customHeight="1" x14ac:dyDescent="0.2">
      <c r="A5109" s="36" t="str">
        <f>'0'!$A$4</f>
        <v>………………..</v>
      </c>
      <c r="B5109" s="37">
        <f>'0'!$A$2</f>
        <v>46112</v>
      </c>
      <c r="C5109" s="37" t="s">
        <v>1243</v>
      </c>
      <c r="D5109" s="119" t="str">
        <f>IF(G5109="","",VLOOKUP(G5109,номенклатури!R:T,2,0))</f>
        <v/>
      </c>
      <c r="E5109" s="365" t="str">
        <f>IF(G5109="","",VLOOKUP(G5109,номенклатури!R:T,3,0))</f>
        <v/>
      </c>
      <c r="F5109" s="159" t="str">
        <f>IF(G5109="","",IF(ISERROR(VLOOKUP(G5109,номенклатури!V:V,1,0)),E5109*H5109,E5109*I5109))</f>
        <v/>
      </c>
      <c r="G5109" s="14"/>
      <c r="H5109" s="15"/>
      <c r="I5109" s="15"/>
      <c r="J5109" s="15"/>
      <c r="K5109" s="15"/>
      <c r="L5109" s="217"/>
      <c r="M5109" s="22"/>
      <c r="N5109" s="119" t="str">
        <f>IF(G5109="","",VLOOKUP(G5109,номенклатури!R:U,4,0))</f>
        <v/>
      </c>
      <c r="O5109" s="119" t="str">
        <f>IF(M5109="","",VLOOKUP(M5109,'14'!D:D,1,0))</f>
        <v/>
      </c>
    </row>
    <row r="5110" spans="1:15" ht="12.75" customHeight="1" x14ac:dyDescent="0.2">
      <c r="A5110" s="36" t="str">
        <f>'0'!$A$4</f>
        <v>………………..</v>
      </c>
      <c r="B5110" s="37">
        <f>'0'!$A$2</f>
        <v>46112</v>
      </c>
      <c r="C5110" s="37" t="s">
        <v>1243</v>
      </c>
      <c r="D5110" s="119" t="str">
        <f>IF(G5110="","",VLOOKUP(G5110,номенклатури!R:T,2,0))</f>
        <v/>
      </c>
      <c r="E5110" s="365" t="str">
        <f>IF(G5110="","",VLOOKUP(G5110,номенклатури!R:T,3,0))</f>
        <v/>
      </c>
      <c r="F5110" s="159" t="str">
        <f>IF(G5110="","",IF(ISERROR(VLOOKUP(G5110,номенклатури!V:V,1,0)),E5110*H5110,E5110*I5110))</f>
        <v/>
      </c>
      <c r="G5110" s="14"/>
      <c r="H5110" s="15"/>
      <c r="I5110" s="15"/>
      <c r="J5110" s="15"/>
      <c r="K5110" s="15"/>
      <c r="L5110" s="217"/>
      <c r="M5110" s="22"/>
      <c r="N5110" s="119" t="str">
        <f>IF(G5110="","",VLOOKUP(G5110,номенклатури!R:U,4,0))</f>
        <v/>
      </c>
      <c r="O5110" s="119" t="str">
        <f>IF(M5110="","",VLOOKUP(M5110,'14'!D:D,1,0))</f>
        <v/>
      </c>
    </row>
    <row r="5111" spans="1:15" ht="12.75" customHeight="1" x14ac:dyDescent="0.2">
      <c r="A5111" s="36" t="str">
        <f>'0'!$A$4</f>
        <v>………………..</v>
      </c>
      <c r="B5111" s="37">
        <f>'0'!$A$2</f>
        <v>46112</v>
      </c>
      <c r="C5111" s="37" t="s">
        <v>1243</v>
      </c>
      <c r="D5111" s="119" t="str">
        <f>IF(G5111="","",VLOOKUP(G5111,номенклатури!R:T,2,0))</f>
        <v/>
      </c>
      <c r="E5111" s="365" t="str">
        <f>IF(G5111="","",VLOOKUP(G5111,номенклатури!R:T,3,0))</f>
        <v/>
      </c>
      <c r="F5111" s="159" t="str">
        <f>IF(G5111="","",IF(ISERROR(VLOOKUP(G5111,номенклатури!V:V,1,0)),E5111*H5111,E5111*I5111))</f>
        <v/>
      </c>
      <c r="G5111" s="14"/>
      <c r="H5111" s="15"/>
      <c r="I5111" s="15"/>
      <c r="J5111" s="15"/>
      <c r="K5111" s="15"/>
      <c r="L5111" s="217"/>
      <c r="M5111" s="22"/>
      <c r="N5111" s="119" t="str">
        <f>IF(G5111="","",VLOOKUP(G5111,номенклатури!R:U,4,0))</f>
        <v/>
      </c>
      <c r="O5111" s="119" t="str">
        <f>IF(M5111="","",VLOOKUP(M5111,'14'!D:D,1,0))</f>
        <v/>
      </c>
    </row>
    <row r="5112" spans="1:15" ht="12.75" customHeight="1" x14ac:dyDescent="0.2">
      <c r="A5112" s="36" t="str">
        <f>'0'!$A$4</f>
        <v>………………..</v>
      </c>
      <c r="B5112" s="37">
        <f>'0'!$A$2</f>
        <v>46112</v>
      </c>
      <c r="C5112" s="37" t="s">
        <v>1243</v>
      </c>
      <c r="D5112" s="119" t="str">
        <f>IF(G5112="","",VLOOKUP(G5112,номенклатури!R:T,2,0))</f>
        <v/>
      </c>
      <c r="E5112" s="365" t="str">
        <f>IF(G5112="","",VLOOKUP(G5112,номенклатури!R:T,3,0))</f>
        <v/>
      </c>
      <c r="F5112" s="159" t="str">
        <f>IF(G5112="","",IF(ISERROR(VLOOKUP(G5112,номенклатури!V:V,1,0)),E5112*H5112,E5112*I5112))</f>
        <v/>
      </c>
      <c r="G5112" s="14"/>
      <c r="H5112" s="15"/>
      <c r="I5112" s="15"/>
      <c r="J5112" s="15"/>
      <c r="K5112" s="15"/>
      <c r="L5112" s="217"/>
      <c r="M5112" s="22"/>
      <c r="N5112" s="119" t="str">
        <f>IF(G5112="","",VLOOKUP(G5112,номенклатури!R:U,4,0))</f>
        <v/>
      </c>
      <c r="O5112" s="119" t="str">
        <f>IF(M5112="","",VLOOKUP(M5112,'14'!D:D,1,0))</f>
        <v/>
      </c>
    </row>
    <row r="5113" spans="1:15" ht="12.75" customHeight="1" x14ac:dyDescent="0.2">
      <c r="A5113" s="36" t="str">
        <f>'0'!$A$4</f>
        <v>………………..</v>
      </c>
      <c r="B5113" s="37">
        <f>'0'!$A$2</f>
        <v>46112</v>
      </c>
      <c r="C5113" s="37" t="s">
        <v>1243</v>
      </c>
      <c r="D5113" s="119" t="str">
        <f>IF(G5113="","",VLOOKUP(G5113,номенклатури!R:T,2,0))</f>
        <v/>
      </c>
      <c r="E5113" s="365" t="str">
        <f>IF(G5113="","",VLOOKUP(G5113,номенклатури!R:T,3,0))</f>
        <v/>
      </c>
      <c r="F5113" s="159" t="str">
        <f>IF(G5113="","",IF(ISERROR(VLOOKUP(G5113,номенклатури!V:V,1,0)),E5113*H5113,E5113*I5113))</f>
        <v/>
      </c>
      <c r="G5113" s="14"/>
      <c r="H5113" s="15"/>
      <c r="I5113" s="15"/>
      <c r="J5113" s="15"/>
      <c r="K5113" s="15"/>
      <c r="L5113" s="217"/>
      <c r="M5113" s="22"/>
      <c r="N5113" s="119" t="str">
        <f>IF(G5113="","",VLOOKUP(G5113,номенклатури!R:U,4,0))</f>
        <v/>
      </c>
      <c r="O5113" s="119" t="str">
        <f>IF(M5113="","",VLOOKUP(M5113,'14'!D:D,1,0))</f>
        <v/>
      </c>
    </row>
    <row r="5114" spans="1:15" ht="12.75" customHeight="1" x14ac:dyDescent="0.2">
      <c r="A5114" s="36" t="str">
        <f>'0'!$A$4</f>
        <v>………………..</v>
      </c>
      <c r="B5114" s="37">
        <f>'0'!$A$2</f>
        <v>46112</v>
      </c>
      <c r="C5114" s="37" t="s">
        <v>1243</v>
      </c>
      <c r="D5114" s="119" t="str">
        <f>IF(G5114="","",VLOOKUP(G5114,номенклатури!R:T,2,0))</f>
        <v/>
      </c>
      <c r="E5114" s="365" t="str">
        <f>IF(G5114="","",VLOOKUP(G5114,номенклатури!R:T,3,0))</f>
        <v/>
      </c>
      <c r="F5114" s="159" t="str">
        <f>IF(G5114="","",IF(ISERROR(VLOOKUP(G5114,номенклатури!V:V,1,0)),E5114*H5114,E5114*I5114))</f>
        <v/>
      </c>
      <c r="G5114" s="14"/>
      <c r="H5114" s="15"/>
      <c r="I5114" s="15"/>
      <c r="J5114" s="15"/>
      <c r="K5114" s="15"/>
      <c r="L5114" s="217"/>
      <c r="M5114" s="22"/>
      <c r="N5114" s="119" t="str">
        <f>IF(G5114="","",VLOOKUP(G5114,номенклатури!R:U,4,0))</f>
        <v/>
      </c>
      <c r="O5114" s="119" t="str">
        <f>IF(M5114="","",VLOOKUP(M5114,'14'!D:D,1,0))</f>
        <v/>
      </c>
    </row>
    <row r="5115" spans="1:15" ht="12.75" customHeight="1" x14ac:dyDescent="0.2">
      <c r="A5115" s="36" t="str">
        <f>'0'!$A$4</f>
        <v>………………..</v>
      </c>
      <c r="B5115" s="37">
        <f>'0'!$A$2</f>
        <v>46112</v>
      </c>
      <c r="C5115" s="37" t="s">
        <v>1243</v>
      </c>
      <c r="D5115" s="119" t="str">
        <f>IF(G5115="","",VLOOKUP(G5115,номенклатури!R:T,2,0))</f>
        <v/>
      </c>
      <c r="E5115" s="365" t="str">
        <f>IF(G5115="","",VLOOKUP(G5115,номенклатури!R:T,3,0))</f>
        <v/>
      </c>
      <c r="F5115" s="159" t="str">
        <f>IF(G5115="","",IF(ISERROR(VLOOKUP(G5115,номенклатури!V:V,1,0)),E5115*H5115,E5115*I5115))</f>
        <v/>
      </c>
      <c r="G5115" s="14"/>
      <c r="H5115" s="15"/>
      <c r="I5115" s="15"/>
      <c r="J5115" s="15"/>
      <c r="K5115" s="15"/>
      <c r="L5115" s="217"/>
      <c r="M5115" s="22"/>
      <c r="N5115" s="119" t="str">
        <f>IF(G5115="","",VLOOKUP(G5115,номенклатури!R:U,4,0))</f>
        <v/>
      </c>
      <c r="O5115" s="119" t="str">
        <f>IF(M5115="","",VLOOKUP(M5115,'14'!D:D,1,0))</f>
        <v/>
      </c>
    </row>
    <row r="5116" spans="1:15" ht="12.75" customHeight="1" x14ac:dyDescent="0.2">
      <c r="A5116" s="36" t="str">
        <f>'0'!$A$4</f>
        <v>………………..</v>
      </c>
      <c r="B5116" s="37">
        <f>'0'!$A$2</f>
        <v>46112</v>
      </c>
      <c r="C5116" s="37" t="s">
        <v>1243</v>
      </c>
      <c r="D5116" s="119" t="str">
        <f>IF(G5116="","",VLOOKUP(G5116,номенклатури!R:T,2,0))</f>
        <v/>
      </c>
      <c r="E5116" s="365" t="str">
        <f>IF(G5116="","",VLOOKUP(G5116,номенклатури!R:T,3,0))</f>
        <v/>
      </c>
      <c r="F5116" s="159" t="str">
        <f>IF(G5116="","",IF(ISERROR(VLOOKUP(G5116,номенклатури!V:V,1,0)),E5116*H5116,E5116*I5116))</f>
        <v/>
      </c>
      <c r="G5116" s="14"/>
      <c r="H5116" s="15"/>
      <c r="I5116" s="15"/>
      <c r="J5116" s="15"/>
      <c r="K5116" s="15"/>
      <c r="L5116" s="217"/>
      <c r="M5116" s="22"/>
      <c r="N5116" s="119" t="str">
        <f>IF(G5116="","",VLOOKUP(G5116,номенклатури!R:U,4,0))</f>
        <v/>
      </c>
      <c r="O5116" s="119" t="str">
        <f>IF(M5116="","",VLOOKUP(M5116,'14'!D:D,1,0))</f>
        <v/>
      </c>
    </row>
    <row r="5117" spans="1:15" ht="12.75" customHeight="1" x14ac:dyDescent="0.2">
      <c r="A5117" s="36" t="str">
        <f>'0'!$A$4</f>
        <v>………………..</v>
      </c>
      <c r="B5117" s="37">
        <f>'0'!$A$2</f>
        <v>46112</v>
      </c>
      <c r="C5117" s="37" t="s">
        <v>1243</v>
      </c>
      <c r="D5117" s="119" t="str">
        <f>IF(G5117="","",VLOOKUP(G5117,номенклатури!R:T,2,0))</f>
        <v/>
      </c>
      <c r="E5117" s="365" t="str">
        <f>IF(G5117="","",VLOOKUP(G5117,номенклатури!R:T,3,0))</f>
        <v/>
      </c>
      <c r="F5117" s="159" t="str">
        <f>IF(G5117="","",IF(ISERROR(VLOOKUP(G5117,номенклатури!V:V,1,0)),E5117*H5117,E5117*I5117))</f>
        <v/>
      </c>
      <c r="G5117" s="14"/>
      <c r="H5117" s="15"/>
      <c r="I5117" s="15"/>
      <c r="J5117" s="15"/>
      <c r="K5117" s="15"/>
      <c r="L5117" s="217"/>
      <c r="M5117" s="22"/>
      <c r="N5117" s="119" t="str">
        <f>IF(G5117="","",VLOOKUP(G5117,номенклатури!R:U,4,0))</f>
        <v/>
      </c>
      <c r="O5117" s="119" t="str">
        <f>IF(M5117="","",VLOOKUP(M5117,'14'!D:D,1,0))</f>
        <v/>
      </c>
    </row>
    <row r="5118" spans="1:15" ht="12.75" customHeight="1" x14ac:dyDescent="0.2">
      <c r="A5118" s="36" t="str">
        <f>'0'!$A$4</f>
        <v>………………..</v>
      </c>
      <c r="B5118" s="37">
        <f>'0'!$A$2</f>
        <v>46112</v>
      </c>
      <c r="C5118" s="37" t="s">
        <v>1243</v>
      </c>
      <c r="D5118" s="119" t="str">
        <f>IF(G5118="","",VLOOKUP(G5118,номенклатури!R:T,2,0))</f>
        <v/>
      </c>
      <c r="E5118" s="365" t="str">
        <f>IF(G5118="","",VLOOKUP(G5118,номенклатури!R:T,3,0))</f>
        <v/>
      </c>
      <c r="F5118" s="159" t="str">
        <f>IF(G5118="","",IF(ISERROR(VLOOKUP(G5118,номенклатури!V:V,1,0)),E5118*H5118,E5118*I5118))</f>
        <v/>
      </c>
      <c r="G5118" s="14"/>
      <c r="H5118" s="15"/>
      <c r="I5118" s="15"/>
      <c r="J5118" s="15"/>
      <c r="K5118" s="15"/>
      <c r="L5118" s="217"/>
      <c r="M5118" s="22"/>
      <c r="N5118" s="119" t="str">
        <f>IF(G5118="","",VLOOKUP(G5118,номенклатури!R:U,4,0))</f>
        <v/>
      </c>
      <c r="O5118" s="119" t="str">
        <f>IF(M5118="","",VLOOKUP(M5118,'14'!D:D,1,0))</f>
        <v/>
      </c>
    </row>
    <row r="5119" spans="1:15" ht="12.75" customHeight="1" x14ac:dyDescent="0.2">
      <c r="A5119" s="36" t="str">
        <f>'0'!$A$4</f>
        <v>………………..</v>
      </c>
      <c r="B5119" s="37">
        <f>'0'!$A$2</f>
        <v>46112</v>
      </c>
      <c r="C5119" s="37" t="s">
        <v>1243</v>
      </c>
      <c r="D5119" s="119" t="str">
        <f>IF(G5119="","",VLOOKUP(G5119,номенклатури!R:T,2,0))</f>
        <v/>
      </c>
      <c r="E5119" s="365" t="str">
        <f>IF(G5119="","",VLOOKUP(G5119,номенклатури!R:T,3,0))</f>
        <v/>
      </c>
      <c r="F5119" s="159" t="str">
        <f>IF(G5119="","",IF(ISERROR(VLOOKUP(G5119,номенклатури!V:V,1,0)),E5119*H5119,E5119*I5119))</f>
        <v/>
      </c>
      <c r="G5119" s="14"/>
      <c r="H5119" s="15"/>
      <c r="I5119" s="15"/>
      <c r="J5119" s="15"/>
      <c r="K5119" s="15"/>
      <c r="L5119" s="217"/>
      <c r="M5119" s="22"/>
      <c r="N5119" s="119" t="str">
        <f>IF(G5119="","",VLOOKUP(G5119,номенклатури!R:U,4,0))</f>
        <v/>
      </c>
      <c r="O5119" s="119" t="str">
        <f>IF(M5119="","",VLOOKUP(M5119,'14'!D:D,1,0))</f>
        <v/>
      </c>
    </row>
    <row r="5120" spans="1:15" ht="12.75" customHeight="1" x14ac:dyDescent="0.2">
      <c r="A5120" s="36" t="str">
        <f>'0'!$A$4</f>
        <v>………………..</v>
      </c>
      <c r="B5120" s="37">
        <f>'0'!$A$2</f>
        <v>46112</v>
      </c>
      <c r="C5120" s="37" t="s">
        <v>1243</v>
      </c>
      <c r="D5120" s="119" t="str">
        <f>IF(G5120="","",VLOOKUP(G5120,номенклатури!R:T,2,0))</f>
        <v/>
      </c>
      <c r="E5120" s="365" t="str">
        <f>IF(G5120="","",VLOOKUP(G5120,номенклатури!R:T,3,0))</f>
        <v/>
      </c>
      <c r="F5120" s="159" t="str">
        <f>IF(G5120="","",IF(ISERROR(VLOOKUP(G5120,номенклатури!V:V,1,0)),E5120*H5120,E5120*I5120))</f>
        <v/>
      </c>
      <c r="G5120" s="14"/>
      <c r="H5120" s="15"/>
      <c r="I5120" s="15"/>
      <c r="J5120" s="15"/>
      <c r="K5120" s="15"/>
      <c r="L5120" s="217"/>
      <c r="M5120" s="22"/>
      <c r="N5120" s="119" t="str">
        <f>IF(G5120="","",VLOOKUP(G5120,номенклатури!R:U,4,0))</f>
        <v/>
      </c>
      <c r="O5120" s="119" t="str">
        <f>IF(M5120="","",VLOOKUP(M5120,'14'!D:D,1,0))</f>
        <v/>
      </c>
    </row>
    <row r="5121" spans="1:15" ht="12.75" customHeight="1" x14ac:dyDescent="0.2">
      <c r="A5121" s="36" t="str">
        <f>'0'!$A$4</f>
        <v>………………..</v>
      </c>
      <c r="B5121" s="37">
        <f>'0'!$A$2</f>
        <v>46112</v>
      </c>
      <c r="C5121" s="37" t="s">
        <v>1243</v>
      </c>
      <c r="D5121" s="119" t="str">
        <f>IF(G5121="","",VLOOKUP(G5121,номенклатури!R:T,2,0))</f>
        <v/>
      </c>
      <c r="E5121" s="365" t="str">
        <f>IF(G5121="","",VLOOKUP(G5121,номенклатури!R:T,3,0))</f>
        <v/>
      </c>
      <c r="F5121" s="159" t="str">
        <f>IF(G5121="","",IF(ISERROR(VLOOKUP(G5121,номенклатури!V:V,1,0)),E5121*H5121,E5121*I5121))</f>
        <v/>
      </c>
      <c r="G5121" s="14"/>
      <c r="H5121" s="15"/>
      <c r="I5121" s="15"/>
      <c r="J5121" s="15"/>
      <c r="K5121" s="15"/>
      <c r="L5121" s="217"/>
      <c r="M5121" s="22"/>
      <c r="N5121" s="119" t="str">
        <f>IF(G5121="","",VLOOKUP(G5121,номенклатури!R:U,4,0))</f>
        <v/>
      </c>
      <c r="O5121" s="119" t="str">
        <f>IF(M5121="","",VLOOKUP(M5121,'14'!D:D,1,0))</f>
        <v/>
      </c>
    </row>
    <row r="5122" spans="1:15" ht="12.75" customHeight="1" x14ac:dyDescent="0.2">
      <c r="A5122" s="36" t="str">
        <f>'0'!$A$4</f>
        <v>………………..</v>
      </c>
      <c r="B5122" s="37">
        <f>'0'!$A$2</f>
        <v>46112</v>
      </c>
      <c r="C5122" s="37" t="s">
        <v>1243</v>
      </c>
      <c r="D5122" s="119" t="str">
        <f>IF(G5122="","",VLOOKUP(G5122,номенклатури!R:T,2,0))</f>
        <v/>
      </c>
      <c r="E5122" s="365" t="str">
        <f>IF(G5122="","",VLOOKUP(G5122,номенклатури!R:T,3,0))</f>
        <v/>
      </c>
      <c r="F5122" s="159" t="str">
        <f>IF(G5122="","",IF(ISERROR(VLOOKUP(G5122,номенклатури!V:V,1,0)),E5122*H5122,E5122*I5122))</f>
        <v/>
      </c>
      <c r="G5122" s="14"/>
      <c r="H5122" s="15"/>
      <c r="I5122" s="15"/>
      <c r="J5122" s="15"/>
      <c r="K5122" s="15"/>
      <c r="L5122" s="217"/>
      <c r="M5122" s="22"/>
      <c r="N5122" s="119" t="str">
        <f>IF(G5122="","",VLOOKUP(G5122,номенклатури!R:U,4,0))</f>
        <v/>
      </c>
      <c r="O5122" s="119" t="str">
        <f>IF(M5122="","",VLOOKUP(M5122,'14'!D:D,1,0))</f>
        <v/>
      </c>
    </row>
    <row r="5123" spans="1:15" ht="12.75" customHeight="1" x14ac:dyDescent="0.2">
      <c r="A5123" s="36" t="str">
        <f>'0'!$A$4</f>
        <v>………………..</v>
      </c>
      <c r="B5123" s="37">
        <f>'0'!$A$2</f>
        <v>46112</v>
      </c>
      <c r="C5123" s="37" t="s">
        <v>1243</v>
      </c>
      <c r="D5123" s="119" t="str">
        <f>IF(G5123="","",VLOOKUP(G5123,номенклатури!R:T,2,0))</f>
        <v/>
      </c>
      <c r="E5123" s="365" t="str">
        <f>IF(G5123="","",VLOOKUP(G5123,номенклатури!R:T,3,0))</f>
        <v/>
      </c>
      <c r="F5123" s="159" t="str">
        <f>IF(G5123="","",IF(ISERROR(VLOOKUP(G5123,номенклатури!V:V,1,0)),E5123*H5123,E5123*I5123))</f>
        <v/>
      </c>
      <c r="G5123" s="14"/>
      <c r="H5123" s="15"/>
      <c r="I5123" s="15"/>
      <c r="J5123" s="15"/>
      <c r="K5123" s="15"/>
      <c r="L5123" s="217"/>
      <c r="M5123" s="22"/>
      <c r="N5123" s="119" t="str">
        <f>IF(G5123="","",VLOOKUP(G5123,номенклатури!R:U,4,0))</f>
        <v/>
      </c>
      <c r="O5123" s="119" t="str">
        <f>IF(M5123="","",VLOOKUP(M5123,'14'!D:D,1,0))</f>
        <v/>
      </c>
    </row>
    <row r="5124" spans="1:15" ht="12.75" customHeight="1" x14ac:dyDescent="0.2">
      <c r="A5124" s="36" t="str">
        <f>'0'!$A$4</f>
        <v>………………..</v>
      </c>
      <c r="B5124" s="37">
        <f>'0'!$A$2</f>
        <v>46112</v>
      </c>
      <c r="C5124" s="37" t="s">
        <v>1243</v>
      </c>
      <c r="D5124" s="119" t="str">
        <f>IF(G5124="","",VLOOKUP(G5124,номенклатури!R:T,2,0))</f>
        <v/>
      </c>
      <c r="E5124" s="365" t="str">
        <f>IF(G5124="","",VLOOKUP(G5124,номенклатури!R:T,3,0))</f>
        <v/>
      </c>
      <c r="F5124" s="159" t="str">
        <f>IF(G5124="","",IF(ISERROR(VLOOKUP(G5124,номенклатури!V:V,1,0)),E5124*H5124,E5124*I5124))</f>
        <v/>
      </c>
      <c r="G5124" s="14"/>
      <c r="H5124" s="15"/>
      <c r="I5124" s="15"/>
      <c r="J5124" s="15"/>
      <c r="K5124" s="15"/>
      <c r="L5124" s="217"/>
      <c r="M5124" s="22"/>
      <c r="N5124" s="119" t="str">
        <f>IF(G5124="","",VLOOKUP(G5124,номенклатури!R:U,4,0))</f>
        <v/>
      </c>
      <c r="O5124" s="119" t="str">
        <f>IF(M5124="","",VLOOKUP(M5124,'14'!D:D,1,0))</f>
        <v/>
      </c>
    </row>
    <row r="5125" spans="1:15" ht="12.75" customHeight="1" x14ac:dyDescent="0.2">
      <c r="A5125" s="36" t="str">
        <f>'0'!$A$4</f>
        <v>………………..</v>
      </c>
      <c r="B5125" s="37">
        <f>'0'!$A$2</f>
        <v>46112</v>
      </c>
      <c r="C5125" s="37" t="s">
        <v>1243</v>
      </c>
      <c r="D5125" s="119" t="str">
        <f>IF(G5125="","",VLOOKUP(G5125,номенклатури!R:T,2,0))</f>
        <v/>
      </c>
      <c r="E5125" s="365" t="str">
        <f>IF(G5125="","",VLOOKUP(G5125,номенклатури!R:T,3,0))</f>
        <v/>
      </c>
      <c r="F5125" s="159" t="str">
        <f>IF(G5125="","",IF(ISERROR(VLOOKUP(G5125,номенклатури!V:V,1,0)),E5125*H5125,E5125*I5125))</f>
        <v/>
      </c>
      <c r="G5125" s="14"/>
      <c r="H5125" s="15"/>
      <c r="I5125" s="15"/>
      <c r="J5125" s="15"/>
      <c r="K5125" s="15"/>
      <c r="L5125" s="217"/>
      <c r="M5125" s="22"/>
      <c r="N5125" s="119" t="str">
        <f>IF(G5125="","",VLOOKUP(G5125,номенклатури!R:U,4,0))</f>
        <v/>
      </c>
      <c r="O5125" s="119" t="str">
        <f>IF(M5125="","",VLOOKUP(M5125,'14'!D:D,1,0))</f>
        <v/>
      </c>
    </row>
    <row r="5126" spans="1:15" ht="12.75" customHeight="1" x14ac:dyDescent="0.2">
      <c r="A5126" s="36" t="str">
        <f>'0'!$A$4</f>
        <v>………………..</v>
      </c>
      <c r="B5126" s="37">
        <f>'0'!$A$2</f>
        <v>46112</v>
      </c>
      <c r="C5126" s="37" t="s">
        <v>1243</v>
      </c>
      <c r="D5126" s="119" t="str">
        <f>IF(G5126="","",VLOOKUP(G5126,номенклатури!R:T,2,0))</f>
        <v/>
      </c>
      <c r="E5126" s="365" t="str">
        <f>IF(G5126="","",VLOOKUP(G5126,номенклатури!R:T,3,0))</f>
        <v/>
      </c>
      <c r="F5126" s="159" t="str">
        <f>IF(G5126="","",IF(ISERROR(VLOOKUP(G5126,номенклатури!V:V,1,0)),E5126*H5126,E5126*I5126))</f>
        <v/>
      </c>
      <c r="G5126" s="14"/>
      <c r="H5126" s="15"/>
      <c r="I5126" s="15"/>
      <c r="J5126" s="15"/>
      <c r="K5126" s="15"/>
      <c r="L5126" s="217"/>
      <c r="M5126" s="22"/>
      <c r="N5126" s="119" t="str">
        <f>IF(G5126="","",VLOOKUP(G5126,номенклатури!R:U,4,0))</f>
        <v/>
      </c>
      <c r="O5126" s="119" t="str">
        <f>IF(M5126="","",VLOOKUP(M5126,'14'!D:D,1,0))</f>
        <v/>
      </c>
    </row>
    <row r="5127" spans="1:15" ht="12.75" customHeight="1" x14ac:dyDescent="0.2">
      <c r="A5127" s="36" t="str">
        <f>'0'!$A$4</f>
        <v>………………..</v>
      </c>
      <c r="B5127" s="37">
        <f>'0'!$A$2</f>
        <v>46112</v>
      </c>
      <c r="C5127" s="37" t="s">
        <v>1243</v>
      </c>
      <c r="D5127" s="119" t="str">
        <f>IF(G5127="","",VLOOKUP(G5127,номенклатури!R:T,2,0))</f>
        <v/>
      </c>
      <c r="E5127" s="365" t="str">
        <f>IF(G5127="","",VLOOKUP(G5127,номенклатури!R:T,3,0))</f>
        <v/>
      </c>
      <c r="F5127" s="159" t="str">
        <f>IF(G5127="","",IF(ISERROR(VLOOKUP(G5127,номенклатури!V:V,1,0)),E5127*H5127,E5127*I5127))</f>
        <v/>
      </c>
      <c r="G5127" s="14"/>
      <c r="H5127" s="15"/>
      <c r="I5127" s="15"/>
      <c r="J5127" s="15"/>
      <c r="K5127" s="15"/>
      <c r="L5127" s="217"/>
      <c r="M5127" s="22"/>
      <c r="N5127" s="119" t="str">
        <f>IF(G5127="","",VLOOKUP(G5127,номенклатури!R:U,4,0))</f>
        <v/>
      </c>
      <c r="O5127" s="119" t="str">
        <f>IF(M5127="","",VLOOKUP(M5127,'14'!D:D,1,0))</f>
        <v/>
      </c>
    </row>
    <row r="5128" spans="1:15" ht="12.75" customHeight="1" x14ac:dyDescent="0.2">
      <c r="A5128" s="36" t="str">
        <f>'0'!$A$4</f>
        <v>………………..</v>
      </c>
      <c r="B5128" s="37">
        <f>'0'!$A$2</f>
        <v>46112</v>
      </c>
      <c r="C5128" s="37" t="s">
        <v>1243</v>
      </c>
      <c r="D5128" s="119" t="str">
        <f>IF(G5128="","",VLOOKUP(G5128,номенклатури!R:T,2,0))</f>
        <v/>
      </c>
      <c r="E5128" s="365" t="str">
        <f>IF(G5128="","",VLOOKUP(G5128,номенклатури!R:T,3,0))</f>
        <v/>
      </c>
      <c r="F5128" s="159" t="str">
        <f>IF(G5128="","",IF(ISERROR(VLOOKUP(G5128,номенклатури!V:V,1,0)),E5128*H5128,E5128*I5128))</f>
        <v/>
      </c>
      <c r="G5128" s="14"/>
      <c r="H5128" s="15"/>
      <c r="I5128" s="15"/>
      <c r="J5128" s="15"/>
      <c r="K5128" s="15"/>
      <c r="L5128" s="217"/>
      <c r="M5128" s="22"/>
      <c r="N5128" s="119" t="str">
        <f>IF(G5128="","",VLOOKUP(G5128,номенклатури!R:U,4,0))</f>
        <v/>
      </c>
      <c r="O5128" s="119" t="str">
        <f>IF(M5128="","",VLOOKUP(M5128,'14'!D:D,1,0))</f>
        <v/>
      </c>
    </row>
    <row r="5129" spans="1:15" ht="12.75" customHeight="1" x14ac:dyDescent="0.2">
      <c r="A5129" s="36" t="str">
        <f>'0'!$A$4</f>
        <v>………………..</v>
      </c>
      <c r="B5129" s="37">
        <f>'0'!$A$2</f>
        <v>46112</v>
      </c>
      <c r="C5129" s="37" t="s">
        <v>1243</v>
      </c>
      <c r="D5129" s="119" t="str">
        <f>IF(G5129="","",VLOOKUP(G5129,номенклатури!R:T,2,0))</f>
        <v/>
      </c>
      <c r="E5129" s="365" t="str">
        <f>IF(G5129="","",VLOOKUP(G5129,номенклатури!R:T,3,0))</f>
        <v/>
      </c>
      <c r="F5129" s="159" t="str">
        <f>IF(G5129="","",IF(ISERROR(VLOOKUP(G5129,номенклатури!V:V,1,0)),E5129*H5129,E5129*I5129))</f>
        <v/>
      </c>
      <c r="G5129" s="14"/>
      <c r="H5129" s="15"/>
      <c r="I5129" s="15"/>
      <c r="J5129" s="15"/>
      <c r="K5129" s="15"/>
      <c r="L5129" s="217"/>
      <c r="M5129" s="22"/>
      <c r="N5129" s="119" t="str">
        <f>IF(G5129="","",VLOOKUP(G5129,номенклатури!R:U,4,0))</f>
        <v/>
      </c>
      <c r="O5129" s="119" t="str">
        <f>IF(M5129="","",VLOOKUP(M5129,'14'!D:D,1,0))</f>
        <v/>
      </c>
    </row>
    <row r="5130" spans="1:15" ht="12.75" customHeight="1" x14ac:dyDescent="0.2">
      <c r="A5130" s="36" t="str">
        <f>'0'!$A$4</f>
        <v>………………..</v>
      </c>
      <c r="B5130" s="37">
        <f>'0'!$A$2</f>
        <v>46112</v>
      </c>
      <c r="C5130" s="37" t="s">
        <v>1243</v>
      </c>
      <c r="D5130" s="119" t="str">
        <f>IF(G5130="","",VLOOKUP(G5130,номенклатури!R:T,2,0))</f>
        <v/>
      </c>
      <c r="E5130" s="365" t="str">
        <f>IF(G5130="","",VLOOKUP(G5130,номенклатури!R:T,3,0))</f>
        <v/>
      </c>
      <c r="F5130" s="159" t="str">
        <f>IF(G5130="","",IF(ISERROR(VLOOKUP(G5130,номенклатури!V:V,1,0)),E5130*H5130,E5130*I5130))</f>
        <v/>
      </c>
      <c r="G5130" s="14"/>
      <c r="H5130" s="15"/>
      <c r="I5130" s="15"/>
      <c r="J5130" s="15"/>
      <c r="K5130" s="15"/>
      <c r="L5130" s="217"/>
      <c r="M5130" s="22"/>
      <c r="N5130" s="119" t="str">
        <f>IF(G5130="","",VLOOKUP(G5130,номенклатури!R:U,4,0))</f>
        <v/>
      </c>
      <c r="O5130" s="119" t="str">
        <f>IF(M5130="","",VLOOKUP(M5130,'14'!D:D,1,0))</f>
        <v/>
      </c>
    </row>
    <row r="5131" spans="1:15" ht="12.75" customHeight="1" x14ac:dyDescent="0.2">
      <c r="A5131" s="36" t="str">
        <f>'0'!$A$4</f>
        <v>………………..</v>
      </c>
      <c r="B5131" s="37">
        <f>'0'!$A$2</f>
        <v>46112</v>
      </c>
      <c r="C5131" s="37" t="s">
        <v>1243</v>
      </c>
      <c r="D5131" s="119" t="str">
        <f>IF(G5131="","",VLOOKUP(G5131,номенклатури!R:T,2,0))</f>
        <v/>
      </c>
      <c r="E5131" s="365" t="str">
        <f>IF(G5131="","",VLOOKUP(G5131,номенклатури!R:T,3,0))</f>
        <v/>
      </c>
      <c r="F5131" s="159" t="str">
        <f>IF(G5131="","",IF(ISERROR(VLOOKUP(G5131,номенклатури!V:V,1,0)),E5131*H5131,E5131*I5131))</f>
        <v/>
      </c>
      <c r="G5131" s="14"/>
      <c r="H5131" s="15"/>
      <c r="I5131" s="15"/>
      <c r="J5131" s="15"/>
      <c r="K5131" s="15"/>
      <c r="L5131" s="217"/>
      <c r="M5131" s="22"/>
      <c r="N5131" s="119" t="str">
        <f>IF(G5131="","",VLOOKUP(G5131,номенклатури!R:U,4,0))</f>
        <v/>
      </c>
      <c r="O5131" s="119" t="str">
        <f>IF(M5131="","",VLOOKUP(M5131,'14'!D:D,1,0))</f>
        <v/>
      </c>
    </row>
    <row r="5132" spans="1:15" ht="12.75" customHeight="1" x14ac:dyDescent="0.2">
      <c r="A5132" s="36" t="str">
        <f>'0'!$A$4</f>
        <v>………………..</v>
      </c>
      <c r="B5132" s="37">
        <f>'0'!$A$2</f>
        <v>46112</v>
      </c>
      <c r="C5132" s="37" t="s">
        <v>1243</v>
      </c>
      <c r="D5132" s="119" t="str">
        <f>IF(G5132="","",VLOOKUP(G5132,номенклатури!R:T,2,0))</f>
        <v/>
      </c>
      <c r="E5132" s="365" t="str">
        <f>IF(G5132="","",VLOOKUP(G5132,номенклатури!R:T,3,0))</f>
        <v/>
      </c>
      <c r="F5132" s="159" t="str">
        <f>IF(G5132="","",IF(ISERROR(VLOOKUP(G5132,номенклатури!V:V,1,0)),E5132*H5132,E5132*I5132))</f>
        <v/>
      </c>
      <c r="G5132" s="14"/>
      <c r="H5132" s="15"/>
      <c r="I5132" s="15"/>
      <c r="J5132" s="15"/>
      <c r="K5132" s="15"/>
      <c r="L5132" s="217"/>
      <c r="M5132" s="22"/>
      <c r="N5132" s="119" t="str">
        <f>IF(G5132="","",VLOOKUP(G5132,номенклатури!R:U,4,0))</f>
        <v/>
      </c>
      <c r="O5132" s="119" t="str">
        <f>IF(M5132="","",VLOOKUP(M5132,'14'!D:D,1,0))</f>
        <v/>
      </c>
    </row>
    <row r="5133" spans="1:15" ht="12.75" customHeight="1" x14ac:dyDescent="0.2">
      <c r="A5133" s="36" t="str">
        <f>'0'!$A$4</f>
        <v>………………..</v>
      </c>
      <c r="B5133" s="37">
        <f>'0'!$A$2</f>
        <v>46112</v>
      </c>
      <c r="C5133" s="37" t="s">
        <v>1243</v>
      </c>
      <c r="D5133" s="119" t="str">
        <f>IF(G5133="","",VLOOKUP(G5133,номенклатури!R:T,2,0))</f>
        <v/>
      </c>
      <c r="E5133" s="365" t="str">
        <f>IF(G5133="","",VLOOKUP(G5133,номенклатури!R:T,3,0))</f>
        <v/>
      </c>
      <c r="F5133" s="159" t="str">
        <f>IF(G5133="","",IF(ISERROR(VLOOKUP(G5133,номенклатури!V:V,1,0)),E5133*H5133,E5133*I5133))</f>
        <v/>
      </c>
      <c r="G5133" s="14"/>
      <c r="H5133" s="15"/>
      <c r="I5133" s="15"/>
      <c r="J5133" s="15"/>
      <c r="K5133" s="15"/>
      <c r="L5133" s="217"/>
      <c r="M5133" s="22"/>
      <c r="N5133" s="119" t="str">
        <f>IF(G5133="","",VLOOKUP(G5133,номенклатури!R:U,4,0))</f>
        <v/>
      </c>
      <c r="O5133" s="119" t="str">
        <f>IF(M5133="","",VLOOKUP(M5133,'14'!D:D,1,0))</f>
        <v/>
      </c>
    </row>
    <row r="5134" spans="1:15" ht="12.75" customHeight="1" x14ac:dyDescent="0.2">
      <c r="A5134" s="36" t="str">
        <f>'0'!$A$4</f>
        <v>………………..</v>
      </c>
      <c r="B5134" s="37">
        <f>'0'!$A$2</f>
        <v>46112</v>
      </c>
      <c r="C5134" s="37" t="s">
        <v>1243</v>
      </c>
      <c r="D5134" s="119" t="str">
        <f>IF(G5134="","",VLOOKUP(G5134,номенклатури!R:T,2,0))</f>
        <v/>
      </c>
      <c r="E5134" s="365" t="str">
        <f>IF(G5134="","",VLOOKUP(G5134,номенклатури!R:T,3,0))</f>
        <v/>
      </c>
      <c r="F5134" s="159" t="str">
        <f>IF(G5134="","",IF(ISERROR(VLOOKUP(G5134,номенклатури!V:V,1,0)),E5134*H5134,E5134*I5134))</f>
        <v/>
      </c>
      <c r="G5134" s="14"/>
      <c r="H5134" s="15"/>
      <c r="I5134" s="15"/>
      <c r="J5134" s="15"/>
      <c r="K5134" s="15"/>
      <c r="L5134" s="217"/>
      <c r="M5134" s="22"/>
      <c r="N5134" s="119" t="str">
        <f>IF(G5134="","",VLOOKUP(G5134,номенклатури!R:U,4,0))</f>
        <v/>
      </c>
      <c r="O5134" s="119" t="str">
        <f>IF(M5134="","",VLOOKUP(M5134,'14'!D:D,1,0))</f>
        <v/>
      </c>
    </row>
    <row r="5135" spans="1:15" ht="12.75" customHeight="1" x14ac:dyDescent="0.2">
      <c r="A5135" s="36" t="str">
        <f>'0'!$A$4</f>
        <v>………………..</v>
      </c>
      <c r="B5135" s="37">
        <f>'0'!$A$2</f>
        <v>46112</v>
      </c>
      <c r="C5135" s="37" t="s">
        <v>1243</v>
      </c>
      <c r="D5135" s="119" t="str">
        <f>IF(G5135="","",VLOOKUP(G5135,номенклатури!R:T,2,0))</f>
        <v/>
      </c>
      <c r="E5135" s="365" t="str">
        <f>IF(G5135="","",VLOOKUP(G5135,номенклатури!R:T,3,0))</f>
        <v/>
      </c>
      <c r="F5135" s="159" t="str">
        <f>IF(G5135="","",IF(ISERROR(VLOOKUP(G5135,номенклатури!V:V,1,0)),E5135*H5135,E5135*I5135))</f>
        <v/>
      </c>
      <c r="G5135" s="14"/>
      <c r="H5135" s="15"/>
      <c r="I5135" s="15"/>
      <c r="J5135" s="15"/>
      <c r="K5135" s="15"/>
      <c r="L5135" s="217"/>
      <c r="M5135" s="22"/>
      <c r="N5135" s="119" t="str">
        <f>IF(G5135="","",VLOOKUP(G5135,номенклатури!R:U,4,0))</f>
        <v/>
      </c>
      <c r="O5135" s="119" t="str">
        <f>IF(M5135="","",VLOOKUP(M5135,'14'!D:D,1,0))</f>
        <v/>
      </c>
    </row>
    <row r="5136" spans="1:15" ht="12.75" customHeight="1" x14ac:dyDescent="0.2">
      <c r="A5136" s="36" t="str">
        <f>'0'!$A$4</f>
        <v>………………..</v>
      </c>
      <c r="B5136" s="37">
        <f>'0'!$A$2</f>
        <v>46112</v>
      </c>
      <c r="C5136" s="37" t="s">
        <v>1243</v>
      </c>
      <c r="D5136" s="119" t="str">
        <f>IF(G5136="","",VLOOKUP(G5136,номенклатури!R:T,2,0))</f>
        <v/>
      </c>
      <c r="E5136" s="365" t="str">
        <f>IF(G5136="","",VLOOKUP(G5136,номенклатури!R:T,3,0))</f>
        <v/>
      </c>
      <c r="F5136" s="159" t="str">
        <f>IF(G5136="","",IF(ISERROR(VLOOKUP(G5136,номенклатури!V:V,1,0)),E5136*H5136,E5136*I5136))</f>
        <v/>
      </c>
      <c r="G5136" s="14"/>
      <c r="H5136" s="15"/>
      <c r="I5136" s="15"/>
      <c r="J5136" s="15"/>
      <c r="K5136" s="15"/>
      <c r="L5136" s="217"/>
      <c r="M5136" s="22"/>
      <c r="N5136" s="119" t="str">
        <f>IF(G5136="","",VLOOKUP(G5136,номенклатури!R:U,4,0))</f>
        <v/>
      </c>
      <c r="O5136" s="119" t="str">
        <f>IF(M5136="","",VLOOKUP(M5136,'14'!D:D,1,0))</f>
        <v/>
      </c>
    </row>
    <row r="5137" spans="1:15" ht="12.75" customHeight="1" x14ac:dyDescent="0.2">
      <c r="A5137" s="36" t="str">
        <f>'0'!$A$4</f>
        <v>………………..</v>
      </c>
      <c r="B5137" s="37">
        <f>'0'!$A$2</f>
        <v>46112</v>
      </c>
      <c r="C5137" s="37" t="s">
        <v>1243</v>
      </c>
      <c r="D5137" s="119" t="str">
        <f>IF(G5137="","",VLOOKUP(G5137,номенклатури!R:T,2,0))</f>
        <v/>
      </c>
      <c r="E5137" s="365" t="str">
        <f>IF(G5137="","",VLOOKUP(G5137,номенклатури!R:T,3,0))</f>
        <v/>
      </c>
      <c r="F5137" s="159" t="str">
        <f>IF(G5137="","",IF(ISERROR(VLOOKUP(G5137,номенклатури!V:V,1,0)),E5137*H5137,E5137*I5137))</f>
        <v/>
      </c>
      <c r="G5137" s="14"/>
      <c r="H5137" s="15"/>
      <c r="I5137" s="15"/>
      <c r="J5137" s="15"/>
      <c r="K5137" s="15"/>
      <c r="L5137" s="217"/>
      <c r="M5137" s="22"/>
      <c r="N5137" s="119" t="str">
        <f>IF(G5137="","",VLOOKUP(G5137,номенклатури!R:U,4,0))</f>
        <v/>
      </c>
      <c r="O5137" s="119" t="str">
        <f>IF(M5137="","",VLOOKUP(M5137,'14'!D:D,1,0))</f>
        <v/>
      </c>
    </row>
    <row r="5138" spans="1:15" ht="12.75" customHeight="1" x14ac:dyDescent="0.2">
      <c r="A5138" s="36" t="str">
        <f>'0'!$A$4</f>
        <v>………………..</v>
      </c>
      <c r="B5138" s="37">
        <f>'0'!$A$2</f>
        <v>46112</v>
      </c>
      <c r="C5138" s="37" t="s">
        <v>1243</v>
      </c>
      <c r="D5138" s="119" t="str">
        <f>IF(G5138="","",VLOOKUP(G5138,номенклатури!R:T,2,0))</f>
        <v/>
      </c>
      <c r="E5138" s="365" t="str">
        <f>IF(G5138="","",VLOOKUP(G5138,номенклатури!R:T,3,0))</f>
        <v/>
      </c>
      <c r="F5138" s="159" t="str">
        <f>IF(G5138="","",IF(ISERROR(VLOOKUP(G5138,номенклатури!V:V,1,0)),E5138*H5138,E5138*I5138))</f>
        <v/>
      </c>
      <c r="G5138" s="14"/>
      <c r="H5138" s="15"/>
      <c r="I5138" s="15"/>
      <c r="J5138" s="15"/>
      <c r="K5138" s="15"/>
      <c r="L5138" s="217"/>
      <c r="M5138" s="22"/>
      <c r="N5138" s="119" t="str">
        <f>IF(G5138="","",VLOOKUP(G5138,номенклатури!R:U,4,0))</f>
        <v/>
      </c>
      <c r="O5138" s="119" t="str">
        <f>IF(M5138="","",VLOOKUP(M5138,'14'!D:D,1,0))</f>
        <v/>
      </c>
    </row>
    <row r="5139" spans="1:15" ht="12.75" customHeight="1" x14ac:dyDescent="0.2">
      <c r="A5139" s="36" t="str">
        <f>'0'!$A$4</f>
        <v>………………..</v>
      </c>
      <c r="B5139" s="37">
        <f>'0'!$A$2</f>
        <v>46112</v>
      </c>
      <c r="C5139" s="37" t="s">
        <v>1243</v>
      </c>
      <c r="D5139" s="119" t="str">
        <f>IF(G5139="","",VLOOKUP(G5139,номенклатури!R:T,2,0))</f>
        <v/>
      </c>
      <c r="E5139" s="365" t="str">
        <f>IF(G5139="","",VLOOKUP(G5139,номенклатури!R:T,3,0))</f>
        <v/>
      </c>
      <c r="F5139" s="159" t="str">
        <f>IF(G5139="","",IF(ISERROR(VLOOKUP(G5139,номенклатури!V:V,1,0)),E5139*H5139,E5139*I5139))</f>
        <v/>
      </c>
      <c r="G5139" s="14"/>
      <c r="H5139" s="15"/>
      <c r="I5139" s="15"/>
      <c r="J5139" s="15"/>
      <c r="K5139" s="15"/>
      <c r="L5139" s="217"/>
      <c r="M5139" s="22"/>
      <c r="N5139" s="119" t="str">
        <f>IF(G5139="","",VLOOKUP(G5139,номенклатури!R:U,4,0))</f>
        <v/>
      </c>
      <c r="O5139" s="119" t="str">
        <f>IF(M5139="","",VLOOKUP(M5139,'14'!D:D,1,0))</f>
        <v/>
      </c>
    </row>
    <row r="5140" spans="1:15" ht="12.75" customHeight="1" x14ac:dyDescent="0.2">
      <c r="A5140" s="36" t="str">
        <f>'0'!$A$4</f>
        <v>………………..</v>
      </c>
      <c r="B5140" s="37">
        <f>'0'!$A$2</f>
        <v>46112</v>
      </c>
      <c r="C5140" s="37" t="s">
        <v>1243</v>
      </c>
      <c r="D5140" s="119" t="str">
        <f>IF(G5140="","",VLOOKUP(G5140,номенклатури!R:T,2,0))</f>
        <v/>
      </c>
      <c r="E5140" s="365" t="str">
        <f>IF(G5140="","",VLOOKUP(G5140,номенклатури!R:T,3,0))</f>
        <v/>
      </c>
      <c r="F5140" s="159" t="str">
        <f>IF(G5140="","",IF(ISERROR(VLOOKUP(G5140,номенклатури!V:V,1,0)),E5140*H5140,E5140*I5140))</f>
        <v/>
      </c>
      <c r="G5140" s="14"/>
      <c r="H5140" s="15"/>
      <c r="I5140" s="15"/>
      <c r="J5140" s="15"/>
      <c r="K5140" s="15"/>
      <c r="L5140" s="217"/>
      <c r="M5140" s="22"/>
      <c r="N5140" s="119" t="str">
        <f>IF(G5140="","",VLOOKUP(G5140,номенклатури!R:U,4,0))</f>
        <v/>
      </c>
      <c r="O5140" s="119" t="str">
        <f>IF(M5140="","",VLOOKUP(M5140,'14'!D:D,1,0))</f>
        <v/>
      </c>
    </row>
    <row r="5141" spans="1:15" ht="12.75" customHeight="1" x14ac:dyDescent="0.2">
      <c r="A5141" s="36" t="str">
        <f>'0'!$A$4</f>
        <v>………………..</v>
      </c>
      <c r="B5141" s="37">
        <f>'0'!$A$2</f>
        <v>46112</v>
      </c>
      <c r="C5141" s="37" t="s">
        <v>1243</v>
      </c>
      <c r="D5141" s="119" t="str">
        <f>IF(G5141="","",VLOOKUP(G5141,номенклатури!R:T,2,0))</f>
        <v/>
      </c>
      <c r="E5141" s="365" t="str">
        <f>IF(G5141="","",VLOOKUP(G5141,номенклатури!R:T,3,0))</f>
        <v/>
      </c>
      <c r="F5141" s="159" t="str">
        <f>IF(G5141="","",IF(ISERROR(VLOOKUP(G5141,номенклатури!V:V,1,0)),E5141*H5141,E5141*I5141))</f>
        <v/>
      </c>
      <c r="G5141" s="14"/>
      <c r="H5141" s="15"/>
      <c r="I5141" s="15"/>
      <c r="J5141" s="15"/>
      <c r="K5141" s="15"/>
      <c r="L5141" s="217"/>
      <c r="M5141" s="22"/>
      <c r="N5141" s="119" t="str">
        <f>IF(G5141="","",VLOOKUP(G5141,номенклатури!R:U,4,0))</f>
        <v/>
      </c>
      <c r="O5141" s="119" t="str">
        <f>IF(M5141="","",VLOOKUP(M5141,'14'!D:D,1,0))</f>
        <v/>
      </c>
    </row>
    <row r="5142" spans="1:15" ht="12.75" customHeight="1" x14ac:dyDescent="0.2">
      <c r="A5142" s="36" t="str">
        <f>'0'!$A$4</f>
        <v>………………..</v>
      </c>
      <c r="B5142" s="37">
        <f>'0'!$A$2</f>
        <v>46112</v>
      </c>
      <c r="C5142" s="37" t="s">
        <v>1243</v>
      </c>
      <c r="D5142" s="119" t="str">
        <f>IF(G5142="","",VLOOKUP(G5142,номенклатури!R:T,2,0))</f>
        <v/>
      </c>
      <c r="E5142" s="365" t="str">
        <f>IF(G5142="","",VLOOKUP(G5142,номенклатури!R:T,3,0))</f>
        <v/>
      </c>
      <c r="F5142" s="159" t="str">
        <f>IF(G5142="","",IF(ISERROR(VLOOKUP(G5142,номенклатури!V:V,1,0)),E5142*H5142,E5142*I5142))</f>
        <v/>
      </c>
      <c r="G5142" s="14"/>
      <c r="H5142" s="15"/>
      <c r="I5142" s="15"/>
      <c r="J5142" s="15"/>
      <c r="K5142" s="15"/>
      <c r="L5142" s="217"/>
      <c r="M5142" s="22"/>
      <c r="N5142" s="119" t="str">
        <f>IF(G5142="","",VLOOKUP(G5142,номенклатури!R:U,4,0))</f>
        <v/>
      </c>
      <c r="O5142" s="119" t="str">
        <f>IF(M5142="","",VLOOKUP(M5142,'14'!D:D,1,0))</f>
        <v/>
      </c>
    </row>
    <row r="5143" spans="1:15" ht="12.75" customHeight="1" x14ac:dyDescent="0.2">
      <c r="A5143" s="36" t="str">
        <f>'0'!$A$4</f>
        <v>………………..</v>
      </c>
      <c r="B5143" s="37">
        <f>'0'!$A$2</f>
        <v>46112</v>
      </c>
      <c r="C5143" s="37" t="s">
        <v>1243</v>
      </c>
      <c r="D5143" s="119" t="str">
        <f>IF(G5143="","",VLOOKUP(G5143,номенклатури!R:T,2,0))</f>
        <v/>
      </c>
      <c r="E5143" s="365" t="str">
        <f>IF(G5143="","",VLOOKUP(G5143,номенклатури!R:T,3,0))</f>
        <v/>
      </c>
      <c r="F5143" s="159" t="str">
        <f>IF(G5143="","",IF(ISERROR(VLOOKUP(G5143,номенклатури!V:V,1,0)),E5143*H5143,E5143*I5143))</f>
        <v/>
      </c>
      <c r="G5143" s="14"/>
      <c r="H5143" s="15"/>
      <c r="I5143" s="15"/>
      <c r="J5143" s="15"/>
      <c r="K5143" s="15"/>
      <c r="L5143" s="217"/>
      <c r="M5143" s="22"/>
      <c r="N5143" s="119" t="str">
        <f>IF(G5143="","",VLOOKUP(G5143,номенклатури!R:U,4,0))</f>
        <v/>
      </c>
      <c r="O5143" s="119" t="str">
        <f>IF(M5143="","",VLOOKUP(M5143,'14'!D:D,1,0))</f>
        <v/>
      </c>
    </row>
    <row r="5144" spans="1:15" ht="12.75" customHeight="1" x14ac:dyDescent="0.2">
      <c r="A5144" s="36" t="str">
        <f>'0'!$A$4</f>
        <v>………………..</v>
      </c>
      <c r="B5144" s="37">
        <f>'0'!$A$2</f>
        <v>46112</v>
      </c>
      <c r="C5144" s="37" t="s">
        <v>1243</v>
      </c>
      <c r="D5144" s="119" t="str">
        <f>IF(G5144="","",VLOOKUP(G5144,номенклатури!R:T,2,0))</f>
        <v/>
      </c>
      <c r="E5144" s="365" t="str">
        <f>IF(G5144="","",VLOOKUP(G5144,номенклатури!R:T,3,0))</f>
        <v/>
      </c>
      <c r="F5144" s="159" t="str">
        <f>IF(G5144="","",IF(ISERROR(VLOOKUP(G5144,номенклатури!V:V,1,0)),E5144*H5144,E5144*I5144))</f>
        <v/>
      </c>
      <c r="G5144" s="14"/>
      <c r="H5144" s="15"/>
      <c r="I5144" s="15"/>
      <c r="J5144" s="15"/>
      <c r="K5144" s="15"/>
      <c r="L5144" s="217"/>
      <c r="M5144" s="22"/>
      <c r="N5144" s="119" t="str">
        <f>IF(G5144="","",VLOOKUP(G5144,номенклатури!R:U,4,0))</f>
        <v/>
      </c>
      <c r="O5144" s="119" t="str">
        <f>IF(M5144="","",VLOOKUP(M5144,'14'!D:D,1,0))</f>
        <v/>
      </c>
    </row>
    <row r="5145" spans="1:15" ht="12.75" customHeight="1" x14ac:dyDescent="0.2">
      <c r="A5145" s="36" t="str">
        <f>'0'!$A$4</f>
        <v>………………..</v>
      </c>
      <c r="B5145" s="37">
        <f>'0'!$A$2</f>
        <v>46112</v>
      </c>
      <c r="C5145" s="37" t="s">
        <v>1243</v>
      </c>
      <c r="D5145" s="119" t="str">
        <f>IF(G5145="","",VLOOKUP(G5145,номенклатури!R:T,2,0))</f>
        <v/>
      </c>
      <c r="E5145" s="365" t="str">
        <f>IF(G5145="","",VLOOKUP(G5145,номенклатури!R:T,3,0))</f>
        <v/>
      </c>
      <c r="F5145" s="159" t="str">
        <f>IF(G5145="","",IF(ISERROR(VLOOKUP(G5145,номенклатури!V:V,1,0)),E5145*H5145,E5145*I5145))</f>
        <v/>
      </c>
      <c r="G5145" s="14"/>
      <c r="H5145" s="15"/>
      <c r="I5145" s="15"/>
      <c r="J5145" s="15"/>
      <c r="K5145" s="15"/>
      <c r="L5145" s="217"/>
      <c r="M5145" s="22"/>
      <c r="N5145" s="119" t="str">
        <f>IF(G5145="","",VLOOKUP(G5145,номенклатури!R:U,4,0))</f>
        <v/>
      </c>
      <c r="O5145" s="119" t="str">
        <f>IF(M5145="","",VLOOKUP(M5145,'14'!D:D,1,0))</f>
        <v/>
      </c>
    </row>
    <row r="5146" spans="1:15" ht="12.75" customHeight="1" x14ac:dyDescent="0.2">
      <c r="A5146" s="36" t="str">
        <f>'0'!$A$4</f>
        <v>………………..</v>
      </c>
      <c r="B5146" s="37">
        <f>'0'!$A$2</f>
        <v>46112</v>
      </c>
      <c r="C5146" s="37" t="s">
        <v>1243</v>
      </c>
      <c r="D5146" s="119" t="str">
        <f>IF(G5146="","",VLOOKUP(G5146,номенклатури!R:T,2,0))</f>
        <v/>
      </c>
      <c r="E5146" s="365" t="str">
        <f>IF(G5146="","",VLOOKUP(G5146,номенклатури!R:T,3,0))</f>
        <v/>
      </c>
      <c r="F5146" s="159" t="str">
        <f>IF(G5146="","",IF(ISERROR(VLOOKUP(G5146,номенклатури!V:V,1,0)),E5146*H5146,E5146*I5146))</f>
        <v/>
      </c>
      <c r="G5146" s="14"/>
      <c r="H5146" s="15"/>
      <c r="I5146" s="15"/>
      <c r="J5146" s="15"/>
      <c r="K5146" s="15"/>
      <c r="L5146" s="217"/>
      <c r="M5146" s="22"/>
      <c r="N5146" s="119" t="str">
        <f>IF(G5146="","",VLOOKUP(G5146,номенклатури!R:U,4,0))</f>
        <v/>
      </c>
      <c r="O5146" s="119" t="str">
        <f>IF(M5146="","",VLOOKUP(M5146,'14'!D:D,1,0))</f>
        <v/>
      </c>
    </row>
    <row r="5147" spans="1:15" ht="12.75" customHeight="1" x14ac:dyDescent="0.2">
      <c r="A5147" s="36" t="str">
        <f>'0'!$A$4</f>
        <v>………………..</v>
      </c>
      <c r="B5147" s="37">
        <f>'0'!$A$2</f>
        <v>46112</v>
      </c>
      <c r="C5147" s="37" t="s">
        <v>1243</v>
      </c>
      <c r="D5147" s="119" t="str">
        <f>IF(G5147="","",VLOOKUP(G5147,номенклатури!R:T,2,0))</f>
        <v/>
      </c>
      <c r="E5147" s="365" t="str">
        <f>IF(G5147="","",VLOOKUP(G5147,номенклатури!R:T,3,0))</f>
        <v/>
      </c>
      <c r="F5147" s="159" t="str">
        <f>IF(G5147="","",IF(ISERROR(VLOOKUP(G5147,номенклатури!V:V,1,0)),E5147*H5147,E5147*I5147))</f>
        <v/>
      </c>
      <c r="G5147" s="14"/>
      <c r="H5147" s="15"/>
      <c r="I5147" s="15"/>
      <c r="J5147" s="15"/>
      <c r="K5147" s="15"/>
      <c r="L5147" s="217"/>
      <c r="M5147" s="22"/>
      <c r="N5147" s="119" t="str">
        <f>IF(G5147="","",VLOOKUP(G5147,номенклатури!R:U,4,0))</f>
        <v/>
      </c>
      <c r="O5147" s="119" t="str">
        <f>IF(M5147="","",VLOOKUP(M5147,'14'!D:D,1,0))</f>
        <v/>
      </c>
    </row>
    <row r="5148" spans="1:15" ht="12.75" customHeight="1" x14ac:dyDescent="0.2">
      <c r="A5148" s="36" t="str">
        <f>'0'!$A$4</f>
        <v>………………..</v>
      </c>
      <c r="B5148" s="37">
        <f>'0'!$A$2</f>
        <v>46112</v>
      </c>
      <c r="C5148" s="37" t="s">
        <v>1243</v>
      </c>
      <c r="D5148" s="119" t="str">
        <f>IF(G5148="","",VLOOKUP(G5148,номенклатури!R:T,2,0))</f>
        <v/>
      </c>
      <c r="E5148" s="365" t="str">
        <f>IF(G5148="","",VLOOKUP(G5148,номенклатури!R:T,3,0))</f>
        <v/>
      </c>
      <c r="F5148" s="159" t="str">
        <f>IF(G5148="","",IF(ISERROR(VLOOKUP(G5148,номенклатури!V:V,1,0)),E5148*H5148,E5148*I5148))</f>
        <v/>
      </c>
      <c r="G5148" s="14"/>
      <c r="H5148" s="15"/>
      <c r="I5148" s="15"/>
      <c r="J5148" s="15"/>
      <c r="K5148" s="15"/>
      <c r="L5148" s="217"/>
      <c r="M5148" s="22"/>
      <c r="N5148" s="119" t="str">
        <f>IF(G5148="","",VLOOKUP(G5148,номенклатури!R:U,4,0))</f>
        <v/>
      </c>
      <c r="O5148" s="119" t="str">
        <f>IF(M5148="","",VLOOKUP(M5148,'14'!D:D,1,0))</f>
        <v/>
      </c>
    </row>
    <row r="5149" spans="1:15" ht="12.75" customHeight="1" x14ac:dyDescent="0.2">
      <c r="A5149" s="36" t="str">
        <f>'0'!$A$4</f>
        <v>………………..</v>
      </c>
      <c r="B5149" s="37">
        <f>'0'!$A$2</f>
        <v>46112</v>
      </c>
      <c r="C5149" s="37" t="s">
        <v>1243</v>
      </c>
      <c r="D5149" s="119" t="str">
        <f>IF(G5149="","",VLOOKUP(G5149,номенклатури!R:T,2,0))</f>
        <v/>
      </c>
      <c r="E5149" s="365" t="str">
        <f>IF(G5149="","",VLOOKUP(G5149,номенклатури!R:T,3,0))</f>
        <v/>
      </c>
      <c r="F5149" s="159" t="str">
        <f>IF(G5149="","",IF(ISERROR(VLOOKUP(G5149,номенклатури!V:V,1,0)),E5149*H5149,E5149*I5149))</f>
        <v/>
      </c>
      <c r="G5149" s="14"/>
      <c r="H5149" s="15"/>
      <c r="I5149" s="15"/>
      <c r="J5149" s="15"/>
      <c r="K5149" s="15"/>
      <c r="L5149" s="217"/>
      <c r="M5149" s="22"/>
      <c r="N5149" s="119" t="str">
        <f>IF(G5149="","",VLOOKUP(G5149,номенклатури!R:U,4,0))</f>
        <v/>
      </c>
      <c r="O5149" s="119" t="str">
        <f>IF(M5149="","",VLOOKUP(M5149,'14'!D:D,1,0))</f>
        <v/>
      </c>
    </row>
    <row r="5150" spans="1:15" ht="12.75" customHeight="1" x14ac:dyDescent="0.2">
      <c r="A5150" s="36" t="str">
        <f>'0'!$A$4</f>
        <v>………………..</v>
      </c>
      <c r="B5150" s="37">
        <f>'0'!$A$2</f>
        <v>46112</v>
      </c>
      <c r="C5150" s="37" t="s">
        <v>1243</v>
      </c>
      <c r="D5150" s="119" t="str">
        <f>IF(G5150="","",VLOOKUP(G5150,номенклатури!R:T,2,0))</f>
        <v/>
      </c>
      <c r="E5150" s="365" t="str">
        <f>IF(G5150="","",VLOOKUP(G5150,номенклатури!R:T,3,0))</f>
        <v/>
      </c>
      <c r="F5150" s="159" t="str">
        <f>IF(G5150="","",IF(ISERROR(VLOOKUP(G5150,номенклатури!V:V,1,0)),E5150*H5150,E5150*I5150))</f>
        <v/>
      </c>
      <c r="G5150" s="14"/>
      <c r="H5150" s="15"/>
      <c r="I5150" s="15"/>
      <c r="J5150" s="15"/>
      <c r="K5150" s="15"/>
      <c r="L5150" s="217"/>
      <c r="M5150" s="22"/>
      <c r="N5150" s="119" t="str">
        <f>IF(G5150="","",VLOOKUP(G5150,номенклатури!R:U,4,0))</f>
        <v/>
      </c>
      <c r="O5150" s="119" t="str">
        <f>IF(M5150="","",VLOOKUP(M5150,'14'!D:D,1,0))</f>
        <v/>
      </c>
    </row>
    <row r="5151" spans="1:15" ht="12.75" customHeight="1" x14ac:dyDescent="0.2">
      <c r="A5151" s="36" t="str">
        <f>'0'!$A$4</f>
        <v>………………..</v>
      </c>
      <c r="B5151" s="37">
        <f>'0'!$A$2</f>
        <v>46112</v>
      </c>
      <c r="C5151" s="37" t="s">
        <v>1243</v>
      </c>
      <c r="D5151" s="119" t="str">
        <f>IF(G5151="","",VLOOKUP(G5151,номенклатури!R:T,2,0))</f>
        <v/>
      </c>
      <c r="E5151" s="365" t="str">
        <f>IF(G5151="","",VLOOKUP(G5151,номенклатури!R:T,3,0))</f>
        <v/>
      </c>
      <c r="F5151" s="159" t="str">
        <f>IF(G5151="","",IF(ISERROR(VLOOKUP(G5151,номенклатури!V:V,1,0)),E5151*H5151,E5151*I5151))</f>
        <v/>
      </c>
      <c r="G5151" s="14"/>
      <c r="H5151" s="15"/>
      <c r="I5151" s="15"/>
      <c r="J5151" s="15"/>
      <c r="K5151" s="15"/>
      <c r="L5151" s="217"/>
      <c r="M5151" s="22"/>
      <c r="N5151" s="119" t="str">
        <f>IF(G5151="","",VLOOKUP(G5151,номенклатури!R:U,4,0))</f>
        <v/>
      </c>
      <c r="O5151" s="119" t="str">
        <f>IF(M5151="","",VLOOKUP(M5151,'14'!D:D,1,0))</f>
        <v/>
      </c>
    </row>
    <row r="5152" spans="1:15" ht="12.75" customHeight="1" x14ac:dyDescent="0.2">
      <c r="A5152" s="36" t="str">
        <f>'0'!$A$4</f>
        <v>………………..</v>
      </c>
      <c r="B5152" s="37">
        <f>'0'!$A$2</f>
        <v>46112</v>
      </c>
      <c r="C5152" s="37" t="s">
        <v>1243</v>
      </c>
      <c r="D5152" s="119" t="str">
        <f>IF(G5152="","",VLOOKUP(G5152,номенклатури!R:T,2,0))</f>
        <v/>
      </c>
      <c r="E5152" s="365" t="str">
        <f>IF(G5152="","",VLOOKUP(G5152,номенклатури!R:T,3,0))</f>
        <v/>
      </c>
      <c r="F5152" s="159" t="str">
        <f>IF(G5152="","",IF(ISERROR(VLOOKUP(G5152,номенклатури!V:V,1,0)),E5152*H5152,E5152*I5152))</f>
        <v/>
      </c>
      <c r="G5152" s="14"/>
      <c r="H5152" s="15"/>
      <c r="I5152" s="15"/>
      <c r="J5152" s="15"/>
      <c r="K5152" s="15"/>
      <c r="L5152" s="217"/>
      <c r="M5152" s="22"/>
      <c r="N5152" s="119" t="str">
        <f>IF(G5152="","",VLOOKUP(G5152,номенклатури!R:U,4,0))</f>
        <v/>
      </c>
      <c r="O5152" s="119" t="str">
        <f>IF(M5152="","",VLOOKUP(M5152,'14'!D:D,1,0))</f>
        <v/>
      </c>
    </row>
    <row r="5153" spans="1:15" ht="12.75" customHeight="1" x14ac:dyDescent="0.2">
      <c r="A5153" s="36" t="str">
        <f>'0'!$A$4</f>
        <v>………………..</v>
      </c>
      <c r="B5153" s="37">
        <f>'0'!$A$2</f>
        <v>46112</v>
      </c>
      <c r="C5153" s="37" t="s">
        <v>1243</v>
      </c>
      <c r="D5153" s="119" t="str">
        <f>IF(G5153="","",VLOOKUP(G5153,номенклатури!R:T,2,0))</f>
        <v/>
      </c>
      <c r="E5153" s="365" t="str">
        <f>IF(G5153="","",VLOOKUP(G5153,номенклатури!R:T,3,0))</f>
        <v/>
      </c>
      <c r="F5153" s="159" t="str">
        <f>IF(G5153="","",IF(ISERROR(VLOOKUP(G5153,номенклатури!V:V,1,0)),E5153*H5153,E5153*I5153))</f>
        <v/>
      </c>
      <c r="G5153" s="14"/>
      <c r="H5153" s="15"/>
      <c r="I5153" s="15"/>
      <c r="J5153" s="15"/>
      <c r="K5153" s="15"/>
      <c r="L5153" s="217"/>
      <c r="M5153" s="22"/>
      <c r="N5153" s="119" t="str">
        <f>IF(G5153="","",VLOOKUP(G5153,номенклатури!R:U,4,0))</f>
        <v/>
      </c>
      <c r="O5153" s="119" t="str">
        <f>IF(M5153="","",VLOOKUP(M5153,'14'!D:D,1,0))</f>
        <v/>
      </c>
    </row>
    <row r="5154" spans="1:15" ht="12.75" customHeight="1" x14ac:dyDescent="0.2">
      <c r="A5154" s="36" t="str">
        <f>'0'!$A$4</f>
        <v>………………..</v>
      </c>
      <c r="B5154" s="37">
        <f>'0'!$A$2</f>
        <v>46112</v>
      </c>
      <c r="C5154" s="37" t="s">
        <v>1243</v>
      </c>
      <c r="D5154" s="119" t="str">
        <f>IF(G5154="","",VLOOKUP(G5154,номенклатури!R:T,2,0))</f>
        <v/>
      </c>
      <c r="E5154" s="365" t="str">
        <f>IF(G5154="","",VLOOKUP(G5154,номенклатури!R:T,3,0))</f>
        <v/>
      </c>
      <c r="F5154" s="159" t="str">
        <f>IF(G5154="","",IF(ISERROR(VLOOKUP(G5154,номенклатури!V:V,1,0)),E5154*H5154,E5154*I5154))</f>
        <v/>
      </c>
      <c r="G5154" s="14"/>
      <c r="H5154" s="15"/>
      <c r="I5154" s="15"/>
      <c r="J5154" s="15"/>
      <c r="K5154" s="15"/>
      <c r="L5154" s="217"/>
      <c r="M5154" s="22"/>
      <c r="N5154" s="119" t="str">
        <f>IF(G5154="","",VLOOKUP(G5154,номенклатури!R:U,4,0))</f>
        <v/>
      </c>
      <c r="O5154" s="119" t="str">
        <f>IF(M5154="","",VLOOKUP(M5154,'14'!D:D,1,0))</f>
        <v/>
      </c>
    </row>
    <row r="5155" spans="1:15" ht="12.75" customHeight="1" x14ac:dyDescent="0.2">
      <c r="A5155" s="36" t="str">
        <f>'0'!$A$4</f>
        <v>………………..</v>
      </c>
      <c r="B5155" s="37">
        <f>'0'!$A$2</f>
        <v>46112</v>
      </c>
      <c r="C5155" s="37" t="s">
        <v>1243</v>
      </c>
      <c r="D5155" s="119" t="str">
        <f>IF(G5155="","",VLOOKUP(G5155,номенклатури!R:T,2,0))</f>
        <v/>
      </c>
      <c r="E5155" s="365" t="str">
        <f>IF(G5155="","",VLOOKUP(G5155,номенклатури!R:T,3,0))</f>
        <v/>
      </c>
      <c r="F5155" s="159" t="str">
        <f>IF(G5155="","",IF(ISERROR(VLOOKUP(G5155,номенклатури!V:V,1,0)),E5155*H5155,E5155*I5155))</f>
        <v/>
      </c>
      <c r="G5155" s="14"/>
      <c r="H5155" s="15"/>
      <c r="I5155" s="15"/>
      <c r="J5155" s="15"/>
      <c r="K5155" s="15"/>
      <c r="L5155" s="217"/>
      <c r="M5155" s="22"/>
      <c r="N5155" s="119" t="str">
        <f>IF(G5155="","",VLOOKUP(G5155,номенклатури!R:U,4,0))</f>
        <v/>
      </c>
      <c r="O5155" s="119" t="str">
        <f>IF(M5155="","",VLOOKUP(M5155,'14'!D:D,1,0))</f>
        <v/>
      </c>
    </row>
    <row r="5156" spans="1:15" ht="12.75" customHeight="1" x14ac:dyDescent="0.2">
      <c r="A5156" s="36" t="str">
        <f>'0'!$A$4</f>
        <v>………………..</v>
      </c>
      <c r="B5156" s="37">
        <f>'0'!$A$2</f>
        <v>46112</v>
      </c>
      <c r="C5156" s="37" t="s">
        <v>1243</v>
      </c>
      <c r="D5156" s="119" t="str">
        <f>IF(G5156="","",VLOOKUP(G5156,номенклатури!R:T,2,0))</f>
        <v/>
      </c>
      <c r="E5156" s="365" t="str">
        <f>IF(G5156="","",VLOOKUP(G5156,номенклатури!R:T,3,0))</f>
        <v/>
      </c>
      <c r="F5156" s="159" t="str">
        <f>IF(G5156="","",IF(ISERROR(VLOOKUP(G5156,номенклатури!V:V,1,0)),E5156*H5156,E5156*I5156))</f>
        <v/>
      </c>
      <c r="G5156" s="14"/>
      <c r="H5156" s="15"/>
      <c r="I5156" s="15"/>
      <c r="J5156" s="15"/>
      <c r="K5156" s="15"/>
      <c r="L5156" s="217"/>
      <c r="M5156" s="22"/>
      <c r="N5156" s="119" t="str">
        <f>IF(G5156="","",VLOOKUP(G5156,номенклатури!R:U,4,0))</f>
        <v/>
      </c>
      <c r="O5156" s="119" t="str">
        <f>IF(M5156="","",VLOOKUP(M5156,'14'!D:D,1,0))</f>
        <v/>
      </c>
    </row>
    <row r="5157" spans="1:15" ht="12.75" customHeight="1" x14ac:dyDescent="0.2">
      <c r="A5157" s="36" t="str">
        <f>'0'!$A$4</f>
        <v>………………..</v>
      </c>
      <c r="B5157" s="37">
        <f>'0'!$A$2</f>
        <v>46112</v>
      </c>
      <c r="C5157" s="37" t="s">
        <v>1243</v>
      </c>
      <c r="D5157" s="119" t="str">
        <f>IF(G5157="","",VLOOKUP(G5157,номенклатури!R:T,2,0))</f>
        <v/>
      </c>
      <c r="E5157" s="365" t="str">
        <f>IF(G5157="","",VLOOKUP(G5157,номенклатури!R:T,3,0))</f>
        <v/>
      </c>
      <c r="F5157" s="159" t="str">
        <f>IF(G5157="","",IF(ISERROR(VLOOKUP(G5157,номенклатури!V:V,1,0)),E5157*H5157,E5157*I5157))</f>
        <v/>
      </c>
      <c r="G5157" s="14"/>
      <c r="H5157" s="15"/>
      <c r="I5157" s="15"/>
      <c r="J5157" s="15"/>
      <c r="K5157" s="15"/>
      <c r="L5157" s="217"/>
      <c r="M5157" s="22"/>
      <c r="N5157" s="119" t="str">
        <f>IF(G5157="","",VLOOKUP(G5157,номенклатури!R:U,4,0))</f>
        <v/>
      </c>
      <c r="O5157" s="119" t="str">
        <f>IF(M5157="","",VLOOKUP(M5157,'14'!D:D,1,0))</f>
        <v/>
      </c>
    </row>
    <row r="5158" spans="1:15" ht="12.75" customHeight="1" x14ac:dyDescent="0.2">
      <c r="A5158" s="36" t="str">
        <f>'0'!$A$4</f>
        <v>………………..</v>
      </c>
      <c r="B5158" s="37">
        <f>'0'!$A$2</f>
        <v>46112</v>
      </c>
      <c r="C5158" s="37" t="s">
        <v>1243</v>
      </c>
      <c r="D5158" s="119" t="str">
        <f>IF(G5158="","",VLOOKUP(G5158,номенклатури!R:T,2,0))</f>
        <v/>
      </c>
      <c r="E5158" s="365" t="str">
        <f>IF(G5158="","",VLOOKUP(G5158,номенклатури!R:T,3,0))</f>
        <v/>
      </c>
      <c r="F5158" s="159" t="str">
        <f>IF(G5158="","",IF(ISERROR(VLOOKUP(G5158,номенклатури!V:V,1,0)),E5158*H5158,E5158*I5158))</f>
        <v/>
      </c>
      <c r="G5158" s="14"/>
      <c r="H5158" s="15"/>
      <c r="I5158" s="15"/>
      <c r="J5158" s="15"/>
      <c r="K5158" s="15"/>
      <c r="L5158" s="217"/>
      <c r="M5158" s="22"/>
      <c r="N5158" s="119" t="str">
        <f>IF(G5158="","",VLOOKUP(G5158,номенклатури!R:U,4,0))</f>
        <v/>
      </c>
      <c r="O5158" s="119" t="str">
        <f>IF(M5158="","",VLOOKUP(M5158,'14'!D:D,1,0))</f>
        <v/>
      </c>
    </row>
    <row r="5159" spans="1:15" ht="12.75" customHeight="1" x14ac:dyDescent="0.2">
      <c r="A5159" s="36" t="str">
        <f>'0'!$A$4</f>
        <v>………………..</v>
      </c>
      <c r="B5159" s="37">
        <f>'0'!$A$2</f>
        <v>46112</v>
      </c>
      <c r="C5159" s="37" t="s">
        <v>1243</v>
      </c>
      <c r="D5159" s="119" t="str">
        <f>IF(G5159="","",VLOOKUP(G5159,номенклатури!R:T,2,0))</f>
        <v/>
      </c>
      <c r="E5159" s="365" t="str">
        <f>IF(G5159="","",VLOOKUP(G5159,номенклатури!R:T,3,0))</f>
        <v/>
      </c>
      <c r="F5159" s="159" t="str">
        <f>IF(G5159="","",IF(ISERROR(VLOOKUP(G5159,номенклатури!V:V,1,0)),E5159*H5159,E5159*I5159))</f>
        <v/>
      </c>
      <c r="G5159" s="14"/>
      <c r="H5159" s="15"/>
      <c r="I5159" s="15"/>
      <c r="J5159" s="15"/>
      <c r="K5159" s="15"/>
      <c r="L5159" s="217"/>
      <c r="M5159" s="22"/>
      <c r="N5159" s="119" t="str">
        <f>IF(G5159="","",VLOOKUP(G5159,номенклатури!R:U,4,0))</f>
        <v/>
      </c>
      <c r="O5159" s="119" t="str">
        <f>IF(M5159="","",VLOOKUP(M5159,'14'!D:D,1,0))</f>
        <v/>
      </c>
    </row>
    <row r="5160" spans="1:15" ht="12.75" customHeight="1" x14ac:dyDescent="0.2">
      <c r="A5160" s="36" t="str">
        <f>'0'!$A$4</f>
        <v>………………..</v>
      </c>
      <c r="B5160" s="37">
        <f>'0'!$A$2</f>
        <v>46112</v>
      </c>
      <c r="C5160" s="37" t="s">
        <v>1243</v>
      </c>
      <c r="D5160" s="119" t="str">
        <f>IF(G5160="","",VLOOKUP(G5160,номенклатури!R:T,2,0))</f>
        <v/>
      </c>
      <c r="E5160" s="365" t="str">
        <f>IF(G5160="","",VLOOKUP(G5160,номенклатури!R:T,3,0))</f>
        <v/>
      </c>
      <c r="F5160" s="159" t="str">
        <f>IF(G5160="","",IF(ISERROR(VLOOKUP(G5160,номенклатури!V:V,1,0)),E5160*H5160,E5160*I5160))</f>
        <v/>
      </c>
      <c r="G5160" s="14"/>
      <c r="H5160" s="15"/>
      <c r="I5160" s="15"/>
      <c r="J5160" s="15"/>
      <c r="K5160" s="15"/>
      <c r="L5160" s="217"/>
      <c r="M5160" s="22"/>
      <c r="N5160" s="119" t="str">
        <f>IF(G5160="","",VLOOKUP(G5160,номенклатури!R:U,4,0))</f>
        <v/>
      </c>
      <c r="O5160" s="119" t="str">
        <f>IF(M5160="","",VLOOKUP(M5160,'14'!D:D,1,0))</f>
        <v/>
      </c>
    </row>
    <row r="5161" spans="1:15" ht="12.75" customHeight="1" x14ac:dyDescent="0.2">
      <c r="A5161" s="36" t="str">
        <f>'0'!$A$4</f>
        <v>………………..</v>
      </c>
      <c r="B5161" s="37">
        <f>'0'!$A$2</f>
        <v>46112</v>
      </c>
      <c r="C5161" s="37" t="s">
        <v>1243</v>
      </c>
      <c r="D5161" s="119" t="str">
        <f>IF(G5161="","",VLOOKUP(G5161,номенклатури!R:T,2,0))</f>
        <v/>
      </c>
      <c r="E5161" s="365" t="str">
        <f>IF(G5161="","",VLOOKUP(G5161,номенклатури!R:T,3,0))</f>
        <v/>
      </c>
      <c r="F5161" s="159" t="str">
        <f>IF(G5161="","",IF(ISERROR(VLOOKUP(G5161,номенклатури!V:V,1,0)),E5161*H5161,E5161*I5161))</f>
        <v/>
      </c>
      <c r="G5161" s="14"/>
      <c r="H5161" s="15"/>
      <c r="I5161" s="15"/>
      <c r="J5161" s="15"/>
      <c r="K5161" s="15"/>
      <c r="L5161" s="217"/>
      <c r="M5161" s="22"/>
      <c r="N5161" s="119" t="str">
        <f>IF(G5161="","",VLOOKUP(G5161,номенклатури!R:U,4,0))</f>
        <v/>
      </c>
      <c r="O5161" s="119" t="str">
        <f>IF(M5161="","",VLOOKUP(M5161,'14'!D:D,1,0))</f>
        <v/>
      </c>
    </row>
    <row r="5162" spans="1:15" ht="12.75" customHeight="1" x14ac:dyDescent="0.2">
      <c r="A5162" s="36" t="str">
        <f>'0'!$A$4</f>
        <v>………………..</v>
      </c>
      <c r="B5162" s="37">
        <f>'0'!$A$2</f>
        <v>46112</v>
      </c>
      <c r="C5162" s="37" t="s">
        <v>1243</v>
      </c>
      <c r="D5162" s="119" t="str">
        <f>IF(G5162="","",VLOOKUP(G5162,номенклатури!R:T,2,0))</f>
        <v/>
      </c>
      <c r="E5162" s="365" t="str">
        <f>IF(G5162="","",VLOOKUP(G5162,номенклатури!R:T,3,0))</f>
        <v/>
      </c>
      <c r="F5162" s="159" t="str">
        <f>IF(G5162="","",IF(ISERROR(VLOOKUP(G5162,номенклатури!V:V,1,0)),E5162*H5162,E5162*I5162))</f>
        <v/>
      </c>
      <c r="G5162" s="14"/>
      <c r="H5162" s="15"/>
      <c r="I5162" s="15"/>
      <c r="J5162" s="15"/>
      <c r="K5162" s="15"/>
      <c r="L5162" s="217"/>
      <c r="M5162" s="22"/>
      <c r="N5162" s="119" t="str">
        <f>IF(G5162="","",VLOOKUP(G5162,номенклатури!R:U,4,0))</f>
        <v/>
      </c>
      <c r="O5162" s="119" t="str">
        <f>IF(M5162="","",VLOOKUP(M5162,'14'!D:D,1,0))</f>
        <v/>
      </c>
    </row>
    <row r="5163" spans="1:15" ht="12.75" customHeight="1" x14ac:dyDescent="0.2">
      <c r="A5163" s="36" t="str">
        <f>'0'!$A$4</f>
        <v>………………..</v>
      </c>
      <c r="B5163" s="37">
        <f>'0'!$A$2</f>
        <v>46112</v>
      </c>
      <c r="C5163" s="37" t="s">
        <v>1243</v>
      </c>
      <c r="D5163" s="119" t="str">
        <f>IF(G5163="","",VLOOKUP(G5163,номенклатури!R:T,2,0))</f>
        <v/>
      </c>
      <c r="E5163" s="365" t="str">
        <f>IF(G5163="","",VLOOKUP(G5163,номенклатури!R:T,3,0))</f>
        <v/>
      </c>
      <c r="F5163" s="159" t="str">
        <f>IF(G5163="","",IF(ISERROR(VLOOKUP(G5163,номенклатури!V:V,1,0)),E5163*H5163,E5163*I5163))</f>
        <v/>
      </c>
      <c r="G5163" s="14"/>
      <c r="H5163" s="15"/>
      <c r="I5163" s="15"/>
      <c r="J5163" s="15"/>
      <c r="K5163" s="15"/>
      <c r="L5163" s="217"/>
      <c r="M5163" s="22"/>
      <c r="N5163" s="119" t="str">
        <f>IF(G5163="","",VLOOKUP(G5163,номенклатури!R:U,4,0))</f>
        <v/>
      </c>
      <c r="O5163" s="119" t="str">
        <f>IF(M5163="","",VLOOKUP(M5163,'14'!D:D,1,0))</f>
        <v/>
      </c>
    </row>
    <row r="5164" spans="1:15" ht="12.75" customHeight="1" x14ac:dyDescent="0.2">
      <c r="A5164" s="36" t="str">
        <f>'0'!$A$4</f>
        <v>………………..</v>
      </c>
      <c r="B5164" s="37">
        <f>'0'!$A$2</f>
        <v>46112</v>
      </c>
      <c r="C5164" s="37" t="s">
        <v>1243</v>
      </c>
      <c r="D5164" s="119" t="str">
        <f>IF(G5164="","",VLOOKUP(G5164,номенклатури!R:T,2,0))</f>
        <v/>
      </c>
      <c r="E5164" s="365" t="str">
        <f>IF(G5164="","",VLOOKUP(G5164,номенклатури!R:T,3,0))</f>
        <v/>
      </c>
      <c r="F5164" s="159" t="str">
        <f>IF(G5164="","",IF(ISERROR(VLOOKUP(G5164,номенклатури!V:V,1,0)),E5164*H5164,E5164*I5164))</f>
        <v/>
      </c>
      <c r="G5164" s="14"/>
      <c r="H5164" s="15"/>
      <c r="I5164" s="15"/>
      <c r="J5164" s="15"/>
      <c r="K5164" s="15"/>
      <c r="L5164" s="217"/>
      <c r="M5164" s="22"/>
      <c r="N5164" s="119" t="str">
        <f>IF(G5164="","",VLOOKUP(G5164,номенклатури!R:U,4,0))</f>
        <v/>
      </c>
      <c r="O5164" s="119" t="str">
        <f>IF(M5164="","",VLOOKUP(M5164,'14'!D:D,1,0))</f>
        <v/>
      </c>
    </row>
    <row r="5165" spans="1:15" ht="12.75" customHeight="1" x14ac:dyDescent="0.2">
      <c r="A5165" s="36" t="str">
        <f>'0'!$A$4</f>
        <v>………………..</v>
      </c>
      <c r="B5165" s="37">
        <f>'0'!$A$2</f>
        <v>46112</v>
      </c>
      <c r="C5165" s="37" t="s">
        <v>1243</v>
      </c>
      <c r="D5165" s="119" t="str">
        <f>IF(G5165="","",VLOOKUP(G5165,номенклатури!R:T,2,0))</f>
        <v/>
      </c>
      <c r="E5165" s="365" t="str">
        <f>IF(G5165="","",VLOOKUP(G5165,номенклатури!R:T,3,0))</f>
        <v/>
      </c>
      <c r="F5165" s="159" t="str">
        <f>IF(G5165="","",IF(ISERROR(VLOOKUP(G5165,номенклатури!V:V,1,0)),E5165*H5165,E5165*I5165))</f>
        <v/>
      </c>
      <c r="G5165" s="14"/>
      <c r="H5165" s="15"/>
      <c r="I5165" s="15"/>
      <c r="J5165" s="15"/>
      <c r="K5165" s="15"/>
      <c r="L5165" s="217"/>
      <c r="M5165" s="22"/>
      <c r="N5165" s="119" t="str">
        <f>IF(G5165="","",VLOOKUP(G5165,номенклатури!R:U,4,0))</f>
        <v/>
      </c>
      <c r="O5165" s="119" t="str">
        <f>IF(M5165="","",VLOOKUP(M5165,'14'!D:D,1,0))</f>
        <v/>
      </c>
    </row>
    <row r="5166" spans="1:15" ht="12.75" customHeight="1" x14ac:dyDescent="0.2">
      <c r="A5166" s="36" t="str">
        <f>'0'!$A$4</f>
        <v>………………..</v>
      </c>
      <c r="B5166" s="37">
        <f>'0'!$A$2</f>
        <v>46112</v>
      </c>
      <c r="C5166" s="37" t="s">
        <v>1243</v>
      </c>
      <c r="D5166" s="119" t="str">
        <f>IF(G5166="","",VLOOKUP(G5166,номенклатури!R:T,2,0))</f>
        <v/>
      </c>
      <c r="E5166" s="365" t="str">
        <f>IF(G5166="","",VLOOKUP(G5166,номенклатури!R:T,3,0))</f>
        <v/>
      </c>
      <c r="F5166" s="159" t="str">
        <f>IF(G5166="","",IF(ISERROR(VLOOKUP(G5166,номенклатури!V:V,1,0)),E5166*H5166,E5166*I5166))</f>
        <v/>
      </c>
      <c r="G5166" s="14"/>
      <c r="H5166" s="15"/>
      <c r="I5166" s="15"/>
      <c r="J5166" s="15"/>
      <c r="K5166" s="15"/>
      <c r="L5166" s="217"/>
      <c r="M5166" s="22"/>
      <c r="N5166" s="119" t="str">
        <f>IF(G5166="","",VLOOKUP(G5166,номенклатури!R:U,4,0))</f>
        <v/>
      </c>
      <c r="O5166" s="119" t="str">
        <f>IF(M5166="","",VLOOKUP(M5166,'14'!D:D,1,0))</f>
        <v/>
      </c>
    </row>
    <row r="5167" spans="1:15" ht="12.75" customHeight="1" x14ac:dyDescent="0.2">
      <c r="A5167" s="36" t="str">
        <f>'0'!$A$4</f>
        <v>………………..</v>
      </c>
      <c r="B5167" s="37">
        <f>'0'!$A$2</f>
        <v>46112</v>
      </c>
      <c r="C5167" s="37" t="s">
        <v>1243</v>
      </c>
      <c r="D5167" s="119" t="str">
        <f>IF(G5167="","",VLOOKUP(G5167,номенклатури!R:T,2,0))</f>
        <v/>
      </c>
      <c r="E5167" s="365" t="str">
        <f>IF(G5167="","",VLOOKUP(G5167,номенклатури!R:T,3,0))</f>
        <v/>
      </c>
      <c r="F5167" s="159" t="str">
        <f>IF(G5167="","",IF(ISERROR(VLOOKUP(G5167,номенклатури!V:V,1,0)),E5167*H5167,E5167*I5167))</f>
        <v/>
      </c>
      <c r="G5167" s="14"/>
      <c r="H5167" s="15"/>
      <c r="I5167" s="15"/>
      <c r="J5167" s="15"/>
      <c r="K5167" s="15"/>
      <c r="L5167" s="217"/>
      <c r="M5167" s="22"/>
      <c r="N5167" s="119" t="str">
        <f>IF(G5167="","",VLOOKUP(G5167,номенклатури!R:U,4,0))</f>
        <v/>
      </c>
      <c r="O5167" s="119" t="str">
        <f>IF(M5167="","",VLOOKUP(M5167,'14'!D:D,1,0))</f>
        <v/>
      </c>
    </row>
    <row r="5168" spans="1:15" ht="12.75" customHeight="1" x14ac:dyDescent="0.2">
      <c r="A5168" s="36" t="str">
        <f>'0'!$A$4</f>
        <v>………………..</v>
      </c>
      <c r="B5168" s="37">
        <f>'0'!$A$2</f>
        <v>46112</v>
      </c>
      <c r="C5168" s="37" t="s">
        <v>1243</v>
      </c>
      <c r="D5168" s="119" t="str">
        <f>IF(G5168="","",VLOOKUP(G5168,номенклатури!R:T,2,0))</f>
        <v/>
      </c>
      <c r="E5168" s="365" t="str">
        <f>IF(G5168="","",VLOOKUP(G5168,номенклатури!R:T,3,0))</f>
        <v/>
      </c>
      <c r="F5168" s="159" t="str">
        <f>IF(G5168="","",IF(ISERROR(VLOOKUP(G5168,номенклатури!V:V,1,0)),E5168*H5168,E5168*I5168))</f>
        <v/>
      </c>
      <c r="G5168" s="14"/>
      <c r="H5168" s="15"/>
      <c r="I5168" s="15"/>
      <c r="J5168" s="15"/>
      <c r="K5168" s="15"/>
      <c r="L5168" s="217"/>
      <c r="M5168" s="22"/>
      <c r="N5168" s="119" t="str">
        <f>IF(G5168="","",VLOOKUP(G5168,номенклатури!R:U,4,0))</f>
        <v/>
      </c>
      <c r="O5168" s="119" t="str">
        <f>IF(M5168="","",VLOOKUP(M5168,'14'!D:D,1,0))</f>
        <v/>
      </c>
    </row>
    <row r="5169" spans="1:15" ht="12.75" customHeight="1" x14ac:dyDescent="0.2">
      <c r="A5169" s="36" t="str">
        <f>'0'!$A$4</f>
        <v>………………..</v>
      </c>
      <c r="B5169" s="37">
        <f>'0'!$A$2</f>
        <v>46112</v>
      </c>
      <c r="C5169" s="37" t="s">
        <v>1243</v>
      </c>
      <c r="D5169" s="119" t="str">
        <f>IF(G5169="","",VLOOKUP(G5169,номенклатури!R:T,2,0))</f>
        <v/>
      </c>
      <c r="E5169" s="365" t="str">
        <f>IF(G5169="","",VLOOKUP(G5169,номенклатури!R:T,3,0))</f>
        <v/>
      </c>
      <c r="F5169" s="159" t="str">
        <f>IF(G5169="","",IF(ISERROR(VLOOKUP(G5169,номенклатури!V:V,1,0)),E5169*H5169,E5169*I5169))</f>
        <v/>
      </c>
      <c r="G5169" s="14"/>
      <c r="H5169" s="15"/>
      <c r="I5169" s="15"/>
      <c r="J5169" s="15"/>
      <c r="K5169" s="15"/>
      <c r="L5169" s="217"/>
      <c r="M5169" s="22"/>
      <c r="N5169" s="119" t="str">
        <f>IF(G5169="","",VLOOKUP(G5169,номенклатури!R:U,4,0))</f>
        <v/>
      </c>
      <c r="O5169" s="119" t="str">
        <f>IF(M5169="","",VLOOKUP(M5169,'14'!D:D,1,0))</f>
        <v/>
      </c>
    </row>
    <row r="5170" spans="1:15" ht="12.75" customHeight="1" x14ac:dyDescent="0.2">
      <c r="A5170" s="36" t="str">
        <f>'0'!$A$4</f>
        <v>………………..</v>
      </c>
      <c r="B5170" s="37">
        <f>'0'!$A$2</f>
        <v>46112</v>
      </c>
      <c r="C5170" s="37" t="s">
        <v>1243</v>
      </c>
      <c r="D5170" s="119" t="str">
        <f>IF(G5170="","",VLOOKUP(G5170,номенклатури!R:T,2,0))</f>
        <v/>
      </c>
      <c r="E5170" s="365" t="str">
        <f>IF(G5170="","",VLOOKUP(G5170,номенклатури!R:T,3,0))</f>
        <v/>
      </c>
      <c r="F5170" s="159" t="str">
        <f>IF(G5170="","",IF(ISERROR(VLOOKUP(G5170,номенклатури!V:V,1,0)),E5170*H5170,E5170*I5170))</f>
        <v/>
      </c>
      <c r="G5170" s="14"/>
      <c r="H5170" s="15"/>
      <c r="I5170" s="15"/>
      <c r="J5170" s="15"/>
      <c r="K5170" s="15"/>
      <c r="L5170" s="217"/>
      <c r="M5170" s="22"/>
      <c r="N5170" s="119" t="str">
        <f>IF(G5170="","",VLOOKUP(G5170,номенклатури!R:U,4,0))</f>
        <v/>
      </c>
      <c r="O5170" s="119" t="str">
        <f>IF(M5170="","",VLOOKUP(M5170,'14'!D:D,1,0))</f>
        <v/>
      </c>
    </row>
    <row r="5171" spans="1:15" ht="12.75" customHeight="1" x14ac:dyDescent="0.2">
      <c r="A5171" s="36" t="str">
        <f>'0'!$A$4</f>
        <v>………………..</v>
      </c>
      <c r="B5171" s="37">
        <f>'0'!$A$2</f>
        <v>46112</v>
      </c>
      <c r="C5171" s="37" t="s">
        <v>1243</v>
      </c>
      <c r="D5171" s="119" t="str">
        <f>IF(G5171="","",VLOOKUP(G5171,номенклатури!R:T,2,0))</f>
        <v/>
      </c>
      <c r="E5171" s="365" t="str">
        <f>IF(G5171="","",VLOOKUP(G5171,номенклатури!R:T,3,0))</f>
        <v/>
      </c>
      <c r="F5171" s="159" t="str">
        <f>IF(G5171="","",IF(ISERROR(VLOOKUP(G5171,номенклатури!V:V,1,0)),E5171*H5171,E5171*I5171))</f>
        <v/>
      </c>
      <c r="G5171" s="14"/>
      <c r="H5171" s="15"/>
      <c r="I5171" s="15"/>
      <c r="J5171" s="15"/>
      <c r="K5171" s="15"/>
      <c r="L5171" s="217"/>
      <c r="M5171" s="22"/>
      <c r="N5171" s="119" t="str">
        <f>IF(G5171="","",VLOOKUP(G5171,номенклатури!R:U,4,0))</f>
        <v/>
      </c>
      <c r="O5171" s="119" t="str">
        <f>IF(M5171="","",VLOOKUP(M5171,'14'!D:D,1,0))</f>
        <v/>
      </c>
    </row>
    <row r="5172" spans="1:15" ht="12.75" customHeight="1" x14ac:dyDescent="0.2">
      <c r="A5172" s="36" t="str">
        <f>'0'!$A$4</f>
        <v>………………..</v>
      </c>
      <c r="B5172" s="37">
        <f>'0'!$A$2</f>
        <v>46112</v>
      </c>
      <c r="C5172" s="37" t="s">
        <v>1243</v>
      </c>
      <c r="D5172" s="119" t="str">
        <f>IF(G5172="","",VLOOKUP(G5172,номенклатури!R:T,2,0))</f>
        <v/>
      </c>
      <c r="E5172" s="365" t="str">
        <f>IF(G5172="","",VLOOKUP(G5172,номенклатури!R:T,3,0))</f>
        <v/>
      </c>
      <c r="F5172" s="159" t="str">
        <f>IF(G5172="","",IF(ISERROR(VLOOKUP(G5172,номенклатури!V:V,1,0)),E5172*H5172,E5172*I5172))</f>
        <v/>
      </c>
      <c r="G5172" s="14"/>
      <c r="H5172" s="15"/>
      <c r="I5172" s="15"/>
      <c r="J5172" s="15"/>
      <c r="K5172" s="15"/>
      <c r="L5172" s="217"/>
      <c r="M5172" s="22"/>
      <c r="N5172" s="119" t="str">
        <f>IF(G5172="","",VLOOKUP(G5172,номенклатури!R:U,4,0))</f>
        <v/>
      </c>
      <c r="O5172" s="119" t="str">
        <f>IF(M5172="","",VLOOKUP(M5172,'14'!D:D,1,0))</f>
        <v/>
      </c>
    </row>
    <row r="5173" spans="1:15" ht="12.75" customHeight="1" x14ac:dyDescent="0.2">
      <c r="A5173" s="36" t="str">
        <f>'0'!$A$4</f>
        <v>………………..</v>
      </c>
      <c r="B5173" s="37">
        <f>'0'!$A$2</f>
        <v>46112</v>
      </c>
      <c r="C5173" s="37" t="s">
        <v>1243</v>
      </c>
      <c r="D5173" s="119" t="str">
        <f>IF(G5173="","",VLOOKUP(G5173,номенклатури!R:T,2,0))</f>
        <v/>
      </c>
      <c r="E5173" s="365" t="str">
        <f>IF(G5173="","",VLOOKUP(G5173,номенклатури!R:T,3,0))</f>
        <v/>
      </c>
      <c r="F5173" s="159" t="str">
        <f>IF(G5173="","",IF(ISERROR(VLOOKUP(G5173,номенклатури!V:V,1,0)),E5173*H5173,E5173*I5173))</f>
        <v/>
      </c>
      <c r="G5173" s="14"/>
      <c r="H5173" s="15"/>
      <c r="I5173" s="15"/>
      <c r="J5173" s="15"/>
      <c r="K5173" s="15"/>
      <c r="L5173" s="217"/>
      <c r="M5173" s="22"/>
      <c r="N5173" s="119" t="str">
        <f>IF(G5173="","",VLOOKUP(G5173,номенклатури!R:U,4,0))</f>
        <v/>
      </c>
      <c r="O5173" s="119" t="str">
        <f>IF(M5173="","",VLOOKUP(M5173,'14'!D:D,1,0))</f>
        <v/>
      </c>
    </row>
    <row r="5174" spans="1:15" ht="12.75" customHeight="1" x14ac:dyDescent="0.2">
      <c r="A5174" s="36" t="str">
        <f>'0'!$A$4</f>
        <v>………………..</v>
      </c>
      <c r="B5174" s="37">
        <f>'0'!$A$2</f>
        <v>46112</v>
      </c>
      <c r="C5174" s="37" t="s">
        <v>1243</v>
      </c>
      <c r="D5174" s="119" t="str">
        <f>IF(G5174="","",VLOOKUP(G5174,номенклатури!R:T,2,0))</f>
        <v/>
      </c>
      <c r="E5174" s="365" t="str">
        <f>IF(G5174="","",VLOOKUP(G5174,номенклатури!R:T,3,0))</f>
        <v/>
      </c>
      <c r="F5174" s="159" t="str">
        <f>IF(G5174="","",IF(ISERROR(VLOOKUP(G5174,номенклатури!V:V,1,0)),E5174*H5174,E5174*I5174))</f>
        <v/>
      </c>
      <c r="G5174" s="14"/>
      <c r="H5174" s="15"/>
      <c r="I5174" s="15"/>
      <c r="J5174" s="15"/>
      <c r="K5174" s="15"/>
      <c r="L5174" s="217"/>
      <c r="M5174" s="22"/>
      <c r="N5174" s="119" t="str">
        <f>IF(G5174="","",VLOOKUP(G5174,номенклатури!R:U,4,0))</f>
        <v/>
      </c>
      <c r="O5174" s="119" t="str">
        <f>IF(M5174="","",VLOOKUP(M5174,'14'!D:D,1,0))</f>
        <v/>
      </c>
    </row>
    <row r="5175" spans="1:15" ht="12.75" customHeight="1" x14ac:dyDescent="0.2">
      <c r="A5175" s="36" t="str">
        <f>'0'!$A$4</f>
        <v>………………..</v>
      </c>
      <c r="B5175" s="37">
        <f>'0'!$A$2</f>
        <v>46112</v>
      </c>
      <c r="C5175" s="37" t="s">
        <v>1243</v>
      </c>
      <c r="D5175" s="119" t="str">
        <f>IF(G5175="","",VLOOKUP(G5175,номенклатури!R:T,2,0))</f>
        <v/>
      </c>
      <c r="E5175" s="365" t="str">
        <f>IF(G5175="","",VLOOKUP(G5175,номенклатури!R:T,3,0))</f>
        <v/>
      </c>
      <c r="F5175" s="159" t="str">
        <f>IF(G5175="","",IF(ISERROR(VLOOKUP(G5175,номенклатури!V:V,1,0)),E5175*H5175,E5175*I5175))</f>
        <v/>
      </c>
      <c r="G5175" s="14"/>
      <c r="H5175" s="15"/>
      <c r="I5175" s="15"/>
      <c r="J5175" s="15"/>
      <c r="K5175" s="15"/>
      <c r="L5175" s="217"/>
      <c r="M5175" s="22"/>
      <c r="N5175" s="119" t="str">
        <f>IF(G5175="","",VLOOKUP(G5175,номенклатури!R:U,4,0))</f>
        <v/>
      </c>
      <c r="O5175" s="119" t="str">
        <f>IF(M5175="","",VLOOKUP(M5175,'14'!D:D,1,0))</f>
        <v/>
      </c>
    </row>
    <row r="5176" spans="1:15" ht="12.75" customHeight="1" x14ac:dyDescent="0.2">
      <c r="A5176" s="36" t="str">
        <f>'0'!$A$4</f>
        <v>………………..</v>
      </c>
      <c r="B5176" s="37">
        <f>'0'!$A$2</f>
        <v>46112</v>
      </c>
      <c r="C5176" s="37" t="s">
        <v>1243</v>
      </c>
      <c r="D5176" s="119" t="str">
        <f>IF(G5176="","",VLOOKUP(G5176,номенклатури!R:T,2,0))</f>
        <v/>
      </c>
      <c r="E5176" s="365" t="str">
        <f>IF(G5176="","",VLOOKUP(G5176,номенклатури!R:T,3,0))</f>
        <v/>
      </c>
      <c r="F5176" s="159" t="str">
        <f>IF(G5176="","",IF(ISERROR(VLOOKUP(G5176,номенклатури!V:V,1,0)),E5176*H5176,E5176*I5176))</f>
        <v/>
      </c>
      <c r="G5176" s="14"/>
      <c r="H5176" s="15"/>
      <c r="I5176" s="15"/>
      <c r="J5176" s="15"/>
      <c r="K5176" s="15"/>
      <c r="L5176" s="217"/>
      <c r="M5176" s="22"/>
      <c r="N5176" s="119" t="str">
        <f>IF(G5176="","",VLOOKUP(G5176,номенклатури!R:U,4,0))</f>
        <v/>
      </c>
      <c r="O5176" s="119" t="str">
        <f>IF(M5176="","",VLOOKUP(M5176,'14'!D:D,1,0))</f>
        <v/>
      </c>
    </row>
    <row r="5177" spans="1:15" ht="12.75" customHeight="1" x14ac:dyDescent="0.2">
      <c r="A5177" s="36" t="str">
        <f>'0'!$A$4</f>
        <v>………………..</v>
      </c>
      <c r="B5177" s="37">
        <f>'0'!$A$2</f>
        <v>46112</v>
      </c>
      <c r="C5177" s="37" t="s">
        <v>1243</v>
      </c>
      <c r="D5177" s="119" t="str">
        <f>IF(G5177="","",VLOOKUP(G5177,номенклатури!R:T,2,0))</f>
        <v/>
      </c>
      <c r="E5177" s="365" t="str">
        <f>IF(G5177="","",VLOOKUP(G5177,номенклатури!R:T,3,0))</f>
        <v/>
      </c>
      <c r="F5177" s="159" t="str">
        <f>IF(G5177="","",IF(ISERROR(VLOOKUP(G5177,номенклатури!V:V,1,0)),E5177*H5177,E5177*I5177))</f>
        <v/>
      </c>
      <c r="G5177" s="14"/>
      <c r="H5177" s="15"/>
      <c r="I5177" s="15"/>
      <c r="J5177" s="15"/>
      <c r="K5177" s="15"/>
      <c r="L5177" s="217"/>
      <c r="M5177" s="22"/>
      <c r="N5177" s="119" t="str">
        <f>IF(G5177="","",VLOOKUP(G5177,номенклатури!R:U,4,0))</f>
        <v/>
      </c>
      <c r="O5177" s="119" t="str">
        <f>IF(M5177="","",VLOOKUP(M5177,'14'!D:D,1,0))</f>
        <v/>
      </c>
    </row>
    <row r="5178" spans="1:15" ht="12.75" customHeight="1" x14ac:dyDescent="0.2">
      <c r="A5178" s="36" t="str">
        <f>'0'!$A$4</f>
        <v>………………..</v>
      </c>
      <c r="B5178" s="37">
        <f>'0'!$A$2</f>
        <v>46112</v>
      </c>
      <c r="C5178" s="37" t="s">
        <v>1243</v>
      </c>
      <c r="D5178" s="119" t="str">
        <f>IF(G5178="","",VLOOKUP(G5178,номенклатури!R:T,2,0))</f>
        <v/>
      </c>
      <c r="E5178" s="365" t="str">
        <f>IF(G5178="","",VLOOKUP(G5178,номенклатури!R:T,3,0))</f>
        <v/>
      </c>
      <c r="F5178" s="159" t="str">
        <f>IF(G5178="","",IF(ISERROR(VLOOKUP(G5178,номенклатури!V:V,1,0)),E5178*H5178,E5178*I5178))</f>
        <v/>
      </c>
      <c r="G5178" s="14"/>
      <c r="H5178" s="15"/>
      <c r="I5178" s="15"/>
      <c r="J5178" s="15"/>
      <c r="K5178" s="15"/>
      <c r="L5178" s="217"/>
      <c r="M5178" s="22"/>
      <c r="N5178" s="119" t="str">
        <f>IF(G5178="","",VLOOKUP(G5178,номенклатури!R:U,4,0))</f>
        <v/>
      </c>
      <c r="O5178" s="119" t="str">
        <f>IF(M5178="","",VLOOKUP(M5178,'14'!D:D,1,0))</f>
        <v/>
      </c>
    </row>
    <row r="5179" spans="1:15" ht="12.75" customHeight="1" x14ac:dyDescent="0.2">
      <c r="A5179" s="36" t="str">
        <f>'0'!$A$4</f>
        <v>………………..</v>
      </c>
      <c r="B5179" s="37">
        <f>'0'!$A$2</f>
        <v>46112</v>
      </c>
      <c r="C5179" s="37" t="s">
        <v>1243</v>
      </c>
      <c r="D5179" s="119" t="str">
        <f>IF(G5179="","",VLOOKUP(G5179,номенклатури!R:T,2,0))</f>
        <v/>
      </c>
      <c r="E5179" s="365" t="str">
        <f>IF(G5179="","",VLOOKUP(G5179,номенклатури!R:T,3,0))</f>
        <v/>
      </c>
      <c r="F5179" s="159" t="str">
        <f>IF(G5179="","",IF(ISERROR(VLOOKUP(G5179,номенклатури!V:V,1,0)),E5179*H5179,E5179*I5179))</f>
        <v/>
      </c>
      <c r="G5179" s="14"/>
      <c r="H5179" s="15"/>
      <c r="I5179" s="15"/>
      <c r="J5179" s="15"/>
      <c r="K5179" s="15"/>
      <c r="L5179" s="217"/>
      <c r="M5179" s="22"/>
      <c r="N5179" s="119" t="str">
        <f>IF(G5179="","",VLOOKUP(G5179,номенклатури!R:U,4,0))</f>
        <v/>
      </c>
      <c r="O5179" s="119" t="str">
        <f>IF(M5179="","",VLOOKUP(M5179,'14'!D:D,1,0))</f>
        <v/>
      </c>
    </row>
    <row r="5180" spans="1:15" ht="12.75" customHeight="1" x14ac:dyDescent="0.2">
      <c r="A5180" s="36" t="str">
        <f>'0'!$A$4</f>
        <v>………………..</v>
      </c>
      <c r="B5180" s="37">
        <f>'0'!$A$2</f>
        <v>46112</v>
      </c>
      <c r="C5180" s="37" t="s">
        <v>1243</v>
      </c>
      <c r="D5180" s="119" t="str">
        <f>IF(G5180="","",VLOOKUP(G5180,номенклатури!R:T,2,0))</f>
        <v/>
      </c>
      <c r="E5180" s="365" t="str">
        <f>IF(G5180="","",VLOOKUP(G5180,номенклатури!R:T,3,0))</f>
        <v/>
      </c>
      <c r="F5180" s="159" t="str">
        <f>IF(G5180="","",IF(ISERROR(VLOOKUP(G5180,номенклатури!V:V,1,0)),E5180*H5180,E5180*I5180))</f>
        <v/>
      </c>
      <c r="G5180" s="14"/>
      <c r="H5180" s="15"/>
      <c r="I5180" s="15"/>
      <c r="J5180" s="15"/>
      <c r="K5180" s="15"/>
      <c r="L5180" s="217"/>
      <c r="M5180" s="22"/>
      <c r="N5180" s="119" t="str">
        <f>IF(G5180="","",VLOOKUP(G5180,номенклатури!R:U,4,0))</f>
        <v/>
      </c>
      <c r="O5180" s="119" t="str">
        <f>IF(M5180="","",VLOOKUP(M5180,'14'!D:D,1,0))</f>
        <v/>
      </c>
    </row>
    <row r="5181" spans="1:15" ht="12.75" customHeight="1" x14ac:dyDescent="0.2">
      <c r="A5181" s="36" t="str">
        <f>'0'!$A$4</f>
        <v>………………..</v>
      </c>
      <c r="B5181" s="37">
        <f>'0'!$A$2</f>
        <v>46112</v>
      </c>
      <c r="C5181" s="37" t="s">
        <v>1243</v>
      </c>
      <c r="D5181" s="119" t="str">
        <f>IF(G5181="","",VLOOKUP(G5181,номенклатури!R:T,2,0))</f>
        <v/>
      </c>
      <c r="E5181" s="365" t="str">
        <f>IF(G5181="","",VLOOKUP(G5181,номенклатури!R:T,3,0))</f>
        <v/>
      </c>
      <c r="F5181" s="159" t="str">
        <f>IF(G5181="","",IF(ISERROR(VLOOKUP(G5181,номенклатури!V:V,1,0)),E5181*H5181,E5181*I5181))</f>
        <v/>
      </c>
      <c r="G5181" s="14"/>
      <c r="H5181" s="15"/>
      <c r="I5181" s="15"/>
      <c r="J5181" s="15"/>
      <c r="K5181" s="15"/>
      <c r="L5181" s="217"/>
      <c r="M5181" s="22"/>
      <c r="N5181" s="119" t="str">
        <f>IF(G5181="","",VLOOKUP(G5181,номенклатури!R:U,4,0))</f>
        <v/>
      </c>
      <c r="O5181" s="119" t="str">
        <f>IF(M5181="","",VLOOKUP(M5181,'14'!D:D,1,0))</f>
        <v/>
      </c>
    </row>
    <row r="5182" spans="1:15" ht="12.75" customHeight="1" x14ac:dyDescent="0.2">
      <c r="A5182" s="36" t="str">
        <f>'0'!$A$4</f>
        <v>………………..</v>
      </c>
      <c r="B5182" s="37">
        <f>'0'!$A$2</f>
        <v>46112</v>
      </c>
      <c r="C5182" s="37" t="s">
        <v>1243</v>
      </c>
      <c r="D5182" s="119" t="str">
        <f>IF(G5182="","",VLOOKUP(G5182,номенклатури!R:T,2,0))</f>
        <v/>
      </c>
      <c r="E5182" s="365" t="str">
        <f>IF(G5182="","",VLOOKUP(G5182,номенклатури!R:T,3,0))</f>
        <v/>
      </c>
      <c r="F5182" s="159" t="str">
        <f>IF(G5182="","",IF(ISERROR(VLOOKUP(G5182,номенклатури!V:V,1,0)),E5182*H5182,E5182*I5182))</f>
        <v/>
      </c>
      <c r="G5182" s="14"/>
      <c r="H5182" s="15"/>
      <c r="I5182" s="15"/>
      <c r="J5182" s="15"/>
      <c r="K5182" s="15"/>
      <c r="L5182" s="217"/>
      <c r="M5182" s="22"/>
      <c r="N5182" s="119" t="str">
        <f>IF(G5182="","",VLOOKUP(G5182,номенклатури!R:U,4,0))</f>
        <v/>
      </c>
      <c r="O5182" s="119" t="str">
        <f>IF(M5182="","",VLOOKUP(M5182,'14'!D:D,1,0))</f>
        <v/>
      </c>
    </row>
    <row r="5183" spans="1:15" ht="12.75" customHeight="1" x14ac:dyDescent="0.2">
      <c r="A5183" s="36" t="str">
        <f>'0'!$A$4</f>
        <v>………………..</v>
      </c>
      <c r="B5183" s="37">
        <f>'0'!$A$2</f>
        <v>46112</v>
      </c>
      <c r="C5183" s="37" t="s">
        <v>1243</v>
      </c>
      <c r="D5183" s="119" t="str">
        <f>IF(G5183="","",VLOOKUP(G5183,номенклатури!R:T,2,0))</f>
        <v/>
      </c>
      <c r="E5183" s="365" t="str">
        <f>IF(G5183="","",VLOOKUP(G5183,номенклатури!R:T,3,0))</f>
        <v/>
      </c>
      <c r="F5183" s="159" t="str">
        <f>IF(G5183="","",IF(ISERROR(VLOOKUP(G5183,номенклатури!V:V,1,0)),E5183*H5183,E5183*I5183))</f>
        <v/>
      </c>
      <c r="G5183" s="14"/>
      <c r="H5183" s="15"/>
      <c r="I5183" s="15"/>
      <c r="J5183" s="15"/>
      <c r="K5183" s="15"/>
      <c r="L5183" s="217"/>
      <c r="M5183" s="22"/>
      <c r="N5183" s="119" t="str">
        <f>IF(G5183="","",VLOOKUP(G5183,номенклатури!R:U,4,0))</f>
        <v/>
      </c>
      <c r="O5183" s="119" t="str">
        <f>IF(M5183="","",VLOOKUP(M5183,'14'!D:D,1,0))</f>
        <v/>
      </c>
    </row>
    <row r="5184" spans="1:15" ht="12.75" customHeight="1" x14ac:dyDescent="0.2">
      <c r="A5184" s="36" t="str">
        <f>'0'!$A$4</f>
        <v>………………..</v>
      </c>
      <c r="B5184" s="37">
        <f>'0'!$A$2</f>
        <v>46112</v>
      </c>
      <c r="C5184" s="37" t="s">
        <v>1243</v>
      </c>
      <c r="D5184" s="119" t="str">
        <f>IF(G5184="","",VLOOKUP(G5184,номенклатури!R:T,2,0))</f>
        <v/>
      </c>
      <c r="E5184" s="365" t="str">
        <f>IF(G5184="","",VLOOKUP(G5184,номенклатури!R:T,3,0))</f>
        <v/>
      </c>
      <c r="F5184" s="159" t="str">
        <f>IF(G5184="","",IF(ISERROR(VLOOKUP(G5184,номенклатури!V:V,1,0)),E5184*H5184,E5184*I5184))</f>
        <v/>
      </c>
      <c r="G5184" s="14"/>
      <c r="H5184" s="15"/>
      <c r="I5184" s="15"/>
      <c r="J5184" s="15"/>
      <c r="K5184" s="15"/>
      <c r="L5184" s="217"/>
      <c r="M5184" s="22"/>
      <c r="N5184" s="119" t="str">
        <f>IF(G5184="","",VLOOKUP(G5184,номенклатури!R:U,4,0))</f>
        <v/>
      </c>
      <c r="O5184" s="119" t="str">
        <f>IF(M5184="","",VLOOKUP(M5184,'14'!D:D,1,0))</f>
        <v/>
      </c>
    </row>
    <row r="5185" spans="1:15" ht="12.75" customHeight="1" x14ac:dyDescent="0.2">
      <c r="A5185" s="36" t="str">
        <f>'0'!$A$4</f>
        <v>………………..</v>
      </c>
      <c r="B5185" s="37">
        <f>'0'!$A$2</f>
        <v>46112</v>
      </c>
      <c r="C5185" s="37" t="s">
        <v>1243</v>
      </c>
      <c r="D5185" s="119" t="str">
        <f>IF(G5185="","",VLOOKUP(G5185,номенклатури!R:T,2,0))</f>
        <v/>
      </c>
      <c r="E5185" s="365" t="str">
        <f>IF(G5185="","",VLOOKUP(G5185,номенклатури!R:T,3,0))</f>
        <v/>
      </c>
      <c r="F5185" s="159" t="str">
        <f>IF(G5185="","",IF(ISERROR(VLOOKUP(G5185,номенклатури!V:V,1,0)),E5185*H5185,E5185*I5185))</f>
        <v/>
      </c>
      <c r="G5185" s="14"/>
      <c r="H5185" s="15"/>
      <c r="I5185" s="15"/>
      <c r="J5185" s="15"/>
      <c r="K5185" s="15"/>
      <c r="L5185" s="217"/>
      <c r="M5185" s="22"/>
      <c r="N5185" s="119" t="str">
        <f>IF(G5185="","",VLOOKUP(G5185,номенклатури!R:U,4,0))</f>
        <v/>
      </c>
      <c r="O5185" s="119" t="str">
        <f>IF(M5185="","",VLOOKUP(M5185,'14'!D:D,1,0))</f>
        <v/>
      </c>
    </row>
    <row r="5186" spans="1:15" ht="12.75" customHeight="1" x14ac:dyDescent="0.2">
      <c r="A5186" s="36" t="str">
        <f>'0'!$A$4</f>
        <v>………………..</v>
      </c>
      <c r="B5186" s="37">
        <f>'0'!$A$2</f>
        <v>46112</v>
      </c>
      <c r="C5186" s="37" t="s">
        <v>1243</v>
      </c>
      <c r="D5186" s="119" t="str">
        <f>IF(G5186="","",VLOOKUP(G5186,номенклатури!R:T,2,0))</f>
        <v/>
      </c>
      <c r="E5186" s="365" t="str">
        <f>IF(G5186="","",VLOOKUP(G5186,номенклатури!R:T,3,0))</f>
        <v/>
      </c>
      <c r="F5186" s="159" t="str">
        <f>IF(G5186="","",IF(ISERROR(VLOOKUP(G5186,номенклатури!V:V,1,0)),E5186*H5186,E5186*I5186))</f>
        <v/>
      </c>
      <c r="G5186" s="14"/>
      <c r="H5186" s="15"/>
      <c r="I5186" s="15"/>
      <c r="J5186" s="15"/>
      <c r="K5186" s="15"/>
      <c r="L5186" s="217"/>
      <c r="M5186" s="22"/>
      <c r="N5186" s="119" t="str">
        <f>IF(G5186="","",VLOOKUP(G5186,номенклатури!R:U,4,0))</f>
        <v/>
      </c>
      <c r="O5186" s="119" t="str">
        <f>IF(M5186="","",VLOOKUP(M5186,'14'!D:D,1,0))</f>
        <v/>
      </c>
    </row>
    <row r="5187" spans="1:15" ht="12.75" customHeight="1" x14ac:dyDescent="0.2">
      <c r="A5187" s="36" t="str">
        <f>'0'!$A$4</f>
        <v>………………..</v>
      </c>
      <c r="B5187" s="37">
        <f>'0'!$A$2</f>
        <v>46112</v>
      </c>
      <c r="C5187" s="37" t="s">
        <v>1243</v>
      </c>
      <c r="D5187" s="119" t="str">
        <f>IF(G5187="","",VLOOKUP(G5187,номенклатури!R:T,2,0))</f>
        <v/>
      </c>
      <c r="E5187" s="365" t="str">
        <f>IF(G5187="","",VLOOKUP(G5187,номенклатури!R:T,3,0))</f>
        <v/>
      </c>
      <c r="F5187" s="159" t="str">
        <f>IF(G5187="","",IF(ISERROR(VLOOKUP(G5187,номенклатури!V:V,1,0)),E5187*H5187,E5187*I5187))</f>
        <v/>
      </c>
      <c r="G5187" s="14"/>
      <c r="H5187" s="15"/>
      <c r="I5187" s="15"/>
      <c r="J5187" s="15"/>
      <c r="K5187" s="15"/>
      <c r="L5187" s="217"/>
      <c r="M5187" s="22"/>
      <c r="N5187" s="119" t="str">
        <f>IF(G5187="","",VLOOKUP(G5187,номенклатури!R:U,4,0))</f>
        <v/>
      </c>
      <c r="O5187" s="119" t="str">
        <f>IF(M5187="","",VLOOKUP(M5187,'14'!D:D,1,0))</f>
        <v/>
      </c>
    </row>
    <row r="5188" spans="1:15" ht="12.75" customHeight="1" x14ac:dyDescent="0.2">
      <c r="A5188" s="36" t="str">
        <f>'0'!$A$4</f>
        <v>………………..</v>
      </c>
      <c r="B5188" s="37">
        <f>'0'!$A$2</f>
        <v>46112</v>
      </c>
      <c r="C5188" s="37" t="s">
        <v>1243</v>
      </c>
      <c r="D5188" s="119" t="str">
        <f>IF(G5188="","",VLOOKUP(G5188,номенклатури!R:T,2,0))</f>
        <v/>
      </c>
      <c r="E5188" s="365" t="str">
        <f>IF(G5188="","",VLOOKUP(G5188,номенклатури!R:T,3,0))</f>
        <v/>
      </c>
      <c r="F5188" s="159" t="str">
        <f>IF(G5188="","",IF(ISERROR(VLOOKUP(G5188,номенклатури!V:V,1,0)),E5188*H5188,E5188*I5188))</f>
        <v/>
      </c>
      <c r="G5188" s="14"/>
      <c r="H5188" s="15"/>
      <c r="I5188" s="15"/>
      <c r="J5188" s="15"/>
      <c r="K5188" s="15"/>
      <c r="L5188" s="217"/>
      <c r="M5188" s="22"/>
      <c r="N5188" s="119" t="str">
        <f>IF(G5188="","",VLOOKUP(G5188,номенклатури!R:U,4,0))</f>
        <v/>
      </c>
      <c r="O5188" s="119" t="str">
        <f>IF(M5188="","",VLOOKUP(M5188,'14'!D:D,1,0))</f>
        <v/>
      </c>
    </row>
    <row r="5189" spans="1:15" ht="12.75" customHeight="1" x14ac:dyDescent="0.2">
      <c r="A5189" s="36" t="str">
        <f>'0'!$A$4</f>
        <v>………………..</v>
      </c>
      <c r="B5189" s="37">
        <f>'0'!$A$2</f>
        <v>46112</v>
      </c>
      <c r="C5189" s="37" t="s">
        <v>1243</v>
      </c>
      <c r="D5189" s="119" t="str">
        <f>IF(G5189="","",VLOOKUP(G5189,номенклатури!R:T,2,0))</f>
        <v/>
      </c>
      <c r="E5189" s="365" t="str">
        <f>IF(G5189="","",VLOOKUP(G5189,номенклатури!R:T,3,0))</f>
        <v/>
      </c>
      <c r="F5189" s="159" t="str">
        <f>IF(G5189="","",IF(ISERROR(VLOOKUP(G5189,номенклатури!V:V,1,0)),E5189*H5189,E5189*I5189))</f>
        <v/>
      </c>
      <c r="G5189" s="14"/>
      <c r="H5189" s="15"/>
      <c r="I5189" s="15"/>
      <c r="J5189" s="15"/>
      <c r="K5189" s="15"/>
      <c r="L5189" s="217"/>
      <c r="M5189" s="22"/>
      <c r="N5189" s="119" t="str">
        <f>IF(G5189="","",VLOOKUP(G5189,номенклатури!R:U,4,0))</f>
        <v/>
      </c>
      <c r="O5189" s="119" t="str">
        <f>IF(M5189="","",VLOOKUP(M5189,'14'!D:D,1,0))</f>
        <v/>
      </c>
    </row>
    <row r="5190" spans="1:15" ht="12.75" customHeight="1" x14ac:dyDescent="0.2">
      <c r="A5190" s="36" t="str">
        <f>'0'!$A$4</f>
        <v>………………..</v>
      </c>
      <c r="B5190" s="37">
        <f>'0'!$A$2</f>
        <v>46112</v>
      </c>
      <c r="C5190" s="37" t="s">
        <v>1243</v>
      </c>
      <c r="D5190" s="119" t="str">
        <f>IF(G5190="","",VLOOKUP(G5190,номенклатури!R:T,2,0))</f>
        <v/>
      </c>
      <c r="E5190" s="365" t="str">
        <f>IF(G5190="","",VLOOKUP(G5190,номенклатури!R:T,3,0))</f>
        <v/>
      </c>
      <c r="F5190" s="159" t="str">
        <f>IF(G5190="","",IF(ISERROR(VLOOKUP(G5190,номенклатури!V:V,1,0)),E5190*H5190,E5190*I5190))</f>
        <v/>
      </c>
      <c r="G5190" s="14"/>
      <c r="H5190" s="15"/>
      <c r="I5190" s="15"/>
      <c r="J5190" s="15"/>
      <c r="K5190" s="15"/>
      <c r="L5190" s="217"/>
      <c r="M5190" s="22"/>
      <c r="N5190" s="119" t="str">
        <f>IF(G5190="","",VLOOKUP(G5190,номенклатури!R:U,4,0))</f>
        <v/>
      </c>
      <c r="O5190" s="119" t="str">
        <f>IF(M5190="","",VLOOKUP(M5190,'14'!D:D,1,0))</f>
        <v/>
      </c>
    </row>
    <row r="5191" spans="1:15" ht="12.75" customHeight="1" x14ac:dyDescent="0.2">
      <c r="A5191" s="36" t="str">
        <f>'0'!$A$4</f>
        <v>………………..</v>
      </c>
      <c r="B5191" s="37">
        <f>'0'!$A$2</f>
        <v>46112</v>
      </c>
      <c r="C5191" s="37" t="s">
        <v>1243</v>
      </c>
      <c r="D5191" s="119" t="str">
        <f>IF(G5191="","",VLOOKUP(G5191,номенклатури!R:T,2,0))</f>
        <v/>
      </c>
      <c r="E5191" s="365" t="str">
        <f>IF(G5191="","",VLOOKUP(G5191,номенклатури!R:T,3,0))</f>
        <v/>
      </c>
      <c r="F5191" s="159" t="str">
        <f>IF(G5191="","",IF(ISERROR(VLOOKUP(G5191,номенклатури!V:V,1,0)),E5191*H5191,E5191*I5191))</f>
        <v/>
      </c>
      <c r="G5191" s="14"/>
      <c r="H5191" s="15"/>
      <c r="I5191" s="15"/>
      <c r="J5191" s="15"/>
      <c r="K5191" s="15"/>
      <c r="L5191" s="217"/>
      <c r="M5191" s="22"/>
      <c r="N5191" s="119" t="str">
        <f>IF(G5191="","",VLOOKUP(G5191,номенклатури!R:U,4,0))</f>
        <v/>
      </c>
      <c r="O5191" s="119" t="str">
        <f>IF(M5191="","",VLOOKUP(M5191,'14'!D:D,1,0))</f>
        <v/>
      </c>
    </row>
    <row r="5192" spans="1:15" ht="12.75" customHeight="1" x14ac:dyDescent="0.2">
      <c r="A5192" s="36" t="str">
        <f>'0'!$A$4</f>
        <v>………………..</v>
      </c>
      <c r="B5192" s="37">
        <f>'0'!$A$2</f>
        <v>46112</v>
      </c>
      <c r="C5192" s="37" t="s">
        <v>1243</v>
      </c>
      <c r="D5192" s="119" t="str">
        <f>IF(G5192="","",VLOOKUP(G5192,номенклатури!R:T,2,0))</f>
        <v/>
      </c>
      <c r="E5192" s="365" t="str">
        <f>IF(G5192="","",VLOOKUP(G5192,номенклатури!R:T,3,0))</f>
        <v/>
      </c>
      <c r="F5192" s="159" t="str">
        <f>IF(G5192="","",IF(ISERROR(VLOOKUP(G5192,номенклатури!V:V,1,0)),E5192*H5192,E5192*I5192))</f>
        <v/>
      </c>
      <c r="G5192" s="14"/>
      <c r="H5192" s="15"/>
      <c r="I5192" s="15"/>
      <c r="J5192" s="15"/>
      <c r="K5192" s="15"/>
      <c r="L5192" s="217"/>
      <c r="M5192" s="22"/>
      <c r="N5192" s="119" t="str">
        <f>IF(G5192="","",VLOOKUP(G5192,номенклатури!R:U,4,0))</f>
        <v/>
      </c>
      <c r="O5192" s="119" t="str">
        <f>IF(M5192="","",VLOOKUP(M5192,'14'!D:D,1,0))</f>
        <v/>
      </c>
    </row>
    <row r="5193" spans="1:15" ht="12.75" customHeight="1" x14ac:dyDescent="0.2">
      <c r="A5193" s="36" t="str">
        <f>'0'!$A$4</f>
        <v>………………..</v>
      </c>
      <c r="B5193" s="37">
        <f>'0'!$A$2</f>
        <v>46112</v>
      </c>
      <c r="C5193" s="37" t="s">
        <v>1243</v>
      </c>
      <c r="D5193" s="119" t="str">
        <f>IF(G5193="","",VLOOKUP(G5193,номенклатури!R:T,2,0))</f>
        <v/>
      </c>
      <c r="E5193" s="365" t="str">
        <f>IF(G5193="","",VLOOKUP(G5193,номенклатури!R:T,3,0))</f>
        <v/>
      </c>
      <c r="F5193" s="159" t="str">
        <f>IF(G5193="","",IF(ISERROR(VLOOKUP(G5193,номенклатури!V:V,1,0)),E5193*H5193,E5193*I5193))</f>
        <v/>
      </c>
      <c r="G5193" s="14"/>
      <c r="H5193" s="15"/>
      <c r="I5193" s="15"/>
      <c r="J5193" s="15"/>
      <c r="K5193" s="15"/>
      <c r="L5193" s="217"/>
      <c r="M5193" s="22"/>
      <c r="N5193" s="119" t="str">
        <f>IF(G5193="","",VLOOKUP(G5193,номенклатури!R:U,4,0))</f>
        <v/>
      </c>
      <c r="O5193" s="119" t="str">
        <f>IF(M5193="","",VLOOKUP(M5193,'14'!D:D,1,0))</f>
        <v/>
      </c>
    </row>
    <row r="5194" spans="1:15" ht="12.75" customHeight="1" x14ac:dyDescent="0.2">
      <c r="A5194" s="36" t="str">
        <f>'0'!$A$4</f>
        <v>………………..</v>
      </c>
      <c r="B5194" s="37">
        <f>'0'!$A$2</f>
        <v>46112</v>
      </c>
      <c r="C5194" s="37" t="s">
        <v>1243</v>
      </c>
      <c r="D5194" s="119" t="str">
        <f>IF(G5194="","",VLOOKUP(G5194,номенклатури!R:T,2,0))</f>
        <v/>
      </c>
      <c r="E5194" s="365" t="str">
        <f>IF(G5194="","",VLOOKUP(G5194,номенклатури!R:T,3,0))</f>
        <v/>
      </c>
      <c r="F5194" s="159" t="str">
        <f>IF(G5194="","",IF(ISERROR(VLOOKUP(G5194,номенклатури!V:V,1,0)),E5194*H5194,E5194*I5194))</f>
        <v/>
      </c>
      <c r="G5194" s="14"/>
      <c r="H5194" s="15"/>
      <c r="I5194" s="15"/>
      <c r="J5194" s="15"/>
      <c r="K5194" s="15"/>
      <c r="L5194" s="217"/>
      <c r="M5194" s="22"/>
      <c r="N5194" s="119" t="str">
        <f>IF(G5194="","",VLOOKUP(G5194,номенклатури!R:U,4,0))</f>
        <v/>
      </c>
      <c r="O5194" s="119" t="str">
        <f>IF(M5194="","",VLOOKUP(M5194,'14'!D:D,1,0))</f>
        <v/>
      </c>
    </row>
    <row r="5195" spans="1:15" ht="12.75" customHeight="1" x14ac:dyDescent="0.2">
      <c r="A5195" s="36" t="str">
        <f>'0'!$A$4</f>
        <v>………………..</v>
      </c>
      <c r="B5195" s="37">
        <f>'0'!$A$2</f>
        <v>46112</v>
      </c>
      <c r="C5195" s="37" t="s">
        <v>1243</v>
      </c>
      <c r="D5195" s="119" t="str">
        <f>IF(G5195="","",VLOOKUP(G5195,номенклатури!R:T,2,0))</f>
        <v/>
      </c>
      <c r="E5195" s="365" t="str">
        <f>IF(G5195="","",VLOOKUP(G5195,номенклатури!R:T,3,0))</f>
        <v/>
      </c>
      <c r="F5195" s="159" t="str">
        <f>IF(G5195="","",IF(ISERROR(VLOOKUP(G5195,номенклатури!V:V,1,0)),E5195*H5195,E5195*I5195))</f>
        <v/>
      </c>
      <c r="G5195" s="14"/>
      <c r="H5195" s="15"/>
      <c r="I5195" s="15"/>
      <c r="J5195" s="15"/>
      <c r="K5195" s="15"/>
      <c r="L5195" s="217"/>
      <c r="M5195" s="22"/>
      <c r="N5195" s="119" t="str">
        <f>IF(G5195="","",VLOOKUP(G5195,номенклатури!R:U,4,0))</f>
        <v/>
      </c>
      <c r="O5195" s="119" t="str">
        <f>IF(M5195="","",VLOOKUP(M5195,'14'!D:D,1,0))</f>
        <v/>
      </c>
    </row>
    <row r="5196" spans="1:15" ht="12.75" customHeight="1" x14ac:dyDescent="0.2">
      <c r="A5196" s="36" t="str">
        <f>'0'!$A$4</f>
        <v>………………..</v>
      </c>
      <c r="B5196" s="37">
        <f>'0'!$A$2</f>
        <v>46112</v>
      </c>
      <c r="C5196" s="37" t="s">
        <v>1243</v>
      </c>
      <c r="D5196" s="119" t="str">
        <f>IF(G5196="","",VLOOKUP(G5196,номенклатури!R:T,2,0))</f>
        <v/>
      </c>
      <c r="E5196" s="365" t="str">
        <f>IF(G5196="","",VLOOKUP(G5196,номенклатури!R:T,3,0))</f>
        <v/>
      </c>
      <c r="F5196" s="159" t="str">
        <f>IF(G5196="","",IF(ISERROR(VLOOKUP(G5196,номенклатури!V:V,1,0)),E5196*H5196,E5196*I5196))</f>
        <v/>
      </c>
      <c r="G5196" s="14"/>
      <c r="H5196" s="15"/>
      <c r="I5196" s="15"/>
      <c r="J5196" s="15"/>
      <c r="K5196" s="15"/>
      <c r="L5196" s="217"/>
      <c r="M5196" s="22"/>
      <c r="N5196" s="119" t="str">
        <f>IF(G5196="","",VLOOKUP(G5196,номенклатури!R:U,4,0))</f>
        <v/>
      </c>
      <c r="O5196" s="119" t="str">
        <f>IF(M5196="","",VLOOKUP(M5196,'14'!D:D,1,0))</f>
        <v/>
      </c>
    </row>
    <row r="5197" spans="1:15" ht="12.75" customHeight="1" x14ac:dyDescent="0.2">
      <c r="A5197" s="36" t="str">
        <f>'0'!$A$4</f>
        <v>………………..</v>
      </c>
      <c r="B5197" s="37">
        <f>'0'!$A$2</f>
        <v>46112</v>
      </c>
      <c r="C5197" s="37" t="s">
        <v>1243</v>
      </c>
      <c r="D5197" s="119" t="str">
        <f>IF(G5197="","",VLOOKUP(G5197,номенклатури!R:T,2,0))</f>
        <v/>
      </c>
      <c r="E5197" s="365" t="str">
        <f>IF(G5197="","",VLOOKUP(G5197,номенклатури!R:T,3,0))</f>
        <v/>
      </c>
      <c r="F5197" s="159" t="str">
        <f>IF(G5197="","",IF(ISERROR(VLOOKUP(G5197,номенклатури!V:V,1,0)),E5197*H5197,E5197*I5197))</f>
        <v/>
      </c>
      <c r="G5197" s="14"/>
      <c r="H5197" s="15"/>
      <c r="I5197" s="15"/>
      <c r="J5197" s="15"/>
      <c r="K5197" s="15"/>
      <c r="L5197" s="217"/>
      <c r="M5197" s="22"/>
      <c r="N5197" s="119" t="str">
        <f>IF(G5197="","",VLOOKUP(G5197,номенклатури!R:U,4,0))</f>
        <v/>
      </c>
      <c r="O5197" s="119" t="str">
        <f>IF(M5197="","",VLOOKUP(M5197,'14'!D:D,1,0))</f>
        <v/>
      </c>
    </row>
    <row r="5198" spans="1:15" ht="12.75" customHeight="1" x14ac:dyDescent="0.2">
      <c r="A5198" s="36" t="str">
        <f>'0'!$A$4</f>
        <v>………………..</v>
      </c>
      <c r="B5198" s="37">
        <f>'0'!$A$2</f>
        <v>46112</v>
      </c>
      <c r="C5198" s="37" t="s">
        <v>1243</v>
      </c>
      <c r="D5198" s="119" t="str">
        <f>IF(G5198="","",VLOOKUP(G5198,номенклатури!R:T,2,0))</f>
        <v/>
      </c>
      <c r="E5198" s="365" t="str">
        <f>IF(G5198="","",VLOOKUP(G5198,номенклатури!R:T,3,0))</f>
        <v/>
      </c>
      <c r="F5198" s="159" t="str">
        <f>IF(G5198="","",IF(ISERROR(VLOOKUP(G5198,номенклатури!V:V,1,0)),E5198*H5198,E5198*I5198))</f>
        <v/>
      </c>
      <c r="G5198" s="14"/>
      <c r="H5198" s="15"/>
      <c r="I5198" s="15"/>
      <c r="J5198" s="15"/>
      <c r="K5198" s="15"/>
      <c r="L5198" s="217"/>
      <c r="M5198" s="22"/>
      <c r="N5198" s="119" t="str">
        <f>IF(G5198="","",VLOOKUP(G5198,номенклатури!R:U,4,0))</f>
        <v/>
      </c>
      <c r="O5198" s="119" t="str">
        <f>IF(M5198="","",VLOOKUP(M5198,'14'!D:D,1,0))</f>
        <v/>
      </c>
    </row>
    <row r="5199" spans="1:15" ht="12.75" customHeight="1" x14ac:dyDescent="0.2">
      <c r="A5199" s="36" t="str">
        <f>'0'!$A$4</f>
        <v>………………..</v>
      </c>
      <c r="B5199" s="37">
        <f>'0'!$A$2</f>
        <v>46112</v>
      </c>
      <c r="C5199" s="37" t="s">
        <v>1243</v>
      </c>
      <c r="D5199" s="119" t="str">
        <f>IF(G5199="","",VLOOKUP(G5199,номенклатури!R:T,2,0))</f>
        <v/>
      </c>
      <c r="E5199" s="365" t="str">
        <f>IF(G5199="","",VLOOKUP(G5199,номенклатури!R:T,3,0))</f>
        <v/>
      </c>
      <c r="F5199" s="159" t="str">
        <f>IF(G5199="","",IF(ISERROR(VLOOKUP(G5199,номенклатури!V:V,1,0)),E5199*H5199,E5199*I5199))</f>
        <v/>
      </c>
      <c r="G5199" s="14"/>
      <c r="H5199" s="15"/>
      <c r="I5199" s="15"/>
      <c r="J5199" s="15"/>
      <c r="K5199" s="15"/>
      <c r="L5199" s="217"/>
      <c r="M5199" s="22"/>
      <c r="N5199" s="119" t="str">
        <f>IF(G5199="","",VLOOKUP(G5199,номенклатури!R:U,4,0))</f>
        <v/>
      </c>
      <c r="O5199" s="119" t="str">
        <f>IF(M5199="","",VLOOKUP(M5199,'14'!D:D,1,0))</f>
        <v/>
      </c>
    </row>
    <row r="5200" spans="1:15" ht="12.75" customHeight="1" x14ac:dyDescent="0.2">
      <c r="A5200" s="36" t="str">
        <f>'0'!$A$4</f>
        <v>………………..</v>
      </c>
      <c r="B5200" s="37">
        <f>'0'!$A$2</f>
        <v>46112</v>
      </c>
      <c r="C5200" s="37" t="s">
        <v>1243</v>
      </c>
      <c r="D5200" s="119" t="str">
        <f>IF(G5200="","",VLOOKUP(G5200,номенклатури!R:T,2,0))</f>
        <v/>
      </c>
      <c r="E5200" s="365" t="str">
        <f>IF(G5200="","",VLOOKUP(G5200,номенклатури!R:T,3,0))</f>
        <v/>
      </c>
      <c r="F5200" s="159" t="str">
        <f>IF(G5200="","",IF(ISERROR(VLOOKUP(G5200,номенклатури!V:V,1,0)),E5200*H5200,E5200*I5200))</f>
        <v/>
      </c>
      <c r="G5200" s="14"/>
      <c r="H5200" s="15"/>
      <c r="I5200" s="15"/>
      <c r="J5200" s="15"/>
      <c r="K5200" s="15"/>
      <c r="L5200" s="217"/>
      <c r="M5200" s="22"/>
      <c r="N5200" s="119" t="str">
        <f>IF(G5200="","",VLOOKUP(G5200,номенклатури!R:U,4,0))</f>
        <v/>
      </c>
      <c r="O5200" s="119" t="str">
        <f>IF(M5200="","",VLOOKUP(M5200,'14'!D:D,1,0))</f>
        <v/>
      </c>
    </row>
    <row r="5201" spans="1:15" ht="12.75" customHeight="1" x14ac:dyDescent="0.2">
      <c r="A5201" s="36" t="str">
        <f>'0'!$A$4</f>
        <v>………………..</v>
      </c>
      <c r="B5201" s="37">
        <f>'0'!$A$2</f>
        <v>46112</v>
      </c>
      <c r="C5201" s="37" t="s">
        <v>1243</v>
      </c>
      <c r="D5201" s="119" t="str">
        <f>IF(G5201="","",VLOOKUP(G5201,номенклатури!R:T,2,0))</f>
        <v/>
      </c>
      <c r="E5201" s="365" t="str">
        <f>IF(G5201="","",VLOOKUP(G5201,номенклатури!R:T,3,0))</f>
        <v/>
      </c>
      <c r="F5201" s="159" t="str">
        <f>IF(G5201="","",IF(ISERROR(VLOOKUP(G5201,номенклатури!V:V,1,0)),E5201*H5201,E5201*I5201))</f>
        <v/>
      </c>
      <c r="G5201" s="14"/>
      <c r="H5201" s="15"/>
      <c r="I5201" s="15"/>
      <c r="J5201" s="15"/>
      <c r="K5201" s="15"/>
      <c r="L5201" s="217"/>
      <c r="M5201" s="22"/>
      <c r="N5201" s="119" t="str">
        <f>IF(G5201="","",VLOOKUP(G5201,номенклатури!R:U,4,0))</f>
        <v/>
      </c>
      <c r="O5201" s="119" t="str">
        <f>IF(M5201="","",VLOOKUP(M5201,'14'!D:D,1,0))</f>
        <v/>
      </c>
    </row>
    <row r="5202" spans="1:15" ht="12.75" customHeight="1" x14ac:dyDescent="0.2">
      <c r="A5202" s="36" t="str">
        <f>'0'!$A$4</f>
        <v>………………..</v>
      </c>
      <c r="B5202" s="37">
        <f>'0'!$A$2</f>
        <v>46112</v>
      </c>
      <c r="C5202" s="37" t="s">
        <v>1243</v>
      </c>
      <c r="D5202" s="119" t="str">
        <f>IF(G5202="","",VLOOKUP(G5202,номенклатури!R:T,2,0))</f>
        <v/>
      </c>
      <c r="E5202" s="365" t="str">
        <f>IF(G5202="","",VLOOKUP(G5202,номенклатури!R:T,3,0))</f>
        <v/>
      </c>
      <c r="F5202" s="159" t="str">
        <f>IF(G5202="","",IF(ISERROR(VLOOKUP(G5202,номенклатури!V:V,1,0)),E5202*H5202,E5202*I5202))</f>
        <v/>
      </c>
      <c r="G5202" s="14"/>
      <c r="H5202" s="15"/>
      <c r="I5202" s="15"/>
      <c r="J5202" s="15"/>
      <c r="K5202" s="15"/>
      <c r="L5202" s="217"/>
      <c r="M5202" s="22"/>
      <c r="N5202" s="119" t="str">
        <f>IF(G5202="","",VLOOKUP(G5202,номенклатури!R:U,4,0))</f>
        <v/>
      </c>
      <c r="O5202" s="119" t="str">
        <f>IF(M5202="","",VLOOKUP(M5202,'14'!D:D,1,0))</f>
        <v/>
      </c>
    </row>
    <row r="5203" spans="1:15" ht="12.75" customHeight="1" x14ac:dyDescent="0.2">
      <c r="A5203" s="36" t="str">
        <f>'0'!$A$4</f>
        <v>………………..</v>
      </c>
      <c r="B5203" s="37">
        <f>'0'!$A$2</f>
        <v>46112</v>
      </c>
      <c r="C5203" s="37" t="s">
        <v>1243</v>
      </c>
      <c r="D5203" s="119" t="str">
        <f>IF(G5203="","",VLOOKUP(G5203,номенклатури!R:T,2,0))</f>
        <v/>
      </c>
      <c r="E5203" s="365" t="str">
        <f>IF(G5203="","",VLOOKUP(G5203,номенклатури!R:T,3,0))</f>
        <v/>
      </c>
      <c r="F5203" s="159" t="str">
        <f>IF(G5203="","",IF(ISERROR(VLOOKUP(G5203,номенклатури!V:V,1,0)),E5203*H5203,E5203*I5203))</f>
        <v/>
      </c>
      <c r="G5203" s="14"/>
      <c r="H5203" s="15"/>
      <c r="I5203" s="15"/>
      <c r="J5203" s="15"/>
      <c r="K5203" s="15"/>
      <c r="L5203" s="217"/>
      <c r="M5203" s="22"/>
      <c r="N5203" s="119" t="str">
        <f>IF(G5203="","",VLOOKUP(G5203,номенклатури!R:U,4,0))</f>
        <v/>
      </c>
      <c r="O5203" s="119" t="str">
        <f>IF(M5203="","",VLOOKUP(M5203,'14'!D:D,1,0))</f>
        <v/>
      </c>
    </row>
    <row r="5204" spans="1:15" ht="12.75" customHeight="1" x14ac:dyDescent="0.2">
      <c r="A5204" s="36" t="str">
        <f>'0'!$A$4</f>
        <v>………………..</v>
      </c>
      <c r="B5204" s="37">
        <f>'0'!$A$2</f>
        <v>46112</v>
      </c>
      <c r="C5204" s="37" t="s">
        <v>1243</v>
      </c>
      <c r="D5204" s="119" t="str">
        <f>IF(G5204="","",VLOOKUP(G5204,номенклатури!R:T,2,0))</f>
        <v/>
      </c>
      <c r="E5204" s="365" t="str">
        <f>IF(G5204="","",VLOOKUP(G5204,номенклатури!R:T,3,0))</f>
        <v/>
      </c>
      <c r="F5204" s="159" t="str">
        <f>IF(G5204="","",IF(ISERROR(VLOOKUP(G5204,номенклатури!V:V,1,0)),E5204*H5204,E5204*I5204))</f>
        <v/>
      </c>
      <c r="G5204" s="14"/>
      <c r="H5204" s="15"/>
      <c r="I5204" s="15"/>
      <c r="J5204" s="15"/>
      <c r="K5204" s="15"/>
      <c r="L5204" s="217"/>
      <c r="M5204" s="22"/>
      <c r="N5204" s="119" t="str">
        <f>IF(G5204="","",VLOOKUP(G5204,номенклатури!R:U,4,0))</f>
        <v/>
      </c>
      <c r="O5204" s="119" t="str">
        <f>IF(M5204="","",VLOOKUP(M5204,'14'!D:D,1,0))</f>
        <v/>
      </c>
    </row>
    <row r="5205" spans="1:15" ht="12.75" customHeight="1" x14ac:dyDescent="0.2">
      <c r="A5205" s="36" t="str">
        <f>'0'!$A$4</f>
        <v>………………..</v>
      </c>
      <c r="B5205" s="37">
        <f>'0'!$A$2</f>
        <v>46112</v>
      </c>
      <c r="C5205" s="37" t="s">
        <v>1243</v>
      </c>
      <c r="D5205" s="119" t="str">
        <f>IF(G5205="","",VLOOKUP(G5205,номенклатури!R:T,2,0))</f>
        <v/>
      </c>
      <c r="E5205" s="365" t="str">
        <f>IF(G5205="","",VLOOKUP(G5205,номенклатури!R:T,3,0))</f>
        <v/>
      </c>
      <c r="F5205" s="159" t="str">
        <f>IF(G5205="","",IF(ISERROR(VLOOKUP(G5205,номенклатури!V:V,1,0)),E5205*H5205,E5205*I5205))</f>
        <v/>
      </c>
      <c r="G5205" s="14"/>
      <c r="H5205" s="15"/>
      <c r="I5205" s="15"/>
      <c r="J5205" s="15"/>
      <c r="K5205" s="15"/>
      <c r="L5205" s="217"/>
      <c r="M5205" s="22"/>
      <c r="N5205" s="119" t="str">
        <f>IF(G5205="","",VLOOKUP(G5205,номенклатури!R:U,4,0))</f>
        <v/>
      </c>
      <c r="O5205" s="119" t="str">
        <f>IF(M5205="","",VLOOKUP(M5205,'14'!D:D,1,0))</f>
        <v/>
      </c>
    </row>
    <row r="5206" spans="1:15" ht="12.75" customHeight="1" x14ac:dyDescent="0.2">
      <c r="A5206" s="36" t="str">
        <f>'0'!$A$4</f>
        <v>………………..</v>
      </c>
      <c r="B5206" s="37">
        <f>'0'!$A$2</f>
        <v>46112</v>
      </c>
      <c r="C5206" s="37" t="s">
        <v>1243</v>
      </c>
      <c r="D5206" s="119" t="str">
        <f>IF(G5206="","",VLOOKUP(G5206,номенклатури!R:T,2,0))</f>
        <v/>
      </c>
      <c r="E5206" s="365" t="str">
        <f>IF(G5206="","",VLOOKUP(G5206,номенклатури!R:T,3,0))</f>
        <v/>
      </c>
      <c r="F5206" s="159" t="str">
        <f>IF(G5206="","",IF(ISERROR(VLOOKUP(G5206,номенклатури!V:V,1,0)),E5206*H5206,E5206*I5206))</f>
        <v/>
      </c>
      <c r="G5206" s="14"/>
      <c r="H5206" s="15"/>
      <c r="I5206" s="15"/>
      <c r="J5206" s="15"/>
      <c r="K5206" s="15"/>
      <c r="L5206" s="217"/>
      <c r="M5206" s="22"/>
      <c r="N5206" s="119" t="str">
        <f>IF(G5206="","",VLOOKUP(G5206,номенклатури!R:U,4,0))</f>
        <v/>
      </c>
      <c r="O5206" s="119" t="str">
        <f>IF(M5206="","",VLOOKUP(M5206,'14'!D:D,1,0))</f>
        <v/>
      </c>
    </row>
    <row r="5207" spans="1:15" ht="12.75" customHeight="1" x14ac:dyDescent="0.2">
      <c r="A5207" s="36" t="str">
        <f>'0'!$A$4</f>
        <v>………………..</v>
      </c>
      <c r="B5207" s="37">
        <f>'0'!$A$2</f>
        <v>46112</v>
      </c>
      <c r="C5207" s="37" t="s">
        <v>1243</v>
      </c>
      <c r="D5207" s="119" t="str">
        <f>IF(G5207="","",VLOOKUP(G5207,номенклатури!R:T,2,0))</f>
        <v/>
      </c>
      <c r="E5207" s="365" t="str">
        <f>IF(G5207="","",VLOOKUP(G5207,номенклатури!R:T,3,0))</f>
        <v/>
      </c>
      <c r="F5207" s="159" t="str">
        <f>IF(G5207="","",IF(ISERROR(VLOOKUP(G5207,номенклатури!V:V,1,0)),E5207*H5207,E5207*I5207))</f>
        <v/>
      </c>
      <c r="G5207" s="14"/>
      <c r="H5207" s="15"/>
      <c r="I5207" s="15"/>
      <c r="J5207" s="15"/>
      <c r="K5207" s="15"/>
      <c r="L5207" s="217"/>
      <c r="M5207" s="22"/>
      <c r="N5207" s="119" t="str">
        <f>IF(G5207="","",VLOOKUP(G5207,номенклатури!R:U,4,0))</f>
        <v/>
      </c>
      <c r="O5207" s="119" t="str">
        <f>IF(M5207="","",VLOOKUP(M5207,'14'!D:D,1,0))</f>
        <v/>
      </c>
    </row>
    <row r="5208" spans="1:15" ht="12.75" customHeight="1" x14ac:dyDescent="0.2">
      <c r="A5208" s="36" t="str">
        <f>'0'!$A$4</f>
        <v>………………..</v>
      </c>
      <c r="B5208" s="37">
        <f>'0'!$A$2</f>
        <v>46112</v>
      </c>
      <c r="C5208" s="37" t="s">
        <v>1243</v>
      </c>
      <c r="D5208" s="119" t="str">
        <f>IF(G5208="","",VLOOKUP(G5208,номенклатури!R:T,2,0))</f>
        <v/>
      </c>
      <c r="E5208" s="365" t="str">
        <f>IF(G5208="","",VLOOKUP(G5208,номенклатури!R:T,3,0))</f>
        <v/>
      </c>
      <c r="F5208" s="159" t="str">
        <f>IF(G5208="","",IF(ISERROR(VLOOKUP(G5208,номенклатури!V:V,1,0)),E5208*H5208,E5208*I5208))</f>
        <v/>
      </c>
      <c r="G5208" s="14"/>
      <c r="H5208" s="15"/>
      <c r="I5208" s="15"/>
      <c r="J5208" s="15"/>
      <c r="K5208" s="15"/>
      <c r="L5208" s="217"/>
      <c r="M5208" s="22"/>
      <c r="N5208" s="119" t="str">
        <f>IF(G5208="","",VLOOKUP(G5208,номенклатури!R:U,4,0))</f>
        <v/>
      </c>
      <c r="O5208" s="119" t="str">
        <f>IF(M5208="","",VLOOKUP(M5208,'14'!D:D,1,0))</f>
        <v/>
      </c>
    </row>
    <row r="5209" spans="1:15" ht="12.75" customHeight="1" x14ac:dyDescent="0.2">
      <c r="A5209" s="36" t="str">
        <f>'0'!$A$4</f>
        <v>………………..</v>
      </c>
      <c r="B5209" s="37">
        <f>'0'!$A$2</f>
        <v>46112</v>
      </c>
      <c r="C5209" s="37" t="s">
        <v>1243</v>
      </c>
      <c r="D5209" s="119" t="str">
        <f>IF(G5209="","",VLOOKUP(G5209,номенклатури!R:T,2,0))</f>
        <v/>
      </c>
      <c r="E5209" s="365" t="str">
        <f>IF(G5209="","",VLOOKUP(G5209,номенклатури!R:T,3,0))</f>
        <v/>
      </c>
      <c r="F5209" s="159" t="str">
        <f>IF(G5209="","",IF(ISERROR(VLOOKUP(G5209,номенклатури!V:V,1,0)),E5209*H5209,E5209*I5209))</f>
        <v/>
      </c>
      <c r="G5209" s="14"/>
      <c r="H5209" s="15"/>
      <c r="I5209" s="15"/>
      <c r="J5209" s="15"/>
      <c r="K5209" s="15"/>
      <c r="L5209" s="217"/>
      <c r="M5209" s="22"/>
      <c r="N5209" s="119" t="str">
        <f>IF(G5209="","",VLOOKUP(G5209,номенклатури!R:U,4,0))</f>
        <v/>
      </c>
      <c r="O5209" s="119" t="str">
        <f>IF(M5209="","",VLOOKUP(M5209,'14'!D:D,1,0))</f>
        <v/>
      </c>
    </row>
    <row r="5210" spans="1:15" ht="12.75" customHeight="1" x14ac:dyDescent="0.2">
      <c r="A5210" s="36" t="str">
        <f>'0'!$A$4</f>
        <v>………………..</v>
      </c>
      <c r="B5210" s="37">
        <f>'0'!$A$2</f>
        <v>46112</v>
      </c>
      <c r="C5210" s="37" t="s">
        <v>1243</v>
      </c>
      <c r="D5210" s="119" t="str">
        <f>IF(G5210="","",VLOOKUP(G5210,номенклатури!R:T,2,0))</f>
        <v/>
      </c>
      <c r="E5210" s="365" t="str">
        <f>IF(G5210="","",VLOOKUP(G5210,номенклатури!R:T,3,0))</f>
        <v/>
      </c>
      <c r="F5210" s="159" t="str">
        <f>IF(G5210="","",IF(ISERROR(VLOOKUP(G5210,номенклатури!V:V,1,0)),E5210*H5210,E5210*I5210))</f>
        <v/>
      </c>
      <c r="G5210" s="14"/>
      <c r="H5210" s="15"/>
      <c r="I5210" s="15"/>
      <c r="J5210" s="15"/>
      <c r="K5210" s="15"/>
      <c r="L5210" s="217"/>
      <c r="M5210" s="22"/>
      <c r="N5210" s="119" t="str">
        <f>IF(G5210="","",VLOOKUP(G5210,номенклатури!R:U,4,0))</f>
        <v/>
      </c>
      <c r="O5210" s="119" t="str">
        <f>IF(M5210="","",VLOOKUP(M5210,'14'!D:D,1,0))</f>
        <v/>
      </c>
    </row>
    <row r="5211" spans="1:15" ht="12.75" customHeight="1" x14ac:dyDescent="0.2">
      <c r="A5211" s="36" t="str">
        <f>'0'!$A$4</f>
        <v>………………..</v>
      </c>
      <c r="B5211" s="37">
        <f>'0'!$A$2</f>
        <v>46112</v>
      </c>
      <c r="C5211" s="37" t="s">
        <v>1243</v>
      </c>
      <c r="D5211" s="119" t="str">
        <f>IF(G5211="","",VLOOKUP(G5211,номенклатури!R:T,2,0))</f>
        <v/>
      </c>
      <c r="E5211" s="365" t="str">
        <f>IF(G5211="","",VLOOKUP(G5211,номенклатури!R:T,3,0))</f>
        <v/>
      </c>
      <c r="F5211" s="159" t="str">
        <f>IF(G5211="","",IF(ISERROR(VLOOKUP(G5211,номенклатури!V:V,1,0)),E5211*H5211,E5211*I5211))</f>
        <v/>
      </c>
      <c r="G5211" s="14"/>
      <c r="H5211" s="15"/>
      <c r="I5211" s="15"/>
      <c r="J5211" s="15"/>
      <c r="K5211" s="15"/>
      <c r="L5211" s="217"/>
      <c r="M5211" s="22"/>
      <c r="N5211" s="119" t="str">
        <f>IF(G5211="","",VLOOKUP(G5211,номенклатури!R:U,4,0))</f>
        <v/>
      </c>
      <c r="O5211" s="119" t="str">
        <f>IF(M5211="","",VLOOKUP(M5211,'14'!D:D,1,0))</f>
        <v/>
      </c>
    </row>
    <row r="5212" spans="1:15" ht="12.75" customHeight="1" x14ac:dyDescent="0.2">
      <c r="A5212" s="36" t="str">
        <f>'0'!$A$4</f>
        <v>………………..</v>
      </c>
      <c r="B5212" s="37">
        <f>'0'!$A$2</f>
        <v>46112</v>
      </c>
      <c r="C5212" s="37" t="s">
        <v>1243</v>
      </c>
      <c r="D5212" s="119" t="str">
        <f>IF(G5212="","",VLOOKUP(G5212,номенклатури!R:T,2,0))</f>
        <v/>
      </c>
      <c r="E5212" s="365" t="str">
        <f>IF(G5212="","",VLOOKUP(G5212,номенклатури!R:T,3,0))</f>
        <v/>
      </c>
      <c r="F5212" s="159" t="str">
        <f>IF(G5212="","",IF(ISERROR(VLOOKUP(G5212,номенклатури!V:V,1,0)),E5212*H5212,E5212*I5212))</f>
        <v/>
      </c>
      <c r="G5212" s="14"/>
      <c r="H5212" s="15"/>
      <c r="I5212" s="15"/>
      <c r="J5212" s="15"/>
      <c r="K5212" s="15"/>
      <c r="L5212" s="217"/>
      <c r="M5212" s="22"/>
      <c r="N5212" s="119" t="str">
        <f>IF(G5212="","",VLOOKUP(G5212,номенклатури!R:U,4,0))</f>
        <v/>
      </c>
      <c r="O5212" s="119" t="str">
        <f>IF(M5212="","",VLOOKUP(M5212,'14'!D:D,1,0))</f>
        <v/>
      </c>
    </row>
    <row r="5213" spans="1:15" ht="12.75" customHeight="1" x14ac:dyDescent="0.2">
      <c r="A5213" s="36" t="str">
        <f>'0'!$A$4</f>
        <v>………………..</v>
      </c>
      <c r="B5213" s="37">
        <f>'0'!$A$2</f>
        <v>46112</v>
      </c>
      <c r="C5213" s="37" t="s">
        <v>1243</v>
      </c>
      <c r="D5213" s="119" t="str">
        <f>IF(G5213="","",VLOOKUP(G5213,номенклатури!R:T,2,0))</f>
        <v/>
      </c>
      <c r="E5213" s="365" t="str">
        <f>IF(G5213="","",VLOOKUP(G5213,номенклатури!R:T,3,0))</f>
        <v/>
      </c>
      <c r="F5213" s="159" t="str">
        <f>IF(G5213="","",IF(ISERROR(VLOOKUP(G5213,номенклатури!V:V,1,0)),E5213*H5213,E5213*I5213))</f>
        <v/>
      </c>
      <c r="G5213" s="14"/>
      <c r="H5213" s="15"/>
      <c r="I5213" s="15"/>
      <c r="J5213" s="15"/>
      <c r="K5213" s="15"/>
      <c r="L5213" s="217"/>
      <c r="M5213" s="22"/>
      <c r="N5213" s="119" t="str">
        <f>IF(G5213="","",VLOOKUP(G5213,номенклатури!R:U,4,0))</f>
        <v/>
      </c>
      <c r="O5213" s="119" t="str">
        <f>IF(M5213="","",VLOOKUP(M5213,'14'!D:D,1,0))</f>
        <v/>
      </c>
    </row>
    <row r="5214" spans="1:15" ht="12.75" customHeight="1" x14ac:dyDescent="0.2">
      <c r="A5214" s="36" t="str">
        <f>'0'!$A$4</f>
        <v>………………..</v>
      </c>
      <c r="B5214" s="37">
        <f>'0'!$A$2</f>
        <v>46112</v>
      </c>
      <c r="C5214" s="37" t="s">
        <v>1243</v>
      </c>
      <c r="D5214" s="119" t="str">
        <f>IF(G5214="","",VLOOKUP(G5214,номенклатури!R:T,2,0))</f>
        <v/>
      </c>
      <c r="E5214" s="365" t="str">
        <f>IF(G5214="","",VLOOKUP(G5214,номенклатури!R:T,3,0))</f>
        <v/>
      </c>
      <c r="F5214" s="159" t="str">
        <f>IF(G5214="","",IF(ISERROR(VLOOKUP(G5214,номенклатури!V:V,1,0)),E5214*H5214,E5214*I5214))</f>
        <v/>
      </c>
      <c r="G5214" s="14"/>
      <c r="H5214" s="15"/>
      <c r="I5214" s="15"/>
      <c r="J5214" s="15"/>
      <c r="K5214" s="15"/>
      <c r="L5214" s="217"/>
      <c r="M5214" s="22"/>
      <c r="N5214" s="119" t="str">
        <f>IF(G5214="","",VLOOKUP(G5214,номенклатури!R:U,4,0))</f>
        <v/>
      </c>
      <c r="O5214" s="119" t="str">
        <f>IF(M5214="","",VLOOKUP(M5214,'14'!D:D,1,0))</f>
        <v/>
      </c>
    </row>
    <row r="5215" spans="1:15" ht="12.75" customHeight="1" x14ac:dyDescent="0.2">
      <c r="A5215" s="36" t="str">
        <f>'0'!$A$4</f>
        <v>………………..</v>
      </c>
      <c r="B5215" s="37">
        <f>'0'!$A$2</f>
        <v>46112</v>
      </c>
      <c r="C5215" s="37" t="s">
        <v>1243</v>
      </c>
      <c r="D5215" s="119" t="str">
        <f>IF(G5215="","",VLOOKUP(G5215,номенклатури!R:T,2,0))</f>
        <v/>
      </c>
      <c r="E5215" s="365" t="str">
        <f>IF(G5215="","",VLOOKUP(G5215,номенклатури!R:T,3,0))</f>
        <v/>
      </c>
      <c r="F5215" s="159" t="str">
        <f>IF(G5215="","",IF(ISERROR(VLOOKUP(G5215,номенклатури!V:V,1,0)),E5215*H5215,E5215*I5215))</f>
        <v/>
      </c>
      <c r="G5215" s="14"/>
      <c r="H5215" s="15"/>
      <c r="I5215" s="15"/>
      <c r="J5215" s="15"/>
      <c r="K5215" s="15"/>
      <c r="L5215" s="217"/>
      <c r="M5215" s="22"/>
      <c r="N5215" s="119" t="str">
        <f>IF(G5215="","",VLOOKUP(G5215,номенклатури!R:U,4,0))</f>
        <v/>
      </c>
      <c r="O5215" s="119" t="str">
        <f>IF(M5215="","",VLOOKUP(M5215,'14'!D:D,1,0))</f>
        <v/>
      </c>
    </row>
    <row r="5216" spans="1:15" ht="12.75" customHeight="1" x14ac:dyDescent="0.2">
      <c r="A5216" s="36" t="str">
        <f>'0'!$A$4</f>
        <v>………………..</v>
      </c>
      <c r="B5216" s="37">
        <f>'0'!$A$2</f>
        <v>46112</v>
      </c>
      <c r="C5216" s="37" t="s">
        <v>1243</v>
      </c>
      <c r="D5216" s="119" t="str">
        <f>IF(G5216="","",VLOOKUP(G5216,номенклатури!R:T,2,0))</f>
        <v/>
      </c>
      <c r="E5216" s="365" t="str">
        <f>IF(G5216="","",VLOOKUP(G5216,номенклатури!R:T,3,0))</f>
        <v/>
      </c>
      <c r="F5216" s="159" t="str">
        <f>IF(G5216="","",IF(ISERROR(VLOOKUP(G5216,номенклатури!V:V,1,0)),E5216*H5216,E5216*I5216))</f>
        <v/>
      </c>
      <c r="G5216" s="14"/>
      <c r="H5216" s="15"/>
      <c r="I5216" s="15"/>
      <c r="J5216" s="15"/>
      <c r="K5216" s="15"/>
      <c r="L5216" s="217"/>
      <c r="M5216" s="22"/>
      <c r="N5216" s="119" t="str">
        <f>IF(G5216="","",VLOOKUP(G5216,номенклатури!R:U,4,0))</f>
        <v/>
      </c>
      <c r="O5216" s="119" t="str">
        <f>IF(M5216="","",VLOOKUP(M5216,'14'!D:D,1,0))</f>
        <v/>
      </c>
    </row>
    <row r="5217" spans="1:15" ht="12.75" customHeight="1" x14ac:dyDescent="0.2">
      <c r="A5217" s="36" t="str">
        <f>'0'!$A$4</f>
        <v>………………..</v>
      </c>
      <c r="B5217" s="37">
        <f>'0'!$A$2</f>
        <v>46112</v>
      </c>
      <c r="C5217" s="37" t="s">
        <v>1243</v>
      </c>
      <c r="D5217" s="119" t="str">
        <f>IF(G5217="","",VLOOKUP(G5217,номенклатури!R:T,2,0))</f>
        <v/>
      </c>
      <c r="E5217" s="365" t="str">
        <f>IF(G5217="","",VLOOKUP(G5217,номенклатури!R:T,3,0))</f>
        <v/>
      </c>
      <c r="F5217" s="159" t="str">
        <f>IF(G5217="","",IF(ISERROR(VLOOKUP(G5217,номенклатури!V:V,1,0)),E5217*H5217,E5217*I5217))</f>
        <v/>
      </c>
      <c r="G5217" s="14"/>
      <c r="H5217" s="15"/>
      <c r="I5217" s="15"/>
      <c r="J5217" s="15"/>
      <c r="K5217" s="15"/>
      <c r="L5217" s="217"/>
      <c r="M5217" s="22"/>
      <c r="N5217" s="119" t="str">
        <f>IF(G5217="","",VLOOKUP(G5217,номенклатури!R:U,4,0))</f>
        <v/>
      </c>
      <c r="O5217" s="119" t="str">
        <f>IF(M5217="","",VLOOKUP(M5217,'14'!D:D,1,0))</f>
        <v/>
      </c>
    </row>
    <row r="5218" spans="1:15" ht="12.75" customHeight="1" x14ac:dyDescent="0.2">
      <c r="A5218" s="36" t="str">
        <f>'0'!$A$4</f>
        <v>………………..</v>
      </c>
      <c r="B5218" s="37">
        <f>'0'!$A$2</f>
        <v>46112</v>
      </c>
      <c r="C5218" s="37" t="s">
        <v>1243</v>
      </c>
      <c r="D5218" s="119" t="str">
        <f>IF(G5218="","",VLOOKUP(G5218,номенклатури!R:T,2,0))</f>
        <v/>
      </c>
      <c r="E5218" s="365" t="str">
        <f>IF(G5218="","",VLOOKUP(G5218,номенклатури!R:T,3,0))</f>
        <v/>
      </c>
      <c r="F5218" s="159" t="str">
        <f>IF(G5218="","",IF(ISERROR(VLOOKUP(G5218,номенклатури!V:V,1,0)),E5218*H5218,E5218*I5218))</f>
        <v/>
      </c>
      <c r="G5218" s="14"/>
      <c r="H5218" s="15"/>
      <c r="I5218" s="15"/>
      <c r="J5218" s="15"/>
      <c r="K5218" s="15"/>
      <c r="L5218" s="217"/>
      <c r="M5218" s="22"/>
      <c r="N5218" s="119" t="str">
        <f>IF(G5218="","",VLOOKUP(G5218,номенклатури!R:U,4,0))</f>
        <v/>
      </c>
      <c r="O5218" s="119" t="str">
        <f>IF(M5218="","",VLOOKUP(M5218,'14'!D:D,1,0))</f>
        <v/>
      </c>
    </row>
    <row r="5219" spans="1:15" ht="12.75" customHeight="1" x14ac:dyDescent="0.2">
      <c r="A5219" s="36" t="str">
        <f>'0'!$A$4</f>
        <v>………………..</v>
      </c>
      <c r="B5219" s="37">
        <f>'0'!$A$2</f>
        <v>46112</v>
      </c>
      <c r="C5219" s="37" t="s">
        <v>1243</v>
      </c>
      <c r="D5219" s="119" t="str">
        <f>IF(G5219="","",VLOOKUP(G5219,номенклатури!R:T,2,0))</f>
        <v/>
      </c>
      <c r="E5219" s="365" t="str">
        <f>IF(G5219="","",VLOOKUP(G5219,номенклатури!R:T,3,0))</f>
        <v/>
      </c>
      <c r="F5219" s="159" t="str">
        <f>IF(G5219="","",IF(ISERROR(VLOOKUP(G5219,номенклатури!V:V,1,0)),E5219*H5219,E5219*I5219))</f>
        <v/>
      </c>
      <c r="G5219" s="14"/>
      <c r="H5219" s="15"/>
      <c r="I5219" s="15"/>
      <c r="J5219" s="15"/>
      <c r="K5219" s="15"/>
      <c r="L5219" s="217"/>
      <c r="M5219" s="22"/>
      <c r="N5219" s="119" t="str">
        <f>IF(G5219="","",VLOOKUP(G5219,номенклатури!R:U,4,0))</f>
        <v/>
      </c>
      <c r="O5219" s="119" t="str">
        <f>IF(M5219="","",VLOOKUP(M5219,'14'!D:D,1,0))</f>
        <v/>
      </c>
    </row>
    <row r="5220" spans="1:15" ht="12.75" customHeight="1" x14ac:dyDescent="0.2">
      <c r="A5220" s="36" t="str">
        <f>'0'!$A$4</f>
        <v>………………..</v>
      </c>
      <c r="B5220" s="37">
        <f>'0'!$A$2</f>
        <v>46112</v>
      </c>
      <c r="C5220" s="37" t="s">
        <v>1243</v>
      </c>
      <c r="D5220" s="119" t="str">
        <f>IF(G5220="","",VLOOKUP(G5220,номенклатури!R:T,2,0))</f>
        <v/>
      </c>
      <c r="E5220" s="365" t="str">
        <f>IF(G5220="","",VLOOKUP(G5220,номенклатури!R:T,3,0))</f>
        <v/>
      </c>
      <c r="F5220" s="159" t="str">
        <f>IF(G5220="","",IF(ISERROR(VLOOKUP(G5220,номенклатури!V:V,1,0)),E5220*H5220,E5220*I5220))</f>
        <v/>
      </c>
      <c r="G5220" s="14"/>
      <c r="H5220" s="15"/>
      <c r="I5220" s="15"/>
      <c r="J5220" s="15"/>
      <c r="K5220" s="15"/>
      <c r="L5220" s="217"/>
      <c r="M5220" s="22"/>
      <c r="N5220" s="119" t="str">
        <f>IF(G5220="","",VLOOKUP(G5220,номенклатури!R:U,4,0))</f>
        <v/>
      </c>
      <c r="O5220" s="119" t="str">
        <f>IF(M5220="","",VLOOKUP(M5220,'14'!D:D,1,0))</f>
        <v/>
      </c>
    </row>
    <row r="5221" spans="1:15" ht="12.75" customHeight="1" x14ac:dyDescent="0.2">
      <c r="A5221" s="36" t="str">
        <f>'0'!$A$4</f>
        <v>………………..</v>
      </c>
      <c r="B5221" s="37">
        <f>'0'!$A$2</f>
        <v>46112</v>
      </c>
      <c r="C5221" s="37" t="s">
        <v>1243</v>
      </c>
      <c r="D5221" s="119" t="str">
        <f>IF(G5221="","",VLOOKUP(G5221,номенклатури!R:T,2,0))</f>
        <v/>
      </c>
      <c r="E5221" s="365" t="str">
        <f>IF(G5221="","",VLOOKUP(G5221,номенклатури!R:T,3,0))</f>
        <v/>
      </c>
      <c r="F5221" s="159" t="str">
        <f>IF(G5221="","",IF(ISERROR(VLOOKUP(G5221,номенклатури!V:V,1,0)),E5221*H5221,E5221*I5221))</f>
        <v/>
      </c>
      <c r="G5221" s="14"/>
      <c r="H5221" s="15"/>
      <c r="I5221" s="15"/>
      <c r="J5221" s="15"/>
      <c r="K5221" s="15"/>
      <c r="L5221" s="217"/>
      <c r="M5221" s="22"/>
      <c r="N5221" s="119" t="str">
        <f>IF(G5221="","",VLOOKUP(G5221,номенклатури!R:U,4,0))</f>
        <v/>
      </c>
      <c r="O5221" s="119" t="str">
        <f>IF(M5221="","",VLOOKUP(M5221,'14'!D:D,1,0))</f>
        <v/>
      </c>
    </row>
    <row r="5222" spans="1:15" ht="12.75" customHeight="1" x14ac:dyDescent="0.2">
      <c r="A5222" s="36" t="str">
        <f>'0'!$A$4</f>
        <v>………………..</v>
      </c>
      <c r="B5222" s="37">
        <f>'0'!$A$2</f>
        <v>46112</v>
      </c>
      <c r="C5222" s="37" t="s">
        <v>1243</v>
      </c>
      <c r="D5222" s="119" t="str">
        <f>IF(G5222="","",VLOOKUP(G5222,номенклатури!R:T,2,0))</f>
        <v/>
      </c>
      <c r="E5222" s="365" t="str">
        <f>IF(G5222="","",VLOOKUP(G5222,номенклатури!R:T,3,0))</f>
        <v/>
      </c>
      <c r="F5222" s="159" t="str">
        <f>IF(G5222="","",IF(ISERROR(VLOOKUP(G5222,номенклатури!V:V,1,0)),E5222*H5222,E5222*I5222))</f>
        <v/>
      </c>
      <c r="G5222" s="14"/>
      <c r="H5222" s="15"/>
      <c r="I5222" s="15"/>
      <c r="J5222" s="15"/>
      <c r="K5222" s="15"/>
      <c r="L5222" s="217"/>
      <c r="M5222" s="22"/>
      <c r="N5222" s="119" t="str">
        <f>IF(G5222="","",VLOOKUP(G5222,номенклатури!R:U,4,0))</f>
        <v/>
      </c>
      <c r="O5222" s="119" t="str">
        <f>IF(M5222="","",VLOOKUP(M5222,'14'!D:D,1,0))</f>
        <v/>
      </c>
    </row>
    <row r="5223" spans="1:15" ht="12.75" customHeight="1" x14ac:dyDescent="0.2">
      <c r="A5223" s="36" t="str">
        <f>'0'!$A$4</f>
        <v>………………..</v>
      </c>
      <c r="B5223" s="37">
        <f>'0'!$A$2</f>
        <v>46112</v>
      </c>
      <c r="C5223" s="37" t="s">
        <v>1243</v>
      </c>
      <c r="D5223" s="119" t="str">
        <f>IF(G5223="","",VLOOKUP(G5223,номенклатури!R:T,2,0))</f>
        <v/>
      </c>
      <c r="E5223" s="365" t="str">
        <f>IF(G5223="","",VLOOKUP(G5223,номенклатури!R:T,3,0))</f>
        <v/>
      </c>
      <c r="F5223" s="159" t="str">
        <f>IF(G5223="","",IF(ISERROR(VLOOKUP(G5223,номенклатури!V:V,1,0)),E5223*H5223,E5223*I5223))</f>
        <v/>
      </c>
      <c r="G5223" s="14"/>
      <c r="H5223" s="15"/>
      <c r="I5223" s="15"/>
      <c r="J5223" s="15"/>
      <c r="K5223" s="15"/>
      <c r="L5223" s="217"/>
      <c r="M5223" s="22"/>
      <c r="N5223" s="119" t="str">
        <f>IF(G5223="","",VLOOKUP(G5223,номенклатури!R:U,4,0))</f>
        <v/>
      </c>
      <c r="O5223" s="119" t="str">
        <f>IF(M5223="","",VLOOKUP(M5223,'14'!D:D,1,0))</f>
        <v/>
      </c>
    </row>
    <row r="5224" spans="1:15" ht="12.75" customHeight="1" x14ac:dyDescent="0.2">
      <c r="A5224" s="36" t="str">
        <f>'0'!$A$4</f>
        <v>………………..</v>
      </c>
      <c r="B5224" s="37">
        <f>'0'!$A$2</f>
        <v>46112</v>
      </c>
      <c r="C5224" s="37" t="s">
        <v>1243</v>
      </c>
      <c r="D5224" s="119" t="str">
        <f>IF(G5224="","",VLOOKUP(G5224,номенклатури!R:T,2,0))</f>
        <v/>
      </c>
      <c r="E5224" s="365" t="str">
        <f>IF(G5224="","",VLOOKUP(G5224,номенклатури!R:T,3,0))</f>
        <v/>
      </c>
      <c r="F5224" s="159" t="str">
        <f>IF(G5224="","",IF(ISERROR(VLOOKUP(G5224,номенклатури!V:V,1,0)),E5224*H5224,E5224*I5224))</f>
        <v/>
      </c>
      <c r="G5224" s="14"/>
      <c r="H5224" s="15"/>
      <c r="I5224" s="15"/>
      <c r="J5224" s="15"/>
      <c r="K5224" s="15"/>
      <c r="L5224" s="217"/>
      <c r="M5224" s="22"/>
      <c r="N5224" s="119" t="str">
        <f>IF(G5224="","",VLOOKUP(G5224,номенклатури!R:U,4,0))</f>
        <v/>
      </c>
      <c r="O5224" s="119" t="str">
        <f>IF(M5224="","",VLOOKUP(M5224,'14'!D:D,1,0))</f>
        <v/>
      </c>
    </row>
    <row r="5225" spans="1:15" ht="12.75" customHeight="1" x14ac:dyDescent="0.2">
      <c r="A5225" s="36" t="str">
        <f>'0'!$A$4</f>
        <v>………………..</v>
      </c>
      <c r="B5225" s="37">
        <f>'0'!$A$2</f>
        <v>46112</v>
      </c>
      <c r="C5225" s="37" t="s">
        <v>1243</v>
      </c>
      <c r="D5225" s="119" t="str">
        <f>IF(G5225="","",VLOOKUP(G5225,номенклатури!R:T,2,0))</f>
        <v/>
      </c>
      <c r="E5225" s="365" t="str">
        <f>IF(G5225="","",VLOOKUP(G5225,номенклатури!R:T,3,0))</f>
        <v/>
      </c>
      <c r="F5225" s="159" t="str">
        <f>IF(G5225="","",IF(ISERROR(VLOOKUP(G5225,номенклатури!V:V,1,0)),E5225*H5225,E5225*I5225))</f>
        <v/>
      </c>
      <c r="G5225" s="14"/>
      <c r="H5225" s="15"/>
      <c r="I5225" s="15"/>
      <c r="J5225" s="15"/>
      <c r="K5225" s="15"/>
      <c r="L5225" s="217"/>
      <c r="M5225" s="22"/>
      <c r="N5225" s="119" t="str">
        <f>IF(G5225="","",VLOOKUP(G5225,номенклатури!R:U,4,0))</f>
        <v/>
      </c>
      <c r="O5225" s="119" t="str">
        <f>IF(M5225="","",VLOOKUP(M5225,'14'!D:D,1,0))</f>
        <v/>
      </c>
    </row>
    <row r="5226" spans="1:15" ht="12.75" customHeight="1" x14ac:dyDescent="0.2">
      <c r="A5226" s="36" t="str">
        <f>'0'!$A$4</f>
        <v>………………..</v>
      </c>
      <c r="B5226" s="37">
        <f>'0'!$A$2</f>
        <v>46112</v>
      </c>
      <c r="C5226" s="37" t="s">
        <v>1243</v>
      </c>
      <c r="D5226" s="119" t="str">
        <f>IF(G5226="","",VLOOKUP(G5226,номенклатури!R:T,2,0))</f>
        <v/>
      </c>
      <c r="E5226" s="365" t="str">
        <f>IF(G5226="","",VLOOKUP(G5226,номенклатури!R:T,3,0))</f>
        <v/>
      </c>
      <c r="F5226" s="159" t="str">
        <f>IF(G5226="","",IF(ISERROR(VLOOKUP(G5226,номенклатури!V:V,1,0)),E5226*H5226,E5226*I5226))</f>
        <v/>
      </c>
      <c r="G5226" s="14"/>
      <c r="H5226" s="15"/>
      <c r="I5226" s="15"/>
      <c r="J5226" s="15"/>
      <c r="K5226" s="15"/>
      <c r="L5226" s="217"/>
      <c r="M5226" s="22"/>
      <c r="N5226" s="119" t="str">
        <f>IF(G5226="","",VLOOKUP(G5226,номенклатури!R:U,4,0))</f>
        <v/>
      </c>
      <c r="O5226" s="119" t="str">
        <f>IF(M5226="","",VLOOKUP(M5226,'14'!D:D,1,0))</f>
        <v/>
      </c>
    </row>
    <row r="5227" spans="1:15" ht="12.75" customHeight="1" x14ac:dyDescent="0.2">
      <c r="A5227" s="36" t="str">
        <f>'0'!$A$4</f>
        <v>………………..</v>
      </c>
      <c r="B5227" s="37">
        <f>'0'!$A$2</f>
        <v>46112</v>
      </c>
      <c r="C5227" s="37" t="s">
        <v>1243</v>
      </c>
      <c r="D5227" s="119" t="str">
        <f>IF(G5227="","",VLOOKUP(G5227,номенклатури!R:T,2,0))</f>
        <v/>
      </c>
      <c r="E5227" s="365" t="str">
        <f>IF(G5227="","",VLOOKUP(G5227,номенклатури!R:T,3,0))</f>
        <v/>
      </c>
      <c r="F5227" s="159" t="str">
        <f>IF(G5227="","",IF(ISERROR(VLOOKUP(G5227,номенклатури!V:V,1,0)),E5227*H5227,E5227*I5227))</f>
        <v/>
      </c>
      <c r="G5227" s="14"/>
      <c r="H5227" s="15"/>
      <c r="I5227" s="15"/>
      <c r="J5227" s="15"/>
      <c r="K5227" s="15"/>
      <c r="L5227" s="217"/>
      <c r="M5227" s="22"/>
      <c r="N5227" s="119" t="str">
        <f>IF(G5227="","",VLOOKUP(G5227,номенклатури!R:U,4,0))</f>
        <v/>
      </c>
      <c r="O5227" s="119" t="str">
        <f>IF(M5227="","",VLOOKUP(M5227,'14'!D:D,1,0))</f>
        <v/>
      </c>
    </row>
    <row r="5228" spans="1:15" ht="12.75" customHeight="1" x14ac:dyDescent="0.2">
      <c r="A5228" s="36" t="str">
        <f>'0'!$A$4</f>
        <v>………………..</v>
      </c>
      <c r="B5228" s="37">
        <f>'0'!$A$2</f>
        <v>46112</v>
      </c>
      <c r="C5228" s="37" t="s">
        <v>1243</v>
      </c>
      <c r="D5228" s="119" t="str">
        <f>IF(G5228="","",VLOOKUP(G5228,номенклатури!R:T,2,0))</f>
        <v/>
      </c>
      <c r="E5228" s="365" t="str">
        <f>IF(G5228="","",VLOOKUP(G5228,номенклатури!R:T,3,0))</f>
        <v/>
      </c>
      <c r="F5228" s="159" t="str">
        <f>IF(G5228="","",IF(ISERROR(VLOOKUP(G5228,номенклатури!V:V,1,0)),E5228*H5228,E5228*I5228))</f>
        <v/>
      </c>
      <c r="G5228" s="14"/>
      <c r="H5228" s="15"/>
      <c r="I5228" s="15"/>
      <c r="J5228" s="15"/>
      <c r="K5228" s="15"/>
      <c r="L5228" s="217"/>
      <c r="M5228" s="22"/>
      <c r="N5228" s="119" t="str">
        <f>IF(G5228="","",VLOOKUP(G5228,номенклатури!R:U,4,0))</f>
        <v/>
      </c>
      <c r="O5228" s="119" t="str">
        <f>IF(M5228="","",VLOOKUP(M5228,'14'!D:D,1,0))</f>
        <v/>
      </c>
    </row>
    <row r="5229" spans="1:15" ht="12.75" customHeight="1" x14ac:dyDescent="0.2">
      <c r="A5229" s="36" t="str">
        <f>'0'!$A$4</f>
        <v>………………..</v>
      </c>
      <c r="B5229" s="37">
        <f>'0'!$A$2</f>
        <v>46112</v>
      </c>
      <c r="C5229" s="37" t="s">
        <v>1243</v>
      </c>
      <c r="D5229" s="119" t="str">
        <f>IF(G5229="","",VLOOKUP(G5229,номенклатури!R:T,2,0))</f>
        <v/>
      </c>
      <c r="E5229" s="365" t="str">
        <f>IF(G5229="","",VLOOKUP(G5229,номенклатури!R:T,3,0))</f>
        <v/>
      </c>
      <c r="F5229" s="159" t="str">
        <f>IF(G5229="","",IF(ISERROR(VLOOKUP(G5229,номенклатури!V:V,1,0)),E5229*H5229,E5229*I5229))</f>
        <v/>
      </c>
      <c r="G5229" s="14"/>
      <c r="H5229" s="15"/>
      <c r="I5229" s="15"/>
      <c r="J5229" s="15"/>
      <c r="K5229" s="15"/>
      <c r="L5229" s="217"/>
      <c r="M5229" s="22"/>
      <c r="N5229" s="119" t="str">
        <f>IF(G5229="","",VLOOKUP(G5229,номенклатури!R:U,4,0))</f>
        <v/>
      </c>
      <c r="O5229" s="119" t="str">
        <f>IF(M5229="","",VLOOKUP(M5229,'14'!D:D,1,0))</f>
        <v/>
      </c>
    </row>
    <row r="5230" spans="1:15" ht="12.75" customHeight="1" x14ac:dyDescent="0.2">
      <c r="A5230" s="36" t="str">
        <f>'0'!$A$4</f>
        <v>………………..</v>
      </c>
      <c r="B5230" s="37">
        <f>'0'!$A$2</f>
        <v>46112</v>
      </c>
      <c r="C5230" s="37" t="s">
        <v>1243</v>
      </c>
      <c r="D5230" s="119" t="str">
        <f>IF(G5230="","",VLOOKUP(G5230,номенклатури!R:T,2,0))</f>
        <v/>
      </c>
      <c r="E5230" s="365" t="str">
        <f>IF(G5230="","",VLOOKUP(G5230,номенклатури!R:T,3,0))</f>
        <v/>
      </c>
      <c r="F5230" s="159" t="str">
        <f>IF(G5230="","",IF(ISERROR(VLOOKUP(G5230,номенклатури!V:V,1,0)),E5230*H5230,E5230*I5230))</f>
        <v/>
      </c>
      <c r="G5230" s="14"/>
      <c r="H5230" s="15"/>
      <c r="I5230" s="15"/>
      <c r="J5230" s="15"/>
      <c r="K5230" s="15"/>
      <c r="L5230" s="217"/>
      <c r="M5230" s="22"/>
      <c r="N5230" s="119" t="str">
        <f>IF(G5230="","",VLOOKUP(G5230,номенклатури!R:U,4,0))</f>
        <v/>
      </c>
      <c r="O5230" s="119" t="str">
        <f>IF(M5230="","",VLOOKUP(M5230,'14'!D:D,1,0))</f>
        <v/>
      </c>
    </row>
    <row r="5231" spans="1:15" ht="12.75" customHeight="1" x14ac:dyDescent="0.2">
      <c r="A5231" s="36" t="str">
        <f>'0'!$A$4</f>
        <v>………………..</v>
      </c>
      <c r="B5231" s="37">
        <f>'0'!$A$2</f>
        <v>46112</v>
      </c>
      <c r="C5231" s="37" t="s">
        <v>1243</v>
      </c>
      <c r="D5231" s="119" t="str">
        <f>IF(G5231="","",VLOOKUP(G5231,номенклатури!R:T,2,0))</f>
        <v/>
      </c>
      <c r="E5231" s="365" t="str">
        <f>IF(G5231="","",VLOOKUP(G5231,номенклатури!R:T,3,0))</f>
        <v/>
      </c>
      <c r="F5231" s="159" t="str">
        <f>IF(G5231="","",IF(ISERROR(VLOOKUP(G5231,номенклатури!V:V,1,0)),E5231*H5231,E5231*I5231))</f>
        <v/>
      </c>
      <c r="G5231" s="14"/>
      <c r="H5231" s="15"/>
      <c r="I5231" s="15"/>
      <c r="J5231" s="15"/>
      <c r="K5231" s="15"/>
      <c r="L5231" s="217"/>
      <c r="M5231" s="22"/>
      <c r="N5231" s="119" t="str">
        <f>IF(G5231="","",VLOOKUP(G5231,номенклатури!R:U,4,0))</f>
        <v/>
      </c>
      <c r="O5231" s="119" t="str">
        <f>IF(M5231="","",VLOOKUP(M5231,'14'!D:D,1,0))</f>
        <v/>
      </c>
    </row>
    <row r="5232" spans="1:15" ht="12.75" customHeight="1" x14ac:dyDescent="0.2">
      <c r="A5232" s="36" t="str">
        <f>'0'!$A$4</f>
        <v>………………..</v>
      </c>
      <c r="B5232" s="37">
        <f>'0'!$A$2</f>
        <v>46112</v>
      </c>
      <c r="C5232" s="37" t="s">
        <v>1243</v>
      </c>
      <c r="D5232" s="119" t="str">
        <f>IF(G5232="","",VLOOKUP(G5232,номенклатури!R:T,2,0))</f>
        <v/>
      </c>
      <c r="E5232" s="365" t="str">
        <f>IF(G5232="","",VLOOKUP(G5232,номенклатури!R:T,3,0))</f>
        <v/>
      </c>
      <c r="F5232" s="159" t="str">
        <f>IF(G5232="","",IF(ISERROR(VLOOKUP(G5232,номенклатури!V:V,1,0)),E5232*H5232,E5232*I5232))</f>
        <v/>
      </c>
      <c r="G5232" s="14"/>
      <c r="H5232" s="15"/>
      <c r="I5232" s="15"/>
      <c r="J5232" s="15"/>
      <c r="K5232" s="15"/>
      <c r="L5232" s="217"/>
      <c r="M5232" s="22"/>
      <c r="N5232" s="119" t="str">
        <f>IF(G5232="","",VLOOKUP(G5232,номенклатури!R:U,4,0))</f>
        <v/>
      </c>
      <c r="O5232" s="119" t="str">
        <f>IF(M5232="","",VLOOKUP(M5232,'14'!D:D,1,0))</f>
        <v/>
      </c>
    </row>
    <row r="5233" spans="1:15" ht="12.75" customHeight="1" x14ac:dyDescent="0.2">
      <c r="A5233" s="36" t="str">
        <f>'0'!$A$4</f>
        <v>………………..</v>
      </c>
      <c r="B5233" s="37">
        <f>'0'!$A$2</f>
        <v>46112</v>
      </c>
      <c r="C5233" s="37" t="s">
        <v>1243</v>
      </c>
      <c r="D5233" s="119" t="str">
        <f>IF(G5233="","",VLOOKUP(G5233,номенклатури!R:T,2,0))</f>
        <v/>
      </c>
      <c r="E5233" s="365" t="str">
        <f>IF(G5233="","",VLOOKUP(G5233,номенклатури!R:T,3,0))</f>
        <v/>
      </c>
      <c r="F5233" s="159" t="str">
        <f>IF(G5233="","",IF(ISERROR(VLOOKUP(G5233,номенклатури!V:V,1,0)),E5233*H5233,E5233*I5233))</f>
        <v/>
      </c>
      <c r="G5233" s="14"/>
      <c r="H5233" s="15"/>
      <c r="I5233" s="15"/>
      <c r="J5233" s="15"/>
      <c r="K5233" s="15"/>
      <c r="L5233" s="217"/>
      <c r="M5233" s="22"/>
      <c r="N5233" s="119" t="str">
        <f>IF(G5233="","",VLOOKUP(G5233,номенклатури!R:U,4,0))</f>
        <v/>
      </c>
      <c r="O5233" s="119" t="str">
        <f>IF(M5233="","",VLOOKUP(M5233,'14'!D:D,1,0))</f>
        <v/>
      </c>
    </row>
    <row r="5234" spans="1:15" ht="12.75" customHeight="1" x14ac:dyDescent="0.2">
      <c r="A5234" s="36" t="str">
        <f>'0'!$A$4</f>
        <v>………………..</v>
      </c>
      <c r="B5234" s="37">
        <f>'0'!$A$2</f>
        <v>46112</v>
      </c>
      <c r="C5234" s="37" t="s">
        <v>1243</v>
      </c>
      <c r="D5234" s="119" t="str">
        <f>IF(G5234="","",VLOOKUP(G5234,номенклатури!R:T,2,0))</f>
        <v/>
      </c>
      <c r="E5234" s="365" t="str">
        <f>IF(G5234="","",VLOOKUP(G5234,номенклатури!R:T,3,0))</f>
        <v/>
      </c>
      <c r="F5234" s="159" t="str">
        <f>IF(G5234="","",IF(ISERROR(VLOOKUP(G5234,номенклатури!V:V,1,0)),E5234*H5234,E5234*I5234))</f>
        <v/>
      </c>
      <c r="G5234" s="14"/>
      <c r="H5234" s="15"/>
      <c r="I5234" s="15"/>
      <c r="J5234" s="15"/>
      <c r="K5234" s="15"/>
      <c r="L5234" s="217"/>
      <c r="M5234" s="22"/>
      <c r="N5234" s="119" t="str">
        <f>IF(G5234="","",VLOOKUP(G5234,номенклатури!R:U,4,0))</f>
        <v/>
      </c>
      <c r="O5234" s="119" t="str">
        <f>IF(M5234="","",VLOOKUP(M5234,'14'!D:D,1,0))</f>
        <v/>
      </c>
    </row>
    <row r="5235" spans="1:15" ht="12.75" customHeight="1" x14ac:dyDescent="0.2">
      <c r="A5235" s="36" t="str">
        <f>'0'!$A$4</f>
        <v>………………..</v>
      </c>
      <c r="B5235" s="37">
        <f>'0'!$A$2</f>
        <v>46112</v>
      </c>
      <c r="C5235" s="37" t="s">
        <v>1243</v>
      </c>
      <c r="D5235" s="119" t="str">
        <f>IF(G5235="","",VLOOKUP(G5235,номенклатури!R:T,2,0))</f>
        <v/>
      </c>
      <c r="E5235" s="365" t="str">
        <f>IF(G5235="","",VLOOKUP(G5235,номенклатури!R:T,3,0))</f>
        <v/>
      </c>
      <c r="F5235" s="159" t="str">
        <f>IF(G5235="","",IF(ISERROR(VLOOKUP(G5235,номенклатури!V:V,1,0)),E5235*H5235,E5235*I5235))</f>
        <v/>
      </c>
      <c r="G5235" s="14"/>
      <c r="H5235" s="15"/>
      <c r="I5235" s="15"/>
      <c r="J5235" s="15"/>
      <c r="K5235" s="15"/>
      <c r="L5235" s="217"/>
      <c r="M5235" s="22"/>
      <c r="N5235" s="119" t="str">
        <f>IF(G5235="","",VLOOKUP(G5235,номенклатури!R:U,4,0))</f>
        <v/>
      </c>
      <c r="O5235" s="119" t="str">
        <f>IF(M5235="","",VLOOKUP(M5235,'14'!D:D,1,0))</f>
        <v/>
      </c>
    </row>
    <row r="5236" spans="1:15" ht="12.75" customHeight="1" x14ac:dyDescent="0.2">
      <c r="A5236" s="36" t="str">
        <f>'0'!$A$4</f>
        <v>………………..</v>
      </c>
      <c r="B5236" s="37">
        <f>'0'!$A$2</f>
        <v>46112</v>
      </c>
      <c r="C5236" s="37" t="s">
        <v>1243</v>
      </c>
      <c r="D5236" s="119" t="str">
        <f>IF(G5236="","",VLOOKUP(G5236,номенклатури!R:T,2,0))</f>
        <v/>
      </c>
      <c r="E5236" s="365" t="str">
        <f>IF(G5236="","",VLOOKUP(G5236,номенклатури!R:T,3,0))</f>
        <v/>
      </c>
      <c r="F5236" s="159" t="str">
        <f>IF(G5236="","",IF(ISERROR(VLOOKUP(G5236,номенклатури!V:V,1,0)),E5236*H5236,E5236*I5236))</f>
        <v/>
      </c>
      <c r="G5236" s="14"/>
      <c r="H5236" s="15"/>
      <c r="I5236" s="15"/>
      <c r="J5236" s="15"/>
      <c r="K5236" s="15"/>
      <c r="L5236" s="217"/>
      <c r="M5236" s="22"/>
      <c r="N5236" s="119" t="str">
        <f>IF(G5236="","",VLOOKUP(G5236,номенклатури!R:U,4,0))</f>
        <v/>
      </c>
      <c r="O5236" s="119" t="str">
        <f>IF(M5236="","",VLOOKUP(M5236,'14'!D:D,1,0))</f>
        <v/>
      </c>
    </row>
    <row r="5237" spans="1:15" ht="12.75" customHeight="1" x14ac:dyDescent="0.2">
      <c r="A5237" s="36" t="str">
        <f>'0'!$A$4</f>
        <v>………………..</v>
      </c>
      <c r="B5237" s="37">
        <f>'0'!$A$2</f>
        <v>46112</v>
      </c>
      <c r="C5237" s="37" t="s">
        <v>1243</v>
      </c>
      <c r="D5237" s="119" t="str">
        <f>IF(G5237="","",VLOOKUP(G5237,номенклатури!R:T,2,0))</f>
        <v/>
      </c>
      <c r="E5237" s="365" t="str">
        <f>IF(G5237="","",VLOOKUP(G5237,номенклатури!R:T,3,0))</f>
        <v/>
      </c>
      <c r="F5237" s="159" t="str">
        <f>IF(G5237="","",IF(ISERROR(VLOOKUP(G5237,номенклатури!V:V,1,0)),E5237*H5237,E5237*I5237))</f>
        <v/>
      </c>
      <c r="G5237" s="14"/>
      <c r="H5237" s="15"/>
      <c r="I5237" s="15"/>
      <c r="J5237" s="15"/>
      <c r="K5237" s="15"/>
      <c r="L5237" s="217"/>
      <c r="M5237" s="22"/>
      <c r="N5237" s="119" t="str">
        <f>IF(G5237="","",VLOOKUP(G5237,номенклатури!R:U,4,0))</f>
        <v/>
      </c>
      <c r="O5237" s="119" t="str">
        <f>IF(M5237="","",VLOOKUP(M5237,'14'!D:D,1,0))</f>
        <v/>
      </c>
    </row>
    <row r="5238" spans="1:15" ht="12.75" customHeight="1" x14ac:dyDescent="0.2">
      <c r="A5238" s="36" t="str">
        <f>'0'!$A$4</f>
        <v>………………..</v>
      </c>
      <c r="B5238" s="37">
        <f>'0'!$A$2</f>
        <v>46112</v>
      </c>
      <c r="C5238" s="37" t="s">
        <v>1243</v>
      </c>
      <c r="D5238" s="119" t="str">
        <f>IF(G5238="","",VLOOKUP(G5238,номенклатури!R:T,2,0))</f>
        <v/>
      </c>
      <c r="E5238" s="365" t="str">
        <f>IF(G5238="","",VLOOKUP(G5238,номенклатури!R:T,3,0))</f>
        <v/>
      </c>
      <c r="F5238" s="159" t="str">
        <f>IF(G5238="","",IF(ISERROR(VLOOKUP(G5238,номенклатури!V:V,1,0)),E5238*H5238,E5238*I5238))</f>
        <v/>
      </c>
      <c r="G5238" s="14"/>
      <c r="H5238" s="15"/>
      <c r="I5238" s="15"/>
      <c r="J5238" s="15"/>
      <c r="K5238" s="15"/>
      <c r="L5238" s="217"/>
      <c r="M5238" s="22"/>
      <c r="N5238" s="119" t="str">
        <f>IF(G5238="","",VLOOKUP(G5238,номенклатури!R:U,4,0))</f>
        <v/>
      </c>
      <c r="O5238" s="119" t="str">
        <f>IF(M5238="","",VLOOKUP(M5238,'14'!D:D,1,0))</f>
        <v/>
      </c>
    </row>
    <row r="5239" spans="1:15" ht="12.75" customHeight="1" x14ac:dyDescent="0.2">
      <c r="A5239" s="36" t="str">
        <f>'0'!$A$4</f>
        <v>………………..</v>
      </c>
      <c r="B5239" s="37">
        <f>'0'!$A$2</f>
        <v>46112</v>
      </c>
      <c r="C5239" s="37" t="s">
        <v>1243</v>
      </c>
      <c r="D5239" s="119" t="str">
        <f>IF(G5239="","",VLOOKUP(G5239,номенклатури!R:T,2,0))</f>
        <v/>
      </c>
      <c r="E5239" s="365" t="str">
        <f>IF(G5239="","",VLOOKUP(G5239,номенклатури!R:T,3,0))</f>
        <v/>
      </c>
      <c r="F5239" s="159" t="str">
        <f>IF(G5239="","",IF(ISERROR(VLOOKUP(G5239,номенклатури!V:V,1,0)),E5239*H5239,E5239*I5239))</f>
        <v/>
      </c>
      <c r="G5239" s="14"/>
      <c r="H5239" s="15"/>
      <c r="I5239" s="15"/>
      <c r="J5239" s="15"/>
      <c r="K5239" s="15"/>
      <c r="L5239" s="217"/>
      <c r="M5239" s="22"/>
      <c r="N5239" s="119" t="str">
        <f>IF(G5239="","",VLOOKUP(G5239,номенклатури!R:U,4,0))</f>
        <v/>
      </c>
      <c r="O5239" s="119" t="str">
        <f>IF(M5239="","",VLOOKUP(M5239,'14'!D:D,1,0))</f>
        <v/>
      </c>
    </row>
    <row r="5240" spans="1:15" ht="12.75" customHeight="1" x14ac:dyDescent="0.2">
      <c r="A5240" s="36" t="str">
        <f>'0'!$A$4</f>
        <v>………………..</v>
      </c>
      <c r="B5240" s="37">
        <f>'0'!$A$2</f>
        <v>46112</v>
      </c>
      <c r="C5240" s="37" t="s">
        <v>1243</v>
      </c>
      <c r="D5240" s="119" t="str">
        <f>IF(G5240="","",VLOOKUP(G5240,номенклатури!R:T,2,0))</f>
        <v/>
      </c>
      <c r="E5240" s="365" t="str">
        <f>IF(G5240="","",VLOOKUP(G5240,номенклатури!R:T,3,0))</f>
        <v/>
      </c>
      <c r="F5240" s="159" t="str">
        <f>IF(G5240="","",IF(ISERROR(VLOOKUP(G5240,номенклатури!V:V,1,0)),E5240*H5240,E5240*I5240))</f>
        <v/>
      </c>
      <c r="G5240" s="14"/>
      <c r="H5240" s="15"/>
      <c r="I5240" s="15"/>
      <c r="J5240" s="15"/>
      <c r="K5240" s="15"/>
      <c r="L5240" s="217"/>
      <c r="M5240" s="22"/>
      <c r="N5240" s="119" t="str">
        <f>IF(G5240="","",VLOOKUP(G5240,номенклатури!R:U,4,0))</f>
        <v/>
      </c>
      <c r="O5240" s="119" t="str">
        <f>IF(M5240="","",VLOOKUP(M5240,'14'!D:D,1,0))</f>
        <v/>
      </c>
    </row>
    <row r="5241" spans="1:15" ht="12.75" customHeight="1" x14ac:dyDescent="0.2">
      <c r="A5241" s="36" t="str">
        <f>'0'!$A$4</f>
        <v>………………..</v>
      </c>
      <c r="B5241" s="37">
        <f>'0'!$A$2</f>
        <v>46112</v>
      </c>
      <c r="C5241" s="37" t="s">
        <v>1243</v>
      </c>
      <c r="D5241" s="119" t="str">
        <f>IF(G5241="","",VLOOKUP(G5241,номенклатури!R:T,2,0))</f>
        <v/>
      </c>
      <c r="E5241" s="365" t="str">
        <f>IF(G5241="","",VLOOKUP(G5241,номенклатури!R:T,3,0))</f>
        <v/>
      </c>
      <c r="F5241" s="159" t="str">
        <f>IF(G5241="","",IF(ISERROR(VLOOKUP(G5241,номенклатури!V:V,1,0)),E5241*H5241,E5241*I5241))</f>
        <v/>
      </c>
      <c r="G5241" s="14"/>
      <c r="H5241" s="15"/>
      <c r="I5241" s="15"/>
      <c r="J5241" s="15"/>
      <c r="K5241" s="15"/>
      <c r="L5241" s="217"/>
      <c r="M5241" s="22"/>
      <c r="N5241" s="119" t="str">
        <f>IF(G5241="","",VLOOKUP(G5241,номенклатури!R:U,4,0))</f>
        <v/>
      </c>
      <c r="O5241" s="119" t="str">
        <f>IF(M5241="","",VLOOKUP(M5241,'14'!D:D,1,0))</f>
        <v/>
      </c>
    </row>
    <row r="5242" spans="1:15" ht="12.75" customHeight="1" x14ac:dyDescent="0.2">
      <c r="A5242" s="36" t="str">
        <f>'0'!$A$4</f>
        <v>………………..</v>
      </c>
      <c r="B5242" s="37">
        <f>'0'!$A$2</f>
        <v>46112</v>
      </c>
      <c r="C5242" s="37" t="s">
        <v>1243</v>
      </c>
      <c r="D5242" s="119" t="str">
        <f>IF(G5242="","",VLOOKUP(G5242,номенклатури!R:T,2,0))</f>
        <v/>
      </c>
      <c r="E5242" s="365" t="str">
        <f>IF(G5242="","",VLOOKUP(G5242,номенклатури!R:T,3,0))</f>
        <v/>
      </c>
      <c r="F5242" s="159" t="str">
        <f>IF(G5242="","",IF(ISERROR(VLOOKUP(G5242,номенклатури!V:V,1,0)),E5242*H5242,E5242*I5242))</f>
        <v/>
      </c>
      <c r="G5242" s="14"/>
      <c r="H5242" s="15"/>
      <c r="I5242" s="15"/>
      <c r="J5242" s="15"/>
      <c r="K5242" s="15"/>
      <c r="L5242" s="217"/>
      <c r="M5242" s="22"/>
      <c r="N5242" s="119" t="str">
        <f>IF(G5242="","",VLOOKUP(G5242,номенклатури!R:U,4,0))</f>
        <v/>
      </c>
      <c r="O5242" s="119" t="str">
        <f>IF(M5242="","",VLOOKUP(M5242,'14'!D:D,1,0))</f>
        <v/>
      </c>
    </row>
    <row r="5243" spans="1:15" ht="12.75" customHeight="1" x14ac:dyDescent="0.2">
      <c r="A5243" s="36" t="str">
        <f>'0'!$A$4</f>
        <v>………………..</v>
      </c>
      <c r="B5243" s="37">
        <f>'0'!$A$2</f>
        <v>46112</v>
      </c>
      <c r="C5243" s="37" t="s">
        <v>1243</v>
      </c>
      <c r="D5243" s="119" t="str">
        <f>IF(G5243="","",VLOOKUP(G5243,номенклатури!R:T,2,0))</f>
        <v/>
      </c>
      <c r="E5243" s="365" t="str">
        <f>IF(G5243="","",VLOOKUP(G5243,номенклатури!R:T,3,0))</f>
        <v/>
      </c>
      <c r="F5243" s="159" t="str">
        <f>IF(G5243="","",IF(ISERROR(VLOOKUP(G5243,номенклатури!V:V,1,0)),E5243*H5243,E5243*I5243))</f>
        <v/>
      </c>
      <c r="G5243" s="14"/>
      <c r="H5243" s="15"/>
      <c r="I5243" s="15"/>
      <c r="J5243" s="15"/>
      <c r="K5243" s="15"/>
      <c r="L5243" s="217"/>
      <c r="M5243" s="22"/>
      <c r="N5243" s="119" t="str">
        <f>IF(G5243="","",VLOOKUP(G5243,номенклатури!R:U,4,0))</f>
        <v/>
      </c>
      <c r="O5243" s="119" t="str">
        <f>IF(M5243="","",VLOOKUP(M5243,'14'!D:D,1,0))</f>
        <v/>
      </c>
    </row>
    <row r="5244" spans="1:15" ht="12.75" customHeight="1" x14ac:dyDescent="0.2">
      <c r="A5244" s="36" t="str">
        <f>'0'!$A$4</f>
        <v>………………..</v>
      </c>
      <c r="B5244" s="37">
        <f>'0'!$A$2</f>
        <v>46112</v>
      </c>
      <c r="C5244" s="37" t="s">
        <v>1243</v>
      </c>
      <c r="D5244" s="119" t="str">
        <f>IF(G5244="","",VLOOKUP(G5244,номенклатури!R:T,2,0))</f>
        <v/>
      </c>
      <c r="E5244" s="365" t="str">
        <f>IF(G5244="","",VLOOKUP(G5244,номенклатури!R:T,3,0))</f>
        <v/>
      </c>
      <c r="F5244" s="159" t="str">
        <f>IF(G5244="","",IF(ISERROR(VLOOKUP(G5244,номенклатури!V:V,1,0)),E5244*H5244,E5244*I5244))</f>
        <v/>
      </c>
      <c r="G5244" s="14"/>
      <c r="H5244" s="15"/>
      <c r="I5244" s="15"/>
      <c r="J5244" s="15"/>
      <c r="K5244" s="15"/>
      <c r="L5244" s="217"/>
      <c r="M5244" s="22"/>
      <c r="N5244" s="119" t="str">
        <f>IF(G5244="","",VLOOKUP(G5244,номенклатури!R:U,4,0))</f>
        <v/>
      </c>
      <c r="O5244" s="119" t="str">
        <f>IF(M5244="","",VLOOKUP(M5244,'14'!D:D,1,0))</f>
        <v/>
      </c>
    </row>
    <row r="5245" spans="1:15" ht="12.75" customHeight="1" x14ac:dyDescent="0.2">
      <c r="A5245" s="36" t="str">
        <f>'0'!$A$4</f>
        <v>………………..</v>
      </c>
      <c r="B5245" s="37">
        <f>'0'!$A$2</f>
        <v>46112</v>
      </c>
      <c r="C5245" s="37" t="s">
        <v>1243</v>
      </c>
      <c r="D5245" s="119" t="str">
        <f>IF(G5245="","",VLOOKUP(G5245,номенклатури!R:T,2,0))</f>
        <v/>
      </c>
      <c r="E5245" s="365" t="str">
        <f>IF(G5245="","",VLOOKUP(G5245,номенклатури!R:T,3,0))</f>
        <v/>
      </c>
      <c r="F5245" s="159" t="str">
        <f>IF(G5245="","",IF(ISERROR(VLOOKUP(G5245,номенклатури!V:V,1,0)),E5245*H5245,E5245*I5245))</f>
        <v/>
      </c>
      <c r="G5245" s="14"/>
      <c r="H5245" s="15"/>
      <c r="I5245" s="15"/>
      <c r="J5245" s="15"/>
      <c r="K5245" s="15"/>
      <c r="L5245" s="217"/>
      <c r="M5245" s="22"/>
      <c r="N5245" s="119" t="str">
        <f>IF(G5245="","",VLOOKUP(G5245,номенклатури!R:U,4,0))</f>
        <v/>
      </c>
      <c r="O5245" s="119" t="str">
        <f>IF(M5245="","",VLOOKUP(M5245,'14'!D:D,1,0))</f>
        <v/>
      </c>
    </row>
    <row r="5246" spans="1:15" ht="12.75" customHeight="1" x14ac:dyDescent="0.2">
      <c r="A5246" s="36" t="str">
        <f>'0'!$A$4</f>
        <v>………………..</v>
      </c>
      <c r="B5246" s="37">
        <f>'0'!$A$2</f>
        <v>46112</v>
      </c>
      <c r="C5246" s="37" t="s">
        <v>1243</v>
      </c>
      <c r="D5246" s="119" t="str">
        <f>IF(G5246="","",VLOOKUP(G5246,номенклатури!R:T,2,0))</f>
        <v/>
      </c>
      <c r="E5246" s="365" t="str">
        <f>IF(G5246="","",VLOOKUP(G5246,номенклатури!R:T,3,0))</f>
        <v/>
      </c>
      <c r="F5246" s="159" t="str">
        <f>IF(G5246="","",IF(ISERROR(VLOOKUP(G5246,номенклатури!V:V,1,0)),E5246*H5246,E5246*I5246))</f>
        <v/>
      </c>
      <c r="G5246" s="14"/>
      <c r="H5246" s="15"/>
      <c r="I5246" s="15"/>
      <c r="J5246" s="15"/>
      <c r="K5246" s="15"/>
      <c r="L5246" s="217"/>
      <c r="M5246" s="22"/>
      <c r="N5246" s="119" t="str">
        <f>IF(G5246="","",VLOOKUP(G5246,номенклатури!R:U,4,0))</f>
        <v/>
      </c>
      <c r="O5246" s="119" t="str">
        <f>IF(M5246="","",VLOOKUP(M5246,'14'!D:D,1,0))</f>
        <v/>
      </c>
    </row>
    <row r="5247" spans="1:15" ht="12.75" customHeight="1" x14ac:dyDescent="0.2">
      <c r="A5247" s="36" t="str">
        <f>'0'!$A$4</f>
        <v>………………..</v>
      </c>
      <c r="B5247" s="37">
        <f>'0'!$A$2</f>
        <v>46112</v>
      </c>
      <c r="C5247" s="37" t="s">
        <v>1243</v>
      </c>
      <c r="D5247" s="119" t="str">
        <f>IF(G5247="","",VLOOKUP(G5247,номенклатури!R:T,2,0))</f>
        <v/>
      </c>
      <c r="E5247" s="365" t="str">
        <f>IF(G5247="","",VLOOKUP(G5247,номенклатури!R:T,3,0))</f>
        <v/>
      </c>
      <c r="F5247" s="159" t="str">
        <f>IF(G5247="","",IF(ISERROR(VLOOKUP(G5247,номенклатури!V:V,1,0)),E5247*H5247,E5247*I5247))</f>
        <v/>
      </c>
      <c r="G5247" s="14"/>
      <c r="H5247" s="15"/>
      <c r="I5247" s="15"/>
      <c r="J5247" s="15"/>
      <c r="K5247" s="15"/>
      <c r="L5247" s="217"/>
      <c r="M5247" s="22"/>
      <c r="N5247" s="119" t="str">
        <f>IF(G5247="","",VLOOKUP(G5247,номенклатури!R:U,4,0))</f>
        <v/>
      </c>
      <c r="O5247" s="119" t="str">
        <f>IF(M5247="","",VLOOKUP(M5247,'14'!D:D,1,0))</f>
        <v/>
      </c>
    </row>
    <row r="5248" spans="1:15" ht="12.75" customHeight="1" x14ac:dyDescent="0.2">
      <c r="A5248" s="36" t="str">
        <f>'0'!$A$4</f>
        <v>………………..</v>
      </c>
      <c r="B5248" s="37">
        <f>'0'!$A$2</f>
        <v>46112</v>
      </c>
      <c r="C5248" s="37" t="s">
        <v>1243</v>
      </c>
      <c r="D5248" s="119" t="str">
        <f>IF(G5248="","",VLOOKUP(G5248,номенклатури!R:T,2,0))</f>
        <v/>
      </c>
      <c r="E5248" s="365" t="str">
        <f>IF(G5248="","",VLOOKUP(G5248,номенклатури!R:T,3,0))</f>
        <v/>
      </c>
      <c r="F5248" s="159" t="str">
        <f>IF(G5248="","",IF(ISERROR(VLOOKUP(G5248,номенклатури!V:V,1,0)),E5248*H5248,E5248*I5248))</f>
        <v/>
      </c>
      <c r="G5248" s="14"/>
      <c r="H5248" s="15"/>
      <c r="I5248" s="15"/>
      <c r="J5248" s="15"/>
      <c r="K5248" s="15"/>
      <c r="L5248" s="217"/>
      <c r="M5248" s="22"/>
      <c r="N5248" s="119" t="str">
        <f>IF(G5248="","",VLOOKUP(G5248,номенклатури!R:U,4,0))</f>
        <v/>
      </c>
      <c r="O5248" s="119" t="str">
        <f>IF(M5248="","",VLOOKUP(M5248,'14'!D:D,1,0))</f>
        <v/>
      </c>
    </row>
    <row r="5249" spans="1:15" ht="12.75" customHeight="1" x14ac:dyDescent="0.2">
      <c r="A5249" s="36" t="str">
        <f>'0'!$A$4</f>
        <v>………………..</v>
      </c>
      <c r="B5249" s="37">
        <f>'0'!$A$2</f>
        <v>46112</v>
      </c>
      <c r="C5249" s="37" t="s">
        <v>1243</v>
      </c>
      <c r="D5249" s="119" t="str">
        <f>IF(G5249="","",VLOOKUP(G5249,номенклатури!R:T,2,0))</f>
        <v/>
      </c>
      <c r="E5249" s="365" t="str">
        <f>IF(G5249="","",VLOOKUP(G5249,номенклатури!R:T,3,0))</f>
        <v/>
      </c>
      <c r="F5249" s="159" t="str">
        <f>IF(G5249="","",IF(ISERROR(VLOOKUP(G5249,номенклатури!V:V,1,0)),E5249*H5249,E5249*I5249))</f>
        <v/>
      </c>
      <c r="G5249" s="14"/>
      <c r="H5249" s="15"/>
      <c r="I5249" s="15"/>
      <c r="J5249" s="15"/>
      <c r="K5249" s="15"/>
      <c r="L5249" s="217"/>
      <c r="M5249" s="22"/>
      <c r="N5249" s="119" t="str">
        <f>IF(G5249="","",VLOOKUP(G5249,номенклатури!R:U,4,0))</f>
        <v/>
      </c>
      <c r="O5249" s="119" t="str">
        <f>IF(M5249="","",VLOOKUP(M5249,'14'!D:D,1,0))</f>
        <v/>
      </c>
    </row>
    <row r="5250" spans="1:15" ht="12.75" customHeight="1" x14ac:dyDescent="0.2">
      <c r="A5250" s="36" t="str">
        <f>'0'!$A$4</f>
        <v>………………..</v>
      </c>
      <c r="B5250" s="37">
        <f>'0'!$A$2</f>
        <v>46112</v>
      </c>
      <c r="C5250" s="37" t="s">
        <v>1243</v>
      </c>
      <c r="D5250" s="119" t="str">
        <f>IF(G5250="","",VLOOKUP(G5250,номенклатури!R:T,2,0))</f>
        <v/>
      </c>
      <c r="E5250" s="365" t="str">
        <f>IF(G5250="","",VLOOKUP(G5250,номенклатури!R:T,3,0))</f>
        <v/>
      </c>
      <c r="F5250" s="159" t="str">
        <f>IF(G5250="","",IF(ISERROR(VLOOKUP(G5250,номенклатури!V:V,1,0)),E5250*H5250,E5250*I5250))</f>
        <v/>
      </c>
      <c r="G5250" s="14"/>
      <c r="H5250" s="15"/>
      <c r="I5250" s="15"/>
      <c r="J5250" s="15"/>
      <c r="K5250" s="15"/>
      <c r="L5250" s="217"/>
      <c r="M5250" s="22"/>
      <c r="N5250" s="119" t="str">
        <f>IF(G5250="","",VLOOKUP(G5250,номенклатури!R:U,4,0))</f>
        <v/>
      </c>
      <c r="O5250" s="119" t="str">
        <f>IF(M5250="","",VLOOKUP(M5250,'14'!D:D,1,0))</f>
        <v/>
      </c>
    </row>
    <row r="5251" spans="1:15" ht="12.75" customHeight="1" x14ac:dyDescent="0.2">
      <c r="A5251" s="36" t="str">
        <f>'0'!$A$4</f>
        <v>………………..</v>
      </c>
      <c r="B5251" s="37">
        <f>'0'!$A$2</f>
        <v>46112</v>
      </c>
      <c r="C5251" s="37" t="s">
        <v>1243</v>
      </c>
      <c r="D5251" s="119" t="str">
        <f>IF(G5251="","",VLOOKUP(G5251,номенклатури!R:T,2,0))</f>
        <v/>
      </c>
      <c r="E5251" s="365" t="str">
        <f>IF(G5251="","",VLOOKUP(G5251,номенклатури!R:T,3,0))</f>
        <v/>
      </c>
      <c r="F5251" s="159" t="str">
        <f>IF(G5251="","",IF(ISERROR(VLOOKUP(G5251,номенклатури!V:V,1,0)),E5251*H5251,E5251*I5251))</f>
        <v/>
      </c>
      <c r="G5251" s="14"/>
      <c r="H5251" s="15"/>
      <c r="I5251" s="15"/>
      <c r="J5251" s="15"/>
      <c r="K5251" s="15"/>
      <c r="L5251" s="217"/>
      <c r="M5251" s="22"/>
      <c r="N5251" s="119" t="str">
        <f>IF(G5251="","",VLOOKUP(G5251,номенклатури!R:U,4,0))</f>
        <v/>
      </c>
      <c r="O5251" s="119" t="str">
        <f>IF(M5251="","",VLOOKUP(M5251,'14'!D:D,1,0))</f>
        <v/>
      </c>
    </row>
    <row r="5252" spans="1:15" ht="12.75" customHeight="1" x14ac:dyDescent="0.2">
      <c r="A5252" s="36" t="str">
        <f>'0'!$A$4</f>
        <v>………………..</v>
      </c>
      <c r="B5252" s="37">
        <f>'0'!$A$2</f>
        <v>46112</v>
      </c>
      <c r="C5252" s="37" t="s">
        <v>1243</v>
      </c>
      <c r="D5252" s="119" t="str">
        <f>IF(G5252="","",VLOOKUP(G5252,номенклатури!R:T,2,0))</f>
        <v/>
      </c>
      <c r="E5252" s="365" t="str">
        <f>IF(G5252="","",VLOOKUP(G5252,номенклатури!R:T,3,0))</f>
        <v/>
      </c>
      <c r="F5252" s="159" t="str">
        <f>IF(G5252="","",IF(ISERROR(VLOOKUP(G5252,номенклатури!V:V,1,0)),E5252*H5252,E5252*I5252))</f>
        <v/>
      </c>
      <c r="G5252" s="14"/>
      <c r="H5252" s="15"/>
      <c r="I5252" s="15"/>
      <c r="J5252" s="15"/>
      <c r="K5252" s="15"/>
      <c r="L5252" s="217"/>
      <c r="M5252" s="22"/>
      <c r="N5252" s="119" t="str">
        <f>IF(G5252="","",VLOOKUP(G5252,номенклатури!R:U,4,0))</f>
        <v/>
      </c>
      <c r="O5252" s="119" t="str">
        <f>IF(M5252="","",VLOOKUP(M5252,'14'!D:D,1,0))</f>
        <v/>
      </c>
    </row>
    <row r="5253" spans="1:15" ht="12.75" customHeight="1" x14ac:dyDescent="0.2">
      <c r="A5253" s="36" t="str">
        <f>'0'!$A$4</f>
        <v>………………..</v>
      </c>
      <c r="B5253" s="37">
        <f>'0'!$A$2</f>
        <v>46112</v>
      </c>
      <c r="C5253" s="37" t="s">
        <v>1243</v>
      </c>
      <c r="D5253" s="119" t="str">
        <f>IF(G5253="","",VLOOKUP(G5253,номенклатури!R:T,2,0))</f>
        <v/>
      </c>
      <c r="E5253" s="365" t="str">
        <f>IF(G5253="","",VLOOKUP(G5253,номенклатури!R:T,3,0))</f>
        <v/>
      </c>
      <c r="F5253" s="159" t="str">
        <f>IF(G5253="","",IF(ISERROR(VLOOKUP(G5253,номенклатури!V:V,1,0)),E5253*H5253,E5253*I5253))</f>
        <v/>
      </c>
      <c r="G5253" s="14"/>
      <c r="H5253" s="15"/>
      <c r="I5253" s="15"/>
      <c r="J5253" s="15"/>
      <c r="K5253" s="15"/>
      <c r="L5253" s="217"/>
      <c r="M5253" s="22"/>
      <c r="N5253" s="119" t="str">
        <f>IF(G5253="","",VLOOKUP(G5253,номенклатури!R:U,4,0))</f>
        <v/>
      </c>
      <c r="O5253" s="119" t="str">
        <f>IF(M5253="","",VLOOKUP(M5253,'14'!D:D,1,0))</f>
        <v/>
      </c>
    </row>
    <row r="5254" spans="1:15" ht="12.75" customHeight="1" x14ac:dyDescent="0.2">
      <c r="A5254" s="36" t="str">
        <f>'0'!$A$4</f>
        <v>………………..</v>
      </c>
      <c r="B5254" s="37">
        <f>'0'!$A$2</f>
        <v>46112</v>
      </c>
      <c r="C5254" s="37" t="s">
        <v>1243</v>
      </c>
      <c r="D5254" s="119" t="str">
        <f>IF(G5254="","",VLOOKUP(G5254,номенклатури!R:T,2,0))</f>
        <v/>
      </c>
      <c r="E5254" s="365" t="str">
        <f>IF(G5254="","",VLOOKUP(G5254,номенклатури!R:T,3,0))</f>
        <v/>
      </c>
      <c r="F5254" s="159" t="str">
        <f>IF(G5254="","",IF(ISERROR(VLOOKUP(G5254,номенклатури!V:V,1,0)),E5254*H5254,E5254*I5254))</f>
        <v/>
      </c>
      <c r="G5254" s="14"/>
      <c r="H5254" s="15"/>
      <c r="I5254" s="15"/>
      <c r="J5254" s="15"/>
      <c r="K5254" s="15"/>
      <c r="L5254" s="217"/>
      <c r="M5254" s="22"/>
      <c r="N5254" s="119" t="str">
        <f>IF(G5254="","",VLOOKUP(G5254,номенклатури!R:U,4,0))</f>
        <v/>
      </c>
      <c r="O5254" s="119" t="str">
        <f>IF(M5254="","",VLOOKUP(M5254,'14'!D:D,1,0))</f>
        <v/>
      </c>
    </row>
    <row r="5255" spans="1:15" ht="12.75" customHeight="1" x14ac:dyDescent="0.2">
      <c r="A5255" s="36" t="str">
        <f>'0'!$A$4</f>
        <v>………………..</v>
      </c>
      <c r="B5255" s="37">
        <f>'0'!$A$2</f>
        <v>46112</v>
      </c>
      <c r="C5255" s="37" t="s">
        <v>1243</v>
      </c>
      <c r="D5255" s="119" t="str">
        <f>IF(G5255="","",VLOOKUP(G5255,номенклатури!R:T,2,0))</f>
        <v/>
      </c>
      <c r="E5255" s="365" t="str">
        <f>IF(G5255="","",VLOOKUP(G5255,номенклатури!R:T,3,0))</f>
        <v/>
      </c>
      <c r="F5255" s="159" t="str">
        <f>IF(G5255="","",IF(ISERROR(VLOOKUP(G5255,номенклатури!V:V,1,0)),E5255*H5255,E5255*I5255))</f>
        <v/>
      </c>
      <c r="G5255" s="14"/>
      <c r="H5255" s="15"/>
      <c r="I5255" s="15"/>
      <c r="J5255" s="15"/>
      <c r="K5255" s="15"/>
      <c r="L5255" s="217"/>
      <c r="M5255" s="22"/>
      <c r="N5255" s="119" t="str">
        <f>IF(G5255="","",VLOOKUP(G5255,номенклатури!R:U,4,0))</f>
        <v/>
      </c>
      <c r="O5255" s="119" t="str">
        <f>IF(M5255="","",VLOOKUP(M5255,'14'!D:D,1,0))</f>
        <v/>
      </c>
    </row>
    <row r="5256" spans="1:15" ht="12.75" customHeight="1" x14ac:dyDescent="0.2">
      <c r="A5256" s="36" t="str">
        <f>'0'!$A$4</f>
        <v>………………..</v>
      </c>
      <c r="B5256" s="37">
        <f>'0'!$A$2</f>
        <v>46112</v>
      </c>
      <c r="C5256" s="37" t="s">
        <v>1243</v>
      </c>
      <c r="D5256" s="119" t="str">
        <f>IF(G5256="","",VLOOKUP(G5256,номенклатури!R:T,2,0))</f>
        <v/>
      </c>
      <c r="E5256" s="365" t="str">
        <f>IF(G5256="","",VLOOKUP(G5256,номенклатури!R:T,3,0))</f>
        <v/>
      </c>
      <c r="F5256" s="159" t="str">
        <f>IF(G5256="","",IF(ISERROR(VLOOKUP(G5256,номенклатури!V:V,1,0)),E5256*H5256,E5256*I5256))</f>
        <v/>
      </c>
      <c r="G5256" s="14"/>
      <c r="H5256" s="15"/>
      <c r="I5256" s="15"/>
      <c r="J5256" s="15"/>
      <c r="K5256" s="15"/>
      <c r="L5256" s="217"/>
      <c r="M5256" s="22"/>
      <c r="N5256" s="119" t="str">
        <f>IF(G5256="","",VLOOKUP(G5256,номенклатури!R:U,4,0))</f>
        <v/>
      </c>
      <c r="O5256" s="119" t="str">
        <f>IF(M5256="","",VLOOKUP(M5256,'14'!D:D,1,0))</f>
        <v/>
      </c>
    </row>
    <row r="5257" spans="1:15" ht="12.75" customHeight="1" x14ac:dyDescent="0.2">
      <c r="A5257" s="36" t="str">
        <f>'0'!$A$4</f>
        <v>………………..</v>
      </c>
      <c r="B5257" s="37">
        <f>'0'!$A$2</f>
        <v>46112</v>
      </c>
      <c r="C5257" s="37" t="s">
        <v>1243</v>
      </c>
      <c r="D5257" s="119" t="str">
        <f>IF(G5257="","",VLOOKUP(G5257,номенклатури!R:T,2,0))</f>
        <v/>
      </c>
      <c r="E5257" s="365" t="str">
        <f>IF(G5257="","",VLOOKUP(G5257,номенклатури!R:T,3,0))</f>
        <v/>
      </c>
      <c r="F5257" s="159" t="str">
        <f>IF(G5257="","",IF(ISERROR(VLOOKUP(G5257,номенклатури!V:V,1,0)),E5257*H5257,E5257*I5257))</f>
        <v/>
      </c>
      <c r="G5257" s="14"/>
      <c r="H5257" s="15"/>
      <c r="I5257" s="15"/>
      <c r="J5257" s="15"/>
      <c r="K5257" s="15"/>
      <c r="L5257" s="217"/>
      <c r="M5257" s="22"/>
      <c r="N5257" s="119" t="str">
        <f>IF(G5257="","",VLOOKUP(G5257,номенклатури!R:U,4,0))</f>
        <v/>
      </c>
      <c r="O5257" s="119" t="str">
        <f>IF(M5257="","",VLOOKUP(M5257,'14'!D:D,1,0))</f>
        <v/>
      </c>
    </row>
    <row r="5258" spans="1:15" ht="12.75" customHeight="1" x14ac:dyDescent="0.2">
      <c r="A5258" s="36" t="str">
        <f>'0'!$A$4</f>
        <v>………………..</v>
      </c>
      <c r="B5258" s="37">
        <f>'0'!$A$2</f>
        <v>46112</v>
      </c>
      <c r="C5258" s="37" t="s">
        <v>1243</v>
      </c>
      <c r="D5258" s="119" t="str">
        <f>IF(G5258="","",VLOOKUP(G5258,номенклатури!R:T,2,0))</f>
        <v/>
      </c>
      <c r="E5258" s="365" t="str">
        <f>IF(G5258="","",VLOOKUP(G5258,номенклатури!R:T,3,0))</f>
        <v/>
      </c>
      <c r="F5258" s="159" t="str">
        <f>IF(G5258="","",IF(ISERROR(VLOOKUP(G5258,номенклатури!V:V,1,0)),E5258*H5258,E5258*I5258))</f>
        <v/>
      </c>
      <c r="G5258" s="14"/>
      <c r="H5258" s="15"/>
      <c r="I5258" s="15"/>
      <c r="J5258" s="15"/>
      <c r="K5258" s="15"/>
      <c r="L5258" s="217"/>
      <c r="M5258" s="22"/>
      <c r="N5258" s="119" t="str">
        <f>IF(G5258="","",VLOOKUP(G5258,номенклатури!R:U,4,0))</f>
        <v/>
      </c>
      <c r="O5258" s="119" t="str">
        <f>IF(M5258="","",VLOOKUP(M5258,'14'!D:D,1,0))</f>
        <v/>
      </c>
    </row>
    <row r="5259" spans="1:15" ht="12.75" customHeight="1" x14ac:dyDescent="0.2">
      <c r="A5259" s="36" t="str">
        <f>'0'!$A$4</f>
        <v>………………..</v>
      </c>
      <c r="B5259" s="37">
        <f>'0'!$A$2</f>
        <v>46112</v>
      </c>
      <c r="C5259" s="37" t="s">
        <v>1243</v>
      </c>
      <c r="D5259" s="119" t="str">
        <f>IF(G5259="","",VLOOKUP(G5259,номенклатури!R:T,2,0))</f>
        <v/>
      </c>
      <c r="E5259" s="365" t="str">
        <f>IF(G5259="","",VLOOKUP(G5259,номенклатури!R:T,3,0))</f>
        <v/>
      </c>
      <c r="F5259" s="159" t="str">
        <f>IF(G5259="","",IF(ISERROR(VLOOKUP(G5259,номенклатури!V:V,1,0)),E5259*H5259,E5259*I5259))</f>
        <v/>
      </c>
      <c r="G5259" s="14"/>
      <c r="H5259" s="15"/>
      <c r="I5259" s="15"/>
      <c r="J5259" s="15"/>
      <c r="K5259" s="15"/>
      <c r="L5259" s="217"/>
      <c r="M5259" s="22"/>
      <c r="N5259" s="119" t="str">
        <f>IF(G5259="","",VLOOKUP(G5259,номенклатури!R:U,4,0))</f>
        <v/>
      </c>
      <c r="O5259" s="119" t="str">
        <f>IF(M5259="","",VLOOKUP(M5259,'14'!D:D,1,0))</f>
        <v/>
      </c>
    </row>
    <row r="5260" spans="1:15" ht="12.75" customHeight="1" x14ac:dyDescent="0.2">
      <c r="A5260" s="36" t="str">
        <f>'0'!$A$4</f>
        <v>………………..</v>
      </c>
      <c r="B5260" s="37">
        <f>'0'!$A$2</f>
        <v>46112</v>
      </c>
      <c r="C5260" s="37" t="s">
        <v>1243</v>
      </c>
      <c r="D5260" s="119" t="str">
        <f>IF(G5260="","",VLOOKUP(G5260,номенклатури!R:T,2,0))</f>
        <v/>
      </c>
      <c r="E5260" s="365" t="str">
        <f>IF(G5260="","",VLOOKUP(G5260,номенклатури!R:T,3,0))</f>
        <v/>
      </c>
      <c r="F5260" s="159" t="str">
        <f>IF(G5260="","",IF(ISERROR(VLOOKUP(G5260,номенклатури!V:V,1,0)),E5260*H5260,E5260*I5260))</f>
        <v/>
      </c>
      <c r="G5260" s="14"/>
      <c r="H5260" s="15"/>
      <c r="I5260" s="15"/>
      <c r="J5260" s="15"/>
      <c r="K5260" s="15"/>
      <c r="L5260" s="217"/>
      <c r="M5260" s="22"/>
      <c r="N5260" s="119" t="str">
        <f>IF(G5260="","",VLOOKUP(G5260,номенклатури!R:U,4,0))</f>
        <v/>
      </c>
      <c r="O5260" s="119" t="str">
        <f>IF(M5260="","",VLOOKUP(M5260,'14'!D:D,1,0))</f>
        <v/>
      </c>
    </row>
    <row r="5261" spans="1:15" ht="12.75" customHeight="1" x14ac:dyDescent="0.2">
      <c r="A5261" s="36" t="str">
        <f>'0'!$A$4</f>
        <v>………………..</v>
      </c>
      <c r="B5261" s="37">
        <f>'0'!$A$2</f>
        <v>46112</v>
      </c>
      <c r="C5261" s="37" t="s">
        <v>1243</v>
      </c>
      <c r="D5261" s="119" t="str">
        <f>IF(G5261="","",VLOOKUP(G5261,номенклатури!R:T,2,0))</f>
        <v/>
      </c>
      <c r="E5261" s="365" t="str">
        <f>IF(G5261="","",VLOOKUP(G5261,номенклатури!R:T,3,0))</f>
        <v/>
      </c>
      <c r="F5261" s="159" t="str">
        <f>IF(G5261="","",IF(ISERROR(VLOOKUP(G5261,номенклатури!V:V,1,0)),E5261*H5261,E5261*I5261))</f>
        <v/>
      </c>
      <c r="G5261" s="14"/>
      <c r="H5261" s="15"/>
      <c r="I5261" s="15"/>
      <c r="J5261" s="15"/>
      <c r="K5261" s="15"/>
      <c r="L5261" s="217"/>
      <c r="M5261" s="22"/>
      <c r="N5261" s="119" t="str">
        <f>IF(G5261="","",VLOOKUP(G5261,номенклатури!R:U,4,0))</f>
        <v/>
      </c>
      <c r="O5261" s="119" t="str">
        <f>IF(M5261="","",VLOOKUP(M5261,'14'!D:D,1,0))</f>
        <v/>
      </c>
    </row>
    <row r="5262" spans="1:15" ht="12.75" customHeight="1" x14ac:dyDescent="0.2">
      <c r="A5262" s="36" t="str">
        <f>'0'!$A$4</f>
        <v>………………..</v>
      </c>
      <c r="B5262" s="37">
        <f>'0'!$A$2</f>
        <v>46112</v>
      </c>
      <c r="C5262" s="37" t="s">
        <v>1243</v>
      </c>
      <c r="D5262" s="119" t="str">
        <f>IF(G5262="","",VLOOKUP(G5262,номенклатури!R:T,2,0))</f>
        <v/>
      </c>
      <c r="E5262" s="365" t="str">
        <f>IF(G5262="","",VLOOKUP(G5262,номенклатури!R:T,3,0))</f>
        <v/>
      </c>
      <c r="F5262" s="159" t="str">
        <f>IF(G5262="","",IF(ISERROR(VLOOKUP(G5262,номенклатури!V:V,1,0)),E5262*H5262,E5262*I5262))</f>
        <v/>
      </c>
      <c r="G5262" s="14"/>
      <c r="H5262" s="15"/>
      <c r="I5262" s="15"/>
      <c r="J5262" s="15"/>
      <c r="K5262" s="15"/>
      <c r="L5262" s="217"/>
      <c r="M5262" s="22"/>
      <c r="N5262" s="119" t="str">
        <f>IF(G5262="","",VLOOKUP(G5262,номенклатури!R:U,4,0))</f>
        <v/>
      </c>
      <c r="O5262" s="119" t="str">
        <f>IF(M5262="","",VLOOKUP(M5262,'14'!D:D,1,0))</f>
        <v/>
      </c>
    </row>
    <row r="5263" spans="1:15" ht="12.75" customHeight="1" x14ac:dyDescent="0.2">
      <c r="A5263" s="36" t="str">
        <f>'0'!$A$4</f>
        <v>………………..</v>
      </c>
      <c r="B5263" s="37">
        <f>'0'!$A$2</f>
        <v>46112</v>
      </c>
      <c r="C5263" s="37" t="s">
        <v>1243</v>
      </c>
      <c r="D5263" s="119" t="str">
        <f>IF(G5263="","",VLOOKUP(G5263,номенклатури!R:T,2,0))</f>
        <v/>
      </c>
      <c r="E5263" s="365" t="str">
        <f>IF(G5263="","",VLOOKUP(G5263,номенклатури!R:T,3,0))</f>
        <v/>
      </c>
      <c r="F5263" s="159" t="str">
        <f>IF(G5263="","",IF(ISERROR(VLOOKUP(G5263,номенклатури!V:V,1,0)),E5263*H5263,E5263*I5263))</f>
        <v/>
      </c>
      <c r="G5263" s="14"/>
      <c r="H5263" s="15"/>
      <c r="I5263" s="15"/>
      <c r="J5263" s="15"/>
      <c r="K5263" s="15"/>
      <c r="L5263" s="217"/>
      <c r="M5263" s="22"/>
      <c r="N5263" s="119" t="str">
        <f>IF(G5263="","",VLOOKUP(G5263,номенклатури!R:U,4,0))</f>
        <v/>
      </c>
      <c r="O5263" s="119" t="str">
        <f>IF(M5263="","",VLOOKUP(M5263,'14'!D:D,1,0))</f>
        <v/>
      </c>
    </row>
    <row r="5264" spans="1:15" ht="12.75" customHeight="1" x14ac:dyDescent="0.2">
      <c r="A5264" s="36" t="str">
        <f>'0'!$A$4</f>
        <v>………………..</v>
      </c>
      <c r="B5264" s="37">
        <f>'0'!$A$2</f>
        <v>46112</v>
      </c>
      <c r="C5264" s="37" t="s">
        <v>1243</v>
      </c>
      <c r="D5264" s="119" t="str">
        <f>IF(G5264="","",VLOOKUP(G5264,номенклатури!R:T,2,0))</f>
        <v/>
      </c>
      <c r="E5264" s="365" t="str">
        <f>IF(G5264="","",VLOOKUP(G5264,номенклатури!R:T,3,0))</f>
        <v/>
      </c>
      <c r="F5264" s="159" t="str">
        <f>IF(G5264="","",IF(ISERROR(VLOOKUP(G5264,номенклатури!V:V,1,0)),E5264*H5264,E5264*I5264))</f>
        <v/>
      </c>
      <c r="G5264" s="14"/>
      <c r="H5264" s="15"/>
      <c r="I5264" s="15"/>
      <c r="J5264" s="15"/>
      <c r="K5264" s="15"/>
      <c r="L5264" s="217"/>
      <c r="M5264" s="22"/>
      <c r="N5264" s="119" t="str">
        <f>IF(G5264="","",VLOOKUP(G5264,номенклатури!R:U,4,0))</f>
        <v/>
      </c>
      <c r="O5264" s="119" t="str">
        <f>IF(M5264="","",VLOOKUP(M5264,'14'!D:D,1,0))</f>
        <v/>
      </c>
    </row>
    <row r="5265" spans="1:15" ht="12.75" customHeight="1" x14ac:dyDescent="0.2">
      <c r="A5265" s="36" t="str">
        <f>'0'!$A$4</f>
        <v>………………..</v>
      </c>
      <c r="B5265" s="37">
        <f>'0'!$A$2</f>
        <v>46112</v>
      </c>
      <c r="C5265" s="37" t="s">
        <v>1243</v>
      </c>
      <c r="D5265" s="119" t="str">
        <f>IF(G5265="","",VLOOKUP(G5265,номенклатури!R:T,2,0))</f>
        <v/>
      </c>
      <c r="E5265" s="365" t="str">
        <f>IF(G5265="","",VLOOKUP(G5265,номенклатури!R:T,3,0))</f>
        <v/>
      </c>
      <c r="F5265" s="159" t="str">
        <f>IF(G5265="","",IF(ISERROR(VLOOKUP(G5265,номенклатури!V:V,1,0)),E5265*H5265,E5265*I5265))</f>
        <v/>
      </c>
      <c r="G5265" s="14"/>
      <c r="H5265" s="15"/>
      <c r="I5265" s="15"/>
      <c r="J5265" s="15"/>
      <c r="K5265" s="15"/>
      <c r="L5265" s="217"/>
      <c r="M5265" s="22"/>
      <c r="N5265" s="119" t="str">
        <f>IF(G5265="","",VLOOKUP(G5265,номенклатури!R:U,4,0))</f>
        <v/>
      </c>
      <c r="O5265" s="119" t="str">
        <f>IF(M5265="","",VLOOKUP(M5265,'14'!D:D,1,0))</f>
        <v/>
      </c>
    </row>
    <row r="5266" spans="1:15" ht="12.75" customHeight="1" x14ac:dyDescent="0.2">
      <c r="A5266" s="36" t="str">
        <f>'0'!$A$4</f>
        <v>………………..</v>
      </c>
      <c r="B5266" s="37">
        <f>'0'!$A$2</f>
        <v>46112</v>
      </c>
      <c r="C5266" s="37" t="s">
        <v>1243</v>
      </c>
      <c r="D5266" s="119" t="str">
        <f>IF(G5266="","",VLOOKUP(G5266,номенклатури!R:T,2,0))</f>
        <v/>
      </c>
      <c r="E5266" s="365" t="str">
        <f>IF(G5266="","",VLOOKUP(G5266,номенклатури!R:T,3,0))</f>
        <v/>
      </c>
      <c r="F5266" s="159" t="str">
        <f>IF(G5266="","",IF(ISERROR(VLOOKUP(G5266,номенклатури!V:V,1,0)),E5266*H5266,E5266*I5266))</f>
        <v/>
      </c>
      <c r="G5266" s="14"/>
      <c r="H5266" s="15"/>
      <c r="I5266" s="15"/>
      <c r="J5266" s="15"/>
      <c r="K5266" s="15"/>
      <c r="L5266" s="217"/>
      <c r="M5266" s="22"/>
      <c r="N5266" s="119" t="str">
        <f>IF(G5266="","",VLOOKUP(G5266,номенклатури!R:U,4,0))</f>
        <v/>
      </c>
      <c r="O5266" s="119" t="str">
        <f>IF(M5266="","",VLOOKUP(M5266,'14'!D:D,1,0))</f>
        <v/>
      </c>
    </row>
    <row r="5267" spans="1:15" ht="12.75" customHeight="1" x14ac:dyDescent="0.2">
      <c r="A5267" s="36" t="str">
        <f>'0'!$A$4</f>
        <v>………………..</v>
      </c>
      <c r="B5267" s="37">
        <f>'0'!$A$2</f>
        <v>46112</v>
      </c>
      <c r="C5267" s="37" t="s">
        <v>1243</v>
      </c>
      <c r="D5267" s="119" t="str">
        <f>IF(G5267="","",VLOOKUP(G5267,номенклатури!R:T,2,0))</f>
        <v/>
      </c>
      <c r="E5267" s="365" t="str">
        <f>IF(G5267="","",VLOOKUP(G5267,номенклатури!R:T,3,0))</f>
        <v/>
      </c>
      <c r="F5267" s="159" t="str">
        <f>IF(G5267="","",IF(ISERROR(VLOOKUP(G5267,номенклатури!V:V,1,0)),E5267*H5267,E5267*I5267))</f>
        <v/>
      </c>
      <c r="G5267" s="14"/>
      <c r="H5267" s="15"/>
      <c r="I5267" s="15"/>
      <c r="J5267" s="15"/>
      <c r="K5267" s="15"/>
      <c r="L5267" s="217"/>
      <c r="M5267" s="22"/>
      <c r="N5267" s="119" t="str">
        <f>IF(G5267="","",VLOOKUP(G5267,номенклатури!R:U,4,0))</f>
        <v/>
      </c>
      <c r="O5267" s="119" t="str">
        <f>IF(M5267="","",VLOOKUP(M5267,'14'!D:D,1,0))</f>
        <v/>
      </c>
    </row>
    <row r="5268" spans="1:15" ht="12.75" customHeight="1" x14ac:dyDescent="0.2">
      <c r="A5268" s="36" t="str">
        <f>'0'!$A$4</f>
        <v>………………..</v>
      </c>
      <c r="B5268" s="37">
        <f>'0'!$A$2</f>
        <v>46112</v>
      </c>
      <c r="C5268" s="37" t="s">
        <v>1243</v>
      </c>
      <c r="D5268" s="119" t="str">
        <f>IF(G5268="","",VLOOKUP(G5268,номенклатури!R:T,2,0))</f>
        <v/>
      </c>
      <c r="E5268" s="365" t="str">
        <f>IF(G5268="","",VLOOKUP(G5268,номенклатури!R:T,3,0))</f>
        <v/>
      </c>
      <c r="F5268" s="159" t="str">
        <f>IF(G5268="","",IF(ISERROR(VLOOKUP(G5268,номенклатури!V:V,1,0)),E5268*H5268,E5268*I5268))</f>
        <v/>
      </c>
      <c r="G5268" s="14"/>
      <c r="H5268" s="15"/>
      <c r="I5268" s="15"/>
      <c r="J5268" s="15"/>
      <c r="K5268" s="15"/>
      <c r="L5268" s="217"/>
      <c r="M5268" s="22"/>
      <c r="N5268" s="119" t="str">
        <f>IF(G5268="","",VLOOKUP(G5268,номенклатури!R:U,4,0))</f>
        <v/>
      </c>
      <c r="O5268" s="119" t="str">
        <f>IF(M5268="","",VLOOKUP(M5268,'14'!D:D,1,0))</f>
        <v/>
      </c>
    </row>
    <row r="5269" spans="1:15" ht="12.75" customHeight="1" x14ac:dyDescent="0.2">
      <c r="A5269" s="36" t="str">
        <f>'0'!$A$4</f>
        <v>………………..</v>
      </c>
      <c r="B5269" s="37">
        <f>'0'!$A$2</f>
        <v>46112</v>
      </c>
      <c r="C5269" s="37" t="s">
        <v>1243</v>
      </c>
      <c r="D5269" s="119" t="str">
        <f>IF(G5269="","",VLOOKUP(G5269,номенклатури!R:T,2,0))</f>
        <v/>
      </c>
      <c r="E5269" s="365" t="str">
        <f>IF(G5269="","",VLOOKUP(G5269,номенклатури!R:T,3,0))</f>
        <v/>
      </c>
      <c r="F5269" s="159" t="str">
        <f>IF(G5269="","",IF(ISERROR(VLOOKUP(G5269,номенклатури!V:V,1,0)),E5269*H5269,E5269*I5269))</f>
        <v/>
      </c>
      <c r="G5269" s="14"/>
      <c r="H5269" s="15"/>
      <c r="I5269" s="15"/>
      <c r="J5269" s="15"/>
      <c r="K5269" s="15"/>
      <c r="L5269" s="217"/>
      <c r="M5269" s="22"/>
      <c r="N5269" s="119" t="str">
        <f>IF(G5269="","",VLOOKUP(G5269,номенклатури!R:U,4,0))</f>
        <v/>
      </c>
      <c r="O5269" s="119" t="str">
        <f>IF(M5269="","",VLOOKUP(M5269,'14'!D:D,1,0))</f>
        <v/>
      </c>
    </row>
    <row r="5270" spans="1:15" ht="12.75" customHeight="1" x14ac:dyDescent="0.2">
      <c r="A5270" s="36" t="str">
        <f>'0'!$A$4</f>
        <v>………………..</v>
      </c>
      <c r="B5270" s="37">
        <f>'0'!$A$2</f>
        <v>46112</v>
      </c>
      <c r="C5270" s="37" t="s">
        <v>1243</v>
      </c>
      <c r="D5270" s="119" t="str">
        <f>IF(G5270="","",VLOOKUP(G5270,номенклатури!R:T,2,0))</f>
        <v/>
      </c>
      <c r="E5270" s="365" t="str">
        <f>IF(G5270="","",VLOOKUP(G5270,номенклатури!R:T,3,0))</f>
        <v/>
      </c>
      <c r="F5270" s="159" t="str">
        <f>IF(G5270="","",IF(ISERROR(VLOOKUP(G5270,номенклатури!V:V,1,0)),E5270*H5270,E5270*I5270))</f>
        <v/>
      </c>
      <c r="G5270" s="14"/>
      <c r="H5270" s="15"/>
      <c r="I5270" s="15"/>
      <c r="J5270" s="15"/>
      <c r="K5270" s="15"/>
      <c r="L5270" s="217"/>
      <c r="M5270" s="22"/>
      <c r="N5270" s="119" t="str">
        <f>IF(G5270="","",VLOOKUP(G5270,номенклатури!R:U,4,0))</f>
        <v/>
      </c>
      <c r="O5270" s="119" t="str">
        <f>IF(M5270="","",VLOOKUP(M5270,'14'!D:D,1,0))</f>
        <v/>
      </c>
    </row>
    <row r="5271" spans="1:15" ht="12.75" customHeight="1" x14ac:dyDescent="0.2">
      <c r="A5271" s="36" t="str">
        <f>'0'!$A$4</f>
        <v>………………..</v>
      </c>
      <c r="B5271" s="37">
        <f>'0'!$A$2</f>
        <v>46112</v>
      </c>
      <c r="C5271" s="37" t="s">
        <v>1243</v>
      </c>
      <c r="D5271" s="119" t="str">
        <f>IF(G5271="","",VLOOKUP(G5271,номенклатури!R:T,2,0))</f>
        <v/>
      </c>
      <c r="E5271" s="365" t="str">
        <f>IF(G5271="","",VLOOKUP(G5271,номенклатури!R:T,3,0))</f>
        <v/>
      </c>
      <c r="F5271" s="159" t="str">
        <f>IF(G5271="","",IF(ISERROR(VLOOKUP(G5271,номенклатури!V:V,1,0)),E5271*H5271,E5271*I5271))</f>
        <v/>
      </c>
      <c r="G5271" s="14"/>
      <c r="H5271" s="15"/>
      <c r="I5271" s="15"/>
      <c r="J5271" s="15"/>
      <c r="K5271" s="15"/>
      <c r="L5271" s="217"/>
      <c r="M5271" s="22"/>
      <c r="N5271" s="119" t="str">
        <f>IF(G5271="","",VLOOKUP(G5271,номенклатури!R:U,4,0))</f>
        <v/>
      </c>
      <c r="O5271" s="119" t="str">
        <f>IF(M5271="","",VLOOKUP(M5271,'14'!D:D,1,0))</f>
        <v/>
      </c>
    </row>
    <row r="5272" spans="1:15" ht="12.75" customHeight="1" x14ac:dyDescent="0.2">
      <c r="A5272" s="36" t="str">
        <f>'0'!$A$4</f>
        <v>………………..</v>
      </c>
      <c r="B5272" s="37">
        <f>'0'!$A$2</f>
        <v>46112</v>
      </c>
      <c r="C5272" s="37" t="s">
        <v>1243</v>
      </c>
      <c r="D5272" s="119" t="str">
        <f>IF(G5272="","",VLOOKUP(G5272,номенклатури!R:T,2,0))</f>
        <v/>
      </c>
      <c r="E5272" s="365" t="str">
        <f>IF(G5272="","",VLOOKUP(G5272,номенклатури!R:T,3,0))</f>
        <v/>
      </c>
      <c r="F5272" s="159" t="str">
        <f>IF(G5272="","",IF(ISERROR(VLOOKUP(G5272,номенклатури!V:V,1,0)),E5272*H5272,E5272*I5272))</f>
        <v/>
      </c>
      <c r="G5272" s="14"/>
      <c r="H5272" s="15"/>
      <c r="I5272" s="15"/>
      <c r="J5272" s="15"/>
      <c r="K5272" s="15"/>
      <c r="L5272" s="217"/>
      <c r="M5272" s="22"/>
      <c r="N5272" s="119" t="str">
        <f>IF(G5272="","",VLOOKUP(G5272,номенклатури!R:U,4,0))</f>
        <v/>
      </c>
      <c r="O5272" s="119" t="str">
        <f>IF(M5272="","",VLOOKUP(M5272,'14'!D:D,1,0))</f>
        <v/>
      </c>
    </row>
    <row r="5273" spans="1:15" ht="12.75" customHeight="1" x14ac:dyDescent="0.2">
      <c r="A5273" s="36" t="str">
        <f>'0'!$A$4</f>
        <v>………………..</v>
      </c>
      <c r="B5273" s="37">
        <f>'0'!$A$2</f>
        <v>46112</v>
      </c>
      <c r="C5273" s="37" t="s">
        <v>1243</v>
      </c>
      <c r="D5273" s="119" t="str">
        <f>IF(G5273="","",VLOOKUP(G5273,номенклатури!R:T,2,0))</f>
        <v/>
      </c>
      <c r="E5273" s="365" t="str">
        <f>IF(G5273="","",VLOOKUP(G5273,номенклатури!R:T,3,0))</f>
        <v/>
      </c>
      <c r="F5273" s="159" t="str">
        <f>IF(G5273="","",IF(ISERROR(VLOOKUP(G5273,номенклатури!V:V,1,0)),E5273*H5273,E5273*I5273))</f>
        <v/>
      </c>
      <c r="G5273" s="14"/>
      <c r="H5273" s="15"/>
      <c r="I5273" s="15"/>
      <c r="J5273" s="15"/>
      <c r="K5273" s="15"/>
      <c r="L5273" s="217"/>
      <c r="M5273" s="22"/>
      <c r="N5273" s="119" t="str">
        <f>IF(G5273="","",VLOOKUP(G5273,номенклатури!R:U,4,0))</f>
        <v/>
      </c>
      <c r="O5273" s="119" t="str">
        <f>IF(M5273="","",VLOOKUP(M5273,'14'!D:D,1,0))</f>
        <v/>
      </c>
    </row>
    <row r="5274" spans="1:15" ht="12.75" customHeight="1" x14ac:dyDescent="0.2">
      <c r="A5274" s="36" t="str">
        <f>'0'!$A$4</f>
        <v>………………..</v>
      </c>
      <c r="B5274" s="37">
        <f>'0'!$A$2</f>
        <v>46112</v>
      </c>
      <c r="C5274" s="37" t="s">
        <v>1243</v>
      </c>
      <c r="D5274" s="119" t="str">
        <f>IF(G5274="","",VLOOKUP(G5274,номенклатури!R:T,2,0))</f>
        <v/>
      </c>
      <c r="E5274" s="365" t="str">
        <f>IF(G5274="","",VLOOKUP(G5274,номенклатури!R:T,3,0))</f>
        <v/>
      </c>
      <c r="F5274" s="159" t="str">
        <f>IF(G5274="","",IF(ISERROR(VLOOKUP(G5274,номенклатури!V:V,1,0)),E5274*H5274,E5274*I5274))</f>
        <v/>
      </c>
      <c r="G5274" s="14"/>
      <c r="H5274" s="15"/>
      <c r="I5274" s="15"/>
      <c r="J5274" s="15"/>
      <c r="K5274" s="15"/>
      <c r="L5274" s="217"/>
      <c r="M5274" s="22"/>
      <c r="N5274" s="119" t="str">
        <f>IF(G5274="","",VLOOKUP(G5274,номенклатури!R:U,4,0))</f>
        <v/>
      </c>
      <c r="O5274" s="119" t="str">
        <f>IF(M5274="","",VLOOKUP(M5274,'14'!D:D,1,0))</f>
        <v/>
      </c>
    </row>
    <row r="5275" spans="1:15" ht="12.75" customHeight="1" x14ac:dyDescent="0.2">
      <c r="A5275" s="36" t="str">
        <f>'0'!$A$4</f>
        <v>………………..</v>
      </c>
      <c r="B5275" s="37">
        <f>'0'!$A$2</f>
        <v>46112</v>
      </c>
      <c r="C5275" s="37" t="s">
        <v>1243</v>
      </c>
      <c r="D5275" s="119" t="str">
        <f>IF(G5275="","",VLOOKUP(G5275,номенклатури!R:T,2,0))</f>
        <v/>
      </c>
      <c r="E5275" s="365" t="str">
        <f>IF(G5275="","",VLOOKUP(G5275,номенклатури!R:T,3,0))</f>
        <v/>
      </c>
      <c r="F5275" s="159" t="str">
        <f>IF(G5275="","",IF(ISERROR(VLOOKUP(G5275,номенклатури!V:V,1,0)),E5275*H5275,E5275*I5275))</f>
        <v/>
      </c>
      <c r="G5275" s="14"/>
      <c r="H5275" s="15"/>
      <c r="I5275" s="15"/>
      <c r="J5275" s="15"/>
      <c r="K5275" s="15"/>
      <c r="L5275" s="217"/>
      <c r="M5275" s="22"/>
      <c r="N5275" s="119" t="str">
        <f>IF(G5275="","",VLOOKUP(G5275,номенклатури!R:U,4,0))</f>
        <v/>
      </c>
      <c r="O5275" s="119" t="str">
        <f>IF(M5275="","",VLOOKUP(M5275,'14'!D:D,1,0))</f>
        <v/>
      </c>
    </row>
    <row r="5276" spans="1:15" ht="12.75" customHeight="1" x14ac:dyDescent="0.2">
      <c r="A5276" s="36" t="str">
        <f>'0'!$A$4</f>
        <v>………………..</v>
      </c>
      <c r="B5276" s="37">
        <f>'0'!$A$2</f>
        <v>46112</v>
      </c>
      <c r="C5276" s="37" t="s">
        <v>1243</v>
      </c>
      <c r="D5276" s="119" t="str">
        <f>IF(G5276="","",VLOOKUP(G5276,номенклатури!R:T,2,0))</f>
        <v/>
      </c>
      <c r="E5276" s="365" t="str">
        <f>IF(G5276="","",VLOOKUP(G5276,номенклатури!R:T,3,0))</f>
        <v/>
      </c>
      <c r="F5276" s="159" t="str">
        <f>IF(G5276="","",IF(ISERROR(VLOOKUP(G5276,номенклатури!V:V,1,0)),E5276*H5276,E5276*I5276))</f>
        <v/>
      </c>
      <c r="G5276" s="14"/>
      <c r="H5276" s="15"/>
      <c r="I5276" s="15"/>
      <c r="J5276" s="15"/>
      <c r="K5276" s="15"/>
      <c r="L5276" s="217"/>
      <c r="M5276" s="22"/>
      <c r="N5276" s="119" t="str">
        <f>IF(G5276="","",VLOOKUP(G5276,номенклатури!R:U,4,0))</f>
        <v/>
      </c>
      <c r="O5276" s="119" t="str">
        <f>IF(M5276="","",VLOOKUP(M5276,'14'!D:D,1,0))</f>
        <v/>
      </c>
    </row>
    <row r="5277" spans="1:15" ht="12.75" customHeight="1" x14ac:dyDescent="0.2">
      <c r="A5277" s="36" t="str">
        <f>'0'!$A$4</f>
        <v>………………..</v>
      </c>
      <c r="B5277" s="37">
        <f>'0'!$A$2</f>
        <v>46112</v>
      </c>
      <c r="C5277" s="37" t="s">
        <v>1243</v>
      </c>
      <c r="D5277" s="119" t="str">
        <f>IF(G5277="","",VLOOKUP(G5277,номенклатури!R:T,2,0))</f>
        <v/>
      </c>
      <c r="E5277" s="365" t="str">
        <f>IF(G5277="","",VLOOKUP(G5277,номенклатури!R:T,3,0))</f>
        <v/>
      </c>
      <c r="F5277" s="159" t="str">
        <f>IF(G5277="","",IF(ISERROR(VLOOKUP(G5277,номенклатури!V:V,1,0)),E5277*H5277,E5277*I5277))</f>
        <v/>
      </c>
      <c r="G5277" s="14"/>
      <c r="H5277" s="15"/>
      <c r="I5277" s="15"/>
      <c r="J5277" s="15"/>
      <c r="K5277" s="15"/>
      <c r="L5277" s="217"/>
      <c r="M5277" s="22"/>
      <c r="N5277" s="119" t="str">
        <f>IF(G5277="","",VLOOKUP(G5277,номенклатури!R:U,4,0))</f>
        <v/>
      </c>
      <c r="O5277" s="119" t="str">
        <f>IF(M5277="","",VLOOKUP(M5277,'14'!D:D,1,0))</f>
        <v/>
      </c>
    </row>
    <row r="5278" spans="1:15" ht="12.75" customHeight="1" x14ac:dyDescent="0.2">
      <c r="A5278" s="36" t="str">
        <f>'0'!$A$4</f>
        <v>………………..</v>
      </c>
      <c r="B5278" s="37">
        <f>'0'!$A$2</f>
        <v>46112</v>
      </c>
      <c r="C5278" s="37" t="s">
        <v>1243</v>
      </c>
      <c r="D5278" s="119" t="str">
        <f>IF(G5278="","",VLOOKUP(G5278,номенклатури!R:T,2,0))</f>
        <v/>
      </c>
      <c r="E5278" s="365" t="str">
        <f>IF(G5278="","",VLOOKUP(G5278,номенклатури!R:T,3,0))</f>
        <v/>
      </c>
      <c r="F5278" s="159" t="str">
        <f>IF(G5278="","",IF(ISERROR(VLOOKUP(G5278,номенклатури!V:V,1,0)),E5278*H5278,E5278*I5278))</f>
        <v/>
      </c>
      <c r="G5278" s="14"/>
      <c r="H5278" s="15"/>
      <c r="I5278" s="15"/>
      <c r="J5278" s="15"/>
      <c r="K5278" s="15"/>
      <c r="L5278" s="217"/>
      <c r="M5278" s="22"/>
      <c r="N5278" s="119" t="str">
        <f>IF(G5278="","",VLOOKUP(G5278,номенклатури!R:U,4,0))</f>
        <v/>
      </c>
      <c r="O5278" s="119" t="str">
        <f>IF(M5278="","",VLOOKUP(M5278,'14'!D:D,1,0))</f>
        <v/>
      </c>
    </row>
    <row r="5279" spans="1:15" ht="12.75" customHeight="1" x14ac:dyDescent="0.2">
      <c r="A5279" s="36" t="str">
        <f>'0'!$A$4</f>
        <v>………………..</v>
      </c>
      <c r="B5279" s="37">
        <f>'0'!$A$2</f>
        <v>46112</v>
      </c>
      <c r="C5279" s="37" t="s">
        <v>1243</v>
      </c>
      <c r="D5279" s="119" t="str">
        <f>IF(G5279="","",VLOOKUP(G5279,номенклатури!R:T,2,0))</f>
        <v/>
      </c>
      <c r="E5279" s="365" t="str">
        <f>IF(G5279="","",VLOOKUP(G5279,номенклатури!R:T,3,0))</f>
        <v/>
      </c>
      <c r="F5279" s="159" t="str">
        <f>IF(G5279="","",IF(ISERROR(VLOOKUP(G5279,номенклатури!V:V,1,0)),E5279*H5279,E5279*I5279))</f>
        <v/>
      </c>
      <c r="G5279" s="14"/>
      <c r="H5279" s="15"/>
      <c r="I5279" s="15"/>
      <c r="J5279" s="15"/>
      <c r="K5279" s="15"/>
      <c r="L5279" s="217"/>
      <c r="M5279" s="22"/>
      <c r="N5279" s="119" t="str">
        <f>IF(G5279="","",VLOOKUP(G5279,номенклатури!R:U,4,0))</f>
        <v/>
      </c>
      <c r="O5279" s="119" t="str">
        <f>IF(M5279="","",VLOOKUP(M5279,'14'!D:D,1,0))</f>
        <v/>
      </c>
    </row>
    <row r="5280" spans="1:15" ht="12.75" customHeight="1" x14ac:dyDescent="0.2">
      <c r="A5280" s="36" t="str">
        <f>'0'!$A$4</f>
        <v>………………..</v>
      </c>
      <c r="B5280" s="37">
        <f>'0'!$A$2</f>
        <v>46112</v>
      </c>
      <c r="C5280" s="37" t="s">
        <v>1243</v>
      </c>
      <c r="D5280" s="119" t="str">
        <f>IF(G5280="","",VLOOKUP(G5280,номенклатури!R:T,2,0))</f>
        <v/>
      </c>
      <c r="E5280" s="365" t="str">
        <f>IF(G5280="","",VLOOKUP(G5280,номенклатури!R:T,3,0))</f>
        <v/>
      </c>
      <c r="F5280" s="159" t="str">
        <f>IF(G5280="","",IF(ISERROR(VLOOKUP(G5280,номенклатури!V:V,1,0)),E5280*H5280,E5280*I5280))</f>
        <v/>
      </c>
      <c r="G5280" s="14"/>
      <c r="H5280" s="15"/>
      <c r="I5280" s="15"/>
      <c r="J5280" s="15"/>
      <c r="K5280" s="15"/>
      <c r="L5280" s="217"/>
      <c r="M5280" s="22"/>
      <c r="N5280" s="119" t="str">
        <f>IF(G5280="","",VLOOKUP(G5280,номенклатури!R:U,4,0))</f>
        <v/>
      </c>
      <c r="O5280" s="119" t="str">
        <f>IF(M5280="","",VLOOKUP(M5280,'14'!D:D,1,0))</f>
        <v/>
      </c>
    </row>
    <row r="5281" spans="1:15" ht="12.75" customHeight="1" x14ac:dyDescent="0.2">
      <c r="A5281" s="36" t="str">
        <f>'0'!$A$4</f>
        <v>………………..</v>
      </c>
      <c r="B5281" s="37">
        <f>'0'!$A$2</f>
        <v>46112</v>
      </c>
      <c r="C5281" s="37" t="s">
        <v>1243</v>
      </c>
      <c r="D5281" s="119" t="str">
        <f>IF(G5281="","",VLOOKUP(G5281,номенклатури!R:T,2,0))</f>
        <v/>
      </c>
      <c r="E5281" s="365" t="str">
        <f>IF(G5281="","",VLOOKUP(G5281,номенклатури!R:T,3,0))</f>
        <v/>
      </c>
      <c r="F5281" s="159" t="str">
        <f>IF(G5281="","",IF(ISERROR(VLOOKUP(G5281,номенклатури!V:V,1,0)),E5281*H5281,E5281*I5281))</f>
        <v/>
      </c>
      <c r="G5281" s="14"/>
      <c r="H5281" s="15"/>
      <c r="I5281" s="15"/>
      <c r="J5281" s="15"/>
      <c r="K5281" s="15"/>
      <c r="L5281" s="217"/>
      <c r="M5281" s="22"/>
      <c r="N5281" s="119" t="str">
        <f>IF(G5281="","",VLOOKUP(G5281,номенклатури!R:U,4,0))</f>
        <v/>
      </c>
      <c r="O5281" s="119" t="str">
        <f>IF(M5281="","",VLOOKUP(M5281,'14'!D:D,1,0))</f>
        <v/>
      </c>
    </row>
    <row r="5282" spans="1:15" ht="12.75" customHeight="1" x14ac:dyDescent="0.2">
      <c r="A5282" s="36" t="str">
        <f>'0'!$A$4</f>
        <v>………………..</v>
      </c>
      <c r="B5282" s="37">
        <f>'0'!$A$2</f>
        <v>46112</v>
      </c>
      <c r="C5282" s="37" t="s">
        <v>1243</v>
      </c>
      <c r="D5282" s="119" t="str">
        <f>IF(G5282="","",VLOOKUP(G5282,номенклатури!R:T,2,0))</f>
        <v/>
      </c>
      <c r="E5282" s="365" t="str">
        <f>IF(G5282="","",VLOOKUP(G5282,номенклатури!R:T,3,0))</f>
        <v/>
      </c>
      <c r="F5282" s="159" t="str">
        <f>IF(G5282="","",IF(ISERROR(VLOOKUP(G5282,номенклатури!V:V,1,0)),E5282*H5282,E5282*I5282))</f>
        <v/>
      </c>
      <c r="G5282" s="14"/>
      <c r="H5282" s="15"/>
      <c r="I5282" s="15"/>
      <c r="J5282" s="15"/>
      <c r="K5282" s="15"/>
      <c r="L5282" s="217"/>
      <c r="M5282" s="22"/>
      <c r="N5282" s="119" t="str">
        <f>IF(G5282="","",VLOOKUP(G5282,номенклатури!R:U,4,0))</f>
        <v/>
      </c>
      <c r="O5282" s="119" t="str">
        <f>IF(M5282="","",VLOOKUP(M5282,'14'!D:D,1,0))</f>
        <v/>
      </c>
    </row>
    <row r="5283" spans="1:15" ht="12.75" customHeight="1" x14ac:dyDescent="0.2">
      <c r="A5283" s="36" t="str">
        <f>'0'!$A$4</f>
        <v>………………..</v>
      </c>
      <c r="B5283" s="37">
        <f>'0'!$A$2</f>
        <v>46112</v>
      </c>
      <c r="C5283" s="37" t="s">
        <v>1243</v>
      </c>
      <c r="D5283" s="119" t="str">
        <f>IF(G5283="","",VLOOKUP(G5283,номенклатури!R:T,2,0))</f>
        <v/>
      </c>
      <c r="E5283" s="365" t="str">
        <f>IF(G5283="","",VLOOKUP(G5283,номенклатури!R:T,3,0))</f>
        <v/>
      </c>
      <c r="F5283" s="159" t="str">
        <f>IF(G5283="","",IF(ISERROR(VLOOKUP(G5283,номенклатури!V:V,1,0)),E5283*H5283,E5283*I5283))</f>
        <v/>
      </c>
      <c r="G5283" s="14"/>
      <c r="H5283" s="15"/>
      <c r="I5283" s="15"/>
      <c r="J5283" s="15"/>
      <c r="K5283" s="15"/>
      <c r="L5283" s="217"/>
      <c r="M5283" s="22"/>
      <c r="N5283" s="119" t="str">
        <f>IF(G5283="","",VLOOKUP(G5283,номенклатури!R:U,4,0))</f>
        <v/>
      </c>
      <c r="O5283" s="119" t="str">
        <f>IF(M5283="","",VLOOKUP(M5283,'14'!D:D,1,0))</f>
        <v/>
      </c>
    </row>
    <row r="5284" spans="1:15" ht="12.75" customHeight="1" x14ac:dyDescent="0.2">
      <c r="A5284" s="36" t="str">
        <f>'0'!$A$4</f>
        <v>………………..</v>
      </c>
      <c r="B5284" s="37">
        <f>'0'!$A$2</f>
        <v>46112</v>
      </c>
      <c r="C5284" s="37" t="s">
        <v>1243</v>
      </c>
      <c r="D5284" s="119" t="str">
        <f>IF(G5284="","",VLOOKUP(G5284,номенклатури!R:T,2,0))</f>
        <v/>
      </c>
      <c r="E5284" s="365" t="str">
        <f>IF(G5284="","",VLOOKUP(G5284,номенклатури!R:T,3,0))</f>
        <v/>
      </c>
      <c r="F5284" s="159" t="str">
        <f>IF(G5284="","",IF(ISERROR(VLOOKUP(G5284,номенклатури!V:V,1,0)),E5284*H5284,E5284*I5284))</f>
        <v/>
      </c>
      <c r="G5284" s="14"/>
      <c r="H5284" s="15"/>
      <c r="I5284" s="15"/>
      <c r="J5284" s="15"/>
      <c r="K5284" s="15"/>
      <c r="L5284" s="217"/>
      <c r="M5284" s="22"/>
      <c r="N5284" s="119" t="str">
        <f>IF(G5284="","",VLOOKUP(G5284,номенклатури!R:U,4,0))</f>
        <v/>
      </c>
      <c r="O5284" s="119" t="str">
        <f>IF(M5284="","",VLOOKUP(M5284,'14'!D:D,1,0))</f>
        <v/>
      </c>
    </row>
    <row r="5285" spans="1:15" ht="12.75" customHeight="1" x14ac:dyDescent="0.2">
      <c r="A5285" s="36" t="str">
        <f>'0'!$A$4</f>
        <v>………………..</v>
      </c>
      <c r="B5285" s="37">
        <f>'0'!$A$2</f>
        <v>46112</v>
      </c>
      <c r="C5285" s="37" t="s">
        <v>1243</v>
      </c>
      <c r="D5285" s="119" t="str">
        <f>IF(G5285="","",VLOOKUP(G5285,номенклатури!R:T,2,0))</f>
        <v/>
      </c>
      <c r="E5285" s="365" t="str">
        <f>IF(G5285="","",VLOOKUP(G5285,номенклатури!R:T,3,0))</f>
        <v/>
      </c>
      <c r="F5285" s="159" t="str">
        <f>IF(G5285="","",IF(ISERROR(VLOOKUP(G5285,номенклатури!V:V,1,0)),E5285*H5285,E5285*I5285))</f>
        <v/>
      </c>
      <c r="G5285" s="14"/>
      <c r="H5285" s="15"/>
      <c r="I5285" s="15"/>
      <c r="J5285" s="15"/>
      <c r="K5285" s="15"/>
      <c r="L5285" s="217"/>
      <c r="M5285" s="22"/>
      <c r="N5285" s="119" t="str">
        <f>IF(G5285="","",VLOOKUP(G5285,номенклатури!R:U,4,0))</f>
        <v/>
      </c>
      <c r="O5285" s="119" t="str">
        <f>IF(M5285="","",VLOOKUP(M5285,'14'!D:D,1,0))</f>
        <v/>
      </c>
    </row>
    <row r="5286" spans="1:15" ht="12.75" customHeight="1" x14ac:dyDescent="0.2">
      <c r="A5286" s="36" t="str">
        <f>'0'!$A$4</f>
        <v>………………..</v>
      </c>
      <c r="B5286" s="37">
        <f>'0'!$A$2</f>
        <v>46112</v>
      </c>
      <c r="C5286" s="37" t="s">
        <v>1243</v>
      </c>
      <c r="D5286" s="119" t="str">
        <f>IF(G5286="","",VLOOKUP(G5286,номенклатури!R:T,2,0))</f>
        <v/>
      </c>
      <c r="E5286" s="365" t="str">
        <f>IF(G5286="","",VLOOKUP(G5286,номенклатури!R:T,3,0))</f>
        <v/>
      </c>
      <c r="F5286" s="159" t="str">
        <f>IF(G5286="","",IF(ISERROR(VLOOKUP(G5286,номенклатури!V:V,1,0)),E5286*H5286,E5286*I5286))</f>
        <v/>
      </c>
      <c r="G5286" s="14"/>
      <c r="H5286" s="15"/>
      <c r="I5286" s="15"/>
      <c r="J5286" s="15"/>
      <c r="K5286" s="15"/>
      <c r="L5286" s="217"/>
      <c r="M5286" s="22"/>
      <c r="N5286" s="119" t="str">
        <f>IF(G5286="","",VLOOKUP(G5286,номенклатури!R:U,4,0))</f>
        <v/>
      </c>
      <c r="O5286" s="119" t="str">
        <f>IF(M5286="","",VLOOKUP(M5286,'14'!D:D,1,0))</f>
        <v/>
      </c>
    </row>
    <row r="5287" spans="1:15" ht="12.75" customHeight="1" x14ac:dyDescent="0.2">
      <c r="A5287" s="36" t="str">
        <f>'0'!$A$4</f>
        <v>………………..</v>
      </c>
      <c r="B5287" s="37">
        <f>'0'!$A$2</f>
        <v>46112</v>
      </c>
      <c r="C5287" s="37" t="s">
        <v>1243</v>
      </c>
      <c r="D5287" s="119" t="str">
        <f>IF(G5287="","",VLOOKUP(G5287,номенклатури!R:T,2,0))</f>
        <v/>
      </c>
      <c r="E5287" s="365" t="str">
        <f>IF(G5287="","",VLOOKUP(G5287,номенклатури!R:T,3,0))</f>
        <v/>
      </c>
      <c r="F5287" s="159" t="str">
        <f>IF(G5287="","",IF(ISERROR(VLOOKUP(G5287,номенклатури!V:V,1,0)),E5287*H5287,E5287*I5287))</f>
        <v/>
      </c>
      <c r="G5287" s="14"/>
      <c r="H5287" s="15"/>
      <c r="I5287" s="15"/>
      <c r="J5287" s="15"/>
      <c r="K5287" s="15"/>
      <c r="L5287" s="217"/>
      <c r="M5287" s="22"/>
      <c r="N5287" s="119" t="str">
        <f>IF(G5287="","",VLOOKUP(G5287,номенклатури!R:U,4,0))</f>
        <v/>
      </c>
      <c r="O5287" s="119" t="str">
        <f>IF(M5287="","",VLOOKUP(M5287,'14'!D:D,1,0))</f>
        <v/>
      </c>
    </row>
    <row r="5288" spans="1:15" ht="12.75" customHeight="1" x14ac:dyDescent="0.2">
      <c r="A5288" s="36" t="str">
        <f>'0'!$A$4</f>
        <v>………………..</v>
      </c>
      <c r="B5288" s="37">
        <f>'0'!$A$2</f>
        <v>46112</v>
      </c>
      <c r="C5288" s="37" t="s">
        <v>1243</v>
      </c>
      <c r="D5288" s="119" t="str">
        <f>IF(G5288="","",VLOOKUP(G5288,номенклатури!R:T,2,0))</f>
        <v/>
      </c>
      <c r="E5288" s="365" t="str">
        <f>IF(G5288="","",VLOOKUP(G5288,номенклатури!R:T,3,0))</f>
        <v/>
      </c>
      <c r="F5288" s="159" t="str">
        <f>IF(G5288="","",IF(ISERROR(VLOOKUP(G5288,номенклатури!V:V,1,0)),E5288*H5288,E5288*I5288))</f>
        <v/>
      </c>
      <c r="G5288" s="14"/>
      <c r="H5288" s="15"/>
      <c r="I5288" s="15"/>
      <c r="J5288" s="15"/>
      <c r="K5288" s="15"/>
      <c r="L5288" s="217"/>
      <c r="M5288" s="22"/>
      <c r="N5288" s="119" t="str">
        <f>IF(G5288="","",VLOOKUP(G5288,номенклатури!R:U,4,0))</f>
        <v/>
      </c>
      <c r="O5288" s="119" t="str">
        <f>IF(M5288="","",VLOOKUP(M5288,'14'!D:D,1,0))</f>
        <v/>
      </c>
    </row>
    <row r="5289" spans="1:15" ht="12.75" customHeight="1" x14ac:dyDescent="0.2">
      <c r="A5289" s="36" t="str">
        <f>'0'!$A$4</f>
        <v>………………..</v>
      </c>
      <c r="B5289" s="37">
        <f>'0'!$A$2</f>
        <v>46112</v>
      </c>
      <c r="C5289" s="37" t="s">
        <v>1243</v>
      </c>
      <c r="D5289" s="119" t="str">
        <f>IF(G5289="","",VLOOKUP(G5289,номенклатури!R:T,2,0))</f>
        <v/>
      </c>
      <c r="E5289" s="365" t="str">
        <f>IF(G5289="","",VLOOKUP(G5289,номенклатури!R:T,3,0))</f>
        <v/>
      </c>
      <c r="F5289" s="159" t="str">
        <f>IF(G5289="","",IF(ISERROR(VLOOKUP(G5289,номенклатури!V:V,1,0)),E5289*H5289,E5289*I5289))</f>
        <v/>
      </c>
      <c r="G5289" s="14"/>
      <c r="H5289" s="15"/>
      <c r="I5289" s="15"/>
      <c r="J5289" s="15"/>
      <c r="K5289" s="15"/>
      <c r="L5289" s="217"/>
      <c r="M5289" s="22"/>
      <c r="N5289" s="119" t="str">
        <f>IF(G5289="","",VLOOKUP(G5289,номенклатури!R:U,4,0))</f>
        <v/>
      </c>
      <c r="O5289" s="119" t="str">
        <f>IF(M5289="","",VLOOKUP(M5289,'14'!D:D,1,0))</f>
        <v/>
      </c>
    </row>
    <row r="5290" spans="1:15" ht="12.75" customHeight="1" x14ac:dyDescent="0.2">
      <c r="A5290" s="36" t="str">
        <f>'0'!$A$4</f>
        <v>………………..</v>
      </c>
      <c r="B5290" s="37">
        <f>'0'!$A$2</f>
        <v>46112</v>
      </c>
      <c r="C5290" s="37" t="s">
        <v>1243</v>
      </c>
      <c r="D5290" s="119" t="str">
        <f>IF(G5290="","",VLOOKUP(G5290,номенклатури!R:T,2,0))</f>
        <v/>
      </c>
      <c r="E5290" s="365" t="str">
        <f>IF(G5290="","",VLOOKUP(G5290,номенклатури!R:T,3,0))</f>
        <v/>
      </c>
      <c r="F5290" s="159" t="str">
        <f>IF(G5290="","",IF(ISERROR(VLOOKUP(G5290,номенклатури!V:V,1,0)),E5290*H5290,E5290*I5290))</f>
        <v/>
      </c>
      <c r="G5290" s="14"/>
      <c r="H5290" s="15"/>
      <c r="I5290" s="15"/>
      <c r="J5290" s="15"/>
      <c r="K5290" s="15"/>
      <c r="L5290" s="217"/>
      <c r="M5290" s="22"/>
      <c r="N5290" s="119" t="str">
        <f>IF(G5290="","",VLOOKUP(G5290,номенклатури!R:U,4,0))</f>
        <v/>
      </c>
      <c r="O5290" s="119" t="str">
        <f>IF(M5290="","",VLOOKUP(M5290,'14'!D:D,1,0))</f>
        <v/>
      </c>
    </row>
    <row r="5291" spans="1:15" ht="12.75" customHeight="1" x14ac:dyDescent="0.2">
      <c r="A5291" s="36" t="str">
        <f>'0'!$A$4</f>
        <v>………………..</v>
      </c>
      <c r="B5291" s="37">
        <f>'0'!$A$2</f>
        <v>46112</v>
      </c>
      <c r="C5291" s="37" t="s">
        <v>1243</v>
      </c>
      <c r="D5291" s="119" t="str">
        <f>IF(G5291="","",VLOOKUP(G5291,номенклатури!R:T,2,0))</f>
        <v/>
      </c>
      <c r="E5291" s="365" t="str">
        <f>IF(G5291="","",VLOOKUP(G5291,номенклатури!R:T,3,0))</f>
        <v/>
      </c>
      <c r="F5291" s="159" t="str">
        <f>IF(G5291="","",IF(ISERROR(VLOOKUP(G5291,номенклатури!V:V,1,0)),E5291*H5291,E5291*I5291))</f>
        <v/>
      </c>
      <c r="G5291" s="14"/>
      <c r="H5291" s="15"/>
      <c r="I5291" s="15"/>
      <c r="J5291" s="15"/>
      <c r="K5291" s="15"/>
      <c r="L5291" s="217"/>
      <c r="M5291" s="22"/>
      <c r="N5291" s="119" t="str">
        <f>IF(G5291="","",VLOOKUP(G5291,номенклатури!R:U,4,0))</f>
        <v/>
      </c>
      <c r="O5291" s="119" t="str">
        <f>IF(M5291="","",VLOOKUP(M5291,'14'!D:D,1,0))</f>
        <v/>
      </c>
    </row>
    <row r="5292" spans="1:15" ht="12.75" customHeight="1" x14ac:dyDescent="0.2">
      <c r="A5292" s="36" t="str">
        <f>'0'!$A$4</f>
        <v>………………..</v>
      </c>
      <c r="B5292" s="37">
        <f>'0'!$A$2</f>
        <v>46112</v>
      </c>
      <c r="C5292" s="37" t="s">
        <v>1243</v>
      </c>
      <c r="D5292" s="119" t="str">
        <f>IF(G5292="","",VLOOKUP(G5292,номенклатури!R:T,2,0))</f>
        <v/>
      </c>
      <c r="E5292" s="365" t="str">
        <f>IF(G5292="","",VLOOKUP(G5292,номенклатури!R:T,3,0))</f>
        <v/>
      </c>
      <c r="F5292" s="159" t="str">
        <f>IF(G5292="","",IF(ISERROR(VLOOKUP(G5292,номенклатури!V:V,1,0)),E5292*H5292,E5292*I5292))</f>
        <v/>
      </c>
      <c r="G5292" s="14"/>
      <c r="H5292" s="15"/>
      <c r="I5292" s="15"/>
      <c r="J5292" s="15"/>
      <c r="K5292" s="15"/>
      <c r="L5292" s="217"/>
      <c r="M5292" s="22"/>
      <c r="N5292" s="119" t="str">
        <f>IF(G5292="","",VLOOKUP(G5292,номенклатури!R:U,4,0))</f>
        <v/>
      </c>
      <c r="O5292" s="119" t="str">
        <f>IF(M5292="","",VLOOKUP(M5292,'14'!D:D,1,0))</f>
        <v/>
      </c>
    </row>
    <row r="5293" spans="1:15" ht="12.75" customHeight="1" x14ac:dyDescent="0.2">
      <c r="A5293" s="36" t="str">
        <f>'0'!$A$4</f>
        <v>………………..</v>
      </c>
      <c r="B5293" s="37">
        <f>'0'!$A$2</f>
        <v>46112</v>
      </c>
      <c r="C5293" s="37" t="s">
        <v>1243</v>
      </c>
      <c r="D5293" s="119" t="str">
        <f>IF(G5293="","",VLOOKUP(G5293,номенклатури!R:T,2,0))</f>
        <v/>
      </c>
      <c r="E5293" s="365" t="str">
        <f>IF(G5293="","",VLOOKUP(G5293,номенклатури!R:T,3,0))</f>
        <v/>
      </c>
      <c r="F5293" s="159" t="str">
        <f>IF(G5293="","",IF(ISERROR(VLOOKUP(G5293,номенклатури!V:V,1,0)),E5293*H5293,E5293*I5293))</f>
        <v/>
      </c>
      <c r="G5293" s="14"/>
      <c r="H5293" s="15"/>
      <c r="I5293" s="15"/>
      <c r="J5293" s="15"/>
      <c r="K5293" s="15"/>
      <c r="L5293" s="217"/>
      <c r="M5293" s="22"/>
      <c r="N5293" s="119" t="str">
        <f>IF(G5293="","",VLOOKUP(G5293,номенклатури!R:U,4,0))</f>
        <v/>
      </c>
      <c r="O5293" s="119" t="str">
        <f>IF(M5293="","",VLOOKUP(M5293,'14'!D:D,1,0))</f>
        <v/>
      </c>
    </row>
    <row r="5294" spans="1:15" ht="12.75" customHeight="1" x14ac:dyDescent="0.2">
      <c r="A5294" s="36" t="str">
        <f>'0'!$A$4</f>
        <v>………………..</v>
      </c>
      <c r="B5294" s="37">
        <f>'0'!$A$2</f>
        <v>46112</v>
      </c>
      <c r="C5294" s="37" t="s">
        <v>1243</v>
      </c>
      <c r="D5294" s="119" t="str">
        <f>IF(G5294="","",VLOOKUP(G5294,номенклатури!R:T,2,0))</f>
        <v/>
      </c>
      <c r="E5294" s="365" t="str">
        <f>IF(G5294="","",VLOOKUP(G5294,номенклатури!R:T,3,0))</f>
        <v/>
      </c>
      <c r="F5294" s="159" t="str">
        <f>IF(G5294="","",IF(ISERROR(VLOOKUP(G5294,номенклатури!V:V,1,0)),E5294*H5294,E5294*I5294))</f>
        <v/>
      </c>
      <c r="G5294" s="14"/>
      <c r="H5294" s="15"/>
      <c r="I5294" s="15"/>
      <c r="J5294" s="15"/>
      <c r="K5294" s="15"/>
      <c r="L5294" s="217"/>
      <c r="M5294" s="22"/>
      <c r="N5294" s="119" t="str">
        <f>IF(G5294="","",VLOOKUP(G5294,номенклатури!R:U,4,0))</f>
        <v/>
      </c>
      <c r="O5294" s="119" t="str">
        <f>IF(M5294="","",VLOOKUP(M5294,'14'!D:D,1,0))</f>
        <v/>
      </c>
    </row>
    <row r="5295" spans="1:15" ht="12.75" customHeight="1" x14ac:dyDescent="0.2">
      <c r="A5295" s="36" t="str">
        <f>'0'!$A$4</f>
        <v>………………..</v>
      </c>
      <c r="B5295" s="37">
        <f>'0'!$A$2</f>
        <v>46112</v>
      </c>
      <c r="C5295" s="37" t="s">
        <v>1243</v>
      </c>
      <c r="D5295" s="119" t="str">
        <f>IF(G5295="","",VLOOKUP(G5295,номенклатури!R:T,2,0))</f>
        <v/>
      </c>
      <c r="E5295" s="365" t="str">
        <f>IF(G5295="","",VLOOKUP(G5295,номенклатури!R:T,3,0))</f>
        <v/>
      </c>
      <c r="F5295" s="159" t="str">
        <f>IF(G5295="","",IF(ISERROR(VLOOKUP(G5295,номенклатури!V:V,1,0)),E5295*H5295,E5295*I5295))</f>
        <v/>
      </c>
      <c r="G5295" s="14"/>
      <c r="H5295" s="15"/>
      <c r="I5295" s="15"/>
      <c r="J5295" s="15"/>
      <c r="K5295" s="15"/>
      <c r="L5295" s="217"/>
      <c r="M5295" s="22"/>
      <c r="N5295" s="119" t="str">
        <f>IF(G5295="","",VLOOKUP(G5295,номенклатури!R:U,4,0))</f>
        <v/>
      </c>
      <c r="O5295" s="119" t="str">
        <f>IF(M5295="","",VLOOKUP(M5295,'14'!D:D,1,0))</f>
        <v/>
      </c>
    </row>
    <row r="5296" spans="1:15" ht="12.75" customHeight="1" x14ac:dyDescent="0.2">
      <c r="A5296" s="36" t="str">
        <f>'0'!$A$4</f>
        <v>………………..</v>
      </c>
      <c r="B5296" s="37">
        <f>'0'!$A$2</f>
        <v>46112</v>
      </c>
      <c r="C5296" s="37" t="s">
        <v>1243</v>
      </c>
      <c r="D5296" s="119" t="str">
        <f>IF(G5296="","",VLOOKUP(G5296,номенклатури!R:T,2,0))</f>
        <v/>
      </c>
      <c r="E5296" s="365" t="str">
        <f>IF(G5296="","",VLOOKUP(G5296,номенклатури!R:T,3,0))</f>
        <v/>
      </c>
      <c r="F5296" s="159" t="str">
        <f>IF(G5296="","",IF(ISERROR(VLOOKUP(G5296,номенклатури!V:V,1,0)),E5296*H5296,E5296*I5296))</f>
        <v/>
      </c>
      <c r="G5296" s="14"/>
      <c r="H5296" s="15"/>
      <c r="I5296" s="15"/>
      <c r="J5296" s="15"/>
      <c r="K5296" s="15"/>
      <c r="L5296" s="217"/>
      <c r="M5296" s="22"/>
      <c r="N5296" s="119" t="str">
        <f>IF(G5296="","",VLOOKUP(G5296,номенклатури!R:U,4,0))</f>
        <v/>
      </c>
      <c r="O5296" s="119" t="str">
        <f>IF(M5296="","",VLOOKUP(M5296,'14'!D:D,1,0))</f>
        <v/>
      </c>
    </row>
    <row r="5297" spans="1:15" ht="12.75" customHeight="1" x14ac:dyDescent="0.2">
      <c r="A5297" s="36" t="str">
        <f>'0'!$A$4</f>
        <v>………………..</v>
      </c>
      <c r="B5297" s="37">
        <f>'0'!$A$2</f>
        <v>46112</v>
      </c>
      <c r="C5297" s="37" t="s">
        <v>1243</v>
      </c>
      <c r="D5297" s="119" t="str">
        <f>IF(G5297="","",VLOOKUP(G5297,номенклатури!R:T,2,0))</f>
        <v/>
      </c>
      <c r="E5297" s="365" t="str">
        <f>IF(G5297="","",VLOOKUP(G5297,номенклатури!R:T,3,0))</f>
        <v/>
      </c>
      <c r="F5297" s="159" t="str">
        <f>IF(G5297="","",IF(ISERROR(VLOOKUP(G5297,номенклатури!V:V,1,0)),E5297*H5297,E5297*I5297))</f>
        <v/>
      </c>
      <c r="G5297" s="14"/>
      <c r="H5297" s="15"/>
      <c r="I5297" s="15"/>
      <c r="J5297" s="15"/>
      <c r="K5297" s="15"/>
      <c r="L5297" s="217"/>
      <c r="M5297" s="22"/>
      <c r="N5297" s="119" t="str">
        <f>IF(G5297="","",VLOOKUP(G5297,номенклатури!R:U,4,0))</f>
        <v/>
      </c>
      <c r="O5297" s="119" t="str">
        <f>IF(M5297="","",VLOOKUP(M5297,'14'!D:D,1,0))</f>
        <v/>
      </c>
    </row>
    <row r="5298" spans="1:15" ht="12.75" customHeight="1" x14ac:dyDescent="0.2">
      <c r="A5298" s="36" t="str">
        <f>'0'!$A$4</f>
        <v>………………..</v>
      </c>
      <c r="B5298" s="37">
        <f>'0'!$A$2</f>
        <v>46112</v>
      </c>
      <c r="C5298" s="37" t="s">
        <v>1243</v>
      </c>
      <c r="D5298" s="119" t="str">
        <f>IF(G5298="","",VLOOKUP(G5298,номенклатури!R:T,2,0))</f>
        <v/>
      </c>
      <c r="E5298" s="365" t="str">
        <f>IF(G5298="","",VLOOKUP(G5298,номенклатури!R:T,3,0))</f>
        <v/>
      </c>
      <c r="F5298" s="159" t="str">
        <f>IF(G5298="","",IF(ISERROR(VLOOKUP(G5298,номенклатури!V:V,1,0)),E5298*H5298,E5298*I5298))</f>
        <v/>
      </c>
      <c r="G5298" s="14"/>
      <c r="H5298" s="15"/>
      <c r="I5298" s="15"/>
      <c r="J5298" s="15"/>
      <c r="K5298" s="15"/>
      <c r="L5298" s="217"/>
      <c r="M5298" s="22"/>
      <c r="N5298" s="119" t="str">
        <f>IF(G5298="","",VLOOKUP(G5298,номенклатури!R:U,4,0))</f>
        <v/>
      </c>
      <c r="O5298" s="119" t="str">
        <f>IF(M5298="","",VLOOKUP(M5298,'14'!D:D,1,0))</f>
        <v/>
      </c>
    </row>
    <row r="5299" spans="1:15" ht="12.75" customHeight="1" x14ac:dyDescent="0.2">
      <c r="A5299" s="36" t="str">
        <f>'0'!$A$4</f>
        <v>………………..</v>
      </c>
      <c r="B5299" s="37">
        <f>'0'!$A$2</f>
        <v>46112</v>
      </c>
      <c r="C5299" s="37" t="s">
        <v>1243</v>
      </c>
      <c r="D5299" s="119" t="str">
        <f>IF(G5299="","",VLOOKUP(G5299,номенклатури!R:T,2,0))</f>
        <v/>
      </c>
      <c r="E5299" s="365" t="str">
        <f>IF(G5299="","",VLOOKUP(G5299,номенклатури!R:T,3,0))</f>
        <v/>
      </c>
      <c r="F5299" s="159" t="str">
        <f>IF(G5299="","",IF(ISERROR(VLOOKUP(G5299,номенклатури!V:V,1,0)),E5299*H5299,E5299*I5299))</f>
        <v/>
      </c>
      <c r="G5299" s="14"/>
      <c r="H5299" s="15"/>
      <c r="I5299" s="15"/>
      <c r="J5299" s="15"/>
      <c r="K5299" s="15"/>
      <c r="L5299" s="217"/>
      <c r="M5299" s="22"/>
      <c r="N5299" s="119" t="str">
        <f>IF(G5299="","",VLOOKUP(G5299,номенклатури!R:U,4,0))</f>
        <v/>
      </c>
      <c r="O5299" s="119" t="str">
        <f>IF(M5299="","",VLOOKUP(M5299,'14'!D:D,1,0))</f>
        <v/>
      </c>
    </row>
    <row r="5300" spans="1:15" ht="12.75" customHeight="1" x14ac:dyDescent="0.2">
      <c r="A5300" s="36" t="str">
        <f>'0'!$A$4</f>
        <v>………………..</v>
      </c>
      <c r="B5300" s="37">
        <f>'0'!$A$2</f>
        <v>46112</v>
      </c>
      <c r="C5300" s="37" t="s">
        <v>1243</v>
      </c>
      <c r="D5300" s="119" t="str">
        <f>IF(G5300="","",VLOOKUP(G5300,номенклатури!R:T,2,0))</f>
        <v/>
      </c>
      <c r="E5300" s="365" t="str">
        <f>IF(G5300="","",VLOOKUP(G5300,номенклатури!R:T,3,0))</f>
        <v/>
      </c>
      <c r="F5300" s="159" t="str">
        <f>IF(G5300="","",IF(ISERROR(VLOOKUP(G5300,номенклатури!V:V,1,0)),E5300*H5300,E5300*I5300))</f>
        <v/>
      </c>
      <c r="G5300" s="14"/>
      <c r="H5300" s="15"/>
      <c r="I5300" s="15"/>
      <c r="J5300" s="15"/>
      <c r="K5300" s="15"/>
      <c r="L5300" s="217"/>
      <c r="M5300" s="22"/>
      <c r="N5300" s="119" t="str">
        <f>IF(G5300="","",VLOOKUP(G5300,номенклатури!R:U,4,0))</f>
        <v/>
      </c>
      <c r="O5300" s="119" t="str">
        <f>IF(M5300="","",VLOOKUP(M5300,'14'!D:D,1,0))</f>
        <v/>
      </c>
    </row>
    <row r="5301" spans="1:15" ht="12.75" customHeight="1" x14ac:dyDescent="0.2">
      <c r="A5301" s="36" t="str">
        <f>'0'!$A$4</f>
        <v>………………..</v>
      </c>
      <c r="B5301" s="37">
        <f>'0'!$A$2</f>
        <v>46112</v>
      </c>
      <c r="C5301" s="37" t="s">
        <v>1243</v>
      </c>
      <c r="D5301" s="119" t="str">
        <f>IF(G5301="","",VLOOKUP(G5301,номенклатури!R:T,2,0))</f>
        <v/>
      </c>
      <c r="E5301" s="365" t="str">
        <f>IF(G5301="","",VLOOKUP(G5301,номенклатури!R:T,3,0))</f>
        <v/>
      </c>
      <c r="F5301" s="159" t="str">
        <f>IF(G5301="","",IF(ISERROR(VLOOKUP(G5301,номенклатури!V:V,1,0)),E5301*H5301,E5301*I5301))</f>
        <v/>
      </c>
      <c r="G5301" s="14"/>
      <c r="H5301" s="15"/>
      <c r="I5301" s="15"/>
      <c r="J5301" s="15"/>
      <c r="K5301" s="15"/>
      <c r="L5301" s="217"/>
      <c r="M5301" s="22"/>
      <c r="N5301" s="119" t="str">
        <f>IF(G5301="","",VLOOKUP(G5301,номенклатури!R:U,4,0))</f>
        <v/>
      </c>
      <c r="O5301" s="119" t="str">
        <f>IF(M5301="","",VLOOKUP(M5301,'14'!D:D,1,0))</f>
        <v/>
      </c>
    </row>
    <row r="5302" spans="1:15" ht="12.75" customHeight="1" x14ac:dyDescent="0.2">
      <c r="A5302" s="36" t="str">
        <f>'0'!$A$4</f>
        <v>………………..</v>
      </c>
      <c r="B5302" s="37">
        <f>'0'!$A$2</f>
        <v>46112</v>
      </c>
      <c r="C5302" s="37" t="s">
        <v>1243</v>
      </c>
      <c r="D5302" s="119" t="str">
        <f>IF(G5302="","",VLOOKUP(G5302,номенклатури!R:T,2,0))</f>
        <v/>
      </c>
      <c r="E5302" s="365" t="str">
        <f>IF(G5302="","",VLOOKUP(G5302,номенклатури!R:T,3,0))</f>
        <v/>
      </c>
      <c r="F5302" s="159" t="str">
        <f>IF(G5302="","",IF(ISERROR(VLOOKUP(G5302,номенклатури!V:V,1,0)),E5302*H5302,E5302*I5302))</f>
        <v/>
      </c>
      <c r="G5302" s="14"/>
      <c r="H5302" s="15"/>
      <c r="I5302" s="15"/>
      <c r="J5302" s="15"/>
      <c r="K5302" s="15"/>
      <c r="L5302" s="217"/>
      <c r="M5302" s="22"/>
      <c r="N5302" s="119" t="str">
        <f>IF(G5302="","",VLOOKUP(G5302,номенклатури!R:U,4,0))</f>
        <v/>
      </c>
      <c r="O5302" s="119" t="str">
        <f>IF(M5302="","",VLOOKUP(M5302,'14'!D:D,1,0))</f>
        <v/>
      </c>
    </row>
    <row r="5303" spans="1:15" ht="12.75" customHeight="1" x14ac:dyDescent="0.2">
      <c r="A5303" s="36" t="str">
        <f>'0'!$A$4</f>
        <v>………………..</v>
      </c>
      <c r="B5303" s="37">
        <f>'0'!$A$2</f>
        <v>46112</v>
      </c>
      <c r="C5303" s="37" t="s">
        <v>1243</v>
      </c>
      <c r="D5303" s="119" t="str">
        <f>IF(G5303="","",VLOOKUP(G5303,номенклатури!R:T,2,0))</f>
        <v/>
      </c>
      <c r="E5303" s="365" t="str">
        <f>IF(G5303="","",VLOOKUP(G5303,номенклатури!R:T,3,0))</f>
        <v/>
      </c>
      <c r="F5303" s="159" t="str">
        <f>IF(G5303="","",IF(ISERROR(VLOOKUP(G5303,номенклатури!V:V,1,0)),E5303*H5303,E5303*I5303))</f>
        <v/>
      </c>
      <c r="G5303" s="14"/>
      <c r="H5303" s="15"/>
      <c r="I5303" s="15"/>
      <c r="J5303" s="15"/>
      <c r="K5303" s="15"/>
      <c r="L5303" s="217"/>
      <c r="M5303" s="22"/>
      <c r="N5303" s="119" t="str">
        <f>IF(G5303="","",VLOOKUP(G5303,номенклатури!R:U,4,0))</f>
        <v/>
      </c>
      <c r="O5303" s="119" t="str">
        <f>IF(M5303="","",VLOOKUP(M5303,'14'!D:D,1,0))</f>
        <v/>
      </c>
    </row>
    <row r="5304" spans="1:15" ht="12.75" customHeight="1" x14ac:dyDescent="0.2">
      <c r="A5304" s="36" t="str">
        <f>'0'!$A$4</f>
        <v>………………..</v>
      </c>
      <c r="B5304" s="37">
        <f>'0'!$A$2</f>
        <v>46112</v>
      </c>
      <c r="C5304" s="37" t="s">
        <v>1243</v>
      </c>
      <c r="D5304" s="119" t="str">
        <f>IF(G5304="","",VLOOKUP(G5304,номенклатури!R:T,2,0))</f>
        <v/>
      </c>
      <c r="E5304" s="365" t="str">
        <f>IF(G5304="","",VLOOKUP(G5304,номенклатури!R:T,3,0))</f>
        <v/>
      </c>
      <c r="F5304" s="159" t="str">
        <f>IF(G5304="","",IF(ISERROR(VLOOKUP(G5304,номенклатури!V:V,1,0)),E5304*H5304,E5304*I5304))</f>
        <v/>
      </c>
      <c r="G5304" s="14"/>
      <c r="H5304" s="15"/>
      <c r="I5304" s="15"/>
      <c r="J5304" s="15"/>
      <c r="K5304" s="15"/>
      <c r="L5304" s="217"/>
      <c r="M5304" s="22"/>
      <c r="N5304" s="119" t="str">
        <f>IF(G5304="","",VLOOKUP(G5304,номенклатури!R:U,4,0))</f>
        <v/>
      </c>
      <c r="O5304" s="119" t="str">
        <f>IF(M5304="","",VLOOKUP(M5304,'14'!D:D,1,0))</f>
        <v/>
      </c>
    </row>
    <row r="5305" spans="1:15" ht="12.75" customHeight="1" x14ac:dyDescent="0.2">
      <c r="A5305" s="36" t="str">
        <f>'0'!$A$4</f>
        <v>………………..</v>
      </c>
      <c r="B5305" s="37">
        <f>'0'!$A$2</f>
        <v>46112</v>
      </c>
      <c r="C5305" s="37" t="s">
        <v>1243</v>
      </c>
      <c r="D5305" s="119" t="str">
        <f>IF(G5305="","",VLOOKUP(G5305,номенклатури!R:T,2,0))</f>
        <v/>
      </c>
      <c r="E5305" s="365" t="str">
        <f>IF(G5305="","",VLOOKUP(G5305,номенклатури!R:T,3,0))</f>
        <v/>
      </c>
      <c r="F5305" s="159" t="str">
        <f>IF(G5305="","",IF(ISERROR(VLOOKUP(G5305,номенклатури!V:V,1,0)),E5305*H5305,E5305*I5305))</f>
        <v/>
      </c>
      <c r="G5305" s="14"/>
      <c r="H5305" s="15"/>
      <c r="I5305" s="15"/>
      <c r="J5305" s="15"/>
      <c r="K5305" s="15"/>
      <c r="L5305" s="217"/>
      <c r="M5305" s="22"/>
      <c r="N5305" s="119" t="str">
        <f>IF(G5305="","",VLOOKUP(G5305,номенклатури!R:U,4,0))</f>
        <v/>
      </c>
      <c r="O5305" s="119" t="str">
        <f>IF(M5305="","",VLOOKUP(M5305,'14'!D:D,1,0))</f>
        <v/>
      </c>
    </row>
    <row r="5306" spans="1:15" ht="12.75" customHeight="1" x14ac:dyDescent="0.2">
      <c r="A5306" s="36" t="str">
        <f>'0'!$A$4</f>
        <v>………………..</v>
      </c>
      <c r="B5306" s="37">
        <f>'0'!$A$2</f>
        <v>46112</v>
      </c>
      <c r="C5306" s="37" t="s">
        <v>1243</v>
      </c>
      <c r="D5306" s="119" t="str">
        <f>IF(G5306="","",VLOOKUP(G5306,номенклатури!R:T,2,0))</f>
        <v/>
      </c>
      <c r="E5306" s="365" t="str">
        <f>IF(G5306="","",VLOOKUP(G5306,номенклатури!R:T,3,0))</f>
        <v/>
      </c>
      <c r="F5306" s="159" t="str">
        <f>IF(G5306="","",IF(ISERROR(VLOOKUP(G5306,номенклатури!V:V,1,0)),E5306*H5306,E5306*I5306))</f>
        <v/>
      </c>
      <c r="G5306" s="14"/>
      <c r="H5306" s="15"/>
      <c r="I5306" s="15"/>
      <c r="J5306" s="15"/>
      <c r="K5306" s="15"/>
      <c r="L5306" s="217"/>
      <c r="M5306" s="22"/>
      <c r="N5306" s="119" t="str">
        <f>IF(G5306="","",VLOOKUP(G5306,номенклатури!R:U,4,0))</f>
        <v/>
      </c>
      <c r="O5306" s="119" t="str">
        <f>IF(M5306="","",VLOOKUP(M5306,'14'!D:D,1,0))</f>
        <v/>
      </c>
    </row>
    <row r="5307" spans="1:15" ht="12.75" customHeight="1" x14ac:dyDescent="0.2">
      <c r="A5307" s="36" t="str">
        <f>'0'!$A$4</f>
        <v>………………..</v>
      </c>
      <c r="B5307" s="37">
        <f>'0'!$A$2</f>
        <v>46112</v>
      </c>
      <c r="C5307" s="37" t="s">
        <v>1243</v>
      </c>
      <c r="D5307" s="119" t="str">
        <f>IF(G5307="","",VLOOKUP(G5307,номенклатури!R:T,2,0))</f>
        <v/>
      </c>
      <c r="E5307" s="365" t="str">
        <f>IF(G5307="","",VLOOKUP(G5307,номенклатури!R:T,3,0))</f>
        <v/>
      </c>
      <c r="F5307" s="159" t="str">
        <f>IF(G5307="","",IF(ISERROR(VLOOKUP(G5307,номенклатури!V:V,1,0)),E5307*H5307,E5307*I5307))</f>
        <v/>
      </c>
      <c r="G5307" s="14"/>
      <c r="H5307" s="15"/>
      <c r="I5307" s="15"/>
      <c r="J5307" s="15"/>
      <c r="K5307" s="15"/>
      <c r="L5307" s="217"/>
      <c r="M5307" s="22"/>
      <c r="N5307" s="119" t="str">
        <f>IF(G5307="","",VLOOKUP(G5307,номенклатури!R:U,4,0))</f>
        <v/>
      </c>
      <c r="O5307" s="119" t="str">
        <f>IF(M5307="","",VLOOKUP(M5307,'14'!D:D,1,0))</f>
        <v/>
      </c>
    </row>
    <row r="5308" spans="1:15" ht="12.75" customHeight="1" x14ac:dyDescent="0.2">
      <c r="A5308" s="36" t="str">
        <f>'0'!$A$4</f>
        <v>………………..</v>
      </c>
      <c r="B5308" s="37">
        <f>'0'!$A$2</f>
        <v>46112</v>
      </c>
      <c r="C5308" s="37" t="s">
        <v>1243</v>
      </c>
      <c r="D5308" s="119" t="str">
        <f>IF(G5308="","",VLOOKUP(G5308,номенклатури!R:T,2,0))</f>
        <v/>
      </c>
      <c r="E5308" s="365" t="str">
        <f>IF(G5308="","",VLOOKUP(G5308,номенклатури!R:T,3,0))</f>
        <v/>
      </c>
      <c r="F5308" s="159" t="str">
        <f>IF(G5308="","",IF(ISERROR(VLOOKUP(G5308,номенклатури!V:V,1,0)),E5308*H5308,E5308*I5308))</f>
        <v/>
      </c>
      <c r="G5308" s="14"/>
      <c r="H5308" s="15"/>
      <c r="I5308" s="15"/>
      <c r="J5308" s="15"/>
      <c r="K5308" s="15"/>
      <c r="L5308" s="217"/>
      <c r="M5308" s="22"/>
      <c r="N5308" s="119" t="str">
        <f>IF(G5308="","",VLOOKUP(G5308,номенклатури!R:U,4,0))</f>
        <v/>
      </c>
      <c r="O5308" s="119" t="str">
        <f>IF(M5308="","",VLOOKUP(M5308,'14'!D:D,1,0))</f>
        <v/>
      </c>
    </row>
    <row r="5309" spans="1:15" ht="12.75" customHeight="1" x14ac:dyDescent="0.2">
      <c r="A5309" s="36" t="str">
        <f>'0'!$A$4</f>
        <v>………………..</v>
      </c>
      <c r="B5309" s="37">
        <f>'0'!$A$2</f>
        <v>46112</v>
      </c>
      <c r="C5309" s="37" t="s">
        <v>1243</v>
      </c>
      <c r="D5309" s="119" t="str">
        <f>IF(G5309="","",VLOOKUP(G5309,номенклатури!R:T,2,0))</f>
        <v/>
      </c>
      <c r="E5309" s="365" t="str">
        <f>IF(G5309="","",VLOOKUP(G5309,номенклатури!R:T,3,0))</f>
        <v/>
      </c>
      <c r="F5309" s="159" t="str">
        <f>IF(G5309="","",IF(ISERROR(VLOOKUP(G5309,номенклатури!V:V,1,0)),E5309*H5309,E5309*I5309))</f>
        <v/>
      </c>
      <c r="G5309" s="14"/>
      <c r="H5309" s="15"/>
      <c r="I5309" s="15"/>
      <c r="J5309" s="15"/>
      <c r="K5309" s="15"/>
      <c r="L5309" s="217"/>
      <c r="M5309" s="22"/>
      <c r="N5309" s="119" t="str">
        <f>IF(G5309="","",VLOOKUP(G5309,номенклатури!R:U,4,0))</f>
        <v/>
      </c>
      <c r="O5309" s="119" t="str">
        <f>IF(M5309="","",VLOOKUP(M5309,'14'!D:D,1,0))</f>
        <v/>
      </c>
    </row>
    <row r="5310" spans="1:15" ht="12.75" customHeight="1" x14ac:dyDescent="0.2">
      <c r="A5310" s="36" t="str">
        <f>'0'!$A$4</f>
        <v>………………..</v>
      </c>
      <c r="B5310" s="37">
        <f>'0'!$A$2</f>
        <v>46112</v>
      </c>
      <c r="C5310" s="37" t="s">
        <v>1243</v>
      </c>
      <c r="D5310" s="119" t="str">
        <f>IF(G5310="","",VLOOKUP(G5310,номенклатури!R:T,2,0))</f>
        <v/>
      </c>
      <c r="E5310" s="365" t="str">
        <f>IF(G5310="","",VLOOKUP(G5310,номенклатури!R:T,3,0))</f>
        <v/>
      </c>
      <c r="F5310" s="159" t="str">
        <f>IF(G5310="","",IF(ISERROR(VLOOKUP(G5310,номенклатури!V:V,1,0)),E5310*H5310,E5310*I5310))</f>
        <v/>
      </c>
      <c r="G5310" s="14"/>
      <c r="H5310" s="15"/>
      <c r="I5310" s="15"/>
      <c r="J5310" s="15"/>
      <c r="K5310" s="15"/>
      <c r="L5310" s="217"/>
      <c r="M5310" s="22"/>
      <c r="N5310" s="119" t="str">
        <f>IF(G5310="","",VLOOKUP(G5310,номенклатури!R:U,4,0))</f>
        <v/>
      </c>
      <c r="O5310" s="119" t="str">
        <f>IF(M5310="","",VLOOKUP(M5310,'14'!D:D,1,0))</f>
        <v/>
      </c>
    </row>
    <row r="5311" spans="1:15" ht="12.75" customHeight="1" x14ac:dyDescent="0.2">
      <c r="A5311" s="36" t="str">
        <f>'0'!$A$4</f>
        <v>………………..</v>
      </c>
      <c r="B5311" s="37">
        <f>'0'!$A$2</f>
        <v>46112</v>
      </c>
      <c r="C5311" s="37" t="s">
        <v>1243</v>
      </c>
      <c r="D5311" s="119" t="str">
        <f>IF(G5311="","",VLOOKUP(G5311,номенклатури!R:T,2,0))</f>
        <v/>
      </c>
      <c r="E5311" s="365" t="str">
        <f>IF(G5311="","",VLOOKUP(G5311,номенклатури!R:T,3,0))</f>
        <v/>
      </c>
      <c r="F5311" s="159" t="str">
        <f>IF(G5311="","",IF(ISERROR(VLOOKUP(G5311,номенклатури!V:V,1,0)),E5311*H5311,E5311*I5311))</f>
        <v/>
      </c>
      <c r="G5311" s="14"/>
      <c r="H5311" s="15"/>
      <c r="I5311" s="15"/>
      <c r="J5311" s="15"/>
      <c r="K5311" s="15"/>
      <c r="L5311" s="217"/>
      <c r="M5311" s="22"/>
      <c r="N5311" s="119" t="str">
        <f>IF(G5311="","",VLOOKUP(G5311,номенклатури!R:U,4,0))</f>
        <v/>
      </c>
      <c r="O5311" s="119" t="str">
        <f>IF(M5311="","",VLOOKUP(M5311,'14'!D:D,1,0))</f>
        <v/>
      </c>
    </row>
    <row r="5312" spans="1:15" ht="12.75" customHeight="1" x14ac:dyDescent="0.2">
      <c r="A5312" s="36" t="str">
        <f>'0'!$A$4</f>
        <v>………………..</v>
      </c>
      <c r="B5312" s="37">
        <f>'0'!$A$2</f>
        <v>46112</v>
      </c>
      <c r="C5312" s="37" t="s">
        <v>1243</v>
      </c>
      <c r="D5312" s="119" t="str">
        <f>IF(G5312="","",VLOOKUP(G5312,номенклатури!R:T,2,0))</f>
        <v/>
      </c>
      <c r="E5312" s="365" t="str">
        <f>IF(G5312="","",VLOOKUP(G5312,номенклатури!R:T,3,0))</f>
        <v/>
      </c>
      <c r="F5312" s="159" t="str">
        <f>IF(G5312="","",IF(ISERROR(VLOOKUP(G5312,номенклатури!V:V,1,0)),E5312*H5312,E5312*I5312))</f>
        <v/>
      </c>
      <c r="G5312" s="14"/>
      <c r="H5312" s="15"/>
      <c r="I5312" s="15"/>
      <c r="J5312" s="15"/>
      <c r="K5312" s="15"/>
      <c r="L5312" s="217"/>
      <c r="M5312" s="22"/>
      <c r="N5312" s="119" t="str">
        <f>IF(G5312="","",VLOOKUP(G5312,номенклатури!R:U,4,0))</f>
        <v/>
      </c>
      <c r="O5312" s="119" t="str">
        <f>IF(M5312="","",VLOOKUP(M5312,'14'!D:D,1,0))</f>
        <v/>
      </c>
    </row>
    <row r="5313" spans="1:15" ht="12.75" customHeight="1" x14ac:dyDescent="0.2">
      <c r="A5313" s="36" t="str">
        <f>'0'!$A$4</f>
        <v>………………..</v>
      </c>
      <c r="B5313" s="37">
        <f>'0'!$A$2</f>
        <v>46112</v>
      </c>
      <c r="C5313" s="37" t="s">
        <v>1243</v>
      </c>
      <c r="D5313" s="119" t="str">
        <f>IF(G5313="","",VLOOKUP(G5313,номенклатури!R:T,2,0))</f>
        <v/>
      </c>
      <c r="E5313" s="365" t="str">
        <f>IF(G5313="","",VLOOKUP(G5313,номенклатури!R:T,3,0))</f>
        <v/>
      </c>
      <c r="F5313" s="159" t="str">
        <f>IF(G5313="","",IF(ISERROR(VLOOKUP(G5313,номенклатури!V:V,1,0)),E5313*H5313,E5313*I5313))</f>
        <v/>
      </c>
      <c r="G5313" s="14"/>
      <c r="H5313" s="15"/>
      <c r="I5313" s="15"/>
      <c r="J5313" s="15"/>
      <c r="K5313" s="15"/>
      <c r="L5313" s="217"/>
      <c r="M5313" s="22"/>
      <c r="N5313" s="119" t="str">
        <f>IF(G5313="","",VLOOKUP(G5313,номенклатури!R:U,4,0))</f>
        <v/>
      </c>
      <c r="O5313" s="119" t="str">
        <f>IF(M5313="","",VLOOKUP(M5313,'14'!D:D,1,0))</f>
        <v/>
      </c>
    </row>
    <row r="5314" spans="1:15" ht="12.75" customHeight="1" x14ac:dyDescent="0.2">
      <c r="A5314" s="36" t="str">
        <f>'0'!$A$4</f>
        <v>………………..</v>
      </c>
      <c r="B5314" s="37">
        <f>'0'!$A$2</f>
        <v>46112</v>
      </c>
      <c r="C5314" s="37" t="s">
        <v>1243</v>
      </c>
      <c r="D5314" s="119" t="str">
        <f>IF(G5314="","",VLOOKUP(G5314,номенклатури!R:T,2,0))</f>
        <v/>
      </c>
      <c r="E5314" s="365" t="str">
        <f>IF(G5314="","",VLOOKUP(G5314,номенклатури!R:T,3,0))</f>
        <v/>
      </c>
      <c r="F5314" s="159" t="str">
        <f>IF(G5314="","",IF(ISERROR(VLOOKUP(G5314,номенклатури!V:V,1,0)),E5314*H5314,E5314*I5314))</f>
        <v/>
      </c>
      <c r="G5314" s="14"/>
      <c r="H5314" s="15"/>
      <c r="I5314" s="15"/>
      <c r="J5314" s="15"/>
      <c r="K5314" s="15"/>
      <c r="L5314" s="217"/>
      <c r="M5314" s="22"/>
      <c r="N5314" s="119" t="str">
        <f>IF(G5314="","",VLOOKUP(G5314,номенклатури!R:U,4,0))</f>
        <v/>
      </c>
      <c r="O5314" s="119" t="str">
        <f>IF(M5314="","",VLOOKUP(M5314,'14'!D:D,1,0))</f>
        <v/>
      </c>
    </row>
    <row r="5315" spans="1:15" ht="12.75" customHeight="1" x14ac:dyDescent="0.2">
      <c r="A5315" s="36" t="str">
        <f>'0'!$A$4</f>
        <v>………………..</v>
      </c>
      <c r="B5315" s="37">
        <f>'0'!$A$2</f>
        <v>46112</v>
      </c>
      <c r="C5315" s="37" t="s">
        <v>1243</v>
      </c>
      <c r="D5315" s="119" t="str">
        <f>IF(G5315="","",VLOOKUP(G5315,номенклатури!R:T,2,0))</f>
        <v/>
      </c>
      <c r="E5315" s="365" t="str">
        <f>IF(G5315="","",VLOOKUP(G5315,номенклатури!R:T,3,0))</f>
        <v/>
      </c>
      <c r="F5315" s="159" t="str">
        <f>IF(G5315="","",IF(ISERROR(VLOOKUP(G5315,номенклатури!V:V,1,0)),E5315*H5315,E5315*I5315))</f>
        <v/>
      </c>
      <c r="G5315" s="14"/>
      <c r="H5315" s="15"/>
      <c r="I5315" s="15"/>
      <c r="J5315" s="15"/>
      <c r="K5315" s="15"/>
      <c r="L5315" s="217"/>
      <c r="M5315" s="22"/>
      <c r="N5315" s="119" t="str">
        <f>IF(G5315="","",VLOOKUP(G5315,номенклатури!R:U,4,0))</f>
        <v/>
      </c>
      <c r="O5315" s="119" t="str">
        <f>IF(M5315="","",VLOOKUP(M5315,'14'!D:D,1,0))</f>
        <v/>
      </c>
    </row>
    <row r="5316" spans="1:15" ht="12.75" customHeight="1" x14ac:dyDescent="0.2">
      <c r="A5316" s="36" t="str">
        <f>'0'!$A$4</f>
        <v>………………..</v>
      </c>
      <c r="B5316" s="37">
        <f>'0'!$A$2</f>
        <v>46112</v>
      </c>
      <c r="C5316" s="37" t="s">
        <v>1243</v>
      </c>
      <c r="D5316" s="119" t="str">
        <f>IF(G5316="","",VLOOKUP(G5316,номенклатури!R:T,2,0))</f>
        <v/>
      </c>
      <c r="E5316" s="365" t="str">
        <f>IF(G5316="","",VLOOKUP(G5316,номенклатури!R:T,3,0))</f>
        <v/>
      </c>
      <c r="F5316" s="159" t="str">
        <f>IF(G5316="","",IF(ISERROR(VLOOKUP(G5316,номенклатури!V:V,1,0)),E5316*H5316,E5316*I5316))</f>
        <v/>
      </c>
      <c r="G5316" s="14"/>
      <c r="H5316" s="15"/>
      <c r="I5316" s="15"/>
      <c r="J5316" s="15"/>
      <c r="K5316" s="15"/>
      <c r="L5316" s="217"/>
      <c r="M5316" s="22"/>
      <c r="N5316" s="119" t="str">
        <f>IF(G5316="","",VLOOKUP(G5316,номенклатури!R:U,4,0))</f>
        <v/>
      </c>
      <c r="O5316" s="119" t="str">
        <f>IF(M5316="","",VLOOKUP(M5316,'14'!D:D,1,0))</f>
        <v/>
      </c>
    </row>
    <row r="5317" spans="1:15" ht="12.75" customHeight="1" x14ac:dyDescent="0.2">
      <c r="A5317" s="36" t="str">
        <f>'0'!$A$4</f>
        <v>………………..</v>
      </c>
      <c r="B5317" s="37">
        <f>'0'!$A$2</f>
        <v>46112</v>
      </c>
      <c r="C5317" s="37" t="s">
        <v>1243</v>
      </c>
      <c r="D5317" s="119" t="str">
        <f>IF(G5317="","",VLOOKUP(G5317,номенклатури!R:T,2,0))</f>
        <v/>
      </c>
      <c r="E5317" s="365" t="str">
        <f>IF(G5317="","",VLOOKUP(G5317,номенклатури!R:T,3,0))</f>
        <v/>
      </c>
      <c r="F5317" s="159" t="str">
        <f>IF(G5317="","",IF(ISERROR(VLOOKUP(G5317,номенклатури!V:V,1,0)),E5317*H5317,E5317*I5317))</f>
        <v/>
      </c>
      <c r="G5317" s="14"/>
      <c r="H5317" s="15"/>
      <c r="I5317" s="15"/>
      <c r="J5317" s="15"/>
      <c r="K5317" s="15"/>
      <c r="L5317" s="217"/>
      <c r="M5317" s="22"/>
      <c r="N5317" s="119" t="str">
        <f>IF(G5317="","",VLOOKUP(G5317,номенклатури!R:U,4,0))</f>
        <v/>
      </c>
      <c r="O5317" s="119" t="str">
        <f>IF(M5317="","",VLOOKUP(M5317,'14'!D:D,1,0))</f>
        <v/>
      </c>
    </row>
    <row r="5318" spans="1:15" ht="12.75" customHeight="1" x14ac:dyDescent="0.2">
      <c r="A5318" s="36" t="str">
        <f>'0'!$A$4</f>
        <v>………………..</v>
      </c>
      <c r="B5318" s="37">
        <f>'0'!$A$2</f>
        <v>46112</v>
      </c>
      <c r="C5318" s="37" t="s">
        <v>1243</v>
      </c>
      <c r="D5318" s="119" t="str">
        <f>IF(G5318="","",VLOOKUP(G5318,номенклатури!R:T,2,0))</f>
        <v/>
      </c>
      <c r="E5318" s="365" t="str">
        <f>IF(G5318="","",VLOOKUP(G5318,номенклатури!R:T,3,0))</f>
        <v/>
      </c>
      <c r="F5318" s="159" t="str">
        <f>IF(G5318="","",IF(ISERROR(VLOOKUP(G5318,номенклатури!V:V,1,0)),E5318*H5318,E5318*I5318))</f>
        <v/>
      </c>
      <c r="G5318" s="14"/>
      <c r="H5318" s="15"/>
      <c r="I5318" s="15"/>
      <c r="J5318" s="15"/>
      <c r="K5318" s="15"/>
      <c r="L5318" s="217"/>
      <c r="M5318" s="22"/>
      <c r="N5318" s="119" t="str">
        <f>IF(G5318="","",VLOOKUP(G5318,номенклатури!R:U,4,0))</f>
        <v/>
      </c>
      <c r="O5318" s="119" t="str">
        <f>IF(M5318="","",VLOOKUP(M5318,'14'!D:D,1,0))</f>
        <v/>
      </c>
    </row>
    <row r="5319" spans="1:15" ht="12.75" customHeight="1" x14ac:dyDescent="0.2">
      <c r="A5319" s="36" t="str">
        <f>'0'!$A$4</f>
        <v>………………..</v>
      </c>
      <c r="B5319" s="37">
        <f>'0'!$A$2</f>
        <v>46112</v>
      </c>
      <c r="C5319" s="37" t="s">
        <v>1243</v>
      </c>
      <c r="D5319" s="119" t="str">
        <f>IF(G5319="","",VLOOKUP(G5319,номенклатури!R:T,2,0))</f>
        <v/>
      </c>
      <c r="E5319" s="365" t="str">
        <f>IF(G5319="","",VLOOKUP(G5319,номенклатури!R:T,3,0))</f>
        <v/>
      </c>
      <c r="F5319" s="159" t="str">
        <f>IF(G5319="","",IF(ISERROR(VLOOKUP(G5319,номенклатури!V:V,1,0)),E5319*H5319,E5319*I5319))</f>
        <v/>
      </c>
      <c r="G5319" s="14"/>
      <c r="H5319" s="15"/>
      <c r="I5319" s="15"/>
      <c r="J5319" s="15"/>
      <c r="K5319" s="15"/>
      <c r="L5319" s="217"/>
      <c r="M5319" s="22"/>
      <c r="N5319" s="119" t="str">
        <f>IF(G5319="","",VLOOKUP(G5319,номенклатури!R:U,4,0))</f>
        <v/>
      </c>
      <c r="O5319" s="119" t="str">
        <f>IF(M5319="","",VLOOKUP(M5319,'14'!D:D,1,0))</f>
        <v/>
      </c>
    </row>
    <row r="5320" spans="1:15" ht="12.75" customHeight="1" x14ac:dyDescent="0.2">
      <c r="A5320" s="36" t="str">
        <f>'0'!$A$4</f>
        <v>………………..</v>
      </c>
      <c r="B5320" s="37">
        <f>'0'!$A$2</f>
        <v>46112</v>
      </c>
      <c r="C5320" s="37" t="s">
        <v>1243</v>
      </c>
      <c r="D5320" s="119" t="str">
        <f>IF(G5320="","",VLOOKUP(G5320,номенклатури!R:T,2,0))</f>
        <v/>
      </c>
      <c r="E5320" s="365" t="str">
        <f>IF(G5320="","",VLOOKUP(G5320,номенклатури!R:T,3,0))</f>
        <v/>
      </c>
      <c r="F5320" s="159" t="str">
        <f>IF(G5320="","",IF(ISERROR(VLOOKUP(G5320,номенклатури!V:V,1,0)),E5320*H5320,E5320*I5320))</f>
        <v/>
      </c>
      <c r="G5320" s="14"/>
      <c r="H5320" s="15"/>
      <c r="I5320" s="15"/>
      <c r="J5320" s="15"/>
      <c r="K5320" s="15"/>
      <c r="L5320" s="217"/>
      <c r="M5320" s="22"/>
      <c r="N5320" s="119" t="str">
        <f>IF(G5320="","",VLOOKUP(G5320,номенклатури!R:U,4,0))</f>
        <v/>
      </c>
      <c r="O5320" s="119" t="str">
        <f>IF(M5320="","",VLOOKUP(M5320,'14'!D:D,1,0))</f>
        <v/>
      </c>
    </row>
    <row r="5321" spans="1:15" ht="12.75" customHeight="1" x14ac:dyDescent="0.2">
      <c r="A5321" s="36" t="str">
        <f>'0'!$A$4</f>
        <v>………………..</v>
      </c>
      <c r="B5321" s="37">
        <f>'0'!$A$2</f>
        <v>46112</v>
      </c>
      <c r="C5321" s="37" t="s">
        <v>1243</v>
      </c>
      <c r="D5321" s="119" t="str">
        <f>IF(G5321="","",VLOOKUP(G5321,номенклатури!R:T,2,0))</f>
        <v/>
      </c>
      <c r="E5321" s="365" t="str">
        <f>IF(G5321="","",VLOOKUP(G5321,номенклатури!R:T,3,0))</f>
        <v/>
      </c>
      <c r="F5321" s="159" t="str">
        <f>IF(G5321="","",IF(ISERROR(VLOOKUP(G5321,номенклатури!V:V,1,0)),E5321*H5321,E5321*I5321))</f>
        <v/>
      </c>
      <c r="G5321" s="14"/>
      <c r="H5321" s="15"/>
      <c r="I5321" s="15"/>
      <c r="J5321" s="15"/>
      <c r="K5321" s="15"/>
      <c r="L5321" s="217"/>
      <c r="M5321" s="22"/>
      <c r="N5321" s="119" t="str">
        <f>IF(G5321="","",VLOOKUP(G5321,номенклатури!R:U,4,0))</f>
        <v/>
      </c>
      <c r="O5321" s="119" t="str">
        <f>IF(M5321="","",VLOOKUP(M5321,'14'!D:D,1,0))</f>
        <v/>
      </c>
    </row>
    <row r="5322" spans="1:15" ht="12.75" customHeight="1" x14ac:dyDescent="0.2">
      <c r="A5322" s="36" t="str">
        <f>'0'!$A$4</f>
        <v>………………..</v>
      </c>
      <c r="B5322" s="37">
        <f>'0'!$A$2</f>
        <v>46112</v>
      </c>
      <c r="C5322" s="37" t="s">
        <v>1243</v>
      </c>
      <c r="D5322" s="119" t="str">
        <f>IF(G5322="","",VLOOKUP(G5322,номенклатури!R:T,2,0))</f>
        <v/>
      </c>
      <c r="E5322" s="365" t="str">
        <f>IF(G5322="","",VLOOKUP(G5322,номенклатури!R:T,3,0))</f>
        <v/>
      </c>
      <c r="F5322" s="159" t="str">
        <f>IF(G5322="","",IF(ISERROR(VLOOKUP(G5322,номенклатури!V:V,1,0)),E5322*H5322,E5322*I5322))</f>
        <v/>
      </c>
      <c r="G5322" s="14"/>
      <c r="H5322" s="15"/>
      <c r="I5322" s="15"/>
      <c r="J5322" s="15"/>
      <c r="K5322" s="15"/>
      <c r="L5322" s="217"/>
      <c r="M5322" s="22"/>
      <c r="N5322" s="119" t="str">
        <f>IF(G5322="","",VLOOKUP(G5322,номенклатури!R:U,4,0))</f>
        <v/>
      </c>
      <c r="O5322" s="119" t="str">
        <f>IF(M5322="","",VLOOKUP(M5322,'14'!D:D,1,0))</f>
        <v/>
      </c>
    </row>
    <row r="5323" spans="1:15" ht="12.75" customHeight="1" x14ac:dyDescent="0.2">
      <c r="A5323" s="36" t="str">
        <f>'0'!$A$4</f>
        <v>………………..</v>
      </c>
      <c r="B5323" s="37">
        <f>'0'!$A$2</f>
        <v>46112</v>
      </c>
      <c r="C5323" s="37" t="s">
        <v>1243</v>
      </c>
      <c r="D5323" s="119" t="str">
        <f>IF(G5323="","",VLOOKUP(G5323,номенклатури!R:T,2,0))</f>
        <v/>
      </c>
      <c r="E5323" s="365" t="str">
        <f>IF(G5323="","",VLOOKUP(G5323,номенклатури!R:T,3,0))</f>
        <v/>
      </c>
      <c r="F5323" s="159" t="str">
        <f>IF(G5323="","",IF(ISERROR(VLOOKUP(G5323,номенклатури!V:V,1,0)),E5323*H5323,E5323*I5323))</f>
        <v/>
      </c>
      <c r="G5323" s="14"/>
      <c r="H5323" s="15"/>
      <c r="I5323" s="15"/>
      <c r="J5323" s="15"/>
      <c r="K5323" s="15"/>
      <c r="L5323" s="217"/>
      <c r="M5323" s="22"/>
      <c r="N5323" s="119" t="str">
        <f>IF(G5323="","",VLOOKUP(G5323,номенклатури!R:U,4,0))</f>
        <v/>
      </c>
      <c r="O5323" s="119" t="str">
        <f>IF(M5323="","",VLOOKUP(M5323,'14'!D:D,1,0))</f>
        <v/>
      </c>
    </row>
    <row r="5324" spans="1:15" ht="12.75" customHeight="1" x14ac:dyDescent="0.2">
      <c r="A5324" s="36" t="str">
        <f>'0'!$A$4</f>
        <v>………………..</v>
      </c>
      <c r="B5324" s="37">
        <f>'0'!$A$2</f>
        <v>46112</v>
      </c>
      <c r="C5324" s="37" t="s">
        <v>1243</v>
      </c>
      <c r="D5324" s="119" t="str">
        <f>IF(G5324="","",VLOOKUP(G5324,номенклатури!R:T,2,0))</f>
        <v/>
      </c>
      <c r="E5324" s="365" t="str">
        <f>IF(G5324="","",VLOOKUP(G5324,номенклатури!R:T,3,0))</f>
        <v/>
      </c>
      <c r="F5324" s="159" t="str">
        <f>IF(G5324="","",IF(ISERROR(VLOOKUP(G5324,номенклатури!V:V,1,0)),E5324*H5324,E5324*I5324))</f>
        <v/>
      </c>
      <c r="G5324" s="14"/>
      <c r="H5324" s="15"/>
      <c r="I5324" s="15"/>
      <c r="J5324" s="15"/>
      <c r="K5324" s="15"/>
      <c r="L5324" s="217"/>
      <c r="M5324" s="22"/>
      <c r="N5324" s="119" t="str">
        <f>IF(G5324="","",VLOOKUP(G5324,номенклатури!R:U,4,0))</f>
        <v/>
      </c>
      <c r="O5324" s="119" t="str">
        <f>IF(M5324="","",VLOOKUP(M5324,'14'!D:D,1,0))</f>
        <v/>
      </c>
    </row>
    <row r="5325" spans="1:15" ht="12.75" customHeight="1" x14ac:dyDescent="0.2">
      <c r="A5325" s="36" t="str">
        <f>'0'!$A$4</f>
        <v>………………..</v>
      </c>
      <c r="B5325" s="37">
        <f>'0'!$A$2</f>
        <v>46112</v>
      </c>
      <c r="C5325" s="37" t="s">
        <v>1243</v>
      </c>
      <c r="D5325" s="119" t="str">
        <f>IF(G5325="","",VLOOKUP(G5325,номенклатури!R:T,2,0))</f>
        <v/>
      </c>
      <c r="E5325" s="365" t="str">
        <f>IF(G5325="","",VLOOKUP(G5325,номенклатури!R:T,3,0))</f>
        <v/>
      </c>
      <c r="F5325" s="159" t="str">
        <f>IF(G5325="","",IF(ISERROR(VLOOKUP(G5325,номенклатури!V:V,1,0)),E5325*H5325,E5325*I5325))</f>
        <v/>
      </c>
      <c r="G5325" s="14"/>
      <c r="H5325" s="15"/>
      <c r="I5325" s="15"/>
      <c r="J5325" s="15"/>
      <c r="K5325" s="15"/>
      <c r="L5325" s="217"/>
      <c r="M5325" s="22"/>
      <c r="N5325" s="119" t="str">
        <f>IF(G5325="","",VLOOKUP(G5325,номенклатури!R:U,4,0))</f>
        <v/>
      </c>
      <c r="O5325" s="119" t="str">
        <f>IF(M5325="","",VLOOKUP(M5325,'14'!D:D,1,0))</f>
        <v/>
      </c>
    </row>
    <row r="5326" spans="1:15" ht="12.75" customHeight="1" x14ac:dyDescent="0.2">
      <c r="A5326" s="36" t="str">
        <f>'0'!$A$4</f>
        <v>………………..</v>
      </c>
      <c r="B5326" s="37">
        <f>'0'!$A$2</f>
        <v>46112</v>
      </c>
      <c r="C5326" s="37" t="s">
        <v>1243</v>
      </c>
      <c r="D5326" s="119" t="str">
        <f>IF(G5326="","",VLOOKUP(G5326,номенклатури!R:T,2,0))</f>
        <v/>
      </c>
      <c r="E5326" s="365" t="str">
        <f>IF(G5326="","",VLOOKUP(G5326,номенклатури!R:T,3,0))</f>
        <v/>
      </c>
      <c r="F5326" s="159" t="str">
        <f>IF(G5326="","",IF(ISERROR(VLOOKUP(G5326,номенклатури!V:V,1,0)),E5326*H5326,E5326*I5326))</f>
        <v/>
      </c>
      <c r="G5326" s="14"/>
      <c r="H5326" s="15"/>
      <c r="I5326" s="15"/>
      <c r="J5326" s="15"/>
      <c r="K5326" s="15"/>
      <c r="L5326" s="217"/>
      <c r="M5326" s="22"/>
      <c r="N5326" s="119" t="str">
        <f>IF(G5326="","",VLOOKUP(G5326,номенклатури!R:U,4,0))</f>
        <v/>
      </c>
      <c r="O5326" s="119" t="str">
        <f>IF(M5326="","",VLOOKUP(M5326,'14'!D:D,1,0))</f>
        <v/>
      </c>
    </row>
    <row r="5327" spans="1:15" ht="12.75" customHeight="1" x14ac:dyDescent="0.2">
      <c r="A5327" s="36" t="str">
        <f>'0'!$A$4</f>
        <v>………………..</v>
      </c>
      <c r="B5327" s="37">
        <f>'0'!$A$2</f>
        <v>46112</v>
      </c>
      <c r="C5327" s="37" t="s">
        <v>1243</v>
      </c>
      <c r="D5327" s="119" t="str">
        <f>IF(G5327="","",VLOOKUP(G5327,номенклатури!R:T,2,0))</f>
        <v/>
      </c>
      <c r="E5327" s="365" t="str">
        <f>IF(G5327="","",VLOOKUP(G5327,номенклатури!R:T,3,0))</f>
        <v/>
      </c>
      <c r="F5327" s="159" t="str">
        <f>IF(G5327="","",IF(ISERROR(VLOOKUP(G5327,номенклатури!V:V,1,0)),E5327*H5327,E5327*I5327))</f>
        <v/>
      </c>
      <c r="G5327" s="14"/>
      <c r="H5327" s="15"/>
      <c r="I5327" s="15"/>
      <c r="J5327" s="15"/>
      <c r="K5327" s="15"/>
      <c r="L5327" s="217"/>
      <c r="M5327" s="22"/>
      <c r="N5327" s="119" t="str">
        <f>IF(G5327="","",VLOOKUP(G5327,номенклатури!R:U,4,0))</f>
        <v/>
      </c>
      <c r="O5327" s="119" t="str">
        <f>IF(M5327="","",VLOOKUP(M5327,'14'!D:D,1,0))</f>
        <v/>
      </c>
    </row>
    <row r="5328" spans="1:15" ht="12.75" customHeight="1" x14ac:dyDescent="0.2">
      <c r="A5328" s="36" t="str">
        <f>'0'!$A$4</f>
        <v>………………..</v>
      </c>
      <c r="B5328" s="37">
        <f>'0'!$A$2</f>
        <v>46112</v>
      </c>
      <c r="C5328" s="37" t="s">
        <v>1243</v>
      </c>
      <c r="D5328" s="119" t="str">
        <f>IF(G5328="","",VLOOKUP(G5328,номенклатури!R:T,2,0))</f>
        <v/>
      </c>
      <c r="E5328" s="365" t="str">
        <f>IF(G5328="","",VLOOKUP(G5328,номенклатури!R:T,3,0))</f>
        <v/>
      </c>
      <c r="F5328" s="159" t="str">
        <f>IF(G5328="","",IF(ISERROR(VLOOKUP(G5328,номенклатури!V:V,1,0)),E5328*H5328,E5328*I5328))</f>
        <v/>
      </c>
      <c r="G5328" s="14"/>
      <c r="H5328" s="15"/>
      <c r="I5328" s="15"/>
      <c r="J5328" s="15"/>
      <c r="K5328" s="15"/>
      <c r="L5328" s="217"/>
      <c r="M5328" s="22"/>
      <c r="N5328" s="119" t="str">
        <f>IF(G5328="","",VLOOKUP(G5328,номенклатури!R:U,4,0))</f>
        <v/>
      </c>
      <c r="O5328" s="119" t="str">
        <f>IF(M5328="","",VLOOKUP(M5328,'14'!D:D,1,0))</f>
        <v/>
      </c>
    </row>
    <row r="5329" spans="1:15" ht="12.75" customHeight="1" x14ac:dyDescent="0.2">
      <c r="A5329" s="36" t="str">
        <f>'0'!$A$4</f>
        <v>………………..</v>
      </c>
      <c r="B5329" s="37">
        <f>'0'!$A$2</f>
        <v>46112</v>
      </c>
      <c r="C5329" s="37" t="s">
        <v>1243</v>
      </c>
      <c r="D5329" s="119" t="str">
        <f>IF(G5329="","",VLOOKUP(G5329,номенклатури!R:T,2,0))</f>
        <v/>
      </c>
      <c r="E5329" s="365" t="str">
        <f>IF(G5329="","",VLOOKUP(G5329,номенклатури!R:T,3,0))</f>
        <v/>
      </c>
      <c r="F5329" s="159" t="str">
        <f>IF(G5329="","",IF(ISERROR(VLOOKUP(G5329,номенклатури!V:V,1,0)),E5329*H5329,E5329*I5329))</f>
        <v/>
      </c>
      <c r="G5329" s="14"/>
      <c r="H5329" s="15"/>
      <c r="I5329" s="15"/>
      <c r="J5329" s="15"/>
      <c r="K5329" s="15"/>
      <c r="L5329" s="217"/>
      <c r="M5329" s="22"/>
      <c r="N5329" s="119" t="str">
        <f>IF(G5329="","",VLOOKUP(G5329,номенклатури!R:U,4,0))</f>
        <v/>
      </c>
      <c r="O5329" s="119" t="str">
        <f>IF(M5329="","",VLOOKUP(M5329,'14'!D:D,1,0))</f>
        <v/>
      </c>
    </row>
    <row r="5330" spans="1:15" ht="12.75" customHeight="1" x14ac:dyDescent="0.2">
      <c r="A5330" s="36" t="str">
        <f>'0'!$A$4</f>
        <v>………………..</v>
      </c>
      <c r="B5330" s="37">
        <f>'0'!$A$2</f>
        <v>46112</v>
      </c>
      <c r="C5330" s="37" t="s">
        <v>1243</v>
      </c>
      <c r="D5330" s="119" t="str">
        <f>IF(G5330="","",VLOOKUP(G5330,номенклатури!R:T,2,0))</f>
        <v/>
      </c>
      <c r="E5330" s="365" t="str">
        <f>IF(G5330="","",VLOOKUP(G5330,номенклатури!R:T,3,0))</f>
        <v/>
      </c>
      <c r="F5330" s="159" t="str">
        <f>IF(G5330="","",IF(ISERROR(VLOOKUP(G5330,номенклатури!V:V,1,0)),E5330*H5330,E5330*I5330))</f>
        <v/>
      </c>
      <c r="G5330" s="14"/>
      <c r="H5330" s="15"/>
      <c r="I5330" s="15"/>
      <c r="J5330" s="15"/>
      <c r="K5330" s="15"/>
      <c r="L5330" s="217"/>
      <c r="M5330" s="22"/>
      <c r="N5330" s="119" t="str">
        <f>IF(G5330="","",VLOOKUP(G5330,номенклатури!R:U,4,0))</f>
        <v/>
      </c>
      <c r="O5330" s="119" t="str">
        <f>IF(M5330="","",VLOOKUP(M5330,'14'!D:D,1,0))</f>
        <v/>
      </c>
    </row>
    <row r="5331" spans="1:15" ht="12.75" customHeight="1" x14ac:dyDescent="0.2">
      <c r="A5331" s="36" t="str">
        <f>'0'!$A$4</f>
        <v>………………..</v>
      </c>
      <c r="B5331" s="37">
        <f>'0'!$A$2</f>
        <v>46112</v>
      </c>
      <c r="C5331" s="37" t="s">
        <v>1243</v>
      </c>
      <c r="D5331" s="119" t="str">
        <f>IF(G5331="","",VLOOKUP(G5331,номенклатури!R:T,2,0))</f>
        <v/>
      </c>
      <c r="E5331" s="365" t="str">
        <f>IF(G5331="","",VLOOKUP(G5331,номенклатури!R:T,3,0))</f>
        <v/>
      </c>
      <c r="F5331" s="159" t="str">
        <f>IF(G5331="","",IF(ISERROR(VLOOKUP(G5331,номенклатури!V:V,1,0)),E5331*H5331,E5331*I5331))</f>
        <v/>
      </c>
      <c r="G5331" s="14"/>
      <c r="H5331" s="15"/>
      <c r="I5331" s="15"/>
      <c r="J5331" s="15"/>
      <c r="K5331" s="15"/>
      <c r="L5331" s="217"/>
      <c r="M5331" s="22"/>
      <c r="N5331" s="119" t="str">
        <f>IF(G5331="","",VLOOKUP(G5331,номенклатури!R:U,4,0))</f>
        <v/>
      </c>
      <c r="O5331" s="119" t="str">
        <f>IF(M5331="","",VLOOKUP(M5331,'14'!D:D,1,0))</f>
        <v/>
      </c>
    </row>
    <row r="5332" spans="1:15" ht="12.75" customHeight="1" x14ac:dyDescent="0.2">
      <c r="A5332" s="36" t="str">
        <f>'0'!$A$4</f>
        <v>………………..</v>
      </c>
      <c r="B5332" s="37">
        <f>'0'!$A$2</f>
        <v>46112</v>
      </c>
      <c r="C5332" s="37" t="s">
        <v>1243</v>
      </c>
      <c r="D5332" s="119" t="str">
        <f>IF(G5332="","",VLOOKUP(G5332,номенклатури!R:T,2,0))</f>
        <v/>
      </c>
      <c r="E5332" s="365" t="str">
        <f>IF(G5332="","",VLOOKUP(G5332,номенклатури!R:T,3,0))</f>
        <v/>
      </c>
      <c r="F5332" s="159" t="str">
        <f>IF(G5332="","",IF(ISERROR(VLOOKUP(G5332,номенклатури!V:V,1,0)),E5332*H5332,E5332*I5332))</f>
        <v/>
      </c>
      <c r="G5332" s="14"/>
      <c r="H5332" s="15"/>
      <c r="I5332" s="15"/>
      <c r="J5332" s="15"/>
      <c r="K5332" s="15"/>
      <c r="L5332" s="217"/>
      <c r="M5332" s="22"/>
      <c r="N5332" s="119" t="str">
        <f>IF(G5332="","",VLOOKUP(G5332,номенклатури!R:U,4,0))</f>
        <v/>
      </c>
      <c r="O5332" s="119" t="str">
        <f>IF(M5332="","",VLOOKUP(M5332,'14'!D:D,1,0))</f>
        <v/>
      </c>
    </row>
    <row r="5333" spans="1:15" ht="12.75" customHeight="1" x14ac:dyDescent="0.2">
      <c r="A5333" s="36" t="str">
        <f>'0'!$A$4</f>
        <v>………………..</v>
      </c>
      <c r="B5333" s="37">
        <f>'0'!$A$2</f>
        <v>46112</v>
      </c>
      <c r="C5333" s="37" t="s">
        <v>1243</v>
      </c>
      <c r="D5333" s="119" t="str">
        <f>IF(G5333="","",VLOOKUP(G5333,номенклатури!R:T,2,0))</f>
        <v/>
      </c>
      <c r="E5333" s="365" t="str">
        <f>IF(G5333="","",VLOOKUP(G5333,номенклатури!R:T,3,0))</f>
        <v/>
      </c>
      <c r="F5333" s="159" t="str">
        <f>IF(G5333="","",IF(ISERROR(VLOOKUP(G5333,номенклатури!V:V,1,0)),E5333*H5333,E5333*I5333))</f>
        <v/>
      </c>
      <c r="G5333" s="14"/>
      <c r="H5333" s="15"/>
      <c r="I5333" s="15"/>
      <c r="J5333" s="15"/>
      <c r="K5333" s="15"/>
      <c r="L5333" s="217"/>
      <c r="M5333" s="22"/>
      <c r="N5333" s="119" t="str">
        <f>IF(G5333="","",VLOOKUP(G5333,номенклатури!R:U,4,0))</f>
        <v/>
      </c>
      <c r="O5333" s="119" t="str">
        <f>IF(M5333="","",VLOOKUP(M5333,'14'!D:D,1,0))</f>
        <v/>
      </c>
    </row>
    <row r="5334" spans="1:15" ht="12.75" customHeight="1" x14ac:dyDescent="0.2">
      <c r="A5334" s="36" t="str">
        <f>'0'!$A$4</f>
        <v>………………..</v>
      </c>
      <c r="B5334" s="37">
        <f>'0'!$A$2</f>
        <v>46112</v>
      </c>
      <c r="C5334" s="37" t="s">
        <v>1243</v>
      </c>
      <c r="D5334" s="119" t="str">
        <f>IF(G5334="","",VLOOKUP(G5334,номенклатури!R:T,2,0))</f>
        <v/>
      </c>
      <c r="E5334" s="365" t="str">
        <f>IF(G5334="","",VLOOKUP(G5334,номенклатури!R:T,3,0))</f>
        <v/>
      </c>
      <c r="F5334" s="159" t="str">
        <f>IF(G5334="","",IF(ISERROR(VLOOKUP(G5334,номенклатури!V:V,1,0)),E5334*H5334,E5334*I5334))</f>
        <v/>
      </c>
      <c r="G5334" s="14"/>
      <c r="H5334" s="15"/>
      <c r="I5334" s="15"/>
      <c r="J5334" s="15"/>
      <c r="K5334" s="15"/>
      <c r="L5334" s="217"/>
      <c r="M5334" s="22"/>
      <c r="N5334" s="119" t="str">
        <f>IF(G5334="","",VLOOKUP(G5334,номенклатури!R:U,4,0))</f>
        <v/>
      </c>
      <c r="O5334" s="119" t="str">
        <f>IF(M5334="","",VLOOKUP(M5334,'14'!D:D,1,0))</f>
        <v/>
      </c>
    </row>
    <row r="5335" spans="1:15" ht="12.75" customHeight="1" x14ac:dyDescent="0.2">
      <c r="A5335" s="36" t="str">
        <f>'0'!$A$4</f>
        <v>………………..</v>
      </c>
      <c r="B5335" s="37">
        <f>'0'!$A$2</f>
        <v>46112</v>
      </c>
      <c r="C5335" s="37" t="s">
        <v>1243</v>
      </c>
      <c r="D5335" s="119" t="str">
        <f>IF(G5335="","",VLOOKUP(G5335,номенклатури!R:T,2,0))</f>
        <v/>
      </c>
      <c r="E5335" s="365" t="str">
        <f>IF(G5335="","",VLOOKUP(G5335,номенклатури!R:T,3,0))</f>
        <v/>
      </c>
      <c r="F5335" s="159" t="str">
        <f>IF(G5335="","",IF(ISERROR(VLOOKUP(G5335,номенклатури!V:V,1,0)),E5335*H5335,E5335*I5335))</f>
        <v/>
      </c>
      <c r="G5335" s="14"/>
      <c r="H5335" s="15"/>
      <c r="I5335" s="15"/>
      <c r="J5335" s="15"/>
      <c r="K5335" s="15"/>
      <c r="L5335" s="217"/>
      <c r="M5335" s="22"/>
      <c r="N5335" s="119" t="str">
        <f>IF(G5335="","",VLOOKUP(G5335,номенклатури!R:U,4,0))</f>
        <v/>
      </c>
      <c r="O5335" s="119" t="str">
        <f>IF(M5335="","",VLOOKUP(M5335,'14'!D:D,1,0))</f>
        <v/>
      </c>
    </row>
    <row r="5336" spans="1:15" ht="12.75" customHeight="1" x14ac:dyDescent="0.2">
      <c r="A5336" s="36" t="str">
        <f>'0'!$A$4</f>
        <v>………………..</v>
      </c>
      <c r="B5336" s="37">
        <f>'0'!$A$2</f>
        <v>46112</v>
      </c>
      <c r="C5336" s="37" t="s">
        <v>1243</v>
      </c>
      <c r="D5336" s="119" t="str">
        <f>IF(G5336="","",VLOOKUP(G5336,номенклатури!R:T,2,0))</f>
        <v/>
      </c>
      <c r="E5336" s="365" t="str">
        <f>IF(G5336="","",VLOOKUP(G5336,номенклатури!R:T,3,0))</f>
        <v/>
      </c>
      <c r="F5336" s="159" t="str">
        <f>IF(G5336="","",IF(ISERROR(VLOOKUP(G5336,номенклатури!V:V,1,0)),E5336*H5336,E5336*I5336))</f>
        <v/>
      </c>
      <c r="G5336" s="14"/>
      <c r="H5336" s="15"/>
      <c r="I5336" s="15"/>
      <c r="J5336" s="15"/>
      <c r="K5336" s="15"/>
      <c r="L5336" s="217"/>
      <c r="M5336" s="22"/>
      <c r="N5336" s="119" t="str">
        <f>IF(G5336="","",VLOOKUP(G5336,номенклатури!R:U,4,0))</f>
        <v/>
      </c>
      <c r="O5336" s="119" t="str">
        <f>IF(M5336="","",VLOOKUP(M5336,'14'!D:D,1,0))</f>
        <v/>
      </c>
    </row>
    <row r="5337" spans="1:15" ht="12.75" customHeight="1" x14ac:dyDescent="0.2">
      <c r="A5337" s="36" t="str">
        <f>'0'!$A$4</f>
        <v>………………..</v>
      </c>
      <c r="B5337" s="37">
        <f>'0'!$A$2</f>
        <v>46112</v>
      </c>
      <c r="C5337" s="37" t="s">
        <v>1243</v>
      </c>
      <c r="D5337" s="119" t="str">
        <f>IF(G5337="","",VLOOKUP(G5337,номенклатури!R:T,2,0))</f>
        <v/>
      </c>
      <c r="E5337" s="365" t="str">
        <f>IF(G5337="","",VLOOKUP(G5337,номенклатури!R:T,3,0))</f>
        <v/>
      </c>
      <c r="F5337" s="159" t="str">
        <f>IF(G5337="","",IF(ISERROR(VLOOKUP(G5337,номенклатури!V:V,1,0)),E5337*H5337,E5337*I5337))</f>
        <v/>
      </c>
      <c r="G5337" s="14"/>
      <c r="H5337" s="15"/>
      <c r="I5337" s="15"/>
      <c r="J5337" s="15"/>
      <c r="K5337" s="15"/>
      <c r="L5337" s="217"/>
      <c r="M5337" s="22"/>
      <c r="N5337" s="119" t="str">
        <f>IF(G5337="","",VLOOKUP(G5337,номенклатури!R:U,4,0))</f>
        <v/>
      </c>
      <c r="O5337" s="119" t="str">
        <f>IF(M5337="","",VLOOKUP(M5337,'14'!D:D,1,0))</f>
        <v/>
      </c>
    </row>
    <row r="5338" spans="1:15" ht="12.75" customHeight="1" x14ac:dyDescent="0.2">
      <c r="A5338" s="36" t="str">
        <f>'0'!$A$4</f>
        <v>………………..</v>
      </c>
      <c r="B5338" s="37">
        <f>'0'!$A$2</f>
        <v>46112</v>
      </c>
      <c r="C5338" s="37" t="s">
        <v>1243</v>
      </c>
      <c r="D5338" s="119" t="str">
        <f>IF(G5338="","",VLOOKUP(G5338,номенклатури!R:T,2,0))</f>
        <v/>
      </c>
      <c r="E5338" s="365" t="str">
        <f>IF(G5338="","",VLOOKUP(G5338,номенклатури!R:T,3,0))</f>
        <v/>
      </c>
      <c r="F5338" s="159" t="str">
        <f>IF(G5338="","",IF(ISERROR(VLOOKUP(G5338,номенклатури!V:V,1,0)),E5338*H5338,E5338*I5338))</f>
        <v/>
      </c>
      <c r="G5338" s="14"/>
      <c r="H5338" s="15"/>
      <c r="I5338" s="15"/>
      <c r="J5338" s="15"/>
      <c r="K5338" s="15"/>
      <c r="L5338" s="217"/>
      <c r="M5338" s="22"/>
      <c r="N5338" s="119" t="str">
        <f>IF(G5338="","",VLOOKUP(G5338,номенклатури!R:U,4,0))</f>
        <v/>
      </c>
      <c r="O5338" s="119" t="str">
        <f>IF(M5338="","",VLOOKUP(M5338,'14'!D:D,1,0))</f>
        <v/>
      </c>
    </row>
    <row r="5339" spans="1:15" ht="12.75" customHeight="1" x14ac:dyDescent="0.2">
      <c r="A5339" s="36" t="str">
        <f>'0'!$A$4</f>
        <v>………………..</v>
      </c>
      <c r="B5339" s="37">
        <f>'0'!$A$2</f>
        <v>46112</v>
      </c>
      <c r="C5339" s="37" t="s">
        <v>1243</v>
      </c>
      <c r="D5339" s="119" t="str">
        <f>IF(G5339="","",VLOOKUP(G5339,номенклатури!R:T,2,0))</f>
        <v/>
      </c>
      <c r="E5339" s="365" t="str">
        <f>IF(G5339="","",VLOOKUP(G5339,номенклатури!R:T,3,0))</f>
        <v/>
      </c>
      <c r="F5339" s="159" t="str">
        <f>IF(G5339="","",IF(ISERROR(VLOOKUP(G5339,номенклатури!V:V,1,0)),E5339*H5339,E5339*I5339))</f>
        <v/>
      </c>
      <c r="G5339" s="14"/>
      <c r="H5339" s="15"/>
      <c r="I5339" s="15"/>
      <c r="J5339" s="15"/>
      <c r="K5339" s="15"/>
      <c r="L5339" s="217"/>
      <c r="M5339" s="22"/>
      <c r="N5339" s="119" t="str">
        <f>IF(G5339="","",VLOOKUP(G5339,номенклатури!R:U,4,0))</f>
        <v/>
      </c>
      <c r="O5339" s="119" t="str">
        <f>IF(M5339="","",VLOOKUP(M5339,'14'!D:D,1,0))</f>
        <v/>
      </c>
    </row>
    <row r="5340" spans="1:15" ht="12.75" customHeight="1" x14ac:dyDescent="0.2">
      <c r="A5340" s="36" t="str">
        <f>'0'!$A$4</f>
        <v>………………..</v>
      </c>
      <c r="B5340" s="37">
        <f>'0'!$A$2</f>
        <v>46112</v>
      </c>
      <c r="C5340" s="37" t="s">
        <v>1243</v>
      </c>
      <c r="D5340" s="119" t="str">
        <f>IF(G5340="","",VLOOKUP(G5340,номенклатури!R:T,2,0))</f>
        <v/>
      </c>
      <c r="E5340" s="365" t="str">
        <f>IF(G5340="","",VLOOKUP(G5340,номенклатури!R:T,3,0))</f>
        <v/>
      </c>
      <c r="F5340" s="159" t="str">
        <f>IF(G5340="","",IF(ISERROR(VLOOKUP(G5340,номенклатури!V:V,1,0)),E5340*H5340,E5340*I5340))</f>
        <v/>
      </c>
      <c r="G5340" s="14"/>
      <c r="H5340" s="15"/>
      <c r="I5340" s="15"/>
      <c r="J5340" s="15"/>
      <c r="K5340" s="15"/>
      <c r="L5340" s="217"/>
      <c r="M5340" s="22"/>
      <c r="N5340" s="119" t="str">
        <f>IF(G5340="","",VLOOKUP(G5340,номенклатури!R:U,4,0))</f>
        <v/>
      </c>
      <c r="O5340" s="119" t="str">
        <f>IF(M5340="","",VLOOKUP(M5340,'14'!D:D,1,0))</f>
        <v/>
      </c>
    </row>
    <row r="5341" spans="1:15" ht="12.75" customHeight="1" x14ac:dyDescent="0.2">
      <c r="A5341" s="36" t="str">
        <f>'0'!$A$4</f>
        <v>………………..</v>
      </c>
      <c r="B5341" s="37">
        <f>'0'!$A$2</f>
        <v>46112</v>
      </c>
      <c r="C5341" s="37" t="s">
        <v>1243</v>
      </c>
      <c r="D5341" s="119" t="str">
        <f>IF(G5341="","",VLOOKUP(G5341,номенклатури!R:T,2,0))</f>
        <v/>
      </c>
      <c r="E5341" s="365" t="str">
        <f>IF(G5341="","",VLOOKUP(G5341,номенклатури!R:T,3,0))</f>
        <v/>
      </c>
      <c r="F5341" s="159" t="str">
        <f>IF(G5341="","",IF(ISERROR(VLOOKUP(G5341,номенклатури!V:V,1,0)),E5341*H5341,E5341*I5341))</f>
        <v/>
      </c>
      <c r="G5341" s="14"/>
      <c r="H5341" s="15"/>
      <c r="I5341" s="15"/>
      <c r="J5341" s="15"/>
      <c r="K5341" s="15"/>
      <c r="L5341" s="217"/>
      <c r="M5341" s="22"/>
      <c r="N5341" s="119" t="str">
        <f>IF(G5341="","",VLOOKUP(G5341,номенклатури!R:U,4,0))</f>
        <v/>
      </c>
      <c r="O5341" s="119" t="str">
        <f>IF(M5341="","",VLOOKUP(M5341,'14'!D:D,1,0))</f>
        <v/>
      </c>
    </row>
    <row r="5342" spans="1:15" ht="12.75" customHeight="1" x14ac:dyDescent="0.2">
      <c r="A5342" s="36" t="str">
        <f>'0'!$A$4</f>
        <v>………………..</v>
      </c>
      <c r="B5342" s="37">
        <f>'0'!$A$2</f>
        <v>46112</v>
      </c>
      <c r="C5342" s="37" t="s">
        <v>1243</v>
      </c>
      <c r="D5342" s="119" t="str">
        <f>IF(G5342="","",VLOOKUP(G5342,номенклатури!R:T,2,0))</f>
        <v/>
      </c>
      <c r="E5342" s="365" t="str">
        <f>IF(G5342="","",VLOOKUP(G5342,номенклатури!R:T,3,0))</f>
        <v/>
      </c>
      <c r="F5342" s="159" t="str">
        <f>IF(G5342="","",IF(ISERROR(VLOOKUP(G5342,номенклатури!V:V,1,0)),E5342*H5342,E5342*I5342))</f>
        <v/>
      </c>
      <c r="G5342" s="14"/>
      <c r="H5342" s="15"/>
      <c r="I5342" s="15"/>
      <c r="J5342" s="15"/>
      <c r="K5342" s="15"/>
      <c r="L5342" s="217"/>
      <c r="M5342" s="22"/>
      <c r="N5342" s="119" t="str">
        <f>IF(G5342="","",VLOOKUP(G5342,номенклатури!R:U,4,0))</f>
        <v/>
      </c>
      <c r="O5342" s="119" t="str">
        <f>IF(M5342="","",VLOOKUP(M5342,'14'!D:D,1,0))</f>
        <v/>
      </c>
    </row>
    <row r="5343" spans="1:15" ht="12.75" customHeight="1" x14ac:dyDescent="0.2">
      <c r="A5343" s="36" t="str">
        <f>'0'!$A$4</f>
        <v>………………..</v>
      </c>
      <c r="B5343" s="37">
        <f>'0'!$A$2</f>
        <v>46112</v>
      </c>
      <c r="C5343" s="37" t="s">
        <v>1243</v>
      </c>
      <c r="D5343" s="119" t="str">
        <f>IF(G5343="","",VLOOKUP(G5343,номенклатури!R:T,2,0))</f>
        <v/>
      </c>
      <c r="E5343" s="365" t="str">
        <f>IF(G5343="","",VLOOKUP(G5343,номенклатури!R:T,3,0))</f>
        <v/>
      </c>
      <c r="F5343" s="159" t="str">
        <f>IF(G5343="","",IF(ISERROR(VLOOKUP(G5343,номенклатури!V:V,1,0)),E5343*H5343,E5343*I5343))</f>
        <v/>
      </c>
      <c r="G5343" s="14"/>
      <c r="H5343" s="15"/>
      <c r="I5343" s="15"/>
      <c r="J5343" s="15"/>
      <c r="K5343" s="15"/>
      <c r="L5343" s="217"/>
      <c r="M5343" s="22"/>
      <c r="N5343" s="119" t="str">
        <f>IF(G5343="","",VLOOKUP(G5343,номенклатури!R:U,4,0))</f>
        <v/>
      </c>
      <c r="O5343" s="119" t="str">
        <f>IF(M5343="","",VLOOKUP(M5343,'14'!D:D,1,0))</f>
        <v/>
      </c>
    </row>
    <row r="5344" spans="1:15" ht="12.75" customHeight="1" x14ac:dyDescent="0.2">
      <c r="A5344" s="36" t="str">
        <f>'0'!$A$4</f>
        <v>………………..</v>
      </c>
      <c r="B5344" s="37">
        <f>'0'!$A$2</f>
        <v>46112</v>
      </c>
      <c r="C5344" s="37" t="s">
        <v>1243</v>
      </c>
      <c r="D5344" s="119" t="str">
        <f>IF(G5344="","",VLOOKUP(G5344,номенклатури!R:T,2,0))</f>
        <v/>
      </c>
      <c r="E5344" s="365" t="str">
        <f>IF(G5344="","",VLOOKUP(G5344,номенклатури!R:T,3,0))</f>
        <v/>
      </c>
      <c r="F5344" s="159" t="str">
        <f>IF(G5344="","",IF(ISERROR(VLOOKUP(G5344,номенклатури!V:V,1,0)),E5344*H5344,E5344*I5344))</f>
        <v/>
      </c>
      <c r="G5344" s="14"/>
      <c r="H5344" s="15"/>
      <c r="I5344" s="15"/>
      <c r="J5344" s="15"/>
      <c r="K5344" s="15"/>
      <c r="L5344" s="217"/>
      <c r="M5344" s="22"/>
      <c r="N5344" s="119" t="str">
        <f>IF(G5344="","",VLOOKUP(G5344,номенклатури!R:U,4,0))</f>
        <v/>
      </c>
      <c r="O5344" s="119" t="str">
        <f>IF(M5344="","",VLOOKUP(M5344,'14'!D:D,1,0))</f>
        <v/>
      </c>
    </row>
    <row r="5345" spans="1:15" ht="12.75" customHeight="1" x14ac:dyDescent="0.2">
      <c r="A5345" s="36" t="str">
        <f>'0'!$A$4</f>
        <v>………………..</v>
      </c>
      <c r="B5345" s="37">
        <f>'0'!$A$2</f>
        <v>46112</v>
      </c>
      <c r="C5345" s="37" t="s">
        <v>1243</v>
      </c>
      <c r="D5345" s="119" t="str">
        <f>IF(G5345="","",VLOOKUP(G5345,номенклатури!R:T,2,0))</f>
        <v/>
      </c>
      <c r="E5345" s="365" t="str">
        <f>IF(G5345="","",VLOOKUP(G5345,номенклатури!R:T,3,0))</f>
        <v/>
      </c>
      <c r="F5345" s="159" t="str">
        <f>IF(G5345="","",IF(ISERROR(VLOOKUP(G5345,номенклатури!V:V,1,0)),E5345*H5345,E5345*I5345))</f>
        <v/>
      </c>
      <c r="G5345" s="14"/>
      <c r="H5345" s="15"/>
      <c r="I5345" s="15"/>
      <c r="J5345" s="15"/>
      <c r="K5345" s="15"/>
      <c r="L5345" s="217"/>
      <c r="M5345" s="22"/>
      <c r="N5345" s="119" t="str">
        <f>IF(G5345="","",VLOOKUP(G5345,номенклатури!R:U,4,0))</f>
        <v/>
      </c>
      <c r="O5345" s="119" t="str">
        <f>IF(M5345="","",VLOOKUP(M5345,'14'!D:D,1,0))</f>
        <v/>
      </c>
    </row>
    <row r="5346" spans="1:15" ht="12.75" customHeight="1" x14ac:dyDescent="0.2">
      <c r="A5346" s="36" t="str">
        <f>'0'!$A$4</f>
        <v>………………..</v>
      </c>
      <c r="B5346" s="37">
        <f>'0'!$A$2</f>
        <v>46112</v>
      </c>
      <c r="C5346" s="37" t="s">
        <v>1243</v>
      </c>
      <c r="D5346" s="119" t="str">
        <f>IF(G5346="","",VLOOKUP(G5346,номенклатури!R:T,2,0))</f>
        <v/>
      </c>
      <c r="E5346" s="365" t="str">
        <f>IF(G5346="","",VLOOKUP(G5346,номенклатури!R:T,3,0))</f>
        <v/>
      </c>
      <c r="F5346" s="159" t="str">
        <f>IF(G5346="","",IF(ISERROR(VLOOKUP(G5346,номенклатури!V:V,1,0)),E5346*H5346,E5346*I5346))</f>
        <v/>
      </c>
      <c r="G5346" s="14"/>
      <c r="H5346" s="15"/>
      <c r="I5346" s="15"/>
      <c r="J5346" s="15"/>
      <c r="K5346" s="15"/>
      <c r="L5346" s="217"/>
      <c r="M5346" s="22"/>
      <c r="N5346" s="119" t="str">
        <f>IF(G5346="","",VLOOKUP(G5346,номенклатури!R:U,4,0))</f>
        <v/>
      </c>
      <c r="O5346" s="119" t="str">
        <f>IF(M5346="","",VLOOKUP(M5346,'14'!D:D,1,0))</f>
        <v/>
      </c>
    </row>
    <row r="5347" spans="1:15" ht="12.75" customHeight="1" x14ac:dyDescent="0.2">
      <c r="A5347" s="36" t="str">
        <f>'0'!$A$4</f>
        <v>………………..</v>
      </c>
      <c r="B5347" s="37">
        <f>'0'!$A$2</f>
        <v>46112</v>
      </c>
      <c r="C5347" s="37" t="s">
        <v>1243</v>
      </c>
      <c r="D5347" s="119" t="str">
        <f>IF(G5347="","",VLOOKUP(G5347,номенклатури!R:T,2,0))</f>
        <v/>
      </c>
      <c r="E5347" s="365" t="str">
        <f>IF(G5347="","",VLOOKUP(G5347,номенклатури!R:T,3,0))</f>
        <v/>
      </c>
      <c r="F5347" s="159" t="str">
        <f>IF(G5347="","",IF(ISERROR(VLOOKUP(G5347,номенклатури!V:V,1,0)),E5347*H5347,E5347*I5347))</f>
        <v/>
      </c>
      <c r="G5347" s="14"/>
      <c r="H5347" s="15"/>
      <c r="I5347" s="15"/>
      <c r="J5347" s="15"/>
      <c r="K5347" s="15"/>
      <c r="L5347" s="217"/>
      <c r="M5347" s="22"/>
      <c r="N5347" s="119" t="str">
        <f>IF(G5347="","",VLOOKUP(G5347,номенклатури!R:U,4,0))</f>
        <v/>
      </c>
      <c r="O5347" s="119" t="str">
        <f>IF(M5347="","",VLOOKUP(M5347,'14'!D:D,1,0))</f>
        <v/>
      </c>
    </row>
    <row r="5348" spans="1:15" ht="12.75" customHeight="1" x14ac:dyDescent="0.2">
      <c r="A5348" s="36" t="str">
        <f>'0'!$A$4</f>
        <v>………………..</v>
      </c>
      <c r="B5348" s="37">
        <f>'0'!$A$2</f>
        <v>46112</v>
      </c>
      <c r="C5348" s="37" t="s">
        <v>1243</v>
      </c>
      <c r="D5348" s="119" t="str">
        <f>IF(G5348="","",VLOOKUP(G5348,номенклатури!R:T,2,0))</f>
        <v/>
      </c>
      <c r="E5348" s="365" t="str">
        <f>IF(G5348="","",VLOOKUP(G5348,номенклатури!R:T,3,0))</f>
        <v/>
      </c>
      <c r="F5348" s="159" t="str">
        <f>IF(G5348="","",IF(ISERROR(VLOOKUP(G5348,номенклатури!V:V,1,0)),E5348*H5348,E5348*I5348))</f>
        <v/>
      </c>
      <c r="G5348" s="14"/>
      <c r="H5348" s="15"/>
      <c r="I5348" s="15"/>
      <c r="J5348" s="15"/>
      <c r="K5348" s="15"/>
      <c r="L5348" s="217"/>
      <c r="M5348" s="22"/>
      <c r="N5348" s="119" t="str">
        <f>IF(G5348="","",VLOOKUP(G5348,номенклатури!R:U,4,0))</f>
        <v/>
      </c>
      <c r="O5348" s="119" t="str">
        <f>IF(M5348="","",VLOOKUP(M5348,'14'!D:D,1,0))</f>
        <v/>
      </c>
    </row>
    <row r="5349" spans="1:15" ht="12.75" customHeight="1" x14ac:dyDescent="0.2">
      <c r="A5349" s="36" t="str">
        <f>'0'!$A$4</f>
        <v>………………..</v>
      </c>
      <c r="B5349" s="37">
        <f>'0'!$A$2</f>
        <v>46112</v>
      </c>
      <c r="C5349" s="37" t="s">
        <v>1243</v>
      </c>
      <c r="D5349" s="119" t="str">
        <f>IF(G5349="","",VLOOKUP(G5349,номенклатури!R:T,2,0))</f>
        <v/>
      </c>
      <c r="E5349" s="365" t="str">
        <f>IF(G5349="","",VLOOKUP(G5349,номенклатури!R:T,3,0))</f>
        <v/>
      </c>
      <c r="F5349" s="159" t="str">
        <f>IF(G5349="","",IF(ISERROR(VLOOKUP(G5349,номенклатури!V:V,1,0)),E5349*H5349,E5349*I5349))</f>
        <v/>
      </c>
      <c r="G5349" s="14"/>
      <c r="H5349" s="15"/>
      <c r="I5349" s="15"/>
      <c r="J5349" s="15"/>
      <c r="K5349" s="15"/>
      <c r="L5349" s="217"/>
      <c r="M5349" s="22"/>
      <c r="N5349" s="119" t="str">
        <f>IF(G5349="","",VLOOKUP(G5349,номенклатури!R:U,4,0))</f>
        <v/>
      </c>
      <c r="O5349" s="119" t="str">
        <f>IF(M5349="","",VLOOKUP(M5349,'14'!D:D,1,0))</f>
        <v/>
      </c>
    </row>
    <row r="5350" spans="1:15" ht="12.75" customHeight="1" x14ac:dyDescent="0.2">
      <c r="A5350" s="36" t="str">
        <f>'0'!$A$4</f>
        <v>………………..</v>
      </c>
      <c r="B5350" s="37">
        <f>'0'!$A$2</f>
        <v>46112</v>
      </c>
      <c r="C5350" s="37" t="s">
        <v>1243</v>
      </c>
      <c r="D5350" s="119" t="str">
        <f>IF(G5350="","",VLOOKUP(G5350,номенклатури!R:T,2,0))</f>
        <v/>
      </c>
      <c r="E5350" s="365" t="str">
        <f>IF(G5350="","",VLOOKUP(G5350,номенклатури!R:T,3,0))</f>
        <v/>
      </c>
      <c r="F5350" s="159" t="str">
        <f>IF(G5350="","",IF(ISERROR(VLOOKUP(G5350,номенклатури!V:V,1,0)),E5350*H5350,E5350*I5350))</f>
        <v/>
      </c>
      <c r="G5350" s="14"/>
      <c r="H5350" s="15"/>
      <c r="I5350" s="15"/>
      <c r="J5350" s="15"/>
      <c r="K5350" s="15"/>
      <c r="L5350" s="217"/>
      <c r="M5350" s="22"/>
      <c r="N5350" s="119" t="str">
        <f>IF(G5350="","",VLOOKUP(G5350,номенклатури!R:U,4,0))</f>
        <v/>
      </c>
      <c r="O5350" s="119" t="str">
        <f>IF(M5350="","",VLOOKUP(M5350,'14'!D:D,1,0))</f>
        <v/>
      </c>
    </row>
    <row r="5351" spans="1:15" ht="12.75" customHeight="1" x14ac:dyDescent="0.2">
      <c r="A5351" s="36" t="str">
        <f>'0'!$A$4</f>
        <v>………………..</v>
      </c>
      <c r="B5351" s="37">
        <f>'0'!$A$2</f>
        <v>46112</v>
      </c>
      <c r="C5351" s="37" t="s">
        <v>1243</v>
      </c>
      <c r="D5351" s="119" t="str">
        <f>IF(G5351="","",VLOOKUP(G5351,номенклатури!R:T,2,0))</f>
        <v/>
      </c>
      <c r="E5351" s="365" t="str">
        <f>IF(G5351="","",VLOOKUP(G5351,номенклатури!R:T,3,0))</f>
        <v/>
      </c>
      <c r="F5351" s="159" t="str">
        <f>IF(G5351="","",IF(ISERROR(VLOOKUP(G5351,номенклатури!V:V,1,0)),E5351*H5351,E5351*I5351))</f>
        <v/>
      </c>
      <c r="G5351" s="14"/>
      <c r="H5351" s="15"/>
      <c r="I5351" s="15"/>
      <c r="J5351" s="15"/>
      <c r="K5351" s="15"/>
      <c r="L5351" s="217"/>
      <c r="M5351" s="22"/>
      <c r="N5351" s="119" t="str">
        <f>IF(G5351="","",VLOOKUP(G5351,номенклатури!R:U,4,0))</f>
        <v/>
      </c>
      <c r="O5351" s="119" t="str">
        <f>IF(M5351="","",VLOOKUP(M5351,'14'!D:D,1,0))</f>
        <v/>
      </c>
    </row>
    <row r="5352" spans="1:15" ht="12.75" customHeight="1" x14ac:dyDescent="0.2">
      <c r="A5352" s="36" t="str">
        <f>'0'!$A$4</f>
        <v>………………..</v>
      </c>
      <c r="B5352" s="37">
        <f>'0'!$A$2</f>
        <v>46112</v>
      </c>
      <c r="C5352" s="37" t="s">
        <v>1243</v>
      </c>
      <c r="D5352" s="119" t="str">
        <f>IF(G5352="","",VLOOKUP(G5352,номенклатури!R:T,2,0))</f>
        <v/>
      </c>
      <c r="E5352" s="365" t="str">
        <f>IF(G5352="","",VLOOKUP(G5352,номенклатури!R:T,3,0))</f>
        <v/>
      </c>
      <c r="F5352" s="159" t="str">
        <f>IF(G5352="","",IF(ISERROR(VLOOKUP(G5352,номенклатури!V:V,1,0)),E5352*H5352,E5352*I5352))</f>
        <v/>
      </c>
      <c r="G5352" s="14"/>
      <c r="H5352" s="15"/>
      <c r="I5352" s="15"/>
      <c r="J5352" s="15"/>
      <c r="K5352" s="15"/>
      <c r="L5352" s="217"/>
      <c r="M5352" s="22"/>
      <c r="N5352" s="119" t="str">
        <f>IF(G5352="","",VLOOKUP(G5352,номенклатури!R:U,4,0))</f>
        <v/>
      </c>
      <c r="O5352" s="119" t="str">
        <f>IF(M5352="","",VLOOKUP(M5352,'14'!D:D,1,0))</f>
        <v/>
      </c>
    </row>
    <row r="5353" spans="1:15" ht="12.75" customHeight="1" x14ac:dyDescent="0.2">
      <c r="A5353" s="36" t="str">
        <f>'0'!$A$4</f>
        <v>………………..</v>
      </c>
      <c r="B5353" s="37">
        <f>'0'!$A$2</f>
        <v>46112</v>
      </c>
      <c r="C5353" s="37" t="s">
        <v>1243</v>
      </c>
      <c r="D5353" s="119" t="str">
        <f>IF(G5353="","",VLOOKUP(G5353,номенклатури!R:T,2,0))</f>
        <v/>
      </c>
      <c r="E5353" s="365" t="str">
        <f>IF(G5353="","",VLOOKUP(G5353,номенклатури!R:T,3,0))</f>
        <v/>
      </c>
      <c r="F5353" s="159" t="str">
        <f>IF(G5353="","",IF(ISERROR(VLOOKUP(G5353,номенклатури!V:V,1,0)),E5353*H5353,E5353*I5353))</f>
        <v/>
      </c>
      <c r="G5353" s="14"/>
      <c r="H5353" s="15"/>
      <c r="I5353" s="15"/>
      <c r="J5353" s="15"/>
      <c r="K5353" s="15"/>
      <c r="L5353" s="217"/>
      <c r="M5353" s="22"/>
      <c r="N5353" s="119" t="str">
        <f>IF(G5353="","",VLOOKUP(G5353,номенклатури!R:U,4,0))</f>
        <v/>
      </c>
      <c r="O5353" s="119" t="str">
        <f>IF(M5353="","",VLOOKUP(M5353,'14'!D:D,1,0))</f>
        <v/>
      </c>
    </row>
    <row r="5354" spans="1:15" ht="12.75" customHeight="1" x14ac:dyDescent="0.2">
      <c r="A5354" s="36" t="str">
        <f>'0'!$A$4</f>
        <v>………………..</v>
      </c>
      <c r="B5354" s="37">
        <f>'0'!$A$2</f>
        <v>46112</v>
      </c>
      <c r="C5354" s="37" t="s">
        <v>1243</v>
      </c>
      <c r="D5354" s="119" t="str">
        <f>IF(G5354="","",VLOOKUP(G5354,номенклатури!R:T,2,0))</f>
        <v/>
      </c>
      <c r="E5354" s="365" t="str">
        <f>IF(G5354="","",VLOOKUP(G5354,номенклатури!R:T,3,0))</f>
        <v/>
      </c>
      <c r="F5354" s="159" t="str">
        <f>IF(G5354="","",IF(ISERROR(VLOOKUP(G5354,номенклатури!V:V,1,0)),E5354*H5354,E5354*I5354))</f>
        <v/>
      </c>
      <c r="G5354" s="14"/>
      <c r="H5354" s="15"/>
      <c r="I5354" s="15"/>
      <c r="J5354" s="15"/>
      <c r="K5354" s="15"/>
      <c r="L5354" s="217"/>
      <c r="M5354" s="22"/>
      <c r="N5354" s="119" t="str">
        <f>IF(G5354="","",VLOOKUP(G5354,номенклатури!R:U,4,0))</f>
        <v/>
      </c>
      <c r="O5354" s="119" t="str">
        <f>IF(M5354="","",VLOOKUP(M5354,'14'!D:D,1,0))</f>
        <v/>
      </c>
    </row>
    <row r="5355" spans="1:15" ht="12.75" customHeight="1" x14ac:dyDescent="0.2">
      <c r="A5355" s="36" t="str">
        <f>'0'!$A$4</f>
        <v>………………..</v>
      </c>
      <c r="B5355" s="37">
        <f>'0'!$A$2</f>
        <v>46112</v>
      </c>
      <c r="C5355" s="37" t="s">
        <v>1243</v>
      </c>
      <c r="D5355" s="119" t="str">
        <f>IF(G5355="","",VLOOKUP(G5355,номенклатури!R:T,2,0))</f>
        <v/>
      </c>
      <c r="E5355" s="365" t="str">
        <f>IF(G5355="","",VLOOKUP(G5355,номенклатури!R:T,3,0))</f>
        <v/>
      </c>
      <c r="F5355" s="159" t="str">
        <f>IF(G5355="","",IF(ISERROR(VLOOKUP(G5355,номенклатури!V:V,1,0)),E5355*H5355,E5355*I5355))</f>
        <v/>
      </c>
      <c r="G5355" s="14"/>
      <c r="H5355" s="15"/>
      <c r="I5355" s="15"/>
      <c r="J5355" s="15"/>
      <c r="K5355" s="15"/>
      <c r="L5355" s="217"/>
      <c r="M5355" s="22"/>
      <c r="N5355" s="119" t="str">
        <f>IF(G5355="","",VLOOKUP(G5355,номенклатури!R:U,4,0))</f>
        <v/>
      </c>
      <c r="O5355" s="119" t="str">
        <f>IF(M5355="","",VLOOKUP(M5355,'14'!D:D,1,0))</f>
        <v/>
      </c>
    </row>
    <row r="5356" spans="1:15" ht="12.75" customHeight="1" x14ac:dyDescent="0.2">
      <c r="A5356" s="36" t="str">
        <f>'0'!$A$4</f>
        <v>………………..</v>
      </c>
      <c r="B5356" s="37">
        <f>'0'!$A$2</f>
        <v>46112</v>
      </c>
      <c r="C5356" s="37" t="s">
        <v>1243</v>
      </c>
      <c r="D5356" s="119" t="str">
        <f>IF(G5356="","",VLOOKUP(G5356,номенклатури!R:T,2,0))</f>
        <v/>
      </c>
      <c r="E5356" s="365" t="str">
        <f>IF(G5356="","",VLOOKUP(G5356,номенклатури!R:T,3,0))</f>
        <v/>
      </c>
      <c r="F5356" s="159" t="str">
        <f>IF(G5356="","",IF(ISERROR(VLOOKUP(G5356,номенклатури!V:V,1,0)),E5356*H5356,E5356*I5356))</f>
        <v/>
      </c>
      <c r="G5356" s="14"/>
      <c r="H5356" s="15"/>
      <c r="I5356" s="15"/>
      <c r="J5356" s="15"/>
      <c r="K5356" s="15"/>
      <c r="L5356" s="217"/>
      <c r="M5356" s="22"/>
      <c r="N5356" s="119" t="str">
        <f>IF(G5356="","",VLOOKUP(G5356,номенклатури!R:U,4,0))</f>
        <v/>
      </c>
      <c r="O5356" s="119" t="str">
        <f>IF(M5356="","",VLOOKUP(M5356,'14'!D:D,1,0))</f>
        <v/>
      </c>
    </row>
    <row r="5357" spans="1:15" ht="12.75" customHeight="1" x14ac:dyDescent="0.2">
      <c r="A5357" s="36" t="str">
        <f>'0'!$A$4</f>
        <v>………………..</v>
      </c>
      <c r="B5357" s="37">
        <f>'0'!$A$2</f>
        <v>46112</v>
      </c>
      <c r="C5357" s="37" t="s">
        <v>1243</v>
      </c>
      <c r="D5357" s="119" t="str">
        <f>IF(G5357="","",VLOOKUP(G5357,номенклатури!R:T,2,0))</f>
        <v/>
      </c>
      <c r="E5357" s="365" t="str">
        <f>IF(G5357="","",VLOOKUP(G5357,номенклатури!R:T,3,0))</f>
        <v/>
      </c>
      <c r="F5357" s="159" t="str">
        <f>IF(G5357="","",IF(ISERROR(VLOOKUP(G5357,номенклатури!V:V,1,0)),E5357*H5357,E5357*I5357))</f>
        <v/>
      </c>
      <c r="G5357" s="14"/>
      <c r="H5357" s="15"/>
      <c r="I5357" s="15"/>
      <c r="J5357" s="15"/>
      <c r="K5357" s="15"/>
      <c r="L5357" s="217"/>
      <c r="M5357" s="22"/>
      <c r="N5357" s="119" t="str">
        <f>IF(G5357="","",VLOOKUP(G5357,номенклатури!R:U,4,0))</f>
        <v/>
      </c>
      <c r="O5357" s="119" t="str">
        <f>IF(M5357="","",VLOOKUP(M5357,'14'!D:D,1,0))</f>
        <v/>
      </c>
    </row>
    <row r="5358" spans="1:15" ht="12.75" customHeight="1" x14ac:dyDescent="0.2">
      <c r="A5358" s="36" t="str">
        <f>'0'!$A$4</f>
        <v>………………..</v>
      </c>
      <c r="B5358" s="37">
        <f>'0'!$A$2</f>
        <v>46112</v>
      </c>
      <c r="C5358" s="37" t="s">
        <v>1243</v>
      </c>
      <c r="D5358" s="119" t="str">
        <f>IF(G5358="","",VLOOKUP(G5358,номенклатури!R:T,2,0))</f>
        <v/>
      </c>
      <c r="E5358" s="365" t="str">
        <f>IF(G5358="","",VLOOKUP(G5358,номенклатури!R:T,3,0))</f>
        <v/>
      </c>
      <c r="F5358" s="159" t="str">
        <f>IF(G5358="","",IF(ISERROR(VLOOKUP(G5358,номенклатури!V:V,1,0)),E5358*H5358,E5358*I5358))</f>
        <v/>
      </c>
      <c r="G5358" s="14"/>
      <c r="H5358" s="15"/>
      <c r="I5358" s="15"/>
      <c r="J5358" s="15"/>
      <c r="K5358" s="15"/>
      <c r="L5358" s="217"/>
      <c r="M5358" s="22"/>
      <c r="N5358" s="119" t="str">
        <f>IF(G5358="","",VLOOKUP(G5358,номенклатури!R:U,4,0))</f>
        <v/>
      </c>
      <c r="O5358" s="119" t="str">
        <f>IF(M5358="","",VLOOKUP(M5358,'14'!D:D,1,0))</f>
        <v/>
      </c>
    </row>
    <row r="5359" spans="1:15" ht="12.75" customHeight="1" x14ac:dyDescent="0.2">
      <c r="A5359" s="36" t="str">
        <f>'0'!$A$4</f>
        <v>………………..</v>
      </c>
      <c r="B5359" s="37">
        <f>'0'!$A$2</f>
        <v>46112</v>
      </c>
      <c r="C5359" s="37" t="s">
        <v>1243</v>
      </c>
      <c r="D5359" s="119" t="str">
        <f>IF(G5359="","",VLOOKUP(G5359,номенклатури!R:T,2,0))</f>
        <v/>
      </c>
      <c r="E5359" s="365" t="str">
        <f>IF(G5359="","",VLOOKUP(G5359,номенклатури!R:T,3,0))</f>
        <v/>
      </c>
      <c r="F5359" s="159" t="str">
        <f>IF(G5359="","",IF(ISERROR(VLOOKUP(G5359,номенклатури!V:V,1,0)),E5359*H5359,E5359*I5359))</f>
        <v/>
      </c>
      <c r="G5359" s="14"/>
      <c r="H5359" s="15"/>
      <c r="I5359" s="15"/>
      <c r="J5359" s="15"/>
      <c r="K5359" s="15"/>
      <c r="L5359" s="217"/>
      <c r="M5359" s="22"/>
      <c r="N5359" s="119" t="str">
        <f>IF(G5359="","",VLOOKUP(G5359,номенклатури!R:U,4,0))</f>
        <v/>
      </c>
      <c r="O5359" s="119" t="str">
        <f>IF(M5359="","",VLOOKUP(M5359,'14'!D:D,1,0))</f>
        <v/>
      </c>
    </row>
    <row r="5360" spans="1:15" ht="12.75" customHeight="1" x14ac:dyDescent="0.2">
      <c r="A5360" s="36" t="str">
        <f>'0'!$A$4</f>
        <v>………………..</v>
      </c>
      <c r="B5360" s="37">
        <f>'0'!$A$2</f>
        <v>46112</v>
      </c>
      <c r="C5360" s="37" t="s">
        <v>1243</v>
      </c>
      <c r="D5360" s="119" t="str">
        <f>IF(G5360="","",VLOOKUP(G5360,номенклатури!R:T,2,0))</f>
        <v/>
      </c>
      <c r="E5360" s="365" t="str">
        <f>IF(G5360="","",VLOOKUP(G5360,номенклатури!R:T,3,0))</f>
        <v/>
      </c>
      <c r="F5360" s="159" t="str">
        <f>IF(G5360="","",IF(ISERROR(VLOOKUP(G5360,номенклатури!V:V,1,0)),E5360*H5360,E5360*I5360))</f>
        <v/>
      </c>
      <c r="G5360" s="14"/>
      <c r="H5360" s="15"/>
      <c r="I5360" s="15"/>
      <c r="J5360" s="15"/>
      <c r="K5360" s="15"/>
      <c r="L5360" s="217"/>
      <c r="M5360" s="22"/>
      <c r="N5360" s="119" t="str">
        <f>IF(G5360="","",VLOOKUP(G5360,номенклатури!R:U,4,0))</f>
        <v/>
      </c>
      <c r="O5360" s="119" t="str">
        <f>IF(M5360="","",VLOOKUP(M5360,'14'!D:D,1,0))</f>
        <v/>
      </c>
    </row>
    <row r="5361" spans="1:15" ht="12.75" customHeight="1" x14ac:dyDescent="0.2">
      <c r="A5361" s="36" t="str">
        <f>'0'!$A$4</f>
        <v>………………..</v>
      </c>
      <c r="B5361" s="37">
        <f>'0'!$A$2</f>
        <v>46112</v>
      </c>
      <c r="C5361" s="37" t="s">
        <v>1243</v>
      </c>
      <c r="D5361" s="119" t="str">
        <f>IF(G5361="","",VLOOKUP(G5361,номенклатури!R:T,2,0))</f>
        <v/>
      </c>
      <c r="E5361" s="365" t="str">
        <f>IF(G5361="","",VLOOKUP(G5361,номенклатури!R:T,3,0))</f>
        <v/>
      </c>
      <c r="F5361" s="159" t="str">
        <f>IF(G5361="","",IF(ISERROR(VLOOKUP(G5361,номенклатури!V:V,1,0)),E5361*H5361,E5361*I5361))</f>
        <v/>
      </c>
      <c r="G5361" s="14"/>
      <c r="H5361" s="15"/>
      <c r="I5361" s="15"/>
      <c r="J5361" s="15"/>
      <c r="K5361" s="15"/>
      <c r="L5361" s="217"/>
      <c r="M5361" s="22"/>
      <c r="N5361" s="119" t="str">
        <f>IF(G5361="","",VLOOKUP(G5361,номенклатури!R:U,4,0))</f>
        <v/>
      </c>
      <c r="O5361" s="119" t="str">
        <f>IF(M5361="","",VLOOKUP(M5361,'14'!D:D,1,0))</f>
        <v/>
      </c>
    </row>
    <row r="5362" spans="1:15" ht="12.75" customHeight="1" x14ac:dyDescent="0.2">
      <c r="A5362" s="36" t="str">
        <f>'0'!$A$4</f>
        <v>………………..</v>
      </c>
      <c r="B5362" s="37">
        <f>'0'!$A$2</f>
        <v>46112</v>
      </c>
      <c r="C5362" s="37" t="s">
        <v>1243</v>
      </c>
      <c r="D5362" s="119" t="str">
        <f>IF(G5362="","",VLOOKUP(G5362,номенклатури!R:T,2,0))</f>
        <v/>
      </c>
      <c r="E5362" s="365" t="str">
        <f>IF(G5362="","",VLOOKUP(G5362,номенклатури!R:T,3,0))</f>
        <v/>
      </c>
      <c r="F5362" s="159" t="str">
        <f>IF(G5362="","",IF(ISERROR(VLOOKUP(G5362,номенклатури!V:V,1,0)),E5362*H5362,E5362*I5362))</f>
        <v/>
      </c>
      <c r="G5362" s="14"/>
      <c r="H5362" s="15"/>
      <c r="I5362" s="15"/>
      <c r="J5362" s="15"/>
      <c r="K5362" s="15"/>
      <c r="L5362" s="217"/>
      <c r="M5362" s="22"/>
      <c r="N5362" s="119" t="str">
        <f>IF(G5362="","",VLOOKUP(G5362,номенклатури!R:U,4,0))</f>
        <v/>
      </c>
      <c r="O5362" s="119" t="str">
        <f>IF(M5362="","",VLOOKUP(M5362,'14'!D:D,1,0))</f>
        <v/>
      </c>
    </row>
    <row r="5363" spans="1:15" ht="12.75" customHeight="1" x14ac:dyDescent="0.2">
      <c r="A5363" s="36" t="str">
        <f>'0'!$A$4</f>
        <v>………………..</v>
      </c>
      <c r="B5363" s="37">
        <f>'0'!$A$2</f>
        <v>46112</v>
      </c>
      <c r="C5363" s="37" t="s">
        <v>1243</v>
      </c>
      <c r="D5363" s="119" t="str">
        <f>IF(G5363="","",VLOOKUP(G5363,номенклатури!R:T,2,0))</f>
        <v/>
      </c>
      <c r="E5363" s="365" t="str">
        <f>IF(G5363="","",VLOOKUP(G5363,номенклатури!R:T,3,0))</f>
        <v/>
      </c>
      <c r="F5363" s="159" t="str">
        <f>IF(G5363="","",IF(ISERROR(VLOOKUP(G5363,номенклатури!V:V,1,0)),E5363*H5363,E5363*I5363))</f>
        <v/>
      </c>
      <c r="G5363" s="14"/>
      <c r="H5363" s="15"/>
      <c r="I5363" s="15"/>
      <c r="J5363" s="15"/>
      <c r="K5363" s="15"/>
      <c r="L5363" s="217"/>
      <c r="M5363" s="22"/>
      <c r="N5363" s="119" t="str">
        <f>IF(G5363="","",VLOOKUP(G5363,номенклатури!R:U,4,0))</f>
        <v/>
      </c>
      <c r="O5363" s="119" t="str">
        <f>IF(M5363="","",VLOOKUP(M5363,'14'!D:D,1,0))</f>
        <v/>
      </c>
    </row>
    <row r="5364" spans="1:15" ht="12.75" customHeight="1" x14ac:dyDescent="0.2">
      <c r="A5364" s="36" t="str">
        <f>'0'!$A$4</f>
        <v>………………..</v>
      </c>
      <c r="B5364" s="37">
        <f>'0'!$A$2</f>
        <v>46112</v>
      </c>
      <c r="C5364" s="37" t="s">
        <v>1243</v>
      </c>
      <c r="D5364" s="119" t="str">
        <f>IF(G5364="","",VLOOKUP(G5364,номенклатури!R:T,2,0))</f>
        <v/>
      </c>
      <c r="E5364" s="365" t="str">
        <f>IF(G5364="","",VLOOKUP(G5364,номенклатури!R:T,3,0))</f>
        <v/>
      </c>
      <c r="F5364" s="159" t="str">
        <f>IF(G5364="","",IF(ISERROR(VLOOKUP(G5364,номенклатури!V:V,1,0)),E5364*H5364,E5364*I5364))</f>
        <v/>
      </c>
      <c r="G5364" s="14"/>
      <c r="H5364" s="15"/>
      <c r="I5364" s="15"/>
      <c r="J5364" s="15"/>
      <c r="K5364" s="15"/>
      <c r="L5364" s="217"/>
      <c r="M5364" s="22"/>
      <c r="N5364" s="119" t="str">
        <f>IF(G5364="","",VLOOKUP(G5364,номенклатури!R:U,4,0))</f>
        <v/>
      </c>
      <c r="O5364" s="119" t="str">
        <f>IF(M5364="","",VLOOKUP(M5364,'14'!D:D,1,0))</f>
        <v/>
      </c>
    </row>
    <row r="5365" spans="1:15" ht="12.75" customHeight="1" x14ac:dyDescent="0.2">
      <c r="A5365" s="36" t="str">
        <f>'0'!$A$4</f>
        <v>………………..</v>
      </c>
      <c r="B5365" s="37">
        <f>'0'!$A$2</f>
        <v>46112</v>
      </c>
      <c r="C5365" s="37" t="s">
        <v>1243</v>
      </c>
      <c r="D5365" s="119" t="str">
        <f>IF(G5365="","",VLOOKUP(G5365,номенклатури!R:T,2,0))</f>
        <v/>
      </c>
      <c r="E5365" s="365" t="str">
        <f>IF(G5365="","",VLOOKUP(G5365,номенклатури!R:T,3,0))</f>
        <v/>
      </c>
      <c r="F5365" s="159" t="str">
        <f>IF(G5365="","",IF(ISERROR(VLOOKUP(G5365,номенклатури!V:V,1,0)),E5365*H5365,E5365*I5365))</f>
        <v/>
      </c>
      <c r="G5365" s="14"/>
      <c r="H5365" s="15"/>
      <c r="I5365" s="15"/>
      <c r="J5365" s="15"/>
      <c r="K5365" s="15"/>
      <c r="L5365" s="217"/>
      <c r="M5365" s="22"/>
      <c r="N5365" s="119" t="str">
        <f>IF(G5365="","",VLOOKUP(G5365,номенклатури!R:U,4,0))</f>
        <v/>
      </c>
      <c r="O5365" s="119" t="str">
        <f>IF(M5365="","",VLOOKUP(M5365,'14'!D:D,1,0))</f>
        <v/>
      </c>
    </row>
    <row r="5366" spans="1:15" ht="12.75" customHeight="1" x14ac:dyDescent="0.2">
      <c r="A5366" s="36" t="str">
        <f>'0'!$A$4</f>
        <v>………………..</v>
      </c>
      <c r="B5366" s="37">
        <f>'0'!$A$2</f>
        <v>46112</v>
      </c>
      <c r="C5366" s="37" t="s">
        <v>1243</v>
      </c>
      <c r="D5366" s="119" t="str">
        <f>IF(G5366="","",VLOOKUP(G5366,номенклатури!R:T,2,0))</f>
        <v/>
      </c>
      <c r="E5366" s="365" t="str">
        <f>IF(G5366="","",VLOOKUP(G5366,номенклатури!R:T,3,0))</f>
        <v/>
      </c>
      <c r="F5366" s="159" t="str">
        <f>IF(G5366="","",IF(ISERROR(VLOOKUP(G5366,номенклатури!V:V,1,0)),E5366*H5366,E5366*I5366))</f>
        <v/>
      </c>
      <c r="G5366" s="14"/>
      <c r="H5366" s="15"/>
      <c r="I5366" s="15"/>
      <c r="J5366" s="15"/>
      <c r="K5366" s="15"/>
      <c r="L5366" s="217"/>
      <c r="M5366" s="22"/>
      <c r="N5366" s="119" t="str">
        <f>IF(G5366="","",VLOOKUP(G5366,номенклатури!R:U,4,0))</f>
        <v/>
      </c>
      <c r="O5366" s="119" t="str">
        <f>IF(M5366="","",VLOOKUP(M5366,'14'!D:D,1,0))</f>
        <v/>
      </c>
    </row>
    <row r="5367" spans="1:15" ht="12.75" customHeight="1" x14ac:dyDescent="0.2">
      <c r="A5367" s="36" t="str">
        <f>'0'!$A$4</f>
        <v>………………..</v>
      </c>
      <c r="B5367" s="37">
        <f>'0'!$A$2</f>
        <v>46112</v>
      </c>
      <c r="C5367" s="37" t="s">
        <v>1243</v>
      </c>
      <c r="D5367" s="119" t="str">
        <f>IF(G5367="","",VLOOKUP(G5367,номенклатури!R:T,2,0))</f>
        <v/>
      </c>
      <c r="E5367" s="365" t="str">
        <f>IF(G5367="","",VLOOKUP(G5367,номенклатури!R:T,3,0))</f>
        <v/>
      </c>
      <c r="F5367" s="159" t="str">
        <f>IF(G5367="","",IF(ISERROR(VLOOKUP(G5367,номенклатури!V:V,1,0)),E5367*H5367,E5367*I5367))</f>
        <v/>
      </c>
      <c r="G5367" s="14"/>
      <c r="H5367" s="15"/>
      <c r="I5367" s="15"/>
      <c r="J5367" s="15"/>
      <c r="K5367" s="15"/>
      <c r="L5367" s="217"/>
      <c r="M5367" s="22"/>
      <c r="N5367" s="119" t="str">
        <f>IF(G5367="","",VLOOKUP(G5367,номенклатури!R:U,4,0))</f>
        <v/>
      </c>
      <c r="O5367" s="119" t="str">
        <f>IF(M5367="","",VLOOKUP(M5367,'14'!D:D,1,0))</f>
        <v/>
      </c>
    </row>
    <row r="5368" spans="1:15" ht="12.75" customHeight="1" x14ac:dyDescent="0.2">
      <c r="A5368" s="36" t="str">
        <f>'0'!$A$4</f>
        <v>………………..</v>
      </c>
      <c r="B5368" s="37">
        <f>'0'!$A$2</f>
        <v>46112</v>
      </c>
      <c r="C5368" s="37" t="s">
        <v>1243</v>
      </c>
      <c r="D5368" s="119" t="str">
        <f>IF(G5368="","",VLOOKUP(G5368,номенклатури!R:T,2,0))</f>
        <v/>
      </c>
      <c r="E5368" s="365" t="str">
        <f>IF(G5368="","",VLOOKUP(G5368,номенклатури!R:T,3,0))</f>
        <v/>
      </c>
      <c r="F5368" s="159" t="str">
        <f>IF(G5368="","",IF(ISERROR(VLOOKUP(G5368,номенклатури!V:V,1,0)),E5368*H5368,E5368*I5368))</f>
        <v/>
      </c>
      <c r="G5368" s="14"/>
      <c r="H5368" s="15"/>
      <c r="I5368" s="15"/>
      <c r="J5368" s="15"/>
      <c r="K5368" s="15"/>
      <c r="L5368" s="217"/>
      <c r="M5368" s="22"/>
      <c r="N5368" s="119" t="str">
        <f>IF(G5368="","",VLOOKUP(G5368,номенклатури!R:U,4,0))</f>
        <v/>
      </c>
      <c r="O5368" s="119" t="str">
        <f>IF(M5368="","",VLOOKUP(M5368,'14'!D:D,1,0))</f>
        <v/>
      </c>
    </row>
    <row r="5369" spans="1:15" ht="12.75" customHeight="1" x14ac:dyDescent="0.2">
      <c r="A5369" s="36" t="str">
        <f>'0'!$A$4</f>
        <v>………………..</v>
      </c>
      <c r="B5369" s="37">
        <f>'0'!$A$2</f>
        <v>46112</v>
      </c>
      <c r="C5369" s="37" t="s">
        <v>1243</v>
      </c>
      <c r="D5369" s="119" t="str">
        <f>IF(G5369="","",VLOOKUP(G5369,номенклатури!R:T,2,0))</f>
        <v/>
      </c>
      <c r="E5369" s="365" t="str">
        <f>IF(G5369="","",VLOOKUP(G5369,номенклатури!R:T,3,0))</f>
        <v/>
      </c>
      <c r="F5369" s="159" t="str">
        <f>IF(G5369="","",IF(ISERROR(VLOOKUP(G5369,номенклатури!V:V,1,0)),E5369*H5369,E5369*I5369))</f>
        <v/>
      </c>
      <c r="G5369" s="14"/>
      <c r="H5369" s="15"/>
      <c r="I5369" s="15"/>
      <c r="J5369" s="15"/>
      <c r="K5369" s="15"/>
      <c r="L5369" s="217"/>
      <c r="M5369" s="22"/>
      <c r="N5369" s="119" t="str">
        <f>IF(G5369="","",VLOOKUP(G5369,номенклатури!R:U,4,0))</f>
        <v/>
      </c>
      <c r="O5369" s="119" t="str">
        <f>IF(M5369="","",VLOOKUP(M5369,'14'!D:D,1,0))</f>
        <v/>
      </c>
    </row>
    <row r="5370" spans="1:15" ht="12.75" customHeight="1" x14ac:dyDescent="0.2">
      <c r="A5370" s="36" t="str">
        <f>'0'!$A$4</f>
        <v>………………..</v>
      </c>
      <c r="B5370" s="37">
        <f>'0'!$A$2</f>
        <v>46112</v>
      </c>
      <c r="C5370" s="37" t="s">
        <v>1243</v>
      </c>
      <c r="D5370" s="119" t="str">
        <f>IF(G5370="","",VLOOKUP(G5370,номенклатури!R:T,2,0))</f>
        <v/>
      </c>
      <c r="E5370" s="365" t="str">
        <f>IF(G5370="","",VLOOKUP(G5370,номенклатури!R:T,3,0))</f>
        <v/>
      </c>
      <c r="F5370" s="159" t="str">
        <f>IF(G5370="","",IF(ISERROR(VLOOKUP(G5370,номенклатури!V:V,1,0)),E5370*H5370,E5370*I5370))</f>
        <v/>
      </c>
      <c r="G5370" s="14"/>
      <c r="H5370" s="15"/>
      <c r="I5370" s="15"/>
      <c r="J5370" s="15"/>
      <c r="K5370" s="15"/>
      <c r="L5370" s="217"/>
      <c r="M5370" s="22"/>
      <c r="N5370" s="119" t="str">
        <f>IF(G5370="","",VLOOKUP(G5370,номенклатури!R:U,4,0))</f>
        <v/>
      </c>
      <c r="O5370" s="119" t="str">
        <f>IF(M5370="","",VLOOKUP(M5370,'14'!D:D,1,0))</f>
        <v/>
      </c>
    </row>
    <row r="5371" spans="1:15" ht="12.75" customHeight="1" x14ac:dyDescent="0.2">
      <c r="A5371" s="36" t="str">
        <f>'0'!$A$4</f>
        <v>………………..</v>
      </c>
      <c r="B5371" s="37">
        <f>'0'!$A$2</f>
        <v>46112</v>
      </c>
      <c r="C5371" s="37" t="s">
        <v>1243</v>
      </c>
      <c r="D5371" s="119" t="str">
        <f>IF(G5371="","",VLOOKUP(G5371,номенклатури!R:T,2,0))</f>
        <v/>
      </c>
      <c r="E5371" s="365" t="str">
        <f>IF(G5371="","",VLOOKUP(G5371,номенклатури!R:T,3,0))</f>
        <v/>
      </c>
      <c r="F5371" s="159" t="str">
        <f>IF(G5371="","",IF(ISERROR(VLOOKUP(G5371,номенклатури!V:V,1,0)),E5371*H5371,E5371*I5371))</f>
        <v/>
      </c>
      <c r="G5371" s="14"/>
      <c r="H5371" s="15"/>
      <c r="I5371" s="15"/>
      <c r="J5371" s="15"/>
      <c r="K5371" s="15"/>
      <c r="L5371" s="217"/>
      <c r="M5371" s="22"/>
      <c r="N5371" s="119" t="str">
        <f>IF(G5371="","",VLOOKUP(G5371,номенклатури!R:U,4,0))</f>
        <v/>
      </c>
      <c r="O5371" s="119" t="str">
        <f>IF(M5371="","",VLOOKUP(M5371,'14'!D:D,1,0))</f>
        <v/>
      </c>
    </row>
    <row r="5372" spans="1:15" ht="12.75" customHeight="1" x14ac:dyDescent="0.2">
      <c r="A5372" s="36" t="str">
        <f>'0'!$A$4</f>
        <v>………………..</v>
      </c>
      <c r="B5372" s="37">
        <f>'0'!$A$2</f>
        <v>46112</v>
      </c>
      <c r="C5372" s="37" t="s">
        <v>1243</v>
      </c>
      <c r="D5372" s="119" t="str">
        <f>IF(G5372="","",VLOOKUP(G5372,номенклатури!R:T,2,0))</f>
        <v/>
      </c>
      <c r="E5372" s="365" t="str">
        <f>IF(G5372="","",VLOOKUP(G5372,номенклатури!R:T,3,0))</f>
        <v/>
      </c>
      <c r="F5372" s="159" t="str">
        <f>IF(G5372="","",IF(ISERROR(VLOOKUP(G5372,номенклатури!V:V,1,0)),E5372*H5372,E5372*I5372))</f>
        <v/>
      </c>
      <c r="G5372" s="14"/>
      <c r="H5372" s="15"/>
      <c r="I5372" s="15"/>
      <c r="J5372" s="15"/>
      <c r="K5372" s="15"/>
      <c r="L5372" s="217"/>
      <c r="M5372" s="22"/>
      <c r="N5372" s="119" t="str">
        <f>IF(G5372="","",VLOOKUP(G5372,номенклатури!R:U,4,0))</f>
        <v/>
      </c>
      <c r="O5372" s="119" t="str">
        <f>IF(M5372="","",VLOOKUP(M5372,'14'!D:D,1,0))</f>
        <v/>
      </c>
    </row>
    <row r="5373" spans="1:15" ht="12.75" customHeight="1" x14ac:dyDescent="0.2">
      <c r="A5373" s="36" t="str">
        <f>'0'!$A$4</f>
        <v>………………..</v>
      </c>
      <c r="B5373" s="37">
        <f>'0'!$A$2</f>
        <v>46112</v>
      </c>
      <c r="C5373" s="37" t="s">
        <v>1243</v>
      </c>
      <c r="D5373" s="119" t="str">
        <f>IF(G5373="","",VLOOKUP(G5373,номенклатури!R:T,2,0))</f>
        <v/>
      </c>
      <c r="E5373" s="365" t="str">
        <f>IF(G5373="","",VLOOKUP(G5373,номенклатури!R:T,3,0))</f>
        <v/>
      </c>
      <c r="F5373" s="159" t="str">
        <f>IF(G5373="","",IF(ISERROR(VLOOKUP(G5373,номенклатури!V:V,1,0)),E5373*H5373,E5373*I5373))</f>
        <v/>
      </c>
      <c r="G5373" s="14"/>
      <c r="H5373" s="15"/>
      <c r="I5373" s="15"/>
      <c r="J5373" s="15"/>
      <c r="K5373" s="15"/>
      <c r="L5373" s="217"/>
      <c r="M5373" s="22"/>
      <c r="N5373" s="119" t="str">
        <f>IF(G5373="","",VLOOKUP(G5373,номенклатури!R:U,4,0))</f>
        <v/>
      </c>
      <c r="O5373" s="119" t="str">
        <f>IF(M5373="","",VLOOKUP(M5373,'14'!D:D,1,0))</f>
        <v/>
      </c>
    </row>
    <row r="5374" spans="1:15" ht="12.75" customHeight="1" x14ac:dyDescent="0.2">
      <c r="A5374" s="36" t="str">
        <f>'0'!$A$4</f>
        <v>………………..</v>
      </c>
      <c r="B5374" s="37">
        <f>'0'!$A$2</f>
        <v>46112</v>
      </c>
      <c r="C5374" s="37" t="s">
        <v>1243</v>
      </c>
      <c r="D5374" s="119" t="str">
        <f>IF(G5374="","",VLOOKUP(G5374,номенклатури!R:T,2,0))</f>
        <v/>
      </c>
      <c r="E5374" s="365" t="str">
        <f>IF(G5374="","",VLOOKUP(G5374,номенклатури!R:T,3,0))</f>
        <v/>
      </c>
      <c r="F5374" s="159" t="str">
        <f>IF(G5374="","",IF(ISERROR(VLOOKUP(G5374,номенклатури!V:V,1,0)),E5374*H5374,E5374*I5374))</f>
        <v/>
      </c>
      <c r="G5374" s="14"/>
      <c r="H5374" s="15"/>
      <c r="I5374" s="15"/>
      <c r="J5374" s="15"/>
      <c r="K5374" s="15"/>
      <c r="L5374" s="217"/>
      <c r="M5374" s="22"/>
      <c r="N5374" s="119" t="str">
        <f>IF(G5374="","",VLOOKUP(G5374,номенклатури!R:U,4,0))</f>
        <v/>
      </c>
      <c r="O5374" s="119" t="str">
        <f>IF(M5374="","",VLOOKUP(M5374,'14'!D:D,1,0))</f>
        <v/>
      </c>
    </row>
    <row r="5375" spans="1:15" ht="12.75" customHeight="1" x14ac:dyDescent="0.2">
      <c r="A5375" s="36" t="str">
        <f>'0'!$A$4</f>
        <v>………………..</v>
      </c>
      <c r="B5375" s="37">
        <f>'0'!$A$2</f>
        <v>46112</v>
      </c>
      <c r="C5375" s="37" t="s">
        <v>1243</v>
      </c>
      <c r="D5375" s="119" t="str">
        <f>IF(G5375="","",VLOOKUP(G5375,номенклатури!R:T,2,0))</f>
        <v/>
      </c>
      <c r="E5375" s="365" t="str">
        <f>IF(G5375="","",VLOOKUP(G5375,номенклатури!R:T,3,0))</f>
        <v/>
      </c>
      <c r="F5375" s="159" t="str">
        <f>IF(G5375="","",IF(ISERROR(VLOOKUP(G5375,номенклатури!V:V,1,0)),E5375*H5375,E5375*I5375))</f>
        <v/>
      </c>
      <c r="G5375" s="14"/>
      <c r="H5375" s="15"/>
      <c r="I5375" s="15"/>
      <c r="J5375" s="15"/>
      <c r="K5375" s="15"/>
      <c r="L5375" s="217"/>
      <c r="M5375" s="22"/>
      <c r="N5375" s="119" t="str">
        <f>IF(G5375="","",VLOOKUP(G5375,номенклатури!R:U,4,0))</f>
        <v/>
      </c>
      <c r="O5375" s="119" t="str">
        <f>IF(M5375="","",VLOOKUP(M5375,'14'!D:D,1,0))</f>
        <v/>
      </c>
    </row>
    <row r="5376" spans="1:15" ht="12.75" customHeight="1" x14ac:dyDescent="0.2">
      <c r="A5376" s="36" t="str">
        <f>'0'!$A$4</f>
        <v>………………..</v>
      </c>
      <c r="B5376" s="37">
        <f>'0'!$A$2</f>
        <v>46112</v>
      </c>
      <c r="C5376" s="37" t="s">
        <v>1243</v>
      </c>
      <c r="D5376" s="119" t="str">
        <f>IF(G5376="","",VLOOKUP(G5376,номенклатури!R:T,2,0))</f>
        <v/>
      </c>
      <c r="E5376" s="365" t="str">
        <f>IF(G5376="","",VLOOKUP(G5376,номенклатури!R:T,3,0))</f>
        <v/>
      </c>
      <c r="F5376" s="159" t="str">
        <f>IF(G5376="","",IF(ISERROR(VLOOKUP(G5376,номенклатури!V:V,1,0)),E5376*H5376,E5376*I5376))</f>
        <v/>
      </c>
      <c r="G5376" s="14"/>
      <c r="H5376" s="15"/>
      <c r="I5376" s="15"/>
      <c r="J5376" s="15"/>
      <c r="K5376" s="15"/>
      <c r="L5376" s="217"/>
      <c r="M5376" s="22"/>
      <c r="N5376" s="119" t="str">
        <f>IF(G5376="","",VLOOKUP(G5376,номенклатури!R:U,4,0))</f>
        <v/>
      </c>
      <c r="O5376" s="119" t="str">
        <f>IF(M5376="","",VLOOKUP(M5376,'14'!D:D,1,0))</f>
        <v/>
      </c>
    </row>
    <row r="5377" spans="1:15" ht="12.75" customHeight="1" x14ac:dyDescent="0.2">
      <c r="A5377" s="36" t="str">
        <f>'0'!$A$4</f>
        <v>………………..</v>
      </c>
      <c r="B5377" s="37">
        <f>'0'!$A$2</f>
        <v>46112</v>
      </c>
      <c r="C5377" s="37" t="s">
        <v>1243</v>
      </c>
      <c r="D5377" s="119" t="str">
        <f>IF(G5377="","",VLOOKUP(G5377,номенклатури!R:T,2,0))</f>
        <v/>
      </c>
      <c r="E5377" s="365" t="str">
        <f>IF(G5377="","",VLOOKUP(G5377,номенклатури!R:T,3,0))</f>
        <v/>
      </c>
      <c r="F5377" s="159" t="str">
        <f>IF(G5377="","",IF(ISERROR(VLOOKUP(G5377,номенклатури!V:V,1,0)),E5377*H5377,E5377*I5377))</f>
        <v/>
      </c>
      <c r="G5377" s="14"/>
      <c r="H5377" s="15"/>
      <c r="I5377" s="15"/>
      <c r="J5377" s="15"/>
      <c r="K5377" s="15"/>
      <c r="L5377" s="217"/>
      <c r="M5377" s="22"/>
      <c r="N5377" s="119" t="str">
        <f>IF(G5377="","",VLOOKUP(G5377,номенклатури!R:U,4,0))</f>
        <v/>
      </c>
      <c r="O5377" s="119" t="str">
        <f>IF(M5377="","",VLOOKUP(M5377,'14'!D:D,1,0))</f>
        <v/>
      </c>
    </row>
    <row r="5378" spans="1:15" ht="12.75" customHeight="1" x14ac:dyDescent="0.2">
      <c r="A5378" s="36" t="str">
        <f>'0'!$A$4</f>
        <v>………………..</v>
      </c>
      <c r="B5378" s="37">
        <f>'0'!$A$2</f>
        <v>46112</v>
      </c>
      <c r="C5378" s="37" t="s">
        <v>1243</v>
      </c>
      <c r="D5378" s="119" t="str">
        <f>IF(G5378="","",VLOOKUP(G5378,номенклатури!R:T,2,0))</f>
        <v/>
      </c>
      <c r="E5378" s="365" t="str">
        <f>IF(G5378="","",VLOOKUP(G5378,номенклатури!R:T,3,0))</f>
        <v/>
      </c>
      <c r="F5378" s="159" t="str">
        <f>IF(G5378="","",IF(ISERROR(VLOOKUP(G5378,номенклатури!V:V,1,0)),E5378*H5378,E5378*I5378))</f>
        <v/>
      </c>
      <c r="G5378" s="14"/>
      <c r="H5378" s="15"/>
      <c r="I5378" s="15"/>
      <c r="J5378" s="15"/>
      <c r="K5378" s="15"/>
      <c r="L5378" s="217"/>
      <c r="M5378" s="22"/>
      <c r="N5378" s="119" t="str">
        <f>IF(G5378="","",VLOOKUP(G5378,номенклатури!R:U,4,0))</f>
        <v/>
      </c>
      <c r="O5378" s="119" t="str">
        <f>IF(M5378="","",VLOOKUP(M5378,'14'!D:D,1,0))</f>
        <v/>
      </c>
    </row>
    <row r="5379" spans="1:15" ht="12.75" customHeight="1" x14ac:dyDescent="0.2">
      <c r="A5379" s="36" t="str">
        <f>'0'!$A$4</f>
        <v>………………..</v>
      </c>
      <c r="B5379" s="37">
        <f>'0'!$A$2</f>
        <v>46112</v>
      </c>
      <c r="C5379" s="37" t="s">
        <v>1243</v>
      </c>
      <c r="D5379" s="119" t="str">
        <f>IF(G5379="","",VLOOKUP(G5379,номенклатури!R:T,2,0))</f>
        <v/>
      </c>
      <c r="E5379" s="365" t="str">
        <f>IF(G5379="","",VLOOKUP(G5379,номенклатури!R:T,3,0))</f>
        <v/>
      </c>
      <c r="F5379" s="159" t="str">
        <f>IF(G5379="","",IF(ISERROR(VLOOKUP(G5379,номенклатури!V:V,1,0)),E5379*H5379,E5379*I5379))</f>
        <v/>
      </c>
      <c r="G5379" s="14"/>
      <c r="H5379" s="15"/>
      <c r="I5379" s="15"/>
      <c r="J5379" s="15"/>
      <c r="K5379" s="15"/>
      <c r="L5379" s="217"/>
      <c r="M5379" s="22"/>
      <c r="N5379" s="119" t="str">
        <f>IF(G5379="","",VLOOKUP(G5379,номенклатури!R:U,4,0))</f>
        <v/>
      </c>
      <c r="O5379" s="119" t="str">
        <f>IF(M5379="","",VLOOKUP(M5379,'14'!D:D,1,0))</f>
        <v/>
      </c>
    </row>
    <row r="5380" spans="1:15" ht="12.75" customHeight="1" x14ac:dyDescent="0.2">
      <c r="A5380" s="36" t="str">
        <f>'0'!$A$4</f>
        <v>………………..</v>
      </c>
      <c r="B5380" s="37">
        <f>'0'!$A$2</f>
        <v>46112</v>
      </c>
      <c r="C5380" s="37" t="s">
        <v>1243</v>
      </c>
      <c r="D5380" s="119" t="str">
        <f>IF(G5380="","",VLOOKUP(G5380,номенклатури!R:T,2,0))</f>
        <v/>
      </c>
      <c r="E5380" s="365" t="str">
        <f>IF(G5380="","",VLOOKUP(G5380,номенклатури!R:T,3,0))</f>
        <v/>
      </c>
      <c r="F5380" s="159" t="str">
        <f>IF(G5380="","",IF(ISERROR(VLOOKUP(G5380,номенклатури!V:V,1,0)),E5380*H5380,E5380*I5380))</f>
        <v/>
      </c>
      <c r="G5380" s="14"/>
      <c r="H5380" s="15"/>
      <c r="I5380" s="15"/>
      <c r="J5380" s="15"/>
      <c r="K5380" s="15"/>
      <c r="L5380" s="217"/>
      <c r="M5380" s="22"/>
      <c r="N5380" s="119" t="str">
        <f>IF(G5380="","",VLOOKUP(G5380,номенклатури!R:U,4,0))</f>
        <v/>
      </c>
      <c r="O5380" s="119" t="str">
        <f>IF(M5380="","",VLOOKUP(M5380,'14'!D:D,1,0))</f>
        <v/>
      </c>
    </row>
    <row r="5381" spans="1:15" ht="12.75" customHeight="1" x14ac:dyDescent="0.2">
      <c r="A5381" s="36" t="str">
        <f>'0'!$A$4</f>
        <v>………………..</v>
      </c>
      <c r="B5381" s="37">
        <f>'0'!$A$2</f>
        <v>46112</v>
      </c>
      <c r="C5381" s="37" t="s">
        <v>1243</v>
      </c>
      <c r="D5381" s="119" t="str">
        <f>IF(G5381="","",VLOOKUP(G5381,номенклатури!R:T,2,0))</f>
        <v/>
      </c>
      <c r="E5381" s="365" t="str">
        <f>IF(G5381="","",VLOOKUP(G5381,номенклатури!R:T,3,0))</f>
        <v/>
      </c>
      <c r="F5381" s="159" t="str">
        <f>IF(G5381="","",IF(ISERROR(VLOOKUP(G5381,номенклатури!V:V,1,0)),E5381*H5381,E5381*I5381))</f>
        <v/>
      </c>
      <c r="G5381" s="14"/>
      <c r="H5381" s="15"/>
      <c r="I5381" s="15"/>
      <c r="J5381" s="15"/>
      <c r="K5381" s="15"/>
      <c r="L5381" s="217"/>
      <c r="M5381" s="22"/>
      <c r="N5381" s="119" t="str">
        <f>IF(G5381="","",VLOOKUP(G5381,номенклатури!R:U,4,0))</f>
        <v/>
      </c>
      <c r="O5381" s="119" t="str">
        <f>IF(M5381="","",VLOOKUP(M5381,'14'!D:D,1,0))</f>
        <v/>
      </c>
    </row>
    <row r="5382" spans="1:15" ht="12.75" customHeight="1" x14ac:dyDescent="0.2">
      <c r="A5382" s="36" t="str">
        <f>'0'!$A$4</f>
        <v>………………..</v>
      </c>
      <c r="B5382" s="37">
        <f>'0'!$A$2</f>
        <v>46112</v>
      </c>
      <c r="C5382" s="37" t="s">
        <v>1243</v>
      </c>
      <c r="D5382" s="119" t="str">
        <f>IF(G5382="","",VLOOKUP(G5382,номенклатури!R:T,2,0))</f>
        <v/>
      </c>
      <c r="E5382" s="365" t="str">
        <f>IF(G5382="","",VLOOKUP(G5382,номенклатури!R:T,3,0))</f>
        <v/>
      </c>
      <c r="F5382" s="159" t="str">
        <f>IF(G5382="","",IF(ISERROR(VLOOKUP(G5382,номенклатури!V:V,1,0)),E5382*H5382,E5382*I5382))</f>
        <v/>
      </c>
      <c r="G5382" s="14"/>
      <c r="H5382" s="15"/>
      <c r="I5382" s="15"/>
      <c r="J5382" s="15"/>
      <c r="K5382" s="15"/>
      <c r="L5382" s="217"/>
      <c r="M5382" s="22"/>
      <c r="N5382" s="119" t="str">
        <f>IF(G5382="","",VLOOKUP(G5382,номенклатури!R:U,4,0))</f>
        <v/>
      </c>
      <c r="O5382" s="119" t="str">
        <f>IF(M5382="","",VLOOKUP(M5382,'14'!D:D,1,0))</f>
        <v/>
      </c>
    </row>
    <row r="5383" spans="1:15" ht="12.75" customHeight="1" x14ac:dyDescent="0.2">
      <c r="A5383" s="36" t="str">
        <f>'0'!$A$4</f>
        <v>………………..</v>
      </c>
      <c r="B5383" s="37">
        <f>'0'!$A$2</f>
        <v>46112</v>
      </c>
      <c r="C5383" s="37" t="s">
        <v>1243</v>
      </c>
      <c r="D5383" s="119" t="str">
        <f>IF(G5383="","",VLOOKUP(G5383,номенклатури!R:T,2,0))</f>
        <v/>
      </c>
      <c r="E5383" s="365" t="str">
        <f>IF(G5383="","",VLOOKUP(G5383,номенклатури!R:T,3,0))</f>
        <v/>
      </c>
      <c r="F5383" s="159" t="str">
        <f>IF(G5383="","",IF(ISERROR(VLOOKUP(G5383,номенклатури!V:V,1,0)),E5383*H5383,E5383*I5383))</f>
        <v/>
      </c>
      <c r="G5383" s="14"/>
      <c r="H5383" s="15"/>
      <c r="I5383" s="15"/>
      <c r="J5383" s="15"/>
      <c r="K5383" s="15"/>
      <c r="L5383" s="217"/>
      <c r="M5383" s="22"/>
      <c r="N5383" s="119" t="str">
        <f>IF(G5383="","",VLOOKUP(G5383,номенклатури!R:U,4,0))</f>
        <v/>
      </c>
      <c r="O5383" s="119" t="str">
        <f>IF(M5383="","",VLOOKUP(M5383,'14'!D:D,1,0))</f>
        <v/>
      </c>
    </row>
    <row r="5384" spans="1:15" ht="12.75" customHeight="1" x14ac:dyDescent="0.2">
      <c r="A5384" s="36" t="str">
        <f>'0'!$A$4</f>
        <v>………………..</v>
      </c>
      <c r="B5384" s="37">
        <f>'0'!$A$2</f>
        <v>46112</v>
      </c>
      <c r="C5384" s="37" t="s">
        <v>1243</v>
      </c>
      <c r="D5384" s="119" t="str">
        <f>IF(G5384="","",VLOOKUP(G5384,номенклатури!R:T,2,0))</f>
        <v/>
      </c>
      <c r="E5384" s="365" t="str">
        <f>IF(G5384="","",VLOOKUP(G5384,номенклатури!R:T,3,0))</f>
        <v/>
      </c>
      <c r="F5384" s="159" t="str">
        <f>IF(G5384="","",IF(ISERROR(VLOOKUP(G5384,номенклатури!V:V,1,0)),E5384*H5384,E5384*I5384))</f>
        <v/>
      </c>
      <c r="G5384" s="14"/>
      <c r="H5384" s="15"/>
      <c r="I5384" s="15"/>
      <c r="J5384" s="15"/>
      <c r="K5384" s="15"/>
      <c r="L5384" s="217"/>
      <c r="M5384" s="22"/>
      <c r="N5384" s="119" t="str">
        <f>IF(G5384="","",VLOOKUP(G5384,номенклатури!R:U,4,0))</f>
        <v/>
      </c>
      <c r="O5384" s="119" t="str">
        <f>IF(M5384="","",VLOOKUP(M5384,'14'!D:D,1,0))</f>
        <v/>
      </c>
    </row>
    <row r="5385" spans="1:15" ht="12.75" customHeight="1" x14ac:dyDescent="0.2">
      <c r="A5385" s="36" t="str">
        <f>'0'!$A$4</f>
        <v>………………..</v>
      </c>
      <c r="B5385" s="37">
        <f>'0'!$A$2</f>
        <v>46112</v>
      </c>
      <c r="C5385" s="37" t="s">
        <v>1243</v>
      </c>
      <c r="D5385" s="119" t="str">
        <f>IF(G5385="","",VLOOKUP(G5385,номенклатури!R:T,2,0))</f>
        <v/>
      </c>
      <c r="E5385" s="365" t="str">
        <f>IF(G5385="","",VLOOKUP(G5385,номенклатури!R:T,3,0))</f>
        <v/>
      </c>
      <c r="F5385" s="159" t="str">
        <f>IF(G5385="","",IF(ISERROR(VLOOKUP(G5385,номенклатури!V:V,1,0)),E5385*H5385,E5385*I5385))</f>
        <v/>
      </c>
      <c r="G5385" s="14"/>
      <c r="H5385" s="15"/>
      <c r="I5385" s="15"/>
      <c r="J5385" s="15"/>
      <c r="K5385" s="15"/>
      <c r="L5385" s="217"/>
      <c r="M5385" s="22"/>
      <c r="N5385" s="119" t="str">
        <f>IF(G5385="","",VLOOKUP(G5385,номенклатури!R:U,4,0))</f>
        <v/>
      </c>
      <c r="O5385" s="119" t="str">
        <f>IF(M5385="","",VLOOKUP(M5385,'14'!D:D,1,0))</f>
        <v/>
      </c>
    </row>
    <row r="5386" spans="1:15" ht="12.75" customHeight="1" x14ac:dyDescent="0.2">
      <c r="A5386" s="36" t="str">
        <f>'0'!$A$4</f>
        <v>………………..</v>
      </c>
      <c r="B5386" s="37">
        <f>'0'!$A$2</f>
        <v>46112</v>
      </c>
      <c r="C5386" s="37" t="s">
        <v>1243</v>
      </c>
      <c r="D5386" s="119" t="str">
        <f>IF(G5386="","",VLOOKUP(G5386,номенклатури!R:T,2,0))</f>
        <v/>
      </c>
      <c r="E5386" s="365" t="str">
        <f>IF(G5386="","",VLOOKUP(G5386,номенклатури!R:T,3,0))</f>
        <v/>
      </c>
      <c r="F5386" s="159" t="str">
        <f>IF(G5386="","",IF(ISERROR(VLOOKUP(G5386,номенклатури!V:V,1,0)),E5386*H5386,E5386*I5386))</f>
        <v/>
      </c>
      <c r="G5386" s="14"/>
      <c r="H5386" s="15"/>
      <c r="I5386" s="15"/>
      <c r="J5386" s="15"/>
      <c r="K5386" s="15"/>
      <c r="L5386" s="217"/>
      <c r="M5386" s="22"/>
      <c r="N5386" s="119" t="str">
        <f>IF(G5386="","",VLOOKUP(G5386,номенклатури!R:U,4,0))</f>
        <v/>
      </c>
      <c r="O5386" s="119" t="str">
        <f>IF(M5386="","",VLOOKUP(M5386,'14'!D:D,1,0))</f>
        <v/>
      </c>
    </row>
    <row r="5387" spans="1:15" ht="12.75" customHeight="1" x14ac:dyDescent="0.2">
      <c r="A5387" s="36" t="str">
        <f>'0'!$A$4</f>
        <v>………………..</v>
      </c>
      <c r="B5387" s="37">
        <f>'0'!$A$2</f>
        <v>46112</v>
      </c>
      <c r="C5387" s="37" t="s">
        <v>1243</v>
      </c>
      <c r="D5387" s="119" t="str">
        <f>IF(G5387="","",VLOOKUP(G5387,номенклатури!R:T,2,0))</f>
        <v/>
      </c>
      <c r="E5387" s="365" t="str">
        <f>IF(G5387="","",VLOOKUP(G5387,номенклатури!R:T,3,0))</f>
        <v/>
      </c>
      <c r="F5387" s="159" t="str">
        <f>IF(G5387="","",IF(ISERROR(VLOOKUP(G5387,номенклатури!V:V,1,0)),E5387*H5387,E5387*I5387))</f>
        <v/>
      </c>
      <c r="G5387" s="14"/>
      <c r="H5387" s="15"/>
      <c r="I5387" s="15"/>
      <c r="J5387" s="15"/>
      <c r="K5387" s="15"/>
      <c r="L5387" s="217"/>
      <c r="M5387" s="22"/>
      <c r="N5387" s="119" t="str">
        <f>IF(G5387="","",VLOOKUP(G5387,номенклатури!R:U,4,0))</f>
        <v/>
      </c>
      <c r="O5387" s="119" t="str">
        <f>IF(M5387="","",VLOOKUP(M5387,'14'!D:D,1,0))</f>
        <v/>
      </c>
    </row>
    <row r="5388" spans="1:15" ht="12.75" customHeight="1" x14ac:dyDescent="0.2">
      <c r="A5388" s="36" t="str">
        <f>'0'!$A$4</f>
        <v>………………..</v>
      </c>
      <c r="B5388" s="37">
        <f>'0'!$A$2</f>
        <v>46112</v>
      </c>
      <c r="C5388" s="37" t="s">
        <v>1243</v>
      </c>
      <c r="D5388" s="119" t="str">
        <f>IF(G5388="","",VLOOKUP(G5388,номенклатури!R:T,2,0))</f>
        <v/>
      </c>
      <c r="E5388" s="365" t="str">
        <f>IF(G5388="","",VLOOKUP(G5388,номенклатури!R:T,3,0))</f>
        <v/>
      </c>
      <c r="F5388" s="159" t="str">
        <f>IF(G5388="","",IF(ISERROR(VLOOKUP(G5388,номенклатури!V:V,1,0)),E5388*H5388,E5388*I5388))</f>
        <v/>
      </c>
      <c r="G5388" s="14"/>
      <c r="H5388" s="15"/>
      <c r="I5388" s="15"/>
      <c r="J5388" s="15"/>
      <c r="K5388" s="15"/>
      <c r="L5388" s="217"/>
      <c r="M5388" s="22"/>
      <c r="N5388" s="119" t="str">
        <f>IF(G5388="","",VLOOKUP(G5388,номенклатури!R:U,4,0))</f>
        <v/>
      </c>
      <c r="O5388" s="119" t="str">
        <f>IF(M5388="","",VLOOKUP(M5388,'14'!D:D,1,0))</f>
        <v/>
      </c>
    </row>
    <row r="5389" spans="1:15" ht="12.75" customHeight="1" x14ac:dyDescent="0.2">
      <c r="A5389" s="36" t="str">
        <f>'0'!$A$4</f>
        <v>………………..</v>
      </c>
      <c r="B5389" s="37">
        <f>'0'!$A$2</f>
        <v>46112</v>
      </c>
      <c r="C5389" s="37" t="s">
        <v>1243</v>
      </c>
      <c r="D5389" s="119" t="str">
        <f>IF(G5389="","",VLOOKUP(G5389,номенклатури!R:T,2,0))</f>
        <v/>
      </c>
      <c r="E5389" s="365" t="str">
        <f>IF(G5389="","",VLOOKUP(G5389,номенклатури!R:T,3,0))</f>
        <v/>
      </c>
      <c r="F5389" s="159" t="str">
        <f>IF(G5389="","",IF(ISERROR(VLOOKUP(G5389,номенклатури!V:V,1,0)),E5389*H5389,E5389*I5389))</f>
        <v/>
      </c>
      <c r="G5389" s="14"/>
      <c r="H5389" s="15"/>
      <c r="I5389" s="15"/>
      <c r="J5389" s="15"/>
      <c r="K5389" s="15"/>
      <c r="L5389" s="217"/>
      <c r="M5389" s="22"/>
      <c r="N5389" s="119" t="str">
        <f>IF(G5389="","",VLOOKUP(G5389,номенклатури!R:U,4,0))</f>
        <v/>
      </c>
      <c r="O5389" s="119" t="str">
        <f>IF(M5389="","",VLOOKUP(M5389,'14'!D:D,1,0))</f>
        <v/>
      </c>
    </row>
    <row r="5390" spans="1:15" ht="12.75" customHeight="1" x14ac:dyDescent="0.2">
      <c r="A5390" s="36" t="str">
        <f>'0'!$A$4</f>
        <v>………………..</v>
      </c>
      <c r="B5390" s="37">
        <f>'0'!$A$2</f>
        <v>46112</v>
      </c>
      <c r="C5390" s="37" t="s">
        <v>1243</v>
      </c>
      <c r="D5390" s="119" t="str">
        <f>IF(G5390="","",VLOOKUP(G5390,номенклатури!R:T,2,0))</f>
        <v/>
      </c>
      <c r="E5390" s="365" t="str">
        <f>IF(G5390="","",VLOOKUP(G5390,номенклатури!R:T,3,0))</f>
        <v/>
      </c>
      <c r="F5390" s="159" t="str">
        <f>IF(G5390="","",IF(ISERROR(VLOOKUP(G5390,номенклатури!V:V,1,0)),E5390*H5390,E5390*I5390))</f>
        <v/>
      </c>
      <c r="G5390" s="14"/>
      <c r="H5390" s="15"/>
      <c r="I5390" s="15"/>
      <c r="J5390" s="15"/>
      <c r="K5390" s="15"/>
      <c r="L5390" s="217"/>
      <c r="M5390" s="22"/>
      <c r="N5390" s="119" t="str">
        <f>IF(G5390="","",VLOOKUP(G5390,номенклатури!R:U,4,0))</f>
        <v/>
      </c>
      <c r="O5390" s="119" t="str">
        <f>IF(M5390="","",VLOOKUP(M5390,'14'!D:D,1,0))</f>
        <v/>
      </c>
    </row>
    <row r="5391" spans="1:15" ht="12.75" customHeight="1" x14ac:dyDescent="0.2">
      <c r="A5391" s="36" t="str">
        <f>'0'!$A$4</f>
        <v>………………..</v>
      </c>
      <c r="B5391" s="37">
        <f>'0'!$A$2</f>
        <v>46112</v>
      </c>
      <c r="C5391" s="37" t="s">
        <v>1243</v>
      </c>
      <c r="D5391" s="119" t="str">
        <f>IF(G5391="","",VLOOKUP(G5391,номенклатури!R:T,2,0))</f>
        <v/>
      </c>
      <c r="E5391" s="365" t="str">
        <f>IF(G5391="","",VLOOKUP(G5391,номенклатури!R:T,3,0))</f>
        <v/>
      </c>
      <c r="F5391" s="159" t="str">
        <f>IF(G5391="","",IF(ISERROR(VLOOKUP(G5391,номенклатури!V:V,1,0)),E5391*H5391,E5391*I5391))</f>
        <v/>
      </c>
      <c r="G5391" s="14"/>
      <c r="H5391" s="15"/>
      <c r="I5391" s="15"/>
      <c r="J5391" s="15"/>
      <c r="K5391" s="15"/>
      <c r="L5391" s="217"/>
      <c r="M5391" s="22"/>
      <c r="N5391" s="119" t="str">
        <f>IF(G5391="","",VLOOKUP(G5391,номенклатури!R:U,4,0))</f>
        <v/>
      </c>
      <c r="O5391" s="119" t="str">
        <f>IF(M5391="","",VLOOKUP(M5391,'14'!D:D,1,0))</f>
        <v/>
      </c>
    </row>
    <row r="5392" spans="1:15" ht="12.75" customHeight="1" x14ac:dyDescent="0.2">
      <c r="A5392" s="36" t="str">
        <f>'0'!$A$4</f>
        <v>………………..</v>
      </c>
      <c r="B5392" s="37">
        <f>'0'!$A$2</f>
        <v>46112</v>
      </c>
      <c r="C5392" s="37" t="s">
        <v>1243</v>
      </c>
      <c r="D5392" s="119" t="str">
        <f>IF(G5392="","",VLOOKUP(G5392,номенклатури!R:T,2,0))</f>
        <v/>
      </c>
      <c r="E5392" s="365" t="str">
        <f>IF(G5392="","",VLOOKUP(G5392,номенклатури!R:T,3,0))</f>
        <v/>
      </c>
      <c r="F5392" s="159" t="str">
        <f>IF(G5392="","",IF(ISERROR(VLOOKUP(G5392,номенклатури!V:V,1,0)),E5392*H5392,E5392*I5392))</f>
        <v/>
      </c>
      <c r="G5392" s="14"/>
      <c r="H5392" s="15"/>
      <c r="I5392" s="15"/>
      <c r="J5392" s="15"/>
      <c r="K5392" s="15"/>
      <c r="L5392" s="217"/>
      <c r="M5392" s="22"/>
      <c r="N5392" s="119" t="str">
        <f>IF(G5392="","",VLOOKUP(G5392,номенклатури!R:U,4,0))</f>
        <v/>
      </c>
      <c r="O5392" s="119" t="str">
        <f>IF(M5392="","",VLOOKUP(M5392,'14'!D:D,1,0))</f>
        <v/>
      </c>
    </row>
    <row r="5393" spans="1:15" ht="12.75" customHeight="1" x14ac:dyDescent="0.2">
      <c r="A5393" s="36" t="str">
        <f>'0'!$A$4</f>
        <v>………………..</v>
      </c>
      <c r="B5393" s="37">
        <f>'0'!$A$2</f>
        <v>46112</v>
      </c>
      <c r="C5393" s="37" t="s">
        <v>1243</v>
      </c>
      <c r="D5393" s="119" t="str">
        <f>IF(G5393="","",VLOOKUP(G5393,номенклатури!R:T,2,0))</f>
        <v/>
      </c>
      <c r="E5393" s="365" t="str">
        <f>IF(G5393="","",VLOOKUP(G5393,номенклатури!R:T,3,0))</f>
        <v/>
      </c>
      <c r="F5393" s="159" t="str">
        <f>IF(G5393="","",IF(ISERROR(VLOOKUP(G5393,номенклатури!V:V,1,0)),E5393*H5393,E5393*I5393))</f>
        <v/>
      </c>
      <c r="G5393" s="14"/>
      <c r="H5393" s="15"/>
      <c r="I5393" s="15"/>
      <c r="J5393" s="15"/>
      <c r="K5393" s="15"/>
      <c r="L5393" s="217"/>
      <c r="M5393" s="22"/>
      <c r="N5393" s="119" t="str">
        <f>IF(G5393="","",VLOOKUP(G5393,номенклатури!R:U,4,0))</f>
        <v/>
      </c>
      <c r="O5393" s="119" t="str">
        <f>IF(M5393="","",VLOOKUP(M5393,'14'!D:D,1,0))</f>
        <v/>
      </c>
    </row>
    <row r="5394" spans="1:15" ht="12.75" customHeight="1" x14ac:dyDescent="0.2">
      <c r="A5394" s="36" t="str">
        <f>'0'!$A$4</f>
        <v>………………..</v>
      </c>
      <c r="B5394" s="37">
        <f>'0'!$A$2</f>
        <v>46112</v>
      </c>
      <c r="C5394" s="37" t="s">
        <v>1243</v>
      </c>
      <c r="D5394" s="119" t="str">
        <f>IF(G5394="","",VLOOKUP(G5394,номенклатури!R:T,2,0))</f>
        <v/>
      </c>
      <c r="E5394" s="365" t="str">
        <f>IF(G5394="","",VLOOKUP(G5394,номенклатури!R:T,3,0))</f>
        <v/>
      </c>
      <c r="F5394" s="159" t="str">
        <f>IF(G5394="","",IF(ISERROR(VLOOKUP(G5394,номенклатури!V:V,1,0)),E5394*H5394,E5394*I5394))</f>
        <v/>
      </c>
      <c r="G5394" s="14"/>
      <c r="H5394" s="15"/>
      <c r="I5394" s="15"/>
      <c r="J5394" s="15"/>
      <c r="K5394" s="15"/>
      <c r="L5394" s="217"/>
      <c r="M5394" s="22"/>
      <c r="N5394" s="119" t="str">
        <f>IF(G5394="","",VLOOKUP(G5394,номенклатури!R:U,4,0))</f>
        <v/>
      </c>
      <c r="O5394" s="119" t="str">
        <f>IF(M5394="","",VLOOKUP(M5394,'14'!D:D,1,0))</f>
        <v/>
      </c>
    </row>
    <row r="5395" spans="1:15" ht="12.75" customHeight="1" x14ac:dyDescent="0.2">
      <c r="A5395" s="36" t="str">
        <f>'0'!$A$4</f>
        <v>………………..</v>
      </c>
      <c r="B5395" s="37">
        <f>'0'!$A$2</f>
        <v>46112</v>
      </c>
      <c r="C5395" s="37" t="s">
        <v>1243</v>
      </c>
      <c r="D5395" s="119" t="str">
        <f>IF(G5395="","",VLOOKUP(G5395,номенклатури!R:T,2,0))</f>
        <v/>
      </c>
      <c r="E5395" s="365" t="str">
        <f>IF(G5395="","",VLOOKUP(G5395,номенклатури!R:T,3,0))</f>
        <v/>
      </c>
      <c r="F5395" s="159" t="str">
        <f>IF(G5395="","",IF(ISERROR(VLOOKUP(G5395,номенклатури!V:V,1,0)),E5395*H5395,E5395*I5395))</f>
        <v/>
      </c>
      <c r="G5395" s="14"/>
      <c r="H5395" s="15"/>
      <c r="I5395" s="15"/>
      <c r="J5395" s="15"/>
      <c r="K5395" s="15"/>
      <c r="L5395" s="217"/>
      <c r="M5395" s="22"/>
      <c r="N5395" s="119" t="str">
        <f>IF(G5395="","",VLOOKUP(G5395,номенклатури!R:U,4,0))</f>
        <v/>
      </c>
      <c r="O5395" s="119" t="str">
        <f>IF(M5395="","",VLOOKUP(M5395,'14'!D:D,1,0))</f>
        <v/>
      </c>
    </row>
    <row r="5396" spans="1:15" ht="12.75" customHeight="1" x14ac:dyDescent="0.2">
      <c r="A5396" s="36" t="str">
        <f>'0'!$A$4</f>
        <v>………………..</v>
      </c>
      <c r="B5396" s="37">
        <f>'0'!$A$2</f>
        <v>46112</v>
      </c>
      <c r="C5396" s="37" t="s">
        <v>1243</v>
      </c>
      <c r="D5396" s="119" t="str">
        <f>IF(G5396="","",VLOOKUP(G5396,номенклатури!R:T,2,0))</f>
        <v/>
      </c>
      <c r="E5396" s="365" t="str">
        <f>IF(G5396="","",VLOOKUP(G5396,номенклатури!R:T,3,0))</f>
        <v/>
      </c>
      <c r="F5396" s="159" t="str">
        <f>IF(G5396="","",IF(ISERROR(VLOOKUP(G5396,номенклатури!V:V,1,0)),E5396*H5396,E5396*I5396))</f>
        <v/>
      </c>
      <c r="G5396" s="14"/>
      <c r="H5396" s="15"/>
      <c r="I5396" s="15"/>
      <c r="J5396" s="15"/>
      <c r="K5396" s="15"/>
      <c r="L5396" s="217"/>
      <c r="M5396" s="22"/>
      <c r="N5396" s="119" t="str">
        <f>IF(G5396="","",VLOOKUP(G5396,номенклатури!R:U,4,0))</f>
        <v/>
      </c>
      <c r="O5396" s="119" t="str">
        <f>IF(M5396="","",VLOOKUP(M5396,'14'!D:D,1,0))</f>
        <v/>
      </c>
    </row>
    <row r="5397" spans="1:15" ht="12.75" customHeight="1" x14ac:dyDescent="0.2">
      <c r="A5397" s="36" t="str">
        <f>'0'!$A$4</f>
        <v>………………..</v>
      </c>
      <c r="B5397" s="37">
        <f>'0'!$A$2</f>
        <v>46112</v>
      </c>
      <c r="C5397" s="37" t="s">
        <v>1243</v>
      </c>
      <c r="D5397" s="119" t="str">
        <f>IF(G5397="","",VLOOKUP(G5397,номенклатури!R:T,2,0))</f>
        <v/>
      </c>
      <c r="E5397" s="365" t="str">
        <f>IF(G5397="","",VLOOKUP(G5397,номенклатури!R:T,3,0))</f>
        <v/>
      </c>
      <c r="F5397" s="159" t="str">
        <f>IF(G5397="","",IF(ISERROR(VLOOKUP(G5397,номенклатури!V:V,1,0)),E5397*H5397,E5397*I5397))</f>
        <v/>
      </c>
      <c r="G5397" s="14"/>
      <c r="H5397" s="15"/>
      <c r="I5397" s="15"/>
      <c r="J5397" s="15"/>
      <c r="K5397" s="15"/>
      <c r="L5397" s="217"/>
      <c r="M5397" s="22"/>
      <c r="N5397" s="119" t="str">
        <f>IF(G5397="","",VLOOKUP(G5397,номенклатури!R:U,4,0))</f>
        <v/>
      </c>
      <c r="O5397" s="119" t="str">
        <f>IF(M5397="","",VLOOKUP(M5397,'14'!D:D,1,0))</f>
        <v/>
      </c>
    </row>
    <row r="5398" spans="1:15" ht="12.75" customHeight="1" x14ac:dyDescent="0.2">
      <c r="A5398" s="36" t="str">
        <f>'0'!$A$4</f>
        <v>………………..</v>
      </c>
      <c r="B5398" s="37">
        <f>'0'!$A$2</f>
        <v>46112</v>
      </c>
      <c r="C5398" s="37" t="s">
        <v>1243</v>
      </c>
      <c r="D5398" s="119" t="str">
        <f>IF(G5398="","",VLOOKUP(G5398,номенклатури!R:T,2,0))</f>
        <v/>
      </c>
      <c r="E5398" s="365" t="str">
        <f>IF(G5398="","",VLOOKUP(G5398,номенклатури!R:T,3,0))</f>
        <v/>
      </c>
      <c r="F5398" s="159" t="str">
        <f>IF(G5398="","",IF(ISERROR(VLOOKUP(G5398,номенклатури!V:V,1,0)),E5398*H5398,E5398*I5398))</f>
        <v/>
      </c>
      <c r="G5398" s="14"/>
      <c r="H5398" s="15"/>
      <c r="I5398" s="15"/>
      <c r="J5398" s="15"/>
      <c r="K5398" s="15"/>
      <c r="L5398" s="217"/>
      <c r="M5398" s="22"/>
      <c r="N5398" s="119" t="str">
        <f>IF(G5398="","",VLOOKUP(G5398,номенклатури!R:U,4,0))</f>
        <v/>
      </c>
      <c r="O5398" s="119" t="str">
        <f>IF(M5398="","",VLOOKUP(M5398,'14'!D:D,1,0))</f>
        <v/>
      </c>
    </row>
    <row r="5399" spans="1:15" ht="12.75" customHeight="1" x14ac:dyDescent="0.2">
      <c r="A5399" s="36" t="str">
        <f>'0'!$A$4</f>
        <v>………………..</v>
      </c>
      <c r="B5399" s="37">
        <f>'0'!$A$2</f>
        <v>46112</v>
      </c>
      <c r="C5399" s="37" t="s">
        <v>1243</v>
      </c>
      <c r="D5399" s="119" t="str">
        <f>IF(G5399="","",VLOOKUP(G5399,номенклатури!R:T,2,0))</f>
        <v/>
      </c>
      <c r="E5399" s="365" t="str">
        <f>IF(G5399="","",VLOOKUP(G5399,номенклатури!R:T,3,0))</f>
        <v/>
      </c>
      <c r="F5399" s="159" t="str">
        <f>IF(G5399="","",IF(ISERROR(VLOOKUP(G5399,номенклатури!V:V,1,0)),E5399*H5399,E5399*I5399))</f>
        <v/>
      </c>
      <c r="G5399" s="14"/>
      <c r="H5399" s="15"/>
      <c r="I5399" s="15"/>
      <c r="J5399" s="15"/>
      <c r="K5399" s="15"/>
      <c r="L5399" s="217"/>
      <c r="M5399" s="22"/>
      <c r="N5399" s="119" t="str">
        <f>IF(G5399="","",VLOOKUP(G5399,номенклатури!R:U,4,0))</f>
        <v/>
      </c>
      <c r="O5399" s="119" t="str">
        <f>IF(M5399="","",VLOOKUP(M5399,'14'!D:D,1,0))</f>
        <v/>
      </c>
    </row>
    <row r="5400" spans="1:15" ht="12.75" customHeight="1" x14ac:dyDescent="0.2">
      <c r="A5400" s="36" t="str">
        <f>'0'!$A$4</f>
        <v>………………..</v>
      </c>
      <c r="B5400" s="37">
        <f>'0'!$A$2</f>
        <v>46112</v>
      </c>
      <c r="C5400" s="37" t="s">
        <v>1243</v>
      </c>
      <c r="D5400" s="119" t="str">
        <f>IF(G5400="","",VLOOKUP(G5400,номенклатури!R:T,2,0))</f>
        <v/>
      </c>
      <c r="E5400" s="365" t="str">
        <f>IF(G5400="","",VLOOKUP(G5400,номенклатури!R:T,3,0))</f>
        <v/>
      </c>
      <c r="F5400" s="159" t="str">
        <f>IF(G5400="","",IF(ISERROR(VLOOKUP(G5400,номенклатури!V:V,1,0)),E5400*H5400,E5400*I5400))</f>
        <v/>
      </c>
      <c r="G5400" s="14"/>
      <c r="H5400" s="15"/>
      <c r="I5400" s="15"/>
      <c r="J5400" s="15"/>
      <c r="K5400" s="15"/>
      <c r="L5400" s="217"/>
      <c r="M5400" s="22"/>
      <c r="N5400" s="119" t="str">
        <f>IF(G5400="","",VLOOKUP(G5400,номенклатури!R:U,4,0))</f>
        <v/>
      </c>
      <c r="O5400" s="119" t="str">
        <f>IF(M5400="","",VLOOKUP(M5400,'14'!D:D,1,0))</f>
        <v/>
      </c>
    </row>
    <row r="5401" spans="1:15" ht="12.75" customHeight="1" x14ac:dyDescent="0.2">
      <c r="A5401" s="36" t="str">
        <f>'0'!$A$4</f>
        <v>………………..</v>
      </c>
      <c r="B5401" s="37">
        <f>'0'!$A$2</f>
        <v>46112</v>
      </c>
      <c r="C5401" s="37" t="s">
        <v>1243</v>
      </c>
      <c r="D5401" s="119" t="str">
        <f>IF(G5401="","",VLOOKUP(G5401,номенклатури!R:T,2,0))</f>
        <v/>
      </c>
      <c r="E5401" s="365" t="str">
        <f>IF(G5401="","",VLOOKUP(G5401,номенклатури!R:T,3,0))</f>
        <v/>
      </c>
      <c r="F5401" s="159" t="str">
        <f>IF(G5401="","",IF(ISERROR(VLOOKUP(G5401,номенклатури!V:V,1,0)),E5401*H5401,E5401*I5401))</f>
        <v/>
      </c>
      <c r="G5401" s="14"/>
      <c r="H5401" s="15"/>
      <c r="I5401" s="15"/>
      <c r="J5401" s="15"/>
      <c r="K5401" s="15"/>
      <c r="L5401" s="217"/>
      <c r="M5401" s="22"/>
      <c r="N5401" s="119" t="str">
        <f>IF(G5401="","",VLOOKUP(G5401,номенклатури!R:U,4,0))</f>
        <v/>
      </c>
      <c r="O5401" s="119" t="str">
        <f>IF(M5401="","",VLOOKUP(M5401,'14'!D:D,1,0))</f>
        <v/>
      </c>
    </row>
    <row r="5402" spans="1:15" ht="12.75" customHeight="1" x14ac:dyDescent="0.2">
      <c r="A5402" s="36" t="str">
        <f>'0'!$A$4</f>
        <v>………………..</v>
      </c>
      <c r="B5402" s="37">
        <f>'0'!$A$2</f>
        <v>46112</v>
      </c>
      <c r="C5402" s="37" t="s">
        <v>1243</v>
      </c>
      <c r="D5402" s="119" t="str">
        <f>IF(G5402="","",VLOOKUP(G5402,номенклатури!R:T,2,0))</f>
        <v/>
      </c>
      <c r="E5402" s="365" t="str">
        <f>IF(G5402="","",VLOOKUP(G5402,номенклатури!R:T,3,0))</f>
        <v/>
      </c>
      <c r="F5402" s="159" t="str">
        <f>IF(G5402="","",IF(ISERROR(VLOOKUP(G5402,номенклатури!V:V,1,0)),E5402*H5402,E5402*I5402))</f>
        <v/>
      </c>
      <c r="G5402" s="14"/>
      <c r="H5402" s="15"/>
      <c r="I5402" s="15"/>
      <c r="J5402" s="15"/>
      <c r="K5402" s="15"/>
      <c r="L5402" s="217"/>
      <c r="M5402" s="22"/>
      <c r="N5402" s="119" t="str">
        <f>IF(G5402="","",VLOOKUP(G5402,номенклатури!R:U,4,0))</f>
        <v/>
      </c>
      <c r="O5402" s="119" t="str">
        <f>IF(M5402="","",VLOOKUP(M5402,'14'!D:D,1,0))</f>
        <v/>
      </c>
    </row>
    <row r="5403" spans="1:15" ht="12.75" customHeight="1" x14ac:dyDescent="0.2">
      <c r="A5403" s="36" t="str">
        <f>'0'!$A$4</f>
        <v>………………..</v>
      </c>
      <c r="B5403" s="37">
        <f>'0'!$A$2</f>
        <v>46112</v>
      </c>
      <c r="C5403" s="37" t="s">
        <v>1243</v>
      </c>
      <c r="D5403" s="119" t="str">
        <f>IF(G5403="","",VLOOKUP(G5403,номенклатури!R:T,2,0))</f>
        <v/>
      </c>
      <c r="E5403" s="365" t="str">
        <f>IF(G5403="","",VLOOKUP(G5403,номенклатури!R:T,3,0))</f>
        <v/>
      </c>
      <c r="F5403" s="159" t="str">
        <f>IF(G5403="","",IF(ISERROR(VLOOKUP(G5403,номенклатури!V:V,1,0)),E5403*H5403,E5403*I5403))</f>
        <v/>
      </c>
      <c r="G5403" s="14"/>
      <c r="H5403" s="15"/>
      <c r="I5403" s="15"/>
      <c r="J5403" s="15"/>
      <c r="K5403" s="15"/>
      <c r="L5403" s="217"/>
      <c r="M5403" s="22"/>
      <c r="N5403" s="119" t="str">
        <f>IF(G5403="","",VLOOKUP(G5403,номенклатури!R:U,4,0))</f>
        <v/>
      </c>
      <c r="O5403" s="119" t="str">
        <f>IF(M5403="","",VLOOKUP(M5403,'14'!D:D,1,0))</f>
        <v/>
      </c>
    </row>
    <row r="5404" spans="1:15" ht="12.75" customHeight="1" x14ac:dyDescent="0.2">
      <c r="A5404" s="36" t="str">
        <f>'0'!$A$4</f>
        <v>………………..</v>
      </c>
      <c r="B5404" s="37">
        <f>'0'!$A$2</f>
        <v>46112</v>
      </c>
      <c r="C5404" s="37" t="s">
        <v>1243</v>
      </c>
      <c r="D5404" s="119" t="str">
        <f>IF(G5404="","",VLOOKUP(G5404,номенклатури!R:T,2,0))</f>
        <v/>
      </c>
      <c r="E5404" s="365" t="str">
        <f>IF(G5404="","",VLOOKUP(G5404,номенклатури!R:T,3,0))</f>
        <v/>
      </c>
      <c r="F5404" s="159" t="str">
        <f>IF(G5404="","",IF(ISERROR(VLOOKUP(G5404,номенклатури!V:V,1,0)),E5404*H5404,E5404*I5404))</f>
        <v/>
      </c>
      <c r="G5404" s="14"/>
      <c r="H5404" s="15"/>
      <c r="I5404" s="15"/>
      <c r="J5404" s="15"/>
      <c r="K5404" s="15"/>
      <c r="L5404" s="217"/>
      <c r="M5404" s="22"/>
      <c r="N5404" s="119" t="str">
        <f>IF(G5404="","",VLOOKUP(G5404,номенклатури!R:U,4,0))</f>
        <v/>
      </c>
      <c r="O5404" s="119" t="str">
        <f>IF(M5404="","",VLOOKUP(M5404,'14'!D:D,1,0))</f>
        <v/>
      </c>
    </row>
    <row r="5405" spans="1:15" ht="12.75" customHeight="1" x14ac:dyDescent="0.2">
      <c r="A5405" s="36" t="str">
        <f>'0'!$A$4</f>
        <v>………………..</v>
      </c>
      <c r="B5405" s="37">
        <f>'0'!$A$2</f>
        <v>46112</v>
      </c>
      <c r="C5405" s="37" t="s">
        <v>1243</v>
      </c>
      <c r="D5405" s="119" t="str">
        <f>IF(G5405="","",VLOOKUP(G5405,номенклатури!R:T,2,0))</f>
        <v/>
      </c>
      <c r="E5405" s="365" t="str">
        <f>IF(G5405="","",VLOOKUP(G5405,номенклатури!R:T,3,0))</f>
        <v/>
      </c>
      <c r="F5405" s="159" t="str">
        <f>IF(G5405="","",IF(ISERROR(VLOOKUP(G5405,номенклатури!V:V,1,0)),E5405*H5405,E5405*I5405))</f>
        <v/>
      </c>
      <c r="G5405" s="14"/>
      <c r="H5405" s="15"/>
      <c r="I5405" s="15"/>
      <c r="J5405" s="15"/>
      <c r="K5405" s="15"/>
      <c r="L5405" s="217"/>
      <c r="M5405" s="22"/>
      <c r="N5405" s="119" t="str">
        <f>IF(G5405="","",VLOOKUP(G5405,номенклатури!R:U,4,0))</f>
        <v/>
      </c>
      <c r="O5405" s="119" t="str">
        <f>IF(M5405="","",VLOOKUP(M5405,'14'!D:D,1,0))</f>
        <v/>
      </c>
    </row>
    <row r="5406" spans="1:15" ht="12.75" customHeight="1" x14ac:dyDescent="0.2">
      <c r="A5406" s="36" t="str">
        <f>'0'!$A$4</f>
        <v>………………..</v>
      </c>
      <c r="B5406" s="37">
        <f>'0'!$A$2</f>
        <v>46112</v>
      </c>
      <c r="C5406" s="37" t="s">
        <v>1243</v>
      </c>
      <c r="D5406" s="119" t="str">
        <f>IF(G5406="","",VLOOKUP(G5406,номенклатури!R:T,2,0))</f>
        <v/>
      </c>
      <c r="E5406" s="365" t="str">
        <f>IF(G5406="","",VLOOKUP(G5406,номенклатури!R:T,3,0))</f>
        <v/>
      </c>
      <c r="F5406" s="159" t="str">
        <f>IF(G5406="","",IF(ISERROR(VLOOKUP(G5406,номенклатури!V:V,1,0)),E5406*H5406,E5406*I5406))</f>
        <v/>
      </c>
      <c r="G5406" s="14"/>
      <c r="H5406" s="15"/>
      <c r="I5406" s="15"/>
      <c r="J5406" s="15"/>
      <c r="K5406" s="15"/>
      <c r="L5406" s="217"/>
      <c r="M5406" s="22"/>
      <c r="N5406" s="119" t="str">
        <f>IF(G5406="","",VLOOKUP(G5406,номенклатури!R:U,4,0))</f>
        <v/>
      </c>
      <c r="O5406" s="119" t="str">
        <f>IF(M5406="","",VLOOKUP(M5406,'14'!D:D,1,0))</f>
        <v/>
      </c>
    </row>
    <row r="5407" spans="1:15" ht="12.75" customHeight="1" x14ac:dyDescent="0.2">
      <c r="A5407" s="36" t="str">
        <f>'0'!$A$4</f>
        <v>………………..</v>
      </c>
      <c r="B5407" s="37">
        <f>'0'!$A$2</f>
        <v>46112</v>
      </c>
      <c r="C5407" s="37" t="s">
        <v>1243</v>
      </c>
      <c r="D5407" s="119" t="str">
        <f>IF(G5407="","",VLOOKUP(G5407,номенклатури!R:T,2,0))</f>
        <v/>
      </c>
      <c r="E5407" s="365" t="str">
        <f>IF(G5407="","",VLOOKUP(G5407,номенклатури!R:T,3,0))</f>
        <v/>
      </c>
      <c r="F5407" s="159" t="str">
        <f>IF(G5407="","",IF(ISERROR(VLOOKUP(G5407,номенклатури!V:V,1,0)),E5407*H5407,E5407*I5407))</f>
        <v/>
      </c>
      <c r="G5407" s="14"/>
      <c r="H5407" s="15"/>
      <c r="I5407" s="15"/>
      <c r="J5407" s="15"/>
      <c r="K5407" s="15"/>
      <c r="L5407" s="217"/>
      <c r="M5407" s="22"/>
      <c r="N5407" s="119" t="str">
        <f>IF(G5407="","",VLOOKUP(G5407,номенклатури!R:U,4,0))</f>
        <v/>
      </c>
      <c r="O5407" s="119" t="str">
        <f>IF(M5407="","",VLOOKUP(M5407,'14'!D:D,1,0))</f>
        <v/>
      </c>
    </row>
    <row r="5408" spans="1:15" ht="12.75" customHeight="1" x14ac:dyDescent="0.2">
      <c r="A5408" s="36" t="str">
        <f>'0'!$A$4</f>
        <v>………………..</v>
      </c>
      <c r="B5408" s="37">
        <f>'0'!$A$2</f>
        <v>46112</v>
      </c>
      <c r="C5408" s="37" t="s">
        <v>1243</v>
      </c>
      <c r="D5408" s="119" t="str">
        <f>IF(G5408="","",VLOOKUP(G5408,номенклатури!R:T,2,0))</f>
        <v/>
      </c>
      <c r="E5408" s="365" t="str">
        <f>IF(G5408="","",VLOOKUP(G5408,номенклатури!R:T,3,0))</f>
        <v/>
      </c>
      <c r="F5408" s="159" t="str">
        <f>IF(G5408="","",IF(ISERROR(VLOOKUP(G5408,номенклатури!V:V,1,0)),E5408*H5408,E5408*I5408))</f>
        <v/>
      </c>
      <c r="G5408" s="14"/>
      <c r="H5408" s="15"/>
      <c r="I5408" s="15"/>
      <c r="J5408" s="15"/>
      <c r="K5408" s="15"/>
      <c r="L5408" s="217"/>
      <c r="M5408" s="22"/>
      <c r="N5408" s="119" t="str">
        <f>IF(G5408="","",VLOOKUP(G5408,номенклатури!R:U,4,0))</f>
        <v/>
      </c>
      <c r="O5408" s="119" t="str">
        <f>IF(M5408="","",VLOOKUP(M5408,'14'!D:D,1,0))</f>
        <v/>
      </c>
    </row>
    <row r="5409" spans="1:15" ht="12.75" customHeight="1" x14ac:dyDescent="0.2">
      <c r="A5409" s="36" t="str">
        <f>'0'!$A$4</f>
        <v>………………..</v>
      </c>
      <c r="B5409" s="37">
        <f>'0'!$A$2</f>
        <v>46112</v>
      </c>
      <c r="C5409" s="37" t="s">
        <v>1243</v>
      </c>
      <c r="D5409" s="119" t="str">
        <f>IF(G5409="","",VLOOKUP(G5409,номенклатури!R:T,2,0))</f>
        <v/>
      </c>
      <c r="E5409" s="365" t="str">
        <f>IF(G5409="","",VLOOKUP(G5409,номенклатури!R:T,3,0))</f>
        <v/>
      </c>
      <c r="F5409" s="159" t="str">
        <f>IF(G5409="","",IF(ISERROR(VLOOKUP(G5409,номенклатури!V:V,1,0)),E5409*H5409,E5409*I5409))</f>
        <v/>
      </c>
      <c r="G5409" s="14"/>
      <c r="H5409" s="15"/>
      <c r="I5409" s="15"/>
      <c r="J5409" s="15"/>
      <c r="K5409" s="15"/>
      <c r="L5409" s="217"/>
      <c r="M5409" s="22"/>
      <c r="N5409" s="119" t="str">
        <f>IF(G5409="","",VLOOKUP(G5409,номенклатури!R:U,4,0))</f>
        <v/>
      </c>
      <c r="O5409" s="119" t="str">
        <f>IF(M5409="","",VLOOKUP(M5409,'14'!D:D,1,0))</f>
        <v/>
      </c>
    </row>
    <row r="5410" spans="1:15" ht="12.75" customHeight="1" x14ac:dyDescent="0.2">
      <c r="A5410" s="36" t="str">
        <f>'0'!$A$4</f>
        <v>………………..</v>
      </c>
      <c r="B5410" s="37">
        <f>'0'!$A$2</f>
        <v>46112</v>
      </c>
      <c r="C5410" s="37" t="s">
        <v>1243</v>
      </c>
      <c r="D5410" s="119" t="str">
        <f>IF(G5410="","",VLOOKUP(G5410,номенклатури!R:T,2,0))</f>
        <v/>
      </c>
      <c r="E5410" s="365" t="str">
        <f>IF(G5410="","",VLOOKUP(G5410,номенклатури!R:T,3,0))</f>
        <v/>
      </c>
      <c r="F5410" s="159" t="str">
        <f>IF(G5410="","",IF(ISERROR(VLOOKUP(G5410,номенклатури!V:V,1,0)),E5410*H5410,E5410*I5410))</f>
        <v/>
      </c>
      <c r="G5410" s="14"/>
      <c r="H5410" s="15"/>
      <c r="I5410" s="15"/>
      <c r="J5410" s="15"/>
      <c r="K5410" s="15"/>
      <c r="L5410" s="217"/>
      <c r="M5410" s="22"/>
      <c r="N5410" s="119" t="str">
        <f>IF(G5410="","",VLOOKUP(G5410,номенклатури!R:U,4,0))</f>
        <v/>
      </c>
      <c r="O5410" s="119" t="str">
        <f>IF(M5410="","",VLOOKUP(M5410,'14'!D:D,1,0))</f>
        <v/>
      </c>
    </row>
    <row r="5411" spans="1:15" ht="12.75" customHeight="1" x14ac:dyDescent="0.2">
      <c r="A5411" s="36" t="str">
        <f>'0'!$A$4</f>
        <v>………………..</v>
      </c>
      <c r="B5411" s="37">
        <f>'0'!$A$2</f>
        <v>46112</v>
      </c>
      <c r="C5411" s="37" t="s">
        <v>1243</v>
      </c>
      <c r="D5411" s="119" t="str">
        <f>IF(G5411="","",VLOOKUP(G5411,номенклатури!R:T,2,0))</f>
        <v/>
      </c>
      <c r="E5411" s="365" t="str">
        <f>IF(G5411="","",VLOOKUP(G5411,номенклатури!R:T,3,0))</f>
        <v/>
      </c>
      <c r="F5411" s="159" t="str">
        <f>IF(G5411="","",IF(ISERROR(VLOOKUP(G5411,номенклатури!V:V,1,0)),E5411*H5411,E5411*I5411))</f>
        <v/>
      </c>
      <c r="G5411" s="14"/>
      <c r="H5411" s="15"/>
      <c r="I5411" s="15"/>
      <c r="J5411" s="15"/>
      <c r="K5411" s="15"/>
      <c r="L5411" s="217"/>
      <c r="M5411" s="22"/>
      <c r="N5411" s="119" t="str">
        <f>IF(G5411="","",VLOOKUP(G5411,номенклатури!R:U,4,0))</f>
        <v/>
      </c>
      <c r="O5411" s="119" t="str">
        <f>IF(M5411="","",VLOOKUP(M5411,'14'!D:D,1,0))</f>
        <v/>
      </c>
    </row>
    <row r="5412" spans="1:15" ht="12.75" customHeight="1" x14ac:dyDescent="0.2">
      <c r="A5412" s="36" t="str">
        <f>'0'!$A$4</f>
        <v>………………..</v>
      </c>
      <c r="B5412" s="37">
        <f>'0'!$A$2</f>
        <v>46112</v>
      </c>
      <c r="C5412" s="37" t="s">
        <v>1243</v>
      </c>
      <c r="D5412" s="119" t="str">
        <f>IF(G5412="","",VLOOKUP(G5412,номенклатури!R:T,2,0))</f>
        <v/>
      </c>
      <c r="E5412" s="365" t="str">
        <f>IF(G5412="","",VLOOKUP(G5412,номенклатури!R:T,3,0))</f>
        <v/>
      </c>
      <c r="F5412" s="159" t="str">
        <f>IF(G5412="","",IF(ISERROR(VLOOKUP(G5412,номенклатури!V:V,1,0)),E5412*H5412,E5412*I5412))</f>
        <v/>
      </c>
      <c r="G5412" s="14"/>
      <c r="H5412" s="15"/>
      <c r="I5412" s="15"/>
      <c r="J5412" s="15"/>
      <c r="K5412" s="15"/>
      <c r="L5412" s="217"/>
      <c r="M5412" s="22"/>
      <c r="N5412" s="119" t="str">
        <f>IF(G5412="","",VLOOKUP(G5412,номенклатури!R:U,4,0))</f>
        <v/>
      </c>
      <c r="O5412" s="119" t="str">
        <f>IF(M5412="","",VLOOKUP(M5412,'14'!D:D,1,0))</f>
        <v/>
      </c>
    </row>
    <row r="5413" spans="1:15" ht="12.75" customHeight="1" x14ac:dyDescent="0.2">
      <c r="A5413" s="36" t="str">
        <f>'0'!$A$4</f>
        <v>………………..</v>
      </c>
      <c r="B5413" s="37">
        <f>'0'!$A$2</f>
        <v>46112</v>
      </c>
      <c r="C5413" s="37" t="s">
        <v>1243</v>
      </c>
      <c r="D5413" s="119" t="str">
        <f>IF(G5413="","",VLOOKUP(G5413,номенклатури!R:T,2,0))</f>
        <v/>
      </c>
      <c r="E5413" s="365" t="str">
        <f>IF(G5413="","",VLOOKUP(G5413,номенклатури!R:T,3,0))</f>
        <v/>
      </c>
      <c r="F5413" s="159" t="str">
        <f>IF(G5413="","",IF(ISERROR(VLOOKUP(G5413,номенклатури!V:V,1,0)),E5413*H5413,E5413*I5413))</f>
        <v/>
      </c>
      <c r="G5413" s="14"/>
      <c r="H5413" s="15"/>
      <c r="I5413" s="15"/>
      <c r="J5413" s="15"/>
      <c r="K5413" s="15"/>
      <c r="L5413" s="217"/>
      <c r="M5413" s="22"/>
      <c r="N5413" s="119" t="str">
        <f>IF(G5413="","",VLOOKUP(G5413,номенклатури!R:U,4,0))</f>
        <v/>
      </c>
      <c r="O5413" s="119" t="str">
        <f>IF(M5413="","",VLOOKUP(M5413,'14'!D:D,1,0))</f>
        <v/>
      </c>
    </row>
    <row r="5414" spans="1:15" ht="12.75" customHeight="1" x14ac:dyDescent="0.2">
      <c r="A5414" s="36" t="str">
        <f>'0'!$A$4</f>
        <v>………………..</v>
      </c>
      <c r="B5414" s="37">
        <f>'0'!$A$2</f>
        <v>46112</v>
      </c>
      <c r="C5414" s="37" t="s">
        <v>1243</v>
      </c>
      <c r="D5414" s="119" t="str">
        <f>IF(G5414="","",VLOOKUP(G5414,номенклатури!R:T,2,0))</f>
        <v/>
      </c>
      <c r="E5414" s="365" t="str">
        <f>IF(G5414="","",VLOOKUP(G5414,номенклатури!R:T,3,0))</f>
        <v/>
      </c>
      <c r="F5414" s="159" t="str">
        <f>IF(G5414="","",IF(ISERROR(VLOOKUP(G5414,номенклатури!V:V,1,0)),E5414*H5414,E5414*I5414))</f>
        <v/>
      </c>
      <c r="G5414" s="14"/>
      <c r="H5414" s="15"/>
      <c r="I5414" s="15"/>
      <c r="J5414" s="15"/>
      <c r="K5414" s="15"/>
      <c r="L5414" s="217"/>
      <c r="M5414" s="22"/>
      <c r="N5414" s="119" t="str">
        <f>IF(G5414="","",VLOOKUP(G5414,номенклатури!R:U,4,0))</f>
        <v/>
      </c>
      <c r="O5414" s="119" t="str">
        <f>IF(M5414="","",VLOOKUP(M5414,'14'!D:D,1,0))</f>
        <v/>
      </c>
    </row>
    <row r="5415" spans="1:15" ht="12.75" customHeight="1" x14ac:dyDescent="0.2">
      <c r="A5415" s="36" t="str">
        <f>'0'!$A$4</f>
        <v>………………..</v>
      </c>
      <c r="B5415" s="37">
        <f>'0'!$A$2</f>
        <v>46112</v>
      </c>
      <c r="C5415" s="37" t="s">
        <v>1243</v>
      </c>
      <c r="D5415" s="119" t="str">
        <f>IF(G5415="","",VLOOKUP(G5415,номенклатури!R:T,2,0))</f>
        <v/>
      </c>
      <c r="E5415" s="365" t="str">
        <f>IF(G5415="","",VLOOKUP(G5415,номенклатури!R:T,3,0))</f>
        <v/>
      </c>
      <c r="F5415" s="159" t="str">
        <f>IF(G5415="","",IF(ISERROR(VLOOKUP(G5415,номенклатури!V:V,1,0)),E5415*H5415,E5415*I5415))</f>
        <v/>
      </c>
      <c r="G5415" s="14"/>
      <c r="H5415" s="15"/>
      <c r="I5415" s="15"/>
      <c r="J5415" s="15"/>
      <c r="K5415" s="15"/>
      <c r="L5415" s="217"/>
      <c r="M5415" s="22"/>
      <c r="N5415" s="119" t="str">
        <f>IF(G5415="","",VLOOKUP(G5415,номенклатури!R:U,4,0))</f>
        <v/>
      </c>
      <c r="O5415" s="119" t="str">
        <f>IF(M5415="","",VLOOKUP(M5415,'14'!D:D,1,0))</f>
        <v/>
      </c>
    </row>
    <row r="5416" spans="1:15" ht="12.75" customHeight="1" x14ac:dyDescent="0.2">
      <c r="A5416" s="36" t="str">
        <f>'0'!$A$4</f>
        <v>………………..</v>
      </c>
      <c r="B5416" s="37">
        <f>'0'!$A$2</f>
        <v>46112</v>
      </c>
      <c r="C5416" s="37" t="s">
        <v>1243</v>
      </c>
      <c r="D5416" s="119" t="str">
        <f>IF(G5416="","",VLOOKUP(G5416,номенклатури!R:T,2,0))</f>
        <v/>
      </c>
      <c r="E5416" s="365" t="str">
        <f>IF(G5416="","",VLOOKUP(G5416,номенклатури!R:T,3,0))</f>
        <v/>
      </c>
      <c r="F5416" s="159" t="str">
        <f>IF(G5416="","",IF(ISERROR(VLOOKUP(G5416,номенклатури!V:V,1,0)),E5416*H5416,E5416*I5416))</f>
        <v/>
      </c>
      <c r="G5416" s="14"/>
      <c r="H5416" s="15"/>
      <c r="I5416" s="15"/>
      <c r="J5416" s="15"/>
      <c r="K5416" s="15"/>
      <c r="L5416" s="217"/>
      <c r="M5416" s="22"/>
      <c r="N5416" s="119" t="str">
        <f>IF(G5416="","",VLOOKUP(G5416,номенклатури!R:U,4,0))</f>
        <v/>
      </c>
      <c r="O5416" s="119" t="str">
        <f>IF(M5416="","",VLOOKUP(M5416,'14'!D:D,1,0))</f>
        <v/>
      </c>
    </row>
    <row r="5417" spans="1:15" ht="12.75" customHeight="1" x14ac:dyDescent="0.2">
      <c r="A5417" s="36" t="str">
        <f>'0'!$A$4</f>
        <v>………………..</v>
      </c>
      <c r="B5417" s="37">
        <f>'0'!$A$2</f>
        <v>46112</v>
      </c>
      <c r="C5417" s="37" t="s">
        <v>1243</v>
      </c>
      <c r="D5417" s="119" t="str">
        <f>IF(G5417="","",VLOOKUP(G5417,номенклатури!R:T,2,0))</f>
        <v/>
      </c>
      <c r="E5417" s="365" t="str">
        <f>IF(G5417="","",VLOOKUP(G5417,номенклатури!R:T,3,0))</f>
        <v/>
      </c>
      <c r="F5417" s="159" t="str">
        <f>IF(G5417="","",IF(ISERROR(VLOOKUP(G5417,номенклатури!V:V,1,0)),E5417*H5417,E5417*I5417))</f>
        <v/>
      </c>
      <c r="G5417" s="14"/>
      <c r="H5417" s="15"/>
      <c r="I5417" s="15"/>
      <c r="J5417" s="15"/>
      <c r="K5417" s="15"/>
      <c r="L5417" s="217"/>
      <c r="M5417" s="22"/>
      <c r="N5417" s="119" t="str">
        <f>IF(G5417="","",VLOOKUP(G5417,номенклатури!R:U,4,0))</f>
        <v/>
      </c>
      <c r="O5417" s="119" t="str">
        <f>IF(M5417="","",VLOOKUP(M5417,'14'!D:D,1,0))</f>
        <v/>
      </c>
    </row>
    <row r="5418" spans="1:15" ht="12.75" customHeight="1" x14ac:dyDescent="0.2">
      <c r="A5418" s="36" t="str">
        <f>'0'!$A$4</f>
        <v>………………..</v>
      </c>
      <c r="B5418" s="37">
        <f>'0'!$A$2</f>
        <v>46112</v>
      </c>
      <c r="C5418" s="37" t="s">
        <v>1243</v>
      </c>
      <c r="D5418" s="119" t="str">
        <f>IF(G5418="","",VLOOKUP(G5418,номенклатури!R:T,2,0))</f>
        <v/>
      </c>
      <c r="E5418" s="365" t="str">
        <f>IF(G5418="","",VLOOKUP(G5418,номенклатури!R:T,3,0))</f>
        <v/>
      </c>
      <c r="F5418" s="159" t="str">
        <f>IF(G5418="","",IF(ISERROR(VLOOKUP(G5418,номенклатури!V:V,1,0)),E5418*H5418,E5418*I5418))</f>
        <v/>
      </c>
      <c r="G5418" s="14"/>
      <c r="H5418" s="15"/>
      <c r="I5418" s="15"/>
      <c r="J5418" s="15"/>
      <c r="K5418" s="15"/>
      <c r="L5418" s="217"/>
      <c r="M5418" s="22"/>
      <c r="N5418" s="119" t="str">
        <f>IF(G5418="","",VLOOKUP(G5418,номенклатури!R:U,4,0))</f>
        <v/>
      </c>
      <c r="O5418" s="119" t="str">
        <f>IF(M5418="","",VLOOKUP(M5418,'14'!D:D,1,0))</f>
        <v/>
      </c>
    </row>
    <row r="5419" spans="1:15" ht="12.75" customHeight="1" x14ac:dyDescent="0.2">
      <c r="A5419" s="36" t="str">
        <f>'0'!$A$4</f>
        <v>………………..</v>
      </c>
      <c r="B5419" s="37">
        <f>'0'!$A$2</f>
        <v>46112</v>
      </c>
      <c r="C5419" s="37" t="s">
        <v>1243</v>
      </c>
      <c r="D5419" s="119" t="str">
        <f>IF(G5419="","",VLOOKUP(G5419,номенклатури!R:T,2,0))</f>
        <v/>
      </c>
      <c r="E5419" s="365" t="str">
        <f>IF(G5419="","",VLOOKUP(G5419,номенклатури!R:T,3,0))</f>
        <v/>
      </c>
      <c r="F5419" s="159" t="str">
        <f>IF(G5419="","",IF(ISERROR(VLOOKUP(G5419,номенклатури!V:V,1,0)),E5419*H5419,E5419*I5419))</f>
        <v/>
      </c>
      <c r="G5419" s="14"/>
      <c r="H5419" s="15"/>
      <c r="I5419" s="15"/>
      <c r="J5419" s="15"/>
      <c r="K5419" s="15"/>
      <c r="L5419" s="217"/>
      <c r="M5419" s="22"/>
      <c r="N5419" s="119" t="str">
        <f>IF(G5419="","",VLOOKUP(G5419,номенклатури!R:U,4,0))</f>
        <v/>
      </c>
      <c r="O5419" s="119" t="str">
        <f>IF(M5419="","",VLOOKUP(M5419,'14'!D:D,1,0))</f>
        <v/>
      </c>
    </row>
    <row r="5420" spans="1:15" ht="12.75" customHeight="1" x14ac:dyDescent="0.2">
      <c r="A5420" s="36" t="str">
        <f>'0'!$A$4</f>
        <v>………………..</v>
      </c>
      <c r="B5420" s="37">
        <f>'0'!$A$2</f>
        <v>46112</v>
      </c>
      <c r="C5420" s="37" t="s">
        <v>1243</v>
      </c>
      <c r="D5420" s="119" t="str">
        <f>IF(G5420="","",VLOOKUP(G5420,номенклатури!R:T,2,0))</f>
        <v/>
      </c>
      <c r="E5420" s="365" t="str">
        <f>IF(G5420="","",VLOOKUP(G5420,номенклатури!R:T,3,0))</f>
        <v/>
      </c>
      <c r="F5420" s="159" t="str">
        <f>IF(G5420="","",IF(ISERROR(VLOOKUP(G5420,номенклатури!V:V,1,0)),E5420*H5420,E5420*I5420))</f>
        <v/>
      </c>
      <c r="G5420" s="14"/>
      <c r="H5420" s="15"/>
      <c r="I5420" s="15"/>
      <c r="J5420" s="15"/>
      <c r="K5420" s="15"/>
      <c r="L5420" s="217"/>
      <c r="M5420" s="22"/>
      <c r="N5420" s="119" t="str">
        <f>IF(G5420="","",VLOOKUP(G5420,номенклатури!R:U,4,0))</f>
        <v/>
      </c>
      <c r="O5420" s="119" t="str">
        <f>IF(M5420="","",VLOOKUP(M5420,'14'!D:D,1,0))</f>
        <v/>
      </c>
    </row>
    <row r="5421" spans="1:15" ht="12.75" customHeight="1" x14ac:dyDescent="0.2">
      <c r="A5421" s="36" t="str">
        <f>'0'!$A$4</f>
        <v>………………..</v>
      </c>
      <c r="B5421" s="37">
        <f>'0'!$A$2</f>
        <v>46112</v>
      </c>
      <c r="C5421" s="37" t="s">
        <v>1243</v>
      </c>
      <c r="D5421" s="119" t="str">
        <f>IF(G5421="","",VLOOKUP(G5421,номенклатури!R:T,2,0))</f>
        <v/>
      </c>
      <c r="E5421" s="365" t="str">
        <f>IF(G5421="","",VLOOKUP(G5421,номенклатури!R:T,3,0))</f>
        <v/>
      </c>
      <c r="F5421" s="159" t="str">
        <f>IF(G5421="","",IF(ISERROR(VLOOKUP(G5421,номенклатури!V:V,1,0)),E5421*H5421,E5421*I5421))</f>
        <v/>
      </c>
      <c r="G5421" s="14"/>
      <c r="H5421" s="15"/>
      <c r="I5421" s="15"/>
      <c r="J5421" s="15"/>
      <c r="K5421" s="15"/>
      <c r="L5421" s="217"/>
      <c r="M5421" s="22"/>
      <c r="N5421" s="119" t="str">
        <f>IF(G5421="","",VLOOKUP(G5421,номенклатури!R:U,4,0))</f>
        <v/>
      </c>
      <c r="O5421" s="119" t="str">
        <f>IF(M5421="","",VLOOKUP(M5421,'14'!D:D,1,0))</f>
        <v/>
      </c>
    </row>
    <row r="5422" spans="1:15" ht="12.75" customHeight="1" x14ac:dyDescent="0.2">
      <c r="A5422" s="36" t="str">
        <f>'0'!$A$4</f>
        <v>………………..</v>
      </c>
      <c r="B5422" s="37">
        <f>'0'!$A$2</f>
        <v>46112</v>
      </c>
      <c r="C5422" s="37" t="s">
        <v>1243</v>
      </c>
      <c r="D5422" s="119" t="str">
        <f>IF(G5422="","",VLOOKUP(G5422,номенклатури!R:T,2,0))</f>
        <v/>
      </c>
      <c r="E5422" s="365" t="str">
        <f>IF(G5422="","",VLOOKUP(G5422,номенклатури!R:T,3,0))</f>
        <v/>
      </c>
      <c r="F5422" s="159" t="str">
        <f>IF(G5422="","",IF(ISERROR(VLOOKUP(G5422,номенклатури!V:V,1,0)),E5422*H5422,E5422*I5422))</f>
        <v/>
      </c>
      <c r="G5422" s="14"/>
      <c r="H5422" s="15"/>
      <c r="I5422" s="15"/>
      <c r="J5422" s="15"/>
      <c r="K5422" s="15"/>
      <c r="L5422" s="217"/>
      <c r="M5422" s="22"/>
      <c r="N5422" s="119" t="str">
        <f>IF(G5422="","",VLOOKUP(G5422,номенклатури!R:U,4,0))</f>
        <v/>
      </c>
      <c r="O5422" s="119" t="str">
        <f>IF(M5422="","",VLOOKUP(M5422,'14'!D:D,1,0))</f>
        <v/>
      </c>
    </row>
    <row r="5423" spans="1:15" ht="12.75" customHeight="1" x14ac:dyDescent="0.2">
      <c r="A5423" s="36" t="str">
        <f>'0'!$A$4</f>
        <v>………………..</v>
      </c>
      <c r="B5423" s="37">
        <f>'0'!$A$2</f>
        <v>46112</v>
      </c>
      <c r="C5423" s="37" t="s">
        <v>1243</v>
      </c>
      <c r="D5423" s="119" t="str">
        <f>IF(G5423="","",VLOOKUP(G5423,номенклатури!R:T,2,0))</f>
        <v/>
      </c>
      <c r="E5423" s="365" t="str">
        <f>IF(G5423="","",VLOOKUP(G5423,номенклатури!R:T,3,0))</f>
        <v/>
      </c>
      <c r="F5423" s="159" t="str">
        <f>IF(G5423="","",IF(ISERROR(VLOOKUP(G5423,номенклатури!V:V,1,0)),E5423*H5423,E5423*I5423))</f>
        <v/>
      </c>
      <c r="G5423" s="14"/>
      <c r="H5423" s="15"/>
      <c r="I5423" s="15"/>
      <c r="J5423" s="15"/>
      <c r="K5423" s="15"/>
      <c r="L5423" s="217"/>
      <c r="M5423" s="22"/>
      <c r="N5423" s="119" t="str">
        <f>IF(G5423="","",VLOOKUP(G5423,номенклатури!R:U,4,0))</f>
        <v/>
      </c>
      <c r="O5423" s="119" t="str">
        <f>IF(M5423="","",VLOOKUP(M5423,'14'!D:D,1,0))</f>
        <v/>
      </c>
    </row>
    <row r="5424" spans="1:15" ht="12.75" customHeight="1" x14ac:dyDescent="0.2">
      <c r="A5424" s="36" t="str">
        <f>'0'!$A$4</f>
        <v>………………..</v>
      </c>
      <c r="B5424" s="37">
        <f>'0'!$A$2</f>
        <v>46112</v>
      </c>
      <c r="C5424" s="37" t="s">
        <v>1243</v>
      </c>
      <c r="D5424" s="119" t="str">
        <f>IF(G5424="","",VLOOKUP(G5424,номенклатури!R:T,2,0))</f>
        <v/>
      </c>
      <c r="E5424" s="365" t="str">
        <f>IF(G5424="","",VLOOKUP(G5424,номенклатури!R:T,3,0))</f>
        <v/>
      </c>
      <c r="F5424" s="159" t="str">
        <f>IF(G5424="","",IF(ISERROR(VLOOKUP(G5424,номенклатури!V:V,1,0)),E5424*H5424,E5424*I5424))</f>
        <v/>
      </c>
      <c r="G5424" s="14"/>
      <c r="H5424" s="15"/>
      <c r="I5424" s="15"/>
      <c r="J5424" s="15"/>
      <c r="K5424" s="15"/>
      <c r="L5424" s="217"/>
      <c r="M5424" s="22"/>
      <c r="N5424" s="119" t="str">
        <f>IF(G5424="","",VLOOKUP(G5424,номенклатури!R:U,4,0))</f>
        <v/>
      </c>
      <c r="O5424" s="119" t="str">
        <f>IF(M5424="","",VLOOKUP(M5424,'14'!D:D,1,0))</f>
        <v/>
      </c>
    </row>
    <row r="5425" spans="1:15" ht="12.75" customHeight="1" x14ac:dyDescent="0.2">
      <c r="A5425" s="36" t="str">
        <f>'0'!$A$4</f>
        <v>………………..</v>
      </c>
      <c r="B5425" s="37">
        <f>'0'!$A$2</f>
        <v>46112</v>
      </c>
      <c r="C5425" s="37" t="s">
        <v>1243</v>
      </c>
      <c r="D5425" s="119" t="str">
        <f>IF(G5425="","",VLOOKUP(G5425,номенклатури!R:T,2,0))</f>
        <v/>
      </c>
      <c r="E5425" s="365" t="str">
        <f>IF(G5425="","",VLOOKUP(G5425,номенклатури!R:T,3,0))</f>
        <v/>
      </c>
      <c r="F5425" s="159" t="str">
        <f>IF(G5425="","",IF(ISERROR(VLOOKUP(G5425,номенклатури!V:V,1,0)),E5425*H5425,E5425*I5425))</f>
        <v/>
      </c>
      <c r="G5425" s="14"/>
      <c r="H5425" s="15"/>
      <c r="I5425" s="15"/>
      <c r="J5425" s="15"/>
      <c r="K5425" s="15"/>
      <c r="L5425" s="217"/>
      <c r="M5425" s="22"/>
      <c r="N5425" s="119" t="str">
        <f>IF(G5425="","",VLOOKUP(G5425,номенклатури!R:U,4,0))</f>
        <v/>
      </c>
      <c r="O5425" s="119" t="str">
        <f>IF(M5425="","",VLOOKUP(M5425,'14'!D:D,1,0))</f>
        <v/>
      </c>
    </row>
    <row r="5426" spans="1:15" ht="12.75" customHeight="1" x14ac:dyDescent="0.2">
      <c r="A5426" s="36" t="str">
        <f>'0'!$A$4</f>
        <v>………………..</v>
      </c>
      <c r="B5426" s="37">
        <f>'0'!$A$2</f>
        <v>46112</v>
      </c>
      <c r="C5426" s="37" t="s">
        <v>1243</v>
      </c>
      <c r="D5426" s="119" t="str">
        <f>IF(G5426="","",VLOOKUP(G5426,номенклатури!R:T,2,0))</f>
        <v/>
      </c>
      <c r="E5426" s="365" t="str">
        <f>IF(G5426="","",VLOOKUP(G5426,номенклатури!R:T,3,0))</f>
        <v/>
      </c>
      <c r="F5426" s="159" t="str">
        <f>IF(G5426="","",IF(ISERROR(VLOOKUP(G5426,номенклатури!V:V,1,0)),E5426*H5426,E5426*I5426))</f>
        <v/>
      </c>
      <c r="G5426" s="14"/>
      <c r="H5426" s="15"/>
      <c r="I5426" s="15"/>
      <c r="J5426" s="15"/>
      <c r="K5426" s="15"/>
      <c r="L5426" s="217"/>
      <c r="M5426" s="22"/>
      <c r="N5426" s="119" t="str">
        <f>IF(G5426="","",VLOOKUP(G5426,номенклатури!R:U,4,0))</f>
        <v/>
      </c>
      <c r="O5426" s="119" t="str">
        <f>IF(M5426="","",VLOOKUP(M5426,'14'!D:D,1,0))</f>
        <v/>
      </c>
    </row>
    <row r="5427" spans="1:15" ht="12.75" customHeight="1" x14ac:dyDescent="0.2">
      <c r="A5427" s="36" t="str">
        <f>'0'!$A$4</f>
        <v>………………..</v>
      </c>
      <c r="B5427" s="37">
        <f>'0'!$A$2</f>
        <v>46112</v>
      </c>
      <c r="C5427" s="37" t="s">
        <v>1243</v>
      </c>
      <c r="D5427" s="119" t="str">
        <f>IF(G5427="","",VLOOKUP(G5427,номенклатури!R:T,2,0))</f>
        <v/>
      </c>
      <c r="E5427" s="365" t="str">
        <f>IF(G5427="","",VLOOKUP(G5427,номенклатури!R:T,3,0))</f>
        <v/>
      </c>
      <c r="F5427" s="159" t="str">
        <f>IF(G5427="","",IF(ISERROR(VLOOKUP(G5427,номенклатури!V:V,1,0)),E5427*H5427,E5427*I5427))</f>
        <v/>
      </c>
      <c r="G5427" s="14"/>
      <c r="H5427" s="15"/>
      <c r="I5427" s="15"/>
      <c r="J5427" s="15"/>
      <c r="K5427" s="15"/>
      <c r="L5427" s="217"/>
      <c r="M5427" s="22"/>
      <c r="N5427" s="119" t="str">
        <f>IF(G5427="","",VLOOKUP(G5427,номенклатури!R:U,4,0))</f>
        <v/>
      </c>
      <c r="O5427" s="119" t="str">
        <f>IF(M5427="","",VLOOKUP(M5427,'14'!D:D,1,0))</f>
        <v/>
      </c>
    </row>
    <row r="5428" spans="1:15" ht="12.75" customHeight="1" x14ac:dyDescent="0.2">
      <c r="A5428" s="36" t="str">
        <f>'0'!$A$4</f>
        <v>………………..</v>
      </c>
      <c r="B5428" s="37">
        <f>'0'!$A$2</f>
        <v>46112</v>
      </c>
      <c r="C5428" s="37" t="s">
        <v>1243</v>
      </c>
      <c r="D5428" s="119" t="str">
        <f>IF(G5428="","",VLOOKUP(G5428,номенклатури!R:T,2,0))</f>
        <v/>
      </c>
      <c r="E5428" s="365" t="str">
        <f>IF(G5428="","",VLOOKUP(G5428,номенклатури!R:T,3,0))</f>
        <v/>
      </c>
      <c r="F5428" s="159" t="str">
        <f>IF(G5428="","",IF(ISERROR(VLOOKUP(G5428,номенклатури!V:V,1,0)),E5428*H5428,E5428*I5428))</f>
        <v/>
      </c>
      <c r="G5428" s="14"/>
      <c r="H5428" s="15"/>
      <c r="I5428" s="15"/>
      <c r="J5428" s="15"/>
      <c r="K5428" s="15"/>
      <c r="L5428" s="217"/>
      <c r="M5428" s="22"/>
      <c r="N5428" s="119" t="str">
        <f>IF(G5428="","",VLOOKUP(G5428,номенклатури!R:U,4,0))</f>
        <v/>
      </c>
      <c r="O5428" s="119" t="str">
        <f>IF(M5428="","",VLOOKUP(M5428,'14'!D:D,1,0))</f>
        <v/>
      </c>
    </row>
    <row r="5429" spans="1:15" ht="12.75" customHeight="1" x14ac:dyDescent="0.2">
      <c r="A5429" s="36" t="str">
        <f>'0'!$A$4</f>
        <v>………………..</v>
      </c>
      <c r="B5429" s="37">
        <f>'0'!$A$2</f>
        <v>46112</v>
      </c>
      <c r="C5429" s="37" t="s">
        <v>1243</v>
      </c>
      <c r="D5429" s="119" t="str">
        <f>IF(G5429="","",VLOOKUP(G5429,номенклатури!R:T,2,0))</f>
        <v/>
      </c>
      <c r="E5429" s="365" t="str">
        <f>IF(G5429="","",VLOOKUP(G5429,номенклатури!R:T,3,0))</f>
        <v/>
      </c>
      <c r="F5429" s="159" t="str">
        <f>IF(G5429="","",IF(ISERROR(VLOOKUP(G5429,номенклатури!V:V,1,0)),E5429*H5429,E5429*I5429))</f>
        <v/>
      </c>
      <c r="G5429" s="14"/>
      <c r="H5429" s="15"/>
      <c r="I5429" s="15"/>
      <c r="J5429" s="15"/>
      <c r="K5429" s="15"/>
      <c r="L5429" s="217"/>
      <c r="M5429" s="22"/>
      <c r="N5429" s="119" t="str">
        <f>IF(G5429="","",VLOOKUP(G5429,номенклатури!R:U,4,0))</f>
        <v/>
      </c>
      <c r="O5429" s="119" t="str">
        <f>IF(M5429="","",VLOOKUP(M5429,'14'!D:D,1,0))</f>
        <v/>
      </c>
    </row>
    <row r="5430" spans="1:15" ht="12.75" customHeight="1" x14ac:dyDescent="0.2">
      <c r="A5430" s="36" t="str">
        <f>'0'!$A$4</f>
        <v>………………..</v>
      </c>
      <c r="B5430" s="37">
        <f>'0'!$A$2</f>
        <v>46112</v>
      </c>
      <c r="C5430" s="37" t="s">
        <v>1243</v>
      </c>
      <c r="D5430" s="119" t="str">
        <f>IF(G5430="","",VLOOKUP(G5430,номенклатури!R:T,2,0))</f>
        <v/>
      </c>
      <c r="E5430" s="365" t="str">
        <f>IF(G5430="","",VLOOKUP(G5430,номенклатури!R:T,3,0))</f>
        <v/>
      </c>
      <c r="F5430" s="159" t="str">
        <f>IF(G5430="","",IF(ISERROR(VLOOKUP(G5430,номенклатури!V:V,1,0)),E5430*H5430,E5430*I5430))</f>
        <v/>
      </c>
      <c r="G5430" s="14"/>
      <c r="H5430" s="15"/>
      <c r="I5430" s="15"/>
      <c r="J5430" s="15"/>
      <c r="K5430" s="15"/>
      <c r="L5430" s="217"/>
      <c r="M5430" s="22"/>
      <c r="N5430" s="119" t="str">
        <f>IF(G5430="","",VLOOKUP(G5430,номенклатури!R:U,4,0))</f>
        <v/>
      </c>
      <c r="O5430" s="119" t="str">
        <f>IF(M5430="","",VLOOKUP(M5430,'14'!D:D,1,0))</f>
        <v/>
      </c>
    </row>
    <row r="5431" spans="1:15" ht="12.75" customHeight="1" x14ac:dyDescent="0.2">
      <c r="A5431" s="36" t="str">
        <f>'0'!$A$4</f>
        <v>………………..</v>
      </c>
      <c r="B5431" s="37">
        <f>'0'!$A$2</f>
        <v>46112</v>
      </c>
      <c r="C5431" s="37" t="s">
        <v>1243</v>
      </c>
      <c r="D5431" s="119" t="str">
        <f>IF(G5431="","",VLOOKUP(G5431,номенклатури!R:T,2,0))</f>
        <v/>
      </c>
      <c r="E5431" s="365" t="str">
        <f>IF(G5431="","",VLOOKUP(G5431,номенклатури!R:T,3,0))</f>
        <v/>
      </c>
      <c r="F5431" s="159" t="str">
        <f>IF(G5431="","",IF(ISERROR(VLOOKUP(G5431,номенклатури!V:V,1,0)),E5431*H5431,E5431*I5431))</f>
        <v/>
      </c>
      <c r="G5431" s="14"/>
      <c r="H5431" s="15"/>
      <c r="I5431" s="15"/>
      <c r="J5431" s="15"/>
      <c r="K5431" s="15"/>
      <c r="L5431" s="217"/>
      <c r="M5431" s="22"/>
      <c r="N5431" s="119" t="str">
        <f>IF(G5431="","",VLOOKUP(G5431,номенклатури!R:U,4,0))</f>
        <v/>
      </c>
      <c r="O5431" s="119" t="str">
        <f>IF(M5431="","",VLOOKUP(M5431,'14'!D:D,1,0))</f>
        <v/>
      </c>
    </row>
    <row r="5432" spans="1:15" ht="12.75" customHeight="1" x14ac:dyDescent="0.2">
      <c r="A5432" s="36" t="str">
        <f>'0'!$A$4</f>
        <v>………………..</v>
      </c>
      <c r="B5432" s="37">
        <f>'0'!$A$2</f>
        <v>46112</v>
      </c>
      <c r="C5432" s="37" t="s">
        <v>1243</v>
      </c>
      <c r="D5432" s="119" t="str">
        <f>IF(G5432="","",VLOOKUP(G5432,номенклатури!R:T,2,0))</f>
        <v/>
      </c>
      <c r="E5432" s="365" t="str">
        <f>IF(G5432="","",VLOOKUP(G5432,номенклатури!R:T,3,0))</f>
        <v/>
      </c>
      <c r="F5432" s="159" t="str">
        <f>IF(G5432="","",IF(ISERROR(VLOOKUP(G5432,номенклатури!V:V,1,0)),E5432*H5432,E5432*I5432))</f>
        <v/>
      </c>
      <c r="G5432" s="14"/>
      <c r="H5432" s="15"/>
      <c r="I5432" s="15"/>
      <c r="J5432" s="15"/>
      <c r="K5432" s="15"/>
      <c r="L5432" s="217"/>
      <c r="M5432" s="22"/>
      <c r="N5432" s="119" t="str">
        <f>IF(G5432="","",VLOOKUP(G5432,номенклатури!R:U,4,0))</f>
        <v/>
      </c>
      <c r="O5432" s="119" t="str">
        <f>IF(M5432="","",VLOOKUP(M5432,'14'!D:D,1,0))</f>
        <v/>
      </c>
    </row>
    <row r="5433" spans="1:15" ht="12.75" customHeight="1" x14ac:dyDescent="0.2">
      <c r="A5433" s="36" t="str">
        <f>'0'!$A$4</f>
        <v>………………..</v>
      </c>
      <c r="B5433" s="37">
        <f>'0'!$A$2</f>
        <v>46112</v>
      </c>
      <c r="C5433" s="37" t="s">
        <v>1243</v>
      </c>
      <c r="D5433" s="119" t="str">
        <f>IF(G5433="","",VLOOKUP(G5433,номенклатури!R:T,2,0))</f>
        <v/>
      </c>
      <c r="E5433" s="365" t="str">
        <f>IF(G5433="","",VLOOKUP(G5433,номенклатури!R:T,3,0))</f>
        <v/>
      </c>
      <c r="F5433" s="159" t="str">
        <f>IF(G5433="","",IF(ISERROR(VLOOKUP(G5433,номенклатури!V:V,1,0)),E5433*H5433,E5433*I5433))</f>
        <v/>
      </c>
      <c r="G5433" s="14"/>
      <c r="H5433" s="15"/>
      <c r="I5433" s="15"/>
      <c r="J5433" s="15"/>
      <c r="K5433" s="15"/>
      <c r="L5433" s="217"/>
      <c r="M5433" s="22"/>
      <c r="N5433" s="119" t="str">
        <f>IF(G5433="","",VLOOKUP(G5433,номенклатури!R:U,4,0))</f>
        <v/>
      </c>
      <c r="O5433" s="119" t="str">
        <f>IF(M5433="","",VLOOKUP(M5433,'14'!D:D,1,0))</f>
        <v/>
      </c>
    </row>
    <row r="5434" spans="1:15" ht="12.75" customHeight="1" x14ac:dyDescent="0.2">
      <c r="A5434" s="36" t="str">
        <f>'0'!$A$4</f>
        <v>………………..</v>
      </c>
      <c r="B5434" s="37">
        <f>'0'!$A$2</f>
        <v>46112</v>
      </c>
      <c r="C5434" s="37" t="s">
        <v>1243</v>
      </c>
      <c r="D5434" s="119" t="str">
        <f>IF(G5434="","",VLOOKUP(G5434,номенклатури!R:T,2,0))</f>
        <v/>
      </c>
      <c r="E5434" s="365" t="str">
        <f>IF(G5434="","",VLOOKUP(G5434,номенклатури!R:T,3,0))</f>
        <v/>
      </c>
      <c r="F5434" s="159" t="str">
        <f>IF(G5434="","",IF(ISERROR(VLOOKUP(G5434,номенклатури!V:V,1,0)),E5434*H5434,E5434*I5434))</f>
        <v/>
      </c>
      <c r="G5434" s="14"/>
      <c r="H5434" s="15"/>
      <c r="I5434" s="15"/>
      <c r="J5434" s="15"/>
      <c r="K5434" s="15"/>
      <c r="L5434" s="217"/>
      <c r="M5434" s="22"/>
      <c r="N5434" s="119" t="str">
        <f>IF(G5434="","",VLOOKUP(G5434,номенклатури!R:U,4,0))</f>
        <v/>
      </c>
      <c r="O5434" s="119" t="str">
        <f>IF(M5434="","",VLOOKUP(M5434,'14'!D:D,1,0))</f>
        <v/>
      </c>
    </row>
    <row r="5435" spans="1:15" ht="12.75" customHeight="1" x14ac:dyDescent="0.2">
      <c r="A5435" s="36" t="str">
        <f>'0'!$A$4</f>
        <v>………………..</v>
      </c>
      <c r="B5435" s="37">
        <f>'0'!$A$2</f>
        <v>46112</v>
      </c>
      <c r="C5435" s="37" t="s">
        <v>1243</v>
      </c>
      <c r="D5435" s="119" t="str">
        <f>IF(G5435="","",VLOOKUP(G5435,номенклатури!R:T,2,0))</f>
        <v/>
      </c>
      <c r="E5435" s="365" t="str">
        <f>IF(G5435="","",VLOOKUP(G5435,номенклатури!R:T,3,0))</f>
        <v/>
      </c>
      <c r="F5435" s="159" t="str">
        <f>IF(G5435="","",IF(ISERROR(VLOOKUP(G5435,номенклатури!V:V,1,0)),E5435*H5435,E5435*I5435))</f>
        <v/>
      </c>
      <c r="G5435" s="14"/>
      <c r="H5435" s="15"/>
      <c r="I5435" s="15"/>
      <c r="J5435" s="15"/>
      <c r="K5435" s="15"/>
      <c r="L5435" s="217"/>
      <c r="M5435" s="22"/>
      <c r="N5435" s="119" t="str">
        <f>IF(G5435="","",VLOOKUP(G5435,номенклатури!R:U,4,0))</f>
        <v/>
      </c>
      <c r="O5435" s="119" t="str">
        <f>IF(M5435="","",VLOOKUP(M5435,'14'!D:D,1,0))</f>
        <v/>
      </c>
    </row>
    <row r="5436" spans="1:15" ht="12.75" customHeight="1" x14ac:dyDescent="0.2">
      <c r="A5436" s="36" t="str">
        <f>'0'!$A$4</f>
        <v>………………..</v>
      </c>
      <c r="B5436" s="37">
        <f>'0'!$A$2</f>
        <v>46112</v>
      </c>
      <c r="C5436" s="37" t="s">
        <v>1243</v>
      </c>
      <c r="D5436" s="119" t="str">
        <f>IF(G5436="","",VLOOKUP(G5436,номенклатури!R:T,2,0))</f>
        <v/>
      </c>
      <c r="E5436" s="365" t="str">
        <f>IF(G5436="","",VLOOKUP(G5436,номенклатури!R:T,3,0))</f>
        <v/>
      </c>
      <c r="F5436" s="159" t="str">
        <f>IF(G5436="","",IF(ISERROR(VLOOKUP(G5436,номенклатури!V:V,1,0)),E5436*H5436,E5436*I5436))</f>
        <v/>
      </c>
      <c r="G5436" s="14"/>
      <c r="H5436" s="15"/>
      <c r="I5436" s="15"/>
      <c r="J5436" s="15"/>
      <c r="K5436" s="15"/>
      <c r="L5436" s="217"/>
      <c r="M5436" s="22"/>
      <c r="N5436" s="119" t="str">
        <f>IF(G5436="","",VLOOKUP(G5436,номенклатури!R:U,4,0))</f>
        <v/>
      </c>
      <c r="O5436" s="119" t="str">
        <f>IF(M5436="","",VLOOKUP(M5436,'14'!D:D,1,0))</f>
        <v/>
      </c>
    </row>
    <row r="5437" spans="1:15" ht="12.75" customHeight="1" x14ac:dyDescent="0.2">
      <c r="A5437" s="36" t="str">
        <f>'0'!$A$4</f>
        <v>………………..</v>
      </c>
      <c r="B5437" s="37">
        <f>'0'!$A$2</f>
        <v>46112</v>
      </c>
      <c r="C5437" s="37" t="s">
        <v>1243</v>
      </c>
      <c r="D5437" s="119" t="str">
        <f>IF(G5437="","",VLOOKUP(G5437,номенклатури!R:T,2,0))</f>
        <v/>
      </c>
      <c r="E5437" s="365" t="str">
        <f>IF(G5437="","",VLOOKUP(G5437,номенклатури!R:T,3,0))</f>
        <v/>
      </c>
      <c r="F5437" s="159" t="str">
        <f>IF(G5437="","",IF(ISERROR(VLOOKUP(G5437,номенклатури!V:V,1,0)),E5437*H5437,E5437*I5437))</f>
        <v/>
      </c>
      <c r="G5437" s="14"/>
      <c r="H5437" s="15"/>
      <c r="I5437" s="15"/>
      <c r="J5437" s="15"/>
      <c r="K5437" s="15"/>
      <c r="L5437" s="217"/>
      <c r="M5437" s="22"/>
      <c r="N5437" s="119" t="str">
        <f>IF(G5437="","",VLOOKUP(G5437,номенклатури!R:U,4,0))</f>
        <v/>
      </c>
      <c r="O5437" s="119" t="str">
        <f>IF(M5437="","",VLOOKUP(M5437,'14'!D:D,1,0))</f>
        <v/>
      </c>
    </row>
    <row r="5438" spans="1:15" ht="12.75" customHeight="1" x14ac:dyDescent="0.2">
      <c r="A5438" s="36" t="str">
        <f>'0'!$A$4</f>
        <v>………………..</v>
      </c>
      <c r="B5438" s="37">
        <f>'0'!$A$2</f>
        <v>46112</v>
      </c>
      <c r="C5438" s="37" t="s">
        <v>1243</v>
      </c>
      <c r="D5438" s="119" t="str">
        <f>IF(G5438="","",VLOOKUP(G5438,номенклатури!R:T,2,0))</f>
        <v/>
      </c>
      <c r="E5438" s="365" t="str">
        <f>IF(G5438="","",VLOOKUP(G5438,номенклатури!R:T,3,0))</f>
        <v/>
      </c>
      <c r="F5438" s="159" t="str">
        <f>IF(G5438="","",IF(ISERROR(VLOOKUP(G5438,номенклатури!V:V,1,0)),E5438*H5438,E5438*I5438))</f>
        <v/>
      </c>
      <c r="G5438" s="14"/>
      <c r="H5438" s="15"/>
      <c r="I5438" s="15"/>
      <c r="J5438" s="15"/>
      <c r="K5438" s="15"/>
      <c r="L5438" s="217"/>
      <c r="M5438" s="22"/>
      <c r="N5438" s="119" t="str">
        <f>IF(G5438="","",VLOOKUP(G5438,номенклатури!R:U,4,0))</f>
        <v/>
      </c>
      <c r="O5438" s="119" t="str">
        <f>IF(M5438="","",VLOOKUP(M5438,'14'!D:D,1,0))</f>
        <v/>
      </c>
    </row>
    <row r="5439" spans="1:15" ht="12.75" customHeight="1" x14ac:dyDescent="0.2">
      <c r="A5439" s="36" t="str">
        <f>'0'!$A$4</f>
        <v>………………..</v>
      </c>
      <c r="B5439" s="37">
        <f>'0'!$A$2</f>
        <v>46112</v>
      </c>
      <c r="C5439" s="37" t="s">
        <v>1243</v>
      </c>
      <c r="D5439" s="119" t="str">
        <f>IF(G5439="","",VLOOKUP(G5439,номенклатури!R:T,2,0))</f>
        <v/>
      </c>
      <c r="E5439" s="365" t="str">
        <f>IF(G5439="","",VLOOKUP(G5439,номенклатури!R:T,3,0))</f>
        <v/>
      </c>
      <c r="F5439" s="159" t="str">
        <f>IF(G5439="","",IF(ISERROR(VLOOKUP(G5439,номенклатури!V:V,1,0)),E5439*H5439,E5439*I5439))</f>
        <v/>
      </c>
      <c r="G5439" s="14"/>
      <c r="H5439" s="15"/>
      <c r="I5439" s="15"/>
      <c r="J5439" s="15"/>
      <c r="K5439" s="15"/>
      <c r="L5439" s="217"/>
      <c r="M5439" s="22"/>
      <c r="N5439" s="119" t="str">
        <f>IF(G5439="","",VLOOKUP(G5439,номенклатури!R:U,4,0))</f>
        <v/>
      </c>
      <c r="O5439" s="119" t="str">
        <f>IF(M5439="","",VLOOKUP(M5439,'14'!D:D,1,0))</f>
        <v/>
      </c>
    </row>
    <row r="5440" spans="1:15" ht="12.75" customHeight="1" x14ac:dyDescent="0.2">
      <c r="A5440" s="36" t="str">
        <f>'0'!$A$4</f>
        <v>………………..</v>
      </c>
      <c r="B5440" s="37">
        <f>'0'!$A$2</f>
        <v>46112</v>
      </c>
      <c r="C5440" s="37" t="s">
        <v>1243</v>
      </c>
      <c r="D5440" s="119" t="str">
        <f>IF(G5440="","",VLOOKUP(G5440,номенклатури!R:T,2,0))</f>
        <v/>
      </c>
      <c r="E5440" s="365" t="str">
        <f>IF(G5440="","",VLOOKUP(G5440,номенклатури!R:T,3,0))</f>
        <v/>
      </c>
      <c r="F5440" s="159" t="str">
        <f>IF(G5440="","",IF(ISERROR(VLOOKUP(G5440,номенклатури!V:V,1,0)),E5440*H5440,E5440*I5440))</f>
        <v/>
      </c>
      <c r="G5440" s="14"/>
      <c r="H5440" s="15"/>
      <c r="I5440" s="15"/>
      <c r="J5440" s="15"/>
      <c r="K5440" s="15"/>
      <c r="L5440" s="217"/>
      <c r="M5440" s="22"/>
      <c r="N5440" s="119" t="str">
        <f>IF(G5440="","",VLOOKUP(G5440,номенклатури!R:U,4,0))</f>
        <v/>
      </c>
      <c r="O5440" s="119" t="str">
        <f>IF(M5440="","",VLOOKUP(M5440,'14'!D:D,1,0))</f>
        <v/>
      </c>
    </row>
    <row r="5441" spans="1:15" ht="12.75" customHeight="1" x14ac:dyDescent="0.2">
      <c r="A5441" s="36" t="str">
        <f>'0'!$A$4</f>
        <v>………………..</v>
      </c>
      <c r="B5441" s="37">
        <f>'0'!$A$2</f>
        <v>46112</v>
      </c>
      <c r="C5441" s="37" t="s">
        <v>1243</v>
      </c>
      <c r="D5441" s="119" t="str">
        <f>IF(G5441="","",VLOOKUP(G5441,номенклатури!R:T,2,0))</f>
        <v/>
      </c>
      <c r="E5441" s="365" t="str">
        <f>IF(G5441="","",VLOOKUP(G5441,номенклатури!R:T,3,0))</f>
        <v/>
      </c>
      <c r="F5441" s="159" t="str">
        <f>IF(G5441="","",IF(ISERROR(VLOOKUP(G5441,номенклатури!V:V,1,0)),E5441*H5441,E5441*I5441))</f>
        <v/>
      </c>
      <c r="G5441" s="14"/>
      <c r="H5441" s="15"/>
      <c r="I5441" s="15"/>
      <c r="J5441" s="15"/>
      <c r="K5441" s="15"/>
      <c r="L5441" s="217"/>
      <c r="M5441" s="22"/>
      <c r="N5441" s="119" t="str">
        <f>IF(G5441="","",VLOOKUP(G5441,номенклатури!R:U,4,0))</f>
        <v/>
      </c>
      <c r="O5441" s="119" t="str">
        <f>IF(M5441="","",VLOOKUP(M5441,'14'!D:D,1,0))</f>
        <v/>
      </c>
    </row>
    <row r="5442" spans="1:15" ht="12.75" customHeight="1" x14ac:dyDescent="0.2">
      <c r="A5442" s="36" t="str">
        <f>'0'!$A$4</f>
        <v>………………..</v>
      </c>
      <c r="B5442" s="37">
        <f>'0'!$A$2</f>
        <v>46112</v>
      </c>
      <c r="C5442" s="37" t="s">
        <v>1243</v>
      </c>
      <c r="D5442" s="119" t="str">
        <f>IF(G5442="","",VLOOKUP(G5442,номенклатури!R:T,2,0))</f>
        <v/>
      </c>
      <c r="E5442" s="365" t="str">
        <f>IF(G5442="","",VLOOKUP(G5442,номенклатури!R:T,3,0))</f>
        <v/>
      </c>
      <c r="F5442" s="159" t="str">
        <f>IF(G5442="","",IF(ISERROR(VLOOKUP(G5442,номенклатури!V:V,1,0)),E5442*H5442,E5442*I5442))</f>
        <v/>
      </c>
      <c r="G5442" s="14"/>
      <c r="H5442" s="15"/>
      <c r="I5442" s="15"/>
      <c r="J5442" s="15"/>
      <c r="K5442" s="15"/>
      <c r="L5442" s="217"/>
      <c r="M5442" s="22"/>
      <c r="N5442" s="119" t="str">
        <f>IF(G5442="","",VLOOKUP(G5442,номенклатури!R:U,4,0))</f>
        <v/>
      </c>
      <c r="O5442" s="119" t="str">
        <f>IF(M5442="","",VLOOKUP(M5442,'14'!D:D,1,0))</f>
        <v/>
      </c>
    </row>
    <row r="5443" spans="1:15" ht="12.75" customHeight="1" x14ac:dyDescent="0.2">
      <c r="A5443" s="36" t="str">
        <f>'0'!$A$4</f>
        <v>………………..</v>
      </c>
      <c r="B5443" s="37">
        <f>'0'!$A$2</f>
        <v>46112</v>
      </c>
      <c r="C5443" s="37" t="s">
        <v>1243</v>
      </c>
      <c r="D5443" s="119" t="str">
        <f>IF(G5443="","",VLOOKUP(G5443,номенклатури!R:T,2,0))</f>
        <v/>
      </c>
      <c r="E5443" s="365" t="str">
        <f>IF(G5443="","",VLOOKUP(G5443,номенклатури!R:T,3,0))</f>
        <v/>
      </c>
      <c r="F5443" s="159" t="str">
        <f>IF(G5443="","",IF(ISERROR(VLOOKUP(G5443,номенклатури!V:V,1,0)),E5443*H5443,E5443*I5443))</f>
        <v/>
      </c>
      <c r="G5443" s="14"/>
      <c r="H5443" s="15"/>
      <c r="I5443" s="15"/>
      <c r="J5443" s="15"/>
      <c r="K5443" s="15"/>
      <c r="L5443" s="217"/>
      <c r="M5443" s="22"/>
      <c r="N5443" s="119" t="str">
        <f>IF(G5443="","",VLOOKUP(G5443,номенклатури!R:U,4,0))</f>
        <v/>
      </c>
      <c r="O5443" s="119" t="str">
        <f>IF(M5443="","",VLOOKUP(M5443,'14'!D:D,1,0))</f>
        <v/>
      </c>
    </row>
    <row r="5444" spans="1:15" ht="12.75" customHeight="1" x14ac:dyDescent="0.2">
      <c r="A5444" s="36" t="str">
        <f>'0'!$A$4</f>
        <v>………………..</v>
      </c>
      <c r="B5444" s="37">
        <f>'0'!$A$2</f>
        <v>46112</v>
      </c>
      <c r="C5444" s="37" t="s">
        <v>1243</v>
      </c>
      <c r="D5444" s="119" t="str">
        <f>IF(G5444="","",VLOOKUP(G5444,номенклатури!R:T,2,0))</f>
        <v/>
      </c>
      <c r="E5444" s="365" t="str">
        <f>IF(G5444="","",VLOOKUP(G5444,номенклатури!R:T,3,0))</f>
        <v/>
      </c>
      <c r="F5444" s="159" t="str">
        <f>IF(G5444="","",IF(ISERROR(VLOOKUP(G5444,номенклатури!V:V,1,0)),E5444*H5444,E5444*I5444))</f>
        <v/>
      </c>
      <c r="G5444" s="14"/>
      <c r="H5444" s="15"/>
      <c r="I5444" s="15"/>
      <c r="J5444" s="15"/>
      <c r="K5444" s="15"/>
      <c r="L5444" s="217"/>
      <c r="M5444" s="22"/>
      <c r="N5444" s="119" t="str">
        <f>IF(G5444="","",VLOOKUP(G5444,номенклатури!R:U,4,0))</f>
        <v/>
      </c>
      <c r="O5444" s="119" t="str">
        <f>IF(M5444="","",VLOOKUP(M5444,'14'!D:D,1,0))</f>
        <v/>
      </c>
    </row>
    <row r="5445" spans="1:15" ht="12.75" customHeight="1" x14ac:dyDescent="0.2">
      <c r="A5445" s="36" t="str">
        <f>'0'!$A$4</f>
        <v>………………..</v>
      </c>
      <c r="B5445" s="37">
        <f>'0'!$A$2</f>
        <v>46112</v>
      </c>
      <c r="C5445" s="37" t="s">
        <v>1243</v>
      </c>
      <c r="D5445" s="119" t="str">
        <f>IF(G5445="","",VLOOKUP(G5445,номенклатури!R:T,2,0))</f>
        <v/>
      </c>
      <c r="E5445" s="365" t="str">
        <f>IF(G5445="","",VLOOKUP(G5445,номенклатури!R:T,3,0))</f>
        <v/>
      </c>
      <c r="F5445" s="159" t="str">
        <f>IF(G5445="","",IF(ISERROR(VLOOKUP(G5445,номенклатури!V:V,1,0)),E5445*H5445,E5445*I5445))</f>
        <v/>
      </c>
      <c r="G5445" s="14"/>
      <c r="H5445" s="15"/>
      <c r="I5445" s="15"/>
      <c r="J5445" s="15"/>
      <c r="K5445" s="15"/>
      <c r="L5445" s="217"/>
      <c r="M5445" s="22"/>
      <c r="N5445" s="119" t="str">
        <f>IF(G5445="","",VLOOKUP(G5445,номенклатури!R:U,4,0))</f>
        <v/>
      </c>
      <c r="O5445" s="119" t="str">
        <f>IF(M5445="","",VLOOKUP(M5445,'14'!D:D,1,0))</f>
        <v/>
      </c>
    </row>
    <row r="5446" spans="1:15" ht="12.75" customHeight="1" x14ac:dyDescent="0.2">
      <c r="A5446" s="36" t="str">
        <f>'0'!$A$4</f>
        <v>………………..</v>
      </c>
      <c r="B5446" s="37">
        <f>'0'!$A$2</f>
        <v>46112</v>
      </c>
      <c r="C5446" s="37" t="s">
        <v>1243</v>
      </c>
      <c r="D5446" s="119" t="str">
        <f>IF(G5446="","",VLOOKUP(G5446,номенклатури!R:T,2,0))</f>
        <v/>
      </c>
      <c r="E5446" s="365" t="str">
        <f>IF(G5446="","",VLOOKUP(G5446,номенклатури!R:T,3,0))</f>
        <v/>
      </c>
      <c r="F5446" s="159" t="str">
        <f>IF(G5446="","",IF(ISERROR(VLOOKUP(G5446,номенклатури!V:V,1,0)),E5446*H5446,E5446*I5446))</f>
        <v/>
      </c>
      <c r="G5446" s="14"/>
      <c r="H5446" s="15"/>
      <c r="I5446" s="15"/>
      <c r="J5446" s="15"/>
      <c r="K5446" s="15"/>
      <c r="L5446" s="217"/>
      <c r="M5446" s="22"/>
      <c r="N5446" s="119" t="str">
        <f>IF(G5446="","",VLOOKUP(G5446,номенклатури!R:U,4,0))</f>
        <v/>
      </c>
      <c r="O5446" s="119" t="str">
        <f>IF(M5446="","",VLOOKUP(M5446,'14'!D:D,1,0))</f>
        <v/>
      </c>
    </row>
    <row r="5447" spans="1:15" ht="12.75" customHeight="1" x14ac:dyDescent="0.2">
      <c r="A5447" s="36" t="str">
        <f>'0'!$A$4</f>
        <v>………………..</v>
      </c>
      <c r="B5447" s="37">
        <f>'0'!$A$2</f>
        <v>46112</v>
      </c>
      <c r="C5447" s="37" t="s">
        <v>1243</v>
      </c>
      <c r="D5447" s="119" t="str">
        <f>IF(G5447="","",VLOOKUP(G5447,номенклатури!R:T,2,0))</f>
        <v/>
      </c>
      <c r="E5447" s="365" t="str">
        <f>IF(G5447="","",VLOOKUP(G5447,номенклатури!R:T,3,0))</f>
        <v/>
      </c>
      <c r="F5447" s="159" t="str">
        <f>IF(G5447="","",IF(ISERROR(VLOOKUP(G5447,номенклатури!V:V,1,0)),E5447*H5447,E5447*I5447))</f>
        <v/>
      </c>
      <c r="G5447" s="14"/>
      <c r="H5447" s="15"/>
      <c r="I5447" s="15"/>
      <c r="J5447" s="15"/>
      <c r="K5447" s="15"/>
      <c r="L5447" s="217"/>
      <c r="M5447" s="22"/>
      <c r="N5447" s="119" t="str">
        <f>IF(G5447="","",VLOOKUP(G5447,номенклатури!R:U,4,0))</f>
        <v/>
      </c>
      <c r="O5447" s="119" t="str">
        <f>IF(M5447="","",VLOOKUP(M5447,'14'!D:D,1,0))</f>
        <v/>
      </c>
    </row>
    <row r="5448" spans="1:15" ht="12.75" customHeight="1" x14ac:dyDescent="0.2">
      <c r="A5448" s="36" t="str">
        <f>'0'!$A$4</f>
        <v>………………..</v>
      </c>
      <c r="B5448" s="37">
        <f>'0'!$A$2</f>
        <v>46112</v>
      </c>
      <c r="C5448" s="37" t="s">
        <v>1243</v>
      </c>
      <c r="D5448" s="119" t="str">
        <f>IF(G5448="","",VLOOKUP(G5448,номенклатури!R:T,2,0))</f>
        <v/>
      </c>
      <c r="E5448" s="365" t="str">
        <f>IF(G5448="","",VLOOKUP(G5448,номенклатури!R:T,3,0))</f>
        <v/>
      </c>
      <c r="F5448" s="159" t="str">
        <f>IF(G5448="","",IF(ISERROR(VLOOKUP(G5448,номенклатури!V:V,1,0)),E5448*H5448,E5448*I5448))</f>
        <v/>
      </c>
      <c r="G5448" s="14"/>
      <c r="H5448" s="15"/>
      <c r="I5448" s="15"/>
      <c r="J5448" s="15"/>
      <c r="K5448" s="15"/>
      <c r="L5448" s="217"/>
      <c r="M5448" s="22"/>
      <c r="N5448" s="119" t="str">
        <f>IF(G5448="","",VLOOKUP(G5448,номенклатури!R:U,4,0))</f>
        <v/>
      </c>
      <c r="O5448" s="119" t="str">
        <f>IF(M5448="","",VLOOKUP(M5448,'14'!D:D,1,0))</f>
        <v/>
      </c>
    </row>
    <row r="5449" spans="1:15" ht="12.75" customHeight="1" x14ac:dyDescent="0.2">
      <c r="A5449" s="36" t="str">
        <f>'0'!$A$4</f>
        <v>………………..</v>
      </c>
      <c r="B5449" s="37">
        <f>'0'!$A$2</f>
        <v>46112</v>
      </c>
      <c r="C5449" s="37" t="s">
        <v>1243</v>
      </c>
      <c r="D5449" s="119" t="str">
        <f>IF(G5449="","",VLOOKUP(G5449,номенклатури!R:T,2,0))</f>
        <v/>
      </c>
      <c r="E5449" s="365" t="str">
        <f>IF(G5449="","",VLOOKUP(G5449,номенклатури!R:T,3,0))</f>
        <v/>
      </c>
      <c r="F5449" s="159" t="str">
        <f>IF(G5449="","",IF(ISERROR(VLOOKUP(G5449,номенклатури!V:V,1,0)),E5449*H5449,E5449*I5449))</f>
        <v/>
      </c>
      <c r="G5449" s="14"/>
      <c r="H5449" s="15"/>
      <c r="I5449" s="15"/>
      <c r="J5449" s="15"/>
      <c r="K5449" s="15"/>
      <c r="L5449" s="217"/>
      <c r="M5449" s="22"/>
      <c r="N5449" s="119" t="str">
        <f>IF(G5449="","",VLOOKUP(G5449,номенклатури!R:U,4,0))</f>
        <v/>
      </c>
      <c r="O5449" s="119" t="str">
        <f>IF(M5449="","",VLOOKUP(M5449,'14'!D:D,1,0))</f>
        <v/>
      </c>
    </row>
    <row r="5450" spans="1:15" ht="12.75" customHeight="1" x14ac:dyDescent="0.2">
      <c r="A5450" s="36" t="str">
        <f>'0'!$A$4</f>
        <v>………………..</v>
      </c>
      <c r="B5450" s="37">
        <f>'0'!$A$2</f>
        <v>46112</v>
      </c>
      <c r="C5450" s="37" t="s">
        <v>1243</v>
      </c>
      <c r="D5450" s="119" t="str">
        <f>IF(G5450="","",VLOOKUP(G5450,номенклатури!R:T,2,0))</f>
        <v/>
      </c>
      <c r="E5450" s="365" t="str">
        <f>IF(G5450="","",VLOOKUP(G5450,номенклатури!R:T,3,0))</f>
        <v/>
      </c>
      <c r="F5450" s="159" t="str">
        <f>IF(G5450="","",IF(ISERROR(VLOOKUP(G5450,номенклатури!V:V,1,0)),E5450*H5450,E5450*I5450))</f>
        <v/>
      </c>
      <c r="G5450" s="14"/>
      <c r="H5450" s="15"/>
      <c r="I5450" s="15"/>
      <c r="J5450" s="15"/>
      <c r="K5450" s="15"/>
      <c r="L5450" s="217"/>
      <c r="M5450" s="22"/>
      <c r="N5450" s="119" t="str">
        <f>IF(G5450="","",VLOOKUP(G5450,номенклатури!R:U,4,0))</f>
        <v/>
      </c>
      <c r="O5450" s="119" t="str">
        <f>IF(M5450="","",VLOOKUP(M5450,'14'!D:D,1,0))</f>
        <v/>
      </c>
    </row>
    <row r="5451" spans="1:15" ht="12.75" customHeight="1" x14ac:dyDescent="0.2">
      <c r="A5451" s="36" t="str">
        <f>'0'!$A$4</f>
        <v>………………..</v>
      </c>
      <c r="B5451" s="37">
        <f>'0'!$A$2</f>
        <v>46112</v>
      </c>
      <c r="C5451" s="37" t="s">
        <v>1243</v>
      </c>
      <c r="D5451" s="119" t="str">
        <f>IF(G5451="","",VLOOKUP(G5451,номенклатури!R:T,2,0))</f>
        <v/>
      </c>
      <c r="E5451" s="365" t="str">
        <f>IF(G5451="","",VLOOKUP(G5451,номенклатури!R:T,3,0))</f>
        <v/>
      </c>
      <c r="F5451" s="159" t="str">
        <f>IF(G5451="","",IF(ISERROR(VLOOKUP(G5451,номенклатури!V:V,1,0)),E5451*H5451,E5451*I5451))</f>
        <v/>
      </c>
      <c r="G5451" s="14"/>
      <c r="H5451" s="15"/>
      <c r="I5451" s="15"/>
      <c r="J5451" s="15"/>
      <c r="K5451" s="15"/>
      <c r="L5451" s="217"/>
      <c r="M5451" s="22"/>
      <c r="N5451" s="119" t="str">
        <f>IF(G5451="","",VLOOKUP(G5451,номенклатури!R:U,4,0))</f>
        <v/>
      </c>
      <c r="O5451" s="119" t="str">
        <f>IF(M5451="","",VLOOKUP(M5451,'14'!D:D,1,0))</f>
        <v/>
      </c>
    </row>
    <row r="5452" spans="1:15" ht="12.75" customHeight="1" x14ac:dyDescent="0.2">
      <c r="A5452" s="36" t="str">
        <f>'0'!$A$4</f>
        <v>………………..</v>
      </c>
      <c r="B5452" s="37">
        <f>'0'!$A$2</f>
        <v>46112</v>
      </c>
      <c r="C5452" s="37" t="s">
        <v>1243</v>
      </c>
      <c r="D5452" s="119" t="str">
        <f>IF(G5452="","",VLOOKUP(G5452,номенклатури!R:T,2,0))</f>
        <v/>
      </c>
      <c r="E5452" s="365" t="str">
        <f>IF(G5452="","",VLOOKUP(G5452,номенклатури!R:T,3,0))</f>
        <v/>
      </c>
      <c r="F5452" s="159" t="str">
        <f>IF(G5452="","",IF(ISERROR(VLOOKUP(G5452,номенклатури!V:V,1,0)),E5452*H5452,E5452*I5452))</f>
        <v/>
      </c>
      <c r="G5452" s="14"/>
      <c r="H5452" s="15"/>
      <c r="I5452" s="15"/>
      <c r="J5452" s="15"/>
      <c r="K5452" s="15"/>
      <c r="L5452" s="217"/>
      <c r="M5452" s="22"/>
      <c r="N5452" s="119" t="str">
        <f>IF(G5452="","",VLOOKUP(G5452,номенклатури!R:U,4,0))</f>
        <v/>
      </c>
      <c r="O5452" s="119" t="str">
        <f>IF(M5452="","",VLOOKUP(M5452,'14'!D:D,1,0))</f>
        <v/>
      </c>
    </row>
    <row r="5453" spans="1:15" ht="12.75" customHeight="1" x14ac:dyDescent="0.2">
      <c r="A5453" s="36" t="str">
        <f>'0'!$A$4</f>
        <v>………………..</v>
      </c>
      <c r="B5453" s="37">
        <f>'0'!$A$2</f>
        <v>46112</v>
      </c>
      <c r="C5453" s="37" t="s">
        <v>1243</v>
      </c>
      <c r="D5453" s="119" t="str">
        <f>IF(G5453="","",VLOOKUP(G5453,номенклатури!R:T,2,0))</f>
        <v/>
      </c>
      <c r="E5453" s="365" t="str">
        <f>IF(G5453="","",VLOOKUP(G5453,номенклатури!R:T,3,0))</f>
        <v/>
      </c>
      <c r="F5453" s="159" t="str">
        <f>IF(G5453="","",IF(ISERROR(VLOOKUP(G5453,номенклатури!V:V,1,0)),E5453*H5453,E5453*I5453))</f>
        <v/>
      </c>
      <c r="G5453" s="14"/>
      <c r="H5453" s="15"/>
      <c r="I5453" s="15"/>
      <c r="J5453" s="15"/>
      <c r="K5453" s="15"/>
      <c r="L5453" s="217"/>
      <c r="M5453" s="22"/>
      <c r="N5453" s="119" t="str">
        <f>IF(G5453="","",VLOOKUP(G5453,номенклатури!R:U,4,0))</f>
        <v/>
      </c>
      <c r="O5453" s="119" t="str">
        <f>IF(M5453="","",VLOOKUP(M5453,'14'!D:D,1,0))</f>
        <v/>
      </c>
    </row>
    <row r="5454" spans="1:15" ht="12.75" customHeight="1" x14ac:dyDescent="0.2">
      <c r="A5454" s="36" t="str">
        <f>'0'!$A$4</f>
        <v>………………..</v>
      </c>
      <c r="B5454" s="37">
        <f>'0'!$A$2</f>
        <v>46112</v>
      </c>
      <c r="C5454" s="37" t="s">
        <v>1243</v>
      </c>
      <c r="D5454" s="119" t="str">
        <f>IF(G5454="","",VLOOKUP(G5454,номенклатури!R:T,2,0))</f>
        <v/>
      </c>
      <c r="E5454" s="365" t="str">
        <f>IF(G5454="","",VLOOKUP(G5454,номенклатури!R:T,3,0))</f>
        <v/>
      </c>
      <c r="F5454" s="159" t="str">
        <f>IF(G5454="","",IF(ISERROR(VLOOKUP(G5454,номенклатури!V:V,1,0)),E5454*H5454,E5454*I5454))</f>
        <v/>
      </c>
      <c r="G5454" s="14"/>
      <c r="H5454" s="15"/>
      <c r="I5454" s="15"/>
      <c r="J5454" s="15"/>
      <c r="K5454" s="15"/>
      <c r="L5454" s="217"/>
      <c r="M5454" s="22"/>
      <c r="N5454" s="119" t="str">
        <f>IF(G5454="","",VLOOKUP(G5454,номенклатури!R:U,4,0))</f>
        <v/>
      </c>
      <c r="O5454" s="119" t="str">
        <f>IF(M5454="","",VLOOKUP(M5454,'14'!D:D,1,0))</f>
        <v/>
      </c>
    </row>
    <row r="5455" spans="1:15" ht="12.75" customHeight="1" x14ac:dyDescent="0.2">
      <c r="A5455" s="36" t="str">
        <f>'0'!$A$4</f>
        <v>………………..</v>
      </c>
      <c r="B5455" s="37">
        <f>'0'!$A$2</f>
        <v>46112</v>
      </c>
      <c r="C5455" s="37" t="s">
        <v>1243</v>
      </c>
      <c r="D5455" s="119" t="str">
        <f>IF(G5455="","",VLOOKUP(G5455,номенклатури!R:T,2,0))</f>
        <v/>
      </c>
      <c r="E5455" s="365" t="str">
        <f>IF(G5455="","",VLOOKUP(G5455,номенклатури!R:T,3,0))</f>
        <v/>
      </c>
      <c r="F5455" s="159" t="str">
        <f>IF(G5455="","",IF(ISERROR(VLOOKUP(G5455,номенклатури!V:V,1,0)),E5455*H5455,E5455*I5455))</f>
        <v/>
      </c>
      <c r="G5455" s="14"/>
      <c r="H5455" s="15"/>
      <c r="I5455" s="15"/>
      <c r="J5455" s="15"/>
      <c r="K5455" s="15"/>
      <c r="L5455" s="217"/>
      <c r="M5455" s="22"/>
      <c r="N5455" s="119" t="str">
        <f>IF(G5455="","",VLOOKUP(G5455,номенклатури!R:U,4,0))</f>
        <v/>
      </c>
      <c r="O5455" s="119" t="str">
        <f>IF(M5455="","",VLOOKUP(M5455,'14'!D:D,1,0))</f>
        <v/>
      </c>
    </row>
    <row r="5456" spans="1:15" ht="12.75" customHeight="1" x14ac:dyDescent="0.2">
      <c r="A5456" s="36" t="str">
        <f>'0'!$A$4</f>
        <v>………………..</v>
      </c>
      <c r="B5456" s="37">
        <f>'0'!$A$2</f>
        <v>46112</v>
      </c>
      <c r="C5456" s="37" t="s">
        <v>1243</v>
      </c>
      <c r="D5456" s="119" t="str">
        <f>IF(G5456="","",VLOOKUP(G5456,номенклатури!R:T,2,0))</f>
        <v/>
      </c>
      <c r="E5456" s="365" t="str">
        <f>IF(G5456="","",VLOOKUP(G5456,номенклатури!R:T,3,0))</f>
        <v/>
      </c>
      <c r="F5456" s="159" t="str">
        <f>IF(G5456="","",IF(ISERROR(VLOOKUP(G5456,номенклатури!V:V,1,0)),E5456*H5456,E5456*I5456))</f>
        <v/>
      </c>
      <c r="G5456" s="14"/>
      <c r="H5456" s="15"/>
      <c r="I5456" s="15"/>
      <c r="J5456" s="15"/>
      <c r="K5456" s="15"/>
      <c r="L5456" s="217"/>
      <c r="M5456" s="22"/>
      <c r="N5456" s="119" t="str">
        <f>IF(G5456="","",VLOOKUP(G5456,номенклатури!R:U,4,0))</f>
        <v/>
      </c>
      <c r="O5456" s="119" t="str">
        <f>IF(M5456="","",VLOOKUP(M5456,'14'!D:D,1,0))</f>
        <v/>
      </c>
    </row>
    <row r="5457" spans="1:15" ht="12.75" customHeight="1" x14ac:dyDescent="0.2">
      <c r="A5457" s="36" t="str">
        <f>'0'!$A$4</f>
        <v>………………..</v>
      </c>
      <c r="B5457" s="37">
        <f>'0'!$A$2</f>
        <v>46112</v>
      </c>
      <c r="C5457" s="37" t="s">
        <v>1243</v>
      </c>
      <c r="D5457" s="119" t="str">
        <f>IF(G5457="","",VLOOKUP(G5457,номенклатури!R:T,2,0))</f>
        <v/>
      </c>
      <c r="E5457" s="365" t="str">
        <f>IF(G5457="","",VLOOKUP(G5457,номенклатури!R:T,3,0))</f>
        <v/>
      </c>
      <c r="F5457" s="159" t="str">
        <f>IF(G5457="","",IF(ISERROR(VLOOKUP(G5457,номенклатури!V:V,1,0)),E5457*H5457,E5457*I5457))</f>
        <v/>
      </c>
      <c r="G5457" s="14"/>
      <c r="H5457" s="15"/>
      <c r="I5457" s="15"/>
      <c r="J5457" s="15"/>
      <c r="K5457" s="15"/>
      <c r="L5457" s="217"/>
      <c r="M5457" s="22"/>
      <c r="N5457" s="119" t="str">
        <f>IF(G5457="","",VLOOKUP(G5457,номенклатури!R:U,4,0))</f>
        <v/>
      </c>
      <c r="O5457" s="119" t="str">
        <f>IF(M5457="","",VLOOKUP(M5457,'14'!D:D,1,0))</f>
        <v/>
      </c>
    </row>
    <row r="5458" spans="1:15" ht="12.75" customHeight="1" x14ac:dyDescent="0.2">
      <c r="A5458" s="36" t="str">
        <f>'0'!$A$4</f>
        <v>………………..</v>
      </c>
      <c r="B5458" s="37">
        <f>'0'!$A$2</f>
        <v>46112</v>
      </c>
      <c r="C5458" s="37" t="s">
        <v>1243</v>
      </c>
      <c r="D5458" s="119" t="str">
        <f>IF(G5458="","",VLOOKUP(G5458,номенклатури!R:T,2,0))</f>
        <v/>
      </c>
      <c r="E5458" s="365" t="str">
        <f>IF(G5458="","",VLOOKUP(G5458,номенклатури!R:T,3,0))</f>
        <v/>
      </c>
      <c r="F5458" s="159" t="str">
        <f>IF(G5458="","",IF(ISERROR(VLOOKUP(G5458,номенклатури!V:V,1,0)),E5458*H5458,E5458*I5458))</f>
        <v/>
      </c>
      <c r="G5458" s="14"/>
      <c r="H5458" s="15"/>
      <c r="I5458" s="15"/>
      <c r="J5458" s="15"/>
      <c r="K5458" s="15"/>
      <c r="L5458" s="217"/>
      <c r="M5458" s="22"/>
      <c r="N5458" s="119" t="str">
        <f>IF(G5458="","",VLOOKUP(G5458,номенклатури!R:U,4,0))</f>
        <v/>
      </c>
      <c r="O5458" s="119" t="str">
        <f>IF(M5458="","",VLOOKUP(M5458,'14'!D:D,1,0))</f>
        <v/>
      </c>
    </row>
    <row r="5459" spans="1:15" ht="12.75" customHeight="1" x14ac:dyDescent="0.2">
      <c r="A5459" s="36" t="str">
        <f>'0'!$A$4</f>
        <v>………………..</v>
      </c>
      <c r="B5459" s="37">
        <f>'0'!$A$2</f>
        <v>46112</v>
      </c>
      <c r="C5459" s="37" t="s">
        <v>1243</v>
      </c>
      <c r="D5459" s="119" t="str">
        <f>IF(G5459="","",VLOOKUP(G5459,номенклатури!R:T,2,0))</f>
        <v/>
      </c>
      <c r="E5459" s="365" t="str">
        <f>IF(G5459="","",VLOOKUP(G5459,номенклатури!R:T,3,0))</f>
        <v/>
      </c>
      <c r="F5459" s="159" t="str">
        <f>IF(G5459="","",IF(ISERROR(VLOOKUP(G5459,номенклатури!V:V,1,0)),E5459*H5459,E5459*I5459))</f>
        <v/>
      </c>
      <c r="G5459" s="14"/>
      <c r="H5459" s="15"/>
      <c r="I5459" s="15"/>
      <c r="J5459" s="15"/>
      <c r="K5459" s="15"/>
      <c r="L5459" s="217"/>
      <c r="M5459" s="22"/>
      <c r="N5459" s="119" t="str">
        <f>IF(G5459="","",VLOOKUP(G5459,номенклатури!R:U,4,0))</f>
        <v/>
      </c>
      <c r="O5459" s="119" t="str">
        <f>IF(M5459="","",VLOOKUP(M5459,'14'!D:D,1,0))</f>
        <v/>
      </c>
    </row>
    <row r="5460" spans="1:15" ht="12.75" customHeight="1" x14ac:dyDescent="0.2">
      <c r="A5460" s="36" t="str">
        <f>'0'!$A$4</f>
        <v>………………..</v>
      </c>
      <c r="B5460" s="37">
        <f>'0'!$A$2</f>
        <v>46112</v>
      </c>
      <c r="C5460" s="37" t="s">
        <v>1243</v>
      </c>
      <c r="D5460" s="119" t="str">
        <f>IF(G5460="","",VLOOKUP(G5460,номенклатури!R:T,2,0))</f>
        <v/>
      </c>
      <c r="E5460" s="365" t="str">
        <f>IF(G5460="","",VLOOKUP(G5460,номенклатури!R:T,3,0))</f>
        <v/>
      </c>
      <c r="F5460" s="159" t="str">
        <f>IF(G5460="","",IF(ISERROR(VLOOKUP(G5460,номенклатури!V:V,1,0)),E5460*H5460,E5460*I5460))</f>
        <v/>
      </c>
      <c r="G5460" s="14"/>
      <c r="H5460" s="15"/>
      <c r="I5460" s="15"/>
      <c r="J5460" s="15"/>
      <c r="K5460" s="15"/>
      <c r="L5460" s="217"/>
      <c r="M5460" s="22"/>
      <c r="N5460" s="119" t="str">
        <f>IF(G5460="","",VLOOKUP(G5460,номенклатури!R:U,4,0))</f>
        <v/>
      </c>
      <c r="O5460" s="119" t="str">
        <f>IF(M5460="","",VLOOKUP(M5460,'14'!D:D,1,0))</f>
        <v/>
      </c>
    </row>
    <row r="5461" spans="1:15" ht="12.75" customHeight="1" x14ac:dyDescent="0.2">
      <c r="A5461" s="36" t="str">
        <f>'0'!$A$4</f>
        <v>………………..</v>
      </c>
      <c r="B5461" s="37">
        <f>'0'!$A$2</f>
        <v>46112</v>
      </c>
      <c r="C5461" s="37" t="s">
        <v>1243</v>
      </c>
      <c r="D5461" s="119" t="str">
        <f>IF(G5461="","",VLOOKUP(G5461,номенклатури!R:T,2,0))</f>
        <v/>
      </c>
      <c r="E5461" s="365" t="str">
        <f>IF(G5461="","",VLOOKUP(G5461,номенклатури!R:T,3,0))</f>
        <v/>
      </c>
      <c r="F5461" s="159" t="str">
        <f>IF(G5461="","",IF(ISERROR(VLOOKUP(G5461,номенклатури!V:V,1,0)),E5461*H5461,E5461*I5461))</f>
        <v/>
      </c>
      <c r="G5461" s="14"/>
      <c r="H5461" s="15"/>
      <c r="I5461" s="15"/>
      <c r="J5461" s="15"/>
      <c r="K5461" s="15"/>
      <c r="L5461" s="217"/>
      <c r="M5461" s="22"/>
      <c r="N5461" s="119" t="str">
        <f>IF(G5461="","",VLOOKUP(G5461,номенклатури!R:U,4,0))</f>
        <v/>
      </c>
      <c r="O5461" s="119" t="str">
        <f>IF(M5461="","",VLOOKUP(M5461,'14'!D:D,1,0))</f>
        <v/>
      </c>
    </row>
    <row r="5462" spans="1:15" ht="12.75" customHeight="1" x14ac:dyDescent="0.2">
      <c r="A5462" s="36" t="str">
        <f>'0'!$A$4</f>
        <v>………………..</v>
      </c>
      <c r="B5462" s="37">
        <f>'0'!$A$2</f>
        <v>46112</v>
      </c>
      <c r="C5462" s="37" t="s">
        <v>1243</v>
      </c>
      <c r="D5462" s="119" t="str">
        <f>IF(G5462="","",VLOOKUP(G5462,номенклатури!R:T,2,0))</f>
        <v/>
      </c>
      <c r="E5462" s="365" t="str">
        <f>IF(G5462="","",VLOOKUP(G5462,номенклатури!R:T,3,0))</f>
        <v/>
      </c>
      <c r="F5462" s="159" t="str">
        <f>IF(G5462="","",IF(ISERROR(VLOOKUP(G5462,номенклатури!V:V,1,0)),E5462*H5462,E5462*I5462))</f>
        <v/>
      </c>
      <c r="G5462" s="14"/>
      <c r="H5462" s="15"/>
      <c r="I5462" s="15"/>
      <c r="J5462" s="15"/>
      <c r="K5462" s="15"/>
      <c r="L5462" s="217"/>
      <c r="M5462" s="22"/>
      <c r="N5462" s="119" t="str">
        <f>IF(G5462="","",VLOOKUP(G5462,номенклатури!R:U,4,0))</f>
        <v/>
      </c>
      <c r="O5462" s="119" t="str">
        <f>IF(M5462="","",VLOOKUP(M5462,'14'!D:D,1,0))</f>
        <v/>
      </c>
    </row>
    <row r="5463" spans="1:15" ht="12.75" customHeight="1" x14ac:dyDescent="0.2">
      <c r="A5463" s="36" t="str">
        <f>'0'!$A$4</f>
        <v>………………..</v>
      </c>
      <c r="B5463" s="37">
        <f>'0'!$A$2</f>
        <v>46112</v>
      </c>
      <c r="C5463" s="37" t="s">
        <v>1243</v>
      </c>
      <c r="D5463" s="119" t="str">
        <f>IF(G5463="","",VLOOKUP(G5463,номенклатури!R:T,2,0))</f>
        <v/>
      </c>
      <c r="E5463" s="365" t="str">
        <f>IF(G5463="","",VLOOKUP(G5463,номенклатури!R:T,3,0))</f>
        <v/>
      </c>
      <c r="F5463" s="159" t="str">
        <f>IF(G5463="","",IF(ISERROR(VLOOKUP(G5463,номенклатури!V:V,1,0)),E5463*H5463,E5463*I5463))</f>
        <v/>
      </c>
      <c r="G5463" s="14"/>
      <c r="H5463" s="15"/>
      <c r="I5463" s="15"/>
      <c r="J5463" s="15"/>
      <c r="K5463" s="15"/>
      <c r="L5463" s="217"/>
      <c r="M5463" s="22"/>
      <c r="N5463" s="119" t="str">
        <f>IF(G5463="","",VLOOKUP(G5463,номенклатури!R:U,4,0))</f>
        <v/>
      </c>
      <c r="O5463" s="119" t="str">
        <f>IF(M5463="","",VLOOKUP(M5463,'14'!D:D,1,0))</f>
        <v/>
      </c>
    </row>
    <row r="5464" spans="1:15" ht="12.75" customHeight="1" x14ac:dyDescent="0.2">
      <c r="A5464" s="36" t="str">
        <f>'0'!$A$4</f>
        <v>………………..</v>
      </c>
      <c r="B5464" s="37">
        <f>'0'!$A$2</f>
        <v>46112</v>
      </c>
      <c r="C5464" s="37" t="s">
        <v>1243</v>
      </c>
      <c r="D5464" s="119" t="str">
        <f>IF(G5464="","",VLOOKUP(G5464,номенклатури!R:T,2,0))</f>
        <v/>
      </c>
      <c r="E5464" s="365" t="str">
        <f>IF(G5464="","",VLOOKUP(G5464,номенклатури!R:T,3,0))</f>
        <v/>
      </c>
      <c r="F5464" s="159" t="str">
        <f>IF(G5464="","",IF(ISERROR(VLOOKUP(G5464,номенклатури!V:V,1,0)),E5464*H5464,E5464*I5464))</f>
        <v/>
      </c>
      <c r="G5464" s="14"/>
      <c r="H5464" s="15"/>
      <c r="I5464" s="15"/>
      <c r="J5464" s="15"/>
      <c r="K5464" s="15"/>
      <c r="L5464" s="217"/>
      <c r="M5464" s="22"/>
      <c r="N5464" s="119" t="str">
        <f>IF(G5464="","",VLOOKUP(G5464,номенклатури!R:U,4,0))</f>
        <v/>
      </c>
      <c r="O5464" s="119" t="str">
        <f>IF(M5464="","",VLOOKUP(M5464,'14'!D:D,1,0))</f>
        <v/>
      </c>
    </row>
    <row r="5465" spans="1:15" ht="12.75" customHeight="1" x14ac:dyDescent="0.2">
      <c r="A5465" s="36" t="str">
        <f>'0'!$A$4</f>
        <v>………………..</v>
      </c>
      <c r="B5465" s="37">
        <f>'0'!$A$2</f>
        <v>46112</v>
      </c>
      <c r="C5465" s="37" t="s">
        <v>1243</v>
      </c>
      <c r="D5465" s="119" t="str">
        <f>IF(G5465="","",VLOOKUP(G5465,номенклатури!R:T,2,0))</f>
        <v/>
      </c>
      <c r="E5465" s="365" t="str">
        <f>IF(G5465="","",VLOOKUP(G5465,номенклатури!R:T,3,0))</f>
        <v/>
      </c>
      <c r="F5465" s="159" t="str">
        <f>IF(G5465="","",IF(ISERROR(VLOOKUP(G5465,номенклатури!V:V,1,0)),E5465*H5465,E5465*I5465))</f>
        <v/>
      </c>
      <c r="G5465" s="14"/>
      <c r="H5465" s="15"/>
      <c r="I5465" s="15"/>
      <c r="J5465" s="15"/>
      <c r="K5465" s="15"/>
      <c r="L5465" s="217"/>
      <c r="M5465" s="22"/>
      <c r="N5465" s="119" t="str">
        <f>IF(G5465="","",VLOOKUP(G5465,номенклатури!R:U,4,0))</f>
        <v/>
      </c>
      <c r="O5465" s="119" t="str">
        <f>IF(M5465="","",VLOOKUP(M5465,'14'!D:D,1,0))</f>
        <v/>
      </c>
    </row>
    <row r="5466" spans="1:15" ht="12.75" customHeight="1" x14ac:dyDescent="0.2">
      <c r="A5466" s="36" t="str">
        <f>'0'!$A$4</f>
        <v>………………..</v>
      </c>
      <c r="B5466" s="37">
        <f>'0'!$A$2</f>
        <v>46112</v>
      </c>
      <c r="C5466" s="37" t="s">
        <v>1243</v>
      </c>
      <c r="D5466" s="119" t="str">
        <f>IF(G5466="","",VLOOKUP(G5466,номенклатури!R:T,2,0))</f>
        <v/>
      </c>
      <c r="E5466" s="365" t="str">
        <f>IF(G5466="","",VLOOKUP(G5466,номенклатури!R:T,3,0))</f>
        <v/>
      </c>
      <c r="F5466" s="159" t="str">
        <f>IF(G5466="","",IF(ISERROR(VLOOKUP(G5466,номенклатури!V:V,1,0)),E5466*H5466,E5466*I5466))</f>
        <v/>
      </c>
      <c r="G5466" s="14"/>
      <c r="H5466" s="15"/>
      <c r="I5466" s="15"/>
      <c r="J5466" s="15"/>
      <c r="K5466" s="15"/>
      <c r="L5466" s="217"/>
      <c r="M5466" s="22"/>
      <c r="N5466" s="119" t="str">
        <f>IF(G5466="","",VLOOKUP(G5466,номенклатури!R:U,4,0))</f>
        <v/>
      </c>
      <c r="O5466" s="119" t="str">
        <f>IF(M5466="","",VLOOKUP(M5466,'14'!D:D,1,0))</f>
        <v/>
      </c>
    </row>
    <row r="5467" spans="1:15" ht="12.75" customHeight="1" x14ac:dyDescent="0.2">
      <c r="A5467" s="36" t="str">
        <f>'0'!$A$4</f>
        <v>………………..</v>
      </c>
      <c r="B5467" s="37">
        <f>'0'!$A$2</f>
        <v>46112</v>
      </c>
      <c r="C5467" s="37" t="s">
        <v>1243</v>
      </c>
      <c r="D5467" s="119" t="str">
        <f>IF(G5467="","",VLOOKUP(G5467,номенклатури!R:T,2,0))</f>
        <v/>
      </c>
      <c r="E5467" s="365" t="str">
        <f>IF(G5467="","",VLOOKUP(G5467,номенклатури!R:T,3,0))</f>
        <v/>
      </c>
      <c r="F5467" s="159" t="str">
        <f>IF(G5467="","",IF(ISERROR(VLOOKUP(G5467,номенклатури!V:V,1,0)),E5467*H5467,E5467*I5467))</f>
        <v/>
      </c>
      <c r="G5467" s="14"/>
      <c r="H5467" s="15"/>
      <c r="I5467" s="15"/>
      <c r="J5467" s="15"/>
      <c r="K5467" s="15"/>
      <c r="L5467" s="217"/>
      <c r="M5467" s="22"/>
      <c r="N5467" s="119" t="str">
        <f>IF(G5467="","",VLOOKUP(G5467,номенклатури!R:U,4,0))</f>
        <v/>
      </c>
      <c r="O5467" s="119" t="str">
        <f>IF(M5467="","",VLOOKUP(M5467,'14'!D:D,1,0))</f>
        <v/>
      </c>
    </row>
    <row r="5468" spans="1:15" ht="12.75" customHeight="1" x14ac:dyDescent="0.2">
      <c r="A5468" s="36" t="str">
        <f>'0'!$A$4</f>
        <v>………………..</v>
      </c>
      <c r="B5468" s="37">
        <f>'0'!$A$2</f>
        <v>46112</v>
      </c>
      <c r="C5468" s="37" t="s">
        <v>1243</v>
      </c>
      <c r="D5468" s="119" t="str">
        <f>IF(G5468="","",VLOOKUP(G5468,номенклатури!R:T,2,0))</f>
        <v/>
      </c>
      <c r="E5468" s="365" t="str">
        <f>IF(G5468="","",VLOOKUP(G5468,номенклатури!R:T,3,0))</f>
        <v/>
      </c>
      <c r="F5468" s="159" t="str">
        <f>IF(G5468="","",IF(ISERROR(VLOOKUP(G5468,номенклатури!V:V,1,0)),E5468*H5468,E5468*I5468))</f>
        <v/>
      </c>
      <c r="G5468" s="14"/>
      <c r="H5468" s="15"/>
      <c r="I5468" s="15"/>
      <c r="J5468" s="15"/>
      <c r="K5468" s="15"/>
      <c r="L5468" s="217"/>
      <c r="M5468" s="22"/>
      <c r="N5468" s="119" t="str">
        <f>IF(G5468="","",VLOOKUP(G5468,номенклатури!R:U,4,0))</f>
        <v/>
      </c>
      <c r="O5468" s="119" t="str">
        <f>IF(M5468="","",VLOOKUP(M5468,'14'!D:D,1,0))</f>
        <v/>
      </c>
    </row>
    <row r="5469" spans="1:15" ht="12.75" customHeight="1" x14ac:dyDescent="0.2">
      <c r="A5469" s="36" t="str">
        <f>'0'!$A$4</f>
        <v>………………..</v>
      </c>
      <c r="B5469" s="37">
        <f>'0'!$A$2</f>
        <v>46112</v>
      </c>
      <c r="C5469" s="37" t="s">
        <v>1243</v>
      </c>
      <c r="D5469" s="119" t="str">
        <f>IF(G5469="","",VLOOKUP(G5469,номенклатури!R:T,2,0))</f>
        <v/>
      </c>
      <c r="E5469" s="365" t="str">
        <f>IF(G5469="","",VLOOKUP(G5469,номенклатури!R:T,3,0))</f>
        <v/>
      </c>
      <c r="F5469" s="159" t="str">
        <f>IF(G5469="","",IF(ISERROR(VLOOKUP(G5469,номенклатури!V:V,1,0)),E5469*H5469,E5469*I5469))</f>
        <v/>
      </c>
      <c r="G5469" s="14"/>
      <c r="H5469" s="15"/>
      <c r="I5469" s="15"/>
      <c r="J5469" s="15"/>
      <c r="K5469" s="15"/>
      <c r="L5469" s="217"/>
      <c r="M5469" s="22"/>
      <c r="N5469" s="119" t="str">
        <f>IF(G5469="","",VLOOKUP(G5469,номенклатури!R:U,4,0))</f>
        <v/>
      </c>
      <c r="O5469" s="119" t="str">
        <f>IF(M5469="","",VLOOKUP(M5469,'14'!D:D,1,0))</f>
        <v/>
      </c>
    </row>
    <row r="5470" spans="1:15" ht="12.75" customHeight="1" x14ac:dyDescent="0.2">
      <c r="A5470" s="36" t="str">
        <f>'0'!$A$4</f>
        <v>………………..</v>
      </c>
      <c r="B5470" s="37">
        <f>'0'!$A$2</f>
        <v>46112</v>
      </c>
      <c r="C5470" s="37" t="s">
        <v>1243</v>
      </c>
      <c r="D5470" s="119" t="str">
        <f>IF(G5470="","",VLOOKUP(G5470,номенклатури!R:T,2,0))</f>
        <v/>
      </c>
      <c r="E5470" s="365" t="str">
        <f>IF(G5470="","",VLOOKUP(G5470,номенклатури!R:T,3,0))</f>
        <v/>
      </c>
      <c r="F5470" s="159" t="str">
        <f>IF(G5470="","",IF(ISERROR(VLOOKUP(G5470,номенклатури!V:V,1,0)),E5470*H5470,E5470*I5470))</f>
        <v/>
      </c>
      <c r="G5470" s="14"/>
      <c r="H5470" s="15"/>
      <c r="I5470" s="15"/>
      <c r="J5470" s="15"/>
      <c r="K5470" s="15"/>
      <c r="L5470" s="217"/>
      <c r="M5470" s="22"/>
      <c r="N5470" s="119" t="str">
        <f>IF(G5470="","",VLOOKUP(G5470,номенклатури!R:U,4,0))</f>
        <v/>
      </c>
      <c r="O5470" s="119" t="str">
        <f>IF(M5470="","",VLOOKUP(M5470,'14'!D:D,1,0))</f>
        <v/>
      </c>
    </row>
    <row r="5471" spans="1:15" ht="12.75" customHeight="1" x14ac:dyDescent="0.2">
      <c r="A5471" s="36" t="str">
        <f>'0'!$A$4</f>
        <v>………………..</v>
      </c>
      <c r="B5471" s="37">
        <f>'0'!$A$2</f>
        <v>46112</v>
      </c>
      <c r="C5471" s="37" t="s">
        <v>1243</v>
      </c>
      <c r="D5471" s="119" t="str">
        <f>IF(G5471="","",VLOOKUP(G5471,номенклатури!R:T,2,0))</f>
        <v/>
      </c>
      <c r="E5471" s="365" t="str">
        <f>IF(G5471="","",VLOOKUP(G5471,номенклатури!R:T,3,0))</f>
        <v/>
      </c>
      <c r="F5471" s="159" t="str">
        <f>IF(G5471="","",IF(ISERROR(VLOOKUP(G5471,номенклатури!V:V,1,0)),E5471*H5471,E5471*I5471))</f>
        <v/>
      </c>
      <c r="G5471" s="14"/>
      <c r="H5471" s="15"/>
      <c r="I5471" s="15"/>
      <c r="J5471" s="15"/>
      <c r="K5471" s="15"/>
      <c r="L5471" s="217"/>
      <c r="M5471" s="22"/>
      <c r="N5471" s="119" t="str">
        <f>IF(G5471="","",VLOOKUP(G5471,номенклатури!R:U,4,0))</f>
        <v/>
      </c>
      <c r="O5471" s="119" t="str">
        <f>IF(M5471="","",VLOOKUP(M5471,'14'!D:D,1,0))</f>
        <v/>
      </c>
    </row>
    <row r="5472" spans="1:15" ht="12.75" customHeight="1" x14ac:dyDescent="0.2">
      <c r="A5472" s="36" t="str">
        <f>'0'!$A$4</f>
        <v>………………..</v>
      </c>
      <c r="B5472" s="37">
        <f>'0'!$A$2</f>
        <v>46112</v>
      </c>
      <c r="C5472" s="37" t="s">
        <v>1243</v>
      </c>
      <c r="D5472" s="119" t="str">
        <f>IF(G5472="","",VLOOKUP(G5472,номенклатури!R:T,2,0))</f>
        <v/>
      </c>
      <c r="E5472" s="365" t="str">
        <f>IF(G5472="","",VLOOKUP(G5472,номенклатури!R:T,3,0))</f>
        <v/>
      </c>
      <c r="F5472" s="159" t="str">
        <f>IF(G5472="","",IF(ISERROR(VLOOKUP(G5472,номенклатури!V:V,1,0)),E5472*H5472,E5472*I5472))</f>
        <v/>
      </c>
      <c r="G5472" s="14"/>
      <c r="H5472" s="15"/>
      <c r="I5472" s="15"/>
      <c r="J5472" s="15"/>
      <c r="K5472" s="15"/>
      <c r="L5472" s="217"/>
      <c r="M5472" s="22"/>
      <c r="N5472" s="119" t="str">
        <f>IF(G5472="","",VLOOKUP(G5472,номенклатури!R:U,4,0))</f>
        <v/>
      </c>
      <c r="O5472" s="119" t="str">
        <f>IF(M5472="","",VLOOKUP(M5472,'14'!D:D,1,0))</f>
        <v/>
      </c>
    </row>
    <row r="5473" spans="1:15" ht="12.75" customHeight="1" x14ac:dyDescent="0.2">
      <c r="A5473" s="36" t="str">
        <f>'0'!$A$4</f>
        <v>………………..</v>
      </c>
      <c r="B5473" s="37">
        <f>'0'!$A$2</f>
        <v>46112</v>
      </c>
      <c r="C5473" s="37" t="s">
        <v>1243</v>
      </c>
      <c r="D5473" s="119" t="str">
        <f>IF(G5473="","",VLOOKUP(G5473,номенклатури!R:T,2,0))</f>
        <v/>
      </c>
      <c r="E5473" s="365" t="str">
        <f>IF(G5473="","",VLOOKUP(G5473,номенклатури!R:T,3,0))</f>
        <v/>
      </c>
      <c r="F5473" s="159" t="str">
        <f>IF(G5473="","",IF(ISERROR(VLOOKUP(G5473,номенклатури!V:V,1,0)),E5473*H5473,E5473*I5473))</f>
        <v/>
      </c>
      <c r="G5473" s="14"/>
      <c r="H5473" s="15"/>
      <c r="I5473" s="15"/>
      <c r="J5473" s="15"/>
      <c r="K5473" s="15"/>
      <c r="L5473" s="217"/>
      <c r="M5473" s="22"/>
      <c r="N5473" s="119" t="str">
        <f>IF(G5473="","",VLOOKUP(G5473,номенклатури!R:U,4,0))</f>
        <v/>
      </c>
      <c r="O5473" s="119" t="str">
        <f>IF(M5473="","",VLOOKUP(M5473,'14'!D:D,1,0))</f>
        <v/>
      </c>
    </row>
    <row r="5474" spans="1:15" ht="12.75" customHeight="1" x14ac:dyDescent="0.2">
      <c r="A5474" s="36" t="str">
        <f>'0'!$A$4</f>
        <v>………………..</v>
      </c>
      <c r="B5474" s="37">
        <f>'0'!$A$2</f>
        <v>46112</v>
      </c>
      <c r="C5474" s="37" t="s">
        <v>1243</v>
      </c>
      <c r="D5474" s="119" t="str">
        <f>IF(G5474="","",VLOOKUP(G5474,номенклатури!R:T,2,0))</f>
        <v/>
      </c>
      <c r="E5474" s="365" t="str">
        <f>IF(G5474="","",VLOOKUP(G5474,номенклатури!R:T,3,0))</f>
        <v/>
      </c>
      <c r="F5474" s="159" t="str">
        <f>IF(G5474="","",IF(ISERROR(VLOOKUP(G5474,номенклатури!V:V,1,0)),E5474*H5474,E5474*I5474))</f>
        <v/>
      </c>
      <c r="G5474" s="14"/>
      <c r="H5474" s="15"/>
      <c r="I5474" s="15"/>
      <c r="J5474" s="15"/>
      <c r="K5474" s="15"/>
      <c r="L5474" s="217"/>
      <c r="M5474" s="22"/>
      <c r="N5474" s="119" t="str">
        <f>IF(G5474="","",VLOOKUP(G5474,номенклатури!R:U,4,0))</f>
        <v/>
      </c>
      <c r="O5474" s="119" t="str">
        <f>IF(M5474="","",VLOOKUP(M5474,'14'!D:D,1,0))</f>
        <v/>
      </c>
    </row>
    <row r="5475" spans="1:15" ht="12.75" customHeight="1" x14ac:dyDescent="0.2">
      <c r="A5475" s="36" t="str">
        <f>'0'!$A$4</f>
        <v>………………..</v>
      </c>
      <c r="B5475" s="37">
        <f>'0'!$A$2</f>
        <v>46112</v>
      </c>
      <c r="C5475" s="37" t="s">
        <v>1243</v>
      </c>
      <c r="D5475" s="119" t="str">
        <f>IF(G5475="","",VLOOKUP(G5475,номенклатури!R:T,2,0))</f>
        <v/>
      </c>
      <c r="E5475" s="365" t="str">
        <f>IF(G5475="","",VLOOKUP(G5475,номенклатури!R:T,3,0))</f>
        <v/>
      </c>
      <c r="F5475" s="159" t="str">
        <f>IF(G5475="","",IF(ISERROR(VLOOKUP(G5475,номенклатури!V:V,1,0)),E5475*H5475,E5475*I5475))</f>
        <v/>
      </c>
      <c r="G5475" s="14"/>
      <c r="H5475" s="15"/>
      <c r="I5475" s="15"/>
      <c r="J5475" s="15"/>
      <c r="K5475" s="15"/>
      <c r="L5475" s="217"/>
      <c r="M5475" s="22"/>
      <c r="N5475" s="119" t="str">
        <f>IF(G5475="","",VLOOKUP(G5475,номенклатури!R:U,4,0))</f>
        <v/>
      </c>
      <c r="O5475" s="119" t="str">
        <f>IF(M5475="","",VLOOKUP(M5475,'14'!D:D,1,0))</f>
        <v/>
      </c>
    </row>
    <row r="5476" spans="1:15" ht="12.75" customHeight="1" x14ac:dyDescent="0.2">
      <c r="A5476" s="36" t="str">
        <f>'0'!$A$4</f>
        <v>………………..</v>
      </c>
      <c r="B5476" s="37">
        <f>'0'!$A$2</f>
        <v>46112</v>
      </c>
      <c r="C5476" s="37" t="s">
        <v>1243</v>
      </c>
      <c r="D5476" s="119" t="str">
        <f>IF(G5476="","",VLOOKUP(G5476,номенклатури!R:T,2,0))</f>
        <v/>
      </c>
      <c r="E5476" s="365" t="str">
        <f>IF(G5476="","",VLOOKUP(G5476,номенклатури!R:T,3,0))</f>
        <v/>
      </c>
      <c r="F5476" s="159" t="str">
        <f>IF(G5476="","",IF(ISERROR(VLOOKUP(G5476,номенклатури!V:V,1,0)),E5476*H5476,E5476*I5476))</f>
        <v/>
      </c>
      <c r="G5476" s="14"/>
      <c r="H5476" s="15"/>
      <c r="I5476" s="15"/>
      <c r="J5476" s="15"/>
      <c r="K5476" s="15"/>
      <c r="L5476" s="217"/>
      <c r="M5476" s="22"/>
      <c r="N5476" s="119" t="str">
        <f>IF(G5476="","",VLOOKUP(G5476,номенклатури!R:U,4,0))</f>
        <v/>
      </c>
      <c r="O5476" s="119" t="str">
        <f>IF(M5476="","",VLOOKUP(M5476,'14'!D:D,1,0))</f>
        <v/>
      </c>
    </row>
    <row r="5477" spans="1:15" ht="12.75" customHeight="1" x14ac:dyDescent="0.2">
      <c r="A5477" s="36" t="str">
        <f>'0'!$A$4</f>
        <v>………………..</v>
      </c>
      <c r="B5477" s="37">
        <f>'0'!$A$2</f>
        <v>46112</v>
      </c>
      <c r="C5477" s="37" t="s">
        <v>1243</v>
      </c>
      <c r="D5477" s="119" t="str">
        <f>IF(G5477="","",VLOOKUP(G5477,номенклатури!R:T,2,0))</f>
        <v/>
      </c>
      <c r="E5477" s="365" t="str">
        <f>IF(G5477="","",VLOOKUP(G5477,номенклатури!R:T,3,0))</f>
        <v/>
      </c>
      <c r="F5477" s="159" t="str">
        <f>IF(G5477="","",IF(ISERROR(VLOOKUP(G5477,номенклатури!V:V,1,0)),E5477*H5477,E5477*I5477))</f>
        <v/>
      </c>
      <c r="G5477" s="14"/>
      <c r="H5477" s="15"/>
      <c r="I5477" s="15"/>
      <c r="J5477" s="15"/>
      <c r="K5477" s="15"/>
      <c r="L5477" s="217"/>
      <c r="M5477" s="22"/>
      <c r="N5477" s="119" t="str">
        <f>IF(G5477="","",VLOOKUP(G5477,номенклатури!R:U,4,0))</f>
        <v/>
      </c>
      <c r="O5477" s="119" t="str">
        <f>IF(M5477="","",VLOOKUP(M5477,'14'!D:D,1,0))</f>
        <v/>
      </c>
    </row>
    <row r="5478" spans="1:15" ht="12.75" customHeight="1" x14ac:dyDescent="0.2">
      <c r="A5478" s="36" t="str">
        <f>'0'!$A$4</f>
        <v>………………..</v>
      </c>
      <c r="B5478" s="37">
        <f>'0'!$A$2</f>
        <v>46112</v>
      </c>
      <c r="C5478" s="37" t="s">
        <v>1243</v>
      </c>
      <c r="D5478" s="119" t="str">
        <f>IF(G5478="","",VLOOKUP(G5478,номенклатури!R:T,2,0))</f>
        <v/>
      </c>
      <c r="E5478" s="365" t="str">
        <f>IF(G5478="","",VLOOKUP(G5478,номенклатури!R:T,3,0))</f>
        <v/>
      </c>
      <c r="F5478" s="159" t="str">
        <f>IF(G5478="","",IF(ISERROR(VLOOKUP(G5478,номенклатури!V:V,1,0)),E5478*H5478,E5478*I5478))</f>
        <v/>
      </c>
      <c r="G5478" s="14"/>
      <c r="H5478" s="15"/>
      <c r="I5478" s="15"/>
      <c r="J5478" s="15"/>
      <c r="K5478" s="15"/>
      <c r="L5478" s="217"/>
      <c r="M5478" s="22"/>
      <c r="N5478" s="119" t="str">
        <f>IF(G5478="","",VLOOKUP(G5478,номенклатури!R:U,4,0))</f>
        <v/>
      </c>
      <c r="O5478" s="119" t="str">
        <f>IF(M5478="","",VLOOKUP(M5478,'14'!D:D,1,0))</f>
        <v/>
      </c>
    </row>
    <row r="5479" spans="1:15" ht="12.75" customHeight="1" x14ac:dyDescent="0.2">
      <c r="A5479" s="36" t="str">
        <f>'0'!$A$4</f>
        <v>………………..</v>
      </c>
      <c r="B5479" s="37">
        <f>'0'!$A$2</f>
        <v>46112</v>
      </c>
      <c r="C5479" s="37" t="s">
        <v>1243</v>
      </c>
      <c r="D5479" s="119" t="str">
        <f>IF(G5479="","",VLOOKUP(G5479,номенклатури!R:T,2,0))</f>
        <v/>
      </c>
      <c r="E5479" s="365" t="str">
        <f>IF(G5479="","",VLOOKUP(G5479,номенклатури!R:T,3,0))</f>
        <v/>
      </c>
      <c r="F5479" s="159" t="str">
        <f>IF(G5479="","",IF(ISERROR(VLOOKUP(G5479,номенклатури!V:V,1,0)),E5479*H5479,E5479*I5479))</f>
        <v/>
      </c>
      <c r="G5479" s="14"/>
      <c r="H5479" s="15"/>
      <c r="I5479" s="15"/>
      <c r="J5479" s="15"/>
      <c r="K5479" s="15"/>
      <c r="L5479" s="217"/>
      <c r="M5479" s="22"/>
      <c r="N5479" s="119" t="str">
        <f>IF(G5479="","",VLOOKUP(G5479,номенклатури!R:U,4,0))</f>
        <v/>
      </c>
      <c r="O5479" s="119" t="str">
        <f>IF(M5479="","",VLOOKUP(M5479,'14'!D:D,1,0))</f>
        <v/>
      </c>
    </row>
    <row r="5480" spans="1:15" ht="12.75" customHeight="1" x14ac:dyDescent="0.2">
      <c r="A5480" s="36" t="str">
        <f>'0'!$A$4</f>
        <v>………………..</v>
      </c>
      <c r="B5480" s="37">
        <f>'0'!$A$2</f>
        <v>46112</v>
      </c>
      <c r="C5480" s="37" t="s">
        <v>1243</v>
      </c>
      <c r="D5480" s="119" t="str">
        <f>IF(G5480="","",VLOOKUP(G5480,номенклатури!R:T,2,0))</f>
        <v/>
      </c>
      <c r="E5480" s="365" t="str">
        <f>IF(G5480="","",VLOOKUP(G5480,номенклатури!R:T,3,0))</f>
        <v/>
      </c>
      <c r="F5480" s="159" t="str">
        <f>IF(G5480="","",IF(ISERROR(VLOOKUP(G5480,номенклатури!V:V,1,0)),E5480*H5480,E5480*I5480))</f>
        <v/>
      </c>
      <c r="G5480" s="14"/>
      <c r="H5480" s="15"/>
      <c r="I5480" s="15"/>
      <c r="J5480" s="15"/>
      <c r="K5480" s="15"/>
      <c r="L5480" s="217"/>
      <c r="M5480" s="22"/>
      <c r="N5480" s="119" t="str">
        <f>IF(G5480="","",VLOOKUP(G5480,номенклатури!R:U,4,0))</f>
        <v/>
      </c>
      <c r="O5480" s="119" t="str">
        <f>IF(M5480="","",VLOOKUP(M5480,'14'!D:D,1,0))</f>
        <v/>
      </c>
    </row>
    <row r="5481" spans="1:15" ht="12.75" customHeight="1" x14ac:dyDescent="0.2">
      <c r="A5481" s="36" t="str">
        <f>'0'!$A$4</f>
        <v>………………..</v>
      </c>
      <c r="B5481" s="37">
        <f>'0'!$A$2</f>
        <v>46112</v>
      </c>
      <c r="C5481" s="37" t="s">
        <v>1243</v>
      </c>
      <c r="D5481" s="119" t="str">
        <f>IF(G5481="","",VLOOKUP(G5481,номенклатури!R:T,2,0))</f>
        <v/>
      </c>
      <c r="E5481" s="365" t="str">
        <f>IF(G5481="","",VLOOKUP(G5481,номенклатури!R:T,3,0))</f>
        <v/>
      </c>
      <c r="F5481" s="159" t="str">
        <f>IF(G5481="","",IF(ISERROR(VLOOKUP(G5481,номенклатури!V:V,1,0)),E5481*H5481,E5481*I5481))</f>
        <v/>
      </c>
      <c r="G5481" s="14"/>
      <c r="H5481" s="15"/>
      <c r="I5481" s="15"/>
      <c r="J5481" s="15"/>
      <c r="K5481" s="15"/>
      <c r="L5481" s="217"/>
      <c r="M5481" s="22"/>
      <c r="N5481" s="119" t="str">
        <f>IF(G5481="","",VLOOKUP(G5481,номенклатури!R:U,4,0))</f>
        <v/>
      </c>
      <c r="O5481" s="119" t="str">
        <f>IF(M5481="","",VLOOKUP(M5481,'14'!D:D,1,0))</f>
        <v/>
      </c>
    </row>
    <row r="5482" spans="1:15" ht="12.75" customHeight="1" x14ac:dyDescent="0.2">
      <c r="A5482" s="36" t="str">
        <f>'0'!$A$4</f>
        <v>………………..</v>
      </c>
      <c r="B5482" s="37">
        <f>'0'!$A$2</f>
        <v>46112</v>
      </c>
      <c r="C5482" s="37" t="s">
        <v>1243</v>
      </c>
      <c r="D5482" s="119" t="str">
        <f>IF(G5482="","",VLOOKUP(G5482,номенклатури!R:T,2,0))</f>
        <v/>
      </c>
      <c r="E5482" s="365" t="str">
        <f>IF(G5482="","",VLOOKUP(G5482,номенклатури!R:T,3,0))</f>
        <v/>
      </c>
      <c r="F5482" s="159" t="str">
        <f>IF(G5482="","",IF(ISERROR(VLOOKUP(G5482,номенклатури!V:V,1,0)),E5482*H5482,E5482*I5482))</f>
        <v/>
      </c>
      <c r="G5482" s="14"/>
      <c r="H5482" s="15"/>
      <c r="I5482" s="15"/>
      <c r="J5482" s="15"/>
      <c r="K5482" s="15"/>
      <c r="L5482" s="217"/>
      <c r="M5482" s="22"/>
      <c r="N5482" s="119" t="str">
        <f>IF(G5482="","",VLOOKUP(G5482,номенклатури!R:U,4,0))</f>
        <v/>
      </c>
      <c r="O5482" s="119" t="str">
        <f>IF(M5482="","",VLOOKUP(M5482,'14'!D:D,1,0))</f>
        <v/>
      </c>
    </row>
    <row r="5483" spans="1:15" ht="12.75" customHeight="1" x14ac:dyDescent="0.2">
      <c r="A5483" s="36" t="str">
        <f>'0'!$A$4</f>
        <v>………………..</v>
      </c>
      <c r="B5483" s="37">
        <f>'0'!$A$2</f>
        <v>46112</v>
      </c>
      <c r="C5483" s="37" t="s">
        <v>1243</v>
      </c>
      <c r="D5483" s="119" t="str">
        <f>IF(G5483="","",VLOOKUP(G5483,номенклатури!R:T,2,0))</f>
        <v/>
      </c>
      <c r="E5483" s="365" t="str">
        <f>IF(G5483="","",VLOOKUP(G5483,номенклатури!R:T,3,0))</f>
        <v/>
      </c>
      <c r="F5483" s="159" t="str">
        <f>IF(G5483="","",IF(ISERROR(VLOOKUP(G5483,номенклатури!V:V,1,0)),E5483*H5483,E5483*I5483))</f>
        <v/>
      </c>
      <c r="G5483" s="14"/>
      <c r="H5483" s="15"/>
      <c r="I5483" s="15"/>
      <c r="J5483" s="15"/>
      <c r="K5483" s="15"/>
      <c r="L5483" s="217"/>
      <c r="M5483" s="22"/>
      <c r="N5483" s="119" t="str">
        <f>IF(G5483="","",VLOOKUP(G5483,номенклатури!R:U,4,0))</f>
        <v/>
      </c>
      <c r="O5483" s="119" t="str">
        <f>IF(M5483="","",VLOOKUP(M5483,'14'!D:D,1,0))</f>
        <v/>
      </c>
    </row>
    <row r="5484" spans="1:15" ht="12.75" customHeight="1" x14ac:dyDescent="0.2">
      <c r="A5484" s="36" t="str">
        <f>'0'!$A$4</f>
        <v>………………..</v>
      </c>
      <c r="B5484" s="37">
        <f>'0'!$A$2</f>
        <v>46112</v>
      </c>
      <c r="C5484" s="37" t="s">
        <v>1243</v>
      </c>
      <c r="D5484" s="119" t="str">
        <f>IF(G5484="","",VLOOKUP(G5484,номенклатури!R:T,2,0))</f>
        <v/>
      </c>
      <c r="E5484" s="365" t="str">
        <f>IF(G5484="","",VLOOKUP(G5484,номенклатури!R:T,3,0))</f>
        <v/>
      </c>
      <c r="F5484" s="159" t="str">
        <f>IF(G5484="","",IF(ISERROR(VLOOKUP(G5484,номенклатури!V:V,1,0)),E5484*H5484,E5484*I5484))</f>
        <v/>
      </c>
      <c r="G5484" s="14"/>
      <c r="H5484" s="15"/>
      <c r="I5484" s="15"/>
      <c r="J5484" s="15"/>
      <c r="K5484" s="15"/>
      <c r="L5484" s="217"/>
      <c r="M5484" s="22"/>
      <c r="N5484" s="119" t="str">
        <f>IF(G5484="","",VLOOKUP(G5484,номенклатури!R:U,4,0))</f>
        <v/>
      </c>
      <c r="O5484" s="119" t="str">
        <f>IF(M5484="","",VLOOKUP(M5484,'14'!D:D,1,0))</f>
        <v/>
      </c>
    </row>
    <row r="5485" spans="1:15" ht="12.75" customHeight="1" x14ac:dyDescent="0.2">
      <c r="A5485" s="36" t="str">
        <f>'0'!$A$4</f>
        <v>………………..</v>
      </c>
      <c r="B5485" s="37">
        <f>'0'!$A$2</f>
        <v>46112</v>
      </c>
      <c r="C5485" s="37" t="s">
        <v>1243</v>
      </c>
      <c r="D5485" s="119" t="str">
        <f>IF(G5485="","",VLOOKUP(G5485,номенклатури!R:T,2,0))</f>
        <v/>
      </c>
      <c r="E5485" s="365" t="str">
        <f>IF(G5485="","",VLOOKUP(G5485,номенклатури!R:T,3,0))</f>
        <v/>
      </c>
      <c r="F5485" s="159" t="str">
        <f>IF(G5485="","",IF(ISERROR(VLOOKUP(G5485,номенклатури!V:V,1,0)),E5485*H5485,E5485*I5485))</f>
        <v/>
      </c>
      <c r="G5485" s="14"/>
      <c r="H5485" s="15"/>
      <c r="I5485" s="15"/>
      <c r="J5485" s="15"/>
      <c r="K5485" s="15"/>
      <c r="L5485" s="217"/>
      <c r="M5485" s="22"/>
      <c r="N5485" s="119" t="str">
        <f>IF(G5485="","",VLOOKUP(G5485,номенклатури!R:U,4,0))</f>
        <v/>
      </c>
      <c r="O5485" s="119" t="str">
        <f>IF(M5485="","",VLOOKUP(M5485,'14'!D:D,1,0))</f>
        <v/>
      </c>
    </row>
    <row r="5486" spans="1:15" ht="12.75" customHeight="1" x14ac:dyDescent="0.2">
      <c r="A5486" s="36" t="str">
        <f>'0'!$A$4</f>
        <v>………………..</v>
      </c>
      <c r="B5486" s="37">
        <f>'0'!$A$2</f>
        <v>46112</v>
      </c>
      <c r="C5486" s="37" t="s">
        <v>1243</v>
      </c>
      <c r="D5486" s="119" t="str">
        <f>IF(G5486="","",VLOOKUP(G5486,номенклатури!R:T,2,0))</f>
        <v/>
      </c>
      <c r="E5486" s="365" t="str">
        <f>IF(G5486="","",VLOOKUP(G5486,номенклатури!R:T,3,0))</f>
        <v/>
      </c>
      <c r="F5486" s="159" t="str">
        <f>IF(G5486="","",IF(ISERROR(VLOOKUP(G5486,номенклатури!V:V,1,0)),E5486*H5486,E5486*I5486))</f>
        <v/>
      </c>
      <c r="G5486" s="14"/>
      <c r="H5486" s="15"/>
      <c r="I5486" s="15"/>
      <c r="J5486" s="15"/>
      <c r="K5486" s="15"/>
      <c r="L5486" s="217"/>
      <c r="M5486" s="22"/>
      <c r="N5486" s="119" t="str">
        <f>IF(G5486="","",VLOOKUP(G5486,номенклатури!R:U,4,0))</f>
        <v/>
      </c>
      <c r="O5486" s="119" t="str">
        <f>IF(M5486="","",VLOOKUP(M5486,'14'!D:D,1,0))</f>
        <v/>
      </c>
    </row>
    <row r="5487" spans="1:15" ht="12.75" customHeight="1" x14ac:dyDescent="0.2">
      <c r="A5487" s="36" t="str">
        <f>'0'!$A$4</f>
        <v>………………..</v>
      </c>
      <c r="B5487" s="37">
        <f>'0'!$A$2</f>
        <v>46112</v>
      </c>
      <c r="C5487" s="37" t="s">
        <v>1243</v>
      </c>
      <c r="D5487" s="119" t="str">
        <f>IF(G5487="","",VLOOKUP(G5487,номенклатури!R:T,2,0))</f>
        <v/>
      </c>
      <c r="E5487" s="365" t="str">
        <f>IF(G5487="","",VLOOKUP(G5487,номенклатури!R:T,3,0))</f>
        <v/>
      </c>
      <c r="F5487" s="159" t="str">
        <f>IF(G5487="","",IF(ISERROR(VLOOKUP(G5487,номенклатури!V:V,1,0)),E5487*H5487,E5487*I5487))</f>
        <v/>
      </c>
      <c r="G5487" s="14"/>
      <c r="H5487" s="15"/>
      <c r="I5487" s="15"/>
      <c r="J5487" s="15"/>
      <c r="K5487" s="15"/>
      <c r="L5487" s="217"/>
      <c r="M5487" s="22"/>
      <c r="N5487" s="119" t="str">
        <f>IF(G5487="","",VLOOKUP(G5487,номенклатури!R:U,4,0))</f>
        <v/>
      </c>
      <c r="O5487" s="119" t="str">
        <f>IF(M5487="","",VLOOKUP(M5487,'14'!D:D,1,0))</f>
        <v/>
      </c>
    </row>
    <row r="5488" spans="1:15" ht="12.75" customHeight="1" x14ac:dyDescent="0.2">
      <c r="A5488" s="36" t="str">
        <f>'0'!$A$4</f>
        <v>………………..</v>
      </c>
      <c r="B5488" s="37">
        <f>'0'!$A$2</f>
        <v>46112</v>
      </c>
      <c r="C5488" s="37" t="s">
        <v>1243</v>
      </c>
      <c r="D5488" s="119" t="str">
        <f>IF(G5488="","",VLOOKUP(G5488,номенклатури!R:T,2,0))</f>
        <v/>
      </c>
      <c r="E5488" s="365" t="str">
        <f>IF(G5488="","",VLOOKUP(G5488,номенклатури!R:T,3,0))</f>
        <v/>
      </c>
      <c r="F5488" s="159" t="str">
        <f>IF(G5488="","",IF(ISERROR(VLOOKUP(G5488,номенклатури!V:V,1,0)),E5488*H5488,E5488*I5488))</f>
        <v/>
      </c>
      <c r="G5488" s="14"/>
      <c r="H5488" s="15"/>
      <c r="I5488" s="15"/>
      <c r="J5488" s="15"/>
      <c r="K5488" s="15"/>
      <c r="L5488" s="217"/>
      <c r="M5488" s="22"/>
      <c r="N5488" s="119" t="str">
        <f>IF(G5488="","",VLOOKUP(G5488,номенклатури!R:U,4,0))</f>
        <v/>
      </c>
      <c r="O5488" s="119" t="str">
        <f>IF(M5488="","",VLOOKUP(M5488,'14'!D:D,1,0))</f>
        <v/>
      </c>
    </row>
    <row r="5489" spans="1:15" ht="12.75" customHeight="1" x14ac:dyDescent="0.2">
      <c r="A5489" s="36" t="str">
        <f>'0'!$A$4</f>
        <v>………………..</v>
      </c>
      <c r="B5489" s="37">
        <f>'0'!$A$2</f>
        <v>46112</v>
      </c>
      <c r="C5489" s="37" t="s">
        <v>1243</v>
      </c>
      <c r="D5489" s="119" t="str">
        <f>IF(G5489="","",VLOOKUP(G5489,номенклатури!R:T,2,0))</f>
        <v/>
      </c>
      <c r="E5489" s="365" t="str">
        <f>IF(G5489="","",VLOOKUP(G5489,номенклатури!R:T,3,0))</f>
        <v/>
      </c>
      <c r="F5489" s="159" t="str">
        <f>IF(G5489="","",IF(ISERROR(VLOOKUP(G5489,номенклатури!V:V,1,0)),E5489*H5489,E5489*I5489))</f>
        <v/>
      </c>
      <c r="G5489" s="14"/>
      <c r="H5489" s="15"/>
      <c r="I5489" s="15"/>
      <c r="J5489" s="15"/>
      <c r="K5489" s="15"/>
      <c r="L5489" s="217"/>
      <c r="M5489" s="22"/>
      <c r="N5489" s="119" t="str">
        <f>IF(G5489="","",VLOOKUP(G5489,номенклатури!R:U,4,0))</f>
        <v/>
      </c>
      <c r="O5489" s="119" t="str">
        <f>IF(M5489="","",VLOOKUP(M5489,'14'!D:D,1,0))</f>
        <v/>
      </c>
    </row>
    <row r="5490" spans="1:15" ht="12.75" customHeight="1" x14ac:dyDescent="0.2">
      <c r="A5490" s="36" t="str">
        <f>'0'!$A$4</f>
        <v>………………..</v>
      </c>
      <c r="B5490" s="37">
        <f>'0'!$A$2</f>
        <v>46112</v>
      </c>
      <c r="C5490" s="37" t="s">
        <v>1243</v>
      </c>
      <c r="D5490" s="119" t="str">
        <f>IF(G5490="","",VLOOKUP(G5490,номенклатури!R:T,2,0))</f>
        <v/>
      </c>
      <c r="E5490" s="365" t="str">
        <f>IF(G5490="","",VLOOKUP(G5490,номенклатури!R:T,3,0))</f>
        <v/>
      </c>
      <c r="F5490" s="159" t="str">
        <f>IF(G5490="","",IF(ISERROR(VLOOKUP(G5490,номенклатури!V:V,1,0)),E5490*H5490,E5490*I5490))</f>
        <v/>
      </c>
      <c r="G5490" s="14"/>
      <c r="H5490" s="15"/>
      <c r="I5490" s="15"/>
      <c r="J5490" s="15"/>
      <c r="K5490" s="15"/>
      <c r="L5490" s="217"/>
      <c r="M5490" s="22"/>
      <c r="N5490" s="119" t="str">
        <f>IF(G5490="","",VLOOKUP(G5490,номенклатури!R:U,4,0))</f>
        <v/>
      </c>
      <c r="O5490" s="119" t="str">
        <f>IF(M5490="","",VLOOKUP(M5490,'14'!D:D,1,0))</f>
        <v/>
      </c>
    </row>
    <row r="5491" spans="1:15" ht="12.75" customHeight="1" x14ac:dyDescent="0.2">
      <c r="A5491" s="36" t="str">
        <f>'0'!$A$4</f>
        <v>………………..</v>
      </c>
      <c r="B5491" s="37">
        <f>'0'!$A$2</f>
        <v>46112</v>
      </c>
      <c r="C5491" s="37" t="s">
        <v>1243</v>
      </c>
      <c r="D5491" s="119" t="str">
        <f>IF(G5491="","",VLOOKUP(G5491,номенклатури!R:T,2,0))</f>
        <v/>
      </c>
      <c r="E5491" s="365" t="str">
        <f>IF(G5491="","",VLOOKUP(G5491,номенклатури!R:T,3,0))</f>
        <v/>
      </c>
      <c r="F5491" s="159" t="str">
        <f>IF(G5491="","",IF(ISERROR(VLOOKUP(G5491,номенклатури!V:V,1,0)),E5491*H5491,E5491*I5491))</f>
        <v/>
      </c>
      <c r="G5491" s="14"/>
      <c r="H5491" s="15"/>
      <c r="I5491" s="15"/>
      <c r="J5491" s="15"/>
      <c r="K5491" s="15"/>
      <c r="L5491" s="217"/>
      <c r="M5491" s="22"/>
      <c r="N5491" s="119" t="str">
        <f>IF(G5491="","",VLOOKUP(G5491,номенклатури!R:U,4,0))</f>
        <v/>
      </c>
      <c r="O5491" s="119" t="str">
        <f>IF(M5491="","",VLOOKUP(M5491,'14'!D:D,1,0))</f>
        <v/>
      </c>
    </row>
    <row r="5492" spans="1:15" ht="12.75" customHeight="1" x14ac:dyDescent="0.2">
      <c r="A5492" s="36" t="str">
        <f>'0'!$A$4</f>
        <v>………………..</v>
      </c>
      <c r="B5492" s="37">
        <f>'0'!$A$2</f>
        <v>46112</v>
      </c>
      <c r="C5492" s="37" t="s">
        <v>1243</v>
      </c>
      <c r="D5492" s="119" t="str">
        <f>IF(G5492="","",VLOOKUP(G5492,номенклатури!R:T,2,0))</f>
        <v/>
      </c>
      <c r="E5492" s="365" t="str">
        <f>IF(G5492="","",VLOOKUP(G5492,номенклатури!R:T,3,0))</f>
        <v/>
      </c>
      <c r="F5492" s="159" t="str">
        <f>IF(G5492="","",IF(ISERROR(VLOOKUP(G5492,номенклатури!V:V,1,0)),E5492*H5492,E5492*I5492))</f>
        <v/>
      </c>
      <c r="G5492" s="14"/>
      <c r="H5492" s="15"/>
      <c r="I5492" s="15"/>
      <c r="J5492" s="15"/>
      <c r="K5492" s="15"/>
      <c r="L5492" s="217"/>
      <c r="M5492" s="22"/>
      <c r="N5492" s="119" t="str">
        <f>IF(G5492="","",VLOOKUP(G5492,номенклатури!R:U,4,0))</f>
        <v/>
      </c>
      <c r="O5492" s="119" t="str">
        <f>IF(M5492="","",VLOOKUP(M5492,'14'!D:D,1,0))</f>
        <v/>
      </c>
    </row>
    <row r="5493" spans="1:15" ht="12.75" customHeight="1" x14ac:dyDescent="0.2">
      <c r="A5493" s="36" t="str">
        <f>'0'!$A$4</f>
        <v>………………..</v>
      </c>
      <c r="B5493" s="37">
        <f>'0'!$A$2</f>
        <v>46112</v>
      </c>
      <c r="C5493" s="37" t="s">
        <v>1243</v>
      </c>
      <c r="D5493" s="119" t="str">
        <f>IF(G5493="","",VLOOKUP(G5493,номенклатури!R:T,2,0))</f>
        <v/>
      </c>
      <c r="E5493" s="365" t="str">
        <f>IF(G5493="","",VLOOKUP(G5493,номенклатури!R:T,3,0))</f>
        <v/>
      </c>
      <c r="F5493" s="159" t="str">
        <f>IF(G5493="","",IF(ISERROR(VLOOKUP(G5493,номенклатури!V:V,1,0)),E5493*H5493,E5493*I5493))</f>
        <v/>
      </c>
      <c r="G5493" s="14"/>
      <c r="H5493" s="15"/>
      <c r="I5493" s="15"/>
      <c r="J5493" s="15"/>
      <c r="K5493" s="15"/>
      <c r="L5493" s="217"/>
      <c r="M5493" s="22"/>
      <c r="N5493" s="119" t="str">
        <f>IF(G5493="","",VLOOKUP(G5493,номенклатури!R:U,4,0))</f>
        <v/>
      </c>
      <c r="O5493" s="119" t="str">
        <f>IF(M5493="","",VLOOKUP(M5493,'14'!D:D,1,0))</f>
        <v/>
      </c>
    </row>
    <row r="5494" spans="1:15" ht="12.75" customHeight="1" x14ac:dyDescent="0.2">
      <c r="A5494" s="36" t="str">
        <f>'0'!$A$4</f>
        <v>………………..</v>
      </c>
      <c r="B5494" s="37">
        <f>'0'!$A$2</f>
        <v>46112</v>
      </c>
      <c r="C5494" s="37" t="s">
        <v>1243</v>
      </c>
      <c r="D5494" s="119" t="str">
        <f>IF(G5494="","",VLOOKUP(G5494,номенклатури!R:T,2,0))</f>
        <v/>
      </c>
      <c r="E5494" s="365" t="str">
        <f>IF(G5494="","",VLOOKUP(G5494,номенклатури!R:T,3,0))</f>
        <v/>
      </c>
      <c r="F5494" s="159" t="str">
        <f>IF(G5494="","",IF(ISERROR(VLOOKUP(G5494,номенклатури!V:V,1,0)),E5494*H5494,E5494*I5494))</f>
        <v/>
      </c>
      <c r="G5494" s="14"/>
      <c r="H5494" s="15"/>
      <c r="I5494" s="15"/>
      <c r="J5494" s="15"/>
      <c r="K5494" s="15"/>
      <c r="L5494" s="217"/>
      <c r="M5494" s="22"/>
      <c r="N5494" s="119" t="str">
        <f>IF(G5494="","",VLOOKUP(G5494,номенклатури!R:U,4,0))</f>
        <v/>
      </c>
      <c r="O5494" s="119" t="str">
        <f>IF(M5494="","",VLOOKUP(M5494,'14'!D:D,1,0))</f>
        <v/>
      </c>
    </row>
    <row r="5495" spans="1:15" ht="12.75" customHeight="1" x14ac:dyDescent="0.2">
      <c r="A5495" s="36" t="str">
        <f>'0'!$A$4</f>
        <v>………………..</v>
      </c>
      <c r="B5495" s="37">
        <f>'0'!$A$2</f>
        <v>46112</v>
      </c>
      <c r="C5495" s="37" t="s">
        <v>1243</v>
      </c>
      <c r="D5495" s="119" t="str">
        <f>IF(G5495="","",VLOOKUP(G5495,номенклатури!R:T,2,0))</f>
        <v/>
      </c>
      <c r="E5495" s="365" t="str">
        <f>IF(G5495="","",VLOOKUP(G5495,номенклатури!R:T,3,0))</f>
        <v/>
      </c>
      <c r="F5495" s="159" t="str">
        <f>IF(G5495="","",IF(ISERROR(VLOOKUP(G5495,номенклатури!V:V,1,0)),E5495*H5495,E5495*I5495))</f>
        <v/>
      </c>
      <c r="G5495" s="14"/>
      <c r="H5495" s="15"/>
      <c r="I5495" s="15"/>
      <c r="J5495" s="15"/>
      <c r="K5495" s="15"/>
      <c r="L5495" s="217"/>
      <c r="M5495" s="22"/>
      <c r="N5495" s="119" t="str">
        <f>IF(G5495="","",VLOOKUP(G5495,номенклатури!R:U,4,0))</f>
        <v/>
      </c>
      <c r="O5495" s="119" t="str">
        <f>IF(M5495="","",VLOOKUP(M5495,'14'!D:D,1,0))</f>
        <v/>
      </c>
    </row>
    <row r="5496" spans="1:15" ht="12.75" customHeight="1" x14ac:dyDescent="0.2">
      <c r="A5496" s="36" t="str">
        <f>'0'!$A$4</f>
        <v>………………..</v>
      </c>
      <c r="B5496" s="37">
        <f>'0'!$A$2</f>
        <v>46112</v>
      </c>
      <c r="C5496" s="37" t="s">
        <v>1243</v>
      </c>
      <c r="D5496" s="119" t="str">
        <f>IF(G5496="","",VLOOKUP(G5496,номенклатури!R:T,2,0))</f>
        <v/>
      </c>
      <c r="E5496" s="365" t="str">
        <f>IF(G5496="","",VLOOKUP(G5496,номенклатури!R:T,3,0))</f>
        <v/>
      </c>
      <c r="F5496" s="159" t="str">
        <f>IF(G5496="","",IF(ISERROR(VLOOKUP(G5496,номенклатури!V:V,1,0)),E5496*H5496,E5496*I5496))</f>
        <v/>
      </c>
      <c r="G5496" s="14"/>
      <c r="H5496" s="15"/>
      <c r="I5496" s="15"/>
      <c r="J5496" s="15"/>
      <c r="K5496" s="15"/>
      <c r="L5496" s="217"/>
      <c r="M5496" s="22"/>
      <c r="N5496" s="119" t="str">
        <f>IF(G5496="","",VLOOKUP(G5496,номенклатури!R:U,4,0))</f>
        <v/>
      </c>
      <c r="O5496" s="119" t="str">
        <f>IF(M5496="","",VLOOKUP(M5496,'14'!D:D,1,0))</f>
        <v/>
      </c>
    </row>
    <row r="5497" spans="1:15" ht="12.75" customHeight="1" x14ac:dyDescent="0.2">
      <c r="A5497" s="36" t="str">
        <f>'0'!$A$4</f>
        <v>………………..</v>
      </c>
      <c r="B5497" s="37">
        <f>'0'!$A$2</f>
        <v>46112</v>
      </c>
      <c r="C5497" s="37" t="s">
        <v>1243</v>
      </c>
      <c r="D5497" s="119" t="str">
        <f>IF(G5497="","",VLOOKUP(G5497,номенклатури!R:T,2,0))</f>
        <v/>
      </c>
      <c r="E5497" s="365" t="str">
        <f>IF(G5497="","",VLOOKUP(G5497,номенклатури!R:T,3,0))</f>
        <v/>
      </c>
      <c r="F5497" s="159" t="str">
        <f>IF(G5497="","",IF(ISERROR(VLOOKUP(G5497,номенклатури!V:V,1,0)),E5497*H5497,E5497*I5497))</f>
        <v/>
      </c>
      <c r="G5497" s="14"/>
      <c r="H5497" s="15"/>
      <c r="I5497" s="15"/>
      <c r="J5497" s="15"/>
      <c r="K5497" s="15"/>
      <c r="L5497" s="217"/>
      <c r="M5497" s="22"/>
      <c r="N5497" s="119" t="str">
        <f>IF(G5497="","",VLOOKUP(G5497,номенклатури!R:U,4,0))</f>
        <v/>
      </c>
      <c r="O5497" s="119" t="str">
        <f>IF(M5497="","",VLOOKUP(M5497,'14'!D:D,1,0))</f>
        <v/>
      </c>
    </row>
    <row r="5498" spans="1:15" ht="12.75" customHeight="1" x14ac:dyDescent="0.2">
      <c r="A5498" s="36" t="str">
        <f>'0'!$A$4</f>
        <v>………………..</v>
      </c>
      <c r="B5498" s="37">
        <f>'0'!$A$2</f>
        <v>46112</v>
      </c>
      <c r="C5498" s="37" t="s">
        <v>1243</v>
      </c>
      <c r="D5498" s="119" t="str">
        <f>IF(G5498="","",VLOOKUP(G5498,номенклатури!R:T,2,0))</f>
        <v/>
      </c>
      <c r="E5498" s="365" t="str">
        <f>IF(G5498="","",VLOOKUP(G5498,номенклатури!R:T,3,0))</f>
        <v/>
      </c>
      <c r="F5498" s="159" t="str">
        <f>IF(G5498="","",IF(ISERROR(VLOOKUP(G5498,номенклатури!V:V,1,0)),E5498*H5498,E5498*I5498))</f>
        <v/>
      </c>
      <c r="G5498" s="14"/>
      <c r="H5498" s="15"/>
      <c r="I5498" s="15"/>
      <c r="J5498" s="15"/>
      <c r="K5498" s="15"/>
      <c r="L5498" s="217"/>
      <c r="M5498" s="22"/>
      <c r="N5498" s="119" t="str">
        <f>IF(G5498="","",VLOOKUP(G5498,номенклатури!R:U,4,0))</f>
        <v/>
      </c>
      <c r="O5498" s="119" t="str">
        <f>IF(M5498="","",VLOOKUP(M5498,'14'!D:D,1,0))</f>
        <v/>
      </c>
    </row>
    <row r="5499" spans="1:15" ht="12.75" customHeight="1" x14ac:dyDescent="0.2">
      <c r="A5499" s="36" t="str">
        <f>'0'!$A$4</f>
        <v>………………..</v>
      </c>
      <c r="B5499" s="37">
        <f>'0'!$A$2</f>
        <v>46112</v>
      </c>
      <c r="C5499" s="37" t="s">
        <v>1243</v>
      </c>
      <c r="D5499" s="119" t="str">
        <f>IF(G5499="","",VLOOKUP(G5499,номенклатури!R:T,2,0))</f>
        <v/>
      </c>
      <c r="E5499" s="365" t="str">
        <f>IF(G5499="","",VLOOKUP(G5499,номенклатури!R:T,3,0))</f>
        <v/>
      </c>
      <c r="F5499" s="159" t="str">
        <f>IF(G5499="","",IF(ISERROR(VLOOKUP(G5499,номенклатури!V:V,1,0)),E5499*H5499,E5499*I5499))</f>
        <v/>
      </c>
      <c r="G5499" s="14"/>
      <c r="H5499" s="15"/>
      <c r="I5499" s="15"/>
      <c r="J5499" s="15"/>
      <c r="K5499" s="15"/>
      <c r="L5499" s="217"/>
      <c r="M5499" s="22"/>
      <c r="N5499" s="119" t="str">
        <f>IF(G5499="","",VLOOKUP(G5499,номенклатури!R:U,4,0))</f>
        <v/>
      </c>
      <c r="O5499" s="119" t="str">
        <f>IF(M5499="","",VLOOKUP(M5499,'14'!D:D,1,0))</f>
        <v/>
      </c>
    </row>
    <row r="5500" spans="1:15" ht="12.75" customHeight="1" x14ac:dyDescent="0.2">
      <c r="A5500" s="36" t="str">
        <f>'0'!$A$4</f>
        <v>………………..</v>
      </c>
      <c r="B5500" s="37">
        <f>'0'!$A$2</f>
        <v>46112</v>
      </c>
      <c r="C5500" s="37" t="s">
        <v>1243</v>
      </c>
      <c r="D5500" s="119" t="str">
        <f>IF(G5500="","",VLOOKUP(G5500,номенклатури!R:T,2,0))</f>
        <v/>
      </c>
      <c r="E5500" s="365" t="str">
        <f>IF(G5500="","",VLOOKUP(G5500,номенклатури!R:T,3,0))</f>
        <v/>
      </c>
      <c r="F5500" s="159" t="str">
        <f>IF(G5500="","",IF(ISERROR(VLOOKUP(G5500,номенклатури!V:V,1,0)),E5500*H5500,E5500*I5500))</f>
        <v/>
      </c>
      <c r="G5500" s="14"/>
      <c r="H5500" s="15"/>
      <c r="I5500" s="15"/>
      <c r="J5500" s="15"/>
      <c r="K5500" s="15"/>
      <c r="L5500" s="217"/>
      <c r="M5500" s="22"/>
      <c r="N5500" s="119" t="str">
        <f>IF(G5500="","",VLOOKUP(G5500,номенклатури!R:U,4,0))</f>
        <v/>
      </c>
      <c r="O5500" s="119" t="str">
        <f>IF(M5500="","",VLOOKUP(M5500,'14'!D:D,1,0))</f>
        <v/>
      </c>
    </row>
    <row r="5501" spans="1:15" ht="12.75" customHeight="1" x14ac:dyDescent="0.2">
      <c r="A5501" s="36" t="str">
        <f>'0'!$A$4</f>
        <v>………………..</v>
      </c>
      <c r="B5501" s="37">
        <f>'0'!$A$2</f>
        <v>46112</v>
      </c>
      <c r="C5501" s="37" t="s">
        <v>1243</v>
      </c>
      <c r="D5501" s="119" t="str">
        <f>IF(G5501="","",VLOOKUP(G5501,номенклатури!R:T,2,0))</f>
        <v/>
      </c>
      <c r="E5501" s="365" t="str">
        <f>IF(G5501="","",VLOOKUP(G5501,номенклатури!R:T,3,0))</f>
        <v/>
      </c>
      <c r="F5501" s="159" t="str">
        <f>IF(G5501="","",IF(ISERROR(VLOOKUP(G5501,номенклатури!V:V,1,0)),E5501*H5501,E5501*I5501))</f>
        <v/>
      </c>
      <c r="G5501" s="14"/>
      <c r="H5501" s="15"/>
      <c r="I5501" s="15"/>
      <c r="J5501" s="15"/>
      <c r="K5501" s="15"/>
      <c r="L5501" s="217"/>
      <c r="M5501" s="22"/>
      <c r="N5501" s="119" t="str">
        <f>IF(G5501="","",VLOOKUP(G5501,номенклатури!R:U,4,0))</f>
        <v/>
      </c>
      <c r="O5501" s="119" t="str">
        <f>IF(M5501="","",VLOOKUP(M5501,'14'!D:D,1,0))</f>
        <v/>
      </c>
    </row>
    <row r="5502" spans="1:15" ht="12.75" customHeight="1" x14ac:dyDescent="0.2">
      <c r="A5502" s="36" t="str">
        <f>'0'!$A$4</f>
        <v>………………..</v>
      </c>
      <c r="B5502" s="37">
        <f>'0'!$A$2</f>
        <v>46112</v>
      </c>
      <c r="C5502" s="37" t="s">
        <v>1243</v>
      </c>
      <c r="D5502" s="119" t="str">
        <f>IF(G5502="","",VLOOKUP(G5502,номенклатури!R:T,2,0))</f>
        <v/>
      </c>
      <c r="E5502" s="365" t="str">
        <f>IF(G5502="","",VLOOKUP(G5502,номенклатури!R:T,3,0))</f>
        <v/>
      </c>
      <c r="F5502" s="159" t="str">
        <f>IF(G5502="","",IF(ISERROR(VLOOKUP(G5502,номенклатури!V:V,1,0)),E5502*H5502,E5502*I5502))</f>
        <v/>
      </c>
      <c r="G5502" s="14"/>
      <c r="H5502" s="15"/>
      <c r="I5502" s="15"/>
      <c r="J5502" s="15"/>
      <c r="K5502" s="15"/>
      <c r="L5502" s="217"/>
      <c r="M5502" s="22"/>
      <c r="N5502" s="119" t="str">
        <f>IF(G5502="","",VLOOKUP(G5502,номенклатури!R:U,4,0))</f>
        <v/>
      </c>
      <c r="O5502" s="119" t="str">
        <f>IF(M5502="","",VLOOKUP(M5502,'14'!D:D,1,0))</f>
        <v/>
      </c>
    </row>
    <row r="5503" spans="1:15" ht="12.75" customHeight="1" x14ac:dyDescent="0.2">
      <c r="A5503" s="36" t="str">
        <f>'0'!$A$4</f>
        <v>………………..</v>
      </c>
      <c r="B5503" s="37">
        <f>'0'!$A$2</f>
        <v>46112</v>
      </c>
      <c r="C5503" s="37" t="s">
        <v>1243</v>
      </c>
      <c r="D5503" s="119" t="str">
        <f>IF(G5503="","",VLOOKUP(G5503,номенклатури!R:T,2,0))</f>
        <v/>
      </c>
      <c r="E5503" s="365" t="str">
        <f>IF(G5503="","",VLOOKUP(G5503,номенклатури!R:T,3,0))</f>
        <v/>
      </c>
      <c r="F5503" s="159" t="str">
        <f>IF(G5503="","",IF(ISERROR(VLOOKUP(G5503,номенклатури!V:V,1,0)),E5503*H5503,E5503*I5503))</f>
        <v/>
      </c>
      <c r="G5503" s="14"/>
      <c r="H5503" s="15"/>
      <c r="I5503" s="15"/>
      <c r="J5503" s="15"/>
      <c r="K5503" s="15"/>
      <c r="L5503" s="217"/>
      <c r="M5503" s="22"/>
      <c r="N5503" s="119" t="str">
        <f>IF(G5503="","",VLOOKUP(G5503,номенклатури!R:U,4,0))</f>
        <v/>
      </c>
      <c r="O5503" s="119" t="str">
        <f>IF(M5503="","",VLOOKUP(M5503,'14'!D:D,1,0))</f>
        <v/>
      </c>
    </row>
    <row r="5504" spans="1:15" ht="12.75" customHeight="1" x14ac:dyDescent="0.2">
      <c r="A5504" s="36" t="str">
        <f>'0'!$A$4</f>
        <v>………………..</v>
      </c>
      <c r="B5504" s="37">
        <f>'0'!$A$2</f>
        <v>46112</v>
      </c>
      <c r="C5504" s="37" t="s">
        <v>1243</v>
      </c>
      <c r="D5504" s="119" t="str">
        <f>IF(G5504="","",VLOOKUP(G5504,номенклатури!R:T,2,0))</f>
        <v/>
      </c>
      <c r="E5504" s="365" t="str">
        <f>IF(G5504="","",VLOOKUP(G5504,номенклатури!R:T,3,0))</f>
        <v/>
      </c>
      <c r="F5504" s="159" t="str">
        <f>IF(G5504="","",IF(ISERROR(VLOOKUP(G5504,номенклатури!V:V,1,0)),E5504*H5504,E5504*I5504))</f>
        <v/>
      </c>
      <c r="G5504" s="14"/>
      <c r="H5504" s="15"/>
      <c r="I5504" s="15"/>
      <c r="J5504" s="15"/>
      <c r="K5504" s="15"/>
      <c r="L5504" s="217"/>
      <c r="M5504" s="22"/>
      <c r="N5504" s="119" t="str">
        <f>IF(G5504="","",VLOOKUP(G5504,номенклатури!R:U,4,0))</f>
        <v/>
      </c>
      <c r="O5504" s="119" t="str">
        <f>IF(M5504="","",VLOOKUP(M5504,'14'!D:D,1,0))</f>
        <v/>
      </c>
    </row>
    <row r="5505" spans="1:15" ht="12.75" customHeight="1" x14ac:dyDescent="0.2">
      <c r="A5505" s="36" t="str">
        <f>'0'!$A$4</f>
        <v>………………..</v>
      </c>
      <c r="B5505" s="37">
        <f>'0'!$A$2</f>
        <v>46112</v>
      </c>
      <c r="C5505" s="37" t="s">
        <v>1243</v>
      </c>
      <c r="D5505" s="119" t="str">
        <f>IF(G5505="","",VLOOKUP(G5505,номенклатури!R:T,2,0))</f>
        <v/>
      </c>
      <c r="E5505" s="365" t="str">
        <f>IF(G5505="","",VLOOKUP(G5505,номенклатури!R:T,3,0))</f>
        <v/>
      </c>
      <c r="F5505" s="159" t="str">
        <f>IF(G5505="","",IF(ISERROR(VLOOKUP(G5505,номенклатури!V:V,1,0)),E5505*H5505,E5505*I5505))</f>
        <v/>
      </c>
      <c r="G5505" s="14"/>
      <c r="H5505" s="15"/>
      <c r="I5505" s="15"/>
      <c r="J5505" s="15"/>
      <c r="K5505" s="15"/>
      <c r="L5505" s="217"/>
      <c r="M5505" s="22"/>
      <c r="N5505" s="119" t="str">
        <f>IF(G5505="","",VLOOKUP(G5505,номенклатури!R:U,4,0))</f>
        <v/>
      </c>
      <c r="O5505" s="119" t="str">
        <f>IF(M5505="","",VLOOKUP(M5505,'14'!D:D,1,0))</f>
        <v/>
      </c>
    </row>
    <row r="5506" spans="1:15" ht="12.75" customHeight="1" x14ac:dyDescent="0.2">
      <c r="A5506" s="36" t="str">
        <f>'0'!$A$4</f>
        <v>………………..</v>
      </c>
      <c r="B5506" s="37">
        <f>'0'!$A$2</f>
        <v>46112</v>
      </c>
      <c r="C5506" s="37" t="s">
        <v>1243</v>
      </c>
      <c r="D5506" s="119" t="str">
        <f>IF(G5506="","",VLOOKUP(G5506,номенклатури!R:T,2,0))</f>
        <v/>
      </c>
      <c r="E5506" s="365" t="str">
        <f>IF(G5506="","",VLOOKUP(G5506,номенклатури!R:T,3,0))</f>
        <v/>
      </c>
      <c r="F5506" s="159" t="str">
        <f>IF(G5506="","",IF(ISERROR(VLOOKUP(G5506,номенклатури!V:V,1,0)),E5506*H5506,E5506*I5506))</f>
        <v/>
      </c>
      <c r="G5506" s="14"/>
      <c r="H5506" s="15"/>
      <c r="I5506" s="15"/>
      <c r="J5506" s="15"/>
      <c r="K5506" s="15"/>
      <c r="L5506" s="217"/>
      <c r="M5506" s="22"/>
      <c r="N5506" s="119" t="str">
        <f>IF(G5506="","",VLOOKUP(G5506,номенклатури!R:U,4,0))</f>
        <v/>
      </c>
      <c r="O5506" s="119" t="str">
        <f>IF(M5506="","",VLOOKUP(M5506,'14'!D:D,1,0))</f>
        <v/>
      </c>
    </row>
    <row r="5507" spans="1:15" ht="12.75" customHeight="1" x14ac:dyDescent="0.2">
      <c r="A5507" s="36" t="str">
        <f>'0'!$A$4</f>
        <v>………………..</v>
      </c>
      <c r="B5507" s="37">
        <f>'0'!$A$2</f>
        <v>46112</v>
      </c>
      <c r="C5507" s="37" t="s">
        <v>1243</v>
      </c>
      <c r="D5507" s="119" t="str">
        <f>IF(G5507="","",VLOOKUP(G5507,номенклатури!R:T,2,0))</f>
        <v/>
      </c>
      <c r="E5507" s="365" t="str">
        <f>IF(G5507="","",VLOOKUP(G5507,номенклатури!R:T,3,0))</f>
        <v/>
      </c>
      <c r="F5507" s="159" t="str">
        <f>IF(G5507="","",IF(ISERROR(VLOOKUP(G5507,номенклатури!V:V,1,0)),E5507*H5507,E5507*I5507))</f>
        <v/>
      </c>
      <c r="G5507" s="14"/>
      <c r="H5507" s="15"/>
      <c r="I5507" s="15"/>
      <c r="J5507" s="15"/>
      <c r="K5507" s="15"/>
      <c r="L5507" s="217"/>
      <c r="M5507" s="22"/>
      <c r="N5507" s="119" t="str">
        <f>IF(G5507="","",VLOOKUP(G5507,номенклатури!R:U,4,0))</f>
        <v/>
      </c>
      <c r="O5507" s="119" t="str">
        <f>IF(M5507="","",VLOOKUP(M5507,'14'!D:D,1,0))</f>
        <v/>
      </c>
    </row>
    <row r="5508" spans="1:15" ht="12.75" customHeight="1" x14ac:dyDescent="0.2">
      <c r="A5508" s="36" t="str">
        <f>'0'!$A$4</f>
        <v>………………..</v>
      </c>
      <c r="B5508" s="37">
        <f>'0'!$A$2</f>
        <v>46112</v>
      </c>
      <c r="C5508" s="37" t="s">
        <v>1243</v>
      </c>
      <c r="D5508" s="119" t="str">
        <f>IF(G5508="","",VLOOKUP(G5508,номенклатури!R:T,2,0))</f>
        <v/>
      </c>
      <c r="E5508" s="365" t="str">
        <f>IF(G5508="","",VLOOKUP(G5508,номенклатури!R:T,3,0))</f>
        <v/>
      </c>
      <c r="F5508" s="159" t="str">
        <f>IF(G5508="","",IF(ISERROR(VLOOKUP(G5508,номенклатури!V:V,1,0)),E5508*H5508,E5508*I5508))</f>
        <v/>
      </c>
      <c r="G5508" s="14"/>
      <c r="H5508" s="15"/>
      <c r="I5508" s="15"/>
      <c r="J5508" s="15"/>
      <c r="K5508" s="15"/>
      <c r="L5508" s="217"/>
      <c r="M5508" s="22"/>
      <c r="N5508" s="119" t="str">
        <f>IF(G5508="","",VLOOKUP(G5508,номенклатури!R:U,4,0))</f>
        <v/>
      </c>
      <c r="O5508" s="119" t="str">
        <f>IF(M5508="","",VLOOKUP(M5508,'14'!D:D,1,0))</f>
        <v/>
      </c>
    </row>
    <row r="5509" spans="1:15" ht="12.75" customHeight="1" x14ac:dyDescent="0.2">
      <c r="A5509" s="36" t="str">
        <f>'0'!$A$4</f>
        <v>………………..</v>
      </c>
      <c r="B5509" s="37">
        <f>'0'!$A$2</f>
        <v>46112</v>
      </c>
      <c r="C5509" s="37" t="s">
        <v>1243</v>
      </c>
      <c r="D5509" s="119" t="str">
        <f>IF(G5509="","",VLOOKUP(G5509,номенклатури!R:T,2,0))</f>
        <v/>
      </c>
      <c r="E5509" s="365" t="str">
        <f>IF(G5509="","",VLOOKUP(G5509,номенклатури!R:T,3,0))</f>
        <v/>
      </c>
      <c r="F5509" s="159" t="str">
        <f>IF(G5509="","",IF(ISERROR(VLOOKUP(G5509,номенклатури!V:V,1,0)),E5509*H5509,E5509*I5509))</f>
        <v/>
      </c>
      <c r="G5509" s="14"/>
      <c r="H5509" s="15"/>
      <c r="I5509" s="15"/>
      <c r="J5509" s="15"/>
      <c r="K5509" s="15"/>
      <c r="L5509" s="217"/>
      <c r="M5509" s="22"/>
      <c r="N5509" s="119" t="str">
        <f>IF(G5509="","",VLOOKUP(G5509,номенклатури!R:U,4,0))</f>
        <v/>
      </c>
      <c r="O5509" s="119" t="str">
        <f>IF(M5509="","",VLOOKUP(M5509,'14'!D:D,1,0))</f>
        <v/>
      </c>
    </row>
    <row r="5510" spans="1:15" ht="12.75" customHeight="1" x14ac:dyDescent="0.2">
      <c r="A5510" s="36" t="str">
        <f>'0'!$A$4</f>
        <v>………………..</v>
      </c>
      <c r="B5510" s="37">
        <f>'0'!$A$2</f>
        <v>46112</v>
      </c>
      <c r="C5510" s="37" t="s">
        <v>1243</v>
      </c>
      <c r="D5510" s="119" t="str">
        <f>IF(G5510="","",VLOOKUP(G5510,номенклатури!R:T,2,0))</f>
        <v/>
      </c>
      <c r="E5510" s="365" t="str">
        <f>IF(G5510="","",VLOOKUP(G5510,номенклатури!R:T,3,0))</f>
        <v/>
      </c>
      <c r="F5510" s="159" t="str">
        <f>IF(G5510="","",IF(ISERROR(VLOOKUP(G5510,номенклатури!V:V,1,0)),E5510*H5510,E5510*I5510))</f>
        <v/>
      </c>
      <c r="G5510" s="14"/>
      <c r="H5510" s="15"/>
      <c r="I5510" s="15"/>
      <c r="J5510" s="15"/>
      <c r="K5510" s="15"/>
      <c r="L5510" s="217"/>
      <c r="M5510" s="22"/>
      <c r="N5510" s="119" t="str">
        <f>IF(G5510="","",VLOOKUP(G5510,номенклатури!R:U,4,0))</f>
        <v/>
      </c>
      <c r="O5510" s="119" t="str">
        <f>IF(M5510="","",VLOOKUP(M5510,'14'!D:D,1,0))</f>
        <v/>
      </c>
    </row>
    <row r="5511" spans="1:15" ht="12.75" customHeight="1" x14ac:dyDescent="0.2">
      <c r="A5511" s="36" t="str">
        <f>'0'!$A$4</f>
        <v>………………..</v>
      </c>
      <c r="B5511" s="37">
        <f>'0'!$A$2</f>
        <v>46112</v>
      </c>
      <c r="C5511" s="37" t="s">
        <v>1243</v>
      </c>
      <c r="D5511" s="119" t="str">
        <f>IF(G5511="","",VLOOKUP(G5511,номенклатури!R:T,2,0))</f>
        <v/>
      </c>
      <c r="E5511" s="365" t="str">
        <f>IF(G5511="","",VLOOKUP(G5511,номенклатури!R:T,3,0))</f>
        <v/>
      </c>
      <c r="F5511" s="159" t="str">
        <f>IF(G5511="","",IF(ISERROR(VLOOKUP(G5511,номенклатури!V:V,1,0)),E5511*H5511,E5511*I5511))</f>
        <v/>
      </c>
      <c r="G5511" s="14"/>
      <c r="H5511" s="15"/>
      <c r="I5511" s="15"/>
      <c r="J5511" s="15"/>
      <c r="K5511" s="15"/>
      <c r="L5511" s="217"/>
      <c r="M5511" s="22"/>
      <c r="N5511" s="119" t="str">
        <f>IF(G5511="","",VLOOKUP(G5511,номенклатури!R:U,4,0))</f>
        <v/>
      </c>
      <c r="O5511" s="119" t="str">
        <f>IF(M5511="","",VLOOKUP(M5511,'14'!D:D,1,0))</f>
        <v/>
      </c>
    </row>
    <row r="5512" spans="1:15" ht="12.75" customHeight="1" x14ac:dyDescent="0.2">
      <c r="A5512" s="36" t="str">
        <f>'0'!$A$4</f>
        <v>………………..</v>
      </c>
      <c r="B5512" s="37">
        <f>'0'!$A$2</f>
        <v>46112</v>
      </c>
      <c r="C5512" s="37" t="s">
        <v>1243</v>
      </c>
      <c r="D5512" s="119" t="str">
        <f>IF(G5512="","",VLOOKUP(G5512,номенклатури!R:T,2,0))</f>
        <v/>
      </c>
      <c r="E5512" s="365" t="str">
        <f>IF(G5512="","",VLOOKUP(G5512,номенклатури!R:T,3,0))</f>
        <v/>
      </c>
      <c r="F5512" s="159" t="str">
        <f>IF(G5512="","",IF(ISERROR(VLOOKUP(G5512,номенклатури!V:V,1,0)),E5512*H5512,E5512*I5512))</f>
        <v/>
      </c>
      <c r="G5512" s="14"/>
      <c r="H5512" s="15"/>
      <c r="I5512" s="15"/>
      <c r="J5512" s="15"/>
      <c r="K5512" s="15"/>
      <c r="L5512" s="217"/>
      <c r="M5512" s="22"/>
      <c r="N5512" s="119" t="str">
        <f>IF(G5512="","",VLOOKUP(G5512,номенклатури!R:U,4,0))</f>
        <v/>
      </c>
      <c r="O5512" s="119" t="str">
        <f>IF(M5512="","",VLOOKUP(M5512,'14'!D:D,1,0))</f>
        <v/>
      </c>
    </row>
    <row r="5513" spans="1:15" ht="12.75" customHeight="1" x14ac:dyDescent="0.2">
      <c r="A5513" s="36" t="str">
        <f>'0'!$A$4</f>
        <v>………………..</v>
      </c>
      <c r="B5513" s="37">
        <f>'0'!$A$2</f>
        <v>46112</v>
      </c>
      <c r="C5513" s="37" t="s">
        <v>1243</v>
      </c>
      <c r="D5513" s="119" t="str">
        <f>IF(G5513="","",VLOOKUP(G5513,номенклатури!R:T,2,0))</f>
        <v/>
      </c>
      <c r="E5513" s="365" t="str">
        <f>IF(G5513="","",VLOOKUP(G5513,номенклатури!R:T,3,0))</f>
        <v/>
      </c>
      <c r="F5513" s="159" t="str">
        <f>IF(G5513="","",IF(ISERROR(VLOOKUP(G5513,номенклатури!V:V,1,0)),E5513*H5513,E5513*I5513))</f>
        <v/>
      </c>
      <c r="G5513" s="14"/>
      <c r="H5513" s="15"/>
      <c r="I5513" s="15"/>
      <c r="J5513" s="15"/>
      <c r="K5513" s="15"/>
      <c r="L5513" s="217"/>
      <c r="M5513" s="22"/>
      <c r="N5513" s="119" t="str">
        <f>IF(G5513="","",VLOOKUP(G5513,номенклатури!R:U,4,0))</f>
        <v/>
      </c>
      <c r="O5513" s="119" t="str">
        <f>IF(M5513="","",VLOOKUP(M5513,'14'!D:D,1,0))</f>
        <v/>
      </c>
    </row>
    <row r="5514" spans="1:15" ht="12.75" customHeight="1" x14ac:dyDescent="0.2">
      <c r="A5514" s="36" t="str">
        <f>'0'!$A$4</f>
        <v>………………..</v>
      </c>
      <c r="B5514" s="37">
        <f>'0'!$A$2</f>
        <v>46112</v>
      </c>
      <c r="C5514" s="37" t="s">
        <v>1243</v>
      </c>
      <c r="D5514" s="119" t="str">
        <f>IF(G5514="","",VLOOKUP(G5514,номенклатури!R:T,2,0))</f>
        <v/>
      </c>
      <c r="E5514" s="365" t="str">
        <f>IF(G5514="","",VLOOKUP(G5514,номенклатури!R:T,3,0))</f>
        <v/>
      </c>
      <c r="F5514" s="159" t="str">
        <f>IF(G5514="","",IF(ISERROR(VLOOKUP(G5514,номенклатури!V:V,1,0)),E5514*H5514,E5514*I5514))</f>
        <v/>
      </c>
      <c r="G5514" s="14"/>
      <c r="H5514" s="15"/>
      <c r="I5514" s="15"/>
      <c r="J5514" s="15"/>
      <c r="K5514" s="15"/>
      <c r="L5514" s="217"/>
      <c r="M5514" s="22"/>
      <c r="N5514" s="119" t="str">
        <f>IF(G5514="","",VLOOKUP(G5514,номенклатури!R:U,4,0))</f>
        <v/>
      </c>
      <c r="O5514" s="119" t="str">
        <f>IF(M5514="","",VLOOKUP(M5514,'14'!D:D,1,0))</f>
        <v/>
      </c>
    </row>
    <row r="5515" spans="1:15" ht="12.75" customHeight="1" x14ac:dyDescent="0.2">
      <c r="A5515" s="36" t="str">
        <f>'0'!$A$4</f>
        <v>………………..</v>
      </c>
      <c r="B5515" s="37">
        <f>'0'!$A$2</f>
        <v>46112</v>
      </c>
      <c r="C5515" s="37" t="s">
        <v>1243</v>
      </c>
      <c r="D5515" s="119" t="str">
        <f>IF(G5515="","",VLOOKUP(G5515,номенклатури!R:T,2,0))</f>
        <v/>
      </c>
      <c r="E5515" s="365" t="str">
        <f>IF(G5515="","",VLOOKUP(G5515,номенклатури!R:T,3,0))</f>
        <v/>
      </c>
      <c r="F5515" s="159" t="str">
        <f>IF(G5515="","",IF(ISERROR(VLOOKUP(G5515,номенклатури!V:V,1,0)),E5515*H5515,E5515*I5515))</f>
        <v/>
      </c>
      <c r="G5515" s="14"/>
      <c r="H5515" s="15"/>
      <c r="I5515" s="15"/>
      <c r="J5515" s="15"/>
      <c r="K5515" s="15"/>
      <c r="L5515" s="217"/>
      <c r="M5515" s="22"/>
      <c r="N5515" s="119" t="str">
        <f>IF(G5515="","",VLOOKUP(G5515,номенклатури!R:U,4,0))</f>
        <v/>
      </c>
      <c r="O5515" s="119" t="str">
        <f>IF(M5515="","",VLOOKUP(M5515,'14'!D:D,1,0))</f>
        <v/>
      </c>
    </row>
    <row r="5516" spans="1:15" ht="12.75" customHeight="1" x14ac:dyDescent="0.2">
      <c r="A5516" s="36" t="str">
        <f>'0'!$A$4</f>
        <v>………………..</v>
      </c>
      <c r="B5516" s="37">
        <f>'0'!$A$2</f>
        <v>46112</v>
      </c>
      <c r="C5516" s="37" t="s">
        <v>1243</v>
      </c>
      <c r="D5516" s="119" t="str">
        <f>IF(G5516="","",VLOOKUP(G5516,номенклатури!R:T,2,0))</f>
        <v/>
      </c>
      <c r="E5516" s="365" t="str">
        <f>IF(G5516="","",VLOOKUP(G5516,номенклатури!R:T,3,0))</f>
        <v/>
      </c>
      <c r="F5516" s="159" t="str">
        <f>IF(G5516="","",IF(ISERROR(VLOOKUP(G5516,номенклатури!V:V,1,0)),E5516*H5516,E5516*I5516))</f>
        <v/>
      </c>
      <c r="G5516" s="14"/>
      <c r="H5516" s="15"/>
      <c r="I5516" s="15"/>
      <c r="J5516" s="15"/>
      <c r="K5516" s="15"/>
      <c r="L5516" s="217"/>
      <c r="M5516" s="22"/>
      <c r="N5516" s="119" t="str">
        <f>IF(G5516="","",VLOOKUP(G5516,номенклатури!R:U,4,0))</f>
        <v/>
      </c>
      <c r="O5516" s="119" t="str">
        <f>IF(M5516="","",VLOOKUP(M5516,'14'!D:D,1,0))</f>
        <v/>
      </c>
    </row>
    <row r="5517" spans="1:15" ht="12.75" customHeight="1" x14ac:dyDescent="0.2">
      <c r="A5517" s="36" t="str">
        <f>'0'!$A$4</f>
        <v>………………..</v>
      </c>
      <c r="B5517" s="37">
        <f>'0'!$A$2</f>
        <v>46112</v>
      </c>
      <c r="C5517" s="37" t="s">
        <v>1243</v>
      </c>
      <c r="D5517" s="119" t="str">
        <f>IF(G5517="","",VLOOKUP(G5517,номенклатури!R:T,2,0))</f>
        <v/>
      </c>
      <c r="E5517" s="365" t="str">
        <f>IF(G5517="","",VLOOKUP(G5517,номенклатури!R:T,3,0))</f>
        <v/>
      </c>
      <c r="F5517" s="159" t="str">
        <f>IF(G5517="","",IF(ISERROR(VLOOKUP(G5517,номенклатури!V:V,1,0)),E5517*H5517,E5517*I5517))</f>
        <v/>
      </c>
      <c r="G5517" s="14"/>
      <c r="H5517" s="15"/>
      <c r="I5517" s="15"/>
      <c r="J5517" s="15"/>
      <c r="K5517" s="15"/>
      <c r="L5517" s="217"/>
      <c r="M5517" s="22"/>
      <c r="N5517" s="119" t="str">
        <f>IF(G5517="","",VLOOKUP(G5517,номенклатури!R:U,4,0))</f>
        <v/>
      </c>
      <c r="O5517" s="119" t="str">
        <f>IF(M5517="","",VLOOKUP(M5517,'14'!D:D,1,0))</f>
        <v/>
      </c>
    </row>
    <row r="5518" spans="1:15" ht="12.75" customHeight="1" x14ac:dyDescent="0.2">
      <c r="A5518" s="36" t="str">
        <f>'0'!$A$4</f>
        <v>………………..</v>
      </c>
      <c r="B5518" s="37">
        <f>'0'!$A$2</f>
        <v>46112</v>
      </c>
      <c r="C5518" s="37" t="s">
        <v>1243</v>
      </c>
      <c r="D5518" s="119" t="str">
        <f>IF(G5518="","",VLOOKUP(G5518,номенклатури!R:T,2,0))</f>
        <v/>
      </c>
      <c r="E5518" s="365" t="str">
        <f>IF(G5518="","",VLOOKUP(G5518,номенклатури!R:T,3,0))</f>
        <v/>
      </c>
      <c r="F5518" s="159" t="str">
        <f>IF(G5518="","",IF(ISERROR(VLOOKUP(G5518,номенклатури!V:V,1,0)),E5518*H5518,E5518*I5518))</f>
        <v/>
      </c>
      <c r="G5518" s="14"/>
      <c r="H5518" s="15"/>
      <c r="I5518" s="15"/>
      <c r="J5518" s="15"/>
      <c r="K5518" s="15"/>
      <c r="L5518" s="217"/>
      <c r="M5518" s="22"/>
      <c r="N5518" s="119" t="str">
        <f>IF(G5518="","",VLOOKUP(G5518,номенклатури!R:U,4,0))</f>
        <v/>
      </c>
      <c r="O5518" s="119" t="str">
        <f>IF(M5518="","",VLOOKUP(M5518,'14'!D:D,1,0))</f>
        <v/>
      </c>
    </row>
    <row r="5519" spans="1:15" ht="12.75" customHeight="1" x14ac:dyDescent="0.2">
      <c r="A5519" s="36" t="str">
        <f>'0'!$A$4</f>
        <v>………………..</v>
      </c>
      <c r="B5519" s="37">
        <f>'0'!$A$2</f>
        <v>46112</v>
      </c>
      <c r="C5519" s="37" t="s">
        <v>1243</v>
      </c>
      <c r="D5519" s="119" t="str">
        <f>IF(G5519="","",VLOOKUP(G5519,номенклатури!R:T,2,0))</f>
        <v/>
      </c>
      <c r="E5519" s="365" t="str">
        <f>IF(G5519="","",VLOOKUP(G5519,номенклатури!R:T,3,0))</f>
        <v/>
      </c>
      <c r="F5519" s="159" t="str">
        <f>IF(G5519="","",IF(ISERROR(VLOOKUP(G5519,номенклатури!V:V,1,0)),E5519*H5519,E5519*I5519))</f>
        <v/>
      </c>
      <c r="G5519" s="14"/>
      <c r="H5519" s="15"/>
      <c r="I5519" s="15"/>
      <c r="J5519" s="15"/>
      <c r="K5519" s="15"/>
      <c r="L5519" s="217"/>
      <c r="M5519" s="22"/>
      <c r="N5519" s="119" t="str">
        <f>IF(G5519="","",VLOOKUP(G5519,номенклатури!R:U,4,0))</f>
        <v/>
      </c>
      <c r="O5519" s="119" t="str">
        <f>IF(M5519="","",VLOOKUP(M5519,'14'!D:D,1,0))</f>
        <v/>
      </c>
    </row>
    <row r="5520" spans="1:15" ht="12.75" customHeight="1" x14ac:dyDescent="0.2">
      <c r="A5520" s="36" t="str">
        <f>'0'!$A$4</f>
        <v>………………..</v>
      </c>
      <c r="B5520" s="37">
        <f>'0'!$A$2</f>
        <v>46112</v>
      </c>
      <c r="C5520" s="37" t="s">
        <v>1243</v>
      </c>
      <c r="D5520" s="119" t="str">
        <f>IF(G5520="","",VLOOKUP(G5520,номенклатури!R:T,2,0))</f>
        <v/>
      </c>
      <c r="E5520" s="365" t="str">
        <f>IF(G5520="","",VLOOKUP(G5520,номенклатури!R:T,3,0))</f>
        <v/>
      </c>
      <c r="F5520" s="159" t="str">
        <f>IF(G5520="","",IF(ISERROR(VLOOKUP(G5520,номенклатури!V:V,1,0)),E5520*H5520,E5520*I5520))</f>
        <v/>
      </c>
      <c r="G5520" s="14"/>
      <c r="H5520" s="15"/>
      <c r="I5520" s="15"/>
      <c r="J5520" s="15"/>
      <c r="K5520" s="15"/>
      <c r="L5520" s="217"/>
      <c r="M5520" s="22"/>
      <c r="N5520" s="119" t="str">
        <f>IF(G5520="","",VLOOKUP(G5520,номенклатури!R:U,4,0))</f>
        <v/>
      </c>
      <c r="O5520" s="119" t="str">
        <f>IF(M5520="","",VLOOKUP(M5520,'14'!D:D,1,0))</f>
        <v/>
      </c>
    </row>
    <row r="5521" spans="1:15" ht="12.75" customHeight="1" x14ac:dyDescent="0.2">
      <c r="A5521" s="36" t="str">
        <f>'0'!$A$4</f>
        <v>………………..</v>
      </c>
      <c r="B5521" s="37">
        <f>'0'!$A$2</f>
        <v>46112</v>
      </c>
      <c r="C5521" s="37" t="s">
        <v>1243</v>
      </c>
      <c r="D5521" s="119" t="str">
        <f>IF(G5521="","",VLOOKUP(G5521,номенклатури!R:T,2,0))</f>
        <v/>
      </c>
      <c r="E5521" s="365" t="str">
        <f>IF(G5521="","",VLOOKUP(G5521,номенклатури!R:T,3,0))</f>
        <v/>
      </c>
      <c r="F5521" s="159" t="str">
        <f>IF(G5521="","",IF(ISERROR(VLOOKUP(G5521,номенклатури!V:V,1,0)),E5521*H5521,E5521*I5521))</f>
        <v/>
      </c>
      <c r="G5521" s="14"/>
      <c r="H5521" s="15"/>
      <c r="I5521" s="15"/>
      <c r="J5521" s="15"/>
      <c r="K5521" s="15"/>
      <c r="L5521" s="217"/>
      <c r="M5521" s="22"/>
      <c r="N5521" s="119" t="str">
        <f>IF(G5521="","",VLOOKUP(G5521,номенклатури!R:U,4,0))</f>
        <v/>
      </c>
      <c r="O5521" s="119" t="str">
        <f>IF(M5521="","",VLOOKUP(M5521,'14'!D:D,1,0))</f>
        <v/>
      </c>
    </row>
    <row r="5522" spans="1:15" ht="12.75" customHeight="1" x14ac:dyDescent="0.2">
      <c r="A5522" s="36" t="str">
        <f>'0'!$A$4</f>
        <v>………………..</v>
      </c>
      <c r="B5522" s="37">
        <f>'0'!$A$2</f>
        <v>46112</v>
      </c>
      <c r="C5522" s="37" t="s">
        <v>1243</v>
      </c>
      <c r="D5522" s="119" t="str">
        <f>IF(G5522="","",VLOOKUP(G5522,номенклатури!R:T,2,0))</f>
        <v/>
      </c>
      <c r="E5522" s="365" t="str">
        <f>IF(G5522="","",VLOOKUP(G5522,номенклатури!R:T,3,0))</f>
        <v/>
      </c>
      <c r="F5522" s="159" t="str">
        <f>IF(G5522="","",IF(ISERROR(VLOOKUP(G5522,номенклатури!V:V,1,0)),E5522*H5522,E5522*I5522))</f>
        <v/>
      </c>
      <c r="G5522" s="14"/>
      <c r="H5522" s="15"/>
      <c r="I5522" s="15"/>
      <c r="J5522" s="15"/>
      <c r="K5522" s="15"/>
      <c r="L5522" s="217"/>
      <c r="M5522" s="22"/>
      <c r="N5522" s="119" t="str">
        <f>IF(G5522="","",VLOOKUP(G5522,номенклатури!R:U,4,0))</f>
        <v/>
      </c>
      <c r="O5522" s="119" t="str">
        <f>IF(M5522="","",VLOOKUP(M5522,'14'!D:D,1,0))</f>
        <v/>
      </c>
    </row>
    <row r="5523" spans="1:15" ht="12.75" customHeight="1" x14ac:dyDescent="0.2">
      <c r="A5523" s="36" t="str">
        <f>'0'!$A$4</f>
        <v>………………..</v>
      </c>
      <c r="B5523" s="37">
        <f>'0'!$A$2</f>
        <v>46112</v>
      </c>
      <c r="C5523" s="37" t="s">
        <v>1243</v>
      </c>
      <c r="D5523" s="119" t="str">
        <f>IF(G5523="","",VLOOKUP(G5523,номенклатури!R:T,2,0))</f>
        <v/>
      </c>
      <c r="E5523" s="365" t="str">
        <f>IF(G5523="","",VLOOKUP(G5523,номенклатури!R:T,3,0))</f>
        <v/>
      </c>
      <c r="F5523" s="159" t="str">
        <f>IF(G5523="","",IF(ISERROR(VLOOKUP(G5523,номенклатури!V:V,1,0)),E5523*H5523,E5523*I5523))</f>
        <v/>
      </c>
      <c r="G5523" s="14"/>
      <c r="H5523" s="15"/>
      <c r="I5523" s="15"/>
      <c r="J5523" s="15"/>
      <c r="K5523" s="15"/>
      <c r="L5523" s="217"/>
      <c r="M5523" s="22"/>
      <c r="N5523" s="119" t="str">
        <f>IF(G5523="","",VLOOKUP(G5523,номенклатури!R:U,4,0))</f>
        <v/>
      </c>
      <c r="O5523" s="119" t="str">
        <f>IF(M5523="","",VLOOKUP(M5523,'14'!D:D,1,0))</f>
        <v/>
      </c>
    </row>
    <row r="5524" spans="1:15" ht="12.75" customHeight="1" x14ac:dyDescent="0.2">
      <c r="A5524" s="36" t="str">
        <f>'0'!$A$4</f>
        <v>………………..</v>
      </c>
      <c r="B5524" s="37">
        <f>'0'!$A$2</f>
        <v>46112</v>
      </c>
      <c r="C5524" s="37" t="s">
        <v>1243</v>
      </c>
      <c r="D5524" s="119" t="str">
        <f>IF(G5524="","",VLOOKUP(G5524,номенклатури!R:T,2,0))</f>
        <v/>
      </c>
      <c r="E5524" s="365" t="str">
        <f>IF(G5524="","",VLOOKUP(G5524,номенклатури!R:T,3,0))</f>
        <v/>
      </c>
      <c r="F5524" s="159" t="str">
        <f>IF(G5524="","",IF(ISERROR(VLOOKUP(G5524,номенклатури!V:V,1,0)),E5524*H5524,E5524*I5524))</f>
        <v/>
      </c>
      <c r="G5524" s="14"/>
      <c r="H5524" s="15"/>
      <c r="I5524" s="15"/>
      <c r="J5524" s="15"/>
      <c r="K5524" s="15"/>
      <c r="L5524" s="217"/>
      <c r="M5524" s="22"/>
      <c r="N5524" s="119" t="str">
        <f>IF(G5524="","",VLOOKUP(G5524,номенклатури!R:U,4,0))</f>
        <v/>
      </c>
      <c r="O5524" s="119" t="str">
        <f>IF(M5524="","",VLOOKUP(M5524,'14'!D:D,1,0))</f>
        <v/>
      </c>
    </row>
    <row r="5525" spans="1:15" ht="12.75" customHeight="1" x14ac:dyDescent="0.2">
      <c r="A5525" s="36" t="str">
        <f>'0'!$A$4</f>
        <v>………………..</v>
      </c>
      <c r="B5525" s="37">
        <f>'0'!$A$2</f>
        <v>46112</v>
      </c>
      <c r="C5525" s="37" t="s">
        <v>1243</v>
      </c>
      <c r="D5525" s="119" t="str">
        <f>IF(G5525="","",VLOOKUP(G5525,номенклатури!R:T,2,0))</f>
        <v/>
      </c>
      <c r="E5525" s="365" t="str">
        <f>IF(G5525="","",VLOOKUP(G5525,номенклатури!R:T,3,0))</f>
        <v/>
      </c>
      <c r="F5525" s="159" t="str">
        <f>IF(G5525="","",IF(ISERROR(VLOOKUP(G5525,номенклатури!V:V,1,0)),E5525*H5525,E5525*I5525))</f>
        <v/>
      </c>
      <c r="G5525" s="14"/>
      <c r="H5525" s="15"/>
      <c r="I5525" s="15"/>
      <c r="J5525" s="15"/>
      <c r="K5525" s="15"/>
      <c r="L5525" s="217"/>
      <c r="M5525" s="22"/>
      <c r="N5525" s="119" t="str">
        <f>IF(G5525="","",VLOOKUP(G5525,номенклатури!R:U,4,0))</f>
        <v/>
      </c>
      <c r="O5525" s="119" t="str">
        <f>IF(M5525="","",VLOOKUP(M5525,'14'!D:D,1,0))</f>
        <v/>
      </c>
    </row>
    <row r="5526" spans="1:15" ht="12.75" customHeight="1" x14ac:dyDescent="0.2">
      <c r="A5526" s="36" t="str">
        <f>'0'!$A$4</f>
        <v>………………..</v>
      </c>
      <c r="B5526" s="37">
        <f>'0'!$A$2</f>
        <v>46112</v>
      </c>
      <c r="C5526" s="37" t="s">
        <v>1243</v>
      </c>
      <c r="D5526" s="119" t="str">
        <f>IF(G5526="","",VLOOKUP(G5526,номенклатури!R:T,2,0))</f>
        <v/>
      </c>
      <c r="E5526" s="365" t="str">
        <f>IF(G5526="","",VLOOKUP(G5526,номенклатури!R:T,3,0))</f>
        <v/>
      </c>
      <c r="F5526" s="159" t="str">
        <f>IF(G5526="","",IF(ISERROR(VLOOKUP(G5526,номенклатури!V:V,1,0)),E5526*H5526,E5526*I5526))</f>
        <v/>
      </c>
      <c r="G5526" s="14"/>
      <c r="H5526" s="15"/>
      <c r="I5526" s="15"/>
      <c r="J5526" s="15"/>
      <c r="K5526" s="15"/>
      <c r="L5526" s="217"/>
      <c r="M5526" s="22"/>
      <c r="N5526" s="119" t="str">
        <f>IF(G5526="","",VLOOKUP(G5526,номенклатури!R:U,4,0))</f>
        <v/>
      </c>
      <c r="O5526" s="119" t="str">
        <f>IF(M5526="","",VLOOKUP(M5526,'14'!D:D,1,0))</f>
        <v/>
      </c>
    </row>
    <row r="5527" spans="1:15" ht="12.75" customHeight="1" x14ac:dyDescent="0.2">
      <c r="A5527" s="36" t="str">
        <f>'0'!$A$4</f>
        <v>………………..</v>
      </c>
      <c r="B5527" s="37">
        <f>'0'!$A$2</f>
        <v>46112</v>
      </c>
      <c r="C5527" s="37" t="s">
        <v>1243</v>
      </c>
      <c r="D5527" s="119" t="str">
        <f>IF(G5527="","",VLOOKUP(G5527,номенклатури!R:T,2,0))</f>
        <v/>
      </c>
      <c r="E5527" s="365" t="str">
        <f>IF(G5527="","",VLOOKUP(G5527,номенклатури!R:T,3,0))</f>
        <v/>
      </c>
      <c r="F5527" s="159" t="str">
        <f>IF(G5527="","",IF(ISERROR(VLOOKUP(G5527,номенклатури!V:V,1,0)),E5527*H5527,E5527*I5527))</f>
        <v/>
      </c>
      <c r="G5527" s="14"/>
      <c r="H5527" s="15"/>
      <c r="I5527" s="15"/>
      <c r="J5527" s="15"/>
      <c r="K5527" s="15"/>
      <c r="L5527" s="217"/>
      <c r="M5527" s="22"/>
      <c r="N5527" s="119" t="str">
        <f>IF(G5527="","",VLOOKUP(G5527,номенклатури!R:U,4,0))</f>
        <v/>
      </c>
      <c r="O5527" s="119" t="str">
        <f>IF(M5527="","",VLOOKUP(M5527,'14'!D:D,1,0))</f>
        <v/>
      </c>
    </row>
    <row r="5528" spans="1:15" ht="12.75" customHeight="1" x14ac:dyDescent="0.2">
      <c r="A5528" s="36" t="str">
        <f>'0'!$A$4</f>
        <v>………………..</v>
      </c>
      <c r="B5528" s="37">
        <f>'0'!$A$2</f>
        <v>46112</v>
      </c>
      <c r="C5528" s="37" t="s">
        <v>1243</v>
      </c>
      <c r="D5528" s="119" t="str">
        <f>IF(G5528="","",VLOOKUP(G5528,номенклатури!R:T,2,0))</f>
        <v/>
      </c>
      <c r="E5528" s="365" t="str">
        <f>IF(G5528="","",VLOOKUP(G5528,номенклатури!R:T,3,0))</f>
        <v/>
      </c>
      <c r="F5528" s="159" t="str">
        <f>IF(G5528="","",IF(ISERROR(VLOOKUP(G5528,номенклатури!V:V,1,0)),E5528*H5528,E5528*I5528))</f>
        <v/>
      </c>
      <c r="G5528" s="14"/>
      <c r="H5528" s="15"/>
      <c r="I5528" s="15"/>
      <c r="J5528" s="15"/>
      <c r="K5528" s="15"/>
      <c r="L5528" s="217"/>
      <c r="M5528" s="22"/>
      <c r="N5528" s="119" t="str">
        <f>IF(G5528="","",VLOOKUP(G5528,номенклатури!R:U,4,0))</f>
        <v/>
      </c>
      <c r="O5528" s="119" t="str">
        <f>IF(M5528="","",VLOOKUP(M5528,'14'!D:D,1,0))</f>
        <v/>
      </c>
    </row>
    <row r="5529" spans="1:15" ht="12.75" customHeight="1" x14ac:dyDescent="0.2">
      <c r="A5529" s="36" t="str">
        <f>'0'!$A$4</f>
        <v>………………..</v>
      </c>
      <c r="B5529" s="37">
        <f>'0'!$A$2</f>
        <v>46112</v>
      </c>
      <c r="C5529" s="37" t="s">
        <v>1243</v>
      </c>
      <c r="D5529" s="119" t="str">
        <f>IF(G5529="","",VLOOKUP(G5529,номенклатури!R:T,2,0))</f>
        <v/>
      </c>
      <c r="E5529" s="365" t="str">
        <f>IF(G5529="","",VLOOKUP(G5529,номенклатури!R:T,3,0))</f>
        <v/>
      </c>
      <c r="F5529" s="159" t="str">
        <f>IF(G5529="","",IF(ISERROR(VLOOKUP(G5529,номенклатури!V:V,1,0)),E5529*H5529,E5529*I5529))</f>
        <v/>
      </c>
      <c r="G5529" s="14"/>
      <c r="H5529" s="15"/>
      <c r="I5529" s="15"/>
      <c r="J5529" s="15"/>
      <c r="K5529" s="15"/>
      <c r="L5529" s="217"/>
      <c r="M5529" s="22"/>
      <c r="N5529" s="119" t="str">
        <f>IF(G5529="","",VLOOKUP(G5529,номенклатури!R:U,4,0))</f>
        <v/>
      </c>
      <c r="O5529" s="119" t="str">
        <f>IF(M5529="","",VLOOKUP(M5529,'14'!D:D,1,0))</f>
        <v/>
      </c>
    </row>
    <row r="5530" spans="1:15" ht="12.75" customHeight="1" x14ac:dyDescent="0.2">
      <c r="A5530" s="36" t="str">
        <f>'0'!$A$4</f>
        <v>………………..</v>
      </c>
      <c r="B5530" s="37">
        <f>'0'!$A$2</f>
        <v>46112</v>
      </c>
      <c r="C5530" s="37" t="s">
        <v>1243</v>
      </c>
      <c r="D5530" s="119" t="str">
        <f>IF(G5530="","",VLOOKUP(G5530,номенклатури!R:T,2,0))</f>
        <v/>
      </c>
      <c r="E5530" s="365" t="str">
        <f>IF(G5530="","",VLOOKUP(G5530,номенклатури!R:T,3,0))</f>
        <v/>
      </c>
      <c r="F5530" s="159" t="str">
        <f>IF(G5530="","",IF(ISERROR(VLOOKUP(G5530,номенклатури!V:V,1,0)),E5530*H5530,E5530*I5530))</f>
        <v/>
      </c>
      <c r="G5530" s="14"/>
      <c r="H5530" s="15"/>
      <c r="I5530" s="15"/>
      <c r="J5530" s="15"/>
      <c r="K5530" s="15"/>
      <c r="L5530" s="217"/>
      <c r="M5530" s="22"/>
      <c r="N5530" s="119" t="str">
        <f>IF(G5530="","",VLOOKUP(G5530,номенклатури!R:U,4,0))</f>
        <v/>
      </c>
      <c r="O5530" s="119" t="str">
        <f>IF(M5530="","",VLOOKUP(M5530,'14'!D:D,1,0))</f>
        <v/>
      </c>
    </row>
    <row r="5531" spans="1:15" ht="12.75" customHeight="1" x14ac:dyDescent="0.2">
      <c r="A5531" s="36" t="str">
        <f>'0'!$A$4</f>
        <v>………………..</v>
      </c>
      <c r="B5531" s="37">
        <f>'0'!$A$2</f>
        <v>46112</v>
      </c>
      <c r="C5531" s="37" t="s">
        <v>1243</v>
      </c>
      <c r="D5531" s="119" t="str">
        <f>IF(G5531="","",VLOOKUP(G5531,номенклатури!R:T,2,0))</f>
        <v/>
      </c>
      <c r="E5531" s="365" t="str">
        <f>IF(G5531="","",VLOOKUP(G5531,номенклатури!R:T,3,0))</f>
        <v/>
      </c>
      <c r="F5531" s="159" t="str">
        <f>IF(G5531="","",IF(ISERROR(VLOOKUP(G5531,номенклатури!V:V,1,0)),E5531*H5531,E5531*I5531))</f>
        <v/>
      </c>
      <c r="G5531" s="14"/>
      <c r="H5531" s="15"/>
      <c r="I5531" s="15"/>
      <c r="J5531" s="15"/>
      <c r="K5531" s="15"/>
      <c r="L5531" s="217"/>
      <c r="M5531" s="22"/>
      <c r="N5531" s="119" t="str">
        <f>IF(G5531="","",VLOOKUP(G5531,номенклатури!R:U,4,0))</f>
        <v/>
      </c>
      <c r="O5531" s="119" t="str">
        <f>IF(M5531="","",VLOOKUP(M5531,'14'!D:D,1,0))</f>
        <v/>
      </c>
    </row>
    <row r="5532" spans="1:15" ht="12.75" customHeight="1" x14ac:dyDescent="0.2">
      <c r="A5532" s="36" t="str">
        <f>'0'!$A$4</f>
        <v>………………..</v>
      </c>
      <c r="B5532" s="37">
        <f>'0'!$A$2</f>
        <v>46112</v>
      </c>
      <c r="C5532" s="37" t="s">
        <v>1243</v>
      </c>
      <c r="D5532" s="119" t="str">
        <f>IF(G5532="","",VLOOKUP(G5532,номенклатури!R:T,2,0))</f>
        <v/>
      </c>
      <c r="E5532" s="365" t="str">
        <f>IF(G5532="","",VLOOKUP(G5532,номенклатури!R:T,3,0))</f>
        <v/>
      </c>
      <c r="F5532" s="159" t="str">
        <f>IF(G5532="","",IF(ISERROR(VLOOKUP(G5532,номенклатури!V:V,1,0)),E5532*H5532,E5532*I5532))</f>
        <v/>
      </c>
      <c r="G5532" s="14"/>
      <c r="H5532" s="15"/>
      <c r="I5532" s="15"/>
      <c r="J5532" s="15"/>
      <c r="K5532" s="15"/>
      <c r="L5532" s="217"/>
      <c r="M5532" s="22"/>
      <c r="N5532" s="119" t="str">
        <f>IF(G5532="","",VLOOKUP(G5532,номенклатури!R:U,4,0))</f>
        <v/>
      </c>
      <c r="O5532" s="119" t="str">
        <f>IF(M5532="","",VLOOKUP(M5532,'14'!D:D,1,0))</f>
        <v/>
      </c>
    </row>
    <row r="5533" spans="1:15" ht="12.75" customHeight="1" x14ac:dyDescent="0.2">
      <c r="A5533" s="36" t="str">
        <f>'0'!$A$4</f>
        <v>………………..</v>
      </c>
      <c r="B5533" s="37">
        <f>'0'!$A$2</f>
        <v>46112</v>
      </c>
      <c r="C5533" s="37" t="s">
        <v>1243</v>
      </c>
      <c r="D5533" s="119" t="str">
        <f>IF(G5533="","",VLOOKUP(G5533,номенклатури!R:T,2,0))</f>
        <v/>
      </c>
      <c r="E5533" s="365" t="str">
        <f>IF(G5533="","",VLOOKUP(G5533,номенклатури!R:T,3,0))</f>
        <v/>
      </c>
      <c r="F5533" s="159" t="str">
        <f>IF(G5533="","",IF(ISERROR(VLOOKUP(G5533,номенклатури!V:V,1,0)),E5533*H5533,E5533*I5533))</f>
        <v/>
      </c>
      <c r="G5533" s="14"/>
      <c r="H5533" s="15"/>
      <c r="I5533" s="15"/>
      <c r="J5533" s="15"/>
      <c r="K5533" s="15"/>
      <c r="L5533" s="217"/>
      <c r="M5533" s="22"/>
      <c r="N5533" s="119" t="str">
        <f>IF(G5533="","",VLOOKUP(G5533,номенклатури!R:U,4,0))</f>
        <v/>
      </c>
      <c r="O5533" s="119" t="str">
        <f>IF(M5533="","",VLOOKUP(M5533,'14'!D:D,1,0))</f>
        <v/>
      </c>
    </row>
    <row r="5534" spans="1:15" ht="12.75" customHeight="1" x14ac:dyDescent="0.2">
      <c r="A5534" s="36" t="str">
        <f>'0'!$A$4</f>
        <v>………………..</v>
      </c>
      <c r="B5534" s="37">
        <f>'0'!$A$2</f>
        <v>46112</v>
      </c>
      <c r="C5534" s="37" t="s">
        <v>1243</v>
      </c>
      <c r="D5534" s="119" t="str">
        <f>IF(G5534="","",VLOOKUP(G5534,номенклатури!R:T,2,0))</f>
        <v/>
      </c>
      <c r="E5534" s="365" t="str">
        <f>IF(G5534="","",VLOOKUP(G5534,номенклатури!R:T,3,0))</f>
        <v/>
      </c>
      <c r="F5534" s="159" t="str">
        <f>IF(G5534="","",IF(ISERROR(VLOOKUP(G5534,номенклатури!V:V,1,0)),E5534*H5534,E5534*I5534))</f>
        <v/>
      </c>
      <c r="G5534" s="14"/>
      <c r="H5534" s="15"/>
      <c r="I5534" s="15"/>
      <c r="J5534" s="15"/>
      <c r="K5534" s="15"/>
      <c r="L5534" s="217"/>
      <c r="M5534" s="22"/>
      <c r="N5534" s="119" t="str">
        <f>IF(G5534="","",VLOOKUP(G5534,номенклатури!R:U,4,0))</f>
        <v/>
      </c>
      <c r="O5534" s="119" t="str">
        <f>IF(M5534="","",VLOOKUP(M5534,'14'!D:D,1,0))</f>
        <v/>
      </c>
    </row>
    <row r="5535" spans="1:15" ht="12.75" customHeight="1" x14ac:dyDescent="0.2">
      <c r="A5535" s="36" t="str">
        <f>'0'!$A$4</f>
        <v>………………..</v>
      </c>
      <c r="B5535" s="37">
        <f>'0'!$A$2</f>
        <v>46112</v>
      </c>
      <c r="C5535" s="37" t="s">
        <v>1243</v>
      </c>
      <c r="D5535" s="119" t="str">
        <f>IF(G5535="","",VLOOKUP(G5535,номенклатури!R:T,2,0))</f>
        <v/>
      </c>
      <c r="E5535" s="365" t="str">
        <f>IF(G5535="","",VLOOKUP(G5535,номенклатури!R:T,3,0))</f>
        <v/>
      </c>
      <c r="F5535" s="159" t="str">
        <f>IF(G5535="","",IF(ISERROR(VLOOKUP(G5535,номенклатури!V:V,1,0)),E5535*H5535,E5535*I5535))</f>
        <v/>
      </c>
      <c r="G5535" s="14"/>
      <c r="H5535" s="15"/>
      <c r="I5535" s="15"/>
      <c r="J5535" s="15"/>
      <c r="K5535" s="15"/>
      <c r="L5535" s="217"/>
      <c r="M5535" s="22"/>
      <c r="N5535" s="119" t="str">
        <f>IF(G5535="","",VLOOKUP(G5535,номенклатури!R:U,4,0))</f>
        <v/>
      </c>
      <c r="O5535" s="119" t="str">
        <f>IF(M5535="","",VLOOKUP(M5535,'14'!D:D,1,0))</f>
        <v/>
      </c>
    </row>
    <row r="5536" spans="1:15" ht="12.75" customHeight="1" x14ac:dyDescent="0.2">
      <c r="A5536" s="36" t="str">
        <f>'0'!$A$4</f>
        <v>………………..</v>
      </c>
      <c r="B5536" s="37">
        <f>'0'!$A$2</f>
        <v>46112</v>
      </c>
      <c r="C5536" s="37" t="s">
        <v>1243</v>
      </c>
      <c r="D5536" s="119" t="str">
        <f>IF(G5536="","",VLOOKUP(G5536,номенклатури!R:T,2,0))</f>
        <v/>
      </c>
      <c r="E5536" s="365" t="str">
        <f>IF(G5536="","",VLOOKUP(G5536,номенклатури!R:T,3,0))</f>
        <v/>
      </c>
      <c r="F5536" s="159" t="str">
        <f>IF(G5536="","",IF(ISERROR(VLOOKUP(G5536,номенклатури!V:V,1,0)),E5536*H5536,E5536*I5536))</f>
        <v/>
      </c>
      <c r="G5536" s="14"/>
      <c r="H5536" s="15"/>
      <c r="I5536" s="15"/>
      <c r="J5536" s="15"/>
      <c r="K5536" s="15"/>
      <c r="L5536" s="217"/>
      <c r="M5536" s="22"/>
      <c r="N5536" s="119" t="str">
        <f>IF(G5536="","",VLOOKUP(G5536,номенклатури!R:U,4,0))</f>
        <v/>
      </c>
      <c r="O5536" s="119" t="str">
        <f>IF(M5536="","",VLOOKUP(M5536,'14'!D:D,1,0))</f>
        <v/>
      </c>
    </row>
    <row r="5537" spans="1:15" ht="12.75" customHeight="1" x14ac:dyDescent="0.2">
      <c r="A5537" s="36" t="str">
        <f>'0'!$A$4</f>
        <v>………………..</v>
      </c>
      <c r="B5537" s="37">
        <f>'0'!$A$2</f>
        <v>46112</v>
      </c>
      <c r="C5537" s="37" t="s">
        <v>1243</v>
      </c>
      <c r="D5537" s="119" t="str">
        <f>IF(G5537="","",VLOOKUP(G5537,номенклатури!R:T,2,0))</f>
        <v/>
      </c>
      <c r="E5537" s="365" t="str">
        <f>IF(G5537="","",VLOOKUP(G5537,номенклатури!R:T,3,0))</f>
        <v/>
      </c>
      <c r="F5537" s="159" t="str">
        <f>IF(G5537="","",IF(ISERROR(VLOOKUP(G5537,номенклатури!V:V,1,0)),E5537*H5537,E5537*I5537))</f>
        <v/>
      </c>
      <c r="G5537" s="14"/>
      <c r="H5537" s="15"/>
      <c r="I5537" s="15"/>
      <c r="J5537" s="15"/>
      <c r="K5537" s="15"/>
      <c r="L5537" s="217"/>
      <c r="M5537" s="22"/>
      <c r="N5537" s="119" t="str">
        <f>IF(G5537="","",VLOOKUP(G5537,номенклатури!R:U,4,0))</f>
        <v/>
      </c>
      <c r="O5537" s="119" t="str">
        <f>IF(M5537="","",VLOOKUP(M5537,'14'!D:D,1,0))</f>
        <v/>
      </c>
    </row>
    <row r="5538" spans="1:15" ht="12.75" customHeight="1" x14ac:dyDescent="0.2">
      <c r="A5538" s="36" t="str">
        <f>'0'!$A$4</f>
        <v>………………..</v>
      </c>
      <c r="B5538" s="37">
        <f>'0'!$A$2</f>
        <v>46112</v>
      </c>
      <c r="C5538" s="37" t="s">
        <v>1243</v>
      </c>
      <c r="D5538" s="119" t="str">
        <f>IF(G5538="","",VLOOKUP(G5538,номенклатури!R:T,2,0))</f>
        <v/>
      </c>
      <c r="E5538" s="365" t="str">
        <f>IF(G5538="","",VLOOKUP(G5538,номенклатури!R:T,3,0))</f>
        <v/>
      </c>
      <c r="F5538" s="159" t="str">
        <f>IF(G5538="","",IF(ISERROR(VLOOKUP(G5538,номенклатури!V:V,1,0)),E5538*H5538,E5538*I5538))</f>
        <v/>
      </c>
      <c r="G5538" s="14"/>
      <c r="H5538" s="15"/>
      <c r="I5538" s="15"/>
      <c r="J5538" s="15"/>
      <c r="K5538" s="15"/>
      <c r="L5538" s="217"/>
      <c r="M5538" s="22"/>
      <c r="N5538" s="119" t="str">
        <f>IF(G5538="","",VLOOKUP(G5538,номенклатури!R:U,4,0))</f>
        <v/>
      </c>
      <c r="O5538" s="119" t="str">
        <f>IF(M5538="","",VLOOKUP(M5538,'14'!D:D,1,0))</f>
        <v/>
      </c>
    </row>
    <row r="5539" spans="1:15" ht="12.75" customHeight="1" x14ac:dyDescent="0.2">
      <c r="A5539" s="36" t="str">
        <f>'0'!$A$4</f>
        <v>………………..</v>
      </c>
      <c r="B5539" s="37">
        <f>'0'!$A$2</f>
        <v>46112</v>
      </c>
      <c r="C5539" s="37" t="s">
        <v>1243</v>
      </c>
      <c r="D5539" s="119" t="str">
        <f>IF(G5539="","",VLOOKUP(G5539,номенклатури!R:T,2,0))</f>
        <v/>
      </c>
      <c r="E5539" s="365" t="str">
        <f>IF(G5539="","",VLOOKUP(G5539,номенклатури!R:T,3,0))</f>
        <v/>
      </c>
      <c r="F5539" s="159" t="str">
        <f>IF(G5539="","",IF(ISERROR(VLOOKUP(G5539,номенклатури!V:V,1,0)),E5539*H5539,E5539*I5539))</f>
        <v/>
      </c>
      <c r="G5539" s="14"/>
      <c r="H5539" s="15"/>
      <c r="I5539" s="15"/>
      <c r="J5539" s="15"/>
      <c r="K5539" s="15"/>
      <c r="L5539" s="217"/>
      <c r="M5539" s="22"/>
      <c r="N5539" s="119" t="str">
        <f>IF(G5539="","",VLOOKUP(G5539,номенклатури!R:U,4,0))</f>
        <v/>
      </c>
      <c r="O5539" s="119" t="str">
        <f>IF(M5539="","",VLOOKUP(M5539,'14'!D:D,1,0))</f>
        <v/>
      </c>
    </row>
    <row r="5540" spans="1:15" ht="12.75" customHeight="1" x14ac:dyDescent="0.2">
      <c r="A5540" s="36" t="str">
        <f>'0'!$A$4</f>
        <v>………………..</v>
      </c>
      <c r="B5540" s="37">
        <f>'0'!$A$2</f>
        <v>46112</v>
      </c>
      <c r="C5540" s="37" t="s">
        <v>1243</v>
      </c>
      <c r="D5540" s="119" t="str">
        <f>IF(G5540="","",VLOOKUP(G5540,номенклатури!R:T,2,0))</f>
        <v/>
      </c>
      <c r="E5540" s="365" t="str">
        <f>IF(G5540="","",VLOOKUP(G5540,номенклатури!R:T,3,0))</f>
        <v/>
      </c>
      <c r="F5540" s="159" t="str">
        <f>IF(G5540="","",IF(ISERROR(VLOOKUP(G5540,номенклатури!V:V,1,0)),E5540*H5540,E5540*I5540))</f>
        <v/>
      </c>
      <c r="G5540" s="14"/>
      <c r="H5540" s="15"/>
      <c r="I5540" s="15"/>
      <c r="J5540" s="15"/>
      <c r="K5540" s="15"/>
      <c r="L5540" s="217"/>
      <c r="M5540" s="22"/>
      <c r="N5540" s="119" t="str">
        <f>IF(G5540="","",VLOOKUP(G5540,номенклатури!R:U,4,0))</f>
        <v/>
      </c>
      <c r="O5540" s="119" t="str">
        <f>IF(M5540="","",VLOOKUP(M5540,'14'!D:D,1,0))</f>
        <v/>
      </c>
    </row>
    <row r="5541" spans="1:15" ht="12.75" customHeight="1" x14ac:dyDescent="0.2">
      <c r="A5541" s="36" t="str">
        <f>'0'!$A$4</f>
        <v>………………..</v>
      </c>
      <c r="B5541" s="37">
        <f>'0'!$A$2</f>
        <v>46112</v>
      </c>
      <c r="C5541" s="37" t="s">
        <v>1243</v>
      </c>
      <c r="D5541" s="119" t="str">
        <f>IF(G5541="","",VLOOKUP(G5541,номенклатури!R:T,2,0))</f>
        <v/>
      </c>
      <c r="E5541" s="365" t="str">
        <f>IF(G5541="","",VLOOKUP(G5541,номенклатури!R:T,3,0))</f>
        <v/>
      </c>
      <c r="F5541" s="159" t="str">
        <f>IF(G5541="","",IF(ISERROR(VLOOKUP(G5541,номенклатури!V:V,1,0)),E5541*H5541,E5541*I5541))</f>
        <v/>
      </c>
      <c r="G5541" s="14"/>
      <c r="H5541" s="15"/>
      <c r="I5541" s="15"/>
      <c r="J5541" s="15"/>
      <c r="K5541" s="15"/>
      <c r="L5541" s="217"/>
      <c r="M5541" s="22"/>
      <c r="N5541" s="119" t="str">
        <f>IF(G5541="","",VLOOKUP(G5541,номенклатури!R:U,4,0))</f>
        <v/>
      </c>
      <c r="O5541" s="119" t="str">
        <f>IF(M5541="","",VLOOKUP(M5541,'14'!D:D,1,0))</f>
        <v/>
      </c>
    </row>
    <row r="5542" spans="1:15" ht="12.75" customHeight="1" x14ac:dyDescent="0.2">
      <c r="A5542" s="36" t="str">
        <f>'0'!$A$4</f>
        <v>………………..</v>
      </c>
      <c r="B5542" s="37">
        <f>'0'!$A$2</f>
        <v>46112</v>
      </c>
      <c r="C5542" s="37" t="s">
        <v>1243</v>
      </c>
      <c r="D5542" s="119" t="str">
        <f>IF(G5542="","",VLOOKUP(G5542,номенклатури!R:T,2,0))</f>
        <v/>
      </c>
      <c r="E5542" s="365" t="str">
        <f>IF(G5542="","",VLOOKUP(G5542,номенклатури!R:T,3,0))</f>
        <v/>
      </c>
      <c r="F5542" s="159" t="str">
        <f>IF(G5542="","",IF(ISERROR(VLOOKUP(G5542,номенклатури!V:V,1,0)),E5542*H5542,E5542*I5542))</f>
        <v/>
      </c>
      <c r="G5542" s="14"/>
      <c r="H5542" s="15"/>
      <c r="I5542" s="15"/>
      <c r="J5542" s="15"/>
      <c r="K5542" s="15"/>
      <c r="L5542" s="217"/>
      <c r="M5542" s="22"/>
      <c r="N5542" s="119" t="str">
        <f>IF(G5542="","",VLOOKUP(G5542,номенклатури!R:U,4,0))</f>
        <v/>
      </c>
      <c r="O5542" s="119" t="str">
        <f>IF(M5542="","",VLOOKUP(M5542,'14'!D:D,1,0))</f>
        <v/>
      </c>
    </row>
    <row r="5543" spans="1:15" ht="12.75" customHeight="1" x14ac:dyDescent="0.2">
      <c r="A5543" s="36" t="str">
        <f>'0'!$A$4</f>
        <v>………………..</v>
      </c>
      <c r="B5543" s="37">
        <f>'0'!$A$2</f>
        <v>46112</v>
      </c>
      <c r="C5543" s="37" t="s">
        <v>1243</v>
      </c>
      <c r="D5543" s="119" t="str">
        <f>IF(G5543="","",VLOOKUP(G5543,номенклатури!R:T,2,0))</f>
        <v/>
      </c>
      <c r="E5543" s="365" t="str">
        <f>IF(G5543="","",VLOOKUP(G5543,номенклатури!R:T,3,0))</f>
        <v/>
      </c>
      <c r="F5543" s="159" t="str">
        <f>IF(G5543="","",IF(ISERROR(VLOOKUP(G5543,номенклатури!V:V,1,0)),E5543*H5543,E5543*I5543))</f>
        <v/>
      </c>
      <c r="G5543" s="14"/>
      <c r="H5543" s="15"/>
      <c r="I5543" s="15"/>
      <c r="J5543" s="15"/>
      <c r="K5543" s="15"/>
      <c r="L5543" s="217"/>
      <c r="M5543" s="22"/>
      <c r="N5543" s="119" t="str">
        <f>IF(G5543="","",VLOOKUP(G5543,номенклатури!R:U,4,0))</f>
        <v/>
      </c>
      <c r="O5543" s="119" t="str">
        <f>IF(M5543="","",VLOOKUP(M5543,'14'!D:D,1,0))</f>
        <v/>
      </c>
    </row>
    <row r="5544" spans="1:15" ht="12.75" customHeight="1" x14ac:dyDescent="0.2">
      <c r="A5544" s="36" t="str">
        <f>'0'!$A$4</f>
        <v>………………..</v>
      </c>
      <c r="B5544" s="37">
        <f>'0'!$A$2</f>
        <v>46112</v>
      </c>
      <c r="C5544" s="37" t="s">
        <v>1243</v>
      </c>
      <c r="D5544" s="119" t="str">
        <f>IF(G5544="","",VLOOKUP(G5544,номенклатури!R:T,2,0))</f>
        <v/>
      </c>
      <c r="E5544" s="365" t="str">
        <f>IF(G5544="","",VLOOKUP(G5544,номенклатури!R:T,3,0))</f>
        <v/>
      </c>
      <c r="F5544" s="159" t="str">
        <f>IF(G5544="","",IF(ISERROR(VLOOKUP(G5544,номенклатури!V:V,1,0)),E5544*H5544,E5544*I5544))</f>
        <v/>
      </c>
      <c r="G5544" s="14"/>
      <c r="H5544" s="15"/>
      <c r="I5544" s="15"/>
      <c r="J5544" s="15"/>
      <c r="K5544" s="15"/>
      <c r="L5544" s="217"/>
      <c r="M5544" s="22"/>
      <c r="N5544" s="119" t="str">
        <f>IF(G5544="","",VLOOKUP(G5544,номенклатури!R:U,4,0))</f>
        <v/>
      </c>
      <c r="O5544" s="119" t="str">
        <f>IF(M5544="","",VLOOKUP(M5544,'14'!D:D,1,0))</f>
        <v/>
      </c>
    </row>
    <row r="5545" spans="1:15" ht="12.75" customHeight="1" x14ac:dyDescent="0.2">
      <c r="A5545" s="36" t="str">
        <f>'0'!$A$4</f>
        <v>………………..</v>
      </c>
      <c r="B5545" s="37">
        <f>'0'!$A$2</f>
        <v>46112</v>
      </c>
      <c r="C5545" s="37" t="s">
        <v>1243</v>
      </c>
      <c r="D5545" s="119" t="str">
        <f>IF(G5545="","",VLOOKUP(G5545,номенклатури!R:T,2,0))</f>
        <v/>
      </c>
      <c r="E5545" s="365" t="str">
        <f>IF(G5545="","",VLOOKUP(G5545,номенклатури!R:T,3,0))</f>
        <v/>
      </c>
      <c r="F5545" s="159" t="str">
        <f>IF(G5545="","",IF(ISERROR(VLOOKUP(G5545,номенклатури!V:V,1,0)),E5545*H5545,E5545*I5545))</f>
        <v/>
      </c>
      <c r="G5545" s="14"/>
      <c r="H5545" s="15"/>
      <c r="I5545" s="15"/>
      <c r="J5545" s="15"/>
      <c r="K5545" s="15"/>
      <c r="L5545" s="217"/>
      <c r="M5545" s="22"/>
      <c r="N5545" s="119" t="str">
        <f>IF(G5545="","",VLOOKUP(G5545,номенклатури!R:U,4,0))</f>
        <v/>
      </c>
      <c r="O5545" s="119" t="str">
        <f>IF(M5545="","",VLOOKUP(M5545,'14'!D:D,1,0))</f>
        <v/>
      </c>
    </row>
    <row r="5546" spans="1:15" ht="12.75" customHeight="1" x14ac:dyDescent="0.2">
      <c r="A5546" s="36" t="str">
        <f>'0'!$A$4</f>
        <v>………………..</v>
      </c>
      <c r="B5546" s="37">
        <f>'0'!$A$2</f>
        <v>46112</v>
      </c>
      <c r="C5546" s="37" t="s">
        <v>1243</v>
      </c>
      <c r="D5546" s="119" t="str">
        <f>IF(G5546="","",VLOOKUP(G5546,номенклатури!R:T,2,0))</f>
        <v/>
      </c>
      <c r="E5546" s="365" t="str">
        <f>IF(G5546="","",VLOOKUP(G5546,номенклатури!R:T,3,0))</f>
        <v/>
      </c>
      <c r="F5546" s="159" t="str">
        <f>IF(G5546="","",IF(ISERROR(VLOOKUP(G5546,номенклатури!V:V,1,0)),E5546*H5546,E5546*I5546))</f>
        <v/>
      </c>
      <c r="G5546" s="14"/>
      <c r="H5546" s="15"/>
      <c r="I5546" s="15"/>
      <c r="J5546" s="15"/>
      <c r="K5546" s="15"/>
      <c r="L5546" s="217"/>
      <c r="M5546" s="22"/>
      <c r="N5546" s="119" t="str">
        <f>IF(G5546="","",VLOOKUP(G5546,номенклатури!R:U,4,0))</f>
        <v/>
      </c>
      <c r="O5546" s="119" t="str">
        <f>IF(M5546="","",VLOOKUP(M5546,'14'!D:D,1,0))</f>
        <v/>
      </c>
    </row>
    <row r="5547" spans="1:15" ht="12.75" customHeight="1" x14ac:dyDescent="0.2">
      <c r="A5547" s="36" t="str">
        <f>'0'!$A$4</f>
        <v>………………..</v>
      </c>
      <c r="B5547" s="37">
        <f>'0'!$A$2</f>
        <v>46112</v>
      </c>
      <c r="C5547" s="37" t="s">
        <v>1243</v>
      </c>
      <c r="D5547" s="119" t="str">
        <f>IF(G5547="","",VLOOKUP(G5547,номенклатури!R:T,2,0))</f>
        <v/>
      </c>
      <c r="E5547" s="365" t="str">
        <f>IF(G5547="","",VLOOKUP(G5547,номенклатури!R:T,3,0))</f>
        <v/>
      </c>
      <c r="F5547" s="159" t="str">
        <f>IF(G5547="","",IF(ISERROR(VLOOKUP(G5547,номенклатури!V:V,1,0)),E5547*H5547,E5547*I5547))</f>
        <v/>
      </c>
      <c r="G5547" s="14"/>
      <c r="H5547" s="15"/>
      <c r="I5547" s="15"/>
      <c r="J5547" s="15"/>
      <c r="K5547" s="15"/>
      <c r="L5547" s="217"/>
      <c r="M5547" s="22"/>
      <c r="N5547" s="119" t="str">
        <f>IF(G5547="","",VLOOKUP(G5547,номенклатури!R:U,4,0))</f>
        <v/>
      </c>
      <c r="O5547" s="119" t="str">
        <f>IF(M5547="","",VLOOKUP(M5547,'14'!D:D,1,0))</f>
        <v/>
      </c>
    </row>
    <row r="5548" spans="1:15" ht="12.75" customHeight="1" x14ac:dyDescent="0.2">
      <c r="A5548" s="36" t="str">
        <f>'0'!$A$4</f>
        <v>………………..</v>
      </c>
      <c r="B5548" s="37">
        <f>'0'!$A$2</f>
        <v>46112</v>
      </c>
      <c r="C5548" s="37" t="s">
        <v>1243</v>
      </c>
      <c r="D5548" s="119" t="str">
        <f>IF(G5548="","",VLOOKUP(G5548,номенклатури!R:T,2,0))</f>
        <v/>
      </c>
      <c r="E5548" s="365" t="str">
        <f>IF(G5548="","",VLOOKUP(G5548,номенклатури!R:T,3,0))</f>
        <v/>
      </c>
      <c r="F5548" s="159" t="str">
        <f>IF(G5548="","",IF(ISERROR(VLOOKUP(G5548,номенклатури!V:V,1,0)),E5548*H5548,E5548*I5548))</f>
        <v/>
      </c>
      <c r="G5548" s="14"/>
      <c r="H5548" s="15"/>
      <c r="I5548" s="15"/>
      <c r="J5548" s="15"/>
      <c r="K5548" s="15"/>
      <c r="L5548" s="217"/>
      <c r="M5548" s="22"/>
      <c r="N5548" s="119" t="str">
        <f>IF(G5548="","",VLOOKUP(G5548,номенклатури!R:U,4,0))</f>
        <v/>
      </c>
      <c r="O5548" s="119" t="str">
        <f>IF(M5548="","",VLOOKUP(M5548,'14'!D:D,1,0))</f>
        <v/>
      </c>
    </row>
    <row r="5549" spans="1:15" ht="12.75" customHeight="1" x14ac:dyDescent="0.2">
      <c r="A5549" s="36" t="str">
        <f>'0'!$A$4</f>
        <v>………………..</v>
      </c>
      <c r="B5549" s="37">
        <f>'0'!$A$2</f>
        <v>46112</v>
      </c>
      <c r="C5549" s="37" t="s">
        <v>1243</v>
      </c>
      <c r="D5549" s="119" t="str">
        <f>IF(G5549="","",VLOOKUP(G5549,номенклатури!R:T,2,0))</f>
        <v/>
      </c>
      <c r="E5549" s="365" t="str">
        <f>IF(G5549="","",VLOOKUP(G5549,номенклатури!R:T,3,0))</f>
        <v/>
      </c>
      <c r="F5549" s="159" t="str">
        <f>IF(G5549="","",IF(ISERROR(VLOOKUP(G5549,номенклатури!V:V,1,0)),E5549*H5549,E5549*I5549))</f>
        <v/>
      </c>
      <c r="G5549" s="14"/>
      <c r="H5549" s="15"/>
      <c r="I5549" s="15"/>
      <c r="J5549" s="15"/>
      <c r="K5549" s="15"/>
      <c r="L5549" s="217"/>
      <c r="M5549" s="22"/>
      <c r="N5549" s="119" t="str">
        <f>IF(G5549="","",VLOOKUP(G5549,номенклатури!R:U,4,0))</f>
        <v/>
      </c>
      <c r="O5549" s="119" t="str">
        <f>IF(M5549="","",VLOOKUP(M5549,'14'!D:D,1,0))</f>
        <v/>
      </c>
    </row>
    <row r="5550" spans="1:15" ht="12.75" customHeight="1" x14ac:dyDescent="0.2">
      <c r="A5550" s="36" t="str">
        <f>'0'!$A$4</f>
        <v>………………..</v>
      </c>
      <c r="B5550" s="37">
        <f>'0'!$A$2</f>
        <v>46112</v>
      </c>
      <c r="C5550" s="37" t="s">
        <v>1243</v>
      </c>
      <c r="D5550" s="119" t="str">
        <f>IF(G5550="","",VLOOKUP(G5550,номенклатури!R:T,2,0))</f>
        <v/>
      </c>
      <c r="E5550" s="365" t="str">
        <f>IF(G5550="","",VLOOKUP(G5550,номенклатури!R:T,3,0))</f>
        <v/>
      </c>
      <c r="F5550" s="159" t="str">
        <f>IF(G5550="","",IF(ISERROR(VLOOKUP(G5550,номенклатури!V:V,1,0)),E5550*H5550,E5550*I5550))</f>
        <v/>
      </c>
      <c r="G5550" s="14"/>
      <c r="H5550" s="15"/>
      <c r="I5550" s="15"/>
      <c r="J5550" s="15"/>
      <c r="K5550" s="15"/>
      <c r="L5550" s="217"/>
      <c r="M5550" s="22"/>
      <c r="N5550" s="119" t="str">
        <f>IF(G5550="","",VLOOKUP(G5550,номенклатури!R:U,4,0))</f>
        <v/>
      </c>
      <c r="O5550" s="119" t="str">
        <f>IF(M5550="","",VLOOKUP(M5550,'14'!D:D,1,0))</f>
        <v/>
      </c>
    </row>
    <row r="5551" spans="1:15" ht="12.75" customHeight="1" x14ac:dyDescent="0.2">
      <c r="A5551" s="36" t="str">
        <f>'0'!$A$4</f>
        <v>………………..</v>
      </c>
      <c r="B5551" s="37">
        <f>'0'!$A$2</f>
        <v>46112</v>
      </c>
      <c r="C5551" s="37" t="s">
        <v>1243</v>
      </c>
      <c r="D5551" s="119" t="str">
        <f>IF(G5551="","",VLOOKUP(G5551,номенклатури!R:T,2,0))</f>
        <v/>
      </c>
      <c r="E5551" s="365" t="str">
        <f>IF(G5551="","",VLOOKUP(G5551,номенклатури!R:T,3,0))</f>
        <v/>
      </c>
      <c r="F5551" s="159" t="str">
        <f>IF(G5551="","",IF(ISERROR(VLOOKUP(G5551,номенклатури!V:V,1,0)),E5551*H5551,E5551*I5551))</f>
        <v/>
      </c>
      <c r="G5551" s="14"/>
      <c r="H5551" s="15"/>
      <c r="I5551" s="15"/>
      <c r="J5551" s="15"/>
      <c r="K5551" s="15"/>
      <c r="L5551" s="217"/>
      <c r="M5551" s="22"/>
      <c r="N5551" s="119" t="str">
        <f>IF(G5551="","",VLOOKUP(G5551,номенклатури!R:U,4,0))</f>
        <v/>
      </c>
      <c r="O5551" s="119" t="str">
        <f>IF(M5551="","",VLOOKUP(M5551,'14'!D:D,1,0))</f>
        <v/>
      </c>
    </row>
    <row r="5552" spans="1:15" ht="12.75" customHeight="1" x14ac:dyDescent="0.2">
      <c r="A5552" s="36" t="str">
        <f>'0'!$A$4</f>
        <v>………………..</v>
      </c>
      <c r="B5552" s="37">
        <f>'0'!$A$2</f>
        <v>46112</v>
      </c>
      <c r="C5552" s="37" t="s">
        <v>1243</v>
      </c>
      <c r="D5552" s="119" t="str">
        <f>IF(G5552="","",VLOOKUP(G5552,номенклатури!R:T,2,0))</f>
        <v/>
      </c>
      <c r="E5552" s="365" t="str">
        <f>IF(G5552="","",VLOOKUP(G5552,номенклатури!R:T,3,0))</f>
        <v/>
      </c>
      <c r="F5552" s="159" t="str">
        <f>IF(G5552="","",IF(ISERROR(VLOOKUP(G5552,номенклатури!V:V,1,0)),E5552*H5552,E5552*I5552))</f>
        <v/>
      </c>
      <c r="G5552" s="14"/>
      <c r="H5552" s="15"/>
      <c r="I5552" s="15"/>
      <c r="J5552" s="15"/>
      <c r="K5552" s="15"/>
      <c r="L5552" s="217"/>
      <c r="M5552" s="22"/>
      <c r="N5552" s="119" t="str">
        <f>IF(G5552="","",VLOOKUP(G5552,номенклатури!R:U,4,0))</f>
        <v/>
      </c>
      <c r="O5552" s="119" t="str">
        <f>IF(M5552="","",VLOOKUP(M5552,'14'!D:D,1,0))</f>
        <v/>
      </c>
    </row>
    <row r="5553" spans="1:15" ht="12.75" customHeight="1" x14ac:dyDescent="0.2">
      <c r="A5553" s="36" t="str">
        <f>'0'!$A$4</f>
        <v>………………..</v>
      </c>
      <c r="B5553" s="37">
        <f>'0'!$A$2</f>
        <v>46112</v>
      </c>
      <c r="C5553" s="37" t="s">
        <v>1243</v>
      </c>
      <c r="D5553" s="119" t="str">
        <f>IF(G5553="","",VLOOKUP(G5553,номенклатури!R:T,2,0))</f>
        <v/>
      </c>
      <c r="E5553" s="365" t="str">
        <f>IF(G5553="","",VLOOKUP(G5553,номенклатури!R:T,3,0))</f>
        <v/>
      </c>
      <c r="F5553" s="159" t="str">
        <f>IF(G5553="","",IF(ISERROR(VLOOKUP(G5553,номенклатури!V:V,1,0)),E5553*H5553,E5553*I5553))</f>
        <v/>
      </c>
      <c r="G5553" s="14"/>
      <c r="H5553" s="15"/>
      <c r="I5553" s="15"/>
      <c r="J5553" s="15"/>
      <c r="K5553" s="15"/>
      <c r="L5553" s="217"/>
      <c r="M5553" s="22"/>
      <c r="N5553" s="119" t="str">
        <f>IF(G5553="","",VLOOKUP(G5553,номенклатури!R:U,4,0))</f>
        <v/>
      </c>
      <c r="O5553" s="119" t="str">
        <f>IF(M5553="","",VLOOKUP(M5553,'14'!D:D,1,0))</f>
        <v/>
      </c>
    </row>
    <row r="5554" spans="1:15" ht="12.75" customHeight="1" x14ac:dyDescent="0.2">
      <c r="A5554" s="36" t="str">
        <f>'0'!$A$4</f>
        <v>………………..</v>
      </c>
      <c r="B5554" s="37">
        <f>'0'!$A$2</f>
        <v>46112</v>
      </c>
      <c r="C5554" s="37" t="s">
        <v>1243</v>
      </c>
      <c r="D5554" s="119" t="str">
        <f>IF(G5554="","",VLOOKUP(G5554,номенклатури!R:T,2,0))</f>
        <v/>
      </c>
      <c r="E5554" s="365" t="str">
        <f>IF(G5554="","",VLOOKUP(G5554,номенклатури!R:T,3,0))</f>
        <v/>
      </c>
      <c r="F5554" s="159" t="str">
        <f>IF(G5554="","",IF(ISERROR(VLOOKUP(G5554,номенклатури!V:V,1,0)),E5554*H5554,E5554*I5554))</f>
        <v/>
      </c>
      <c r="G5554" s="14"/>
      <c r="H5554" s="15"/>
      <c r="I5554" s="15"/>
      <c r="J5554" s="15"/>
      <c r="K5554" s="15"/>
      <c r="L5554" s="217"/>
      <c r="M5554" s="22"/>
      <c r="N5554" s="119" t="str">
        <f>IF(G5554="","",VLOOKUP(G5554,номенклатури!R:U,4,0))</f>
        <v/>
      </c>
      <c r="O5554" s="119" t="str">
        <f>IF(M5554="","",VLOOKUP(M5554,'14'!D:D,1,0))</f>
        <v/>
      </c>
    </row>
    <row r="5555" spans="1:15" ht="12.75" customHeight="1" x14ac:dyDescent="0.2">
      <c r="A5555" s="36" t="str">
        <f>'0'!$A$4</f>
        <v>………………..</v>
      </c>
      <c r="B5555" s="37">
        <f>'0'!$A$2</f>
        <v>46112</v>
      </c>
      <c r="C5555" s="37" t="s">
        <v>1243</v>
      </c>
      <c r="D5555" s="119" t="str">
        <f>IF(G5555="","",VLOOKUP(G5555,номенклатури!R:T,2,0))</f>
        <v/>
      </c>
      <c r="E5555" s="365" t="str">
        <f>IF(G5555="","",VLOOKUP(G5555,номенклатури!R:T,3,0))</f>
        <v/>
      </c>
      <c r="F5555" s="159" t="str">
        <f>IF(G5555="","",IF(ISERROR(VLOOKUP(G5555,номенклатури!V:V,1,0)),E5555*H5555,E5555*I5555))</f>
        <v/>
      </c>
      <c r="G5555" s="14"/>
      <c r="H5555" s="15"/>
      <c r="I5555" s="15"/>
      <c r="J5555" s="15"/>
      <c r="K5555" s="15"/>
      <c r="L5555" s="217"/>
      <c r="M5555" s="22"/>
      <c r="N5555" s="119" t="str">
        <f>IF(G5555="","",VLOOKUP(G5555,номенклатури!R:U,4,0))</f>
        <v/>
      </c>
      <c r="O5555" s="119" t="str">
        <f>IF(M5555="","",VLOOKUP(M5555,'14'!D:D,1,0))</f>
        <v/>
      </c>
    </row>
    <row r="5556" spans="1:15" ht="12.75" customHeight="1" x14ac:dyDescent="0.2">
      <c r="A5556" s="36" t="str">
        <f>'0'!$A$4</f>
        <v>………………..</v>
      </c>
      <c r="B5556" s="37">
        <f>'0'!$A$2</f>
        <v>46112</v>
      </c>
      <c r="C5556" s="37" t="s">
        <v>1243</v>
      </c>
      <c r="D5556" s="119" t="str">
        <f>IF(G5556="","",VLOOKUP(G5556,номенклатури!R:T,2,0))</f>
        <v/>
      </c>
      <c r="E5556" s="365" t="str">
        <f>IF(G5556="","",VLOOKUP(G5556,номенклатури!R:T,3,0))</f>
        <v/>
      </c>
      <c r="F5556" s="159" t="str">
        <f>IF(G5556="","",IF(ISERROR(VLOOKUP(G5556,номенклатури!V:V,1,0)),E5556*H5556,E5556*I5556))</f>
        <v/>
      </c>
      <c r="G5556" s="14"/>
      <c r="H5556" s="15"/>
      <c r="I5556" s="15"/>
      <c r="J5556" s="15"/>
      <c r="K5556" s="15"/>
      <c r="L5556" s="217"/>
      <c r="M5556" s="22"/>
      <c r="N5556" s="119" t="str">
        <f>IF(G5556="","",VLOOKUP(G5556,номенклатури!R:U,4,0))</f>
        <v/>
      </c>
      <c r="O5556" s="119" t="str">
        <f>IF(M5556="","",VLOOKUP(M5556,'14'!D:D,1,0))</f>
        <v/>
      </c>
    </row>
    <row r="5557" spans="1:15" ht="12.75" customHeight="1" x14ac:dyDescent="0.2">
      <c r="A5557" s="36" t="str">
        <f>'0'!$A$4</f>
        <v>………………..</v>
      </c>
      <c r="B5557" s="37">
        <f>'0'!$A$2</f>
        <v>46112</v>
      </c>
      <c r="C5557" s="37" t="s">
        <v>1243</v>
      </c>
      <c r="D5557" s="119" t="str">
        <f>IF(G5557="","",VLOOKUP(G5557,номенклатури!R:T,2,0))</f>
        <v/>
      </c>
      <c r="E5557" s="365" t="str">
        <f>IF(G5557="","",VLOOKUP(G5557,номенклатури!R:T,3,0))</f>
        <v/>
      </c>
      <c r="F5557" s="159" t="str">
        <f>IF(G5557="","",IF(ISERROR(VLOOKUP(G5557,номенклатури!V:V,1,0)),E5557*H5557,E5557*I5557))</f>
        <v/>
      </c>
      <c r="G5557" s="14"/>
      <c r="H5557" s="15"/>
      <c r="I5557" s="15"/>
      <c r="J5557" s="15"/>
      <c r="K5557" s="15"/>
      <c r="L5557" s="217"/>
      <c r="M5557" s="22"/>
      <c r="N5557" s="119" t="str">
        <f>IF(G5557="","",VLOOKUP(G5557,номенклатури!R:U,4,0))</f>
        <v/>
      </c>
      <c r="O5557" s="119" t="str">
        <f>IF(M5557="","",VLOOKUP(M5557,'14'!D:D,1,0))</f>
        <v/>
      </c>
    </row>
    <row r="5558" spans="1:15" ht="12.75" customHeight="1" x14ac:dyDescent="0.2">
      <c r="A5558" s="36" t="str">
        <f>'0'!$A$4</f>
        <v>………………..</v>
      </c>
      <c r="B5558" s="37">
        <f>'0'!$A$2</f>
        <v>46112</v>
      </c>
      <c r="C5558" s="37" t="s">
        <v>1243</v>
      </c>
      <c r="D5558" s="119" t="str">
        <f>IF(G5558="","",VLOOKUP(G5558,номенклатури!R:T,2,0))</f>
        <v/>
      </c>
      <c r="E5558" s="365" t="str">
        <f>IF(G5558="","",VLOOKUP(G5558,номенклатури!R:T,3,0))</f>
        <v/>
      </c>
      <c r="F5558" s="159" t="str">
        <f>IF(G5558="","",IF(ISERROR(VLOOKUP(G5558,номенклатури!V:V,1,0)),E5558*H5558,E5558*I5558))</f>
        <v/>
      </c>
      <c r="G5558" s="14"/>
      <c r="H5558" s="15"/>
      <c r="I5558" s="15"/>
      <c r="J5558" s="15"/>
      <c r="K5558" s="15"/>
      <c r="L5558" s="217"/>
      <c r="M5558" s="22"/>
      <c r="N5558" s="119" t="str">
        <f>IF(G5558="","",VLOOKUP(G5558,номенклатури!R:U,4,0))</f>
        <v/>
      </c>
      <c r="O5558" s="119" t="str">
        <f>IF(M5558="","",VLOOKUP(M5558,'14'!D:D,1,0))</f>
        <v/>
      </c>
    </row>
    <row r="5559" spans="1:15" ht="12.75" customHeight="1" x14ac:dyDescent="0.2">
      <c r="A5559" s="36" t="str">
        <f>'0'!$A$4</f>
        <v>………………..</v>
      </c>
      <c r="B5559" s="37">
        <f>'0'!$A$2</f>
        <v>46112</v>
      </c>
      <c r="C5559" s="37" t="s">
        <v>1243</v>
      </c>
      <c r="D5559" s="119" t="str">
        <f>IF(G5559="","",VLOOKUP(G5559,номенклатури!R:T,2,0))</f>
        <v/>
      </c>
      <c r="E5559" s="365" t="str">
        <f>IF(G5559="","",VLOOKUP(G5559,номенклатури!R:T,3,0))</f>
        <v/>
      </c>
      <c r="F5559" s="159" t="str">
        <f>IF(G5559="","",IF(ISERROR(VLOOKUP(G5559,номенклатури!V:V,1,0)),E5559*H5559,E5559*I5559))</f>
        <v/>
      </c>
      <c r="G5559" s="14"/>
      <c r="H5559" s="15"/>
      <c r="I5559" s="15"/>
      <c r="J5559" s="15"/>
      <c r="K5559" s="15"/>
      <c r="L5559" s="217"/>
      <c r="M5559" s="22"/>
      <c r="N5559" s="119" t="str">
        <f>IF(G5559="","",VLOOKUP(G5559,номенклатури!R:U,4,0))</f>
        <v/>
      </c>
      <c r="O5559" s="119" t="str">
        <f>IF(M5559="","",VLOOKUP(M5559,'14'!D:D,1,0))</f>
        <v/>
      </c>
    </row>
    <row r="5560" spans="1:15" ht="12.75" customHeight="1" x14ac:dyDescent="0.2">
      <c r="A5560" s="36" t="str">
        <f>'0'!$A$4</f>
        <v>………………..</v>
      </c>
      <c r="B5560" s="37">
        <f>'0'!$A$2</f>
        <v>46112</v>
      </c>
      <c r="C5560" s="37" t="s">
        <v>1243</v>
      </c>
      <c r="D5560" s="119" t="str">
        <f>IF(G5560="","",VLOOKUP(G5560,номенклатури!R:T,2,0))</f>
        <v/>
      </c>
      <c r="E5560" s="365" t="str">
        <f>IF(G5560="","",VLOOKUP(G5560,номенклатури!R:T,3,0))</f>
        <v/>
      </c>
      <c r="F5560" s="159" t="str">
        <f>IF(G5560="","",IF(ISERROR(VLOOKUP(G5560,номенклатури!V:V,1,0)),E5560*H5560,E5560*I5560))</f>
        <v/>
      </c>
      <c r="G5560" s="14"/>
      <c r="H5560" s="15"/>
      <c r="I5560" s="15"/>
      <c r="J5560" s="15"/>
      <c r="K5560" s="15"/>
      <c r="L5560" s="217"/>
      <c r="M5560" s="22"/>
      <c r="N5560" s="119" t="str">
        <f>IF(G5560="","",VLOOKUP(G5560,номенклатури!R:U,4,0))</f>
        <v/>
      </c>
      <c r="O5560" s="119" t="str">
        <f>IF(M5560="","",VLOOKUP(M5560,'14'!D:D,1,0))</f>
        <v/>
      </c>
    </row>
    <row r="5561" spans="1:15" ht="12.75" customHeight="1" x14ac:dyDescent="0.2">
      <c r="A5561" s="36" t="str">
        <f>'0'!$A$4</f>
        <v>………………..</v>
      </c>
      <c r="B5561" s="37">
        <f>'0'!$A$2</f>
        <v>46112</v>
      </c>
      <c r="C5561" s="37" t="s">
        <v>1243</v>
      </c>
      <c r="D5561" s="119" t="str">
        <f>IF(G5561="","",VLOOKUP(G5561,номенклатури!R:T,2,0))</f>
        <v/>
      </c>
      <c r="E5561" s="365" t="str">
        <f>IF(G5561="","",VLOOKUP(G5561,номенклатури!R:T,3,0))</f>
        <v/>
      </c>
      <c r="F5561" s="159" t="str">
        <f>IF(G5561="","",IF(ISERROR(VLOOKUP(G5561,номенклатури!V:V,1,0)),E5561*H5561,E5561*I5561))</f>
        <v/>
      </c>
      <c r="G5561" s="14"/>
      <c r="H5561" s="15"/>
      <c r="I5561" s="15"/>
      <c r="J5561" s="15"/>
      <c r="K5561" s="15"/>
      <c r="L5561" s="217"/>
      <c r="M5561" s="22"/>
      <c r="N5561" s="119" t="str">
        <f>IF(G5561="","",VLOOKUP(G5561,номенклатури!R:U,4,0))</f>
        <v/>
      </c>
      <c r="O5561" s="119" t="str">
        <f>IF(M5561="","",VLOOKUP(M5561,'14'!D:D,1,0))</f>
        <v/>
      </c>
    </row>
    <row r="5562" spans="1:15" ht="12.75" customHeight="1" x14ac:dyDescent="0.2">
      <c r="A5562" s="36" t="str">
        <f>'0'!$A$4</f>
        <v>………………..</v>
      </c>
      <c r="B5562" s="37">
        <f>'0'!$A$2</f>
        <v>46112</v>
      </c>
      <c r="C5562" s="37" t="s">
        <v>1243</v>
      </c>
      <c r="D5562" s="119" t="str">
        <f>IF(G5562="","",VLOOKUP(G5562,номенклатури!R:T,2,0))</f>
        <v/>
      </c>
      <c r="E5562" s="365" t="str">
        <f>IF(G5562="","",VLOOKUP(G5562,номенклатури!R:T,3,0))</f>
        <v/>
      </c>
      <c r="F5562" s="159" t="str">
        <f>IF(G5562="","",IF(ISERROR(VLOOKUP(G5562,номенклатури!V:V,1,0)),E5562*H5562,E5562*I5562))</f>
        <v/>
      </c>
      <c r="G5562" s="14"/>
      <c r="H5562" s="15"/>
      <c r="I5562" s="15"/>
      <c r="J5562" s="15"/>
      <c r="K5562" s="15"/>
      <c r="L5562" s="217"/>
      <c r="M5562" s="22"/>
      <c r="N5562" s="119" t="str">
        <f>IF(G5562="","",VLOOKUP(G5562,номенклатури!R:U,4,0))</f>
        <v/>
      </c>
      <c r="O5562" s="119" t="str">
        <f>IF(M5562="","",VLOOKUP(M5562,'14'!D:D,1,0))</f>
        <v/>
      </c>
    </row>
    <row r="5563" spans="1:15" ht="12.75" customHeight="1" x14ac:dyDescent="0.2">
      <c r="A5563" s="36" t="str">
        <f>'0'!$A$4</f>
        <v>………………..</v>
      </c>
      <c r="B5563" s="37">
        <f>'0'!$A$2</f>
        <v>46112</v>
      </c>
      <c r="C5563" s="37" t="s">
        <v>1243</v>
      </c>
      <c r="D5563" s="119" t="str">
        <f>IF(G5563="","",VLOOKUP(G5563,номенклатури!R:T,2,0))</f>
        <v/>
      </c>
      <c r="E5563" s="365" t="str">
        <f>IF(G5563="","",VLOOKUP(G5563,номенклатури!R:T,3,0))</f>
        <v/>
      </c>
      <c r="F5563" s="159" t="str">
        <f>IF(G5563="","",IF(ISERROR(VLOOKUP(G5563,номенклатури!V:V,1,0)),E5563*H5563,E5563*I5563))</f>
        <v/>
      </c>
      <c r="G5563" s="14"/>
      <c r="H5563" s="15"/>
      <c r="I5563" s="15"/>
      <c r="J5563" s="15"/>
      <c r="K5563" s="15"/>
      <c r="L5563" s="217"/>
      <c r="M5563" s="22"/>
      <c r="N5563" s="119" t="str">
        <f>IF(G5563="","",VLOOKUP(G5563,номенклатури!R:U,4,0))</f>
        <v/>
      </c>
      <c r="O5563" s="119" t="str">
        <f>IF(M5563="","",VLOOKUP(M5563,'14'!D:D,1,0))</f>
        <v/>
      </c>
    </row>
    <row r="5564" spans="1:15" ht="12.75" customHeight="1" x14ac:dyDescent="0.2">
      <c r="A5564" s="36" t="str">
        <f>'0'!$A$4</f>
        <v>………………..</v>
      </c>
      <c r="B5564" s="37">
        <f>'0'!$A$2</f>
        <v>46112</v>
      </c>
      <c r="C5564" s="37" t="s">
        <v>1243</v>
      </c>
      <c r="D5564" s="119" t="str">
        <f>IF(G5564="","",VLOOKUP(G5564,номенклатури!R:T,2,0))</f>
        <v/>
      </c>
      <c r="E5564" s="365" t="str">
        <f>IF(G5564="","",VLOOKUP(G5564,номенклатури!R:T,3,0))</f>
        <v/>
      </c>
      <c r="F5564" s="159" t="str">
        <f>IF(G5564="","",IF(ISERROR(VLOOKUP(G5564,номенклатури!V:V,1,0)),E5564*H5564,E5564*I5564))</f>
        <v/>
      </c>
      <c r="G5564" s="14"/>
      <c r="H5564" s="15"/>
      <c r="I5564" s="15"/>
      <c r="J5564" s="15"/>
      <c r="K5564" s="15"/>
      <c r="L5564" s="217"/>
      <c r="M5564" s="22"/>
      <c r="N5564" s="119" t="str">
        <f>IF(G5564="","",VLOOKUP(G5564,номенклатури!R:U,4,0))</f>
        <v/>
      </c>
      <c r="O5564" s="119" t="str">
        <f>IF(M5564="","",VLOOKUP(M5564,'14'!D:D,1,0))</f>
        <v/>
      </c>
    </row>
    <row r="5565" spans="1:15" ht="12.75" customHeight="1" x14ac:dyDescent="0.2">
      <c r="A5565" s="36" t="str">
        <f>'0'!$A$4</f>
        <v>………………..</v>
      </c>
      <c r="B5565" s="37">
        <f>'0'!$A$2</f>
        <v>46112</v>
      </c>
      <c r="C5565" s="37" t="s">
        <v>1243</v>
      </c>
      <c r="D5565" s="119" t="str">
        <f>IF(G5565="","",VLOOKUP(G5565,номенклатури!R:T,2,0))</f>
        <v/>
      </c>
      <c r="E5565" s="365" t="str">
        <f>IF(G5565="","",VLOOKUP(G5565,номенклатури!R:T,3,0))</f>
        <v/>
      </c>
      <c r="F5565" s="159" t="str">
        <f>IF(G5565="","",IF(ISERROR(VLOOKUP(G5565,номенклатури!V:V,1,0)),E5565*H5565,E5565*I5565))</f>
        <v/>
      </c>
      <c r="G5565" s="14"/>
      <c r="H5565" s="15"/>
      <c r="I5565" s="15"/>
      <c r="J5565" s="15"/>
      <c r="K5565" s="15"/>
      <c r="L5565" s="217"/>
      <c r="M5565" s="22"/>
      <c r="N5565" s="119" t="str">
        <f>IF(G5565="","",VLOOKUP(G5565,номенклатури!R:U,4,0))</f>
        <v/>
      </c>
      <c r="O5565" s="119" t="str">
        <f>IF(M5565="","",VLOOKUP(M5565,'14'!D:D,1,0))</f>
        <v/>
      </c>
    </row>
    <row r="5566" spans="1:15" ht="12.75" customHeight="1" x14ac:dyDescent="0.2">
      <c r="A5566" s="36" t="str">
        <f>'0'!$A$4</f>
        <v>………………..</v>
      </c>
      <c r="B5566" s="37">
        <f>'0'!$A$2</f>
        <v>46112</v>
      </c>
      <c r="C5566" s="37" t="s">
        <v>1243</v>
      </c>
      <c r="D5566" s="119" t="str">
        <f>IF(G5566="","",VLOOKUP(G5566,номенклатури!R:T,2,0))</f>
        <v/>
      </c>
      <c r="E5566" s="365" t="str">
        <f>IF(G5566="","",VLOOKUP(G5566,номенклатури!R:T,3,0))</f>
        <v/>
      </c>
      <c r="F5566" s="159" t="str">
        <f>IF(G5566="","",IF(ISERROR(VLOOKUP(G5566,номенклатури!V:V,1,0)),E5566*H5566,E5566*I5566))</f>
        <v/>
      </c>
      <c r="G5566" s="14"/>
      <c r="H5566" s="15"/>
      <c r="I5566" s="15"/>
      <c r="J5566" s="15"/>
      <c r="K5566" s="15"/>
      <c r="L5566" s="217"/>
      <c r="M5566" s="22"/>
      <c r="N5566" s="119" t="str">
        <f>IF(G5566="","",VLOOKUP(G5566,номенклатури!R:U,4,0))</f>
        <v/>
      </c>
      <c r="O5566" s="119" t="str">
        <f>IF(M5566="","",VLOOKUP(M5566,'14'!D:D,1,0))</f>
        <v/>
      </c>
    </row>
    <row r="5567" spans="1:15" ht="12.75" customHeight="1" x14ac:dyDescent="0.2">
      <c r="A5567" s="36" t="str">
        <f>'0'!$A$4</f>
        <v>………………..</v>
      </c>
      <c r="B5567" s="37">
        <f>'0'!$A$2</f>
        <v>46112</v>
      </c>
      <c r="C5567" s="37" t="s">
        <v>1243</v>
      </c>
      <c r="D5567" s="119" t="str">
        <f>IF(G5567="","",VLOOKUP(G5567,номенклатури!R:T,2,0))</f>
        <v/>
      </c>
      <c r="E5567" s="365" t="str">
        <f>IF(G5567="","",VLOOKUP(G5567,номенклатури!R:T,3,0))</f>
        <v/>
      </c>
      <c r="F5567" s="159" t="str">
        <f>IF(G5567="","",IF(ISERROR(VLOOKUP(G5567,номенклатури!V:V,1,0)),E5567*H5567,E5567*I5567))</f>
        <v/>
      </c>
      <c r="G5567" s="14"/>
      <c r="H5567" s="15"/>
      <c r="I5567" s="15"/>
      <c r="J5567" s="15"/>
      <c r="K5567" s="15"/>
      <c r="L5567" s="217"/>
      <c r="M5567" s="22"/>
      <c r="N5567" s="119" t="str">
        <f>IF(G5567="","",VLOOKUP(G5567,номенклатури!R:U,4,0))</f>
        <v/>
      </c>
      <c r="O5567" s="119" t="str">
        <f>IF(M5567="","",VLOOKUP(M5567,'14'!D:D,1,0))</f>
        <v/>
      </c>
    </row>
    <row r="5568" spans="1:15" ht="12.75" customHeight="1" x14ac:dyDescent="0.2">
      <c r="A5568" s="36" t="str">
        <f>'0'!$A$4</f>
        <v>………………..</v>
      </c>
      <c r="B5568" s="37">
        <f>'0'!$A$2</f>
        <v>46112</v>
      </c>
      <c r="C5568" s="37" t="s">
        <v>1243</v>
      </c>
      <c r="D5568" s="119" t="str">
        <f>IF(G5568="","",VLOOKUP(G5568,номенклатури!R:T,2,0))</f>
        <v/>
      </c>
      <c r="E5568" s="365" t="str">
        <f>IF(G5568="","",VLOOKUP(G5568,номенклатури!R:T,3,0))</f>
        <v/>
      </c>
      <c r="F5568" s="159" t="str">
        <f>IF(G5568="","",IF(ISERROR(VLOOKUP(G5568,номенклатури!V:V,1,0)),E5568*H5568,E5568*I5568))</f>
        <v/>
      </c>
      <c r="G5568" s="14"/>
      <c r="H5568" s="15"/>
      <c r="I5568" s="15"/>
      <c r="J5568" s="15"/>
      <c r="K5568" s="15"/>
      <c r="L5568" s="217"/>
      <c r="M5568" s="22"/>
      <c r="N5568" s="119" t="str">
        <f>IF(G5568="","",VLOOKUP(G5568,номенклатури!R:U,4,0))</f>
        <v/>
      </c>
      <c r="O5568" s="119" t="str">
        <f>IF(M5568="","",VLOOKUP(M5568,'14'!D:D,1,0))</f>
        <v/>
      </c>
    </row>
    <row r="5569" spans="1:15" ht="12.75" customHeight="1" x14ac:dyDescent="0.2">
      <c r="A5569" s="36" t="str">
        <f>'0'!$A$4</f>
        <v>………………..</v>
      </c>
      <c r="B5569" s="37">
        <f>'0'!$A$2</f>
        <v>46112</v>
      </c>
      <c r="C5569" s="37" t="s">
        <v>1243</v>
      </c>
      <c r="D5569" s="119" t="str">
        <f>IF(G5569="","",VLOOKUP(G5569,номенклатури!R:T,2,0))</f>
        <v/>
      </c>
      <c r="E5569" s="365" t="str">
        <f>IF(G5569="","",VLOOKUP(G5569,номенклатури!R:T,3,0))</f>
        <v/>
      </c>
      <c r="F5569" s="159" t="str">
        <f>IF(G5569="","",IF(ISERROR(VLOOKUP(G5569,номенклатури!V:V,1,0)),E5569*H5569,E5569*I5569))</f>
        <v/>
      </c>
      <c r="G5569" s="14"/>
      <c r="H5569" s="15"/>
      <c r="I5569" s="15"/>
      <c r="J5569" s="15"/>
      <c r="K5569" s="15"/>
      <c r="L5569" s="217"/>
      <c r="M5569" s="22"/>
      <c r="N5569" s="119" t="str">
        <f>IF(G5569="","",VLOOKUP(G5569,номенклатури!R:U,4,0))</f>
        <v/>
      </c>
      <c r="O5569" s="119" t="str">
        <f>IF(M5569="","",VLOOKUP(M5569,'14'!D:D,1,0))</f>
        <v/>
      </c>
    </row>
    <row r="5570" spans="1:15" ht="12.75" customHeight="1" x14ac:dyDescent="0.2">
      <c r="A5570" s="36" t="str">
        <f>'0'!$A$4</f>
        <v>………………..</v>
      </c>
      <c r="B5570" s="37">
        <f>'0'!$A$2</f>
        <v>46112</v>
      </c>
      <c r="C5570" s="37" t="s">
        <v>1243</v>
      </c>
      <c r="D5570" s="119" t="str">
        <f>IF(G5570="","",VLOOKUP(G5570,номенклатури!R:T,2,0))</f>
        <v/>
      </c>
      <c r="E5570" s="365" t="str">
        <f>IF(G5570="","",VLOOKUP(G5570,номенклатури!R:T,3,0))</f>
        <v/>
      </c>
      <c r="F5570" s="159" t="str">
        <f>IF(G5570="","",IF(ISERROR(VLOOKUP(G5570,номенклатури!V:V,1,0)),E5570*H5570,E5570*I5570))</f>
        <v/>
      </c>
      <c r="G5570" s="14"/>
      <c r="H5570" s="15"/>
      <c r="I5570" s="15"/>
      <c r="J5570" s="15"/>
      <c r="K5570" s="15"/>
      <c r="L5570" s="217"/>
      <c r="M5570" s="22"/>
      <c r="N5570" s="119" t="str">
        <f>IF(G5570="","",VLOOKUP(G5570,номенклатури!R:U,4,0))</f>
        <v/>
      </c>
      <c r="O5570" s="119" t="str">
        <f>IF(M5570="","",VLOOKUP(M5570,'14'!D:D,1,0))</f>
        <v/>
      </c>
    </row>
    <row r="5571" spans="1:15" ht="12.75" customHeight="1" x14ac:dyDescent="0.2">
      <c r="A5571" s="36" t="str">
        <f>'0'!$A$4</f>
        <v>………………..</v>
      </c>
      <c r="B5571" s="37">
        <f>'0'!$A$2</f>
        <v>46112</v>
      </c>
      <c r="C5571" s="37" t="s">
        <v>1243</v>
      </c>
      <c r="D5571" s="119" t="str">
        <f>IF(G5571="","",VLOOKUP(G5571,номенклатури!R:T,2,0))</f>
        <v/>
      </c>
      <c r="E5571" s="365" t="str">
        <f>IF(G5571="","",VLOOKUP(G5571,номенклатури!R:T,3,0))</f>
        <v/>
      </c>
      <c r="F5571" s="159" t="str">
        <f>IF(G5571="","",IF(ISERROR(VLOOKUP(G5571,номенклатури!V:V,1,0)),E5571*H5571,E5571*I5571))</f>
        <v/>
      </c>
      <c r="G5571" s="14"/>
      <c r="H5571" s="15"/>
      <c r="I5571" s="15"/>
      <c r="J5571" s="15"/>
      <c r="K5571" s="15"/>
      <c r="L5571" s="217"/>
      <c r="M5571" s="22"/>
      <c r="N5571" s="119" t="str">
        <f>IF(G5571="","",VLOOKUP(G5571,номенклатури!R:U,4,0))</f>
        <v/>
      </c>
      <c r="O5571" s="119" t="str">
        <f>IF(M5571="","",VLOOKUP(M5571,'14'!D:D,1,0))</f>
        <v/>
      </c>
    </row>
    <row r="5572" spans="1:15" ht="12.75" customHeight="1" x14ac:dyDescent="0.2">
      <c r="A5572" s="36" t="str">
        <f>'0'!$A$4</f>
        <v>………………..</v>
      </c>
      <c r="B5572" s="37">
        <f>'0'!$A$2</f>
        <v>46112</v>
      </c>
      <c r="C5572" s="37" t="s">
        <v>1243</v>
      </c>
      <c r="D5572" s="119" t="str">
        <f>IF(G5572="","",VLOOKUP(G5572,номенклатури!R:T,2,0))</f>
        <v/>
      </c>
      <c r="E5572" s="365" t="str">
        <f>IF(G5572="","",VLOOKUP(G5572,номенклатури!R:T,3,0))</f>
        <v/>
      </c>
      <c r="F5572" s="159" t="str">
        <f>IF(G5572="","",IF(ISERROR(VLOOKUP(G5572,номенклатури!V:V,1,0)),E5572*H5572,E5572*I5572))</f>
        <v/>
      </c>
      <c r="G5572" s="14"/>
      <c r="H5572" s="15"/>
      <c r="I5572" s="15"/>
      <c r="J5572" s="15"/>
      <c r="K5572" s="15"/>
      <c r="L5572" s="217"/>
      <c r="M5572" s="22"/>
      <c r="N5572" s="119" t="str">
        <f>IF(G5572="","",VLOOKUP(G5572,номенклатури!R:U,4,0))</f>
        <v/>
      </c>
      <c r="O5572" s="119" t="str">
        <f>IF(M5572="","",VLOOKUP(M5572,'14'!D:D,1,0))</f>
        <v/>
      </c>
    </row>
    <row r="5573" spans="1:15" ht="12.75" customHeight="1" x14ac:dyDescent="0.2">
      <c r="A5573" s="36" t="str">
        <f>'0'!$A$4</f>
        <v>………………..</v>
      </c>
      <c r="B5573" s="37">
        <f>'0'!$A$2</f>
        <v>46112</v>
      </c>
      <c r="C5573" s="37" t="s">
        <v>1243</v>
      </c>
      <c r="D5573" s="119" t="str">
        <f>IF(G5573="","",VLOOKUP(G5573,номенклатури!R:T,2,0))</f>
        <v/>
      </c>
      <c r="E5573" s="365" t="str">
        <f>IF(G5573="","",VLOOKUP(G5573,номенклатури!R:T,3,0))</f>
        <v/>
      </c>
      <c r="F5573" s="159" t="str">
        <f>IF(G5573="","",IF(ISERROR(VLOOKUP(G5573,номенклатури!V:V,1,0)),E5573*H5573,E5573*I5573))</f>
        <v/>
      </c>
      <c r="G5573" s="14"/>
      <c r="H5573" s="15"/>
      <c r="I5573" s="15"/>
      <c r="J5573" s="15"/>
      <c r="K5573" s="15"/>
      <c r="L5573" s="217"/>
      <c r="M5573" s="22"/>
      <c r="N5573" s="119" t="str">
        <f>IF(G5573="","",VLOOKUP(G5573,номенклатури!R:U,4,0))</f>
        <v/>
      </c>
      <c r="O5573" s="119" t="str">
        <f>IF(M5573="","",VLOOKUP(M5573,'14'!D:D,1,0))</f>
        <v/>
      </c>
    </row>
    <row r="5574" spans="1:15" ht="12.75" customHeight="1" x14ac:dyDescent="0.2">
      <c r="A5574" s="36" t="str">
        <f>'0'!$A$4</f>
        <v>………………..</v>
      </c>
      <c r="B5574" s="37">
        <f>'0'!$A$2</f>
        <v>46112</v>
      </c>
      <c r="C5574" s="37" t="s">
        <v>1243</v>
      </c>
      <c r="D5574" s="119" t="str">
        <f>IF(G5574="","",VLOOKUP(G5574,номенклатури!R:T,2,0))</f>
        <v/>
      </c>
      <c r="E5574" s="365" t="str">
        <f>IF(G5574="","",VLOOKUP(G5574,номенклатури!R:T,3,0))</f>
        <v/>
      </c>
      <c r="F5574" s="159" t="str">
        <f>IF(G5574="","",IF(ISERROR(VLOOKUP(G5574,номенклатури!V:V,1,0)),E5574*H5574,E5574*I5574))</f>
        <v/>
      </c>
      <c r="G5574" s="14"/>
      <c r="H5574" s="15"/>
      <c r="I5574" s="15"/>
      <c r="J5574" s="15"/>
      <c r="K5574" s="15"/>
      <c r="L5574" s="217"/>
      <c r="M5574" s="22"/>
      <c r="N5574" s="119" t="str">
        <f>IF(G5574="","",VLOOKUP(G5574,номенклатури!R:U,4,0))</f>
        <v/>
      </c>
      <c r="O5574" s="119" t="str">
        <f>IF(M5574="","",VLOOKUP(M5574,'14'!D:D,1,0))</f>
        <v/>
      </c>
    </row>
    <row r="5575" spans="1:15" ht="12.75" customHeight="1" x14ac:dyDescent="0.2">
      <c r="A5575" s="36" t="str">
        <f>'0'!$A$4</f>
        <v>………………..</v>
      </c>
      <c r="B5575" s="37">
        <f>'0'!$A$2</f>
        <v>46112</v>
      </c>
      <c r="C5575" s="37" t="s">
        <v>1243</v>
      </c>
      <c r="D5575" s="119" t="str">
        <f>IF(G5575="","",VLOOKUP(G5575,номенклатури!R:T,2,0))</f>
        <v/>
      </c>
      <c r="E5575" s="365" t="str">
        <f>IF(G5575="","",VLOOKUP(G5575,номенклатури!R:T,3,0))</f>
        <v/>
      </c>
      <c r="F5575" s="159" t="str">
        <f>IF(G5575="","",IF(ISERROR(VLOOKUP(G5575,номенклатури!V:V,1,0)),E5575*H5575,E5575*I5575))</f>
        <v/>
      </c>
      <c r="G5575" s="14"/>
      <c r="H5575" s="15"/>
      <c r="I5575" s="15"/>
      <c r="J5575" s="15"/>
      <c r="K5575" s="15"/>
      <c r="L5575" s="217"/>
      <c r="M5575" s="22"/>
      <c r="N5575" s="119" t="str">
        <f>IF(G5575="","",VLOOKUP(G5575,номенклатури!R:U,4,0))</f>
        <v/>
      </c>
      <c r="O5575" s="119" t="str">
        <f>IF(M5575="","",VLOOKUP(M5575,'14'!D:D,1,0))</f>
        <v/>
      </c>
    </row>
    <row r="5576" spans="1:15" ht="12.75" customHeight="1" x14ac:dyDescent="0.2">
      <c r="A5576" s="36" t="str">
        <f>'0'!$A$4</f>
        <v>………………..</v>
      </c>
      <c r="B5576" s="37">
        <f>'0'!$A$2</f>
        <v>46112</v>
      </c>
      <c r="C5576" s="37" t="s">
        <v>1243</v>
      </c>
      <c r="D5576" s="119" t="str">
        <f>IF(G5576="","",VLOOKUP(G5576,номенклатури!R:T,2,0))</f>
        <v/>
      </c>
      <c r="E5576" s="365" t="str">
        <f>IF(G5576="","",VLOOKUP(G5576,номенклатури!R:T,3,0))</f>
        <v/>
      </c>
      <c r="F5576" s="159" t="str">
        <f>IF(G5576="","",IF(ISERROR(VLOOKUP(G5576,номенклатури!V:V,1,0)),E5576*H5576,E5576*I5576))</f>
        <v/>
      </c>
      <c r="G5576" s="14"/>
      <c r="H5576" s="15"/>
      <c r="I5576" s="15"/>
      <c r="J5576" s="15"/>
      <c r="K5576" s="15"/>
      <c r="L5576" s="217"/>
      <c r="M5576" s="22"/>
      <c r="N5576" s="119" t="str">
        <f>IF(G5576="","",VLOOKUP(G5576,номенклатури!R:U,4,0))</f>
        <v/>
      </c>
      <c r="O5576" s="119" t="str">
        <f>IF(M5576="","",VLOOKUP(M5576,'14'!D:D,1,0))</f>
        <v/>
      </c>
    </row>
    <row r="5577" spans="1:15" ht="12.75" customHeight="1" x14ac:dyDescent="0.2">
      <c r="A5577" s="36" t="str">
        <f>'0'!$A$4</f>
        <v>………………..</v>
      </c>
      <c r="B5577" s="37">
        <f>'0'!$A$2</f>
        <v>46112</v>
      </c>
      <c r="C5577" s="37" t="s">
        <v>1243</v>
      </c>
      <c r="D5577" s="119" t="str">
        <f>IF(G5577="","",VLOOKUP(G5577,номенклатури!R:T,2,0))</f>
        <v/>
      </c>
      <c r="E5577" s="365" t="str">
        <f>IF(G5577="","",VLOOKUP(G5577,номенклатури!R:T,3,0))</f>
        <v/>
      </c>
      <c r="F5577" s="159" t="str">
        <f>IF(G5577="","",IF(ISERROR(VLOOKUP(G5577,номенклатури!V:V,1,0)),E5577*H5577,E5577*I5577))</f>
        <v/>
      </c>
      <c r="G5577" s="14"/>
      <c r="H5577" s="15"/>
      <c r="I5577" s="15"/>
      <c r="J5577" s="15"/>
      <c r="K5577" s="15"/>
      <c r="L5577" s="217"/>
      <c r="M5577" s="22"/>
      <c r="N5577" s="119" t="str">
        <f>IF(G5577="","",VLOOKUP(G5577,номенклатури!R:U,4,0))</f>
        <v/>
      </c>
      <c r="O5577" s="119" t="str">
        <f>IF(M5577="","",VLOOKUP(M5577,'14'!D:D,1,0))</f>
        <v/>
      </c>
    </row>
    <row r="5578" spans="1:15" ht="12.75" customHeight="1" x14ac:dyDescent="0.2">
      <c r="A5578" s="36" t="str">
        <f>'0'!$A$4</f>
        <v>………………..</v>
      </c>
      <c r="B5578" s="37">
        <f>'0'!$A$2</f>
        <v>46112</v>
      </c>
      <c r="C5578" s="37" t="s">
        <v>1243</v>
      </c>
      <c r="D5578" s="119" t="str">
        <f>IF(G5578="","",VLOOKUP(G5578,номенклатури!R:T,2,0))</f>
        <v/>
      </c>
      <c r="E5578" s="365" t="str">
        <f>IF(G5578="","",VLOOKUP(G5578,номенклатури!R:T,3,0))</f>
        <v/>
      </c>
      <c r="F5578" s="159" t="str">
        <f>IF(G5578="","",IF(ISERROR(VLOOKUP(G5578,номенклатури!V:V,1,0)),E5578*H5578,E5578*I5578))</f>
        <v/>
      </c>
      <c r="G5578" s="14"/>
      <c r="H5578" s="15"/>
      <c r="I5578" s="15"/>
      <c r="J5578" s="15"/>
      <c r="K5578" s="15"/>
      <c r="L5578" s="217"/>
      <c r="M5578" s="22"/>
      <c r="N5578" s="119" t="str">
        <f>IF(G5578="","",VLOOKUP(G5578,номенклатури!R:U,4,0))</f>
        <v/>
      </c>
      <c r="O5578" s="119" t="str">
        <f>IF(M5578="","",VLOOKUP(M5578,'14'!D:D,1,0))</f>
        <v/>
      </c>
    </row>
    <row r="5579" spans="1:15" ht="12.75" customHeight="1" x14ac:dyDescent="0.2">
      <c r="A5579" s="36" t="str">
        <f>'0'!$A$4</f>
        <v>………………..</v>
      </c>
      <c r="B5579" s="37">
        <f>'0'!$A$2</f>
        <v>46112</v>
      </c>
      <c r="C5579" s="37" t="s">
        <v>1243</v>
      </c>
      <c r="D5579" s="119" t="str">
        <f>IF(G5579="","",VLOOKUP(G5579,номенклатури!R:T,2,0))</f>
        <v/>
      </c>
      <c r="E5579" s="365" t="str">
        <f>IF(G5579="","",VLOOKUP(G5579,номенклатури!R:T,3,0))</f>
        <v/>
      </c>
      <c r="F5579" s="159" t="str">
        <f>IF(G5579="","",IF(ISERROR(VLOOKUP(G5579,номенклатури!V:V,1,0)),E5579*H5579,E5579*I5579))</f>
        <v/>
      </c>
      <c r="G5579" s="14"/>
      <c r="H5579" s="15"/>
      <c r="I5579" s="15"/>
      <c r="J5579" s="15"/>
      <c r="K5579" s="15"/>
      <c r="L5579" s="217"/>
      <c r="M5579" s="22"/>
      <c r="N5579" s="119" t="str">
        <f>IF(G5579="","",VLOOKUP(G5579,номенклатури!R:U,4,0))</f>
        <v/>
      </c>
      <c r="O5579" s="119" t="str">
        <f>IF(M5579="","",VLOOKUP(M5579,'14'!D:D,1,0))</f>
        <v/>
      </c>
    </row>
    <row r="5580" spans="1:15" ht="12.75" customHeight="1" x14ac:dyDescent="0.2">
      <c r="A5580" s="36" t="str">
        <f>'0'!$A$4</f>
        <v>………………..</v>
      </c>
      <c r="B5580" s="37">
        <f>'0'!$A$2</f>
        <v>46112</v>
      </c>
      <c r="C5580" s="37" t="s">
        <v>1243</v>
      </c>
      <c r="D5580" s="119" t="str">
        <f>IF(G5580="","",VLOOKUP(G5580,номенклатури!R:T,2,0))</f>
        <v/>
      </c>
      <c r="E5580" s="365" t="str">
        <f>IF(G5580="","",VLOOKUP(G5580,номенклатури!R:T,3,0))</f>
        <v/>
      </c>
      <c r="F5580" s="159" t="str">
        <f>IF(G5580="","",IF(ISERROR(VLOOKUP(G5580,номенклатури!V:V,1,0)),E5580*H5580,E5580*I5580))</f>
        <v/>
      </c>
      <c r="G5580" s="14"/>
      <c r="H5580" s="15"/>
      <c r="I5580" s="15"/>
      <c r="J5580" s="15"/>
      <c r="K5580" s="15"/>
      <c r="L5580" s="217"/>
      <c r="M5580" s="22"/>
      <c r="N5580" s="119" t="str">
        <f>IF(G5580="","",VLOOKUP(G5580,номенклатури!R:U,4,0))</f>
        <v/>
      </c>
      <c r="O5580" s="119" t="str">
        <f>IF(M5580="","",VLOOKUP(M5580,'14'!D:D,1,0))</f>
        <v/>
      </c>
    </row>
    <row r="5581" spans="1:15" ht="12.75" customHeight="1" x14ac:dyDescent="0.2">
      <c r="A5581" s="36" t="str">
        <f>'0'!$A$4</f>
        <v>………………..</v>
      </c>
      <c r="B5581" s="37">
        <f>'0'!$A$2</f>
        <v>46112</v>
      </c>
      <c r="C5581" s="37" t="s">
        <v>1243</v>
      </c>
      <c r="D5581" s="119" t="str">
        <f>IF(G5581="","",VLOOKUP(G5581,номенклатури!R:T,2,0))</f>
        <v/>
      </c>
      <c r="E5581" s="365" t="str">
        <f>IF(G5581="","",VLOOKUP(G5581,номенклатури!R:T,3,0))</f>
        <v/>
      </c>
      <c r="F5581" s="159" t="str">
        <f>IF(G5581="","",IF(ISERROR(VLOOKUP(G5581,номенклатури!V:V,1,0)),E5581*H5581,E5581*I5581))</f>
        <v/>
      </c>
      <c r="G5581" s="14"/>
      <c r="H5581" s="15"/>
      <c r="I5581" s="15"/>
      <c r="J5581" s="15"/>
      <c r="K5581" s="15"/>
      <c r="L5581" s="217"/>
      <c r="M5581" s="22"/>
      <c r="N5581" s="119" t="str">
        <f>IF(G5581="","",VLOOKUP(G5581,номенклатури!R:U,4,0))</f>
        <v/>
      </c>
      <c r="O5581" s="119" t="str">
        <f>IF(M5581="","",VLOOKUP(M5581,'14'!D:D,1,0))</f>
        <v/>
      </c>
    </row>
    <row r="5582" spans="1:15" ht="12.75" customHeight="1" x14ac:dyDescent="0.2">
      <c r="A5582" s="36" t="str">
        <f>'0'!$A$4</f>
        <v>………………..</v>
      </c>
      <c r="B5582" s="37">
        <f>'0'!$A$2</f>
        <v>46112</v>
      </c>
      <c r="C5582" s="37" t="s">
        <v>1243</v>
      </c>
      <c r="D5582" s="119" t="str">
        <f>IF(G5582="","",VLOOKUP(G5582,номенклатури!R:T,2,0))</f>
        <v/>
      </c>
      <c r="E5582" s="365" t="str">
        <f>IF(G5582="","",VLOOKUP(G5582,номенклатури!R:T,3,0))</f>
        <v/>
      </c>
      <c r="F5582" s="159" t="str">
        <f>IF(G5582="","",IF(ISERROR(VLOOKUP(G5582,номенклатури!V:V,1,0)),E5582*H5582,E5582*I5582))</f>
        <v/>
      </c>
      <c r="G5582" s="14"/>
      <c r="H5582" s="15"/>
      <c r="I5582" s="15"/>
      <c r="J5582" s="15"/>
      <c r="K5582" s="15"/>
      <c r="L5582" s="217"/>
      <c r="M5582" s="22"/>
      <c r="N5582" s="119" t="str">
        <f>IF(G5582="","",VLOOKUP(G5582,номенклатури!R:U,4,0))</f>
        <v/>
      </c>
      <c r="O5582" s="119" t="str">
        <f>IF(M5582="","",VLOOKUP(M5582,'14'!D:D,1,0))</f>
        <v/>
      </c>
    </row>
    <row r="5583" spans="1:15" ht="12.75" customHeight="1" x14ac:dyDescent="0.2">
      <c r="A5583" s="36" t="str">
        <f>'0'!$A$4</f>
        <v>………………..</v>
      </c>
      <c r="B5583" s="37">
        <f>'0'!$A$2</f>
        <v>46112</v>
      </c>
      <c r="C5583" s="37" t="s">
        <v>1243</v>
      </c>
      <c r="D5583" s="119" t="str">
        <f>IF(G5583="","",VLOOKUP(G5583,номенклатури!R:T,2,0))</f>
        <v/>
      </c>
      <c r="E5583" s="365" t="str">
        <f>IF(G5583="","",VLOOKUP(G5583,номенклатури!R:T,3,0))</f>
        <v/>
      </c>
      <c r="F5583" s="159" t="str">
        <f>IF(G5583="","",IF(ISERROR(VLOOKUP(G5583,номенклатури!V:V,1,0)),E5583*H5583,E5583*I5583))</f>
        <v/>
      </c>
      <c r="G5583" s="14"/>
      <c r="H5583" s="15"/>
      <c r="I5583" s="15"/>
      <c r="J5583" s="15"/>
      <c r="K5583" s="15"/>
      <c r="L5583" s="217"/>
      <c r="M5583" s="22"/>
      <c r="N5583" s="119" t="str">
        <f>IF(G5583="","",VLOOKUP(G5583,номенклатури!R:U,4,0))</f>
        <v/>
      </c>
      <c r="O5583" s="119" t="str">
        <f>IF(M5583="","",VLOOKUP(M5583,'14'!D:D,1,0))</f>
        <v/>
      </c>
    </row>
    <row r="5584" spans="1:15" ht="12.75" customHeight="1" x14ac:dyDescent="0.2">
      <c r="A5584" s="36" t="str">
        <f>'0'!$A$4</f>
        <v>………………..</v>
      </c>
      <c r="B5584" s="37">
        <f>'0'!$A$2</f>
        <v>46112</v>
      </c>
      <c r="C5584" s="37" t="s">
        <v>1243</v>
      </c>
      <c r="D5584" s="119" t="str">
        <f>IF(G5584="","",VLOOKUP(G5584,номенклатури!R:T,2,0))</f>
        <v/>
      </c>
      <c r="E5584" s="365" t="str">
        <f>IF(G5584="","",VLOOKUP(G5584,номенклатури!R:T,3,0))</f>
        <v/>
      </c>
      <c r="F5584" s="159" t="str">
        <f>IF(G5584="","",IF(ISERROR(VLOOKUP(G5584,номенклатури!V:V,1,0)),E5584*H5584,E5584*I5584))</f>
        <v/>
      </c>
      <c r="G5584" s="14"/>
      <c r="H5584" s="15"/>
      <c r="I5584" s="15"/>
      <c r="J5584" s="15"/>
      <c r="K5584" s="15"/>
      <c r="L5584" s="217"/>
      <c r="M5584" s="22"/>
      <c r="N5584" s="119" t="str">
        <f>IF(G5584="","",VLOOKUP(G5584,номенклатури!R:U,4,0))</f>
        <v/>
      </c>
      <c r="O5584" s="119" t="str">
        <f>IF(M5584="","",VLOOKUP(M5584,'14'!D:D,1,0))</f>
        <v/>
      </c>
    </row>
    <row r="5585" spans="1:15" ht="12.75" customHeight="1" x14ac:dyDescent="0.2">
      <c r="A5585" s="36" t="str">
        <f>'0'!$A$4</f>
        <v>………………..</v>
      </c>
      <c r="B5585" s="37">
        <f>'0'!$A$2</f>
        <v>46112</v>
      </c>
      <c r="C5585" s="37" t="s">
        <v>1243</v>
      </c>
      <c r="D5585" s="119" t="str">
        <f>IF(G5585="","",VLOOKUP(G5585,номенклатури!R:T,2,0))</f>
        <v/>
      </c>
      <c r="E5585" s="365" t="str">
        <f>IF(G5585="","",VLOOKUP(G5585,номенклатури!R:T,3,0))</f>
        <v/>
      </c>
      <c r="F5585" s="159" t="str">
        <f>IF(G5585="","",IF(ISERROR(VLOOKUP(G5585,номенклатури!V:V,1,0)),E5585*H5585,E5585*I5585))</f>
        <v/>
      </c>
      <c r="G5585" s="14"/>
      <c r="H5585" s="15"/>
      <c r="I5585" s="15"/>
      <c r="J5585" s="15"/>
      <c r="K5585" s="15"/>
      <c r="L5585" s="217"/>
      <c r="M5585" s="22"/>
      <c r="N5585" s="119" t="str">
        <f>IF(G5585="","",VLOOKUP(G5585,номенклатури!R:U,4,0))</f>
        <v/>
      </c>
      <c r="O5585" s="119" t="str">
        <f>IF(M5585="","",VLOOKUP(M5585,'14'!D:D,1,0))</f>
        <v/>
      </c>
    </row>
    <row r="5586" spans="1:15" ht="12.75" customHeight="1" x14ac:dyDescent="0.2">
      <c r="A5586" s="36" t="str">
        <f>'0'!$A$4</f>
        <v>………………..</v>
      </c>
      <c r="B5586" s="37">
        <f>'0'!$A$2</f>
        <v>46112</v>
      </c>
      <c r="C5586" s="37" t="s">
        <v>1243</v>
      </c>
      <c r="D5586" s="119" t="str">
        <f>IF(G5586="","",VLOOKUP(G5586,номенклатури!R:T,2,0))</f>
        <v/>
      </c>
      <c r="E5586" s="365" t="str">
        <f>IF(G5586="","",VLOOKUP(G5586,номенклатури!R:T,3,0))</f>
        <v/>
      </c>
      <c r="F5586" s="159" t="str">
        <f>IF(G5586="","",IF(ISERROR(VLOOKUP(G5586,номенклатури!V:V,1,0)),E5586*H5586,E5586*I5586))</f>
        <v/>
      </c>
      <c r="G5586" s="14"/>
      <c r="H5586" s="15"/>
      <c r="I5586" s="15"/>
      <c r="J5586" s="15"/>
      <c r="K5586" s="15"/>
      <c r="L5586" s="217"/>
      <c r="M5586" s="22"/>
      <c r="N5586" s="119" t="str">
        <f>IF(G5586="","",VLOOKUP(G5586,номенклатури!R:U,4,0))</f>
        <v/>
      </c>
      <c r="O5586" s="119" t="str">
        <f>IF(M5586="","",VLOOKUP(M5586,'14'!D:D,1,0))</f>
        <v/>
      </c>
    </row>
    <row r="5587" spans="1:15" ht="12.75" customHeight="1" x14ac:dyDescent="0.2">
      <c r="A5587" s="36" t="str">
        <f>'0'!$A$4</f>
        <v>………………..</v>
      </c>
      <c r="B5587" s="37">
        <f>'0'!$A$2</f>
        <v>46112</v>
      </c>
      <c r="C5587" s="37" t="s">
        <v>1243</v>
      </c>
      <c r="D5587" s="119" t="str">
        <f>IF(G5587="","",VLOOKUP(G5587,номенклатури!R:T,2,0))</f>
        <v/>
      </c>
      <c r="E5587" s="365" t="str">
        <f>IF(G5587="","",VLOOKUP(G5587,номенклатури!R:T,3,0))</f>
        <v/>
      </c>
      <c r="F5587" s="159" t="str">
        <f>IF(G5587="","",IF(ISERROR(VLOOKUP(G5587,номенклатури!V:V,1,0)),E5587*H5587,E5587*I5587))</f>
        <v/>
      </c>
      <c r="G5587" s="14"/>
      <c r="H5587" s="15"/>
      <c r="I5587" s="15"/>
      <c r="J5587" s="15"/>
      <c r="K5587" s="15"/>
      <c r="L5587" s="217"/>
      <c r="M5587" s="22"/>
      <c r="N5587" s="119" t="str">
        <f>IF(G5587="","",VLOOKUP(G5587,номенклатури!R:U,4,0))</f>
        <v/>
      </c>
      <c r="O5587" s="119" t="str">
        <f>IF(M5587="","",VLOOKUP(M5587,'14'!D:D,1,0))</f>
        <v/>
      </c>
    </row>
    <row r="5588" spans="1:15" ht="12.75" customHeight="1" x14ac:dyDescent="0.2">
      <c r="A5588" s="36" t="str">
        <f>'0'!$A$4</f>
        <v>………………..</v>
      </c>
      <c r="B5588" s="37">
        <f>'0'!$A$2</f>
        <v>46112</v>
      </c>
      <c r="C5588" s="37" t="s">
        <v>1243</v>
      </c>
      <c r="D5588" s="119" t="str">
        <f>IF(G5588="","",VLOOKUP(G5588,номенклатури!R:T,2,0))</f>
        <v/>
      </c>
      <c r="E5588" s="365" t="str">
        <f>IF(G5588="","",VLOOKUP(G5588,номенклатури!R:T,3,0))</f>
        <v/>
      </c>
      <c r="F5588" s="159" t="str">
        <f>IF(G5588="","",IF(ISERROR(VLOOKUP(G5588,номенклатури!V:V,1,0)),E5588*H5588,E5588*I5588))</f>
        <v/>
      </c>
      <c r="G5588" s="14"/>
      <c r="H5588" s="15"/>
      <c r="I5588" s="15"/>
      <c r="J5588" s="15"/>
      <c r="K5588" s="15"/>
      <c r="L5588" s="217"/>
      <c r="M5588" s="22"/>
      <c r="N5588" s="119" t="str">
        <f>IF(G5588="","",VLOOKUP(G5588,номенклатури!R:U,4,0))</f>
        <v/>
      </c>
      <c r="O5588" s="119" t="str">
        <f>IF(M5588="","",VLOOKUP(M5588,'14'!D:D,1,0))</f>
        <v/>
      </c>
    </row>
    <row r="5589" spans="1:15" ht="12.75" customHeight="1" x14ac:dyDescent="0.2">
      <c r="A5589" s="36" t="str">
        <f>'0'!$A$4</f>
        <v>………………..</v>
      </c>
      <c r="B5589" s="37">
        <f>'0'!$A$2</f>
        <v>46112</v>
      </c>
      <c r="C5589" s="37" t="s">
        <v>1243</v>
      </c>
      <c r="D5589" s="119" t="str">
        <f>IF(G5589="","",VLOOKUP(G5589,номенклатури!R:T,2,0))</f>
        <v/>
      </c>
      <c r="E5589" s="365" t="str">
        <f>IF(G5589="","",VLOOKUP(G5589,номенклатури!R:T,3,0))</f>
        <v/>
      </c>
      <c r="F5589" s="159" t="str">
        <f>IF(G5589="","",IF(ISERROR(VLOOKUP(G5589,номенклатури!V:V,1,0)),E5589*H5589,E5589*I5589))</f>
        <v/>
      </c>
      <c r="G5589" s="14"/>
      <c r="H5589" s="15"/>
      <c r="I5589" s="15"/>
      <c r="J5589" s="15"/>
      <c r="K5589" s="15"/>
      <c r="L5589" s="217"/>
      <c r="M5589" s="22"/>
      <c r="N5589" s="119" t="str">
        <f>IF(G5589="","",VLOOKUP(G5589,номенклатури!R:U,4,0))</f>
        <v/>
      </c>
      <c r="O5589" s="119" t="str">
        <f>IF(M5589="","",VLOOKUP(M5589,'14'!D:D,1,0))</f>
        <v/>
      </c>
    </row>
    <row r="5590" spans="1:15" ht="12.75" customHeight="1" x14ac:dyDescent="0.2">
      <c r="A5590" s="36" t="str">
        <f>'0'!$A$4</f>
        <v>………………..</v>
      </c>
      <c r="B5590" s="37">
        <f>'0'!$A$2</f>
        <v>46112</v>
      </c>
      <c r="C5590" s="37" t="s">
        <v>1243</v>
      </c>
      <c r="D5590" s="119" t="str">
        <f>IF(G5590="","",VLOOKUP(G5590,номенклатури!R:T,2,0))</f>
        <v/>
      </c>
      <c r="E5590" s="365" t="str">
        <f>IF(G5590="","",VLOOKUP(G5590,номенклатури!R:T,3,0))</f>
        <v/>
      </c>
      <c r="F5590" s="159" t="str">
        <f>IF(G5590="","",IF(ISERROR(VLOOKUP(G5590,номенклатури!V:V,1,0)),E5590*H5590,E5590*I5590))</f>
        <v/>
      </c>
      <c r="G5590" s="14"/>
      <c r="H5590" s="15"/>
      <c r="I5590" s="15"/>
      <c r="J5590" s="15"/>
      <c r="K5590" s="15"/>
      <c r="L5590" s="217"/>
      <c r="M5590" s="22"/>
      <c r="N5590" s="119" t="str">
        <f>IF(G5590="","",VLOOKUP(G5590,номенклатури!R:U,4,0))</f>
        <v/>
      </c>
      <c r="O5590" s="119" t="str">
        <f>IF(M5590="","",VLOOKUP(M5590,'14'!D:D,1,0))</f>
        <v/>
      </c>
    </row>
    <row r="5591" spans="1:15" ht="12.75" customHeight="1" x14ac:dyDescent="0.2">
      <c r="A5591" s="36" t="str">
        <f>'0'!$A$4</f>
        <v>………………..</v>
      </c>
      <c r="B5591" s="37">
        <f>'0'!$A$2</f>
        <v>46112</v>
      </c>
      <c r="C5591" s="37" t="s">
        <v>1243</v>
      </c>
      <c r="D5591" s="119" t="str">
        <f>IF(G5591="","",VLOOKUP(G5591,номенклатури!R:T,2,0))</f>
        <v/>
      </c>
      <c r="E5591" s="365" t="str">
        <f>IF(G5591="","",VLOOKUP(G5591,номенклатури!R:T,3,0))</f>
        <v/>
      </c>
      <c r="F5591" s="159" t="str">
        <f>IF(G5591="","",IF(ISERROR(VLOOKUP(G5591,номенклатури!V:V,1,0)),E5591*H5591,E5591*I5591))</f>
        <v/>
      </c>
      <c r="G5591" s="14"/>
      <c r="H5591" s="15"/>
      <c r="I5591" s="15"/>
      <c r="J5591" s="15"/>
      <c r="K5591" s="15"/>
      <c r="L5591" s="217"/>
      <c r="M5591" s="22"/>
      <c r="N5591" s="119" t="str">
        <f>IF(G5591="","",VLOOKUP(G5591,номенклатури!R:U,4,0))</f>
        <v/>
      </c>
      <c r="O5591" s="119" t="str">
        <f>IF(M5591="","",VLOOKUP(M5591,'14'!D:D,1,0))</f>
        <v/>
      </c>
    </row>
    <row r="5592" spans="1:15" ht="12.75" customHeight="1" x14ac:dyDescent="0.2">
      <c r="A5592" s="36" t="str">
        <f>'0'!$A$4</f>
        <v>………………..</v>
      </c>
      <c r="B5592" s="37">
        <f>'0'!$A$2</f>
        <v>46112</v>
      </c>
      <c r="C5592" s="37" t="s">
        <v>1243</v>
      </c>
      <c r="D5592" s="119" t="str">
        <f>IF(G5592="","",VLOOKUP(G5592,номенклатури!R:T,2,0))</f>
        <v/>
      </c>
      <c r="E5592" s="365" t="str">
        <f>IF(G5592="","",VLOOKUP(G5592,номенклатури!R:T,3,0))</f>
        <v/>
      </c>
      <c r="F5592" s="159" t="str">
        <f>IF(G5592="","",IF(ISERROR(VLOOKUP(G5592,номенклатури!V:V,1,0)),E5592*H5592,E5592*I5592))</f>
        <v/>
      </c>
      <c r="G5592" s="14"/>
      <c r="H5592" s="15"/>
      <c r="I5592" s="15"/>
      <c r="J5592" s="15"/>
      <c r="K5592" s="15"/>
      <c r="L5592" s="217"/>
      <c r="M5592" s="22"/>
      <c r="N5592" s="119" t="str">
        <f>IF(G5592="","",VLOOKUP(G5592,номенклатури!R:U,4,0))</f>
        <v/>
      </c>
      <c r="O5592" s="119" t="str">
        <f>IF(M5592="","",VLOOKUP(M5592,'14'!D:D,1,0))</f>
        <v/>
      </c>
    </row>
    <row r="5593" spans="1:15" ht="12.75" customHeight="1" x14ac:dyDescent="0.2">
      <c r="A5593" s="36" t="str">
        <f>'0'!$A$4</f>
        <v>………………..</v>
      </c>
      <c r="B5593" s="37">
        <f>'0'!$A$2</f>
        <v>46112</v>
      </c>
      <c r="C5593" s="37" t="s">
        <v>1243</v>
      </c>
      <c r="D5593" s="119" t="str">
        <f>IF(G5593="","",VLOOKUP(G5593,номенклатури!R:T,2,0))</f>
        <v/>
      </c>
      <c r="E5593" s="365" t="str">
        <f>IF(G5593="","",VLOOKUP(G5593,номенклатури!R:T,3,0))</f>
        <v/>
      </c>
      <c r="F5593" s="159" t="str">
        <f>IF(G5593="","",IF(ISERROR(VLOOKUP(G5593,номенклатури!V:V,1,0)),E5593*H5593,E5593*I5593))</f>
        <v/>
      </c>
      <c r="G5593" s="14"/>
      <c r="H5593" s="15"/>
      <c r="I5593" s="15"/>
      <c r="J5593" s="15"/>
      <c r="K5593" s="15"/>
      <c r="L5593" s="217"/>
      <c r="M5593" s="22"/>
      <c r="N5593" s="119" t="str">
        <f>IF(G5593="","",VLOOKUP(G5593,номенклатури!R:U,4,0))</f>
        <v/>
      </c>
      <c r="O5593" s="119" t="str">
        <f>IF(M5593="","",VLOOKUP(M5593,'14'!D:D,1,0))</f>
        <v/>
      </c>
    </row>
    <row r="5594" spans="1:15" ht="12.75" customHeight="1" x14ac:dyDescent="0.2">
      <c r="A5594" s="36" t="str">
        <f>'0'!$A$4</f>
        <v>………………..</v>
      </c>
      <c r="B5594" s="37">
        <f>'0'!$A$2</f>
        <v>46112</v>
      </c>
      <c r="C5594" s="37" t="s">
        <v>1243</v>
      </c>
      <c r="D5594" s="119" t="str">
        <f>IF(G5594="","",VLOOKUP(G5594,номенклатури!R:T,2,0))</f>
        <v/>
      </c>
      <c r="E5594" s="365" t="str">
        <f>IF(G5594="","",VLOOKUP(G5594,номенклатури!R:T,3,0))</f>
        <v/>
      </c>
      <c r="F5594" s="159" t="str">
        <f>IF(G5594="","",IF(ISERROR(VLOOKUP(G5594,номенклатури!V:V,1,0)),E5594*H5594,E5594*I5594))</f>
        <v/>
      </c>
      <c r="G5594" s="14"/>
      <c r="H5594" s="15"/>
      <c r="I5594" s="15"/>
      <c r="J5594" s="15"/>
      <c r="K5594" s="15"/>
      <c r="L5594" s="217"/>
      <c r="M5594" s="22"/>
      <c r="N5594" s="119" t="str">
        <f>IF(G5594="","",VLOOKUP(G5594,номенклатури!R:U,4,0))</f>
        <v/>
      </c>
      <c r="O5594" s="119" t="str">
        <f>IF(M5594="","",VLOOKUP(M5594,'14'!D:D,1,0))</f>
        <v/>
      </c>
    </row>
    <row r="5595" spans="1:15" ht="12.75" customHeight="1" x14ac:dyDescent="0.2">
      <c r="A5595" s="36" t="str">
        <f>'0'!$A$4</f>
        <v>………………..</v>
      </c>
      <c r="B5595" s="37">
        <f>'0'!$A$2</f>
        <v>46112</v>
      </c>
      <c r="C5595" s="37" t="s">
        <v>1243</v>
      </c>
      <c r="D5595" s="119" t="str">
        <f>IF(G5595="","",VLOOKUP(G5595,номенклатури!R:T,2,0))</f>
        <v/>
      </c>
      <c r="E5595" s="365" t="str">
        <f>IF(G5595="","",VLOOKUP(G5595,номенклатури!R:T,3,0))</f>
        <v/>
      </c>
      <c r="F5595" s="159" t="str">
        <f>IF(G5595="","",IF(ISERROR(VLOOKUP(G5595,номенклатури!V:V,1,0)),E5595*H5595,E5595*I5595))</f>
        <v/>
      </c>
      <c r="G5595" s="14"/>
      <c r="H5595" s="15"/>
      <c r="I5595" s="15"/>
      <c r="J5595" s="15"/>
      <c r="K5595" s="15"/>
      <c r="L5595" s="217"/>
      <c r="M5595" s="22"/>
      <c r="N5595" s="119" t="str">
        <f>IF(G5595="","",VLOOKUP(G5595,номенклатури!R:U,4,0))</f>
        <v/>
      </c>
      <c r="O5595" s="119" t="str">
        <f>IF(M5595="","",VLOOKUP(M5595,'14'!D:D,1,0))</f>
        <v/>
      </c>
    </row>
    <row r="5596" spans="1:15" ht="12.75" customHeight="1" x14ac:dyDescent="0.2">
      <c r="A5596" s="36" t="str">
        <f>'0'!$A$4</f>
        <v>………………..</v>
      </c>
      <c r="B5596" s="37">
        <f>'0'!$A$2</f>
        <v>46112</v>
      </c>
      <c r="C5596" s="37" t="s">
        <v>1243</v>
      </c>
      <c r="D5596" s="119" t="str">
        <f>IF(G5596="","",VLOOKUP(G5596,номенклатури!R:T,2,0))</f>
        <v/>
      </c>
      <c r="E5596" s="365" t="str">
        <f>IF(G5596="","",VLOOKUP(G5596,номенклатури!R:T,3,0))</f>
        <v/>
      </c>
      <c r="F5596" s="159" t="str">
        <f>IF(G5596="","",IF(ISERROR(VLOOKUP(G5596,номенклатури!V:V,1,0)),E5596*H5596,E5596*I5596))</f>
        <v/>
      </c>
      <c r="G5596" s="14"/>
      <c r="H5596" s="15"/>
      <c r="I5596" s="15"/>
      <c r="J5596" s="15"/>
      <c r="K5596" s="15"/>
      <c r="L5596" s="217"/>
      <c r="M5596" s="22"/>
      <c r="N5596" s="119" t="str">
        <f>IF(G5596="","",VLOOKUP(G5596,номенклатури!R:U,4,0))</f>
        <v/>
      </c>
      <c r="O5596" s="119" t="str">
        <f>IF(M5596="","",VLOOKUP(M5596,'14'!D:D,1,0))</f>
        <v/>
      </c>
    </row>
    <row r="5597" spans="1:15" ht="12.75" customHeight="1" x14ac:dyDescent="0.2">
      <c r="A5597" s="36" t="str">
        <f>'0'!$A$4</f>
        <v>………………..</v>
      </c>
      <c r="B5597" s="37">
        <f>'0'!$A$2</f>
        <v>46112</v>
      </c>
      <c r="C5597" s="37" t="s">
        <v>1243</v>
      </c>
      <c r="D5597" s="119" t="str">
        <f>IF(G5597="","",VLOOKUP(G5597,номенклатури!R:T,2,0))</f>
        <v/>
      </c>
      <c r="E5597" s="365" t="str">
        <f>IF(G5597="","",VLOOKUP(G5597,номенклатури!R:T,3,0))</f>
        <v/>
      </c>
      <c r="F5597" s="159" t="str">
        <f>IF(G5597="","",IF(ISERROR(VLOOKUP(G5597,номенклатури!V:V,1,0)),E5597*H5597,E5597*I5597))</f>
        <v/>
      </c>
      <c r="G5597" s="14"/>
      <c r="H5597" s="15"/>
      <c r="I5597" s="15"/>
      <c r="J5597" s="15"/>
      <c r="K5597" s="15"/>
      <c r="L5597" s="217"/>
      <c r="M5597" s="22"/>
      <c r="N5597" s="119" t="str">
        <f>IF(G5597="","",VLOOKUP(G5597,номенклатури!R:U,4,0))</f>
        <v/>
      </c>
      <c r="O5597" s="119" t="str">
        <f>IF(M5597="","",VLOOKUP(M5597,'14'!D:D,1,0))</f>
        <v/>
      </c>
    </row>
    <row r="5598" spans="1:15" ht="12.75" customHeight="1" x14ac:dyDescent="0.2">
      <c r="A5598" s="36" t="str">
        <f>'0'!$A$4</f>
        <v>………………..</v>
      </c>
      <c r="B5598" s="37">
        <f>'0'!$A$2</f>
        <v>46112</v>
      </c>
      <c r="C5598" s="37" t="s">
        <v>1243</v>
      </c>
      <c r="D5598" s="119" t="str">
        <f>IF(G5598="","",VLOOKUP(G5598,номенклатури!R:T,2,0))</f>
        <v/>
      </c>
      <c r="E5598" s="365" t="str">
        <f>IF(G5598="","",VLOOKUP(G5598,номенклатури!R:T,3,0))</f>
        <v/>
      </c>
      <c r="F5598" s="159" t="str">
        <f>IF(G5598="","",IF(ISERROR(VLOOKUP(G5598,номенклатури!V:V,1,0)),E5598*H5598,E5598*I5598))</f>
        <v/>
      </c>
      <c r="G5598" s="14"/>
      <c r="H5598" s="15"/>
      <c r="I5598" s="15"/>
      <c r="J5598" s="15"/>
      <c r="K5598" s="15"/>
      <c r="L5598" s="217"/>
      <c r="M5598" s="22"/>
      <c r="N5598" s="119" t="str">
        <f>IF(G5598="","",VLOOKUP(G5598,номенклатури!R:U,4,0))</f>
        <v/>
      </c>
      <c r="O5598" s="119" t="str">
        <f>IF(M5598="","",VLOOKUP(M5598,'14'!D:D,1,0))</f>
        <v/>
      </c>
    </row>
    <row r="5599" spans="1:15" ht="12.75" customHeight="1" x14ac:dyDescent="0.2">
      <c r="A5599" s="36" t="str">
        <f>'0'!$A$4</f>
        <v>………………..</v>
      </c>
      <c r="B5599" s="37">
        <f>'0'!$A$2</f>
        <v>46112</v>
      </c>
      <c r="C5599" s="37" t="s">
        <v>1243</v>
      </c>
      <c r="D5599" s="119" t="str">
        <f>IF(G5599="","",VLOOKUP(G5599,номенклатури!R:T,2,0))</f>
        <v/>
      </c>
      <c r="E5599" s="365" t="str">
        <f>IF(G5599="","",VLOOKUP(G5599,номенклатури!R:T,3,0))</f>
        <v/>
      </c>
      <c r="F5599" s="159" t="str">
        <f>IF(G5599="","",IF(ISERROR(VLOOKUP(G5599,номенклатури!V:V,1,0)),E5599*H5599,E5599*I5599))</f>
        <v/>
      </c>
      <c r="G5599" s="14"/>
      <c r="H5599" s="15"/>
      <c r="I5599" s="15"/>
      <c r="J5599" s="15"/>
      <c r="K5599" s="15"/>
      <c r="L5599" s="217"/>
      <c r="M5599" s="22"/>
      <c r="N5599" s="119" t="str">
        <f>IF(G5599="","",VLOOKUP(G5599,номенклатури!R:U,4,0))</f>
        <v/>
      </c>
      <c r="O5599" s="119" t="str">
        <f>IF(M5599="","",VLOOKUP(M5599,'14'!D:D,1,0))</f>
        <v/>
      </c>
    </row>
    <row r="5600" spans="1:15" ht="12.75" customHeight="1" x14ac:dyDescent="0.2">
      <c r="A5600" s="36" t="str">
        <f>'0'!$A$4</f>
        <v>………………..</v>
      </c>
      <c r="B5600" s="37">
        <f>'0'!$A$2</f>
        <v>46112</v>
      </c>
      <c r="C5600" s="37" t="s">
        <v>1243</v>
      </c>
      <c r="D5600" s="119" t="str">
        <f>IF(G5600="","",VLOOKUP(G5600,номенклатури!R:T,2,0))</f>
        <v/>
      </c>
      <c r="E5600" s="365" t="str">
        <f>IF(G5600="","",VLOOKUP(G5600,номенклатури!R:T,3,0))</f>
        <v/>
      </c>
      <c r="F5600" s="159" t="str">
        <f>IF(G5600="","",IF(ISERROR(VLOOKUP(G5600,номенклатури!V:V,1,0)),E5600*H5600,E5600*I5600))</f>
        <v/>
      </c>
      <c r="G5600" s="14"/>
      <c r="H5600" s="15"/>
      <c r="I5600" s="15"/>
      <c r="J5600" s="15"/>
      <c r="K5600" s="15"/>
      <c r="L5600" s="217"/>
      <c r="M5600" s="22"/>
      <c r="N5600" s="119" t="str">
        <f>IF(G5600="","",VLOOKUP(G5600,номенклатури!R:U,4,0))</f>
        <v/>
      </c>
      <c r="O5600" s="119" t="str">
        <f>IF(M5600="","",VLOOKUP(M5600,'14'!D:D,1,0))</f>
        <v/>
      </c>
    </row>
    <row r="5601" spans="1:15" ht="12.75" customHeight="1" x14ac:dyDescent="0.2">
      <c r="A5601" s="36" t="str">
        <f>'0'!$A$4</f>
        <v>………………..</v>
      </c>
      <c r="B5601" s="37">
        <f>'0'!$A$2</f>
        <v>46112</v>
      </c>
      <c r="C5601" s="37" t="s">
        <v>1243</v>
      </c>
      <c r="D5601" s="119" t="str">
        <f>IF(G5601="","",VLOOKUP(G5601,номенклатури!R:T,2,0))</f>
        <v/>
      </c>
      <c r="E5601" s="365" t="str">
        <f>IF(G5601="","",VLOOKUP(G5601,номенклатури!R:T,3,0))</f>
        <v/>
      </c>
      <c r="F5601" s="159" t="str">
        <f>IF(G5601="","",IF(ISERROR(VLOOKUP(G5601,номенклатури!V:V,1,0)),E5601*H5601,E5601*I5601))</f>
        <v/>
      </c>
      <c r="G5601" s="14"/>
      <c r="H5601" s="15"/>
      <c r="I5601" s="15"/>
      <c r="J5601" s="15"/>
      <c r="K5601" s="15"/>
      <c r="L5601" s="217"/>
      <c r="M5601" s="22"/>
      <c r="N5601" s="119" t="str">
        <f>IF(G5601="","",VLOOKUP(G5601,номенклатури!R:U,4,0))</f>
        <v/>
      </c>
      <c r="O5601" s="119" t="str">
        <f>IF(M5601="","",VLOOKUP(M5601,'14'!D:D,1,0))</f>
        <v/>
      </c>
    </row>
    <row r="5602" spans="1:15" ht="12.75" customHeight="1" x14ac:dyDescent="0.2">
      <c r="A5602" s="36" t="str">
        <f>'0'!$A$4</f>
        <v>………………..</v>
      </c>
      <c r="B5602" s="37">
        <f>'0'!$A$2</f>
        <v>46112</v>
      </c>
      <c r="C5602" s="37" t="s">
        <v>1243</v>
      </c>
      <c r="D5602" s="119" t="str">
        <f>IF(G5602="","",VLOOKUP(G5602,номенклатури!R:T,2,0))</f>
        <v/>
      </c>
      <c r="E5602" s="365" t="str">
        <f>IF(G5602="","",VLOOKUP(G5602,номенклатури!R:T,3,0))</f>
        <v/>
      </c>
      <c r="F5602" s="159" t="str">
        <f>IF(G5602="","",IF(ISERROR(VLOOKUP(G5602,номенклатури!V:V,1,0)),E5602*H5602,E5602*I5602))</f>
        <v/>
      </c>
      <c r="G5602" s="14"/>
      <c r="H5602" s="15"/>
      <c r="I5602" s="15"/>
      <c r="J5602" s="15"/>
      <c r="K5602" s="15"/>
      <c r="L5602" s="217"/>
      <c r="M5602" s="22"/>
      <c r="N5602" s="119" t="str">
        <f>IF(G5602="","",VLOOKUP(G5602,номенклатури!R:U,4,0))</f>
        <v/>
      </c>
      <c r="O5602" s="119" t="str">
        <f>IF(M5602="","",VLOOKUP(M5602,'14'!D:D,1,0))</f>
        <v/>
      </c>
    </row>
    <row r="5603" spans="1:15" ht="12.75" customHeight="1" x14ac:dyDescent="0.2">
      <c r="A5603" s="36" t="str">
        <f>'0'!$A$4</f>
        <v>………………..</v>
      </c>
      <c r="B5603" s="37">
        <f>'0'!$A$2</f>
        <v>46112</v>
      </c>
      <c r="C5603" s="37" t="s">
        <v>1243</v>
      </c>
      <c r="D5603" s="119" t="str">
        <f>IF(G5603="","",VLOOKUP(G5603,номенклатури!R:T,2,0))</f>
        <v/>
      </c>
      <c r="E5603" s="365" t="str">
        <f>IF(G5603="","",VLOOKUP(G5603,номенклатури!R:T,3,0))</f>
        <v/>
      </c>
      <c r="F5603" s="159" t="str">
        <f>IF(G5603="","",IF(ISERROR(VLOOKUP(G5603,номенклатури!V:V,1,0)),E5603*H5603,E5603*I5603))</f>
        <v/>
      </c>
      <c r="G5603" s="14"/>
      <c r="H5603" s="15"/>
      <c r="I5603" s="15"/>
      <c r="J5603" s="15"/>
      <c r="K5603" s="15"/>
      <c r="L5603" s="217"/>
      <c r="M5603" s="22"/>
      <c r="N5603" s="119" t="str">
        <f>IF(G5603="","",VLOOKUP(G5603,номенклатури!R:U,4,0))</f>
        <v/>
      </c>
      <c r="O5603" s="119" t="str">
        <f>IF(M5603="","",VLOOKUP(M5603,'14'!D:D,1,0))</f>
        <v/>
      </c>
    </row>
    <row r="5604" spans="1:15" ht="12.75" customHeight="1" x14ac:dyDescent="0.2">
      <c r="A5604" s="36" t="str">
        <f>'0'!$A$4</f>
        <v>………………..</v>
      </c>
      <c r="B5604" s="37">
        <f>'0'!$A$2</f>
        <v>46112</v>
      </c>
      <c r="C5604" s="37" t="s">
        <v>1243</v>
      </c>
      <c r="D5604" s="119" t="str">
        <f>IF(G5604="","",VLOOKUP(G5604,номенклатури!R:T,2,0))</f>
        <v/>
      </c>
      <c r="E5604" s="365" t="str">
        <f>IF(G5604="","",VLOOKUP(G5604,номенклатури!R:T,3,0))</f>
        <v/>
      </c>
      <c r="F5604" s="159" t="str">
        <f>IF(G5604="","",IF(ISERROR(VLOOKUP(G5604,номенклатури!V:V,1,0)),E5604*H5604,E5604*I5604))</f>
        <v/>
      </c>
      <c r="G5604" s="14"/>
      <c r="H5604" s="15"/>
      <c r="I5604" s="15"/>
      <c r="J5604" s="15"/>
      <c r="K5604" s="15"/>
      <c r="L5604" s="217"/>
      <c r="M5604" s="22"/>
      <c r="N5604" s="119" t="str">
        <f>IF(G5604="","",VLOOKUP(G5604,номенклатури!R:U,4,0))</f>
        <v/>
      </c>
      <c r="O5604" s="119" t="str">
        <f>IF(M5604="","",VLOOKUP(M5604,'14'!D:D,1,0))</f>
        <v/>
      </c>
    </row>
    <row r="5605" spans="1:15" ht="12.75" customHeight="1" x14ac:dyDescent="0.2">
      <c r="A5605" s="36" t="str">
        <f>'0'!$A$4</f>
        <v>………………..</v>
      </c>
      <c r="B5605" s="37">
        <f>'0'!$A$2</f>
        <v>46112</v>
      </c>
      <c r="C5605" s="37" t="s">
        <v>1243</v>
      </c>
      <c r="D5605" s="119" t="str">
        <f>IF(G5605="","",VLOOKUP(G5605,номенклатури!R:T,2,0))</f>
        <v/>
      </c>
      <c r="E5605" s="365" t="str">
        <f>IF(G5605="","",VLOOKUP(G5605,номенклатури!R:T,3,0))</f>
        <v/>
      </c>
      <c r="F5605" s="159" t="str">
        <f>IF(G5605="","",IF(ISERROR(VLOOKUP(G5605,номенклатури!V:V,1,0)),E5605*H5605,E5605*I5605))</f>
        <v/>
      </c>
      <c r="G5605" s="14"/>
      <c r="H5605" s="15"/>
      <c r="I5605" s="15"/>
      <c r="J5605" s="15"/>
      <c r="K5605" s="15"/>
      <c r="L5605" s="217"/>
      <c r="M5605" s="22"/>
      <c r="N5605" s="119" t="str">
        <f>IF(G5605="","",VLOOKUP(G5605,номенклатури!R:U,4,0))</f>
        <v/>
      </c>
      <c r="O5605" s="119" t="str">
        <f>IF(M5605="","",VLOOKUP(M5605,'14'!D:D,1,0))</f>
        <v/>
      </c>
    </row>
    <row r="5606" spans="1:15" ht="12.75" customHeight="1" x14ac:dyDescent="0.2">
      <c r="A5606" s="36" t="str">
        <f>'0'!$A$4</f>
        <v>………………..</v>
      </c>
      <c r="B5606" s="37">
        <f>'0'!$A$2</f>
        <v>46112</v>
      </c>
      <c r="C5606" s="37" t="s">
        <v>1243</v>
      </c>
      <c r="D5606" s="119" t="str">
        <f>IF(G5606="","",VLOOKUP(G5606,номенклатури!R:T,2,0))</f>
        <v/>
      </c>
      <c r="E5606" s="365" t="str">
        <f>IF(G5606="","",VLOOKUP(G5606,номенклатури!R:T,3,0))</f>
        <v/>
      </c>
      <c r="F5606" s="159" t="str">
        <f>IF(G5606="","",IF(ISERROR(VLOOKUP(G5606,номенклатури!V:V,1,0)),E5606*H5606,E5606*I5606))</f>
        <v/>
      </c>
      <c r="G5606" s="14"/>
      <c r="H5606" s="15"/>
      <c r="I5606" s="15"/>
      <c r="J5606" s="15"/>
      <c r="K5606" s="15"/>
      <c r="L5606" s="217"/>
      <c r="M5606" s="22"/>
      <c r="N5606" s="119" t="str">
        <f>IF(G5606="","",VLOOKUP(G5606,номенклатури!R:U,4,0))</f>
        <v/>
      </c>
      <c r="O5606" s="119" t="str">
        <f>IF(M5606="","",VLOOKUP(M5606,'14'!D:D,1,0))</f>
        <v/>
      </c>
    </row>
    <row r="5607" spans="1:15" ht="12.75" customHeight="1" x14ac:dyDescent="0.2">
      <c r="A5607" s="36" t="str">
        <f>'0'!$A$4</f>
        <v>………………..</v>
      </c>
      <c r="B5607" s="37">
        <f>'0'!$A$2</f>
        <v>46112</v>
      </c>
      <c r="C5607" s="37" t="s">
        <v>1243</v>
      </c>
      <c r="D5607" s="119" t="str">
        <f>IF(G5607="","",VLOOKUP(G5607,номенклатури!R:T,2,0))</f>
        <v/>
      </c>
      <c r="E5607" s="365" t="str">
        <f>IF(G5607="","",VLOOKUP(G5607,номенклатури!R:T,3,0))</f>
        <v/>
      </c>
      <c r="F5607" s="159" t="str">
        <f>IF(G5607="","",IF(ISERROR(VLOOKUP(G5607,номенклатури!V:V,1,0)),E5607*H5607,E5607*I5607))</f>
        <v/>
      </c>
      <c r="G5607" s="14"/>
      <c r="H5607" s="15"/>
      <c r="I5607" s="15"/>
      <c r="J5607" s="15"/>
      <c r="K5607" s="15"/>
      <c r="L5607" s="217"/>
      <c r="M5607" s="22"/>
      <c r="N5607" s="119" t="str">
        <f>IF(G5607="","",VLOOKUP(G5607,номенклатури!R:U,4,0))</f>
        <v/>
      </c>
      <c r="O5607" s="119" t="str">
        <f>IF(M5607="","",VLOOKUP(M5607,'14'!D:D,1,0))</f>
        <v/>
      </c>
    </row>
    <row r="5608" spans="1:15" ht="12.75" customHeight="1" x14ac:dyDescent="0.2">
      <c r="A5608" s="36" t="str">
        <f>'0'!$A$4</f>
        <v>………………..</v>
      </c>
      <c r="B5608" s="37">
        <f>'0'!$A$2</f>
        <v>46112</v>
      </c>
      <c r="C5608" s="37" t="s">
        <v>1243</v>
      </c>
      <c r="D5608" s="119" t="str">
        <f>IF(G5608="","",VLOOKUP(G5608,номенклатури!R:T,2,0))</f>
        <v/>
      </c>
      <c r="E5608" s="365" t="str">
        <f>IF(G5608="","",VLOOKUP(G5608,номенклатури!R:T,3,0))</f>
        <v/>
      </c>
      <c r="F5608" s="159" t="str">
        <f>IF(G5608="","",IF(ISERROR(VLOOKUP(G5608,номенклатури!V:V,1,0)),E5608*H5608,E5608*I5608))</f>
        <v/>
      </c>
      <c r="G5608" s="14"/>
      <c r="H5608" s="15"/>
      <c r="I5608" s="15"/>
      <c r="J5608" s="15"/>
      <c r="K5608" s="15"/>
      <c r="L5608" s="217"/>
      <c r="M5608" s="22"/>
      <c r="N5608" s="119" t="str">
        <f>IF(G5608="","",VLOOKUP(G5608,номенклатури!R:U,4,0))</f>
        <v/>
      </c>
      <c r="O5608" s="119" t="str">
        <f>IF(M5608="","",VLOOKUP(M5608,'14'!D:D,1,0))</f>
        <v/>
      </c>
    </row>
    <row r="5609" spans="1:15" ht="12.75" customHeight="1" x14ac:dyDescent="0.2">
      <c r="A5609" s="36" t="str">
        <f>'0'!$A$4</f>
        <v>………………..</v>
      </c>
      <c r="B5609" s="37">
        <f>'0'!$A$2</f>
        <v>46112</v>
      </c>
      <c r="C5609" s="37" t="s">
        <v>1243</v>
      </c>
      <c r="D5609" s="119" t="str">
        <f>IF(G5609="","",VLOOKUP(G5609,номенклатури!R:T,2,0))</f>
        <v/>
      </c>
      <c r="E5609" s="365" t="str">
        <f>IF(G5609="","",VLOOKUP(G5609,номенклатури!R:T,3,0))</f>
        <v/>
      </c>
      <c r="F5609" s="159" t="str">
        <f>IF(G5609="","",IF(ISERROR(VLOOKUP(G5609,номенклатури!V:V,1,0)),E5609*H5609,E5609*I5609))</f>
        <v/>
      </c>
      <c r="G5609" s="14"/>
      <c r="H5609" s="15"/>
      <c r="I5609" s="15"/>
      <c r="J5609" s="15"/>
      <c r="K5609" s="15"/>
      <c r="L5609" s="217"/>
      <c r="M5609" s="22"/>
      <c r="N5609" s="119" t="str">
        <f>IF(G5609="","",VLOOKUP(G5609,номенклатури!R:U,4,0))</f>
        <v/>
      </c>
      <c r="O5609" s="119" t="str">
        <f>IF(M5609="","",VLOOKUP(M5609,'14'!D:D,1,0))</f>
        <v/>
      </c>
    </row>
    <row r="5610" spans="1:15" ht="12.75" customHeight="1" x14ac:dyDescent="0.2">
      <c r="A5610" s="36" t="str">
        <f>'0'!$A$4</f>
        <v>………………..</v>
      </c>
      <c r="B5610" s="37">
        <f>'0'!$A$2</f>
        <v>46112</v>
      </c>
      <c r="C5610" s="37" t="s">
        <v>1243</v>
      </c>
      <c r="D5610" s="119" t="str">
        <f>IF(G5610="","",VLOOKUP(G5610,номенклатури!R:T,2,0))</f>
        <v/>
      </c>
      <c r="E5610" s="365" t="str">
        <f>IF(G5610="","",VLOOKUP(G5610,номенклатури!R:T,3,0))</f>
        <v/>
      </c>
      <c r="F5610" s="159" t="str">
        <f>IF(G5610="","",IF(ISERROR(VLOOKUP(G5610,номенклатури!V:V,1,0)),E5610*H5610,E5610*I5610))</f>
        <v/>
      </c>
      <c r="G5610" s="14"/>
      <c r="H5610" s="15"/>
      <c r="I5610" s="15"/>
      <c r="J5610" s="15"/>
      <c r="K5610" s="15"/>
      <c r="L5610" s="217"/>
      <c r="M5610" s="22"/>
      <c r="N5610" s="119" t="str">
        <f>IF(G5610="","",VLOOKUP(G5610,номенклатури!R:U,4,0))</f>
        <v/>
      </c>
      <c r="O5610" s="119" t="str">
        <f>IF(M5610="","",VLOOKUP(M5610,'14'!D:D,1,0))</f>
        <v/>
      </c>
    </row>
    <row r="5611" spans="1:15" ht="12.75" customHeight="1" x14ac:dyDescent="0.2">
      <c r="A5611" s="36" t="str">
        <f>'0'!$A$4</f>
        <v>………………..</v>
      </c>
      <c r="B5611" s="37">
        <f>'0'!$A$2</f>
        <v>46112</v>
      </c>
      <c r="C5611" s="37" t="s">
        <v>1243</v>
      </c>
      <c r="D5611" s="119" t="str">
        <f>IF(G5611="","",VLOOKUP(G5611,номенклатури!R:T,2,0))</f>
        <v/>
      </c>
      <c r="E5611" s="365" t="str">
        <f>IF(G5611="","",VLOOKUP(G5611,номенклатури!R:T,3,0))</f>
        <v/>
      </c>
      <c r="F5611" s="159" t="str">
        <f>IF(G5611="","",IF(ISERROR(VLOOKUP(G5611,номенклатури!V:V,1,0)),E5611*H5611,E5611*I5611))</f>
        <v/>
      </c>
      <c r="G5611" s="14"/>
      <c r="H5611" s="15"/>
      <c r="I5611" s="15"/>
      <c r="J5611" s="15"/>
      <c r="K5611" s="15"/>
      <c r="L5611" s="217"/>
      <c r="M5611" s="22"/>
      <c r="N5611" s="119" t="str">
        <f>IF(G5611="","",VLOOKUP(G5611,номенклатури!R:U,4,0))</f>
        <v/>
      </c>
      <c r="O5611" s="119" t="str">
        <f>IF(M5611="","",VLOOKUP(M5611,'14'!D:D,1,0))</f>
        <v/>
      </c>
    </row>
    <row r="5612" spans="1:15" ht="12.75" customHeight="1" x14ac:dyDescent="0.2">
      <c r="A5612" s="36" t="str">
        <f>'0'!$A$4</f>
        <v>………………..</v>
      </c>
      <c r="B5612" s="37">
        <f>'0'!$A$2</f>
        <v>46112</v>
      </c>
      <c r="C5612" s="37" t="s">
        <v>1243</v>
      </c>
      <c r="D5612" s="119" t="str">
        <f>IF(G5612="","",VLOOKUP(G5612,номенклатури!R:T,2,0))</f>
        <v/>
      </c>
      <c r="E5612" s="365" t="str">
        <f>IF(G5612="","",VLOOKUP(G5612,номенклатури!R:T,3,0))</f>
        <v/>
      </c>
      <c r="F5612" s="159" t="str">
        <f>IF(G5612="","",IF(ISERROR(VLOOKUP(G5612,номенклатури!V:V,1,0)),E5612*H5612,E5612*I5612))</f>
        <v/>
      </c>
      <c r="G5612" s="14"/>
      <c r="H5612" s="15"/>
      <c r="I5612" s="15"/>
      <c r="J5612" s="15"/>
      <c r="K5612" s="15"/>
      <c r="L5612" s="217"/>
      <c r="M5612" s="22"/>
      <c r="N5612" s="119" t="str">
        <f>IF(G5612="","",VLOOKUP(G5612,номенклатури!R:U,4,0))</f>
        <v/>
      </c>
      <c r="O5612" s="119" t="str">
        <f>IF(M5612="","",VLOOKUP(M5612,'14'!D:D,1,0))</f>
        <v/>
      </c>
    </row>
    <row r="5613" spans="1:15" ht="12.75" customHeight="1" x14ac:dyDescent="0.2">
      <c r="A5613" s="36" t="str">
        <f>'0'!$A$4</f>
        <v>………………..</v>
      </c>
      <c r="B5613" s="37">
        <f>'0'!$A$2</f>
        <v>46112</v>
      </c>
      <c r="C5613" s="37" t="s">
        <v>1243</v>
      </c>
      <c r="D5613" s="119" t="str">
        <f>IF(G5613="","",VLOOKUP(G5613,номенклатури!R:T,2,0))</f>
        <v/>
      </c>
      <c r="E5613" s="365" t="str">
        <f>IF(G5613="","",VLOOKUP(G5613,номенклатури!R:T,3,0))</f>
        <v/>
      </c>
      <c r="F5613" s="159" t="str">
        <f>IF(G5613="","",IF(ISERROR(VLOOKUP(G5613,номенклатури!V:V,1,0)),E5613*H5613,E5613*I5613))</f>
        <v/>
      </c>
      <c r="G5613" s="14"/>
      <c r="H5613" s="15"/>
      <c r="I5613" s="15"/>
      <c r="J5613" s="15"/>
      <c r="K5613" s="15"/>
      <c r="L5613" s="217"/>
      <c r="M5613" s="22"/>
      <c r="N5613" s="119" t="str">
        <f>IF(G5613="","",VLOOKUP(G5613,номенклатури!R:U,4,0))</f>
        <v/>
      </c>
      <c r="O5613" s="119" t="str">
        <f>IF(M5613="","",VLOOKUP(M5613,'14'!D:D,1,0))</f>
        <v/>
      </c>
    </row>
    <row r="5614" spans="1:15" ht="12.75" customHeight="1" x14ac:dyDescent="0.2">
      <c r="A5614" s="36" t="str">
        <f>'0'!$A$4</f>
        <v>………………..</v>
      </c>
      <c r="B5614" s="37">
        <f>'0'!$A$2</f>
        <v>46112</v>
      </c>
      <c r="C5614" s="37" t="s">
        <v>1243</v>
      </c>
      <c r="D5614" s="119" t="str">
        <f>IF(G5614="","",VLOOKUP(G5614,номенклатури!R:T,2,0))</f>
        <v/>
      </c>
      <c r="E5614" s="365" t="str">
        <f>IF(G5614="","",VLOOKUP(G5614,номенклатури!R:T,3,0))</f>
        <v/>
      </c>
      <c r="F5614" s="159" t="str">
        <f>IF(G5614="","",IF(ISERROR(VLOOKUP(G5614,номенклатури!V:V,1,0)),E5614*H5614,E5614*I5614))</f>
        <v/>
      </c>
      <c r="G5614" s="14"/>
      <c r="H5614" s="15"/>
      <c r="I5614" s="15"/>
      <c r="J5614" s="15"/>
      <c r="K5614" s="15"/>
      <c r="L5614" s="217"/>
      <c r="M5614" s="22"/>
      <c r="N5614" s="119" t="str">
        <f>IF(G5614="","",VLOOKUP(G5614,номенклатури!R:U,4,0))</f>
        <v/>
      </c>
      <c r="O5614" s="119" t="str">
        <f>IF(M5614="","",VLOOKUP(M5614,'14'!D:D,1,0))</f>
        <v/>
      </c>
    </row>
    <row r="5615" spans="1:15" ht="12.75" customHeight="1" x14ac:dyDescent="0.2">
      <c r="A5615" s="36" t="str">
        <f>'0'!$A$4</f>
        <v>………………..</v>
      </c>
      <c r="B5615" s="37">
        <f>'0'!$A$2</f>
        <v>46112</v>
      </c>
      <c r="C5615" s="37" t="s">
        <v>1243</v>
      </c>
      <c r="D5615" s="119" t="str">
        <f>IF(G5615="","",VLOOKUP(G5615,номенклатури!R:T,2,0))</f>
        <v/>
      </c>
      <c r="E5615" s="365" t="str">
        <f>IF(G5615="","",VLOOKUP(G5615,номенклатури!R:T,3,0))</f>
        <v/>
      </c>
      <c r="F5615" s="159" t="str">
        <f>IF(G5615="","",IF(ISERROR(VLOOKUP(G5615,номенклатури!V:V,1,0)),E5615*H5615,E5615*I5615))</f>
        <v/>
      </c>
      <c r="G5615" s="14"/>
      <c r="H5615" s="15"/>
      <c r="I5615" s="15"/>
      <c r="J5615" s="15"/>
      <c r="K5615" s="15"/>
      <c r="L5615" s="217"/>
      <c r="M5615" s="22"/>
      <c r="N5615" s="119" t="str">
        <f>IF(G5615="","",VLOOKUP(G5615,номенклатури!R:U,4,0))</f>
        <v/>
      </c>
      <c r="O5615" s="119" t="str">
        <f>IF(M5615="","",VLOOKUP(M5615,'14'!D:D,1,0))</f>
        <v/>
      </c>
    </row>
    <row r="5616" spans="1:15" ht="12.75" customHeight="1" x14ac:dyDescent="0.2">
      <c r="A5616" s="36" t="str">
        <f>'0'!$A$4</f>
        <v>………………..</v>
      </c>
      <c r="B5616" s="37">
        <f>'0'!$A$2</f>
        <v>46112</v>
      </c>
      <c r="C5616" s="37" t="s">
        <v>1243</v>
      </c>
      <c r="D5616" s="119" t="str">
        <f>IF(G5616="","",VLOOKUP(G5616,номенклатури!R:T,2,0))</f>
        <v/>
      </c>
      <c r="E5616" s="365" t="str">
        <f>IF(G5616="","",VLOOKUP(G5616,номенклатури!R:T,3,0))</f>
        <v/>
      </c>
      <c r="F5616" s="159" t="str">
        <f>IF(G5616="","",IF(ISERROR(VLOOKUP(G5616,номенклатури!V:V,1,0)),E5616*H5616,E5616*I5616))</f>
        <v/>
      </c>
      <c r="G5616" s="14"/>
      <c r="H5616" s="15"/>
      <c r="I5616" s="15"/>
      <c r="J5616" s="15"/>
      <c r="K5616" s="15"/>
      <c r="L5616" s="217"/>
      <c r="M5616" s="22"/>
      <c r="N5616" s="119" t="str">
        <f>IF(G5616="","",VLOOKUP(G5616,номенклатури!R:U,4,0))</f>
        <v/>
      </c>
      <c r="O5616" s="119" t="str">
        <f>IF(M5616="","",VLOOKUP(M5616,'14'!D:D,1,0))</f>
        <v/>
      </c>
    </row>
    <row r="5617" spans="1:15" ht="12.75" customHeight="1" x14ac:dyDescent="0.2">
      <c r="A5617" s="36" t="str">
        <f>'0'!$A$4</f>
        <v>………………..</v>
      </c>
      <c r="B5617" s="37">
        <f>'0'!$A$2</f>
        <v>46112</v>
      </c>
      <c r="C5617" s="37" t="s">
        <v>1243</v>
      </c>
      <c r="D5617" s="119" t="str">
        <f>IF(G5617="","",VLOOKUP(G5617,номенклатури!R:T,2,0))</f>
        <v/>
      </c>
      <c r="E5617" s="365" t="str">
        <f>IF(G5617="","",VLOOKUP(G5617,номенклатури!R:T,3,0))</f>
        <v/>
      </c>
      <c r="F5617" s="159" t="str">
        <f>IF(G5617="","",IF(ISERROR(VLOOKUP(G5617,номенклатури!V:V,1,0)),E5617*H5617,E5617*I5617))</f>
        <v/>
      </c>
      <c r="G5617" s="14"/>
      <c r="H5617" s="15"/>
      <c r="I5617" s="15"/>
      <c r="J5617" s="15"/>
      <c r="K5617" s="15"/>
      <c r="L5617" s="217"/>
      <c r="M5617" s="22"/>
      <c r="N5617" s="119" t="str">
        <f>IF(G5617="","",VLOOKUP(G5617,номенклатури!R:U,4,0))</f>
        <v/>
      </c>
      <c r="O5617" s="119" t="str">
        <f>IF(M5617="","",VLOOKUP(M5617,'14'!D:D,1,0))</f>
        <v/>
      </c>
    </row>
    <row r="5618" spans="1:15" ht="12.75" customHeight="1" x14ac:dyDescent="0.2">
      <c r="A5618" s="36" t="str">
        <f>'0'!$A$4</f>
        <v>………………..</v>
      </c>
      <c r="B5618" s="37">
        <f>'0'!$A$2</f>
        <v>46112</v>
      </c>
      <c r="C5618" s="37" t="s">
        <v>1243</v>
      </c>
      <c r="D5618" s="119" t="str">
        <f>IF(G5618="","",VLOOKUP(G5618,номенклатури!R:T,2,0))</f>
        <v/>
      </c>
      <c r="E5618" s="365" t="str">
        <f>IF(G5618="","",VLOOKUP(G5618,номенклатури!R:T,3,0))</f>
        <v/>
      </c>
      <c r="F5618" s="159" t="str">
        <f>IF(G5618="","",IF(ISERROR(VLOOKUP(G5618,номенклатури!V:V,1,0)),E5618*H5618,E5618*I5618))</f>
        <v/>
      </c>
      <c r="G5618" s="14"/>
      <c r="H5618" s="15"/>
      <c r="I5618" s="15"/>
      <c r="J5618" s="15"/>
      <c r="K5618" s="15"/>
      <c r="L5618" s="217"/>
      <c r="M5618" s="22"/>
      <c r="N5618" s="119" t="str">
        <f>IF(G5618="","",VLOOKUP(G5618,номенклатури!R:U,4,0))</f>
        <v/>
      </c>
      <c r="O5618" s="119" t="str">
        <f>IF(M5618="","",VLOOKUP(M5618,'14'!D:D,1,0))</f>
        <v/>
      </c>
    </row>
    <row r="5619" spans="1:15" ht="12.75" customHeight="1" x14ac:dyDescent="0.2">
      <c r="A5619" s="36" t="str">
        <f>'0'!$A$4</f>
        <v>………………..</v>
      </c>
      <c r="B5619" s="37">
        <f>'0'!$A$2</f>
        <v>46112</v>
      </c>
      <c r="C5619" s="37" t="s">
        <v>1243</v>
      </c>
      <c r="D5619" s="119" t="str">
        <f>IF(G5619="","",VLOOKUP(G5619,номенклатури!R:T,2,0))</f>
        <v/>
      </c>
      <c r="E5619" s="365" t="str">
        <f>IF(G5619="","",VLOOKUP(G5619,номенклатури!R:T,3,0))</f>
        <v/>
      </c>
      <c r="F5619" s="159" t="str">
        <f>IF(G5619="","",IF(ISERROR(VLOOKUP(G5619,номенклатури!V:V,1,0)),E5619*H5619,E5619*I5619))</f>
        <v/>
      </c>
      <c r="G5619" s="14"/>
      <c r="H5619" s="15"/>
      <c r="I5619" s="15"/>
      <c r="J5619" s="15"/>
      <c r="K5619" s="15"/>
      <c r="L5619" s="217"/>
      <c r="M5619" s="22"/>
      <c r="N5619" s="119" t="str">
        <f>IF(G5619="","",VLOOKUP(G5619,номенклатури!R:U,4,0))</f>
        <v/>
      </c>
      <c r="O5619" s="119" t="str">
        <f>IF(M5619="","",VLOOKUP(M5619,'14'!D:D,1,0))</f>
        <v/>
      </c>
    </row>
    <row r="5620" spans="1:15" ht="12.75" customHeight="1" x14ac:dyDescent="0.2">
      <c r="A5620" s="36" t="str">
        <f>'0'!$A$4</f>
        <v>………………..</v>
      </c>
      <c r="B5620" s="37">
        <f>'0'!$A$2</f>
        <v>46112</v>
      </c>
      <c r="C5620" s="37" t="s">
        <v>1243</v>
      </c>
      <c r="D5620" s="119" t="str">
        <f>IF(G5620="","",VLOOKUP(G5620,номенклатури!R:T,2,0))</f>
        <v/>
      </c>
      <c r="E5620" s="365" t="str">
        <f>IF(G5620="","",VLOOKUP(G5620,номенклатури!R:T,3,0))</f>
        <v/>
      </c>
      <c r="F5620" s="159" t="str">
        <f>IF(G5620="","",IF(ISERROR(VLOOKUP(G5620,номенклатури!V:V,1,0)),E5620*H5620,E5620*I5620))</f>
        <v/>
      </c>
      <c r="G5620" s="14"/>
      <c r="H5620" s="15"/>
      <c r="I5620" s="15"/>
      <c r="J5620" s="15"/>
      <c r="K5620" s="15"/>
      <c r="L5620" s="217"/>
      <c r="M5620" s="22"/>
      <c r="N5620" s="119" t="str">
        <f>IF(G5620="","",VLOOKUP(G5620,номенклатури!R:U,4,0))</f>
        <v/>
      </c>
      <c r="O5620" s="119" t="str">
        <f>IF(M5620="","",VLOOKUP(M5620,'14'!D:D,1,0))</f>
        <v/>
      </c>
    </row>
    <row r="5621" spans="1:15" ht="12.75" customHeight="1" x14ac:dyDescent="0.2">
      <c r="A5621" s="36" t="str">
        <f>'0'!$A$4</f>
        <v>………………..</v>
      </c>
      <c r="B5621" s="37">
        <f>'0'!$A$2</f>
        <v>46112</v>
      </c>
      <c r="C5621" s="37" t="s">
        <v>1243</v>
      </c>
      <c r="D5621" s="119" t="str">
        <f>IF(G5621="","",VLOOKUP(G5621,номенклатури!R:T,2,0))</f>
        <v/>
      </c>
      <c r="E5621" s="365" t="str">
        <f>IF(G5621="","",VLOOKUP(G5621,номенклатури!R:T,3,0))</f>
        <v/>
      </c>
      <c r="F5621" s="159" t="str">
        <f>IF(G5621="","",IF(ISERROR(VLOOKUP(G5621,номенклатури!V:V,1,0)),E5621*H5621,E5621*I5621))</f>
        <v/>
      </c>
      <c r="G5621" s="14"/>
      <c r="H5621" s="15"/>
      <c r="I5621" s="15"/>
      <c r="J5621" s="15"/>
      <c r="K5621" s="15"/>
      <c r="L5621" s="217"/>
      <c r="M5621" s="22"/>
      <c r="N5621" s="119" t="str">
        <f>IF(G5621="","",VLOOKUP(G5621,номенклатури!R:U,4,0))</f>
        <v/>
      </c>
      <c r="O5621" s="119" t="str">
        <f>IF(M5621="","",VLOOKUP(M5621,'14'!D:D,1,0))</f>
        <v/>
      </c>
    </row>
    <row r="5622" spans="1:15" ht="12.75" customHeight="1" x14ac:dyDescent="0.2">
      <c r="A5622" s="36" t="str">
        <f>'0'!$A$4</f>
        <v>………………..</v>
      </c>
      <c r="B5622" s="37">
        <f>'0'!$A$2</f>
        <v>46112</v>
      </c>
      <c r="C5622" s="37" t="s">
        <v>1243</v>
      </c>
      <c r="D5622" s="119" t="str">
        <f>IF(G5622="","",VLOOKUP(G5622,номенклатури!R:T,2,0))</f>
        <v/>
      </c>
      <c r="E5622" s="365" t="str">
        <f>IF(G5622="","",VLOOKUP(G5622,номенклатури!R:T,3,0))</f>
        <v/>
      </c>
      <c r="F5622" s="159" t="str">
        <f>IF(G5622="","",IF(ISERROR(VLOOKUP(G5622,номенклатури!V:V,1,0)),E5622*H5622,E5622*I5622))</f>
        <v/>
      </c>
      <c r="G5622" s="14"/>
      <c r="H5622" s="15"/>
      <c r="I5622" s="15"/>
      <c r="J5622" s="15"/>
      <c r="K5622" s="15"/>
      <c r="L5622" s="217"/>
      <c r="M5622" s="22"/>
      <c r="N5622" s="119" t="str">
        <f>IF(G5622="","",VLOOKUP(G5622,номенклатури!R:U,4,0))</f>
        <v/>
      </c>
      <c r="O5622" s="119" t="str">
        <f>IF(M5622="","",VLOOKUP(M5622,'14'!D:D,1,0))</f>
        <v/>
      </c>
    </row>
    <row r="5623" spans="1:15" ht="12.75" customHeight="1" x14ac:dyDescent="0.2">
      <c r="A5623" s="36" t="str">
        <f>'0'!$A$4</f>
        <v>………………..</v>
      </c>
      <c r="B5623" s="37">
        <f>'0'!$A$2</f>
        <v>46112</v>
      </c>
      <c r="C5623" s="37" t="s">
        <v>1243</v>
      </c>
      <c r="D5623" s="119" t="str">
        <f>IF(G5623="","",VLOOKUP(G5623,номенклатури!R:T,2,0))</f>
        <v/>
      </c>
      <c r="E5623" s="365" t="str">
        <f>IF(G5623="","",VLOOKUP(G5623,номенклатури!R:T,3,0))</f>
        <v/>
      </c>
      <c r="F5623" s="159" t="str">
        <f>IF(G5623="","",IF(ISERROR(VLOOKUP(G5623,номенклатури!V:V,1,0)),E5623*H5623,E5623*I5623))</f>
        <v/>
      </c>
      <c r="G5623" s="14"/>
      <c r="H5623" s="15"/>
      <c r="I5623" s="15"/>
      <c r="J5623" s="15"/>
      <c r="K5623" s="15"/>
      <c r="L5623" s="217"/>
      <c r="M5623" s="22"/>
      <c r="N5623" s="119" t="str">
        <f>IF(G5623="","",VLOOKUP(G5623,номенклатури!R:U,4,0))</f>
        <v/>
      </c>
      <c r="O5623" s="119" t="str">
        <f>IF(M5623="","",VLOOKUP(M5623,'14'!D:D,1,0))</f>
        <v/>
      </c>
    </row>
    <row r="5624" spans="1:15" ht="12.75" customHeight="1" x14ac:dyDescent="0.2">
      <c r="A5624" s="36" t="str">
        <f>'0'!$A$4</f>
        <v>………………..</v>
      </c>
      <c r="B5624" s="37">
        <f>'0'!$A$2</f>
        <v>46112</v>
      </c>
      <c r="C5624" s="37" t="s">
        <v>1243</v>
      </c>
      <c r="D5624" s="119" t="str">
        <f>IF(G5624="","",VLOOKUP(G5624,номенклатури!R:T,2,0))</f>
        <v/>
      </c>
      <c r="E5624" s="365" t="str">
        <f>IF(G5624="","",VLOOKUP(G5624,номенклатури!R:T,3,0))</f>
        <v/>
      </c>
      <c r="F5624" s="159" t="str">
        <f>IF(G5624="","",IF(ISERROR(VLOOKUP(G5624,номенклатури!V:V,1,0)),E5624*H5624,E5624*I5624))</f>
        <v/>
      </c>
      <c r="G5624" s="14"/>
      <c r="H5624" s="15"/>
      <c r="I5624" s="15"/>
      <c r="J5624" s="15"/>
      <c r="K5624" s="15"/>
      <c r="L5624" s="217"/>
      <c r="M5624" s="22"/>
      <c r="N5624" s="119" t="str">
        <f>IF(G5624="","",VLOOKUP(G5624,номенклатури!R:U,4,0))</f>
        <v/>
      </c>
      <c r="O5624" s="119" t="str">
        <f>IF(M5624="","",VLOOKUP(M5624,'14'!D:D,1,0))</f>
        <v/>
      </c>
    </row>
    <row r="5625" spans="1:15" ht="12.75" customHeight="1" x14ac:dyDescent="0.2">
      <c r="A5625" s="36" t="str">
        <f>'0'!$A$4</f>
        <v>………………..</v>
      </c>
      <c r="B5625" s="37">
        <f>'0'!$A$2</f>
        <v>46112</v>
      </c>
      <c r="C5625" s="37" t="s">
        <v>1243</v>
      </c>
      <c r="D5625" s="119" t="str">
        <f>IF(G5625="","",VLOOKUP(G5625,номенклатури!R:T,2,0))</f>
        <v/>
      </c>
      <c r="E5625" s="365" t="str">
        <f>IF(G5625="","",VLOOKUP(G5625,номенклатури!R:T,3,0))</f>
        <v/>
      </c>
      <c r="F5625" s="159" t="str">
        <f>IF(G5625="","",IF(ISERROR(VLOOKUP(G5625,номенклатури!V:V,1,0)),E5625*H5625,E5625*I5625))</f>
        <v/>
      </c>
      <c r="G5625" s="14"/>
      <c r="H5625" s="15"/>
      <c r="I5625" s="15"/>
      <c r="J5625" s="15"/>
      <c r="K5625" s="15"/>
      <c r="L5625" s="217"/>
      <c r="M5625" s="22"/>
      <c r="N5625" s="119" t="str">
        <f>IF(G5625="","",VLOOKUP(G5625,номенклатури!R:U,4,0))</f>
        <v/>
      </c>
      <c r="O5625" s="119" t="str">
        <f>IF(M5625="","",VLOOKUP(M5625,'14'!D:D,1,0))</f>
        <v/>
      </c>
    </row>
    <row r="5626" spans="1:15" ht="12.75" customHeight="1" x14ac:dyDescent="0.2">
      <c r="A5626" s="36" t="str">
        <f>'0'!$A$4</f>
        <v>………………..</v>
      </c>
      <c r="B5626" s="37">
        <f>'0'!$A$2</f>
        <v>46112</v>
      </c>
      <c r="C5626" s="37" t="s">
        <v>1243</v>
      </c>
      <c r="D5626" s="119" t="str">
        <f>IF(G5626="","",VLOOKUP(G5626,номенклатури!R:T,2,0))</f>
        <v/>
      </c>
      <c r="E5626" s="365" t="str">
        <f>IF(G5626="","",VLOOKUP(G5626,номенклатури!R:T,3,0))</f>
        <v/>
      </c>
      <c r="F5626" s="159" t="str">
        <f>IF(G5626="","",IF(ISERROR(VLOOKUP(G5626,номенклатури!V:V,1,0)),E5626*H5626,E5626*I5626))</f>
        <v/>
      </c>
      <c r="G5626" s="14"/>
      <c r="H5626" s="15"/>
      <c r="I5626" s="15"/>
      <c r="J5626" s="15"/>
      <c r="K5626" s="15"/>
      <c r="L5626" s="217"/>
      <c r="M5626" s="22"/>
      <c r="N5626" s="119" t="str">
        <f>IF(G5626="","",VLOOKUP(G5626,номенклатури!R:U,4,0))</f>
        <v/>
      </c>
      <c r="O5626" s="119" t="str">
        <f>IF(M5626="","",VLOOKUP(M5626,'14'!D:D,1,0))</f>
        <v/>
      </c>
    </row>
    <row r="5627" spans="1:15" ht="12.75" customHeight="1" x14ac:dyDescent="0.2">
      <c r="A5627" s="36" t="str">
        <f>'0'!$A$4</f>
        <v>………………..</v>
      </c>
      <c r="B5627" s="37">
        <f>'0'!$A$2</f>
        <v>46112</v>
      </c>
      <c r="C5627" s="37" t="s">
        <v>1243</v>
      </c>
      <c r="D5627" s="119" t="str">
        <f>IF(G5627="","",VLOOKUP(G5627,номенклатури!R:T,2,0))</f>
        <v/>
      </c>
      <c r="E5627" s="365" t="str">
        <f>IF(G5627="","",VLOOKUP(G5627,номенклатури!R:T,3,0))</f>
        <v/>
      </c>
      <c r="F5627" s="159" t="str">
        <f>IF(G5627="","",IF(ISERROR(VLOOKUP(G5627,номенклатури!V:V,1,0)),E5627*H5627,E5627*I5627))</f>
        <v/>
      </c>
      <c r="G5627" s="14"/>
      <c r="H5627" s="15"/>
      <c r="I5627" s="15"/>
      <c r="J5627" s="15"/>
      <c r="K5627" s="15"/>
      <c r="L5627" s="217"/>
      <c r="M5627" s="22"/>
      <c r="N5627" s="119" t="str">
        <f>IF(G5627="","",VLOOKUP(G5627,номенклатури!R:U,4,0))</f>
        <v/>
      </c>
      <c r="O5627" s="119" t="str">
        <f>IF(M5627="","",VLOOKUP(M5627,'14'!D:D,1,0))</f>
        <v/>
      </c>
    </row>
    <row r="5628" spans="1:15" ht="12.75" customHeight="1" x14ac:dyDescent="0.2">
      <c r="A5628" s="36" t="str">
        <f>'0'!$A$4</f>
        <v>………………..</v>
      </c>
      <c r="B5628" s="37">
        <f>'0'!$A$2</f>
        <v>46112</v>
      </c>
      <c r="C5628" s="37" t="s">
        <v>1243</v>
      </c>
      <c r="D5628" s="119" t="str">
        <f>IF(G5628="","",VLOOKUP(G5628,номенклатури!R:T,2,0))</f>
        <v/>
      </c>
      <c r="E5628" s="365" t="str">
        <f>IF(G5628="","",VLOOKUP(G5628,номенклатури!R:T,3,0))</f>
        <v/>
      </c>
      <c r="F5628" s="159" t="str">
        <f>IF(G5628="","",IF(ISERROR(VLOOKUP(G5628,номенклатури!V:V,1,0)),E5628*H5628,E5628*I5628))</f>
        <v/>
      </c>
      <c r="G5628" s="14"/>
      <c r="H5628" s="15"/>
      <c r="I5628" s="15"/>
      <c r="J5628" s="15"/>
      <c r="K5628" s="15"/>
      <c r="L5628" s="217"/>
      <c r="M5628" s="22"/>
      <c r="N5628" s="119" t="str">
        <f>IF(G5628="","",VLOOKUP(G5628,номенклатури!R:U,4,0))</f>
        <v/>
      </c>
      <c r="O5628" s="119" t="str">
        <f>IF(M5628="","",VLOOKUP(M5628,'14'!D:D,1,0))</f>
        <v/>
      </c>
    </row>
    <row r="5629" spans="1:15" ht="12.75" customHeight="1" x14ac:dyDescent="0.2">
      <c r="A5629" s="36" t="str">
        <f>'0'!$A$4</f>
        <v>………………..</v>
      </c>
      <c r="B5629" s="37">
        <f>'0'!$A$2</f>
        <v>46112</v>
      </c>
      <c r="C5629" s="37" t="s">
        <v>1243</v>
      </c>
      <c r="D5629" s="119" t="str">
        <f>IF(G5629="","",VLOOKUP(G5629,номенклатури!R:T,2,0))</f>
        <v/>
      </c>
      <c r="E5629" s="365" t="str">
        <f>IF(G5629="","",VLOOKUP(G5629,номенклатури!R:T,3,0))</f>
        <v/>
      </c>
      <c r="F5629" s="159" t="str">
        <f>IF(G5629="","",IF(ISERROR(VLOOKUP(G5629,номенклатури!V:V,1,0)),E5629*H5629,E5629*I5629))</f>
        <v/>
      </c>
      <c r="G5629" s="14"/>
      <c r="H5629" s="15"/>
      <c r="I5629" s="15"/>
      <c r="J5629" s="15"/>
      <c r="K5629" s="15"/>
      <c r="L5629" s="217"/>
      <c r="M5629" s="22"/>
      <c r="N5629" s="119" t="str">
        <f>IF(G5629="","",VLOOKUP(G5629,номенклатури!R:U,4,0))</f>
        <v/>
      </c>
      <c r="O5629" s="119" t="str">
        <f>IF(M5629="","",VLOOKUP(M5629,'14'!D:D,1,0))</f>
        <v/>
      </c>
    </row>
    <row r="5630" spans="1:15" ht="12.75" customHeight="1" x14ac:dyDescent="0.2">
      <c r="A5630" s="36" t="str">
        <f>'0'!$A$4</f>
        <v>………………..</v>
      </c>
      <c r="B5630" s="37">
        <f>'0'!$A$2</f>
        <v>46112</v>
      </c>
      <c r="C5630" s="37" t="s">
        <v>1243</v>
      </c>
      <c r="D5630" s="119" t="str">
        <f>IF(G5630="","",VLOOKUP(G5630,номенклатури!R:T,2,0))</f>
        <v/>
      </c>
      <c r="E5630" s="365" t="str">
        <f>IF(G5630="","",VLOOKUP(G5630,номенклатури!R:T,3,0))</f>
        <v/>
      </c>
      <c r="F5630" s="159" t="str">
        <f>IF(G5630="","",IF(ISERROR(VLOOKUP(G5630,номенклатури!V:V,1,0)),E5630*H5630,E5630*I5630))</f>
        <v/>
      </c>
      <c r="G5630" s="14"/>
      <c r="H5630" s="15"/>
      <c r="I5630" s="15"/>
      <c r="J5630" s="15"/>
      <c r="K5630" s="15"/>
      <c r="L5630" s="217"/>
      <c r="M5630" s="22"/>
      <c r="N5630" s="119" t="str">
        <f>IF(G5630="","",VLOOKUP(G5630,номенклатури!R:U,4,0))</f>
        <v/>
      </c>
      <c r="O5630" s="119" t="str">
        <f>IF(M5630="","",VLOOKUP(M5630,'14'!D:D,1,0))</f>
        <v/>
      </c>
    </row>
    <row r="5631" spans="1:15" ht="12.75" customHeight="1" x14ac:dyDescent="0.2">
      <c r="A5631" s="36" t="str">
        <f>'0'!$A$4</f>
        <v>………………..</v>
      </c>
      <c r="B5631" s="37">
        <f>'0'!$A$2</f>
        <v>46112</v>
      </c>
      <c r="C5631" s="37" t="s">
        <v>1243</v>
      </c>
      <c r="D5631" s="119" t="str">
        <f>IF(G5631="","",VLOOKUP(G5631,номенклатури!R:T,2,0))</f>
        <v/>
      </c>
      <c r="E5631" s="365" t="str">
        <f>IF(G5631="","",VLOOKUP(G5631,номенклатури!R:T,3,0))</f>
        <v/>
      </c>
      <c r="F5631" s="159" t="str">
        <f>IF(G5631="","",IF(ISERROR(VLOOKUP(G5631,номенклатури!V:V,1,0)),E5631*H5631,E5631*I5631))</f>
        <v/>
      </c>
      <c r="G5631" s="14"/>
      <c r="H5631" s="15"/>
      <c r="I5631" s="15"/>
      <c r="J5631" s="15"/>
      <c r="K5631" s="15"/>
      <c r="L5631" s="217"/>
      <c r="M5631" s="22"/>
      <c r="N5631" s="119" t="str">
        <f>IF(G5631="","",VLOOKUP(G5631,номенклатури!R:U,4,0))</f>
        <v/>
      </c>
      <c r="O5631" s="119" t="str">
        <f>IF(M5631="","",VLOOKUP(M5631,'14'!D:D,1,0))</f>
        <v/>
      </c>
    </row>
    <row r="5632" spans="1:15" ht="12.75" customHeight="1" x14ac:dyDescent="0.2">
      <c r="A5632" s="36" t="str">
        <f>'0'!$A$4</f>
        <v>………………..</v>
      </c>
      <c r="B5632" s="37">
        <f>'0'!$A$2</f>
        <v>46112</v>
      </c>
      <c r="C5632" s="37" t="s">
        <v>1243</v>
      </c>
      <c r="D5632" s="119" t="str">
        <f>IF(G5632="","",VLOOKUP(G5632,номенклатури!R:T,2,0))</f>
        <v/>
      </c>
      <c r="E5632" s="365" t="str">
        <f>IF(G5632="","",VLOOKUP(G5632,номенклатури!R:T,3,0))</f>
        <v/>
      </c>
      <c r="F5632" s="159" t="str">
        <f>IF(G5632="","",IF(ISERROR(VLOOKUP(G5632,номенклатури!V:V,1,0)),E5632*H5632,E5632*I5632))</f>
        <v/>
      </c>
      <c r="G5632" s="14"/>
      <c r="H5632" s="15"/>
      <c r="I5632" s="15"/>
      <c r="J5632" s="15"/>
      <c r="K5632" s="15"/>
      <c r="L5632" s="217"/>
      <c r="M5632" s="22"/>
      <c r="N5632" s="119" t="str">
        <f>IF(G5632="","",VLOOKUP(G5632,номенклатури!R:U,4,0))</f>
        <v/>
      </c>
      <c r="O5632" s="119" t="str">
        <f>IF(M5632="","",VLOOKUP(M5632,'14'!D:D,1,0))</f>
        <v/>
      </c>
    </row>
    <row r="5633" spans="1:15" ht="12.75" customHeight="1" x14ac:dyDescent="0.2">
      <c r="A5633" s="36" t="str">
        <f>'0'!$A$4</f>
        <v>………………..</v>
      </c>
      <c r="B5633" s="37">
        <f>'0'!$A$2</f>
        <v>46112</v>
      </c>
      <c r="C5633" s="37" t="s">
        <v>1243</v>
      </c>
      <c r="D5633" s="119" t="str">
        <f>IF(G5633="","",VLOOKUP(G5633,номенклатури!R:T,2,0))</f>
        <v/>
      </c>
      <c r="E5633" s="365" t="str">
        <f>IF(G5633="","",VLOOKUP(G5633,номенклатури!R:T,3,0))</f>
        <v/>
      </c>
      <c r="F5633" s="159" t="str">
        <f>IF(G5633="","",IF(ISERROR(VLOOKUP(G5633,номенклатури!V:V,1,0)),E5633*H5633,E5633*I5633))</f>
        <v/>
      </c>
      <c r="G5633" s="14"/>
      <c r="H5633" s="15"/>
      <c r="I5633" s="15"/>
      <c r="J5633" s="15"/>
      <c r="K5633" s="15"/>
      <c r="L5633" s="217"/>
      <c r="M5633" s="22"/>
      <c r="N5633" s="119" t="str">
        <f>IF(G5633="","",VLOOKUP(G5633,номенклатури!R:U,4,0))</f>
        <v/>
      </c>
      <c r="O5633" s="119" t="str">
        <f>IF(M5633="","",VLOOKUP(M5633,'14'!D:D,1,0))</f>
        <v/>
      </c>
    </row>
    <row r="5634" spans="1:15" ht="12.75" customHeight="1" x14ac:dyDescent="0.2">
      <c r="A5634" s="36" t="str">
        <f>'0'!$A$4</f>
        <v>………………..</v>
      </c>
      <c r="B5634" s="37">
        <f>'0'!$A$2</f>
        <v>46112</v>
      </c>
      <c r="C5634" s="37" t="s">
        <v>1243</v>
      </c>
      <c r="D5634" s="119" t="str">
        <f>IF(G5634="","",VLOOKUP(G5634,номенклатури!R:T,2,0))</f>
        <v/>
      </c>
      <c r="E5634" s="365" t="str">
        <f>IF(G5634="","",VLOOKUP(G5634,номенклатури!R:T,3,0))</f>
        <v/>
      </c>
      <c r="F5634" s="159" t="str">
        <f>IF(G5634="","",IF(ISERROR(VLOOKUP(G5634,номенклатури!V:V,1,0)),E5634*H5634,E5634*I5634))</f>
        <v/>
      </c>
      <c r="G5634" s="14"/>
      <c r="H5634" s="15"/>
      <c r="I5634" s="15"/>
      <c r="J5634" s="15"/>
      <c r="K5634" s="15"/>
      <c r="L5634" s="217"/>
      <c r="M5634" s="22"/>
      <c r="N5634" s="119" t="str">
        <f>IF(G5634="","",VLOOKUP(G5634,номенклатури!R:U,4,0))</f>
        <v/>
      </c>
      <c r="O5634" s="119" t="str">
        <f>IF(M5634="","",VLOOKUP(M5634,'14'!D:D,1,0))</f>
        <v/>
      </c>
    </row>
    <row r="5635" spans="1:15" ht="12.75" customHeight="1" x14ac:dyDescent="0.2">
      <c r="A5635" s="36" t="str">
        <f>'0'!$A$4</f>
        <v>………………..</v>
      </c>
      <c r="B5635" s="37">
        <f>'0'!$A$2</f>
        <v>46112</v>
      </c>
      <c r="C5635" s="37" t="s">
        <v>1243</v>
      </c>
      <c r="D5635" s="119" t="str">
        <f>IF(G5635="","",VLOOKUP(G5635,номенклатури!R:T,2,0))</f>
        <v/>
      </c>
      <c r="E5635" s="365" t="str">
        <f>IF(G5635="","",VLOOKUP(G5635,номенклатури!R:T,3,0))</f>
        <v/>
      </c>
      <c r="F5635" s="159" t="str">
        <f>IF(G5635="","",IF(ISERROR(VLOOKUP(G5635,номенклатури!V:V,1,0)),E5635*H5635,E5635*I5635))</f>
        <v/>
      </c>
      <c r="G5635" s="14"/>
      <c r="H5635" s="15"/>
      <c r="I5635" s="15"/>
      <c r="J5635" s="15"/>
      <c r="K5635" s="15"/>
      <c r="L5635" s="217"/>
      <c r="M5635" s="22"/>
      <c r="N5635" s="119" t="str">
        <f>IF(G5635="","",VLOOKUP(G5635,номенклатури!R:U,4,0))</f>
        <v/>
      </c>
      <c r="O5635" s="119" t="str">
        <f>IF(M5635="","",VLOOKUP(M5635,'14'!D:D,1,0))</f>
        <v/>
      </c>
    </row>
    <row r="5636" spans="1:15" ht="12.75" customHeight="1" x14ac:dyDescent="0.2">
      <c r="A5636" s="36" t="str">
        <f>'0'!$A$4</f>
        <v>………………..</v>
      </c>
      <c r="B5636" s="37">
        <f>'0'!$A$2</f>
        <v>46112</v>
      </c>
      <c r="C5636" s="37" t="s">
        <v>1243</v>
      </c>
      <c r="D5636" s="119" t="str">
        <f>IF(G5636="","",VLOOKUP(G5636,номенклатури!R:T,2,0))</f>
        <v/>
      </c>
      <c r="E5636" s="365" t="str">
        <f>IF(G5636="","",VLOOKUP(G5636,номенклатури!R:T,3,0))</f>
        <v/>
      </c>
      <c r="F5636" s="159" t="str">
        <f>IF(G5636="","",IF(ISERROR(VLOOKUP(G5636,номенклатури!V:V,1,0)),E5636*H5636,E5636*I5636))</f>
        <v/>
      </c>
      <c r="G5636" s="14"/>
      <c r="H5636" s="15"/>
      <c r="I5636" s="15"/>
      <c r="J5636" s="15"/>
      <c r="K5636" s="15"/>
      <c r="L5636" s="217"/>
      <c r="M5636" s="22"/>
      <c r="N5636" s="119" t="str">
        <f>IF(G5636="","",VLOOKUP(G5636,номенклатури!R:U,4,0))</f>
        <v/>
      </c>
      <c r="O5636" s="119" t="str">
        <f>IF(M5636="","",VLOOKUP(M5636,'14'!D:D,1,0))</f>
        <v/>
      </c>
    </row>
    <row r="5637" spans="1:15" ht="12.75" customHeight="1" x14ac:dyDescent="0.2">
      <c r="A5637" s="36" t="str">
        <f>'0'!$A$4</f>
        <v>………………..</v>
      </c>
      <c r="B5637" s="37">
        <f>'0'!$A$2</f>
        <v>46112</v>
      </c>
      <c r="C5637" s="37" t="s">
        <v>1243</v>
      </c>
      <c r="D5637" s="119" t="str">
        <f>IF(G5637="","",VLOOKUP(G5637,номенклатури!R:T,2,0))</f>
        <v/>
      </c>
      <c r="E5637" s="365" t="str">
        <f>IF(G5637="","",VLOOKUP(G5637,номенклатури!R:T,3,0))</f>
        <v/>
      </c>
      <c r="F5637" s="159" t="str">
        <f>IF(G5637="","",IF(ISERROR(VLOOKUP(G5637,номенклатури!V:V,1,0)),E5637*H5637,E5637*I5637))</f>
        <v/>
      </c>
      <c r="G5637" s="14"/>
      <c r="H5637" s="15"/>
      <c r="I5637" s="15"/>
      <c r="J5637" s="15"/>
      <c r="K5637" s="15"/>
      <c r="L5637" s="217"/>
      <c r="M5637" s="22"/>
      <c r="N5637" s="119" t="str">
        <f>IF(G5637="","",VLOOKUP(G5637,номенклатури!R:U,4,0))</f>
        <v/>
      </c>
      <c r="O5637" s="119" t="str">
        <f>IF(M5637="","",VLOOKUP(M5637,'14'!D:D,1,0))</f>
        <v/>
      </c>
    </row>
    <row r="5638" spans="1:15" ht="12.75" customHeight="1" x14ac:dyDescent="0.2">
      <c r="A5638" s="36" t="str">
        <f>'0'!$A$4</f>
        <v>………………..</v>
      </c>
      <c r="B5638" s="37">
        <f>'0'!$A$2</f>
        <v>46112</v>
      </c>
      <c r="C5638" s="37" t="s">
        <v>1243</v>
      </c>
      <c r="D5638" s="119" t="str">
        <f>IF(G5638="","",VLOOKUP(G5638,номенклатури!R:T,2,0))</f>
        <v/>
      </c>
      <c r="E5638" s="365" t="str">
        <f>IF(G5638="","",VLOOKUP(G5638,номенклатури!R:T,3,0))</f>
        <v/>
      </c>
      <c r="F5638" s="159" t="str">
        <f>IF(G5638="","",IF(ISERROR(VLOOKUP(G5638,номенклатури!V:V,1,0)),E5638*H5638,E5638*I5638))</f>
        <v/>
      </c>
      <c r="G5638" s="14"/>
      <c r="H5638" s="15"/>
      <c r="I5638" s="15"/>
      <c r="J5638" s="15"/>
      <c r="K5638" s="15"/>
      <c r="L5638" s="217"/>
      <c r="M5638" s="22"/>
      <c r="N5638" s="119" t="str">
        <f>IF(G5638="","",VLOOKUP(G5638,номенклатури!R:U,4,0))</f>
        <v/>
      </c>
      <c r="O5638" s="119" t="str">
        <f>IF(M5638="","",VLOOKUP(M5638,'14'!D:D,1,0))</f>
        <v/>
      </c>
    </row>
    <row r="5639" spans="1:15" ht="12.75" customHeight="1" x14ac:dyDescent="0.2">
      <c r="A5639" s="36" t="str">
        <f>'0'!$A$4</f>
        <v>………………..</v>
      </c>
      <c r="B5639" s="37">
        <f>'0'!$A$2</f>
        <v>46112</v>
      </c>
      <c r="C5639" s="37" t="s">
        <v>1243</v>
      </c>
      <c r="D5639" s="119" t="str">
        <f>IF(G5639="","",VLOOKUP(G5639,номенклатури!R:T,2,0))</f>
        <v/>
      </c>
      <c r="E5639" s="365" t="str">
        <f>IF(G5639="","",VLOOKUP(G5639,номенклатури!R:T,3,0))</f>
        <v/>
      </c>
      <c r="F5639" s="159" t="str">
        <f>IF(G5639="","",IF(ISERROR(VLOOKUP(G5639,номенклатури!V:V,1,0)),E5639*H5639,E5639*I5639))</f>
        <v/>
      </c>
      <c r="G5639" s="14"/>
      <c r="H5639" s="15"/>
      <c r="I5639" s="15"/>
      <c r="J5639" s="15"/>
      <c r="K5639" s="15"/>
      <c r="L5639" s="217"/>
      <c r="M5639" s="22"/>
      <c r="N5639" s="119" t="str">
        <f>IF(G5639="","",VLOOKUP(G5639,номенклатури!R:U,4,0))</f>
        <v/>
      </c>
      <c r="O5639" s="119" t="str">
        <f>IF(M5639="","",VLOOKUP(M5639,'14'!D:D,1,0))</f>
        <v/>
      </c>
    </row>
    <row r="5640" spans="1:15" ht="12.75" customHeight="1" x14ac:dyDescent="0.2">
      <c r="A5640" s="36" t="str">
        <f>'0'!$A$4</f>
        <v>………………..</v>
      </c>
      <c r="B5640" s="37">
        <f>'0'!$A$2</f>
        <v>46112</v>
      </c>
      <c r="C5640" s="37" t="s">
        <v>1243</v>
      </c>
      <c r="D5640" s="119" t="str">
        <f>IF(G5640="","",VLOOKUP(G5640,номенклатури!R:T,2,0))</f>
        <v/>
      </c>
      <c r="E5640" s="365" t="str">
        <f>IF(G5640="","",VLOOKUP(G5640,номенклатури!R:T,3,0))</f>
        <v/>
      </c>
      <c r="F5640" s="159" t="str">
        <f>IF(G5640="","",IF(ISERROR(VLOOKUP(G5640,номенклатури!V:V,1,0)),E5640*H5640,E5640*I5640))</f>
        <v/>
      </c>
      <c r="G5640" s="14"/>
      <c r="H5640" s="15"/>
      <c r="I5640" s="15"/>
      <c r="J5640" s="15"/>
      <c r="K5640" s="15"/>
      <c r="L5640" s="217"/>
      <c r="M5640" s="22"/>
      <c r="N5640" s="119" t="str">
        <f>IF(G5640="","",VLOOKUP(G5640,номенклатури!R:U,4,0))</f>
        <v/>
      </c>
      <c r="O5640" s="119" t="str">
        <f>IF(M5640="","",VLOOKUP(M5640,'14'!D:D,1,0))</f>
        <v/>
      </c>
    </row>
    <row r="5641" spans="1:15" ht="12.75" customHeight="1" x14ac:dyDescent="0.2">
      <c r="A5641" s="36" t="str">
        <f>'0'!$A$4</f>
        <v>………………..</v>
      </c>
      <c r="B5641" s="37">
        <f>'0'!$A$2</f>
        <v>46112</v>
      </c>
      <c r="C5641" s="37" t="s">
        <v>1243</v>
      </c>
      <c r="D5641" s="119" t="str">
        <f>IF(G5641="","",VLOOKUP(G5641,номенклатури!R:T,2,0))</f>
        <v/>
      </c>
      <c r="E5641" s="365" t="str">
        <f>IF(G5641="","",VLOOKUP(G5641,номенклатури!R:T,3,0))</f>
        <v/>
      </c>
      <c r="F5641" s="159" t="str">
        <f>IF(G5641="","",IF(ISERROR(VLOOKUP(G5641,номенклатури!V:V,1,0)),E5641*H5641,E5641*I5641))</f>
        <v/>
      </c>
      <c r="G5641" s="14"/>
      <c r="H5641" s="15"/>
      <c r="I5641" s="15"/>
      <c r="J5641" s="15"/>
      <c r="K5641" s="15"/>
      <c r="L5641" s="217"/>
      <c r="M5641" s="22"/>
      <c r="N5641" s="119" t="str">
        <f>IF(G5641="","",VLOOKUP(G5641,номенклатури!R:U,4,0))</f>
        <v/>
      </c>
      <c r="O5641" s="119" t="str">
        <f>IF(M5641="","",VLOOKUP(M5641,'14'!D:D,1,0))</f>
        <v/>
      </c>
    </row>
    <row r="5642" spans="1:15" ht="12.75" customHeight="1" x14ac:dyDescent="0.2">
      <c r="A5642" s="36" t="str">
        <f>'0'!$A$4</f>
        <v>………………..</v>
      </c>
      <c r="B5642" s="37">
        <f>'0'!$A$2</f>
        <v>46112</v>
      </c>
      <c r="C5642" s="37" t="s">
        <v>1243</v>
      </c>
      <c r="D5642" s="119" t="str">
        <f>IF(G5642="","",VLOOKUP(G5642,номенклатури!R:T,2,0))</f>
        <v/>
      </c>
      <c r="E5642" s="365" t="str">
        <f>IF(G5642="","",VLOOKUP(G5642,номенклатури!R:T,3,0))</f>
        <v/>
      </c>
      <c r="F5642" s="159" t="str">
        <f>IF(G5642="","",IF(ISERROR(VLOOKUP(G5642,номенклатури!V:V,1,0)),E5642*H5642,E5642*I5642))</f>
        <v/>
      </c>
      <c r="G5642" s="14"/>
      <c r="H5642" s="15"/>
      <c r="I5642" s="15"/>
      <c r="J5642" s="15"/>
      <c r="K5642" s="15"/>
      <c r="L5642" s="217"/>
      <c r="M5642" s="22"/>
      <c r="N5642" s="119" t="str">
        <f>IF(G5642="","",VLOOKUP(G5642,номенклатури!R:U,4,0))</f>
        <v/>
      </c>
      <c r="O5642" s="119" t="str">
        <f>IF(M5642="","",VLOOKUP(M5642,'14'!D:D,1,0))</f>
        <v/>
      </c>
    </row>
    <row r="5643" spans="1:15" ht="12.75" customHeight="1" x14ac:dyDescent="0.2">
      <c r="A5643" s="36" t="str">
        <f>'0'!$A$4</f>
        <v>………………..</v>
      </c>
      <c r="B5643" s="37">
        <f>'0'!$A$2</f>
        <v>46112</v>
      </c>
      <c r="C5643" s="37" t="s">
        <v>1243</v>
      </c>
      <c r="D5643" s="119" t="str">
        <f>IF(G5643="","",VLOOKUP(G5643,номенклатури!R:T,2,0))</f>
        <v/>
      </c>
      <c r="E5643" s="365" t="str">
        <f>IF(G5643="","",VLOOKUP(G5643,номенклатури!R:T,3,0))</f>
        <v/>
      </c>
      <c r="F5643" s="159" t="str">
        <f>IF(G5643="","",IF(ISERROR(VLOOKUP(G5643,номенклатури!V:V,1,0)),E5643*H5643,E5643*I5643))</f>
        <v/>
      </c>
      <c r="G5643" s="14"/>
      <c r="H5643" s="15"/>
      <c r="I5643" s="15"/>
      <c r="J5643" s="15"/>
      <c r="K5643" s="15"/>
      <c r="L5643" s="217"/>
      <c r="M5643" s="22"/>
      <c r="N5643" s="119" t="str">
        <f>IF(G5643="","",VLOOKUP(G5643,номенклатури!R:U,4,0))</f>
        <v/>
      </c>
      <c r="O5643" s="119" t="str">
        <f>IF(M5643="","",VLOOKUP(M5643,'14'!D:D,1,0))</f>
        <v/>
      </c>
    </row>
    <row r="5644" spans="1:15" ht="12.75" customHeight="1" x14ac:dyDescent="0.2">
      <c r="A5644" s="36" t="str">
        <f>'0'!$A$4</f>
        <v>………………..</v>
      </c>
      <c r="B5644" s="37">
        <f>'0'!$A$2</f>
        <v>46112</v>
      </c>
      <c r="C5644" s="37" t="s">
        <v>1243</v>
      </c>
      <c r="D5644" s="119" t="str">
        <f>IF(G5644="","",VLOOKUP(G5644,номенклатури!R:T,2,0))</f>
        <v/>
      </c>
      <c r="E5644" s="365" t="str">
        <f>IF(G5644="","",VLOOKUP(G5644,номенклатури!R:T,3,0))</f>
        <v/>
      </c>
      <c r="F5644" s="159" t="str">
        <f>IF(G5644="","",IF(ISERROR(VLOOKUP(G5644,номенклатури!V:V,1,0)),E5644*H5644,E5644*I5644))</f>
        <v/>
      </c>
      <c r="G5644" s="14"/>
      <c r="H5644" s="15"/>
      <c r="I5644" s="15"/>
      <c r="J5644" s="15"/>
      <c r="K5644" s="15"/>
      <c r="L5644" s="217"/>
      <c r="M5644" s="22"/>
      <c r="N5644" s="119" t="str">
        <f>IF(G5644="","",VLOOKUP(G5644,номенклатури!R:U,4,0))</f>
        <v/>
      </c>
      <c r="O5644" s="119" t="str">
        <f>IF(M5644="","",VLOOKUP(M5644,'14'!D:D,1,0))</f>
        <v/>
      </c>
    </row>
    <row r="5645" spans="1:15" ht="12.75" customHeight="1" x14ac:dyDescent="0.2">
      <c r="A5645" s="36" t="str">
        <f>'0'!$A$4</f>
        <v>………………..</v>
      </c>
      <c r="B5645" s="37">
        <f>'0'!$A$2</f>
        <v>46112</v>
      </c>
      <c r="C5645" s="37" t="s">
        <v>1243</v>
      </c>
      <c r="D5645" s="119" t="str">
        <f>IF(G5645="","",VLOOKUP(G5645,номенклатури!R:T,2,0))</f>
        <v/>
      </c>
      <c r="E5645" s="365" t="str">
        <f>IF(G5645="","",VLOOKUP(G5645,номенклатури!R:T,3,0))</f>
        <v/>
      </c>
      <c r="F5645" s="159" t="str">
        <f>IF(G5645="","",IF(ISERROR(VLOOKUP(G5645,номенклатури!V:V,1,0)),E5645*H5645,E5645*I5645))</f>
        <v/>
      </c>
      <c r="G5645" s="14"/>
      <c r="H5645" s="15"/>
      <c r="I5645" s="15"/>
      <c r="J5645" s="15"/>
      <c r="K5645" s="15"/>
      <c r="L5645" s="217"/>
      <c r="M5645" s="22"/>
      <c r="N5645" s="119" t="str">
        <f>IF(G5645="","",VLOOKUP(G5645,номенклатури!R:U,4,0))</f>
        <v/>
      </c>
      <c r="O5645" s="119" t="str">
        <f>IF(M5645="","",VLOOKUP(M5645,'14'!D:D,1,0))</f>
        <v/>
      </c>
    </row>
    <row r="5646" spans="1:15" ht="12.75" customHeight="1" x14ac:dyDescent="0.2">
      <c r="A5646" s="36" t="str">
        <f>'0'!$A$4</f>
        <v>………………..</v>
      </c>
      <c r="B5646" s="37">
        <f>'0'!$A$2</f>
        <v>46112</v>
      </c>
      <c r="C5646" s="37" t="s">
        <v>1243</v>
      </c>
      <c r="D5646" s="119" t="str">
        <f>IF(G5646="","",VLOOKUP(G5646,номенклатури!R:T,2,0))</f>
        <v/>
      </c>
      <c r="E5646" s="365" t="str">
        <f>IF(G5646="","",VLOOKUP(G5646,номенклатури!R:T,3,0))</f>
        <v/>
      </c>
      <c r="F5646" s="159" t="str">
        <f>IF(G5646="","",IF(ISERROR(VLOOKUP(G5646,номенклатури!V:V,1,0)),E5646*H5646,E5646*I5646))</f>
        <v/>
      </c>
      <c r="G5646" s="14"/>
      <c r="H5646" s="15"/>
      <c r="I5646" s="15"/>
      <c r="J5646" s="15"/>
      <c r="K5646" s="15"/>
      <c r="L5646" s="217"/>
      <c r="M5646" s="22"/>
      <c r="N5646" s="119" t="str">
        <f>IF(G5646="","",VLOOKUP(G5646,номенклатури!R:U,4,0))</f>
        <v/>
      </c>
      <c r="O5646" s="119" t="str">
        <f>IF(M5646="","",VLOOKUP(M5646,'14'!D:D,1,0))</f>
        <v/>
      </c>
    </row>
    <row r="5647" spans="1:15" ht="12.75" customHeight="1" x14ac:dyDescent="0.2">
      <c r="A5647" s="36" t="str">
        <f>'0'!$A$4</f>
        <v>………………..</v>
      </c>
      <c r="B5647" s="37">
        <f>'0'!$A$2</f>
        <v>46112</v>
      </c>
      <c r="C5647" s="37" t="s">
        <v>1243</v>
      </c>
      <c r="D5647" s="119" t="str">
        <f>IF(G5647="","",VLOOKUP(G5647,номенклатури!R:T,2,0))</f>
        <v/>
      </c>
      <c r="E5647" s="365" t="str">
        <f>IF(G5647="","",VLOOKUP(G5647,номенклатури!R:T,3,0))</f>
        <v/>
      </c>
      <c r="F5647" s="159" t="str">
        <f>IF(G5647="","",IF(ISERROR(VLOOKUP(G5647,номенклатури!V:V,1,0)),E5647*H5647,E5647*I5647))</f>
        <v/>
      </c>
      <c r="G5647" s="14"/>
      <c r="H5647" s="15"/>
      <c r="I5647" s="15"/>
      <c r="J5647" s="15"/>
      <c r="K5647" s="15"/>
      <c r="L5647" s="217"/>
      <c r="M5647" s="22"/>
      <c r="N5647" s="119" t="str">
        <f>IF(G5647="","",VLOOKUP(G5647,номенклатури!R:U,4,0))</f>
        <v/>
      </c>
      <c r="O5647" s="119" t="str">
        <f>IF(M5647="","",VLOOKUP(M5647,'14'!D:D,1,0))</f>
        <v/>
      </c>
    </row>
    <row r="5648" spans="1:15" ht="12.75" customHeight="1" x14ac:dyDescent="0.2">
      <c r="A5648" s="36" t="str">
        <f>'0'!$A$4</f>
        <v>………………..</v>
      </c>
      <c r="B5648" s="37">
        <f>'0'!$A$2</f>
        <v>46112</v>
      </c>
      <c r="C5648" s="37" t="s">
        <v>1243</v>
      </c>
      <c r="D5648" s="119" t="str">
        <f>IF(G5648="","",VLOOKUP(G5648,номенклатури!R:T,2,0))</f>
        <v/>
      </c>
      <c r="E5648" s="365" t="str">
        <f>IF(G5648="","",VLOOKUP(G5648,номенклатури!R:T,3,0))</f>
        <v/>
      </c>
      <c r="F5648" s="159" t="str">
        <f>IF(G5648="","",IF(ISERROR(VLOOKUP(G5648,номенклатури!V:V,1,0)),E5648*H5648,E5648*I5648))</f>
        <v/>
      </c>
      <c r="G5648" s="14"/>
      <c r="H5648" s="15"/>
      <c r="I5648" s="15"/>
      <c r="J5648" s="15"/>
      <c r="K5648" s="15"/>
      <c r="L5648" s="217"/>
      <c r="M5648" s="22"/>
      <c r="N5648" s="119" t="str">
        <f>IF(G5648="","",VLOOKUP(G5648,номенклатури!R:U,4,0))</f>
        <v/>
      </c>
      <c r="O5648" s="119" t="str">
        <f>IF(M5648="","",VLOOKUP(M5648,'14'!D:D,1,0))</f>
        <v/>
      </c>
    </row>
    <row r="5649" spans="1:15" ht="12.75" customHeight="1" x14ac:dyDescent="0.2">
      <c r="A5649" s="36" t="str">
        <f>'0'!$A$4</f>
        <v>………………..</v>
      </c>
      <c r="B5649" s="37">
        <f>'0'!$A$2</f>
        <v>46112</v>
      </c>
      <c r="C5649" s="37" t="s">
        <v>1243</v>
      </c>
      <c r="D5649" s="119" t="str">
        <f>IF(G5649="","",VLOOKUP(G5649,номенклатури!R:T,2,0))</f>
        <v/>
      </c>
      <c r="E5649" s="365" t="str">
        <f>IF(G5649="","",VLOOKUP(G5649,номенклатури!R:T,3,0))</f>
        <v/>
      </c>
      <c r="F5649" s="159" t="str">
        <f>IF(G5649="","",IF(ISERROR(VLOOKUP(G5649,номенклатури!V:V,1,0)),E5649*H5649,E5649*I5649))</f>
        <v/>
      </c>
      <c r="G5649" s="14"/>
      <c r="H5649" s="15"/>
      <c r="I5649" s="15"/>
      <c r="J5649" s="15"/>
      <c r="K5649" s="15"/>
      <c r="L5649" s="217"/>
      <c r="M5649" s="22"/>
      <c r="N5649" s="119" t="str">
        <f>IF(G5649="","",VLOOKUP(G5649,номенклатури!R:U,4,0))</f>
        <v/>
      </c>
      <c r="O5649" s="119" t="str">
        <f>IF(M5649="","",VLOOKUP(M5649,'14'!D:D,1,0))</f>
        <v/>
      </c>
    </row>
    <row r="5650" spans="1:15" ht="12.75" customHeight="1" x14ac:dyDescent="0.2">
      <c r="A5650" s="36" t="str">
        <f>'0'!$A$4</f>
        <v>………………..</v>
      </c>
      <c r="B5650" s="37">
        <f>'0'!$A$2</f>
        <v>46112</v>
      </c>
      <c r="C5650" s="37" t="s">
        <v>1243</v>
      </c>
      <c r="D5650" s="119" t="str">
        <f>IF(G5650="","",VLOOKUP(G5650,номенклатури!R:T,2,0))</f>
        <v/>
      </c>
      <c r="E5650" s="365" t="str">
        <f>IF(G5650="","",VLOOKUP(G5650,номенклатури!R:T,3,0))</f>
        <v/>
      </c>
      <c r="F5650" s="159" t="str">
        <f>IF(G5650="","",IF(ISERROR(VLOOKUP(G5650,номенклатури!V:V,1,0)),E5650*H5650,E5650*I5650))</f>
        <v/>
      </c>
      <c r="G5650" s="14"/>
      <c r="H5650" s="15"/>
      <c r="I5650" s="15"/>
      <c r="J5650" s="15"/>
      <c r="K5650" s="15"/>
      <c r="L5650" s="217"/>
      <c r="M5650" s="22"/>
      <c r="N5650" s="119" t="str">
        <f>IF(G5650="","",VLOOKUP(G5650,номенклатури!R:U,4,0))</f>
        <v/>
      </c>
      <c r="O5650" s="119" t="str">
        <f>IF(M5650="","",VLOOKUP(M5650,'14'!D:D,1,0))</f>
        <v/>
      </c>
    </row>
    <row r="5651" spans="1:15" ht="12.75" customHeight="1" x14ac:dyDescent="0.2">
      <c r="A5651" s="36" t="str">
        <f>'0'!$A$4</f>
        <v>………………..</v>
      </c>
      <c r="B5651" s="37">
        <f>'0'!$A$2</f>
        <v>46112</v>
      </c>
      <c r="C5651" s="37" t="s">
        <v>1243</v>
      </c>
      <c r="D5651" s="119" t="str">
        <f>IF(G5651="","",VLOOKUP(G5651,номенклатури!R:T,2,0))</f>
        <v/>
      </c>
      <c r="E5651" s="365" t="str">
        <f>IF(G5651="","",VLOOKUP(G5651,номенклатури!R:T,3,0))</f>
        <v/>
      </c>
      <c r="F5651" s="159" t="str">
        <f>IF(G5651="","",IF(ISERROR(VLOOKUP(G5651,номенклатури!V:V,1,0)),E5651*H5651,E5651*I5651))</f>
        <v/>
      </c>
      <c r="G5651" s="14"/>
      <c r="H5651" s="15"/>
      <c r="I5651" s="15"/>
      <c r="J5651" s="15"/>
      <c r="K5651" s="15"/>
      <c r="L5651" s="217"/>
      <c r="M5651" s="22"/>
      <c r="N5651" s="119" t="str">
        <f>IF(G5651="","",VLOOKUP(G5651,номенклатури!R:U,4,0))</f>
        <v/>
      </c>
      <c r="O5651" s="119" t="str">
        <f>IF(M5651="","",VLOOKUP(M5651,'14'!D:D,1,0))</f>
        <v/>
      </c>
    </row>
    <row r="5652" spans="1:15" ht="12.75" customHeight="1" x14ac:dyDescent="0.2">
      <c r="A5652" s="36" t="str">
        <f>'0'!$A$4</f>
        <v>………………..</v>
      </c>
      <c r="B5652" s="37">
        <f>'0'!$A$2</f>
        <v>46112</v>
      </c>
      <c r="C5652" s="37" t="s">
        <v>1243</v>
      </c>
      <c r="D5652" s="119" t="str">
        <f>IF(G5652="","",VLOOKUP(G5652,номенклатури!R:T,2,0))</f>
        <v/>
      </c>
      <c r="E5652" s="365" t="str">
        <f>IF(G5652="","",VLOOKUP(G5652,номенклатури!R:T,3,0))</f>
        <v/>
      </c>
      <c r="F5652" s="159" t="str">
        <f>IF(G5652="","",IF(ISERROR(VLOOKUP(G5652,номенклатури!V:V,1,0)),E5652*H5652,E5652*I5652))</f>
        <v/>
      </c>
      <c r="G5652" s="14"/>
      <c r="H5652" s="15"/>
      <c r="I5652" s="15"/>
      <c r="J5652" s="15"/>
      <c r="K5652" s="15"/>
      <c r="L5652" s="217"/>
      <c r="M5652" s="22"/>
      <c r="N5652" s="119" t="str">
        <f>IF(G5652="","",VLOOKUP(G5652,номенклатури!R:U,4,0))</f>
        <v/>
      </c>
      <c r="O5652" s="119" t="str">
        <f>IF(M5652="","",VLOOKUP(M5652,'14'!D:D,1,0))</f>
        <v/>
      </c>
    </row>
    <row r="5653" spans="1:15" ht="12.75" customHeight="1" x14ac:dyDescent="0.2">
      <c r="A5653" s="36" t="str">
        <f>'0'!$A$4</f>
        <v>………………..</v>
      </c>
      <c r="B5653" s="37">
        <f>'0'!$A$2</f>
        <v>46112</v>
      </c>
      <c r="C5653" s="37" t="s">
        <v>1243</v>
      </c>
      <c r="D5653" s="119" t="str">
        <f>IF(G5653="","",VLOOKUP(G5653,номенклатури!R:T,2,0))</f>
        <v/>
      </c>
      <c r="E5653" s="365" t="str">
        <f>IF(G5653="","",VLOOKUP(G5653,номенклатури!R:T,3,0))</f>
        <v/>
      </c>
      <c r="F5653" s="159" t="str">
        <f>IF(G5653="","",IF(ISERROR(VLOOKUP(G5653,номенклатури!V:V,1,0)),E5653*H5653,E5653*I5653))</f>
        <v/>
      </c>
      <c r="G5653" s="14"/>
      <c r="H5653" s="15"/>
      <c r="I5653" s="15"/>
      <c r="J5653" s="15"/>
      <c r="K5653" s="15"/>
      <c r="L5653" s="217"/>
      <c r="M5653" s="22"/>
      <c r="N5653" s="119" t="str">
        <f>IF(G5653="","",VLOOKUP(G5653,номенклатури!R:U,4,0))</f>
        <v/>
      </c>
      <c r="O5653" s="119" t="str">
        <f>IF(M5653="","",VLOOKUP(M5653,'14'!D:D,1,0))</f>
        <v/>
      </c>
    </row>
    <row r="5654" spans="1:15" ht="12.75" customHeight="1" x14ac:dyDescent="0.2">
      <c r="A5654" s="36" t="str">
        <f>'0'!$A$4</f>
        <v>………………..</v>
      </c>
      <c r="B5654" s="37">
        <f>'0'!$A$2</f>
        <v>46112</v>
      </c>
      <c r="C5654" s="37" t="s">
        <v>1243</v>
      </c>
      <c r="D5654" s="119" t="str">
        <f>IF(G5654="","",VLOOKUP(G5654,номенклатури!R:T,2,0))</f>
        <v/>
      </c>
      <c r="E5654" s="365" t="str">
        <f>IF(G5654="","",VLOOKUP(G5654,номенклатури!R:T,3,0))</f>
        <v/>
      </c>
      <c r="F5654" s="159" t="str">
        <f>IF(G5654="","",IF(ISERROR(VLOOKUP(G5654,номенклатури!V:V,1,0)),E5654*H5654,E5654*I5654))</f>
        <v/>
      </c>
      <c r="G5654" s="14"/>
      <c r="H5654" s="15"/>
      <c r="I5654" s="15"/>
      <c r="J5654" s="15"/>
      <c r="K5654" s="15"/>
      <c r="L5654" s="217"/>
      <c r="M5654" s="22"/>
      <c r="N5654" s="119" t="str">
        <f>IF(G5654="","",VLOOKUP(G5654,номенклатури!R:U,4,0))</f>
        <v/>
      </c>
      <c r="O5654" s="119" t="str">
        <f>IF(M5654="","",VLOOKUP(M5654,'14'!D:D,1,0))</f>
        <v/>
      </c>
    </row>
    <row r="5655" spans="1:15" ht="12.75" customHeight="1" x14ac:dyDescent="0.2">
      <c r="A5655" s="36" t="str">
        <f>'0'!$A$4</f>
        <v>………………..</v>
      </c>
      <c r="B5655" s="37">
        <f>'0'!$A$2</f>
        <v>46112</v>
      </c>
      <c r="C5655" s="37" t="s">
        <v>1243</v>
      </c>
      <c r="D5655" s="119" t="str">
        <f>IF(G5655="","",VLOOKUP(G5655,номенклатури!R:T,2,0))</f>
        <v/>
      </c>
      <c r="E5655" s="365" t="str">
        <f>IF(G5655="","",VLOOKUP(G5655,номенклатури!R:T,3,0))</f>
        <v/>
      </c>
      <c r="F5655" s="159" t="str">
        <f>IF(G5655="","",IF(ISERROR(VLOOKUP(G5655,номенклатури!V:V,1,0)),E5655*H5655,E5655*I5655))</f>
        <v/>
      </c>
      <c r="G5655" s="14"/>
      <c r="H5655" s="15"/>
      <c r="I5655" s="15"/>
      <c r="J5655" s="15"/>
      <c r="K5655" s="15"/>
      <c r="L5655" s="217"/>
      <c r="M5655" s="22"/>
      <c r="N5655" s="119" t="str">
        <f>IF(G5655="","",VLOOKUP(G5655,номенклатури!R:U,4,0))</f>
        <v/>
      </c>
      <c r="O5655" s="119" t="str">
        <f>IF(M5655="","",VLOOKUP(M5655,'14'!D:D,1,0))</f>
        <v/>
      </c>
    </row>
    <row r="5656" spans="1:15" ht="12.75" customHeight="1" x14ac:dyDescent="0.2">
      <c r="A5656" s="36" t="str">
        <f>'0'!$A$4</f>
        <v>………………..</v>
      </c>
      <c r="B5656" s="37">
        <f>'0'!$A$2</f>
        <v>46112</v>
      </c>
      <c r="C5656" s="37" t="s">
        <v>1243</v>
      </c>
      <c r="D5656" s="119" t="str">
        <f>IF(G5656="","",VLOOKUP(G5656,номенклатури!R:T,2,0))</f>
        <v/>
      </c>
      <c r="E5656" s="365" t="str">
        <f>IF(G5656="","",VLOOKUP(G5656,номенклатури!R:T,3,0))</f>
        <v/>
      </c>
      <c r="F5656" s="159" t="str">
        <f>IF(G5656="","",IF(ISERROR(VLOOKUP(G5656,номенклатури!V:V,1,0)),E5656*H5656,E5656*I5656))</f>
        <v/>
      </c>
      <c r="G5656" s="14"/>
      <c r="H5656" s="15"/>
      <c r="I5656" s="15"/>
      <c r="J5656" s="15"/>
      <c r="K5656" s="15"/>
      <c r="L5656" s="217"/>
      <c r="M5656" s="22"/>
      <c r="N5656" s="119" t="str">
        <f>IF(G5656="","",VLOOKUP(G5656,номенклатури!R:U,4,0))</f>
        <v/>
      </c>
      <c r="O5656" s="119" t="str">
        <f>IF(M5656="","",VLOOKUP(M5656,'14'!D:D,1,0))</f>
        <v/>
      </c>
    </row>
    <row r="5657" spans="1:15" ht="12.75" customHeight="1" x14ac:dyDescent="0.2">
      <c r="A5657" s="36" t="str">
        <f>'0'!$A$4</f>
        <v>………………..</v>
      </c>
      <c r="B5657" s="37">
        <f>'0'!$A$2</f>
        <v>46112</v>
      </c>
      <c r="C5657" s="37" t="s">
        <v>1243</v>
      </c>
      <c r="D5657" s="119" t="str">
        <f>IF(G5657="","",VLOOKUP(G5657,номенклатури!R:T,2,0))</f>
        <v/>
      </c>
      <c r="E5657" s="365" t="str">
        <f>IF(G5657="","",VLOOKUP(G5657,номенклатури!R:T,3,0))</f>
        <v/>
      </c>
      <c r="F5657" s="159" t="str">
        <f>IF(G5657="","",IF(ISERROR(VLOOKUP(G5657,номенклатури!V:V,1,0)),E5657*H5657,E5657*I5657))</f>
        <v/>
      </c>
      <c r="G5657" s="14"/>
      <c r="H5657" s="15"/>
      <c r="I5657" s="15"/>
      <c r="J5657" s="15"/>
      <c r="K5657" s="15"/>
      <c r="L5657" s="217"/>
      <c r="M5657" s="22"/>
      <c r="N5657" s="119" t="str">
        <f>IF(G5657="","",VLOOKUP(G5657,номенклатури!R:U,4,0))</f>
        <v/>
      </c>
      <c r="O5657" s="119" t="str">
        <f>IF(M5657="","",VLOOKUP(M5657,'14'!D:D,1,0))</f>
        <v/>
      </c>
    </row>
    <row r="5658" spans="1:15" ht="12.75" customHeight="1" x14ac:dyDescent="0.2">
      <c r="A5658" s="36" t="str">
        <f>'0'!$A$4</f>
        <v>………………..</v>
      </c>
      <c r="B5658" s="37">
        <f>'0'!$A$2</f>
        <v>46112</v>
      </c>
      <c r="C5658" s="37" t="s">
        <v>1243</v>
      </c>
      <c r="D5658" s="119" t="str">
        <f>IF(G5658="","",VLOOKUP(G5658,номенклатури!R:T,2,0))</f>
        <v/>
      </c>
      <c r="E5658" s="365" t="str">
        <f>IF(G5658="","",VLOOKUP(G5658,номенклатури!R:T,3,0))</f>
        <v/>
      </c>
      <c r="F5658" s="159" t="str">
        <f>IF(G5658="","",IF(ISERROR(VLOOKUP(G5658,номенклатури!V:V,1,0)),E5658*H5658,E5658*I5658))</f>
        <v/>
      </c>
      <c r="G5658" s="14"/>
      <c r="H5658" s="15"/>
      <c r="I5658" s="15"/>
      <c r="J5658" s="15"/>
      <c r="K5658" s="15"/>
      <c r="L5658" s="217"/>
      <c r="M5658" s="22"/>
      <c r="N5658" s="119" t="str">
        <f>IF(G5658="","",VLOOKUP(G5658,номенклатури!R:U,4,0))</f>
        <v/>
      </c>
      <c r="O5658" s="119" t="str">
        <f>IF(M5658="","",VLOOKUP(M5658,'14'!D:D,1,0))</f>
        <v/>
      </c>
    </row>
    <row r="5659" spans="1:15" ht="12.75" customHeight="1" x14ac:dyDescent="0.2">
      <c r="A5659" s="36" t="str">
        <f>'0'!$A$4</f>
        <v>………………..</v>
      </c>
      <c r="B5659" s="37">
        <f>'0'!$A$2</f>
        <v>46112</v>
      </c>
      <c r="C5659" s="37" t="s">
        <v>1243</v>
      </c>
      <c r="D5659" s="119" t="str">
        <f>IF(G5659="","",VLOOKUP(G5659,номенклатури!R:T,2,0))</f>
        <v/>
      </c>
      <c r="E5659" s="365" t="str">
        <f>IF(G5659="","",VLOOKUP(G5659,номенклатури!R:T,3,0))</f>
        <v/>
      </c>
      <c r="F5659" s="159" t="str">
        <f>IF(G5659="","",IF(ISERROR(VLOOKUP(G5659,номенклатури!V:V,1,0)),E5659*H5659,E5659*I5659))</f>
        <v/>
      </c>
      <c r="G5659" s="14"/>
      <c r="H5659" s="15"/>
      <c r="I5659" s="15"/>
      <c r="J5659" s="15"/>
      <c r="K5659" s="15"/>
      <c r="L5659" s="217"/>
      <c r="M5659" s="22"/>
      <c r="N5659" s="119" t="str">
        <f>IF(G5659="","",VLOOKUP(G5659,номенклатури!R:U,4,0))</f>
        <v/>
      </c>
      <c r="O5659" s="119" t="str">
        <f>IF(M5659="","",VLOOKUP(M5659,'14'!D:D,1,0))</f>
        <v/>
      </c>
    </row>
    <row r="5660" spans="1:15" ht="12.75" customHeight="1" x14ac:dyDescent="0.2">
      <c r="A5660" s="36" t="str">
        <f>'0'!$A$4</f>
        <v>………………..</v>
      </c>
      <c r="B5660" s="37">
        <f>'0'!$A$2</f>
        <v>46112</v>
      </c>
      <c r="C5660" s="37" t="s">
        <v>1243</v>
      </c>
      <c r="D5660" s="119" t="str">
        <f>IF(G5660="","",VLOOKUP(G5660,номенклатури!R:T,2,0))</f>
        <v/>
      </c>
      <c r="E5660" s="365" t="str">
        <f>IF(G5660="","",VLOOKUP(G5660,номенклатури!R:T,3,0))</f>
        <v/>
      </c>
      <c r="F5660" s="159" t="str">
        <f>IF(G5660="","",IF(ISERROR(VLOOKUP(G5660,номенклатури!V:V,1,0)),E5660*H5660,E5660*I5660))</f>
        <v/>
      </c>
      <c r="G5660" s="14"/>
      <c r="H5660" s="15"/>
      <c r="I5660" s="15"/>
      <c r="J5660" s="15"/>
      <c r="K5660" s="15"/>
      <c r="L5660" s="217"/>
      <c r="M5660" s="22"/>
      <c r="N5660" s="119" t="str">
        <f>IF(G5660="","",VLOOKUP(G5660,номенклатури!R:U,4,0))</f>
        <v/>
      </c>
      <c r="O5660" s="119" t="str">
        <f>IF(M5660="","",VLOOKUP(M5660,'14'!D:D,1,0))</f>
        <v/>
      </c>
    </row>
    <row r="5661" spans="1:15" ht="12.75" customHeight="1" x14ac:dyDescent="0.2">
      <c r="A5661" s="36" t="str">
        <f>'0'!$A$4</f>
        <v>………………..</v>
      </c>
      <c r="B5661" s="37">
        <f>'0'!$A$2</f>
        <v>46112</v>
      </c>
      <c r="C5661" s="37" t="s">
        <v>1243</v>
      </c>
      <c r="D5661" s="119" t="str">
        <f>IF(G5661="","",VLOOKUP(G5661,номенклатури!R:T,2,0))</f>
        <v/>
      </c>
      <c r="E5661" s="365" t="str">
        <f>IF(G5661="","",VLOOKUP(G5661,номенклатури!R:T,3,0))</f>
        <v/>
      </c>
      <c r="F5661" s="159" t="str">
        <f>IF(G5661="","",IF(ISERROR(VLOOKUP(G5661,номенклатури!V:V,1,0)),E5661*H5661,E5661*I5661))</f>
        <v/>
      </c>
      <c r="G5661" s="14"/>
      <c r="H5661" s="15"/>
      <c r="I5661" s="15"/>
      <c r="J5661" s="15"/>
      <c r="K5661" s="15"/>
      <c r="L5661" s="217"/>
      <c r="M5661" s="22"/>
      <c r="N5661" s="119" t="str">
        <f>IF(G5661="","",VLOOKUP(G5661,номенклатури!R:U,4,0))</f>
        <v/>
      </c>
      <c r="O5661" s="119" t="str">
        <f>IF(M5661="","",VLOOKUP(M5661,'14'!D:D,1,0))</f>
        <v/>
      </c>
    </row>
    <row r="5662" spans="1:15" ht="12.75" customHeight="1" x14ac:dyDescent="0.2">
      <c r="A5662" s="36" t="str">
        <f>'0'!$A$4</f>
        <v>………………..</v>
      </c>
      <c r="B5662" s="37">
        <f>'0'!$A$2</f>
        <v>46112</v>
      </c>
      <c r="C5662" s="37" t="s">
        <v>1243</v>
      </c>
      <c r="D5662" s="119" t="str">
        <f>IF(G5662="","",VLOOKUP(G5662,номенклатури!R:T,2,0))</f>
        <v/>
      </c>
      <c r="E5662" s="365" t="str">
        <f>IF(G5662="","",VLOOKUP(G5662,номенклатури!R:T,3,0))</f>
        <v/>
      </c>
      <c r="F5662" s="159" t="str">
        <f>IF(G5662="","",IF(ISERROR(VLOOKUP(G5662,номенклатури!V:V,1,0)),E5662*H5662,E5662*I5662))</f>
        <v/>
      </c>
      <c r="G5662" s="14"/>
      <c r="H5662" s="15"/>
      <c r="I5662" s="15"/>
      <c r="J5662" s="15"/>
      <c r="K5662" s="15"/>
      <c r="L5662" s="217"/>
      <c r="M5662" s="22"/>
      <c r="N5662" s="119" t="str">
        <f>IF(G5662="","",VLOOKUP(G5662,номенклатури!R:U,4,0))</f>
        <v/>
      </c>
      <c r="O5662" s="119" t="str">
        <f>IF(M5662="","",VLOOKUP(M5662,'14'!D:D,1,0))</f>
        <v/>
      </c>
    </row>
    <row r="5663" spans="1:15" ht="12.75" customHeight="1" x14ac:dyDescent="0.2">
      <c r="A5663" s="36" t="str">
        <f>'0'!$A$4</f>
        <v>………………..</v>
      </c>
      <c r="B5663" s="37">
        <f>'0'!$A$2</f>
        <v>46112</v>
      </c>
      <c r="C5663" s="37" t="s">
        <v>1243</v>
      </c>
      <c r="D5663" s="119" t="str">
        <f>IF(G5663="","",VLOOKUP(G5663,номенклатури!R:T,2,0))</f>
        <v/>
      </c>
      <c r="E5663" s="365" t="str">
        <f>IF(G5663="","",VLOOKUP(G5663,номенклатури!R:T,3,0))</f>
        <v/>
      </c>
      <c r="F5663" s="159" t="str">
        <f>IF(G5663="","",IF(ISERROR(VLOOKUP(G5663,номенклатури!V:V,1,0)),E5663*H5663,E5663*I5663))</f>
        <v/>
      </c>
      <c r="G5663" s="14"/>
      <c r="H5663" s="15"/>
      <c r="I5663" s="15"/>
      <c r="J5663" s="15"/>
      <c r="K5663" s="15"/>
      <c r="L5663" s="217"/>
      <c r="M5663" s="22"/>
      <c r="N5663" s="119" t="str">
        <f>IF(G5663="","",VLOOKUP(G5663,номенклатури!R:U,4,0))</f>
        <v/>
      </c>
      <c r="O5663" s="119" t="str">
        <f>IF(M5663="","",VLOOKUP(M5663,'14'!D:D,1,0))</f>
        <v/>
      </c>
    </row>
    <row r="5664" spans="1:15" ht="12.75" customHeight="1" x14ac:dyDescent="0.2">
      <c r="A5664" s="36" t="str">
        <f>'0'!$A$4</f>
        <v>………………..</v>
      </c>
      <c r="B5664" s="37">
        <f>'0'!$A$2</f>
        <v>46112</v>
      </c>
      <c r="C5664" s="37" t="s">
        <v>1243</v>
      </c>
      <c r="D5664" s="119" t="str">
        <f>IF(G5664="","",VLOOKUP(G5664,номенклатури!R:T,2,0))</f>
        <v/>
      </c>
      <c r="E5664" s="365" t="str">
        <f>IF(G5664="","",VLOOKUP(G5664,номенклатури!R:T,3,0))</f>
        <v/>
      </c>
      <c r="F5664" s="159" t="str">
        <f>IF(G5664="","",IF(ISERROR(VLOOKUP(G5664,номенклатури!V:V,1,0)),E5664*H5664,E5664*I5664))</f>
        <v/>
      </c>
      <c r="G5664" s="14"/>
      <c r="H5664" s="15"/>
      <c r="I5664" s="15"/>
      <c r="J5664" s="15"/>
      <c r="K5664" s="15"/>
      <c r="L5664" s="217"/>
      <c r="M5664" s="22"/>
      <c r="N5664" s="119" t="str">
        <f>IF(G5664="","",VLOOKUP(G5664,номенклатури!R:U,4,0))</f>
        <v/>
      </c>
      <c r="O5664" s="119" t="str">
        <f>IF(M5664="","",VLOOKUP(M5664,'14'!D:D,1,0))</f>
        <v/>
      </c>
    </row>
    <row r="5665" spans="1:15" ht="12.75" customHeight="1" x14ac:dyDescent="0.2">
      <c r="A5665" s="36" t="str">
        <f>'0'!$A$4</f>
        <v>………………..</v>
      </c>
      <c r="B5665" s="37">
        <f>'0'!$A$2</f>
        <v>46112</v>
      </c>
      <c r="C5665" s="37" t="s">
        <v>1243</v>
      </c>
      <c r="D5665" s="119" t="str">
        <f>IF(G5665="","",VLOOKUP(G5665,номенклатури!R:T,2,0))</f>
        <v/>
      </c>
      <c r="E5665" s="365" t="str">
        <f>IF(G5665="","",VLOOKUP(G5665,номенклатури!R:T,3,0))</f>
        <v/>
      </c>
      <c r="F5665" s="159" t="str">
        <f>IF(G5665="","",IF(ISERROR(VLOOKUP(G5665,номенклатури!V:V,1,0)),E5665*H5665,E5665*I5665))</f>
        <v/>
      </c>
      <c r="G5665" s="14"/>
      <c r="H5665" s="15"/>
      <c r="I5665" s="15"/>
      <c r="J5665" s="15"/>
      <c r="K5665" s="15"/>
      <c r="L5665" s="217"/>
      <c r="M5665" s="22"/>
      <c r="N5665" s="119" t="str">
        <f>IF(G5665="","",VLOOKUP(G5665,номенклатури!R:U,4,0))</f>
        <v/>
      </c>
      <c r="O5665" s="119" t="str">
        <f>IF(M5665="","",VLOOKUP(M5665,'14'!D:D,1,0))</f>
        <v/>
      </c>
    </row>
    <row r="5666" spans="1:15" ht="12.75" customHeight="1" x14ac:dyDescent="0.2">
      <c r="A5666" s="36" t="str">
        <f>'0'!$A$4</f>
        <v>………………..</v>
      </c>
      <c r="B5666" s="37">
        <f>'0'!$A$2</f>
        <v>46112</v>
      </c>
      <c r="C5666" s="37" t="s">
        <v>1243</v>
      </c>
      <c r="D5666" s="119" t="str">
        <f>IF(G5666="","",VLOOKUP(G5666,номенклатури!R:T,2,0))</f>
        <v/>
      </c>
      <c r="E5666" s="365" t="str">
        <f>IF(G5666="","",VLOOKUP(G5666,номенклатури!R:T,3,0))</f>
        <v/>
      </c>
      <c r="F5666" s="159" t="str">
        <f>IF(G5666="","",IF(ISERROR(VLOOKUP(G5666,номенклатури!V:V,1,0)),E5666*H5666,E5666*I5666))</f>
        <v/>
      </c>
      <c r="G5666" s="14"/>
      <c r="H5666" s="15"/>
      <c r="I5666" s="15"/>
      <c r="J5666" s="15"/>
      <c r="K5666" s="15"/>
      <c r="L5666" s="217"/>
      <c r="M5666" s="22"/>
      <c r="N5666" s="119" t="str">
        <f>IF(G5666="","",VLOOKUP(G5666,номенклатури!R:U,4,0))</f>
        <v/>
      </c>
      <c r="O5666" s="119" t="str">
        <f>IF(M5666="","",VLOOKUP(M5666,'14'!D:D,1,0))</f>
        <v/>
      </c>
    </row>
    <row r="5667" spans="1:15" ht="12.75" customHeight="1" x14ac:dyDescent="0.2">
      <c r="A5667" s="36" t="str">
        <f>'0'!$A$4</f>
        <v>………………..</v>
      </c>
      <c r="B5667" s="37">
        <f>'0'!$A$2</f>
        <v>46112</v>
      </c>
      <c r="C5667" s="37" t="s">
        <v>1243</v>
      </c>
      <c r="D5667" s="119" t="str">
        <f>IF(G5667="","",VLOOKUP(G5667,номенклатури!R:T,2,0))</f>
        <v/>
      </c>
      <c r="E5667" s="365" t="str">
        <f>IF(G5667="","",VLOOKUP(G5667,номенклатури!R:T,3,0))</f>
        <v/>
      </c>
      <c r="F5667" s="159" t="str">
        <f>IF(G5667="","",IF(ISERROR(VLOOKUP(G5667,номенклатури!V:V,1,0)),E5667*H5667,E5667*I5667))</f>
        <v/>
      </c>
      <c r="G5667" s="14"/>
      <c r="H5667" s="15"/>
      <c r="I5667" s="15"/>
      <c r="J5667" s="15"/>
      <c r="K5667" s="15"/>
      <c r="L5667" s="217"/>
      <c r="M5667" s="22"/>
      <c r="N5667" s="119" t="str">
        <f>IF(G5667="","",VLOOKUP(G5667,номенклатури!R:U,4,0))</f>
        <v/>
      </c>
      <c r="O5667" s="119" t="str">
        <f>IF(M5667="","",VLOOKUP(M5667,'14'!D:D,1,0))</f>
        <v/>
      </c>
    </row>
    <row r="5668" spans="1:15" ht="12.75" customHeight="1" x14ac:dyDescent="0.2">
      <c r="A5668" s="36" t="str">
        <f>'0'!$A$4</f>
        <v>………………..</v>
      </c>
      <c r="B5668" s="37">
        <f>'0'!$A$2</f>
        <v>46112</v>
      </c>
      <c r="C5668" s="37" t="s">
        <v>1243</v>
      </c>
      <c r="D5668" s="119" t="str">
        <f>IF(G5668="","",VLOOKUP(G5668,номенклатури!R:T,2,0))</f>
        <v/>
      </c>
      <c r="E5668" s="365" t="str">
        <f>IF(G5668="","",VLOOKUP(G5668,номенклатури!R:T,3,0))</f>
        <v/>
      </c>
      <c r="F5668" s="159" t="str">
        <f>IF(G5668="","",IF(ISERROR(VLOOKUP(G5668,номенклатури!V:V,1,0)),E5668*H5668,E5668*I5668))</f>
        <v/>
      </c>
      <c r="G5668" s="14"/>
      <c r="H5668" s="15"/>
      <c r="I5668" s="15"/>
      <c r="J5668" s="15"/>
      <c r="K5668" s="15"/>
      <c r="L5668" s="217"/>
      <c r="M5668" s="22"/>
      <c r="N5668" s="119" t="str">
        <f>IF(G5668="","",VLOOKUP(G5668,номенклатури!R:U,4,0))</f>
        <v/>
      </c>
      <c r="O5668" s="119" t="str">
        <f>IF(M5668="","",VLOOKUP(M5668,'14'!D:D,1,0))</f>
        <v/>
      </c>
    </row>
    <row r="5669" spans="1:15" ht="12.75" customHeight="1" x14ac:dyDescent="0.2">
      <c r="A5669" s="36" t="str">
        <f>'0'!$A$4</f>
        <v>………………..</v>
      </c>
      <c r="B5669" s="37">
        <f>'0'!$A$2</f>
        <v>46112</v>
      </c>
      <c r="C5669" s="37" t="s">
        <v>1243</v>
      </c>
      <c r="D5669" s="119" t="str">
        <f>IF(G5669="","",VLOOKUP(G5669,номенклатури!R:T,2,0))</f>
        <v/>
      </c>
      <c r="E5669" s="365" t="str">
        <f>IF(G5669="","",VLOOKUP(G5669,номенклатури!R:T,3,0))</f>
        <v/>
      </c>
      <c r="F5669" s="159" t="str">
        <f>IF(G5669="","",IF(ISERROR(VLOOKUP(G5669,номенклатури!V:V,1,0)),E5669*H5669,E5669*I5669))</f>
        <v/>
      </c>
      <c r="G5669" s="14"/>
      <c r="H5669" s="15"/>
      <c r="I5669" s="15"/>
      <c r="J5669" s="15"/>
      <c r="K5669" s="15"/>
      <c r="L5669" s="217"/>
      <c r="M5669" s="22"/>
      <c r="N5669" s="119" t="str">
        <f>IF(G5669="","",VLOOKUP(G5669,номенклатури!R:U,4,0))</f>
        <v/>
      </c>
      <c r="O5669" s="119" t="str">
        <f>IF(M5669="","",VLOOKUP(M5669,'14'!D:D,1,0))</f>
        <v/>
      </c>
    </row>
    <row r="5670" spans="1:15" ht="12.75" customHeight="1" x14ac:dyDescent="0.2">
      <c r="A5670" s="36" t="str">
        <f>'0'!$A$4</f>
        <v>………………..</v>
      </c>
      <c r="B5670" s="37">
        <f>'0'!$A$2</f>
        <v>46112</v>
      </c>
      <c r="C5670" s="37" t="s">
        <v>1243</v>
      </c>
      <c r="D5670" s="119" t="str">
        <f>IF(G5670="","",VLOOKUP(G5670,номенклатури!R:T,2,0))</f>
        <v/>
      </c>
      <c r="E5670" s="365" t="str">
        <f>IF(G5670="","",VLOOKUP(G5670,номенклатури!R:T,3,0))</f>
        <v/>
      </c>
      <c r="F5670" s="159" t="str">
        <f>IF(G5670="","",IF(ISERROR(VLOOKUP(G5670,номенклатури!V:V,1,0)),E5670*H5670,E5670*I5670))</f>
        <v/>
      </c>
      <c r="G5670" s="14"/>
      <c r="H5670" s="15"/>
      <c r="I5670" s="15"/>
      <c r="J5670" s="15"/>
      <c r="K5670" s="15"/>
      <c r="L5670" s="217"/>
      <c r="M5670" s="22"/>
      <c r="N5670" s="119" t="str">
        <f>IF(G5670="","",VLOOKUP(G5670,номенклатури!R:U,4,0))</f>
        <v/>
      </c>
      <c r="O5670" s="119" t="str">
        <f>IF(M5670="","",VLOOKUP(M5670,'14'!D:D,1,0))</f>
        <v/>
      </c>
    </row>
    <row r="5671" spans="1:15" ht="12.75" customHeight="1" x14ac:dyDescent="0.2">
      <c r="A5671" s="36" t="str">
        <f>'0'!$A$4</f>
        <v>………………..</v>
      </c>
      <c r="B5671" s="37">
        <f>'0'!$A$2</f>
        <v>46112</v>
      </c>
      <c r="C5671" s="37" t="s">
        <v>1243</v>
      </c>
      <c r="D5671" s="119" t="str">
        <f>IF(G5671="","",VLOOKUP(G5671,номенклатури!R:T,2,0))</f>
        <v/>
      </c>
      <c r="E5671" s="365" t="str">
        <f>IF(G5671="","",VLOOKUP(G5671,номенклатури!R:T,3,0))</f>
        <v/>
      </c>
      <c r="F5671" s="159" t="str">
        <f>IF(G5671="","",IF(ISERROR(VLOOKUP(G5671,номенклатури!V:V,1,0)),E5671*H5671,E5671*I5671))</f>
        <v/>
      </c>
      <c r="G5671" s="14"/>
      <c r="H5671" s="15"/>
      <c r="I5671" s="15"/>
      <c r="J5671" s="15"/>
      <c r="K5671" s="15"/>
      <c r="L5671" s="217"/>
      <c r="M5671" s="22"/>
      <c r="N5671" s="119" t="str">
        <f>IF(G5671="","",VLOOKUP(G5671,номенклатури!R:U,4,0))</f>
        <v/>
      </c>
      <c r="O5671" s="119" t="str">
        <f>IF(M5671="","",VLOOKUP(M5671,'14'!D:D,1,0))</f>
        <v/>
      </c>
    </row>
    <row r="5672" spans="1:15" ht="12.75" customHeight="1" x14ac:dyDescent="0.2">
      <c r="A5672" s="36" t="str">
        <f>'0'!$A$4</f>
        <v>………………..</v>
      </c>
      <c r="B5672" s="37">
        <f>'0'!$A$2</f>
        <v>46112</v>
      </c>
      <c r="C5672" s="37" t="s">
        <v>1243</v>
      </c>
      <c r="D5672" s="119" t="str">
        <f>IF(G5672="","",VLOOKUP(G5672,номенклатури!R:T,2,0))</f>
        <v/>
      </c>
      <c r="E5672" s="365" t="str">
        <f>IF(G5672="","",VLOOKUP(G5672,номенклатури!R:T,3,0))</f>
        <v/>
      </c>
      <c r="F5672" s="159" t="str">
        <f>IF(G5672="","",IF(ISERROR(VLOOKUP(G5672,номенклатури!V:V,1,0)),E5672*H5672,E5672*I5672))</f>
        <v/>
      </c>
      <c r="G5672" s="14"/>
      <c r="H5672" s="15"/>
      <c r="I5672" s="15"/>
      <c r="J5672" s="15"/>
      <c r="K5672" s="15"/>
      <c r="L5672" s="217"/>
      <c r="M5672" s="22"/>
      <c r="N5672" s="119" t="str">
        <f>IF(G5672="","",VLOOKUP(G5672,номенклатури!R:U,4,0))</f>
        <v/>
      </c>
      <c r="O5672" s="119" t="str">
        <f>IF(M5672="","",VLOOKUP(M5672,'14'!D:D,1,0))</f>
        <v/>
      </c>
    </row>
    <row r="5673" spans="1:15" ht="12.75" customHeight="1" x14ac:dyDescent="0.2">
      <c r="A5673" s="36" t="str">
        <f>'0'!$A$4</f>
        <v>………………..</v>
      </c>
      <c r="B5673" s="37">
        <f>'0'!$A$2</f>
        <v>46112</v>
      </c>
      <c r="C5673" s="37" t="s">
        <v>1243</v>
      </c>
      <c r="D5673" s="119" t="str">
        <f>IF(G5673="","",VLOOKUP(G5673,номенклатури!R:T,2,0))</f>
        <v/>
      </c>
      <c r="E5673" s="365" t="str">
        <f>IF(G5673="","",VLOOKUP(G5673,номенклатури!R:T,3,0))</f>
        <v/>
      </c>
      <c r="F5673" s="159" t="str">
        <f>IF(G5673="","",IF(ISERROR(VLOOKUP(G5673,номенклатури!V:V,1,0)),E5673*H5673,E5673*I5673))</f>
        <v/>
      </c>
      <c r="G5673" s="14"/>
      <c r="H5673" s="15"/>
      <c r="I5673" s="15"/>
      <c r="J5673" s="15"/>
      <c r="K5673" s="15"/>
      <c r="L5673" s="217"/>
      <c r="M5673" s="22"/>
      <c r="N5673" s="119" t="str">
        <f>IF(G5673="","",VLOOKUP(G5673,номенклатури!R:U,4,0))</f>
        <v/>
      </c>
      <c r="O5673" s="119" t="str">
        <f>IF(M5673="","",VLOOKUP(M5673,'14'!D:D,1,0))</f>
        <v/>
      </c>
    </row>
    <row r="5674" spans="1:15" ht="12.75" customHeight="1" x14ac:dyDescent="0.2">
      <c r="A5674" s="36" t="str">
        <f>'0'!$A$4</f>
        <v>………………..</v>
      </c>
      <c r="B5674" s="37">
        <f>'0'!$A$2</f>
        <v>46112</v>
      </c>
      <c r="C5674" s="37" t="s">
        <v>1243</v>
      </c>
      <c r="D5674" s="119" t="str">
        <f>IF(G5674="","",VLOOKUP(G5674,номенклатури!R:T,2,0))</f>
        <v/>
      </c>
      <c r="E5674" s="365" t="str">
        <f>IF(G5674="","",VLOOKUP(G5674,номенклатури!R:T,3,0))</f>
        <v/>
      </c>
      <c r="F5674" s="159" t="str">
        <f>IF(G5674="","",IF(ISERROR(VLOOKUP(G5674,номенклатури!V:V,1,0)),E5674*H5674,E5674*I5674))</f>
        <v/>
      </c>
      <c r="G5674" s="14"/>
      <c r="H5674" s="15"/>
      <c r="I5674" s="15"/>
      <c r="J5674" s="15"/>
      <c r="K5674" s="15"/>
      <c r="L5674" s="217"/>
      <c r="M5674" s="22"/>
      <c r="N5674" s="119" t="str">
        <f>IF(G5674="","",VLOOKUP(G5674,номенклатури!R:U,4,0))</f>
        <v/>
      </c>
      <c r="O5674" s="119" t="str">
        <f>IF(M5674="","",VLOOKUP(M5674,'14'!D:D,1,0))</f>
        <v/>
      </c>
    </row>
    <row r="5675" spans="1:15" ht="12.75" customHeight="1" x14ac:dyDescent="0.2">
      <c r="A5675" s="36" t="str">
        <f>'0'!$A$4</f>
        <v>………………..</v>
      </c>
      <c r="B5675" s="37">
        <f>'0'!$A$2</f>
        <v>46112</v>
      </c>
      <c r="C5675" s="37" t="s">
        <v>1243</v>
      </c>
      <c r="D5675" s="119" t="str">
        <f>IF(G5675="","",VLOOKUP(G5675,номенклатури!R:T,2,0))</f>
        <v/>
      </c>
      <c r="E5675" s="365" t="str">
        <f>IF(G5675="","",VLOOKUP(G5675,номенклатури!R:T,3,0))</f>
        <v/>
      </c>
      <c r="F5675" s="159" t="str">
        <f>IF(G5675="","",IF(ISERROR(VLOOKUP(G5675,номенклатури!V:V,1,0)),E5675*H5675,E5675*I5675))</f>
        <v/>
      </c>
      <c r="G5675" s="14"/>
      <c r="H5675" s="15"/>
      <c r="I5675" s="15"/>
      <c r="J5675" s="15"/>
      <c r="K5675" s="15"/>
      <c r="L5675" s="217"/>
      <c r="M5675" s="22"/>
      <c r="N5675" s="119" t="str">
        <f>IF(G5675="","",VLOOKUP(G5675,номенклатури!R:U,4,0))</f>
        <v/>
      </c>
      <c r="O5675" s="119" t="str">
        <f>IF(M5675="","",VLOOKUP(M5675,'14'!D:D,1,0))</f>
        <v/>
      </c>
    </row>
    <row r="5676" spans="1:15" ht="12.75" customHeight="1" x14ac:dyDescent="0.2">
      <c r="A5676" s="36" t="str">
        <f>'0'!$A$4</f>
        <v>………………..</v>
      </c>
      <c r="B5676" s="37">
        <f>'0'!$A$2</f>
        <v>46112</v>
      </c>
      <c r="C5676" s="37" t="s">
        <v>1243</v>
      </c>
      <c r="D5676" s="119" t="str">
        <f>IF(G5676="","",VLOOKUP(G5676,номенклатури!R:T,2,0))</f>
        <v/>
      </c>
      <c r="E5676" s="365" t="str">
        <f>IF(G5676="","",VLOOKUP(G5676,номенклатури!R:T,3,0))</f>
        <v/>
      </c>
      <c r="F5676" s="159" t="str">
        <f>IF(G5676="","",IF(ISERROR(VLOOKUP(G5676,номенклатури!V:V,1,0)),E5676*H5676,E5676*I5676))</f>
        <v/>
      </c>
      <c r="G5676" s="14"/>
      <c r="H5676" s="15"/>
      <c r="I5676" s="15"/>
      <c r="J5676" s="15"/>
      <c r="K5676" s="15"/>
      <c r="L5676" s="217"/>
      <c r="M5676" s="22"/>
      <c r="N5676" s="119" t="str">
        <f>IF(G5676="","",VLOOKUP(G5676,номенклатури!R:U,4,0))</f>
        <v/>
      </c>
      <c r="O5676" s="119" t="str">
        <f>IF(M5676="","",VLOOKUP(M5676,'14'!D:D,1,0))</f>
        <v/>
      </c>
    </row>
    <row r="5677" spans="1:15" ht="12.75" customHeight="1" x14ac:dyDescent="0.2">
      <c r="A5677" s="36" t="str">
        <f>'0'!$A$4</f>
        <v>………………..</v>
      </c>
      <c r="B5677" s="37">
        <f>'0'!$A$2</f>
        <v>46112</v>
      </c>
      <c r="C5677" s="37" t="s">
        <v>1243</v>
      </c>
      <c r="D5677" s="119" t="str">
        <f>IF(G5677="","",VLOOKUP(G5677,номенклатури!R:T,2,0))</f>
        <v/>
      </c>
      <c r="E5677" s="365" t="str">
        <f>IF(G5677="","",VLOOKUP(G5677,номенклатури!R:T,3,0))</f>
        <v/>
      </c>
      <c r="F5677" s="159" t="str">
        <f>IF(G5677="","",IF(ISERROR(VLOOKUP(G5677,номенклатури!V:V,1,0)),E5677*H5677,E5677*I5677))</f>
        <v/>
      </c>
      <c r="G5677" s="14"/>
      <c r="H5677" s="15"/>
      <c r="I5677" s="15"/>
      <c r="J5677" s="15"/>
      <c r="K5677" s="15"/>
      <c r="L5677" s="217"/>
      <c r="M5677" s="22"/>
      <c r="N5677" s="119" t="str">
        <f>IF(G5677="","",VLOOKUP(G5677,номенклатури!R:U,4,0))</f>
        <v/>
      </c>
      <c r="O5677" s="119" t="str">
        <f>IF(M5677="","",VLOOKUP(M5677,'14'!D:D,1,0))</f>
        <v/>
      </c>
    </row>
    <row r="5678" spans="1:15" ht="12.75" customHeight="1" x14ac:dyDescent="0.2">
      <c r="A5678" s="36" t="str">
        <f>'0'!$A$4</f>
        <v>………………..</v>
      </c>
      <c r="B5678" s="37">
        <f>'0'!$A$2</f>
        <v>46112</v>
      </c>
      <c r="C5678" s="37" t="s">
        <v>1243</v>
      </c>
      <c r="D5678" s="119" t="str">
        <f>IF(G5678="","",VLOOKUP(G5678,номенклатури!R:T,2,0))</f>
        <v/>
      </c>
      <c r="E5678" s="365" t="str">
        <f>IF(G5678="","",VLOOKUP(G5678,номенклатури!R:T,3,0))</f>
        <v/>
      </c>
      <c r="F5678" s="159" t="str">
        <f>IF(G5678="","",IF(ISERROR(VLOOKUP(G5678,номенклатури!V:V,1,0)),E5678*H5678,E5678*I5678))</f>
        <v/>
      </c>
      <c r="G5678" s="14"/>
      <c r="H5678" s="15"/>
      <c r="I5678" s="15"/>
      <c r="J5678" s="15"/>
      <c r="K5678" s="15"/>
      <c r="L5678" s="217"/>
      <c r="M5678" s="22"/>
      <c r="N5678" s="119" t="str">
        <f>IF(G5678="","",VLOOKUP(G5678,номенклатури!R:U,4,0))</f>
        <v/>
      </c>
      <c r="O5678" s="119" t="str">
        <f>IF(M5678="","",VLOOKUP(M5678,'14'!D:D,1,0))</f>
        <v/>
      </c>
    </row>
    <row r="5679" spans="1:15" ht="12.75" customHeight="1" x14ac:dyDescent="0.2">
      <c r="A5679" s="36" t="str">
        <f>'0'!$A$4</f>
        <v>………………..</v>
      </c>
      <c r="B5679" s="37">
        <f>'0'!$A$2</f>
        <v>46112</v>
      </c>
      <c r="C5679" s="37" t="s">
        <v>1243</v>
      </c>
      <c r="D5679" s="119" t="str">
        <f>IF(G5679="","",VLOOKUP(G5679,номенклатури!R:T,2,0))</f>
        <v/>
      </c>
      <c r="E5679" s="365" t="str">
        <f>IF(G5679="","",VLOOKUP(G5679,номенклатури!R:T,3,0))</f>
        <v/>
      </c>
      <c r="F5679" s="159" t="str">
        <f>IF(G5679="","",IF(ISERROR(VLOOKUP(G5679,номенклатури!V:V,1,0)),E5679*H5679,E5679*I5679))</f>
        <v/>
      </c>
      <c r="G5679" s="14"/>
      <c r="H5679" s="15"/>
      <c r="I5679" s="15"/>
      <c r="J5679" s="15"/>
      <c r="K5679" s="15"/>
      <c r="L5679" s="217"/>
      <c r="M5679" s="22"/>
      <c r="N5679" s="119" t="str">
        <f>IF(G5679="","",VLOOKUP(G5679,номенклатури!R:U,4,0))</f>
        <v/>
      </c>
      <c r="O5679" s="119" t="str">
        <f>IF(M5679="","",VLOOKUP(M5679,'14'!D:D,1,0))</f>
        <v/>
      </c>
    </row>
    <row r="5680" spans="1:15" ht="12.75" customHeight="1" x14ac:dyDescent="0.2">
      <c r="A5680" s="36" t="str">
        <f>'0'!$A$4</f>
        <v>………………..</v>
      </c>
      <c r="B5680" s="37">
        <f>'0'!$A$2</f>
        <v>46112</v>
      </c>
      <c r="C5680" s="37" t="s">
        <v>1243</v>
      </c>
      <c r="D5680" s="119" t="str">
        <f>IF(G5680="","",VLOOKUP(G5680,номенклатури!R:T,2,0))</f>
        <v/>
      </c>
      <c r="E5680" s="365" t="str">
        <f>IF(G5680="","",VLOOKUP(G5680,номенклатури!R:T,3,0))</f>
        <v/>
      </c>
      <c r="F5680" s="159" t="str">
        <f>IF(G5680="","",IF(ISERROR(VLOOKUP(G5680,номенклатури!V:V,1,0)),E5680*H5680,E5680*I5680))</f>
        <v/>
      </c>
      <c r="G5680" s="14"/>
      <c r="H5680" s="15"/>
      <c r="I5680" s="15"/>
      <c r="J5680" s="15"/>
      <c r="K5680" s="15"/>
      <c r="L5680" s="217"/>
      <c r="M5680" s="22"/>
      <c r="N5680" s="119" t="str">
        <f>IF(G5680="","",VLOOKUP(G5680,номенклатури!R:U,4,0))</f>
        <v/>
      </c>
      <c r="O5680" s="119" t="str">
        <f>IF(M5680="","",VLOOKUP(M5680,'14'!D:D,1,0))</f>
        <v/>
      </c>
    </row>
    <row r="5681" spans="1:15" ht="12.75" customHeight="1" x14ac:dyDescent="0.2">
      <c r="A5681" s="36" t="str">
        <f>'0'!$A$4</f>
        <v>………………..</v>
      </c>
      <c r="B5681" s="37">
        <f>'0'!$A$2</f>
        <v>46112</v>
      </c>
      <c r="C5681" s="37" t="s">
        <v>1243</v>
      </c>
      <c r="D5681" s="119" t="str">
        <f>IF(G5681="","",VLOOKUP(G5681,номенклатури!R:T,2,0))</f>
        <v/>
      </c>
      <c r="E5681" s="365" t="str">
        <f>IF(G5681="","",VLOOKUP(G5681,номенклатури!R:T,3,0))</f>
        <v/>
      </c>
      <c r="F5681" s="159" t="str">
        <f>IF(G5681="","",IF(ISERROR(VLOOKUP(G5681,номенклатури!V:V,1,0)),E5681*H5681,E5681*I5681))</f>
        <v/>
      </c>
      <c r="G5681" s="14"/>
      <c r="H5681" s="15"/>
      <c r="I5681" s="15"/>
      <c r="J5681" s="15"/>
      <c r="K5681" s="15"/>
      <c r="L5681" s="217"/>
      <c r="M5681" s="22"/>
      <c r="N5681" s="119" t="str">
        <f>IF(G5681="","",VLOOKUP(G5681,номенклатури!R:U,4,0))</f>
        <v/>
      </c>
      <c r="O5681" s="119" t="str">
        <f>IF(M5681="","",VLOOKUP(M5681,'14'!D:D,1,0))</f>
        <v/>
      </c>
    </row>
    <row r="5682" spans="1:15" ht="12.75" customHeight="1" x14ac:dyDescent="0.2">
      <c r="A5682" s="36" t="str">
        <f>'0'!$A$4</f>
        <v>………………..</v>
      </c>
      <c r="B5682" s="37">
        <f>'0'!$A$2</f>
        <v>46112</v>
      </c>
      <c r="C5682" s="37" t="s">
        <v>1243</v>
      </c>
      <c r="D5682" s="119" t="str">
        <f>IF(G5682="","",VLOOKUP(G5682,номенклатури!R:T,2,0))</f>
        <v/>
      </c>
      <c r="E5682" s="365" t="str">
        <f>IF(G5682="","",VLOOKUP(G5682,номенклатури!R:T,3,0))</f>
        <v/>
      </c>
      <c r="F5682" s="159" t="str">
        <f>IF(G5682="","",IF(ISERROR(VLOOKUP(G5682,номенклатури!V:V,1,0)),E5682*H5682,E5682*I5682))</f>
        <v/>
      </c>
      <c r="G5682" s="14"/>
      <c r="H5682" s="15"/>
      <c r="I5682" s="15"/>
      <c r="J5682" s="15"/>
      <c r="K5682" s="15"/>
      <c r="L5682" s="217"/>
      <c r="M5682" s="22"/>
      <c r="N5682" s="119" t="str">
        <f>IF(G5682="","",VLOOKUP(G5682,номенклатури!R:U,4,0))</f>
        <v/>
      </c>
      <c r="O5682" s="119" t="str">
        <f>IF(M5682="","",VLOOKUP(M5682,'14'!D:D,1,0))</f>
        <v/>
      </c>
    </row>
    <row r="5683" spans="1:15" ht="12.75" customHeight="1" x14ac:dyDescent="0.2">
      <c r="A5683" s="36" t="str">
        <f>'0'!$A$4</f>
        <v>………………..</v>
      </c>
      <c r="B5683" s="37">
        <f>'0'!$A$2</f>
        <v>46112</v>
      </c>
      <c r="C5683" s="37" t="s">
        <v>1243</v>
      </c>
      <c r="D5683" s="119" t="str">
        <f>IF(G5683="","",VLOOKUP(G5683,номенклатури!R:T,2,0))</f>
        <v/>
      </c>
      <c r="E5683" s="365" t="str">
        <f>IF(G5683="","",VLOOKUP(G5683,номенклатури!R:T,3,0))</f>
        <v/>
      </c>
      <c r="F5683" s="159" t="str">
        <f>IF(G5683="","",IF(ISERROR(VLOOKUP(G5683,номенклатури!V:V,1,0)),E5683*H5683,E5683*I5683))</f>
        <v/>
      </c>
      <c r="G5683" s="14"/>
      <c r="H5683" s="15"/>
      <c r="I5683" s="15"/>
      <c r="J5683" s="15"/>
      <c r="K5683" s="15"/>
      <c r="L5683" s="217"/>
      <c r="M5683" s="22"/>
      <c r="N5683" s="119" t="str">
        <f>IF(G5683="","",VLOOKUP(G5683,номенклатури!R:U,4,0))</f>
        <v/>
      </c>
      <c r="O5683" s="119" t="str">
        <f>IF(M5683="","",VLOOKUP(M5683,'14'!D:D,1,0))</f>
        <v/>
      </c>
    </row>
    <row r="5684" spans="1:15" ht="12.75" customHeight="1" x14ac:dyDescent="0.2">
      <c r="A5684" s="36" t="str">
        <f>'0'!$A$4</f>
        <v>………………..</v>
      </c>
      <c r="B5684" s="37">
        <f>'0'!$A$2</f>
        <v>46112</v>
      </c>
      <c r="C5684" s="37" t="s">
        <v>1243</v>
      </c>
      <c r="D5684" s="119" t="str">
        <f>IF(G5684="","",VLOOKUP(G5684,номенклатури!R:T,2,0))</f>
        <v/>
      </c>
      <c r="E5684" s="365" t="str">
        <f>IF(G5684="","",VLOOKUP(G5684,номенклатури!R:T,3,0))</f>
        <v/>
      </c>
      <c r="F5684" s="159" t="str">
        <f>IF(G5684="","",IF(ISERROR(VLOOKUP(G5684,номенклатури!V:V,1,0)),E5684*H5684,E5684*I5684))</f>
        <v/>
      </c>
      <c r="G5684" s="14"/>
      <c r="H5684" s="15"/>
      <c r="I5684" s="15"/>
      <c r="J5684" s="15"/>
      <c r="K5684" s="15"/>
      <c r="L5684" s="217"/>
      <c r="M5684" s="22"/>
      <c r="N5684" s="119" t="str">
        <f>IF(G5684="","",VLOOKUP(G5684,номенклатури!R:U,4,0))</f>
        <v/>
      </c>
      <c r="O5684" s="119" t="str">
        <f>IF(M5684="","",VLOOKUP(M5684,'14'!D:D,1,0))</f>
        <v/>
      </c>
    </row>
    <row r="5685" spans="1:15" ht="12.75" customHeight="1" x14ac:dyDescent="0.2">
      <c r="A5685" s="36" t="str">
        <f>'0'!$A$4</f>
        <v>………………..</v>
      </c>
      <c r="B5685" s="37">
        <f>'0'!$A$2</f>
        <v>46112</v>
      </c>
      <c r="C5685" s="37" t="s">
        <v>1243</v>
      </c>
      <c r="D5685" s="119" t="str">
        <f>IF(G5685="","",VLOOKUP(G5685,номенклатури!R:T,2,0))</f>
        <v/>
      </c>
      <c r="E5685" s="365" t="str">
        <f>IF(G5685="","",VLOOKUP(G5685,номенклатури!R:T,3,0))</f>
        <v/>
      </c>
      <c r="F5685" s="159" t="str">
        <f>IF(G5685="","",IF(ISERROR(VLOOKUP(G5685,номенклатури!V:V,1,0)),E5685*H5685,E5685*I5685))</f>
        <v/>
      </c>
      <c r="G5685" s="14"/>
      <c r="H5685" s="15"/>
      <c r="I5685" s="15"/>
      <c r="J5685" s="15"/>
      <c r="K5685" s="15"/>
      <c r="L5685" s="217"/>
      <c r="M5685" s="22"/>
      <c r="N5685" s="119" t="str">
        <f>IF(G5685="","",VLOOKUP(G5685,номенклатури!R:U,4,0))</f>
        <v/>
      </c>
      <c r="O5685" s="119" t="str">
        <f>IF(M5685="","",VLOOKUP(M5685,'14'!D:D,1,0))</f>
        <v/>
      </c>
    </row>
    <row r="5686" spans="1:15" ht="12.75" customHeight="1" x14ac:dyDescent="0.2">
      <c r="A5686" s="36" t="str">
        <f>'0'!$A$4</f>
        <v>………………..</v>
      </c>
      <c r="B5686" s="37">
        <f>'0'!$A$2</f>
        <v>46112</v>
      </c>
      <c r="C5686" s="37" t="s">
        <v>1243</v>
      </c>
      <c r="D5686" s="119" t="str">
        <f>IF(G5686="","",VLOOKUP(G5686,номенклатури!R:T,2,0))</f>
        <v/>
      </c>
      <c r="E5686" s="365" t="str">
        <f>IF(G5686="","",VLOOKUP(G5686,номенклатури!R:T,3,0))</f>
        <v/>
      </c>
      <c r="F5686" s="159" t="str">
        <f>IF(G5686="","",IF(ISERROR(VLOOKUP(G5686,номенклатури!V:V,1,0)),E5686*H5686,E5686*I5686))</f>
        <v/>
      </c>
      <c r="G5686" s="14"/>
      <c r="H5686" s="15"/>
      <c r="I5686" s="15"/>
      <c r="J5686" s="15"/>
      <c r="K5686" s="15"/>
      <c r="L5686" s="217"/>
      <c r="M5686" s="22"/>
      <c r="N5686" s="119" t="str">
        <f>IF(G5686="","",VLOOKUP(G5686,номенклатури!R:U,4,0))</f>
        <v/>
      </c>
      <c r="O5686" s="119" t="str">
        <f>IF(M5686="","",VLOOKUP(M5686,'14'!D:D,1,0))</f>
        <v/>
      </c>
    </row>
    <row r="5687" spans="1:15" ht="12.75" customHeight="1" x14ac:dyDescent="0.2">
      <c r="A5687" s="36" t="str">
        <f>'0'!$A$4</f>
        <v>………………..</v>
      </c>
      <c r="B5687" s="37">
        <f>'0'!$A$2</f>
        <v>46112</v>
      </c>
      <c r="C5687" s="37" t="s">
        <v>1243</v>
      </c>
      <c r="D5687" s="119" t="str">
        <f>IF(G5687="","",VLOOKUP(G5687,номенклатури!R:T,2,0))</f>
        <v/>
      </c>
      <c r="E5687" s="365" t="str">
        <f>IF(G5687="","",VLOOKUP(G5687,номенклатури!R:T,3,0))</f>
        <v/>
      </c>
      <c r="F5687" s="159" t="str">
        <f>IF(G5687="","",IF(ISERROR(VLOOKUP(G5687,номенклатури!V:V,1,0)),E5687*H5687,E5687*I5687))</f>
        <v/>
      </c>
      <c r="G5687" s="14"/>
      <c r="H5687" s="15"/>
      <c r="I5687" s="15"/>
      <c r="J5687" s="15"/>
      <c r="K5687" s="15"/>
      <c r="L5687" s="217"/>
      <c r="M5687" s="22"/>
      <c r="N5687" s="119" t="str">
        <f>IF(G5687="","",VLOOKUP(G5687,номенклатури!R:U,4,0))</f>
        <v/>
      </c>
      <c r="O5687" s="119" t="str">
        <f>IF(M5687="","",VLOOKUP(M5687,'14'!D:D,1,0))</f>
        <v/>
      </c>
    </row>
    <row r="5688" spans="1:15" ht="12.75" customHeight="1" x14ac:dyDescent="0.2">
      <c r="A5688" s="36" t="str">
        <f>'0'!$A$4</f>
        <v>………………..</v>
      </c>
      <c r="B5688" s="37">
        <f>'0'!$A$2</f>
        <v>46112</v>
      </c>
      <c r="C5688" s="37" t="s">
        <v>1243</v>
      </c>
      <c r="D5688" s="119" t="str">
        <f>IF(G5688="","",VLOOKUP(G5688,номенклатури!R:T,2,0))</f>
        <v/>
      </c>
      <c r="E5688" s="365" t="str">
        <f>IF(G5688="","",VLOOKUP(G5688,номенклатури!R:T,3,0))</f>
        <v/>
      </c>
      <c r="F5688" s="159" t="str">
        <f>IF(G5688="","",IF(ISERROR(VLOOKUP(G5688,номенклатури!V:V,1,0)),E5688*H5688,E5688*I5688))</f>
        <v/>
      </c>
      <c r="G5688" s="14"/>
      <c r="H5688" s="15"/>
      <c r="I5688" s="15"/>
      <c r="J5688" s="15"/>
      <c r="K5688" s="15"/>
      <c r="L5688" s="217"/>
      <c r="M5688" s="22"/>
      <c r="N5688" s="119" t="str">
        <f>IF(G5688="","",VLOOKUP(G5688,номенклатури!R:U,4,0))</f>
        <v/>
      </c>
      <c r="O5688" s="119" t="str">
        <f>IF(M5688="","",VLOOKUP(M5688,'14'!D:D,1,0))</f>
        <v/>
      </c>
    </row>
    <row r="5689" spans="1:15" ht="12.75" customHeight="1" x14ac:dyDescent="0.2">
      <c r="A5689" s="36" t="str">
        <f>'0'!$A$4</f>
        <v>………………..</v>
      </c>
      <c r="B5689" s="37">
        <f>'0'!$A$2</f>
        <v>46112</v>
      </c>
      <c r="C5689" s="37" t="s">
        <v>1243</v>
      </c>
      <c r="D5689" s="119" t="str">
        <f>IF(G5689="","",VLOOKUP(G5689,номенклатури!R:T,2,0))</f>
        <v/>
      </c>
      <c r="E5689" s="365" t="str">
        <f>IF(G5689="","",VLOOKUP(G5689,номенклатури!R:T,3,0))</f>
        <v/>
      </c>
      <c r="F5689" s="159" t="str">
        <f>IF(G5689="","",IF(ISERROR(VLOOKUP(G5689,номенклатури!V:V,1,0)),E5689*H5689,E5689*I5689))</f>
        <v/>
      </c>
      <c r="G5689" s="14"/>
      <c r="H5689" s="15"/>
      <c r="I5689" s="15"/>
      <c r="J5689" s="15"/>
      <c r="K5689" s="15"/>
      <c r="L5689" s="217"/>
      <c r="M5689" s="22"/>
      <c r="N5689" s="119" t="str">
        <f>IF(G5689="","",VLOOKUP(G5689,номенклатури!R:U,4,0))</f>
        <v/>
      </c>
      <c r="O5689" s="119" t="str">
        <f>IF(M5689="","",VLOOKUP(M5689,'14'!D:D,1,0))</f>
        <v/>
      </c>
    </row>
    <row r="5690" spans="1:15" ht="12.75" customHeight="1" x14ac:dyDescent="0.2">
      <c r="A5690" s="36" t="str">
        <f>'0'!$A$4</f>
        <v>………………..</v>
      </c>
      <c r="B5690" s="37">
        <f>'0'!$A$2</f>
        <v>46112</v>
      </c>
      <c r="C5690" s="37" t="s">
        <v>1243</v>
      </c>
      <c r="D5690" s="119" t="str">
        <f>IF(G5690="","",VLOOKUP(G5690,номенклатури!R:T,2,0))</f>
        <v/>
      </c>
      <c r="E5690" s="365" t="str">
        <f>IF(G5690="","",VLOOKUP(G5690,номенклатури!R:T,3,0))</f>
        <v/>
      </c>
      <c r="F5690" s="159" t="str">
        <f>IF(G5690="","",IF(ISERROR(VLOOKUP(G5690,номенклатури!V:V,1,0)),E5690*H5690,E5690*I5690))</f>
        <v/>
      </c>
      <c r="G5690" s="14"/>
      <c r="H5690" s="15"/>
      <c r="I5690" s="15"/>
      <c r="J5690" s="15"/>
      <c r="K5690" s="15"/>
      <c r="L5690" s="217"/>
      <c r="M5690" s="22"/>
      <c r="N5690" s="119" t="str">
        <f>IF(G5690="","",VLOOKUP(G5690,номенклатури!R:U,4,0))</f>
        <v/>
      </c>
      <c r="O5690" s="119" t="str">
        <f>IF(M5690="","",VLOOKUP(M5690,'14'!D:D,1,0))</f>
        <v/>
      </c>
    </row>
    <row r="5691" spans="1:15" ht="12.75" customHeight="1" x14ac:dyDescent="0.2">
      <c r="A5691" s="36" t="str">
        <f>'0'!$A$4</f>
        <v>………………..</v>
      </c>
      <c r="B5691" s="37">
        <f>'0'!$A$2</f>
        <v>46112</v>
      </c>
      <c r="C5691" s="37" t="s">
        <v>1243</v>
      </c>
      <c r="D5691" s="119" t="str">
        <f>IF(G5691="","",VLOOKUP(G5691,номенклатури!R:T,2,0))</f>
        <v/>
      </c>
      <c r="E5691" s="365" t="str">
        <f>IF(G5691="","",VLOOKUP(G5691,номенклатури!R:T,3,0))</f>
        <v/>
      </c>
      <c r="F5691" s="159" t="str">
        <f>IF(G5691="","",IF(ISERROR(VLOOKUP(G5691,номенклатури!V:V,1,0)),E5691*H5691,E5691*I5691))</f>
        <v/>
      </c>
      <c r="G5691" s="14"/>
      <c r="H5691" s="15"/>
      <c r="I5691" s="15"/>
      <c r="J5691" s="15"/>
      <c r="K5691" s="15"/>
      <c r="L5691" s="217"/>
      <c r="M5691" s="22"/>
      <c r="N5691" s="119" t="str">
        <f>IF(G5691="","",VLOOKUP(G5691,номенклатури!R:U,4,0))</f>
        <v/>
      </c>
      <c r="O5691" s="119" t="str">
        <f>IF(M5691="","",VLOOKUP(M5691,'14'!D:D,1,0))</f>
        <v/>
      </c>
    </row>
    <row r="5692" spans="1:15" ht="12.75" customHeight="1" x14ac:dyDescent="0.2">
      <c r="A5692" s="36" t="str">
        <f>'0'!$A$4</f>
        <v>………………..</v>
      </c>
      <c r="B5692" s="37">
        <f>'0'!$A$2</f>
        <v>46112</v>
      </c>
      <c r="C5692" s="37" t="s">
        <v>1243</v>
      </c>
      <c r="D5692" s="119" t="str">
        <f>IF(G5692="","",VLOOKUP(G5692,номенклатури!R:T,2,0))</f>
        <v/>
      </c>
      <c r="E5692" s="365" t="str">
        <f>IF(G5692="","",VLOOKUP(G5692,номенклатури!R:T,3,0))</f>
        <v/>
      </c>
      <c r="F5692" s="159" t="str">
        <f>IF(G5692="","",IF(ISERROR(VLOOKUP(G5692,номенклатури!V:V,1,0)),E5692*H5692,E5692*I5692))</f>
        <v/>
      </c>
      <c r="G5692" s="14"/>
      <c r="H5692" s="15"/>
      <c r="I5692" s="15"/>
      <c r="J5692" s="15"/>
      <c r="K5692" s="15"/>
      <c r="L5692" s="217"/>
      <c r="M5692" s="22"/>
      <c r="N5692" s="119" t="str">
        <f>IF(G5692="","",VLOOKUP(G5692,номенклатури!R:U,4,0))</f>
        <v/>
      </c>
      <c r="O5692" s="119" t="str">
        <f>IF(M5692="","",VLOOKUP(M5692,'14'!D:D,1,0))</f>
        <v/>
      </c>
    </row>
    <row r="5693" spans="1:15" ht="12.75" customHeight="1" x14ac:dyDescent="0.2">
      <c r="A5693" s="36" t="str">
        <f>'0'!$A$4</f>
        <v>………………..</v>
      </c>
      <c r="B5693" s="37">
        <f>'0'!$A$2</f>
        <v>46112</v>
      </c>
      <c r="C5693" s="37" t="s">
        <v>1243</v>
      </c>
      <c r="D5693" s="119" t="str">
        <f>IF(G5693="","",VLOOKUP(G5693,номенклатури!R:T,2,0))</f>
        <v/>
      </c>
      <c r="E5693" s="365" t="str">
        <f>IF(G5693="","",VLOOKUP(G5693,номенклатури!R:T,3,0))</f>
        <v/>
      </c>
      <c r="F5693" s="159" t="str">
        <f>IF(G5693="","",IF(ISERROR(VLOOKUP(G5693,номенклатури!V:V,1,0)),E5693*H5693,E5693*I5693))</f>
        <v/>
      </c>
      <c r="G5693" s="14"/>
      <c r="H5693" s="15"/>
      <c r="I5693" s="15"/>
      <c r="J5693" s="15"/>
      <c r="K5693" s="15"/>
      <c r="L5693" s="217"/>
      <c r="M5693" s="22"/>
      <c r="N5693" s="119" t="str">
        <f>IF(G5693="","",VLOOKUP(G5693,номенклатури!R:U,4,0))</f>
        <v/>
      </c>
      <c r="O5693" s="119" t="str">
        <f>IF(M5693="","",VLOOKUP(M5693,'14'!D:D,1,0))</f>
        <v/>
      </c>
    </row>
    <row r="5694" spans="1:15" ht="12.75" customHeight="1" x14ac:dyDescent="0.2">
      <c r="A5694" s="36" t="str">
        <f>'0'!$A$4</f>
        <v>………………..</v>
      </c>
      <c r="B5694" s="37">
        <f>'0'!$A$2</f>
        <v>46112</v>
      </c>
      <c r="C5694" s="37" t="s">
        <v>1243</v>
      </c>
      <c r="D5694" s="119" t="str">
        <f>IF(G5694="","",VLOOKUP(G5694,номенклатури!R:T,2,0))</f>
        <v/>
      </c>
      <c r="E5694" s="365" t="str">
        <f>IF(G5694="","",VLOOKUP(G5694,номенклатури!R:T,3,0))</f>
        <v/>
      </c>
      <c r="F5694" s="159" t="str">
        <f>IF(G5694="","",IF(ISERROR(VLOOKUP(G5694,номенклатури!V:V,1,0)),E5694*H5694,E5694*I5694))</f>
        <v/>
      </c>
      <c r="G5694" s="14"/>
      <c r="H5694" s="15"/>
      <c r="I5694" s="15"/>
      <c r="J5694" s="15"/>
      <c r="K5694" s="15"/>
      <c r="L5694" s="217"/>
      <c r="M5694" s="22"/>
      <c r="N5694" s="119" t="str">
        <f>IF(G5694="","",VLOOKUP(G5694,номенклатури!R:U,4,0))</f>
        <v/>
      </c>
      <c r="O5694" s="119" t="str">
        <f>IF(M5694="","",VLOOKUP(M5694,'14'!D:D,1,0))</f>
        <v/>
      </c>
    </row>
    <row r="5695" spans="1:15" ht="12.75" customHeight="1" x14ac:dyDescent="0.2">
      <c r="A5695" s="36" t="str">
        <f>'0'!$A$4</f>
        <v>………………..</v>
      </c>
      <c r="B5695" s="37">
        <f>'0'!$A$2</f>
        <v>46112</v>
      </c>
      <c r="C5695" s="37" t="s">
        <v>1243</v>
      </c>
      <c r="D5695" s="119" t="str">
        <f>IF(G5695="","",VLOOKUP(G5695,номенклатури!R:T,2,0))</f>
        <v/>
      </c>
      <c r="E5695" s="365" t="str">
        <f>IF(G5695="","",VLOOKUP(G5695,номенклатури!R:T,3,0))</f>
        <v/>
      </c>
      <c r="F5695" s="159" t="str">
        <f>IF(G5695="","",IF(ISERROR(VLOOKUP(G5695,номенклатури!V:V,1,0)),E5695*H5695,E5695*I5695))</f>
        <v/>
      </c>
      <c r="G5695" s="14"/>
      <c r="H5695" s="15"/>
      <c r="I5695" s="15"/>
      <c r="J5695" s="15"/>
      <c r="K5695" s="15"/>
      <c r="L5695" s="217"/>
      <c r="M5695" s="22"/>
      <c r="N5695" s="119" t="str">
        <f>IF(G5695="","",VLOOKUP(G5695,номенклатури!R:U,4,0))</f>
        <v/>
      </c>
      <c r="O5695" s="119" t="str">
        <f>IF(M5695="","",VLOOKUP(M5695,'14'!D:D,1,0))</f>
        <v/>
      </c>
    </row>
    <row r="5696" spans="1:15" ht="12.75" customHeight="1" x14ac:dyDescent="0.2">
      <c r="A5696" s="36" t="str">
        <f>'0'!$A$4</f>
        <v>………………..</v>
      </c>
      <c r="B5696" s="37">
        <f>'0'!$A$2</f>
        <v>46112</v>
      </c>
      <c r="C5696" s="37" t="s">
        <v>1243</v>
      </c>
      <c r="D5696" s="119" t="str">
        <f>IF(G5696="","",VLOOKUP(G5696,номенклатури!R:T,2,0))</f>
        <v/>
      </c>
      <c r="E5696" s="365" t="str">
        <f>IF(G5696="","",VLOOKUP(G5696,номенклатури!R:T,3,0))</f>
        <v/>
      </c>
      <c r="F5696" s="159" t="str">
        <f>IF(G5696="","",IF(ISERROR(VLOOKUP(G5696,номенклатури!V:V,1,0)),E5696*H5696,E5696*I5696))</f>
        <v/>
      </c>
      <c r="G5696" s="14"/>
      <c r="H5696" s="15"/>
      <c r="I5696" s="15"/>
      <c r="J5696" s="15"/>
      <c r="K5696" s="15"/>
      <c r="L5696" s="217"/>
      <c r="M5696" s="22"/>
      <c r="N5696" s="119" t="str">
        <f>IF(G5696="","",VLOOKUP(G5696,номенклатури!R:U,4,0))</f>
        <v/>
      </c>
      <c r="O5696" s="119" t="str">
        <f>IF(M5696="","",VLOOKUP(M5696,'14'!D:D,1,0))</f>
        <v/>
      </c>
    </row>
    <row r="5697" spans="1:15" ht="12.75" customHeight="1" x14ac:dyDescent="0.2">
      <c r="A5697" s="36" t="str">
        <f>'0'!$A$4</f>
        <v>………………..</v>
      </c>
      <c r="B5697" s="37">
        <f>'0'!$A$2</f>
        <v>46112</v>
      </c>
      <c r="C5697" s="37" t="s">
        <v>1243</v>
      </c>
      <c r="D5697" s="119" t="str">
        <f>IF(G5697="","",VLOOKUP(G5697,номенклатури!R:T,2,0))</f>
        <v/>
      </c>
      <c r="E5697" s="365" t="str">
        <f>IF(G5697="","",VLOOKUP(G5697,номенклатури!R:T,3,0))</f>
        <v/>
      </c>
      <c r="F5697" s="159" t="str">
        <f>IF(G5697="","",IF(ISERROR(VLOOKUP(G5697,номенклатури!V:V,1,0)),E5697*H5697,E5697*I5697))</f>
        <v/>
      </c>
      <c r="G5697" s="14"/>
      <c r="H5697" s="15"/>
      <c r="I5697" s="15"/>
      <c r="J5697" s="15"/>
      <c r="K5697" s="15"/>
      <c r="L5697" s="217"/>
      <c r="M5697" s="22"/>
      <c r="N5697" s="119" t="str">
        <f>IF(G5697="","",VLOOKUP(G5697,номенклатури!R:U,4,0))</f>
        <v/>
      </c>
      <c r="O5697" s="119" t="str">
        <f>IF(M5697="","",VLOOKUP(M5697,'14'!D:D,1,0))</f>
        <v/>
      </c>
    </row>
    <row r="5698" spans="1:15" ht="12.75" customHeight="1" x14ac:dyDescent="0.2">
      <c r="A5698" s="36" t="str">
        <f>'0'!$A$4</f>
        <v>………………..</v>
      </c>
      <c r="B5698" s="37">
        <f>'0'!$A$2</f>
        <v>46112</v>
      </c>
      <c r="C5698" s="37" t="s">
        <v>1243</v>
      </c>
      <c r="D5698" s="119" t="str">
        <f>IF(G5698="","",VLOOKUP(G5698,номенклатури!R:T,2,0))</f>
        <v/>
      </c>
      <c r="E5698" s="365" t="str">
        <f>IF(G5698="","",VLOOKUP(G5698,номенклатури!R:T,3,0))</f>
        <v/>
      </c>
      <c r="F5698" s="159" t="str">
        <f>IF(G5698="","",IF(ISERROR(VLOOKUP(G5698,номенклатури!V:V,1,0)),E5698*H5698,E5698*I5698))</f>
        <v/>
      </c>
      <c r="G5698" s="14"/>
      <c r="H5698" s="15"/>
      <c r="I5698" s="15"/>
      <c r="J5698" s="15"/>
      <c r="K5698" s="15"/>
      <c r="L5698" s="217"/>
      <c r="M5698" s="22"/>
      <c r="N5698" s="119" t="str">
        <f>IF(G5698="","",VLOOKUP(G5698,номенклатури!R:U,4,0))</f>
        <v/>
      </c>
      <c r="O5698" s="119" t="str">
        <f>IF(M5698="","",VLOOKUP(M5698,'14'!D:D,1,0))</f>
        <v/>
      </c>
    </row>
    <row r="5699" spans="1:15" ht="12.75" customHeight="1" x14ac:dyDescent="0.2">
      <c r="A5699" s="36" t="str">
        <f>'0'!$A$4</f>
        <v>………………..</v>
      </c>
      <c r="B5699" s="37">
        <f>'0'!$A$2</f>
        <v>46112</v>
      </c>
      <c r="C5699" s="37" t="s">
        <v>1243</v>
      </c>
      <c r="D5699" s="119" t="str">
        <f>IF(G5699="","",VLOOKUP(G5699,номенклатури!R:T,2,0))</f>
        <v/>
      </c>
      <c r="E5699" s="365" t="str">
        <f>IF(G5699="","",VLOOKUP(G5699,номенклатури!R:T,3,0))</f>
        <v/>
      </c>
      <c r="F5699" s="159" t="str">
        <f>IF(G5699="","",IF(ISERROR(VLOOKUP(G5699,номенклатури!V:V,1,0)),E5699*H5699,E5699*I5699))</f>
        <v/>
      </c>
      <c r="G5699" s="14"/>
      <c r="H5699" s="15"/>
      <c r="I5699" s="15"/>
      <c r="J5699" s="15"/>
      <c r="K5699" s="15"/>
      <c r="L5699" s="217"/>
      <c r="M5699" s="22"/>
      <c r="N5699" s="119" t="str">
        <f>IF(G5699="","",VLOOKUP(G5699,номенклатури!R:U,4,0))</f>
        <v/>
      </c>
      <c r="O5699" s="119" t="str">
        <f>IF(M5699="","",VLOOKUP(M5699,'14'!D:D,1,0))</f>
        <v/>
      </c>
    </row>
    <row r="5700" spans="1:15" ht="12.75" customHeight="1" x14ac:dyDescent="0.2">
      <c r="A5700" s="36" t="str">
        <f>'0'!$A$4</f>
        <v>………………..</v>
      </c>
      <c r="B5700" s="37">
        <f>'0'!$A$2</f>
        <v>46112</v>
      </c>
      <c r="C5700" s="37" t="s">
        <v>1243</v>
      </c>
      <c r="D5700" s="119" t="str">
        <f>IF(G5700="","",VLOOKUP(G5700,номенклатури!R:T,2,0))</f>
        <v/>
      </c>
      <c r="E5700" s="365" t="str">
        <f>IF(G5700="","",VLOOKUP(G5700,номенклатури!R:T,3,0))</f>
        <v/>
      </c>
      <c r="F5700" s="159" t="str">
        <f>IF(G5700="","",IF(ISERROR(VLOOKUP(G5700,номенклатури!V:V,1,0)),E5700*H5700,E5700*I5700))</f>
        <v/>
      </c>
      <c r="G5700" s="14"/>
      <c r="H5700" s="15"/>
      <c r="I5700" s="15"/>
      <c r="J5700" s="15"/>
      <c r="K5700" s="15"/>
      <c r="L5700" s="217"/>
      <c r="M5700" s="22"/>
      <c r="N5700" s="119" t="str">
        <f>IF(G5700="","",VLOOKUP(G5700,номенклатури!R:U,4,0))</f>
        <v/>
      </c>
      <c r="O5700" s="119" t="str">
        <f>IF(M5700="","",VLOOKUP(M5700,'14'!D:D,1,0))</f>
        <v/>
      </c>
    </row>
    <row r="5701" spans="1:15" ht="12.75" customHeight="1" x14ac:dyDescent="0.2">
      <c r="A5701" s="36" t="str">
        <f>'0'!$A$4</f>
        <v>………………..</v>
      </c>
      <c r="B5701" s="37">
        <f>'0'!$A$2</f>
        <v>46112</v>
      </c>
      <c r="C5701" s="37" t="s">
        <v>1243</v>
      </c>
      <c r="D5701" s="119" t="str">
        <f>IF(G5701="","",VLOOKUP(G5701,номенклатури!R:T,2,0))</f>
        <v/>
      </c>
      <c r="E5701" s="365" t="str">
        <f>IF(G5701="","",VLOOKUP(G5701,номенклатури!R:T,3,0))</f>
        <v/>
      </c>
      <c r="F5701" s="159" t="str">
        <f>IF(G5701="","",IF(ISERROR(VLOOKUP(G5701,номенклатури!V:V,1,0)),E5701*H5701,E5701*I5701))</f>
        <v/>
      </c>
      <c r="G5701" s="14"/>
      <c r="H5701" s="15"/>
      <c r="I5701" s="15"/>
      <c r="J5701" s="15"/>
      <c r="K5701" s="15"/>
      <c r="L5701" s="217"/>
      <c r="M5701" s="22"/>
      <c r="N5701" s="119" t="str">
        <f>IF(G5701="","",VLOOKUP(G5701,номенклатури!R:U,4,0))</f>
        <v/>
      </c>
      <c r="O5701" s="119" t="str">
        <f>IF(M5701="","",VLOOKUP(M5701,'14'!D:D,1,0))</f>
        <v/>
      </c>
    </row>
    <row r="5702" spans="1:15" ht="12.75" customHeight="1" x14ac:dyDescent="0.2">
      <c r="A5702" s="36" t="str">
        <f>'0'!$A$4</f>
        <v>………………..</v>
      </c>
      <c r="B5702" s="37">
        <f>'0'!$A$2</f>
        <v>46112</v>
      </c>
      <c r="C5702" s="37" t="s">
        <v>1243</v>
      </c>
      <c r="D5702" s="119" t="str">
        <f>IF(G5702="","",VLOOKUP(G5702,номенклатури!R:T,2,0))</f>
        <v/>
      </c>
      <c r="E5702" s="365" t="str">
        <f>IF(G5702="","",VLOOKUP(G5702,номенклатури!R:T,3,0))</f>
        <v/>
      </c>
      <c r="F5702" s="159" t="str">
        <f>IF(G5702="","",IF(ISERROR(VLOOKUP(G5702,номенклатури!V:V,1,0)),E5702*H5702,E5702*I5702))</f>
        <v/>
      </c>
      <c r="G5702" s="14"/>
      <c r="H5702" s="15"/>
      <c r="I5702" s="15"/>
      <c r="J5702" s="15"/>
      <c r="K5702" s="15"/>
      <c r="L5702" s="217"/>
      <c r="M5702" s="22"/>
      <c r="N5702" s="119" t="str">
        <f>IF(G5702="","",VLOOKUP(G5702,номенклатури!R:U,4,0))</f>
        <v/>
      </c>
      <c r="O5702" s="119" t="str">
        <f>IF(M5702="","",VLOOKUP(M5702,'14'!D:D,1,0))</f>
        <v/>
      </c>
    </row>
    <row r="5703" spans="1:15" ht="12.75" customHeight="1" x14ac:dyDescent="0.2">
      <c r="A5703" s="36" t="str">
        <f>'0'!$A$4</f>
        <v>………………..</v>
      </c>
      <c r="B5703" s="37">
        <f>'0'!$A$2</f>
        <v>46112</v>
      </c>
      <c r="C5703" s="37" t="s">
        <v>1243</v>
      </c>
      <c r="D5703" s="119" t="str">
        <f>IF(G5703="","",VLOOKUP(G5703,номенклатури!R:T,2,0))</f>
        <v/>
      </c>
      <c r="E5703" s="365" t="str">
        <f>IF(G5703="","",VLOOKUP(G5703,номенклатури!R:T,3,0))</f>
        <v/>
      </c>
      <c r="F5703" s="159" t="str">
        <f>IF(G5703="","",IF(ISERROR(VLOOKUP(G5703,номенклатури!V:V,1,0)),E5703*H5703,E5703*I5703))</f>
        <v/>
      </c>
      <c r="G5703" s="14"/>
      <c r="H5703" s="15"/>
      <c r="I5703" s="15"/>
      <c r="J5703" s="15"/>
      <c r="K5703" s="15"/>
      <c r="L5703" s="217"/>
      <c r="M5703" s="22"/>
      <c r="N5703" s="119" t="str">
        <f>IF(G5703="","",VLOOKUP(G5703,номенклатури!R:U,4,0))</f>
        <v/>
      </c>
      <c r="O5703" s="119" t="str">
        <f>IF(M5703="","",VLOOKUP(M5703,'14'!D:D,1,0))</f>
        <v/>
      </c>
    </row>
    <row r="5704" spans="1:15" ht="12.75" customHeight="1" x14ac:dyDescent="0.2">
      <c r="A5704" s="36" t="str">
        <f>'0'!$A$4</f>
        <v>………………..</v>
      </c>
      <c r="B5704" s="37">
        <f>'0'!$A$2</f>
        <v>46112</v>
      </c>
      <c r="C5704" s="37" t="s">
        <v>1243</v>
      </c>
      <c r="D5704" s="119" t="str">
        <f>IF(G5704="","",VLOOKUP(G5704,номенклатури!R:T,2,0))</f>
        <v/>
      </c>
      <c r="E5704" s="365" t="str">
        <f>IF(G5704="","",VLOOKUP(G5704,номенклатури!R:T,3,0))</f>
        <v/>
      </c>
      <c r="F5704" s="159" t="str">
        <f>IF(G5704="","",IF(ISERROR(VLOOKUP(G5704,номенклатури!V:V,1,0)),E5704*H5704,E5704*I5704))</f>
        <v/>
      </c>
      <c r="G5704" s="14"/>
      <c r="H5704" s="15"/>
      <c r="I5704" s="15"/>
      <c r="J5704" s="15"/>
      <c r="K5704" s="15"/>
      <c r="L5704" s="217"/>
      <c r="M5704" s="22"/>
      <c r="N5704" s="119" t="str">
        <f>IF(G5704="","",VLOOKUP(G5704,номенклатури!R:U,4,0))</f>
        <v/>
      </c>
      <c r="O5704" s="119" t="str">
        <f>IF(M5704="","",VLOOKUP(M5704,'14'!D:D,1,0))</f>
        <v/>
      </c>
    </row>
    <row r="5705" spans="1:15" ht="12.75" customHeight="1" x14ac:dyDescent="0.2">
      <c r="A5705" s="36" t="str">
        <f>'0'!$A$4</f>
        <v>………………..</v>
      </c>
      <c r="B5705" s="37">
        <f>'0'!$A$2</f>
        <v>46112</v>
      </c>
      <c r="C5705" s="37" t="s">
        <v>1243</v>
      </c>
      <c r="D5705" s="119" t="str">
        <f>IF(G5705="","",VLOOKUP(G5705,номенклатури!R:T,2,0))</f>
        <v/>
      </c>
      <c r="E5705" s="365" t="str">
        <f>IF(G5705="","",VLOOKUP(G5705,номенклатури!R:T,3,0))</f>
        <v/>
      </c>
      <c r="F5705" s="159" t="str">
        <f>IF(G5705="","",IF(ISERROR(VLOOKUP(G5705,номенклатури!V:V,1,0)),E5705*H5705,E5705*I5705))</f>
        <v/>
      </c>
      <c r="G5705" s="14"/>
      <c r="H5705" s="15"/>
      <c r="I5705" s="15"/>
      <c r="J5705" s="15"/>
      <c r="K5705" s="15"/>
      <c r="L5705" s="217"/>
      <c r="M5705" s="22"/>
      <c r="N5705" s="119" t="str">
        <f>IF(G5705="","",VLOOKUP(G5705,номенклатури!R:U,4,0))</f>
        <v/>
      </c>
      <c r="O5705" s="119" t="str">
        <f>IF(M5705="","",VLOOKUP(M5705,'14'!D:D,1,0))</f>
        <v/>
      </c>
    </row>
    <row r="5706" spans="1:15" ht="12.75" customHeight="1" x14ac:dyDescent="0.2">
      <c r="A5706" s="36" t="str">
        <f>'0'!$A$4</f>
        <v>………………..</v>
      </c>
      <c r="B5706" s="37">
        <f>'0'!$A$2</f>
        <v>46112</v>
      </c>
      <c r="C5706" s="37" t="s">
        <v>1243</v>
      </c>
      <c r="D5706" s="119" t="str">
        <f>IF(G5706="","",VLOOKUP(G5706,номенклатури!R:T,2,0))</f>
        <v/>
      </c>
      <c r="E5706" s="365" t="str">
        <f>IF(G5706="","",VLOOKUP(G5706,номенклатури!R:T,3,0))</f>
        <v/>
      </c>
      <c r="F5706" s="159" t="str">
        <f>IF(G5706="","",IF(ISERROR(VLOOKUP(G5706,номенклатури!V:V,1,0)),E5706*H5706,E5706*I5706))</f>
        <v/>
      </c>
      <c r="G5706" s="14"/>
      <c r="H5706" s="15"/>
      <c r="I5706" s="15"/>
      <c r="J5706" s="15"/>
      <c r="K5706" s="15"/>
      <c r="L5706" s="217"/>
      <c r="M5706" s="22"/>
      <c r="N5706" s="119" t="str">
        <f>IF(G5706="","",VLOOKUP(G5706,номенклатури!R:U,4,0))</f>
        <v/>
      </c>
      <c r="O5706" s="119" t="str">
        <f>IF(M5706="","",VLOOKUP(M5706,'14'!D:D,1,0))</f>
        <v/>
      </c>
    </row>
    <row r="5707" spans="1:15" ht="12.75" customHeight="1" x14ac:dyDescent="0.2">
      <c r="A5707" s="36" t="str">
        <f>'0'!$A$4</f>
        <v>………………..</v>
      </c>
      <c r="B5707" s="37">
        <f>'0'!$A$2</f>
        <v>46112</v>
      </c>
      <c r="C5707" s="37" t="s">
        <v>1243</v>
      </c>
      <c r="D5707" s="119" t="str">
        <f>IF(G5707="","",VLOOKUP(G5707,номенклатури!R:T,2,0))</f>
        <v/>
      </c>
      <c r="E5707" s="365" t="str">
        <f>IF(G5707="","",VLOOKUP(G5707,номенклатури!R:T,3,0))</f>
        <v/>
      </c>
      <c r="F5707" s="159" t="str">
        <f>IF(G5707="","",IF(ISERROR(VLOOKUP(G5707,номенклатури!V:V,1,0)),E5707*H5707,E5707*I5707))</f>
        <v/>
      </c>
      <c r="G5707" s="14"/>
      <c r="H5707" s="15"/>
      <c r="I5707" s="15"/>
      <c r="J5707" s="15"/>
      <c r="K5707" s="15"/>
      <c r="L5707" s="217"/>
      <c r="M5707" s="22"/>
      <c r="N5707" s="119" t="str">
        <f>IF(G5707="","",VLOOKUP(G5707,номенклатури!R:U,4,0))</f>
        <v/>
      </c>
      <c r="O5707" s="119" t="str">
        <f>IF(M5707="","",VLOOKUP(M5707,'14'!D:D,1,0))</f>
        <v/>
      </c>
    </row>
    <row r="5708" spans="1:15" ht="12.75" customHeight="1" x14ac:dyDescent="0.2">
      <c r="A5708" s="36" t="str">
        <f>'0'!$A$4</f>
        <v>………………..</v>
      </c>
      <c r="B5708" s="37">
        <f>'0'!$A$2</f>
        <v>46112</v>
      </c>
      <c r="C5708" s="37" t="s">
        <v>1243</v>
      </c>
      <c r="D5708" s="119" t="str">
        <f>IF(G5708="","",VLOOKUP(G5708,номенклатури!R:T,2,0))</f>
        <v/>
      </c>
      <c r="E5708" s="365" t="str">
        <f>IF(G5708="","",VLOOKUP(G5708,номенклатури!R:T,3,0))</f>
        <v/>
      </c>
      <c r="F5708" s="159" t="str">
        <f>IF(G5708="","",IF(ISERROR(VLOOKUP(G5708,номенклатури!V:V,1,0)),E5708*H5708,E5708*I5708))</f>
        <v/>
      </c>
      <c r="G5708" s="14"/>
      <c r="H5708" s="15"/>
      <c r="I5708" s="15"/>
      <c r="J5708" s="15"/>
      <c r="K5708" s="15"/>
      <c r="L5708" s="217"/>
      <c r="M5708" s="22"/>
      <c r="N5708" s="119" t="str">
        <f>IF(G5708="","",VLOOKUP(G5708,номенклатури!R:U,4,0))</f>
        <v/>
      </c>
      <c r="O5708" s="119" t="str">
        <f>IF(M5708="","",VLOOKUP(M5708,'14'!D:D,1,0))</f>
        <v/>
      </c>
    </row>
    <row r="5709" spans="1:15" ht="12.75" customHeight="1" x14ac:dyDescent="0.2">
      <c r="A5709" s="36" t="str">
        <f>'0'!$A$4</f>
        <v>………………..</v>
      </c>
      <c r="B5709" s="37">
        <f>'0'!$A$2</f>
        <v>46112</v>
      </c>
      <c r="C5709" s="37" t="s">
        <v>1243</v>
      </c>
      <c r="D5709" s="119" t="str">
        <f>IF(G5709="","",VLOOKUP(G5709,номенклатури!R:T,2,0))</f>
        <v/>
      </c>
      <c r="E5709" s="365" t="str">
        <f>IF(G5709="","",VLOOKUP(G5709,номенклатури!R:T,3,0))</f>
        <v/>
      </c>
      <c r="F5709" s="159" t="str">
        <f>IF(G5709="","",IF(ISERROR(VLOOKUP(G5709,номенклатури!V:V,1,0)),E5709*H5709,E5709*I5709))</f>
        <v/>
      </c>
      <c r="G5709" s="14"/>
      <c r="H5709" s="15"/>
      <c r="I5709" s="15"/>
      <c r="J5709" s="15"/>
      <c r="K5709" s="15"/>
      <c r="L5709" s="217"/>
      <c r="M5709" s="22"/>
      <c r="N5709" s="119" t="str">
        <f>IF(G5709="","",VLOOKUP(G5709,номенклатури!R:U,4,0))</f>
        <v/>
      </c>
      <c r="O5709" s="119" t="str">
        <f>IF(M5709="","",VLOOKUP(M5709,'14'!D:D,1,0))</f>
        <v/>
      </c>
    </row>
    <row r="5710" spans="1:15" ht="12.75" customHeight="1" x14ac:dyDescent="0.2">
      <c r="A5710" s="36" t="str">
        <f>'0'!$A$4</f>
        <v>………………..</v>
      </c>
      <c r="B5710" s="37">
        <f>'0'!$A$2</f>
        <v>46112</v>
      </c>
      <c r="C5710" s="37" t="s">
        <v>1243</v>
      </c>
      <c r="D5710" s="119" t="str">
        <f>IF(G5710="","",VLOOKUP(G5710,номенклатури!R:T,2,0))</f>
        <v/>
      </c>
      <c r="E5710" s="365" t="str">
        <f>IF(G5710="","",VLOOKUP(G5710,номенклатури!R:T,3,0))</f>
        <v/>
      </c>
      <c r="F5710" s="159" t="str">
        <f>IF(G5710="","",IF(ISERROR(VLOOKUP(G5710,номенклатури!V:V,1,0)),E5710*H5710,E5710*I5710))</f>
        <v/>
      </c>
      <c r="G5710" s="14"/>
      <c r="H5710" s="15"/>
      <c r="I5710" s="15"/>
      <c r="J5710" s="15"/>
      <c r="K5710" s="15"/>
      <c r="L5710" s="217"/>
      <c r="M5710" s="22"/>
      <c r="N5710" s="119" t="str">
        <f>IF(G5710="","",VLOOKUP(G5710,номенклатури!R:U,4,0))</f>
        <v/>
      </c>
      <c r="O5710" s="119" t="str">
        <f>IF(M5710="","",VLOOKUP(M5710,'14'!D:D,1,0))</f>
        <v/>
      </c>
    </row>
    <row r="5711" spans="1:15" ht="12.75" customHeight="1" x14ac:dyDescent="0.2">
      <c r="A5711" s="36" t="str">
        <f>'0'!$A$4</f>
        <v>………………..</v>
      </c>
      <c r="B5711" s="37">
        <f>'0'!$A$2</f>
        <v>46112</v>
      </c>
      <c r="C5711" s="37" t="s">
        <v>1243</v>
      </c>
      <c r="D5711" s="119" t="str">
        <f>IF(G5711="","",VLOOKUP(G5711,номенклатури!R:T,2,0))</f>
        <v/>
      </c>
      <c r="E5711" s="365" t="str">
        <f>IF(G5711="","",VLOOKUP(G5711,номенклатури!R:T,3,0))</f>
        <v/>
      </c>
      <c r="F5711" s="159" t="str">
        <f>IF(G5711="","",IF(ISERROR(VLOOKUP(G5711,номенклатури!V:V,1,0)),E5711*H5711,E5711*I5711))</f>
        <v/>
      </c>
      <c r="G5711" s="14"/>
      <c r="H5711" s="15"/>
      <c r="I5711" s="15"/>
      <c r="J5711" s="15"/>
      <c r="K5711" s="15"/>
      <c r="L5711" s="217"/>
      <c r="M5711" s="22"/>
      <c r="N5711" s="119" t="str">
        <f>IF(G5711="","",VLOOKUP(G5711,номенклатури!R:U,4,0))</f>
        <v/>
      </c>
      <c r="O5711" s="119" t="str">
        <f>IF(M5711="","",VLOOKUP(M5711,'14'!D:D,1,0))</f>
        <v/>
      </c>
    </row>
    <row r="5712" spans="1:15" ht="12.75" customHeight="1" x14ac:dyDescent="0.2">
      <c r="A5712" s="36" t="str">
        <f>'0'!$A$4</f>
        <v>………………..</v>
      </c>
      <c r="B5712" s="37">
        <f>'0'!$A$2</f>
        <v>46112</v>
      </c>
      <c r="C5712" s="37" t="s">
        <v>1243</v>
      </c>
      <c r="D5712" s="119" t="str">
        <f>IF(G5712="","",VLOOKUP(G5712,номенклатури!R:T,2,0))</f>
        <v/>
      </c>
      <c r="E5712" s="365" t="str">
        <f>IF(G5712="","",VLOOKUP(G5712,номенклатури!R:T,3,0))</f>
        <v/>
      </c>
      <c r="F5712" s="159" t="str">
        <f>IF(G5712="","",IF(ISERROR(VLOOKUP(G5712,номенклатури!V:V,1,0)),E5712*H5712,E5712*I5712))</f>
        <v/>
      </c>
      <c r="G5712" s="14"/>
      <c r="H5712" s="15"/>
      <c r="I5712" s="15"/>
      <c r="J5712" s="15"/>
      <c r="K5712" s="15"/>
      <c r="L5712" s="217"/>
      <c r="M5712" s="22"/>
      <c r="N5712" s="119" t="str">
        <f>IF(G5712="","",VLOOKUP(G5712,номенклатури!R:U,4,0))</f>
        <v/>
      </c>
      <c r="O5712" s="119" t="str">
        <f>IF(M5712="","",VLOOKUP(M5712,'14'!D:D,1,0))</f>
        <v/>
      </c>
    </row>
    <row r="5713" spans="1:15" ht="12.75" customHeight="1" x14ac:dyDescent="0.2">
      <c r="A5713" s="36" t="str">
        <f>'0'!$A$4</f>
        <v>………………..</v>
      </c>
      <c r="B5713" s="37">
        <f>'0'!$A$2</f>
        <v>46112</v>
      </c>
      <c r="C5713" s="37" t="s">
        <v>1243</v>
      </c>
      <c r="D5713" s="119" t="str">
        <f>IF(G5713="","",VLOOKUP(G5713,номенклатури!R:T,2,0))</f>
        <v/>
      </c>
      <c r="E5713" s="365" t="str">
        <f>IF(G5713="","",VLOOKUP(G5713,номенклатури!R:T,3,0))</f>
        <v/>
      </c>
      <c r="F5713" s="159" t="str">
        <f>IF(G5713="","",IF(ISERROR(VLOOKUP(G5713,номенклатури!V:V,1,0)),E5713*H5713,E5713*I5713))</f>
        <v/>
      </c>
      <c r="G5713" s="14"/>
      <c r="H5713" s="15"/>
      <c r="I5713" s="15"/>
      <c r="J5713" s="15"/>
      <c r="K5713" s="15"/>
      <c r="L5713" s="217"/>
      <c r="M5713" s="22"/>
      <c r="N5713" s="119" t="str">
        <f>IF(G5713="","",VLOOKUP(G5713,номенклатури!R:U,4,0))</f>
        <v/>
      </c>
      <c r="O5713" s="119" t="str">
        <f>IF(M5713="","",VLOOKUP(M5713,'14'!D:D,1,0))</f>
        <v/>
      </c>
    </row>
    <row r="5714" spans="1:15" ht="12.75" customHeight="1" x14ac:dyDescent="0.2">
      <c r="A5714" s="36" t="str">
        <f>'0'!$A$4</f>
        <v>………………..</v>
      </c>
      <c r="B5714" s="37">
        <f>'0'!$A$2</f>
        <v>46112</v>
      </c>
      <c r="C5714" s="37" t="s">
        <v>1243</v>
      </c>
      <c r="D5714" s="119" t="str">
        <f>IF(G5714="","",VLOOKUP(G5714,номенклатури!R:T,2,0))</f>
        <v/>
      </c>
      <c r="E5714" s="365" t="str">
        <f>IF(G5714="","",VLOOKUP(G5714,номенклатури!R:T,3,0))</f>
        <v/>
      </c>
      <c r="F5714" s="159" t="str">
        <f>IF(G5714="","",IF(ISERROR(VLOOKUP(G5714,номенклатури!V:V,1,0)),E5714*H5714,E5714*I5714))</f>
        <v/>
      </c>
      <c r="G5714" s="14"/>
      <c r="H5714" s="15"/>
      <c r="I5714" s="15"/>
      <c r="J5714" s="15"/>
      <c r="K5714" s="15"/>
      <c r="L5714" s="217"/>
      <c r="M5714" s="22"/>
      <c r="N5714" s="119" t="str">
        <f>IF(G5714="","",VLOOKUP(G5714,номенклатури!R:U,4,0))</f>
        <v/>
      </c>
      <c r="O5714" s="119" t="str">
        <f>IF(M5714="","",VLOOKUP(M5714,'14'!D:D,1,0))</f>
        <v/>
      </c>
    </row>
    <row r="5715" spans="1:15" ht="12.75" customHeight="1" x14ac:dyDescent="0.2">
      <c r="A5715" s="36" t="str">
        <f>'0'!$A$4</f>
        <v>………………..</v>
      </c>
      <c r="B5715" s="37">
        <f>'0'!$A$2</f>
        <v>46112</v>
      </c>
      <c r="C5715" s="37" t="s">
        <v>1243</v>
      </c>
      <c r="D5715" s="119" t="str">
        <f>IF(G5715="","",VLOOKUP(G5715,номенклатури!R:T,2,0))</f>
        <v/>
      </c>
      <c r="E5715" s="365" t="str">
        <f>IF(G5715="","",VLOOKUP(G5715,номенклатури!R:T,3,0))</f>
        <v/>
      </c>
      <c r="F5715" s="159" t="str">
        <f>IF(G5715="","",IF(ISERROR(VLOOKUP(G5715,номенклатури!V:V,1,0)),E5715*H5715,E5715*I5715))</f>
        <v/>
      </c>
      <c r="G5715" s="14"/>
      <c r="H5715" s="15"/>
      <c r="I5715" s="15"/>
      <c r="J5715" s="15"/>
      <c r="K5715" s="15"/>
      <c r="L5715" s="217"/>
      <c r="M5715" s="22"/>
      <c r="N5715" s="119" t="str">
        <f>IF(G5715="","",VLOOKUP(G5715,номенклатури!R:U,4,0))</f>
        <v/>
      </c>
      <c r="O5715" s="119" t="str">
        <f>IF(M5715="","",VLOOKUP(M5715,'14'!D:D,1,0))</f>
        <v/>
      </c>
    </row>
    <row r="5716" spans="1:15" ht="12.75" customHeight="1" x14ac:dyDescent="0.2">
      <c r="A5716" s="36" t="str">
        <f>'0'!$A$4</f>
        <v>………………..</v>
      </c>
      <c r="B5716" s="37">
        <f>'0'!$A$2</f>
        <v>46112</v>
      </c>
      <c r="C5716" s="37" t="s">
        <v>1243</v>
      </c>
      <c r="D5716" s="119" t="str">
        <f>IF(G5716="","",VLOOKUP(G5716,номенклатури!R:T,2,0))</f>
        <v/>
      </c>
      <c r="E5716" s="365" t="str">
        <f>IF(G5716="","",VLOOKUP(G5716,номенклатури!R:T,3,0))</f>
        <v/>
      </c>
      <c r="F5716" s="159" t="str">
        <f>IF(G5716="","",IF(ISERROR(VLOOKUP(G5716,номенклатури!V:V,1,0)),E5716*H5716,E5716*I5716))</f>
        <v/>
      </c>
      <c r="G5716" s="14"/>
      <c r="H5716" s="15"/>
      <c r="I5716" s="15"/>
      <c r="J5716" s="15"/>
      <c r="K5716" s="15"/>
      <c r="L5716" s="217"/>
      <c r="M5716" s="22"/>
      <c r="N5716" s="119" t="str">
        <f>IF(G5716="","",VLOOKUP(G5716,номенклатури!R:U,4,0))</f>
        <v/>
      </c>
      <c r="O5716" s="119" t="str">
        <f>IF(M5716="","",VLOOKUP(M5716,'14'!D:D,1,0))</f>
        <v/>
      </c>
    </row>
    <row r="5717" spans="1:15" ht="12.75" customHeight="1" x14ac:dyDescent="0.2">
      <c r="A5717" s="36" t="str">
        <f>'0'!$A$4</f>
        <v>………………..</v>
      </c>
      <c r="B5717" s="37">
        <f>'0'!$A$2</f>
        <v>46112</v>
      </c>
      <c r="C5717" s="37" t="s">
        <v>1243</v>
      </c>
      <c r="D5717" s="119" t="str">
        <f>IF(G5717="","",VLOOKUP(G5717,номенклатури!R:T,2,0))</f>
        <v/>
      </c>
      <c r="E5717" s="365" t="str">
        <f>IF(G5717="","",VLOOKUP(G5717,номенклатури!R:T,3,0))</f>
        <v/>
      </c>
      <c r="F5717" s="159" t="str">
        <f>IF(G5717="","",IF(ISERROR(VLOOKUP(G5717,номенклатури!V:V,1,0)),E5717*H5717,E5717*I5717))</f>
        <v/>
      </c>
      <c r="G5717" s="14"/>
      <c r="H5717" s="15"/>
      <c r="I5717" s="15"/>
      <c r="J5717" s="15"/>
      <c r="K5717" s="15"/>
      <c r="L5717" s="217"/>
      <c r="M5717" s="22"/>
      <c r="N5717" s="119" t="str">
        <f>IF(G5717="","",VLOOKUP(G5717,номенклатури!R:U,4,0))</f>
        <v/>
      </c>
      <c r="O5717" s="119" t="str">
        <f>IF(M5717="","",VLOOKUP(M5717,'14'!D:D,1,0))</f>
        <v/>
      </c>
    </row>
    <row r="5718" spans="1:15" ht="12.75" customHeight="1" x14ac:dyDescent="0.2">
      <c r="A5718" s="36" t="str">
        <f>'0'!$A$4</f>
        <v>………………..</v>
      </c>
      <c r="B5718" s="37">
        <f>'0'!$A$2</f>
        <v>46112</v>
      </c>
      <c r="C5718" s="37" t="s">
        <v>1243</v>
      </c>
      <c r="D5718" s="119" t="str">
        <f>IF(G5718="","",VLOOKUP(G5718,номенклатури!R:T,2,0))</f>
        <v/>
      </c>
      <c r="E5718" s="365" t="str">
        <f>IF(G5718="","",VLOOKUP(G5718,номенклатури!R:T,3,0))</f>
        <v/>
      </c>
      <c r="F5718" s="159" t="str">
        <f>IF(G5718="","",IF(ISERROR(VLOOKUP(G5718,номенклатури!V:V,1,0)),E5718*H5718,E5718*I5718))</f>
        <v/>
      </c>
      <c r="G5718" s="14"/>
      <c r="H5718" s="15"/>
      <c r="I5718" s="15"/>
      <c r="J5718" s="15"/>
      <c r="K5718" s="15"/>
      <c r="L5718" s="217"/>
      <c r="M5718" s="22"/>
      <c r="N5718" s="119" t="str">
        <f>IF(G5718="","",VLOOKUP(G5718,номенклатури!R:U,4,0))</f>
        <v/>
      </c>
      <c r="O5718" s="119" t="str">
        <f>IF(M5718="","",VLOOKUP(M5718,'14'!D:D,1,0))</f>
        <v/>
      </c>
    </row>
    <row r="5719" spans="1:15" ht="12.75" customHeight="1" x14ac:dyDescent="0.2">
      <c r="A5719" s="36" t="str">
        <f>'0'!$A$4</f>
        <v>………………..</v>
      </c>
      <c r="B5719" s="37">
        <f>'0'!$A$2</f>
        <v>46112</v>
      </c>
      <c r="C5719" s="37" t="s">
        <v>1243</v>
      </c>
      <c r="D5719" s="119" t="str">
        <f>IF(G5719="","",VLOOKUP(G5719,номенклатури!R:T,2,0))</f>
        <v/>
      </c>
      <c r="E5719" s="365" t="str">
        <f>IF(G5719="","",VLOOKUP(G5719,номенклатури!R:T,3,0))</f>
        <v/>
      </c>
      <c r="F5719" s="159" t="str">
        <f>IF(G5719="","",IF(ISERROR(VLOOKUP(G5719,номенклатури!V:V,1,0)),E5719*H5719,E5719*I5719))</f>
        <v/>
      </c>
      <c r="G5719" s="14"/>
      <c r="H5719" s="15"/>
      <c r="I5719" s="15"/>
      <c r="J5719" s="15"/>
      <c r="K5719" s="15"/>
      <c r="L5719" s="217"/>
      <c r="M5719" s="22"/>
      <c r="N5719" s="119" t="str">
        <f>IF(G5719="","",VLOOKUP(G5719,номенклатури!R:U,4,0))</f>
        <v/>
      </c>
      <c r="O5719" s="119" t="str">
        <f>IF(M5719="","",VLOOKUP(M5719,'14'!D:D,1,0))</f>
        <v/>
      </c>
    </row>
    <row r="5720" spans="1:15" ht="12.75" customHeight="1" x14ac:dyDescent="0.2">
      <c r="A5720" s="36" t="str">
        <f>'0'!$A$4</f>
        <v>………………..</v>
      </c>
      <c r="B5720" s="37">
        <f>'0'!$A$2</f>
        <v>46112</v>
      </c>
      <c r="C5720" s="37" t="s">
        <v>1243</v>
      </c>
      <c r="D5720" s="119" t="str">
        <f>IF(G5720="","",VLOOKUP(G5720,номенклатури!R:T,2,0))</f>
        <v/>
      </c>
      <c r="E5720" s="365" t="str">
        <f>IF(G5720="","",VLOOKUP(G5720,номенклатури!R:T,3,0))</f>
        <v/>
      </c>
      <c r="F5720" s="159" t="str">
        <f>IF(G5720="","",IF(ISERROR(VLOOKUP(G5720,номенклатури!V:V,1,0)),E5720*H5720,E5720*I5720))</f>
        <v/>
      </c>
      <c r="G5720" s="14"/>
      <c r="H5720" s="15"/>
      <c r="I5720" s="15"/>
      <c r="J5720" s="15"/>
      <c r="K5720" s="15"/>
      <c r="L5720" s="217"/>
      <c r="M5720" s="22"/>
      <c r="N5720" s="119" t="str">
        <f>IF(G5720="","",VLOOKUP(G5720,номенклатури!R:U,4,0))</f>
        <v/>
      </c>
      <c r="O5720" s="119" t="str">
        <f>IF(M5720="","",VLOOKUP(M5720,'14'!D:D,1,0))</f>
        <v/>
      </c>
    </row>
    <row r="5721" spans="1:15" ht="12.75" customHeight="1" x14ac:dyDescent="0.2">
      <c r="A5721" s="36" t="str">
        <f>'0'!$A$4</f>
        <v>………………..</v>
      </c>
      <c r="B5721" s="37">
        <f>'0'!$A$2</f>
        <v>46112</v>
      </c>
      <c r="C5721" s="37" t="s">
        <v>1243</v>
      </c>
      <c r="D5721" s="119" t="str">
        <f>IF(G5721="","",VLOOKUP(G5721,номенклатури!R:T,2,0))</f>
        <v/>
      </c>
      <c r="E5721" s="365" t="str">
        <f>IF(G5721="","",VLOOKUP(G5721,номенклатури!R:T,3,0))</f>
        <v/>
      </c>
      <c r="F5721" s="159" t="str">
        <f>IF(G5721="","",IF(ISERROR(VLOOKUP(G5721,номенклатури!V:V,1,0)),E5721*H5721,E5721*I5721))</f>
        <v/>
      </c>
      <c r="G5721" s="14"/>
      <c r="H5721" s="15"/>
      <c r="I5721" s="15"/>
      <c r="J5721" s="15"/>
      <c r="K5721" s="15"/>
      <c r="L5721" s="217"/>
      <c r="M5721" s="22"/>
      <c r="N5721" s="119" t="str">
        <f>IF(G5721="","",VLOOKUP(G5721,номенклатури!R:U,4,0))</f>
        <v/>
      </c>
      <c r="O5721" s="119" t="str">
        <f>IF(M5721="","",VLOOKUP(M5721,'14'!D:D,1,0))</f>
        <v/>
      </c>
    </row>
    <row r="5722" spans="1:15" ht="12.75" customHeight="1" x14ac:dyDescent="0.2">
      <c r="A5722" s="36" t="str">
        <f>'0'!$A$4</f>
        <v>………………..</v>
      </c>
      <c r="B5722" s="37">
        <f>'0'!$A$2</f>
        <v>46112</v>
      </c>
      <c r="C5722" s="37" t="s">
        <v>1243</v>
      </c>
      <c r="D5722" s="119" t="str">
        <f>IF(G5722="","",VLOOKUP(G5722,номенклатури!R:T,2,0))</f>
        <v/>
      </c>
      <c r="E5722" s="365" t="str">
        <f>IF(G5722="","",VLOOKUP(G5722,номенклатури!R:T,3,0))</f>
        <v/>
      </c>
      <c r="F5722" s="159" t="str">
        <f>IF(G5722="","",IF(ISERROR(VLOOKUP(G5722,номенклатури!V:V,1,0)),E5722*H5722,E5722*I5722))</f>
        <v/>
      </c>
      <c r="G5722" s="14"/>
      <c r="H5722" s="15"/>
      <c r="I5722" s="15"/>
      <c r="J5722" s="15"/>
      <c r="K5722" s="15"/>
      <c r="L5722" s="217"/>
      <c r="M5722" s="22"/>
      <c r="N5722" s="119" t="str">
        <f>IF(G5722="","",VLOOKUP(G5722,номенклатури!R:U,4,0))</f>
        <v/>
      </c>
      <c r="O5722" s="119" t="str">
        <f>IF(M5722="","",VLOOKUP(M5722,'14'!D:D,1,0))</f>
        <v/>
      </c>
    </row>
    <row r="5723" spans="1:15" ht="12.75" customHeight="1" x14ac:dyDescent="0.2">
      <c r="A5723" s="36" t="str">
        <f>'0'!$A$4</f>
        <v>………………..</v>
      </c>
      <c r="B5723" s="37">
        <f>'0'!$A$2</f>
        <v>46112</v>
      </c>
      <c r="C5723" s="37" t="s">
        <v>1243</v>
      </c>
      <c r="D5723" s="119" t="str">
        <f>IF(G5723="","",VLOOKUP(G5723,номенклатури!R:T,2,0))</f>
        <v/>
      </c>
      <c r="E5723" s="365" t="str">
        <f>IF(G5723="","",VLOOKUP(G5723,номенклатури!R:T,3,0))</f>
        <v/>
      </c>
      <c r="F5723" s="159" t="str">
        <f>IF(G5723="","",IF(ISERROR(VLOOKUP(G5723,номенклатури!V:V,1,0)),E5723*H5723,E5723*I5723))</f>
        <v/>
      </c>
      <c r="G5723" s="14"/>
      <c r="H5723" s="15"/>
      <c r="I5723" s="15"/>
      <c r="J5723" s="15"/>
      <c r="K5723" s="15"/>
      <c r="L5723" s="217"/>
      <c r="M5723" s="22"/>
      <c r="N5723" s="119" t="str">
        <f>IF(G5723="","",VLOOKUP(G5723,номенклатури!R:U,4,0))</f>
        <v/>
      </c>
      <c r="O5723" s="119" t="str">
        <f>IF(M5723="","",VLOOKUP(M5723,'14'!D:D,1,0))</f>
        <v/>
      </c>
    </row>
    <row r="5724" spans="1:15" ht="12.75" customHeight="1" x14ac:dyDescent="0.2">
      <c r="A5724" s="36" t="str">
        <f>'0'!$A$4</f>
        <v>………………..</v>
      </c>
      <c r="B5724" s="37">
        <f>'0'!$A$2</f>
        <v>46112</v>
      </c>
      <c r="C5724" s="37" t="s">
        <v>1243</v>
      </c>
      <c r="D5724" s="119" t="str">
        <f>IF(G5724="","",VLOOKUP(G5724,номенклатури!R:T,2,0))</f>
        <v/>
      </c>
      <c r="E5724" s="365" t="str">
        <f>IF(G5724="","",VLOOKUP(G5724,номенклатури!R:T,3,0))</f>
        <v/>
      </c>
      <c r="F5724" s="159" t="str">
        <f>IF(G5724="","",IF(ISERROR(VLOOKUP(G5724,номенклатури!V:V,1,0)),E5724*H5724,E5724*I5724))</f>
        <v/>
      </c>
      <c r="G5724" s="14"/>
      <c r="H5724" s="15"/>
      <c r="I5724" s="15"/>
      <c r="J5724" s="15"/>
      <c r="K5724" s="15"/>
      <c r="L5724" s="217"/>
      <c r="M5724" s="22"/>
      <c r="N5724" s="119" t="str">
        <f>IF(G5724="","",VLOOKUP(G5724,номенклатури!R:U,4,0))</f>
        <v/>
      </c>
      <c r="O5724" s="119" t="str">
        <f>IF(M5724="","",VLOOKUP(M5724,'14'!D:D,1,0))</f>
        <v/>
      </c>
    </row>
    <row r="5725" spans="1:15" ht="12.75" customHeight="1" x14ac:dyDescent="0.2">
      <c r="A5725" s="36" t="str">
        <f>'0'!$A$4</f>
        <v>………………..</v>
      </c>
      <c r="B5725" s="37">
        <f>'0'!$A$2</f>
        <v>46112</v>
      </c>
      <c r="C5725" s="37" t="s">
        <v>1243</v>
      </c>
      <c r="D5725" s="119" t="str">
        <f>IF(G5725="","",VLOOKUP(G5725,номенклатури!R:T,2,0))</f>
        <v/>
      </c>
      <c r="E5725" s="365" t="str">
        <f>IF(G5725="","",VLOOKUP(G5725,номенклатури!R:T,3,0))</f>
        <v/>
      </c>
      <c r="F5725" s="159" t="str">
        <f>IF(G5725="","",IF(ISERROR(VLOOKUP(G5725,номенклатури!V:V,1,0)),E5725*H5725,E5725*I5725))</f>
        <v/>
      </c>
      <c r="G5725" s="14"/>
      <c r="H5725" s="15"/>
      <c r="I5725" s="15"/>
      <c r="J5725" s="15"/>
      <c r="K5725" s="15"/>
      <c r="L5725" s="217"/>
      <c r="M5725" s="22"/>
      <c r="N5725" s="119" t="str">
        <f>IF(G5725="","",VLOOKUP(G5725,номенклатури!R:U,4,0))</f>
        <v/>
      </c>
      <c r="O5725" s="119" t="str">
        <f>IF(M5725="","",VLOOKUP(M5725,'14'!D:D,1,0))</f>
        <v/>
      </c>
    </row>
    <row r="5726" spans="1:15" ht="12.75" customHeight="1" x14ac:dyDescent="0.2">
      <c r="A5726" s="36" t="str">
        <f>'0'!$A$4</f>
        <v>………………..</v>
      </c>
      <c r="B5726" s="37">
        <f>'0'!$A$2</f>
        <v>46112</v>
      </c>
      <c r="C5726" s="37" t="s">
        <v>1243</v>
      </c>
      <c r="D5726" s="119" t="str">
        <f>IF(G5726="","",VLOOKUP(G5726,номенклатури!R:T,2,0))</f>
        <v/>
      </c>
      <c r="E5726" s="365" t="str">
        <f>IF(G5726="","",VLOOKUP(G5726,номенклатури!R:T,3,0))</f>
        <v/>
      </c>
      <c r="F5726" s="159" t="str">
        <f>IF(G5726="","",IF(ISERROR(VLOOKUP(G5726,номенклатури!V:V,1,0)),E5726*H5726,E5726*I5726))</f>
        <v/>
      </c>
      <c r="G5726" s="14"/>
      <c r="H5726" s="15"/>
      <c r="I5726" s="15"/>
      <c r="J5726" s="15"/>
      <c r="K5726" s="15"/>
      <c r="L5726" s="217"/>
      <c r="M5726" s="22"/>
      <c r="N5726" s="119" t="str">
        <f>IF(G5726="","",VLOOKUP(G5726,номенклатури!R:U,4,0))</f>
        <v/>
      </c>
      <c r="O5726" s="119" t="str">
        <f>IF(M5726="","",VLOOKUP(M5726,'14'!D:D,1,0))</f>
        <v/>
      </c>
    </row>
    <row r="5727" spans="1:15" ht="12.75" customHeight="1" x14ac:dyDescent="0.2">
      <c r="A5727" s="36" t="str">
        <f>'0'!$A$4</f>
        <v>………………..</v>
      </c>
      <c r="B5727" s="37">
        <f>'0'!$A$2</f>
        <v>46112</v>
      </c>
      <c r="C5727" s="37" t="s">
        <v>1243</v>
      </c>
      <c r="D5727" s="119" t="str">
        <f>IF(G5727="","",VLOOKUP(G5727,номенклатури!R:T,2,0))</f>
        <v/>
      </c>
      <c r="E5727" s="365" t="str">
        <f>IF(G5727="","",VLOOKUP(G5727,номенклатури!R:T,3,0))</f>
        <v/>
      </c>
      <c r="F5727" s="159" t="str">
        <f>IF(G5727="","",IF(ISERROR(VLOOKUP(G5727,номенклатури!V:V,1,0)),E5727*H5727,E5727*I5727))</f>
        <v/>
      </c>
      <c r="G5727" s="14"/>
      <c r="H5727" s="15"/>
      <c r="I5727" s="15"/>
      <c r="J5727" s="15"/>
      <c r="K5727" s="15"/>
      <c r="L5727" s="217"/>
      <c r="M5727" s="22"/>
      <c r="N5727" s="119" t="str">
        <f>IF(G5727="","",VLOOKUP(G5727,номенклатури!R:U,4,0))</f>
        <v/>
      </c>
      <c r="O5727" s="119" t="str">
        <f>IF(M5727="","",VLOOKUP(M5727,'14'!D:D,1,0))</f>
        <v/>
      </c>
    </row>
    <row r="5728" spans="1:15" ht="12.75" customHeight="1" x14ac:dyDescent="0.2">
      <c r="A5728" s="36" t="str">
        <f>'0'!$A$4</f>
        <v>………………..</v>
      </c>
      <c r="B5728" s="37">
        <f>'0'!$A$2</f>
        <v>46112</v>
      </c>
      <c r="C5728" s="37" t="s">
        <v>1243</v>
      </c>
      <c r="D5728" s="119" t="str">
        <f>IF(G5728="","",VLOOKUP(G5728,номенклатури!R:T,2,0))</f>
        <v/>
      </c>
      <c r="E5728" s="365" t="str">
        <f>IF(G5728="","",VLOOKUP(G5728,номенклатури!R:T,3,0))</f>
        <v/>
      </c>
      <c r="F5728" s="159" t="str">
        <f>IF(G5728="","",IF(ISERROR(VLOOKUP(G5728,номенклатури!V:V,1,0)),E5728*H5728,E5728*I5728))</f>
        <v/>
      </c>
      <c r="G5728" s="14"/>
      <c r="H5728" s="15"/>
      <c r="I5728" s="15"/>
      <c r="J5728" s="15"/>
      <c r="K5728" s="15"/>
      <c r="L5728" s="217"/>
      <c r="M5728" s="22"/>
      <c r="N5728" s="119" t="str">
        <f>IF(G5728="","",VLOOKUP(G5728,номенклатури!R:U,4,0))</f>
        <v/>
      </c>
      <c r="O5728" s="119" t="str">
        <f>IF(M5728="","",VLOOKUP(M5728,'14'!D:D,1,0))</f>
        <v/>
      </c>
    </row>
    <row r="5729" spans="1:15" ht="12.75" customHeight="1" x14ac:dyDescent="0.2">
      <c r="A5729" s="36" t="str">
        <f>'0'!$A$4</f>
        <v>………………..</v>
      </c>
      <c r="B5729" s="37">
        <f>'0'!$A$2</f>
        <v>46112</v>
      </c>
      <c r="C5729" s="37" t="s">
        <v>1243</v>
      </c>
      <c r="D5729" s="119" t="str">
        <f>IF(G5729="","",VLOOKUP(G5729,номенклатури!R:T,2,0))</f>
        <v/>
      </c>
      <c r="E5729" s="365" t="str">
        <f>IF(G5729="","",VLOOKUP(G5729,номенклатури!R:T,3,0))</f>
        <v/>
      </c>
      <c r="F5729" s="159" t="str">
        <f>IF(G5729="","",IF(ISERROR(VLOOKUP(G5729,номенклатури!V:V,1,0)),E5729*H5729,E5729*I5729))</f>
        <v/>
      </c>
      <c r="G5729" s="14"/>
      <c r="H5729" s="15"/>
      <c r="I5729" s="15"/>
      <c r="J5729" s="15"/>
      <c r="K5729" s="15"/>
      <c r="L5729" s="217"/>
      <c r="M5729" s="22"/>
      <c r="N5729" s="119" t="str">
        <f>IF(G5729="","",VLOOKUP(G5729,номенклатури!R:U,4,0))</f>
        <v/>
      </c>
      <c r="O5729" s="119" t="str">
        <f>IF(M5729="","",VLOOKUP(M5729,'14'!D:D,1,0))</f>
        <v/>
      </c>
    </row>
    <row r="5730" spans="1:15" ht="12.75" customHeight="1" x14ac:dyDescent="0.2">
      <c r="A5730" s="36" t="str">
        <f>'0'!$A$4</f>
        <v>………………..</v>
      </c>
      <c r="B5730" s="37">
        <f>'0'!$A$2</f>
        <v>46112</v>
      </c>
      <c r="C5730" s="37" t="s">
        <v>1243</v>
      </c>
      <c r="D5730" s="119" t="str">
        <f>IF(G5730="","",VLOOKUP(G5730,номенклатури!R:T,2,0))</f>
        <v/>
      </c>
      <c r="E5730" s="365" t="str">
        <f>IF(G5730="","",VLOOKUP(G5730,номенклатури!R:T,3,0))</f>
        <v/>
      </c>
      <c r="F5730" s="159" t="str">
        <f>IF(G5730="","",IF(ISERROR(VLOOKUP(G5730,номенклатури!V:V,1,0)),E5730*H5730,E5730*I5730))</f>
        <v/>
      </c>
      <c r="G5730" s="14"/>
      <c r="H5730" s="15"/>
      <c r="I5730" s="15"/>
      <c r="J5730" s="15"/>
      <c r="K5730" s="15"/>
      <c r="L5730" s="217"/>
      <c r="M5730" s="22"/>
      <c r="N5730" s="119" t="str">
        <f>IF(G5730="","",VLOOKUP(G5730,номенклатури!R:U,4,0))</f>
        <v/>
      </c>
      <c r="O5730" s="119" t="str">
        <f>IF(M5730="","",VLOOKUP(M5730,'14'!D:D,1,0))</f>
        <v/>
      </c>
    </row>
    <row r="5731" spans="1:15" ht="12.75" customHeight="1" x14ac:dyDescent="0.2">
      <c r="A5731" s="36" t="str">
        <f>'0'!$A$4</f>
        <v>………………..</v>
      </c>
      <c r="B5731" s="37">
        <f>'0'!$A$2</f>
        <v>46112</v>
      </c>
      <c r="C5731" s="37" t="s">
        <v>1243</v>
      </c>
      <c r="D5731" s="119" t="str">
        <f>IF(G5731="","",VLOOKUP(G5731,номенклатури!R:T,2,0))</f>
        <v/>
      </c>
      <c r="E5731" s="365" t="str">
        <f>IF(G5731="","",VLOOKUP(G5731,номенклатури!R:T,3,0))</f>
        <v/>
      </c>
      <c r="F5731" s="159" t="str">
        <f>IF(G5731="","",IF(ISERROR(VLOOKUP(G5731,номенклатури!V:V,1,0)),E5731*H5731,E5731*I5731))</f>
        <v/>
      </c>
      <c r="G5731" s="14"/>
      <c r="H5731" s="15"/>
      <c r="I5731" s="15"/>
      <c r="J5731" s="15"/>
      <c r="K5731" s="15"/>
      <c r="L5731" s="217"/>
      <c r="M5731" s="22"/>
      <c r="N5731" s="119" t="str">
        <f>IF(G5731="","",VLOOKUP(G5731,номенклатури!R:U,4,0))</f>
        <v/>
      </c>
      <c r="O5731" s="119" t="str">
        <f>IF(M5731="","",VLOOKUP(M5731,'14'!D:D,1,0))</f>
        <v/>
      </c>
    </row>
    <row r="5732" spans="1:15" ht="12.75" customHeight="1" x14ac:dyDescent="0.2">
      <c r="A5732" s="36" t="str">
        <f>'0'!$A$4</f>
        <v>………………..</v>
      </c>
      <c r="B5732" s="37">
        <f>'0'!$A$2</f>
        <v>46112</v>
      </c>
      <c r="C5732" s="37" t="s">
        <v>1243</v>
      </c>
      <c r="D5732" s="119" t="str">
        <f>IF(G5732="","",VLOOKUP(G5732,номенклатури!R:T,2,0))</f>
        <v/>
      </c>
      <c r="E5732" s="365" t="str">
        <f>IF(G5732="","",VLOOKUP(G5732,номенклатури!R:T,3,0))</f>
        <v/>
      </c>
      <c r="F5732" s="159" t="str">
        <f>IF(G5732="","",IF(ISERROR(VLOOKUP(G5732,номенклатури!V:V,1,0)),E5732*H5732,E5732*I5732))</f>
        <v/>
      </c>
      <c r="G5732" s="14"/>
      <c r="H5732" s="15"/>
      <c r="I5732" s="15"/>
      <c r="J5732" s="15"/>
      <c r="K5732" s="15"/>
      <c r="L5732" s="217"/>
      <c r="M5732" s="22"/>
      <c r="N5732" s="119" t="str">
        <f>IF(G5732="","",VLOOKUP(G5732,номенклатури!R:U,4,0))</f>
        <v/>
      </c>
      <c r="O5732" s="119" t="str">
        <f>IF(M5732="","",VLOOKUP(M5732,'14'!D:D,1,0))</f>
        <v/>
      </c>
    </row>
    <row r="5733" spans="1:15" ht="12.75" customHeight="1" x14ac:dyDescent="0.2">
      <c r="A5733" s="36" t="str">
        <f>'0'!$A$4</f>
        <v>………………..</v>
      </c>
      <c r="B5733" s="37">
        <f>'0'!$A$2</f>
        <v>46112</v>
      </c>
      <c r="C5733" s="37" t="s">
        <v>1243</v>
      </c>
      <c r="D5733" s="119" t="str">
        <f>IF(G5733="","",VLOOKUP(G5733,номенклатури!R:T,2,0))</f>
        <v/>
      </c>
      <c r="E5733" s="365" t="str">
        <f>IF(G5733="","",VLOOKUP(G5733,номенклатури!R:T,3,0))</f>
        <v/>
      </c>
      <c r="F5733" s="159" t="str">
        <f>IF(G5733="","",IF(ISERROR(VLOOKUP(G5733,номенклатури!V:V,1,0)),E5733*H5733,E5733*I5733))</f>
        <v/>
      </c>
      <c r="G5733" s="14"/>
      <c r="H5733" s="15"/>
      <c r="I5733" s="15"/>
      <c r="J5733" s="15"/>
      <c r="K5733" s="15"/>
      <c r="L5733" s="217"/>
      <c r="M5733" s="22"/>
      <c r="N5733" s="119" t="str">
        <f>IF(G5733="","",VLOOKUP(G5733,номенклатури!R:U,4,0))</f>
        <v/>
      </c>
      <c r="O5733" s="119" t="str">
        <f>IF(M5733="","",VLOOKUP(M5733,'14'!D:D,1,0))</f>
        <v/>
      </c>
    </row>
    <row r="5734" spans="1:15" ht="12.75" customHeight="1" x14ac:dyDescent="0.2">
      <c r="A5734" s="36" t="str">
        <f>'0'!$A$4</f>
        <v>………………..</v>
      </c>
      <c r="B5734" s="37">
        <f>'0'!$A$2</f>
        <v>46112</v>
      </c>
      <c r="C5734" s="37" t="s">
        <v>1243</v>
      </c>
      <c r="D5734" s="119" t="str">
        <f>IF(G5734="","",VLOOKUP(G5734,номенклатури!R:T,2,0))</f>
        <v/>
      </c>
      <c r="E5734" s="365" t="str">
        <f>IF(G5734="","",VLOOKUP(G5734,номенклатури!R:T,3,0))</f>
        <v/>
      </c>
      <c r="F5734" s="159" t="str">
        <f>IF(G5734="","",IF(ISERROR(VLOOKUP(G5734,номенклатури!V:V,1,0)),E5734*H5734,E5734*I5734))</f>
        <v/>
      </c>
      <c r="G5734" s="14"/>
      <c r="H5734" s="15"/>
      <c r="I5734" s="15"/>
      <c r="J5734" s="15"/>
      <c r="K5734" s="15"/>
      <c r="L5734" s="217"/>
      <c r="M5734" s="22"/>
      <c r="N5734" s="119" t="str">
        <f>IF(G5734="","",VLOOKUP(G5734,номенклатури!R:U,4,0))</f>
        <v/>
      </c>
      <c r="O5734" s="119" t="str">
        <f>IF(M5734="","",VLOOKUP(M5734,'14'!D:D,1,0))</f>
        <v/>
      </c>
    </row>
    <row r="5735" spans="1:15" ht="12.75" customHeight="1" x14ac:dyDescent="0.2">
      <c r="A5735" s="36" t="str">
        <f>'0'!$A$4</f>
        <v>………………..</v>
      </c>
      <c r="B5735" s="37">
        <f>'0'!$A$2</f>
        <v>46112</v>
      </c>
      <c r="C5735" s="37" t="s">
        <v>1243</v>
      </c>
      <c r="D5735" s="119" t="str">
        <f>IF(G5735="","",VLOOKUP(G5735,номенклатури!R:T,2,0))</f>
        <v/>
      </c>
      <c r="E5735" s="365" t="str">
        <f>IF(G5735="","",VLOOKUP(G5735,номенклатури!R:T,3,0))</f>
        <v/>
      </c>
      <c r="F5735" s="159" t="str">
        <f>IF(G5735="","",IF(ISERROR(VLOOKUP(G5735,номенклатури!V:V,1,0)),E5735*H5735,E5735*I5735))</f>
        <v/>
      </c>
      <c r="G5735" s="14"/>
      <c r="H5735" s="15"/>
      <c r="I5735" s="15"/>
      <c r="J5735" s="15"/>
      <c r="K5735" s="15"/>
      <c r="L5735" s="217"/>
      <c r="M5735" s="22"/>
      <c r="N5735" s="119" t="str">
        <f>IF(G5735="","",VLOOKUP(G5735,номенклатури!R:U,4,0))</f>
        <v/>
      </c>
      <c r="O5735" s="119" t="str">
        <f>IF(M5735="","",VLOOKUP(M5735,'14'!D:D,1,0))</f>
        <v/>
      </c>
    </row>
    <row r="5736" spans="1:15" ht="12.75" customHeight="1" x14ac:dyDescent="0.2">
      <c r="A5736" s="36" t="str">
        <f>'0'!$A$4</f>
        <v>………………..</v>
      </c>
      <c r="B5736" s="37">
        <f>'0'!$A$2</f>
        <v>46112</v>
      </c>
      <c r="C5736" s="37" t="s">
        <v>1243</v>
      </c>
      <c r="D5736" s="119" t="str">
        <f>IF(G5736="","",VLOOKUP(G5736,номенклатури!R:T,2,0))</f>
        <v/>
      </c>
      <c r="E5736" s="365" t="str">
        <f>IF(G5736="","",VLOOKUP(G5736,номенклатури!R:T,3,0))</f>
        <v/>
      </c>
      <c r="F5736" s="159" t="str">
        <f>IF(G5736="","",IF(ISERROR(VLOOKUP(G5736,номенклатури!V:V,1,0)),E5736*H5736,E5736*I5736))</f>
        <v/>
      </c>
      <c r="G5736" s="14"/>
      <c r="H5736" s="15"/>
      <c r="I5736" s="15"/>
      <c r="J5736" s="15"/>
      <c r="K5736" s="15"/>
      <c r="L5736" s="217"/>
      <c r="M5736" s="22"/>
      <c r="N5736" s="119" t="str">
        <f>IF(G5736="","",VLOOKUP(G5736,номенклатури!R:U,4,0))</f>
        <v/>
      </c>
      <c r="O5736" s="119" t="str">
        <f>IF(M5736="","",VLOOKUP(M5736,'14'!D:D,1,0))</f>
        <v/>
      </c>
    </row>
    <row r="5737" spans="1:15" ht="12.75" customHeight="1" x14ac:dyDescent="0.2">
      <c r="A5737" s="36" t="str">
        <f>'0'!$A$4</f>
        <v>………………..</v>
      </c>
      <c r="B5737" s="37">
        <f>'0'!$A$2</f>
        <v>46112</v>
      </c>
      <c r="C5737" s="37" t="s">
        <v>1243</v>
      </c>
      <c r="D5737" s="119" t="str">
        <f>IF(G5737="","",VLOOKUP(G5737,номенклатури!R:T,2,0))</f>
        <v/>
      </c>
      <c r="E5737" s="365" t="str">
        <f>IF(G5737="","",VLOOKUP(G5737,номенклатури!R:T,3,0))</f>
        <v/>
      </c>
      <c r="F5737" s="159" t="str">
        <f>IF(G5737="","",IF(ISERROR(VLOOKUP(G5737,номенклатури!V:V,1,0)),E5737*H5737,E5737*I5737))</f>
        <v/>
      </c>
      <c r="G5737" s="14"/>
      <c r="H5737" s="15"/>
      <c r="I5737" s="15"/>
      <c r="J5737" s="15"/>
      <c r="K5737" s="15"/>
      <c r="L5737" s="217"/>
      <c r="M5737" s="22"/>
      <c r="N5737" s="119" t="str">
        <f>IF(G5737="","",VLOOKUP(G5737,номенклатури!R:U,4,0))</f>
        <v/>
      </c>
      <c r="O5737" s="119" t="str">
        <f>IF(M5737="","",VLOOKUP(M5737,'14'!D:D,1,0))</f>
        <v/>
      </c>
    </row>
    <row r="5738" spans="1:15" ht="12.75" customHeight="1" x14ac:dyDescent="0.2">
      <c r="A5738" s="36" t="str">
        <f>'0'!$A$4</f>
        <v>………………..</v>
      </c>
      <c r="B5738" s="37">
        <f>'0'!$A$2</f>
        <v>46112</v>
      </c>
      <c r="C5738" s="37" t="s">
        <v>1243</v>
      </c>
      <c r="D5738" s="119" t="str">
        <f>IF(G5738="","",VLOOKUP(G5738,номенклатури!R:T,2,0))</f>
        <v/>
      </c>
      <c r="E5738" s="365" t="str">
        <f>IF(G5738="","",VLOOKUP(G5738,номенклатури!R:T,3,0))</f>
        <v/>
      </c>
      <c r="F5738" s="159" t="str">
        <f>IF(G5738="","",IF(ISERROR(VLOOKUP(G5738,номенклатури!V:V,1,0)),E5738*H5738,E5738*I5738))</f>
        <v/>
      </c>
      <c r="G5738" s="14"/>
      <c r="H5738" s="15"/>
      <c r="I5738" s="15"/>
      <c r="J5738" s="15"/>
      <c r="K5738" s="15"/>
      <c r="L5738" s="217"/>
      <c r="M5738" s="22"/>
      <c r="N5738" s="119" t="str">
        <f>IF(G5738="","",VLOOKUP(G5738,номенклатури!R:U,4,0))</f>
        <v/>
      </c>
      <c r="O5738" s="119" t="str">
        <f>IF(M5738="","",VLOOKUP(M5738,'14'!D:D,1,0))</f>
        <v/>
      </c>
    </row>
    <row r="5739" spans="1:15" ht="12.75" customHeight="1" x14ac:dyDescent="0.2">
      <c r="A5739" s="36" t="str">
        <f>'0'!$A$4</f>
        <v>………………..</v>
      </c>
      <c r="B5739" s="37">
        <f>'0'!$A$2</f>
        <v>46112</v>
      </c>
      <c r="C5739" s="37" t="s">
        <v>1243</v>
      </c>
      <c r="D5739" s="119" t="str">
        <f>IF(G5739="","",VLOOKUP(G5739,номенклатури!R:T,2,0))</f>
        <v/>
      </c>
      <c r="E5739" s="365" t="str">
        <f>IF(G5739="","",VLOOKUP(G5739,номенклатури!R:T,3,0))</f>
        <v/>
      </c>
      <c r="F5739" s="159" t="str">
        <f>IF(G5739="","",IF(ISERROR(VLOOKUP(G5739,номенклатури!V:V,1,0)),E5739*H5739,E5739*I5739))</f>
        <v/>
      </c>
      <c r="G5739" s="14"/>
      <c r="H5739" s="15"/>
      <c r="I5739" s="15"/>
      <c r="J5739" s="15"/>
      <c r="K5739" s="15"/>
      <c r="L5739" s="217"/>
      <c r="M5739" s="22"/>
      <c r="N5739" s="119" t="str">
        <f>IF(G5739="","",VLOOKUP(G5739,номенклатури!R:U,4,0))</f>
        <v/>
      </c>
      <c r="O5739" s="119" t="str">
        <f>IF(M5739="","",VLOOKUP(M5739,'14'!D:D,1,0))</f>
        <v/>
      </c>
    </row>
    <row r="5740" spans="1:15" ht="12.75" customHeight="1" x14ac:dyDescent="0.2">
      <c r="A5740" s="36" t="str">
        <f>'0'!$A$4</f>
        <v>………………..</v>
      </c>
      <c r="B5740" s="37">
        <f>'0'!$A$2</f>
        <v>46112</v>
      </c>
      <c r="C5740" s="37" t="s">
        <v>1243</v>
      </c>
      <c r="D5740" s="119" t="str">
        <f>IF(G5740="","",VLOOKUP(G5740,номенклатури!R:T,2,0))</f>
        <v/>
      </c>
      <c r="E5740" s="365" t="str">
        <f>IF(G5740="","",VLOOKUP(G5740,номенклатури!R:T,3,0))</f>
        <v/>
      </c>
      <c r="F5740" s="159" t="str">
        <f>IF(G5740="","",IF(ISERROR(VLOOKUP(G5740,номенклатури!V:V,1,0)),E5740*H5740,E5740*I5740))</f>
        <v/>
      </c>
      <c r="G5740" s="14"/>
      <c r="H5740" s="15"/>
      <c r="I5740" s="15"/>
      <c r="J5740" s="15"/>
      <c r="K5740" s="15"/>
      <c r="L5740" s="217"/>
      <c r="M5740" s="22"/>
      <c r="N5740" s="119" t="str">
        <f>IF(G5740="","",VLOOKUP(G5740,номенклатури!R:U,4,0))</f>
        <v/>
      </c>
      <c r="O5740" s="119" t="str">
        <f>IF(M5740="","",VLOOKUP(M5740,'14'!D:D,1,0))</f>
        <v/>
      </c>
    </row>
    <row r="5741" spans="1:15" ht="12.75" customHeight="1" x14ac:dyDescent="0.2">
      <c r="A5741" s="36" t="str">
        <f>'0'!$A$4</f>
        <v>………………..</v>
      </c>
      <c r="B5741" s="37">
        <f>'0'!$A$2</f>
        <v>46112</v>
      </c>
      <c r="C5741" s="37" t="s">
        <v>1243</v>
      </c>
      <c r="D5741" s="119" t="str">
        <f>IF(G5741="","",VLOOKUP(G5741,номенклатури!R:T,2,0))</f>
        <v/>
      </c>
      <c r="E5741" s="365" t="str">
        <f>IF(G5741="","",VLOOKUP(G5741,номенклатури!R:T,3,0))</f>
        <v/>
      </c>
      <c r="F5741" s="159" t="str">
        <f>IF(G5741="","",IF(ISERROR(VLOOKUP(G5741,номенклатури!V:V,1,0)),E5741*H5741,E5741*I5741))</f>
        <v/>
      </c>
      <c r="G5741" s="14"/>
      <c r="H5741" s="15"/>
      <c r="I5741" s="15"/>
      <c r="J5741" s="15"/>
      <c r="K5741" s="15"/>
      <c r="L5741" s="217"/>
      <c r="M5741" s="22"/>
      <c r="N5741" s="119" t="str">
        <f>IF(G5741="","",VLOOKUP(G5741,номенклатури!R:U,4,0))</f>
        <v/>
      </c>
      <c r="O5741" s="119" t="str">
        <f>IF(M5741="","",VLOOKUP(M5741,'14'!D:D,1,0))</f>
        <v/>
      </c>
    </row>
    <row r="5742" spans="1:15" ht="12.75" customHeight="1" x14ac:dyDescent="0.2">
      <c r="A5742" s="36" t="str">
        <f>'0'!$A$4</f>
        <v>………………..</v>
      </c>
      <c r="B5742" s="37">
        <f>'0'!$A$2</f>
        <v>46112</v>
      </c>
      <c r="C5742" s="37" t="s">
        <v>1243</v>
      </c>
      <c r="D5742" s="119" t="str">
        <f>IF(G5742="","",VLOOKUP(G5742,номенклатури!R:T,2,0))</f>
        <v/>
      </c>
      <c r="E5742" s="365" t="str">
        <f>IF(G5742="","",VLOOKUP(G5742,номенклатури!R:T,3,0))</f>
        <v/>
      </c>
      <c r="F5742" s="159" t="str">
        <f>IF(G5742="","",IF(ISERROR(VLOOKUP(G5742,номенклатури!V:V,1,0)),E5742*H5742,E5742*I5742))</f>
        <v/>
      </c>
      <c r="G5742" s="14"/>
      <c r="H5742" s="15"/>
      <c r="I5742" s="15"/>
      <c r="J5742" s="15"/>
      <c r="K5742" s="15"/>
      <c r="L5742" s="217"/>
      <c r="M5742" s="22"/>
      <c r="N5742" s="119" t="str">
        <f>IF(G5742="","",VLOOKUP(G5742,номенклатури!R:U,4,0))</f>
        <v/>
      </c>
      <c r="O5742" s="119" t="str">
        <f>IF(M5742="","",VLOOKUP(M5742,'14'!D:D,1,0))</f>
        <v/>
      </c>
    </row>
    <row r="5743" spans="1:15" ht="12.75" customHeight="1" x14ac:dyDescent="0.2">
      <c r="A5743" s="36" t="str">
        <f>'0'!$A$4</f>
        <v>………………..</v>
      </c>
      <c r="B5743" s="37">
        <f>'0'!$A$2</f>
        <v>46112</v>
      </c>
      <c r="C5743" s="37" t="s">
        <v>1243</v>
      </c>
      <c r="D5743" s="119" t="str">
        <f>IF(G5743="","",VLOOKUP(G5743,номенклатури!R:T,2,0))</f>
        <v/>
      </c>
      <c r="E5743" s="365" t="str">
        <f>IF(G5743="","",VLOOKUP(G5743,номенклатури!R:T,3,0))</f>
        <v/>
      </c>
      <c r="F5743" s="159" t="str">
        <f>IF(G5743="","",IF(ISERROR(VLOOKUP(G5743,номенклатури!V:V,1,0)),E5743*H5743,E5743*I5743))</f>
        <v/>
      </c>
      <c r="G5743" s="14"/>
      <c r="H5743" s="15"/>
      <c r="I5743" s="15"/>
      <c r="J5743" s="15"/>
      <c r="K5743" s="15"/>
      <c r="L5743" s="217"/>
      <c r="M5743" s="22"/>
      <c r="N5743" s="119" t="str">
        <f>IF(G5743="","",VLOOKUP(G5743,номенклатури!R:U,4,0))</f>
        <v/>
      </c>
      <c r="O5743" s="119" t="str">
        <f>IF(M5743="","",VLOOKUP(M5743,'14'!D:D,1,0))</f>
        <v/>
      </c>
    </row>
    <row r="5744" spans="1:15" ht="12.75" customHeight="1" x14ac:dyDescent="0.2">
      <c r="A5744" s="36" t="str">
        <f>'0'!$A$4</f>
        <v>………………..</v>
      </c>
      <c r="B5744" s="37">
        <f>'0'!$A$2</f>
        <v>46112</v>
      </c>
      <c r="C5744" s="37" t="s">
        <v>1243</v>
      </c>
      <c r="D5744" s="119" t="str">
        <f>IF(G5744="","",VLOOKUP(G5744,номенклатури!R:T,2,0))</f>
        <v/>
      </c>
      <c r="E5744" s="365" t="str">
        <f>IF(G5744="","",VLOOKUP(G5744,номенклатури!R:T,3,0))</f>
        <v/>
      </c>
      <c r="F5744" s="159" t="str">
        <f>IF(G5744="","",IF(ISERROR(VLOOKUP(G5744,номенклатури!V:V,1,0)),E5744*H5744,E5744*I5744))</f>
        <v/>
      </c>
      <c r="G5744" s="14"/>
      <c r="H5744" s="15"/>
      <c r="I5744" s="15"/>
      <c r="J5744" s="15"/>
      <c r="K5744" s="15"/>
      <c r="L5744" s="217"/>
      <c r="M5744" s="22"/>
      <c r="N5744" s="119" t="str">
        <f>IF(G5744="","",VLOOKUP(G5744,номенклатури!R:U,4,0))</f>
        <v/>
      </c>
      <c r="O5744" s="119" t="str">
        <f>IF(M5744="","",VLOOKUP(M5744,'14'!D:D,1,0))</f>
        <v/>
      </c>
    </row>
    <row r="5745" spans="1:15" ht="12.75" customHeight="1" x14ac:dyDescent="0.2">
      <c r="A5745" s="36" t="str">
        <f>'0'!$A$4</f>
        <v>………………..</v>
      </c>
      <c r="B5745" s="37">
        <f>'0'!$A$2</f>
        <v>46112</v>
      </c>
      <c r="C5745" s="37" t="s">
        <v>1243</v>
      </c>
      <c r="D5745" s="119" t="str">
        <f>IF(G5745="","",VLOOKUP(G5745,номенклатури!R:T,2,0))</f>
        <v/>
      </c>
      <c r="E5745" s="365" t="str">
        <f>IF(G5745="","",VLOOKUP(G5745,номенклатури!R:T,3,0))</f>
        <v/>
      </c>
      <c r="F5745" s="159" t="str">
        <f>IF(G5745="","",IF(ISERROR(VLOOKUP(G5745,номенклатури!V:V,1,0)),E5745*H5745,E5745*I5745))</f>
        <v/>
      </c>
      <c r="G5745" s="14"/>
      <c r="H5745" s="15"/>
      <c r="I5745" s="15"/>
      <c r="J5745" s="15"/>
      <c r="K5745" s="15"/>
      <c r="L5745" s="217"/>
      <c r="M5745" s="22"/>
      <c r="N5745" s="119" t="str">
        <f>IF(G5745="","",VLOOKUP(G5745,номенклатури!R:U,4,0))</f>
        <v/>
      </c>
      <c r="O5745" s="119" t="str">
        <f>IF(M5745="","",VLOOKUP(M5745,'14'!D:D,1,0))</f>
        <v/>
      </c>
    </row>
    <row r="5746" spans="1:15" ht="12.75" customHeight="1" x14ac:dyDescent="0.2">
      <c r="A5746" s="36" t="str">
        <f>'0'!$A$4</f>
        <v>………………..</v>
      </c>
      <c r="B5746" s="37">
        <f>'0'!$A$2</f>
        <v>46112</v>
      </c>
      <c r="C5746" s="37" t="s">
        <v>1243</v>
      </c>
      <c r="D5746" s="119" t="str">
        <f>IF(G5746="","",VLOOKUP(G5746,номенклатури!R:T,2,0))</f>
        <v/>
      </c>
      <c r="E5746" s="365" t="str">
        <f>IF(G5746="","",VLOOKUP(G5746,номенклатури!R:T,3,0))</f>
        <v/>
      </c>
      <c r="F5746" s="159" t="str">
        <f>IF(G5746="","",IF(ISERROR(VLOOKUP(G5746,номенклатури!V:V,1,0)),E5746*H5746,E5746*I5746))</f>
        <v/>
      </c>
      <c r="G5746" s="14"/>
      <c r="H5746" s="15"/>
      <c r="I5746" s="15"/>
      <c r="J5746" s="15"/>
      <c r="K5746" s="15"/>
      <c r="L5746" s="217"/>
      <c r="M5746" s="22"/>
      <c r="N5746" s="119" t="str">
        <f>IF(G5746="","",VLOOKUP(G5746,номенклатури!R:U,4,0))</f>
        <v/>
      </c>
      <c r="O5746" s="119" t="str">
        <f>IF(M5746="","",VLOOKUP(M5746,'14'!D:D,1,0))</f>
        <v/>
      </c>
    </row>
    <row r="5747" spans="1:15" ht="12.75" customHeight="1" x14ac:dyDescent="0.2">
      <c r="A5747" s="36" t="str">
        <f>'0'!$A$4</f>
        <v>………………..</v>
      </c>
      <c r="B5747" s="37">
        <f>'0'!$A$2</f>
        <v>46112</v>
      </c>
      <c r="C5747" s="37" t="s">
        <v>1243</v>
      </c>
      <c r="D5747" s="119" t="str">
        <f>IF(G5747="","",VLOOKUP(G5747,номенклатури!R:T,2,0))</f>
        <v/>
      </c>
      <c r="E5747" s="365" t="str">
        <f>IF(G5747="","",VLOOKUP(G5747,номенклатури!R:T,3,0))</f>
        <v/>
      </c>
      <c r="F5747" s="159" t="str">
        <f>IF(G5747="","",IF(ISERROR(VLOOKUP(G5747,номенклатури!V:V,1,0)),E5747*H5747,E5747*I5747))</f>
        <v/>
      </c>
      <c r="G5747" s="14"/>
      <c r="H5747" s="15"/>
      <c r="I5747" s="15"/>
      <c r="J5747" s="15"/>
      <c r="K5747" s="15"/>
      <c r="L5747" s="217"/>
      <c r="M5747" s="22"/>
      <c r="N5747" s="119" t="str">
        <f>IF(G5747="","",VLOOKUP(G5747,номенклатури!R:U,4,0))</f>
        <v/>
      </c>
      <c r="O5747" s="119" t="str">
        <f>IF(M5747="","",VLOOKUP(M5747,'14'!D:D,1,0))</f>
        <v/>
      </c>
    </row>
    <row r="5748" spans="1:15" ht="12.75" customHeight="1" x14ac:dyDescent="0.2">
      <c r="A5748" s="36" t="str">
        <f>'0'!$A$4</f>
        <v>………………..</v>
      </c>
      <c r="B5748" s="37">
        <f>'0'!$A$2</f>
        <v>46112</v>
      </c>
      <c r="C5748" s="37" t="s">
        <v>1243</v>
      </c>
      <c r="D5748" s="119" t="str">
        <f>IF(G5748="","",VLOOKUP(G5748,номенклатури!R:T,2,0))</f>
        <v/>
      </c>
      <c r="E5748" s="365" t="str">
        <f>IF(G5748="","",VLOOKUP(G5748,номенклатури!R:T,3,0))</f>
        <v/>
      </c>
      <c r="F5748" s="159" t="str">
        <f>IF(G5748="","",IF(ISERROR(VLOOKUP(G5748,номенклатури!V:V,1,0)),E5748*H5748,E5748*I5748))</f>
        <v/>
      </c>
      <c r="G5748" s="14"/>
      <c r="H5748" s="15"/>
      <c r="I5748" s="15"/>
      <c r="J5748" s="15"/>
      <c r="K5748" s="15"/>
      <c r="L5748" s="217"/>
      <c r="M5748" s="22"/>
      <c r="N5748" s="119" t="str">
        <f>IF(G5748="","",VLOOKUP(G5748,номенклатури!R:U,4,0))</f>
        <v/>
      </c>
      <c r="O5748" s="119" t="str">
        <f>IF(M5748="","",VLOOKUP(M5748,'14'!D:D,1,0))</f>
        <v/>
      </c>
    </row>
    <row r="5749" spans="1:15" ht="12.75" customHeight="1" x14ac:dyDescent="0.2">
      <c r="A5749" s="36" t="str">
        <f>'0'!$A$4</f>
        <v>………………..</v>
      </c>
      <c r="B5749" s="37">
        <f>'0'!$A$2</f>
        <v>46112</v>
      </c>
      <c r="C5749" s="37" t="s">
        <v>1243</v>
      </c>
      <c r="D5749" s="119" t="str">
        <f>IF(G5749="","",VLOOKUP(G5749,номенклатури!R:T,2,0))</f>
        <v/>
      </c>
      <c r="E5749" s="365" t="str">
        <f>IF(G5749="","",VLOOKUP(G5749,номенклатури!R:T,3,0))</f>
        <v/>
      </c>
      <c r="F5749" s="159" t="str">
        <f>IF(G5749="","",IF(ISERROR(VLOOKUP(G5749,номенклатури!V:V,1,0)),E5749*H5749,E5749*I5749))</f>
        <v/>
      </c>
      <c r="G5749" s="14"/>
      <c r="H5749" s="15"/>
      <c r="I5749" s="15"/>
      <c r="J5749" s="15"/>
      <c r="K5749" s="15"/>
      <c r="L5749" s="217"/>
      <c r="M5749" s="22"/>
      <c r="N5749" s="119" t="str">
        <f>IF(G5749="","",VLOOKUP(G5749,номенклатури!R:U,4,0))</f>
        <v/>
      </c>
      <c r="O5749" s="119" t="str">
        <f>IF(M5749="","",VLOOKUP(M5749,'14'!D:D,1,0))</f>
        <v/>
      </c>
    </row>
    <row r="5750" spans="1:15" ht="12.75" customHeight="1" x14ac:dyDescent="0.2">
      <c r="A5750" s="36" t="str">
        <f>'0'!$A$4</f>
        <v>………………..</v>
      </c>
      <c r="B5750" s="37">
        <f>'0'!$A$2</f>
        <v>46112</v>
      </c>
      <c r="C5750" s="37" t="s">
        <v>1243</v>
      </c>
      <c r="D5750" s="119" t="str">
        <f>IF(G5750="","",VLOOKUP(G5750,номенклатури!R:T,2,0))</f>
        <v/>
      </c>
      <c r="E5750" s="365" t="str">
        <f>IF(G5750="","",VLOOKUP(G5750,номенклатури!R:T,3,0))</f>
        <v/>
      </c>
      <c r="F5750" s="159" t="str">
        <f>IF(G5750="","",IF(ISERROR(VLOOKUP(G5750,номенклатури!V:V,1,0)),E5750*H5750,E5750*I5750))</f>
        <v/>
      </c>
      <c r="G5750" s="14"/>
      <c r="H5750" s="15"/>
      <c r="I5750" s="15"/>
      <c r="J5750" s="15"/>
      <c r="K5750" s="15"/>
      <c r="L5750" s="217"/>
      <c r="M5750" s="22"/>
      <c r="N5750" s="119" t="str">
        <f>IF(G5750="","",VLOOKUP(G5750,номенклатури!R:U,4,0))</f>
        <v/>
      </c>
      <c r="O5750" s="119" t="str">
        <f>IF(M5750="","",VLOOKUP(M5750,'14'!D:D,1,0))</f>
        <v/>
      </c>
    </row>
    <row r="5751" spans="1:15" ht="12.75" customHeight="1" x14ac:dyDescent="0.2">
      <c r="A5751" s="36" t="str">
        <f>'0'!$A$4</f>
        <v>………………..</v>
      </c>
      <c r="B5751" s="37">
        <f>'0'!$A$2</f>
        <v>46112</v>
      </c>
      <c r="C5751" s="37" t="s">
        <v>1243</v>
      </c>
      <c r="D5751" s="119" t="str">
        <f>IF(G5751="","",VLOOKUP(G5751,номенклатури!R:T,2,0))</f>
        <v/>
      </c>
      <c r="E5751" s="365" t="str">
        <f>IF(G5751="","",VLOOKUP(G5751,номенклатури!R:T,3,0))</f>
        <v/>
      </c>
      <c r="F5751" s="159" t="str">
        <f>IF(G5751="","",IF(ISERROR(VLOOKUP(G5751,номенклатури!V:V,1,0)),E5751*H5751,E5751*I5751))</f>
        <v/>
      </c>
      <c r="G5751" s="14"/>
      <c r="H5751" s="15"/>
      <c r="I5751" s="15"/>
      <c r="J5751" s="15"/>
      <c r="K5751" s="15"/>
      <c r="L5751" s="217"/>
      <c r="M5751" s="22"/>
      <c r="N5751" s="119" t="str">
        <f>IF(G5751="","",VLOOKUP(G5751,номенклатури!R:U,4,0))</f>
        <v/>
      </c>
      <c r="O5751" s="119" t="str">
        <f>IF(M5751="","",VLOOKUP(M5751,'14'!D:D,1,0))</f>
        <v/>
      </c>
    </row>
    <row r="5752" spans="1:15" ht="12.75" customHeight="1" x14ac:dyDescent="0.2">
      <c r="A5752" s="36" t="str">
        <f>'0'!$A$4</f>
        <v>………………..</v>
      </c>
      <c r="B5752" s="37">
        <f>'0'!$A$2</f>
        <v>46112</v>
      </c>
      <c r="C5752" s="37" t="s">
        <v>1243</v>
      </c>
      <c r="D5752" s="119" t="str">
        <f>IF(G5752="","",VLOOKUP(G5752,номенклатури!R:T,2,0))</f>
        <v/>
      </c>
      <c r="E5752" s="365" t="str">
        <f>IF(G5752="","",VLOOKUP(G5752,номенклатури!R:T,3,0))</f>
        <v/>
      </c>
      <c r="F5752" s="159" t="str">
        <f>IF(G5752="","",IF(ISERROR(VLOOKUP(G5752,номенклатури!V:V,1,0)),E5752*H5752,E5752*I5752))</f>
        <v/>
      </c>
      <c r="G5752" s="14"/>
      <c r="H5752" s="15"/>
      <c r="I5752" s="15"/>
      <c r="J5752" s="15"/>
      <c r="K5752" s="15"/>
      <c r="L5752" s="217"/>
      <c r="M5752" s="22"/>
      <c r="N5752" s="119" t="str">
        <f>IF(G5752="","",VLOOKUP(G5752,номенклатури!R:U,4,0))</f>
        <v/>
      </c>
      <c r="O5752" s="119" t="str">
        <f>IF(M5752="","",VLOOKUP(M5752,'14'!D:D,1,0))</f>
        <v/>
      </c>
    </row>
    <row r="5753" spans="1:15" ht="12.75" customHeight="1" x14ac:dyDescent="0.2">
      <c r="A5753" s="36" t="str">
        <f>'0'!$A$4</f>
        <v>………………..</v>
      </c>
      <c r="B5753" s="37">
        <f>'0'!$A$2</f>
        <v>46112</v>
      </c>
      <c r="C5753" s="37" t="s">
        <v>1243</v>
      </c>
      <c r="D5753" s="119" t="str">
        <f>IF(G5753="","",VLOOKUP(G5753,номенклатури!R:T,2,0))</f>
        <v/>
      </c>
      <c r="E5753" s="365" t="str">
        <f>IF(G5753="","",VLOOKUP(G5753,номенклатури!R:T,3,0))</f>
        <v/>
      </c>
      <c r="F5753" s="159" t="str">
        <f>IF(G5753="","",IF(ISERROR(VLOOKUP(G5753,номенклатури!V:V,1,0)),E5753*H5753,E5753*I5753))</f>
        <v/>
      </c>
      <c r="G5753" s="14"/>
      <c r="H5753" s="15"/>
      <c r="I5753" s="15"/>
      <c r="J5753" s="15"/>
      <c r="K5753" s="15"/>
      <c r="L5753" s="217"/>
      <c r="M5753" s="22"/>
      <c r="N5753" s="119" t="str">
        <f>IF(G5753="","",VLOOKUP(G5753,номенклатури!R:U,4,0))</f>
        <v/>
      </c>
      <c r="O5753" s="119" t="str">
        <f>IF(M5753="","",VLOOKUP(M5753,'14'!D:D,1,0))</f>
        <v/>
      </c>
    </row>
    <row r="5754" spans="1:15" ht="12.75" customHeight="1" x14ac:dyDescent="0.2">
      <c r="A5754" s="36" t="str">
        <f>'0'!$A$4</f>
        <v>………………..</v>
      </c>
      <c r="B5754" s="37">
        <f>'0'!$A$2</f>
        <v>46112</v>
      </c>
      <c r="C5754" s="37" t="s">
        <v>1243</v>
      </c>
      <c r="D5754" s="119" t="str">
        <f>IF(G5754="","",VLOOKUP(G5754,номенклатури!R:T,2,0))</f>
        <v/>
      </c>
      <c r="E5754" s="365" t="str">
        <f>IF(G5754="","",VLOOKUP(G5754,номенклатури!R:T,3,0))</f>
        <v/>
      </c>
      <c r="F5754" s="159" t="str">
        <f>IF(G5754="","",IF(ISERROR(VLOOKUP(G5754,номенклатури!V:V,1,0)),E5754*H5754,E5754*I5754))</f>
        <v/>
      </c>
      <c r="G5754" s="14"/>
      <c r="H5754" s="15"/>
      <c r="I5754" s="15"/>
      <c r="J5754" s="15"/>
      <c r="K5754" s="15"/>
      <c r="L5754" s="217"/>
      <c r="M5754" s="22"/>
      <c r="N5754" s="119" t="str">
        <f>IF(G5754="","",VLOOKUP(G5754,номенклатури!R:U,4,0))</f>
        <v/>
      </c>
      <c r="O5754" s="119" t="str">
        <f>IF(M5754="","",VLOOKUP(M5754,'14'!D:D,1,0))</f>
        <v/>
      </c>
    </row>
    <row r="5755" spans="1:15" ht="12.75" customHeight="1" x14ac:dyDescent="0.2">
      <c r="A5755" s="36" t="str">
        <f>'0'!$A$4</f>
        <v>………………..</v>
      </c>
      <c r="B5755" s="37">
        <f>'0'!$A$2</f>
        <v>46112</v>
      </c>
      <c r="C5755" s="37" t="s">
        <v>1243</v>
      </c>
      <c r="D5755" s="119" t="str">
        <f>IF(G5755="","",VLOOKUP(G5755,номенклатури!R:T,2,0))</f>
        <v/>
      </c>
      <c r="E5755" s="365" t="str">
        <f>IF(G5755="","",VLOOKUP(G5755,номенклатури!R:T,3,0))</f>
        <v/>
      </c>
      <c r="F5755" s="159" t="str">
        <f>IF(G5755="","",IF(ISERROR(VLOOKUP(G5755,номенклатури!V:V,1,0)),E5755*H5755,E5755*I5755))</f>
        <v/>
      </c>
      <c r="G5755" s="14"/>
      <c r="H5755" s="15"/>
      <c r="I5755" s="15"/>
      <c r="J5755" s="15"/>
      <c r="K5755" s="15"/>
      <c r="L5755" s="217"/>
      <c r="M5755" s="22"/>
      <c r="N5755" s="119" t="str">
        <f>IF(G5755="","",VLOOKUP(G5755,номенклатури!R:U,4,0))</f>
        <v/>
      </c>
      <c r="O5755" s="119" t="str">
        <f>IF(M5755="","",VLOOKUP(M5755,'14'!D:D,1,0))</f>
        <v/>
      </c>
    </row>
    <row r="5756" spans="1:15" ht="12.75" customHeight="1" x14ac:dyDescent="0.2">
      <c r="A5756" s="36" t="str">
        <f>'0'!$A$4</f>
        <v>………………..</v>
      </c>
      <c r="B5756" s="37">
        <f>'0'!$A$2</f>
        <v>46112</v>
      </c>
      <c r="C5756" s="37" t="s">
        <v>1243</v>
      </c>
      <c r="D5756" s="119" t="str">
        <f>IF(G5756="","",VLOOKUP(G5756,номенклатури!R:T,2,0))</f>
        <v/>
      </c>
      <c r="E5756" s="365" t="str">
        <f>IF(G5756="","",VLOOKUP(G5756,номенклатури!R:T,3,0))</f>
        <v/>
      </c>
      <c r="F5756" s="159" t="str">
        <f>IF(G5756="","",IF(ISERROR(VLOOKUP(G5756,номенклатури!V:V,1,0)),E5756*H5756,E5756*I5756))</f>
        <v/>
      </c>
      <c r="G5756" s="14"/>
      <c r="H5756" s="15"/>
      <c r="I5756" s="15"/>
      <c r="J5756" s="15"/>
      <c r="K5756" s="15"/>
      <c r="L5756" s="217"/>
      <c r="M5756" s="22"/>
      <c r="N5756" s="119" t="str">
        <f>IF(G5756="","",VLOOKUP(G5756,номенклатури!R:U,4,0))</f>
        <v/>
      </c>
      <c r="O5756" s="119" t="str">
        <f>IF(M5756="","",VLOOKUP(M5756,'14'!D:D,1,0))</f>
        <v/>
      </c>
    </row>
    <row r="5757" spans="1:15" ht="12.75" customHeight="1" x14ac:dyDescent="0.2">
      <c r="A5757" s="36" t="str">
        <f>'0'!$A$4</f>
        <v>………………..</v>
      </c>
      <c r="B5757" s="37">
        <f>'0'!$A$2</f>
        <v>46112</v>
      </c>
      <c r="C5757" s="37" t="s">
        <v>1243</v>
      </c>
      <c r="D5757" s="119" t="str">
        <f>IF(G5757="","",VLOOKUP(G5757,номенклатури!R:T,2,0))</f>
        <v/>
      </c>
      <c r="E5757" s="365" t="str">
        <f>IF(G5757="","",VLOOKUP(G5757,номенклатури!R:T,3,0))</f>
        <v/>
      </c>
      <c r="F5757" s="159" t="str">
        <f>IF(G5757="","",IF(ISERROR(VLOOKUP(G5757,номенклатури!V:V,1,0)),E5757*H5757,E5757*I5757))</f>
        <v/>
      </c>
      <c r="G5757" s="14"/>
      <c r="H5757" s="15"/>
      <c r="I5757" s="15"/>
      <c r="J5757" s="15"/>
      <c r="K5757" s="15"/>
      <c r="L5757" s="217"/>
      <c r="M5757" s="22"/>
      <c r="N5757" s="119" t="str">
        <f>IF(G5757="","",VLOOKUP(G5757,номенклатури!R:U,4,0))</f>
        <v/>
      </c>
      <c r="O5757" s="119" t="str">
        <f>IF(M5757="","",VLOOKUP(M5757,'14'!D:D,1,0))</f>
        <v/>
      </c>
    </row>
    <row r="5758" spans="1:15" ht="12.75" customHeight="1" x14ac:dyDescent="0.2">
      <c r="A5758" s="36" t="str">
        <f>'0'!$A$4</f>
        <v>………………..</v>
      </c>
      <c r="B5758" s="37">
        <f>'0'!$A$2</f>
        <v>46112</v>
      </c>
      <c r="C5758" s="37" t="s">
        <v>1243</v>
      </c>
      <c r="D5758" s="119" t="str">
        <f>IF(G5758="","",VLOOKUP(G5758,номенклатури!R:T,2,0))</f>
        <v/>
      </c>
      <c r="E5758" s="365" t="str">
        <f>IF(G5758="","",VLOOKUP(G5758,номенклатури!R:T,3,0))</f>
        <v/>
      </c>
      <c r="F5758" s="159" t="str">
        <f>IF(G5758="","",IF(ISERROR(VLOOKUP(G5758,номенклатури!V:V,1,0)),E5758*H5758,E5758*I5758))</f>
        <v/>
      </c>
      <c r="G5758" s="14"/>
      <c r="H5758" s="15"/>
      <c r="I5758" s="15"/>
      <c r="J5758" s="15"/>
      <c r="K5758" s="15"/>
      <c r="L5758" s="217"/>
      <c r="M5758" s="22"/>
      <c r="N5758" s="119" t="str">
        <f>IF(G5758="","",VLOOKUP(G5758,номенклатури!R:U,4,0))</f>
        <v/>
      </c>
      <c r="O5758" s="119" t="str">
        <f>IF(M5758="","",VLOOKUP(M5758,'14'!D:D,1,0))</f>
        <v/>
      </c>
    </row>
    <row r="5759" spans="1:15" ht="12.75" customHeight="1" x14ac:dyDescent="0.2">
      <c r="A5759" s="36" t="str">
        <f>'0'!$A$4</f>
        <v>………………..</v>
      </c>
      <c r="B5759" s="37">
        <f>'0'!$A$2</f>
        <v>46112</v>
      </c>
      <c r="C5759" s="37" t="s">
        <v>1243</v>
      </c>
      <c r="D5759" s="119" t="str">
        <f>IF(G5759="","",VLOOKUP(G5759,номенклатури!R:T,2,0))</f>
        <v/>
      </c>
      <c r="E5759" s="365" t="str">
        <f>IF(G5759="","",VLOOKUP(G5759,номенклатури!R:T,3,0))</f>
        <v/>
      </c>
      <c r="F5759" s="159" t="str">
        <f>IF(G5759="","",IF(ISERROR(VLOOKUP(G5759,номенклатури!V:V,1,0)),E5759*H5759,E5759*I5759))</f>
        <v/>
      </c>
      <c r="G5759" s="14"/>
      <c r="H5759" s="15"/>
      <c r="I5759" s="15"/>
      <c r="J5759" s="15"/>
      <c r="K5759" s="15"/>
      <c r="L5759" s="217"/>
      <c r="M5759" s="22"/>
      <c r="N5759" s="119" t="str">
        <f>IF(G5759="","",VLOOKUP(G5759,номенклатури!R:U,4,0))</f>
        <v/>
      </c>
      <c r="O5759" s="119" t="str">
        <f>IF(M5759="","",VLOOKUP(M5759,'14'!D:D,1,0))</f>
        <v/>
      </c>
    </row>
    <row r="5760" spans="1:15" ht="12.75" customHeight="1" x14ac:dyDescent="0.2">
      <c r="A5760" s="36" t="str">
        <f>'0'!$A$4</f>
        <v>………………..</v>
      </c>
      <c r="B5760" s="37">
        <f>'0'!$A$2</f>
        <v>46112</v>
      </c>
      <c r="C5760" s="37" t="s">
        <v>1243</v>
      </c>
      <c r="D5760" s="119" t="str">
        <f>IF(G5760="","",VLOOKUP(G5760,номенклатури!R:T,2,0))</f>
        <v/>
      </c>
      <c r="E5760" s="365" t="str">
        <f>IF(G5760="","",VLOOKUP(G5760,номенклатури!R:T,3,0))</f>
        <v/>
      </c>
      <c r="F5760" s="159" t="str">
        <f>IF(G5760="","",IF(ISERROR(VLOOKUP(G5760,номенклатури!V:V,1,0)),E5760*H5760,E5760*I5760))</f>
        <v/>
      </c>
      <c r="G5760" s="14"/>
      <c r="H5760" s="15"/>
      <c r="I5760" s="15"/>
      <c r="J5760" s="15"/>
      <c r="K5760" s="15"/>
      <c r="L5760" s="217"/>
      <c r="M5760" s="22"/>
      <c r="N5760" s="119" t="str">
        <f>IF(G5760="","",VLOOKUP(G5760,номенклатури!R:U,4,0))</f>
        <v/>
      </c>
      <c r="O5760" s="119" t="str">
        <f>IF(M5760="","",VLOOKUP(M5760,'14'!D:D,1,0))</f>
        <v/>
      </c>
    </row>
    <row r="5761" spans="1:15" ht="12.75" customHeight="1" x14ac:dyDescent="0.2">
      <c r="A5761" s="36" t="str">
        <f>'0'!$A$4</f>
        <v>………………..</v>
      </c>
      <c r="B5761" s="37">
        <f>'0'!$A$2</f>
        <v>46112</v>
      </c>
      <c r="C5761" s="37" t="s">
        <v>1243</v>
      </c>
      <c r="D5761" s="119" t="str">
        <f>IF(G5761="","",VLOOKUP(G5761,номенклатури!R:T,2,0))</f>
        <v/>
      </c>
      <c r="E5761" s="365" t="str">
        <f>IF(G5761="","",VLOOKUP(G5761,номенклатури!R:T,3,0))</f>
        <v/>
      </c>
      <c r="F5761" s="159" t="str">
        <f>IF(G5761="","",IF(ISERROR(VLOOKUP(G5761,номенклатури!V:V,1,0)),E5761*H5761,E5761*I5761))</f>
        <v/>
      </c>
      <c r="G5761" s="14"/>
      <c r="H5761" s="15"/>
      <c r="I5761" s="15"/>
      <c r="J5761" s="15"/>
      <c r="K5761" s="15"/>
      <c r="L5761" s="217"/>
      <c r="M5761" s="22"/>
      <c r="N5761" s="119" t="str">
        <f>IF(G5761="","",VLOOKUP(G5761,номенклатури!R:U,4,0))</f>
        <v/>
      </c>
      <c r="O5761" s="119" t="str">
        <f>IF(M5761="","",VLOOKUP(M5761,'14'!D:D,1,0))</f>
        <v/>
      </c>
    </row>
    <row r="5762" spans="1:15" ht="12.75" customHeight="1" x14ac:dyDescent="0.2">
      <c r="A5762" s="36" t="str">
        <f>'0'!$A$4</f>
        <v>………………..</v>
      </c>
      <c r="B5762" s="37">
        <f>'0'!$A$2</f>
        <v>46112</v>
      </c>
      <c r="C5762" s="37" t="s">
        <v>1243</v>
      </c>
      <c r="D5762" s="119" t="str">
        <f>IF(G5762="","",VLOOKUP(G5762,номенклатури!R:T,2,0))</f>
        <v/>
      </c>
      <c r="E5762" s="365" t="str">
        <f>IF(G5762="","",VLOOKUP(G5762,номенклатури!R:T,3,0))</f>
        <v/>
      </c>
      <c r="F5762" s="159" t="str">
        <f>IF(G5762="","",IF(ISERROR(VLOOKUP(G5762,номенклатури!V:V,1,0)),E5762*H5762,E5762*I5762))</f>
        <v/>
      </c>
      <c r="G5762" s="14"/>
      <c r="H5762" s="15"/>
      <c r="I5762" s="15"/>
      <c r="J5762" s="15"/>
      <c r="K5762" s="15"/>
      <c r="L5762" s="217"/>
      <c r="M5762" s="22"/>
      <c r="N5762" s="119" t="str">
        <f>IF(G5762="","",VLOOKUP(G5762,номенклатури!R:U,4,0))</f>
        <v/>
      </c>
      <c r="O5762" s="119" t="str">
        <f>IF(M5762="","",VLOOKUP(M5762,'14'!D:D,1,0))</f>
        <v/>
      </c>
    </row>
    <row r="5763" spans="1:15" ht="12.75" customHeight="1" x14ac:dyDescent="0.2">
      <c r="A5763" s="36" t="str">
        <f>'0'!$A$4</f>
        <v>………………..</v>
      </c>
      <c r="B5763" s="37">
        <f>'0'!$A$2</f>
        <v>46112</v>
      </c>
      <c r="C5763" s="37" t="s">
        <v>1243</v>
      </c>
      <c r="D5763" s="119" t="str">
        <f>IF(G5763="","",VLOOKUP(G5763,номенклатури!R:T,2,0))</f>
        <v/>
      </c>
      <c r="E5763" s="365" t="str">
        <f>IF(G5763="","",VLOOKUP(G5763,номенклатури!R:T,3,0))</f>
        <v/>
      </c>
      <c r="F5763" s="159" t="str">
        <f>IF(G5763="","",IF(ISERROR(VLOOKUP(G5763,номенклатури!V:V,1,0)),E5763*H5763,E5763*I5763))</f>
        <v/>
      </c>
      <c r="G5763" s="14"/>
      <c r="H5763" s="15"/>
      <c r="I5763" s="15"/>
      <c r="J5763" s="15"/>
      <c r="K5763" s="15"/>
      <c r="L5763" s="217"/>
      <c r="M5763" s="22"/>
      <c r="N5763" s="119" t="str">
        <f>IF(G5763="","",VLOOKUP(G5763,номенклатури!R:U,4,0))</f>
        <v/>
      </c>
      <c r="O5763" s="119" t="str">
        <f>IF(M5763="","",VLOOKUP(M5763,'14'!D:D,1,0))</f>
        <v/>
      </c>
    </row>
    <row r="5764" spans="1:15" ht="12.75" customHeight="1" x14ac:dyDescent="0.2">
      <c r="A5764" s="36" t="str">
        <f>'0'!$A$4</f>
        <v>………………..</v>
      </c>
      <c r="B5764" s="37">
        <f>'0'!$A$2</f>
        <v>46112</v>
      </c>
      <c r="C5764" s="37" t="s">
        <v>1243</v>
      </c>
      <c r="D5764" s="119" t="str">
        <f>IF(G5764="","",VLOOKUP(G5764,номенклатури!R:T,2,0))</f>
        <v/>
      </c>
      <c r="E5764" s="365" t="str">
        <f>IF(G5764="","",VLOOKUP(G5764,номенклатури!R:T,3,0))</f>
        <v/>
      </c>
      <c r="F5764" s="159" t="str">
        <f>IF(G5764="","",IF(ISERROR(VLOOKUP(G5764,номенклатури!V:V,1,0)),E5764*H5764,E5764*I5764))</f>
        <v/>
      </c>
      <c r="G5764" s="14"/>
      <c r="H5764" s="15"/>
      <c r="I5764" s="15"/>
      <c r="J5764" s="15"/>
      <c r="K5764" s="15"/>
      <c r="L5764" s="217"/>
      <c r="M5764" s="22"/>
      <c r="N5764" s="119" t="str">
        <f>IF(G5764="","",VLOOKUP(G5764,номенклатури!R:U,4,0))</f>
        <v/>
      </c>
      <c r="O5764" s="119" t="str">
        <f>IF(M5764="","",VLOOKUP(M5764,'14'!D:D,1,0))</f>
        <v/>
      </c>
    </row>
    <row r="5765" spans="1:15" ht="12.75" customHeight="1" x14ac:dyDescent="0.2">
      <c r="A5765" s="36" t="str">
        <f>'0'!$A$4</f>
        <v>………………..</v>
      </c>
      <c r="B5765" s="37">
        <f>'0'!$A$2</f>
        <v>46112</v>
      </c>
      <c r="C5765" s="37" t="s">
        <v>1243</v>
      </c>
      <c r="D5765" s="119" t="str">
        <f>IF(G5765="","",VLOOKUP(G5765,номенклатури!R:T,2,0))</f>
        <v/>
      </c>
      <c r="E5765" s="365" t="str">
        <f>IF(G5765="","",VLOOKUP(G5765,номенклатури!R:T,3,0))</f>
        <v/>
      </c>
      <c r="F5765" s="159" t="str">
        <f>IF(G5765="","",IF(ISERROR(VLOOKUP(G5765,номенклатури!V:V,1,0)),E5765*H5765,E5765*I5765))</f>
        <v/>
      </c>
      <c r="G5765" s="14"/>
      <c r="H5765" s="15"/>
      <c r="I5765" s="15"/>
      <c r="J5765" s="15"/>
      <c r="K5765" s="15"/>
      <c r="L5765" s="217"/>
      <c r="M5765" s="22"/>
      <c r="N5765" s="119" t="str">
        <f>IF(G5765="","",VLOOKUP(G5765,номенклатури!R:U,4,0))</f>
        <v/>
      </c>
      <c r="O5765" s="119" t="str">
        <f>IF(M5765="","",VLOOKUP(M5765,'14'!D:D,1,0))</f>
        <v/>
      </c>
    </row>
    <row r="5766" spans="1:15" ht="12.75" customHeight="1" x14ac:dyDescent="0.2">
      <c r="A5766" s="36" t="str">
        <f>'0'!$A$4</f>
        <v>………………..</v>
      </c>
      <c r="B5766" s="37">
        <f>'0'!$A$2</f>
        <v>46112</v>
      </c>
      <c r="C5766" s="37" t="s">
        <v>1243</v>
      </c>
      <c r="D5766" s="119" t="str">
        <f>IF(G5766="","",VLOOKUP(G5766,номенклатури!R:T,2,0))</f>
        <v/>
      </c>
      <c r="E5766" s="365" t="str">
        <f>IF(G5766="","",VLOOKUP(G5766,номенклатури!R:T,3,0))</f>
        <v/>
      </c>
      <c r="F5766" s="159" t="str">
        <f>IF(G5766="","",IF(ISERROR(VLOOKUP(G5766,номенклатури!V:V,1,0)),E5766*H5766,E5766*I5766))</f>
        <v/>
      </c>
      <c r="G5766" s="14"/>
      <c r="H5766" s="15"/>
      <c r="I5766" s="15"/>
      <c r="J5766" s="15"/>
      <c r="K5766" s="15"/>
      <c r="L5766" s="217"/>
      <c r="M5766" s="22"/>
      <c r="N5766" s="119" t="str">
        <f>IF(G5766="","",VLOOKUP(G5766,номенклатури!R:U,4,0))</f>
        <v/>
      </c>
      <c r="O5766" s="119" t="str">
        <f>IF(M5766="","",VLOOKUP(M5766,'14'!D:D,1,0))</f>
        <v/>
      </c>
    </row>
    <row r="5767" spans="1:15" ht="12.75" customHeight="1" x14ac:dyDescent="0.2">
      <c r="A5767" s="36" t="str">
        <f>'0'!$A$4</f>
        <v>………………..</v>
      </c>
      <c r="B5767" s="37">
        <f>'0'!$A$2</f>
        <v>46112</v>
      </c>
      <c r="C5767" s="37" t="s">
        <v>1243</v>
      </c>
      <c r="D5767" s="119" t="str">
        <f>IF(G5767="","",VLOOKUP(G5767,номенклатури!R:T,2,0))</f>
        <v/>
      </c>
      <c r="E5767" s="365" t="str">
        <f>IF(G5767="","",VLOOKUP(G5767,номенклатури!R:T,3,0))</f>
        <v/>
      </c>
      <c r="F5767" s="159" t="str">
        <f>IF(G5767="","",IF(ISERROR(VLOOKUP(G5767,номенклатури!V:V,1,0)),E5767*H5767,E5767*I5767))</f>
        <v/>
      </c>
      <c r="G5767" s="14"/>
      <c r="H5767" s="15"/>
      <c r="I5767" s="15"/>
      <c r="J5767" s="15"/>
      <c r="K5767" s="15"/>
      <c r="L5767" s="217"/>
      <c r="M5767" s="22"/>
      <c r="N5767" s="119" t="str">
        <f>IF(G5767="","",VLOOKUP(G5767,номенклатури!R:U,4,0))</f>
        <v/>
      </c>
      <c r="O5767" s="119" t="str">
        <f>IF(M5767="","",VLOOKUP(M5767,'14'!D:D,1,0))</f>
        <v/>
      </c>
    </row>
    <row r="5768" spans="1:15" ht="12.75" customHeight="1" x14ac:dyDescent="0.2">
      <c r="A5768" s="36" t="str">
        <f>'0'!$A$4</f>
        <v>………………..</v>
      </c>
      <c r="B5768" s="37">
        <f>'0'!$A$2</f>
        <v>46112</v>
      </c>
      <c r="C5768" s="37" t="s">
        <v>1243</v>
      </c>
      <c r="D5768" s="119" t="str">
        <f>IF(G5768="","",VLOOKUP(G5768,номенклатури!R:T,2,0))</f>
        <v/>
      </c>
      <c r="E5768" s="365" t="str">
        <f>IF(G5768="","",VLOOKUP(G5768,номенклатури!R:T,3,0))</f>
        <v/>
      </c>
      <c r="F5768" s="159" t="str">
        <f>IF(G5768="","",IF(ISERROR(VLOOKUP(G5768,номенклатури!V:V,1,0)),E5768*H5768,E5768*I5768))</f>
        <v/>
      </c>
      <c r="G5768" s="14"/>
      <c r="H5768" s="15"/>
      <c r="I5768" s="15"/>
      <c r="J5768" s="15"/>
      <c r="K5768" s="15"/>
      <c r="L5768" s="217"/>
      <c r="M5768" s="22"/>
      <c r="N5768" s="119" t="str">
        <f>IF(G5768="","",VLOOKUP(G5768,номенклатури!R:U,4,0))</f>
        <v/>
      </c>
      <c r="O5768" s="119" t="str">
        <f>IF(M5768="","",VLOOKUP(M5768,'14'!D:D,1,0))</f>
        <v/>
      </c>
    </row>
    <row r="5769" spans="1:15" ht="12.75" customHeight="1" x14ac:dyDescent="0.2">
      <c r="A5769" s="36" t="str">
        <f>'0'!$A$4</f>
        <v>………………..</v>
      </c>
      <c r="B5769" s="37">
        <f>'0'!$A$2</f>
        <v>46112</v>
      </c>
      <c r="C5769" s="37" t="s">
        <v>1243</v>
      </c>
      <c r="D5769" s="119" t="str">
        <f>IF(G5769="","",VLOOKUP(G5769,номенклатури!R:T,2,0))</f>
        <v/>
      </c>
      <c r="E5769" s="365" t="str">
        <f>IF(G5769="","",VLOOKUP(G5769,номенклатури!R:T,3,0))</f>
        <v/>
      </c>
      <c r="F5769" s="159" t="str">
        <f>IF(G5769="","",IF(ISERROR(VLOOKUP(G5769,номенклатури!V:V,1,0)),E5769*H5769,E5769*I5769))</f>
        <v/>
      </c>
      <c r="G5769" s="14"/>
      <c r="H5769" s="15"/>
      <c r="I5769" s="15"/>
      <c r="J5769" s="15"/>
      <c r="K5769" s="15"/>
      <c r="L5769" s="217"/>
      <c r="M5769" s="22"/>
      <c r="N5769" s="119" t="str">
        <f>IF(G5769="","",VLOOKUP(G5769,номенклатури!R:U,4,0))</f>
        <v/>
      </c>
      <c r="O5769" s="119" t="str">
        <f>IF(M5769="","",VLOOKUP(M5769,'14'!D:D,1,0))</f>
        <v/>
      </c>
    </row>
    <row r="5770" spans="1:15" ht="12.75" customHeight="1" x14ac:dyDescent="0.2">
      <c r="A5770" s="36" t="str">
        <f>'0'!$A$4</f>
        <v>………………..</v>
      </c>
      <c r="B5770" s="37">
        <f>'0'!$A$2</f>
        <v>46112</v>
      </c>
      <c r="C5770" s="37" t="s">
        <v>1243</v>
      </c>
      <c r="D5770" s="119" t="str">
        <f>IF(G5770="","",VLOOKUP(G5770,номенклатури!R:T,2,0))</f>
        <v/>
      </c>
      <c r="E5770" s="365" t="str">
        <f>IF(G5770="","",VLOOKUP(G5770,номенклатури!R:T,3,0))</f>
        <v/>
      </c>
      <c r="F5770" s="159" t="str">
        <f>IF(G5770="","",IF(ISERROR(VLOOKUP(G5770,номенклатури!V:V,1,0)),E5770*H5770,E5770*I5770))</f>
        <v/>
      </c>
      <c r="G5770" s="14"/>
      <c r="H5770" s="15"/>
      <c r="I5770" s="15"/>
      <c r="J5770" s="15"/>
      <c r="K5770" s="15"/>
      <c r="L5770" s="217"/>
      <c r="M5770" s="22"/>
      <c r="N5770" s="119" t="str">
        <f>IF(G5770="","",VLOOKUP(G5770,номенклатури!R:U,4,0))</f>
        <v/>
      </c>
      <c r="O5770" s="119" t="str">
        <f>IF(M5770="","",VLOOKUP(M5770,'14'!D:D,1,0))</f>
        <v/>
      </c>
    </row>
    <row r="5771" spans="1:15" ht="12.75" customHeight="1" x14ac:dyDescent="0.2">
      <c r="A5771" s="36" t="str">
        <f>'0'!$A$4</f>
        <v>………………..</v>
      </c>
      <c r="B5771" s="37">
        <f>'0'!$A$2</f>
        <v>46112</v>
      </c>
      <c r="C5771" s="37" t="s">
        <v>1243</v>
      </c>
      <c r="D5771" s="119" t="str">
        <f>IF(G5771="","",VLOOKUP(G5771,номенклатури!R:T,2,0))</f>
        <v/>
      </c>
      <c r="E5771" s="365" t="str">
        <f>IF(G5771="","",VLOOKUP(G5771,номенклатури!R:T,3,0))</f>
        <v/>
      </c>
      <c r="F5771" s="159" t="str">
        <f>IF(G5771="","",IF(ISERROR(VLOOKUP(G5771,номенклатури!V:V,1,0)),E5771*H5771,E5771*I5771))</f>
        <v/>
      </c>
      <c r="G5771" s="14"/>
      <c r="H5771" s="15"/>
      <c r="I5771" s="15"/>
      <c r="J5771" s="15"/>
      <c r="K5771" s="15"/>
      <c r="L5771" s="217"/>
      <c r="M5771" s="22"/>
      <c r="N5771" s="119" t="str">
        <f>IF(G5771="","",VLOOKUP(G5771,номенклатури!R:U,4,0))</f>
        <v/>
      </c>
      <c r="O5771" s="119" t="str">
        <f>IF(M5771="","",VLOOKUP(M5771,'14'!D:D,1,0))</f>
        <v/>
      </c>
    </row>
    <row r="5772" spans="1:15" ht="12.75" customHeight="1" x14ac:dyDescent="0.2">
      <c r="A5772" s="36" t="str">
        <f>'0'!$A$4</f>
        <v>………………..</v>
      </c>
      <c r="B5772" s="37">
        <f>'0'!$A$2</f>
        <v>46112</v>
      </c>
      <c r="C5772" s="37" t="s">
        <v>1243</v>
      </c>
      <c r="D5772" s="119" t="str">
        <f>IF(G5772="","",VLOOKUP(G5772,номенклатури!R:T,2,0))</f>
        <v/>
      </c>
      <c r="E5772" s="365" t="str">
        <f>IF(G5772="","",VLOOKUP(G5772,номенклатури!R:T,3,0))</f>
        <v/>
      </c>
      <c r="F5772" s="159" t="str">
        <f>IF(G5772="","",IF(ISERROR(VLOOKUP(G5772,номенклатури!V:V,1,0)),E5772*H5772,E5772*I5772))</f>
        <v/>
      </c>
      <c r="G5772" s="14"/>
      <c r="H5772" s="15"/>
      <c r="I5772" s="15"/>
      <c r="J5772" s="15"/>
      <c r="K5772" s="15"/>
      <c r="L5772" s="217"/>
      <c r="M5772" s="22"/>
      <c r="N5772" s="119" t="str">
        <f>IF(G5772="","",VLOOKUP(G5772,номенклатури!R:U,4,0))</f>
        <v/>
      </c>
      <c r="O5772" s="119" t="str">
        <f>IF(M5772="","",VLOOKUP(M5772,'14'!D:D,1,0))</f>
        <v/>
      </c>
    </row>
    <row r="5773" spans="1:15" ht="12.75" customHeight="1" x14ac:dyDescent="0.2">
      <c r="A5773" s="36" t="str">
        <f>'0'!$A$4</f>
        <v>………………..</v>
      </c>
      <c r="B5773" s="37">
        <f>'0'!$A$2</f>
        <v>46112</v>
      </c>
      <c r="C5773" s="37" t="s">
        <v>1243</v>
      </c>
      <c r="D5773" s="119" t="str">
        <f>IF(G5773="","",VLOOKUP(G5773,номенклатури!R:T,2,0))</f>
        <v/>
      </c>
      <c r="E5773" s="365" t="str">
        <f>IF(G5773="","",VLOOKUP(G5773,номенклатури!R:T,3,0))</f>
        <v/>
      </c>
      <c r="F5773" s="159" t="str">
        <f>IF(G5773="","",IF(ISERROR(VLOOKUP(G5773,номенклатури!V:V,1,0)),E5773*H5773,E5773*I5773))</f>
        <v/>
      </c>
      <c r="G5773" s="14"/>
      <c r="H5773" s="15"/>
      <c r="I5773" s="15"/>
      <c r="J5773" s="15"/>
      <c r="K5773" s="15"/>
      <c r="L5773" s="217"/>
      <c r="M5773" s="22"/>
      <c r="N5773" s="119" t="str">
        <f>IF(G5773="","",VLOOKUP(G5773,номенклатури!R:U,4,0))</f>
        <v/>
      </c>
      <c r="O5773" s="119" t="str">
        <f>IF(M5773="","",VLOOKUP(M5773,'14'!D:D,1,0))</f>
        <v/>
      </c>
    </row>
    <row r="5774" spans="1:15" ht="12.75" customHeight="1" x14ac:dyDescent="0.2">
      <c r="A5774" s="36" t="str">
        <f>'0'!$A$4</f>
        <v>………………..</v>
      </c>
      <c r="B5774" s="37">
        <f>'0'!$A$2</f>
        <v>46112</v>
      </c>
      <c r="C5774" s="37" t="s">
        <v>1243</v>
      </c>
      <c r="D5774" s="119" t="str">
        <f>IF(G5774="","",VLOOKUP(G5774,номенклатури!R:T,2,0))</f>
        <v/>
      </c>
      <c r="E5774" s="365" t="str">
        <f>IF(G5774="","",VLOOKUP(G5774,номенклатури!R:T,3,0))</f>
        <v/>
      </c>
      <c r="F5774" s="159" t="str">
        <f>IF(G5774="","",IF(ISERROR(VLOOKUP(G5774,номенклатури!V:V,1,0)),E5774*H5774,E5774*I5774))</f>
        <v/>
      </c>
      <c r="G5774" s="14"/>
      <c r="H5774" s="15"/>
      <c r="I5774" s="15"/>
      <c r="J5774" s="15"/>
      <c r="K5774" s="15"/>
      <c r="L5774" s="217"/>
      <c r="M5774" s="22"/>
      <c r="N5774" s="119" t="str">
        <f>IF(G5774="","",VLOOKUP(G5774,номенклатури!R:U,4,0))</f>
        <v/>
      </c>
      <c r="O5774" s="119" t="str">
        <f>IF(M5774="","",VLOOKUP(M5774,'14'!D:D,1,0))</f>
        <v/>
      </c>
    </row>
    <row r="5775" spans="1:15" ht="12.75" customHeight="1" x14ac:dyDescent="0.2">
      <c r="A5775" s="36" t="str">
        <f>'0'!$A$4</f>
        <v>………………..</v>
      </c>
      <c r="B5775" s="37">
        <f>'0'!$A$2</f>
        <v>46112</v>
      </c>
      <c r="C5775" s="37" t="s">
        <v>1243</v>
      </c>
      <c r="D5775" s="119" t="str">
        <f>IF(G5775="","",VLOOKUP(G5775,номенклатури!R:T,2,0))</f>
        <v/>
      </c>
      <c r="E5775" s="365" t="str">
        <f>IF(G5775="","",VLOOKUP(G5775,номенклатури!R:T,3,0))</f>
        <v/>
      </c>
      <c r="F5775" s="159" t="str">
        <f>IF(G5775="","",IF(ISERROR(VLOOKUP(G5775,номенклатури!V:V,1,0)),E5775*H5775,E5775*I5775))</f>
        <v/>
      </c>
      <c r="G5775" s="14"/>
      <c r="H5775" s="15"/>
      <c r="I5775" s="15"/>
      <c r="J5775" s="15"/>
      <c r="K5775" s="15"/>
      <c r="L5775" s="217"/>
      <c r="M5775" s="22"/>
      <c r="N5775" s="119" t="str">
        <f>IF(G5775="","",VLOOKUP(G5775,номенклатури!R:U,4,0))</f>
        <v/>
      </c>
      <c r="O5775" s="119" t="str">
        <f>IF(M5775="","",VLOOKUP(M5775,'14'!D:D,1,0))</f>
        <v/>
      </c>
    </row>
    <row r="5776" spans="1:15" ht="12.75" customHeight="1" x14ac:dyDescent="0.2">
      <c r="A5776" s="36" t="str">
        <f>'0'!$A$4</f>
        <v>………………..</v>
      </c>
      <c r="B5776" s="37">
        <f>'0'!$A$2</f>
        <v>46112</v>
      </c>
      <c r="C5776" s="37" t="s">
        <v>1243</v>
      </c>
      <c r="D5776" s="119" t="str">
        <f>IF(G5776="","",VLOOKUP(G5776,номенклатури!R:T,2,0))</f>
        <v/>
      </c>
      <c r="E5776" s="365" t="str">
        <f>IF(G5776="","",VLOOKUP(G5776,номенклатури!R:T,3,0))</f>
        <v/>
      </c>
      <c r="F5776" s="159" t="str">
        <f>IF(G5776="","",IF(ISERROR(VLOOKUP(G5776,номенклатури!V:V,1,0)),E5776*H5776,E5776*I5776))</f>
        <v/>
      </c>
      <c r="G5776" s="14"/>
      <c r="H5776" s="15"/>
      <c r="I5776" s="15"/>
      <c r="J5776" s="15"/>
      <c r="K5776" s="15"/>
      <c r="L5776" s="217"/>
      <c r="M5776" s="22"/>
      <c r="N5776" s="119" t="str">
        <f>IF(G5776="","",VLOOKUP(G5776,номенклатури!R:U,4,0))</f>
        <v/>
      </c>
      <c r="O5776" s="119" t="str">
        <f>IF(M5776="","",VLOOKUP(M5776,'14'!D:D,1,0))</f>
        <v/>
      </c>
    </row>
    <row r="5777" spans="1:15" ht="12.75" customHeight="1" x14ac:dyDescent="0.2">
      <c r="A5777" s="36" t="str">
        <f>'0'!$A$4</f>
        <v>………………..</v>
      </c>
      <c r="B5777" s="37">
        <f>'0'!$A$2</f>
        <v>46112</v>
      </c>
      <c r="C5777" s="37" t="s">
        <v>1243</v>
      </c>
      <c r="D5777" s="119" t="str">
        <f>IF(G5777="","",VLOOKUP(G5777,номенклатури!R:T,2,0))</f>
        <v/>
      </c>
      <c r="E5777" s="365" t="str">
        <f>IF(G5777="","",VLOOKUP(G5777,номенклатури!R:T,3,0))</f>
        <v/>
      </c>
      <c r="F5777" s="159" t="str">
        <f>IF(G5777="","",IF(ISERROR(VLOOKUP(G5777,номенклатури!V:V,1,0)),E5777*H5777,E5777*I5777))</f>
        <v/>
      </c>
      <c r="G5777" s="14"/>
      <c r="H5777" s="15"/>
      <c r="I5777" s="15"/>
      <c r="J5777" s="15"/>
      <c r="K5777" s="15"/>
      <c r="L5777" s="217"/>
      <c r="M5777" s="22"/>
      <c r="N5777" s="119" t="str">
        <f>IF(G5777="","",VLOOKUP(G5777,номенклатури!R:U,4,0))</f>
        <v/>
      </c>
      <c r="O5777" s="119" t="str">
        <f>IF(M5777="","",VLOOKUP(M5777,'14'!D:D,1,0))</f>
        <v/>
      </c>
    </row>
    <row r="5778" spans="1:15" ht="12.75" customHeight="1" x14ac:dyDescent="0.2">
      <c r="A5778" s="36" t="str">
        <f>'0'!$A$4</f>
        <v>………………..</v>
      </c>
      <c r="B5778" s="37">
        <f>'0'!$A$2</f>
        <v>46112</v>
      </c>
      <c r="C5778" s="37" t="s">
        <v>1243</v>
      </c>
      <c r="D5778" s="119" t="str">
        <f>IF(G5778="","",VLOOKUP(G5778,номенклатури!R:T,2,0))</f>
        <v/>
      </c>
      <c r="E5778" s="365" t="str">
        <f>IF(G5778="","",VLOOKUP(G5778,номенклатури!R:T,3,0))</f>
        <v/>
      </c>
      <c r="F5778" s="159" t="str">
        <f>IF(G5778="","",IF(ISERROR(VLOOKUP(G5778,номенклатури!V:V,1,0)),E5778*H5778,E5778*I5778))</f>
        <v/>
      </c>
      <c r="G5778" s="14"/>
      <c r="H5778" s="15"/>
      <c r="I5778" s="15"/>
      <c r="J5778" s="15"/>
      <c r="K5778" s="15"/>
      <c r="L5778" s="217"/>
      <c r="M5778" s="22"/>
      <c r="N5778" s="119" t="str">
        <f>IF(G5778="","",VLOOKUP(G5778,номенклатури!R:U,4,0))</f>
        <v/>
      </c>
      <c r="O5778" s="119" t="str">
        <f>IF(M5778="","",VLOOKUP(M5778,'14'!D:D,1,0))</f>
        <v/>
      </c>
    </row>
    <row r="5779" spans="1:15" ht="12.75" customHeight="1" x14ac:dyDescent="0.2">
      <c r="A5779" s="36" t="str">
        <f>'0'!$A$4</f>
        <v>………………..</v>
      </c>
      <c r="B5779" s="37">
        <f>'0'!$A$2</f>
        <v>46112</v>
      </c>
      <c r="C5779" s="37" t="s">
        <v>1243</v>
      </c>
      <c r="D5779" s="119" t="str">
        <f>IF(G5779="","",VLOOKUP(G5779,номенклатури!R:T,2,0))</f>
        <v/>
      </c>
      <c r="E5779" s="365" t="str">
        <f>IF(G5779="","",VLOOKUP(G5779,номенклатури!R:T,3,0))</f>
        <v/>
      </c>
      <c r="F5779" s="159" t="str">
        <f>IF(G5779="","",IF(ISERROR(VLOOKUP(G5779,номенклатури!V:V,1,0)),E5779*H5779,E5779*I5779))</f>
        <v/>
      </c>
      <c r="G5779" s="14"/>
      <c r="H5779" s="15"/>
      <c r="I5779" s="15"/>
      <c r="J5779" s="15"/>
      <c r="K5779" s="15"/>
      <c r="L5779" s="217"/>
      <c r="M5779" s="22"/>
      <c r="N5779" s="119" t="str">
        <f>IF(G5779="","",VLOOKUP(G5779,номенклатури!R:U,4,0))</f>
        <v/>
      </c>
      <c r="O5779" s="119" t="str">
        <f>IF(M5779="","",VLOOKUP(M5779,'14'!D:D,1,0))</f>
        <v/>
      </c>
    </row>
    <row r="5780" spans="1:15" ht="12.75" customHeight="1" x14ac:dyDescent="0.2">
      <c r="A5780" s="36" t="str">
        <f>'0'!$A$4</f>
        <v>………………..</v>
      </c>
      <c r="B5780" s="37">
        <f>'0'!$A$2</f>
        <v>46112</v>
      </c>
      <c r="C5780" s="37" t="s">
        <v>1243</v>
      </c>
      <c r="D5780" s="119" t="str">
        <f>IF(G5780="","",VLOOKUP(G5780,номенклатури!R:T,2,0))</f>
        <v/>
      </c>
      <c r="E5780" s="365" t="str">
        <f>IF(G5780="","",VLOOKUP(G5780,номенклатури!R:T,3,0))</f>
        <v/>
      </c>
      <c r="F5780" s="159" t="str">
        <f>IF(G5780="","",IF(ISERROR(VLOOKUP(G5780,номенклатури!V:V,1,0)),E5780*H5780,E5780*I5780))</f>
        <v/>
      </c>
      <c r="G5780" s="14"/>
      <c r="H5780" s="15"/>
      <c r="I5780" s="15"/>
      <c r="J5780" s="15"/>
      <c r="K5780" s="15"/>
      <c r="L5780" s="217"/>
      <c r="M5780" s="22"/>
      <c r="N5780" s="119" t="str">
        <f>IF(G5780="","",VLOOKUP(G5780,номенклатури!R:U,4,0))</f>
        <v/>
      </c>
      <c r="O5780" s="119" t="str">
        <f>IF(M5780="","",VLOOKUP(M5780,'14'!D:D,1,0))</f>
        <v/>
      </c>
    </row>
    <row r="5781" spans="1:15" ht="12.75" customHeight="1" x14ac:dyDescent="0.2">
      <c r="A5781" s="36" t="str">
        <f>'0'!$A$4</f>
        <v>………………..</v>
      </c>
      <c r="B5781" s="37">
        <f>'0'!$A$2</f>
        <v>46112</v>
      </c>
      <c r="C5781" s="37" t="s">
        <v>1243</v>
      </c>
      <c r="D5781" s="119" t="str">
        <f>IF(G5781="","",VLOOKUP(G5781,номенклатури!R:T,2,0))</f>
        <v/>
      </c>
      <c r="E5781" s="365" t="str">
        <f>IF(G5781="","",VLOOKUP(G5781,номенклатури!R:T,3,0))</f>
        <v/>
      </c>
      <c r="F5781" s="159" t="str">
        <f>IF(G5781="","",IF(ISERROR(VLOOKUP(G5781,номенклатури!V:V,1,0)),E5781*H5781,E5781*I5781))</f>
        <v/>
      </c>
      <c r="G5781" s="14"/>
      <c r="H5781" s="15"/>
      <c r="I5781" s="15"/>
      <c r="J5781" s="15"/>
      <c r="K5781" s="15"/>
      <c r="L5781" s="217"/>
      <c r="M5781" s="22"/>
      <c r="N5781" s="119" t="str">
        <f>IF(G5781="","",VLOOKUP(G5781,номенклатури!R:U,4,0))</f>
        <v/>
      </c>
      <c r="O5781" s="119" t="str">
        <f>IF(M5781="","",VLOOKUP(M5781,'14'!D:D,1,0))</f>
        <v/>
      </c>
    </row>
    <row r="5782" spans="1:15" ht="12.75" customHeight="1" x14ac:dyDescent="0.2">
      <c r="A5782" s="36" t="str">
        <f>'0'!$A$4</f>
        <v>………………..</v>
      </c>
      <c r="B5782" s="37">
        <f>'0'!$A$2</f>
        <v>46112</v>
      </c>
      <c r="C5782" s="37" t="s">
        <v>1243</v>
      </c>
      <c r="D5782" s="119" t="str">
        <f>IF(G5782="","",VLOOKUP(G5782,номенклатури!R:T,2,0))</f>
        <v/>
      </c>
      <c r="E5782" s="365" t="str">
        <f>IF(G5782="","",VLOOKUP(G5782,номенклатури!R:T,3,0))</f>
        <v/>
      </c>
      <c r="F5782" s="159" t="str">
        <f>IF(G5782="","",IF(ISERROR(VLOOKUP(G5782,номенклатури!V:V,1,0)),E5782*H5782,E5782*I5782))</f>
        <v/>
      </c>
      <c r="G5782" s="14"/>
      <c r="H5782" s="15"/>
      <c r="I5782" s="15"/>
      <c r="J5782" s="15"/>
      <c r="K5782" s="15"/>
      <c r="L5782" s="217"/>
      <c r="M5782" s="22"/>
      <c r="N5782" s="119" t="str">
        <f>IF(G5782="","",VLOOKUP(G5782,номенклатури!R:U,4,0))</f>
        <v/>
      </c>
      <c r="O5782" s="119" t="str">
        <f>IF(M5782="","",VLOOKUP(M5782,'14'!D:D,1,0))</f>
        <v/>
      </c>
    </row>
    <row r="5783" spans="1:15" ht="12.75" customHeight="1" x14ac:dyDescent="0.2">
      <c r="A5783" s="36" t="str">
        <f>'0'!$A$4</f>
        <v>………………..</v>
      </c>
      <c r="B5783" s="37">
        <f>'0'!$A$2</f>
        <v>46112</v>
      </c>
      <c r="C5783" s="37" t="s">
        <v>1243</v>
      </c>
      <c r="D5783" s="119" t="str">
        <f>IF(G5783="","",VLOOKUP(G5783,номенклатури!R:T,2,0))</f>
        <v/>
      </c>
      <c r="E5783" s="365" t="str">
        <f>IF(G5783="","",VLOOKUP(G5783,номенклатури!R:T,3,0))</f>
        <v/>
      </c>
      <c r="F5783" s="159" t="str">
        <f>IF(G5783="","",IF(ISERROR(VLOOKUP(G5783,номенклатури!V:V,1,0)),E5783*H5783,E5783*I5783))</f>
        <v/>
      </c>
      <c r="G5783" s="14"/>
      <c r="H5783" s="15"/>
      <c r="I5783" s="15"/>
      <c r="J5783" s="15"/>
      <c r="K5783" s="15"/>
      <c r="L5783" s="217"/>
      <c r="M5783" s="22"/>
      <c r="N5783" s="119" t="str">
        <f>IF(G5783="","",VLOOKUP(G5783,номенклатури!R:U,4,0))</f>
        <v/>
      </c>
      <c r="O5783" s="119" t="str">
        <f>IF(M5783="","",VLOOKUP(M5783,'14'!D:D,1,0))</f>
        <v/>
      </c>
    </row>
    <row r="5784" spans="1:15" ht="12.75" customHeight="1" x14ac:dyDescent="0.2">
      <c r="A5784" s="36" t="str">
        <f>'0'!$A$4</f>
        <v>………………..</v>
      </c>
      <c r="B5784" s="37">
        <f>'0'!$A$2</f>
        <v>46112</v>
      </c>
      <c r="C5784" s="37" t="s">
        <v>1243</v>
      </c>
      <c r="D5784" s="119" t="str">
        <f>IF(G5784="","",VLOOKUP(G5784,номенклатури!R:T,2,0))</f>
        <v/>
      </c>
      <c r="E5784" s="365" t="str">
        <f>IF(G5784="","",VLOOKUP(G5784,номенклатури!R:T,3,0))</f>
        <v/>
      </c>
      <c r="F5784" s="159" t="str">
        <f>IF(G5784="","",IF(ISERROR(VLOOKUP(G5784,номенклатури!V:V,1,0)),E5784*H5784,E5784*I5784))</f>
        <v/>
      </c>
      <c r="G5784" s="14"/>
      <c r="H5784" s="15"/>
      <c r="I5784" s="15"/>
      <c r="J5784" s="15"/>
      <c r="K5784" s="15"/>
      <c r="L5784" s="217"/>
      <c r="M5784" s="22"/>
      <c r="N5784" s="119" t="str">
        <f>IF(G5784="","",VLOOKUP(G5784,номенклатури!R:U,4,0))</f>
        <v/>
      </c>
      <c r="O5784" s="119" t="str">
        <f>IF(M5784="","",VLOOKUP(M5784,'14'!D:D,1,0))</f>
        <v/>
      </c>
    </row>
    <row r="5785" spans="1:15" ht="12.75" customHeight="1" x14ac:dyDescent="0.2">
      <c r="A5785" s="36" t="str">
        <f>'0'!$A$4</f>
        <v>………………..</v>
      </c>
      <c r="B5785" s="37">
        <f>'0'!$A$2</f>
        <v>46112</v>
      </c>
      <c r="C5785" s="37" t="s">
        <v>1243</v>
      </c>
      <c r="D5785" s="119" t="str">
        <f>IF(G5785="","",VLOOKUP(G5785,номенклатури!R:T,2,0))</f>
        <v/>
      </c>
      <c r="E5785" s="365" t="str">
        <f>IF(G5785="","",VLOOKUP(G5785,номенклатури!R:T,3,0))</f>
        <v/>
      </c>
      <c r="F5785" s="159" t="str">
        <f>IF(G5785="","",IF(ISERROR(VLOOKUP(G5785,номенклатури!V:V,1,0)),E5785*H5785,E5785*I5785))</f>
        <v/>
      </c>
      <c r="G5785" s="14"/>
      <c r="H5785" s="15"/>
      <c r="I5785" s="15"/>
      <c r="J5785" s="15"/>
      <c r="K5785" s="15"/>
      <c r="L5785" s="217"/>
      <c r="M5785" s="22"/>
      <c r="N5785" s="119" t="str">
        <f>IF(G5785="","",VLOOKUP(G5785,номенклатури!R:U,4,0))</f>
        <v/>
      </c>
      <c r="O5785" s="119" t="str">
        <f>IF(M5785="","",VLOOKUP(M5785,'14'!D:D,1,0))</f>
        <v/>
      </c>
    </row>
    <row r="5786" spans="1:15" ht="12.75" customHeight="1" x14ac:dyDescent="0.2">
      <c r="A5786" s="36" t="str">
        <f>'0'!$A$4</f>
        <v>………………..</v>
      </c>
      <c r="B5786" s="37">
        <f>'0'!$A$2</f>
        <v>46112</v>
      </c>
      <c r="C5786" s="37" t="s">
        <v>1243</v>
      </c>
      <c r="D5786" s="119" t="str">
        <f>IF(G5786="","",VLOOKUP(G5786,номенклатури!R:T,2,0))</f>
        <v/>
      </c>
      <c r="E5786" s="365" t="str">
        <f>IF(G5786="","",VLOOKUP(G5786,номенклатури!R:T,3,0))</f>
        <v/>
      </c>
      <c r="F5786" s="159" t="str">
        <f>IF(G5786="","",IF(ISERROR(VLOOKUP(G5786,номенклатури!V:V,1,0)),E5786*H5786,E5786*I5786))</f>
        <v/>
      </c>
      <c r="G5786" s="14"/>
      <c r="H5786" s="15"/>
      <c r="I5786" s="15"/>
      <c r="J5786" s="15"/>
      <c r="K5786" s="15"/>
      <c r="L5786" s="217"/>
      <c r="M5786" s="22"/>
      <c r="N5786" s="119" t="str">
        <f>IF(G5786="","",VLOOKUP(G5786,номенклатури!R:U,4,0))</f>
        <v/>
      </c>
      <c r="O5786" s="119" t="str">
        <f>IF(M5786="","",VLOOKUP(M5786,'14'!D:D,1,0))</f>
        <v/>
      </c>
    </row>
    <row r="5787" spans="1:15" ht="12.75" customHeight="1" x14ac:dyDescent="0.2">
      <c r="A5787" s="36" t="str">
        <f>'0'!$A$4</f>
        <v>………………..</v>
      </c>
      <c r="B5787" s="37">
        <f>'0'!$A$2</f>
        <v>46112</v>
      </c>
      <c r="C5787" s="37" t="s">
        <v>1243</v>
      </c>
      <c r="D5787" s="119" t="str">
        <f>IF(G5787="","",VLOOKUP(G5787,номенклатури!R:T,2,0))</f>
        <v/>
      </c>
      <c r="E5787" s="365" t="str">
        <f>IF(G5787="","",VLOOKUP(G5787,номенклатури!R:T,3,0))</f>
        <v/>
      </c>
      <c r="F5787" s="159" t="str">
        <f>IF(G5787="","",IF(ISERROR(VLOOKUP(G5787,номенклатури!V:V,1,0)),E5787*H5787,E5787*I5787))</f>
        <v/>
      </c>
      <c r="G5787" s="14"/>
      <c r="H5787" s="15"/>
      <c r="I5787" s="15"/>
      <c r="J5787" s="15"/>
      <c r="K5787" s="15"/>
      <c r="L5787" s="217"/>
      <c r="M5787" s="22"/>
      <c r="N5787" s="119" t="str">
        <f>IF(G5787="","",VLOOKUP(G5787,номенклатури!R:U,4,0))</f>
        <v/>
      </c>
      <c r="O5787" s="119" t="str">
        <f>IF(M5787="","",VLOOKUP(M5787,'14'!D:D,1,0))</f>
        <v/>
      </c>
    </row>
    <row r="5788" spans="1:15" ht="12.75" customHeight="1" x14ac:dyDescent="0.2">
      <c r="A5788" s="36" t="str">
        <f>'0'!$A$4</f>
        <v>………………..</v>
      </c>
      <c r="B5788" s="37">
        <f>'0'!$A$2</f>
        <v>46112</v>
      </c>
      <c r="C5788" s="37" t="s">
        <v>1243</v>
      </c>
      <c r="D5788" s="119" t="str">
        <f>IF(G5788="","",VLOOKUP(G5788,номенклатури!R:T,2,0))</f>
        <v/>
      </c>
      <c r="E5788" s="365" t="str">
        <f>IF(G5788="","",VLOOKUP(G5788,номенклатури!R:T,3,0))</f>
        <v/>
      </c>
      <c r="F5788" s="159" t="str">
        <f>IF(G5788="","",IF(ISERROR(VLOOKUP(G5788,номенклатури!V:V,1,0)),E5788*H5788,E5788*I5788))</f>
        <v/>
      </c>
      <c r="G5788" s="14"/>
      <c r="H5788" s="15"/>
      <c r="I5788" s="15"/>
      <c r="J5788" s="15"/>
      <c r="K5788" s="15"/>
      <c r="L5788" s="217"/>
      <c r="M5788" s="22"/>
      <c r="N5788" s="119" t="str">
        <f>IF(G5788="","",VLOOKUP(G5788,номенклатури!R:U,4,0))</f>
        <v/>
      </c>
      <c r="O5788" s="119" t="str">
        <f>IF(M5788="","",VLOOKUP(M5788,'14'!D:D,1,0))</f>
        <v/>
      </c>
    </row>
    <row r="5789" spans="1:15" ht="12.75" customHeight="1" x14ac:dyDescent="0.2">
      <c r="A5789" s="36" t="str">
        <f>'0'!$A$4</f>
        <v>………………..</v>
      </c>
      <c r="B5789" s="37">
        <f>'0'!$A$2</f>
        <v>46112</v>
      </c>
      <c r="C5789" s="37" t="s">
        <v>1243</v>
      </c>
      <c r="D5789" s="119" t="str">
        <f>IF(G5789="","",VLOOKUP(G5789,номенклатури!R:T,2,0))</f>
        <v/>
      </c>
      <c r="E5789" s="365" t="str">
        <f>IF(G5789="","",VLOOKUP(G5789,номенклатури!R:T,3,0))</f>
        <v/>
      </c>
      <c r="F5789" s="159" t="str">
        <f>IF(G5789="","",IF(ISERROR(VLOOKUP(G5789,номенклатури!V:V,1,0)),E5789*H5789,E5789*I5789))</f>
        <v/>
      </c>
      <c r="G5789" s="14"/>
      <c r="H5789" s="15"/>
      <c r="I5789" s="15"/>
      <c r="J5789" s="15"/>
      <c r="K5789" s="15"/>
      <c r="L5789" s="217"/>
      <c r="M5789" s="22"/>
      <c r="N5789" s="119" t="str">
        <f>IF(G5789="","",VLOOKUP(G5789,номенклатури!R:U,4,0))</f>
        <v/>
      </c>
      <c r="O5789" s="119" t="str">
        <f>IF(M5789="","",VLOOKUP(M5789,'14'!D:D,1,0))</f>
        <v/>
      </c>
    </row>
    <row r="5790" spans="1:15" ht="12.75" customHeight="1" x14ac:dyDescent="0.2">
      <c r="A5790" s="36" t="str">
        <f>'0'!$A$4</f>
        <v>………………..</v>
      </c>
      <c r="B5790" s="37">
        <f>'0'!$A$2</f>
        <v>46112</v>
      </c>
      <c r="C5790" s="37" t="s">
        <v>1243</v>
      </c>
      <c r="D5790" s="119" t="str">
        <f>IF(G5790="","",VLOOKUP(G5790,номенклатури!R:T,2,0))</f>
        <v/>
      </c>
      <c r="E5790" s="365" t="str">
        <f>IF(G5790="","",VLOOKUP(G5790,номенклатури!R:T,3,0))</f>
        <v/>
      </c>
      <c r="F5790" s="159" t="str">
        <f>IF(G5790="","",IF(ISERROR(VLOOKUP(G5790,номенклатури!V:V,1,0)),E5790*H5790,E5790*I5790))</f>
        <v/>
      </c>
      <c r="G5790" s="14"/>
      <c r="H5790" s="15"/>
      <c r="I5790" s="15"/>
      <c r="J5790" s="15"/>
      <c r="K5790" s="15"/>
      <c r="L5790" s="217"/>
      <c r="M5790" s="22"/>
      <c r="N5790" s="119" t="str">
        <f>IF(G5790="","",VLOOKUP(G5790,номенклатури!R:U,4,0))</f>
        <v/>
      </c>
      <c r="O5790" s="119" t="str">
        <f>IF(M5790="","",VLOOKUP(M5790,'14'!D:D,1,0))</f>
        <v/>
      </c>
    </row>
    <row r="5791" spans="1:15" ht="12.75" customHeight="1" x14ac:dyDescent="0.2">
      <c r="A5791" s="36" t="str">
        <f>'0'!$A$4</f>
        <v>………………..</v>
      </c>
      <c r="B5791" s="37">
        <f>'0'!$A$2</f>
        <v>46112</v>
      </c>
      <c r="C5791" s="37" t="s">
        <v>1243</v>
      </c>
      <c r="D5791" s="119" t="str">
        <f>IF(G5791="","",VLOOKUP(G5791,номенклатури!R:T,2,0))</f>
        <v/>
      </c>
      <c r="E5791" s="365" t="str">
        <f>IF(G5791="","",VLOOKUP(G5791,номенклатури!R:T,3,0))</f>
        <v/>
      </c>
      <c r="F5791" s="159" t="str">
        <f>IF(G5791="","",IF(ISERROR(VLOOKUP(G5791,номенклатури!V:V,1,0)),E5791*H5791,E5791*I5791))</f>
        <v/>
      </c>
      <c r="G5791" s="14"/>
      <c r="H5791" s="15"/>
      <c r="I5791" s="15"/>
      <c r="J5791" s="15"/>
      <c r="K5791" s="15"/>
      <c r="L5791" s="217"/>
      <c r="M5791" s="22"/>
      <c r="N5791" s="119" t="str">
        <f>IF(G5791="","",VLOOKUP(G5791,номенклатури!R:U,4,0))</f>
        <v/>
      </c>
      <c r="O5791" s="119" t="str">
        <f>IF(M5791="","",VLOOKUP(M5791,'14'!D:D,1,0))</f>
        <v/>
      </c>
    </row>
    <row r="5792" spans="1:15" ht="12.75" customHeight="1" x14ac:dyDescent="0.2">
      <c r="A5792" s="36" t="str">
        <f>'0'!$A$4</f>
        <v>………………..</v>
      </c>
      <c r="B5792" s="37">
        <f>'0'!$A$2</f>
        <v>46112</v>
      </c>
      <c r="C5792" s="37" t="s">
        <v>1243</v>
      </c>
      <c r="D5792" s="119" t="str">
        <f>IF(G5792="","",VLOOKUP(G5792,номенклатури!R:T,2,0))</f>
        <v/>
      </c>
      <c r="E5792" s="365" t="str">
        <f>IF(G5792="","",VLOOKUP(G5792,номенклатури!R:T,3,0))</f>
        <v/>
      </c>
      <c r="F5792" s="159" t="str">
        <f>IF(G5792="","",IF(ISERROR(VLOOKUP(G5792,номенклатури!V:V,1,0)),E5792*H5792,E5792*I5792))</f>
        <v/>
      </c>
      <c r="G5792" s="14"/>
      <c r="H5792" s="15"/>
      <c r="I5792" s="15"/>
      <c r="J5792" s="15"/>
      <c r="K5792" s="15"/>
      <c r="L5792" s="217"/>
      <c r="M5792" s="22"/>
      <c r="N5792" s="119" t="str">
        <f>IF(G5792="","",VLOOKUP(G5792,номенклатури!R:U,4,0))</f>
        <v/>
      </c>
      <c r="O5792" s="119" t="str">
        <f>IF(M5792="","",VLOOKUP(M5792,'14'!D:D,1,0))</f>
        <v/>
      </c>
    </row>
    <row r="5793" spans="1:15" ht="12.75" customHeight="1" x14ac:dyDescent="0.2">
      <c r="A5793" s="36" t="str">
        <f>'0'!$A$4</f>
        <v>………………..</v>
      </c>
      <c r="B5793" s="37">
        <f>'0'!$A$2</f>
        <v>46112</v>
      </c>
      <c r="C5793" s="37" t="s">
        <v>1243</v>
      </c>
      <c r="D5793" s="119" t="str">
        <f>IF(G5793="","",VLOOKUP(G5793,номенклатури!R:T,2,0))</f>
        <v/>
      </c>
      <c r="E5793" s="365" t="str">
        <f>IF(G5793="","",VLOOKUP(G5793,номенклатури!R:T,3,0))</f>
        <v/>
      </c>
      <c r="F5793" s="159" t="str">
        <f>IF(G5793="","",IF(ISERROR(VLOOKUP(G5793,номенклатури!V:V,1,0)),E5793*H5793,E5793*I5793))</f>
        <v/>
      </c>
      <c r="G5793" s="14"/>
      <c r="H5793" s="15"/>
      <c r="I5793" s="15"/>
      <c r="J5793" s="15"/>
      <c r="K5793" s="15"/>
      <c r="L5793" s="217"/>
      <c r="M5793" s="22"/>
      <c r="N5793" s="119" t="str">
        <f>IF(G5793="","",VLOOKUP(G5793,номенклатури!R:U,4,0))</f>
        <v/>
      </c>
      <c r="O5793" s="119" t="str">
        <f>IF(M5793="","",VLOOKUP(M5793,'14'!D:D,1,0))</f>
        <v/>
      </c>
    </row>
    <row r="5794" spans="1:15" ht="12.75" customHeight="1" x14ac:dyDescent="0.2">
      <c r="A5794" s="36" t="str">
        <f>'0'!$A$4</f>
        <v>………………..</v>
      </c>
      <c r="B5794" s="37">
        <f>'0'!$A$2</f>
        <v>46112</v>
      </c>
      <c r="C5794" s="37" t="s">
        <v>1243</v>
      </c>
      <c r="D5794" s="119" t="str">
        <f>IF(G5794="","",VLOOKUP(G5794,номенклатури!R:T,2,0))</f>
        <v/>
      </c>
      <c r="E5794" s="365" t="str">
        <f>IF(G5794="","",VLOOKUP(G5794,номенклатури!R:T,3,0))</f>
        <v/>
      </c>
      <c r="F5794" s="159" t="str">
        <f>IF(G5794="","",IF(ISERROR(VLOOKUP(G5794,номенклатури!V:V,1,0)),E5794*H5794,E5794*I5794))</f>
        <v/>
      </c>
      <c r="G5794" s="14"/>
      <c r="H5794" s="15"/>
      <c r="I5794" s="15"/>
      <c r="J5794" s="15"/>
      <c r="K5794" s="15"/>
      <c r="L5794" s="217"/>
      <c r="M5794" s="22"/>
      <c r="N5794" s="119" t="str">
        <f>IF(G5794="","",VLOOKUP(G5794,номенклатури!R:U,4,0))</f>
        <v/>
      </c>
      <c r="O5794" s="119" t="str">
        <f>IF(M5794="","",VLOOKUP(M5794,'14'!D:D,1,0))</f>
        <v/>
      </c>
    </row>
    <row r="5795" spans="1:15" ht="12.75" customHeight="1" x14ac:dyDescent="0.2">
      <c r="A5795" s="36" t="str">
        <f>'0'!$A$4</f>
        <v>………………..</v>
      </c>
      <c r="B5795" s="37">
        <f>'0'!$A$2</f>
        <v>46112</v>
      </c>
      <c r="C5795" s="37" t="s">
        <v>1243</v>
      </c>
      <c r="D5795" s="119" t="str">
        <f>IF(G5795="","",VLOOKUP(G5795,номенклатури!R:T,2,0))</f>
        <v/>
      </c>
      <c r="E5795" s="365" t="str">
        <f>IF(G5795="","",VLOOKUP(G5795,номенклатури!R:T,3,0))</f>
        <v/>
      </c>
      <c r="F5795" s="159" t="str">
        <f>IF(G5795="","",IF(ISERROR(VLOOKUP(G5795,номенклатури!V:V,1,0)),E5795*H5795,E5795*I5795))</f>
        <v/>
      </c>
      <c r="G5795" s="14"/>
      <c r="H5795" s="15"/>
      <c r="I5795" s="15"/>
      <c r="J5795" s="15"/>
      <c r="K5795" s="15"/>
      <c r="L5795" s="217"/>
      <c r="M5795" s="22"/>
      <c r="N5795" s="119" t="str">
        <f>IF(G5795="","",VLOOKUP(G5795,номенклатури!R:U,4,0))</f>
        <v/>
      </c>
      <c r="O5795" s="119" t="str">
        <f>IF(M5795="","",VLOOKUP(M5795,'14'!D:D,1,0))</f>
        <v/>
      </c>
    </row>
    <row r="5796" spans="1:15" ht="12.75" customHeight="1" x14ac:dyDescent="0.2">
      <c r="A5796" s="36" t="str">
        <f>'0'!$A$4</f>
        <v>………………..</v>
      </c>
      <c r="B5796" s="37">
        <f>'0'!$A$2</f>
        <v>46112</v>
      </c>
      <c r="C5796" s="37" t="s">
        <v>1243</v>
      </c>
      <c r="D5796" s="119" t="str">
        <f>IF(G5796="","",VLOOKUP(G5796,номенклатури!R:T,2,0))</f>
        <v/>
      </c>
      <c r="E5796" s="365" t="str">
        <f>IF(G5796="","",VLOOKUP(G5796,номенклатури!R:T,3,0))</f>
        <v/>
      </c>
      <c r="F5796" s="159" t="str">
        <f>IF(G5796="","",IF(ISERROR(VLOOKUP(G5796,номенклатури!V:V,1,0)),E5796*H5796,E5796*I5796))</f>
        <v/>
      </c>
      <c r="G5796" s="14"/>
      <c r="H5796" s="15"/>
      <c r="I5796" s="15"/>
      <c r="J5796" s="15"/>
      <c r="K5796" s="15"/>
      <c r="L5796" s="217"/>
      <c r="M5796" s="22"/>
      <c r="N5796" s="119" t="str">
        <f>IF(G5796="","",VLOOKUP(G5796,номенклатури!R:U,4,0))</f>
        <v/>
      </c>
      <c r="O5796" s="119" t="str">
        <f>IF(M5796="","",VLOOKUP(M5796,'14'!D:D,1,0))</f>
        <v/>
      </c>
    </row>
    <row r="5797" spans="1:15" ht="12.75" customHeight="1" x14ac:dyDescent="0.2">
      <c r="A5797" s="36" t="str">
        <f>'0'!$A$4</f>
        <v>………………..</v>
      </c>
      <c r="B5797" s="37">
        <f>'0'!$A$2</f>
        <v>46112</v>
      </c>
      <c r="C5797" s="37" t="s">
        <v>1243</v>
      </c>
      <c r="D5797" s="119" t="str">
        <f>IF(G5797="","",VLOOKUP(G5797,номенклатури!R:T,2,0))</f>
        <v/>
      </c>
      <c r="E5797" s="365" t="str">
        <f>IF(G5797="","",VLOOKUP(G5797,номенклатури!R:T,3,0))</f>
        <v/>
      </c>
      <c r="F5797" s="159" t="str">
        <f>IF(G5797="","",IF(ISERROR(VLOOKUP(G5797,номенклатури!V:V,1,0)),E5797*H5797,E5797*I5797))</f>
        <v/>
      </c>
      <c r="G5797" s="14"/>
      <c r="H5797" s="15"/>
      <c r="I5797" s="15"/>
      <c r="J5797" s="15"/>
      <c r="K5797" s="15"/>
      <c r="L5797" s="217"/>
      <c r="M5797" s="22"/>
      <c r="N5797" s="119" t="str">
        <f>IF(G5797="","",VLOOKUP(G5797,номенклатури!R:U,4,0))</f>
        <v/>
      </c>
      <c r="O5797" s="119" t="str">
        <f>IF(M5797="","",VLOOKUP(M5797,'14'!D:D,1,0))</f>
        <v/>
      </c>
    </row>
    <row r="5798" spans="1:15" ht="12.75" customHeight="1" x14ac:dyDescent="0.2">
      <c r="A5798" s="36" t="str">
        <f>'0'!$A$4</f>
        <v>………………..</v>
      </c>
      <c r="B5798" s="37">
        <f>'0'!$A$2</f>
        <v>46112</v>
      </c>
      <c r="C5798" s="37" t="s">
        <v>1243</v>
      </c>
      <c r="D5798" s="119" t="str">
        <f>IF(G5798="","",VLOOKUP(G5798,номенклатури!R:T,2,0))</f>
        <v/>
      </c>
      <c r="E5798" s="365" t="str">
        <f>IF(G5798="","",VLOOKUP(G5798,номенклатури!R:T,3,0))</f>
        <v/>
      </c>
      <c r="F5798" s="159" t="str">
        <f>IF(G5798="","",IF(ISERROR(VLOOKUP(G5798,номенклатури!V:V,1,0)),E5798*H5798,E5798*I5798))</f>
        <v/>
      </c>
      <c r="G5798" s="14"/>
      <c r="H5798" s="15"/>
      <c r="I5798" s="15"/>
      <c r="J5798" s="15"/>
      <c r="K5798" s="15"/>
      <c r="L5798" s="217"/>
      <c r="M5798" s="22"/>
      <c r="N5798" s="119" t="str">
        <f>IF(G5798="","",VLOOKUP(G5798,номенклатури!R:U,4,0))</f>
        <v/>
      </c>
      <c r="O5798" s="119" t="str">
        <f>IF(M5798="","",VLOOKUP(M5798,'14'!D:D,1,0))</f>
        <v/>
      </c>
    </row>
    <row r="5799" spans="1:15" ht="12.75" customHeight="1" x14ac:dyDescent="0.2">
      <c r="A5799" s="36" t="str">
        <f>'0'!$A$4</f>
        <v>………………..</v>
      </c>
      <c r="B5799" s="37">
        <f>'0'!$A$2</f>
        <v>46112</v>
      </c>
      <c r="C5799" s="37" t="s">
        <v>1243</v>
      </c>
      <c r="D5799" s="119" t="str">
        <f>IF(G5799="","",VLOOKUP(G5799,номенклатури!R:T,2,0))</f>
        <v/>
      </c>
      <c r="E5799" s="365" t="str">
        <f>IF(G5799="","",VLOOKUP(G5799,номенклатури!R:T,3,0))</f>
        <v/>
      </c>
      <c r="F5799" s="159" t="str">
        <f>IF(G5799="","",IF(ISERROR(VLOOKUP(G5799,номенклатури!V:V,1,0)),E5799*H5799,E5799*I5799))</f>
        <v/>
      </c>
      <c r="G5799" s="14"/>
      <c r="H5799" s="15"/>
      <c r="I5799" s="15"/>
      <c r="J5799" s="15"/>
      <c r="K5799" s="15"/>
      <c r="L5799" s="217"/>
      <c r="M5799" s="22"/>
      <c r="N5799" s="119" t="str">
        <f>IF(G5799="","",VLOOKUP(G5799,номенклатури!R:U,4,0))</f>
        <v/>
      </c>
      <c r="O5799" s="119" t="str">
        <f>IF(M5799="","",VLOOKUP(M5799,'14'!D:D,1,0))</f>
        <v/>
      </c>
    </row>
    <row r="5800" spans="1:15" ht="12.75" customHeight="1" x14ac:dyDescent="0.2">
      <c r="A5800" s="36" t="str">
        <f>'0'!$A$4</f>
        <v>………………..</v>
      </c>
      <c r="B5800" s="37">
        <f>'0'!$A$2</f>
        <v>46112</v>
      </c>
      <c r="C5800" s="37" t="s">
        <v>1243</v>
      </c>
      <c r="D5800" s="119" t="str">
        <f>IF(G5800="","",VLOOKUP(G5800,номенклатури!R:T,2,0))</f>
        <v/>
      </c>
      <c r="E5800" s="365" t="str">
        <f>IF(G5800="","",VLOOKUP(G5800,номенклатури!R:T,3,0))</f>
        <v/>
      </c>
      <c r="F5800" s="159" t="str">
        <f>IF(G5800="","",IF(ISERROR(VLOOKUP(G5800,номенклатури!V:V,1,0)),E5800*H5800,E5800*I5800))</f>
        <v/>
      </c>
      <c r="G5800" s="14"/>
      <c r="H5800" s="15"/>
      <c r="I5800" s="15"/>
      <c r="J5800" s="15"/>
      <c r="K5800" s="15"/>
      <c r="L5800" s="217"/>
      <c r="M5800" s="22"/>
      <c r="N5800" s="119" t="str">
        <f>IF(G5800="","",VLOOKUP(G5800,номенклатури!R:U,4,0))</f>
        <v/>
      </c>
      <c r="O5800" s="119" t="str">
        <f>IF(M5800="","",VLOOKUP(M5800,'14'!D:D,1,0))</f>
        <v/>
      </c>
    </row>
    <row r="5801" spans="1:15" ht="12.75" customHeight="1" x14ac:dyDescent="0.2">
      <c r="A5801" s="36" t="str">
        <f>'0'!$A$4</f>
        <v>………………..</v>
      </c>
      <c r="B5801" s="37">
        <f>'0'!$A$2</f>
        <v>46112</v>
      </c>
      <c r="C5801" s="37" t="s">
        <v>1243</v>
      </c>
      <c r="D5801" s="119" t="str">
        <f>IF(G5801="","",VLOOKUP(G5801,номенклатури!R:T,2,0))</f>
        <v/>
      </c>
      <c r="E5801" s="365" t="str">
        <f>IF(G5801="","",VLOOKUP(G5801,номенклатури!R:T,3,0))</f>
        <v/>
      </c>
      <c r="F5801" s="159" t="str">
        <f>IF(G5801="","",IF(ISERROR(VLOOKUP(G5801,номенклатури!V:V,1,0)),E5801*H5801,E5801*I5801))</f>
        <v/>
      </c>
      <c r="G5801" s="14"/>
      <c r="H5801" s="15"/>
      <c r="I5801" s="15"/>
      <c r="J5801" s="15"/>
      <c r="K5801" s="15"/>
      <c r="L5801" s="217"/>
      <c r="M5801" s="22"/>
      <c r="N5801" s="119" t="str">
        <f>IF(G5801="","",VLOOKUP(G5801,номенклатури!R:U,4,0))</f>
        <v/>
      </c>
      <c r="O5801" s="119" t="str">
        <f>IF(M5801="","",VLOOKUP(M5801,'14'!D:D,1,0))</f>
        <v/>
      </c>
    </row>
    <row r="5802" spans="1:15" ht="12.75" customHeight="1" x14ac:dyDescent="0.2">
      <c r="A5802" s="36" t="str">
        <f>'0'!$A$4</f>
        <v>………………..</v>
      </c>
      <c r="B5802" s="37">
        <f>'0'!$A$2</f>
        <v>46112</v>
      </c>
      <c r="C5802" s="37" t="s">
        <v>1243</v>
      </c>
      <c r="D5802" s="119" t="str">
        <f>IF(G5802="","",VLOOKUP(G5802,номенклатури!R:T,2,0))</f>
        <v/>
      </c>
      <c r="E5802" s="365" t="str">
        <f>IF(G5802="","",VLOOKUP(G5802,номенклатури!R:T,3,0))</f>
        <v/>
      </c>
      <c r="F5802" s="159" t="str">
        <f>IF(G5802="","",IF(ISERROR(VLOOKUP(G5802,номенклатури!V:V,1,0)),E5802*H5802,E5802*I5802))</f>
        <v/>
      </c>
      <c r="G5802" s="14"/>
      <c r="H5802" s="15"/>
      <c r="I5802" s="15"/>
      <c r="J5802" s="15"/>
      <c r="K5802" s="15"/>
      <c r="L5802" s="217"/>
      <c r="M5802" s="22"/>
      <c r="N5802" s="119" t="str">
        <f>IF(G5802="","",VLOOKUP(G5802,номенклатури!R:U,4,0))</f>
        <v/>
      </c>
      <c r="O5802" s="119" t="str">
        <f>IF(M5802="","",VLOOKUP(M5802,'14'!D:D,1,0))</f>
        <v/>
      </c>
    </row>
    <row r="5803" spans="1:15" ht="12.75" customHeight="1" x14ac:dyDescent="0.2">
      <c r="A5803" s="36" t="str">
        <f>'0'!$A$4</f>
        <v>………………..</v>
      </c>
      <c r="B5803" s="37">
        <f>'0'!$A$2</f>
        <v>46112</v>
      </c>
      <c r="C5803" s="37" t="s">
        <v>1243</v>
      </c>
      <c r="D5803" s="119" t="str">
        <f>IF(G5803="","",VLOOKUP(G5803,номенклатури!R:T,2,0))</f>
        <v/>
      </c>
      <c r="E5803" s="365" t="str">
        <f>IF(G5803="","",VLOOKUP(G5803,номенклатури!R:T,3,0))</f>
        <v/>
      </c>
      <c r="F5803" s="159" t="str">
        <f>IF(G5803="","",IF(ISERROR(VLOOKUP(G5803,номенклатури!V:V,1,0)),E5803*H5803,E5803*I5803))</f>
        <v/>
      </c>
      <c r="G5803" s="14"/>
      <c r="H5803" s="15"/>
      <c r="I5803" s="15"/>
      <c r="J5803" s="15"/>
      <c r="K5803" s="15"/>
      <c r="L5803" s="217"/>
      <c r="M5803" s="22"/>
      <c r="N5803" s="119" t="str">
        <f>IF(G5803="","",VLOOKUP(G5803,номенклатури!R:U,4,0))</f>
        <v/>
      </c>
      <c r="O5803" s="119" t="str">
        <f>IF(M5803="","",VLOOKUP(M5803,'14'!D:D,1,0))</f>
        <v/>
      </c>
    </row>
    <row r="5804" spans="1:15" ht="12.75" customHeight="1" x14ac:dyDescent="0.2">
      <c r="A5804" s="36" t="str">
        <f>'0'!$A$4</f>
        <v>………………..</v>
      </c>
      <c r="B5804" s="37">
        <f>'0'!$A$2</f>
        <v>46112</v>
      </c>
      <c r="C5804" s="37" t="s">
        <v>1243</v>
      </c>
      <c r="D5804" s="119" t="str">
        <f>IF(G5804="","",VLOOKUP(G5804,номенклатури!R:T,2,0))</f>
        <v/>
      </c>
      <c r="E5804" s="365" t="str">
        <f>IF(G5804="","",VLOOKUP(G5804,номенклатури!R:T,3,0))</f>
        <v/>
      </c>
      <c r="F5804" s="159" t="str">
        <f>IF(G5804="","",IF(ISERROR(VLOOKUP(G5804,номенклатури!V:V,1,0)),E5804*H5804,E5804*I5804))</f>
        <v/>
      </c>
      <c r="G5804" s="14"/>
      <c r="H5804" s="15"/>
      <c r="I5804" s="15"/>
      <c r="J5804" s="15"/>
      <c r="K5804" s="15"/>
      <c r="L5804" s="217"/>
      <c r="M5804" s="22"/>
      <c r="N5804" s="119" t="str">
        <f>IF(G5804="","",VLOOKUP(G5804,номенклатури!R:U,4,0))</f>
        <v/>
      </c>
      <c r="O5804" s="119" t="str">
        <f>IF(M5804="","",VLOOKUP(M5804,'14'!D:D,1,0))</f>
        <v/>
      </c>
    </row>
    <row r="5805" spans="1:15" ht="12.75" customHeight="1" x14ac:dyDescent="0.2">
      <c r="A5805" s="36" t="str">
        <f>'0'!$A$4</f>
        <v>………………..</v>
      </c>
      <c r="B5805" s="37">
        <f>'0'!$A$2</f>
        <v>46112</v>
      </c>
      <c r="C5805" s="37" t="s">
        <v>1243</v>
      </c>
      <c r="D5805" s="119" t="str">
        <f>IF(G5805="","",VLOOKUP(G5805,номенклатури!R:T,2,0))</f>
        <v/>
      </c>
      <c r="E5805" s="365" t="str">
        <f>IF(G5805="","",VLOOKUP(G5805,номенклатури!R:T,3,0))</f>
        <v/>
      </c>
      <c r="F5805" s="159" t="str">
        <f>IF(G5805="","",IF(ISERROR(VLOOKUP(G5805,номенклатури!V:V,1,0)),E5805*H5805,E5805*I5805))</f>
        <v/>
      </c>
      <c r="G5805" s="14"/>
      <c r="H5805" s="15"/>
      <c r="I5805" s="15"/>
      <c r="J5805" s="15"/>
      <c r="K5805" s="15"/>
      <c r="L5805" s="217"/>
      <c r="M5805" s="22"/>
      <c r="N5805" s="119" t="str">
        <f>IF(G5805="","",VLOOKUP(G5805,номенклатури!R:U,4,0))</f>
        <v/>
      </c>
      <c r="O5805" s="119" t="str">
        <f>IF(M5805="","",VLOOKUP(M5805,'14'!D:D,1,0))</f>
        <v/>
      </c>
    </row>
    <row r="5806" spans="1:15" ht="12.75" customHeight="1" x14ac:dyDescent="0.2">
      <c r="A5806" s="36" t="str">
        <f>'0'!$A$4</f>
        <v>………………..</v>
      </c>
      <c r="B5806" s="37">
        <f>'0'!$A$2</f>
        <v>46112</v>
      </c>
      <c r="C5806" s="37" t="s">
        <v>1243</v>
      </c>
      <c r="D5806" s="119" t="str">
        <f>IF(G5806="","",VLOOKUP(G5806,номенклатури!R:T,2,0))</f>
        <v/>
      </c>
      <c r="E5806" s="365" t="str">
        <f>IF(G5806="","",VLOOKUP(G5806,номенклатури!R:T,3,0))</f>
        <v/>
      </c>
      <c r="F5806" s="159" t="str">
        <f>IF(G5806="","",IF(ISERROR(VLOOKUP(G5806,номенклатури!V:V,1,0)),E5806*H5806,E5806*I5806))</f>
        <v/>
      </c>
      <c r="G5806" s="14"/>
      <c r="H5806" s="15"/>
      <c r="I5806" s="15"/>
      <c r="J5806" s="15"/>
      <c r="K5806" s="15"/>
      <c r="L5806" s="217"/>
      <c r="M5806" s="22"/>
      <c r="N5806" s="119" t="str">
        <f>IF(G5806="","",VLOOKUP(G5806,номенклатури!R:U,4,0))</f>
        <v/>
      </c>
      <c r="O5806" s="119" t="str">
        <f>IF(M5806="","",VLOOKUP(M5806,'14'!D:D,1,0))</f>
        <v/>
      </c>
    </row>
    <row r="5807" spans="1:15" ht="12.75" customHeight="1" x14ac:dyDescent="0.2">
      <c r="A5807" s="36" t="str">
        <f>'0'!$A$4</f>
        <v>………………..</v>
      </c>
      <c r="B5807" s="37">
        <f>'0'!$A$2</f>
        <v>46112</v>
      </c>
      <c r="C5807" s="37" t="s">
        <v>1243</v>
      </c>
      <c r="D5807" s="119" t="str">
        <f>IF(G5807="","",VLOOKUP(G5807,номенклатури!R:T,2,0))</f>
        <v/>
      </c>
      <c r="E5807" s="365" t="str">
        <f>IF(G5807="","",VLOOKUP(G5807,номенклатури!R:T,3,0))</f>
        <v/>
      </c>
      <c r="F5807" s="159" t="str">
        <f>IF(G5807="","",IF(ISERROR(VLOOKUP(G5807,номенклатури!V:V,1,0)),E5807*H5807,E5807*I5807))</f>
        <v/>
      </c>
      <c r="G5807" s="14"/>
      <c r="H5807" s="15"/>
      <c r="I5807" s="15"/>
      <c r="J5807" s="15"/>
      <c r="K5807" s="15"/>
      <c r="L5807" s="217"/>
      <c r="M5807" s="22"/>
      <c r="N5807" s="119" t="str">
        <f>IF(G5807="","",VLOOKUP(G5807,номенклатури!R:U,4,0))</f>
        <v/>
      </c>
      <c r="O5807" s="119" t="str">
        <f>IF(M5807="","",VLOOKUP(M5807,'14'!D:D,1,0))</f>
        <v/>
      </c>
    </row>
    <row r="5808" spans="1:15" ht="12.75" customHeight="1" x14ac:dyDescent="0.2">
      <c r="A5808" s="36" t="str">
        <f>'0'!$A$4</f>
        <v>………………..</v>
      </c>
      <c r="B5808" s="37">
        <f>'0'!$A$2</f>
        <v>46112</v>
      </c>
      <c r="C5808" s="37" t="s">
        <v>1243</v>
      </c>
      <c r="D5808" s="119" t="str">
        <f>IF(G5808="","",VLOOKUP(G5808,номенклатури!R:T,2,0))</f>
        <v/>
      </c>
      <c r="E5808" s="365" t="str">
        <f>IF(G5808="","",VLOOKUP(G5808,номенклатури!R:T,3,0))</f>
        <v/>
      </c>
      <c r="F5808" s="159" t="str">
        <f>IF(G5808="","",IF(ISERROR(VLOOKUP(G5808,номенклатури!V:V,1,0)),E5808*H5808,E5808*I5808))</f>
        <v/>
      </c>
      <c r="G5808" s="14"/>
      <c r="H5808" s="15"/>
      <c r="I5808" s="15"/>
      <c r="J5808" s="15"/>
      <c r="K5808" s="15"/>
      <c r="L5808" s="217"/>
      <c r="M5808" s="22"/>
      <c r="N5808" s="119" t="str">
        <f>IF(G5808="","",VLOOKUP(G5808,номенклатури!R:U,4,0))</f>
        <v/>
      </c>
      <c r="O5808" s="119" t="str">
        <f>IF(M5808="","",VLOOKUP(M5808,'14'!D:D,1,0))</f>
        <v/>
      </c>
    </row>
    <row r="5809" spans="1:15" ht="12.75" customHeight="1" x14ac:dyDescent="0.2">
      <c r="A5809" s="36" t="str">
        <f>'0'!$A$4</f>
        <v>………………..</v>
      </c>
      <c r="B5809" s="37">
        <f>'0'!$A$2</f>
        <v>46112</v>
      </c>
      <c r="C5809" s="37" t="s">
        <v>1243</v>
      </c>
      <c r="D5809" s="119" t="str">
        <f>IF(G5809="","",VLOOKUP(G5809,номенклатури!R:T,2,0))</f>
        <v/>
      </c>
      <c r="E5809" s="365" t="str">
        <f>IF(G5809="","",VLOOKUP(G5809,номенклатури!R:T,3,0))</f>
        <v/>
      </c>
      <c r="F5809" s="159" t="str">
        <f>IF(G5809="","",IF(ISERROR(VLOOKUP(G5809,номенклатури!V:V,1,0)),E5809*H5809,E5809*I5809))</f>
        <v/>
      </c>
      <c r="G5809" s="14"/>
      <c r="H5809" s="15"/>
      <c r="I5809" s="15"/>
      <c r="J5809" s="15"/>
      <c r="K5809" s="15"/>
      <c r="L5809" s="217"/>
      <c r="M5809" s="22"/>
      <c r="N5809" s="119" t="str">
        <f>IF(G5809="","",VLOOKUP(G5809,номенклатури!R:U,4,0))</f>
        <v/>
      </c>
      <c r="O5809" s="119" t="str">
        <f>IF(M5809="","",VLOOKUP(M5809,'14'!D:D,1,0))</f>
        <v/>
      </c>
    </row>
    <row r="5810" spans="1:15" ht="12.75" customHeight="1" x14ac:dyDescent="0.2">
      <c r="A5810" s="36" t="str">
        <f>'0'!$A$4</f>
        <v>………………..</v>
      </c>
      <c r="B5810" s="37">
        <f>'0'!$A$2</f>
        <v>46112</v>
      </c>
      <c r="C5810" s="37" t="s">
        <v>1243</v>
      </c>
      <c r="D5810" s="119" t="str">
        <f>IF(G5810="","",VLOOKUP(G5810,номенклатури!R:T,2,0))</f>
        <v/>
      </c>
      <c r="E5810" s="365" t="str">
        <f>IF(G5810="","",VLOOKUP(G5810,номенклатури!R:T,3,0))</f>
        <v/>
      </c>
      <c r="F5810" s="159" t="str">
        <f>IF(G5810="","",IF(ISERROR(VLOOKUP(G5810,номенклатури!V:V,1,0)),E5810*H5810,E5810*I5810))</f>
        <v/>
      </c>
      <c r="G5810" s="14"/>
      <c r="H5810" s="15"/>
      <c r="I5810" s="15"/>
      <c r="J5810" s="15"/>
      <c r="K5810" s="15"/>
      <c r="L5810" s="217"/>
      <c r="M5810" s="22"/>
      <c r="N5810" s="119" t="str">
        <f>IF(G5810="","",VLOOKUP(G5810,номенклатури!R:U,4,0))</f>
        <v/>
      </c>
      <c r="O5810" s="119" t="str">
        <f>IF(M5810="","",VLOOKUP(M5810,'14'!D:D,1,0))</f>
        <v/>
      </c>
    </row>
    <row r="5811" spans="1:15" ht="12.75" customHeight="1" x14ac:dyDescent="0.2">
      <c r="A5811" s="36" t="str">
        <f>'0'!$A$4</f>
        <v>………………..</v>
      </c>
      <c r="B5811" s="37">
        <f>'0'!$A$2</f>
        <v>46112</v>
      </c>
      <c r="C5811" s="37" t="s">
        <v>1243</v>
      </c>
      <c r="D5811" s="119" t="str">
        <f>IF(G5811="","",VLOOKUP(G5811,номенклатури!R:T,2,0))</f>
        <v/>
      </c>
      <c r="E5811" s="365" t="str">
        <f>IF(G5811="","",VLOOKUP(G5811,номенклатури!R:T,3,0))</f>
        <v/>
      </c>
      <c r="F5811" s="159" t="str">
        <f>IF(G5811="","",IF(ISERROR(VLOOKUP(G5811,номенклатури!V:V,1,0)),E5811*H5811,E5811*I5811))</f>
        <v/>
      </c>
      <c r="G5811" s="14"/>
      <c r="H5811" s="15"/>
      <c r="I5811" s="15"/>
      <c r="J5811" s="15"/>
      <c r="K5811" s="15"/>
      <c r="L5811" s="217"/>
      <c r="M5811" s="22"/>
      <c r="N5811" s="119" t="str">
        <f>IF(G5811="","",VLOOKUP(G5811,номенклатури!R:U,4,0))</f>
        <v/>
      </c>
      <c r="O5811" s="119" t="str">
        <f>IF(M5811="","",VLOOKUP(M5811,'14'!D:D,1,0))</f>
        <v/>
      </c>
    </row>
    <row r="5812" spans="1:15" ht="12.75" customHeight="1" x14ac:dyDescent="0.2">
      <c r="A5812" s="36" t="str">
        <f>'0'!$A$4</f>
        <v>………………..</v>
      </c>
      <c r="B5812" s="37">
        <f>'0'!$A$2</f>
        <v>46112</v>
      </c>
      <c r="C5812" s="37" t="s">
        <v>1243</v>
      </c>
      <c r="D5812" s="119" t="str">
        <f>IF(G5812="","",VLOOKUP(G5812,номенклатури!R:T,2,0))</f>
        <v/>
      </c>
      <c r="E5812" s="365" t="str">
        <f>IF(G5812="","",VLOOKUP(G5812,номенклатури!R:T,3,0))</f>
        <v/>
      </c>
      <c r="F5812" s="159" t="str">
        <f>IF(G5812="","",IF(ISERROR(VLOOKUP(G5812,номенклатури!V:V,1,0)),E5812*H5812,E5812*I5812))</f>
        <v/>
      </c>
      <c r="G5812" s="14"/>
      <c r="H5812" s="15"/>
      <c r="I5812" s="15"/>
      <c r="J5812" s="15"/>
      <c r="K5812" s="15"/>
      <c r="L5812" s="217"/>
      <c r="M5812" s="22"/>
      <c r="N5812" s="119" t="str">
        <f>IF(G5812="","",VLOOKUP(G5812,номенклатури!R:U,4,0))</f>
        <v/>
      </c>
      <c r="O5812" s="119" t="str">
        <f>IF(M5812="","",VLOOKUP(M5812,'14'!D:D,1,0))</f>
        <v/>
      </c>
    </row>
    <row r="5813" spans="1:15" ht="12.75" customHeight="1" x14ac:dyDescent="0.2">
      <c r="A5813" s="36" t="str">
        <f>'0'!$A$4</f>
        <v>………………..</v>
      </c>
      <c r="B5813" s="37">
        <f>'0'!$A$2</f>
        <v>46112</v>
      </c>
      <c r="C5813" s="37" t="s">
        <v>1243</v>
      </c>
      <c r="D5813" s="119" t="str">
        <f>IF(G5813="","",VLOOKUP(G5813,номенклатури!R:T,2,0))</f>
        <v/>
      </c>
      <c r="E5813" s="365" t="str">
        <f>IF(G5813="","",VLOOKUP(G5813,номенклатури!R:T,3,0))</f>
        <v/>
      </c>
      <c r="F5813" s="159" t="str">
        <f>IF(G5813="","",IF(ISERROR(VLOOKUP(G5813,номенклатури!V:V,1,0)),E5813*H5813,E5813*I5813))</f>
        <v/>
      </c>
      <c r="G5813" s="14"/>
      <c r="H5813" s="15"/>
      <c r="I5813" s="15"/>
      <c r="J5813" s="15"/>
      <c r="K5813" s="15"/>
      <c r="L5813" s="217"/>
      <c r="M5813" s="22"/>
      <c r="N5813" s="119" t="str">
        <f>IF(G5813="","",VLOOKUP(G5813,номенклатури!R:U,4,0))</f>
        <v/>
      </c>
      <c r="O5813" s="119" t="str">
        <f>IF(M5813="","",VLOOKUP(M5813,'14'!D:D,1,0))</f>
        <v/>
      </c>
    </row>
    <row r="5814" spans="1:15" ht="12.75" customHeight="1" x14ac:dyDescent="0.2">
      <c r="A5814" s="36" t="str">
        <f>'0'!$A$4</f>
        <v>………………..</v>
      </c>
      <c r="B5814" s="37">
        <f>'0'!$A$2</f>
        <v>46112</v>
      </c>
      <c r="C5814" s="37" t="s">
        <v>1243</v>
      </c>
      <c r="D5814" s="119" t="str">
        <f>IF(G5814="","",VLOOKUP(G5814,номенклатури!R:T,2,0))</f>
        <v/>
      </c>
      <c r="E5814" s="365" t="str">
        <f>IF(G5814="","",VLOOKUP(G5814,номенклатури!R:T,3,0))</f>
        <v/>
      </c>
      <c r="F5814" s="159" t="str">
        <f>IF(G5814="","",IF(ISERROR(VLOOKUP(G5814,номенклатури!V:V,1,0)),E5814*H5814,E5814*I5814))</f>
        <v/>
      </c>
      <c r="G5814" s="14"/>
      <c r="H5814" s="15"/>
      <c r="I5814" s="15"/>
      <c r="J5814" s="15"/>
      <c r="K5814" s="15"/>
      <c r="L5814" s="217"/>
      <c r="M5814" s="22"/>
      <c r="N5814" s="119" t="str">
        <f>IF(G5814="","",VLOOKUP(G5814,номенклатури!R:U,4,0))</f>
        <v/>
      </c>
      <c r="O5814" s="119" t="str">
        <f>IF(M5814="","",VLOOKUP(M5814,'14'!D:D,1,0))</f>
        <v/>
      </c>
    </row>
    <row r="5815" spans="1:15" ht="12.75" customHeight="1" x14ac:dyDescent="0.2">
      <c r="A5815" s="36" t="str">
        <f>'0'!$A$4</f>
        <v>………………..</v>
      </c>
      <c r="B5815" s="37">
        <f>'0'!$A$2</f>
        <v>46112</v>
      </c>
      <c r="C5815" s="37" t="s">
        <v>1243</v>
      </c>
      <c r="D5815" s="119" t="str">
        <f>IF(G5815="","",VLOOKUP(G5815,номенклатури!R:T,2,0))</f>
        <v/>
      </c>
      <c r="E5815" s="365" t="str">
        <f>IF(G5815="","",VLOOKUP(G5815,номенклатури!R:T,3,0))</f>
        <v/>
      </c>
      <c r="F5815" s="159" t="str">
        <f>IF(G5815="","",IF(ISERROR(VLOOKUP(G5815,номенклатури!V:V,1,0)),E5815*H5815,E5815*I5815))</f>
        <v/>
      </c>
      <c r="G5815" s="14"/>
      <c r="H5815" s="15"/>
      <c r="I5815" s="15"/>
      <c r="J5815" s="15"/>
      <c r="K5815" s="15"/>
      <c r="L5815" s="217"/>
      <c r="M5815" s="22"/>
      <c r="N5815" s="119" t="str">
        <f>IF(G5815="","",VLOOKUP(G5815,номенклатури!R:U,4,0))</f>
        <v/>
      </c>
      <c r="O5815" s="119" t="str">
        <f>IF(M5815="","",VLOOKUP(M5815,'14'!D:D,1,0))</f>
        <v/>
      </c>
    </row>
    <row r="5816" spans="1:15" ht="12.75" customHeight="1" x14ac:dyDescent="0.2">
      <c r="A5816" s="36" t="str">
        <f>'0'!$A$4</f>
        <v>………………..</v>
      </c>
      <c r="B5816" s="37">
        <f>'0'!$A$2</f>
        <v>46112</v>
      </c>
      <c r="C5816" s="37" t="s">
        <v>1243</v>
      </c>
      <c r="D5816" s="119" t="str">
        <f>IF(G5816="","",VLOOKUP(G5816,номенклатури!R:T,2,0))</f>
        <v/>
      </c>
      <c r="E5816" s="365" t="str">
        <f>IF(G5816="","",VLOOKUP(G5816,номенклатури!R:T,3,0))</f>
        <v/>
      </c>
      <c r="F5816" s="159" t="str">
        <f>IF(G5816="","",IF(ISERROR(VLOOKUP(G5816,номенклатури!V:V,1,0)),E5816*H5816,E5816*I5816))</f>
        <v/>
      </c>
      <c r="G5816" s="14"/>
      <c r="H5816" s="15"/>
      <c r="I5816" s="15"/>
      <c r="J5816" s="15"/>
      <c r="K5816" s="15"/>
      <c r="L5816" s="217"/>
      <c r="M5816" s="22"/>
      <c r="N5816" s="119" t="str">
        <f>IF(G5816="","",VLOOKUP(G5816,номенклатури!R:U,4,0))</f>
        <v/>
      </c>
      <c r="O5816" s="119" t="str">
        <f>IF(M5816="","",VLOOKUP(M5816,'14'!D:D,1,0))</f>
        <v/>
      </c>
    </row>
    <row r="5817" spans="1:15" ht="12.75" customHeight="1" x14ac:dyDescent="0.2">
      <c r="A5817" s="36" t="str">
        <f>'0'!$A$4</f>
        <v>………………..</v>
      </c>
      <c r="B5817" s="37">
        <f>'0'!$A$2</f>
        <v>46112</v>
      </c>
      <c r="C5817" s="37" t="s">
        <v>1243</v>
      </c>
      <c r="D5817" s="119" t="str">
        <f>IF(G5817="","",VLOOKUP(G5817,номенклатури!R:T,2,0))</f>
        <v/>
      </c>
      <c r="E5817" s="365" t="str">
        <f>IF(G5817="","",VLOOKUP(G5817,номенклатури!R:T,3,0))</f>
        <v/>
      </c>
      <c r="F5817" s="159" t="str">
        <f>IF(G5817="","",IF(ISERROR(VLOOKUP(G5817,номенклатури!V:V,1,0)),E5817*H5817,E5817*I5817))</f>
        <v/>
      </c>
      <c r="G5817" s="14"/>
      <c r="H5817" s="15"/>
      <c r="I5817" s="15"/>
      <c r="J5817" s="15"/>
      <c r="K5817" s="15"/>
      <c r="L5817" s="217"/>
      <c r="M5817" s="22"/>
      <c r="N5817" s="119" t="str">
        <f>IF(G5817="","",VLOOKUP(G5817,номенклатури!R:U,4,0))</f>
        <v/>
      </c>
      <c r="O5817" s="119" t="str">
        <f>IF(M5817="","",VLOOKUP(M5817,'14'!D:D,1,0))</f>
        <v/>
      </c>
    </row>
    <row r="5818" spans="1:15" ht="12.75" customHeight="1" x14ac:dyDescent="0.2">
      <c r="A5818" s="36" t="str">
        <f>'0'!$A$4</f>
        <v>………………..</v>
      </c>
      <c r="B5818" s="37">
        <f>'0'!$A$2</f>
        <v>46112</v>
      </c>
      <c r="C5818" s="37" t="s">
        <v>1243</v>
      </c>
      <c r="D5818" s="119" t="str">
        <f>IF(G5818="","",VLOOKUP(G5818,номенклатури!R:T,2,0))</f>
        <v/>
      </c>
      <c r="E5818" s="365" t="str">
        <f>IF(G5818="","",VLOOKUP(G5818,номенклатури!R:T,3,0))</f>
        <v/>
      </c>
      <c r="F5818" s="159" t="str">
        <f>IF(G5818="","",IF(ISERROR(VLOOKUP(G5818,номенклатури!V:V,1,0)),E5818*H5818,E5818*I5818))</f>
        <v/>
      </c>
      <c r="G5818" s="14"/>
      <c r="H5818" s="15"/>
      <c r="I5818" s="15"/>
      <c r="J5818" s="15"/>
      <c r="K5818" s="15"/>
      <c r="L5818" s="217"/>
      <c r="M5818" s="22"/>
      <c r="N5818" s="119" t="str">
        <f>IF(G5818="","",VLOOKUP(G5818,номенклатури!R:U,4,0))</f>
        <v/>
      </c>
      <c r="O5818" s="119" t="str">
        <f>IF(M5818="","",VLOOKUP(M5818,'14'!D:D,1,0))</f>
        <v/>
      </c>
    </row>
    <row r="5819" spans="1:15" ht="12.75" customHeight="1" x14ac:dyDescent="0.2">
      <c r="A5819" s="36" t="str">
        <f>'0'!$A$4</f>
        <v>………………..</v>
      </c>
      <c r="B5819" s="37">
        <f>'0'!$A$2</f>
        <v>46112</v>
      </c>
      <c r="C5819" s="37" t="s">
        <v>1243</v>
      </c>
      <c r="D5819" s="119" t="str">
        <f>IF(G5819="","",VLOOKUP(G5819,номенклатури!R:T,2,0))</f>
        <v/>
      </c>
      <c r="E5819" s="365" t="str">
        <f>IF(G5819="","",VLOOKUP(G5819,номенклатури!R:T,3,0))</f>
        <v/>
      </c>
      <c r="F5819" s="159" t="str">
        <f>IF(G5819="","",IF(ISERROR(VLOOKUP(G5819,номенклатури!V:V,1,0)),E5819*H5819,E5819*I5819))</f>
        <v/>
      </c>
      <c r="G5819" s="14"/>
      <c r="H5819" s="15"/>
      <c r="I5819" s="15"/>
      <c r="J5819" s="15"/>
      <c r="K5819" s="15"/>
      <c r="L5819" s="217"/>
      <c r="M5819" s="22"/>
      <c r="N5819" s="119" t="str">
        <f>IF(G5819="","",VLOOKUP(G5819,номенклатури!R:U,4,0))</f>
        <v/>
      </c>
      <c r="O5819" s="119" t="str">
        <f>IF(M5819="","",VLOOKUP(M5819,'14'!D:D,1,0))</f>
        <v/>
      </c>
    </row>
    <row r="5820" spans="1:15" ht="12.75" customHeight="1" x14ac:dyDescent="0.2">
      <c r="A5820" s="36" t="str">
        <f>'0'!$A$4</f>
        <v>………………..</v>
      </c>
      <c r="B5820" s="37">
        <f>'0'!$A$2</f>
        <v>46112</v>
      </c>
      <c r="C5820" s="37" t="s">
        <v>1243</v>
      </c>
      <c r="D5820" s="119" t="str">
        <f>IF(G5820="","",VLOOKUP(G5820,номенклатури!R:T,2,0))</f>
        <v/>
      </c>
      <c r="E5820" s="365" t="str">
        <f>IF(G5820="","",VLOOKUP(G5820,номенклатури!R:T,3,0))</f>
        <v/>
      </c>
      <c r="F5820" s="159" t="str">
        <f>IF(G5820="","",IF(ISERROR(VLOOKUP(G5820,номенклатури!V:V,1,0)),E5820*H5820,E5820*I5820))</f>
        <v/>
      </c>
      <c r="G5820" s="14"/>
      <c r="H5820" s="15"/>
      <c r="I5820" s="15"/>
      <c r="J5820" s="15"/>
      <c r="K5820" s="15"/>
      <c r="L5820" s="217"/>
      <c r="M5820" s="22"/>
      <c r="N5820" s="119" t="str">
        <f>IF(G5820="","",VLOOKUP(G5820,номенклатури!R:U,4,0))</f>
        <v/>
      </c>
      <c r="O5820" s="119" t="str">
        <f>IF(M5820="","",VLOOKUP(M5820,'14'!D:D,1,0))</f>
        <v/>
      </c>
    </row>
    <row r="5821" spans="1:15" ht="12.75" customHeight="1" x14ac:dyDescent="0.2">
      <c r="A5821" s="36" t="str">
        <f>'0'!$A$4</f>
        <v>………………..</v>
      </c>
      <c r="B5821" s="37">
        <f>'0'!$A$2</f>
        <v>46112</v>
      </c>
      <c r="C5821" s="37" t="s">
        <v>1243</v>
      </c>
      <c r="D5821" s="119" t="str">
        <f>IF(G5821="","",VLOOKUP(G5821,номенклатури!R:T,2,0))</f>
        <v/>
      </c>
      <c r="E5821" s="365" t="str">
        <f>IF(G5821="","",VLOOKUP(G5821,номенклатури!R:T,3,0))</f>
        <v/>
      </c>
      <c r="F5821" s="159" t="str">
        <f>IF(G5821="","",IF(ISERROR(VLOOKUP(G5821,номенклатури!V:V,1,0)),E5821*H5821,E5821*I5821))</f>
        <v/>
      </c>
      <c r="G5821" s="14"/>
      <c r="H5821" s="15"/>
      <c r="I5821" s="15"/>
      <c r="J5821" s="15"/>
      <c r="K5821" s="15"/>
      <c r="L5821" s="217"/>
      <c r="M5821" s="22"/>
      <c r="N5821" s="119" t="str">
        <f>IF(G5821="","",VLOOKUP(G5821,номенклатури!R:U,4,0))</f>
        <v/>
      </c>
      <c r="O5821" s="119" t="str">
        <f>IF(M5821="","",VLOOKUP(M5821,'14'!D:D,1,0))</f>
        <v/>
      </c>
    </row>
    <row r="5822" spans="1:15" ht="12.75" customHeight="1" x14ac:dyDescent="0.2">
      <c r="A5822" s="36" t="str">
        <f>'0'!$A$4</f>
        <v>………………..</v>
      </c>
      <c r="B5822" s="37">
        <f>'0'!$A$2</f>
        <v>46112</v>
      </c>
      <c r="C5822" s="37" t="s">
        <v>1243</v>
      </c>
      <c r="D5822" s="119" t="str">
        <f>IF(G5822="","",VLOOKUP(G5822,номенклатури!R:T,2,0))</f>
        <v/>
      </c>
      <c r="E5822" s="365" t="str">
        <f>IF(G5822="","",VLOOKUP(G5822,номенклатури!R:T,3,0))</f>
        <v/>
      </c>
      <c r="F5822" s="159" t="str">
        <f>IF(G5822="","",IF(ISERROR(VLOOKUP(G5822,номенклатури!V:V,1,0)),E5822*H5822,E5822*I5822))</f>
        <v/>
      </c>
      <c r="G5822" s="14"/>
      <c r="H5822" s="15"/>
      <c r="I5822" s="15"/>
      <c r="J5822" s="15"/>
      <c r="K5822" s="15"/>
      <c r="L5822" s="217"/>
      <c r="M5822" s="22"/>
      <c r="N5822" s="119" t="str">
        <f>IF(G5822="","",VLOOKUP(G5822,номенклатури!R:U,4,0))</f>
        <v/>
      </c>
      <c r="O5822" s="119" t="str">
        <f>IF(M5822="","",VLOOKUP(M5822,'14'!D:D,1,0))</f>
        <v/>
      </c>
    </row>
    <row r="5823" spans="1:15" ht="12.75" customHeight="1" x14ac:dyDescent="0.2">
      <c r="A5823" s="36" t="str">
        <f>'0'!$A$4</f>
        <v>………………..</v>
      </c>
      <c r="B5823" s="37">
        <f>'0'!$A$2</f>
        <v>46112</v>
      </c>
      <c r="C5823" s="37" t="s">
        <v>1243</v>
      </c>
      <c r="D5823" s="119" t="str">
        <f>IF(G5823="","",VLOOKUP(G5823,номенклатури!R:T,2,0))</f>
        <v/>
      </c>
      <c r="E5823" s="365" t="str">
        <f>IF(G5823="","",VLOOKUP(G5823,номенклатури!R:T,3,0))</f>
        <v/>
      </c>
      <c r="F5823" s="159" t="str">
        <f>IF(G5823="","",IF(ISERROR(VLOOKUP(G5823,номенклатури!V:V,1,0)),E5823*H5823,E5823*I5823))</f>
        <v/>
      </c>
      <c r="G5823" s="14"/>
      <c r="H5823" s="15"/>
      <c r="I5823" s="15"/>
      <c r="J5823" s="15"/>
      <c r="K5823" s="15"/>
      <c r="L5823" s="217"/>
      <c r="M5823" s="22"/>
      <c r="N5823" s="119" t="str">
        <f>IF(G5823="","",VLOOKUP(G5823,номенклатури!R:U,4,0))</f>
        <v/>
      </c>
      <c r="O5823" s="119" t="str">
        <f>IF(M5823="","",VLOOKUP(M5823,'14'!D:D,1,0))</f>
        <v/>
      </c>
    </row>
    <row r="5824" spans="1:15" ht="12.75" customHeight="1" x14ac:dyDescent="0.2">
      <c r="A5824" s="36" t="str">
        <f>'0'!$A$4</f>
        <v>………………..</v>
      </c>
      <c r="B5824" s="37">
        <f>'0'!$A$2</f>
        <v>46112</v>
      </c>
      <c r="C5824" s="37" t="s">
        <v>1243</v>
      </c>
      <c r="D5824" s="119" t="str">
        <f>IF(G5824="","",VLOOKUP(G5824,номенклатури!R:T,2,0))</f>
        <v/>
      </c>
      <c r="E5824" s="365" t="str">
        <f>IF(G5824="","",VLOOKUP(G5824,номенклатури!R:T,3,0))</f>
        <v/>
      </c>
      <c r="F5824" s="159" t="str">
        <f>IF(G5824="","",IF(ISERROR(VLOOKUP(G5824,номенклатури!V:V,1,0)),E5824*H5824,E5824*I5824))</f>
        <v/>
      </c>
      <c r="G5824" s="14"/>
      <c r="H5824" s="15"/>
      <c r="I5824" s="15"/>
      <c r="J5824" s="15"/>
      <c r="K5824" s="15"/>
      <c r="L5824" s="217"/>
      <c r="M5824" s="22"/>
      <c r="N5824" s="119" t="str">
        <f>IF(G5824="","",VLOOKUP(G5824,номенклатури!R:U,4,0))</f>
        <v/>
      </c>
      <c r="O5824" s="119" t="str">
        <f>IF(M5824="","",VLOOKUP(M5824,'14'!D:D,1,0))</f>
        <v/>
      </c>
    </row>
    <row r="5825" spans="1:15" ht="12.75" customHeight="1" x14ac:dyDescent="0.2">
      <c r="A5825" s="36" t="str">
        <f>'0'!$A$4</f>
        <v>………………..</v>
      </c>
      <c r="B5825" s="37">
        <f>'0'!$A$2</f>
        <v>46112</v>
      </c>
      <c r="C5825" s="37" t="s">
        <v>1243</v>
      </c>
      <c r="D5825" s="119" t="str">
        <f>IF(G5825="","",VLOOKUP(G5825,номенклатури!R:T,2,0))</f>
        <v/>
      </c>
      <c r="E5825" s="365" t="str">
        <f>IF(G5825="","",VLOOKUP(G5825,номенклатури!R:T,3,0))</f>
        <v/>
      </c>
      <c r="F5825" s="159" t="str">
        <f>IF(G5825="","",IF(ISERROR(VLOOKUP(G5825,номенклатури!V:V,1,0)),E5825*H5825,E5825*I5825))</f>
        <v/>
      </c>
      <c r="G5825" s="14"/>
      <c r="H5825" s="15"/>
      <c r="I5825" s="15"/>
      <c r="J5825" s="15"/>
      <c r="K5825" s="15"/>
      <c r="L5825" s="217"/>
      <c r="M5825" s="22"/>
      <c r="N5825" s="119" t="str">
        <f>IF(G5825="","",VLOOKUP(G5825,номенклатури!R:U,4,0))</f>
        <v/>
      </c>
      <c r="O5825" s="119" t="str">
        <f>IF(M5825="","",VLOOKUP(M5825,'14'!D:D,1,0))</f>
        <v/>
      </c>
    </row>
    <row r="5826" spans="1:15" ht="12.75" customHeight="1" x14ac:dyDescent="0.2">
      <c r="A5826" s="36" t="str">
        <f>'0'!$A$4</f>
        <v>………………..</v>
      </c>
      <c r="B5826" s="37">
        <f>'0'!$A$2</f>
        <v>46112</v>
      </c>
      <c r="C5826" s="37" t="s">
        <v>1243</v>
      </c>
      <c r="D5826" s="119" t="str">
        <f>IF(G5826="","",VLOOKUP(G5826,номенклатури!R:T,2,0))</f>
        <v/>
      </c>
      <c r="E5826" s="365" t="str">
        <f>IF(G5826="","",VLOOKUP(G5826,номенклатури!R:T,3,0))</f>
        <v/>
      </c>
      <c r="F5826" s="159" t="str">
        <f>IF(G5826="","",IF(ISERROR(VLOOKUP(G5826,номенклатури!V:V,1,0)),E5826*H5826,E5826*I5826))</f>
        <v/>
      </c>
      <c r="G5826" s="14"/>
      <c r="H5826" s="15"/>
      <c r="I5826" s="15"/>
      <c r="J5826" s="15"/>
      <c r="K5826" s="15"/>
      <c r="L5826" s="217"/>
      <c r="M5826" s="22"/>
      <c r="N5826" s="119" t="str">
        <f>IF(G5826="","",VLOOKUP(G5826,номенклатури!R:U,4,0))</f>
        <v/>
      </c>
      <c r="O5826" s="119" t="str">
        <f>IF(M5826="","",VLOOKUP(M5826,'14'!D:D,1,0))</f>
        <v/>
      </c>
    </row>
    <row r="5827" spans="1:15" ht="12.75" customHeight="1" x14ac:dyDescent="0.2">
      <c r="A5827" s="36" t="str">
        <f>'0'!$A$4</f>
        <v>………………..</v>
      </c>
      <c r="B5827" s="37">
        <f>'0'!$A$2</f>
        <v>46112</v>
      </c>
      <c r="C5827" s="37" t="s">
        <v>1243</v>
      </c>
      <c r="D5827" s="119" t="str">
        <f>IF(G5827="","",VLOOKUP(G5827,номенклатури!R:T,2,0))</f>
        <v/>
      </c>
      <c r="E5827" s="365" t="str">
        <f>IF(G5827="","",VLOOKUP(G5827,номенклатури!R:T,3,0))</f>
        <v/>
      </c>
      <c r="F5827" s="159" t="str">
        <f>IF(G5827="","",IF(ISERROR(VLOOKUP(G5827,номенклатури!V:V,1,0)),E5827*H5827,E5827*I5827))</f>
        <v/>
      </c>
      <c r="G5827" s="14"/>
      <c r="H5827" s="15"/>
      <c r="I5827" s="15"/>
      <c r="J5827" s="15"/>
      <c r="K5827" s="15"/>
      <c r="L5827" s="217"/>
      <c r="M5827" s="22"/>
      <c r="N5827" s="119" t="str">
        <f>IF(G5827="","",VLOOKUP(G5827,номенклатури!R:U,4,0))</f>
        <v/>
      </c>
      <c r="O5827" s="119" t="str">
        <f>IF(M5827="","",VLOOKUP(M5827,'14'!D:D,1,0))</f>
        <v/>
      </c>
    </row>
    <row r="5828" spans="1:15" ht="12.75" customHeight="1" x14ac:dyDescent="0.2">
      <c r="A5828" s="36" t="str">
        <f>'0'!$A$4</f>
        <v>………………..</v>
      </c>
      <c r="B5828" s="37">
        <f>'0'!$A$2</f>
        <v>46112</v>
      </c>
      <c r="C5828" s="37" t="s">
        <v>1243</v>
      </c>
      <c r="D5828" s="119" t="str">
        <f>IF(G5828="","",VLOOKUP(G5828,номенклатури!R:T,2,0))</f>
        <v/>
      </c>
      <c r="E5828" s="365" t="str">
        <f>IF(G5828="","",VLOOKUP(G5828,номенклатури!R:T,3,0))</f>
        <v/>
      </c>
      <c r="F5828" s="159" t="str">
        <f>IF(G5828="","",IF(ISERROR(VLOOKUP(G5828,номенклатури!V:V,1,0)),E5828*H5828,E5828*I5828))</f>
        <v/>
      </c>
      <c r="G5828" s="14"/>
      <c r="H5828" s="15"/>
      <c r="I5828" s="15"/>
      <c r="J5828" s="15"/>
      <c r="K5828" s="15"/>
      <c r="L5828" s="217"/>
      <c r="M5828" s="22"/>
      <c r="N5828" s="119" t="str">
        <f>IF(G5828="","",VLOOKUP(G5828,номенклатури!R:U,4,0))</f>
        <v/>
      </c>
      <c r="O5828" s="119" t="str">
        <f>IF(M5828="","",VLOOKUP(M5828,'14'!D:D,1,0))</f>
        <v/>
      </c>
    </row>
    <row r="5829" spans="1:15" ht="12.75" customHeight="1" x14ac:dyDescent="0.2">
      <c r="A5829" s="36" t="str">
        <f>'0'!$A$4</f>
        <v>………………..</v>
      </c>
      <c r="B5829" s="37">
        <f>'0'!$A$2</f>
        <v>46112</v>
      </c>
      <c r="C5829" s="37" t="s">
        <v>1243</v>
      </c>
      <c r="D5829" s="119" t="str">
        <f>IF(G5829="","",VLOOKUP(G5829,номенклатури!R:T,2,0))</f>
        <v/>
      </c>
      <c r="E5829" s="365" t="str">
        <f>IF(G5829="","",VLOOKUP(G5829,номенклатури!R:T,3,0))</f>
        <v/>
      </c>
      <c r="F5829" s="159" t="str">
        <f>IF(G5829="","",IF(ISERROR(VLOOKUP(G5829,номенклатури!V:V,1,0)),E5829*H5829,E5829*I5829))</f>
        <v/>
      </c>
      <c r="G5829" s="14"/>
      <c r="H5829" s="15"/>
      <c r="I5829" s="15"/>
      <c r="J5829" s="15"/>
      <c r="K5829" s="15"/>
      <c r="L5829" s="217"/>
      <c r="M5829" s="22"/>
      <c r="N5829" s="119" t="str">
        <f>IF(G5829="","",VLOOKUP(G5829,номенклатури!R:U,4,0))</f>
        <v/>
      </c>
      <c r="O5829" s="119" t="str">
        <f>IF(M5829="","",VLOOKUP(M5829,'14'!D:D,1,0))</f>
        <v/>
      </c>
    </row>
    <row r="5830" spans="1:15" ht="12.75" customHeight="1" x14ac:dyDescent="0.2">
      <c r="A5830" s="36" t="str">
        <f>'0'!$A$4</f>
        <v>………………..</v>
      </c>
      <c r="B5830" s="37">
        <f>'0'!$A$2</f>
        <v>46112</v>
      </c>
      <c r="C5830" s="37" t="s">
        <v>1243</v>
      </c>
      <c r="D5830" s="119" t="str">
        <f>IF(G5830="","",VLOOKUP(G5830,номенклатури!R:T,2,0))</f>
        <v/>
      </c>
      <c r="E5830" s="365" t="str">
        <f>IF(G5830="","",VLOOKUP(G5830,номенклатури!R:T,3,0))</f>
        <v/>
      </c>
      <c r="F5830" s="159" t="str">
        <f>IF(G5830="","",IF(ISERROR(VLOOKUP(G5830,номенклатури!V:V,1,0)),E5830*H5830,E5830*I5830))</f>
        <v/>
      </c>
      <c r="G5830" s="14"/>
      <c r="H5830" s="15"/>
      <c r="I5830" s="15"/>
      <c r="J5830" s="15"/>
      <c r="K5830" s="15"/>
      <c r="L5830" s="217"/>
      <c r="M5830" s="22"/>
      <c r="N5830" s="119" t="str">
        <f>IF(G5830="","",VLOOKUP(G5830,номенклатури!R:U,4,0))</f>
        <v/>
      </c>
      <c r="O5830" s="119" t="str">
        <f>IF(M5830="","",VLOOKUP(M5830,'14'!D:D,1,0))</f>
        <v/>
      </c>
    </row>
    <row r="5831" spans="1:15" ht="12.75" customHeight="1" x14ac:dyDescent="0.2">
      <c r="A5831" s="36" t="str">
        <f>'0'!$A$4</f>
        <v>………………..</v>
      </c>
      <c r="B5831" s="37">
        <f>'0'!$A$2</f>
        <v>46112</v>
      </c>
      <c r="C5831" s="37" t="s">
        <v>1243</v>
      </c>
      <c r="D5831" s="119" t="str">
        <f>IF(G5831="","",VLOOKUP(G5831,номенклатури!R:T,2,0))</f>
        <v/>
      </c>
      <c r="E5831" s="365" t="str">
        <f>IF(G5831="","",VLOOKUP(G5831,номенклатури!R:T,3,0))</f>
        <v/>
      </c>
      <c r="F5831" s="159" t="str">
        <f>IF(G5831="","",IF(ISERROR(VLOOKUP(G5831,номенклатури!V:V,1,0)),E5831*H5831,E5831*I5831))</f>
        <v/>
      </c>
      <c r="G5831" s="14"/>
      <c r="H5831" s="15"/>
      <c r="I5831" s="15"/>
      <c r="J5831" s="15"/>
      <c r="K5831" s="15"/>
      <c r="L5831" s="217"/>
      <c r="M5831" s="22"/>
      <c r="N5831" s="119" t="str">
        <f>IF(G5831="","",VLOOKUP(G5831,номенклатури!R:U,4,0))</f>
        <v/>
      </c>
      <c r="O5831" s="119" t="str">
        <f>IF(M5831="","",VLOOKUP(M5831,'14'!D:D,1,0))</f>
        <v/>
      </c>
    </row>
    <row r="5832" spans="1:15" ht="12.75" customHeight="1" x14ac:dyDescent="0.2">
      <c r="A5832" s="36" t="str">
        <f>'0'!$A$4</f>
        <v>………………..</v>
      </c>
      <c r="B5832" s="37">
        <f>'0'!$A$2</f>
        <v>46112</v>
      </c>
      <c r="C5832" s="37" t="s">
        <v>1243</v>
      </c>
      <c r="D5832" s="119" t="str">
        <f>IF(G5832="","",VLOOKUP(G5832,номенклатури!R:T,2,0))</f>
        <v/>
      </c>
      <c r="E5832" s="365" t="str">
        <f>IF(G5832="","",VLOOKUP(G5832,номенклатури!R:T,3,0))</f>
        <v/>
      </c>
      <c r="F5832" s="159" t="str">
        <f>IF(G5832="","",IF(ISERROR(VLOOKUP(G5832,номенклатури!V:V,1,0)),E5832*H5832,E5832*I5832))</f>
        <v/>
      </c>
      <c r="G5832" s="14"/>
      <c r="H5832" s="15"/>
      <c r="I5832" s="15"/>
      <c r="J5832" s="15"/>
      <c r="K5832" s="15"/>
      <c r="L5832" s="217"/>
      <c r="M5832" s="22"/>
      <c r="N5832" s="119" t="str">
        <f>IF(G5832="","",VLOOKUP(G5832,номенклатури!R:U,4,0))</f>
        <v/>
      </c>
      <c r="O5832" s="119" t="str">
        <f>IF(M5832="","",VLOOKUP(M5832,'14'!D:D,1,0))</f>
        <v/>
      </c>
    </row>
    <row r="5833" spans="1:15" ht="12.75" customHeight="1" x14ac:dyDescent="0.2">
      <c r="A5833" s="36" t="str">
        <f>'0'!$A$4</f>
        <v>………………..</v>
      </c>
      <c r="B5833" s="37">
        <f>'0'!$A$2</f>
        <v>46112</v>
      </c>
      <c r="C5833" s="37" t="s">
        <v>1243</v>
      </c>
      <c r="D5833" s="119" t="str">
        <f>IF(G5833="","",VLOOKUP(G5833,номенклатури!R:T,2,0))</f>
        <v/>
      </c>
      <c r="E5833" s="365" t="str">
        <f>IF(G5833="","",VLOOKUP(G5833,номенклатури!R:T,3,0))</f>
        <v/>
      </c>
      <c r="F5833" s="159" t="str">
        <f>IF(G5833="","",IF(ISERROR(VLOOKUP(G5833,номенклатури!V:V,1,0)),E5833*H5833,E5833*I5833))</f>
        <v/>
      </c>
      <c r="G5833" s="14"/>
      <c r="H5833" s="15"/>
      <c r="I5833" s="15"/>
      <c r="J5833" s="15"/>
      <c r="K5833" s="15"/>
      <c r="L5833" s="217"/>
      <c r="M5833" s="22"/>
      <c r="N5833" s="119" t="str">
        <f>IF(G5833="","",VLOOKUP(G5833,номенклатури!R:U,4,0))</f>
        <v/>
      </c>
      <c r="O5833" s="119" t="str">
        <f>IF(M5833="","",VLOOKUP(M5833,'14'!D:D,1,0))</f>
        <v/>
      </c>
    </row>
    <row r="5834" spans="1:15" ht="12.75" customHeight="1" x14ac:dyDescent="0.2">
      <c r="A5834" s="36" t="str">
        <f>'0'!$A$4</f>
        <v>………………..</v>
      </c>
      <c r="B5834" s="37">
        <f>'0'!$A$2</f>
        <v>46112</v>
      </c>
      <c r="C5834" s="37" t="s">
        <v>1243</v>
      </c>
      <c r="D5834" s="119" t="str">
        <f>IF(G5834="","",VLOOKUP(G5834,номенклатури!R:T,2,0))</f>
        <v/>
      </c>
      <c r="E5834" s="365" t="str">
        <f>IF(G5834="","",VLOOKUP(G5834,номенклатури!R:T,3,0))</f>
        <v/>
      </c>
      <c r="F5834" s="159" t="str">
        <f>IF(G5834="","",IF(ISERROR(VLOOKUP(G5834,номенклатури!V:V,1,0)),E5834*H5834,E5834*I5834))</f>
        <v/>
      </c>
      <c r="G5834" s="14"/>
      <c r="H5834" s="15"/>
      <c r="I5834" s="15"/>
      <c r="J5834" s="15"/>
      <c r="K5834" s="15"/>
      <c r="L5834" s="217"/>
      <c r="M5834" s="22"/>
      <c r="N5834" s="119" t="str">
        <f>IF(G5834="","",VLOOKUP(G5834,номенклатури!R:U,4,0))</f>
        <v/>
      </c>
      <c r="O5834" s="119" t="str">
        <f>IF(M5834="","",VLOOKUP(M5834,'14'!D:D,1,0))</f>
        <v/>
      </c>
    </row>
    <row r="5835" spans="1:15" ht="12.75" customHeight="1" x14ac:dyDescent="0.2">
      <c r="A5835" s="36" t="str">
        <f>'0'!$A$4</f>
        <v>………………..</v>
      </c>
      <c r="B5835" s="37">
        <f>'0'!$A$2</f>
        <v>46112</v>
      </c>
      <c r="C5835" s="37" t="s">
        <v>1243</v>
      </c>
      <c r="D5835" s="119" t="str">
        <f>IF(G5835="","",VLOOKUP(G5835,номенклатури!R:T,2,0))</f>
        <v/>
      </c>
      <c r="E5835" s="365" t="str">
        <f>IF(G5835="","",VLOOKUP(G5835,номенклатури!R:T,3,0))</f>
        <v/>
      </c>
      <c r="F5835" s="159" t="str">
        <f>IF(G5835="","",IF(ISERROR(VLOOKUP(G5835,номенклатури!V:V,1,0)),E5835*H5835,E5835*I5835))</f>
        <v/>
      </c>
      <c r="G5835" s="14"/>
      <c r="H5835" s="15"/>
      <c r="I5835" s="15"/>
      <c r="J5835" s="15"/>
      <c r="K5835" s="15"/>
      <c r="L5835" s="217"/>
      <c r="M5835" s="22"/>
      <c r="N5835" s="119" t="str">
        <f>IF(G5835="","",VLOOKUP(G5835,номенклатури!R:U,4,0))</f>
        <v/>
      </c>
      <c r="O5835" s="119" t="str">
        <f>IF(M5835="","",VLOOKUP(M5835,'14'!D:D,1,0))</f>
        <v/>
      </c>
    </row>
    <row r="5836" spans="1:15" ht="12.75" customHeight="1" x14ac:dyDescent="0.2">
      <c r="A5836" s="36" t="str">
        <f>'0'!$A$4</f>
        <v>………………..</v>
      </c>
      <c r="B5836" s="37">
        <f>'0'!$A$2</f>
        <v>46112</v>
      </c>
      <c r="C5836" s="37" t="s">
        <v>1243</v>
      </c>
      <c r="D5836" s="119" t="str">
        <f>IF(G5836="","",VLOOKUP(G5836,номенклатури!R:T,2,0))</f>
        <v/>
      </c>
      <c r="E5836" s="365" t="str">
        <f>IF(G5836="","",VLOOKUP(G5836,номенклатури!R:T,3,0))</f>
        <v/>
      </c>
      <c r="F5836" s="159" t="str">
        <f>IF(G5836="","",IF(ISERROR(VLOOKUP(G5836,номенклатури!V:V,1,0)),E5836*H5836,E5836*I5836))</f>
        <v/>
      </c>
      <c r="G5836" s="14"/>
      <c r="H5836" s="15"/>
      <c r="I5836" s="15"/>
      <c r="J5836" s="15"/>
      <c r="K5836" s="15"/>
      <c r="L5836" s="217"/>
      <c r="M5836" s="22"/>
      <c r="N5836" s="119" t="str">
        <f>IF(G5836="","",VLOOKUP(G5836,номенклатури!R:U,4,0))</f>
        <v/>
      </c>
      <c r="O5836" s="119" t="str">
        <f>IF(M5836="","",VLOOKUP(M5836,'14'!D:D,1,0))</f>
        <v/>
      </c>
    </row>
    <row r="5837" spans="1:15" ht="12.75" customHeight="1" x14ac:dyDescent="0.2">
      <c r="A5837" s="36" t="str">
        <f>'0'!$A$4</f>
        <v>………………..</v>
      </c>
      <c r="B5837" s="37">
        <f>'0'!$A$2</f>
        <v>46112</v>
      </c>
      <c r="C5837" s="37" t="s">
        <v>1243</v>
      </c>
      <c r="D5837" s="119" t="str">
        <f>IF(G5837="","",VLOOKUP(G5837,номенклатури!R:T,2,0))</f>
        <v/>
      </c>
      <c r="E5837" s="365" t="str">
        <f>IF(G5837="","",VLOOKUP(G5837,номенклатури!R:T,3,0))</f>
        <v/>
      </c>
      <c r="F5837" s="159" t="str">
        <f>IF(G5837="","",IF(ISERROR(VLOOKUP(G5837,номенклатури!V:V,1,0)),E5837*H5837,E5837*I5837))</f>
        <v/>
      </c>
      <c r="G5837" s="14"/>
      <c r="H5837" s="15"/>
      <c r="I5837" s="15"/>
      <c r="J5837" s="15"/>
      <c r="K5837" s="15"/>
      <c r="L5837" s="217"/>
      <c r="M5837" s="22"/>
      <c r="N5837" s="119" t="str">
        <f>IF(G5837="","",VLOOKUP(G5837,номенклатури!R:U,4,0))</f>
        <v/>
      </c>
      <c r="O5837" s="119" t="str">
        <f>IF(M5837="","",VLOOKUP(M5837,'14'!D:D,1,0))</f>
        <v/>
      </c>
    </row>
    <row r="5838" spans="1:15" ht="12.75" customHeight="1" x14ac:dyDescent="0.2">
      <c r="A5838" s="36" t="str">
        <f>'0'!$A$4</f>
        <v>………………..</v>
      </c>
      <c r="B5838" s="37">
        <f>'0'!$A$2</f>
        <v>46112</v>
      </c>
      <c r="C5838" s="37" t="s">
        <v>1243</v>
      </c>
      <c r="D5838" s="119" t="str">
        <f>IF(G5838="","",VLOOKUP(G5838,номенклатури!R:T,2,0))</f>
        <v/>
      </c>
      <c r="E5838" s="365" t="str">
        <f>IF(G5838="","",VLOOKUP(G5838,номенклатури!R:T,3,0))</f>
        <v/>
      </c>
      <c r="F5838" s="159" t="str">
        <f>IF(G5838="","",IF(ISERROR(VLOOKUP(G5838,номенклатури!V:V,1,0)),E5838*H5838,E5838*I5838))</f>
        <v/>
      </c>
      <c r="G5838" s="14"/>
      <c r="H5838" s="15"/>
      <c r="I5838" s="15"/>
      <c r="J5838" s="15"/>
      <c r="K5838" s="15"/>
      <c r="L5838" s="217"/>
      <c r="M5838" s="22"/>
      <c r="N5838" s="119" t="str">
        <f>IF(G5838="","",VLOOKUP(G5838,номенклатури!R:U,4,0))</f>
        <v/>
      </c>
      <c r="O5838" s="119" t="str">
        <f>IF(M5838="","",VLOOKUP(M5838,'14'!D:D,1,0))</f>
        <v/>
      </c>
    </row>
    <row r="5839" spans="1:15" ht="12.75" customHeight="1" x14ac:dyDescent="0.2">
      <c r="A5839" s="36" t="str">
        <f>'0'!$A$4</f>
        <v>………………..</v>
      </c>
      <c r="B5839" s="37">
        <f>'0'!$A$2</f>
        <v>46112</v>
      </c>
      <c r="C5839" s="37" t="s">
        <v>1243</v>
      </c>
      <c r="D5839" s="119" t="str">
        <f>IF(G5839="","",VLOOKUP(G5839,номенклатури!R:T,2,0))</f>
        <v/>
      </c>
      <c r="E5839" s="365" t="str">
        <f>IF(G5839="","",VLOOKUP(G5839,номенклатури!R:T,3,0))</f>
        <v/>
      </c>
      <c r="F5839" s="159" t="str">
        <f>IF(G5839="","",IF(ISERROR(VLOOKUP(G5839,номенклатури!V:V,1,0)),E5839*H5839,E5839*I5839))</f>
        <v/>
      </c>
      <c r="G5839" s="14"/>
      <c r="H5839" s="15"/>
      <c r="I5839" s="15"/>
      <c r="J5839" s="15"/>
      <c r="K5839" s="15"/>
      <c r="L5839" s="217"/>
      <c r="M5839" s="22"/>
      <c r="N5839" s="119" t="str">
        <f>IF(G5839="","",VLOOKUP(G5839,номенклатури!R:U,4,0))</f>
        <v/>
      </c>
      <c r="O5839" s="119" t="str">
        <f>IF(M5839="","",VLOOKUP(M5839,'14'!D:D,1,0))</f>
        <v/>
      </c>
    </row>
    <row r="5840" spans="1:15" ht="12.75" customHeight="1" x14ac:dyDescent="0.2">
      <c r="A5840" s="36" t="str">
        <f>'0'!$A$4</f>
        <v>………………..</v>
      </c>
      <c r="B5840" s="37">
        <f>'0'!$A$2</f>
        <v>46112</v>
      </c>
      <c r="C5840" s="37" t="s">
        <v>1243</v>
      </c>
      <c r="D5840" s="119" t="str">
        <f>IF(G5840="","",VLOOKUP(G5840,номенклатури!R:T,2,0))</f>
        <v/>
      </c>
      <c r="E5840" s="365" t="str">
        <f>IF(G5840="","",VLOOKUP(G5840,номенклатури!R:T,3,0))</f>
        <v/>
      </c>
      <c r="F5840" s="159" t="str">
        <f>IF(G5840="","",IF(ISERROR(VLOOKUP(G5840,номенклатури!V:V,1,0)),E5840*H5840,E5840*I5840))</f>
        <v/>
      </c>
      <c r="G5840" s="14"/>
      <c r="H5840" s="15"/>
      <c r="I5840" s="15"/>
      <c r="J5840" s="15"/>
      <c r="K5840" s="15"/>
      <c r="L5840" s="217"/>
      <c r="M5840" s="22"/>
      <c r="N5840" s="119" t="str">
        <f>IF(G5840="","",VLOOKUP(G5840,номенклатури!R:U,4,0))</f>
        <v/>
      </c>
      <c r="O5840" s="119" t="str">
        <f>IF(M5840="","",VLOOKUP(M5840,'14'!D:D,1,0))</f>
        <v/>
      </c>
    </row>
    <row r="5841" spans="1:15" ht="12.75" customHeight="1" x14ac:dyDescent="0.2">
      <c r="A5841" s="36" t="str">
        <f>'0'!$A$4</f>
        <v>………………..</v>
      </c>
      <c r="B5841" s="37">
        <f>'0'!$A$2</f>
        <v>46112</v>
      </c>
      <c r="C5841" s="37" t="s">
        <v>1243</v>
      </c>
      <c r="D5841" s="119" t="str">
        <f>IF(G5841="","",VLOOKUP(G5841,номенклатури!R:T,2,0))</f>
        <v/>
      </c>
      <c r="E5841" s="365" t="str">
        <f>IF(G5841="","",VLOOKUP(G5841,номенклатури!R:T,3,0))</f>
        <v/>
      </c>
      <c r="F5841" s="159" t="str">
        <f>IF(G5841="","",IF(ISERROR(VLOOKUP(G5841,номенклатури!V:V,1,0)),E5841*H5841,E5841*I5841))</f>
        <v/>
      </c>
      <c r="G5841" s="14"/>
      <c r="H5841" s="15"/>
      <c r="I5841" s="15"/>
      <c r="J5841" s="15"/>
      <c r="K5841" s="15"/>
      <c r="L5841" s="217"/>
      <c r="M5841" s="22"/>
      <c r="N5841" s="119" t="str">
        <f>IF(G5841="","",VLOOKUP(G5841,номенклатури!R:U,4,0))</f>
        <v/>
      </c>
      <c r="O5841" s="119" t="str">
        <f>IF(M5841="","",VLOOKUP(M5841,'14'!D:D,1,0))</f>
        <v/>
      </c>
    </row>
    <row r="5842" spans="1:15" ht="12.75" customHeight="1" x14ac:dyDescent="0.2">
      <c r="A5842" s="36" t="str">
        <f>'0'!$A$4</f>
        <v>………………..</v>
      </c>
      <c r="B5842" s="37">
        <f>'0'!$A$2</f>
        <v>46112</v>
      </c>
      <c r="C5842" s="37" t="s">
        <v>1243</v>
      </c>
      <c r="D5842" s="119" t="str">
        <f>IF(G5842="","",VLOOKUP(G5842,номенклатури!R:T,2,0))</f>
        <v/>
      </c>
      <c r="E5842" s="365" t="str">
        <f>IF(G5842="","",VLOOKUP(G5842,номенклатури!R:T,3,0))</f>
        <v/>
      </c>
      <c r="F5842" s="159" t="str">
        <f>IF(G5842="","",IF(ISERROR(VLOOKUP(G5842,номенклатури!V:V,1,0)),E5842*H5842,E5842*I5842))</f>
        <v/>
      </c>
      <c r="G5842" s="14"/>
      <c r="H5842" s="15"/>
      <c r="I5842" s="15"/>
      <c r="J5842" s="15"/>
      <c r="K5842" s="15"/>
      <c r="L5842" s="217"/>
      <c r="M5842" s="22"/>
      <c r="N5842" s="119" t="str">
        <f>IF(G5842="","",VLOOKUP(G5842,номенклатури!R:U,4,0))</f>
        <v/>
      </c>
      <c r="O5842" s="119" t="str">
        <f>IF(M5842="","",VLOOKUP(M5842,'14'!D:D,1,0))</f>
        <v/>
      </c>
    </row>
    <row r="5843" spans="1:15" ht="12.75" customHeight="1" x14ac:dyDescent="0.2">
      <c r="A5843" s="36" t="str">
        <f>'0'!$A$4</f>
        <v>………………..</v>
      </c>
      <c r="B5843" s="37">
        <f>'0'!$A$2</f>
        <v>46112</v>
      </c>
      <c r="C5843" s="37" t="s">
        <v>1243</v>
      </c>
      <c r="D5843" s="119" t="str">
        <f>IF(G5843="","",VLOOKUP(G5843,номенклатури!R:T,2,0))</f>
        <v/>
      </c>
      <c r="E5843" s="365" t="str">
        <f>IF(G5843="","",VLOOKUP(G5843,номенклатури!R:T,3,0))</f>
        <v/>
      </c>
      <c r="F5843" s="159" t="str">
        <f>IF(G5843="","",IF(ISERROR(VLOOKUP(G5843,номенклатури!V:V,1,0)),E5843*H5843,E5843*I5843))</f>
        <v/>
      </c>
      <c r="G5843" s="14"/>
      <c r="H5843" s="15"/>
      <c r="I5843" s="15"/>
      <c r="J5843" s="15"/>
      <c r="K5843" s="15"/>
      <c r="L5843" s="217"/>
      <c r="M5843" s="22"/>
      <c r="N5843" s="119" t="str">
        <f>IF(G5843="","",VLOOKUP(G5843,номенклатури!R:U,4,0))</f>
        <v/>
      </c>
      <c r="O5843" s="119" t="str">
        <f>IF(M5843="","",VLOOKUP(M5843,'14'!D:D,1,0))</f>
        <v/>
      </c>
    </row>
    <row r="5844" spans="1:15" ht="12.75" customHeight="1" x14ac:dyDescent="0.2">
      <c r="A5844" s="36" t="str">
        <f>'0'!$A$4</f>
        <v>………………..</v>
      </c>
      <c r="B5844" s="37">
        <f>'0'!$A$2</f>
        <v>46112</v>
      </c>
      <c r="C5844" s="37" t="s">
        <v>1243</v>
      </c>
      <c r="D5844" s="119" t="str">
        <f>IF(G5844="","",VLOOKUP(G5844,номенклатури!R:T,2,0))</f>
        <v/>
      </c>
      <c r="E5844" s="365" t="str">
        <f>IF(G5844="","",VLOOKUP(G5844,номенклатури!R:T,3,0))</f>
        <v/>
      </c>
      <c r="F5844" s="159" t="str">
        <f>IF(G5844="","",IF(ISERROR(VLOOKUP(G5844,номенклатури!V:V,1,0)),E5844*H5844,E5844*I5844))</f>
        <v/>
      </c>
      <c r="G5844" s="14"/>
      <c r="H5844" s="15"/>
      <c r="I5844" s="15"/>
      <c r="J5844" s="15"/>
      <c r="K5844" s="15"/>
      <c r="L5844" s="217"/>
      <c r="M5844" s="22"/>
      <c r="N5844" s="119" t="str">
        <f>IF(G5844="","",VLOOKUP(G5844,номенклатури!R:U,4,0))</f>
        <v/>
      </c>
      <c r="O5844" s="119" t="str">
        <f>IF(M5844="","",VLOOKUP(M5844,'14'!D:D,1,0))</f>
        <v/>
      </c>
    </row>
    <row r="5845" spans="1:15" ht="12.75" customHeight="1" x14ac:dyDescent="0.2">
      <c r="A5845" s="36" t="str">
        <f>'0'!$A$4</f>
        <v>………………..</v>
      </c>
      <c r="B5845" s="37">
        <f>'0'!$A$2</f>
        <v>46112</v>
      </c>
      <c r="C5845" s="37" t="s">
        <v>1243</v>
      </c>
      <c r="D5845" s="119" t="str">
        <f>IF(G5845="","",VLOOKUP(G5845,номенклатури!R:T,2,0))</f>
        <v/>
      </c>
      <c r="E5845" s="365" t="str">
        <f>IF(G5845="","",VLOOKUP(G5845,номенклатури!R:T,3,0))</f>
        <v/>
      </c>
      <c r="F5845" s="159" t="str">
        <f>IF(G5845="","",IF(ISERROR(VLOOKUP(G5845,номенклатури!V:V,1,0)),E5845*H5845,E5845*I5845))</f>
        <v/>
      </c>
      <c r="G5845" s="14"/>
      <c r="H5845" s="15"/>
      <c r="I5845" s="15"/>
      <c r="J5845" s="15"/>
      <c r="K5845" s="15"/>
      <c r="L5845" s="217"/>
      <c r="M5845" s="22"/>
      <c r="N5845" s="119" t="str">
        <f>IF(G5845="","",VLOOKUP(G5845,номенклатури!R:U,4,0))</f>
        <v/>
      </c>
      <c r="O5845" s="119" t="str">
        <f>IF(M5845="","",VLOOKUP(M5845,'14'!D:D,1,0))</f>
        <v/>
      </c>
    </row>
    <row r="5846" spans="1:15" ht="12.75" customHeight="1" x14ac:dyDescent="0.2">
      <c r="A5846" s="36" t="str">
        <f>'0'!$A$4</f>
        <v>………………..</v>
      </c>
      <c r="B5846" s="37">
        <f>'0'!$A$2</f>
        <v>46112</v>
      </c>
      <c r="C5846" s="37" t="s">
        <v>1243</v>
      </c>
      <c r="D5846" s="119" t="str">
        <f>IF(G5846="","",VLOOKUP(G5846,номенклатури!R:T,2,0))</f>
        <v/>
      </c>
      <c r="E5846" s="365" t="str">
        <f>IF(G5846="","",VLOOKUP(G5846,номенклатури!R:T,3,0))</f>
        <v/>
      </c>
      <c r="F5846" s="159" t="str">
        <f>IF(G5846="","",IF(ISERROR(VLOOKUP(G5846,номенклатури!V:V,1,0)),E5846*H5846,E5846*I5846))</f>
        <v/>
      </c>
      <c r="G5846" s="14"/>
      <c r="H5846" s="15"/>
      <c r="I5846" s="15"/>
      <c r="J5846" s="15"/>
      <c r="K5846" s="15"/>
      <c r="L5846" s="217"/>
      <c r="M5846" s="22"/>
      <c r="N5846" s="119" t="str">
        <f>IF(G5846="","",VLOOKUP(G5846,номенклатури!R:U,4,0))</f>
        <v/>
      </c>
      <c r="O5846" s="119" t="str">
        <f>IF(M5846="","",VLOOKUP(M5846,'14'!D:D,1,0))</f>
        <v/>
      </c>
    </row>
    <row r="5847" spans="1:15" ht="12.75" customHeight="1" x14ac:dyDescent="0.2">
      <c r="A5847" s="36" t="str">
        <f>'0'!$A$4</f>
        <v>………………..</v>
      </c>
      <c r="B5847" s="37">
        <f>'0'!$A$2</f>
        <v>46112</v>
      </c>
      <c r="C5847" s="37" t="s">
        <v>1243</v>
      </c>
      <c r="D5847" s="119" t="str">
        <f>IF(G5847="","",VLOOKUP(G5847,номенклатури!R:T,2,0))</f>
        <v/>
      </c>
      <c r="E5847" s="365" t="str">
        <f>IF(G5847="","",VLOOKUP(G5847,номенклатури!R:T,3,0))</f>
        <v/>
      </c>
      <c r="F5847" s="159" t="str">
        <f>IF(G5847="","",IF(ISERROR(VLOOKUP(G5847,номенклатури!V:V,1,0)),E5847*H5847,E5847*I5847))</f>
        <v/>
      </c>
      <c r="G5847" s="14"/>
      <c r="H5847" s="15"/>
      <c r="I5847" s="15"/>
      <c r="J5847" s="15"/>
      <c r="K5847" s="15"/>
      <c r="L5847" s="217"/>
      <c r="M5847" s="22"/>
      <c r="N5847" s="119" t="str">
        <f>IF(G5847="","",VLOOKUP(G5847,номенклатури!R:U,4,0))</f>
        <v/>
      </c>
      <c r="O5847" s="119" t="str">
        <f>IF(M5847="","",VLOOKUP(M5847,'14'!D:D,1,0))</f>
        <v/>
      </c>
    </row>
    <row r="5848" spans="1:15" ht="12.75" customHeight="1" x14ac:dyDescent="0.2">
      <c r="A5848" s="36" t="str">
        <f>'0'!$A$4</f>
        <v>………………..</v>
      </c>
      <c r="B5848" s="37">
        <f>'0'!$A$2</f>
        <v>46112</v>
      </c>
      <c r="C5848" s="37" t="s">
        <v>1243</v>
      </c>
      <c r="D5848" s="119" t="str">
        <f>IF(G5848="","",VLOOKUP(G5848,номенклатури!R:T,2,0))</f>
        <v/>
      </c>
      <c r="E5848" s="365" t="str">
        <f>IF(G5848="","",VLOOKUP(G5848,номенклатури!R:T,3,0))</f>
        <v/>
      </c>
      <c r="F5848" s="159" t="str">
        <f>IF(G5848="","",IF(ISERROR(VLOOKUP(G5848,номенклатури!V:V,1,0)),E5848*H5848,E5848*I5848))</f>
        <v/>
      </c>
      <c r="G5848" s="14"/>
      <c r="H5848" s="15"/>
      <c r="I5848" s="15"/>
      <c r="J5848" s="15"/>
      <c r="K5848" s="15"/>
      <c r="L5848" s="217"/>
      <c r="M5848" s="22"/>
      <c r="N5848" s="119" t="str">
        <f>IF(G5848="","",VLOOKUP(G5848,номенклатури!R:U,4,0))</f>
        <v/>
      </c>
      <c r="O5848" s="119" t="str">
        <f>IF(M5848="","",VLOOKUP(M5848,'14'!D:D,1,0))</f>
        <v/>
      </c>
    </row>
    <row r="5849" spans="1:15" ht="12.75" customHeight="1" x14ac:dyDescent="0.2">
      <c r="A5849" s="36" t="str">
        <f>'0'!$A$4</f>
        <v>………………..</v>
      </c>
      <c r="B5849" s="37">
        <f>'0'!$A$2</f>
        <v>46112</v>
      </c>
      <c r="C5849" s="37" t="s">
        <v>1243</v>
      </c>
      <c r="D5849" s="119" t="str">
        <f>IF(G5849="","",VLOOKUP(G5849,номенклатури!R:T,2,0))</f>
        <v/>
      </c>
      <c r="E5849" s="365" t="str">
        <f>IF(G5849="","",VLOOKUP(G5849,номенклатури!R:T,3,0))</f>
        <v/>
      </c>
      <c r="F5849" s="159" t="str">
        <f>IF(G5849="","",IF(ISERROR(VLOOKUP(G5849,номенклатури!V:V,1,0)),E5849*H5849,E5849*I5849))</f>
        <v/>
      </c>
      <c r="G5849" s="14"/>
      <c r="H5849" s="15"/>
      <c r="I5849" s="15"/>
      <c r="J5849" s="15"/>
      <c r="K5849" s="15"/>
      <c r="L5849" s="217"/>
      <c r="M5849" s="22"/>
      <c r="N5849" s="119" t="str">
        <f>IF(G5849="","",VLOOKUP(G5849,номенклатури!R:U,4,0))</f>
        <v/>
      </c>
      <c r="O5849" s="119" t="str">
        <f>IF(M5849="","",VLOOKUP(M5849,'14'!D:D,1,0))</f>
        <v/>
      </c>
    </row>
    <row r="5850" spans="1:15" ht="12.75" customHeight="1" x14ac:dyDescent="0.2">
      <c r="A5850" s="36" t="str">
        <f>'0'!$A$4</f>
        <v>………………..</v>
      </c>
      <c r="B5850" s="37">
        <f>'0'!$A$2</f>
        <v>46112</v>
      </c>
      <c r="C5850" s="37" t="s">
        <v>1243</v>
      </c>
      <c r="D5850" s="119" t="str">
        <f>IF(G5850="","",VLOOKUP(G5850,номенклатури!R:T,2,0))</f>
        <v/>
      </c>
      <c r="E5850" s="365" t="str">
        <f>IF(G5850="","",VLOOKUP(G5850,номенклатури!R:T,3,0))</f>
        <v/>
      </c>
      <c r="F5850" s="159" t="str">
        <f>IF(G5850="","",IF(ISERROR(VLOOKUP(G5850,номенклатури!V:V,1,0)),E5850*H5850,E5850*I5850))</f>
        <v/>
      </c>
      <c r="G5850" s="14"/>
      <c r="H5850" s="15"/>
      <c r="I5850" s="15"/>
      <c r="J5850" s="15"/>
      <c r="K5850" s="15"/>
      <c r="L5850" s="217"/>
      <c r="M5850" s="22"/>
      <c r="N5850" s="119" t="str">
        <f>IF(G5850="","",VLOOKUP(G5850,номенклатури!R:U,4,0))</f>
        <v/>
      </c>
      <c r="O5850" s="119" t="str">
        <f>IF(M5850="","",VLOOKUP(M5850,'14'!D:D,1,0))</f>
        <v/>
      </c>
    </row>
    <row r="5851" spans="1:15" ht="12.75" customHeight="1" x14ac:dyDescent="0.2">
      <c r="A5851" s="36" t="str">
        <f>'0'!$A$4</f>
        <v>………………..</v>
      </c>
      <c r="B5851" s="37">
        <f>'0'!$A$2</f>
        <v>46112</v>
      </c>
      <c r="C5851" s="37" t="s">
        <v>1243</v>
      </c>
      <c r="D5851" s="119" t="str">
        <f>IF(G5851="","",VLOOKUP(G5851,номенклатури!R:T,2,0))</f>
        <v/>
      </c>
      <c r="E5851" s="365" t="str">
        <f>IF(G5851="","",VLOOKUP(G5851,номенклатури!R:T,3,0))</f>
        <v/>
      </c>
      <c r="F5851" s="159" t="str">
        <f>IF(G5851="","",IF(ISERROR(VLOOKUP(G5851,номенклатури!V:V,1,0)),E5851*H5851,E5851*I5851))</f>
        <v/>
      </c>
      <c r="G5851" s="14"/>
      <c r="H5851" s="15"/>
      <c r="I5851" s="15"/>
      <c r="J5851" s="15"/>
      <c r="K5851" s="15"/>
      <c r="L5851" s="217"/>
      <c r="M5851" s="22"/>
      <c r="N5851" s="119" t="str">
        <f>IF(G5851="","",VLOOKUP(G5851,номенклатури!R:U,4,0))</f>
        <v/>
      </c>
      <c r="O5851" s="119" t="str">
        <f>IF(M5851="","",VLOOKUP(M5851,'14'!D:D,1,0))</f>
        <v/>
      </c>
    </row>
    <row r="5852" spans="1:15" ht="12.75" customHeight="1" x14ac:dyDescent="0.2">
      <c r="A5852" s="36" t="str">
        <f>'0'!$A$4</f>
        <v>………………..</v>
      </c>
      <c r="B5852" s="37">
        <f>'0'!$A$2</f>
        <v>46112</v>
      </c>
      <c r="C5852" s="37" t="s">
        <v>1243</v>
      </c>
      <c r="D5852" s="119" t="str">
        <f>IF(G5852="","",VLOOKUP(G5852,номенклатури!R:T,2,0))</f>
        <v/>
      </c>
      <c r="E5852" s="365" t="str">
        <f>IF(G5852="","",VLOOKUP(G5852,номенклатури!R:T,3,0))</f>
        <v/>
      </c>
      <c r="F5852" s="159" t="str">
        <f>IF(G5852="","",IF(ISERROR(VLOOKUP(G5852,номенклатури!V:V,1,0)),E5852*H5852,E5852*I5852))</f>
        <v/>
      </c>
      <c r="G5852" s="14"/>
      <c r="H5852" s="15"/>
      <c r="I5852" s="15"/>
      <c r="J5852" s="15"/>
      <c r="K5852" s="15"/>
      <c r="L5852" s="217"/>
      <c r="M5852" s="22"/>
      <c r="N5852" s="119" t="str">
        <f>IF(G5852="","",VLOOKUP(G5852,номенклатури!R:U,4,0))</f>
        <v/>
      </c>
      <c r="O5852" s="119" t="str">
        <f>IF(M5852="","",VLOOKUP(M5852,'14'!D:D,1,0))</f>
        <v/>
      </c>
    </row>
    <row r="5853" spans="1:15" ht="12.75" customHeight="1" x14ac:dyDescent="0.2">
      <c r="A5853" s="36" t="str">
        <f>'0'!$A$4</f>
        <v>………………..</v>
      </c>
      <c r="B5853" s="37">
        <f>'0'!$A$2</f>
        <v>46112</v>
      </c>
      <c r="C5853" s="37" t="s">
        <v>1243</v>
      </c>
      <c r="D5853" s="119" t="str">
        <f>IF(G5853="","",VLOOKUP(G5853,номенклатури!R:T,2,0))</f>
        <v/>
      </c>
      <c r="E5853" s="365" t="str">
        <f>IF(G5853="","",VLOOKUP(G5853,номенклатури!R:T,3,0))</f>
        <v/>
      </c>
      <c r="F5853" s="159" t="str">
        <f>IF(G5853="","",IF(ISERROR(VLOOKUP(G5853,номенклатури!V:V,1,0)),E5853*H5853,E5853*I5853))</f>
        <v/>
      </c>
      <c r="G5853" s="14"/>
      <c r="H5853" s="15"/>
      <c r="I5853" s="15"/>
      <c r="J5853" s="15"/>
      <c r="K5853" s="15"/>
      <c r="L5853" s="217"/>
      <c r="M5853" s="22"/>
      <c r="N5853" s="119" t="str">
        <f>IF(G5853="","",VLOOKUP(G5853,номенклатури!R:U,4,0))</f>
        <v/>
      </c>
      <c r="O5853" s="119" t="str">
        <f>IF(M5853="","",VLOOKUP(M5853,'14'!D:D,1,0))</f>
        <v/>
      </c>
    </row>
    <row r="5854" spans="1:15" ht="12.75" customHeight="1" x14ac:dyDescent="0.2">
      <c r="A5854" s="36" t="str">
        <f>'0'!$A$4</f>
        <v>………………..</v>
      </c>
      <c r="B5854" s="37">
        <f>'0'!$A$2</f>
        <v>46112</v>
      </c>
      <c r="C5854" s="37" t="s">
        <v>1243</v>
      </c>
      <c r="D5854" s="119" t="str">
        <f>IF(G5854="","",VLOOKUP(G5854,номенклатури!R:T,2,0))</f>
        <v/>
      </c>
      <c r="E5854" s="365" t="str">
        <f>IF(G5854="","",VLOOKUP(G5854,номенклатури!R:T,3,0))</f>
        <v/>
      </c>
      <c r="F5854" s="159" t="str">
        <f>IF(G5854="","",IF(ISERROR(VLOOKUP(G5854,номенклатури!V:V,1,0)),E5854*H5854,E5854*I5854))</f>
        <v/>
      </c>
      <c r="G5854" s="14"/>
      <c r="H5854" s="15"/>
      <c r="I5854" s="15"/>
      <c r="J5854" s="15"/>
      <c r="K5854" s="15"/>
      <c r="L5854" s="217"/>
      <c r="M5854" s="22"/>
      <c r="N5854" s="119" t="str">
        <f>IF(G5854="","",VLOOKUP(G5854,номенклатури!R:U,4,0))</f>
        <v/>
      </c>
      <c r="O5854" s="119" t="str">
        <f>IF(M5854="","",VLOOKUP(M5854,'14'!D:D,1,0))</f>
        <v/>
      </c>
    </row>
    <row r="5855" spans="1:15" ht="12.75" customHeight="1" x14ac:dyDescent="0.2">
      <c r="A5855" s="36" t="str">
        <f>'0'!$A$4</f>
        <v>………………..</v>
      </c>
      <c r="B5855" s="37">
        <f>'0'!$A$2</f>
        <v>46112</v>
      </c>
      <c r="C5855" s="37" t="s">
        <v>1243</v>
      </c>
      <c r="D5855" s="119" t="str">
        <f>IF(G5855="","",VLOOKUP(G5855,номенклатури!R:T,2,0))</f>
        <v/>
      </c>
      <c r="E5855" s="365" t="str">
        <f>IF(G5855="","",VLOOKUP(G5855,номенклатури!R:T,3,0))</f>
        <v/>
      </c>
      <c r="F5855" s="159" t="str">
        <f>IF(G5855="","",IF(ISERROR(VLOOKUP(G5855,номенклатури!V:V,1,0)),E5855*H5855,E5855*I5855))</f>
        <v/>
      </c>
      <c r="G5855" s="14"/>
      <c r="H5855" s="15"/>
      <c r="I5855" s="15"/>
      <c r="J5855" s="15"/>
      <c r="K5855" s="15"/>
      <c r="L5855" s="217"/>
      <c r="M5855" s="22"/>
      <c r="N5855" s="119" t="str">
        <f>IF(G5855="","",VLOOKUP(G5855,номенклатури!R:U,4,0))</f>
        <v/>
      </c>
      <c r="O5855" s="119" t="str">
        <f>IF(M5855="","",VLOOKUP(M5855,'14'!D:D,1,0))</f>
        <v/>
      </c>
    </row>
    <row r="5856" spans="1:15" ht="12.75" customHeight="1" x14ac:dyDescent="0.2">
      <c r="A5856" s="36" t="str">
        <f>'0'!$A$4</f>
        <v>………………..</v>
      </c>
      <c r="B5856" s="37">
        <f>'0'!$A$2</f>
        <v>46112</v>
      </c>
      <c r="C5856" s="37" t="s">
        <v>1243</v>
      </c>
      <c r="D5856" s="119" t="str">
        <f>IF(G5856="","",VLOOKUP(G5856,номенклатури!R:T,2,0))</f>
        <v/>
      </c>
      <c r="E5856" s="365" t="str">
        <f>IF(G5856="","",VLOOKUP(G5856,номенклатури!R:T,3,0))</f>
        <v/>
      </c>
      <c r="F5856" s="159" t="str">
        <f>IF(G5856="","",IF(ISERROR(VLOOKUP(G5856,номенклатури!V:V,1,0)),E5856*H5856,E5856*I5856))</f>
        <v/>
      </c>
      <c r="G5856" s="14"/>
      <c r="H5856" s="15"/>
      <c r="I5856" s="15"/>
      <c r="J5856" s="15"/>
      <c r="K5856" s="15"/>
      <c r="L5856" s="217"/>
      <c r="M5856" s="22"/>
      <c r="N5856" s="119" t="str">
        <f>IF(G5856="","",VLOOKUP(G5856,номенклатури!R:U,4,0))</f>
        <v/>
      </c>
      <c r="O5856" s="119" t="str">
        <f>IF(M5856="","",VLOOKUP(M5856,'14'!D:D,1,0))</f>
        <v/>
      </c>
    </row>
    <row r="5857" spans="1:15" ht="12.75" customHeight="1" x14ac:dyDescent="0.2">
      <c r="A5857" s="36" t="str">
        <f>'0'!$A$4</f>
        <v>………………..</v>
      </c>
      <c r="B5857" s="37">
        <f>'0'!$A$2</f>
        <v>46112</v>
      </c>
      <c r="C5857" s="37" t="s">
        <v>1243</v>
      </c>
      <c r="D5857" s="119" t="str">
        <f>IF(G5857="","",VLOOKUP(G5857,номенклатури!R:T,2,0))</f>
        <v/>
      </c>
      <c r="E5857" s="365" t="str">
        <f>IF(G5857="","",VLOOKUP(G5857,номенклатури!R:T,3,0))</f>
        <v/>
      </c>
      <c r="F5857" s="159" t="str">
        <f>IF(G5857="","",IF(ISERROR(VLOOKUP(G5857,номенклатури!V:V,1,0)),E5857*H5857,E5857*I5857))</f>
        <v/>
      </c>
      <c r="G5857" s="14"/>
      <c r="H5857" s="15"/>
      <c r="I5857" s="15"/>
      <c r="J5857" s="15"/>
      <c r="K5857" s="15"/>
      <c r="L5857" s="217"/>
      <c r="M5857" s="22"/>
      <c r="N5857" s="119" t="str">
        <f>IF(G5857="","",VLOOKUP(G5857,номенклатури!R:U,4,0))</f>
        <v/>
      </c>
      <c r="O5857" s="119" t="str">
        <f>IF(M5857="","",VLOOKUP(M5857,'14'!D:D,1,0))</f>
        <v/>
      </c>
    </row>
    <row r="5858" spans="1:15" ht="12.75" customHeight="1" x14ac:dyDescent="0.2">
      <c r="A5858" s="36" t="str">
        <f>'0'!$A$4</f>
        <v>………………..</v>
      </c>
      <c r="B5858" s="37">
        <f>'0'!$A$2</f>
        <v>46112</v>
      </c>
      <c r="C5858" s="37" t="s">
        <v>1243</v>
      </c>
      <c r="D5858" s="119" t="str">
        <f>IF(G5858="","",VLOOKUP(G5858,номенклатури!R:T,2,0))</f>
        <v/>
      </c>
      <c r="E5858" s="365" t="str">
        <f>IF(G5858="","",VLOOKUP(G5858,номенклатури!R:T,3,0))</f>
        <v/>
      </c>
      <c r="F5858" s="159" t="str">
        <f>IF(G5858="","",IF(ISERROR(VLOOKUP(G5858,номенклатури!V:V,1,0)),E5858*H5858,E5858*I5858))</f>
        <v/>
      </c>
      <c r="G5858" s="14"/>
      <c r="H5858" s="15"/>
      <c r="I5858" s="15"/>
      <c r="J5858" s="15"/>
      <c r="K5858" s="15"/>
      <c r="L5858" s="217"/>
      <c r="M5858" s="22"/>
      <c r="N5858" s="119" t="str">
        <f>IF(G5858="","",VLOOKUP(G5858,номенклатури!R:U,4,0))</f>
        <v/>
      </c>
      <c r="O5858" s="119" t="str">
        <f>IF(M5858="","",VLOOKUP(M5858,'14'!D:D,1,0))</f>
        <v/>
      </c>
    </row>
    <row r="5859" spans="1:15" ht="12.75" customHeight="1" x14ac:dyDescent="0.2">
      <c r="A5859" s="36" t="str">
        <f>'0'!$A$4</f>
        <v>………………..</v>
      </c>
      <c r="B5859" s="37">
        <f>'0'!$A$2</f>
        <v>46112</v>
      </c>
      <c r="C5859" s="37" t="s">
        <v>1243</v>
      </c>
      <c r="D5859" s="119" t="str">
        <f>IF(G5859="","",VLOOKUP(G5859,номенклатури!R:T,2,0))</f>
        <v/>
      </c>
      <c r="E5859" s="365" t="str">
        <f>IF(G5859="","",VLOOKUP(G5859,номенклатури!R:T,3,0))</f>
        <v/>
      </c>
      <c r="F5859" s="159" t="str">
        <f>IF(G5859="","",IF(ISERROR(VLOOKUP(G5859,номенклатури!V:V,1,0)),E5859*H5859,E5859*I5859))</f>
        <v/>
      </c>
      <c r="G5859" s="14"/>
      <c r="H5859" s="15"/>
      <c r="I5859" s="15"/>
      <c r="J5859" s="15"/>
      <c r="K5859" s="15"/>
      <c r="L5859" s="217"/>
      <c r="M5859" s="22"/>
      <c r="N5859" s="119" t="str">
        <f>IF(G5859="","",VLOOKUP(G5859,номенклатури!R:U,4,0))</f>
        <v/>
      </c>
      <c r="O5859" s="119" t="str">
        <f>IF(M5859="","",VLOOKUP(M5859,'14'!D:D,1,0))</f>
        <v/>
      </c>
    </row>
    <row r="5860" spans="1:15" ht="12.75" customHeight="1" x14ac:dyDescent="0.2">
      <c r="A5860" s="36" t="str">
        <f>'0'!$A$4</f>
        <v>………………..</v>
      </c>
      <c r="B5860" s="37">
        <f>'0'!$A$2</f>
        <v>46112</v>
      </c>
      <c r="C5860" s="37" t="s">
        <v>1243</v>
      </c>
      <c r="D5860" s="119" t="str">
        <f>IF(G5860="","",VLOOKUP(G5860,номенклатури!R:T,2,0))</f>
        <v/>
      </c>
      <c r="E5860" s="365" t="str">
        <f>IF(G5860="","",VLOOKUP(G5860,номенклатури!R:T,3,0))</f>
        <v/>
      </c>
      <c r="F5860" s="159" t="str">
        <f>IF(G5860="","",IF(ISERROR(VLOOKUP(G5860,номенклатури!V:V,1,0)),E5860*H5860,E5860*I5860))</f>
        <v/>
      </c>
      <c r="G5860" s="14"/>
      <c r="H5860" s="15"/>
      <c r="I5860" s="15"/>
      <c r="J5860" s="15"/>
      <c r="K5860" s="15"/>
      <c r="L5860" s="217"/>
      <c r="M5860" s="22"/>
      <c r="N5860" s="119" t="str">
        <f>IF(G5860="","",VLOOKUP(G5860,номенклатури!R:U,4,0))</f>
        <v/>
      </c>
      <c r="O5860" s="119" t="str">
        <f>IF(M5860="","",VLOOKUP(M5860,'14'!D:D,1,0))</f>
        <v/>
      </c>
    </row>
    <row r="5861" spans="1:15" ht="12.75" customHeight="1" x14ac:dyDescent="0.2">
      <c r="A5861" s="36" t="str">
        <f>'0'!$A$4</f>
        <v>………………..</v>
      </c>
      <c r="B5861" s="37">
        <f>'0'!$A$2</f>
        <v>46112</v>
      </c>
      <c r="C5861" s="37" t="s">
        <v>1243</v>
      </c>
      <c r="D5861" s="119" t="str">
        <f>IF(G5861="","",VLOOKUP(G5861,номенклатури!R:T,2,0))</f>
        <v/>
      </c>
      <c r="E5861" s="365" t="str">
        <f>IF(G5861="","",VLOOKUP(G5861,номенклатури!R:T,3,0))</f>
        <v/>
      </c>
      <c r="F5861" s="159" t="str">
        <f>IF(G5861="","",IF(ISERROR(VLOOKUP(G5861,номенклатури!V:V,1,0)),E5861*H5861,E5861*I5861))</f>
        <v/>
      </c>
      <c r="G5861" s="14"/>
      <c r="H5861" s="15"/>
      <c r="I5861" s="15"/>
      <c r="J5861" s="15"/>
      <c r="K5861" s="15"/>
      <c r="L5861" s="217"/>
      <c r="M5861" s="22"/>
      <c r="N5861" s="119" t="str">
        <f>IF(G5861="","",VLOOKUP(G5861,номенклатури!R:U,4,0))</f>
        <v/>
      </c>
      <c r="O5861" s="119" t="str">
        <f>IF(M5861="","",VLOOKUP(M5861,'14'!D:D,1,0))</f>
        <v/>
      </c>
    </row>
    <row r="5862" spans="1:15" ht="12.75" customHeight="1" x14ac:dyDescent="0.2">
      <c r="A5862" s="36" t="str">
        <f>'0'!$A$4</f>
        <v>………………..</v>
      </c>
      <c r="B5862" s="37">
        <f>'0'!$A$2</f>
        <v>46112</v>
      </c>
      <c r="C5862" s="37" t="s">
        <v>1243</v>
      </c>
      <c r="D5862" s="119" t="str">
        <f>IF(G5862="","",VLOOKUP(G5862,номенклатури!R:T,2,0))</f>
        <v/>
      </c>
      <c r="E5862" s="365" t="str">
        <f>IF(G5862="","",VLOOKUP(G5862,номенклатури!R:T,3,0))</f>
        <v/>
      </c>
      <c r="F5862" s="159" t="str">
        <f>IF(G5862="","",IF(ISERROR(VLOOKUP(G5862,номенклатури!V:V,1,0)),E5862*H5862,E5862*I5862))</f>
        <v/>
      </c>
      <c r="G5862" s="14"/>
      <c r="H5862" s="15"/>
      <c r="I5862" s="15"/>
      <c r="J5862" s="15"/>
      <c r="K5862" s="15"/>
      <c r="L5862" s="217"/>
      <c r="M5862" s="22"/>
      <c r="N5862" s="119" t="str">
        <f>IF(G5862="","",VLOOKUP(G5862,номенклатури!R:U,4,0))</f>
        <v/>
      </c>
      <c r="O5862" s="119" t="str">
        <f>IF(M5862="","",VLOOKUP(M5862,'14'!D:D,1,0))</f>
        <v/>
      </c>
    </row>
    <row r="5863" spans="1:15" ht="12.75" customHeight="1" x14ac:dyDescent="0.2">
      <c r="A5863" s="36" t="str">
        <f>'0'!$A$4</f>
        <v>………………..</v>
      </c>
      <c r="B5863" s="37">
        <f>'0'!$A$2</f>
        <v>46112</v>
      </c>
      <c r="C5863" s="37" t="s">
        <v>1243</v>
      </c>
      <c r="D5863" s="119" t="str">
        <f>IF(G5863="","",VLOOKUP(G5863,номенклатури!R:T,2,0))</f>
        <v/>
      </c>
      <c r="E5863" s="365" t="str">
        <f>IF(G5863="","",VLOOKUP(G5863,номенклатури!R:T,3,0))</f>
        <v/>
      </c>
      <c r="F5863" s="159" t="str">
        <f>IF(G5863="","",IF(ISERROR(VLOOKUP(G5863,номенклатури!V:V,1,0)),E5863*H5863,E5863*I5863))</f>
        <v/>
      </c>
      <c r="G5863" s="14"/>
      <c r="H5863" s="15"/>
      <c r="I5863" s="15"/>
      <c r="J5863" s="15"/>
      <c r="K5863" s="15"/>
      <c r="L5863" s="217"/>
      <c r="M5863" s="22"/>
      <c r="N5863" s="119" t="str">
        <f>IF(G5863="","",VLOOKUP(G5863,номенклатури!R:U,4,0))</f>
        <v/>
      </c>
      <c r="O5863" s="119" t="str">
        <f>IF(M5863="","",VLOOKUP(M5863,'14'!D:D,1,0))</f>
        <v/>
      </c>
    </row>
    <row r="5864" spans="1:15" ht="12.75" customHeight="1" x14ac:dyDescent="0.2">
      <c r="A5864" s="36" t="str">
        <f>'0'!$A$4</f>
        <v>………………..</v>
      </c>
      <c r="B5864" s="37">
        <f>'0'!$A$2</f>
        <v>46112</v>
      </c>
      <c r="C5864" s="37" t="s">
        <v>1243</v>
      </c>
      <c r="D5864" s="119" t="str">
        <f>IF(G5864="","",VLOOKUP(G5864,номенклатури!R:T,2,0))</f>
        <v/>
      </c>
      <c r="E5864" s="365" t="str">
        <f>IF(G5864="","",VLOOKUP(G5864,номенклатури!R:T,3,0))</f>
        <v/>
      </c>
      <c r="F5864" s="159" t="str">
        <f>IF(G5864="","",IF(ISERROR(VLOOKUP(G5864,номенклатури!V:V,1,0)),E5864*H5864,E5864*I5864))</f>
        <v/>
      </c>
      <c r="G5864" s="14"/>
      <c r="H5864" s="15"/>
      <c r="I5864" s="15"/>
      <c r="J5864" s="15"/>
      <c r="K5864" s="15"/>
      <c r="L5864" s="217"/>
      <c r="M5864" s="22"/>
      <c r="N5864" s="119" t="str">
        <f>IF(G5864="","",VLOOKUP(G5864,номенклатури!R:U,4,0))</f>
        <v/>
      </c>
      <c r="O5864" s="119" t="str">
        <f>IF(M5864="","",VLOOKUP(M5864,'14'!D:D,1,0))</f>
        <v/>
      </c>
    </row>
    <row r="5865" spans="1:15" ht="12.75" customHeight="1" x14ac:dyDescent="0.2">
      <c r="A5865" s="36" t="str">
        <f>'0'!$A$4</f>
        <v>………………..</v>
      </c>
      <c r="B5865" s="37">
        <f>'0'!$A$2</f>
        <v>46112</v>
      </c>
      <c r="C5865" s="37" t="s">
        <v>1243</v>
      </c>
      <c r="D5865" s="119" t="str">
        <f>IF(G5865="","",VLOOKUP(G5865,номенклатури!R:T,2,0))</f>
        <v/>
      </c>
      <c r="E5865" s="365" t="str">
        <f>IF(G5865="","",VLOOKUP(G5865,номенклатури!R:T,3,0))</f>
        <v/>
      </c>
      <c r="F5865" s="159" t="str">
        <f>IF(G5865="","",IF(ISERROR(VLOOKUP(G5865,номенклатури!V:V,1,0)),E5865*H5865,E5865*I5865))</f>
        <v/>
      </c>
      <c r="G5865" s="14"/>
      <c r="H5865" s="15"/>
      <c r="I5865" s="15"/>
      <c r="J5865" s="15"/>
      <c r="K5865" s="15"/>
      <c r="L5865" s="217"/>
      <c r="M5865" s="22"/>
      <c r="N5865" s="119" t="str">
        <f>IF(G5865="","",VLOOKUP(G5865,номенклатури!R:U,4,0))</f>
        <v/>
      </c>
      <c r="O5865" s="119" t="str">
        <f>IF(M5865="","",VLOOKUP(M5865,'14'!D:D,1,0))</f>
        <v/>
      </c>
    </row>
    <row r="5866" spans="1:15" ht="12.75" customHeight="1" x14ac:dyDescent="0.2">
      <c r="A5866" s="36" t="str">
        <f>'0'!$A$4</f>
        <v>………………..</v>
      </c>
      <c r="B5866" s="37">
        <f>'0'!$A$2</f>
        <v>46112</v>
      </c>
      <c r="C5866" s="37" t="s">
        <v>1243</v>
      </c>
      <c r="D5866" s="119" t="str">
        <f>IF(G5866="","",VLOOKUP(G5866,номенклатури!R:T,2,0))</f>
        <v/>
      </c>
      <c r="E5866" s="365" t="str">
        <f>IF(G5866="","",VLOOKUP(G5866,номенклатури!R:T,3,0))</f>
        <v/>
      </c>
      <c r="F5866" s="159" t="str">
        <f>IF(G5866="","",IF(ISERROR(VLOOKUP(G5866,номенклатури!V:V,1,0)),E5866*H5866,E5866*I5866))</f>
        <v/>
      </c>
      <c r="G5866" s="14"/>
      <c r="H5866" s="15"/>
      <c r="I5866" s="15"/>
      <c r="J5866" s="15"/>
      <c r="K5866" s="15"/>
      <c r="L5866" s="217"/>
      <c r="M5866" s="22"/>
      <c r="N5866" s="119" t="str">
        <f>IF(G5866="","",VLOOKUP(G5866,номенклатури!R:U,4,0))</f>
        <v/>
      </c>
      <c r="O5866" s="119" t="str">
        <f>IF(M5866="","",VLOOKUP(M5866,'14'!D:D,1,0))</f>
        <v/>
      </c>
    </row>
    <row r="5867" spans="1:15" ht="12.75" customHeight="1" x14ac:dyDescent="0.2">
      <c r="A5867" s="36" t="str">
        <f>'0'!$A$4</f>
        <v>………………..</v>
      </c>
      <c r="B5867" s="37">
        <f>'0'!$A$2</f>
        <v>46112</v>
      </c>
      <c r="C5867" s="37" t="s">
        <v>1243</v>
      </c>
      <c r="D5867" s="119" t="str">
        <f>IF(G5867="","",VLOOKUP(G5867,номенклатури!R:T,2,0))</f>
        <v/>
      </c>
      <c r="E5867" s="365" t="str">
        <f>IF(G5867="","",VLOOKUP(G5867,номенклатури!R:T,3,0))</f>
        <v/>
      </c>
      <c r="F5867" s="159" t="str">
        <f>IF(G5867="","",IF(ISERROR(VLOOKUP(G5867,номенклатури!V:V,1,0)),E5867*H5867,E5867*I5867))</f>
        <v/>
      </c>
      <c r="G5867" s="14"/>
      <c r="H5867" s="15"/>
      <c r="I5867" s="15"/>
      <c r="J5867" s="15"/>
      <c r="K5867" s="15"/>
      <c r="L5867" s="217"/>
      <c r="M5867" s="22"/>
      <c r="N5867" s="119" t="str">
        <f>IF(G5867="","",VLOOKUP(G5867,номенклатури!R:U,4,0))</f>
        <v/>
      </c>
      <c r="O5867" s="119" t="str">
        <f>IF(M5867="","",VLOOKUP(M5867,'14'!D:D,1,0))</f>
        <v/>
      </c>
    </row>
    <row r="5868" spans="1:15" ht="12.75" customHeight="1" x14ac:dyDescent="0.2">
      <c r="A5868" s="36" t="str">
        <f>'0'!$A$4</f>
        <v>………………..</v>
      </c>
      <c r="B5868" s="37">
        <f>'0'!$A$2</f>
        <v>46112</v>
      </c>
      <c r="C5868" s="37" t="s">
        <v>1243</v>
      </c>
      <c r="D5868" s="119" t="str">
        <f>IF(G5868="","",VLOOKUP(G5868,номенклатури!R:T,2,0))</f>
        <v/>
      </c>
      <c r="E5868" s="365" t="str">
        <f>IF(G5868="","",VLOOKUP(G5868,номенклатури!R:T,3,0))</f>
        <v/>
      </c>
      <c r="F5868" s="159" t="str">
        <f>IF(G5868="","",IF(ISERROR(VLOOKUP(G5868,номенклатури!V:V,1,0)),E5868*H5868,E5868*I5868))</f>
        <v/>
      </c>
      <c r="G5868" s="14"/>
      <c r="H5868" s="15"/>
      <c r="I5868" s="15"/>
      <c r="J5868" s="15"/>
      <c r="K5868" s="15"/>
      <c r="L5868" s="217"/>
      <c r="M5868" s="22"/>
      <c r="N5868" s="119" t="str">
        <f>IF(G5868="","",VLOOKUP(G5868,номенклатури!R:U,4,0))</f>
        <v/>
      </c>
      <c r="O5868" s="119" t="str">
        <f>IF(M5868="","",VLOOKUP(M5868,'14'!D:D,1,0))</f>
        <v/>
      </c>
    </row>
    <row r="5869" spans="1:15" ht="12.75" customHeight="1" x14ac:dyDescent="0.2">
      <c r="A5869" s="36" t="str">
        <f>'0'!$A$4</f>
        <v>………………..</v>
      </c>
      <c r="B5869" s="37">
        <f>'0'!$A$2</f>
        <v>46112</v>
      </c>
      <c r="C5869" s="37" t="s">
        <v>1243</v>
      </c>
      <c r="D5869" s="119" t="str">
        <f>IF(G5869="","",VLOOKUP(G5869,номенклатури!R:T,2,0))</f>
        <v/>
      </c>
      <c r="E5869" s="365" t="str">
        <f>IF(G5869="","",VLOOKUP(G5869,номенклатури!R:T,3,0))</f>
        <v/>
      </c>
      <c r="F5869" s="159" t="str">
        <f>IF(G5869="","",IF(ISERROR(VLOOKUP(G5869,номенклатури!V:V,1,0)),E5869*H5869,E5869*I5869))</f>
        <v/>
      </c>
      <c r="G5869" s="14"/>
      <c r="H5869" s="15"/>
      <c r="I5869" s="15"/>
      <c r="J5869" s="15"/>
      <c r="K5869" s="15"/>
      <c r="L5869" s="217"/>
      <c r="M5869" s="22"/>
      <c r="N5869" s="119" t="str">
        <f>IF(G5869="","",VLOOKUP(G5869,номенклатури!R:U,4,0))</f>
        <v/>
      </c>
      <c r="O5869" s="119" t="str">
        <f>IF(M5869="","",VLOOKUP(M5869,'14'!D:D,1,0))</f>
        <v/>
      </c>
    </row>
    <row r="5870" spans="1:15" ht="12.75" customHeight="1" x14ac:dyDescent="0.2">
      <c r="A5870" s="36" t="str">
        <f>'0'!$A$4</f>
        <v>………………..</v>
      </c>
      <c r="B5870" s="37">
        <f>'0'!$A$2</f>
        <v>46112</v>
      </c>
      <c r="C5870" s="37" t="s">
        <v>1243</v>
      </c>
      <c r="D5870" s="119" t="str">
        <f>IF(G5870="","",VLOOKUP(G5870,номенклатури!R:T,2,0))</f>
        <v/>
      </c>
      <c r="E5870" s="365" t="str">
        <f>IF(G5870="","",VLOOKUP(G5870,номенклатури!R:T,3,0))</f>
        <v/>
      </c>
      <c r="F5870" s="159" t="str">
        <f>IF(G5870="","",IF(ISERROR(VLOOKUP(G5870,номенклатури!V:V,1,0)),E5870*H5870,E5870*I5870))</f>
        <v/>
      </c>
      <c r="G5870" s="14"/>
      <c r="H5870" s="15"/>
      <c r="I5870" s="15"/>
      <c r="J5870" s="15"/>
      <c r="K5870" s="15"/>
      <c r="L5870" s="217"/>
      <c r="M5870" s="22"/>
      <c r="N5870" s="119" t="str">
        <f>IF(G5870="","",VLOOKUP(G5870,номенклатури!R:U,4,0))</f>
        <v/>
      </c>
      <c r="O5870" s="119" t="str">
        <f>IF(M5870="","",VLOOKUP(M5870,'14'!D:D,1,0))</f>
        <v/>
      </c>
    </row>
    <row r="5871" spans="1:15" ht="12.75" customHeight="1" x14ac:dyDescent="0.2">
      <c r="A5871" s="36" t="str">
        <f>'0'!$A$4</f>
        <v>………………..</v>
      </c>
      <c r="B5871" s="37">
        <f>'0'!$A$2</f>
        <v>46112</v>
      </c>
      <c r="C5871" s="37" t="s">
        <v>1243</v>
      </c>
      <c r="D5871" s="119" t="str">
        <f>IF(G5871="","",VLOOKUP(G5871,номенклатури!R:T,2,0))</f>
        <v/>
      </c>
      <c r="E5871" s="365" t="str">
        <f>IF(G5871="","",VLOOKUP(G5871,номенклатури!R:T,3,0))</f>
        <v/>
      </c>
      <c r="F5871" s="159" t="str">
        <f>IF(G5871="","",IF(ISERROR(VLOOKUP(G5871,номенклатури!V:V,1,0)),E5871*H5871,E5871*I5871))</f>
        <v/>
      </c>
      <c r="G5871" s="14"/>
      <c r="H5871" s="15"/>
      <c r="I5871" s="15"/>
      <c r="J5871" s="15"/>
      <c r="K5871" s="15"/>
      <c r="L5871" s="217"/>
      <c r="M5871" s="22"/>
      <c r="N5871" s="119" t="str">
        <f>IF(G5871="","",VLOOKUP(G5871,номенклатури!R:U,4,0))</f>
        <v/>
      </c>
      <c r="O5871" s="119" t="str">
        <f>IF(M5871="","",VLOOKUP(M5871,'14'!D:D,1,0))</f>
        <v/>
      </c>
    </row>
    <row r="5872" spans="1:15" ht="12.75" customHeight="1" x14ac:dyDescent="0.2">
      <c r="A5872" s="36" t="str">
        <f>'0'!$A$4</f>
        <v>………………..</v>
      </c>
      <c r="B5872" s="37">
        <f>'0'!$A$2</f>
        <v>46112</v>
      </c>
      <c r="C5872" s="37" t="s">
        <v>1243</v>
      </c>
      <c r="D5872" s="119" t="str">
        <f>IF(G5872="","",VLOOKUP(G5872,номенклатури!R:T,2,0))</f>
        <v/>
      </c>
      <c r="E5872" s="365" t="str">
        <f>IF(G5872="","",VLOOKUP(G5872,номенклатури!R:T,3,0))</f>
        <v/>
      </c>
      <c r="F5872" s="159" t="str">
        <f>IF(G5872="","",IF(ISERROR(VLOOKUP(G5872,номенклатури!V:V,1,0)),E5872*H5872,E5872*I5872))</f>
        <v/>
      </c>
      <c r="G5872" s="14"/>
      <c r="H5872" s="15"/>
      <c r="I5872" s="15"/>
      <c r="J5872" s="15"/>
      <c r="K5872" s="15"/>
      <c r="L5872" s="217"/>
      <c r="M5872" s="22"/>
      <c r="N5872" s="119" t="str">
        <f>IF(G5872="","",VLOOKUP(G5872,номенклатури!R:U,4,0))</f>
        <v/>
      </c>
      <c r="O5872" s="119" t="str">
        <f>IF(M5872="","",VLOOKUP(M5872,'14'!D:D,1,0))</f>
        <v/>
      </c>
    </row>
    <row r="5873" spans="1:15" ht="12.75" customHeight="1" x14ac:dyDescent="0.2">
      <c r="A5873" s="36" t="str">
        <f>'0'!$A$4</f>
        <v>………………..</v>
      </c>
      <c r="B5873" s="37">
        <f>'0'!$A$2</f>
        <v>46112</v>
      </c>
      <c r="C5873" s="37" t="s">
        <v>1243</v>
      </c>
      <c r="D5873" s="119" t="str">
        <f>IF(G5873="","",VLOOKUP(G5873,номенклатури!R:T,2,0))</f>
        <v/>
      </c>
      <c r="E5873" s="365" t="str">
        <f>IF(G5873="","",VLOOKUP(G5873,номенклатури!R:T,3,0))</f>
        <v/>
      </c>
      <c r="F5873" s="159" t="str">
        <f>IF(G5873="","",IF(ISERROR(VLOOKUP(G5873,номенклатури!V:V,1,0)),E5873*H5873,E5873*I5873))</f>
        <v/>
      </c>
      <c r="G5873" s="14"/>
      <c r="H5873" s="15"/>
      <c r="I5873" s="15"/>
      <c r="J5873" s="15"/>
      <c r="K5873" s="15"/>
      <c r="L5873" s="217"/>
      <c r="M5873" s="22"/>
      <c r="N5873" s="119" t="str">
        <f>IF(G5873="","",VLOOKUP(G5873,номенклатури!R:U,4,0))</f>
        <v/>
      </c>
      <c r="O5873" s="119" t="str">
        <f>IF(M5873="","",VLOOKUP(M5873,'14'!D:D,1,0))</f>
        <v/>
      </c>
    </row>
    <row r="5874" spans="1:15" ht="12.75" customHeight="1" x14ac:dyDescent="0.2">
      <c r="A5874" s="36" t="str">
        <f>'0'!$A$4</f>
        <v>………………..</v>
      </c>
      <c r="B5874" s="37">
        <f>'0'!$A$2</f>
        <v>46112</v>
      </c>
      <c r="C5874" s="37" t="s">
        <v>1243</v>
      </c>
      <c r="D5874" s="119" t="str">
        <f>IF(G5874="","",VLOOKUP(G5874,номенклатури!R:T,2,0))</f>
        <v/>
      </c>
      <c r="E5874" s="365" t="str">
        <f>IF(G5874="","",VLOOKUP(G5874,номенклатури!R:T,3,0))</f>
        <v/>
      </c>
      <c r="F5874" s="159" t="str">
        <f>IF(G5874="","",IF(ISERROR(VLOOKUP(G5874,номенклатури!V:V,1,0)),E5874*H5874,E5874*I5874))</f>
        <v/>
      </c>
      <c r="G5874" s="14"/>
      <c r="H5874" s="15"/>
      <c r="I5874" s="15"/>
      <c r="J5874" s="15"/>
      <c r="K5874" s="15"/>
      <c r="L5874" s="217"/>
      <c r="M5874" s="22"/>
      <c r="N5874" s="119" t="str">
        <f>IF(G5874="","",VLOOKUP(G5874,номенклатури!R:U,4,0))</f>
        <v/>
      </c>
      <c r="O5874" s="119" t="str">
        <f>IF(M5874="","",VLOOKUP(M5874,'14'!D:D,1,0))</f>
        <v/>
      </c>
    </row>
    <row r="5875" spans="1:15" ht="12.75" customHeight="1" x14ac:dyDescent="0.2">
      <c r="A5875" s="36" t="str">
        <f>'0'!$A$4</f>
        <v>………………..</v>
      </c>
      <c r="B5875" s="37">
        <f>'0'!$A$2</f>
        <v>46112</v>
      </c>
      <c r="C5875" s="37" t="s">
        <v>1243</v>
      </c>
      <c r="D5875" s="119" t="str">
        <f>IF(G5875="","",VLOOKUP(G5875,номенклатури!R:T,2,0))</f>
        <v/>
      </c>
      <c r="E5875" s="365" t="str">
        <f>IF(G5875="","",VLOOKUP(G5875,номенклатури!R:T,3,0))</f>
        <v/>
      </c>
      <c r="F5875" s="159" t="str">
        <f>IF(G5875="","",IF(ISERROR(VLOOKUP(G5875,номенклатури!V:V,1,0)),E5875*H5875,E5875*I5875))</f>
        <v/>
      </c>
      <c r="G5875" s="14"/>
      <c r="H5875" s="15"/>
      <c r="I5875" s="15"/>
      <c r="J5875" s="15"/>
      <c r="K5875" s="15"/>
      <c r="L5875" s="217"/>
      <c r="M5875" s="22"/>
      <c r="N5875" s="119" t="str">
        <f>IF(G5875="","",VLOOKUP(G5875,номенклатури!R:U,4,0))</f>
        <v/>
      </c>
      <c r="O5875" s="119" t="str">
        <f>IF(M5875="","",VLOOKUP(M5875,'14'!D:D,1,0))</f>
        <v/>
      </c>
    </row>
    <row r="5876" spans="1:15" ht="12.75" customHeight="1" x14ac:dyDescent="0.2">
      <c r="A5876" s="36" t="str">
        <f>'0'!$A$4</f>
        <v>………………..</v>
      </c>
      <c r="B5876" s="37">
        <f>'0'!$A$2</f>
        <v>46112</v>
      </c>
      <c r="C5876" s="37" t="s">
        <v>1243</v>
      </c>
      <c r="D5876" s="119" t="str">
        <f>IF(G5876="","",VLOOKUP(G5876,номенклатури!R:T,2,0))</f>
        <v/>
      </c>
      <c r="E5876" s="365" t="str">
        <f>IF(G5876="","",VLOOKUP(G5876,номенклатури!R:T,3,0))</f>
        <v/>
      </c>
      <c r="F5876" s="159" t="str">
        <f>IF(G5876="","",IF(ISERROR(VLOOKUP(G5876,номенклатури!V:V,1,0)),E5876*H5876,E5876*I5876))</f>
        <v/>
      </c>
      <c r="G5876" s="14"/>
      <c r="H5876" s="15"/>
      <c r="I5876" s="15"/>
      <c r="J5876" s="15"/>
      <c r="K5876" s="15"/>
      <c r="L5876" s="217"/>
      <c r="M5876" s="22"/>
      <c r="N5876" s="119" t="str">
        <f>IF(G5876="","",VLOOKUP(G5876,номенклатури!R:U,4,0))</f>
        <v/>
      </c>
      <c r="O5876" s="119" t="str">
        <f>IF(M5876="","",VLOOKUP(M5876,'14'!D:D,1,0))</f>
        <v/>
      </c>
    </row>
    <row r="5877" spans="1:15" ht="12.75" customHeight="1" x14ac:dyDescent="0.2">
      <c r="A5877" s="36" t="str">
        <f>'0'!$A$4</f>
        <v>………………..</v>
      </c>
      <c r="B5877" s="37">
        <f>'0'!$A$2</f>
        <v>46112</v>
      </c>
      <c r="C5877" s="37" t="s">
        <v>1243</v>
      </c>
      <c r="D5877" s="119" t="str">
        <f>IF(G5877="","",VLOOKUP(G5877,номенклатури!R:T,2,0))</f>
        <v/>
      </c>
      <c r="E5877" s="365" t="str">
        <f>IF(G5877="","",VLOOKUP(G5877,номенклатури!R:T,3,0))</f>
        <v/>
      </c>
      <c r="F5877" s="159" t="str">
        <f>IF(G5877="","",IF(ISERROR(VLOOKUP(G5877,номенклатури!V:V,1,0)),E5877*H5877,E5877*I5877))</f>
        <v/>
      </c>
      <c r="G5877" s="14"/>
      <c r="H5877" s="15"/>
      <c r="I5877" s="15"/>
      <c r="J5877" s="15"/>
      <c r="K5877" s="15"/>
      <c r="L5877" s="217"/>
      <c r="M5877" s="22"/>
      <c r="N5877" s="119" t="str">
        <f>IF(G5877="","",VLOOKUP(G5877,номенклатури!R:U,4,0))</f>
        <v/>
      </c>
      <c r="O5877" s="119" t="str">
        <f>IF(M5877="","",VLOOKUP(M5877,'14'!D:D,1,0))</f>
        <v/>
      </c>
    </row>
    <row r="5878" spans="1:15" ht="12.75" customHeight="1" x14ac:dyDescent="0.2">
      <c r="A5878" s="36" t="str">
        <f>'0'!$A$4</f>
        <v>………………..</v>
      </c>
      <c r="B5878" s="37">
        <f>'0'!$A$2</f>
        <v>46112</v>
      </c>
      <c r="C5878" s="37" t="s">
        <v>1243</v>
      </c>
      <c r="D5878" s="119" t="str">
        <f>IF(G5878="","",VLOOKUP(G5878,номенклатури!R:T,2,0))</f>
        <v/>
      </c>
      <c r="E5878" s="365" t="str">
        <f>IF(G5878="","",VLOOKUP(G5878,номенклатури!R:T,3,0))</f>
        <v/>
      </c>
      <c r="F5878" s="159" t="str">
        <f>IF(G5878="","",IF(ISERROR(VLOOKUP(G5878,номенклатури!V:V,1,0)),E5878*H5878,E5878*I5878))</f>
        <v/>
      </c>
      <c r="G5878" s="14"/>
      <c r="H5878" s="15"/>
      <c r="I5878" s="15"/>
      <c r="J5878" s="15"/>
      <c r="K5878" s="15"/>
      <c r="L5878" s="217"/>
      <c r="M5878" s="22"/>
      <c r="N5878" s="119" t="str">
        <f>IF(G5878="","",VLOOKUP(G5878,номенклатури!R:U,4,0))</f>
        <v/>
      </c>
      <c r="O5878" s="119" t="str">
        <f>IF(M5878="","",VLOOKUP(M5878,'14'!D:D,1,0))</f>
        <v/>
      </c>
    </row>
    <row r="5879" spans="1:15" ht="12.75" customHeight="1" x14ac:dyDescent="0.2">
      <c r="A5879" s="36" t="str">
        <f>'0'!$A$4</f>
        <v>………………..</v>
      </c>
      <c r="B5879" s="37">
        <f>'0'!$A$2</f>
        <v>46112</v>
      </c>
      <c r="C5879" s="37" t="s">
        <v>1243</v>
      </c>
      <c r="D5879" s="119" t="str">
        <f>IF(G5879="","",VLOOKUP(G5879,номенклатури!R:T,2,0))</f>
        <v/>
      </c>
      <c r="E5879" s="365" t="str">
        <f>IF(G5879="","",VLOOKUP(G5879,номенклатури!R:T,3,0))</f>
        <v/>
      </c>
      <c r="F5879" s="159" t="str">
        <f>IF(G5879="","",IF(ISERROR(VLOOKUP(G5879,номенклатури!V:V,1,0)),E5879*H5879,E5879*I5879))</f>
        <v/>
      </c>
      <c r="G5879" s="14"/>
      <c r="H5879" s="15"/>
      <c r="I5879" s="15"/>
      <c r="J5879" s="15"/>
      <c r="K5879" s="15"/>
      <c r="L5879" s="217"/>
      <c r="M5879" s="22"/>
      <c r="N5879" s="119" t="str">
        <f>IF(G5879="","",VLOOKUP(G5879,номенклатури!R:U,4,0))</f>
        <v/>
      </c>
      <c r="O5879" s="119" t="str">
        <f>IF(M5879="","",VLOOKUP(M5879,'14'!D:D,1,0))</f>
        <v/>
      </c>
    </row>
    <row r="5880" spans="1:15" ht="12.75" customHeight="1" x14ac:dyDescent="0.2">
      <c r="A5880" s="36" t="str">
        <f>'0'!$A$4</f>
        <v>………………..</v>
      </c>
      <c r="B5880" s="37">
        <f>'0'!$A$2</f>
        <v>46112</v>
      </c>
      <c r="C5880" s="37" t="s">
        <v>1243</v>
      </c>
      <c r="D5880" s="119" t="str">
        <f>IF(G5880="","",VLOOKUP(G5880,номенклатури!R:T,2,0))</f>
        <v/>
      </c>
      <c r="E5880" s="365" t="str">
        <f>IF(G5880="","",VLOOKUP(G5880,номенклатури!R:T,3,0))</f>
        <v/>
      </c>
      <c r="F5880" s="159" t="str">
        <f>IF(G5880="","",IF(ISERROR(VLOOKUP(G5880,номенклатури!V:V,1,0)),E5880*H5880,E5880*I5880))</f>
        <v/>
      </c>
      <c r="G5880" s="14"/>
      <c r="H5880" s="15"/>
      <c r="I5880" s="15"/>
      <c r="J5880" s="15"/>
      <c r="K5880" s="15"/>
      <c r="L5880" s="217"/>
      <c r="M5880" s="22"/>
      <c r="N5880" s="119" t="str">
        <f>IF(G5880="","",VLOOKUP(G5880,номенклатури!R:U,4,0))</f>
        <v/>
      </c>
      <c r="O5880" s="119" t="str">
        <f>IF(M5880="","",VLOOKUP(M5880,'14'!D:D,1,0))</f>
        <v/>
      </c>
    </row>
    <row r="5881" spans="1:15" ht="12.75" customHeight="1" x14ac:dyDescent="0.2">
      <c r="A5881" s="36" t="str">
        <f>'0'!$A$4</f>
        <v>………………..</v>
      </c>
      <c r="B5881" s="37">
        <f>'0'!$A$2</f>
        <v>46112</v>
      </c>
      <c r="C5881" s="37" t="s">
        <v>1243</v>
      </c>
      <c r="D5881" s="119" t="str">
        <f>IF(G5881="","",VLOOKUP(G5881,номенклатури!R:T,2,0))</f>
        <v/>
      </c>
      <c r="E5881" s="365" t="str">
        <f>IF(G5881="","",VLOOKUP(G5881,номенклатури!R:T,3,0))</f>
        <v/>
      </c>
      <c r="F5881" s="159" t="str">
        <f>IF(G5881="","",IF(ISERROR(VLOOKUP(G5881,номенклатури!V:V,1,0)),E5881*H5881,E5881*I5881))</f>
        <v/>
      </c>
      <c r="G5881" s="14"/>
      <c r="H5881" s="15"/>
      <c r="I5881" s="15"/>
      <c r="J5881" s="15"/>
      <c r="K5881" s="15"/>
      <c r="L5881" s="217"/>
      <c r="M5881" s="22"/>
      <c r="N5881" s="119" t="str">
        <f>IF(G5881="","",VLOOKUP(G5881,номенклатури!R:U,4,0))</f>
        <v/>
      </c>
      <c r="O5881" s="119" t="str">
        <f>IF(M5881="","",VLOOKUP(M5881,'14'!D:D,1,0))</f>
        <v/>
      </c>
    </row>
    <row r="5882" spans="1:15" ht="12.75" customHeight="1" x14ac:dyDescent="0.2">
      <c r="A5882" s="36" t="str">
        <f>'0'!$A$4</f>
        <v>………………..</v>
      </c>
      <c r="B5882" s="37">
        <f>'0'!$A$2</f>
        <v>46112</v>
      </c>
      <c r="C5882" s="37" t="s">
        <v>1243</v>
      </c>
      <c r="D5882" s="119" t="str">
        <f>IF(G5882="","",VLOOKUP(G5882,номенклатури!R:T,2,0))</f>
        <v/>
      </c>
      <c r="E5882" s="365" t="str">
        <f>IF(G5882="","",VLOOKUP(G5882,номенклатури!R:T,3,0))</f>
        <v/>
      </c>
      <c r="F5882" s="159" t="str">
        <f>IF(G5882="","",IF(ISERROR(VLOOKUP(G5882,номенклатури!V:V,1,0)),E5882*H5882,E5882*I5882))</f>
        <v/>
      </c>
      <c r="G5882" s="14"/>
      <c r="H5882" s="15"/>
      <c r="I5882" s="15"/>
      <c r="J5882" s="15"/>
      <c r="K5882" s="15"/>
      <c r="L5882" s="217"/>
      <c r="M5882" s="22"/>
      <c r="N5882" s="119" t="str">
        <f>IF(G5882="","",VLOOKUP(G5882,номенклатури!R:U,4,0))</f>
        <v/>
      </c>
      <c r="O5882" s="119" t="str">
        <f>IF(M5882="","",VLOOKUP(M5882,'14'!D:D,1,0))</f>
        <v/>
      </c>
    </row>
    <row r="5883" spans="1:15" ht="12.75" customHeight="1" x14ac:dyDescent="0.2">
      <c r="A5883" s="36" t="str">
        <f>'0'!$A$4</f>
        <v>………………..</v>
      </c>
      <c r="B5883" s="37">
        <f>'0'!$A$2</f>
        <v>46112</v>
      </c>
      <c r="C5883" s="37" t="s">
        <v>1243</v>
      </c>
      <c r="D5883" s="119" t="str">
        <f>IF(G5883="","",VLOOKUP(G5883,номенклатури!R:T,2,0))</f>
        <v/>
      </c>
      <c r="E5883" s="365" t="str">
        <f>IF(G5883="","",VLOOKUP(G5883,номенклатури!R:T,3,0))</f>
        <v/>
      </c>
      <c r="F5883" s="159" t="str">
        <f>IF(G5883="","",IF(ISERROR(VLOOKUP(G5883,номенклатури!V:V,1,0)),E5883*H5883,E5883*I5883))</f>
        <v/>
      </c>
      <c r="G5883" s="14"/>
      <c r="H5883" s="15"/>
      <c r="I5883" s="15"/>
      <c r="J5883" s="15"/>
      <c r="K5883" s="15"/>
      <c r="L5883" s="217"/>
      <c r="M5883" s="22"/>
      <c r="N5883" s="119" t="str">
        <f>IF(G5883="","",VLOOKUP(G5883,номенклатури!R:U,4,0))</f>
        <v/>
      </c>
      <c r="O5883" s="119" t="str">
        <f>IF(M5883="","",VLOOKUP(M5883,'14'!D:D,1,0))</f>
        <v/>
      </c>
    </row>
    <row r="5884" spans="1:15" ht="12.75" customHeight="1" x14ac:dyDescent="0.2">
      <c r="A5884" s="36" t="str">
        <f>'0'!$A$4</f>
        <v>………………..</v>
      </c>
      <c r="B5884" s="37">
        <f>'0'!$A$2</f>
        <v>46112</v>
      </c>
      <c r="C5884" s="37" t="s">
        <v>1243</v>
      </c>
      <c r="D5884" s="119" t="str">
        <f>IF(G5884="","",VLOOKUP(G5884,номенклатури!R:T,2,0))</f>
        <v/>
      </c>
      <c r="E5884" s="365" t="str">
        <f>IF(G5884="","",VLOOKUP(G5884,номенклатури!R:T,3,0))</f>
        <v/>
      </c>
      <c r="F5884" s="159" t="str">
        <f>IF(G5884="","",IF(ISERROR(VLOOKUP(G5884,номенклатури!V:V,1,0)),E5884*H5884,E5884*I5884))</f>
        <v/>
      </c>
      <c r="G5884" s="14"/>
      <c r="H5884" s="15"/>
      <c r="I5884" s="15"/>
      <c r="J5884" s="15"/>
      <c r="K5884" s="15"/>
      <c r="L5884" s="217"/>
      <c r="M5884" s="22"/>
      <c r="N5884" s="119" t="str">
        <f>IF(G5884="","",VLOOKUP(G5884,номенклатури!R:U,4,0))</f>
        <v/>
      </c>
      <c r="O5884" s="119" t="str">
        <f>IF(M5884="","",VLOOKUP(M5884,'14'!D:D,1,0))</f>
        <v/>
      </c>
    </row>
    <row r="5885" spans="1:15" ht="12.75" customHeight="1" x14ac:dyDescent="0.2">
      <c r="A5885" s="36" t="str">
        <f>'0'!$A$4</f>
        <v>………………..</v>
      </c>
      <c r="B5885" s="37">
        <f>'0'!$A$2</f>
        <v>46112</v>
      </c>
      <c r="C5885" s="37" t="s">
        <v>1243</v>
      </c>
      <c r="D5885" s="119" t="str">
        <f>IF(G5885="","",VLOOKUP(G5885,номенклатури!R:T,2,0))</f>
        <v/>
      </c>
      <c r="E5885" s="365" t="str">
        <f>IF(G5885="","",VLOOKUP(G5885,номенклатури!R:T,3,0))</f>
        <v/>
      </c>
      <c r="F5885" s="159" t="str">
        <f>IF(G5885="","",IF(ISERROR(VLOOKUP(G5885,номенклатури!V:V,1,0)),E5885*H5885,E5885*I5885))</f>
        <v/>
      </c>
      <c r="G5885" s="14"/>
      <c r="H5885" s="15"/>
      <c r="I5885" s="15"/>
      <c r="J5885" s="15"/>
      <c r="K5885" s="15"/>
      <c r="L5885" s="217"/>
      <c r="M5885" s="22"/>
      <c r="N5885" s="119" t="str">
        <f>IF(G5885="","",VLOOKUP(G5885,номенклатури!R:U,4,0))</f>
        <v/>
      </c>
      <c r="O5885" s="119" t="str">
        <f>IF(M5885="","",VLOOKUP(M5885,'14'!D:D,1,0))</f>
        <v/>
      </c>
    </row>
    <row r="5886" spans="1:15" ht="12.75" customHeight="1" x14ac:dyDescent="0.2">
      <c r="A5886" s="36" t="str">
        <f>'0'!$A$4</f>
        <v>………………..</v>
      </c>
      <c r="B5886" s="37">
        <f>'0'!$A$2</f>
        <v>46112</v>
      </c>
      <c r="C5886" s="37" t="s">
        <v>1243</v>
      </c>
      <c r="D5886" s="119" t="str">
        <f>IF(G5886="","",VLOOKUP(G5886,номенклатури!R:T,2,0))</f>
        <v/>
      </c>
      <c r="E5886" s="365" t="str">
        <f>IF(G5886="","",VLOOKUP(G5886,номенклатури!R:T,3,0))</f>
        <v/>
      </c>
      <c r="F5886" s="159" t="str">
        <f>IF(G5886="","",IF(ISERROR(VLOOKUP(G5886,номенклатури!V:V,1,0)),E5886*H5886,E5886*I5886))</f>
        <v/>
      </c>
      <c r="G5886" s="14"/>
      <c r="H5886" s="15"/>
      <c r="I5886" s="15"/>
      <c r="J5886" s="15"/>
      <c r="K5886" s="15"/>
      <c r="L5886" s="217"/>
      <c r="M5886" s="22"/>
      <c r="N5886" s="119" t="str">
        <f>IF(G5886="","",VLOOKUP(G5886,номенклатури!R:U,4,0))</f>
        <v/>
      </c>
      <c r="O5886" s="119" t="str">
        <f>IF(M5886="","",VLOOKUP(M5886,'14'!D:D,1,0))</f>
        <v/>
      </c>
    </row>
    <row r="5887" spans="1:15" ht="12.75" customHeight="1" x14ac:dyDescent="0.2">
      <c r="A5887" s="36" t="str">
        <f>'0'!$A$4</f>
        <v>………………..</v>
      </c>
      <c r="B5887" s="37">
        <f>'0'!$A$2</f>
        <v>46112</v>
      </c>
      <c r="C5887" s="37" t="s">
        <v>1243</v>
      </c>
      <c r="D5887" s="119" t="str">
        <f>IF(G5887="","",VLOOKUP(G5887,номенклатури!R:T,2,0))</f>
        <v/>
      </c>
      <c r="E5887" s="365" t="str">
        <f>IF(G5887="","",VLOOKUP(G5887,номенклатури!R:T,3,0))</f>
        <v/>
      </c>
      <c r="F5887" s="159" t="str">
        <f>IF(G5887="","",IF(ISERROR(VLOOKUP(G5887,номенклатури!V:V,1,0)),E5887*H5887,E5887*I5887))</f>
        <v/>
      </c>
      <c r="G5887" s="14"/>
      <c r="H5887" s="15"/>
      <c r="I5887" s="15"/>
      <c r="J5887" s="15"/>
      <c r="K5887" s="15"/>
      <c r="L5887" s="217"/>
      <c r="M5887" s="22"/>
      <c r="N5887" s="119" t="str">
        <f>IF(G5887="","",VLOOKUP(G5887,номенклатури!R:U,4,0))</f>
        <v/>
      </c>
      <c r="O5887" s="119" t="str">
        <f>IF(M5887="","",VLOOKUP(M5887,'14'!D:D,1,0))</f>
        <v/>
      </c>
    </row>
    <row r="5888" spans="1:15" ht="12.75" customHeight="1" x14ac:dyDescent="0.2">
      <c r="A5888" s="36" t="str">
        <f>'0'!$A$4</f>
        <v>………………..</v>
      </c>
      <c r="B5888" s="37">
        <f>'0'!$A$2</f>
        <v>46112</v>
      </c>
      <c r="C5888" s="37" t="s">
        <v>1243</v>
      </c>
      <c r="D5888" s="119" t="str">
        <f>IF(G5888="","",VLOOKUP(G5888,номенклатури!R:T,2,0))</f>
        <v/>
      </c>
      <c r="E5888" s="365" t="str">
        <f>IF(G5888="","",VLOOKUP(G5888,номенклатури!R:T,3,0))</f>
        <v/>
      </c>
      <c r="F5888" s="159" t="str">
        <f>IF(G5888="","",IF(ISERROR(VLOOKUP(G5888,номенклатури!V:V,1,0)),E5888*H5888,E5888*I5888))</f>
        <v/>
      </c>
      <c r="G5888" s="14"/>
      <c r="H5888" s="15"/>
      <c r="I5888" s="15"/>
      <c r="J5888" s="15"/>
      <c r="K5888" s="15"/>
      <c r="L5888" s="217"/>
      <c r="M5888" s="22"/>
      <c r="N5888" s="119" t="str">
        <f>IF(G5888="","",VLOOKUP(G5888,номенклатури!R:U,4,0))</f>
        <v/>
      </c>
      <c r="O5888" s="119" t="str">
        <f>IF(M5888="","",VLOOKUP(M5888,'14'!D:D,1,0))</f>
        <v/>
      </c>
    </row>
    <row r="5889" spans="1:15" ht="12.75" customHeight="1" x14ac:dyDescent="0.2">
      <c r="A5889" s="36" t="str">
        <f>'0'!$A$4</f>
        <v>………………..</v>
      </c>
      <c r="B5889" s="37">
        <f>'0'!$A$2</f>
        <v>46112</v>
      </c>
      <c r="C5889" s="37" t="s">
        <v>1243</v>
      </c>
      <c r="D5889" s="119" t="str">
        <f>IF(G5889="","",VLOOKUP(G5889,номенклатури!R:T,2,0))</f>
        <v/>
      </c>
      <c r="E5889" s="365" t="str">
        <f>IF(G5889="","",VLOOKUP(G5889,номенклатури!R:T,3,0))</f>
        <v/>
      </c>
      <c r="F5889" s="159" t="str">
        <f>IF(G5889="","",IF(ISERROR(VLOOKUP(G5889,номенклатури!V:V,1,0)),E5889*H5889,E5889*I5889))</f>
        <v/>
      </c>
      <c r="G5889" s="14"/>
      <c r="H5889" s="15"/>
      <c r="I5889" s="15"/>
      <c r="J5889" s="15"/>
      <c r="K5889" s="15"/>
      <c r="L5889" s="217"/>
      <c r="M5889" s="22"/>
      <c r="N5889" s="119" t="str">
        <f>IF(G5889="","",VLOOKUP(G5889,номенклатури!R:U,4,0))</f>
        <v/>
      </c>
      <c r="O5889" s="119" t="str">
        <f>IF(M5889="","",VLOOKUP(M5889,'14'!D:D,1,0))</f>
        <v/>
      </c>
    </row>
    <row r="5890" spans="1:15" ht="12.75" customHeight="1" x14ac:dyDescent="0.2">
      <c r="A5890" s="36" t="str">
        <f>'0'!$A$4</f>
        <v>………………..</v>
      </c>
      <c r="B5890" s="37">
        <f>'0'!$A$2</f>
        <v>46112</v>
      </c>
      <c r="C5890" s="37" t="s">
        <v>1243</v>
      </c>
      <c r="D5890" s="119" t="str">
        <f>IF(G5890="","",VLOOKUP(G5890,номенклатури!R:T,2,0))</f>
        <v/>
      </c>
      <c r="E5890" s="365" t="str">
        <f>IF(G5890="","",VLOOKUP(G5890,номенклатури!R:T,3,0))</f>
        <v/>
      </c>
      <c r="F5890" s="159" t="str">
        <f>IF(G5890="","",IF(ISERROR(VLOOKUP(G5890,номенклатури!V:V,1,0)),E5890*H5890,E5890*I5890))</f>
        <v/>
      </c>
      <c r="G5890" s="14"/>
      <c r="H5890" s="15"/>
      <c r="I5890" s="15"/>
      <c r="J5890" s="15"/>
      <c r="K5890" s="15"/>
      <c r="L5890" s="217"/>
      <c r="M5890" s="22"/>
      <c r="N5890" s="119" t="str">
        <f>IF(G5890="","",VLOOKUP(G5890,номенклатури!R:U,4,0))</f>
        <v/>
      </c>
      <c r="O5890" s="119" t="str">
        <f>IF(M5890="","",VLOOKUP(M5890,'14'!D:D,1,0))</f>
        <v/>
      </c>
    </row>
    <row r="5891" spans="1:15" ht="12.75" customHeight="1" x14ac:dyDescent="0.2">
      <c r="A5891" s="36" t="str">
        <f>'0'!$A$4</f>
        <v>………………..</v>
      </c>
      <c r="B5891" s="37">
        <f>'0'!$A$2</f>
        <v>46112</v>
      </c>
      <c r="C5891" s="37" t="s">
        <v>1243</v>
      </c>
      <c r="D5891" s="119" t="str">
        <f>IF(G5891="","",VLOOKUP(G5891,номенклатури!R:T,2,0))</f>
        <v/>
      </c>
      <c r="E5891" s="365" t="str">
        <f>IF(G5891="","",VLOOKUP(G5891,номенклатури!R:T,3,0))</f>
        <v/>
      </c>
      <c r="F5891" s="159" t="str">
        <f>IF(G5891="","",IF(ISERROR(VLOOKUP(G5891,номенклатури!V:V,1,0)),E5891*H5891,E5891*I5891))</f>
        <v/>
      </c>
      <c r="G5891" s="14"/>
      <c r="H5891" s="15"/>
      <c r="I5891" s="15"/>
      <c r="J5891" s="15"/>
      <c r="K5891" s="15"/>
      <c r="L5891" s="217"/>
      <c r="M5891" s="22"/>
      <c r="N5891" s="119" t="str">
        <f>IF(G5891="","",VLOOKUP(G5891,номенклатури!R:U,4,0))</f>
        <v/>
      </c>
      <c r="O5891" s="119" t="str">
        <f>IF(M5891="","",VLOOKUP(M5891,'14'!D:D,1,0))</f>
        <v/>
      </c>
    </row>
    <row r="5892" spans="1:15" ht="12.75" customHeight="1" x14ac:dyDescent="0.2">
      <c r="A5892" s="36" t="str">
        <f>'0'!$A$4</f>
        <v>………………..</v>
      </c>
      <c r="B5892" s="37">
        <f>'0'!$A$2</f>
        <v>46112</v>
      </c>
      <c r="C5892" s="37" t="s">
        <v>1243</v>
      </c>
      <c r="D5892" s="119" t="str">
        <f>IF(G5892="","",VLOOKUP(G5892,номенклатури!R:T,2,0))</f>
        <v/>
      </c>
      <c r="E5892" s="365" t="str">
        <f>IF(G5892="","",VLOOKUP(G5892,номенклатури!R:T,3,0))</f>
        <v/>
      </c>
      <c r="F5892" s="159" t="str">
        <f>IF(G5892="","",IF(ISERROR(VLOOKUP(G5892,номенклатури!V:V,1,0)),E5892*H5892,E5892*I5892))</f>
        <v/>
      </c>
      <c r="G5892" s="14"/>
      <c r="H5892" s="15"/>
      <c r="I5892" s="15"/>
      <c r="J5892" s="15"/>
      <c r="K5892" s="15"/>
      <c r="L5892" s="217"/>
      <c r="M5892" s="22"/>
      <c r="N5892" s="119" t="str">
        <f>IF(G5892="","",VLOOKUP(G5892,номенклатури!R:U,4,0))</f>
        <v/>
      </c>
      <c r="O5892" s="119" t="str">
        <f>IF(M5892="","",VLOOKUP(M5892,'14'!D:D,1,0))</f>
        <v/>
      </c>
    </row>
    <row r="5893" spans="1:15" ht="12.75" customHeight="1" x14ac:dyDescent="0.2">
      <c r="A5893" s="36" t="str">
        <f>'0'!$A$4</f>
        <v>………………..</v>
      </c>
      <c r="B5893" s="37">
        <f>'0'!$A$2</f>
        <v>46112</v>
      </c>
      <c r="C5893" s="37" t="s">
        <v>1243</v>
      </c>
      <c r="D5893" s="119" t="str">
        <f>IF(G5893="","",VLOOKUP(G5893,номенклатури!R:T,2,0))</f>
        <v/>
      </c>
      <c r="E5893" s="365" t="str">
        <f>IF(G5893="","",VLOOKUP(G5893,номенклатури!R:T,3,0))</f>
        <v/>
      </c>
      <c r="F5893" s="159" t="str">
        <f>IF(G5893="","",IF(ISERROR(VLOOKUP(G5893,номенклатури!V:V,1,0)),E5893*H5893,E5893*I5893))</f>
        <v/>
      </c>
      <c r="G5893" s="14"/>
      <c r="H5893" s="15"/>
      <c r="I5893" s="15"/>
      <c r="J5893" s="15"/>
      <c r="K5893" s="15"/>
      <c r="L5893" s="217"/>
      <c r="M5893" s="22"/>
      <c r="N5893" s="119" t="str">
        <f>IF(G5893="","",VLOOKUP(G5893,номенклатури!R:U,4,0))</f>
        <v/>
      </c>
      <c r="O5893" s="119" t="str">
        <f>IF(M5893="","",VLOOKUP(M5893,'14'!D:D,1,0))</f>
        <v/>
      </c>
    </row>
    <row r="5894" spans="1:15" ht="12.75" customHeight="1" x14ac:dyDescent="0.2">
      <c r="A5894" s="36" t="str">
        <f>'0'!$A$4</f>
        <v>………………..</v>
      </c>
      <c r="B5894" s="37">
        <f>'0'!$A$2</f>
        <v>46112</v>
      </c>
      <c r="C5894" s="37" t="s">
        <v>1243</v>
      </c>
      <c r="D5894" s="119" t="str">
        <f>IF(G5894="","",VLOOKUP(G5894,номенклатури!R:T,2,0))</f>
        <v/>
      </c>
      <c r="E5894" s="365" t="str">
        <f>IF(G5894="","",VLOOKUP(G5894,номенклатури!R:T,3,0))</f>
        <v/>
      </c>
      <c r="F5894" s="159" t="str">
        <f>IF(G5894="","",IF(ISERROR(VLOOKUP(G5894,номенклатури!V:V,1,0)),E5894*H5894,E5894*I5894))</f>
        <v/>
      </c>
      <c r="G5894" s="14"/>
      <c r="H5894" s="15"/>
      <c r="I5894" s="15"/>
      <c r="J5894" s="15"/>
      <c r="K5894" s="15"/>
      <c r="L5894" s="217"/>
      <c r="M5894" s="22"/>
      <c r="N5894" s="119" t="str">
        <f>IF(G5894="","",VLOOKUP(G5894,номенклатури!R:U,4,0))</f>
        <v/>
      </c>
      <c r="O5894" s="119" t="str">
        <f>IF(M5894="","",VLOOKUP(M5894,'14'!D:D,1,0))</f>
        <v/>
      </c>
    </row>
    <row r="5895" spans="1:15" ht="12.75" customHeight="1" x14ac:dyDescent="0.2">
      <c r="A5895" s="36" t="str">
        <f>'0'!$A$4</f>
        <v>………………..</v>
      </c>
      <c r="B5895" s="37">
        <f>'0'!$A$2</f>
        <v>46112</v>
      </c>
      <c r="C5895" s="37" t="s">
        <v>1243</v>
      </c>
      <c r="D5895" s="119" t="str">
        <f>IF(G5895="","",VLOOKUP(G5895,номенклатури!R:T,2,0))</f>
        <v/>
      </c>
      <c r="E5895" s="365" t="str">
        <f>IF(G5895="","",VLOOKUP(G5895,номенклатури!R:T,3,0))</f>
        <v/>
      </c>
      <c r="F5895" s="159" t="str">
        <f>IF(G5895="","",IF(ISERROR(VLOOKUP(G5895,номенклатури!V:V,1,0)),E5895*H5895,E5895*I5895))</f>
        <v/>
      </c>
      <c r="G5895" s="14"/>
      <c r="H5895" s="15"/>
      <c r="I5895" s="15"/>
      <c r="J5895" s="15"/>
      <c r="K5895" s="15"/>
      <c r="L5895" s="217"/>
      <c r="M5895" s="22"/>
      <c r="N5895" s="119" t="str">
        <f>IF(G5895="","",VLOOKUP(G5895,номенклатури!R:U,4,0))</f>
        <v/>
      </c>
      <c r="O5895" s="119" t="str">
        <f>IF(M5895="","",VLOOKUP(M5895,'14'!D:D,1,0))</f>
        <v/>
      </c>
    </row>
    <row r="5896" spans="1:15" ht="12.75" customHeight="1" x14ac:dyDescent="0.2">
      <c r="A5896" s="36" t="str">
        <f>'0'!$A$4</f>
        <v>………………..</v>
      </c>
      <c r="B5896" s="37">
        <f>'0'!$A$2</f>
        <v>46112</v>
      </c>
      <c r="C5896" s="37" t="s">
        <v>1243</v>
      </c>
      <c r="D5896" s="119" t="str">
        <f>IF(G5896="","",VLOOKUP(G5896,номенклатури!R:T,2,0))</f>
        <v/>
      </c>
      <c r="E5896" s="365" t="str">
        <f>IF(G5896="","",VLOOKUP(G5896,номенклатури!R:T,3,0))</f>
        <v/>
      </c>
      <c r="F5896" s="159" t="str">
        <f>IF(G5896="","",IF(ISERROR(VLOOKUP(G5896,номенклатури!V:V,1,0)),E5896*H5896,E5896*I5896))</f>
        <v/>
      </c>
      <c r="G5896" s="14"/>
      <c r="H5896" s="15"/>
      <c r="I5896" s="15"/>
      <c r="J5896" s="15"/>
      <c r="K5896" s="15"/>
      <c r="L5896" s="217"/>
      <c r="M5896" s="22"/>
      <c r="N5896" s="119" t="str">
        <f>IF(G5896="","",VLOOKUP(G5896,номенклатури!R:U,4,0))</f>
        <v/>
      </c>
      <c r="O5896" s="119" t="str">
        <f>IF(M5896="","",VLOOKUP(M5896,'14'!D:D,1,0))</f>
        <v/>
      </c>
    </row>
    <row r="5897" spans="1:15" ht="12.75" customHeight="1" x14ac:dyDescent="0.2">
      <c r="A5897" s="36" t="str">
        <f>'0'!$A$4</f>
        <v>………………..</v>
      </c>
      <c r="B5897" s="37">
        <f>'0'!$A$2</f>
        <v>46112</v>
      </c>
      <c r="C5897" s="37" t="s">
        <v>1243</v>
      </c>
      <c r="D5897" s="119" t="str">
        <f>IF(G5897="","",VLOOKUP(G5897,номенклатури!R:T,2,0))</f>
        <v/>
      </c>
      <c r="E5897" s="365" t="str">
        <f>IF(G5897="","",VLOOKUP(G5897,номенклатури!R:T,3,0))</f>
        <v/>
      </c>
      <c r="F5897" s="159" t="str">
        <f>IF(G5897="","",IF(ISERROR(VLOOKUP(G5897,номенклатури!V:V,1,0)),E5897*H5897,E5897*I5897))</f>
        <v/>
      </c>
      <c r="G5897" s="14"/>
      <c r="H5897" s="15"/>
      <c r="I5897" s="15"/>
      <c r="J5897" s="15"/>
      <c r="K5897" s="15"/>
      <c r="L5897" s="217"/>
      <c r="M5897" s="22"/>
      <c r="N5897" s="119" t="str">
        <f>IF(G5897="","",VLOOKUP(G5897,номенклатури!R:U,4,0))</f>
        <v/>
      </c>
      <c r="O5897" s="119" t="str">
        <f>IF(M5897="","",VLOOKUP(M5897,'14'!D:D,1,0))</f>
        <v/>
      </c>
    </row>
    <row r="5898" spans="1:15" ht="12.75" customHeight="1" x14ac:dyDescent="0.2">
      <c r="A5898" s="36" t="str">
        <f>'0'!$A$4</f>
        <v>………………..</v>
      </c>
      <c r="B5898" s="37">
        <f>'0'!$A$2</f>
        <v>46112</v>
      </c>
      <c r="C5898" s="37" t="s">
        <v>1243</v>
      </c>
      <c r="D5898" s="119" t="str">
        <f>IF(G5898="","",VLOOKUP(G5898,номенклатури!R:T,2,0))</f>
        <v/>
      </c>
      <c r="E5898" s="365" t="str">
        <f>IF(G5898="","",VLOOKUP(G5898,номенклатури!R:T,3,0))</f>
        <v/>
      </c>
      <c r="F5898" s="159" t="str">
        <f>IF(G5898="","",IF(ISERROR(VLOOKUP(G5898,номенклатури!V:V,1,0)),E5898*H5898,E5898*I5898))</f>
        <v/>
      </c>
      <c r="G5898" s="14"/>
      <c r="H5898" s="15"/>
      <c r="I5898" s="15"/>
      <c r="J5898" s="15"/>
      <c r="K5898" s="15"/>
      <c r="L5898" s="217"/>
      <c r="M5898" s="22"/>
      <c r="N5898" s="119" t="str">
        <f>IF(G5898="","",VLOOKUP(G5898,номенклатури!R:U,4,0))</f>
        <v/>
      </c>
      <c r="O5898" s="119" t="str">
        <f>IF(M5898="","",VLOOKUP(M5898,'14'!D:D,1,0))</f>
        <v/>
      </c>
    </row>
    <row r="5899" spans="1:15" ht="12.75" customHeight="1" x14ac:dyDescent="0.2">
      <c r="A5899" s="36" t="str">
        <f>'0'!$A$4</f>
        <v>………………..</v>
      </c>
      <c r="B5899" s="37">
        <f>'0'!$A$2</f>
        <v>46112</v>
      </c>
      <c r="C5899" s="37" t="s">
        <v>1243</v>
      </c>
      <c r="D5899" s="119" t="str">
        <f>IF(G5899="","",VLOOKUP(G5899,номенклатури!R:T,2,0))</f>
        <v/>
      </c>
      <c r="E5899" s="365" t="str">
        <f>IF(G5899="","",VLOOKUP(G5899,номенклатури!R:T,3,0))</f>
        <v/>
      </c>
      <c r="F5899" s="159" t="str">
        <f>IF(G5899="","",IF(ISERROR(VLOOKUP(G5899,номенклатури!V:V,1,0)),E5899*H5899,E5899*I5899))</f>
        <v/>
      </c>
      <c r="G5899" s="14"/>
      <c r="H5899" s="15"/>
      <c r="I5899" s="15"/>
      <c r="J5899" s="15"/>
      <c r="K5899" s="15"/>
      <c r="L5899" s="217"/>
      <c r="M5899" s="22"/>
      <c r="N5899" s="119" t="str">
        <f>IF(G5899="","",VLOOKUP(G5899,номенклатури!R:U,4,0))</f>
        <v/>
      </c>
      <c r="O5899" s="119" t="str">
        <f>IF(M5899="","",VLOOKUP(M5899,'14'!D:D,1,0))</f>
        <v/>
      </c>
    </row>
    <row r="5900" spans="1:15" ht="12.75" customHeight="1" x14ac:dyDescent="0.2">
      <c r="A5900" s="36" t="str">
        <f>'0'!$A$4</f>
        <v>………………..</v>
      </c>
      <c r="B5900" s="37">
        <f>'0'!$A$2</f>
        <v>46112</v>
      </c>
      <c r="C5900" s="37" t="s">
        <v>1243</v>
      </c>
      <c r="D5900" s="119" t="str">
        <f>IF(G5900="","",VLOOKUP(G5900,номенклатури!R:T,2,0))</f>
        <v/>
      </c>
      <c r="E5900" s="365" t="str">
        <f>IF(G5900="","",VLOOKUP(G5900,номенклатури!R:T,3,0))</f>
        <v/>
      </c>
      <c r="F5900" s="159" t="str">
        <f>IF(G5900="","",IF(ISERROR(VLOOKUP(G5900,номенклатури!V:V,1,0)),E5900*H5900,E5900*I5900))</f>
        <v/>
      </c>
      <c r="G5900" s="14"/>
      <c r="H5900" s="15"/>
      <c r="I5900" s="15"/>
      <c r="J5900" s="15"/>
      <c r="K5900" s="15"/>
      <c r="L5900" s="217"/>
      <c r="M5900" s="22"/>
      <c r="N5900" s="119" t="str">
        <f>IF(G5900="","",VLOOKUP(G5900,номенклатури!R:U,4,0))</f>
        <v/>
      </c>
      <c r="O5900" s="119" t="str">
        <f>IF(M5900="","",VLOOKUP(M5900,'14'!D:D,1,0))</f>
        <v/>
      </c>
    </row>
    <row r="5901" spans="1:15" ht="12.75" customHeight="1" x14ac:dyDescent="0.2">
      <c r="A5901" s="36" t="str">
        <f>'0'!$A$4</f>
        <v>………………..</v>
      </c>
      <c r="B5901" s="37">
        <f>'0'!$A$2</f>
        <v>46112</v>
      </c>
      <c r="C5901" s="37" t="s">
        <v>1243</v>
      </c>
      <c r="D5901" s="119" t="str">
        <f>IF(G5901="","",VLOOKUP(G5901,номенклатури!R:T,2,0))</f>
        <v/>
      </c>
      <c r="E5901" s="365" t="str">
        <f>IF(G5901="","",VLOOKUP(G5901,номенклатури!R:T,3,0))</f>
        <v/>
      </c>
      <c r="F5901" s="159" t="str">
        <f>IF(G5901="","",IF(ISERROR(VLOOKUP(G5901,номенклатури!V:V,1,0)),E5901*H5901,E5901*I5901))</f>
        <v/>
      </c>
      <c r="G5901" s="14"/>
      <c r="H5901" s="15"/>
      <c r="I5901" s="15"/>
      <c r="J5901" s="15"/>
      <c r="K5901" s="15"/>
      <c r="L5901" s="217"/>
      <c r="M5901" s="22"/>
      <c r="N5901" s="119" t="str">
        <f>IF(G5901="","",VLOOKUP(G5901,номенклатури!R:U,4,0))</f>
        <v/>
      </c>
      <c r="O5901" s="119" t="str">
        <f>IF(M5901="","",VLOOKUP(M5901,'14'!D:D,1,0))</f>
        <v/>
      </c>
    </row>
    <row r="5902" spans="1:15" ht="12.75" customHeight="1" x14ac:dyDescent="0.2">
      <c r="A5902" s="36" t="str">
        <f>'0'!$A$4</f>
        <v>………………..</v>
      </c>
      <c r="B5902" s="37">
        <f>'0'!$A$2</f>
        <v>46112</v>
      </c>
      <c r="C5902" s="37" t="s">
        <v>1243</v>
      </c>
      <c r="D5902" s="119" t="str">
        <f>IF(G5902="","",VLOOKUP(G5902,номенклатури!R:T,2,0))</f>
        <v/>
      </c>
      <c r="E5902" s="365" t="str">
        <f>IF(G5902="","",VLOOKUP(G5902,номенклатури!R:T,3,0))</f>
        <v/>
      </c>
      <c r="F5902" s="159" t="str">
        <f>IF(G5902="","",IF(ISERROR(VLOOKUP(G5902,номенклатури!V:V,1,0)),E5902*H5902,E5902*I5902))</f>
        <v/>
      </c>
      <c r="G5902" s="14"/>
      <c r="H5902" s="15"/>
      <c r="I5902" s="15"/>
      <c r="J5902" s="15"/>
      <c r="K5902" s="15"/>
      <c r="L5902" s="217"/>
      <c r="M5902" s="22"/>
      <c r="N5902" s="119" t="str">
        <f>IF(G5902="","",VLOOKUP(G5902,номенклатури!R:U,4,0))</f>
        <v/>
      </c>
      <c r="O5902" s="119" t="str">
        <f>IF(M5902="","",VLOOKUP(M5902,'14'!D:D,1,0))</f>
        <v/>
      </c>
    </row>
    <row r="5903" spans="1:15" ht="12.75" customHeight="1" x14ac:dyDescent="0.2">
      <c r="A5903" s="36" t="str">
        <f>'0'!$A$4</f>
        <v>………………..</v>
      </c>
      <c r="B5903" s="37">
        <f>'0'!$A$2</f>
        <v>46112</v>
      </c>
      <c r="C5903" s="37" t="s">
        <v>1243</v>
      </c>
      <c r="D5903" s="119" t="str">
        <f>IF(G5903="","",VLOOKUP(G5903,номенклатури!R:T,2,0))</f>
        <v/>
      </c>
      <c r="E5903" s="365" t="str">
        <f>IF(G5903="","",VLOOKUP(G5903,номенклатури!R:T,3,0))</f>
        <v/>
      </c>
      <c r="F5903" s="159" t="str">
        <f>IF(G5903="","",IF(ISERROR(VLOOKUP(G5903,номенклатури!V:V,1,0)),E5903*H5903,E5903*I5903))</f>
        <v/>
      </c>
      <c r="G5903" s="14"/>
      <c r="H5903" s="15"/>
      <c r="I5903" s="15"/>
      <c r="J5903" s="15"/>
      <c r="K5903" s="15"/>
      <c r="L5903" s="217"/>
      <c r="M5903" s="22"/>
      <c r="N5903" s="119" t="str">
        <f>IF(G5903="","",VLOOKUP(G5903,номенклатури!R:U,4,0))</f>
        <v/>
      </c>
      <c r="O5903" s="119" t="str">
        <f>IF(M5903="","",VLOOKUP(M5903,'14'!D:D,1,0))</f>
        <v/>
      </c>
    </row>
    <row r="5904" spans="1:15" ht="12.75" customHeight="1" x14ac:dyDescent="0.2">
      <c r="A5904" s="36" t="str">
        <f>'0'!$A$4</f>
        <v>………………..</v>
      </c>
      <c r="B5904" s="37">
        <f>'0'!$A$2</f>
        <v>46112</v>
      </c>
      <c r="C5904" s="37" t="s">
        <v>1243</v>
      </c>
      <c r="D5904" s="119" t="str">
        <f>IF(G5904="","",VLOOKUP(G5904,номенклатури!R:T,2,0))</f>
        <v/>
      </c>
      <c r="E5904" s="365" t="str">
        <f>IF(G5904="","",VLOOKUP(G5904,номенклатури!R:T,3,0))</f>
        <v/>
      </c>
      <c r="F5904" s="159" t="str">
        <f>IF(G5904="","",IF(ISERROR(VLOOKUP(G5904,номенклатури!V:V,1,0)),E5904*H5904,E5904*I5904))</f>
        <v/>
      </c>
      <c r="G5904" s="14"/>
      <c r="H5904" s="15"/>
      <c r="I5904" s="15"/>
      <c r="J5904" s="15"/>
      <c r="K5904" s="15"/>
      <c r="L5904" s="217"/>
      <c r="M5904" s="22"/>
      <c r="N5904" s="119" t="str">
        <f>IF(G5904="","",VLOOKUP(G5904,номенклатури!R:U,4,0))</f>
        <v/>
      </c>
      <c r="O5904" s="119" t="str">
        <f>IF(M5904="","",VLOOKUP(M5904,'14'!D:D,1,0))</f>
        <v/>
      </c>
    </row>
    <row r="5905" spans="1:15" ht="12.75" customHeight="1" x14ac:dyDescent="0.2">
      <c r="A5905" s="36" t="str">
        <f>'0'!$A$4</f>
        <v>………………..</v>
      </c>
      <c r="B5905" s="37">
        <f>'0'!$A$2</f>
        <v>46112</v>
      </c>
      <c r="C5905" s="37" t="s">
        <v>1243</v>
      </c>
      <c r="D5905" s="119" t="str">
        <f>IF(G5905="","",VLOOKUP(G5905,номенклатури!R:T,2,0))</f>
        <v/>
      </c>
      <c r="E5905" s="365" t="str">
        <f>IF(G5905="","",VLOOKUP(G5905,номенклатури!R:T,3,0))</f>
        <v/>
      </c>
      <c r="F5905" s="159" t="str">
        <f>IF(G5905="","",IF(ISERROR(VLOOKUP(G5905,номенклатури!V:V,1,0)),E5905*H5905,E5905*I5905))</f>
        <v/>
      </c>
      <c r="G5905" s="14"/>
      <c r="H5905" s="15"/>
      <c r="I5905" s="15"/>
      <c r="J5905" s="15"/>
      <c r="K5905" s="15"/>
      <c r="L5905" s="217"/>
      <c r="M5905" s="22"/>
      <c r="N5905" s="119" t="str">
        <f>IF(G5905="","",VLOOKUP(G5905,номенклатури!R:U,4,0))</f>
        <v/>
      </c>
      <c r="O5905" s="119" t="str">
        <f>IF(M5905="","",VLOOKUP(M5905,'14'!D:D,1,0))</f>
        <v/>
      </c>
    </row>
    <row r="5906" spans="1:15" ht="12.75" customHeight="1" x14ac:dyDescent="0.2">
      <c r="A5906" s="36" t="str">
        <f>'0'!$A$4</f>
        <v>………………..</v>
      </c>
      <c r="B5906" s="37">
        <f>'0'!$A$2</f>
        <v>46112</v>
      </c>
      <c r="C5906" s="37" t="s">
        <v>1243</v>
      </c>
      <c r="D5906" s="119" t="str">
        <f>IF(G5906="","",VLOOKUP(G5906,номенклатури!R:T,2,0))</f>
        <v/>
      </c>
      <c r="E5906" s="365" t="str">
        <f>IF(G5906="","",VLOOKUP(G5906,номенклатури!R:T,3,0))</f>
        <v/>
      </c>
      <c r="F5906" s="159" t="str">
        <f>IF(G5906="","",IF(ISERROR(VLOOKUP(G5906,номенклатури!V:V,1,0)),E5906*H5906,E5906*I5906))</f>
        <v/>
      </c>
      <c r="G5906" s="14"/>
      <c r="H5906" s="15"/>
      <c r="I5906" s="15"/>
      <c r="J5906" s="15"/>
      <c r="K5906" s="15"/>
      <c r="L5906" s="217"/>
      <c r="M5906" s="22"/>
      <c r="N5906" s="119" t="str">
        <f>IF(G5906="","",VLOOKUP(G5906,номенклатури!R:U,4,0))</f>
        <v/>
      </c>
      <c r="O5906" s="119" t="str">
        <f>IF(M5906="","",VLOOKUP(M5906,'14'!D:D,1,0))</f>
        <v/>
      </c>
    </row>
    <row r="5907" spans="1:15" ht="12.75" customHeight="1" x14ac:dyDescent="0.2">
      <c r="A5907" s="36" t="str">
        <f>'0'!$A$4</f>
        <v>………………..</v>
      </c>
      <c r="B5907" s="37">
        <f>'0'!$A$2</f>
        <v>46112</v>
      </c>
      <c r="C5907" s="37" t="s">
        <v>1243</v>
      </c>
      <c r="D5907" s="119" t="str">
        <f>IF(G5907="","",VLOOKUP(G5907,номенклатури!R:T,2,0))</f>
        <v/>
      </c>
      <c r="E5907" s="365" t="str">
        <f>IF(G5907="","",VLOOKUP(G5907,номенклатури!R:T,3,0))</f>
        <v/>
      </c>
      <c r="F5907" s="159" t="str">
        <f>IF(G5907="","",IF(ISERROR(VLOOKUP(G5907,номенклатури!V:V,1,0)),E5907*H5907,E5907*I5907))</f>
        <v/>
      </c>
      <c r="G5907" s="14"/>
      <c r="H5907" s="15"/>
      <c r="I5907" s="15"/>
      <c r="J5907" s="15"/>
      <c r="K5907" s="15"/>
      <c r="L5907" s="217"/>
      <c r="M5907" s="22"/>
      <c r="N5907" s="119" t="str">
        <f>IF(G5907="","",VLOOKUP(G5907,номенклатури!R:U,4,0))</f>
        <v/>
      </c>
      <c r="O5907" s="119" t="str">
        <f>IF(M5907="","",VLOOKUP(M5907,'14'!D:D,1,0))</f>
        <v/>
      </c>
    </row>
    <row r="5908" spans="1:15" ht="12.75" customHeight="1" x14ac:dyDescent="0.2">
      <c r="A5908" s="36" t="str">
        <f>'0'!$A$4</f>
        <v>………………..</v>
      </c>
      <c r="B5908" s="37">
        <f>'0'!$A$2</f>
        <v>46112</v>
      </c>
      <c r="C5908" s="37" t="s">
        <v>1243</v>
      </c>
      <c r="D5908" s="119" t="str">
        <f>IF(G5908="","",VLOOKUP(G5908,номенклатури!R:T,2,0))</f>
        <v/>
      </c>
      <c r="E5908" s="365" t="str">
        <f>IF(G5908="","",VLOOKUP(G5908,номенклатури!R:T,3,0))</f>
        <v/>
      </c>
      <c r="F5908" s="159" t="str">
        <f>IF(G5908="","",IF(ISERROR(VLOOKUP(G5908,номенклатури!V:V,1,0)),E5908*H5908,E5908*I5908))</f>
        <v/>
      </c>
      <c r="G5908" s="14"/>
      <c r="H5908" s="15"/>
      <c r="I5908" s="15"/>
      <c r="J5908" s="15"/>
      <c r="K5908" s="15"/>
      <c r="L5908" s="217"/>
      <c r="M5908" s="22"/>
      <c r="N5908" s="119" t="str">
        <f>IF(G5908="","",VLOOKUP(G5908,номенклатури!R:U,4,0))</f>
        <v/>
      </c>
      <c r="O5908" s="119" t="str">
        <f>IF(M5908="","",VLOOKUP(M5908,'14'!D:D,1,0))</f>
        <v/>
      </c>
    </row>
    <row r="5909" spans="1:15" ht="12.75" customHeight="1" x14ac:dyDescent="0.2">
      <c r="A5909" s="36" t="str">
        <f>'0'!$A$4</f>
        <v>………………..</v>
      </c>
      <c r="B5909" s="37">
        <f>'0'!$A$2</f>
        <v>46112</v>
      </c>
      <c r="C5909" s="37" t="s">
        <v>1243</v>
      </c>
      <c r="D5909" s="119" t="str">
        <f>IF(G5909="","",VLOOKUP(G5909,номенклатури!R:T,2,0))</f>
        <v/>
      </c>
      <c r="E5909" s="365" t="str">
        <f>IF(G5909="","",VLOOKUP(G5909,номенклатури!R:T,3,0))</f>
        <v/>
      </c>
      <c r="F5909" s="159" t="str">
        <f>IF(G5909="","",IF(ISERROR(VLOOKUP(G5909,номенклатури!V:V,1,0)),E5909*H5909,E5909*I5909))</f>
        <v/>
      </c>
      <c r="G5909" s="14"/>
      <c r="H5909" s="15"/>
      <c r="I5909" s="15"/>
      <c r="J5909" s="15"/>
      <c r="K5909" s="15"/>
      <c r="L5909" s="217"/>
      <c r="M5909" s="22"/>
      <c r="N5909" s="119" t="str">
        <f>IF(G5909="","",VLOOKUP(G5909,номенклатури!R:U,4,0))</f>
        <v/>
      </c>
      <c r="O5909" s="119" t="str">
        <f>IF(M5909="","",VLOOKUP(M5909,'14'!D:D,1,0))</f>
        <v/>
      </c>
    </row>
    <row r="5910" spans="1:15" ht="12.75" customHeight="1" x14ac:dyDescent="0.2">
      <c r="A5910" s="36" t="str">
        <f>'0'!$A$4</f>
        <v>………………..</v>
      </c>
      <c r="B5910" s="37">
        <f>'0'!$A$2</f>
        <v>46112</v>
      </c>
      <c r="C5910" s="37" t="s">
        <v>1243</v>
      </c>
      <c r="D5910" s="119" t="str">
        <f>IF(G5910="","",VLOOKUP(G5910,номенклатури!R:T,2,0))</f>
        <v/>
      </c>
      <c r="E5910" s="365" t="str">
        <f>IF(G5910="","",VLOOKUP(G5910,номенклатури!R:T,3,0))</f>
        <v/>
      </c>
      <c r="F5910" s="159" t="str">
        <f>IF(G5910="","",IF(ISERROR(VLOOKUP(G5910,номенклатури!V:V,1,0)),E5910*H5910,E5910*I5910))</f>
        <v/>
      </c>
      <c r="G5910" s="14"/>
      <c r="H5910" s="15"/>
      <c r="I5910" s="15"/>
      <c r="J5910" s="15"/>
      <c r="K5910" s="15"/>
      <c r="L5910" s="217"/>
      <c r="M5910" s="22"/>
      <c r="N5910" s="119" t="str">
        <f>IF(G5910="","",VLOOKUP(G5910,номенклатури!R:U,4,0))</f>
        <v/>
      </c>
      <c r="O5910" s="119" t="str">
        <f>IF(M5910="","",VLOOKUP(M5910,'14'!D:D,1,0))</f>
        <v/>
      </c>
    </row>
    <row r="5911" spans="1:15" ht="12.75" customHeight="1" x14ac:dyDescent="0.2">
      <c r="A5911" s="36" t="str">
        <f>'0'!$A$4</f>
        <v>………………..</v>
      </c>
      <c r="B5911" s="37">
        <f>'0'!$A$2</f>
        <v>46112</v>
      </c>
      <c r="C5911" s="37" t="s">
        <v>1243</v>
      </c>
      <c r="D5911" s="119" t="str">
        <f>IF(G5911="","",VLOOKUP(G5911,номенклатури!R:T,2,0))</f>
        <v/>
      </c>
      <c r="E5911" s="365" t="str">
        <f>IF(G5911="","",VLOOKUP(G5911,номенклатури!R:T,3,0))</f>
        <v/>
      </c>
      <c r="F5911" s="159" t="str">
        <f>IF(G5911="","",IF(ISERROR(VLOOKUP(G5911,номенклатури!V:V,1,0)),E5911*H5911,E5911*I5911))</f>
        <v/>
      </c>
      <c r="G5911" s="14"/>
      <c r="H5911" s="15"/>
      <c r="I5911" s="15"/>
      <c r="J5911" s="15"/>
      <c r="K5911" s="15"/>
      <c r="L5911" s="217"/>
      <c r="M5911" s="22"/>
      <c r="N5911" s="119" t="str">
        <f>IF(G5911="","",VLOOKUP(G5911,номенклатури!R:U,4,0))</f>
        <v/>
      </c>
      <c r="O5911" s="119" t="str">
        <f>IF(M5911="","",VLOOKUP(M5911,'14'!D:D,1,0))</f>
        <v/>
      </c>
    </row>
    <row r="5912" spans="1:15" ht="12.75" customHeight="1" x14ac:dyDescent="0.2">
      <c r="A5912" s="36" t="str">
        <f>'0'!$A$4</f>
        <v>………………..</v>
      </c>
      <c r="B5912" s="37">
        <f>'0'!$A$2</f>
        <v>46112</v>
      </c>
      <c r="C5912" s="37" t="s">
        <v>1243</v>
      </c>
      <c r="D5912" s="119" t="str">
        <f>IF(G5912="","",VLOOKUP(G5912,номенклатури!R:T,2,0))</f>
        <v/>
      </c>
      <c r="E5912" s="365" t="str">
        <f>IF(G5912="","",VLOOKUP(G5912,номенклатури!R:T,3,0))</f>
        <v/>
      </c>
      <c r="F5912" s="159" t="str">
        <f>IF(G5912="","",IF(ISERROR(VLOOKUP(G5912,номенклатури!V:V,1,0)),E5912*H5912,E5912*I5912))</f>
        <v/>
      </c>
      <c r="G5912" s="14"/>
      <c r="H5912" s="15"/>
      <c r="I5912" s="15"/>
      <c r="J5912" s="15"/>
      <c r="K5912" s="15"/>
      <c r="L5912" s="217"/>
      <c r="M5912" s="22"/>
      <c r="N5912" s="119" t="str">
        <f>IF(G5912="","",VLOOKUP(G5912,номенклатури!R:U,4,0))</f>
        <v/>
      </c>
      <c r="O5912" s="119" t="str">
        <f>IF(M5912="","",VLOOKUP(M5912,'14'!D:D,1,0))</f>
        <v/>
      </c>
    </row>
    <row r="5913" spans="1:15" ht="12.75" customHeight="1" x14ac:dyDescent="0.2">
      <c r="A5913" s="36" t="str">
        <f>'0'!$A$4</f>
        <v>………………..</v>
      </c>
      <c r="B5913" s="37">
        <f>'0'!$A$2</f>
        <v>46112</v>
      </c>
      <c r="C5913" s="37" t="s">
        <v>1243</v>
      </c>
      <c r="D5913" s="119" t="str">
        <f>IF(G5913="","",VLOOKUP(G5913,номенклатури!R:T,2,0))</f>
        <v/>
      </c>
      <c r="E5913" s="365" t="str">
        <f>IF(G5913="","",VLOOKUP(G5913,номенклатури!R:T,3,0))</f>
        <v/>
      </c>
      <c r="F5913" s="159" t="str">
        <f>IF(G5913="","",IF(ISERROR(VLOOKUP(G5913,номенклатури!V:V,1,0)),E5913*H5913,E5913*I5913))</f>
        <v/>
      </c>
      <c r="G5913" s="14"/>
      <c r="H5913" s="15"/>
      <c r="I5913" s="15"/>
      <c r="J5913" s="15"/>
      <c r="K5913" s="15"/>
      <c r="L5913" s="217"/>
      <c r="M5913" s="22"/>
      <c r="N5913" s="119" t="str">
        <f>IF(G5913="","",VLOOKUP(G5913,номенклатури!R:U,4,0))</f>
        <v/>
      </c>
      <c r="O5913" s="119" t="str">
        <f>IF(M5913="","",VLOOKUP(M5913,'14'!D:D,1,0))</f>
        <v/>
      </c>
    </row>
    <row r="5914" spans="1:15" ht="12.75" customHeight="1" x14ac:dyDescent="0.2">
      <c r="A5914" s="36" t="str">
        <f>'0'!$A$4</f>
        <v>………………..</v>
      </c>
      <c r="B5914" s="37">
        <f>'0'!$A$2</f>
        <v>46112</v>
      </c>
      <c r="C5914" s="37" t="s">
        <v>1243</v>
      </c>
      <c r="D5914" s="119" t="str">
        <f>IF(G5914="","",VLOOKUP(G5914,номенклатури!R:T,2,0))</f>
        <v/>
      </c>
      <c r="E5914" s="365" t="str">
        <f>IF(G5914="","",VLOOKUP(G5914,номенклатури!R:T,3,0))</f>
        <v/>
      </c>
      <c r="F5914" s="159" t="str">
        <f>IF(G5914="","",IF(ISERROR(VLOOKUP(G5914,номенклатури!V:V,1,0)),E5914*H5914,E5914*I5914))</f>
        <v/>
      </c>
      <c r="G5914" s="14"/>
      <c r="H5914" s="15"/>
      <c r="I5914" s="15"/>
      <c r="J5914" s="15"/>
      <c r="K5914" s="15"/>
      <c r="L5914" s="217"/>
      <c r="M5914" s="22"/>
      <c r="N5914" s="119" t="str">
        <f>IF(G5914="","",VLOOKUP(G5914,номенклатури!R:U,4,0))</f>
        <v/>
      </c>
      <c r="O5914" s="119" t="str">
        <f>IF(M5914="","",VLOOKUP(M5914,'14'!D:D,1,0))</f>
        <v/>
      </c>
    </row>
    <row r="5915" spans="1:15" ht="12.75" customHeight="1" x14ac:dyDescent="0.2">
      <c r="A5915" s="36" t="str">
        <f>'0'!$A$4</f>
        <v>………………..</v>
      </c>
      <c r="B5915" s="37">
        <f>'0'!$A$2</f>
        <v>46112</v>
      </c>
      <c r="C5915" s="37" t="s">
        <v>1243</v>
      </c>
      <c r="D5915" s="119" t="str">
        <f>IF(G5915="","",VLOOKUP(G5915,номенклатури!R:T,2,0))</f>
        <v/>
      </c>
      <c r="E5915" s="365" t="str">
        <f>IF(G5915="","",VLOOKUP(G5915,номенклатури!R:T,3,0))</f>
        <v/>
      </c>
      <c r="F5915" s="159" t="str">
        <f>IF(G5915="","",IF(ISERROR(VLOOKUP(G5915,номенклатури!V:V,1,0)),E5915*H5915,E5915*I5915))</f>
        <v/>
      </c>
      <c r="G5915" s="14"/>
      <c r="H5915" s="15"/>
      <c r="I5915" s="15"/>
      <c r="J5915" s="15"/>
      <c r="K5915" s="15"/>
      <c r="L5915" s="217"/>
      <c r="M5915" s="22"/>
      <c r="N5915" s="119" t="str">
        <f>IF(G5915="","",VLOOKUP(G5915,номенклатури!R:U,4,0))</f>
        <v/>
      </c>
      <c r="O5915" s="119" t="str">
        <f>IF(M5915="","",VLOOKUP(M5915,'14'!D:D,1,0))</f>
        <v/>
      </c>
    </row>
    <row r="5916" spans="1:15" ht="12.75" customHeight="1" x14ac:dyDescent="0.2">
      <c r="A5916" s="36" t="str">
        <f>'0'!$A$4</f>
        <v>………………..</v>
      </c>
      <c r="B5916" s="37">
        <f>'0'!$A$2</f>
        <v>46112</v>
      </c>
      <c r="C5916" s="37" t="s">
        <v>1243</v>
      </c>
      <c r="D5916" s="119" t="str">
        <f>IF(G5916="","",VLOOKUP(G5916,номенклатури!R:T,2,0))</f>
        <v/>
      </c>
      <c r="E5916" s="365" t="str">
        <f>IF(G5916="","",VLOOKUP(G5916,номенклатури!R:T,3,0))</f>
        <v/>
      </c>
      <c r="F5916" s="159" t="str">
        <f>IF(G5916="","",IF(ISERROR(VLOOKUP(G5916,номенклатури!V:V,1,0)),E5916*H5916,E5916*I5916))</f>
        <v/>
      </c>
      <c r="G5916" s="14"/>
      <c r="H5916" s="15"/>
      <c r="I5916" s="15"/>
      <c r="J5916" s="15"/>
      <c r="K5916" s="15"/>
      <c r="L5916" s="217"/>
      <c r="M5916" s="22"/>
      <c r="N5916" s="119" t="str">
        <f>IF(G5916="","",VLOOKUP(G5916,номенклатури!R:U,4,0))</f>
        <v/>
      </c>
      <c r="O5916" s="119" t="str">
        <f>IF(M5916="","",VLOOKUP(M5916,'14'!D:D,1,0))</f>
        <v/>
      </c>
    </row>
    <row r="5917" spans="1:15" ht="12.75" customHeight="1" x14ac:dyDescent="0.2">
      <c r="A5917" s="36" t="str">
        <f>'0'!$A$4</f>
        <v>………………..</v>
      </c>
      <c r="B5917" s="37">
        <f>'0'!$A$2</f>
        <v>46112</v>
      </c>
      <c r="C5917" s="37" t="s">
        <v>1243</v>
      </c>
      <c r="D5917" s="119" t="str">
        <f>IF(G5917="","",VLOOKUP(G5917,номенклатури!R:T,2,0))</f>
        <v/>
      </c>
      <c r="E5917" s="365" t="str">
        <f>IF(G5917="","",VLOOKUP(G5917,номенклатури!R:T,3,0))</f>
        <v/>
      </c>
      <c r="F5917" s="159" t="str">
        <f>IF(G5917="","",IF(ISERROR(VLOOKUP(G5917,номенклатури!V:V,1,0)),E5917*H5917,E5917*I5917))</f>
        <v/>
      </c>
      <c r="G5917" s="14"/>
      <c r="H5917" s="15"/>
      <c r="I5917" s="15"/>
      <c r="J5917" s="15"/>
      <c r="K5917" s="15"/>
      <c r="L5917" s="217"/>
      <c r="M5917" s="22"/>
      <c r="N5917" s="119" t="str">
        <f>IF(G5917="","",VLOOKUP(G5917,номенклатури!R:U,4,0))</f>
        <v/>
      </c>
      <c r="O5917" s="119" t="str">
        <f>IF(M5917="","",VLOOKUP(M5917,'14'!D:D,1,0))</f>
        <v/>
      </c>
    </row>
    <row r="5918" spans="1:15" ht="12.75" customHeight="1" x14ac:dyDescent="0.2">
      <c r="A5918" s="36" t="str">
        <f>'0'!$A$4</f>
        <v>………………..</v>
      </c>
      <c r="B5918" s="37">
        <f>'0'!$A$2</f>
        <v>46112</v>
      </c>
      <c r="C5918" s="37" t="s">
        <v>1243</v>
      </c>
      <c r="D5918" s="119" t="str">
        <f>IF(G5918="","",VLOOKUP(G5918,номенклатури!R:T,2,0))</f>
        <v/>
      </c>
      <c r="E5918" s="365" t="str">
        <f>IF(G5918="","",VLOOKUP(G5918,номенклатури!R:T,3,0))</f>
        <v/>
      </c>
      <c r="F5918" s="159" t="str">
        <f>IF(G5918="","",IF(ISERROR(VLOOKUP(G5918,номенклатури!V:V,1,0)),E5918*H5918,E5918*I5918))</f>
        <v/>
      </c>
      <c r="G5918" s="14"/>
      <c r="H5918" s="15"/>
      <c r="I5918" s="15"/>
      <c r="J5918" s="15"/>
      <c r="K5918" s="15"/>
      <c r="L5918" s="217"/>
      <c r="M5918" s="22"/>
      <c r="N5918" s="119" t="str">
        <f>IF(G5918="","",VLOOKUP(G5918,номенклатури!R:U,4,0))</f>
        <v/>
      </c>
      <c r="O5918" s="119" t="str">
        <f>IF(M5918="","",VLOOKUP(M5918,'14'!D:D,1,0))</f>
        <v/>
      </c>
    </row>
    <row r="5919" spans="1:15" ht="12.75" customHeight="1" x14ac:dyDescent="0.2">
      <c r="A5919" s="36" t="str">
        <f>'0'!$A$4</f>
        <v>………………..</v>
      </c>
      <c r="B5919" s="37">
        <f>'0'!$A$2</f>
        <v>46112</v>
      </c>
      <c r="C5919" s="37" t="s">
        <v>1243</v>
      </c>
      <c r="D5919" s="119" t="str">
        <f>IF(G5919="","",VLOOKUP(G5919,номенклатури!R:T,2,0))</f>
        <v/>
      </c>
      <c r="E5919" s="365" t="str">
        <f>IF(G5919="","",VLOOKUP(G5919,номенклатури!R:T,3,0))</f>
        <v/>
      </c>
      <c r="F5919" s="159" t="str">
        <f>IF(G5919="","",IF(ISERROR(VLOOKUP(G5919,номенклатури!V:V,1,0)),E5919*H5919,E5919*I5919))</f>
        <v/>
      </c>
      <c r="G5919" s="14"/>
      <c r="H5919" s="15"/>
      <c r="I5919" s="15"/>
      <c r="J5919" s="15"/>
      <c r="K5919" s="15"/>
      <c r="L5919" s="217"/>
      <c r="M5919" s="22"/>
      <c r="N5919" s="119" t="str">
        <f>IF(G5919="","",VLOOKUP(G5919,номенклатури!R:U,4,0))</f>
        <v/>
      </c>
      <c r="O5919" s="119" t="str">
        <f>IF(M5919="","",VLOOKUP(M5919,'14'!D:D,1,0))</f>
        <v/>
      </c>
    </row>
    <row r="5920" spans="1:15" ht="12.75" customHeight="1" x14ac:dyDescent="0.2">
      <c r="A5920" s="36" t="str">
        <f>'0'!$A$4</f>
        <v>………………..</v>
      </c>
      <c r="B5920" s="37">
        <f>'0'!$A$2</f>
        <v>46112</v>
      </c>
      <c r="C5920" s="37" t="s">
        <v>1243</v>
      </c>
      <c r="D5920" s="119" t="str">
        <f>IF(G5920="","",VLOOKUP(G5920,номенклатури!R:T,2,0))</f>
        <v/>
      </c>
      <c r="E5920" s="365" t="str">
        <f>IF(G5920="","",VLOOKUP(G5920,номенклатури!R:T,3,0))</f>
        <v/>
      </c>
      <c r="F5920" s="159" t="str">
        <f>IF(G5920="","",IF(ISERROR(VLOOKUP(G5920,номенклатури!V:V,1,0)),E5920*H5920,E5920*I5920))</f>
        <v/>
      </c>
      <c r="G5920" s="14"/>
      <c r="H5920" s="15"/>
      <c r="I5920" s="15"/>
      <c r="J5920" s="15"/>
      <c r="K5920" s="15"/>
      <c r="L5920" s="217"/>
      <c r="M5920" s="22"/>
      <c r="N5920" s="119" t="str">
        <f>IF(G5920="","",VLOOKUP(G5920,номенклатури!R:U,4,0))</f>
        <v/>
      </c>
      <c r="O5920" s="119" t="str">
        <f>IF(M5920="","",VLOOKUP(M5920,'14'!D:D,1,0))</f>
        <v/>
      </c>
    </row>
    <row r="5921" spans="1:15" ht="12.75" customHeight="1" x14ac:dyDescent="0.2">
      <c r="A5921" s="36" t="str">
        <f>'0'!$A$4</f>
        <v>………………..</v>
      </c>
      <c r="B5921" s="37">
        <f>'0'!$A$2</f>
        <v>46112</v>
      </c>
      <c r="C5921" s="37" t="s">
        <v>1243</v>
      </c>
      <c r="D5921" s="119" t="str">
        <f>IF(G5921="","",VLOOKUP(G5921,номенклатури!R:T,2,0))</f>
        <v/>
      </c>
      <c r="E5921" s="365" t="str">
        <f>IF(G5921="","",VLOOKUP(G5921,номенклатури!R:T,3,0))</f>
        <v/>
      </c>
      <c r="F5921" s="159" t="str">
        <f>IF(G5921="","",IF(ISERROR(VLOOKUP(G5921,номенклатури!V:V,1,0)),E5921*H5921,E5921*I5921))</f>
        <v/>
      </c>
      <c r="G5921" s="14"/>
      <c r="H5921" s="15"/>
      <c r="I5921" s="15"/>
      <c r="J5921" s="15"/>
      <c r="K5921" s="15"/>
      <c r="L5921" s="217"/>
      <c r="M5921" s="22"/>
      <c r="N5921" s="119" t="str">
        <f>IF(G5921="","",VLOOKUP(G5921,номенклатури!R:U,4,0))</f>
        <v/>
      </c>
      <c r="O5921" s="119" t="str">
        <f>IF(M5921="","",VLOOKUP(M5921,'14'!D:D,1,0))</f>
        <v/>
      </c>
    </row>
    <row r="5922" spans="1:15" ht="12.75" customHeight="1" x14ac:dyDescent="0.2">
      <c r="A5922" s="36" t="str">
        <f>'0'!$A$4</f>
        <v>………………..</v>
      </c>
      <c r="B5922" s="37">
        <f>'0'!$A$2</f>
        <v>46112</v>
      </c>
      <c r="C5922" s="37" t="s">
        <v>1243</v>
      </c>
      <c r="D5922" s="119" t="str">
        <f>IF(G5922="","",VLOOKUP(G5922,номенклатури!R:T,2,0))</f>
        <v/>
      </c>
      <c r="E5922" s="365" t="str">
        <f>IF(G5922="","",VLOOKUP(G5922,номенклатури!R:T,3,0))</f>
        <v/>
      </c>
      <c r="F5922" s="159" t="str">
        <f>IF(G5922="","",IF(ISERROR(VLOOKUP(G5922,номенклатури!V:V,1,0)),E5922*H5922,E5922*I5922))</f>
        <v/>
      </c>
      <c r="G5922" s="14"/>
      <c r="H5922" s="15"/>
      <c r="I5922" s="15"/>
      <c r="J5922" s="15"/>
      <c r="K5922" s="15"/>
      <c r="L5922" s="217"/>
      <c r="M5922" s="22"/>
      <c r="N5922" s="119" t="str">
        <f>IF(G5922="","",VLOOKUP(G5922,номенклатури!R:U,4,0))</f>
        <v/>
      </c>
      <c r="O5922" s="119" t="str">
        <f>IF(M5922="","",VLOOKUP(M5922,'14'!D:D,1,0))</f>
        <v/>
      </c>
    </row>
    <row r="5923" spans="1:15" ht="12.75" customHeight="1" x14ac:dyDescent="0.2">
      <c r="A5923" s="36" t="str">
        <f>'0'!$A$4</f>
        <v>………………..</v>
      </c>
      <c r="B5923" s="37">
        <f>'0'!$A$2</f>
        <v>46112</v>
      </c>
      <c r="C5923" s="37" t="s">
        <v>1243</v>
      </c>
      <c r="D5923" s="119" t="str">
        <f>IF(G5923="","",VLOOKUP(G5923,номенклатури!R:T,2,0))</f>
        <v/>
      </c>
      <c r="E5923" s="365" t="str">
        <f>IF(G5923="","",VLOOKUP(G5923,номенклатури!R:T,3,0))</f>
        <v/>
      </c>
      <c r="F5923" s="159" t="str">
        <f>IF(G5923="","",IF(ISERROR(VLOOKUP(G5923,номенклатури!V:V,1,0)),E5923*H5923,E5923*I5923))</f>
        <v/>
      </c>
      <c r="G5923" s="14"/>
      <c r="H5923" s="15"/>
      <c r="I5923" s="15"/>
      <c r="J5923" s="15"/>
      <c r="K5923" s="15"/>
      <c r="L5923" s="217"/>
      <c r="M5923" s="22"/>
      <c r="N5923" s="119" t="str">
        <f>IF(G5923="","",VLOOKUP(G5923,номенклатури!R:U,4,0))</f>
        <v/>
      </c>
      <c r="O5923" s="119" t="str">
        <f>IF(M5923="","",VLOOKUP(M5923,'14'!D:D,1,0))</f>
        <v/>
      </c>
    </row>
    <row r="5924" spans="1:15" ht="12.75" customHeight="1" x14ac:dyDescent="0.2">
      <c r="A5924" s="36" t="str">
        <f>'0'!$A$4</f>
        <v>………………..</v>
      </c>
      <c r="B5924" s="37">
        <f>'0'!$A$2</f>
        <v>46112</v>
      </c>
      <c r="C5924" s="37" t="s">
        <v>1243</v>
      </c>
      <c r="D5924" s="119" t="str">
        <f>IF(G5924="","",VLOOKUP(G5924,номенклатури!R:T,2,0))</f>
        <v/>
      </c>
      <c r="E5924" s="365" t="str">
        <f>IF(G5924="","",VLOOKUP(G5924,номенклатури!R:T,3,0))</f>
        <v/>
      </c>
      <c r="F5924" s="159" t="str">
        <f>IF(G5924="","",IF(ISERROR(VLOOKUP(G5924,номенклатури!V:V,1,0)),E5924*H5924,E5924*I5924))</f>
        <v/>
      </c>
      <c r="G5924" s="14"/>
      <c r="H5924" s="15"/>
      <c r="I5924" s="15"/>
      <c r="J5924" s="15"/>
      <c r="K5924" s="15"/>
      <c r="L5924" s="217"/>
      <c r="M5924" s="22"/>
      <c r="N5924" s="119" t="str">
        <f>IF(G5924="","",VLOOKUP(G5924,номенклатури!R:U,4,0))</f>
        <v/>
      </c>
      <c r="O5924" s="119" t="str">
        <f>IF(M5924="","",VLOOKUP(M5924,'14'!D:D,1,0))</f>
        <v/>
      </c>
    </row>
    <row r="5925" spans="1:15" ht="12.75" customHeight="1" x14ac:dyDescent="0.2">
      <c r="A5925" s="36" t="str">
        <f>'0'!$A$4</f>
        <v>………………..</v>
      </c>
      <c r="B5925" s="37">
        <f>'0'!$A$2</f>
        <v>46112</v>
      </c>
      <c r="C5925" s="37" t="s">
        <v>1243</v>
      </c>
      <c r="D5925" s="119" t="str">
        <f>IF(G5925="","",VLOOKUP(G5925,номенклатури!R:T,2,0))</f>
        <v/>
      </c>
      <c r="E5925" s="365" t="str">
        <f>IF(G5925="","",VLOOKUP(G5925,номенклатури!R:T,3,0))</f>
        <v/>
      </c>
      <c r="F5925" s="159" t="str">
        <f>IF(G5925="","",IF(ISERROR(VLOOKUP(G5925,номенклатури!V:V,1,0)),E5925*H5925,E5925*I5925))</f>
        <v/>
      </c>
      <c r="G5925" s="14"/>
      <c r="H5925" s="15"/>
      <c r="I5925" s="15"/>
      <c r="J5925" s="15"/>
      <c r="K5925" s="15"/>
      <c r="L5925" s="217"/>
      <c r="M5925" s="22"/>
      <c r="N5925" s="119" t="str">
        <f>IF(G5925="","",VLOOKUP(G5925,номенклатури!R:U,4,0))</f>
        <v/>
      </c>
      <c r="O5925" s="119" t="str">
        <f>IF(M5925="","",VLOOKUP(M5925,'14'!D:D,1,0))</f>
        <v/>
      </c>
    </row>
    <row r="5926" spans="1:15" ht="12.75" customHeight="1" x14ac:dyDescent="0.2">
      <c r="A5926" s="36" t="str">
        <f>'0'!$A$4</f>
        <v>………………..</v>
      </c>
      <c r="B5926" s="37">
        <f>'0'!$A$2</f>
        <v>46112</v>
      </c>
      <c r="C5926" s="37" t="s">
        <v>1243</v>
      </c>
      <c r="D5926" s="119" t="str">
        <f>IF(G5926="","",VLOOKUP(G5926,номенклатури!R:T,2,0))</f>
        <v/>
      </c>
      <c r="E5926" s="365" t="str">
        <f>IF(G5926="","",VLOOKUP(G5926,номенклатури!R:T,3,0))</f>
        <v/>
      </c>
      <c r="F5926" s="159" t="str">
        <f>IF(G5926="","",IF(ISERROR(VLOOKUP(G5926,номенклатури!V:V,1,0)),E5926*H5926,E5926*I5926))</f>
        <v/>
      </c>
      <c r="G5926" s="14"/>
      <c r="H5926" s="15"/>
      <c r="I5926" s="15"/>
      <c r="J5926" s="15"/>
      <c r="K5926" s="15"/>
      <c r="L5926" s="217"/>
      <c r="M5926" s="22"/>
      <c r="N5926" s="119" t="str">
        <f>IF(G5926="","",VLOOKUP(G5926,номенклатури!R:U,4,0))</f>
        <v/>
      </c>
      <c r="O5926" s="119" t="str">
        <f>IF(M5926="","",VLOOKUP(M5926,'14'!D:D,1,0))</f>
        <v/>
      </c>
    </row>
    <row r="5927" spans="1:15" ht="12.75" customHeight="1" x14ac:dyDescent="0.2">
      <c r="A5927" s="36" t="str">
        <f>'0'!$A$4</f>
        <v>………………..</v>
      </c>
      <c r="B5927" s="37">
        <f>'0'!$A$2</f>
        <v>46112</v>
      </c>
      <c r="C5927" s="37" t="s">
        <v>1243</v>
      </c>
      <c r="D5927" s="119" t="str">
        <f>IF(G5927="","",VLOOKUP(G5927,номенклатури!R:T,2,0))</f>
        <v/>
      </c>
      <c r="E5927" s="365" t="str">
        <f>IF(G5927="","",VLOOKUP(G5927,номенклатури!R:T,3,0))</f>
        <v/>
      </c>
      <c r="F5927" s="159" t="str">
        <f>IF(G5927="","",IF(ISERROR(VLOOKUP(G5927,номенклатури!V:V,1,0)),E5927*H5927,E5927*I5927))</f>
        <v/>
      </c>
      <c r="G5927" s="14"/>
      <c r="H5927" s="15"/>
      <c r="I5927" s="15"/>
      <c r="J5927" s="15"/>
      <c r="K5927" s="15"/>
      <c r="L5927" s="217"/>
      <c r="M5927" s="22"/>
      <c r="N5927" s="119" t="str">
        <f>IF(G5927="","",VLOOKUP(G5927,номенклатури!R:U,4,0))</f>
        <v/>
      </c>
      <c r="O5927" s="119" t="str">
        <f>IF(M5927="","",VLOOKUP(M5927,'14'!D:D,1,0))</f>
        <v/>
      </c>
    </row>
    <row r="5928" spans="1:15" ht="12.75" customHeight="1" x14ac:dyDescent="0.2">
      <c r="A5928" s="36" t="str">
        <f>'0'!$A$4</f>
        <v>………………..</v>
      </c>
      <c r="B5928" s="37">
        <f>'0'!$A$2</f>
        <v>46112</v>
      </c>
      <c r="C5928" s="37" t="s">
        <v>1243</v>
      </c>
      <c r="D5928" s="119" t="str">
        <f>IF(G5928="","",VLOOKUP(G5928,номенклатури!R:T,2,0))</f>
        <v/>
      </c>
      <c r="E5928" s="365" t="str">
        <f>IF(G5928="","",VLOOKUP(G5928,номенклатури!R:T,3,0))</f>
        <v/>
      </c>
      <c r="F5928" s="159" t="str">
        <f>IF(G5928="","",IF(ISERROR(VLOOKUP(G5928,номенклатури!V:V,1,0)),E5928*H5928,E5928*I5928))</f>
        <v/>
      </c>
      <c r="G5928" s="14"/>
      <c r="H5928" s="15"/>
      <c r="I5928" s="15"/>
      <c r="J5928" s="15"/>
      <c r="K5928" s="15"/>
      <c r="L5928" s="217"/>
      <c r="M5928" s="22"/>
      <c r="N5928" s="119" t="str">
        <f>IF(G5928="","",VLOOKUP(G5928,номенклатури!R:U,4,0))</f>
        <v/>
      </c>
      <c r="O5928" s="119" t="str">
        <f>IF(M5928="","",VLOOKUP(M5928,'14'!D:D,1,0))</f>
        <v/>
      </c>
    </row>
    <row r="5929" spans="1:15" ht="12.75" customHeight="1" x14ac:dyDescent="0.2">
      <c r="A5929" s="36" t="str">
        <f>'0'!$A$4</f>
        <v>………………..</v>
      </c>
      <c r="B5929" s="37">
        <f>'0'!$A$2</f>
        <v>46112</v>
      </c>
      <c r="C5929" s="37" t="s">
        <v>1243</v>
      </c>
      <c r="D5929" s="119" t="str">
        <f>IF(G5929="","",VLOOKUP(G5929,номенклатури!R:T,2,0))</f>
        <v/>
      </c>
      <c r="E5929" s="365" t="str">
        <f>IF(G5929="","",VLOOKUP(G5929,номенклатури!R:T,3,0))</f>
        <v/>
      </c>
      <c r="F5929" s="159" t="str">
        <f>IF(G5929="","",IF(ISERROR(VLOOKUP(G5929,номенклатури!V:V,1,0)),E5929*H5929,E5929*I5929))</f>
        <v/>
      </c>
      <c r="G5929" s="14"/>
      <c r="H5929" s="15"/>
      <c r="I5929" s="15"/>
      <c r="J5929" s="15"/>
      <c r="K5929" s="15"/>
      <c r="L5929" s="217"/>
      <c r="M5929" s="22"/>
      <c r="N5929" s="119" t="str">
        <f>IF(G5929="","",VLOOKUP(G5929,номенклатури!R:U,4,0))</f>
        <v/>
      </c>
      <c r="O5929" s="119" t="str">
        <f>IF(M5929="","",VLOOKUP(M5929,'14'!D:D,1,0))</f>
        <v/>
      </c>
    </row>
    <row r="5930" spans="1:15" ht="12.75" customHeight="1" x14ac:dyDescent="0.2">
      <c r="A5930" s="36" t="str">
        <f>'0'!$A$4</f>
        <v>………………..</v>
      </c>
      <c r="B5930" s="37">
        <f>'0'!$A$2</f>
        <v>46112</v>
      </c>
      <c r="C5930" s="37" t="s">
        <v>1243</v>
      </c>
      <c r="D5930" s="119" t="str">
        <f>IF(G5930="","",VLOOKUP(G5930,номенклатури!R:T,2,0))</f>
        <v/>
      </c>
      <c r="E5930" s="365" t="str">
        <f>IF(G5930="","",VLOOKUP(G5930,номенклатури!R:T,3,0))</f>
        <v/>
      </c>
      <c r="F5930" s="159" t="str">
        <f>IF(G5930="","",IF(ISERROR(VLOOKUP(G5930,номенклатури!V:V,1,0)),E5930*H5930,E5930*I5930))</f>
        <v/>
      </c>
      <c r="G5930" s="14"/>
      <c r="H5930" s="15"/>
      <c r="I5930" s="15"/>
      <c r="J5930" s="15"/>
      <c r="K5930" s="15"/>
      <c r="L5930" s="217"/>
      <c r="M5930" s="22"/>
      <c r="N5930" s="119" t="str">
        <f>IF(G5930="","",VLOOKUP(G5930,номенклатури!R:U,4,0))</f>
        <v/>
      </c>
      <c r="O5930" s="119" t="str">
        <f>IF(M5930="","",VLOOKUP(M5930,'14'!D:D,1,0))</f>
        <v/>
      </c>
    </row>
    <row r="5931" spans="1:15" ht="12.75" customHeight="1" x14ac:dyDescent="0.2">
      <c r="A5931" s="36" t="str">
        <f>'0'!$A$4</f>
        <v>………………..</v>
      </c>
      <c r="B5931" s="37">
        <f>'0'!$A$2</f>
        <v>46112</v>
      </c>
      <c r="C5931" s="37" t="s">
        <v>1243</v>
      </c>
      <c r="D5931" s="119" t="str">
        <f>IF(G5931="","",VLOOKUP(G5931,номенклатури!R:T,2,0))</f>
        <v/>
      </c>
      <c r="E5931" s="365" t="str">
        <f>IF(G5931="","",VLOOKUP(G5931,номенклатури!R:T,3,0))</f>
        <v/>
      </c>
      <c r="F5931" s="159" t="str">
        <f>IF(G5931="","",IF(ISERROR(VLOOKUP(G5931,номенклатури!V:V,1,0)),E5931*H5931,E5931*I5931))</f>
        <v/>
      </c>
      <c r="G5931" s="14"/>
      <c r="H5931" s="15"/>
      <c r="I5931" s="15"/>
      <c r="J5931" s="15"/>
      <c r="K5931" s="15"/>
      <c r="L5931" s="217"/>
      <c r="M5931" s="22"/>
      <c r="N5931" s="119" t="str">
        <f>IF(G5931="","",VLOOKUP(G5931,номенклатури!R:U,4,0))</f>
        <v/>
      </c>
      <c r="O5931" s="119" t="str">
        <f>IF(M5931="","",VLOOKUP(M5931,'14'!D:D,1,0))</f>
        <v/>
      </c>
    </row>
    <row r="5932" spans="1:15" ht="12.75" customHeight="1" x14ac:dyDescent="0.2">
      <c r="A5932" s="36" t="str">
        <f>'0'!$A$4</f>
        <v>………………..</v>
      </c>
      <c r="B5932" s="37">
        <f>'0'!$A$2</f>
        <v>46112</v>
      </c>
      <c r="C5932" s="37" t="s">
        <v>1243</v>
      </c>
      <c r="D5932" s="119" t="str">
        <f>IF(G5932="","",VLOOKUP(G5932,номенклатури!R:T,2,0))</f>
        <v/>
      </c>
      <c r="E5932" s="365" t="str">
        <f>IF(G5932="","",VLOOKUP(G5932,номенклатури!R:T,3,0))</f>
        <v/>
      </c>
      <c r="F5932" s="159" t="str">
        <f>IF(G5932="","",IF(ISERROR(VLOOKUP(G5932,номенклатури!V:V,1,0)),E5932*H5932,E5932*I5932))</f>
        <v/>
      </c>
      <c r="G5932" s="14"/>
      <c r="H5932" s="15"/>
      <c r="I5932" s="15"/>
      <c r="J5932" s="15"/>
      <c r="K5932" s="15"/>
      <c r="L5932" s="217"/>
      <c r="M5932" s="22"/>
      <c r="N5932" s="119" t="str">
        <f>IF(G5932="","",VLOOKUP(G5932,номенклатури!R:U,4,0))</f>
        <v/>
      </c>
      <c r="O5932" s="119" t="str">
        <f>IF(M5932="","",VLOOKUP(M5932,'14'!D:D,1,0))</f>
        <v/>
      </c>
    </row>
    <row r="5933" spans="1:15" ht="12.75" customHeight="1" x14ac:dyDescent="0.2">
      <c r="A5933" s="36" t="str">
        <f>'0'!$A$4</f>
        <v>………………..</v>
      </c>
      <c r="B5933" s="37">
        <f>'0'!$A$2</f>
        <v>46112</v>
      </c>
      <c r="C5933" s="37" t="s">
        <v>1243</v>
      </c>
      <c r="D5933" s="119" t="str">
        <f>IF(G5933="","",VLOOKUP(G5933,номенклатури!R:T,2,0))</f>
        <v/>
      </c>
      <c r="E5933" s="365" t="str">
        <f>IF(G5933="","",VLOOKUP(G5933,номенклатури!R:T,3,0))</f>
        <v/>
      </c>
      <c r="F5933" s="159" t="str">
        <f>IF(G5933="","",IF(ISERROR(VLOOKUP(G5933,номенклатури!V:V,1,0)),E5933*H5933,E5933*I5933))</f>
        <v/>
      </c>
      <c r="G5933" s="14"/>
      <c r="H5933" s="15"/>
      <c r="I5933" s="15"/>
      <c r="J5933" s="15"/>
      <c r="K5933" s="15"/>
      <c r="L5933" s="217"/>
      <c r="M5933" s="22"/>
      <c r="N5933" s="119" t="str">
        <f>IF(G5933="","",VLOOKUP(G5933,номенклатури!R:U,4,0))</f>
        <v/>
      </c>
      <c r="O5933" s="119" t="str">
        <f>IF(M5933="","",VLOOKUP(M5933,'14'!D:D,1,0))</f>
        <v/>
      </c>
    </row>
    <row r="5934" spans="1:15" ht="12.75" customHeight="1" x14ac:dyDescent="0.2">
      <c r="A5934" s="36" t="str">
        <f>'0'!$A$4</f>
        <v>………………..</v>
      </c>
      <c r="B5934" s="37">
        <f>'0'!$A$2</f>
        <v>46112</v>
      </c>
      <c r="C5934" s="37" t="s">
        <v>1243</v>
      </c>
      <c r="D5934" s="119" t="str">
        <f>IF(G5934="","",VLOOKUP(G5934,номенклатури!R:T,2,0))</f>
        <v/>
      </c>
      <c r="E5934" s="365" t="str">
        <f>IF(G5934="","",VLOOKUP(G5934,номенклатури!R:T,3,0))</f>
        <v/>
      </c>
      <c r="F5934" s="159" t="str">
        <f>IF(G5934="","",IF(ISERROR(VLOOKUP(G5934,номенклатури!V:V,1,0)),E5934*H5934,E5934*I5934))</f>
        <v/>
      </c>
      <c r="G5934" s="14"/>
      <c r="H5934" s="15"/>
      <c r="I5934" s="15"/>
      <c r="J5934" s="15"/>
      <c r="K5934" s="15"/>
      <c r="L5934" s="217"/>
      <c r="M5934" s="22"/>
      <c r="N5934" s="119" t="str">
        <f>IF(G5934="","",VLOOKUP(G5934,номенклатури!R:U,4,0))</f>
        <v/>
      </c>
      <c r="O5934" s="119" t="str">
        <f>IF(M5934="","",VLOOKUP(M5934,'14'!D:D,1,0))</f>
        <v/>
      </c>
    </row>
    <row r="5935" spans="1:15" ht="12.75" customHeight="1" x14ac:dyDescent="0.2">
      <c r="A5935" s="36" t="str">
        <f>'0'!$A$4</f>
        <v>………………..</v>
      </c>
      <c r="B5935" s="37">
        <f>'0'!$A$2</f>
        <v>46112</v>
      </c>
      <c r="C5935" s="37" t="s">
        <v>1243</v>
      </c>
      <c r="D5935" s="119" t="str">
        <f>IF(G5935="","",VLOOKUP(G5935,номенклатури!R:T,2,0))</f>
        <v/>
      </c>
      <c r="E5935" s="365" t="str">
        <f>IF(G5935="","",VLOOKUP(G5935,номенклатури!R:T,3,0))</f>
        <v/>
      </c>
      <c r="F5935" s="159" t="str">
        <f>IF(G5935="","",IF(ISERROR(VLOOKUP(G5935,номенклатури!V:V,1,0)),E5935*H5935,E5935*I5935))</f>
        <v/>
      </c>
      <c r="G5935" s="14"/>
      <c r="H5935" s="15"/>
      <c r="I5935" s="15"/>
      <c r="J5935" s="15"/>
      <c r="K5935" s="15"/>
      <c r="L5935" s="217"/>
      <c r="M5935" s="22"/>
      <c r="N5935" s="119" t="str">
        <f>IF(G5935="","",VLOOKUP(G5935,номенклатури!R:U,4,0))</f>
        <v/>
      </c>
      <c r="O5935" s="119" t="str">
        <f>IF(M5935="","",VLOOKUP(M5935,'14'!D:D,1,0))</f>
        <v/>
      </c>
    </row>
    <row r="5936" spans="1:15" ht="12.75" customHeight="1" x14ac:dyDescent="0.2">
      <c r="A5936" s="36" t="str">
        <f>'0'!$A$4</f>
        <v>………………..</v>
      </c>
      <c r="B5936" s="37">
        <f>'0'!$A$2</f>
        <v>46112</v>
      </c>
      <c r="C5936" s="37" t="s">
        <v>1243</v>
      </c>
      <c r="D5936" s="119" t="str">
        <f>IF(G5936="","",VLOOKUP(G5936,номенклатури!R:T,2,0))</f>
        <v/>
      </c>
      <c r="E5936" s="365" t="str">
        <f>IF(G5936="","",VLOOKUP(G5936,номенклатури!R:T,3,0))</f>
        <v/>
      </c>
      <c r="F5936" s="159" t="str">
        <f>IF(G5936="","",IF(ISERROR(VLOOKUP(G5936,номенклатури!V:V,1,0)),E5936*H5936,E5936*I5936))</f>
        <v/>
      </c>
      <c r="G5936" s="14"/>
      <c r="H5936" s="15"/>
      <c r="I5936" s="15"/>
      <c r="J5936" s="15"/>
      <c r="K5936" s="15"/>
      <c r="L5936" s="217"/>
      <c r="M5936" s="22"/>
      <c r="N5936" s="119" t="str">
        <f>IF(G5936="","",VLOOKUP(G5936,номенклатури!R:U,4,0))</f>
        <v/>
      </c>
      <c r="O5936" s="119" t="str">
        <f>IF(M5936="","",VLOOKUP(M5936,'14'!D:D,1,0))</f>
        <v/>
      </c>
    </row>
    <row r="5937" spans="1:15" ht="12.75" customHeight="1" x14ac:dyDescent="0.2">
      <c r="A5937" s="36" t="str">
        <f>'0'!$A$4</f>
        <v>………………..</v>
      </c>
      <c r="B5937" s="37">
        <f>'0'!$A$2</f>
        <v>46112</v>
      </c>
      <c r="C5937" s="37" t="s">
        <v>1243</v>
      </c>
      <c r="D5937" s="119" t="str">
        <f>IF(G5937="","",VLOOKUP(G5937,номенклатури!R:T,2,0))</f>
        <v/>
      </c>
      <c r="E5937" s="365" t="str">
        <f>IF(G5937="","",VLOOKUP(G5937,номенклатури!R:T,3,0))</f>
        <v/>
      </c>
      <c r="F5937" s="159" t="str">
        <f>IF(G5937="","",IF(ISERROR(VLOOKUP(G5937,номенклатури!V:V,1,0)),E5937*H5937,E5937*I5937))</f>
        <v/>
      </c>
      <c r="G5937" s="14"/>
      <c r="H5937" s="15"/>
      <c r="I5937" s="15"/>
      <c r="J5937" s="15"/>
      <c r="K5937" s="15"/>
      <c r="L5937" s="217"/>
      <c r="M5937" s="22"/>
      <c r="N5937" s="119" t="str">
        <f>IF(G5937="","",VLOOKUP(G5937,номенклатури!R:U,4,0))</f>
        <v/>
      </c>
      <c r="O5937" s="119" t="str">
        <f>IF(M5937="","",VLOOKUP(M5937,'14'!D:D,1,0))</f>
        <v/>
      </c>
    </row>
    <row r="5938" spans="1:15" ht="12.75" customHeight="1" x14ac:dyDescent="0.2">
      <c r="A5938" s="36" t="str">
        <f>'0'!$A$4</f>
        <v>………………..</v>
      </c>
      <c r="B5938" s="37">
        <f>'0'!$A$2</f>
        <v>46112</v>
      </c>
      <c r="C5938" s="37" t="s">
        <v>1243</v>
      </c>
      <c r="D5938" s="119" t="str">
        <f>IF(G5938="","",VLOOKUP(G5938,номенклатури!R:T,2,0))</f>
        <v/>
      </c>
      <c r="E5938" s="365" t="str">
        <f>IF(G5938="","",VLOOKUP(G5938,номенклатури!R:T,3,0))</f>
        <v/>
      </c>
      <c r="F5938" s="159" t="str">
        <f>IF(G5938="","",IF(ISERROR(VLOOKUP(G5938,номенклатури!V:V,1,0)),E5938*H5938,E5938*I5938))</f>
        <v/>
      </c>
      <c r="G5938" s="14"/>
      <c r="H5938" s="15"/>
      <c r="I5938" s="15"/>
      <c r="J5938" s="15"/>
      <c r="K5938" s="15"/>
      <c r="L5938" s="217"/>
      <c r="M5938" s="22"/>
      <c r="N5938" s="119" t="str">
        <f>IF(G5938="","",VLOOKUP(G5938,номенклатури!R:U,4,0))</f>
        <v/>
      </c>
      <c r="O5938" s="119" t="str">
        <f>IF(M5938="","",VLOOKUP(M5938,'14'!D:D,1,0))</f>
        <v/>
      </c>
    </row>
    <row r="5939" spans="1:15" ht="12.75" customHeight="1" x14ac:dyDescent="0.2">
      <c r="A5939" s="36" t="str">
        <f>'0'!$A$4</f>
        <v>………………..</v>
      </c>
      <c r="B5939" s="37">
        <f>'0'!$A$2</f>
        <v>46112</v>
      </c>
      <c r="C5939" s="37" t="s">
        <v>1243</v>
      </c>
      <c r="D5939" s="119" t="str">
        <f>IF(G5939="","",VLOOKUP(G5939,номенклатури!R:T,2,0))</f>
        <v/>
      </c>
      <c r="E5939" s="365" t="str">
        <f>IF(G5939="","",VLOOKUP(G5939,номенклатури!R:T,3,0))</f>
        <v/>
      </c>
      <c r="F5939" s="159" t="str">
        <f>IF(G5939="","",IF(ISERROR(VLOOKUP(G5939,номенклатури!V:V,1,0)),E5939*H5939,E5939*I5939))</f>
        <v/>
      </c>
      <c r="G5939" s="14"/>
      <c r="H5939" s="15"/>
      <c r="I5939" s="15"/>
      <c r="J5939" s="15"/>
      <c r="K5939" s="15"/>
      <c r="L5939" s="217"/>
      <c r="M5939" s="22"/>
      <c r="N5939" s="119" t="str">
        <f>IF(G5939="","",VLOOKUP(G5939,номенклатури!R:U,4,0))</f>
        <v/>
      </c>
      <c r="O5939" s="119" t="str">
        <f>IF(M5939="","",VLOOKUP(M5939,'14'!D:D,1,0))</f>
        <v/>
      </c>
    </row>
    <row r="5940" spans="1:15" ht="12.75" customHeight="1" x14ac:dyDescent="0.2">
      <c r="A5940" s="36" t="str">
        <f>'0'!$A$4</f>
        <v>………………..</v>
      </c>
      <c r="B5940" s="37">
        <f>'0'!$A$2</f>
        <v>46112</v>
      </c>
      <c r="C5940" s="37" t="s">
        <v>1243</v>
      </c>
      <c r="D5940" s="119" t="str">
        <f>IF(G5940="","",VLOOKUP(G5940,номенклатури!R:T,2,0))</f>
        <v/>
      </c>
      <c r="E5940" s="365" t="str">
        <f>IF(G5940="","",VLOOKUP(G5940,номенклатури!R:T,3,0))</f>
        <v/>
      </c>
      <c r="F5940" s="159" t="str">
        <f>IF(G5940="","",IF(ISERROR(VLOOKUP(G5940,номенклатури!V:V,1,0)),E5940*H5940,E5940*I5940))</f>
        <v/>
      </c>
      <c r="G5940" s="14"/>
      <c r="H5940" s="15"/>
      <c r="I5940" s="15"/>
      <c r="J5940" s="15"/>
      <c r="K5940" s="15"/>
      <c r="L5940" s="217"/>
      <c r="M5940" s="22"/>
      <c r="N5940" s="119" t="str">
        <f>IF(G5940="","",VLOOKUP(G5940,номенклатури!R:U,4,0))</f>
        <v/>
      </c>
      <c r="O5940" s="119" t="str">
        <f>IF(M5940="","",VLOOKUP(M5940,'14'!D:D,1,0))</f>
        <v/>
      </c>
    </row>
    <row r="5941" spans="1:15" ht="12.75" customHeight="1" x14ac:dyDescent="0.2">
      <c r="A5941" s="36" t="str">
        <f>'0'!$A$4</f>
        <v>………………..</v>
      </c>
      <c r="B5941" s="37">
        <f>'0'!$A$2</f>
        <v>46112</v>
      </c>
      <c r="C5941" s="37" t="s">
        <v>1243</v>
      </c>
      <c r="D5941" s="119" t="str">
        <f>IF(G5941="","",VLOOKUP(G5941,номенклатури!R:T,2,0))</f>
        <v/>
      </c>
      <c r="E5941" s="365" t="str">
        <f>IF(G5941="","",VLOOKUP(G5941,номенклатури!R:T,3,0))</f>
        <v/>
      </c>
      <c r="F5941" s="159" t="str">
        <f>IF(G5941="","",IF(ISERROR(VLOOKUP(G5941,номенклатури!V:V,1,0)),E5941*H5941,E5941*I5941))</f>
        <v/>
      </c>
      <c r="G5941" s="14"/>
      <c r="H5941" s="15"/>
      <c r="I5941" s="15"/>
      <c r="J5941" s="15"/>
      <c r="K5941" s="15"/>
      <c r="L5941" s="217"/>
      <c r="M5941" s="22"/>
      <c r="N5941" s="119" t="str">
        <f>IF(G5941="","",VLOOKUP(G5941,номенклатури!R:U,4,0))</f>
        <v/>
      </c>
      <c r="O5941" s="119" t="str">
        <f>IF(M5941="","",VLOOKUP(M5941,'14'!D:D,1,0))</f>
        <v/>
      </c>
    </row>
    <row r="5942" spans="1:15" ht="12.75" customHeight="1" x14ac:dyDescent="0.2">
      <c r="A5942" s="36" t="str">
        <f>'0'!$A$4</f>
        <v>………………..</v>
      </c>
      <c r="B5942" s="37">
        <f>'0'!$A$2</f>
        <v>46112</v>
      </c>
      <c r="C5942" s="37" t="s">
        <v>1243</v>
      </c>
      <c r="D5942" s="119" t="str">
        <f>IF(G5942="","",VLOOKUP(G5942,номенклатури!R:T,2,0))</f>
        <v/>
      </c>
      <c r="E5942" s="365" t="str">
        <f>IF(G5942="","",VLOOKUP(G5942,номенклатури!R:T,3,0))</f>
        <v/>
      </c>
      <c r="F5942" s="159" t="str">
        <f>IF(G5942="","",IF(ISERROR(VLOOKUP(G5942,номенклатури!V:V,1,0)),E5942*H5942,E5942*I5942))</f>
        <v/>
      </c>
      <c r="G5942" s="14"/>
      <c r="H5942" s="15"/>
      <c r="I5942" s="15"/>
      <c r="J5942" s="15"/>
      <c r="K5942" s="15"/>
      <c r="L5942" s="217"/>
      <c r="M5942" s="22"/>
      <c r="N5942" s="119" t="str">
        <f>IF(G5942="","",VLOOKUP(G5942,номенклатури!R:U,4,0))</f>
        <v/>
      </c>
      <c r="O5942" s="119" t="str">
        <f>IF(M5942="","",VLOOKUP(M5942,'14'!D:D,1,0))</f>
        <v/>
      </c>
    </row>
    <row r="5943" spans="1:15" ht="12.75" customHeight="1" x14ac:dyDescent="0.2">
      <c r="A5943" s="36" t="str">
        <f>'0'!$A$4</f>
        <v>………………..</v>
      </c>
      <c r="B5943" s="37">
        <f>'0'!$A$2</f>
        <v>46112</v>
      </c>
      <c r="C5943" s="37" t="s">
        <v>1243</v>
      </c>
      <c r="D5943" s="119" t="str">
        <f>IF(G5943="","",VLOOKUP(G5943,номенклатури!R:T,2,0))</f>
        <v/>
      </c>
      <c r="E5943" s="365" t="str">
        <f>IF(G5943="","",VLOOKUP(G5943,номенклатури!R:T,3,0))</f>
        <v/>
      </c>
      <c r="F5943" s="159" t="str">
        <f>IF(G5943="","",IF(ISERROR(VLOOKUP(G5943,номенклатури!V:V,1,0)),E5943*H5943,E5943*I5943))</f>
        <v/>
      </c>
      <c r="G5943" s="14"/>
      <c r="H5943" s="15"/>
      <c r="I5943" s="15"/>
      <c r="J5943" s="15"/>
      <c r="K5943" s="15"/>
      <c r="L5943" s="217"/>
      <c r="M5943" s="22"/>
      <c r="N5943" s="119" t="str">
        <f>IF(G5943="","",VLOOKUP(G5943,номенклатури!R:U,4,0))</f>
        <v/>
      </c>
      <c r="O5943" s="119" t="str">
        <f>IF(M5943="","",VLOOKUP(M5943,'14'!D:D,1,0))</f>
        <v/>
      </c>
    </row>
    <row r="5944" spans="1:15" ht="12.75" customHeight="1" x14ac:dyDescent="0.2">
      <c r="A5944" s="36" t="str">
        <f>'0'!$A$4</f>
        <v>………………..</v>
      </c>
      <c r="B5944" s="37">
        <f>'0'!$A$2</f>
        <v>46112</v>
      </c>
      <c r="C5944" s="37" t="s">
        <v>1243</v>
      </c>
      <c r="D5944" s="119" t="str">
        <f>IF(G5944="","",VLOOKUP(G5944,номенклатури!R:T,2,0))</f>
        <v/>
      </c>
      <c r="E5944" s="365" t="str">
        <f>IF(G5944="","",VLOOKUP(G5944,номенклатури!R:T,3,0))</f>
        <v/>
      </c>
      <c r="F5944" s="159" t="str">
        <f>IF(G5944="","",IF(ISERROR(VLOOKUP(G5944,номенклатури!V:V,1,0)),E5944*H5944,E5944*I5944))</f>
        <v/>
      </c>
      <c r="G5944" s="14"/>
      <c r="H5944" s="15"/>
      <c r="I5944" s="15"/>
      <c r="J5944" s="15"/>
      <c r="K5944" s="15"/>
      <c r="L5944" s="217"/>
      <c r="M5944" s="22"/>
      <c r="N5944" s="119" t="str">
        <f>IF(G5944="","",VLOOKUP(G5944,номенклатури!R:U,4,0))</f>
        <v/>
      </c>
      <c r="O5944" s="119" t="str">
        <f>IF(M5944="","",VLOOKUP(M5944,'14'!D:D,1,0))</f>
        <v/>
      </c>
    </row>
    <row r="5945" spans="1:15" ht="12.75" customHeight="1" x14ac:dyDescent="0.2">
      <c r="A5945" s="36" t="str">
        <f>'0'!$A$4</f>
        <v>………………..</v>
      </c>
      <c r="B5945" s="37">
        <f>'0'!$A$2</f>
        <v>46112</v>
      </c>
      <c r="C5945" s="37" t="s">
        <v>1243</v>
      </c>
      <c r="D5945" s="119" t="str">
        <f>IF(G5945="","",VLOOKUP(G5945,номенклатури!R:T,2,0))</f>
        <v/>
      </c>
      <c r="E5945" s="365" t="str">
        <f>IF(G5945="","",VLOOKUP(G5945,номенклатури!R:T,3,0))</f>
        <v/>
      </c>
      <c r="F5945" s="159" t="str">
        <f>IF(G5945="","",IF(ISERROR(VLOOKUP(G5945,номенклатури!V:V,1,0)),E5945*H5945,E5945*I5945))</f>
        <v/>
      </c>
      <c r="G5945" s="14"/>
      <c r="H5945" s="15"/>
      <c r="I5945" s="15"/>
      <c r="J5945" s="15"/>
      <c r="K5945" s="15"/>
      <c r="L5945" s="217"/>
      <c r="M5945" s="22"/>
      <c r="N5945" s="119" t="str">
        <f>IF(G5945="","",VLOOKUP(G5945,номенклатури!R:U,4,0))</f>
        <v/>
      </c>
      <c r="O5945" s="119" t="str">
        <f>IF(M5945="","",VLOOKUP(M5945,'14'!D:D,1,0))</f>
        <v/>
      </c>
    </row>
    <row r="5946" spans="1:15" ht="12.75" customHeight="1" x14ac:dyDescent="0.2">
      <c r="A5946" s="36" t="str">
        <f>'0'!$A$4</f>
        <v>………………..</v>
      </c>
      <c r="B5946" s="37">
        <f>'0'!$A$2</f>
        <v>46112</v>
      </c>
      <c r="C5946" s="37" t="s">
        <v>1243</v>
      </c>
      <c r="D5946" s="119" t="str">
        <f>IF(G5946="","",VLOOKUP(G5946,номенклатури!R:T,2,0))</f>
        <v/>
      </c>
      <c r="E5946" s="365" t="str">
        <f>IF(G5946="","",VLOOKUP(G5946,номенклатури!R:T,3,0))</f>
        <v/>
      </c>
      <c r="F5946" s="159" t="str">
        <f>IF(G5946="","",IF(ISERROR(VLOOKUP(G5946,номенклатури!V:V,1,0)),E5946*H5946,E5946*I5946))</f>
        <v/>
      </c>
      <c r="G5946" s="14"/>
      <c r="H5946" s="15"/>
      <c r="I5946" s="15"/>
      <c r="J5946" s="15"/>
      <c r="K5946" s="15"/>
      <c r="L5946" s="217"/>
      <c r="M5946" s="22"/>
      <c r="N5946" s="119" t="str">
        <f>IF(G5946="","",VLOOKUP(G5946,номенклатури!R:U,4,0))</f>
        <v/>
      </c>
      <c r="O5946" s="119" t="str">
        <f>IF(M5946="","",VLOOKUP(M5946,'14'!D:D,1,0))</f>
        <v/>
      </c>
    </row>
    <row r="5947" spans="1:15" ht="12.75" customHeight="1" x14ac:dyDescent="0.2">
      <c r="A5947" s="36" t="str">
        <f>'0'!$A$4</f>
        <v>………………..</v>
      </c>
      <c r="B5947" s="37">
        <f>'0'!$A$2</f>
        <v>46112</v>
      </c>
      <c r="C5947" s="37" t="s">
        <v>1243</v>
      </c>
      <c r="D5947" s="119" t="str">
        <f>IF(G5947="","",VLOOKUP(G5947,номенклатури!R:T,2,0))</f>
        <v/>
      </c>
      <c r="E5947" s="365" t="str">
        <f>IF(G5947="","",VLOOKUP(G5947,номенклатури!R:T,3,0))</f>
        <v/>
      </c>
      <c r="F5947" s="159" t="str">
        <f>IF(G5947="","",IF(ISERROR(VLOOKUP(G5947,номенклатури!V:V,1,0)),E5947*H5947,E5947*I5947))</f>
        <v/>
      </c>
      <c r="G5947" s="14"/>
      <c r="H5947" s="15"/>
      <c r="I5947" s="15"/>
      <c r="J5947" s="15"/>
      <c r="K5947" s="15"/>
      <c r="L5947" s="217"/>
      <c r="M5947" s="22"/>
      <c r="N5947" s="119" t="str">
        <f>IF(G5947="","",VLOOKUP(G5947,номенклатури!R:U,4,0))</f>
        <v/>
      </c>
      <c r="O5947" s="119" t="str">
        <f>IF(M5947="","",VLOOKUP(M5947,'14'!D:D,1,0))</f>
        <v/>
      </c>
    </row>
    <row r="5948" spans="1:15" ht="12.75" customHeight="1" x14ac:dyDescent="0.2">
      <c r="A5948" s="36" t="str">
        <f>'0'!$A$4</f>
        <v>………………..</v>
      </c>
      <c r="B5948" s="37">
        <f>'0'!$A$2</f>
        <v>46112</v>
      </c>
      <c r="C5948" s="37" t="s">
        <v>1243</v>
      </c>
      <c r="D5948" s="119" t="str">
        <f>IF(G5948="","",VLOOKUP(G5948,номенклатури!R:T,2,0))</f>
        <v/>
      </c>
      <c r="E5948" s="365" t="str">
        <f>IF(G5948="","",VLOOKUP(G5948,номенклатури!R:T,3,0))</f>
        <v/>
      </c>
      <c r="F5948" s="159" t="str">
        <f>IF(G5948="","",IF(ISERROR(VLOOKUP(G5948,номенклатури!V:V,1,0)),E5948*H5948,E5948*I5948))</f>
        <v/>
      </c>
      <c r="G5948" s="14"/>
      <c r="H5948" s="15"/>
      <c r="I5948" s="15"/>
      <c r="J5948" s="15"/>
      <c r="K5948" s="15"/>
      <c r="L5948" s="217"/>
      <c r="M5948" s="22"/>
      <c r="N5948" s="119" t="str">
        <f>IF(G5948="","",VLOOKUP(G5948,номенклатури!R:U,4,0))</f>
        <v/>
      </c>
      <c r="O5948" s="119" t="str">
        <f>IF(M5948="","",VLOOKUP(M5948,'14'!D:D,1,0))</f>
        <v/>
      </c>
    </row>
    <row r="5949" spans="1:15" ht="12.75" customHeight="1" x14ac:dyDescent="0.2">
      <c r="A5949" s="36" t="str">
        <f>'0'!$A$4</f>
        <v>………………..</v>
      </c>
      <c r="B5949" s="37">
        <f>'0'!$A$2</f>
        <v>46112</v>
      </c>
      <c r="C5949" s="37" t="s">
        <v>1243</v>
      </c>
      <c r="D5949" s="119" t="str">
        <f>IF(G5949="","",VLOOKUP(G5949,номенклатури!R:T,2,0))</f>
        <v/>
      </c>
      <c r="E5949" s="365" t="str">
        <f>IF(G5949="","",VLOOKUP(G5949,номенклатури!R:T,3,0))</f>
        <v/>
      </c>
      <c r="F5949" s="159" t="str">
        <f>IF(G5949="","",IF(ISERROR(VLOOKUP(G5949,номенклатури!V:V,1,0)),E5949*H5949,E5949*I5949))</f>
        <v/>
      </c>
      <c r="G5949" s="14"/>
      <c r="H5949" s="15"/>
      <c r="I5949" s="15"/>
      <c r="J5949" s="15"/>
      <c r="K5949" s="15"/>
      <c r="L5949" s="217"/>
      <c r="M5949" s="22"/>
      <c r="N5949" s="119" t="str">
        <f>IF(G5949="","",VLOOKUP(G5949,номенклатури!R:U,4,0))</f>
        <v/>
      </c>
      <c r="O5949" s="119" t="str">
        <f>IF(M5949="","",VLOOKUP(M5949,'14'!D:D,1,0))</f>
        <v/>
      </c>
    </row>
    <row r="5950" spans="1:15" ht="12.75" customHeight="1" x14ac:dyDescent="0.2">
      <c r="A5950" s="36" t="str">
        <f>'0'!$A$4</f>
        <v>………………..</v>
      </c>
      <c r="B5950" s="37">
        <f>'0'!$A$2</f>
        <v>46112</v>
      </c>
      <c r="C5950" s="37" t="s">
        <v>1243</v>
      </c>
      <c r="D5950" s="119" t="str">
        <f>IF(G5950="","",VLOOKUP(G5950,номенклатури!R:T,2,0))</f>
        <v/>
      </c>
      <c r="E5950" s="365" t="str">
        <f>IF(G5950="","",VLOOKUP(G5950,номенклатури!R:T,3,0))</f>
        <v/>
      </c>
      <c r="F5950" s="159" t="str">
        <f>IF(G5950="","",IF(ISERROR(VLOOKUP(G5950,номенклатури!V:V,1,0)),E5950*H5950,E5950*I5950))</f>
        <v/>
      </c>
      <c r="G5950" s="14"/>
      <c r="H5950" s="15"/>
      <c r="I5950" s="15"/>
      <c r="J5950" s="15"/>
      <c r="K5950" s="15"/>
      <c r="L5950" s="217"/>
      <c r="M5950" s="22"/>
      <c r="N5950" s="119" t="str">
        <f>IF(G5950="","",VLOOKUP(G5950,номенклатури!R:U,4,0))</f>
        <v/>
      </c>
      <c r="O5950" s="119" t="str">
        <f>IF(M5950="","",VLOOKUP(M5950,'14'!D:D,1,0))</f>
        <v/>
      </c>
    </row>
    <row r="5951" spans="1:15" ht="12.75" customHeight="1" x14ac:dyDescent="0.2">
      <c r="A5951" s="36" t="str">
        <f>'0'!$A$4</f>
        <v>………………..</v>
      </c>
      <c r="B5951" s="37">
        <f>'0'!$A$2</f>
        <v>46112</v>
      </c>
      <c r="C5951" s="37" t="s">
        <v>1243</v>
      </c>
      <c r="D5951" s="119" t="str">
        <f>IF(G5951="","",VLOOKUP(G5951,номенклатури!R:T,2,0))</f>
        <v/>
      </c>
      <c r="E5951" s="365" t="str">
        <f>IF(G5951="","",VLOOKUP(G5951,номенклатури!R:T,3,0))</f>
        <v/>
      </c>
      <c r="F5951" s="159" t="str">
        <f>IF(G5951="","",IF(ISERROR(VLOOKUP(G5951,номенклатури!V:V,1,0)),E5951*H5951,E5951*I5951))</f>
        <v/>
      </c>
      <c r="G5951" s="14"/>
      <c r="H5951" s="15"/>
      <c r="I5951" s="15"/>
      <c r="J5951" s="15"/>
      <c r="K5951" s="15"/>
      <c r="L5951" s="217"/>
      <c r="M5951" s="22"/>
      <c r="N5951" s="119" t="str">
        <f>IF(G5951="","",VLOOKUP(G5951,номенклатури!R:U,4,0))</f>
        <v/>
      </c>
      <c r="O5951" s="119" t="str">
        <f>IF(M5951="","",VLOOKUP(M5951,'14'!D:D,1,0))</f>
        <v/>
      </c>
    </row>
    <row r="5952" spans="1:15" ht="12.75" customHeight="1" x14ac:dyDescent="0.2">
      <c r="A5952" s="36" t="str">
        <f>'0'!$A$4</f>
        <v>………………..</v>
      </c>
      <c r="B5952" s="37">
        <f>'0'!$A$2</f>
        <v>46112</v>
      </c>
      <c r="C5952" s="37" t="s">
        <v>1243</v>
      </c>
      <c r="D5952" s="119" t="str">
        <f>IF(G5952="","",VLOOKUP(G5952,номенклатури!R:T,2,0))</f>
        <v/>
      </c>
      <c r="E5952" s="365" t="str">
        <f>IF(G5952="","",VLOOKUP(G5952,номенклатури!R:T,3,0))</f>
        <v/>
      </c>
      <c r="F5952" s="159" t="str">
        <f>IF(G5952="","",IF(ISERROR(VLOOKUP(G5952,номенклатури!V:V,1,0)),E5952*H5952,E5952*I5952))</f>
        <v/>
      </c>
      <c r="G5952" s="14"/>
      <c r="H5952" s="15"/>
      <c r="I5952" s="15"/>
      <c r="J5952" s="15"/>
      <c r="K5952" s="15"/>
      <c r="L5952" s="217"/>
      <c r="M5952" s="22"/>
      <c r="N5952" s="119" t="str">
        <f>IF(G5952="","",VLOOKUP(G5952,номенклатури!R:U,4,0))</f>
        <v/>
      </c>
      <c r="O5952" s="119" t="str">
        <f>IF(M5952="","",VLOOKUP(M5952,'14'!D:D,1,0))</f>
        <v/>
      </c>
    </row>
    <row r="5953" spans="1:15" ht="12.75" customHeight="1" x14ac:dyDescent="0.2">
      <c r="A5953" s="36" t="str">
        <f>'0'!$A$4</f>
        <v>………………..</v>
      </c>
      <c r="B5953" s="37">
        <f>'0'!$A$2</f>
        <v>46112</v>
      </c>
      <c r="C5953" s="37" t="s">
        <v>1243</v>
      </c>
      <c r="D5953" s="119" t="str">
        <f>IF(G5953="","",VLOOKUP(G5953,номенклатури!R:T,2,0))</f>
        <v/>
      </c>
      <c r="E5953" s="365" t="str">
        <f>IF(G5953="","",VLOOKUP(G5953,номенклатури!R:T,3,0))</f>
        <v/>
      </c>
      <c r="F5953" s="159" t="str">
        <f>IF(G5953="","",IF(ISERROR(VLOOKUP(G5953,номенклатури!V:V,1,0)),E5953*H5953,E5953*I5953))</f>
        <v/>
      </c>
      <c r="G5953" s="14"/>
      <c r="H5953" s="15"/>
      <c r="I5953" s="15"/>
      <c r="J5953" s="15"/>
      <c r="K5953" s="15"/>
      <c r="L5953" s="217"/>
      <c r="M5953" s="22"/>
      <c r="N5953" s="119" t="str">
        <f>IF(G5953="","",VLOOKUP(G5953,номенклатури!R:U,4,0))</f>
        <v/>
      </c>
      <c r="O5953" s="119" t="str">
        <f>IF(M5953="","",VLOOKUP(M5953,'14'!D:D,1,0))</f>
        <v/>
      </c>
    </row>
    <row r="5954" spans="1:15" ht="12.75" customHeight="1" x14ac:dyDescent="0.2">
      <c r="A5954" s="36" t="str">
        <f>'0'!$A$4</f>
        <v>………………..</v>
      </c>
      <c r="B5954" s="37">
        <f>'0'!$A$2</f>
        <v>46112</v>
      </c>
      <c r="C5954" s="37" t="s">
        <v>1243</v>
      </c>
      <c r="D5954" s="119" t="str">
        <f>IF(G5954="","",VLOOKUP(G5954,номенклатури!R:T,2,0))</f>
        <v/>
      </c>
      <c r="E5954" s="365" t="str">
        <f>IF(G5954="","",VLOOKUP(G5954,номенклатури!R:T,3,0))</f>
        <v/>
      </c>
      <c r="F5954" s="159" t="str">
        <f>IF(G5954="","",IF(ISERROR(VLOOKUP(G5954,номенклатури!V:V,1,0)),E5954*H5954,E5954*I5954))</f>
        <v/>
      </c>
      <c r="G5954" s="14"/>
      <c r="H5954" s="15"/>
      <c r="I5954" s="15"/>
      <c r="J5954" s="15"/>
      <c r="K5954" s="15"/>
      <c r="L5954" s="217"/>
      <c r="M5954" s="22"/>
      <c r="N5954" s="119" t="str">
        <f>IF(G5954="","",VLOOKUP(G5954,номенклатури!R:U,4,0))</f>
        <v/>
      </c>
      <c r="O5954" s="119" t="str">
        <f>IF(M5954="","",VLOOKUP(M5954,'14'!D:D,1,0))</f>
        <v/>
      </c>
    </row>
    <row r="5955" spans="1:15" ht="12.75" customHeight="1" x14ac:dyDescent="0.2">
      <c r="A5955" s="36" t="str">
        <f>'0'!$A$4</f>
        <v>………………..</v>
      </c>
      <c r="B5955" s="37">
        <f>'0'!$A$2</f>
        <v>46112</v>
      </c>
      <c r="C5955" s="37" t="s">
        <v>1243</v>
      </c>
      <c r="D5955" s="119" t="str">
        <f>IF(G5955="","",VLOOKUP(G5955,номенклатури!R:T,2,0))</f>
        <v/>
      </c>
      <c r="E5955" s="365" t="str">
        <f>IF(G5955="","",VLOOKUP(G5955,номенклатури!R:T,3,0))</f>
        <v/>
      </c>
      <c r="F5955" s="159" t="str">
        <f>IF(G5955="","",IF(ISERROR(VLOOKUP(G5955,номенклатури!V:V,1,0)),E5955*H5955,E5955*I5955))</f>
        <v/>
      </c>
      <c r="G5955" s="14"/>
      <c r="H5955" s="15"/>
      <c r="I5955" s="15"/>
      <c r="J5955" s="15"/>
      <c r="K5955" s="15"/>
      <c r="L5955" s="217"/>
      <c r="M5955" s="22"/>
      <c r="N5955" s="119" t="str">
        <f>IF(G5955="","",VLOOKUP(G5955,номенклатури!R:U,4,0))</f>
        <v/>
      </c>
      <c r="O5955" s="119" t="str">
        <f>IF(M5955="","",VLOOKUP(M5955,'14'!D:D,1,0))</f>
        <v/>
      </c>
    </row>
    <row r="5956" spans="1:15" ht="12.75" customHeight="1" x14ac:dyDescent="0.2">
      <c r="A5956" s="36" t="str">
        <f>'0'!$A$4</f>
        <v>………………..</v>
      </c>
      <c r="B5956" s="37">
        <f>'0'!$A$2</f>
        <v>46112</v>
      </c>
      <c r="C5956" s="37" t="s">
        <v>1243</v>
      </c>
      <c r="D5956" s="119" t="str">
        <f>IF(G5956="","",VLOOKUP(G5956,номенклатури!R:T,2,0))</f>
        <v/>
      </c>
      <c r="E5956" s="365" t="str">
        <f>IF(G5956="","",VLOOKUP(G5956,номенклатури!R:T,3,0))</f>
        <v/>
      </c>
      <c r="F5956" s="159" t="str">
        <f>IF(G5956="","",IF(ISERROR(VLOOKUP(G5956,номенклатури!V:V,1,0)),E5956*H5956,E5956*I5956))</f>
        <v/>
      </c>
      <c r="G5956" s="14"/>
      <c r="H5956" s="15"/>
      <c r="I5956" s="15"/>
      <c r="J5956" s="15"/>
      <c r="K5956" s="15"/>
      <c r="L5956" s="217"/>
      <c r="M5956" s="22"/>
      <c r="N5956" s="119" t="str">
        <f>IF(G5956="","",VLOOKUP(G5956,номенклатури!R:U,4,0))</f>
        <v/>
      </c>
      <c r="O5956" s="119" t="str">
        <f>IF(M5956="","",VLOOKUP(M5956,'14'!D:D,1,0))</f>
        <v/>
      </c>
    </row>
    <row r="5957" spans="1:15" ht="12.75" customHeight="1" x14ac:dyDescent="0.2">
      <c r="A5957" s="36" t="str">
        <f>'0'!$A$4</f>
        <v>………………..</v>
      </c>
      <c r="B5957" s="37">
        <f>'0'!$A$2</f>
        <v>46112</v>
      </c>
      <c r="C5957" s="37" t="s">
        <v>1243</v>
      </c>
      <c r="D5957" s="119" t="str">
        <f>IF(G5957="","",VLOOKUP(G5957,номенклатури!R:T,2,0))</f>
        <v/>
      </c>
      <c r="E5957" s="365" t="str">
        <f>IF(G5957="","",VLOOKUP(G5957,номенклатури!R:T,3,0))</f>
        <v/>
      </c>
      <c r="F5957" s="159" t="str">
        <f>IF(G5957="","",IF(ISERROR(VLOOKUP(G5957,номенклатури!V:V,1,0)),E5957*H5957,E5957*I5957))</f>
        <v/>
      </c>
      <c r="G5957" s="14"/>
      <c r="H5957" s="15"/>
      <c r="I5957" s="15"/>
      <c r="J5957" s="15"/>
      <c r="K5957" s="15"/>
      <c r="L5957" s="217"/>
      <c r="M5957" s="22"/>
      <c r="N5957" s="119" t="str">
        <f>IF(G5957="","",VLOOKUP(G5957,номенклатури!R:U,4,0))</f>
        <v/>
      </c>
      <c r="O5957" s="119" t="str">
        <f>IF(M5957="","",VLOOKUP(M5957,'14'!D:D,1,0))</f>
        <v/>
      </c>
    </row>
    <row r="5958" spans="1:15" ht="12.75" customHeight="1" x14ac:dyDescent="0.2">
      <c r="A5958" s="36" t="str">
        <f>'0'!$A$4</f>
        <v>………………..</v>
      </c>
      <c r="B5958" s="37">
        <f>'0'!$A$2</f>
        <v>46112</v>
      </c>
      <c r="C5958" s="37" t="s">
        <v>1243</v>
      </c>
      <c r="D5958" s="119" t="str">
        <f>IF(G5958="","",VLOOKUP(G5958,номенклатури!R:T,2,0))</f>
        <v/>
      </c>
      <c r="E5958" s="365" t="str">
        <f>IF(G5958="","",VLOOKUP(G5958,номенклатури!R:T,3,0))</f>
        <v/>
      </c>
      <c r="F5958" s="159" t="str">
        <f>IF(G5958="","",IF(ISERROR(VLOOKUP(G5958,номенклатури!V:V,1,0)),E5958*H5958,E5958*I5958))</f>
        <v/>
      </c>
      <c r="G5958" s="14"/>
      <c r="H5958" s="15"/>
      <c r="I5958" s="15"/>
      <c r="J5958" s="15"/>
      <c r="K5958" s="15"/>
      <c r="L5958" s="217"/>
      <c r="M5958" s="22"/>
      <c r="N5958" s="119" t="str">
        <f>IF(G5958="","",VLOOKUP(G5958,номенклатури!R:U,4,0))</f>
        <v/>
      </c>
      <c r="O5958" s="119" t="str">
        <f>IF(M5958="","",VLOOKUP(M5958,'14'!D:D,1,0))</f>
        <v/>
      </c>
    </row>
    <row r="5959" spans="1:15" ht="12.75" customHeight="1" x14ac:dyDescent="0.2">
      <c r="A5959" s="36" t="str">
        <f>'0'!$A$4</f>
        <v>………………..</v>
      </c>
      <c r="B5959" s="37">
        <f>'0'!$A$2</f>
        <v>46112</v>
      </c>
      <c r="C5959" s="37" t="s">
        <v>1243</v>
      </c>
      <c r="D5959" s="119" t="str">
        <f>IF(G5959="","",VLOOKUP(G5959,номенклатури!R:T,2,0))</f>
        <v/>
      </c>
      <c r="E5959" s="365" t="str">
        <f>IF(G5959="","",VLOOKUP(G5959,номенклатури!R:T,3,0))</f>
        <v/>
      </c>
      <c r="F5959" s="159" t="str">
        <f>IF(G5959="","",IF(ISERROR(VLOOKUP(G5959,номенклатури!V:V,1,0)),E5959*H5959,E5959*I5959))</f>
        <v/>
      </c>
      <c r="G5959" s="14"/>
      <c r="H5959" s="15"/>
      <c r="I5959" s="15"/>
      <c r="J5959" s="15"/>
      <c r="K5959" s="15"/>
      <c r="L5959" s="217"/>
      <c r="M5959" s="22"/>
      <c r="N5959" s="119" t="str">
        <f>IF(G5959="","",VLOOKUP(G5959,номенклатури!R:U,4,0))</f>
        <v/>
      </c>
      <c r="O5959" s="119" t="str">
        <f>IF(M5959="","",VLOOKUP(M5959,'14'!D:D,1,0))</f>
        <v/>
      </c>
    </row>
    <row r="5960" spans="1:15" ht="12.75" customHeight="1" x14ac:dyDescent="0.2">
      <c r="A5960" s="36" t="str">
        <f>'0'!$A$4</f>
        <v>………………..</v>
      </c>
      <c r="B5960" s="37">
        <f>'0'!$A$2</f>
        <v>46112</v>
      </c>
      <c r="C5960" s="37" t="s">
        <v>1243</v>
      </c>
      <c r="D5960" s="119" t="str">
        <f>IF(G5960="","",VLOOKUP(G5960,номенклатури!R:T,2,0))</f>
        <v/>
      </c>
      <c r="E5960" s="365" t="str">
        <f>IF(G5960="","",VLOOKUP(G5960,номенклатури!R:T,3,0))</f>
        <v/>
      </c>
      <c r="F5960" s="159" t="str">
        <f>IF(G5960="","",IF(ISERROR(VLOOKUP(G5960,номенклатури!V:V,1,0)),E5960*H5960,E5960*I5960))</f>
        <v/>
      </c>
      <c r="G5960" s="14"/>
      <c r="H5960" s="15"/>
      <c r="I5960" s="15"/>
      <c r="J5960" s="15"/>
      <c r="K5960" s="15"/>
      <c r="L5960" s="217"/>
      <c r="M5960" s="22"/>
      <c r="N5960" s="119" t="str">
        <f>IF(G5960="","",VLOOKUP(G5960,номенклатури!R:U,4,0))</f>
        <v/>
      </c>
      <c r="O5960" s="119" t="str">
        <f>IF(M5960="","",VLOOKUP(M5960,'14'!D:D,1,0))</f>
        <v/>
      </c>
    </row>
    <row r="5961" spans="1:15" ht="12.75" customHeight="1" x14ac:dyDescent="0.2">
      <c r="A5961" s="36" t="str">
        <f>'0'!$A$4</f>
        <v>………………..</v>
      </c>
      <c r="B5961" s="37">
        <f>'0'!$A$2</f>
        <v>46112</v>
      </c>
      <c r="C5961" s="37" t="s">
        <v>1243</v>
      </c>
      <c r="D5961" s="119" t="str">
        <f>IF(G5961="","",VLOOKUP(G5961,номенклатури!R:T,2,0))</f>
        <v/>
      </c>
      <c r="E5961" s="365" t="str">
        <f>IF(G5961="","",VLOOKUP(G5961,номенклатури!R:T,3,0))</f>
        <v/>
      </c>
      <c r="F5961" s="159" t="str">
        <f>IF(G5961="","",IF(ISERROR(VLOOKUP(G5961,номенклатури!V:V,1,0)),E5961*H5961,E5961*I5961))</f>
        <v/>
      </c>
      <c r="G5961" s="14"/>
      <c r="H5961" s="15"/>
      <c r="I5961" s="15"/>
      <c r="J5961" s="15"/>
      <c r="K5961" s="15"/>
      <c r="L5961" s="217"/>
      <c r="M5961" s="22"/>
      <c r="N5961" s="119" t="str">
        <f>IF(G5961="","",VLOOKUP(G5961,номенклатури!R:U,4,0))</f>
        <v/>
      </c>
      <c r="O5961" s="119" t="str">
        <f>IF(M5961="","",VLOOKUP(M5961,'14'!D:D,1,0))</f>
        <v/>
      </c>
    </row>
    <row r="5962" spans="1:15" ht="12.75" customHeight="1" x14ac:dyDescent="0.2">
      <c r="A5962" s="36" t="str">
        <f>'0'!$A$4</f>
        <v>………………..</v>
      </c>
      <c r="B5962" s="37">
        <f>'0'!$A$2</f>
        <v>46112</v>
      </c>
      <c r="C5962" s="37" t="s">
        <v>1243</v>
      </c>
      <c r="D5962" s="119" t="str">
        <f>IF(G5962="","",VLOOKUP(G5962,номенклатури!R:T,2,0))</f>
        <v/>
      </c>
      <c r="E5962" s="365" t="str">
        <f>IF(G5962="","",VLOOKUP(G5962,номенклатури!R:T,3,0))</f>
        <v/>
      </c>
      <c r="F5962" s="159" t="str">
        <f>IF(G5962="","",IF(ISERROR(VLOOKUP(G5962,номенклатури!V:V,1,0)),E5962*H5962,E5962*I5962))</f>
        <v/>
      </c>
      <c r="G5962" s="14"/>
      <c r="H5962" s="15"/>
      <c r="I5962" s="15"/>
      <c r="J5962" s="15"/>
      <c r="K5962" s="15"/>
      <c r="L5962" s="217"/>
      <c r="M5962" s="22"/>
      <c r="N5962" s="119" t="str">
        <f>IF(G5962="","",VLOOKUP(G5962,номенклатури!R:U,4,0))</f>
        <v/>
      </c>
      <c r="O5962" s="119" t="str">
        <f>IF(M5962="","",VLOOKUP(M5962,'14'!D:D,1,0))</f>
        <v/>
      </c>
    </row>
    <row r="5963" spans="1:15" ht="12.75" customHeight="1" x14ac:dyDescent="0.2">
      <c r="A5963" s="36" t="str">
        <f>'0'!$A$4</f>
        <v>………………..</v>
      </c>
      <c r="B5963" s="37">
        <f>'0'!$A$2</f>
        <v>46112</v>
      </c>
      <c r="C5963" s="37" t="s">
        <v>1243</v>
      </c>
      <c r="D5963" s="119" t="str">
        <f>IF(G5963="","",VLOOKUP(G5963,номенклатури!R:T,2,0))</f>
        <v/>
      </c>
      <c r="E5963" s="365" t="str">
        <f>IF(G5963="","",VLOOKUP(G5963,номенклатури!R:T,3,0))</f>
        <v/>
      </c>
      <c r="F5963" s="159" t="str">
        <f>IF(G5963="","",IF(ISERROR(VLOOKUP(G5963,номенклатури!V:V,1,0)),E5963*H5963,E5963*I5963))</f>
        <v/>
      </c>
      <c r="G5963" s="14"/>
      <c r="H5963" s="15"/>
      <c r="I5963" s="15"/>
      <c r="J5963" s="15"/>
      <c r="K5963" s="15"/>
      <c r="L5963" s="217"/>
      <c r="M5963" s="22"/>
      <c r="N5963" s="119" t="str">
        <f>IF(G5963="","",VLOOKUP(G5963,номенклатури!R:U,4,0))</f>
        <v/>
      </c>
      <c r="O5963" s="119" t="str">
        <f>IF(M5963="","",VLOOKUP(M5963,'14'!D:D,1,0))</f>
        <v/>
      </c>
    </row>
    <row r="5964" spans="1:15" ht="12.75" customHeight="1" x14ac:dyDescent="0.2">
      <c r="A5964" s="36" t="str">
        <f>'0'!$A$4</f>
        <v>………………..</v>
      </c>
      <c r="B5964" s="37">
        <f>'0'!$A$2</f>
        <v>46112</v>
      </c>
      <c r="C5964" s="37" t="s">
        <v>1243</v>
      </c>
      <c r="D5964" s="119" t="str">
        <f>IF(G5964="","",VLOOKUP(G5964,номенклатури!R:T,2,0))</f>
        <v/>
      </c>
      <c r="E5964" s="365" t="str">
        <f>IF(G5964="","",VLOOKUP(G5964,номенклатури!R:T,3,0))</f>
        <v/>
      </c>
      <c r="F5964" s="159" t="str">
        <f>IF(G5964="","",IF(ISERROR(VLOOKUP(G5964,номенклатури!V:V,1,0)),E5964*H5964,E5964*I5964))</f>
        <v/>
      </c>
      <c r="G5964" s="14"/>
      <c r="H5964" s="15"/>
      <c r="I5964" s="15"/>
      <c r="J5964" s="15"/>
      <c r="K5964" s="15"/>
      <c r="L5964" s="217"/>
      <c r="M5964" s="22"/>
      <c r="N5964" s="119" t="str">
        <f>IF(G5964="","",VLOOKUP(G5964,номенклатури!R:U,4,0))</f>
        <v/>
      </c>
      <c r="O5964" s="119" t="str">
        <f>IF(M5964="","",VLOOKUP(M5964,'14'!D:D,1,0))</f>
        <v/>
      </c>
    </row>
    <row r="5965" spans="1:15" ht="12.75" customHeight="1" x14ac:dyDescent="0.2">
      <c r="A5965" s="36" t="str">
        <f>'0'!$A$4</f>
        <v>………………..</v>
      </c>
      <c r="B5965" s="37">
        <f>'0'!$A$2</f>
        <v>46112</v>
      </c>
      <c r="C5965" s="37" t="s">
        <v>1243</v>
      </c>
      <c r="D5965" s="119" t="str">
        <f>IF(G5965="","",VLOOKUP(G5965,номенклатури!R:T,2,0))</f>
        <v/>
      </c>
      <c r="E5965" s="365" t="str">
        <f>IF(G5965="","",VLOOKUP(G5965,номенклатури!R:T,3,0))</f>
        <v/>
      </c>
      <c r="F5965" s="159" t="str">
        <f>IF(G5965="","",IF(ISERROR(VLOOKUP(G5965,номенклатури!V:V,1,0)),E5965*H5965,E5965*I5965))</f>
        <v/>
      </c>
      <c r="G5965" s="14"/>
      <c r="H5965" s="15"/>
      <c r="I5965" s="15"/>
      <c r="J5965" s="15"/>
      <c r="K5965" s="15"/>
      <c r="L5965" s="217"/>
      <c r="M5965" s="22"/>
      <c r="N5965" s="119" t="str">
        <f>IF(G5965="","",VLOOKUP(G5965,номенклатури!R:U,4,0))</f>
        <v/>
      </c>
      <c r="O5965" s="119" t="str">
        <f>IF(M5965="","",VLOOKUP(M5965,'14'!D:D,1,0))</f>
        <v/>
      </c>
    </row>
    <row r="5966" spans="1:15" ht="12.75" customHeight="1" x14ac:dyDescent="0.2">
      <c r="A5966" s="36" t="str">
        <f>'0'!$A$4</f>
        <v>………………..</v>
      </c>
      <c r="B5966" s="37">
        <f>'0'!$A$2</f>
        <v>46112</v>
      </c>
      <c r="C5966" s="37" t="s">
        <v>1243</v>
      </c>
      <c r="D5966" s="119" t="str">
        <f>IF(G5966="","",VLOOKUP(G5966,номенклатури!R:T,2,0))</f>
        <v/>
      </c>
      <c r="E5966" s="365" t="str">
        <f>IF(G5966="","",VLOOKUP(G5966,номенклатури!R:T,3,0))</f>
        <v/>
      </c>
      <c r="F5966" s="159" t="str">
        <f>IF(G5966="","",IF(ISERROR(VLOOKUP(G5966,номенклатури!V:V,1,0)),E5966*H5966,E5966*I5966))</f>
        <v/>
      </c>
      <c r="G5966" s="14"/>
      <c r="H5966" s="15"/>
      <c r="I5966" s="15"/>
      <c r="J5966" s="15"/>
      <c r="K5966" s="15"/>
      <c r="L5966" s="217"/>
      <c r="M5966" s="22"/>
      <c r="N5966" s="119" t="str">
        <f>IF(G5966="","",VLOOKUP(G5966,номенклатури!R:U,4,0))</f>
        <v/>
      </c>
      <c r="O5966" s="119" t="str">
        <f>IF(M5966="","",VLOOKUP(M5966,'14'!D:D,1,0))</f>
        <v/>
      </c>
    </row>
    <row r="5967" spans="1:15" ht="12.75" customHeight="1" x14ac:dyDescent="0.2">
      <c r="A5967" s="36" t="str">
        <f>'0'!$A$4</f>
        <v>………………..</v>
      </c>
      <c r="B5967" s="37">
        <f>'0'!$A$2</f>
        <v>46112</v>
      </c>
      <c r="C5967" s="37" t="s">
        <v>1243</v>
      </c>
      <c r="D5967" s="119" t="str">
        <f>IF(G5967="","",VLOOKUP(G5967,номенклатури!R:T,2,0))</f>
        <v/>
      </c>
      <c r="E5967" s="365" t="str">
        <f>IF(G5967="","",VLOOKUP(G5967,номенклатури!R:T,3,0))</f>
        <v/>
      </c>
      <c r="F5967" s="159" t="str">
        <f>IF(G5967="","",IF(ISERROR(VLOOKUP(G5967,номенклатури!V:V,1,0)),E5967*H5967,E5967*I5967))</f>
        <v/>
      </c>
      <c r="G5967" s="14"/>
      <c r="H5967" s="15"/>
      <c r="I5967" s="15"/>
      <c r="J5967" s="15"/>
      <c r="K5967" s="15"/>
      <c r="L5967" s="217"/>
      <c r="M5967" s="22"/>
      <c r="N5967" s="119" t="str">
        <f>IF(G5967="","",VLOOKUP(G5967,номенклатури!R:U,4,0))</f>
        <v/>
      </c>
      <c r="O5967" s="119" t="str">
        <f>IF(M5967="","",VLOOKUP(M5967,'14'!D:D,1,0))</f>
        <v/>
      </c>
    </row>
    <row r="5968" spans="1:15" ht="12.75" customHeight="1" x14ac:dyDescent="0.2">
      <c r="A5968" s="36" t="str">
        <f>'0'!$A$4</f>
        <v>………………..</v>
      </c>
      <c r="B5968" s="37">
        <f>'0'!$A$2</f>
        <v>46112</v>
      </c>
      <c r="C5968" s="37" t="s">
        <v>1243</v>
      </c>
      <c r="D5968" s="119" t="str">
        <f>IF(G5968="","",VLOOKUP(G5968,номенклатури!R:T,2,0))</f>
        <v/>
      </c>
      <c r="E5968" s="365" t="str">
        <f>IF(G5968="","",VLOOKUP(G5968,номенклатури!R:T,3,0))</f>
        <v/>
      </c>
      <c r="F5968" s="159" t="str">
        <f>IF(G5968="","",IF(ISERROR(VLOOKUP(G5968,номенклатури!V:V,1,0)),E5968*H5968,E5968*I5968))</f>
        <v/>
      </c>
      <c r="G5968" s="14"/>
      <c r="H5968" s="15"/>
      <c r="I5968" s="15"/>
      <c r="J5968" s="15"/>
      <c r="K5968" s="15"/>
      <c r="L5968" s="217"/>
      <c r="M5968" s="22"/>
      <c r="N5968" s="119" t="str">
        <f>IF(G5968="","",VLOOKUP(G5968,номенклатури!R:U,4,0))</f>
        <v/>
      </c>
      <c r="O5968" s="119" t="str">
        <f>IF(M5968="","",VLOOKUP(M5968,'14'!D:D,1,0))</f>
        <v/>
      </c>
    </row>
    <row r="5969" spans="1:15" ht="12.75" customHeight="1" x14ac:dyDescent="0.2">
      <c r="A5969" s="36" t="str">
        <f>'0'!$A$4</f>
        <v>………………..</v>
      </c>
      <c r="B5969" s="37">
        <f>'0'!$A$2</f>
        <v>46112</v>
      </c>
      <c r="C5969" s="37" t="s">
        <v>1243</v>
      </c>
      <c r="D5969" s="119" t="str">
        <f>IF(G5969="","",VLOOKUP(G5969,номенклатури!R:T,2,0))</f>
        <v/>
      </c>
      <c r="E5969" s="365" t="str">
        <f>IF(G5969="","",VLOOKUP(G5969,номенклатури!R:T,3,0))</f>
        <v/>
      </c>
      <c r="F5969" s="159" t="str">
        <f>IF(G5969="","",IF(ISERROR(VLOOKUP(G5969,номенклатури!V:V,1,0)),E5969*H5969,E5969*I5969))</f>
        <v/>
      </c>
      <c r="G5969" s="14"/>
      <c r="H5969" s="15"/>
      <c r="I5969" s="15"/>
      <c r="J5969" s="15"/>
      <c r="K5969" s="15"/>
      <c r="L5969" s="217"/>
      <c r="M5969" s="22"/>
      <c r="N5969" s="119" t="str">
        <f>IF(G5969="","",VLOOKUP(G5969,номенклатури!R:U,4,0))</f>
        <v/>
      </c>
      <c r="O5969" s="119" t="str">
        <f>IF(M5969="","",VLOOKUP(M5969,'14'!D:D,1,0))</f>
        <v/>
      </c>
    </row>
    <row r="5970" spans="1:15" ht="12.75" customHeight="1" x14ac:dyDescent="0.2">
      <c r="A5970" s="36" t="str">
        <f>'0'!$A$4</f>
        <v>………………..</v>
      </c>
      <c r="B5970" s="37">
        <f>'0'!$A$2</f>
        <v>46112</v>
      </c>
      <c r="C5970" s="37" t="s">
        <v>1243</v>
      </c>
      <c r="D5970" s="119" t="str">
        <f>IF(G5970="","",VLOOKUP(G5970,номенклатури!R:T,2,0))</f>
        <v/>
      </c>
      <c r="E5970" s="365" t="str">
        <f>IF(G5970="","",VLOOKUP(G5970,номенклатури!R:T,3,0))</f>
        <v/>
      </c>
      <c r="F5970" s="159" t="str">
        <f>IF(G5970="","",IF(ISERROR(VLOOKUP(G5970,номенклатури!V:V,1,0)),E5970*H5970,E5970*I5970))</f>
        <v/>
      </c>
      <c r="G5970" s="14"/>
      <c r="H5970" s="15"/>
      <c r="I5970" s="15"/>
      <c r="J5970" s="15"/>
      <c r="K5970" s="15"/>
      <c r="L5970" s="217"/>
      <c r="M5970" s="22"/>
      <c r="N5970" s="119" t="str">
        <f>IF(G5970="","",VLOOKUP(G5970,номенклатури!R:U,4,0))</f>
        <v/>
      </c>
      <c r="O5970" s="119" t="str">
        <f>IF(M5970="","",VLOOKUP(M5970,'14'!D:D,1,0))</f>
        <v/>
      </c>
    </row>
    <row r="5971" spans="1:15" ht="12.75" customHeight="1" x14ac:dyDescent="0.2">
      <c r="A5971" s="36" t="str">
        <f>'0'!$A$4</f>
        <v>………………..</v>
      </c>
      <c r="B5971" s="37">
        <f>'0'!$A$2</f>
        <v>46112</v>
      </c>
      <c r="C5971" s="37" t="s">
        <v>1243</v>
      </c>
      <c r="D5971" s="119" t="str">
        <f>IF(G5971="","",VLOOKUP(G5971,номенклатури!R:T,2,0))</f>
        <v/>
      </c>
      <c r="E5971" s="365" t="str">
        <f>IF(G5971="","",VLOOKUP(G5971,номенклатури!R:T,3,0))</f>
        <v/>
      </c>
      <c r="F5971" s="159" t="str">
        <f>IF(G5971="","",IF(ISERROR(VLOOKUP(G5971,номенклатури!V:V,1,0)),E5971*H5971,E5971*I5971))</f>
        <v/>
      </c>
      <c r="G5971" s="14"/>
      <c r="H5971" s="15"/>
      <c r="I5971" s="15"/>
      <c r="J5971" s="15"/>
      <c r="K5971" s="15"/>
      <c r="L5971" s="217"/>
      <c r="M5971" s="22"/>
      <c r="N5971" s="119" t="str">
        <f>IF(G5971="","",VLOOKUP(G5971,номенклатури!R:U,4,0))</f>
        <v/>
      </c>
      <c r="O5971" s="119" t="str">
        <f>IF(M5971="","",VLOOKUP(M5971,'14'!D:D,1,0))</f>
        <v/>
      </c>
    </row>
    <row r="5972" spans="1:15" ht="12.75" customHeight="1" x14ac:dyDescent="0.2">
      <c r="A5972" s="36" t="str">
        <f>'0'!$A$4</f>
        <v>………………..</v>
      </c>
      <c r="B5972" s="37">
        <f>'0'!$A$2</f>
        <v>46112</v>
      </c>
      <c r="C5972" s="37" t="s">
        <v>1243</v>
      </c>
      <c r="D5972" s="119" t="str">
        <f>IF(G5972="","",VLOOKUP(G5972,номенклатури!R:T,2,0))</f>
        <v/>
      </c>
      <c r="E5972" s="365" t="str">
        <f>IF(G5972="","",VLOOKUP(G5972,номенклатури!R:T,3,0))</f>
        <v/>
      </c>
      <c r="F5972" s="159" t="str">
        <f>IF(G5972="","",IF(ISERROR(VLOOKUP(G5972,номенклатури!V:V,1,0)),E5972*H5972,E5972*I5972))</f>
        <v/>
      </c>
      <c r="G5972" s="14"/>
      <c r="H5972" s="15"/>
      <c r="I5972" s="15"/>
      <c r="J5972" s="15"/>
      <c r="K5972" s="15"/>
      <c r="L5972" s="217"/>
      <c r="M5972" s="22"/>
      <c r="N5972" s="119" t="str">
        <f>IF(G5972="","",VLOOKUP(G5972,номенклатури!R:U,4,0))</f>
        <v/>
      </c>
      <c r="O5972" s="119" t="str">
        <f>IF(M5972="","",VLOOKUP(M5972,'14'!D:D,1,0))</f>
        <v/>
      </c>
    </row>
    <row r="5973" spans="1:15" ht="12.75" customHeight="1" x14ac:dyDescent="0.2">
      <c r="A5973" s="36" t="str">
        <f>'0'!$A$4</f>
        <v>………………..</v>
      </c>
      <c r="B5973" s="37">
        <f>'0'!$A$2</f>
        <v>46112</v>
      </c>
      <c r="C5973" s="37" t="s">
        <v>1243</v>
      </c>
      <c r="D5973" s="119" t="str">
        <f>IF(G5973="","",VLOOKUP(G5973,номенклатури!R:T,2,0))</f>
        <v/>
      </c>
      <c r="E5973" s="365" t="str">
        <f>IF(G5973="","",VLOOKUP(G5973,номенклатури!R:T,3,0))</f>
        <v/>
      </c>
      <c r="F5973" s="159" t="str">
        <f>IF(G5973="","",IF(ISERROR(VLOOKUP(G5973,номенклатури!V:V,1,0)),E5973*H5973,E5973*I5973))</f>
        <v/>
      </c>
      <c r="G5973" s="14"/>
      <c r="H5973" s="15"/>
      <c r="I5973" s="15"/>
      <c r="J5973" s="15"/>
      <c r="K5973" s="15"/>
      <c r="L5973" s="217"/>
      <c r="M5973" s="22"/>
      <c r="N5973" s="119" t="str">
        <f>IF(G5973="","",VLOOKUP(G5973,номенклатури!R:U,4,0))</f>
        <v/>
      </c>
      <c r="O5973" s="119" t="str">
        <f>IF(M5973="","",VLOOKUP(M5973,'14'!D:D,1,0))</f>
        <v/>
      </c>
    </row>
    <row r="5974" spans="1:15" ht="12.75" customHeight="1" x14ac:dyDescent="0.2">
      <c r="A5974" s="36" t="str">
        <f>'0'!$A$4</f>
        <v>………………..</v>
      </c>
      <c r="B5974" s="37">
        <f>'0'!$A$2</f>
        <v>46112</v>
      </c>
      <c r="C5974" s="37" t="s">
        <v>1243</v>
      </c>
      <c r="D5974" s="119" t="str">
        <f>IF(G5974="","",VLOOKUP(G5974,номенклатури!R:T,2,0))</f>
        <v/>
      </c>
      <c r="E5974" s="365" t="str">
        <f>IF(G5974="","",VLOOKUP(G5974,номенклатури!R:T,3,0))</f>
        <v/>
      </c>
      <c r="F5974" s="159" t="str">
        <f>IF(G5974="","",IF(ISERROR(VLOOKUP(G5974,номенклатури!V:V,1,0)),E5974*H5974,E5974*I5974))</f>
        <v/>
      </c>
      <c r="G5974" s="14"/>
      <c r="H5974" s="15"/>
      <c r="I5974" s="15"/>
      <c r="J5974" s="15"/>
      <c r="K5974" s="15"/>
      <c r="L5974" s="217"/>
      <c r="M5974" s="22"/>
      <c r="N5974" s="119" t="str">
        <f>IF(G5974="","",VLOOKUP(G5974,номенклатури!R:U,4,0))</f>
        <v/>
      </c>
      <c r="O5974" s="119" t="str">
        <f>IF(M5974="","",VLOOKUP(M5974,'14'!D:D,1,0))</f>
        <v/>
      </c>
    </row>
    <row r="5975" spans="1:15" ht="12.75" customHeight="1" x14ac:dyDescent="0.2">
      <c r="A5975" s="36" t="str">
        <f>'0'!$A$4</f>
        <v>………………..</v>
      </c>
      <c r="B5975" s="37">
        <f>'0'!$A$2</f>
        <v>46112</v>
      </c>
      <c r="C5975" s="37" t="s">
        <v>1243</v>
      </c>
      <c r="D5975" s="119" t="str">
        <f>IF(G5975="","",VLOOKUP(G5975,номенклатури!R:T,2,0))</f>
        <v/>
      </c>
      <c r="E5975" s="365" t="str">
        <f>IF(G5975="","",VLOOKUP(G5975,номенклатури!R:T,3,0))</f>
        <v/>
      </c>
      <c r="F5975" s="159" t="str">
        <f>IF(G5975="","",IF(ISERROR(VLOOKUP(G5975,номенклатури!V:V,1,0)),E5975*H5975,E5975*I5975))</f>
        <v/>
      </c>
      <c r="G5975" s="14"/>
      <c r="H5975" s="15"/>
      <c r="I5975" s="15"/>
      <c r="J5975" s="15"/>
      <c r="K5975" s="15"/>
      <c r="L5975" s="217"/>
      <c r="M5975" s="22"/>
      <c r="N5975" s="119" t="str">
        <f>IF(G5975="","",VLOOKUP(G5975,номенклатури!R:U,4,0))</f>
        <v/>
      </c>
      <c r="O5975" s="119" t="str">
        <f>IF(M5975="","",VLOOKUP(M5975,'14'!D:D,1,0))</f>
        <v/>
      </c>
    </row>
    <row r="5976" spans="1:15" ht="12.75" customHeight="1" x14ac:dyDescent="0.2">
      <c r="A5976" s="36" t="str">
        <f>'0'!$A$4</f>
        <v>………………..</v>
      </c>
      <c r="B5976" s="37">
        <f>'0'!$A$2</f>
        <v>46112</v>
      </c>
      <c r="C5976" s="37" t="s">
        <v>1243</v>
      </c>
      <c r="D5976" s="119" t="str">
        <f>IF(G5976="","",VLOOKUP(G5976,номенклатури!R:T,2,0))</f>
        <v/>
      </c>
      <c r="E5976" s="365" t="str">
        <f>IF(G5976="","",VLOOKUP(G5976,номенклатури!R:T,3,0))</f>
        <v/>
      </c>
      <c r="F5976" s="159" t="str">
        <f>IF(G5976="","",IF(ISERROR(VLOOKUP(G5976,номенклатури!V:V,1,0)),E5976*H5976,E5976*I5976))</f>
        <v/>
      </c>
      <c r="G5976" s="14"/>
      <c r="H5976" s="15"/>
      <c r="I5976" s="15"/>
      <c r="J5976" s="15"/>
      <c r="K5976" s="15"/>
      <c r="L5976" s="217"/>
      <c r="M5976" s="22"/>
      <c r="N5976" s="119" t="str">
        <f>IF(G5976="","",VLOOKUP(G5976,номенклатури!R:U,4,0))</f>
        <v/>
      </c>
      <c r="O5976" s="119" t="str">
        <f>IF(M5976="","",VLOOKUP(M5976,'14'!D:D,1,0))</f>
        <v/>
      </c>
    </row>
    <row r="5977" spans="1:15" ht="12.75" customHeight="1" x14ac:dyDescent="0.2">
      <c r="A5977" s="36" t="str">
        <f>'0'!$A$4</f>
        <v>………………..</v>
      </c>
      <c r="B5977" s="37">
        <f>'0'!$A$2</f>
        <v>46112</v>
      </c>
      <c r="C5977" s="37" t="s">
        <v>1243</v>
      </c>
      <c r="D5977" s="119" t="str">
        <f>IF(G5977="","",VLOOKUP(G5977,номенклатури!R:T,2,0))</f>
        <v/>
      </c>
      <c r="E5977" s="365" t="str">
        <f>IF(G5977="","",VLOOKUP(G5977,номенклатури!R:T,3,0))</f>
        <v/>
      </c>
      <c r="F5977" s="159" t="str">
        <f>IF(G5977="","",IF(ISERROR(VLOOKUP(G5977,номенклатури!V:V,1,0)),E5977*H5977,E5977*I5977))</f>
        <v/>
      </c>
      <c r="G5977" s="14"/>
      <c r="H5977" s="15"/>
      <c r="I5977" s="15"/>
      <c r="J5977" s="15"/>
      <c r="K5977" s="15"/>
      <c r="L5977" s="217"/>
      <c r="M5977" s="22"/>
      <c r="N5977" s="119" t="str">
        <f>IF(G5977="","",VLOOKUP(G5977,номенклатури!R:U,4,0))</f>
        <v/>
      </c>
      <c r="O5977" s="119" t="str">
        <f>IF(M5977="","",VLOOKUP(M5977,'14'!D:D,1,0))</f>
        <v/>
      </c>
    </row>
    <row r="5978" spans="1:15" ht="12.75" customHeight="1" x14ac:dyDescent="0.2">
      <c r="A5978" s="36" t="str">
        <f>'0'!$A$4</f>
        <v>………………..</v>
      </c>
      <c r="B5978" s="37">
        <f>'0'!$A$2</f>
        <v>46112</v>
      </c>
      <c r="C5978" s="37" t="s">
        <v>1243</v>
      </c>
      <c r="D5978" s="119" t="str">
        <f>IF(G5978="","",VLOOKUP(G5978,номенклатури!R:T,2,0))</f>
        <v/>
      </c>
      <c r="E5978" s="365" t="str">
        <f>IF(G5978="","",VLOOKUP(G5978,номенклатури!R:T,3,0))</f>
        <v/>
      </c>
      <c r="F5978" s="159" t="str">
        <f>IF(G5978="","",IF(ISERROR(VLOOKUP(G5978,номенклатури!V:V,1,0)),E5978*H5978,E5978*I5978))</f>
        <v/>
      </c>
      <c r="G5978" s="14"/>
      <c r="H5978" s="15"/>
      <c r="I5978" s="15"/>
      <c r="J5978" s="15"/>
      <c r="K5978" s="15"/>
      <c r="L5978" s="217"/>
      <c r="M5978" s="22"/>
      <c r="N5978" s="119" t="str">
        <f>IF(G5978="","",VLOOKUP(G5978,номенклатури!R:U,4,0))</f>
        <v/>
      </c>
      <c r="O5978" s="119" t="str">
        <f>IF(M5978="","",VLOOKUP(M5978,'14'!D:D,1,0))</f>
        <v/>
      </c>
    </row>
    <row r="5979" spans="1:15" ht="12.75" customHeight="1" x14ac:dyDescent="0.2">
      <c r="A5979" s="36" t="str">
        <f>'0'!$A$4</f>
        <v>………………..</v>
      </c>
      <c r="B5979" s="37">
        <f>'0'!$A$2</f>
        <v>46112</v>
      </c>
      <c r="C5979" s="37" t="s">
        <v>1243</v>
      </c>
      <c r="D5979" s="119" t="str">
        <f>IF(G5979="","",VLOOKUP(G5979,номенклатури!R:T,2,0))</f>
        <v/>
      </c>
      <c r="E5979" s="365" t="str">
        <f>IF(G5979="","",VLOOKUP(G5979,номенклатури!R:T,3,0))</f>
        <v/>
      </c>
      <c r="F5979" s="159" t="str">
        <f>IF(G5979="","",IF(ISERROR(VLOOKUP(G5979,номенклатури!V:V,1,0)),E5979*H5979,E5979*I5979))</f>
        <v/>
      </c>
      <c r="G5979" s="14"/>
      <c r="H5979" s="15"/>
      <c r="I5979" s="15"/>
      <c r="J5979" s="15"/>
      <c r="K5979" s="15"/>
      <c r="L5979" s="217"/>
      <c r="M5979" s="22"/>
      <c r="N5979" s="119" t="str">
        <f>IF(G5979="","",VLOOKUP(G5979,номенклатури!R:U,4,0))</f>
        <v/>
      </c>
      <c r="O5979" s="119" t="str">
        <f>IF(M5979="","",VLOOKUP(M5979,'14'!D:D,1,0))</f>
        <v/>
      </c>
    </row>
    <row r="5980" spans="1:15" ht="12.75" customHeight="1" x14ac:dyDescent="0.2">
      <c r="A5980" s="36" t="str">
        <f>'0'!$A$4</f>
        <v>………………..</v>
      </c>
      <c r="B5980" s="37">
        <f>'0'!$A$2</f>
        <v>46112</v>
      </c>
      <c r="C5980" s="37" t="s">
        <v>1243</v>
      </c>
      <c r="D5980" s="119" t="str">
        <f>IF(G5980="","",VLOOKUP(G5980,номенклатури!R:T,2,0))</f>
        <v/>
      </c>
      <c r="E5980" s="365" t="str">
        <f>IF(G5980="","",VLOOKUP(G5980,номенклатури!R:T,3,0))</f>
        <v/>
      </c>
      <c r="F5980" s="159" t="str">
        <f>IF(G5980="","",IF(ISERROR(VLOOKUP(G5980,номенклатури!V:V,1,0)),E5980*H5980,E5980*I5980))</f>
        <v/>
      </c>
      <c r="G5980" s="14"/>
      <c r="H5980" s="15"/>
      <c r="I5980" s="15"/>
      <c r="J5980" s="15"/>
      <c r="K5980" s="15"/>
      <c r="L5980" s="217"/>
      <c r="M5980" s="22"/>
      <c r="N5980" s="119" t="str">
        <f>IF(G5980="","",VLOOKUP(G5980,номенклатури!R:U,4,0))</f>
        <v/>
      </c>
      <c r="O5980" s="119" t="str">
        <f>IF(M5980="","",VLOOKUP(M5980,'14'!D:D,1,0))</f>
        <v/>
      </c>
    </row>
    <row r="5981" spans="1:15" ht="12.75" customHeight="1" x14ac:dyDescent="0.2">
      <c r="A5981" s="36" t="str">
        <f>'0'!$A$4</f>
        <v>………………..</v>
      </c>
      <c r="B5981" s="37">
        <f>'0'!$A$2</f>
        <v>46112</v>
      </c>
      <c r="C5981" s="37" t="s">
        <v>1243</v>
      </c>
      <c r="D5981" s="119" t="str">
        <f>IF(G5981="","",VLOOKUP(G5981,номенклатури!R:T,2,0))</f>
        <v/>
      </c>
      <c r="E5981" s="365" t="str">
        <f>IF(G5981="","",VLOOKUP(G5981,номенклатури!R:T,3,0))</f>
        <v/>
      </c>
      <c r="F5981" s="159" t="str">
        <f>IF(G5981="","",IF(ISERROR(VLOOKUP(G5981,номенклатури!V:V,1,0)),E5981*H5981,E5981*I5981))</f>
        <v/>
      </c>
      <c r="G5981" s="14"/>
      <c r="H5981" s="15"/>
      <c r="I5981" s="15"/>
      <c r="J5981" s="15"/>
      <c r="K5981" s="15"/>
      <c r="L5981" s="217"/>
      <c r="M5981" s="22"/>
      <c r="N5981" s="119" t="str">
        <f>IF(G5981="","",VLOOKUP(G5981,номенклатури!R:U,4,0))</f>
        <v/>
      </c>
      <c r="O5981" s="119" t="str">
        <f>IF(M5981="","",VLOOKUP(M5981,'14'!D:D,1,0))</f>
        <v/>
      </c>
    </row>
    <row r="5982" spans="1:15" ht="12.75" customHeight="1" x14ac:dyDescent="0.2">
      <c r="A5982" s="36" t="str">
        <f>'0'!$A$4</f>
        <v>………………..</v>
      </c>
      <c r="B5982" s="37">
        <f>'0'!$A$2</f>
        <v>46112</v>
      </c>
      <c r="C5982" s="37" t="s">
        <v>1243</v>
      </c>
      <c r="D5982" s="119" t="str">
        <f>IF(G5982="","",VLOOKUP(G5982,номенклатури!R:T,2,0))</f>
        <v/>
      </c>
      <c r="E5982" s="365" t="str">
        <f>IF(G5982="","",VLOOKUP(G5982,номенклатури!R:T,3,0))</f>
        <v/>
      </c>
      <c r="F5982" s="159" t="str">
        <f>IF(G5982="","",IF(ISERROR(VLOOKUP(G5982,номенклатури!V:V,1,0)),E5982*H5982,E5982*I5982))</f>
        <v/>
      </c>
      <c r="G5982" s="14"/>
      <c r="H5982" s="15"/>
      <c r="I5982" s="15"/>
      <c r="J5982" s="15"/>
      <c r="K5982" s="15"/>
      <c r="L5982" s="217"/>
      <c r="M5982" s="22"/>
      <c r="N5982" s="119" t="str">
        <f>IF(G5982="","",VLOOKUP(G5982,номенклатури!R:U,4,0))</f>
        <v/>
      </c>
      <c r="O5982" s="119" t="str">
        <f>IF(M5982="","",VLOOKUP(M5982,'14'!D:D,1,0))</f>
        <v/>
      </c>
    </row>
    <row r="5983" spans="1:15" ht="12.75" customHeight="1" x14ac:dyDescent="0.2">
      <c r="A5983" s="36" t="str">
        <f>'0'!$A$4</f>
        <v>………………..</v>
      </c>
      <c r="B5983" s="37">
        <f>'0'!$A$2</f>
        <v>46112</v>
      </c>
      <c r="C5983" s="37" t="s">
        <v>1243</v>
      </c>
      <c r="D5983" s="119" t="str">
        <f>IF(G5983="","",VLOOKUP(G5983,номенклатури!R:T,2,0))</f>
        <v/>
      </c>
      <c r="E5983" s="365" t="str">
        <f>IF(G5983="","",VLOOKUP(G5983,номенклатури!R:T,3,0))</f>
        <v/>
      </c>
      <c r="F5983" s="159" t="str">
        <f>IF(G5983="","",IF(ISERROR(VLOOKUP(G5983,номенклатури!V:V,1,0)),E5983*H5983,E5983*I5983))</f>
        <v/>
      </c>
      <c r="G5983" s="14"/>
      <c r="H5983" s="15"/>
      <c r="I5983" s="15"/>
      <c r="J5983" s="15"/>
      <c r="K5983" s="15"/>
      <c r="L5983" s="217"/>
      <c r="M5983" s="22"/>
      <c r="N5983" s="119" t="str">
        <f>IF(G5983="","",VLOOKUP(G5983,номенклатури!R:U,4,0))</f>
        <v/>
      </c>
      <c r="O5983" s="119" t="str">
        <f>IF(M5983="","",VLOOKUP(M5983,'14'!D:D,1,0))</f>
        <v/>
      </c>
    </row>
    <row r="5984" spans="1:15" ht="12.75" customHeight="1" x14ac:dyDescent="0.2">
      <c r="A5984" s="36" t="str">
        <f>'0'!$A$4</f>
        <v>………………..</v>
      </c>
      <c r="B5984" s="37">
        <f>'0'!$A$2</f>
        <v>46112</v>
      </c>
      <c r="C5984" s="37" t="s">
        <v>1243</v>
      </c>
      <c r="D5984" s="119" t="str">
        <f>IF(G5984="","",VLOOKUP(G5984,номенклатури!R:T,2,0))</f>
        <v/>
      </c>
      <c r="E5984" s="365" t="str">
        <f>IF(G5984="","",VLOOKUP(G5984,номенклатури!R:T,3,0))</f>
        <v/>
      </c>
      <c r="F5984" s="159" t="str">
        <f>IF(G5984="","",IF(ISERROR(VLOOKUP(G5984,номенклатури!V:V,1,0)),E5984*H5984,E5984*I5984))</f>
        <v/>
      </c>
      <c r="G5984" s="14"/>
      <c r="H5984" s="15"/>
      <c r="I5984" s="15"/>
      <c r="J5984" s="15"/>
      <c r="K5984" s="15"/>
      <c r="L5984" s="217"/>
      <c r="M5984" s="22"/>
      <c r="N5984" s="119" t="str">
        <f>IF(G5984="","",VLOOKUP(G5984,номенклатури!R:U,4,0))</f>
        <v/>
      </c>
      <c r="O5984" s="119" t="str">
        <f>IF(M5984="","",VLOOKUP(M5984,'14'!D:D,1,0))</f>
        <v/>
      </c>
    </row>
    <row r="5985" spans="1:15" ht="12.75" customHeight="1" x14ac:dyDescent="0.2">
      <c r="A5985" s="36" t="str">
        <f>'0'!$A$4</f>
        <v>………………..</v>
      </c>
      <c r="B5985" s="37">
        <f>'0'!$A$2</f>
        <v>46112</v>
      </c>
      <c r="C5985" s="37" t="s">
        <v>1243</v>
      </c>
      <c r="D5985" s="119" t="str">
        <f>IF(G5985="","",VLOOKUP(G5985,номенклатури!R:T,2,0))</f>
        <v/>
      </c>
      <c r="E5985" s="365" t="str">
        <f>IF(G5985="","",VLOOKUP(G5985,номенклатури!R:T,3,0))</f>
        <v/>
      </c>
      <c r="F5985" s="159" t="str">
        <f>IF(G5985="","",IF(ISERROR(VLOOKUP(G5985,номенклатури!V:V,1,0)),E5985*H5985,E5985*I5985))</f>
        <v/>
      </c>
      <c r="G5985" s="14"/>
      <c r="H5985" s="15"/>
      <c r="I5985" s="15"/>
      <c r="J5985" s="15"/>
      <c r="K5985" s="15"/>
      <c r="L5985" s="217"/>
      <c r="M5985" s="22"/>
      <c r="N5985" s="119" t="str">
        <f>IF(G5985="","",VLOOKUP(G5985,номенклатури!R:U,4,0))</f>
        <v/>
      </c>
      <c r="O5985" s="119" t="str">
        <f>IF(M5985="","",VLOOKUP(M5985,'14'!D:D,1,0))</f>
        <v/>
      </c>
    </row>
    <row r="5986" spans="1:15" ht="12.75" customHeight="1" x14ac:dyDescent="0.2">
      <c r="A5986" s="36" t="str">
        <f>'0'!$A$4</f>
        <v>………………..</v>
      </c>
      <c r="B5986" s="37">
        <f>'0'!$A$2</f>
        <v>46112</v>
      </c>
      <c r="C5986" s="37" t="s">
        <v>1243</v>
      </c>
      <c r="D5986" s="119" t="str">
        <f>IF(G5986="","",VLOOKUP(G5986,номенклатури!R:T,2,0))</f>
        <v/>
      </c>
      <c r="E5986" s="365" t="str">
        <f>IF(G5986="","",VLOOKUP(G5986,номенклатури!R:T,3,0))</f>
        <v/>
      </c>
      <c r="F5986" s="159" t="str">
        <f>IF(G5986="","",IF(ISERROR(VLOOKUP(G5986,номенклатури!V:V,1,0)),E5986*H5986,E5986*I5986))</f>
        <v/>
      </c>
      <c r="G5986" s="14"/>
      <c r="H5986" s="15"/>
      <c r="I5986" s="15"/>
      <c r="J5986" s="15"/>
      <c r="K5986" s="15"/>
      <c r="L5986" s="217"/>
      <c r="M5986" s="22"/>
      <c r="N5986" s="119" t="str">
        <f>IF(G5986="","",VLOOKUP(G5986,номенклатури!R:U,4,0))</f>
        <v/>
      </c>
      <c r="O5986" s="119" t="str">
        <f>IF(M5986="","",VLOOKUP(M5986,'14'!D:D,1,0))</f>
        <v/>
      </c>
    </row>
    <row r="5987" spans="1:15" ht="12.75" customHeight="1" x14ac:dyDescent="0.2">
      <c r="A5987" s="36" t="str">
        <f>'0'!$A$4</f>
        <v>………………..</v>
      </c>
      <c r="B5987" s="37">
        <f>'0'!$A$2</f>
        <v>46112</v>
      </c>
      <c r="C5987" s="37" t="s">
        <v>1243</v>
      </c>
      <c r="D5987" s="119" t="str">
        <f>IF(G5987="","",VLOOKUP(G5987,номенклатури!R:T,2,0))</f>
        <v/>
      </c>
      <c r="E5987" s="365" t="str">
        <f>IF(G5987="","",VLOOKUP(G5987,номенклатури!R:T,3,0))</f>
        <v/>
      </c>
      <c r="F5987" s="159" t="str">
        <f>IF(G5987="","",IF(ISERROR(VLOOKUP(G5987,номенклатури!V:V,1,0)),E5987*H5987,E5987*I5987))</f>
        <v/>
      </c>
      <c r="G5987" s="14"/>
      <c r="H5987" s="15"/>
      <c r="I5987" s="15"/>
      <c r="J5987" s="15"/>
      <c r="K5987" s="15"/>
      <c r="L5987" s="217"/>
      <c r="M5987" s="22"/>
      <c r="N5987" s="119" t="str">
        <f>IF(G5987="","",VLOOKUP(G5987,номенклатури!R:U,4,0))</f>
        <v/>
      </c>
      <c r="O5987" s="119" t="str">
        <f>IF(M5987="","",VLOOKUP(M5987,'14'!D:D,1,0))</f>
        <v/>
      </c>
    </row>
    <row r="5988" spans="1:15" ht="12.75" customHeight="1" x14ac:dyDescent="0.2">
      <c r="A5988" s="36" t="str">
        <f>'0'!$A$4</f>
        <v>………………..</v>
      </c>
      <c r="B5988" s="37">
        <f>'0'!$A$2</f>
        <v>46112</v>
      </c>
      <c r="C5988" s="37" t="s">
        <v>1243</v>
      </c>
      <c r="D5988" s="119" t="str">
        <f>IF(G5988="","",VLOOKUP(G5988,номенклатури!R:T,2,0))</f>
        <v/>
      </c>
      <c r="E5988" s="365" t="str">
        <f>IF(G5988="","",VLOOKUP(G5988,номенклатури!R:T,3,0))</f>
        <v/>
      </c>
      <c r="F5988" s="159" t="str">
        <f>IF(G5988="","",IF(ISERROR(VLOOKUP(G5988,номенклатури!V:V,1,0)),E5988*H5988,E5988*I5988))</f>
        <v/>
      </c>
      <c r="G5988" s="14"/>
      <c r="H5988" s="15"/>
      <c r="I5988" s="15"/>
      <c r="J5988" s="15"/>
      <c r="K5988" s="15"/>
      <c r="L5988" s="217"/>
      <c r="M5988" s="22"/>
      <c r="N5988" s="119" t="str">
        <f>IF(G5988="","",VLOOKUP(G5988,номенклатури!R:U,4,0))</f>
        <v/>
      </c>
      <c r="O5988" s="119" t="str">
        <f>IF(M5988="","",VLOOKUP(M5988,'14'!D:D,1,0))</f>
        <v/>
      </c>
    </row>
    <row r="5989" spans="1:15" ht="12.75" customHeight="1" x14ac:dyDescent="0.2">
      <c r="A5989" s="36" t="str">
        <f>'0'!$A$4</f>
        <v>………………..</v>
      </c>
      <c r="B5989" s="37">
        <f>'0'!$A$2</f>
        <v>46112</v>
      </c>
      <c r="C5989" s="37" t="s">
        <v>1243</v>
      </c>
      <c r="D5989" s="119" t="str">
        <f>IF(G5989="","",VLOOKUP(G5989,номенклатури!R:T,2,0))</f>
        <v/>
      </c>
      <c r="E5989" s="365" t="str">
        <f>IF(G5989="","",VLOOKUP(G5989,номенклатури!R:T,3,0))</f>
        <v/>
      </c>
      <c r="F5989" s="159" t="str">
        <f>IF(G5989="","",IF(ISERROR(VLOOKUP(G5989,номенклатури!V:V,1,0)),E5989*H5989,E5989*I5989))</f>
        <v/>
      </c>
      <c r="G5989" s="14"/>
      <c r="H5989" s="15"/>
      <c r="I5989" s="15"/>
      <c r="J5989" s="15"/>
      <c r="K5989" s="15"/>
      <c r="L5989" s="217"/>
      <c r="M5989" s="22"/>
      <c r="N5989" s="119" t="str">
        <f>IF(G5989="","",VLOOKUP(G5989,номенклатури!R:U,4,0))</f>
        <v/>
      </c>
      <c r="O5989" s="119" t="str">
        <f>IF(M5989="","",VLOOKUP(M5989,'14'!D:D,1,0))</f>
        <v/>
      </c>
    </row>
    <row r="5990" spans="1:15" ht="12.75" customHeight="1" x14ac:dyDescent="0.2">
      <c r="A5990" s="36" t="str">
        <f>'0'!$A$4</f>
        <v>………………..</v>
      </c>
      <c r="B5990" s="37">
        <f>'0'!$A$2</f>
        <v>46112</v>
      </c>
      <c r="C5990" s="37" t="s">
        <v>1243</v>
      </c>
      <c r="D5990" s="119" t="str">
        <f>IF(G5990="","",VLOOKUP(G5990,номенклатури!R:T,2,0))</f>
        <v/>
      </c>
      <c r="E5990" s="365" t="str">
        <f>IF(G5990="","",VLOOKUP(G5990,номенклатури!R:T,3,0))</f>
        <v/>
      </c>
      <c r="F5990" s="159" t="str">
        <f>IF(G5990="","",IF(ISERROR(VLOOKUP(G5990,номенклатури!V:V,1,0)),E5990*H5990,E5990*I5990))</f>
        <v/>
      </c>
      <c r="G5990" s="14"/>
      <c r="H5990" s="15"/>
      <c r="I5990" s="15"/>
      <c r="J5990" s="15"/>
      <c r="K5990" s="15"/>
      <c r="L5990" s="217"/>
      <c r="M5990" s="22"/>
      <c r="N5990" s="119" t="str">
        <f>IF(G5990="","",VLOOKUP(G5990,номенклатури!R:U,4,0))</f>
        <v/>
      </c>
      <c r="O5990" s="119" t="str">
        <f>IF(M5990="","",VLOOKUP(M5990,'14'!D:D,1,0))</f>
        <v/>
      </c>
    </row>
    <row r="5991" spans="1:15" ht="12.75" customHeight="1" x14ac:dyDescent="0.2">
      <c r="A5991" s="36" t="str">
        <f>'0'!$A$4</f>
        <v>………………..</v>
      </c>
      <c r="B5991" s="37">
        <f>'0'!$A$2</f>
        <v>46112</v>
      </c>
      <c r="C5991" s="37" t="s">
        <v>1243</v>
      </c>
      <c r="D5991" s="119" t="str">
        <f>IF(G5991="","",VLOOKUP(G5991,номенклатури!R:T,2,0))</f>
        <v/>
      </c>
      <c r="E5991" s="365" t="str">
        <f>IF(G5991="","",VLOOKUP(G5991,номенклатури!R:T,3,0))</f>
        <v/>
      </c>
      <c r="F5991" s="159" t="str">
        <f>IF(G5991="","",IF(ISERROR(VLOOKUP(G5991,номенклатури!V:V,1,0)),E5991*H5991,E5991*I5991))</f>
        <v/>
      </c>
      <c r="G5991" s="14"/>
      <c r="H5991" s="15"/>
      <c r="I5991" s="15"/>
      <c r="J5991" s="15"/>
      <c r="K5991" s="15"/>
      <c r="L5991" s="217"/>
      <c r="M5991" s="22"/>
      <c r="N5991" s="119" t="str">
        <f>IF(G5991="","",VLOOKUP(G5991,номенклатури!R:U,4,0))</f>
        <v/>
      </c>
      <c r="O5991" s="119" t="str">
        <f>IF(M5991="","",VLOOKUP(M5991,'14'!D:D,1,0))</f>
        <v/>
      </c>
    </row>
    <row r="5992" spans="1:15" ht="12.75" customHeight="1" x14ac:dyDescent="0.2">
      <c r="A5992" s="36" t="str">
        <f>'0'!$A$4</f>
        <v>………………..</v>
      </c>
      <c r="B5992" s="37">
        <f>'0'!$A$2</f>
        <v>46112</v>
      </c>
      <c r="C5992" s="37" t="s">
        <v>1243</v>
      </c>
      <c r="D5992" s="119" t="str">
        <f>IF(G5992="","",VLOOKUP(G5992,номенклатури!R:T,2,0))</f>
        <v/>
      </c>
      <c r="E5992" s="365" t="str">
        <f>IF(G5992="","",VLOOKUP(G5992,номенклатури!R:T,3,0))</f>
        <v/>
      </c>
      <c r="F5992" s="159" t="str">
        <f>IF(G5992="","",IF(ISERROR(VLOOKUP(G5992,номенклатури!V:V,1,0)),E5992*H5992,E5992*I5992))</f>
        <v/>
      </c>
      <c r="G5992" s="14"/>
      <c r="H5992" s="15"/>
      <c r="I5992" s="15"/>
      <c r="J5992" s="15"/>
      <c r="K5992" s="15"/>
      <c r="L5992" s="217"/>
      <c r="M5992" s="22"/>
      <c r="N5992" s="119" t="str">
        <f>IF(G5992="","",VLOOKUP(G5992,номенклатури!R:U,4,0))</f>
        <v/>
      </c>
      <c r="O5992" s="119" t="str">
        <f>IF(M5992="","",VLOOKUP(M5992,'14'!D:D,1,0))</f>
        <v/>
      </c>
    </row>
    <row r="5993" spans="1:15" ht="12.75" customHeight="1" x14ac:dyDescent="0.2">
      <c r="A5993" s="36" t="str">
        <f>'0'!$A$4</f>
        <v>………………..</v>
      </c>
      <c r="B5993" s="37">
        <f>'0'!$A$2</f>
        <v>46112</v>
      </c>
      <c r="C5993" s="37" t="s">
        <v>1243</v>
      </c>
      <c r="D5993" s="119" t="str">
        <f>IF(G5993="","",VLOOKUP(G5993,номенклатури!R:T,2,0))</f>
        <v/>
      </c>
      <c r="E5993" s="365" t="str">
        <f>IF(G5993="","",VLOOKUP(G5993,номенклатури!R:T,3,0))</f>
        <v/>
      </c>
      <c r="F5993" s="159" t="str">
        <f>IF(G5993="","",IF(ISERROR(VLOOKUP(G5993,номенклатури!V:V,1,0)),E5993*H5993,E5993*I5993))</f>
        <v/>
      </c>
      <c r="G5993" s="14"/>
      <c r="H5993" s="15"/>
      <c r="I5993" s="15"/>
      <c r="J5993" s="15"/>
      <c r="K5993" s="15"/>
      <c r="L5993" s="217"/>
      <c r="M5993" s="22"/>
      <c r="N5993" s="119" t="str">
        <f>IF(G5993="","",VLOOKUP(G5993,номенклатури!R:U,4,0))</f>
        <v/>
      </c>
      <c r="O5993" s="119" t="str">
        <f>IF(M5993="","",VLOOKUP(M5993,'14'!D:D,1,0))</f>
        <v/>
      </c>
    </row>
    <row r="5994" spans="1:15" ht="12.75" customHeight="1" x14ac:dyDescent="0.2">
      <c r="A5994" s="36" t="str">
        <f>'0'!$A$4</f>
        <v>………………..</v>
      </c>
      <c r="B5994" s="37">
        <f>'0'!$A$2</f>
        <v>46112</v>
      </c>
      <c r="C5994" s="37" t="s">
        <v>1243</v>
      </c>
      <c r="D5994" s="119" t="str">
        <f>IF(G5994="","",VLOOKUP(G5994,номенклатури!R:T,2,0))</f>
        <v/>
      </c>
      <c r="E5994" s="365" t="str">
        <f>IF(G5994="","",VLOOKUP(G5994,номенклатури!R:T,3,0))</f>
        <v/>
      </c>
      <c r="F5994" s="159" t="str">
        <f>IF(G5994="","",IF(ISERROR(VLOOKUP(G5994,номенклатури!V:V,1,0)),E5994*H5994,E5994*I5994))</f>
        <v/>
      </c>
      <c r="G5994" s="14"/>
      <c r="H5994" s="15"/>
      <c r="I5994" s="15"/>
      <c r="J5994" s="15"/>
      <c r="K5994" s="15"/>
      <c r="L5994" s="217"/>
      <c r="M5994" s="22"/>
      <c r="N5994" s="119" t="str">
        <f>IF(G5994="","",VLOOKUP(G5994,номенклатури!R:U,4,0))</f>
        <v/>
      </c>
      <c r="O5994" s="119" t="str">
        <f>IF(M5994="","",VLOOKUP(M5994,'14'!D:D,1,0))</f>
        <v/>
      </c>
    </row>
    <row r="5995" spans="1:15" ht="12.75" customHeight="1" x14ac:dyDescent="0.2">
      <c r="A5995" s="36" t="str">
        <f>'0'!$A$4</f>
        <v>………………..</v>
      </c>
      <c r="B5995" s="37">
        <f>'0'!$A$2</f>
        <v>46112</v>
      </c>
      <c r="C5995" s="37" t="s">
        <v>1243</v>
      </c>
      <c r="D5995" s="119" t="str">
        <f>IF(G5995="","",VLOOKUP(G5995,номенклатури!R:T,2,0))</f>
        <v/>
      </c>
      <c r="E5995" s="365" t="str">
        <f>IF(G5995="","",VLOOKUP(G5995,номенклатури!R:T,3,0))</f>
        <v/>
      </c>
      <c r="F5995" s="159" t="str">
        <f>IF(G5995="","",IF(ISERROR(VLOOKUP(G5995,номенклатури!V:V,1,0)),E5995*H5995,E5995*I5995))</f>
        <v/>
      </c>
      <c r="G5995" s="14"/>
      <c r="H5995" s="15"/>
      <c r="I5995" s="15"/>
      <c r="J5995" s="15"/>
      <c r="K5995" s="15"/>
      <c r="L5995" s="217"/>
      <c r="M5995" s="22"/>
      <c r="N5995" s="119" t="str">
        <f>IF(G5995="","",VLOOKUP(G5995,номенклатури!R:U,4,0))</f>
        <v/>
      </c>
      <c r="O5995" s="119" t="str">
        <f>IF(M5995="","",VLOOKUP(M5995,'14'!D:D,1,0))</f>
        <v/>
      </c>
    </row>
    <row r="5996" spans="1:15" ht="12.75" customHeight="1" x14ac:dyDescent="0.2">
      <c r="A5996" s="36" t="str">
        <f>'0'!$A$4</f>
        <v>………………..</v>
      </c>
      <c r="B5996" s="37">
        <f>'0'!$A$2</f>
        <v>46112</v>
      </c>
      <c r="C5996" s="37" t="s">
        <v>1243</v>
      </c>
      <c r="D5996" s="119" t="str">
        <f>IF(G5996="","",VLOOKUP(G5996,номенклатури!R:T,2,0))</f>
        <v/>
      </c>
      <c r="E5996" s="365" t="str">
        <f>IF(G5996="","",VLOOKUP(G5996,номенклатури!R:T,3,0))</f>
        <v/>
      </c>
      <c r="F5996" s="159" t="str">
        <f>IF(G5996="","",IF(ISERROR(VLOOKUP(G5996,номенклатури!V:V,1,0)),E5996*H5996,E5996*I5996))</f>
        <v/>
      </c>
      <c r="G5996" s="14"/>
      <c r="H5996" s="15"/>
      <c r="I5996" s="15"/>
      <c r="J5996" s="15"/>
      <c r="K5996" s="15"/>
      <c r="L5996" s="217"/>
      <c r="M5996" s="22"/>
      <c r="N5996" s="119" t="str">
        <f>IF(G5996="","",VLOOKUP(G5996,номенклатури!R:U,4,0))</f>
        <v/>
      </c>
      <c r="O5996" s="119" t="str">
        <f>IF(M5996="","",VLOOKUP(M5996,'14'!D:D,1,0))</f>
        <v/>
      </c>
    </row>
    <row r="5997" spans="1:15" ht="12.75" customHeight="1" x14ac:dyDescent="0.2">
      <c r="A5997" s="36" t="str">
        <f>'0'!$A$4</f>
        <v>………………..</v>
      </c>
      <c r="B5997" s="37">
        <f>'0'!$A$2</f>
        <v>46112</v>
      </c>
      <c r="C5997" s="37" t="s">
        <v>1243</v>
      </c>
      <c r="D5997" s="119" t="str">
        <f>IF(G5997="","",VLOOKUP(G5997,номенклатури!R:T,2,0))</f>
        <v/>
      </c>
      <c r="E5997" s="365" t="str">
        <f>IF(G5997="","",VLOOKUP(G5997,номенклатури!R:T,3,0))</f>
        <v/>
      </c>
      <c r="F5997" s="159" t="str">
        <f>IF(G5997="","",IF(ISERROR(VLOOKUP(G5997,номенклатури!V:V,1,0)),E5997*H5997,E5997*I5997))</f>
        <v/>
      </c>
      <c r="G5997" s="14"/>
      <c r="H5997" s="15"/>
      <c r="I5997" s="15"/>
      <c r="J5997" s="15"/>
      <c r="K5997" s="15"/>
      <c r="L5997" s="217"/>
      <c r="M5997" s="22"/>
      <c r="N5997" s="119" t="str">
        <f>IF(G5997="","",VLOOKUP(G5997,номенклатури!R:U,4,0))</f>
        <v/>
      </c>
      <c r="O5997" s="119" t="str">
        <f>IF(M5997="","",VLOOKUP(M5997,'14'!D:D,1,0))</f>
        <v/>
      </c>
    </row>
    <row r="5998" spans="1:15" ht="12.75" customHeight="1" x14ac:dyDescent="0.2">
      <c r="A5998" s="36" t="str">
        <f>'0'!$A$4</f>
        <v>………………..</v>
      </c>
      <c r="B5998" s="37">
        <f>'0'!$A$2</f>
        <v>46112</v>
      </c>
      <c r="C5998" s="37" t="s">
        <v>1243</v>
      </c>
      <c r="D5998" s="119" t="str">
        <f>IF(G5998="","",VLOOKUP(G5998,номенклатури!R:T,2,0))</f>
        <v/>
      </c>
      <c r="E5998" s="365" t="str">
        <f>IF(G5998="","",VLOOKUP(G5998,номенклатури!R:T,3,0))</f>
        <v/>
      </c>
      <c r="F5998" s="159" t="str">
        <f>IF(G5998="","",IF(ISERROR(VLOOKUP(G5998,номенклатури!V:V,1,0)),E5998*H5998,E5998*I5998))</f>
        <v/>
      </c>
      <c r="G5998" s="14"/>
      <c r="H5998" s="15"/>
      <c r="I5998" s="15"/>
      <c r="J5998" s="15"/>
      <c r="K5998" s="15"/>
      <c r="L5998" s="217"/>
      <c r="M5998" s="22"/>
      <c r="N5998" s="119" t="str">
        <f>IF(G5998="","",VLOOKUP(G5998,номенклатури!R:U,4,0))</f>
        <v/>
      </c>
      <c r="O5998" s="119" t="str">
        <f>IF(M5998="","",VLOOKUP(M5998,'14'!D:D,1,0))</f>
        <v/>
      </c>
    </row>
    <row r="5999" spans="1:15" ht="12.75" customHeight="1" x14ac:dyDescent="0.2">
      <c r="A5999" s="36" t="str">
        <f>'0'!$A$4</f>
        <v>………………..</v>
      </c>
      <c r="B5999" s="37">
        <f>'0'!$A$2</f>
        <v>46112</v>
      </c>
      <c r="C5999" s="37" t="s">
        <v>1243</v>
      </c>
      <c r="D5999" s="119" t="str">
        <f>IF(G5999="","",VLOOKUP(G5999,номенклатури!R:T,2,0))</f>
        <v/>
      </c>
      <c r="E5999" s="365" t="str">
        <f>IF(G5999="","",VLOOKUP(G5999,номенклатури!R:T,3,0))</f>
        <v/>
      </c>
      <c r="F5999" s="159" t="str">
        <f>IF(G5999="","",IF(ISERROR(VLOOKUP(G5999,номенклатури!V:V,1,0)),E5999*H5999,E5999*I5999))</f>
        <v/>
      </c>
      <c r="G5999" s="14"/>
      <c r="H5999" s="15"/>
      <c r="I5999" s="15"/>
      <c r="J5999" s="15"/>
      <c r="K5999" s="15"/>
      <c r="L5999" s="217"/>
      <c r="M5999" s="22"/>
      <c r="N5999" s="119" t="str">
        <f>IF(G5999="","",VLOOKUP(G5999,номенклатури!R:U,4,0))</f>
        <v/>
      </c>
      <c r="O5999" s="119" t="str">
        <f>IF(M5999="","",VLOOKUP(M5999,'14'!D:D,1,0))</f>
        <v/>
      </c>
    </row>
    <row r="6000" spans="1:15" ht="12.75" customHeight="1" x14ac:dyDescent="0.2">
      <c r="A6000" s="36" t="str">
        <f>'0'!$A$4</f>
        <v>………………..</v>
      </c>
      <c r="B6000" s="37">
        <f>'0'!$A$2</f>
        <v>46112</v>
      </c>
      <c r="C6000" s="37" t="s">
        <v>1243</v>
      </c>
      <c r="D6000" s="119" t="str">
        <f>IF(G6000="","",VLOOKUP(G6000,номенклатури!R:T,2,0))</f>
        <v/>
      </c>
      <c r="E6000" s="365" t="str">
        <f>IF(G6000="","",VLOOKUP(G6000,номенклатури!R:T,3,0))</f>
        <v/>
      </c>
      <c r="F6000" s="159" t="str">
        <f>IF(G6000="","",IF(ISERROR(VLOOKUP(G6000,номенклатури!V:V,1,0)),E6000*H6000,E6000*I6000))</f>
        <v/>
      </c>
      <c r="G6000" s="14"/>
      <c r="H6000" s="15"/>
      <c r="I6000" s="15"/>
      <c r="J6000" s="15"/>
      <c r="K6000" s="15"/>
      <c r="L6000" s="217"/>
      <c r="M6000" s="22"/>
      <c r="N6000" s="119" t="str">
        <f>IF(G6000="","",VLOOKUP(G6000,номенклатури!R:U,4,0))</f>
        <v/>
      </c>
      <c r="O6000" s="119" t="str">
        <f>IF(M6000="","",VLOOKUP(M6000,'14'!D:D,1,0))</f>
        <v/>
      </c>
    </row>
    <row r="6001" spans="1:15" ht="12.75" customHeight="1" x14ac:dyDescent="0.2">
      <c r="A6001" s="36" t="str">
        <f>'0'!$A$4</f>
        <v>………………..</v>
      </c>
      <c r="B6001" s="37">
        <f>'0'!$A$2</f>
        <v>46112</v>
      </c>
      <c r="C6001" s="37" t="s">
        <v>1243</v>
      </c>
      <c r="D6001" s="119" t="str">
        <f>IF(G6001="","",VLOOKUP(G6001,номенклатури!R:T,2,0))</f>
        <v/>
      </c>
      <c r="E6001" s="365" t="str">
        <f>IF(G6001="","",VLOOKUP(G6001,номенклатури!R:T,3,0))</f>
        <v/>
      </c>
      <c r="F6001" s="159" t="str">
        <f>IF(G6001="","",IF(ISERROR(VLOOKUP(G6001,номенклатури!V:V,1,0)),E6001*H6001,E6001*I6001))</f>
        <v/>
      </c>
      <c r="G6001" s="14"/>
      <c r="H6001" s="15"/>
      <c r="I6001" s="15"/>
      <c r="J6001" s="15"/>
      <c r="K6001" s="15"/>
      <c r="L6001" s="217"/>
      <c r="M6001" s="22"/>
      <c r="N6001" s="119" t="str">
        <f>IF(G6001="","",VLOOKUP(G6001,номенклатури!R:U,4,0))</f>
        <v/>
      </c>
      <c r="O6001" s="119" t="str">
        <f>IF(M6001="","",VLOOKUP(M6001,'14'!D:D,1,0))</f>
        <v/>
      </c>
    </row>
    <row r="6002" spans="1:15" ht="12.75" customHeight="1" x14ac:dyDescent="0.2">
      <c r="A6002" s="36" t="str">
        <f>'0'!$A$4</f>
        <v>………………..</v>
      </c>
      <c r="B6002" s="37">
        <f>'0'!$A$2</f>
        <v>46112</v>
      </c>
      <c r="C6002" s="37" t="s">
        <v>1243</v>
      </c>
      <c r="D6002" s="119" t="str">
        <f>IF(G6002="","",VLOOKUP(G6002,номенклатури!R:T,2,0))</f>
        <v/>
      </c>
      <c r="E6002" s="365" t="str">
        <f>IF(G6002="","",VLOOKUP(G6002,номенклатури!R:T,3,0))</f>
        <v/>
      </c>
      <c r="F6002" s="159" t="str">
        <f>IF(G6002="","",IF(ISERROR(VLOOKUP(G6002,номенклатури!V:V,1,0)),E6002*H6002,E6002*I6002))</f>
        <v/>
      </c>
      <c r="G6002" s="14"/>
      <c r="H6002" s="15"/>
      <c r="I6002" s="15"/>
      <c r="J6002" s="15"/>
      <c r="K6002" s="15"/>
      <c r="L6002" s="217"/>
      <c r="M6002" s="22"/>
      <c r="N6002" s="119" t="str">
        <f>IF(G6002="","",VLOOKUP(G6002,номенклатури!R:U,4,0))</f>
        <v/>
      </c>
      <c r="O6002" s="119" t="str">
        <f>IF(M6002="","",VLOOKUP(M6002,'14'!D:D,1,0))</f>
        <v/>
      </c>
    </row>
    <row r="6003" spans="1:15" ht="12.75" customHeight="1" x14ac:dyDescent="0.2">
      <c r="A6003" s="36" t="str">
        <f>'0'!$A$4</f>
        <v>………………..</v>
      </c>
      <c r="B6003" s="37">
        <f>'0'!$A$2</f>
        <v>46112</v>
      </c>
      <c r="C6003" s="37" t="s">
        <v>1243</v>
      </c>
      <c r="D6003" s="119" t="str">
        <f>IF(G6003="","",VLOOKUP(G6003,номенклатури!R:T,2,0))</f>
        <v/>
      </c>
      <c r="E6003" s="365" t="str">
        <f>IF(G6003="","",VLOOKUP(G6003,номенклатури!R:T,3,0))</f>
        <v/>
      </c>
      <c r="F6003" s="159" t="str">
        <f>IF(G6003="","",IF(ISERROR(VLOOKUP(G6003,номенклатури!V:V,1,0)),E6003*H6003,E6003*I6003))</f>
        <v/>
      </c>
      <c r="G6003" s="14"/>
      <c r="H6003" s="15"/>
      <c r="I6003" s="15"/>
      <c r="J6003" s="15"/>
      <c r="K6003" s="15"/>
      <c r="L6003" s="217"/>
      <c r="M6003" s="22"/>
      <c r="N6003" s="119" t="str">
        <f>IF(G6003="","",VLOOKUP(G6003,номенклатури!R:U,4,0))</f>
        <v/>
      </c>
      <c r="O6003" s="119" t="str">
        <f>IF(M6003="","",VLOOKUP(M6003,'14'!D:D,1,0))</f>
        <v/>
      </c>
    </row>
    <row r="6004" spans="1:15" ht="12.75" customHeight="1" x14ac:dyDescent="0.2">
      <c r="A6004" s="36" t="str">
        <f>'0'!$A$4</f>
        <v>………………..</v>
      </c>
      <c r="B6004" s="37">
        <f>'0'!$A$2</f>
        <v>46112</v>
      </c>
      <c r="C6004" s="37" t="s">
        <v>1243</v>
      </c>
      <c r="D6004" s="119" t="str">
        <f>IF(G6004="","",VLOOKUP(G6004,номенклатури!R:T,2,0))</f>
        <v/>
      </c>
      <c r="E6004" s="365" t="str">
        <f>IF(G6004="","",VLOOKUP(G6004,номенклатури!R:T,3,0))</f>
        <v/>
      </c>
      <c r="F6004" s="159" t="str">
        <f>IF(G6004="","",IF(ISERROR(VLOOKUP(G6004,номенклатури!V:V,1,0)),E6004*H6004,E6004*I6004))</f>
        <v/>
      </c>
      <c r="G6004" s="14"/>
      <c r="H6004" s="15"/>
      <c r="I6004" s="15"/>
      <c r="J6004" s="15"/>
      <c r="K6004" s="15"/>
      <c r="L6004" s="217"/>
      <c r="M6004" s="22"/>
      <c r="N6004" s="119" t="str">
        <f>IF(G6004="","",VLOOKUP(G6004,номенклатури!R:U,4,0))</f>
        <v/>
      </c>
      <c r="O6004" s="119" t="str">
        <f>IF(M6004="","",VLOOKUP(M6004,'14'!D:D,1,0))</f>
        <v/>
      </c>
    </row>
    <row r="6005" spans="1:15" ht="12.75" customHeight="1" x14ac:dyDescent="0.2">
      <c r="A6005" s="36" t="str">
        <f>'0'!$A$4</f>
        <v>………………..</v>
      </c>
      <c r="B6005" s="37">
        <f>'0'!$A$2</f>
        <v>46112</v>
      </c>
      <c r="C6005" s="37" t="s">
        <v>1243</v>
      </c>
      <c r="D6005" s="119" t="str">
        <f>IF(G6005="","",VLOOKUP(G6005,номенклатури!R:T,2,0))</f>
        <v/>
      </c>
      <c r="E6005" s="365" t="str">
        <f>IF(G6005="","",VLOOKUP(G6005,номенклатури!R:T,3,0))</f>
        <v/>
      </c>
      <c r="F6005" s="159" t="str">
        <f>IF(G6005="","",IF(ISERROR(VLOOKUP(G6005,номенклатури!V:V,1,0)),E6005*H6005,E6005*I6005))</f>
        <v/>
      </c>
      <c r="G6005" s="14"/>
      <c r="H6005" s="15"/>
      <c r="I6005" s="15"/>
      <c r="J6005" s="15"/>
      <c r="K6005" s="15"/>
      <c r="L6005" s="217"/>
      <c r="M6005" s="22"/>
      <c r="N6005" s="119" t="str">
        <f>IF(G6005="","",VLOOKUP(G6005,номенклатури!R:U,4,0))</f>
        <v/>
      </c>
      <c r="O6005" s="119" t="str">
        <f>IF(M6005="","",VLOOKUP(M6005,'14'!D:D,1,0))</f>
        <v/>
      </c>
    </row>
    <row r="6006" spans="1:15" ht="12.75" customHeight="1" x14ac:dyDescent="0.2">
      <c r="A6006" s="36" t="str">
        <f>'0'!$A$4</f>
        <v>………………..</v>
      </c>
      <c r="B6006" s="37">
        <f>'0'!$A$2</f>
        <v>46112</v>
      </c>
      <c r="C6006" s="37" t="s">
        <v>1243</v>
      </c>
      <c r="D6006" s="119" t="str">
        <f>IF(G6006="","",VLOOKUP(G6006,номенклатури!R:T,2,0))</f>
        <v/>
      </c>
      <c r="E6006" s="365" t="str">
        <f>IF(G6006="","",VLOOKUP(G6006,номенклатури!R:T,3,0))</f>
        <v/>
      </c>
      <c r="F6006" s="159" t="str">
        <f>IF(G6006="","",IF(ISERROR(VLOOKUP(G6006,номенклатури!V:V,1,0)),E6006*H6006,E6006*I6006))</f>
        <v/>
      </c>
      <c r="G6006" s="14"/>
      <c r="H6006" s="15"/>
      <c r="I6006" s="15"/>
      <c r="J6006" s="15"/>
      <c r="K6006" s="15"/>
      <c r="L6006" s="217"/>
      <c r="M6006" s="22"/>
      <c r="N6006" s="119" t="str">
        <f>IF(G6006="","",VLOOKUP(G6006,номенклатури!R:U,4,0))</f>
        <v/>
      </c>
      <c r="O6006" s="119" t="str">
        <f>IF(M6006="","",VLOOKUP(M6006,'14'!D:D,1,0))</f>
        <v/>
      </c>
    </row>
    <row r="6007" spans="1:15" ht="12.75" customHeight="1" x14ac:dyDescent="0.2">
      <c r="A6007" s="36" t="str">
        <f>'0'!$A$4</f>
        <v>………………..</v>
      </c>
      <c r="B6007" s="37">
        <f>'0'!$A$2</f>
        <v>46112</v>
      </c>
      <c r="C6007" s="37" t="s">
        <v>1243</v>
      </c>
      <c r="D6007" s="119" t="str">
        <f>IF(G6007="","",VLOOKUP(G6007,номенклатури!R:T,2,0))</f>
        <v/>
      </c>
      <c r="E6007" s="365" t="str">
        <f>IF(G6007="","",VLOOKUP(G6007,номенклатури!R:T,3,0))</f>
        <v/>
      </c>
      <c r="F6007" s="159" t="str">
        <f>IF(G6007="","",IF(ISERROR(VLOOKUP(G6007,номенклатури!V:V,1,0)),E6007*H6007,E6007*I6007))</f>
        <v/>
      </c>
      <c r="G6007" s="14"/>
      <c r="H6007" s="15"/>
      <c r="I6007" s="15"/>
      <c r="J6007" s="15"/>
      <c r="K6007" s="15"/>
      <c r="L6007" s="217"/>
      <c r="M6007" s="22"/>
      <c r="N6007" s="119" t="str">
        <f>IF(G6007="","",VLOOKUP(G6007,номенклатури!R:U,4,0))</f>
        <v/>
      </c>
      <c r="O6007" s="119" t="str">
        <f>IF(M6007="","",VLOOKUP(M6007,'14'!D:D,1,0))</f>
        <v/>
      </c>
    </row>
    <row r="6008" spans="1:15" ht="12.75" customHeight="1" x14ac:dyDescent="0.2">
      <c r="A6008" s="36" t="str">
        <f>'0'!$A$4</f>
        <v>………………..</v>
      </c>
      <c r="B6008" s="37">
        <f>'0'!$A$2</f>
        <v>46112</v>
      </c>
      <c r="C6008" s="37" t="s">
        <v>1243</v>
      </c>
      <c r="D6008" s="119" t="str">
        <f>IF(G6008="","",VLOOKUP(G6008,номенклатури!R:T,2,0))</f>
        <v/>
      </c>
      <c r="E6008" s="365" t="str">
        <f>IF(G6008="","",VLOOKUP(G6008,номенклатури!R:T,3,0))</f>
        <v/>
      </c>
      <c r="F6008" s="159" t="str">
        <f>IF(G6008="","",IF(ISERROR(VLOOKUP(G6008,номенклатури!V:V,1,0)),E6008*H6008,E6008*I6008))</f>
        <v/>
      </c>
      <c r="G6008" s="14"/>
      <c r="H6008" s="15"/>
      <c r="I6008" s="15"/>
      <c r="J6008" s="15"/>
      <c r="K6008" s="15"/>
      <c r="L6008" s="217"/>
      <c r="M6008" s="22"/>
      <c r="N6008" s="119" t="str">
        <f>IF(G6008="","",VLOOKUP(G6008,номенклатури!R:U,4,0))</f>
        <v/>
      </c>
      <c r="O6008" s="119" t="str">
        <f>IF(M6008="","",VLOOKUP(M6008,'14'!D:D,1,0))</f>
        <v/>
      </c>
    </row>
    <row r="6009" spans="1:15" ht="12.75" customHeight="1" x14ac:dyDescent="0.2">
      <c r="A6009" s="36" t="str">
        <f>'0'!$A$4</f>
        <v>………………..</v>
      </c>
      <c r="B6009" s="37">
        <f>'0'!$A$2</f>
        <v>46112</v>
      </c>
      <c r="C6009" s="37" t="s">
        <v>1243</v>
      </c>
      <c r="D6009" s="119" t="str">
        <f>IF(G6009="","",VLOOKUP(G6009,номенклатури!R:T,2,0))</f>
        <v/>
      </c>
      <c r="E6009" s="365" t="str">
        <f>IF(G6009="","",VLOOKUP(G6009,номенклатури!R:T,3,0))</f>
        <v/>
      </c>
      <c r="F6009" s="159" t="str">
        <f>IF(G6009="","",IF(ISERROR(VLOOKUP(G6009,номенклатури!V:V,1,0)),E6009*H6009,E6009*I6009))</f>
        <v/>
      </c>
      <c r="G6009" s="14"/>
      <c r="H6009" s="15"/>
      <c r="I6009" s="15"/>
      <c r="J6009" s="15"/>
      <c r="K6009" s="15"/>
      <c r="L6009" s="217"/>
      <c r="M6009" s="22"/>
      <c r="N6009" s="119" t="str">
        <f>IF(G6009="","",VLOOKUP(G6009,номенклатури!R:U,4,0))</f>
        <v/>
      </c>
      <c r="O6009" s="119" t="str">
        <f>IF(M6009="","",VLOOKUP(M6009,'14'!D:D,1,0))</f>
        <v/>
      </c>
    </row>
    <row r="6010" spans="1:15" ht="12.75" customHeight="1" x14ac:dyDescent="0.2">
      <c r="A6010" s="36" t="str">
        <f>'0'!$A$4</f>
        <v>………………..</v>
      </c>
      <c r="B6010" s="37">
        <f>'0'!$A$2</f>
        <v>46112</v>
      </c>
      <c r="C6010" s="37" t="s">
        <v>1243</v>
      </c>
      <c r="D6010" s="119" t="str">
        <f>IF(G6010="","",VLOOKUP(G6010,номенклатури!R:T,2,0))</f>
        <v/>
      </c>
      <c r="E6010" s="365" t="str">
        <f>IF(G6010="","",VLOOKUP(G6010,номенклатури!R:T,3,0))</f>
        <v/>
      </c>
      <c r="F6010" s="159" t="str">
        <f>IF(G6010="","",IF(ISERROR(VLOOKUP(G6010,номенклатури!V:V,1,0)),E6010*H6010,E6010*I6010))</f>
        <v/>
      </c>
      <c r="G6010" s="14"/>
      <c r="H6010" s="15"/>
      <c r="I6010" s="15"/>
      <c r="J6010" s="15"/>
      <c r="K6010" s="15"/>
      <c r="L6010" s="217"/>
      <c r="M6010" s="22"/>
      <c r="N6010" s="119" t="str">
        <f>IF(G6010="","",VLOOKUP(G6010,номенклатури!R:U,4,0))</f>
        <v/>
      </c>
      <c r="O6010" s="119" t="str">
        <f>IF(M6010="","",VLOOKUP(M6010,'14'!D:D,1,0))</f>
        <v/>
      </c>
    </row>
    <row r="6011" spans="1:15" ht="12.75" customHeight="1" x14ac:dyDescent="0.2">
      <c r="A6011" s="36" t="str">
        <f>'0'!$A$4</f>
        <v>………………..</v>
      </c>
      <c r="B6011" s="37">
        <f>'0'!$A$2</f>
        <v>46112</v>
      </c>
      <c r="C6011" s="37" t="s">
        <v>1243</v>
      </c>
      <c r="D6011" s="119" t="str">
        <f>IF(G6011="","",VLOOKUP(G6011,номенклатури!R:T,2,0))</f>
        <v/>
      </c>
      <c r="E6011" s="365" t="str">
        <f>IF(G6011="","",VLOOKUP(G6011,номенклатури!R:T,3,0))</f>
        <v/>
      </c>
      <c r="F6011" s="159" t="str">
        <f>IF(G6011="","",IF(ISERROR(VLOOKUP(G6011,номенклатури!V:V,1,0)),E6011*H6011,E6011*I6011))</f>
        <v/>
      </c>
      <c r="G6011" s="14"/>
      <c r="H6011" s="15"/>
      <c r="I6011" s="15"/>
      <c r="J6011" s="15"/>
      <c r="K6011" s="15"/>
      <c r="L6011" s="217"/>
      <c r="M6011" s="22"/>
      <c r="N6011" s="119" t="str">
        <f>IF(G6011="","",VLOOKUP(G6011,номенклатури!R:U,4,0))</f>
        <v/>
      </c>
      <c r="O6011" s="119" t="str">
        <f>IF(M6011="","",VLOOKUP(M6011,'14'!D:D,1,0))</f>
        <v/>
      </c>
    </row>
    <row r="6012" spans="1:15" ht="12.75" customHeight="1" x14ac:dyDescent="0.2">
      <c r="A6012" s="36" t="str">
        <f>'0'!$A$4</f>
        <v>………………..</v>
      </c>
      <c r="B6012" s="37">
        <f>'0'!$A$2</f>
        <v>46112</v>
      </c>
      <c r="C6012" s="37" t="s">
        <v>1243</v>
      </c>
      <c r="D6012" s="119" t="str">
        <f>IF(G6012="","",VLOOKUP(G6012,номенклатури!R:T,2,0))</f>
        <v/>
      </c>
      <c r="E6012" s="333" t="str">
        <f>IF(G6012="","",VLOOKUP(G6012,номенклатури!R:T,3,0))</f>
        <v/>
      </c>
      <c r="F6012" s="159" t="str">
        <f>IF(G6012="","",IF(ISERROR(VLOOKUP(G6012,номенклатури!V:V,1,0)),E6012*H6012,E6012*I6012))</f>
        <v/>
      </c>
      <c r="G6012" s="14"/>
      <c r="H6012" s="15"/>
      <c r="I6012" s="15"/>
      <c r="J6012" s="15"/>
      <c r="K6012" s="15"/>
      <c r="L6012" s="217"/>
      <c r="M6012" s="22"/>
      <c r="N6012" s="119" t="str">
        <f>IF(G6012="","",VLOOKUP(G6012,номенклатури!R:U,4,0))</f>
        <v/>
      </c>
      <c r="O6012" s="119" t="str">
        <f>IF(M6012="","",VLOOKUP(M6012,'14'!D:D,1,0))</f>
        <v/>
      </c>
    </row>
    <row r="6013" spans="1:15" ht="12.75" customHeight="1" x14ac:dyDescent="0.2">
      <c r="A6013" s="36" t="str">
        <f>'0'!$A$4</f>
        <v>………………..</v>
      </c>
      <c r="B6013" s="37">
        <f>'0'!$A$2</f>
        <v>46112</v>
      </c>
      <c r="C6013" s="37" t="s">
        <v>1243</v>
      </c>
      <c r="D6013" s="119" t="str">
        <f>IF(G6013="","",VLOOKUP(G6013,номенклатури!R:T,2,0))</f>
        <v/>
      </c>
      <c r="E6013" s="333" t="str">
        <f>IF(G6013="","",VLOOKUP(G6013,номенклатури!R:T,3,0))</f>
        <v/>
      </c>
      <c r="F6013" s="159" t="str">
        <f>IF(G6013="","",IF(ISERROR(VLOOKUP(G6013,номенклатури!V:V,1,0)),E6013*H6013,E6013*I6013))</f>
        <v/>
      </c>
      <c r="G6013" s="14"/>
      <c r="H6013" s="15"/>
      <c r="I6013" s="15"/>
      <c r="J6013" s="15"/>
      <c r="K6013" s="15"/>
      <c r="L6013" s="217"/>
      <c r="M6013" s="22"/>
      <c r="N6013" s="119" t="str">
        <f>IF(G6013="","",VLOOKUP(G6013,номенклатури!R:U,4,0))</f>
        <v/>
      </c>
      <c r="O6013" s="119" t="str">
        <f>IF(M6013="","",VLOOKUP(M6013,'14'!D:D,1,0))</f>
        <v/>
      </c>
    </row>
    <row r="6014" spans="1:15" ht="12.75" customHeight="1" x14ac:dyDescent="0.2">
      <c r="A6014" s="36" t="str">
        <f>'0'!$A$4</f>
        <v>………………..</v>
      </c>
      <c r="B6014" s="37">
        <f>'0'!$A$2</f>
        <v>46112</v>
      </c>
      <c r="C6014" s="37" t="s">
        <v>1243</v>
      </c>
      <c r="D6014" s="119" t="str">
        <f>IF(G6014="","",VLOOKUP(G6014,номенклатури!R:T,2,0))</f>
        <v/>
      </c>
      <c r="E6014" s="333" t="str">
        <f>IF(G6014="","",VLOOKUP(G6014,номенклатури!R:T,3,0))</f>
        <v/>
      </c>
      <c r="F6014" s="159" t="str">
        <f>IF(G6014="","",IF(ISERROR(VLOOKUP(G6014,номенклатури!V:V,1,0)),E6014*H6014,E6014*I6014))</f>
        <v/>
      </c>
      <c r="G6014" s="14"/>
      <c r="H6014" s="15"/>
      <c r="I6014" s="15"/>
      <c r="J6014" s="15"/>
      <c r="K6014" s="15"/>
      <c r="L6014" s="217"/>
      <c r="M6014" s="22"/>
      <c r="N6014" s="119" t="str">
        <f>IF(G6014="","",VLOOKUP(G6014,номенклатури!R:U,4,0))</f>
        <v/>
      </c>
      <c r="O6014" s="119" t="str">
        <f>IF(M6014="","",VLOOKUP(M6014,'14'!D:D,1,0))</f>
        <v/>
      </c>
    </row>
    <row r="6015" spans="1:15" ht="12.75" customHeight="1" x14ac:dyDescent="0.2">
      <c r="A6015" s="36" t="str">
        <f>'0'!$A$4</f>
        <v>………………..</v>
      </c>
      <c r="B6015" s="37">
        <f>'0'!$A$2</f>
        <v>46112</v>
      </c>
      <c r="C6015" s="37" t="s">
        <v>1243</v>
      </c>
      <c r="D6015" s="119" t="str">
        <f>IF(G6015="","",VLOOKUP(G6015,номенклатури!R:T,2,0))</f>
        <v/>
      </c>
      <c r="E6015" s="333" t="str">
        <f>IF(G6015="","",VLOOKUP(G6015,номенклатури!R:T,3,0))</f>
        <v/>
      </c>
      <c r="F6015" s="159" t="str">
        <f>IF(G6015="","",IF(ISERROR(VLOOKUP(G6015,номенклатури!V:V,1,0)),E6015*H6015,E6015*I6015))</f>
        <v/>
      </c>
      <c r="G6015" s="14"/>
      <c r="H6015" s="15"/>
      <c r="I6015" s="15"/>
      <c r="J6015" s="15"/>
      <c r="K6015" s="15"/>
      <c r="L6015" s="217"/>
      <c r="M6015" s="22"/>
      <c r="N6015" s="119" t="str">
        <f>IF(G6015="","",VLOOKUP(G6015,номенклатури!R:U,4,0))</f>
        <v/>
      </c>
      <c r="O6015" s="119" t="str">
        <f>IF(M6015="","",VLOOKUP(M6015,'14'!D:D,1,0))</f>
        <v/>
      </c>
    </row>
    <row r="6016" spans="1:15" ht="12.75" customHeight="1" x14ac:dyDescent="0.2">
      <c r="A6016" s="36" t="str">
        <f>'0'!$A$4</f>
        <v>………………..</v>
      </c>
      <c r="B6016" s="37">
        <f>'0'!$A$2</f>
        <v>46112</v>
      </c>
      <c r="C6016" s="37" t="s">
        <v>1243</v>
      </c>
      <c r="D6016" s="119" t="str">
        <f>IF(G6016="","",VLOOKUP(G6016,номенклатури!R:T,2,0))</f>
        <v/>
      </c>
      <c r="E6016" s="333" t="str">
        <f>IF(G6016="","",VLOOKUP(G6016,номенклатури!R:T,3,0))</f>
        <v/>
      </c>
      <c r="F6016" s="159" t="str">
        <f>IF(G6016="","",IF(ISERROR(VLOOKUP(G6016,номенклатури!V:V,1,0)),E6016*H6016,E6016*I6016))</f>
        <v/>
      </c>
      <c r="G6016" s="14"/>
      <c r="H6016" s="15"/>
      <c r="I6016" s="15"/>
      <c r="J6016" s="15"/>
      <c r="K6016" s="15"/>
      <c r="L6016" s="217"/>
      <c r="M6016" s="22"/>
      <c r="N6016" s="119" t="str">
        <f>IF(G6016="","",VLOOKUP(G6016,номенклатури!R:U,4,0))</f>
        <v/>
      </c>
      <c r="O6016" s="119" t="str">
        <f>IF(M6016="","",VLOOKUP(M6016,'14'!D:D,1,0))</f>
        <v/>
      </c>
    </row>
    <row r="6017" spans="1:15" ht="12.75" customHeight="1" x14ac:dyDescent="0.2">
      <c r="A6017" s="36" t="str">
        <f>'0'!$A$4</f>
        <v>………………..</v>
      </c>
      <c r="B6017" s="37">
        <f>'0'!$A$2</f>
        <v>46112</v>
      </c>
      <c r="C6017" s="37" t="s">
        <v>1243</v>
      </c>
      <c r="D6017" s="119" t="str">
        <f>IF(G6017="","",VLOOKUP(G6017,номенклатури!R:T,2,0))</f>
        <v/>
      </c>
      <c r="E6017" s="333" t="str">
        <f>IF(G6017="","",VLOOKUP(G6017,номенклатури!R:T,3,0))</f>
        <v/>
      </c>
      <c r="F6017" s="159" t="str">
        <f>IF(G6017="","",IF(ISERROR(VLOOKUP(G6017,номенклатури!V:V,1,0)),E6017*H6017,E6017*I6017))</f>
        <v/>
      </c>
      <c r="G6017" s="14"/>
      <c r="H6017" s="15"/>
      <c r="I6017" s="15"/>
      <c r="J6017" s="15"/>
      <c r="K6017" s="15"/>
      <c r="L6017" s="217"/>
      <c r="M6017" s="22"/>
      <c r="N6017" s="119" t="str">
        <f>IF(G6017="","",VLOOKUP(G6017,номенклатури!R:U,4,0))</f>
        <v/>
      </c>
      <c r="O6017" s="119" t="str">
        <f>IF(M6017="","",VLOOKUP(M6017,'14'!D:D,1,0))</f>
        <v/>
      </c>
    </row>
    <row r="6018" spans="1:15" ht="12.75" customHeight="1" x14ac:dyDescent="0.2">
      <c r="A6018" s="36" t="str">
        <f>'0'!$A$4</f>
        <v>………………..</v>
      </c>
      <c r="B6018" s="37">
        <f>'0'!$A$2</f>
        <v>46112</v>
      </c>
      <c r="C6018" s="37" t="s">
        <v>1243</v>
      </c>
      <c r="D6018" s="119" t="str">
        <f>IF(G6018="","",VLOOKUP(G6018,номенклатури!R:T,2,0))</f>
        <v/>
      </c>
      <c r="E6018" s="333" t="str">
        <f>IF(G6018="","",VLOOKUP(G6018,номенклатури!R:T,3,0))</f>
        <v/>
      </c>
      <c r="F6018" s="159" t="str">
        <f>IF(G6018="","",IF(ISERROR(VLOOKUP(G6018,номенклатури!V:V,1,0)),E6018*H6018,E6018*I6018))</f>
        <v/>
      </c>
      <c r="G6018" s="14"/>
      <c r="H6018" s="15"/>
      <c r="I6018" s="15"/>
      <c r="J6018" s="15"/>
      <c r="K6018" s="15"/>
      <c r="L6018" s="217"/>
      <c r="M6018" s="22"/>
      <c r="N6018" s="119" t="str">
        <f>IF(G6018="","",VLOOKUP(G6018,номенклатури!R:U,4,0))</f>
        <v/>
      </c>
      <c r="O6018" s="119" t="str">
        <f>IF(M6018="","",VLOOKUP(M6018,'14'!D:D,1,0))</f>
        <v/>
      </c>
    </row>
    <row r="6019" spans="1:15" ht="12.75" customHeight="1" x14ac:dyDescent="0.2">
      <c r="A6019" s="36" t="str">
        <f>'0'!$A$4</f>
        <v>………………..</v>
      </c>
      <c r="B6019" s="37">
        <f>'0'!$A$2</f>
        <v>46112</v>
      </c>
      <c r="C6019" s="37" t="s">
        <v>1243</v>
      </c>
      <c r="D6019" s="119" t="str">
        <f>IF(G6019="","",VLOOKUP(G6019,номенклатури!R:T,2,0))</f>
        <v/>
      </c>
      <c r="E6019" s="333" t="str">
        <f>IF(G6019="","",VLOOKUP(G6019,номенклатури!R:T,3,0))</f>
        <v/>
      </c>
      <c r="F6019" s="159" t="str">
        <f>IF(G6019="","",IF(ISERROR(VLOOKUP(G6019,номенклатури!V:V,1,0)),E6019*H6019,E6019*I6019))</f>
        <v/>
      </c>
      <c r="G6019" s="14"/>
      <c r="H6019" s="15"/>
      <c r="I6019" s="15"/>
      <c r="J6019" s="15"/>
      <c r="K6019" s="15"/>
      <c r="L6019" s="217"/>
      <c r="M6019" s="22"/>
      <c r="N6019" s="119" t="str">
        <f>IF(G6019="","",VLOOKUP(G6019,номенклатури!R:U,4,0))</f>
        <v/>
      </c>
      <c r="O6019" s="119" t="str">
        <f>IF(M6019="","",VLOOKUP(M6019,'14'!D:D,1,0))</f>
        <v/>
      </c>
    </row>
    <row r="6020" spans="1:15" ht="12.75" customHeight="1" x14ac:dyDescent="0.2">
      <c r="A6020" s="36" t="str">
        <f>'0'!$A$4</f>
        <v>………………..</v>
      </c>
      <c r="B6020" s="37">
        <f>'0'!$A$2</f>
        <v>46112</v>
      </c>
      <c r="C6020" s="37" t="s">
        <v>1243</v>
      </c>
      <c r="D6020" s="119" t="str">
        <f>IF(G6020="","",VLOOKUP(G6020,номенклатури!R:T,2,0))</f>
        <v/>
      </c>
      <c r="E6020" s="333" t="str">
        <f>IF(G6020="","",VLOOKUP(G6020,номенклатури!R:T,3,0))</f>
        <v/>
      </c>
      <c r="F6020" s="159" t="str">
        <f>IF(G6020="","",IF(ISERROR(VLOOKUP(G6020,номенклатури!V:V,1,0)),E6020*H6020,E6020*I6020))</f>
        <v/>
      </c>
      <c r="G6020" s="14"/>
      <c r="H6020" s="15"/>
      <c r="I6020" s="15"/>
      <c r="J6020" s="15"/>
      <c r="K6020" s="15"/>
      <c r="L6020" s="217"/>
      <c r="M6020" s="22"/>
      <c r="N6020" s="119" t="str">
        <f>IF(G6020="","",VLOOKUP(G6020,номенклатури!R:U,4,0))</f>
        <v/>
      </c>
      <c r="O6020" s="119" t="str">
        <f>IF(M6020="","",VLOOKUP(M6020,'14'!D:D,1,0))</f>
        <v/>
      </c>
    </row>
    <row r="6021" spans="1:15" ht="12.75" customHeight="1" x14ac:dyDescent="0.2">
      <c r="A6021" s="36" t="str">
        <f>'0'!$A$4</f>
        <v>………………..</v>
      </c>
      <c r="B6021" s="37">
        <f>'0'!$A$2</f>
        <v>46112</v>
      </c>
      <c r="C6021" s="37" t="s">
        <v>1243</v>
      </c>
      <c r="D6021" s="119" t="str">
        <f>IF(G6021="","",VLOOKUP(G6021,номенклатури!R:T,2,0))</f>
        <v/>
      </c>
      <c r="E6021" s="333" t="str">
        <f>IF(G6021="","",VLOOKUP(G6021,номенклатури!R:T,3,0))</f>
        <v/>
      </c>
      <c r="F6021" s="159" t="str">
        <f>IF(G6021="","",IF(ISERROR(VLOOKUP(G6021,номенклатури!V:V,1,0)),E6021*H6021,E6021*I6021))</f>
        <v/>
      </c>
      <c r="G6021" s="14"/>
      <c r="H6021" s="15"/>
      <c r="I6021" s="15"/>
      <c r="J6021" s="15"/>
      <c r="K6021" s="15"/>
      <c r="L6021" s="217"/>
      <c r="M6021" s="22"/>
      <c r="N6021" s="119" t="str">
        <f>IF(G6021="","",VLOOKUP(G6021,номенклатури!R:U,4,0))</f>
        <v/>
      </c>
      <c r="O6021" s="119" t="str">
        <f>IF(M6021="","",VLOOKUP(M6021,'14'!D:D,1,0))</f>
        <v/>
      </c>
    </row>
    <row r="6022" spans="1:15" ht="12.75" customHeight="1" x14ac:dyDescent="0.2">
      <c r="A6022" s="36" t="str">
        <f>'0'!$A$4</f>
        <v>………………..</v>
      </c>
      <c r="B6022" s="37">
        <f>'0'!$A$2</f>
        <v>46112</v>
      </c>
      <c r="C6022" s="37" t="s">
        <v>1243</v>
      </c>
      <c r="D6022" s="119" t="str">
        <f>IF(G6022="","",VLOOKUP(G6022,номенклатури!R:T,2,0))</f>
        <v/>
      </c>
      <c r="E6022" s="333" t="str">
        <f>IF(G6022="","",VLOOKUP(G6022,номенклатури!R:T,3,0))</f>
        <v/>
      </c>
      <c r="F6022" s="159" t="str">
        <f>IF(G6022="","",IF(ISERROR(VLOOKUP(G6022,номенклатури!V:V,1,0)),E6022*H6022,E6022*I6022))</f>
        <v/>
      </c>
      <c r="G6022" s="14"/>
      <c r="H6022" s="15"/>
      <c r="I6022" s="15"/>
      <c r="J6022" s="15"/>
      <c r="K6022" s="15"/>
      <c r="L6022" s="217"/>
      <c r="M6022" s="22"/>
      <c r="N6022" s="119" t="str">
        <f>IF(G6022="","",VLOOKUP(G6022,номенклатури!R:U,4,0))</f>
        <v/>
      </c>
      <c r="O6022" s="119" t="str">
        <f>IF(M6022="","",VLOOKUP(M6022,'14'!D:D,1,0))</f>
        <v/>
      </c>
    </row>
    <row r="6023" spans="1:15" ht="12.75" customHeight="1" x14ac:dyDescent="0.2">
      <c r="A6023" s="36" t="str">
        <f>'0'!$A$4</f>
        <v>………………..</v>
      </c>
      <c r="B6023" s="37">
        <f>'0'!$A$2</f>
        <v>46112</v>
      </c>
      <c r="C6023" s="37" t="s">
        <v>1243</v>
      </c>
      <c r="D6023" s="119" t="str">
        <f>IF(G6023="","",VLOOKUP(G6023,номенклатури!R:T,2,0))</f>
        <v/>
      </c>
      <c r="E6023" s="333" t="str">
        <f>IF(G6023="","",VLOOKUP(G6023,номенклатури!R:T,3,0))</f>
        <v/>
      </c>
      <c r="F6023" s="159" t="str">
        <f>IF(G6023="","",IF(ISERROR(VLOOKUP(G6023,номенклатури!V:V,1,0)),E6023*H6023,E6023*I6023))</f>
        <v/>
      </c>
      <c r="G6023" s="14"/>
      <c r="H6023" s="15"/>
      <c r="I6023" s="15"/>
      <c r="J6023" s="15"/>
      <c r="K6023" s="15"/>
      <c r="L6023" s="217"/>
      <c r="M6023" s="22"/>
      <c r="N6023" s="119" t="str">
        <f>IF(G6023="","",VLOOKUP(G6023,номенклатури!R:U,4,0))</f>
        <v/>
      </c>
      <c r="O6023" s="119" t="str">
        <f>IF(M6023="","",VLOOKUP(M6023,'14'!D:D,1,0))</f>
        <v/>
      </c>
    </row>
    <row r="6024" spans="1:15" ht="12.75" customHeight="1" x14ac:dyDescent="0.2">
      <c r="A6024" s="36" t="str">
        <f>'0'!$A$4</f>
        <v>………………..</v>
      </c>
      <c r="B6024" s="37">
        <f>'0'!$A$2</f>
        <v>46112</v>
      </c>
      <c r="C6024" s="37" t="s">
        <v>1243</v>
      </c>
      <c r="D6024" s="119" t="str">
        <f>IF(G6024="","",VLOOKUP(G6024,номенклатури!R:T,2,0))</f>
        <v/>
      </c>
      <c r="E6024" s="333" t="str">
        <f>IF(G6024="","",VLOOKUP(G6024,номенклатури!R:T,3,0))</f>
        <v/>
      </c>
      <c r="F6024" s="159" t="str">
        <f>IF(G6024="","",IF(ISERROR(VLOOKUP(G6024,номенклатури!V:V,1,0)),E6024*H6024,E6024*I6024))</f>
        <v/>
      </c>
      <c r="G6024" s="14"/>
      <c r="H6024" s="15"/>
      <c r="I6024" s="15"/>
      <c r="J6024" s="15"/>
      <c r="K6024" s="15"/>
      <c r="L6024" s="217"/>
      <c r="M6024" s="22"/>
      <c r="N6024" s="119" t="str">
        <f>IF(G6024="","",VLOOKUP(G6024,номенклатури!R:U,4,0))</f>
        <v/>
      </c>
      <c r="O6024" s="119" t="str">
        <f>IF(M6024="","",VLOOKUP(M6024,'14'!D:D,1,0))</f>
        <v/>
      </c>
    </row>
    <row r="6025" spans="1:15" ht="12.75" customHeight="1" x14ac:dyDescent="0.2">
      <c r="A6025" s="36" t="str">
        <f>'0'!$A$4</f>
        <v>………………..</v>
      </c>
      <c r="B6025" s="37">
        <f>'0'!$A$2</f>
        <v>46112</v>
      </c>
      <c r="C6025" s="37" t="s">
        <v>1243</v>
      </c>
      <c r="D6025" s="119" t="str">
        <f>IF(G6025="","",VLOOKUP(G6025,номенклатури!R:T,2,0))</f>
        <v/>
      </c>
      <c r="E6025" s="333" t="str">
        <f>IF(G6025="","",VLOOKUP(G6025,номенклатури!R:T,3,0))</f>
        <v/>
      </c>
      <c r="F6025" s="159" t="str">
        <f>IF(G6025="","",IF(ISERROR(VLOOKUP(G6025,номенклатури!V:V,1,0)),E6025*H6025,E6025*I6025))</f>
        <v/>
      </c>
      <c r="G6025" s="14"/>
      <c r="H6025" s="15"/>
      <c r="I6025" s="15"/>
      <c r="J6025" s="15"/>
      <c r="K6025" s="15"/>
      <c r="L6025" s="217"/>
      <c r="M6025" s="22"/>
      <c r="N6025" s="119" t="str">
        <f>IF(G6025="","",VLOOKUP(G6025,номенклатури!R:U,4,0))</f>
        <v/>
      </c>
      <c r="O6025" s="119" t="str">
        <f>IF(M6025="","",VLOOKUP(M6025,'14'!D:D,1,0))</f>
        <v/>
      </c>
    </row>
    <row r="6026" spans="1:15" ht="12.75" customHeight="1" x14ac:dyDescent="0.2">
      <c r="A6026" s="36" t="str">
        <f>'0'!$A$4</f>
        <v>………………..</v>
      </c>
      <c r="B6026" s="37">
        <f>'0'!$A$2</f>
        <v>46112</v>
      </c>
      <c r="C6026" s="37" t="s">
        <v>1243</v>
      </c>
      <c r="D6026" s="119" t="str">
        <f>IF(G6026="","",VLOOKUP(G6026,номенклатури!R:T,2,0))</f>
        <v/>
      </c>
      <c r="E6026" s="333" t="str">
        <f>IF(G6026="","",VLOOKUP(G6026,номенклатури!R:T,3,0))</f>
        <v/>
      </c>
      <c r="F6026" s="159" t="str">
        <f>IF(G6026="","",IF(ISERROR(VLOOKUP(G6026,номенклатури!V:V,1,0)),E6026*H6026,E6026*I6026))</f>
        <v/>
      </c>
      <c r="G6026" s="14"/>
      <c r="H6026" s="15"/>
      <c r="I6026" s="15"/>
      <c r="J6026" s="15"/>
      <c r="K6026" s="15"/>
      <c r="L6026" s="217"/>
      <c r="M6026" s="22"/>
      <c r="N6026" s="119" t="str">
        <f>IF(G6026="","",VLOOKUP(G6026,номенклатури!R:U,4,0))</f>
        <v/>
      </c>
      <c r="O6026" s="119" t="str">
        <f>IF(M6026="","",VLOOKUP(M6026,'14'!D:D,1,0))</f>
        <v/>
      </c>
    </row>
    <row r="6027" spans="1:15" ht="12.75" customHeight="1" x14ac:dyDescent="0.2">
      <c r="A6027" s="36" t="str">
        <f>'0'!$A$4</f>
        <v>………………..</v>
      </c>
      <c r="B6027" s="37">
        <f>'0'!$A$2</f>
        <v>46112</v>
      </c>
      <c r="C6027" s="37" t="s">
        <v>1243</v>
      </c>
      <c r="D6027" s="119" t="str">
        <f>IF(G6027="","",VLOOKUP(G6027,номенклатури!R:T,2,0))</f>
        <v/>
      </c>
      <c r="E6027" s="333" t="str">
        <f>IF(G6027="","",VLOOKUP(G6027,номенклатури!R:T,3,0))</f>
        <v/>
      </c>
      <c r="F6027" s="159" t="str">
        <f>IF(G6027="","",IF(ISERROR(VLOOKUP(G6027,номенклатури!V:V,1,0)),E6027*H6027,E6027*I6027))</f>
        <v/>
      </c>
      <c r="G6027" s="14"/>
      <c r="H6027" s="15"/>
      <c r="I6027" s="15"/>
      <c r="J6027" s="15"/>
      <c r="K6027" s="15"/>
      <c r="L6027" s="217"/>
      <c r="M6027" s="22"/>
      <c r="N6027" s="119" t="str">
        <f>IF(G6027="","",VLOOKUP(G6027,номенклатури!R:U,4,0))</f>
        <v/>
      </c>
      <c r="O6027" s="119" t="str">
        <f>IF(M6027="","",VLOOKUP(M6027,'14'!D:D,1,0))</f>
        <v/>
      </c>
    </row>
    <row r="6028" spans="1:15" ht="12.75" customHeight="1" x14ac:dyDescent="0.2">
      <c r="A6028" s="36" t="str">
        <f>'0'!$A$4</f>
        <v>………………..</v>
      </c>
      <c r="B6028" s="37">
        <f>'0'!$A$2</f>
        <v>46112</v>
      </c>
      <c r="C6028" s="37" t="s">
        <v>1243</v>
      </c>
      <c r="D6028" s="119" t="str">
        <f>IF(G6028="","",VLOOKUP(G6028,номенклатури!R:T,2,0))</f>
        <v/>
      </c>
      <c r="E6028" s="333" t="str">
        <f>IF(G6028="","",VLOOKUP(G6028,номенклатури!R:T,3,0))</f>
        <v/>
      </c>
      <c r="F6028" s="159" t="str">
        <f>IF(G6028="","",IF(ISERROR(VLOOKUP(G6028,номенклатури!V:V,1,0)),E6028*H6028,E6028*I6028))</f>
        <v/>
      </c>
      <c r="G6028" s="14"/>
      <c r="H6028" s="15"/>
      <c r="I6028" s="15"/>
      <c r="J6028" s="15"/>
      <c r="K6028" s="15"/>
      <c r="L6028" s="217"/>
      <c r="M6028" s="22"/>
      <c r="N6028" s="119" t="str">
        <f>IF(G6028="","",VLOOKUP(G6028,номенклатури!R:U,4,0))</f>
        <v/>
      </c>
      <c r="O6028" s="119" t="str">
        <f>IF(M6028="","",VLOOKUP(M6028,'14'!D:D,1,0))</f>
        <v/>
      </c>
    </row>
    <row r="6029" spans="1:15" ht="12.75" customHeight="1" x14ac:dyDescent="0.2">
      <c r="A6029" s="36" t="str">
        <f>'0'!$A$4</f>
        <v>………………..</v>
      </c>
      <c r="B6029" s="37">
        <f>'0'!$A$2</f>
        <v>46112</v>
      </c>
      <c r="C6029" s="37" t="s">
        <v>1243</v>
      </c>
      <c r="D6029" s="119" t="str">
        <f>IF(G6029="","",VLOOKUP(G6029,номенклатури!R:T,2,0))</f>
        <v/>
      </c>
      <c r="E6029" s="333" t="str">
        <f>IF(G6029="","",VLOOKUP(G6029,номенклатури!R:T,3,0))</f>
        <v/>
      </c>
      <c r="F6029" s="159" t="str">
        <f>IF(G6029="","",IF(ISERROR(VLOOKUP(G6029,номенклатури!V:V,1,0)),E6029*H6029,E6029*I6029))</f>
        <v/>
      </c>
      <c r="G6029" s="14"/>
      <c r="H6029" s="15"/>
      <c r="I6029" s="15"/>
      <c r="J6029" s="15"/>
      <c r="K6029" s="15"/>
      <c r="L6029" s="217"/>
      <c r="M6029" s="22"/>
      <c r="N6029" s="119" t="str">
        <f>IF(G6029="","",VLOOKUP(G6029,номенклатури!R:U,4,0))</f>
        <v/>
      </c>
      <c r="O6029" s="119" t="str">
        <f>IF(M6029="","",VLOOKUP(M6029,'14'!D:D,1,0))</f>
        <v/>
      </c>
    </row>
    <row r="6030" spans="1:15" ht="12.75" customHeight="1" x14ac:dyDescent="0.2">
      <c r="A6030" s="36" t="str">
        <f>'0'!$A$4</f>
        <v>………………..</v>
      </c>
      <c r="B6030" s="37">
        <f>'0'!$A$2</f>
        <v>46112</v>
      </c>
      <c r="C6030" s="37" t="s">
        <v>1243</v>
      </c>
      <c r="D6030" s="119" t="str">
        <f>IF(G6030="","",VLOOKUP(G6030,номенклатури!R:T,2,0))</f>
        <v/>
      </c>
      <c r="E6030" s="333" t="str">
        <f>IF(G6030="","",VLOOKUP(G6030,номенклатури!R:T,3,0))</f>
        <v/>
      </c>
      <c r="F6030" s="159" t="str">
        <f>IF(G6030="","",IF(ISERROR(VLOOKUP(G6030,номенклатури!V:V,1,0)),E6030*H6030,E6030*I6030))</f>
        <v/>
      </c>
      <c r="G6030" s="14"/>
      <c r="H6030" s="15"/>
      <c r="I6030" s="15"/>
      <c r="J6030" s="15"/>
      <c r="K6030" s="15"/>
      <c r="L6030" s="217"/>
      <c r="M6030" s="22"/>
      <c r="N6030" s="119" t="str">
        <f>IF(G6030="","",VLOOKUP(G6030,номенклатури!R:U,4,0))</f>
        <v/>
      </c>
      <c r="O6030" s="119" t="str">
        <f>IF(M6030="","",VLOOKUP(M6030,'14'!D:D,1,0))</f>
        <v/>
      </c>
    </row>
    <row r="6031" spans="1:15" ht="12.75" customHeight="1" x14ac:dyDescent="0.2">
      <c r="A6031" s="36" t="str">
        <f>'0'!$A$4</f>
        <v>………………..</v>
      </c>
      <c r="B6031" s="37">
        <f>'0'!$A$2</f>
        <v>46112</v>
      </c>
      <c r="C6031" s="37" t="s">
        <v>1243</v>
      </c>
      <c r="D6031" s="119" t="str">
        <f>IF(G6031="","",VLOOKUP(G6031,номенклатури!R:T,2,0))</f>
        <v/>
      </c>
      <c r="E6031" s="333" t="str">
        <f>IF(G6031="","",VLOOKUP(G6031,номенклатури!R:T,3,0))</f>
        <v/>
      </c>
      <c r="F6031" s="159" t="str">
        <f>IF(G6031="","",IF(ISERROR(VLOOKUP(G6031,номенклатури!V:V,1,0)),E6031*H6031,E6031*I6031))</f>
        <v/>
      </c>
      <c r="G6031" s="14"/>
      <c r="H6031" s="15"/>
      <c r="I6031" s="15"/>
      <c r="J6031" s="15"/>
      <c r="K6031" s="15"/>
      <c r="L6031" s="217"/>
      <c r="M6031" s="22"/>
      <c r="N6031" s="119" t="str">
        <f>IF(G6031="","",VLOOKUP(G6031,номенклатури!R:U,4,0))</f>
        <v/>
      </c>
      <c r="O6031" s="119" t="str">
        <f>IF(M6031="","",VLOOKUP(M6031,'14'!D:D,1,0))</f>
        <v/>
      </c>
    </row>
    <row r="6032" spans="1:15" ht="12.75" customHeight="1" x14ac:dyDescent="0.2">
      <c r="A6032" s="36" t="str">
        <f>'0'!$A$4</f>
        <v>………………..</v>
      </c>
      <c r="B6032" s="37">
        <f>'0'!$A$2</f>
        <v>46112</v>
      </c>
      <c r="C6032" s="37" t="s">
        <v>1243</v>
      </c>
      <c r="D6032" s="119" t="str">
        <f>IF(G6032="","",VLOOKUP(G6032,номенклатури!R:T,2,0))</f>
        <v/>
      </c>
      <c r="E6032" s="333" t="str">
        <f>IF(G6032="","",VLOOKUP(G6032,номенклатури!R:T,3,0))</f>
        <v/>
      </c>
      <c r="F6032" s="159" t="str">
        <f>IF(G6032="","",IF(ISERROR(VLOOKUP(G6032,номенклатури!V:V,1,0)),E6032*H6032,E6032*I6032))</f>
        <v/>
      </c>
      <c r="G6032" s="14"/>
      <c r="H6032" s="15"/>
      <c r="I6032" s="15"/>
      <c r="J6032" s="15"/>
      <c r="K6032" s="15"/>
      <c r="L6032" s="217"/>
      <c r="M6032" s="22"/>
      <c r="N6032" s="119" t="str">
        <f>IF(G6032="","",VLOOKUP(G6032,номенклатури!R:U,4,0))</f>
        <v/>
      </c>
      <c r="O6032" s="119" t="str">
        <f>IF(M6032="","",VLOOKUP(M6032,'14'!D:D,1,0))</f>
        <v/>
      </c>
    </row>
    <row r="6033" spans="1:15" ht="12.75" customHeight="1" x14ac:dyDescent="0.2">
      <c r="A6033" s="36" t="str">
        <f>'0'!$A$4</f>
        <v>………………..</v>
      </c>
      <c r="B6033" s="37">
        <f>'0'!$A$2</f>
        <v>46112</v>
      </c>
      <c r="C6033" s="37" t="s">
        <v>1243</v>
      </c>
      <c r="D6033" s="119" t="str">
        <f>IF(G6033="","",VLOOKUP(G6033,номенклатури!R:T,2,0))</f>
        <v/>
      </c>
      <c r="E6033" s="333" t="str">
        <f>IF(G6033="","",VLOOKUP(G6033,номенклатури!R:T,3,0))</f>
        <v/>
      </c>
      <c r="F6033" s="159" t="str">
        <f>IF(G6033="","",IF(ISERROR(VLOOKUP(G6033,номенклатури!V:V,1,0)),E6033*H6033,E6033*I6033))</f>
        <v/>
      </c>
      <c r="G6033" s="14"/>
      <c r="H6033" s="15"/>
      <c r="I6033" s="15"/>
      <c r="J6033" s="15"/>
      <c r="K6033" s="15"/>
      <c r="L6033" s="217"/>
      <c r="M6033" s="22"/>
      <c r="N6033" s="119" t="str">
        <f>IF(G6033="","",VLOOKUP(G6033,номенклатури!R:U,4,0))</f>
        <v/>
      </c>
      <c r="O6033" s="119" t="str">
        <f>IF(M6033="","",VLOOKUP(M6033,'14'!D:D,1,0))</f>
        <v/>
      </c>
    </row>
    <row r="6034" spans="1:15" ht="12.75" customHeight="1" x14ac:dyDescent="0.2">
      <c r="A6034" s="36" t="str">
        <f>'0'!$A$4</f>
        <v>………………..</v>
      </c>
      <c r="B6034" s="37">
        <f>'0'!$A$2</f>
        <v>46112</v>
      </c>
      <c r="C6034" s="37" t="s">
        <v>1243</v>
      </c>
      <c r="D6034" s="119" t="str">
        <f>IF(G6034="","",VLOOKUP(G6034,номенклатури!R:T,2,0))</f>
        <v/>
      </c>
      <c r="E6034" s="333" t="str">
        <f>IF(G6034="","",VLOOKUP(G6034,номенклатури!R:T,3,0))</f>
        <v/>
      </c>
      <c r="F6034" s="159" t="str">
        <f>IF(G6034="","",IF(ISERROR(VLOOKUP(G6034,номенклатури!V:V,1,0)),E6034*H6034,E6034*I6034))</f>
        <v/>
      </c>
      <c r="G6034" s="14"/>
      <c r="H6034" s="15"/>
      <c r="I6034" s="15"/>
      <c r="J6034" s="15"/>
      <c r="K6034" s="15"/>
      <c r="L6034" s="217"/>
      <c r="M6034" s="22"/>
      <c r="N6034" s="119" t="str">
        <f>IF(G6034="","",VLOOKUP(G6034,номенклатури!R:U,4,0))</f>
        <v/>
      </c>
      <c r="O6034" s="119" t="str">
        <f>IF(M6034="","",VLOOKUP(M6034,'14'!D:D,1,0))</f>
        <v/>
      </c>
    </row>
    <row r="6035" spans="1:15" ht="12.75" customHeight="1" x14ac:dyDescent="0.2">
      <c r="A6035" s="36" t="str">
        <f>'0'!$A$4</f>
        <v>………………..</v>
      </c>
      <c r="B6035" s="37">
        <f>'0'!$A$2</f>
        <v>46112</v>
      </c>
      <c r="C6035" s="37" t="s">
        <v>1243</v>
      </c>
      <c r="D6035" s="119" t="str">
        <f>IF(G6035="","",VLOOKUP(G6035,номенклатури!R:T,2,0))</f>
        <v/>
      </c>
      <c r="E6035" s="333" t="str">
        <f>IF(G6035="","",VLOOKUP(G6035,номенклатури!R:T,3,0))</f>
        <v/>
      </c>
      <c r="F6035" s="159" t="str">
        <f>IF(G6035="","",IF(ISERROR(VLOOKUP(G6035,номенклатури!V:V,1,0)),E6035*H6035,E6035*I6035))</f>
        <v/>
      </c>
      <c r="G6035" s="14"/>
      <c r="H6035" s="15"/>
      <c r="I6035" s="15"/>
      <c r="J6035" s="15"/>
      <c r="K6035" s="15"/>
      <c r="L6035" s="217"/>
      <c r="M6035" s="22"/>
      <c r="N6035" s="119" t="str">
        <f>IF(G6035="","",VLOOKUP(G6035,номенклатури!R:U,4,0))</f>
        <v/>
      </c>
      <c r="O6035" s="119" t="str">
        <f>IF(M6035="","",VLOOKUP(M6035,'14'!D:D,1,0))</f>
        <v/>
      </c>
    </row>
    <row r="6036" spans="1:15" ht="12.75" customHeight="1" x14ac:dyDescent="0.2">
      <c r="A6036" s="36" t="str">
        <f>'0'!$A$4</f>
        <v>………………..</v>
      </c>
      <c r="B6036" s="37">
        <f>'0'!$A$2</f>
        <v>46112</v>
      </c>
      <c r="C6036" s="37" t="s">
        <v>1243</v>
      </c>
      <c r="D6036" s="119" t="str">
        <f>IF(G6036="","",VLOOKUP(G6036,номенклатури!R:T,2,0))</f>
        <v/>
      </c>
      <c r="E6036" s="333" t="str">
        <f>IF(G6036="","",VLOOKUP(G6036,номенклатури!R:T,3,0))</f>
        <v/>
      </c>
      <c r="F6036" s="159" t="str">
        <f>IF(G6036="","",IF(ISERROR(VLOOKUP(G6036,номенклатури!V:V,1,0)),E6036*H6036,E6036*I6036))</f>
        <v/>
      </c>
      <c r="G6036" s="14"/>
      <c r="H6036" s="15"/>
      <c r="I6036" s="15"/>
      <c r="J6036" s="15"/>
      <c r="K6036" s="15"/>
      <c r="L6036" s="217"/>
      <c r="M6036" s="22"/>
      <c r="N6036" s="119" t="str">
        <f>IF(G6036="","",VLOOKUP(G6036,номенклатури!R:U,4,0))</f>
        <v/>
      </c>
      <c r="O6036" s="119" t="str">
        <f>IF(M6036="","",VLOOKUP(M6036,'14'!D:D,1,0))</f>
        <v/>
      </c>
    </row>
    <row r="6037" spans="1:15" ht="12.75" customHeight="1" x14ac:dyDescent="0.2">
      <c r="A6037" s="36" t="str">
        <f>'0'!$A$4</f>
        <v>………………..</v>
      </c>
      <c r="B6037" s="37">
        <f>'0'!$A$2</f>
        <v>46112</v>
      </c>
      <c r="C6037" s="37" t="s">
        <v>1243</v>
      </c>
      <c r="D6037" s="119" t="str">
        <f>IF(G6037="","",VLOOKUP(G6037,номенклатури!R:T,2,0))</f>
        <v/>
      </c>
      <c r="E6037" s="333" t="str">
        <f>IF(G6037="","",VLOOKUP(G6037,номенклатури!R:T,3,0))</f>
        <v/>
      </c>
      <c r="F6037" s="159" t="str">
        <f>IF(G6037="","",IF(ISERROR(VLOOKUP(G6037,номенклатури!V:V,1,0)),E6037*H6037,E6037*I6037))</f>
        <v/>
      </c>
      <c r="G6037" s="14"/>
      <c r="H6037" s="15"/>
      <c r="I6037" s="15"/>
      <c r="J6037" s="15"/>
      <c r="K6037" s="15"/>
      <c r="L6037" s="217"/>
      <c r="M6037" s="22"/>
      <c r="N6037" s="119" t="str">
        <f>IF(G6037="","",VLOOKUP(G6037,номенклатури!R:U,4,0))</f>
        <v/>
      </c>
      <c r="O6037" s="119" t="str">
        <f>IF(M6037="","",VLOOKUP(M6037,'14'!D:D,1,0))</f>
        <v/>
      </c>
    </row>
    <row r="6038" spans="1:15" ht="12.75" customHeight="1" x14ac:dyDescent="0.2">
      <c r="A6038" s="36" t="str">
        <f>'0'!$A$4</f>
        <v>………………..</v>
      </c>
      <c r="B6038" s="37">
        <f>'0'!$A$2</f>
        <v>46112</v>
      </c>
      <c r="C6038" s="37" t="s">
        <v>1243</v>
      </c>
      <c r="D6038" s="119" t="str">
        <f>IF(G6038="","",VLOOKUP(G6038,номенклатури!R:T,2,0))</f>
        <v/>
      </c>
      <c r="E6038" s="333" t="str">
        <f>IF(G6038="","",VLOOKUP(G6038,номенклатури!R:T,3,0))</f>
        <v/>
      </c>
      <c r="F6038" s="159" t="str">
        <f>IF(G6038="","",IF(ISERROR(VLOOKUP(G6038,номенклатури!V:V,1,0)),E6038*H6038,E6038*I6038))</f>
        <v/>
      </c>
      <c r="G6038" s="14"/>
      <c r="H6038" s="15"/>
      <c r="I6038" s="15"/>
      <c r="J6038" s="15"/>
      <c r="K6038" s="15"/>
      <c r="L6038" s="217"/>
      <c r="M6038" s="22"/>
      <c r="N6038" s="119" t="str">
        <f>IF(G6038="","",VLOOKUP(G6038,номенклатури!R:U,4,0))</f>
        <v/>
      </c>
      <c r="O6038" s="119" t="str">
        <f>IF(M6038="","",VLOOKUP(M6038,'14'!D:D,1,0))</f>
        <v/>
      </c>
    </row>
    <row r="6039" spans="1:15" ht="12.75" customHeight="1" x14ac:dyDescent="0.2">
      <c r="A6039" s="36" t="str">
        <f>'0'!$A$4</f>
        <v>………………..</v>
      </c>
      <c r="B6039" s="37">
        <f>'0'!$A$2</f>
        <v>46112</v>
      </c>
      <c r="C6039" s="37" t="s">
        <v>1243</v>
      </c>
      <c r="D6039" s="119" t="str">
        <f>IF(G6039="","",VLOOKUP(G6039,номенклатури!R:T,2,0))</f>
        <v/>
      </c>
      <c r="E6039" s="333" t="str">
        <f>IF(G6039="","",VLOOKUP(G6039,номенклатури!R:T,3,0))</f>
        <v/>
      </c>
      <c r="F6039" s="159" t="str">
        <f>IF(G6039="","",IF(ISERROR(VLOOKUP(G6039,номенклатури!V:V,1,0)),E6039*H6039,E6039*I6039))</f>
        <v/>
      </c>
      <c r="G6039" s="14"/>
      <c r="H6039" s="15"/>
      <c r="I6039" s="15"/>
      <c r="J6039" s="15"/>
      <c r="K6039" s="15"/>
      <c r="L6039" s="217"/>
      <c r="M6039" s="22"/>
      <c r="N6039" s="119" t="str">
        <f>IF(G6039="","",VLOOKUP(G6039,номенклатури!R:U,4,0))</f>
        <v/>
      </c>
      <c r="O6039" s="119" t="str">
        <f>IF(M6039="","",VLOOKUP(M6039,'14'!D:D,1,0))</f>
        <v/>
      </c>
    </row>
    <row r="6040" spans="1:15" ht="12.75" customHeight="1" x14ac:dyDescent="0.2">
      <c r="A6040" s="36" t="str">
        <f>'0'!$A$4</f>
        <v>………………..</v>
      </c>
      <c r="B6040" s="37">
        <f>'0'!$A$2</f>
        <v>46112</v>
      </c>
      <c r="C6040" s="37" t="s">
        <v>1243</v>
      </c>
      <c r="D6040" s="119" t="str">
        <f>IF(G6040="","",VLOOKUP(G6040,номенклатури!R:T,2,0))</f>
        <v/>
      </c>
      <c r="E6040" s="333" t="str">
        <f>IF(G6040="","",VLOOKUP(G6040,номенклатури!R:T,3,0))</f>
        <v/>
      </c>
      <c r="F6040" s="159" t="str">
        <f>IF(G6040="","",IF(ISERROR(VLOOKUP(G6040,номенклатури!V:V,1,0)),E6040*H6040,E6040*I6040))</f>
        <v/>
      </c>
      <c r="G6040" s="14"/>
      <c r="H6040" s="15"/>
      <c r="I6040" s="15"/>
      <c r="J6040" s="15"/>
      <c r="K6040" s="15"/>
      <c r="L6040" s="217"/>
      <c r="M6040" s="22"/>
      <c r="N6040" s="119" t="str">
        <f>IF(G6040="","",VLOOKUP(G6040,номенклатури!R:U,4,0))</f>
        <v/>
      </c>
      <c r="O6040" s="119" t="str">
        <f>IF(M6040="","",VLOOKUP(M6040,'14'!D:D,1,0))</f>
        <v/>
      </c>
    </row>
    <row r="6041" spans="1:15" ht="12.75" customHeight="1" x14ac:dyDescent="0.2">
      <c r="A6041" s="36" t="str">
        <f>'0'!$A$4</f>
        <v>………………..</v>
      </c>
      <c r="B6041" s="37">
        <f>'0'!$A$2</f>
        <v>46112</v>
      </c>
      <c r="C6041" s="37" t="s">
        <v>1243</v>
      </c>
      <c r="D6041" s="119" t="str">
        <f>IF(G6041="","",VLOOKUP(G6041,номенклатури!R:T,2,0))</f>
        <v/>
      </c>
      <c r="E6041" s="333" t="str">
        <f>IF(G6041="","",VLOOKUP(G6041,номенклатури!R:T,3,0))</f>
        <v/>
      </c>
      <c r="F6041" s="159" t="str">
        <f>IF(G6041="","",IF(ISERROR(VLOOKUP(G6041,номенклатури!V:V,1,0)),E6041*H6041,E6041*I6041))</f>
        <v/>
      </c>
      <c r="G6041" s="14"/>
      <c r="H6041" s="15"/>
      <c r="I6041" s="15"/>
      <c r="J6041" s="15"/>
      <c r="K6041" s="15"/>
      <c r="L6041" s="217"/>
      <c r="M6041" s="22"/>
      <c r="N6041" s="119" t="str">
        <f>IF(G6041="","",VLOOKUP(G6041,номенклатури!R:U,4,0))</f>
        <v/>
      </c>
      <c r="O6041" s="119" t="str">
        <f>IF(M6041="","",VLOOKUP(M6041,'14'!D:D,1,0))</f>
        <v/>
      </c>
    </row>
    <row r="6042" spans="1:15" ht="12.75" customHeight="1" x14ac:dyDescent="0.2">
      <c r="A6042" s="36" t="str">
        <f>'0'!$A$4</f>
        <v>………………..</v>
      </c>
      <c r="B6042" s="37">
        <f>'0'!$A$2</f>
        <v>46112</v>
      </c>
      <c r="C6042" s="37" t="s">
        <v>1243</v>
      </c>
      <c r="D6042" s="119" t="str">
        <f>IF(G6042="","",VLOOKUP(G6042,номенклатури!R:T,2,0))</f>
        <v/>
      </c>
      <c r="E6042" s="333" t="str">
        <f>IF(G6042="","",VLOOKUP(G6042,номенклатури!R:T,3,0))</f>
        <v/>
      </c>
      <c r="F6042" s="159" t="str">
        <f>IF(G6042="","",IF(ISERROR(VLOOKUP(G6042,номенклатури!V:V,1,0)),E6042*H6042,E6042*I6042))</f>
        <v/>
      </c>
      <c r="G6042" s="14"/>
      <c r="H6042" s="15"/>
      <c r="I6042" s="15"/>
      <c r="J6042" s="15"/>
      <c r="K6042" s="15"/>
      <c r="L6042" s="217"/>
      <c r="M6042" s="22"/>
      <c r="N6042" s="119" t="str">
        <f>IF(G6042="","",VLOOKUP(G6042,номенклатури!R:U,4,0))</f>
        <v/>
      </c>
      <c r="O6042" s="119" t="str">
        <f>IF(M6042="","",VLOOKUP(M6042,'14'!D:D,1,0))</f>
        <v/>
      </c>
    </row>
    <row r="6043" spans="1:15" ht="12.75" customHeight="1" x14ac:dyDescent="0.2">
      <c r="A6043" s="36" t="str">
        <f>'0'!$A$4</f>
        <v>………………..</v>
      </c>
      <c r="B6043" s="37">
        <f>'0'!$A$2</f>
        <v>46112</v>
      </c>
      <c r="C6043" s="37" t="s">
        <v>1243</v>
      </c>
      <c r="D6043" s="119" t="str">
        <f>IF(G6043="","",VLOOKUP(G6043,номенклатури!R:T,2,0))</f>
        <v/>
      </c>
      <c r="E6043" s="333" t="str">
        <f>IF(G6043="","",VLOOKUP(G6043,номенклатури!R:T,3,0))</f>
        <v/>
      </c>
      <c r="F6043" s="159" t="str">
        <f>IF(G6043="","",IF(ISERROR(VLOOKUP(G6043,номенклатури!V:V,1,0)),E6043*H6043,E6043*I6043))</f>
        <v/>
      </c>
      <c r="G6043" s="14"/>
      <c r="H6043" s="15"/>
      <c r="I6043" s="15"/>
      <c r="J6043" s="15"/>
      <c r="K6043" s="15"/>
      <c r="L6043" s="217"/>
      <c r="M6043" s="22"/>
      <c r="N6043" s="119" t="str">
        <f>IF(G6043="","",VLOOKUP(G6043,номенклатури!R:U,4,0))</f>
        <v/>
      </c>
      <c r="O6043" s="119" t="str">
        <f>IF(M6043="","",VLOOKUP(M6043,'14'!D:D,1,0))</f>
        <v/>
      </c>
    </row>
    <row r="6044" spans="1:15" ht="12.75" customHeight="1" x14ac:dyDescent="0.2">
      <c r="A6044" s="36" t="str">
        <f>'0'!$A$4</f>
        <v>………………..</v>
      </c>
      <c r="B6044" s="37">
        <f>'0'!$A$2</f>
        <v>46112</v>
      </c>
      <c r="C6044" s="37" t="s">
        <v>1243</v>
      </c>
      <c r="D6044" s="119" t="str">
        <f>IF(G6044="","",VLOOKUP(G6044,номенклатури!R:T,2,0))</f>
        <v/>
      </c>
      <c r="E6044" s="333" t="str">
        <f>IF(G6044="","",VLOOKUP(G6044,номенклатури!R:T,3,0))</f>
        <v/>
      </c>
      <c r="F6044" s="159" t="str">
        <f>IF(G6044="","",IF(ISERROR(VLOOKUP(G6044,номенклатури!V:V,1,0)),E6044*H6044,E6044*I6044))</f>
        <v/>
      </c>
      <c r="G6044" s="14"/>
      <c r="H6044" s="15"/>
      <c r="I6044" s="15"/>
      <c r="J6044" s="15"/>
      <c r="K6044" s="15"/>
      <c r="L6044" s="217"/>
      <c r="M6044" s="22"/>
      <c r="N6044" s="119" t="str">
        <f>IF(G6044="","",VLOOKUP(G6044,номенклатури!R:U,4,0))</f>
        <v/>
      </c>
      <c r="O6044" s="119" t="str">
        <f>IF(M6044="","",VLOOKUP(M6044,'14'!D:D,1,0))</f>
        <v/>
      </c>
    </row>
    <row r="6045" spans="1:15" ht="12.75" customHeight="1" x14ac:dyDescent="0.2">
      <c r="A6045" s="36" t="str">
        <f>'0'!$A$4</f>
        <v>………………..</v>
      </c>
      <c r="B6045" s="37">
        <f>'0'!$A$2</f>
        <v>46112</v>
      </c>
      <c r="C6045" s="37" t="s">
        <v>1243</v>
      </c>
      <c r="D6045" s="119" t="str">
        <f>IF(G6045="","",VLOOKUP(G6045,номенклатури!R:T,2,0))</f>
        <v/>
      </c>
      <c r="E6045" s="333" t="str">
        <f>IF(G6045="","",VLOOKUP(G6045,номенклатури!R:T,3,0))</f>
        <v/>
      </c>
      <c r="F6045" s="159" t="str">
        <f>IF(G6045="","",IF(ISERROR(VLOOKUP(G6045,номенклатури!V:V,1,0)),E6045*H6045,E6045*I6045))</f>
        <v/>
      </c>
      <c r="G6045" s="14"/>
      <c r="H6045" s="15"/>
      <c r="I6045" s="15"/>
      <c r="J6045" s="15"/>
      <c r="K6045" s="15"/>
      <c r="L6045" s="217"/>
      <c r="M6045" s="22"/>
      <c r="N6045" s="119" t="str">
        <f>IF(G6045="","",VLOOKUP(G6045,номенклатури!R:U,4,0))</f>
        <v/>
      </c>
      <c r="O6045" s="119" t="str">
        <f>IF(M6045="","",VLOOKUP(M6045,'14'!D:D,1,0))</f>
        <v/>
      </c>
    </row>
    <row r="6046" spans="1:15" ht="12.75" customHeight="1" x14ac:dyDescent="0.2">
      <c r="A6046" s="36" t="str">
        <f>'0'!$A$4</f>
        <v>………………..</v>
      </c>
      <c r="B6046" s="37">
        <f>'0'!$A$2</f>
        <v>46112</v>
      </c>
      <c r="C6046" s="37" t="s">
        <v>1243</v>
      </c>
      <c r="D6046" s="119" t="str">
        <f>IF(G6046="","",VLOOKUP(G6046,номенклатури!R:T,2,0))</f>
        <v/>
      </c>
      <c r="E6046" s="333" t="str">
        <f>IF(G6046="","",VLOOKUP(G6046,номенклатури!R:T,3,0))</f>
        <v/>
      </c>
      <c r="F6046" s="159" t="str">
        <f>IF(G6046="","",IF(ISERROR(VLOOKUP(G6046,номенклатури!V:V,1,0)),E6046*H6046,E6046*I6046))</f>
        <v/>
      </c>
      <c r="G6046" s="14"/>
      <c r="H6046" s="15"/>
      <c r="I6046" s="15"/>
      <c r="J6046" s="15"/>
      <c r="K6046" s="15"/>
      <c r="L6046" s="217"/>
      <c r="M6046" s="22"/>
      <c r="N6046" s="119" t="str">
        <f>IF(G6046="","",VLOOKUP(G6046,номенклатури!R:U,4,0))</f>
        <v/>
      </c>
      <c r="O6046" s="119" t="str">
        <f>IF(M6046="","",VLOOKUP(M6046,'14'!D:D,1,0))</f>
        <v/>
      </c>
    </row>
    <row r="6047" spans="1:15" ht="12.75" customHeight="1" x14ac:dyDescent="0.2">
      <c r="A6047" s="36" t="str">
        <f>'0'!$A$4</f>
        <v>………………..</v>
      </c>
      <c r="B6047" s="37">
        <f>'0'!$A$2</f>
        <v>46112</v>
      </c>
      <c r="C6047" s="37" t="s">
        <v>1243</v>
      </c>
      <c r="D6047" s="119" t="str">
        <f>IF(G6047="","",VLOOKUP(G6047,номенклатури!R:T,2,0))</f>
        <v/>
      </c>
      <c r="E6047" s="333" t="str">
        <f>IF(G6047="","",VLOOKUP(G6047,номенклатури!R:T,3,0))</f>
        <v/>
      </c>
      <c r="F6047" s="159" t="str">
        <f>IF(G6047="","",IF(ISERROR(VLOOKUP(G6047,номенклатури!V:V,1,0)),E6047*H6047,E6047*I6047))</f>
        <v/>
      </c>
      <c r="G6047" s="14"/>
      <c r="H6047" s="15"/>
      <c r="I6047" s="15"/>
      <c r="J6047" s="15"/>
      <c r="K6047" s="15"/>
      <c r="L6047" s="217"/>
      <c r="M6047" s="22"/>
      <c r="N6047" s="119" t="str">
        <f>IF(G6047="","",VLOOKUP(G6047,номенклатури!R:U,4,0))</f>
        <v/>
      </c>
      <c r="O6047" s="119" t="str">
        <f>IF(M6047="","",VLOOKUP(M6047,'14'!D:D,1,0))</f>
        <v/>
      </c>
    </row>
    <row r="6048" spans="1:15" ht="12.75" customHeight="1" x14ac:dyDescent="0.2">
      <c r="A6048" s="36" t="str">
        <f>'0'!$A$4</f>
        <v>………………..</v>
      </c>
      <c r="B6048" s="37">
        <f>'0'!$A$2</f>
        <v>46112</v>
      </c>
      <c r="C6048" s="37" t="s">
        <v>1243</v>
      </c>
      <c r="D6048" s="119" t="str">
        <f>IF(G6048="","",VLOOKUP(G6048,номенклатури!R:T,2,0))</f>
        <v/>
      </c>
      <c r="E6048" s="333" t="str">
        <f>IF(G6048="","",VLOOKUP(G6048,номенклатури!R:T,3,0))</f>
        <v/>
      </c>
      <c r="F6048" s="159" t="str">
        <f>IF(G6048="","",IF(ISERROR(VLOOKUP(G6048,номенклатури!V:V,1,0)),E6048*H6048,E6048*I6048))</f>
        <v/>
      </c>
      <c r="G6048" s="14"/>
      <c r="H6048" s="15"/>
      <c r="I6048" s="15"/>
      <c r="J6048" s="15"/>
      <c r="K6048" s="15"/>
      <c r="L6048" s="217"/>
      <c r="M6048" s="22"/>
      <c r="N6048" s="119" t="str">
        <f>IF(G6048="","",VLOOKUP(G6048,номенклатури!R:U,4,0))</f>
        <v/>
      </c>
      <c r="O6048" s="119" t="str">
        <f>IF(M6048="","",VLOOKUP(M6048,'14'!D:D,1,0))</f>
        <v/>
      </c>
    </row>
    <row r="6049" spans="1:15" ht="12.75" customHeight="1" x14ac:dyDescent="0.2">
      <c r="A6049" s="36" t="str">
        <f>'0'!$A$4</f>
        <v>………………..</v>
      </c>
      <c r="B6049" s="37">
        <f>'0'!$A$2</f>
        <v>46112</v>
      </c>
      <c r="C6049" s="37" t="s">
        <v>1243</v>
      </c>
      <c r="D6049" s="119" t="str">
        <f>IF(G6049="","",VLOOKUP(G6049,номенклатури!R:T,2,0))</f>
        <v/>
      </c>
      <c r="E6049" s="333" t="str">
        <f>IF(G6049="","",VLOOKUP(G6049,номенклатури!R:T,3,0))</f>
        <v/>
      </c>
      <c r="F6049" s="159" t="str">
        <f>IF(G6049="","",IF(ISERROR(VLOOKUP(G6049,номенклатури!V:V,1,0)),E6049*H6049,E6049*I6049))</f>
        <v/>
      </c>
      <c r="G6049" s="14"/>
      <c r="H6049" s="15"/>
      <c r="I6049" s="15"/>
      <c r="J6049" s="15"/>
      <c r="K6049" s="15"/>
      <c r="L6049" s="217"/>
      <c r="M6049" s="22"/>
      <c r="N6049" s="119" t="str">
        <f>IF(G6049="","",VLOOKUP(G6049,номенклатури!R:U,4,0))</f>
        <v/>
      </c>
      <c r="O6049" s="119" t="str">
        <f>IF(M6049="","",VLOOKUP(M6049,'14'!D:D,1,0))</f>
        <v/>
      </c>
    </row>
    <row r="6050" spans="1:15" ht="12.75" customHeight="1" x14ac:dyDescent="0.2">
      <c r="A6050" s="36" t="str">
        <f>'0'!$A$4</f>
        <v>………………..</v>
      </c>
      <c r="B6050" s="37">
        <f>'0'!$A$2</f>
        <v>46112</v>
      </c>
      <c r="C6050" s="37" t="s">
        <v>1243</v>
      </c>
      <c r="D6050" s="119" t="str">
        <f>IF(G6050="","",VLOOKUP(G6050,номенклатури!R:T,2,0))</f>
        <v/>
      </c>
      <c r="E6050" s="333" t="str">
        <f>IF(G6050="","",VLOOKUP(G6050,номенклатури!R:T,3,0))</f>
        <v/>
      </c>
      <c r="F6050" s="159" t="str">
        <f>IF(G6050="","",IF(ISERROR(VLOOKUP(G6050,номенклатури!V:V,1,0)),E6050*H6050,E6050*I6050))</f>
        <v/>
      </c>
      <c r="G6050" s="14"/>
      <c r="H6050" s="15"/>
      <c r="I6050" s="15"/>
      <c r="J6050" s="15"/>
      <c r="K6050" s="15"/>
      <c r="L6050" s="217"/>
      <c r="M6050" s="22"/>
      <c r="N6050" s="119" t="str">
        <f>IF(G6050="","",VLOOKUP(G6050,номенклатури!R:U,4,0))</f>
        <v/>
      </c>
      <c r="O6050" s="119" t="str">
        <f>IF(M6050="","",VLOOKUP(M6050,'14'!D:D,1,0))</f>
        <v/>
      </c>
    </row>
    <row r="6051" spans="1:15" ht="12.75" customHeight="1" x14ac:dyDescent="0.2">
      <c r="A6051" s="36" t="str">
        <f>'0'!$A$4</f>
        <v>………………..</v>
      </c>
      <c r="B6051" s="37">
        <f>'0'!$A$2</f>
        <v>46112</v>
      </c>
      <c r="C6051" s="37" t="s">
        <v>1243</v>
      </c>
      <c r="D6051" s="119" t="str">
        <f>IF(G6051="","",VLOOKUP(G6051,номенклатури!R:T,2,0))</f>
        <v/>
      </c>
      <c r="E6051" s="333" t="str">
        <f>IF(G6051="","",VLOOKUP(G6051,номенклатури!R:T,3,0))</f>
        <v/>
      </c>
      <c r="F6051" s="159" t="str">
        <f>IF(G6051="","",IF(ISERROR(VLOOKUP(G6051,номенклатури!V:V,1,0)),E6051*H6051,E6051*I6051))</f>
        <v/>
      </c>
      <c r="G6051" s="14"/>
      <c r="H6051" s="15"/>
      <c r="I6051" s="15"/>
      <c r="J6051" s="15"/>
      <c r="K6051" s="15"/>
      <c r="L6051" s="217"/>
      <c r="M6051" s="22"/>
      <c r="N6051" s="119" t="str">
        <f>IF(G6051="","",VLOOKUP(G6051,номенклатури!R:U,4,0))</f>
        <v/>
      </c>
      <c r="O6051" s="119" t="str">
        <f>IF(M6051="","",VLOOKUP(M6051,'14'!D:D,1,0))</f>
        <v/>
      </c>
    </row>
    <row r="6052" spans="1:15" ht="12.75" customHeight="1" x14ac:dyDescent="0.2">
      <c r="A6052" s="36" t="str">
        <f>'0'!$A$4</f>
        <v>………………..</v>
      </c>
      <c r="B6052" s="37">
        <f>'0'!$A$2</f>
        <v>46112</v>
      </c>
      <c r="C6052" s="37" t="s">
        <v>1243</v>
      </c>
      <c r="D6052" s="119" t="str">
        <f>IF(G6052="","",VLOOKUP(G6052,номенклатури!R:T,2,0))</f>
        <v/>
      </c>
      <c r="E6052" s="333" t="str">
        <f>IF(G6052="","",VLOOKUP(G6052,номенклатури!R:T,3,0))</f>
        <v/>
      </c>
      <c r="F6052" s="159" t="str">
        <f>IF(G6052="","",IF(ISERROR(VLOOKUP(G6052,номенклатури!V:V,1,0)),E6052*H6052,E6052*I6052))</f>
        <v/>
      </c>
      <c r="G6052" s="14"/>
      <c r="H6052" s="15"/>
      <c r="I6052" s="15"/>
      <c r="J6052" s="15"/>
      <c r="K6052" s="15"/>
      <c r="L6052" s="217"/>
      <c r="M6052" s="22"/>
      <c r="N6052" s="119" t="str">
        <f>IF(G6052="","",VLOOKUP(G6052,номенклатури!R:U,4,0))</f>
        <v/>
      </c>
      <c r="O6052" s="119" t="str">
        <f>IF(M6052="","",VLOOKUP(M6052,'14'!D:D,1,0))</f>
        <v/>
      </c>
    </row>
    <row r="6053" spans="1:15" ht="12.75" customHeight="1" x14ac:dyDescent="0.2">
      <c r="A6053" s="36" t="str">
        <f>'0'!$A$4</f>
        <v>………………..</v>
      </c>
      <c r="B6053" s="37">
        <f>'0'!$A$2</f>
        <v>46112</v>
      </c>
      <c r="C6053" s="37" t="s">
        <v>1243</v>
      </c>
      <c r="D6053" s="119" t="str">
        <f>IF(G6053="","",VLOOKUP(G6053,номенклатури!R:T,2,0))</f>
        <v/>
      </c>
      <c r="E6053" s="333" t="str">
        <f>IF(G6053="","",VLOOKUP(G6053,номенклатури!R:T,3,0))</f>
        <v/>
      </c>
      <c r="F6053" s="159" t="str">
        <f>IF(G6053="","",IF(ISERROR(VLOOKUP(G6053,номенклатури!V:V,1,0)),E6053*H6053,E6053*I6053))</f>
        <v/>
      </c>
      <c r="G6053" s="14"/>
      <c r="H6053" s="15"/>
      <c r="I6053" s="15"/>
      <c r="J6053" s="15"/>
      <c r="K6053" s="15"/>
      <c r="L6053" s="217"/>
      <c r="M6053" s="22"/>
      <c r="N6053" s="119" t="str">
        <f>IF(G6053="","",VLOOKUP(G6053,номенклатури!R:U,4,0))</f>
        <v/>
      </c>
      <c r="O6053" s="119" t="str">
        <f>IF(M6053="","",VLOOKUP(M6053,'14'!D:D,1,0))</f>
        <v/>
      </c>
    </row>
    <row r="6054" spans="1:15" ht="12.75" customHeight="1" x14ac:dyDescent="0.2">
      <c r="A6054" s="36" t="str">
        <f>'0'!$A$4</f>
        <v>………………..</v>
      </c>
      <c r="B6054" s="37">
        <f>'0'!$A$2</f>
        <v>46112</v>
      </c>
      <c r="C6054" s="37" t="s">
        <v>1243</v>
      </c>
      <c r="D6054" s="119" t="str">
        <f>IF(G6054="","",VLOOKUP(G6054,номенклатури!R:T,2,0))</f>
        <v/>
      </c>
      <c r="E6054" s="333" t="str">
        <f>IF(G6054="","",VLOOKUP(G6054,номенклатури!R:T,3,0))</f>
        <v/>
      </c>
      <c r="F6054" s="159" t="str">
        <f>IF(G6054="","",IF(ISERROR(VLOOKUP(G6054,номенклатури!V:V,1,0)),E6054*H6054,E6054*I6054))</f>
        <v/>
      </c>
      <c r="G6054" s="14"/>
      <c r="H6054" s="15"/>
      <c r="I6054" s="15"/>
      <c r="J6054" s="15"/>
      <c r="K6054" s="15"/>
      <c r="L6054" s="217"/>
      <c r="M6054" s="22"/>
      <c r="N6054" s="119" t="str">
        <f>IF(G6054="","",VLOOKUP(G6054,номенклатури!R:U,4,0))</f>
        <v/>
      </c>
      <c r="O6054" s="119" t="str">
        <f>IF(M6054="","",VLOOKUP(M6054,'14'!D:D,1,0))</f>
        <v/>
      </c>
    </row>
    <row r="6055" spans="1:15" ht="12.75" customHeight="1" x14ac:dyDescent="0.2">
      <c r="A6055" s="36" t="str">
        <f>'0'!$A$4</f>
        <v>………………..</v>
      </c>
      <c r="B6055" s="37">
        <f>'0'!$A$2</f>
        <v>46112</v>
      </c>
      <c r="C6055" s="37" t="s">
        <v>1243</v>
      </c>
      <c r="D6055" s="119" t="str">
        <f>IF(G6055="","",VLOOKUP(G6055,номенклатури!R:T,2,0))</f>
        <v/>
      </c>
      <c r="E6055" s="333" t="str">
        <f>IF(G6055="","",VLOOKUP(G6055,номенклатури!R:T,3,0))</f>
        <v/>
      </c>
      <c r="F6055" s="159" t="str">
        <f>IF(G6055="","",IF(ISERROR(VLOOKUP(G6055,номенклатури!V:V,1,0)),E6055*H6055,E6055*I6055))</f>
        <v/>
      </c>
      <c r="G6055" s="14"/>
      <c r="H6055" s="15"/>
      <c r="I6055" s="15"/>
      <c r="J6055" s="15"/>
      <c r="K6055" s="15"/>
      <c r="L6055" s="217"/>
      <c r="M6055" s="22"/>
      <c r="N6055" s="119" t="str">
        <f>IF(G6055="","",VLOOKUP(G6055,номенклатури!R:U,4,0))</f>
        <v/>
      </c>
      <c r="O6055" s="119" t="str">
        <f>IF(M6055="","",VLOOKUP(M6055,'14'!D:D,1,0))</f>
        <v/>
      </c>
    </row>
    <row r="6056" spans="1:15" ht="12.75" customHeight="1" x14ac:dyDescent="0.2">
      <c r="A6056" s="36" t="str">
        <f>'0'!$A$4</f>
        <v>………………..</v>
      </c>
      <c r="B6056" s="37">
        <f>'0'!$A$2</f>
        <v>46112</v>
      </c>
      <c r="C6056" s="37" t="s">
        <v>1243</v>
      </c>
      <c r="D6056" s="119" t="str">
        <f>IF(G6056="","",VLOOKUP(G6056,номенклатури!R:T,2,0))</f>
        <v/>
      </c>
      <c r="E6056" s="333" t="str">
        <f>IF(G6056="","",VLOOKUP(G6056,номенклатури!R:T,3,0))</f>
        <v/>
      </c>
      <c r="F6056" s="159" t="str">
        <f>IF(G6056="","",IF(ISERROR(VLOOKUP(G6056,номенклатури!V:V,1,0)),E6056*H6056,E6056*I6056))</f>
        <v/>
      </c>
      <c r="G6056" s="14"/>
      <c r="H6056" s="15"/>
      <c r="I6056" s="15"/>
      <c r="J6056" s="15"/>
      <c r="K6056" s="15"/>
      <c r="L6056" s="217"/>
      <c r="M6056" s="22"/>
      <c r="N6056" s="119" t="str">
        <f>IF(G6056="","",VLOOKUP(G6056,номенклатури!R:U,4,0))</f>
        <v/>
      </c>
      <c r="O6056" s="119" t="str">
        <f>IF(M6056="","",VLOOKUP(M6056,'14'!D:D,1,0))</f>
        <v/>
      </c>
    </row>
    <row r="6057" spans="1:15" ht="12.75" customHeight="1" x14ac:dyDescent="0.2">
      <c r="A6057" s="36" t="str">
        <f>'0'!$A$4</f>
        <v>………………..</v>
      </c>
      <c r="B6057" s="37">
        <f>'0'!$A$2</f>
        <v>46112</v>
      </c>
      <c r="C6057" s="37" t="s">
        <v>1243</v>
      </c>
      <c r="D6057" s="119" t="str">
        <f>IF(G6057="","",VLOOKUP(G6057,номенклатури!R:T,2,0))</f>
        <v/>
      </c>
      <c r="E6057" s="333" t="str">
        <f>IF(G6057="","",VLOOKUP(G6057,номенклатури!R:T,3,0))</f>
        <v/>
      </c>
      <c r="F6057" s="159" t="str">
        <f>IF(G6057="","",IF(ISERROR(VLOOKUP(G6057,номенклатури!V:V,1,0)),E6057*H6057,E6057*I6057))</f>
        <v/>
      </c>
      <c r="G6057" s="14"/>
      <c r="H6057" s="15"/>
      <c r="I6057" s="15"/>
      <c r="J6057" s="15"/>
      <c r="K6057" s="15"/>
      <c r="L6057" s="217"/>
      <c r="M6057" s="22"/>
      <c r="N6057" s="119" t="str">
        <f>IF(G6057="","",VLOOKUP(G6057,номенклатури!R:U,4,0))</f>
        <v/>
      </c>
      <c r="O6057" s="119" t="str">
        <f>IF(M6057="","",VLOOKUP(M6057,'14'!D:D,1,0))</f>
        <v/>
      </c>
    </row>
    <row r="6058" spans="1:15" ht="12.75" customHeight="1" x14ac:dyDescent="0.2">
      <c r="A6058" s="36" t="str">
        <f>'0'!$A$4</f>
        <v>………………..</v>
      </c>
      <c r="B6058" s="37">
        <f>'0'!$A$2</f>
        <v>46112</v>
      </c>
      <c r="C6058" s="37" t="s">
        <v>1243</v>
      </c>
      <c r="D6058" s="119" t="str">
        <f>IF(G6058="","",VLOOKUP(G6058,номенклатури!R:T,2,0))</f>
        <v/>
      </c>
      <c r="E6058" s="333" t="str">
        <f>IF(G6058="","",VLOOKUP(G6058,номенклатури!R:T,3,0))</f>
        <v/>
      </c>
      <c r="F6058" s="159" t="str">
        <f>IF(G6058="","",IF(ISERROR(VLOOKUP(G6058,номенклатури!V:V,1,0)),E6058*H6058,E6058*I6058))</f>
        <v/>
      </c>
      <c r="G6058" s="14"/>
      <c r="H6058" s="15"/>
      <c r="I6058" s="15"/>
      <c r="J6058" s="15"/>
      <c r="K6058" s="15"/>
      <c r="L6058" s="217"/>
      <c r="M6058" s="22"/>
      <c r="N6058" s="119" t="str">
        <f>IF(G6058="","",VLOOKUP(G6058,номенклатури!R:U,4,0))</f>
        <v/>
      </c>
      <c r="O6058" s="119" t="str">
        <f>IF(M6058="","",VLOOKUP(M6058,'14'!D:D,1,0))</f>
        <v/>
      </c>
    </row>
    <row r="6059" spans="1:15" ht="12.75" customHeight="1" x14ac:dyDescent="0.2">
      <c r="A6059" s="36" t="str">
        <f>'0'!$A$4</f>
        <v>………………..</v>
      </c>
      <c r="B6059" s="37">
        <f>'0'!$A$2</f>
        <v>46112</v>
      </c>
      <c r="C6059" s="37" t="s">
        <v>1243</v>
      </c>
      <c r="D6059" s="119" t="str">
        <f>IF(G6059="","",VLOOKUP(G6059,номенклатури!R:T,2,0))</f>
        <v/>
      </c>
      <c r="E6059" s="333" t="str">
        <f>IF(G6059="","",VLOOKUP(G6059,номенклатури!R:T,3,0))</f>
        <v/>
      </c>
      <c r="F6059" s="159" t="str">
        <f>IF(G6059="","",IF(ISERROR(VLOOKUP(G6059,номенклатури!V:V,1,0)),E6059*H6059,E6059*I6059))</f>
        <v/>
      </c>
      <c r="G6059" s="14"/>
      <c r="H6059" s="15"/>
      <c r="I6059" s="15"/>
      <c r="J6059" s="15"/>
      <c r="K6059" s="15"/>
      <c r="L6059" s="217"/>
      <c r="M6059" s="22"/>
      <c r="N6059" s="119" t="str">
        <f>IF(G6059="","",VLOOKUP(G6059,номенклатури!R:U,4,0))</f>
        <v/>
      </c>
      <c r="O6059" s="119" t="str">
        <f>IF(M6059="","",VLOOKUP(M6059,'14'!D:D,1,0))</f>
        <v/>
      </c>
    </row>
    <row r="6060" spans="1:15" ht="12.75" customHeight="1" x14ac:dyDescent="0.2">
      <c r="A6060" s="36" t="str">
        <f>'0'!$A$4</f>
        <v>………………..</v>
      </c>
      <c r="B6060" s="37">
        <f>'0'!$A$2</f>
        <v>46112</v>
      </c>
      <c r="C6060" s="37" t="s">
        <v>1243</v>
      </c>
      <c r="D6060" s="119" t="str">
        <f>IF(G6060="","",VLOOKUP(G6060,номенклатури!R:T,2,0))</f>
        <v/>
      </c>
      <c r="E6060" s="333" t="str">
        <f>IF(G6060="","",VLOOKUP(G6060,номенклатури!R:T,3,0))</f>
        <v/>
      </c>
      <c r="F6060" s="159" t="str">
        <f>IF(G6060="","",IF(ISERROR(VLOOKUP(G6060,номенклатури!V:V,1,0)),E6060*H6060,E6060*I6060))</f>
        <v/>
      </c>
      <c r="G6060" s="14"/>
      <c r="H6060" s="15"/>
      <c r="I6060" s="15"/>
      <c r="J6060" s="15"/>
      <c r="K6060" s="15"/>
      <c r="L6060" s="217"/>
      <c r="M6060" s="22"/>
      <c r="N6060" s="119" t="str">
        <f>IF(G6060="","",VLOOKUP(G6060,номенклатури!R:U,4,0))</f>
        <v/>
      </c>
      <c r="O6060" s="119" t="str">
        <f>IF(M6060="","",VLOOKUP(M6060,'14'!D:D,1,0))</f>
        <v/>
      </c>
    </row>
    <row r="6061" spans="1:15" ht="12.75" customHeight="1" x14ac:dyDescent="0.2">
      <c r="A6061" s="36" t="str">
        <f>'0'!$A$4</f>
        <v>………………..</v>
      </c>
      <c r="B6061" s="37">
        <f>'0'!$A$2</f>
        <v>46112</v>
      </c>
      <c r="C6061" s="37" t="s">
        <v>1243</v>
      </c>
      <c r="D6061" s="119" t="str">
        <f>IF(G6061="","",VLOOKUP(G6061,номенклатури!R:T,2,0))</f>
        <v/>
      </c>
      <c r="E6061" s="333" t="str">
        <f>IF(G6061="","",VLOOKUP(G6061,номенклатури!R:T,3,0))</f>
        <v/>
      </c>
      <c r="F6061" s="159" t="str">
        <f>IF(G6061="","",IF(ISERROR(VLOOKUP(G6061,номенклатури!V:V,1,0)),E6061*H6061,E6061*I6061))</f>
        <v/>
      </c>
      <c r="G6061" s="14"/>
      <c r="H6061" s="15"/>
      <c r="I6061" s="15"/>
      <c r="J6061" s="15"/>
      <c r="K6061" s="15"/>
      <c r="L6061" s="217"/>
      <c r="M6061" s="22"/>
      <c r="N6061" s="119" t="str">
        <f>IF(G6061="","",VLOOKUP(G6061,номенклатури!R:U,4,0))</f>
        <v/>
      </c>
      <c r="O6061" s="119" t="str">
        <f>IF(M6061="","",VLOOKUP(M6061,'14'!D:D,1,0))</f>
        <v/>
      </c>
    </row>
    <row r="6062" spans="1:15" ht="12.75" customHeight="1" x14ac:dyDescent="0.2">
      <c r="A6062" s="36" t="str">
        <f>'0'!$A$4</f>
        <v>………………..</v>
      </c>
      <c r="B6062" s="37">
        <f>'0'!$A$2</f>
        <v>46112</v>
      </c>
      <c r="C6062" s="37" t="s">
        <v>1243</v>
      </c>
      <c r="D6062" s="119" t="str">
        <f>IF(G6062="","",VLOOKUP(G6062,номенклатури!R:T,2,0))</f>
        <v/>
      </c>
      <c r="E6062" s="333" t="str">
        <f>IF(G6062="","",VLOOKUP(G6062,номенклатури!R:T,3,0))</f>
        <v/>
      </c>
      <c r="F6062" s="159" t="str">
        <f>IF(G6062="","",IF(ISERROR(VLOOKUP(G6062,номенклатури!V:V,1,0)),E6062*H6062,E6062*I6062))</f>
        <v/>
      </c>
      <c r="G6062" s="14"/>
      <c r="H6062" s="15"/>
      <c r="I6062" s="15"/>
      <c r="J6062" s="15"/>
      <c r="K6062" s="15"/>
      <c r="L6062" s="217"/>
      <c r="M6062" s="22"/>
      <c r="N6062" s="119" t="str">
        <f>IF(G6062="","",VLOOKUP(G6062,номенклатури!R:U,4,0))</f>
        <v/>
      </c>
      <c r="O6062" s="119" t="str">
        <f>IF(M6062="","",VLOOKUP(M6062,'14'!D:D,1,0))</f>
        <v/>
      </c>
    </row>
    <row r="6063" spans="1:15" ht="12.75" customHeight="1" x14ac:dyDescent="0.2">
      <c r="A6063" s="36" t="str">
        <f>'0'!$A$4</f>
        <v>………………..</v>
      </c>
      <c r="B6063" s="37">
        <f>'0'!$A$2</f>
        <v>46112</v>
      </c>
      <c r="C6063" s="37" t="s">
        <v>1243</v>
      </c>
      <c r="D6063" s="119" t="str">
        <f>IF(G6063="","",VLOOKUP(G6063,номенклатури!R:T,2,0))</f>
        <v/>
      </c>
      <c r="E6063" s="333" t="str">
        <f>IF(G6063="","",VLOOKUP(G6063,номенклатури!R:T,3,0))</f>
        <v/>
      </c>
      <c r="F6063" s="159" t="str">
        <f>IF(G6063="","",IF(ISERROR(VLOOKUP(G6063,номенклатури!V:V,1,0)),E6063*H6063,E6063*I6063))</f>
        <v/>
      </c>
      <c r="G6063" s="14"/>
      <c r="H6063" s="15"/>
      <c r="I6063" s="15"/>
      <c r="J6063" s="15"/>
      <c r="K6063" s="15"/>
      <c r="L6063" s="217"/>
      <c r="M6063" s="22"/>
      <c r="N6063" s="119" t="str">
        <f>IF(G6063="","",VLOOKUP(G6063,номенклатури!R:U,4,0))</f>
        <v/>
      </c>
      <c r="O6063" s="119" t="str">
        <f>IF(M6063="","",VLOOKUP(M6063,'14'!D:D,1,0))</f>
        <v/>
      </c>
    </row>
    <row r="6064" spans="1:15" ht="12.75" customHeight="1" x14ac:dyDescent="0.2">
      <c r="A6064" s="36" t="str">
        <f>'0'!$A$4</f>
        <v>………………..</v>
      </c>
      <c r="B6064" s="37">
        <f>'0'!$A$2</f>
        <v>46112</v>
      </c>
      <c r="C6064" s="37" t="s">
        <v>1243</v>
      </c>
      <c r="D6064" s="119" t="str">
        <f>IF(G6064="","",VLOOKUP(G6064,номенклатури!R:T,2,0))</f>
        <v/>
      </c>
      <c r="E6064" s="333" t="str">
        <f>IF(G6064="","",VLOOKUP(G6064,номенклатури!R:T,3,0))</f>
        <v/>
      </c>
      <c r="F6064" s="159" t="str">
        <f>IF(G6064="","",IF(ISERROR(VLOOKUP(G6064,номенклатури!V:V,1,0)),E6064*H6064,E6064*I6064))</f>
        <v/>
      </c>
      <c r="G6064" s="14"/>
      <c r="H6064" s="15"/>
      <c r="I6064" s="15"/>
      <c r="J6064" s="15"/>
      <c r="K6064" s="15"/>
      <c r="L6064" s="217"/>
      <c r="M6064" s="22"/>
      <c r="N6064" s="119" t="str">
        <f>IF(G6064="","",VLOOKUP(G6064,номенклатури!R:U,4,0))</f>
        <v/>
      </c>
      <c r="O6064" s="119" t="str">
        <f>IF(M6064="","",VLOOKUP(M6064,'14'!D:D,1,0))</f>
        <v/>
      </c>
    </row>
    <row r="6065" spans="1:15" ht="12.75" customHeight="1" x14ac:dyDescent="0.2">
      <c r="A6065" s="36" t="str">
        <f>'0'!$A$4</f>
        <v>………………..</v>
      </c>
      <c r="B6065" s="37">
        <f>'0'!$A$2</f>
        <v>46112</v>
      </c>
      <c r="C6065" s="37" t="s">
        <v>1243</v>
      </c>
      <c r="D6065" s="119" t="str">
        <f>IF(G6065="","",VLOOKUP(G6065,номенклатури!R:T,2,0))</f>
        <v/>
      </c>
      <c r="E6065" s="333" t="str">
        <f>IF(G6065="","",VLOOKUP(G6065,номенклатури!R:T,3,0))</f>
        <v/>
      </c>
      <c r="F6065" s="159" t="str">
        <f>IF(G6065="","",IF(ISERROR(VLOOKUP(G6065,номенклатури!V:V,1,0)),E6065*H6065,E6065*I6065))</f>
        <v/>
      </c>
      <c r="G6065" s="14"/>
      <c r="H6065" s="15"/>
      <c r="I6065" s="15"/>
      <c r="J6065" s="15"/>
      <c r="K6065" s="15"/>
      <c r="L6065" s="217"/>
      <c r="M6065" s="22"/>
      <c r="N6065" s="119" t="str">
        <f>IF(G6065="","",VLOOKUP(G6065,номенклатури!R:U,4,0))</f>
        <v/>
      </c>
      <c r="O6065" s="119" t="str">
        <f>IF(M6065="","",VLOOKUP(M6065,'14'!D:D,1,0))</f>
        <v/>
      </c>
    </row>
    <row r="6066" spans="1:15" ht="12.75" customHeight="1" x14ac:dyDescent="0.2">
      <c r="A6066" s="36" t="str">
        <f>'0'!$A$4</f>
        <v>………………..</v>
      </c>
      <c r="B6066" s="37">
        <f>'0'!$A$2</f>
        <v>46112</v>
      </c>
      <c r="C6066" s="37" t="s">
        <v>1243</v>
      </c>
      <c r="D6066" s="119" t="str">
        <f>IF(G6066="","",VLOOKUP(G6066,номенклатури!R:T,2,0))</f>
        <v/>
      </c>
      <c r="E6066" s="333" t="str">
        <f>IF(G6066="","",VLOOKUP(G6066,номенклатури!R:T,3,0))</f>
        <v/>
      </c>
      <c r="F6066" s="159" t="str">
        <f>IF(G6066="","",IF(ISERROR(VLOOKUP(G6066,номенклатури!V:V,1,0)),E6066*H6066,E6066*I6066))</f>
        <v/>
      </c>
      <c r="G6066" s="14"/>
      <c r="H6066" s="15"/>
      <c r="I6066" s="15"/>
      <c r="J6066" s="15"/>
      <c r="K6066" s="15"/>
      <c r="L6066" s="217"/>
      <c r="M6066" s="22"/>
      <c r="N6066" s="119" t="str">
        <f>IF(G6066="","",VLOOKUP(G6066,номенклатури!R:U,4,0))</f>
        <v/>
      </c>
      <c r="O6066" s="119" t="str">
        <f>IF(M6066="","",VLOOKUP(M6066,'14'!D:D,1,0))</f>
        <v/>
      </c>
    </row>
    <row r="6067" spans="1:15" ht="12.75" customHeight="1" x14ac:dyDescent="0.2">
      <c r="A6067" s="36" t="str">
        <f>'0'!$A$4</f>
        <v>………………..</v>
      </c>
      <c r="B6067" s="37">
        <f>'0'!$A$2</f>
        <v>46112</v>
      </c>
      <c r="C6067" s="37" t="s">
        <v>1243</v>
      </c>
      <c r="D6067" s="119" t="str">
        <f>IF(G6067="","",VLOOKUP(G6067,номенклатури!R:T,2,0))</f>
        <v/>
      </c>
      <c r="E6067" s="333" t="str">
        <f>IF(G6067="","",VLOOKUP(G6067,номенклатури!R:T,3,0))</f>
        <v/>
      </c>
      <c r="F6067" s="159" t="str">
        <f>IF(G6067="","",IF(ISERROR(VLOOKUP(G6067,номенклатури!V:V,1,0)),E6067*H6067,E6067*I6067))</f>
        <v/>
      </c>
      <c r="G6067" s="14"/>
      <c r="H6067" s="15"/>
      <c r="I6067" s="15"/>
      <c r="J6067" s="15"/>
      <c r="K6067" s="15"/>
      <c r="L6067" s="217"/>
      <c r="M6067" s="22"/>
      <c r="N6067" s="119" t="str">
        <f>IF(G6067="","",VLOOKUP(G6067,номенклатури!R:U,4,0))</f>
        <v/>
      </c>
      <c r="O6067" s="119" t="str">
        <f>IF(M6067="","",VLOOKUP(M6067,'14'!D:D,1,0))</f>
        <v/>
      </c>
    </row>
    <row r="6068" spans="1:15" ht="12.75" customHeight="1" x14ac:dyDescent="0.2">
      <c r="A6068" s="36" t="str">
        <f>'0'!$A$4</f>
        <v>………………..</v>
      </c>
      <c r="B6068" s="37">
        <f>'0'!$A$2</f>
        <v>46112</v>
      </c>
      <c r="C6068" s="37" t="s">
        <v>1243</v>
      </c>
      <c r="D6068" s="119" t="str">
        <f>IF(G6068="","",VLOOKUP(G6068,номенклатури!R:T,2,0))</f>
        <v/>
      </c>
      <c r="E6068" s="333" t="str">
        <f>IF(G6068="","",VLOOKUP(G6068,номенклатури!R:T,3,0))</f>
        <v/>
      </c>
      <c r="F6068" s="159" t="str">
        <f>IF(G6068="","",IF(ISERROR(VLOOKUP(G6068,номенклатури!V:V,1,0)),E6068*H6068,E6068*I6068))</f>
        <v/>
      </c>
      <c r="G6068" s="14"/>
      <c r="H6068" s="15"/>
      <c r="I6068" s="15"/>
      <c r="J6068" s="15"/>
      <c r="K6068" s="15"/>
      <c r="L6068" s="217"/>
      <c r="M6068" s="22"/>
      <c r="N6068" s="119" t="str">
        <f>IF(G6068="","",VLOOKUP(G6068,номенклатури!R:U,4,0))</f>
        <v/>
      </c>
      <c r="O6068" s="119" t="str">
        <f>IF(M6068="","",VLOOKUP(M6068,'14'!D:D,1,0))</f>
        <v/>
      </c>
    </row>
    <row r="6069" spans="1:15" ht="12.75" customHeight="1" x14ac:dyDescent="0.2">
      <c r="A6069" s="36" t="str">
        <f>'0'!$A$4</f>
        <v>………………..</v>
      </c>
      <c r="B6069" s="37">
        <f>'0'!$A$2</f>
        <v>46112</v>
      </c>
      <c r="C6069" s="37" t="s">
        <v>1243</v>
      </c>
      <c r="D6069" s="119" t="str">
        <f>IF(G6069="","",VLOOKUP(G6069,номенклатури!R:T,2,0))</f>
        <v/>
      </c>
      <c r="E6069" s="333" t="str">
        <f>IF(G6069="","",VLOOKUP(G6069,номенклатури!R:T,3,0))</f>
        <v/>
      </c>
      <c r="F6069" s="159" t="str">
        <f>IF(G6069="","",IF(ISERROR(VLOOKUP(G6069,номенклатури!V:V,1,0)),E6069*H6069,E6069*I6069))</f>
        <v/>
      </c>
      <c r="G6069" s="14"/>
      <c r="H6069" s="15"/>
      <c r="I6069" s="15"/>
      <c r="J6069" s="15"/>
      <c r="K6069" s="15"/>
      <c r="L6069" s="217"/>
      <c r="M6069" s="22"/>
      <c r="N6069" s="119" t="str">
        <f>IF(G6069="","",VLOOKUP(G6069,номенклатури!R:U,4,0))</f>
        <v/>
      </c>
      <c r="O6069" s="119" t="str">
        <f>IF(M6069="","",VLOOKUP(M6069,'14'!D:D,1,0))</f>
        <v/>
      </c>
    </row>
    <row r="6070" spans="1:15" ht="12.75" customHeight="1" x14ac:dyDescent="0.2">
      <c r="A6070" s="36" t="str">
        <f>'0'!$A$4</f>
        <v>………………..</v>
      </c>
      <c r="B6070" s="37">
        <f>'0'!$A$2</f>
        <v>46112</v>
      </c>
      <c r="C6070" s="37" t="s">
        <v>1243</v>
      </c>
      <c r="D6070" s="119" t="str">
        <f>IF(G6070="","",VLOOKUP(G6070,номенклатури!R:T,2,0))</f>
        <v/>
      </c>
      <c r="E6070" s="333" t="str">
        <f>IF(G6070="","",VLOOKUP(G6070,номенклатури!R:T,3,0))</f>
        <v/>
      </c>
      <c r="F6070" s="159" t="str">
        <f>IF(G6070="","",IF(ISERROR(VLOOKUP(G6070,номенклатури!V:V,1,0)),E6070*H6070,E6070*I6070))</f>
        <v/>
      </c>
      <c r="G6070" s="14"/>
      <c r="H6070" s="15"/>
      <c r="I6070" s="15"/>
      <c r="J6070" s="15"/>
      <c r="K6070" s="15"/>
      <c r="L6070" s="217"/>
      <c r="M6070" s="22"/>
      <c r="N6070" s="119" t="str">
        <f>IF(G6070="","",VLOOKUP(G6070,номенклатури!R:U,4,0))</f>
        <v/>
      </c>
      <c r="O6070" s="119" t="str">
        <f>IF(M6070="","",VLOOKUP(M6070,'14'!D:D,1,0))</f>
        <v/>
      </c>
    </row>
    <row r="6071" spans="1:15" ht="12.75" customHeight="1" x14ac:dyDescent="0.2">
      <c r="A6071" s="36" t="str">
        <f>'0'!$A$4</f>
        <v>………………..</v>
      </c>
      <c r="B6071" s="37">
        <f>'0'!$A$2</f>
        <v>46112</v>
      </c>
      <c r="C6071" s="37" t="s">
        <v>1243</v>
      </c>
      <c r="D6071" s="119" t="str">
        <f>IF(G6071="","",VLOOKUP(G6071,номенклатури!R:T,2,0))</f>
        <v/>
      </c>
      <c r="E6071" s="333" t="str">
        <f>IF(G6071="","",VLOOKUP(G6071,номенклатури!R:T,3,0))</f>
        <v/>
      </c>
      <c r="F6071" s="159" t="str">
        <f>IF(G6071="","",IF(ISERROR(VLOOKUP(G6071,номенклатури!V:V,1,0)),E6071*H6071,E6071*I6071))</f>
        <v/>
      </c>
      <c r="G6071" s="14"/>
      <c r="H6071" s="15"/>
      <c r="I6071" s="15"/>
      <c r="J6071" s="15"/>
      <c r="K6071" s="15"/>
      <c r="L6071" s="217"/>
      <c r="M6071" s="22"/>
      <c r="N6071" s="119" t="str">
        <f>IF(G6071="","",VLOOKUP(G6071,номенклатури!R:U,4,0))</f>
        <v/>
      </c>
      <c r="O6071" s="119" t="str">
        <f>IF(M6071="","",VLOOKUP(M6071,'14'!D:D,1,0))</f>
        <v/>
      </c>
    </row>
    <row r="6072" spans="1:15" ht="12.75" customHeight="1" x14ac:dyDescent="0.2">
      <c r="A6072" s="36" t="str">
        <f>'0'!$A$4</f>
        <v>………………..</v>
      </c>
      <c r="B6072" s="37">
        <f>'0'!$A$2</f>
        <v>46112</v>
      </c>
      <c r="C6072" s="37" t="s">
        <v>1243</v>
      </c>
      <c r="D6072" s="119" t="str">
        <f>IF(G6072="","",VLOOKUP(G6072,номенклатури!R:T,2,0))</f>
        <v/>
      </c>
      <c r="E6072" s="333" t="str">
        <f>IF(G6072="","",VLOOKUP(G6072,номенклатури!R:T,3,0))</f>
        <v/>
      </c>
      <c r="F6072" s="159" t="str">
        <f>IF(G6072="","",IF(ISERROR(VLOOKUP(G6072,номенклатури!V:V,1,0)),E6072*H6072,E6072*I6072))</f>
        <v/>
      </c>
      <c r="G6072" s="14"/>
      <c r="H6072" s="15"/>
      <c r="I6072" s="15"/>
      <c r="J6072" s="15"/>
      <c r="K6072" s="15"/>
      <c r="L6072" s="217"/>
      <c r="M6072" s="22"/>
      <c r="N6072" s="119" t="str">
        <f>IF(G6072="","",VLOOKUP(G6072,номенклатури!R:U,4,0))</f>
        <v/>
      </c>
      <c r="O6072" s="119" t="str">
        <f>IF(M6072="","",VLOOKUP(M6072,'14'!D:D,1,0))</f>
        <v/>
      </c>
    </row>
    <row r="6073" spans="1:15" ht="12.75" customHeight="1" x14ac:dyDescent="0.2">
      <c r="A6073" s="36" t="str">
        <f>'0'!$A$4</f>
        <v>………………..</v>
      </c>
      <c r="B6073" s="37">
        <f>'0'!$A$2</f>
        <v>46112</v>
      </c>
      <c r="C6073" s="37" t="s">
        <v>1243</v>
      </c>
      <c r="D6073" s="119" t="str">
        <f>IF(G6073="","",VLOOKUP(G6073,номенклатури!R:T,2,0))</f>
        <v/>
      </c>
      <c r="E6073" s="333" t="str">
        <f>IF(G6073="","",VLOOKUP(G6073,номенклатури!R:T,3,0))</f>
        <v/>
      </c>
      <c r="F6073" s="159" t="str">
        <f>IF(G6073="","",IF(ISERROR(VLOOKUP(G6073,номенклатури!V:V,1,0)),E6073*H6073,E6073*I6073))</f>
        <v/>
      </c>
      <c r="G6073" s="14"/>
      <c r="H6073" s="15"/>
      <c r="I6073" s="15"/>
      <c r="J6073" s="15"/>
      <c r="K6073" s="15"/>
      <c r="L6073" s="217"/>
      <c r="M6073" s="22"/>
      <c r="N6073" s="119" t="str">
        <f>IF(G6073="","",VLOOKUP(G6073,номенклатури!R:U,4,0))</f>
        <v/>
      </c>
      <c r="O6073" s="119" t="str">
        <f>IF(M6073="","",VLOOKUP(M6073,'14'!D:D,1,0))</f>
        <v/>
      </c>
    </row>
    <row r="6074" spans="1:15" ht="12.75" customHeight="1" x14ac:dyDescent="0.2">
      <c r="A6074" s="36" t="str">
        <f>'0'!$A$4</f>
        <v>………………..</v>
      </c>
      <c r="B6074" s="37">
        <f>'0'!$A$2</f>
        <v>46112</v>
      </c>
      <c r="C6074" s="37" t="s">
        <v>1243</v>
      </c>
      <c r="D6074" s="119" t="str">
        <f>IF(G6074="","",VLOOKUP(G6074,номенклатури!R:T,2,0))</f>
        <v/>
      </c>
      <c r="E6074" s="333" t="str">
        <f>IF(G6074="","",VLOOKUP(G6074,номенклатури!R:T,3,0))</f>
        <v/>
      </c>
      <c r="F6074" s="159" t="str">
        <f>IF(G6074="","",IF(ISERROR(VLOOKUP(G6074,номенклатури!V:V,1,0)),E6074*H6074,E6074*I6074))</f>
        <v/>
      </c>
      <c r="G6074" s="14"/>
      <c r="H6074" s="15"/>
      <c r="I6074" s="15"/>
      <c r="J6074" s="15"/>
      <c r="K6074" s="15"/>
      <c r="L6074" s="217"/>
      <c r="M6074" s="22"/>
      <c r="N6074" s="119" t="str">
        <f>IF(G6074="","",VLOOKUP(G6074,номенклатури!R:U,4,0))</f>
        <v/>
      </c>
      <c r="O6074" s="119" t="str">
        <f>IF(M6074="","",VLOOKUP(M6074,'14'!D:D,1,0))</f>
        <v/>
      </c>
    </row>
    <row r="6075" spans="1:15" ht="12.75" customHeight="1" x14ac:dyDescent="0.2">
      <c r="A6075" s="36" t="str">
        <f>'0'!$A$4</f>
        <v>………………..</v>
      </c>
      <c r="B6075" s="37">
        <f>'0'!$A$2</f>
        <v>46112</v>
      </c>
      <c r="C6075" s="37" t="s">
        <v>1243</v>
      </c>
      <c r="D6075" s="119" t="str">
        <f>IF(G6075="","",VLOOKUP(G6075,номенклатури!R:T,2,0))</f>
        <v/>
      </c>
      <c r="E6075" s="333" t="str">
        <f>IF(G6075="","",VLOOKUP(G6075,номенклатури!R:T,3,0))</f>
        <v/>
      </c>
      <c r="F6075" s="159" t="str">
        <f>IF(G6075="","",IF(ISERROR(VLOOKUP(G6075,номенклатури!V:V,1,0)),E6075*H6075,E6075*I6075))</f>
        <v/>
      </c>
      <c r="G6075" s="14"/>
      <c r="H6075" s="15"/>
      <c r="I6075" s="15"/>
      <c r="J6075" s="15"/>
      <c r="K6075" s="15"/>
      <c r="L6075" s="217"/>
      <c r="M6075" s="22"/>
      <c r="N6075" s="119" t="str">
        <f>IF(G6075="","",VLOOKUP(G6075,номенклатури!R:U,4,0))</f>
        <v/>
      </c>
      <c r="O6075" s="119" t="str">
        <f>IF(M6075="","",VLOOKUP(M6075,'14'!D:D,1,0))</f>
        <v/>
      </c>
    </row>
    <row r="6076" spans="1:15" ht="12.75" customHeight="1" x14ac:dyDescent="0.2">
      <c r="A6076" s="36" t="str">
        <f>'0'!$A$4</f>
        <v>………………..</v>
      </c>
      <c r="B6076" s="37">
        <f>'0'!$A$2</f>
        <v>46112</v>
      </c>
      <c r="C6076" s="37" t="s">
        <v>1243</v>
      </c>
      <c r="D6076" s="119" t="str">
        <f>IF(G6076="","",VLOOKUP(G6076,номенклатури!R:T,2,0))</f>
        <v/>
      </c>
      <c r="E6076" s="333" t="str">
        <f>IF(G6076="","",VLOOKUP(G6076,номенклатури!R:T,3,0))</f>
        <v/>
      </c>
      <c r="F6076" s="159" t="str">
        <f>IF(G6076="","",IF(ISERROR(VLOOKUP(G6076,номенклатури!V:V,1,0)),E6076*H6076,E6076*I6076))</f>
        <v/>
      </c>
      <c r="G6076" s="14"/>
      <c r="H6076" s="15"/>
      <c r="I6076" s="15"/>
      <c r="J6076" s="15"/>
      <c r="K6076" s="15"/>
      <c r="L6076" s="217"/>
      <c r="M6076" s="22"/>
      <c r="N6076" s="119" t="str">
        <f>IF(G6076="","",VLOOKUP(G6076,номенклатури!R:U,4,0))</f>
        <v/>
      </c>
      <c r="O6076" s="119" t="str">
        <f>IF(M6076="","",VLOOKUP(M6076,'14'!D:D,1,0))</f>
        <v/>
      </c>
    </row>
    <row r="6077" spans="1:15" ht="12.75" customHeight="1" x14ac:dyDescent="0.2">
      <c r="A6077" s="36" t="str">
        <f>'0'!$A$4</f>
        <v>………………..</v>
      </c>
      <c r="B6077" s="37">
        <f>'0'!$A$2</f>
        <v>46112</v>
      </c>
      <c r="C6077" s="37" t="s">
        <v>1243</v>
      </c>
      <c r="D6077" s="119" t="str">
        <f>IF(G6077="","",VLOOKUP(G6077,номенклатури!R:T,2,0))</f>
        <v/>
      </c>
      <c r="E6077" s="333" t="str">
        <f>IF(G6077="","",VLOOKUP(G6077,номенклатури!R:T,3,0))</f>
        <v/>
      </c>
      <c r="F6077" s="159" t="str">
        <f>IF(G6077="","",IF(ISERROR(VLOOKUP(G6077,номенклатури!V:V,1,0)),E6077*H6077,E6077*I6077))</f>
        <v/>
      </c>
      <c r="G6077" s="14"/>
      <c r="H6077" s="15"/>
      <c r="I6077" s="15"/>
      <c r="J6077" s="15"/>
      <c r="K6077" s="15"/>
      <c r="L6077" s="217"/>
      <c r="M6077" s="22"/>
      <c r="N6077" s="119" t="str">
        <f>IF(G6077="","",VLOOKUP(G6077,номенклатури!R:U,4,0))</f>
        <v/>
      </c>
      <c r="O6077" s="119" t="str">
        <f>IF(M6077="","",VLOOKUP(M6077,'14'!D:D,1,0))</f>
        <v/>
      </c>
    </row>
    <row r="6078" spans="1:15" ht="12.75" customHeight="1" x14ac:dyDescent="0.2">
      <c r="A6078" s="36" t="str">
        <f>'0'!$A$4</f>
        <v>………………..</v>
      </c>
      <c r="B6078" s="37">
        <f>'0'!$A$2</f>
        <v>46112</v>
      </c>
      <c r="C6078" s="37" t="s">
        <v>1243</v>
      </c>
      <c r="D6078" s="119" t="str">
        <f>IF(G6078="","",VLOOKUP(G6078,номенклатури!R:T,2,0))</f>
        <v/>
      </c>
      <c r="E6078" s="333" t="str">
        <f>IF(G6078="","",VLOOKUP(G6078,номенклатури!R:T,3,0))</f>
        <v/>
      </c>
      <c r="F6078" s="159" t="str">
        <f>IF(G6078="","",IF(ISERROR(VLOOKUP(G6078,номенклатури!V:V,1,0)),E6078*H6078,E6078*I6078))</f>
        <v/>
      </c>
      <c r="G6078" s="14"/>
      <c r="H6078" s="15"/>
      <c r="I6078" s="15"/>
      <c r="J6078" s="15"/>
      <c r="K6078" s="15"/>
      <c r="L6078" s="217"/>
      <c r="M6078" s="22"/>
      <c r="N6078" s="119" t="str">
        <f>IF(G6078="","",VLOOKUP(G6078,номенклатури!R:U,4,0))</f>
        <v/>
      </c>
      <c r="O6078" s="119" t="str">
        <f>IF(M6078="","",VLOOKUP(M6078,'14'!D:D,1,0))</f>
        <v/>
      </c>
    </row>
    <row r="6079" spans="1:15" ht="12.75" customHeight="1" x14ac:dyDescent="0.2">
      <c r="A6079" s="36" t="str">
        <f>'0'!$A$4</f>
        <v>………………..</v>
      </c>
      <c r="B6079" s="37">
        <f>'0'!$A$2</f>
        <v>46112</v>
      </c>
      <c r="C6079" s="37" t="s">
        <v>1243</v>
      </c>
      <c r="D6079" s="119" t="str">
        <f>IF(G6079="","",VLOOKUP(G6079,номенклатури!R:T,2,0))</f>
        <v/>
      </c>
      <c r="E6079" s="333" t="str">
        <f>IF(G6079="","",VLOOKUP(G6079,номенклатури!R:T,3,0))</f>
        <v/>
      </c>
      <c r="F6079" s="159" t="str">
        <f>IF(G6079="","",IF(ISERROR(VLOOKUP(G6079,номенклатури!V:V,1,0)),E6079*H6079,E6079*I6079))</f>
        <v/>
      </c>
      <c r="G6079" s="14"/>
      <c r="H6079" s="15"/>
      <c r="I6079" s="15"/>
      <c r="J6079" s="15"/>
      <c r="K6079" s="15"/>
      <c r="L6079" s="217"/>
      <c r="M6079" s="22"/>
      <c r="N6079" s="119" t="str">
        <f>IF(G6079="","",VLOOKUP(G6079,номенклатури!R:U,4,0))</f>
        <v/>
      </c>
      <c r="O6079" s="119" t="str">
        <f>IF(M6079="","",VLOOKUP(M6079,'14'!D:D,1,0))</f>
        <v/>
      </c>
    </row>
    <row r="6080" spans="1:15" ht="12.75" customHeight="1" x14ac:dyDescent="0.2">
      <c r="A6080" s="36" t="str">
        <f>'0'!$A$4</f>
        <v>………………..</v>
      </c>
      <c r="B6080" s="37">
        <f>'0'!$A$2</f>
        <v>46112</v>
      </c>
      <c r="C6080" s="37" t="s">
        <v>1243</v>
      </c>
      <c r="D6080" s="119" t="str">
        <f>IF(G6080="","",VLOOKUP(G6080,номенклатури!R:T,2,0))</f>
        <v/>
      </c>
      <c r="E6080" s="333" t="str">
        <f>IF(G6080="","",VLOOKUP(G6080,номенклатури!R:T,3,0))</f>
        <v/>
      </c>
      <c r="F6080" s="159" t="str">
        <f>IF(G6080="","",IF(ISERROR(VLOOKUP(G6080,номенклатури!V:V,1,0)),E6080*H6080,E6080*I6080))</f>
        <v/>
      </c>
      <c r="G6080" s="14"/>
      <c r="H6080" s="15"/>
      <c r="I6080" s="15"/>
      <c r="J6080" s="15"/>
      <c r="K6080" s="15"/>
      <c r="L6080" s="217"/>
      <c r="M6080" s="22"/>
      <c r="N6080" s="119" t="str">
        <f>IF(G6080="","",VLOOKUP(G6080,номенклатури!R:U,4,0))</f>
        <v/>
      </c>
      <c r="O6080" s="119" t="str">
        <f>IF(M6080="","",VLOOKUP(M6080,'14'!D:D,1,0))</f>
        <v/>
      </c>
    </row>
    <row r="6081" spans="1:15" ht="12.75" customHeight="1" x14ac:dyDescent="0.2">
      <c r="A6081" s="36" t="str">
        <f>'0'!$A$4</f>
        <v>………………..</v>
      </c>
      <c r="B6081" s="37">
        <f>'0'!$A$2</f>
        <v>46112</v>
      </c>
      <c r="C6081" s="37" t="s">
        <v>1243</v>
      </c>
      <c r="D6081" s="119" t="str">
        <f>IF(G6081="","",VLOOKUP(G6081,номенклатури!R:T,2,0))</f>
        <v/>
      </c>
      <c r="E6081" s="333" t="str">
        <f>IF(G6081="","",VLOOKUP(G6081,номенклатури!R:T,3,0))</f>
        <v/>
      </c>
      <c r="F6081" s="159" t="str">
        <f>IF(G6081="","",IF(ISERROR(VLOOKUP(G6081,номенклатури!V:V,1,0)),E6081*H6081,E6081*I6081))</f>
        <v/>
      </c>
      <c r="G6081" s="14"/>
      <c r="H6081" s="15"/>
      <c r="I6081" s="15"/>
      <c r="J6081" s="15"/>
      <c r="K6081" s="15"/>
      <c r="L6081" s="217"/>
      <c r="M6081" s="22"/>
      <c r="N6081" s="119" t="str">
        <f>IF(G6081="","",VLOOKUP(G6081,номенклатури!R:U,4,0))</f>
        <v/>
      </c>
      <c r="O6081" s="119" t="str">
        <f>IF(M6081="","",VLOOKUP(M6081,'14'!D:D,1,0))</f>
        <v/>
      </c>
    </row>
    <row r="6082" spans="1:15" ht="12.75" customHeight="1" x14ac:dyDescent="0.2">
      <c r="A6082" s="36" t="str">
        <f>'0'!$A$4</f>
        <v>………………..</v>
      </c>
      <c r="B6082" s="37">
        <f>'0'!$A$2</f>
        <v>46112</v>
      </c>
      <c r="C6082" s="37" t="s">
        <v>1243</v>
      </c>
      <c r="D6082" s="119" t="str">
        <f>IF(G6082="","",VLOOKUP(G6082,номенклатури!R:T,2,0))</f>
        <v/>
      </c>
      <c r="E6082" s="333" t="str">
        <f>IF(G6082="","",VLOOKUP(G6082,номенклатури!R:T,3,0))</f>
        <v/>
      </c>
      <c r="F6082" s="159" t="str">
        <f>IF(G6082="","",IF(ISERROR(VLOOKUP(G6082,номенклатури!V:V,1,0)),E6082*H6082,E6082*I6082))</f>
        <v/>
      </c>
      <c r="G6082" s="14"/>
      <c r="H6082" s="15"/>
      <c r="I6082" s="15"/>
      <c r="J6082" s="15"/>
      <c r="K6082" s="15"/>
      <c r="L6082" s="217"/>
      <c r="M6082" s="22"/>
      <c r="N6082" s="119" t="str">
        <f>IF(G6082="","",VLOOKUP(G6082,номенклатури!R:U,4,0))</f>
        <v/>
      </c>
      <c r="O6082" s="119" t="str">
        <f>IF(M6082="","",VLOOKUP(M6082,'14'!D:D,1,0))</f>
        <v/>
      </c>
    </row>
    <row r="6083" spans="1:15" ht="12.75" customHeight="1" x14ac:dyDescent="0.2">
      <c r="A6083" s="36" t="str">
        <f>'0'!$A$4</f>
        <v>………………..</v>
      </c>
      <c r="B6083" s="37">
        <f>'0'!$A$2</f>
        <v>46112</v>
      </c>
      <c r="C6083" s="37" t="s">
        <v>1243</v>
      </c>
      <c r="D6083" s="119" t="str">
        <f>IF(G6083="","",VLOOKUP(G6083,номенклатури!R:T,2,0))</f>
        <v/>
      </c>
      <c r="E6083" s="333" t="str">
        <f>IF(G6083="","",VLOOKUP(G6083,номенклатури!R:T,3,0))</f>
        <v/>
      </c>
      <c r="F6083" s="159" t="str">
        <f>IF(G6083="","",IF(ISERROR(VLOOKUP(G6083,номенклатури!V:V,1,0)),E6083*H6083,E6083*I6083))</f>
        <v/>
      </c>
      <c r="G6083" s="14"/>
      <c r="H6083" s="15"/>
      <c r="I6083" s="15"/>
      <c r="J6083" s="15"/>
      <c r="K6083" s="15"/>
      <c r="L6083" s="217"/>
      <c r="M6083" s="22"/>
      <c r="N6083" s="119" t="str">
        <f>IF(G6083="","",VLOOKUP(G6083,номенклатури!R:U,4,0))</f>
        <v/>
      </c>
      <c r="O6083" s="119" t="str">
        <f>IF(M6083="","",VLOOKUP(M6083,'14'!D:D,1,0))</f>
        <v/>
      </c>
    </row>
    <row r="6084" spans="1:15" ht="12.75" customHeight="1" x14ac:dyDescent="0.2">
      <c r="A6084" s="36" t="str">
        <f>'0'!$A$4</f>
        <v>………………..</v>
      </c>
      <c r="B6084" s="37">
        <f>'0'!$A$2</f>
        <v>46112</v>
      </c>
      <c r="C6084" s="37" t="s">
        <v>1243</v>
      </c>
      <c r="D6084" s="119" t="str">
        <f>IF(G6084="","",VLOOKUP(G6084,номенклатури!R:T,2,0))</f>
        <v/>
      </c>
      <c r="E6084" s="333" t="str">
        <f>IF(G6084="","",VLOOKUP(G6084,номенклатури!R:T,3,0))</f>
        <v/>
      </c>
      <c r="F6084" s="159" t="str">
        <f>IF(G6084="","",IF(ISERROR(VLOOKUP(G6084,номенклатури!V:V,1,0)),E6084*H6084,E6084*I6084))</f>
        <v/>
      </c>
      <c r="G6084" s="14"/>
      <c r="H6084" s="15"/>
      <c r="I6084" s="15"/>
      <c r="J6084" s="15"/>
      <c r="K6084" s="15"/>
      <c r="L6084" s="217"/>
      <c r="M6084" s="22"/>
      <c r="N6084" s="119" t="str">
        <f>IF(G6084="","",VLOOKUP(G6084,номенклатури!R:U,4,0))</f>
        <v/>
      </c>
      <c r="O6084" s="119" t="str">
        <f>IF(M6084="","",VLOOKUP(M6084,'14'!D:D,1,0))</f>
        <v/>
      </c>
    </row>
    <row r="6085" spans="1:15" ht="12.75" customHeight="1" x14ac:dyDescent="0.2">
      <c r="A6085" s="36" t="str">
        <f>'0'!$A$4</f>
        <v>………………..</v>
      </c>
      <c r="B6085" s="37">
        <f>'0'!$A$2</f>
        <v>46112</v>
      </c>
      <c r="C6085" s="37" t="s">
        <v>1243</v>
      </c>
      <c r="D6085" s="119" t="str">
        <f>IF(G6085="","",VLOOKUP(G6085,номенклатури!R:T,2,0))</f>
        <v/>
      </c>
      <c r="E6085" s="333" t="str">
        <f>IF(G6085="","",VLOOKUP(G6085,номенклатури!R:T,3,0))</f>
        <v/>
      </c>
      <c r="F6085" s="159" t="str">
        <f>IF(G6085="","",IF(ISERROR(VLOOKUP(G6085,номенклатури!V:V,1,0)),E6085*H6085,E6085*I6085))</f>
        <v/>
      </c>
      <c r="G6085" s="14"/>
      <c r="H6085" s="15"/>
      <c r="I6085" s="15"/>
      <c r="J6085" s="15"/>
      <c r="K6085" s="15"/>
      <c r="L6085" s="217"/>
      <c r="M6085" s="22"/>
      <c r="N6085" s="119" t="str">
        <f>IF(G6085="","",VLOOKUP(G6085,номенклатури!R:U,4,0))</f>
        <v/>
      </c>
      <c r="O6085" s="119" t="str">
        <f>IF(M6085="","",VLOOKUP(M6085,'14'!D:D,1,0))</f>
        <v/>
      </c>
    </row>
    <row r="6086" spans="1:15" ht="12.75" customHeight="1" x14ac:dyDescent="0.2">
      <c r="A6086" s="36" t="str">
        <f>'0'!$A$4</f>
        <v>………………..</v>
      </c>
      <c r="B6086" s="37">
        <f>'0'!$A$2</f>
        <v>46112</v>
      </c>
      <c r="C6086" s="37" t="s">
        <v>1243</v>
      </c>
      <c r="D6086" s="119" t="str">
        <f>IF(G6086="","",VLOOKUP(G6086,номенклатури!R:T,2,0))</f>
        <v/>
      </c>
      <c r="E6086" s="333" t="str">
        <f>IF(G6086="","",VLOOKUP(G6086,номенклатури!R:T,3,0))</f>
        <v/>
      </c>
      <c r="F6086" s="159" t="str">
        <f>IF(G6086="","",IF(ISERROR(VLOOKUP(G6086,номенклатури!V:V,1,0)),E6086*H6086,E6086*I6086))</f>
        <v/>
      </c>
      <c r="G6086" s="14"/>
      <c r="H6086" s="15"/>
      <c r="I6086" s="15"/>
      <c r="J6086" s="15"/>
      <c r="K6086" s="15"/>
      <c r="L6086" s="217"/>
      <c r="M6086" s="22"/>
      <c r="N6086" s="119" t="str">
        <f>IF(G6086="","",VLOOKUP(G6086,номенклатури!R:U,4,0))</f>
        <v/>
      </c>
      <c r="O6086" s="119" t="str">
        <f>IF(M6086="","",VLOOKUP(M6086,'14'!D:D,1,0))</f>
        <v/>
      </c>
    </row>
    <row r="6087" spans="1:15" ht="12.75" customHeight="1" x14ac:dyDescent="0.2">
      <c r="A6087" s="36" t="str">
        <f>'0'!$A$4</f>
        <v>………………..</v>
      </c>
      <c r="B6087" s="37">
        <f>'0'!$A$2</f>
        <v>46112</v>
      </c>
      <c r="C6087" s="37" t="s">
        <v>1243</v>
      </c>
      <c r="D6087" s="119" t="str">
        <f>IF(G6087="","",VLOOKUP(G6087,номенклатури!R:T,2,0))</f>
        <v/>
      </c>
      <c r="E6087" s="333" t="str">
        <f>IF(G6087="","",VLOOKUP(G6087,номенклатури!R:T,3,0))</f>
        <v/>
      </c>
      <c r="F6087" s="159" t="str">
        <f>IF(G6087="","",IF(ISERROR(VLOOKUP(G6087,номенклатури!V:V,1,0)),E6087*H6087,E6087*I6087))</f>
        <v/>
      </c>
      <c r="G6087" s="14"/>
      <c r="H6087" s="15"/>
      <c r="I6087" s="15"/>
      <c r="J6087" s="15"/>
      <c r="K6087" s="15"/>
      <c r="L6087" s="217"/>
      <c r="M6087" s="22"/>
      <c r="N6087" s="119" t="str">
        <f>IF(G6087="","",VLOOKUP(G6087,номенклатури!R:U,4,0))</f>
        <v/>
      </c>
      <c r="O6087" s="119" t="str">
        <f>IF(M6087="","",VLOOKUP(M6087,'14'!D:D,1,0))</f>
        <v/>
      </c>
    </row>
    <row r="6088" spans="1:15" ht="12.75" customHeight="1" x14ac:dyDescent="0.2">
      <c r="A6088" s="36" t="str">
        <f>'0'!$A$4</f>
        <v>………………..</v>
      </c>
      <c r="B6088" s="37">
        <f>'0'!$A$2</f>
        <v>46112</v>
      </c>
      <c r="C6088" s="37" t="s">
        <v>1243</v>
      </c>
      <c r="D6088" s="119" t="str">
        <f>IF(G6088="","",VLOOKUP(G6088,номенклатури!R:T,2,0))</f>
        <v/>
      </c>
      <c r="E6088" s="333" t="str">
        <f>IF(G6088="","",VLOOKUP(G6088,номенклатури!R:T,3,0))</f>
        <v/>
      </c>
      <c r="F6088" s="159" t="str">
        <f>IF(G6088="","",IF(ISERROR(VLOOKUP(G6088,номенклатури!V:V,1,0)),E6088*H6088,E6088*I6088))</f>
        <v/>
      </c>
      <c r="G6088" s="14"/>
      <c r="H6088" s="15"/>
      <c r="I6088" s="15"/>
      <c r="J6088" s="15"/>
      <c r="K6088" s="15"/>
      <c r="L6088" s="217"/>
      <c r="M6088" s="22"/>
      <c r="N6088" s="119" t="str">
        <f>IF(G6088="","",VLOOKUP(G6088,номенклатури!R:U,4,0))</f>
        <v/>
      </c>
      <c r="O6088" s="119" t="str">
        <f>IF(M6088="","",VLOOKUP(M6088,'14'!D:D,1,0))</f>
        <v/>
      </c>
    </row>
    <row r="6089" spans="1:15" ht="12.75" customHeight="1" x14ac:dyDescent="0.2">
      <c r="A6089" s="36" t="str">
        <f>'0'!$A$4</f>
        <v>………………..</v>
      </c>
      <c r="B6089" s="37">
        <f>'0'!$A$2</f>
        <v>46112</v>
      </c>
      <c r="C6089" s="37" t="s">
        <v>1243</v>
      </c>
      <c r="D6089" s="119" t="str">
        <f>IF(G6089="","",VLOOKUP(G6089,номенклатури!R:T,2,0))</f>
        <v/>
      </c>
      <c r="E6089" s="333" t="str">
        <f>IF(G6089="","",VLOOKUP(G6089,номенклатури!R:T,3,0))</f>
        <v/>
      </c>
      <c r="F6089" s="159" t="str">
        <f>IF(G6089="","",IF(ISERROR(VLOOKUP(G6089,номенклатури!V:V,1,0)),E6089*H6089,E6089*I6089))</f>
        <v/>
      </c>
      <c r="G6089" s="14"/>
      <c r="H6089" s="15"/>
      <c r="I6089" s="15"/>
      <c r="J6089" s="15"/>
      <c r="K6089" s="15"/>
      <c r="L6089" s="217"/>
      <c r="M6089" s="22"/>
      <c r="N6089" s="119" t="str">
        <f>IF(G6089="","",VLOOKUP(G6089,номенклатури!R:U,4,0))</f>
        <v/>
      </c>
      <c r="O6089" s="119" t="str">
        <f>IF(M6089="","",VLOOKUP(M6089,'14'!D:D,1,0))</f>
        <v/>
      </c>
    </row>
    <row r="6090" spans="1:15" ht="12.75" customHeight="1" x14ac:dyDescent="0.2">
      <c r="A6090" s="36" t="str">
        <f>'0'!$A$4</f>
        <v>………………..</v>
      </c>
      <c r="B6090" s="37">
        <f>'0'!$A$2</f>
        <v>46112</v>
      </c>
      <c r="C6090" s="37" t="s">
        <v>1243</v>
      </c>
      <c r="D6090" s="119" t="str">
        <f>IF(G6090="","",VLOOKUP(G6090,номенклатури!R:T,2,0))</f>
        <v/>
      </c>
      <c r="E6090" s="333" t="str">
        <f>IF(G6090="","",VLOOKUP(G6090,номенклатури!R:T,3,0))</f>
        <v/>
      </c>
      <c r="F6090" s="159" t="str">
        <f>IF(G6090="","",IF(ISERROR(VLOOKUP(G6090,номенклатури!V:V,1,0)),E6090*H6090,E6090*I6090))</f>
        <v/>
      </c>
      <c r="G6090" s="14"/>
      <c r="H6090" s="15"/>
      <c r="I6090" s="15"/>
      <c r="J6090" s="15"/>
      <c r="K6090" s="15"/>
      <c r="L6090" s="217"/>
      <c r="M6090" s="22"/>
      <c r="N6090" s="119" t="str">
        <f>IF(G6090="","",VLOOKUP(G6090,номенклатури!R:U,4,0))</f>
        <v/>
      </c>
      <c r="O6090" s="119" t="str">
        <f>IF(M6090="","",VLOOKUP(M6090,'14'!D:D,1,0))</f>
        <v/>
      </c>
    </row>
    <row r="6091" spans="1:15" ht="12.75" customHeight="1" x14ac:dyDescent="0.2">
      <c r="A6091" s="36" t="str">
        <f>'0'!$A$4</f>
        <v>………………..</v>
      </c>
      <c r="B6091" s="37">
        <f>'0'!$A$2</f>
        <v>46112</v>
      </c>
      <c r="C6091" s="37" t="s">
        <v>1243</v>
      </c>
      <c r="D6091" s="119" t="str">
        <f>IF(G6091="","",VLOOKUP(G6091,номенклатури!R:T,2,0))</f>
        <v/>
      </c>
      <c r="E6091" s="333" t="str">
        <f>IF(G6091="","",VLOOKUP(G6091,номенклатури!R:T,3,0))</f>
        <v/>
      </c>
      <c r="F6091" s="159" t="str">
        <f>IF(G6091="","",IF(ISERROR(VLOOKUP(G6091,номенклатури!V:V,1,0)),E6091*H6091,E6091*I6091))</f>
        <v/>
      </c>
      <c r="G6091" s="14"/>
      <c r="H6091" s="15"/>
      <c r="I6091" s="15"/>
      <c r="J6091" s="15"/>
      <c r="K6091" s="15"/>
      <c r="L6091" s="217"/>
      <c r="M6091" s="22"/>
      <c r="N6091" s="119" t="str">
        <f>IF(G6091="","",VLOOKUP(G6091,номенклатури!R:U,4,0))</f>
        <v/>
      </c>
      <c r="O6091" s="119" t="str">
        <f>IF(M6091="","",VLOOKUP(M6091,'14'!D:D,1,0))</f>
        <v/>
      </c>
    </row>
    <row r="6092" spans="1:15" ht="12.75" customHeight="1" x14ac:dyDescent="0.2">
      <c r="A6092" s="36" t="str">
        <f>'0'!$A$4</f>
        <v>………………..</v>
      </c>
      <c r="B6092" s="37">
        <f>'0'!$A$2</f>
        <v>46112</v>
      </c>
      <c r="C6092" s="37" t="s">
        <v>1243</v>
      </c>
      <c r="D6092" s="119" t="str">
        <f>IF(G6092="","",VLOOKUP(G6092,номенклатури!R:T,2,0))</f>
        <v/>
      </c>
      <c r="E6092" s="333" t="str">
        <f>IF(G6092="","",VLOOKUP(G6092,номенклатури!R:T,3,0))</f>
        <v/>
      </c>
      <c r="F6092" s="159" t="str">
        <f>IF(G6092="","",IF(ISERROR(VLOOKUP(G6092,номенклатури!V:V,1,0)),E6092*H6092,E6092*I6092))</f>
        <v/>
      </c>
      <c r="G6092" s="14"/>
      <c r="H6092" s="15"/>
      <c r="I6092" s="15"/>
      <c r="J6092" s="15"/>
      <c r="K6092" s="15"/>
      <c r="L6092" s="217"/>
      <c r="M6092" s="22"/>
      <c r="N6092" s="119" t="str">
        <f>IF(G6092="","",VLOOKUP(G6092,номенклатури!R:U,4,0))</f>
        <v/>
      </c>
      <c r="O6092" s="119" t="str">
        <f>IF(M6092="","",VLOOKUP(M6092,'14'!D:D,1,0))</f>
        <v/>
      </c>
    </row>
    <row r="6093" spans="1:15" ht="12.75" customHeight="1" x14ac:dyDescent="0.2">
      <c r="A6093" s="36" t="str">
        <f>'0'!$A$4</f>
        <v>………………..</v>
      </c>
      <c r="B6093" s="37">
        <f>'0'!$A$2</f>
        <v>46112</v>
      </c>
      <c r="C6093" s="37" t="s">
        <v>1243</v>
      </c>
      <c r="D6093" s="119" t="str">
        <f>IF(G6093="","",VLOOKUP(G6093,номенклатури!R:T,2,0))</f>
        <v/>
      </c>
      <c r="E6093" s="333" t="str">
        <f>IF(G6093="","",VLOOKUP(G6093,номенклатури!R:T,3,0))</f>
        <v/>
      </c>
      <c r="F6093" s="159" t="str">
        <f>IF(G6093="","",IF(ISERROR(VLOOKUP(G6093,номенклатури!V:V,1,0)),E6093*H6093,E6093*I6093))</f>
        <v/>
      </c>
      <c r="G6093" s="14"/>
      <c r="H6093" s="15"/>
      <c r="I6093" s="15"/>
      <c r="J6093" s="15"/>
      <c r="K6093" s="15"/>
      <c r="L6093" s="217"/>
      <c r="M6093" s="22"/>
      <c r="N6093" s="119" t="str">
        <f>IF(G6093="","",VLOOKUP(G6093,номенклатури!R:U,4,0))</f>
        <v/>
      </c>
      <c r="O6093" s="119" t="str">
        <f>IF(M6093="","",VLOOKUP(M6093,'14'!D:D,1,0))</f>
        <v/>
      </c>
    </row>
    <row r="6094" spans="1:15" ht="12.75" customHeight="1" x14ac:dyDescent="0.2">
      <c r="A6094" s="36" t="str">
        <f>'0'!$A$4</f>
        <v>………………..</v>
      </c>
      <c r="B6094" s="37">
        <f>'0'!$A$2</f>
        <v>46112</v>
      </c>
      <c r="C6094" s="37" t="s">
        <v>1243</v>
      </c>
      <c r="D6094" s="119" t="str">
        <f>IF(G6094="","",VLOOKUP(G6094,номенклатури!R:T,2,0))</f>
        <v/>
      </c>
      <c r="E6094" s="333" t="str">
        <f>IF(G6094="","",VLOOKUP(G6094,номенклатури!R:T,3,0))</f>
        <v/>
      </c>
      <c r="F6094" s="159" t="str">
        <f>IF(G6094="","",IF(ISERROR(VLOOKUP(G6094,номенклатури!V:V,1,0)),E6094*H6094,E6094*I6094))</f>
        <v/>
      </c>
      <c r="G6094" s="14"/>
      <c r="H6094" s="15"/>
      <c r="I6094" s="15"/>
      <c r="J6094" s="15"/>
      <c r="K6094" s="15"/>
      <c r="L6094" s="217"/>
      <c r="M6094" s="22"/>
      <c r="N6094" s="119" t="str">
        <f>IF(G6094="","",VLOOKUP(G6094,номенклатури!R:U,4,0))</f>
        <v/>
      </c>
      <c r="O6094" s="119" t="str">
        <f>IF(M6094="","",VLOOKUP(M6094,'14'!D:D,1,0))</f>
        <v/>
      </c>
    </row>
    <row r="6095" spans="1:15" ht="12.75" customHeight="1" x14ac:dyDescent="0.2">
      <c r="A6095" s="36" t="str">
        <f>'0'!$A$4</f>
        <v>………………..</v>
      </c>
      <c r="B6095" s="37">
        <f>'0'!$A$2</f>
        <v>46112</v>
      </c>
      <c r="C6095" s="37" t="s">
        <v>1243</v>
      </c>
      <c r="D6095" s="119" t="str">
        <f>IF(G6095="","",VLOOKUP(G6095,номенклатури!R:T,2,0))</f>
        <v/>
      </c>
      <c r="E6095" s="333" t="str">
        <f>IF(G6095="","",VLOOKUP(G6095,номенклатури!R:T,3,0))</f>
        <v/>
      </c>
      <c r="F6095" s="159" t="str">
        <f>IF(G6095="","",IF(ISERROR(VLOOKUP(G6095,номенклатури!V:V,1,0)),E6095*H6095,E6095*I6095))</f>
        <v/>
      </c>
      <c r="G6095" s="14"/>
      <c r="H6095" s="15"/>
      <c r="I6095" s="15"/>
      <c r="J6095" s="15"/>
      <c r="K6095" s="15"/>
      <c r="L6095" s="217"/>
      <c r="M6095" s="22"/>
      <c r="N6095" s="119" t="str">
        <f>IF(G6095="","",VLOOKUP(G6095,номенклатури!R:U,4,0))</f>
        <v/>
      </c>
      <c r="O6095" s="119" t="str">
        <f>IF(M6095="","",VLOOKUP(M6095,'14'!D:D,1,0))</f>
        <v/>
      </c>
    </row>
    <row r="6096" spans="1:15" ht="12.75" customHeight="1" x14ac:dyDescent="0.2">
      <c r="A6096" s="36" t="str">
        <f>'0'!$A$4</f>
        <v>………………..</v>
      </c>
      <c r="B6096" s="37">
        <f>'0'!$A$2</f>
        <v>46112</v>
      </c>
      <c r="C6096" s="37" t="s">
        <v>1243</v>
      </c>
      <c r="D6096" s="119" t="str">
        <f>IF(G6096="","",VLOOKUP(G6096,номенклатури!R:T,2,0))</f>
        <v/>
      </c>
      <c r="E6096" s="333" t="str">
        <f>IF(G6096="","",VLOOKUP(G6096,номенклатури!R:T,3,0))</f>
        <v/>
      </c>
      <c r="F6096" s="159" t="str">
        <f>IF(G6096="","",IF(ISERROR(VLOOKUP(G6096,номенклатури!V:V,1,0)),E6096*H6096,E6096*I6096))</f>
        <v/>
      </c>
      <c r="G6096" s="14"/>
      <c r="H6096" s="15"/>
      <c r="I6096" s="15"/>
      <c r="J6096" s="15"/>
      <c r="K6096" s="15"/>
      <c r="L6096" s="217"/>
      <c r="M6096" s="22"/>
      <c r="N6096" s="119" t="str">
        <f>IF(G6096="","",VLOOKUP(G6096,номенклатури!R:U,4,0))</f>
        <v/>
      </c>
      <c r="O6096" s="119" t="str">
        <f>IF(M6096="","",VLOOKUP(M6096,'14'!D:D,1,0))</f>
        <v/>
      </c>
    </row>
    <row r="6097" spans="1:15" ht="12.75" customHeight="1" x14ac:dyDescent="0.2">
      <c r="A6097" s="36" t="str">
        <f>'0'!$A$4</f>
        <v>………………..</v>
      </c>
      <c r="B6097" s="37">
        <f>'0'!$A$2</f>
        <v>46112</v>
      </c>
      <c r="C6097" s="37" t="s">
        <v>1243</v>
      </c>
      <c r="D6097" s="119" t="str">
        <f>IF(G6097="","",VLOOKUP(G6097,номенклатури!R:T,2,0))</f>
        <v/>
      </c>
      <c r="E6097" s="333" t="str">
        <f>IF(G6097="","",VLOOKUP(G6097,номенклатури!R:T,3,0))</f>
        <v/>
      </c>
      <c r="F6097" s="159" t="str">
        <f>IF(G6097="","",IF(ISERROR(VLOOKUP(G6097,номенклатури!V:V,1,0)),E6097*H6097,E6097*I6097))</f>
        <v/>
      </c>
      <c r="G6097" s="14"/>
      <c r="H6097" s="15"/>
      <c r="I6097" s="15"/>
      <c r="J6097" s="15"/>
      <c r="K6097" s="15"/>
      <c r="L6097" s="217"/>
      <c r="M6097" s="22"/>
      <c r="N6097" s="119" t="str">
        <f>IF(G6097="","",VLOOKUP(G6097,номенклатури!R:U,4,0))</f>
        <v/>
      </c>
      <c r="O6097" s="119" t="str">
        <f>IF(M6097="","",VLOOKUP(M6097,'14'!D:D,1,0))</f>
        <v/>
      </c>
    </row>
    <row r="6098" spans="1:15" ht="12.75" customHeight="1" x14ac:dyDescent="0.2">
      <c r="A6098" s="36" t="str">
        <f>'0'!$A$4</f>
        <v>………………..</v>
      </c>
      <c r="B6098" s="37">
        <f>'0'!$A$2</f>
        <v>46112</v>
      </c>
      <c r="C6098" s="37" t="s">
        <v>1243</v>
      </c>
      <c r="D6098" s="119" t="str">
        <f>IF(G6098="","",VLOOKUP(G6098,номенклатури!R:T,2,0))</f>
        <v/>
      </c>
      <c r="E6098" s="333" t="str">
        <f>IF(G6098="","",VLOOKUP(G6098,номенклатури!R:T,3,0))</f>
        <v/>
      </c>
      <c r="F6098" s="159" t="str">
        <f>IF(G6098="","",IF(ISERROR(VLOOKUP(G6098,номенклатури!V:V,1,0)),E6098*H6098,E6098*I6098))</f>
        <v/>
      </c>
      <c r="G6098" s="14"/>
      <c r="H6098" s="15"/>
      <c r="I6098" s="15"/>
      <c r="J6098" s="15"/>
      <c r="K6098" s="15"/>
      <c r="L6098" s="217"/>
      <c r="M6098" s="22"/>
      <c r="N6098" s="119" t="str">
        <f>IF(G6098="","",VLOOKUP(G6098,номенклатури!R:U,4,0))</f>
        <v/>
      </c>
      <c r="O6098" s="119" t="str">
        <f>IF(M6098="","",VLOOKUP(M6098,'14'!D:D,1,0))</f>
        <v/>
      </c>
    </row>
    <row r="6099" spans="1:15" ht="12.75" customHeight="1" x14ac:dyDescent="0.2">
      <c r="A6099" s="36" t="str">
        <f>'0'!$A$4</f>
        <v>………………..</v>
      </c>
      <c r="B6099" s="37">
        <f>'0'!$A$2</f>
        <v>46112</v>
      </c>
      <c r="C6099" s="37" t="s">
        <v>1243</v>
      </c>
      <c r="D6099" s="119" t="str">
        <f>IF(G6099="","",VLOOKUP(G6099,номенклатури!R:T,2,0))</f>
        <v/>
      </c>
      <c r="E6099" s="333" t="str">
        <f>IF(G6099="","",VLOOKUP(G6099,номенклатури!R:T,3,0))</f>
        <v/>
      </c>
      <c r="F6099" s="159" t="str">
        <f>IF(G6099="","",IF(ISERROR(VLOOKUP(G6099,номенклатури!V:V,1,0)),E6099*H6099,E6099*I6099))</f>
        <v/>
      </c>
      <c r="G6099" s="14"/>
      <c r="H6099" s="15"/>
      <c r="I6099" s="15"/>
      <c r="J6099" s="15"/>
      <c r="K6099" s="15"/>
      <c r="L6099" s="217"/>
      <c r="M6099" s="22"/>
      <c r="N6099" s="119" t="str">
        <f>IF(G6099="","",VLOOKUP(G6099,номенклатури!R:U,4,0))</f>
        <v/>
      </c>
      <c r="O6099" s="119" t="str">
        <f>IF(M6099="","",VLOOKUP(M6099,'14'!D:D,1,0))</f>
        <v/>
      </c>
    </row>
    <row r="6100" spans="1:15" ht="12.75" customHeight="1" x14ac:dyDescent="0.2">
      <c r="A6100" s="36" t="str">
        <f>'0'!$A$4</f>
        <v>………………..</v>
      </c>
      <c r="B6100" s="37">
        <f>'0'!$A$2</f>
        <v>46112</v>
      </c>
      <c r="C6100" s="37" t="s">
        <v>1243</v>
      </c>
      <c r="D6100" s="119" t="str">
        <f>IF(G6100="","",VLOOKUP(G6100,номенклатури!R:T,2,0))</f>
        <v/>
      </c>
      <c r="E6100" s="333" t="str">
        <f>IF(G6100="","",VLOOKUP(G6100,номенклатури!R:T,3,0))</f>
        <v/>
      </c>
      <c r="F6100" s="159" t="str">
        <f>IF(G6100="","",IF(ISERROR(VLOOKUP(G6100,номенклатури!V:V,1,0)),E6100*H6100,E6100*I6100))</f>
        <v/>
      </c>
      <c r="G6100" s="14"/>
      <c r="H6100" s="15"/>
      <c r="I6100" s="15"/>
      <c r="J6100" s="15"/>
      <c r="K6100" s="15"/>
      <c r="L6100" s="217"/>
      <c r="M6100" s="22"/>
      <c r="N6100" s="119" t="str">
        <f>IF(G6100="","",VLOOKUP(G6100,номенклатури!R:U,4,0))</f>
        <v/>
      </c>
      <c r="O6100" s="119" t="str">
        <f>IF(M6100="","",VLOOKUP(M6100,'14'!D:D,1,0))</f>
        <v/>
      </c>
    </row>
    <row r="6101" spans="1:15" ht="12.75" customHeight="1" x14ac:dyDescent="0.2">
      <c r="A6101" s="36" t="str">
        <f>'0'!$A$4</f>
        <v>………………..</v>
      </c>
      <c r="B6101" s="37">
        <f>'0'!$A$2</f>
        <v>46112</v>
      </c>
      <c r="C6101" s="37" t="s">
        <v>1243</v>
      </c>
      <c r="D6101" s="119" t="str">
        <f>IF(G6101="","",VLOOKUP(G6101,номенклатури!R:T,2,0))</f>
        <v/>
      </c>
      <c r="E6101" s="333" t="str">
        <f>IF(G6101="","",VLOOKUP(G6101,номенклатури!R:T,3,0))</f>
        <v/>
      </c>
      <c r="F6101" s="159" t="str">
        <f>IF(G6101="","",IF(ISERROR(VLOOKUP(G6101,номенклатури!V:V,1,0)),E6101*H6101,E6101*I6101))</f>
        <v/>
      </c>
      <c r="G6101" s="14"/>
      <c r="H6101" s="15"/>
      <c r="I6101" s="15"/>
      <c r="J6101" s="15"/>
      <c r="K6101" s="15"/>
      <c r="L6101" s="217"/>
      <c r="M6101" s="22"/>
      <c r="N6101" s="119" t="str">
        <f>IF(G6101="","",VLOOKUP(G6101,номенклатури!R:U,4,0))</f>
        <v/>
      </c>
      <c r="O6101" s="119" t="str">
        <f>IF(M6101="","",VLOOKUP(M6101,'14'!D:D,1,0))</f>
        <v/>
      </c>
    </row>
    <row r="6102" spans="1:15" ht="12.75" customHeight="1" x14ac:dyDescent="0.2">
      <c r="A6102" s="36" t="str">
        <f>'0'!$A$4</f>
        <v>………………..</v>
      </c>
      <c r="B6102" s="37">
        <f>'0'!$A$2</f>
        <v>46112</v>
      </c>
      <c r="C6102" s="37" t="s">
        <v>1243</v>
      </c>
      <c r="D6102" s="119" t="str">
        <f>IF(G6102="","",VLOOKUP(G6102,номенклатури!R:T,2,0))</f>
        <v/>
      </c>
      <c r="E6102" s="333" t="str">
        <f>IF(G6102="","",VLOOKUP(G6102,номенклатури!R:T,3,0))</f>
        <v/>
      </c>
      <c r="F6102" s="159" t="str">
        <f>IF(G6102="","",IF(ISERROR(VLOOKUP(G6102,номенклатури!V:V,1,0)),E6102*H6102,E6102*I6102))</f>
        <v/>
      </c>
      <c r="G6102" s="14"/>
      <c r="H6102" s="15"/>
      <c r="I6102" s="15"/>
      <c r="J6102" s="15"/>
      <c r="K6102" s="15"/>
      <c r="L6102" s="217"/>
      <c r="M6102" s="22"/>
      <c r="N6102" s="119" t="str">
        <f>IF(G6102="","",VLOOKUP(G6102,номенклатури!R:U,4,0))</f>
        <v/>
      </c>
      <c r="O6102" s="119" t="str">
        <f>IF(M6102="","",VLOOKUP(M6102,'14'!D:D,1,0))</f>
        <v/>
      </c>
    </row>
    <row r="6103" spans="1:15" ht="12.75" customHeight="1" x14ac:dyDescent="0.2">
      <c r="A6103" s="36" t="str">
        <f>'0'!$A$4</f>
        <v>………………..</v>
      </c>
      <c r="B6103" s="37">
        <f>'0'!$A$2</f>
        <v>46112</v>
      </c>
      <c r="C6103" s="37" t="s">
        <v>1243</v>
      </c>
      <c r="D6103" s="119" t="str">
        <f>IF(G6103="","",VLOOKUP(G6103,номенклатури!R:T,2,0))</f>
        <v/>
      </c>
      <c r="E6103" s="333" t="str">
        <f>IF(G6103="","",VLOOKUP(G6103,номенклатури!R:T,3,0))</f>
        <v/>
      </c>
      <c r="F6103" s="159" t="str">
        <f>IF(G6103="","",IF(ISERROR(VLOOKUP(G6103,номенклатури!V:V,1,0)),E6103*H6103,E6103*I6103))</f>
        <v/>
      </c>
      <c r="G6103" s="14"/>
      <c r="H6103" s="15"/>
      <c r="I6103" s="15"/>
      <c r="J6103" s="15"/>
      <c r="K6103" s="15"/>
      <c r="L6103" s="217"/>
      <c r="M6103" s="22"/>
      <c r="N6103" s="119" t="str">
        <f>IF(G6103="","",VLOOKUP(G6103,номенклатури!R:U,4,0))</f>
        <v/>
      </c>
      <c r="O6103" s="119" t="str">
        <f>IF(M6103="","",VLOOKUP(M6103,'14'!D:D,1,0))</f>
        <v/>
      </c>
    </row>
    <row r="6104" spans="1:15" ht="12.75" customHeight="1" x14ac:dyDescent="0.2">
      <c r="A6104" s="36" t="str">
        <f>'0'!$A$4</f>
        <v>………………..</v>
      </c>
      <c r="B6104" s="37">
        <f>'0'!$A$2</f>
        <v>46112</v>
      </c>
      <c r="C6104" s="37" t="s">
        <v>1243</v>
      </c>
      <c r="D6104" s="119" t="str">
        <f>IF(G6104="","",VLOOKUP(G6104,номенклатури!R:T,2,0))</f>
        <v/>
      </c>
      <c r="E6104" s="333" t="str">
        <f>IF(G6104="","",VLOOKUP(G6104,номенклатури!R:T,3,0))</f>
        <v/>
      </c>
      <c r="F6104" s="159" t="str">
        <f>IF(G6104="","",IF(ISERROR(VLOOKUP(G6104,номенклатури!V:V,1,0)),E6104*H6104,E6104*I6104))</f>
        <v/>
      </c>
      <c r="G6104" s="14"/>
      <c r="H6104" s="15"/>
      <c r="I6104" s="15"/>
      <c r="J6104" s="15"/>
      <c r="K6104" s="15"/>
      <c r="L6104" s="217"/>
      <c r="M6104" s="22"/>
      <c r="N6104" s="119" t="str">
        <f>IF(G6104="","",VLOOKUP(G6104,номенклатури!R:U,4,0))</f>
        <v/>
      </c>
      <c r="O6104" s="119" t="str">
        <f>IF(M6104="","",VLOOKUP(M6104,'14'!D:D,1,0))</f>
        <v/>
      </c>
    </row>
    <row r="6105" spans="1:15" ht="12.75" customHeight="1" x14ac:dyDescent="0.2">
      <c r="A6105" s="36" t="str">
        <f>'0'!$A$4</f>
        <v>………………..</v>
      </c>
      <c r="B6105" s="37">
        <f>'0'!$A$2</f>
        <v>46112</v>
      </c>
      <c r="C6105" s="37" t="s">
        <v>1243</v>
      </c>
      <c r="D6105" s="119" t="str">
        <f>IF(G6105="","",VLOOKUP(G6105,номенклатури!R:T,2,0))</f>
        <v/>
      </c>
      <c r="E6105" s="333" t="str">
        <f>IF(G6105="","",VLOOKUP(G6105,номенклатури!R:T,3,0))</f>
        <v/>
      </c>
      <c r="F6105" s="159" t="str">
        <f>IF(G6105="","",IF(ISERROR(VLOOKUP(G6105,номенклатури!V:V,1,0)),E6105*H6105,E6105*I6105))</f>
        <v/>
      </c>
      <c r="G6105" s="14"/>
      <c r="H6105" s="15"/>
      <c r="I6105" s="15"/>
      <c r="J6105" s="15"/>
      <c r="K6105" s="15"/>
      <c r="L6105" s="217"/>
      <c r="M6105" s="22"/>
      <c r="N6105" s="119" t="str">
        <f>IF(G6105="","",VLOOKUP(G6105,номенклатури!R:U,4,0))</f>
        <v/>
      </c>
      <c r="O6105" s="119" t="str">
        <f>IF(M6105="","",VLOOKUP(M6105,'14'!D:D,1,0))</f>
        <v/>
      </c>
    </row>
    <row r="6106" spans="1:15" ht="12.75" customHeight="1" x14ac:dyDescent="0.2">
      <c r="A6106" s="36" t="str">
        <f>'0'!$A$4</f>
        <v>………………..</v>
      </c>
      <c r="B6106" s="37">
        <f>'0'!$A$2</f>
        <v>46112</v>
      </c>
      <c r="C6106" s="37" t="s">
        <v>1243</v>
      </c>
      <c r="D6106" s="119" t="str">
        <f>IF(G6106="","",VLOOKUP(G6106,номенклатури!R:T,2,0))</f>
        <v/>
      </c>
      <c r="E6106" s="333" t="str">
        <f>IF(G6106="","",VLOOKUP(G6106,номенклатури!R:T,3,0))</f>
        <v/>
      </c>
      <c r="F6106" s="159" t="str">
        <f>IF(G6106="","",IF(ISERROR(VLOOKUP(G6106,номенклатури!V:V,1,0)),E6106*H6106,E6106*I6106))</f>
        <v/>
      </c>
      <c r="G6106" s="14"/>
      <c r="H6106" s="15"/>
      <c r="I6106" s="15"/>
      <c r="J6106" s="15"/>
      <c r="K6106" s="15"/>
      <c r="L6106" s="217"/>
      <c r="M6106" s="22"/>
      <c r="N6106" s="119" t="str">
        <f>IF(G6106="","",VLOOKUP(G6106,номенклатури!R:U,4,0))</f>
        <v/>
      </c>
      <c r="O6106" s="119" t="str">
        <f>IF(M6106="","",VLOOKUP(M6106,'14'!D:D,1,0))</f>
        <v/>
      </c>
    </row>
    <row r="6107" spans="1:15" ht="12.75" customHeight="1" x14ac:dyDescent="0.2">
      <c r="A6107" s="36" t="str">
        <f>'0'!$A$4</f>
        <v>………………..</v>
      </c>
      <c r="B6107" s="37">
        <f>'0'!$A$2</f>
        <v>46112</v>
      </c>
      <c r="C6107" s="37" t="s">
        <v>1243</v>
      </c>
      <c r="D6107" s="119" t="str">
        <f>IF(G6107="","",VLOOKUP(G6107,номенклатури!R:T,2,0))</f>
        <v/>
      </c>
      <c r="E6107" s="333" t="str">
        <f>IF(G6107="","",VLOOKUP(G6107,номенклатури!R:T,3,0))</f>
        <v/>
      </c>
      <c r="F6107" s="159" t="str">
        <f>IF(G6107="","",IF(ISERROR(VLOOKUP(G6107,номенклатури!V:V,1,0)),E6107*H6107,E6107*I6107))</f>
        <v/>
      </c>
      <c r="G6107" s="14"/>
      <c r="H6107" s="15"/>
      <c r="I6107" s="15"/>
      <c r="J6107" s="15"/>
      <c r="K6107" s="15"/>
      <c r="L6107" s="217"/>
      <c r="M6107" s="22"/>
      <c r="N6107" s="119" t="str">
        <f>IF(G6107="","",VLOOKUP(G6107,номенклатури!R:U,4,0))</f>
        <v/>
      </c>
      <c r="O6107" s="119" t="str">
        <f>IF(M6107="","",VLOOKUP(M6107,'14'!D:D,1,0))</f>
        <v/>
      </c>
    </row>
    <row r="6108" spans="1:15" ht="12.75" customHeight="1" x14ac:dyDescent="0.2">
      <c r="A6108" s="36" t="str">
        <f>'0'!$A$4</f>
        <v>………………..</v>
      </c>
      <c r="B6108" s="37">
        <f>'0'!$A$2</f>
        <v>46112</v>
      </c>
      <c r="C6108" s="37" t="s">
        <v>1243</v>
      </c>
      <c r="D6108" s="119" t="str">
        <f>IF(G6108="","",VLOOKUP(G6108,номенклатури!R:T,2,0))</f>
        <v/>
      </c>
      <c r="E6108" s="333" t="str">
        <f>IF(G6108="","",VLOOKUP(G6108,номенклатури!R:T,3,0))</f>
        <v/>
      </c>
      <c r="F6108" s="159" t="str">
        <f>IF(G6108="","",IF(ISERROR(VLOOKUP(G6108,номенклатури!V:V,1,0)),E6108*H6108,E6108*I6108))</f>
        <v/>
      </c>
      <c r="G6108" s="14"/>
      <c r="H6108" s="15"/>
      <c r="I6108" s="15"/>
      <c r="J6108" s="15"/>
      <c r="K6108" s="15"/>
      <c r="L6108" s="217"/>
      <c r="M6108" s="22"/>
      <c r="N6108" s="119" t="str">
        <f>IF(G6108="","",VLOOKUP(G6108,номенклатури!R:U,4,0))</f>
        <v/>
      </c>
      <c r="O6108" s="119" t="str">
        <f>IF(M6108="","",VLOOKUP(M6108,'14'!D:D,1,0))</f>
        <v/>
      </c>
    </row>
    <row r="6109" spans="1:15" ht="12.75" customHeight="1" x14ac:dyDescent="0.2">
      <c r="A6109" s="36" t="str">
        <f>'0'!$A$4</f>
        <v>………………..</v>
      </c>
      <c r="B6109" s="37">
        <f>'0'!$A$2</f>
        <v>46112</v>
      </c>
      <c r="C6109" s="37" t="s">
        <v>1243</v>
      </c>
      <c r="D6109" s="119" t="str">
        <f>IF(G6109="","",VLOOKUP(G6109,номенклатури!R:T,2,0))</f>
        <v/>
      </c>
      <c r="E6109" s="333" t="str">
        <f>IF(G6109="","",VLOOKUP(G6109,номенклатури!R:T,3,0))</f>
        <v/>
      </c>
      <c r="F6109" s="159" t="str">
        <f>IF(G6109="","",IF(ISERROR(VLOOKUP(G6109,номенклатури!V:V,1,0)),E6109*H6109,E6109*I6109))</f>
        <v/>
      </c>
      <c r="G6109" s="14"/>
      <c r="H6109" s="15"/>
      <c r="I6109" s="15"/>
      <c r="J6109" s="15"/>
      <c r="K6109" s="15"/>
      <c r="L6109" s="217"/>
      <c r="M6109" s="22"/>
      <c r="N6109" s="119" t="str">
        <f>IF(G6109="","",VLOOKUP(G6109,номенклатури!R:U,4,0))</f>
        <v/>
      </c>
      <c r="O6109" s="119" t="str">
        <f>IF(M6109="","",VLOOKUP(M6109,'14'!D:D,1,0))</f>
        <v/>
      </c>
    </row>
    <row r="6110" spans="1:15" ht="12.75" customHeight="1" x14ac:dyDescent="0.2">
      <c r="A6110" s="36" t="str">
        <f>'0'!$A$4</f>
        <v>………………..</v>
      </c>
      <c r="B6110" s="37">
        <f>'0'!$A$2</f>
        <v>46112</v>
      </c>
      <c r="C6110" s="37" t="s">
        <v>1243</v>
      </c>
      <c r="D6110" s="119" t="str">
        <f>IF(G6110="","",VLOOKUP(G6110,номенклатури!R:T,2,0))</f>
        <v/>
      </c>
      <c r="E6110" s="333" t="str">
        <f>IF(G6110="","",VLOOKUP(G6110,номенклатури!R:T,3,0))</f>
        <v/>
      </c>
      <c r="F6110" s="159" t="str">
        <f>IF(G6110="","",IF(ISERROR(VLOOKUP(G6110,номенклатури!V:V,1,0)),E6110*H6110,E6110*I6110))</f>
        <v/>
      </c>
      <c r="G6110" s="14"/>
      <c r="H6110" s="15"/>
      <c r="I6110" s="15"/>
      <c r="J6110" s="15"/>
      <c r="K6110" s="15"/>
      <c r="L6110" s="217"/>
      <c r="M6110" s="22"/>
      <c r="N6110" s="119" t="str">
        <f>IF(G6110="","",VLOOKUP(G6110,номенклатури!R:U,4,0))</f>
        <v/>
      </c>
      <c r="O6110" s="119" t="str">
        <f>IF(M6110="","",VLOOKUP(M6110,'14'!D:D,1,0))</f>
        <v/>
      </c>
    </row>
    <row r="6111" spans="1:15" ht="12.75" customHeight="1" x14ac:dyDescent="0.2">
      <c r="A6111" s="36" t="str">
        <f>'0'!$A$4</f>
        <v>………………..</v>
      </c>
      <c r="B6111" s="37">
        <f>'0'!$A$2</f>
        <v>46112</v>
      </c>
      <c r="C6111" s="37" t="s">
        <v>1243</v>
      </c>
      <c r="D6111" s="119" t="str">
        <f>IF(G6111="","",VLOOKUP(G6111,номенклатури!R:T,2,0))</f>
        <v/>
      </c>
      <c r="E6111" s="333" t="str">
        <f>IF(G6111="","",VLOOKUP(G6111,номенклатури!R:T,3,0))</f>
        <v/>
      </c>
      <c r="F6111" s="159" t="str">
        <f>IF(G6111="","",IF(ISERROR(VLOOKUP(G6111,номенклатури!V:V,1,0)),E6111*H6111,E6111*I6111))</f>
        <v/>
      </c>
      <c r="G6111" s="14"/>
      <c r="H6111" s="15"/>
      <c r="I6111" s="15"/>
      <c r="J6111" s="15"/>
      <c r="K6111" s="15"/>
      <c r="L6111" s="217"/>
      <c r="M6111" s="22"/>
      <c r="N6111" s="119" t="str">
        <f>IF(G6111="","",VLOOKUP(G6111,номенклатури!R:U,4,0))</f>
        <v/>
      </c>
      <c r="O6111" s="119" t="str">
        <f>IF(M6111="","",VLOOKUP(M6111,'14'!D:D,1,0))</f>
        <v/>
      </c>
    </row>
    <row r="6112" spans="1:15" ht="12.75" customHeight="1" x14ac:dyDescent="0.2">
      <c r="A6112" s="36" t="str">
        <f>'0'!$A$4</f>
        <v>………………..</v>
      </c>
      <c r="B6112" s="37">
        <f>'0'!$A$2</f>
        <v>46112</v>
      </c>
      <c r="C6112" s="37" t="s">
        <v>1243</v>
      </c>
      <c r="D6112" s="119" t="str">
        <f>IF(G6112="","",VLOOKUP(G6112,номенклатури!R:T,2,0))</f>
        <v/>
      </c>
      <c r="E6112" s="333" t="str">
        <f>IF(G6112="","",VLOOKUP(G6112,номенклатури!R:T,3,0))</f>
        <v/>
      </c>
      <c r="F6112" s="159" t="str">
        <f>IF(G6112="","",IF(ISERROR(VLOOKUP(G6112,номенклатури!V:V,1,0)),E6112*H6112,E6112*I6112))</f>
        <v/>
      </c>
      <c r="G6112" s="14"/>
      <c r="H6112" s="15"/>
      <c r="I6112" s="15"/>
      <c r="J6112" s="15"/>
      <c r="K6112" s="15"/>
      <c r="L6112" s="217"/>
      <c r="M6112" s="22"/>
      <c r="N6112" s="119" t="str">
        <f>IF(G6112="","",VLOOKUP(G6112,номенклатури!R:U,4,0))</f>
        <v/>
      </c>
      <c r="O6112" s="119" t="str">
        <f>IF(M6112="","",VLOOKUP(M6112,'14'!D:D,1,0))</f>
        <v/>
      </c>
    </row>
    <row r="6113" spans="1:15" ht="12.75" customHeight="1" x14ac:dyDescent="0.2">
      <c r="A6113" s="36" t="str">
        <f>'0'!$A$4</f>
        <v>………………..</v>
      </c>
      <c r="B6113" s="37">
        <f>'0'!$A$2</f>
        <v>46112</v>
      </c>
      <c r="C6113" s="37" t="s">
        <v>1243</v>
      </c>
      <c r="D6113" s="119" t="str">
        <f>IF(G6113="","",VLOOKUP(G6113,номенклатури!R:T,2,0))</f>
        <v/>
      </c>
      <c r="E6113" s="333" t="str">
        <f>IF(G6113="","",VLOOKUP(G6113,номенклатури!R:T,3,0))</f>
        <v/>
      </c>
      <c r="F6113" s="159" t="str">
        <f>IF(G6113="","",IF(ISERROR(VLOOKUP(G6113,номенклатури!V:V,1,0)),E6113*H6113,E6113*I6113))</f>
        <v/>
      </c>
      <c r="G6113" s="14"/>
      <c r="H6113" s="15"/>
      <c r="I6113" s="15"/>
      <c r="J6113" s="15"/>
      <c r="K6113" s="15"/>
      <c r="L6113" s="217"/>
      <c r="M6113" s="22"/>
      <c r="N6113" s="119" t="str">
        <f>IF(G6113="","",VLOOKUP(G6113,номенклатури!R:U,4,0))</f>
        <v/>
      </c>
      <c r="O6113" s="119" t="str">
        <f>IF(M6113="","",VLOOKUP(M6113,'14'!D:D,1,0))</f>
        <v/>
      </c>
    </row>
    <row r="6114" spans="1:15" ht="12.75" customHeight="1" x14ac:dyDescent="0.2">
      <c r="A6114" s="36" t="str">
        <f>'0'!$A$4</f>
        <v>………………..</v>
      </c>
      <c r="B6114" s="37">
        <f>'0'!$A$2</f>
        <v>46112</v>
      </c>
      <c r="C6114" s="37" t="s">
        <v>1243</v>
      </c>
      <c r="D6114" s="119" t="str">
        <f>IF(G6114="","",VLOOKUP(G6114,номенклатури!R:T,2,0))</f>
        <v/>
      </c>
      <c r="E6114" s="333" t="str">
        <f>IF(G6114="","",VLOOKUP(G6114,номенклатури!R:T,3,0))</f>
        <v/>
      </c>
      <c r="F6114" s="159" t="str">
        <f>IF(G6114="","",IF(ISERROR(VLOOKUP(G6114,номенклатури!V:V,1,0)),E6114*H6114,E6114*I6114))</f>
        <v/>
      </c>
      <c r="G6114" s="14"/>
      <c r="H6114" s="15"/>
      <c r="I6114" s="15"/>
      <c r="J6114" s="15"/>
      <c r="K6114" s="15"/>
      <c r="L6114" s="217"/>
      <c r="M6114" s="22"/>
      <c r="N6114" s="119" t="str">
        <f>IF(G6114="","",VLOOKUP(G6114,номенклатури!R:U,4,0))</f>
        <v/>
      </c>
      <c r="O6114" s="119" t="str">
        <f>IF(M6114="","",VLOOKUP(M6114,'14'!D:D,1,0))</f>
        <v/>
      </c>
    </row>
    <row r="6115" spans="1:15" ht="12.75" customHeight="1" x14ac:dyDescent="0.2">
      <c r="A6115" s="36" t="str">
        <f>'0'!$A$4</f>
        <v>………………..</v>
      </c>
      <c r="B6115" s="37">
        <f>'0'!$A$2</f>
        <v>46112</v>
      </c>
      <c r="C6115" s="37" t="s">
        <v>1243</v>
      </c>
      <c r="D6115" s="119" t="str">
        <f>IF(G6115="","",VLOOKUP(G6115,номенклатури!R:T,2,0))</f>
        <v/>
      </c>
      <c r="E6115" s="333" t="str">
        <f>IF(G6115="","",VLOOKUP(G6115,номенклатури!R:T,3,0))</f>
        <v/>
      </c>
      <c r="F6115" s="159" t="str">
        <f>IF(G6115="","",IF(ISERROR(VLOOKUP(G6115,номенклатури!V:V,1,0)),E6115*H6115,E6115*I6115))</f>
        <v/>
      </c>
      <c r="G6115" s="14"/>
      <c r="H6115" s="15"/>
      <c r="I6115" s="15"/>
      <c r="J6115" s="15"/>
      <c r="K6115" s="15"/>
      <c r="L6115" s="217"/>
      <c r="M6115" s="22"/>
      <c r="N6115" s="119" t="str">
        <f>IF(G6115="","",VLOOKUP(G6115,номенклатури!R:U,4,0))</f>
        <v/>
      </c>
      <c r="O6115" s="119" t="str">
        <f>IF(M6115="","",VLOOKUP(M6115,'14'!D:D,1,0))</f>
        <v/>
      </c>
    </row>
    <row r="6116" spans="1:15" ht="12.75" customHeight="1" x14ac:dyDescent="0.2">
      <c r="A6116" s="36" t="str">
        <f>'0'!$A$4</f>
        <v>………………..</v>
      </c>
      <c r="B6116" s="37">
        <f>'0'!$A$2</f>
        <v>46112</v>
      </c>
      <c r="C6116" s="37" t="s">
        <v>1243</v>
      </c>
      <c r="D6116" s="119" t="str">
        <f>IF(G6116="","",VLOOKUP(G6116,номенклатури!R:T,2,0))</f>
        <v/>
      </c>
      <c r="E6116" s="333" t="str">
        <f>IF(G6116="","",VLOOKUP(G6116,номенклатури!R:T,3,0))</f>
        <v/>
      </c>
      <c r="F6116" s="159" t="str">
        <f>IF(G6116="","",IF(ISERROR(VLOOKUP(G6116,номенклатури!V:V,1,0)),E6116*H6116,E6116*I6116))</f>
        <v/>
      </c>
      <c r="G6116" s="14"/>
      <c r="H6116" s="15"/>
      <c r="I6116" s="15"/>
      <c r="J6116" s="15"/>
      <c r="K6116" s="15"/>
      <c r="L6116" s="217"/>
      <c r="M6116" s="22"/>
      <c r="N6116" s="119" t="str">
        <f>IF(G6116="","",VLOOKUP(G6116,номенклатури!R:U,4,0))</f>
        <v/>
      </c>
      <c r="O6116" s="119" t="str">
        <f>IF(M6116="","",VLOOKUP(M6116,'14'!D:D,1,0))</f>
        <v/>
      </c>
    </row>
    <row r="6117" spans="1:15" ht="12.75" customHeight="1" x14ac:dyDescent="0.2">
      <c r="A6117" s="36" t="str">
        <f>'0'!$A$4</f>
        <v>………………..</v>
      </c>
      <c r="B6117" s="37">
        <f>'0'!$A$2</f>
        <v>46112</v>
      </c>
      <c r="C6117" s="37" t="s">
        <v>1243</v>
      </c>
      <c r="D6117" s="119" t="str">
        <f>IF(G6117="","",VLOOKUP(G6117,номенклатури!R:T,2,0))</f>
        <v/>
      </c>
      <c r="E6117" s="333" t="str">
        <f>IF(G6117="","",VLOOKUP(G6117,номенклатури!R:T,3,0))</f>
        <v/>
      </c>
      <c r="F6117" s="159" t="str">
        <f>IF(G6117="","",IF(ISERROR(VLOOKUP(G6117,номенклатури!V:V,1,0)),E6117*H6117,E6117*I6117))</f>
        <v/>
      </c>
      <c r="G6117" s="14"/>
      <c r="H6117" s="15"/>
      <c r="I6117" s="15"/>
      <c r="J6117" s="15"/>
      <c r="K6117" s="15"/>
      <c r="L6117" s="217"/>
      <c r="M6117" s="22"/>
      <c r="N6117" s="119" t="str">
        <f>IF(G6117="","",VLOOKUP(G6117,номенклатури!R:U,4,0))</f>
        <v/>
      </c>
      <c r="O6117" s="119" t="str">
        <f>IF(M6117="","",VLOOKUP(M6117,'14'!D:D,1,0))</f>
        <v/>
      </c>
    </row>
    <row r="6118" spans="1:15" ht="12.75" customHeight="1" x14ac:dyDescent="0.2">
      <c r="A6118" s="36" t="str">
        <f>'0'!$A$4</f>
        <v>………………..</v>
      </c>
      <c r="B6118" s="37">
        <f>'0'!$A$2</f>
        <v>46112</v>
      </c>
      <c r="C6118" s="37" t="s">
        <v>1243</v>
      </c>
      <c r="D6118" s="119" t="str">
        <f>IF(G6118="","",VLOOKUP(G6118,номенклатури!R:T,2,0))</f>
        <v/>
      </c>
      <c r="E6118" s="333" t="str">
        <f>IF(G6118="","",VLOOKUP(G6118,номенклатури!R:T,3,0))</f>
        <v/>
      </c>
      <c r="F6118" s="159" t="str">
        <f>IF(G6118="","",IF(ISERROR(VLOOKUP(G6118,номенклатури!V:V,1,0)),E6118*H6118,E6118*I6118))</f>
        <v/>
      </c>
      <c r="G6118" s="14"/>
      <c r="H6118" s="15"/>
      <c r="I6118" s="15"/>
      <c r="J6118" s="15"/>
      <c r="K6118" s="15"/>
      <c r="L6118" s="217"/>
      <c r="M6118" s="22"/>
      <c r="N6118" s="119" t="str">
        <f>IF(G6118="","",VLOOKUP(G6118,номенклатури!R:U,4,0))</f>
        <v/>
      </c>
      <c r="O6118" s="119" t="str">
        <f>IF(M6118="","",VLOOKUP(M6118,'14'!D:D,1,0))</f>
        <v/>
      </c>
    </row>
    <row r="6119" spans="1:15" ht="12.75" customHeight="1" x14ac:dyDescent="0.2">
      <c r="A6119" s="36" t="str">
        <f>'0'!$A$4</f>
        <v>………………..</v>
      </c>
      <c r="B6119" s="37">
        <f>'0'!$A$2</f>
        <v>46112</v>
      </c>
      <c r="C6119" s="37" t="s">
        <v>1243</v>
      </c>
      <c r="D6119" s="119" t="str">
        <f>IF(G6119="","",VLOOKUP(G6119,номенклатури!R:T,2,0))</f>
        <v/>
      </c>
      <c r="E6119" s="333" t="str">
        <f>IF(G6119="","",VLOOKUP(G6119,номенклатури!R:T,3,0))</f>
        <v/>
      </c>
      <c r="F6119" s="159" t="str">
        <f>IF(G6119="","",IF(ISERROR(VLOOKUP(G6119,номенклатури!V:V,1,0)),E6119*H6119,E6119*I6119))</f>
        <v/>
      </c>
      <c r="G6119" s="14"/>
      <c r="H6119" s="15"/>
      <c r="I6119" s="15"/>
      <c r="J6119" s="15"/>
      <c r="K6119" s="15"/>
      <c r="L6119" s="217"/>
      <c r="M6119" s="22"/>
      <c r="N6119" s="119" t="str">
        <f>IF(G6119="","",VLOOKUP(G6119,номенклатури!R:U,4,0))</f>
        <v/>
      </c>
      <c r="O6119" s="119" t="str">
        <f>IF(M6119="","",VLOOKUP(M6119,'14'!D:D,1,0))</f>
        <v/>
      </c>
    </row>
    <row r="6120" spans="1:15" ht="12.75" customHeight="1" x14ac:dyDescent="0.2">
      <c r="A6120" s="36" t="str">
        <f>'0'!$A$4</f>
        <v>………………..</v>
      </c>
      <c r="B6120" s="37">
        <f>'0'!$A$2</f>
        <v>46112</v>
      </c>
      <c r="C6120" s="37" t="s">
        <v>1243</v>
      </c>
      <c r="D6120" s="119" t="str">
        <f>IF(G6120="","",VLOOKUP(G6120,номенклатури!R:T,2,0))</f>
        <v/>
      </c>
      <c r="E6120" s="333" t="str">
        <f>IF(G6120="","",VLOOKUP(G6120,номенклатури!R:T,3,0))</f>
        <v/>
      </c>
      <c r="F6120" s="159" t="str">
        <f>IF(G6120="","",IF(ISERROR(VLOOKUP(G6120,номенклатури!V:V,1,0)),E6120*H6120,E6120*I6120))</f>
        <v/>
      </c>
      <c r="G6120" s="14"/>
      <c r="H6120" s="15"/>
      <c r="I6120" s="15"/>
      <c r="J6120" s="15"/>
      <c r="K6120" s="15"/>
      <c r="L6120" s="217"/>
      <c r="M6120" s="22"/>
      <c r="N6120" s="119" t="str">
        <f>IF(G6120="","",VLOOKUP(G6120,номенклатури!R:U,4,0))</f>
        <v/>
      </c>
      <c r="O6120" s="119" t="str">
        <f>IF(M6120="","",VLOOKUP(M6120,'14'!D:D,1,0))</f>
        <v/>
      </c>
    </row>
    <row r="6121" spans="1:15" ht="12.75" customHeight="1" x14ac:dyDescent="0.2">
      <c r="A6121" s="36" t="str">
        <f>'0'!$A$4</f>
        <v>………………..</v>
      </c>
      <c r="B6121" s="37">
        <f>'0'!$A$2</f>
        <v>46112</v>
      </c>
      <c r="C6121" s="37" t="s">
        <v>1243</v>
      </c>
      <c r="D6121" s="119" t="str">
        <f>IF(G6121="","",VLOOKUP(G6121,номенклатури!R:T,2,0))</f>
        <v/>
      </c>
      <c r="E6121" s="333" t="str">
        <f>IF(G6121="","",VLOOKUP(G6121,номенклатури!R:T,3,0))</f>
        <v/>
      </c>
      <c r="F6121" s="159" t="str">
        <f>IF(G6121="","",IF(ISERROR(VLOOKUP(G6121,номенклатури!V:V,1,0)),E6121*H6121,E6121*I6121))</f>
        <v/>
      </c>
      <c r="G6121" s="14"/>
      <c r="H6121" s="15"/>
      <c r="I6121" s="15"/>
      <c r="J6121" s="15"/>
      <c r="K6121" s="15"/>
      <c r="L6121" s="217"/>
      <c r="M6121" s="22"/>
      <c r="N6121" s="119" t="str">
        <f>IF(G6121="","",VLOOKUP(G6121,номенклатури!R:U,4,0))</f>
        <v/>
      </c>
      <c r="O6121" s="119" t="str">
        <f>IF(M6121="","",VLOOKUP(M6121,'14'!D:D,1,0))</f>
        <v/>
      </c>
    </row>
    <row r="6122" spans="1:15" ht="12.75" customHeight="1" x14ac:dyDescent="0.2">
      <c r="A6122" s="36" t="str">
        <f>'0'!$A$4</f>
        <v>………………..</v>
      </c>
      <c r="B6122" s="37">
        <f>'0'!$A$2</f>
        <v>46112</v>
      </c>
      <c r="C6122" s="37" t="s">
        <v>1243</v>
      </c>
      <c r="D6122" s="119" t="str">
        <f>IF(G6122="","",VLOOKUP(G6122,номенклатури!R:T,2,0))</f>
        <v/>
      </c>
      <c r="E6122" s="333" t="str">
        <f>IF(G6122="","",VLOOKUP(G6122,номенклатури!R:T,3,0))</f>
        <v/>
      </c>
      <c r="F6122" s="159" t="str">
        <f>IF(G6122="","",IF(ISERROR(VLOOKUP(G6122,номенклатури!V:V,1,0)),E6122*H6122,E6122*I6122))</f>
        <v/>
      </c>
      <c r="G6122" s="14"/>
      <c r="H6122" s="15"/>
      <c r="I6122" s="15"/>
      <c r="J6122" s="15"/>
      <c r="K6122" s="15"/>
      <c r="L6122" s="217"/>
      <c r="M6122" s="22"/>
      <c r="N6122" s="119" t="str">
        <f>IF(G6122="","",VLOOKUP(G6122,номенклатури!R:U,4,0))</f>
        <v/>
      </c>
      <c r="O6122" s="119" t="str">
        <f>IF(M6122="","",VLOOKUP(M6122,'14'!D:D,1,0))</f>
        <v/>
      </c>
    </row>
    <row r="6123" spans="1:15" ht="12.75" customHeight="1" x14ac:dyDescent="0.2">
      <c r="A6123" s="36" t="str">
        <f>'0'!$A$4</f>
        <v>………………..</v>
      </c>
      <c r="B6123" s="37">
        <f>'0'!$A$2</f>
        <v>46112</v>
      </c>
      <c r="C6123" s="37" t="s">
        <v>1243</v>
      </c>
      <c r="D6123" s="119" t="str">
        <f>IF(G6123="","",VLOOKUP(G6123,номенклатури!R:T,2,0))</f>
        <v/>
      </c>
      <c r="E6123" s="333" t="str">
        <f>IF(G6123="","",VLOOKUP(G6123,номенклатури!R:T,3,0))</f>
        <v/>
      </c>
      <c r="F6123" s="159" t="str">
        <f>IF(G6123="","",IF(ISERROR(VLOOKUP(G6123,номенклатури!V:V,1,0)),E6123*H6123,E6123*I6123))</f>
        <v/>
      </c>
      <c r="G6123" s="14"/>
      <c r="H6123" s="15"/>
      <c r="I6123" s="15"/>
      <c r="J6123" s="15"/>
      <c r="K6123" s="15"/>
      <c r="L6123" s="217"/>
      <c r="M6123" s="22"/>
      <c r="N6123" s="119" t="str">
        <f>IF(G6123="","",VLOOKUP(G6123,номенклатури!R:U,4,0))</f>
        <v/>
      </c>
      <c r="O6123" s="119" t="str">
        <f>IF(M6123="","",VLOOKUP(M6123,'14'!D:D,1,0))</f>
        <v/>
      </c>
    </row>
    <row r="6124" spans="1:15" ht="12.75" customHeight="1" x14ac:dyDescent="0.2">
      <c r="A6124" s="36" t="str">
        <f>'0'!$A$4</f>
        <v>………………..</v>
      </c>
      <c r="B6124" s="37">
        <f>'0'!$A$2</f>
        <v>46112</v>
      </c>
      <c r="C6124" s="37" t="s">
        <v>1243</v>
      </c>
      <c r="D6124" s="119" t="str">
        <f>IF(G6124="","",VLOOKUP(G6124,номенклатури!R:T,2,0))</f>
        <v/>
      </c>
      <c r="E6124" s="333" t="str">
        <f>IF(G6124="","",VLOOKUP(G6124,номенклатури!R:T,3,0))</f>
        <v/>
      </c>
      <c r="F6124" s="159" t="str">
        <f>IF(G6124="","",IF(ISERROR(VLOOKUP(G6124,номенклатури!V:V,1,0)),E6124*H6124,E6124*I6124))</f>
        <v/>
      </c>
      <c r="G6124" s="14"/>
      <c r="H6124" s="15"/>
      <c r="I6124" s="15"/>
      <c r="J6124" s="15"/>
      <c r="K6124" s="15"/>
      <c r="L6124" s="217"/>
      <c r="M6124" s="22"/>
      <c r="N6124" s="119" t="str">
        <f>IF(G6124="","",VLOOKUP(G6124,номенклатури!R:U,4,0))</f>
        <v/>
      </c>
      <c r="O6124" s="119" t="str">
        <f>IF(M6124="","",VLOOKUP(M6124,'14'!D:D,1,0))</f>
        <v/>
      </c>
    </row>
    <row r="6125" spans="1:15" ht="12.75" customHeight="1" x14ac:dyDescent="0.2">
      <c r="A6125" s="36" t="str">
        <f>'0'!$A$4</f>
        <v>………………..</v>
      </c>
      <c r="B6125" s="37">
        <f>'0'!$A$2</f>
        <v>46112</v>
      </c>
      <c r="C6125" s="37" t="s">
        <v>1243</v>
      </c>
      <c r="D6125" s="119" t="str">
        <f>IF(G6125="","",VLOOKUP(G6125,номенклатури!R:T,2,0))</f>
        <v/>
      </c>
      <c r="E6125" s="333" t="str">
        <f>IF(G6125="","",VLOOKUP(G6125,номенклатури!R:T,3,0))</f>
        <v/>
      </c>
      <c r="F6125" s="159" t="str">
        <f>IF(G6125="","",IF(ISERROR(VLOOKUP(G6125,номенклатури!V:V,1,0)),E6125*H6125,E6125*I6125))</f>
        <v/>
      </c>
      <c r="G6125" s="14"/>
      <c r="H6125" s="15"/>
      <c r="I6125" s="15"/>
      <c r="J6125" s="15"/>
      <c r="K6125" s="15"/>
      <c r="L6125" s="217"/>
      <c r="M6125" s="22"/>
      <c r="N6125" s="119" t="str">
        <f>IF(G6125="","",VLOOKUP(G6125,номенклатури!R:U,4,0))</f>
        <v/>
      </c>
      <c r="O6125" s="119" t="str">
        <f>IF(M6125="","",VLOOKUP(M6125,'14'!D:D,1,0))</f>
        <v/>
      </c>
    </row>
    <row r="6126" spans="1:15" ht="12.75" customHeight="1" x14ac:dyDescent="0.2">
      <c r="A6126" s="36" t="str">
        <f>'0'!$A$4</f>
        <v>………………..</v>
      </c>
      <c r="B6126" s="37">
        <f>'0'!$A$2</f>
        <v>46112</v>
      </c>
      <c r="C6126" s="37" t="s">
        <v>1243</v>
      </c>
      <c r="D6126" s="119" t="str">
        <f>IF(G6126="","",VLOOKUP(G6126,номенклатури!R:T,2,0))</f>
        <v/>
      </c>
      <c r="E6126" s="333" t="str">
        <f>IF(G6126="","",VLOOKUP(G6126,номенклатури!R:T,3,0))</f>
        <v/>
      </c>
      <c r="F6126" s="159" t="str">
        <f>IF(G6126="","",IF(ISERROR(VLOOKUP(G6126,номенклатури!V:V,1,0)),E6126*H6126,E6126*I6126))</f>
        <v/>
      </c>
      <c r="G6126" s="14"/>
      <c r="H6126" s="15"/>
      <c r="I6126" s="15"/>
      <c r="J6126" s="15"/>
      <c r="K6126" s="15"/>
      <c r="L6126" s="217"/>
      <c r="M6126" s="22"/>
      <c r="N6126" s="119" t="str">
        <f>IF(G6126="","",VLOOKUP(G6126,номенклатури!R:U,4,0))</f>
        <v/>
      </c>
      <c r="O6126" s="119" t="str">
        <f>IF(M6126="","",VLOOKUP(M6126,'14'!D:D,1,0))</f>
        <v/>
      </c>
    </row>
    <row r="6127" spans="1:15" ht="12.75" customHeight="1" x14ac:dyDescent="0.2">
      <c r="A6127" s="36" t="str">
        <f>'0'!$A$4</f>
        <v>………………..</v>
      </c>
      <c r="B6127" s="37">
        <f>'0'!$A$2</f>
        <v>46112</v>
      </c>
      <c r="C6127" s="37" t="s">
        <v>1243</v>
      </c>
      <c r="D6127" s="119" t="str">
        <f>IF(G6127="","",VLOOKUP(G6127,номенклатури!R:T,2,0))</f>
        <v/>
      </c>
      <c r="E6127" s="333" t="str">
        <f>IF(G6127="","",VLOOKUP(G6127,номенклатури!R:T,3,0))</f>
        <v/>
      </c>
      <c r="F6127" s="159" t="str">
        <f>IF(G6127="","",IF(ISERROR(VLOOKUP(G6127,номенклатури!V:V,1,0)),E6127*H6127,E6127*I6127))</f>
        <v/>
      </c>
      <c r="G6127" s="14"/>
      <c r="H6127" s="15"/>
      <c r="I6127" s="15"/>
      <c r="J6127" s="15"/>
      <c r="K6127" s="15"/>
      <c r="L6127" s="217"/>
      <c r="M6127" s="22"/>
      <c r="N6127" s="119" t="str">
        <f>IF(G6127="","",VLOOKUP(G6127,номенклатури!R:U,4,0))</f>
        <v/>
      </c>
      <c r="O6127" s="119" t="str">
        <f>IF(M6127="","",VLOOKUP(M6127,'14'!D:D,1,0))</f>
        <v/>
      </c>
    </row>
    <row r="6128" spans="1:15" ht="12.75" customHeight="1" x14ac:dyDescent="0.2">
      <c r="A6128" s="36" t="str">
        <f>'0'!$A$4</f>
        <v>………………..</v>
      </c>
      <c r="B6128" s="37">
        <f>'0'!$A$2</f>
        <v>46112</v>
      </c>
      <c r="C6128" s="37" t="s">
        <v>1243</v>
      </c>
      <c r="D6128" s="119" t="str">
        <f>IF(G6128="","",VLOOKUP(G6128,номенклатури!R:T,2,0))</f>
        <v/>
      </c>
      <c r="E6128" s="333" t="str">
        <f>IF(G6128="","",VLOOKUP(G6128,номенклатури!R:T,3,0))</f>
        <v/>
      </c>
      <c r="F6128" s="159" t="str">
        <f>IF(G6128="","",IF(ISERROR(VLOOKUP(G6128,номенклатури!V:V,1,0)),E6128*H6128,E6128*I6128))</f>
        <v/>
      </c>
      <c r="G6128" s="14"/>
      <c r="H6128" s="15"/>
      <c r="I6128" s="15"/>
      <c r="J6128" s="15"/>
      <c r="K6128" s="15"/>
      <c r="L6128" s="217"/>
      <c r="M6128" s="22"/>
      <c r="N6128" s="119" t="str">
        <f>IF(G6128="","",VLOOKUP(G6128,номенклатури!R:U,4,0))</f>
        <v/>
      </c>
      <c r="O6128" s="119" t="str">
        <f>IF(M6128="","",VLOOKUP(M6128,'14'!D:D,1,0))</f>
        <v/>
      </c>
    </row>
    <row r="6129" spans="1:15" ht="12.75" customHeight="1" x14ac:dyDescent="0.2">
      <c r="A6129" s="36" t="str">
        <f>'0'!$A$4</f>
        <v>………………..</v>
      </c>
      <c r="B6129" s="37">
        <f>'0'!$A$2</f>
        <v>46112</v>
      </c>
      <c r="C6129" s="37" t="s">
        <v>1243</v>
      </c>
      <c r="D6129" s="119" t="str">
        <f>IF(G6129="","",VLOOKUP(G6129,номенклатури!R:T,2,0))</f>
        <v/>
      </c>
      <c r="E6129" s="333" t="str">
        <f>IF(G6129="","",VLOOKUP(G6129,номенклатури!R:T,3,0))</f>
        <v/>
      </c>
      <c r="F6129" s="159" t="str">
        <f>IF(G6129="","",IF(ISERROR(VLOOKUP(G6129,номенклатури!V:V,1,0)),E6129*H6129,E6129*I6129))</f>
        <v/>
      </c>
      <c r="G6129" s="14"/>
      <c r="H6129" s="15"/>
      <c r="I6129" s="15"/>
      <c r="J6129" s="15"/>
      <c r="K6129" s="15"/>
      <c r="L6129" s="217"/>
      <c r="M6129" s="22"/>
      <c r="N6129" s="119" t="str">
        <f>IF(G6129="","",VLOOKUP(G6129,номенклатури!R:U,4,0))</f>
        <v/>
      </c>
      <c r="O6129" s="119" t="str">
        <f>IF(M6129="","",VLOOKUP(M6129,'14'!D:D,1,0))</f>
        <v/>
      </c>
    </row>
    <row r="6130" spans="1:15" ht="12.75" customHeight="1" x14ac:dyDescent="0.2">
      <c r="A6130" s="36" t="str">
        <f>'0'!$A$4</f>
        <v>………………..</v>
      </c>
      <c r="B6130" s="37">
        <f>'0'!$A$2</f>
        <v>46112</v>
      </c>
      <c r="C6130" s="37" t="s">
        <v>1243</v>
      </c>
      <c r="D6130" s="119" t="str">
        <f>IF(G6130="","",VLOOKUP(G6130,номенклатури!R:T,2,0))</f>
        <v/>
      </c>
      <c r="E6130" s="333" t="str">
        <f>IF(G6130="","",VLOOKUP(G6130,номенклатури!R:T,3,0))</f>
        <v/>
      </c>
      <c r="F6130" s="159" t="str">
        <f>IF(G6130="","",IF(ISERROR(VLOOKUP(G6130,номенклатури!V:V,1,0)),E6130*H6130,E6130*I6130))</f>
        <v/>
      </c>
      <c r="G6130" s="14"/>
      <c r="H6130" s="15"/>
      <c r="I6130" s="15"/>
      <c r="J6130" s="15"/>
      <c r="K6130" s="15"/>
      <c r="L6130" s="217"/>
      <c r="M6130" s="22"/>
      <c r="N6130" s="119" t="str">
        <f>IF(G6130="","",VLOOKUP(G6130,номенклатури!R:U,4,0))</f>
        <v/>
      </c>
      <c r="O6130" s="119" t="str">
        <f>IF(M6130="","",VLOOKUP(M6130,'14'!D:D,1,0))</f>
        <v/>
      </c>
    </row>
    <row r="6131" spans="1:15" ht="12.75" customHeight="1" x14ac:dyDescent="0.2">
      <c r="A6131" s="36" t="str">
        <f>'0'!$A$4</f>
        <v>………………..</v>
      </c>
      <c r="B6131" s="37">
        <f>'0'!$A$2</f>
        <v>46112</v>
      </c>
      <c r="C6131" s="37" t="s">
        <v>1243</v>
      </c>
      <c r="D6131" s="119" t="str">
        <f>IF(G6131="","",VLOOKUP(G6131,номенклатури!R:T,2,0))</f>
        <v/>
      </c>
      <c r="E6131" s="333" t="str">
        <f>IF(G6131="","",VLOOKUP(G6131,номенклатури!R:T,3,0))</f>
        <v/>
      </c>
      <c r="F6131" s="159" t="str">
        <f>IF(G6131="","",IF(ISERROR(VLOOKUP(G6131,номенклатури!V:V,1,0)),E6131*H6131,E6131*I6131))</f>
        <v/>
      </c>
      <c r="G6131" s="14"/>
      <c r="H6131" s="15"/>
      <c r="I6131" s="15"/>
      <c r="J6131" s="15"/>
      <c r="K6131" s="15"/>
      <c r="L6131" s="217"/>
      <c r="M6131" s="22"/>
      <c r="N6131" s="119" t="str">
        <f>IF(G6131="","",VLOOKUP(G6131,номенклатури!R:U,4,0))</f>
        <v/>
      </c>
      <c r="O6131" s="119" t="str">
        <f>IF(M6131="","",VLOOKUP(M6131,'14'!D:D,1,0))</f>
        <v/>
      </c>
    </row>
    <row r="6132" spans="1:15" ht="12.75" customHeight="1" x14ac:dyDescent="0.2">
      <c r="A6132" s="36" t="str">
        <f>'0'!$A$4</f>
        <v>………………..</v>
      </c>
      <c r="B6132" s="37">
        <f>'0'!$A$2</f>
        <v>46112</v>
      </c>
      <c r="C6132" s="37" t="s">
        <v>1243</v>
      </c>
      <c r="D6132" s="119" t="str">
        <f>IF(G6132="","",VLOOKUP(G6132,номенклатури!R:T,2,0))</f>
        <v/>
      </c>
      <c r="E6132" s="333" t="str">
        <f>IF(G6132="","",VLOOKUP(G6132,номенклатури!R:T,3,0))</f>
        <v/>
      </c>
      <c r="F6132" s="159" t="str">
        <f>IF(G6132="","",IF(ISERROR(VLOOKUP(G6132,номенклатури!V:V,1,0)),E6132*H6132,E6132*I6132))</f>
        <v/>
      </c>
      <c r="G6132" s="14"/>
      <c r="H6132" s="15"/>
      <c r="I6132" s="15"/>
      <c r="J6132" s="15"/>
      <c r="K6132" s="15"/>
      <c r="L6132" s="217"/>
      <c r="M6132" s="22"/>
      <c r="N6132" s="119" t="str">
        <f>IF(G6132="","",VLOOKUP(G6132,номенклатури!R:U,4,0))</f>
        <v/>
      </c>
      <c r="O6132" s="119" t="str">
        <f>IF(M6132="","",VLOOKUP(M6132,'14'!D:D,1,0))</f>
        <v/>
      </c>
    </row>
    <row r="6133" spans="1:15" ht="12.75" customHeight="1" x14ac:dyDescent="0.2">
      <c r="A6133" s="36" t="str">
        <f>'0'!$A$4</f>
        <v>………………..</v>
      </c>
      <c r="B6133" s="37">
        <f>'0'!$A$2</f>
        <v>46112</v>
      </c>
      <c r="C6133" s="37" t="s">
        <v>1243</v>
      </c>
      <c r="D6133" s="119" t="str">
        <f>IF(G6133="","",VLOOKUP(G6133,номенклатури!R:T,2,0))</f>
        <v/>
      </c>
      <c r="E6133" s="333" t="str">
        <f>IF(G6133="","",VLOOKUP(G6133,номенклатури!R:T,3,0))</f>
        <v/>
      </c>
      <c r="F6133" s="159" t="str">
        <f>IF(G6133="","",IF(ISERROR(VLOOKUP(G6133,номенклатури!V:V,1,0)),E6133*H6133,E6133*I6133))</f>
        <v/>
      </c>
      <c r="G6133" s="14"/>
      <c r="H6133" s="15"/>
      <c r="I6133" s="15"/>
      <c r="J6133" s="15"/>
      <c r="K6133" s="15"/>
      <c r="L6133" s="217"/>
      <c r="M6133" s="22"/>
      <c r="N6133" s="119" t="str">
        <f>IF(G6133="","",VLOOKUP(G6133,номенклатури!R:U,4,0))</f>
        <v/>
      </c>
      <c r="O6133" s="119" t="str">
        <f>IF(M6133="","",VLOOKUP(M6133,'14'!D:D,1,0))</f>
        <v/>
      </c>
    </row>
    <row r="6134" spans="1:15" ht="12.75" customHeight="1" x14ac:dyDescent="0.2">
      <c r="A6134" s="36" t="str">
        <f>'0'!$A$4</f>
        <v>………………..</v>
      </c>
      <c r="B6134" s="37">
        <f>'0'!$A$2</f>
        <v>46112</v>
      </c>
      <c r="C6134" s="37" t="s">
        <v>1243</v>
      </c>
      <c r="D6134" s="119" t="str">
        <f>IF(G6134="","",VLOOKUP(G6134,номенклатури!R:T,2,0))</f>
        <v/>
      </c>
      <c r="E6134" s="333" t="str">
        <f>IF(G6134="","",VLOOKUP(G6134,номенклатури!R:T,3,0))</f>
        <v/>
      </c>
      <c r="F6134" s="159" t="str">
        <f>IF(G6134="","",IF(ISERROR(VLOOKUP(G6134,номенклатури!V:V,1,0)),E6134*H6134,E6134*I6134))</f>
        <v/>
      </c>
      <c r="G6134" s="14"/>
      <c r="H6134" s="15"/>
      <c r="I6134" s="15"/>
      <c r="J6134" s="15"/>
      <c r="K6134" s="15"/>
      <c r="L6134" s="217"/>
      <c r="M6134" s="22"/>
      <c r="N6134" s="119" t="str">
        <f>IF(G6134="","",VLOOKUP(G6134,номенклатури!R:U,4,0))</f>
        <v/>
      </c>
      <c r="O6134" s="119" t="str">
        <f>IF(M6134="","",VLOOKUP(M6134,'14'!D:D,1,0))</f>
        <v/>
      </c>
    </row>
    <row r="6135" spans="1:15" ht="12.75" customHeight="1" x14ac:dyDescent="0.2">
      <c r="A6135" s="36" t="str">
        <f>'0'!$A$4</f>
        <v>………………..</v>
      </c>
      <c r="B6135" s="37">
        <f>'0'!$A$2</f>
        <v>46112</v>
      </c>
      <c r="C6135" s="37" t="s">
        <v>1243</v>
      </c>
      <c r="D6135" s="119" t="str">
        <f>IF(G6135="","",VLOOKUP(G6135,номенклатури!R:T,2,0))</f>
        <v/>
      </c>
      <c r="E6135" s="333" t="str">
        <f>IF(G6135="","",VLOOKUP(G6135,номенклатури!R:T,3,0))</f>
        <v/>
      </c>
      <c r="F6135" s="159" t="str">
        <f>IF(G6135="","",IF(ISERROR(VLOOKUP(G6135,номенклатури!V:V,1,0)),E6135*H6135,E6135*I6135))</f>
        <v/>
      </c>
      <c r="G6135" s="14"/>
      <c r="H6135" s="15"/>
      <c r="I6135" s="15"/>
      <c r="J6135" s="15"/>
      <c r="K6135" s="15"/>
      <c r="L6135" s="217"/>
      <c r="M6135" s="22"/>
      <c r="N6135" s="119" t="str">
        <f>IF(G6135="","",VLOOKUP(G6135,номенклатури!R:U,4,0))</f>
        <v/>
      </c>
      <c r="O6135" s="119" t="str">
        <f>IF(M6135="","",VLOOKUP(M6135,'14'!D:D,1,0))</f>
        <v/>
      </c>
    </row>
    <row r="6136" spans="1:15" ht="12.75" customHeight="1" x14ac:dyDescent="0.2">
      <c r="A6136" s="36" t="str">
        <f>'0'!$A$4</f>
        <v>………………..</v>
      </c>
      <c r="B6136" s="37">
        <f>'0'!$A$2</f>
        <v>46112</v>
      </c>
      <c r="C6136" s="37" t="s">
        <v>1243</v>
      </c>
      <c r="D6136" s="119" t="str">
        <f>IF(G6136="","",VLOOKUP(G6136,номенклатури!R:T,2,0))</f>
        <v/>
      </c>
      <c r="E6136" s="333" t="str">
        <f>IF(G6136="","",VLOOKUP(G6136,номенклатури!R:T,3,0))</f>
        <v/>
      </c>
      <c r="F6136" s="159" t="str">
        <f>IF(G6136="","",IF(ISERROR(VLOOKUP(G6136,номенклатури!V:V,1,0)),E6136*H6136,E6136*I6136))</f>
        <v/>
      </c>
      <c r="G6136" s="14"/>
      <c r="H6136" s="15"/>
      <c r="I6136" s="15"/>
      <c r="J6136" s="15"/>
      <c r="K6136" s="15"/>
      <c r="L6136" s="217"/>
      <c r="M6136" s="22"/>
      <c r="N6136" s="119" t="str">
        <f>IF(G6136="","",VLOOKUP(G6136,номенклатури!R:U,4,0))</f>
        <v/>
      </c>
      <c r="O6136" s="119" t="str">
        <f>IF(M6136="","",VLOOKUP(M6136,'14'!D:D,1,0))</f>
        <v/>
      </c>
    </row>
    <row r="6137" spans="1:15" ht="12.75" customHeight="1" x14ac:dyDescent="0.2">
      <c r="A6137" s="36" t="str">
        <f>'0'!$A$4</f>
        <v>………………..</v>
      </c>
      <c r="B6137" s="37">
        <f>'0'!$A$2</f>
        <v>46112</v>
      </c>
      <c r="C6137" s="37" t="s">
        <v>1243</v>
      </c>
      <c r="D6137" s="119" t="str">
        <f>IF(G6137="","",VLOOKUP(G6137,номенклатури!R:T,2,0))</f>
        <v/>
      </c>
      <c r="E6137" s="333" t="str">
        <f>IF(G6137="","",VLOOKUP(G6137,номенклатури!R:T,3,0))</f>
        <v/>
      </c>
      <c r="F6137" s="159" t="str">
        <f>IF(G6137="","",IF(ISERROR(VLOOKUP(G6137,номенклатури!V:V,1,0)),E6137*H6137,E6137*I6137))</f>
        <v/>
      </c>
      <c r="G6137" s="14"/>
      <c r="H6137" s="15"/>
      <c r="I6137" s="15"/>
      <c r="J6137" s="15"/>
      <c r="K6137" s="15"/>
      <c r="L6137" s="217"/>
      <c r="M6137" s="22"/>
      <c r="N6137" s="119" t="str">
        <f>IF(G6137="","",VLOOKUP(G6137,номенклатури!R:U,4,0))</f>
        <v/>
      </c>
      <c r="O6137" s="119" t="str">
        <f>IF(M6137="","",VLOOKUP(M6137,'14'!D:D,1,0))</f>
        <v/>
      </c>
    </row>
    <row r="6138" spans="1:15" ht="12.75" customHeight="1" x14ac:dyDescent="0.2">
      <c r="A6138" s="36" t="str">
        <f>'0'!$A$4</f>
        <v>………………..</v>
      </c>
      <c r="B6138" s="37">
        <f>'0'!$A$2</f>
        <v>46112</v>
      </c>
      <c r="C6138" s="37" t="s">
        <v>1243</v>
      </c>
      <c r="D6138" s="119" t="str">
        <f>IF(G6138="","",VLOOKUP(G6138,номенклатури!R:T,2,0))</f>
        <v/>
      </c>
      <c r="E6138" s="333" t="str">
        <f>IF(G6138="","",VLOOKUP(G6138,номенклатури!R:T,3,0))</f>
        <v/>
      </c>
      <c r="F6138" s="159" t="str">
        <f>IF(G6138="","",IF(ISERROR(VLOOKUP(G6138,номенклатури!V:V,1,0)),E6138*H6138,E6138*I6138))</f>
        <v/>
      </c>
      <c r="G6138" s="14"/>
      <c r="H6138" s="15"/>
      <c r="I6138" s="15"/>
      <c r="J6138" s="15"/>
      <c r="K6138" s="15"/>
      <c r="L6138" s="217"/>
      <c r="M6138" s="22"/>
      <c r="N6138" s="119" t="str">
        <f>IF(G6138="","",VLOOKUP(G6138,номенклатури!R:U,4,0))</f>
        <v/>
      </c>
      <c r="O6138" s="119" t="str">
        <f>IF(M6138="","",VLOOKUP(M6138,'14'!D:D,1,0))</f>
        <v/>
      </c>
    </row>
    <row r="6139" spans="1:15" ht="12.75" customHeight="1" x14ac:dyDescent="0.2">
      <c r="A6139" s="36" t="str">
        <f>'0'!$A$4</f>
        <v>………………..</v>
      </c>
      <c r="B6139" s="37">
        <f>'0'!$A$2</f>
        <v>46112</v>
      </c>
      <c r="C6139" s="37" t="s">
        <v>1243</v>
      </c>
      <c r="D6139" s="119" t="str">
        <f>IF(G6139="","",VLOOKUP(G6139,номенклатури!R:T,2,0))</f>
        <v/>
      </c>
      <c r="E6139" s="333" t="str">
        <f>IF(G6139="","",VLOOKUP(G6139,номенклатури!R:T,3,0))</f>
        <v/>
      </c>
      <c r="F6139" s="159" t="str">
        <f>IF(G6139="","",IF(ISERROR(VLOOKUP(G6139,номенклатури!V:V,1,0)),E6139*H6139,E6139*I6139))</f>
        <v/>
      </c>
      <c r="G6139" s="14"/>
      <c r="H6139" s="15"/>
      <c r="I6139" s="15"/>
      <c r="J6139" s="15"/>
      <c r="K6139" s="15"/>
      <c r="L6139" s="217"/>
      <c r="M6139" s="22"/>
      <c r="N6139" s="119" t="str">
        <f>IF(G6139="","",VLOOKUP(G6139,номенклатури!R:U,4,0))</f>
        <v/>
      </c>
      <c r="O6139" s="119" t="str">
        <f>IF(M6139="","",VLOOKUP(M6139,'14'!D:D,1,0))</f>
        <v/>
      </c>
    </row>
    <row r="6140" spans="1:15" ht="12.75" customHeight="1" x14ac:dyDescent="0.2">
      <c r="A6140" s="36" t="str">
        <f>'0'!$A$4</f>
        <v>………………..</v>
      </c>
      <c r="B6140" s="37">
        <f>'0'!$A$2</f>
        <v>46112</v>
      </c>
      <c r="C6140" s="37" t="s">
        <v>1243</v>
      </c>
      <c r="D6140" s="119" t="str">
        <f>IF(G6140="","",VLOOKUP(G6140,номенклатури!R:T,2,0))</f>
        <v/>
      </c>
      <c r="E6140" s="333" t="str">
        <f>IF(G6140="","",VLOOKUP(G6140,номенклатури!R:T,3,0))</f>
        <v/>
      </c>
      <c r="F6140" s="159" t="str">
        <f>IF(G6140="","",IF(ISERROR(VLOOKUP(G6140,номенклатури!V:V,1,0)),E6140*H6140,E6140*I6140))</f>
        <v/>
      </c>
      <c r="G6140" s="14"/>
      <c r="H6140" s="15"/>
      <c r="I6140" s="15"/>
      <c r="J6140" s="15"/>
      <c r="K6140" s="15"/>
      <c r="L6140" s="217"/>
      <c r="M6140" s="22"/>
      <c r="N6140" s="119" t="str">
        <f>IF(G6140="","",VLOOKUP(G6140,номенклатури!R:U,4,0))</f>
        <v/>
      </c>
      <c r="O6140" s="119" t="str">
        <f>IF(M6140="","",VLOOKUP(M6140,'14'!D:D,1,0))</f>
        <v/>
      </c>
    </row>
    <row r="6141" spans="1:15" ht="12.75" customHeight="1" x14ac:dyDescent="0.2">
      <c r="A6141" s="36" t="str">
        <f>'0'!$A$4</f>
        <v>………………..</v>
      </c>
      <c r="B6141" s="37">
        <f>'0'!$A$2</f>
        <v>46112</v>
      </c>
      <c r="C6141" s="37" t="s">
        <v>1243</v>
      </c>
      <c r="D6141" s="119" t="str">
        <f>IF(G6141="","",VLOOKUP(G6141,номенклатури!R:T,2,0))</f>
        <v/>
      </c>
      <c r="E6141" s="333" t="str">
        <f>IF(G6141="","",VLOOKUP(G6141,номенклатури!R:T,3,0))</f>
        <v/>
      </c>
      <c r="F6141" s="159" t="str">
        <f>IF(G6141="","",IF(ISERROR(VLOOKUP(G6141,номенклатури!V:V,1,0)),E6141*H6141,E6141*I6141))</f>
        <v/>
      </c>
      <c r="G6141" s="14"/>
      <c r="H6141" s="15"/>
      <c r="I6141" s="15"/>
      <c r="J6141" s="15"/>
      <c r="K6141" s="15"/>
      <c r="L6141" s="217"/>
      <c r="M6141" s="22"/>
      <c r="N6141" s="119" t="str">
        <f>IF(G6141="","",VLOOKUP(G6141,номенклатури!R:U,4,0))</f>
        <v/>
      </c>
      <c r="O6141" s="119" t="str">
        <f>IF(M6141="","",VLOOKUP(M6141,'14'!D:D,1,0))</f>
        <v/>
      </c>
    </row>
    <row r="6142" spans="1:15" ht="12.75" customHeight="1" x14ac:dyDescent="0.2">
      <c r="A6142" s="36" t="str">
        <f>'0'!$A$4</f>
        <v>………………..</v>
      </c>
      <c r="B6142" s="37">
        <f>'0'!$A$2</f>
        <v>46112</v>
      </c>
      <c r="C6142" s="37" t="s">
        <v>1243</v>
      </c>
      <c r="D6142" s="119" t="str">
        <f>IF(G6142="","",VLOOKUP(G6142,номенклатури!R:T,2,0))</f>
        <v/>
      </c>
      <c r="E6142" s="333" t="str">
        <f>IF(G6142="","",VLOOKUP(G6142,номенклатури!R:T,3,0))</f>
        <v/>
      </c>
      <c r="F6142" s="159" t="str">
        <f>IF(G6142="","",IF(ISERROR(VLOOKUP(G6142,номенклатури!V:V,1,0)),E6142*H6142,E6142*I6142))</f>
        <v/>
      </c>
      <c r="G6142" s="14"/>
      <c r="H6142" s="15"/>
      <c r="I6142" s="15"/>
      <c r="J6142" s="15"/>
      <c r="K6142" s="15"/>
      <c r="L6142" s="217"/>
      <c r="M6142" s="22"/>
      <c r="N6142" s="119" t="str">
        <f>IF(G6142="","",VLOOKUP(G6142,номенклатури!R:U,4,0))</f>
        <v/>
      </c>
      <c r="O6142" s="119" t="str">
        <f>IF(M6142="","",VLOOKUP(M6142,'14'!D:D,1,0))</f>
        <v/>
      </c>
    </row>
    <row r="6143" spans="1:15" ht="12.75" customHeight="1" x14ac:dyDescent="0.2">
      <c r="A6143" s="36" t="str">
        <f>'0'!$A$4</f>
        <v>………………..</v>
      </c>
      <c r="B6143" s="37">
        <f>'0'!$A$2</f>
        <v>46112</v>
      </c>
      <c r="C6143" s="37" t="s">
        <v>1243</v>
      </c>
      <c r="D6143" s="119" t="str">
        <f>IF(G6143="","",VLOOKUP(G6143,номенклатури!R:T,2,0))</f>
        <v/>
      </c>
      <c r="E6143" s="333" t="str">
        <f>IF(G6143="","",VLOOKUP(G6143,номенклатури!R:T,3,0))</f>
        <v/>
      </c>
      <c r="F6143" s="159" t="str">
        <f>IF(G6143="","",IF(ISERROR(VLOOKUP(G6143,номенклатури!V:V,1,0)),E6143*H6143,E6143*I6143))</f>
        <v/>
      </c>
      <c r="G6143" s="14"/>
      <c r="H6143" s="15"/>
      <c r="I6143" s="15"/>
      <c r="J6143" s="15"/>
      <c r="K6143" s="15"/>
      <c r="L6143" s="217"/>
      <c r="M6143" s="22"/>
      <c r="N6143" s="119" t="str">
        <f>IF(G6143="","",VLOOKUP(G6143,номенклатури!R:U,4,0))</f>
        <v/>
      </c>
      <c r="O6143" s="119" t="str">
        <f>IF(M6143="","",VLOOKUP(M6143,'14'!D:D,1,0))</f>
        <v/>
      </c>
    </row>
    <row r="6144" spans="1:15" ht="12.75" customHeight="1" x14ac:dyDescent="0.2">
      <c r="A6144" s="36" t="str">
        <f>'0'!$A$4</f>
        <v>………………..</v>
      </c>
      <c r="B6144" s="37">
        <f>'0'!$A$2</f>
        <v>46112</v>
      </c>
      <c r="C6144" s="37" t="s">
        <v>1243</v>
      </c>
      <c r="D6144" s="119" t="str">
        <f>IF(G6144="","",VLOOKUP(G6144,номенклатури!R:T,2,0))</f>
        <v/>
      </c>
      <c r="E6144" s="333" t="str">
        <f>IF(G6144="","",VLOOKUP(G6144,номенклатури!R:T,3,0))</f>
        <v/>
      </c>
      <c r="F6144" s="159" t="str">
        <f>IF(G6144="","",IF(ISERROR(VLOOKUP(G6144,номенклатури!V:V,1,0)),E6144*H6144,E6144*I6144))</f>
        <v/>
      </c>
      <c r="G6144" s="14"/>
      <c r="H6144" s="15"/>
      <c r="I6144" s="15"/>
      <c r="J6144" s="15"/>
      <c r="K6144" s="15"/>
      <c r="L6144" s="217"/>
      <c r="M6144" s="22"/>
      <c r="N6144" s="119" t="str">
        <f>IF(G6144="","",VLOOKUP(G6144,номенклатури!R:U,4,0))</f>
        <v/>
      </c>
      <c r="O6144" s="119" t="str">
        <f>IF(M6144="","",VLOOKUP(M6144,'14'!D:D,1,0))</f>
        <v/>
      </c>
    </row>
    <row r="6145" spans="1:15" ht="12.75" customHeight="1" x14ac:dyDescent="0.2">
      <c r="A6145" s="36" t="str">
        <f>'0'!$A$4</f>
        <v>………………..</v>
      </c>
      <c r="B6145" s="37">
        <f>'0'!$A$2</f>
        <v>46112</v>
      </c>
      <c r="C6145" s="37" t="s">
        <v>1243</v>
      </c>
      <c r="D6145" s="119" t="str">
        <f>IF(G6145="","",VLOOKUP(G6145,номенклатури!R:T,2,0))</f>
        <v/>
      </c>
      <c r="E6145" s="333" t="str">
        <f>IF(G6145="","",VLOOKUP(G6145,номенклатури!R:T,3,0))</f>
        <v/>
      </c>
      <c r="F6145" s="159" t="str">
        <f>IF(G6145="","",IF(ISERROR(VLOOKUP(G6145,номенклатури!V:V,1,0)),E6145*H6145,E6145*I6145))</f>
        <v/>
      </c>
      <c r="G6145" s="14"/>
      <c r="H6145" s="15"/>
      <c r="I6145" s="15"/>
      <c r="J6145" s="15"/>
      <c r="K6145" s="15"/>
      <c r="L6145" s="217"/>
      <c r="M6145" s="22"/>
      <c r="N6145" s="119" t="str">
        <f>IF(G6145="","",VLOOKUP(G6145,номенклатури!R:U,4,0))</f>
        <v/>
      </c>
      <c r="O6145" s="119" t="str">
        <f>IF(M6145="","",VLOOKUP(M6145,'14'!D:D,1,0))</f>
        <v/>
      </c>
    </row>
    <row r="6146" spans="1:15" ht="12.75" customHeight="1" x14ac:dyDescent="0.2">
      <c r="A6146" s="36" t="str">
        <f>'0'!$A$4</f>
        <v>………………..</v>
      </c>
      <c r="B6146" s="37">
        <f>'0'!$A$2</f>
        <v>46112</v>
      </c>
      <c r="C6146" s="37" t="s">
        <v>1243</v>
      </c>
      <c r="D6146" s="119" t="str">
        <f>IF(G6146="","",VLOOKUP(G6146,номенклатури!R:T,2,0))</f>
        <v/>
      </c>
      <c r="E6146" s="333" t="str">
        <f>IF(G6146="","",VLOOKUP(G6146,номенклатури!R:T,3,0))</f>
        <v/>
      </c>
      <c r="F6146" s="159" t="str">
        <f>IF(G6146="","",IF(ISERROR(VLOOKUP(G6146,номенклатури!V:V,1,0)),E6146*H6146,E6146*I6146))</f>
        <v/>
      </c>
      <c r="G6146" s="14"/>
      <c r="H6146" s="15"/>
      <c r="I6146" s="15"/>
      <c r="J6146" s="15"/>
      <c r="K6146" s="15"/>
      <c r="L6146" s="217"/>
      <c r="M6146" s="22"/>
      <c r="N6146" s="119" t="str">
        <f>IF(G6146="","",VLOOKUP(G6146,номенклатури!R:U,4,0))</f>
        <v/>
      </c>
      <c r="O6146" s="119" t="str">
        <f>IF(M6146="","",VLOOKUP(M6146,'14'!D:D,1,0))</f>
        <v/>
      </c>
    </row>
    <row r="6147" spans="1:15" ht="12.75" customHeight="1" x14ac:dyDescent="0.2">
      <c r="A6147" s="36" t="str">
        <f>'0'!$A$4</f>
        <v>………………..</v>
      </c>
      <c r="B6147" s="37">
        <f>'0'!$A$2</f>
        <v>46112</v>
      </c>
      <c r="C6147" s="37" t="s">
        <v>1243</v>
      </c>
      <c r="D6147" s="119" t="str">
        <f>IF(G6147="","",VLOOKUP(G6147,номенклатури!R:T,2,0))</f>
        <v/>
      </c>
      <c r="E6147" s="333" t="str">
        <f>IF(G6147="","",VLOOKUP(G6147,номенклатури!R:T,3,0))</f>
        <v/>
      </c>
      <c r="F6147" s="159" t="str">
        <f>IF(G6147="","",IF(ISERROR(VLOOKUP(G6147,номенклатури!V:V,1,0)),E6147*H6147,E6147*I6147))</f>
        <v/>
      </c>
      <c r="G6147" s="14"/>
      <c r="H6147" s="15"/>
      <c r="I6147" s="15"/>
      <c r="J6147" s="15"/>
      <c r="K6147" s="15"/>
      <c r="L6147" s="217"/>
      <c r="M6147" s="22"/>
      <c r="N6147" s="119" t="str">
        <f>IF(G6147="","",VLOOKUP(G6147,номенклатури!R:U,4,0))</f>
        <v/>
      </c>
      <c r="O6147" s="119" t="str">
        <f>IF(M6147="","",VLOOKUP(M6147,'14'!D:D,1,0))</f>
        <v/>
      </c>
    </row>
    <row r="6148" spans="1:15" ht="12.75" customHeight="1" x14ac:dyDescent="0.2">
      <c r="A6148" s="36" t="str">
        <f>'0'!$A$4</f>
        <v>………………..</v>
      </c>
      <c r="B6148" s="37">
        <f>'0'!$A$2</f>
        <v>46112</v>
      </c>
      <c r="C6148" s="37" t="s">
        <v>1243</v>
      </c>
      <c r="D6148" s="119" t="str">
        <f>IF(G6148="","",VLOOKUP(G6148,номенклатури!R:T,2,0))</f>
        <v/>
      </c>
      <c r="E6148" s="333" t="str">
        <f>IF(G6148="","",VLOOKUP(G6148,номенклатури!R:T,3,0))</f>
        <v/>
      </c>
      <c r="F6148" s="159" t="str">
        <f>IF(G6148="","",IF(ISERROR(VLOOKUP(G6148,номенклатури!V:V,1,0)),E6148*H6148,E6148*I6148))</f>
        <v/>
      </c>
      <c r="G6148" s="14"/>
      <c r="H6148" s="15"/>
      <c r="I6148" s="15"/>
      <c r="J6148" s="15"/>
      <c r="K6148" s="15"/>
      <c r="L6148" s="217"/>
      <c r="M6148" s="22"/>
      <c r="N6148" s="119" t="str">
        <f>IF(G6148="","",VLOOKUP(G6148,номенклатури!R:U,4,0))</f>
        <v/>
      </c>
      <c r="O6148" s="119" t="str">
        <f>IF(M6148="","",VLOOKUP(M6148,'14'!D:D,1,0))</f>
        <v/>
      </c>
    </row>
    <row r="6149" spans="1:15" ht="12.75" customHeight="1" x14ac:dyDescent="0.2">
      <c r="A6149" s="36" t="str">
        <f>'0'!$A$4</f>
        <v>………………..</v>
      </c>
      <c r="B6149" s="37">
        <f>'0'!$A$2</f>
        <v>46112</v>
      </c>
      <c r="C6149" s="37" t="s">
        <v>1243</v>
      </c>
      <c r="D6149" s="119" t="str">
        <f>IF(G6149="","",VLOOKUP(G6149,номенклатури!R:T,2,0))</f>
        <v/>
      </c>
      <c r="E6149" s="333" t="str">
        <f>IF(G6149="","",VLOOKUP(G6149,номенклатури!R:T,3,0))</f>
        <v/>
      </c>
      <c r="F6149" s="159" t="str">
        <f>IF(G6149="","",IF(ISERROR(VLOOKUP(G6149,номенклатури!V:V,1,0)),E6149*H6149,E6149*I6149))</f>
        <v/>
      </c>
      <c r="G6149" s="14"/>
      <c r="H6149" s="15"/>
      <c r="I6149" s="15"/>
      <c r="J6149" s="15"/>
      <c r="K6149" s="15"/>
      <c r="L6149" s="217"/>
      <c r="M6149" s="22"/>
      <c r="N6149" s="119" t="str">
        <f>IF(G6149="","",VLOOKUP(G6149,номенклатури!R:U,4,0))</f>
        <v/>
      </c>
      <c r="O6149" s="119" t="str">
        <f>IF(M6149="","",VLOOKUP(M6149,'14'!D:D,1,0))</f>
        <v/>
      </c>
    </row>
    <row r="6150" spans="1:15" ht="12.75" customHeight="1" x14ac:dyDescent="0.2">
      <c r="A6150" s="36" t="str">
        <f>'0'!$A$4</f>
        <v>………………..</v>
      </c>
      <c r="B6150" s="37">
        <f>'0'!$A$2</f>
        <v>46112</v>
      </c>
      <c r="C6150" s="37" t="s">
        <v>1243</v>
      </c>
      <c r="D6150" s="119" t="str">
        <f>IF(G6150="","",VLOOKUP(G6150,номенклатури!R:T,2,0))</f>
        <v/>
      </c>
      <c r="E6150" s="333" t="str">
        <f>IF(G6150="","",VLOOKUP(G6150,номенклатури!R:T,3,0))</f>
        <v/>
      </c>
      <c r="F6150" s="159" t="str">
        <f>IF(G6150="","",IF(ISERROR(VLOOKUP(G6150,номенклатури!V:V,1,0)),E6150*H6150,E6150*I6150))</f>
        <v/>
      </c>
      <c r="G6150" s="14"/>
      <c r="H6150" s="15"/>
      <c r="I6150" s="15"/>
      <c r="J6150" s="15"/>
      <c r="K6150" s="15"/>
      <c r="L6150" s="217"/>
      <c r="M6150" s="22"/>
      <c r="N6150" s="119" t="str">
        <f>IF(G6150="","",VLOOKUP(G6150,номенклатури!R:U,4,0))</f>
        <v/>
      </c>
      <c r="O6150" s="119" t="str">
        <f>IF(M6150="","",VLOOKUP(M6150,'14'!D:D,1,0))</f>
        <v/>
      </c>
    </row>
    <row r="6151" spans="1:15" ht="12.75" customHeight="1" x14ac:dyDescent="0.2">
      <c r="A6151" s="36" t="str">
        <f>'0'!$A$4</f>
        <v>………………..</v>
      </c>
      <c r="B6151" s="37">
        <f>'0'!$A$2</f>
        <v>46112</v>
      </c>
      <c r="C6151" s="37" t="s">
        <v>1243</v>
      </c>
      <c r="D6151" s="119" t="str">
        <f>IF(G6151="","",VLOOKUP(G6151,номенклатури!R:T,2,0))</f>
        <v/>
      </c>
      <c r="E6151" s="333" t="str">
        <f>IF(G6151="","",VLOOKUP(G6151,номенклатури!R:T,3,0))</f>
        <v/>
      </c>
      <c r="F6151" s="159" t="str">
        <f>IF(G6151="","",IF(ISERROR(VLOOKUP(G6151,номенклатури!V:V,1,0)),E6151*H6151,E6151*I6151))</f>
        <v/>
      </c>
      <c r="G6151" s="14"/>
      <c r="H6151" s="15"/>
      <c r="I6151" s="15"/>
      <c r="J6151" s="15"/>
      <c r="K6151" s="15"/>
      <c r="L6151" s="217"/>
      <c r="M6151" s="22"/>
      <c r="N6151" s="119" t="str">
        <f>IF(G6151="","",VLOOKUP(G6151,номенклатури!R:U,4,0))</f>
        <v/>
      </c>
      <c r="O6151" s="119" t="str">
        <f>IF(M6151="","",VLOOKUP(M6151,'14'!D:D,1,0))</f>
        <v/>
      </c>
    </row>
    <row r="6152" spans="1:15" ht="12.75" customHeight="1" x14ac:dyDescent="0.2">
      <c r="A6152" s="36" t="str">
        <f>'0'!$A$4</f>
        <v>………………..</v>
      </c>
      <c r="B6152" s="37">
        <f>'0'!$A$2</f>
        <v>46112</v>
      </c>
      <c r="C6152" s="37" t="s">
        <v>1243</v>
      </c>
      <c r="D6152" s="119" t="str">
        <f>IF(G6152="","",VLOOKUP(G6152,номенклатури!R:T,2,0))</f>
        <v/>
      </c>
      <c r="E6152" s="333" t="str">
        <f>IF(G6152="","",VLOOKUP(G6152,номенклатури!R:T,3,0))</f>
        <v/>
      </c>
      <c r="F6152" s="159" t="str">
        <f>IF(G6152="","",IF(ISERROR(VLOOKUP(G6152,номенклатури!V:V,1,0)),E6152*H6152,E6152*I6152))</f>
        <v/>
      </c>
      <c r="G6152" s="14"/>
      <c r="H6152" s="15"/>
      <c r="I6152" s="15"/>
      <c r="J6152" s="15"/>
      <c r="K6152" s="15"/>
      <c r="L6152" s="217"/>
      <c r="M6152" s="22"/>
      <c r="N6152" s="119" t="str">
        <f>IF(G6152="","",VLOOKUP(G6152,номенклатури!R:U,4,0))</f>
        <v/>
      </c>
      <c r="O6152" s="119" t="str">
        <f>IF(M6152="","",VLOOKUP(M6152,'14'!D:D,1,0))</f>
        <v/>
      </c>
    </row>
    <row r="6153" spans="1:15" ht="12.75" customHeight="1" x14ac:dyDescent="0.2">
      <c r="A6153" s="36" t="str">
        <f>'0'!$A$4</f>
        <v>………………..</v>
      </c>
      <c r="B6153" s="37">
        <f>'0'!$A$2</f>
        <v>46112</v>
      </c>
      <c r="C6153" s="37" t="s">
        <v>1243</v>
      </c>
      <c r="D6153" s="119" t="str">
        <f>IF(G6153="","",VLOOKUP(G6153,номенклатури!R:T,2,0))</f>
        <v/>
      </c>
      <c r="E6153" s="333" t="str">
        <f>IF(G6153="","",VLOOKUP(G6153,номенклатури!R:T,3,0))</f>
        <v/>
      </c>
      <c r="F6153" s="159" t="str">
        <f>IF(G6153="","",IF(ISERROR(VLOOKUP(G6153,номенклатури!V:V,1,0)),E6153*H6153,E6153*I6153))</f>
        <v/>
      </c>
      <c r="G6153" s="14"/>
      <c r="H6153" s="15"/>
      <c r="I6153" s="15"/>
      <c r="J6153" s="15"/>
      <c r="K6153" s="15"/>
      <c r="L6153" s="217"/>
      <c r="M6153" s="22"/>
      <c r="N6153" s="119" t="str">
        <f>IF(G6153="","",VLOOKUP(G6153,номенклатури!R:U,4,0))</f>
        <v/>
      </c>
      <c r="O6153" s="119" t="str">
        <f>IF(M6153="","",VLOOKUP(M6153,'14'!D:D,1,0))</f>
        <v/>
      </c>
    </row>
    <row r="6154" spans="1:15" ht="12.75" customHeight="1" x14ac:dyDescent="0.2">
      <c r="A6154" s="36" t="str">
        <f>'0'!$A$4</f>
        <v>………………..</v>
      </c>
      <c r="B6154" s="37">
        <f>'0'!$A$2</f>
        <v>46112</v>
      </c>
      <c r="C6154" s="37" t="s">
        <v>1243</v>
      </c>
      <c r="D6154" s="119" t="str">
        <f>IF(G6154="","",VLOOKUP(G6154,номенклатури!R:T,2,0))</f>
        <v/>
      </c>
      <c r="E6154" s="333" t="str">
        <f>IF(G6154="","",VLOOKUP(G6154,номенклатури!R:T,3,0))</f>
        <v/>
      </c>
      <c r="F6154" s="159" t="str">
        <f>IF(G6154="","",IF(ISERROR(VLOOKUP(G6154,номенклатури!V:V,1,0)),E6154*H6154,E6154*I6154))</f>
        <v/>
      </c>
      <c r="G6154" s="14"/>
      <c r="H6154" s="15"/>
      <c r="I6154" s="15"/>
      <c r="J6154" s="15"/>
      <c r="K6154" s="15"/>
      <c r="L6154" s="217"/>
      <c r="M6154" s="22"/>
      <c r="N6154" s="119" t="str">
        <f>IF(G6154="","",VLOOKUP(G6154,номенклатури!R:U,4,0))</f>
        <v/>
      </c>
      <c r="O6154" s="119" t="str">
        <f>IF(M6154="","",VLOOKUP(M6154,'14'!D:D,1,0))</f>
        <v/>
      </c>
    </row>
    <row r="6155" spans="1:15" ht="12.75" customHeight="1" x14ac:dyDescent="0.2">
      <c r="A6155" s="36" t="str">
        <f>'0'!$A$4</f>
        <v>………………..</v>
      </c>
      <c r="B6155" s="37">
        <f>'0'!$A$2</f>
        <v>46112</v>
      </c>
      <c r="C6155" s="37" t="s">
        <v>1243</v>
      </c>
      <c r="D6155" s="119" t="str">
        <f>IF(G6155="","",VLOOKUP(G6155,номенклатури!R:T,2,0))</f>
        <v/>
      </c>
      <c r="E6155" s="333" t="str">
        <f>IF(G6155="","",VLOOKUP(G6155,номенклатури!R:T,3,0))</f>
        <v/>
      </c>
      <c r="F6155" s="159" t="str">
        <f>IF(G6155="","",IF(ISERROR(VLOOKUP(G6155,номенклатури!V:V,1,0)),E6155*H6155,E6155*I6155))</f>
        <v/>
      </c>
      <c r="G6155" s="14"/>
      <c r="H6155" s="15"/>
      <c r="I6155" s="15"/>
      <c r="J6155" s="15"/>
      <c r="K6155" s="15"/>
      <c r="L6155" s="217"/>
      <c r="M6155" s="22"/>
      <c r="N6155" s="119" t="str">
        <f>IF(G6155="","",VLOOKUP(G6155,номенклатури!R:U,4,0))</f>
        <v/>
      </c>
      <c r="O6155" s="119" t="str">
        <f>IF(M6155="","",VLOOKUP(M6155,'14'!D:D,1,0))</f>
        <v/>
      </c>
    </row>
    <row r="6156" spans="1:15" ht="12.75" customHeight="1" x14ac:dyDescent="0.2">
      <c r="A6156" s="36" t="str">
        <f>'0'!$A$4</f>
        <v>………………..</v>
      </c>
      <c r="B6156" s="37">
        <f>'0'!$A$2</f>
        <v>46112</v>
      </c>
      <c r="C6156" s="37" t="s">
        <v>1243</v>
      </c>
      <c r="D6156" s="119" t="str">
        <f>IF(G6156="","",VLOOKUP(G6156,номенклатури!R:T,2,0))</f>
        <v/>
      </c>
      <c r="E6156" s="333" t="str">
        <f>IF(G6156="","",VLOOKUP(G6156,номенклатури!R:T,3,0))</f>
        <v/>
      </c>
      <c r="F6156" s="159" t="str">
        <f>IF(G6156="","",IF(ISERROR(VLOOKUP(G6156,номенклатури!V:V,1,0)),E6156*H6156,E6156*I6156))</f>
        <v/>
      </c>
      <c r="G6156" s="14"/>
      <c r="H6156" s="15"/>
      <c r="I6156" s="15"/>
      <c r="J6156" s="15"/>
      <c r="K6156" s="15"/>
      <c r="L6156" s="217"/>
      <c r="M6156" s="22"/>
      <c r="N6156" s="119" t="str">
        <f>IF(G6156="","",VLOOKUP(G6156,номенклатури!R:U,4,0))</f>
        <v/>
      </c>
      <c r="O6156" s="119" t="str">
        <f>IF(M6156="","",VLOOKUP(M6156,'14'!D:D,1,0))</f>
        <v/>
      </c>
    </row>
    <row r="6157" spans="1:15" ht="12.75" customHeight="1" x14ac:dyDescent="0.2">
      <c r="A6157" s="36" t="str">
        <f>'0'!$A$4</f>
        <v>………………..</v>
      </c>
      <c r="B6157" s="37">
        <f>'0'!$A$2</f>
        <v>46112</v>
      </c>
      <c r="C6157" s="37" t="s">
        <v>1243</v>
      </c>
      <c r="D6157" s="119" t="str">
        <f>IF(G6157="","",VLOOKUP(G6157,номенклатури!R:T,2,0))</f>
        <v/>
      </c>
      <c r="E6157" s="333" t="str">
        <f>IF(G6157="","",VLOOKUP(G6157,номенклатури!R:T,3,0))</f>
        <v/>
      </c>
      <c r="F6157" s="159" t="str">
        <f>IF(G6157="","",IF(ISERROR(VLOOKUP(G6157,номенклатури!V:V,1,0)),E6157*H6157,E6157*I6157))</f>
        <v/>
      </c>
      <c r="G6157" s="14"/>
      <c r="H6157" s="15"/>
      <c r="I6157" s="15"/>
      <c r="J6157" s="15"/>
      <c r="K6157" s="15"/>
      <c r="L6157" s="217"/>
      <c r="M6157" s="22"/>
      <c r="N6157" s="119" t="str">
        <f>IF(G6157="","",VLOOKUP(G6157,номенклатури!R:U,4,0))</f>
        <v/>
      </c>
      <c r="O6157" s="119" t="str">
        <f>IF(M6157="","",VLOOKUP(M6157,'14'!D:D,1,0))</f>
        <v/>
      </c>
    </row>
    <row r="6158" spans="1:15" ht="12.75" customHeight="1" x14ac:dyDescent="0.2">
      <c r="A6158" s="36" t="str">
        <f>'0'!$A$4</f>
        <v>………………..</v>
      </c>
      <c r="B6158" s="37">
        <f>'0'!$A$2</f>
        <v>46112</v>
      </c>
      <c r="C6158" s="37" t="s">
        <v>1243</v>
      </c>
      <c r="D6158" s="119" t="str">
        <f>IF(G6158="","",VLOOKUP(G6158,номенклатури!R:T,2,0))</f>
        <v/>
      </c>
      <c r="E6158" s="333" t="str">
        <f>IF(G6158="","",VLOOKUP(G6158,номенклатури!R:T,3,0))</f>
        <v/>
      </c>
      <c r="F6158" s="159" t="str">
        <f>IF(G6158="","",IF(ISERROR(VLOOKUP(G6158,номенклатури!V:V,1,0)),E6158*H6158,E6158*I6158))</f>
        <v/>
      </c>
      <c r="G6158" s="14"/>
      <c r="H6158" s="15"/>
      <c r="I6158" s="15"/>
      <c r="J6158" s="15"/>
      <c r="K6158" s="15"/>
      <c r="L6158" s="217"/>
      <c r="M6158" s="22"/>
      <c r="N6158" s="119" t="str">
        <f>IF(G6158="","",VLOOKUP(G6158,номенклатури!R:U,4,0))</f>
        <v/>
      </c>
      <c r="O6158" s="119" t="str">
        <f>IF(M6158="","",VLOOKUP(M6158,'14'!D:D,1,0))</f>
        <v/>
      </c>
    </row>
    <row r="6159" spans="1:15" ht="12.75" customHeight="1" x14ac:dyDescent="0.2">
      <c r="A6159" s="36" t="str">
        <f>'0'!$A$4</f>
        <v>………………..</v>
      </c>
      <c r="B6159" s="37">
        <f>'0'!$A$2</f>
        <v>46112</v>
      </c>
      <c r="C6159" s="37" t="s">
        <v>1243</v>
      </c>
      <c r="D6159" s="119" t="str">
        <f>IF(G6159="","",VLOOKUP(G6159,номенклатури!R:T,2,0))</f>
        <v/>
      </c>
      <c r="E6159" s="333" t="str">
        <f>IF(G6159="","",VLOOKUP(G6159,номенклатури!R:T,3,0))</f>
        <v/>
      </c>
      <c r="F6159" s="159" t="str">
        <f>IF(G6159="","",IF(ISERROR(VLOOKUP(G6159,номенклатури!V:V,1,0)),E6159*H6159,E6159*I6159))</f>
        <v/>
      </c>
      <c r="G6159" s="14"/>
      <c r="H6159" s="15"/>
      <c r="I6159" s="15"/>
      <c r="J6159" s="15"/>
      <c r="K6159" s="15"/>
      <c r="L6159" s="217"/>
      <c r="M6159" s="22"/>
      <c r="N6159" s="119" t="str">
        <f>IF(G6159="","",VLOOKUP(G6159,номенклатури!R:U,4,0))</f>
        <v/>
      </c>
      <c r="O6159" s="119" t="str">
        <f>IF(M6159="","",VLOOKUP(M6159,'14'!D:D,1,0))</f>
        <v/>
      </c>
    </row>
    <row r="6160" spans="1:15" ht="12.75" customHeight="1" x14ac:dyDescent="0.2">
      <c r="A6160" s="36" t="str">
        <f>'0'!$A$4</f>
        <v>………………..</v>
      </c>
      <c r="B6160" s="37">
        <f>'0'!$A$2</f>
        <v>46112</v>
      </c>
      <c r="C6160" s="37" t="s">
        <v>1243</v>
      </c>
      <c r="D6160" s="119" t="str">
        <f>IF(G6160="","",VLOOKUP(G6160,номенклатури!R:T,2,0))</f>
        <v/>
      </c>
      <c r="E6160" s="333" t="str">
        <f>IF(G6160="","",VLOOKUP(G6160,номенклатури!R:T,3,0))</f>
        <v/>
      </c>
      <c r="F6160" s="159" t="str">
        <f>IF(G6160="","",IF(ISERROR(VLOOKUP(G6160,номенклатури!V:V,1,0)),E6160*H6160,E6160*I6160))</f>
        <v/>
      </c>
      <c r="G6160" s="14"/>
      <c r="H6160" s="15"/>
      <c r="I6160" s="15"/>
      <c r="J6160" s="15"/>
      <c r="K6160" s="15"/>
      <c r="L6160" s="217"/>
      <c r="M6160" s="22"/>
      <c r="N6160" s="119" t="str">
        <f>IF(G6160="","",VLOOKUP(G6160,номенклатури!R:U,4,0))</f>
        <v/>
      </c>
      <c r="O6160" s="119" t="str">
        <f>IF(M6160="","",VLOOKUP(M6160,'14'!D:D,1,0))</f>
        <v/>
      </c>
    </row>
    <row r="6161" spans="1:15" ht="12.75" customHeight="1" x14ac:dyDescent="0.2">
      <c r="A6161" s="36" t="str">
        <f>'0'!$A$4</f>
        <v>………………..</v>
      </c>
      <c r="B6161" s="37">
        <f>'0'!$A$2</f>
        <v>46112</v>
      </c>
      <c r="C6161" s="37" t="s">
        <v>1243</v>
      </c>
      <c r="D6161" s="119" t="str">
        <f>IF(G6161="","",VLOOKUP(G6161,номенклатури!R:T,2,0))</f>
        <v/>
      </c>
      <c r="E6161" s="333" t="str">
        <f>IF(G6161="","",VLOOKUP(G6161,номенклатури!R:T,3,0))</f>
        <v/>
      </c>
      <c r="F6161" s="159" t="str">
        <f>IF(G6161="","",IF(ISERROR(VLOOKUP(G6161,номенклатури!V:V,1,0)),E6161*H6161,E6161*I6161))</f>
        <v/>
      </c>
      <c r="G6161" s="14"/>
      <c r="H6161" s="15"/>
      <c r="I6161" s="15"/>
      <c r="J6161" s="15"/>
      <c r="K6161" s="15"/>
      <c r="L6161" s="217"/>
      <c r="M6161" s="22"/>
      <c r="N6161" s="119" t="str">
        <f>IF(G6161="","",VLOOKUP(G6161,номенклатури!R:U,4,0))</f>
        <v/>
      </c>
      <c r="O6161" s="119" t="str">
        <f>IF(M6161="","",VLOOKUP(M6161,'14'!D:D,1,0))</f>
        <v/>
      </c>
    </row>
    <row r="6162" spans="1:15" ht="12.75" customHeight="1" x14ac:dyDescent="0.2">
      <c r="A6162" s="36" t="str">
        <f>'0'!$A$4</f>
        <v>………………..</v>
      </c>
      <c r="B6162" s="37">
        <f>'0'!$A$2</f>
        <v>46112</v>
      </c>
      <c r="C6162" s="37" t="s">
        <v>1243</v>
      </c>
      <c r="D6162" s="119" t="str">
        <f>IF(G6162="","",VLOOKUP(G6162,номенклатури!R:T,2,0))</f>
        <v/>
      </c>
      <c r="E6162" s="333" t="str">
        <f>IF(G6162="","",VLOOKUP(G6162,номенклатури!R:T,3,0))</f>
        <v/>
      </c>
      <c r="F6162" s="159" t="str">
        <f>IF(G6162="","",IF(ISERROR(VLOOKUP(G6162,номенклатури!V:V,1,0)),E6162*H6162,E6162*I6162))</f>
        <v/>
      </c>
      <c r="G6162" s="14"/>
      <c r="H6162" s="15"/>
      <c r="I6162" s="15"/>
      <c r="J6162" s="15"/>
      <c r="K6162" s="15"/>
      <c r="L6162" s="217"/>
      <c r="M6162" s="22"/>
      <c r="N6162" s="119" t="str">
        <f>IF(G6162="","",VLOOKUP(G6162,номенклатури!R:U,4,0))</f>
        <v/>
      </c>
      <c r="O6162" s="119" t="str">
        <f>IF(M6162="","",VLOOKUP(M6162,'14'!D:D,1,0))</f>
        <v/>
      </c>
    </row>
    <row r="6163" spans="1:15" ht="12.75" customHeight="1" x14ac:dyDescent="0.2">
      <c r="A6163" s="36" t="str">
        <f>'0'!$A$4</f>
        <v>………………..</v>
      </c>
      <c r="B6163" s="37">
        <f>'0'!$A$2</f>
        <v>46112</v>
      </c>
      <c r="C6163" s="37" t="s">
        <v>1243</v>
      </c>
      <c r="D6163" s="119" t="str">
        <f>IF(G6163="","",VLOOKUP(G6163,номенклатури!R:T,2,0))</f>
        <v/>
      </c>
      <c r="E6163" s="333" t="str">
        <f>IF(G6163="","",VLOOKUP(G6163,номенклатури!R:T,3,0))</f>
        <v/>
      </c>
      <c r="F6163" s="159" t="str">
        <f>IF(G6163="","",IF(ISERROR(VLOOKUP(G6163,номенклатури!V:V,1,0)),E6163*H6163,E6163*I6163))</f>
        <v/>
      </c>
      <c r="G6163" s="14"/>
      <c r="H6163" s="15"/>
      <c r="I6163" s="15"/>
      <c r="J6163" s="15"/>
      <c r="K6163" s="15"/>
      <c r="L6163" s="217"/>
      <c r="M6163" s="22"/>
      <c r="N6163" s="119" t="str">
        <f>IF(G6163="","",VLOOKUP(G6163,номенклатури!R:U,4,0))</f>
        <v/>
      </c>
      <c r="O6163" s="119" t="str">
        <f>IF(M6163="","",VLOOKUP(M6163,'14'!D:D,1,0))</f>
        <v/>
      </c>
    </row>
    <row r="6164" spans="1:15" ht="12.75" customHeight="1" x14ac:dyDescent="0.2">
      <c r="A6164" s="36" t="str">
        <f>'0'!$A$4</f>
        <v>………………..</v>
      </c>
      <c r="B6164" s="37">
        <f>'0'!$A$2</f>
        <v>46112</v>
      </c>
      <c r="C6164" s="37" t="s">
        <v>1243</v>
      </c>
      <c r="D6164" s="119" t="str">
        <f>IF(G6164="","",VLOOKUP(G6164,номенклатури!R:T,2,0))</f>
        <v/>
      </c>
      <c r="E6164" s="333" t="str">
        <f>IF(G6164="","",VLOOKUP(G6164,номенклатури!R:T,3,0))</f>
        <v/>
      </c>
      <c r="F6164" s="159" t="str">
        <f>IF(G6164="","",IF(ISERROR(VLOOKUP(G6164,номенклатури!V:V,1,0)),E6164*H6164,E6164*I6164))</f>
        <v/>
      </c>
      <c r="G6164" s="14"/>
      <c r="H6164" s="15"/>
      <c r="I6164" s="15"/>
      <c r="J6164" s="15"/>
      <c r="K6164" s="15"/>
      <c r="L6164" s="217"/>
      <c r="M6164" s="22"/>
      <c r="N6164" s="119" t="str">
        <f>IF(G6164="","",VLOOKUP(G6164,номенклатури!R:U,4,0))</f>
        <v/>
      </c>
      <c r="O6164" s="119" t="str">
        <f>IF(M6164="","",VLOOKUP(M6164,'14'!D:D,1,0))</f>
        <v/>
      </c>
    </row>
    <row r="6165" spans="1:15" ht="12.75" customHeight="1" x14ac:dyDescent="0.2">
      <c r="A6165" s="36" t="str">
        <f>'0'!$A$4</f>
        <v>………………..</v>
      </c>
      <c r="B6165" s="37">
        <f>'0'!$A$2</f>
        <v>46112</v>
      </c>
      <c r="C6165" s="37" t="s">
        <v>1243</v>
      </c>
      <c r="D6165" s="119" t="str">
        <f>IF(G6165="","",VLOOKUP(G6165,номенклатури!R:T,2,0))</f>
        <v/>
      </c>
      <c r="E6165" s="333" t="str">
        <f>IF(G6165="","",VLOOKUP(G6165,номенклатури!R:T,3,0))</f>
        <v/>
      </c>
      <c r="F6165" s="159" t="str">
        <f>IF(G6165="","",IF(ISERROR(VLOOKUP(G6165,номенклатури!V:V,1,0)),E6165*H6165,E6165*I6165))</f>
        <v/>
      </c>
      <c r="G6165" s="14"/>
      <c r="H6165" s="15"/>
      <c r="I6165" s="15"/>
      <c r="J6165" s="15"/>
      <c r="K6165" s="15"/>
      <c r="L6165" s="217"/>
      <c r="M6165" s="22"/>
      <c r="N6165" s="119" t="str">
        <f>IF(G6165="","",VLOOKUP(G6165,номенклатури!R:U,4,0))</f>
        <v/>
      </c>
      <c r="O6165" s="119" t="str">
        <f>IF(M6165="","",VLOOKUP(M6165,'14'!D:D,1,0))</f>
        <v/>
      </c>
    </row>
    <row r="6166" spans="1:15" ht="12.75" customHeight="1" x14ac:dyDescent="0.2">
      <c r="A6166" s="36" t="str">
        <f>'0'!$A$4</f>
        <v>………………..</v>
      </c>
      <c r="B6166" s="37">
        <f>'0'!$A$2</f>
        <v>46112</v>
      </c>
      <c r="C6166" s="37" t="s">
        <v>1243</v>
      </c>
      <c r="D6166" s="119" t="str">
        <f>IF(G6166="","",VLOOKUP(G6166,номенклатури!R:T,2,0))</f>
        <v/>
      </c>
      <c r="E6166" s="333" t="str">
        <f>IF(G6166="","",VLOOKUP(G6166,номенклатури!R:T,3,0))</f>
        <v/>
      </c>
      <c r="F6166" s="159" t="str">
        <f>IF(G6166="","",IF(ISERROR(VLOOKUP(G6166,номенклатури!V:V,1,0)),E6166*H6166,E6166*I6166))</f>
        <v/>
      </c>
      <c r="G6166" s="14"/>
      <c r="H6166" s="15"/>
      <c r="I6166" s="15"/>
      <c r="J6166" s="15"/>
      <c r="K6166" s="15"/>
      <c r="L6166" s="217"/>
      <c r="M6166" s="22"/>
      <c r="N6166" s="119" t="str">
        <f>IF(G6166="","",VLOOKUP(G6166,номенклатури!R:U,4,0))</f>
        <v/>
      </c>
      <c r="O6166" s="119" t="str">
        <f>IF(M6166="","",VLOOKUP(M6166,'14'!D:D,1,0))</f>
        <v/>
      </c>
    </row>
    <row r="6167" spans="1:15" ht="12.75" customHeight="1" x14ac:dyDescent="0.2">
      <c r="A6167" s="36" t="str">
        <f>'0'!$A$4</f>
        <v>………………..</v>
      </c>
      <c r="B6167" s="37">
        <f>'0'!$A$2</f>
        <v>46112</v>
      </c>
      <c r="C6167" s="37" t="s">
        <v>1243</v>
      </c>
      <c r="D6167" s="119" t="str">
        <f>IF(G6167="","",VLOOKUP(G6167,номенклатури!R:T,2,0))</f>
        <v/>
      </c>
      <c r="E6167" s="333" t="str">
        <f>IF(G6167="","",VLOOKUP(G6167,номенклатури!R:T,3,0))</f>
        <v/>
      </c>
      <c r="F6167" s="159" t="str">
        <f>IF(G6167="","",IF(ISERROR(VLOOKUP(G6167,номенклатури!V:V,1,0)),E6167*H6167,E6167*I6167))</f>
        <v/>
      </c>
      <c r="G6167" s="14"/>
      <c r="H6167" s="15"/>
      <c r="I6167" s="15"/>
      <c r="J6167" s="15"/>
      <c r="K6167" s="15"/>
      <c r="L6167" s="217"/>
      <c r="M6167" s="22"/>
      <c r="N6167" s="119" t="str">
        <f>IF(G6167="","",VLOOKUP(G6167,номенклатури!R:U,4,0))</f>
        <v/>
      </c>
      <c r="O6167" s="119" t="str">
        <f>IF(M6167="","",VLOOKUP(M6167,'14'!D:D,1,0))</f>
        <v/>
      </c>
    </row>
    <row r="6168" spans="1:15" ht="12.75" customHeight="1" x14ac:dyDescent="0.2">
      <c r="A6168" s="36" t="str">
        <f>'0'!$A$4</f>
        <v>………………..</v>
      </c>
      <c r="B6168" s="37">
        <f>'0'!$A$2</f>
        <v>46112</v>
      </c>
      <c r="C6168" s="37" t="s">
        <v>1243</v>
      </c>
      <c r="D6168" s="119" t="str">
        <f>IF(G6168="","",VLOOKUP(G6168,номенклатури!R:T,2,0))</f>
        <v/>
      </c>
      <c r="E6168" s="333" t="str">
        <f>IF(G6168="","",VLOOKUP(G6168,номенклатури!R:T,3,0))</f>
        <v/>
      </c>
      <c r="F6168" s="159" t="str">
        <f>IF(G6168="","",IF(ISERROR(VLOOKUP(G6168,номенклатури!V:V,1,0)),E6168*H6168,E6168*I6168))</f>
        <v/>
      </c>
      <c r="G6168" s="14"/>
      <c r="H6168" s="15"/>
      <c r="I6168" s="15"/>
      <c r="J6168" s="15"/>
      <c r="K6168" s="15"/>
      <c r="L6168" s="217"/>
      <c r="M6168" s="22"/>
      <c r="N6168" s="119" t="str">
        <f>IF(G6168="","",VLOOKUP(G6168,номенклатури!R:U,4,0))</f>
        <v/>
      </c>
      <c r="O6168" s="119" t="str">
        <f>IF(M6168="","",VLOOKUP(M6168,'14'!D:D,1,0))</f>
        <v/>
      </c>
    </row>
    <row r="6169" spans="1:15" ht="12.75" customHeight="1" x14ac:dyDescent="0.2">
      <c r="A6169" s="36" t="str">
        <f>'0'!$A$4</f>
        <v>………………..</v>
      </c>
      <c r="B6169" s="37">
        <f>'0'!$A$2</f>
        <v>46112</v>
      </c>
      <c r="C6169" s="37" t="s">
        <v>1243</v>
      </c>
      <c r="D6169" s="119" t="str">
        <f>IF(G6169="","",VLOOKUP(G6169,номенклатури!R:T,2,0))</f>
        <v/>
      </c>
      <c r="E6169" s="333" t="str">
        <f>IF(G6169="","",VLOOKUP(G6169,номенклатури!R:T,3,0))</f>
        <v/>
      </c>
      <c r="F6169" s="159" t="str">
        <f>IF(G6169="","",IF(ISERROR(VLOOKUP(G6169,номенклатури!V:V,1,0)),E6169*H6169,E6169*I6169))</f>
        <v/>
      </c>
      <c r="G6169" s="14"/>
      <c r="H6169" s="15"/>
      <c r="I6169" s="15"/>
      <c r="J6169" s="15"/>
      <c r="K6169" s="15"/>
      <c r="L6169" s="217"/>
      <c r="M6169" s="22"/>
      <c r="N6169" s="119" t="str">
        <f>IF(G6169="","",VLOOKUP(G6169,номенклатури!R:U,4,0))</f>
        <v/>
      </c>
      <c r="O6169" s="119" t="str">
        <f>IF(M6169="","",VLOOKUP(M6169,'14'!D:D,1,0))</f>
        <v/>
      </c>
    </row>
    <row r="6170" spans="1:15" ht="12.75" customHeight="1" x14ac:dyDescent="0.2">
      <c r="A6170" s="36" t="str">
        <f>'0'!$A$4</f>
        <v>………………..</v>
      </c>
      <c r="B6170" s="37">
        <f>'0'!$A$2</f>
        <v>46112</v>
      </c>
      <c r="C6170" s="37" t="s">
        <v>1243</v>
      </c>
      <c r="D6170" s="119" t="str">
        <f>IF(G6170="","",VLOOKUP(G6170,номенклатури!R:T,2,0))</f>
        <v/>
      </c>
      <c r="E6170" s="333" t="str">
        <f>IF(G6170="","",VLOOKUP(G6170,номенклатури!R:T,3,0))</f>
        <v/>
      </c>
      <c r="F6170" s="159" t="str">
        <f>IF(G6170="","",IF(ISERROR(VLOOKUP(G6170,номенклатури!V:V,1,0)),E6170*H6170,E6170*I6170))</f>
        <v/>
      </c>
      <c r="G6170" s="14"/>
      <c r="H6170" s="15"/>
      <c r="I6170" s="15"/>
      <c r="J6170" s="15"/>
      <c r="K6170" s="15"/>
      <c r="L6170" s="217"/>
      <c r="M6170" s="22"/>
      <c r="N6170" s="119" t="str">
        <f>IF(G6170="","",VLOOKUP(G6170,номенклатури!R:U,4,0))</f>
        <v/>
      </c>
      <c r="O6170" s="119" t="str">
        <f>IF(M6170="","",VLOOKUP(M6170,'14'!D:D,1,0))</f>
        <v/>
      </c>
    </row>
    <row r="6171" spans="1:15" ht="12.75" customHeight="1" x14ac:dyDescent="0.2">
      <c r="A6171" s="36" t="str">
        <f>'0'!$A$4</f>
        <v>………………..</v>
      </c>
      <c r="B6171" s="37">
        <f>'0'!$A$2</f>
        <v>46112</v>
      </c>
      <c r="C6171" s="37" t="s">
        <v>1243</v>
      </c>
      <c r="D6171" s="119" t="str">
        <f>IF(G6171="","",VLOOKUP(G6171,номенклатури!R:T,2,0))</f>
        <v/>
      </c>
      <c r="E6171" s="333" t="str">
        <f>IF(G6171="","",VLOOKUP(G6171,номенклатури!R:T,3,0))</f>
        <v/>
      </c>
      <c r="F6171" s="159" t="str">
        <f>IF(G6171="","",IF(ISERROR(VLOOKUP(G6171,номенклатури!V:V,1,0)),E6171*H6171,E6171*I6171))</f>
        <v/>
      </c>
      <c r="G6171" s="14"/>
      <c r="H6171" s="15"/>
      <c r="I6171" s="15"/>
      <c r="J6171" s="15"/>
      <c r="K6171" s="15"/>
      <c r="L6171" s="217"/>
      <c r="M6171" s="22"/>
      <c r="N6171" s="119" t="str">
        <f>IF(G6171="","",VLOOKUP(G6171,номенклатури!R:U,4,0))</f>
        <v/>
      </c>
      <c r="O6171" s="119" t="str">
        <f>IF(M6171="","",VLOOKUP(M6171,'14'!D:D,1,0))</f>
        <v/>
      </c>
    </row>
    <row r="6172" spans="1:15" ht="12.75" customHeight="1" x14ac:dyDescent="0.2">
      <c r="A6172" s="36" t="str">
        <f>'0'!$A$4</f>
        <v>………………..</v>
      </c>
      <c r="B6172" s="37">
        <f>'0'!$A$2</f>
        <v>46112</v>
      </c>
      <c r="C6172" s="37" t="s">
        <v>1243</v>
      </c>
      <c r="D6172" s="119" t="str">
        <f>IF(G6172="","",VLOOKUP(G6172,номенклатури!R:T,2,0))</f>
        <v/>
      </c>
      <c r="E6172" s="333" t="str">
        <f>IF(G6172="","",VLOOKUP(G6172,номенклатури!R:T,3,0))</f>
        <v/>
      </c>
      <c r="F6172" s="159" t="str">
        <f>IF(G6172="","",IF(ISERROR(VLOOKUP(G6172,номенклатури!V:V,1,0)),E6172*H6172,E6172*I6172))</f>
        <v/>
      </c>
      <c r="G6172" s="14"/>
      <c r="H6172" s="15"/>
      <c r="I6172" s="15"/>
      <c r="J6172" s="15"/>
      <c r="K6172" s="15"/>
      <c r="L6172" s="217"/>
      <c r="M6172" s="22"/>
      <c r="N6172" s="119" t="str">
        <f>IF(G6172="","",VLOOKUP(G6172,номенклатури!R:U,4,0))</f>
        <v/>
      </c>
      <c r="O6172" s="119" t="str">
        <f>IF(M6172="","",VLOOKUP(M6172,'14'!D:D,1,0))</f>
        <v/>
      </c>
    </row>
    <row r="6173" spans="1:15" ht="12.75" customHeight="1" x14ac:dyDescent="0.2">
      <c r="A6173" s="36" t="str">
        <f>'0'!$A$4</f>
        <v>………………..</v>
      </c>
      <c r="B6173" s="37">
        <f>'0'!$A$2</f>
        <v>46112</v>
      </c>
      <c r="C6173" s="37" t="s">
        <v>1243</v>
      </c>
      <c r="D6173" s="119" t="str">
        <f>IF(G6173="","",VLOOKUP(G6173,номенклатури!R:T,2,0))</f>
        <v/>
      </c>
      <c r="E6173" s="333" t="str">
        <f>IF(G6173="","",VLOOKUP(G6173,номенклатури!R:T,3,0))</f>
        <v/>
      </c>
      <c r="F6173" s="159" t="str">
        <f>IF(G6173="","",IF(ISERROR(VLOOKUP(G6173,номенклатури!V:V,1,0)),E6173*H6173,E6173*I6173))</f>
        <v/>
      </c>
      <c r="G6173" s="14"/>
      <c r="H6173" s="15"/>
      <c r="I6173" s="15"/>
      <c r="J6173" s="15"/>
      <c r="K6173" s="15"/>
      <c r="L6173" s="217"/>
      <c r="M6173" s="22"/>
      <c r="N6173" s="119" t="str">
        <f>IF(G6173="","",VLOOKUP(G6173,номенклатури!R:U,4,0))</f>
        <v/>
      </c>
      <c r="O6173" s="119" t="str">
        <f>IF(M6173="","",VLOOKUP(M6173,'14'!D:D,1,0))</f>
        <v/>
      </c>
    </row>
    <row r="6174" spans="1:15" ht="12.75" customHeight="1" x14ac:dyDescent="0.2">
      <c r="A6174" s="36" t="str">
        <f>'0'!$A$4</f>
        <v>………………..</v>
      </c>
      <c r="B6174" s="37">
        <f>'0'!$A$2</f>
        <v>46112</v>
      </c>
      <c r="C6174" s="37" t="s">
        <v>1243</v>
      </c>
      <c r="D6174" s="119" t="str">
        <f>IF(G6174="","",VLOOKUP(G6174,номенклатури!R:T,2,0))</f>
        <v/>
      </c>
      <c r="E6174" s="333" t="str">
        <f>IF(G6174="","",VLOOKUP(G6174,номенклатури!R:T,3,0))</f>
        <v/>
      </c>
      <c r="F6174" s="159" t="str">
        <f>IF(G6174="","",IF(ISERROR(VLOOKUP(G6174,номенклатури!V:V,1,0)),E6174*H6174,E6174*I6174))</f>
        <v/>
      </c>
      <c r="G6174" s="14"/>
      <c r="H6174" s="15"/>
      <c r="I6174" s="15"/>
      <c r="J6174" s="15"/>
      <c r="K6174" s="15"/>
      <c r="L6174" s="217"/>
      <c r="M6174" s="22"/>
      <c r="N6174" s="119" t="str">
        <f>IF(G6174="","",VLOOKUP(G6174,номенклатури!R:U,4,0))</f>
        <v/>
      </c>
      <c r="O6174" s="119" t="str">
        <f>IF(M6174="","",VLOOKUP(M6174,'14'!D:D,1,0))</f>
        <v/>
      </c>
    </row>
    <row r="6175" spans="1:15" ht="12.75" customHeight="1" x14ac:dyDescent="0.2">
      <c r="A6175" s="36" t="str">
        <f>'0'!$A$4</f>
        <v>………………..</v>
      </c>
      <c r="B6175" s="37">
        <f>'0'!$A$2</f>
        <v>46112</v>
      </c>
      <c r="C6175" s="37" t="s">
        <v>1243</v>
      </c>
      <c r="D6175" s="119" t="str">
        <f>IF(G6175="","",VLOOKUP(G6175,номенклатури!R:T,2,0))</f>
        <v/>
      </c>
      <c r="E6175" s="333" t="str">
        <f>IF(G6175="","",VLOOKUP(G6175,номенклатури!R:T,3,0))</f>
        <v/>
      </c>
      <c r="F6175" s="159" t="str">
        <f>IF(G6175="","",IF(ISERROR(VLOOKUP(G6175,номенклатури!V:V,1,0)),E6175*H6175,E6175*I6175))</f>
        <v/>
      </c>
      <c r="G6175" s="14"/>
      <c r="H6175" s="15"/>
      <c r="I6175" s="15"/>
      <c r="J6175" s="15"/>
      <c r="K6175" s="15"/>
      <c r="L6175" s="217"/>
      <c r="M6175" s="22"/>
      <c r="N6175" s="119" t="str">
        <f>IF(G6175="","",VLOOKUP(G6175,номенклатури!R:U,4,0))</f>
        <v/>
      </c>
      <c r="O6175" s="119" t="str">
        <f>IF(M6175="","",VLOOKUP(M6175,'14'!D:D,1,0))</f>
        <v/>
      </c>
    </row>
    <row r="6176" spans="1:15" ht="12.75" customHeight="1" x14ac:dyDescent="0.2">
      <c r="A6176" s="36" t="str">
        <f>'0'!$A$4</f>
        <v>………………..</v>
      </c>
      <c r="B6176" s="37">
        <f>'0'!$A$2</f>
        <v>46112</v>
      </c>
      <c r="C6176" s="37" t="s">
        <v>1243</v>
      </c>
      <c r="D6176" s="119" t="str">
        <f>IF(G6176="","",VLOOKUP(G6176,номенклатури!R:T,2,0))</f>
        <v/>
      </c>
      <c r="E6176" s="333" t="str">
        <f>IF(G6176="","",VLOOKUP(G6176,номенклатури!R:T,3,0))</f>
        <v/>
      </c>
      <c r="F6176" s="159" t="str">
        <f>IF(G6176="","",IF(ISERROR(VLOOKUP(G6176,номенклатури!V:V,1,0)),E6176*H6176,E6176*I6176))</f>
        <v/>
      </c>
      <c r="G6176" s="14"/>
      <c r="H6176" s="15"/>
      <c r="I6176" s="15"/>
      <c r="J6176" s="15"/>
      <c r="K6176" s="15"/>
      <c r="L6176" s="217"/>
      <c r="M6176" s="22"/>
      <c r="N6176" s="119" t="str">
        <f>IF(G6176="","",VLOOKUP(G6176,номенклатури!R:U,4,0))</f>
        <v/>
      </c>
      <c r="O6176" s="119" t="str">
        <f>IF(M6176="","",VLOOKUP(M6176,'14'!D:D,1,0))</f>
        <v/>
      </c>
    </row>
    <row r="6177" spans="1:15" ht="12.75" customHeight="1" x14ac:dyDescent="0.2">
      <c r="A6177" s="36" t="str">
        <f>'0'!$A$4</f>
        <v>………………..</v>
      </c>
      <c r="B6177" s="37">
        <f>'0'!$A$2</f>
        <v>46112</v>
      </c>
      <c r="C6177" s="37" t="s">
        <v>1243</v>
      </c>
      <c r="D6177" s="119" t="str">
        <f>IF(G6177="","",VLOOKUP(G6177,номенклатури!R:T,2,0))</f>
        <v/>
      </c>
      <c r="E6177" s="333" t="str">
        <f>IF(G6177="","",VLOOKUP(G6177,номенклатури!R:T,3,0))</f>
        <v/>
      </c>
      <c r="F6177" s="159" t="str">
        <f>IF(G6177="","",IF(ISERROR(VLOOKUP(G6177,номенклатури!V:V,1,0)),E6177*H6177,E6177*I6177))</f>
        <v/>
      </c>
      <c r="G6177" s="14"/>
      <c r="H6177" s="15"/>
      <c r="I6177" s="15"/>
      <c r="J6177" s="15"/>
      <c r="K6177" s="15"/>
      <c r="L6177" s="217"/>
      <c r="M6177" s="22"/>
      <c r="N6177" s="119" t="str">
        <f>IF(G6177="","",VLOOKUP(G6177,номенклатури!R:U,4,0))</f>
        <v/>
      </c>
      <c r="O6177" s="119" t="str">
        <f>IF(M6177="","",VLOOKUP(M6177,'14'!D:D,1,0))</f>
        <v/>
      </c>
    </row>
    <row r="6178" spans="1:15" ht="12.75" customHeight="1" x14ac:dyDescent="0.2">
      <c r="A6178" s="36" t="str">
        <f>'0'!$A$4</f>
        <v>………………..</v>
      </c>
      <c r="B6178" s="37">
        <f>'0'!$A$2</f>
        <v>46112</v>
      </c>
      <c r="C6178" s="37" t="s">
        <v>1243</v>
      </c>
      <c r="D6178" s="119" t="str">
        <f>IF(G6178="","",VLOOKUP(G6178,номенклатури!R:T,2,0))</f>
        <v/>
      </c>
      <c r="E6178" s="333" t="str">
        <f>IF(G6178="","",VLOOKUP(G6178,номенклатури!R:T,3,0))</f>
        <v/>
      </c>
      <c r="F6178" s="159" t="str">
        <f>IF(G6178="","",IF(ISERROR(VLOOKUP(G6178,номенклатури!V:V,1,0)),E6178*H6178,E6178*I6178))</f>
        <v/>
      </c>
      <c r="G6178" s="14"/>
      <c r="H6178" s="15"/>
      <c r="I6178" s="15"/>
      <c r="J6178" s="15"/>
      <c r="K6178" s="15"/>
      <c r="L6178" s="217"/>
      <c r="M6178" s="22"/>
      <c r="N6178" s="119" t="str">
        <f>IF(G6178="","",VLOOKUP(G6178,номенклатури!R:U,4,0))</f>
        <v/>
      </c>
      <c r="O6178" s="119" t="str">
        <f>IF(M6178="","",VLOOKUP(M6178,'14'!D:D,1,0))</f>
        <v/>
      </c>
    </row>
    <row r="6179" spans="1:15" ht="12.75" customHeight="1" x14ac:dyDescent="0.2">
      <c r="A6179" s="36" t="str">
        <f>'0'!$A$4</f>
        <v>………………..</v>
      </c>
      <c r="B6179" s="37">
        <f>'0'!$A$2</f>
        <v>46112</v>
      </c>
      <c r="C6179" s="37" t="s">
        <v>1243</v>
      </c>
      <c r="D6179" s="119" t="str">
        <f>IF(G6179="","",VLOOKUP(G6179,номенклатури!R:T,2,0))</f>
        <v/>
      </c>
      <c r="E6179" s="333" t="str">
        <f>IF(G6179="","",VLOOKUP(G6179,номенклатури!R:T,3,0))</f>
        <v/>
      </c>
      <c r="F6179" s="159" t="str">
        <f>IF(G6179="","",IF(ISERROR(VLOOKUP(G6179,номенклатури!V:V,1,0)),E6179*H6179,E6179*I6179))</f>
        <v/>
      </c>
      <c r="G6179" s="14"/>
      <c r="H6179" s="15"/>
      <c r="I6179" s="15"/>
      <c r="J6179" s="15"/>
      <c r="K6179" s="15"/>
      <c r="L6179" s="217"/>
      <c r="M6179" s="22"/>
      <c r="N6179" s="119" t="str">
        <f>IF(G6179="","",VLOOKUP(G6179,номенклатури!R:U,4,0))</f>
        <v/>
      </c>
      <c r="O6179" s="119" t="str">
        <f>IF(M6179="","",VLOOKUP(M6179,'14'!D:D,1,0))</f>
        <v/>
      </c>
    </row>
    <row r="6180" spans="1:15" ht="12.75" customHeight="1" x14ac:dyDescent="0.2">
      <c r="A6180" s="36" t="str">
        <f>'0'!$A$4</f>
        <v>………………..</v>
      </c>
      <c r="B6180" s="37">
        <f>'0'!$A$2</f>
        <v>46112</v>
      </c>
      <c r="C6180" s="37" t="s">
        <v>1243</v>
      </c>
      <c r="D6180" s="119" t="str">
        <f>IF(G6180="","",VLOOKUP(G6180,номенклатури!R:T,2,0))</f>
        <v/>
      </c>
      <c r="E6180" s="333" t="str">
        <f>IF(G6180="","",VLOOKUP(G6180,номенклатури!R:T,3,0))</f>
        <v/>
      </c>
      <c r="F6180" s="159" t="str">
        <f>IF(G6180="","",IF(ISERROR(VLOOKUP(G6180,номенклатури!V:V,1,0)),E6180*H6180,E6180*I6180))</f>
        <v/>
      </c>
      <c r="G6180" s="14"/>
      <c r="H6180" s="15"/>
      <c r="I6180" s="15"/>
      <c r="J6180" s="15"/>
      <c r="K6180" s="15"/>
      <c r="L6180" s="217"/>
      <c r="M6180" s="22"/>
      <c r="N6180" s="119" t="str">
        <f>IF(G6180="","",VLOOKUP(G6180,номенклатури!R:U,4,0))</f>
        <v/>
      </c>
      <c r="O6180" s="119" t="str">
        <f>IF(M6180="","",VLOOKUP(M6180,'14'!D:D,1,0))</f>
        <v/>
      </c>
    </row>
    <row r="6181" spans="1:15" ht="12.75" customHeight="1" x14ac:dyDescent="0.2">
      <c r="A6181" s="36" t="str">
        <f>'0'!$A$4</f>
        <v>………………..</v>
      </c>
      <c r="B6181" s="37">
        <f>'0'!$A$2</f>
        <v>46112</v>
      </c>
      <c r="C6181" s="37" t="s">
        <v>1243</v>
      </c>
      <c r="D6181" s="119" t="str">
        <f>IF(G6181="","",VLOOKUP(G6181,номенклатури!R:T,2,0))</f>
        <v/>
      </c>
      <c r="E6181" s="333" t="str">
        <f>IF(G6181="","",VLOOKUP(G6181,номенклатури!R:T,3,0))</f>
        <v/>
      </c>
      <c r="F6181" s="159" t="str">
        <f>IF(G6181="","",IF(ISERROR(VLOOKUP(G6181,номенклатури!V:V,1,0)),E6181*H6181,E6181*I6181))</f>
        <v/>
      </c>
      <c r="G6181" s="14"/>
      <c r="H6181" s="15"/>
      <c r="I6181" s="15"/>
      <c r="J6181" s="15"/>
      <c r="K6181" s="15"/>
      <c r="L6181" s="217"/>
      <c r="M6181" s="22"/>
      <c r="N6181" s="119" t="str">
        <f>IF(G6181="","",VLOOKUP(G6181,номенклатури!R:U,4,0))</f>
        <v/>
      </c>
      <c r="O6181" s="119" t="str">
        <f>IF(M6181="","",VLOOKUP(M6181,'14'!D:D,1,0))</f>
        <v/>
      </c>
    </row>
    <row r="6182" spans="1:15" ht="12.75" customHeight="1" x14ac:dyDescent="0.2">
      <c r="A6182" s="36" t="str">
        <f>'0'!$A$4</f>
        <v>………………..</v>
      </c>
      <c r="B6182" s="37">
        <f>'0'!$A$2</f>
        <v>46112</v>
      </c>
      <c r="C6182" s="37" t="s">
        <v>1243</v>
      </c>
      <c r="D6182" s="119" t="str">
        <f>IF(G6182="","",VLOOKUP(G6182,номенклатури!R:T,2,0))</f>
        <v/>
      </c>
      <c r="E6182" s="333" t="str">
        <f>IF(G6182="","",VLOOKUP(G6182,номенклатури!R:T,3,0))</f>
        <v/>
      </c>
      <c r="F6182" s="159" t="str">
        <f>IF(G6182="","",IF(ISERROR(VLOOKUP(G6182,номенклатури!V:V,1,0)),E6182*H6182,E6182*I6182))</f>
        <v/>
      </c>
      <c r="G6182" s="14"/>
      <c r="H6182" s="15"/>
      <c r="I6182" s="15"/>
      <c r="J6182" s="15"/>
      <c r="K6182" s="15"/>
      <c r="L6182" s="217"/>
      <c r="M6182" s="22"/>
      <c r="N6182" s="119" t="str">
        <f>IF(G6182="","",VLOOKUP(G6182,номенклатури!R:U,4,0))</f>
        <v/>
      </c>
      <c r="O6182" s="119" t="str">
        <f>IF(M6182="","",VLOOKUP(M6182,'14'!D:D,1,0))</f>
        <v/>
      </c>
    </row>
    <row r="6183" spans="1:15" ht="12.75" customHeight="1" x14ac:dyDescent="0.2">
      <c r="A6183" s="36" t="str">
        <f>'0'!$A$4</f>
        <v>………………..</v>
      </c>
      <c r="B6183" s="37">
        <f>'0'!$A$2</f>
        <v>46112</v>
      </c>
      <c r="C6183" s="37" t="s">
        <v>1243</v>
      </c>
      <c r="D6183" s="119" t="str">
        <f>IF(G6183="","",VLOOKUP(G6183,номенклатури!R:T,2,0))</f>
        <v/>
      </c>
      <c r="E6183" s="333" t="str">
        <f>IF(G6183="","",VLOOKUP(G6183,номенклатури!R:T,3,0))</f>
        <v/>
      </c>
      <c r="F6183" s="159" t="str">
        <f>IF(G6183="","",IF(ISERROR(VLOOKUP(G6183,номенклатури!V:V,1,0)),E6183*H6183,E6183*I6183))</f>
        <v/>
      </c>
      <c r="G6183" s="14"/>
      <c r="H6183" s="15"/>
      <c r="I6183" s="15"/>
      <c r="J6183" s="15"/>
      <c r="K6183" s="15"/>
      <c r="L6183" s="217"/>
      <c r="M6183" s="22"/>
      <c r="N6183" s="119" t="str">
        <f>IF(G6183="","",VLOOKUP(G6183,номенклатури!R:U,4,0))</f>
        <v/>
      </c>
      <c r="O6183" s="119" t="str">
        <f>IF(M6183="","",VLOOKUP(M6183,'14'!D:D,1,0))</f>
        <v/>
      </c>
    </row>
    <row r="6184" spans="1:15" ht="12.75" customHeight="1" x14ac:dyDescent="0.2">
      <c r="A6184" s="36" t="str">
        <f>'0'!$A$4</f>
        <v>………………..</v>
      </c>
      <c r="B6184" s="37">
        <f>'0'!$A$2</f>
        <v>46112</v>
      </c>
      <c r="C6184" s="37" t="s">
        <v>1243</v>
      </c>
      <c r="D6184" s="119" t="str">
        <f>IF(G6184="","",VLOOKUP(G6184,номенклатури!R:T,2,0))</f>
        <v/>
      </c>
      <c r="E6184" s="333" t="str">
        <f>IF(G6184="","",VLOOKUP(G6184,номенклатури!R:T,3,0))</f>
        <v/>
      </c>
      <c r="F6184" s="159" t="str">
        <f>IF(G6184="","",IF(ISERROR(VLOOKUP(G6184,номенклатури!V:V,1,0)),E6184*H6184,E6184*I6184))</f>
        <v/>
      </c>
      <c r="G6184" s="14"/>
      <c r="H6184" s="15"/>
      <c r="I6184" s="15"/>
      <c r="J6184" s="15"/>
      <c r="K6184" s="15"/>
      <c r="L6184" s="217"/>
      <c r="M6184" s="22"/>
      <c r="N6184" s="119" t="str">
        <f>IF(G6184="","",VLOOKUP(G6184,номенклатури!R:U,4,0))</f>
        <v/>
      </c>
      <c r="O6184" s="119" t="str">
        <f>IF(M6184="","",VLOOKUP(M6184,'14'!D:D,1,0))</f>
        <v/>
      </c>
    </row>
    <row r="6185" spans="1:15" ht="12.75" customHeight="1" x14ac:dyDescent="0.2">
      <c r="A6185" s="36" t="str">
        <f>'0'!$A$4</f>
        <v>………………..</v>
      </c>
      <c r="B6185" s="37">
        <f>'0'!$A$2</f>
        <v>46112</v>
      </c>
      <c r="C6185" s="37" t="s">
        <v>1243</v>
      </c>
      <c r="D6185" s="119" t="str">
        <f>IF(G6185="","",VLOOKUP(G6185,номенклатури!R:T,2,0))</f>
        <v/>
      </c>
      <c r="E6185" s="333" t="str">
        <f>IF(G6185="","",VLOOKUP(G6185,номенклатури!R:T,3,0))</f>
        <v/>
      </c>
      <c r="F6185" s="159" t="str">
        <f>IF(G6185="","",IF(ISERROR(VLOOKUP(G6185,номенклатури!V:V,1,0)),E6185*H6185,E6185*I6185))</f>
        <v/>
      </c>
      <c r="G6185" s="14"/>
      <c r="H6185" s="15"/>
      <c r="I6185" s="15"/>
      <c r="J6185" s="15"/>
      <c r="K6185" s="15"/>
      <c r="L6185" s="217"/>
      <c r="M6185" s="22"/>
      <c r="N6185" s="119" t="str">
        <f>IF(G6185="","",VLOOKUP(G6185,номенклатури!R:U,4,0))</f>
        <v/>
      </c>
      <c r="O6185" s="119" t="str">
        <f>IF(M6185="","",VLOOKUP(M6185,'14'!D:D,1,0))</f>
        <v/>
      </c>
    </row>
    <row r="6186" spans="1:15" ht="12.75" customHeight="1" x14ac:dyDescent="0.2">
      <c r="A6186" s="36" t="str">
        <f>'0'!$A$4</f>
        <v>………………..</v>
      </c>
      <c r="B6186" s="37">
        <f>'0'!$A$2</f>
        <v>46112</v>
      </c>
      <c r="C6186" s="37" t="s">
        <v>1243</v>
      </c>
      <c r="D6186" s="119" t="str">
        <f>IF(G6186="","",VLOOKUP(G6186,номенклатури!R:T,2,0))</f>
        <v/>
      </c>
      <c r="E6186" s="333" t="str">
        <f>IF(G6186="","",VLOOKUP(G6186,номенклатури!R:T,3,0))</f>
        <v/>
      </c>
      <c r="F6186" s="159" t="str">
        <f>IF(G6186="","",IF(ISERROR(VLOOKUP(G6186,номенклатури!V:V,1,0)),E6186*H6186,E6186*I6186))</f>
        <v/>
      </c>
      <c r="G6186" s="14"/>
      <c r="H6186" s="15"/>
      <c r="I6186" s="15"/>
      <c r="J6186" s="15"/>
      <c r="K6186" s="15"/>
      <c r="L6186" s="217"/>
      <c r="M6186" s="22"/>
      <c r="N6186" s="119" t="str">
        <f>IF(G6186="","",VLOOKUP(G6186,номенклатури!R:U,4,0))</f>
        <v/>
      </c>
      <c r="O6186" s="119" t="str">
        <f>IF(M6186="","",VLOOKUP(M6186,'14'!D:D,1,0))</f>
        <v/>
      </c>
    </row>
    <row r="6187" spans="1:15" ht="12.75" customHeight="1" x14ac:dyDescent="0.2">
      <c r="A6187" s="36" t="str">
        <f>'0'!$A$4</f>
        <v>………………..</v>
      </c>
      <c r="B6187" s="37">
        <f>'0'!$A$2</f>
        <v>46112</v>
      </c>
      <c r="C6187" s="37" t="s">
        <v>1243</v>
      </c>
      <c r="D6187" s="119" t="str">
        <f>IF(G6187="","",VLOOKUP(G6187,номенклатури!R:T,2,0))</f>
        <v/>
      </c>
      <c r="E6187" s="333" t="str">
        <f>IF(G6187="","",VLOOKUP(G6187,номенклатури!R:T,3,0))</f>
        <v/>
      </c>
      <c r="F6187" s="159" t="str">
        <f>IF(G6187="","",IF(ISERROR(VLOOKUP(G6187,номенклатури!V:V,1,0)),E6187*H6187,E6187*I6187))</f>
        <v/>
      </c>
      <c r="G6187" s="14"/>
      <c r="H6187" s="15"/>
      <c r="I6187" s="15"/>
      <c r="J6187" s="15"/>
      <c r="K6187" s="15"/>
      <c r="L6187" s="217"/>
      <c r="M6187" s="22"/>
      <c r="N6187" s="119" t="str">
        <f>IF(G6187="","",VLOOKUP(G6187,номенклатури!R:U,4,0))</f>
        <v/>
      </c>
      <c r="O6187" s="119" t="str">
        <f>IF(M6187="","",VLOOKUP(M6187,'14'!D:D,1,0))</f>
        <v/>
      </c>
    </row>
    <row r="6188" spans="1:15" ht="12.75" customHeight="1" x14ac:dyDescent="0.2">
      <c r="A6188" s="36" t="str">
        <f>'0'!$A$4</f>
        <v>………………..</v>
      </c>
      <c r="B6188" s="37">
        <f>'0'!$A$2</f>
        <v>46112</v>
      </c>
      <c r="C6188" s="37" t="s">
        <v>1243</v>
      </c>
      <c r="D6188" s="119" t="str">
        <f>IF(G6188="","",VLOOKUP(G6188,номенклатури!R:T,2,0))</f>
        <v/>
      </c>
      <c r="E6188" s="333" t="str">
        <f>IF(G6188="","",VLOOKUP(G6188,номенклатури!R:T,3,0))</f>
        <v/>
      </c>
      <c r="F6188" s="159" t="str">
        <f>IF(G6188="","",IF(ISERROR(VLOOKUP(G6188,номенклатури!V:V,1,0)),E6188*H6188,E6188*I6188))</f>
        <v/>
      </c>
      <c r="G6188" s="14"/>
      <c r="H6188" s="15"/>
      <c r="I6188" s="15"/>
      <c r="J6188" s="15"/>
      <c r="K6188" s="15"/>
      <c r="L6188" s="217"/>
      <c r="M6188" s="22"/>
      <c r="N6188" s="119" t="str">
        <f>IF(G6188="","",VLOOKUP(G6188,номенклатури!R:U,4,0))</f>
        <v/>
      </c>
      <c r="O6188" s="119" t="str">
        <f>IF(M6188="","",VLOOKUP(M6188,'14'!D:D,1,0))</f>
        <v/>
      </c>
    </row>
    <row r="6189" spans="1:15" ht="12.75" customHeight="1" x14ac:dyDescent="0.2">
      <c r="A6189" s="36" t="str">
        <f>'0'!$A$4</f>
        <v>………………..</v>
      </c>
      <c r="B6189" s="37">
        <f>'0'!$A$2</f>
        <v>46112</v>
      </c>
      <c r="C6189" s="37" t="s">
        <v>1243</v>
      </c>
      <c r="D6189" s="119" t="str">
        <f>IF(G6189="","",VLOOKUP(G6189,номенклатури!R:T,2,0))</f>
        <v/>
      </c>
      <c r="E6189" s="333" t="str">
        <f>IF(G6189="","",VLOOKUP(G6189,номенклатури!R:T,3,0))</f>
        <v/>
      </c>
      <c r="F6189" s="159" t="str">
        <f>IF(G6189="","",IF(ISERROR(VLOOKUP(G6189,номенклатури!V:V,1,0)),E6189*H6189,E6189*I6189))</f>
        <v/>
      </c>
      <c r="G6189" s="14"/>
      <c r="H6189" s="15"/>
      <c r="I6189" s="15"/>
      <c r="J6189" s="15"/>
      <c r="K6189" s="15"/>
      <c r="L6189" s="217"/>
      <c r="M6189" s="22"/>
      <c r="N6189" s="119" t="str">
        <f>IF(G6189="","",VLOOKUP(G6189,номенклатури!R:U,4,0))</f>
        <v/>
      </c>
      <c r="O6189" s="119" t="str">
        <f>IF(M6189="","",VLOOKUP(M6189,'14'!D:D,1,0))</f>
        <v/>
      </c>
    </row>
    <row r="6190" spans="1:15" ht="12.75" customHeight="1" x14ac:dyDescent="0.2">
      <c r="A6190" s="36" t="str">
        <f>'0'!$A$4</f>
        <v>………………..</v>
      </c>
      <c r="B6190" s="37">
        <f>'0'!$A$2</f>
        <v>46112</v>
      </c>
      <c r="C6190" s="37" t="s">
        <v>1243</v>
      </c>
      <c r="D6190" s="119" t="str">
        <f>IF(G6190="","",VLOOKUP(G6190,номенклатури!R:T,2,0))</f>
        <v/>
      </c>
      <c r="E6190" s="333" t="str">
        <f>IF(G6190="","",VLOOKUP(G6190,номенклатури!R:T,3,0))</f>
        <v/>
      </c>
      <c r="F6190" s="159" t="str">
        <f>IF(G6190="","",IF(ISERROR(VLOOKUP(G6190,номенклатури!V:V,1,0)),E6190*H6190,E6190*I6190))</f>
        <v/>
      </c>
      <c r="G6190" s="14"/>
      <c r="H6190" s="15"/>
      <c r="I6190" s="15"/>
      <c r="J6190" s="15"/>
      <c r="K6190" s="15"/>
      <c r="L6190" s="217"/>
      <c r="M6190" s="22"/>
      <c r="N6190" s="119" t="str">
        <f>IF(G6190="","",VLOOKUP(G6190,номенклатури!R:U,4,0))</f>
        <v/>
      </c>
      <c r="O6190" s="119" t="str">
        <f>IF(M6190="","",VLOOKUP(M6190,'14'!D:D,1,0))</f>
        <v/>
      </c>
    </row>
    <row r="6191" spans="1:15" ht="12.75" customHeight="1" x14ac:dyDescent="0.2">
      <c r="A6191" s="36" t="str">
        <f>'0'!$A$4</f>
        <v>………………..</v>
      </c>
      <c r="B6191" s="37">
        <f>'0'!$A$2</f>
        <v>46112</v>
      </c>
      <c r="C6191" s="37" t="s">
        <v>1243</v>
      </c>
      <c r="D6191" s="119" t="str">
        <f>IF(G6191="","",VLOOKUP(G6191,номенклатури!R:T,2,0))</f>
        <v/>
      </c>
      <c r="E6191" s="333" t="str">
        <f>IF(G6191="","",VLOOKUP(G6191,номенклатури!R:T,3,0))</f>
        <v/>
      </c>
      <c r="F6191" s="159" t="str">
        <f>IF(G6191="","",IF(ISERROR(VLOOKUP(G6191,номенклатури!V:V,1,0)),E6191*H6191,E6191*I6191))</f>
        <v/>
      </c>
      <c r="G6191" s="14"/>
      <c r="H6191" s="15"/>
      <c r="I6191" s="15"/>
      <c r="J6191" s="15"/>
      <c r="K6191" s="15"/>
      <c r="L6191" s="217"/>
      <c r="M6191" s="22"/>
      <c r="N6191" s="119" t="str">
        <f>IF(G6191="","",VLOOKUP(G6191,номенклатури!R:U,4,0))</f>
        <v/>
      </c>
      <c r="O6191" s="119" t="str">
        <f>IF(M6191="","",VLOOKUP(M6191,'14'!D:D,1,0))</f>
        <v/>
      </c>
    </row>
    <row r="6192" spans="1:15" ht="12.75" customHeight="1" x14ac:dyDescent="0.2">
      <c r="A6192" s="36" t="str">
        <f>'0'!$A$4</f>
        <v>………………..</v>
      </c>
      <c r="B6192" s="37">
        <f>'0'!$A$2</f>
        <v>46112</v>
      </c>
      <c r="C6192" s="37" t="s">
        <v>1243</v>
      </c>
      <c r="D6192" s="119" t="str">
        <f>IF(G6192="","",VLOOKUP(G6192,номенклатури!R:T,2,0))</f>
        <v/>
      </c>
      <c r="E6192" s="333" t="str">
        <f>IF(G6192="","",VLOOKUP(G6192,номенклатури!R:T,3,0))</f>
        <v/>
      </c>
      <c r="F6192" s="159" t="str">
        <f>IF(G6192="","",IF(ISERROR(VLOOKUP(G6192,номенклатури!V:V,1,0)),E6192*H6192,E6192*I6192))</f>
        <v/>
      </c>
      <c r="G6192" s="14"/>
      <c r="H6192" s="15"/>
      <c r="I6192" s="15"/>
      <c r="J6192" s="15"/>
      <c r="K6192" s="15"/>
      <c r="L6192" s="217"/>
      <c r="M6192" s="22"/>
      <c r="N6192" s="119" t="str">
        <f>IF(G6192="","",VLOOKUP(G6192,номенклатури!R:U,4,0))</f>
        <v/>
      </c>
      <c r="O6192" s="119" t="str">
        <f>IF(M6192="","",VLOOKUP(M6192,'14'!D:D,1,0))</f>
        <v/>
      </c>
    </row>
    <row r="6193" spans="1:15" ht="12.75" customHeight="1" x14ac:dyDescent="0.2">
      <c r="A6193" s="36" t="str">
        <f>'0'!$A$4</f>
        <v>………………..</v>
      </c>
      <c r="B6193" s="37">
        <f>'0'!$A$2</f>
        <v>46112</v>
      </c>
      <c r="C6193" s="37" t="s">
        <v>1243</v>
      </c>
      <c r="D6193" s="119" t="str">
        <f>IF(G6193="","",VLOOKUP(G6193,номенклатури!R:T,2,0))</f>
        <v/>
      </c>
      <c r="E6193" s="333" t="str">
        <f>IF(G6193="","",VLOOKUP(G6193,номенклатури!R:T,3,0))</f>
        <v/>
      </c>
      <c r="F6193" s="159" t="str">
        <f>IF(G6193="","",IF(ISERROR(VLOOKUP(G6193,номенклатури!V:V,1,0)),E6193*H6193,E6193*I6193))</f>
        <v/>
      </c>
      <c r="G6193" s="14"/>
      <c r="H6193" s="15"/>
      <c r="I6193" s="15"/>
      <c r="J6193" s="15"/>
      <c r="K6193" s="15"/>
      <c r="L6193" s="217"/>
      <c r="M6193" s="22"/>
      <c r="N6193" s="119" t="str">
        <f>IF(G6193="","",VLOOKUP(G6193,номенклатури!R:U,4,0))</f>
        <v/>
      </c>
      <c r="O6193" s="119" t="str">
        <f>IF(M6193="","",VLOOKUP(M6193,'14'!D:D,1,0))</f>
        <v/>
      </c>
    </row>
    <row r="6194" spans="1:15" ht="12.75" customHeight="1" x14ac:dyDescent="0.2">
      <c r="A6194" s="36" t="str">
        <f>'0'!$A$4</f>
        <v>………………..</v>
      </c>
      <c r="B6194" s="37">
        <f>'0'!$A$2</f>
        <v>46112</v>
      </c>
      <c r="C6194" s="37" t="s">
        <v>1243</v>
      </c>
      <c r="D6194" s="119" t="str">
        <f>IF(G6194="","",VLOOKUP(G6194,номенклатури!R:T,2,0))</f>
        <v/>
      </c>
      <c r="E6194" s="333" t="str">
        <f>IF(G6194="","",VLOOKUP(G6194,номенклатури!R:T,3,0))</f>
        <v/>
      </c>
      <c r="F6194" s="159" t="str">
        <f>IF(G6194="","",IF(ISERROR(VLOOKUP(G6194,номенклатури!V:V,1,0)),E6194*H6194,E6194*I6194))</f>
        <v/>
      </c>
      <c r="G6194" s="14"/>
      <c r="H6194" s="15"/>
      <c r="I6194" s="15"/>
      <c r="J6194" s="15"/>
      <c r="K6194" s="15"/>
      <c r="L6194" s="217"/>
      <c r="M6194" s="22"/>
      <c r="N6194" s="119" t="str">
        <f>IF(G6194="","",VLOOKUP(G6194,номенклатури!R:U,4,0))</f>
        <v/>
      </c>
      <c r="O6194" s="119" t="str">
        <f>IF(M6194="","",VLOOKUP(M6194,'14'!D:D,1,0))</f>
        <v/>
      </c>
    </row>
    <row r="6195" spans="1:15" ht="12.75" customHeight="1" x14ac:dyDescent="0.2">
      <c r="A6195" s="36" t="str">
        <f>'0'!$A$4</f>
        <v>………………..</v>
      </c>
      <c r="B6195" s="37">
        <f>'0'!$A$2</f>
        <v>46112</v>
      </c>
      <c r="C6195" s="37" t="s">
        <v>1243</v>
      </c>
      <c r="D6195" s="119" t="str">
        <f>IF(G6195="","",VLOOKUP(G6195,номенклатури!R:T,2,0))</f>
        <v/>
      </c>
      <c r="E6195" s="333" t="str">
        <f>IF(G6195="","",VLOOKUP(G6195,номенклатури!R:T,3,0))</f>
        <v/>
      </c>
      <c r="F6195" s="159" t="str">
        <f>IF(G6195="","",IF(ISERROR(VLOOKUP(G6195,номенклатури!V:V,1,0)),E6195*H6195,E6195*I6195))</f>
        <v/>
      </c>
      <c r="G6195" s="14"/>
      <c r="H6195" s="15"/>
      <c r="I6195" s="15"/>
      <c r="J6195" s="15"/>
      <c r="K6195" s="15"/>
      <c r="L6195" s="217"/>
      <c r="M6195" s="22"/>
      <c r="N6195" s="119" t="str">
        <f>IF(G6195="","",VLOOKUP(G6195,номенклатури!R:U,4,0))</f>
        <v/>
      </c>
      <c r="O6195" s="119" t="str">
        <f>IF(M6195="","",VLOOKUP(M6195,'14'!D:D,1,0))</f>
        <v/>
      </c>
    </row>
    <row r="6196" spans="1:15" ht="12.75" customHeight="1" x14ac:dyDescent="0.2">
      <c r="A6196" s="36" t="str">
        <f>'0'!$A$4</f>
        <v>………………..</v>
      </c>
      <c r="B6196" s="37">
        <f>'0'!$A$2</f>
        <v>46112</v>
      </c>
      <c r="C6196" s="37" t="s">
        <v>1243</v>
      </c>
      <c r="D6196" s="119" t="str">
        <f>IF(G6196="","",VLOOKUP(G6196,номенклатури!R:T,2,0))</f>
        <v/>
      </c>
      <c r="E6196" s="333" t="str">
        <f>IF(G6196="","",VLOOKUP(G6196,номенклатури!R:T,3,0))</f>
        <v/>
      </c>
      <c r="F6196" s="159" t="str">
        <f>IF(G6196="","",IF(ISERROR(VLOOKUP(G6196,номенклатури!V:V,1,0)),E6196*H6196,E6196*I6196))</f>
        <v/>
      </c>
      <c r="G6196" s="14"/>
      <c r="H6196" s="15"/>
      <c r="I6196" s="15"/>
      <c r="J6196" s="15"/>
      <c r="K6196" s="15"/>
      <c r="L6196" s="217"/>
      <c r="M6196" s="22"/>
      <c r="N6196" s="119" t="str">
        <f>IF(G6196="","",VLOOKUP(G6196,номенклатури!R:U,4,0))</f>
        <v/>
      </c>
      <c r="O6196" s="119" t="str">
        <f>IF(M6196="","",VLOOKUP(M6196,'14'!D:D,1,0))</f>
        <v/>
      </c>
    </row>
    <row r="6197" spans="1:15" ht="12.75" customHeight="1" x14ac:dyDescent="0.2">
      <c r="A6197" s="36" t="str">
        <f>'0'!$A$4</f>
        <v>………………..</v>
      </c>
      <c r="B6197" s="37">
        <f>'0'!$A$2</f>
        <v>46112</v>
      </c>
      <c r="C6197" s="37" t="s">
        <v>1243</v>
      </c>
      <c r="D6197" s="119" t="str">
        <f>IF(G6197="","",VLOOKUP(G6197,номенклатури!R:T,2,0))</f>
        <v/>
      </c>
      <c r="E6197" s="333" t="str">
        <f>IF(G6197="","",VLOOKUP(G6197,номенклатури!R:T,3,0))</f>
        <v/>
      </c>
      <c r="F6197" s="159" t="str">
        <f>IF(G6197="","",IF(ISERROR(VLOOKUP(G6197,номенклатури!V:V,1,0)),E6197*H6197,E6197*I6197))</f>
        <v/>
      </c>
      <c r="G6197" s="14"/>
      <c r="H6197" s="15"/>
      <c r="I6197" s="15"/>
      <c r="J6197" s="15"/>
      <c r="K6197" s="15"/>
      <c r="L6197" s="217"/>
      <c r="M6197" s="22"/>
      <c r="N6197" s="119" t="str">
        <f>IF(G6197="","",VLOOKUP(G6197,номенклатури!R:U,4,0))</f>
        <v/>
      </c>
      <c r="O6197" s="119" t="str">
        <f>IF(M6197="","",VLOOKUP(M6197,'14'!D:D,1,0))</f>
        <v/>
      </c>
    </row>
    <row r="6198" spans="1:15" ht="12.75" customHeight="1" x14ac:dyDescent="0.2">
      <c r="A6198" s="36" t="str">
        <f>'0'!$A$4</f>
        <v>………………..</v>
      </c>
      <c r="B6198" s="37">
        <f>'0'!$A$2</f>
        <v>46112</v>
      </c>
      <c r="C6198" s="37" t="s">
        <v>1243</v>
      </c>
      <c r="D6198" s="119" t="str">
        <f>IF(G6198="","",VLOOKUP(G6198,номенклатури!R:T,2,0))</f>
        <v/>
      </c>
      <c r="E6198" s="333" t="str">
        <f>IF(G6198="","",VLOOKUP(G6198,номенклатури!R:T,3,0))</f>
        <v/>
      </c>
      <c r="F6198" s="159" t="str">
        <f>IF(G6198="","",IF(ISERROR(VLOOKUP(G6198,номенклатури!V:V,1,0)),E6198*H6198,E6198*I6198))</f>
        <v/>
      </c>
      <c r="G6198" s="14"/>
      <c r="H6198" s="15"/>
      <c r="I6198" s="15"/>
      <c r="J6198" s="15"/>
      <c r="K6198" s="15"/>
      <c r="L6198" s="217"/>
      <c r="M6198" s="22"/>
      <c r="N6198" s="119" t="str">
        <f>IF(G6198="","",VLOOKUP(G6198,номенклатури!R:U,4,0))</f>
        <v/>
      </c>
      <c r="O6198" s="119" t="str">
        <f>IF(M6198="","",VLOOKUP(M6198,'14'!D:D,1,0))</f>
        <v/>
      </c>
    </row>
    <row r="6199" spans="1:15" ht="12.75" customHeight="1" x14ac:dyDescent="0.2">
      <c r="A6199" s="36" t="str">
        <f>'0'!$A$4</f>
        <v>………………..</v>
      </c>
      <c r="B6199" s="37">
        <f>'0'!$A$2</f>
        <v>46112</v>
      </c>
      <c r="C6199" s="37" t="s">
        <v>1243</v>
      </c>
      <c r="D6199" s="119" t="str">
        <f>IF(G6199="","",VLOOKUP(G6199,номенклатури!R:T,2,0))</f>
        <v/>
      </c>
      <c r="E6199" s="333" t="str">
        <f>IF(G6199="","",VLOOKUP(G6199,номенклатури!R:T,3,0))</f>
        <v/>
      </c>
      <c r="F6199" s="159" t="str">
        <f>IF(G6199="","",IF(ISERROR(VLOOKUP(G6199,номенклатури!V:V,1,0)),E6199*H6199,E6199*I6199))</f>
        <v/>
      </c>
      <c r="G6199" s="14"/>
      <c r="H6199" s="15"/>
      <c r="I6199" s="15"/>
      <c r="J6199" s="15"/>
      <c r="K6199" s="15"/>
      <c r="L6199" s="217"/>
      <c r="M6199" s="22"/>
      <c r="N6199" s="119" t="str">
        <f>IF(G6199="","",VLOOKUP(G6199,номенклатури!R:U,4,0))</f>
        <v/>
      </c>
      <c r="O6199" s="119" t="str">
        <f>IF(M6199="","",VLOOKUP(M6199,'14'!D:D,1,0))</f>
        <v/>
      </c>
    </row>
    <row r="6200" spans="1:15" ht="12.75" customHeight="1" x14ac:dyDescent="0.2">
      <c r="A6200" s="36" t="str">
        <f>'0'!$A$4</f>
        <v>………………..</v>
      </c>
      <c r="B6200" s="37">
        <f>'0'!$A$2</f>
        <v>46112</v>
      </c>
      <c r="C6200" s="37" t="s">
        <v>1243</v>
      </c>
      <c r="D6200" s="119" t="str">
        <f>IF(G6200="","",VLOOKUP(G6200,номенклатури!R:T,2,0))</f>
        <v/>
      </c>
      <c r="E6200" s="333" t="str">
        <f>IF(G6200="","",VLOOKUP(G6200,номенклатури!R:T,3,0))</f>
        <v/>
      </c>
      <c r="F6200" s="159" t="str">
        <f>IF(G6200="","",IF(ISERROR(VLOOKUP(G6200,номенклатури!V:V,1,0)),E6200*H6200,E6200*I6200))</f>
        <v/>
      </c>
      <c r="G6200" s="14"/>
      <c r="H6200" s="15"/>
      <c r="I6200" s="15"/>
      <c r="J6200" s="15"/>
      <c r="K6200" s="15"/>
      <c r="L6200" s="217"/>
      <c r="M6200" s="22"/>
      <c r="N6200" s="119" t="str">
        <f>IF(G6200="","",VLOOKUP(G6200,номенклатури!R:U,4,0))</f>
        <v/>
      </c>
      <c r="O6200" s="119" t="str">
        <f>IF(M6200="","",VLOOKUP(M6200,'14'!D:D,1,0))</f>
        <v/>
      </c>
    </row>
    <row r="6201" spans="1:15" ht="12.75" customHeight="1" x14ac:dyDescent="0.2">
      <c r="A6201" s="36" t="str">
        <f>'0'!$A$4</f>
        <v>………………..</v>
      </c>
      <c r="B6201" s="37">
        <f>'0'!$A$2</f>
        <v>46112</v>
      </c>
      <c r="C6201" s="37" t="s">
        <v>1243</v>
      </c>
      <c r="D6201" s="119" t="str">
        <f>IF(G6201="","",VLOOKUP(G6201,номенклатури!R:T,2,0))</f>
        <v/>
      </c>
      <c r="E6201" s="333" t="str">
        <f>IF(G6201="","",VLOOKUP(G6201,номенклатури!R:T,3,0))</f>
        <v/>
      </c>
      <c r="F6201" s="159" t="str">
        <f>IF(G6201="","",IF(ISERROR(VLOOKUP(G6201,номенклатури!V:V,1,0)),E6201*H6201,E6201*I6201))</f>
        <v/>
      </c>
      <c r="G6201" s="14"/>
      <c r="H6201" s="15"/>
      <c r="I6201" s="15"/>
      <c r="J6201" s="15"/>
      <c r="K6201" s="15"/>
      <c r="L6201" s="217"/>
      <c r="M6201" s="22"/>
      <c r="N6201" s="119" t="str">
        <f>IF(G6201="","",VLOOKUP(G6201,номенклатури!R:U,4,0))</f>
        <v/>
      </c>
      <c r="O6201" s="119" t="str">
        <f>IF(M6201="","",VLOOKUP(M6201,'14'!D:D,1,0))</f>
        <v/>
      </c>
    </row>
    <row r="6202" spans="1:15" ht="12.75" customHeight="1" x14ac:dyDescent="0.2">
      <c r="A6202" s="36" t="str">
        <f>'0'!$A$4</f>
        <v>………………..</v>
      </c>
      <c r="B6202" s="37">
        <f>'0'!$A$2</f>
        <v>46112</v>
      </c>
      <c r="C6202" s="37" t="s">
        <v>1243</v>
      </c>
      <c r="D6202" s="119" t="str">
        <f>IF(G6202="","",VLOOKUP(G6202,номенклатури!R:T,2,0))</f>
        <v/>
      </c>
      <c r="E6202" s="333" t="str">
        <f>IF(G6202="","",VLOOKUP(G6202,номенклатури!R:T,3,0))</f>
        <v/>
      </c>
      <c r="F6202" s="159" t="str">
        <f>IF(G6202="","",IF(ISERROR(VLOOKUP(G6202,номенклатури!V:V,1,0)),E6202*H6202,E6202*I6202))</f>
        <v/>
      </c>
      <c r="G6202" s="14"/>
      <c r="H6202" s="15"/>
      <c r="I6202" s="15"/>
      <c r="J6202" s="15"/>
      <c r="K6202" s="15"/>
      <c r="L6202" s="217"/>
      <c r="M6202" s="22"/>
      <c r="N6202" s="119" t="str">
        <f>IF(G6202="","",VLOOKUP(G6202,номенклатури!R:U,4,0))</f>
        <v/>
      </c>
      <c r="O6202" s="119" t="str">
        <f>IF(M6202="","",VLOOKUP(M6202,'14'!D:D,1,0))</f>
        <v/>
      </c>
    </row>
    <row r="6203" spans="1:15" ht="12.75" customHeight="1" x14ac:dyDescent="0.2">
      <c r="A6203" s="36" t="str">
        <f>'0'!$A$4</f>
        <v>………………..</v>
      </c>
      <c r="B6203" s="37">
        <f>'0'!$A$2</f>
        <v>46112</v>
      </c>
      <c r="C6203" s="37" t="s">
        <v>1243</v>
      </c>
      <c r="D6203" s="119" t="str">
        <f>IF(G6203="","",VLOOKUP(G6203,номенклатури!R:T,2,0))</f>
        <v/>
      </c>
      <c r="E6203" s="333" t="str">
        <f>IF(G6203="","",VLOOKUP(G6203,номенклатури!R:T,3,0))</f>
        <v/>
      </c>
      <c r="F6203" s="159" t="str">
        <f>IF(G6203="","",IF(ISERROR(VLOOKUP(G6203,номенклатури!V:V,1,0)),E6203*H6203,E6203*I6203))</f>
        <v/>
      </c>
      <c r="G6203" s="14"/>
      <c r="H6203" s="15"/>
      <c r="I6203" s="15"/>
      <c r="J6203" s="15"/>
      <c r="K6203" s="15"/>
      <c r="L6203" s="217"/>
      <c r="M6203" s="22"/>
      <c r="N6203" s="119" t="str">
        <f>IF(G6203="","",VLOOKUP(G6203,номенклатури!R:U,4,0))</f>
        <v/>
      </c>
      <c r="O6203" s="119" t="str">
        <f>IF(M6203="","",VLOOKUP(M6203,'14'!D:D,1,0))</f>
        <v/>
      </c>
    </row>
    <row r="6204" spans="1:15" ht="12.75" customHeight="1" x14ac:dyDescent="0.2">
      <c r="A6204" s="36" t="str">
        <f>'0'!$A$4</f>
        <v>………………..</v>
      </c>
      <c r="B6204" s="37">
        <f>'0'!$A$2</f>
        <v>46112</v>
      </c>
      <c r="C6204" s="37" t="s">
        <v>1243</v>
      </c>
      <c r="D6204" s="119" t="str">
        <f>IF(G6204="","",VLOOKUP(G6204,номенклатури!R:T,2,0))</f>
        <v/>
      </c>
      <c r="E6204" s="333" t="str">
        <f>IF(G6204="","",VLOOKUP(G6204,номенклатури!R:T,3,0))</f>
        <v/>
      </c>
      <c r="F6204" s="159" t="str">
        <f>IF(G6204="","",IF(ISERROR(VLOOKUP(G6204,номенклатури!V:V,1,0)),E6204*H6204,E6204*I6204))</f>
        <v/>
      </c>
      <c r="G6204" s="14"/>
      <c r="H6204" s="15"/>
      <c r="I6204" s="15"/>
      <c r="J6204" s="15"/>
      <c r="K6204" s="15"/>
      <c r="L6204" s="217"/>
      <c r="M6204" s="22"/>
      <c r="N6204" s="119" t="str">
        <f>IF(G6204="","",VLOOKUP(G6204,номенклатури!R:U,4,0))</f>
        <v/>
      </c>
      <c r="O6204" s="119" t="str">
        <f>IF(M6204="","",VLOOKUP(M6204,'14'!D:D,1,0))</f>
        <v/>
      </c>
    </row>
    <row r="6205" spans="1:15" ht="12.75" customHeight="1" x14ac:dyDescent="0.2">
      <c r="A6205" s="36" t="str">
        <f>'0'!$A$4</f>
        <v>………………..</v>
      </c>
      <c r="B6205" s="37">
        <f>'0'!$A$2</f>
        <v>46112</v>
      </c>
      <c r="C6205" s="37" t="s">
        <v>1243</v>
      </c>
      <c r="D6205" s="119" t="str">
        <f>IF(G6205="","",VLOOKUP(G6205,номенклатури!R:T,2,0))</f>
        <v/>
      </c>
      <c r="E6205" s="333" t="str">
        <f>IF(G6205="","",VLOOKUP(G6205,номенклатури!R:T,3,0))</f>
        <v/>
      </c>
      <c r="F6205" s="159" t="str">
        <f>IF(G6205="","",IF(ISERROR(VLOOKUP(G6205,номенклатури!V:V,1,0)),E6205*H6205,E6205*I6205))</f>
        <v/>
      </c>
      <c r="G6205" s="14"/>
      <c r="H6205" s="15"/>
      <c r="I6205" s="15"/>
      <c r="J6205" s="15"/>
      <c r="K6205" s="15"/>
      <c r="L6205" s="217"/>
      <c r="M6205" s="22"/>
      <c r="N6205" s="119" t="str">
        <f>IF(G6205="","",VLOOKUP(G6205,номенклатури!R:U,4,0))</f>
        <v/>
      </c>
      <c r="O6205" s="119" t="str">
        <f>IF(M6205="","",VLOOKUP(M6205,'14'!D:D,1,0))</f>
        <v/>
      </c>
    </row>
    <row r="6206" spans="1:15" ht="12.75" customHeight="1" x14ac:dyDescent="0.2">
      <c r="A6206" s="36" t="str">
        <f>'0'!$A$4</f>
        <v>………………..</v>
      </c>
      <c r="B6206" s="37">
        <f>'0'!$A$2</f>
        <v>46112</v>
      </c>
      <c r="C6206" s="37" t="s">
        <v>1243</v>
      </c>
      <c r="D6206" s="119" t="str">
        <f>IF(G6206="","",VLOOKUP(G6206,номенклатури!R:T,2,0))</f>
        <v/>
      </c>
      <c r="E6206" s="333" t="str">
        <f>IF(G6206="","",VLOOKUP(G6206,номенклатури!R:T,3,0))</f>
        <v/>
      </c>
      <c r="F6206" s="159" t="str">
        <f>IF(G6206="","",IF(ISERROR(VLOOKUP(G6206,номенклатури!V:V,1,0)),E6206*H6206,E6206*I6206))</f>
        <v/>
      </c>
      <c r="G6206" s="14"/>
      <c r="H6206" s="15"/>
      <c r="I6206" s="15"/>
      <c r="J6206" s="15"/>
      <c r="K6206" s="15"/>
      <c r="L6206" s="217"/>
      <c r="M6206" s="22"/>
      <c r="N6206" s="119" t="str">
        <f>IF(G6206="","",VLOOKUP(G6206,номенклатури!R:U,4,0))</f>
        <v/>
      </c>
      <c r="O6206" s="119" t="str">
        <f>IF(M6206="","",VLOOKUP(M6206,'14'!D:D,1,0))</f>
        <v/>
      </c>
    </row>
    <row r="6207" spans="1:15" ht="12.75" customHeight="1" x14ac:dyDescent="0.2">
      <c r="A6207" s="36" t="str">
        <f>'0'!$A$4</f>
        <v>………………..</v>
      </c>
      <c r="B6207" s="37">
        <f>'0'!$A$2</f>
        <v>46112</v>
      </c>
      <c r="C6207" s="37" t="s">
        <v>1243</v>
      </c>
      <c r="D6207" s="119" t="str">
        <f>IF(G6207="","",VLOOKUP(G6207,номенклатури!R:T,2,0))</f>
        <v/>
      </c>
      <c r="E6207" s="333" t="str">
        <f>IF(G6207="","",VLOOKUP(G6207,номенклатури!R:T,3,0))</f>
        <v/>
      </c>
      <c r="F6207" s="159" t="str">
        <f>IF(G6207="","",IF(ISERROR(VLOOKUP(G6207,номенклатури!V:V,1,0)),E6207*H6207,E6207*I6207))</f>
        <v/>
      </c>
      <c r="G6207" s="14"/>
      <c r="H6207" s="15"/>
      <c r="I6207" s="15"/>
      <c r="J6207" s="15"/>
      <c r="K6207" s="15"/>
      <c r="L6207" s="217"/>
      <c r="M6207" s="22"/>
      <c r="N6207" s="119" t="str">
        <f>IF(G6207="","",VLOOKUP(G6207,номенклатури!R:U,4,0))</f>
        <v/>
      </c>
      <c r="O6207" s="119" t="str">
        <f>IF(M6207="","",VLOOKUP(M6207,'14'!D:D,1,0))</f>
        <v/>
      </c>
    </row>
    <row r="6208" spans="1:15" ht="12.75" customHeight="1" x14ac:dyDescent="0.2">
      <c r="A6208" s="36" t="str">
        <f>'0'!$A$4</f>
        <v>………………..</v>
      </c>
      <c r="B6208" s="37">
        <f>'0'!$A$2</f>
        <v>46112</v>
      </c>
      <c r="C6208" s="37" t="s">
        <v>1243</v>
      </c>
      <c r="D6208" s="119" t="str">
        <f>IF(G6208="","",VLOOKUP(G6208,номенклатури!R:T,2,0))</f>
        <v/>
      </c>
      <c r="E6208" s="333" t="str">
        <f>IF(G6208="","",VLOOKUP(G6208,номенклатури!R:T,3,0))</f>
        <v/>
      </c>
      <c r="F6208" s="159" t="str">
        <f>IF(G6208="","",IF(ISERROR(VLOOKUP(G6208,номенклатури!V:V,1,0)),E6208*H6208,E6208*I6208))</f>
        <v/>
      </c>
      <c r="G6208" s="14"/>
      <c r="H6208" s="15"/>
      <c r="I6208" s="15"/>
      <c r="J6208" s="15"/>
      <c r="K6208" s="15"/>
      <c r="L6208" s="217"/>
      <c r="M6208" s="22"/>
      <c r="N6208" s="119" t="str">
        <f>IF(G6208="","",VLOOKUP(G6208,номенклатури!R:U,4,0))</f>
        <v/>
      </c>
      <c r="O6208" s="119" t="str">
        <f>IF(M6208="","",VLOOKUP(M6208,'14'!D:D,1,0))</f>
        <v/>
      </c>
    </row>
    <row r="6209" spans="1:15" ht="12.75" customHeight="1" x14ac:dyDescent="0.2">
      <c r="A6209" s="36" t="str">
        <f>'0'!$A$4</f>
        <v>………………..</v>
      </c>
      <c r="B6209" s="37">
        <f>'0'!$A$2</f>
        <v>46112</v>
      </c>
      <c r="C6209" s="37" t="s">
        <v>1243</v>
      </c>
      <c r="D6209" s="119" t="str">
        <f>IF(G6209="","",VLOOKUP(G6209,номенклатури!R:T,2,0))</f>
        <v/>
      </c>
      <c r="E6209" s="333" t="str">
        <f>IF(G6209="","",VLOOKUP(G6209,номенклатури!R:T,3,0))</f>
        <v/>
      </c>
      <c r="F6209" s="159" t="str">
        <f>IF(G6209="","",IF(ISERROR(VLOOKUP(G6209,номенклатури!V:V,1,0)),E6209*H6209,E6209*I6209))</f>
        <v/>
      </c>
      <c r="G6209" s="14"/>
      <c r="H6209" s="15"/>
      <c r="I6209" s="15"/>
      <c r="J6209" s="15"/>
      <c r="K6209" s="15"/>
      <c r="L6209" s="217"/>
      <c r="M6209" s="22"/>
      <c r="N6209" s="119" t="str">
        <f>IF(G6209="","",VLOOKUP(G6209,номенклатури!R:U,4,0))</f>
        <v/>
      </c>
      <c r="O6209" s="119" t="str">
        <f>IF(M6209="","",VLOOKUP(M6209,'14'!D:D,1,0))</f>
        <v/>
      </c>
    </row>
    <row r="6210" spans="1:15" ht="12.75" customHeight="1" x14ac:dyDescent="0.2">
      <c r="A6210" s="36" t="str">
        <f>'0'!$A$4</f>
        <v>………………..</v>
      </c>
      <c r="B6210" s="37">
        <f>'0'!$A$2</f>
        <v>46112</v>
      </c>
      <c r="C6210" s="37" t="s">
        <v>1243</v>
      </c>
      <c r="D6210" s="119" t="str">
        <f>IF(G6210="","",VLOOKUP(G6210,номенклатури!R:T,2,0))</f>
        <v/>
      </c>
      <c r="E6210" s="333" t="str">
        <f>IF(G6210="","",VLOOKUP(G6210,номенклатури!R:T,3,0))</f>
        <v/>
      </c>
      <c r="F6210" s="159" t="str">
        <f>IF(G6210="","",IF(ISERROR(VLOOKUP(G6210,номенклатури!V:V,1,0)),E6210*H6210,E6210*I6210))</f>
        <v/>
      </c>
      <c r="G6210" s="14"/>
      <c r="H6210" s="15"/>
      <c r="I6210" s="15"/>
      <c r="J6210" s="15"/>
      <c r="K6210" s="15"/>
      <c r="L6210" s="217"/>
      <c r="M6210" s="22"/>
      <c r="N6210" s="119" t="str">
        <f>IF(G6210="","",VLOOKUP(G6210,номенклатури!R:U,4,0))</f>
        <v/>
      </c>
      <c r="O6210" s="119" t="str">
        <f>IF(M6210="","",VLOOKUP(M6210,'14'!D:D,1,0))</f>
        <v/>
      </c>
    </row>
    <row r="6211" spans="1:15" ht="12.75" customHeight="1" x14ac:dyDescent="0.2">
      <c r="A6211" s="36" t="str">
        <f>'0'!$A$4</f>
        <v>………………..</v>
      </c>
      <c r="B6211" s="37">
        <f>'0'!$A$2</f>
        <v>46112</v>
      </c>
      <c r="C6211" s="37" t="s">
        <v>1243</v>
      </c>
      <c r="D6211" s="119" t="str">
        <f>IF(G6211="","",VLOOKUP(G6211,номенклатури!R:T,2,0))</f>
        <v/>
      </c>
      <c r="E6211" s="333" t="str">
        <f>IF(G6211="","",VLOOKUP(G6211,номенклатури!R:T,3,0))</f>
        <v/>
      </c>
      <c r="F6211" s="159" t="str">
        <f>IF(G6211="","",IF(ISERROR(VLOOKUP(G6211,номенклатури!V:V,1,0)),E6211*H6211,E6211*I6211))</f>
        <v/>
      </c>
      <c r="G6211" s="14"/>
      <c r="H6211" s="15"/>
      <c r="I6211" s="15"/>
      <c r="J6211" s="15"/>
      <c r="K6211" s="15"/>
      <c r="L6211" s="217"/>
      <c r="M6211" s="22"/>
      <c r="N6211" s="119" t="str">
        <f>IF(G6211="","",VLOOKUP(G6211,номенклатури!R:U,4,0))</f>
        <v/>
      </c>
      <c r="O6211" s="119" t="str">
        <f>IF(M6211="","",VLOOKUP(M6211,'14'!D:D,1,0))</f>
        <v/>
      </c>
    </row>
    <row r="6212" spans="1:15" ht="12.75" customHeight="1" x14ac:dyDescent="0.2">
      <c r="A6212" s="36" t="str">
        <f>'0'!$A$4</f>
        <v>………………..</v>
      </c>
      <c r="B6212" s="37">
        <f>'0'!$A$2</f>
        <v>46112</v>
      </c>
      <c r="C6212" s="37" t="s">
        <v>1243</v>
      </c>
      <c r="D6212" s="119" t="str">
        <f>IF(G6212="","",VLOOKUP(G6212,номенклатури!R:T,2,0))</f>
        <v/>
      </c>
      <c r="E6212" s="333" t="str">
        <f>IF(G6212="","",VLOOKUP(G6212,номенклатури!R:T,3,0))</f>
        <v/>
      </c>
      <c r="F6212" s="159" t="str">
        <f>IF(G6212="","",IF(ISERROR(VLOOKUP(G6212,номенклатури!V:V,1,0)),E6212*H6212,E6212*I6212))</f>
        <v/>
      </c>
      <c r="G6212" s="14"/>
      <c r="H6212" s="15"/>
      <c r="I6212" s="15"/>
      <c r="J6212" s="15"/>
      <c r="K6212" s="15"/>
      <c r="L6212" s="217"/>
      <c r="M6212" s="22"/>
      <c r="N6212" s="119" t="str">
        <f>IF(G6212="","",VLOOKUP(G6212,номенклатури!R:U,4,0))</f>
        <v/>
      </c>
      <c r="O6212" s="119" t="str">
        <f>IF(M6212="","",VLOOKUP(M6212,'14'!D:D,1,0))</f>
        <v/>
      </c>
    </row>
    <row r="6213" spans="1:15" ht="12.75" customHeight="1" x14ac:dyDescent="0.2">
      <c r="A6213" s="36" t="str">
        <f>'0'!$A$4</f>
        <v>………………..</v>
      </c>
      <c r="B6213" s="37">
        <f>'0'!$A$2</f>
        <v>46112</v>
      </c>
      <c r="C6213" s="37" t="s">
        <v>1243</v>
      </c>
      <c r="D6213" s="119" t="str">
        <f>IF(G6213="","",VLOOKUP(G6213,номенклатури!R:T,2,0))</f>
        <v/>
      </c>
      <c r="E6213" s="333" t="str">
        <f>IF(G6213="","",VLOOKUP(G6213,номенклатури!R:T,3,0))</f>
        <v/>
      </c>
      <c r="F6213" s="159" t="str">
        <f>IF(G6213="","",IF(ISERROR(VLOOKUP(G6213,номенклатури!V:V,1,0)),E6213*H6213,E6213*I6213))</f>
        <v/>
      </c>
      <c r="G6213" s="14"/>
      <c r="H6213" s="15"/>
      <c r="I6213" s="15"/>
      <c r="J6213" s="15"/>
      <c r="K6213" s="15"/>
      <c r="L6213" s="217"/>
      <c r="M6213" s="22"/>
      <c r="N6213" s="119" t="str">
        <f>IF(G6213="","",VLOOKUP(G6213,номенклатури!R:U,4,0))</f>
        <v/>
      </c>
      <c r="O6213" s="119" t="str">
        <f>IF(M6213="","",VLOOKUP(M6213,'14'!D:D,1,0))</f>
        <v/>
      </c>
    </row>
    <row r="6214" spans="1:15" ht="12.75" customHeight="1" x14ac:dyDescent="0.2">
      <c r="A6214" s="36" t="str">
        <f>'0'!$A$4</f>
        <v>………………..</v>
      </c>
      <c r="B6214" s="37">
        <f>'0'!$A$2</f>
        <v>46112</v>
      </c>
      <c r="C6214" s="37" t="s">
        <v>1243</v>
      </c>
      <c r="D6214" s="119" t="str">
        <f>IF(G6214="","",VLOOKUP(G6214,номенклатури!R:T,2,0))</f>
        <v/>
      </c>
      <c r="E6214" s="333" t="str">
        <f>IF(G6214="","",VLOOKUP(G6214,номенклатури!R:T,3,0))</f>
        <v/>
      </c>
      <c r="F6214" s="159" t="str">
        <f>IF(G6214="","",IF(ISERROR(VLOOKUP(G6214,номенклатури!V:V,1,0)),E6214*H6214,E6214*I6214))</f>
        <v/>
      </c>
      <c r="G6214" s="14"/>
      <c r="H6214" s="15"/>
      <c r="I6214" s="15"/>
      <c r="J6214" s="15"/>
      <c r="K6214" s="15"/>
      <c r="L6214" s="217"/>
      <c r="M6214" s="22"/>
      <c r="N6214" s="119" t="str">
        <f>IF(G6214="","",VLOOKUP(G6214,номенклатури!R:U,4,0))</f>
        <v/>
      </c>
      <c r="O6214" s="119" t="str">
        <f>IF(M6214="","",VLOOKUP(M6214,'14'!D:D,1,0))</f>
        <v/>
      </c>
    </row>
    <row r="6215" spans="1:15" ht="12.75" customHeight="1" x14ac:dyDescent="0.2">
      <c r="A6215" s="36" t="str">
        <f>'0'!$A$4</f>
        <v>………………..</v>
      </c>
      <c r="B6215" s="37">
        <f>'0'!$A$2</f>
        <v>46112</v>
      </c>
      <c r="C6215" s="37" t="s">
        <v>1243</v>
      </c>
      <c r="D6215" s="119" t="str">
        <f>IF(G6215="","",VLOOKUP(G6215,номенклатури!R:T,2,0))</f>
        <v/>
      </c>
      <c r="E6215" s="333" t="str">
        <f>IF(G6215="","",VLOOKUP(G6215,номенклатури!R:T,3,0))</f>
        <v/>
      </c>
      <c r="F6215" s="159" t="str">
        <f>IF(G6215="","",IF(ISERROR(VLOOKUP(G6215,номенклатури!V:V,1,0)),E6215*H6215,E6215*I6215))</f>
        <v/>
      </c>
      <c r="G6215" s="14"/>
      <c r="H6215" s="15"/>
      <c r="I6215" s="15"/>
      <c r="J6215" s="15"/>
      <c r="K6215" s="15"/>
      <c r="L6215" s="217"/>
      <c r="M6215" s="22"/>
      <c r="N6215" s="119" t="str">
        <f>IF(G6215="","",VLOOKUP(G6215,номенклатури!R:U,4,0))</f>
        <v/>
      </c>
      <c r="O6215" s="119" t="str">
        <f>IF(M6215="","",VLOOKUP(M6215,'14'!D:D,1,0))</f>
        <v/>
      </c>
    </row>
    <row r="6216" spans="1:15" ht="12.75" customHeight="1" x14ac:dyDescent="0.2">
      <c r="A6216" s="36" t="str">
        <f>'0'!$A$4</f>
        <v>………………..</v>
      </c>
      <c r="B6216" s="37">
        <f>'0'!$A$2</f>
        <v>46112</v>
      </c>
      <c r="C6216" s="37" t="s">
        <v>1243</v>
      </c>
      <c r="D6216" s="119" t="str">
        <f>IF(G6216="","",VLOOKUP(G6216,номенклатури!R:T,2,0))</f>
        <v/>
      </c>
      <c r="E6216" s="333" t="str">
        <f>IF(G6216="","",VLOOKUP(G6216,номенклатури!R:T,3,0))</f>
        <v/>
      </c>
      <c r="F6216" s="159" t="str">
        <f>IF(G6216="","",IF(ISERROR(VLOOKUP(G6216,номенклатури!V:V,1,0)),E6216*H6216,E6216*I6216))</f>
        <v/>
      </c>
      <c r="G6216" s="14"/>
      <c r="H6216" s="15"/>
      <c r="I6216" s="15"/>
      <c r="J6216" s="15"/>
      <c r="K6216" s="15"/>
      <c r="L6216" s="217"/>
      <c r="M6216" s="22"/>
      <c r="N6216" s="119" t="str">
        <f>IF(G6216="","",VLOOKUP(G6216,номенклатури!R:U,4,0))</f>
        <v/>
      </c>
      <c r="O6216" s="119" t="str">
        <f>IF(M6216="","",VLOOKUP(M6216,'14'!D:D,1,0))</f>
        <v/>
      </c>
    </row>
    <row r="6217" spans="1:15" ht="12.75" customHeight="1" x14ac:dyDescent="0.2">
      <c r="A6217" s="36" t="str">
        <f>'0'!$A$4</f>
        <v>………………..</v>
      </c>
      <c r="B6217" s="37">
        <f>'0'!$A$2</f>
        <v>46112</v>
      </c>
      <c r="C6217" s="37" t="s">
        <v>1243</v>
      </c>
      <c r="D6217" s="119" t="str">
        <f>IF(G6217="","",VLOOKUP(G6217,номенклатури!R:T,2,0))</f>
        <v/>
      </c>
      <c r="E6217" s="333" t="str">
        <f>IF(G6217="","",VLOOKUP(G6217,номенклатури!R:T,3,0))</f>
        <v/>
      </c>
      <c r="F6217" s="159" t="str">
        <f>IF(G6217="","",IF(ISERROR(VLOOKUP(G6217,номенклатури!V:V,1,0)),E6217*H6217,E6217*I6217))</f>
        <v/>
      </c>
      <c r="G6217" s="14"/>
      <c r="H6217" s="15"/>
      <c r="I6217" s="15"/>
      <c r="J6217" s="15"/>
      <c r="K6217" s="15"/>
      <c r="L6217" s="217"/>
      <c r="M6217" s="22"/>
      <c r="N6217" s="119" t="str">
        <f>IF(G6217="","",VLOOKUP(G6217,номенклатури!R:U,4,0))</f>
        <v/>
      </c>
      <c r="O6217" s="119" t="str">
        <f>IF(M6217="","",VLOOKUP(M6217,'14'!D:D,1,0))</f>
        <v/>
      </c>
    </row>
    <row r="6218" spans="1:15" ht="12.75" customHeight="1" x14ac:dyDescent="0.2">
      <c r="A6218" s="36" t="str">
        <f>'0'!$A$4</f>
        <v>………………..</v>
      </c>
      <c r="B6218" s="37">
        <f>'0'!$A$2</f>
        <v>46112</v>
      </c>
      <c r="C6218" s="37" t="s">
        <v>1243</v>
      </c>
      <c r="D6218" s="119" t="str">
        <f>IF(G6218="","",VLOOKUP(G6218,номенклатури!R:T,2,0))</f>
        <v/>
      </c>
      <c r="E6218" s="333" t="str">
        <f>IF(G6218="","",VLOOKUP(G6218,номенклатури!R:T,3,0))</f>
        <v/>
      </c>
      <c r="F6218" s="159" t="str">
        <f>IF(G6218="","",IF(ISERROR(VLOOKUP(G6218,номенклатури!V:V,1,0)),E6218*H6218,E6218*I6218))</f>
        <v/>
      </c>
      <c r="G6218" s="14"/>
      <c r="H6218" s="15"/>
      <c r="I6218" s="15"/>
      <c r="J6218" s="15"/>
      <c r="K6218" s="15"/>
      <c r="L6218" s="217"/>
      <c r="M6218" s="22"/>
      <c r="N6218" s="119" t="str">
        <f>IF(G6218="","",VLOOKUP(G6218,номенклатури!R:U,4,0))</f>
        <v/>
      </c>
      <c r="O6218" s="119" t="str">
        <f>IF(M6218="","",VLOOKUP(M6218,'14'!D:D,1,0))</f>
        <v/>
      </c>
    </row>
    <row r="6219" spans="1:15" ht="12.75" customHeight="1" x14ac:dyDescent="0.2">
      <c r="A6219" s="36" t="str">
        <f>'0'!$A$4</f>
        <v>………………..</v>
      </c>
      <c r="B6219" s="37">
        <f>'0'!$A$2</f>
        <v>46112</v>
      </c>
      <c r="C6219" s="37" t="s">
        <v>1243</v>
      </c>
      <c r="D6219" s="119" t="str">
        <f>IF(G6219="","",VLOOKUP(G6219,номенклатури!R:T,2,0))</f>
        <v/>
      </c>
      <c r="E6219" s="333" t="str">
        <f>IF(G6219="","",VLOOKUP(G6219,номенклатури!R:T,3,0))</f>
        <v/>
      </c>
      <c r="F6219" s="159" t="str">
        <f>IF(G6219="","",IF(ISERROR(VLOOKUP(G6219,номенклатури!V:V,1,0)),E6219*H6219,E6219*I6219))</f>
        <v/>
      </c>
      <c r="G6219" s="14"/>
      <c r="H6219" s="15"/>
      <c r="I6219" s="15"/>
      <c r="J6219" s="15"/>
      <c r="K6219" s="15"/>
      <c r="L6219" s="217"/>
      <c r="M6219" s="22"/>
      <c r="N6219" s="119" t="str">
        <f>IF(G6219="","",VLOOKUP(G6219,номенклатури!R:U,4,0))</f>
        <v/>
      </c>
      <c r="O6219" s="119" t="str">
        <f>IF(M6219="","",VLOOKUP(M6219,'14'!D:D,1,0))</f>
        <v/>
      </c>
    </row>
    <row r="6220" spans="1:15" ht="12.75" customHeight="1" x14ac:dyDescent="0.2">
      <c r="A6220" s="36" t="str">
        <f>'0'!$A$4</f>
        <v>………………..</v>
      </c>
      <c r="B6220" s="37">
        <f>'0'!$A$2</f>
        <v>46112</v>
      </c>
      <c r="C6220" s="37" t="s">
        <v>1243</v>
      </c>
      <c r="D6220" s="119" t="str">
        <f>IF(G6220="","",VLOOKUP(G6220,номенклатури!R:T,2,0))</f>
        <v/>
      </c>
      <c r="E6220" s="333" t="str">
        <f>IF(G6220="","",VLOOKUP(G6220,номенклатури!R:T,3,0))</f>
        <v/>
      </c>
      <c r="F6220" s="159" t="str">
        <f>IF(G6220="","",IF(ISERROR(VLOOKUP(G6220,номенклатури!V:V,1,0)),E6220*H6220,E6220*I6220))</f>
        <v/>
      </c>
      <c r="G6220" s="14"/>
      <c r="H6220" s="15"/>
      <c r="I6220" s="15"/>
      <c r="J6220" s="15"/>
      <c r="K6220" s="15"/>
      <c r="L6220" s="217"/>
      <c r="M6220" s="22"/>
      <c r="N6220" s="119" t="str">
        <f>IF(G6220="","",VLOOKUP(G6220,номенклатури!R:U,4,0))</f>
        <v/>
      </c>
      <c r="O6220" s="119" t="str">
        <f>IF(M6220="","",VLOOKUP(M6220,'14'!D:D,1,0))</f>
        <v/>
      </c>
    </row>
    <row r="6221" spans="1:15" ht="12.75" customHeight="1" x14ac:dyDescent="0.2">
      <c r="A6221" s="36" t="str">
        <f>'0'!$A$4</f>
        <v>………………..</v>
      </c>
      <c r="B6221" s="37">
        <f>'0'!$A$2</f>
        <v>46112</v>
      </c>
      <c r="C6221" s="37" t="s">
        <v>1243</v>
      </c>
      <c r="D6221" s="119" t="str">
        <f>IF(G6221="","",VLOOKUP(G6221,номенклатури!R:T,2,0))</f>
        <v/>
      </c>
      <c r="E6221" s="333" t="str">
        <f>IF(G6221="","",VLOOKUP(G6221,номенклатури!R:T,3,0))</f>
        <v/>
      </c>
      <c r="F6221" s="159" t="str">
        <f>IF(G6221="","",IF(ISERROR(VLOOKUP(G6221,номенклатури!V:V,1,0)),E6221*H6221,E6221*I6221))</f>
        <v/>
      </c>
      <c r="G6221" s="14"/>
      <c r="H6221" s="15"/>
      <c r="I6221" s="15"/>
      <c r="J6221" s="15"/>
      <c r="K6221" s="15"/>
      <c r="L6221" s="217"/>
      <c r="M6221" s="22"/>
      <c r="N6221" s="119" t="str">
        <f>IF(G6221="","",VLOOKUP(G6221,номенклатури!R:U,4,0))</f>
        <v/>
      </c>
      <c r="O6221" s="119" t="str">
        <f>IF(M6221="","",VLOOKUP(M6221,'14'!D:D,1,0))</f>
        <v/>
      </c>
    </row>
    <row r="6222" spans="1:15" ht="12.75" customHeight="1" x14ac:dyDescent="0.2">
      <c r="A6222" s="36" t="str">
        <f>'0'!$A$4</f>
        <v>………………..</v>
      </c>
      <c r="B6222" s="37">
        <f>'0'!$A$2</f>
        <v>46112</v>
      </c>
      <c r="C6222" s="37" t="s">
        <v>1243</v>
      </c>
      <c r="D6222" s="119" t="str">
        <f>IF(G6222="","",VLOOKUP(G6222,номенклатури!R:T,2,0))</f>
        <v/>
      </c>
      <c r="E6222" s="333" t="str">
        <f>IF(G6222="","",VLOOKUP(G6222,номенклатури!R:T,3,0))</f>
        <v/>
      </c>
      <c r="F6222" s="159" t="str">
        <f>IF(G6222="","",IF(ISERROR(VLOOKUP(G6222,номенклатури!V:V,1,0)),E6222*H6222,E6222*I6222))</f>
        <v/>
      </c>
      <c r="G6222" s="14"/>
      <c r="H6222" s="15"/>
      <c r="I6222" s="15"/>
      <c r="J6222" s="15"/>
      <c r="K6222" s="15"/>
      <c r="L6222" s="217"/>
      <c r="M6222" s="22"/>
      <c r="N6222" s="119" t="str">
        <f>IF(G6222="","",VLOOKUP(G6222,номенклатури!R:U,4,0))</f>
        <v/>
      </c>
      <c r="O6222" s="119" t="str">
        <f>IF(M6222="","",VLOOKUP(M6222,'14'!D:D,1,0))</f>
        <v/>
      </c>
    </row>
    <row r="6223" spans="1:15" ht="12.75" customHeight="1" x14ac:dyDescent="0.2">
      <c r="A6223" s="36" t="str">
        <f>'0'!$A$4</f>
        <v>………………..</v>
      </c>
      <c r="B6223" s="37">
        <f>'0'!$A$2</f>
        <v>46112</v>
      </c>
      <c r="C6223" s="37" t="s">
        <v>1243</v>
      </c>
      <c r="D6223" s="119" t="str">
        <f>IF(G6223="","",VLOOKUP(G6223,номенклатури!R:T,2,0))</f>
        <v/>
      </c>
      <c r="E6223" s="333" t="str">
        <f>IF(G6223="","",VLOOKUP(G6223,номенклатури!R:T,3,0))</f>
        <v/>
      </c>
      <c r="F6223" s="159" t="str">
        <f>IF(G6223="","",IF(ISERROR(VLOOKUP(G6223,номенклатури!V:V,1,0)),E6223*H6223,E6223*I6223))</f>
        <v/>
      </c>
      <c r="G6223" s="14"/>
      <c r="H6223" s="15"/>
      <c r="I6223" s="15"/>
      <c r="J6223" s="15"/>
      <c r="K6223" s="15"/>
      <c r="L6223" s="217"/>
      <c r="M6223" s="22"/>
      <c r="N6223" s="119" t="str">
        <f>IF(G6223="","",VLOOKUP(G6223,номенклатури!R:U,4,0))</f>
        <v/>
      </c>
      <c r="O6223" s="119" t="str">
        <f>IF(M6223="","",VLOOKUP(M6223,'14'!D:D,1,0))</f>
        <v/>
      </c>
    </row>
    <row r="6224" spans="1:15" ht="12.75" customHeight="1" x14ac:dyDescent="0.2">
      <c r="A6224" s="36" t="str">
        <f>'0'!$A$4</f>
        <v>………………..</v>
      </c>
      <c r="B6224" s="37">
        <f>'0'!$A$2</f>
        <v>46112</v>
      </c>
      <c r="C6224" s="37" t="s">
        <v>1243</v>
      </c>
      <c r="D6224" s="119" t="str">
        <f>IF(G6224="","",VLOOKUP(G6224,номенклатури!R:T,2,0))</f>
        <v/>
      </c>
      <c r="E6224" s="333" t="str">
        <f>IF(G6224="","",VLOOKUP(G6224,номенклатури!R:T,3,0))</f>
        <v/>
      </c>
      <c r="F6224" s="159" t="str">
        <f>IF(G6224="","",IF(ISERROR(VLOOKUP(G6224,номенклатури!V:V,1,0)),E6224*H6224,E6224*I6224))</f>
        <v/>
      </c>
      <c r="G6224" s="14"/>
      <c r="H6224" s="15"/>
      <c r="I6224" s="15"/>
      <c r="J6224" s="15"/>
      <c r="K6224" s="15"/>
      <c r="L6224" s="217"/>
      <c r="M6224" s="22"/>
      <c r="N6224" s="119" t="str">
        <f>IF(G6224="","",VLOOKUP(G6224,номенклатури!R:U,4,0))</f>
        <v/>
      </c>
      <c r="O6224" s="119" t="str">
        <f>IF(M6224="","",VLOOKUP(M6224,'14'!D:D,1,0))</f>
        <v/>
      </c>
    </row>
    <row r="6225" spans="1:15" ht="12.75" customHeight="1" x14ac:dyDescent="0.2">
      <c r="A6225" s="36" t="str">
        <f>'0'!$A$4</f>
        <v>………………..</v>
      </c>
      <c r="B6225" s="37">
        <f>'0'!$A$2</f>
        <v>46112</v>
      </c>
      <c r="C6225" s="37" t="s">
        <v>1243</v>
      </c>
      <c r="D6225" s="119" t="str">
        <f>IF(G6225="","",VLOOKUP(G6225,номенклатури!R:T,2,0))</f>
        <v/>
      </c>
      <c r="E6225" s="333" t="str">
        <f>IF(G6225="","",VLOOKUP(G6225,номенклатури!R:T,3,0))</f>
        <v/>
      </c>
      <c r="F6225" s="159" t="str">
        <f>IF(G6225="","",IF(ISERROR(VLOOKUP(G6225,номенклатури!V:V,1,0)),E6225*H6225,E6225*I6225))</f>
        <v/>
      </c>
      <c r="G6225" s="14"/>
      <c r="H6225" s="15"/>
      <c r="I6225" s="15"/>
      <c r="J6225" s="15"/>
      <c r="K6225" s="15"/>
      <c r="L6225" s="217"/>
      <c r="M6225" s="22"/>
      <c r="N6225" s="119" t="str">
        <f>IF(G6225="","",VLOOKUP(G6225,номенклатури!R:U,4,0))</f>
        <v/>
      </c>
      <c r="O6225" s="119" t="str">
        <f>IF(M6225="","",VLOOKUP(M6225,'14'!D:D,1,0))</f>
        <v/>
      </c>
    </row>
    <row r="6226" spans="1:15" ht="12.75" customHeight="1" x14ac:dyDescent="0.2">
      <c r="A6226" s="36" t="str">
        <f>'0'!$A$4</f>
        <v>………………..</v>
      </c>
      <c r="B6226" s="37">
        <f>'0'!$A$2</f>
        <v>46112</v>
      </c>
      <c r="C6226" s="37" t="s">
        <v>1243</v>
      </c>
      <c r="D6226" s="119" t="str">
        <f>IF(G6226="","",VLOOKUP(G6226,номенклатури!R:T,2,0))</f>
        <v/>
      </c>
      <c r="E6226" s="333" t="str">
        <f>IF(G6226="","",VLOOKUP(G6226,номенклатури!R:T,3,0))</f>
        <v/>
      </c>
      <c r="F6226" s="159" t="str">
        <f>IF(G6226="","",IF(ISERROR(VLOOKUP(G6226,номенклатури!V:V,1,0)),E6226*H6226,E6226*I6226))</f>
        <v/>
      </c>
      <c r="G6226" s="14"/>
      <c r="H6226" s="15"/>
      <c r="I6226" s="15"/>
      <c r="J6226" s="15"/>
      <c r="K6226" s="15"/>
      <c r="L6226" s="217"/>
      <c r="M6226" s="22"/>
      <c r="N6226" s="119" t="str">
        <f>IF(G6226="","",VLOOKUP(G6226,номенклатури!R:U,4,0))</f>
        <v/>
      </c>
      <c r="O6226" s="119" t="str">
        <f>IF(M6226="","",VLOOKUP(M6226,'14'!D:D,1,0))</f>
        <v/>
      </c>
    </row>
    <row r="6227" spans="1:15" ht="12.75" customHeight="1" x14ac:dyDescent="0.2">
      <c r="A6227" s="36" t="str">
        <f>'0'!$A$4</f>
        <v>………………..</v>
      </c>
      <c r="B6227" s="37">
        <f>'0'!$A$2</f>
        <v>46112</v>
      </c>
      <c r="C6227" s="37" t="s">
        <v>1243</v>
      </c>
      <c r="D6227" s="119" t="str">
        <f>IF(G6227="","",VLOOKUP(G6227,номенклатури!R:T,2,0))</f>
        <v/>
      </c>
      <c r="E6227" s="333" t="str">
        <f>IF(G6227="","",VLOOKUP(G6227,номенклатури!R:T,3,0))</f>
        <v/>
      </c>
      <c r="F6227" s="159" t="str">
        <f>IF(G6227="","",IF(ISERROR(VLOOKUP(G6227,номенклатури!V:V,1,0)),E6227*H6227,E6227*I6227))</f>
        <v/>
      </c>
      <c r="G6227" s="14"/>
      <c r="H6227" s="15"/>
      <c r="I6227" s="15"/>
      <c r="J6227" s="15"/>
      <c r="K6227" s="15"/>
      <c r="L6227" s="217"/>
      <c r="M6227" s="22"/>
      <c r="N6227" s="119" t="str">
        <f>IF(G6227="","",VLOOKUP(G6227,номенклатури!R:U,4,0))</f>
        <v/>
      </c>
      <c r="O6227" s="119" t="str">
        <f>IF(M6227="","",VLOOKUP(M6227,'14'!D:D,1,0))</f>
        <v/>
      </c>
    </row>
    <row r="6228" spans="1:15" ht="12.75" customHeight="1" x14ac:dyDescent="0.2">
      <c r="A6228" s="36" t="str">
        <f>'0'!$A$4</f>
        <v>………………..</v>
      </c>
      <c r="B6228" s="37">
        <f>'0'!$A$2</f>
        <v>46112</v>
      </c>
      <c r="C6228" s="37" t="s">
        <v>1243</v>
      </c>
      <c r="D6228" s="119" t="str">
        <f>IF(G6228="","",VLOOKUP(G6228,номенклатури!R:T,2,0))</f>
        <v/>
      </c>
      <c r="E6228" s="333" t="str">
        <f>IF(G6228="","",VLOOKUP(G6228,номенклатури!R:T,3,0))</f>
        <v/>
      </c>
      <c r="F6228" s="159" t="str">
        <f>IF(G6228="","",IF(ISERROR(VLOOKUP(G6228,номенклатури!V:V,1,0)),E6228*H6228,E6228*I6228))</f>
        <v/>
      </c>
      <c r="G6228" s="14"/>
      <c r="H6228" s="15"/>
      <c r="I6228" s="15"/>
      <c r="J6228" s="15"/>
      <c r="K6228" s="15"/>
      <c r="L6228" s="217"/>
      <c r="M6228" s="22"/>
      <c r="N6228" s="119" t="str">
        <f>IF(G6228="","",VLOOKUP(G6228,номенклатури!R:U,4,0))</f>
        <v/>
      </c>
      <c r="O6228" s="119" t="str">
        <f>IF(M6228="","",VLOOKUP(M6228,'14'!D:D,1,0))</f>
        <v/>
      </c>
    </row>
    <row r="6229" spans="1:15" ht="12.75" customHeight="1" x14ac:dyDescent="0.2">
      <c r="A6229" s="36" t="str">
        <f>'0'!$A$4</f>
        <v>………………..</v>
      </c>
      <c r="B6229" s="37">
        <f>'0'!$A$2</f>
        <v>46112</v>
      </c>
      <c r="C6229" s="37" t="s">
        <v>1243</v>
      </c>
      <c r="D6229" s="119" t="str">
        <f>IF(G6229="","",VLOOKUP(G6229,номенклатури!R:T,2,0))</f>
        <v/>
      </c>
      <c r="E6229" s="333" t="str">
        <f>IF(G6229="","",VLOOKUP(G6229,номенклатури!R:T,3,0))</f>
        <v/>
      </c>
      <c r="F6229" s="159" t="str">
        <f>IF(G6229="","",IF(ISERROR(VLOOKUP(G6229,номенклатури!V:V,1,0)),E6229*H6229,E6229*I6229))</f>
        <v/>
      </c>
      <c r="G6229" s="14"/>
      <c r="H6229" s="15"/>
      <c r="I6229" s="15"/>
      <c r="J6229" s="15"/>
      <c r="K6229" s="15"/>
      <c r="L6229" s="217"/>
      <c r="M6229" s="22"/>
      <c r="N6229" s="119" t="str">
        <f>IF(G6229="","",VLOOKUP(G6229,номенклатури!R:U,4,0))</f>
        <v/>
      </c>
      <c r="O6229" s="119" t="str">
        <f>IF(M6229="","",VLOOKUP(M6229,'14'!D:D,1,0))</f>
        <v/>
      </c>
    </row>
    <row r="6230" spans="1:15" ht="12.75" customHeight="1" x14ac:dyDescent="0.2">
      <c r="A6230" s="36" t="str">
        <f>'0'!$A$4</f>
        <v>………………..</v>
      </c>
      <c r="B6230" s="37">
        <f>'0'!$A$2</f>
        <v>46112</v>
      </c>
      <c r="C6230" s="37" t="s">
        <v>1243</v>
      </c>
      <c r="D6230" s="119" t="str">
        <f>IF(G6230="","",VLOOKUP(G6230,номенклатури!R:T,2,0))</f>
        <v/>
      </c>
      <c r="E6230" s="333" t="str">
        <f>IF(G6230="","",VLOOKUP(G6230,номенклатури!R:T,3,0))</f>
        <v/>
      </c>
      <c r="F6230" s="159" t="str">
        <f>IF(G6230="","",IF(ISERROR(VLOOKUP(G6230,номенклатури!V:V,1,0)),E6230*H6230,E6230*I6230))</f>
        <v/>
      </c>
      <c r="G6230" s="14"/>
      <c r="H6230" s="15"/>
      <c r="I6230" s="15"/>
      <c r="J6230" s="15"/>
      <c r="K6230" s="15"/>
      <c r="L6230" s="217"/>
      <c r="M6230" s="22"/>
      <c r="N6230" s="119" t="str">
        <f>IF(G6230="","",VLOOKUP(G6230,номенклатури!R:U,4,0))</f>
        <v/>
      </c>
      <c r="O6230" s="119" t="str">
        <f>IF(M6230="","",VLOOKUP(M6230,'14'!D:D,1,0))</f>
        <v/>
      </c>
    </row>
    <row r="6231" spans="1:15" ht="12.75" customHeight="1" x14ac:dyDescent="0.2">
      <c r="A6231" s="36" t="str">
        <f>'0'!$A$4</f>
        <v>………………..</v>
      </c>
      <c r="B6231" s="37">
        <f>'0'!$A$2</f>
        <v>46112</v>
      </c>
      <c r="C6231" s="37" t="s">
        <v>1243</v>
      </c>
      <c r="D6231" s="119" t="str">
        <f>IF(G6231="","",VLOOKUP(G6231,номенклатури!R:T,2,0))</f>
        <v/>
      </c>
      <c r="E6231" s="333" t="str">
        <f>IF(G6231="","",VLOOKUP(G6231,номенклатури!R:T,3,0))</f>
        <v/>
      </c>
      <c r="F6231" s="159" t="str">
        <f>IF(G6231="","",IF(ISERROR(VLOOKUP(G6231,номенклатури!V:V,1,0)),E6231*H6231,E6231*I6231))</f>
        <v/>
      </c>
      <c r="G6231" s="14"/>
      <c r="H6231" s="15"/>
      <c r="I6231" s="15"/>
      <c r="J6231" s="15"/>
      <c r="K6231" s="15"/>
      <c r="L6231" s="217"/>
      <c r="M6231" s="22"/>
      <c r="N6231" s="119" t="str">
        <f>IF(G6231="","",VLOOKUP(G6231,номенклатури!R:U,4,0))</f>
        <v/>
      </c>
      <c r="O6231" s="119" t="str">
        <f>IF(M6231="","",VLOOKUP(M6231,'14'!D:D,1,0))</f>
        <v/>
      </c>
    </row>
    <row r="6232" spans="1:15" ht="12.75" customHeight="1" x14ac:dyDescent="0.2">
      <c r="A6232" s="36" t="str">
        <f>'0'!$A$4</f>
        <v>………………..</v>
      </c>
      <c r="B6232" s="37">
        <f>'0'!$A$2</f>
        <v>46112</v>
      </c>
      <c r="C6232" s="37" t="s">
        <v>1243</v>
      </c>
      <c r="D6232" s="119" t="str">
        <f>IF(G6232="","",VLOOKUP(G6232,номенклатури!R:T,2,0))</f>
        <v/>
      </c>
      <c r="E6232" s="333" t="str">
        <f>IF(G6232="","",VLOOKUP(G6232,номенклатури!R:T,3,0))</f>
        <v/>
      </c>
      <c r="F6232" s="159" t="str">
        <f>IF(G6232="","",IF(ISERROR(VLOOKUP(G6232,номенклатури!V:V,1,0)),E6232*H6232,E6232*I6232))</f>
        <v/>
      </c>
      <c r="G6232" s="14"/>
      <c r="H6232" s="15"/>
      <c r="I6232" s="15"/>
      <c r="J6232" s="15"/>
      <c r="K6232" s="15"/>
      <c r="L6232" s="217"/>
      <c r="M6232" s="22"/>
      <c r="N6232" s="119" t="str">
        <f>IF(G6232="","",VLOOKUP(G6232,номенклатури!R:U,4,0))</f>
        <v/>
      </c>
      <c r="O6232" s="119" t="str">
        <f>IF(M6232="","",VLOOKUP(M6232,'14'!D:D,1,0))</f>
        <v/>
      </c>
    </row>
    <row r="6233" spans="1:15" ht="12.75" customHeight="1" x14ac:dyDescent="0.2">
      <c r="A6233" s="36" t="str">
        <f>'0'!$A$4</f>
        <v>………………..</v>
      </c>
      <c r="B6233" s="37">
        <f>'0'!$A$2</f>
        <v>46112</v>
      </c>
      <c r="C6233" s="37" t="s">
        <v>1243</v>
      </c>
      <c r="D6233" s="119" t="str">
        <f>IF(G6233="","",VLOOKUP(G6233,номенклатури!R:T,2,0))</f>
        <v/>
      </c>
      <c r="E6233" s="333" t="str">
        <f>IF(G6233="","",VLOOKUP(G6233,номенклатури!R:T,3,0))</f>
        <v/>
      </c>
      <c r="F6233" s="159" t="str">
        <f>IF(G6233="","",IF(ISERROR(VLOOKUP(G6233,номенклатури!V:V,1,0)),E6233*H6233,E6233*I6233))</f>
        <v/>
      </c>
      <c r="G6233" s="14"/>
      <c r="H6233" s="15"/>
      <c r="I6233" s="15"/>
      <c r="J6233" s="15"/>
      <c r="K6233" s="15"/>
      <c r="L6233" s="217"/>
      <c r="M6233" s="22"/>
      <c r="N6233" s="119" t="str">
        <f>IF(G6233="","",VLOOKUP(G6233,номенклатури!R:U,4,0))</f>
        <v/>
      </c>
      <c r="O6233" s="119" t="str">
        <f>IF(M6233="","",VLOOKUP(M6233,'14'!D:D,1,0))</f>
        <v/>
      </c>
    </row>
    <row r="6234" spans="1:15" ht="12.75" customHeight="1" x14ac:dyDescent="0.2">
      <c r="A6234" s="36" t="str">
        <f>'0'!$A$4</f>
        <v>………………..</v>
      </c>
      <c r="B6234" s="37">
        <f>'0'!$A$2</f>
        <v>46112</v>
      </c>
      <c r="C6234" s="37" t="s">
        <v>1243</v>
      </c>
      <c r="D6234" s="119" t="str">
        <f>IF(G6234="","",VLOOKUP(G6234,номенклатури!R:T,2,0))</f>
        <v/>
      </c>
      <c r="E6234" s="333" t="str">
        <f>IF(G6234="","",VLOOKUP(G6234,номенклатури!R:T,3,0))</f>
        <v/>
      </c>
      <c r="F6234" s="159" t="str">
        <f>IF(G6234="","",IF(ISERROR(VLOOKUP(G6234,номенклатури!V:V,1,0)),E6234*H6234,E6234*I6234))</f>
        <v/>
      </c>
      <c r="G6234" s="14"/>
      <c r="H6234" s="15"/>
      <c r="I6234" s="15"/>
      <c r="J6234" s="15"/>
      <c r="K6234" s="15"/>
      <c r="L6234" s="217"/>
      <c r="M6234" s="22"/>
      <c r="N6234" s="119" t="str">
        <f>IF(G6234="","",VLOOKUP(G6234,номенклатури!R:U,4,0))</f>
        <v/>
      </c>
      <c r="O6234" s="119" t="str">
        <f>IF(M6234="","",VLOOKUP(M6234,'14'!D:D,1,0))</f>
        <v/>
      </c>
    </row>
    <row r="6235" spans="1:15" ht="12.75" customHeight="1" x14ac:dyDescent="0.2">
      <c r="A6235" s="36" t="str">
        <f>'0'!$A$4</f>
        <v>………………..</v>
      </c>
      <c r="B6235" s="37">
        <f>'0'!$A$2</f>
        <v>46112</v>
      </c>
      <c r="C6235" s="37" t="s">
        <v>1243</v>
      </c>
      <c r="D6235" s="119" t="str">
        <f>IF(G6235="","",VLOOKUP(G6235,номенклатури!R:T,2,0))</f>
        <v/>
      </c>
      <c r="E6235" s="333" t="str">
        <f>IF(G6235="","",VLOOKUP(G6235,номенклатури!R:T,3,0))</f>
        <v/>
      </c>
      <c r="F6235" s="159" t="str">
        <f>IF(G6235="","",IF(ISERROR(VLOOKUP(G6235,номенклатури!V:V,1,0)),E6235*H6235,E6235*I6235))</f>
        <v/>
      </c>
      <c r="G6235" s="14"/>
      <c r="H6235" s="15"/>
      <c r="I6235" s="15"/>
      <c r="J6235" s="15"/>
      <c r="K6235" s="15"/>
      <c r="L6235" s="217"/>
      <c r="M6235" s="22"/>
      <c r="N6235" s="119" t="str">
        <f>IF(G6235="","",VLOOKUP(G6235,номенклатури!R:U,4,0))</f>
        <v/>
      </c>
      <c r="O6235" s="119" t="str">
        <f>IF(M6235="","",VLOOKUP(M6235,'14'!D:D,1,0))</f>
        <v/>
      </c>
    </row>
    <row r="6236" spans="1:15" ht="12.75" customHeight="1" x14ac:dyDescent="0.2">
      <c r="A6236" s="36" t="str">
        <f>'0'!$A$4</f>
        <v>………………..</v>
      </c>
      <c r="B6236" s="37">
        <f>'0'!$A$2</f>
        <v>46112</v>
      </c>
      <c r="C6236" s="37" t="s">
        <v>1243</v>
      </c>
      <c r="D6236" s="119" t="str">
        <f>IF(G6236="","",VLOOKUP(G6236,номенклатури!R:T,2,0))</f>
        <v/>
      </c>
      <c r="E6236" s="333" t="str">
        <f>IF(G6236="","",VLOOKUP(G6236,номенклатури!R:T,3,0))</f>
        <v/>
      </c>
      <c r="F6236" s="159" t="str">
        <f>IF(G6236="","",IF(ISERROR(VLOOKUP(G6236,номенклатури!V:V,1,0)),E6236*H6236,E6236*I6236))</f>
        <v/>
      </c>
      <c r="G6236" s="14"/>
      <c r="H6236" s="15"/>
      <c r="I6236" s="15"/>
      <c r="J6236" s="15"/>
      <c r="K6236" s="15"/>
      <c r="L6236" s="217"/>
      <c r="M6236" s="22"/>
      <c r="N6236" s="119" t="str">
        <f>IF(G6236="","",VLOOKUP(G6236,номенклатури!R:U,4,0))</f>
        <v/>
      </c>
      <c r="O6236" s="119" t="str">
        <f>IF(M6236="","",VLOOKUP(M6236,'14'!D:D,1,0))</f>
        <v/>
      </c>
    </row>
    <row r="6237" spans="1:15" ht="12.75" customHeight="1" x14ac:dyDescent="0.2">
      <c r="A6237" s="36" t="str">
        <f>'0'!$A$4</f>
        <v>………………..</v>
      </c>
      <c r="B6237" s="37">
        <f>'0'!$A$2</f>
        <v>46112</v>
      </c>
      <c r="C6237" s="37" t="s">
        <v>1243</v>
      </c>
      <c r="D6237" s="119" t="str">
        <f>IF(G6237="","",VLOOKUP(G6237,номенклатури!R:T,2,0))</f>
        <v/>
      </c>
      <c r="E6237" s="333" t="str">
        <f>IF(G6237="","",VLOOKUP(G6237,номенклатури!R:T,3,0))</f>
        <v/>
      </c>
      <c r="F6237" s="159" t="str">
        <f>IF(G6237="","",IF(ISERROR(VLOOKUP(G6237,номенклатури!V:V,1,0)),E6237*H6237,E6237*I6237))</f>
        <v/>
      </c>
      <c r="G6237" s="14"/>
      <c r="H6237" s="15"/>
      <c r="I6237" s="15"/>
      <c r="J6237" s="15"/>
      <c r="K6237" s="15"/>
      <c r="L6237" s="217"/>
      <c r="M6237" s="22"/>
      <c r="N6237" s="119" t="str">
        <f>IF(G6237="","",VLOOKUP(G6237,номенклатури!R:U,4,0))</f>
        <v/>
      </c>
      <c r="O6237" s="119" t="str">
        <f>IF(M6237="","",VLOOKUP(M6237,'14'!D:D,1,0))</f>
        <v/>
      </c>
    </row>
    <row r="6238" spans="1:15" ht="12.75" customHeight="1" x14ac:dyDescent="0.2">
      <c r="A6238" s="36" t="str">
        <f>'0'!$A$4</f>
        <v>………………..</v>
      </c>
      <c r="B6238" s="37">
        <f>'0'!$A$2</f>
        <v>46112</v>
      </c>
      <c r="C6238" s="37" t="s">
        <v>1243</v>
      </c>
      <c r="D6238" s="119" t="str">
        <f>IF(G6238="","",VLOOKUP(G6238,номенклатури!R:T,2,0))</f>
        <v/>
      </c>
      <c r="E6238" s="333" t="str">
        <f>IF(G6238="","",VLOOKUP(G6238,номенклатури!R:T,3,0))</f>
        <v/>
      </c>
      <c r="F6238" s="159" t="str">
        <f>IF(G6238="","",IF(ISERROR(VLOOKUP(G6238,номенклатури!V:V,1,0)),E6238*H6238,E6238*I6238))</f>
        <v/>
      </c>
      <c r="G6238" s="14"/>
      <c r="H6238" s="15"/>
      <c r="I6238" s="15"/>
      <c r="J6238" s="15"/>
      <c r="K6238" s="15"/>
      <c r="L6238" s="217"/>
      <c r="M6238" s="22"/>
      <c r="N6238" s="119" t="str">
        <f>IF(G6238="","",VLOOKUP(G6238,номенклатури!R:U,4,0))</f>
        <v/>
      </c>
      <c r="O6238" s="119" t="str">
        <f>IF(M6238="","",VLOOKUP(M6238,'14'!D:D,1,0))</f>
        <v/>
      </c>
    </row>
    <row r="6239" spans="1:15" ht="12.75" customHeight="1" x14ac:dyDescent="0.2">
      <c r="A6239" s="36" t="str">
        <f>'0'!$A$4</f>
        <v>………………..</v>
      </c>
      <c r="B6239" s="37">
        <f>'0'!$A$2</f>
        <v>46112</v>
      </c>
      <c r="C6239" s="37" t="s">
        <v>1243</v>
      </c>
      <c r="D6239" s="119" t="str">
        <f>IF(G6239="","",VLOOKUP(G6239,номенклатури!R:T,2,0))</f>
        <v/>
      </c>
      <c r="E6239" s="333" t="str">
        <f>IF(G6239="","",VLOOKUP(G6239,номенклатури!R:T,3,0))</f>
        <v/>
      </c>
      <c r="F6239" s="159" t="str">
        <f>IF(G6239="","",IF(ISERROR(VLOOKUP(G6239,номенклатури!V:V,1,0)),E6239*H6239,E6239*I6239))</f>
        <v/>
      </c>
      <c r="G6239" s="14"/>
      <c r="H6239" s="15"/>
      <c r="I6239" s="15"/>
      <c r="J6239" s="15"/>
      <c r="K6239" s="15"/>
      <c r="L6239" s="217"/>
      <c r="M6239" s="22"/>
      <c r="N6239" s="119" t="str">
        <f>IF(G6239="","",VLOOKUP(G6239,номенклатури!R:U,4,0))</f>
        <v/>
      </c>
      <c r="O6239" s="119" t="str">
        <f>IF(M6239="","",VLOOKUP(M6239,'14'!D:D,1,0))</f>
        <v/>
      </c>
    </row>
    <row r="6240" spans="1:15" ht="12.75" customHeight="1" x14ac:dyDescent="0.2">
      <c r="A6240" s="36" t="str">
        <f>'0'!$A$4</f>
        <v>………………..</v>
      </c>
      <c r="B6240" s="37">
        <f>'0'!$A$2</f>
        <v>46112</v>
      </c>
      <c r="C6240" s="37" t="s">
        <v>1243</v>
      </c>
      <c r="D6240" s="119" t="str">
        <f>IF(G6240="","",VLOOKUP(G6240,номенклатури!R:T,2,0))</f>
        <v/>
      </c>
      <c r="E6240" s="333" t="str">
        <f>IF(G6240="","",VLOOKUP(G6240,номенклатури!R:T,3,0))</f>
        <v/>
      </c>
      <c r="F6240" s="159" t="str">
        <f>IF(G6240="","",IF(ISERROR(VLOOKUP(G6240,номенклатури!V:V,1,0)),E6240*H6240,E6240*I6240))</f>
        <v/>
      </c>
      <c r="G6240" s="14"/>
      <c r="H6240" s="15"/>
      <c r="I6240" s="15"/>
      <c r="J6240" s="15"/>
      <c r="K6240" s="15"/>
      <c r="L6240" s="217"/>
      <c r="M6240" s="22"/>
      <c r="N6240" s="119" t="str">
        <f>IF(G6240="","",VLOOKUP(G6240,номенклатури!R:U,4,0))</f>
        <v/>
      </c>
      <c r="O6240" s="119" t="str">
        <f>IF(M6240="","",VLOOKUP(M6240,'14'!D:D,1,0))</f>
        <v/>
      </c>
    </row>
    <row r="6241" spans="1:15" ht="12.75" customHeight="1" x14ac:dyDescent="0.2">
      <c r="A6241" s="36" t="str">
        <f>'0'!$A$4</f>
        <v>………………..</v>
      </c>
      <c r="B6241" s="37">
        <f>'0'!$A$2</f>
        <v>46112</v>
      </c>
      <c r="C6241" s="37" t="s">
        <v>1243</v>
      </c>
      <c r="D6241" s="119" t="str">
        <f>IF(G6241="","",VLOOKUP(G6241,номенклатури!R:T,2,0))</f>
        <v/>
      </c>
      <c r="E6241" s="333" t="str">
        <f>IF(G6241="","",VLOOKUP(G6241,номенклатури!R:T,3,0))</f>
        <v/>
      </c>
      <c r="F6241" s="159" t="str">
        <f>IF(G6241="","",IF(ISERROR(VLOOKUP(G6241,номенклатури!V:V,1,0)),E6241*H6241,E6241*I6241))</f>
        <v/>
      </c>
      <c r="G6241" s="14"/>
      <c r="H6241" s="15"/>
      <c r="I6241" s="15"/>
      <c r="J6241" s="15"/>
      <c r="K6241" s="15"/>
      <c r="L6241" s="217"/>
      <c r="M6241" s="22"/>
      <c r="N6241" s="119" t="str">
        <f>IF(G6241="","",VLOOKUP(G6241,номенклатури!R:U,4,0))</f>
        <v/>
      </c>
      <c r="O6241" s="119" t="str">
        <f>IF(M6241="","",VLOOKUP(M6241,'14'!D:D,1,0))</f>
        <v/>
      </c>
    </row>
    <row r="6242" spans="1:15" ht="12.75" customHeight="1" x14ac:dyDescent="0.2">
      <c r="A6242" s="36" t="str">
        <f>'0'!$A$4</f>
        <v>………………..</v>
      </c>
      <c r="B6242" s="37">
        <f>'0'!$A$2</f>
        <v>46112</v>
      </c>
      <c r="C6242" s="37" t="s">
        <v>1243</v>
      </c>
      <c r="D6242" s="119" t="str">
        <f>IF(G6242="","",VLOOKUP(G6242,номенклатури!R:T,2,0))</f>
        <v/>
      </c>
      <c r="E6242" s="333" t="str">
        <f>IF(G6242="","",VLOOKUP(G6242,номенклатури!R:T,3,0))</f>
        <v/>
      </c>
      <c r="F6242" s="159" t="str">
        <f>IF(G6242="","",IF(ISERROR(VLOOKUP(G6242,номенклатури!V:V,1,0)),E6242*H6242,E6242*I6242))</f>
        <v/>
      </c>
      <c r="G6242" s="14"/>
      <c r="H6242" s="15"/>
      <c r="I6242" s="15"/>
      <c r="J6242" s="15"/>
      <c r="K6242" s="15"/>
      <c r="L6242" s="217"/>
      <c r="M6242" s="22"/>
      <c r="N6242" s="119" t="str">
        <f>IF(G6242="","",VLOOKUP(G6242,номенклатури!R:U,4,0))</f>
        <v/>
      </c>
      <c r="O6242" s="119" t="str">
        <f>IF(M6242="","",VLOOKUP(M6242,'14'!D:D,1,0))</f>
        <v/>
      </c>
    </row>
    <row r="6243" spans="1:15" ht="12.75" customHeight="1" x14ac:dyDescent="0.2">
      <c r="A6243" s="36" t="str">
        <f>'0'!$A$4</f>
        <v>………………..</v>
      </c>
      <c r="B6243" s="37">
        <f>'0'!$A$2</f>
        <v>46112</v>
      </c>
      <c r="C6243" s="37" t="s">
        <v>1243</v>
      </c>
      <c r="D6243" s="119" t="str">
        <f>IF(G6243="","",VLOOKUP(G6243,номенклатури!R:T,2,0))</f>
        <v/>
      </c>
      <c r="E6243" s="333" t="str">
        <f>IF(G6243="","",VLOOKUP(G6243,номенклатури!R:T,3,0))</f>
        <v/>
      </c>
      <c r="F6243" s="159" t="str">
        <f>IF(G6243="","",IF(ISERROR(VLOOKUP(G6243,номенклатури!V:V,1,0)),E6243*H6243,E6243*I6243))</f>
        <v/>
      </c>
      <c r="G6243" s="14"/>
      <c r="H6243" s="15"/>
      <c r="I6243" s="15"/>
      <c r="J6243" s="15"/>
      <c r="K6243" s="15"/>
      <c r="L6243" s="217"/>
      <c r="M6243" s="22"/>
      <c r="N6243" s="119" t="str">
        <f>IF(G6243="","",VLOOKUP(G6243,номенклатури!R:U,4,0))</f>
        <v/>
      </c>
      <c r="O6243" s="119" t="str">
        <f>IF(M6243="","",VLOOKUP(M6243,'14'!D:D,1,0))</f>
        <v/>
      </c>
    </row>
    <row r="6244" spans="1:15" ht="12.75" customHeight="1" x14ac:dyDescent="0.2">
      <c r="A6244" s="36" t="str">
        <f>'0'!$A$4</f>
        <v>………………..</v>
      </c>
      <c r="B6244" s="37">
        <f>'0'!$A$2</f>
        <v>46112</v>
      </c>
      <c r="C6244" s="37" t="s">
        <v>1243</v>
      </c>
      <c r="D6244" s="119" t="str">
        <f>IF(G6244="","",VLOOKUP(G6244,номенклатури!R:T,2,0))</f>
        <v/>
      </c>
      <c r="E6244" s="333" t="str">
        <f>IF(G6244="","",VLOOKUP(G6244,номенклатури!R:T,3,0))</f>
        <v/>
      </c>
      <c r="F6244" s="159" t="str">
        <f>IF(G6244="","",IF(ISERROR(VLOOKUP(G6244,номенклатури!V:V,1,0)),E6244*H6244,E6244*I6244))</f>
        <v/>
      </c>
      <c r="G6244" s="14"/>
      <c r="H6244" s="15"/>
      <c r="I6244" s="15"/>
      <c r="J6244" s="15"/>
      <c r="K6244" s="15"/>
      <c r="L6244" s="217"/>
      <c r="M6244" s="22"/>
      <c r="N6244" s="119" t="str">
        <f>IF(G6244="","",VLOOKUP(G6244,номенклатури!R:U,4,0))</f>
        <v/>
      </c>
      <c r="O6244" s="119" t="str">
        <f>IF(M6244="","",VLOOKUP(M6244,'14'!D:D,1,0))</f>
        <v/>
      </c>
    </row>
    <row r="6245" spans="1:15" ht="12.75" customHeight="1" x14ac:dyDescent="0.2">
      <c r="A6245" s="36" t="str">
        <f>'0'!$A$4</f>
        <v>………………..</v>
      </c>
      <c r="B6245" s="37">
        <f>'0'!$A$2</f>
        <v>46112</v>
      </c>
      <c r="C6245" s="37" t="s">
        <v>1243</v>
      </c>
      <c r="D6245" s="119" t="str">
        <f>IF(G6245="","",VLOOKUP(G6245,номенклатури!R:T,2,0))</f>
        <v/>
      </c>
      <c r="E6245" s="333" t="str">
        <f>IF(G6245="","",VLOOKUP(G6245,номенклатури!R:T,3,0))</f>
        <v/>
      </c>
      <c r="F6245" s="159" t="str">
        <f>IF(G6245="","",IF(ISERROR(VLOOKUP(G6245,номенклатури!V:V,1,0)),E6245*H6245,E6245*I6245))</f>
        <v/>
      </c>
      <c r="G6245" s="14"/>
      <c r="H6245" s="15"/>
      <c r="I6245" s="15"/>
      <c r="J6245" s="15"/>
      <c r="K6245" s="15"/>
      <c r="L6245" s="217"/>
      <c r="M6245" s="22"/>
      <c r="N6245" s="119" t="str">
        <f>IF(G6245="","",VLOOKUP(G6245,номенклатури!R:U,4,0))</f>
        <v/>
      </c>
      <c r="O6245" s="119" t="str">
        <f>IF(M6245="","",VLOOKUP(M6245,'14'!D:D,1,0))</f>
        <v/>
      </c>
    </row>
    <row r="6246" spans="1:15" ht="12.75" customHeight="1" x14ac:dyDescent="0.2">
      <c r="A6246" s="36" t="str">
        <f>'0'!$A$4</f>
        <v>………………..</v>
      </c>
      <c r="B6246" s="37">
        <f>'0'!$A$2</f>
        <v>46112</v>
      </c>
      <c r="C6246" s="37" t="s">
        <v>1243</v>
      </c>
      <c r="D6246" s="119" t="str">
        <f>IF(G6246="","",VLOOKUP(G6246,номенклатури!R:T,2,0))</f>
        <v/>
      </c>
      <c r="E6246" s="333" t="str">
        <f>IF(G6246="","",VLOOKUP(G6246,номенклатури!R:T,3,0))</f>
        <v/>
      </c>
      <c r="F6246" s="159" t="str">
        <f>IF(G6246="","",IF(ISERROR(VLOOKUP(G6246,номенклатури!V:V,1,0)),E6246*H6246,E6246*I6246))</f>
        <v/>
      </c>
      <c r="G6246" s="14"/>
      <c r="H6246" s="15"/>
      <c r="I6246" s="15"/>
      <c r="J6246" s="15"/>
      <c r="K6246" s="15"/>
      <c r="L6246" s="217"/>
      <c r="M6246" s="22"/>
      <c r="N6246" s="119" t="str">
        <f>IF(G6246="","",VLOOKUP(G6246,номенклатури!R:U,4,0))</f>
        <v/>
      </c>
      <c r="O6246" s="119" t="str">
        <f>IF(M6246="","",VLOOKUP(M6246,'14'!D:D,1,0))</f>
        <v/>
      </c>
    </row>
    <row r="6247" spans="1:15" ht="12.75" customHeight="1" x14ac:dyDescent="0.2">
      <c r="A6247" s="36" t="str">
        <f>'0'!$A$4</f>
        <v>………………..</v>
      </c>
      <c r="B6247" s="37">
        <f>'0'!$A$2</f>
        <v>46112</v>
      </c>
      <c r="C6247" s="37" t="s">
        <v>1243</v>
      </c>
      <c r="D6247" s="119" t="str">
        <f>IF(G6247="","",VLOOKUP(G6247,номенклатури!R:T,2,0))</f>
        <v/>
      </c>
      <c r="E6247" s="333" t="str">
        <f>IF(G6247="","",VLOOKUP(G6247,номенклатури!R:T,3,0))</f>
        <v/>
      </c>
      <c r="F6247" s="159" t="str">
        <f>IF(G6247="","",IF(ISERROR(VLOOKUP(G6247,номенклатури!V:V,1,0)),E6247*H6247,E6247*I6247))</f>
        <v/>
      </c>
      <c r="G6247" s="14"/>
      <c r="H6247" s="15"/>
      <c r="I6247" s="15"/>
      <c r="J6247" s="15"/>
      <c r="K6247" s="15"/>
      <c r="L6247" s="217"/>
      <c r="M6247" s="22"/>
      <c r="N6247" s="119" t="str">
        <f>IF(G6247="","",VLOOKUP(G6247,номенклатури!R:U,4,0))</f>
        <v/>
      </c>
      <c r="O6247" s="119" t="str">
        <f>IF(M6247="","",VLOOKUP(M6247,'14'!D:D,1,0))</f>
        <v/>
      </c>
    </row>
    <row r="6248" spans="1:15" ht="12.75" customHeight="1" x14ac:dyDescent="0.2">
      <c r="A6248" s="36" t="str">
        <f>'0'!$A$4</f>
        <v>………………..</v>
      </c>
      <c r="B6248" s="37">
        <f>'0'!$A$2</f>
        <v>46112</v>
      </c>
      <c r="C6248" s="37" t="s">
        <v>1243</v>
      </c>
      <c r="D6248" s="119" t="str">
        <f>IF(G6248="","",VLOOKUP(G6248,номенклатури!R:T,2,0))</f>
        <v/>
      </c>
      <c r="E6248" s="333" t="str">
        <f>IF(G6248="","",VLOOKUP(G6248,номенклатури!R:T,3,0))</f>
        <v/>
      </c>
      <c r="F6248" s="159" t="str">
        <f>IF(G6248="","",IF(ISERROR(VLOOKUP(G6248,номенклатури!V:V,1,0)),E6248*H6248,E6248*I6248))</f>
        <v/>
      </c>
      <c r="G6248" s="14"/>
      <c r="H6248" s="15"/>
      <c r="I6248" s="15"/>
      <c r="J6248" s="15"/>
      <c r="K6248" s="15"/>
      <c r="L6248" s="217"/>
      <c r="M6248" s="22"/>
      <c r="N6248" s="119" t="str">
        <f>IF(G6248="","",VLOOKUP(G6248,номенклатури!R:U,4,0))</f>
        <v/>
      </c>
      <c r="O6248" s="119" t="str">
        <f>IF(M6248="","",VLOOKUP(M6248,'14'!D:D,1,0))</f>
        <v/>
      </c>
    </row>
    <row r="6249" spans="1:15" ht="12.75" customHeight="1" x14ac:dyDescent="0.2">
      <c r="A6249" s="36" t="str">
        <f>'0'!$A$4</f>
        <v>………………..</v>
      </c>
      <c r="B6249" s="37">
        <f>'0'!$A$2</f>
        <v>46112</v>
      </c>
      <c r="C6249" s="37" t="s">
        <v>1243</v>
      </c>
      <c r="D6249" s="119" t="str">
        <f>IF(G6249="","",VLOOKUP(G6249,номенклатури!R:T,2,0))</f>
        <v/>
      </c>
      <c r="E6249" s="333" t="str">
        <f>IF(G6249="","",VLOOKUP(G6249,номенклатури!R:T,3,0))</f>
        <v/>
      </c>
      <c r="F6249" s="159" t="str">
        <f>IF(G6249="","",IF(ISERROR(VLOOKUP(G6249,номенклатури!V:V,1,0)),E6249*H6249,E6249*I6249))</f>
        <v/>
      </c>
      <c r="G6249" s="14"/>
      <c r="H6249" s="15"/>
      <c r="I6249" s="15"/>
      <c r="J6249" s="15"/>
      <c r="K6249" s="15"/>
      <c r="L6249" s="217"/>
      <c r="M6249" s="22"/>
      <c r="N6249" s="119" t="str">
        <f>IF(G6249="","",VLOOKUP(G6249,номенклатури!R:U,4,0))</f>
        <v/>
      </c>
      <c r="O6249" s="119" t="str">
        <f>IF(M6249="","",VLOOKUP(M6249,'14'!D:D,1,0))</f>
        <v/>
      </c>
    </row>
    <row r="6250" spans="1:15" ht="12.75" customHeight="1" x14ac:dyDescent="0.2">
      <c r="A6250" s="36" t="str">
        <f>'0'!$A$4</f>
        <v>………………..</v>
      </c>
      <c r="B6250" s="37">
        <f>'0'!$A$2</f>
        <v>46112</v>
      </c>
      <c r="C6250" s="37" t="s">
        <v>1243</v>
      </c>
      <c r="D6250" s="119" t="str">
        <f>IF(G6250="","",VLOOKUP(G6250,номенклатури!R:T,2,0))</f>
        <v/>
      </c>
      <c r="E6250" s="333" t="str">
        <f>IF(G6250="","",VLOOKUP(G6250,номенклатури!R:T,3,0))</f>
        <v/>
      </c>
      <c r="F6250" s="159" t="str">
        <f>IF(G6250="","",IF(ISERROR(VLOOKUP(G6250,номенклатури!V:V,1,0)),E6250*H6250,E6250*I6250))</f>
        <v/>
      </c>
      <c r="G6250" s="14"/>
      <c r="H6250" s="15"/>
      <c r="I6250" s="15"/>
      <c r="J6250" s="15"/>
      <c r="K6250" s="15"/>
      <c r="L6250" s="217"/>
      <c r="M6250" s="22"/>
      <c r="N6250" s="119" t="str">
        <f>IF(G6250="","",VLOOKUP(G6250,номенклатури!R:U,4,0))</f>
        <v/>
      </c>
      <c r="O6250" s="119" t="str">
        <f>IF(M6250="","",VLOOKUP(M6250,'14'!D:D,1,0))</f>
        <v/>
      </c>
    </row>
    <row r="6251" spans="1:15" ht="12.75" customHeight="1" x14ac:dyDescent="0.2">
      <c r="A6251" s="36" t="str">
        <f>'0'!$A$4</f>
        <v>………………..</v>
      </c>
      <c r="B6251" s="37">
        <f>'0'!$A$2</f>
        <v>46112</v>
      </c>
      <c r="C6251" s="37" t="s">
        <v>1243</v>
      </c>
      <c r="D6251" s="119" t="str">
        <f>IF(G6251="","",VLOOKUP(G6251,номенклатури!R:T,2,0))</f>
        <v/>
      </c>
      <c r="E6251" s="333" t="str">
        <f>IF(G6251="","",VLOOKUP(G6251,номенклатури!R:T,3,0))</f>
        <v/>
      </c>
      <c r="F6251" s="159" t="str">
        <f>IF(G6251="","",IF(ISERROR(VLOOKUP(G6251,номенклатури!V:V,1,0)),E6251*H6251,E6251*I6251))</f>
        <v/>
      </c>
      <c r="G6251" s="14"/>
      <c r="H6251" s="15"/>
      <c r="I6251" s="15"/>
      <c r="J6251" s="15"/>
      <c r="K6251" s="15"/>
      <c r="L6251" s="217"/>
      <c r="M6251" s="22"/>
      <c r="N6251" s="119" t="str">
        <f>IF(G6251="","",VLOOKUP(G6251,номенклатури!R:U,4,0))</f>
        <v/>
      </c>
      <c r="O6251" s="119" t="str">
        <f>IF(M6251="","",VLOOKUP(M6251,'14'!D:D,1,0))</f>
        <v/>
      </c>
    </row>
    <row r="6252" spans="1:15" ht="12.75" customHeight="1" x14ac:dyDescent="0.2">
      <c r="A6252" s="36" t="str">
        <f>'0'!$A$4</f>
        <v>………………..</v>
      </c>
      <c r="B6252" s="37">
        <f>'0'!$A$2</f>
        <v>46112</v>
      </c>
      <c r="C6252" s="37" t="s">
        <v>1243</v>
      </c>
      <c r="D6252" s="119" t="str">
        <f>IF(G6252="","",VLOOKUP(G6252,номенклатури!R:T,2,0))</f>
        <v/>
      </c>
      <c r="E6252" s="333" t="str">
        <f>IF(G6252="","",VLOOKUP(G6252,номенклатури!R:T,3,0))</f>
        <v/>
      </c>
      <c r="F6252" s="159" t="str">
        <f>IF(G6252="","",IF(ISERROR(VLOOKUP(G6252,номенклатури!V:V,1,0)),E6252*H6252,E6252*I6252))</f>
        <v/>
      </c>
      <c r="G6252" s="14"/>
      <c r="H6252" s="15"/>
      <c r="I6252" s="15"/>
      <c r="J6252" s="15"/>
      <c r="K6252" s="15"/>
      <c r="L6252" s="217"/>
      <c r="M6252" s="22"/>
      <c r="N6252" s="119" t="str">
        <f>IF(G6252="","",VLOOKUP(G6252,номенклатури!R:U,4,0))</f>
        <v/>
      </c>
      <c r="O6252" s="119" t="str">
        <f>IF(M6252="","",VLOOKUP(M6252,'14'!D:D,1,0))</f>
        <v/>
      </c>
    </row>
    <row r="6253" spans="1:15" ht="12.75" customHeight="1" x14ac:dyDescent="0.2">
      <c r="A6253" s="36" t="str">
        <f>'0'!$A$4</f>
        <v>………………..</v>
      </c>
      <c r="B6253" s="37">
        <f>'0'!$A$2</f>
        <v>46112</v>
      </c>
      <c r="C6253" s="37" t="s">
        <v>1243</v>
      </c>
      <c r="D6253" s="119" t="str">
        <f>IF(G6253="","",VLOOKUP(G6253,номенклатури!R:T,2,0))</f>
        <v/>
      </c>
      <c r="E6253" s="333" t="str">
        <f>IF(G6253="","",VLOOKUP(G6253,номенклатури!R:T,3,0))</f>
        <v/>
      </c>
      <c r="F6253" s="159" t="str">
        <f>IF(G6253="","",IF(ISERROR(VLOOKUP(G6253,номенклатури!V:V,1,0)),E6253*H6253,E6253*I6253))</f>
        <v/>
      </c>
      <c r="G6253" s="14"/>
      <c r="H6253" s="15"/>
      <c r="I6253" s="15"/>
      <c r="J6253" s="15"/>
      <c r="K6253" s="15"/>
      <c r="L6253" s="217"/>
      <c r="M6253" s="22"/>
      <c r="N6253" s="119" t="str">
        <f>IF(G6253="","",VLOOKUP(G6253,номенклатури!R:U,4,0))</f>
        <v/>
      </c>
      <c r="O6253" s="119" t="str">
        <f>IF(M6253="","",VLOOKUP(M6253,'14'!D:D,1,0))</f>
        <v/>
      </c>
    </row>
    <row r="6254" spans="1:15" ht="12.75" customHeight="1" x14ac:dyDescent="0.2">
      <c r="A6254" s="36" t="str">
        <f>'0'!$A$4</f>
        <v>………………..</v>
      </c>
      <c r="B6254" s="37">
        <f>'0'!$A$2</f>
        <v>46112</v>
      </c>
      <c r="C6254" s="37" t="s">
        <v>1243</v>
      </c>
      <c r="D6254" s="119" t="str">
        <f>IF(G6254="","",VLOOKUP(G6254,номенклатури!R:T,2,0))</f>
        <v/>
      </c>
      <c r="E6254" s="333" t="str">
        <f>IF(G6254="","",VLOOKUP(G6254,номенклатури!R:T,3,0))</f>
        <v/>
      </c>
      <c r="F6254" s="159" t="str">
        <f>IF(G6254="","",IF(ISERROR(VLOOKUP(G6254,номенклатури!V:V,1,0)),E6254*H6254,E6254*I6254))</f>
        <v/>
      </c>
      <c r="G6254" s="14"/>
      <c r="H6254" s="15"/>
      <c r="I6254" s="15"/>
      <c r="J6254" s="15"/>
      <c r="K6254" s="15"/>
      <c r="L6254" s="217"/>
      <c r="M6254" s="22"/>
      <c r="N6254" s="119" t="str">
        <f>IF(G6254="","",VLOOKUP(G6254,номенклатури!R:U,4,0))</f>
        <v/>
      </c>
      <c r="O6254" s="119" t="str">
        <f>IF(M6254="","",VLOOKUP(M6254,'14'!D:D,1,0))</f>
        <v/>
      </c>
    </row>
    <row r="6255" spans="1:15" ht="12.75" customHeight="1" x14ac:dyDescent="0.2">
      <c r="A6255" s="36" t="str">
        <f>'0'!$A$4</f>
        <v>………………..</v>
      </c>
      <c r="B6255" s="37">
        <f>'0'!$A$2</f>
        <v>46112</v>
      </c>
      <c r="C6255" s="37" t="s">
        <v>1243</v>
      </c>
      <c r="D6255" s="119" t="str">
        <f>IF(G6255="","",VLOOKUP(G6255,номенклатури!R:T,2,0))</f>
        <v/>
      </c>
      <c r="E6255" s="333" t="str">
        <f>IF(G6255="","",VLOOKUP(G6255,номенклатури!R:T,3,0))</f>
        <v/>
      </c>
      <c r="F6255" s="159" t="str">
        <f>IF(G6255="","",IF(ISERROR(VLOOKUP(G6255,номенклатури!V:V,1,0)),E6255*H6255,E6255*I6255))</f>
        <v/>
      </c>
      <c r="G6255" s="14"/>
      <c r="H6255" s="15"/>
      <c r="I6255" s="15"/>
      <c r="J6255" s="15"/>
      <c r="K6255" s="15"/>
      <c r="L6255" s="217"/>
      <c r="M6255" s="22"/>
      <c r="N6255" s="119" t="str">
        <f>IF(G6255="","",VLOOKUP(G6255,номенклатури!R:U,4,0))</f>
        <v/>
      </c>
      <c r="O6255" s="119" t="str">
        <f>IF(M6255="","",VLOOKUP(M6255,'14'!D:D,1,0))</f>
        <v/>
      </c>
    </row>
    <row r="6256" spans="1:15" ht="12.75" customHeight="1" x14ac:dyDescent="0.2">
      <c r="A6256" s="36" t="str">
        <f>'0'!$A$4</f>
        <v>………………..</v>
      </c>
      <c r="B6256" s="37">
        <f>'0'!$A$2</f>
        <v>46112</v>
      </c>
      <c r="C6256" s="37" t="s">
        <v>1243</v>
      </c>
      <c r="D6256" s="119" t="str">
        <f>IF(G6256="","",VLOOKUP(G6256,номенклатури!R:T,2,0))</f>
        <v/>
      </c>
      <c r="E6256" s="333" t="str">
        <f>IF(G6256="","",VLOOKUP(G6256,номенклатури!R:T,3,0))</f>
        <v/>
      </c>
      <c r="F6256" s="159" t="str">
        <f>IF(G6256="","",IF(ISERROR(VLOOKUP(G6256,номенклатури!V:V,1,0)),E6256*H6256,E6256*I6256))</f>
        <v/>
      </c>
      <c r="G6256" s="14"/>
      <c r="H6256" s="15"/>
      <c r="I6256" s="15"/>
      <c r="J6256" s="15"/>
      <c r="K6256" s="15"/>
      <c r="L6256" s="217"/>
      <c r="M6256" s="22"/>
      <c r="N6256" s="119" t="str">
        <f>IF(G6256="","",VLOOKUP(G6256,номенклатури!R:U,4,0))</f>
        <v/>
      </c>
      <c r="O6256" s="119" t="str">
        <f>IF(M6256="","",VLOOKUP(M6256,'14'!D:D,1,0))</f>
        <v/>
      </c>
    </row>
    <row r="6257" spans="1:15" ht="12.75" customHeight="1" x14ac:dyDescent="0.2">
      <c r="A6257" s="36" t="str">
        <f>'0'!$A$4</f>
        <v>………………..</v>
      </c>
      <c r="B6257" s="37">
        <f>'0'!$A$2</f>
        <v>46112</v>
      </c>
      <c r="C6257" s="37" t="s">
        <v>1243</v>
      </c>
      <c r="D6257" s="119" t="str">
        <f>IF(G6257="","",VLOOKUP(G6257,номенклатури!R:T,2,0))</f>
        <v/>
      </c>
      <c r="E6257" s="333" t="str">
        <f>IF(G6257="","",VLOOKUP(G6257,номенклатури!R:T,3,0))</f>
        <v/>
      </c>
      <c r="F6257" s="159" t="str">
        <f>IF(G6257="","",IF(ISERROR(VLOOKUP(G6257,номенклатури!V:V,1,0)),E6257*H6257,E6257*I6257))</f>
        <v/>
      </c>
      <c r="G6257" s="14"/>
      <c r="H6257" s="15"/>
      <c r="I6257" s="15"/>
      <c r="J6257" s="15"/>
      <c r="K6257" s="15"/>
      <c r="L6257" s="217"/>
      <c r="M6257" s="22"/>
      <c r="N6257" s="119" t="str">
        <f>IF(G6257="","",VLOOKUP(G6257,номенклатури!R:U,4,0))</f>
        <v/>
      </c>
      <c r="O6257" s="119" t="str">
        <f>IF(M6257="","",VLOOKUP(M6257,'14'!D:D,1,0))</f>
        <v/>
      </c>
    </row>
    <row r="6258" spans="1:15" ht="12.75" customHeight="1" x14ac:dyDescent="0.2">
      <c r="A6258" s="36" t="str">
        <f>'0'!$A$4</f>
        <v>………………..</v>
      </c>
      <c r="B6258" s="37">
        <f>'0'!$A$2</f>
        <v>46112</v>
      </c>
      <c r="C6258" s="37" t="s">
        <v>1243</v>
      </c>
      <c r="D6258" s="119" t="str">
        <f>IF(G6258="","",VLOOKUP(G6258,номенклатури!R:T,2,0))</f>
        <v/>
      </c>
      <c r="E6258" s="333" t="str">
        <f>IF(G6258="","",VLOOKUP(G6258,номенклатури!R:T,3,0))</f>
        <v/>
      </c>
      <c r="F6258" s="159" t="str">
        <f>IF(G6258="","",IF(ISERROR(VLOOKUP(G6258,номенклатури!V:V,1,0)),E6258*H6258,E6258*I6258))</f>
        <v/>
      </c>
      <c r="G6258" s="14"/>
      <c r="H6258" s="15"/>
      <c r="I6258" s="15"/>
      <c r="J6258" s="15"/>
      <c r="K6258" s="15"/>
      <c r="L6258" s="217"/>
      <c r="M6258" s="22"/>
      <c r="N6258" s="119" t="str">
        <f>IF(G6258="","",VLOOKUP(G6258,номенклатури!R:U,4,0))</f>
        <v/>
      </c>
      <c r="O6258" s="119" t="str">
        <f>IF(M6258="","",VLOOKUP(M6258,'14'!D:D,1,0))</f>
        <v/>
      </c>
    </row>
    <row r="6259" spans="1:15" ht="12.75" customHeight="1" x14ac:dyDescent="0.2">
      <c r="A6259" s="36" t="str">
        <f>'0'!$A$4</f>
        <v>………………..</v>
      </c>
      <c r="B6259" s="37">
        <f>'0'!$A$2</f>
        <v>46112</v>
      </c>
      <c r="C6259" s="37" t="s">
        <v>1243</v>
      </c>
      <c r="D6259" s="119" t="str">
        <f>IF(G6259="","",VLOOKUP(G6259,номенклатури!R:T,2,0))</f>
        <v/>
      </c>
      <c r="E6259" s="333" t="str">
        <f>IF(G6259="","",VLOOKUP(G6259,номенклатури!R:T,3,0))</f>
        <v/>
      </c>
      <c r="F6259" s="159" t="str">
        <f>IF(G6259="","",IF(ISERROR(VLOOKUP(G6259,номенклатури!V:V,1,0)),E6259*H6259,E6259*I6259))</f>
        <v/>
      </c>
      <c r="G6259" s="14"/>
      <c r="H6259" s="15"/>
      <c r="I6259" s="15"/>
      <c r="J6259" s="15"/>
      <c r="K6259" s="15"/>
      <c r="L6259" s="217"/>
      <c r="M6259" s="22"/>
      <c r="N6259" s="119" t="str">
        <f>IF(G6259="","",VLOOKUP(G6259,номенклатури!R:U,4,0))</f>
        <v/>
      </c>
      <c r="O6259" s="119" t="str">
        <f>IF(M6259="","",VLOOKUP(M6259,'14'!D:D,1,0))</f>
        <v/>
      </c>
    </row>
    <row r="6260" spans="1:15" ht="12.75" customHeight="1" x14ac:dyDescent="0.2">
      <c r="A6260" s="36" t="str">
        <f>'0'!$A$4</f>
        <v>………………..</v>
      </c>
      <c r="B6260" s="37">
        <f>'0'!$A$2</f>
        <v>46112</v>
      </c>
      <c r="C6260" s="37" t="s">
        <v>1243</v>
      </c>
      <c r="D6260" s="119" t="str">
        <f>IF(G6260="","",VLOOKUP(G6260,номенклатури!R:T,2,0))</f>
        <v/>
      </c>
      <c r="E6260" s="333" t="str">
        <f>IF(G6260="","",VLOOKUP(G6260,номенклатури!R:T,3,0))</f>
        <v/>
      </c>
      <c r="F6260" s="159" t="str">
        <f>IF(G6260="","",IF(ISERROR(VLOOKUP(G6260,номенклатури!V:V,1,0)),E6260*H6260,E6260*I6260))</f>
        <v/>
      </c>
      <c r="G6260" s="14"/>
      <c r="H6260" s="15"/>
      <c r="I6260" s="15"/>
      <c r="J6260" s="15"/>
      <c r="K6260" s="15"/>
      <c r="L6260" s="217"/>
      <c r="M6260" s="22"/>
      <c r="N6260" s="119" t="str">
        <f>IF(G6260="","",VLOOKUP(G6260,номенклатури!R:U,4,0))</f>
        <v/>
      </c>
      <c r="O6260" s="119" t="str">
        <f>IF(M6260="","",VLOOKUP(M6260,'14'!D:D,1,0))</f>
        <v/>
      </c>
    </row>
    <row r="6261" spans="1:15" ht="12.75" customHeight="1" x14ac:dyDescent="0.2">
      <c r="A6261" s="36" t="str">
        <f>'0'!$A$4</f>
        <v>………………..</v>
      </c>
      <c r="B6261" s="37">
        <f>'0'!$A$2</f>
        <v>46112</v>
      </c>
      <c r="C6261" s="37" t="s">
        <v>1243</v>
      </c>
      <c r="D6261" s="119" t="str">
        <f>IF(G6261="","",VLOOKUP(G6261,номенклатури!R:T,2,0))</f>
        <v/>
      </c>
      <c r="E6261" s="333" t="str">
        <f>IF(G6261="","",VLOOKUP(G6261,номенклатури!R:T,3,0))</f>
        <v/>
      </c>
      <c r="F6261" s="159" t="str">
        <f>IF(G6261="","",IF(ISERROR(VLOOKUP(G6261,номенклатури!V:V,1,0)),E6261*H6261,E6261*I6261))</f>
        <v/>
      </c>
      <c r="G6261" s="14"/>
      <c r="H6261" s="15"/>
      <c r="I6261" s="15"/>
      <c r="J6261" s="15"/>
      <c r="K6261" s="15"/>
      <c r="L6261" s="217"/>
      <c r="M6261" s="22"/>
      <c r="N6261" s="119" t="str">
        <f>IF(G6261="","",VLOOKUP(G6261,номенклатури!R:U,4,0))</f>
        <v/>
      </c>
      <c r="O6261" s="119" t="str">
        <f>IF(M6261="","",VLOOKUP(M6261,'14'!D:D,1,0))</f>
        <v/>
      </c>
    </row>
    <row r="6262" spans="1:15" ht="12.75" customHeight="1" x14ac:dyDescent="0.2">
      <c r="A6262" s="36" t="str">
        <f>'0'!$A$4</f>
        <v>………………..</v>
      </c>
      <c r="B6262" s="37">
        <f>'0'!$A$2</f>
        <v>46112</v>
      </c>
      <c r="C6262" s="37" t="s">
        <v>1243</v>
      </c>
      <c r="D6262" s="119" t="str">
        <f>IF(G6262="","",VLOOKUP(G6262,номенклатури!R:T,2,0))</f>
        <v/>
      </c>
      <c r="E6262" s="333" t="str">
        <f>IF(G6262="","",VLOOKUP(G6262,номенклатури!R:T,3,0))</f>
        <v/>
      </c>
      <c r="F6262" s="159" t="str">
        <f>IF(G6262="","",IF(ISERROR(VLOOKUP(G6262,номенклатури!V:V,1,0)),E6262*H6262,E6262*I6262))</f>
        <v/>
      </c>
      <c r="G6262" s="14"/>
      <c r="H6262" s="15"/>
      <c r="I6262" s="15"/>
      <c r="J6262" s="15"/>
      <c r="K6262" s="15"/>
      <c r="L6262" s="217"/>
      <c r="M6262" s="22"/>
      <c r="N6262" s="119" t="str">
        <f>IF(G6262="","",VLOOKUP(G6262,номенклатури!R:U,4,0))</f>
        <v/>
      </c>
      <c r="O6262" s="119" t="str">
        <f>IF(M6262="","",VLOOKUP(M6262,'14'!D:D,1,0))</f>
        <v/>
      </c>
    </row>
    <row r="6263" spans="1:15" ht="12.75" customHeight="1" x14ac:dyDescent="0.2">
      <c r="A6263" s="36" t="str">
        <f>'0'!$A$4</f>
        <v>………………..</v>
      </c>
      <c r="B6263" s="37">
        <f>'0'!$A$2</f>
        <v>46112</v>
      </c>
      <c r="C6263" s="37" t="s">
        <v>1243</v>
      </c>
      <c r="D6263" s="119" t="str">
        <f>IF(G6263="","",VLOOKUP(G6263,номенклатури!R:T,2,0))</f>
        <v/>
      </c>
      <c r="E6263" s="333" t="str">
        <f>IF(G6263="","",VLOOKUP(G6263,номенклатури!R:T,3,0))</f>
        <v/>
      </c>
      <c r="F6263" s="159" t="str">
        <f>IF(G6263="","",IF(ISERROR(VLOOKUP(G6263,номенклатури!V:V,1,0)),E6263*H6263,E6263*I6263))</f>
        <v/>
      </c>
      <c r="G6263" s="14"/>
      <c r="H6263" s="15"/>
      <c r="I6263" s="15"/>
      <c r="J6263" s="15"/>
      <c r="K6263" s="15"/>
      <c r="L6263" s="217"/>
      <c r="M6263" s="22"/>
      <c r="N6263" s="119" t="str">
        <f>IF(G6263="","",VLOOKUP(G6263,номенклатури!R:U,4,0))</f>
        <v/>
      </c>
      <c r="O6263" s="119" t="str">
        <f>IF(M6263="","",VLOOKUP(M6263,'14'!D:D,1,0))</f>
        <v/>
      </c>
    </row>
    <row r="6264" spans="1:15" ht="12.75" customHeight="1" x14ac:dyDescent="0.2">
      <c r="A6264" s="36" t="str">
        <f>'0'!$A$4</f>
        <v>………………..</v>
      </c>
      <c r="B6264" s="37">
        <f>'0'!$A$2</f>
        <v>46112</v>
      </c>
      <c r="C6264" s="37" t="s">
        <v>1243</v>
      </c>
      <c r="D6264" s="119" t="str">
        <f>IF(G6264="","",VLOOKUP(G6264,номенклатури!R:T,2,0))</f>
        <v/>
      </c>
      <c r="E6264" s="333" t="str">
        <f>IF(G6264="","",VLOOKUP(G6264,номенклатури!R:T,3,0))</f>
        <v/>
      </c>
      <c r="F6264" s="159" t="str">
        <f>IF(G6264="","",IF(ISERROR(VLOOKUP(G6264,номенклатури!V:V,1,0)),E6264*H6264,E6264*I6264))</f>
        <v/>
      </c>
      <c r="G6264" s="14"/>
      <c r="H6264" s="15"/>
      <c r="I6264" s="15"/>
      <c r="J6264" s="15"/>
      <c r="K6264" s="15"/>
      <c r="L6264" s="217"/>
      <c r="M6264" s="22"/>
      <c r="N6264" s="119" t="str">
        <f>IF(G6264="","",VLOOKUP(G6264,номенклатури!R:U,4,0))</f>
        <v/>
      </c>
      <c r="O6264" s="119" t="str">
        <f>IF(M6264="","",VLOOKUP(M6264,'14'!D:D,1,0))</f>
        <v/>
      </c>
    </row>
    <row r="6265" spans="1:15" ht="12.75" customHeight="1" x14ac:dyDescent="0.2">
      <c r="A6265" s="36" t="str">
        <f>'0'!$A$4</f>
        <v>………………..</v>
      </c>
      <c r="B6265" s="37">
        <f>'0'!$A$2</f>
        <v>46112</v>
      </c>
      <c r="C6265" s="37" t="s">
        <v>1243</v>
      </c>
      <c r="D6265" s="119" t="str">
        <f>IF(G6265="","",VLOOKUP(G6265,номенклатури!R:T,2,0))</f>
        <v/>
      </c>
      <c r="E6265" s="333" t="str">
        <f>IF(G6265="","",VLOOKUP(G6265,номенклатури!R:T,3,0))</f>
        <v/>
      </c>
      <c r="F6265" s="159" t="str">
        <f>IF(G6265="","",IF(ISERROR(VLOOKUP(G6265,номенклатури!V:V,1,0)),E6265*H6265,E6265*I6265))</f>
        <v/>
      </c>
      <c r="G6265" s="14"/>
      <c r="H6265" s="15"/>
      <c r="I6265" s="15"/>
      <c r="J6265" s="15"/>
      <c r="K6265" s="15"/>
      <c r="L6265" s="217"/>
      <c r="M6265" s="22"/>
      <c r="N6265" s="119" t="str">
        <f>IF(G6265="","",VLOOKUP(G6265,номенклатури!R:U,4,0))</f>
        <v/>
      </c>
      <c r="O6265" s="119" t="str">
        <f>IF(M6265="","",VLOOKUP(M6265,'14'!D:D,1,0))</f>
        <v/>
      </c>
    </row>
    <row r="6266" spans="1:15" ht="12.75" customHeight="1" x14ac:dyDescent="0.2">
      <c r="A6266" s="36" t="str">
        <f>'0'!$A$4</f>
        <v>………………..</v>
      </c>
      <c r="B6266" s="37">
        <f>'0'!$A$2</f>
        <v>46112</v>
      </c>
      <c r="C6266" s="37" t="s">
        <v>1243</v>
      </c>
      <c r="D6266" s="119" t="str">
        <f>IF(G6266="","",VLOOKUP(G6266,номенклатури!R:T,2,0))</f>
        <v/>
      </c>
      <c r="E6266" s="333" t="str">
        <f>IF(G6266="","",VLOOKUP(G6266,номенклатури!R:T,3,0))</f>
        <v/>
      </c>
      <c r="F6266" s="159" t="str">
        <f>IF(G6266="","",IF(ISERROR(VLOOKUP(G6266,номенклатури!V:V,1,0)),E6266*H6266,E6266*I6266))</f>
        <v/>
      </c>
      <c r="G6266" s="14"/>
      <c r="H6266" s="15"/>
      <c r="I6266" s="15"/>
      <c r="J6266" s="15"/>
      <c r="K6266" s="15"/>
      <c r="L6266" s="217"/>
      <c r="M6266" s="22"/>
      <c r="N6266" s="119" t="str">
        <f>IF(G6266="","",VLOOKUP(G6266,номенклатури!R:U,4,0))</f>
        <v/>
      </c>
      <c r="O6266" s="119" t="str">
        <f>IF(M6266="","",VLOOKUP(M6266,'14'!D:D,1,0))</f>
        <v/>
      </c>
    </row>
    <row r="6267" spans="1:15" ht="12.75" customHeight="1" x14ac:dyDescent="0.2">
      <c r="A6267" s="36" t="str">
        <f>'0'!$A$4</f>
        <v>………………..</v>
      </c>
      <c r="B6267" s="37">
        <f>'0'!$A$2</f>
        <v>46112</v>
      </c>
      <c r="C6267" s="37" t="s">
        <v>1243</v>
      </c>
      <c r="D6267" s="119" t="str">
        <f>IF(G6267="","",VLOOKUP(G6267,номенклатури!R:T,2,0))</f>
        <v/>
      </c>
      <c r="E6267" s="333" t="str">
        <f>IF(G6267="","",VLOOKUP(G6267,номенклатури!R:T,3,0))</f>
        <v/>
      </c>
      <c r="F6267" s="159" t="str">
        <f>IF(G6267="","",IF(ISERROR(VLOOKUP(G6267,номенклатури!V:V,1,0)),E6267*H6267,E6267*I6267))</f>
        <v/>
      </c>
      <c r="G6267" s="14"/>
      <c r="H6267" s="15"/>
      <c r="I6267" s="15"/>
      <c r="J6267" s="15"/>
      <c r="K6267" s="15"/>
      <c r="L6267" s="217"/>
      <c r="M6267" s="22"/>
      <c r="N6267" s="119" t="str">
        <f>IF(G6267="","",VLOOKUP(G6267,номенклатури!R:U,4,0))</f>
        <v/>
      </c>
      <c r="O6267" s="119" t="str">
        <f>IF(M6267="","",VLOOKUP(M6267,'14'!D:D,1,0))</f>
        <v/>
      </c>
    </row>
    <row r="6268" spans="1:15" ht="12.75" customHeight="1" x14ac:dyDescent="0.2">
      <c r="A6268" s="36" t="str">
        <f>'0'!$A$4</f>
        <v>………………..</v>
      </c>
      <c r="B6268" s="37">
        <f>'0'!$A$2</f>
        <v>46112</v>
      </c>
      <c r="C6268" s="37" t="s">
        <v>1243</v>
      </c>
      <c r="D6268" s="119" t="str">
        <f>IF(G6268="","",VLOOKUP(G6268,номенклатури!R:T,2,0))</f>
        <v/>
      </c>
      <c r="E6268" s="333" t="str">
        <f>IF(G6268="","",VLOOKUP(G6268,номенклатури!R:T,3,0))</f>
        <v/>
      </c>
      <c r="F6268" s="159" t="str">
        <f>IF(G6268="","",IF(ISERROR(VLOOKUP(G6268,номенклатури!V:V,1,0)),E6268*H6268,E6268*I6268))</f>
        <v/>
      </c>
      <c r="G6268" s="14"/>
      <c r="H6268" s="15"/>
      <c r="I6268" s="15"/>
      <c r="J6268" s="15"/>
      <c r="K6268" s="15"/>
      <c r="L6268" s="217"/>
      <c r="M6268" s="22"/>
      <c r="N6268" s="119" t="str">
        <f>IF(G6268="","",VLOOKUP(G6268,номенклатури!R:U,4,0))</f>
        <v/>
      </c>
      <c r="O6268" s="119" t="str">
        <f>IF(M6268="","",VLOOKUP(M6268,'14'!D:D,1,0))</f>
        <v/>
      </c>
    </row>
    <row r="6269" spans="1:15" ht="12.75" customHeight="1" x14ac:dyDescent="0.2">
      <c r="A6269" s="36" t="str">
        <f>'0'!$A$4</f>
        <v>………………..</v>
      </c>
      <c r="B6269" s="37">
        <f>'0'!$A$2</f>
        <v>46112</v>
      </c>
      <c r="C6269" s="37" t="s">
        <v>1243</v>
      </c>
      <c r="D6269" s="119" t="str">
        <f>IF(G6269="","",VLOOKUP(G6269,номенклатури!R:T,2,0))</f>
        <v/>
      </c>
      <c r="E6269" s="333" t="str">
        <f>IF(G6269="","",VLOOKUP(G6269,номенклатури!R:T,3,0))</f>
        <v/>
      </c>
      <c r="F6269" s="159" t="str">
        <f>IF(G6269="","",IF(ISERROR(VLOOKUP(G6269,номенклатури!V:V,1,0)),E6269*H6269,E6269*I6269))</f>
        <v/>
      </c>
      <c r="G6269" s="14"/>
      <c r="H6269" s="15"/>
      <c r="I6269" s="15"/>
      <c r="J6269" s="15"/>
      <c r="K6269" s="15"/>
      <c r="L6269" s="217"/>
      <c r="M6269" s="22"/>
      <c r="N6269" s="119" t="str">
        <f>IF(G6269="","",VLOOKUP(G6269,номенклатури!R:U,4,0))</f>
        <v/>
      </c>
      <c r="O6269" s="119" t="str">
        <f>IF(M6269="","",VLOOKUP(M6269,'14'!D:D,1,0))</f>
        <v/>
      </c>
    </row>
    <row r="6270" spans="1:15" ht="12.75" customHeight="1" x14ac:dyDescent="0.2">
      <c r="A6270" s="36" t="str">
        <f>'0'!$A$4</f>
        <v>………………..</v>
      </c>
      <c r="B6270" s="37">
        <f>'0'!$A$2</f>
        <v>46112</v>
      </c>
      <c r="C6270" s="37" t="s">
        <v>1243</v>
      </c>
      <c r="D6270" s="119" t="str">
        <f>IF(G6270="","",VLOOKUP(G6270,номенклатури!R:T,2,0))</f>
        <v/>
      </c>
      <c r="E6270" s="333" t="str">
        <f>IF(G6270="","",VLOOKUP(G6270,номенклатури!R:T,3,0))</f>
        <v/>
      </c>
      <c r="F6270" s="159" t="str">
        <f>IF(G6270="","",IF(ISERROR(VLOOKUP(G6270,номенклатури!V:V,1,0)),E6270*H6270,E6270*I6270))</f>
        <v/>
      </c>
      <c r="G6270" s="14"/>
      <c r="H6270" s="15"/>
      <c r="I6270" s="15"/>
      <c r="J6270" s="15"/>
      <c r="K6270" s="15"/>
      <c r="L6270" s="217"/>
      <c r="M6270" s="22"/>
      <c r="N6270" s="119" t="str">
        <f>IF(G6270="","",VLOOKUP(G6270,номенклатури!R:U,4,0))</f>
        <v/>
      </c>
      <c r="O6270" s="119" t="str">
        <f>IF(M6270="","",VLOOKUP(M6270,'14'!D:D,1,0))</f>
        <v/>
      </c>
    </row>
    <row r="6271" spans="1:15" ht="12.75" customHeight="1" x14ac:dyDescent="0.2">
      <c r="A6271" s="36" t="str">
        <f>'0'!$A$4</f>
        <v>………………..</v>
      </c>
      <c r="B6271" s="37">
        <f>'0'!$A$2</f>
        <v>46112</v>
      </c>
      <c r="C6271" s="37" t="s">
        <v>1243</v>
      </c>
      <c r="D6271" s="119" t="str">
        <f>IF(G6271="","",VLOOKUP(G6271,номенклатури!R:T,2,0))</f>
        <v/>
      </c>
      <c r="E6271" s="333" t="str">
        <f>IF(G6271="","",VLOOKUP(G6271,номенклатури!R:T,3,0))</f>
        <v/>
      </c>
      <c r="F6271" s="159" t="str">
        <f>IF(G6271="","",IF(ISERROR(VLOOKUP(G6271,номенклатури!V:V,1,0)),E6271*H6271,E6271*I6271))</f>
        <v/>
      </c>
      <c r="G6271" s="14"/>
      <c r="H6271" s="15"/>
      <c r="I6271" s="15"/>
      <c r="J6271" s="15"/>
      <c r="K6271" s="15"/>
      <c r="L6271" s="217"/>
      <c r="M6271" s="22"/>
      <c r="N6271" s="119" t="str">
        <f>IF(G6271="","",VLOOKUP(G6271,номенклатури!R:U,4,0))</f>
        <v/>
      </c>
      <c r="O6271" s="119" t="str">
        <f>IF(M6271="","",VLOOKUP(M6271,'14'!D:D,1,0))</f>
        <v/>
      </c>
    </row>
    <row r="6272" spans="1:15" ht="12.75" customHeight="1" x14ac:dyDescent="0.2">
      <c r="A6272" s="36" t="str">
        <f>'0'!$A$4</f>
        <v>………………..</v>
      </c>
      <c r="B6272" s="37">
        <f>'0'!$A$2</f>
        <v>46112</v>
      </c>
      <c r="C6272" s="37" t="s">
        <v>1243</v>
      </c>
      <c r="D6272" s="119" t="str">
        <f>IF(G6272="","",VLOOKUP(G6272,номенклатури!R:T,2,0))</f>
        <v/>
      </c>
      <c r="E6272" s="333" t="str">
        <f>IF(G6272="","",VLOOKUP(G6272,номенклатури!R:T,3,0))</f>
        <v/>
      </c>
      <c r="F6272" s="159" t="str">
        <f>IF(G6272="","",IF(ISERROR(VLOOKUP(G6272,номенклатури!V:V,1,0)),E6272*H6272,E6272*I6272))</f>
        <v/>
      </c>
      <c r="G6272" s="14"/>
      <c r="H6272" s="15"/>
      <c r="I6272" s="15"/>
      <c r="J6272" s="15"/>
      <c r="K6272" s="15"/>
      <c r="L6272" s="217"/>
      <c r="M6272" s="22"/>
      <c r="N6272" s="119" t="str">
        <f>IF(G6272="","",VLOOKUP(G6272,номенклатури!R:U,4,0))</f>
        <v/>
      </c>
      <c r="O6272" s="119" t="str">
        <f>IF(M6272="","",VLOOKUP(M6272,'14'!D:D,1,0))</f>
        <v/>
      </c>
    </row>
    <row r="6273" spans="1:15" ht="12.75" customHeight="1" x14ac:dyDescent="0.2">
      <c r="A6273" s="36" t="str">
        <f>'0'!$A$4</f>
        <v>………………..</v>
      </c>
      <c r="B6273" s="37">
        <f>'0'!$A$2</f>
        <v>46112</v>
      </c>
      <c r="C6273" s="37" t="s">
        <v>1243</v>
      </c>
      <c r="D6273" s="119" t="str">
        <f>IF(G6273="","",VLOOKUP(G6273,номенклатури!R:T,2,0))</f>
        <v/>
      </c>
      <c r="E6273" s="333" t="str">
        <f>IF(G6273="","",VLOOKUP(G6273,номенклатури!R:T,3,0))</f>
        <v/>
      </c>
      <c r="F6273" s="159" t="str">
        <f>IF(G6273="","",IF(ISERROR(VLOOKUP(G6273,номенклатури!V:V,1,0)),E6273*H6273,E6273*I6273))</f>
        <v/>
      </c>
      <c r="G6273" s="14"/>
      <c r="H6273" s="15"/>
      <c r="I6273" s="15"/>
      <c r="J6273" s="15"/>
      <c r="K6273" s="15"/>
      <c r="L6273" s="217"/>
      <c r="M6273" s="22"/>
      <c r="N6273" s="119" t="str">
        <f>IF(G6273="","",VLOOKUP(G6273,номенклатури!R:U,4,0))</f>
        <v/>
      </c>
      <c r="O6273" s="119" t="str">
        <f>IF(M6273="","",VLOOKUP(M6273,'14'!D:D,1,0))</f>
        <v/>
      </c>
    </row>
    <row r="6274" spans="1:15" ht="12.75" customHeight="1" x14ac:dyDescent="0.2">
      <c r="A6274" s="36" t="str">
        <f>'0'!$A$4</f>
        <v>………………..</v>
      </c>
      <c r="B6274" s="37">
        <f>'0'!$A$2</f>
        <v>46112</v>
      </c>
      <c r="C6274" s="37" t="s">
        <v>1243</v>
      </c>
      <c r="D6274" s="119" t="str">
        <f>IF(G6274="","",VLOOKUP(G6274,номенклатури!R:T,2,0))</f>
        <v/>
      </c>
      <c r="E6274" s="333" t="str">
        <f>IF(G6274="","",VLOOKUP(G6274,номенклатури!R:T,3,0))</f>
        <v/>
      </c>
      <c r="F6274" s="159" t="str">
        <f>IF(G6274="","",IF(ISERROR(VLOOKUP(G6274,номенклатури!V:V,1,0)),E6274*H6274,E6274*I6274))</f>
        <v/>
      </c>
      <c r="G6274" s="14"/>
      <c r="H6274" s="15"/>
      <c r="I6274" s="15"/>
      <c r="J6274" s="15"/>
      <c r="K6274" s="15"/>
      <c r="L6274" s="217"/>
      <c r="M6274" s="22"/>
      <c r="N6274" s="119" t="str">
        <f>IF(G6274="","",VLOOKUP(G6274,номенклатури!R:U,4,0))</f>
        <v/>
      </c>
      <c r="O6274" s="119" t="str">
        <f>IF(M6274="","",VLOOKUP(M6274,'14'!D:D,1,0))</f>
        <v/>
      </c>
    </row>
    <row r="6275" spans="1:15" ht="12.75" customHeight="1" x14ac:dyDescent="0.2">
      <c r="A6275" s="36" t="str">
        <f>'0'!$A$4</f>
        <v>………………..</v>
      </c>
      <c r="B6275" s="37">
        <f>'0'!$A$2</f>
        <v>46112</v>
      </c>
      <c r="C6275" s="37" t="s">
        <v>1243</v>
      </c>
      <c r="D6275" s="119" t="str">
        <f>IF(G6275="","",VLOOKUP(G6275,номенклатури!R:T,2,0))</f>
        <v/>
      </c>
      <c r="E6275" s="333" t="str">
        <f>IF(G6275="","",VLOOKUP(G6275,номенклатури!R:T,3,0))</f>
        <v/>
      </c>
      <c r="F6275" s="159" t="str">
        <f>IF(G6275="","",IF(ISERROR(VLOOKUP(G6275,номенклатури!V:V,1,0)),E6275*H6275,E6275*I6275))</f>
        <v/>
      </c>
      <c r="G6275" s="14"/>
      <c r="H6275" s="15"/>
      <c r="I6275" s="15"/>
      <c r="J6275" s="15"/>
      <c r="K6275" s="15"/>
      <c r="L6275" s="217"/>
      <c r="M6275" s="22"/>
      <c r="N6275" s="119" t="str">
        <f>IF(G6275="","",VLOOKUP(G6275,номенклатури!R:U,4,0))</f>
        <v/>
      </c>
      <c r="O6275" s="119" t="str">
        <f>IF(M6275="","",VLOOKUP(M6275,'14'!D:D,1,0))</f>
        <v/>
      </c>
    </row>
    <row r="6276" spans="1:15" ht="12.75" customHeight="1" x14ac:dyDescent="0.2">
      <c r="A6276" s="36" t="str">
        <f>'0'!$A$4</f>
        <v>………………..</v>
      </c>
      <c r="B6276" s="37">
        <f>'0'!$A$2</f>
        <v>46112</v>
      </c>
      <c r="C6276" s="37" t="s">
        <v>1243</v>
      </c>
      <c r="D6276" s="119" t="str">
        <f>IF(G6276="","",VLOOKUP(G6276,номенклатури!R:T,2,0))</f>
        <v/>
      </c>
      <c r="E6276" s="333" t="str">
        <f>IF(G6276="","",VLOOKUP(G6276,номенклатури!R:T,3,0))</f>
        <v/>
      </c>
      <c r="F6276" s="159" t="str">
        <f>IF(G6276="","",IF(ISERROR(VLOOKUP(G6276,номенклатури!V:V,1,0)),E6276*H6276,E6276*I6276))</f>
        <v/>
      </c>
      <c r="G6276" s="14"/>
      <c r="H6276" s="15"/>
      <c r="I6276" s="15"/>
      <c r="J6276" s="15"/>
      <c r="K6276" s="15"/>
      <c r="L6276" s="217"/>
      <c r="M6276" s="22"/>
      <c r="N6276" s="119" t="str">
        <f>IF(G6276="","",VLOOKUP(G6276,номенклатури!R:U,4,0))</f>
        <v/>
      </c>
      <c r="O6276" s="119" t="str">
        <f>IF(M6276="","",VLOOKUP(M6276,'14'!D:D,1,0))</f>
        <v/>
      </c>
    </row>
    <row r="6277" spans="1:15" ht="12.75" customHeight="1" x14ac:dyDescent="0.2">
      <c r="A6277" s="36" t="str">
        <f>'0'!$A$4</f>
        <v>………………..</v>
      </c>
      <c r="B6277" s="37">
        <f>'0'!$A$2</f>
        <v>46112</v>
      </c>
      <c r="C6277" s="37" t="s">
        <v>1243</v>
      </c>
      <c r="D6277" s="119" t="str">
        <f>IF(G6277="","",VLOOKUP(G6277,номенклатури!R:T,2,0))</f>
        <v/>
      </c>
      <c r="E6277" s="333" t="str">
        <f>IF(G6277="","",VLOOKUP(G6277,номенклатури!R:T,3,0))</f>
        <v/>
      </c>
      <c r="F6277" s="159" t="str">
        <f>IF(G6277="","",IF(ISERROR(VLOOKUP(G6277,номенклатури!V:V,1,0)),E6277*H6277,E6277*I6277))</f>
        <v/>
      </c>
      <c r="G6277" s="14"/>
      <c r="H6277" s="15"/>
      <c r="I6277" s="15"/>
      <c r="J6277" s="15"/>
      <c r="K6277" s="15"/>
      <c r="L6277" s="217"/>
      <c r="M6277" s="22"/>
      <c r="N6277" s="119" t="str">
        <f>IF(G6277="","",VLOOKUP(G6277,номенклатури!R:U,4,0))</f>
        <v/>
      </c>
      <c r="O6277" s="119" t="str">
        <f>IF(M6277="","",VLOOKUP(M6277,'14'!D:D,1,0))</f>
        <v/>
      </c>
    </row>
    <row r="6278" spans="1:15" ht="12.75" customHeight="1" x14ac:dyDescent="0.2">
      <c r="A6278" s="36" t="str">
        <f>'0'!$A$4</f>
        <v>………………..</v>
      </c>
      <c r="B6278" s="37">
        <f>'0'!$A$2</f>
        <v>46112</v>
      </c>
      <c r="C6278" s="37" t="s">
        <v>1243</v>
      </c>
      <c r="D6278" s="119" t="str">
        <f>IF(G6278="","",VLOOKUP(G6278,номенклатури!R:T,2,0))</f>
        <v/>
      </c>
      <c r="E6278" s="333" t="str">
        <f>IF(G6278="","",VLOOKUP(G6278,номенклатури!R:T,3,0))</f>
        <v/>
      </c>
      <c r="F6278" s="159" t="str">
        <f>IF(G6278="","",IF(ISERROR(VLOOKUP(G6278,номенклатури!V:V,1,0)),E6278*H6278,E6278*I6278))</f>
        <v/>
      </c>
      <c r="G6278" s="14"/>
      <c r="H6278" s="15"/>
      <c r="I6278" s="15"/>
      <c r="J6278" s="15"/>
      <c r="K6278" s="15"/>
      <c r="L6278" s="217"/>
      <c r="M6278" s="22"/>
      <c r="N6278" s="119" t="str">
        <f>IF(G6278="","",VLOOKUP(G6278,номенклатури!R:U,4,0))</f>
        <v/>
      </c>
      <c r="O6278" s="119" t="str">
        <f>IF(M6278="","",VLOOKUP(M6278,'14'!D:D,1,0))</f>
        <v/>
      </c>
    </row>
    <row r="6279" spans="1:15" ht="12.75" customHeight="1" x14ac:dyDescent="0.2">
      <c r="A6279" s="36" t="str">
        <f>'0'!$A$4</f>
        <v>………………..</v>
      </c>
      <c r="B6279" s="37">
        <f>'0'!$A$2</f>
        <v>46112</v>
      </c>
      <c r="C6279" s="37" t="s">
        <v>1243</v>
      </c>
      <c r="D6279" s="119" t="str">
        <f>IF(G6279="","",VLOOKUP(G6279,номенклатури!R:T,2,0))</f>
        <v/>
      </c>
      <c r="E6279" s="333" t="str">
        <f>IF(G6279="","",VLOOKUP(G6279,номенклатури!R:T,3,0))</f>
        <v/>
      </c>
      <c r="F6279" s="159" t="str">
        <f>IF(G6279="","",IF(ISERROR(VLOOKUP(G6279,номенклатури!V:V,1,0)),E6279*H6279,E6279*I6279))</f>
        <v/>
      </c>
      <c r="G6279" s="14"/>
      <c r="H6279" s="15"/>
      <c r="I6279" s="15"/>
      <c r="J6279" s="15"/>
      <c r="K6279" s="15"/>
      <c r="L6279" s="217"/>
      <c r="M6279" s="22"/>
      <c r="N6279" s="119" t="str">
        <f>IF(G6279="","",VLOOKUP(G6279,номенклатури!R:U,4,0))</f>
        <v/>
      </c>
      <c r="O6279" s="119" t="str">
        <f>IF(M6279="","",VLOOKUP(M6279,'14'!D:D,1,0))</f>
        <v/>
      </c>
    </row>
    <row r="6280" spans="1:15" ht="12.75" customHeight="1" x14ac:dyDescent="0.2">
      <c r="A6280" s="36" t="str">
        <f>'0'!$A$4</f>
        <v>………………..</v>
      </c>
      <c r="B6280" s="37">
        <f>'0'!$A$2</f>
        <v>46112</v>
      </c>
      <c r="C6280" s="37" t="s">
        <v>1243</v>
      </c>
      <c r="D6280" s="119" t="str">
        <f>IF(G6280="","",VLOOKUP(G6280,номенклатури!R:T,2,0))</f>
        <v/>
      </c>
      <c r="E6280" s="333" t="str">
        <f>IF(G6280="","",VLOOKUP(G6280,номенклатури!R:T,3,0))</f>
        <v/>
      </c>
      <c r="F6280" s="159" t="str">
        <f>IF(G6280="","",IF(ISERROR(VLOOKUP(G6280,номенклатури!V:V,1,0)),E6280*H6280,E6280*I6280))</f>
        <v/>
      </c>
      <c r="G6280" s="14"/>
      <c r="H6280" s="15"/>
      <c r="I6280" s="15"/>
      <c r="J6280" s="15"/>
      <c r="K6280" s="15"/>
      <c r="L6280" s="217"/>
      <c r="M6280" s="22"/>
      <c r="N6280" s="119" t="str">
        <f>IF(G6280="","",VLOOKUP(G6280,номенклатури!R:U,4,0))</f>
        <v/>
      </c>
      <c r="O6280" s="119" t="str">
        <f>IF(M6280="","",VLOOKUP(M6280,'14'!D:D,1,0))</f>
        <v/>
      </c>
    </row>
    <row r="6281" spans="1:15" ht="12.75" customHeight="1" x14ac:dyDescent="0.2">
      <c r="A6281" s="36" t="str">
        <f>'0'!$A$4</f>
        <v>………………..</v>
      </c>
      <c r="B6281" s="37">
        <f>'0'!$A$2</f>
        <v>46112</v>
      </c>
      <c r="C6281" s="37" t="s">
        <v>1243</v>
      </c>
      <c r="D6281" s="119" t="str">
        <f>IF(G6281="","",VLOOKUP(G6281,номенклатури!R:T,2,0))</f>
        <v/>
      </c>
      <c r="E6281" s="333" t="str">
        <f>IF(G6281="","",VLOOKUP(G6281,номенклатури!R:T,3,0))</f>
        <v/>
      </c>
      <c r="F6281" s="159" t="str">
        <f>IF(G6281="","",IF(ISERROR(VLOOKUP(G6281,номенклатури!V:V,1,0)),E6281*H6281,E6281*I6281))</f>
        <v/>
      </c>
      <c r="G6281" s="14"/>
      <c r="H6281" s="15"/>
      <c r="I6281" s="15"/>
      <c r="J6281" s="15"/>
      <c r="K6281" s="15"/>
      <c r="L6281" s="217"/>
      <c r="M6281" s="22"/>
      <c r="N6281" s="119" t="str">
        <f>IF(G6281="","",VLOOKUP(G6281,номенклатури!R:U,4,0))</f>
        <v/>
      </c>
      <c r="O6281" s="119" t="str">
        <f>IF(M6281="","",VLOOKUP(M6281,'14'!D:D,1,0))</f>
        <v/>
      </c>
    </row>
    <row r="6282" spans="1:15" ht="12.75" customHeight="1" x14ac:dyDescent="0.2">
      <c r="A6282" s="36" t="str">
        <f>'0'!$A$4</f>
        <v>………………..</v>
      </c>
      <c r="B6282" s="37">
        <f>'0'!$A$2</f>
        <v>46112</v>
      </c>
      <c r="C6282" s="37" t="s">
        <v>1243</v>
      </c>
      <c r="D6282" s="119" t="str">
        <f>IF(G6282="","",VLOOKUP(G6282,номенклатури!R:T,2,0))</f>
        <v/>
      </c>
      <c r="E6282" s="333" t="str">
        <f>IF(G6282="","",VLOOKUP(G6282,номенклатури!R:T,3,0))</f>
        <v/>
      </c>
      <c r="F6282" s="159" t="str">
        <f>IF(G6282="","",IF(ISERROR(VLOOKUP(G6282,номенклатури!V:V,1,0)),E6282*H6282,E6282*I6282))</f>
        <v/>
      </c>
      <c r="G6282" s="14"/>
      <c r="H6282" s="15"/>
      <c r="I6282" s="15"/>
      <c r="J6282" s="15"/>
      <c r="K6282" s="15"/>
      <c r="L6282" s="217"/>
      <c r="M6282" s="22"/>
      <c r="N6282" s="119" t="str">
        <f>IF(G6282="","",VLOOKUP(G6282,номенклатури!R:U,4,0))</f>
        <v/>
      </c>
      <c r="O6282" s="119" t="str">
        <f>IF(M6282="","",VLOOKUP(M6282,'14'!D:D,1,0))</f>
        <v/>
      </c>
    </row>
    <row r="6283" spans="1:15" ht="12.75" customHeight="1" x14ac:dyDescent="0.2">
      <c r="A6283" s="36" t="str">
        <f>'0'!$A$4</f>
        <v>………………..</v>
      </c>
      <c r="B6283" s="37">
        <f>'0'!$A$2</f>
        <v>46112</v>
      </c>
      <c r="C6283" s="37" t="s">
        <v>1243</v>
      </c>
      <c r="D6283" s="119" t="str">
        <f>IF(G6283="","",VLOOKUP(G6283,номенклатури!R:T,2,0))</f>
        <v/>
      </c>
      <c r="E6283" s="333" t="str">
        <f>IF(G6283="","",VLOOKUP(G6283,номенклатури!R:T,3,0))</f>
        <v/>
      </c>
      <c r="F6283" s="159" t="str">
        <f>IF(G6283="","",IF(ISERROR(VLOOKUP(G6283,номенклатури!V:V,1,0)),E6283*H6283,E6283*I6283))</f>
        <v/>
      </c>
      <c r="G6283" s="14"/>
      <c r="H6283" s="15"/>
      <c r="I6283" s="15"/>
      <c r="J6283" s="15"/>
      <c r="K6283" s="15"/>
      <c r="L6283" s="217"/>
      <c r="M6283" s="22"/>
      <c r="N6283" s="119" t="str">
        <f>IF(G6283="","",VLOOKUP(G6283,номенклатури!R:U,4,0))</f>
        <v/>
      </c>
      <c r="O6283" s="119" t="str">
        <f>IF(M6283="","",VLOOKUP(M6283,'14'!D:D,1,0))</f>
        <v/>
      </c>
    </row>
    <row r="6284" spans="1:15" ht="12.75" customHeight="1" x14ac:dyDescent="0.2">
      <c r="A6284" s="36" t="str">
        <f>'0'!$A$4</f>
        <v>………………..</v>
      </c>
      <c r="B6284" s="37">
        <f>'0'!$A$2</f>
        <v>46112</v>
      </c>
      <c r="C6284" s="37" t="s">
        <v>1243</v>
      </c>
      <c r="D6284" s="119" t="str">
        <f>IF(G6284="","",VLOOKUP(G6284,номенклатури!R:T,2,0))</f>
        <v/>
      </c>
      <c r="E6284" s="333" t="str">
        <f>IF(G6284="","",VLOOKUP(G6284,номенклатури!R:T,3,0))</f>
        <v/>
      </c>
      <c r="F6284" s="159" t="str">
        <f>IF(G6284="","",IF(ISERROR(VLOOKUP(G6284,номенклатури!V:V,1,0)),E6284*H6284,E6284*I6284))</f>
        <v/>
      </c>
      <c r="G6284" s="14"/>
      <c r="H6284" s="15"/>
      <c r="I6284" s="15"/>
      <c r="J6284" s="15"/>
      <c r="K6284" s="15"/>
      <c r="L6284" s="217"/>
      <c r="M6284" s="22"/>
      <c r="N6284" s="119" t="str">
        <f>IF(G6284="","",VLOOKUP(G6284,номенклатури!R:U,4,0))</f>
        <v/>
      </c>
      <c r="O6284" s="119" t="str">
        <f>IF(M6284="","",VLOOKUP(M6284,'14'!D:D,1,0))</f>
        <v/>
      </c>
    </row>
    <row r="6285" spans="1:15" ht="12.75" customHeight="1" x14ac:dyDescent="0.2">
      <c r="A6285" s="36" t="str">
        <f>'0'!$A$4</f>
        <v>………………..</v>
      </c>
      <c r="B6285" s="37">
        <f>'0'!$A$2</f>
        <v>46112</v>
      </c>
      <c r="C6285" s="37" t="s">
        <v>1243</v>
      </c>
      <c r="D6285" s="119" t="str">
        <f>IF(G6285="","",VLOOKUP(G6285,номенклатури!R:T,2,0))</f>
        <v/>
      </c>
      <c r="E6285" s="333" t="str">
        <f>IF(G6285="","",VLOOKUP(G6285,номенклатури!R:T,3,0))</f>
        <v/>
      </c>
      <c r="F6285" s="159" t="str">
        <f>IF(G6285="","",IF(ISERROR(VLOOKUP(G6285,номенклатури!V:V,1,0)),E6285*H6285,E6285*I6285))</f>
        <v/>
      </c>
      <c r="G6285" s="14"/>
      <c r="H6285" s="15"/>
      <c r="I6285" s="15"/>
      <c r="J6285" s="15"/>
      <c r="K6285" s="15"/>
      <c r="L6285" s="217"/>
      <c r="M6285" s="22"/>
      <c r="N6285" s="119" t="str">
        <f>IF(G6285="","",VLOOKUP(G6285,номенклатури!R:U,4,0))</f>
        <v/>
      </c>
      <c r="O6285" s="119" t="str">
        <f>IF(M6285="","",VLOOKUP(M6285,'14'!D:D,1,0))</f>
        <v/>
      </c>
    </row>
    <row r="6286" spans="1:15" ht="12.75" customHeight="1" x14ac:dyDescent="0.2">
      <c r="A6286" s="36" t="str">
        <f>'0'!$A$4</f>
        <v>………………..</v>
      </c>
      <c r="B6286" s="37">
        <f>'0'!$A$2</f>
        <v>46112</v>
      </c>
      <c r="C6286" s="37" t="s">
        <v>1243</v>
      </c>
      <c r="D6286" s="119" t="str">
        <f>IF(G6286="","",VLOOKUP(G6286,номенклатури!R:T,2,0))</f>
        <v/>
      </c>
      <c r="E6286" s="333" t="str">
        <f>IF(G6286="","",VLOOKUP(G6286,номенклатури!R:T,3,0))</f>
        <v/>
      </c>
      <c r="F6286" s="159" t="str">
        <f>IF(G6286="","",IF(ISERROR(VLOOKUP(G6286,номенклатури!V:V,1,0)),E6286*H6286,E6286*I6286))</f>
        <v/>
      </c>
      <c r="G6286" s="14"/>
      <c r="H6286" s="15"/>
      <c r="I6286" s="15"/>
      <c r="J6286" s="15"/>
      <c r="K6286" s="15"/>
      <c r="L6286" s="217"/>
      <c r="M6286" s="22"/>
      <c r="N6286" s="119" t="str">
        <f>IF(G6286="","",VLOOKUP(G6286,номенклатури!R:U,4,0))</f>
        <v/>
      </c>
      <c r="O6286" s="119" t="str">
        <f>IF(M6286="","",VLOOKUP(M6286,'14'!D:D,1,0))</f>
        <v/>
      </c>
    </row>
    <row r="6287" spans="1:15" ht="12.75" customHeight="1" x14ac:dyDescent="0.2">
      <c r="A6287" s="36" t="str">
        <f>'0'!$A$4</f>
        <v>………………..</v>
      </c>
      <c r="B6287" s="37">
        <f>'0'!$A$2</f>
        <v>46112</v>
      </c>
      <c r="C6287" s="37" t="s">
        <v>1243</v>
      </c>
      <c r="D6287" s="119" t="str">
        <f>IF(G6287="","",VLOOKUP(G6287,номенклатури!R:T,2,0))</f>
        <v/>
      </c>
      <c r="E6287" s="333" t="str">
        <f>IF(G6287="","",VLOOKUP(G6287,номенклатури!R:T,3,0))</f>
        <v/>
      </c>
      <c r="F6287" s="159" t="str">
        <f>IF(G6287="","",IF(ISERROR(VLOOKUP(G6287,номенклатури!V:V,1,0)),E6287*H6287,E6287*I6287))</f>
        <v/>
      </c>
      <c r="G6287" s="14"/>
      <c r="H6287" s="15"/>
      <c r="I6287" s="15"/>
      <c r="J6287" s="15"/>
      <c r="K6287" s="15"/>
      <c r="L6287" s="217"/>
      <c r="M6287" s="22"/>
      <c r="N6287" s="119" t="str">
        <f>IF(G6287="","",VLOOKUP(G6287,номенклатури!R:U,4,0))</f>
        <v/>
      </c>
      <c r="O6287" s="119" t="str">
        <f>IF(M6287="","",VLOOKUP(M6287,'14'!D:D,1,0))</f>
        <v/>
      </c>
    </row>
    <row r="6288" spans="1:15" ht="12.75" customHeight="1" x14ac:dyDescent="0.2">
      <c r="A6288" s="36" t="str">
        <f>'0'!$A$4</f>
        <v>………………..</v>
      </c>
      <c r="B6288" s="37">
        <f>'0'!$A$2</f>
        <v>46112</v>
      </c>
      <c r="C6288" s="37" t="s">
        <v>1243</v>
      </c>
      <c r="D6288" s="119" t="str">
        <f>IF(G6288="","",VLOOKUP(G6288,номенклатури!R:T,2,0))</f>
        <v/>
      </c>
      <c r="E6288" s="333" t="str">
        <f>IF(G6288="","",VLOOKUP(G6288,номенклатури!R:T,3,0))</f>
        <v/>
      </c>
      <c r="F6288" s="159" t="str">
        <f>IF(G6288="","",IF(ISERROR(VLOOKUP(G6288,номенклатури!V:V,1,0)),E6288*H6288,E6288*I6288))</f>
        <v/>
      </c>
      <c r="G6288" s="14"/>
      <c r="H6288" s="15"/>
      <c r="I6288" s="15"/>
      <c r="J6288" s="15"/>
      <c r="K6288" s="15"/>
      <c r="L6288" s="217"/>
      <c r="M6288" s="22"/>
      <c r="N6288" s="119" t="str">
        <f>IF(G6288="","",VLOOKUP(G6288,номенклатури!R:U,4,0))</f>
        <v/>
      </c>
      <c r="O6288" s="119" t="str">
        <f>IF(M6288="","",VLOOKUP(M6288,'14'!D:D,1,0))</f>
        <v/>
      </c>
    </row>
    <row r="6289" spans="1:15" ht="12.75" customHeight="1" x14ac:dyDescent="0.2">
      <c r="A6289" s="36" t="str">
        <f>'0'!$A$4</f>
        <v>………………..</v>
      </c>
      <c r="B6289" s="37">
        <f>'0'!$A$2</f>
        <v>46112</v>
      </c>
      <c r="C6289" s="37" t="s">
        <v>1243</v>
      </c>
      <c r="D6289" s="119" t="str">
        <f>IF(G6289="","",VLOOKUP(G6289,номенклатури!R:T,2,0))</f>
        <v/>
      </c>
      <c r="E6289" s="333" t="str">
        <f>IF(G6289="","",VLOOKUP(G6289,номенклатури!R:T,3,0))</f>
        <v/>
      </c>
      <c r="F6289" s="159" t="str">
        <f>IF(G6289="","",IF(ISERROR(VLOOKUP(G6289,номенклатури!V:V,1,0)),E6289*H6289,E6289*I6289))</f>
        <v/>
      </c>
      <c r="G6289" s="14"/>
      <c r="H6289" s="15"/>
      <c r="I6289" s="15"/>
      <c r="J6289" s="15"/>
      <c r="K6289" s="15"/>
      <c r="L6289" s="217"/>
      <c r="M6289" s="22"/>
      <c r="N6289" s="119" t="str">
        <f>IF(G6289="","",VLOOKUP(G6289,номенклатури!R:U,4,0))</f>
        <v/>
      </c>
      <c r="O6289" s="119" t="str">
        <f>IF(M6289="","",VLOOKUP(M6289,'14'!D:D,1,0))</f>
        <v/>
      </c>
    </row>
    <row r="6290" spans="1:15" ht="12.75" customHeight="1" x14ac:dyDescent="0.2">
      <c r="A6290" s="36" t="str">
        <f>'0'!$A$4</f>
        <v>………………..</v>
      </c>
      <c r="B6290" s="37">
        <f>'0'!$A$2</f>
        <v>46112</v>
      </c>
      <c r="C6290" s="37" t="s">
        <v>1243</v>
      </c>
      <c r="D6290" s="119" t="str">
        <f>IF(G6290="","",VLOOKUP(G6290,номенклатури!R:T,2,0))</f>
        <v/>
      </c>
      <c r="E6290" s="333" t="str">
        <f>IF(G6290="","",VLOOKUP(G6290,номенклатури!R:T,3,0))</f>
        <v/>
      </c>
      <c r="F6290" s="159" t="str">
        <f>IF(G6290="","",IF(ISERROR(VLOOKUP(G6290,номенклатури!V:V,1,0)),E6290*H6290,E6290*I6290))</f>
        <v/>
      </c>
      <c r="G6290" s="14"/>
      <c r="H6290" s="15"/>
      <c r="I6290" s="15"/>
      <c r="J6290" s="15"/>
      <c r="K6290" s="15"/>
      <c r="L6290" s="217"/>
      <c r="M6290" s="22"/>
      <c r="N6290" s="119" t="str">
        <f>IF(G6290="","",VLOOKUP(G6290,номенклатури!R:U,4,0))</f>
        <v/>
      </c>
      <c r="O6290" s="119" t="str">
        <f>IF(M6290="","",VLOOKUP(M6290,'14'!D:D,1,0))</f>
        <v/>
      </c>
    </row>
    <row r="6291" spans="1:15" ht="12.75" customHeight="1" x14ac:dyDescent="0.2">
      <c r="A6291" s="36" t="str">
        <f>'0'!$A$4</f>
        <v>………………..</v>
      </c>
      <c r="B6291" s="37">
        <f>'0'!$A$2</f>
        <v>46112</v>
      </c>
      <c r="C6291" s="37" t="s">
        <v>1243</v>
      </c>
      <c r="D6291" s="119" t="str">
        <f>IF(G6291="","",VLOOKUP(G6291,номенклатури!R:T,2,0))</f>
        <v/>
      </c>
      <c r="E6291" s="333" t="str">
        <f>IF(G6291="","",VLOOKUP(G6291,номенклатури!R:T,3,0))</f>
        <v/>
      </c>
      <c r="F6291" s="159" t="str">
        <f>IF(G6291="","",IF(ISERROR(VLOOKUP(G6291,номенклатури!V:V,1,0)),E6291*H6291,E6291*I6291))</f>
        <v/>
      </c>
      <c r="G6291" s="14"/>
      <c r="H6291" s="15"/>
      <c r="I6291" s="15"/>
      <c r="J6291" s="15"/>
      <c r="K6291" s="15"/>
      <c r="L6291" s="217"/>
      <c r="M6291" s="22"/>
      <c r="N6291" s="119" t="str">
        <f>IF(G6291="","",VLOOKUP(G6291,номенклатури!R:U,4,0))</f>
        <v/>
      </c>
      <c r="O6291" s="119" t="str">
        <f>IF(M6291="","",VLOOKUP(M6291,'14'!D:D,1,0))</f>
        <v/>
      </c>
    </row>
    <row r="6292" spans="1:15" ht="12.75" customHeight="1" x14ac:dyDescent="0.2">
      <c r="A6292" s="36" t="str">
        <f>'0'!$A$4</f>
        <v>………………..</v>
      </c>
      <c r="B6292" s="37">
        <f>'0'!$A$2</f>
        <v>46112</v>
      </c>
      <c r="C6292" s="37" t="s">
        <v>1243</v>
      </c>
      <c r="D6292" s="119" t="str">
        <f>IF(G6292="","",VLOOKUP(G6292,номенклатури!R:T,2,0))</f>
        <v/>
      </c>
      <c r="E6292" s="333" t="str">
        <f>IF(G6292="","",VLOOKUP(G6292,номенклатури!R:T,3,0))</f>
        <v/>
      </c>
      <c r="F6292" s="159" t="str">
        <f>IF(G6292="","",IF(ISERROR(VLOOKUP(G6292,номенклатури!V:V,1,0)),E6292*H6292,E6292*I6292))</f>
        <v/>
      </c>
      <c r="G6292" s="14"/>
      <c r="H6292" s="15"/>
      <c r="I6292" s="15"/>
      <c r="J6292" s="15"/>
      <c r="K6292" s="15"/>
      <c r="L6292" s="217"/>
      <c r="M6292" s="22"/>
      <c r="N6292" s="119" t="str">
        <f>IF(G6292="","",VLOOKUP(G6292,номенклатури!R:U,4,0))</f>
        <v/>
      </c>
      <c r="O6292" s="119" t="str">
        <f>IF(M6292="","",VLOOKUP(M6292,'14'!D:D,1,0))</f>
        <v/>
      </c>
    </row>
    <row r="6293" spans="1:15" ht="12.75" customHeight="1" x14ac:dyDescent="0.2">
      <c r="A6293" s="36" t="str">
        <f>'0'!$A$4</f>
        <v>………………..</v>
      </c>
      <c r="B6293" s="37">
        <f>'0'!$A$2</f>
        <v>46112</v>
      </c>
      <c r="C6293" s="37" t="s">
        <v>1243</v>
      </c>
      <c r="D6293" s="119" t="str">
        <f>IF(G6293="","",VLOOKUP(G6293,номенклатури!R:T,2,0))</f>
        <v/>
      </c>
      <c r="E6293" s="333" t="str">
        <f>IF(G6293="","",VLOOKUP(G6293,номенклатури!R:T,3,0))</f>
        <v/>
      </c>
      <c r="F6293" s="159" t="str">
        <f>IF(G6293="","",IF(ISERROR(VLOOKUP(G6293,номенклатури!V:V,1,0)),E6293*H6293,E6293*I6293))</f>
        <v/>
      </c>
      <c r="G6293" s="14"/>
      <c r="H6293" s="15"/>
      <c r="I6293" s="15"/>
      <c r="J6293" s="15"/>
      <c r="K6293" s="15"/>
      <c r="L6293" s="217"/>
      <c r="M6293" s="22"/>
      <c r="N6293" s="119" t="str">
        <f>IF(G6293="","",VLOOKUP(G6293,номенклатури!R:U,4,0))</f>
        <v/>
      </c>
      <c r="O6293" s="119" t="str">
        <f>IF(M6293="","",VLOOKUP(M6293,'14'!D:D,1,0))</f>
        <v/>
      </c>
    </row>
    <row r="6294" spans="1:15" ht="12.75" customHeight="1" x14ac:dyDescent="0.2">
      <c r="A6294" s="36" t="str">
        <f>'0'!$A$4</f>
        <v>………………..</v>
      </c>
      <c r="B6294" s="37">
        <f>'0'!$A$2</f>
        <v>46112</v>
      </c>
      <c r="C6294" s="37" t="s">
        <v>1243</v>
      </c>
      <c r="D6294" s="119" t="str">
        <f>IF(G6294="","",VLOOKUP(G6294,номенклатури!R:T,2,0))</f>
        <v/>
      </c>
      <c r="E6294" s="333" t="str">
        <f>IF(G6294="","",VLOOKUP(G6294,номенклатури!R:T,3,0))</f>
        <v/>
      </c>
      <c r="F6294" s="159" t="str">
        <f>IF(G6294="","",IF(ISERROR(VLOOKUP(G6294,номенклатури!V:V,1,0)),E6294*H6294,E6294*I6294))</f>
        <v/>
      </c>
      <c r="G6294" s="14"/>
      <c r="H6294" s="15"/>
      <c r="I6294" s="15"/>
      <c r="J6294" s="15"/>
      <c r="K6294" s="15"/>
      <c r="L6294" s="217"/>
      <c r="M6294" s="22"/>
      <c r="N6294" s="119" t="str">
        <f>IF(G6294="","",VLOOKUP(G6294,номенклатури!R:U,4,0))</f>
        <v/>
      </c>
      <c r="O6294" s="119" t="str">
        <f>IF(M6294="","",VLOOKUP(M6294,'14'!D:D,1,0))</f>
        <v/>
      </c>
    </row>
    <row r="6295" spans="1:15" ht="12.75" customHeight="1" x14ac:dyDescent="0.2">
      <c r="A6295" s="36" t="str">
        <f>'0'!$A$4</f>
        <v>………………..</v>
      </c>
      <c r="B6295" s="37">
        <f>'0'!$A$2</f>
        <v>46112</v>
      </c>
      <c r="C6295" s="37" t="s">
        <v>1243</v>
      </c>
      <c r="D6295" s="119" t="str">
        <f>IF(G6295="","",VLOOKUP(G6295,номенклатури!R:T,2,0))</f>
        <v/>
      </c>
      <c r="E6295" s="333" t="str">
        <f>IF(G6295="","",VLOOKUP(G6295,номенклатури!R:T,3,0))</f>
        <v/>
      </c>
      <c r="F6295" s="159" t="str">
        <f>IF(G6295="","",IF(ISERROR(VLOOKUP(G6295,номенклатури!V:V,1,0)),E6295*H6295,E6295*I6295))</f>
        <v/>
      </c>
      <c r="G6295" s="14"/>
      <c r="H6295" s="15"/>
      <c r="I6295" s="15"/>
      <c r="J6295" s="15"/>
      <c r="K6295" s="15"/>
      <c r="L6295" s="217"/>
      <c r="M6295" s="22"/>
      <c r="N6295" s="119" t="str">
        <f>IF(G6295="","",VLOOKUP(G6295,номенклатури!R:U,4,0))</f>
        <v/>
      </c>
      <c r="O6295" s="119" t="str">
        <f>IF(M6295="","",VLOOKUP(M6295,'14'!D:D,1,0))</f>
        <v/>
      </c>
    </row>
    <row r="6296" spans="1:15" ht="12.75" customHeight="1" x14ac:dyDescent="0.2">
      <c r="A6296" s="36" t="str">
        <f>'0'!$A$4</f>
        <v>………………..</v>
      </c>
      <c r="B6296" s="37">
        <f>'0'!$A$2</f>
        <v>46112</v>
      </c>
      <c r="C6296" s="37" t="s">
        <v>1243</v>
      </c>
      <c r="D6296" s="119" t="str">
        <f>IF(G6296="","",VLOOKUP(G6296,номенклатури!R:T,2,0))</f>
        <v/>
      </c>
      <c r="E6296" s="333" t="str">
        <f>IF(G6296="","",VLOOKUP(G6296,номенклатури!R:T,3,0))</f>
        <v/>
      </c>
      <c r="F6296" s="159" t="str">
        <f>IF(G6296="","",IF(ISERROR(VLOOKUP(G6296,номенклатури!V:V,1,0)),E6296*H6296,E6296*I6296))</f>
        <v/>
      </c>
      <c r="G6296" s="14"/>
      <c r="H6296" s="15"/>
      <c r="I6296" s="15"/>
      <c r="J6296" s="15"/>
      <c r="K6296" s="15"/>
      <c r="L6296" s="217"/>
      <c r="M6296" s="22"/>
      <c r="N6296" s="119" t="str">
        <f>IF(G6296="","",VLOOKUP(G6296,номенклатури!R:U,4,0))</f>
        <v/>
      </c>
      <c r="O6296" s="119" t="str">
        <f>IF(M6296="","",VLOOKUP(M6296,'14'!D:D,1,0))</f>
        <v/>
      </c>
    </row>
    <row r="6297" spans="1:15" ht="12.75" customHeight="1" x14ac:dyDescent="0.2">
      <c r="A6297" s="36" t="str">
        <f>'0'!$A$4</f>
        <v>………………..</v>
      </c>
      <c r="B6297" s="37">
        <f>'0'!$A$2</f>
        <v>46112</v>
      </c>
      <c r="C6297" s="37" t="s">
        <v>1243</v>
      </c>
      <c r="D6297" s="119" t="str">
        <f>IF(G6297="","",VLOOKUP(G6297,номенклатури!R:T,2,0))</f>
        <v/>
      </c>
      <c r="E6297" s="333" t="str">
        <f>IF(G6297="","",VLOOKUP(G6297,номенклатури!R:T,3,0))</f>
        <v/>
      </c>
      <c r="F6297" s="159" t="str">
        <f>IF(G6297="","",IF(ISERROR(VLOOKUP(G6297,номенклатури!V:V,1,0)),E6297*H6297,E6297*I6297))</f>
        <v/>
      </c>
      <c r="G6297" s="14"/>
      <c r="H6297" s="15"/>
      <c r="I6297" s="15"/>
      <c r="J6297" s="15"/>
      <c r="K6297" s="15"/>
      <c r="L6297" s="217"/>
      <c r="M6297" s="22"/>
      <c r="N6297" s="119" t="str">
        <f>IF(G6297="","",VLOOKUP(G6297,номенклатури!R:U,4,0))</f>
        <v/>
      </c>
      <c r="O6297" s="119" t="str">
        <f>IF(M6297="","",VLOOKUP(M6297,'14'!D:D,1,0))</f>
        <v/>
      </c>
    </row>
    <row r="6298" spans="1:15" ht="12.75" customHeight="1" x14ac:dyDescent="0.2">
      <c r="A6298" s="36" t="str">
        <f>'0'!$A$4</f>
        <v>………………..</v>
      </c>
      <c r="B6298" s="37">
        <f>'0'!$A$2</f>
        <v>46112</v>
      </c>
      <c r="C6298" s="37" t="s">
        <v>1243</v>
      </c>
      <c r="D6298" s="119" t="str">
        <f>IF(G6298="","",VLOOKUP(G6298,номенклатури!R:T,2,0))</f>
        <v/>
      </c>
      <c r="E6298" s="333" t="str">
        <f>IF(G6298="","",VLOOKUP(G6298,номенклатури!R:T,3,0))</f>
        <v/>
      </c>
      <c r="F6298" s="159" t="str">
        <f>IF(G6298="","",IF(ISERROR(VLOOKUP(G6298,номенклатури!V:V,1,0)),E6298*H6298,E6298*I6298))</f>
        <v/>
      </c>
      <c r="G6298" s="14"/>
      <c r="H6298" s="15"/>
      <c r="I6298" s="15"/>
      <c r="J6298" s="15"/>
      <c r="K6298" s="15"/>
      <c r="L6298" s="217"/>
      <c r="M6298" s="22"/>
      <c r="N6298" s="119" t="str">
        <f>IF(G6298="","",VLOOKUP(G6298,номенклатури!R:U,4,0))</f>
        <v/>
      </c>
      <c r="O6298" s="119" t="str">
        <f>IF(M6298="","",VLOOKUP(M6298,'14'!D:D,1,0))</f>
        <v/>
      </c>
    </row>
    <row r="6299" spans="1:15" ht="12.75" customHeight="1" x14ac:dyDescent="0.2">
      <c r="A6299" s="36" t="str">
        <f>'0'!$A$4</f>
        <v>………………..</v>
      </c>
      <c r="B6299" s="37">
        <f>'0'!$A$2</f>
        <v>46112</v>
      </c>
      <c r="C6299" s="37" t="s">
        <v>1243</v>
      </c>
      <c r="D6299" s="119" t="str">
        <f>IF(G6299="","",VLOOKUP(G6299,номенклатури!R:T,2,0))</f>
        <v/>
      </c>
      <c r="E6299" s="333" t="str">
        <f>IF(G6299="","",VLOOKUP(G6299,номенклатури!R:T,3,0))</f>
        <v/>
      </c>
      <c r="F6299" s="159" t="str">
        <f>IF(G6299="","",IF(ISERROR(VLOOKUP(G6299,номенклатури!V:V,1,0)),E6299*H6299,E6299*I6299))</f>
        <v/>
      </c>
      <c r="G6299" s="14"/>
      <c r="H6299" s="15"/>
      <c r="I6299" s="15"/>
      <c r="J6299" s="15"/>
      <c r="K6299" s="15"/>
      <c r="L6299" s="217"/>
      <c r="M6299" s="22"/>
      <c r="N6299" s="119" t="str">
        <f>IF(G6299="","",VLOOKUP(G6299,номенклатури!R:U,4,0))</f>
        <v/>
      </c>
      <c r="O6299" s="119" t="str">
        <f>IF(M6299="","",VLOOKUP(M6299,'14'!D:D,1,0))</f>
        <v/>
      </c>
    </row>
    <row r="6300" spans="1:15" ht="12.75" customHeight="1" x14ac:dyDescent="0.2">
      <c r="A6300" s="36" t="str">
        <f>'0'!$A$4</f>
        <v>………………..</v>
      </c>
      <c r="B6300" s="37">
        <f>'0'!$A$2</f>
        <v>46112</v>
      </c>
      <c r="C6300" s="37" t="s">
        <v>1243</v>
      </c>
      <c r="D6300" s="119" t="str">
        <f>IF(G6300="","",VLOOKUP(G6300,номенклатури!R:T,2,0))</f>
        <v/>
      </c>
      <c r="E6300" s="333" t="str">
        <f>IF(G6300="","",VLOOKUP(G6300,номенклатури!R:T,3,0))</f>
        <v/>
      </c>
      <c r="F6300" s="159" t="str">
        <f>IF(G6300="","",IF(ISERROR(VLOOKUP(G6300,номенклатури!V:V,1,0)),E6300*H6300,E6300*I6300))</f>
        <v/>
      </c>
      <c r="G6300" s="14"/>
      <c r="H6300" s="15"/>
      <c r="I6300" s="15"/>
      <c r="J6300" s="15"/>
      <c r="K6300" s="15"/>
      <c r="L6300" s="217"/>
      <c r="M6300" s="22"/>
      <c r="N6300" s="119" t="str">
        <f>IF(G6300="","",VLOOKUP(G6300,номенклатури!R:U,4,0))</f>
        <v/>
      </c>
      <c r="O6300" s="119" t="str">
        <f>IF(M6300="","",VLOOKUP(M6300,'14'!D:D,1,0))</f>
        <v/>
      </c>
    </row>
    <row r="6301" spans="1:15" ht="12.75" customHeight="1" x14ac:dyDescent="0.2">
      <c r="A6301" s="36" t="str">
        <f>'0'!$A$4</f>
        <v>………………..</v>
      </c>
      <c r="B6301" s="37">
        <f>'0'!$A$2</f>
        <v>46112</v>
      </c>
      <c r="C6301" s="37" t="s">
        <v>1243</v>
      </c>
      <c r="D6301" s="119" t="str">
        <f>IF(G6301="","",VLOOKUP(G6301,номенклатури!R:T,2,0))</f>
        <v/>
      </c>
      <c r="E6301" s="333" t="str">
        <f>IF(G6301="","",VLOOKUP(G6301,номенклатури!R:T,3,0))</f>
        <v/>
      </c>
      <c r="F6301" s="159" t="str">
        <f>IF(G6301="","",IF(ISERROR(VLOOKUP(G6301,номенклатури!V:V,1,0)),E6301*H6301,E6301*I6301))</f>
        <v/>
      </c>
      <c r="G6301" s="14"/>
      <c r="H6301" s="15"/>
      <c r="I6301" s="15"/>
      <c r="J6301" s="15"/>
      <c r="K6301" s="15"/>
      <c r="L6301" s="217"/>
      <c r="M6301" s="22"/>
      <c r="N6301" s="119" t="str">
        <f>IF(G6301="","",VLOOKUP(G6301,номенклатури!R:U,4,0))</f>
        <v/>
      </c>
      <c r="O6301" s="119" t="str">
        <f>IF(M6301="","",VLOOKUP(M6301,'14'!D:D,1,0))</f>
        <v/>
      </c>
    </row>
    <row r="6302" spans="1:15" ht="12.75" customHeight="1" x14ac:dyDescent="0.2">
      <c r="A6302" s="36" t="str">
        <f>'0'!$A$4</f>
        <v>………………..</v>
      </c>
      <c r="B6302" s="37">
        <f>'0'!$A$2</f>
        <v>46112</v>
      </c>
      <c r="C6302" s="37" t="s">
        <v>1243</v>
      </c>
      <c r="D6302" s="119" t="str">
        <f>IF(G6302="","",VLOOKUP(G6302,номенклатури!R:T,2,0))</f>
        <v/>
      </c>
      <c r="E6302" s="333" t="str">
        <f>IF(G6302="","",VLOOKUP(G6302,номенклатури!R:T,3,0))</f>
        <v/>
      </c>
      <c r="F6302" s="159" t="str">
        <f>IF(G6302="","",IF(ISERROR(VLOOKUP(G6302,номенклатури!V:V,1,0)),E6302*H6302,E6302*I6302))</f>
        <v/>
      </c>
      <c r="G6302" s="14"/>
      <c r="H6302" s="15"/>
      <c r="I6302" s="15"/>
      <c r="J6302" s="15"/>
      <c r="K6302" s="15"/>
      <c r="L6302" s="217"/>
      <c r="M6302" s="22"/>
      <c r="N6302" s="119" t="str">
        <f>IF(G6302="","",VLOOKUP(G6302,номенклатури!R:U,4,0))</f>
        <v/>
      </c>
      <c r="O6302" s="119" t="str">
        <f>IF(M6302="","",VLOOKUP(M6302,'14'!D:D,1,0))</f>
        <v/>
      </c>
    </row>
    <row r="6303" spans="1:15" ht="12.75" customHeight="1" x14ac:dyDescent="0.2">
      <c r="A6303" s="36" t="str">
        <f>'0'!$A$4</f>
        <v>………………..</v>
      </c>
      <c r="B6303" s="37">
        <f>'0'!$A$2</f>
        <v>46112</v>
      </c>
      <c r="C6303" s="37" t="s">
        <v>1243</v>
      </c>
      <c r="D6303" s="119" t="str">
        <f>IF(G6303="","",VLOOKUP(G6303,номенклатури!R:T,2,0))</f>
        <v/>
      </c>
      <c r="E6303" s="333" t="str">
        <f>IF(G6303="","",VLOOKUP(G6303,номенклатури!R:T,3,0))</f>
        <v/>
      </c>
      <c r="F6303" s="159" t="str">
        <f>IF(G6303="","",IF(ISERROR(VLOOKUP(G6303,номенклатури!V:V,1,0)),E6303*H6303,E6303*I6303))</f>
        <v/>
      </c>
      <c r="G6303" s="14"/>
      <c r="H6303" s="15"/>
      <c r="I6303" s="15"/>
      <c r="J6303" s="15"/>
      <c r="K6303" s="15"/>
      <c r="L6303" s="217"/>
      <c r="M6303" s="22"/>
      <c r="N6303" s="119" t="str">
        <f>IF(G6303="","",VLOOKUP(G6303,номенклатури!R:U,4,0))</f>
        <v/>
      </c>
      <c r="O6303" s="119" t="str">
        <f>IF(M6303="","",VLOOKUP(M6303,'14'!D:D,1,0))</f>
        <v/>
      </c>
    </row>
    <row r="6304" spans="1:15" ht="12.75" customHeight="1" x14ac:dyDescent="0.2">
      <c r="A6304" s="36" t="str">
        <f>'0'!$A$4</f>
        <v>………………..</v>
      </c>
      <c r="B6304" s="37">
        <f>'0'!$A$2</f>
        <v>46112</v>
      </c>
      <c r="C6304" s="37" t="s">
        <v>1243</v>
      </c>
      <c r="D6304" s="119" t="str">
        <f>IF(G6304="","",VLOOKUP(G6304,номенклатури!R:T,2,0))</f>
        <v/>
      </c>
      <c r="E6304" s="333" t="str">
        <f>IF(G6304="","",VLOOKUP(G6304,номенклатури!R:T,3,0))</f>
        <v/>
      </c>
      <c r="F6304" s="159" t="str">
        <f>IF(G6304="","",IF(ISERROR(VLOOKUP(G6304,номенклатури!V:V,1,0)),E6304*H6304,E6304*I6304))</f>
        <v/>
      </c>
      <c r="G6304" s="14"/>
      <c r="H6304" s="15"/>
      <c r="I6304" s="15"/>
      <c r="J6304" s="15"/>
      <c r="K6304" s="15"/>
      <c r="L6304" s="217"/>
      <c r="M6304" s="22"/>
      <c r="N6304" s="119" t="str">
        <f>IF(G6304="","",VLOOKUP(G6304,номенклатури!R:U,4,0))</f>
        <v/>
      </c>
      <c r="O6304" s="119" t="str">
        <f>IF(M6304="","",VLOOKUP(M6304,'14'!D:D,1,0))</f>
        <v/>
      </c>
    </row>
    <row r="6305" spans="1:15" ht="12.75" customHeight="1" x14ac:dyDescent="0.2">
      <c r="A6305" s="36" t="str">
        <f>'0'!$A$4</f>
        <v>………………..</v>
      </c>
      <c r="B6305" s="37">
        <f>'0'!$A$2</f>
        <v>46112</v>
      </c>
      <c r="C6305" s="37" t="s">
        <v>1243</v>
      </c>
      <c r="D6305" s="119" t="str">
        <f>IF(G6305="","",VLOOKUP(G6305,номенклатури!R:T,2,0))</f>
        <v/>
      </c>
      <c r="E6305" s="333" t="str">
        <f>IF(G6305="","",VLOOKUP(G6305,номенклатури!R:T,3,0))</f>
        <v/>
      </c>
      <c r="F6305" s="159" t="str">
        <f>IF(G6305="","",IF(ISERROR(VLOOKUP(G6305,номенклатури!V:V,1,0)),E6305*H6305,E6305*I6305))</f>
        <v/>
      </c>
      <c r="G6305" s="14"/>
      <c r="H6305" s="15"/>
      <c r="I6305" s="15"/>
      <c r="J6305" s="15"/>
      <c r="K6305" s="15"/>
      <c r="L6305" s="217"/>
      <c r="M6305" s="22"/>
      <c r="N6305" s="119" t="str">
        <f>IF(G6305="","",VLOOKUP(G6305,номенклатури!R:U,4,0))</f>
        <v/>
      </c>
      <c r="O6305" s="119" t="str">
        <f>IF(M6305="","",VLOOKUP(M6305,'14'!D:D,1,0))</f>
        <v/>
      </c>
    </row>
    <row r="6306" spans="1:15" ht="12.75" customHeight="1" x14ac:dyDescent="0.2">
      <c r="A6306" s="36" t="str">
        <f>'0'!$A$4</f>
        <v>………………..</v>
      </c>
      <c r="B6306" s="37">
        <f>'0'!$A$2</f>
        <v>46112</v>
      </c>
      <c r="C6306" s="37" t="s">
        <v>1243</v>
      </c>
      <c r="D6306" s="119" t="str">
        <f>IF(G6306="","",VLOOKUP(G6306,номенклатури!R:T,2,0))</f>
        <v/>
      </c>
      <c r="E6306" s="333" t="str">
        <f>IF(G6306="","",VLOOKUP(G6306,номенклатури!R:T,3,0))</f>
        <v/>
      </c>
      <c r="F6306" s="159" t="str">
        <f>IF(G6306="","",IF(ISERROR(VLOOKUP(G6306,номенклатури!V:V,1,0)),E6306*H6306,E6306*I6306))</f>
        <v/>
      </c>
      <c r="G6306" s="14"/>
      <c r="H6306" s="15"/>
      <c r="I6306" s="15"/>
      <c r="J6306" s="15"/>
      <c r="K6306" s="15"/>
      <c r="L6306" s="217"/>
      <c r="M6306" s="22"/>
      <c r="N6306" s="119" t="str">
        <f>IF(G6306="","",VLOOKUP(G6306,номенклатури!R:U,4,0))</f>
        <v/>
      </c>
      <c r="O6306" s="119" t="str">
        <f>IF(M6306="","",VLOOKUP(M6306,'14'!D:D,1,0))</f>
        <v/>
      </c>
    </row>
    <row r="6307" spans="1:15" ht="12.75" customHeight="1" x14ac:dyDescent="0.2">
      <c r="A6307" s="36" t="str">
        <f>'0'!$A$4</f>
        <v>………………..</v>
      </c>
      <c r="B6307" s="37">
        <f>'0'!$A$2</f>
        <v>46112</v>
      </c>
      <c r="C6307" s="37" t="s">
        <v>1243</v>
      </c>
      <c r="D6307" s="119" t="str">
        <f>IF(G6307="","",VLOOKUP(G6307,номенклатури!R:T,2,0))</f>
        <v/>
      </c>
      <c r="E6307" s="333" t="str">
        <f>IF(G6307="","",VLOOKUP(G6307,номенклатури!R:T,3,0))</f>
        <v/>
      </c>
      <c r="F6307" s="159" t="str">
        <f>IF(G6307="","",IF(ISERROR(VLOOKUP(G6307,номенклатури!V:V,1,0)),E6307*H6307,E6307*I6307))</f>
        <v/>
      </c>
      <c r="G6307" s="14"/>
      <c r="H6307" s="15"/>
      <c r="I6307" s="15"/>
      <c r="J6307" s="15"/>
      <c r="K6307" s="15"/>
      <c r="L6307" s="217"/>
      <c r="M6307" s="22"/>
      <c r="N6307" s="119" t="str">
        <f>IF(G6307="","",VLOOKUP(G6307,номенклатури!R:U,4,0))</f>
        <v/>
      </c>
      <c r="O6307" s="119" t="str">
        <f>IF(M6307="","",VLOOKUP(M6307,'14'!D:D,1,0))</f>
        <v/>
      </c>
    </row>
    <row r="6308" spans="1:15" ht="12.75" customHeight="1" x14ac:dyDescent="0.2">
      <c r="A6308" s="36" t="str">
        <f>'0'!$A$4</f>
        <v>………………..</v>
      </c>
      <c r="B6308" s="37">
        <f>'0'!$A$2</f>
        <v>46112</v>
      </c>
      <c r="C6308" s="37" t="s">
        <v>1243</v>
      </c>
      <c r="D6308" s="119" t="str">
        <f>IF(G6308="","",VLOOKUP(G6308,номенклатури!R:T,2,0))</f>
        <v/>
      </c>
      <c r="E6308" s="333" t="str">
        <f>IF(G6308="","",VLOOKUP(G6308,номенклатури!R:T,3,0))</f>
        <v/>
      </c>
      <c r="F6308" s="159" t="str">
        <f>IF(G6308="","",IF(ISERROR(VLOOKUP(G6308,номенклатури!V:V,1,0)),E6308*H6308,E6308*I6308))</f>
        <v/>
      </c>
      <c r="G6308" s="14"/>
      <c r="H6308" s="15"/>
      <c r="I6308" s="15"/>
      <c r="J6308" s="15"/>
      <c r="K6308" s="15"/>
      <c r="L6308" s="217"/>
      <c r="M6308" s="22"/>
      <c r="N6308" s="119" t="str">
        <f>IF(G6308="","",VLOOKUP(G6308,номенклатури!R:U,4,0))</f>
        <v/>
      </c>
      <c r="O6308" s="119" t="str">
        <f>IF(M6308="","",VLOOKUP(M6308,'14'!D:D,1,0))</f>
        <v/>
      </c>
    </row>
    <row r="6309" spans="1:15" ht="12.75" customHeight="1" x14ac:dyDescent="0.2">
      <c r="A6309" s="36" t="str">
        <f>'0'!$A$4</f>
        <v>………………..</v>
      </c>
      <c r="B6309" s="37">
        <f>'0'!$A$2</f>
        <v>46112</v>
      </c>
      <c r="C6309" s="37" t="s">
        <v>1243</v>
      </c>
      <c r="D6309" s="119" t="str">
        <f>IF(G6309="","",VLOOKUP(G6309,номенклатури!R:T,2,0))</f>
        <v/>
      </c>
      <c r="E6309" s="333" t="str">
        <f>IF(G6309="","",VLOOKUP(G6309,номенклатури!R:T,3,0))</f>
        <v/>
      </c>
      <c r="F6309" s="159" t="str">
        <f>IF(G6309="","",IF(ISERROR(VLOOKUP(G6309,номенклатури!V:V,1,0)),E6309*H6309,E6309*I6309))</f>
        <v/>
      </c>
      <c r="G6309" s="14"/>
      <c r="H6309" s="15"/>
      <c r="I6309" s="15"/>
      <c r="J6309" s="15"/>
      <c r="K6309" s="15"/>
      <c r="L6309" s="217"/>
      <c r="M6309" s="22"/>
      <c r="N6309" s="119" t="str">
        <f>IF(G6309="","",VLOOKUP(G6309,номенклатури!R:U,4,0))</f>
        <v/>
      </c>
      <c r="O6309" s="119" t="str">
        <f>IF(M6309="","",VLOOKUP(M6309,'14'!D:D,1,0))</f>
        <v/>
      </c>
    </row>
    <row r="6310" spans="1:15" ht="12.75" customHeight="1" x14ac:dyDescent="0.2">
      <c r="A6310" s="36" t="str">
        <f>'0'!$A$4</f>
        <v>………………..</v>
      </c>
      <c r="B6310" s="37">
        <f>'0'!$A$2</f>
        <v>46112</v>
      </c>
      <c r="C6310" s="37" t="s">
        <v>1243</v>
      </c>
      <c r="D6310" s="119" t="str">
        <f>IF(G6310="","",VLOOKUP(G6310,номенклатури!R:T,2,0))</f>
        <v/>
      </c>
      <c r="E6310" s="333" t="str">
        <f>IF(G6310="","",VLOOKUP(G6310,номенклатури!R:T,3,0))</f>
        <v/>
      </c>
      <c r="F6310" s="159" t="str">
        <f>IF(G6310="","",IF(ISERROR(VLOOKUP(G6310,номенклатури!V:V,1,0)),E6310*H6310,E6310*I6310))</f>
        <v/>
      </c>
      <c r="G6310" s="14"/>
      <c r="H6310" s="15"/>
      <c r="I6310" s="15"/>
      <c r="J6310" s="15"/>
      <c r="K6310" s="15"/>
      <c r="L6310" s="217"/>
      <c r="M6310" s="22"/>
      <c r="N6310" s="119" t="str">
        <f>IF(G6310="","",VLOOKUP(G6310,номенклатури!R:U,4,0))</f>
        <v/>
      </c>
      <c r="O6310" s="119" t="str">
        <f>IF(M6310="","",VLOOKUP(M6310,'14'!D:D,1,0))</f>
        <v/>
      </c>
    </row>
    <row r="6311" spans="1:15" ht="12.75" customHeight="1" x14ac:dyDescent="0.2">
      <c r="A6311" s="36" t="str">
        <f>'0'!$A$4</f>
        <v>………………..</v>
      </c>
      <c r="B6311" s="37">
        <f>'0'!$A$2</f>
        <v>46112</v>
      </c>
      <c r="C6311" s="37" t="s">
        <v>1243</v>
      </c>
      <c r="D6311" s="119" t="str">
        <f>IF(G6311="","",VLOOKUP(G6311,номенклатури!R:T,2,0))</f>
        <v/>
      </c>
      <c r="E6311" s="333" t="str">
        <f>IF(G6311="","",VLOOKUP(G6311,номенклатури!R:T,3,0))</f>
        <v/>
      </c>
      <c r="F6311" s="159" t="str">
        <f>IF(G6311="","",IF(ISERROR(VLOOKUP(G6311,номенклатури!V:V,1,0)),E6311*H6311,E6311*I6311))</f>
        <v/>
      </c>
      <c r="G6311" s="14"/>
      <c r="H6311" s="15"/>
      <c r="I6311" s="15"/>
      <c r="J6311" s="15"/>
      <c r="K6311" s="15"/>
      <c r="L6311" s="217"/>
      <c r="M6311" s="22"/>
      <c r="N6311" s="119" t="str">
        <f>IF(G6311="","",VLOOKUP(G6311,номенклатури!R:U,4,0))</f>
        <v/>
      </c>
      <c r="O6311" s="119" t="str">
        <f>IF(M6311="","",VLOOKUP(M6311,'14'!D:D,1,0))</f>
        <v/>
      </c>
    </row>
    <row r="6312" spans="1:15" ht="12.75" customHeight="1" x14ac:dyDescent="0.2">
      <c r="A6312" s="36" t="str">
        <f>'0'!$A$4</f>
        <v>………………..</v>
      </c>
      <c r="B6312" s="37">
        <f>'0'!$A$2</f>
        <v>46112</v>
      </c>
      <c r="C6312" s="37" t="s">
        <v>1243</v>
      </c>
      <c r="D6312" s="119" t="str">
        <f>IF(G6312="","",VLOOKUP(G6312,номенклатури!R:T,2,0))</f>
        <v/>
      </c>
      <c r="E6312" s="333" t="str">
        <f>IF(G6312="","",VLOOKUP(G6312,номенклатури!R:T,3,0))</f>
        <v/>
      </c>
      <c r="F6312" s="159" t="str">
        <f>IF(G6312="","",IF(ISERROR(VLOOKUP(G6312,номенклатури!V:V,1,0)),E6312*H6312,E6312*I6312))</f>
        <v/>
      </c>
      <c r="G6312" s="14"/>
      <c r="H6312" s="15"/>
      <c r="I6312" s="15"/>
      <c r="J6312" s="15"/>
      <c r="K6312" s="15"/>
      <c r="L6312" s="217"/>
      <c r="M6312" s="22"/>
      <c r="N6312" s="119" t="str">
        <f>IF(G6312="","",VLOOKUP(G6312,номенклатури!R:U,4,0))</f>
        <v/>
      </c>
      <c r="O6312" s="119" t="str">
        <f>IF(M6312="","",VLOOKUP(M6312,'14'!D:D,1,0))</f>
        <v/>
      </c>
    </row>
    <row r="6313" spans="1:15" ht="12.75" customHeight="1" x14ac:dyDescent="0.2">
      <c r="A6313" s="36" t="str">
        <f>'0'!$A$4</f>
        <v>………………..</v>
      </c>
      <c r="B6313" s="37">
        <f>'0'!$A$2</f>
        <v>46112</v>
      </c>
      <c r="C6313" s="37" t="s">
        <v>1243</v>
      </c>
      <c r="D6313" s="119" t="str">
        <f>IF(G6313="","",VLOOKUP(G6313,номенклатури!R:T,2,0))</f>
        <v/>
      </c>
      <c r="E6313" s="333" t="str">
        <f>IF(G6313="","",VLOOKUP(G6313,номенклатури!R:T,3,0))</f>
        <v/>
      </c>
      <c r="F6313" s="159" t="str">
        <f>IF(G6313="","",IF(ISERROR(VLOOKUP(G6313,номенклатури!V:V,1,0)),E6313*H6313,E6313*I6313))</f>
        <v/>
      </c>
      <c r="G6313" s="14"/>
      <c r="H6313" s="15"/>
      <c r="I6313" s="15"/>
      <c r="J6313" s="15"/>
      <c r="K6313" s="15"/>
      <c r="L6313" s="217"/>
      <c r="M6313" s="22"/>
      <c r="N6313" s="119" t="str">
        <f>IF(G6313="","",VLOOKUP(G6313,номенклатури!R:U,4,0))</f>
        <v/>
      </c>
      <c r="O6313" s="119" t="str">
        <f>IF(M6313="","",VLOOKUP(M6313,'14'!D:D,1,0))</f>
        <v/>
      </c>
    </row>
    <row r="6314" spans="1:15" ht="12.75" customHeight="1" x14ac:dyDescent="0.2">
      <c r="A6314" s="36" t="str">
        <f>'0'!$A$4</f>
        <v>………………..</v>
      </c>
      <c r="B6314" s="37">
        <f>'0'!$A$2</f>
        <v>46112</v>
      </c>
      <c r="C6314" s="37" t="s">
        <v>1243</v>
      </c>
      <c r="D6314" s="119" t="str">
        <f>IF(G6314="","",VLOOKUP(G6314,номенклатури!R:T,2,0))</f>
        <v/>
      </c>
      <c r="E6314" s="333" t="str">
        <f>IF(G6314="","",VLOOKUP(G6314,номенклатури!R:T,3,0))</f>
        <v/>
      </c>
      <c r="F6314" s="159" t="str">
        <f>IF(G6314="","",IF(ISERROR(VLOOKUP(G6314,номенклатури!V:V,1,0)),E6314*H6314,E6314*I6314))</f>
        <v/>
      </c>
      <c r="G6314" s="14"/>
      <c r="H6314" s="15"/>
      <c r="I6314" s="15"/>
      <c r="J6314" s="15"/>
      <c r="K6314" s="15"/>
      <c r="L6314" s="217"/>
      <c r="M6314" s="22"/>
      <c r="N6314" s="119" t="str">
        <f>IF(G6314="","",VLOOKUP(G6314,номенклатури!R:U,4,0))</f>
        <v/>
      </c>
      <c r="O6314" s="119" t="str">
        <f>IF(M6314="","",VLOOKUP(M6314,'14'!D:D,1,0))</f>
        <v/>
      </c>
    </row>
    <row r="6315" spans="1:15" ht="12.75" customHeight="1" x14ac:dyDescent="0.2">
      <c r="A6315" s="36" t="str">
        <f>'0'!$A$4</f>
        <v>………………..</v>
      </c>
      <c r="B6315" s="37">
        <f>'0'!$A$2</f>
        <v>46112</v>
      </c>
      <c r="C6315" s="37" t="s">
        <v>1243</v>
      </c>
      <c r="D6315" s="119" t="str">
        <f>IF(G6315="","",VLOOKUP(G6315,номенклатури!R:T,2,0))</f>
        <v/>
      </c>
      <c r="E6315" s="333" t="str">
        <f>IF(G6315="","",VLOOKUP(G6315,номенклатури!R:T,3,0))</f>
        <v/>
      </c>
      <c r="F6315" s="159" t="str">
        <f>IF(G6315="","",IF(ISERROR(VLOOKUP(G6315,номенклатури!V:V,1,0)),E6315*H6315,E6315*I6315))</f>
        <v/>
      </c>
      <c r="G6315" s="14"/>
      <c r="H6315" s="15"/>
      <c r="I6315" s="15"/>
      <c r="J6315" s="15"/>
      <c r="K6315" s="15"/>
      <c r="L6315" s="217"/>
      <c r="M6315" s="22"/>
      <c r="N6315" s="119" t="str">
        <f>IF(G6315="","",VLOOKUP(G6315,номенклатури!R:U,4,0))</f>
        <v/>
      </c>
      <c r="O6315" s="119" t="str">
        <f>IF(M6315="","",VLOOKUP(M6315,'14'!D:D,1,0))</f>
        <v/>
      </c>
    </row>
    <row r="6316" spans="1:15" ht="12.75" customHeight="1" x14ac:dyDescent="0.2">
      <c r="A6316" s="36" t="str">
        <f>'0'!$A$4</f>
        <v>………………..</v>
      </c>
      <c r="B6316" s="37">
        <f>'0'!$A$2</f>
        <v>46112</v>
      </c>
      <c r="C6316" s="37" t="s">
        <v>1243</v>
      </c>
      <c r="D6316" s="119" t="str">
        <f>IF(G6316="","",VLOOKUP(G6316,номенклатури!R:T,2,0))</f>
        <v/>
      </c>
      <c r="E6316" s="333" t="str">
        <f>IF(G6316="","",VLOOKUP(G6316,номенклатури!R:T,3,0))</f>
        <v/>
      </c>
      <c r="F6316" s="159" t="str">
        <f>IF(G6316="","",IF(ISERROR(VLOOKUP(G6316,номенклатури!V:V,1,0)),E6316*H6316,E6316*I6316))</f>
        <v/>
      </c>
      <c r="G6316" s="14"/>
      <c r="H6316" s="15"/>
      <c r="I6316" s="15"/>
      <c r="J6316" s="15"/>
      <c r="K6316" s="15"/>
      <c r="L6316" s="217"/>
      <c r="M6316" s="22"/>
      <c r="N6316" s="119" t="str">
        <f>IF(G6316="","",VLOOKUP(G6316,номенклатури!R:U,4,0))</f>
        <v/>
      </c>
      <c r="O6316" s="119" t="str">
        <f>IF(M6316="","",VLOOKUP(M6316,'14'!D:D,1,0))</f>
        <v/>
      </c>
    </row>
    <row r="6317" spans="1:15" ht="12.75" customHeight="1" x14ac:dyDescent="0.2">
      <c r="A6317" s="36" t="str">
        <f>'0'!$A$4</f>
        <v>………………..</v>
      </c>
      <c r="B6317" s="37">
        <f>'0'!$A$2</f>
        <v>46112</v>
      </c>
      <c r="C6317" s="37" t="s">
        <v>1243</v>
      </c>
      <c r="D6317" s="119" t="str">
        <f>IF(G6317="","",VLOOKUP(G6317,номенклатури!R:T,2,0))</f>
        <v/>
      </c>
      <c r="E6317" s="333" t="str">
        <f>IF(G6317="","",VLOOKUP(G6317,номенклатури!R:T,3,0))</f>
        <v/>
      </c>
      <c r="F6317" s="159" t="str">
        <f>IF(G6317="","",IF(ISERROR(VLOOKUP(G6317,номенклатури!V:V,1,0)),E6317*H6317,E6317*I6317))</f>
        <v/>
      </c>
      <c r="G6317" s="14"/>
      <c r="H6317" s="15"/>
      <c r="I6317" s="15"/>
      <c r="J6317" s="15"/>
      <c r="K6317" s="15"/>
      <c r="L6317" s="217"/>
      <c r="M6317" s="22"/>
      <c r="N6317" s="119" t="str">
        <f>IF(G6317="","",VLOOKUP(G6317,номенклатури!R:U,4,0))</f>
        <v/>
      </c>
      <c r="O6317" s="119" t="str">
        <f>IF(M6317="","",VLOOKUP(M6317,'14'!D:D,1,0))</f>
        <v/>
      </c>
    </row>
    <row r="6318" spans="1:15" ht="12.75" customHeight="1" x14ac:dyDescent="0.2">
      <c r="A6318" s="36" t="str">
        <f>'0'!$A$4</f>
        <v>………………..</v>
      </c>
      <c r="B6318" s="37">
        <f>'0'!$A$2</f>
        <v>46112</v>
      </c>
      <c r="C6318" s="37" t="s">
        <v>1243</v>
      </c>
      <c r="D6318" s="119" t="str">
        <f>IF(G6318="","",VLOOKUP(G6318,номенклатури!R:T,2,0))</f>
        <v/>
      </c>
      <c r="E6318" s="333" t="str">
        <f>IF(G6318="","",VLOOKUP(G6318,номенклатури!R:T,3,0))</f>
        <v/>
      </c>
      <c r="F6318" s="159" t="str">
        <f>IF(G6318="","",IF(ISERROR(VLOOKUP(G6318,номенклатури!V:V,1,0)),E6318*H6318,E6318*I6318))</f>
        <v/>
      </c>
      <c r="G6318" s="14"/>
      <c r="H6318" s="15"/>
      <c r="I6318" s="15"/>
      <c r="J6318" s="15"/>
      <c r="K6318" s="15"/>
      <c r="L6318" s="217"/>
      <c r="M6318" s="22"/>
      <c r="N6318" s="119" t="str">
        <f>IF(G6318="","",VLOOKUP(G6318,номенклатури!R:U,4,0))</f>
        <v/>
      </c>
      <c r="O6318" s="119" t="str">
        <f>IF(M6318="","",VLOOKUP(M6318,'14'!D:D,1,0))</f>
        <v/>
      </c>
    </row>
    <row r="6319" spans="1:15" ht="12.75" customHeight="1" x14ac:dyDescent="0.2">
      <c r="A6319" s="36" t="str">
        <f>'0'!$A$4</f>
        <v>………………..</v>
      </c>
      <c r="B6319" s="37">
        <f>'0'!$A$2</f>
        <v>46112</v>
      </c>
      <c r="C6319" s="37" t="s">
        <v>1243</v>
      </c>
      <c r="D6319" s="119" t="str">
        <f>IF(G6319="","",VLOOKUP(G6319,номенклатури!R:T,2,0))</f>
        <v/>
      </c>
      <c r="E6319" s="333" t="str">
        <f>IF(G6319="","",VLOOKUP(G6319,номенклатури!R:T,3,0))</f>
        <v/>
      </c>
      <c r="F6319" s="159" t="str">
        <f>IF(G6319="","",IF(ISERROR(VLOOKUP(G6319,номенклатури!V:V,1,0)),E6319*H6319,E6319*I6319))</f>
        <v/>
      </c>
      <c r="G6319" s="14"/>
      <c r="H6319" s="15"/>
      <c r="I6319" s="15"/>
      <c r="J6319" s="15"/>
      <c r="K6319" s="15"/>
      <c r="L6319" s="217"/>
      <c r="M6319" s="22"/>
      <c r="N6319" s="119" t="str">
        <f>IF(G6319="","",VLOOKUP(G6319,номенклатури!R:U,4,0))</f>
        <v/>
      </c>
      <c r="O6319" s="119" t="str">
        <f>IF(M6319="","",VLOOKUP(M6319,'14'!D:D,1,0))</f>
        <v/>
      </c>
    </row>
    <row r="6320" spans="1:15" ht="12.75" customHeight="1" x14ac:dyDescent="0.2">
      <c r="A6320" s="36" t="str">
        <f>'0'!$A$4</f>
        <v>………………..</v>
      </c>
      <c r="B6320" s="37">
        <f>'0'!$A$2</f>
        <v>46112</v>
      </c>
      <c r="C6320" s="37" t="s">
        <v>1243</v>
      </c>
      <c r="D6320" s="119" t="str">
        <f>IF(G6320="","",VLOOKUP(G6320,номенклатури!R:T,2,0))</f>
        <v/>
      </c>
      <c r="E6320" s="333" t="str">
        <f>IF(G6320="","",VLOOKUP(G6320,номенклатури!R:T,3,0))</f>
        <v/>
      </c>
      <c r="F6320" s="159" t="str">
        <f>IF(G6320="","",IF(ISERROR(VLOOKUP(G6320,номенклатури!V:V,1,0)),E6320*H6320,E6320*I6320))</f>
        <v/>
      </c>
      <c r="G6320" s="14"/>
      <c r="H6320" s="15"/>
      <c r="I6320" s="15"/>
      <c r="J6320" s="15"/>
      <c r="K6320" s="15"/>
      <c r="L6320" s="217"/>
      <c r="M6320" s="22"/>
      <c r="N6320" s="119" t="str">
        <f>IF(G6320="","",VLOOKUP(G6320,номенклатури!R:U,4,0))</f>
        <v/>
      </c>
      <c r="O6320" s="119" t="str">
        <f>IF(M6320="","",VLOOKUP(M6320,'14'!D:D,1,0))</f>
        <v/>
      </c>
    </row>
    <row r="6321" spans="1:15" ht="12.75" customHeight="1" x14ac:dyDescent="0.2">
      <c r="A6321" s="36" t="str">
        <f>'0'!$A$4</f>
        <v>………………..</v>
      </c>
      <c r="B6321" s="37">
        <f>'0'!$A$2</f>
        <v>46112</v>
      </c>
      <c r="C6321" s="37" t="s">
        <v>1243</v>
      </c>
      <c r="D6321" s="119" t="str">
        <f>IF(G6321="","",VLOOKUP(G6321,номенклатури!R:T,2,0))</f>
        <v/>
      </c>
      <c r="E6321" s="333" t="str">
        <f>IF(G6321="","",VLOOKUP(G6321,номенклатури!R:T,3,0))</f>
        <v/>
      </c>
      <c r="F6321" s="159" t="str">
        <f>IF(G6321="","",IF(ISERROR(VLOOKUP(G6321,номенклатури!V:V,1,0)),E6321*H6321,E6321*I6321))</f>
        <v/>
      </c>
      <c r="G6321" s="14"/>
      <c r="H6321" s="15"/>
      <c r="I6321" s="15"/>
      <c r="J6321" s="15"/>
      <c r="K6321" s="15"/>
      <c r="L6321" s="217"/>
      <c r="M6321" s="22"/>
      <c r="N6321" s="119" t="str">
        <f>IF(G6321="","",VLOOKUP(G6321,номенклатури!R:U,4,0))</f>
        <v/>
      </c>
      <c r="O6321" s="119" t="str">
        <f>IF(M6321="","",VLOOKUP(M6321,'14'!D:D,1,0))</f>
        <v/>
      </c>
    </row>
    <row r="6322" spans="1:15" ht="12.75" customHeight="1" x14ac:dyDescent="0.2">
      <c r="A6322" s="36" t="str">
        <f>'0'!$A$4</f>
        <v>………………..</v>
      </c>
      <c r="B6322" s="37">
        <f>'0'!$A$2</f>
        <v>46112</v>
      </c>
      <c r="C6322" s="37" t="s">
        <v>1243</v>
      </c>
      <c r="D6322" s="119" t="str">
        <f>IF(G6322="","",VLOOKUP(G6322,номенклатури!R:T,2,0))</f>
        <v/>
      </c>
      <c r="E6322" s="333" t="str">
        <f>IF(G6322="","",VLOOKUP(G6322,номенклатури!R:T,3,0))</f>
        <v/>
      </c>
      <c r="F6322" s="159" t="str">
        <f>IF(G6322="","",IF(ISERROR(VLOOKUP(G6322,номенклатури!V:V,1,0)),E6322*H6322,E6322*I6322))</f>
        <v/>
      </c>
      <c r="G6322" s="14"/>
      <c r="H6322" s="15"/>
      <c r="I6322" s="15"/>
      <c r="J6322" s="15"/>
      <c r="K6322" s="15"/>
      <c r="L6322" s="217"/>
      <c r="M6322" s="22"/>
      <c r="N6322" s="119" t="str">
        <f>IF(G6322="","",VLOOKUP(G6322,номенклатури!R:U,4,0))</f>
        <v/>
      </c>
      <c r="O6322" s="119" t="str">
        <f>IF(M6322="","",VLOOKUP(M6322,'14'!D:D,1,0))</f>
        <v/>
      </c>
    </row>
    <row r="6323" spans="1:15" ht="12.75" customHeight="1" x14ac:dyDescent="0.2">
      <c r="A6323" s="36" t="str">
        <f>'0'!$A$4</f>
        <v>………………..</v>
      </c>
      <c r="B6323" s="37">
        <f>'0'!$A$2</f>
        <v>46112</v>
      </c>
      <c r="C6323" s="37" t="s">
        <v>1243</v>
      </c>
      <c r="D6323" s="119" t="str">
        <f>IF(G6323="","",VLOOKUP(G6323,номенклатури!R:T,2,0))</f>
        <v/>
      </c>
      <c r="E6323" s="333" t="str">
        <f>IF(G6323="","",VLOOKUP(G6323,номенклатури!R:T,3,0))</f>
        <v/>
      </c>
      <c r="F6323" s="159" t="str">
        <f>IF(G6323="","",IF(ISERROR(VLOOKUP(G6323,номенклатури!V:V,1,0)),E6323*H6323,E6323*I6323))</f>
        <v/>
      </c>
      <c r="G6323" s="14"/>
      <c r="H6323" s="15"/>
      <c r="I6323" s="15"/>
      <c r="J6323" s="15"/>
      <c r="K6323" s="15"/>
      <c r="L6323" s="217"/>
      <c r="M6323" s="22"/>
      <c r="N6323" s="119" t="str">
        <f>IF(G6323="","",VLOOKUP(G6323,номенклатури!R:U,4,0))</f>
        <v/>
      </c>
      <c r="O6323" s="119" t="str">
        <f>IF(M6323="","",VLOOKUP(M6323,'14'!D:D,1,0))</f>
        <v/>
      </c>
    </row>
    <row r="6324" spans="1:15" ht="12.75" customHeight="1" x14ac:dyDescent="0.2">
      <c r="A6324" s="36" t="str">
        <f>'0'!$A$4</f>
        <v>………………..</v>
      </c>
      <c r="B6324" s="37">
        <f>'0'!$A$2</f>
        <v>46112</v>
      </c>
      <c r="C6324" s="37" t="s">
        <v>1243</v>
      </c>
      <c r="D6324" s="119" t="str">
        <f>IF(G6324="","",VLOOKUP(G6324,номенклатури!R:T,2,0))</f>
        <v/>
      </c>
      <c r="E6324" s="333" t="str">
        <f>IF(G6324="","",VLOOKUP(G6324,номенклатури!R:T,3,0))</f>
        <v/>
      </c>
      <c r="F6324" s="159" t="str">
        <f>IF(G6324="","",IF(ISERROR(VLOOKUP(G6324,номенклатури!V:V,1,0)),E6324*H6324,E6324*I6324))</f>
        <v/>
      </c>
      <c r="G6324" s="14"/>
      <c r="H6324" s="15"/>
      <c r="I6324" s="15"/>
      <c r="J6324" s="15"/>
      <c r="K6324" s="15"/>
      <c r="L6324" s="217"/>
      <c r="M6324" s="22"/>
      <c r="N6324" s="119" t="str">
        <f>IF(G6324="","",VLOOKUP(G6324,номенклатури!R:U,4,0))</f>
        <v/>
      </c>
      <c r="O6324" s="119" t="str">
        <f>IF(M6324="","",VLOOKUP(M6324,'14'!D:D,1,0))</f>
        <v/>
      </c>
    </row>
    <row r="6325" spans="1:15" ht="12.75" customHeight="1" x14ac:dyDescent="0.2">
      <c r="A6325" s="36" t="str">
        <f>'0'!$A$4</f>
        <v>………………..</v>
      </c>
      <c r="B6325" s="37">
        <f>'0'!$A$2</f>
        <v>46112</v>
      </c>
      <c r="C6325" s="37" t="s">
        <v>1243</v>
      </c>
      <c r="D6325" s="119" t="str">
        <f>IF(G6325="","",VLOOKUP(G6325,номенклатури!R:T,2,0))</f>
        <v/>
      </c>
      <c r="E6325" s="333" t="str">
        <f>IF(G6325="","",VLOOKUP(G6325,номенклатури!R:T,3,0))</f>
        <v/>
      </c>
      <c r="F6325" s="159" t="str">
        <f>IF(G6325="","",IF(ISERROR(VLOOKUP(G6325,номенклатури!V:V,1,0)),E6325*H6325,E6325*I6325))</f>
        <v/>
      </c>
      <c r="G6325" s="14"/>
      <c r="H6325" s="15"/>
      <c r="I6325" s="15"/>
      <c r="J6325" s="15"/>
      <c r="K6325" s="15"/>
      <c r="L6325" s="217"/>
      <c r="M6325" s="22"/>
      <c r="N6325" s="119" t="str">
        <f>IF(G6325="","",VLOOKUP(G6325,номенклатури!R:U,4,0))</f>
        <v/>
      </c>
      <c r="O6325" s="119" t="str">
        <f>IF(M6325="","",VLOOKUP(M6325,'14'!D:D,1,0))</f>
        <v/>
      </c>
    </row>
    <row r="6326" spans="1:15" ht="12.75" customHeight="1" x14ac:dyDescent="0.2">
      <c r="A6326" s="36" t="str">
        <f>'0'!$A$4</f>
        <v>………………..</v>
      </c>
      <c r="B6326" s="37">
        <f>'0'!$A$2</f>
        <v>46112</v>
      </c>
      <c r="C6326" s="37" t="s">
        <v>1243</v>
      </c>
      <c r="D6326" s="119" t="str">
        <f>IF(G6326="","",VLOOKUP(G6326,номенклатури!R:T,2,0))</f>
        <v/>
      </c>
      <c r="E6326" s="333" t="str">
        <f>IF(G6326="","",VLOOKUP(G6326,номенклатури!R:T,3,0))</f>
        <v/>
      </c>
      <c r="F6326" s="159" t="str">
        <f>IF(G6326="","",IF(ISERROR(VLOOKUP(G6326,номенклатури!V:V,1,0)),E6326*H6326,E6326*I6326))</f>
        <v/>
      </c>
      <c r="G6326" s="14"/>
      <c r="H6326" s="15"/>
      <c r="I6326" s="15"/>
      <c r="J6326" s="15"/>
      <c r="K6326" s="15"/>
      <c r="L6326" s="217"/>
      <c r="M6326" s="22"/>
      <c r="N6326" s="119" t="str">
        <f>IF(G6326="","",VLOOKUP(G6326,номенклатури!R:U,4,0))</f>
        <v/>
      </c>
      <c r="O6326" s="119" t="str">
        <f>IF(M6326="","",VLOOKUP(M6326,'14'!D:D,1,0))</f>
        <v/>
      </c>
    </row>
    <row r="6327" spans="1:15" ht="12.75" customHeight="1" x14ac:dyDescent="0.2">
      <c r="A6327" s="36" t="str">
        <f>'0'!$A$4</f>
        <v>………………..</v>
      </c>
      <c r="B6327" s="37">
        <f>'0'!$A$2</f>
        <v>46112</v>
      </c>
      <c r="C6327" s="37" t="s">
        <v>1243</v>
      </c>
      <c r="D6327" s="119" t="str">
        <f>IF(G6327="","",VLOOKUP(G6327,номенклатури!R:T,2,0))</f>
        <v/>
      </c>
      <c r="E6327" s="333" t="str">
        <f>IF(G6327="","",VLOOKUP(G6327,номенклатури!R:T,3,0))</f>
        <v/>
      </c>
      <c r="F6327" s="159" t="str">
        <f>IF(G6327="","",IF(ISERROR(VLOOKUP(G6327,номенклатури!V:V,1,0)),E6327*H6327,E6327*I6327))</f>
        <v/>
      </c>
      <c r="G6327" s="14"/>
      <c r="H6327" s="15"/>
      <c r="I6327" s="15"/>
      <c r="J6327" s="15"/>
      <c r="K6327" s="15"/>
      <c r="L6327" s="217"/>
      <c r="M6327" s="22"/>
      <c r="N6327" s="119" t="str">
        <f>IF(G6327="","",VLOOKUP(G6327,номенклатури!R:U,4,0))</f>
        <v/>
      </c>
      <c r="O6327" s="119" t="str">
        <f>IF(M6327="","",VLOOKUP(M6327,'14'!D:D,1,0))</f>
        <v/>
      </c>
    </row>
    <row r="6328" spans="1:15" ht="12.75" customHeight="1" x14ac:dyDescent="0.2">
      <c r="A6328" s="36" t="str">
        <f>'0'!$A$4</f>
        <v>………………..</v>
      </c>
      <c r="B6328" s="37">
        <f>'0'!$A$2</f>
        <v>46112</v>
      </c>
      <c r="C6328" s="37" t="s">
        <v>1243</v>
      </c>
      <c r="D6328" s="119" t="str">
        <f>IF(G6328="","",VLOOKUP(G6328,номенклатури!R:T,2,0))</f>
        <v/>
      </c>
      <c r="E6328" s="333" t="str">
        <f>IF(G6328="","",VLOOKUP(G6328,номенклатури!R:T,3,0))</f>
        <v/>
      </c>
      <c r="F6328" s="159" t="str">
        <f>IF(G6328="","",IF(ISERROR(VLOOKUP(G6328,номенклатури!V:V,1,0)),E6328*H6328,E6328*I6328))</f>
        <v/>
      </c>
      <c r="G6328" s="14"/>
      <c r="H6328" s="15"/>
      <c r="I6328" s="15"/>
      <c r="J6328" s="15"/>
      <c r="K6328" s="15"/>
      <c r="L6328" s="217"/>
      <c r="M6328" s="22"/>
      <c r="N6328" s="119" t="str">
        <f>IF(G6328="","",VLOOKUP(G6328,номенклатури!R:U,4,0))</f>
        <v/>
      </c>
      <c r="O6328" s="119" t="str">
        <f>IF(M6328="","",VLOOKUP(M6328,'14'!D:D,1,0))</f>
        <v/>
      </c>
    </row>
    <row r="6329" spans="1:15" ht="12.75" customHeight="1" x14ac:dyDescent="0.2">
      <c r="A6329" s="36" t="str">
        <f>'0'!$A$4</f>
        <v>………………..</v>
      </c>
      <c r="B6329" s="37">
        <f>'0'!$A$2</f>
        <v>46112</v>
      </c>
      <c r="C6329" s="37" t="s">
        <v>1243</v>
      </c>
      <c r="D6329" s="119" t="str">
        <f>IF(G6329="","",VLOOKUP(G6329,номенклатури!R:T,2,0))</f>
        <v/>
      </c>
      <c r="E6329" s="333" t="str">
        <f>IF(G6329="","",VLOOKUP(G6329,номенклатури!R:T,3,0))</f>
        <v/>
      </c>
      <c r="F6329" s="159" t="str">
        <f>IF(G6329="","",IF(ISERROR(VLOOKUP(G6329,номенклатури!V:V,1,0)),E6329*H6329,E6329*I6329))</f>
        <v/>
      </c>
      <c r="G6329" s="14"/>
      <c r="H6329" s="15"/>
      <c r="I6329" s="15"/>
      <c r="J6329" s="15"/>
      <c r="K6329" s="15"/>
      <c r="L6329" s="217"/>
      <c r="M6329" s="22"/>
      <c r="N6329" s="119" t="str">
        <f>IF(G6329="","",VLOOKUP(G6329,номенклатури!R:U,4,0))</f>
        <v/>
      </c>
      <c r="O6329" s="119" t="str">
        <f>IF(M6329="","",VLOOKUP(M6329,'14'!D:D,1,0))</f>
        <v/>
      </c>
    </row>
    <row r="6330" spans="1:15" ht="12.75" customHeight="1" x14ac:dyDescent="0.2">
      <c r="A6330" s="36" t="str">
        <f>'0'!$A$4</f>
        <v>………………..</v>
      </c>
      <c r="B6330" s="37">
        <f>'0'!$A$2</f>
        <v>46112</v>
      </c>
      <c r="C6330" s="37" t="s">
        <v>1243</v>
      </c>
      <c r="D6330" s="119" t="str">
        <f>IF(G6330="","",VLOOKUP(G6330,номенклатури!R:T,2,0))</f>
        <v/>
      </c>
      <c r="E6330" s="333" t="str">
        <f>IF(G6330="","",VLOOKUP(G6330,номенклатури!R:T,3,0))</f>
        <v/>
      </c>
      <c r="F6330" s="159" t="str">
        <f>IF(G6330="","",IF(ISERROR(VLOOKUP(G6330,номенклатури!V:V,1,0)),E6330*H6330,E6330*I6330))</f>
        <v/>
      </c>
      <c r="G6330" s="14"/>
      <c r="H6330" s="15"/>
      <c r="I6330" s="15"/>
      <c r="J6330" s="15"/>
      <c r="K6330" s="15"/>
      <c r="L6330" s="217"/>
      <c r="M6330" s="22"/>
      <c r="N6330" s="119" t="str">
        <f>IF(G6330="","",VLOOKUP(G6330,номенклатури!R:U,4,0))</f>
        <v/>
      </c>
      <c r="O6330" s="119" t="str">
        <f>IF(M6330="","",VLOOKUP(M6330,'14'!D:D,1,0))</f>
        <v/>
      </c>
    </row>
    <row r="6331" spans="1:15" ht="12.75" customHeight="1" x14ac:dyDescent="0.2">
      <c r="A6331" s="36" t="str">
        <f>'0'!$A$4</f>
        <v>………………..</v>
      </c>
      <c r="B6331" s="37">
        <f>'0'!$A$2</f>
        <v>46112</v>
      </c>
      <c r="C6331" s="37" t="s">
        <v>1243</v>
      </c>
      <c r="D6331" s="119" t="str">
        <f>IF(G6331="","",VLOOKUP(G6331,номенклатури!R:T,2,0))</f>
        <v/>
      </c>
      <c r="E6331" s="333" t="str">
        <f>IF(G6331="","",VLOOKUP(G6331,номенклатури!R:T,3,0))</f>
        <v/>
      </c>
      <c r="F6331" s="159" t="str">
        <f>IF(G6331="","",IF(ISERROR(VLOOKUP(G6331,номенклатури!V:V,1,0)),E6331*H6331,E6331*I6331))</f>
        <v/>
      </c>
      <c r="G6331" s="14"/>
      <c r="H6331" s="15"/>
      <c r="I6331" s="15"/>
      <c r="J6331" s="15"/>
      <c r="K6331" s="15"/>
      <c r="L6331" s="217"/>
      <c r="M6331" s="22"/>
      <c r="N6331" s="119" t="str">
        <f>IF(G6331="","",VLOOKUP(G6331,номенклатури!R:U,4,0))</f>
        <v/>
      </c>
      <c r="O6331" s="119" t="str">
        <f>IF(M6331="","",VLOOKUP(M6331,'14'!D:D,1,0))</f>
        <v/>
      </c>
    </row>
    <row r="6332" spans="1:15" ht="12.75" customHeight="1" x14ac:dyDescent="0.2">
      <c r="A6332" s="36" t="str">
        <f>'0'!$A$4</f>
        <v>………………..</v>
      </c>
      <c r="B6332" s="37">
        <f>'0'!$A$2</f>
        <v>46112</v>
      </c>
      <c r="C6332" s="37" t="s">
        <v>1243</v>
      </c>
      <c r="D6332" s="119" t="str">
        <f>IF(G6332="","",VLOOKUP(G6332,номенклатури!R:T,2,0))</f>
        <v/>
      </c>
      <c r="E6332" s="333" t="str">
        <f>IF(G6332="","",VLOOKUP(G6332,номенклатури!R:T,3,0))</f>
        <v/>
      </c>
      <c r="F6332" s="159" t="str">
        <f>IF(G6332="","",IF(ISERROR(VLOOKUP(G6332,номенклатури!V:V,1,0)),E6332*H6332,E6332*I6332))</f>
        <v/>
      </c>
      <c r="G6332" s="14"/>
      <c r="H6332" s="15"/>
      <c r="I6332" s="15"/>
      <c r="J6332" s="15"/>
      <c r="K6332" s="15"/>
      <c r="L6332" s="217"/>
      <c r="M6332" s="22"/>
      <c r="N6332" s="119" t="str">
        <f>IF(G6332="","",VLOOKUP(G6332,номенклатури!R:U,4,0))</f>
        <v/>
      </c>
      <c r="O6332" s="119" t="str">
        <f>IF(M6332="","",VLOOKUP(M6332,'14'!D:D,1,0))</f>
        <v/>
      </c>
    </row>
    <row r="6333" spans="1:15" ht="12.75" customHeight="1" x14ac:dyDescent="0.2">
      <c r="A6333" s="36" t="str">
        <f>'0'!$A$4</f>
        <v>………………..</v>
      </c>
      <c r="B6333" s="37">
        <f>'0'!$A$2</f>
        <v>46112</v>
      </c>
      <c r="C6333" s="37" t="s">
        <v>1243</v>
      </c>
      <c r="D6333" s="119" t="str">
        <f>IF(G6333="","",VLOOKUP(G6333,номенклатури!R:T,2,0))</f>
        <v/>
      </c>
      <c r="E6333" s="333" t="str">
        <f>IF(G6333="","",VLOOKUP(G6333,номенклатури!R:T,3,0))</f>
        <v/>
      </c>
      <c r="F6333" s="159" t="str">
        <f>IF(G6333="","",IF(ISERROR(VLOOKUP(G6333,номенклатури!V:V,1,0)),E6333*H6333,E6333*I6333))</f>
        <v/>
      </c>
      <c r="G6333" s="14"/>
      <c r="H6333" s="15"/>
      <c r="I6333" s="15"/>
      <c r="J6333" s="15"/>
      <c r="K6333" s="15"/>
      <c r="L6333" s="217"/>
      <c r="M6333" s="22"/>
      <c r="N6333" s="119" t="str">
        <f>IF(G6333="","",VLOOKUP(G6333,номенклатури!R:U,4,0))</f>
        <v/>
      </c>
      <c r="O6333" s="119" t="str">
        <f>IF(M6333="","",VLOOKUP(M6333,'14'!D:D,1,0))</f>
        <v/>
      </c>
    </row>
    <row r="6334" spans="1:15" ht="12.75" customHeight="1" x14ac:dyDescent="0.2">
      <c r="A6334" s="36" t="str">
        <f>'0'!$A$4</f>
        <v>………………..</v>
      </c>
      <c r="B6334" s="37">
        <f>'0'!$A$2</f>
        <v>46112</v>
      </c>
      <c r="C6334" s="37" t="s">
        <v>1243</v>
      </c>
      <c r="D6334" s="119" t="str">
        <f>IF(G6334="","",VLOOKUP(G6334,номенклатури!R:T,2,0))</f>
        <v/>
      </c>
      <c r="E6334" s="333" t="str">
        <f>IF(G6334="","",VLOOKUP(G6334,номенклатури!R:T,3,0))</f>
        <v/>
      </c>
      <c r="F6334" s="159" t="str">
        <f>IF(G6334="","",IF(ISERROR(VLOOKUP(G6334,номенклатури!V:V,1,0)),E6334*H6334,E6334*I6334))</f>
        <v/>
      </c>
      <c r="G6334" s="14"/>
      <c r="H6334" s="15"/>
      <c r="I6334" s="15"/>
      <c r="J6334" s="15"/>
      <c r="K6334" s="15"/>
      <c r="L6334" s="217"/>
      <c r="M6334" s="22"/>
      <c r="N6334" s="119" t="str">
        <f>IF(G6334="","",VLOOKUP(G6334,номенклатури!R:U,4,0))</f>
        <v/>
      </c>
      <c r="O6334" s="119" t="str">
        <f>IF(M6334="","",VLOOKUP(M6334,'14'!D:D,1,0))</f>
        <v/>
      </c>
    </row>
    <row r="6335" spans="1:15" ht="12.75" customHeight="1" x14ac:dyDescent="0.2">
      <c r="A6335" s="36" t="str">
        <f>'0'!$A$4</f>
        <v>………………..</v>
      </c>
      <c r="B6335" s="37">
        <f>'0'!$A$2</f>
        <v>46112</v>
      </c>
      <c r="C6335" s="37" t="s">
        <v>1243</v>
      </c>
      <c r="D6335" s="119" t="str">
        <f>IF(G6335="","",VLOOKUP(G6335,номенклатури!R:T,2,0))</f>
        <v/>
      </c>
      <c r="E6335" s="333" t="str">
        <f>IF(G6335="","",VLOOKUP(G6335,номенклатури!R:T,3,0))</f>
        <v/>
      </c>
      <c r="F6335" s="159" t="str">
        <f>IF(G6335="","",IF(ISERROR(VLOOKUP(G6335,номенклатури!V:V,1,0)),E6335*H6335,E6335*I6335))</f>
        <v/>
      </c>
      <c r="G6335" s="14"/>
      <c r="H6335" s="15"/>
      <c r="I6335" s="15"/>
      <c r="J6335" s="15"/>
      <c r="K6335" s="15"/>
      <c r="L6335" s="217"/>
      <c r="M6335" s="22"/>
      <c r="N6335" s="119" t="str">
        <f>IF(G6335="","",VLOOKUP(G6335,номенклатури!R:U,4,0))</f>
        <v/>
      </c>
      <c r="O6335" s="119" t="str">
        <f>IF(M6335="","",VLOOKUP(M6335,'14'!D:D,1,0))</f>
        <v/>
      </c>
    </row>
    <row r="6336" spans="1:15" ht="12.75" customHeight="1" x14ac:dyDescent="0.2">
      <c r="A6336" s="36" t="str">
        <f>'0'!$A$4</f>
        <v>………………..</v>
      </c>
      <c r="B6336" s="37">
        <f>'0'!$A$2</f>
        <v>46112</v>
      </c>
      <c r="C6336" s="37" t="s">
        <v>1243</v>
      </c>
      <c r="D6336" s="119" t="str">
        <f>IF(G6336="","",VLOOKUP(G6336,номенклатури!R:T,2,0))</f>
        <v/>
      </c>
      <c r="E6336" s="333" t="str">
        <f>IF(G6336="","",VLOOKUP(G6336,номенклатури!R:T,3,0))</f>
        <v/>
      </c>
      <c r="F6336" s="159" t="str">
        <f>IF(G6336="","",IF(ISERROR(VLOOKUP(G6336,номенклатури!V:V,1,0)),E6336*H6336,E6336*I6336))</f>
        <v/>
      </c>
      <c r="G6336" s="14"/>
      <c r="H6336" s="15"/>
      <c r="I6336" s="15"/>
      <c r="J6336" s="15"/>
      <c r="K6336" s="15"/>
      <c r="L6336" s="217"/>
      <c r="M6336" s="22"/>
      <c r="N6336" s="119" t="str">
        <f>IF(G6336="","",VLOOKUP(G6336,номенклатури!R:U,4,0))</f>
        <v/>
      </c>
      <c r="O6336" s="119" t="str">
        <f>IF(M6336="","",VLOOKUP(M6336,'14'!D:D,1,0))</f>
        <v/>
      </c>
    </row>
    <row r="6337" spans="1:15" ht="12.75" customHeight="1" x14ac:dyDescent="0.2">
      <c r="A6337" s="36" t="str">
        <f>'0'!$A$4</f>
        <v>………………..</v>
      </c>
      <c r="B6337" s="37">
        <f>'0'!$A$2</f>
        <v>46112</v>
      </c>
      <c r="C6337" s="37" t="s">
        <v>1243</v>
      </c>
      <c r="D6337" s="119" t="str">
        <f>IF(G6337="","",VLOOKUP(G6337,номенклатури!R:T,2,0))</f>
        <v/>
      </c>
      <c r="E6337" s="333" t="str">
        <f>IF(G6337="","",VLOOKUP(G6337,номенклатури!R:T,3,0))</f>
        <v/>
      </c>
      <c r="F6337" s="159" t="str">
        <f>IF(G6337="","",IF(ISERROR(VLOOKUP(G6337,номенклатури!V:V,1,0)),E6337*H6337,E6337*I6337))</f>
        <v/>
      </c>
      <c r="G6337" s="14"/>
      <c r="H6337" s="15"/>
      <c r="I6337" s="15"/>
      <c r="J6337" s="15"/>
      <c r="K6337" s="15"/>
      <c r="L6337" s="217"/>
      <c r="M6337" s="22"/>
      <c r="N6337" s="119" t="str">
        <f>IF(G6337="","",VLOOKUP(G6337,номенклатури!R:U,4,0))</f>
        <v/>
      </c>
      <c r="O6337" s="119" t="str">
        <f>IF(M6337="","",VLOOKUP(M6337,'14'!D:D,1,0))</f>
        <v/>
      </c>
    </row>
    <row r="6338" spans="1:15" ht="12.75" customHeight="1" x14ac:dyDescent="0.2">
      <c r="A6338" s="36" t="str">
        <f>'0'!$A$4</f>
        <v>………………..</v>
      </c>
      <c r="B6338" s="37">
        <f>'0'!$A$2</f>
        <v>46112</v>
      </c>
      <c r="C6338" s="37" t="s">
        <v>1243</v>
      </c>
      <c r="D6338" s="119" t="str">
        <f>IF(G6338="","",VLOOKUP(G6338,номенклатури!R:T,2,0))</f>
        <v/>
      </c>
      <c r="E6338" s="333" t="str">
        <f>IF(G6338="","",VLOOKUP(G6338,номенклатури!R:T,3,0))</f>
        <v/>
      </c>
      <c r="F6338" s="159" t="str">
        <f>IF(G6338="","",IF(ISERROR(VLOOKUP(G6338,номенклатури!V:V,1,0)),E6338*H6338,E6338*I6338))</f>
        <v/>
      </c>
      <c r="G6338" s="14"/>
      <c r="H6338" s="15"/>
      <c r="I6338" s="15"/>
      <c r="J6338" s="15"/>
      <c r="K6338" s="15"/>
      <c r="L6338" s="217"/>
      <c r="M6338" s="22"/>
      <c r="N6338" s="119" t="str">
        <f>IF(G6338="","",VLOOKUP(G6338,номенклатури!R:U,4,0))</f>
        <v/>
      </c>
      <c r="O6338" s="119" t="str">
        <f>IF(M6338="","",VLOOKUP(M6338,'14'!D:D,1,0))</f>
        <v/>
      </c>
    </row>
    <row r="6339" spans="1:15" ht="12.75" customHeight="1" x14ac:dyDescent="0.2">
      <c r="A6339" s="36" t="str">
        <f>'0'!$A$4</f>
        <v>………………..</v>
      </c>
      <c r="B6339" s="37">
        <f>'0'!$A$2</f>
        <v>46112</v>
      </c>
      <c r="C6339" s="37" t="s">
        <v>1243</v>
      </c>
      <c r="D6339" s="119" t="str">
        <f>IF(G6339="","",VLOOKUP(G6339,номенклатури!R:T,2,0))</f>
        <v/>
      </c>
      <c r="E6339" s="333" t="str">
        <f>IF(G6339="","",VLOOKUP(G6339,номенклатури!R:T,3,0))</f>
        <v/>
      </c>
      <c r="F6339" s="159" t="str">
        <f>IF(G6339="","",IF(ISERROR(VLOOKUP(G6339,номенклатури!V:V,1,0)),E6339*H6339,E6339*I6339))</f>
        <v/>
      </c>
      <c r="G6339" s="14"/>
      <c r="H6339" s="15"/>
      <c r="I6339" s="15"/>
      <c r="J6339" s="15"/>
      <c r="K6339" s="15"/>
      <c r="L6339" s="217"/>
      <c r="M6339" s="22"/>
      <c r="N6339" s="119" t="str">
        <f>IF(G6339="","",VLOOKUP(G6339,номенклатури!R:U,4,0))</f>
        <v/>
      </c>
      <c r="O6339" s="119" t="str">
        <f>IF(M6339="","",VLOOKUP(M6339,'14'!D:D,1,0))</f>
        <v/>
      </c>
    </row>
    <row r="6340" spans="1:15" ht="12.75" customHeight="1" x14ac:dyDescent="0.2">
      <c r="A6340" s="36" t="str">
        <f>'0'!$A$4</f>
        <v>………………..</v>
      </c>
      <c r="B6340" s="37">
        <f>'0'!$A$2</f>
        <v>46112</v>
      </c>
      <c r="C6340" s="37" t="s">
        <v>1243</v>
      </c>
      <c r="D6340" s="119" t="str">
        <f>IF(G6340="","",VLOOKUP(G6340,номенклатури!R:T,2,0))</f>
        <v/>
      </c>
      <c r="E6340" s="333" t="str">
        <f>IF(G6340="","",VLOOKUP(G6340,номенклатури!R:T,3,0))</f>
        <v/>
      </c>
      <c r="F6340" s="159" t="str">
        <f>IF(G6340="","",IF(ISERROR(VLOOKUP(G6340,номенклатури!V:V,1,0)),E6340*H6340,E6340*I6340))</f>
        <v/>
      </c>
      <c r="G6340" s="14"/>
      <c r="H6340" s="15"/>
      <c r="I6340" s="15"/>
      <c r="J6340" s="15"/>
      <c r="K6340" s="15"/>
      <c r="L6340" s="217"/>
      <c r="M6340" s="22"/>
      <c r="N6340" s="119" t="str">
        <f>IF(G6340="","",VLOOKUP(G6340,номенклатури!R:U,4,0))</f>
        <v/>
      </c>
      <c r="O6340" s="119" t="str">
        <f>IF(M6340="","",VLOOKUP(M6340,'14'!D:D,1,0))</f>
        <v/>
      </c>
    </row>
    <row r="6341" spans="1:15" ht="12.75" customHeight="1" x14ac:dyDescent="0.2">
      <c r="A6341" s="36" t="str">
        <f>'0'!$A$4</f>
        <v>………………..</v>
      </c>
      <c r="B6341" s="37">
        <f>'0'!$A$2</f>
        <v>46112</v>
      </c>
      <c r="C6341" s="37" t="s">
        <v>1243</v>
      </c>
      <c r="D6341" s="119" t="str">
        <f>IF(G6341="","",VLOOKUP(G6341,номенклатури!R:T,2,0))</f>
        <v/>
      </c>
      <c r="E6341" s="333" t="str">
        <f>IF(G6341="","",VLOOKUP(G6341,номенклатури!R:T,3,0))</f>
        <v/>
      </c>
      <c r="F6341" s="159" t="str">
        <f>IF(G6341="","",IF(ISERROR(VLOOKUP(G6341,номенклатури!V:V,1,0)),E6341*H6341,E6341*I6341))</f>
        <v/>
      </c>
      <c r="G6341" s="14"/>
      <c r="H6341" s="15"/>
      <c r="I6341" s="15"/>
      <c r="J6341" s="15"/>
      <c r="K6341" s="15"/>
      <c r="L6341" s="217"/>
      <c r="M6341" s="22"/>
      <c r="N6341" s="119" t="str">
        <f>IF(G6341="","",VLOOKUP(G6341,номенклатури!R:U,4,0))</f>
        <v/>
      </c>
      <c r="O6341" s="119" t="str">
        <f>IF(M6341="","",VLOOKUP(M6341,'14'!D:D,1,0))</f>
        <v/>
      </c>
    </row>
    <row r="6342" spans="1:15" ht="12.75" customHeight="1" x14ac:dyDescent="0.2">
      <c r="A6342" s="36" t="str">
        <f>'0'!$A$4</f>
        <v>………………..</v>
      </c>
      <c r="B6342" s="37">
        <f>'0'!$A$2</f>
        <v>46112</v>
      </c>
      <c r="C6342" s="37" t="s">
        <v>1243</v>
      </c>
      <c r="D6342" s="119" t="str">
        <f>IF(G6342="","",VLOOKUP(G6342,номенклатури!R:T,2,0))</f>
        <v/>
      </c>
      <c r="E6342" s="333" t="str">
        <f>IF(G6342="","",VLOOKUP(G6342,номенклатури!R:T,3,0))</f>
        <v/>
      </c>
      <c r="F6342" s="159" t="str">
        <f>IF(G6342="","",IF(ISERROR(VLOOKUP(G6342,номенклатури!V:V,1,0)),E6342*H6342,E6342*I6342))</f>
        <v/>
      </c>
      <c r="G6342" s="14"/>
      <c r="H6342" s="15"/>
      <c r="I6342" s="15"/>
      <c r="J6342" s="15"/>
      <c r="K6342" s="15"/>
      <c r="L6342" s="217"/>
      <c r="M6342" s="22"/>
      <c r="N6342" s="119" t="str">
        <f>IF(G6342="","",VLOOKUP(G6342,номенклатури!R:U,4,0))</f>
        <v/>
      </c>
      <c r="O6342" s="119" t="str">
        <f>IF(M6342="","",VLOOKUP(M6342,'14'!D:D,1,0))</f>
        <v/>
      </c>
    </row>
    <row r="6343" spans="1:15" ht="12.75" customHeight="1" x14ac:dyDescent="0.2">
      <c r="A6343" s="36" t="str">
        <f>'0'!$A$4</f>
        <v>………………..</v>
      </c>
      <c r="B6343" s="37">
        <f>'0'!$A$2</f>
        <v>46112</v>
      </c>
      <c r="C6343" s="37" t="s">
        <v>1243</v>
      </c>
      <c r="D6343" s="119" t="str">
        <f>IF(G6343="","",VLOOKUP(G6343,номенклатури!R:T,2,0))</f>
        <v/>
      </c>
      <c r="E6343" s="333" t="str">
        <f>IF(G6343="","",VLOOKUP(G6343,номенклатури!R:T,3,0))</f>
        <v/>
      </c>
      <c r="F6343" s="159" t="str">
        <f>IF(G6343="","",IF(ISERROR(VLOOKUP(G6343,номенклатури!V:V,1,0)),E6343*H6343,E6343*I6343))</f>
        <v/>
      </c>
      <c r="G6343" s="14"/>
      <c r="H6343" s="15"/>
      <c r="I6343" s="15"/>
      <c r="J6343" s="15"/>
      <c r="K6343" s="15"/>
      <c r="L6343" s="217"/>
      <c r="M6343" s="22"/>
      <c r="N6343" s="119" t="str">
        <f>IF(G6343="","",VLOOKUP(G6343,номенклатури!R:U,4,0))</f>
        <v/>
      </c>
      <c r="O6343" s="119" t="str">
        <f>IF(M6343="","",VLOOKUP(M6343,'14'!D:D,1,0))</f>
        <v/>
      </c>
    </row>
    <row r="6344" spans="1:15" ht="12.75" customHeight="1" x14ac:dyDescent="0.2">
      <c r="A6344" s="36" t="str">
        <f>'0'!$A$4</f>
        <v>………………..</v>
      </c>
      <c r="B6344" s="37">
        <f>'0'!$A$2</f>
        <v>46112</v>
      </c>
      <c r="C6344" s="37" t="s">
        <v>1243</v>
      </c>
      <c r="D6344" s="119" t="str">
        <f>IF(G6344="","",VLOOKUP(G6344,номенклатури!R:T,2,0))</f>
        <v/>
      </c>
      <c r="E6344" s="333" t="str">
        <f>IF(G6344="","",VLOOKUP(G6344,номенклатури!R:T,3,0))</f>
        <v/>
      </c>
      <c r="F6344" s="159" t="str">
        <f>IF(G6344="","",IF(ISERROR(VLOOKUP(G6344,номенклатури!V:V,1,0)),E6344*H6344,E6344*I6344))</f>
        <v/>
      </c>
      <c r="G6344" s="14"/>
      <c r="H6344" s="15"/>
      <c r="I6344" s="15"/>
      <c r="J6344" s="15"/>
      <c r="K6344" s="15"/>
      <c r="L6344" s="217"/>
      <c r="M6344" s="22"/>
      <c r="N6344" s="119" t="str">
        <f>IF(G6344="","",VLOOKUP(G6344,номенклатури!R:U,4,0))</f>
        <v/>
      </c>
      <c r="O6344" s="119" t="str">
        <f>IF(M6344="","",VLOOKUP(M6344,'14'!D:D,1,0))</f>
        <v/>
      </c>
    </row>
    <row r="6345" spans="1:15" ht="12.75" customHeight="1" x14ac:dyDescent="0.2">
      <c r="A6345" s="36" t="str">
        <f>'0'!$A$4</f>
        <v>………………..</v>
      </c>
      <c r="B6345" s="37">
        <f>'0'!$A$2</f>
        <v>46112</v>
      </c>
      <c r="C6345" s="37" t="s">
        <v>1243</v>
      </c>
      <c r="D6345" s="119" t="str">
        <f>IF(G6345="","",VLOOKUP(G6345,номенклатури!R:T,2,0))</f>
        <v/>
      </c>
      <c r="E6345" s="333" t="str">
        <f>IF(G6345="","",VLOOKUP(G6345,номенклатури!R:T,3,0))</f>
        <v/>
      </c>
      <c r="F6345" s="159" t="str">
        <f>IF(G6345="","",IF(ISERROR(VLOOKUP(G6345,номенклатури!V:V,1,0)),E6345*H6345,E6345*I6345))</f>
        <v/>
      </c>
      <c r="G6345" s="14"/>
      <c r="H6345" s="15"/>
      <c r="I6345" s="15"/>
      <c r="J6345" s="15"/>
      <c r="K6345" s="15"/>
      <c r="L6345" s="217"/>
      <c r="M6345" s="22"/>
      <c r="N6345" s="119" t="str">
        <f>IF(G6345="","",VLOOKUP(G6345,номенклатури!R:U,4,0))</f>
        <v/>
      </c>
      <c r="O6345" s="119" t="str">
        <f>IF(M6345="","",VLOOKUP(M6345,'14'!D:D,1,0))</f>
        <v/>
      </c>
    </row>
    <row r="6346" spans="1:15" ht="12.75" customHeight="1" x14ac:dyDescent="0.2">
      <c r="A6346" s="36" t="str">
        <f>'0'!$A$4</f>
        <v>………………..</v>
      </c>
      <c r="B6346" s="37">
        <f>'0'!$A$2</f>
        <v>46112</v>
      </c>
      <c r="C6346" s="37" t="s">
        <v>1243</v>
      </c>
      <c r="D6346" s="119" t="str">
        <f>IF(G6346="","",VLOOKUP(G6346,номенклатури!R:T,2,0))</f>
        <v/>
      </c>
      <c r="E6346" s="333" t="str">
        <f>IF(G6346="","",VLOOKUP(G6346,номенклатури!R:T,3,0))</f>
        <v/>
      </c>
      <c r="F6346" s="159" t="str">
        <f>IF(G6346="","",IF(ISERROR(VLOOKUP(G6346,номенклатури!V:V,1,0)),E6346*H6346,E6346*I6346))</f>
        <v/>
      </c>
      <c r="G6346" s="14"/>
      <c r="H6346" s="15"/>
      <c r="I6346" s="15"/>
      <c r="J6346" s="15"/>
      <c r="K6346" s="15"/>
      <c r="L6346" s="217"/>
      <c r="M6346" s="22"/>
      <c r="N6346" s="119" t="str">
        <f>IF(G6346="","",VLOOKUP(G6346,номенклатури!R:U,4,0))</f>
        <v/>
      </c>
      <c r="O6346" s="119" t="str">
        <f>IF(M6346="","",VLOOKUP(M6346,'14'!D:D,1,0))</f>
        <v/>
      </c>
    </row>
    <row r="6347" spans="1:15" ht="12.75" customHeight="1" x14ac:dyDescent="0.2">
      <c r="A6347" s="36" t="str">
        <f>'0'!$A$4</f>
        <v>………………..</v>
      </c>
      <c r="B6347" s="37">
        <f>'0'!$A$2</f>
        <v>46112</v>
      </c>
      <c r="C6347" s="37" t="s">
        <v>1243</v>
      </c>
      <c r="D6347" s="119" t="str">
        <f>IF(G6347="","",VLOOKUP(G6347,номенклатури!R:T,2,0))</f>
        <v/>
      </c>
      <c r="E6347" s="333" t="str">
        <f>IF(G6347="","",VLOOKUP(G6347,номенклатури!R:T,3,0))</f>
        <v/>
      </c>
      <c r="F6347" s="159" t="str">
        <f>IF(G6347="","",IF(ISERROR(VLOOKUP(G6347,номенклатури!V:V,1,0)),E6347*H6347,E6347*I6347))</f>
        <v/>
      </c>
      <c r="G6347" s="14"/>
      <c r="H6347" s="15"/>
      <c r="I6347" s="15"/>
      <c r="J6347" s="15"/>
      <c r="K6347" s="15"/>
      <c r="L6347" s="217"/>
      <c r="M6347" s="22"/>
      <c r="N6347" s="119" t="str">
        <f>IF(G6347="","",VLOOKUP(G6347,номенклатури!R:U,4,0))</f>
        <v/>
      </c>
      <c r="O6347" s="119" t="str">
        <f>IF(M6347="","",VLOOKUP(M6347,'14'!D:D,1,0))</f>
        <v/>
      </c>
    </row>
    <row r="6348" spans="1:15" ht="12.75" customHeight="1" x14ac:dyDescent="0.2">
      <c r="A6348" s="36" t="str">
        <f>'0'!$A$4</f>
        <v>………………..</v>
      </c>
      <c r="B6348" s="37">
        <f>'0'!$A$2</f>
        <v>46112</v>
      </c>
      <c r="C6348" s="37" t="s">
        <v>1243</v>
      </c>
      <c r="D6348" s="119" t="str">
        <f>IF(G6348="","",VLOOKUP(G6348,номенклатури!R:T,2,0))</f>
        <v/>
      </c>
      <c r="E6348" s="333" t="str">
        <f>IF(G6348="","",VLOOKUP(G6348,номенклатури!R:T,3,0))</f>
        <v/>
      </c>
      <c r="F6348" s="159" t="str">
        <f>IF(G6348="","",IF(ISERROR(VLOOKUP(G6348,номенклатури!V:V,1,0)),E6348*H6348,E6348*I6348))</f>
        <v/>
      </c>
      <c r="G6348" s="14"/>
      <c r="H6348" s="15"/>
      <c r="I6348" s="15"/>
      <c r="J6348" s="15"/>
      <c r="K6348" s="15"/>
      <c r="L6348" s="217"/>
      <c r="M6348" s="22"/>
      <c r="N6348" s="119" t="str">
        <f>IF(G6348="","",VLOOKUP(G6348,номенклатури!R:U,4,0))</f>
        <v/>
      </c>
      <c r="O6348" s="119" t="str">
        <f>IF(M6348="","",VLOOKUP(M6348,'14'!D:D,1,0))</f>
        <v/>
      </c>
    </row>
    <row r="6349" spans="1:15" ht="12.75" customHeight="1" x14ac:dyDescent="0.2">
      <c r="A6349" s="36" t="str">
        <f>'0'!$A$4</f>
        <v>………………..</v>
      </c>
      <c r="B6349" s="37">
        <f>'0'!$A$2</f>
        <v>46112</v>
      </c>
      <c r="C6349" s="37" t="s">
        <v>1243</v>
      </c>
      <c r="D6349" s="119" t="str">
        <f>IF(G6349="","",VLOOKUP(G6349,номенклатури!R:T,2,0))</f>
        <v/>
      </c>
      <c r="E6349" s="333" t="str">
        <f>IF(G6349="","",VLOOKUP(G6349,номенклатури!R:T,3,0))</f>
        <v/>
      </c>
      <c r="F6349" s="159" t="str">
        <f>IF(G6349="","",IF(ISERROR(VLOOKUP(G6349,номенклатури!V:V,1,0)),E6349*H6349,E6349*I6349))</f>
        <v/>
      </c>
      <c r="G6349" s="14"/>
      <c r="H6349" s="15"/>
      <c r="I6349" s="15"/>
      <c r="J6349" s="15"/>
      <c r="K6349" s="15"/>
      <c r="L6349" s="217"/>
      <c r="M6349" s="22"/>
      <c r="N6349" s="119" t="str">
        <f>IF(G6349="","",VLOOKUP(G6349,номенклатури!R:U,4,0))</f>
        <v/>
      </c>
      <c r="O6349" s="119" t="str">
        <f>IF(M6349="","",VLOOKUP(M6349,'14'!D:D,1,0))</f>
        <v/>
      </c>
    </row>
    <row r="6350" spans="1:15" ht="12.75" customHeight="1" x14ac:dyDescent="0.2">
      <c r="A6350" s="36" t="str">
        <f>'0'!$A$4</f>
        <v>………………..</v>
      </c>
      <c r="B6350" s="37">
        <f>'0'!$A$2</f>
        <v>46112</v>
      </c>
      <c r="C6350" s="37" t="s">
        <v>1243</v>
      </c>
      <c r="D6350" s="119" t="str">
        <f>IF(G6350="","",VLOOKUP(G6350,номенклатури!R:T,2,0))</f>
        <v/>
      </c>
      <c r="E6350" s="333" t="str">
        <f>IF(G6350="","",VLOOKUP(G6350,номенклатури!R:T,3,0))</f>
        <v/>
      </c>
      <c r="F6350" s="159" t="str">
        <f>IF(G6350="","",IF(ISERROR(VLOOKUP(G6350,номенклатури!V:V,1,0)),E6350*H6350,E6350*I6350))</f>
        <v/>
      </c>
      <c r="G6350" s="14"/>
      <c r="H6350" s="15"/>
      <c r="I6350" s="15"/>
      <c r="J6350" s="15"/>
      <c r="K6350" s="15"/>
      <c r="L6350" s="217"/>
      <c r="M6350" s="22"/>
      <c r="N6350" s="119" t="str">
        <f>IF(G6350="","",VLOOKUP(G6350,номенклатури!R:U,4,0))</f>
        <v/>
      </c>
      <c r="O6350" s="119" t="str">
        <f>IF(M6350="","",VLOOKUP(M6350,'14'!D:D,1,0))</f>
        <v/>
      </c>
    </row>
    <row r="6351" spans="1:15" ht="12.75" customHeight="1" x14ac:dyDescent="0.2">
      <c r="A6351" s="36" t="str">
        <f>'0'!$A$4</f>
        <v>………………..</v>
      </c>
      <c r="B6351" s="37">
        <f>'0'!$A$2</f>
        <v>46112</v>
      </c>
      <c r="C6351" s="37" t="s">
        <v>1243</v>
      </c>
      <c r="D6351" s="119" t="str">
        <f>IF(G6351="","",VLOOKUP(G6351,номенклатури!R:T,2,0))</f>
        <v/>
      </c>
      <c r="E6351" s="333" t="str">
        <f>IF(G6351="","",VLOOKUP(G6351,номенклатури!R:T,3,0))</f>
        <v/>
      </c>
      <c r="F6351" s="159" t="str">
        <f>IF(G6351="","",IF(ISERROR(VLOOKUP(G6351,номенклатури!V:V,1,0)),E6351*H6351,E6351*I6351))</f>
        <v/>
      </c>
      <c r="G6351" s="14"/>
      <c r="H6351" s="15"/>
      <c r="I6351" s="15"/>
      <c r="J6351" s="15"/>
      <c r="K6351" s="15"/>
      <c r="L6351" s="217"/>
      <c r="M6351" s="22"/>
      <c r="N6351" s="119" t="str">
        <f>IF(G6351="","",VLOOKUP(G6351,номенклатури!R:U,4,0))</f>
        <v/>
      </c>
      <c r="O6351" s="119" t="str">
        <f>IF(M6351="","",VLOOKUP(M6351,'14'!D:D,1,0))</f>
        <v/>
      </c>
    </row>
    <row r="6352" spans="1:15" ht="12.75" customHeight="1" x14ac:dyDescent="0.2">
      <c r="A6352" s="36" t="str">
        <f>'0'!$A$4</f>
        <v>………………..</v>
      </c>
      <c r="B6352" s="37">
        <f>'0'!$A$2</f>
        <v>46112</v>
      </c>
      <c r="C6352" s="37" t="s">
        <v>1243</v>
      </c>
      <c r="D6352" s="119" t="str">
        <f>IF(G6352="","",VLOOKUP(G6352,номенклатури!R:T,2,0))</f>
        <v/>
      </c>
      <c r="E6352" s="333" t="str">
        <f>IF(G6352="","",VLOOKUP(G6352,номенклатури!R:T,3,0))</f>
        <v/>
      </c>
      <c r="F6352" s="159" t="str">
        <f>IF(G6352="","",IF(ISERROR(VLOOKUP(G6352,номенклатури!V:V,1,0)),E6352*H6352,E6352*I6352))</f>
        <v/>
      </c>
      <c r="G6352" s="14"/>
      <c r="H6352" s="15"/>
      <c r="I6352" s="15"/>
      <c r="J6352" s="15"/>
      <c r="K6352" s="15"/>
      <c r="L6352" s="217"/>
      <c r="M6352" s="22"/>
      <c r="N6352" s="119" t="str">
        <f>IF(G6352="","",VLOOKUP(G6352,номенклатури!R:U,4,0))</f>
        <v/>
      </c>
      <c r="O6352" s="119" t="str">
        <f>IF(M6352="","",VLOOKUP(M6352,'14'!D:D,1,0))</f>
        <v/>
      </c>
    </row>
    <row r="6353" spans="1:15" ht="12.75" customHeight="1" x14ac:dyDescent="0.2">
      <c r="A6353" s="36" t="str">
        <f>'0'!$A$4</f>
        <v>………………..</v>
      </c>
      <c r="B6353" s="37">
        <f>'0'!$A$2</f>
        <v>46112</v>
      </c>
      <c r="C6353" s="37" t="s">
        <v>1243</v>
      </c>
      <c r="D6353" s="119" t="str">
        <f>IF(G6353="","",VLOOKUP(G6353,номенклатури!R:T,2,0))</f>
        <v/>
      </c>
      <c r="E6353" s="333" t="str">
        <f>IF(G6353="","",VLOOKUP(G6353,номенклатури!R:T,3,0))</f>
        <v/>
      </c>
      <c r="F6353" s="159" t="str">
        <f>IF(G6353="","",IF(ISERROR(VLOOKUP(G6353,номенклатури!V:V,1,0)),E6353*H6353,E6353*I6353))</f>
        <v/>
      </c>
      <c r="G6353" s="14"/>
      <c r="H6353" s="15"/>
      <c r="I6353" s="15"/>
      <c r="J6353" s="15"/>
      <c r="K6353" s="15"/>
      <c r="L6353" s="217"/>
      <c r="M6353" s="22"/>
      <c r="N6353" s="119" t="str">
        <f>IF(G6353="","",VLOOKUP(G6353,номенклатури!R:U,4,0))</f>
        <v/>
      </c>
      <c r="O6353" s="119" t="str">
        <f>IF(M6353="","",VLOOKUP(M6353,'14'!D:D,1,0))</f>
        <v/>
      </c>
    </row>
    <row r="6354" spans="1:15" ht="12.75" customHeight="1" x14ac:dyDescent="0.2">
      <c r="A6354" s="36" t="str">
        <f>'0'!$A$4</f>
        <v>………………..</v>
      </c>
      <c r="B6354" s="37">
        <f>'0'!$A$2</f>
        <v>46112</v>
      </c>
      <c r="C6354" s="37" t="s">
        <v>1243</v>
      </c>
      <c r="D6354" s="119" t="str">
        <f>IF(G6354="","",VLOOKUP(G6354,номенклатури!R:T,2,0))</f>
        <v/>
      </c>
      <c r="E6354" s="333" t="str">
        <f>IF(G6354="","",VLOOKUP(G6354,номенклатури!R:T,3,0))</f>
        <v/>
      </c>
      <c r="F6354" s="159" t="str">
        <f>IF(G6354="","",IF(ISERROR(VLOOKUP(G6354,номенклатури!V:V,1,0)),E6354*H6354,E6354*I6354))</f>
        <v/>
      </c>
      <c r="G6354" s="14"/>
      <c r="H6354" s="15"/>
      <c r="I6354" s="15"/>
      <c r="J6354" s="15"/>
      <c r="K6354" s="15"/>
      <c r="L6354" s="217"/>
      <c r="M6354" s="22"/>
      <c r="N6354" s="119" t="str">
        <f>IF(G6354="","",VLOOKUP(G6354,номенклатури!R:U,4,0))</f>
        <v/>
      </c>
      <c r="O6354" s="119" t="str">
        <f>IF(M6354="","",VLOOKUP(M6354,'14'!D:D,1,0))</f>
        <v/>
      </c>
    </row>
    <row r="6355" spans="1:15" ht="12.75" customHeight="1" x14ac:dyDescent="0.2">
      <c r="A6355" s="36" t="str">
        <f>'0'!$A$4</f>
        <v>………………..</v>
      </c>
      <c r="B6355" s="37">
        <f>'0'!$A$2</f>
        <v>46112</v>
      </c>
      <c r="C6355" s="37" t="s">
        <v>1243</v>
      </c>
      <c r="D6355" s="119" t="str">
        <f>IF(G6355="","",VLOOKUP(G6355,номенклатури!R:T,2,0))</f>
        <v/>
      </c>
      <c r="E6355" s="333" t="str">
        <f>IF(G6355="","",VLOOKUP(G6355,номенклатури!R:T,3,0))</f>
        <v/>
      </c>
      <c r="F6355" s="159" t="str">
        <f>IF(G6355="","",IF(ISERROR(VLOOKUP(G6355,номенклатури!V:V,1,0)),E6355*H6355,E6355*I6355))</f>
        <v/>
      </c>
      <c r="G6355" s="14"/>
      <c r="H6355" s="15"/>
      <c r="I6355" s="15"/>
      <c r="J6355" s="15"/>
      <c r="K6355" s="15"/>
      <c r="L6355" s="217"/>
      <c r="M6355" s="22"/>
      <c r="N6355" s="119" t="str">
        <f>IF(G6355="","",VLOOKUP(G6355,номенклатури!R:U,4,0))</f>
        <v/>
      </c>
      <c r="O6355" s="119" t="str">
        <f>IF(M6355="","",VLOOKUP(M6355,'14'!D:D,1,0))</f>
        <v/>
      </c>
    </row>
    <row r="6356" spans="1:15" ht="12.75" customHeight="1" x14ac:dyDescent="0.2">
      <c r="A6356" s="36" t="str">
        <f>'0'!$A$4</f>
        <v>………………..</v>
      </c>
      <c r="B6356" s="37">
        <f>'0'!$A$2</f>
        <v>46112</v>
      </c>
      <c r="C6356" s="37" t="s">
        <v>1243</v>
      </c>
      <c r="D6356" s="119" t="str">
        <f>IF(G6356="","",VLOOKUP(G6356,номенклатури!R:T,2,0))</f>
        <v/>
      </c>
      <c r="E6356" s="333" t="str">
        <f>IF(G6356="","",VLOOKUP(G6356,номенклатури!R:T,3,0))</f>
        <v/>
      </c>
      <c r="F6356" s="159" t="str">
        <f>IF(G6356="","",IF(ISERROR(VLOOKUP(G6356,номенклатури!V:V,1,0)),E6356*H6356,E6356*I6356))</f>
        <v/>
      </c>
      <c r="G6356" s="14"/>
      <c r="H6356" s="15"/>
      <c r="I6356" s="15"/>
      <c r="J6356" s="15"/>
      <c r="K6356" s="15"/>
      <c r="L6356" s="217"/>
      <c r="M6356" s="22"/>
      <c r="N6356" s="119" t="str">
        <f>IF(G6356="","",VLOOKUP(G6356,номенклатури!R:U,4,0))</f>
        <v/>
      </c>
      <c r="O6356" s="119" t="str">
        <f>IF(M6356="","",VLOOKUP(M6356,'14'!D:D,1,0))</f>
        <v/>
      </c>
    </row>
    <row r="6357" spans="1:15" ht="12.75" customHeight="1" x14ac:dyDescent="0.2">
      <c r="A6357" s="36" t="str">
        <f>'0'!$A$4</f>
        <v>………………..</v>
      </c>
      <c r="B6357" s="37">
        <f>'0'!$A$2</f>
        <v>46112</v>
      </c>
      <c r="C6357" s="37" t="s">
        <v>1243</v>
      </c>
      <c r="D6357" s="119" t="str">
        <f>IF(G6357="","",VLOOKUP(G6357,номенклатури!R:T,2,0))</f>
        <v/>
      </c>
      <c r="E6357" s="333" t="str">
        <f>IF(G6357="","",VLOOKUP(G6357,номенклатури!R:T,3,0))</f>
        <v/>
      </c>
      <c r="F6357" s="159" t="str">
        <f>IF(G6357="","",IF(ISERROR(VLOOKUP(G6357,номенклатури!V:V,1,0)),E6357*H6357,E6357*I6357))</f>
        <v/>
      </c>
      <c r="G6357" s="14"/>
      <c r="H6357" s="15"/>
      <c r="I6357" s="15"/>
      <c r="J6357" s="15"/>
      <c r="K6357" s="15"/>
      <c r="L6357" s="217"/>
      <c r="M6357" s="22"/>
      <c r="N6357" s="119" t="str">
        <f>IF(G6357="","",VLOOKUP(G6357,номенклатури!R:U,4,0))</f>
        <v/>
      </c>
      <c r="O6357" s="119" t="str">
        <f>IF(M6357="","",VLOOKUP(M6357,'14'!D:D,1,0))</f>
        <v/>
      </c>
    </row>
    <row r="6358" spans="1:15" ht="12.75" customHeight="1" x14ac:dyDescent="0.2">
      <c r="A6358" s="36" t="str">
        <f>'0'!$A$4</f>
        <v>………………..</v>
      </c>
      <c r="B6358" s="37">
        <f>'0'!$A$2</f>
        <v>46112</v>
      </c>
      <c r="C6358" s="37" t="s">
        <v>1243</v>
      </c>
      <c r="D6358" s="119" t="str">
        <f>IF(G6358="","",VLOOKUP(G6358,номенклатури!R:T,2,0))</f>
        <v/>
      </c>
      <c r="E6358" s="333" t="str">
        <f>IF(G6358="","",VLOOKUP(G6358,номенклатури!R:T,3,0))</f>
        <v/>
      </c>
      <c r="F6358" s="159" t="str">
        <f>IF(G6358="","",IF(ISERROR(VLOOKUP(G6358,номенклатури!V:V,1,0)),E6358*H6358,E6358*I6358))</f>
        <v/>
      </c>
      <c r="G6358" s="14"/>
      <c r="H6358" s="15"/>
      <c r="I6358" s="15"/>
      <c r="J6358" s="15"/>
      <c r="K6358" s="15"/>
      <c r="L6358" s="217"/>
      <c r="M6358" s="22"/>
      <c r="N6358" s="119" t="str">
        <f>IF(G6358="","",VLOOKUP(G6358,номенклатури!R:U,4,0))</f>
        <v/>
      </c>
      <c r="O6358" s="119" t="str">
        <f>IF(M6358="","",VLOOKUP(M6358,'14'!D:D,1,0))</f>
        <v/>
      </c>
    </row>
    <row r="6359" spans="1:15" ht="12.75" customHeight="1" x14ac:dyDescent="0.2">
      <c r="A6359" s="36" t="str">
        <f>'0'!$A$4</f>
        <v>………………..</v>
      </c>
      <c r="B6359" s="37">
        <f>'0'!$A$2</f>
        <v>46112</v>
      </c>
      <c r="C6359" s="37" t="s">
        <v>1243</v>
      </c>
      <c r="D6359" s="119" t="str">
        <f>IF(G6359="","",VLOOKUP(G6359,номенклатури!R:T,2,0))</f>
        <v/>
      </c>
      <c r="E6359" s="333" t="str">
        <f>IF(G6359="","",VLOOKUP(G6359,номенклатури!R:T,3,0))</f>
        <v/>
      </c>
      <c r="F6359" s="159" t="str">
        <f>IF(G6359="","",IF(ISERROR(VLOOKUP(G6359,номенклатури!V:V,1,0)),E6359*H6359,E6359*I6359))</f>
        <v/>
      </c>
      <c r="G6359" s="14"/>
      <c r="H6359" s="15"/>
      <c r="I6359" s="15"/>
      <c r="J6359" s="15"/>
      <c r="K6359" s="15"/>
      <c r="L6359" s="217"/>
      <c r="M6359" s="22"/>
      <c r="N6359" s="119" t="str">
        <f>IF(G6359="","",VLOOKUP(G6359,номенклатури!R:U,4,0))</f>
        <v/>
      </c>
      <c r="O6359" s="119" t="str">
        <f>IF(M6359="","",VLOOKUP(M6359,'14'!D:D,1,0))</f>
        <v/>
      </c>
    </row>
    <row r="6360" spans="1:15" ht="12.75" customHeight="1" x14ac:dyDescent="0.2">
      <c r="A6360" s="36" t="str">
        <f>'0'!$A$4</f>
        <v>………………..</v>
      </c>
      <c r="B6360" s="37">
        <f>'0'!$A$2</f>
        <v>46112</v>
      </c>
      <c r="C6360" s="37" t="s">
        <v>1243</v>
      </c>
      <c r="D6360" s="119" t="str">
        <f>IF(G6360="","",VLOOKUP(G6360,номенклатури!R:T,2,0))</f>
        <v/>
      </c>
      <c r="E6360" s="333" t="str">
        <f>IF(G6360="","",VLOOKUP(G6360,номенклатури!R:T,3,0))</f>
        <v/>
      </c>
      <c r="F6360" s="159" t="str">
        <f>IF(G6360="","",IF(ISERROR(VLOOKUP(G6360,номенклатури!V:V,1,0)),E6360*H6360,E6360*I6360))</f>
        <v/>
      </c>
      <c r="G6360" s="14"/>
      <c r="H6360" s="15"/>
      <c r="I6360" s="15"/>
      <c r="J6360" s="15"/>
      <c r="K6360" s="15"/>
      <c r="L6360" s="217"/>
      <c r="M6360" s="22"/>
      <c r="N6360" s="119" t="str">
        <f>IF(G6360="","",VLOOKUP(G6360,номенклатури!R:U,4,0))</f>
        <v/>
      </c>
      <c r="O6360" s="119" t="str">
        <f>IF(M6360="","",VLOOKUP(M6360,'14'!D:D,1,0))</f>
        <v/>
      </c>
    </row>
    <row r="6361" spans="1:15" ht="12.75" customHeight="1" x14ac:dyDescent="0.2">
      <c r="A6361" s="36" t="str">
        <f>'0'!$A$4</f>
        <v>………………..</v>
      </c>
      <c r="B6361" s="37">
        <f>'0'!$A$2</f>
        <v>46112</v>
      </c>
      <c r="C6361" s="37" t="s">
        <v>1243</v>
      </c>
      <c r="D6361" s="119" t="str">
        <f>IF(G6361="","",VLOOKUP(G6361,номенклатури!R:T,2,0))</f>
        <v/>
      </c>
      <c r="E6361" s="333" t="str">
        <f>IF(G6361="","",VLOOKUP(G6361,номенклатури!R:T,3,0))</f>
        <v/>
      </c>
      <c r="F6361" s="159" t="str">
        <f>IF(G6361="","",IF(ISERROR(VLOOKUP(G6361,номенклатури!V:V,1,0)),E6361*H6361,E6361*I6361))</f>
        <v/>
      </c>
      <c r="G6361" s="14"/>
      <c r="H6361" s="15"/>
      <c r="I6361" s="15"/>
      <c r="J6361" s="15"/>
      <c r="K6361" s="15"/>
      <c r="L6361" s="217"/>
      <c r="M6361" s="22"/>
      <c r="N6361" s="119" t="str">
        <f>IF(G6361="","",VLOOKUP(G6361,номенклатури!R:U,4,0))</f>
        <v/>
      </c>
      <c r="O6361" s="119" t="str">
        <f>IF(M6361="","",VLOOKUP(M6361,'14'!D:D,1,0))</f>
        <v/>
      </c>
    </row>
    <row r="6362" spans="1:15" ht="12.75" customHeight="1" x14ac:dyDescent="0.2">
      <c r="A6362" s="36" t="str">
        <f>'0'!$A$4</f>
        <v>………………..</v>
      </c>
      <c r="B6362" s="37">
        <f>'0'!$A$2</f>
        <v>46112</v>
      </c>
      <c r="C6362" s="37" t="s">
        <v>1243</v>
      </c>
      <c r="D6362" s="119" t="str">
        <f>IF(G6362="","",VLOOKUP(G6362,номенклатури!R:T,2,0))</f>
        <v/>
      </c>
      <c r="E6362" s="333" t="str">
        <f>IF(G6362="","",VLOOKUP(G6362,номенклатури!R:T,3,0))</f>
        <v/>
      </c>
      <c r="F6362" s="159" t="str">
        <f>IF(G6362="","",IF(ISERROR(VLOOKUP(G6362,номенклатури!V:V,1,0)),E6362*H6362,E6362*I6362))</f>
        <v/>
      </c>
      <c r="G6362" s="14"/>
      <c r="H6362" s="15"/>
      <c r="I6362" s="15"/>
      <c r="J6362" s="15"/>
      <c r="K6362" s="15"/>
      <c r="L6362" s="217"/>
      <c r="M6362" s="22"/>
      <c r="N6362" s="119" t="str">
        <f>IF(G6362="","",VLOOKUP(G6362,номенклатури!R:U,4,0))</f>
        <v/>
      </c>
      <c r="O6362" s="119" t="str">
        <f>IF(M6362="","",VLOOKUP(M6362,'14'!D:D,1,0))</f>
        <v/>
      </c>
    </row>
    <row r="6363" spans="1:15" ht="12.75" customHeight="1" x14ac:dyDescent="0.2">
      <c r="A6363" s="36" t="str">
        <f>'0'!$A$4</f>
        <v>………………..</v>
      </c>
      <c r="B6363" s="37">
        <f>'0'!$A$2</f>
        <v>46112</v>
      </c>
      <c r="C6363" s="37" t="s">
        <v>1243</v>
      </c>
      <c r="D6363" s="119" t="str">
        <f>IF(G6363="","",VLOOKUP(G6363,номенклатури!R:T,2,0))</f>
        <v/>
      </c>
      <c r="E6363" s="333" t="str">
        <f>IF(G6363="","",VLOOKUP(G6363,номенклатури!R:T,3,0))</f>
        <v/>
      </c>
      <c r="F6363" s="159" t="str">
        <f>IF(G6363="","",IF(ISERROR(VLOOKUP(G6363,номенклатури!V:V,1,0)),E6363*H6363,E6363*I6363))</f>
        <v/>
      </c>
      <c r="G6363" s="14"/>
      <c r="H6363" s="15"/>
      <c r="I6363" s="15"/>
      <c r="J6363" s="15"/>
      <c r="K6363" s="15"/>
      <c r="L6363" s="217"/>
      <c r="M6363" s="22"/>
      <c r="N6363" s="119" t="str">
        <f>IF(G6363="","",VLOOKUP(G6363,номенклатури!R:U,4,0))</f>
        <v/>
      </c>
      <c r="O6363" s="119" t="str">
        <f>IF(M6363="","",VLOOKUP(M6363,'14'!D:D,1,0))</f>
        <v/>
      </c>
    </row>
    <row r="6364" spans="1:15" ht="12.75" customHeight="1" x14ac:dyDescent="0.2">
      <c r="A6364" s="36" t="str">
        <f>'0'!$A$4</f>
        <v>………………..</v>
      </c>
      <c r="B6364" s="37">
        <f>'0'!$A$2</f>
        <v>46112</v>
      </c>
      <c r="C6364" s="37" t="s">
        <v>1243</v>
      </c>
      <c r="D6364" s="119" t="str">
        <f>IF(G6364="","",VLOOKUP(G6364,номенклатури!R:T,2,0))</f>
        <v/>
      </c>
      <c r="E6364" s="333" t="str">
        <f>IF(G6364="","",VLOOKUP(G6364,номенклатури!R:T,3,0))</f>
        <v/>
      </c>
      <c r="F6364" s="159" t="str">
        <f>IF(G6364="","",IF(ISERROR(VLOOKUP(G6364,номенклатури!V:V,1,0)),E6364*H6364,E6364*I6364))</f>
        <v/>
      </c>
      <c r="G6364" s="14"/>
      <c r="H6364" s="15"/>
      <c r="I6364" s="15"/>
      <c r="J6364" s="15"/>
      <c r="K6364" s="15"/>
      <c r="L6364" s="217"/>
      <c r="M6364" s="22"/>
      <c r="N6364" s="119" t="str">
        <f>IF(G6364="","",VLOOKUP(G6364,номенклатури!R:U,4,0))</f>
        <v/>
      </c>
      <c r="O6364" s="119" t="str">
        <f>IF(M6364="","",VLOOKUP(M6364,'14'!D:D,1,0))</f>
        <v/>
      </c>
    </row>
    <row r="6365" spans="1:15" ht="12.75" customHeight="1" x14ac:dyDescent="0.2">
      <c r="A6365" s="36" t="str">
        <f>'0'!$A$4</f>
        <v>………………..</v>
      </c>
      <c r="B6365" s="37">
        <f>'0'!$A$2</f>
        <v>46112</v>
      </c>
      <c r="C6365" s="37" t="s">
        <v>1243</v>
      </c>
      <c r="D6365" s="119" t="str">
        <f>IF(G6365="","",VLOOKUP(G6365,номенклатури!R:T,2,0))</f>
        <v/>
      </c>
      <c r="E6365" s="333" t="str">
        <f>IF(G6365="","",VLOOKUP(G6365,номенклатури!R:T,3,0))</f>
        <v/>
      </c>
      <c r="F6365" s="159" t="str">
        <f>IF(G6365="","",IF(ISERROR(VLOOKUP(G6365,номенклатури!V:V,1,0)),E6365*H6365,E6365*I6365))</f>
        <v/>
      </c>
      <c r="G6365" s="14"/>
      <c r="H6365" s="15"/>
      <c r="I6365" s="15"/>
      <c r="J6365" s="15"/>
      <c r="K6365" s="15"/>
      <c r="L6365" s="217"/>
      <c r="M6365" s="22"/>
      <c r="N6365" s="119" t="str">
        <f>IF(G6365="","",VLOOKUP(G6365,номенклатури!R:U,4,0))</f>
        <v/>
      </c>
      <c r="O6365" s="119" t="str">
        <f>IF(M6365="","",VLOOKUP(M6365,'14'!D:D,1,0))</f>
        <v/>
      </c>
    </row>
    <row r="6366" spans="1:15" ht="12.75" customHeight="1" x14ac:dyDescent="0.2">
      <c r="A6366" s="36" t="str">
        <f>'0'!$A$4</f>
        <v>………………..</v>
      </c>
      <c r="B6366" s="37">
        <f>'0'!$A$2</f>
        <v>46112</v>
      </c>
      <c r="C6366" s="37" t="s">
        <v>1243</v>
      </c>
      <c r="D6366" s="119" t="str">
        <f>IF(G6366="","",VLOOKUP(G6366,номенклатури!R:T,2,0))</f>
        <v/>
      </c>
      <c r="E6366" s="333" t="str">
        <f>IF(G6366="","",VLOOKUP(G6366,номенклатури!R:T,3,0))</f>
        <v/>
      </c>
      <c r="F6366" s="159" t="str">
        <f>IF(G6366="","",IF(ISERROR(VLOOKUP(G6366,номенклатури!V:V,1,0)),E6366*H6366,E6366*I6366))</f>
        <v/>
      </c>
      <c r="G6366" s="14"/>
      <c r="H6366" s="15"/>
      <c r="I6366" s="15"/>
      <c r="J6366" s="15"/>
      <c r="K6366" s="15"/>
      <c r="L6366" s="217"/>
      <c r="M6366" s="22"/>
      <c r="N6366" s="119" t="str">
        <f>IF(G6366="","",VLOOKUP(G6366,номенклатури!R:U,4,0))</f>
        <v/>
      </c>
      <c r="O6366" s="119" t="str">
        <f>IF(M6366="","",VLOOKUP(M6366,'14'!D:D,1,0))</f>
        <v/>
      </c>
    </row>
    <row r="6367" spans="1:15" ht="12.75" customHeight="1" x14ac:dyDescent="0.2">
      <c r="A6367" s="36" t="str">
        <f>'0'!$A$4</f>
        <v>………………..</v>
      </c>
      <c r="B6367" s="37">
        <f>'0'!$A$2</f>
        <v>46112</v>
      </c>
      <c r="C6367" s="37" t="s">
        <v>1243</v>
      </c>
      <c r="D6367" s="119" t="str">
        <f>IF(G6367="","",VLOOKUP(G6367,номенклатури!R:T,2,0))</f>
        <v/>
      </c>
      <c r="E6367" s="333" t="str">
        <f>IF(G6367="","",VLOOKUP(G6367,номенклатури!R:T,3,0))</f>
        <v/>
      </c>
      <c r="F6367" s="159" t="str">
        <f>IF(G6367="","",IF(ISERROR(VLOOKUP(G6367,номенклатури!V:V,1,0)),E6367*H6367,E6367*I6367))</f>
        <v/>
      </c>
      <c r="G6367" s="14"/>
      <c r="H6367" s="15"/>
      <c r="I6367" s="15"/>
      <c r="J6367" s="15"/>
      <c r="K6367" s="15"/>
      <c r="L6367" s="217"/>
      <c r="M6367" s="22"/>
      <c r="N6367" s="119" t="str">
        <f>IF(G6367="","",VLOOKUP(G6367,номенклатури!R:U,4,0))</f>
        <v/>
      </c>
      <c r="O6367" s="119" t="str">
        <f>IF(M6367="","",VLOOKUP(M6367,'14'!D:D,1,0))</f>
        <v/>
      </c>
    </row>
    <row r="6368" spans="1:15" ht="12.75" customHeight="1" x14ac:dyDescent="0.2">
      <c r="A6368" s="36" t="str">
        <f>'0'!$A$4</f>
        <v>………………..</v>
      </c>
      <c r="B6368" s="37">
        <f>'0'!$A$2</f>
        <v>46112</v>
      </c>
      <c r="C6368" s="37" t="s">
        <v>1243</v>
      </c>
      <c r="D6368" s="119" t="str">
        <f>IF(G6368="","",VLOOKUP(G6368,номенклатури!R:T,2,0))</f>
        <v/>
      </c>
      <c r="E6368" s="333" t="str">
        <f>IF(G6368="","",VLOOKUP(G6368,номенклатури!R:T,3,0))</f>
        <v/>
      </c>
      <c r="F6368" s="159" t="str">
        <f>IF(G6368="","",IF(ISERROR(VLOOKUP(G6368,номенклатури!V:V,1,0)),E6368*H6368,E6368*I6368))</f>
        <v/>
      </c>
      <c r="G6368" s="14"/>
      <c r="H6368" s="15"/>
      <c r="I6368" s="15"/>
      <c r="J6368" s="15"/>
      <c r="K6368" s="15"/>
      <c r="L6368" s="217"/>
      <c r="M6368" s="22"/>
      <c r="N6368" s="119" t="str">
        <f>IF(G6368="","",VLOOKUP(G6368,номенклатури!R:U,4,0))</f>
        <v/>
      </c>
      <c r="O6368" s="119" t="str">
        <f>IF(M6368="","",VLOOKUP(M6368,'14'!D:D,1,0))</f>
        <v/>
      </c>
    </row>
    <row r="6369" spans="1:15" ht="12.75" customHeight="1" x14ac:dyDescent="0.2">
      <c r="A6369" s="36" t="str">
        <f>'0'!$A$4</f>
        <v>………………..</v>
      </c>
      <c r="B6369" s="37">
        <f>'0'!$A$2</f>
        <v>46112</v>
      </c>
      <c r="C6369" s="37" t="s">
        <v>1243</v>
      </c>
      <c r="D6369" s="119" t="str">
        <f>IF(G6369="","",VLOOKUP(G6369,номенклатури!R:T,2,0))</f>
        <v/>
      </c>
      <c r="E6369" s="333" t="str">
        <f>IF(G6369="","",VLOOKUP(G6369,номенклатури!R:T,3,0))</f>
        <v/>
      </c>
      <c r="F6369" s="159" t="str">
        <f>IF(G6369="","",IF(ISERROR(VLOOKUP(G6369,номенклатури!V:V,1,0)),E6369*H6369,E6369*I6369))</f>
        <v/>
      </c>
      <c r="G6369" s="14"/>
      <c r="H6369" s="15"/>
      <c r="I6369" s="15"/>
      <c r="J6369" s="15"/>
      <c r="K6369" s="15"/>
      <c r="L6369" s="217"/>
      <c r="M6369" s="22"/>
      <c r="N6369" s="119" t="str">
        <f>IF(G6369="","",VLOOKUP(G6369,номенклатури!R:U,4,0))</f>
        <v/>
      </c>
      <c r="O6369" s="119" t="str">
        <f>IF(M6369="","",VLOOKUP(M6369,'14'!D:D,1,0))</f>
        <v/>
      </c>
    </row>
    <row r="6370" spans="1:15" ht="12.75" customHeight="1" x14ac:dyDescent="0.2">
      <c r="A6370" s="36" t="str">
        <f>'0'!$A$4</f>
        <v>………………..</v>
      </c>
      <c r="B6370" s="37">
        <f>'0'!$A$2</f>
        <v>46112</v>
      </c>
      <c r="C6370" s="37" t="s">
        <v>1243</v>
      </c>
      <c r="D6370" s="119" t="str">
        <f>IF(G6370="","",VLOOKUP(G6370,номенклатури!R:T,2,0))</f>
        <v/>
      </c>
      <c r="E6370" s="333" t="str">
        <f>IF(G6370="","",VLOOKUP(G6370,номенклатури!R:T,3,0))</f>
        <v/>
      </c>
      <c r="F6370" s="159" t="str">
        <f>IF(G6370="","",IF(ISERROR(VLOOKUP(G6370,номенклатури!V:V,1,0)),E6370*H6370,E6370*I6370))</f>
        <v/>
      </c>
      <c r="G6370" s="14"/>
      <c r="H6370" s="15"/>
      <c r="I6370" s="15"/>
      <c r="J6370" s="15"/>
      <c r="K6370" s="15"/>
      <c r="L6370" s="217"/>
      <c r="M6370" s="22"/>
      <c r="N6370" s="119" t="str">
        <f>IF(G6370="","",VLOOKUP(G6370,номенклатури!R:U,4,0))</f>
        <v/>
      </c>
      <c r="O6370" s="119" t="str">
        <f>IF(M6370="","",VLOOKUP(M6370,'14'!D:D,1,0))</f>
        <v/>
      </c>
    </row>
    <row r="6371" spans="1:15" ht="12.75" customHeight="1" x14ac:dyDescent="0.2">
      <c r="A6371" s="36" t="str">
        <f>'0'!$A$4</f>
        <v>………………..</v>
      </c>
      <c r="B6371" s="37">
        <f>'0'!$A$2</f>
        <v>46112</v>
      </c>
      <c r="C6371" s="37" t="s">
        <v>1243</v>
      </c>
      <c r="D6371" s="119" t="str">
        <f>IF(G6371="","",VLOOKUP(G6371,номенклатури!R:T,2,0))</f>
        <v/>
      </c>
      <c r="E6371" s="333" t="str">
        <f>IF(G6371="","",VLOOKUP(G6371,номенклатури!R:T,3,0))</f>
        <v/>
      </c>
      <c r="F6371" s="159" t="str">
        <f>IF(G6371="","",IF(ISERROR(VLOOKUP(G6371,номенклатури!V:V,1,0)),E6371*H6371,E6371*I6371))</f>
        <v/>
      </c>
      <c r="G6371" s="14"/>
      <c r="H6371" s="15"/>
      <c r="I6371" s="15"/>
      <c r="J6371" s="15"/>
      <c r="K6371" s="15"/>
      <c r="L6371" s="217"/>
      <c r="M6371" s="22"/>
      <c r="N6371" s="119" t="str">
        <f>IF(G6371="","",VLOOKUP(G6371,номенклатури!R:U,4,0))</f>
        <v/>
      </c>
      <c r="O6371" s="119" t="str">
        <f>IF(M6371="","",VLOOKUP(M6371,'14'!D:D,1,0))</f>
        <v/>
      </c>
    </row>
    <row r="6372" spans="1:15" ht="12.75" customHeight="1" x14ac:dyDescent="0.2">
      <c r="A6372" s="36" t="str">
        <f>'0'!$A$4</f>
        <v>………………..</v>
      </c>
      <c r="B6372" s="37">
        <f>'0'!$A$2</f>
        <v>46112</v>
      </c>
      <c r="C6372" s="37" t="s">
        <v>1243</v>
      </c>
      <c r="D6372" s="119" t="str">
        <f>IF(G6372="","",VLOOKUP(G6372,номенклатури!R:T,2,0))</f>
        <v/>
      </c>
      <c r="E6372" s="333" t="str">
        <f>IF(G6372="","",VLOOKUP(G6372,номенклатури!R:T,3,0))</f>
        <v/>
      </c>
      <c r="F6372" s="159" t="str">
        <f>IF(G6372="","",IF(ISERROR(VLOOKUP(G6372,номенклатури!V:V,1,0)),E6372*H6372,E6372*I6372))</f>
        <v/>
      </c>
      <c r="G6372" s="14"/>
      <c r="H6372" s="15"/>
      <c r="I6372" s="15"/>
      <c r="J6372" s="15"/>
      <c r="K6372" s="15"/>
      <c r="L6372" s="217"/>
      <c r="M6372" s="22"/>
      <c r="N6372" s="119" t="str">
        <f>IF(G6372="","",VLOOKUP(G6372,номенклатури!R:U,4,0))</f>
        <v/>
      </c>
      <c r="O6372" s="119" t="str">
        <f>IF(M6372="","",VLOOKUP(M6372,'14'!D:D,1,0))</f>
        <v/>
      </c>
    </row>
    <row r="6373" spans="1:15" ht="12.75" customHeight="1" x14ac:dyDescent="0.2">
      <c r="A6373" s="36" t="str">
        <f>'0'!$A$4</f>
        <v>………………..</v>
      </c>
      <c r="B6373" s="37">
        <f>'0'!$A$2</f>
        <v>46112</v>
      </c>
      <c r="C6373" s="37" t="s">
        <v>1243</v>
      </c>
      <c r="D6373" s="119" t="str">
        <f>IF(G6373="","",VLOOKUP(G6373,номенклатури!R:T,2,0))</f>
        <v/>
      </c>
      <c r="E6373" s="333" t="str">
        <f>IF(G6373="","",VLOOKUP(G6373,номенклатури!R:T,3,0))</f>
        <v/>
      </c>
      <c r="F6373" s="159" t="str">
        <f>IF(G6373="","",IF(ISERROR(VLOOKUP(G6373,номенклатури!V:V,1,0)),E6373*H6373,E6373*I6373))</f>
        <v/>
      </c>
      <c r="G6373" s="14"/>
      <c r="H6373" s="15"/>
      <c r="I6373" s="15"/>
      <c r="J6373" s="15"/>
      <c r="K6373" s="15"/>
      <c r="L6373" s="217"/>
      <c r="M6373" s="22"/>
      <c r="N6373" s="119" t="str">
        <f>IF(G6373="","",VLOOKUP(G6373,номенклатури!R:U,4,0))</f>
        <v/>
      </c>
      <c r="O6373" s="119" t="str">
        <f>IF(M6373="","",VLOOKUP(M6373,'14'!D:D,1,0))</f>
        <v/>
      </c>
    </row>
    <row r="6374" spans="1:15" ht="12.75" customHeight="1" x14ac:dyDescent="0.2">
      <c r="A6374" s="36" t="str">
        <f>'0'!$A$4</f>
        <v>………………..</v>
      </c>
      <c r="B6374" s="37">
        <f>'0'!$A$2</f>
        <v>46112</v>
      </c>
      <c r="C6374" s="37" t="s">
        <v>1243</v>
      </c>
      <c r="D6374" s="119" t="str">
        <f>IF(G6374="","",VLOOKUP(G6374,номенклатури!R:T,2,0))</f>
        <v/>
      </c>
      <c r="E6374" s="333" t="str">
        <f>IF(G6374="","",VLOOKUP(G6374,номенклатури!R:T,3,0))</f>
        <v/>
      </c>
      <c r="F6374" s="159" t="str">
        <f>IF(G6374="","",IF(ISERROR(VLOOKUP(G6374,номенклатури!V:V,1,0)),E6374*H6374,E6374*I6374))</f>
        <v/>
      </c>
      <c r="G6374" s="14"/>
      <c r="H6374" s="15"/>
      <c r="I6374" s="15"/>
      <c r="J6374" s="15"/>
      <c r="K6374" s="15"/>
      <c r="L6374" s="217"/>
      <c r="M6374" s="22"/>
      <c r="N6374" s="119" t="str">
        <f>IF(G6374="","",VLOOKUP(G6374,номенклатури!R:U,4,0))</f>
        <v/>
      </c>
      <c r="O6374" s="119" t="str">
        <f>IF(M6374="","",VLOOKUP(M6374,'14'!D:D,1,0))</f>
        <v/>
      </c>
    </row>
    <row r="6375" spans="1:15" ht="12.75" customHeight="1" x14ac:dyDescent="0.2">
      <c r="A6375" s="36" t="str">
        <f>'0'!$A$4</f>
        <v>………………..</v>
      </c>
      <c r="B6375" s="37">
        <f>'0'!$A$2</f>
        <v>46112</v>
      </c>
      <c r="C6375" s="37" t="s">
        <v>1243</v>
      </c>
      <c r="D6375" s="119" t="str">
        <f>IF(G6375="","",VLOOKUP(G6375,номенклатури!R:T,2,0))</f>
        <v/>
      </c>
      <c r="E6375" s="333" t="str">
        <f>IF(G6375="","",VLOOKUP(G6375,номенклатури!R:T,3,0))</f>
        <v/>
      </c>
      <c r="F6375" s="159" t="str">
        <f>IF(G6375="","",IF(ISERROR(VLOOKUP(G6375,номенклатури!V:V,1,0)),E6375*H6375,E6375*I6375))</f>
        <v/>
      </c>
      <c r="G6375" s="14"/>
      <c r="H6375" s="15"/>
      <c r="I6375" s="15"/>
      <c r="J6375" s="15"/>
      <c r="K6375" s="15"/>
      <c r="L6375" s="217"/>
      <c r="M6375" s="22"/>
      <c r="N6375" s="119" t="str">
        <f>IF(G6375="","",VLOOKUP(G6375,номенклатури!R:U,4,0))</f>
        <v/>
      </c>
      <c r="O6375" s="119" t="str">
        <f>IF(M6375="","",VLOOKUP(M6375,'14'!D:D,1,0))</f>
        <v/>
      </c>
    </row>
    <row r="6376" spans="1:15" ht="12.75" customHeight="1" x14ac:dyDescent="0.2">
      <c r="A6376" s="36" t="str">
        <f>'0'!$A$4</f>
        <v>………………..</v>
      </c>
      <c r="B6376" s="37">
        <f>'0'!$A$2</f>
        <v>46112</v>
      </c>
      <c r="C6376" s="37" t="s">
        <v>1243</v>
      </c>
      <c r="D6376" s="119" t="str">
        <f>IF(G6376="","",VLOOKUP(G6376,номенклатури!R:T,2,0))</f>
        <v/>
      </c>
      <c r="E6376" s="333" t="str">
        <f>IF(G6376="","",VLOOKUP(G6376,номенклатури!R:T,3,0))</f>
        <v/>
      </c>
      <c r="F6376" s="159" t="str">
        <f>IF(G6376="","",IF(ISERROR(VLOOKUP(G6376,номенклатури!V:V,1,0)),E6376*H6376,E6376*I6376))</f>
        <v/>
      </c>
      <c r="G6376" s="14"/>
      <c r="H6376" s="15"/>
      <c r="I6376" s="15"/>
      <c r="J6376" s="15"/>
      <c r="K6376" s="15"/>
      <c r="L6376" s="217"/>
      <c r="M6376" s="22"/>
      <c r="N6376" s="119" t="str">
        <f>IF(G6376="","",VLOOKUP(G6376,номенклатури!R:U,4,0))</f>
        <v/>
      </c>
      <c r="O6376" s="119" t="str">
        <f>IF(M6376="","",VLOOKUP(M6376,'14'!D:D,1,0))</f>
        <v/>
      </c>
    </row>
    <row r="6377" spans="1:15" ht="12.75" customHeight="1" x14ac:dyDescent="0.2">
      <c r="A6377" s="36" t="str">
        <f>'0'!$A$4</f>
        <v>………………..</v>
      </c>
      <c r="B6377" s="37">
        <f>'0'!$A$2</f>
        <v>46112</v>
      </c>
      <c r="C6377" s="37" t="s">
        <v>1243</v>
      </c>
      <c r="D6377" s="119" t="str">
        <f>IF(G6377="","",VLOOKUP(G6377,номенклатури!R:T,2,0))</f>
        <v/>
      </c>
      <c r="E6377" s="333" t="str">
        <f>IF(G6377="","",VLOOKUP(G6377,номенклатури!R:T,3,0))</f>
        <v/>
      </c>
      <c r="F6377" s="159" t="str">
        <f>IF(G6377="","",IF(ISERROR(VLOOKUP(G6377,номенклатури!V:V,1,0)),E6377*H6377,E6377*I6377))</f>
        <v/>
      </c>
      <c r="G6377" s="14"/>
      <c r="H6377" s="15"/>
      <c r="I6377" s="15"/>
      <c r="J6377" s="15"/>
      <c r="K6377" s="15"/>
      <c r="L6377" s="217"/>
      <c r="M6377" s="22"/>
      <c r="N6377" s="119" t="str">
        <f>IF(G6377="","",VLOOKUP(G6377,номенклатури!R:U,4,0))</f>
        <v/>
      </c>
      <c r="O6377" s="119" t="str">
        <f>IF(M6377="","",VLOOKUP(M6377,'14'!D:D,1,0))</f>
        <v/>
      </c>
    </row>
    <row r="6378" spans="1:15" ht="12.75" customHeight="1" x14ac:dyDescent="0.2">
      <c r="A6378" s="36" t="str">
        <f>'0'!$A$4</f>
        <v>………………..</v>
      </c>
      <c r="B6378" s="37">
        <f>'0'!$A$2</f>
        <v>46112</v>
      </c>
      <c r="C6378" s="37" t="s">
        <v>1243</v>
      </c>
      <c r="D6378" s="119" t="str">
        <f>IF(G6378="","",VLOOKUP(G6378,номенклатури!R:T,2,0))</f>
        <v/>
      </c>
      <c r="E6378" s="333" t="str">
        <f>IF(G6378="","",VLOOKUP(G6378,номенклатури!R:T,3,0))</f>
        <v/>
      </c>
      <c r="F6378" s="159" t="str">
        <f>IF(G6378="","",IF(ISERROR(VLOOKUP(G6378,номенклатури!V:V,1,0)),E6378*H6378,E6378*I6378))</f>
        <v/>
      </c>
      <c r="G6378" s="14"/>
      <c r="H6378" s="15"/>
      <c r="I6378" s="15"/>
      <c r="J6378" s="15"/>
      <c r="K6378" s="15"/>
      <c r="L6378" s="217"/>
      <c r="M6378" s="22"/>
      <c r="N6378" s="119" t="str">
        <f>IF(G6378="","",VLOOKUP(G6378,номенклатури!R:U,4,0))</f>
        <v/>
      </c>
      <c r="O6378" s="119" t="str">
        <f>IF(M6378="","",VLOOKUP(M6378,'14'!D:D,1,0))</f>
        <v/>
      </c>
    </row>
    <row r="6379" spans="1:15" ht="12.75" customHeight="1" x14ac:dyDescent="0.2">
      <c r="A6379" s="36" t="str">
        <f>'0'!$A$4</f>
        <v>………………..</v>
      </c>
      <c r="B6379" s="37">
        <f>'0'!$A$2</f>
        <v>46112</v>
      </c>
      <c r="C6379" s="37" t="s">
        <v>1243</v>
      </c>
      <c r="D6379" s="119" t="str">
        <f>IF(G6379="","",VLOOKUP(G6379,номенклатури!R:T,2,0))</f>
        <v/>
      </c>
      <c r="E6379" s="333" t="str">
        <f>IF(G6379="","",VLOOKUP(G6379,номенклатури!R:T,3,0))</f>
        <v/>
      </c>
      <c r="F6379" s="159" t="str">
        <f>IF(G6379="","",IF(ISERROR(VLOOKUP(G6379,номенклатури!V:V,1,0)),E6379*H6379,E6379*I6379))</f>
        <v/>
      </c>
      <c r="G6379" s="14"/>
      <c r="H6379" s="15"/>
      <c r="I6379" s="15"/>
      <c r="J6379" s="15"/>
      <c r="K6379" s="15"/>
      <c r="L6379" s="217"/>
      <c r="M6379" s="22"/>
      <c r="N6379" s="119" t="str">
        <f>IF(G6379="","",VLOOKUP(G6379,номенклатури!R:U,4,0))</f>
        <v/>
      </c>
      <c r="O6379" s="119" t="str">
        <f>IF(M6379="","",VLOOKUP(M6379,'14'!D:D,1,0))</f>
        <v/>
      </c>
    </row>
    <row r="6380" spans="1:15" ht="12.75" customHeight="1" x14ac:dyDescent="0.2">
      <c r="A6380" s="36" t="str">
        <f>'0'!$A$4</f>
        <v>………………..</v>
      </c>
      <c r="B6380" s="37">
        <f>'0'!$A$2</f>
        <v>46112</v>
      </c>
      <c r="C6380" s="37" t="s">
        <v>1243</v>
      </c>
      <c r="D6380" s="119" t="str">
        <f>IF(G6380="","",VLOOKUP(G6380,номенклатури!R:T,2,0))</f>
        <v/>
      </c>
      <c r="E6380" s="333" t="str">
        <f>IF(G6380="","",VLOOKUP(G6380,номенклатури!R:T,3,0))</f>
        <v/>
      </c>
      <c r="F6380" s="159" t="str">
        <f>IF(G6380="","",IF(ISERROR(VLOOKUP(G6380,номенклатури!V:V,1,0)),E6380*H6380,E6380*I6380))</f>
        <v/>
      </c>
      <c r="G6380" s="14"/>
      <c r="H6380" s="15"/>
      <c r="I6380" s="15"/>
      <c r="J6380" s="15"/>
      <c r="K6380" s="15"/>
      <c r="L6380" s="217"/>
      <c r="M6380" s="22"/>
      <c r="N6380" s="119" t="str">
        <f>IF(G6380="","",VLOOKUP(G6380,номенклатури!R:U,4,0))</f>
        <v/>
      </c>
      <c r="O6380" s="119" t="str">
        <f>IF(M6380="","",VLOOKUP(M6380,'14'!D:D,1,0))</f>
        <v/>
      </c>
    </row>
    <row r="6381" spans="1:15" ht="12.75" customHeight="1" x14ac:dyDescent="0.2">
      <c r="A6381" s="36" t="str">
        <f>'0'!$A$4</f>
        <v>………………..</v>
      </c>
      <c r="B6381" s="37">
        <f>'0'!$A$2</f>
        <v>46112</v>
      </c>
      <c r="C6381" s="37" t="s">
        <v>1243</v>
      </c>
      <c r="D6381" s="119" t="str">
        <f>IF(G6381="","",VLOOKUP(G6381,номенклатури!R:T,2,0))</f>
        <v/>
      </c>
      <c r="E6381" s="333" t="str">
        <f>IF(G6381="","",VLOOKUP(G6381,номенклатури!R:T,3,0))</f>
        <v/>
      </c>
      <c r="F6381" s="159" t="str">
        <f>IF(G6381="","",IF(ISERROR(VLOOKUP(G6381,номенклатури!V:V,1,0)),E6381*H6381,E6381*I6381))</f>
        <v/>
      </c>
      <c r="G6381" s="14"/>
      <c r="H6381" s="15"/>
      <c r="I6381" s="15"/>
      <c r="J6381" s="15"/>
      <c r="K6381" s="15"/>
      <c r="L6381" s="217"/>
      <c r="M6381" s="22"/>
      <c r="N6381" s="119" t="str">
        <f>IF(G6381="","",VLOOKUP(G6381,номенклатури!R:U,4,0))</f>
        <v/>
      </c>
      <c r="O6381" s="119" t="str">
        <f>IF(M6381="","",VLOOKUP(M6381,'14'!D:D,1,0))</f>
        <v/>
      </c>
    </row>
    <row r="6382" spans="1:15" ht="12.75" customHeight="1" x14ac:dyDescent="0.2">
      <c r="A6382" s="36" t="str">
        <f>'0'!$A$4</f>
        <v>………………..</v>
      </c>
      <c r="B6382" s="37">
        <f>'0'!$A$2</f>
        <v>46112</v>
      </c>
      <c r="C6382" s="37" t="s">
        <v>1243</v>
      </c>
      <c r="D6382" s="119" t="str">
        <f>IF(G6382="","",VLOOKUP(G6382,номенклатури!R:T,2,0))</f>
        <v/>
      </c>
      <c r="E6382" s="333" t="str">
        <f>IF(G6382="","",VLOOKUP(G6382,номенклатури!R:T,3,0))</f>
        <v/>
      </c>
      <c r="F6382" s="159" t="str">
        <f>IF(G6382="","",IF(ISERROR(VLOOKUP(G6382,номенклатури!V:V,1,0)),E6382*H6382,E6382*I6382))</f>
        <v/>
      </c>
      <c r="G6382" s="14"/>
      <c r="H6382" s="15"/>
      <c r="I6382" s="15"/>
      <c r="J6382" s="15"/>
      <c r="K6382" s="15"/>
      <c r="L6382" s="217"/>
      <c r="M6382" s="22"/>
      <c r="N6382" s="119" t="str">
        <f>IF(G6382="","",VLOOKUP(G6382,номенклатури!R:U,4,0))</f>
        <v/>
      </c>
      <c r="O6382" s="119" t="str">
        <f>IF(M6382="","",VLOOKUP(M6382,'14'!D:D,1,0))</f>
        <v/>
      </c>
    </row>
    <row r="6383" spans="1:15" ht="12.75" customHeight="1" x14ac:dyDescent="0.2">
      <c r="A6383" s="36" t="str">
        <f>'0'!$A$4</f>
        <v>………………..</v>
      </c>
      <c r="B6383" s="37">
        <f>'0'!$A$2</f>
        <v>46112</v>
      </c>
      <c r="C6383" s="37" t="s">
        <v>1243</v>
      </c>
      <c r="D6383" s="119" t="str">
        <f>IF(G6383="","",VLOOKUP(G6383,номенклатури!R:T,2,0))</f>
        <v/>
      </c>
      <c r="E6383" s="333" t="str">
        <f>IF(G6383="","",VLOOKUP(G6383,номенклатури!R:T,3,0))</f>
        <v/>
      </c>
      <c r="F6383" s="159" t="str">
        <f>IF(G6383="","",IF(ISERROR(VLOOKUP(G6383,номенклатури!V:V,1,0)),E6383*H6383,E6383*I6383))</f>
        <v/>
      </c>
      <c r="G6383" s="14"/>
      <c r="H6383" s="15"/>
      <c r="I6383" s="15"/>
      <c r="J6383" s="15"/>
      <c r="K6383" s="15"/>
      <c r="L6383" s="217"/>
      <c r="M6383" s="22"/>
      <c r="N6383" s="119" t="str">
        <f>IF(G6383="","",VLOOKUP(G6383,номенклатури!R:U,4,0))</f>
        <v/>
      </c>
      <c r="O6383" s="119" t="str">
        <f>IF(M6383="","",VLOOKUP(M6383,'14'!D:D,1,0))</f>
        <v/>
      </c>
    </row>
    <row r="6384" spans="1:15" ht="12.75" customHeight="1" x14ac:dyDescent="0.2">
      <c r="A6384" s="36" t="str">
        <f>'0'!$A$4</f>
        <v>………………..</v>
      </c>
      <c r="B6384" s="37">
        <f>'0'!$A$2</f>
        <v>46112</v>
      </c>
      <c r="C6384" s="37" t="s">
        <v>1243</v>
      </c>
      <c r="D6384" s="119" t="str">
        <f>IF(G6384="","",VLOOKUP(G6384,номенклатури!R:T,2,0))</f>
        <v/>
      </c>
      <c r="E6384" s="333" t="str">
        <f>IF(G6384="","",VLOOKUP(G6384,номенклатури!R:T,3,0))</f>
        <v/>
      </c>
      <c r="F6384" s="159" t="str">
        <f>IF(G6384="","",IF(ISERROR(VLOOKUP(G6384,номенклатури!V:V,1,0)),E6384*H6384,E6384*I6384))</f>
        <v/>
      </c>
      <c r="G6384" s="14"/>
      <c r="H6384" s="15"/>
      <c r="I6384" s="15"/>
      <c r="J6384" s="15"/>
      <c r="K6384" s="15"/>
      <c r="L6384" s="217"/>
      <c r="M6384" s="22"/>
      <c r="N6384" s="119" t="str">
        <f>IF(G6384="","",VLOOKUP(G6384,номенклатури!R:U,4,0))</f>
        <v/>
      </c>
      <c r="O6384" s="119" t="str">
        <f>IF(M6384="","",VLOOKUP(M6384,'14'!D:D,1,0))</f>
        <v/>
      </c>
    </row>
    <row r="6385" spans="1:15" ht="12.75" customHeight="1" x14ac:dyDescent="0.2">
      <c r="A6385" s="36" t="str">
        <f>'0'!$A$4</f>
        <v>………………..</v>
      </c>
      <c r="B6385" s="37">
        <f>'0'!$A$2</f>
        <v>46112</v>
      </c>
      <c r="C6385" s="37" t="s">
        <v>1243</v>
      </c>
      <c r="D6385" s="119" t="str">
        <f>IF(G6385="","",VLOOKUP(G6385,номенклатури!R:T,2,0))</f>
        <v/>
      </c>
      <c r="E6385" s="333" t="str">
        <f>IF(G6385="","",VLOOKUP(G6385,номенклатури!R:T,3,0))</f>
        <v/>
      </c>
      <c r="F6385" s="159" t="str">
        <f>IF(G6385="","",IF(ISERROR(VLOOKUP(G6385,номенклатури!V:V,1,0)),E6385*H6385,E6385*I6385))</f>
        <v/>
      </c>
      <c r="G6385" s="14"/>
      <c r="H6385" s="15"/>
      <c r="I6385" s="15"/>
      <c r="J6385" s="15"/>
      <c r="K6385" s="15"/>
      <c r="L6385" s="217"/>
      <c r="M6385" s="22"/>
      <c r="N6385" s="119" t="str">
        <f>IF(G6385="","",VLOOKUP(G6385,номенклатури!R:U,4,0))</f>
        <v/>
      </c>
      <c r="O6385" s="119" t="str">
        <f>IF(M6385="","",VLOOKUP(M6385,'14'!D:D,1,0))</f>
        <v/>
      </c>
    </row>
    <row r="6386" spans="1:15" ht="12.75" customHeight="1" x14ac:dyDescent="0.2">
      <c r="A6386" s="36" t="str">
        <f>'0'!$A$4</f>
        <v>………………..</v>
      </c>
      <c r="B6386" s="37">
        <f>'0'!$A$2</f>
        <v>46112</v>
      </c>
      <c r="C6386" s="37" t="s">
        <v>1243</v>
      </c>
      <c r="D6386" s="119" t="str">
        <f>IF(G6386="","",VLOOKUP(G6386,номенклатури!R:T,2,0))</f>
        <v/>
      </c>
      <c r="E6386" s="333" t="str">
        <f>IF(G6386="","",VLOOKUP(G6386,номенклатури!R:T,3,0))</f>
        <v/>
      </c>
      <c r="F6386" s="159" t="str">
        <f>IF(G6386="","",IF(ISERROR(VLOOKUP(G6386,номенклатури!V:V,1,0)),E6386*H6386,E6386*I6386))</f>
        <v/>
      </c>
      <c r="G6386" s="14"/>
      <c r="H6386" s="15"/>
      <c r="I6386" s="15"/>
      <c r="J6386" s="15"/>
      <c r="K6386" s="15"/>
      <c r="L6386" s="217"/>
      <c r="M6386" s="22"/>
      <c r="N6386" s="119" t="str">
        <f>IF(G6386="","",VLOOKUP(G6386,номенклатури!R:U,4,0))</f>
        <v/>
      </c>
      <c r="O6386" s="119" t="str">
        <f>IF(M6386="","",VLOOKUP(M6386,'14'!D:D,1,0))</f>
        <v/>
      </c>
    </row>
    <row r="6387" spans="1:15" ht="12.75" customHeight="1" x14ac:dyDescent="0.2">
      <c r="A6387" s="36" t="str">
        <f>'0'!$A$4</f>
        <v>………………..</v>
      </c>
      <c r="B6387" s="37">
        <f>'0'!$A$2</f>
        <v>46112</v>
      </c>
      <c r="C6387" s="37" t="s">
        <v>1243</v>
      </c>
      <c r="D6387" s="119" t="str">
        <f>IF(G6387="","",VLOOKUP(G6387,номенклатури!R:T,2,0))</f>
        <v/>
      </c>
      <c r="E6387" s="333" t="str">
        <f>IF(G6387="","",VLOOKUP(G6387,номенклатури!R:T,3,0))</f>
        <v/>
      </c>
      <c r="F6387" s="159" t="str">
        <f>IF(G6387="","",IF(ISERROR(VLOOKUP(G6387,номенклатури!V:V,1,0)),E6387*H6387,E6387*I6387))</f>
        <v/>
      </c>
      <c r="G6387" s="14"/>
      <c r="H6387" s="15"/>
      <c r="I6387" s="15"/>
      <c r="J6387" s="15"/>
      <c r="K6387" s="15"/>
      <c r="L6387" s="217"/>
      <c r="M6387" s="22"/>
      <c r="N6387" s="119" t="str">
        <f>IF(G6387="","",VLOOKUP(G6387,номенклатури!R:U,4,0))</f>
        <v/>
      </c>
      <c r="O6387" s="119" t="str">
        <f>IF(M6387="","",VLOOKUP(M6387,'14'!D:D,1,0))</f>
        <v/>
      </c>
    </row>
    <row r="6388" spans="1:15" ht="12.75" customHeight="1" x14ac:dyDescent="0.2">
      <c r="A6388" s="36" t="str">
        <f>'0'!$A$4</f>
        <v>………………..</v>
      </c>
      <c r="B6388" s="37">
        <f>'0'!$A$2</f>
        <v>46112</v>
      </c>
      <c r="C6388" s="37" t="s">
        <v>1243</v>
      </c>
      <c r="D6388" s="119" t="str">
        <f>IF(G6388="","",VLOOKUP(G6388,номенклатури!R:T,2,0))</f>
        <v/>
      </c>
      <c r="E6388" s="333" t="str">
        <f>IF(G6388="","",VLOOKUP(G6388,номенклатури!R:T,3,0))</f>
        <v/>
      </c>
      <c r="F6388" s="159" t="str">
        <f>IF(G6388="","",IF(ISERROR(VLOOKUP(G6388,номенклатури!V:V,1,0)),E6388*H6388,E6388*I6388))</f>
        <v/>
      </c>
      <c r="G6388" s="14"/>
      <c r="H6388" s="15"/>
      <c r="I6388" s="15"/>
      <c r="J6388" s="15"/>
      <c r="K6388" s="15"/>
      <c r="L6388" s="217"/>
      <c r="M6388" s="22"/>
      <c r="N6388" s="119" t="str">
        <f>IF(G6388="","",VLOOKUP(G6388,номенклатури!R:U,4,0))</f>
        <v/>
      </c>
      <c r="O6388" s="119" t="str">
        <f>IF(M6388="","",VLOOKUP(M6388,'14'!D:D,1,0))</f>
        <v/>
      </c>
    </row>
    <row r="6389" spans="1:15" ht="12.75" customHeight="1" x14ac:dyDescent="0.2">
      <c r="A6389" s="36" t="str">
        <f>'0'!$A$4</f>
        <v>………………..</v>
      </c>
      <c r="B6389" s="37">
        <f>'0'!$A$2</f>
        <v>46112</v>
      </c>
      <c r="C6389" s="37" t="s">
        <v>1243</v>
      </c>
      <c r="D6389" s="119" t="str">
        <f>IF(G6389="","",VLOOKUP(G6389,номенклатури!R:T,2,0))</f>
        <v/>
      </c>
      <c r="E6389" s="333" t="str">
        <f>IF(G6389="","",VLOOKUP(G6389,номенклатури!R:T,3,0))</f>
        <v/>
      </c>
      <c r="F6389" s="159" t="str">
        <f>IF(G6389="","",IF(ISERROR(VLOOKUP(G6389,номенклатури!V:V,1,0)),E6389*H6389,E6389*I6389))</f>
        <v/>
      </c>
      <c r="G6389" s="14"/>
      <c r="H6389" s="15"/>
      <c r="I6389" s="15"/>
      <c r="J6389" s="15"/>
      <c r="K6389" s="15"/>
      <c r="L6389" s="217"/>
      <c r="M6389" s="22"/>
      <c r="N6389" s="119" t="str">
        <f>IF(G6389="","",VLOOKUP(G6389,номенклатури!R:U,4,0))</f>
        <v/>
      </c>
      <c r="O6389" s="119" t="str">
        <f>IF(M6389="","",VLOOKUP(M6389,'14'!D:D,1,0))</f>
        <v/>
      </c>
    </row>
    <row r="6390" spans="1:15" ht="12.75" customHeight="1" x14ac:dyDescent="0.2">
      <c r="A6390" s="36" t="str">
        <f>'0'!$A$4</f>
        <v>………………..</v>
      </c>
      <c r="B6390" s="37">
        <f>'0'!$A$2</f>
        <v>46112</v>
      </c>
      <c r="C6390" s="37" t="s">
        <v>1243</v>
      </c>
      <c r="D6390" s="119" t="str">
        <f>IF(G6390="","",VLOOKUP(G6390,номенклатури!R:T,2,0))</f>
        <v/>
      </c>
      <c r="E6390" s="333" t="str">
        <f>IF(G6390="","",VLOOKUP(G6390,номенклатури!R:T,3,0))</f>
        <v/>
      </c>
      <c r="F6390" s="159" t="str">
        <f>IF(G6390="","",IF(ISERROR(VLOOKUP(G6390,номенклатури!V:V,1,0)),E6390*H6390,E6390*I6390))</f>
        <v/>
      </c>
      <c r="G6390" s="14"/>
      <c r="H6390" s="15"/>
      <c r="I6390" s="15"/>
      <c r="J6390" s="15"/>
      <c r="K6390" s="15"/>
      <c r="L6390" s="217"/>
      <c r="M6390" s="22"/>
      <c r="N6390" s="119" t="str">
        <f>IF(G6390="","",VLOOKUP(G6390,номенклатури!R:U,4,0))</f>
        <v/>
      </c>
      <c r="O6390" s="119" t="str">
        <f>IF(M6390="","",VLOOKUP(M6390,'14'!D:D,1,0))</f>
        <v/>
      </c>
    </row>
    <row r="6391" spans="1:15" ht="12.75" customHeight="1" x14ac:dyDescent="0.2">
      <c r="A6391" s="36" t="str">
        <f>'0'!$A$4</f>
        <v>………………..</v>
      </c>
      <c r="B6391" s="37">
        <f>'0'!$A$2</f>
        <v>46112</v>
      </c>
      <c r="C6391" s="37" t="s">
        <v>1243</v>
      </c>
      <c r="D6391" s="119" t="str">
        <f>IF(G6391="","",VLOOKUP(G6391,номенклатури!R:T,2,0))</f>
        <v/>
      </c>
      <c r="E6391" s="333" t="str">
        <f>IF(G6391="","",VLOOKUP(G6391,номенклатури!R:T,3,0))</f>
        <v/>
      </c>
      <c r="F6391" s="159" t="str">
        <f>IF(G6391="","",IF(ISERROR(VLOOKUP(G6391,номенклатури!V:V,1,0)),E6391*H6391,E6391*I6391))</f>
        <v/>
      </c>
      <c r="G6391" s="14"/>
      <c r="H6391" s="15"/>
      <c r="I6391" s="15"/>
      <c r="J6391" s="15"/>
      <c r="K6391" s="15"/>
      <c r="L6391" s="217"/>
      <c r="M6391" s="22"/>
      <c r="N6391" s="119" t="str">
        <f>IF(G6391="","",VLOOKUP(G6391,номенклатури!R:U,4,0))</f>
        <v/>
      </c>
      <c r="O6391" s="119" t="str">
        <f>IF(M6391="","",VLOOKUP(M6391,'14'!D:D,1,0))</f>
        <v/>
      </c>
    </row>
    <row r="6392" spans="1:15" ht="12.75" customHeight="1" x14ac:dyDescent="0.2">
      <c r="A6392" s="36" t="str">
        <f>'0'!$A$4</f>
        <v>………………..</v>
      </c>
      <c r="B6392" s="37">
        <f>'0'!$A$2</f>
        <v>46112</v>
      </c>
      <c r="C6392" s="37" t="s">
        <v>1243</v>
      </c>
      <c r="D6392" s="119" t="str">
        <f>IF(G6392="","",VLOOKUP(G6392,номенклатури!R:T,2,0))</f>
        <v/>
      </c>
      <c r="E6392" s="333" t="str">
        <f>IF(G6392="","",VLOOKUP(G6392,номенклатури!R:T,3,0))</f>
        <v/>
      </c>
      <c r="F6392" s="159" t="str">
        <f>IF(G6392="","",IF(ISERROR(VLOOKUP(G6392,номенклатури!V:V,1,0)),E6392*H6392,E6392*I6392))</f>
        <v/>
      </c>
      <c r="G6392" s="14"/>
      <c r="H6392" s="15"/>
      <c r="I6392" s="15"/>
      <c r="J6392" s="15"/>
      <c r="K6392" s="15"/>
      <c r="L6392" s="217"/>
      <c r="M6392" s="22"/>
      <c r="N6392" s="119" t="str">
        <f>IF(G6392="","",VLOOKUP(G6392,номенклатури!R:U,4,0))</f>
        <v/>
      </c>
      <c r="O6392" s="119" t="str">
        <f>IF(M6392="","",VLOOKUP(M6392,'14'!D:D,1,0))</f>
        <v/>
      </c>
    </row>
    <row r="6393" spans="1:15" ht="12.75" customHeight="1" x14ac:dyDescent="0.2">
      <c r="A6393" s="36" t="str">
        <f>'0'!$A$4</f>
        <v>………………..</v>
      </c>
      <c r="B6393" s="37">
        <f>'0'!$A$2</f>
        <v>46112</v>
      </c>
      <c r="C6393" s="37" t="s">
        <v>1243</v>
      </c>
      <c r="D6393" s="119" t="str">
        <f>IF(G6393="","",VLOOKUP(G6393,номенклатури!R:T,2,0))</f>
        <v/>
      </c>
      <c r="E6393" s="333" t="str">
        <f>IF(G6393="","",VLOOKUP(G6393,номенклатури!R:T,3,0))</f>
        <v/>
      </c>
      <c r="F6393" s="159" t="str">
        <f>IF(G6393="","",IF(ISERROR(VLOOKUP(G6393,номенклатури!V:V,1,0)),E6393*H6393,E6393*I6393))</f>
        <v/>
      </c>
      <c r="G6393" s="14"/>
      <c r="H6393" s="15"/>
      <c r="I6393" s="15"/>
      <c r="J6393" s="15"/>
      <c r="K6393" s="15"/>
      <c r="L6393" s="217"/>
      <c r="M6393" s="22"/>
      <c r="N6393" s="119" t="str">
        <f>IF(G6393="","",VLOOKUP(G6393,номенклатури!R:U,4,0))</f>
        <v/>
      </c>
      <c r="O6393" s="119" t="str">
        <f>IF(M6393="","",VLOOKUP(M6393,'14'!D:D,1,0))</f>
        <v/>
      </c>
    </row>
    <row r="6394" spans="1:15" ht="12.75" customHeight="1" x14ac:dyDescent="0.2">
      <c r="A6394" s="36" t="str">
        <f>'0'!$A$4</f>
        <v>………………..</v>
      </c>
      <c r="B6394" s="37">
        <f>'0'!$A$2</f>
        <v>46112</v>
      </c>
      <c r="C6394" s="37" t="s">
        <v>1243</v>
      </c>
      <c r="D6394" s="119" t="str">
        <f>IF(G6394="","",VLOOKUP(G6394,номенклатури!R:T,2,0))</f>
        <v/>
      </c>
      <c r="E6394" s="333" t="str">
        <f>IF(G6394="","",VLOOKUP(G6394,номенклатури!R:T,3,0))</f>
        <v/>
      </c>
      <c r="F6394" s="159" t="str">
        <f>IF(G6394="","",IF(ISERROR(VLOOKUP(G6394,номенклатури!V:V,1,0)),E6394*H6394,E6394*I6394))</f>
        <v/>
      </c>
      <c r="G6394" s="14"/>
      <c r="H6394" s="15"/>
      <c r="I6394" s="15"/>
      <c r="J6394" s="15"/>
      <c r="K6394" s="15"/>
      <c r="L6394" s="217"/>
      <c r="M6394" s="22"/>
      <c r="N6394" s="119" t="str">
        <f>IF(G6394="","",VLOOKUP(G6394,номенклатури!R:U,4,0))</f>
        <v/>
      </c>
      <c r="O6394" s="119" t="str">
        <f>IF(M6394="","",VLOOKUP(M6394,'14'!D:D,1,0))</f>
        <v/>
      </c>
    </row>
    <row r="6395" spans="1:15" ht="12.75" customHeight="1" x14ac:dyDescent="0.2">
      <c r="A6395" s="36" t="str">
        <f>'0'!$A$4</f>
        <v>………………..</v>
      </c>
      <c r="B6395" s="37">
        <f>'0'!$A$2</f>
        <v>46112</v>
      </c>
      <c r="C6395" s="37" t="s">
        <v>1243</v>
      </c>
      <c r="D6395" s="119" t="str">
        <f>IF(G6395="","",VLOOKUP(G6395,номенклатури!R:T,2,0))</f>
        <v/>
      </c>
      <c r="E6395" s="333" t="str">
        <f>IF(G6395="","",VLOOKUP(G6395,номенклатури!R:T,3,0))</f>
        <v/>
      </c>
      <c r="F6395" s="159" t="str">
        <f>IF(G6395="","",IF(ISERROR(VLOOKUP(G6395,номенклатури!V:V,1,0)),E6395*H6395,E6395*I6395))</f>
        <v/>
      </c>
      <c r="G6395" s="14"/>
      <c r="H6395" s="15"/>
      <c r="I6395" s="15"/>
      <c r="J6395" s="15"/>
      <c r="K6395" s="15"/>
      <c r="L6395" s="217"/>
      <c r="M6395" s="22"/>
      <c r="N6395" s="119" t="str">
        <f>IF(G6395="","",VLOOKUP(G6395,номенклатури!R:U,4,0))</f>
        <v/>
      </c>
      <c r="O6395" s="119" t="str">
        <f>IF(M6395="","",VLOOKUP(M6395,'14'!D:D,1,0))</f>
        <v/>
      </c>
    </row>
    <row r="6396" spans="1:15" ht="12.75" customHeight="1" x14ac:dyDescent="0.2">
      <c r="A6396" s="36" t="str">
        <f>'0'!$A$4</f>
        <v>………………..</v>
      </c>
      <c r="B6396" s="37">
        <f>'0'!$A$2</f>
        <v>46112</v>
      </c>
      <c r="C6396" s="37" t="s">
        <v>1243</v>
      </c>
      <c r="D6396" s="119" t="str">
        <f>IF(G6396="","",VLOOKUP(G6396,номенклатури!R:T,2,0))</f>
        <v/>
      </c>
      <c r="E6396" s="333" t="str">
        <f>IF(G6396="","",VLOOKUP(G6396,номенклатури!R:T,3,0))</f>
        <v/>
      </c>
      <c r="F6396" s="159" t="str">
        <f>IF(G6396="","",IF(ISERROR(VLOOKUP(G6396,номенклатури!V:V,1,0)),E6396*H6396,E6396*I6396))</f>
        <v/>
      </c>
      <c r="G6396" s="14"/>
      <c r="H6396" s="15"/>
      <c r="I6396" s="15"/>
      <c r="J6396" s="15"/>
      <c r="K6396" s="15"/>
      <c r="L6396" s="217"/>
      <c r="M6396" s="22"/>
      <c r="N6396" s="119" t="str">
        <f>IF(G6396="","",VLOOKUP(G6396,номенклатури!R:U,4,0))</f>
        <v/>
      </c>
      <c r="O6396" s="119" t="str">
        <f>IF(M6396="","",VLOOKUP(M6396,'14'!D:D,1,0))</f>
        <v/>
      </c>
    </row>
    <row r="6397" spans="1:15" ht="12.75" customHeight="1" x14ac:dyDescent="0.2">
      <c r="A6397" s="36" t="str">
        <f>'0'!$A$4</f>
        <v>………………..</v>
      </c>
      <c r="B6397" s="37">
        <f>'0'!$A$2</f>
        <v>46112</v>
      </c>
      <c r="C6397" s="37" t="s">
        <v>1243</v>
      </c>
      <c r="D6397" s="119" t="str">
        <f>IF(G6397="","",VLOOKUP(G6397,номенклатури!R:T,2,0))</f>
        <v/>
      </c>
      <c r="E6397" s="333" t="str">
        <f>IF(G6397="","",VLOOKUP(G6397,номенклатури!R:T,3,0))</f>
        <v/>
      </c>
      <c r="F6397" s="159" t="str">
        <f>IF(G6397="","",IF(ISERROR(VLOOKUP(G6397,номенклатури!V:V,1,0)),E6397*H6397,E6397*I6397))</f>
        <v/>
      </c>
      <c r="G6397" s="14"/>
      <c r="H6397" s="15"/>
      <c r="I6397" s="15"/>
      <c r="J6397" s="15"/>
      <c r="K6397" s="15"/>
      <c r="L6397" s="217"/>
      <c r="M6397" s="22"/>
      <c r="N6397" s="119" t="str">
        <f>IF(G6397="","",VLOOKUP(G6397,номенклатури!R:U,4,0))</f>
        <v/>
      </c>
      <c r="O6397" s="119" t="str">
        <f>IF(M6397="","",VLOOKUP(M6397,'14'!D:D,1,0))</f>
        <v/>
      </c>
    </row>
    <row r="6398" spans="1:15" ht="12.75" customHeight="1" x14ac:dyDescent="0.2">
      <c r="A6398" s="36" t="str">
        <f>'0'!$A$4</f>
        <v>………………..</v>
      </c>
      <c r="B6398" s="37">
        <f>'0'!$A$2</f>
        <v>46112</v>
      </c>
      <c r="C6398" s="37" t="s">
        <v>1243</v>
      </c>
      <c r="D6398" s="119" t="str">
        <f>IF(G6398="","",VLOOKUP(G6398,номенклатури!R:T,2,0))</f>
        <v/>
      </c>
      <c r="E6398" s="333" t="str">
        <f>IF(G6398="","",VLOOKUP(G6398,номенклатури!R:T,3,0))</f>
        <v/>
      </c>
      <c r="F6398" s="159" t="str">
        <f>IF(G6398="","",IF(ISERROR(VLOOKUP(G6398,номенклатури!V:V,1,0)),E6398*H6398,E6398*I6398))</f>
        <v/>
      </c>
      <c r="G6398" s="14"/>
      <c r="H6398" s="15"/>
      <c r="I6398" s="15"/>
      <c r="J6398" s="15"/>
      <c r="K6398" s="15"/>
      <c r="L6398" s="217"/>
      <c r="M6398" s="22"/>
      <c r="N6398" s="119" t="str">
        <f>IF(G6398="","",VLOOKUP(G6398,номенклатури!R:U,4,0))</f>
        <v/>
      </c>
      <c r="O6398" s="119" t="str">
        <f>IF(M6398="","",VLOOKUP(M6398,'14'!D:D,1,0))</f>
        <v/>
      </c>
    </row>
    <row r="6399" spans="1:15" ht="12.75" customHeight="1" x14ac:dyDescent="0.2">
      <c r="A6399" s="36" t="str">
        <f>'0'!$A$4</f>
        <v>………………..</v>
      </c>
      <c r="B6399" s="37">
        <f>'0'!$A$2</f>
        <v>46112</v>
      </c>
      <c r="C6399" s="37" t="s">
        <v>1243</v>
      </c>
      <c r="D6399" s="119" t="str">
        <f>IF(G6399="","",VLOOKUP(G6399,номенклатури!R:T,2,0))</f>
        <v/>
      </c>
      <c r="E6399" s="333" t="str">
        <f>IF(G6399="","",VLOOKUP(G6399,номенклатури!R:T,3,0))</f>
        <v/>
      </c>
      <c r="F6399" s="159" t="str">
        <f>IF(G6399="","",IF(ISERROR(VLOOKUP(G6399,номенклатури!V:V,1,0)),E6399*H6399,E6399*I6399))</f>
        <v/>
      </c>
      <c r="G6399" s="14"/>
      <c r="H6399" s="15"/>
      <c r="I6399" s="15"/>
      <c r="J6399" s="15"/>
      <c r="K6399" s="15"/>
      <c r="L6399" s="217"/>
      <c r="M6399" s="22"/>
      <c r="N6399" s="119" t="str">
        <f>IF(G6399="","",VLOOKUP(G6399,номенклатури!R:U,4,0))</f>
        <v/>
      </c>
      <c r="O6399" s="119" t="str">
        <f>IF(M6399="","",VLOOKUP(M6399,'14'!D:D,1,0))</f>
        <v/>
      </c>
    </row>
    <row r="6400" spans="1:15" ht="12.75" customHeight="1" x14ac:dyDescent="0.2">
      <c r="A6400" s="36" t="str">
        <f>'0'!$A$4</f>
        <v>………………..</v>
      </c>
      <c r="B6400" s="37">
        <f>'0'!$A$2</f>
        <v>46112</v>
      </c>
      <c r="C6400" s="37" t="s">
        <v>1243</v>
      </c>
      <c r="D6400" s="119" t="str">
        <f>IF(G6400="","",VLOOKUP(G6400,номенклатури!R:T,2,0))</f>
        <v/>
      </c>
      <c r="E6400" s="333" t="str">
        <f>IF(G6400="","",VLOOKUP(G6400,номенклатури!R:T,3,0))</f>
        <v/>
      </c>
      <c r="F6400" s="159" t="str">
        <f>IF(G6400="","",IF(ISERROR(VLOOKUP(G6400,номенклатури!V:V,1,0)),E6400*H6400,E6400*I6400))</f>
        <v/>
      </c>
      <c r="G6400" s="14"/>
      <c r="H6400" s="15"/>
      <c r="I6400" s="15"/>
      <c r="J6400" s="15"/>
      <c r="K6400" s="15"/>
      <c r="L6400" s="217"/>
      <c r="M6400" s="22"/>
      <c r="N6400" s="119" t="str">
        <f>IF(G6400="","",VLOOKUP(G6400,номенклатури!R:U,4,0))</f>
        <v/>
      </c>
      <c r="O6400" s="119" t="str">
        <f>IF(M6400="","",VLOOKUP(M6400,'14'!D:D,1,0))</f>
        <v/>
      </c>
    </row>
    <row r="6401" spans="1:15" ht="12.75" customHeight="1" x14ac:dyDescent="0.2">
      <c r="A6401" s="36" t="str">
        <f>'0'!$A$4</f>
        <v>………………..</v>
      </c>
      <c r="B6401" s="37">
        <f>'0'!$A$2</f>
        <v>46112</v>
      </c>
      <c r="C6401" s="37" t="s">
        <v>1243</v>
      </c>
      <c r="D6401" s="119" t="str">
        <f>IF(G6401="","",VLOOKUP(G6401,номенклатури!R:T,2,0))</f>
        <v/>
      </c>
      <c r="E6401" s="333" t="str">
        <f>IF(G6401="","",VLOOKUP(G6401,номенклатури!R:T,3,0))</f>
        <v/>
      </c>
      <c r="F6401" s="159" t="str">
        <f>IF(G6401="","",IF(ISERROR(VLOOKUP(G6401,номенклатури!V:V,1,0)),E6401*H6401,E6401*I6401))</f>
        <v/>
      </c>
      <c r="G6401" s="14"/>
      <c r="H6401" s="15"/>
      <c r="I6401" s="15"/>
      <c r="J6401" s="15"/>
      <c r="K6401" s="15"/>
      <c r="L6401" s="217"/>
      <c r="M6401" s="22"/>
      <c r="N6401" s="119" t="str">
        <f>IF(G6401="","",VLOOKUP(G6401,номенклатури!R:U,4,0))</f>
        <v/>
      </c>
      <c r="O6401" s="119" t="str">
        <f>IF(M6401="","",VLOOKUP(M6401,'14'!D:D,1,0))</f>
        <v/>
      </c>
    </row>
    <row r="6402" spans="1:15" ht="12.75" customHeight="1" x14ac:dyDescent="0.2">
      <c r="A6402" s="36" t="str">
        <f>'0'!$A$4</f>
        <v>………………..</v>
      </c>
      <c r="B6402" s="37">
        <f>'0'!$A$2</f>
        <v>46112</v>
      </c>
      <c r="C6402" s="37" t="s">
        <v>1243</v>
      </c>
      <c r="D6402" s="119" t="str">
        <f>IF(G6402="","",VLOOKUP(G6402,номенклатури!R:T,2,0))</f>
        <v/>
      </c>
      <c r="E6402" s="333" t="str">
        <f>IF(G6402="","",VLOOKUP(G6402,номенклатури!R:T,3,0))</f>
        <v/>
      </c>
      <c r="F6402" s="159" t="str">
        <f>IF(G6402="","",IF(ISERROR(VLOOKUP(G6402,номенклатури!V:V,1,0)),E6402*H6402,E6402*I6402))</f>
        <v/>
      </c>
      <c r="G6402" s="14"/>
      <c r="H6402" s="15"/>
      <c r="I6402" s="15"/>
      <c r="J6402" s="15"/>
      <c r="K6402" s="15"/>
      <c r="L6402" s="217"/>
      <c r="M6402" s="22"/>
      <c r="N6402" s="119" t="str">
        <f>IF(G6402="","",VLOOKUP(G6402,номенклатури!R:U,4,0))</f>
        <v/>
      </c>
      <c r="O6402" s="119" t="str">
        <f>IF(M6402="","",VLOOKUP(M6402,'14'!D:D,1,0))</f>
        <v/>
      </c>
    </row>
    <row r="6403" spans="1:15" ht="12.75" customHeight="1" x14ac:dyDescent="0.2">
      <c r="A6403" s="36" t="str">
        <f>'0'!$A$4</f>
        <v>………………..</v>
      </c>
      <c r="B6403" s="37">
        <f>'0'!$A$2</f>
        <v>46112</v>
      </c>
      <c r="C6403" s="37" t="s">
        <v>1243</v>
      </c>
      <c r="D6403" s="119" t="str">
        <f>IF(G6403="","",VLOOKUP(G6403,номенклатури!R:T,2,0))</f>
        <v/>
      </c>
      <c r="E6403" s="333" t="str">
        <f>IF(G6403="","",VLOOKUP(G6403,номенклатури!R:T,3,0))</f>
        <v/>
      </c>
      <c r="F6403" s="159" t="str">
        <f>IF(G6403="","",IF(ISERROR(VLOOKUP(G6403,номенклатури!V:V,1,0)),E6403*H6403,E6403*I6403))</f>
        <v/>
      </c>
      <c r="G6403" s="14"/>
      <c r="H6403" s="15"/>
      <c r="I6403" s="15"/>
      <c r="J6403" s="15"/>
      <c r="K6403" s="15"/>
      <c r="L6403" s="217"/>
      <c r="M6403" s="22"/>
      <c r="N6403" s="119" t="str">
        <f>IF(G6403="","",VLOOKUP(G6403,номенклатури!R:U,4,0))</f>
        <v/>
      </c>
      <c r="O6403" s="119" t="str">
        <f>IF(M6403="","",VLOOKUP(M6403,'14'!D:D,1,0))</f>
        <v/>
      </c>
    </row>
    <row r="6404" spans="1:15" ht="12.75" customHeight="1" x14ac:dyDescent="0.2">
      <c r="A6404" s="36" t="str">
        <f>'0'!$A$4</f>
        <v>………………..</v>
      </c>
      <c r="B6404" s="37">
        <f>'0'!$A$2</f>
        <v>46112</v>
      </c>
      <c r="C6404" s="37" t="s">
        <v>1243</v>
      </c>
      <c r="D6404" s="119" t="str">
        <f>IF(G6404="","",VLOOKUP(G6404,номенклатури!R:T,2,0))</f>
        <v/>
      </c>
      <c r="E6404" s="333" t="str">
        <f>IF(G6404="","",VLOOKUP(G6404,номенклатури!R:T,3,0))</f>
        <v/>
      </c>
      <c r="F6404" s="159" t="str">
        <f>IF(G6404="","",IF(ISERROR(VLOOKUP(G6404,номенклатури!V:V,1,0)),E6404*H6404,E6404*I6404))</f>
        <v/>
      </c>
      <c r="G6404" s="14"/>
      <c r="H6404" s="15"/>
      <c r="I6404" s="15"/>
      <c r="J6404" s="15"/>
      <c r="K6404" s="15"/>
      <c r="L6404" s="217"/>
      <c r="M6404" s="22"/>
      <c r="N6404" s="119" t="str">
        <f>IF(G6404="","",VLOOKUP(G6404,номенклатури!R:U,4,0))</f>
        <v/>
      </c>
      <c r="O6404" s="119" t="str">
        <f>IF(M6404="","",VLOOKUP(M6404,'14'!D:D,1,0))</f>
        <v/>
      </c>
    </row>
    <row r="6405" spans="1:15" ht="12.75" customHeight="1" x14ac:dyDescent="0.2">
      <c r="A6405" s="36" t="str">
        <f>'0'!$A$4</f>
        <v>………………..</v>
      </c>
      <c r="B6405" s="37">
        <f>'0'!$A$2</f>
        <v>46112</v>
      </c>
      <c r="C6405" s="37" t="s">
        <v>1243</v>
      </c>
      <c r="D6405" s="119" t="str">
        <f>IF(G6405="","",VLOOKUP(G6405,номенклатури!R:T,2,0))</f>
        <v/>
      </c>
      <c r="E6405" s="333" t="str">
        <f>IF(G6405="","",VLOOKUP(G6405,номенклатури!R:T,3,0))</f>
        <v/>
      </c>
      <c r="F6405" s="159" t="str">
        <f>IF(G6405="","",IF(ISERROR(VLOOKUP(G6405,номенклатури!V:V,1,0)),E6405*H6405,E6405*I6405))</f>
        <v/>
      </c>
      <c r="G6405" s="14"/>
      <c r="H6405" s="15"/>
      <c r="I6405" s="15"/>
      <c r="J6405" s="15"/>
      <c r="K6405" s="15"/>
      <c r="L6405" s="217"/>
      <c r="M6405" s="22"/>
      <c r="N6405" s="119" t="str">
        <f>IF(G6405="","",VLOOKUP(G6405,номенклатури!R:U,4,0))</f>
        <v/>
      </c>
      <c r="O6405" s="119" t="str">
        <f>IF(M6405="","",VLOOKUP(M6405,'14'!D:D,1,0))</f>
        <v/>
      </c>
    </row>
    <row r="6406" spans="1:15" ht="12.75" customHeight="1" x14ac:dyDescent="0.2">
      <c r="A6406" s="36" t="str">
        <f>'0'!$A$4</f>
        <v>………………..</v>
      </c>
      <c r="B6406" s="37">
        <f>'0'!$A$2</f>
        <v>46112</v>
      </c>
      <c r="C6406" s="37" t="s">
        <v>1243</v>
      </c>
      <c r="D6406" s="119" t="str">
        <f>IF(G6406="","",VLOOKUP(G6406,номенклатури!R:T,2,0))</f>
        <v/>
      </c>
      <c r="E6406" s="333" t="str">
        <f>IF(G6406="","",VLOOKUP(G6406,номенклатури!R:T,3,0))</f>
        <v/>
      </c>
      <c r="F6406" s="159" t="str">
        <f>IF(G6406="","",IF(ISERROR(VLOOKUP(G6406,номенклатури!V:V,1,0)),E6406*H6406,E6406*I6406))</f>
        <v/>
      </c>
      <c r="G6406" s="14"/>
      <c r="H6406" s="15"/>
      <c r="I6406" s="15"/>
      <c r="J6406" s="15"/>
      <c r="K6406" s="15"/>
      <c r="L6406" s="217"/>
      <c r="M6406" s="22"/>
      <c r="N6406" s="119" t="str">
        <f>IF(G6406="","",VLOOKUP(G6406,номенклатури!R:U,4,0))</f>
        <v/>
      </c>
      <c r="O6406" s="119" t="str">
        <f>IF(M6406="","",VLOOKUP(M6406,'14'!D:D,1,0))</f>
        <v/>
      </c>
    </row>
    <row r="6407" spans="1:15" ht="12.75" customHeight="1" x14ac:dyDescent="0.2">
      <c r="A6407" s="36" t="str">
        <f>'0'!$A$4</f>
        <v>………………..</v>
      </c>
      <c r="B6407" s="37">
        <f>'0'!$A$2</f>
        <v>46112</v>
      </c>
      <c r="C6407" s="37" t="s">
        <v>1243</v>
      </c>
      <c r="D6407" s="119" t="str">
        <f>IF(G6407="","",VLOOKUP(G6407,номенклатури!R:T,2,0))</f>
        <v/>
      </c>
      <c r="E6407" s="333" t="str">
        <f>IF(G6407="","",VLOOKUP(G6407,номенклатури!R:T,3,0))</f>
        <v/>
      </c>
      <c r="F6407" s="159" t="str">
        <f>IF(G6407="","",IF(ISERROR(VLOOKUP(G6407,номенклатури!V:V,1,0)),E6407*H6407,E6407*I6407))</f>
        <v/>
      </c>
      <c r="G6407" s="14"/>
      <c r="H6407" s="15"/>
      <c r="I6407" s="15"/>
      <c r="J6407" s="15"/>
      <c r="K6407" s="15"/>
      <c r="L6407" s="217"/>
      <c r="M6407" s="22"/>
      <c r="N6407" s="119" t="str">
        <f>IF(G6407="","",VLOOKUP(G6407,номенклатури!R:U,4,0))</f>
        <v/>
      </c>
      <c r="O6407" s="119" t="str">
        <f>IF(M6407="","",VLOOKUP(M6407,'14'!D:D,1,0))</f>
        <v/>
      </c>
    </row>
    <row r="6408" spans="1:15" ht="12.75" customHeight="1" x14ac:dyDescent="0.2">
      <c r="A6408" s="36" t="str">
        <f>'0'!$A$4</f>
        <v>………………..</v>
      </c>
      <c r="B6408" s="37">
        <f>'0'!$A$2</f>
        <v>46112</v>
      </c>
      <c r="C6408" s="37" t="s">
        <v>1243</v>
      </c>
      <c r="D6408" s="119" t="str">
        <f>IF(G6408="","",VLOOKUP(G6408,номенклатури!R:T,2,0))</f>
        <v/>
      </c>
      <c r="E6408" s="333" t="str">
        <f>IF(G6408="","",VLOOKUP(G6408,номенклатури!R:T,3,0))</f>
        <v/>
      </c>
      <c r="F6408" s="159" t="str">
        <f>IF(G6408="","",IF(ISERROR(VLOOKUP(G6408,номенклатури!V:V,1,0)),E6408*H6408,E6408*I6408))</f>
        <v/>
      </c>
      <c r="G6408" s="14"/>
      <c r="H6408" s="15"/>
      <c r="I6408" s="15"/>
      <c r="J6408" s="15"/>
      <c r="K6408" s="15"/>
      <c r="L6408" s="217"/>
      <c r="M6408" s="22"/>
      <c r="N6408" s="119" t="str">
        <f>IF(G6408="","",VLOOKUP(G6408,номенклатури!R:U,4,0))</f>
        <v/>
      </c>
      <c r="O6408" s="119" t="str">
        <f>IF(M6408="","",VLOOKUP(M6408,'14'!D:D,1,0))</f>
        <v/>
      </c>
    </row>
    <row r="6409" spans="1:15" ht="12.75" customHeight="1" x14ac:dyDescent="0.2">
      <c r="A6409" s="36" t="str">
        <f>'0'!$A$4</f>
        <v>………………..</v>
      </c>
      <c r="B6409" s="37">
        <f>'0'!$A$2</f>
        <v>46112</v>
      </c>
      <c r="C6409" s="37" t="s">
        <v>1243</v>
      </c>
      <c r="D6409" s="119" t="str">
        <f>IF(G6409="","",VLOOKUP(G6409,номенклатури!R:T,2,0))</f>
        <v/>
      </c>
      <c r="E6409" s="333" t="str">
        <f>IF(G6409="","",VLOOKUP(G6409,номенклатури!R:T,3,0))</f>
        <v/>
      </c>
      <c r="F6409" s="159" t="str">
        <f>IF(G6409="","",IF(ISERROR(VLOOKUP(G6409,номенклатури!V:V,1,0)),E6409*H6409,E6409*I6409))</f>
        <v/>
      </c>
      <c r="G6409" s="14"/>
      <c r="H6409" s="15"/>
      <c r="I6409" s="15"/>
      <c r="J6409" s="15"/>
      <c r="K6409" s="15"/>
      <c r="L6409" s="217"/>
      <c r="M6409" s="22"/>
      <c r="N6409" s="119" t="str">
        <f>IF(G6409="","",VLOOKUP(G6409,номенклатури!R:U,4,0))</f>
        <v/>
      </c>
      <c r="O6409" s="119" t="str">
        <f>IF(M6409="","",VLOOKUP(M6409,'14'!D:D,1,0))</f>
        <v/>
      </c>
    </row>
    <row r="6410" spans="1:15" ht="12.75" customHeight="1" x14ac:dyDescent="0.2">
      <c r="A6410" s="36" t="str">
        <f>'0'!$A$4</f>
        <v>………………..</v>
      </c>
      <c r="B6410" s="37">
        <f>'0'!$A$2</f>
        <v>46112</v>
      </c>
      <c r="C6410" s="37" t="s">
        <v>1243</v>
      </c>
      <c r="D6410" s="119" t="str">
        <f>IF(G6410="","",VLOOKUP(G6410,номенклатури!R:T,2,0))</f>
        <v/>
      </c>
      <c r="E6410" s="333" t="str">
        <f>IF(G6410="","",VLOOKUP(G6410,номенклатури!R:T,3,0))</f>
        <v/>
      </c>
      <c r="F6410" s="159" t="str">
        <f>IF(G6410="","",IF(ISERROR(VLOOKUP(G6410,номенклатури!V:V,1,0)),E6410*H6410,E6410*I6410))</f>
        <v/>
      </c>
      <c r="G6410" s="14"/>
      <c r="H6410" s="15"/>
      <c r="I6410" s="15"/>
      <c r="J6410" s="15"/>
      <c r="K6410" s="15"/>
      <c r="L6410" s="217"/>
      <c r="M6410" s="22"/>
      <c r="N6410" s="119" t="str">
        <f>IF(G6410="","",VLOOKUP(G6410,номенклатури!R:U,4,0))</f>
        <v/>
      </c>
      <c r="O6410" s="119" t="str">
        <f>IF(M6410="","",VLOOKUP(M6410,'14'!D:D,1,0))</f>
        <v/>
      </c>
    </row>
    <row r="6411" spans="1:15" ht="12.75" customHeight="1" x14ac:dyDescent="0.2">
      <c r="A6411" s="36" t="str">
        <f>'0'!$A$4</f>
        <v>………………..</v>
      </c>
      <c r="B6411" s="37">
        <f>'0'!$A$2</f>
        <v>46112</v>
      </c>
      <c r="C6411" s="37" t="s">
        <v>1243</v>
      </c>
      <c r="D6411" s="119" t="str">
        <f>IF(G6411="","",VLOOKUP(G6411,номенклатури!R:T,2,0))</f>
        <v/>
      </c>
      <c r="E6411" s="333" t="str">
        <f>IF(G6411="","",VLOOKUP(G6411,номенклатури!R:T,3,0))</f>
        <v/>
      </c>
      <c r="F6411" s="159" t="str">
        <f>IF(G6411="","",IF(ISERROR(VLOOKUP(G6411,номенклатури!V:V,1,0)),E6411*H6411,E6411*I6411))</f>
        <v/>
      </c>
      <c r="G6411" s="14"/>
      <c r="H6411" s="15"/>
      <c r="I6411" s="15"/>
      <c r="J6411" s="15"/>
      <c r="K6411" s="15"/>
      <c r="L6411" s="217"/>
      <c r="M6411" s="22"/>
      <c r="N6411" s="119" t="str">
        <f>IF(G6411="","",VLOOKUP(G6411,номенклатури!R:U,4,0))</f>
        <v/>
      </c>
      <c r="O6411" s="119" t="str">
        <f>IF(M6411="","",VLOOKUP(M6411,'14'!D:D,1,0))</f>
        <v/>
      </c>
    </row>
    <row r="6412" spans="1:15" ht="12.75" customHeight="1" x14ac:dyDescent="0.2">
      <c r="A6412" s="36" t="str">
        <f>'0'!$A$4</f>
        <v>………………..</v>
      </c>
      <c r="B6412" s="37">
        <f>'0'!$A$2</f>
        <v>46112</v>
      </c>
      <c r="C6412" s="37" t="s">
        <v>1243</v>
      </c>
      <c r="D6412" s="119" t="str">
        <f>IF(G6412="","",VLOOKUP(G6412,номенклатури!R:T,2,0))</f>
        <v/>
      </c>
      <c r="E6412" s="333" t="str">
        <f>IF(G6412="","",VLOOKUP(G6412,номенклатури!R:T,3,0))</f>
        <v/>
      </c>
      <c r="F6412" s="159" t="str">
        <f>IF(G6412="","",IF(ISERROR(VLOOKUP(G6412,номенклатури!V:V,1,0)),E6412*H6412,E6412*I6412))</f>
        <v/>
      </c>
      <c r="G6412" s="14"/>
      <c r="H6412" s="15"/>
      <c r="I6412" s="15"/>
      <c r="J6412" s="15"/>
      <c r="K6412" s="15"/>
      <c r="L6412" s="217"/>
      <c r="M6412" s="22"/>
      <c r="N6412" s="119" t="str">
        <f>IF(G6412="","",VLOOKUP(G6412,номенклатури!R:U,4,0))</f>
        <v/>
      </c>
      <c r="O6412" s="119" t="str">
        <f>IF(M6412="","",VLOOKUP(M6412,'14'!D:D,1,0))</f>
        <v/>
      </c>
    </row>
    <row r="6413" spans="1:15" ht="12.75" customHeight="1" x14ac:dyDescent="0.2">
      <c r="A6413" s="36" t="str">
        <f>'0'!$A$4</f>
        <v>………………..</v>
      </c>
      <c r="B6413" s="37">
        <f>'0'!$A$2</f>
        <v>46112</v>
      </c>
      <c r="C6413" s="37" t="s">
        <v>1243</v>
      </c>
      <c r="D6413" s="119" t="str">
        <f>IF(G6413="","",VLOOKUP(G6413,номенклатури!R:T,2,0))</f>
        <v/>
      </c>
      <c r="E6413" s="333" t="str">
        <f>IF(G6413="","",VLOOKUP(G6413,номенклатури!R:T,3,0))</f>
        <v/>
      </c>
      <c r="F6413" s="159" t="str">
        <f>IF(G6413="","",IF(ISERROR(VLOOKUP(G6413,номенклатури!V:V,1,0)),E6413*H6413,E6413*I6413))</f>
        <v/>
      </c>
      <c r="G6413" s="14"/>
      <c r="H6413" s="15"/>
      <c r="I6413" s="15"/>
      <c r="J6413" s="15"/>
      <c r="K6413" s="15"/>
      <c r="L6413" s="217"/>
      <c r="M6413" s="22"/>
      <c r="N6413" s="119" t="str">
        <f>IF(G6413="","",VLOOKUP(G6413,номенклатури!R:U,4,0))</f>
        <v/>
      </c>
      <c r="O6413" s="119" t="str">
        <f>IF(M6413="","",VLOOKUP(M6413,'14'!D:D,1,0))</f>
        <v/>
      </c>
    </row>
    <row r="6414" spans="1:15" ht="12.75" customHeight="1" x14ac:dyDescent="0.2">
      <c r="A6414" s="36" t="str">
        <f>'0'!$A$4</f>
        <v>………………..</v>
      </c>
      <c r="B6414" s="37">
        <f>'0'!$A$2</f>
        <v>46112</v>
      </c>
      <c r="C6414" s="37" t="s">
        <v>1243</v>
      </c>
      <c r="D6414" s="119" t="str">
        <f>IF(G6414="","",VLOOKUP(G6414,номенклатури!R:T,2,0))</f>
        <v/>
      </c>
      <c r="E6414" s="333" t="str">
        <f>IF(G6414="","",VLOOKUP(G6414,номенклатури!R:T,3,0))</f>
        <v/>
      </c>
      <c r="F6414" s="159" t="str">
        <f>IF(G6414="","",IF(ISERROR(VLOOKUP(G6414,номенклатури!V:V,1,0)),E6414*H6414,E6414*I6414))</f>
        <v/>
      </c>
      <c r="G6414" s="14"/>
      <c r="H6414" s="15"/>
      <c r="I6414" s="15"/>
      <c r="J6414" s="15"/>
      <c r="K6414" s="15"/>
      <c r="L6414" s="217"/>
      <c r="M6414" s="22"/>
      <c r="N6414" s="119" t="str">
        <f>IF(G6414="","",VLOOKUP(G6414,номенклатури!R:U,4,0))</f>
        <v/>
      </c>
      <c r="O6414" s="119" t="str">
        <f>IF(M6414="","",VLOOKUP(M6414,'14'!D:D,1,0))</f>
        <v/>
      </c>
    </row>
    <row r="6415" spans="1:15" ht="12.75" customHeight="1" x14ac:dyDescent="0.2">
      <c r="A6415" s="36" t="str">
        <f>'0'!$A$4</f>
        <v>………………..</v>
      </c>
      <c r="B6415" s="37">
        <f>'0'!$A$2</f>
        <v>46112</v>
      </c>
      <c r="C6415" s="37" t="s">
        <v>1243</v>
      </c>
      <c r="D6415" s="119" t="str">
        <f>IF(G6415="","",VLOOKUP(G6415,номенклатури!R:T,2,0))</f>
        <v/>
      </c>
      <c r="E6415" s="333" t="str">
        <f>IF(G6415="","",VLOOKUP(G6415,номенклатури!R:T,3,0))</f>
        <v/>
      </c>
      <c r="F6415" s="159" t="str">
        <f>IF(G6415="","",IF(ISERROR(VLOOKUP(G6415,номенклатури!V:V,1,0)),E6415*H6415,E6415*I6415))</f>
        <v/>
      </c>
      <c r="G6415" s="14"/>
      <c r="H6415" s="15"/>
      <c r="I6415" s="15"/>
      <c r="J6415" s="15"/>
      <c r="K6415" s="15"/>
      <c r="L6415" s="217"/>
      <c r="M6415" s="22"/>
      <c r="N6415" s="119" t="str">
        <f>IF(G6415="","",VLOOKUP(G6415,номенклатури!R:U,4,0))</f>
        <v/>
      </c>
      <c r="O6415" s="119" t="str">
        <f>IF(M6415="","",VLOOKUP(M6415,'14'!D:D,1,0))</f>
        <v/>
      </c>
    </row>
    <row r="6416" spans="1:15" ht="12.75" customHeight="1" x14ac:dyDescent="0.2">
      <c r="A6416" s="36" t="str">
        <f>'0'!$A$4</f>
        <v>………………..</v>
      </c>
      <c r="B6416" s="37">
        <f>'0'!$A$2</f>
        <v>46112</v>
      </c>
      <c r="C6416" s="37" t="s">
        <v>1243</v>
      </c>
      <c r="D6416" s="119" t="str">
        <f>IF(G6416="","",VLOOKUP(G6416,номенклатури!R:T,2,0))</f>
        <v/>
      </c>
      <c r="E6416" s="333" t="str">
        <f>IF(G6416="","",VLOOKUP(G6416,номенклатури!R:T,3,0))</f>
        <v/>
      </c>
      <c r="F6416" s="159" t="str">
        <f>IF(G6416="","",IF(ISERROR(VLOOKUP(G6416,номенклатури!V:V,1,0)),E6416*H6416,E6416*I6416))</f>
        <v/>
      </c>
      <c r="G6416" s="14"/>
      <c r="H6416" s="15"/>
      <c r="I6416" s="15"/>
      <c r="J6416" s="15"/>
      <c r="K6416" s="15"/>
      <c r="L6416" s="217"/>
      <c r="M6416" s="22"/>
      <c r="N6416" s="119" t="str">
        <f>IF(G6416="","",VLOOKUP(G6416,номенклатури!R:U,4,0))</f>
        <v/>
      </c>
      <c r="O6416" s="119" t="str">
        <f>IF(M6416="","",VLOOKUP(M6416,'14'!D:D,1,0))</f>
        <v/>
      </c>
    </row>
    <row r="6417" spans="1:15" ht="12.75" customHeight="1" x14ac:dyDescent="0.2">
      <c r="A6417" s="36" t="str">
        <f>'0'!$A$4</f>
        <v>………………..</v>
      </c>
      <c r="B6417" s="37">
        <f>'0'!$A$2</f>
        <v>46112</v>
      </c>
      <c r="C6417" s="37" t="s">
        <v>1243</v>
      </c>
      <c r="D6417" s="119" t="str">
        <f>IF(G6417="","",VLOOKUP(G6417,номенклатури!R:T,2,0))</f>
        <v/>
      </c>
      <c r="E6417" s="333" t="str">
        <f>IF(G6417="","",VLOOKUP(G6417,номенклатури!R:T,3,0))</f>
        <v/>
      </c>
      <c r="F6417" s="159" t="str">
        <f>IF(G6417="","",IF(ISERROR(VLOOKUP(G6417,номенклатури!V:V,1,0)),E6417*H6417,E6417*I6417))</f>
        <v/>
      </c>
      <c r="G6417" s="14"/>
      <c r="H6417" s="15"/>
      <c r="I6417" s="15"/>
      <c r="J6417" s="15"/>
      <c r="K6417" s="15"/>
      <c r="L6417" s="217"/>
      <c r="M6417" s="22"/>
      <c r="N6417" s="119" t="str">
        <f>IF(G6417="","",VLOOKUP(G6417,номенклатури!R:U,4,0))</f>
        <v/>
      </c>
      <c r="O6417" s="119" t="str">
        <f>IF(M6417="","",VLOOKUP(M6417,'14'!D:D,1,0))</f>
        <v/>
      </c>
    </row>
    <row r="6418" spans="1:15" ht="12.75" customHeight="1" x14ac:dyDescent="0.2">
      <c r="A6418" s="36" t="str">
        <f>'0'!$A$4</f>
        <v>………………..</v>
      </c>
      <c r="B6418" s="37">
        <f>'0'!$A$2</f>
        <v>46112</v>
      </c>
      <c r="C6418" s="37" t="s">
        <v>1243</v>
      </c>
      <c r="D6418" s="119" t="str">
        <f>IF(G6418="","",VLOOKUP(G6418,номенклатури!R:T,2,0))</f>
        <v/>
      </c>
      <c r="E6418" s="333" t="str">
        <f>IF(G6418="","",VLOOKUP(G6418,номенклатури!R:T,3,0))</f>
        <v/>
      </c>
      <c r="F6418" s="159" t="str">
        <f>IF(G6418="","",IF(ISERROR(VLOOKUP(G6418,номенклатури!V:V,1,0)),E6418*H6418,E6418*I6418))</f>
        <v/>
      </c>
      <c r="G6418" s="14"/>
      <c r="H6418" s="15"/>
      <c r="I6418" s="15"/>
      <c r="J6418" s="15"/>
      <c r="K6418" s="15"/>
      <c r="L6418" s="217"/>
      <c r="M6418" s="22"/>
      <c r="N6418" s="119" t="str">
        <f>IF(G6418="","",VLOOKUP(G6418,номенклатури!R:U,4,0))</f>
        <v/>
      </c>
      <c r="O6418" s="119" t="str">
        <f>IF(M6418="","",VLOOKUP(M6418,'14'!D:D,1,0))</f>
        <v/>
      </c>
    </row>
    <row r="6419" spans="1:15" ht="12.75" customHeight="1" x14ac:dyDescent="0.2">
      <c r="A6419" s="36" t="str">
        <f>'0'!$A$4</f>
        <v>………………..</v>
      </c>
      <c r="B6419" s="37">
        <f>'0'!$A$2</f>
        <v>46112</v>
      </c>
      <c r="C6419" s="37" t="s">
        <v>1243</v>
      </c>
      <c r="D6419" s="119" t="str">
        <f>IF(G6419="","",VLOOKUP(G6419,номенклатури!R:T,2,0))</f>
        <v/>
      </c>
      <c r="E6419" s="333" t="str">
        <f>IF(G6419="","",VLOOKUP(G6419,номенклатури!R:T,3,0))</f>
        <v/>
      </c>
      <c r="F6419" s="159" t="str">
        <f>IF(G6419="","",IF(ISERROR(VLOOKUP(G6419,номенклатури!V:V,1,0)),E6419*H6419,E6419*I6419))</f>
        <v/>
      </c>
      <c r="G6419" s="14"/>
      <c r="H6419" s="15"/>
      <c r="I6419" s="15"/>
      <c r="J6419" s="15"/>
      <c r="K6419" s="15"/>
      <c r="L6419" s="217"/>
      <c r="M6419" s="22"/>
      <c r="N6419" s="119" t="str">
        <f>IF(G6419="","",VLOOKUP(G6419,номенклатури!R:U,4,0))</f>
        <v/>
      </c>
      <c r="O6419" s="119" t="str">
        <f>IF(M6419="","",VLOOKUP(M6419,'14'!D:D,1,0))</f>
        <v/>
      </c>
    </row>
    <row r="6420" spans="1:15" ht="12.75" customHeight="1" x14ac:dyDescent="0.2">
      <c r="A6420" s="36" t="str">
        <f>'0'!$A$4</f>
        <v>………………..</v>
      </c>
      <c r="B6420" s="37">
        <f>'0'!$A$2</f>
        <v>46112</v>
      </c>
      <c r="C6420" s="37" t="s">
        <v>1243</v>
      </c>
      <c r="D6420" s="119" t="str">
        <f>IF(G6420="","",VLOOKUP(G6420,номенклатури!R:T,2,0))</f>
        <v/>
      </c>
      <c r="E6420" s="333" t="str">
        <f>IF(G6420="","",VLOOKUP(G6420,номенклатури!R:T,3,0))</f>
        <v/>
      </c>
      <c r="F6420" s="159" t="str">
        <f>IF(G6420="","",IF(ISERROR(VLOOKUP(G6420,номенклатури!V:V,1,0)),E6420*H6420,E6420*I6420))</f>
        <v/>
      </c>
      <c r="G6420" s="14"/>
      <c r="H6420" s="15"/>
      <c r="I6420" s="15"/>
      <c r="J6420" s="15"/>
      <c r="K6420" s="15"/>
      <c r="L6420" s="217"/>
      <c r="M6420" s="22"/>
      <c r="N6420" s="119" t="str">
        <f>IF(G6420="","",VLOOKUP(G6420,номенклатури!R:U,4,0))</f>
        <v/>
      </c>
      <c r="O6420" s="119" t="str">
        <f>IF(M6420="","",VLOOKUP(M6420,'14'!D:D,1,0))</f>
        <v/>
      </c>
    </row>
    <row r="6421" spans="1:15" ht="12.75" customHeight="1" x14ac:dyDescent="0.2">
      <c r="A6421" s="36" t="str">
        <f>'0'!$A$4</f>
        <v>………………..</v>
      </c>
      <c r="B6421" s="37">
        <f>'0'!$A$2</f>
        <v>46112</v>
      </c>
      <c r="C6421" s="37" t="s">
        <v>1243</v>
      </c>
      <c r="D6421" s="119" t="str">
        <f>IF(G6421="","",VLOOKUP(G6421,номенклатури!R:T,2,0))</f>
        <v/>
      </c>
      <c r="E6421" s="333" t="str">
        <f>IF(G6421="","",VLOOKUP(G6421,номенклатури!R:T,3,0))</f>
        <v/>
      </c>
      <c r="F6421" s="159" t="str">
        <f>IF(G6421="","",IF(ISERROR(VLOOKUP(G6421,номенклатури!V:V,1,0)),E6421*H6421,E6421*I6421))</f>
        <v/>
      </c>
      <c r="G6421" s="14"/>
      <c r="H6421" s="15"/>
      <c r="I6421" s="15"/>
      <c r="J6421" s="15"/>
      <c r="K6421" s="15"/>
      <c r="L6421" s="217"/>
      <c r="M6421" s="22"/>
      <c r="N6421" s="119" t="str">
        <f>IF(G6421="","",VLOOKUP(G6421,номенклатури!R:U,4,0))</f>
        <v/>
      </c>
      <c r="O6421" s="119" t="str">
        <f>IF(M6421="","",VLOOKUP(M6421,'14'!D:D,1,0))</f>
        <v/>
      </c>
    </row>
    <row r="6422" spans="1:15" ht="12.75" customHeight="1" x14ac:dyDescent="0.2">
      <c r="A6422" s="36" t="str">
        <f>'0'!$A$4</f>
        <v>………………..</v>
      </c>
      <c r="B6422" s="37">
        <f>'0'!$A$2</f>
        <v>46112</v>
      </c>
      <c r="C6422" s="37" t="s">
        <v>1243</v>
      </c>
      <c r="D6422" s="119" t="str">
        <f>IF(G6422="","",VLOOKUP(G6422,номенклатури!R:T,2,0))</f>
        <v/>
      </c>
      <c r="E6422" s="333" t="str">
        <f>IF(G6422="","",VLOOKUP(G6422,номенклатури!R:T,3,0))</f>
        <v/>
      </c>
      <c r="F6422" s="159" t="str">
        <f>IF(G6422="","",IF(ISERROR(VLOOKUP(G6422,номенклатури!V:V,1,0)),E6422*H6422,E6422*I6422))</f>
        <v/>
      </c>
      <c r="G6422" s="14"/>
      <c r="H6422" s="15"/>
      <c r="I6422" s="15"/>
      <c r="J6422" s="15"/>
      <c r="K6422" s="15"/>
      <c r="L6422" s="217"/>
      <c r="M6422" s="22"/>
      <c r="N6422" s="119" t="str">
        <f>IF(G6422="","",VLOOKUP(G6422,номенклатури!R:U,4,0))</f>
        <v/>
      </c>
      <c r="O6422" s="119" t="str">
        <f>IF(M6422="","",VLOOKUP(M6422,'14'!D:D,1,0))</f>
        <v/>
      </c>
    </row>
    <row r="6423" spans="1:15" ht="12.75" customHeight="1" x14ac:dyDescent="0.2">
      <c r="A6423" s="36" t="str">
        <f>'0'!$A$4</f>
        <v>………………..</v>
      </c>
      <c r="B6423" s="37">
        <f>'0'!$A$2</f>
        <v>46112</v>
      </c>
      <c r="C6423" s="37" t="s">
        <v>1243</v>
      </c>
      <c r="D6423" s="119" t="str">
        <f>IF(G6423="","",VLOOKUP(G6423,номенклатури!R:T,2,0))</f>
        <v/>
      </c>
      <c r="E6423" s="333" t="str">
        <f>IF(G6423="","",VLOOKUP(G6423,номенклатури!R:T,3,0))</f>
        <v/>
      </c>
      <c r="F6423" s="159" t="str">
        <f>IF(G6423="","",IF(ISERROR(VLOOKUP(G6423,номенклатури!V:V,1,0)),E6423*H6423,E6423*I6423))</f>
        <v/>
      </c>
      <c r="G6423" s="14"/>
      <c r="H6423" s="15"/>
      <c r="I6423" s="15"/>
      <c r="J6423" s="15"/>
      <c r="K6423" s="15"/>
      <c r="L6423" s="217"/>
      <c r="M6423" s="22"/>
      <c r="N6423" s="119" t="str">
        <f>IF(G6423="","",VLOOKUP(G6423,номенклатури!R:U,4,0))</f>
        <v/>
      </c>
      <c r="O6423" s="119" t="str">
        <f>IF(M6423="","",VLOOKUP(M6423,'14'!D:D,1,0))</f>
        <v/>
      </c>
    </row>
    <row r="6424" spans="1:15" ht="12.75" customHeight="1" x14ac:dyDescent="0.2">
      <c r="A6424" s="36" t="str">
        <f>'0'!$A$4</f>
        <v>………………..</v>
      </c>
      <c r="B6424" s="37">
        <f>'0'!$A$2</f>
        <v>46112</v>
      </c>
      <c r="C6424" s="37" t="s">
        <v>1243</v>
      </c>
      <c r="D6424" s="119" t="str">
        <f>IF(G6424="","",VLOOKUP(G6424,номенклатури!R:T,2,0))</f>
        <v/>
      </c>
      <c r="E6424" s="333" t="str">
        <f>IF(G6424="","",VLOOKUP(G6424,номенклатури!R:T,3,0))</f>
        <v/>
      </c>
      <c r="F6424" s="159" t="str">
        <f>IF(G6424="","",IF(ISERROR(VLOOKUP(G6424,номенклатури!V:V,1,0)),E6424*H6424,E6424*I6424))</f>
        <v/>
      </c>
      <c r="G6424" s="14"/>
      <c r="H6424" s="15"/>
      <c r="I6424" s="15"/>
      <c r="J6424" s="15"/>
      <c r="K6424" s="15"/>
      <c r="L6424" s="217"/>
      <c r="M6424" s="22"/>
      <c r="N6424" s="119" t="str">
        <f>IF(G6424="","",VLOOKUP(G6424,номенклатури!R:U,4,0))</f>
        <v/>
      </c>
      <c r="O6424" s="119" t="str">
        <f>IF(M6424="","",VLOOKUP(M6424,'14'!D:D,1,0))</f>
        <v/>
      </c>
    </row>
    <row r="6425" spans="1:15" ht="12.75" customHeight="1" x14ac:dyDescent="0.2">
      <c r="A6425" s="36" t="str">
        <f>'0'!$A$4</f>
        <v>………………..</v>
      </c>
      <c r="B6425" s="37">
        <f>'0'!$A$2</f>
        <v>46112</v>
      </c>
      <c r="C6425" s="37" t="s">
        <v>1243</v>
      </c>
      <c r="D6425" s="119" t="str">
        <f>IF(G6425="","",VLOOKUP(G6425,номенклатури!R:T,2,0))</f>
        <v/>
      </c>
      <c r="E6425" s="333" t="str">
        <f>IF(G6425="","",VLOOKUP(G6425,номенклатури!R:T,3,0))</f>
        <v/>
      </c>
      <c r="F6425" s="159" t="str">
        <f>IF(G6425="","",IF(ISERROR(VLOOKUP(G6425,номенклатури!V:V,1,0)),E6425*H6425,E6425*I6425))</f>
        <v/>
      </c>
      <c r="G6425" s="14"/>
      <c r="H6425" s="15"/>
      <c r="I6425" s="15"/>
      <c r="J6425" s="15"/>
      <c r="K6425" s="15"/>
      <c r="L6425" s="217"/>
      <c r="M6425" s="22"/>
      <c r="N6425" s="119" t="str">
        <f>IF(G6425="","",VLOOKUP(G6425,номенклатури!R:U,4,0))</f>
        <v/>
      </c>
      <c r="O6425" s="119" t="str">
        <f>IF(M6425="","",VLOOKUP(M6425,'14'!D:D,1,0))</f>
        <v/>
      </c>
    </row>
    <row r="6426" spans="1:15" ht="12.75" customHeight="1" x14ac:dyDescent="0.2">
      <c r="A6426" s="36" t="str">
        <f>'0'!$A$4</f>
        <v>………………..</v>
      </c>
      <c r="B6426" s="37">
        <f>'0'!$A$2</f>
        <v>46112</v>
      </c>
      <c r="C6426" s="37" t="s">
        <v>1243</v>
      </c>
      <c r="D6426" s="119" t="str">
        <f>IF(G6426="","",VLOOKUP(G6426,номенклатури!R:T,2,0))</f>
        <v/>
      </c>
      <c r="E6426" s="333" t="str">
        <f>IF(G6426="","",VLOOKUP(G6426,номенклатури!R:T,3,0))</f>
        <v/>
      </c>
      <c r="F6426" s="159" t="str">
        <f>IF(G6426="","",IF(ISERROR(VLOOKUP(G6426,номенклатури!V:V,1,0)),E6426*H6426,E6426*I6426))</f>
        <v/>
      </c>
      <c r="G6426" s="14"/>
      <c r="H6426" s="15"/>
      <c r="I6426" s="15"/>
      <c r="J6426" s="15"/>
      <c r="K6426" s="15"/>
      <c r="L6426" s="217"/>
      <c r="M6426" s="22"/>
      <c r="N6426" s="119" t="str">
        <f>IF(G6426="","",VLOOKUP(G6426,номенклатури!R:U,4,0))</f>
        <v/>
      </c>
      <c r="O6426" s="119" t="str">
        <f>IF(M6426="","",VLOOKUP(M6426,'14'!D:D,1,0))</f>
        <v/>
      </c>
    </row>
    <row r="6427" spans="1:15" ht="12.75" customHeight="1" x14ac:dyDescent="0.2">
      <c r="A6427" s="36" t="str">
        <f>'0'!$A$4</f>
        <v>………………..</v>
      </c>
      <c r="B6427" s="37">
        <f>'0'!$A$2</f>
        <v>46112</v>
      </c>
      <c r="C6427" s="37" t="s">
        <v>1243</v>
      </c>
      <c r="D6427" s="119" t="str">
        <f>IF(G6427="","",VLOOKUP(G6427,номенклатури!R:T,2,0))</f>
        <v/>
      </c>
      <c r="E6427" s="333" t="str">
        <f>IF(G6427="","",VLOOKUP(G6427,номенклатури!R:T,3,0))</f>
        <v/>
      </c>
      <c r="F6427" s="159" t="str">
        <f>IF(G6427="","",IF(ISERROR(VLOOKUP(G6427,номенклатури!V:V,1,0)),E6427*H6427,E6427*I6427))</f>
        <v/>
      </c>
      <c r="G6427" s="14"/>
      <c r="H6427" s="15"/>
      <c r="I6427" s="15"/>
      <c r="J6427" s="15"/>
      <c r="K6427" s="15"/>
      <c r="L6427" s="217"/>
      <c r="M6427" s="22"/>
      <c r="N6427" s="119" t="str">
        <f>IF(G6427="","",VLOOKUP(G6427,номенклатури!R:U,4,0))</f>
        <v/>
      </c>
      <c r="O6427" s="119" t="str">
        <f>IF(M6427="","",VLOOKUP(M6427,'14'!D:D,1,0))</f>
        <v/>
      </c>
    </row>
    <row r="6428" spans="1:15" ht="12.75" customHeight="1" x14ac:dyDescent="0.2">
      <c r="A6428" s="36" t="str">
        <f>'0'!$A$4</f>
        <v>………………..</v>
      </c>
      <c r="B6428" s="37">
        <f>'0'!$A$2</f>
        <v>46112</v>
      </c>
      <c r="C6428" s="37" t="s">
        <v>1243</v>
      </c>
      <c r="D6428" s="119" t="str">
        <f>IF(G6428="","",VLOOKUP(G6428,номенклатури!R:T,2,0))</f>
        <v/>
      </c>
      <c r="E6428" s="333" t="str">
        <f>IF(G6428="","",VLOOKUP(G6428,номенклатури!R:T,3,0))</f>
        <v/>
      </c>
      <c r="F6428" s="159" t="str">
        <f>IF(G6428="","",IF(ISERROR(VLOOKUP(G6428,номенклатури!V:V,1,0)),E6428*H6428,E6428*I6428))</f>
        <v/>
      </c>
      <c r="G6428" s="14"/>
      <c r="H6428" s="15"/>
      <c r="I6428" s="15"/>
      <c r="J6428" s="15"/>
      <c r="K6428" s="15"/>
      <c r="L6428" s="217"/>
      <c r="M6428" s="22"/>
      <c r="N6428" s="119" t="str">
        <f>IF(G6428="","",VLOOKUP(G6428,номенклатури!R:U,4,0))</f>
        <v/>
      </c>
      <c r="O6428" s="119" t="str">
        <f>IF(M6428="","",VLOOKUP(M6428,'14'!D:D,1,0))</f>
        <v/>
      </c>
    </row>
    <row r="6429" spans="1:15" ht="12.75" customHeight="1" x14ac:dyDescent="0.2">
      <c r="A6429" s="36" t="str">
        <f>'0'!$A$4</f>
        <v>………………..</v>
      </c>
      <c r="B6429" s="37">
        <f>'0'!$A$2</f>
        <v>46112</v>
      </c>
      <c r="C6429" s="37" t="s">
        <v>1243</v>
      </c>
      <c r="D6429" s="119" t="str">
        <f>IF(G6429="","",VLOOKUP(G6429,номенклатури!R:T,2,0))</f>
        <v/>
      </c>
      <c r="E6429" s="333" t="str">
        <f>IF(G6429="","",VLOOKUP(G6429,номенклатури!R:T,3,0))</f>
        <v/>
      </c>
      <c r="F6429" s="159" t="str">
        <f>IF(G6429="","",IF(ISERROR(VLOOKUP(G6429,номенклатури!V:V,1,0)),E6429*H6429,E6429*I6429))</f>
        <v/>
      </c>
      <c r="G6429" s="14"/>
      <c r="H6429" s="15"/>
      <c r="I6429" s="15"/>
      <c r="J6429" s="15"/>
      <c r="K6429" s="15"/>
      <c r="L6429" s="217"/>
      <c r="M6429" s="22"/>
      <c r="N6429" s="119" t="str">
        <f>IF(G6429="","",VLOOKUP(G6429,номенклатури!R:U,4,0))</f>
        <v/>
      </c>
      <c r="O6429" s="119" t="str">
        <f>IF(M6429="","",VLOOKUP(M6429,'14'!D:D,1,0))</f>
        <v/>
      </c>
    </row>
    <row r="6430" spans="1:15" ht="12.75" customHeight="1" x14ac:dyDescent="0.2">
      <c r="A6430" s="36" t="str">
        <f>'0'!$A$4</f>
        <v>………………..</v>
      </c>
      <c r="B6430" s="37">
        <f>'0'!$A$2</f>
        <v>46112</v>
      </c>
      <c r="C6430" s="37" t="s">
        <v>1243</v>
      </c>
      <c r="D6430" s="119" t="str">
        <f>IF(G6430="","",VLOOKUP(G6430,номенклатури!R:T,2,0))</f>
        <v/>
      </c>
      <c r="E6430" s="333" t="str">
        <f>IF(G6430="","",VLOOKUP(G6430,номенклатури!R:T,3,0))</f>
        <v/>
      </c>
      <c r="F6430" s="159" t="str">
        <f>IF(G6430="","",IF(ISERROR(VLOOKUP(G6430,номенклатури!V:V,1,0)),E6430*H6430,E6430*I6430))</f>
        <v/>
      </c>
      <c r="G6430" s="14"/>
      <c r="H6430" s="15"/>
      <c r="I6430" s="15"/>
      <c r="J6430" s="15"/>
      <c r="K6430" s="15"/>
      <c r="L6430" s="217"/>
      <c r="M6430" s="22"/>
      <c r="N6430" s="119" t="str">
        <f>IF(G6430="","",VLOOKUP(G6430,номенклатури!R:U,4,0))</f>
        <v/>
      </c>
      <c r="O6430" s="119" t="str">
        <f>IF(M6430="","",VLOOKUP(M6430,'14'!D:D,1,0))</f>
        <v/>
      </c>
    </row>
    <row r="6431" spans="1:15" ht="12.75" customHeight="1" x14ac:dyDescent="0.2">
      <c r="A6431" s="36" t="str">
        <f>'0'!$A$4</f>
        <v>………………..</v>
      </c>
      <c r="B6431" s="37">
        <f>'0'!$A$2</f>
        <v>46112</v>
      </c>
      <c r="C6431" s="37" t="s">
        <v>1243</v>
      </c>
      <c r="D6431" s="119" t="str">
        <f>IF(G6431="","",VLOOKUP(G6431,номенклатури!R:T,2,0))</f>
        <v/>
      </c>
      <c r="E6431" s="333" t="str">
        <f>IF(G6431="","",VLOOKUP(G6431,номенклатури!R:T,3,0))</f>
        <v/>
      </c>
      <c r="F6431" s="159" t="str">
        <f>IF(G6431="","",IF(ISERROR(VLOOKUP(G6431,номенклатури!V:V,1,0)),E6431*H6431,E6431*I6431))</f>
        <v/>
      </c>
      <c r="G6431" s="14"/>
      <c r="H6431" s="15"/>
      <c r="I6431" s="15"/>
      <c r="J6431" s="15"/>
      <c r="K6431" s="15"/>
      <c r="L6431" s="217"/>
      <c r="M6431" s="22"/>
      <c r="N6431" s="119" t="str">
        <f>IF(G6431="","",VLOOKUP(G6431,номенклатури!R:U,4,0))</f>
        <v/>
      </c>
      <c r="O6431" s="119" t="str">
        <f>IF(M6431="","",VLOOKUP(M6431,'14'!D:D,1,0))</f>
        <v/>
      </c>
    </row>
    <row r="6432" spans="1:15" ht="12.75" customHeight="1" x14ac:dyDescent="0.2">
      <c r="A6432" s="36" t="str">
        <f>'0'!$A$4</f>
        <v>………………..</v>
      </c>
      <c r="B6432" s="37">
        <f>'0'!$A$2</f>
        <v>46112</v>
      </c>
      <c r="C6432" s="37" t="s">
        <v>1243</v>
      </c>
      <c r="D6432" s="119" t="str">
        <f>IF(G6432="","",VLOOKUP(G6432,номенклатури!R:T,2,0))</f>
        <v/>
      </c>
      <c r="E6432" s="333" t="str">
        <f>IF(G6432="","",VLOOKUP(G6432,номенклатури!R:T,3,0))</f>
        <v/>
      </c>
      <c r="F6432" s="159" t="str">
        <f>IF(G6432="","",IF(ISERROR(VLOOKUP(G6432,номенклатури!V:V,1,0)),E6432*H6432,E6432*I6432))</f>
        <v/>
      </c>
      <c r="G6432" s="14"/>
      <c r="H6432" s="15"/>
      <c r="I6432" s="15"/>
      <c r="J6432" s="15"/>
      <c r="K6432" s="15"/>
      <c r="L6432" s="217"/>
      <c r="M6432" s="22"/>
      <c r="N6432" s="119" t="str">
        <f>IF(G6432="","",VLOOKUP(G6432,номенклатури!R:U,4,0))</f>
        <v/>
      </c>
      <c r="O6432" s="119" t="str">
        <f>IF(M6432="","",VLOOKUP(M6432,'14'!D:D,1,0))</f>
        <v/>
      </c>
    </row>
    <row r="6433" spans="1:15" ht="12.75" customHeight="1" x14ac:dyDescent="0.2">
      <c r="A6433" s="36" t="str">
        <f>'0'!$A$4</f>
        <v>………………..</v>
      </c>
      <c r="B6433" s="37">
        <f>'0'!$A$2</f>
        <v>46112</v>
      </c>
      <c r="C6433" s="37" t="s">
        <v>1243</v>
      </c>
      <c r="D6433" s="119" t="str">
        <f>IF(G6433="","",VLOOKUP(G6433,номенклатури!R:T,2,0))</f>
        <v/>
      </c>
      <c r="E6433" s="333" t="str">
        <f>IF(G6433="","",VLOOKUP(G6433,номенклатури!R:T,3,0))</f>
        <v/>
      </c>
      <c r="F6433" s="159" t="str">
        <f>IF(G6433="","",IF(ISERROR(VLOOKUP(G6433,номенклатури!V:V,1,0)),E6433*H6433,E6433*I6433))</f>
        <v/>
      </c>
      <c r="G6433" s="14"/>
      <c r="H6433" s="15"/>
      <c r="I6433" s="15"/>
      <c r="J6433" s="15"/>
      <c r="K6433" s="15"/>
      <c r="L6433" s="217"/>
      <c r="M6433" s="22"/>
      <c r="N6433" s="119" t="str">
        <f>IF(G6433="","",VLOOKUP(G6433,номенклатури!R:U,4,0))</f>
        <v/>
      </c>
      <c r="O6433" s="119" t="str">
        <f>IF(M6433="","",VLOOKUP(M6433,'14'!D:D,1,0))</f>
        <v/>
      </c>
    </row>
    <row r="6434" spans="1:15" ht="12.75" customHeight="1" x14ac:dyDescent="0.2">
      <c r="A6434" s="36" t="str">
        <f>'0'!$A$4</f>
        <v>………………..</v>
      </c>
      <c r="B6434" s="37">
        <f>'0'!$A$2</f>
        <v>46112</v>
      </c>
      <c r="C6434" s="37" t="s">
        <v>1243</v>
      </c>
      <c r="D6434" s="119" t="str">
        <f>IF(G6434="","",VLOOKUP(G6434,номенклатури!R:T,2,0))</f>
        <v/>
      </c>
      <c r="E6434" s="333" t="str">
        <f>IF(G6434="","",VLOOKUP(G6434,номенклатури!R:T,3,0))</f>
        <v/>
      </c>
      <c r="F6434" s="159" t="str">
        <f>IF(G6434="","",IF(ISERROR(VLOOKUP(G6434,номенклатури!V:V,1,0)),E6434*H6434,E6434*I6434))</f>
        <v/>
      </c>
      <c r="G6434" s="14"/>
      <c r="H6434" s="15"/>
      <c r="I6434" s="15"/>
      <c r="J6434" s="15"/>
      <c r="K6434" s="15"/>
      <c r="L6434" s="217"/>
      <c r="M6434" s="22"/>
      <c r="N6434" s="119" t="str">
        <f>IF(G6434="","",VLOOKUP(G6434,номенклатури!R:U,4,0))</f>
        <v/>
      </c>
      <c r="O6434" s="119" t="str">
        <f>IF(M6434="","",VLOOKUP(M6434,'14'!D:D,1,0))</f>
        <v/>
      </c>
    </row>
    <row r="6435" spans="1:15" ht="12.75" customHeight="1" x14ac:dyDescent="0.2">
      <c r="A6435" s="36" t="str">
        <f>'0'!$A$4</f>
        <v>………………..</v>
      </c>
      <c r="B6435" s="37">
        <f>'0'!$A$2</f>
        <v>46112</v>
      </c>
      <c r="C6435" s="37" t="s">
        <v>1243</v>
      </c>
      <c r="D6435" s="119" t="str">
        <f>IF(G6435="","",VLOOKUP(G6435,номенклатури!R:T,2,0))</f>
        <v/>
      </c>
      <c r="E6435" s="333" t="str">
        <f>IF(G6435="","",VLOOKUP(G6435,номенклатури!R:T,3,0))</f>
        <v/>
      </c>
      <c r="F6435" s="159" t="str">
        <f>IF(G6435="","",IF(ISERROR(VLOOKUP(G6435,номенклатури!V:V,1,0)),E6435*H6435,E6435*I6435))</f>
        <v/>
      </c>
      <c r="G6435" s="14"/>
      <c r="H6435" s="15"/>
      <c r="I6435" s="15"/>
      <c r="J6435" s="15"/>
      <c r="K6435" s="15"/>
      <c r="L6435" s="217"/>
      <c r="M6435" s="22"/>
      <c r="N6435" s="119" t="str">
        <f>IF(G6435="","",VLOOKUP(G6435,номенклатури!R:U,4,0))</f>
        <v/>
      </c>
      <c r="O6435" s="119" t="str">
        <f>IF(M6435="","",VLOOKUP(M6435,'14'!D:D,1,0))</f>
        <v/>
      </c>
    </row>
    <row r="6436" spans="1:15" ht="12.75" customHeight="1" x14ac:dyDescent="0.2">
      <c r="A6436" s="36" t="str">
        <f>'0'!$A$4</f>
        <v>………………..</v>
      </c>
      <c r="B6436" s="37">
        <f>'0'!$A$2</f>
        <v>46112</v>
      </c>
      <c r="C6436" s="37" t="s">
        <v>1243</v>
      </c>
      <c r="D6436" s="119" t="str">
        <f>IF(G6436="","",VLOOKUP(G6436,номенклатури!R:T,2,0))</f>
        <v/>
      </c>
      <c r="E6436" s="333" t="str">
        <f>IF(G6436="","",VLOOKUP(G6436,номенклатури!R:T,3,0))</f>
        <v/>
      </c>
      <c r="F6436" s="159" t="str">
        <f>IF(G6436="","",IF(ISERROR(VLOOKUP(G6436,номенклатури!V:V,1,0)),E6436*H6436,E6436*I6436))</f>
        <v/>
      </c>
      <c r="G6436" s="14"/>
      <c r="H6436" s="15"/>
      <c r="I6436" s="15"/>
      <c r="J6436" s="15"/>
      <c r="K6436" s="15"/>
      <c r="L6436" s="217"/>
      <c r="M6436" s="22"/>
      <c r="N6436" s="119" t="str">
        <f>IF(G6436="","",VLOOKUP(G6436,номенклатури!R:U,4,0))</f>
        <v/>
      </c>
      <c r="O6436" s="119" t="str">
        <f>IF(M6436="","",VLOOKUP(M6436,'14'!D:D,1,0))</f>
        <v/>
      </c>
    </row>
    <row r="6437" spans="1:15" ht="12.75" customHeight="1" x14ac:dyDescent="0.2">
      <c r="A6437" s="36" t="str">
        <f>'0'!$A$4</f>
        <v>………………..</v>
      </c>
      <c r="B6437" s="37">
        <f>'0'!$A$2</f>
        <v>46112</v>
      </c>
      <c r="C6437" s="37" t="s">
        <v>1243</v>
      </c>
      <c r="D6437" s="119" t="str">
        <f>IF(G6437="","",VLOOKUP(G6437,номенклатури!R:T,2,0))</f>
        <v/>
      </c>
      <c r="E6437" s="333" t="str">
        <f>IF(G6437="","",VLOOKUP(G6437,номенклатури!R:T,3,0))</f>
        <v/>
      </c>
      <c r="F6437" s="159" t="str">
        <f>IF(G6437="","",IF(ISERROR(VLOOKUP(G6437,номенклатури!V:V,1,0)),E6437*H6437,E6437*I6437))</f>
        <v/>
      </c>
      <c r="G6437" s="14"/>
      <c r="H6437" s="15"/>
      <c r="I6437" s="15"/>
      <c r="J6437" s="15"/>
      <c r="K6437" s="15"/>
      <c r="L6437" s="217"/>
      <c r="M6437" s="22"/>
      <c r="N6437" s="119" t="str">
        <f>IF(G6437="","",VLOOKUP(G6437,номенклатури!R:U,4,0))</f>
        <v/>
      </c>
      <c r="O6437" s="119" t="str">
        <f>IF(M6437="","",VLOOKUP(M6437,'14'!D:D,1,0))</f>
        <v/>
      </c>
    </row>
    <row r="6438" spans="1:15" ht="12.75" customHeight="1" x14ac:dyDescent="0.2">
      <c r="A6438" s="36" t="str">
        <f>'0'!$A$4</f>
        <v>………………..</v>
      </c>
      <c r="B6438" s="37">
        <f>'0'!$A$2</f>
        <v>46112</v>
      </c>
      <c r="C6438" s="37" t="s">
        <v>1243</v>
      </c>
      <c r="D6438" s="119" t="str">
        <f>IF(G6438="","",VLOOKUP(G6438,номенклатури!R:T,2,0))</f>
        <v/>
      </c>
      <c r="E6438" s="333" t="str">
        <f>IF(G6438="","",VLOOKUP(G6438,номенклатури!R:T,3,0))</f>
        <v/>
      </c>
      <c r="F6438" s="159" t="str">
        <f>IF(G6438="","",IF(ISERROR(VLOOKUP(G6438,номенклатури!V:V,1,0)),E6438*H6438,E6438*I6438))</f>
        <v/>
      </c>
      <c r="G6438" s="14"/>
      <c r="H6438" s="15"/>
      <c r="I6438" s="15"/>
      <c r="J6438" s="15"/>
      <c r="K6438" s="15"/>
      <c r="L6438" s="217"/>
      <c r="M6438" s="22"/>
      <c r="N6438" s="119" t="str">
        <f>IF(G6438="","",VLOOKUP(G6438,номенклатури!R:U,4,0))</f>
        <v/>
      </c>
      <c r="O6438" s="119" t="str">
        <f>IF(M6438="","",VLOOKUP(M6438,'14'!D:D,1,0))</f>
        <v/>
      </c>
    </row>
    <row r="6439" spans="1:15" ht="12.75" customHeight="1" x14ac:dyDescent="0.2">
      <c r="A6439" s="36" t="str">
        <f>'0'!$A$4</f>
        <v>………………..</v>
      </c>
      <c r="B6439" s="37">
        <f>'0'!$A$2</f>
        <v>46112</v>
      </c>
      <c r="C6439" s="37" t="s">
        <v>1243</v>
      </c>
      <c r="D6439" s="119" t="str">
        <f>IF(G6439="","",VLOOKUP(G6439,номенклатури!R:T,2,0))</f>
        <v/>
      </c>
      <c r="E6439" s="333" t="str">
        <f>IF(G6439="","",VLOOKUP(G6439,номенклатури!R:T,3,0))</f>
        <v/>
      </c>
      <c r="F6439" s="159" t="str">
        <f>IF(G6439="","",IF(ISERROR(VLOOKUP(G6439,номенклатури!V:V,1,0)),E6439*H6439,E6439*I6439))</f>
        <v/>
      </c>
      <c r="G6439" s="14"/>
      <c r="H6439" s="15"/>
      <c r="I6439" s="15"/>
      <c r="J6439" s="15"/>
      <c r="K6439" s="15"/>
      <c r="L6439" s="217"/>
      <c r="M6439" s="22"/>
      <c r="N6439" s="119" t="str">
        <f>IF(G6439="","",VLOOKUP(G6439,номенклатури!R:U,4,0))</f>
        <v/>
      </c>
      <c r="O6439" s="119" t="str">
        <f>IF(M6439="","",VLOOKUP(M6439,'14'!D:D,1,0))</f>
        <v/>
      </c>
    </row>
    <row r="6440" spans="1:15" ht="12.75" customHeight="1" x14ac:dyDescent="0.2">
      <c r="A6440" s="36" t="str">
        <f>'0'!$A$4</f>
        <v>………………..</v>
      </c>
      <c r="B6440" s="37">
        <f>'0'!$A$2</f>
        <v>46112</v>
      </c>
      <c r="C6440" s="37" t="s">
        <v>1243</v>
      </c>
      <c r="D6440" s="119" t="str">
        <f>IF(G6440="","",VLOOKUP(G6440,номенклатури!R:T,2,0))</f>
        <v/>
      </c>
      <c r="E6440" s="333" t="str">
        <f>IF(G6440="","",VLOOKUP(G6440,номенклатури!R:T,3,0))</f>
        <v/>
      </c>
      <c r="F6440" s="159" t="str">
        <f>IF(G6440="","",IF(ISERROR(VLOOKUP(G6440,номенклатури!V:V,1,0)),E6440*H6440,E6440*I6440))</f>
        <v/>
      </c>
      <c r="G6440" s="14"/>
      <c r="H6440" s="15"/>
      <c r="I6440" s="15"/>
      <c r="J6440" s="15"/>
      <c r="K6440" s="15"/>
      <c r="L6440" s="217"/>
      <c r="M6440" s="22"/>
      <c r="N6440" s="119" t="str">
        <f>IF(G6440="","",VLOOKUP(G6440,номенклатури!R:U,4,0))</f>
        <v/>
      </c>
      <c r="O6440" s="119" t="str">
        <f>IF(M6440="","",VLOOKUP(M6440,'14'!D:D,1,0))</f>
        <v/>
      </c>
    </row>
    <row r="6441" spans="1:15" ht="12.75" customHeight="1" x14ac:dyDescent="0.2">
      <c r="A6441" s="36" t="str">
        <f>'0'!$A$4</f>
        <v>………………..</v>
      </c>
      <c r="B6441" s="37">
        <f>'0'!$A$2</f>
        <v>46112</v>
      </c>
      <c r="C6441" s="37" t="s">
        <v>1243</v>
      </c>
      <c r="D6441" s="119" t="str">
        <f>IF(G6441="","",VLOOKUP(G6441,номенклатури!R:T,2,0))</f>
        <v/>
      </c>
      <c r="E6441" s="333" t="str">
        <f>IF(G6441="","",VLOOKUP(G6441,номенклатури!R:T,3,0))</f>
        <v/>
      </c>
      <c r="F6441" s="159" t="str">
        <f>IF(G6441="","",IF(ISERROR(VLOOKUP(G6441,номенклатури!V:V,1,0)),E6441*H6441,E6441*I6441))</f>
        <v/>
      </c>
      <c r="G6441" s="14"/>
      <c r="H6441" s="15"/>
      <c r="I6441" s="15"/>
      <c r="J6441" s="15"/>
      <c r="K6441" s="15"/>
      <c r="L6441" s="217"/>
      <c r="M6441" s="22"/>
      <c r="N6441" s="119" t="str">
        <f>IF(G6441="","",VLOOKUP(G6441,номенклатури!R:U,4,0))</f>
        <v/>
      </c>
      <c r="O6441" s="119" t="str">
        <f>IF(M6441="","",VLOOKUP(M6441,'14'!D:D,1,0))</f>
        <v/>
      </c>
    </row>
    <row r="6442" spans="1:15" ht="12.75" customHeight="1" x14ac:dyDescent="0.2">
      <c r="A6442" s="36" t="str">
        <f>'0'!$A$4</f>
        <v>………………..</v>
      </c>
      <c r="B6442" s="37">
        <f>'0'!$A$2</f>
        <v>46112</v>
      </c>
      <c r="C6442" s="37" t="s">
        <v>1243</v>
      </c>
      <c r="D6442" s="119" t="str">
        <f>IF(G6442="","",VLOOKUP(G6442,номенклатури!R:T,2,0))</f>
        <v/>
      </c>
      <c r="E6442" s="333" t="str">
        <f>IF(G6442="","",VLOOKUP(G6442,номенклатури!R:T,3,0))</f>
        <v/>
      </c>
      <c r="F6442" s="159" t="str">
        <f>IF(G6442="","",IF(ISERROR(VLOOKUP(G6442,номенклатури!V:V,1,0)),E6442*H6442,E6442*I6442))</f>
        <v/>
      </c>
      <c r="G6442" s="14"/>
      <c r="H6442" s="15"/>
      <c r="I6442" s="15"/>
      <c r="J6442" s="15"/>
      <c r="K6442" s="15"/>
      <c r="L6442" s="217"/>
      <c r="M6442" s="22"/>
      <c r="N6442" s="119" t="str">
        <f>IF(G6442="","",VLOOKUP(G6442,номенклатури!R:U,4,0))</f>
        <v/>
      </c>
      <c r="O6442" s="119" t="str">
        <f>IF(M6442="","",VLOOKUP(M6442,'14'!D:D,1,0))</f>
        <v/>
      </c>
    </row>
    <row r="6443" spans="1:15" ht="12.75" customHeight="1" x14ac:dyDescent="0.2">
      <c r="A6443" s="36" t="str">
        <f>'0'!$A$4</f>
        <v>………………..</v>
      </c>
      <c r="B6443" s="37">
        <f>'0'!$A$2</f>
        <v>46112</v>
      </c>
      <c r="C6443" s="37" t="s">
        <v>1243</v>
      </c>
      <c r="D6443" s="119" t="str">
        <f>IF(G6443="","",VLOOKUP(G6443,номенклатури!R:T,2,0))</f>
        <v/>
      </c>
      <c r="E6443" s="333" t="str">
        <f>IF(G6443="","",VLOOKUP(G6443,номенклатури!R:T,3,0))</f>
        <v/>
      </c>
      <c r="F6443" s="159" t="str">
        <f>IF(G6443="","",IF(ISERROR(VLOOKUP(G6443,номенклатури!V:V,1,0)),E6443*H6443,E6443*I6443))</f>
        <v/>
      </c>
      <c r="G6443" s="14"/>
      <c r="H6443" s="15"/>
      <c r="I6443" s="15"/>
      <c r="J6443" s="15"/>
      <c r="K6443" s="15"/>
      <c r="L6443" s="217"/>
      <c r="M6443" s="22"/>
      <c r="N6443" s="119" t="str">
        <f>IF(G6443="","",VLOOKUP(G6443,номенклатури!R:U,4,0))</f>
        <v/>
      </c>
      <c r="O6443" s="119" t="str">
        <f>IF(M6443="","",VLOOKUP(M6443,'14'!D:D,1,0))</f>
        <v/>
      </c>
    </row>
    <row r="6444" spans="1:15" ht="12.75" customHeight="1" x14ac:dyDescent="0.2">
      <c r="A6444" s="36" t="str">
        <f>'0'!$A$4</f>
        <v>………………..</v>
      </c>
      <c r="B6444" s="37">
        <f>'0'!$A$2</f>
        <v>46112</v>
      </c>
      <c r="C6444" s="37" t="s">
        <v>1243</v>
      </c>
      <c r="D6444" s="119" t="str">
        <f>IF(G6444="","",VLOOKUP(G6444,номенклатури!R:T,2,0))</f>
        <v/>
      </c>
      <c r="E6444" s="333" t="str">
        <f>IF(G6444="","",VLOOKUP(G6444,номенклатури!R:T,3,0))</f>
        <v/>
      </c>
      <c r="F6444" s="159" t="str">
        <f>IF(G6444="","",IF(ISERROR(VLOOKUP(G6444,номенклатури!V:V,1,0)),E6444*H6444,E6444*I6444))</f>
        <v/>
      </c>
      <c r="G6444" s="14"/>
      <c r="H6444" s="15"/>
      <c r="I6444" s="15"/>
      <c r="J6444" s="15"/>
      <c r="K6444" s="15"/>
      <c r="L6444" s="217"/>
      <c r="M6444" s="22"/>
      <c r="N6444" s="119" t="str">
        <f>IF(G6444="","",VLOOKUP(G6444,номенклатури!R:U,4,0))</f>
        <v/>
      </c>
      <c r="O6444" s="119" t="str">
        <f>IF(M6444="","",VLOOKUP(M6444,'14'!D:D,1,0))</f>
        <v/>
      </c>
    </row>
    <row r="6445" spans="1:15" ht="12.75" customHeight="1" x14ac:dyDescent="0.2">
      <c r="A6445" s="36" t="str">
        <f>'0'!$A$4</f>
        <v>………………..</v>
      </c>
      <c r="B6445" s="37">
        <f>'0'!$A$2</f>
        <v>46112</v>
      </c>
      <c r="C6445" s="37" t="s">
        <v>1243</v>
      </c>
      <c r="D6445" s="119" t="str">
        <f>IF(G6445="","",VLOOKUP(G6445,номенклатури!R:T,2,0))</f>
        <v/>
      </c>
      <c r="E6445" s="333" t="str">
        <f>IF(G6445="","",VLOOKUP(G6445,номенклатури!R:T,3,0))</f>
        <v/>
      </c>
      <c r="F6445" s="159" t="str">
        <f>IF(G6445="","",IF(ISERROR(VLOOKUP(G6445,номенклатури!V:V,1,0)),E6445*H6445,E6445*I6445))</f>
        <v/>
      </c>
      <c r="G6445" s="14"/>
      <c r="H6445" s="15"/>
      <c r="I6445" s="15"/>
      <c r="J6445" s="15"/>
      <c r="K6445" s="15"/>
      <c r="L6445" s="217"/>
      <c r="M6445" s="22"/>
      <c r="N6445" s="119" t="str">
        <f>IF(G6445="","",VLOOKUP(G6445,номенклатури!R:U,4,0))</f>
        <v/>
      </c>
      <c r="O6445" s="119" t="str">
        <f>IF(M6445="","",VLOOKUP(M6445,'14'!D:D,1,0))</f>
        <v/>
      </c>
    </row>
    <row r="6446" spans="1:15" ht="12.75" customHeight="1" x14ac:dyDescent="0.2">
      <c r="A6446" s="36" t="str">
        <f>'0'!$A$4</f>
        <v>………………..</v>
      </c>
      <c r="B6446" s="37">
        <f>'0'!$A$2</f>
        <v>46112</v>
      </c>
      <c r="C6446" s="37" t="s">
        <v>1243</v>
      </c>
      <c r="D6446" s="119" t="str">
        <f>IF(G6446="","",VLOOKUP(G6446,номенклатури!R:T,2,0))</f>
        <v/>
      </c>
      <c r="E6446" s="333" t="str">
        <f>IF(G6446="","",VLOOKUP(G6446,номенклатури!R:T,3,0))</f>
        <v/>
      </c>
      <c r="F6446" s="159" t="str">
        <f>IF(G6446="","",IF(ISERROR(VLOOKUP(G6446,номенклатури!V:V,1,0)),E6446*H6446,E6446*I6446))</f>
        <v/>
      </c>
      <c r="G6446" s="14"/>
      <c r="H6446" s="15"/>
      <c r="I6446" s="15"/>
      <c r="J6446" s="15"/>
      <c r="K6446" s="15"/>
      <c r="L6446" s="217"/>
      <c r="M6446" s="22"/>
      <c r="N6446" s="119" t="str">
        <f>IF(G6446="","",VLOOKUP(G6446,номенклатури!R:U,4,0))</f>
        <v/>
      </c>
      <c r="O6446" s="119" t="str">
        <f>IF(M6446="","",VLOOKUP(M6446,'14'!D:D,1,0))</f>
        <v/>
      </c>
    </row>
    <row r="6447" spans="1:15" ht="12.75" customHeight="1" x14ac:dyDescent="0.2">
      <c r="A6447" s="36" t="str">
        <f>'0'!$A$4</f>
        <v>………………..</v>
      </c>
      <c r="B6447" s="37">
        <f>'0'!$A$2</f>
        <v>46112</v>
      </c>
      <c r="C6447" s="37" t="s">
        <v>1243</v>
      </c>
      <c r="D6447" s="119" t="str">
        <f>IF(G6447="","",VLOOKUP(G6447,номенклатури!R:T,2,0))</f>
        <v/>
      </c>
      <c r="E6447" s="333" t="str">
        <f>IF(G6447="","",VLOOKUP(G6447,номенклатури!R:T,3,0))</f>
        <v/>
      </c>
      <c r="F6447" s="159" t="str">
        <f>IF(G6447="","",IF(ISERROR(VLOOKUP(G6447,номенклатури!V:V,1,0)),E6447*H6447,E6447*I6447))</f>
        <v/>
      </c>
      <c r="G6447" s="14"/>
      <c r="H6447" s="15"/>
      <c r="I6447" s="15"/>
      <c r="J6447" s="15"/>
      <c r="K6447" s="15"/>
      <c r="L6447" s="217"/>
      <c r="M6447" s="22"/>
      <c r="N6447" s="119" t="str">
        <f>IF(G6447="","",VLOOKUP(G6447,номенклатури!R:U,4,0))</f>
        <v/>
      </c>
      <c r="O6447" s="119" t="str">
        <f>IF(M6447="","",VLOOKUP(M6447,'14'!D:D,1,0))</f>
        <v/>
      </c>
    </row>
    <row r="6448" spans="1:15" ht="12.75" customHeight="1" x14ac:dyDescent="0.2">
      <c r="A6448" s="36" t="str">
        <f>'0'!$A$4</f>
        <v>………………..</v>
      </c>
      <c r="B6448" s="37">
        <f>'0'!$A$2</f>
        <v>46112</v>
      </c>
      <c r="C6448" s="37" t="s">
        <v>1243</v>
      </c>
      <c r="D6448" s="119" t="str">
        <f>IF(G6448="","",VLOOKUP(G6448,номенклатури!R:T,2,0))</f>
        <v/>
      </c>
      <c r="E6448" s="333" t="str">
        <f>IF(G6448="","",VLOOKUP(G6448,номенклатури!R:T,3,0))</f>
        <v/>
      </c>
      <c r="F6448" s="159" t="str">
        <f>IF(G6448="","",IF(ISERROR(VLOOKUP(G6448,номенклатури!V:V,1,0)),E6448*H6448,E6448*I6448))</f>
        <v/>
      </c>
      <c r="G6448" s="14"/>
      <c r="H6448" s="15"/>
      <c r="I6448" s="15"/>
      <c r="J6448" s="15"/>
      <c r="K6448" s="15"/>
      <c r="L6448" s="217"/>
      <c r="M6448" s="22"/>
      <c r="N6448" s="119" t="str">
        <f>IF(G6448="","",VLOOKUP(G6448,номенклатури!R:U,4,0))</f>
        <v/>
      </c>
      <c r="O6448" s="119" t="str">
        <f>IF(M6448="","",VLOOKUP(M6448,'14'!D:D,1,0))</f>
        <v/>
      </c>
    </row>
    <row r="6449" spans="1:15" ht="12.75" customHeight="1" x14ac:dyDescent="0.2">
      <c r="A6449" s="36" t="str">
        <f>'0'!$A$4</f>
        <v>………………..</v>
      </c>
      <c r="B6449" s="37">
        <f>'0'!$A$2</f>
        <v>46112</v>
      </c>
      <c r="C6449" s="37" t="s">
        <v>1243</v>
      </c>
      <c r="D6449" s="119" t="str">
        <f>IF(G6449="","",VLOOKUP(G6449,номенклатури!R:T,2,0))</f>
        <v/>
      </c>
      <c r="E6449" s="333" t="str">
        <f>IF(G6449="","",VLOOKUP(G6449,номенклатури!R:T,3,0))</f>
        <v/>
      </c>
      <c r="F6449" s="159" t="str">
        <f>IF(G6449="","",IF(ISERROR(VLOOKUP(G6449,номенклатури!V:V,1,0)),E6449*H6449,E6449*I6449))</f>
        <v/>
      </c>
      <c r="G6449" s="14"/>
      <c r="H6449" s="15"/>
      <c r="I6449" s="15"/>
      <c r="J6449" s="15"/>
      <c r="K6449" s="15"/>
      <c r="L6449" s="217"/>
      <c r="M6449" s="22"/>
      <c r="N6449" s="119" t="str">
        <f>IF(G6449="","",VLOOKUP(G6449,номенклатури!R:U,4,0))</f>
        <v/>
      </c>
      <c r="O6449" s="119" t="str">
        <f>IF(M6449="","",VLOOKUP(M6449,'14'!D:D,1,0))</f>
        <v/>
      </c>
    </row>
    <row r="6450" spans="1:15" ht="12.75" customHeight="1" x14ac:dyDescent="0.2">
      <c r="A6450" s="36" t="str">
        <f>'0'!$A$4</f>
        <v>………………..</v>
      </c>
      <c r="B6450" s="37">
        <f>'0'!$A$2</f>
        <v>46112</v>
      </c>
      <c r="C6450" s="37" t="s">
        <v>1243</v>
      </c>
      <c r="D6450" s="119" t="str">
        <f>IF(G6450="","",VLOOKUP(G6450,номенклатури!R:T,2,0))</f>
        <v/>
      </c>
      <c r="E6450" s="333" t="str">
        <f>IF(G6450="","",VLOOKUP(G6450,номенклатури!R:T,3,0))</f>
        <v/>
      </c>
      <c r="F6450" s="159" t="str">
        <f>IF(G6450="","",IF(ISERROR(VLOOKUP(G6450,номенклатури!V:V,1,0)),E6450*H6450,E6450*I6450))</f>
        <v/>
      </c>
      <c r="G6450" s="14"/>
      <c r="H6450" s="15"/>
      <c r="I6450" s="15"/>
      <c r="J6450" s="15"/>
      <c r="K6450" s="15"/>
      <c r="L6450" s="217"/>
      <c r="M6450" s="22"/>
      <c r="N6450" s="119" t="str">
        <f>IF(G6450="","",VLOOKUP(G6450,номенклатури!R:U,4,0))</f>
        <v/>
      </c>
      <c r="O6450" s="119" t="str">
        <f>IF(M6450="","",VLOOKUP(M6450,'14'!D:D,1,0))</f>
        <v/>
      </c>
    </row>
    <row r="6451" spans="1:15" ht="12.75" customHeight="1" x14ac:dyDescent="0.2">
      <c r="A6451" s="36" t="str">
        <f>'0'!$A$4</f>
        <v>………………..</v>
      </c>
      <c r="B6451" s="37">
        <f>'0'!$A$2</f>
        <v>46112</v>
      </c>
      <c r="C6451" s="37" t="s">
        <v>1243</v>
      </c>
      <c r="D6451" s="119" t="str">
        <f>IF(G6451="","",VLOOKUP(G6451,номенклатури!R:T,2,0))</f>
        <v/>
      </c>
      <c r="E6451" s="333" t="str">
        <f>IF(G6451="","",VLOOKUP(G6451,номенклатури!R:T,3,0))</f>
        <v/>
      </c>
      <c r="F6451" s="159" t="str">
        <f>IF(G6451="","",IF(ISERROR(VLOOKUP(G6451,номенклатури!V:V,1,0)),E6451*H6451,E6451*I6451))</f>
        <v/>
      </c>
      <c r="G6451" s="14"/>
      <c r="H6451" s="15"/>
      <c r="I6451" s="15"/>
      <c r="J6451" s="15"/>
      <c r="K6451" s="15"/>
      <c r="L6451" s="217"/>
      <c r="M6451" s="22"/>
      <c r="N6451" s="119" t="str">
        <f>IF(G6451="","",VLOOKUP(G6451,номенклатури!R:U,4,0))</f>
        <v/>
      </c>
      <c r="O6451" s="119" t="str">
        <f>IF(M6451="","",VLOOKUP(M6451,'14'!D:D,1,0))</f>
        <v/>
      </c>
    </row>
    <row r="6452" spans="1:15" ht="12.75" customHeight="1" x14ac:dyDescent="0.2">
      <c r="A6452" s="36" t="str">
        <f>'0'!$A$4</f>
        <v>………………..</v>
      </c>
      <c r="B6452" s="37">
        <f>'0'!$A$2</f>
        <v>46112</v>
      </c>
      <c r="C6452" s="37" t="s">
        <v>1243</v>
      </c>
      <c r="D6452" s="119" t="str">
        <f>IF(G6452="","",VLOOKUP(G6452,номенклатури!R:T,2,0))</f>
        <v/>
      </c>
      <c r="E6452" s="333" t="str">
        <f>IF(G6452="","",VLOOKUP(G6452,номенклатури!R:T,3,0))</f>
        <v/>
      </c>
      <c r="F6452" s="159" t="str">
        <f>IF(G6452="","",IF(ISERROR(VLOOKUP(G6452,номенклатури!V:V,1,0)),E6452*H6452,E6452*I6452))</f>
        <v/>
      </c>
      <c r="G6452" s="14"/>
      <c r="H6452" s="15"/>
      <c r="I6452" s="15"/>
      <c r="J6452" s="15"/>
      <c r="K6452" s="15"/>
      <c r="L6452" s="217"/>
      <c r="M6452" s="22"/>
      <c r="N6452" s="119" t="str">
        <f>IF(G6452="","",VLOOKUP(G6452,номенклатури!R:U,4,0))</f>
        <v/>
      </c>
      <c r="O6452" s="119" t="str">
        <f>IF(M6452="","",VLOOKUP(M6452,'14'!D:D,1,0))</f>
        <v/>
      </c>
    </row>
    <row r="6453" spans="1:15" ht="12.75" customHeight="1" x14ac:dyDescent="0.2">
      <c r="A6453" s="36" t="str">
        <f>'0'!$A$4</f>
        <v>………………..</v>
      </c>
      <c r="B6453" s="37">
        <f>'0'!$A$2</f>
        <v>46112</v>
      </c>
      <c r="C6453" s="37" t="s">
        <v>1243</v>
      </c>
      <c r="D6453" s="119" t="str">
        <f>IF(G6453="","",VLOOKUP(G6453,номенклатури!R:T,2,0))</f>
        <v/>
      </c>
      <c r="E6453" s="333" t="str">
        <f>IF(G6453="","",VLOOKUP(G6453,номенклатури!R:T,3,0))</f>
        <v/>
      </c>
      <c r="F6453" s="159" t="str">
        <f>IF(G6453="","",IF(ISERROR(VLOOKUP(G6453,номенклатури!V:V,1,0)),E6453*H6453,E6453*I6453))</f>
        <v/>
      </c>
      <c r="G6453" s="14"/>
      <c r="H6453" s="15"/>
      <c r="I6453" s="15"/>
      <c r="J6453" s="15"/>
      <c r="K6453" s="15"/>
      <c r="L6453" s="217"/>
      <c r="M6453" s="22"/>
      <c r="N6453" s="119" t="str">
        <f>IF(G6453="","",VLOOKUP(G6453,номенклатури!R:U,4,0))</f>
        <v/>
      </c>
      <c r="O6453" s="119" t="str">
        <f>IF(M6453="","",VLOOKUP(M6453,'14'!D:D,1,0))</f>
        <v/>
      </c>
    </row>
    <row r="6454" spans="1:15" ht="12.75" customHeight="1" x14ac:dyDescent="0.2">
      <c r="A6454" s="36" t="str">
        <f>'0'!$A$4</f>
        <v>………………..</v>
      </c>
      <c r="B6454" s="37">
        <f>'0'!$A$2</f>
        <v>46112</v>
      </c>
      <c r="C6454" s="37" t="s">
        <v>1243</v>
      </c>
      <c r="D6454" s="119" t="str">
        <f>IF(G6454="","",VLOOKUP(G6454,номенклатури!R:T,2,0))</f>
        <v/>
      </c>
      <c r="E6454" s="333" t="str">
        <f>IF(G6454="","",VLOOKUP(G6454,номенклатури!R:T,3,0))</f>
        <v/>
      </c>
      <c r="F6454" s="159" t="str">
        <f>IF(G6454="","",IF(ISERROR(VLOOKUP(G6454,номенклатури!V:V,1,0)),E6454*H6454,E6454*I6454))</f>
        <v/>
      </c>
      <c r="G6454" s="14"/>
      <c r="H6454" s="15"/>
      <c r="I6454" s="15"/>
      <c r="J6454" s="15"/>
      <c r="K6454" s="15"/>
      <c r="L6454" s="217"/>
      <c r="M6454" s="22"/>
      <c r="N6454" s="119" t="str">
        <f>IF(G6454="","",VLOOKUP(G6454,номенклатури!R:U,4,0))</f>
        <v/>
      </c>
      <c r="O6454" s="119" t="str">
        <f>IF(M6454="","",VLOOKUP(M6454,'14'!D:D,1,0))</f>
        <v/>
      </c>
    </row>
    <row r="6455" spans="1:15" ht="12.75" customHeight="1" x14ac:dyDescent="0.2">
      <c r="A6455" s="36" t="str">
        <f>'0'!$A$4</f>
        <v>………………..</v>
      </c>
      <c r="B6455" s="37">
        <f>'0'!$A$2</f>
        <v>46112</v>
      </c>
      <c r="C6455" s="37" t="s">
        <v>1243</v>
      </c>
      <c r="D6455" s="119" t="str">
        <f>IF(G6455="","",VLOOKUP(G6455,номенклатури!R:T,2,0))</f>
        <v/>
      </c>
      <c r="E6455" s="333" t="str">
        <f>IF(G6455="","",VLOOKUP(G6455,номенклатури!R:T,3,0))</f>
        <v/>
      </c>
      <c r="F6455" s="159" t="str">
        <f>IF(G6455="","",IF(ISERROR(VLOOKUP(G6455,номенклатури!V:V,1,0)),E6455*H6455,E6455*I6455))</f>
        <v/>
      </c>
      <c r="G6455" s="14"/>
      <c r="H6455" s="15"/>
      <c r="I6455" s="15"/>
      <c r="J6455" s="15"/>
      <c r="K6455" s="15"/>
      <c r="L6455" s="217"/>
      <c r="M6455" s="22"/>
      <c r="N6455" s="119" t="str">
        <f>IF(G6455="","",VLOOKUP(G6455,номенклатури!R:U,4,0))</f>
        <v/>
      </c>
      <c r="O6455" s="119" t="str">
        <f>IF(M6455="","",VLOOKUP(M6455,'14'!D:D,1,0))</f>
        <v/>
      </c>
    </row>
    <row r="6456" spans="1:15" ht="12.75" customHeight="1" x14ac:dyDescent="0.2">
      <c r="A6456" s="36" t="str">
        <f>'0'!$A$4</f>
        <v>………………..</v>
      </c>
      <c r="B6456" s="37">
        <f>'0'!$A$2</f>
        <v>46112</v>
      </c>
      <c r="C6456" s="37" t="s">
        <v>1243</v>
      </c>
      <c r="D6456" s="119" t="str">
        <f>IF(G6456="","",VLOOKUP(G6456,номенклатури!R:T,2,0))</f>
        <v/>
      </c>
      <c r="E6456" s="333" t="str">
        <f>IF(G6456="","",VLOOKUP(G6456,номенклатури!R:T,3,0))</f>
        <v/>
      </c>
      <c r="F6456" s="159" t="str">
        <f>IF(G6456="","",IF(ISERROR(VLOOKUP(G6456,номенклатури!V:V,1,0)),E6456*H6456,E6456*I6456))</f>
        <v/>
      </c>
      <c r="G6456" s="14"/>
      <c r="H6456" s="15"/>
      <c r="I6456" s="15"/>
      <c r="J6456" s="15"/>
      <c r="K6456" s="15"/>
      <c r="L6456" s="217"/>
      <c r="M6456" s="22"/>
      <c r="N6456" s="119" t="str">
        <f>IF(G6456="","",VLOOKUP(G6456,номенклатури!R:U,4,0))</f>
        <v/>
      </c>
      <c r="O6456" s="119" t="str">
        <f>IF(M6456="","",VLOOKUP(M6456,'14'!D:D,1,0))</f>
        <v/>
      </c>
    </row>
    <row r="6457" spans="1:15" ht="12.75" customHeight="1" x14ac:dyDescent="0.2">
      <c r="A6457" s="36" t="str">
        <f>'0'!$A$4</f>
        <v>………………..</v>
      </c>
      <c r="B6457" s="37">
        <f>'0'!$A$2</f>
        <v>46112</v>
      </c>
      <c r="C6457" s="37" t="s">
        <v>1243</v>
      </c>
      <c r="D6457" s="119" t="str">
        <f>IF(G6457="","",VLOOKUP(G6457,номенклатури!R:T,2,0))</f>
        <v/>
      </c>
      <c r="E6457" s="333" t="str">
        <f>IF(G6457="","",VLOOKUP(G6457,номенклатури!R:T,3,0))</f>
        <v/>
      </c>
      <c r="F6457" s="159" t="str">
        <f>IF(G6457="","",IF(ISERROR(VLOOKUP(G6457,номенклатури!V:V,1,0)),E6457*H6457,E6457*I6457))</f>
        <v/>
      </c>
      <c r="G6457" s="14"/>
      <c r="H6457" s="15"/>
      <c r="I6457" s="15"/>
      <c r="J6457" s="15"/>
      <c r="K6457" s="15"/>
      <c r="L6457" s="217"/>
      <c r="M6457" s="22"/>
      <c r="N6457" s="119" t="str">
        <f>IF(G6457="","",VLOOKUP(G6457,номенклатури!R:U,4,0))</f>
        <v/>
      </c>
      <c r="O6457" s="119" t="str">
        <f>IF(M6457="","",VLOOKUP(M6457,'14'!D:D,1,0))</f>
        <v/>
      </c>
    </row>
    <row r="6458" spans="1:15" ht="12.75" customHeight="1" x14ac:dyDescent="0.2">
      <c r="A6458" s="36" t="str">
        <f>'0'!$A$4</f>
        <v>………………..</v>
      </c>
      <c r="B6458" s="37">
        <f>'0'!$A$2</f>
        <v>46112</v>
      </c>
      <c r="C6458" s="37" t="s">
        <v>1243</v>
      </c>
      <c r="D6458" s="119" t="str">
        <f>IF(G6458="","",VLOOKUP(G6458,номенклатури!R:T,2,0))</f>
        <v/>
      </c>
      <c r="E6458" s="333" t="str">
        <f>IF(G6458="","",VLOOKUP(G6458,номенклатури!R:T,3,0))</f>
        <v/>
      </c>
      <c r="F6458" s="159" t="str">
        <f>IF(G6458="","",IF(ISERROR(VLOOKUP(G6458,номенклатури!V:V,1,0)),E6458*H6458,E6458*I6458))</f>
        <v/>
      </c>
      <c r="G6458" s="14"/>
      <c r="H6458" s="15"/>
      <c r="I6458" s="15"/>
      <c r="J6458" s="15"/>
      <c r="K6458" s="15"/>
      <c r="L6458" s="217"/>
      <c r="M6458" s="22"/>
      <c r="N6458" s="119" t="str">
        <f>IF(G6458="","",VLOOKUP(G6458,номенклатури!R:U,4,0))</f>
        <v/>
      </c>
      <c r="O6458" s="119" t="str">
        <f>IF(M6458="","",VLOOKUP(M6458,'14'!D:D,1,0))</f>
        <v/>
      </c>
    </row>
    <row r="6459" spans="1:15" ht="12.75" customHeight="1" x14ac:dyDescent="0.2">
      <c r="A6459" s="36" t="str">
        <f>'0'!$A$4</f>
        <v>………………..</v>
      </c>
      <c r="B6459" s="37">
        <f>'0'!$A$2</f>
        <v>46112</v>
      </c>
      <c r="C6459" s="37" t="s">
        <v>1243</v>
      </c>
      <c r="D6459" s="119" t="str">
        <f>IF(G6459="","",VLOOKUP(G6459,номенклатури!R:T,2,0))</f>
        <v/>
      </c>
      <c r="E6459" s="333" t="str">
        <f>IF(G6459="","",VLOOKUP(G6459,номенклатури!R:T,3,0))</f>
        <v/>
      </c>
      <c r="F6459" s="159" t="str">
        <f>IF(G6459="","",IF(ISERROR(VLOOKUP(G6459,номенклатури!V:V,1,0)),E6459*H6459,E6459*I6459))</f>
        <v/>
      </c>
      <c r="G6459" s="14"/>
      <c r="H6459" s="15"/>
      <c r="I6459" s="15"/>
      <c r="J6459" s="15"/>
      <c r="K6459" s="15"/>
      <c r="L6459" s="217"/>
      <c r="M6459" s="22"/>
      <c r="N6459" s="119" t="str">
        <f>IF(G6459="","",VLOOKUP(G6459,номенклатури!R:U,4,0))</f>
        <v/>
      </c>
      <c r="O6459" s="119" t="str">
        <f>IF(M6459="","",VLOOKUP(M6459,'14'!D:D,1,0))</f>
        <v/>
      </c>
    </row>
    <row r="6460" spans="1:15" ht="12.75" customHeight="1" x14ac:dyDescent="0.2">
      <c r="A6460" s="36" t="str">
        <f>'0'!$A$4</f>
        <v>………………..</v>
      </c>
      <c r="B6460" s="37">
        <f>'0'!$A$2</f>
        <v>46112</v>
      </c>
      <c r="C6460" s="37" t="s">
        <v>1243</v>
      </c>
      <c r="D6460" s="119" t="str">
        <f>IF(G6460="","",VLOOKUP(G6460,номенклатури!R:T,2,0))</f>
        <v/>
      </c>
      <c r="E6460" s="333" t="str">
        <f>IF(G6460="","",VLOOKUP(G6460,номенклатури!R:T,3,0))</f>
        <v/>
      </c>
      <c r="F6460" s="159" t="str">
        <f>IF(G6460="","",IF(ISERROR(VLOOKUP(G6460,номенклатури!V:V,1,0)),E6460*H6460,E6460*I6460))</f>
        <v/>
      </c>
      <c r="G6460" s="14"/>
      <c r="H6460" s="15"/>
      <c r="I6460" s="15"/>
      <c r="J6460" s="15"/>
      <c r="K6460" s="15"/>
      <c r="L6460" s="217"/>
      <c r="M6460" s="22"/>
      <c r="N6460" s="119" t="str">
        <f>IF(G6460="","",VLOOKUP(G6460,номенклатури!R:U,4,0))</f>
        <v/>
      </c>
      <c r="O6460" s="119" t="str">
        <f>IF(M6460="","",VLOOKUP(M6460,'14'!D:D,1,0))</f>
        <v/>
      </c>
    </row>
    <row r="6461" spans="1:15" ht="12.75" customHeight="1" x14ac:dyDescent="0.2">
      <c r="A6461" s="36" t="str">
        <f>'0'!$A$4</f>
        <v>………………..</v>
      </c>
      <c r="B6461" s="37">
        <f>'0'!$A$2</f>
        <v>46112</v>
      </c>
      <c r="C6461" s="37" t="s">
        <v>1243</v>
      </c>
      <c r="D6461" s="119" t="str">
        <f>IF(G6461="","",VLOOKUP(G6461,номенклатури!R:T,2,0))</f>
        <v/>
      </c>
      <c r="E6461" s="333" t="str">
        <f>IF(G6461="","",VLOOKUP(G6461,номенклатури!R:T,3,0))</f>
        <v/>
      </c>
      <c r="F6461" s="159" t="str">
        <f>IF(G6461="","",IF(ISERROR(VLOOKUP(G6461,номенклатури!V:V,1,0)),E6461*H6461,E6461*I6461))</f>
        <v/>
      </c>
      <c r="G6461" s="14"/>
      <c r="H6461" s="15"/>
      <c r="I6461" s="15"/>
      <c r="J6461" s="15"/>
      <c r="K6461" s="15"/>
      <c r="L6461" s="217"/>
      <c r="M6461" s="22"/>
      <c r="N6461" s="119" t="str">
        <f>IF(G6461="","",VLOOKUP(G6461,номенклатури!R:U,4,0))</f>
        <v/>
      </c>
      <c r="O6461" s="119" t="str">
        <f>IF(M6461="","",VLOOKUP(M6461,'14'!D:D,1,0))</f>
        <v/>
      </c>
    </row>
    <row r="6462" spans="1:15" ht="12.75" customHeight="1" x14ac:dyDescent="0.2">
      <c r="A6462" s="36" t="str">
        <f>'0'!$A$4</f>
        <v>………………..</v>
      </c>
      <c r="B6462" s="37">
        <f>'0'!$A$2</f>
        <v>46112</v>
      </c>
      <c r="C6462" s="37" t="s">
        <v>1243</v>
      </c>
      <c r="D6462" s="119" t="str">
        <f>IF(G6462="","",VLOOKUP(G6462,номенклатури!R:T,2,0))</f>
        <v/>
      </c>
      <c r="E6462" s="333" t="str">
        <f>IF(G6462="","",VLOOKUP(G6462,номенклатури!R:T,3,0))</f>
        <v/>
      </c>
      <c r="F6462" s="159" t="str">
        <f>IF(G6462="","",IF(ISERROR(VLOOKUP(G6462,номенклатури!V:V,1,0)),E6462*H6462,E6462*I6462))</f>
        <v/>
      </c>
      <c r="G6462" s="14"/>
      <c r="H6462" s="15"/>
      <c r="I6462" s="15"/>
      <c r="J6462" s="15"/>
      <c r="K6462" s="15"/>
      <c r="L6462" s="217"/>
      <c r="M6462" s="22"/>
      <c r="N6462" s="119" t="str">
        <f>IF(G6462="","",VLOOKUP(G6462,номенклатури!R:U,4,0))</f>
        <v/>
      </c>
      <c r="O6462" s="119" t="str">
        <f>IF(M6462="","",VLOOKUP(M6462,'14'!D:D,1,0))</f>
        <v/>
      </c>
    </row>
    <row r="6463" spans="1:15" ht="12.75" customHeight="1" x14ac:dyDescent="0.2">
      <c r="A6463" s="36" t="str">
        <f>'0'!$A$4</f>
        <v>………………..</v>
      </c>
      <c r="B6463" s="37">
        <f>'0'!$A$2</f>
        <v>46112</v>
      </c>
      <c r="C6463" s="37" t="s">
        <v>1243</v>
      </c>
      <c r="D6463" s="119" t="str">
        <f>IF(G6463="","",VLOOKUP(G6463,номенклатури!R:T,2,0))</f>
        <v/>
      </c>
      <c r="E6463" s="333" t="str">
        <f>IF(G6463="","",VLOOKUP(G6463,номенклатури!R:T,3,0))</f>
        <v/>
      </c>
      <c r="F6463" s="159" t="str">
        <f>IF(G6463="","",IF(ISERROR(VLOOKUP(G6463,номенклатури!V:V,1,0)),E6463*H6463,E6463*I6463))</f>
        <v/>
      </c>
      <c r="G6463" s="14"/>
      <c r="H6463" s="15"/>
      <c r="I6463" s="15"/>
      <c r="J6463" s="15"/>
      <c r="K6463" s="15"/>
      <c r="L6463" s="217"/>
      <c r="M6463" s="22"/>
      <c r="N6463" s="119" t="str">
        <f>IF(G6463="","",VLOOKUP(G6463,номенклатури!R:U,4,0))</f>
        <v/>
      </c>
      <c r="O6463" s="119" t="str">
        <f>IF(M6463="","",VLOOKUP(M6463,'14'!D:D,1,0))</f>
        <v/>
      </c>
    </row>
    <row r="6464" spans="1:15" ht="12.75" customHeight="1" x14ac:dyDescent="0.2">
      <c r="A6464" s="36" t="str">
        <f>'0'!$A$4</f>
        <v>………………..</v>
      </c>
      <c r="B6464" s="37">
        <f>'0'!$A$2</f>
        <v>46112</v>
      </c>
      <c r="C6464" s="37" t="s">
        <v>1243</v>
      </c>
      <c r="D6464" s="119" t="str">
        <f>IF(G6464="","",VLOOKUP(G6464,номенклатури!R:T,2,0))</f>
        <v/>
      </c>
      <c r="E6464" s="333" t="str">
        <f>IF(G6464="","",VLOOKUP(G6464,номенклатури!R:T,3,0))</f>
        <v/>
      </c>
      <c r="F6464" s="159" t="str">
        <f>IF(G6464="","",IF(ISERROR(VLOOKUP(G6464,номенклатури!V:V,1,0)),E6464*H6464,E6464*I6464))</f>
        <v/>
      </c>
      <c r="G6464" s="14"/>
      <c r="H6464" s="15"/>
      <c r="I6464" s="15"/>
      <c r="J6464" s="15"/>
      <c r="K6464" s="15"/>
      <c r="L6464" s="217"/>
      <c r="M6464" s="22"/>
      <c r="N6464" s="119" t="str">
        <f>IF(G6464="","",VLOOKUP(G6464,номенклатури!R:U,4,0))</f>
        <v/>
      </c>
      <c r="O6464" s="119" t="str">
        <f>IF(M6464="","",VLOOKUP(M6464,'14'!D:D,1,0))</f>
        <v/>
      </c>
    </row>
    <row r="6465" spans="1:15" ht="12.75" customHeight="1" x14ac:dyDescent="0.2">
      <c r="A6465" s="36" t="str">
        <f>'0'!$A$4</f>
        <v>………………..</v>
      </c>
      <c r="B6465" s="37">
        <f>'0'!$A$2</f>
        <v>46112</v>
      </c>
      <c r="C6465" s="37" t="s">
        <v>1243</v>
      </c>
      <c r="D6465" s="119" t="str">
        <f>IF(G6465="","",VLOOKUP(G6465,номенклатури!R:T,2,0))</f>
        <v/>
      </c>
      <c r="E6465" s="333" t="str">
        <f>IF(G6465="","",VLOOKUP(G6465,номенклатури!R:T,3,0))</f>
        <v/>
      </c>
      <c r="F6465" s="159" t="str">
        <f>IF(G6465="","",IF(ISERROR(VLOOKUP(G6465,номенклатури!V:V,1,0)),E6465*H6465,E6465*I6465))</f>
        <v/>
      </c>
      <c r="G6465" s="14"/>
      <c r="H6465" s="15"/>
      <c r="I6465" s="15"/>
      <c r="J6465" s="15"/>
      <c r="K6465" s="15"/>
      <c r="L6465" s="217"/>
      <c r="M6465" s="22"/>
      <c r="N6465" s="119" t="str">
        <f>IF(G6465="","",VLOOKUP(G6465,номенклатури!R:U,4,0))</f>
        <v/>
      </c>
      <c r="O6465" s="119" t="str">
        <f>IF(M6465="","",VLOOKUP(M6465,'14'!D:D,1,0))</f>
        <v/>
      </c>
    </row>
    <row r="6466" spans="1:15" ht="12.75" customHeight="1" x14ac:dyDescent="0.2">
      <c r="A6466" s="36" t="str">
        <f>'0'!$A$4</f>
        <v>………………..</v>
      </c>
      <c r="B6466" s="37">
        <f>'0'!$A$2</f>
        <v>46112</v>
      </c>
      <c r="C6466" s="37" t="s">
        <v>1243</v>
      </c>
      <c r="D6466" s="119" t="str">
        <f>IF(G6466="","",VLOOKUP(G6466,номенклатури!R:T,2,0))</f>
        <v/>
      </c>
      <c r="E6466" s="333" t="str">
        <f>IF(G6466="","",VLOOKUP(G6466,номенклатури!R:T,3,0))</f>
        <v/>
      </c>
      <c r="F6466" s="159" t="str">
        <f>IF(G6466="","",IF(ISERROR(VLOOKUP(G6466,номенклатури!V:V,1,0)),E6466*H6466,E6466*I6466))</f>
        <v/>
      </c>
      <c r="G6466" s="14"/>
      <c r="H6466" s="15"/>
      <c r="I6466" s="15"/>
      <c r="J6466" s="15"/>
      <c r="K6466" s="15"/>
      <c r="L6466" s="217"/>
      <c r="M6466" s="22"/>
      <c r="N6466" s="119" t="str">
        <f>IF(G6466="","",VLOOKUP(G6466,номенклатури!R:U,4,0))</f>
        <v/>
      </c>
      <c r="O6466" s="119" t="str">
        <f>IF(M6466="","",VLOOKUP(M6466,'14'!D:D,1,0))</f>
        <v/>
      </c>
    </row>
    <row r="6467" spans="1:15" ht="12.75" customHeight="1" x14ac:dyDescent="0.2">
      <c r="A6467" s="36" t="str">
        <f>'0'!$A$4</f>
        <v>………………..</v>
      </c>
      <c r="B6467" s="37">
        <f>'0'!$A$2</f>
        <v>46112</v>
      </c>
      <c r="C6467" s="37" t="s">
        <v>1243</v>
      </c>
      <c r="D6467" s="119" t="str">
        <f>IF(G6467="","",VLOOKUP(G6467,номенклатури!R:T,2,0))</f>
        <v/>
      </c>
      <c r="E6467" s="333" t="str">
        <f>IF(G6467="","",VLOOKUP(G6467,номенклатури!R:T,3,0))</f>
        <v/>
      </c>
      <c r="F6467" s="159" t="str">
        <f>IF(G6467="","",IF(ISERROR(VLOOKUP(G6467,номенклатури!V:V,1,0)),E6467*H6467,E6467*I6467))</f>
        <v/>
      </c>
      <c r="G6467" s="14"/>
      <c r="H6467" s="15"/>
      <c r="I6467" s="15"/>
      <c r="J6467" s="15"/>
      <c r="K6467" s="15"/>
      <c r="L6467" s="217"/>
      <c r="M6467" s="22"/>
      <c r="N6467" s="119" t="str">
        <f>IF(G6467="","",VLOOKUP(G6467,номенклатури!R:U,4,0))</f>
        <v/>
      </c>
      <c r="O6467" s="119" t="str">
        <f>IF(M6467="","",VLOOKUP(M6467,'14'!D:D,1,0))</f>
        <v/>
      </c>
    </row>
    <row r="6468" spans="1:15" ht="12.75" customHeight="1" x14ac:dyDescent="0.2">
      <c r="A6468" s="36" t="str">
        <f>'0'!$A$4</f>
        <v>………………..</v>
      </c>
      <c r="B6468" s="37">
        <f>'0'!$A$2</f>
        <v>46112</v>
      </c>
      <c r="C6468" s="37" t="s">
        <v>1243</v>
      </c>
      <c r="D6468" s="119" t="str">
        <f>IF(G6468="","",VLOOKUP(G6468,номенклатури!R:T,2,0))</f>
        <v/>
      </c>
      <c r="E6468" s="333" t="str">
        <f>IF(G6468="","",VLOOKUP(G6468,номенклатури!R:T,3,0))</f>
        <v/>
      </c>
      <c r="F6468" s="159" t="str">
        <f>IF(G6468="","",IF(ISERROR(VLOOKUP(G6468,номенклатури!V:V,1,0)),E6468*H6468,E6468*I6468))</f>
        <v/>
      </c>
      <c r="G6468" s="14"/>
      <c r="H6468" s="15"/>
      <c r="I6468" s="15"/>
      <c r="J6468" s="15"/>
      <c r="K6468" s="15"/>
      <c r="L6468" s="217"/>
      <c r="M6468" s="22"/>
      <c r="N6468" s="119" t="str">
        <f>IF(G6468="","",VLOOKUP(G6468,номенклатури!R:U,4,0))</f>
        <v/>
      </c>
      <c r="O6468" s="119" t="str">
        <f>IF(M6468="","",VLOOKUP(M6468,'14'!D:D,1,0))</f>
        <v/>
      </c>
    </row>
    <row r="6469" spans="1:15" ht="12.75" customHeight="1" x14ac:dyDescent="0.2">
      <c r="A6469" s="36" t="str">
        <f>'0'!$A$4</f>
        <v>………………..</v>
      </c>
      <c r="B6469" s="37">
        <f>'0'!$A$2</f>
        <v>46112</v>
      </c>
      <c r="C6469" s="37" t="s">
        <v>1243</v>
      </c>
      <c r="D6469" s="119" t="str">
        <f>IF(G6469="","",VLOOKUP(G6469,номенклатури!R:T,2,0))</f>
        <v/>
      </c>
      <c r="E6469" s="333" t="str">
        <f>IF(G6469="","",VLOOKUP(G6469,номенклатури!R:T,3,0))</f>
        <v/>
      </c>
      <c r="F6469" s="159" t="str">
        <f>IF(G6469="","",IF(ISERROR(VLOOKUP(G6469,номенклатури!V:V,1,0)),E6469*H6469,E6469*I6469))</f>
        <v/>
      </c>
      <c r="G6469" s="14"/>
      <c r="H6469" s="15"/>
      <c r="I6469" s="15"/>
      <c r="J6469" s="15"/>
      <c r="K6469" s="15"/>
      <c r="L6469" s="217"/>
      <c r="M6469" s="22"/>
      <c r="N6469" s="119" t="str">
        <f>IF(G6469="","",VLOOKUP(G6469,номенклатури!R:U,4,0))</f>
        <v/>
      </c>
      <c r="O6469" s="119" t="str">
        <f>IF(M6469="","",VLOOKUP(M6469,'14'!D:D,1,0))</f>
        <v/>
      </c>
    </row>
    <row r="6470" spans="1:15" ht="12.75" customHeight="1" x14ac:dyDescent="0.2">
      <c r="A6470" s="36" t="str">
        <f>'0'!$A$4</f>
        <v>………………..</v>
      </c>
      <c r="B6470" s="37">
        <f>'0'!$A$2</f>
        <v>46112</v>
      </c>
      <c r="C6470" s="37" t="s">
        <v>1243</v>
      </c>
      <c r="D6470" s="119" t="str">
        <f>IF(G6470="","",VLOOKUP(G6470,номенклатури!R:T,2,0))</f>
        <v/>
      </c>
      <c r="E6470" s="333" t="str">
        <f>IF(G6470="","",VLOOKUP(G6470,номенклатури!R:T,3,0))</f>
        <v/>
      </c>
      <c r="F6470" s="159" t="str">
        <f>IF(G6470="","",IF(ISERROR(VLOOKUP(G6470,номенклатури!V:V,1,0)),E6470*H6470,E6470*I6470))</f>
        <v/>
      </c>
      <c r="G6470" s="14"/>
      <c r="H6470" s="15"/>
      <c r="I6470" s="15"/>
      <c r="J6470" s="15"/>
      <c r="K6470" s="15"/>
      <c r="L6470" s="217"/>
      <c r="M6470" s="22"/>
      <c r="N6470" s="119" t="str">
        <f>IF(G6470="","",VLOOKUP(G6470,номенклатури!R:U,4,0))</f>
        <v/>
      </c>
      <c r="O6470" s="119" t="str">
        <f>IF(M6470="","",VLOOKUP(M6470,'14'!D:D,1,0))</f>
        <v/>
      </c>
    </row>
    <row r="6471" spans="1:15" ht="12.75" customHeight="1" x14ac:dyDescent="0.2">
      <c r="A6471" s="36" t="str">
        <f>'0'!$A$4</f>
        <v>………………..</v>
      </c>
      <c r="B6471" s="37">
        <f>'0'!$A$2</f>
        <v>46112</v>
      </c>
      <c r="C6471" s="37" t="s">
        <v>1243</v>
      </c>
      <c r="D6471" s="119" t="str">
        <f>IF(G6471="","",VLOOKUP(G6471,номенклатури!R:T,2,0))</f>
        <v/>
      </c>
      <c r="E6471" s="333" t="str">
        <f>IF(G6471="","",VLOOKUP(G6471,номенклатури!R:T,3,0))</f>
        <v/>
      </c>
      <c r="F6471" s="159" t="str">
        <f>IF(G6471="","",IF(ISERROR(VLOOKUP(G6471,номенклатури!V:V,1,0)),E6471*H6471,E6471*I6471))</f>
        <v/>
      </c>
      <c r="G6471" s="14"/>
      <c r="H6471" s="15"/>
      <c r="I6471" s="15"/>
      <c r="J6471" s="15"/>
      <c r="K6471" s="15"/>
      <c r="L6471" s="217"/>
      <c r="M6471" s="22"/>
      <c r="N6471" s="119" t="str">
        <f>IF(G6471="","",VLOOKUP(G6471,номенклатури!R:U,4,0))</f>
        <v/>
      </c>
      <c r="O6471" s="119" t="str">
        <f>IF(M6471="","",VLOOKUP(M6471,'14'!D:D,1,0))</f>
        <v/>
      </c>
    </row>
    <row r="6472" spans="1:15" ht="12.75" customHeight="1" x14ac:dyDescent="0.2">
      <c r="A6472" s="36" t="str">
        <f>'0'!$A$4</f>
        <v>………………..</v>
      </c>
      <c r="B6472" s="37">
        <f>'0'!$A$2</f>
        <v>46112</v>
      </c>
      <c r="C6472" s="37" t="s">
        <v>1243</v>
      </c>
      <c r="D6472" s="119" t="str">
        <f>IF(G6472="","",VLOOKUP(G6472,номенклатури!R:T,2,0))</f>
        <v/>
      </c>
      <c r="E6472" s="333" t="str">
        <f>IF(G6472="","",VLOOKUP(G6472,номенклатури!R:T,3,0))</f>
        <v/>
      </c>
      <c r="F6472" s="159" t="str">
        <f>IF(G6472="","",IF(ISERROR(VLOOKUP(G6472,номенклатури!V:V,1,0)),E6472*H6472,E6472*I6472))</f>
        <v/>
      </c>
      <c r="G6472" s="14"/>
      <c r="H6472" s="15"/>
      <c r="I6472" s="15"/>
      <c r="J6472" s="15"/>
      <c r="K6472" s="15"/>
      <c r="L6472" s="217"/>
      <c r="M6472" s="22"/>
      <c r="N6472" s="119" t="str">
        <f>IF(G6472="","",VLOOKUP(G6472,номенклатури!R:U,4,0))</f>
        <v/>
      </c>
      <c r="O6472" s="119" t="str">
        <f>IF(M6472="","",VLOOKUP(M6472,'14'!D:D,1,0))</f>
        <v/>
      </c>
    </row>
    <row r="6473" spans="1:15" ht="12.75" customHeight="1" x14ac:dyDescent="0.2">
      <c r="A6473" s="36" t="str">
        <f>'0'!$A$4</f>
        <v>………………..</v>
      </c>
      <c r="B6473" s="37">
        <f>'0'!$A$2</f>
        <v>46112</v>
      </c>
      <c r="C6473" s="37" t="s">
        <v>1243</v>
      </c>
      <c r="D6473" s="119" t="str">
        <f>IF(G6473="","",VLOOKUP(G6473,номенклатури!R:T,2,0))</f>
        <v/>
      </c>
      <c r="E6473" s="333" t="str">
        <f>IF(G6473="","",VLOOKUP(G6473,номенклатури!R:T,3,0))</f>
        <v/>
      </c>
      <c r="F6473" s="159" t="str">
        <f>IF(G6473="","",IF(ISERROR(VLOOKUP(G6473,номенклатури!V:V,1,0)),E6473*H6473,E6473*I6473))</f>
        <v/>
      </c>
      <c r="G6473" s="14"/>
      <c r="H6473" s="15"/>
      <c r="I6473" s="15"/>
      <c r="J6473" s="15"/>
      <c r="K6473" s="15"/>
      <c r="L6473" s="217"/>
      <c r="M6473" s="22"/>
      <c r="N6473" s="119" t="str">
        <f>IF(G6473="","",VLOOKUP(G6473,номенклатури!R:U,4,0))</f>
        <v/>
      </c>
      <c r="O6473" s="119" t="str">
        <f>IF(M6473="","",VLOOKUP(M6473,'14'!D:D,1,0))</f>
        <v/>
      </c>
    </row>
    <row r="6474" spans="1:15" ht="12.75" customHeight="1" x14ac:dyDescent="0.2">
      <c r="A6474" s="36" t="str">
        <f>'0'!$A$4</f>
        <v>………………..</v>
      </c>
      <c r="B6474" s="37">
        <f>'0'!$A$2</f>
        <v>46112</v>
      </c>
      <c r="C6474" s="37" t="s">
        <v>1243</v>
      </c>
      <c r="D6474" s="119" t="str">
        <f>IF(G6474="","",VLOOKUP(G6474,номенклатури!R:T,2,0))</f>
        <v/>
      </c>
      <c r="E6474" s="333" t="str">
        <f>IF(G6474="","",VLOOKUP(G6474,номенклатури!R:T,3,0))</f>
        <v/>
      </c>
      <c r="F6474" s="159" t="str">
        <f>IF(G6474="","",IF(ISERROR(VLOOKUP(G6474,номенклатури!V:V,1,0)),E6474*H6474,E6474*I6474))</f>
        <v/>
      </c>
      <c r="G6474" s="14"/>
      <c r="H6474" s="15"/>
      <c r="I6474" s="15"/>
      <c r="J6474" s="15"/>
      <c r="K6474" s="15"/>
      <c r="L6474" s="217"/>
      <c r="M6474" s="22"/>
      <c r="N6474" s="119" t="str">
        <f>IF(G6474="","",VLOOKUP(G6474,номенклатури!R:U,4,0))</f>
        <v/>
      </c>
      <c r="O6474" s="119" t="str">
        <f>IF(M6474="","",VLOOKUP(M6474,'14'!D:D,1,0))</f>
        <v/>
      </c>
    </row>
    <row r="6475" spans="1:15" ht="12.75" customHeight="1" x14ac:dyDescent="0.2">
      <c r="A6475" s="36" t="str">
        <f>'0'!$A$4</f>
        <v>………………..</v>
      </c>
      <c r="B6475" s="37">
        <f>'0'!$A$2</f>
        <v>46112</v>
      </c>
      <c r="C6475" s="37" t="s">
        <v>1243</v>
      </c>
      <c r="D6475" s="119" t="str">
        <f>IF(G6475="","",VLOOKUP(G6475,номенклатури!R:T,2,0))</f>
        <v/>
      </c>
      <c r="E6475" s="333" t="str">
        <f>IF(G6475="","",VLOOKUP(G6475,номенклатури!R:T,3,0))</f>
        <v/>
      </c>
      <c r="F6475" s="159" t="str">
        <f>IF(G6475="","",IF(ISERROR(VLOOKUP(G6475,номенклатури!V:V,1,0)),E6475*H6475,E6475*I6475))</f>
        <v/>
      </c>
      <c r="G6475" s="14"/>
      <c r="H6475" s="15"/>
      <c r="I6475" s="15"/>
      <c r="J6475" s="15"/>
      <c r="K6475" s="15"/>
      <c r="L6475" s="217"/>
      <c r="M6475" s="22"/>
      <c r="N6475" s="119" t="str">
        <f>IF(G6475="","",VLOOKUP(G6475,номенклатури!R:U,4,0))</f>
        <v/>
      </c>
      <c r="O6475" s="119" t="str">
        <f>IF(M6475="","",VLOOKUP(M6475,'14'!D:D,1,0))</f>
        <v/>
      </c>
    </row>
    <row r="6476" spans="1:15" ht="12.75" customHeight="1" x14ac:dyDescent="0.2">
      <c r="A6476" s="36" t="str">
        <f>'0'!$A$4</f>
        <v>………………..</v>
      </c>
      <c r="B6476" s="37">
        <f>'0'!$A$2</f>
        <v>46112</v>
      </c>
      <c r="C6476" s="37" t="s">
        <v>1243</v>
      </c>
      <c r="D6476" s="119" t="str">
        <f>IF(G6476="","",VLOOKUP(G6476,номенклатури!R:T,2,0))</f>
        <v/>
      </c>
      <c r="E6476" s="333" t="str">
        <f>IF(G6476="","",VLOOKUP(G6476,номенклатури!R:T,3,0))</f>
        <v/>
      </c>
      <c r="F6476" s="159" t="str">
        <f>IF(G6476="","",IF(ISERROR(VLOOKUP(G6476,номенклатури!V:V,1,0)),E6476*H6476,E6476*I6476))</f>
        <v/>
      </c>
      <c r="G6476" s="14"/>
      <c r="H6476" s="15"/>
      <c r="I6476" s="15"/>
      <c r="J6476" s="15"/>
      <c r="K6476" s="15"/>
      <c r="L6476" s="217"/>
      <c r="M6476" s="22"/>
      <c r="N6476" s="119" t="str">
        <f>IF(G6476="","",VLOOKUP(G6476,номенклатури!R:U,4,0))</f>
        <v/>
      </c>
      <c r="O6476" s="119" t="str">
        <f>IF(M6476="","",VLOOKUP(M6476,'14'!D:D,1,0))</f>
        <v/>
      </c>
    </row>
    <row r="6477" spans="1:15" ht="12.75" customHeight="1" x14ac:dyDescent="0.2">
      <c r="A6477" s="36" t="str">
        <f>'0'!$A$4</f>
        <v>………………..</v>
      </c>
      <c r="B6477" s="37">
        <f>'0'!$A$2</f>
        <v>46112</v>
      </c>
      <c r="C6477" s="37" t="s">
        <v>1243</v>
      </c>
      <c r="D6477" s="119" t="str">
        <f>IF(G6477="","",VLOOKUP(G6477,номенклатури!R:T,2,0))</f>
        <v/>
      </c>
      <c r="E6477" s="333" t="str">
        <f>IF(G6477="","",VLOOKUP(G6477,номенклатури!R:T,3,0))</f>
        <v/>
      </c>
      <c r="F6477" s="159" t="str">
        <f>IF(G6477="","",IF(ISERROR(VLOOKUP(G6477,номенклатури!V:V,1,0)),E6477*H6477,E6477*I6477))</f>
        <v/>
      </c>
      <c r="G6477" s="14"/>
      <c r="H6477" s="15"/>
      <c r="I6477" s="15"/>
      <c r="J6477" s="15"/>
      <c r="K6477" s="15"/>
      <c r="L6477" s="217"/>
      <c r="M6477" s="22"/>
      <c r="N6477" s="119" t="str">
        <f>IF(G6477="","",VLOOKUP(G6477,номенклатури!R:U,4,0))</f>
        <v/>
      </c>
      <c r="O6477" s="119" t="str">
        <f>IF(M6477="","",VLOOKUP(M6477,'14'!D:D,1,0))</f>
        <v/>
      </c>
    </row>
    <row r="6478" spans="1:15" ht="12.75" customHeight="1" x14ac:dyDescent="0.2">
      <c r="A6478" s="36" t="str">
        <f>'0'!$A$4</f>
        <v>………………..</v>
      </c>
      <c r="B6478" s="37">
        <f>'0'!$A$2</f>
        <v>46112</v>
      </c>
      <c r="C6478" s="37" t="s">
        <v>1243</v>
      </c>
      <c r="D6478" s="119" t="str">
        <f>IF(G6478="","",VLOOKUP(G6478,номенклатури!R:T,2,0))</f>
        <v/>
      </c>
      <c r="E6478" s="333" t="str">
        <f>IF(G6478="","",VLOOKUP(G6478,номенклатури!R:T,3,0))</f>
        <v/>
      </c>
      <c r="F6478" s="159" t="str">
        <f>IF(G6478="","",IF(ISERROR(VLOOKUP(G6478,номенклатури!V:V,1,0)),E6478*H6478,E6478*I6478))</f>
        <v/>
      </c>
      <c r="G6478" s="14"/>
      <c r="H6478" s="15"/>
      <c r="I6478" s="15"/>
      <c r="J6478" s="15"/>
      <c r="K6478" s="15"/>
      <c r="L6478" s="217"/>
      <c r="M6478" s="22"/>
      <c r="N6478" s="119" t="str">
        <f>IF(G6478="","",VLOOKUP(G6478,номенклатури!R:U,4,0))</f>
        <v/>
      </c>
      <c r="O6478" s="119" t="str">
        <f>IF(M6478="","",VLOOKUP(M6478,'14'!D:D,1,0))</f>
        <v/>
      </c>
    </row>
    <row r="6479" spans="1:15" ht="12.75" customHeight="1" x14ac:dyDescent="0.2">
      <c r="A6479" s="36" t="str">
        <f>'0'!$A$4</f>
        <v>………………..</v>
      </c>
      <c r="B6479" s="37">
        <f>'0'!$A$2</f>
        <v>46112</v>
      </c>
      <c r="C6479" s="37" t="s">
        <v>1243</v>
      </c>
      <c r="D6479" s="119" t="str">
        <f>IF(G6479="","",VLOOKUP(G6479,номенклатури!R:T,2,0))</f>
        <v/>
      </c>
      <c r="E6479" s="333" t="str">
        <f>IF(G6479="","",VLOOKUP(G6479,номенклатури!R:T,3,0))</f>
        <v/>
      </c>
      <c r="F6479" s="159" t="str">
        <f>IF(G6479="","",IF(ISERROR(VLOOKUP(G6479,номенклатури!V:V,1,0)),E6479*H6479,E6479*I6479))</f>
        <v/>
      </c>
      <c r="G6479" s="14"/>
      <c r="H6479" s="15"/>
      <c r="I6479" s="15"/>
      <c r="J6479" s="15"/>
      <c r="K6479" s="15"/>
      <c r="L6479" s="217"/>
      <c r="M6479" s="22"/>
      <c r="N6479" s="119" t="str">
        <f>IF(G6479="","",VLOOKUP(G6479,номенклатури!R:U,4,0))</f>
        <v/>
      </c>
      <c r="O6479" s="119" t="str">
        <f>IF(M6479="","",VLOOKUP(M6479,'14'!D:D,1,0))</f>
        <v/>
      </c>
    </row>
    <row r="6480" spans="1:15" ht="12.75" customHeight="1" x14ac:dyDescent="0.2">
      <c r="A6480" s="36" t="str">
        <f>'0'!$A$4</f>
        <v>………………..</v>
      </c>
      <c r="B6480" s="37">
        <f>'0'!$A$2</f>
        <v>46112</v>
      </c>
      <c r="C6480" s="37" t="s">
        <v>1243</v>
      </c>
      <c r="D6480" s="119" t="str">
        <f>IF(G6480="","",VLOOKUP(G6480,номенклатури!R:T,2,0))</f>
        <v/>
      </c>
      <c r="E6480" s="333" t="str">
        <f>IF(G6480="","",VLOOKUP(G6480,номенклатури!R:T,3,0))</f>
        <v/>
      </c>
      <c r="F6480" s="159" t="str">
        <f>IF(G6480="","",IF(ISERROR(VLOOKUP(G6480,номенклатури!V:V,1,0)),E6480*H6480,E6480*I6480))</f>
        <v/>
      </c>
      <c r="G6480" s="14"/>
      <c r="H6480" s="15"/>
      <c r="I6480" s="15"/>
      <c r="J6480" s="15"/>
      <c r="K6480" s="15"/>
      <c r="L6480" s="217"/>
      <c r="M6480" s="22"/>
      <c r="N6480" s="119" t="str">
        <f>IF(G6480="","",VLOOKUP(G6480,номенклатури!R:U,4,0))</f>
        <v/>
      </c>
      <c r="O6480" s="119" t="str">
        <f>IF(M6480="","",VLOOKUP(M6480,'14'!D:D,1,0))</f>
        <v/>
      </c>
    </row>
    <row r="6481" spans="1:15" ht="12.75" customHeight="1" x14ac:dyDescent="0.2">
      <c r="A6481" s="36" t="str">
        <f>'0'!$A$4</f>
        <v>………………..</v>
      </c>
      <c r="B6481" s="37">
        <f>'0'!$A$2</f>
        <v>46112</v>
      </c>
      <c r="C6481" s="37" t="s">
        <v>1243</v>
      </c>
      <c r="D6481" s="119" t="str">
        <f>IF(G6481="","",VLOOKUP(G6481,номенклатури!R:T,2,0))</f>
        <v/>
      </c>
      <c r="E6481" s="333" t="str">
        <f>IF(G6481="","",VLOOKUP(G6481,номенклатури!R:T,3,0))</f>
        <v/>
      </c>
      <c r="F6481" s="159" t="str">
        <f>IF(G6481="","",IF(ISERROR(VLOOKUP(G6481,номенклатури!V:V,1,0)),E6481*H6481,E6481*I6481))</f>
        <v/>
      </c>
      <c r="G6481" s="14"/>
      <c r="H6481" s="15"/>
      <c r="I6481" s="15"/>
      <c r="J6481" s="15"/>
      <c r="K6481" s="15"/>
      <c r="L6481" s="217"/>
      <c r="M6481" s="22"/>
      <c r="N6481" s="119" t="str">
        <f>IF(G6481="","",VLOOKUP(G6481,номенклатури!R:U,4,0))</f>
        <v/>
      </c>
      <c r="O6481" s="119" t="str">
        <f>IF(M6481="","",VLOOKUP(M6481,'14'!D:D,1,0))</f>
        <v/>
      </c>
    </row>
    <row r="6482" spans="1:15" ht="12.75" customHeight="1" x14ac:dyDescent="0.2">
      <c r="A6482" s="36" t="str">
        <f>'0'!$A$4</f>
        <v>………………..</v>
      </c>
      <c r="B6482" s="37">
        <f>'0'!$A$2</f>
        <v>46112</v>
      </c>
      <c r="C6482" s="37" t="s">
        <v>1243</v>
      </c>
      <c r="D6482" s="119" t="str">
        <f>IF(G6482="","",VLOOKUP(G6482,номенклатури!R:T,2,0))</f>
        <v/>
      </c>
      <c r="E6482" s="333" t="str">
        <f>IF(G6482="","",VLOOKUP(G6482,номенклатури!R:T,3,0))</f>
        <v/>
      </c>
      <c r="F6482" s="159" t="str">
        <f>IF(G6482="","",IF(ISERROR(VLOOKUP(G6482,номенклатури!V:V,1,0)),E6482*H6482,E6482*I6482))</f>
        <v/>
      </c>
      <c r="G6482" s="14"/>
      <c r="H6482" s="15"/>
      <c r="I6482" s="15"/>
      <c r="J6482" s="15"/>
      <c r="K6482" s="15"/>
      <c r="L6482" s="217"/>
      <c r="M6482" s="22"/>
      <c r="N6482" s="119" t="str">
        <f>IF(G6482="","",VLOOKUP(G6482,номенклатури!R:U,4,0))</f>
        <v/>
      </c>
      <c r="O6482" s="119" t="str">
        <f>IF(M6482="","",VLOOKUP(M6482,'14'!D:D,1,0))</f>
        <v/>
      </c>
    </row>
    <row r="6483" spans="1:15" ht="12.75" customHeight="1" x14ac:dyDescent="0.2">
      <c r="A6483" s="36" t="str">
        <f>'0'!$A$4</f>
        <v>………………..</v>
      </c>
      <c r="B6483" s="37">
        <f>'0'!$A$2</f>
        <v>46112</v>
      </c>
      <c r="C6483" s="37" t="s">
        <v>1243</v>
      </c>
      <c r="D6483" s="119" t="str">
        <f>IF(G6483="","",VLOOKUP(G6483,номенклатури!R:T,2,0))</f>
        <v/>
      </c>
      <c r="E6483" s="333" t="str">
        <f>IF(G6483="","",VLOOKUP(G6483,номенклатури!R:T,3,0))</f>
        <v/>
      </c>
      <c r="F6483" s="159" t="str">
        <f>IF(G6483="","",IF(ISERROR(VLOOKUP(G6483,номенклатури!V:V,1,0)),E6483*H6483,E6483*I6483))</f>
        <v/>
      </c>
      <c r="G6483" s="14"/>
      <c r="H6483" s="15"/>
      <c r="I6483" s="15"/>
      <c r="J6483" s="15"/>
      <c r="K6483" s="15"/>
      <c r="L6483" s="217"/>
      <c r="M6483" s="22"/>
      <c r="N6483" s="119" t="str">
        <f>IF(G6483="","",VLOOKUP(G6483,номенклатури!R:U,4,0))</f>
        <v/>
      </c>
      <c r="O6483" s="119" t="str">
        <f>IF(M6483="","",VLOOKUP(M6483,'14'!D:D,1,0))</f>
        <v/>
      </c>
    </row>
    <row r="6484" spans="1:15" ht="12.75" customHeight="1" x14ac:dyDescent="0.2">
      <c r="A6484" s="36" t="str">
        <f>'0'!$A$4</f>
        <v>………………..</v>
      </c>
      <c r="B6484" s="37">
        <f>'0'!$A$2</f>
        <v>46112</v>
      </c>
      <c r="C6484" s="37" t="s">
        <v>1243</v>
      </c>
      <c r="D6484" s="119" t="str">
        <f>IF(G6484="","",VLOOKUP(G6484,номенклатури!R:T,2,0))</f>
        <v/>
      </c>
      <c r="E6484" s="333" t="str">
        <f>IF(G6484="","",VLOOKUP(G6484,номенклатури!R:T,3,0))</f>
        <v/>
      </c>
      <c r="F6484" s="159" t="str">
        <f>IF(G6484="","",IF(ISERROR(VLOOKUP(G6484,номенклатури!V:V,1,0)),E6484*H6484,E6484*I6484))</f>
        <v/>
      </c>
      <c r="G6484" s="14"/>
      <c r="H6484" s="15"/>
      <c r="I6484" s="15"/>
      <c r="J6484" s="15"/>
      <c r="K6484" s="15"/>
      <c r="L6484" s="217"/>
      <c r="M6484" s="22"/>
      <c r="N6484" s="119" t="str">
        <f>IF(G6484="","",VLOOKUP(G6484,номенклатури!R:U,4,0))</f>
        <v/>
      </c>
      <c r="O6484" s="119" t="str">
        <f>IF(M6484="","",VLOOKUP(M6484,'14'!D:D,1,0))</f>
        <v/>
      </c>
    </row>
    <row r="6485" spans="1:15" ht="12.75" customHeight="1" x14ac:dyDescent="0.2">
      <c r="A6485" s="36" t="str">
        <f>'0'!$A$4</f>
        <v>………………..</v>
      </c>
      <c r="B6485" s="37">
        <f>'0'!$A$2</f>
        <v>46112</v>
      </c>
      <c r="C6485" s="37" t="s">
        <v>1243</v>
      </c>
      <c r="D6485" s="119" t="str">
        <f>IF(G6485="","",VLOOKUP(G6485,номенклатури!R:T,2,0))</f>
        <v/>
      </c>
      <c r="E6485" s="333" t="str">
        <f>IF(G6485="","",VLOOKUP(G6485,номенклатури!R:T,3,0))</f>
        <v/>
      </c>
      <c r="F6485" s="159" t="str">
        <f>IF(G6485="","",IF(ISERROR(VLOOKUP(G6485,номенклатури!V:V,1,0)),E6485*H6485,E6485*I6485))</f>
        <v/>
      </c>
      <c r="G6485" s="14"/>
      <c r="H6485" s="15"/>
      <c r="I6485" s="15"/>
      <c r="J6485" s="15"/>
      <c r="K6485" s="15"/>
      <c r="L6485" s="217"/>
      <c r="M6485" s="22"/>
      <c r="N6485" s="119" t="str">
        <f>IF(G6485="","",VLOOKUP(G6485,номенклатури!R:U,4,0))</f>
        <v/>
      </c>
      <c r="O6485" s="119" t="str">
        <f>IF(M6485="","",VLOOKUP(M6485,'14'!D:D,1,0))</f>
        <v/>
      </c>
    </row>
    <row r="6486" spans="1:15" ht="12.75" customHeight="1" x14ac:dyDescent="0.2">
      <c r="A6486" s="36" t="str">
        <f>'0'!$A$4</f>
        <v>………………..</v>
      </c>
      <c r="B6486" s="37">
        <f>'0'!$A$2</f>
        <v>46112</v>
      </c>
      <c r="C6486" s="37" t="s">
        <v>1243</v>
      </c>
      <c r="D6486" s="119" t="str">
        <f>IF(G6486="","",VLOOKUP(G6486,номенклатури!R:T,2,0))</f>
        <v/>
      </c>
      <c r="E6486" s="333" t="str">
        <f>IF(G6486="","",VLOOKUP(G6486,номенклатури!R:T,3,0))</f>
        <v/>
      </c>
      <c r="F6486" s="159" t="str">
        <f>IF(G6486="","",IF(ISERROR(VLOOKUP(G6486,номенклатури!V:V,1,0)),E6486*H6486,E6486*I6486))</f>
        <v/>
      </c>
      <c r="G6486" s="14"/>
      <c r="H6486" s="15"/>
      <c r="I6486" s="15"/>
      <c r="J6486" s="15"/>
      <c r="K6486" s="15"/>
      <c r="L6486" s="217"/>
      <c r="M6486" s="22"/>
      <c r="N6486" s="119" t="str">
        <f>IF(G6486="","",VLOOKUP(G6486,номенклатури!R:U,4,0))</f>
        <v/>
      </c>
      <c r="O6486" s="119" t="str">
        <f>IF(M6486="","",VLOOKUP(M6486,'14'!D:D,1,0))</f>
        <v/>
      </c>
    </row>
    <row r="6487" spans="1:15" ht="12.75" customHeight="1" x14ac:dyDescent="0.2">
      <c r="A6487" s="36" t="str">
        <f>'0'!$A$4</f>
        <v>………………..</v>
      </c>
      <c r="B6487" s="37">
        <f>'0'!$A$2</f>
        <v>46112</v>
      </c>
      <c r="C6487" s="37" t="s">
        <v>1243</v>
      </c>
      <c r="D6487" s="119" t="str">
        <f>IF(G6487="","",VLOOKUP(G6487,номенклатури!R:T,2,0))</f>
        <v/>
      </c>
      <c r="E6487" s="333" t="str">
        <f>IF(G6487="","",VLOOKUP(G6487,номенклатури!R:T,3,0))</f>
        <v/>
      </c>
      <c r="F6487" s="159" t="str">
        <f>IF(G6487="","",IF(ISERROR(VLOOKUP(G6487,номенклатури!V:V,1,0)),E6487*H6487,E6487*I6487))</f>
        <v/>
      </c>
      <c r="G6487" s="14"/>
      <c r="H6487" s="15"/>
      <c r="I6487" s="15"/>
      <c r="J6487" s="15"/>
      <c r="K6487" s="15"/>
      <c r="L6487" s="217"/>
      <c r="M6487" s="22"/>
      <c r="N6487" s="119" t="str">
        <f>IF(G6487="","",VLOOKUP(G6487,номенклатури!R:U,4,0))</f>
        <v/>
      </c>
      <c r="O6487" s="119" t="str">
        <f>IF(M6487="","",VLOOKUP(M6487,'14'!D:D,1,0))</f>
        <v/>
      </c>
    </row>
    <row r="6488" spans="1:15" ht="12.75" customHeight="1" x14ac:dyDescent="0.2">
      <c r="A6488" s="36" t="str">
        <f>'0'!$A$4</f>
        <v>………………..</v>
      </c>
      <c r="B6488" s="37">
        <f>'0'!$A$2</f>
        <v>46112</v>
      </c>
      <c r="C6488" s="37" t="s">
        <v>1243</v>
      </c>
      <c r="D6488" s="119" t="str">
        <f>IF(G6488="","",VLOOKUP(G6488,номенклатури!R:T,2,0))</f>
        <v/>
      </c>
      <c r="E6488" s="333" t="str">
        <f>IF(G6488="","",VLOOKUP(G6488,номенклатури!R:T,3,0))</f>
        <v/>
      </c>
      <c r="F6488" s="159" t="str">
        <f>IF(G6488="","",IF(ISERROR(VLOOKUP(G6488,номенклатури!V:V,1,0)),E6488*H6488,E6488*I6488))</f>
        <v/>
      </c>
      <c r="G6488" s="14"/>
      <c r="H6488" s="15"/>
      <c r="I6488" s="15"/>
      <c r="J6488" s="15"/>
      <c r="K6488" s="15"/>
      <c r="L6488" s="217"/>
      <c r="M6488" s="22"/>
      <c r="N6488" s="119" t="str">
        <f>IF(G6488="","",VLOOKUP(G6488,номенклатури!R:U,4,0))</f>
        <v/>
      </c>
      <c r="O6488" s="119" t="str">
        <f>IF(M6488="","",VLOOKUP(M6488,'14'!D:D,1,0))</f>
        <v/>
      </c>
    </row>
    <row r="6489" spans="1:15" ht="12.75" customHeight="1" x14ac:dyDescent="0.2">
      <c r="A6489" s="36" t="str">
        <f>'0'!$A$4</f>
        <v>………………..</v>
      </c>
      <c r="B6489" s="37">
        <f>'0'!$A$2</f>
        <v>46112</v>
      </c>
      <c r="C6489" s="37" t="s">
        <v>1243</v>
      </c>
      <c r="D6489" s="119" t="str">
        <f>IF(G6489="","",VLOOKUP(G6489,номенклатури!R:T,2,0))</f>
        <v/>
      </c>
      <c r="E6489" s="333" t="str">
        <f>IF(G6489="","",VLOOKUP(G6489,номенклатури!R:T,3,0))</f>
        <v/>
      </c>
      <c r="F6489" s="159" t="str">
        <f>IF(G6489="","",IF(ISERROR(VLOOKUP(G6489,номенклатури!V:V,1,0)),E6489*H6489,E6489*I6489))</f>
        <v/>
      </c>
      <c r="G6489" s="14"/>
      <c r="H6489" s="15"/>
      <c r="I6489" s="15"/>
      <c r="J6489" s="15"/>
      <c r="K6489" s="15"/>
      <c r="L6489" s="217"/>
      <c r="M6489" s="22"/>
      <c r="N6489" s="119" t="str">
        <f>IF(G6489="","",VLOOKUP(G6489,номенклатури!R:U,4,0))</f>
        <v/>
      </c>
      <c r="O6489" s="119" t="str">
        <f>IF(M6489="","",VLOOKUP(M6489,'14'!D:D,1,0))</f>
        <v/>
      </c>
    </row>
    <row r="6490" spans="1:15" ht="12.75" customHeight="1" x14ac:dyDescent="0.2">
      <c r="A6490" s="36" t="str">
        <f>'0'!$A$4</f>
        <v>………………..</v>
      </c>
      <c r="B6490" s="37">
        <f>'0'!$A$2</f>
        <v>46112</v>
      </c>
      <c r="C6490" s="37" t="s">
        <v>1243</v>
      </c>
      <c r="D6490" s="119" t="str">
        <f>IF(G6490="","",VLOOKUP(G6490,номенклатури!R:T,2,0))</f>
        <v/>
      </c>
      <c r="E6490" s="333" t="str">
        <f>IF(G6490="","",VLOOKUP(G6490,номенклатури!R:T,3,0))</f>
        <v/>
      </c>
      <c r="F6490" s="159" t="str">
        <f>IF(G6490="","",IF(ISERROR(VLOOKUP(G6490,номенклатури!V:V,1,0)),E6490*H6490,E6490*I6490))</f>
        <v/>
      </c>
      <c r="G6490" s="14"/>
      <c r="H6490" s="15"/>
      <c r="I6490" s="15"/>
      <c r="J6490" s="15"/>
      <c r="K6490" s="15"/>
      <c r="L6490" s="217"/>
      <c r="M6490" s="22"/>
      <c r="N6490" s="119" t="str">
        <f>IF(G6490="","",VLOOKUP(G6490,номенклатури!R:U,4,0))</f>
        <v/>
      </c>
      <c r="O6490" s="119" t="str">
        <f>IF(M6490="","",VLOOKUP(M6490,'14'!D:D,1,0))</f>
        <v/>
      </c>
    </row>
    <row r="6491" spans="1:15" ht="12.75" customHeight="1" x14ac:dyDescent="0.2">
      <c r="A6491" s="36" t="str">
        <f>'0'!$A$4</f>
        <v>………………..</v>
      </c>
      <c r="B6491" s="37">
        <f>'0'!$A$2</f>
        <v>46112</v>
      </c>
      <c r="C6491" s="37" t="s">
        <v>1243</v>
      </c>
      <c r="D6491" s="119" t="str">
        <f>IF(G6491="","",VLOOKUP(G6491,номенклатури!R:T,2,0))</f>
        <v/>
      </c>
      <c r="E6491" s="333" t="str">
        <f>IF(G6491="","",VLOOKUP(G6491,номенклатури!R:T,3,0))</f>
        <v/>
      </c>
      <c r="F6491" s="159" t="str">
        <f>IF(G6491="","",IF(ISERROR(VLOOKUP(G6491,номенклатури!V:V,1,0)),E6491*H6491,E6491*I6491))</f>
        <v/>
      </c>
      <c r="G6491" s="14"/>
      <c r="H6491" s="15"/>
      <c r="I6491" s="15"/>
      <c r="J6491" s="15"/>
      <c r="K6491" s="15"/>
      <c r="L6491" s="217"/>
      <c r="M6491" s="22"/>
      <c r="N6491" s="119" t="str">
        <f>IF(G6491="","",VLOOKUP(G6491,номенклатури!R:U,4,0))</f>
        <v/>
      </c>
      <c r="O6491" s="119" t="str">
        <f>IF(M6491="","",VLOOKUP(M6491,'14'!D:D,1,0))</f>
        <v/>
      </c>
    </row>
    <row r="6492" spans="1:15" ht="12.75" customHeight="1" x14ac:dyDescent="0.2">
      <c r="A6492" s="36" t="str">
        <f>'0'!$A$4</f>
        <v>………………..</v>
      </c>
      <c r="B6492" s="37">
        <f>'0'!$A$2</f>
        <v>46112</v>
      </c>
      <c r="C6492" s="37" t="s">
        <v>1243</v>
      </c>
      <c r="D6492" s="119" t="str">
        <f>IF(G6492="","",VLOOKUP(G6492,номенклатури!R:T,2,0))</f>
        <v/>
      </c>
      <c r="E6492" s="333" t="str">
        <f>IF(G6492="","",VLOOKUP(G6492,номенклатури!R:T,3,0))</f>
        <v/>
      </c>
      <c r="F6492" s="159" t="str">
        <f>IF(G6492="","",IF(ISERROR(VLOOKUP(G6492,номенклатури!V:V,1,0)),E6492*H6492,E6492*I6492))</f>
        <v/>
      </c>
      <c r="G6492" s="14"/>
      <c r="H6492" s="15"/>
      <c r="I6492" s="15"/>
      <c r="J6492" s="15"/>
      <c r="K6492" s="15"/>
      <c r="L6492" s="217"/>
      <c r="M6492" s="22"/>
      <c r="N6492" s="119" t="str">
        <f>IF(G6492="","",VLOOKUP(G6492,номенклатури!R:U,4,0))</f>
        <v/>
      </c>
      <c r="O6492" s="119" t="str">
        <f>IF(M6492="","",VLOOKUP(M6492,'14'!D:D,1,0))</f>
        <v/>
      </c>
    </row>
    <row r="6493" spans="1:15" ht="12.75" customHeight="1" x14ac:dyDescent="0.2">
      <c r="A6493" s="36" t="str">
        <f>'0'!$A$4</f>
        <v>………………..</v>
      </c>
      <c r="B6493" s="37">
        <f>'0'!$A$2</f>
        <v>46112</v>
      </c>
      <c r="C6493" s="37" t="s">
        <v>1243</v>
      </c>
      <c r="D6493" s="119" t="str">
        <f>IF(G6493="","",VLOOKUP(G6493,номенклатури!R:T,2,0))</f>
        <v/>
      </c>
      <c r="E6493" s="333" t="str">
        <f>IF(G6493="","",VLOOKUP(G6493,номенклатури!R:T,3,0))</f>
        <v/>
      </c>
      <c r="F6493" s="159" t="str">
        <f>IF(G6493="","",IF(ISERROR(VLOOKUP(G6493,номенклатури!V:V,1,0)),E6493*H6493,E6493*I6493))</f>
        <v/>
      </c>
      <c r="G6493" s="14"/>
      <c r="H6493" s="15"/>
      <c r="I6493" s="15"/>
      <c r="J6493" s="15"/>
      <c r="K6493" s="15"/>
      <c r="L6493" s="217"/>
      <c r="M6493" s="22"/>
      <c r="N6493" s="119" t="str">
        <f>IF(G6493="","",VLOOKUP(G6493,номенклатури!R:U,4,0))</f>
        <v/>
      </c>
      <c r="O6493" s="119" t="str">
        <f>IF(M6493="","",VLOOKUP(M6493,'14'!D:D,1,0))</f>
        <v/>
      </c>
    </row>
    <row r="6494" spans="1:15" ht="12.75" customHeight="1" x14ac:dyDescent="0.2">
      <c r="A6494" s="36" t="str">
        <f>'0'!$A$4</f>
        <v>………………..</v>
      </c>
      <c r="B6494" s="37">
        <f>'0'!$A$2</f>
        <v>46112</v>
      </c>
      <c r="C6494" s="37" t="s">
        <v>1243</v>
      </c>
      <c r="D6494" s="119" t="str">
        <f>IF(G6494="","",VLOOKUP(G6494,номенклатури!R:T,2,0))</f>
        <v/>
      </c>
      <c r="E6494" s="333" t="str">
        <f>IF(G6494="","",VLOOKUP(G6494,номенклатури!R:T,3,0))</f>
        <v/>
      </c>
      <c r="F6494" s="159" t="str">
        <f>IF(G6494="","",IF(ISERROR(VLOOKUP(G6494,номенклатури!V:V,1,0)),E6494*H6494,E6494*I6494))</f>
        <v/>
      </c>
      <c r="G6494" s="14"/>
      <c r="H6494" s="15"/>
      <c r="I6494" s="15"/>
      <c r="J6494" s="15"/>
      <c r="K6494" s="15"/>
      <c r="L6494" s="217"/>
      <c r="M6494" s="22"/>
      <c r="N6494" s="119" t="str">
        <f>IF(G6494="","",VLOOKUP(G6494,номенклатури!R:U,4,0))</f>
        <v/>
      </c>
      <c r="O6494" s="119" t="str">
        <f>IF(M6494="","",VLOOKUP(M6494,'14'!D:D,1,0))</f>
        <v/>
      </c>
    </row>
    <row r="6495" spans="1:15" ht="12.75" customHeight="1" x14ac:dyDescent="0.2">
      <c r="A6495" s="36" t="str">
        <f>'0'!$A$4</f>
        <v>………………..</v>
      </c>
      <c r="B6495" s="37">
        <f>'0'!$A$2</f>
        <v>46112</v>
      </c>
      <c r="C6495" s="37" t="s">
        <v>1243</v>
      </c>
      <c r="D6495" s="119" t="str">
        <f>IF(G6495="","",VLOOKUP(G6495,номенклатури!R:T,2,0))</f>
        <v/>
      </c>
      <c r="E6495" s="333" t="str">
        <f>IF(G6495="","",VLOOKUP(G6495,номенклатури!R:T,3,0))</f>
        <v/>
      </c>
      <c r="F6495" s="159" t="str">
        <f>IF(G6495="","",IF(ISERROR(VLOOKUP(G6495,номенклатури!V:V,1,0)),E6495*H6495,E6495*I6495))</f>
        <v/>
      </c>
      <c r="G6495" s="14"/>
      <c r="H6495" s="15"/>
      <c r="I6495" s="15"/>
      <c r="J6495" s="15"/>
      <c r="K6495" s="15"/>
      <c r="L6495" s="217"/>
      <c r="M6495" s="22"/>
      <c r="N6495" s="119" t="str">
        <f>IF(G6495="","",VLOOKUP(G6495,номенклатури!R:U,4,0))</f>
        <v/>
      </c>
      <c r="O6495" s="119" t="str">
        <f>IF(M6495="","",VLOOKUP(M6495,'14'!D:D,1,0))</f>
        <v/>
      </c>
    </row>
    <row r="6496" spans="1:15" ht="12.75" customHeight="1" x14ac:dyDescent="0.2">
      <c r="A6496" s="36" t="str">
        <f>'0'!$A$4</f>
        <v>………………..</v>
      </c>
      <c r="B6496" s="37">
        <f>'0'!$A$2</f>
        <v>46112</v>
      </c>
      <c r="C6496" s="37" t="s">
        <v>1243</v>
      </c>
      <c r="D6496" s="119" t="str">
        <f>IF(G6496="","",VLOOKUP(G6496,номенклатури!R:T,2,0))</f>
        <v/>
      </c>
      <c r="E6496" s="333" t="str">
        <f>IF(G6496="","",VLOOKUP(G6496,номенклатури!R:T,3,0))</f>
        <v/>
      </c>
      <c r="F6496" s="159" t="str">
        <f>IF(G6496="","",IF(ISERROR(VLOOKUP(G6496,номенклатури!V:V,1,0)),E6496*H6496,E6496*I6496))</f>
        <v/>
      </c>
      <c r="G6496" s="14"/>
      <c r="H6496" s="15"/>
      <c r="I6496" s="15"/>
      <c r="J6496" s="15"/>
      <c r="K6496" s="15"/>
      <c r="L6496" s="217"/>
      <c r="M6496" s="22"/>
      <c r="N6496" s="119" t="str">
        <f>IF(G6496="","",VLOOKUP(G6496,номенклатури!R:U,4,0))</f>
        <v/>
      </c>
      <c r="O6496" s="119" t="str">
        <f>IF(M6496="","",VLOOKUP(M6496,'14'!D:D,1,0))</f>
        <v/>
      </c>
    </row>
    <row r="6497" spans="1:15" ht="12.75" customHeight="1" x14ac:dyDescent="0.2">
      <c r="A6497" s="36" t="str">
        <f>'0'!$A$4</f>
        <v>………………..</v>
      </c>
      <c r="B6497" s="37">
        <f>'0'!$A$2</f>
        <v>46112</v>
      </c>
      <c r="C6497" s="37" t="s">
        <v>1243</v>
      </c>
      <c r="D6497" s="119" t="str">
        <f>IF(G6497="","",VLOOKUP(G6497,номенклатури!R:T,2,0))</f>
        <v/>
      </c>
      <c r="E6497" s="333" t="str">
        <f>IF(G6497="","",VLOOKUP(G6497,номенклатури!R:T,3,0))</f>
        <v/>
      </c>
      <c r="F6497" s="159" t="str">
        <f>IF(G6497="","",IF(ISERROR(VLOOKUP(G6497,номенклатури!V:V,1,0)),E6497*H6497,E6497*I6497))</f>
        <v/>
      </c>
      <c r="G6497" s="14"/>
      <c r="H6497" s="15"/>
      <c r="I6497" s="15"/>
      <c r="J6497" s="15"/>
      <c r="K6497" s="15"/>
      <c r="L6497" s="217"/>
      <c r="M6497" s="22"/>
      <c r="N6497" s="119" t="str">
        <f>IF(G6497="","",VLOOKUP(G6497,номенклатури!R:U,4,0))</f>
        <v/>
      </c>
      <c r="O6497" s="119" t="str">
        <f>IF(M6497="","",VLOOKUP(M6497,'14'!D:D,1,0))</f>
        <v/>
      </c>
    </row>
    <row r="6498" spans="1:15" ht="12.75" customHeight="1" x14ac:dyDescent="0.2">
      <c r="A6498" s="36" t="str">
        <f>'0'!$A$4</f>
        <v>………………..</v>
      </c>
      <c r="B6498" s="37">
        <f>'0'!$A$2</f>
        <v>46112</v>
      </c>
      <c r="C6498" s="37" t="s">
        <v>1243</v>
      </c>
      <c r="D6498" s="119" t="str">
        <f>IF(G6498="","",VLOOKUP(G6498,номенклатури!R:T,2,0))</f>
        <v/>
      </c>
      <c r="E6498" s="333" t="str">
        <f>IF(G6498="","",VLOOKUP(G6498,номенклатури!R:T,3,0))</f>
        <v/>
      </c>
      <c r="F6498" s="159" t="str">
        <f>IF(G6498="","",IF(ISERROR(VLOOKUP(G6498,номенклатури!V:V,1,0)),E6498*H6498,E6498*I6498))</f>
        <v/>
      </c>
      <c r="G6498" s="14"/>
      <c r="H6498" s="15"/>
      <c r="I6498" s="15"/>
      <c r="J6498" s="15"/>
      <c r="K6498" s="15"/>
      <c r="L6498" s="217"/>
      <c r="M6498" s="22"/>
      <c r="N6498" s="119" t="str">
        <f>IF(G6498="","",VLOOKUP(G6498,номенклатури!R:U,4,0))</f>
        <v/>
      </c>
      <c r="O6498" s="119" t="str">
        <f>IF(M6498="","",VLOOKUP(M6498,'14'!D:D,1,0))</f>
        <v/>
      </c>
    </row>
    <row r="6499" spans="1:15" ht="12.75" customHeight="1" x14ac:dyDescent="0.2">
      <c r="A6499" s="36" t="str">
        <f>'0'!$A$4</f>
        <v>………………..</v>
      </c>
      <c r="B6499" s="37">
        <f>'0'!$A$2</f>
        <v>46112</v>
      </c>
      <c r="C6499" s="37" t="s">
        <v>1243</v>
      </c>
      <c r="D6499" s="119" t="str">
        <f>IF(G6499="","",VLOOKUP(G6499,номенклатури!R:T,2,0))</f>
        <v/>
      </c>
      <c r="E6499" s="333" t="str">
        <f>IF(G6499="","",VLOOKUP(G6499,номенклатури!R:T,3,0))</f>
        <v/>
      </c>
      <c r="F6499" s="159" t="str">
        <f>IF(G6499="","",IF(ISERROR(VLOOKUP(G6499,номенклатури!V:V,1,0)),E6499*H6499,E6499*I6499))</f>
        <v/>
      </c>
      <c r="G6499" s="14"/>
      <c r="H6499" s="15"/>
      <c r="I6499" s="15"/>
      <c r="J6499" s="15"/>
      <c r="K6499" s="15"/>
      <c r="L6499" s="217"/>
      <c r="M6499" s="22"/>
      <c r="N6499" s="119" t="str">
        <f>IF(G6499="","",VLOOKUP(G6499,номенклатури!R:U,4,0))</f>
        <v/>
      </c>
      <c r="O6499" s="119" t="str">
        <f>IF(M6499="","",VLOOKUP(M6499,'14'!D:D,1,0))</f>
        <v/>
      </c>
    </row>
    <row r="6500" spans="1:15" ht="12.75" customHeight="1" x14ac:dyDescent="0.2">
      <c r="A6500" s="36" t="str">
        <f>'0'!$A$4</f>
        <v>………………..</v>
      </c>
      <c r="B6500" s="37">
        <f>'0'!$A$2</f>
        <v>46112</v>
      </c>
      <c r="C6500" s="37" t="s">
        <v>1243</v>
      </c>
      <c r="D6500" s="119" t="str">
        <f>IF(G6500="","",VLOOKUP(G6500,номенклатури!R:T,2,0))</f>
        <v/>
      </c>
      <c r="E6500" s="333" t="str">
        <f>IF(G6500="","",VLOOKUP(G6500,номенклатури!R:T,3,0))</f>
        <v/>
      </c>
      <c r="F6500" s="159" t="str">
        <f>IF(G6500="","",IF(ISERROR(VLOOKUP(G6500,номенклатури!V:V,1,0)),E6500*H6500,E6500*I6500))</f>
        <v/>
      </c>
      <c r="G6500" s="14"/>
      <c r="H6500" s="15"/>
      <c r="I6500" s="15"/>
      <c r="J6500" s="15"/>
      <c r="K6500" s="15"/>
      <c r="L6500" s="217"/>
      <c r="M6500" s="22"/>
      <c r="N6500" s="119" t="str">
        <f>IF(G6500="","",VLOOKUP(G6500,номенклатури!R:U,4,0))</f>
        <v/>
      </c>
      <c r="O6500" s="119" t="str">
        <f>IF(M6500="","",VLOOKUP(M6500,'14'!D:D,1,0))</f>
        <v/>
      </c>
    </row>
    <row r="6501" spans="1:15" ht="12.75" customHeight="1" x14ac:dyDescent="0.2">
      <c r="A6501" s="36" t="str">
        <f>'0'!$A$4</f>
        <v>………………..</v>
      </c>
      <c r="B6501" s="37">
        <f>'0'!$A$2</f>
        <v>46112</v>
      </c>
      <c r="C6501" s="37" t="s">
        <v>1243</v>
      </c>
      <c r="D6501" s="119" t="str">
        <f>IF(G6501="","",VLOOKUP(G6501,номенклатури!R:T,2,0))</f>
        <v/>
      </c>
      <c r="E6501" s="333" t="str">
        <f>IF(G6501="","",VLOOKUP(G6501,номенклатури!R:T,3,0))</f>
        <v/>
      </c>
      <c r="F6501" s="159" t="str">
        <f>IF(G6501="","",IF(ISERROR(VLOOKUP(G6501,номенклатури!V:V,1,0)),E6501*H6501,E6501*I6501))</f>
        <v/>
      </c>
      <c r="G6501" s="14"/>
      <c r="H6501" s="15"/>
      <c r="I6501" s="15"/>
      <c r="J6501" s="15"/>
      <c r="K6501" s="15"/>
      <c r="L6501" s="217"/>
      <c r="M6501" s="22"/>
      <c r="N6501" s="119" t="str">
        <f>IF(G6501="","",VLOOKUP(G6501,номенклатури!R:U,4,0))</f>
        <v/>
      </c>
      <c r="O6501" s="119" t="str">
        <f>IF(M6501="","",VLOOKUP(M6501,'14'!D:D,1,0))</f>
        <v/>
      </c>
    </row>
    <row r="6502" spans="1:15" ht="12.75" customHeight="1" x14ac:dyDescent="0.2">
      <c r="A6502" s="36" t="str">
        <f>'0'!$A$4</f>
        <v>………………..</v>
      </c>
      <c r="B6502" s="37">
        <f>'0'!$A$2</f>
        <v>46112</v>
      </c>
      <c r="C6502" s="37" t="s">
        <v>1243</v>
      </c>
      <c r="D6502" s="119" t="str">
        <f>IF(G6502="","",VLOOKUP(G6502,номенклатури!R:T,2,0))</f>
        <v/>
      </c>
      <c r="E6502" s="333" t="str">
        <f>IF(G6502="","",VLOOKUP(G6502,номенклатури!R:T,3,0))</f>
        <v/>
      </c>
      <c r="F6502" s="159" t="str">
        <f>IF(G6502="","",IF(ISERROR(VLOOKUP(G6502,номенклатури!V:V,1,0)),E6502*H6502,E6502*I6502))</f>
        <v/>
      </c>
      <c r="G6502" s="14"/>
      <c r="H6502" s="15"/>
      <c r="I6502" s="15"/>
      <c r="J6502" s="15"/>
      <c r="K6502" s="15"/>
      <c r="L6502" s="217"/>
      <c r="M6502" s="22"/>
      <c r="N6502" s="119" t="str">
        <f>IF(G6502="","",VLOOKUP(G6502,номенклатури!R:U,4,0))</f>
        <v/>
      </c>
      <c r="O6502" s="119" t="str">
        <f>IF(M6502="","",VLOOKUP(M6502,'14'!D:D,1,0))</f>
        <v/>
      </c>
    </row>
    <row r="6503" spans="1:15" ht="12.75" customHeight="1" x14ac:dyDescent="0.2">
      <c r="A6503" s="36" t="str">
        <f>'0'!$A$4</f>
        <v>………………..</v>
      </c>
      <c r="B6503" s="37">
        <f>'0'!$A$2</f>
        <v>46112</v>
      </c>
      <c r="C6503" s="37" t="s">
        <v>1243</v>
      </c>
      <c r="D6503" s="119" t="str">
        <f>IF(G6503="","",VLOOKUP(G6503,номенклатури!R:T,2,0))</f>
        <v/>
      </c>
      <c r="E6503" s="333" t="str">
        <f>IF(G6503="","",VLOOKUP(G6503,номенклатури!R:T,3,0))</f>
        <v/>
      </c>
      <c r="F6503" s="159" t="str">
        <f>IF(G6503="","",IF(ISERROR(VLOOKUP(G6503,номенклатури!V:V,1,0)),E6503*H6503,E6503*I6503))</f>
        <v/>
      </c>
      <c r="G6503" s="14"/>
      <c r="H6503" s="15"/>
      <c r="I6503" s="15"/>
      <c r="J6503" s="15"/>
      <c r="K6503" s="15"/>
      <c r="L6503" s="217"/>
      <c r="M6503" s="22"/>
      <c r="N6503" s="119" t="str">
        <f>IF(G6503="","",VLOOKUP(G6503,номенклатури!R:U,4,0))</f>
        <v/>
      </c>
      <c r="O6503" s="119" t="str">
        <f>IF(M6503="","",VLOOKUP(M6503,'14'!D:D,1,0))</f>
        <v/>
      </c>
    </row>
    <row r="6504" spans="1:15" ht="12.75" customHeight="1" x14ac:dyDescent="0.2">
      <c r="A6504" s="36" t="str">
        <f>'0'!$A$4</f>
        <v>………………..</v>
      </c>
      <c r="B6504" s="37">
        <f>'0'!$A$2</f>
        <v>46112</v>
      </c>
      <c r="C6504" s="37" t="s">
        <v>1243</v>
      </c>
      <c r="D6504" s="119" t="str">
        <f>IF(G6504="","",VLOOKUP(G6504,номенклатури!R:T,2,0))</f>
        <v/>
      </c>
      <c r="E6504" s="333" t="str">
        <f>IF(G6504="","",VLOOKUP(G6504,номенклатури!R:T,3,0))</f>
        <v/>
      </c>
      <c r="F6504" s="159" t="str">
        <f>IF(G6504="","",IF(ISERROR(VLOOKUP(G6504,номенклатури!V:V,1,0)),E6504*H6504,E6504*I6504))</f>
        <v/>
      </c>
      <c r="G6504" s="14"/>
      <c r="H6504" s="15"/>
      <c r="I6504" s="15"/>
      <c r="J6504" s="15"/>
      <c r="K6504" s="15"/>
      <c r="L6504" s="217"/>
      <c r="M6504" s="22"/>
      <c r="N6504" s="119" t="str">
        <f>IF(G6504="","",VLOOKUP(G6504,номенклатури!R:U,4,0))</f>
        <v/>
      </c>
      <c r="O6504" s="119" t="str">
        <f>IF(M6504="","",VLOOKUP(M6504,'14'!D:D,1,0))</f>
        <v/>
      </c>
    </row>
    <row r="6505" spans="1:15" ht="12.75" customHeight="1" x14ac:dyDescent="0.2">
      <c r="A6505" s="36" t="str">
        <f>'0'!$A$4</f>
        <v>………………..</v>
      </c>
      <c r="B6505" s="37">
        <f>'0'!$A$2</f>
        <v>46112</v>
      </c>
      <c r="C6505" s="37" t="s">
        <v>1243</v>
      </c>
      <c r="D6505" s="119" t="str">
        <f>IF(G6505="","",VLOOKUP(G6505,номенклатури!R:T,2,0))</f>
        <v/>
      </c>
      <c r="E6505" s="333" t="str">
        <f>IF(G6505="","",VLOOKUP(G6505,номенклатури!R:T,3,0))</f>
        <v/>
      </c>
      <c r="F6505" s="159" t="str">
        <f>IF(G6505="","",IF(ISERROR(VLOOKUP(G6505,номенклатури!V:V,1,0)),E6505*H6505,E6505*I6505))</f>
        <v/>
      </c>
      <c r="G6505" s="14"/>
      <c r="H6505" s="15"/>
      <c r="I6505" s="15"/>
      <c r="J6505" s="15"/>
      <c r="K6505" s="15"/>
      <c r="L6505" s="217"/>
      <c r="M6505" s="22"/>
      <c r="N6505" s="119" t="str">
        <f>IF(G6505="","",VLOOKUP(G6505,номенклатури!R:U,4,0))</f>
        <v/>
      </c>
      <c r="O6505" s="119" t="str">
        <f>IF(M6505="","",VLOOKUP(M6505,'14'!D:D,1,0))</f>
        <v/>
      </c>
    </row>
    <row r="6506" spans="1:15" ht="12.75" customHeight="1" x14ac:dyDescent="0.2">
      <c r="A6506" s="36" t="str">
        <f>'0'!$A$4</f>
        <v>………………..</v>
      </c>
      <c r="B6506" s="37">
        <f>'0'!$A$2</f>
        <v>46112</v>
      </c>
      <c r="C6506" s="37" t="s">
        <v>1243</v>
      </c>
      <c r="D6506" s="119" t="str">
        <f>IF(G6506="","",VLOOKUP(G6506,номенклатури!R:T,2,0))</f>
        <v/>
      </c>
      <c r="E6506" s="333" t="str">
        <f>IF(G6506="","",VLOOKUP(G6506,номенклатури!R:T,3,0))</f>
        <v/>
      </c>
      <c r="F6506" s="159" t="str">
        <f>IF(G6506="","",IF(ISERROR(VLOOKUP(G6506,номенклатури!V:V,1,0)),E6506*H6506,E6506*I6506))</f>
        <v/>
      </c>
      <c r="G6506" s="14"/>
      <c r="H6506" s="15"/>
      <c r="I6506" s="15"/>
      <c r="J6506" s="15"/>
      <c r="K6506" s="15"/>
      <c r="L6506" s="217"/>
      <c r="M6506" s="22"/>
      <c r="N6506" s="119" t="str">
        <f>IF(G6506="","",VLOOKUP(G6506,номенклатури!R:U,4,0))</f>
        <v/>
      </c>
      <c r="O6506" s="119" t="str">
        <f>IF(M6506="","",VLOOKUP(M6506,'14'!D:D,1,0))</f>
        <v/>
      </c>
    </row>
    <row r="6507" spans="1:15" ht="12.75" customHeight="1" x14ac:dyDescent="0.2">
      <c r="A6507" s="36" t="str">
        <f>'0'!$A$4</f>
        <v>………………..</v>
      </c>
      <c r="B6507" s="37">
        <f>'0'!$A$2</f>
        <v>46112</v>
      </c>
      <c r="C6507" s="37" t="s">
        <v>1243</v>
      </c>
      <c r="D6507" s="119" t="str">
        <f>IF(G6507="","",VLOOKUP(G6507,номенклатури!R:T,2,0))</f>
        <v/>
      </c>
      <c r="E6507" s="333" t="str">
        <f>IF(G6507="","",VLOOKUP(G6507,номенклатури!R:T,3,0))</f>
        <v/>
      </c>
      <c r="F6507" s="159" t="str">
        <f>IF(G6507="","",IF(ISERROR(VLOOKUP(G6507,номенклатури!V:V,1,0)),E6507*H6507,E6507*I6507))</f>
        <v/>
      </c>
      <c r="G6507" s="14"/>
      <c r="H6507" s="15"/>
      <c r="I6507" s="15"/>
      <c r="J6507" s="15"/>
      <c r="K6507" s="15"/>
      <c r="L6507" s="217"/>
      <c r="M6507" s="22"/>
      <c r="N6507" s="119" t="str">
        <f>IF(G6507="","",VLOOKUP(G6507,номенклатури!R:U,4,0))</f>
        <v/>
      </c>
      <c r="O6507" s="119" t="str">
        <f>IF(M6507="","",VLOOKUP(M6507,'14'!D:D,1,0))</f>
        <v/>
      </c>
    </row>
    <row r="6508" spans="1:15" ht="12.75" customHeight="1" x14ac:dyDescent="0.2">
      <c r="A6508" s="36" t="str">
        <f>'0'!$A$4</f>
        <v>………………..</v>
      </c>
      <c r="B6508" s="37">
        <f>'0'!$A$2</f>
        <v>46112</v>
      </c>
      <c r="C6508" s="37" t="s">
        <v>1243</v>
      </c>
      <c r="D6508" s="119" t="str">
        <f>IF(G6508="","",VLOOKUP(G6508,номенклатури!R:T,2,0))</f>
        <v/>
      </c>
      <c r="E6508" s="333" t="str">
        <f>IF(G6508="","",VLOOKUP(G6508,номенклатури!R:T,3,0))</f>
        <v/>
      </c>
      <c r="F6508" s="159" t="str">
        <f>IF(G6508="","",IF(ISERROR(VLOOKUP(G6508,номенклатури!V:V,1,0)),E6508*H6508,E6508*I6508))</f>
        <v/>
      </c>
      <c r="G6508" s="14"/>
      <c r="H6508" s="15"/>
      <c r="I6508" s="15"/>
      <c r="J6508" s="15"/>
      <c r="K6508" s="15"/>
      <c r="L6508" s="217"/>
      <c r="M6508" s="22"/>
      <c r="N6508" s="119" t="str">
        <f>IF(G6508="","",VLOOKUP(G6508,номенклатури!R:U,4,0))</f>
        <v/>
      </c>
      <c r="O6508" s="119" t="str">
        <f>IF(M6508="","",VLOOKUP(M6508,'14'!D:D,1,0))</f>
        <v/>
      </c>
    </row>
    <row r="6509" spans="1:15" ht="12.75" customHeight="1" x14ac:dyDescent="0.2">
      <c r="A6509" s="36" t="str">
        <f>'0'!$A$4</f>
        <v>………………..</v>
      </c>
      <c r="B6509" s="37">
        <f>'0'!$A$2</f>
        <v>46112</v>
      </c>
      <c r="C6509" s="37" t="s">
        <v>1243</v>
      </c>
      <c r="D6509" s="119" t="str">
        <f>IF(G6509="","",VLOOKUP(G6509,номенклатури!R:T,2,0))</f>
        <v/>
      </c>
      <c r="E6509" s="333" t="str">
        <f>IF(G6509="","",VLOOKUP(G6509,номенклатури!R:T,3,0))</f>
        <v/>
      </c>
      <c r="F6509" s="159" t="str">
        <f>IF(G6509="","",IF(ISERROR(VLOOKUP(G6509,номенклатури!V:V,1,0)),E6509*H6509,E6509*I6509))</f>
        <v/>
      </c>
      <c r="G6509" s="14"/>
      <c r="H6509" s="15"/>
      <c r="I6509" s="15"/>
      <c r="J6509" s="15"/>
      <c r="K6509" s="15"/>
      <c r="L6509" s="217"/>
      <c r="M6509" s="22"/>
      <c r="N6509" s="119" t="str">
        <f>IF(G6509="","",VLOOKUP(G6509,номенклатури!R:U,4,0))</f>
        <v/>
      </c>
      <c r="O6509" s="119" t="str">
        <f>IF(M6509="","",VLOOKUP(M6509,'14'!D:D,1,0))</f>
        <v/>
      </c>
    </row>
    <row r="6510" spans="1:15" ht="12.75" customHeight="1" x14ac:dyDescent="0.2">
      <c r="A6510" s="36" t="str">
        <f>'0'!$A$4</f>
        <v>………………..</v>
      </c>
      <c r="B6510" s="37">
        <f>'0'!$A$2</f>
        <v>46112</v>
      </c>
      <c r="C6510" s="37" t="s">
        <v>1243</v>
      </c>
      <c r="D6510" s="119" t="str">
        <f>IF(G6510="","",VLOOKUP(G6510,номенклатури!R:T,2,0))</f>
        <v/>
      </c>
      <c r="E6510" s="333" t="str">
        <f>IF(G6510="","",VLOOKUP(G6510,номенклатури!R:T,3,0))</f>
        <v/>
      </c>
      <c r="F6510" s="159" t="str">
        <f>IF(G6510="","",IF(ISERROR(VLOOKUP(G6510,номенклатури!V:V,1,0)),E6510*H6510,E6510*I6510))</f>
        <v/>
      </c>
      <c r="G6510" s="14"/>
      <c r="H6510" s="15"/>
      <c r="I6510" s="15"/>
      <c r="J6510" s="15"/>
      <c r="K6510" s="15"/>
      <c r="L6510" s="217"/>
      <c r="M6510" s="22"/>
      <c r="N6510" s="119" t="str">
        <f>IF(G6510="","",VLOOKUP(G6510,номенклатури!R:U,4,0))</f>
        <v/>
      </c>
      <c r="O6510" s="119" t="str">
        <f>IF(M6510="","",VLOOKUP(M6510,'14'!D:D,1,0))</f>
        <v/>
      </c>
    </row>
    <row r="6511" spans="1:15" ht="12.75" customHeight="1" x14ac:dyDescent="0.2">
      <c r="A6511" s="36" t="str">
        <f>'0'!$A$4</f>
        <v>………………..</v>
      </c>
      <c r="B6511" s="37">
        <f>'0'!$A$2</f>
        <v>46112</v>
      </c>
      <c r="C6511" s="37" t="s">
        <v>1243</v>
      </c>
      <c r="D6511" s="119" t="str">
        <f>IF(G6511="","",VLOOKUP(G6511,номенклатури!R:T,2,0))</f>
        <v/>
      </c>
      <c r="E6511" s="333" t="str">
        <f>IF(G6511="","",VLOOKUP(G6511,номенклатури!R:T,3,0))</f>
        <v/>
      </c>
      <c r="F6511" s="159" t="str">
        <f>IF(G6511="","",IF(ISERROR(VLOOKUP(G6511,номенклатури!V:V,1,0)),E6511*H6511,E6511*I6511))</f>
        <v/>
      </c>
      <c r="G6511" s="14"/>
      <c r="H6511" s="15"/>
      <c r="I6511" s="15"/>
      <c r="J6511" s="15"/>
      <c r="K6511" s="15"/>
      <c r="L6511" s="217"/>
      <c r="M6511" s="22"/>
      <c r="N6511" s="119" t="str">
        <f>IF(G6511="","",VLOOKUP(G6511,номенклатури!R:U,4,0))</f>
        <v/>
      </c>
      <c r="O6511" s="119" t="str">
        <f>IF(M6511="","",VLOOKUP(M6511,'14'!D:D,1,0))</f>
        <v/>
      </c>
    </row>
    <row r="6512" spans="1:15" ht="12.75" customHeight="1" x14ac:dyDescent="0.2">
      <c r="A6512" s="36" t="str">
        <f>'0'!$A$4</f>
        <v>………………..</v>
      </c>
      <c r="B6512" s="37">
        <f>'0'!$A$2</f>
        <v>46112</v>
      </c>
      <c r="C6512" s="37" t="s">
        <v>1243</v>
      </c>
      <c r="D6512" s="119" t="str">
        <f>IF(G6512="","",VLOOKUP(G6512,номенклатури!R:T,2,0))</f>
        <v/>
      </c>
      <c r="E6512" s="333" t="str">
        <f>IF(G6512="","",VLOOKUP(G6512,номенклатури!R:T,3,0))</f>
        <v/>
      </c>
      <c r="F6512" s="159" t="str">
        <f>IF(G6512="","",IF(ISERROR(VLOOKUP(G6512,номенклатури!V:V,1,0)),E6512*H6512,E6512*I6512))</f>
        <v/>
      </c>
      <c r="G6512" s="14"/>
      <c r="H6512" s="15"/>
      <c r="I6512" s="15"/>
      <c r="J6512" s="15"/>
      <c r="K6512" s="15"/>
      <c r="L6512" s="217"/>
      <c r="M6512" s="22"/>
      <c r="N6512" s="119" t="str">
        <f>IF(G6512="","",VLOOKUP(G6512,номенклатури!R:U,4,0))</f>
        <v/>
      </c>
      <c r="O6512" s="119" t="str">
        <f>IF(M6512="","",VLOOKUP(M6512,'14'!D:D,1,0))</f>
        <v/>
      </c>
    </row>
    <row r="6513" spans="1:15" ht="12.75" customHeight="1" x14ac:dyDescent="0.2">
      <c r="A6513" s="36" t="str">
        <f>'0'!$A$4</f>
        <v>………………..</v>
      </c>
      <c r="B6513" s="37">
        <f>'0'!$A$2</f>
        <v>46112</v>
      </c>
      <c r="C6513" s="37" t="s">
        <v>1243</v>
      </c>
      <c r="D6513" s="119" t="str">
        <f>IF(G6513="","",VLOOKUP(G6513,номенклатури!R:T,2,0))</f>
        <v/>
      </c>
      <c r="E6513" s="333" t="str">
        <f>IF(G6513="","",VLOOKUP(G6513,номенклатури!R:T,3,0))</f>
        <v/>
      </c>
      <c r="F6513" s="159" t="str">
        <f>IF(G6513="","",IF(ISERROR(VLOOKUP(G6513,номенклатури!V:V,1,0)),E6513*H6513,E6513*I6513))</f>
        <v/>
      </c>
      <c r="G6513" s="14"/>
      <c r="H6513" s="15"/>
      <c r="I6513" s="15"/>
      <c r="J6513" s="15"/>
      <c r="K6513" s="15"/>
      <c r="L6513" s="217"/>
      <c r="M6513" s="22"/>
      <c r="N6513" s="119" t="str">
        <f>IF(G6513="","",VLOOKUP(G6513,номенклатури!R:U,4,0))</f>
        <v/>
      </c>
      <c r="O6513" s="119" t="str">
        <f>IF(M6513="","",VLOOKUP(M6513,'14'!D:D,1,0))</f>
        <v/>
      </c>
    </row>
    <row r="6514" spans="1:15" ht="12.75" customHeight="1" x14ac:dyDescent="0.2">
      <c r="A6514" s="36" t="str">
        <f>'0'!$A$4</f>
        <v>………………..</v>
      </c>
      <c r="B6514" s="37">
        <f>'0'!$A$2</f>
        <v>46112</v>
      </c>
      <c r="C6514" s="37" t="s">
        <v>1243</v>
      </c>
      <c r="D6514" s="119" t="str">
        <f>IF(G6514="","",VLOOKUP(G6514,номенклатури!R:T,2,0))</f>
        <v/>
      </c>
      <c r="E6514" s="333" t="str">
        <f>IF(G6514="","",VLOOKUP(G6514,номенклатури!R:T,3,0))</f>
        <v/>
      </c>
      <c r="F6514" s="159" t="str">
        <f>IF(G6514="","",IF(ISERROR(VLOOKUP(G6514,номенклатури!V:V,1,0)),E6514*H6514,E6514*I6514))</f>
        <v/>
      </c>
      <c r="G6514" s="14"/>
      <c r="H6514" s="15"/>
      <c r="I6514" s="15"/>
      <c r="J6514" s="15"/>
      <c r="K6514" s="15"/>
      <c r="L6514" s="217"/>
      <c r="M6514" s="22"/>
      <c r="N6514" s="119" t="str">
        <f>IF(G6514="","",VLOOKUP(G6514,номенклатури!R:U,4,0))</f>
        <v/>
      </c>
      <c r="O6514" s="119" t="str">
        <f>IF(M6514="","",VLOOKUP(M6514,'14'!D:D,1,0))</f>
        <v/>
      </c>
    </row>
    <row r="6515" spans="1:15" ht="12.75" customHeight="1" x14ac:dyDescent="0.2">
      <c r="A6515" s="36" t="str">
        <f>'0'!$A$4</f>
        <v>………………..</v>
      </c>
      <c r="B6515" s="37">
        <f>'0'!$A$2</f>
        <v>46112</v>
      </c>
      <c r="C6515" s="37" t="s">
        <v>1243</v>
      </c>
      <c r="D6515" s="119" t="str">
        <f>IF(G6515="","",VLOOKUP(G6515,номенклатури!R:T,2,0))</f>
        <v/>
      </c>
      <c r="E6515" s="333" t="str">
        <f>IF(G6515="","",VLOOKUP(G6515,номенклатури!R:T,3,0))</f>
        <v/>
      </c>
      <c r="F6515" s="159" t="str">
        <f>IF(G6515="","",IF(ISERROR(VLOOKUP(G6515,номенклатури!V:V,1,0)),E6515*H6515,E6515*I6515))</f>
        <v/>
      </c>
      <c r="G6515" s="14"/>
      <c r="H6515" s="15"/>
      <c r="I6515" s="15"/>
      <c r="J6515" s="15"/>
      <c r="K6515" s="15"/>
      <c r="L6515" s="217"/>
      <c r="M6515" s="22"/>
      <c r="N6515" s="119" t="str">
        <f>IF(G6515="","",VLOOKUP(G6515,номенклатури!R:U,4,0))</f>
        <v/>
      </c>
      <c r="O6515" s="119" t="str">
        <f>IF(M6515="","",VLOOKUP(M6515,'14'!D:D,1,0))</f>
        <v/>
      </c>
    </row>
    <row r="6516" spans="1:15" ht="12.75" customHeight="1" x14ac:dyDescent="0.2">
      <c r="A6516" s="36" t="str">
        <f>'0'!$A$4</f>
        <v>………………..</v>
      </c>
      <c r="B6516" s="37">
        <f>'0'!$A$2</f>
        <v>46112</v>
      </c>
      <c r="C6516" s="37" t="s">
        <v>1243</v>
      </c>
      <c r="D6516" s="119" t="str">
        <f>IF(G6516="","",VLOOKUP(G6516,номенклатури!R:T,2,0))</f>
        <v/>
      </c>
      <c r="E6516" s="333" t="str">
        <f>IF(G6516="","",VLOOKUP(G6516,номенклатури!R:T,3,0))</f>
        <v/>
      </c>
      <c r="F6516" s="159" t="str">
        <f>IF(G6516="","",IF(ISERROR(VLOOKUP(G6516,номенклатури!V:V,1,0)),E6516*H6516,E6516*I6516))</f>
        <v/>
      </c>
      <c r="G6516" s="14"/>
      <c r="H6516" s="15"/>
      <c r="I6516" s="15"/>
      <c r="J6516" s="15"/>
      <c r="K6516" s="15"/>
      <c r="L6516" s="217"/>
      <c r="M6516" s="22"/>
      <c r="N6516" s="119" t="str">
        <f>IF(G6516="","",VLOOKUP(G6516,номенклатури!R:U,4,0))</f>
        <v/>
      </c>
      <c r="O6516" s="119" t="str">
        <f>IF(M6516="","",VLOOKUP(M6516,'14'!D:D,1,0))</f>
        <v/>
      </c>
    </row>
    <row r="6517" spans="1:15" ht="12.75" customHeight="1" x14ac:dyDescent="0.2">
      <c r="A6517" s="36" t="str">
        <f>'0'!$A$4</f>
        <v>………………..</v>
      </c>
      <c r="B6517" s="37">
        <f>'0'!$A$2</f>
        <v>46112</v>
      </c>
      <c r="C6517" s="37" t="s">
        <v>1243</v>
      </c>
      <c r="D6517" s="119" t="str">
        <f>IF(G6517="","",VLOOKUP(G6517,номенклатури!R:T,2,0))</f>
        <v/>
      </c>
      <c r="E6517" s="333" t="str">
        <f>IF(G6517="","",VLOOKUP(G6517,номенклатури!R:T,3,0))</f>
        <v/>
      </c>
      <c r="F6517" s="159" t="str">
        <f>IF(G6517="","",IF(ISERROR(VLOOKUP(G6517,номенклатури!V:V,1,0)),E6517*H6517,E6517*I6517))</f>
        <v/>
      </c>
      <c r="G6517" s="14"/>
      <c r="H6517" s="15"/>
      <c r="I6517" s="15"/>
      <c r="J6517" s="15"/>
      <c r="K6517" s="15"/>
      <c r="L6517" s="217"/>
      <c r="M6517" s="22"/>
      <c r="N6517" s="119" t="str">
        <f>IF(G6517="","",VLOOKUP(G6517,номенклатури!R:U,4,0))</f>
        <v/>
      </c>
      <c r="O6517" s="119" t="str">
        <f>IF(M6517="","",VLOOKUP(M6517,'14'!D:D,1,0))</f>
        <v/>
      </c>
    </row>
    <row r="6518" spans="1:15" ht="12.75" customHeight="1" x14ac:dyDescent="0.2">
      <c r="A6518" s="36" t="str">
        <f>'0'!$A$4</f>
        <v>………………..</v>
      </c>
      <c r="B6518" s="37">
        <f>'0'!$A$2</f>
        <v>46112</v>
      </c>
      <c r="C6518" s="37" t="s">
        <v>1243</v>
      </c>
      <c r="D6518" s="119" t="str">
        <f>IF(G6518="","",VLOOKUP(G6518,номенклатури!R:T,2,0))</f>
        <v/>
      </c>
      <c r="E6518" s="333" t="str">
        <f>IF(G6518="","",VLOOKUP(G6518,номенклатури!R:T,3,0))</f>
        <v/>
      </c>
      <c r="F6518" s="159" t="str">
        <f>IF(G6518="","",IF(ISERROR(VLOOKUP(G6518,номенклатури!V:V,1,0)),E6518*H6518,E6518*I6518))</f>
        <v/>
      </c>
      <c r="G6518" s="14"/>
      <c r="H6518" s="15"/>
      <c r="I6518" s="15"/>
      <c r="J6518" s="15"/>
      <c r="K6518" s="15"/>
      <c r="L6518" s="217"/>
      <c r="M6518" s="22"/>
      <c r="N6518" s="119" t="str">
        <f>IF(G6518="","",VLOOKUP(G6518,номенклатури!R:U,4,0))</f>
        <v/>
      </c>
      <c r="O6518" s="119" t="str">
        <f>IF(M6518="","",VLOOKUP(M6518,'14'!D:D,1,0))</f>
        <v/>
      </c>
    </row>
    <row r="6519" spans="1:15" ht="12.75" customHeight="1" x14ac:dyDescent="0.2">
      <c r="A6519" s="36" t="str">
        <f>'0'!$A$4</f>
        <v>………………..</v>
      </c>
      <c r="B6519" s="37">
        <f>'0'!$A$2</f>
        <v>46112</v>
      </c>
      <c r="C6519" s="37" t="s">
        <v>1243</v>
      </c>
      <c r="D6519" s="119" t="str">
        <f>IF(G6519="","",VLOOKUP(G6519,номенклатури!R:T,2,0))</f>
        <v/>
      </c>
      <c r="E6519" s="333" t="str">
        <f>IF(G6519="","",VLOOKUP(G6519,номенклатури!R:T,3,0))</f>
        <v/>
      </c>
      <c r="F6519" s="159" t="str">
        <f>IF(G6519="","",IF(ISERROR(VLOOKUP(G6519,номенклатури!V:V,1,0)),E6519*H6519,E6519*I6519))</f>
        <v/>
      </c>
      <c r="G6519" s="14"/>
      <c r="H6519" s="15"/>
      <c r="I6519" s="15"/>
      <c r="J6519" s="15"/>
      <c r="K6519" s="15"/>
      <c r="L6519" s="217"/>
      <c r="M6519" s="22"/>
      <c r="N6519" s="119" t="str">
        <f>IF(G6519="","",VLOOKUP(G6519,номенклатури!R:U,4,0))</f>
        <v/>
      </c>
      <c r="O6519" s="119" t="str">
        <f>IF(M6519="","",VLOOKUP(M6519,'14'!D:D,1,0))</f>
        <v/>
      </c>
    </row>
    <row r="6520" spans="1:15" ht="12.75" customHeight="1" x14ac:dyDescent="0.2">
      <c r="A6520" s="36" t="str">
        <f>'0'!$A$4</f>
        <v>………………..</v>
      </c>
      <c r="B6520" s="37">
        <f>'0'!$A$2</f>
        <v>46112</v>
      </c>
      <c r="C6520" s="37" t="s">
        <v>1243</v>
      </c>
      <c r="D6520" s="119" t="str">
        <f>IF(G6520="","",VLOOKUP(G6520,номенклатури!R:T,2,0))</f>
        <v/>
      </c>
      <c r="E6520" s="333" t="str">
        <f>IF(G6520="","",VLOOKUP(G6520,номенклатури!R:T,3,0))</f>
        <v/>
      </c>
      <c r="F6520" s="159" t="str">
        <f>IF(G6520="","",IF(ISERROR(VLOOKUP(G6520,номенклатури!V:V,1,0)),E6520*H6520,E6520*I6520))</f>
        <v/>
      </c>
      <c r="G6520" s="14"/>
      <c r="H6520" s="15"/>
      <c r="I6520" s="15"/>
      <c r="J6520" s="15"/>
      <c r="K6520" s="15"/>
      <c r="L6520" s="217"/>
      <c r="M6520" s="22"/>
      <c r="N6520" s="119" t="str">
        <f>IF(G6520="","",VLOOKUP(G6520,номенклатури!R:U,4,0))</f>
        <v/>
      </c>
      <c r="O6520" s="119" t="str">
        <f>IF(M6520="","",VLOOKUP(M6520,'14'!D:D,1,0))</f>
        <v/>
      </c>
    </row>
    <row r="6521" spans="1:15" ht="12.75" customHeight="1" x14ac:dyDescent="0.2">
      <c r="A6521" s="36" t="str">
        <f>'0'!$A$4</f>
        <v>………………..</v>
      </c>
      <c r="B6521" s="37">
        <f>'0'!$A$2</f>
        <v>46112</v>
      </c>
      <c r="C6521" s="37" t="s">
        <v>1243</v>
      </c>
      <c r="D6521" s="119" t="str">
        <f>IF(G6521="","",VLOOKUP(G6521,номенклатури!R:T,2,0))</f>
        <v/>
      </c>
      <c r="E6521" s="333" t="str">
        <f>IF(G6521="","",VLOOKUP(G6521,номенклатури!R:T,3,0))</f>
        <v/>
      </c>
      <c r="F6521" s="159" t="str">
        <f>IF(G6521="","",IF(ISERROR(VLOOKUP(G6521,номенклатури!V:V,1,0)),E6521*H6521,E6521*I6521))</f>
        <v/>
      </c>
      <c r="G6521" s="14"/>
      <c r="H6521" s="15"/>
      <c r="I6521" s="15"/>
      <c r="J6521" s="15"/>
      <c r="K6521" s="15"/>
      <c r="L6521" s="217"/>
      <c r="M6521" s="22"/>
      <c r="N6521" s="119" t="str">
        <f>IF(G6521="","",VLOOKUP(G6521,номенклатури!R:U,4,0))</f>
        <v/>
      </c>
      <c r="O6521" s="119" t="str">
        <f>IF(M6521="","",VLOOKUP(M6521,'14'!D:D,1,0))</f>
        <v/>
      </c>
    </row>
    <row r="6522" spans="1:15" ht="12.75" customHeight="1" x14ac:dyDescent="0.2">
      <c r="A6522" s="36" t="str">
        <f>'0'!$A$4</f>
        <v>………………..</v>
      </c>
      <c r="B6522" s="37">
        <f>'0'!$A$2</f>
        <v>46112</v>
      </c>
      <c r="C6522" s="37" t="s">
        <v>1243</v>
      </c>
      <c r="D6522" s="119" t="str">
        <f>IF(G6522="","",VLOOKUP(G6522,номенклатури!R:T,2,0))</f>
        <v/>
      </c>
      <c r="E6522" s="333" t="str">
        <f>IF(G6522="","",VLOOKUP(G6522,номенклатури!R:T,3,0))</f>
        <v/>
      </c>
      <c r="F6522" s="159" t="str">
        <f>IF(G6522="","",IF(ISERROR(VLOOKUP(G6522,номенклатури!V:V,1,0)),E6522*H6522,E6522*I6522))</f>
        <v/>
      </c>
      <c r="G6522" s="14"/>
      <c r="H6522" s="15"/>
      <c r="I6522" s="15"/>
      <c r="J6522" s="15"/>
      <c r="K6522" s="15"/>
      <c r="L6522" s="217"/>
      <c r="M6522" s="22"/>
      <c r="N6522" s="119" t="str">
        <f>IF(G6522="","",VLOOKUP(G6522,номенклатури!R:U,4,0))</f>
        <v/>
      </c>
      <c r="O6522" s="119" t="str">
        <f>IF(M6522="","",VLOOKUP(M6522,'14'!D:D,1,0))</f>
        <v/>
      </c>
    </row>
    <row r="6523" spans="1:15" ht="12.75" customHeight="1" x14ac:dyDescent="0.2">
      <c r="A6523" s="36" t="str">
        <f>'0'!$A$4</f>
        <v>………………..</v>
      </c>
      <c r="B6523" s="37">
        <f>'0'!$A$2</f>
        <v>46112</v>
      </c>
      <c r="C6523" s="37" t="s">
        <v>1243</v>
      </c>
      <c r="D6523" s="119" t="str">
        <f>IF(G6523="","",VLOOKUP(G6523,номенклатури!R:T,2,0))</f>
        <v/>
      </c>
      <c r="E6523" s="333" t="str">
        <f>IF(G6523="","",VLOOKUP(G6523,номенклатури!R:T,3,0))</f>
        <v/>
      </c>
      <c r="F6523" s="159" t="str">
        <f>IF(G6523="","",IF(ISERROR(VLOOKUP(G6523,номенклатури!V:V,1,0)),E6523*H6523,E6523*I6523))</f>
        <v/>
      </c>
      <c r="G6523" s="14"/>
      <c r="H6523" s="15"/>
      <c r="I6523" s="15"/>
      <c r="J6523" s="15"/>
      <c r="K6523" s="15"/>
      <c r="L6523" s="217"/>
      <c r="M6523" s="22"/>
      <c r="N6523" s="119" t="str">
        <f>IF(G6523="","",VLOOKUP(G6523,номенклатури!R:U,4,0))</f>
        <v/>
      </c>
      <c r="O6523" s="119" t="str">
        <f>IF(M6523="","",VLOOKUP(M6523,'14'!D:D,1,0))</f>
        <v/>
      </c>
    </row>
    <row r="6524" spans="1:15" ht="12.75" customHeight="1" x14ac:dyDescent="0.2">
      <c r="A6524" s="36" t="str">
        <f>'0'!$A$4</f>
        <v>………………..</v>
      </c>
      <c r="B6524" s="37">
        <f>'0'!$A$2</f>
        <v>46112</v>
      </c>
      <c r="C6524" s="37" t="s">
        <v>1243</v>
      </c>
      <c r="D6524" s="119" t="str">
        <f>IF(G6524="","",VLOOKUP(G6524,номенклатури!R:T,2,0))</f>
        <v/>
      </c>
      <c r="E6524" s="333" t="str">
        <f>IF(G6524="","",VLOOKUP(G6524,номенклатури!R:T,3,0))</f>
        <v/>
      </c>
      <c r="F6524" s="159" t="str">
        <f>IF(G6524="","",IF(ISERROR(VLOOKUP(G6524,номенклатури!V:V,1,0)),E6524*H6524,E6524*I6524))</f>
        <v/>
      </c>
      <c r="G6524" s="14"/>
      <c r="H6524" s="15"/>
      <c r="I6524" s="15"/>
      <c r="J6524" s="15"/>
      <c r="K6524" s="15"/>
      <c r="L6524" s="217"/>
      <c r="M6524" s="22"/>
      <c r="N6524" s="119" t="str">
        <f>IF(G6524="","",VLOOKUP(G6524,номенклатури!R:U,4,0))</f>
        <v/>
      </c>
      <c r="O6524" s="119" t="str">
        <f>IF(M6524="","",VLOOKUP(M6524,'14'!D:D,1,0))</f>
        <v/>
      </c>
    </row>
    <row r="6525" spans="1:15" ht="12.75" customHeight="1" x14ac:dyDescent="0.2">
      <c r="A6525" s="36" t="str">
        <f>'0'!$A$4</f>
        <v>………………..</v>
      </c>
      <c r="B6525" s="37">
        <f>'0'!$A$2</f>
        <v>46112</v>
      </c>
      <c r="C6525" s="37" t="s">
        <v>1243</v>
      </c>
      <c r="D6525" s="119" t="str">
        <f>IF(G6525="","",VLOOKUP(G6525,номенклатури!R:T,2,0))</f>
        <v/>
      </c>
      <c r="E6525" s="333" t="str">
        <f>IF(G6525="","",VLOOKUP(G6525,номенклатури!R:T,3,0))</f>
        <v/>
      </c>
      <c r="F6525" s="159" t="str">
        <f>IF(G6525="","",IF(ISERROR(VLOOKUP(G6525,номенклатури!V:V,1,0)),E6525*H6525,E6525*I6525))</f>
        <v/>
      </c>
      <c r="G6525" s="14"/>
      <c r="H6525" s="15"/>
      <c r="I6525" s="15"/>
      <c r="J6525" s="15"/>
      <c r="K6525" s="15"/>
      <c r="L6525" s="217"/>
      <c r="M6525" s="22"/>
      <c r="N6525" s="119" t="str">
        <f>IF(G6525="","",VLOOKUP(G6525,номенклатури!R:U,4,0))</f>
        <v/>
      </c>
      <c r="O6525" s="119" t="str">
        <f>IF(M6525="","",VLOOKUP(M6525,'14'!D:D,1,0))</f>
        <v/>
      </c>
    </row>
    <row r="6526" spans="1:15" ht="12.75" customHeight="1" x14ac:dyDescent="0.2">
      <c r="A6526" s="36" t="str">
        <f>'0'!$A$4</f>
        <v>………………..</v>
      </c>
      <c r="B6526" s="37">
        <f>'0'!$A$2</f>
        <v>46112</v>
      </c>
      <c r="C6526" s="37" t="s">
        <v>1243</v>
      </c>
      <c r="D6526" s="119" t="str">
        <f>IF(G6526="","",VLOOKUP(G6526,номенклатури!R:T,2,0))</f>
        <v/>
      </c>
      <c r="E6526" s="333" t="str">
        <f>IF(G6526="","",VLOOKUP(G6526,номенклатури!R:T,3,0))</f>
        <v/>
      </c>
      <c r="F6526" s="159" t="str">
        <f>IF(G6526="","",IF(ISERROR(VLOOKUP(G6526,номенклатури!V:V,1,0)),E6526*H6526,E6526*I6526))</f>
        <v/>
      </c>
      <c r="G6526" s="14"/>
      <c r="H6526" s="15"/>
      <c r="I6526" s="15"/>
      <c r="J6526" s="15"/>
      <c r="K6526" s="15"/>
      <c r="L6526" s="217"/>
      <c r="M6526" s="22"/>
      <c r="N6526" s="119" t="str">
        <f>IF(G6526="","",VLOOKUP(G6526,номенклатури!R:U,4,0))</f>
        <v/>
      </c>
      <c r="O6526" s="119" t="str">
        <f>IF(M6526="","",VLOOKUP(M6526,'14'!D:D,1,0))</f>
        <v/>
      </c>
    </row>
    <row r="6527" spans="1:15" ht="12.75" customHeight="1" x14ac:dyDescent="0.2">
      <c r="A6527" s="36" t="str">
        <f>'0'!$A$4</f>
        <v>………………..</v>
      </c>
      <c r="B6527" s="37">
        <f>'0'!$A$2</f>
        <v>46112</v>
      </c>
      <c r="C6527" s="37" t="s">
        <v>1243</v>
      </c>
      <c r="D6527" s="119" t="str">
        <f>IF(G6527="","",VLOOKUP(G6527,номенклатури!R:T,2,0))</f>
        <v/>
      </c>
      <c r="E6527" s="333" t="str">
        <f>IF(G6527="","",VLOOKUP(G6527,номенклатури!R:T,3,0))</f>
        <v/>
      </c>
      <c r="F6527" s="159" t="str">
        <f>IF(G6527="","",IF(ISERROR(VLOOKUP(G6527,номенклатури!V:V,1,0)),E6527*H6527,E6527*I6527))</f>
        <v/>
      </c>
      <c r="G6527" s="14"/>
      <c r="H6527" s="15"/>
      <c r="I6527" s="15"/>
      <c r="J6527" s="15"/>
      <c r="K6527" s="15"/>
      <c r="L6527" s="217"/>
      <c r="M6527" s="22"/>
      <c r="N6527" s="119" t="str">
        <f>IF(G6527="","",VLOOKUP(G6527,номенклатури!R:U,4,0))</f>
        <v/>
      </c>
      <c r="O6527" s="119" t="str">
        <f>IF(M6527="","",VLOOKUP(M6527,'14'!D:D,1,0))</f>
        <v/>
      </c>
    </row>
    <row r="6528" spans="1:15" ht="12.75" customHeight="1" x14ac:dyDescent="0.2">
      <c r="A6528" s="36" t="str">
        <f>'0'!$A$4</f>
        <v>………………..</v>
      </c>
      <c r="B6528" s="37">
        <f>'0'!$A$2</f>
        <v>46112</v>
      </c>
      <c r="C6528" s="37" t="s">
        <v>1243</v>
      </c>
      <c r="D6528" s="119" t="str">
        <f>IF(G6528="","",VLOOKUP(G6528,номенклатури!R:T,2,0))</f>
        <v/>
      </c>
      <c r="E6528" s="333" t="str">
        <f>IF(G6528="","",VLOOKUP(G6528,номенклатури!R:T,3,0))</f>
        <v/>
      </c>
      <c r="F6528" s="159" t="str">
        <f>IF(G6528="","",IF(ISERROR(VLOOKUP(G6528,номенклатури!V:V,1,0)),E6528*H6528,E6528*I6528))</f>
        <v/>
      </c>
      <c r="G6528" s="14"/>
      <c r="H6528" s="15"/>
      <c r="I6528" s="15"/>
      <c r="J6528" s="15"/>
      <c r="K6528" s="15"/>
      <c r="L6528" s="217"/>
      <c r="M6528" s="22"/>
      <c r="N6528" s="119" t="str">
        <f>IF(G6528="","",VLOOKUP(G6528,номенклатури!R:U,4,0))</f>
        <v/>
      </c>
      <c r="O6528" s="119" t="str">
        <f>IF(M6528="","",VLOOKUP(M6528,'14'!D:D,1,0))</f>
        <v/>
      </c>
    </row>
    <row r="6529" spans="1:15" ht="12.75" customHeight="1" x14ac:dyDescent="0.2">
      <c r="A6529" s="36" t="str">
        <f>'0'!$A$4</f>
        <v>………………..</v>
      </c>
      <c r="B6529" s="37">
        <f>'0'!$A$2</f>
        <v>46112</v>
      </c>
      <c r="C6529" s="37" t="s">
        <v>1243</v>
      </c>
      <c r="D6529" s="119" t="str">
        <f>IF(G6529="","",VLOOKUP(G6529,номенклатури!R:T,2,0))</f>
        <v/>
      </c>
      <c r="E6529" s="333" t="str">
        <f>IF(G6529="","",VLOOKUP(G6529,номенклатури!R:T,3,0))</f>
        <v/>
      </c>
      <c r="F6529" s="159" t="str">
        <f>IF(G6529="","",IF(ISERROR(VLOOKUP(G6529,номенклатури!V:V,1,0)),E6529*H6529,E6529*I6529))</f>
        <v/>
      </c>
      <c r="G6529" s="14"/>
      <c r="H6529" s="15"/>
      <c r="I6529" s="15"/>
      <c r="J6529" s="15"/>
      <c r="K6529" s="15"/>
      <c r="L6529" s="217"/>
      <c r="M6529" s="22"/>
      <c r="N6529" s="119" t="str">
        <f>IF(G6529="","",VLOOKUP(G6529,номенклатури!R:U,4,0))</f>
        <v/>
      </c>
      <c r="O6529" s="119" t="str">
        <f>IF(M6529="","",VLOOKUP(M6529,'14'!D:D,1,0))</f>
        <v/>
      </c>
    </row>
    <row r="6530" spans="1:15" ht="12.75" customHeight="1" x14ac:dyDescent="0.2">
      <c r="A6530" s="36" t="str">
        <f>'0'!$A$4</f>
        <v>………………..</v>
      </c>
      <c r="B6530" s="37">
        <f>'0'!$A$2</f>
        <v>46112</v>
      </c>
      <c r="C6530" s="37" t="s">
        <v>1243</v>
      </c>
      <c r="D6530" s="119" t="str">
        <f>IF(G6530="","",VLOOKUP(G6530,номенклатури!R:T,2,0))</f>
        <v/>
      </c>
      <c r="E6530" s="333" t="str">
        <f>IF(G6530="","",VLOOKUP(G6530,номенклатури!R:T,3,0))</f>
        <v/>
      </c>
      <c r="F6530" s="159" t="str">
        <f>IF(G6530="","",IF(ISERROR(VLOOKUP(G6530,номенклатури!V:V,1,0)),E6530*H6530,E6530*I6530))</f>
        <v/>
      </c>
      <c r="G6530" s="14"/>
      <c r="H6530" s="15"/>
      <c r="I6530" s="15"/>
      <c r="J6530" s="15"/>
      <c r="K6530" s="15"/>
      <c r="L6530" s="217"/>
      <c r="M6530" s="22"/>
      <c r="N6530" s="119" t="str">
        <f>IF(G6530="","",VLOOKUP(G6530,номенклатури!R:U,4,0))</f>
        <v/>
      </c>
      <c r="O6530" s="119" t="str">
        <f>IF(M6530="","",VLOOKUP(M6530,'14'!D:D,1,0))</f>
        <v/>
      </c>
    </row>
    <row r="6531" spans="1:15" ht="12.75" customHeight="1" x14ac:dyDescent="0.2">
      <c r="A6531" s="36" t="str">
        <f>'0'!$A$4</f>
        <v>………………..</v>
      </c>
      <c r="B6531" s="37">
        <f>'0'!$A$2</f>
        <v>46112</v>
      </c>
      <c r="C6531" s="37" t="s">
        <v>1243</v>
      </c>
      <c r="D6531" s="119" t="str">
        <f>IF(G6531="","",VLOOKUP(G6531,номенклатури!R:T,2,0))</f>
        <v/>
      </c>
      <c r="E6531" s="333" t="str">
        <f>IF(G6531="","",VLOOKUP(G6531,номенклатури!R:T,3,0))</f>
        <v/>
      </c>
      <c r="F6531" s="159" t="str">
        <f>IF(G6531="","",IF(ISERROR(VLOOKUP(G6531,номенклатури!V:V,1,0)),E6531*H6531,E6531*I6531))</f>
        <v/>
      </c>
      <c r="G6531" s="14"/>
      <c r="H6531" s="15"/>
      <c r="I6531" s="15"/>
      <c r="J6531" s="15"/>
      <c r="K6531" s="15"/>
      <c r="L6531" s="217"/>
      <c r="M6531" s="22"/>
      <c r="N6531" s="119" t="str">
        <f>IF(G6531="","",VLOOKUP(G6531,номенклатури!R:U,4,0))</f>
        <v/>
      </c>
      <c r="O6531" s="119" t="str">
        <f>IF(M6531="","",VLOOKUP(M6531,'14'!D:D,1,0))</f>
        <v/>
      </c>
    </row>
    <row r="6532" spans="1:15" ht="12.75" customHeight="1" x14ac:dyDescent="0.2">
      <c r="A6532" s="36" t="str">
        <f>'0'!$A$4</f>
        <v>………………..</v>
      </c>
      <c r="B6532" s="37">
        <f>'0'!$A$2</f>
        <v>46112</v>
      </c>
      <c r="C6532" s="37" t="s">
        <v>1243</v>
      </c>
      <c r="D6532" s="119" t="str">
        <f>IF(G6532="","",VLOOKUP(G6532,номенклатури!R:T,2,0))</f>
        <v/>
      </c>
      <c r="E6532" s="333" t="str">
        <f>IF(G6532="","",VLOOKUP(G6532,номенклатури!R:T,3,0))</f>
        <v/>
      </c>
      <c r="F6532" s="159" t="str">
        <f>IF(G6532="","",IF(ISERROR(VLOOKUP(G6532,номенклатури!V:V,1,0)),E6532*H6532,E6532*I6532))</f>
        <v/>
      </c>
      <c r="G6532" s="14"/>
      <c r="H6532" s="15"/>
      <c r="I6532" s="15"/>
      <c r="J6532" s="15"/>
      <c r="K6532" s="15"/>
      <c r="L6532" s="217"/>
      <c r="M6532" s="22"/>
      <c r="N6532" s="119" t="str">
        <f>IF(G6532="","",VLOOKUP(G6532,номенклатури!R:U,4,0))</f>
        <v/>
      </c>
      <c r="O6532" s="119" t="str">
        <f>IF(M6532="","",VLOOKUP(M6532,'14'!D:D,1,0))</f>
        <v/>
      </c>
    </row>
    <row r="6533" spans="1:15" ht="12.75" customHeight="1" x14ac:dyDescent="0.2">
      <c r="A6533" s="36" t="str">
        <f>'0'!$A$4</f>
        <v>………………..</v>
      </c>
      <c r="B6533" s="37">
        <f>'0'!$A$2</f>
        <v>46112</v>
      </c>
      <c r="C6533" s="37" t="s">
        <v>1243</v>
      </c>
      <c r="D6533" s="119" t="str">
        <f>IF(G6533="","",VLOOKUP(G6533,номенклатури!R:T,2,0))</f>
        <v/>
      </c>
      <c r="E6533" s="333" t="str">
        <f>IF(G6533="","",VLOOKUP(G6533,номенклатури!R:T,3,0))</f>
        <v/>
      </c>
      <c r="F6533" s="159" t="str">
        <f>IF(G6533="","",IF(ISERROR(VLOOKUP(G6533,номенклатури!V:V,1,0)),E6533*H6533,E6533*I6533))</f>
        <v/>
      </c>
      <c r="G6533" s="14"/>
      <c r="H6533" s="15"/>
      <c r="I6533" s="15"/>
      <c r="J6533" s="15"/>
      <c r="K6533" s="15"/>
      <c r="L6533" s="217"/>
      <c r="M6533" s="22"/>
      <c r="N6533" s="119" t="str">
        <f>IF(G6533="","",VLOOKUP(G6533,номенклатури!R:U,4,0))</f>
        <v/>
      </c>
      <c r="O6533" s="119" t="str">
        <f>IF(M6533="","",VLOOKUP(M6533,'14'!D:D,1,0))</f>
        <v/>
      </c>
    </row>
    <row r="6534" spans="1:15" ht="12.75" customHeight="1" x14ac:dyDescent="0.2">
      <c r="A6534" s="36" t="str">
        <f>'0'!$A$4</f>
        <v>………………..</v>
      </c>
      <c r="B6534" s="37">
        <f>'0'!$A$2</f>
        <v>46112</v>
      </c>
      <c r="C6534" s="37" t="s">
        <v>1243</v>
      </c>
      <c r="D6534" s="119" t="str">
        <f>IF(G6534="","",VLOOKUP(G6534,номенклатури!R:T,2,0))</f>
        <v/>
      </c>
      <c r="E6534" s="333" t="str">
        <f>IF(G6534="","",VLOOKUP(G6534,номенклатури!R:T,3,0))</f>
        <v/>
      </c>
      <c r="F6534" s="159" t="str">
        <f>IF(G6534="","",IF(ISERROR(VLOOKUP(G6534,номенклатури!V:V,1,0)),E6534*H6534,E6534*I6534))</f>
        <v/>
      </c>
      <c r="G6534" s="14"/>
      <c r="H6534" s="15"/>
      <c r="I6534" s="15"/>
      <c r="J6534" s="15"/>
      <c r="K6534" s="15"/>
      <c r="L6534" s="217"/>
      <c r="M6534" s="22"/>
      <c r="N6534" s="119" t="str">
        <f>IF(G6534="","",VLOOKUP(G6534,номенклатури!R:U,4,0))</f>
        <v/>
      </c>
      <c r="O6534" s="119" t="str">
        <f>IF(M6534="","",VLOOKUP(M6534,'14'!D:D,1,0))</f>
        <v/>
      </c>
    </row>
    <row r="6535" spans="1:15" ht="12.75" customHeight="1" x14ac:dyDescent="0.2">
      <c r="A6535" s="36" t="str">
        <f>'0'!$A$4</f>
        <v>………………..</v>
      </c>
      <c r="B6535" s="37">
        <f>'0'!$A$2</f>
        <v>46112</v>
      </c>
      <c r="C6535" s="37" t="s">
        <v>1243</v>
      </c>
      <c r="D6535" s="119" t="str">
        <f>IF(G6535="","",VLOOKUP(G6535,номенклатури!R:T,2,0))</f>
        <v/>
      </c>
      <c r="E6535" s="333" t="str">
        <f>IF(G6535="","",VLOOKUP(G6535,номенклатури!R:T,3,0))</f>
        <v/>
      </c>
      <c r="F6535" s="159" t="str">
        <f>IF(G6535="","",IF(ISERROR(VLOOKUP(G6535,номенклатури!V:V,1,0)),E6535*H6535,E6535*I6535))</f>
        <v/>
      </c>
      <c r="G6535" s="14"/>
      <c r="H6535" s="15"/>
      <c r="I6535" s="15"/>
      <c r="J6535" s="15"/>
      <c r="K6535" s="15"/>
      <c r="L6535" s="217"/>
      <c r="M6535" s="22"/>
      <c r="N6535" s="119" t="str">
        <f>IF(G6535="","",VLOOKUP(G6535,номенклатури!R:U,4,0))</f>
        <v/>
      </c>
      <c r="O6535" s="119" t="str">
        <f>IF(M6535="","",VLOOKUP(M6535,'14'!D:D,1,0))</f>
        <v/>
      </c>
    </row>
    <row r="6536" spans="1:15" ht="12.75" customHeight="1" x14ac:dyDescent="0.2">
      <c r="A6536" s="36" t="str">
        <f>'0'!$A$4</f>
        <v>………………..</v>
      </c>
      <c r="B6536" s="37">
        <f>'0'!$A$2</f>
        <v>46112</v>
      </c>
      <c r="C6536" s="37" t="s">
        <v>1243</v>
      </c>
      <c r="D6536" s="119" t="str">
        <f>IF(G6536="","",VLOOKUP(G6536,номенклатури!R:T,2,0))</f>
        <v/>
      </c>
      <c r="E6536" s="333" t="str">
        <f>IF(G6536="","",VLOOKUP(G6536,номенклатури!R:T,3,0))</f>
        <v/>
      </c>
      <c r="F6536" s="159" t="str">
        <f>IF(G6536="","",IF(ISERROR(VLOOKUP(G6536,номенклатури!V:V,1,0)),E6536*H6536,E6536*I6536))</f>
        <v/>
      </c>
      <c r="G6536" s="14"/>
      <c r="H6536" s="15"/>
      <c r="I6536" s="15"/>
      <c r="J6536" s="15"/>
      <c r="K6536" s="15"/>
      <c r="L6536" s="217"/>
      <c r="M6536" s="22"/>
      <c r="N6536" s="119" t="str">
        <f>IF(G6536="","",VLOOKUP(G6536,номенклатури!R:U,4,0))</f>
        <v/>
      </c>
      <c r="O6536" s="119" t="str">
        <f>IF(M6536="","",VLOOKUP(M6536,'14'!D:D,1,0))</f>
        <v/>
      </c>
    </row>
    <row r="6537" spans="1:15" ht="12.75" customHeight="1" x14ac:dyDescent="0.2">
      <c r="A6537" s="36" t="str">
        <f>'0'!$A$4</f>
        <v>………………..</v>
      </c>
      <c r="B6537" s="37">
        <f>'0'!$A$2</f>
        <v>46112</v>
      </c>
      <c r="C6537" s="37" t="s">
        <v>1243</v>
      </c>
      <c r="D6537" s="119" t="str">
        <f>IF(G6537="","",VLOOKUP(G6537,номенклатури!R:T,2,0))</f>
        <v/>
      </c>
      <c r="E6537" s="333" t="str">
        <f>IF(G6537="","",VLOOKUP(G6537,номенклатури!R:T,3,0))</f>
        <v/>
      </c>
      <c r="F6537" s="159" t="str">
        <f>IF(G6537="","",IF(ISERROR(VLOOKUP(G6537,номенклатури!V:V,1,0)),E6537*H6537,E6537*I6537))</f>
        <v/>
      </c>
      <c r="G6537" s="14"/>
      <c r="H6537" s="15"/>
      <c r="I6537" s="15"/>
      <c r="J6537" s="15"/>
      <c r="K6537" s="15"/>
      <c r="L6537" s="217"/>
      <c r="M6537" s="22"/>
      <c r="N6537" s="119" t="str">
        <f>IF(G6537="","",VLOOKUP(G6537,номенклатури!R:U,4,0))</f>
        <v/>
      </c>
      <c r="O6537" s="119" t="str">
        <f>IF(M6537="","",VLOOKUP(M6537,'14'!D:D,1,0))</f>
        <v/>
      </c>
    </row>
    <row r="6538" spans="1:15" ht="12.75" customHeight="1" x14ac:dyDescent="0.2">
      <c r="A6538" s="36" t="str">
        <f>'0'!$A$4</f>
        <v>………………..</v>
      </c>
      <c r="B6538" s="37">
        <f>'0'!$A$2</f>
        <v>46112</v>
      </c>
      <c r="C6538" s="37" t="s">
        <v>1243</v>
      </c>
      <c r="D6538" s="119" t="str">
        <f>IF(G6538="","",VLOOKUP(G6538,номенклатури!R:T,2,0))</f>
        <v/>
      </c>
      <c r="E6538" s="333" t="str">
        <f>IF(G6538="","",VLOOKUP(G6538,номенклатури!R:T,3,0))</f>
        <v/>
      </c>
      <c r="F6538" s="159" t="str">
        <f>IF(G6538="","",IF(ISERROR(VLOOKUP(G6538,номенклатури!V:V,1,0)),E6538*H6538,E6538*I6538))</f>
        <v/>
      </c>
      <c r="G6538" s="14"/>
      <c r="H6538" s="15"/>
      <c r="I6538" s="15"/>
      <c r="J6538" s="15"/>
      <c r="K6538" s="15"/>
      <c r="L6538" s="217"/>
      <c r="M6538" s="22"/>
      <c r="N6538" s="119" t="str">
        <f>IF(G6538="","",VLOOKUP(G6538,номенклатури!R:U,4,0))</f>
        <v/>
      </c>
      <c r="O6538" s="119" t="str">
        <f>IF(M6538="","",VLOOKUP(M6538,'14'!D:D,1,0))</f>
        <v/>
      </c>
    </row>
    <row r="6539" spans="1:15" ht="12.75" customHeight="1" x14ac:dyDescent="0.2">
      <c r="A6539" s="36" t="str">
        <f>'0'!$A$4</f>
        <v>………………..</v>
      </c>
      <c r="B6539" s="37">
        <f>'0'!$A$2</f>
        <v>46112</v>
      </c>
      <c r="C6539" s="37" t="s">
        <v>1243</v>
      </c>
      <c r="D6539" s="119" t="str">
        <f>IF(G6539="","",VLOOKUP(G6539,номенклатури!R:T,2,0))</f>
        <v/>
      </c>
      <c r="E6539" s="333" t="str">
        <f>IF(G6539="","",VLOOKUP(G6539,номенклатури!R:T,3,0))</f>
        <v/>
      </c>
      <c r="F6539" s="159" t="str">
        <f>IF(G6539="","",IF(ISERROR(VLOOKUP(G6539,номенклатури!V:V,1,0)),E6539*H6539,E6539*I6539))</f>
        <v/>
      </c>
      <c r="G6539" s="14"/>
      <c r="H6539" s="15"/>
      <c r="I6539" s="15"/>
      <c r="J6539" s="15"/>
      <c r="K6539" s="15"/>
      <c r="L6539" s="217"/>
      <c r="M6539" s="22"/>
      <c r="N6539" s="119" t="str">
        <f>IF(G6539="","",VLOOKUP(G6539,номенклатури!R:U,4,0))</f>
        <v/>
      </c>
      <c r="O6539" s="119" t="str">
        <f>IF(M6539="","",VLOOKUP(M6539,'14'!D:D,1,0))</f>
        <v/>
      </c>
    </row>
    <row r="6540" spans="1:15" ht="12.75" customHeight="1" x14ac:dyDescent="0.2">
      <c r="A6540" s="36" t="str">
        <f>'0'!$A$4</f>
        <v>………………..</v>
      </c>
      <c r="B6540" s="37">
        <f>'0'!$A$2</f>
        <v>46112</v>
      </c>
      <c r="C6540" s="37" t="s">
        <v>1243</v>
      </c>
      <c r="D6540" s="119" t="str">
        <f>IF(G6540="","",VLOOKUP(G6540,номенклатури!R:T,2,0))</f>
        <v/>
      </c>
      <c r="E6540" s="333" t="str">
        <f>IF(G6540="","",VLOOKUP(G6540,номенклатури!R:T,3,0))</f>
        <v/>
      </c>
      <c r="F6540" s="159" t="str">
        <f>IF(G6540="","",IF(ISERROR(VLOOKUP(G6540,номенклатури!V:V,1,0)),E6540*H6540,E6540*I6540))</f>
        <v/>
      </c>
      <c r="G6540" s="14"/>
      <c r="H6540" s="15"/>
      <c r="I6540" s="15"/>
      <c r="J6540" s="15"/>
      <c r="K6540" s="15"/>
      <c r="L6540" s="217"/>
      <c r="M6540" s="22"/>
      <c r="N6540" s="119" t="str">
        <f>IF(G6540="","",VLOOKUP(G6540,номенклатури!R:U,4,0))</f>
        <v/>
      </c>
      <c r="O6540" s="119" t="str">
        <f>IF(M6540="","",VLOOKUP(M6540,'14'!D:D,1,0))</f>
        <v/>
      </c>
    </row>
    <row r="6541" spans="1:15" ht="12.75" customHeight="1" x14ac:dyDescent="0.2">
      <c r="A6541" s="36" t="str">
        <f>'0'!$A$4</f>
        <v>………………..</v>
      </c>
      <c r="B6541" s="37">
        <f>'0'!$A$2</f>
        <v>46112</v>
      </c>
      <c r="C6541" s="37" t="s">
        <v>1243</v>
      </c>
      <c r="D6541" s="119" t="str">
        <f>IF(G6541="","",VLOOKUP(G6541,номенклатури!R:T,2,0))</f>
        <v/>
      </c>
      <c r="E6541" s="333" t="str">
        <f>IF(G6541="","",VLOOKUP(G6541,номенклатури!R:T,3,0))</f>
        <v/>
      </c>
      <c r="F6541" s="159" t="str">
        <f>IF(G6541="","",IF(ISERROR(VLOOKUP(G6541,номенклатури!V:V,1,0)),E6541*H6541,E6541*I6541))</f>
        <v/>
      </c>
      <c r="G6541" s="14"/>
      <c r="H6541" s="15"/>
      <c r="I6541" s="15"/>
      <c r="J6541" s="15"/>
      <c r="K6541" s="15"/>
      <c r="L6541" s="217"/>
      <c r="M6541" s="22"/>
      <c r="N6541" s="119" t="str">
        <f>IF(G6541="","",VLOOKUP(G6541,номенклатури!R:U,4,0))</f>
        <v/>
      </c>
      <c r="O6541" s="119" t="str">
        <f>IF(M6541="","",VLOOKUP(M6541,'14'!D:D,1,0))</f>
        <v/>
      </c>
    </row>
    <row r="6542" spans="1:15" ht="12.75" customHeight="1" x14ac:dyDescent="0.2">
      <c r="A6542" s="36" t="str">
        <f>'0'!$A$4</f>
        <v>………………..</v>
      </c>
      <c r="B6542" s="37">
        <f>'0'!$A$2</f>
        <v>46112</v>
      </c>
      <c r="C6542" s="37" t="s">
        <v>1243</v>
      </c>
      <c r="D6542" s="119" t="str">
        <f>IF(G6542="","",VLOOKUP(G6542,номенклатури!R:T,2,0))</f>
        <v/>
      </c>
      <c r="E6542" s="333" t="str">
        <f>IF(G6542="","",VLOOKUP(G6542,номенклатури!R:T,3,0))</f>
        <v/>
      </c>
      <c r="F6542" s="159" t="str">
        <f>IF(G6542="","",IF(ISERROR(VLOOKUP(G6542,номенклатури!V:V,1,0)),E6542*H6542,E6542*I6542))</f>
        <v/>
      </c>
      <c r="G6542" s="14"/>
      <c r="H6542" s="15"/>
      <c r="I6542" s="15"/>
      <c r="J6542" s="15"/>
      <c r="K6542" s="15"/>
      <c r="L6542" s="217"/>
      <c r="M6542" s="22"/>
      <c r="N6542" s="119" t="str">
        <f>IF(G6542="","",VLOOKUP(G6542,номенклатури!R:U,4,0))</f>
        <v/>
      </c>
      <c r="O6542" s="119" t="str">
        <f>IF(M6542="","",VLOOKUP(M6542,'14'!D:D,1,0))</f>
        <v/>
      </c>
    </row>
    <row r="6543" spans="1:15" ht="12.75" customHeight="1" x14ac:dyDescent="0.2">
      <c r="A6543" s="36" t="str">
        <f>'0'!$A$4</f>
        <v>………………..</v>
      </c>
      <c r="B6543" s="37">
        <f>'0'!$A$2</f>
        <v>46112</v>
      </c>
      <c r="C6543" s="37" t="s">
        <v>1243</v>
      </c>
      <c r="D6543" s="119" t="str">
        <f>IF(G6543="","",VLOOKUP(G6543,номенклатури!R:T,2,0))</f>
        <v/>
      </c>
      <c r="E6543" s="333" t="str">
        <f>IF(G6543="","",VLOOKUP(G6543,номенклатури!R:T,3,0))</f>
        <v/>
      </c>
      <c r="F6543" s="159" t="str">
        <f>IF(G6543="","",IF(ISERROR(VLOOKUP(G6543,номенклатури!V:V,1,0)),E6543*H6543,E6543*I6543))</f>
        <v/>
      </c>
      <c r="G6543" s="14"/>
      <c r="H6543" s="15"/>
      <c r="I6543" s="15"/>
      <c r="J6543" s="15"/>
      <c r="K6543" s="15"/>
      <c r="L6543" s="217"/>
      <c r="M6543" s="22"/>
      <c r="N6543" s="119" t="str">
        <f>IF(G6543="","",VLOOKUP(G6543,номенклатури!R:U,4,0))</f>
        <v/>
      </c>
      <c r="O6543" s="119" t="str">
        <f>IF(M6543="","",VLOOKUP(M6543,'14'!D:D,1,0))</f>
        <v/>
      </c>
    </row>
    <row r="6544" spans="1:15" ht="12.75" customHeight="1" x14ac:dyDescent="0.2">
      <c r="A6544" s="36" t="str">
        <f>'0'!$A$4</f>
        <v>………………..</v>
      </c>
      <c r="B6544" s="37">
        <f>'0'!$A$2</f>
        <v>46112</v>
      </c>
      <c r="C6544" s="37" t="s">
        <v>1243</v>
      </c>
      <c r="D6544" s="119" t="str">
        <f>IF(G6544="","",VLOOKUP(G6544,номенклатури!R:T,2,0))</f>
        <v/>
      </c>
      <c r="E6544" s="333" t="str">
        <f>IF(G6544="","",VLOOKUP(G6544,номенклатури!R:T,3,0))</f>
        <v/>
      </c>
      <c r="F6544" s="159" t="str">
        <f>IF(G6544="","",IF(ISERROR(VLOOKUP(G6544,номенклатури!V:V,1,0)),E6544*H6544,E6544*I6544))</f>
        <v/>
      </c>
      <c r="G6544" s="14"/>
      <c r="H6544" s="15"/>
      <c r="I6544" s="15"/>
      <c r="J6544" s="15"/>
      <c r="K6544" s="15"/>
      <c r="L6544" s="217"/>
      <c r="M6544" s="22"/>
      <c r="N6544" s="119" t="str">
        <f>IF(G6544="","",VLOOKUP(G6544,номенклатури!R:U,4,0))</f>
        <v/>
      </c>
      <c r="O6544" s="119" t="str">
        <f>IF(M6544="","",VLOOKUP(M6544,'14'!D:D,1,0))</f>
        <v/>
      </c>
    </row>
    <row r="6545" spans="1:15" ht="12.75" customHeight="1" x14ac:dyDescent="0.2">
      <c r="A6545" s="36" t="str">
        <f>'0'!$A$4</f>
        <v>………………..</v>
      </c>
      <c r="B6545" s="37">
        <f>'0'!$A$2</f>
        <v>46112</v>
      </c>
      <c r="C6545" s="37" t="s">
        <v>1243</v>
      </c>
      <c r="D6545" s="119" t="str">
        <f>IF(G6545="","",VLOOKUP(G6545,номенклатури!R:T,2,0))</f>
        <v/>
      </c>
      <c r="E6545" s="333" t="str">
        <f>IF(G6545="","",VLOOKUP(G6545,номенклатури!R:T,3,0))</f>
        <v/>
      </c>
      <c r="F6545" s="159" t="str">
        <f>IF(G6545="","",IF(ISERROR(VLOOKUP(G6545,номенклатури!V:V,1,0)),E6545*H6545,E6545*I6545))</f>
        <v/>
      </c>
      <c r="G6545" s="14"/>
      <c r="H6545" s="15"/>
      <c r="I6545" s="15"/>
      <c r="J6545" s="15"/>
      <c r="K6545" s="15"/>
      <c r="L6545" s="217"/>
      <c r="M6545" s="22"/>
      <c r="N6545" s="119" t="str">
        <f>IF(G6545="","",VLOOKUP(G6545,номенклатури!R:U,4,0))</f>
        <v/>
      </c>
      <c r="O6545" s="119" t="str">
        <f>IF(M6545="","",VLOOKUP(M6545,'14'!D:D,1,0))</f>
        <v/>
      </c>
    </row>
    <row r="6546" spans="1:15" ht="12.75" customHeight="1" x14ac:dyDescent="0.2">
      <c r="A6546" s="36" t="str">
        <f>'0'!$A$4</f>
        <v>………………..</v>
      </c>
      <c r="B6546" s="37">
        <f>'0'!$A$2</f>
        <v>46112</v>
      </c>
      <c r="C6546" s="37" t="s">
        <v>1243</v>
      </c>
      <c r="D6546" s="119" t="str">
        <f>IF(G6546="","",VLOOKUP(G6546,номенклатури!R:T,2,0))</f>
        <v/>
      </c>
      <c r="E6546" s="333" t="str">
        <f>IF(G6546="","",VLOOKUP(G6546,номенклатури!R:T,3,0))</f>
        <v/>
      </c>
      <c r="F6546" s="159" t="str">
        <f>IF(G6546="","",IF(ISERROR(VLOOKUP(G6546,номенклатури!V:V,1,0)),E6546*H6546,E6546*I6546))</f>
        <v/>
      </c>
      <c r="G6546" s="14"/>
      <c r="H6546" s="15"/>
      <c r="I6546" s="15"/>
      <c r="J6546" s="15"/>
      <c r="K6546" s="15"/>
      <c r="L6546" s="217"/>
      <c r="M6546" s="22"/>
      <c r="N6546" s="119" t="str">
        <f>IF(G6546="","",VLOOKUP(G6546,номенклатури!R:U,4,0))</f>
        <v/>
      </c>
      <c r="O6546" s="119" t="str">
        <f>IF(M6546="","",VLOOKUP(M6546,'14'!D:D,1,0))</f>
        <v/>
      </c>
    </row>
    <row r="6547" spans="1:15" ht="12.75" customHeight="1" x14ac:dyDescent="0.2">
      <c r="A6547" s="36" t="str">
        <f>'0'!$A$4</f>
        <v>………………..</v>
      </c>
      <c r="B6547" s="37">
        <f>'0'!$A$2</f>
        <v>46112</v>
      </c>
      <c r="C6547" s="37" t="s">
        <v>1243</v>
      </c>
      <c r="D6547" s="119" t="str">
        <f>IF(G6547="","",VLOOKUP(G6547,номенклатури!R:T,2,0))</f>
        <v/>
      </c>
      <c r="E6547" s="333" t="str">
        <f>IF(G6547="","",VLOOKUP(G6547,номенклатури!R:T,3,0))</f>
        <v/>
      </c>
      <c r="F6547" s="159" t="str">
        <f>IF(G6547="","",IF(ISERROR(VLOOKUP(G6547,номенклатури!V:V,1,0)),E6547*H6547,E6547*I6547))</f>
        <v/>
      </c>
      <c r="G6547" s="14"/>
      <c r="H6547" s="15"/>
      <c r="I6547" s="15"/>
      <c r="J6547" s="15"/>
      <c r="K6547" s="15"/>
      <c r="L6547" s="217"/>
      <c r="M6547" s="22"/>
      <c r="N6547" s="119" t="str">
        <f>IF(G6547="","",VLOOKUP(G6547,номенклатури!R:U,4,0))</f>
        <v/>
      </c>
      <c r="O6547" s="119" t="str">
        <f>IF(M6547="","",VLOOKUP(M6547,'14'!D:D,1,0))</f>
        <v/>
      </c>
    </row>
    <row r="6548" spans="1:15" ht="12.75" customHeight="1" x14ac:dyDescent="0.2">
      <c r="A6548" s="36" t="str">
        <f>'0'!$A$4</f>
        <v>………………..</v>
      </c>
      <c r="B6548" s="37">
        <f>'0'!$A$2</f>
        <v>46112</v>
      </c>
      <c r="C6548" s="37" t="s">
        <v>1243</v>
      </c>
      <c r="D6548" s="119" t="str">
        <f>IF(G6548="","",VLOOKUP(G6548,номенклатури!R:T,2,0))</f>
        <v/>
      </c>
      <c r="E6548" s="333" t="str">
        <f>IF(G6548="","",VLOOKUP(G6548,номенклатури!R:T,3,0))</f>
        <v/>
      </c>
      <c r="F6548" s="159" t="str">
        <f>IF(G6548="","",IF(ISERROR(VLOOKUP(G6548,номенклатури!V:V,1,0)),E6548*H6548,E6548*I6548))</f>
        <v/>
      </c>
      <c r="G6548" s="14"/>
      <c r="H6548" s="15"/>
      <c r="I6548" s="15"/>
      <c r="J6548" s="15"/>
      <c r="K6548" s="15"/>
      <c r="L6548" s="217"/>
      <c r="M6548" s="22"/>
      <c r="N6548" s="119" t="str">
        <f>IF(G6548="","",VLOOKUP(G6548,номенклатури!R:U,4,0))</f>
        <v/>
      </c>
      <c r="O6548" s="119" t="str">
        <f>IF(M6548="","",VLOOKUP(M6548,'14'!D:D,1,0))</f>
        <v/>
      </c>
    </row>
    <row r="6549" spans="1:15" ht="12.75" customHeight="1" x14ac:dyDescent="0.2">
      <c r="A6549" s="36" t="str">
        <f>'0'!$A$4</f>
        <v>………………..</v>
      </c>
      <c r="B6549" s="37">
        <f>'0'!$A$2</f>
        <v>46112</v>
      </c>
      <c r="C6549" s="37" t="s">
        <v>1243</v>
      </c>
      <c r="D6549" s="119" t="str">
        <f>IF(G6549="","",VLOOKUP(G6549,номенклатури!R:T,2,0))</f>
        <v/>
      </c>
      <c r="E6549" s="333" t="str">
        <f>IF(G6549="","",VLOOKUP(G6549,номенклатури!R:T,3,0))</f>
        <v/>
      </c>
      <c r="F6549" s="159" t="str">
        <f>IF(G6549="","",IF(ISERROR(VLOOKUP(G6549,номенклатури!V:V,1,0)),E6549*H6549,E6549*I6549))</f>
        <v/>
      </c>
      <c r="G6549" s="14"/>
      <c r="H6549" s="15"/>
      <c r="I6549" s="15"/>
      <c r="J6549" s="15"/>
      <c r="K6549" s="15"/>
      <c r="L6549" s="217"/>
      <c r="M6549" s="22"/>
      <c r="N6549" s="119" t="str">
        <f>IF(G6549="","",VLOOKUP(G6549,номенклатури!R:U,4,0))</f>
        <v/>
      </c>
      <c r="O6549" s="119" t="str">
        <f>IF(M6549="","",VLOOKUP(M6549,'14'!D:D,1,0))</f>
        <v/>
      </c>
    </row>
    <row r="6550" spans="1:15" ht="12.75" customHeight="1" x14ac:dyDescent="0.2">
      <c r="A6550" s="36" t="str">
        <f>'0'!$A$4</f>
        <v>………………..</v>
      </c>
      <c r="B6550" s="37">
        <f>'0'!$A$2</f>
        <v>46112</v>
      </c>
      <c r="C6550" s="37" t="s">
        <v>1243</v>
      </c>
      <c r="D6550" s="119" t="str">
        <f>IF(G6550="","",VLOOKUP(G6550,номенклатури!R:T,2,0))</f>
        <v/>
      </c>
      <c r="E6550" s="333" t="str">
        <f>IF(G6550="","",VLOOKUP(G6550,номенклатури!R:T,3,0))</f>
        <v/>
      </c>
      <c r="F6550" s="159" t="str">
        <f>IF(G6550="","",IF(ISERROR(VLOOKUP(G6550,номенклатури!V:V,1,0)),E6550*H6550,E6550*I6550))</f>
        <v/>
      </c>
      <c r="G6550" s="14"/>
      <c r="H6550" s="15"/>
      <c r="I6550" s="15"/>
      <c r="J6550" s="15"/>
      <c r="K6550" s="15"/>
      <c r="L6550" s="217"/>
      <c r="M6550" s="22"/>
      <c r="N6550" s="119" t="str">
        <f>IF(G6550="","",VLOOKUP(G6550,номенклатури!R:U,4,0))</f>
        <v/>
      </c>
      <c r="O6550" s="119" t="str">
        <f>IF(M6550="","",VLOOKUP(M6550,'14'!D:D,1,0))</f>
        <v/>
      </c>
    </row>
    <row r="6551" spans="1:15" ht="12.75" customHeight="1" x14ac:dyDescent="0.2">
      <c r="A6551" s="36" t="str">
        <f>'0'!$A$4</f>
        <v>………………..</v>
      </c>
      <c r="B6551" s="37">
        <f>'0'!$A$2</f>
        <v>46112</v>
      </c>
      <c r="C6551" s="37" t="s">
        <v>1243</v>
      </c>
      <c r="D6551" s="119" t="str">
        <f>IF(G6551="","",VLOOKUP(G6551,номенклатури!R:T,2,0))</f>
        <v/>
      </c>
      <c r="E6551" s="333" t="str">
        <f>IF(G6551="","",VLOOKUP(G6551,номенклатури!R:T,3,0))</f>
        <v/>
      </c>
      <c r="F6551" s="159" t="str">
        <f>IF(G6551="","",IF(ISERROR(VLOOKUP(G6551,номенклатури!V:V,1,0)),E6551*H6551,E6551*I6551))</f>
        <v/>
      </c>
      <c r="G6551" s="14"/>
      <c r="H6551" s="15"/>
      <c r="I6551" s="15"/>
      <c r="J6551" s="15"/>
      <c r="K6551" s="15"/>
      <c r="L6551" s="217"/>
      <c r="M6551" s="22"/>
      <c r="N6551" s="119" t="str">
        <f>IF(G6551="","",VLOOKUP(G6551,номенклатури!R:U,4,0))</f>
        <v/>
      </c>
      <c r="O6551" s="119" t="str">
        <f>IF(M6551="","",VLOOKUP(M6551,'14'!D:D,1,0))</f>
        <v/>
      </c>
    </row>
    <row r="6552" spans="1:15" ht="12.75" customHeight="1" x14ac:dyDescent="0.2">
      <c r="A6552" s="36" t="str">
        <f>'0'!$A$4</f>
        <v>………………..</v>
      </c>
      <c r="B6552" s="37">
        <f>'0'!$A$2</f>
        <v>46112</v>
      </c>
      <c r="C6552" s="37" t="s">
        <v>1243</v>
      </c>
      <c r="D6552" s="119" t="str">
        <f>IF(G6552="","",VLOOKUP(G6552,номенклатури!R:T,2,0))</f>
        <v/>
      </c>
      <c r="E6552" s="333" t="str">
        <f>IF(G6552="","",VLOOKUP(G6552,номенклатури!R:T,3,0))</f>
        <v/>
      </c>
      <c r="F6552" s="159" t="str">
        <f>IF(G6552="","",IF(ISERROR(VLOOKUP(G6552,номенклатури!V:V,1,0)),E6552*H6552,E6552*I6552))</f>
        <v/>
      </c>
      <c r="G6552" s="14"/>
      <c r="H6552" s="15"/>
      <c r="I6552" s="15"/>
      <c r="J6552" s="15"/>
      <c r="K6552" s="15"/>
      <c r="L6552" s="217"/>
      <c r="M6552" s="22"/>
      <c r="N6552" s="119" t="str">
        <f>IF(G6552="","",VLOOKUP(G6552,номенклатури!R:U,4,0))</f>
        <v/>
      </c>
      <c r="O6552" s="119" t="str">
        <f>IF(M6552="","",VLOOKUP(M6552,'14'!D:D,1,0))</f>
        <v/>
      </c>
    </row>
    <row r="6553" spans="1:15" ht="12.75" customHeight="1" x14ac:dyDescent="0.2">
      <c r="A6553" s="36" t="str">
        <f>'0'!$A$4</f>
        <v>………………..</v>
      </c>
      <c r="B6553" s="37">
        <f>'0'!$A$2</f>
        <v>46112</v>
      </c>
      <c r="C6553" s="37" t="s">
        <v>1243</v>
      </c>
      <c r="D6553" s="119" t="str">
        <f>IF(G6553="","",VLOOKUP(G6553,номенклатури!R:T,2,0))</f>
        <v/>
      </c>
      <c r="E6553" s="333" t="str">
        <f>IF(G6553="","",VLOOKUP(G6553,номенклатури!R:T,3,0))</f>
        <v/>
      </c>
      <c r="F6553" s="159" t="str">
        <f>IF(G6553="","",IF(ISERROR(VLOOKUP(G6553,номенклатури!V:V,1,0)),E6553*H6553,E6553*I6553))</f>
        <v/>
      </c>
      <c r="G6553" s="14"/>
      <c r="H6553" s="15"/>
      <c r="I6553" s="15"/>
      <c r="J6553" s="15"/>
      <c r="K6553" s="15"/>
      <c r="L6553" s="217"/>
      <c r="M6553" s="22"/>
      <c r="N6553" s="119" t="str">
        <f>IF(G6553="","",VLOOKUP(G6553,номенклатури!R:U,4,0))</f>
        <v/>
      </c>
      <c r="O6553" s="119" t="str">
        <f>IF(M6553="","",VLOOKUP(M6553,'14'!D:D,1,0))</f>
        <v/>
      </c>
    </row>
    <row r="6554" spans="1:15" ht="12.75" customHeight="1" x14ac:dyDescent="0.2">
      <c r="A6554" s="36" t="str">
        <f>'0'!$A$4</f>
        <v>………………..</v>
      </c>
      <c r="B6554" s="37">
        <f>'0'!$A$2</f>
        <v>46112</v>
      </c>
      <c r="C6554" s="37" t="s">
        <v>1243</v>
      </c>
      <c r="D6554" s="119" t="str">
        <f>IF(G6554="","",VLOOKUP(G6554,номенклатури!R:T,2,0))</f>
        <v/>
      </c>
      <c r="E6554" s="333" t="str">
        <f>IF(G6554="","",VLOOKUP(G6554,номенклатури!R:T,3,0))</f>
        <v/>
      </c>
      <c r="F6554" s="159" t="str">
        <f>IF(G6554="","",IF(ISERROR(VLOOKUP(G6554,номенклатури!V:V,1,0)),E6554*H6554,E6554*I6554))</f>
        <v/>
      </c>
      <c r="G6554" s="14"/>
      <c r="H6554" s="15"/>
      <c r="I6554" s="15"/>
      <c r="J6554" s="15"/>
      <c r="K6554" s="15"/>
      <c r="L6554" s="217"/>
      <c r="M6554" s="22"/>
      <c r="N6554" s="119" t="str">
        <f>IF(G6554="","",VLOOKUP(G6554,номенклатури!R:U,4,0))</f>
        <v/>
      </c>
      <c r="O6554" s="119" t="str">
        <f>IF(M6554="","",VLOOKUP(M6554,'14'!D:D,1,0))</f>
        <v/>
      </c>
    </row>
    <row r="6555" spans="1:15" ht="12.75" customHeight="1" x14ac:dyDescent="0.2">
      <c r="A6555" s="36" t="str">
        <f>'0'!$A$4</f>
        <v>………………..</v>
      </c>
      <c r="B6555" s="37">
        <f>'0'!$A$2</f>
        <v>46112</v>
      </c>
      <c r="C6555" s="37" t="s">
        <v>1243</v>
      </c>
      <c r="D6555" s="119" t="str">
        <f>IF(G6555="","",VLOOKUP(G6555,номенклатури!R:T,2,0))</f>
        <v/>
      </c>
      <c r="E6555" s="333" t="str">
        <f>IF(G6555="","",VLOOKUP(G6555,номенклатури!R:T,3,0))</f>
        <v/>
      </c>
      <c r="F6555" s="159" t="str">
        <f>IF(G6555="","",IF(ISERROR(VLOOKUP(G6555,номенклатури!V:V,1,0)),E6555*H6555,E6555*I6555))</f>
        <v/>
      </c>
      <c r="G6555" s="14"/>
      <c r="H6555" s="15"/>
      <c r="I6555" s="15"/>
      <c r="J6555" s="15"/>
      <c r="K6555" s="15"/>
      <c r="L6555" s="217"/>
      <c r="M6555" s="22"/>
      <c r="N6555" s="119" t="str">
        <f>IF(G6555="","",VLOOKUP(G6555,номенклатури!R:U,4,0))</f>
        <v/>
      </c>
      <c r="O6555" s="119" t="str">
        <f>IF(M6555="","",VLOOKUP(M6555,'14'!D:D,1,0))</f>
        <v/>
      </c>
    </row>
    <row r="6556" spans="1:15" ht="12.75" customHeight="1" x14ac:dyDescent="0.2">
      <c r="A6556" s="36" t="str">
        <f>'0'!$A$4</f>
        <v>………………..</v>
      </c>
      <c r="B6556" s="37">
        <f>'0'!$A$2</f>
        <v>46112</v>
      </c>
      <c r="C6556" s="37" t="s">
        <v>1243</v>
      </c>
      <c r="D6556" s="119" t="str">
        <f>IF(G6556="","",VLOOKUP(G6556,номенклатури!R:T,2,0))</f>
        <v/>
      </c>
      <c r="E6556" s="333" t="str">
        <f>IF(G6556="","",VLOOKUP(G6556,номенклатури!R:T,3,0))</f>
        <v/>
      </c>
      <c r="F6556" s="159" t="str">
        <f>IF(G6556="","",IF(ISERROR(VLOOKUP(G6556,номенклатури!V:V,1,0)),E6556*H6556,E6556*I6556))</f>
        <v/>
      </c>
      <c r="G6556" s="14"/>
      <c r="H6556" s="15"/>
      <c r="I6556" s="15"/>
      <c r="J6556" s="15"/>
      <c r="K6556" s="15"/>
      <c r="L6556" s="217"/>
      <c r="M6556" s="22"/>
      <c r="N6556" s="119" t="str">
        <f>IF(G6556="","",VLOOKUP(G6556,номенклатури!R:U,4,0))</f>
        <v/>
      </c>
      <c r="O6556" s="119" t="str">
        <f>IF(M6556="","",VLOOKUP(M6556,'14'!D:D,1,0))</f>
        <v/>
      </c>
    </row>
    <row r="6557" spans="1:15" ht="12.75" customHeight="1" x14ac:dyDescent="0.2">
      <c r="A6557" s="36" t="str">
        <f>'0'!$A$4</f>
        <v>………………..</v>
      </c>
      <c r="B6557" s="37">
        <f>'0'!$A$2</f>
        <v>46112</v>
      </c>
      <c r="C6557" s="37" t="s">
        <v>1243</v>
      </c>
      <c r="D6557" s="119" t="str">
        <f>IF(G6557="","",VLOOKUP(G6557,номенклатури!R:T,2,0))</f>
        <v/>
      </c>
      <c r="E6557" s="333" t="str">
        <f>IF(G6557="","",VLOOKUP(G6557,номенклатури!R:T,3,0))</f>
        <v/>
      </c>
      <c r="F6557" s="159" t="str">
        <f>IF(G6557="","",IF(ISERROR(VLOOKUP(G6557,номенклатури!V:V,1,0)),E6557*H6557,E6557*I6557))</f>
        <v/>
      </c>
      <c r="G6557" s="14"/>
      <c r="H6557" s="15"/>
      <c r="I6557" s="15"/>
      <c r="J6557" s="15"/>
      <c r="K6557" s="15"/>
      <c r="L6557" s="217"/>
      <c r="M6557" s="22"/>
      <c r="N6557" s="119" t="str">
        <f>IF(G6557="","",VLOOKUP(G6557,номенклатури!R:U,4,0))</f>
        <v/>
      </c>
      <c r="O6557" s="119" t="str">
        <f>IF(M6557="","",VLOOKUP(M6557,'14'!D:D,1,0))</f>
        <v/>
      </c>
    </row>
    <row r="6558" spans="1:15" ht="12.75" customHeight="1" x14ac:dyDescent="0.2">
      <c r="A6558" s="36" t="str">
        <f>'0'!$A$4</f>
        <v>………………..</v>
      </c>
      <c r="B6558" s="37">
        <f>'0'!$A$2</f>
        <v>46112</v>
      </c>
      <c r="C6558" s="37" t="s">
        <v>1243</v>
      </c>
      <c r="D6558" s="119" t="str">
        <f>IF(G6558="","",VLOOKUP(G6558,номенклатури!R:T,2,0))</f>
        <v/>
      </c>
      <c r="E6558" s="333" t="str">
        <f>IF(G6558="","",VLOOKUP(G6558,номенклатури!R:T,3,0))</f>
        <v/>
      </c>
      <c r="F6558" s="159" t="str">
        <f>IF(G6558="","",IF(ISERROR(VLOOKUP(G6558,номенклатури!V:V,1,0)),E6558*H6558,E6558*I6558))</f>
        <v/>
      </c>
      <c r="G6558" s="14"/>
      <c r="H6558" s="15"/>
      <c r="I6558" s="15"/>
      <c r="J6558" s="15"/>
      <c r="K6558" s="15"/>
      <c r="L6558" s="217"/>
      <c r="M6558" s="22"/>
      <c r="N6558" s="119" t="str">
        <f>IF(G6558="","",VLOOKUP(G6558,номенклатури!R:U,4,0))</f>
        <v/>
      </c>
      <c r="O6558" s="119" t="str">
        <f>IF(M6558="","",VLOOKUP(M6558,'14'!D:D,1,0))</f>
        <v/>
      </c>
    </row>
    <row r="6559" spans="1:15" ht="12.75" customHeight="1" x14ac:dyDescent="0.2">
      <c r="A6559" s="36" t="str">
        <f>'0'!$A$4</f>
        <v>………………..</v>
      </c>
      <c r="B6559" s="37">
        <f>'0'!$A$2</f>
        <v>46112</v>
      </c>
      <c r="C6559" s="37" t="s">
        <v>1243</v>
      </c>
      <c r="D6559" s="119" t="str">
        <f>IF(G6559="","",VLOOKUP(G6559,номенклатури!R:T,2,0))</f>
        <v/>
      </c>
      <c r="E6559" s="333" t="str">
        <f>IF(G6559="","",VLOOKUP(G6559,номенклатури!R:T,3,0))</f>
        <v/>
      </c>
      <c r="F6559" s="159" t="str">
        <f>IF(G6559="","",IF(ISERROR(VLOOKUP(G6559,номенклатури!V:V,1,0)),E6559*H6559,E6559*I6559))</f>
        <v/>
      </c>
      <c r="G6559" s="14"/>
      <c r="H6559" s="15"/>
      <c r="I6559" s="15"/>
      <c r="J6559" s="15"/>
      <c r="K6559" s="15"/>
      <c r="L6559" s="217"/>
      <c r="M6559" s="22"/>
      <c r="N6559" s="119" t="str">
        <f>IF(G6559="","",VLOOKUP(G6559,номенклатури!R:U,4,0))</f>
        <v/>
      </c>
      <c r="O6559" s="119" t="str">
        <f>IF(M6559="","",VLOOKUP(M6559,'14'!D:D,1,0))</f>
        <v/>
      </c>
    </row>
    <row r="6560" spans="1:15" ht="12.75" customHeight="1" x14ac:dyDescent="0.2">
      <c r="A6560" s="36" t="str">
        <f>'0'!$A$4</f>
        <v>………………..</v>
      </c>
      <c r="B6560" s="37">
        <f>'0'!$A$2</f>
        <v>46112</v>
      </c>
      <c r="C6560" s="37" t="s">
        <v>1243</v>
      </c>
      <c r="D6560" s="119" t="str">
        <f>IF(G6560="","",VLOOKUP(G6560,номенклатури!R:T,2,0))</f>
        <v/>
      </c>
      <c r="E6560" s="333" t="str">
        <f>IF(G6560="","",VLOOKUP(G6560,номенклатури!R:T,3,0))</f>
        <v/>
      </c>
      <c r="F6560" s="159" t="str">
        <f>IF(G6560="","",IF(ISERROR(VLOOKUP(G6560,номенклатури!V:V,1,0)),E6560*H6560,E6560*I6560))</f>
        <v/>
      </c>
      <c r="G6560" s="14"/>
      <c r="H6560" s="15"/>
      <c r="I6560" s="15"/>
      <c r="J6560" s="15"/>
      <c r="K6560" s="15"/>
      <c r="L6560" s="217"/>
      <c r="M6560" s="22"/>
      <c r="N6560" s="119" t="str">
        <f>IF(G6560="","",VLOOKUP(G6560,номенклатури!R:U,4,0))</f>
        <v/>
      </c>
      <c r="O6560" s="119" t="str">
        <f>IF(M6560="","",VLOOKUP(M6560,'14'!D:D,1,0))</f>
        <v/>
      </c>
    </row>
    <row r="6561" spans="1:15" ht="12.75" customHeight="1" x14ac:dyDescent="0.2">
      <c r="A6561" s="36" t="str">
        <f>'0'!$A$4</f>
        <v>………………..</v>
      </c>
      <c r="B6561" s="37">
        <f>'0'!$A$2</f>
        <v>46112</v>
      </c>
      <c r="C6561" s="37" t="s">
        <v>1243</v>
      </c>
      <c r="D6561" s="119" t="str">
        <f>IF(G6561="","",VLOOKUP(G6561,номенклатури!R:T,2,0))</f>
        <v/>
      </c>
      <c r="E6561" s="333" t="str">
        <f>IF(G6561="","",VLOOKUP(G6561,номенклатури!R:T,3,0))</f>
        <v/>
      </c>
      <c r="F6561" s="159" t="str">
        <f>IF(G6561="","",IF(ISERROR(VLOOKUP(G6561,номенклатури!V:V,1,0)),E6561*H6561,E6561*I6561))</f>
        <v/>
      </c>
      <c r="G6561" s="14"/>
      <c r="H6561" s="15"/>
      <c r="I6561" s="15"/>
      <c r="J6561" s="15"/>
      <c r="K6561" s="15"/>
      <c r="L6561" s="217"/>
      <c r="M6561" s="22"/>
      <c r="N6561" s="119" t="str">
        <f>IF(G6561="","",VLOOKUP(G6561,номенклатури!R:U,4,0))</f>
        <v/>
      </c>
      <c r="O6561" s="119" t="str">
        <f>IF(M6561="","",VLOOKUP(M6561,'14'!D:D,1,0))</f>
        <v/>
      </c>
    </row>
    <row r="6562" spans="1:15" ht="12.75" customHeight="1" x14ac:dyDescent="0.2">
      <c r="A6562" s="36" t="str">
        <f>'0'!$A$4</f>
        <v>………………..</v>
      </c>
      <c r="B6562" s="37">
        <f>'0'!$A$2</f>
        <v>46112</v>
      </c>
      <c r="C6562" s="37" t="s">
        <v>1243</v>
      </c>
      <c r="D6562" s="119" t="str">
        <f>IF(G6562="","",VLOOKUP(G6562,номенклатури!R:T,2,0))</f>
        <v/>
      </c>
      <c r="E6562" s="333" t="str">
        <f>IF(G6562="","",VLOOKUP(G6562,номенклатури!R:T,3,0))</f>
        <v/>
      </c>
      <c r="F6562" s="159" t="str">
        <f>IF(G6562="","",IF(ISERROR(VLOOKUP(G6562,номенклатури!V:V,1,0)),E6562*H6562,E6562*I6562))</f>
        <v/>
      </c>
      <c r="G6562" s="14"/>
      <c r="H6562" s="15"/>
      <c r="I6562" s="15"/>
      <c r="J6562" s="15"/>
      <c r="K6562" s="15"/>
      <c r="L6562" s="217"/>
      <c r="M6562" s="22"/>
      <c r="N6562" s="119" t="str">
        <f>IF(G6562="","",VLOOKUP(G6562,номенклатури!R:U,4,0))</f>
        <v/>
      </c>
      <c r="O6562" s="119" t="str">
        <f>IF(M6562="","",VLOOKUP(M6562,'14'!D:D,1,0))</f>
        <v/>
      </c>
    </row>
    <row r="6563" spans="1:15" ht="12.75" customHeight="1" x14ac:dyDescent="0.2">
      <c r="A6563" s="36" t="str">
        <f>'0'!$A$4</f>
        <v>………………..</v>
      </c>
      <c r="B6563" s="37">
        <f>'0'!$A$2</f>
        <v>46112</v>
      </c>
      <c r="C6563" s="37" t="s">
        <v>1243</v>
      </c>
      <c r="D6563" s="119" t="str">
        <f>IF(G6563="","",VLOOKUP(G6563,номенклатури!R:T,2,0))</f>
        <v/>
      </c>
      <c r="E6563" s="333" t="str">
        <f>IF(G6563="","",VLOOKUP(G6563,номенклатури!R:T,3,0))</f>
        <v/>
      </c>
      <c r="F6563" s="159" t="str">
        <f>IF(G6563="","",IF(ISERROR(VLOOKUP(G6563,номенклатури!V:V,1,0)),E6563*H6563,E6563*I6563))</f>
        <v/>
      </c>
      <c r="G6563" s="14"/>
      <c r="H6563" s="15"/>
      <c r="I6563" s="15"/>
      <c r="J6563" s="15"/>
      <c r="K6563" s="15"/>
      <c r="L6563" s="217"/>
      <c r="M6563" s="22"/>
      <c r="N6563" s="119" t="str">
        <f>IF(G6563="","",VLOOKUP(G6563,номенклатури!R:U,4,0))</f>
        <v/>
      </c>
      <c r="O6563" s="119" t="str">
        <f>IF(M6563="","",VLOOKUP(M6563,'14'!D:D,1,0))</f>
        <v/>
      </c>
    </row>
    <row r="6564" spans="1:15" ht="12.75" customHeight="1" x14ac:dyDescent="0.2">
      <c r="A6564" s="36" t="str">
        <f>'0'!$A$4</f>
        <v>………………..</v>
      </c>
      <c r="B6564" s="37">
        <f>'0'!$A$2</f>
        <v>46112</v>
      </c>
      <c r="C6564" s="37" t="s">
        <v>1243</v>
      </c>
      <c r="D6564" s="119" t="str">
        <f>IF(G6564="","",VLOOKUP(G6564,номенклатури!R:T,2,0))</f>
        <v/>
      </c>
      <c r="E6564" s="333" t="str">
        <f>IF(G6564="","",VLOOKUP(G6564,номенклатури!R:T,3,0))</f>
        <v/>
      </c>
      <c r="F6564" s="159" t="str">
        <f>IF(G6564="","",IF(ISERROR(VLOOKUP(G6564,номенклатури!V:V,1,0)),E6564*H6564,E6564*I6564))</f>
        <v/>
      </c>
      <c r="G6564" s="14"/>
      <c r="H6564" s="15"/>
      <c r="I6564" s="15"/>
      <c r="J6564" s="15"/>
      <c r="K6564" s="15"/>
      <c r="L6564" s="217"/>
      <c r="M6564" s="22"/>
      <c r="N6564" s="119" t="str">
        <f>IF(G6564="","",VLOOKUP(G6564,номенклатури!R:U,4,0))</f>
        <v/>
      </c>
      <c r="O6564" s="119" t="str">
        <f>IF(M6564="","",VLOOKUP(M6564,'14'!D:D,1,0))</f>
        <v/>
      </c>
    </row>
    <row r="6565" spans="1:15" ht="12.75" customHeight="1" x14ac:dyDescent="0.2">
      <c r="A6565" s="36" t="str">
        <f>'0'!$A$4</f>
        <v>………………..</v>
      </c>
      <c r="B6565" s="37">
        <f>'0'!$A$2</f>
        <v>46112</v>
      </c>
      <c r="C6565" s="37" t="s">
        <v>1243</v>
      </c>
      <c r="D6565" s="119" t="str">
        <f>IF(G6565="","",VLOOKUP(G6565,номенклатури!R:T,2,0))</f>
        <v/>
      </c>
      <c r="E6565" s="333" t="str">
        <f>IF(G6565="","",VLOOKUP(G6565,номенклатури!R:T,3,0))</f>
        <v/>
      </c>
      <c r="F6565" s="159" t="str">
        <f>IF(G6565="","",IF(ISERROR(VLOOKUP(G6565,номенклатури!V:V,1,0)),E6565*H6565,E6565*I6565))</f>
        <v/>
      </c>
      <c r="G6565" s="14"/>
      <c r="H6565" s="15"/>
      <c r="I6565" s="15"/>
      <c r="J6565" s="15"/>
      <c r="K6565" s="15"/>
      <c r="L6565" s="217"/>
      <c r="M6565" s="22"/>
      <c r="N6565" s="119" t="str">
        <f>IF(G6565="","",VLOOKUP(G6565,номенклатури!R:U,4,0))</f>
        <v/>
      </c>
      <c r="O6565" s="119" t="str">
        <f>IF(M6565="","",VLOOKUP(M6565,'14'!D:D,1,0))</f>
        <v/>
      </c>
    </row>
    <row r="6566" spans="1:15" ht="12.75" customHeight="1" x14ac:dyDescent="0.2">
      <c r="A6566" s="36" t="str">
        <f>'0'!$A$4</f>
        <v>………………..</v>
      </c>
      <c r="B6566" s="37">
        <f>'0'!$A$2</f>
        <v>46112</v>
      </c>
      <c r="C6566" s="37" t="s">
        <v>1243</v>
      </c>
      <c r="D6566" s="119" t="str">
        <f>IF(G6566="","",VLOOKUP(G6566,номенклатури!R:T,2,0))</f>
        <v/>
      </c>
      <c r="E6566" s="333" t="str">
        <f>IF(G6566="","",VLOOKUP(G6566,номенклатури!R:T,3,0))</f>
        <v/>
      </c>
      <c r="F6566" s="159" t="str">
        <f>IF(G6566="","",IF(ISERROR(VLOOKUP(G6566,номенклатури!V:V,1,0)),E6566*H6566,E6566*I6566))</f>
        <v/>
      </c>
      <c r="G6566" s="14"/>
      <c r="H6566" s="15"/>
      <c r="I6566" s="15"/>
      <c r="J6566" s="15"/>
      <c r="K6566" s="15"/>
      <c r="L6566" s="217"/>
      <c r="M6566" s="22"/>
      <c r="N6566" s="119" t="str">
        <f>IF(G6566="","",VLOOKUP(G6566,номенклатури!R:U,4,0))</f>
        <v/>
      </c>
      <c r="O6566" s="119" t="str">
        <f>IF(M6566="","",VLOOKUP(M6566,'14'!D:D,1,0))</f>
        <v/>
      </c>
    </row>
    <row r="6567" spans="1:15" ht="12.75" customHeight="1" x14ac:dyDescent="0.2">
      <c r="A6567" s="36" t="str">
        <f>'0'!$A$4</f>
        <v>………………..</v>
      </c>
      <c r="B6567" s="37">
        <f>'0'!$A$2</f>
        <v>46112</v>
      </c>
      <c r="C6567" s="37" t="s">
        <v>1243</v>
      </c>
      <c r="D6567" s="119" t="str">
        <f>IF(G6567="","",VLOOKUP(G6567,номенклатури!R:T,2,0))</f>
        <v/>
      </c>
      <c r="E6567" s="333" t="str">
        <f>IF(G6567="","",VLOOKUP(G6567,номенклатури!R:T,3,0))</f>
        <v/>
      </c>
      <c r="F6567" s="159" t="str">
        <f>IF(G6567="","",IF(ISERROR(VLOOKUP(G6567,номенклатури!V:V,1,0)),E6567*H6567,E6567*I6567))</f>
        <v/>
      </c>
      <c r="G6567" s="14"/>
      <c r="H6567" s="15"/>
      <c r="I6567" s="15"/>
      <c r="J6567" s="15"/>
      <c r="K6567" s="15"/>
      <c r="L6567" s="217"/>
      <c r="M6567" s="22"/>
      <c r="N6567" s="119" t="str">
        <f>IF(G6567="","",VLOOKUP(G6567,номенклатури!R:U,4,0))</f>
        <v/>
      </c>
      <c r="O6567" s="119" t="str">
        <f>IF(M6567="","",VLOOKUP(M6567,'14'!D:D,1,0))</f>
        <v/>
      </c>
    </row>
    <row r="6568" spans="1:15" ht="12.75" customHeight="1" x14ac:dyDescent="0.2">
      <c r="A6568" s="36" t="str">
        <f>'0'!$A$4</f>
        <v>………………..</v>
      </c>
      <c r="B6568" s="37">
        <f>'0'!$A$2</f>
        <v>46112</v>
      </c>
      <c r="C6568" s="37" t="s">
        <v>1243</v>
      </c>
      <c r="D6568" s="119" t="str">
        <f>IF(G6568="","",VLOOKUP(G6568,номенклатури!R:T,2,0))</f>
        <v/>
      </c>
      <c r="E6568" s="333" t="str">
        <f>IF(G6568="","",VLOOKUP(G6568,номенклатури!R:T,3,0))</f>
        <v/>
      </c>
      <c r="F6568" s="159" t="str">
        <f>IF(G6568="","",IF(ISERROR(VLOOKUP(G6568,номенклатури!V:V,1,0)),E6568*H6568,E6568*I6568))</f>
        <v/>
      </c>
      <c r="G6568" s="14"/>
      <c r="H6568" s="15"/>
      <c r="I6568" s="15"/>
      <c r="J6568" s="15"/>
      <c r="K6568" s="15"/>
      <c r="L6568" s="217"/>
      <c r="M6568" s="22"/>
      <c r="N6568" s="119" t="str">
        <f>IF(G6568="","",VLOOKUP(G6568,номенклатури!R:U,4,0))</f>
        <v/>
      </c>
      <c r="O6568" s="119" t="str">
        <f>IF(M6568="","",VLOOKUP(M6568,'14'!D:D,1,0))</f>
        <v/>
      </c>
    </row>
    <row r="6569" spans="1:15" ht="12.75" customHeight="1" x14ac:dyDescent="0.2">
      <c r="A6569" s="36" t="str">
        <f>'0'!$A$4</f>
        <v>………………..</v>
      </c>
      <c r="B6569" s="37">
        <f>'0'!$A$2</f>
        <v>46112</v>
      </c>
      <c r="C6569" s="37" t="s">
        <v>1243</v>
      </c>
      <c r="D6569" s="119" t="str">
        <f>IF(G6569="","",VLOOKUP(G6569,номенклатури!R:T,2,0))</f>
        <v/>
      </c>
      <c r="E6569" s="333" t="str">
        <f>IF(G6569="","",VLOOKUP(G6569,номенклатури!R:T,3,0))</f>
        <v/>
      </c>
      <c r="F6569" s="159" t="str">
        <f>IF(G6569="","",IF(ISERROR(VLOOKUP(G6569,номенклатури!V:V,1,0)),E6569*H6569,E6569*I6569))</f>
        <v/>
      </c>
      <c r="G6569" s="14"/>
      <c r="H6569" s="15"/>
      <c r="I6569" s="15"/>
      <c r="J6569" s="15"/>
      <c r="K6569" s="15"/>
      <c r="L6569" s="217"/>
      <c r="M6569" s="22"/>
      <c r="N6569" s="119" t="str">
        <f>IF(G6569="","",VLOOKUP(G6569,номенклатури!R:U,4,0))</f>
        <v/>
      </c>
      <c r="O6569" s="119" t="str">
        <f>IF(M6569="","",VLOOKUP(M6569,'14'!D:D,1,0))</f>
        <v/>
      </c>
    </row>
    <row r="6570" spans="1:15" ht="12.75" customHeight="1" x14ac:dyDescent="0.2">
      <c r="A6570" s="36" t="str">
        <f>'0'!$A$4</f>
        <v>………………..</v>
      </c>
      <c r="B6570" s="37">
        <f>'0'!$A$2</f>
        <v>46112</v>
      </c>
      <c r="C6570" s="37" t="s">
        <v>1243</v>
      </c>
      <c r="D6570" s="119" t="str">
        <f>IF(G6570="","",VLOOKUP(G6570,номенклатури!R:T,2,0))</f>
        <v/>
      </c>
      <c r="E6570" s="333" t="str">
        <f>IF(G6570="","",VLOOKUP(G6570,номенклатури!R:T,3,0))</f>
        <v/>
      </c>
      <c r="F6570" s="159" t="str">
        <f>IF(G6570="","",IF(ISERROR(VLOOKUP(G6570,номенклатури!V:V,1,0)),E6570*H6570,E6570*I6570))</f>
        <v/>
      </c>
      <c r="G6570" s="14"/>
      <c r="H6570" s="15"/>
      <c r="I6570" s="15"/>
      <c r="J6570" s="15"/>
      <c r="K6570" s="15"/>
      <c r="L6570" s="217"/>
      <c r="M6570" s="22"/>
      <c r="N6570" s="119" t="str">
        <f>IF(G6570="","",VLOOKUP(G6570,номенклатури!R:U,4,0))</f>
        <v/>
      </c>
      <c r="O6570" s="119" t="str">
        <f>IF(M6570="","",VLOOKUP(M6570,'14'!D:D,1,0))</f>
        <v/>
      </c>
    </row>
    <row r="6571" spans="1:15" ht="12.75" customHeight="1" x14ac:dyDescent="0.2">
      <c r="A6571" s="36" t="str">
        <f>'0'!$A$4</f>
        <v>………………..</v>
      </c>
      <c r="B6571" s="37">
        <f>'0'!$A$2</f>
        <v>46112</v>
      </c>
      <c r="C6571" s="37" t="s">
        <v>1243</v>
      </c>
      <c r="D6571" s="119" t="str">
        <f>IF(G6571="","",VLOOKUP(G6571,номенклатури!R:T,2,0))</f>
        <v/>
      </c>
      <c r="E6571" s="333" t="str">
        <f>IF(G6571="","",VLOOKUP(G6571,номенклатури!R:T,3,0))</f>
        <v/>
      </c>
      <c r="F6571" s="159" t="str">
        <f>IF(G6571="","",IF(ISERROR(VLOOKUP(G6571,номенклатури!V:V,1,0)),E6571*H6571,E6571*I6571))</f>
        <v/>
      </c>
      <c r="G6571" s="14"/>
      <c r="H6571" s="15"/>
      <c r="I6571" s="15"/>
      <c r="J6571" s="15"/>
      <c r="K6571" s="15"/>
      <c r="L6571" s="217"/>
      <c r="M6571" s="22"/>
      <c r="N6571" s="119" t="str">
        <f>IF(G6571="","",VLOOKUP(G6571,номенклатури!R:U,4,0))</f>
        <v/>
      </c>
      <c r="O6571" s="119" t="str">
        <f>IF(M6571="","",VLOOKUP(M6571,'14'!D:D,1,0))</f>
        <v/>
      </c>
    </row>
    <row r="6572" spans="1:15" ht="12.75" customHeight="1" x14ac:dyDescent="0.2">
      <c r="A6572" s="36" t="str">
        <f>'0'!$A$4</f>
        <v>………………..</v>
      </c>
      <c r="B6572" s="37">
        <f>'0'!$A$2</f>
        <v>46112</v>
      </c>
      <c r="C6572" s="37" t="s">
        <v>1243</v>
      </c>
      <c r="D6572" s="119" t="str">
        <f>IF(G6572="","",VLOOKUP(G6572,номенклатури!R:T,2,0))</f>
        <v/>
      </c>
      <c r="E6572" s="333" t="str">
        <f>IF(G6572="","",VLOOKUP(G6572,номенклатури!R:T,3,0))</f>
        <v/>
      </c>
      <c r="F6572" s="159" t="str">
        <f>IF(G6572="","",IF(ISERROR(VLOOKUP(G6572,номенклатури!V:V,1,0)),E6572*H6572,E6572*I6572))</f>
        <v/>
      </c>
      <c r="G6572" s="14"/>
      <c r="H6572" s="15"/>
      <c r="I6572" s="15"/>
      <c r="J6572" s="15"/>
      <c r="K6572" s="15"/>
      <c r="L6572" s="217"/>
      <c r="M6572" s="22"/>
      <c r="N6572" s="119" t="str">
        <f>IF(G6572="","",VLOOKUP(G6572,номенклатури!R:U,4,0))</f>
        <v/>
      </c>
      <c r="O6572" s="119" t="str">
        <f>IF(M6572="","",VLOOKUP(M6572,'14'!D:D,1,0))</f>
        <v/>
      </c>
    </row>
    <row r="6573" spans="1:15" ht="12.75" customHeight="1" x14ac:dyDescent="0.2">
      <c r="A6573" s="36" t="str">
        <f>'0'!$A$4</f>
        <v>………………..</v>
      </c>
      <c r="B6573" s="37">
        <f>'0'!$A$2</f>
        <v>46112</v>
      </c>
      <c r="C6573" s="37" t="s">
        <v>1243</v>
      </c>
      <c r="D6573" s="119" t="str">
        <f>IF(G6573="","",VLOOKUP(G6573,номенклатури!R:T,2,0))</f>
        <v/>
      </c>
      <c r="E6573" s="333" t="str">
        <f>IF(G6573="","",VLOOKUP(G6573,номенклатури!R:T,3,0))</f>
        <v/>
      </c>
      <c r="F6573" s="159" t="str">
        <f>IF(G6573="","",IF(ISERROR(VLOOKUP(G6573,номенклатури!V:V,1,0)),E6573*H6573,E6573*I6573))</f>
        <v/>
      </c>
      <c r="G6573" s="14"/>
      <c r="H6573" s="15"/>
      <c r="I6573" s="15"/>
      <c r="J6573" s="15"/>
      <c r="K6573" s="15"/>
      <c r="L6573" s="217"/>
      <c r="M6573" s="22"/>
      <c r="N6573" s="119" t="str">
        <f>IF(G6573="","",VLOOKUP(G6573,номенклатури!R:U,4,0))</f>
        <v/>
      </c>
      <c r="O6573" s="119" t="str">
        <f>IF(M6573="","",VLOOKUP(M6573,'14'!D:D,1,0))</f>
        <v/>
      </c>
    </row>
    <row r="6574" spans="1:15" ht="12.75" customHeight="1" x14ac:dyDescent="0.2">
      <c r="A6574" s="36" t="str">
        <f>'0'!$A$4</f>
        <v>………………..</v>
      </c>
      <c r="B6574" s="37">
        <f>'0'!$A$2</f>
        <v>46112</v>
      </c>
      <c r="C6574" s="37" t="s">
        <v>1243</v>
      </c>
      <c r="D6574" s="119" t="str">
        <f>IF(G6574="","",VLOOKUP(G6574,номенклатури!R:T,2,0))</f>
        <v/>
      </c>
      <c r="E6574" s="333" t="str">
        <f>IF(G6574="","",VLOOKUP(G6574,номенклатури!R:T,3,0))</f>
        <v/>
      </c>
      <c r="F6574" s="159" t="str">
        <f>IF(G6574="","",IF(ISERROR(VLOOKUP(G6574,номенклатури!V:V,1,0)),E6574*H6574,E6574*I6574))</f>
        <v/>
      </c>
      <c r="G6574" s="14"/>
      <c r="H6574" s="15"/>
      <c r="I6574" s="15"/>
      <c r="J6574" s="15"/>
      <c r="K6574" s="15"/>
      <c r="L6574" s="217"/>
      <c r="M6574" s="22"/>
      <c r="N6574" s="119" t="str">
        <f>IF(G6574="","",VLOOKUP(G6574,номенклатури!R:U,4,0))</f>
        <v/>
      </c>
      <c r="O6574" s="119" t="str">
        <f>IF(M6574="","",VLOOKUP(M6574,'14'!D:D,1,0))</f>
        <v/>
      </c>
    </row>
    <row r="6575" spans="1:15" ht="12.75" customHeight="1" x14ac:dyDescent="0.2">
      <c r="A6575" s="36" t="str">
        <f>'0'!$A$4</f>
        <v>………………..</v>
      </c>
      <c r="B6575" s="37">
        <f>'0'!$A$2</f>
        <v>46112</v>
      </c>
      <c r="C6575" s="37" t="s">
        <v>1243</v>
      </c>
      <c r="D6575" s="119" t="str">
        <f>IF(G6575="","",VLOOKUP(G6575,номенклатури!R:T,2,0))</f>
        <v/>
      </c>
      <c r="E6575" s="333" t="str">
        <f>IF(G6575="","",VLOOKUP(G6575,номенклатури!R:T,3,0))</f>
        <v/>
      </c>
      <c r="F6575" s="159" t="str">
        <f>IF(G6575="","",IF(ISERROR(VLOOKUP(G6575,номенклатури!V:V,1,0)),E6575*H6575,E6575*I6575))</f>
        <v/>
      </c>
      <c r="G6575" s="14"/>
      <c r="H6575" s="15"/>
      <c r="I6575" s="15"/>
      <c r="J6575" s="15"/>
      <c r="K6575" s="15"/>
      <c r="L6575" s="217"/>
      <c r="M6575" s="22"/>
      <c r="N6575" s="119" t="str">
        <f>IF(G6575="","",VLOOKUP(G6575,номенклатури!R:U,4,0))</f>
        <v/>
      </c>
      <c r="O6575" s="119" t="str">
        <f>IF(M6575="","",VLOOKUP(M6575,'14'!D:D,1,0))</f>
        <v/>
      </c>
    </row>
    <row r="6576" spans="1:15" ht="12.75" customHeight="1" x14ac:dyDescent="0.2">
      <c r="A6576" s="36" t="str">
        <f>'0'!$A$4</f>
        <v>………………..</v>
      </c>
      <c r="B6576" s="37">
        <f>'0'!$A$2</f>
        <v>46112</v>
      </c>
      <c r="C6576" s="37" t="s">
        <v>1243</v>
      </c>
      <c r="D6576" s="119" t="str">
        <f>IF(G6576="","",VLOOKUP(G6576,номенклатури!R:T,2,0))</f>
        <v/>
      </c>
      <c r="E6576" s="333" t="str">
        <f>IF(G6576="","",VLOOKUP(G6576,номенклатури!R:T,3,0))</f>
        <v/>
      </c>
      <c r="F6576" s="159" t="str">
        <f>IF(G6576="","",IF(ISERROR(VLOOKUP(G6576,номенклатури!V:V,1,0)),E6576*H6576,E6576*I6576))</f>
        <v/>
      </c>
      <c r="G6576" s="14"/>
      <c r="H6576" s="15"/>
      <c r="I6576" s="15"/>
      <c r="J6576" s="15"/>
      <c r="K6576" s="15"/>
      <c r="L6576" s="217"/>
      <c r="M6576" s="22"/>
      <c r="N6576" s="119" t="str">
        <f>IF(G6576="","",VLOOKUP(G6576,номенклатури!R:U,4,0))</f>
        <v/>
      </c>
      <c r="O6576" s="119" t="str">
        <f>IF(M6576="","",VLOOKUP(M6576,'14'!D:D,1,0))</f>
        <v/>
      </c>
    </row>
    <row r="6577" spans="1:15" ht="12.75" customHeight="1" x14ac:dyDescent="0.2">
      <c r="A6577" s="36" t="str">
        <f>'0'!$A$4</f>
        <v>………………..</v>
      </c>
      <c r="B6577" s="37">
        <f>'0'!$A$2</f>
        <v>46112</v>
      </c>
      <c r="C6577" s="37" t="s">
        <v>1243</v>
      </c>
      <c r="D6577" s="119" t="str">
        <f>IF(G6577="","",VLOOKUP(G6577,номенклатури!R:T,2,0))</f>
        <v/>
      </c>
      <c r="E6577" s="333" t="str">
        <f>IF(G6577="","",VLOOKUP(G6577,номенклатури!R:T,3,0))</f>
        <v/>
      </c>
      <c r="F6577" s="159" t="str">
        <f>IF(G6577="","",IF(ISERROR(VLOOKUP(G6577,номенклатури!V:V,1,0)),E6577*H6577,E6577*I6577))</f>
        <v/>
      </c>
      <c r="G6577" s="14"/>
      <c r="H6577" s="15"/>
      <c r="I6577" s="15"/>
      <c r="J6577" s="15"/>
      <c r="K6577" s="15"/>
      <c r="L6577" s="217"/>
      <c r="M6577" s="22"/>
      <c r="N6577" s="119" t="str">
        <f>IF(G6577="","",VLOOKUP(G6577,номенклатури!R:U,4,0))</f>
        <v/>
      </c>
      <c r="O6577" s="119" t="str">
        <f>IF(M6577="","",VLOOKUP(M6577,'14'!D:D,1,0))</f>
        <v/>
      </c>
    </row>
    <row r="6578" spans="1:15" ht="12.75" customHeight="1" x14ac:dyDescent="0.2">
      <c r="A6578" s="36" t="str">
        <f>'0'!$A$4</f>
        <v>………………..</v>
      </c>
      <c r="B6578" s="37">
        <f>'0'!$A$2</f>
        <v>46112</v>
      </c>
      <c r="C6578" s="37" t="s">
        <v>1243</v>
      </c>
      <c r="D6578" s="119" t="str">
        <f>IF(G6578="","",VLOOKUP(G6578,номенклатури!R:T,2,0))</f>
        <v/>
      </c>
      <c r="E6578" s="333" t="str">
        <f>IF(G6578="","",VLOOKUP(G6578,номенклатури!R:T,3,0))</f>
        <v/>
      </c>
      <c r="F6578" s="159" t="str">
        <f>IF(G6578="","",IF(ISERROR(VLOOKUP(G6578,номенклатури!V:V,1,0)),E6578*H6578,E6578*I6578))</f>
        <v/>
      </c>
      <c r="G6578" s="14"/>
      <c r="H6578" s="15"/>
      <c r="I6578" s="15"/>
      <c r="J6578" s="15"/>
      <c r="K6578" s="15"/>
      <c r="L6578" s="217"/>
      <c r="M6578" s="22"/>
      <c r="N6578" s="119" t="str">
        <f>IF(G6578="","",VLOOKUP(G6578,номенклатури!R:U,4,0))</f>
        <v/>
      </c>
      <c r="O6578" s="119" t="str">
        <f>IF(M6578="","",VLOOKUP(M6578,'14'!D:D,1,0))</f>
        <v/>
      </c>
    </row>
    <row r="6579" spans="1:15" ht="12.75" customHeight="1" x14ac:dyDescent="0.2">
      <c r="A6579" s="36" t="str">
        <f>'0'!$A$4</f>
        <v>………………..</v>
      </c>
      <c r="B6579" s="37">
        <f>'0'!$A$2</f>
        <v>46112</v>
      </c>
      <c r="C6579" s="37" t="s">
        <v>1243</v>
      </c>
      <c r="D6579" s="119" t="str">
        <f>IF(G6579="","",VLOOKUP(G6579,номенклатури!R:T,2,0))</f>
        <v/>
      </c>
      <c r="E6579" s="333" t="str">
        <f>IF(G6579="","",VLOOKUP(G6579,номенклатури!R:T,3,0))</f>
        <v/>
      </c>
      <c r="F6579" s="159" t="str">
        <f>IF(G6579="","",IF(ISERROR(VLOOKUP(G6579,номенклатури!V:V,1,0)),E6579*H6579,E6579*I6579))</f>
        <v/>
      </c>
      <c r="G6579" s="14"/>
      <c r="H6579" s="15"/>
      <c r="I6579" s="15"/>
      <c r="J6579" s="15"/>
      <c r="K6579" s="15"/>
      <c r="L6579" s="217"/>
      <c r="M6579" s="22"/>
      <c r="N6579" s="119" t="str">
        <f>IF(G6579="","",VLOOKUP(G6579,номенклатури!R:U,4,0))</f>
        <v/>
      </c>
      <c r="O6579" s="119" t="str">
        <f>IF(M6579="","",VLOOKUP(M6579,'14'!D:D,1,0))</f>
        <v/>
      </c>
    </row>
    <row r="6580" spans="1:15" ht="12.75" customHeight="1" x14ac:dyDescent="0.2">
      <c r="A6580" s="36" t="str">
        <f>'0'!$A$4</f>
        <v>………………..</v>
      </c>
      <c r="B6580" s="37">
        <f>'0'!$A$2</f>
        <v>46112</v>
      </c>
      <c r="C6580" s="37" t="s">
        <v>1243</v>
      </c>
      <c r="D6580" s="119" t="str">
        <f>IF(G6580="","",VLOOKUP(G6580,номенклатури!R:T,2,0))</f>
        <v/>
      </c>
      <c r="E6580" s="333" t="str">
        <f>IF(G6580="","",VLOOKUP(G6580,номенклатури!R:T,3,0))</f>
        <v/>
      </c>
      <c r="F6580" s="159" t="str">
        <f>IF(G6580="","",IF(ISERROR(VLOOKUP(G6580,номенклатури!V:V,1,0)),E6580*H6580,E6580*I6580))</f>
        <v/>
      </c>
      <c r="G6580" s="14"/>
      <c r="H6580" s="15"/>
      <c r="I6580" s="15"/>
      <c r="J6580" s="15"/>
      <c r="K6580" s="15"/>
      <c r="L6580" s="217"/>
      <c r="M6580" s="22"/>
      <c r="N6580" s="119" t="str">
        <f>IF(G6580="","",VLOOKUP(G6580,номенклатури!R:U,4,0))</f>
        <v/>
      </c>
      <c r="O6580" s="119" t="str">
        <f>IF(M6580="","",VLOOKUP(M6580,'14'!D:D,1,0))</f>
        <v/>
      </c>
    </row>
    <row r="6581" spans="1:15" ht="12.75" customHeight="1" x14ac:dyDescent="0.2">
      <c r="A6581" s="36" t="str">
        <f>'0'!$A$4</f>
        <v>………………..</v>
      </c>
      <c r="B6581" s="37">
        <f>'0'!$A$2</f>
        <v>46112</v>
      </c>
      <c r="C6581" s="37" t="s">
        <v>1243</v>
      </c>
      <c r="D6581" s="119" t="str">
        <f>IF(G6581="","",VLOOKUP(G6581,номенклатури!R:T,2,0))</f>
        <v/>
      </c>
      <c r="E6581" s="333" t="str">
        <f>IF(G6581="","",VLOOKUP(G6581,номенклатури!R:T,3,0))</f>
        <v/>
      </c>
      <c r="F6581" s="159" t="str">
        <f>IF(G6581="","",IF(ISERROR(VLOOKUP(G6581,номенклатури!V:V,1,0)),E6581*H6581,E6581*I6581))</f>
        <v/>
      </c>
      <c r="G6581" s="14"/>
      <c r="H6581" s="15"/>
      <c r="I6581" s="15"/>
      <c r="J6581" s="15"/>
      <c r="K6581" s="15"/>
      <c r="L6581" s="217"/>
      <c r="M6581" s="22"/>
      <c r="N6581" s="119" t="str">
        <f>IF(G6581="","",VLOOKUP(G6581,номенклатури!R:U,4,0))</f>
        <v/>
      </c>
      <c r="O6581" s="119" t="str">
        <f>IF(M6581="","",VLOOKUP(M6581,'14'!D:D,1,0))</f>
        <v/>
      </c>
    </row>
    <row r="6582" spans="1:15" ht="12.75" customHeight="1" x14ac:dyDescent="0.2">
      <c r="A6582" s="36" t="str">
        <f>'0'!$A$4</f>
        <v>………………..</v>
      </c>
      <c r="B6582" s="37">
        <f>'0'!$A$2</f>
        <v>46112</v>
      </c>
      <c r="C6582" s="37" t="s">
        <v>1243</v>
      </c>
      <c r="D6582" s="119" t="str">
        <f>IF(G6582="","",VLOOKUP(G6582,номенклатури!R:T,2,0))</f>
        <v/>
      </c>
      <c r="E6582" s="333" t="str">
        <f>IF(G6582="","",VLOOKUP(G6582,номенклатури!R:T,3,0))</f>
        <v/>
      </c>
      <c r="F6582" s="159" t="str">
        <f>IF(G6582="","",IF(ISERROR(VLOOKUP(G6582,номенклатури!V:V,1,0)),E6582*H6582,E6582*I6582))</f>
        <v/>
      </c>
      <c r="G6582" s="14"/>
      <c r="H6582" s="15"/>
      <c r="I6582" s="15"/>
      <c r="J6582" s="15"/>
      <c r="K6582" s="15"/>
      <c r="L6582" s="217"/>
      <c r="M6582" s="22"/>
      <c r="N6582" s="119" t="str">
        <f>IF(G6582="","",VLOOKUP(G6582,номенклатури!R:U,4,0))</f>
        <v/>
      </c>
      <c r="O6582" s="119" t="str">
        <f>IF(M6582="","",VLOOKUP(M6582,'14'!D:D,1,0))</f>
        <v/>
      </c>
    </row>
    <row r="6583" spans="1:15" ht="12.75" customHeight="1" x14ac:dyDescent="0.2">
      <c r="A6583" s="36" t="str">
        <f>'0'!$A$4</f>
        <v>………………..</v>
      </c>
      <c r="B6583" s="37">
        <f>'0'!$A$2</f>
        <v>46112</v>
      </c>
      <c r="C6583" s="37" t="s">
        <v>1243</v>
      </c>
      <c r="D6583" s="119" t="str">
        <f>IF(G6583="","",VLOOKUP(G6583,номенклатури!R:T,2,0))</f>
        <v/>
      </c>
      <c r="E6583" s="333" t="str">
        <f>IF(G6583="","",VLOOKUP(G6583,номенклатури!R:T,3,0))</f>
        <v/>
      </c>
      <c r="F6583" s="159" t="str">
        <f>IF(G6583="","",IF(ISERROR(VLOOKUP(G6583,номенклатури!V:V,1,0)),E6583*H6583,E6583*I6583))</f>
        <v/>
      </c>
      <c r="G6583" s="14"/>
      <c r="H6583" s="15"/>
      <c r="I6583" s="15"/>
      <c r="J6583" s="15"/>
      <c r="K6583" s="15"/>
      <c r="L6583" s="217"/>
      <c r="M6583" s="22"/>
      <c r="N6583" s="119" t="str">
        <f>IF(G6583="","",VLOOKUP(G6583,номенклатури!R:U,4,0))</f>
        <v/>
      </c>
      <c r="O6583" s="119" t="str">
        <f>IF(M6583="","",VLOOKUP(M6583,'14'!D:D,1,0))</f>
        <v/>
      </c>
    </row>
    <row r="6584" spans="1:15" ht="12.75" customHeight="1" x14ac:dyDescent="0.2">
      <c r="A6584" s="36" t="str">
        <f>'0'!$A$4</f>
        <v>………………..</v>
      </c>
      <c r="B6584" s="37">
        <f>'0'!$A$2</f>
        <v>46112</v>
      </c>
      <c r="C6584" s="37" t="s">
        <v>1243</v>
      </c>
      <c r="D6584" s="119" t="str">
        <f>IF(G6584="","",VLOOKUP(G6584,номенклатури!R:T,2,0))</f>
        <v/>
      </c>
      <c r="E6584" s="333" t="str">
        <f>IF(G6584="","",VLOOKUP(G6584,номенклатури!R:T,3,0))</f>
        <v/>
      </c>
      <c r="F6584" s="159" t="str">
        <f>IF(G6584="","",IF(ISERROR(VLOOKUP(G6584,номенклатури!V:V,1,0)),E6584*H6584,E6584*I6584))</f>
        <v/>
      </c>
      <c r="G6584" s="14"/>
      <c r="H6584" s="15"/>
      <c r="I6584" s="15"/>
      <c r="J6584" s="15"/>
      <c r="K6584" s="15"/>
      <c r="L6584" s="217"/>
      <c r="M6584" s="22"/>
      <c r="N6584" s="119" t="str">
        <f>IF(G6584="","",VLOOKUP(G6584,номенклатури!R:U,4,0))</f>
        <v/>
      </c>
      <c r="O6584" s="119" t="str">
        <f>IF(M6584="","",VLOOKUP(M6584,'14'!D:D,1,0))</f>
        <v/>
      </c>
    </row>
    <row r="6585" spans="1:15" ht="12.75" customHeight="1" x14ac:dyDescent="0.2">
      <c r="A6585" s="36" t="str">
        <f>'0'!$A$4</f>
        <v>………………..</v>
      </c>
      <c r="B6585" s="37">
        <f>'0'!$A$2</f>
        <v>46112</v>
      </c>
      <c r="C6585" s="37" t="s">
        <v>1243</v>
      </c>
      <c r="D6585" s="119" t="str">
        <f>IF(G6585="","",VLOOKUP(G6585,номенклатури!R:T,2,0))</f>
        <v/>
      </c>
      <c r="E6585" s="333" t="str">
        <f>IF(G6585="","",VLOOKUP(G6585,номенклатури!R:T,3,0))</f>
        <v/>
      </c>
      <c r="F6585" s="159" t="str">
        <f>IF(G6585="","",IF(ISERROR(VLOOKUP(G6585,номенклатури!V:V,1,0)),E6585*H6585,E6585*I6585))</f>
        <v/>
      </c>
      <c r="G6585" s="14"/>
      <c r="H6585" s="15"/>
      <c r="I6585" s="15"/>
      <c r="J6585" s="15"/>
      <c r="K6585" s="15"/>
      <c r="L6585" s="217"/>
      <c r="M6585" s="22"/>
      <c r="N6585" s="119" t="str">
        <f>IF(G6585="","",VLOOKUP(G6585,номенклатури!R:U,4,0))</f>
        <v/>
      </c>
      <c r="O6585" s="119" t="str">
        <f>IF(M6585="","",VLOOKUP(M6585,'14'!D:D,1,0))</f>
        <v/>
      </c>
    </row>
    <row r="6586" spans="1:15" ht="12.75" customHeight="1" x14ac:dyDescent="0.2">
      <c r="A6586" s="36" t="str">
        <f>'0'!$A$4</f>
        <v>………………..</v>
      </c>
      <c r="B6586" s="37">
        <f>'0'!$A$2</f>
        <v>46112</v>
      </c>
      <c r="C6586" s="37" t="s">
        <v>1243</v>
      </c>
      <c r="D6586" s="119" t="str">
        <f>IF(G6586="","",VLOOKUP(G6586,номенклатури!R:T,2,0))</f>
        <v/>
      </c>
      <c r="E6586" s="333" t="str">
        <f>IF(G6586="","",VLOOKUP(G6586,номенклатури!R:T,3,0))</f>
        <v/>
      </c>
      <c r="F6586" s="159" t="str">
        <f>IF(G6586="","",IF(ISERROR(VLOOKUP(G6586,номенклатури!V:V,1,0)),E6586*H6586,E6586*I6586))</f>
        <v/>
      </c>
      <c r="G6586" s="14"/>
      <c r="H6586" s="15"/>
      <c r="I6586" s="15"/>
      <c r="J6586" s="15"/>
      <c r="K6586" s="15"/>
      <c r="L6586" s="217"/>
      <c r="M6586" s="22"/>
      <c r="N6586" s="119" t="str">
        <f>IF(G6586="","",VLOOKUP(G6586,номенклатури!R:U,4,0))</f>
        <v/>
      </c>
      <c r="O6586" s="119" t="str">
        <f>IF(M6586="","",VLOOKUP(M6586,'14'!D:D,1,0))</f>
        <v/>
      </c>
    </row>
    <row r="6587" spans="1:15" ht="12.75" customHeight="1" x14ac:dyDescent="0.2">
      <c r="A6587" s="36" t="str">
        <f>'0'!$A$4</f>
        <v>………………..</v>
      </c>
      <c r="B6587" s="37">
        <f>'0'!$A$2</f>
        <v>46112</v>
      </c>
      <c r="C6587" s="37" t="s">
        <v>1243</v>
      </c>
      <c r="D6587" s="119" t="str">
        <f>IF(G6587="","",VLOOKUP(G6587,номенклатури!R:T,2,0))</f>
        <v/>
      </c>
      <c r="E6587" s="333" t="str">
        <f>IF(G6587="","",VLOOKUP(G6587,номенклатури!R:T,3,0))</f>
        <v/>
      </c>
      <c r="F6587" s="159" t="str">
        <f>IF(G6587="","",IF(ISERROR(VLOOKUP(G6587,номенклатури!V:V,1,0)),E6587*H6587,E6587*I6587))</f>
        <v/>
      </c>
      <c r="G6587" s="14"/>
      <c r="H6587" s="15"/>
      <c r="I6587" s="15"/>
      <c r="J6587" s="15"/>
      <c r="K6587" s="15"/>
      <c r="L6587" s="217"/>
      <c r="M6587" s="22"/>
      <c r="N6587" s="119" t="str">
        <f>IF(G6587="","",VLOOKUP(G6587,номенклатури!R:U,4,0))</f>
        <v/>
      </c>
      <c r="O6587" s="119" t="str">
        <f>IF(M6587="","",VLOOKUP(M6587,'14'!D:D,1,0))</f>
        <v/>
      </c>
    </row>
    <row r="6588" spans="1:15" ht="12.75" customHeight="1" x14ac:dyDescent="0.2">
      <c r="A6588" s="36" t="str">
        <f>'0'!$A$4</f>
        <v>………………..</v>
      </c>
      <c r="B6588" s="37">
        <f>'0'!$A$2</f>
        <v>46112</v>
      </c>
      <c r="C6588" s="37" t="s">
        <v>1243</v>
      </c>
      <c r="D6588" s="119" t="str">
        <f>IF(G6588="","",VLOOKUP(G6588,номенклатури!R:T,2,0))</f>
        <v/>
      </c>
      <c r="E6588" s="333" t="str">
        <f>IF(G6588="","",VLOOKUP(G6588,номенклатури!R:T,3,0))</f>
        <v/>
      </c>
      <c r="F6588" s="159" t="str">
        <f>IF(G6588="","",IF(ISERROR(VLOOKUP(G6588,номенклатури!V:V,1,0)),E6588*H6588,E6588*I6588))</f>
        <v/>
      </c>
      <c r="G6588" s="14"/>
      <c r="H6588" s="15"/>
      <c r="I6588" s="15"/>
      <c r="J6588" s="15"/>
      <c r="K6588" s="15"/>
      <c r="L6588" s="217"/>
      <c r="M6588" s="22"/>
      <c r="N6588" s="119" t="str">
        <f>IF(G6588="","",VLOOKUP(G6588,номенклатури!R:U,4,0))</f>
        <v/>
      </c>
      <c r="O6588" s="119" t="str">
        <f>IF(M6588="","",VLOOKUP(M6588,'14'!D:D,1,0))</f>
        <v/>
      </c>
    </row>
    <row r="6589" spans="1:15" ht="12.75" customHeight="1" x14ac:dyDescent="0.2">
      <c r="A6589" s="36" t="str">
        <f>'0'!$A$4</f>
        <v>………………..</v>
      </c>
      <c r="B6589" s="37">
        <f>'0'!$A$2</f>
        <v>46112</v>
      </c>
      <c r="C6589" s="37" t="s">
        <v>1243</v>
      </c>
      <c r="D6589" s="119" t="str">
        <f>IF(G6589="","",VLOOKUP(G6589,номенклатури!R:T,2,0))</f>
        <v/>
      </c>
      <c r="E6589" s="333" t="str">
        <f>IF(G6589="","",VLOOKUP(G6589,номенклатури!R:T,3,0))</f>
        <v/>
      </c>
      <c r="F6589" s="159" t="str">
        <f>IF(G6589="","",IF(ISERROR(VLOOKUP(G6589,номенклатури!V:V,1,0)),E6589*H6589,E6589*I6589))</f>
        <v/>
      </c>
      <c r="G6589" s="14"/>
      <c r="H6589" s="15"/>
      <c r="I6589" s="15"/>
      <c r="J6589" s="15"/>
      <c r="K6589" s="15"/>
      <c r="L6589" s="217"/>
      <c r="M6589" s="22"/>
      <c r="N6589" s="119" t="str">
        <f>IF(G6589="","",VLOOKUP(G6589,номенклатури!R:U,4,0))</f>
        <v/>
      </c>
      <c r="O6589" s="119" t="str">
        <f>IF(M6589="","",VLOOKUP(M6589,'14'!D:D,1,0))</f>
        <v/>
      </c>
    </row>
    <row r="6590" spans="1:15" ht="12.75" customHeight="1" x14ac:dyDescent="0.2">
      <c r="A6590" s="36" t="str">
        <f>'0'!$A$4</f>
        <v>………………..</v>
      </c>
      <c r="B6590" s="37">
        <f>'0'!$A$2</f>
        <v>46112</v>
      </c>
      <c r="C6590" s="37" t="s">
        <v>1243</v>
      </c>
      <c r="D6590" s="119" t="str">
        <f>IF(G6590="","",VLOOKUP(G6590,номенклатури!R:T,2,0))</f>
        <v/>
      </c>
      <c r="E6590" s="333" t="str">
        <f>IF(G6590="","",VLOOKUP(G6590,номенклатури!R:T,3,0))</f>
        <v/>
      </c>
      <c r="F6590" s="159" t="str">
        <f>IF(G6590="","",IF(ISERROR(VLOOKUP(G6590,номенклатури!V:V,1,0)),E6590*H6590,E6590*I6590))</f>
        <v/>
      </c>
      <c r="G6590" s="14"/>
      <c r="H6590" s="15"/>
      <c r="I6590" s="15"/>
      <c r="J6590" s="15"/>
      <c r="K6590" s="15"/>
      <c r="L6590" s="217"/>
      <c r="M6590" s="22"/>
      <c r="N6590" s="119" t="str">
        <f>IF(G6590="","",VLOOKUP(G6590,номенклатури!R:U,4,0))</f>
        <v/>
      </c>
      <c r="O6590" s="119" t="str">
        <f>IF(M6590="","",VLOOKUP(M6590,'14'!D:D,1,0))</f>
        <v/>
      </c>
    </row>
    <row r="6591" spans="1:15" ht="12.75" customHeight="1" x14ac:dyDescent="0.2">
      <c r="A6591" s="36" t="str">
        <f>'0'!$A$4</f>
        <v>………………..</v>
      </c>
      <c r="B6591" s="37">
        <f>'0'!$A$2</f>
        <v>46112</v>
      </c>
      <c r="C6591" s="37" t="s">
        <v>1243</v>
      </c>
      <c r="D6591" s="119" t="str">
        <f>IF(G6591="","",VLOOKUP(G6591,номенклатури!R:T,2,0))</f>
        <v/>
      </c>
      <c r="E6591" s="333" t="str">
        <f>IF(G6591="","",VLOOKUP(G6591,номенклатури!R:T,3,0))</f>
        <v/>
      </c>
      <c r="F6591" s="159" t="str">
        <f>IF(G6591="","",IF(ISERROR(VLOOKUP(G6591,номенклатури!V:V,1,0)),E6591*H6591,E6591*I6591))</f>
        <v/>
      </c>
      <c r="G6591" s="14"/>
      <c r="H6591" s="15"/>
      <c r="I6591" s="15"/>
      <c r="J6591" s="15"/>
      <c r="K6591" s="15"/>
      <c r="L6591" s="217"/>
      <c r="M6591" s="22"/>
      <c r="N6591" s="119" t="str">
        <f>IF(G6591="","",VLOOKUP(G6591,номенклатури!R:U,4,0))</f>
        <v/>
      </c>
      <c r="O6591" s="119" t="str">
        <f>IF(M6591="","",VLOOKUP(M6591,'14'!D:D,1,0))</f>
        <v/>
      </c>
    </row>
    <row r="6592" spans="1:15" ht="12.75" customHeight="1" x14ac:dyDescent="0.2">
      <c r="A6592" s="36" t="str">
        <f>'0'!$A$4</f>
        <v>………………..</v>
      </c>
      <c r="B6592" s="37">
        <f>'0'!$A$2</f>
        <v>46112</v>
      </c>
      <c r="C6592" s="37" t="s">
        <v>1243</v>
      </c>
      <c r="D6592" s="119" t="str">
        <f>IF(G6592="","",VLOOKUP(G6592,номенклатури!R:T,2,0))</f>
        <v/>
      </c>
      <c r="E6592" s="333" t="str">
        <f>IF(G6592="","",VLOOKUP(G6592,номенклатури!R:T,3,0))</f>
        <v/>
      </c>
      <c r="F6592" s="159" t="str">
        <f>IF(G6592="","",IF(ISERROR(VLOOKUP(G6592,номенклатури!V:V,1,0)),E6592*H6592,E6592*I6592))</f>
        <v/>
      </c>
      <c r="G6592" s="14"/>
      <c r="H6592" s="15"/>
      <c r="I6592" s="15"/>
      <c r="J6592" s="15"/>
      <c r="K6592" s="15"/>
      <c r="L6592" s="217"/>
      <c r="M6592" s="22"/>
      <c r="N6592" s="119" t="str">
        <f>IF(G6592="","",VLOOKUP(G6592,номенклатури!R:U,4,0))</f>
        <v/>
      </c>
      <c r="O6592" s="119" t="str">
        <f>IF(M6592="","",VLOOKUP(M6592,'14'!D:D,1,0))</f>
        <v/>
      </c>
    </row>
    <row r="6593" spans="1:15" ht="12.75" customHeight="1" x14ac:dyDescent="0.2">
      <c r="A6593" s="36" t="str">
        <f>'0'!$A$4</f>
        <v>………………..</v>
      </c>
      <c r="B6593" s="37">
        <f>'0'!$A$2</f>
        <v>46112</v>
      </c>
      <c r="C6593" s="37" t="s">
        <v>1243</v>
      </c>
      <c r="D6593" s="119" t="str">
        <f>IF(G6593="","",VLOOKUP(G6593,номенклатури!R:T,2,0))</f>
        <v/>
      </c>
      <c r="E6593" s="333" t="str">
        <f>IF(G6593="","",VLOOKUP(G6593,номенклатури!R:T,3,0))</f>
        <v/>
      </c>
      <c r="F6593" s="159" t="str">
        <f>IF(G6593="","",IF(ISERROR(VLOOKUP(G6593,номенклатури!V:V,1,0)),E6593*H6593,E6593*I6593))</f>
        <v/>
      </c>
      <c r="G6593" s="14"/>
      <c r="H6593" s="15"/>
      <c r="I6593" s="15"/>
      <c r="J6593" s="15"/>
      <c r="K6593" s="15"/>
      <c r="L6593" s="217"/>
      <c r="M6593" s="22"/>
      <c r="N6593" s="119" t="str">
        <f>IF(G6593="","",VLOOKUP(G6593,номенклатури!R:U,4,0))</f>
        <v/>
      </c>
      <c r="O6593" s="119" t="str">
        <f>IF(M6593="","",VLOOKUP(M6593,'14'!D:D,1,0))</f>
        <v/>
      </c>
    </row>
    <row r="6594" spans="1:15" ht="12.75" customHeight="1" x14ac:dyDescent="0.2">
      <c r="A6594" s="36" t="str">
        <f>'0'!$A$4</f>
        <v>………………..</v>
      </c>
      <c r="B6594" s="37">
        <f>'0'!$A$2</f>
        <v>46112</v>
      </c>
      <c r="C6594" s="37" t="s">
        <v>1243</v>
      </c>
      <c r="D6594" s="119" t="str">
        <f>IF(G6594="","",VLOOKUP(G6594,номенклатури!R:T,2,0))</f>
        <v/>
      </c>
      <c r="E6594" s="333" t="str">
        <f>IF(G6594="","",VLOOKUP(G6594,номенклатури!R:T,3,0))</f>
        <v/>
      </c>
      <c r="F6594" s="159" t="str">
        <f>IF(G6594="","",IF(ISERROR(VLOOKUP(G6594,номенклатури!V:V,1,0)),E6594*H6594,E6594*I6594))</f>
        <v/>
      </c>
      <c r="G6594" s="14"/>
      <c r="H6594" s="15"/>
      <c r="I6594" s="15"/>
      <c r="J6594" s="15"/>
      <c r="K6594" s="15"/>
      <c r="L6594" s="217"/>
      <c r="M6594" s="22"/>
      <c r="N6594" s="119" t="str">
        <f>IF(G6594="","",VLOOKUP(G6594,номенклатури!R:U,4,0))</f>
        <v/>
      </c>
      <c r="O6594" s="119" t="str">
        <f>IF(M6594="","",VLOOKUP(M6594,'14'!D:D,1,0))</f>
        <v/>
      </c>
    </row>
    <row r="6595" spans="1:15" ht="12.75" customHeight="1" x14ac:dyDescent="0.2">
      <c r="A6595" s="36" t="str">
        <f>'0'!$A$4</f>
        <v>………………..</v>
      </c>
      <c r="B6595" s="37">
        <f>'0'!$A$2</f>
        <v>46112</v>
      </c>
      <c r="C6595" s="37" t="s">
        <v>1243</v>
      </c>
      <c r="D6595" s="119" t="str">
        <f>IF(G6595="","",VLOOKUP(G6595,номенклатури!R:T,2,0))</f>
        <v/>
      </c>
      <c r="E6595" s="333" t="str">
        <f>IF(G6595="","",VLOOKUP(G6595,номенклатури!R:T,3,0))</f>
        <v/>
      </c>
      <c r="F6595" s="159" t="str">
        <f>IF(G6595="","",IF(ISERROR(VLOOKUP(G6595,номенклатури!V:V,1,0)),E6595*H6595,E6595*I6595))</f>
        <v/>
      </c>
      <c r="G6595" s="14"/>
      <c r="H6595" s="15"/>
      <c r="I6595" s="15"/>
      <c r="J6595" s="15"/>
      <c r="K6595" s="15"/>
      <c r="L6595" s="217"/>
      <c r="M6595" s="22"/>
      <c r="N6595" s="119" t="str">
        <f>IF(G6595="","",VLOOKUP(G6595,номенклатури!R:U,4,0))</f>
        <v/>
      </c>
      <c r="O6595" s="119" t="str">
        <f>IF(M6595="","",VLOOKUP(M6595,'14'!D:D,1,0))</f>
        <v/>
      </c>
    </row>
    <row r="6596" spans="1:15" ht="12.75" customHeight="1" x14ac:dyDescent="0.2">
      <c r="A6596" s="36" t="str">
        <f>'0'!$A$4</f>
        <v>………………..</v>
      </c>
      <c r="B6596" s="37">
        <f>'0'!$A$2</f>
        <v>46112</v>
      </c>
      <c r="C6596" s="37" t="s">
        <v>1243</v>
      </c>
      <c r="D6596" s="119" t="str">
        <f>IF(G6596="","",VLOOKUP(G6596,номенклатури!R:T,2,0))</f>
        <v/>
      </c>
      <c r="E6596" s="333" t="str">
        <f>IF(G6596="","",VLOOKUP(G6596,номенклатури!R:T,3,0))</f>
        <v/>
      </c>
      <c r="F6596" s="159" t="str">
        <f>IF(G6596="","",IF(ISERROR(VLOOKUP(G6596,номенклатури!V:V,1,0)),E6596*H6596,E6596*I6596))</f>
        <v/>
      </c>
      <c r="G6596" s="14"/>
      <c r="H6596" s="15"/>
      <c r="I6596" s="15"/>
      <c r="J6596" s="15"/>
      <c r="K6596" s="15"/>
      <c r="L6596" s="217"/>
      <c r="M6596" s="22"/>
      <c r="N6596" s="119" t="str">
        <f>IF(G6596="","",VLOOKUP(G6596,номенклатури!R:U,4,0))</f>
        <v/>
      </c>
      <c r="O6596" s="119" t="str">
        <f>IF(M6596="","",VLOOKUP(M6596,'14'!D:D,1,0))</f>
        <v/>
      </c>
    </row>
    <row r="6597" spans="1:15" ht="12.75" customHeight="1" x14ac:dyDescent="0.2">
      <c r="A6597" s="36" t="str">
        <f>'0'!$A$4</f>
        <v>………………..</v>
      </c>
      <c r="B6597" s="37">
        <f>'0'!$A$2</f>
        <v>46112</v>
      </c>
      <c r="C6597" s="37" t="s">
        <v>1243</v>
      </c>
      <c r="D6597" s="119" t="str">
        <f>IF(G6597="","",VLOOKUP(G6597,номенклатури!R:T,2,0))</f>
        <v/>
      </c>
      <c r="E6597" s="333" t="str">
        <f>IF(G6597="","",VLOOKUP(G6597,номенклатури!R:T,3,0))</f>
        <v/>
      </c>
      <c r="F6597" s="159" t="str">
        <f>IF(G6597="","",IF(ISERROR(VLOOKUP(G6597,номенклатури!V:V,1,0)),E6597*H6597,E6597*I6597))</f>
        <v/>
      </c>
      <c r="G6597" s="14"/>
      <c r="H6597" s="15"/>
      <c r="I6597" s="15"/>
      <c r="J6597" s="15"/>
      <c r="K6597" s="15"/>
      <c r="L6597" s="217"/>
      <c r="M6597" s="22"/>
      <c r="N6597" s="119" t="str">
        <f>IF(G6597="","",VLOOKUP(G6597,номенклатури!R:U,4,0))</f>
        <v/>
      </c>
      <c r="O6597" s="119" t="str">
        <f>IF(M6597="","",VLOOKUP(M6597,'14'!D:D,1,0))</f>
        <v/>
      </c>
    </row>
    <row r="6598" spans="1:15" ht="12.75" customHeight="1" x14ac:dyDescent="0.2">
      <c r="A6598" s="36" t="str">
        <f>'0'!$A$4</f>
        <v>………………..</v>
      </c>
      <c r="B6598" s="37">
        <f>'0'!$A$2</f>
        <v>46112</v>
      </c>
      <c r="C6598" s="37" t="s">
        <v>1243</v>
      </c>
      <c r="D6598" s="119" t="str">
        <f>IF(G6598="","",VLOOKUP(G6598,номенклатури!R:T,2,0))</f>
        <v/>
      </c>
      <c r="E6598" s="333" t="str">
        <f>IF(G6598="","",VLOOKUP(G6598,номенклатури!R:T,3,0))</f>
        <v/>
      </c>
      <c r="F6598" s="159" t="str">
        <f>IF(G6598="","",IF(ISERROR(VLOOKUP(G6598,номенклатури!V:V,1,0)),E6598*H6598,E6598*I6598))</f>
        <v/>
      </c>
      <c r="G6598" s="14"/>
      <c r="H6598" s="15"/>
      <c r="I6598" s="15"/>
      <c r="J6598" s="15"/>
      <c r="K6598" s="15"/>
      <c r="L6598" s="217"/>
      <c r="M6598" s="22"/>
      <c r="N6598" s="119" t="str">
        <f>IF(G6598="","",VLOOKUP(G6598,номенклатури!R:U,4,0))</f>
        <v/>
      </c>
      <c r="O6598" s="119" t="str">
        <f>IF(M6598="","",VLOOKUP(M6598,'14'!D:D,1,0))</f>
        <v/>
      </c>
    </row>
    <row r="6599" spans="1:15" ht="12.75" customHeight="1" x14ac:dyDescent="0.2">
      <c r="A6599" s="36" t="str">
        <f>'0'!$A$4</f>
        <v>………………..</v>
      </c>
      <c r="B6599" s="37">
        <f>'0'!$A$2</f>
        <v>46112</v>
      </c>
      <c r="C6599" s="37" t="s">
        <v>1243</v>
      </c>
      <c r="D6599" s="119" t="str">
        <f>IF(G6599="","",VLOOKUP(G6599,номенклатури!R:T,2,0))</f>
        <v/>
      </c>
      <c r="E6599" s="333" t="str">
        <f>IF(G6599="","",VLOOKUP(G6599,номенклатури!R:T,3,0))</f>
        <v/>
      </c>
      <c r="F6599" s="159" t="str">
        <f>IF(G6599="","",IF(ISERROR(VLOOKUP(G6599,номенклатури!V:V,1,0)),E6599*H6599,E6599*I6599))</f>
        <v/>
      </c>
      <c r="G6599" s="14"/>
      <c r="H6599" s="15"/>
      <c r="I6599" s="15"/>
      <c r="J6599" s="15"/>
      <c r="K6599" s="15"/>
      <c r="L6599" s="217"/>
      <c r="M6599" s="22"/>
      <c r="N6599" s="119" t="str">
        <f>IF(G6599="","",VLOOKUP(G6599,номенклатури!R:U,4,0))</f>
        <v/>
      </c>
      <c r="O6599" s="119" t="str">
        <f>IF(M6599="","",VLOOKUP(M6599,'14'!D:D,1,0))</f>
        <v/>
      </c>
    </row>
    <row r="6600" spans="1:15" ht="12.75" customHeight="1" x14ac:dyDescent="0.2">
      <c r="A6600" s="36" t="str">
        <f>'0'!$A$4</f>
        <v>………………..</v>
      </c>
      <c r="B6600" s="37">
        <f>'0'!$A$2</f>
        <v>46112</v>
      </c>
      <c r="C6600" s="37" t="s">
        <v>1243</v>
      </c>
      <c r="D6600" s="119" t="str">
        <f>IF(G6600="","",VLOOKUP(G6600,номенклатури!R:T,2,0))</f>
        <v/>
      </c>
      <c r="E6600" s="333" t="str">
        <f>IF(G6600="","",VLOOKUP(G6600,номенклатури!R:T,3,0))</f>
        <v/>
      </c>
      <c r="F6600" s="159" t="str">
        <f>IF(G6600="","",IF(ISERROR(VLOOKUP(G6600,номенклатури!V:V,1,0)),E6600*H6600,E6600*I6600))</f>
        <v/>
      </c>
      <c r="G6600" s="14"/>
      <c r="H6600" s="15"/>
      <c r="I6600" s="15"/>
      <c r="J6600" s="15"/>
      <c r="K6600" s="15"/>
      <c r="L6600" s="217"/>
      <c r="M6600" s="22"/>
      <c r="N6600" s="119" t="str">
        <f>IF(G6600="","",VLOOKUP(G6600,номенклатури!R:U,4,0))</f>
        <v/>
      </c>
      <c r="O6600" s="119" t="str">
        <f>IF(M6600="","",VLOOKUP(M6600,'14'!D:D,1,0))</f>
        <v/>
      </c>
    </row>
    <row r="6601" spans="1:15" ht="12.75" customHeight="1" x14ac:dyDescent="0.2">
      <c r="A6601" s="36" t="str">
        <f>'0'!$A$4</f>
        <v>………………..</v>
      </c>
      <c r="B6601" s="37">
        <f>'0'!$A$2</f>
        <v>46112</v>
      </c>
      <c r="C6601" s="37" t="s">
        <v>1243</v>
      </c>
      <c r="D6601" s="119" t="str">
        <f>IF(G6601="","",VLOOKUP(G6601,номенклатури!R:T,2,0))</f>
        <v/>
      </c>
      <c r="E6601" s="333" t="str">
        <f>IF(G6601="","",VLOOKUP(G6601,номенклатури!R:T,3,0))</f>
        <v/>
      </c>
      <c r="F6601" s="159" t="str">
        <f>IF(G6601="","",IF(ISERROR(VLOOKUP(G6601,номенклатури!V:V,1,0)),E6601*H6601,E6601*I6601))</f>
        <v/>
      </c>
      <c r="G6601" s="14"/>
      <c r="H6601" s="15"/>
      <c r="I6601" s="15"/>
      <c r="J6601" s="15"/>
      <c r="K6601" s="15"/>
      <c r="L6601" s="217"/>
      <c r="M6601" s="22"/>
      <c r="N6601" s="119" t="str">
        <f>IF(G6601="","",VLOOKUP(G6601,номенклатури!R:U,4,0))</f>
        <v/>
      </c>
      <c r="O6601" s="119" t="str">
        <f>IF(M6601="","",VLOOKUP(M6601,'14'!D:D,1,0))</f>
        <v/>
      </c>
    </row>
    <row r="6602" spans="1:15" ht="12.75" customHeight="1" x14ac:dyDescent="0.2">
      <c r="A6602" s="36" t="str">
        <f>'0'!$A$4</f>
        <v>………………..</v>
      </c>
      <c r="B6602" s="37">
        <f>'0'!$A$2</f>
        <v>46112</v>
      </c>
      <c r="C6602" s="37" t="s">
        <v>1243</v>
      </c>
      <c r="D6602" s="119" t="str">
        <f>IF(G6602="","",VLOOKUP(G6602,номенклатури!R:T,2,0))</f>
        <v/>
      </c>
      <c r="E6602" s="333" t="str">
        <f>IF(G6602="","",VLOOKUP(G6602,номенклатури!R:T,3,0))</f>
        <v/>
      </c>
      <c r="F6602" s="159" t="str">
        <f>IF(G6602="","",IF(ISERROR(VLOOKUP(G6602,номенклатури!V:V,1,0)),E6602*H6602,E6602*I6602))</f>
        <v/>
      </c>
      <c r="G6602" s="14"/>
      <c r="H6602" s="15"/>
      <c r="I6602" s="15"/>
      <c r="J6602" s="15"/>
      <c r="K6602" s="15"/>
      <c r="L6602" s="217"/>
      <c r="M6602" s="22"/>
      <c r="N6602" s="119" t="str">
        <f>IF(G6602="","",VLOOKUP(G6602,номенклатури!R:U,4,0))</f>
        <v/>
      </c>
      <c r="O6602" s="119" t="str">
        <f>IF(M6602="","",VLOOKUP(M6602,'14'!D:D,1,0))</f>
        <v/>
      </c>
    </row>
    <row r="6603" spans="1:15" ht="12.75" customHeight="1" x14ac:dyDescent="0.2">
      <c r="A6603" s="36" t="str">
        <f>'0'!$A$4</f>
        <v>………………..</v>
      </c>
      <c r="B6603" s="37">
        <f>'0'!$A$2</f>
        <v>46112</v>
      </c>
      <c r="C6603" s="37" t="s">
        <v>1243</v>
      </c>
      <c r="D6603" s="119" t="str">
        <f>IF(G6603="","",VLOOKUP(G6603,номенклатури!R:T,2,0))</f>
        <v/>
      </c>
      <c r="E6603" s="333" t="str">
        <f>IF(G6603="","",VLOOKUP(G6603,номенклатури!R:T,3,0))</f>
        <v/>
      </c>
      <c r="F6603" s="159" t="str">
        <f>IF(G6603="","",IF(ISERROR(VLOOKUP(G6603,номенклатури!V:V,1,0)),E6603*H6603,E6603*I6603))</f>
        <v/>
      </c>
      <c r="G6603" s="14"/>
      <c r="H6603" s="15"/>
      <c r="I6603" s="15"/>
      <c r="J6603" s="15"/>
      <c r="K6603" s="15"/>
      <c r="L6603" s="217"/>
      <c r="M6603" s="22"/>
      <c r="N6603" s="119" t="str">
        <f>IF(G6603="","",VLOOKUP(G6603,номенклатури!R:U,4,0))</f>
        <v/>
      </c>
      <c r="O6603" s="119" t="str">
        <f>IF(M6603="","",VLOOKUP(M6603,'14'!D:D,1,0))</f>
        <v/>
      </c>
    </row>
    <row r="6604" spans="1:15" ht="12.75" customHeight="1" x14ac:dyDescent="0.2">
      <c r="A6604" s="36" t="str">
        <f>'0'!$A$4</f>
        <v>………………..</v>
      </c>
      <c r="B6604" s="37">
        <f>'0'!$A$2</f>
        <v>46112</v>
      </c>
      <c r="C6604" s="37" t="s">
        <v>1243</v>
      </c>
      <c r="D6604" s="119" t="str">
        <f>IF(G6604="","",VLOOKUP(G6604,номенклатури!R:T,2,0))</f>
        <v/>
      </c>
      <c r="E6604" s="333" t="str">
        <f>IF(G6604="","",VLOOKUP(G6604,номенклатури!R:T,3,0))</f>
        <v/>
      </c>
      <c r="F6604" s="159" t="str">
        <f>IF(G6604="","",IF(ISERROR(VLOOKUP(G6604,номенклатури!V:V,1,0)),E6604*H6604,E6604*I6604))</f>
        <v/>
      </c>
      <c r="G6604" s="14"/>
      <c r="H6604" s="15"/>
      <c r="I6604" s="15"/>
      <c r="J6604" s="15"/>
      <c r="K6604" s="15"/>
      <c r="L6604" s="217"/>
      <c r="M6604" s="22"/>
      <c r="N6604" s="119" t="str">
        <f>IF(G6604="","",VLOOKUP(G6604,номенклатури!R:U,4,0))</f>
        <v/>
      </c>
      <c r="O6604" s="119" t="str">
        <f>IF(M6604="","",VLOOKUP(M6604,'14'!D:D,1,0))</f>
        <v/>
      </c>
    </row>
    <row r="6605" spans="1:15" ht="12.75" customHeight="1" x14ac:dyDescent="0.2">
      <c r="A6605" s="36" t="str">
        <f>'0'!$A$4</f>
        <v>………………..</v>
      </c>
      <c r="B6605" s="37">
        <f>'0'!$A$2</f>
        <v>46112</v>
      </c>
      <c r="C6605" s="37" t="s">
        <v>1243</v>
      </c>
      <c r="D6605" s="119" t="str">
        <f>IF(G6605="","",VLOOKUP(G6605,номенклатури!R:T,2,0))</f>
        <v/>
      </c>
      <c r="E6605" s="333" t="str">
        <f>IF(G6605="","",VLOOKUP(G6605,номенклатури!R:T,3,0))</f>
        <v/>
      </c>
      <c r="F6605" s="159" t="str">
        <f>IF(G6605="","",IF(ISERROR(VLOOKUP(G6605,номенклатури!V:V,1,0)),E6605*H6605,E6605*I6605))</f>
        <v/>
      </c>
      <c r="G6605" s="14"/>
      <c r="H6605" s="15"/>
      <c r="I6605" s="15"/>
      <c r="J6605" s="15"/>
      <c r="K6605" s="15"/>
      <c r="L6605" s="217"/>
      <c r="M6605" s="22"/>
      <c r="N6605" s="119" t="str">
        <f>IF(G6605="","",VLOOKUP(G6605,номенклатури!R:U,4,0))</f>
        <v/>
      </c>
      <c r="O6605" s="119" t="str">
        <f>IF(M6605="","",VLOOKUP(M6605,'14'!D:D,1,0))</f>
        <v/>
      </c>
    </row>
    <row r="6606" spans="1:15" ht="12.75" customHeight="1" x14ac:dyDescent="0.2">
      <c r="A6606" s="36" t="str">
        <f>'0'!$A$4</f>
        <v>………………..</v>
      </c>
      <c r="B6606" s="37">
        <f>'0'!$A$2</f>
        <v>46112</v>
      </c>
      <c r="C6606" s="37" t="s">
        <v>1243</v>
      </c>
      <c r="D6606" s="119" t="str">
        <f>IF(G6606="","",VLOOKUP(G6606,номенклатури!R:T,2,0))</f>
        <v/>
      </c>
      <c r="E6606" s="333" t="str">
        <f>IF(G6606="","",VLOOKUP(G6606,номенклатури!R:T,3,0))</f>
        <v/>
      </c>
      <c r="F6606" s="159" t="str">
        <f>IF(G6606="","",IF(ISERROR(VLOOKUP(G6606,номенклатури!V:V,1,0)),E6606*H6606,E6606*I6606))</f>
        <v/>
      </c>
      <c r="G6606" s="14"/>
      <c r="H6606" s="15"/>
      <c r="I6606" s="15"/>
      <c r="J6606" s="15"/>
      <c r="K6606" s="15"/>
      <c r="L6606" s="217"/>
      <c r="M6606" s="22"/>
      <c r="N6606" s="119" t="str">
        <f>IF(G6606="","",VLOOKUP(G6606,номенклатури!R:U,4,0))</f>
        <v/>
      </c>
      <c r="O6606" s="119" t="str">
        <f>IF(M6606="","",VLOOKUP(M6606,'14'!D:D,1,0))</f>
        <v/>
      </c>
    </row>
    <row r="6607" spans="1:15" ht="12.75" customHeight="1" x14ac:dyDescent="0.2">
      <c r="A6607" s="36" t="str">
        <f>'0'!$A$4</f>
        <v>………………..</v>
      </c>
      <c r="B6607" s="37">
        <f>'0'!$A$2</f>
        <v>46112</v>
      </c>
      <c r="C6607" s="37" t="s">
        <v>1243</v>
      </c>
      <c r="D6607" s="119" t="str">
        <f>IF(G6607="","",VLOOKUP(G6607,номенклатури!R:T,2,0))</f>
        <v/>
      </c>
      <c r="E6607" s="333" t="str">
        <f>IF(G6607="","",VLOOKUP(G6607,номенклатури!R:T,3,0))</f>
        <v/>
      </c>
      <c r="F6607" s="159" t="str">
        <f>IF(G6607="","",IF(ISERROR(VLOOKUP(G6607,номенклатури!V:V,1,0)),E6607*H6607,E6607*I6607))</f>
        <v/>
      </c>
      <c r="G6607" s="14"/>
      <c r="H6607" s="15"/>
      <c r="I6607" s="15"/>
      <c r="J6607" s="15"/>
      <c r="K6607" s="15"/>
      <c r="L6607" s="217"/>
      <c r="M6607" s="22"/>
      <c r="N6607" s="119" t="str">
        <f>IF(G6607="","",VLOOKUP(G6607,номенклатури!R:U,4,0))</f>
        <v/>
      </c>
      <c r="O6607" s="119" t="str">
        <f>IF(M6607="","",VLOOKUP(M6607,'14'!D:D,1,0))</f>
        <v/>
      </c>
    </row>
    <row r="6608" spans="1:15" ht="12.75" customHeight="1" x14ac:dyDescent="0.2">
      <c r="A6608" s="36" t="str">
        <f>'0'!$A$4</f>
        <v>………………..</v>
      </c>
      <c r="B6608" s="37">
        <f>'0'!$A$2</f>
        <v>46112</v>
      </c>
      <c r="C6608" s="37" t="s">
        <v>1243</v>
      </c>
      <c r="D6608" s="119" t="str">
        <f>IF(G6608="","",VLOOKUP(G6608,номенклатури!R:T,2,0))</f>
        <v/>
      </c>
      <c r="E6608" s="333" t="str">
        <f>IF(G6608="","",VLOOKUP(G6608,номенклатури!R:T,3,0))</f>
        <v/>
      </c>
      <c r="F6608" s="159" t="str">
        <f>IF(G6608="","",IF(ISERROR(VLOOKUP(G6608,номенклатури!V:V,1,0)),E6608*H6608,E6608*I6608))</f>
        <v/>
      </c>
      <c r="G6608" s="14"/>
      <c r="H6608" s="15"/>
      <c r="I6608" s="15"/>
      <c r="J6608" s="15"/>
      <c r="K6608" s="15"/>
      <c r="L6608" s="217"/>
      <c r="M6608" s="22"/>
      <c r="N6608" s="119" t="str">
        <f>IF(G6608="","",VLOOKUP(G6608,номенклатури!R:U,4,0))</f>
        <v/>
      </c>
      <c r="O6608" s="119" t="str">
        <f>IF(M6608="","",VLOOKUP(M6608,'14'!D:D,1,0))</f>
        <v/>
      </c>
    </row>
    <row r="6609" spans="1:15" ht="12.75" customHeight="1" x14ac:dyDescent="0.2">
      <c r="A6609" s="36" t="str">
        <f>'0'!$A$4</f>
        <v>………………..</v>
      </c>
      <c r="B6609" s="37">
        <f>'0'!$A$2</f>
        <v>46112</v>
      </c>
      <c r="C6609" s="37" t="s">
        <v>1243</v>
      </c>
      <c r="D6609" s="119" t="str">
        <f>IF(G6609="","",VLOOKUP(G6609,номенклатури!R:T,2,0))</f>
        <v/>
      </c>
      <c r="E6609" s="333" t="str">
        <f>IF(G6609="","",VLOOKUP(G6609,номенклатури!R:T,3,0))</f>
        <v/>
      </c>
      <c r="F6609" s="159" t="str">
        <f>IF(G6609="","",IF(ISERROR(VLOOKUP(G6609,номенклатури!V:V,1,0)),E6609*H6609,E6609*I6609))</f>
        <v/>
      </c>
      <c r="G6609" s="14"/>
      <c r="H6609" s="15"/>
      <c r="I6609" s="15"/>
      <c r="J6609" s="15"/>
      <c r="K6609" s="15"/>
      <c r="L6609" s="217"/>
      <c r="M6609" s="22"/>
      <c r="N6609" s="119" t="str">
        <f>IF(G6609="","",VLOOKUP(G6609,номенклатури!R:U,4,0))</f>
        <v/>
      </c>
      <c r="O6609" s="119" t="str">
        <f>IF(M6609="","",VLOOKUP(M6609,'14'!D:D,1,0))</f>
        <v/>
      </c>
    </row>
    <row r="6610" spans="1:15" ht="12.75" customHeight="1" x14ac:dyDescent="0.2">
      <c r="A6610" s="36" t="str">
        <f>'0'!$A$4</f>
        <v>………………..</v>
      </c>
      <c r="B6610" s="37">
        <f>'0'!$A$2</f>
        <v>46112</v>
      </c>
      <c r="C6610" s="37" t="s">
        <v>1243</v>
      </c>
      <c r="D6610" s="119" t="str">
        <f>IF(G6610="","",VLOOKUP(G6610,номенклатури!R:T,2,0))</f>
        <v/>
      </c>
      <c r="E6610" s="333" t="str">
        <f>IF(G6610="","",VLOOKUP(G6610,номенклатури!R:T,3,0))</f>
        <v/>
      </c>
      <c r="F6610" s="159" t="str">
        <f>IF(G6610="","",IF(ISERROR(VLOOKUP(G6610,номенклатури!V:V,1,0)),E6610*H6610,E6610*I6610))</f>
        <v/>
      </c>
      <c r="G6610" s="14"/>
      <c r="H6610" s="15"/>
      <c r="I6610" s="15"/>
      <c r="J6610" s="15"/>
      <c r="K6610" s="15"/>
      <c r="L6610" s="217"/>
      <c r="M6610" s="22"/>
      <c r="N6610" s="119" t="str">
        <f>IF(G6610="","",VLOOKUP(G6610,номенклатури!R:U,4,0))</f>
        <v/>
      </c>
      <c r="O6610" s="119" t="str">
        <f>IF(M6610="","",VLOOKUP(M6610,'14'!D:D,1,0))</f>
        <v/>
      </c>
    </row>
    <row r="6611" spans="1:15" ht="12.75" customHeight="1" x14ac:dyDescent="0.2">
      <c r="A6611" s="36" t="str">
        <f>'0'!$A$4</f>
        <v>………………..</v>
      </c>
      <c r="B6611" s="37">
        <f>'0'!$A$2</f>
        <v>46112</v>
      </c>
      <c r="C6611" s="37" t="s">
        <v>1243</v>
      </c>
      <c r="D6611" s="119" t="str">
        <f>IF(G6611="","",VLOOKUP(G6611,номенклатури!R:T,2,0))</f>
        <v/>
      </c>
      <c r="E6611" s="333" t="str">
        <f>IF(G6611="","",VLOOKUP(G6611,номенклатури!R:T,3,0))</f>
        <v/>
      </c>
      <c r="F6611" s="159" t="str">
        <f>IF(G6611="","",IF(ISERROR(VLOOKUP(G6611,номенклатури!V:V,1,0)),E6611*H6611,E6611*I6611))</f>
        <v/>
      </c>
      <c r="G6611" s="14"/>
      <c r="H6611" s="15"/>
      <c r="I6611" s="15"/>
      <c r="J6611" s="15"/>
      <c r="K6611" s="15"/>
      <c r="L6611" s="217"/>
      <c r="M6611" s="22"/>
      <c r="N6611" s="119" t="str">
        <f>IF(G6611="","",VLOOKUP(G6611,номенклатури!R:U,4,0))</f>
        <v/>
      </c>
      <c r="O6611" s="119" t="str">
        <f>IF(M6611="","",VLOOKUP(M6611,'14'!D:D,1,0))</f>
        <v/>
      </c>
    </row>
    <row r="6612" spans="1:15" ht="12.75" customHeight="1" x14ac:dyDescent="0.2">
      <c r="A6612" s="36" t="str">
        <f>'0'!$A$4</f>
        <v>………………..</v>
      </c>
      <c r="B6612" s="37">
        <f>'0'!$A$2</f>
        <v>46112</v>
      </c>
      <c r="C6612" s="37" t="s">
        <v>1243</v>
      </c>
      <c r="D6612" s="119" t="str">
        <f>IF(G6612="","",VLOOKUP(G6612,номенклатури!R:T,2,0))</f>
        <v/>
      </c>
      <c r="E6612" s="333" t="str">
        <f>IF(G6612="","",VLOOKUP(G6612,номенклатури!R:T,3,0))</f>
        <v/>
      </c>
      <c r="F6612" s="159" t="str">
        <f>IF(G6612="","",IF(ISERROR(VLOOKUP(G6612,номенклатури!V:V,1,0)),E6612*H6612,E6612*I6612))</f>
        <v/>
      </c>
      <c r="G6612" s="14"/>
      <c r="H6612" s="15"/>
      <c r="I6612" s="15"/>
      <c r="J6612" s="15"/>
      <c r="K6612" s="15"/>
      <c r="L6612" s="217"/>
      <c r="M6612" s="22"/>
      <c r="N6612" s="119" t="str">
        <f>IF(G6612="","",VLOOKUP(G6612,номенклатури!R:U,4,0))</f>
        <v/>
      </c>
      <c r="O6612" s="119" t="str">
        <f>IF(M6612="","",VLOOKUP(M6612,'14'!D:D,1,0))</f>
        <v/>
      </c>
    </row>
    <row r="6613" spans="1:15" ht="12.75" customHeight="1" x14ac:dyDescent="0.2">
      <c r="A6613" s="36" t="str">
        <f>'0'!$A$4</f>
        <v>………………..</v>
      </c>
      <c r="B6613" s="37">
        <f>'0'!$A$2</f>
        <v>46112</v>
      </c>
      <c r="C6613" s="37" t="s">
        <v>1243</v>
      </c>
      <c r="D6613" s="119" t="str">
        <f>IF(G6613="","",VLOOKUP(G6613,номенклатури!R:T,2,0))</f>
        <v/>
      </c>
      <c r="E6613" s="333" t="str">
        <f>IF(G6613="","",VLOOKUP(G6613,номенклатури!R:T,3,0))</f>
        <v/>
      </c>
      <c r="F6613" s="159" t="str">
        <f>IF(G6613="","",IF(ISERROR(VLOOKUP(G6613,номенклатури!V:V,1,0)),E6613*H6613,E6613*I6613))</f>
        <v/>
      </c>
      <c r="G6613" s="14"/>
      <c r="H6613" s="15"/>
      <c r="I6613" s="15"/>
      <c r="J6613" s="15"/>
      <c r="K6613" s="15"/>
      <c r="L6613" s="217"/>
      <c r="M6613" s="22"/>
      <c r="N6613" s="119" t="str">
        <f>IF(G6613="","",VLOOKUP(G6613,номенклатури!R:U,4,0))</f>
        <v/>
      </c>
      <c r="O6613" s="119" t="str">
        <f>IF(M6613="","",VLOOKUP(M6613,'14'!D:D,1,0))</f>
        <v/>
      </c>
    </row>
    <row r="6614" spans="1:15" ht="12.75" customHeight="1" x14ac:dyDescent="0.2">
      <c r="A6614" s="36" t="str">
        <f>'0'!$A$4</f>
        <v>………………..</v>
      </c>
      <c r="B6614" s="37">
        <f>'0'!$A$2</f>
        <v>46112</v>
      </c>
      <c r="C6614" s="37" t="s">
        <v>1243</v>
      </c>
      <c r="D6614" s="119" t="str">
        <f>IF(G6614="","",VLOOKUP(G6614,номенклатури!R:T,2,0))</f>
        <v/>
      </c>
      <c r="E6614" s="333" t="str">
        <f>IF(G6614="","",VLOOKUP(G6614,номенклатури!R:T,3,0))</f>
        <v/>
      </c>
      <c r="F6614" s="159" t="str">
        <f>IF(G6614="","",IF(ISERROR(VLOOKUP(G6614,номенклатури!V:V,1,0)),E6614*H6614,E6614*I6614))</f>
        <v/>
      </c>
      <c r="G6614" s="14"/>
      <c r="H6614" s="15"/>
      <c r="I6614" s="15"/>
      <c r="J6614" s="15"/>
      <c r="K6614" s="15"/>
      <c r="L6614" s="217"/>
      <c r="M6614" s="22"/>
      <c r="N6614" s="119" t="str">
        <f>IF(G6614="","",VLOOKUP(G6614,номенклатури!R:U,4,0))</f>
        <v/>
      </c>
      <c r="O6614" s="119" t="str">
        <f>IF(M6614="","",VLOOKUP(M6614,'14'!D:D,1,0))</f>
        <v/>
      </c>
    </row>
    <row r="6615" spans="1:15" ht="12.75" customHeight="1" x14ac:dyDescent="0.2">
      <c r="A6615" s="36" t="str">
        <f>'0'!$A$4</f>
        <v>………………..</v>
      </c>
      <c r="B6615" s="37">
        <f>'0'!$A$2</f>
        <v>46112</v>
      </c>
      <c r="C6615" s="37" t="s">
        <v>1243</v>
      </c>
      <c r="D6615" s="119" t="str">
        <f>IF(G6615="","",VLOOKUP(G6615,номенклатури!R:T,2,0))</f>
        <v/>
      </c>
      <c r="E6615" s="333" t="str">
        <f>IF(G6615="","",VLOOKUP(G6615,номенклатури!R:T,3,0))</f>
        <v/>
      </c>
      <c r="F6615" s="159" t="str">
        <f>IF(G6615="","",IF(ISERROR(VLOOKUP(G6615,номенклатури!V:V,1,0)),E6615*H6615,E6615*I6615))</f>
        <v/>
      </c>
      <c r="G6615" s="14"/>
      <c r="H6615" s="15"/>
      <c r="I6615" s="15"/>
      <c r="J6615" s="15"/>
      <c r="K6615" s="15"/>
      <c r="L6615" s="217"/>
      <c r="M6615" s="22"/>
      <c r="N6615" s="119" t="str">
        <f>IF(G6615="","",VLOOKUP(G6615,номенклатури!R:U,4,0))</f>
        <v/>
      </c>
      <c r="O6615" s="119" t="str">
        <f>IF(M6615="","",VLOOKUP(M6615,'14'!D:D,1,0))</f>
        <v/>
      </c>
    </row>
    <row r="6616" spans="1:15" ht="12.75" customHeight="1" x14ac:dyDescent="0.2">
      <c r="A6616" s="36" t="str">
        <f>'0'!$A$4</f>
        <v>………………..</v>
      </c>
      <c r="B6616" s="37">
        <f>'0'!$A$2</f>
        <v>46112</v>
      </c>
      <c r="C6616" s="37" t="s">
        <v>1243</v>
      </c>
      <c r="D6616" s="119" t="str">
        <f>IF(G6616="","",VLOOKUP(G6616,номенклатури!R:T,2,0))</f>
        <v/>
      </c>
      <c r="E6616" s="333" t="str">
        <f>IF(G6616="","",VLOOKUP(G6616,номенклатури!R:T,3,0))</f>
        <v/>
      </c>
      <c r="F6616" s="159" t="str">
        <f>IF(G6616="","",IF(ISERROR(VLOOKUP(G6616,номенклатури!V:V,1,0)),E6616*H6616,E6616*I6616))</f>
        <v/>
      </c>
      <c r="G6616" s="14"/>
      <c r="H6616" s="15"/>
      <c r="I6616" s="15"/>
      <c r="J6616" s="15"/>
      <c r="K6616" s="15"/>
      <c r="L6616" s="217"/>
      <c r="M6616" s="22"/>
      <c r="N6616" s="119" t="str">
        <f>IF(G6616="","",VLOOKUP(G6616,номенклатури!R:U,4,0))</f>
        <v/>
      </c>
      <c r="O6616" s="119" t="str">
        <f>IF(M6616="","",VLOOKUP(M6616,'14'!D:D,1,0))</f>
        <v/>
      </c>
    </row>
    <row r="6617" spans="1:15" ht="12.75" customHeight="1" x14ac:dyDescent="0.2">
      <c r="A6617" s="36" t="str">
        <f>'0'!$A$4</f>
        <v>………………..</v>
      </c>
      <c r="B6617" s="37">
        <f>'0'!$A$2</f>
        <v>46112</v>
      </c>
      <c r="C6617" s="37" t="s">
        <v>1243</v>
      </c>
      <c r="D6617" s="119" t="str">
        <f>IF(G6617="","",VLOOKUP(G6617,номенклатури!R:T,2,0))</f>
        <v/>
      </c>
      <c r="E6617" s="333" t="str">
        <f>IF(G6617="","",VLOOKUP(G6617,номенклатури!R:T,3,0))</f>
        <v/>
      </c>
      <c r="F6617" s="159" t="str">
        <f>IF(G6617="","",IF(ISERROR(VLOOKUP(G6617,номенклатури!V:V,1,0)),E6617*H6617,E6617*I6617))</f>
        <v/>
      </c>
      <c r="G6617" s="14"/>
      <c r="H6617" s="15"/>
      <c r="I6617" s="15"/>
      <c r="J6617" s="15"/>
      <c r="K6617" s="15"/>
      <c r="L6617" s="217"/>
      <c r="M6617" s="22"/>
      <c r="N6617" s="119" t="str">
        <f>IF(G6617="","",VLOOKUP(G6617,номенклатури!R:U,4,0))</f>
        <v/>
      </c>
      <c r="O6617" s="119" t="str">
        <f>IF(M6617="","",VLOOKUP(M6617,'14'!D:D,1,0))</f>
        <v/>
      </c>
    </row>
    <row r="6618" spans="1:15" ht="12.75" customHeight="1" x14ac:dyDescent="0.2">
      <c r="A6618" s="36" t="str">
        <f>'0'!$A$4</f>
        <v>………………..</v>
      </c>
      <c r="B6618" s="37">
        <f>'0'!$A$2</f>
        <v>46112</v>
      </c>
      <c r="C6618" s="37" t="s">
        <v>1243</v>
      </c>
      <c r="D6618" s="119" t="str">
        <f>IF(G6618="","",VLOOKUP(G6618,номенклатури!R:T,2,0))</f>
        <v/>
      </c>
      <c r="E6618" s="333" t="str">
        <f>IF(G6618="","",VLOOKUP(G6618,номенклатури!R:T,3,0))</f>
        <v/>
      </c>
      <c r="F6618" s="159" t="str">
        <f>IF(G6618="","",IF(ISERROR(VLOOKUP(G6618,номенклатури!V:V,1,0)),E6618*H6618,E6618*I6618))</f>
        <v/>
      </c>
      <c r="G6618" s="14"/>
      <c r="H6618" s="15"/>
      <c r="I6618" s="15"/>
      <c r="J6618" s="15"/>
      <c r="K6618" s="15"/>
      <c r="L6618" s="217"/>
      <c r="M6618" s="22"/>
      <c r="N6618" s="119" t="str">
        <f>IF(G6618="","",VLOOKUP(G6618,номенклатури!R:U,4,0))</f>
        <v/>
      </c>
      <c r="O6618" s="119" t="str">
        <f>IF(M6618="","",VLOOKUP(M6618,'14'!D:D,1,0))</f>
        <v/>
      </c>
    </row>
    <row r="6619" spans="1:15" ht="12.75" customHeight="1" x14ac:dyDescent="0.2">
      <c r="A6619" s="36" t="str">
        <f>'0'!$A$4</f>
        <v>………………..</v>
      </c>
      <c r="B6619" s="37">
        <f>'0'!$A$2</f>
        <v>46112</v>
      </c>
      <c r="C6619" s="37" t="s">
        <v>1243</v>
      </c>
      <c r="D6619" s="119" t="str">
        <f>IF(G6619="","",VLOOKUP(G6619,номенклатури!R:T,2,0))</f>
        <v/>
      </c>
      <c r="E6619" s="333" t="str">
        <f>IF(G6619="","",VLOOKUP(G6619,номенклатури!R:T,3,0))</f>
        <v/>
      </c>
      <c r="F6619" s="159" t="str">
        <f>IF(G6619="","",IF(ISERROR(VLOOKUP(G6619,номенклатури!V:V,1,0)),E6619*H6619,E6619*I6619))</f>
        <v/>
      </c>
      <c r="G6619" s="14"/>
      <c r="H6619" s="15"/>
      <c r="I6619" s="15"/>
      <c r="J6619" s="15"/>
      <c r="K6619" s="15"/>
      <c r="L6619" s="217"/>
      <c r="M6619" s="22"/>
      <c r="N6619" s="119" t="str">
        <f>IF(G6619="","",VLOOKUP(G6619,номенклатури!R:U,4,0))</f>
        <v/>
      </c>
      <c r="O6619" s="119" t="str">
        <f>IF(M6619="","",VLOOKUP(M6619,'14'!D:D,1,0))</f>
        <v/>
      </c>
    </row>
    <row r="6620" spans="1:15" ht="12.75" customHeight="1" x14ac:dyDescent="0.2">
      <c r="A6620" s="36" t="str">
        <f>'0'!$A$4</f>
        <v>………………..</v>
      </c>
      <c r="B6620" s="37">
        <f>'0'!$A$2</f>
        <v>46112</v>
      </c>
      <c r="C6620" s="37" t="s">
        <v>1243</v>
      </c>
      <c r="D6620" s="119" t="str">
        <f>IF(G6620="","",VLOOKUP(G6620,номенклатури!R:T,2,0))</f>
        <v/>
      </c>
      <c r="E6620" s="333" t="str">
        <f>IF(G6620="","",VLOOKUP(G6620,номенклатури!R:T,3,0))</f>
        <v/>
      </c>
      <c r="F6620" s="159" t="str">
        <f>IF(G6620="","",IF(ISERROR(VLOOKUP(G6620,номенклатури!V:V,1,0)),E6620*H6620,E6620*I6620))</f>
        <v/>
      </c>
      <c r="G6620" s="14"/>
      <c r="H6620" s="15"/>
      <c r="I6620" s="15"/>
      <c r="J6620" s="15"/>
      <c r="K6620" s="15"/>
      <c r="L6620" s="217"/>
      <c r="M6620" s="22"/>
      <c r="N6620" s="119" t="str">
        <f>IF(G6620="","",VLOOKUP(G6620,номенклатури!R:U,4,0))</f>
        <v/>
      </c>
      <c r="O6620" s="119" t="str">
        <f>IF(M6620="","",VLOOKUP(M6620,'14'!D:D,1,0))</f>
        <v/>
      </c>
    </row>
    <row r="6621" spans="1:15" ht="12.75" customHeight="1" x14ac:dyDescent="0.2">
      <c r="A6621" s="36" t="str">
        <f>'0'!$A$4</f>
        <v>………………..</v>
      </c>
      <c r="B6621" s="37">
        <f>'0'!$A$2</f>
        <v>46112</v>
      </c>
      <c r="C6621" s="37" t="s">
        <v>1243</v>
      </c>
      <c r="D6621" s="119" t="str">
        <f>IF(G6621="","",VLOOKUP(G6621,номенклатури!R:T,2,0))</f>
        <v/>
      </c>
      <c r="E6621" s="333" t="str">
        <f>IF(G6621="","",VLOOKUP(G6621,номенклатури!R:T,3,0))</f>
        <v/>
      </c>
      <c r="F6621" s="159" t="str">
        <f>IF(G6621="","",IF(ISERROR(VLOOKUP(G6621,номенклатури!V:V,1,0)),E6621*H6621,E6621*I6621))</f>
        <v/>
      </c>
      <c r="G6621" s="14"/>
      <c r="H6621" s="15"/>
      <c r="I6621" s="15"/>
      <c r="J6621" s="15"/>
      <c r="K6621" s="15"/>
      <c r="L6621" s="217"/>
      <c r="M6621" s="22"/>
      <c r="N6621" s="119" t="str">
        <f>IF(G6621="","",VLOOKUP(G6621,номенклатури!R:U,4,0))</f>
        <v/>
      </c>
      <c r="O6621" s="119" t="str">
        <f>IF(M6621="","",VLOOKUP(M6621,'14'!D:D,1,0))</f>
        <v/>
      </c>
    </row>
    <row r="6622" spans="1:15" ht="12.75" customHeight="1" x14ac:dyDescent="0.2">
      <c r="A6622" s="36" t="str">
        <f>'0'!$A$4</f>
        <v>………………..</v>
      </c>
      <c r="B6622" s="37">
        <f>'0'!$A$2</f>
        <v>46112</v>
      </c>
      <c r="C6622" s="37" t="s">
        <v>1243</v>
      </c>
      <c r="D6622" s="119" t="str">
        <f>IF(G6622="","",VLOOKUP(G6622,номенклатури!R:T,2,0))</f>
        <v/>
      </c>
      <c r="E6622" s="333" t="str">
        <f>IF(G6622="","",VLOOKUP(G6622,номенклатури!R:T,3,0))</f>
        <v/>
      </c>
      <c r="F6622" s="159" t="str">
        <f>IF(G6622="","",IF(ISERROR(VLOOKUP(G6622,номенклатури!V:V,1,0)),E6622*H6622,E6622*I6622))</f>
        <v/>
      </c>
      <c r="G6622" s="14"/>
      <c r="H6622" s="15"/>
      <c r="I6622" s="15"/>
      <c r="J6622" s="15"/>
      <c r="K6622" s="15"/>
      <c r="L6622" s="217"/>
      <c r="M6622" s="22"/>
      <c r="N6622" s="119" t="str">
        <f>IF(G6622="","",VLOOKUP(G6622,номенклатури!R:U,4,0))</f>
        <v/>
      </c>
      <c r="O6622" s="119" t="str">
        <f>IF(M6622="","",VLOOKUP(M6622,'14'!D:D,1,0))</f>
        <v/>
      </c>
    </row>
    <row r="6623" spans="1:15" ht="12.75" customHeight="1" x14ac:dyDescent="0.2">
      <c r="A6623" s="36" t="str">
        <f>'0'!$A$4</f>
        <v>………………..</v>
      </c>
      <c r="B6623" s="37">
        <f>'0'!$A$2</f>
        <v>46112</v>
      </c>
      <c r="C6623" s="37" t="s">
        <v>1243</v>
      </c>
      <c r="D6623" s="119" t="str">
        <f>IF(G6623="","",VLOOKUP(G6623,номенклатури!R:T,2,0))</f>
        <v/>
      </c>
      <c r="E6623" s="333" t="str">
        <f>IF(G6623="","",VLOOKUP(G6623,номенклатури!R:T,3,0))</f>
        <v/>
      </c>
      <c r="F6623" s="159" t="str">
        <f>IF(G6623="","",IF(ISERROR(VLOOKUP(G6623,номенклатури!V:V,1,0)),E6623*H6623,E6623*I6623))</f>
        <v/>
      </c>
      <c r="G6623" s="14"/>
      <c r="H6623" s="15"/>
      <c r="I6623" s="15"/>
      <c r="J6623" s="15"/>
      <c r="K6623" s="15"/>
      <c r="L6623" s="217"/>
      <c r="M6623" s="22"/>
      <c r="N6623" s="119" t="str">
        <f>IF(G6623="","",VLOOKUP(G6623,номенклатури!R:U,4,0))</f>
        <v/>
      </c>
      <c r="O6623" s="119" t="str">
        <f>IF(M6623="","",VLOOKUP(M6623,'14'!D:D,1,0))</f>
        <v/>
      </c>
    </row>
    <row r="6624" spans="1:15" ht="12.75" customHeight="1" x14ac:dyDescent="0.2">
      <c r="A6624" s="36" t="str">
        <f>'0'!$A$4</f>
        <v>………………..</v>
      </c>
      <c r="B6624" s="37">
        <f>'0'!$A$2</f>
        <v>46112</v>
      </c>
      <c r="C6624" s="37" t="s">
        <v>1243</v>
      </c>
      <c r="D6624" s="119" t="str">
        <f>IF(G6624="","",VLOOKUP(G6624,номенклатури!R:T,2,0))</f>
        <v/>
      </c>
      <c r="E6624" s="333" t="str">
        <f>IF(G6624="","",VLOOKUP(G6624,номенклатури!R:T,3,0))</f>
        <v/>
      </c>
      <c r="F6624" s="159" t="str">
        <f>IF(G6624="","",IF(ISERROR(VLOOKUP(G6624,номенклатури!V:V,1,0)),E6624*H6624,E6624*I6624))</f>
        <v/>
      </c>
      <c r="G6624" s="14"/>
      <c r="H6624" s="15"/>
      <c r="I6624" s="15"/>
      <c r="J6624" s="15"/>
      <c r="K6624" s="15"/>
      <c r="L6624" s="217"/>
      <c r="M6624" s="22"/>
      <c r="N6624" s="119" t="str">
        <f>IF(G6624="","",VLOOKUP(G6624,номенклатури!R:U,4,0))</f>
        <v/>
      </c>
      <c r="O6624" s="119" t="str">
        <f>IF(M6624="","",VLOOKUP(M6624,'14'!D:D,1,0))</f>
        <v/>
      </c>
    </row>
    <row r="6625" spans="1:15" ht="12.75" customHeight="1" x14ac:dyDescent="0.2">
      <c r="A6625" s="36" t="str">
        <f>'0'!$A$4</f>
        <v>………………..</v>
      </c>
      <c r="B6625" s="37">
        <f>'0'!$A$2</f>
        <v>46112</v>
      </c>
      <c r="C6625" s="37" t="s">
        <v>1243</v>
      </c>
      <c r="D6625" s="119" t="str">
        <f>IF(G6625="","",VLOOKUP(G6625,номенклатури!R:T,2,0))</f>
        <v/>
      </c>
      <c r="E6625" s="333" t="str">
        <f>IF(G6625="","",VLOOKUP(G6625,номенклатури!R:T,3,0))</f>
        <v/>
      </c>
      <c r="F6625" s="159" t="str">
        <f>IF(G6625="","",IF(ISERROR(VLOOKUP(G6625,номенклатури!V:V,1,0)),E6625*H6625,E6625*I6625))</f>
        <v/>
      </c>
      <c r="G6625" s="14"/>
      <c r="H6625" s="15"/>
      <c r="I6625" s="15"/>
      <c r="J6625" s="15"/>
      <c r="K6625" s="15"/>
      <c r="L6625" s="217"/>
      <c r="M6625" s="22"/>
      <c r="N6625" s="119" t="str">
        <f>IF(G6625="","",VLOOKUP(G6625,номенклатури!R:U,4,0))</f>
        <v/>
      </c>
      <c r="O6625" s="119" t="str">
        <f>IF(M6625="","",VLOOKUP(M6625,'14'!D:D,1,0))</f>
        <v/>
      </c>
    </row>
    <row r="6626" spans="1:15" ht="12.75" customHeight="1" x14ac:dyDescent="0.2">
      <c r="A6626" s="36" t="str">
        <f>'0'!$A$4</f>
        <v>………………..</v>
      </c>
      <c r="B6626" s="37">
        <f>'0'!$A$2</f>
        <v>46112</v>
      </c>
      <c r="C6626" s="37" t="s">
        <v>1243</v>
      </c>
      <c r="D6626" s="119" t="str">
        <f>IF(G6626="","",VLOOKUP(G6626,номенклатури!R:T,2,0))</f>
        <v/>
      </c>
      <c r="E6626" s="333" t="str">
        <f>IF(G6626="","",VLOOKUP(G6626,номенклатури!R:T,3,0))</f>
        <v/>
      </c>
      <c r="F6626" s="159" t="str">
        <f>IF(G6626="","",IF(ISERROR(VLOOKUP(G6626,номенклатури!V:V,1,0)),E6626*H6626,E6626*I6626))</f>
        <v/>
      </c>
      <c r="G6626" s="14"/>
      <c r="H6626" s="15"/>
      <c r="I6626" s="15"/>
      <c r="J6626" s="15"/>
      <c r="K6626" s="15"/>
      <c r="L6626" s="217"/>
      <c r="M6626" s="22"/>
      <c r="N6626" s="119" t="str">
        <f>IF(G6626="","",VLOOKUP(G6626,номенклатури!R:U,4,0))</f>
        <v/>
      </c>
      <c r="O6626" s="119" t="str">
        <f>IF(M6626="","",VLOOKUP(M6626,'14'!D:D,1,0))</f>
        <v/>
      </c>
    </row>
    <row r="6627" spans="1:15" ht="12.75" customHeight="1" x14ac:dyDescent="0.2">
      <c r="A6627" s="36" t="str">
        <f>'0'!$A$4</f>
        <v>………………..</v>
      </c>
      <c r="B6627" s="37">
        <f>'0'!$A$2</f>
        <v>46112</v>
      </c>
      <c r="C6627" s="37" t="s">
        <v>1243</v>
      </c>
      <c r="D6627" s="119" t="str">
        <f>IF(G6627="","",VLOOKUP(G6627,номенклатури!R:T,2,0))</f>
        <v/>
      </c>
      <c r="E6627" s="333" t="str">
        <f>IF(G6627="","",VLOOKUP(G6627,номенклатури!R:T,3,0))</f>
        <v/>
      </c>
      <c r="F6627" s="159" t="str">
        <f>IF(G6627="","",IF(ISERROR(VLOOKUP(G6627,номенклатури!V:V,1,0)),E6627*H6627,E6627*I6627))</f>
        <v/>
      </c>
      <c r="G6627" s="14"/>
      <c r="H6627" s="15"/>
      <c r="I6627" s="15"/>
      <c r="J6627" s="15"/>
      <c r="K6627" s="15"/>
      <c r="L6627" s="217"/>
      <c r="M6627" s="22"/>
      <c r="N6627" s="119" t="str">
        <f>IF(G6627="","",VLOOKUP(G6627,номенклатури!R:U,4,0))</f>
        <v/>
      </c>
      <c r="O6627" s="119" t="str">
        <f>IF(M6627="","",VLOOKUP(M6627,'14'!D:D,1,0))</f>
        <v/>
      </c>
    </row>
    <row r="6628" spans="1:15" ht="12.75" customHeight="1" x14ac:dyDescent="0.2">
      <c r="A6628" s="36" t="str">
        <f>'0'!$A$4</f>
        <v>………………..</v>
      </c>
      <c r="B6628" s="37">
        <f>'0'!$A$2</f>
        <v>46112</v>
      </c>
      <c r="C6628" s="37" t="s">
        <v>1243</v>
      </c>
      <c r="D6628" s="119" t="str">
        <f>IF(G6628="","",VLOOKUP(G6628,номенклатури!R:T,2,0))</f>
        <v/>
      </c>
      <c r="E6628" s="333" t="str">
        <f>IF(G6628="","",VLOOKUP(G6628,номенклатури!R:T,3,0))</f>
        <v/>
      </c>
      <c r="F6628" s="159" t="str">
        <f>IF(G6628="","",IF(ISERROR(VLOOKUP(G6628,номенклатури!V:V,1,0)),E6628*H6628,E6628*I6628))</f>
        <v/>
      </c>
      <c r="G6628" s="14"/>
      <c r="H6628" s="15"/>
      <c r="I6628" s="15"/>
      <c r="J6628" s="15"/>
      <c r="K6628" s="15"/>
      <c r="L6628" s="217"/>
      <c r="M6628" s="22"/>
      <c r="N6628" s="119" t="str">
        <f>IF(G6628="","",VLOOKUP(G6628,номенклатури!R:U,4,0))</f>
        <v/>
      </c>
      <c r="O6628" s="119" t="str">
        <f>IF(M6628="","",VLOOKUP(M6628,'14'!D:D,1,0))</f>
        <v/>
      </c>
    </row>
    <row r="6629" spans="1:15" ht="12.75" customHeight="1" x14ac:dyDescent="0.2">
      <c r="A6629" s="36" t="str">
        <f>'0'!$A$4</f>
        <v>………………..</v>
      </c>
      <c r="B6629" s="37">
        <f>'0'!$A$2</f>
        <v>46112</v>
      </c>
      <c r="C6629" s="37" t="s">
        <v>1243</v>
      </c>
      <c r="D6629" s="119" t="str">
        <f>IF(G6629="","",VLOOKUP(G6629,номенклатури!R:T,2,0))</f>
        <v/>
      </c>
      <c r="E6629" s="333" t="str">
        <f>IF(G6629="","",VLOOKUP(G6629,номенклатури!R:T,3,0))</f>
        <v/>
      </c>
      <c r="F6629" s="159" t="str">
        <f>IF(G6629="","",IF(ISERROR(VLOOKUP(G6629,номенклатури!V:V,1,0)),E6629*H6629,E6629*I6629))</f>
        <v/>
      </c>
      <c r="G6629" s="14"/>
      <c r="H6629" s="15"/>
      <c r="I6629" s="15"/>
      <c r="J6629" s="15"/>
      <c r="K6629" s="15"/>
      <c r="L6629" s="217"/>
      <c r="M6629" s="22"/>
      <c r="N6629" s="119" t="str">
        <f>IF(G6629="","",VLOOKUP(G6629,номенклатури!R:U,4,0))</f>
        <v/>
      </c>
      <c r="O6629" s="119" t="str">
        <f>IF(M6629="","",VLOOKUP(M6629,'14'!D:D,1,0))</f>
        <v/>
      </c>
    </row>
    <row r="6630" spans="1:15" ht="12.75" customHeight="1" x14ac:dyDescent="0.2">
      <c r="A6630" s="36" t="str">
        <f>'0'!$A$4</f>
        <v>………………..</v>
      </c>
      <c r="B6630" s="37">
        <f>'0'!$A$2</f>
        <v>46112</v>
      </c>
      <c r="C6630" s="37" t="s">
        <v>1243</v>
      </c>
      <c r="D6630" s="119" t="str">
        <f>IF(G6630="","",VLOOKUP(G6630,номенклатури!R:T,2,0))</f>
        <v/>
      </c>
      <c r="E6630" s="333" t="str">
        <f>IF(G6630="","",VLOOKUP(G6630,номенклатури!R:T,3,0))</f>
        <v/>
      </c>
      <c r="F6630" s="159" t="str">
        <f>IF(G6630="","",IF(ISERROR(VLOOKUP(G6630,номенклатури!V:V,1,0)),E6630*H6630,E6630*I6630))</f>
        <v/>
      </c>
      <c r="G6630" s="14"/>
      <c r="H6630" s="15"/>
      <c r="I6630" s="15"/>
      <c r="J6630" s="15"/>
      <c r="K6630" s="15"/>
      <c r="L6630" s="217"/>
      <c r="M6630" s="22"/>
      <c r="N6630" s="119" t="str">
        <f>IF(G6630="","",VLOOKUP(G6630,номенклатури!R:U,4,0))</f>
        <v/>
      </c>
      <c r="O6630" s="119" t="str">
        <f>IF(M6630="","",VLOOKUP(M6630,'14'!D:D,1,0))</f>
        <v/>
      </c>
    </row>
    <row r="6631" spans="1:15" ht="12.75" customHeight="1" x14ac:dyDescent="0.2">
      <c r="A6631" s="36" t="str">
        <f>'0'!$A$4</f>
        <v>………………..</v>
      </c>
      <c r="B6631" s="37">
        <f>'0'!$A$2</f>
        <v>46112</v>
      </c>
      <c r="C6631" s="37" t="s">
        <v>1243</v>
      </c>
      <c r="D6631" s="119" t="str">
        <f>IF(G6631="","",VLOOKUP(G6631,номенклатури!R:T,2,0))</f>
        <v/>
      </c>
      <c r="E6631" s="333" t="str">
        <f>IF(G6631="","",VLOOKUP(G6631,номенклатури!R:T,3,0))</f>
        <v/>
      </c>
      <c r="F6631" s="159" t="str">
        <f>IF(G6631="","",IF(ISERROR(VLOOKUP(G6631,номенклатури!V:V,1,0)),E6631*H6631,E6631*I6631))</f>
        <v/>
      </c>
      <c r="G6631" s="14"/>
      <c r="H6631" s="15"/>
      <c r="I6631" s="15"/>
      <c r="J6631" s="15"/>
      <c r="K6631" s="15"/>
      <c r="L6631" s="217"/>
      <c r="M6631" s="22"/>
      <c r="N6631" s="119" t="str">
        <f>IF(G6631="","",VLOOKUP(G6631,номенклатури!R:U,4,0))</f>
        <v/>
      </c>
      <c r="O6631" s="119" t="str">
        <f>IF(M6631="","",VLOOKUP(M6631,'14'!D:D,1,0))</f>
        <v/>
      </c>
    </row>
    <row r="6632" spans="1:15" ht="12.75" customHeight="1" x14ac:dyDescent="0.2">
      <c r="A6632" s="36" t="str">
        <f>'0'!$A$4</f>
        <v>………………..</v>
      </c>
      <c r="B6632" s="37">
        <f>'0'!$A$2</f>
        <v>46112</v>
      </c>
      <c r="C6632" s="37" t="s">
        <v>1243</v>
      </c>
      <c r="D6632" s="119" t="str">
        <f>IF(G6632="","",VLOOKUP(G6632,номенклатури!R:T,2,0))</f>
        <v/>
      </c>
      <c r="E6632" s="333" t="str">
        <f>IF(G6632="","",VLOOKUP(G6632,номенклатури!R:T,3,0))</f>
        <v/>
      </c>
      <c r="F6632" s="159" t="str">
        <f>IF(G6632="","",IF(ISERROR(VLOOKUP(G6632,номенклатури!V:V,1,0)),E6632*H6632,E6632*I6632))</f>
        <v/>
      </c>
      <c r="G6632" s="14"/>
      <c r="H6632" s="15"/>
      <c r="I6632" s="15"/>
      <c r="J6632" s="15"/>
      <c r="K6632" s="15"/>
      <c r="L6632" s="217"/>
      <c r="M6632" s="22"/>
      <c r="N6632" s="119" t="str">
        <f>IF(G6632="","",VLOOKUP(G6632,номенклатури!R:U,4,0))</f>
        <v/>
      </c>
      <c r="O6632" s="119" t="str">
        <f>IF(M6632="","",VLOOKUP(M6632,'14'!D:D,1,0))</f>
        <v/>
      </c>
    </row>
    <row r="6633" spans="1:15" ht="12.75" customHeight="1" x14ac:dyDescent="0.2">
      <c r="A6633" s="36" t="str">
        <f>'0'!$A$4</f>
        <v>………………..</v>
      </c>
      <c r="B6633" s="37">
        <f>'0'!$A$2</f>
        <v>46112</v>
      </c>
      <c r="C6633" s="37" t="s">
        <v>1243</v>
      </c>
      <c r="D6633" s="119" t="str">
        <f>IF(G6633="","",VLOOKUP(G6633,номенклатури!R:T,2,0))</f>
        <v/>
      </c>
      <c r="E6633" s="333" t="str">
        <f>IF(G6633="","",VLOOKUP(G6633,номенклатури!R:T,3,0))</f>
        <v/>
      </c>
      <c r="F6633" s="159" t="str">
        <f>IF(G6633="","",IF(ISERROR(VLOOKUP(G6633,номенклатури!V:V,1,0)),E6633*H6633,E6633*I6633))</f>
        <v/>
      </c>
      <c r="G6633" s="14"/>
      <c r="H6633" s="15"/>
      <c r="I6633" s="15"/>
      <c r="J6633" s="15"/>
      <c r="K6633" s="15"/>
      <c r="L6633" s="217"/>
      <c r="M6633" s="22"/>
      <c r="N6633" s="119" t="str">
        <f>IF(G6633="","",VLOOKUP(G6633,номенклатури!R:U,4,0))</f>
        <v/>
      </c>
      <c r="O6633" s="119" t="str">
        <f>IF(M6633="","",VLOOKUP(M6633,'14'!D:D,1,0))</f>
        <v/>
      </c>
    </row>
    <row r="6634" spans="1:15" ht="12.75" customHeight="1" x14ac:dyDescent="0.2">
      <c r="A6634" s="36" t="str">
        <f>'0'!$A$4</f>
        <v>………………..</v>
      </c>
      <c r="B6634" s="37">
        <f>'0'!$A$2</f>
        <v>46112</v>
      </c>
      <c r="C6634" s="37" t="s">
        <v>1243</v>
      </c>
      <c r="D6634" s="119" t="str">
        <f>IF(G6634="","",VLOOKUP(G6634,номенклатури!R:T,2,0))</f>
        <v/>
      </c>
      <c r="E6634" s="333" t="str">
        <f>IF(G6634="","",VLOOKUP(G6634,номенклатури!R:T,3,0))</f>
        <v/>
      </c>
      <c r="F6634" s="159" t="str">
        <f>IF(G6634="","",IF(ISERROR(VLOOKUP(G6634,номенклатури!V:V,1,0)),E6634*H6634,E6634*I6634))</f>
        <v/>
      </c>
      <c r="G6634" s="14"/>
      <c r="H6634" s="15"/>
      <c r="I6634" s="15"/>
      <c r="J6634" s="15"/>
      <c r="K6634" s="15"/>
      <c r="L6634" s="217"/>
      <c r="M6634" s="22"/>
      <c r="N6634" s="119" t="str">
        <f>IF(G6634="","",VLOOKUP(G6634,номенклатури!R:U,4,0))</f>
        <v/>
      </c>
      <c r="O6634" s="119" t="str">
        <f>IF(M6634="","",VLOOKUP(M6634,'14'!D:D,1,0))</f>
        <v/>
      </c>
    </row>
    <row r="6635" spans="1:15" ht="12.75" customHeight="1" x14ac:dyDescent="0.2">
      <c r="A6635" s="36" t="str">
        <f>'0'!$A$4</f>
        <v>………………..</v>
      </c>
      <c r="B6635" s="37">
        <f>'0'!$A$2</f>
        <v>46112</v>
      </c>
      <c r="C6635" s="37" t="s">
        <v>1243</v>
      </c>
      <c r="D6635" s="119" t="str">
        <f>IF(G6635="","",VLOOKUP(G6635,номенклатури!R:T,2,0))</f>
        <v/>
      </c>
      <c r="E6635" s="333" t="str">
        <f>IF(G6635="","",VLOOKUP(G6635,номенклатури!R:T,3,0))</f>
        <v/>
      </c>
      <c r="F6635" s="159" t="str">
        <f>IF(G6635="","",IF(ISERROR(VLOOKUP(G6635,номенклатури!V:V,1,0)),E6635*H6635,E6635*I6635))</f>
        <v/>
      </c>
      <c r="G6635" s="14"/>
      <c r="H6635" s="15"/>
      <c r="I6635" s="15"/>
      <c r="J6635" s="15"/>
      <c r="K6635" s="15"/>
      <c r="L6635" s="217"/>
      <c r="M6635" s="22"/>
      <c r="N6635" s="119" t="str">
        <f>IF(G6635="","",VLOOKUP(G6635,номенклатури!R:U,4,0))</f>
        <v/>
      </c>
      <c r="O6635" s="119" t="str">
        <f>IF(M6635="","",VLOOKUP(M6635,'14'!D:D,1,0))</f>
        <v/>
      </c>
    </row>
    <row r="6636" spans="1:15" ht="12.75" customHeight="1" x14ac:dyDescent="0.2">
      <c r="A6636" s="36" t="str">
        <f>'0'!$A$4</f>
        <v>………………..</v>
      </c>
      <c r="B6636" s="37">
        <f>'0'!$A$2</f>
        <v>46112</v>
      </c>
      <c r="C6636" s="37" t="s">
        <v>1243</v>
      </c>
      <c r="D6636" s="119" t="str">
        <f>IF(G6636="","",VLOOKUP(G6636,номенклатури!R:T,2,0))</f>
        <v/>
      </c>
      <c r="E6636" s="333" t="str">
        <f>IF(G6636="","",VLOOKUP(G6636,номенклатури!R:T,3,0))</f>
        <v/>
      </c>
      <c r="F6636" s="159" t="str">
        <f>IF(G6636="","",IF(ISERROR(VLOOKUP(G6636,номенклатури!V:V,1,0)),E6636*H6636,E6636*I6636))</f>
        <v/>
      </c>
      <c r="G6636" s="14"/>
      <c r="H6636" s="15"/>
      <c r="I6636" s="15"/>
      <c r="J6636" s="15"/>
      <c r="K6636" s="15"/>
      <c r="L6636" s="217"/>
      <c r="M6636" s="22"/>
      <c r="N6636" s="119" t="str">
        <f>IF(G6636="","",VLOOKUP(G6636,номенклатури!R:U,4,0))</f>
        <v/>
      </c>
      <c r="O6636" s="119" t="str">
        <f>IF(M6636="","",VLOOKUP(M6636,'14'!D:D,1,0))</f>
        <v/>
      </c>
    </row>
    <row r="6637" spans="1:15" ht="12.75" customHeight="1" x14ac:dyDescent="0.2">
      <c r="A6637" s="36" t="str">
        <f>'0'!$A$4</f>
        <v>………………..</v>
      </c>
      <c r="B6637" s="37">
        <f>'0'!$A$2</f>
        <v>46112</v>
      </c>
      <c r="C6637" s="37" t="s">
        <v>1243</v>
      </c>
      <c r="D6637" s="119" t="str">
        <f>IF(G6637="","",VLOOKUP(G6637,номенклатури!R:T,2,0))</f>
        <v/>
      </c>
      <c r="E6637" s="333" t="str">
        <f>IF(G6637="","",VLOOKUP(G6637,номенклатури!R:T,3,0))</f>
        <v/>
      </c>
      <c r="F6637" s="159" t="str">
        <f>IF(G6637="","",IF(ISERROR(VLOOKUP(G6637,номенклатури!V:V,1,0)),E6637*H6637,E6637*I6637))</f>
        <v/>
      </c>
      <c r="G6637" s="14"/>
      <c r="H6637" s="15"/>
      <c r="I6637" s="15"/>
      <c r="J6637" s="15"/>
      <c r="K6637" s="15"/>
      <c r="L6637" s="217"/>
      <c r="M6637" s="22"/>
      <c r="N6637" s="119" t="str">
        <f>IF(G6637="","",VLOOKUP(G6637,номенклатури!R:U,4,0))</f>
        <v/>
      </c>
      <c r="O6637" s="119" t="str">
        <f>IF(M6637="","",VLOOKUP(M6637,'14'!D:D,1,0))</f>
        <v/>
      </c>
    </row>
    <row r="6638" spans="1:15" ht="12.75" customHeight="1" x14ac:dyDescent="0.2">
      <c r="A6638" s="36" t="str">
        <f>'0'!$A$4</f>
        <v>………………..</v>
      </c>
      <c r="B6638" s="37">
        <f>'0'!$A$2</f>
        <v>46112</v>
      </c>
      <c r="C6638" s="37" t="s">
        <v>1243</v>
      </c>
      <c r="D6638" s="119" t="str">
        <f>IF(G6638="","",VLOOKUP(G6638,номенклатури!R:T,2,0))</f>
        <v/>
      </c>
      <c r="E6638" s="333" t="str">
        <f>IF(G6638="","",VLOOKUP(G6638,номенклатури!R:T,3,0))</f>
        <v/>
      </c>
      <c r="F6638" s="159" t="str">
        <f>IF(G6638="","",IF(ISERROR(VLOOKUP(G6638,номенклатури!V:V,1,0)),E6638*H6638,E6638*I6638))</f>
        <v/>
      </c>
      <c r="G6638" s="14"/>
      <c r="H6638" s="15"/>
      <c r="I6638" s="15"/>
      <c r="J6638" s="15"/>
      <c r="K6638" s="15"/>
      <c r="L6638" s="217"/>
      <c r="M6638" s="22"/>
      <c r="N6638" s="119" t="str">
        <f>IF(G6638="","",VLOOKUP(G6638,номенклатури!R:U,4,0))</f>
        <v/>
      </c>
      <c r="O6638" s="119" t="str">
        <f>IF(M6638="","",VLOOKUP(M6638,'14'!D:D,1,0))</f>
        <v/>
      </c>
    </row>
    <row r="6639" spans="1:15" ht="12.75" customHeight="1" x14ac:dyDescent="0.2">
      <c r="A6639" s="36" t="str">
        <f>'0'!$A$4</f>
        <v>………………..</v>
      </c>
      <c r="B6639" s="37">
        <f>'0'!$A$2</f>
        <v>46112</v>
      </c>
      <c r="C6639" s="37" t="s">
        <v>1243</v>
      </c>
      <c r="D6639" s="119" t="str">
        <f>IF(G6639="","",VLOOKUP(G6639,номенклатури!R:T,2,0))</f>
        <v/>
      </c>
      <c r="E6639" s="333" t="str">
        <f>IF(G6639="","",VLOOKUP(G6639,номенклатури!R:T,3,0))</f>
        <v/>
      </c>
      <c r="F6639" s="159" t="str">
        <f>IF(G6639="","",IF(ISERROR(VLOOKUP(G6639,номенклатури!V:V,1,0)),E6639*H6639,E6639*I6639))</f>
        <v/>
      </c>
      <c r="G6639" s="14"/>
      <c r="H6639" s="15"/>
      <c r="I6639" s="15"/>
      <c r="J6639" s="15"/>
      <c r="K6639" s="15"/>
      <c r="L6639" s="217"/>
      <c r="M6639" s="22"/>
      <c r="N6639" s="119" t="str">
        <f>IF(G6639="","",VLOOKUP(G6639,номенклатури!R:U,4,0))</f>
        <v/>
      </c>
      <c r="O6639" s="119" t="str">
        <f>IF(M6639="","",VLOOKUP(M6639,'14'!D:D,1,0))</f>
        <v/>
      </c>
    </row>
    <row r="6640" spans="1:15" ht="12.75" customHeight="1" x14ac:dyDescent="0.2">
      <c r="A6640" s="36" t="str">
        <f>'0'!$A$4</f>
        <v>………………..</v>
      </c>
      <c r="B6640" s="37">
        <f>'0'!$A$2</f>
        <v>46112</v>
      </c>
      <c r="C6640" s="37" t="s">
        <v>1243</v>
      </c>
      <c r="D6640" s="119" t="str">
        <f>IF(G6640="","",VLOOKUP(G6640,номенклатури!R:T,2,0))</f>
        <v/>
      </c>
      <c r="E6640" s="333" t="str">
        <f>IF(G6640="","",VLOOKUP(G6640,номенклатури!R:T,3,0))</f>
        <v/>
      </c>
      <c r="F6640" s="159" t="str">
        <f>IF(G6640="","",IF(ISERROR(VLOOKUP(G6640,номенклатури!V:V,1,0)),E6640*H6640,E6640*I6640))</f>
        <v/>
      </c>
      <c r="G6640" s="14"/>
      <c r="H6640" s="15"/>
      <c r="I6640" s="15"/>
      <c r="J6640" s="15"/>
      <c r="K6640" s="15"/>
      <c r="L6640" s="217"/>
      <c r="M6640" s="22"/>
      <c r="N6640" s="119" t="str">
        <f>IF(G6640="","",VLOOKUP(G6640,номенклатури!R:U,4,0))</f>
        <v/>
      </c>
      <c r="O6640" s="119" t="str">
        <f>IF(M6640="","",VLOOKUP(M6640,'14'!D:D,1,0))</f>
        <v/>
      </c>
    </row>
    <row r="6641" spans="1:15" ht="12.75" customHeight="1" x14ac:dyDescent="0.2">
      <c r="A6641" s="36" t="str">
        <f>'0'!$A$4</f>
        <v>………………..</v>
      </c>
      <c r="B6641" s="37">
        <f>'0'!$A$2</f>
        <v>46112</v>
      </c>
      <c r="C6641" s="37" t="s">
        <v>1243</v>
      </c>
      <c r="D6641" s="119" t="str">
        <f>IF(G6641="","",VLOOKUP(G6641,номенклатури!R:T,2,0))</f>
        <v/>
      </c>
      <c r="E6641" s="333" t="str">
        <f>IF(G6641="","",VLOOKUP(G6641,номенклатури!R:T,3,0))</f>
        <v/>
      </c>
      <c r="F6641" s="159" t="str">
        <f>IF(G6641="","",IF(ISERROR(VLOOKUP(G6641,номенклатури!V:V,1,0)),E6641*H6641,E6641*I6641))</f>
        <v/>
      </c>
      <c r="G6641" s="14"/>
      <c r="H6641" s="15"/>
      <c r="I6641" s="15"/>
      <c r="J6641" s="15"/>
      <c r="K6641" s="15"/>
      <c r="L6641" s="217"/>
      <c r="M6641" s="22"/>
      <c r="N6641" s="119" t="str">
        <f>IF(G6641="","",VLOOKUP(G6641,номенклатури!R:U,4,0))</f>
        <v/>
      </c>
      <c r="O6641" s="119" t="str">
        <f>IF(M6641="","",VLOOKUP(M6641,'14'!D:D,1,0))</f>
        <v/>
      </c>
    </row>
    <row r="6642" spans="1:15" ht="12.75" customHeight="1" x14ac:dyDescent="0.2">
      <c r="A6642" s="36" t="str">
        <f>'0'!$A$4</f>
        <v>………………..</v>
      </c>
      <c r="B6642" s="37">
        <f>'0'!$A$2</f>
        <v>46112</v>
      </c>
      <c r="C6642" s="37" t="s">
        <v>1243</v>
      </c>
      <c r="D6642" s="119" t="str">
        <f>IF(G6642="","",VLOOKUP(G6642,номенклатури!R:T,2,0))</f>
        <v/>
      </c>
      <c r="E6642" s="333" t="str">
        <f>IF(G6642="","",VLOOKUP(G6642,номенклатури!R:T,3,0))</f>
        <v/>
      </c>
      <c r="F6642" s="159" t="str">
        <f>IF(G6642="","",IF(ISERROR(VLOOKUP(G6642,номенклатури!V:V,1,0)),E6642*H6642,E6642*I6642))</f>
        <v/>
      </c>
      <c r="G6642" s="14"/>
      <c r="H6642" s="15"/>
      <c r="I6642" s="15"/>
      <c r="J6642" s="15"/>
      <c r="K6642" s="15"/>
      <c r="L6642" s="217"/>
      <c r="M6642" s="22"/>
      <c r="N6642" s="119" t="str">
        <f>IF(G6642="","",VLOOKUP(G6642,номенклатури!R:U,4,0))</f>
        <v/>
      </c>
      <c r="O6642" s="119" t="str">
        <f>IF(M6642="","",VLOOKUP(M6642,'14'!D:D,1,0))</f>
        <v/>
      </c>
    </row>
    <row r="6643" spans="1:15" ht="12.75" customHeight="1" x14ac:dyDescent="0.2">
      <c r="A6643" s="36" t="str">
        <f>'0'!$A$4</f>
        <v>………………..</v>
      </c>
      <c r="B6643" s="37">
        <f>'0'!$A$2</f>
        <v>46112</v>
      </c>
      <c r="C6643" s="37" t="s">
        <v>1243</v>
      </c>
      <c r="D6643" s="119" t="str">
        <f>IF(G6643="","",VLOOKUP(G6643,номенклатури!R:T,2,0))</f>
        <v/>
      </c>
      <c r="E6643" s="333" t="str">
        <f>IF(G6643="","",VLOOKUP(G6643,номенклатури!R:T,3,0))</f>
        <v/>
      </c>
      <c r="F6643" s="159" t="str">
        <f>IF(G6643="","",IF(ISERROR(VLOOKUP(G6643,номенклатури!V:V,1,0)),E6643*H6643,E6643*I6643))</f>
        <v/>
      </c>
      <c r="G6643" s="14"/>
      <c r="H6643" s="15"/>
      <c r="I6643" s="15"/>
      <c r="J6643" s="15"/>
      <c r="K6643" s="15"/>
      <c r="L6643" s="217"/>
      <c r="M6643" s="22"/>
      <c r="N6643" s="119" t="str">
        <f>IF(G6643="","",VLOOKUP(G6643,номенклатури!R:U,4,0))</f>
        <v/>
      </c>
      <c r="O6643" s="119" t="str">
        <f>IF(M6643="","",VLOOKUP(M6643,'14'!D:D,1,0))</f>
        <v/>
      </c>
    </row>
    <row r="6644" spans="1:15" ht="12.75" customHeight="1" x14ac:dyDescent="0.2">
      <c r="A6644" s="36" t="str">
        <f>'0'!$A$4</f>
        <v>………………..</v>
      </c>
      <c r="B6644" s="37">
        <f>'0'!$A$2</f>
        <v>46112</v>
      </c>
      <c r="C6644" s="37" t="s">
        <v>1243</v>
      </c>
      <c r="D6644" s="119" t="str">
        <f>IF(G6644="","",VLOOKUP(G6644,номенклатури!R:T,2,0))</f>
        <v/>
      </c>
      <c r="E6644" s="333" t="str">
        <f>IF(G6644="","",VLOOKUP(G6644,номенклатури!R:T,3,0))</f>
        <v/>
      </c>
      <c r="F6644" s="159" t="str">
        <f>IF(G6644="","",IF(ISERROR(VLOOKUP(G6644,номенклатури!V:V,1,0)),E6644*H6644,E6644*I6644))</f>
        <v/>
      </c>
      <c r="G6644" s="14"/>
      <c r="H6644" s="15"/>
      <c r="I6644" s="15"/>
      <c r="J6644" s="15"/>
      <c r="K6644" s="15"/>
      <c r="L6644" s="217"/>
      <c r="M6644" s="22"/>
      <c r="N6644" s="119" t="str">
        <f>IF(G6644="","",VLOOKUP(G6644,номенклатури!R:U,4,0))</f>
        <v/>
      </c>
      <c r="O6644" s="119" t="str">
        <f>IF(M6644="","",VLOOKUP(M6644,'14'!D:D,1,0))</f>
        <v/>
      </c>
    </row>
    <row r="6645" spans="1:15" ht="12.75" customHeight="1" x14ac:dyDescent="0.2">
      <c r="A6645" s="36" t="str">
        <f>'0'!$A$4</f>
        <v>………………..</v>
      </c>
      <c r="B6645" s="37">
        <f>'0'!$A$2</f>
        <v>46112</v>
      </c>
      <c r="C6645" s="37" t="s">
        <v>1243</v>
      </c>
      <c r="D6645" s="119" t="str">
        <f>IF(G6645="","",VLOOKUP(G6645,номенклатури!R:T,2,0))</f>
        <v/>
      </c>
      <c r="E6645" s="333" t="str">
        <f>IF(G6645="","",VLOOKUP(G6645,номенклатури!R:T,3,0))</f>
        <v/>
      </c>
      <c r="F6645" s="159" t="str">
        <f>IF(G6645="","",IF(ISERROR(VLOOKUP(G6645,номенклатури!V:V,1,0)),E6645*H6645,E6645*I6645))</f>
        <v/>
      </c>
      <c r="G6645" s="14"/>
      <c r="H6645" s="15"/>
      <c r="I6645" s="15"/>
      <c r="J6645" s="15"/>
      <c r="K6645" s="15"/>
      <c r="L6645" s="217"/>
      <c r="M6645" s="22"/>
      <c r="N6645" s="119" t="str">
        <f>IF(G6645="","",VLOOKUP(G6645,номенклатури!R:U,4,0))</f>
        <v/>
      </c>
      <c r="O6645" s="119" t="str">
        <f>IF(M6645="","",VLOOKUP(M6645,'14'!D:D,1,0))</f>
        <v/>
      </c>
    </row>
    <row r="6646" spans="1:15" ht="12.75" customHeight="1" x14ac:dyDescent="0.2">
      <c r="A6646" s="36" t="str">
        <f>'0'!$A$4</f>
        <v>………………..</v>
      </c>
      <c r="B6646" s="37">
        <f>'0'!$A$2</f>
        <v>46112</v>
      </c>
      <c r="C6646" s="37" t="s">
        <v>1243</v>
      </c>
      <c r="D6646" s="119" t="str">
        <f>IF(G6646="","",VLOOKUP(G6646,номенклатури!R:T,2,0))</f>
        <v/>
      </c>
      <c r="E6646" s="333" t="str">
        <f>IF(G6646="","",VLOOKUP(G6646,номенклатури!R:T,3,0))</f>
        <v/>
      </c>
      <c r="F6646" s="159" t="str">
        <f>IF(G6646="","",IF(ISERROR(VLOOKUP(G6646,номенклатури!V:V,1,0)),E6646*H6646,E6646*I6646))</f>
        <v/>
      </c>
      <c r="G6646" s="14"/>
      <c r="H6646" s="15"/>
      <c r="I6646" s="15"/>
      <c r="J6646" s="15"/>
      <c r="K6646" s="15"/>
      <c r="L6646" s="217"/>
      <c r="M6646" s="22"/>
      <c r="N6646" s="119" t="str">
        <f>IF(G6646="","",VLOOKUP(G6646,номенклатури!R:U,4,0))</f>
        <v/>
      </c>
      <c r="O6646" s="119" t="str">
        <f>IF(M6646="","",VLOOKUP(M6646,'14'!D:D,1,0))</f>
        <v/>
      </c>
    </row>
    <row r="6647" spans="1:15" ht="12.75" customHeight="1" x14ac:dyDescent="0.2">
      <c r="A6647" s="36" t="str">
        <f>'0'!$A$4</f>
        <v>………………..</v>
      </c>
      <c r="B6647" s="37">
        <f>'0'!$A$2</f>
        <v>46112</v>
      </c>
      <c r="C6647" s="37" t="s">
        <v>1243</v>
      </c>
      <c r="D6647" s="119" t="str">
        <f>IF(G6647="","",VLOOKUP(G6647,номенклатури!R:T,2,0))</f>
        <v/>
      </c>
      <c r="E6647" s="333" t="str">
        <f>IF(G6647="","",VLOOKUP(G6647,номенклатури!R:T,3,0))</f>
        <v/>
      </c>
      <c r="F6647" s="159" t="str">
        <f>IF(G6647="","",IF(ISERROR(VLOOKUP(G6647,номенклатури!V:V,1,0)),E6647*H6647,E6647*I6647))</f>
        <v/>
      </c>
      <c r="G6647" s="14"/>
      <c r="H6647" s="15"/>
      <c r="I6647" s="15"/>
      <c r="J6647" s="15"/>
      <c r="K6647" s="15"/>
      <c r="L6647" s="217"/>
      <c r="M6647" s="22"/>
      <c r="N6647" s="119" t="str">
        <f>IF(G6647="","",VLOOKUP(G6647,номенклатури!R:U,4,0))</f>
        <v/>
      </c>
      <c r="O6647" s="119" t="str">
        <f>IF(M6647="","",VLOOKUP(M6647,'14'!D:D,1,0))</f>
        <v/>
      </c>
    </row>
    <row r="6648" spans="1:15" ht="12.75" customHeight="1" x14ac:dyDescent="0.2">
      <c r="A6648" s="36" t="str">
        <f>'0'!$A$4</f>
        <v>………………..</v>
      </c>
      <c r="B6648" s="37">
        <f>'0'!$A$2</f>
        <v>46112</v>
      </c>
      <c r="C6648" s="37" t="s">
        <v>1243</v>
      </c>
      <c r="D6648" s="119" t="str">
        <f>IF(G6648="","",VLOOKUP(G6648,номенклатури!R:T,2,0))</f>
        <v/>
      </c>
      <c r="E6648" s="333" t="str">
        <f>IF(G6648="","",VLOOKUP(G6648,номенклатури!R:T,3,0))</f>
        <v/>
      </c>
      <c r="F6648" s="159" t="str">
        <f>IF(G6648="","",IF(ISERROR(VLOOKUP(G6648,номенклатури!V:V,1,0)),E6648*H6648,E6648*I6648))</f>
        <v/>
      </c>
      <c r="G6648" s="14"/>
      <c r="H6648" s="15"/>
      <c r="I6648" s="15"/>
      <c r="J6648" s="15"/>
      <c r="K6648" s="15"/>
      <c r="L6648" s="217"/>
      <c r="M6648" s="22"/>
      <c r="N6648" s="119" t="str">
        <f>IF(G6648="","",VLOOKUP(G6648,номенклатури!R:U,4,0))</f>
        <v/>
      </c>
      <c r="O6648" s="119" t="str">
        <f>IF(M6648="","",VLOOKUP(M6648,'14'!D:D,1,0))</f>
        <v/>
      </c>
    </row>
    <row r="6649" spans="1:15" ht="12.75" customHeight="1" x14ac:dyDescent="0.2">
      <c r="A6649" s="36" t="str">
        <f>'0'!$A$4</f>
        <v>………………..</v>
      </c>
      <c r="B6649" s="37">
        <f>'0'!$A$2</f>
        <v>46112</v>
      </c>
      <c r="C6649" s="37" t="s">
        <v>1243</v>
      </c>
      <c r="D6649" s="119" t="str">
        <f>IF(G6649="","",VLOOKUP(G6649,номенклатури!R:T,2,0))</f>
        <v/>
      </c>
      <c r="E6649" s="333" t="str">
        <f>IF(G6649="","",VLOOKUP(G6649,номенклатури!R:T,3,0))</f>
        <v/>
      </c>
      <c r="F6649" s="159" t="str">
        <f>IF(G6649="","",IF(ISERROR(VLOOKUP(G6649,номенклатури!V:V,1,0)),E6649*H6649,E6649*I6649))</f>
        <v/>
      </c>
      <c r="G6649" s="14"/>
      <c r="H6649" s="15"/>
      <c r="I6649" s="15"/>
      <c r="J6649" s="15"/>
      <c r="K6649" s="15"/>
      <c r="L6649" s="217"/>
      <c r="M6649" s="22"/>
      <c r="N6649" s="119" t="str">
        <f>IF(G6649="","",VLOOKUP(G6649,номенклатури!R:U,4,0))</f>
        <v/>
      </c>
      <c r="O6649" s="119" t="str">
        <f>IF(M6649="","",VLOOKUP(M6649,'14'!D:D,1,0))</f>
        <v/>
      </c>
    </row>
    <row r="6650" spans="1:15" ht="12.75" customHeight="1" x14ac:dyDescent="0.2">
      <c r="A6650" s="36" t="str">
        <f>'0'!$A$4</f>
        <v>………………..</v>
      </c>
      <c r="B6650" s="37">
        <f>'0'!$A$2</f>
        <v>46112</v>
      </c>
      <c r="C6650" s="37" t="s">
        <v>1243</v>
      </c>
      <c r="D6650" s="119" t="str">
        <f>IF(G6650="","",VLOOKUP(G6650,номенклатури!R:T,2,0))</f>
        <v/>
      </c>
      <c r="E6650" s="333" t="str">
        <f>IF(G6650="","",VLOOKUP(G6650,номенклатури!R:T,3,0))</f>
        <v/>
      </c>
      <c r="F6650" s="159" t="str">
        <f>IF(G6650="","",IF(ISERROR(VLOOKUP(G6650,номенклатури!V:V,1,0)),E6650*H6650,E6650*I6650))</f>
        <v/>
      </c>
      <c r="G6650" s="14"/>
      <c r="H6650" s="15"/>
      <c r="I6650" s="15"/>
      <c r="J6650" s="15"/>
      <c r="K6650" s="15"/>
      <c r="L6650" s="217"/>
      <c r="M6650" s="22"/>
      <c r="N6650" s="119" t="str">
        <f>IF(G6650="","",VLOOKUP(G6650,номенклатури!R:U,4,0))</f>
        <v/>
      </c>
      <c r="O6650" s="119" t="str">
        <f>IF(M6650="","",VLOOKUP(M6650,'14'!D:D,1,0))</f>
        <v/>
      </c>
    </row>
    <row r="6651" spans="1:15" ht="12.75" customHeight="1" x14ac:dyDescent="0.2">
      <c r="A6651" s="36" t="str">
        <f>'0'!$A$4</f>
        <v>………………..</v>
      </c>
      <c r="B6651" s="37">
        <f>'0'!$A$2</f>
        <v>46112</v>
      </c>
      <c r="C6651" s="37" t="s">
        <v>1243</v>
      </c>
      <c r="D6651" s="119" t="str">
        <f>IF(G6651="","",VLOOKUP(G6651,номенклатури!R:T,2,0))</f>
        <v/>
      </c>
      <c r="E6651" s="333" t="str">
        <f>IF(G6651="","",VLOOKUP(G6651,номенклатури!R:T,3,0))</f>
        <v/>
      </c>
      <c r="F6651" s="159" t="str">
        <f>IF(G6651="","",IF(ISERROR(VLOOKUP(G6651,номенклатури!V:V,1,0)),E6651*H6651,E6651*I6651))</f>
        <v/>
      </c>
      <c r="G6651" s="14"/>
      <c r="H6651" s="15"/>
      <c r="I6651" s="15"/>
      <c r="J6651" s="15"/>
      <c r="K6651" s="15"/>
      <c r="L6651" s="217"/>
      <c r="M6651" s="22"/>
      <c r="N6651" s="119" t="str">
        <f>IF(G6651="","",VLOOKUP(G6651,номенклатури!R:U,4,0))</f>
        <v/>
      </c>
      <c r="O6651" s="119" t="str">
        <f>IF(M6651="","",VLOOKUP(M6651,'14'!D:D,1,0))</f>
        <v/>
      </c>
    </row>
    <row r="6652" spans="1:15" ht="12.75" customHeight="1" x14ac:dyDescent="0.2">
      <c r="A6652" s="36" t="str">
        <f>'0'!$A$4</f>
        <v>………………..</v>
      </c>
      <c r="B6652" s="37">
        <f>'0'!$A$2</f>
        <v>46112</v>
      </c>
      <c r="C6652" s="37" t="s">
        <v>1243</v>
      </c>
      <c r="D6652" s="119" t="str">
        <f>IF(G6652="","",VLOOKUP(G6652,номенклатури!R:T,2,0))</f>
        <v/>
      </c>
      <c r="E6652" s="333" t="str">
        <f>IF(G6652="","",VLOOKUP(G6652,номенклатури!R:T,3,0))</f>
        <v/>
      </c>
      <c r="F6652" s="159" t="str">
        <f>IF(G6652="","",IF(ISERROR(VLOOKUP(G6652,номенклатури!V:V,1,0)),E6652*H6652,E6652*I6652))</f>
        <v/>
      </c>
      <c r="G6652" s="14"/>
      <c r="H6652" s="15"/>
      <c r="I6652" s="15"/>
      <c r="J6652" s="15"/>
      <c r="K6652" s="15"/>
      <c r="L6652" s="217"/>
      <c r="M6652" s="22"/>
      <c r="N6652" s="119" t="str">
        <f>IF(G6652="","",VLOOKUP(G6652,номенклатури!R:U,4,0))</f>
        <v/>
      </c>
      <c r="O6652" s="119" t="str">
        <f>IF(M6652="","",VLOOKUP(M6652,'14'!D:D,1,0))</f>
        <v/>
      </c>
    </row>
    <row r="6653" spans="1:15" ht="12.75" customHeight="1" x14ac:dyDescent="0.2">
      <c r="A6653" s="36" t="str">
        <f>'0'!$A$4</f>
        <v>………………..</v>
      </c>
      <c r="B6653" s="37">
        <f>'0'!$A$2</f>
        <v>46112</v>
      </c>
      <c r="C6653" s="37" t="s">
        <v>1243</v>
      </c>
      <c r="D6653" s="119" t="str">
        <f>IF(G6653="","",VLOOKUP(G6653,номенклатури!R:T,2,0))</f>
        <v/>
      </c>
      <c r="E6653" s="333" t="str">
        <f>IF(G6653="","",VLOOKUP(G6653,номенклатури!R:T,3,0))</f>
        <v/>
      </c>
      <c r="F6653" s="159" t="str">
        <f>IF(G6653="","",IF(ISERROR(VLOOKUP(G6653,номенклатури!V:V,1,0)),E6653*H6653,E6653*I6653))</f>
        <v/>
      </c>
      <c r="G6653" s="14"/>
      <c r="H6653" s="15"/>
      <c r="I6653" s="15"/>
      <c r="J6653" s="15"/>
      <c r="K6653" s="15"/>
      <c r="L6653" s="217"/>
      <c r="M6653" s="22"/>
      <c r="N6653" s="119" t="str">
        <f>IF(G6653="","",VLOOKUP(G6653,номенклатури!R:U,4,0))</f>
        <v/>
      </c>
      <c r="O6653" s="119" t="str">
        <f>IF(M6653="","",VLOOKUP(M6653,'14'!D:D,1,0))</f>
        <v/>
      </c>
    </row>
    <row r="6654" spans="1:15" ht="12.75" customHeight="1" x14ac:dyDescent="0.2">
      <c r="A6654" s="36" t="str">
        <f>'0'!$A$4</f>
        <v>………………..</v>
      </c>
      <c r="B6654" s="37">
        <f>'0'!$A$2</f>
        <v>46112</v>
      </c>
      <c r="C6654" s="37" t="s">
        <v>1243</v>
      </c>
      <c r="D6654" s="119" t="str">
        <f>IF(G6654="","",VLOOKUP(G6654,номенклатури!R:T,2,0))</f>
        <v/>
      </c>
      <c r="E6654" s="333" t="str">
        <f>IF(G6654="","",VLOOKUP(G6654,номенклатури!R:T,3,0))</f>
        <v/>
      </c>
      <c r="F6654" s="159" t="str">
        <f>IF(G6654="","",IF(ISERROR(VLOOKUP(G6654,номенклатури!V:V,1,0)),E6654*H6654,E6654*I6654))</f>
        <v/>
      </c>
      <c r="G6654" s="14"/>
      <c r="H6654" s="15"/>
      <c r="I6654" s="15"/>
      <c r="J6654" s="15"/>
      <c r="K6654" s="15"/>
      <c r="L6654" s="217"/>
      <c r="M6654" s="22"/>
      <c r="N6654" s="119" t="str">
        <f>IF(G6654="","",VLOOKUP(G6654,номенклатури!R:U,4,0))</f>
        <v/>
      </c>
      <c r="O6654" s="119" t="str">
        <f>IF(M6654="","",VLOOKUP(M6654,'14'!D:D,1,0))</f>
        <v/>
      </c>
    </row>
    <row r="6655" spans="1:15" ht="12.75" customHeight="1" x14ac:dyDescent="0.2">
      <c r="A6655" s="36" t="str">
        <f>'0'!$A$4</f>
        <v>………………..</v>
      </c>
      <c r="B6655" s="37">
        <f>'0'!$A$2</f>
        <v>46112</v>
      </c>
      <c r="C6655" s="37" t="s">
        <v>1243</v>
      </c>
      <c r="D6655" s="119" t="str">
        <f>IF(G6655="","",VLOOKUP(G6655,номенклатури!R:T,2,0))</f>
        <v/>
      </c>
      <c r="E6655" s="333" t="str">
        <f>IF(G6655="","",VLOOKUP(G6655,номенклатури!R:T,3,0))</f>
        <v/>
      </c>
      <c r="F6655" s="159" t="str">
        <f>IF(G6655="","",IF(ISERROR(VLOOKUP(G6655,номенклатури!V:V,1,0)),E6655*H6655,E6655*I6655))</f>
        <v/>
      </c>
      <c r="G6655" s="14"/>
      <c r="H6655" s="15"/>
      <c r="I6655" s="15"/>
      <c r="J6655" s="15"/>
      <c r="K6655" s="15"/>
      <c r="L6655" s="217"/>
      <c r="M6655" s="22"/>
      <c r="N6655" s="119" t="str">
        <f>IF(G6655="","",VLOOKUP(G6655,номенклатури!R:U,4,0))</f>
        <v/>
      </c>
      <c r="O6655" s="119" t="str">
        <f>IF(M6655="","",VLOOKUP(M6655,'14'!D:D,1,0))</f>
        <v/>
      </c>
    </row>
    <row r="6656" spans="1:15" ht="12.75" customHeight="1" x14ac:dyDescent="0.2">
      <c r="A6656" s="36" t="str">
        <f>'0'!$A$4</f>
        <v>………………..</v>
      </c>
      <c r="B6656" s="37">
        <f>'0'!$A$2</f>
        <v>46112</v>
      </c>
      <c r="C6656" s="37" t="s">
        <v>1243</v>
      </c>
      <c r="D6656" s="119" t="str">
        <f>IF(G6656="","",VLOOKUP(G6656,номенклатури!R:T,2,0))</f>
        <v/>
      </c>
      <c r="E6656" s="333" t="str">
        <f>IF(G6656="","",VLOOKUP(G6656,номенклатури!R:T,3,0))</f>
        <v/>
      </c>
      <c r="F6656" s="159" t="str">
        <f>IF(G6656="","",IF(ISERROR(VLOOKUP(G6656,номенклатури!V:V,1,0)),E6656*H6656,E6656*I6656))</f>
        <v/>
      </c>
      <c r="G6656" s="14"/>
      <c r="H6656" s="15"/>
      <c r="I6656" s="15"/>
      <c r="J6656" s="15"/>
      <c r="K6656" s="15"/>
      <c r="L6656" s="217"/>
      <c r="M6656" s="22"/>
      <c r="N6656" s="119" t="str">
        <f>IF(G6656="","",VLOOKUP(G6656,номенклатури!R:U,4,0))</f>
        <v/>
      </c>
      <c r="O6656" s="119" t="str">
        <f>IF(M6656="","",VLOOKUP(M6656,'14'!D:D,1,0))</f>
        <v/>
      </c>
    </row>
    <row r="6657" spans="1:15" ht="12.75" customHeight="1" x14ac:dyDescent="0.2">
      <c r="A6657" s="36" t="str">
        <f>'0'!$A$4</f>
        <v>………………..</v>
      </c>
      <c r="B6657" s="37">
        <f>'0'!$A$2</f>
        <v>46112</v>
      </c>
      <c r="C6657" s="37" t="s">
        <v>1243</v>
      </c>
      <c r="D6657" s="119" t="str">
        <f>IF(G6657="","",VLOOKUP(G6657,номенклатури!R:T,2,0))</f>
        <v/>
      </c>
      <c r="E6657" s="333" t="str">
        <f>IF(G6657="","",VLOOKUP(G6657,номенклатури!R:T,3,0))</f>
        <v/>
      </c>
      <c r="F6657" s="159" t="str">
        <f>IF(G6657="","",IF(ISERROR(VLOOKUP(G6657,номенклатури!V:V,1,0)),E6657*H6657,E6657*I6657))</f>
        <v/>
      </c>
      <c r="G6657" s="14"/>
      <c r="H6657" s="15"/>
      <c r="I6657" s="15"/>
      <c r="J6657" s="15"/>
      <c r="K6657" s="15"/>
      <c r="L6657" s="217"/>
      <c r="M6657" s="22"/>
      <c r="N6657" s="119" t="str">
        <f>IF(G6657="","",VLOOKUP(G6657,номенклатури!R:U,4,0))</f>
        <v/>
      </c>
      <c r="O6657" s="119" t="str">
        <f>IF(M6657="","",VLOOKUP(M6657,'14'!D:D,1,0))</f>
        <v/>
      </c>
    </row>
    <row r="6658" spans="1:15" ht="12.75" customHeight="1" x14ac:dyDescent="0.2">
      <c r="A6658" s="36" t="str">
        <f>'0'!$A$4</f>
        <v>………………..</v>
      </c>
      <c r="B6658" s="37">
        <f>'0'!$A$2</f>
        <v>46112</v>
      </c>
      <c r="C6658" s="37" t="s">
        <v>1243</v>
      </c>
      <c r="D6658" s="119" t="str">
        <f>IF(G6658="","",VLOOKUP(G6658,номенклатури!R:T,2,0))</f>
        <v/>
      </c>
      <c r="E6658" s="333" t="str">
        <f>IF(G6658="","",VLOOKUP(G6658,номенклатури!R:T,3,0))</f>
        <v/>
      </c>
      <c r="F6658" s="159" t="str">
        <f>IF(G6658="","",IF(ISERROR(VLOOKUP(G6658,номенклатури!V:V,1,0)),E6658*H6658,E6658*I6658))</f>
        <v/>
      </c>
      <c r="G6658" s="14"/>
      <c r="H6658" s="15"/>
      <c r="I6658" s="15"/>
      <c r="J6658" s="15"/>
      <c r="K6658" s="15"/>
      <c r="L6658" s="217"/>
      <c r="M6658" s="22"/>
      <c r="N6658" s="119" t="str">
        <f>IF(G6658="","",VLOOKUP(G6658,номенклатури!R:U,4,0))</f>
        <v/>
      </c>
      <c r="O6658" s="119" t="str">
        <f>IF(M6658="","",VLOOKUP(M6658,'14'!D:D,1,0))</f>
        <v/>
      </c>
    </row>
    <row r="6659" spans="1:15" ht="12.75" customHeight="1" x14ac:dyDescent="0.2">
      <c r="A6659" s="36" t="str">
        <f>'0'!$A$4</f>
        <v>………………..</v>
      </c>
      <c r="B6659" s="37">
        <f>'0'!$A$2</f>
        <v>46112</v>
      </c>
      <c r="C6659" s="37" t="s">
        <v>1243</v>
      </c>
      <c r="D6659" s="119" t="str">
        <f>IF(G6659="","",VLOOKUP(G6659,номенклатури!R:T,2,0))</f>
        <v/>
      </c>
      <c r="E6659" s="333" t="str">
        <f>IF(G6659="","",VLOOKUP(G6659,номенклатури!R:T,3,0))</f>
        <v/>
      </c>
      <c r="F6659" s="159" t="str">
        <f>IF(G6659="","",IF(ISERROR(VLOOKUP(G6659,номенклатури!V:V,1,0)),E6659*H6659,E6659*I6659))</f>
        <v/>
      </c>
      <c r="G6659" s="14"/>
      <c r="H6659" s="15"/>
      <c r="I6659" s="15"/>
      <c r="J6659" s="15"/>
      <c r="K6659" s="15"/>
      <c r="L6659" s="217"/>
      <c r="M6659" s="22"/>
      <c r="N6659" s="119" t="str">
        <f>IF(G6659="","",VLOOKUP(G6659,номенклатури!R:U,4,0))</f>
        <v/>
      </c>
      <c r="O6659" s="119" t="str">
        <f>IF(M6659="","",VLOOKUP(M6659,'14'!D:D,1,0))</f>
        <v/>
      </c>
    </row>
    <row r="6660" spans="1:15" ht="12.75" customHeight="1" x14ac:dyDescent="0.2">
      <c r="A6660" s="36" t="str">
        <f>'0'!$A$4</f>
        <v>………………..</v>
      </c>
      <c r="B6660" s="37">
        <f>'0'!$A$2</f>
        <v>46112</v>
      </c>
      <c r="C6660" s="37" t="s">
        <v>1243</v>
      </c>
      <c r="D6660" s="119" t="str">
        <f>IF(G6660="","",VLOOKUP(G6660,номенклатури!R:T,2,0))</f>
        <v/>
      </c>
      <c r="E6660" s="333" t="str">
        <f>IF(G6660="","",VLOOKUP(G6660,номенклатури!R:T,3,0))</f>
        <v/>
      </c>
      <c r="F6660" s="159" t="str">
        <f>IF(G6660="","",IF(ISERROR(VLOOKUP(G6660,номенклатури!V:V,1,0)),E6660*H6660,E6660*I6660))</f>
        <v/>
      </c>
      <c r="G6660" s="14"/>
      <c r="H6660" s="15"/>
      <c r="I6660" s="15"/>
      <c r="J6660" s="15"/>
      <c r="K6660" s="15"/>
      <c r="L6660" s="217"/>
      <c r="M6660" s="22"/>
      <c r="N6660" s="119" t="str">
        <f>IF(G6660="","",VLOOKUP(G6660,номенклатури!R:U,4,0))</f>
        <v/>
      </c>
      <c r="O6660" s="119" t="str">
        <f>IF(M6660="","",VLOOKUP(M6660,'14'!D:D,1,0))</f>
        <v/>
      </c>
    </row>
    <row r="6661" spans="1:15" ht="12.75" customHeight="1" x14ac:dyDescent="0.2">
      <c r="A6661" s="36" t="str">
        <f>'0'!$A$4</f>
        <v>………………..</v>
      </c>
      <c r="B6661" s="37">
        <f>'0'!$A$2</f>
        <v>46112</v>
      </c>
      <c r="C6661" s="37" t="s">
        <v>1243</v>
      </c>
      <c r="D6661" s="119" t="str">
        <f>IF(G6661="","",VLOOKUP(G6661,номенклатури!R:T,2,0))</f>
        <v/>
      </c>
      <c r="E6661" s="333" t="str">
        <f>IF(G6661="","",VLOOKUP(G6661,номенклатури!R:T,3,0))</f>
        <v/>
      </c>
      <c r="F6661" s="159" t="str">
        <f>IF(G6661="","",IF(ISERROR(VLOOKUP(G6661,номенклатури!V:V,1,0)),E6661*H6661,E6661*I6661))</f>
        <v/>
      </c>
      <c r="G6661" s="14"/>
      <c r="H6661" s="15"/>
      <c r="I6661" s="15"/>
      <c r="J6661" s="15"/>
      <c r="K6661" s="15"/>
      <c r="L6661" s="217"/>
      <c r="M6661" s="22"/>
      <c r="N6661" s="119" t="str">
        <f>IF(G6661="","",VLOOKUP(G6661,номенклатури!R:U,4,0))</f>
        <v/>
      </c>
      <c r="O6661" s="119" t="str">
        <f>IF(M6661="","",VLOOKUP(M6661,'14'!D:D,1,0))</f>
        <v/>
      </c>
    </row>
    <row r="6662" spans="1:15" ht="12.75" customHeight="1" x14ac:dyDescent="0.2">
      <c r="A6662" s="36" t="str">
        <f>'0'!$A$4</f>
        <v>………………..</v>
      </c>
      <c r="B6662" s="37">
        <f>'0'!$A$2</f>
        <v>46112</v>
      </c>
      <c r="C6662" s="37" t="s">
        <v>1243</v>
      </c>
      <c r="D6662" s="119" t="str">
        <f>IF(G6662="","",VLOOKUP(G6662,номенклатури!R:T,2,0))</f>
        <v/>
      </c>
      <c r="E6662" s="333" t="str">
        <f>IF(G6662="","",VLOOKUP(G6662,номенклатури!R:T,3,0))</f>
        <v/>
      </c>
      <c r="F6662" s="159" t="str">
        <f>IF(G6662="","",IF(ISERROR(VLOOKUP(G6662,номенклатури!V:V,1,0)),E6662*H6662,E6662*I6662))</f>
        <v/>
      </c>
      <c r="G6662" s="14"/>
      <c r="H6662" s="15"/>
      <c r="I6662" s="15"/>
      <c r="J6662" s="15"/>
      <c r="K6662" s="15"/>
      <c r="L6662" s="217"/>
      <c r="M6662" s="22"/>
      <c r="N6662" s="119" t="str">
        <f>IF(G6662="","",VLOOKUP(G6662,номенклатури!R:U,4,0))</f>
        <v/>
      </c>
      <c r="O6662" s="119" t="str">
        <f>IF(M6662="","",VLOOKUP(M6662,'14'!D:D,1,0))</f>
        <v/>
      </c>
    </row>
    <row r="6663" spans="1:15" ht="12.75" customHeight="1" x14ac:dyDescent="0.2">
      <c r="A6663" s="36" t="str">
        <f>'0'!$A$4</f>
        <v>………………..</v>
      </c>
      <c r="B6663" s="37">
        <f>'0'!$A$2</f>
        <v>46112</v>
      </c>
      <c r="C6663" s="37" t="s">
        <v>1243</v>
      </c>
      <c r="D6663" s="119" t="str">
        <f>IF(G6663="","",VLOOKUP(G6663,номенклатури!R:T,2,0))</f>
        <v/>
      </c>
      <c r="E6663" s="333" t="str">
        <f>IF(G6663="","",VLOOKUP(G6663,номенклатури!R:T,3,0))</f>
        <v/>
      </c>
      <c r="F6663" s="159" t="str">
        <f>IF(G6663="","",IF(ISERROR(VLOOKUP(G6663,номенклатури!V:V,1,0)),E6663*H6663,E6663*I6663))</f>
        <v/>
      </c>
      <c r="G6663" s="14"/>
      <c r="H6663" s="15"/>
      <c r="I6663" s="15"/>
      <c r="J6663" s="15"/>
      <c r="K6663" s="15"/>
      <c r="L6663" s="217"/>
      <c r="M6663" s="22"/>
      <c r="N6663" s="119" t="str">
        <f>IF(G6663="","",VLOOKUP(G6663,номенклатури!R:U,4,0))</f>
        <v/>
      </c>
      <c r="O6663" s="119" t="str">
        <f>IF(M6663="","",VLOOKUP(M6663,'14'!D:D,1,0))</f>
        <v/>
      </c>
    </row>
    <row r="6664" spans="1:15" ht="12.75" customHeight="1" x14ac:dyDescent="0.2">
      <c r="A6664" s="36" t="str">
        <f>'0'!$A$4</f>
        <v>………………..</v>
      </c>
      <c r="B6664" s="37">
        <f>'0'!$A$2</f>
        <v>46112</v>
      </c>
      <c r="C6664" s="37" t="s">
        <v>1243</v>
      </c>
      <c r="D6664" s="119" t="str">
        <f>IF(G6664="","",VLOOKUP(G6664,номенклатури!R:T,2,0))</f>
        <v/>
      </c>
      <c r="E6664" s="333" t="str">
        <f>IF(G6664="","",VLOOKUP(G6664,номенклатури!R:T,3,0))</f>
        <v/>
      </c>
      <c r="F6664" s="159" t="str">
        <f>IF(G6664="","",IF(ISERROR(VLOOKUP(G6664,номенклатури!V:V,1,0)),E6664*H6664,E6664*I6664))</f>
        <v/>
      </c>
      <c r="G6664" s="14"/>
      <c r="H6664" s="15"/>
      <c r="I6664" s="15"/>
      <c r="J6664" s="15"/>
      <c r="K6664" s="15"/>
      <c r="L6664" s="217"/>
      <c r="M6664" s="22"/>
      <c r="N6664" s="119" t="str">
        <f>IF(G6664="","",VLOOKUP(G6664,номенклатури!R:U,4,0))</f>
        <v/>
      </c>
      <c r="O6664" s="119" t="str">
        <f>IF(M6664="","",VLOOKUP(M6664,'14'!D:D,1,0))</f>
        <v/>
      </c>
    </row>
    <row r="6665" spans="1:15" ht="12.75" customHeight="1" x14ac:dyDescent="0.2">
      <c r="A6665" s="36" t="str">
        <f>'0'!$A$4</f>
        <v>………………..</v>
      </c>
      <c r="B6665" s="37">
        <f>'0'!$A$2</f>
        <v>46112</v>
      </c>
      <c r="C6665" s="37" t="s">
        <v>1243</v>
      </c>
      <c r="D6665" s="119" t="str">
        <f>IF(G6665="","",VLOOKUP(G6665,номенклатури!R:T,2,0))</f>
        <v/>
      </c>
      <c r="E6665" s="333" t="str">
        <f>IF(G6665="","",VLOOKUP(G6665,номенклатури!R:T,3,0))</f>
        <v/>
      </c>
      <c r="F6665" s="159" t="str">
        <f>IF(G6665="","",IF(ISERROR(VLOOKUP(G6665,номенклатури!V:V,1,0)),E6665*H6665,E6665*I6665))</f>
        <v/>
      </c>
      <c r="G6665" s="14"/>
      <c r="H6665" s="15"/>
      <c r="I6665" s="15"/>
      <c r="J6665" s="15"/>
      <c r="K6665" s="15"/>
      <c r="L6665" s="217"/>
      <c r="M6665" s="22"/>
      <c r="N6665" s="119" t="str">
        <f>IF(G6665="","",VLOOKUP(G6665,номенклатури!R:U,4,0))</f>
        <v/>
      </c>
      <c r="O6665" s="119" t="str">
        <f>IF(M6665="","",VLOOKUP(M6665,'14'!D:D,1,0))</f>
        <v/>
      </c>
    </row>
    <row r="6666" spans="1:15" ht="12.75" customHeight="1" x14ac:dyDescent="0.2">
      <c r="A6666" s="36" t="str">
        <f>'0'!$A$4</f>
        <v>………………..</v>
      </c>
      <c r="B6666" s="37">
        <f>'0'!$A$2</f>
        <v>46112</v>
      </c>
      <c r="C6666" s="37" t="s">
        <v>1243</v>
      </c>
      <c r="D6666" s="119" t="str">
        <f>IF(G6666="","",VLOOKUP(G6666,номенклатури!R:T,2,0))</f>
        <v/>
      </c>
      <c r="E6666" s="333" t="str">
        <f>IF(G6666="","",VLOOKUP(G6666,номенклатури!R:T,3,0))</f>
        <v/>
      </c>
      <c r="F6666" s="159" t="str">
        <f>IF(G6666="","",IF(ISERROR(VLOOKUP(G6666,номенклатури!V:V,1,0)),E6666*H6666,E6666*I6666))</f>
        <v/>
      </c>
      <c r="G6666" s="14"/>
      <c r="H6666" s="15"/>
      <c r="I6666" s="15"/>
      <c r="J6666" s="15"/>
      <c r="K6666" s="15"/>
      <c r="L6666" s="217"/>
      <c r="M6666" s="22"/>
      <c r="N6666" s="119" t="str">
        <f>IF(G6666="","",VLOOKUP(G6666,номенклатури!R:U,4,0))</f>
        <v/>
      </c>
      <c r="O6666" s="119" t="str">
        <f>IF(M6666="","",VLOOKUP(M6666,'14'!D:D,1,0))</f>
        <v/>
      </c>
    </row>
    <row r="6667" spans="1:15" ht="12.75" customHeight="1" x14ac:dyDescent="0.2">
      <c r="A6667" s="36" t="str">
        <f>'0'!$A$4</f>
        <v>………………..</v>
      </c>
      <c r="B6667" s="37">
        <f>'0'!$A$2</f>
        <v>46112</v>
      </c>
      <c r="C6667" s="37" t="s">
        <v>1243</v>
      </c>
      <c r="D6667" s="119" t="str">
        <f>IF(G6667="","",VLOOKUP(G6667,номенклатури!R:T,2,0))</f>
        <v/>
      </c>
      <c r="E6667" s="333" t="str">
        <f>IF(G6667="","",VLOOKUP(G6667,номенклатури!R:T,3,0))</f>
        <v/>
      </c>
      <c r="F6667" s="159" t="str">
        <f>IF(G6667="","",IF(ISERROR(VLOOKUP(G6667,номенклатури!V:V,1,0)),E6667*H6667,E6667*I6667))</f>
        <v/>
      </c>
      <c r="G6667" s="14"/>
      <c r="H6667" s="15"/>
      <c r="I6667" s="15"/>
      <c r="J6667" s="15"/>
      <c r="K6667" s="15"/>
      <c r="L6667" s="217"/>
      <c r="M6667" s="22"/>
      <c r="N6667" s="119" t="str">
        <f>IF(G6667="","",VLOOKUP(G6667,номенклатури!R:U,4,0))</f>
        <v/>
      </c>
      <c r="O6667" s="119" t="str">
        <f>IF(M6667="","",VLOOKUP(M6667,'14'!D:D,1,0))</f>
        <v/>
      </c>
    </row>
    <row r="6668" spans="1:15" ht="12.75" customHeight="1" x14ac:dyDescent="0.2">
      <c r="A6668" s="36" t="str">
        <f>'0'!$A$4</f>
        <v>………………..</v>
      </c>
      <c r="B6668" s="37">
        <f>'0'!$A$2</f>
        <v>46112</v>
      </c>
      <c r="C6668" s="37" t="s">
        <v>1243</v>
      </c>
      <c r="D6668" s="119" t="str">
        <f>IF(G6668="","",VLOOKUP(G6668,номенклатури!R:T,2,0))</f>
        <v/>
      </c>
      <c r="E6668" s="333" t="str">
        <f>IF(G6668="","",VLOOKUP(G6668,номенклатури!R:T,3,0))</f>
        <v/>
      </c>
      <c r="F6668" s="159" t="str">
        <f>IF(G6668="","",IF(ISERROR(VLOOKUP(G6668,номенклатури!V:V,1,0)),E6668*H6668,E6668*I6668))</f>
        <v/>
      </c>
      <c r="G6668" s="14"/>
      <c r="H6668" s="15"/>
      <c r="I6668" s="15"/>
      <c r="J6668" s="15"/>
      <c r="K6668" s="15"/>
      <c r="L6668" s="217"/>
      <c r="M6668" s="22"/>
      <c r="N6668" s="119" t="str">
        <f>IF(G6668="","",VLOOKUP(G6668,номенклатури!R:U,4,0))</f>
        <v/>
      </c>
      <c r="O6668" s="119" t="str">
        <f>IF(M6668="","",VLOOKUP(M6668,'14'!D:D,1,0))</f>
        <v/>
      </c>
    </row>
    <row r="6669" spans="1:15" ht="12.75" customHeight="1" x14ac:dyDescent="0.2">
      <c r="A6669" s="36" t="str">
        <f>'0'!$A$4</f>
        <v>………………..</v>
      </c>
      <c r="B6669" s="37">
        <f>'0'!$A$2</f>
        <v>46112</v>
      </c>
      <c r="C6669" s="37" t="s">
        <v>1243</v>
      </c>
      <c r="D6669" s="119" t="str">
        <f>IF(G6669="","",VLOOKUP(G6669,номенклатури!R:T,2,0))</f>
        <v/>
      </c>
      <c r="E6669" s="333" t="str">
        <f>IF(G6669="","",VLOOKUP(G6669,номенклатури!R:T,3,0))</f>
        <v/>
      </c>
      <c r="F6669" s="159" t="str">
        <f>IF(G6669="","",IF(ISERROR(VLOOKUP(G6669,номенклатури!V:V,1,0)),E6669*H6669,E6669*I6669))</f>
        <v/>
      </c>
      <c r="G6669" s="14"/>
      <c r="H6669" s="15"/>
      <c r="I6669" s="15"/>
      <c r="J6669" s="15"/>
      <c r="K6669" s="15"/>
      <c r="L6669" s="217"/>
      <c r="M6669" s="22"/>
      <c r="N6669" s="119" t="str">
        <f>IF(G6669="","",VLOOKUP(G6669,номенклатури!R:U,4,0))</f>
        <v/>
      </c>
      <c r="O6669" s="119" t="str">
        <f>IF(M6669="","",VLOOKUP(M6669,'14'!D:D,1,0))</f>
        <v/>
      </c>
    </row>
    <row r="6670" spans="1:15" ht="12.75" customHeight="1" x14ac:dyDescent="0.2">
      <c r="A6670" s="36" t="str">
        <f>'0'!$A$4</f>
        <v>………………..</v>
      </c>
      <c r="B6670" s="37">
        <f>'0'!$A$2</f>
        <v>46112</v>
      </c>
      <c r="C6670" s="37" t="s">
        <v>1243</v>
      </c>
      <c r="D6670" s="119" t="str">
        <f>IF(G6670="","",VLOOKUP(G6670,номенклатури!R:T,2,0))</f>
        <v/>
      </c>
      <c r="E6670" s="333" t="str">
        <f>IF(G6670="","",VLOOKUP(G6670,номенклатури!R:T,3,0))</f>
        <v/>
      </c>
      <c r="F6670" s="159" t="str">
        <f>IF(G6670="","",IF(ISERROR(VLOOKUP(G6670,номенклатури!V:V,1,0)),E6670*H6670,E6670*I6670))</f>
        <v/>
      </c>
      <c r="G6670" s="14"/>
      <c r="H6670" s="15"/>
      <c r="I6670" s="15"/>
      <c r="J6670" s="15"/>
      <c r="K6670" s="15"/>
      <c r="L6670" s="217"/>
      <c r="M6670" s="22"/>
      <c r="N6670" s="119" t="str">
        <f>IF(G6670="","",VLOOKUP(G6670,номенклатури!R:U,4,0))</f>
        <v/>
      </c>
      <c r="O6670" s="119" t="str">
        <f>IF(M6670="","",VLOOKUP(M6670,'14'!D:D,1,0))</f>
        <v/>
      </c>
    </row>
    <row r="6671" spans="1:15" ht="12.75" customHeight="1" x14ac:dyDescent="0.2">
      <c r="A6671" s="36" t="str">
        <f>'0'!$A$4</f>
        <v>………………..</v>
      </c>
      <c r="B6671" s="37">
        <f>'0'!$A$2</f>
        <v>46112</v>
      </c>
      <c r="C6671" s="37" t="s">
        <v>1243</v>
      </c>
      <c r="D6671" s="119" t="str">
        <f>IF(G6671="","",VLOOKUP(G6671,номенклатури!R:T,2,0))</f>
        <v/>
      </c>
      <c r="E6671" s="333" t="str">
        <f>IF(G6671="","",VLOOKUP(G6671,номенклатури!R:T,3,0))</f>
        <v/>
      </c>
      <c r="F6671" s="159" t="str">
        <f>IF(G6671="","",IF(ISERROR(VLOOKUP(G6671,номенклатури!V:V,1,0)),E6671*H6671,E6671*I6671))</f>
        <v/>
      </c>
      <c r="G6671" s="14"/>
      <c r="H6671" s="15"/>
      <c r="I6671" s="15"/>
      <c r="J6671" s="15"/>
      <c r="K6671" s="15"/>
      <c r="L6671" s="217"/>
      <c r="M6671" s="22"/>
      <c r="N6671" s="119" t="str">
        <f>IF(G6671="","",VLOOKUP(G6671,номенклатури!R:U,4,0))</f>
        <v/>
      </c>
      <c r="O6671" s="119" t="str">
        <f>IF(M6671="","",VLOOKUP(M6671,'14'!D:D,1,0))</f>
        <v/>
      </c>
    </row>
    <row r="6672" spans="1:15" ht="12.75" customHeight="1" x14ac:dyDescent="0.2">
      <c r="A6672" s="36" t="str">
        <f>'0'!$A$4</f>
        <v>………………..</v>
      </c>
      <c r="B6672" s="37">
        <f>'0'!$A$2</f>
        <v>46112</v>
      </c>
      <c r="C6672" s="37" t="s">
        <v>1243</v>
      </c>
      <c r="D6672" s="119" t="str">
        <f>IF(G6672="","",VLOOKUP(G6672,номенклатури!R:T,2,0))</f>
        <v/>
      </c>
      <c r="E6672" s="333" t="str">
        <f>IF(G6672="","",VLOOKUP(G6672,номенклатури!R:T,3,0))</f>
        <v/>
      </c>
      <c r="F6672" s="159" t="str">
        <f>IF(G6672="","",IF(ISERROR(VLOOKUP(G6672,номенклатури!V:V,1,0)),E6672*H6672,E6672*I6672))</f>
        <v/>
      </c>
      <c r="G6672" s="14"/>
      <c r="H6672" s="15"/>
      <c r="I6672" s="15"/>
      <c r="J6672" s="15"/>
      <c r="K6672" s="15"/>
      <c r="L6672" s="217"/>
      <c r="M6672" s="22"/>
      <c r="N6672" s="119" t="str">
        <f>IF(G6672="","",VLOOKUP(G6672,номенклатури!R:U,4,0))</f>
        <v/>
      </c>
      <c r="O6672" s="119" t="str">
        <f>IF(M6672="","",VLOOKUP(M6672,'14'!D:D,1,0))</f>
        <v/>
      </c>
    </row>
    <row r="6673" spans="1:15" ht="12.75" customHeight="1" x14ac:dyDescent="0.2">
      <c r="A6673" s="36" t="str">
        <f>'0'!$A$4</f>
        <v>………………..</v>
      </c>
      <c r="B6673" s="37">
        <f>'0'!$A$2</f>
        <v>46112</v>
      </c>
      <c r="C6673" s="37" t="s">
        <v>1243</v>
      </c>
      <c r="D6673" s="119" t="str">
        <f>IF(G6673="","",VLOOKUP(G6673,номенклатури!R:T,2,0))</f>
        <v/>
      </c>
      <c r="E6673" s="333" t="str">
        <f>IF(G6673="","",VLOOKUP(G6673,номенклатури!R:T,3,0))</f>
        <v/>
      </c>
      <c r="F6673" s="159" t="str">
        <f>IF(G6673="","",IF(ISERROR(VLOOKUP(G6673,номенклатури!V:V,1,0)),E6673*H6673,E6673*I6673))</f>
        <v/>
      </c>
      <c r="G6673" s="14"/>
      <c r="H6673" s="15"/>
      <c r="I6673" s="15"/>
      <c r="J6673" s="15"/>
      <c r="K6673" s="15"/>
      <c r="L6673" s="217"/>
      <c r="M6673" s="22"/>
      <c r="N6673" s="119" t="str">
        <f>IF(G6673="","",VLOOKUP(G6673,номенклатури!R:U,4,0))</f>
        <v/>
      </c>
      <c r="O6673" s="119" t="str">
        <f>IF(M6673="","",VLOOKUP(M6673,'14'!D:D,1,0))</f>
        <v/>
      </c>
    </row>
    <row r="6674" spans="1:15" ht="12.75" customHeight="1" x14ac:dyDescent="0.2">
      <c r="A6674" s="36" t="str">
        <f>'0'!$A$4</f>
        <v>………………..</v>
      </c>
      <c r="B6674" s="37">
        <f>'0'!$A$2</f>
        <v>46112</v>
      </c>
      <c r="C6674" s="37" t="s">
        <v>1243</v>
      </c>
      <c r="D6674" s="119" t="str">
        <f>IF(G6674="","",VLOOKUP(G6674,номенклатури!R:T,2,0))</f>
        <v/>
      </c>
      <c r="E6674" s="333" t="str">
        <f>IF(G6674="","",VLOOKUP(G6674,номенклатури!R:T,3,0))</f>
        <v/>
      </c>
      <c r="F6674" s="159" t="str">
        <f>IF(G6674="","",IF(ISERROR(VLOOKUP(G6674,номенклатури!V:V,1,0)),E6674*H6674,E6674*I6674))</f>
        <v/>
      </c>
      <c r="G6674" s="14"/>
      <c r="H6674" s="15"/>
      <c r="I6674" s="15"/>
      <c r="J6674" s="15"/>
      <c r="K6674" s="15"/>
      <c r="L6674" s="217"/>
      <c r="M6674" s="22"/>
      <c r="N6674" s="119" t="str">
        <f>IF(G6674="","",VLOOKUP(G6674,номенклатури!R:U,4,0))</f>
        <v/>
      </c>
      <c r="O6674" s="119" t="str">
        <f>IF(M6674="","",VLOOKUP(M6674,'14'!D:D,1,0))</f>
        <v/>
      </c>
    </row>
    <row r="6675" spans="1:15" ht="12.75" customHeight="1" x14ac:dyDescent="0.2">
      <c r="A6675" s="36" t="str">
        <f>'0'!$A$4</f>
        <v>………………..</v>
      </c>
      <c r="B6675" s="37">
        <f>'0'!$A$2</f>
        <v>46112</v>
      </c>
      <c r="C6675" s="37" t="s">
        <v>1243</v>
      </c>
      <c r="D6675" s="119" t="str">
        <f>IF(G6675="","",VLOOKUP(G6675,номенклатури!R:T,2,0))</f>
        <v/>
      </c>
      <c r="E6675" s="333" t="str">
        <f>IF(G6675="","",VLOOKUP(G6675,номенклатури!R:T,3,0))</f>
        <v/>
      </c>
      <c r="F6675" s="159" t="str">
        <f>IF(G6675="","",IF(ISERROR(VLOOKUP(G6675,номенклатури!V:V,1,0)),E6675*H6675,E6675*I6675))</f>
        <v/>
      </c>
      <c r="G6675" s="14"/>
      <c r="H6675" s="15"/>
      <c r="I6675" s="15"/>
      <c r="J6675" s="15"/>
      <c r="K6675" s="15"/>
      <c r="L6675" s="217"/>
      <c r="M6675" s="22"/>
      <c r="N6675" s="119" t="str">
        <f>IF(G6675="","",VLOOKUP(G6675,номенклатури!R:U,4,0))</f>
        <v/>
      </c>
      <c r="O6675" s="119" t="str">
        <f>IF(M6675="","",VLOOKUP(M6675,'14'!D:D,1,0))</f>
        <v/>
      </c>
    </row>
    <row r="6676" spans="1:15" ht="12.75" customHeight="1" x14ac:dyDescent="0.2">
      <c r="A6676" s="36" t="str">
        <f>'0'!$A$4</f>
        <v>………………..</v>
      </c>
      <c r="B6676" s="37">
        <f>'0'!$A$2</f>
        <v>46112</v>
      </c>
      <c r="C6676" s="37" t="s">
        <v>1243</v>
      </c>
      <c r="D6676" s="119" t="str">
        <f>IF(G6676="","",VLOOKUP(G6676,номенклатури!R:T,2,0))</f>
        <v/>
      </c>
      <c r="E6676" s="333" t="str">
        <f>IF(G6676="","",VLOOKUP(G6676,номенклатури!R:T,3,0))</f>
        <v/>
      </c>
      <c r="F6676" s="159" t="str">
        <f>IF(G6676="","",IF(ISERROR(VLOOKUP(G6676,номенклатури!V:V,1,0)),E6676*H6676,E6676*I6676))</f>
        <v/>
      </c>
      <c r="G6676" s="14"/>
      <c r="H6676" s="15"/>
      <c r="I6676" s="15"/>
      <c r="J6676" s="15"/>
      <c r="K6676" s="15"/>
      <c r="L6676" s="217"/>
      <c r="M6676" s="22"/>
      <c r="N6676" s="119" t="str">
        <f>IF(G6676="","",VLOOKUP(G6676,номенклатури!R:U,4,0))</f>
        <v/>
      </c>
      <c r="O6676" s="119" t="str">
        <f>IF(M6676="","",VLOOKUP(M6676,'14'!D:D,1,0))</f>
        <v/>
      </c>
    </row>
    <row r="6677" spans="1:15" ht="12.75" customHeight="1" x14ac:dyDescent="0.2">
      <c r="A6677" s="36" t="str">
        <f>'0'!$A$4</f>
        <v>………………..</v>
      </c>
      <c r="B6677" s="37">
        <f>'0'!$A$2</f>
        <v>46112</v>
      </c>
      <c r="C6677" s="37" t="s">
        <v>1243</v>
      </c>
      <c r="D6677" s="119" t="str">
        <f>IF(G6677="","",VLOOKUP(G6677,номенклатури!R:T,2,0))</f>
        <v/>
      </c>
      <c r="E6677" s="333" t="str">
        <f>IF(G6677="","",VLOOKUP(G6677,номенклатури!R:T,3,0))</f>
        <v/>
      </c>
      <c r="F6677" s="159" t="str">
        <f>IF(G6677="","",IF(ISERROR(VLOOKUP(G6677,номенклатури!V:V,1,0)),E6677*H6677,E6677*I6677))</f>
        <v/>
      </c>
      <c r="G6677" s="14"/>
      <c r="H6677" s="15"/>
      <c r="I6677" s="15"/>
      <c r="J6677" s="15"/>
      <c r="K6677" s="15"/>
      <c r="L6677" s="217"/>
      <c r="M6677" s="22"/>
      <c r="N6677" s="119" t="str">
        <f>IF(G6677="","",VLOOKUP(G6677,номенклатури!R:U,4,0))</f>
        <v/>
      </c>
      <c r="O6677" s="119" t="str">
        <f>IF(M6677="","",VLOOKUP(M6677,'14'!D:D,1,0))</f>
        <v/>
      </c>
    </row>
    <row r="6678" spans="1:15" ht="12.75" customHeight="1" x14ac:dyDescent="0.2">
      <c r="A6678" s="36" t="str">
        <f>'0'!$A$4</f>
        <v>………………..</v>
      </c>
      <c r="B6678" s="37">
        <f>'0'!$A$2</f>
        <v>46112</v>
      </c>
      <c r="C6678" s="37" t="s">
        <v>1243</v>
      </c>
      <c r="D6678" s="119" t="str">
        <f>IF(G6678="","",VLOOKUP(G6678,номенклатури!R:T,2,0))</f>
        <v/>
      </c>
      <c r="E6678" s="333" t="str">
        <f>IF(G6678="","",VLOOKUP(G6678,номенклатури!R:T,3,0))</f>
        <v/>
      </c>
      <c r="F6678" s="159" t="str">
        <f>IF(G6678="","",IF(ISERROR(VLOOKUP(G6678,номенклатури!V:V,1,0)),E6678*H6678,E6678*I6678))</f>
        <v/>
      </c>
      <c r="G6678" s="14"/>
      <c r="H6678" s="15"/>
      <c r="I6678" s="15"/>
      <c r="J6678" s="15"/>
      <c r="K6678" s="15"/>
      <c r="L6678" s="217"/>
      <c r="M6678" s="22"/>
      <c r="N6678" s="119" t="str">
        <f>IF(G6678="","",VLOOKUP(G6678,номенклатури!R:U,4,0))</f>
        <v/>
      </c>
      <c r="O6678" s="119" t="str">
        <f>IF(M6678="","",VLOOKUP(M6678,'14'!D:D,1,0))</f>
        <v/>
      </c>
    </row>
    <row r="6679" spans="1:15" ht="12.75" customHeight="1" x14ac:dyDescent="0.2">
      <c r="A6679" s="36" t="str">
        <f>'0'!$A$4</f>
        <v>………………..</v>
      </c>
      <c r="B6679" s="37">
        <f>'0'!$A$2</f>
        <v>46112</v>
      </c>
      <c r="C6679" s="37" t="s">
        <v>1243</v>
      </c>
      <c r="D6679" s="119" t="str">
        <f>IF(G6679="","",VLOOKUP(G6679,номенклатури!R:T,2,0))</f>
        <v/>
      </c>
      <c r="E6679" s="333" t="str">
        <f>IF(G6679="","",VLOOKUP(G6679,номенклатури!R:T,3,0))</f>
        <v/>
      </c>
      <c r="F6679" s="159" t="str">
        <f>IF(G6679="","",IF(ISERROR(VLOOKUP(G6679,номенклатури!V:V,1,0)),E6679*H6679,E6679*I6679))</f>
        <v/>
      </c>
      <c r="G6679" s="14"/>
      <c r="H6679" s="15"/>
      <c r="I6679" s="15"/>
      <c r="J6679" s="15"/>
      <c r="K6679" s="15"/>
      <c r="L6679" s="217"/>
      <c r="M6679" s="22"/>
      <c r="N6679" s="119" t="str">
        <f>IF(G6679="","",VLOOKUP(G6679,номенклатури!R:U,4,0))</f>
        <v/>
      </c>
      <c r="O6679" s="119" t="str">
        <f>IF(M6679="","",VLOOKUP(M6679,'14'!D:D,1,0))</f>
        <v/>
      </c>
    </row>
    <row r="6680" spans="1:15" ht="12.75" customHeight="1" x14ac:dyDescent="0.2">
      <c r="A6680" s="36" t="str">
        <f>'0'!$A$4</f>
        <v>………………..</v>
      </c>
      <c r="B6680" s="37">
        <f>'0'!$A$2</f>
        <v>46112</v>
      </c>
      <c r="C6680" s="37" t="s">
        <v>1243</v>
      </c>
      <c r="D6680" s="119" t="str">
        <f>IF(G6680="","",VLOOKUP(G6680,номенклатури!R:T,2,0))</f>
        <v/>
      </c>
      <c r="E6680" s="333" t="str">
        <f>IF(G6680="","",VLOOKUP(G6680,номенклатури!R:T,3,0))</f>
        <v/>
      </c>
      <c r="F6680" s="159" t="str">
        <f>IF(G6680="","",IF(ISERROR(VLOOKUP(G6680,номенклатури!V:V,1,0)),E6680*H6680,E6680*I6680))</f>
        <v/>
      </c>
      <c r="G6680" s="14"/>
      <c r="H6680" s="15"/>
      <c r="I6680" s="15"/>
      <c r="J6680" s="15"/>
      <c r="K6680" s="15"/>
      <c r="L6680" s="217"/>
      <c r="M6680" s="22"/>
      <c r="N6680" s="119" t="str">
        <f>IF(G6680="","",VLOOKUP(G6680,номенклатури!R:U,4,0))</f>
        <v/>
      </c>
      <c r="O6680" s="119" t="str">
        <f>IF(M6680="","",VLOOKUP(M6680,'14'!D:D,1,0))</f>
        <v/>
      </c>
    </row>
    <row r="6681" spans="1:15" ht="12.75" customHeight="1" x14ac:dyDescent="0.2">
      <c r="A6681" s="36" t="str">
        <f>'0'!$A$4</f>
        <v>………………..</v>
      </c>
      <c r="B6681" s="37">
        <f>'0'!$A$2</f>
        <v>46112</v>
      </c>
      <c r="C6681" s="37" t="s">
        <v>1243</v>
      </c>
      <c r="D6681" s="119" t="str">
        <f>IF(G6681="","",VLOOKUP(G6681,номенклатури!R:T,2,0))</f>
        <v/>
      </c>
      <c r="E6681" s="333" t="str">
        <f>IF(G6681="","",VLOOKUP(G6681,номенклатури!R:T,3,0))</f>
        <v/>
      </c>
      <c r="F6681" s="159" t="str">
        <f>IF(G6681="","",IF(ISERROR(VLOOKUP(G6681,номенклатури!V:V,1,0)),E6681*H6681,E6681*I6681))</f>
        <v/>
      </c>
      <c r="G6681" s="14"/>
      <c r="H6681" s="15"/>
      <c r="I6681" s="15"/>
      <c r="J6681" s="15"/>
      <c r="K6681" s="15"/>
      <c r="L6681" s="217"/>
      <c r="M6681" s="22"/>
      <c r="N6681" s="119" t="str">
        <f>IF(G6681="","",VLOOKUP(G6681,номенклатури!R:U,4,0))</f>
        <v/>
      </c>
      <c r="O6681" s="119" t="str">
        <f>IF(M6681="","",VLOOKUP(M6681,'14'!D:D,1,0))</f>
        <v/>
      </c>
    </row>
    <row r="6682" spans="1:15" ht="12.75" customHeight="1" x14ac:dyDescent="0.2">
      <c r="A6682" s="36" t="str">
        <f>'0'!$A$4</f>
        <v>………………..</v>
      </c>
      <c r="B6682" s="37">
        <f>'0'!$A$2</f>
        <v>46112</v>
      </c>
      <c r="C6682" s="37" t="s">
        <v>1243</v>
      </c>
      <c r="D6682" s="119" t="str">
        <f>IF(G6682="","",VLOOKUP(G6682,номенклатури!R:T,2,0))</f>
        <v/>
      </c>
      <c r="E6682" s="333" t="str">
        <f>IF(G6682="","",VLOOKUP(G6682,номенклатури!R:T,3,0))</f>
        <v/>
      </c>
      <c r="F6682" s="159" t="str">
        <f>IF(G6682="","",IF(ISERROR(VLOOKUP(G6682,номенклатури!V:V,1,0)),E6682*H6682,E6682*I6682))</f>
        <v/>
      </c>
      <c r="G6682" s="14"/>
      <c r="H6682" s="15"/>
      <c r="I6682" s="15"/>
      <c r="J6682" s="15"/>
      <c r="K6682" s="15"/>
      <c r="L6682" s="217"/>
      <c r="M6682" s="22"/>
      <c r="N6682" s="119" t="str">
        <f>IF(G6682="","",VLOOKUP(G6682,номенклатури!R:U,4,0))</f>
        <v/>
      </c>
      <c r="O6682" s="119" t="str">
        <f>IF(M6682="","",VLOOKUP(M6682,'14'!D:D,1,0))</f>
        <v/>
      </c>
    </row>
    <row r="6683" spans="1:15" ht="12.75" customHeight="1" x14ac:dyDescent="0.2">
      <c r="A6683" s="36" t="str">
        <f>'0'!$A$4</f>
        <v>………………..</v>
      </c>
      <c r="B6683" s="37">
        <f>'0'!$A$2</f>
        <v>46112</v>
      </c>
      <c r="C6683" s="37" t="s">
        <v>1243</v>
      </c>
      <c r="D6683" s="119" t="str">
        <f>IF(G6683="","",VLOOKUP(G6683,номенклатури!R:T,2,0))</f>
        <v/>
      </c>
      <c r="E6683" s="333" t="str">
        <f>IF(G6683="","",VLOOKUP(G6683,номенклатури!R:T,3,0))</f>
        <v/>
      </c>
      <c r="F6683" s="159" t="str">
        <f>IF(G6683="","",IF(ISERROR(VLOOKUP(G6683,номенклатури!V:V,1,0)),E6683*H6683,E6683*I6683))</f>
        <v/>
      </c>
      <c r="G6683" s="14"/>
      <c r="H6683" s="15"/>
      <c r="I6683" s="15"/>
      <c r="J6683" s="15"/>
      <c r="K6683" s="15"/>
      <c r="L6683" s="217"/>
      <c r="M6683" s="22"/>
      <c r="N6683" s="119" t="str">
        <f>IF(G6683="","",VLOOKUP(G6683,номенклатури!R:U,4,0))</f>
        <v/>
      </c>
      <c r="O6683" s="119" t="str">
        <f>IF(M6683="","",VLOOKUP(M6683,'14'!D:D,1,0))</f>
        <v/>
      </c>
    </row>
    <row r="6684" spans="1:15" ht="12.75" customHeight="1" x14ac:dyDescent="0.2">
      <c r="A6684" s="36" t="str">
        <f>'0'!$A$4</f>
        <v>………………..</v>
      </c>
      <c r="B6684" s="37">
        <f>'0'!$A$2</f>
        <v>46112</v>
      </c>
      <c r="C6684" s="37" t="s">
        <v>1243</v>
      </c>
      <c r="D6684" s="119" t="str">
        <f>IF(G6684="","",VLOOKUP(G6684,номенклатури!R:T,2,0))</f>
        <v/>
      </c>
      <c r="E6684" s="333" t="str">
        <f>IF(G6684="","",VLOOKUP(G6684,номенклатури!R:T,3,0))</f>
        <v/>
      </c>
      <c r="F6684" s="159" t="str">
        <f>IF(G6684="","",IF(ISERROR(VLOOKUP(G6684,номенклатури!V:V,1,0)),E6684*H6684,E6684*I6684))</f>
        <v/>
      </c>
      <c r="G6684" s="14"/>
      <c r="H6684" s="15"/>
      <c r="I6684" s="15"/>
      <c r="J6684" s="15"/>
      <c r="K6684" s="15"/>
      <c r="L6684" s="217"/>
      <c r="M6684" s="22"/>
      <c r="N6684" s="119" t="str">
        <f>IF(G6684="","",VLOOKUP(G6684,номенклатури!R:U,4,0))</f>
        <v/>
      </c>
      <c r="O6684" s="119" t="str">
        <f>IF(M6684="","",VLOOKUP(M6684,'14'!D:D,1,0))</f>
        <v/>
      </c>
    </row>
    <row r="6685" spans="1:15" ht="12.75" customHeight="1" x14ac:dyDescent="0.2">
      <c r="A6685" s="36" t="str">
        <f>'0'!$A$4</f>
        <v>………………..</v>
      </c>
      <c r="B6685" s="37">
        <f>'0'!$A$2</f>
        <v>46112</v>
      </c>
      <c r="C6685" s="37" t="s">
        <v>1243</v>
      </c>
      <c r="D6685" s="119" t="str">
        <f>IF(G6685="","",VLOOKUP(G6685,номенклатури!R:T,2,0))</f>
        <v/>
      </c>
      <c r="E6685" s="333" t="str">
        <f>IF(G6685="","",VLOOKUP(G6685,номенклатури!R:T,3,0))</f>
        <v/>
      </c>
      <c r="F6685" s="159" t="str">
        <f>IF(G6685="","",IF(ISERROR(VLOOKUP(G6685,номенклатури!V:V,1,0)),E6685*H6685,E6685*I6685))</f>
        <v/>
      </c>
      <c r="G6685" s="14"/>
      <c r="H6685" s="15"/>
      <c r="I6685" s="15"/>
      <c r="J6685" s="15"/>
      <c r="K6685" s="15"/>
      <c r="L6685" s="217"/>
      <c r="M6685" s="22"/>
      <c r="N6685" s="119" t="str">
        <f>IF(G6685="","",VLOOKUP(G6685,номенклатури!R:U,4,0))</f>
        <v/>
      </c>
      <c r="O6685" s="119" t="str">
        <f>IF(M6685="","",VLOOKUP(M6685,'14'!D:D,1,0))</f>
        <v/>
      </c>
    </row>
    <row r="6686" spans="1:15" ht="12.75" customHeight="1" x14ac:dyDescent="0.2">
      <c r="A6686" s="36" t="str">
        <f>'0'!$A$4</f>
        <v>………………..</v>
      </c>
      <c r="B6686" s="37">
        <f>'0'!$A$2</f>
        <v>46112</v>
      </c>
      <c r="C6686" s="37" t="s">
        <v>1243</v>
      </c>
      <c r="D6686" s="119" t="str">
        <f>IF(G6686="","",VLOOKUP(G6686,номенклатури!R:T,2,0))</f>
        <v/>
      </c>
      <c r="E6686" s="333" t="str">
        <f>IF(G6686="","",VLOOKUP(G6686,номенклатури!R:T,3,0))</f>
        <v/>
      </c>
      <c r="F6686" s="159" t="str">
        <f>IF(G6686="","",IF(ISERROR(VLOOKUP(G6686,номенклатури!V:V,1,0)),E6686*H6686,E6686*I6686))</f>
        <v/>
      </c>
      <c r="G6686" s="14"/>
      <c r="H6686" s="15"/>
      <c r="I6686" s="15"/>
      <c r="J6686" s="15"/>
      <c r="K6686" s="15"/>
      <c r="L6686" s="217"/>
      <c r="M6686" s="22"/>
      <c r="N6686" s="119" t="str">
        <f>IF(G6686="","",VLOOKUP(G6686,номенклатури!R:U,4,0))</f>
        <v/>
      </c>
      <c r="O6686" s="119" t="str">
        <f>IF(M6686="","",VLOOKUP(M6686,'14'!D:D,1,0))</f>
        <v/>
      </c>
    </row>
    <row r="6687" spans="1:15" ht="12.75" customHeight="1" x14ac:dyDescent="0.2">
      <c r="A6687" s="36" t="str">
        <f>'0'!$A$4</f>
        <v>………………..</v>
      </c>
      <c r="B6687" s="37">
        <f>'0'!$A$2</f>
        <v>46112</v>
      </c>
      <c r="C6687" s="37" t="s">
        <v>1243</v>
      </c>
      <c r="D6687" s="119" t="str">
        <f>IF(G6687="","",VLOOKUP(G6687,номенклатури!R:T,2,0))</f>
        <v/>
      </c>
      <c r="E6687" s="333" t="str">
        <f>IF(G6687="","",VLOOKUP(G6687,номенклатури!R:T,3,0))</f>
        <v/>
      </c>
      <c r="F6687" s="159" t="str">
        <f>IF(G6687="","",IF(ISERROR(VLOOKUP(G6687,номенклатури!V:V,1,0)),E6687*H6687,E6687*I6687))</f>
        <v/>
      </c>
      <c r="G6687" s="14"/>
      <c r="H6687" s="15"/>
      <c r="I6687" s="15"/>
      <c r="J6687" s="15"/>
      <c r="K6687" s="15"/>
      <c r="L6687" s="217"/>
      <c r="M6687" s="22"/>
      <c r="N6687" s="119" t="str">
        <f>IF(G6687="","",VLOOKUP(G6687,номенклатури!R:U,4,0))</f>
        <v/>
      </c>
      <c r="O6687" s="119" t="str">
        <f>IF(M6687="","",VLOOKUP(M6687,'14'!D:D,1,0))</f>
        <v/>
      </c>
    </row>
    <row r="6688" spans="1:15" ht="12.75" customHeight="1" x14ac:dyDescent="0.2">
      <c r="A6688" s="36" t="str">
        <f>'0'!$A$4</f>
        <v>………………..</v>
      </c>
      <c r="B6688" s="37">
        <f>'0'!$A$2</f>
        <v>46112</v>
      </c>
      <c r="C6688" s="37" t="s">
        <v>1243</v>
      </c>
      <c r="D6688" s="119" t="str">
        <f>IF(G6688="","",VLOOKUP(G6688,номенклатури!R:T,2,0))</f>
        <v/>
      </c>
      <c r="E6688" s="333" t="str">
        <f>IF(G6688="","",VLOOKUP(G6688,номенклатури!R:T,3,0))</f>
        <v/>
      </c>
      <c r="F6688" s="159" t="str">
        <f>IF(G6688="","",IF(ISERROR(VLOOKUP(G6688,номенклатури!V:V,1,0)),E6688*H6688,E6688*I6688))</f>
        <v/>
      </c>
      <c r="G6688" s="14"/>
      <c r="H6688" s="15"/>
      <c r="I6688" s="15"/>
      <c r="J6688" s="15"/>
      <c r="K6688" s="15"/>
      <c r="L6688" s="217"/>
      <c r="M6688" s="22"/>
      <c r="N6688" s="119" t="str">
        <f>IF(G6688="","",VLOOKUP(G6688,номенклатури!R:U,4,0))</f>
        <v/>
      </c>
      <c r="O6688" s="119" t="str">
        <f>IF(M6688="","",VLOOKUP(M6688,'14'!D:D,1,0))</f>
        <v/>
      </c>
    </row>
    <row r="6689" spans="1:15" ht="12.75" customHeight="1" x14ac:dyDescent="0.2">
      <c r="A6689" s="36" t="str">
        <f>'0'!$A$4</f>
        <v>………………..</v>
      </c>
      <c r="B6689" s="37">
        <f>'0'!$A$2</f>
        <v>46112</v>
      </c>
      <c r="C6689" s="37" t="s">
        <v>1243</v>
      </c>
      <c r="D6689" s="119" t="str">
        <f>IF(G6689="","",VLOOKUP(G6689,номенклатури!R:T,2,0))</f>
        <v/>
      </c>
      <c r="E6689" s="333" t="str">
        <f>IF(G6689="","",VLOOKUP(G6689,номенклатури!R:T,3,0))</f>
        <v/>
      </c>
      <c r="F6689" s="159" t="str">
        <f>IF(G6689="","",IF(ISERROR(VLOOKUP(G6689,номенклатури!V:V,1,0)),E6689*H6689,E6689*I6689))</f>
        <v/>
      </c>
      <c r="G6689" s="14"/>
      <c r="H6689" s="15"/>
      <c r="I6689" s="15"/>
      <c r="J6689" s="15"/>
      <c r="K6689" s="15"/>
      <c r="L6689" s="217"/>
      <c r="M6689" s="22"/>
      <c r="N6689" s="119" t="str">
        <f>IF(G6689="","",VLOOKUP(G6689,номенклатури!R:U,4,0))</f>
        <v/>
      </c>
      <c r="O6689" s="119" t="str">
        <f>IF(M6689="","",VLOOKUP(M6689,'14'!D:D,1,0))</f>
        <v/>
      </c>
    </row>
    <row r="6690" spans="1:15" ht="12.75" customHeight="1" x14ac:dyDescent="0.2">
      <c r="A6690" s="36" t="str">
        <f>'0'!$A$4</f>
        <v>………………..</v>
      </c>
      <c r="B6690" s="37">
        <f>'0'!$A$2</f>
        <v>46112</v>
      </c>
      <c r="C6690" s="37" t="s">
        <v>1243</v>
      </c>
      <c r="D6690" s="119" t="str">
        <f>IF(G6690="","",VLOOKUP(G6690,номенклатури!R:T,2,0))</f>
        <v/>
      </c>
      <c r="E6690" s="333" t="str">
        <f>IF(G6690="","",VLOOKUP(G6690,номенклатури!R:T,3,0))</f>
        <v/>
      </c>
      <c r="F6690" s="159" t="str">
        <f>IF(G6690="","",IF(ISERROR(VLOOKUP(G6690,номенклатури!V:V,1,0)),E6690*H6690,E6690*I6690))</f>
        <v/>
      </c>
      <c r="G6690" s="14"/>
      <c r="H6690" s="15"/>
      <c r="I6690" s="15"/>
      <c r="J6690" s="15"/>
      <c r="K6690" s="15"/>
      <c r="L6690" s="217"/>
      <c r="M6690" s="22"/>
      <c r="N6690" s="119" t="str">
        <f>IF(G6690="","",VLOOKUP(G6690,номенклатури!R:U,4,0))</f>
        <v/>
      </c>
      <c r="O6690" s="119" t="str">
        <f>IF(M6690="","",VLOOKUP(M6690,'14'!D:D,1,0))</f>
        <v/>
      </c>
    </row>
    <row r="6691" spans="1:15" ht="12.75" customHeight="1" x14ac:dyDescent="0.2">
      <c r="A6691" s="36" t="str">
        <f>'0'!$A$4</f>
        <v>………………..</v>
      </c>
      <c r="B6691" s="37">
        <f>'0'!$A$2</f>
        <v>46112</v>
      </c>
      <c r="C6691" s="37" t="s">
        <v>1243</v>
      </c>
      <c r="D6691" s="119" t="str">
        <f>IF(G6691="","",VLOOKUP(G6691,номенклатури!R:T,2,0))</f>
        <v/>
      </c>
      <c r="E6691" s="333" t="str">
        <f>IF(G6691="","",VLOOKUP(G6691,номенклатури!R:T,3,0))</f>
        <v/>
      </c>
      <c r="F6691" s="159" t="str">
        <f>IF(G6691="","",IF(ISERROR(VLOOKUP(G6691,номенклатури!V:V,1,0)),E6691*H6691,E6691*I6691))</f>
        <v/>
      </c>
      <c r="G6691" s="14"/>
      <c r="H6691" s="15"/>
      <c r="I6691" s="15"/>
      <c r="J6691" s="15"/>
      <c r="K6691" s="15"/>
      <c r="L6691" s="217"/>
      <c r="M6691" s="22"/>
      <c r="N6691" s="119" t="str">
        <f>IF(G6691="","",VLOOKUP(G6691,номенклатури!R:U,4,0))</f>
        <v/>
      </c>
      <c r="O6691" s="119" t="str">
        <f>IF(M6691="","",VLOOKUP(M6691,'14'!D:D,1,0))</f>
        <v/>
      </c>
    </row>
    <row r="6692" spans="1:15" ht="12.75" customHeight="1" x14ac:dyDescent="0.2">
      <c r="A6692" s="36" t="str">
        <f>'0'!$A$4</f>
        <v>………………..</v>
      </c>
      <c r="B6692" s="37">
        <f>'0'!$A$2</f>
        <v>46112</v>
      </c>
      <c r="C6692" s="37" t="s">
        <v>1243</v>
      </c>
      <c r="D6692" s="119" t="str">
        <f>IF(G6692="","",VLOOKUP(G6692,номенклатури!R:T,2,0))</f>
        <v/>
      </c>
      <c r="E6692" s="333" t="str">
        <f>IF(G6692="","",VLOOKUP(G6692,номенклатури!R:T,3,0))</f>
        <v/>
      </c>
      <c r="F6692" s="159" t="str">
        <f>IF(G6692="","",IF(ISERROR(VLOOKUP(G6692,номенклатури!V:V,1,0)),E6692*H6692,E6692*I6692))</f>
        <v/>
      </c>
      <c r="G6692" s="14"/>
      <c r="H6692" s="15"/>
      <c r="I6692" s="15"/>
      <c r="J6692" s="15"/>
      <c r="K6692" s="15"/>
      <c r="L6692" s="217"/>
      <c r="M6692" s="22"/>
      <c r="N6692" s="119" t="str">
        <f>IF(G6692="","",VLOOKUP(G6692,номенклатури!R:U,4,0))</f>
        <v/>
      </c>
      <c r="O6692" s="119" t="str">
        <f>IF(M6692="","",VLOOKUP(M6692,'14'!D:D,1,0))</f>
        <v/>
      </c>
    </row>
    <row r="6693" spans="1:15" ht="12.75" customHeight="1" x14ac:dyDescent="0.2">
      <c r="A6693" s="36" t="str">
        <f>'0'!$A$4</f>
        <v>………………..</v>
      </c>
      <c r="B6693" s="37">
        <f>'0'!$A$2</f>
        <v>46112</v>
      </c>
      <c r="C6693" s="37" t="s">
        <v>1243</v>
      </c>
      <c r="D6693" s="119" t="str">
        <f>IF(G6693="","",VLOOKUP(G6693,номенклатури!R:T,2,0))</f>
        <v/>
      </c>
      <c r="E6693" s="333" t="str">
        <f>IF(G6693="","",VLOOKUP(G6693,номенклатури!R:T,3,0))</f>
        <v/>
      </c>
      <c r="F6693" s="159" t="str">
        <f>IF(G6693="","",IF(ISERROR(VLOOKUP(G6693,номенклатури!V:V,1,0)),E6693*H6693,E6693*I6693))</f>
        <v/>
      </c>
      <c r="G6693" s="14"/>
      <c r="H6693" s="15"/>
      <c r="I6693" s="15"/>
      <c r="J6693" s="15"/>
      <c r="K6693" s="15"/>
      <c r="L6693" s="217"/>
      <c r="M6693" s="22"/>
      <c r="N6693" s="119" t="str">
        <f>IF(G6693="","",VLOOKUP(G6693,номенклатури!R:U,4,0))</f>
        <v/>
      </c>
      <c r="O6693" s="119" t="str">
        <f>IF(M6693="","",VLOOKUP(M6693,'14'!D:D,1,0))</f>
        <v/>
      </c>
    </row>
    <row r="6694" spans="1:15" ht="12.75" customHeight="1" x14ac:dyDescent="0.2">
      <c r="A6694" s="36" t="str">
        <f>'0'!$A$4</f>
        <v>………………..</v>
      </c>
      <c r="B6694" s="37">
        <f>'0'!$A$2</f>
        <v>46112</v>
      </c>
      <c r="C6694" s="37" t="s">
        <v>1243</v>
      </c>
      <c r="D6694" s="119" t="str">
        <f>IF(G6694="","",VLOOKUP(G6694,номенклатури!R:T,2,0))</f>
        <v/>
      </c>
      <c r="E6694" s="333" t="str">
        <f>IF(G6694="","",VLOOKUP(G6694,номенклатури!R:T,3,0))</f>
        <v/>
      </c>
      <c r="F6694" s="159" t="str">
        <f>IF(G6694="","",IF(ISERROR(VLOOKUP(G6694,номенклатури!V:V,1,0)),E6694*H6694,E6694*I6694))</f>
        <v/>
      </c>
      <c r="G6694" s="14"/>
      <c r="H6694" s="15"/>
      <c r="I6694" s="15"/>
      <c r="J6694" s="15"/>
      <c r="K6694" s="15"/>
      <c r="L6694" s="217"/>
      <c r="M6694" s="22"/>
      <c r="N6694" s="119" t="str">
        <f>IF(G6694="","",VLOOKUP(G6694,номенклатури!R:U,4,0))</f>
        <v/>
      </c>
      <c r="O6694" s="119" t="str">
        <f>IF(M6694="","",VLOOKUP(M6694,'14'!D:D,1,0))</f>
        <v/>
      </c>
    </row>
    <row r="6695" spans="1:15" ht="12.75" customHeight="1" x14ac:dyDescent="0.2">
      <c r="A6695" s="36" t="str">
        <f>'0'!$A$4</f>
        <v>………………..</v>
      </c>
      <c r="B6695" s="37">
        <f>'0'!$A$2</f>
        <v>46112</v>
      </c>
      <c r="C6695" s="37" t="s">
        <v>1243</v>
      </c>
      <c r="D6695" s="119" t="str">
        <f>IF(G6695="","",VLOOKUP(G6695,номенклатури!R:T,2,0))</f>
        <v/>
      </c>
      <c r="E6695" s="333" t="str">
        <f>IF(G6695="","",VLOOKUP(G6695,номенклатури!R:T,3,0))</f>
        <v/>
      </c>
      <c r="F6695" s="159" t="str">
        <f>IF(G6695="","",IF(ISERROR(VLOOKUP(G6695,номенклатури!V:V,1,0)),E6695*H6695,E6695*I6695))</f>
        <v/>
      </c>
      <c r="G6695" s="14"/>
      <c r="H6695" s="15"/>
      <c r="I6695" s="15"/>
      <c r="J6695" s="15"/>
      <c r="K6695" s="15"/>
      <c r="L6695" s="217"/>
      <c r="M6695" s="22"/>
      <c r="N6695" s="119" t="str">
        <f>IF(G6695="","",VLOOKUP(G6695,номенклатури!R:U,4,0))</f>
        <v/>
      </c>
      <c r="O6695" s="119" t="str">
        <f>IF(M6695="","",VLOOKUP(M6695,'14'!D:D,1,0))</f>
        <v/>
      </c>
    </row>
    <row r="6696" spans="1:15" ht="12.75" customHeight="1" x14ac:dyDescent="0.2">
      <c r="A6696" s="36" t="str">
        <f>'0'!$A$4</f>
        <v>………………..</v>
      </c>
      <c r="B6696" s="37">
        <f>'0'!$A$2</f>
        <v>46112</v>
      </c>
      <c r="C6696" s="37" t="s">
        <v>1243</v>
      </c>
      <c r="D6696" s="119" t="str">
        <f>IF(G6696="","",VLOOKUP(G6696,номенклатури!R:T,2,0))</f>
        <v/>
      </c>
      <c r="E6696" s="333" t="str">
        <f>IF(G6696="","",VLOOKUP(G6696,номенклатури!R:T,3,0))</f>
        <v/>
      </c>
      <c r="F6696" s="159" t="str">
        <f>IF(G6696="","",IF(ISERROR(VLOOKUP(G6696,номенклатури!V:V,1,0)),E6696*H6696,E6696*I6696))</f>
        <v/>
      </c>
      <c r="G6696" s="14"/>
      <c r="H6696" s="15"/>
      <c r="I6696" s="15"/>
      <c r="J6696" s="15"/>
      <c r="K6696" s="15"/>
      <c r="L6696" s="217"/>
      <c r="M6696" s="22"/>
      <c r="N6696" s="119" t="str">
        <f>IF(G6696="","",VLOOKUP(G6696,номенклатури!R:U,4,0))</f>
        <v/>
      </c>
      <c r="O6696" s="119" t="str">
        <f>IF(M6696="","",VLOOKUP(M6696,'14'!D:D,1,0))</f>
        <v/>
      </c>
    </row>
    <row r="6697" spans="1:15" ht="12.75" customHeight="1" x14ac:dyDescent="0.2">
      <c r="A6697" s="36" t="str">
        <f>'0'!$A$4</f>
        <v>………………..</v>
      </c>
      <c r="B6697" s="37">
        <f>'0'!$A$2</f>
        <v>46112</v>
      </c>
      <c r="C6697" s="37" t="s">
        <v>1243</v>
      </c>
      <c r="D6697" s="119" t="str">
        <f>IF(G6697="","",VLOOKUP(G6697,номенклатури!R:T,2,0))</f>
        <v/>
      </c>
      <c r="E6697" s="333" t="str">
        <f>IF(G6697="","",VLOOKUP(G6697,номенклатури!R:T,3,0))</f>
        <v/>
      </c>
      <c r="F6697" s="159" t="str">
        <f>IF(G6697="","",IF(ISERROR(VLOOKUP(G6697,номенклатури!V:V,1,0)),E6697*H6697,E6697*I6697))</f>
        <v/>
      </c>
      <c r="G6697" s="14"/>
      <c r="H6697" s="15"/>
      <c r="I6697" s="15"/>
      <c r="J6697" s="15"/>
      <c r="K6697" s="15"/>
      <c r="L6697" s="217"/>
      <c r="M6697" s="22"/>
      <c r="N6697" s="119" t="str">
        <f>IF(G6697="","",VLOOKUP(G6697,номенклатури!R:U,4,0))</f>
        <v/>
      </c>
      <c r="O6697" s="119" t="str">
        <f>IF(M6697="","",VLOOKUP(M6697,'14'!D:D,1,0))</f>
        <v/>
      </c>
    </row>
    <row r="6698" spans="1:15" ht="12.75" customHeight="1" x14ac:dyDescent="0.2">
      <c r="A6698" s="36" t="str">
        <f>'0'!$A$4</f>
        <v>………………..</v>
      </c>
      <c r="B6698" s="37">
        <f>'0'!$A$2</f>
        <v>46112</v>
      </c>
      <c r="C6698" s="37" t="s">
        <v>1243</v>
      </c>
      <c r="D6698" s="119" t="str">
        <f>IF(G6698="","",VLOOKUP(G6698,номенклатури!R:T,2,0))</f>
        <v/>
      </c>
      <c r="E6698" s="333" t="str">
        <f>IF(G6698="","",VLOOKUP(G6698,номенклатури!R:T,3,0))</f>
        <v/>
      </c>
      <c r="F6698" s="159" t="str">
        <f>IF(G6698="","",IF(ISERROR(VLOOKUP(G6698,номенклатури!V:V,1,0)),E6698*H6698,E6698*I6698))</f>
        <v/>
      </c>
      <c r="G6698" s="14"/>
      <c r="H6698" s="15"/>
      <c r="I6698" s="15"/>
      <c r="J6698" s="15"/>
      <c r="K6698" s="15"/>
      <c r="L6698" s="217"/>
      <c r="M6698" s="22"/>
      <c r="N6698" s="119" t="str">
        <f>IF(G6698="","",VLOOKUP(G6698,номенклатури!R:U,4,0))</f>
        <v/>
      </c>
      <c r="O6698" s="119" t="str">
        <f>IF(M6698="","",VLOOKUP(M6698,'14'!D:D,1,0))</f>
        <v/>
      </c>
    </row>
    <row r="6699" spans="1:15" ht="12.75" customHeight="1" x14ac:dyDescent="0.2">
      <c r="A6699" s="36" t="str">
        <f>'0'!$A$4</f>
        <v>………………..</v>
      </c>
      <c r="B6699" s="37">
        <f>'0'!$A$2</f>
        <v>46112</v>
      </c>
      <c r="C6699" s="37" t="s">
        <v>1243</v>
      </c>
      <c r="D6699" s="119" t="str">
        <f>IF(G6699="","",VLOOKUP(G6699,номенклатури!R:T,2,0))</f>
        <v/>
      </c>
      <c r="E6699" s="333" t="str">
        <f>IF(G6699="","",VLOOKUP(G6699,номенклатури!R:T,3,0))</f>
        <v/>
      </c>
      <c r="F6699" s="159" t="str">
        <f>IF(G6699="","",IF(ISERROR(VLOOKUP(G6699,номенклатури!V:V,1,0)),E6699*H6699,E6699*I6699))</f>
        <v/>
      </c>
      <c r="G6699" s="14"/>
      <c r="H6699" s="15"/>
      <c r="I6699" s="15"/>
      <c r="J6699" s="15"/>
      <c r="K6699" s="15"/>
      <c r="L6699" s="217"/>
      <c r="M6699" s="22"/>
      <c r="N6699" s="119" t="str">
        <f>IF(G6699="","",VLOOKUP(G6699,номенклатури!R:U,4,0))</f>
        <v/>
      </c>
      <c r="O6699" s="119" t="str">
        <f>IF(M6699="","",VLOOKUP(M6699,'14'!D:D,1,0))</f>
        <v/>
      </c>
    </row>
    <row r="6700" spans="1:15" ht="12.75" customHeight="1" x14ac:dyDescent="0.2">
      <c r="A6700" s="36" t="str">
        <f>'0'!$A$4</f>
        <v>………………..</v>
      </c>
      <c r="B6700" s="37">
        <f>'0'!$A$2</f>
        <v>46112</v>
      </c>
      <c r="C6700" s="37" t="s">
        <v>1243</v>
      </c>
      <c r="D6700" s="119" t="str">
        <f>IF(G6700="","",VLOOKUP(G6700,номенклатури!R:T,2,0))</f>
        <v/>
      </c>
      <c r="E6700" s="333" t="str">
        <f>IF(G6700="","",VLOOKUP(G6700,номенклатури!R:T,3,0))</f>
        <v/>
      </c>
      <c r="F6700" s="159" t="str">
        <f>IF(G6700="","",IF(ISERROR(VLOOKUP(G6700,номенклатури!V:V,1,0)),E6700*H6700,E6700*I6700))</f>
        <v/>
      </c>
      <c r="G6700" s="14"/>
      <c r="H6700" s="15"/>
      <c r="I6700" s="15"/>
      <c r="J6700" s="15"/>
      <c r="K6700" s="15"/>
      <c r="L6700" s="217"/>
      <c r="M6700" s="22"/>
      <c r="N6700" s="119" t="str">
        <f>IF(G6700="","",VLOOKUP(G6700,номенклатури!R:U,4,0))</f>
        <v/>
      </c>
      <c r="O6700" s="119" t="str">
        <f>IF(M6700="","",VLOOKUP(M6700,'14'!D:D,1,0))</f>
        <v/>
      </c>
    </row>
    <row r="6701" spans="1:15" ht="12.75" customHeight="1" x14ac:dyDescent="0.2">
      <c r="A6701" s="36" t="str">
        <f>'0'!$A$4</f>
        <v>………………..</v>
      </c>
      <c r="B6701" s="37">
        <f>'0'!$A$2</f>
        <v>46112</v>
      </c>
      <c r="C6701" s="37" t="s">
        <v>1243</v>
      </c>
      <c r="D6701" s="119" t="str">
        <f>IF(G6701="","",VLOOKUP(G6701,номенклатури!R:T,2,0))</f>
        <v/>
      </c>
      <c r="E6701" s="333" t="str">
        <f>IF(G6701="","",VLOOKUP(G6701,номенклатури!R:T,3,0))</f>
        <v/>
      </c>
      <c r="F6701" s="159" t="str">
        <f>IF(G6701="","",IF(ISERROR(VLOOKUP(G6701,номенклатури!V:V,1,0)),E6701*H6701,E6701*I6701))</f>
        <v/>
      </c>
      <c r="G6701" s="14"/>
      <c r="H6701" s="15"/>
      <c r="I6701" s="15"/>
      <c r="J6701" s="15"/>
      <c r="K6701" s="15"/>
      <c r="L6701" s="217"/>
      <c r="M6701" s="22"/>
      <c r="N6701" s="119" t="str">
        <f>IF(G6701="","",VLOOKUP(G6701,номенклатури!R:U,4,0))</f>
        <v/>
      </c>
      <c r="O6701" s="119" t="str">
        <f>IF(M6701="","",VLOOKUP(M6701,'14'!D:D,1,0))</f>
        <v/>
      </c>
    </row>
    <row r="6702" spans="1:15" ht="12.75" customHeight="1" x14ac:dyDescent="0.2">
      <c r="A6702" s="36" t="str">
        <f>'0'!$A$4</f>
        <v>………………..</v>
      </c>
      <c r="B6702" s="37">
        <f>'0'!$A$2</f>
        <v>46112</v>
      </c>
      <c r="C6702" s="37" t="s">
        <v>1243</v>
      </c>
      <c r="D6702" s="119" t="str">
        <f>IF(G6702="","",VLOOKUP(G6702,номенклатури!R:T,2,0))</f>
        <v/>
      </c>
      <c r="E6702" s="333" t="str">
        <f>IF(G6702="","",VLOOKUP(G6702,номенклатури!R:T,3,0))</f>
        <v/>
      </c>
      <c r="F6702" s="159" t="str">
        <f>IF(G6702="","",IF(ISERROR(VLOOKUP(G6702,номенклатури!V:V,1,0)),E6702*H6702,E6702*I6702))</f>
        <v/>
      </c>
      <c r="G6702" s="14"/>
      <c r="H6702" s="15"/>
      <c r="I6702" s="15"/>
      <c r="J6702" s="15"/>
      <c r="K6702" s="15"/>
      <c r="L6702" s="217"/>
      <c r="M6702" s="22"/>
      <c r="N6702" s="119" t="str">
        <f>IF(G6702="","",VLOOKUP(G6702,номенклатури!R:U,4,0))</f>
        <v/>
      </c>
      <c r="O6702" s="119" t="str">
        <f>IF(M6702="","",VLOOKUP(M6702,'14'!D:D,1,0))</f>
        <v/>
      </c>
    </row>
    <row r="6703" spans="1:15" ht="12.75" customHeight="1" x14ac:dyDescent="0.2">
      <c r="A6703" s="36" t="str">
        <f>'0'!$A$4</f>
        <v>………………..</v>
      </c>
      <c r="B6703" s="37">
        <f>'0'!$A$2</f>
        <v>46112</v>
      </c>
      <c r="C6703" s="37" t="s">
        <v>1243</v>
      </c>
      <c r="D6703" s="119" t="str">
        <f>IF(G6703="","",VLOOKUP(G6703,номенклатури!R:T,2,0))</f>
        <v/>
      </c>
      <c r="E6703" s="333" t="str">
        <f>IF(G6703="","",VLOOKUP(G6703,номенклатури!R:T,3,0))</f>
        <v/>
      </c>
      <c r="F6703" s="159" t="str">
        <f>IF(G6703="","",IF(ISERROR(VLOOKUP(G6703,номенклатури!V:V,1,0)),E6703*H6703,E6703*I6703))</f>
        <v/>
      </c>
      <c r="G6703" s="14"/>
      <c r="H6703" s="15"/>
      <c r="I6703" s="15"/>
      <c r="J6703" s="15"/>
      <c r="K6703" s="15"/>
      <c r="L6703" s="217"/>
      <c r="M6703" s="22"/>
      <c r="N6703" s="119" t="str">
        <f>IF(G6703="","",VLOOKUP(G6703,номенклатури!R:U,4,0))</f>
        <v/>
      </c>
      <c r="O6703" s="119" t="str">
        <f>IF(M6703="","",VLOOKUP(M6703,'14'!D:D,1,0))</f>
        <v/>
      </c>
    </row>
    <row r="6704" spans="1:15" ht="12.75" customHeight="1" x14ac:dyDescent="0.2">
      <c r="A6704" s="36" t="str">
        <f>'0'!$A$4</f>
        <v>………………..</v>
      </c>
      <c r="B6704" s="37">
        <f>'0'!$A$2</f>
        <v>46112</v>
      </c>
      <c r="C6704" s="37" t="s">
        <v>1243</v>
      </c>
      <c r="D6704" s="119" t="str">
        <f>IF(G6704="","",VLOOKUP(G6704,номенклатури!R:T,2,0))</f>
        <v/>
      </c>
      <c r="E6704" s="333" t="str">
        <f>IF(G6704="","",VLOOKUP(G6704,номенклатури!R:T,3,0))</f>
        <v/>
      </c>
      <c r="F6704" s="159" t="str">
        <f>IF(G6704="","",IF(ISERROR(VLOOKUP(G6704,номенклатури!V:V,1,0)),E6704*H6704,E6704*I6704))</f>
        <v/>
      </c>
      <c r="G6704" s="14"/>
      <c r="H6704" s="15"/>
      <c r="I6704" s="15"/>
      <c r="J6704" s="15"/>
      <c r="K6704" s="15"/>
      <c r="L6704" s="217"/>
      <c r="M6704" s="22"/>
      <c r="N6704" s="119" t="str">
        <f>IF(G6704="","",VLOOKUP(G6704,номенклатури!R:U,4,0))</f>
        <v/>
      </c>
      <c r="O6704" s="119" t="str">
        <f>IF(M6704="","",VLOOKUP(M6704,'14'!D:D,1,0))</f>
        <v/>
      </c>
    </row>
    <row r="6705" spans="1:15" ht="12.75" customHeight="1" x14ac:dyDescent="0.2">
      <c r="A6705" s="36" t="str">
        <f>'0'!$A$4</f>
        <v>………………..</v>
      </c>
      <c r="B6705" s="37">
        <f>'0'!$A$2</f>
        <v>46112</v>
      </c>
      <c r="C6705" s="37" t="s">
        <v>1243</v>
      </c>
      <c r="D6705" s="119" t="str">
        <f>IF(G6705="","",VLOOKUP(G6705,номенклатури!R:T,2,0))</f>
        <v/>
      </c>
      <c r="E6705" s="333" t="str">
        <f>IF(G6705="","",VLOOKUP(G6705,номенклатури!R:T,3,0))</f>
        <v/>
      </c>
      <c r="F6705" s="159" t="str">
        <f>IF(G6705="","",IF(ISERROR(VLOOKUP(G6705,номенклатури!V:V,1,0)),E6705*H6705,E6705*I6705))</f>
        <v/>
      </c>
      <c r="G6705" s="14"/>
      <c r="H6705" s="15"/>
      <c r="I6705" s="15"/>
      <c r="J6705" s="15"/>
      <c r="K6705" s="15"/>
      <c r="L6705" s="217"/>
      <c r="M6705" s="22"/>
      <c r="N6705" s="119" t="str">
        <f>IF(G6705="","",VLOOKUP(G6705,номенклатури!R:U,4,0))</f>
        <v/>
      </c>
      <c r="O6705" s="119" t="str">
        <f>IF(M6705="","",VLOOKUP(M6705,'14'!D:D,1,0))</f>
        <v/>
      </c>
    </row>
    <row r="6706" spans="1:15" ht="12.75" customHeight="1" x14ac:dyDescent="0.2">
      <c r="A6706" s="36" t="str">
        <f>'0'!$A$4</f>
        <v>………………..</v>
      </c>
      <c r="B6706" s="37">
        <f>'0'!$A$2</f>
        <v>46112</v>
      </c>
      <c r="C6706" s="37" t="s">
        <v>1243</v>
      </c>
      <c r="D6706" s="119" t="str">
        <f>IF(G6706="","",VLOOKUP(G6706,номенклатури!R:T,2,0))</f>
        <v/>
      </c>
      <c r="E6706" s="333" t="str">
        <f>IF(G6706="","",VLOOKUP(G6706,номенклатури!R:T,3,0))</f>
        <v/>
      </c>
      <c r="F6706" s="159" t="str">
        <f>IF(G6706="","",IF(ISERROR(VLOOKUP(G6706,номенклатури!V:V,1,0)),E6706*H6706,E6706*I6706))</f>
        <v/>
      </c>
      <c r="G6706" s="14"/>
      <c r="H6706" s="15"/>
      <c r="I6706" s="15"/>
      <c r="J6706" s="15"/>
      <c r="K6706" s="15"/>
      <c r="L6706" s="217"/>
      <c r="M6706" s="22"/>
      <c r="N6706" s="119" t="str">
        <f>IF(G6706="","",VLOOKUP(G6706,номенклатури!R:U,4,0))</f>
        <v/>
      </c>
      <c r="O6706" s="119" t="str">
        <f>IF(M6706="","",VLOOKUP(M6706,'14'!D:D,1,0))</f>
        <v/>
      </c>
    </row>
    <row r="6707" spans="1:15" ht="12.75" customHeight="1" x14ac:dyDescent="0.2">
      <c r="A6707" s="36" t="str">
        <f>'0'!$A$4</f>
        <v>………………..</v>
      </c>
      <c r="B6707" s="37">
        <f>'0'!$A$2</f>
        <v>46112</v>
      </c>
      <c r="C6707" s="37" t="s">
        <v>1243</v>
      </c>
      <c r="D6707" s="119" t="str">
        <f>IF(G6707="","",VLOOKUP(G6707,номенклатури!R:T,2,0))</f>
        <v/>
      </c>
      <c r="E6707" s="333" t="str">
        <f>IF(G6707="","",VLOOKUP(G6707,номенклатури!R:T,3,0))</f>
        <v/>
      </c>
      <c r="F6707" s="159" t="str">
        <f>IF(G6707="","",IF(ISERROR(VLOOKUP(G6707,номенклатури!V:V,1,0)),E6707*H6707,E6707*I6707))</f>
        <v/>
      </c>
      <c r="G6707" s="14"/>
      <c r="H6707" s="15"/>
      <c r="I6707" s="15"/>
      <c r="J6707" s="15"/>
      <c r="K6707" s="15"/>
      <c r="L6707" s="217"/>
      <c r="M6707" s="22"/>
      <c r="N6707" s="119" t="str">
        <f>IF(G6707="","",VLOOKUP(G6707,номенклатури!R:U,4,0))</f>
        <v/>
      </c>
      <c r="O6707" s="119" t="str">
        <f>IF(M6707="","",VLOOKUP(M6707,'14'!D:D,1,0))</f>
        <v/>
      </c>
    </row>
    <row r="6708" spans="1:15" ht="12.75" customHeight="1" x14ac:dyDescent="0.2">
      <c r="A6708" s="36" t="str">
        <f>'0'!$A$4</f>
        <v>………………..</v>
      </c>
      <c r="B6708" s="37">
        <f>'0'!$A$2</f>
        <v>46112</v>
      </c>
      <c r="C6708" s="37" t="s">
        <v>1243</v>
      </c>
      <c r="D6708" s="119" t="str">
        <f>IF(G6708="","",VLOOKUP(G6708,номенклатури!R:T,2,0))</f>
        <v/>
      </c>
      <c r="E6708" s="333" t="str">
        <f>IF(G6708="","",VLOOKUP(G6708,номенклатури!R:T,3,0))</f>
        <v/>
      </c>
      <c r="F6708" s="159" t="str">
        <f>IF(G6708="","",IF(ISERROR(VLOOKUP(G6708,номенклатури!V:V,1,0)),E6708*H6708,E6708*I6708))</f>
        <v/>
      </c>
      <c r="G6708" s="14"/>
      <c r="H6708" s="15"/>
      <c r="I6708" s="15"/>
      <c r="J6708" s="15"/>
      <c r="K6708" s="15"/>
      <c r="L6708" s="217"/>
      <c r="M6708" s="22"/>
      <c r="N6708" s="119" t="str">
        <f>IF(G6708="","",VLOOKUP(G6708,номенклатури!R:U,4,0))</f>
        <v/>
      </c>
      <c r="O6708" s="119" t="str">
        <f>IF(M6708="","",VLOOKUP(M6708,'14'!D:D,1,0))</f>
        <v/>
      </c>
    </row>
    <row r="6709" spans="1:15" ht="12.75" customHeight="1" x14ac:dyDescent="0.2">
      <c r="A6709" s="36" t="str">
        <f>'0'!$A$4</f>
        <v>………………..</v>
      </c>
      <c r="B6709" s="37">
        <f>'0'!$A$2</f>
        <v>46112</v>
      </c>
      <c r="C6709" s="37" t="s">
        <v>1243</v>
      </c>
      <c r="D6709" s="119" t="str">
        <f>IF(G6709="","",VLOOKUP(G6709,номенклатури!R:T,2,0))</f>
        <v/>
      </c>
      <c r="E6709" s="333" t="str">
        <f>IF(G6709="","",VLOOKUP(G6709,номенклатури!R:T,3,0))</f>
        <v/>
      </c>
      <c r="F6709" s="159" t="str">
        <f>IF(G6709="","",IF(ISERROR(VLOOKUP(G6709,номенклатури!V:V,1,0)),E6709*H6709,E6709*I6709))</f>
        <v/>
      </c>
      <c r="G6709" s="14"/>
      <c r="H6709" s="15"/>
      <c r="I6709" s="15"/>
      <c r="J6709" s="15"/>
      <c r="K6709" s="15"/>
      <c r="L6709" s="217"/>
      <c r="M6709" s="22"/>
      <c r="N6709" s="119" t="str">
        <f>IF(G6709="","",VLOOKUP(G6709,номенклатури!R:U,4,0))</f>
        <v/>
      </c>
      <c r="O6709" s="119" t="str">
        <f>IF(M6709="","",VLOOKUP(M6709,'14'!D:D,1,0))</f>
        <v/>
      </c>
    </row>
    <row r="6710" spans="1:15" ht="12.75" customHeight="1" x14ac:dyDescent="0.2">
      <c r="A6710" s="36" t="str">
        <f>'0'!$A$4</f>
        <v>………………..</v>
      </c>
      <c r="B6710" s="37">
        <f>'0'!$A$2</f>
        <v>46112</v>
      </c>
      <c r="C6710" s="37" t="s">
        <v>1243</v>
      </c>
      <c r="D6710" s="119" t="str">
        <f>IF(G6710="","",VLOOKUP(G6710,номенклатури!R:T,2,0))</f>
        <v/>
      </c>
      <c r="E6710" s="333" t="str">
        <f>IF(G6710="","",VLOOKUP(G6710,номенклатури!R:T,3,0))</f>
        <v/>
      </c>
      <c r="F6710" s="159" t="str">
        <f>IF(G6710="","",IF(ISERROR(VLOOKUP(G6710,номенклатури!V:V,1,0)),E6710*H6710,E6710*I6710))</f>
        <v/>
      </c>
      <c r="G6710" s="14"/>
      <c r="H6710" s="15"/>
      <c r="I6710" s="15"/>
      <c r="J6710" s="15"/>
      <c r="K6710" s="15"/>
      <c r="L6710" s="217"/>
      <c r="M6710" s="22"/>
      <c r="N6710" s="119" t="str">
        <f>IF(G6710="","",VLOOKUP(G6710,номенклатури!R:U,4,0))</f>
        <v/>
      </c>
      <c r="O6710" s="119" t="str">
        <f>IF(M6710="","",VLOOKUP(M6710,'14'!D:D,1,0))</f>
        <v/>
      </c>
    </row>
    <row r="6711" spans="1:15" ht="12.75" customHeight="1" x14ac:dyDescent="0.2">
      <c r="A6711" s="36" t="str">
        <f>'0'!$A$4</f>
        <v>………………..</v>
      </c>
      <c r="B6711" s="37">
        <f>'0'!$A$2</f>
        <v>46112</v>
      </c>
      <c r="C6711" s="37" t="s">
        <v>1243</v>
      </c>
      <c r="D6711" s="119" t="str">
        <f>IF(G6711="","",VLOOKUP(G6711,номенклатури!R:T,2,0))</f>
        <v/>
      </c>
      <c r="E6711" s="333" t="str">
        <f>IF(G6711="","",VLOOKUP(G6711,номенклатури!R:T,3,0))</f>
        <v/>
      </c>
      <c r="F6711" s="159" t="str">
        <f>IF(G6711="","",IF(ISERROR(VLOOKUP(G6711,номенклатури!V:V,1,0)),E6711*H6711,E6711*I6711))</f>
        <v/>
      </c>
      <c r="G6711" s="14"/>
      <c r="H6711" s="15"/>
      <c r="I6711" s="15"/>
      <c r="J6711" s="15"/>
      <c r="K6711" s="15"/>
      <c r="L6711" s="217"/>
      <c r="M6711" s="22"/>
      <c r="N6711" s="119" t="str">
        <f>IF(G6711="","",VLOOKUP(G6711,номенклатури!R:U,4,0))</f>
        <v/>
      </c>
      <c r="O6711" s="119" t="str">
        <f>IF(M6711="","",VLOOKUP(M6711,'14'!D:D,1,0))</f>
        <v/>
      </c>
    </row>
    <row r="6712" spans="1:15" ht="12.75" customHeight="1" x14ac:dyDescent="0.2">
      <c r="A6712" s="36" t="str">
        <f>'0'!$A$4</f>
        <v>………………..</v>
      </c>
      <c r="B6712" s="37">
        <f>'0'!$A$2</f>
        <v>46112</v>
      </c>
      <c r="C6712" s="37" t="s">
        <v>1243</v>
      </c>
      <c r="D6712" s="119" t="str">
        <f>IF(G6712="","",VLOOKUP(G6712,номенклатури!R:T,2,0))</f>
        <v/>
      </c>
      <c r="E6712" s="333" t="str">
        <f>IF(G6712="","",VLOOKUP(G6712,номенклатури!R:T,3,0))</f>
        <v/>
      </c>
      <c r="F6712" s="159" t="str">
        <f>IF(G6712="","",IF(ISERROR(VLOOKUP(G6712,номенклатури!V:V,1,0)),E6712*H6712,E6712*I6712))</f>
        <v/>
      </c>
      <c r="G6712" s="14"/>
      <c r="H6712" s="15"/>
      <c r="I6712" s="15"/>
      <c r="J6712" s="15"/>
      <c r="K6712" s="15"/>
      <c r="L6712" s="217"/>
      <c r="M6712" s="22"/>
      <c r="N6712" s="119" t="str">
        <f>IF(G6712="","",VLOOKUP(G6712,номенклатури!R:U,4,0))</f>
        <v/>
      </c>
      <c r="O6712" s="119" t="str">
        <f>IF(M6712="","",VLOOKUP(M6712,'14'!D:D,1,0))</f>
        <v/>
      </c>
    </row>
    <row r="6713" spans="1:15" ht="12.75" customHeight="1" x14ac:dyDescent="0.2">
      <c r="A6713" s="36" t="str">
        <f>'0'!$A$4</f>
        <v>………………..</v>
      </c>
      <c r="B6713" s="37">
        <f>'0'!$A$2</f>
        <v>46112</v>
      </c>
      <c r="C6713" s="37" t="s">
        <v>1243</v>
      </c>
      <c r="D6713" s="119" t="str">
        <f>IF(G6713="","",VLOOKUP(G6713,номенклатури!R:T,2,0))</f>
        <v/>
      </c>
      <c r="E6713" s="333" t="str">
        <f>IF(G6713="","",VLOOKUP(G6713,номенклатури!R:T,3,0))</f>
        <v/>
      </c>
      <c r="F6713" s="159" t="str">
        <f>IF(G6713="","",IF(ISERROR(VLOOKUP(G6713,номенклатури!V:V,1,0)),E6713*H6713,E6713*I6713))</f>
        <v/>
      </c>
      <c r="G6713" s="14"/>
      <c r="H6713" s="15"/>
      <c r="I6713" s="15"/>
      <c r="J6713" s="15"/>
      <c r="K6713" s="15"/>
      <c r="L6713" s="217"/>
      <c r="M6713" s="22"/>
      <c r="N6713" s="119" t="str">
        <f>IF(G6713="","",VLOOKUP(G6713,номенклатури!R:U,4,0))</f>
        <v/>
      </c>
      <c r="O6713" s="119" t="str">
        <f>IF(M6713="","",VLOOKUP(M6713,'14'!D:D,1,0))</f>
        <v/>
      </c>
    </row>
    <row r="6714" spans="1:15" ht="12.75" customHeight="1" x14ac:dyDescent="0.2">
      <c r="A6714" s="36" t="str">
        <f>'0'!$A$4</f>
        <v>………………..</v>
      </c>
      <c r="B6714" s="37">
        <f>'0'!$A$2</f>
        <v>46112</v>
      </c>
      <c r="C6714" s="37" t="s">
        <v>1243</v>
      </c>
      <c r="D6714" s="119" t="str">
        <f>IF(G6714="","",VLOOKUP(G6714,номенклатури!R:T,2,0))</f>
        <v/>
      </c>
      <c r="E6714" s="333" t="str">
        <f>IF(G6714="","",VLOOKUP(G6714,номенклатури!R:T,3,0))</f>
        <v/>
      </c>
      <c r="F6714" s="159" t="str">
        <f>IF(G6714="","",IF(ISERROR(VLOOKUP(G6714,номенклатури!V:V,1,0)),E6714*H6714,E6714*I6714))</f>
        <v/>
      </c>
      <c r="G6714" s="14"/>
      <c r="H6714" s="15"/>
      <c r="I6714" s="15"/>
      <c r="J6714" s="15"/>
      <c r="K6714" s="15"/>
      <c r="L6714" s="217"/>
      <c r="M6714" s="22"/>
      <c r="N6714" s="119" t="str">
        <f>IF(G6714="","",VLOOKUP(G6714,номенклатури!R:U,4,0))</f>
        <v/>
      </c>
      <c r="O6714" s="119" t="str">
        <f>IF(M6714="","",VLOOKUP(M6714,'14'!D:D,1,0))</f>
        <v/>
      </c>
    </row>
    <row r="6715" spans="1:15" ht="12.75" customHeight="1" x14ac:dyDescent="0.2">
      <c r="A6715" s="36" t="str">
        <f>'0'!$A$4</f>
        <v>………………..</v>
      </c>
      <c r="B6715" s="37">
        <f>'0'!$A$2</f>
        <v>46112</v>
      </c>
      <c r="C6715" s="37" t="s">
        <v>1243</v>
      </c>
      <c r="D6715" s="119" t="str">
        <f>IF(G6715="","",VLOOKUP(G6715,номенклатури!R:T,2,0))</f>
        <v/>
      </c>
      <c r="E6715" s="333" t="str">
        <f>IF(G6715="","",VLOOKUP(G6715,номенклатури!R:T,3,0))</f>
        <v/>
      </c>
      <c r="F6715" s="159" t="str">
        <f>IF(G6715="","",IF(ISERROR(VLOOKUP(G6715,номенклатури!V:V,1,0)),E6715*H6715,E6715*I6715))</f>
        <v/>
      </c>
      <c r="G6715" s="14"/>
      <c r="H6715" s="15"/>
      <c r="I6715" s="15"/>
      <c r="J6715" s="15"/>
      <c r="K6715" s="15"/>
      <c r="L6715" s="217"/>
      <c r="M6715" s="22"/>
      <c r="N6715" s="119" t="str">
        <f>IF(G6715="","",VLOOKUP(G6715,номенклатури!R:U,4,0))</f>
        <v/>
      </c>
      <c r="O6715" s="119" t="str">
        <f>IF(M6715="","",VLOOKUP(M6715,'14'!D:D,1,0))</f>
        <v/>
      </c>
    </row>
    <row r="6716" spans="1:15" ht="12.75" customHeight="1" x14ac:dyDescent="0.2">
      <c r="A6716" s="36" t="str">
        <f>'0'!$A$4</f>
        <v>………………..</v>
      </c>
      <c r="B6716" s="37">
        <f>'0'!$A$2</f>
        <v>46112</v>
      </c>
      <c r="C6716" s="37" t="s">
        <v>1243</v>
      </c>
      <c r="D6716" s="119" t="str">
        <f>IF(G6716="","",VLOOKUP(G6716,номенклатури!R:T,2,0))</f>
        <v/>
      </c>
      <c r="E6716" s="333" t="str">
        <f>IF(G6716="","",VLOOKUP(G6716,номенклатури!R:T,3,0))</f>
        <v/>
      </c>
      <c r="F6716" s="159" t="str">
        <f>IF(G6716="","",IF(ISERROR(VLOOKUP(G6716,номенклатури!V:V,1,0)),E6716*H6716,E6716*I6716))</f>
        <v/>
      </c>
      <c r="G6716" s="14"/>
      <c r="H6716" s="15"/>
      <c r="I6716" s="15"/>
      <c r="J6716" s="15"/>
      <c r="K6716" s="15"/>
      <c r="L6716" s="217"/>
      <c r="M6716" s="22"/>
      <c r="N6716" s="119" t="str">
        <f>IF(G6716="","",VLOOKUP(G6716,номенклатури!R:U,4,0))</f>
        <v/>
      </c>
      <c r="O6716" s="119" t="str">
        <f>IF(M6716="","",VLOOKUP(M6716,'14'!D:D,1,0))</f>
        <v/>
      </c>
    </row>
    <row r="6717" spans="1:15" ht="12.75" customHeight="1" x14ac:dyDescent="0.2">
      <c r="A6717" s="36" t="str">
        <f>'0'!$A$4</f>
        <v>………………..</v>
      </c>
      <c r="B6717" s="37">
        <f>'0'!$A$2</f>
        <v>46112</v>
      </c>
      <c r="C6717" s="37" t="s">
        <v>1243</v>
      </c>
      <c r="D6717" s="119" t="str">
        <f>IF(G6717="","",VLOOKUP(G6717,номенклатури!R:T,2,0))</f>
        <v/>
      </c>
      <c r="E6717" s="333" t="str">
        <f>IF(G6717="","",VLOOKUP(G6717,номенклатури!R:T,3,0))</f>
        <v/>
      </c>
      <c r="F6717" s="159" t="str">
        <f>IF(G6717="","",IF(ISERROR(VLOOKUP(G6717,номенклатури!V:V,1,0)),E6717*H6717,E6717*I6717))</f>
        <v/>
      </c>
      <c r="G6717" s="14"/>
      <c r="H6717" s="15"/>
      <c r="I6717" s="15"/>
      <c r="J6717" s="15"/>
      <c r="K6717" s="15"/>
      <c r="L6717" s="217"/>
      <c r="M6717" s="22"/>
      <c r="N6717" s="119" t="str">
        <f>IF(G6717="","",VLOOKUP(G6717,номенклатури!R:U,4,0))</f>
        <v/>
      </c>
      <c r="O6717" s="119" t="str">
        <f>IF(M6717="","",VLOOKUP(M6717,'14'!D:D,1,0))</f>
        <v/>
      </c>
    </row>
    <row r="6718" spans="1:15" ht="12.75" customHeight="1" x14ac:dyDescent="0.2">
      <c r="A6718" s="36" t="str">
        <f>'0'!$A$4</f>
        <v>………………..</v>
      </c>
      <c r="B6718" s="37">
        <f>'0'!$A$2</f>
        <v>46112</v>
      </c>
      <c r="C6718" s="37" t="s">
        <v>1243</v>
      </c>
      <c r="D6718" s="119" t="str">
        <f>IF(G6718="","",VLOOKUP(G6718,номенклатури!R:T,2,0))</f>
        <v/>
      </c>
      <c r="E6718" s="333" t="str">
        <f>IF(G6718="","",VLOOKUP(G6718,номенклатури!R:T,3,0))</f>
        <v/>
      </c>
      <c r="F6718" s="159" t="str">
        <f>IF(G6718="","",IF(ISERROR(VLOOKUP(G6718,номенклатури!V:V,1,0)),E6718*H6718,E6718*I6718))</f>
        <v/>
      </c>
      <c r="G6718" s="14"/>
      <c r="H6718" s="15"/>
      <c r="I6718" s="15"/>
      <c r="J6718" s="15"/>
      <c r="K6718" s="15"/>
      <c r="L6718" s="217"/>
      <c r="M6718" s="22"/>
      <c r="N6718" s="119" t="str">
        <f>IF(G6718="","",VLOOKUP(G6718,номенклатури!R:U,4,0))</f>
        <v/>
      </c>
      <c r="O6718" s="119" t="str">
        <f>IF(M6718="","",VLOOKUP(M6718,'14'!D:D,1,0))</f>
        <v/>
      </c>
    </row>
    <row r="6719" spans="1:15" ht="12.75" customHeight="1" x14ac:dyDescent="0.2">
      <c r="A6719" s="36" t="str">
        <f>'0'!$A$4</f>
        <v>………………..</v>
      </c>
      <c r="B6719" s="37">
        <f>'0'!$A$2</f>
        <v>46112</v>
      </c>
      <c r="C6719" s="37" t="s">
        <v>1243</v>
      </c>
      <c r="D6719" s="119" t="str">
        <f>IF(G6719="","",VLOOKUP(G6719,номенклатури!R:T,2,0))</f>
        <v/>
      </c>
      <c r="E6719" s="333" t="str">
        <f>IF(G6719="","",VLOOKUP(G6719,номенклатури!R:T,3,0))</f>
        <v/>
      </c>
      <c r="F6719" s="159" t="str">
        <f>IF(G6719="","",IF(ISERROR(VLOOKUP(G6719,номенклатури!V:V,1,0)),E6719*H6719,E6719*I6719))</f>
        <v/>
      </c>
      <c r="G6719" s="14"/>
      <c r="H6719" s="15"/>
      <c r="I6719" s="15"/>
      <c r="J6719" s="15"/>
      <c r="K6719" s="15"/>
      <c r="L6719" s="217"/>
      <c r="M6719" s="22"/>
      <c r="N6719" s="119" t="str">
        <f>IF(G6719="","",VLOOKUP(G6719,номенклатури!R:U,4,0))</f>
        <v/>
      </c>
      <c r="O6719" s="119" t="str">
        <f>IF(M6719="","",VLOOKUP(M6719,'14'!D:D,1,0))</f>
        <v/>
      </c>
    </row>
    <row r="6720" spans="1:15" ht="12.75" customHeight="1" x14ac:dyDescent="0.2">
      <c r="A6720" s="36" t="str">
        <f>'0'!$A$4</f>
        <v>………………..</v>
      </c>
      <c r="B6720" s="37">
        <f>'0'!$A$2</f>
        <v>46112</v>
      </c>
      <c r="C6720" s="37" t="s">
        <v>1243</v>
      </c>
      <c r="D6720" s="119" t="str">
        <f>IF(G6720="","",VLOOKUP(G6720,номенклатури!R:T,2,0))</f>
        <v/>
      </c>
      <c r="E6720" s="333" t="str">
        <f>IF(G6720="","",VLOOKUP(G6720,номенклатури!R:T,3,0))</f>
        <v/>
      </c>
      <c r="F6720" s="159" t="str">
        <f>IF(G6720="","",IF(ISERROR(VLOOKUP(G6720,номенклатури!V:V,1,0)),E6720*H6720,E6720*I6720))</f>
        <v/>
      </c>
      <c r="G6720" s="14"/>
      <c r="H6720" s="15"/>
      <c r="I6720" s="15"/>
      <c r="J6720" s="15"/>
      <c r="K6720" s="15"/>
      <c r="L6720" s="217"/>
      <c r="M6720" s="22"/>
      <c r="N6720" s="119" t="str">
        <f>IF(G6720="","",VLOOKUP(G6720,номенклатури!R:U,4,0))</f>
        <v/>
      </c>
      <c r="O6720" s="119" t="str">
        <f>IF(M6720="","",VLOOKUP(M6720,'14'!D:D,1,0))</f>
        <v/>
      </c>
    </row>
    <row r="6721" spans="1:15" ht="12.75" customHeight="1" x14ac:dyDescent="0.2">
      <c r="A6721" s="36" t="str">
        <f>'0'!$A$4</f>
        <v>………………..</v>
      </c>
      <c r="B6721" s="37">
        <f>'0'!$A$2</f>
        <v>46112</v>
      </c>
      <c r="C6721" s="37" t="s">
        <v>1243</v>
      </c>
      <c r="D6721" s="119" t="str">
        <f>IF(G6721="","",VLOOKUP(G6721,номенклатури!R:T,2,0))</f>
        <v/>
      </c>
      <c r="E6721" s="333" t="str">
        <f>IF(G6721="","",VLOOKUP(G6721,номенклатури!R:T,3,0))</f>
        <v/>
      </c>
      <c r="F6721" s="159" t="str">
        <f>IF(G6721="","",IF(ISERROR(VLOOKUP(G6721,номенклатури!V:V,1,0)),E6721*H6721,E6721*I6721))</f>
        <v/>
      </c>
      <c r="G6721" s="14"/>
      <c r="H6721" s="15"/>
      <c r="I6721" s="15"/>
      <c r="J6721" s="15"/>
      <c r="K6721" s="15"/>
      <c r="L6721" s="217"/>
      <c r="M6721" s="22"/>
      <c r="N6721" s="119" t="str">
        <f>IF(G6721="","",VLOOKUP(G6721,номенклатури!R:U,4,0))</f>
        <v/>
      </c>
      <c r="O6721" s="119" t="str">
        <f>IF(M6721="","",VLOOKUP(M6721,'14'!D:D,1,0))</f>
        <v/>
      </c>
    </row>
    <row r="6722" spans="1:15" ht="12.75" customHeight="1" x14ac:dyDescent="0.2">
      <c r="A6722" s="36" t="str">
        <f>'0'!$A$4</f>
        <v>………………..</v>
      </c>
      <c r="B6722" s="37">
        <f>'0'!$A$2</f>
        <v>46112</v>
      </c>
      <c r="C6722" s="37" t="s">
        <v>1243</v>
      </c>
      <c r="D6722" s="119" t="str">
        <f>IF(G6722="","",VLOOKUP(G6722,номенклатури!R:T,2,0))</f>
        <v/>
      </c>
      <c r="E6722" s="333" t="str">
        <f>IF(G6722="","",VLOOKUP(G6722,номенклатури!R:T,3,0))</f>
        <v/>
      </c>
      <c r="F6722" s="159" t="str">
        <f>IF(G6722="","",IF(ISERROR(VLOOKUP(G6722,номенклатури!V:V,1,0)),E6722*H6722,E6722*I6722))</f>
        <v/>
      </c>
      <c r="G6722" s="14"/>
      <c r="H6722" s="15"/>
      <c r="I6722" s="15"/>
      <c r="J6722" s="15"/>
      <c r="K6722" s="15"/>
      <c r="L6722" s="217"/>
      <c r="M6722" s="22"/>
      <c r="N6722" s="119" t="str">
        <f>IF(G6722="","",VLOOKUP(G6722,номенклатури!R:U,4,0))</f>
        <v/>
      </c>
      <c r="O6722" s="119" t="str">
        <f>IF(M6722="","",VLOOKUP(M6722,'14'!D:D,1,0))</f>
        <v/>
      </c>
    </row>
    <row r="6723" spans="1:15" ht="12.75" customHeight="1" x14ac:dyDescent="0.2">
      <c r="A6723" s="36" t="str">
        <f>'0'!$A$4</f>
        <v>………………..</v>
      </c>
      <c r="B6723" s="37">
        <f>'0'!$A$2</f>
        <v>46112</v>
      </c>
      <c r="C6723" s="37" t="s">
        <v>1243</v>
      </c>
      <c r="D6723" s="119" t="str">
        <f>IF(G6723="","",VLOOKUP(G6723,номенклатури!R:T,2,0))</f>
        <v/>
      </c>
      <c r="E6723" s="333" t="str">
        <f>IF(G6723="","",VLOOKUP(G6723,номенклатури!R:T,3,0))</f>
        <v/>
      </c>
      <c r="F6723" s="159" t="str">
        <f>IF(G6723="","",IF(ISERROR(VLOOKUP(G6723,номенклатури!V:V,1,0)),E6723*H6723,E6723*I6723))</f>
        <v/>
      </c>
      <c r="G6723" s="14"/>
      <c r="H6723" s="15"/>
      <c r="I6723" s="15"/>
      <c r="J6723" s="15"/>
      <c r="K6723" s="15"/>
      <c r="L6723" s="217"/>
      <c r="M6723" s="22"/>
      <c r="N6723" s="119" t="str">
        <f>IF(G6723="","",VLOOKUP(G6723,номенклатури!R:U,4,0))</f>
        <v/>
      </c>
      <c r="O6723" s="119" t="str">
        <f>IF(M6723="","",VLOOKUP(M6723,'14'!D:D,1,0))</f>
        <v/>
      </c>
    </row>
    <row r="6724" spans="1:15" ht="12.75" customHeight="1" x14ac:dyDescent="0.2">
      <c r="A6724" s="36" t="str">
        <f>'0'!$A$4</f>
        <v>………………..</v>
      </c>
      <c r="B6724" s="37">
        <f>'0'!$A$2</f>
        <v>46112</v>
      </c>
      <c r="C6724" s="37" t="s">
        <v>1243</v>
      </c>
      <c r="D6724" s="119" t="str">
        <f>IF(G6724="","",VLOOKUP(G6724,номенклатури!R:T,2,0))</f>
        <v/>
      </c>
      <c r="E6724" s="333" t="str">
        <f>IF(G6724="","",VLOOKUP(G6724,номенклатури!R:T,3,0))</f>
        <v/>
      </c>
      <c r="F6724" s="159" t="str">
        <f>IF(G6724="","",IF(ISERROR(VLOOKUP(G6724,номенклатури!V:V,1,0)),E6724*H6724,E6724*I6724))</f>
        <v/>
      </c>
      <c r="G6724" s="14"/>
      <c r="H6724" s="15"/>
      <c r="I6724" s="15"/>
      <c r="J6724" s="15"/>
      <c r="K6724" s="15"/>
      <c r="L6724" s="217"/>
      <c r="M6724" s="22"/>
      <c r="N6724" s="119" t="str">
        <f>IF(G6724="","",VLOOKUP(G6724,номенклатури!R:U,4,0))</f>
        <v/>
      </c>
      <c r="O6724" s="119" t="str">
        <f>IF(M6724="","",VLOOKUP(M6724,'14'!D:D,1,0))</f>
        <v/>
      </c>
    </row>
    <row r="6725" spans="1:15" ht="12.75" customHeight="1" x14ac:dyDescent="0.2">
      <c r="A6725" s="36" t="str">
        <f>'0'!$A$4</f>
        <v>………………..</v>
      </c>
      <c r="B6725" s="37">
        <f>'0'!$A$2</f>
        <v>46112</v>
      </c>
      <c r="C6725" s="37" t="s">
        <v>1243</v>
      </c>
      <c r="D6725" s="119" t="str">
        <f>IF(G6725="","",VLOOKUP(G6725,номенклатури!R:T,2,0))</f>
        <v/>
      </c>
      <c r="E6725" s="333" t="str">
        <f>IF(G6725="","",VLOOKUP(G6725,номенклатури!R:T,3,0))</f>
        <v/>
      </c>
      <c r="F6725" s="159" t="str">
        <f>IF(G6725="","",IF(ISERROR(VLOOKUP(G6725,номенклатури!V:V,1,0)),E6725*H6725,E6725*I6725))</f>
        <v/>
      </c>
      <c r="G6725" s="14"/>
      <c r="H6725" s="15"/>
      <c r="I6725" s="15"/>
      <c r="J6725" s="15"/>
      <c r="K6725" s="15"/>
      <c r="L6725" s="217"/>
      <c r="M6725" s="22"/>
      <c r="N6725" s="119" t="str">
        <f>IF(G6725="","",VLOOKUP(G6725,номенклатури!R:U,4,0))</f>
        <v/>
      </c>
      <c r="O6725" s="119" t="str">
        <f>IF(M6725="","",VLOOKUP(M6725,'14'!D:D,1,0))</f>
        <v/>
      </c>
    </row>
    <row r="6726" spans="1:15" ht="12.75" customHeight="1" x14ac:dyDescent="0.2">
      <c r="A6726" s="36" t="str">
        <f>'0'!$A$4</f>
        <v>………………..</v>
      </c>
      <c r="B6726" s="37">
        <f>'0'!$A$2</f>
        <v>46112</v>
      </c>
      <c r="C6726" s="37" t="s">
        <v>1243</v>
      </c>
      <c r="D6726" s="119" t="str">
        <f>IF(G6726="","",VLOOKUP(G6726,номенклатури!R:T,2,0))</f>
        <v/>
      </c>
      <c r="E6726" s="333" t="str">
        <f>IF(G6726="","",VLOOKUP(G6726,номенклатури!R:T,3,0))</f>
        <v/>
      </c>
      <c r="F6726" s="159" t="str">
        <f>IF(G6726="","",IF(ISERROR(VLOOKUP(G6726,номенклатури!V:V,1,0)),E6726*H6726,E6726*I6726))</f>
        <v/>
      </c>
      <c r="G6726" s="14"/>
      <c r="H6726" s="15"/>
      <c r="I6726" s="15"/>
      <c r="J6726" s="15"/>
      <c r="K6726" s="15"/>
      <c r="L6726" s="217"/>
      <c r="M6726" s="22"/>
      <c r="N6726" s="119" t="str">
        <f>IF(G6726="","",VLOOKUP(G6726,номенклатури!R:U,4,0))</f>
        <v/>
      </c>
      <c r="O6726" s="119" t="str">
        <f>IF(M6726="","",VLOOKUP(M6726,'14'!D:D,1,0))</f>
        <v/>
      </c>
    </row>
    <row r="6727" spans="1:15" ht="12.75" customHeight="1" x14ac:dyDescent="0.2">
      <c r="A6727" s="36" t="str">
        <f>'0'!$A$4</f>
        <v>………………..</v>
      </c>
      <c r="B6727" s="37">
        <f>'0'!$A$2</f>
        <v>46112</v>
      </c>
      <c r="C6727" s="37" t="s">
        <v>1243</v>
      </c>
      <c r="D6727" s="119" t="str">
        <f>IF(G6727="","",VLOOKUP(G6727,номенклатури!R:T,2,0))</f>
        <v/>
      </c>
      <c r="E6727" s="333" t="str">
        <f>IF(G6727="","",VLOOKUP(G6727,номенклатури!R:T,3,0))</f>
        <v/>
      </c>
      <c r="F6727" s="159" t="str">
        <f>IF(G6727="","",IF(ISERROR(VLOOKUP(G6727,номенклатури!V:V,1,0)),E6727*H6727,E6727*I6727))</f>
        <v/>
      </c>
      <c r="G6727" s="14"/>
      <c r="H6727" s="15"/>
      <c r="I6727" s="15"/>
      <c r="J6727" s="15"/>
      <c r="K6727" s="15"/>
      <c r="L6727" s="217"/>
      <c r="M6727" s="22"/>
      <c r="N6727" s="119" t="str">
        <f>IF(G6727="","",VLOOKUP(G6727,номенклатури!R:U,4,0))</f>
        <v/>
      </c>
      <c r="O6727" s="119" t="str">
        <f>IF(M6727="","",VLOOKUP(M6727,'14'!D:D,1,0))</f>
        <v/>
      </c>
    </row>
    <row r="6728" spans="1:15" ht="12.75" customHeight="1" x14ac:dyDescent="0.2">
      <c r="A6728" s="36" t="str">
        <f>'0'!$A$4</f>
        <v>………………..</v>
      </c>
      <c r="B6728" s="37">
        <f>'0'!$A$2</f>
        <v>46112</v>
      </c>
      <c r="C6728" s="37" t="s">
        <v>1243</v>
      </c>
      <c r="D6728" s="119" t="str">
        <f>IF(G6728="","",VLOOKUP(G6728,номенклатури!R:T,2,0))</f>
        <v/>
      </c>
      <c r="E6728" s="333" t="str">
        <f>IF(G6728="","",VLOOKUP(G6728,номенклатури!R:T,3,0))</f>
        <v/>
      </c>
      <c r="F6728" s="159" t="str">
        <f>IF(G6728="","",IF(ISERROR(VLOOKUP(G6728,номенклатури!V:V,1,0)),E6728*H6728,E6728*I6728))</f>
        <v/>
      </c>
      <c r="G6728" s="14"/>
      <c r="H6728" s="15"/>
      <c r="I6728" s="15"/>
      <c r="J6728" s="15"/>
      <c r="K6728" s="15"/>
      <c r="L6728" s="217"/>
      <c r="M6728" s="22"/>
      <c r="N6728" s="119" t="str">
        <f>IF(G6728="","",VLOOKUP(G6728,номенклатури!R:U,4,0))</f>
        <v/>
      </c>
      <c r="O6728" s="119" t="str">
        <f>IF(M6728="","",VLOOKUP(M6728,'14'!D:D,1,0))</f>
        <v/>
      </c>
    </row>
    <row r="6729" spans="1:15" ht="12.75" customHeight="1" x14ac:dyDescent="0.2">
      <c r="A6729" s="36" t="str">
        <f>'0'!$A$4</f>
        <v>………………..</v>
      </c>
      <c r="B6729" s="37">
        <f>'0'!$A$2</f>
        <v>46112</v>
      </c>
      <c r="C6729" s="37" t="s">
        <v>1243</v>
      </c>
      <c r="D6729" s="119" t="str">
        <f>IF(G6729="","",VLOOKUP(G6729,номенклатури!R:T,2,0))</f>
        <v/>
      </c>
      <c r="E6729" s="333" t="str">
        <f>IF(G6729="","",VLOOKUP(G6729,номенклатури!R:T,3,0))</f>
        <v/>
      </c>
      <c r="F6729" s="159" t="str">
        <f>IF(G6729="","",IF(ISERROR(VLOOKUP(G6729,номенклатури!V:V,1,0)),E6729*H6729,E6729*I6729))</f>
        <v/>
      </c>
      <c r="G6729" s="14"/>
      <c r="H6729" s="15"/>
      <c r="I6729" s="15"/>
      <c r="J6729" s="15"/>
      <c r="K6729" s="15"/>
      <c r="L6729" s="217"/>
      <c r="M6729" s="22"/>
      <c r="N6729" s="119" t="str">
        <f>IF(G6729="","",VLOOKUP(G6729,номенклатури!R:U,4,0))</f>
        <v/>
      </c>
      <c r="O6729" s="119" t="str">
        <f>IF(M6729="","",VLOOKUP(M6729,'14'!D:D,1,0))</f>
        <v/>
      </c>
    </row>
    <row r="6730" spans="1:15" ht="12.75" customHeight="1" x14ac:dyDescent="0.2">
      <c r="A6730" s="36" t="str">
        <f>'0'!$A$4</f>
        <v>………………..</v>
      </c>
      <c r="B6730" s="37">
        <f>'0'!$A$2</f>
        <v>46112</v>
      </c>
      <c r="C6730" s="37" t="s">
        <v>1243</v>
      </c>
      <c r="D6730" s="119" t="str">
        <f>IF(G6730="","",VLOOKUP(G6730,номенклатури!R:T,2,0))</f>
        <v/>
      </c>
      <c r="E6730" s="333" t="str">
        <f>IF(G6730="","",VLOOKUP(G6730,номенклатури!R:T,3,0))</f>
        <v/>
      </c>
      <c r="F6730" s="159" t="str">
        <f>IF(G6730="","",IF(ISERROR(VLOOKUP(G6730,номенклатури!V:V,1,0)),E6730*H6730,E6730*I6730))</f>
        <v/>
      </c>
      <c r="G6730" s="14"/>
      <c r="H6730" s="15"/>
      <c r="I6730" s="15"/>
      <c r="J6730" s="15"/>
      <c r="K6730" s="15"/>
      <c r="L6730" s="217"/>
      <c r="M6730" s="22"/>
      <c r="N6730" s="119" t="str">
        <f>IF(G6730="","",VLOOKUP(G6730,номенклатури!R:U,4,0))</f>
        <v/>
      </c>
      <c r="O6730" s="119" t="str">
        <f>IF(M6730="","",VLOOKUP(M6730,'14'!D:D,1,0))</f>
        <v/>
      </c>
    </row>
    <row r="6731" spans="1:15" ht="12.75" customHeight="1" x14ac:dyDescent="0.2">
      <c r="A6731" s="36" t="str">
        <f>'0'!$A$4</f>
        <v>………………..</v>
      </c>
      <c r="B6731" s="37">
        <f>'0'!$A$2</f>
        <v>46112</v>
      </c>
      <c r="C6731" s="37" t="s">
        <v>1243</v>
      </c>
      <c r="D6731" s="119" t="str">
        <f>IF(G6731="","",VLOOKUP(G6731,номенклатури!R:T,2,0))</f>
        <v/>
      </c>
      <c r="E6731" s="333" t="str">
        <f>IF(G6731="","",VLOOKUP(G6731,номенклатури!R:T,3,0))</f>
        <v/>
      </c>
      <c r="F6731" s="159" t="str">
        <f>IF(G6731="","",IF(ISERROR(VLOOKUP(G6731,номенклатури!V:V,1,0)),E6731*H6731,E6731*I6731))</f>
        <v/>
      </c>
      <c r="G6731" s="14"/>
      <c r="H6731" s="15"/>
      <c r="I6731" s="15"/>
      <c r="J6731" s="15"/>
      <c r="K6731" s="15"/>
      <c r="L6731" s="217"/>
      <c r="M6731" s="22"/>
      <c r="N6731" s="119" t="str">
        <f>IF(G6731="","",VLOOKUP(G6731,номенклатури!R:U,4,0))</f>
        <v/>
      </c>
      <c r="O6731" s="119" t="str">
        <f>IF(M6731="","",VLOOKUP(M6731,'14'!D:D,1,0))</f>
        <v/>
      </c>
    </row>
    <row r="6732" spans="1:15" ht="12.75" customHeight="1" x14ac:dyDescent="0.2">
      <c r="A6732" s="36" t="str">
        <f>'0'!$A$4</f>
        <v>………………..</v>
      </c>
      <c r="B6732" s="37">
        <f>'0'!$A$2</f>
        <v>46112</v>
      </c>
      <c r="C6732" s="37" t="s">
        <v>1243</v>
      </c>
      <c r="D6732" s="119" t="str">
        <f>IF(G6732="","",VLOOKUP(G6732,номенклатури!R:T,2,0))</f>
        <v/>
      </c>
      <c r="E6732" s="333" t="str">
        <f>IF(G6732="","",VLOOKUP(G6732,номенклатури!R:T,3,0))</f>
        <v/>
      </c>
      <c r="F6732" s="159" t="str">
        <f>IF(G6732="","",IF(ISERROR(VLOOKUP(G6732,номенклатури!V:V,1,0)),E6732*H6732,E6732*I6732))</f>
        <v/>
      </c>
      <c r="G6732" s="14"/>
      <c r="H6732" s="15"/>
      <c r="I6732" s="15"/>
      <c r="J6732" s="15"/>
      <c r="K6732" s="15"/>
      <c r="L6732" s="217"/>
      <c r="M6732" s="22"/>
      <c r="N6732" s="119" t="str">
        <f>IF(G6732="","",VLOOKUP(G6732,номенклатури!R:U,4,0))</f>
        <v/>
      </c>
      <c r="O6732" s="119" t="str">
        <f>IF(M6732="","",VLOOKUP(M6732,'14'!D:D,1,0))</f>
        <v/>
      </c>
    </row>
    <row r="6733" spans="1:15" ht="12.75" customHeight="1" x14ac:dyDescent="0.2">
      <c r="A6733" s="36" t="str">
        <f>'0'!$A$4</f>
        <v>………………..</v>
      </c>
      <c r="B6733" s="37">
        <f>'0'!$A$2</f>
        <v>46112</v>
      </c>
      <c r="C6733" s="37" t="s">
        <v>1243</v>
      </c>
      <c r="D6733" s="119" t="str">
        <f>IF(G6733="","",VLOOKUP(G6733,номенклатури!R:T,2,0))</f>
        <v/>
      </c>
      <c r="E6733" s="333" t="str">
        <f>IF(G6733="","",VLOOKUP(G6733,номенклатури!R:T,3,0))</f>
        <v/>
      </c>
      <c r="F6733" s="159" t="str">
        <f>IF(G6733="","",IF(ISERROR(VLOOKUP(G6733,номенклатури!V:V,1,0)),E6733*H6733,E6733*I6733))</f>
        <v/>
      </c>
      <c r="G6733" s="14"/>
      <c r="H6733" s="15"/>
      <c r="I6733" s="15"/>
      <c r="J6733" s="15"/>
      <c r="K6733" s="15"/>
      <c r="L6733" s="217"/>
      <c r="M6733" s="22"/>
      <c r="N6733" s="119" t="str">
        <f>IF(G6733="","",VLOOKUP(G6733,номенклатури!R:U,4,0))</f>
        <v/>
      </c>
      <c r="O6733" s="119" t="str">
        <f>IF(M6733="","",VLOOKUP(M6733,'14'!D:D,1,0))</f>
        <v/>
      </c>
    </row>
    <row r="6734" spans="1:15" ht="12.75" customHeight="1" x14ac:dyDescent="0.2">
      <c r="A6734" s="36" t="str">
        <f>'0'!$A$4</f>
        <v>………………..</v>
      </c>
      <c r="B6734" s="37">
        <f>'0'!$A$2</f>
        <v>46112</v>
      </c>
      <c r="C6734" s="37" t="s">
        <v>1243</v>
      </c>
      <c r="D6734" s="119" t="str">
        <f>IF(G6734="","",VLOOKUP(G6734,номенклатури!R:T,2,0))</f>
        <v/>
      </c>
      <c r="E6734" s="333" t="str">
        <f>IF(G6734="","",VLOOKUP(G6734,номенклатури!R:T,3,0))</f>
        <v/>
      </c>
      <c r="F6734" s="159" t="str">
        <f>IF(G6734="","",IF(ISERROR(VLOOKUP(G6734,номенклатури!V:V,1,0)),E6734*H6734,E6734*I6734))</f>
        <v/>
      </c>
      <c r="G6734" s="14"/>
      <c r="H6734" s="15"/>
      <c r="I6734" s="15"/>
      <c r="J6734" s="15"/>
      <c r="K6734" s="15"/>
      <c r="L6734" s="217"/>
      <c r="M6734" s="22"/>
      <c r="N6734" s="119" t="str">
        <f>IF(G6734="","",VLOOKUP(G6734,номенклатури!R:U,4,0))</f>
        <v/>
      </c>
      <c r="O6734" s="119" t="str">
        <f>IF(M6734="","",VLOOKUP(M6734,'14'!D:D,1,0))</f>
        <v/>
      </c>
    </row>
    <row r="6735" spans="1:15" ht="12.75" customHeight="1" x14ac:dyDescent="0.2">
      <c r="A6735" s="36" t="str">
        <f>'0'!$A$4</f>
        <v>………………..</v>
      </c>
      <c r="B6735" s="37">
        <f>'0'!$A$2</f>
        <v>46112</v>
      </c>
      <c r="C6735" s="37" t="s">
        <v>1243</v>
      </c>
      <c r="D6735" s="119" t="str">
        <f>IF(G6735="","",VLOOKUP(G6735,номенклатури!R:T,2,0))</f>
        <v/>
      </c>
      <c r="E6735" s="333" t="str">
        <f>IF(G6735="","",VLOOKUP(G6735,номенклатури!R:T,3,0))</f>
        <v/>
      </c>
      <c r="F6735" s="159" t="str">
        <f>IF(G6735="","",IF(ISERROR(VLOOKUP(G6735,номенклатури!V:V,1,0)),E6735*H6735,E6735*I6735))</f>
        <v/>
      </c>
      <c r="G6735" s="14"/>
      <c r="H6735" s="15"/>
      <c r="I6735" s="15"/>
      <c r="J6735" s="15"/>
      <c r="K6735" s="15"/>
      <c r="L6735" s="217"/>
      <c r="M6735" s="22"/>
      <c r="N6735" s="119" t="str">
        <f>IF(G6735="","",VLOOKUP(G6735,номенклатури!R:U,4,0))</f>
        <v/>
      </c>
      <c r="O6735" s="119" t="str">
        <f>IF(M6735="","",VLOOKUP(M6735,'14'!D:D,1,0))</f>
        <v/>
      </c>
    </row>
    <row r="6736" spans="1:15" ht="12.75" customHeight="1" x14ac:dyDescent="0.2">
      <c r="A6736" s="36" t="str">
        <f>'0'!$A$4</f>
        <v>………………..</v>
      </c>
      <c r="B6736" s="37">
        <f>'0'!$A$2</f>
        <v>46112</v>
      </c>
      <c r="C6736" s="37" t="s">
        <v>1243</v>
      </c>
      <c r="D6736" s="119" t="str">
        <f>IF(G6736="","",VLOOKUP(G6736,номенклатури!R:T,2,0))</f>
        <v/>
      </c>
      <c r="E6736" s="333" t="str">
        <f>IF(G6736="","",VLOOKUP(G6736,номенклатури!R:T,3,0))</f>
        <v/>
      </c>
      <c r="F6736" s="159" t="str">
        <f>IF(G6736="","",IF(ISERROR(VLOOKUP(G6736,номенклатури!V:V,1,0)),E6736*H6736,E6736*I6736))</f>
        <v/>
      </c>
      <c r="G6736" s="14"/>
      <c r="H6736" s="15"/>
      <c r="I6736" s="15"/>
      <c r="J6736" s="15"/>
      <c r="K6736" s="15"/>
      <c r="L6736" s="217"/>
      <c r="M6736" s="22"/>
      <c r="N6736" s="119" t="str">
        <f>IF(G6736="","",VLOOKUP(G6736,номенклатури!R:U,4,0))</f>
        <v/>
      </c>
      <c r="O6736" s="119" t="str">
        <f>IF(M6736="","",VLOOKUP(M6736,'14'!D:D,1,0))</f>
        <v/>
      </c>
    </row>
    <row r="6737" spans="1:15" ht="12.75" customHeight="1" x14ac:dyDescent="0.2">
      <c r="A6737" s="36" t="str">
        <f>'0'!$A$4</f>
        <v>………………..</v>
      </c>
      <c r="B6737" s="37">
        <f>'0'!$A$2</f>
        <v>46112</v>
      </c>
      <c r="C6737" s="37" t="s">
        <v>1243</v>
      </c>
      <c r="D6737" s="119" t="str">
        <f>IF(G6737="","",VLOOKUP(G6737,номенклатури!R:T,2,0))</f>
        <v/>
      </c>
      <c r="E6737" s="333" t="str">
        <f>IF(G6737="","",VLOOKUP(G6737,номенклатури!R:T,3,0))</f>
        <v/>
      </c>
      <c r="F6737" s="159" t="str">
        <f>IF(G6737="","",IF(ISERROR(VLOOKUP(G6737,номенклатури!V:V,1,0)),E6737*H6737,E6737*I6737))</f>
        <v/>
      </c>
      <c r="G6737" s="14"/>
      <c r="H6737" s="15"/>
      <c r="I6737" s="15"/>
      <c r="J6737" s="15"/>
      <c r="K6737" s="15"/>
      <c r="L6737" s="217"/>
      <c r="M6737" s="22"/>
      <c r="N6737" s="119" t="str">
        <f>IF(G6737="","",VLOOKUP(G6737,номенклатури!R:U,4,0))</f>
        <v/>
      </c>
      <c r="O6737" s="119" t="str">
        <f>IF(M6737="","",VLOOKUP(M6737,'14'!D:D,1,0))</f>
        <v/>
      </c>
    </row>
    <row r="6738" spans="1:15" ht="12.75" customHeight="1" x14ac:dyDescent="0.2">
      <c r="A6738" s="36" t="str">
        <f>'0'!$A$4</f>
        <v>………………..</v>
      </c>
      <c r="B6738" s="37">
        <f>'0'!$A$2</f>
        <v>46112</v>
      </c>
      <c r="C6738" s="37" t="s">
        <v>1243</v>
      </c>
      <c r="D6738" s="119" t="str">
        <f>IF(G6738="","",VLOOKUP(G6738,номенклатури!R:T,2,0))</f>
        <v/>
      </c>
      <c r="E6738" s="333" t="str">
        <f>IF(G6738="","",VLOOKUP(G6738,номенклатури!R:T,3,0))</f>
        <v/>
      </c>
      <c r="F6738" s="159" t="str">
        <f>IF(G6738="","",IF(ISERROR(VLOOKUP(G6738,номенклатури!V:V,1,0)),E6738*H6738,E6738*I6738))</f>
        <v/>
      </c>
      <c r="G6738" s="14"/>
      <c r="H6738" s="15"/>
      <c r="I6738" s="15"/>
      <c r="J6738" s="15"/>
      <c r="K6738" s="15"/>
      <c r="L6738" s="217"/>
      <c r="M6738" s="22"/>
      <c r="N6738" s="119" t="str">
        <f>IF(G6738="","",VLOOKUP(G6738,номенклатури!R:U,4,0))</f>
        <v/>
      </c>
      <c r="O6738" s="119" t="str">
        <f>IF(M6738="","",VLOOKUP(M6738,'14'!D:D,1,0))</f>
        <v/>
      </c>
    </row>
    <row r="6739" spans="1:15" ht="12.75" customHeight="1" x14ac:dyDescent="0.2">
      <c r="A6739" s="36" t="str">
        <f>'0'!$A$4</f>
        <v>………………..</v>
      </c>
      <c r="B6739" s="37">
        <f>'0'!$A$2</f>
        <v>46112</v>
      </c>
      <c r="C6739" s="37" t="s">
        <v>1243</v>
      </c>
      <c r="D6739" s="119" t="str">
        <f>IF(G6739="","",VLOOKUP(G6739,номенклатури!R:T,2,0))</f>
        <v/>
      </c>
      <c r="E6739" s="333" t="str">
        <f>IF(G6739="","",VLOOKUP(G6739,номенклатури!R:T,3,0))</f>
        <v/>
      </c>
      <c r="F6739" s="159" t="str">
        <f>IF(G6739="","",IF(ISERROR(VLOOKUP(G6739,номенклатури!V:V,1,0)),E6739*H6739,E6739*I6739))</f>
        <v/>
      </c>
      <c r="G6739" s="14"/>
      <c r="H6739" s="15"/>
      <c r="I6739" s="15"/>
      <c r="J6739" s="15"/>
      <c r="K6739" s="15"/>
      <c r="L6739" s="217"/>
      <c r="M6739" s="22"/>
      <c r="N6739" s="119" t="str">
        <f>IF(G6739="","",VLOOKUP(G6739,номенклатури!R:U,4,0))</f>
        <v/>
      </c>
      <c r="O6739" s="119" t="str">
        <f>IF(M6739="","",VLOOKUP(M6739,'14'!D:D,1,0))</f>
        <v/>
      </c>
    </row>
    <row r="6740" spans="1:15" ht="12.75" customHeight="1" x14ac:dyDescent="0.2">
      <c r="A6740" s="36" t="str">
        <f>'0'!$A$4</f>
        <v>………………..</v>
      </c>
      <c r="B6740" s="37">
        <f>'0'!$A$2</f>
        <v>46112</v>
      </c>
      <c r="C6740" s="37" t="s">
        <v>1243</v>
      </c>
      <c r="D6740" s="119" t="str">
        <f>IF(G6740="","",VLOOKUP(G6740,номенклатури!R:T,2,0))</f>
        <v/>
      </c>
      <c r="E6740" s="333" t="str">
        <f>IF(G6740="","",VLOOKUP(G6740,номенклатури!R:T,3,0))</f>
        <v/>
      </c>
      <c r="F6740" s="159" t="str">
        <f>IF(G6740="","",IF(ISERROR(VLOOKUP(G6740,номенклатури!V:V,1,0)),E6740*H6740,E6740*I6740))</f>
        <v/>
      </c>
      <c r="G6740" s="14"/>
      <c r="H6740" s="15"/>
      <c r="I6740" s="15"/>
      <c r="J6740" s="15"/>
      <c r="K6740" s="15"/>
      <c r="L6740" s="217"/>
      <c r="M6740" s="22"/>
      <c r="N6740" s="119" t="str">
        <f>IF(G6740="","",VLOOKUP(G6740,номенклатури!R:U,4,0))</f>
        <v/>
      </c>
      <c r="O6740" s="119" t="str">
        <f>IF(M6740="","",VLOOKUP(M6740,'14'!D:D,1,0))</f>
        <v/>
      </c>
    </row>
    <row r="6741" spans="1:15" ht="12.75" customHeight="1" x14ac:dyDescent="0.2">
      <c r="A6741" s="36" t="str">
        <f>'0'!$A$4</f>
        <v>………………..</v>
      </c>
      <c r="B6741" s="37">
        <f>'0'!$A$2</f>
        <v>46112</v>
      </c>
      <c r="C6741" s="37" t="s">
        <v>1243</v>
      </c>
      <c r="D6741" s="119" t="str">
        <f>IF(G6741="","",VLOOKUP(G6741,номенклатури!R:T,2,0))</f>
        <v/>
      </c>
      <c r="E6741" s="333" t="str">
        <f>IF(G6741="","",VLOOKUP(G6741,номенклатури!R:T,3,0))</f>
        <v/>
      </c>
      <c r="F6741" s="159" t="str">
        <f>IF(G6741="","",IF(ISERROR(VLOOKUP(G6741,номенклатури!V:V,1,0)),E6741*H6741,E6741*I6741))</f>
        <v/>
      </c>
      <c r="G6741" s="14"/>
      <c r="H6741" s="15"/>
      <c r="I6741" s="15"/>
      <c r="J6741" s="15"/>
      <c r="K6741" s="15"/>
      <c r="L6741" s="217"/>
      <c r="M6741" s="22"/>
      <c r="N6741" s="119" t="str">
        <f>IF(G6741="","",VLOOKUP(G6741,номенклатури!R:U,4,0))</f>
        <v/>
      </c>
      <c r="O6741" s="119" t="str">
        <f>IF(M6741="","",VLOOKUP(M6741,'14'!D:D,1,0))</f>
        <v/>
      </c>
    </row>
    <row r="6742" spans="1:15" ht="12.75" customHeight="1" x14ac:dyDescent="0.2">
      <c r="A6742" s="36" t="str">
        <f>'0'!$A$4</f>
        <v>………………..</v>
      </c>
      <c r="B6742" s="37">
        <f>'0'!$A$2</f>
        <v>46112</v>
      </c>
      <c r="C6742" s="37" t="s">
        <v>1243</v>
      </c>
      <c r="D6742" s="119" t="str">
        <f>IF(G6742="","",VLOOKUP(G6742,номенклатури!R:T,2,0))</f>
        <v/>
      </c>
      <c r="E6742" s="333" t="str">
        <f>IF(G6742="","",VLOOKUP(G6742,номенклатури!R:T,3,0))</f>
        <v/>
      </c>
      <c r="F6742" s="159" t="str">
        <f>IF(G6742="","",IF(ISERROR(VLOOKUP(G6742,номенклатури!V:V,1,0)),E6742*H6742,E6742*I6742))</f>
        <v/>
      </c>
      <c r="G6742" s="14"/>
      <c r="H6742" s="15"/>
      <c r="I6742" s="15"/>
      <c r="J6742" s="15"/>
      <c r="K6742" s="15"/>
      <c r="L6742" s="217"/>
      <c r="M6742" s="22"/>
      <c r="N6742" s="119" t="str">
        <f>IF(G6742="","",VLOOKUP(G6742,номенклатури!R:U,4,0))</f>
        <v/>
      </c>
      <c r="O6742" s="119" t="str">
        <f>IF(M6742="","",VLOOKUP(M6742,'14'!D:D,1,0))</f>
        <v/>
      </c>
    </row>
    <row r="6743" spans="1:15" ht="12.75" customHeight="1" x14ac:dyDescent="0.2">
      <c r="A6743" s="36" t="str">
        <f>'0'!$A$4</f>
        <v>………………..</v>
      </c>
      <c r="B6743" s="37">
        <f>'0'!$A$2</f>
        <v>46112</v>
      </c>
      <c r="C6743" s="37" t="s">
        <v>1243</v>
      </c>
      <c r="D6743" s="119" t="str">
        <f>IF(G6743="","",VLOOKUP(G6743,номенклатури!R:T,2,0))</f>
        <v/>
      </c>
      <c r="E6743" s="333" t="str">
        <f>IF(G6743="","",VLOOKUP(G6743,номенклатури!R:T,3,0))</f>
        <v/>
      </c>
      <c r="F6743" s="159" t="str">
        <f>IF(G6743="","",IF(ISERROR(VLOOKUP(G6743,номенклатури!V:V,1,0)),E6743*H6743,E6743*I6743))</f>
        <v/>
      </c>
      <c r="G6743" s="14"/>
      <c r="H6743" s="15"/>
      <c r="I6743" s="15"/>
      <c r="J6743" s="15"/>
      <c r="K6743" s="15"/>
      <c r="L6743" s="217"/>
      <c r="M6743" s="22"/>
      <c r="N6743" s="119" t="str">
        <f>IF(G6743="","",VLOOKUP(G6743,номенклатури!R:U,4,0))</f>
        <v/>
      </c>
      <c r="O6743" s="119" t="str">
        <f>IF(M6743="","",VLOOKUP(M6743,'14'!D:D,1,0))</f>
        <v/>
      </c>
    </row>
    <row r="6744" spans="1:15" ht="12.75" customHeight="1" x14ac:dyDescent="0.2">
      <c r="A6744" s="36" t="str">
        <f>'0'!$A$4</f>
        <v>………………..</v>
      </c>
      <c r="B6744" s="37">
        <f>'0'!$A$2</f>
        <v>46112</v>
      </c>
      <c r="C6744" s="37" t="s">
        <v>1243</v>
      </c>
      <c r="D6744" s="119" t="str">
        <f>IF(G6744="","",VLOOKUP(G6744,номенклатури!R:T,2,0))</f>
        <v/>
      </c>
      <c r="E6744" s="333" t="str">
        <f>IF(G6744="","",VLOOKUP(G6744,номенклатури!R:T,3,0))</f>
        <v/>
      </c>
      <c r="F6744" s="159" t="str">
        <f>IF(G6744="","",IF(ISERROR(VLOOKUP(G6744,номенклатури!V:V,1,0)),E6744*H6744,E6744*I6744))</f>
        <v/>
      </c>
      <c r="G6744" s="14"/>
      <c r="H6744" s="15"/>
      <c r="I6744" s="15"/>
      <c r="J6744" s="15"/>
      <c r="K6744" s="15"/>
      <c r="L6744" s="217"/>
      <c r="M6744" s="22"/>
      <c r="N6744" s="119" t="str">
        <f>IF(G6744="","",VLOOKUP(G6744,номенклатури!R:U,4,0))</f>
        <v/>
      </c>
      <c r="O6744" s="119" t="str">
        <f>IF(M6744="","",VLOOKUP(M6744,'14'!D:D,1,0))</f>
        <v/>
      </c>
    </row>
    <row r="6745" spans="1:15" ht="12.75" customHeight="1" x14ac:dyDescent="0.2">
      <c r="A6745" s="36" t="str">
        <f>'0'!$A$4</f>
        <v>………………..</v>
      </c>
      <c r="B6745" s="37">
        <f>'0'!$A$2</f>
        <v>46112</v>
      </c>
      <c r="C6745" s="37" t="s">
        <v>1243</v>
      </c>
      <c r="D6745" s="119" t="str">
        <f>IF(G6745="","",VLOOKUP(G6745,номенклатури!R:T,2,0))</f>
        <v/>
      </c>
      <c r="E6745" s="333" t="str">
        <f>IF(G6745="","",VLOOKUP(G6745,номенклатури!R:T,3,0))</f>
        <v/>
      </c>
      <c r="F6745" s="159" t="str">
        <f>IF(G6745="","",IF(ISERROR(VLOOKUP(G6745,номенклатури!V:V,1,0)),E6745*H6745,E6745*I6745))</f>
        <v/>
      </c>
      <c r="G6745" s="14"/>
      <c r="H6745" s="15"/>
      <c r="I6745" s="15"/>
      <c r="J6745" s="15"/>
      <c r="K6745" s="15"/>
      <c r="L6745" s="217"/>
      <c r="M6745" s="22"/>
      <c r="N6745" s="119" t="str">
        <f>IF(G6745="","",VLOOKUP(G6745,номенклатури!R:U,4,0))</f>
        <v/>
      </c>
      <c r="O6745" s="119" t="str">
        <f>IF(M6745="","",VLOOKUP(M6745,'14'!D:D,1,0))</f>
        <v/>
      </c>
    </row>
    <row r="6746" spans="1:15" ht="12.75" customHeight="1" x14ac:dyDescent="0.2">
      <c r="A6746" s="36" t="str">
        <f>'0'!$A$4</f>
        <v>………………..</v>
      </c>
      <c r="B6746" s="37">
        <f>'0'!$A$2</f>
        <v>46112</v>
      </c>
      <c r="C6746" s="37" t="s">
        <v>1243</v>
      </c>
      <c r="D6746" s="119" t="str">
        <f>IF(G6746="","",VLOOKUP(G6746,номенклатури!R:T,2,0))</f>
        <v/>
      </c>
      <c r="E6746" s="333" t="str">
        <f>IF(G6746="","",VLOOKUP(G6746,номенклатури!R:T,3,0))</f>
        <v/>
      </c>
      <c r="F6746" s="159" t="str">
        <f>IF(G6746="","",IF(ISERROR(VLOOKUP(G6746,номенклатури!V:V,1,0)),E6746*H6746,E6746*I6746))</f>
        <v/>
      </c>
      <c r="G6746" s="14"/>
      <c r="H6746" s="15"/>
      <c r="I6746" s="15"/>
      <c r="J6746" s="15"/>
      <c r="K6746" s="15"/>
      <c r="L6746" s="217"/>
      <c r="M6746" s="22"/>
      <c r="N6746" s="119" t="str">
        <f>IF(G6746="","",VLOOKUP(G6746,номенклатури!R:U,4,0))</f>
        <v/>
      </c>
      <c r="O6746" s="119" t="str">
        <f>IF(M6746="","",VLOOKUP(M6746,'14'!D:D,1,0))</f>
        <v/>
      </c>
    </row>
    <row r="6747" spans="1:15" ht="12.75" customHeight="1" x14ac:dyDescent="0.2">
      <c r="A6747" s="36" t="str">
        <f>'0'!$A$4</f>
        <v>………………..</v>
      </c>
      <c r="B6747" s="37">
        <f>'0'!$A$2</f>
        <v>46112</v>
      </c>
      <c r="C6747" s="37" t="s">
        <v>1243</v>
      </c>
      <c r="D6747" s="119" t="str">
        <f>IF(G6747="","",VLOOKUP(G6747,номенклатури!R:T,2,0))</f>
        <v/>
      </c>
      <c r="E6747" s="333" t="str">
        <f>IF(G6747="","",VLOOKUP(G6747,номенклатури!R:T,3,0))</f>
        <v/>
      </c>
      <c r="F6747" s="159" t="str">
        <f>IF(G6747="","",IF(ISERROR(VLOOKUP(G6747,номенклатури!V:V,1,0)),E6747*H6747,E6747*I6747))</f>
        <v/>
      </c>
      <c r="G6747" s="14"/>
      <c r="H6747" s="15"/>
      <c r="I6747" s="15"/>
      <c r="J6747" s="15"/>
      <c r="K6747" s="15"/>
      <c r="L6747" s="217"/>
      <c r="M6747" s="22"/>
      <c r="N6747" s="119" t="str">
        <f>IF(G6747="","",VLOOKUP(G6747,номенклатури!R:U,4,0))</f>
        <v/>
      </c>
      <c r="O6747" s="119" t="str">
        <f>IF(M6747="","",VLOOKUP(M6747,'14'!D:D,1,0))</f>
        <v/>
      </c>
    </row>
    <row r="6748" spans="1:15" ht="12.75" customHeight="1" x14ac:dyDescent="0.2">
      <c r="A6748" s="36" t="str">
        <f>'0'!$A$4</f>
        <v>………………..</v>
      </c>
      <c r="B6748" s="37">
        <f>'0'!$A$2</f>
        <v>46112</v>
      </c>
      <c r="C6748" s="37" t="s">
        <v>1243</v>
      </c>
      <c r="D6748" s="119" t="str">
        <f>IF(G6748="","",VLOOKUP(G6748,номенклатури!R:T,2,0))</f>
        <v/>
      </c>
      <c r="E6748" s="333" t="str">
        <f>IF(G6748="","",VLOOKUP(G6748,номенклатури!R:T,3,0))</f>
        <v/>
      </c>
      <c r="F6748" s="159" t="str">
        <f>IF(G6748="","",IF(ISERROR(VLOOKUP(G6748,номенклатури!V:V,1,0)),E6748*H6748,E6748*I6748))</f>
        <v/>
      </c>
      <c r="G6748" s="14"/>
      <c r="H6748" s="15"/>
      <c r="I6748" s="15"/>
      <c r="J6748" s="15"/>
      <c r="K6748" s="15"/>
      <c r="L6748" s="217"/>
      <c r="M6748" s="22"/>
      <c r="N6748" s="119" t="str">
        <f>IF(G6748="","",VLOOKUP(G6748,номенклатури!R:U,4,0))</f>
        <v/>
      </c>
      <c r="O6748" s="119" t="str">
        <f>IF(M6748="","",VLOOKUP(M6748,'14'!D:D,1,0))</f>
        <v/>
      </c>
    </row>
    <row r="6749" spans="1:15" ht="12.75" customHeight="1" x14ac:dyDescent="0.2">
      <c r="A6749" s="36" t="str">
        <f>'0'!$A$4</f>
        <v>………………..</v>
      </c>
      <c r="B6749" s="37">
        <f>'0'!$A$2</f>
        <v>46112</v>
      </c>
      <c r="C6749" s="37" t="s">
        <v>1243</v>
      </c>
      <c r="D6749" s="119" t="str">
        <f>IF(G6749="","",VLOOKUP(G6749,номенклатури!R:T,2,0))</f>
        <v/>
      </c>
      <c r="E6749" s="333" t="str">
        <f>IF(G6749="","",VLOOKUP(G6749,номенклатури!R:T,3,0))</f>
        <v/>
      </c>
      <c r="F6749" s="159" t="str">
        <f>IF(G6749="","",IF(ISERROR(VLOOKUP(G6749,номенклатури!V:V,1,0)),E6749*H6749,E6749*I6749))</f>
        <v/>
      </c>
      <c r="G6749" s="14"/>
      <c r="H6749" s="15"/>
      <c r="I6749" s="15"/>
      <c r="J6749" s="15"/>
      <c r="K6749" s="15"/>
      <c r="L6749" s="217"/>
      <c r="M6749" s="22"/>
      <c r="N6749" s="119" t="str">
        <f>IF(G6749="","",VLOOKUP(G6749,номенклатури!R:U,4,0))</f>
        <v/>
      </c>
      <c r="O6749" s="119" t="str">
        <f>IF(M6749="","",VLOOKUP(M6749,'14'!D:D,1,0))</f>
        <v/>
      </c>
    </row>
    <row r="6750" spans="1:15" ht="12.75" customHeight="1" x14ac:dyDescent="0.2">
      <c r="A6750" s="36" t="str">
        <f>'0'!$A$4</f>
        <v>………………..</v>
      </c>
      <c r="B6750" s="37">
        <f>'0'!$A$2</f>
        <v>46112</v>
      </c>
      <c r="C6750" s="37" t="s">
        <v>1243</v>
      </c>
      <c r="D6750" s="119" t="str">
        <f>IF(G6750="","",VLOOKUP(G6750,номенклатури!R:T,2,0))</f>
        <v/>
      </c>
      <c r="E6750" s="333" t="str">
        <f>IF(G6750="","",VLOOKUP(G6750,номенклатури!R:T,3,0))</f>
        <v/>
      </c>
      <c r="F6750" s="159" t="str">
        <f>IF(G6750="","",IF(ISERROR(VLOOKUP(G6750,номенклатури!V:V,1,0)),E6750*H6750,E6750*I6750))</f>
        <v/>
      </c>
      <c r="G6750" s="14"/>
      <c r="H6750" s="15"/>
      <c r="I6750" s="15"/>
      <c r="J6750" s="15"/>
      <c r="K6750" s="15"/>
      <c r="L6750" s="217"/>
      <c r="M6750" s="22"/>
      <c r="N6750" s="119" t="str">
        <f>IF(G6750="","",VLOOKUP(G6750,номенклатури!R:U,4,0))</f>
        <v/>
      </c>
      <c r="O6750" s="119" t="str">
        <f>IF(M6750="","",VLOOKUP(M6750,'14'!D:D,1,0))</f>
        <v/>
      </c>
    </row>
    <row r="6751" spans="1:15" ht="12.75" customHeight="1" x14ac:dyDescent="0.2">
      <c r="A6751" s="36" t="str">
        <f>'0'!$A$4</f>
        <v>………………..</v>
      </c>
      <c r="B6751" s="37">
        <f>'0'!$A$2</f>
        <v>46112</v>
      </c>
      <c r="C6751" s="37" t="s">
        <v>1243</v>
      </c>
      <c r="D6751" s="119" t="str">
        <f>IF(G6751="","",VLOOKUP(G6751,номенклатури!R:T,2,0))</f>
        <v/>
      </c>
      <c r="E6751" s="333" t="str">
        <f>IF(G6751="","",VLOOKUP(G6751,номенклатури!R:T,3,0))</f>
        <v/>
      </c>
      <c r="F6751" s="159" t="str">
        <f>IF(G6751="","",IF(ISERROR(VLOOKUP(G6751,номенклатури!V:V,1,0)),E6751*H6751,E6751*I6751))</f>
        <v/>
      </c>
      <c r="G6751" s="14"/>
      <c r="H6751" s="15"/>
      <c r="I6751" s="15"/>
      <c r="J6751" s="15"/>
      <c r="K6751" s="15"/>
      <c r="L6751" s="217"/>
      <c r="M6751" s="22"/>
      <c r="N6751" s="119" t="str">
        <f>IF(G6751="","",VLOOKUP(G6751,номенклатури!R:U,4,0))</f>
        <v/>
      </c>
      <c r="O6751" s="119" t="str">
        <f>IF(M6751="","",VLOOKUP(M6751,'14'!D:D,1,0))</f>
        <v/>
      </c>
    </row>
    <row r="6752" spans="1:15" ht="12.75" customHeight="1" x14ac:dyDescent="0.2">
      <c r="A6752" s="36" t="str">
        <f>'0'!$A$4</f>
        <v>………………..</v>
      </c>
      <c r="B6752" s="37">
        <f>'0'!$A$2</f>
        <v>46112</v>
      </c>
      <c r="C6752" s="37" t="s">
        <v>1243</v>
      </c>
      <c r="D6752" s="119" t="str">
        <f>IF(G6752="","",VLOOKUP(G6752,номенклатури!R:T,2,0))</f>
        <v/>
      </c>
      <c r="E6752" s="333" t="str">
        <f>IF(G6752="","",VLOOKUP(G6752,номенклатури!R:T,3,0))</f>
        <v/>
      </c>
      <c r="F6752" s="159" t="str">
        <f>IF(G6752="","",IF(ISERROR(VLOOKUP(G6752,номенклатури!V:V,1,0)),E6752*H6752,E6752*I6752))</f>
        <v/>
      </c>
      <c r="G6752" s="14"/>
      <c r="H6752" s="15"/>
      <c r="I6752" s="15"/>
      <c r="J6752" s="15"/>
      <c r="K6752" s="15"/>
      <c r="L6752" s="217"/>
      <c r="M6752" s="22"/>
      <c r="N6752" s="119" t="str">
        <f>IF(G6752="","",VLOOKUP(G6752,номенклатури!R:U,4,0))</f>
        <v/>
      </c>
      <c r="O6752" s="119" t="str">
        <f>IF(M6752="","",VLOOKUP(M6752,'14'!D:D,1,0))</f>
        <v/>
      </c>
    </row>
    <row r="6753" spans="1:15" ht="12.75" customHeight="1" x14ac:dyDescent="0.2">
      <c r="A6753" s="36" t="str">
        <f>'0'!$A$4</f>
        <v>………………..</v>
      </c>
      <c r="B6753" s="37">
        <f>'0'!$A$2</f>
        <v>46112</v>
      </c>
      <c r="C6753" s="37" t="s">
        <v>1243</v>
      </c>
      <c r="D6753" s="119" t="str">
        <f>IF(G6753="","",VLOOKUP(G6753,номенклатури!R:T,2,0))</f>
        <v/>
      </c>
      <c r="E6753" s="333" t="str">
        <f>IF(G6753="","",VLOOKUP(G6753,номенклатури!R:T,3,0))</f>
        <v/>
      </c>
      <c r="F6753" s="159" t="str">
        <f>IF(G6753="","",IF(ISERROR(VLOOKUP(G6753,номенклатури!V:V,1,0)),E6753*H6753,E6753*I6753))</f>
        <v/>
      </c>
      <c r="G6753" s="14"/>
      <c r="H6753" s="15"/>
      <c r="I6753" s="15"/>
      <c r="J6753" s="15"/>
      <c r="K6753" s="15"/>
      <c r="L6753" s="217"/>
      <c r="M6753" s="22"/>
      <c r="N6753" s="119" t="str">
        <f>IF(G6753="","",VLOOKUP(G6753,номенклатури!R:U,4,0))</f>
        <v/>
      </c>
      <c r="O6753" s="119" t="str">
        <f>IF(M6753="","",VLOOKUP(M6753,'14'!D:D,1,0))</f>
        <v/>
      </c>
    </row>
    <row r="6754" spans="1:15" ht="12.75" customHeight="1" x14ac:dyDescent="0.2">
      <c r="A6754" s="36" t="str">
        <f>'0'!$A$4</f>
        <v>………………..</v>
      </c>
      <c r="B6754" s="37">
        <f>'0'!$A$2</f>
        <v>46112</v>
      </c>
      <c r="C6754" s="37" t="s">
        <v>1243</v>
      </c>
      <c r="D6754" s="119" t="str">
        <f>IF(G6754="","",VLOOKUP(G6754,номенклатури!R:T,2,0))</f>
        <v/>
      </c>
      <c r="E6754" s="333" t="str">
        <f>IF(G6754="","",VLOOKUP(G6754,номенклатури!R:T,3,0))</f>
        <v/>
      </c>
      <c r="F6754" s="159" t="str">
        <f>IF(G6754="","",IF(ISERROR(VLOOKUP(G6754,номенклатури!V:V,1,0)),E6754*H6754,E6754*I6754))</f>
        <v/>
      </c>
      <c r="G6754" s="14"/>
      <c r="H6754" s="15"/>
      <c r="I6754" s="15"/>
      <c r="J6754" s="15"/>
      <c r="K6754" s="15"/>
      <c r="L6754" s="217"/>
      <c r="M6754" s="22"/>
      <c r="N6754" s="119" t="str">
        <f>IF(G6754="","",VLOOKUP(G6754,номенклатури!R:U,4,0))</f>
        <v/>
      </c>
      <c r="O6754" s="119" t="str">
        <f>IF(M6754="","",VLOOKUP(M6754,'14'!D:D,1,0))</f>
        <v/>
      </c>
    </row>
    <row r="6755" spans="1:15" ht="12.75" customHeight="1" x14ac:dyDescent="0.2">
      <c r="A6755" s="36" t="str">
        <f>'0'!$A$4</f>
        <v>………………..</v>
      </c>
      <c r="B6755" s="37">
        <f>'0'!$A$2</f>
        <v>46112</v>
      </c>
      <c r="C6755" s="37" t="s">
        <v>1243</v>
      </c>
      <c r="D6755" s="119" t="str">
        <f>IF(G6755="","",VLOOKUP(G6755,номенклатури!R:T,2,0))</f>
        <v/>
      </c>
      <c r="E6755" s="333" t="str">
        <f>IF(G6755="","",VLOOKUP(G6755,номенклатури!R:T,3,0))</f>
        <v/>
      </c>
      <c r="F6755" s="159" t="str">
        <f>IF(G6755="","",IF(ISERROR(VLOOKUP(G6755,номенклатури!V:V,1,0)),E6755*H6755,E6755*I6755))</f>
        <v/>
      </c>
      <c r="G6755" s="14"/>
      <c r="H6755" s="15"/>
      <c r="I6755" s="15"/>
      <c r="J6755" s="15"/>
      <c r="K6755" s="15"/>
      <c r="L6755" s="217"/>
      <c r="M6755" s="22"/>
      <c r="N6755" s="119" t="str">
        <f>IF(G6755="","",VLOOKUP(G6755,номенклатури!R:U,4,0))</f>
        <v/>
      </c>
      <c r="O6755" s="119" t="str">
        <f>IF(M6755="","",VLOOKUP(M6755,'14'!D:D,1,0))</f>
        <v/>
      </c>
    </row>
    <row r="6756" spans="1:15" ht="12.75" customHeight="1" x14ac:dyDescent="0.2">
      <c r="A6756" s="36" t="str">
        <f>'0'!$A$4</f>
        <v>………………..</v>
      </c>
      <c r="B6756" s="37">
        <f>'0'!$A$2</f>
        <v>46112</v>
      </c>
      <c r="C6756" s="37" t="s">
        <v>1243</v>
      </c>
      <c r="D6756" s="119" t="str">
        <f>IF(G6756="","",VLOOKUP(G6756,номенклатури!R:T,2,0))</f>
        <v/>
      </c>
      <c r="E6756" s="333" t="str">
        <f>IF(G6756="","",VLOOKUP(G6756,номенклатури!R:T,3,0))</f>
        <v/>
      </c>
      <c r="F6756" s="159" t="str">
        <f>IF(G6756="","",IF(ISERROR(VLOOKUP(G6756,номенклатури!V:V,1,0)),E6756*H6756,E6756*I6756))</f>
        <v/>
      </c>
      <c r="G6756" s="14"/>
      <c r="H6756" s="15"/>
      <c r="I6756" s="15"/>
      <c r="J6756" s="15"/>
      <c r="K6756" s="15"/>
      <c r="L6756" s="217"/>
      <c r="M6756" s="22"/>
      <c r="N6756" s="119" t="str">
        <f>IF(G6756="","",VLOOKUP(G6756,номенклатури!R:U,4,0))</f>
        <v/>
      </c>
      <c r="O6756" s="119" t="str">
        <f>IF(M6756="","",VLOOKUP(M6756,'14'!D:D,1,0))</f>
        <v/>
      </c>
    </row>
    <row r="6757" spans="1:15" ht="12.75" customHeight="1" x14ac:dyDescent="0.2">
      <c r="A6757" s="36" t="str">
        <f>'0'!$A$4</f>
        <v>………………..</v>
      </c>
      <c r="B6757" s="37">
        <f>'0'!$A$2</f>
        <v>46112</v>
      </c>
      <c r="C6757" s="37" t="s">
        <v>1243</v>
      </c>
      <c r="D6757" s="119" t="str">
        <f>IF(G6757="","",VLOOKUP(G6757,номенклатури!R:T,2,0))</f>
        <v/>
      </c>
      <c r="E6757" s="333" t="str">
        <f>IF(G6757="","",VLOOKUP(G6757,номенклатури!R:T,3,0))</f>
        <v/>
      </c>
      <c r="F6757" s="159" t="str">
        <f>IF(G6757="","",IF(ISERROR(VLOOKUP(G6757,номенклатури!V:V,1,0)),E6757*H6757,E6757*I6757))</f>
        <v/>
      </c>
      <c r="G6757" s="14"/>
      <c r="H6757" s="15"/>
      <c r="I6757" s="15"/>
      <c r="J6757" s="15"/>
      <c r="K6757" s="15"/>
      <c r="L6757" s="217"/>
      <c r="M6757" s="22"/>
      <c r="N6757" s="119" t="str">
        <f>IF(G6757="","",VLOOKUP(G6757,номенклатури!R:U,4,0))</f>
        <v/>
      </c>
      <c r="O6757" s="119" t="str">
        <f>IF(M6757="","",VLOOKUP(M6757,'14'!D:D,1,0))</f>
        <v/>
      </c>
    </row>
    <row r="6758" spans="1:15" ht="12.75" customHeight="1" x14ac:dyDescent="0.2">
      <c r="A6758" s="36" t="str">
        <f>'0'!$A$4</f>
        <v>………………..</v>
      </c>
      <c r="B6758" s="37">
        <f>'0'!$A$2</f>
        <v>46112</v>
      </c>
      <c r="C6758" s="37" t="s">
        <v>1243</v>
      </c>
      <c r="D6758" s="119" t="str">
        <f>IF(G6758="","",VLOOKUP(G6758,номенклатури!R:T,2,0))</f>
        <v/>
      </c>
      <c r="E6758" s="333" t="str">
        <f>IF(G6758="","",VLOOKUP(G6758,номенклатури!R:T,3,0))</f>
        <v/>
      </c>
      <c r="F6758" s="159" t="str">
        <f>IF(G6758="","",IF(ISERROR(VLOOKUP(G6758,номенклатури!V:V,1,0)),E6758*H6758,E6758*I6758))</f>
        <v/>
      </c>
      <c r="G6758" s="14"/>
      <c r="H6758" s="15"/>
      <c r="I6758" s="15"/>
      <c r="J6758" s="15"/>
      <c r="K6758" s="15"/>
      <c r="L6758" s="217"/>
      <c r="M6758" s="22"/>
      <c r="N6758" s="119" t="str">
        <f>IF(G6758="","",VLOOKUP(G6758,номенклатури!R:U,4,0))</f>
        <v/>
      </c>
      <c r="O6758" s="119" t="str">
        <f>IF(M6758="","",VLOOKUP(M6758,'14'!D:D,1,0))</f>
        <v/>
      </c>
    </row>
    <row r="6759" spans="1:15" ht="12.75" customHeight="1" x14ac:dyDescent="0.2">
      <c r="A6759" s="36" t="str">
        <f>'0'!$A$4</f>
        <v>………………..</v>
      </c>
      <c r="B6759" s="37">
        <f>'0'!$A$2</f>
        <v>46112</v>
      </c>
      <c r="C6759" s="37" t="s">
        <v>1243</v>
      </c>
      <c r="D6759" s="119" t="str">
        <f>IF(G6759="","",VLOOKUP(G6759,номенклатури!R:T,2,0))</f>
        <v/>
      </c>
      <c r="E6759" s="333" t="str">
        <f>IF(G6759="","",VLOOKUP(G6759,номенклатури!R:T,3,0))</f>
        <v/>
      </c>
      <c r="F6759" s="159" t="str">
        <f>IF(G6759="","",IF(ISERROR(VLOOKUP(G6759,номенклатури!V:V,1,0)),E6759*H6759,E6759*I6759))</f>
        <v/>
      </c>
      <c r="G6759" s="14"/>
      <c r="H6759" s="15"/>
      <c r="I6759" s="15"/>
      <c r="J6759" s="15"/>
      <c r="K6759" s="15"/>
      <c r="L6759" s="217"/>
      <c r="M6759" s="22"/>
      <c r="N6759" s="119" t="str">
        <f>IF(G6759="","",VLOOKUP(G6759,номенклатури!R:U,4,0))</f>
        <v/>
      </c>
      <c r="O6759" s="119" t="str">
        <f>IF(M6759="","",VLOOKUP(M6759,'14'!D:D,1,0))</f>
        <v/>
      </c>
    </row>
    <row r="6760" spans="1:15" ht="12.75" customHeight="1" x14ac:dyDescent="0.2">
      <c r="A6760" s="36" t="str">
        <f>'0'!$A$4</f>
        <v>………………..</v>
      </c>
      <c r="B6760" s="37">
        <f>'0'!$A$2</f>
        <v>46112</v>
      </c>
      <c r="C6760" s="37" t="s">
        <v>1243</v>
      </c>
      <c r="D6760" s="119" t="str">
        <f>IF(G6760="","",VLOOKUP(G6760,номенклатури!R:T,2,0))</f>
        <v/>
      </c>
      <c r="E6760" s="333" t="str">
        <f>IF(G6760="","",VLOOKUP(G6760,номенклатури!R:T,3,0))</f>
        <v/>
      </c>
      <c r="F6760" s="159" t="str">
        <f>IF(G6760="","",IF(ISERROR(VLOOKUP(G6760,номенклатури!V:V,1,0)),E6760*H6760,E6760*I6760))</f>
        <v/>
      </c>
      <c r="G6760" s="14"/>
      <c r="H6760" s="15"/>
      <c r="I6760" s="15"/>
      <c r="J6760" s="15"/>
      <c r="K6760" s="15"/>
      <c r="L6760" s="217"/>
      <c r="M6760" s="22"/>
      <c r="N6760" s="119" t="str">
        <f>IF(G6760="","",VLOOKUP(G6760,номенклатури!R:U,4,0))</f>
        <v/>
      </c>
      <c r="O6760" s="119" t="str">
        <f>IF(M6760="","",VLOOKUP(M6760,'14'!D:D,1,0))</f>
        <v/>
      </c>
    </row>
    <row r="6761" spans="1:15" ht="12.75" customHeight="1" x14ac:dyDescent="0.2">
      <c r="A6761" s="36" t="str">
        <f>'0'!$A$4</f>
        <v>………………..</v>
      </c>
      <c r="B6761" s="37">
        <f>'0'!$A$2</f>
        <v>46112</v>
      </c>
      <c r="C6761" s="37" t="s">
        <v>1243</v>
      </c>
      <c r="D6761" s="119" t="str">
        <f>IF(G6761="","",VLOOKUP(G6761,номенклатури!R:T,2,0))</f>
        <v/>
      </c>
      <c r="E6761" s="333" t="str">
        <f>IF(G6761="","",VLOOKUP(G6761,номенклатури!R:T,3,0))</f>
        <v/>
      </c>
      <c r="F6761" s="159" t="str">
        <f>IF(G6761="","",IF(ISERROR(VLOOKUP(G6761,номенклатури!V:V,1,0)),E6761*H6761,E6761*I6761))</f>
        <v/>
      </c>
      <c r="G6761" s="14"/>
      <c r="H6761" s="15"/>
      <c r="I6761" s="15"/>
      <c r="J6761" s="15"/>
      <c r="K6761" s="15"/>
      <c r="L6761" s="217"/>
      <c r="M6761" s="22"/>
      <c r="N6761" s="119" t="str">
        <f>IF(G6761="","",VLOOKUP(G6761,номенклатури!R:U,4,0))</f>
        <v/>
      </c>
      <c r="O6761" s="119" t="str">
        <f>IF(M6761="","",VLOOKUP(M6761,'14'!D:D,1,0))</f>
        <v/>
      </c>
    </row>
    <row r="6762" spans="1:15" ht="12.75" customHeight="1" x14ac:dyDescent="0.2">
      <c r="A6762" s="36" t="str">
        <f>'0'!$A$4</f>
        <v>………………..</v>
      </c>
      <c r="B6762" s="37">
        <f>'0'!$A$2</f>
        <v>46112</v>
      </c>
      <c r="C6762" s="37" t="s">
        <v>1243</v>
      </c>
      <c r="D6762" s="119" t="str">
        <f>IF(G6762="","",VLOOKUP(G6762,номенклатури!R:T,2,0))</f>
        <v/>
      </c>
      <c r="E6762" s="333" t="str">
        <f>IF(G6762="","",VLOOKUP(G6762,номенклатури!R:T,3,0))</f>
        <v/>
      </c>
      <c r="F6762" s="159" t="str">
        <f>IF(G6762="","",IF(ISERROR(VLOOKUP(G6762,номенклатури!V:V,1,0)),E6762*H6762,E6762*I6762))</f>
        <v/>
      </c>
      <c r="G6762" s="14"/>
      <c r="H6762" s="15"/>
      <c r="I6762" s="15"/>
      <c r="J6762" s="15"/>
      <c r="K6762" s="15"/>
      <c r="L6762" s="217"/>
      <c r="M6762" s="22"/>
      <c r="N6762" s="119" t="str">
        <f>IF(G6762="","",VLOOKUP(G6762,номенклатури!R:U,4,0))</f>
        <v/>
      </c>
      <c r="O6762" s="119" t="str">
        <f>IF(M6762="","",VLOOKUP(M6762,'14'!D:D,1,0))</f>
        <v/>
      </c>
    </row>
    <row r="6763" spans="1:15" ht="12.75" customHeight="1" x14ac:dyDescent="0.2">
      <c r="A6763" s="36" t="str">
        <f>'0'!$A$4</f>
        <v>………………..</v>
      </c>
      <c r="B6763" s="37">
        <f>'0'!$A$2</f>
        <v>46112</v>
      </c>
      <c r="C6763" s="37" t="s">
        <v>1243</v>
      </c>
      <c r="D6763" s="119" t="str">
        <f>IF(G6763="","",VLOOKUP(G6763,номенклатури!R:T,2,0))</f>
        <v/>
      </c>
      <c r="E6763" s="333" t="str">
        <f>IF(G6763="","",VLOOKUP(G6763,номенклатури!R:T,3,0))</f>
        <v/>
      </c>
      <c r="F6763" s="159" t="str">
        <f>IF(G6763="","",IF(ISERROR(VLOOKUP(G6763,номенклатури!V:V,1,0)),E6763*H6763,E6763*I6763))</f>
        <v/>
      </c>
      <c r="G6763" s="14"/>
      <c r="H6763" s="15"/>
      <c r="I6763" s="15"/>
      <c r="J6763" s="15"/>
      <c r="K6763" s="15"/>
      <c r="L6763" s="217"/>
      <c r="M6763" s="22"/>
      <c r="N6763" s="119" t="str">
        <f>IF(G6763="","",VLOOKUP(G6763,номенклатури!R:U,4,0))</f>
        <v/>
      </c>
      <c r="O6763" s="119" t="str">
        <f>IF(M6763="","",VLOOKUP(M6763,'14'!D:D,1,0))</f>
        <v/>
      </c>
    </row>
    <row r="6764" spans="1:15" ht="12.75" customHeight="1" x14ac:dyDescent="0.2">
      <c r="A6764" s="36" t="str">
        <f>'0'!$A$4</f>
        <v>………………..</v>
      </c>
      <c r="B6764" s="37">
        <f>'0'!$A$2</f>
        <v>46112</v>
      </c>
      <c r="C6764" s="37" t="s">
        <v>1243</v>
      </c>
      <c r="D6764" s="119" t="str">
        <f>IF(G6764="","",VLOOKUP(G6764,номенклатури!R:T,2,0))</f>
        <v/>
      </c>
      <c r="E6764" s="333" t="str">
        <f>IF(G6764="","",VLOOKUP(G6764,номенклатури!R:T,3,0))</f>
        <v/>
      </c>
      <c r="F6764" s="159" t="str">
        <f>IF(G6764="","",IF(ISERROR(VLOOKUP(G6764,номенклатури!V:V,1,0)),E6764*H6764,E6764*I6764))</f>
        <v/>
      </c>
      <c r="G6764" s="14"/>
      <c r="H6764" s="15"/>
      <c r="I6764" s="15"/>
      <c r="J6764" s="15"/>
      <c r="K6764" s="15"/>
      <c r="L6764" s="217"/>
      <c r="M6764" s="22"/>
      <c r="N6764" s="119" t="str">
        <f>IF(G6764="","",VLOOKUP(G6764,номенклатури!R:U,4,0))</f>
        <v/>
      </c>
      <c r="O6764" s="119" t="str">
        <f>IF(M6764="","",VLOOKUP(M6764,'14'!D:D,1,0))</f>
        <v/>
      </c>
    </row>
    <row r="6765" spans="1:15" ht="12.75" customHeight="1" x14ac:dyDescent="0.2">
      <c r="A6765" s="36" t="str">
        <f>'0'!$A$4</f>
        <v>………………..</v>
      </c>
      <c r="B6765" s="37">
        <f>'0'!$A$2</f>
        <v>46112</v>
      </c>
      <c r="C6765" s="37" t="s">
        <v>1243</v>
      </c>
      <c r="D6765" s="119" t="str">
        <f>IF(G6765="","",VLOOKUP(G6765,номенклатури!R:T,2,0))</f>
        <v/>
      </c>
      <c r="E6765" s="333" t="str">
        <f>IF(G6765="","",VLOOKUP(G6765,номенклатури!R:T,3,0))</f>
        <v/>
      </c>
      <c r="F6765" s="159" t="str">
        <f>IF(G6765="","",IF(ISERROR(VLOOKUP(G6765,номенклатури!V:V,1,0)),E6765*H6765,E6765*I6765))</f>
        <v/>
      </c>
      <c r="G6765" s="14"/>
      <c r="H6765" s="15"/>
      <c r="I6765" s="15"/>
      <c r="J6765" s="15"/>
      <c r="K6765" s="15"/>
      <c r="L6765" s="217"/>
      <c r="M6765" s="22"/>
      <c r="N6765" s="119" t="str">
        <f>IF(G6765="","",VLOOKUP(G6765,номенклатури!R:U,4,0))</f>
        <v/>
      </c>
      <c r="O6765" s="119" t="str">
        <f>IF(M6765="","",VLOOKUP(M6765,'14'!D:D,1,0))</f>
        <v/>
      </c>
    </row>
    <row r="6766" spans="1:15" ht="12.75" customHeight="1" x14ac:dyDescent="0.2">
      <c r="A6766" s="36" t="str">
        <f>'0'!$A$4</f>
        <v>………………..</v>
      </c>
      <c r="B6766" s="37">
        <f>'0'!$A$2</f>
        <v>46112</v>
      </c>
      <c r="C6766" s="37" t="s">
        <v>1243</v>
      </c>
      <c r="D6766" s="119" t="str">
        <f>IF(G6766="","",VLOOKUP(G6766,номенклатури!R:T,2,0))</f>
        <v/>
      </c>
      <c r="E6766" s="333" t="str">
        <f>IF(G6766="","",VLOOKUP(G6766,номенклатури!R:T,3,0))</f>
        <v/>
      </c>
      <c r="F6766" s="159" t="str">
        <f>IF(G6766="","",IF(ISERROR(VLOOKUP(G6766,номенклатури!V:V,1,0)),E6766*H6766,E6766*I6766))</f>
        <v/>
      </c>
      <c r="G6766" s="14"/>
      <c r="H6766" s="15"/>
      <c r="I6766" s="15"/>
      <c r="J6766" s="15"/>
      <c r="K6766" s="15"/>
      <c r="L6766" s="217"/>
      <c r="M6766" s="22"/>
      <c r="N6766" s="119" t="str">
        <f>IF(G6766="","",VLOOKUP(G6766,номенклатури!R:U,4,0))</f>
        <v/>
      </c>
      <c r="O6766" s="119" t="str">
        <f>IF(M6766="","",VLOOKUP(M6766,'14'!D:D,1,0))</f>
        <v/>
      </c>
    </row>
    <row r="6767" spans="1:15" ht="12.75" customHeight="1" x14ac:dyDescent="0.2">
      <c r="A6767" s="36" t="str">
        <f>'0'!$A$4</f>
        <v>………………..</v>
      </c>
      <c r="B6767" s="37">
        <f>'0'!$A$2</f>
        <v>46112</v>
      </c>
      <c r="C6767" s="37" t="s">
        <v>1243</v>
      </c>
      <c r="D6767" s="119" t="str">
        <f>IF(G6767="","",VLOOKUP(G6767,номенклатури!R:T,2,0))</f>
        <v/>
      </c>
      <c r="E6767" s="333" t="str">
        <f>IF(G6767="","",VLOOKUP(G6767,номенклатури!R:T,3,0))</f>
        <v/>
      </c>
      <c r="F6767" s="159" t="str">
        <f>IF(G6767="","",IF(ISERROR(VLOOKUP(G6767,номенклатури!V:V,1,0)),E6767*H6767,E6767*I6767))</f>
        <v/>
      </c>
      <c r="G6767" s="14"/>
      <c r="H6767" s="15"/>
      <c r="I6767" s="15"/>
      <c r="J6767" s="15"/>
      <c r="K6767" s="15"/>
      <c r="L6767" s="217"/>
      <c r="M6767" s="22"/>
      <c r="N6767" s="119" t="str">
        <f>IF(G6767="","",VLOOKUP(G6767,номенклатури!R:U,4,0))</f>
        <v/>
      </c>
      <c r="O6767" s="119" t="str">
        <f>IF(M6767="","",VLOOKUP(M6767,'14'!D:D,1,0))</f>
        <v/>
      </c>
    </row>
    <row r="6768" spans="1:15" ht="12.75" customHeight="1" x14ac:dyDescent="0.2">
      <c r="A6768" s="36" t="str">
        <f>'0'!$A$4</f>
        <v>………………..</v>
      </c>
      <c r="B6768" s="37">
        <f>'0'!$A$2</f>
        <v>46112</v>
      </c>
      <c r="C6768" s="37" t="s">
        <v>1243</v>
      </c>
      <c r="D6768" s="119" t="str">
        <f>IF(G6768="","",VLOOKUP(G6768,номенклатури!R:T,2,0))</f>
        <v/>
      </c>
      <c r="E6768" s="333" t="str">
        <f>IF(G6768="","",VLOOKUP(G6768,номенклатури!R:T,3,0))</f>
        <v/>
      </c>
      <c r="F6768" s="159" t="str">
        <f>IF(G6768="","",IF(ISERROR(VLOOKUP(G6768,номенклатури!V:V,1,0)),E6768*H6768,E6768*I6768))</f>
        <v/>
      </c>
      <c r="G6768" s="14"/>
      <c r="H6768" s="15"/>
      <c r="I6768" s="15"/>
      <c r="J6768" s="15"/>
      <c r="K6768" s="15"/>
      <c r="L6768" s="217"/>
      <c r="M6768" s="22"/>
      <c r="N6768" s="119" t="str">
        <f>IF(G6768="","",VLOOKUP(G6768,номенклатури!R:U,4,0))</f>
        <v/>
      </c>
      <c r="O6768" s="119" t="str">
        <f>IF(M6768="","",VLOOKUP(M6768,'14'!D:D,1,0))</f>
        <v/>
      </c>
    </row>
    <row r="6769" spans="1:15" ht="12.75" customHeight="1" x14ac:dyDescent="0.2">
      <c r="A6769" s="36" t="str">
        <f>'0'!$A$4</f>
        <v>………………..</v>
      </c>
      <c r="B6769" s="37">
        <f>'0'!$A$2</f>
        <v>46112</v>
      </c>
      <c r="C6769" s="37" t="s">
        <v>1243</v>
      </c>
      <c r="D6769" s="119" t="str">
        <f>IF(G6769="","",VLOOKUP(G6769,номенклатури!R:T,2,0))</f>
        <v/>
      </c>
      <c r="E6769" s="333" t="str">
        <f>IF(G6769="","",VLOOKUP(G6769,номенклатури!R:T,3,0))</f>
        <v/>
      </c>
      <c r="F6769" s="159" t="str">
        <f>IF(G6769="","",IF(ISERROR(VLOOKUP(G6769,номенклатури!V:V,1,0)),E6769*H6769,E6769*I6769))</f>
        <v/>
      </c>
      <c r="G6769" s="14"/>
      <c r="H6769" s="15"/>
      <c r="I6769" s="15"/>
      <c r="J6769" s="15"/>
      <c r="K6769" s="15"/>
      <c r="L6769" s="217"/>
      <c r="M6769" s="22"/>
      <c r="N6769" s="119" t="str">
        <f>IF(G6769="","",VLOOKUP(G6769,номенклатури!R:U,4,0))</f>
        <v/>
      </c>
      <c r="O6769" s="119" t="str">
        <f>IF(M6769="","",VLOOKUP(M6769,'14'!D:D,1,0))</f>
        <v/>
      </c>
    </row>
    <row r="6770" spans="1:15" ht="12.75" customHeight="1" x14ac:dyDescent="0.2">
      <c r="A6770" s="36" t="str">
        <f>'0'!$A$4</f>
        <v>………………..</v>
      </c>
      <c r="B6770" s="37">
        <f>'0'!$A$2</f>
        <v>46112</v>
      </c>
      <c r="C6770" s="37" t="s">
        <v>1243</v>
      </c>
      <c r="D6770" s="119" t="str">
        <f>IF(G6770="","",VLOOKUP(G6770,номенклатури!R:T,2,0))</f>
        <v/>
      </c>
      <c r="E6770" s="333" t="str">
        <f>IF(G6770="","",VLOOKUP(G6770,номенклатури!R:T,3,0))</f>
        <v/>
      </c>
      <c r="F6770" s="159" t="str">
        <f>IF(G6770="","",IF(ISERROR(VLOOKUP(G6770,номенклатури!V:V,1,0)),E6770*H6770,E6770*I6770))</f>
        <v/>
      </c>
      <c r="G6770" s="14"/>
      <c r="H6770" s="15"/>
      <c r="I6770" s="15"/>
      <c r="J6770" s="15"/>
      <c r="K6770" s="15"/>
      <c r="L6770" s="217"/>
      <c r="M6770" s="22"/>
      <c r="N6770" s="119" t="str">
        <f>IF(G6770="","",VLOOKUP(G6770,номенклатури!R:U,4,0))</f>
        <v/>
      </c>
      <c r="O6770" s="119" t="str">
        <f>IF(M6770="","",VLOOKUP(M6770,'14'!D:D,1,0))</f>
        <v/>
      </c>
    </row>
    <row r="6771" spans="1:15" ht="12.75" customHeight="1" x14ac:dyDescent="0.2">
      <c r="A6771" s="36" t="str">
        <f>'0'!$A$4</f>
        <v>………………..</v>
      </c>
      <c r="B6771" s="37">
        <f>'0'!$A$2</f>
        <v>46112</v>
      </c>
      <c r="C6771" s="37" t="s">
        <v>1243</v>
      </c>
      <c r="D6771" s="119" t="str">
        <f>IF(G6771="","",VLOOKUP(G6771,номенклатури!R:T,2,0))</f>
        <v/>
      </c>
      <c r="E6771" s="333" t="str">
        <f>IF(G6771="","",VLOOKUP(G6771,номенклатури!R:T,3,0))</f>
        <v/>
      </c>
      <c r="F6771" s="159" t="str">
        <f>IF(G6771="","",IF(ISERROR(VLOOKUP(G6771,номенклатури!V:V,1,0)),E6771*H6771,E6771*I6771))</f>
        <v/>
      </c>
      <c r="G6771" s="14"/>
      <c r="H6771" s="15"/>
      <c r="I6771" s="15"/>
      <c r="J6771" s="15"/>
      <c r="K6771" s="15"/>
      <c r="L6771" s="217"/>
      <c r="M6771" s="22"/>
      <c r="N6771" s="119" t="str">
        <f>IF(G6771="","",VLOOKUP(G6771,номенклатури!R:U,4,0))</f>
        <v/>
      </c>
      <c r="O6771" s="119" t="str">
        <f>IF(M6771="","",VLOOKUP(M6771,'14'!D:D,1,0))</f>
        <v/>
      </c>
    </row>
    <row r="6772" spans="1:15" ht="12.75" customHeight="1" x14ac:dyDescent="0.2">
      <c r="A6772" s="36" t="str">
        <f>'0'!$A$4</f>
        <v>………………..</v>
      </c>
      <c r="B6772" s="37">
        <f>'0'!$A$2</f>
        <v>46112</v>
      </c>
      <c r="C6772" s="37" t="s">
        <v>1243</v>
      </c>
      <c r="D6772" s="119" t="str">
        <f>IF(G6772="","",VLOOKUP(G6772,номенклатури!R:T,2,0))</f>
        <v/>
      </c>
      <c r="E6772" s="333" t="str">
        <f>IF(G6772="","",VLOOKUP(G6772,номенклатури!R:T,3,0))</f>
        <v/>
      </c>
      <c r="F6772" s="159" t="str">
        <f>IF(G6772="","",IF(ISERROR(VLOOKUP(G6772,номенклатури!V:V,1,0)),E6772*H6772,E6772*I6772))</f>
        <v/>
      </c>
      <c r="G6772" s="14"/>
      <c r="H6772" s="15"/>
      <c r="I6772" s="15"/>
      <c r="J6772" s="15"/>
      <c r="K6772" s="15"/>
      <c r="L6772" s="217"/>
      <c r="M6772" s="22"/>
      <c r="N6772" s="119" t="str">
        <f>IF(G6772="","",VLOOKUP(G6772,номенклатури!R:U,4,0))</f>
        <v/>
      </c>
      <c r="O6772" s="119" t="str">
        <f>IF(M6772="","",VLOOKUP(M6772,'14'!D:D,1,0))</f>
        <v/>
      </c>
    </row>
    <row r="6773" spans="1:15" ht="12.75" customHeight="1" x14ac:dyDescent="0.2">
      <c r="A6773" s="36" t="str">
        <f>'0'!$A$4</f>
        <v>………………..</v>
      </c>
      <c r="B6773" s="37">
        <f>'0'!$A$2</f>
        <v>46112</v>
      </c>
      <c r="C6773" s="37" t="s">
        <v>1243</v>
      </c>
      <c r="D6773" s="119" t="str">
        <f>IF(G6773="","",VLOOKUP(G6773,номенклатури!R:T,2,0))</f>
        <v/>
      </c>
      <c r="E6773" s="333" t="str">
        <f>IF(G6773="","",VLOOKUP(G6773,номенклатури!R:T,3,0))</f>
        <v/>
      </c>
      <c r="F6773" s="159" t="str">
        <f>IF(G6773="","",IF(ISERROR(VLOOKUP(G6773,номенклатури!V:V,1,0)),E6773*H6773,E6773*I6773))</f>
        <v/>
      </c>
      <c r="G6773" s="14"/>
      <c r="H6773" s="15"/>
      <c r="I6773" s="15"/>
      <c r="J6773" s="15"/>
      <c r="K6773" s="15"/>
      <c r="L6773" s="217"/>
      <c r="M6773" s="22"/>
      <c r="N6773" s="119" t="str">
        <f>IF(G6773="","",VLOOKUP(G6773,номенклатури!R:U,4,0))</f>
        <v/>
      </c>
      <c r="O6773" s="119" t="str">
        <f>IF(M6773="","",VLOOKUP(M6773,'14'!D:D,1,0))</f>
        <v/>
      </c>
    </row>
    <row r="6774" spans="1:15" ht="12.75" customHeight="1" x14ac:dyDescent="0.2">
      <c r="A6774" s="36" t="str">
        <f>'0'!$A$4</f>
        <v>………………..</v>
      </c>
      <c r="B6774" s="37">
        <f>'0'!$A$2</f>
        <v>46112</v>
      </c>
      <c r="C6774" s="37" t="s">
        <v>1243</v>
      </c>
      <c r="D6774" s="119" t="str">
        <f>IF(G6774="","",VLOOKUP(G6774,номенклатури!R:T,2,0))</f>
        <v/>
      </c>
      <c r="E6774" s="333" t="str">
        <f>IF(G6774="","",VLOOKUP(G6774,номенклатури!R:T,3,0))</f>
        <v/>
      </c>
      <c r="F6774" s="159" t="str">
        <f>IF(G6774="","",IF(ISERROR(VLOOKUP(G6774,номенклатури!V:V,1,0)),E6774*H6774,E6774*I6774))</f>
        <v/>
      </c>
      <c r="G6774" s="14"/>
      <c r="H6774" s="15"/>
      <c r="I6774" s="15"/>
      <c r="J6774" s="15"/>
      <c r="K6774" s="15"/>
      <c r="L6774" s="217"/>
      <c r="M6774" s="22"/>
      <c r="N6774" s="119" t="str">
        <f>IF(G6774="","",VLOOKUP(G6774,номенклатури!R:U,4,0))</f>
        <v/>
      </c>
      <c r="O6774" s="119" t="str">
        <f>IF(M6774="","",VLOOKUP(M6774,'14'!D:D,1,0))</f>
        <v/>
      </c>
    </row>
    <row r="6775" spans="1:15" ht="12.75" customHeight="1" x14ac:dyDescent="0.2">
      <c r="A6775" s="36" t="str">
        <f>'0'!$A$4</f>
        <v>………………..</v>
      </c>
      <c r="B6775" s="37">
        <f>'0'!$A$2</f>
        <v>46112</v>
      </c>
      <c r="C6775" s="37" t="s">
        <v>1243</v>
      </c>
      <c r="D6775" s="119" t="str">
        <f>IF(G6775="","",VLOOKUP(G6775,номенклатури!R:T,2,0))</f>
        <v/>
      </c>
      <c r="E6775" s="333" t="str">
        <f>IF(G6775="","",VLOOKUP(G6775,номенклатури!R:T,3,0))</f>
        <v/>
      </c>
      <c r="F6775" s="159" t="str">
        <f>IF(G6775="","",IF(ISERROR(VLOOKUP(G6775,номенклатури!V:V,1,0)),E6775*H6775,E6775*I6775))</f>
        <v/>
      </c>
      <c r="G6775" s="14"/>
      <c r="H6775" s="15"/>
      <c r="I6775" s="15"/>
      <c r="J6775" s="15"/>
      <c r="K6775" s="15"/>
      <c r="L6775" s="217"/>
      <c r="M6775" s="22"/>
      <c r="N6775" s="119" t="str">
        <f>IF(G6775="","",VLOOKUP(G6775,номенклатури!R:U,4,0))</f>
        <v/>
      </c>
      <c r="O6775" s="119" t="str">
        <f>IF(M6775="","",VLOOKUP(M6775,'14'!D:D,1,0))</f>
        <v/>
      </c>
    </row>
    <row r="6776" spans="1:15" ht="12.75" customHeight="1" x14ac:dyDescent="0.2">
      <c r="A6776" s="36" t="str">
        <f>'0'!$A$4</f>
        <v>………………..</v>
      </c>
      <c r="B6776" s="37">
        <f>'0'!$A$2</f>
        <v>46112</v>
      </c>
      <c r="C6776" s="37" t="s">
        <v>1243</v>
      </c>
      <c r="D6776" s="119" t="str">
        <f>IF(G6776="","",VLOOKUP(G6776,номенклатури!R:T,2,0))</f>
        <v/>
      </c>
      <c r="E6776" s="333" t="str">
        <f>IF(G6776="","",VLOOKUP(G6776,номенклатури!R:T,3,0))</f>
        <v/>
      </c>
      <c r="F6776" s="159" t="str">
        <f>IF(G6776="","",IF(ISERROR(VLOOKUP(G6776,номенклатури!V:V,1,0)),E6776*H6776,E6776*I6776))</f>
        <v/>
      </c>
      <c r="G6776" s="14"/>
      <c r="H6776" s="15"/>
      <c r="I6776" s="15"/>
      <c r="J6776" s="15"/>
      <c r="K6776" s="15"/>
      <c r="L6776" s="217"/>
      <c r="M6776" s="22"/>
      <c r="N6776" s="119" t="str">
        <f>IF(G6776="","",VLOOKUP(G6776,номенклатури!R:U,4,0))</f>
        <v/>
      </c>
      <c r="O6776" s="119" t="str">
        <f>IF(M6776="","",VLOOKUP(M6776,'14'!D:D,1,0))</f>
        <v/>
      </c>
    </row>
    <row r="6777" spans="1:15" ht="12.75" customHeight="1" x14ac:dyDescent="0.2">
      <c r="A6777" s="36" t="str">
        <f>'0'!$A$4</f>
        <v>………………..</v>
      </c>
      <c r="B6777" s="37">
        <f>'0'!$A$2</f>
        <v>46112</v>
      </c>
      <c r="C6777" s="37" t="s">
        <v>1243</v>
      </c>
      <c r="D6777" s="119" t="str">
        <f>IF(G6777="","",VLOOKUP(G6777,номенклатури!R:T,2,0))</f>
        <v/>
      </c>
      <c r="E6777" s="333" t="str">
        <f>IF(G6777="","",VLOOKUP(G6777,номенклатури!R:T,3,0))</f>
        <v/>
      </c>
      <c r="F6777" s="159" t="str">
        <f>IF(G6777="","",IF(ISERROR(VLOOKUP(G6777,номенклатури!V:V,1,0)),E6777*H6777,E6777*I6777))</f>
        <v/>
      </c>
      <c r="G6777" s="14"/>
      <c r="H6777" s="15"/>
      <c r="I6777" s="15"/>
      <c r="J6777" s="15"/>
      <c r="K6777" s="15"/>
      <c r="L6777" s="217"/>
      <c r="M6777" s="22"/>
      <c r="N6777" s="119" t="str">
        <f>IF(G6777="","",VLOOKUP(G6777,номенклатури!R:U,4,0))</f>
        <v/>
      </c>
      <c r="O6777" s="119" t="str">
        <f>IF(M6777="","",VLOOKUP(M6777,'14'!D:D,1,0))</f>
        <v/>
      </c>
    </row>
    <row r="6778" spans="1:15" ht="12.75" customHeight="1" x14ac:dyDescent="0.2">
      <c r="A6778" s="36" t="str">
        <f>'0'!$A$4</f>
        <v>………………..</v>
      </c>
      <c r="B6778" s="37">
        <f>'0'!$A$2</f>
        <v>46112</v>
      </c>
      <c r="C6778" s="37" t="s">
        <v>1243</v>
      </c>
      <c r="D6778" s="119" t="str">
        <f>IF(G6778="","",VLOOKUP(G6778,номенклатури!R:T,2,0))</f>
        <v/>
      </c>
      <c r="E6778" s="333" t="str">
        <f>IF(G6778="","",VLOOKUP(G6778,номенклатури!R:T,3,0))</f>
        <v/>
      </c>
      <c r="F6778" s="159" t="str">
        <f>IF(G6778="","",IF(ISERROR(VLOOKUP(G6778,номенклатури!V:V,1,0)),E6778*H6778,E6778*I6778))</f>
        <v/>
      </c>
      <c r="G6778" s="14"/>
      <c r="H6778" s="15"/>
      <c r="I6778" s="15"/>
      <c r="J6778" s="15"/>
      <c r="K6778" s="15"/>
      <c r="L6778" s="217"/>
      <c r="M6778" s="22"/>
      <c r="N6778" s="119" t="str">
        <f>IF(G6778="","",VLOOKUP(G6778,номенклатури!R:U,4,0))</f>
        <v/>
      </c>
      <c r="O6778" s="119" t="str">
        <f>IF(M6778="","",VLOOKUP(M6778,'14'!D:D,1,0))</f>
        <v/>
      </c>
    </row>
    <row r="6779" spans="1:15" ht="12.75" customHeight="1" x14ac:dyDescent="0.2">
      <c r="A6779" s="36" t="str">
        <f>'0'!$A$4</f>
        <v>………………..</v>
      </c>
      <c r="B6779" s="37">
        <f>'0'!$A$2</f>
        <v>46112</v>
      </c>
      <c r="C6779" s="37" t="s">
        <v>1243</v>
      </c>
      <c r="D6779" s="119" t="str">
        <f>IF(G6779="","",VLOOKUP(G6779,номенклатури!R:T,2,0))</f>
        <v/>
      </c>
      <c r="E6779" s="333" t="str">
        <f>IF(G6779="","",VLOOKUP(G6779,номенклатури!R:T,3,0))</f>
        <v/>
      </c>
      <c r="F6779" s="159" t="str">
        <f>IF(G6779="","",IF(ISERROR(VLOOKUP(G6779,номенклатури!V:V,1,0)),E6779*H6779,E6779*I6779))</f>
        <v/>
      </c>
      <c r="G6779" s="14"/>
      <c r="H6779" s="15"/>
      <c r="I6779" s="15"/>
      <c r="J6779" s="15"/>
      <c r="K6779" s="15"/>
      <c r="L6779" s="217"/>
      <c r="M6779" s="22"/>
      <c r="N6779" s="119" t="str">
        <f>IF(G6779="","",VLOOKUP(G6779,номенклатури!R:U,4,0))</f>
        <v/>
      </c>
      <c r="O6779" s="119" t="str">
        <f>IF(M6779="","",VLOOKUP(M6779,'14'!D:D,1,0))</f>
        <v/>
      </c>
    </row>
    <row r="6780" spans="1:15" ht="12.75" customHeight="1" x14ac:dyDescent="0.2">
      <c r="A6780" s="36" t="str">
        <f>'0'!$A$4</f>
        <v>………………..</v>
      </c>
      <c r="B6780" s="37">
        <f>'0'!$A$2</f>
        <v>46112</v>
      </c>
      <c r="C6780" s="37" t="s">
        <v>1243</v>
      </c>
      <c r="D6780" s="119" t="str">
        <f>IF(G6780="","",VLOOKUP(G6780,номенклатури!R:T,2,0))</f>
        <v/>
      </c>
      <c r="E6780" s="333" t="str">
        <f>IF(G6780="","",VLOOKUP(G6780,номенклатури!R:T,3,0))</f>
        <v/>
      </c>
      <c r="F6780" s="159" t="str">
        <f>IF(G6780="","",IF(ISERROR(VLOOKUP(G6780,номенклатури!V:V,1,0)),E6780*H6780,E6780*I6780))</f>
        <v/>
      </c>
      <c r="G6780" s="14"/>
      <c r="H6780" s="15"/>
      <c r="I6780" s="15"/>
      <c r="J6780" s="15"/>
      <c r="K6780" s="15"/>
      <c r="L6780" s="217"/>
      <c r="M6780" s="22"/>
      <c r="N6780" s="119" t="str">
        <f>IF(G6780="","",VLOOKUP(G6780,номенклатури!R:U,4,0))</f>
        <v/>
      </c>
      <c r="O6780" s="119" t="str">
        <f>IF(M6780="","",VLOOKUP(M6780,'14'!D:D,1,0))</f>
        <v/>
      </c>
    </row>
    <row r="6781" spans="1:15" ht="12.75" customHeight="1" x14ac:dyDescent="0.2">
      <c r="A6781" s="36" t="str">
        <f>'0'!$A$4</f>
        <v>………………..</v>
      </c>
      <c r="B6781" s="37">
        <f>'0'!$A$2</f>
        <v>46112</v>
      </c>
      <c r="C6781" s="37" t="s">
        <v>1243</v>
      </c>
      <c r="D6781" s="119" t="str">
        <f>IF(G6781="","",VLOOKUP(G6781,номенклатури!R:T,2,0))</f>
        <v/>
      </c>
      <c r="E6781" s="333" t="str">
        <f>IF(G6781="","",VLOOKUP(G6781,номенклатури!R:T,3,0))</f>
        <v/>
      </c>
      <c r="F6781" s="159" t="str">
        <f>IF(G6781="","",IF(ISERROR(VLOOKUP(G6781,номенклатури!V:V,1,0)),E6781*H6781,E6781*I6781))</f>
        <v/>
      </c>
      <c r="G6781" s="14"/>
      <c r="H6781" s="15"/>
      <c r="I6781" s="15"/>
      <c r="J6781" s="15"/>
      <c r="K6781" s="15"/>
      <c r="L6781" s="217"/>
      <c r="M6781" s="22"/>
      <c r="N6781" s="119" t="str">
        <f>IF(G6781="","",VLOOKUP(G6781,номенклатури!R:U,4,0))</f>
        <v/>
      </c>
      <c r="O6781" s="119" t="str">
        <f>IF(M6781="","",VLOOKUP(M6781,'14'!D:D,1,0))</f>
        <v/>
      </c>
    </row>
    <row r="6782" spans="1:15" ht="12.75" customHeight="1" x14ac:dyDescent="0.2">
      <c r="A6782" s="36" t="str">
        <f>'0'!$A$4</f>
        <v>………………..</v>
      </c>
      <c r="B6782" s="37">
        <f>'0'!$A$2</f>
        <v>46112</v>
      </c>
      <c r="C6782" s="37" t="s">
        <v>1243</v>
      </c>
      <c r="D6782" s="119" t="str">
        <f>IF(G6782="","",VLOOKUP(G6782,номенклатури!R:T,2,0))</f>
        <v/>
      </c>
      <c r="E6782" s="333" t="str">
        <f>IF(G6782="","",VLOOKUP(G6782,номенклатури!R:T,3,0))</f>
        <v/>
      </c>
      <c r="F6782" s="159" t="str">
        <f>IF(G6782="","",IF(ISERROR(VLOOKUP(G6782,номенклатури!V:V,1,0)),E6782*H6782,E6782*I6782))</f>
        <v/>
      </c>
      <c r="G6782" s="14"/>
      <c r="H6782" s="15"/>
      <c r="I6782" s="15"/>
      <c r="J6782" s="15"/>
      <c r="K6782" s="15"/>
      <c r="L6782" s="217"/>
      <c r="M6782" s="22"/>
      <c r="N6782" s="119" t="str">
        <f>IF(G6782="","",VLOOKUP(G6782,номенклатури!R:U,4,0))</f>
        <v/>
      </c>
      <c r="O6782" s="119" t="str">
        <f>IF(M6782="","",VLOOKUP(M6782,'14'!D:D,1,0))</f>
        <v/>
      </c>
    </row>
    <row r="6783" spans="1:15" ht="12.75" customHeight="1" x14ac:dyDescent="0.2">
      <c r="A6783" s="36" t="str">
        <f>'0'!$A$4</f>
        <v>………………..</v>
      </c>
      <c r="B6783" s="37">
        <f>'0'!$A$2</f>
        <v>46112</v>
      </c>
      <c r="C6783" s="37" t="s">
        <v>1243</v>
      </c>
      <c r="D6783" s="119" t="str">
        <f>IF(G6783="","",VLOOKUP(G6783,номенклатури!R:T,2,0))</f>
        <v/>
      </c>
      <c r="E6783" s="333" t="str">
        <f>IF(G6783="","",VLOOKUP(G6783,номенклатури!R:T,3,0))</f>
        <v/>
      </c>
      <c r="F6783" s="159" t="str">
        <f>IF(G6783="","",IF(ISERROR(VLOOKUP(G6783,номенклатури!V:V,1,0)),E6783*H6783,E6783*I6783))</f>
        <v/>
      </c>
      <c r="G6783" s="14"/>
      <c r="H6783" s="15"/>
      <c r="I6783" s="15"/>
      <c r="J6783" s="15"/>
      <c r="K6783" s="15"/>
      <c r="L6783" s="217"/>
      <c r="M6783" s="22"/>
      <c r="N6783" s="119" t="str">
        <f>IF(G6783="","",VLOOKUP(G6783,номенклатури!R:U,4,0))</f>
        <v/>
      </c>
      <c r="O6783" s="119" t="str">
        <f>IF(M6783="","",VLOOKUP(M6783,'14'!D:D,1,0))</f>
        <v/>
      </c>
    </row>
    <row r="6784" spans="1:15" ht="12.75" customHeight="1" x14ac:dyDescent="0.2">
      <c r="A6784" s="36" t="str">
        <f>'0'!$A$4</f>
        <v>………………..</v>
      </c>
      <c r="B6784" s="37">
        <f>'0'!$A$2</f>
        <v>46112</v>
      </c>
      <c r="C6784" s="37" t="s">
        <v>1243</v>
      </c>
      <c r="D6784" s="119" t="str">
        <f>IF(G6784="","",VLOOKUP(G6784,номенклатури!R:T,2,0))</f>
        <v/>
      </c>
      <c r="E6784" s="333" t="str">
        <f>IF(G6784="","",VLOOKUP(G6784,номенклатури!R:T,3,0))</f>
        <v/>
      </c>
      <c r="F6784" s="159" t="str">
        <f>IF(G6784="","",IF(ISERROR(VLOOKUP(G6784,номенклатури!V:V,1,0)),E6784*H6784,E6784*I6784))</f>
        <v/>
      </c>
      <c r="G6784" s="14"/>
      <c r="H6784" s="15"/>
      <c r="I6784" s="15"/>
      <c r="J6784" s="15"/>
      <c r="K6784" s="15"/>
      <c r="L6784" s="217"/>
      <c r="M6784" s="22"/>
      <c r="N6784" s="119" t="str">
        <f>IF(G6784="","",VLOOKUP(G6784,номенклатури!R:U,4,0))</f>
        <v/>
      </c>
      <c r="O6784" s="119" t="str">
        <f>IF(M6784="","",VLOOKUP(M6784,'14'!D:D,1,0))</f>
        <v/>
      </c>
    </row>
    <row r="6785" spans="1:15" ht="12.75" customHeight="1" x14ac:dyDescent="0.2">
      <c r="A6785" s="36" t="str">
        <f>'0'!$A$4</f>
        <v>………………..</v>
      </c>
      <c r="B6785" s="37">
        <f>'0'!$A$2</f>
        <v>46112</v>
      </c>
      <c r="C6785" s="37" t="s">
        <v>1243</v>
      </c>
      <c r="D6785" s="119" t="str">
        <f>IF(G6785="","",VLOOKUP(G6785,номенклатури!R:T,2,0))</f>
        <v/>
      </c>
      <c r="E6785" s="333" t="str">
        <f>IF(G6785="","",VLOOKUP(G6785,номенклатури!R:T,3,0))</f>
        <v/>
      </c>
      <c r="F6785" s="159" t="str">
        <f>IF(G6785="","",IF(ISERROR(VLOOKUP(G6785,номенклатури!V:V,1,0)),E6785*H6785,E6785*I6785))</f>
        <v/>
      </c>
      <c r="G6785" s="14"/>
      <c r="H6785" s="15"/>
      <c r="I6785" s="15"/>
      <c r="J6785" s="15"/>
      <c r="K6785" s="15"/>
      <c r="L6785" s="217"/>
      <c r="M6785" s="22"/>
      <c r="N6785" s="119" t="str">
        <f>IF(G6785="","",VLOOKUP(G6785,номенклатури!R:U,4,0))</f>
        <v/>
      </c>
      <c r="O6785" s="119" t="str">
        <f>IF(M6785="","",VLOOKUP(M6785,'14'!D:D,1,0))</f>
        <v/>
      </c>
    </row>
    <row r="6786" spans="1:15" ht="12.75" customHeight="1" x14ac:dyDescent="0.2">
      <c r="A6786" s="36" t="str">
        <f>'0'!$A$4</f>
        <v>………………..</v>
      </c>
      <c r="B6786" s="37">
        <f>'0'!$A$2</f>
        <v>46112</v>
      </c>
      <c r="C6786" s="37" t="s">
        <v>1243</v>
      </c>
      <c r="D6786" s="119" t="str">
        <f>IF(G6786="","",VLOOKUP(G6786,номенклатури!R:T,2,0))</f>
        <v/>
      </c>
      <c r="E6786" s="333" t="str">
        <f>IF(G6786="","",VLOOKUP(G6786,номенклатури!R:T,3,0))</f>
        <v/>
      </c>
      <c r="F6786" s="159" t="str">
        <f>IF(G6786="","",IF(ISERROR(VLOOKUP(G6786,номенклатури!V:V,1,0)),E6786*H6786,E6786*I6786))</f>
        <v/>
      </c>
      <c r="G6786" s="14"/>
      <c r="H6786" s="15"/>
      <c r="I6786" s="15"/>
      <c r="J6786" s="15"/>
      <c r="K6786" s="15"/>
      <c r="L6786" s="217"/>
      <c r="M6786" s="22"/>
      <c r="N6786" s="119" t="str">
        <f>IF(G6786="","",VLOOKUP(G6786,номенклатури!R:U,4,0))</f>
        <v/>
      </c>
      <c r="O6786" s="119" t="str">
        <f>IF(M6786="","",VLOOKUP(M6786,'14'!D:D,1,0))</f>
        <v/>
      </c>
    </row>
    <row r="6787" spans="1:15" ht="12.75" customHeight="1" x14ac:dyDescent="0.2">
      <c r="A6787" s="36" t="str">
        <f>'0'!$A$4</f>
        <v>………………..</v>
      </c>
      <c r="B6787" s="37">
        <f>'0'!$A$2</f>
        <v>46112</v>
      </c>
      <c r="C6787" s="37" t="s">
        <v>1243</v>
      </c>
      <c r="D6787" s="119" t="str">
        <f>IF(G6787="","",VLOOKUP(G6787,номенклатури!R:T,2,0))</f>
        <v/>
      </c>
      <c r="E6787" s="333" t="str">
        <f>IF(G6787="","",VLOOKUP(G6787,номенклатури!R:T,3,0))</f>
        <v/>
      </c>
      <c r="F6787" s="159" t="str">
        <f>IF(G6787="","",IF(ISERROR(VLOOKUP(G6787,номенклатури!V:V,1,0)),E6787*H6787,E6787*I6787))</f>
        <v/>
      </c>
      <c r="G6787" s="14"/>
      <c r="H6787" s="15"/>
      <c r="I6787" s="15"/>
      <c r="J6787" s="15"/>
      <c r="K6787" s="15"/>
      <c r="L6787" s="217"/>
      <c r="M6787" s="22"/>
      <c r="N6787" s="119" t="str">
        <f>IF(G6787="","",VLOOKUP(G6787,номенклатури!R:U,4,0))</f>
        <v/>
      </c>
      <c r="O6787" s="119" t="str">
        <f>IF(M6787="","",VLOOKUP(M6787,'14'!D:D,1,0))</f>
        <v/>
      </c>
    </row>
    <row r="6788" spans="1:15" ht="12.75" customHeight="1" x14ac:dyDescent="0.2">
      <c r="A6788" s="36" t="str">
        <f>'0'!$A$4</f>
        <v>………………..</v>
      </c>
      <c r="B6788" s="37">
        <f>'0'!$A$2</f>
        <v>46112</v>
      </c>
      <c r="C6788" s="37" t="s">
        <v>1243</v>
      </c>
      <c r="D6788" s="119" t="str">
        <f>IF(G6788="","",VLOOKUP(G6788,номенклатури!R:T,2,0))</f>
        <v/>
      </c>
      <c r="E6788" s="333" t="str">
        <f>IF(G6788="","",VLOOKUP(G6788,номенклатури!R:T,3,0))</f>
        <v/>
      </c>
      <c r="F6788" s="159" t="str">
        <f>IF(G6788="","",IF(ISERROR(VLOOKUP(G6788,номенклатури!V:V,1,0)),E6788*H6788,E6788*I6788))</f>
        <v/>
      </c>
      <c r="G6788" s="14"/>
      <c r="H6788" s="15"/>
      <c r="I6788" s="15"/>
      <c r="J6788" s="15"/>
      <c r="K6788" s="15"/>
      <c r="L6788" s="217"/>
      <c r="M6788" s="22"/>
      <c r="N6788" s="119" t="str">
        <f>IF(G6788="","",VLOOKUP(G6788,номенклатури!R:U,4,0))</f>
        <v/>
      </c>
      <c r="O6788" s="119" t="str">
        <f>IF(M6788="","",VLOOKUP(M6788,'14'!D:D,1,0))</f>
        <v/>
      </c>
    </row>
    <row r="6789" spans="1:15" ht="12.75" customHeight="1" x14ac:dyDescent="0.2">
      <c r="A6789" s="36" t="str">
        <f>'0'!$A$4</f>
        <v>………………..</v>
      </c>
      <c r="B6789" s="37">
        <f>'0'!$A$2</f>
        <v>46112</v>
      </c>
      <c r="C6789" s="37" t="s">
        <v>1243</v>
      </c>
      <c r="D6789" s="119" t="str">
        <f>IF(G6789="","",VLOOKUP(G6789,номенклатури!R:T,2,0))</f>
        <v/>
      </c>
      <c r="E6789" s="333" t="str">
        <f>IF(G6789="","",VLOOKUP(G6789,номенклатури!R:T,3,0))</f>
        <v/>
      </c>
      <c r="F6789" s="159" t="str">
        <f>IF(G6789="","",IF(ISERROR(VLOOKUP(G6789,номенклатури!V:V,1,0)),E6789*H6789,E6789*I6789))</f>
        <v/>
      </c>
      <c r="G6789" s="14"/>
      <c r="H6789" s="15"/>
      <c r="I6789" s="15"/>
      <c r="J6789" s="15"/>
      <c r="K6789" s="15"/>
      <c r="L6789" s="217"/>
      <c r="M6789" s="22"/>
      <c r="N6789" s="119" t="str">
        <f>IF(G6789="","",VLOOKUP(G6789,номенклатури!R:U,4,0))</f>
        <v/>
      </c>
      <c r="O6789" s="119" t="str">
        <f>IF(M6789="","",VLOOKUP(M6789,'14'!D:D,1,0))</f>
        <v/>
      </c>
    </row>
    <row r="6790" spans="1:15" ht="12.75" customHeight="1" x14ac:dyDescent="0.2">
      <c r="A6790" s="36" t="str">
        <f>'0'!$A$4</f>
        <v>………………..</v>
      </c>
      <c r="B6790" s="37">
        <f>'0'!$A$2</f>
        <v>46112</v>
      </c>
      <c r="C6790" s="37" t="s">
        <v>1243</v>
      </c>
      <c r="D6790" s="119" t="str">
        <f>IF(G6790="","",VLOOKUP(G6790,номенклатури!R:T,2,0))</f>
        <v/>
      </c>
      <c r="E6790" s="333" t="str">
        <f>IF(G6790="","",VLOOKUP(G6790,номенклатури!R:T,3,0))</f>
        <v/>
      </c>
      <c r="F6790" s="159" t="str">
        <f>IF(G6790="","",IF(ISERROR(VLOOKUP(G6790,номенклатури!V:V,1,0)),E6790*H6790,E6790*I6790))</f>
        <v/>
      </c>
      <c r="G6790" s="14"/>
      <c r="H6790" s="15"/>
      <c r="I6790" s="15"/>
      <c r="J6790" s="15"/>
      <c r="K6790" s="15"/>
      <c r="L6790" s="217"/>
      <c r="M6790" s="22"/>
      <c r="N6790" s="119" t="str">
        <f>IF(G6790="","",VLOOKUP(G6790,номенклатури!R:U,4,0))</f>
        <v/>
      </c>
      <c r="O6790" s="119" t="str">
        <f>IF(M6790="","",VLOOKUP(M6790,'14'!D:D,1,0))</f>
        <v/>
      </c>
    </row>
    <row r="6791" spans="1:15" ht="12.75" customHeight="1" x14ac:dyDescent="0.2">
      <c r="A6791" s="36" t="str">
        <f>'0'!$A$4</f>
        <v>………………..</v>
      </c>
      <c r="B6791" s="37">
        <f>'0'!$A$2</f>
        <v>46112</v>
      </c>
      <c r="C6791" s="37" t="s">
        <v>1243</v>
      </c>
      <c r="D6791" s="119" t="str">
        <f>IF(G6791="","",VLOOKUP(G6791,номенклатури!R:T,2,0))</f>
        <v/>
      </c>
      <c r="E6791" s="333" t="str">
        <f>IF(G6791="","",VLOOKUP(G6791,номенклатури!R:T,3,0))</f>
        <v/>
      </c>
      <c r="F6791" s="159" t="str">
        <f>IF(G6791="","",IF(ISERROR(VLOOKUP(G6791,номенклатури!V:V,1,0)),E6791*H6791,E6791*I6791))</f>
        <v/>
      </c>
      <c r="G6791" s="14"/>
      <c r="H6791" s="15"/>
      <c r="I6791" s="15"/>
      <c r="J6791" s="15"/>
      <c r="K6791" s="15"/>
      <c r="L6791" s="217"/>
      <c r="M6791" s="22"/>
      <c r="N6791" s="119" t="str">
        <f>IF(G6791="","",VLOOKUP(G6791,номенклатури!R:U,4,0))</f>
        <v/>
      </c>
      <c r="O6791" s="119" t="str">
        <f>IF(M6791="","",VLOOKUP(M6791,'14'!D:D,1,0))</f>
        <v/>
      </c>
    </row>
    <row r="6792" spans="1:15" ht="12.75" customHeight="1" x14ac:dyDescent="0.2">
      <c r="A6792" s="36" t="str">
        <f>'0'!$A$4</f>
        <v>………………..</v>
      </c>
      <c r="B6792" s="37">
        <f>'0'!$A$2</f>
        <v>46112</v>
      </c>
      <c r="C6792" s="37" t="s">
        <v>1243</v>
      </c>
      <c r="D6792" s="119" t="str">
        <f>IF(G6792="","",VLOOKUP(G6792,номенклатури!R:T,2,0))</f>
        <v/>
      </c>
      <c r="E6792" s="333" t="str">
        <f>IF(G6792="","",VLOOKUP(G6792,номенклатури!R:T,3,0))</f>
        <v/>
      </c>
      <c r="F6792" s="159" t="str">
        <f>IF(G6792="","",IF(ISERROR(VLOOKUP(G6792,номенклатури!V:V,1,0)),E6792*H6792,E6792*I6792))</f>
        <v/>
      </c>
      <c r="G6792" s="14"/>
      <c r="H6792" s="15"/>
      <c r="I6792" s="15"/>
      <c r="J6792" s="15"/>
      <c r="K6792" s="15"/>
      <c r="L6792" s="217"/>
      <c r="M6792" s="22"/>
      <c r="N6792" s="119" t="str">
        <f>IF(G6792="","",VLOOKUP(G6792,номенклатури!R:U,4,0))</f>
        <v/>
      </c>
      <c r="O6792" s="119" t="str">
        <f>IF(M6792="","",VLOOKUP(M6792,'14'!D:D,1,0))</f>
        <v/>
      </c>
    </row>
    <row r="6793" spans="1:15" ht="12.75" customHeight="1" x14ac:dyDescent="0.2">
      <c r="A6793" s="36" t="str">
        <f>'0'!$A$4</f>
        <v>………………..</v>
      </c>
      <c r="B6793" s="37">
        <f>'0'!$A$2</f>
        <v>46112</v>
      </c>
      <c r="C6793" s="37" t="s">
        <v>1243</v>
      </c>
      <c r="D6793" s="119" t="str">
        <f>IF(G6793="","",VLOOKUP(G6793,номенклатури!R:T,2,0))</f>
        <v/>
      </c>
      <c r="E6793" s="333" t="str">
        <f>IF(G6793="","",VLOOKUP(G6793,номенклатури!R:T,3,0))</f>
        <v/>
      </c>
      <c r="F6793" s="159" t="str">
        <f>IF(G6793="","",IF(ISERROR(VLOOKUP(G6793,номенклатури!V:V,1,0)),E6793*H6793,E6793*I6793))</f>
        <v/>
      </c>
      <c r="G6793" s="14"/>
      <c r="H6793" s="15"/>
      <c r="I6793" s="15"/>
      <c r="J6793" s="15"/>
      <c r="K6793" s="15"/>
      <c r="L6793" s="217"/>
      <c r="M6793" s="22"/>
      <c r="N6793" s="119" t="str">
        <f>IF(G6793="","",VLOOKUP(G6793,номенклатури!R:U,4,0))</f>
        <v/>
      </c>
      <c r="O6793" s="119" t="str">
        <f>IF(M6793="","",VLOOKUP(M6793,'14'!D:D,1,0))</f>
        <v/>
      </c>
    </row>
    <row r="6794" spans="1:15" ht="12.75" customHeight="1" x14ac:dyDescent="0.2">
      <c r="A6794" s="36" t="str">
        <f>'0'!$A$4</f>
        <v>………………..</v>
      </c>
      <c r="B6794" s="37">
        <f>'0'!$A$2</f>
        <v>46112</v>
      </c>
      <c r="C6794" s="37" t="s">
        <v>1243</v>
      </c>
      <c r="D6794" s="119" t="str">
        <f>IF(G6794="","",VLOOKUP(G6794,номенклатури!R:T,2,0))</f>
        <v/>
      </c>
      <c r="E6794" s="333" t="str">
        <f>IF(G6794="","",VLOOKUP(G6794,номенклатури!R:T,3,0))</f>
        <v/>
      </c>
      <c r="F6794" s="159" t="str">
        <f>IF(G6794="","",IF(ISERROR(VLOOKUP(G6794,номенклатури!V:V,1,0)),E6794*H6794,E6794*I6794))</f>
        <v/>
      </c>
      <c r="G6794" s="14"/>
      <c r="H6794" s="15"/>
      <c r="I6794" s="15"/>
      <c r="J6794" s="15"/>
      <c r="K6794" s="15"/>
      <c r="L6794" s="217"/>
      <c r="M6794" s="22"/>
      <c r="N6794" s="119" t="str">
        <f>IF(G6794="","",VLOOKUP(G6794,номенклатури!R:U,4,0))</f>
        <v/>
      </c>
      <c r="O6794" s="119" t="str">
        <f>IF(M6794="","",VLOOKUP(M6794,'14'!D:D,1,0))</f>
        <v/>
      </c>
    </row>
    <row r="6795" spans="1:15" ht="12.75" customHeight="1" x14ac:dyDescent="0.2">
      <c r="A6795" s="36" t="str">
        <f>'0'!$A$4</f>
        <v>………………..</v>
      </c>
      <c r="B6795" s="37">
        <f>'0'!$A$2</f>
        <v>46112</v>
      </c>
      <c r="C6795" s="37" t="s">
        <v>1243</v>
      </c>
      <c r="D6795" s="119" t="str">
        <f>IF(G6795="","",VLOOKUP(G6795,номенклатури!R:T,2,0))</f>
        <v/>
      </c>
      <c r="E6795" s="333" t="str">
        <f>IF(G6795="","",VLOOKUP(G6795,номенклатури!R:T,3,0))</f>
        <v/>
      </c>
      <c r="F6795" s="159" t="str">
        <f>IF(G6795="","",IF(ISERROR(VLOOKUP(G6795,номенклатури!V:V,1,0)),E6795*H6795,E6795*I6795))</f>
        <v/>
      </c>
      <c r="G6795" s="14"/>
      <c r="H6795" s="15"/>
      <c r="I6795" s="15"/>
      <c r="J6795" s="15"/>
      <c r="K6795" s="15"/>
      <c r="L6795" s="217"/>
      <c r="M6795" s="22"/>
      <c r="N6795" s="119" t="str">
        <f>IF(G6795="","",VLOOKUP(G6795,номенклатури!R:U,4,0))</f>
        <v/>
      </c>
      <c r="O6795" s="119" t="str">
        <f>IF(M6795="","",VLOOKUP(M6795,'14'!D:D,1,0))</f>
        <v/>
      </c>
    </row>
    <row r="6796" spans="1:15" ht="12.75" customHeight="1" x14ac:dyDescent="0.2">
      <c r="A6796" s="36" t="str">
        <f>'0'!$A$4</f>
        <v>………………..</v>
      </c>
      <c r="B6796" s="37">
        <f>'0'!$A$2</f>
        <v>46112</v>
      </c>
      <c r="C6796" s="37" t="s">
        <v>1243</v>
      </c>
      <c r="D6796" s="119" t="str">
        <f>IF(G6796="","",VLOOKUP(G6796,номенклатури!R:T,2,0))</f>
        <v/>
      </c>
      <c r="E6796" s="333" t="str">
        <f>IF(G6796="","",VLOOKUP(G6796,номенклатури!R:T,3,0))</f>
        <v/>
      </c>
      <c r="F6796" s="159" t="str">
        <f>IF(G6796="","",IF(ISERROR(VLOOKUP(G6796,номенклатури!V:V,1,0)),E6796*H6796,E6796*I6796))</f>
        <v/>
      </c>
      <c r="G6796" s="14"/>
      <c r="H6796" s="15"/>
      <c r="I6796" s="15"/>
      <c r="J6796" s="15"/>
      <c r="K6796" s="15"/>
      <c r="L6796" s="217"/>
      <c r="M6796" s="22"/>
      <c r="N6796" s="119" t="str">
        <f>IF(G6796="","",VLOOKUP(G6796,номенклатури!R:U,4,0))</f>
        <v/>
      </c>
      <c r="O6796" s="119" t="str">
        <f>IF(M6796="","",VLOOKUP(M6796,'14'!D:D,1,0))</f>
        <v/>
      </c>
    </row>
    <row r="6797" spans="1:15" ht="12.75" customHeight="1" x14ac:dyDescent="0.2">
      <c r="A6797" s="36" t="str">
        <f>'0'!$A$4</f>
        <v>………………..</v>
      </c>
      <c r="B6797" s="37">
        <f>'0'!$A$2</f>
        <v>46112</v>
      </c>
      <c r="C6797" s="37" t="s">
        <v>1243</v>
      </c>
      <c r="D6797" s="119" t="str">
        <f>IF(G6797="","",VLOOKUP(G6797,номенклатури!R:T,2,0))</f>
        <v/>
      </c>
      <c r="E6797" s="333" t="str">
        <f>IF(G6797="","",VLOOKUP(G6797,номенклатури!R:T,3,0))</f>
        <v/>
      </c>
      <c r="F6797" s="159" t="str">
        <f>IF(G6797="","",IF(ISERROR(VLOOKUP(G6797,номенклатури!V:V,1,0)),E6797*H6797,E6797*I6797))</f>
        <v/>
      </c>
      <c r="G6797" s="14"/>
      <c r="H6797" s="15"/>
      <c r="I6797" s="15"/>
      <c r="J6797" s="15"/>
      <c r="K6797" s="15"/>
      <c r="L6797" s="217"/>
      <c r="M6797" s="22"/>
      <c r="N6797" s="119" t="str">
        <f>IF(G6797="","",VLOOKUP(G6797,номенклатури!R:U,4,0))</f>
        <v/>
      </c>
      <c r="O6797" s="119" t="str">
        <f>IF(M6797="","",VLOOKUP(M6797,'14'!D:D,1,0))</f>
        <v/>
      </c>
    </row>
    <row r="6798" spans="1:15" ht="12.75" customHeight="1" x14ac:dyDescent="0.2">
      <c r="A6798" s="36" t="str">
        <f>'0'!$A$4</f>
        <v>………………..</v>
      </c>
      <c r="B6798" s="37">
        <f>'0'!$A$2</f>
        <v>46112</v>
      </c>
      <c r="C6798" s="37" t="s">
        <v>1243</v>
      </c>
      <c r="D6798" s="119" t="str">
        <f>IF(G6798="","",VLOOKUP(G6798,номенклатури!R:T,2,0))</f>
        <v/>
      </c>
      <c r="E6798" s="333" t="str">
        <f>IF(G6798="","",VLOOKUP(G6798,номенклатури!R:T,3,0))</f>
        <v/>
      </c>
      <c r="F6798" s="159" t="str">
        <f>IF(G6798="","",IF(ISERROR(VLOOKUP(G6798,номенклатури!V:V,1,0)),E6798*H6798,E6798*I6798))</f>
        <v/>
      </c>
      <c r="G6798" s="14"/>
      <c r="H6798" s="15"/>
      <c r="I6798" s="15"/>
      <c r="J6798" s="15"/>
      <c r="K6798" s="15"/>
      <c r="L6798" s="217"/>
      <c r="M6798" s="22"/>
      <c r="N6798" s="119" t="str">
        <f>IF(G6798="","",VLOOKUP(G6798,номенклатури!R:U,4,0))</f>
        <v/>
      </c>
      <c r="O6798" s="119" t="str">
        <f>IF(M6798="","",VLOOKUP(M6798,'14'!D:D,1,0))</f>
        <v/>
      </c>
    </row>
    <row r="6799" spans="1:15" ht="12.75" customHeight="1" x14ac:dyDescent="0.2">
      <c r="A6799" s="36" t="str">
        <f>'0'!$A$4</f>
        <v>………………..</v>
      </c>
      <c r="B6799" s="37">
        <f>'0'!$A$2</f>
        <v>46112</v>
      </c>
      <c r="C6799" s="37" t="s">
        <v>1243</v>
      </c>
      <c r="D6799" s="119" t="str">
        <f>IF(G6799="","",VLOOKUP(G6799,номенклатури!R:T,2,0))</f>
        <v/>
      </c>
      <c r="E6799" s="333" t="str">
        <f>IF(G6799="","",VLOOKUP(G6799,номенклатури!R:T,3,0))</f>
        <v/>
      </c>
      <c r="F6799" s="159" t="str">
        <f>IF(G6799="","",IF(ISERROR(VLOOKUP(G6799,номенклатури!V:V,1,0)),E6799*H6799,E6799*I6799))</f>
        <v/>
      </c>
      <c r="G6799" s="14"/>
      <c r="H6799" s="15"/>
      <c r="I6799" s="15"/>
      <c r="J6799" s="15"/>
      <c r="K6799" s="15"/>
      <c r="L6799" s="217"/>
      <c r="M6799" s="22"/>
      <c r="N6799" s="119" t="str">
        <f>IF(G6799="","",VLOOKUP(G6799,номенклатури!R:U,4,0))</f>
        <v/>
      </c>
      <c r="O6799" s="119" t="str">
        <f>IF(M6799="","",VLOOKUP(M6799,'14'!D:D,1,0))</f>
        <v/>
      </c>
    </row>
    <row r="6800" spans="1:15" ht="12.75" customHeight="1" x14ac:dyDescent="0.2">
      <c r="A6800" s="36" t="str">
        <f>'0'!$A$4</f>
        <v>………………..</v>
      </c>
      <c r="B6800" s="37">
        <f>'0'!$A$2</f>
        <v>46112</v>
      </c>
      <c r="C6800" s="37" t="s">
        <v>1243</v>
      </c>
      <c r="D6800" s="119" t="str">
        <f>IF(G6800="","",VLOOKUP(G6800,номенклатури!R:T,2,0))</f>
        <v/>
      </c>
      <c r="E6800" s="333" t="str">
        <f>IF(G6800="","",VLOOKUP(G6800,номенклатури!R:T,3,0))</f>
        <v/>
      </c>
      <c r="F6800" s="159" t="str">
        <f>IF(G6800="","",IF(ISERROR(VLOOKUP(G6800,номенклатури!V:V,1,0)),E6800*H6800,E6800*I6800))</f>
        <v/>
      </c>
      <c r="G6800" s="14"/>
      <c r="H6800" s="15"/>
      <c r="I6800" s="15"/>
      <c r="J6800" s="15"/>
      <c r="K6800" s="15"/>
      <c r="L6800" s="217"/>
      <c r="M6800" s="22"/>
      <c r="N6800" s="119" t="str">
        <f>IF(G6800="","",VLOOKUP(G6800,номенклатури!R:U,4,0))</f>
        <v/>
      </c>
      <c r="O6800" s="119" t="str">
        <f>IF(M6800="","",VLOOKUP(M6800,'14'!D:D,1,0))</f>
        <v/>
      </c>
    </row>
    <row r="6801" spans="1:15" ht="12.75" customHeight="1" x14ac:dyDescent="0.2">
      <c r="A6801" s="36" t="str">
        <f>'0'!$A$4</f>
        <v>………………..</v>
      </c>
      <c r="B6801" s="37">
        <f>'0'!$A$2</f>
        <v>46112</v>
      </c>
      <c r="C6801" s="37" t="s">
        <v>1243</v>
      </c>
      <c r="D6801" s="119" t="str">
        <f>IF(G6801="","",VLOOKUP(G6801,номенклатури!R:T,2,0))</f>
        <v/>
      </c>
      <c r="E6801" s="333" t="str">
        <f>IF(G6801="","",VLOOKUP(G6801,номенклатури!R:T,3,0))</f>
        <v/>
      </c>
      <c r="F6801" s="159" t="str">
        <f>IF(G6801="","",IF(ISERROR(VLOOKUP(G6801,номенклатури!V:V,1,0)),E6801*H6801,E6801*I6801))</f>
        <v/>
      </c>
      <c r="G6801" s="14"/>
      <c r="H6801" s="15"/>
      <c r="I6801" s="15"/>
      <c r="J6801" s="15"/>
      <c r="K6801" s="15"/>
      <c r="L6801" s="217"/>
      <c r="M6801" s="22"/>
      <c r="N6801" s="119" t="str">
        <f>IF(G6801="","",VLOOKUP(G6801,номенклатури!R:U,4,0))</f>
        <v/>
      </c>
      <c r="O6801" s="119" t="str">
        <f>IF(M6801="","",VLOOKUP(M6801,'14'!D:D,1,0))</f>
        <v/>
      </c>
    </row>
    <row r="6802" spans="1:15" ht="12.75" customHeight="1" x14ac:dyDescent="0.2">
      <c r="A6802" s="36" t="str">
        <f>'0'!$A$4</f>
        <v>………………..</v>
      </c>
      <c r="B6802" s="37">
        <f>'0'!$A$2</f>
        <v>46112</v>
      </c>
      <c r="C6802" s="37" t="s">
        <v>1243</v>
      </c>
      <c r="D6802" s="119" t="str">
        <f>IF(G6802="","",VLOOKUP(G6802,номенклатури!R:T,2,0))</f>
        <v/>
      </c>
      <c r="E6802" s="333" t="str">
        <f>IF(G6802="","",VLOOKUP(G6802,номенклатури!R:T,3,0))</f>
        <v/>
      </c>
      <c r="F6802" s="159" t="str">
        <f>IF(G6802="","",IF(ISERROR(VLOOKUP(G6802,номенклатури!V:V,1,0)),E6802*H6802,E6802*I6802))</f>
        <v/>
      </c>
      <c r="G6802" s="14"/>
      <c r="H6802" s="15"/>
      <c r="I6802" s="15"/>
      <c r="J6802" s="15"/>
      <c r="K6802" s="15"/>
      <c r="L6802" s="217"/>
      <c r="M6802" s="22"/>
      <c r="N6802" s="119" t="str">
        <f>IF(G6802="","",VLOOKUP(G6802,номенклатури!R:U,4,0))</f>
        <v/>
      </c>
      <c r="O6802" s="119" t="str">
        <f>IF(M6802="","",VLOOKUP(M6802,'14'!D:D,1,0))</f>
        <v/>
      </c>
    </row>
    <row r="6803" spans="1:15" ht="12.75" customHeight="1" x14ac:dyDescent="0.2">
      <c r="A6803" s="36" t="str">
        <f>'0'!$A$4</f>
        <v>………………..</v>
      </c>
      <c r="B6803" s="37">
        <f>'0'!$A$2</f>
        <v>46112</v>
      </c>
      <c r="C6803" s="37" t="s">
        <v>1243</v>
      </c>
      <c r="D6803" s="119" t="str">
        <f>IF(G6803="","",VLOOKUP(G6803,номенклатури!R:T,2,0))</f>
        <v/>
      </c>
      <c r="E6803" s="333" t="str">
        <f>IF(G6803="","",VLOOKUP(G6803,номенклатури!R:T,3,0))</f>
        <v/>
      </c>
      <c r="F6803" s="159" t="str">
        <f>IF(G6803="","",IF(ISERROR(VLOOKUP(G6803,номенклатури!V:V,1,0)),E6803*H6803,E6803*I6803))</f>
        <v/>
      </c>
      <c r="G6803" s="14"/>
      <c r="H6803" s="15"/>
      <c r="I6803" s="15"/>
      <c r="J6803" s="15"/>
      <c r="K6803" s="15"/>
      <c r="L6803" s="217"/>
      <c r="M6803" s="22"/>
      <c r="N6803" s="119" t="str">
        <f>IF(G6803="","",VLOOKUP(G6803,номенклатури!R:U,4,0))</f>
        <v/>
      </c>
      <c r="O6803" s="119" t="str">
        <f>IF(M6803="","",VLOOKUP(M6803,'14'!D:D,1,0))</f>
        <v/>
      </c>
    </row>
    <row r="6804" spans="1:15" ht="12.75" customHeight="1" x14ac:dyDescent="0.2">
      <c r="A6804" s="36" t="str">
        <f>'0'!$A$4</f>
        <v>………………..</v>
      </c>
      <c r="B6804" s="37">
        <f>'0'!$A$2</f>
        <v>46112</v>
      </c>
      <c r="C6804" s="37" t="s">
        <v>1243</v>
      </c>
      <c r="D6804" s="119" t="str">
        <f>IF(G6804="","",VLOOKUP(G6804,номенклатури!R:T,2,0))</f>
        <v/>
      </c>
      <c r="E6804" s="333" t="str">
        <f>IF(G6804="","",VLOOKUP(G6804,номенклатури!R:T,3,0))</f>
        <v/>
      </c>
      <c r="F6804" s="159" t="str">
        <f>IF(G6804="","",IF(ISERROR(VLOOKUP(G6804,номенклатури!V:V,1,0)),E6804*H6804,E6804*I6804))</f>
        <v/>
      </c>
      <c r="G6804" s="14"/>
      <c r="H6804" s="15"/>
      <c r="I6804" s="15"/>
      <c r="J6804" s="15"/>
      <c r="K6804" s="15"/>
      <c r="L6804" s="217"/>
      <c r="M6804" s="22"/>
      <c r="N6804" s="119" t="str">
        <f>IF(G6804="","",VLOOKUP(G6804,номенклатури!R:U,4,0))</f>
        <v/>
      </c>
      <c r="O6804" s="119" t="str">
        <f>IF(M6804="","",VLOOKUP(M6804,'14'!D:D,1,0))</f>
        <v/>
      </c>
    </row>
    <row r="6805" spans="1:15" ht="12.75" customHeight="1" x14ac:dyDescent="0.2">
      <c r="A6805" s="36" t="str">
        <f>'0'!$A$4</f>
        <v>………………..</v>
      </c>
      <c r="B6805" s="37">
        <f>'0'!$A$2</f>
        <v>46112</v>
      </c>
      <c r="C6805" s="37" t="s">
        <v>1243</v>
      </c>
      <c r="D6805" s="119" t="str">
        <f>IF(G6805="","",VLOOKUP(G6805,номенклатури!R:T,2,0))</f>
        <v/>
      </c>
      <c r="E6805" s="333" t="str">
        <f>IF(G6805="","",VLOOKUP(G6805,номенклатури!R:T,3,0))</f>
        <v/>
      </c>
      <c r="F6805" s="159" t="str">
        <f>IF(G6805="","",IF(ISERROR(VLOOKUP(G6805,номенклатури!V:V,1,0)),E6805*H6805,E6805*I6805))</f>
        <v/>
      </c>
      <c r="G6805" s="14"/>
      <c r="H6805" s="15"/>
      <c r="I6805" s="15"/>
      <c r="J6805" s="15"/>
      <c r="K6805" s="15"/>
      <c r="L6805" s="217"/>
      <c r="M6805" s="22"/>
      <c r="N6805" s="119" t="str">
        <f>IF(G6805="","",VLOOKUP(G6805,номенклатури!R:U,4,0))</f>
        <v/>
      </c>
      <c r="O6805" s="119" t="str">
        <f>IF(M6805="","",VLOOKUP(M6805,'14'!D:D,1,0))</f>
        <v/>
      </c>
    </row>
    <row r="6806" spans="1:15" ht="12.75" customHeight="1" x14ac:dyDescent="0.2">
      <c r="A6806" s="36" t="str">
        <f>'0'!$A$4</f>
        <v>………………..</v>
      </c>
      <c r="B6806" s="37">
        <f>'0'!$A$2</f>
        <v>46112</v>
      </c>
      <c r="C6806" s="37" t="s">
        <v>1243</v>
      </c>
      <c r="D6806" s="119" t="str">
        <f>IF(G6806="","",VLOOKUP(G6806,номенклатури!R:T,2,0))</f>
        <v/>
      </c>
      <c r="E6806" s="333" t="str">
        <f>IF(G6806="","",VLOOKUP(G6806,номенклатури!R:T,3,0))</f>
        <v/>
      </c>
      <c r="F6806" s="159" t="str">
        <f>IF(G6806="","",IF(ISERROR(VLOOKUP(G6806,номенклатури!V:V,1,0)),E6806*H6806,E6806*I6806))</f>
        <v/>
      </c>
      <c r="G6806" s="14"/>
      <c r="H6806" s="15"/>
      <c r="I6806" s="15"/>
      <c r="J6806" s="15"/>
      <c r="K6806" s="15"/>
      <c r="L6806" s="217"/>
      <c r="M6806" s="22"/>
      <c r="N6806" s="119" t="str">
        <f>IF(G6806="","",VLOOKUP(G6806,номенклатури!R:U,4,0))</f>
        <v/>
      </c>
      <c r="O6806" s="119" t="str">
        <f>IF(M6806="","",VLOOKUP(M6806,'14'!D:D,1,0))</f>
        <v/>
      </c>
    </row>
    <row r="6807" spans="1:15" ht="12.75" customHeight="1" x14ac:dyDescent="0.2">
      <c r="A6807" s="36" t="str">
        <f>'0'!$A$4</f>
        <v>………………..</v>
      </c>
      <c r="B6807" s="37">
        <f>'0'!$A$2</f>
        <v>46112</v>
      </c>
      <c r="C6807" s="37" t="s">
        <v>1243</v>
      </c>
      <c r="D6807" s="119" t="str">
        <f>IF(G6807="","",VLOOKUP(G6807,номенклатури!R:T,2,0))</f>
        <v/>
      </c>
      <c r="E6807" s="333" t="str">
        <f>IF(G6807="","",VLOOKUP(G6807,номенклатури!R:T,3,0))</f>
        <v/>
      </c>
      <c r="F6807" s="159" t="str">
        <f>IF(G6807="","",IF(ISERROR(VLOOKUP(G6807,номенклатури!V:V,1,0)),E6807*H6807,E6807*I6807))</f>
        <v/>
      </c>
      <c r="G6807" s="14"/>
      <c r="H6807" s="15"/>
      <c r="I6807" s="15"/>
      <c r="J6807" s="15"/>
      <c r="K6807" s="15"/>
      <c r="L6807" s="217"/>
      <c r="M6807" s="22"/>
      <c r="N6807" s="119" t="str">
        <f>IF(G6807="","",VLOOKUP(G6807,номенклатури!R:U,4,0))</f>
        <v/>
      </c>
      <c r="O6807" s="119" t="str">
        <f>IF(M6807="","",VLOOKUP(M6807,'14'!D:D,1,0))</f>
        <v/>
      </c>
    </row>
    <row r="6808" spans="1:15" ht="12.75" customHeight="1" x14ac:dyDescent="0.2">
      <c r="A6808" s="36" t="str">
        <f>'0'!$A$4</f>
        <v>………………..</v>
      </c>
      <c r="B6808" s="37">
        <f>'0'!$A$2</f>
        <v>46112</v>
      </c>
      <c r="C6808" s="37" t="s">
        <v>1243</v>
      </c>
      <c r="D6808" s="119" t="str">
        <f>IF(G6808="","",VLOOKUP(G6808,номенклатури!R:T,2,0))</f>
        <v/>
      </c>
      <c r="E6808" s="333" t="str">
        <f>IF(G6808="","",VLOOKUP(G6808,номенклатури!R:T,3,0))</f>
        <v/>
      </c>
      <c r="F6808" s="159" t="str">
        <f>IF(G6808="","",IF(ISERROR(VLOOKUP(G6808,номенклатури!V:V,1,0)),E6808*H6808,E6808*I6808))</f>
        <v/>
      </c>
      <c r="G6808" s="14"/>
      <c r="H6808" s="15"/>
      <c r="I6808" s="15"/>
      <c r="J6808" s="15"/>
      <c r="K6808" s="15"/>
      <c r="L6808" s="217"/>
      <c r="M6808" s="22"/>
      <c r="N6808" s="119" t="str">
        <f>IF(G6808="","",VLOOKUP(G6808,номенклатури!R:U,4,0))</f>
        <v/>
      </c>
      <c r="O6808" s="119" t="str">
        <f>IF(M6808="","",VLOOKUP(M6808,'14'!D:D,1,0))</f>
        <v/>
      </c>
    </row>
    <row r="6809" spans="1:15" ht="12.75" customHeight="1" x14ac:dyDescent="0.2">
      <c r="A6809" s="36" t="str">
        <f>'0'!$A$4</f>
        <v>………………..</v>
      </c>
      <c r="B6809" s="37">
        <f>'0'!$A$2</f>
        <v>46112</v>
      </c>
      <c r="C6809" s="37" t="s">
        <v>1243</v>
      </c>
      <c r="D6809" s="119" t="str">
        <f>IF(G6809="","",VLOOKUP(G6809,номенклатури!R:T,2,0))</f>
        <v/>
      </c>
      <c r="E6809" s="333" t="str">
        <f>IF(G6809="","",VLOOKUP(G6809,номенклатури!R:T,3,0))</f>
        <v/>
      </c>
      <c r="F6809" s="159" t="str">
        <f>IF(G6809="","",IF(ISERROR(VLOOKUP(G6809,номенклатури!V:V,1,0)),E6809*H6809,E6809*I6809))</f>
        <v/>
      </c>
      <c r="G6809" s="14"/>
      <c r="H6809" s="15"/>
      <c r="I6809" s="15"/>
      <c r="J6809" s="15"/>
      <c r="K6809" s="15"/>
      <c r="L6809" s="217"/>
      <c r="M6809" s="22"/>
      <c r="N6809" s="119" t="str">
        <f>IF(G6809="","",VLOOKUP(G6809,номенклатури!R:U,4,0))</f>
        <v/>
      </c>
      <c r="O6809" s="119" t="str">
        <f>IF(M6809="","",VLOOKUP(M6809,'14'!D:D,1,0))</f>
        <v/>
      </c>
    </row>
    <row r="6810" spans="1:15" ht="12.75" customHeight="1" x14ac:dyDescent="0.2">
      <c r="A6810" s="36" t="str">
        <f>'0'!$A$4</f>
        <v>………………..</v>
      </c>
      <c r="B6810" s="37">
        <f>'0'!$A$2</f>
        <v>46112</v>
      </c>
      <c r="C6810" s="37" t="s">
        <v>1243</v>
      </c>
      <c r="D6810" s="119" t="str">
        <f>IF(G6810="","",VLOOKUP(G6810,номенклатури!R:T,2,0))</f>
        <v/>
      </c>
      <c r="E6810" s="333" t="str">
        <f>IF(G6810="","",VLOOKUP(G6810,номенклатури!R:T,3,0))</f>
        <v/>
      </c>
      <c r="F6810" s="159" t="str">
        <f>IF(G6810="","",IF(ISERROR(VLOOKUP(G6810,номенклатури!V:V,1,0)),E6810*H6810,E6810*I6810))</f>
        <v/>
      </c>
      <c r="G6810" s="14"/>
      <c r="H6810" s="15"/>
      <c r="I6810" s="15"/>
      <c r="J6810" s="15"/>
      <c r="K6810" s="15"/>
      <c r="L6810" s="217"/>
      <c r="M6810" s="22"/>
      <c r="N6810" s="119" t="str">
        <f>IF(G6810="","",VLOOKUP(G6810,номенклатури!R:U,4,0))</f>
        <v/>
      </c>
      <c r="O6810" s="119" t="str">
        <f>IF(M6810="","",VLOOKUP(M6810,'14'!D:D,1,0))</f>
        <v/>
      </c>
    </row>
    <row r="6811" spans="1:15" ht="12.75" customHeight="1" x14ac:dyDescent="0.2">
      <c r="A6811" s="36" t="str">
        <f>'0'!$A$4</f>
        <v>………………..</v>
      </c>
      <c r="B6811" s="37">
        <f>'0'!$A$2</f>
        <v>46112</v>
      </c>
      <c r="C6811" s="37" t="s">
        <v>1243</v>
      </c>
      <c r="D6811" s="119" t="str">
        <f>IF(G6811="","",VLOOKUP(G6811,номенклатури!R:T,2,0))</f>
        <v/>
      </c>
      <c r="E6811" s="333" t="str">
        <f>IF(G6811="","",VLOOKUP(G6811,номенклатури!R:T,3,0))</f>
        <v/>
      </c>
      <c r="F6811" s="159" t="str">
        <f>IF(G6811="","",IF(ISERROR(VLOOKUP(G6811,номенклатури!V:V,1,0)),E6811*H6811,E6811*I6811))</f>
        <v/>
      </c>
      <c r="G6811" s="14"/>
      <c r="H6811" s="15"/>
      <c r="I6811" s="15"/>
      <c r="J6811" s="15"/>
      <c r="K6811" s="15"/>
      <c r="L6811" s="217"/>
      <c r="M6811" s="22"/>
      <c r="N6811" s="119" t="str">
        <f>IF(G6811="","",VLOOKUP(G6811,номенклатури!R:U,4,0))</f>
        <v/>
      </c>
      <c r="O6811" s="119" t="str">
        <f>IF(M6811="","",VLOOKUP(M6811,'14'!D:D,1,0))</f>
        <v/>
      </c>
    </row>
    <row r="6812" spans="1:15" ht="12.75" customHeight="1" x14ac:dyDescent="0.2">
      <c r="A6812" s="36" t="str">
        <f>'0'!$A$4</f>
        <v>………………..</v>
      </c>
      <c r="B6812" s="37">
        <f>'0'!$A$2</f>
        <v>46112</v>
      </c>
      <c r="C6812" s="37" t="s">
        <v>1243</v>
      </c>
      <c r="D6812" s="119" t="str">
        <f>IF(G6812="","",VLOOKUP(G6812,номенклатури!R:T,2,0))</f>
        <v/>
      </c>
      <c r="E6812" s="333" t="str">
        <f>IF(G6812="","",VLOOKUP(G6812,номенклатури!R:T,3,0))</f>
        <v/>
      </c>
      <c r="F6812" s="159" t="str">
        <f>IF(G6812="","",IF(ISERROR(VLOOKUP(G6812,номенклатури!V:V,1,0)),E6812*H6812,E6812*I6812))</f>
        <v/>
      </c>
      <c r="G6812" s="14"/>
      <c r="H6812" s="15"/>
      <c r="I6812" s="15"/>
      <c r="J6812" s="15"/>
      <c r="K6812" s="15"/>
      <c r="L6812" s="217"/>
      <c r="M6812" s="22"/>
      <c r="N6812" s="119" t="str">
        <f>IF(G6812="","",VLOOKUP(G6812,номенклатури!R:U,4,0))</f>
        <v/>
      </c>
      <c r="O6812" s="119" t="str">
        <f>IF(M6812="","",VLOOKUP(M6812,'14'!D:D,1,0))</f>
        <v/>
      </c>
    </row>
    <row r="6813" spans="1:15" ht="12.75" customHeight="1" x14ac:dyDescent="0.2">
      <c r="A6813" s="36" t="str">
        <f>'0'!$A$4</f>
        <v>………………..</v>
      </c>
      <c r="B6813" s="37">
        <f>'0'!$A$2</f>
        <v>46112</v>
      </c>
      <c r="C6813" s="37" t="s">
        <v>1243</v>
      </c>
      <c r="D6813" s="119" t="str">
        <f>IF(G6813="","",VLOOKUP(G6813,номенклатури!R:T,2,0))</f>
        <v/>
      </c>
      <c r="E6813" s="333" t="str">
        <f>IF(G6813="","",VLOOKUP(G6813,номенклатури!R:T,3,0))</f>
        <v/>
      </c>
      <c r="F6813" s="159" t="str">
        <f>IF(G6813="","",IF(ISERROR(VLOOKUP(G6813,номенклатури!V:V,1,0)),E6813*H6813,E6813*I6813))</f>
        <v/>
      </c>
      <c r="G6813" s="14"/>
      <c r="H6813" s="15"/>
      <c r="I6813" s="15"/>
      <c r="J6813" s="15"/>
      <c r="K6813" s="15"/>
      <c r="L6813" s="217"/>
      <c r="M6813" s="22"/>
      <c r="N6813" s="119" t="str">
        <f>IF(G6813="","",VLOOKUP(G6813,номенклатури!R:U,4,0))</f>
        <v/>
      </c>
      <c r="O6813" s="119" t="str">
        <f>IF(M6813="","",VLOOKUP(M6813,'14'!D:D,1,0))</f>
        <v/>
      </c>
    </row>
    <row r="6814" spans="1:15" ht="12.75" customHeight="1" x14ac:dyDescent="0.2">
      <c r="A6814" s="36" t="str">
        <f>'0'!$A$4</f>
        <v>………………..</v>
      </c>
      <c r="B6814" s="37">
        <f>'0'!$A$2</f>
        <v>46112</v>
      </c>
      <c r="C6814" s="37" t="s">
        <v>1243</v>
      </c>
      <c r="D6814" s="119" t="str">
        <f>IF(G6814="","",VLOOKUP(G6814,номенклатури!R:T,2,0))</f>
        <v/>
      </c>
      <c r="E6814" s="333" t="str">
        <f>IF(G6814="","",VLOOKUP(G6814,номенклатури!R:T,3,0))</f>
        <v/>
      </c>
      <c r="F6814" s="159" t="str">
        <f>IF(G6814="","",IF(ISERROR(VLOOKUP(G6814,номенклатури!V:V,1,0)),E6814*H6814,E6814*I6814))</f>
        <v/>
      </c>
      <c r="G6814" s="14"/>
      <c r="H6814" s="15"/>
      <c r="I6814" s="15"/>
      <c r="J6814" s="15"/>
      <c r="K6814" s="15"/>
      <c r="L6814" s="217"/>
      <c r="M6814" s="22"/>
      <c r="N6814" s="119" t="str">
        <f>IF(G6814="","",VLOOKUP(G6814,номенклатури!R:U,4,0))</f>
        <v/>
      </c>
      <c r="O6814" s="119" t="str">
        <f>IF(M6814="","",VLOOKUP(M6814,'14'!D:D,1,0))</f>
        <v/>
      </c>
    </row>
    <row r="6815" spans="1:15" ht="12.75" customHeight="1" x14ac:dyDescent="0.2">
      <c r="A6815" s="36" t="str">
        <f>'0'!$A$4</f>
        <v>………………..</v>
      </c>
      <c r="B6815" s="37">
        <f>'0'!$A$2</f>
        <v>46112</v>
      </c>
      <c r="C6815" s="37" t="s">
        <v>1243</v>
      </c>
      <c r="D6815" s="119" t="str">
        <f>IF(G6815="","",VLOOKUP(G6815,номенклатури!R:T,2,0))</f>
        <v/>
      </c>
      <c r="E6815" s="333" t="str">
        <f>IF(G6815="","",VLOOKUP(G6815,номенклатури!R:T,3,0))</f>
        <v/>
      </c>
      <c r="F6815" s="159" t="str">
        <f>IF(G6815="","",IF(ISERROR(VLOOKUP(G6815,номенклатури!V:V,1,0)),E6815*H6815,E6815*I6815))</f>
        <v/>
      </c>
      <c r="G6815" s="14"/>
      <c r="H6815" s="15"/>
      <c r="I6815" s="15"/>
      <c r="J6815" s="15"/>
      <c r="K6815" s="15"/>
      <c r="L6815" s="217"/>
      <c r="M6815" s="22"/>
      <c r="N6815" s="119" t="str">
        <f>IF(G6815="","",VLOOKUP(G6815,номенклатури!R:U,4,0))</f>
        <v/>
      </c>
      <c r="O6815" s="119" t="str">
        <f>IF(M6815="","",VLOOKUP(M6815,'14'!D:D,1,0))</f>
        <v/>
      </c>
    </row>
    <row r="6816" spans="1:15" ht="12.75" customHeight="1" x14ac:dyDescent="0.2">
      <c r="A6816" s="36" t="str">
        <f>'0'!$A$4</f>
        <v>………………..</v>
      </c>
      <c r="B6816" s="37">
        <f>'0'!$A$2</f>
        <v>46112</v>
      </c>
      <c r="C6816" s="37" t="s">
        <v>1243</v>
      </c>
      <c r="D6816" s="119" t="str">
        <f>IF(G6816="","",VLOOKUP(G6816,номенклатури!R:T,2,0))</f>
        <v/>
      </c>
      <c r="E6816" s="333" t="str">
        <f>IF(G6816="","",VLOOKUP(G6816,номенклатури!R:T,3,0))</f>
        <v/>
      </c>
      <c r="F6816" s="159" t="str">
        <f>IF(G6816="","",IF(ISERROR(VLOOKUP(G6816,номенклатури!V:V,1,0)),E6816*H6816,E6816*I6816))</f>
        <v/>
      </c>
      <c r="G6816" s="14"/>
      <c r="H6816" s="15"/>
      <c r="I6816" s="15"/>
      <c r="J6816" s="15"/>
      <c r="K6816" s="15"/>
      <c r="L6816" s="217"/>
      <c r="M6816" s="22"/>
      <c r="N6816" s="119" t="str">
        <f>IF(G6816="","",VLOOKUP(G6816,номенклатури!R:U,4,0))</f>
        <v/>
      </c>
      <c r="O6816" s="119" t="str">
        <f>IF(M6816="","",VLOOKUP(M6816,'14'!D:D,1,0))</f>
        <v/>
      </c>
    </row>
    <row r="6817" spans="1:15" ht="12.75" customHeight="1" x14ac:dyDescent="0.2">
      <c r="A6817" s="36" t="str">
        <f>'0'!$A$4</f>
        <v>………………..</v>
      </c>
      <c r="B6817" s="37">
        <f>'0'!$A$2</f>
        <v>46112</v>
      </c>
      <c r="C6817" s="37" t="s">
        <v>1243</v>
      </c>
      <c r="D6817" s="119" t="str">
        <f>IF(G6817="","",VLOOKUP(G6817,номенклатури!R:T,2,0))</f>
        <v/>
      </c>
      <c r="E6817" s="333" t="str">
        <f>IF(G6817="","",VLOOKUP(G6817,номенклатури!R:T,3,0))</f>
        <v/>
      </c>
      <c r="F6817" s="159" t="str">
        <f>IF(G6817="","",IF(ISERROR(VLOOKUP(G6817,номенклатури!V:V,1,0)),E6817*H6817,E6817*I6817))</f>
        <v/>
      </c>
      <c r="G6817" s="14"/>
      <c r="H6817" s="15"/>
      <c r="I6817" s="15"/>
      <c r="J6817" s="15"/>
      <c r="K6817" s="15"/>
      <c r="L6817" s="217"/>
      <c r="M6817" s="22"/>
      <c r="N6817" s="119" t="str">
        <f>IF(G6817="","",VLOOKUP(G6817,номенклатури!R:U,4,0))</f>
        <v/>
      </c>
      <c r="O6817" s="119" t="str">
        <f>IF(M6817="","",VLOOKUP(M6817,'14'!D:D,1,0))</f>
        <v/>
      </c>
    </row>
    <row r="6818" spans="1:15" ht="12.75" customHeight="1" x14ac:dyDescent="0.2">
      <c r="A6818" s="36" t="str">
        <f>'0'!$A$4</f>
        <v>………………..</v>
      </c>
      <c r="B6818" s="37">
        <f>'0'!$A$2</f>
        <v>46112</v>
      </c>
      <c r="C6818" s="37" t="s">
        <v>1243</v>
      </c>
      <c r="D6818" s="119" t="str">
        <f>IF(G6818="","",VLOOKUP(G6818,номенклатури!R:T,2,0))</f>
        <v/>
      </c>
      <c r="E6818" s="333" t="str">
        <f>IF(G6818="","",VLOOKUP(G6818,номенклатури!R:T,3,0))</f>
        <v/>
      </c>
      <c r="F6818" s="159" t="str">
        <f>IF(G6818="","",IF(ISERROR(VLOOKUP(G6818,номенклатури!V:V,1,0)),E6818*H6818,E6818*I6818))</f>
        <v/>
      </c>
      <c r="G6818" s="14"/>
      <c r="H6818" s="15"/>
      <c r="I6818" s="15"/>
      <c r="J6818" s="15"/>
      <c r="K6818" s="15"/>
      <c r="L6818" s="217"/>
      <c r="M6818" s="22"/>
      <c r="N6818" s="119" t="str">
        <f>IF(G6818="","",VLOOKUP(G6818,номенклатури!R:U,4,0))</f>
        <v/>
      </c>
      <c r="O6818" s="119" t="str">
        <f>IF(M6818="","",VLOOKUP(M6818,'14'!D:D,1,0))</f>
        <v/>
      </c>
    </row>
    <row r="6819" spans="1:15" ht="12.75" customHeight="1" x14ac:dyDescent="0.2">
      <c r="A6819" s="36" t="str">
        <f>'0'!$A$4</f>
        <v>………………..</v>
      </c>
      <c r="B6819" s="37">
        <f>'0'!$A$2</f>
        <v>46112</v>
      </c>
      <c r="C6819" s="37" t="s">
        <v>1243</v>
      </c>
      <c r="D6819" s="119" t="str">
        <f>IF(G6819="","",VLOOKUP(G6819,номенклатури!R:T,2,0))</f>
        <v/>
      </c>
      <c r="E6819" s="333" t="str">
        <f>IF(G6819="","",VLOOKUP(G6819,номенклатури!R:T,3,0))</f>
        <v/>
      </c>
      <c r="F6819" s="159" t="str">
        <f>IF(G6819="","",IF(ISERROR(VLOOKUP(G6819,номенклатури!V:V,1,0)),E6819*H6819,E6819*I6819))</f>
        <v/>
      </c>
      <c r="G6819" s="14"/>
      <c r="H6819" s="15"/>
      <c r="I6819" s="15"/>
      <c r="J6819" s="15"/>
      <c r="K6819" s="15"/>
      <c r="L6819" s="217"/>
      <c r="M6819" s="22"/>
      <c r="N6819" s="119" t="str">
        <f>IF(G6819="","",VLOOKUP(G6819,номенклатури!R:U,4,0))</f>
        <v/>
      </c>
      <c r="O6819" s="119" t="str">
        <f>IF(M6819="","",VLOOKUP(M6819,'14'!D:D,1,0))</f>
        <v/>
      </c>
    </row>
    <row r="6820" spans="1:15" ht="12.75" customHeight="1" x14ac:dyDescent="0.2">
      <c r="A6820" s="36" t="str">
        <f>'0'!$A$4</f>
        <v>………………..</v>
      </c>
      <c r="B6820" s="37">
        <f>'0'!$A$2</f>
        <v>46112</v>
      </c>
      <c r="C6820" s="37" t="s">
        <v>1243</v>
      </c>
      <c r="D6820" s="119" t="str">
        <f>IF(G6820="","",VLOOKUP(G6820,номенклатури!R:T,2,0))</f>
        <v/>
      </c>
      <c r="E6820" s="333" t="str">
        <f>IF(G6820="","",VLOOKUP(G6820,номенклатури!R:T,3,0))</f>
        <v/>
      </c>
      <c r="F6820" s="159" t="str">
        <f>IF(G6820="","",IF(ISERROR(VLOOKUP(G6820,номенклатури!V:V,1,0)),E6820*H6820,E6820*I6820))</f>
        <v/>
      </c>
      <c r="G6820" s="14"/>
      <c r="H6820" s="15"/>
      <c r="I6820" s="15"/>
      <c r="J6820" s="15"/>
      <c r="K6820" s="15"/>
      <c r="L6820" s="217"/>
      <c r="M6820" s="22"/>
      <c r="N6820" s="119" t="str">
        <f>IF(G6820="","",VLOOKUP(G6820,номенклатури!R:U,4,0))</f>
        <v/>
      </c>
      <c r="O6820" s="119" t="str">
        <f>IF(M6820="","",VLOOKUP(M6820,'14'!D:D,1,0))</f>
        <v/>
      </c>
    </row>
    <row r="6821" spans="1:15" ht="12.75" customHeight="1" x14ac:dyDescent="0.2">
      <c r="A6821" s="36" t="str">
        <f>'0'!$A$4</f>
        <v>………………..</v>
      </c>
      <c r="B6821" s="37">
        <f>'0'!$A$2</f>
        <v>46112</v>
      </c>
      <c r="C6821" s="37" t="s">
        <v>1243</v>
      </c>
      <c r="D6821" s="119" t="str">
        <f>IF(G6821="","",VLOOKUP(G6821,номенклатури!R:T,2,0))</f>
        <v/>
      </c>
      <c r="E6821" s="333" t="str">
        <f>IF(G6821="","",VLOOKUP(G6821,номенклатури!R:T,3,0))</f>
        <v/>
      </c>
      <c r="F6821" s="159" t="str">
        <f>IF(G6821="","",IF(ISERROR(VLOOKUP(G6821,номенклатури!V:V,1,0)),E6821*H6821,E6821*I6821))</f>
        <v/>
      </c>
      <c r="G6821" s="14"/>
      <c r="H6821" s="15"/>
      <c r="I6821" s="15"/>
      <c r="J6821" s="15"/>
      <c r="K6821" s="15"/>
      <c r="L6821" s="217"/>
      <c r="M6821" s="22"/>
      <c r="N6821" s="119" t="str">
        <f>IF(G6821="","",VLOOKUP(G6821,номенклатури!R:U,4,0))</f>
        <v/>
      </c>
      <c r="O6821" s="119" t="str">
        <f>IF(M6821="","",VLOOKUP(M6821,'14'!D:D,1,0))</f>
        <v/>
      </c>
    </row>
    <row r="6822" spans="1:15" ht="12.75" customHeight="1" x14ac:dyDescent="0.2">
      <c r="A6822" s="36" t="str">
        <f>'0'!$A$4</f>
        <v>………………..</v>
      </c>
      <c r="B6822" s="37">
        <f>'0'!$A$2</f>
        <v>46112</v>
      </c>
      <c r="C6822" s="37" t="s">
        <v>1243</v>
      </c>
      <c r="D6822" s="119" t="str">
        <f>IF(G6822="","",VLOOKUP(G6822,номенклатури!R:T,2,0))</f>
        <v/>
      </c>
      <c r="E6822" s="333" t="str">
        <f>IF(G6822="","",VLOOKUP(G6822,номенклатури!R:T,3,0))</f>
        <v/>
      </c>
      <c r="F6822" s="159" t="str">
        <f>IF(G6822="","",IF(ISERROR(VLOOKUP(G6822,номенклатури!V:V,1,0)),E6822*H6822,E6822*I6822))</f>
        <v/>
      </c>
      <c r="G6822" s="14"/>
      <c r="H6822" s="15"/>
      <c r="I6822" s="15"/>
      <c r="J6822" s="15"/>
      <c r="K6822" s="15"/>
      <c r="L6822" s="217"/>
      <c r="M6822" s="22"/>
      <c r="N6822" s="119" t="str">
        <f>IF(G6822="","",VLOOKUP(G6822,номенклатури!R:U,4,0))</f>
        <v/>
      </c>
      <c r="O6822" s="119" t="str">
        <f>IF(M6822="","",VLOOKUP(M6822,'14'!D:D,1,0))</f>
        <v/>
      </c>
    </row>
    <row r="6823" spans="1:15" ht="12.75" customHeight="1" x14ac:dyDescent="0.2">
      <c r="A6823" s="36" t="str">
        <f>'0'!$A$4</f>
        <v>………………..</v>
      </c>
      <c r="B6823" s="37">
        <f>'0'!$A$2</f>
        <v>46112</v>
      </c>
      <c r="C6823" s="37" t="s">
        <v>1243</v>
      </c>
      <c r="D6823" s="119" t="str">
        <f>IF(G6823="","",VLOOKUP(G6823,номенклатури!R:T,2,0))</f>
        <v/>
      </c>
      <c r="E6823" s="333" t="str">
        <f>IF(G6823="","",VLOOKUP(G6823,номенклатури!R:T,3,0))</f>
        <v/>
      </c>
      <c r="F6823" s="159" t="str">
        <f>IF(G6823="","",IF(ISERROR(VLOOKUP(G6823,номенклатури!V:V,1,0)),E6823*H6823,E6823*I6823))</f>
        <v/>
      </c>
      <c r="G6823" s="14"/>
      <c r="H6823" s="15"/>
      <c r="I6823" s="15"/>
      <c r="J6823" s="15"/>
      <c r="K6823" s="15"/>
      <c r="L6823" s="217"/>
      <c r="M6823" s="22"/>
      <c r="N6823" s="119" t="str">
        <f>IF(G6823="","",VLOOKUP(G6823,номенклатури!R:U,4,0))</f>
        <v/>
      </c>
      <c r="O6823" s="119" t="str">
        <f>IF(M6823="","",VLOOKUP(M6823,'14'!D:D,1,0))</f>
        <v/>
      </c>
    </row>
    <row r="6824" spans="1:15" ht="12.75" customHeight="1" x14ac:dyDescent="0.2">
      <c r="A6824" s="36" t="str">
        <f>'0'!$A$4</f>
        <v>………………..</v>
      </c>
      <c r="B6824" s="37">
        <f>'0'!$A$2</f>
        <v>46112</v>
      </c>
      <c r="C6824" s="37" t="s">
        <v>1243</v>
      </c>
      <c r="D6824" s="119" t="str">
        <f>IF(G6824="","",VLOOKUP(G6824,номенклатури!R:T,2,0))</f>
        <v/>
      </c>
      <c r="E6824" s="333" t="str">
        <f>IF(G6824="","",VLOOKUP(G6824,номенклатури!R:T,3,0))</f>
        <v/>
      </c>
      <c r="F6824" s="159" t="str">
        <f>IF(G6824="","",IF(ISERROR(VLOOKUP(G6824,номенклатури!V:V,1,0)),E6824*H6824,E6824*I6824))</f>
        <v/>
      </c>
      <c r="G6824" s="14"/>
      <c r="H6824" s="15"/>
      <c r="I6824" s="15"/>
      <c r="J6824" s="15"/>
      <c r="K6824" s="15"/>
      <c r="L6824" s="217"/>
      <c r="M6824" s="22"/>
      <c r="N6824" s="119" t="str">
        <f>IF(G6824="","",VLOOKUP(G6824,номенклатури!R:U,4,0))</f>
        <v/>
      </c>
      <c r="O6824" s="119" t="str">
        <f>IF(M6824="","",VLOOKUP(M6824,'14'!D:D,1,0))</f>
        <v/>
      </c>
    </row>
    <row r="6825" spans="1:15" ht="12.75" customHeight="1" x14ac:dyDescent="0.2">
      <c r="A6825" s="36" t="str">
        <f>'0'!$A$4</f>
        <v>………………..</v>
      </c>
      <c r="B6825" s="37">
        <f>'0'!$A$2</f>
        <v>46112</v>
      </c>
      <c r="C6825" s="37" t="s">
        <v>1243</v>
      </c>
      <c r="D6825" s="119" t="str">
        <f>IF(G6825="","",VLOOKUP(G6825,номенклатури!R:T,2,0))</f>
        <v/>
      </c>
      <c r="E6825" s="333" t="str">
        <f>IF(G6825="","",VLOOKUP(G6825,номенклатури!R:T,3,0))</f>
        <v/>
      </c>
      <c r="F6825" s="159" t="str">
        <f>IF(G6825="","",IF(ISERROR(VLOOKUP(G6825,номенклатури!V:V,1,0)),E6825*H6825,E6825*I6825))</f>
        <v/>
      </c>
      <c r="G6825" s="14"/>
      <c r="H6825" s="15"/>
      <c r="I6825" s="15"/>
      <c r="J6825" s="15"/>
      <c r="K6825" s="15"/>
      <c r="L6825" s="217"/>
      <c r="M6825" s="22"/>
      <c r="N6825" s="119" t="str">
        <f>IF(G6825="","",VLOOKUP(G6825,номенклатури!R:U,4,0))</f>
        <v/>
      </c>
      <c r="O6825" s="119" t="str">
        <f>IF(M6825="","",VLOOKUP(M6825,'14'!D:D,1,0))</f>
        <v/>
      </c>
    </row>
    <row r="6826" spans="1:15" ht="12.75" customHeight="1" x14ac:dyDescent="0.2">
      <c r="A6826" s="36" t="str">
        <f>'0'!$A$4</f>
        <v>………………..</v>
      </c>
      <c r="B6826" s="37">
        <f>'0'!$A$2</f>
        <v>46112</v>
      </c>
      <c r="C6826" s="37" t="s">
        <v>1243</v>
      </c>
      <c r="D6826" s="119" t="str">
        <f>IF(G6826="","",VLOOKUP(G6826,номенклатури!R:T,2,0))</f>
        <v/>
      </c>
      <c r="E6826" s="333" t="str">
        <f>IF(G6826="","",VLOOKUP(G6826,номенклатури!R:T,3,0))</f>
        <v/>
      </c>
      <c r="F6826" s="159" t="str">
        <f>IF(G6826="","",IF(ISERROR(VLOOKUP(G6826,номенклатури!V:V,1,0)),E6826*H6826,E6826*I6826))</f>
        <v/>
      </c>
      <c r="G6826" s="14"/>
      <c r="H6826" s="15"/>
      <c r="I6826" s="15"/>
      <c r="J6826" s="15"/>
      <c r="K6826" s="15"/>
      <c r="L6826" s="217"/>
      <c r="M6826" s="22"/>
      <c r="N6826" s="119" t="str">
        <f>IF(G6826="","",VLOOKUP(G6826,номенклатури!R:U,4,0))</f>
        <v/>
      </c>
      <c r="O6826" s="119" t="str">
        <f>IF(M6826="","",VLOOKUP(M6826,'14'!D:D,1,0))</f>
        <v/>
      </c>
    </row>
    <row r="6827" spans="1:15" ht="12.75" customHeight="1" x14ac:dyDescent="0.2">
      <c r="A6827" s="36" t="str">
        <f>'0'!$A$4</f>
        <v>………………..</v>
      </c>
      <c r="B6827" s="37">
        <f>'0'!$A$2</f>
        <v>46112</v>
      </c>
      <c r="C6827" s="37" t="s">
        <v>1243</v>
      </c>
      <c r="D6827" s="119" t="str">
        <f>IF(G6827="","",VLOOKUP(G6827,номенклатури!R:T,2,0))</f>
        <v/>
      </c>
      <c r="E6827" s="333" t="str">
        <f>IF(G6827="","",VLOOKUP(G6827,номенклатури!R:T,3,0))</f>
        <v/>
      </c>
      <c r="F6827" s="159" t="str">
        <f>IF(G6827="","",IF(ISERROR(VLOOKUP(G6827,номенклатури!V:V,1,0)),E6827*H6827,E6827*I6827))</f>
        <v/>
      </c>
      <c r="G6827" s="14"/>
      <c r="H6827" s="15"/>
      <c r="I6827" s="15"/>
      <c r="J6827" s="15"/>
      <c r="K6827" s="15"/>
      <c r="L6827" s="217"/>
      <c r="M6827" s="22"/>
      <c r="N6827" s="119" t="str">
        <f>IF(G6827="","",VLOOKUP(G6827,номенклатури!R:U,4,0))</f>
        <v/>
      </c>
      <c r="O6827" s="119" t="str">
        <f>IF(M6827="","",VLOOKUP(M6827,'14'!D:D,1,0))</f>
        <v/>
      </c>
    </row>
    <row r="6828" spans="1:15" ht="12.75" customHeight="1" x14ac:dyDescent="0.2">
      <c r="A6828" s="36" t="str">
        <f>'0'!$A$4</f>
        <v>………………..</v>
      </c>
      <c r="B6828" s="37">
        <f>'0'!$A$2</f>
        <v>46112</v>
      </c>
      <c r="C6828" s="37" t="s">
        <v>1243</v>
      </c>
      <c r="D6828" s="119" t="str">
        <f>IF(G6828="","",VLOOKUP(G6828,номенклатури!R:T,2,0))</f>
        <v/>
      </c>
      <c r="E6828" s="333" t="str">
        <f>IF(G6828="","",VLOOKUP(G6828,номенклатури!R:T,3,0))</f>
        <v/>
      </c>
      <c r="F6828" s="159" t="str">
        <f>IF(G6828="","",IF(ISERROR(VLOOKUP(G6828,номенклатури!V:V,1,0)),E6828*H6828,E6828*I6828))</f>
        <v/>
      </c>
      <c r="G6828" s="14"/>
      <c r="H6828" s="15"/>
      <c r="I6828" s="15"/>
      <c r="J6828" s="15"/>
      <c r="K6828" s="15"/>
      <c r="L6828" s="217"/>
      <c r="M6828" s="22"/>
      <c r="N6828" s="119" t="str">
        <f>IF(G6828="","",VLOOKUP(G6828,номенклатури!R:U,4,0))</f>
        <v/>
      </c>
      <c r="O6828" s="119" t="str">
        <f>IF(M6828="","",VLOOKUP(M6828,'14'!D:D,1,0))</f>
        <v/>
      </c>
    </row>
    <row r="6829" spans="1:15" ht="12.75" customHeight="1" x14ac:dyDescent="0.2">
      <c r="A6829" s="36" t="str">
        <f>'0'!$A$4</f>
        <v>………………..</v>
      </c>
      <c r="B6829" s="37">
        <f>'0'!$A$2</f>
        <v>46112</v>
      </c>
      <c r="C6829" s="37" t="s">
        <v>1243</v>
      </c>
      <c r="D6829" s="119" t="str">
        <f>IF(G6829="","",VLOOKUP(G6829,номенклатури!R:T,2,0))</f>
        <v/>
      </c>
      <c r="E6829" s="333" t="str">
        <f>IF(G6829="","",VLOOKUP(G6829,номенклатури!R:T,3,0))</f>
        <v/>
      </c>
      <c r="F6829" s="159" t="str">
        <f>IF(G6829="","",IF(ISERROR(VLOOKUP(G6829,номенклатури!V:V,1,0)),E6829*H6829,E6829*I6829))</f>
        <v/>
      </c>
      <c r="G6829" s="14"/>
      <c r="H6829" s="15"/>
      <c r="I6829" s="15"/>
      <c r="J6829" s="15"/>
      <c r="K6829" s="15"/>
      <c r="L6829" s="217"/>
      <c r="M6829" s="22"/>
      <c r="N6829" s="119" t="str">
        <f>IF(G6829="","",VLOOKUP(G6829,номенклатури!R:U,4,0))</f>
        <v/>
      </c>
      <c r="O6829" s="119" t="str">
        <f>IF(M6829="","",VLOOKUP(M6829,'14'!D:D,1,0))</f>
        <v/>
      </c>
    </row>
    <row r="6830" spans="1:15" ht="12.75" customHeight="1" x14ac:dyDescent="0.2">
      <c r="A6830" s="36" t="str">
        <f>'0'!$A$4</f>
        <v>………………..</v>
      </c>
      <c r="B6830" s="37">
        <f>'0'!$A$2</f>
        <v>46112</v>
      </c>
      <c r="C6830" s="37" t="s">
        <v>1243</v>
      </c>
      <c r="D6830" s="119" t="str">
        <f>IF(G6830="","",VLOOKUP(G6830,номенклатури!R:T,2,0))</f>
        <v/>
      </c>
      <c r="E6830" s="333" t="str">
        <f>IF(G6830="","",VLOOKUP(G6830,номенклатури!R:T,3,0))</f>
        <v/>
      </c>
      <c r="F6830" s="159" t="str">
        <f>IF(G6830="","",IF(ISERROR(VLOOKUP(G6830,номенклатури!V:V,1,0)),E6830*H6830,E6830*I6830))</f>
        <v/>
      </c>
      <c r="G6830" s="14"/>
      <c r="H6830" s="15"/>
      <c r="I6830" s="15"/>
      <c r="J6830" s="15"/>
      <c r="K6830" s="15"/>
      <c r="L6830" s="217"/>
      <c r="M6830" s="22"/>
      <c r="N6830" s="119" t="str">
        <f>IF(G6830="","",VLOOKUP(G6830,номенклатури!R:U,4,0))</f>
        <v/>
      </c>
      <c r="O6830" s="119" t="str">
        <f>IF(M6830="","",VLOOKUP(M6830,'14'!D:D,1,0))</f>
        <v/>
      </c>
    </row>
    <row r="6831" spans="1:15" ht="12.75" customHeight="1" x14ac:dyDescent="0.2">
      <c r="A6831" s="36" t="str">
        <f>'0'!$A$4</f>
        <v>………………..</v>
      </c>
      <c r="B6831" s="37">
        <f>'0'!$A$2</f>
        <v>46112</v>
      </c>
      <c r="C6831" s="37" t="s">
        <v>1243</v>
      </c>
      <c r="D6831" s="119" t="str">
        <f>IF(G6831="","",VLOOKUP(G6831,номенклатури!R:T,2,0))</f>
        <v/>
      </c>
      <c r="E6831" s="333" t="str">
        <f>IF(G6831="","",VLOOKUP(G6831,номенклатури!R:T,3,0))</f>
        <v/>
      </c>
      <c r="F6831" s="159" t="str">
        <f>IF(G6831="","",IF(ISERROR(VLOOKUP(G6831,номенклатури!V:V,1,0)),E6831*H6831,E6831*I6831))</f>
        <v/>
      </c>
      <c r="G6831" s="14"/>
      <c r="H6831" s="15"/>
      <c r="I6831" s="15"/>
      <c r="J6831" s="15"/>
      <c r="K6831" s="15"/>
      <c r="L6831" s="217"/>
      <c r="M6831" s="22"/>
      <c r="N6831" s="119" t="str">
        <f>IF(G6831="","",VLOOKUP(G6831,номенклатури!R:U,4,0))</f>
        <v/>
      </c>
      <c r="O6831" s="119" t="str">
        <f>IF(M6831="","",VLOOKUP(M6831,'14'!D:D,1,0))</f>
        <v/>
      </c>
    </row>
    <row r="6832" spans="1:15" ht="12.75" customHeight="1" x14ac:dyDescent="0.2">
      <c r="A6832" s="36" t="str">
        <f>'0'!$A$4</f>
        <v>………………..</v>
      </c>
      <c r="B6832" s="37">
        <f>'0'!$A$2</f>
        <v>46112</v>
      </c>
      <c r="C6832" s="37" t="s">
        <v>1243</v>
      </c>
      <c r="D6832" s="119" t="str">
        <f>IF(G6832="","",VLOOKUP(G6832,номенклатури!R:T,2,0))</f>
        <v/>
      </c>
      <c r="E6832" s="333" t="str">
        <f>IF(G6832="","",VLOOKUP(G6832,номенклатури!R:T,3,0))</f>
        <v/>
      </c>
      <c r="F6832" s="159" t="str">
        <f>IF(G6832="","",IF(ISERROR(VLOOKUP(G6832,номенклатури!V:V,1,0)),E6832*H6832,E6832*I6832))</f>
        <v/>
      </c>
      <c r="G6832" s="14"/>
      <c r="H6832" s="15"/>
      <c r="I6832" s="15"/>
      <c r="J6832" s="15"/>
      <c r="K6832" s="15"/>
      <c r="L6832" s="217"/>
      <c r="M6832" s="22"/>
      <c r="N6832" s="119" t="str">
        <f>IF(G6832="","",VLOOKUP(G6832,номенклатури!R:U,4,0))</f>
        <v/>
      </c>
      <c r="O6832" s="119" t="str">
        <f>IF(M6832="","",VLOOKUP(M6832,'14'!D:D,1,0))</f>
        <v/>
      </c>
    </row>
    <row r="6833" spans="1:15" ht="12.75" customHeight="1" x14ac:dyDescent="0.2">
      <c r="A6833" s="36" t="str">
        <f>'0'!$A$4</f>
        <v>………………..</v>
      </c>
      <c r="B6833" s="37">
        <f>'0'!$A$2</f>
        <v>46112</v>
      </c>
      <c r="C6833" s="37" t="s">
        <v>1243</v>
      </c>
      <c r="D6833" s="119" t="str">
        <f>IF(G6833="","",VLOOKUP(G6833,номенклатури!R:T,2,0))</f>
        <v/>
      </c>
      <c r="E6833" s="333" t="str">
        <f>IF(G6833="","",VLOOKUP(G6833,номенклатури!R:T,3,0))</f>
        <v/>
      </c>
      <c r="F6833" s="159" t="str">
        <f>IF(G6833="","",IF(ISERROR(VLOOKUP(G6833,номенклатури!V:V,1,0)),E6833*H6833,E6833*I6833))</f>
        <v/>
      </c>
      <c r="G6833" s="14"/>
      <c r="H6833" s="15"/>
      <c r="I6833" s="15"/>
      <c r="J6833" s="15"/>
      <c r="K6833" s="15"/>
      <c r="L6833" s="217"/>
      <c r="M6833" s="22"/>
      <c r="N6833" s="119" t="str">
        <f>IF(G6833="","",VLOOKUP(G6833,номенклатури!R:U,4,0))</f>
        <v/>
      </c>
      <c r="O6833" s="119" t="str">
        <f>IF(M6833="","",VLOOKUP(M6833,'14'!D:D,1,0))</f>
        <v/>
      </c>
    </row>
    <row r="6834" spans="1:15" ht="12.75" customHeight="1" x14ac:dyDescent="0.2">
      <c r="A6834" s="36" t="str">
        <f>'0'!$A$4</f>
        <v>………………..</v>
      </c>
      <c r="B6834" s="37">
        <f>'0'!$A$2</f>
        <v>46112</v>
      </c>
      <c r="C6834" s="37" t="s">
        <v>1243</v>
      </c>
      <c r="D6834" s="119" t="str">
        <f>IF(G6834="","",VLOOKUP(G6834,номенклатури!R:T,2,0))</f>
        <v/>
      </c>
      <c r="E6834" s="333" t="str">
        <f>IF(G6834="","",VLOOKUP(G6834,номенклатури!R:T,3,0))</f>
        <v/>
      </c>
      <c r="F6834" s="159" t="str">
        <f>IF(G6834="","",IF(ISERROR(VLOOKUP(G6834,номенклатури!V:V,1,0)),E6834*H6834,E6834*I6834))</f>
        <v/>
      </c>
      <c r="G6834" s="14"/>
      <c r="H6834" s="15"/>
      <c r="I6834" s="15"/>
      <c r="J6834" s="15"/>
      <c r="K6834" s="15"/>
      <c r="L6834" s="217"/>
      <c r="M6834" s="22"/>
      <c r="N6834" s="119" t="str">
        <f>IF(G6834="","",VLOOKUP(G6834,номенклатури!R:U,4,0))</f>
        <v/>
      </c>
      <c r="O6834" s="119" t="str">
        <f>IF(M6834="","",VLOOKUP(M6834,'14'!D:D,1,0))</f>
        <v/>
      </c>
    </row>
    <row r="6835" spans="1:15" ht="12.75" customHeight="1" x14ac:dyDescent="0.2">
      <c r="A6835" s="36" t="str">
        <f>'0'!$A$4</f>
        <v>………………..</v>
      </c>
      <c r="B6835" s="37">
        <f>'0'!$A$2</f>
        <v>46112</v>
      </c>
      <c r="C6835" s="37" t="s">
        <v>1243</v>
      </c>
      <c r="D6835" s="119" t="str">
        <f>IF(G6835="","",VLOOKUP(G6835,номенклатури!R:T,2,0))</f>
        <v/>
      </c>
      <c r="E6835" s="333" t="str">
        <f>IF(G6835="","",VLOOKUP(G6835,номенклатури!R:T,3,0))</f>
        <v/>
      </c>
      <c r="F6835" s="159" t="str">
        <f>IF(G6835="","",IF(ISERROR(VLOOKUP(G6835,номенклатури!V:V,1,0)),E6835*H6835,E6835*I6835))</f>
        <v/>
      </c>
      <c r="G6835" s="14"/>
      <c r="H6835" s="15"/>
      <c r="I6835" s="15"/>
      <c r="J6835" s="15"/>
      <c r="K6835" s="15"/>
      <c r="L6835" s="217"/>
      <c r="M6835" s="22"/>
      <c r="N6835" s="119" t="str">
        <f>IF(G6835="","",VLOOKUP(G6835,номенклатури!R:U,4,0))</f>
        <v/>
      </c>
      <c r="O6835" s="119" t="str">
        <f>IF(M6835="","",VLOOKUP(M6835,'14'!D:D,1,0))</f>
        <v/>
      </c>
    </row>
    <row r="6836" spans="1:15" ht="12.75" customHeight="1" x14ac:dyDescent="0.2">
      <c r="A6836" s="36" t="str">
        <f>'0'!$A$4</f>
        <v>………………..</v>
      </c>
      <c r="B6836" s="37">
        <f>'0'!$A$2</f>
        <v>46112</v>
      </c>
      <c r="C6836" s="37" t="s">
        <v>1243</v>
      </c>
      <c r="D6836" s="119" t="str">
        <f>IF(G6836="","",VLOOKUP(G6836,номенклатури!R:T,2,0))</f>
        <v/>
      </c>
      <c r="E6836" s="333" t="str">
        <f>IF(G6836="","",VLOOKUP(G6836,номенклатури!R:T,3,0))</f>
        <v/>
      </c>
      <c r="F6836" s="159" t="str">
        <f>IF(G6836="","",IF(ISERROR(VLOOKUP(G6836,номенклатури!V:V,1,0)),E6836*H6836,E6836*I6836))</f>
        <v/>
      </c>
      <c r="G6836" s="14"/>
      <c r="H6836" s="15"/>
      <c r="I6836" s="15"/>
      <c r="J6836" s="15"/>
      <c r="K6836" s="15"/>
      <c r="L6836" s="217"/>
      <c r="M6836" s="22"/>
      <c r="N6836" s="119" t="str">
        <f>IF(G6836="","",VLOOKUP(G6836,номенклатури!R:U,4,0))</f>
        <v/>
      </c>
      <c r="O6836" s="119" t="str">
        <f>IF(M6836="","",VLOOKUP(M6836,'14'!D:D,1,0))</f>
        <v/>
      </c>
    </row>
    <row r="6837" spans="1:15" ht="12.75" customHeight="1" x14ac:dyDescent="0.2">
      <c r="A6837" s="36" t="str">
        <f>'0'!$A$4</f>
        <v>………………..</v>
      </c>
      <c r="B6837" s="37">
        <f>'0'!$A$2</f>
        <v>46112</v>
      </c>
      <c r="C6837" s="37" t="s">
        <v>1243</v>
      </c>
      <c r="D6837" s="119" t="str">
        <f>IF(G6837="","",VLOOKUP(G6837,номенклатури!R:T,2,0))</f>
        <v/>
      </c>
      <c r="E6837" s="333" t="str">
        <f>IF(G6837="","",VLOOKUP(G6837,номенклатури!R:T,3,0))</f>
        <v/>
      </c>
      <c r="F6837" s="159" t="str">
        <f>IF(G6837="","",IF(ISERROR(VLOOKUP(G6837,номенклатури!V:V,1,0)),E6837*H6837,E6837*I6837))</f>
        <v/>
      </c>
      <c r="G6837" s="14"/>
      <c r="H6837" s="15"/>
      <c r="I6837" s="15"/>
      <c r="J6837" s="15"/>
      <c r="K6837" s="15"/>
      <c r="L6837" s="217"/>
      <c r="M6837" s="22"/>
      <c r="N6837" s="119" t="str">
        <f>IF(G6837="","",VLOOKUP(G6837,номенклатури!R:U,4,0))</f>
        <v/>
      </c>
      <c r="O6837" s="119" t="str">
        <f>IF(M6837="","",VLOOKUP(M6837,'14'!D:D,1,0))</f>
        <v/>
      </c>
    </row>
    <row r="6838" spans="1:15" ht="12.75" customHeight="1" x14ac:dyDescent="0.2">
      <c r="A6838" s="36" t="str">
        <f>'0'!$A$4</f>
        <v>………………..</v>
      </c>
      <c r="B6838" s="37">
        <f>'0'!$A$2</f>
        <v>46112</v>
      </c>
      <c r="C6838" s="37" t="s">
        <v>1243</v>
      </c>
      <c r="D6838" s="119" t="str">
        <f>IF(G6838="","",VLOOKUP(G6838,номенклатури!R:T,2,0))</f>
        <v/>
      </c>
      <c r="E6838" s="333" t="str">
        <f>IF(G6838="","",VLOOKUP(G6838,номенклатури!R:T,3,0))</f>
        <v/>
      </c>
      <c r="F6838" s="159" t="str">
        <f>IF(G6838="","",IF(ISERROR(VLOOKUP(G6838,номенклатури!V:V,1,0)),E6838*H6838,E6838*I6838))</f>
        <v/>
      </c>
      <c r="G6838" s="14"/>
      <c r="H6838" s="15"/>
      <c r="I6838" s="15"/>
      <c r="J6838" s="15"/>
      <c r="K6838" s="15"/>
      <c r="L6838" s="217"/>
      <c r="M6838" s="22"/>
      <c r="N6838" s="119" t="str">
        <f>IF(G6838="","",VLOOKUP(G6838,номенклатури!R:U,4,0))</f>
        <v/>
      </c>
      <c r="O6838" s="119" t="str">
        <f>IF(M6838="","",VLOOKUP(M6838,'14'!D:D,1,0))</f>
        <v/>
      </c>
    </row>
    <row r="6839" spans="1:15" ht="12.75" customHeight="1" x14ac:dyDescent="0.2">
      <c r="A6839" s="36" t="str">
        <f>'0'!$A$4</f>
        <v>………………..</v>
      </c>
      <c r="B6839" s="37">
        <f>'0'!$A$2</f>
        <v>46112</v>
      </c>
      <c r="C6839" s="37" t="s">
        <v>1243</v>
      </c>
      <c r="D6839" s="119" t="str">
        <f>IF(G6839="","",VLOOKUP(G6839,номенклатури!R:T,2,0))</f>
        <v/>
      </c>
      <c r="E6839" s="333" t="str">
        <f>IF(G6839="","",VLOOKUP(G6839,номенклатури!R:T,3,0))</f>
        <v/>
      </c>
      <c r="F6839" s="159" t="str">
        <f>IF(G6839="","",IF(ISERROR(VLOOKUP(G6839,номенклатури!V:V,1,0)),E6839*H6839,E6839*I6839))</f>
        <v/>
      </c>
      <c r="G6839" s="14"/>
      <c r="H6839" s="15"/>
      <c r="I6839" s="15"/>
      <c r="J6839" s="15"/>
      <c r="K6839" s="15"/>
      <c r="L6839" s="217"/>
      <c r="M6839" s="22"/>
      <c r="N6839" s="119" t="str">
        <f>IF(G6839="","",VLOOKUP(G6839,номенклатури!R:U,4,0))</f>
        <v/>
      </c>
      <c r="O6839" s="119" t="str">
        <f>IF(M6839="","",VLOOKUP(M6839,'14'!D:D,1,0))</f>
        <v/>
      </c>
    </row>
    <row r="6840" spans="1:15" ht="12.75" customHeight="1" x14ac:dyDescent="0.2">
      <c r="A6840" s="36" t="str">
        <f>'0'!$A$4</f>
        <v>………………..</v>
      </c>
      <c r="B6840" s="37">
        <f>'0'!$A$2</f>
        <v>46112</v>
      </c>
      <c r="C6840" s="37" t="s">
        <v>1243</v>
      </c>
      <c r="D6840" s="119" t="str">
        <f>IF(G6840="","",VLOOKUP(G6840,номенклатури!R:T,2,0))</f>
        <v/>
      </c>
      <c r="E6840" s="333" t="str">
        <f>IF(G6840="","",VLOOKUP(G6840,номенклатури!R:T,3,0))</f>
        <v/>
      </c>
      <c r="F6840" s="159" t="str">
        <f>IF(G6840="","",IF(ISERROR(VLOOKUP(G6840,номенклатури!V:V,1,0)),E6840*H6840,E6840*I6840))</f>
        <v/>
      </c>
      <c r="G6840" s="14"/>
      <c r="H6840" s="15"/>
      <c r="I6840" s="15"/>
      <c r="J6840" s="15"/>
      <c r="K6840" s="15"/>
      <c r="L6840" s="217"/>
      <c r="M6840" s="22"/>
      <c r="N6840" s="119" t="str">
        <f>IF(G6840="","",VLOOKUP(G6840,номенклатури!R:U,4,0))</f>
        <v/>
      </c>
      <c r="O6840" s="119" t="str">
        <f>IF(M6840="","",VLOOKUP(M6840,'14'!D:D,1,0))</f>
        <v/>
      </c>
    </row>
    <row r="6841" spans="1:15" ht="12.75" customHeight="1" x14ac:dyDescent="0.2">
      <c r="A6841" s="36" t="str">
        <f>'0'!$A$4</f>
        <v>………………..</v>
      </c>
      <c r="B6841" s="37">
        <f>'0'!$A$2</f>
        <v>46112</v>
      </c>
      <c r="C6841" s="37" t="s">
        <v>1243</v>
      </c>
      <c r="D6841" s="119" t="str">
        <f>IF(G6841="","",VLOOKUP(G6841,номенклатури!R:T,2,0))</f>
        <v/>
      </c>
      <c r="E6841" s="333" t="str">
        <f>IF(G6841="","",VLOOKUP(G6841,номенклатури!R:T,3,0))</f>
        <v/>
      </c>
      <c r="F6841" s="159" t="str">
        <f>IF(G6841="","",IF(ISERROR(VLOOKUP(G6841,номенклатури!V:V,1,0)),E6841*H6841,E6841*I6841))</f>
        <v/>
      </c>
      <c r="G6841" s="14"/>
      <c r="H6841" s="15"/>
      <c r="I6841" s="15"/>
      <c r="J6841" s="15"/>
      <c r="K6841" s="15"/>
      <c r="L6841" s="217"/>
      <c r="M6841" s="22"/>
      <c r="N6841" s="119" t="str">
        <f>IF(G6841="","",VLOOKUP(G6841,номенклатури!R:U,4,0))</f>
        <v/>
      </c>
      <c r="O6841" s="119" t="str">
        <f>IF(M6841="","",VLOOKUP(M6841,'14'!D:D,1,0))</f>
        <v/>
      </c>
    </row>
    <row r="6842" spans="1:15" ht="12.75" customHeight="1" x14ac:dyDescent="0.2">
      <c r="A6842" s="36" t="str">
        <f>'0'!$A$4</f>
        <v>………………..</v>
      </c>
      <c r="B6842" s="37">
        <f>'0'!$A$2</f>
        <v>46112</v>
      </c>
      <c r="C6842" s="37" t="s">
        <v>1243</v>
      </c>
      <c r="D6842" s="119" t="str">
        <f>IF(G6842="","",VLOOKUP(G6842,номенклатури!R:T,2,0))</f>
        <v/>
      </c>
      <c r="E6842" s="333" t="str">
        <f>IF(G6842="","",VLOOKUP(G6842,номенклатури!R:T,3,0))</f>
        <v/>
      </c>
      <c r="F6842" s="159" t="str">
        <f>IF(G6842="","",IF(ISERROR(VLOOKUP(G6842,номенклатури!V:V,1,0)),E6842*H6842,E6842*I6842))</f>
        <v/>
      </c>
      <c r="G6842" s="14"/>
      <c r="H6842" s="15"/>
      <c r="I6842" s="15"/>
      <c r="J6842" s="15"/>
      <c r="K6842" s="15"/>
      <c r="L6842" s="217"/>
      <c r="M6842" s="22"/>
      <c r="N6842" s="119" t="str">
        <f>IF(G6842="","",VLOOKUP(G6842,номенклатури!R:U,4,0))</f>
        <v/>
      </c>
      <c r="O6842" s="119" t="str">
        <f>IF(M6842="","",VLOOKUP(M6842,'14'!D:D,1,0))</f>
        <v/>
      </c>
    </row>
    <row r="6843" spans="1:15" ht="12.75" customHeight="1" x14ac:dyDescent="0.2">
      <c r="A6843" s="36" t="str">
        <f>'0'!$A$4</f>
        <v>………………..</v>
      </c>
      <c r="B6843" s="37">
        <f>'0'!$A$2</f>
        <v>46112</v>
      </c>
      <c r="C6843" s="37" t="s">
        <v>1243</v>
      </c>
      <c r="D6843" s="119" t="str">
        <f>IF(G6843="","",VLOOKUP(G6843,номенклатури!R:T,2,0))</f>
        <v/>
      </c>
      <c r="E6843" s="333" t="str">
        <f>IF(G6843="","",VLOOKUP(G6843,номенклатури!R:T,3,0))</f>
        <v/>
      </c>
      <c r="F6843" s="159" t="str">
        <f>IF(G6843="","",IF(ISERROR(VLOOKUP(G6843,номенклатури!V:V,1,0)),E6843*H6843,E6843*I6843))</f>
        <v/>
      </c>
      <c r="G6843" s="14"/>
      <c r="H6843" s="15"/>
      <c r="I6843" s="15"/>
      <c r="J6843" s="15"/>
      <c r="K6843" s="15"/>
      <c r="L6843" s="217"/>
      <c r="M6843" s="22"/>
      <c r="N6843" s="119" t="str">
        <f>IF(G6843="","",VLOOKUP(G6843,номенклатури!R:U,4,0))</f>
        <v/>
      </c>
      <c r="O6843" s="119" t="str">
        <f>IF(M6843="","",VLOOKUP(M6843,'14'!D:D,1,0))</f>
        <v/>
      </c>
    </row>
    <row r="6844" spans="1:15" ht="12.75" customHeight="1" x14ac:dyDescent="0.2">
      <c r="A6844" s="36" t="str">
        <f>'0'!$A$4</f>
        <v>………………..</v>
      </c>
      <c r="B6844" s="37">
        <f>'0'!$A$2</f>
        <v>46112</v>
      </c>
      <c r="C6844" s="37" t="s">
        <v>1243</v>
      </c>
      <c r="D6844" s="119" t="str">
        <f>IF(G6844="","",VLOOKUP(G6844,номенклатури!R:T,2,0))</f>
        <v/>
      </c>
      <c r="E6844" s="333" t="str">
        <f>IF(G6844="","",VLOOKUP(G6844,номенклатури!R:T,3,0))</f>
        <v/>
      </c>
      <c r="F6844" s="159" t="str">
        <f>IF(G6844="","",IF(ISERROR(VLOOKUP(G6844,номенклатури!V:V,1,0)),E6844*H6844,E6844*I6844))</f>
        <v/>
      </c>
      <c r="G6844" s="14"/>
      <c r="H6844" s="15"/>
      <c r="I6844" s="15"/>
      <c r="J6844" s="15"/>
      <c r="K6844" s="15"/>
      <c r="L6844" s="217"/>
      <c r="M6844" s="22"/>
      <c r="N6844" s="119" t="str">
        <f>IF(G6844="","",VLOOKUP(G6844,номенклатури!R:U,4,0))</f>
        <v/>
      </c>
      <c r="O6844" s="119" t="str">
        <f>IF(M6844="","",VLOOKUP(M6844,'14'!D:D,1,0))</f>
        <v/>
      </c>
    </row>
    <row r="6845" spans="1:15" ht="12.75" customHeight="1" x14ac:dyDescent="0.2">
      <c r="A6845" s="36" t="str">
        <f>'0'!$A$4</f>
        <v>………………..</v>
      </c>
      <c r="B6845" s="37">
        <f>'0'!$A$2</f>
        <v>46112</v>
      </c>
      <c r="C6845" s="37" t="s">
        <v>1243</v>
      </c>
      <c r="D6845" s="119" t="str">
        <f>IF(G6845="","",VLOOKUP(G6845,номенклатури!R:T,2,0))</f>
        <v/>
      </c>
      <c r="E6845" s="333" t="str">
        <f>IF(G6845="","",VLOOKUP(G6845,номенклатури!R:T,3,0))</f>
        <v/>
      </c>
      <c r="F6845" s="159" t="str">
        <f>IF(G6845="","",IF(ISERROR(VLOOKUP(G6845,номенклатури!V:V,1,0)),E6845*H6845,E6845*I6845))</f>
        <v/>
      </c>
      <c r="G6845" s="14"/>
      <c r="H6845" s="15"/>
      <c r="I6845" s="15"/>
      <c r="J6845" s="15"/>
      <c r="K6845" s="15"/>
      <c r="L6845" s="217"/>
      <c r="M6845" s="22"/>
      <c r="N6845" s="119" t="str">
        <f>IF(G6845="","",VLOOKUP(G6845,номенклатури!R:U,4,0))</f>
        <v/>
      </c>
      <c r="O6845" s="119" t="str">
        <f>IF(M6845="","",VLOOKUP(M6845,'14'!D:D,1,0))</f>
        <v/>
      </c>
    </row>
    <row r="6846" spans="1:15" ht="12.75" customHeight="1" x14ac:dyDescent="0.2">
      <c r="A6846" s="36" t="str">
        <f>'0'!$A$4</f>
        <v>………………..</v>
      </c>
      <c r="B6846" s="37">
        <f>'0'!$A$2</f>
        <v>46112</v>
      </c>
      <c r="C6846" s="37" t="s">
        <v>1243</v>
      </c>
      <c r="D6846" s="119" t="str">
        <f>IF(G6846="","",VLOOKUP(G6846,номенклатури!R:T,2,0))</f>
        <v/>
      </c>
      <c r="E6846" s="333" t="str">
        <f>IF(G6846="","",VLOOKUP(G6846,номенклатури!R:T,3,0))</f>
        <v/>
      </c>
      <c r="F6846" s="159" t="str">
        <f>IF(G6846="","",IF(ISERROR(VLOOKUP(G6846,номенклатури!V:V,1,0)),E6846*H6846,E6846*I6846))</f>
        <v/>
      </c>
      <c r="G6846" s="14"/>
      <c r="H6846" s="15"/>
      <c r="I6846" s="15"/>
      <c r="J6846" s="15"/>
      <c r="K6846" s="15"/>
      <c r="L6846" s="217"/>
      <c r="M6846" s="22"/>
      <c r="N6846" s="119" t="str">
        <f>IF(G6846="","",VLOOKUP(G6846,номенклатури!R:U,4,0))</f>
        <v/>
      </c>
      <c r="O6846" s="119" t="str">
        <f>IF(M6846="","",VLOOKUP(M6846,'14'!D:D,1,0))</f>
        <v/>
      </c>
    </row>
    <row r="6847" spans="1:15" ht="12.75" customHeight="1" x14ac:dyDescent="0.2">
      <c r="A6847" s="36" t="str">
        <f>'0'!$A$4</f>
        <v>………………..</v>
      </c>
      <c r="B6847" s="37">
        <f>'0'!$A$2</f>
        <v>46112</v>
      </c>
      <c r="C6847" s="37" t="s">
        <v>1243</v>
      </c>
      <c r="D6847" s="119" t="str">
        <f>IF(G6847="","",VLOOKUP(G6847,номенклатури!R:T,2,0))</f>
        <v/>
      </c>
      <c r="E6847" s="333" t="str">
        <f>IF(G6847="","",VLOOKUP(G6847,номенклатури!R:T,3,0))</f>
        <v/>
      </c>
      <c r="F6847" s="159" t="str">
        <f>IF(G6847="","",IF(ISERROR(VLOOKUP(G6847,номенклатури!V:V,1,0)),E6847*H6847,E6847*I6847))</f>
        <v/>
      </c>
      <c r="G6847" s="14"/>
      <c r="H6847" s="15"/>
      <c r="I6847" s="15"/>
      <c r="J6847" s="15"/>
      <c r="K6847" s="15"/>
      <c r="L6847" s="217"/>
      <c r="M6847" s="22"/>
      <c r="N6847" s="119" t="str">
        <f>IF(G6847="","",VLOOKUP(G6847,номенклатури!R:U,4,0))</f>
        <v/>
      </c>
      <c r="O6847" s="119" t="str">
        <f>IF(M6847="","",VLOOKUP(M6847,'14'!D:D,1,0))</f>
        <v/>
      </c>
    </row>
    <row r="6848" spans="1:15" ht="12.75" customHeight="1" x14ac:dyDescent="0.2">
      <c r="A6848" s="36" t="str">
        <f>'0'!$A$4</f>
        <v>………………..</v>
      </c>
      <c r="B6848" s="37">
        <f>'0'!$A$2</f>
        <v>46112</v>
      </c>
      <c r="C6848" s="37" t="s">
        <v>1243</v>
      </c>
      <c r="D6848" s="119" t="str">
        <f>IF(G6848="","",VLOOKUP(G6848,номенклатури!R:T,2,0))</f>
        <v/>
      </c>
      <c r="E6848" s="333" t="str">
        <f>IF(G6848="","",VLOOKUP(G6848,номенклатури!R:T,3,0))</f>
        <v/>
      </c>
      <c r="F6848" s="159" t="str">
        <f>IF(G6848="","",IF(ISERROR(VLOOKUP(G6848,номенклатури!V:V,1,0)),E6848*H6848,E6848*I6848))</f>
        <v/>
      </c>
      <c r="G6848" s="14"/>
      <c r="H6848" s="15"/>
      <c r="I6848" s="15"/>
      <c r="J6848" s="15"/>
      <c r="K6848" s="15"/>
      <c r="L6848" s="217"/>
      <c r="M6848" s="22"/>
      <c r="N6848" s="119" t="str">
        <f>IF(G6848="","",VLOOKUP(G6848,номенклатури!R:U,4,0))</f>
        <v/>
      </c>
      <c r="O6848" s="119" t="str">
        <f>IF(M6848="","",VLOOKUP(M6848,'14'!D:D,1,0))</f>
        <v/>
      </c>
    </row>
    <row r="6849" spans="1:15" ht="12.75" customHeight="1" x14ac:dyDescent="0.2">
      <c r="A6849" s="36" t="str">
        <f>'0'!$A$4</f>
        <v>………………..</v>
      </c>
      <c r="B6849" s="37">
        <f>'0'!$A$2</f>
        <v>46112</v>
      </c>
      <c r="C6849" s="37" t="s">
        <v>1243</v>
      </c>
      <c r="D6849" s="119" t="str">
        <f>IF(G6849="","",VLOOKUP(G6849,номенклатури!R:T,2,0))</f>
        <v/>
      </c>
      <c r="E6849" s="333" t="str">
        <f>IF(G6849="","",VLOOKUP(G6849,номенклатури!R:T,3,0))</f>
        <v/>
      </c>
      <c r="F6849" s="159" t="str">
        <f>IF(G6849="","",IF(ISERROR(VLOOKUP(G6849,номенклатури!V:V,1,0)),E6849*H6849,E6849*I6849))</f>
        <v/>
      </c>
      <c r="G6849" s="14"/>
      <c r="H6849" s="15"/>
      <c r="I6849" s="15"/>
      <c r="J6849" s="15"/>
      <c r="K6849" s="15"/>
      <c r="L6849" s="217"/>
      <c r="M6849" s="22"/>
      <c r="N6849" s="119" t="str">
        <f>IF(G6849="","",VLOOKUP(G6849,номенклатури!R:U,4,0))</f>
        <v/>
      </c>
      <c r="O6849" s="119" t="str">
        <f>IF(M6849="","",VLOOKUP(M6849,'14'!D:D,1,0))</f>
        <v/>
      </c>
    </row>
    <row r="6850" spans="1:15" ht="12.75" customHeight="1" x14ac:dyDescent="0.2">
      <c r="A6850" s="36" t="str">
        <f>'0'!$A$4</f>
        <v>………………..</v>
      </c>
      <c r="B6850" s="37">
        <f>'0'!$A$2</f>
        <v>46112</v>
      </c>
      <c r="C6850" s="37" t="s">
        <v>1243</v>
      </c>
      <c r="D6850" s="119" t="str">
        <f>IF(G6850="","",VLOOKUP(G6850,номенклатури!R:T,2,0))</f>
        <v/>
      </c>
      <c r="E6850" s="333" t="str">
        <f>IF(G6850="","",VLOOKUP(G6850,номенклатури!R:T,3,0))</f>
        <v/>
      </c>
      <c r="F6850" s="159" t="str">
        <f>IF(G6850="","",IF(ISERROR(VLOOKUP(G6850,номенклатури!V:V,1,0)),E6850*H6850,E6850*I6850))</f>
        <v/>
      </c>
      <c r="G6850" s="14"/>
      <c r="H6850" s="15"/>
      <c r="I6850" s="15"/>
      <c r="J6850" s="15"/>
      <c r="K6850" s="15"/>
      <c r="L6850" s="217"/>
      <c r="M6850" s="22"/>
      <c r="N6850" s="119" t="str">
        <f>IF(G6850="","",VLOOKUP(G6850,номенклатури!R:U,4,0))</f>
        <v/>
      </c>
      <c r="O6850" s="119" t="str">
        <f>IF(M6850="","",VLOOKUP(M6850,'14'!D:D,1,0))</f>
        <v/>
      </c>
    </row>
    <row r="6851" spans="1:15" ht="12.75" customHeight="1" x14ac:dyDescent="0.2">
      <c r="A6851" s="36" t="str">
        <f>'0'!$A$4</f>
        <v>………………..</v>
      </c>
      <c r="B6851" s="37">
        <f>'0'!$A$2</f>
        <v>46112</v>
      </c>
      <c r="C6851" s="37" t="s">
        <v>1243</v>
      </c>
      <c r="D6851" s="119" t="str">
        <f>IF(G6851="","",VLOOKUP(G6851,номенклатури!R:T,2,0))</f>
        <v/>
      </c>
      <c r="E6851" s="333" t="str">
        <f>IF(G6851="","",VLOOKUP(G6851,номенклатури!R:T,3,0))</f>
        <v/>
      </c>
      <c r="F6851" s="159" t="str">
        <f>IF(G6851="","",IF(ISERROR(VLOOKUP(G6851,номенклатури!V:V,1,0)),E6851*H6851,E6851*I6851))</f>
        <v/>
      </c>
      <c r="G6851" s="14"/>
      <c r="H6851" s="15"/>
      <c r="I6851" s="15"/>
      <c r="J6851" s="15"/>
      <c r="K6851" s="15"/>
      <c r="L6851" s="217"/>
      <c r="M6851" s="22"/>
      <c r="N6851" s="119" t="str">
        <f>IF(G6851="","",VLOOKUP(G6851,номенклатури!R:U,4,0))</f>
        <v/>
      </c>
      <c r="O6851" s="119" t="str">
        <f>IF(M6851="","",VLOOKUP(M6851,'14'!D:D,1,0))</f>
        <v/>
      </c>
    </row>
    <row r="6852" spans="1:15" ht="12.75" customHeight="1" x14ac:dyDescent="0.2">
      <c r="A6852" s="36" t="str">
        <f>'0'!$A$4</f>
        <v>………………..</v>
      </c>
      <c r="B6852" s="37">
        <f>'0'!$A$2</f>
        <v>46112</v>
      </c>
      <c r="C6852" s="37" t="s">
        <v>1243</v>
      </c>
      <c r="D6852" s="119" t="str">
        <f>IF(G6852="","",VLOOKUP(G6852,номенклатури!R:T,2,0))</f>
        <v/>
      </c>
      <c r="E6852" s="333" t="str">
        <f>IF(G6852="","",VLOOKUP(G6852,номенклатури!R:T,3,0))</f>
        <v/>
      </c>
      <c r="F6852" s="159" t="str">
        <f>IF(G6852="","",IF(ISERROR(VLOOKUP(G6852,номенклатури!V:V,1,0)),E6852*H6852,E6852*I6852))</f>
        <v/>
      </c>
      <c r="G6852" s="14"/>
      <c r="H6852" s="15"/>
      <c r="I6852" s="15"/>
      <c r="J6852" s="15"/>
      <c r="K6852" s="15"/>
      <c r="L6852" s="217"/>
      <c r="M6852" s="22"/>
      <c r="N6852" s="119" t="str">
        <f>IF(G6852="","",VLOOKUP(G6852,номенклатури!R:U,4,0))</f>
        <v/>
      </c>
      <c r="O6852" s="119" t="str">
        <f>IF(M6852="","",VLOOKUP(M6852,'14'!D:D,1,0))</f>
        <v/>
      </c>
    </row>
    <row r="6853" spans="1:15" ht="12.75" customHeight="1" x14ac:dyDescent="0.2">
      <c r="A6853" s="36" t="str">
        <f>'0'!$A$4</f>
        <v>………………..</v>
      </c>
      <c r="B6853" s="37">
        <f>'0'!$A$2</f>
        <v>46112</v>
      </c>
      <c r="C6853" s="37" t="s">
        <v>1243</v>
      </c>
      <c r="D6853" s="119" t="str">
        <f>IF(G6853="","",VLOOKUP(G6853,номенклатури!R:T,2,0))</f>
        <v/>
      </c>
      <c r="E6853" s="333" t="str">
        <f>IF(G6853="","",VLOOKUP(G6853,номенклатури!R:T,3,0))</f>
        <v/>
      </c>
      <c r="F6853" s="159" t="str">
        <f>IF(G6853="","",IF(ISERROR(VLOOKUP(G6853,номенклатури!V:V,1,0)),E6853*H6853,E6853*I6853))</f>
        <v/>
      </c>
      <c r="G6853" s="14"/>
      <c r="H6853" s="15"/>
      <c r="I6853" s="15"/>
      <c r="J6853" s="15"/>
      <c r="K6853" s="15"/>
      <c r="L6853" s="217"/>
      <c r="M6853" s="22"/>
      <c r="N6853" s="119" t="str">
        <f>IF(G6853="","",VLOOKUP(G6853,номенклатури!R:U,4,0))</f>
        <v/>
      </c>
      <c r="O6853" s="119" t="str">
        <f>IF(M6853="","",VLOOKUP(M6853,'14'!D:D,1,0))</f>
        <v/>
      </c>
    </row>
    <row r="6854" spans="1:15" ht="12.75" customHeight="1" x14ac:dyDescent="0.2">
      <c r="A6854" s="36" t="str">
        <f>'0'!$A$4</f>
        <v>………………..</v>
      </c>
      <c r="B6854" s="37">
        <f>'0'!$A$2</f>
        <v>46112</v>
      </c>
      <c r="C6854" s="37" t="s">
        <v>1243</v>
      </c>
      <c r="D6854" s="119" t="str">
        <f>IF(G6854="","",VLOOKUP(G6854,номенклатури!R:T,2,0))</f>
        <v/>
      </c>
      <c r="E6854" s="333" t="str">
        <f>IF(G6854="","",VLOOKUP(G6854,номенклатури!R:T,3,0))</f>
        <v/>
      </c>
      <c r="F6854" s="159" t="str">
        <f>IF(G6854="","",IF(ISERROR(VLOOKUP(G6854,номенклатури!V:V,1,0)),E6854*H6854,E6854*I6854))</f>
        <v/>
      </c>
      <c r="G6854" s="14"/>
      <c r="H6854" s="15"/>
      <c r="I6854" s="15"/>
      <c r="J6854" s="15"/>
      <c r="K6854" s="15"/>
      <c r="L6854" s="217"/>
      <c r="M6854" s="22"/>
      <c r="N6854" s="119" t="str">
        <f>IF(G6854="","",VLOOKUP(G6854,номенклатури!R:U,4,0))</f>
        <v/>
      </c>
      <c r="O6854" s="119" t="str">
        <f>IF(M6854="","",VLOOKUP(M6854,'14'!D:D,1,0))</f>
        <v/>
      </c>
    </row>
    <row r="6855" spans="1:15" ht="12.75" customHeight="1" x14ac:dyDescent="0.2">
      <c r="A6855" s="36" t="str">
        <f>'0'!$A$4</f>
        <v>………………..</v>
      </c>
      <c r="B6855" s="37">
        <f>'0'!$A$2</f>
        <v>46112</v>
      </c>
      <c r="C6855" s="37" t="s">
        <v>1243</v>
      </c>
      <c r="D6855" s="119" t="str">
        <f>IF(G6855="","",VLOOKUP(G6855,номенклатури!R:T,2,0))</f>
        <v/>
      </c>
      <c r="E6855" s="333" t="str">
        <f>IF(G6855="","",VLOOKUP(G6855,номенклатури!R:T,3,0))</f>
        <v/>
      </c>
      <c r="F6855" s="159" t="str">
        <f>IF(G6855="","",IF(ISERROR(VLOOKUP(G6855,номенклатури!V:V,1,0)),E6855*H6855,E6855*I6855))</f>
        <v/>
      </c>
      <c r="G6855" s="14"/>
      <c r="H6855" s="15"/>
      <c r="I6855" s="15"/>
      <c r="J6855" s="15"/>
      <c r="K6855" s="15"/>
      <c r="L6855" s="217"/>
      <c r="M6855" s="22"/>
      <c r="N6855" s="119" t="str">
        <f>IF(G6855="","",VLOOKUP(G6855,номенклатури!R:U,4,0))</f>
        <v/>
      </c>
      <c r="O6855" s="119" t="str">
        <f>IF(M6855="","",VLOOKUP(M6855,'14'!D:D,1,0))</f>
        <v/>
      </c>
    </row>
    <row r="6856" spans="1:15" ht="12.75" customHeight="1" x14ac:dyDescent="0.2">
      <c r="A6856" s="36" t="str">
        <f>'0'!$A$4</f>
        <v>………………..</v>
      </c>
      <c r="B6856" s="37">
        <f>'0'!$A$2</f>
        <v>46112</v>
      </c>
      <c r="C6856" s="37" t="s">
        <v>1243</v>
      </c>
      <c r="D6856" s="119" t="str">
        <f>IF(G6856="","",VLOOKUP(G6856,номенклатури!R:T,2,0))</f>
        <v/>
      </c>
      <c r="E6856" s="333" t="str">
        <f>IF(G6856="","",VLOOKUP(G6856,номенклатури!R:T,3,0))</f>
        <v/>
      </c>
      <c r="F6856" s="159" t="str">
        <f>IF(G6856="","",IF(ISERROR(VLOOKUP(G6856,номенклатури!V:V,1,0)),E6856*H6856,E6856*I6856))</f>
        <v/>
      </c>
      <c r="G6856" s="14"/>
      <c r="H6856" s="15"/>
      <c r="I6856" s="15"/>
      <c r="J6856" s="15"/>
      <c r="K6856" s="15"/>
      <c r="L6856" s="217"/>
      <c r="M6856" s="22"/>
      <c r="N6856" s="119" t="str">
        <f>IF(G6856="","",VLOOKUP(G6856,номенклатури!R:U,4,0))</f>
        <v/>
      </c>
      <c r="O6856" s="119" t="str">
        <f>IF(M6856="","",VLOOKUP(M6856,'14'!D:D,1,0))</f>
        <v/>
      </c>
    </row>
    <row r="6857" spans="1:15" ht="12.75" customHeight="1" x14ac:dyDescent="0.2">
      <c r="A6857" s="36" t="str">
        <f>'0'!$A$4</f>
        <v>………………..</v>
      </c>
      <c r="B6857" s="37">
        <f>'0'!$A$2</f>
        <v>46112</v>
      </c>
      <c r="C6857" s="37" t="s">
        <v>1243</v>
      </c>
      <c r="D6857" s="119" t="str">
        <f>IF(G6857="","",VLOOKUP(G6857,номенклатури!R:T,2,0))</f>
        <v/>
      </c>
      <c r="E6857" s="333" t="str">
        <f>IF(G6857="","",VLOOKUP(G6857,номенклатури!R:T,3,0))</f>
        <v/>
      </c>
      <c r="F6857" s="159" t="str">
        <f>IF(G6857="","",IF(ISERROR(VLOOKUP(G6857,номенклатури!V:V,1,0)),E6857*H6857,E6857*I6857))</f>
        <v/>
      </c>
      <c r="G6857" s="14"/>
      <c r="H6857" s="15"/>
      <c r="I6857" s="15"/>
      <c r="J6857" s="15"/>
      <c r="K6857" s="15"/>
      <c r="L6857" s="217"/>
      <c r="M6857" s="22"/>
      <c r="N6857" s="119" t="str">
        <f>IF(G6857="","",VLOOKUP(G6857,номенклатури!R:U,4,0))</f>
        <v/>
      </c>
      <c r="O6857" s="119" t="str">
        <f>IF(M6857="","",VLOOKUP(M6857,'14'!D:D,1,0))</f>
        <v/>
      </c>
    </row>
    <row r="6858" spans="1:15" ht="12.75" customHeight="1" x14ac:dyDescent="0.2">
      <c r="A6858" s="36" t="str">
        <f>'0'!$A$4</f>
        <v>………………..</v>
      </c>
      <c r="B6858" s="37">
        <f>'0'!$A$2</f>
        <v>46112</v>
      </c>
      <c r="C6858" s="37" t="s">
        <v>1243</v>
      </c>
      <c r="D6858" s="119" t="str">
        <f>IF(G6858="","",VLOOKUP(G6858,номенклатури!R:T,2,0))</f>
        <v/>
      </c>
      <c r="E6858" s="333" t="str">
        <f>IF(G6858="","",VLOOKUP(G6858,номенклатури!R:T,3,0))</f>
        <v/>
      </c>
      <c r="F6858" s="159" t="str">
        <f>IF(G6858="","",IF(ISERROR(VLOOKUP(G6858,номенклатури!V:V,1,0)),E6858*H6858,E6858*I6858))</f>
        <v/>
      </c>
      <c r="G6858" s="14"/>
      <c r="H6858" s="15"/>
      <c r="I6858" s="15"/>
      <c r="J6858" s="15"/>
      <c r="K6858" s="15"/>
      <c r="L6858" s="217"/>
      <c r="M6858" s="22"/>
      <c r="N6858" s="119" t="str">
        <f>IF(G6858="","",VLOOKUP(G6858,номенклатури!R:U,4,0))</f>
        <v/>
      </c>
      <c r="O6858" s="119" t="str">
        <f>IF(M6858="","",VLOOKUP(M6858,'14'!D:D,1,0))</f>
        <v/>
      </c>
    </row>
    <row r="6859" spans="1:15" ht="12.75" customHeight="1" x14ac:dyDescent="0.2">
      <c r="A6859" s="36" t="str">
        <f>'0'!$A$4</f>
        <v>………………..</v>
      </c>
      <c r="B6859" s="37">
        <f>'0'!$A$2</f>
        <v>46112</v>
      </c>
      <c r="C6859" s="37" t="s">
        <v>1243</v>
      </c>
      <c r="D6859" s="119" t="str">
        <f>IF(G6859="","",VLOOKUP(G6859,номенклатури!R:T,2,0))</f>
        <v/>
      </c>
      <c r="E6859" s="333" t="str">
        <f>IF(G6859="","",VLOOKUP(G6859,номенклатури!R:T,3,0))</f>
        <v/>
      </c>
      <c r="F6859" s="159" t="str">
        <f>IF(G6859="","",IF(ISERROR(VLOOKUP(G6859,номенклатури!V:V,1,0)),E6859*H6859,E6859*I6859))</f>
        <v/>
      </c>
      <c r="G6859" s="14"/>
      <c r="H6859" s="15"/>
      <c r="I6859" s="15"/>
      <c r="J6859" s="15"/>
      <c r="K6859" s="15"/>
      <c r="L6859" s="217"/>
      <c r="M6859" s="22"/>
      <c r="N6859" s="119" t="str">
        <f>IF(G6859="","",VLOOKUP(G6859,номенклатури!R:U,4,0))</f>
        <v/>
      </c>
      <c r="O6859" s="119" t="str">
        <f>IF(M6859="","",VLOOKUP(M6859,'14'!D:D,1,0))</f>
        <v/>
      </c>
    </row>
    <row r="6860" spans="1:15" ht="12.75" customHeight="1" x14ac:dyDescent="0.2">
      <c r="A6860" s="36" t="str">
        <f>'0'!$A$4</f>
        <v>………………..</v>
      </c>
      <c r="B6860" s="37">
        <f>'0'!$A$2</f>
        <v>46112</v>
      </c>
      <c r="C6860" s="37" t="s">
        <v>1243</v>
      </c>
      <c r="D6860" s="119" t="str">
        <f>IF(G6860="","",VLOOKUP(G6860,номенклатури!R:T,2,0))</f>
        <v/>
      </c>
      <c r="E6860" s="333" t="str">
        <f>IF(G6860="","",VLOOKUP(G6860,номенклатури!R:T,3,0))</f>
        <v/>
      </c>
      <c r="F6860" s="159" t="str">
        <f>IF(G6860="","",IF(ISERROR(VLOOKUP(G6860,номенклатури!V:V,1,0)),E6860*H6860,E6860*I6860))</f>
        <v/>
      </c>
      <c r="G6860" s="14"/>
      <c r="H6860" s="15"/>
      <c r="I6860" s="15"/>
      <c r="J6860" s="15"/>
      <c r="K6860" s="15"/>
      <c r="L6860" s="217"/>
      <c r="M6860" s="22"/>
      <c r="N6860" s="119" t="str">
        <f>IF(G6860="","",VLOOKUP(G6860,номенклатури!R:U,4,0))</f>
        <v/>
      </c>
      <c r="O6860" s="119" t="str">
        <f>IF(M6860="","",VLOOKUP(M6860,'14'!D:D,1,0))</f>
        <v/>
      </c>
    </row>
    <row r="6861" spans="1:15" ht="12.75" customHeight="1" x14ac:dyDescent="0.2">
      <c r="A6861" s="36" t="str">
        <f>'0'!$A$4</f>
        <v>………………..</v>
      </c>
      <c r="B6861" s="37">
        <f>'0'!$A$2</f>
        <v>46112</v>
      </c>
      <c r="C6861" s="37" t="s">
        <v>1243</v>
      </c>
      <c r="D6861" s="119" t="str">
        <f>IF(G6861="","",VLOOKUP(G6861,номенклатури!R:T,2,0))</f>
        <v/>
      </c>
      <c r="E6861" s="333" t="str">
        <f>IF(G6861="","",VLOOKUP(G6861,номенклатури!R:T,3,0))</f>
        <v/>
      </c>
      <c r="F6861" s="159" t="str">
        <f>IF(G6861="","",IF(ISERROR(VLOOKUP(G6861,номенклатури!V:V,1,0)),E6861*H6861,E6861*I6861))</f>
        <v/>
      </c>
      <c r="G6861" s="14"/>
      <c r="H6861" s="15"/>
      <c r="I6861" s="15"/>
      <c r="J6861" s="15"/>
      <c r="K6861" s="15"/>
      <c r="L6861" s="217"/>
      <c r="M6861" s="22"/>
      <c r="N6861" s="119" t="str">
        <f>IF(G6861="","",VLOOKUP(G6861,номенклатури!R:U,4,0))</f>
        <v/>
      </c>
      <c r="O6861" s="119" t="str">
        <f>IF(M6861="","",VLOOKUP(M6861,'14'!D:D,1,0))</f>
        <v/>
      </c>
    </row>
    <row r="6862" spans="1:15" ht="12.75" customHeight="1" x14ac:dyDescent="0.2">
      <c r="A6862" s="36" t="str">
        <f>'0'!$A$4</f>
        <v>………………..</v>
      </c>
      <c r="B6862" s="37">
        <f>'0'!$A$2</f>
        <v>46112</v>
      </c>
      <c r="C6862" s="37" t="s">
        <v>1243</v>
      </c>
      <c r="D6862" s="119" t="str">
        <f>IF(G6862="","",VLOOKUP(G6862,номенклатури!R:T,2,0))</f>
        <v/>
      </c>
      <c r="E6862" s="333" t="str">
        <f>IF(G6862="","",VLOOKUP(G6862,номенклатури!R:T,3,0))</f>
        <v/>
      </c>
      <c r="F6862" s="159" t="str">
        <f>IF(G6862="","",IF(ISERROR(VLOOKUP(G6862,номенклатури!V:V,1,0)),E6862*H6862,E6862*I6862))</f>
        <v/>
      </c>
      <c r="G6862" s="14"/>
      <c r="H6862" s="15"/>
      <c r="I6862" s="15"/>
      <c r="J6862" s="15"/>
      <c r="K6862" s="15"/>
      <c r="L6862" s="217"/>
      <c r="M6862" s="22"/>
      <c r="N6862" s="119" t="str">
        <f>IF(G6862="","",VLOOKUP(G6862,номенклатури!R:U,4,0))</f>
        <v/>
      </c>
      <c r="O6862" s="119" t="str">
        <f>IF(M6862="","",VLOOKUP(M6862,'14'!D:D,1,0))</f>
        <v/>
      </c>
    </row>
    <row r="6863" spans="1:15" ht="12.75" customHeight="1" x14ac:dyDescent="0.2">
      <c r="A6863" s="36" t="str">
        <f>'0'!$A$4</f>
        <v>………………..</v>
      </c>
      <c r="B6863" s="37">
        <f>'0'!$A$2</f>
        <v>46112</v>
      </c>
      <c r="C6863" s="37" t="s">
        <v>1243</v>
      </c>
      <c r="D6863" s="119" t="str">
        <f>IF(G6863="","",VLOOKUP(G6863,номенклатури!R:T,2,0))</f>
        <v/>
      </c>
      <c r="E6863" s="333" t="str">
        <f>IF(G6863="","",VLOOKUP(G6863,номенклатури!R:T,3,0))</f>
        <v/>
      </c>
      <c r="F6863" s="159" t="str">
        <f>IF(G6863="","",IF(ISERROR(VLOOKUP(G6863,номенклатури!V:V,1,0)),E6863*H6863,E6863*I6863))</f>
        <v/>
      </c>
      <c r="G6863" s="14"/>
      <c r="H6863" s="15"/>
      <c r="I6863" s="15"/>
      <c r="J6863" s="15"/>
      <c r="K6863" s="15"/>
      <c r="L6863" s="217"/>
      <c r="M6863" s="22"/>
      <c r="N6863" s="119" t="str">
        <f>IF(G6863="","",VLOOKUP(G6863,номенклатури!R:U,4,0))</f>
        <v/>
      </c>
      <c r="O6863" s="119" t="str">
        <f>IF(M6863="","",VLOOKUP(M6863,'14'!D:D,1,0))</f>
        <v/>
      </c>
    </row>
    <row r="6864" spans="1:15" ht="12.75" customHeight="1" x14ac:dyDescent="0.2">
      <c r="A6864" s="36" t="str">
        <f>'0'!$A$4</f>
        <v>………………..</v>
      </c>
      <c r="B6864" s="37">
        <f>'0'!$A$2</f>
        <v>46112</v>
      </c>
      <c r="C6864" s="37" t="s">
        <v>1243</v>
      </c>
      <c r="D6864" s="119" t="str">
        <f>IF(G6864="","",VLOOKUP(G6864,номенклатури!R:T,2,0))</f>
        <v/>
      </c>
      <c r="E6864" s="333" t="str">
        <f>IF(G6864="","",VLOOKUP(G6864,номенклатури!R:T,3,0))</f>
        <v/>
      </c>
      <c r="F6864" s="159" t="str">
        <f>IF(G6864="","",IF(ISERROR(VLOOKUP(G6864,номенклатури!V:V,1,0)),E6864*H6864,E6864*I6864))</f>
        <v/>
      </c>
      <c r="G6864" s="14"/>
      <c r="H6864" s="15"/>
      <c r="I6864" s="15"/>
      <c r="J6864" s="15"/>
      <c r="K6864" s="15"/>
      <c r="L6864" s="217"/>
      <c r="M6864" s="22"/>
      <c r="N6864" s="119" t="str">
        <f>IF(G6864="","",VLOOKUP(G6864,номенклатури!R:U,4,0))</f>
        <v/>
      </c>
      <c r="O6864" s="119" t="str">
        <f>IF(M6864="","",VLOOKUP(M6864,'14'!D:D,1,0))</f>
        <v/>
      </c>
    </row>
    <row r="6865" spans="1:15" ht="12.75" customHeight="1" x14ac:dyDescent="0.2">
      <c r="A6865" s="36" t="str">
        <f>'0'!$A$4</f>
        <v>………………..</v>
      </c>
      <c r="B6865" s="37">
        <f>'0'!$A$2</f>
        <v>46112</v>
      </c>
      <c r="C6865" s="37" t="s">
        <v>1243</v>
      </c>
      <c r="D6865" s="119" t="str">
        <f>IF(G6865="","",VLOOKUP(G6865,номенклатури!R:T,2,0))</f>
        <v/>
      </c>
      <c r="E6865" s="333" t="str">
        <f>IF(G6865="","",VLOOKUP(G6865,номенклатури!R:T,3,0))</f>
        <v/>
      </c>
      <c r="F6865" s="159" t="str">
        <f>IF(G6865="","",IF(ISERROR(VLOOKUP(G6865,номенклатури!V:V,1,0)),E6865*H6865,E6865*I6865))</f>
        <v/>
      </c>
      <c r="G6865" s="14"/>
      <c r="H6865" s="15"/>
      <c r="I6865" s="15"/>
      <c r="J6865" s="15"/>
      <c r="K6865" s="15"/>
      <c r="L6865" s="217"/>
      <c r="M6865" s="22"/>
      <c r="N6865" s="119" t="str">
        <f>IF(G6865="","",VLOOKUP(G6865,номенклатури!R:U,4,0))</f>
        <v/>
      </c>
      <c r="O6865" s="119" t="str">
        <f>IF(M6865="","",VLOOKUP(M6865,'14'!D:D,1,0))</f>
        <v/>
      </c>
    </row>
    <row r="6866" spans="1:15" ht="12.75" customHeight="1" x14ac:dyDescent="0.2">
      <c r="A6866" s="36" t="str">
        <f>'0'!$A$4</f>
        <v>………………..</v>
      </c>
      <c r="B6866" s="37">
        <f>'0'!$A$2</f>
        <v>46112</v>
      </c>
      <c r="C6866" s="37" t="s">
        <v>1243</v>
      </c>
      <c r="D6866" s="119" t="str">
        <f>IF(G6866="","",VLOOKUP(G6866,номенклатури!R:T,2,0))</f>
        <v/>
      </c>
      <c r="E6866" s="333" t="str">
        <f>IF(G6866="","",VLOOKUP(G6866,номенклатури!R:T,3,0))</f>
        <v/>
      </c>
      <c r="F6866" s="159" t="str">
        <f>IF(G6866="","",IF(ISERROR(VLOOKUP(G6866,номенклатури!V:V,1,0)),E6866*H6866,E6866*I6866))</f>
        <v/>
      </c>
      <c r="G6866" s="14"/>
      <c r="H6866" s="15"/>
      <c r="I6866" s="15"/>
      <c r="J6866" s="15"/>
      <c r="K6866" s="15"/>
      <c r="L6866" s="217"/>
      <c r="M6866" s="22"/>
      <c r="N6866" s="119" t="str">
        <f>IF(G6866="","",VLOOKUP(G6866,номенклатури!R:U,4,0))</f>
        <v/>
      </c>
      <c r="O6866" s="119" t="str">
        <f>IF(M6866="","",VLOOKUP(M6866,'14'!D:D,1,0))</f>
        <v/>
      </c>
    </row>
    <row r="6867" spans="1:15" ht="12.75" customHeight="1" x14ac:dyDescent="0.2">
      <c r="A6867" s="36" t="str">
        <f>'0'!$A$4</f>
        <v>………………..</v>
      </c>
      <c r="B6867" s="37">
        <f>'0'!$A$2</f>
        <v>46112</v>
      </c>
      <c r="C6867" s="37" t="s">
        <v>1243</v>
      </c>
      <c r="D6867" s="119" t="str">
        <f>IF(G6867="","",VLOOKUP(G6867,номенклатури!R:T,2,0))</f>
        <v/>
      </c>
      <c r="E6867" s="333" t="str">
        <f>IF(G6867="","",VLOOKUP(G6867,номенклатури!R:T,3,0))</f>
        <v/>
      </c>
      <c r="F6867" s="159" t="str">
        <f>IF(G6867="","",IF(ISERROR(VLOOKUP(G6867,номенклатури!V:V,1,0)),E6867*H6867,E6867*I6867))</f>
        <v/>
      </c>
      <c r="G6867" s="14"/>
      <c r="H6867" s="15"/>
      <c r="I6867" s="15"/>
      <c r="J6867" s="15"/>
      <c r="K6867" s="15"/>
      <c r="L6867" s="217"/>
      <c r="M6867" s="22"/>
      <c r="N6867" s="119" t="str">
        <f>IF(G6867="","",VLOOKUP(G6867,номенклатури!R:U,4,0))</f>
        <v/>
      </c>
      <c r="O6867" s="119" t="str">
        <f>IF(M6867="","",VLOOKUP(M6867,'14'!D:D,1,0))</f>
        <v/>
      </c>
    </row>
    <row r="6868" spans="1:15" ht="12.75" customHeight="1" x14ac:dyDescent="0.2">
      <c r="A6868" s="36" t="str">
        <f>'0'!$A$4</f>
        <v>………………..</v>
      </c>
      <c r="B6868" s="37">
        <f>'0'!$A$2</f>
        <v>46112</v>
      </c>
      <c r="C6868" s="37" t="s">
        <v>1243</v>
      </c>
      <c r="D6868" s="119" t="str">
        <f>IF(G6868="","",VLOOKUP(G6868,номенклатури!R:T,2,0))</f>
        <v/>
      </c>
      <c r="E6868" s="333" t="str">
        <f>IF(G6868="","",VLOOKUP(G6868,номенклатури!R:T,3,0))</f>
        <v/>
      </c>
      <c r="F6868" s="159" t="str">
        <f>IF(G6868="","",IF(ISERROR(VLOOKUP(G6868,номенклатури!V:V,1,0)),E6868*H6868,E6868*I6868))</f>
        <v/>
      </c>
      <c r="G6868" s="14"/>
      <c r="H6868" s="15"/>
      <c r="I6868" s="15"/>
      <c r="J6868" s="15"/>
      <c r="K6868" s="15"/>
      <c r="L6868" s="217"/>
      <c r="M6868" s="22"/>
      <c r="N6868" s="119" t="str">
        <f>IF(G6868="","",VLOOKUP(G6868,номенклатури!R:U,4,0))</f>
        <v/>
      </c>
      <c r="O6868" s="119" t="str">
        <f>IF(M6868="","",VLOOKUP(M6868,'14'!D:D,1,0))</f>
        <v/>
      </c>
    </row>
    <row r="6869" spans="1:15" ht="12.75" customHeight="1" x14ac:dyDescent="0.2">
      <c r="A6869" s="36" t="str">
        <f>'0'!$A$4</f>
        <v>………………..</v>
      </c>
      <c r="B6869" s="37">
        <f>'0'!$A$2</f>
        <v>46112</v>
      </c>
      <c r="C6869" s="37" t="s">
        <v>1243</v>
      </c>
      <c r="D6869" s="119" t="str">
        <f>IF(G6869="","",VLOOKUP(G6869,номенклатури!R:T,2,0))</f>
        <v/>
      </c>
      <c r="E6869" s="333" t="str">
        <f>IF(G6869="","",VLOOKUP(G6869,номенклатури!R:T,3,0))</f>
        <v/>
      </c>
      <c r="F6869" s="159" t="str">
        <f>IF(G6869="","",IF(ISERROR(VLOOKUP(G6869,номенклатури!V:V,1,0)),E6869*H6869,E6869*I6869))</f>
        <v/>
      </c>
      <c r="G6869" s="14"/>
      <c r="H6869" s="15"/>
      <c r="I6869" s="15"/>
      <c r="J6869" s="15"/>
      <c r="K6869" s="15"/>
      <c r="L6869" s="217"/>
      <c r="M6869" s="22"/>
      <c r="N6869" s="119" t="str">
        <f>IF(G6869="","",VLOOKUP(G6869,номенклатури!R:U,4,0))</f>
        <v/>
      </c>
      <c r="O6869" s="119" t="str">
        <f>IF(M6869="","",VLOOKUP(M6869,'14'!D:D,1,0))</f>
        <v/>
      </c>
    </row>
    <row r="6870" spans="1:15" ht="12.75" customHeight="1" x14ac:dyDescent="0.2">
      <c r="A6870" s="36" t="str">
        <f>'0'!$A$4</f>
        <v>………………..</v>
      </c>
      <c r="B6870" s="37">
        <f>'0'!$A$2</f>
        <v>46112</v>
      </c>
      <c r="C6870" s="37" t="s">
        <v>1243</v>
      </c>
      <c r="D6870" s="119" t="str">
        <f>IF(G6870="","",VLOOKUP(G6870,номенклатури!R:T,2,0))</f>
        <v/>
      </c>
      <c r="E6870" s="333" t="str">
        <f>IF(G6870="","",VLOOKUP(G6870,номенклатури!R:T,3,0))</f>
        <v/>
      </c>
      <c r="F6870" s="159" t="str">
        <f>IF(G6870="","",IF(ISERROR(VLOOKUP(G6870,номенклатури!V:V,1,0)),E6870*H6870,E6870*I6870))</f>
        <v/>
      </c>
      <c r="G6870" s="14"/>
      <c r="H6870" s="15"/>
      <c r="I6870" s="15"/>
      <c r="J6870" s="15"/>
      <c r="K6870" s="15"/>
      <c r="L6870" s="217"/>
      <c r="M6870" s="22"/>
      <c r="N6870" s="119" t="str">
        <f>IF(G6870="","",VLOOKUP(G6870,номенклатури!R:U,4,0))</f>
        <v/>
      </c>
      <c r="O6870" s="119" t="str">
        <f>IF(M6870="","",VLOOKUP(M6870,'14'!D:D,1,0))</f>
        <v/>
      </c>
    </row>
    <row r="6871" spans="1:15" ht="12.75" customHeight="1" x14ac:dyDescent="0.2">
      <c r="A6871" s="36" t="str">
        <f>'0'!$A$4</f>
        <v>………………..</v>
      </c>
      <c r="B6871" s="37">
        <f>'0'!$A$2</f>
        <v>46112</v>
      </c>
      <c r="C6871" s="37" t="s">
        <v>1243</v>
      </c>
      <c r="D6871" s="119" t="str">
        <f>IF(G6871="","",VLOOKUP(G6871,номенклатури!R:T,2,0))</f>
        <v/>
      </c>
      <c r="E6871" s="333" t="str">
        <f>IF(G6871="","",VLOOKUP(G6871,номенклатури!R:T,3,0))</f>
        <v/>
      </c>
      <c r="F6871" s="159" t="str">
        <f>IF(G6871="","",IF(ISERROR(VLOOKUP(G6871,номенклатури!V:V,1,0)),E6871*H6871,E6871*I6871))</f>
        <v/>
      </c>
      <c r="G6871" s="14"/>
      <c r="H6871" s="15"/>
      <c r="I6871" s="15"/>
      <c r="J6871" s="15"/>
      <c r="K6871" s="15"/>
      <c r="L6871" s="217"/>
      <c r="M6871" s="22"/>
      <c r="N6871" s="119" t="str">
        <f>IF(G6871="","",VLOOKUP(G6871,номенклатури!R:U,4,0))</f>
        <v/>
      </c>
      <c r="O6871" s="119" t="str">
        <f>IF(M6871="","",VLOOKUP(M6871,'14'!D:D,1,0))</f>
        <v/>
      </c>
    </row>
    <row r="6872" spans="1:15" ht="12.75" customHeight="1" x14ac:dyDescent="0.2">
      <c r="A6872" s="36" t="str">
        <f>'0'!$A$4</f>
        <v>………………..</v>
      </c>
      <c r="B6872" s="37">
        <f>'0'!$A$2</f>
        <v>46112</v>
      </c>
      <c r="C6872" s="37" t="s">
        <v>1243</v>
      </c>
      <c r="D6872" s="119" t="str">
        <f>IF(G6872="","",VLOOKUP(G6872,номенклатури!R:T,2,0))</f>
        <v/>
      </c>
      <c r="E6872" s="333" t="str">
        <f>IF(G6872="","",VLOOKUP(G6872,номенклатури!R:T,3,0))</f>
        <v/>
      </c>
      <c r="F6872" s="159" t="str">
        <f>IF(G6872="","",IF(ISERROR(VLOOKUP(G6872,номенклатури!V:V,1,0)),E6872*H6872,E6872*I6872))</f>
        <v/>
      </c>
      <c r="G6872" s="14"/>
      <c r="H6872" s="15"/>
      <c r="I6872" s="15"/>
      <c r="J6872" s="15"/>
      <c r="K6872" s="15"/>
      <c r="L6872" s="217"/>
      <c r="M6872" s="22"/>
      <c r="N6872" s="119" t="str">
        <f>IF(G6872="","",VLOOKUP(G6872,номенклатури!R:U,4,0))</f>
        <v/>
      </c>
      <c r="O6872" s="119" t="str">
        <f>IF(M6872="","",VLOOKUP(M6872,'14'!D:D,1,0))</f>
        <v/>
      </c>
    </row>
    <row r="6873" spans="1:15" ht="12.75" customHeight="1" x14ac:dyDescent="0.2">
      <c r="A6873" s="36" t="str">
        <f>'0'!$A$4</f>
        <v>………………..</v>
      </c>
      <c r="B6873" s="37">
        <f>'0'!$A$2</f>
        <v>46112</v>
      </c>
      <c r="C6873" s="37" t="s">
        <v>1243</v>
      </c>
      <c r="D6873" s="119" t="str">
        <f>IF(G6873="","",VLOOKUP(G6873,номенклатури!R:T,2,0))</f>
        <v/>
      </c>
      <c r="E6873" s="333" t="str">
        <f>IF(G6873="","",VLOOKUP(G6873,номенклатури!R:T,3,0))</f>
        <v/>
      </c>
      <c r="F6873" s="159" t="str">
        <f>IF(G6873="","",IF(ISERROR(VLOOKUP(G6873,номенклатури!V:V,1,0)),E6873*H6873,E6873*I6873))</f>
        <v/>
      </c>
      <c r="G6873" s="14"/>
      <c r="H6873" s="15"/>
      <c r="I6873" s="15"/>
      <c r="J6873" s="15"/>
      <c r="K6873" s="15"/>
      <c r="L6873" s="217"/>
      <c r="M6873" s="22"/>
      <c r="N6873" s="119" t="str">
        <f>IF(G6873="","",VLOOKUP(G6873,номенклатури!R:U,4,0))</f>
        <v/>
      </c>
      <c r="O6873" s="119" t="str">
        <f>IF(M6873="","",VLOOKUP(M6873,'14'!D:D,1,0))</f>
        <v/>
      </c>
    </row>
    <row r="6874" spans="1:15" ht="12.75" customHeight="1" x14ac:dyDescent="0.2">
      <c r="A6874" s="36" t="str">
        <f>'0'!$A$4</f>
        <v>………………..</v>
      </c>
      <c r="B6874" s="37">
        <f>'0'!$A$2</f>
        <v>46112</v>
      </c>
      <c r="C6874" s="37" t="s">
        <v>1243</v>
      </c>
      <c r="D6874" s="119" t="str">
        <f>IF(G6874="","",VLOOKUP(G6874,номенклатури!R:T,2,0))</f>
        <v/>
      </c>
      <c r="E6874" s="333" t="str">
        <f>IF(G6874="","",VLOOKUP(G6874,номенклатури!R:T,3,0))</f>
        <v/>
      </c>
      <c r="F6874" s="159" t="str">
        <f>IF(G6874="","",IF(ISERROR(VLOOKUP(G6874,номенклатури!V:V,1,0)),E6874*H6874,E6874*I6874))</f>
        <v/>
      </c>
      <c r="G6874" s="14"/>
      <c r="H6874" s="15"/>
      <c r="I6874" s="15"/>
      <c r="J6874" s="15"/>
      <c r="K6874" s="15"/>
      <c r="L6874" s="217"/>
      <c r="M6874" s="22"/>
      <c r="N6874" s="119" t="str">
        <f>IF(G6874="","",VLOOKUP(G6874,номенклатури!R:U,4,0))</f>
        <v/>
      </c>
      <c r="O6874" s="119" t="str">
        <f>IF(M6874="","",VLOOKUP(M6874,'14'!D:D,1,0))</f>
        <v/>
      </c>
    </row>
    <row r="6875" spans="1:15" ht="12.75" customHeight="1" x14ac:dyDescent="0.2">
      <c r="A6875" s="36" t="str">
        <f>'0'!$A$4</f>
        <v>………………..</v>
      </c>
      <c r="B6875" s="37">
        <f>'0'!$A$2</f>
        <v>46112</v>
      </c>
      <c r="C6875" s="37" t="s">
        <v>1243</v>
      </c>
      <c r="D6875" s="119" t="str">
        <f>IF(G6875="","",VLOOKUP(G6875,номенклатури!R:T,2,0))</f>
        <v/>
      </c>
      <c r="E6875" s="333" t="str">
        <f>IF(G6875="","",VLOOKUP(G6875,номенклатури!R:T,3,0))</f>
        <v/>
      </c>
      <c r="F6875" s="159" t="str">
        <f>IF(G6875="","",IF(ISERROR(VLOOKUP(G6875,номенклатури!V:V,1,0)),E6875*H6875,E6875*I6875))</f>
        <v/>
      </c>
      <c r="G6875" s="14"/>
      <c r="H6875" s="15"/>
      <c r="I6875" s="15"/>
      <c r="J6875" s="15"/>
      <c r="K6875" s="15"/>
      <c r="L6875" s="217"/>
      <c r="M6875" s="22"/>
      <c r="N6875" s="119" t="str">
        <f>IF(G6875="","",VLOOKUP(G6875,номенклатури!R:U,4,0))</f>
        <v/>
      </c>
      <c r="O6875" s="119" t="str">
        <f>IF(M6875="","",VLOOKUP(M6875,'14'!D:D,1,0))</f>
        <v/>
      </c>
    </row>
    <row r="6876" spans="1:15" ht="12.75" customHeight="1" x14ac:dyDescent="0.2">
      <c r="A6876" s="36" t="str">
        <f>'0'!$A$4</f>
        <v>………………..</v>
      </c>
      <c r="B6876" s="37">
        <f>'0'!$A$2</f>
        <v>46112</v>
      </c>
      <c r="C6876" s="37" t="s">
        <v>1243</v>
      </c>
      <c r="D6876" s="119" t="str">
        <f>IF(G6876="","",VLOOKUP(G6876,номенклатури!R:T,2,0))</f>
        <v/>
      </c>
      <c r="E6876" s="333" t="str">
        <f>IF(G6876="","",VLOOKUP(G6876,номенклатури!R:T,3,0))</f>
        <v/>
      </c>
      <c r="F6876" s="159" t="str">
        <f>IF(G6876="","",IF(ISERROR(VLOOKUP(G6876,номенклатури!V:V,1,0)),E6876*H6876,E6876*I6876))</f>
        <v/>
      </c>
      <c r="G6876" s="14"/>
      <c r="H6876" s="15"/>
      <c r="I6876" s="15"/>
      <c r="J6876" s="15"/>
      <c r="K6876" s="15"/>
      <c r="L6876" s="217"/>
      <c r="M6876" s="22"/>
      <c r="N6876" s="119" t="str">
        <f>IF(G6876="","",VLOOKUP(G6876,номенклатури!R:U,4,0))</f>
        <v/>
      </c>
      <c r="O6876" s="119" t="str">
        <f>IF(M6876="","",VLOOKUP(M6876,'14'!D:D,1,0))</f>
        <v/>
      </c>
    </row>
    <row r="6877" spans="1:15" ht="12.75" customHeight="1" x14ac:dyDescent="0.2">
      <c r="A6877" s="36" t="str">
        <f>'0'!$A$4</f>
        <v>………………..</v>
      </c>
      <c r="B6877" s="37">
        <f>'0'!$A$2</f>
        <v>46112</v>
      </c>
      <c r="C6877" s="37" t="s">
        <v>1243</v>
      </c>
      <c r="D6877" s="119" t="str">
        <f>IF(G6877="","",VLOOKUP(G6877,номенклатури!R:T,2,0))</f>
        <v/>
      </c>
      <c r="E6877" s="333" t="str">
        <f>IF(G6877="","",VLOOKUP(G6877,номенклатури!R:T,3,0))</f>
        <v/>
      </c>
      <c r="F6877" s="159" t="str">
        <f>IF(G6877="","",IF(ISERROR(VLOOKUP(G6877,номенклатури!V:V,1,0)),E6877*H6877,E6877*I6877))</f>
        <v/>
      </c>
      <c r="G6877" s="14"/>
      <c r="H6877" s="15"/>
      <c r="I6877" s="15"/>
      <c r="J6877" s="15"/>
      <c r="K6877" s="15"/>
      <c r="L6877" s="217"/>
      <c r="M6877" s="22"/>
      <c r="N6877" s="119" t="str">
        <f>IF(G6877="","",VLOOKUP(G6877,номенклатури!R:U,4,0))</f>
        <v/>
      </c>
      <c r="O6877" s="119" t="str">
        <f>IF(M6877="","",VLOOKUP(M6877,'14'!D:D,1,0))</f>
        <v/>
      </c>
    </row>
    <row r="6878" spans="1:15" ht="12.75" customHeight="1" x14ac:dyDescent="0.2">
      <c r="A6878" s="36" t="str">
        <f>'0'!$A$4</f>
        <v>………………..</v>
      </c>
      <c r="B6878" s="37">
        <f>'0'!$A$2</f>
        <v>46112</v>
      </c>
      <c r="C6878" s="37" t="s">
        <v>1243</v>
      </c>
      <c r="D6878" s="119" t="str">
        <f>IF(G6878="","",VLOOKUP(G6878,номенклатури!R:T,2,0))</f>
        <v/>
      </c>
      <c r="E6878" s="333" t="str">
        <f>IF(G6878="","",VLOOKUP(G6878,номенклатури!R:T,3,0))</f>
        <v/>
      </c>
      <c r="F6878" s="159" t="str">
        <f>IF(G6878="","",IF(ISERROR(VLOOKUP(G6878,номенклатури!V:V,1,0)),E6878*H6878,E6878*I6878))</f>
        <v/>
      </c>
      <c r="G6878" s="14"/>
      <c r="H6878" s="15"/>
      <c r="I6878" s="15"/>
      <c r="J6878" s="15"/>
      <c r="K6878" s="15"/>
      <c r="L6878" s="217"/>
      <c r="M6878" s="22"/>
      <c r="N6878" s="119" t="str">
        <f>IF(G6878="","",VLOOKUP(G6878,номенклатури!R:U,4,0))</f>
        <v/>
      </c>
      <c r="O6878" s="119" t="str">
        <f>IF(M6878="","",VLOOKUP(M6878,'14'!D:D,1,0))</f>
        <v/>
      </c>
    </row>
    <row r="6879" spans="1:15" ht="12.75" customHeight="1" x14ac:dyDescent="0.2">
      <c r="A6879" s="36" t="str">
        <f>'0'!$A$4</f>
        <v>………………..</v>
      </c>
      <c r="B6879" s="37">
        <f>'0'!$A$2</f>
        <v>46112</v>
      </c>
      <c r="C6879" s="37" t="s">
        <v>1243</v>
      </c>
      <c r="D6879" s="119" t="str">
        <f>IF(G6879="","",VLOOKUP(G6879,номенклатури!R:T,2,0))</f>
        <v/>
      </c>
      <c r="E6879" s="333" t="str">
        <f>IF(G6879="","",VLOOKUP(G6879,номенклатури!R:T,3,0))</f>
        <v/>
      </c>
      <c r="F6879" s="159" t="str">
        <f>IF(G6879="","",IF(ISERROR(VLOOKUP(G6879,номенклатури!V:V,1,0)),E6879*H6879,E6879*I6879))</f>
        <v/>
      </c>
      <c r="G6879" s="14"/>
      <c r="H6879" s="15"/>
      <c r="I6879" s="15"/>
      <c r="J6879" s="15"/>
      <c r="K6879" s="15"/>
      <c r="L6879" s="217"/>
      <c r="M6879" s="22"/>
      <c r="N6879" s="119" t="str">
        <f>IF(G6879="","",VLOOKUP(G6879,номенклатури!R:U,4,0))</f>
        <v/>
      </c>
      <c r="O6879" s="119" t="str">
        <f>IF(M6879="","",VLOOKUP(M6879,'14'!D:D,1,0))</f>
        <v/>
      </c>
    </row>
    <row r="6880" spans="1:15" ht="12.75" customHeight="1" x14ac:dyDescent="0.2">
      <c r="A6880" s="36" t="str">
        <f>'0'!$A$4</f>
        <v>………………..</v>
      </c>
      <c r="B6880" s="37">
        <f>'0'!$A$2</f>
        <v>46112</v>
      </c>
      <c r="C6880" s="37" t="s">
        <v>1243</v>
      </c>
      <c r="D6880" s="119" t="str">
        <f>IF(G6880="","",VLOOKUP(G6880,номенклатури!R:T,2,0))</f>
        <v/>
      </c>
      <c r="E6880" s="333" t="str">
        <f>IF(G6880="","",VLOOKUP(G6880,номенклатури!R:T,3,0))</f>
        <v/>
      </c>
      <c r="F6880" s="159" t="str">
        <f>IF(G6880="","",IF(ISERROR(VLOOKUP(G6880,номенклатури!V:V,1,0)),E6880*H6880,E6880*I6880))</f>
        <v/>
      </c>
      <c r="G6880" s="14"/>
      <c r="H6880" s="15"/>
      <c r="I6880" s="15"/>
      <c r="J6880" s="15"/>
      <c r="K6880" s="15"/>
      <c r="L6880" s="217"/>
      <c r="M6880" s="22"/>
      <c r="N6880" s="119" t="str">
        <f>IF(G6880="","",VLOOKUP(G6880,номенклатури!R:U,4,0))</f>
        <v/>
      </c>
      <c r="O6880" s="119" t="str">
        <f>IF(M6880="","",VLOOKUP(M6880,'14'!D:D,1,0))</f>
        <v/>
      </c>
    </row>
    <row r="6881" spans="1:15" ht="12.75" customHeight="1" x14ac:dyDescent="0.2">
      <c r="A6881" s="36" t="str">
        <f>'0'!$A$4</f>
        <v>………………..</v>
      </c>
      <c r="B6881" s="37">
        <f>'0'!$A$2</f>
        <v>46112</v>
      </c>
      <c r="C6881" s="37" t="s">
        <v>1243</v>
      </c>
      <c r="D6881" s="119" t="str">
        <f>IF(G6881="","",VLOOKUP(G6881,номенклатури!R:T,2,0))</f>
        <v/>
      </c>
      <c r="E6881" s="333" t="str">
        <f>IF(G6881="","",VLOOKUP(G6881,номенклатури!R:T,3,0))</f>
        <v/>
      </c>
      <c r="F6881" s="159" t="str">
        <f>IF(G6881="","",IF(ISERROR(VLOOKUP(G6881,номенклатури!V:V,1,0)),E6881*H6881,E6881*I6881))</f>
        <v/>
      </c>
      <c r="G6881" s="14"/>
      <c r="H6881" s="15"/>
      <c r="I6881" s="15"/>
      <c r="J6881" s="15"/>
      <c r="K6881" s="15"/>
      <c r="L6881" s="217"/>
      <c r="M6881" s="22"/>
      <c r="N6881" s="119" t="str">
        <f>IF(G6881="","",VLOOKUP(G6881,номенклатури!R:U,4,0))</f>
        <v/>
      </c>
      <c r="O6881" s="119" t="str">
        <f>IF(M6881="","",VLOOKUP(M6881,'14'!D:D,1,0))</f>
        <v/>
      </c>
    </row>
    <row r="6882" spans="1:15" ht="12.75" customHeight="1" x14ac:dyDescent="0.2">
      <c r="A6882" s="36" t="str">
        <f>'0'!$A$4</f>
        <v>………………..</v>
      </c>
      <c r="B6882" s="37">
        <f>'0'!$A$2</f>
        <v>46112</v>
      </c>
      <c r="C6882" s="37" t="s">
        <v>1243</v>
      </c>
      <c r="D6882" s="119" t="str">
        <f>IF(G6882="","",VLOOKUP(G6882,номенклатури!R:T,2,0))</f>
        <v/>
      </c>
      <c r="E6882" s="333" t="str">
        <f>IF(G6882="","",VLOOKUP(G6882,номенклатури!R:T,3,0))</f>
        <v/>
      </c>
      <c r="F6882" s="159" t="str">
        <f>IF(G6882="","",IF(ISERROR(VLOOKUP(G6882,номенклатури!V:V,1,0)),E6882*H6882,E6882*I6882))</f>
        <v/>
      </c>
      <c r="G6882" s="14"/>
      <c r="H6882" s="15"/>
      <c r="I6882" s="15"/>
      <c r="J6882" s="15"/>
      <c r="K6882" s="15"/>
      <c r="L6882" s="217"/>
      <c r="M6882" s="22"/>
      <c r="N6882" s="119" t="str">
        <f>IF(G6882="","",VLOOKUP(G6882,номенклатури!R:U,4,0))</f>
        <v/>
      </c>
      <c r="O6882" s="119" t="str">
        <f>IF(M6882="","",VLOOKUP(M6882,'14'!D:D,1,0))</f>
        <v/>
      </c>
    </row>
    <row r="6883" spans="1:15" ht="12.75" customHeight="1" x14ac:dyDescent="0.2">
      <c r="A6883" s="36" t="str">
        <f>'0'!$A$4</f>
        <v>………………..</v>
      </c>
      <c r="B6883" s="37">
        <f>'0'!$A$2</f>
        <v>46112</v>
      </c>
      <c r="C6883" s="37" t="s">
        <v>1243</v>
      </c>
      <c r="D6883" s="119" t="str">
        <f>IF(G6883="","",VLOOKUP(G6883,номенклатури!R:T,2,0))</f>
        <v/>
      </c>
      <c r="E6883" s="333" t="str">
        <f>IF(G6883="","",VLOOKUP(G6883,номенклатури!R:T,3,0))</f>
        <v/>
      </c>
      <c r="F6883" s="159" t="str">
        <f>IF(G6883="","",IF(ISERROR(VLOOKUP(G6883,номенклатури!V:V,1,0)),E6883*H6883,E6883*I6883))</f>
        <v/>
      </c>
      <c r="G6883" s="14"/>
      <c r="H6883" s="15"/>
      <c r="I6883" s="15"/>
      <c r="J6883" s="15"/>
      <c r="K6883" s="15"/>
      <c r="L6883" s="217"/>
      <c r="M6883" s="22"/>
      <c r="N6883" s="119" t="str">
        <f>IF(G6883="","",VLOOKUP(G6883,номенклатури!R:U,4,0))</f>
        <v/>
      </c>
      <c r="O6883" s="119" t="str">
        <f>IF(M6883="","",VLOOKUP(M6883,'14'!D:D,1,0))</f>
        <v/>
      </c>
    </row>
    <row r="6884" spans="1:15" ht="12.75" customHeight="1" x14ac:dyDescent="0.2">
      <c r="A6884" s="36" t="str">
        <f>'0'!$A$4</f>
        <v>………………..</v>
      </c>
      <c r="B6884" s="37">
        <f>'0'!$A$2</f>
        <v>46112</v>
      </c>
      <c r="C6884" s="37" t="s">
        <v>1243</v>
      </c>
      <c r="D6884" s="119" t="str">
        <f>IF(G6884="","",VLOOKUP(G6884,номенклатури!R:T,2,0))</f>
        <v/>
      </c>
      <c r="E6884" s="333" t="str">
        <f>IF(G6884="","",VLOOKUP(G6884,номенклатури!R:T,3,0))</f>
        <v/>
      </c>
      <c r="F6884" s="159" t="str">
        <f>IF(G6884="","",IF(ISERROR(VLOOKUP(G6884,номенклатури!V:V,1,0)),E6884*H6884,E6884*I6884))</f>
        <v/>
      </c>
      <c r="G6884" s="14"/>
      <c r="H6884" s="15"/>
      <c r="I6884" s="15"/>
      <c r="J6884" s="15"/>
      <c r="K6884" s="15"/>
      <c r="L6884" s="217"/>
      <c r="M6884" s="22"/>
      <c r="N6884" s="119" t="str">
        <f>IF(G6884="","",VLOOKUP(G6884,номенклатури!R:U,4,0))</f>
        <v/>
      </c>
      <c r="O6884" s="119" t="str">
        <f>IF(M6884="","",VLOOKUP(M6884,'14'!D:D,1,0))</f>
        <v/>
      </c>
    </row>
    <row r="6885" spans="1:15" ht="12.75" customHeight="1" x14ac:dyDescent="0.2">
      <c r="A6885" s="36" t="str">
        <f>'0'!$A$4</f>
        <v>………………..</v>
      </c>
      <c r="B6885" s="37">
        <f>'0'!$A$2</f>
        <v>46112</v>
      </c>
      <c r="C6885" s="37" t="s">
        <v>1243</v>
      </c>
      <c r="D6885" s="119" t="str">
        <f>IF(G6885="","",VLOOKUP(G6885,номенклатури!R:T,2,0))</f>
        <v/>
      </c>
      <c r="E6885" s="333" t="str">
        <f>IF(G6885="","",VLOOKUP(G6885,номенклатури!R:T,3,0))</f>
        <v/>
      </c>
      <c r="F6885" s="159" t="str">
        <f>IF(G6885="","",IF(ISERROR(VLOOKUP(G6885,номенклатури!V:V,1,0)),E6885*H6885,E6885*I6885))</f>
        <v/>
      </c>
      <c r="G6885" s="14"/>
      <c r="H6885" s="15"/>
      <c r="I6885" s="15"/>
      <c r="J6885" s="15"/>
      <c r="K6885" s="15"/>
      <c r="L6885" s="217"/>
      <c r="M6885" s="22"/>
      <c r="N6885" s="119" t="str">
        <f>IF(G6885="","",VLOOKUP(G6885,номенклатури!R:U,4,0))</f>
        <v/>
      </c>
      <c r="O6885" s="119" t="str">
        <f>IF(M6885="","",VLOOKUP(M6885,'14'!D:D,1,0))</f>
        <v/>
      </c>
    </row>
    <row r="6886" spans="1:15" ht="12.75" customHeight="1" x14ac:dyDescent="0.2">
      <c r="A6886" s="36" t="str">
        <f>'0'!$A$4</f>
        <v>………………..</v>
      </c>
      <c r="B6886" s="37">
        <f>'0'!$A$2</f>
        <v>46112</v>
      </c>
      <c r="C6886" s="37" t="s">
        <v>1243</v>
      </c>
      <c r="D6886" s="119" t="str">
        <f>IF(G6886="","",VLOOKUP(G6886,номенклатури!R:T,2,0))</f>
        <v/>
      </c>
      <c r="E6886" s="333" t="str">
        <f>IF(G6886="","",VLOOKUP(G6886,номенклатури!R:T,3,0))</f>
        <v/>
      </c>
      <c r="F6886" s="159" t="str">
        <f>IF(G6886="","",IF(ISERROR(VLOOKUP(G6886,номенклатури!V:V,1,0)),E6886*H6886,E6886*I6886))</f>
        <v/>
      </c>
      <c r="G6886" s="14"/>
      <c r="H6886" s="15"/>
      <c r="I6886" s="15"/>
      <c r="J6886" s="15"/>
      <c r="K6886" s="15"/>
      <c r="L6886" s="217"/>
      <c r="M6886" s="22"/>
      <c r="N6886" s="119" t="str">
        <f>IF(G6886="","",VLOOKUP(G6886,номенклатури!R:U,4,0))</f>
        <v/>
      </c>
      <c r="O6886" s="119" t="str">
        <f>IF(M6886="","",VLOOKUP(M6886,'14'!D:D,1,0))</f>
        <v/>
      </c>
    </row>
    <row r="6887" spans="1:15" ht="12.75" customHeight="1" x14ac:dyDescent="0.2">
      <c r="A6887" s="36" t="str">
        <f>'0'!$A$4</f>
        <v>………………..</v>
      </c>
      <c r="B6887" s="37">
        <f>'0'!$A$2</f>
        <v>46112</v>
      </c>
      <c r="C6887" s="37" t="s">
        <v>1243</v>
      </c>
      <c r="D6887" s="119" t="str">
        <f>IF(G6887="","",VLOOKUP(G6887,номенклатури!R:T,2,0))</f>
        <v/>
      </c>
      <c r="E6887" s="333" t="str">
        <f>IF(G6887="","",VLOOKUP(G6887,номенклатури!R:T,3,0))</f>
        <v/>
      </c>
      <c r="F6887" s="159" t="str">
        <f>IF(G6887="","",IF(ISERROR(VLOOKUP(G6887,номенклатури!V:V,1,0)),E6887*H6887,E6887*I6887))</f>
        <v/>
      </c>
      <c r="G6887" s="14"/>
      <c r="H6887" s="15"/>
      <c r="I6887" s="15"/>
      <c r="J6887" s="15"/>
      <c r="K6887" s="15"/>
      <c r="L6887" s="217"/>
      <c r="M6887" s="22"/>
      <c r="N6887" s="119" t="str">
        <f>IF(G6887="","",VLOOKUP(G6887,номенклатури!R:U,4,0))</f>
        <v/>
      </c>
      <c r="O6887" s="119" t="str">
        <f>IF(M6887="","",VLOOKUP(M6887,'14'!D:D,1,0))</f>
        <v/>
      </c>
    </row>
    <row r="6888" spans="1:15" ht="12.75" customHeight="1" x14ac:dyDescent="0.2">
      <c r="A6888" s="36" t="str">
        <f>'0'!$A$4</f>
        <v>………………..</v>
      </c>
      <c r="B6888" s="37">
        <f>'0'!$A$2</f>
        <v>46112</v>
      </c>
      <c r="C6888" s="37" t="s">
        <v>1243</v>
      </c>
      <c r="D6888" s="119" t="str">
        <f>IF(G6888="","",VLOOKUP(G6888,номенклатури!R:T,2,0))</f>
        <v/>
      </c>
      <c r="E6888" s="333" t="str">
        <f>IF(G6888="","",VLOOKUP(G6888,номенклатури!R:T,3,0))</f>
        <v/>
      </c>
      <c r="F6888" s="159" t="str">
        <f>IF(G6888="","",IF(ISERROR(VLOOKUP(G6888,номенклатури!V:V,1,0)),E6888*H6888,E6888*I6888))</f>
        <v/>
      </c>
      <c r="G6888" s="14"/>
      <c r="H6888" s="15"/>
      <c r="I6888" s="15"/>
      <c r="J6888" s="15"/>
      <c r="K6888" s="15"/>
      <c r="L6888" s="217"/>
      <c r="M6888" s="22"/>
      <c r="N6888" s="119" t="str">
        <f>IF(G6888="","",VLOOKUP(G6888,номенклатури!R:U,4,0))</f>
        <v/>
      </c>
      <c r="O6888" s="119" t="str">
        <f>IF(M6888="","",VLOOKUP(M6888,'14'!D:D,1,0))</f>
        <v/>
      </c>
    </row>
    <row r="6889" spans="1:15" ht="12.75" customHeight="1" x14ac:dyDescent="0.2">
      <c r="A6889" s="36" t="str">
        <f>'0'!$A$4</f>
        <v>………………..</v>
      </c>
      <c r="B6889" s="37">
        <f>'0'!$A$2</f>
        <v>46112</v>
      </c>
      <c r="C6889" s="37" t="s">
        <v>1243</v>
      </c>
      <c r="D6889" s="119" t="str">
        <f>IF(G6889="","",VLOOKUP(G6889,номенклатури!R:T,2,0))</f>
        <v/>
      </c>
      <c r="E6889" s="333" t="str">
        <f>IF(G6889="","",VLOOKUP(G6889,номенклатури!R:T,3,0))</f>
        <v/>
      </c>
      <c r="F6889" s="159" t="str">
        <f>IF(G6889="","",IF(ISERROR(VLOOKUP(G6889,номенклатури!V:V,1,0)),E6889*H6889,E6889*I6889))</f>
        <v/>
      </c>
      <c r="G6889" s="14"/>
      <c r="H6889" s="15"/>
      <c r="I6889" s="15"/>
      <c r="J6889" s="15"/>
      <c r="K6889" s="15"/>
      <c r="L6889" s="217"/>
      <c r="M6889" s="22"/>
      <c r="N6889" s="119" t="str">
        <f>IF(G6889="","",VLOOKUP(G6889,номенклатури!R:U,4,0))</f>
        <v/>
      </c>
      <c r="O6889" s="119" t="str">
        <f>IF(M6889="","",VLOOKUP(M6889,'14'!D:D,1,0))</f>
        <v/>
      </c>
    </row>
    <row r="6890" spans="1:15" ht="12.75" customHeight="1" x14ac:dyDescent="0.2">
      <c r="A6890" s="36" t="str">
        <f>'0'!$A$4</f>
        <v>………………..</v>
      </c>
      <c r="B6890" s="37">
        <f>'0'!$A$2</f>
        <v>46112</v>
      </c>
      <c r="C6890" s="37" t="s">
        <v>1243</v>
      </c>
      <c r="D6890" s="119" t="str">
        <f>IF(G6890="","",VLOOKUP(G6890,номенклатури!R:T,2,0))</f>
        <v/>
      </c>
      <c r="E6890" s="333" t="str">
        <f>IF(G6890="","",VLOOKUP(G6890,номенклатури!R:T,3,0))</f>
        <v/>
      </c>
      <c r="F6890" s="159" t="str">
        <f>IF(G6890="","",IF(ISERROR(VLOOKUP(G6890,номенклатури!V:V,1,0)),E6890*H6890,E6890*I6890))</f>
        <v/>
      </c>
      <c r="G6890" s="14"/>
      <c r="H6890" s="15"/>
      <c r="I6890" s="15"/>
      <c r="J6890" s="15"/>
      <c r="K6890" s="15"/>
      <c r="L6890" s="217"/>
      <c r="M6890" s="22"/>
      <c r="N6890" s="119" t="str">
        <f>IF(G6890="","",VLOOKUP(G6890,номенклатури!R:U,4,0))</f>
        <v/>
      </c>
      <c r="O6890" s="119" t="str">
        <f>IF(M6890="","",VLOOKUP(M6890,'14'!D:D,1,0))</f>
        <v/>
      </c>
    </row>
    <row r="6891" spans="1:15" ht="12.75" customHeight="1" x14ac:dyDescent="0.2">
      <c r="A6891" s="36" t="str">
        <f>'0'!$A$4</f>
        <v>………………..</v>
      </c>
      <c r="B6891" s="37">
        <f>'0'!$A$2</f>
        <v>46112</v>
      </c>
      <c r="C6891" s="37" t="s">
        <v>1243</v>
      </c>
      <c r="D6891" s="119" t="str">
        <f>IF(G6891="","",VLOOKUP(G6891,номенклатури!R:T,2,0))</f>
        <v/>
      </c>
      <c r="E6891" s="333" t="str">
        <f>IF(G6891="","",VLOOKUP(G6891,номенклатури!R:T,3,0))</f>
        <v/>
      </c>
      <c r="F6891" s="159" t="str">
        <f>IF(G6891="","",IF(ISERROR(VLOOKUP(G6891,номенклатури!V:V,1,0)),E6891*H6891,E6891*I6891))</f>
        <v/>
      </c>
      <c r="G6891" s="14"/>
      <c r="H6891" s="15"/>
      <c r="I6891" s="15"/>
      <c r="J6891" s="15"/>
      <c r="K6891" s="15"/>
      <c r="L6891" s="217"/>
      <c r="M6891" s="22"/>
      <c r="N6891" s="119" t="str">
        <f>IF(G6891="","",VLOOKUP(G6891,номенклатури!R:U,4,0))</f>
        <v/>
      </c>
      <c r="O6891" s="119" t="str">
        <f>IF(M6891="","",VLOOKUP(M6891,'14'!D:D,1,0))</f>
        <v/>
      </c>
    </row>
    <row r="6892" spans="1:15" ht="12.75" customHeight="1" x14ac:dyDescent="0.2">
      <c r="A6892" s="36" t="str">
        <f>'0'!$A$4</f>
        <v>………………..</v>
      </c>
      <c r="B6892" s="37">
        <f>'0'!$A$2</f>
        <v>46112</v>
      </c>
      <c r="C6892" s="37" t="s">
        <v>1243</v>
      </c>
      <c r="D6892" s="119" t="str">
        <f>IF(G6892="","",VLOOKUP(G6892,номенклатури!R:T,2,0))</f>
        <v/>
      </c>
      <c r="E6892" s="333" t="str">
        <f>IF(G6892="","",VLOOKUP(G6892,номенклатури!R:T,3,0))</f>
        <v/>
      </c>
      <c r="F6892" s="159" t="str">
        <f>IF(G6892="","",IF(ISERROR(VLOOKUP(G6892,номенклатури!V:V,1,0)),E6892*H6892,E6892*I6892))</f>
        <v/>
      </c>
      <c r="G6892" s="14"/>
      <c r="H6892" s="15"/>
      <c r="I6892" s="15"/>
      <c r="J6892" s="15"/>
      <c r="K6892" s="15"/>
      <c r="L6892" s="217"/>
      <c r="M6892" s="22"/>
      <c r="N6892" s="119" t="str">
        <f>IF(G6892="","",VLOOKUP(G6892,номенклатури!R:U,4,0))</f>
        <v/>
      </c>
      <c r="O6892" s="119" t="str">
        <f>IF(M6892="","",VLOOKUP(M6892,'14'!D:D,1,0))</f>
        <v/>
      </c>
    </row>
    <row r="6893" spans="1:15" ht="12.75" customHeight="1" x14ac:dyDescent="0.2">
      <c r="A6893" s="36" t="str">
        <f>'0'!$A$4</f>
        <v>………………..</v>
      </c>
      <c r="B6893" s="37">
        <f>'0'!$A$2</f>
        <v>46112</v>
      </c>
      <c r="C6893" s="37" t="s">
        <v>1243</v>
      </c>
      <c r="D6893" s="119" t="str">
        <f>IF(G6893="","",VLOOKUP(G6893,номенклатури!R:T,2,0))</f>
        <v/>
      </c>
      <c r="E6893" s="333" t="str">
        <f>IF(G6893="","",VLOOKUP(G6893,номенклатури!R:T,3,0))</f>
        <v/>
      </c>
      <c r="F6893" s="159" t="str">
        <f>IF(G6893="","",IF(ISERROR(VLOOKUP(G6893,номенклатури!V:V,1,0)),E6893*H6893,E6893*I6893))</f>
        <v/>
      </c>
      <c r="G6893" s="14"/>
      <c r="H6893" s="15"/>
      <c r="I6893" s="15"/>
      <c r="J6893" s="15"/>
      <c r="K6893" s="15"/>
      <c r="L6893" s="217"/>
      <c r="M6893" s="22"/>
      <c r="N6893" s="119" t="str">
        <f>IF(G6893="","",VLOOKUP(G6893,номенклатури!R:U,4,0))</f>
        <v/>
      </c>
      <c r="O6893" s="119" t="str">
        <f>IF(M6893="","",VLOOKUP(M6893,'14'!D:D,1,0))</f>
        <v/>
      </c>
    </row>
    <row r="6894" spans="1:15" ht="12.75" customHeight="1" x14ac:dyDescent="0.2">
      <c r="A6894" s="36" t="str">
        <f>'0'!$A$4</f>
        <v>………………..</v>
      </c>
      <c r="B6894" s="37">
        <f>'0'!$A$2</f>
        <v>46112</v>
      </c>
      <c r="C6894" s="37" t="s">
        <v>1243</v>
      </c>
      <c r="D6894" s="119" t="str">
        <f>IF(G6894="","",VLOOKUP(G6894,номенклатури!R:T,2,0))</f>
        <v/>
      </c>
      <c r="E6894" s="333" t="str">
        <f>IF(G6894="","",VLOOKUP(G6894,номенклатури!R:T,3,0))</f>
        <v/>
      </c>
      <c r="F6894" s="159" t="str">
        <f>IF(G6894="","",IF(ISERROR(VLOOKUP(G6894,номенклатури!V:V,1,0)),E6894*H6894,E6894*I6894))</f>
        <v/>
      </c>
      <c r="G6894" s="14"/>
      <c r="H6894" s="15"/>
      <c r="I6894" s="15"/>
      <c r="J6894" s="15"/>
      <c r="K6894" s="15"/>
      <c r="L6894" s="217"/>
      <c r="M6894" s="22"/>
      <c r="N6894" s="119" t="str">
        <f>IF(G6894="","",VLOOKUP(G6894,номенклатури!R:U,4,0))</f>
        <v/>
      </c>
      <c r="O6894" s="119" t="str">
        <f>IF(M6894="","",VLOOKUP(M6894,'14'!D:D,1,0))</f>
        <v/>
      </c>
    </row>
    <row r="6895" spans="1:15" ht="12.75" customHeight="1" x14ac:dyDescent="0.2">
      <c r="A6895" s="36" t="str">
        <f>'0'!$A$4</f>
        <v>………………..</v>
      </c>
      <c r="B6895" s="37">
        <f>'0'!$A$2</f>
        <v>46112</v>
      </c>
      <c r="C6895" s="37" t="s">
        <v>1243</v>
      </c>
      <c r="D6895" s="119" t="str">
        <f>IF(G6895="","",VLOOKUP(G6895,номенклатури!R:T,2,0))</f>
        <v/>
      </c>
      <c r="E6895" s="333" t="str">
        <f>IF(G6895="","",VLOOKUP(G6895,номенклатури!R:T,3,0))</f>
        <v/>
      </c>
      <c r="F6895" s="159" t="str">
        <f>IF(G6895="","",IF(ISERROR(VLOOKUP(G6895,номенклатури!V:V,1,0)),E6895*H6895,E6895*I6895))</f>
        <v/>
      </c>
      <c r="G6895" s="14"/>
      <c r="H6895" s="15"/>
      <c r="I6895" s="15"/>
      <c r="J6895" s="15"/>
      <c r="K6895" s="15"/>
      <c r="L6895" s="217"/>
      <c r="M6895" s="22"/>
      <c r="N6895" s="119" t="str">
        <f>IF(G6895="","",VLOOKUP(G6895,номенклатури!R:U,4,0))</f>
        <v/>
      </c>
      <c r="O6895" s="119" t="str">
        <f>IF(M6895="","",VLOOKUP(M6895,'14'!D:D,1,0))</f>
        <v/>
      </c>
    </row>
    <row r="6896" spans="1:15" ht="12.75" customHeight="1" x14ac:dyDescent="0.2">
      <c r="A6896" s="36" t="str">
        <f>'0'!$A$4</f>
        <v>………………..</v>
      </c>
      <c r="B6896" s="37">
        <f>'0'!$A$2</f>
        <v>46112</v>
      </c>
      <c r="C6896" s="37" t="s">
        <v>1243</v>
      </c>
      <c r="D6896" s="119" t="str">
        <f>IF(G6896="","",VLOOKUP(G6896,номенклатури!R:T,2,0))</f>
        <v/>
      </c>
      <c r="E6896" s="333" t="str">
        <f>IF(G6896="","",VLOOKUP(G6896,номенклатури!R:T,3,0))</f>
        <v/>
      </c>
      <c r="F6896" s="159" t="str">
        <f>IF(G6896="","",IF(ISERROR(VLOOKUP(G6896,номенклатури!V:V,1,0)),E6896*H6896,E6896*I6896))</f>
        <v/>
      </c>
      <c r="G6896" s="14"/>
      <c r="H6896" s="15"/>
      <c r="I6896" s="15"/>
      <c r="J6896" s="15"/>
      <c r="K6896" s="15"/>
      <c r="L6896" s="217"/>
      <c r="M6896" s="22"/>
      <c r="N6896" s="119" t="str">
        <f>IF(G6896="","",VLOOKUP(G6896,номенклатури!R:U,4,0))</f>
        <v/>
      </c>
      <c r="O6896" s="119" t="str">
        <f>IF(M6896="","",VLOOKUP(M6896,'14'!D:D,1,0))</f>
        <v/>
      </c>
    </row>
    <row r="6897" spans="1:15" ht="12.75" customHeight="1" x14ac:dyDescent="0.2">
      <c r="A6897" s="36" t="str">
        <f>'0'!$A$4</f>
        <v>………………..</v>
      </c>
      <c r="B6897" s="37">
        <f>'0'!$A$2</f>
        <v>46112</v>
      </c>
      <c r="C6897" s="37" t="s">
        <v>1243</v>
      </c>
      <c r="D6897" s="119" t="str">
        <f>IF(G6897="","",VLOOKUP(G6897,номенклатури!R:T,2,0))</f>
        <v/>
      </c>
      <c r="E6897" s="333" t="str">
        <f>IF(G6897="","",VLOOKUP(G6897,номенклатури!R:T,3,0))</f>
        <v/>
      </c>
      <c r="F6897" s="159" t="str">
        <f>IF(G6897="","",IF(ISERROR(VLOOKUP(G6897,номенклатури!V:V,1,0)),E6897*H6897,E6897*I6897))</f>
        <v/>
      </c>
      <c r="G6897" s="14"/>
      <c r="H6897" s="15"/>
      <c r="I6897" s="15"/>
      <c r="J6897" s="15"/>
      <c r="K6897" s="15"/>
      <c r="L6897" s="217"/>
      <c r="M6897" s="22"/>
      <c r="N6897" s="119" t="str">
        <f>IF(G6897="","",VLOOKUP(G6897,номенклатури!R:U,4,0))</f>
        <v/>
      </c>
      <c r="O6897" s="119" t="str">
        <f>IF(M6897="","",VLOOKUP(M6897,'14'!D:D,1,0))</f>
        <v/>
      </c>
    </row>
    <row r="6898" spans="1:15" ht="12.75" customHeight="1" x14ac:dyDescent="0.2">
      <c r="A6898" s="36" t="str">
        <f>'0'!$A$4</f>
        <v>………………..</v>
      </c>
      <c r="B6898" s="37">
        <f>'0'!$A$2</f>
        <v>46112</v>
      </c>
      <c r="C6898" s="37" t="s">
        <v>1243</v>
      </c>
      <c r="D6898" s="119" t="str">
        <f>IF(G6898="","",VLOOKUP(G6898,номенклатури!R:T,2,0))</f>
        <v/>
      </c>
      <c r="E6898" s="333" t="str">
        <f>IF(G6898="","",VLOOKUP(G6898,номенклатури!R:T,3,0))</f>
        <v/>
      </c>
      <c r="F6898" s="159" t="str">
        <f>IF(G6898="","",IF(ISERROR(VLOOKUP(G6898,номенклатури!V:V,1,0)),E6898*H6898,E6898*I6898))</f>
        <v/>
      </c>
      <c r="G6898" s="14"/>
      <c r="H6898" s="15"/>
      <c r="I6898" s="15"/>
      <c r="J6898" s="15"/>
      <c r="K6898" s="15"/>
      <c r="L6898" s="217"/>
      <c r="M6898" s="22"/>
      <c r="N6898" s="119" t="str">
        <f>IF(G6898="","",VLOOKUP(G6898,номенклатури!R:U,4,0))</f>
        <v/>
      </c>
      <c r="O6898" s="119" t="str">
        <f>IF(M6898="","",VLOOKUP(M6898,'14'!D:D,1,0))</f>
        <v/>
      </c>
    </row>
    <row r="6899" spans="1:15" ht="12.75" customHeight="1" x14ac:dyDescent="0.2">
      <c r="A6899" s="36" t="str">
        <f>'0'!$A$4</f>
        <v>………………..</v>
      </c>
      <c r="B6899" s="37">
        <f>'0'!$A$2</f>
        <v>46112</v>
      </c>
      <c r="C6899" s="37" t="s">
        <v>1243</v>
      </c>
      <c r="D6899" s="119" t="str">
        <f>IF(G6899="","",VLOOKUP(G6899,номенклатури!R:T,2,0))</f>
        <v/>
      </c>
      <c r="E6899" s="333" t="str">
        <f>IF(G6899="","",VLOOKUP(G6899,номенклатури!R:T,3,0))</f>
        <v/>
      </c>
      <c r="F6899" s="159" t="str">
        <f>IF(G6899="","",IF(ISERROR(VLOOKUP(G6899,номенклатури!V:V,1,0)),E6899*H6899,E6899*I6899))</f>
        <v/>
      </c>
      <c r="G6899" s="14"/>
      <c r="H6899" s="15"/>
      <c r="I6899" s="15"/>
      <c r="J6899" s="15"/>
      <c r="K6899" s="15"/>
      <c r="L6899" s="217"/>
      <c r="M6899" s="22"/>
      <c r="N6899" s="119" t="str">
        <f>IF(G6899="","",VLOOKUP(G6899,номенклатури!R:U,4,0))</f>
        <v/>
      </c>
      <c r="O6899" s="119" t="str">
        <f>IF(M6899="","",VLOOKUP(M6899,'14'!D:D,1,0))</f>
        <v/>
      </c>
    </row>
    <row r="6900" spans="1:15" ht="12.75" customHeight="1" x14ac:dyDescent="0.2">
      <c r="A6900" s="36" t="str">
        <f>'0'!$A$4</f>
        <v>………………..</v>
      </c>
      <c r="B6900" s="37">
        <f>'0'!$A$2</f>
        <v>46112</v>
      </c>
      <c r="C6900" s="37" t="s">
        <v>1243</v>
      </c>
      <c r="D6900" s="119" t="str">
        <f>IF(G6900="","",VLOOKUP(G6900,номенклатури!R:T,2,0))</f>
        <v/>
      </c>
      <c r="E6900" s="333" t="str">
        <f>IF(G6900="","",VLOOKUP(G6900,номенклатури!R:T,3,0))</f>
        <v/>
      </c>
      <c r="F6900" s="159" t="str">
        <f>IF(G6900="","",IF(ISERROR(VLOOKUP(G6900,номенклатури!V:V,1,0)),E6900*H6900,E6900*I6900))</f>
        <v/>
      </c>
      <c r="G6900" s="14"/>
      <c r="H6900" s="15"/>
      <c r="I6900" s="15"/>
      <c r="J6900" s="15"/>
      <c r="K6900" s="15"/>
      <c r="L6900" s="217"/>
      <c r="M6900" s="22"/>
      <c r="N6900" s="119" t="str">
        <f>IF(G6900="","",VLOOKUP(G6900,номенклатури!R:U,4,0))</f>
        <v/>
      </c>
      <c r="O6900" s="119" t="str">
        <f>IF(M6900="","",VLOOKUP(M6900,'14'!D:D,1,0))</f>
        <v/>
      </c>
    </row>
    <row r="6901" spans="1:15" ht="12.75" customHeight="1" x14ac:dyDescent="0.2">
      <c r="A6901" s="36" t="str">
        <f>'0'!$A$4</f>
        <v>………………..</v>
      </c>
      <c r="B6901" s="37">
        <f>'0'!$A$2</f>
        <v>46112</v>
      </c>
      <c r="C6901" s="37" t="s">
        <v>1243</v>
      </c>
      <c r="D6901" s="119" t="str">
        <f>IF(G6901="","",VLOOKUP(G6901,номенклатури!R:T,2,0))</f>
        <v/>
      </c>
      <c r="E6901" s="333" t="str">
        <f>IF(G6901="","",VLOOKUP(G6901,номенклатури!R:T,3,0))</f>
        <v/>
      </c>
      <c r="F6901" s="159" t="str">
        <f>IF(G6901="","",IF(ISERROR(VLOOKUP(G6901,номенклатури!V:V,1,0)),E6901*H6901,E6901*I6901))</f>
        <v/>
      </c>
      <c r="G6901" s="14"/>
      <c r="H6901" s="15"/>
      <c r="I6901" s="15"/>
      <c r="J6901" s="15"/>
      <c r="K6901" s="15"/>
      <c r="L6901" s="217"/>
      <c r="M6901" s="22"/>
      <c r="N6901" s="119" t="str">
        <f>IF(G6901="","",VLOOKUP(G6901,номенклатури!R:U,4,0))</f>
        <v/>
      </c>
      <c r="O6901" s="119" t="str">
        <f>IF(M6901="","",VLOOKUP(M6901,'14'!D:D,1,0))</f>
        <v/>
      </c>
    </row>
    <row r="6902" spans="1:15" ht="12.75" customHeight="1" x14ac:dyDescent="0.2">
      <c r="A6902" s="36" t="str">
        <f>'0'!$A$4</f>
        <v>………………..</v>
      </c>
      <c r="B6902" s="37">
        <f>'0'!$A$2</f>
        <v>46112</v>
      </c>
      <c r="C6902" s="37" t="s">
        <v>1243</v>
      </c>
      <c r="D6902" s="119" t="str">
        <f>IF(G6902="","",VLOOKUP(G6902,номенклатури!R:T,2,0))</f>
        <v/>
      </c>
      <c r="E6902" s="333" t="str">
        <f>IF(G6902="","",VLOOKUP(G6902,номенклатури!R:T,3,0))</f>
        <v/>
      </c>
      <c r="F6902" s="159" t="str">
        <f>IF(G6902="","",IF(ISERROR(VLOOKUP(G6902,номенклатури!V:V,1,0)),E6902*H6902,E6902*I6902))</f>
        <v/>
      </c>
      <c r="G6902" s="14"/>
      <c r="H6902" s="15"/>
      <c r="I6902" s="15"/>
      <c r="J6902" s="15"/>
      <c r="K6902" s="15"/>
      <c r="L6902" s="217"/>
      <c r="M6902" s="22"/>
      <c r="N6902" s="119" t="str">
        <f>IF(G6902="","",VLOOKUP(G6902,номенклатури!R:U,4,0))</f>
        <v/>
      </c>
      <c r="O6902" s="119" t="str">
        <f>IF(M6902="","",VLOOKUP(M6902,'14'!D:D,1,0))</f>
        <v/>
      </c>
    </row>
    <row r="6903" spans="1:15" ht="12.75" customHeight="1" x14ac:dyDescent="0.2">
      <c r="A6903" s="36" t="str">
        <f>'0'!$A$4</f>
        <v>………………..</v>
      </c>
      <c r="B6903" s="37">
        <f>'0'!$A$2</f>
        <v>46112</v>
      </c>
      <c r="C6903" s="37" t="s">
        <v>1243</v>
      </c>
      <c r="D6903" s="119" t="str">
        <f>IF(G6903="","",VLOOKUP(G6903,номенклатури!R:T,2,0))</f>
        <v/>
      </c>
      <c r="E6903" s="333" t="str">
        <f>IF(G6903="","",VLOOKUP(G6903,номенклатури!R:T,3,0))</f>
        <v/>
      </c>
      <c r="F6903" s="159" t="str">
        <f>IF(G6903="","",IF(ISERROR(VLOOKUP(G6903,номенклатури!V:V,1,0)),E6903*H6903,E6903*I6903))</f>
        <v/>
      </c>
      <c r="G6903" s="14"/>
      <c r="H6903" s="15"/>
      <c r="I6903" s="15"/>
      <c r="J6903" s="15"/>
      <c r="K6903" s="15"/>
      <c r="L6903" s="217"/>
      <c r="M6903" s="22"/>
      <c r="N6903" s="119" t="str">
        <f>IF(G6903="","",VLOOKUP(G6903,номенклатури!R:U,4,0))</f>
        <v/>
      </c>
      <c r="O6903" s="119" t="str">
        <f>IF(M6903="","",VLOOKUP(M6903,'14'!D:D,1,0))</f>
        <v/>
      </c>
    </row>
    <row r="6904" spans="1:15" ht="12.75" customHeight="1" x14ac:dyDescent="0.2">
      <c r="A6904" s="36" t="str">
        <f>'0'!$A$4</f>
        <v>………………..</v>
      </c>
      <c r="B6904" s="37">
        <f>'0'!$A$2</f>
        <v>46112</v>
      </c>
      <c r="C6904" s="37" t="s">
        <v>1243</v>
      </c>
      <c r="D6904" s="119" t="str">
        <f>IF(G6904="","",VLOOKUP(G6904,номенклатури!R:T,2,0))</f>
        <v/>
      </c>
      <c r="E6904" s="333" t="str">
        <f>IF(G6904="","",VLOOKUP(G6904,номенклатури!R:T,3,0))</f>
        <v/>
      </c>
      <c r="F6904" s="159" t="str">
        <f>IF(G6904="","",IF(ISERROR(VLOOKUP(G6904,номенклатури!V:V,1,0)),E6904*H6904,E6904*I6904))</f>
        <v/>
      </c>
      <c r="G6904" s="14"/>
      <c r="H6904" s="15"/>
      <c r="I6904" s="15"/>
      <c r="J6904" s="15"/>
      <c r="K6904" s="15"/>
      <c r="L6904" s="217"/>
      <c r="M6904" s="22"/>
      <c r="N6904" s="119" t="str">
        <f>IF(G6904="","",VLOOKUP(G6904,номенклатури!R:U,4,0))</f>
        <v/>
      </c>
      <c r="O6904" s="119" t="str">
        <f>IF(M6904="","",VLOOKUP(M6904,'14'!D:D,1,0))</f>
        <v/>
      </c>
    </row>
    <row r="6905" spans="1:15" ht="12.75" customHeight="1" x14ac:dyDescent="0.2">
      <c r="A6905" s="36" t="str">
        <f>'0'!$A$4</f>
        <v>………………..</v>
      </c>
      <c r="B6905" s="37">
        <f>'0'!$A$2</f>
        <v>46112</v>
      </c>
      <c r="C6905" s="37" t="s">
        <v>1243</v>
      </c>
      <c r="D6905" s="119" t="str">
        <f>IF(G6905="","",VLOOKUP(G6905,номенклатури!R:T,2,0))</f>
        <v/>
      </c>
      <c r="E6905" s="333" t="str">
        <f>IF(G6905="","",VLOOKUP(G6905,номенклатури!R:T,3,0))</f>
        <v/>
      </c>
      <c r="F6905" s="159" t="str">
        <f>IF(G6905="","",IF(ISERROR(VLOOKUP(G6905,номенклатури!V:V,1,0)),E6905*H6905,E6905*I6905))</f>
        <v/>
      </c>
      <c r="G6905" s="14"/>
      <c r="H6905" s="15"/>
      <c r="I6905" s="15"/>
      <c r="J6905" s="15"/>
      <c r="K6905" s="15"/>
      <c r="L6905" s="217"/>
      <c r="M6905" s="22"/>
      <c r="N6905" s="119" t="str">
        <f>IF(G6905="","",VLOOKUP(G6905,номенклатури!R:U,4,0))</f>
        <v/>
      </c>
      <c r="O6905" s="119" t="str">
        <f>IF(M6905="","",VLOOKUP(M6905,'14'!D:D,1,0))</f>
        <v/>
      </c>
    </row>
    <row r="6906" spans="1:15" ht="12.75" customHeight="1" x14ac:dyDescent="0.2">
      <c r="A6906" s="36" t="str">
        <f>'0'!$A$4</f>
        <v>………………..</v>
      </c>
      <c r="B6906" s="37">
        <f>'0'!$A$2</f>
        <v>46112</v>
      </c>
      <c r="C6906" s="37" t="s">
        <v>1243</v>
      </c>
      <c r="D6906" s="119" t="str">
        <f>IF(G6906="","",VLOOKUP(G6906,номенклатури!R:T,2,0))</f>
        <v/>
      </c>
      <c r="E6906" s="333" t="str">
        <f>IF(G6906="","",VLOOKUP(G6906,номенклатури!R:T,3,0))</f>
        <v/>
      </c>
      <c r="F6906" s="159" t="str">
        <f>IF(G6906="","",IF(ISERROR(VLOOKUP(G6906,номенклатури!V:V,1,0)),E6906*H6906,E6906*I6906))</f>
        <v/>
      </c>
      <c r="G6906" s="14"/>
      <c r="H6906" s="15"/>
      <c r="I6906" s="15"/>
      <c r="J6906" s="15"/>
      <c r="K6906" s="15"/>
      <c r="L6906" s="217"/>
      <c r="M6906" s="22"/>
      <c r="N6906" s="119" t="str">
        <f>IF(G6906="","",VLOOKUP(G6906,номенклатури!R:U,4,0))</f>
        <v/>
      </c>
      <c r="O6906" s="119" t="str">
        <f>IF(M6906="","",VLOOKUP(M6906,'14'!D:D,1,0))</f>
        <v/>
      </c>
    </row>
    <row r="6907" spans="1:15" ht="12.75" customHeight="1" x14ac:dyDescent="0.2">
      <c r="A6907" s="36" t="str">
        <f>'0'!$A$4</f>
        <v>………………..</v>
      </c>
      <c r="B6907" s="37">
        <f>'0'!$A$2</f>
        <v>46112</v>
      </c>
      <c r="C6907" s="37" t="s">
        <v>1243</v>
      </c>
      <c r="D6907" s="119" t="str">
        <f>IF(G6907="","",VLOOKUP(G6907,номенклатури!R:T,2,0))</f>
        <v/>
      </c>
      <c r="E6907" s="333" t="str">
        <f>IF(G6907="","",VLOOKUP(G6907,номенклатури!R:T,3,0))</f>
        <v/>
      </c>
      <c r="F6907" s="159" t="str">
        <f>IF(G6907="","",IF(ISERROR(VLOOKUP(G6907,номенклатури!V:V,1,0)),E6907*H6907,E6907*I6907))</f>
        <v/>
      </c>
      <c r="G6907" s="14"/>
      <c r="H6907" s="15"/>
      <c r="I6907" s="15"/>
      <c r="J6907" s="15"/>
      <c r="K6907" s="15"/>
      <c r="L6907" s="217"/>
      <c r="M6907" s="22"/>
      <c r="N6907" s="119" t="str">
        <f>IF(G6907="","",VLOOKUP(G6907,номенклатури!R:U,4,0))</f>
        <v/>
      </c>
      <c r="O6907" s="119" t="str">
        <f>IF(M6907="","",VLOOKUP(M6907,'14'!D:D,1,0))</f>
        <v/>
      </c>
    </row>
    <row r="6908" spans="1:15" ht="12.75" customHeight="1" x14ac:dyDescent="0.2">
      <c r="A6908" s="36" t="str">
        <f>'0'!$A$4</f>
        <v>………………..</v>
      </c>
      <c r="B6908" s="37">
        <f>'0'!$A$2</f>
        <v>46112</v>
      </c>
      <c r="C6908" s="37" t="s">
        <v>1243</v>
      </c>
      <c r="D6908" s="119" t="str">
        <f>IF(G6908="","",VLOOKUP(G6908,номенклатури!R:T,2,0))</f>
        <v/>
      </c>
      <c r="E6908" s="333" t="str">
        <f>IF(G6908="","",VLOOKUP(G6908,номенклатури!R:T,3,0))</f>
        <v/>
      </c>
      <c r="F6908" s="159" t="str">
        <f>IF(G6908="","",IF(ISERROR(VLOOKUP(G6908,номенклатури!V:V,1,0)),E6908*H6908,E6908*I6908))</f>
        <v/>
      </c>
      <c r="G6908" s="14"/>
      <c r="H6908" s="15"/>
      <c r="I6908" s="15"/>
      <c r="J6908" s="15"/>
      <c r="K6908" s="15"/>
      <c r="L6908" s="217"/>
      <c r="M6908" s="22"/>
      <c r="N6908" s="119" t="str">
        <f>IF(G6908="","",VLOOKUP(G6908,номенклатури!R:U,4,0))</f>
        <v/>
      </c>
      <c r="O6908" s="119" t="str">
        <f>IF(M6908="","",VLOOKUP(M6908,'14'!D:D,1,0))</f>
        <v/>
      </c>
    </row>
    <row r="6909" spans="1:15" ht="12.75" customHeight="1" x14ac:dyDescent="0.2">
      <c r="A6909" s="36" t="str">
        <f>'0'!$A$4</f>
        <v>………………..</v>
      </c>
      <c r="B6909" s="37">
        <f>'0'!$A$2</f>
        <v>46112</v>
      </c>
      <c r="C6909" s="37" t="s">
        <v>1243</v>
      </c>
      <c r="D6909" s="119" t="str">
        <f>IF(G6909="","",VLOOKUP(G6909,номенклатури!R:T,2,0))</f>
        <v/>
      </c>
      <c r="E6909" s="333" t="str">
        <f>IF(G6909="","",VLOOKUP(G6909,номенклатури!R:T,3,0))</f>
        <v/>
      </c>
      <c r="F6909" s="159" t="str">
        <f>IF(G6909="","",IF(ISERROR(VLOOKUP(G6909,номенклатури!V:V,1,0)),E6909*H6909,E6909*I6909))</f>
        <v/>
      </c>
      <c r="G6909" s="14"/>
      <c r="H6909" s="15"/>
      <c r="I6909" s="15"/>
      <c r="J6909" s="15"/>
      <c r="K6909" s="15"/>
      <c r="L6909" s="217"/>
      <c r="M6909" s="22"/>
      <c r="N6909" s="119" t="str">
        <f>IF(G6909="","",VLOOKUP(G6909,номенклатури!R:U,4,0))</f>
        <v/>
      </c>
      <c r="O6909" s="119" t="str">
        <f>IF(M6909="","",VLOOKUP(M6909,'14'!D:D,1,0))</f>
        <v/>
      </c>
    </row>
    <row r="6910" spans="1:15" ht="12.75" customHeight="1" x14ac:dyDescent="0.2">
      <c r="A6910" s="36" t="str">
        <f>'0'!$A$4</f>
        <v>………………..</v>
      </c>
      <c r="B6910" s="37">
        <f>'0'!$A$2</f>
        <v>46112</v>
      </c>
      <c r="C6910" s="37" t="s">
        <v>1243</v>
      </c>
      <c r="D6910" s="119" t="str">
        <f>IF(G6910="","",VLOOKUP(G6910,номенклатури!R:T,2,0))</f>
        <v/>
      </c>
      <c r="E6910" s="333" t="str">
        <f>IF(G6910="","",VLOOKUP(G6910,номенклатури!R:T,3,0))</f>
        <v/>
      </c>
      <c r="F6910" s="159" t="str">
        <f>IF(G6910="","",IF(ISERROR(VLOOKUP(G6910,номенклатури!V:V,1,0)),E6910*H6910,E6910*I6910))</f>
        <v/>
      </c>
      <c r="G6910" s="14"/>
      <c r="H6910" s="15"/>
      <c r="I6910" s="15"/>
      <c r="J6910" s="15"/>
      <c r="K6910" s="15"/>
      <c r="L6910" s="217"/>
      <c r="M6910" s="22"/>
      <c r="N6910" s="119" t="str">
        <f>IF(G6910="","",VLOOKUP(G6910,номенклатури!R:U,4,0))</f>
        <v/>
      </c>
      <c r="O6910" s="119" t="str">
        <f>IF(M6910="","",VLOOKUP(M6910,'14'!D:D,1,0))</f>
        <v/>
      </c>
    </row>
    <row r="6911" spans="1:15" ht="12.75" customHeight="1" x14ac:dyDescent="0.2">
      <c r="A6911" s="36" t="str">
        <f>'0'!$A$4</f>
        <v>………………..</v>
      </c>
      <c r="B6911" s="37">
        <f>'0'!$A$2</f>
        <v>46112</v>
      </c>
      <c r="C6911" s="37" t="s">
        <v>1243</v>
      </c>
      <c r="D6911" s="119" t="str">
        <f>IF(G6911="","",VLOOKUP(G6911,номенклатури!R:T,2,0))</f>
        <v/>
      </c>
      <c r="E6911" s="333" t="str">
        <f>IF(G6911="","",VLOOKUP(G6911,номенклатури!R:T,3,0))</f>
        <v/>
      </c>
      <c r="F6911" s="159" t="str">
        <f>IF(G6911="","",IF(ISERROR(VLOOKUP(G6911,номенклатури!V:V,1,0)),E6911*H6911,E6911*I6911))</f>
        <v/>
      </c>
      <c r="G6911" s="14"/>
      <c r="H6911" s="15"/>
      <c r="I6911" s="15"/>
      <c r="J6911" s="15"/>
      <c r="K6911" s="15"/>
      <c r="L6911" s="217"/>
      <c r="M6911" s="22"/>
      <c r="N6911" s="119" t="str">
        <f>IF(G6911="","",VLOOKUP(G6911,номенклатури!R:U,4,0))</f>
        <v/>
      </c>
      <c r="O6911" s="119" t="str">
        <f>IF(M6911="","",VLOOKUP(M6911,'14'!D:D,1,0))</f>
        <v/>
      </c>
    </row>
    <row r="6912" spans="1:15" ht="12.75" customHeight="1" x14ac:dyDescent="0.2">
      <c r="A6912" s="36" t="str">
        <f>'0'!$A$4</f>
        <v>………………..</v>
      </c>
      <c r="B6912" s="37">
        <f>'0'!$A$2</f>
        <v>46112</v>
      </c>
      <c r="C6912" s="37" t="s">
        <v>1243</v>
      </c>
      <c r="D6912" s="119" t="str">
        <f>IF(G6912="","",VLOOKUP(G6912,номенклатури!R:T,2,0))</f>
        <v/>
      </c>
      <c r="E6912" s="333" t="str">
        <f>IF(G6912="","",VLOOKUP(G6912,номенклатури!R:T,3,0))</f>
        <v/>
      </c>
      <c r="F6912" s="159" t="str">
        <f>IF(G6912="","",IF(ISERROR(VLOOKUP(G6912,номенклатури!V:V,1,0)),E6912*H6912,E6912*I6912))</f>
        <v/>
      </c>
      <c r="G6912" s="14"/>
      <c r="H6912" s="15"/>
      <c r="I6912" s="15"/>
      <c r="J6912" s="15"/>
      <c r="K6912" s="15"/>
      <c r="L6912" s="217"/>
      <c r="M6912" s="22"/>
      <c r="N6912" s="119" t="str">
        <f>IF(G6912="","",VLOOKUP(G6912,номенклатури!R:U,4,0))</f>
        <v/>
      </c>
      <c r="O6912" s="119" t="str">
        <f>IF(M6912="","",VLOOKUP(M6912,'14'!D:D,1,0))</f>
        <v/>
      </c>
    </row>
    <row r="6913" spans="1:15" ht="12.75" customHeight="1" x14ac:dyDescent="0.2">
      <c r="A6913" s="36" t="str">
        <f>'0'!$A$4</f>
        <v>………………..</v>
      </c>
      <c r="B6913" s="37">
        <f>'0'!$A$2</f>
        <v>46112</v>
      </c>
      <c r="C6913" s="37" t="s">
        <v>1243</v>
      </c>
      <c r="D6913" s="119" t="str">
        <f>IF(G6913="","",VLOOKUP(G6913,номенклатури!R:T,2,0))</f>
        <v/>
      </c>
      <c r="E6913" s="333" t="str">
        <f>IF(G6913="","",VLOOKUP(G6913,номенклатури!R:T,3,0))</f>
        <v/>
      </c>
      <c r="F6913" s="159" t="str">
        <f>IF(G6913="","",IF(ISERROR(VLOOKUP(G6913,номенклатури!V:V,1,0)),E6913*H6913,E6913*I6913))</f>
        <v/>
      </c>
      <c r="G6913" s="14"/>
      <c r="H6913" s="15"/>
      <c r="I6913" s="15"/>
      <c r="J6913" s="15"/>
      <c r="K6913" s="15"/>
      <c r="L6913" s="217"/>
      <c r="M6913" s="22"/>
      <c r="N6913" s="119" t="str">
        <f>IF(G6913="","",VLOOKUP(G6913,номенклатури!R:U,4,0))</f>
        <v/>
      </c>
      <c r="O6913" s="119" t="str">
        <f>IF(M6913="","",VLOOKUP(M6913,'14'!D:D,1,0))</f>
        <v/>
      </c>
    </row>
    <row r="6914" spans="1:15" ht="12.75" customHeight="1" x14ac:dyDescent="0.2">
      <c r="A6914" s="36" t="str">
        <f>'0'!$A$4</f>
        <v>………………..</v>
      </c>
      <c r="B6914" s="37">
        <f>'0'!$A$2</f>
        <v>46112</v>
      </c>
      <c r="C6914" s="37" t="s">
        <v>1243</v>
      </c>
      <c r="D6914" s="119" t="str">
        <f>IF(G6914="","",VLOOKUP(G6914,номенклатури!R:T,2,0))</f>
        <v/>
      </c>
      <c r="E6914" s="333" t="str">
        <f>IF(G6914="","",VLOOKUP(G6914,номенклатури!R:T,3,0))</f>
        <v/>
      </c>
      <c r="F6914" s="159" t="str">
        <f>IF(G6914="","",IF(ISERROR(VLOOKUP(G6914,номенклатури!V:V,1,0)),E6914*H6914,E6914*I6914))</f>
        <v/>
      </c>
      <c r="G6914" s="14"/>
      <c r="H6914" s="15"/>
      <c r="I6914" s="15"/>
      <c r="J6914" s="15"/>
      <c r="K6914" s="15"/>
      <c r="L6914" s="217"/>
      <c r="M6914" s="22"/>
      <c r="N6914" s="119" t="str">
        <f>IF(G6914="","",VLOOKUP(G6914,номенклатури!R:U,4,0))</f>
        <v/>
      </c>
      <c r="O6914" s="119" t="str">
        <f>IF(M6914="","",VLOOKUP(M6914,'14'!D:D,1,0))</f>
        <v/>
      </c>
    </row>
    <row r="6915" spans="1:15" ht="12.75" customHeight="1" x14ac:dyDescent="0.2">
      <c r="A6915" s="36" t="str">
        <f>'0'!$A$4</f>
        <v>………………..</v>
      </c>
      <c r="B6915" s="37">
        <f>'0'!$A$2</f>
        <v>46112</v>
      </c>
      <c r="C6915" s="37" t="s">
        <v>1243</v>
      </c>
      <c r="D6915" s="119" t="str">
        <f>IF(G6915="","",VLOOKUP(G6915,номенклатури!R:T,2,0))</f>
        <v/>
      </c>
      <c r="E6915" s="333" t="str">
        <f>IF(G6915="","",VLOOKUP(G6915,номенклатури!R:T,3,0))</f>
        <v/>
      </c>
      <c r="F6915" s="159" t="str">
        <f>IF(G6915="","",IF(ISERROR(VLOOKUP(G6915,номенклатури!V:V,1,0)),E6915*H6915,E6915*I6915))</f>
        <v/>
      </c>
      <c r="G6915" s="14"/>
      <c r="H6915" s="15"/>
      <c r="I6915" s="15"/>
      <c r="J6915" s="15"/>
      <c r="K6915" s="15"/>
      <c r="L6915" s="217"/>
      <c r="M6915" s="22"/>
      <c r="N6915" s="119" t="str">
        <f>IF(G6915="","",VLOOKUP(G6915,номенклатури!R:U,4,0))</f>
        <v/>
      </c>
      <c r="O6915" s="119" t="str">
        <f>IF(M6915="","",VLOOKUP(M6915,'14'!D:D,1,0))</f>
        <v/>
      </c>
    </row>
    <row r="6916" spans="1:15" ht="12.75" customHeight="1" x14ac:dyDescent="0.2">
      <c r="A6916" s="36" t="str">
        <f>'0'!$A$4</f>
        <v>………………..</v>
      </c>
      <c r="B6916" s="37">
        <f>'0'!$A$2</f>
        <v>46112</v>
      </c>
      <c r="C6916" s="37" t="s">
        <v>1243</v>
      </c>
      <c r="D6916" s="119" t="str">
        <f>IF(G6916="","",VLOOKUP(G6916,номенклатури!R:T,2,0))</f>
        <v/>
      </c>
      <c r="E6916" s="333" t="str">
        <f>IF(G6916="","",VLOOKUP(G6916,номенклатури!R:T,3,0))</f>
        <v/>
      </c>
      <c r="F6916" s="159" t="str">
        <f>IF(G6916="","",IF(ISERROR(VLOOKUP(G6916,номенклатури!V:V,1,0)),E6916*H6916,E6916*I6916))</f>
        <v/>
      </c>
      <c r="G6916" s="14"/>
      <c r="H6916" s="15"/>
      <c r="I6916" s="15"/>
      <c r="J6916" s="15"/>
      <c r="K6916" s="15"/>
      <c r="L6916" s="217"/>
      <c r="M6916" s="22"/>
      <c r="N6916" s="119" t="str">
        <f>IF(G6916="","",VLOOKUP(G6916,номенклатури!R:U,4,0))</f>
        <v/>
      </c>
      <c r="O6916" s="119" t="str">
        <f>IF(M6916="","",VLOOKUP(M6916,'14'!D:D,1,0))</f>
        <v/>
      </c>
    </row>
    <row r="6917" spans="1:15" ht="12.75" customHeight="1" x14ac:dyDescent="0.2">
      <c r="A6917" s="36" t="str">
        <f>'0'!$A$4</f>
        <v>………………..</v>
      </c>
      <c r="B6917" s="37">
        <f>'0'!$A$2</f>
        <v>46112</v>
      </c>
      <c r="C6917" s="37" t="s">
        <v>1243</v>
      </c>
      <c r="D6917" s="119" t="str">
        <f>IF(G6917="","",VLOOKUP(G6917,номенклатури!R:T,2,0))</f>
        <v/>
      </c>
      <c r="E6917" s="333" t="str">
        <f>IF(G6917="","",VLOOKUP(G6917,номенклатури!R:T,3,0))</f>
        <v/>
      </c>
      <c r="F6917" s="159" t="str">
        <f>IF(G6917="","",IF(ISERROR(VLOOKUP(G6917,номенклатури!V:V,1,0)),E6917*H6917,E6917*I6917))</f>
        <v/>
      </c>
      <c r="G6917" s="14"/>
      <c r="H6917" s="15"/>
      <c r="I6917" s="15"/>
      <c r="J6917" s="15"/>
      <c r="K6917" s="15"/>
      <c r="L6917" s="217"/>
      <c r="M6917" s="22"/>
      <c r="N6917" s="119" t="str">
        <f>IF(G6917="","",VLOOKUP(G6917,номенклатури!R:U,4,0))</f>
        <v/>
      </c>
      <c r="O6917" s="119" t="str">
        <f>IF(M6917="","",VLOOKUP(M6917,'14'!D:D,1,0))</f>
        <v/>
      </c>
    </row>
    <row r="6918" spans="1:15" ht="12.75" customHeight="1" x14ac:dyDescent="0.2">
      <c r="A6918" s="36" t="str">
        <f>'0'!$A$4</f>
        <v>………………..</v>
      </c>
      <c r="B6918" s="37">
        <f>'0'!$A$2</f>
        <v>46112</v>
      </c>
      <c r="C6918" s="37" t="s">
        <v>1243</v>
      </c>
      <c r="D6918" s="119" t="str">
        <f>IF(G6918="","",VLOOKUP(G6918,номенклатури!R:T,2,0))</f>
        <v/>
      </c>
      <c r="E6918" s="333" t="str">
        <f>IF(G6918="","",VLOOKUP(G6918,номенклатури!R:T,3,0))</f>
        <v/>
      </c>
      <c r="F6918" s="159" t="str">
        <f>IF(G6918="","",IF(ISERROR(VLOOKUP(G6918,номенклатури!V:V,1,0)),E6918*H6918,E6918*I6918))</f>
        <v/>
      </c>
      <c r="G6918" s="14"/>
      <c r="H6918" s="15"/>
      <c r="I6918" s="15"/>
      <c r="J6918" s="15"/>
      <c r="K6918" s="15"/>
      <c r="L6918" s="217"/>
      <c r="M6918" s="22"/>
      <c r="N6918" s="119" t="str">
        <f>IF(G6918="","",VLOOKUP(G6918,номенклатури!R:U,4,0))</f>
        <v/>
      </c>
      <c r="O6918" s="119" t="str">
        <f>IF(M6918="","",VLOOKUP(M6918,'14'!D:D,1,0))</f>
        <v/>
      </c>
    </row>
    <row r="6919" spans="1:15" ht="12.75" customHeight="1" x14ac:dyDescent="0.2">
      <c r="A6919" s="36" t="str">
        <f>'0'!$A$4</f>
        <v>………………..</v>
      </c>
      <c r="B6919" s="37">
        <f>'0'!$A$2</f>
        <v>46112</v>
      </c>
      <c r="C6919" s="37" t="s">
        <v>1243</v>
      </c>
      <c r="D6919" s="119" t="str">
        <f>IF(G6919="","",VLOOKUP(G6919,номенклатури!R:T,2,0))</f>
        <v/>
      </c>
      <c r="E6919" s="333" t="str">
        <f>IF(G6919="","",VLOOKUP(G6919,номенклатури!R:T,3,0))</f>
        <v/>
      </c>
      <c r="F6919" s="159" t="str">
        <f>IF(G6919="","",IF(ISERROR(VLOOKUP(G6919,номенклатури!V:V,1,0)),E6919*H6919,E6919*I6919))</f>
        <v/>
      </c>
      <c r="G6919" s="14"/>
      <c r="H6919" s="15"/>
      <c r="I6919" s="15"/>
      <c r="J6919" s="15"/>
      <c r="K6919" s="15"/>
      <c r="L6919" s="217"/>
      <c r="M6919" s="22"/>
      <c r="N6919" s="119" t="str">
        <f>IF(G6919="","",VLOOKUP(G6919,номенклатури!R:U,4,0))</f>
        <v/>
      </c>
      <c r="O6919" s="119" t="str">
        <f>IF(M6919="","",VLOOKUP(M6919,'14'!D:D,1,0))</f>
        <v/>
      </c>
    </row>
    <row r="6920" spans="1:15" ht="12.75" customHeight="1" x14ac:dyDescent="0.2">
      <c r="A6920" s="36" t="str">
        <f>'0'!$A$4</f>
        <v>………………..</v>
      </c>
      <c r="B6920" s="37">
        <f>'0'!$A$2</f>
        <v>46112</v>
      </c>
      <c r="C6920" s="37" t="s">
        <v>1243</v>
      </c>
      <c r="D6920" s="119" t="str">
        <f>IF(G6920="","",VLOOKUP(G6920,номенклатури!R:T,2,0))</f>
        <v/>
      </c>
      <c r="E6920" s="333" t="str">
        <f>IF(G6920="","",VLOOKUP(G6920,номенклатури!R:T,3,0))</f>
        <v/>
      </c>
      <c r="F6920" s="159" t="str">
        <f>IF(G6920="","",IF(ISERROR(VLOOKUP(G6920,номенклатури!V:V,1,0)),E6920*H6920,E6920*I6920))</f>
        <v/>
      </c>
      <c r="G6920" s="14"/>
      <c r="H6920" s="15"/>
      <c r="I6920" s="15"/>
      <c r="J6920" s="15"/>
      <c r="K6920" s="15"/>
      <c r="L6920" s="217"/>
      <c r="M6920" s="22"/>
      <c r="N6920" s="119" t="str">
        <f>IF(G6920="","",VLOOKUP(G6920,номенклатури!R:U,4,0))</f>
        <v/>
      </c>
      <c r="O6920" s="119" t="str">
        <f>IF(M6920="","",VLOOKUP(M6920,'14'!D:D,1,0))</f>
        <v/>
      </c>
    </row>
    <row r="6921" spans="1:15" ht="12.75" customHeight="1" x14ac:dyDescent="0.2">
      <c r="A6921" s="36" t="str">
        <f>'0'!$A$4</f>
        <v>………………..</v>
      </c>
      <c r="B6921" s="37">
        <f>'0'!$A$2</f>
        <v>46112</v>
      </c>
      <c r="C6921" s="37" t="s">
        <v>1243</v>
      </c>
      <c r="D6921" s="119" t="str">
        <f>IF(G6921="","",VLOOKUP(G6921,номенклатури!R:T,2,0))</f>
        <v/>
      </c>
      <c r="E6921" s="333" t="str">
        <f>IF(G6921="","",VLOOKUP(G6921,номенклатури!R:T,3,0))</f>
        <v/>
      </c>
      <c r="F6921" s="159" t="str">
        <f>IF(G6921="","",IF(ISERROR(VLOOKUP(G6921,номенклатури!V:V,1,0)),E6921*H6921,E6921*I6921))</f>
        <v/>
      </c>
      <c r="G6921" s="14"/>
      <c r="H6921" s="15"/>
      <c r="I6921" s="15"/>
      <c r="J6921" s="15"/>
      <c r="K6921" s="15"/>
      <c r="L6921" s="217"/>
      <c r="M6921" s="22"/>
      <c r="N6921" s="119" t="str">
        <f>IF(G6921="","",VLOOKUP(G6921,номенклатури!R:U,4,0))</f>
        <v/>
      </c>
      <c r="O6921" s="119" t="str">
        <f>IF(M6921="","",VLOOKUP(M6921,'14'!D:D,1,0))</f>
        <v/>
      </c>
    </row>
    <row r="6922" spans="1:15" ht="12.75" customHeight="1" x14ac:dyDescent="0.2">
      <c r="A6922" s="36" t="str">
        <f>'0'!$A$4</f>
        <v>………………..</v>
      </c>
      <c r="B6922" s="37">
        <f>'0'!$A$2</f>
        <v>46112</v>
      </c>
      <c r="C6922" s="37" t="s">
        <v>1243</v>
      </c>
      <c r="D6922" s="119" t="str">
        <f>IF(G6922="","",VLOOKUP(G6922,номенклатури!R:T,2,0))</f>
        <v/>
      </c>
      <c r="E6922" s="333" t="str">
        <f>IF(G6922="","",VLOOKUP(G6922,номенклатури!R:T,3,0))</f>
        <v/>
      </c>
      <c r="F6922" s="159" t="str">
        <f>IF(G6922="","",IF(ISERROR(VLOOKUP(G6922,номенклатури!V:V,1,0)),E6922*H6922,E6922*I6922))</f>
        <v/>
      </c>
      <c r="G6922" s="14"/>
      <c r="H6922" s="15"/>
      <c r="I6922" s="15"/>
      <c r="J6922" s="15"/>
      <c r="K6922" s="15"/>
      <c r="L6922" s="217"/>
      <c r="M6922" s="22"/>
      <c r="N6922" s="119" t="str">
        <f>IF(G6922="","",VLOOKUP(G6922,номенклатури!R:U,4,0))</f>
        <v/>
      </c>
      <c r="O6922" s="119" t="str">
        <f>IF(M6922="","",VLOOKUP(M6922,'14'!D:D,1,0))</f>
        <v/>
      </c>
    </row>
    <row r="6923" spans="1:15" ht="12.75" customHeight="1" x14ac:dyDescent="0.2">
      <c r="A6923" s="36" t="str">
        <f>'0'!$A$4</f>
        <v>………………..</v>
      </c>
      <c r="B6923" s="37">
        <f>'0'!$A$2</f>
        <v>46112</v>
      </c>
      <c r="C6923" s="37" t="s">
        <v>1243</v>
      </c>
      <c r="D6923" s="119" t="str">
        <f>IF(G6923="","",VLOOKUP(G6923,номенклатури!R:T,2,0))</f>
        <v/>
      </c>
      <c r="E6923" s="333" t="str">
        <f>IF(G6923="","",VLOOKUP(G6923,номенклатури!R:T,3,0))</f>
        <v/>
      </c>
      <c r="F6923" s="159" t="str">
        <f>IF(G6923="","",IF(ISERROR(VLOOKUP(G6923,номенклатури!V:V,1,0)),E6923*H6923,E6923*I6923))</f>
        <v/>
      </c>
      <c r="G6923" s="14"/>
      <c r="H6923" s="15"/>
      <c r="I6923" s="15"/>
      <c r="J6923" s="15"/>
      <c r="K6923" s="15"/>
      <c r="L6923" s="217"/>
      <c r="M6923" s="22"/>
      <c r="N6923" s="119" t="str">
        <f>IF(G6923="","",VLOOKUP(G6923,номенклатури!R:U,4,0))</f>
        <v/>
      </c>
      <c r="O6923" s="119" t="str">
        <f>IF(M6923="","",VLOOKUP(M6923,'14'!D:D,1,0))</f>
        <v/>
      </c>
    </row>
    <row r="6924" spans="1:15" ht="12.75" customHeight="1" x14ac:dyDescent="0.2">
      <c r="A6924" s="36" t="str">
        <f>'0'!$A$4</f>
        <v>………………..</v>
      </c>
      <c r="B6924" s="37">
        <f>'0'!$A$2</f>
        <v>46112</v>
      </c>
      <c r="C6924" s="37" t="s">
        <v>1243</v>
      </c>
      <c r="D6924" s="119" t="str">
        <f>IF(G6924="","",VLOOKUP(G6924,номенклатури!R:T,2,0))</f>
        <v/>
      </c>
      <c r="E6924" s="333" t="str">
        <f>IF(G6924="","",VLOOKUP(G6924,номенклатури!R:T,3,0))</f>
        <v/>
      </c>
      <c r="F6924" s="159" t="str">
        <f>IF(G6924="","",IF(ISERROR(VLOOKUP(G6924,номенклатури!V:V,1,0)),E6924*H6924,E6924*I6924))</f>
        <v/>
      </c>
      <c r="G6924" s="14"/>
      <c r="H6924" s="15"/>
      <c r="I6924" s="15"/>
      <c r="J6924" s="15"/>
      <c r="K6924" s="15"/>
      <c r="L6924" s="217"/>
      <c r="M6924" s="22"/>
      <c r="N6924" s="119" t="str">
        <f>IF(G6924="","",VLOOKUP(G6924,номенклатури!R:U,4,0))</f>
        <v/>
      </c>
      <c r="O6924" s="119" t="str">
        <f>IF(M6924="","",VLOOKUP(M6924,'14'!D:D,1,0))</f>
        <v/>
      </c>
    </row>
    <row r="6925" spans="1:15" ht="12.75" customHeight="1" x14ac:dyDescent="0.2">
      <c r="A6925" s="36" t="str">
        <f>'0'!$A$4</f>
        <v>………………..</v>
      </c>
      <c r="B6925" s="37">
        <f>'0'!$A$2</f>
        <v>46112</v>
      </c>
      <c r="C6925" s="37" t="s">
        <v>1243</v>
      </c>
      <c r="D6925" s="119" t="str">
        <f>IF(G6925="","",VLOOKUP(G6925,номенклатури!R:T,2,0))</f>
        <v/>
      </c>
      <c r="E6925" s="333" t="str">
        <f>IF(G6925="","",VLOOKUP(G6925,номенклатури!R:T,3,0))</f>
        <v/>
      </c>
      <c r="F6925" s="159" t="str">
        <f>IF(G6925="","",IF(ISERROR(VLOOKUP(G6925,номенклатури!V:V,1,0)),E6925*H6925,E6925*I6925))</f>
        <v/>
      </c>
      <c r="G6925" s="14"/>
      <c r="H6925" s="15"/>
      <c r="I6925" s="15"/>
      <c r="J6925" s="15"/>
      <c r="K6925" s="15"/>
      <c r="L6925" s="217"/>
      <c r="M6925" s="22"/>
      <c r="N6925" s="119" t="str">
        <f>IF(G6925="","",VLOOKUP(G6925,номенклатури!R:U,4,0))</f>
        <v/>
      </c>
      <c r="O6925" s="119" t="str">
        <f>IF(M6925="","",VLOOKUP(M6925,'14'!D:D,1,0))</f>
        <v/>
      </c>
    </row>
    <row r="6926" spans="1:15" ht="12.75" customHeight="1" x14ac:dyDescent="0.2">
      <c r="A6926" s="36" t="str">
        <f>'0'!$A$4</f>
        <v>………………..</v>
      </c>
      <c r="B6926" s="37">
        <f>'0'!$A$2</f>
        <v>46112</v>
      </c>
      <c r="C6926" s="37" t="s">
        <v>1243</v>
      </c>
      <c r="D6926" s="119" t="str">
        <f>IF(G6926="","",VLOOKUP(G6926,номенклатури!R:T,2,0))</f>
        <v/>
      </c>
      <c r="E6926" s="333" t="str">
        <f>IF(G6926="","",VLOOKUP(G6926,номенклатури!R:T,3,0))</f>
        <v/>
      </c>
      <c r="F6926" s="159" t="str">
        <f>IF(G6926="","",IF(ISERROR(VLOOKUP(G6926,номенклатури!V:V,1,0)),E6926*H6926,E6926*I6926))</f>
        <v/>
      </c>
      <c r="G6926" s="14"/>
      <c r="H6926" s="15"/>
      <c r="I6926" s="15"/>
      <c r="J6926" s="15"/>
      <c r="K6926" s="15"/>
      <c r="L6926" s="217"/>
      <c r="M6926" s="22"/>
      <c r="N6926" s="119" t="str">
        <f>IF(G6926="","",VLOOKUP(G6926,номенклатури!R:U,4,0))</f>
        <v/>
      </c>
      <c r="O6926" s="119" t="str">
        <f>IF(M6926="","",VLOOKUP(M6926,'14'!D:D,1,0))</f>
        <v/>
      </c>
    </row>
    <row r="6927" spans="1:15" ht="12.75" customHeight="1" x14ac:dyDescent="0.2">
      <c r="A6927" s="36" t="str">
        <f>'0'!$A$4</f>
        <v>………………..</v>
      </c>
      <c r="B6927" s="37">
        <f>'0'!$A$2</f>
        <v>46112</v>
      </c>
      <c r="C6927" s="37" t="s">
        <v>1243</v>
      </c>
      <c r="D6927" s="119" t="str">
        <f>IF(G6927="","",VLOOKUP(G6927,номенклатури!R:T,2,0))</f>
        <v/>
      </c>
      <c r="E6927" s="333" t="str">
        <f>IF(G6927="","",VLOOKUP(G6927,номенклатури!R:T,3,0))</f>
        <v/>
      </c>
      <c r="F6927" s="159" t="str">
        <f>IF(G6927="","",IF(ISERROR(VLOOKUP(G6927,номенклатури!V:V,1,0)),E6927*H6927,E6927*I6927))</f>
        <v/>
      </c>
      <c r="G6927" s="14"/>
      <c r="H6927" s="15"/>
      <c r="I6927" s="15"/>
      <c r="J6927" s="15"/>
      <c r="K6927" s="15"/>
      <c r="L6927" s="217"/>
      <c r="M6927" s="22"/>
      <c r="N6927" s="119" t="str">
        <f>IF(G6927="","",VLOOKUP(G6927,номенклатури!R:U,4,0))</f>
        <v/>
      </c>
      <c r="O6927" s="119" t="str">
        <f>IF(M6927="","",VLOOKUP(M6927,'14'!D:D,1,0))</f>
        <v/>
      </c>
    </row>
    <row r="6928" spans="1:15" ht="12.75" customHeight="1" x14ac:dyDescent="0.2">
      <c r="A6928" s="36" t="str">
        <f>'0'!$A$4</f>
        <v>………………..</v>
      </c>
      <c r="B6928" s="37">
        <f>'0'!$A$2</f>
        <v>46112</v>
      </c>
      <c r="C6928" s="37" t="s">
        <v>1243</v>
      </c>
      <c r="D6928" s="119" t="str">
        <f>IF(G6928="","",VLOOKUP(G6928,номенклатури!R:T,2,0))</f>
        <v/>
      </c>
      <c r="E6928" s="333" t="str">
        <f>IF(G6928="","",VLOOKUP(G6928,номенклатури!R:T,3,0))</f>
        <v/>
      </c>
      <c r="F6928" s="159" t="str">
        <f>IF(G6928="","",IF(ISERROR(VLOOKUP(G6928,номенклатури!V:V,1,0)),E6928*H6928,E6928*I6928))</f>
        <v/>
      </c>
      <c r="G6928" s="14"/>
      <c r="H6928" s="15"/>
      <c r="I6928" s="15"/>
      <c r="J6928" s="15"/>
      <c r="K6928" s="15"/>
      <c r="L6928" s="217"/>
      <c r="M6928" s="22"/>
      <c r="N6928" s="119" t="str">
        <f>IF(G6928="","",VLOOKUP(G6928,номенклатури!R:U,4,0))</f>
        <v/>
      </c>
      <c r="O6928" s="119" t="str">
        <f>IF(M6928="","",VLOOKUP(M6928,'14'!D:D,1,0))</f>
        <v/>
      </c>
    </row>
    <row r="6929" spans="1:15" ht="12.75" customHeight="1" x14ac:dyDescent="0.2">
      <c r="A6929" s="36" t="str">
        <f>'0'!$A$4</f>
        <v>………………..</v>
      </c>
      <c r="B6929" s="37">
        <f>'0'!$A$2</f>
        <v>46112</v>
      </c>
      <c r="C6929" s="37" t="s">
        <v>1243</v>
      </c>
      <c r="D6929" s="119" t="str">
        <f>IF(G6929="","",VLOOKUP(G6929,номенклатури!R:T,2,0))</f>
        <v/>
      </c>
      <c r="E6929" s="333" t="str">
        <f>IF(G6929="","",VLOOKUP(G6929,номенклатури!R:T,3,0))</f>
        <v/>
      </c>
      <c r="F6929" s="159" t="str">
        <f>IF(G6929="","",IF(ISERROR(VLOOKUP(G6929,номенклатури!V:V,1,0)),E6929*H6929,E6929*I6929))</f>
        <v/>
      </c>
      <c r="G6929" s="14"/>
      <c r="H6929" s="15"/>
      <c r="I6929" s="15"/>
      <c r="J6929" s="15"/>
      <c r="K6929" s="15"/>
      <c r="L6929" s="217"/>
      <c r="M6929" s="22"/>
      <c r="N6929" s="119" t="str">
        <f>IF(G6929="","",VLOOKUP(G6929,номенклатури!R:U,4,0))</f>
        <v/>
      </c>
      <c r="O6929" s="119" t="str">
        <f>IF(M6929="","",VLOOKUP(M6929,'14'!D:D,1,0))</f>
        <v/>
      </c>
    </row>
    <row r="6930" spans="1:15" ht="12.75" customHeight="1" x14ac:dyDescent="0.2">
      <c r="A6930" s="36" t="str">
        <f>'0'!$A$4</f>
        <v>………………..</v>
      </c>
      <c r="B6930" s="37">
        <f>'0'!$A$2</f>
        <v>46112</v>
      </c>
      <c r="C6930" s="37" t="s">
        <v>1243</v>
      </c>
      <c r="D6930" s="119" t="str">
        <f>IF(G6930="","",VLOOKUP(G6930,номенклатури!R:T,2,0))</f>
        <v/>
      </c>
      <c r="E6930" s="333" t="str">
        <f>IF(G6930="","",VLOOKUP(G6930,номенклатури!R:T,3,0))</f>
        <v/>
      </c>
      <c r="F6930" s="159" t="str">
        <f>IF(G6930="","",IF(ISERROR(VLOOKUP(G6930,номенклатури!V:V,1,0)),E6930*H6930,E6930*I6930))</f>
        <v/>
      </c>
      <c r="G6930" s="14"/>
      <c r="H6930" s="15"/>
      <c r="I6930" s="15"/>
      <c r="J6930" s="15"/>
      <c r="K6930" s="15"/>
      <c r="L6930" s="217"/>
      <c r="M6930" s="22"/>
      <c r="N6930" s="119" t="str">
        <f>IF(G6930="","",VLOOKUP(G6930,номенклатури!R:U,4,0))</f>
        <v/>
      </c>
      <c r="O6930" s="119" t="str">
        <f>IF(M6930="","",VLOOKUP(M6930,'14'!D:D,1,0))</f>
        <v/>
      </c>
    </row>
    <row r="6931" spans="1:15" ht="12.75" customHeight="1" x14ac:dyDescent="0.2">
      <c r="A6931" s="36" t="str">
        <f>'0'!$A$4</f>
        <v>………………..</v>
      </c>
      <c r="B6931" s="37">
        <f>'0'!$A$2</f>
        <v>46112</v>
      </c>
      <c r="C6931" s="37" t="s">
        <v>1243</v>
      </c>
      <c r="D6931" s="119" t="str">
        <f>IF(G6931="","",VLOOKUP(G6931,номенклатури!R:T,2,0))</f>
        <v/>
      </c>
      <c r="E6931" s="333" t="str">
        <f>IF(G6931="","",VLOOKUP(G6931,номенклатури!R:T,3,0))</f>
        <v/>
      </c>
      <c r="F6931" s="159" t="str">
        <f>IF(G6931="","",IF(ISERROR(VLOOKUP(G6931,номенклатури!V:V,1,0)),E6931*H6931,E6931*I6931))</f>
        <v/>
      </c>
      <c r="G6931" s="14"/>
      <c r="H6931" s="15"/>
      <c r="I6931" s="15"/>
      <c r="J6931" s="15"/>
      <c r="K6931" s="15"/>
      <c r="L6931" s="217"/>
      <c r="M6931" s="22"/>
      <c r="N6931" s="119" t="str">
        <f>IF(G6931="","",VLOOKUP(G6931,номенклатури!R:U,4,0))</f>
        <v/>
      </c>
      <c r="O6931" s="119" t="str">
        <f>IF(M6931="","",VLOOKUP(M6931,'14'!D:D,1,0))</f>
        <v/>
      </c>
    </row>
    <row r="6932" spans="1:15" ht="12.75" customHeight="1" x14ac:dyDescent="0.2">
      <c r="A6932" s="36" t="str">
        <f>'0'!$A$4</f>
        <v>………………..</v>
      </c>
      <c r="B6932" s="37">
        <f>'0'!$A$2</f>
        <v>46112</v>
      </c>
      <c r="C6932" s="37" t="s">
        <v>1243</v>
      </c>
      <c r="D6932" s="119" t="str">
        <f>IF(G6932="","",VLOOKUP(G6932,номенклатури!R:T,2,0))</f>
        <v/>
      </c>
      <c r="E6932" s="333" t="str">
        <f>IF(G6932="","",VLOOKUP(G6932,номенклатури!R:T,3,0))</f>
        <v/>
      </c>
      <c r="F6932" s="159" t="str">
        <f>IF(G6932="","",IF(ISERROR(VLOOKUP(G6932,номенклатури!V:V,1,0)),E6932*H6932,E6932*I6932))</f>
        <v/>
      </c>
      <c r="G6932" s="14"/>
      <c r="H6932" s="15"/>
      <c r="I6932" s="15"/>
      <c r="J6932" s="15"/>
      <c r="K6932" s="15"/>
      <c r="L6932" s="217"/>
      <c r="M6932" s="22"/>
      <c r="N6932" s="119" t="str">
        <f>IF(G6932="","",VLOOKUP(G6932,номенклатури!R:U,4,0))</f>
        <v/>
      </c>
      <c r="O6932" s="119" t="str">
        <f>IF(M6932="","",VLOOKUP(M6932,'14'!D:D,1,0))</f>
        <v/>
      </c>
    </row>
    <row r="6933" spans="1:15" ht="12.75" customHeight="1" x14ac:dyDescent="0.2">
      <c r="A6933" s="36" t="str">
        <f>'0'!$A$4</f>
        <v>………………..</v>
      </c>
      <c r="B6933" s="37">
        <f>'0'!$A$2</f>
        <v>46112</v>
      </c>
      <c r="C6933" s="37" t="s">
        <v>1243</v>
      </c>
      <c r="D6933" s="119" t="str">
        <f>IF(G6933="","",VLOOKUP(G6933,номенклатури!R:T,2,0))</f>
        <v/>
      </c>
      <c r="E6933" s="333" t="str">
        <f>IF(G6933="","",VLOOKUP(G6933,номенклатури!R:T,3,0))</f>
        <v/>
      </c>
      <c r="F6933" s="159" t="str">
        <f>IF(G6933="","",IF(ISERROR(VLOOKUP(G6933,номенклатури!V:V,1,0)),E6933*H6933,E6933*I6933))</f>
        <v/>
      </c>
      <c r="G6933" s="14"/>
      <c r="H6933" s="15"/>
      <c r="I6933" s="15"/>
      <c r="J6933" s="15"/>
      <c r="K6933" s="15"/>
      <c r="L6933" s="217"/>
      <c r="M6933" s="22"/>
      <c r="N6933" s="119" t="str">
        <f>IF(G6933="","",VLOOKUP(G6933,номенклатури!R:U,4,0))</f>
        <v/>
      </c>
      <c r="O6933" s="119" t="str">
        <f>IF(M6933="","",VLOOKUP(M6933,'14'!D:D,1,0))</f>
        <v/>
      </c>
    </row>
    <row r="6934" spans="1:15" ht="12.75" customHeight="1" x14ac:dyDescent="0.2">
      <c r="A6934" s="36" t="str">
        <f>'0'!$A$4</f>
        <v>………………..</v>
      </c>
      <c r="B6934" s="37">
        <f>'0'!$A$2</f>
        <v>46112</v>
      </c>
      <c r="C6934" s="37" t="s">
        <v>1243</v>
      </c>
      <c r="D6934" s="119" t="str">
        <f>IF(G6934="","",VLOOKUP(G6934,номенклатури!R:T,2,0))</f>
        <v/>
      </c>
      <c r="E6934" s="333" t="str">
        <f>IF(G6934="","",VLOOKUP(G6934,номенклатури!R:T,3,0))</f>
        <v/>
      </c>
      <c r="F6934" s="159" t="str">
        <f>IF(G6934="","",IF(ISERROR(VLOOKUP(G6934,номенклатури!V:V,1,0)),E6934*H6934,E6934*I6934))</f>
        <v/>
      </c>
      <c r="G6934" s="14"/>
      <c r="H6934" s="15"/>
      <c r="I6934" s="15"/>
      <c r="J6934" s="15"/>
      <c r="K6934" s="15"/>
      <c r="L6934" s="217"/>
      <c r="M6934" s="22"/>
      <c r="N6934" s="119" t="str">
        <f>IF(G6934="","",VLOOKUP(G6934,номенклатури!R:U,4,0))</f>
        <v/>
      </c>
      <c r="O6934" s="119" t="str">
        <f>IF(M6934="","",VLOOKUP(M6934,'14'!D:D,1,0))</f>
        <v/>
      </c>
    </row>
    <row r="6935" spans="1:15" ht="12.75" customHeight="1" x14ac:dyDescent="0.2">
      <c r="A6935" s="36" t="str">
        <f>'0'!$A$4</f>
        <v>………………..</v>
      </c>
      <c r="B6935" s="37">
        <f>'0'!$A$2</f>
        <v>46112</v>
      </c>
      <c r="C6935" s="37" t="s">
        <v>1243</v>
      </c>
      <c r="D6935" s="119" t="str">
        <f>IF(G6935="","",VLOOKUP(G6935,номенклатури!R:T,2,0))</f>
        <v/>
      </c>
      <c r="E6935" s="333" t="str">
        <f>IF(G6935="","",VLOOKUP(G6935,номенклатури!R:T,3,0))</f>
        <v/>
      </c>
      <c r="F6935" s="159" t="str">
        <f>IF(G6935="","",IF(ISERROR(VLOOKUP(G6935,номенклатури!V:V,1,0)),E6935*H6935,E6935*I6935))</f>
        <v/>
      </c>
      <c r="G6935" s="14"/>
      <c r="H6935" s="15"/>
      <c r="I6935" s="15"/>
      <c r="J6935" s="15"/>
      <c r="K6935" s="15"/>
      <c r="L6935" s="217"/>
      <c r="M6935" s="22"/>
      <c r="N6935" s="119" t="str">
        <f>IF(G6935="","",VLOOKUP(G6935,номенклатури!R:U,4,0))</f>
        <v/>
      </c>
      <c r="O6935" s="119" t="str">
        <f>IF(M6935="","",VLOOKUP(M6935,'14'!D:D,1,0))</f>
        <v/>
      </c>
    </row>
    <row r="6936" spans="1:15" ht="12.75" customHeight="1" x14ac:dyDescent="0.2">
      <c r="A6936" s="36" t="str">
        <f>'0'!$A$4</f>
        <v>………………..</v>
      </c>
      <c r="B6936" s="37">
        <f>'0'!$A$2</f>
        <v>46112</v>
      </c>
      <c r="C6936" s="37" t="s">
        <v>1243</v>
      </c>
      <c r="D6936" s="119" t="str">
        <f>IF(G6936="","",VLOOKUP(G6936,номенклатури!R:T,2,0))</f>
        <v/>
      </c>
      <c r="E6936" s="333" t="str">
        <f>IF(G6936="","",VLOOKUP(G6936,номенклатури!R:T,3,0))</f>
        <v/>
      </c>
      <c r="F6936" s="159" t="str">
        <f>IF(G6936="","",IF(ISERROR(VLOOKUP(G6936,номенклатури!V:V,1,0)),E6936*H6936,E6936*I6936))</f>
        <v/>
      </c>
      <c r="G6936" s="14"/>
      <c r="H6936" s="15"/>
      <c r="I6936" s="15"/>
      <c r="J6936" s="15"/>
      <c r="K6936" s="15"/>
      <c r="L6936" s="217"/>
      <c r="M6936" s="22"/>
      <c r="N6936" s="119" t="str">
        <f>IF(G6936="","",VLOOKUP(G6936,номенклатури!R:U,4,0))</f>
        <v/>
      </c>
      <c r="O6936" s="119" t="str">
        <f>IF(M6936="","",VLOOKUP(M6936,'14'!D:D,1,0))</f>
        <v/>
      </c>
    </row>
    <row r="6937" spans="1:15" ht="12.75" customHeight="1" x14ac:dyDescent="0.2">
      <c r="A6937" s="36" t="str">
        <f>'0'!$A$4</f>
        <v>………………..</v>
      </c>
      <c r="B6937" s="37">
        <f>'0'!$A$2</f>
        <v>46112</v>
      </c>
      <c r="C6937" s="37" t="s">
        <v>1243</v>
      </c>
      <c r="D6937" s="119" t="str">
        <f>IF(G6937="","",VLOOKUP(G6937,номенклатури!R:T,2,0))</f>
        <v/>
      </c>
      <c r="E6937" s="333" t="str">
        <f>IF(G6937="","",VLOOKUP(G6937,номенклатури!R:T,3,0))</f>
        <v/>
      </c>
      <c r="F6937" s="159" t="str">
        <f>IF(G6937="","",IF(ISERROR(VLOOKUP(G6937,номенклатури!V:V,1,0)),E6937*H6937,E6937*I6937))</f>
        <v/>
      </c>
      <c r="G6937" s="14"/>
      <c r="H6937" s="15"/>
      <c r="I6937" s="15"/>
      <c r="J6937" s="15"/>
      <c r="K6937" s="15"/>
      <c r="L6937" s="217"/>
      <c r="M6937" s="22"/>
      <c r="N6937" s="119" t="str">
        <f>IF(G6937="","",VLOOKUP(G6937,номенклатури!R:U,4,0))</f>
        <v/>
      </c>
      <c r="O6937" s="119" t="str">
        <f>IF(M6937="","",VLOOKUP(M6937,'14'!D:D,1,0))</f>
        <v/>
      </c>
    </row>
    <row r="6938" spans="1:15" ht="12.75" customHeight="1" x14ac:dyDescent="0.2">
      <c r="A6938" s="36" t="str">
        <f>'0'!$A$4</f>
        <v>………………..</v>
      </c>
      <c r="B6938" s="37">
        <f>'0'!$A$2</f>
        <v>46112</v>
      </c>
      <c r="C6938" s="37" t="s">
        <v>1243</v>
      </c>
      <c r="D6938" s="119" t="str">
        <f>IF(G6938="","",VLOOKUP(G6938,номенклатури!R:T,2,0))</f>
        <v/>
      </c>
      <c r="E6938" s="333" t="str">
        <f>IF(G6938="","",VLOOKUP(G6938,номенклатури!R:T,3,0))</f>
        <v/>
      </c>
      <c r="F6938" s="159" t="str">
        <f>IF(G6938="","",IF(ISERROR(VLOOKUP(G6938,номенклатури!V:V,1,0)),E6938*H6938,E6938*I6938))</f>
        <v/>
      </c>
      <c r="G6938" s="14"/>
      <c r="H6938" s="15"/>
      <c r="I6938" s="15"/>
      <c r="J6938" s="15"/>
      <c r="K6938" s="15"/>
      <c r="L6938" s="217"/>
      <c r="M6938" s="22"/>
      <c r="N6938" s="119" t="str">
        <f>IF(G6938="","",VLOOKUP(G6938,номенклатури!R:U,4,0))</f>
        <v/>
      </c>
      <c r="O6938" s="119" t="str">
        <f>IF(M6938="","",VLOOKUP(M6938,'14'!D:D,1,0))</f>
        <v/>
      </c>
    </row>
    <row r="6939" spans="1:15" ht="12.75" customHeight="1" x14ac:dyDescent="0.2">
      <c r="A6939" s="36" t="str">
        <f>'0'!$A$4</f>
        <v>………………..</v>
      </c>
      <c r="B6939" s="37">
        <f>'0'!$A$2</f>
        <v>46112</v>
      </c>
      <c r="C6939" s="37" t="s">
        <v>1243</v>
      </c>
      <c r="D6939" s="119" t="str">
        <f>IF(G6939="","",VLOOKUP(G6939,номенклатури!R:T,2,0))</f>
        <v/>
      </c>
      <c r="E6939" s="333" t="str">
        <f>IF(G6939="","",VLOOKUP(G6939,номенклатури!R:T,3,0))</f>
        <v/>
      </c>
      <c r="F6939" s="159" t="str">
        <f>IF(G6939="","",IF(ISERROR(VLOOKUP(G6939,номенклатури!V:V,1,0)),E6939*H6939,E6939*I6939))</f>
        <v/>
      </c>
      <c r="G6939" s="14"/>
      <c r="H6939" s="15"/>
      <c r="I6939" s="15"/>
      <c r="J6939" s="15"/>
      <c r="K6939" s="15"/>
      <c r="L6939" s="217"/>
      <c r="M6939" s="22"/>
      <c r="N6939" s="119" t="str">
        <f>IF(G6939="","",VLOOKUP(G6939,номенклатури!R:U,4,0))</f>
        <v/>
      </c>
      <c r="O6939" s="119" t="str">
        <f>IF(M6939="","",VLOOKUP(M6939,'14'!D:D,1,0))</f>
        <v/>
      </c>
    </row>
    <row r="6940" spans="1:15" ht="12.75" customHeight="1" x14ac:dyDescent="0.2">
      <c r="A6940" s="36" t="str">
        <f>'0'!$A$4</f>
        <v>………………..</v>
      </c>
      <c r="B6940" s="37">
        <f>'0'!$A$2</f>
        <v>46112</v>
      </c>
      <c r="C6940" s="37" t="s">
        <v>1243</v>
      </c>
      <c r="D6940" s="119" t="str">
        <f>IF(G6940="","",VLOOKUP(G6940,номенклатури!R:T,2,0))</f>
        <v/>
      </c>
      <c r="E6940" s="333" t="str">
        <f>IF(G6940="","",VLOOKUP(G6940,номенклатури!R:T,3,0))</f>
        <v/>
      </c>
      <c r="F6940" s="159" t="str">
        <f>IF(G6940="","",IF(ISERROR(VLOOKUP(G6940,номенклатури!V:V,1,0)),E6940*H6940,E6940*I6940))</f>
        <v/>
      </c>
      <c r="G6940" s="14"/>
      <c r="H6940" s="15"/>
      <c r="I6940" s="15"/>
      <c r="J6940" s="15"/>
      <c r="K6940" s="15"/>
      <c r="L6940" s="217"/>
      <c r="M6940" s="22"/>
      <c r="N6940" s="119" t="str">
        <f>IF(G6940="","",VLOOKUP(G6940,номенклатури!R:U,4,0))</f>
        <v/>
      </c>
      <c r="O6940" s="119" t="str">
        <f>IF(M6940="","",VLOOKUP(M6940,'14'!D:D,1,0))</f>
        <v/>
      </c>
    </row>
    <row r="6941" spans="1:15" ht="12.75" customHeight="1" x14ac:dyDescent="0.2">
      <c r="A6941" s="36" t="str">
        <f>'0'!$A$4</f>
        <v>………………..</v>
      </c>
      <c r="B6941" s="37">
        <f>'0'!$A$2</f>
        <v>46112</v>
      </c>
      <c r="C6941" s="37" t="s">
        <v>1243</v>
      </c>
      <c r="D6941" s="119" t="str">
        <f>IF(G6941="","",VLOOKUP(G6941,номенклатури!R:T,2,0))</f>
        <v/>
      </c>
      <c r="E6941" s="333" t="str">
        <f>IF(G6941="","",VLOOKUP(G6941,номенклатури!R:T,3,0))</f>
        <v/>
      </c>
      <c r="F6941" s="159" t="str">
        <f>IF(G6941="","",IF(ISERROR(VLOOKUP(G6941,номенклатури!V:V,1,0)),E6941*H6941,E6941*I6941))</f>
        <v/>
      </c>
      <c r="G6941" s="14"/>
      <c r="H6941" s="15"/>
      <c r="I6941" s="15"/>
      <c r="J6941" s="15"/>
      <c r="K6941" s="15"/>
      <c r="L6941" s="217"/>
      <c r="M6941" s="22"/>
      <c r="N6941" s="119" t="str">
        <f>IF(G6941="","",VLOOKUP(G6941,номенклатури!R:U,4,0))</f>
        <v/>
      </c>
      <c r="O6941" s="119" t="str">
        <f>IF(M6941="","",VLOOKUP(M6941,'14'!D:D,1,0))</f>
        <v/>
      </c>
    </row>
    <row r="6942" spans="1:15" ht="12.75" customHeight="1" x14ac:dyDescent="0.2">
      <c r="A6942" s="36" t="str">
        <f>'0'!$A$4</f>
        <v>………………..</v>
      </c>
      <c r="B6942" s="37">
        <f>'0'!$A$2</f>
        <v>46112</v>
      </c>
      <c r="C6942" s="37" t="s">
        <v>1243</v>
      </c>
      <c r="D6942" s="119" t="str">
        <f>IF(G6942="","",VLOOKUP(G6942,номенклатури!R:T,2,0))</f>
        <v/>
      </c>
      <c r="E6942" s="333" t="str">
        <f>IF(G6942="","",VLOOKUP(G6942,номенклатури!R:T,3,0))</f>
        <v/>
      </c>
      <c r="F6942" s="159" t="str">
        <f>IF(G6942="","",IF(ISERROR(VLOOKUP(G6942,номенклатури!V:V,1,0)),E6942*H6942,E6942*I6942))</f>
        <v/>
      </c>
      <c r="G6942" s="14"/>
      <c r="H6942" s="15"/>
      <c r="I6942" s="15"/>
      <c r="J6942" s="15"/>
      <c r="K6942" s="15"/>
      <c r="L6942" s="217"/>
      <c r="M6942" s="22"/>
      <c r="N6942" s="119" t="str">
        <f>IF(G6942="","",VLOOKUP(G6942,номенклатури!R:U,4,0))</f>
        <v/>
      </c>
      <c r="O6942" s="119" t="str">
        <f>IF(M6942="","",VLOOKUP(M6942,'14'!D:D,1,0))</f>
        <v/>
      </c>
    </row>
    <row r="6943" spans="1:15" ht="12.75" customHeight="1" x14ac:dyDescent="0.2">
      <c r="A6943" s="36" t="str">
        <f>'0'!$A$4</f>
        <v>………………..</v>
      </c>
      <c r="B6943" s="37">
        <f>'0'!$A$2</f>
        <v>46112</v>
      </c>
      <c r="C6943" s="37" t="s">
        <v>1243</v>
      </c>
      <c r="D6943" s="119" t="str">
        <f>IF(G6943="","",VLOOKUP(G6943,номенклатури!R:T,2,0))</f>
        <v/>
      </c>
      <c r="E6943" s="333" t="str">
        <f>IF(G6943="","",VLOOKUP(G6943,номенклатури!R:T,3,0))</f>
        <v/>
      </c>
      <c r="F6943" s="159" t="str">
        <f>IF(G6943="","",IF(ISERROR(VLOOKUP(G6943,номенклатури!V:V,1,0)),E6943*H6943,E6943*I6943))</f>
        <v/>
      </c>
      <c r="G6943" s="14"/>
      <c r="H6943" s="15"/>
      <c r="I6943" s="15"/>
      <c r="J6943" s="15"/>
      <c r="K6943" s="15"/>
      <c r="L6943" s="217"/>
      <c r="M6943" s="22"/>
      <c r="N6943" s="119" t="str">
        <f>IF(G6943="","",VLOOKUP(G6943,номенклатури!R:U,4,0))</f>
        <v/>
      </c>
      <c r="O6943" s="119" t="str">
        <f>IF(M6943="","",VLOOKUP(M6943,'14'!D:D,1,0))</f>
        <v/>
      </c>
    </row>
    <row r="6944" spans="1:15" ht="12.75" customHeight="1" x14ac:dyDescent="0.2">
      <c r="A6944" s="36" t="str">
        <f>'0'!$A$4</f>
        <v>………………..</v>
      </c>
      <c r="B6944" s="37">
        <f>'0'!$A$2</f>
        <v>46112</v>
      </c>
      <c r="C6944" s="37" t="s">
        <v>1243</v>
      </c>
      <c r="D6944" s="119" t="str">
        <f>IF(G6944="","",VLOOKUP(G6944,номенклатури!R:T,2,0))</f>
        <v/>
      </c>
      <c r="E6944" s="333" t="str">
        <f>IF(G6944="","",VLOOKUP(G6944,номенклатури!R:T,3,0))</f>
        <v/>
      </c>
      <c r="F6944" s="159" t="str">
        <f>IF(G6944="","",IF(ISERROR(VLOOKUP(G6944,номенклатури!V:V,1,0)),E6944*H6944,E6944*I6944))</f>
        <v/>
      </c>
      <c r="G6944" s="14"/>
      <c r="H6944" s="15"/>
      <c r="I6944" s="15"/>
      <c r="J6944" s="15"/>
      <c r="K6944" s="15"/>
      <c r="L6944" s="217"/>
      <c r="M6944" s="22"/>
      <c r="N6944" s="119" t="str">
        <f>IF(G6944="","",VLOOKUP(G6944,номенклатури!R:U,4,0))</f>
        <v/>
      </c>
      <c r="O6944" s="119" t="str">
        <f>IF(M6944="","",VLOOKUP(M6944,'14'!D:D,1,0))</f>
        <v/>
      </c>
    </row>
    <row r="6945" spans="1:15" ht="12.75" customHeight="1" x14ac:dyDescent="0.2">
      <c r="A6945" s="36" t="str">
        <f>'0'!$A$4</f>
        <v>………………..</v>
      </c>
      <c r="B6945" s="37">
        <f>'0'!$A$2</f>
        <v>46112</v>
      </c>
      <c r="C6945" s="37" t="s">
        <v>1243</v>
      </c>
      <c r="D6945" s="119" t="str">
        <f>IF(G6945="","",VLOOKUP(G6945,номенклатури!R:T,2,0))</f>
        <v/>
      </c>
      <c r="E6945" s="333" t="str">
        <f>IF(G6945="","",VLOOKUP(G6945,номенклатури!R:T,3,0))</f>
        <v/>
      </c>
      <c r="F6945" s="159" t="str">
        <f>IF(G6945="","",IF(ISERROR(VLOOKUP(G6945,номенклатури!V:V,1,0)),E6945*H6945,E6945*I6945))</f>
        <v/>
      </c>
      <c r="G6945" s="14"/>
      <c r="H6945" s="15"/>
      <c r="I6945" s="15"/>
      <c r="J6945" s="15"/>
      <c r="K6945" s="15"/>
      <c r="L6945" s="217"/>
      <c r="M6945" s="22"/>
      <c r="N6945" s="119" t="str">
        <f>IF(G6945="","",VLOOKUP(G6945,номенклатури!R:U,4,0))</f>
        <v/>
      </c>
      <c r="O6945" s="119" t="str">
        <f>IF(M6945="","",VLOOKUP(M6945,'14'!D:D,1,0))</f>
        <v/>
      </c>
    </row>
    <row r="6946" spans="1:15" ht="12.75" customHeight="1" x14ac:dyDescent="0.2">
      <c r="A6946" s="36" t="str">
        <f>'0'!$A$4</f>
        <v>………………..</v>
      </c>
      <c r="B6946" s="37">
        <f>'0'!$A$2</f>
        <v>46112</v>
      </c>
      <c r="C6946" s="37" t="s">
        <v>1243</v>
      </c>
      <c r="D6946" s="119" t="str">
        <f>IF(G6946="","",VLOOKUP(G6946,номенклатури!R:T,2,0))</f>
        <v/>
      </c>
      <c r="E6946" s="333" t="str">
        <f>IF(G6946="","",VLOOKUP(G6946,номенклатури!R:T,3,0))</f>
        <v/>
      </c>
      <c r="F6946" s="159" t="str">
        <f>IF(G6946="","",IF(ISERROR(VLOOKUP(G6946,номенклатури!V:V,1,0)),E6946*H6946,E6946*I6946))</f>
        <v/>
      </c>
      <c r="G6946" s="14"/>
      <c r="H6946" s="15"/>
      <c r="I6946" s="15"/>
      <c r="J6946" s="15"/>
      <c r="K6946" s="15"/>
      <c r="L6946" s="217"/>
      <c r="M6946" s="22"/>
      <c r="N6946" s="119" t="str">
        <f>IF(G6946="","",VLOOKUP(G6946,номенклатури!R:U,4,0))</f>
        <v/>
      </c>
      <c r="O6946" s="119" t="str">
        <f>IF(M6946="","",VLOOKUP(M6946,'14'!D:D,1,0))</f>
        <v/>
      </c>
    </row>
    <row r="6947" spans="1:15" ht="12.75" customHeight="1" x14ac:dyDescent="0.2">
      <c r="A6947" s="36" t="str">
        <f>'0'!$A$4</f>
        <v>………………..</v>
      </c>
      <c r="B6947" s="37">
        <f>'0'!$A$2</f>
        <v>46112</v>
      </c>
      <c r="C6947" s="37" t="s">
        <v>1243</v>
      </c>
      <c r="D6947" s="119" t="str">
        <f>IF(G6947="","",VLOOKUP(G6947,номенклатури!R:T,2,0))</f>
        <v/>
      </c>
      <c r="E6947" s="333" t="str">
        <f>IF(G6947="","",VLOOKUP(G6947,номенклатури!R:T,3,0))</f>
        <v/>
      </c>
      <c r="F6947" s="159" t="str">
        <f>IF(G6947="","",IF(ISERROR(VLOOKUP(G6947,номенклатури!V:V,1,0)),E6947*H6947,E6947*I6947))</f>
        <v/>
      </c>
      <c r="G6947" s="14"/>
      <c r="H6947" s="15"/>
      <c r="I6947" s="15"/>
      <c r="J6947" s="15"/>
      <c r="K6947" s="15"/>
      <c r="L6947" s="217"/>
      <c r="M6947" s="22"/>
      <c r="N6947" s="119" t="str">
        <f>IF(G6947="","",VLOOKUP(G6947,номенклатури!R:U,4,0))</f>
        <v/>
      </c>
      <c r="O6947" s="119" t="str">
        <f>IF(M6947="","",VLOOKUP(M6947,'14'!D:D,1,0))</f>
        <v/>
      </c>
    </row>
    <row r="6948" spans="1:15" ht="12.75" customHeight="1" x14ac:dyDescent="0.2">
      <c r="A6948" s="36" t="str">
        <f>'0'!$A$4</f>
        <v>………………..</v>
      </c>
      <c r="B6948" s="37">
        <f>'0'!$A$2</f>
        <v>46112</v>
      </c>
      <c r="C6948" s="37" t="s">
        <v>1243</v>
      </c>
      <c r="D6948" s="119" t="str">
        <f>IF(G6948="","",VLOOKUP(G6948,номенклатури!R:T,2,0))</f>
        <v/>
      </c>
      <c r="E6948" s="333" t="str">
        <f>IF(G6948="","",VLOOKUP(G6948,номенклатури!R:T,3,0))</f>
        <v/>
      </c>
      <c r="F6948" s="159" t="str">
        <f>IF(G6948="","",IF(ISERROR(VLOOKUP(G6948,номенклатури!V:V,1,0)),E6948*H6948,E6948*I6948))</f>
        <v/>
      </c>
      <c r="G6948" s="14"/>
      <c r="H6948" s="15"/>
      <c r="I6948" s="15"/>
      <c r="J6948" s="15"/>
      <c r="K6948" s="15"/>
      <c r="L6948" s="217"/>
      <c r="M6948" s="22"/>
      <c r="N6948" s="119" t="str">
        <f>IF(G6948="","",VLOOKUP(G6948,номенклатури!R:U,4,0))</f>
        <v/>
      </c>
      <c r="O6948" s="119" t="str">
        <f>IF(M6948="","",VLOOKUP(M6948,'14'!D:D,1,0))</f>
        <v/>
      </c>
    </row>
    <row r="6949" spans="1:15" ht="12.75" customHeight="1" x14ac:dyDescent="0.2">
      <c r="A6949" s="36" t="str">
        <f>'0'!$A$4</f>
        <v>………………..</v>
      </c>
      <c r="B6949" s="37">
        <f>'0'!$A$2</f>
        <v>46112</v>
      </c>
      <c r="C6949" s="37" t="s">
        <v>1243</v>
      </c>
      <c r="D6949" s="119" t="str">
        <f>IF(G6949="","",VLOOKUP(G6949,номенклатури!R:T,2,0))</f>
        <v/>
      </c>
      <c r="E6949" s="333" t="str">
        <f>IF(G6949="","",VLOOKUP(G6949,номенклатури!R:T,3,0))</f>
        <v/>
      </c>
      <c r="F6949" s="159" t="str">
        <f>IF(G6949="","",IF(ISERROR(VLOOKUP(G6949,номенклатури!V:V,1,0)),E6949*H6949,E6949*I6949))</f>
        <v/>
      </c>
      <c r="G6949" s="14"/>
      <c r="H6949" s="15"/>
      <c r="I6949" s="15"/>
      <c r="J6949" s="15"/>
      <c r="K6949" s="15"/>
      <c r="L6949" s="217"/>
      <c r="M6949" s="22"/>
      <c r="N6949" s="119" t="str">
        <f>IF(G6949="","",VLOOKUP(G6949,номенклатури!R:U,4,0))</f>
        <v/>
      </c>
      <c r="O6949" s="119" t="str">
        <f>IF(M6949="","",VLOOKUP(M6949,'14'!D:D,1,0))</f>
        <v/>
      </c>
    </row>
    <row r="6950" spans="1:15" ht="12.75" customHeight="1" x14ac:dyDescent="0.2">
      <c r="A6950" s="36" t="str">
        <f>'0'!$A$4</f>
        <v>………………..</v>
      </c>
      <c r="B6950" s="37">
        <f>'0'!$A$2</f>
        <v>46112</v>
      </c>
      <c r="C6950" s="37" t="s">
        <v>1243</v>
      </c>
      <c r="D6950" s="119" t="str">
        <f>IF(G6950="","",VLOOKUP(G6950,номенклатури!R:T,2,0))</f>
        <v/>
      </c>
      <c r="E6950" s="333" t="str">
        <f>IF(G6950="","",VLOOKUP(G6950,номенклатури!R:T,3,0))</f>
        <v/>
      </c>
      <c r="F6950" s="159" t="str">
        <f>IF(G6950="","",IF(ISERROR(VLOOKUP(G6950,номенклатури!V:V,1,0)),E6950*H6950,E6950*I6950))</f>
        <v/>
      </c>
      <c r="G6950" s="14"/>
      <c r="H6950" s="15"/>
      <c r="I6950" s="15"/>
      <c r="J6950" s="15"/>
      <c r="K6950" s="15"/>
      <c r="L6950" s="217"/>
      <c r="M6950" s="22"/>
      <c r="N6950" s="119" t="str">
        <f>IF(G6950="","",VLOOKUP(G6950,номенклатури!R:U,4,0))</f>
        <v/>
      </c>
      <c r="O6950" s="119" t="str">
        <f>IF(M6950="","",VLOOKUP(M6950,'14'!D:D,1,0))</f>
        <v/>
      </c>
    </row>
    <row r="6951" spans="1:15" ht="12.75" customHeight="1" x14ac:dyDescent="0.2">
      <c r="A6951" s="36" t="str">
        <f>'0'!$A$4</f>
        <v>………………..</v>
      </c>
      <c r="B6951" s="37">
        <f>'0'!$A$2</f>
        <v>46112</v>
      </c>
      <c r="C6951" s="37" t="s">
        <v>1243</v>
      </c>
      <c r="D6951" s="119" t="str">
        <f>IF(G6951="","",VLOOKUP(G6951,номенклатури!R:T,2,0))</f>
        <v/>
      </c>
      <c r="E6951" s="333" t="str">
        <f>IF(G6951="","",VLOOKUP(G6951,номенклатури!R:T,3,0))</f>
        <v/>
      </c>
      <c r="F6951" s="159" t="str">
        <f>IF(G6951="","",IF(ISERROR(VLOOKUP(G6951,номенклатури!V:V,1,0)),E6951*H6951,E6951*I6951))</f>
        <v/>
      </c>
      <c r="G6951" s="14"/>
      <c r="H6951" s="15"/>
      <c r="I6951" s="15"/>
      <c r="J6951" s="15"/>
      <c r="K6951" s="15"/>
      <c r="L6951" s="217"/>
      <c r="M6951" s="22"/>
      <c r="N6951" s="119" t="str">
        <f>IF(G6951="","",VLOOKUP(G6951,номенклатури!R:U,4,0))</f>
        <v/>
      </c>
      <c r="O6951" s="119" t="str">
        <f>IF(M6951="","",VLOOKUP(M6951,'14'!D:D,1,0))</f>
        <v/>
      </c>
    </row>
    <row r="6952" spans="1:15" ht="12.75" customHeight="1" x14ac:dyDescent="0.2">
      <c r="A6952" s="36" t="str">
        <f>'0'!$A$4</f>
        <v>………………..</v>
      </c>
      <c r="B6952" s="37">
        <f>'0'!$A$2</f>
        <v>46112</v>
      </c>
      <c r="C6952" s="37" t="s">
        <v>1243</v>
      </c>
      <c r="D6952" s="119" t="str">
        <f>IF(G6952="","",VLOOKUP(G6952,номенклатури!R:T,2,0))</f>
        <v/>
      </c>
      <c r="E6952" s="333" t="str">
        <f>IF(G6952="","",VLOOKUP(G6952,номенклатури!R:T,3,0))</f>
        <v/>
      </c>
      <c r="F6952" s="159" t="str">
        <f>IF(G6952="","",IF(ISERROR(VLOOKUP(G6952,номенклатури!V:V,1,0)),E6952*H6952,E6952*I6952))</f>
        <v/>
      </c>
      <c r="G6952" s="14"/>
      <c r="H6952" s="15"/>
      <c r="I6952" s="15"/>
      <c r="J6952" s="15"/>
      <c r="K6952" s="15"/>
      <c r="L6952" s="217"/>
      <c r="M6952" s="22"/>
      <c r="N6952" s="119" t="str">
        <f>IF(G6952="","",VLOOKUP(G6952,номенклатури!R:U,4,0))</f>
        <v/>
      </c>
      <c r="O6952" s="119" t="str">
        <f>IF(M6952="","",VLOOKUP(M6952,'14'!D:D,1,0))</f>
        <v/>
      </c>
    </row>
    <row r="6953" spans="1:15" ht="12.75" customHeight="1" x14ac:dyDescent="0.2">
      <c r="A6953" s="36" t="str">
        <f>'0'!$A$4</f>
        <v>………………..</v>
      </c>
      <c r="B6953" s="37">
        <f>'0'!$A$2</f>
        <v>46112</v>
      </c>
      <c r="C6953" s="37" t="s">
        <v>1243</v>
      </c>
      <c r="D6953" s="119" t="str">
        <f>IF(G6953="","",VLOOKUP(G6953,номенклатури!R:T,2,0))</f>
        <v/>
      </c>
      <c r="E6953" s="333" t="str">
        <f>IF(G6953="","",VLOOKUP(G6953,номенклатури!R:T,3,0))</f>
        <v/>
      </c>
      <c r="F6953" s="159" t="str">
        <f>IF(G6953="","",IF(ISERROR(VLOOKUP(G6953,номенклатури!V:V,1,0)),E6953*H6953,E6953*I6953))</f>
        <v/>
      </c>
      <c r="G6953" s="14"/>
      <c r="H6953" s="15"/>
      <c r="I6953" s="15"/>
      <c r="J6953" s="15"/>
      <c r="K6953" s="15"/>
      <c r="L6953" s="217"/>
      <c r="M6953" s="22"/>
      <c r="N6953" s="119" t="str">
        <f>IF(G6953="","",VLOOKUP(G6953,номенклатури!R:U,4,0))</f>
        <v/>
      </c>
      <c r="O6953" s="119" t="str">
        <f>IF(M6953="","",VLOOKUP(M6953,'14'!D:D,1,0))</f>
        <v/>
      </c>
    </row>
    <row r="6954" spans="1:15" ht="12.75" customHeight="1" x14ac:dyDescent="0.2">
      <c r="A6954" s="36" t="str">
        <f>'0'!$A$4</f>
        <v>………………..</v>
      </c>
      <c r="B6954" s="37">
        <f>'0'!$A$2</f>
        <v>46112</v>
      </c>
      <c r="C6954" s="37" t="s">
        <v>1243</v>
      </c>
      <c r="D6954" s="119" t="str">
        <f>IF(G6954="","",VLOOKUP(G6954,номенклатури!R:T,2,0))</f>
        <v/>
      </c>
      <c r="E6954" s="333" t="str">
        <f>IF(G6954="","",VLOOKUP(G6954,номенклатури!R:T,3,0))</f>
        <v/>
      </c>
      <c r="F6954" s="159" t="str">
        <f>IF(G6954="","",IF(ISERROR(VLOOKUP(G6954,номенклатури!V:V,1,0)),E6954*H6954,E6954*I6954))</f>
        <v/>
      </c>
      <c r="G6954" s="14"/>
      <c r="H6954" s="15"/>
      <c r="I6954" s="15"/>
      <c r="J6954" s="15"/>
      <c r="K6954" s="15"/>
      <c r="L6954" s="217"/>
      <c r="M6954" s="22"/>
      <c r="N6954" s="119" t="str">
        <f>IF(G6954="","",VLOOKUP(G6954,номенклатури!R:U,4,0))</f>
        <v/>
      </c>
      <c r="O6954" s="119" t="str">
        <f>IF(M6954="","",VLOOKUP(M6954,'14'!D:D,1,0))</f>
        <v/>
      </c>
    </row>
    <row r="6955" spans="1:15" ht="12.75" customHeight="1" x14ac:dyDescent="0.2">
      <c r="A6955" s="36" t="str">
        <f>'0'!$A$4</f>
        <v>………………..</v>
      </c>
      <c r="B6955" s="37">
        <f>'0'!$A$2</f>
        <v>46112</v>
      </c>
      <c r="C6955" s="37" t="s">
        <v>1243</v>
      </c>
      <c r="D6955" s="119" t="str">
        <f>IF(G6955="","",VLOOKUP(G6955,номенклатури!R:T,2,0))</f>
        <v/>
      </c>
      <c r="E6955" s="333" t="str">
        <f>IF(G6955="","",VLOOKUP(G6955,номенклатури!R:T,3,0))</f>
        <v/>
      </c>
      <c r="F6955" s="159" t="str">
        <f>IF(G6955="","",IF(ISERROR(VLOOKUP(G6955,номенклатури!V:V,1,0)),E6955*H6955,E6955*I6955))</f>
        <v/>
      </c>
      <c r="G6955" s="14"/>
      <c r="H6955" s="15"/>
      <c r="I6955" s="15"/>
      <c r="J6955" s="15"/>
      <c r="K6955" s="15"/>
      <c r="L6955" s="217"/>
      <c r="M6955" s="22"/>
      <c r="N6955" s="119" t="str">
        <f>IF(G6955="","",VLOOKUP(G6955,номенклатури!R:U,4,0))</f>
        <v/>
      </c>
      <c r="O6955" s="119" t="str">
        <f>IF(M6955="","",VLOOKUP(M6955,'14'!D:D,1,0))</f>
        <v/>
      </c>
    </row>
    <row r="6956" spans="1:15" ht="12.75" customHeight="1" x14ac:dyDescent="0.2">
      <c r="A6956" s="36" t="str">
        <f>'0'!$A$4</f>
        <v>………………..</v>
      </c>
      <c r="B6956" s="37">
        <f>'0'!$A$2</f>
        <v>46112</v>
      </c>
      <c r="C6956" s="37" t="s">
        <v>1243</v>
      </c>
      <c r="D6956" s="119" t="str">
        <f>IF(G6956="","",VLOOKUP(G6956,номенклатури!R:T,2,0))</f>
        <v/>
      </c>
      <c r="E6956" s="333" t="str">
        <f>IF(G6956="","",VLOOKUP(G6956,номенклатури!R:T,3,0))</f>
        <v/>
      </c>
      <c r="F6956" s="159" t="str">
        <f>IF(G6956="","",IF(ISERROR(VLOOKUP(G6956,номенклатури!V:V,1,0)),E6956*H6956,E6956*I6956))</f>
        <v/>
      </c>
      <c r="G6956" s="14"/>
      <c r="H6956" s="15"/>
      <c r="I6956" s="15"/>
      <c r="J6956" s="15"/>
      <c r="K6956" s="15"/>
      <c r="L6956" s="217"/>
      <c r="M6956" s="22"/>
      <c r="N6956" s="119" t="str">
        <f>IF(G6956="","",VLOOKUP(G6956,номенклатури!R:U,4,0))</f>
        <v/>
      </c>
      <c r="O6956" s="119" t="str">
        <f>IF(M6956="","",VLOOKUP(M6956,'14'!D:D,1,0))</f>
        <v/>
      </c>
    </row>
    <row r="6957" spans="1:15" ht="12.75" customHeight="1" x14ac:dyDescent="0.2">
      <c r="A6957" s="36" t="str">
        <f>'0'!$A$4</f>
        <v>………………..</v>
      </c>
      <c r="B6957" s="37">
        <f>'0'!$A$2</f>
        <v>46112</v>
      </c>
      <c r="C6957" s="37" t="s">
        <v>1243</v>
      </c>
      <c r="D6957" s="119" t="str">
        <f>IF(G6957="","",VLOOKUP(G6957,номенклатури!R:T,2,0))</f>
        <v/>
      </c>
      <c r="E6957" s="333" t="str">
        <f>IF(G6957="","",VLOOKUP(G6957,номенклатури!R:T,3,0))</f>
        <v/>
      </c>
      <c r="F6957" s="159" t="str">
        <f>IF(G6957="","",IF(ISERROR(VLOOKUP(G6957,номенклатури!V:V,1,0)),E6957*H6957,E6957*I6957))</f>
        <v/>
      </c>
      <c r="G6957" s="14"/>
      <c r="H6957" s="15"/>
      <c r="I6957" s="15"/>
      <c r="J6957" s="15"/>
      <c r="K6957" s="15"/>
      <c r="L6957" s="217"/>
      <c r="M6957" s="22"/>
      <c r="N6957" s="119" t="str">
        <f>IF(G6957="","",VLOOKUP(G6957,номенклатури!R:U,4,0))</f>
        <v/>
      </c>
      <c r="O6957" s="119" t="str">
        <f>IF(M6957="","",VLOOKUP(M6957,'14'!D:D,1,0))</f>
        <v/>
      </c>
    </row>
    <row r="6958" spans="1:15" ht="12.75" customHeight="1" x14ac:dyDescent="0.2">
      <c r="A6958" s="36" t="str">
        <f>'0'!$A$4</f>
        <v>………………..</v>
      </c>
      <c r="B6958" s="37">
        <f>'0'!$A$2</f>
        <v>46112</v>
      </c>
      <c r="C6958" s="37" t="s">
        <v>1243</v>
      </c>
      <c r="D6958" s="119" t="str">
        <f>IF(G6958="","",VLOOKUP(G6958,номенклатури!R:T,2,0))</f>
        <v/>
      </c>
      <c r="E6958" s="333" t="str">
        <f>IF(G6958="","",VLOOKUP(G6958,номенклатури!R:T,3,0))</f>
        <v/>
      </c>
      <c r="F6958" s="159" t="str">
        <f>IF(G6958="","",IF(ISERROR(VLOOKUP(G6958,номенклатури!V:V,1,0)),E6958*H6958,E6958*I6958))</f>
        <v/>
      </c>
      <c r="G6958" s="14"/>
      <c r="H6958" s="15"/>
      <c r="I6958" s="15"/>
      <c r="J6958" s="15"/>
      <c r="K6958" s="15"/>
      <c r="L6958" s="217"/>
      <c r="M6958" s="22"/>
      <c r="N6958" s="119" t="str">
        <f>IF(G6958="","",VLOOKUP(G6958,номенклатури!R:U,4,0))</f>
        <v/>
      </c>
      <c r="O6958" s="119" t="str">
        <f>IF(M6958="","",VLOOKUP(M6958,'14'!D:D,1,0))</f>
        <v/>
      </c>
    </row>
    <row r="6959" spans="1:15" ht="12.75" customHeight="1" x14ac:dyDescent="0.2">
      <c r="A6959" s="36" t="str">
        <f>'0'!$A$4</f>
        <v>………………..</v>
      </c>
      <c r="B6959" s="37">
        <f>'0'!$A$2</f>
        <v>46112</v>
      </c>
      <c r="C6959" s="37" t="s">
        <v>1243</v>
      </c>
      <c r="D6959" s="119" t="str">
        <f>IF(G6959="","",VLOOKUP(G6959,номенклатури!R:T,2,0))</f>
        <v/>
      </c>
      <c r="E6959" s="333" t="str">
        <f>IF(G6959="","",VLOOKUP(G6959,номенклатури!R:T,3,0))</f>
        <v/>
      </c>
      <c r="F6959" s="159" t="str">
        <f>IF(G6959="","",IF(ISERROR(VLOOKUP(G6959,номенклатури!V:V,1,0)),E6959*H6959,E6959*I6959))</f>
        <v/>
      </c>
      <c r="G6959" s="14"/>
      <c r="H6959" s="15"/>
      <c r="I6959" s="15"/>
      <c r="J6959" s="15"/>
      <c r="K6959" s="15"/>
      <c r="L6959" s="217"/>
      <c r="M6959" s="22"/>
      <c r="N6959" s="119" t="str">
        <f>IF(G6959="","",VLOOKUP(G6959,номенклатури!R:U,4,0))</f>
        <v/>
      </c>
      <c r="O6959" s="119" t="str">
        <f>IF(M6959="","",VLOOKUP(M6959,'14'!D:D,1,0))</f>
        <v/>
      </c>
    </row>
    <row r="6960" spans="1:15" ht="12.75" customHeight="1" x14ac:dyDescent="0.2">
      <c r="A6960" s="36" t="str">
        <f>'0'!$A$4</f>
        <v>………………..</v>
      </c>
      <c r="B6960" s="37">
        <f>'0'!$A$2</f>
        <v>46112</v>
      </c>
      <c r="C6960" s="37" t="s">
        <v>1243</v>
      </c>
      <c r="D6960" s="119" t="str">
        <f>IF(G6960="","",VLOOKUP(G6960,номенклатури!R:T,2,0))</f>
        <v/>
      </c>
      <c r="E6960" s="333" t="str">
        <f>IF(G6960="","",VLOOKUP(G6960,номенклатури!R:T,3,0))</f>
        <v/>
      </c>
      <c r="F6960" s="159" t="str">
        <f>IF(G6960="","",IF(ISERROR(VLOOKUP(G6960,номенклатури!V:V,1,0)),E6960*H6960,E6960*I6960))</f>
        <v/>
      </c>
      <c r="G6960" s="14"/>
      <c r="H6960" s="15"/>
      <c r="I6960" s="15"/>
      <c r="J6960" s="15"/>
      <c r="K6960" s="15"/>
      <c r="L6960" s="217"/>
      <c r="M6960" s="22"/>
      <c r="N6960" s="119" t="str">
        <f>IF(G6960="","",VLOOKUP(G6960,номенклатури!R:U,4,0))</f>
        <v/>
      </c>
      <c r="O6960" s="119" t="str">
        <f>IF(M6960="","",VLOOKUP(M6960,'14'!D:D,1,0))</f>
        <v/>
      </c>
    </row>
    <row r="6961" spans="1:15" ht="12.75" customHeight="1" x14ac:dyDescent="0.2">
      <c r="A6961" s="36" t="str">
        <f>'0'!$A$4</f>
        <v>………………..</v>
      </c>
      <c r="B6961" s="37">
        <f>'0'!$A$2</f>
        <v>46112</v>
      </c>
      <c r="C6961" s="37" t="s">
        <v>1243</v>
      </c>
      <c r="D6961" s="119" t="str">
        <f>IF(G6961="","",VLOOKUP(G6961,номенклатури!R:T,2,0))</f>
        <v/>
      </c>
      <c r="E6961" s="333" t="str">
        <f>IF(G6961="","",VLOOKUP(G6961,номенклатури!R:T,3,0))</f>
        <v/>
      </c>
      <c r="F6961" s="159" t="str">
        <f>IF(G6961="","",IF(ISERROR(VLOOKUP(G6961,номенклатури!V:V,1,0)),E6961*H6961,E6961*I6961))</f>
        <v/>
      </c>
      <c r="G6961" s="14"/>
      <c r="H6961" s="15"/>
      <c r="I6961" s="15"/>
      <c r="J6961" s="15"/>
      <c r="K6961" s="15"/>
      <c r="L6961" s="217"/>
      <c r="M6961" s="22"/>
      <c r="N6961" s="119" t="str">
        <f>IF(G6961="","",VLOOKUP(G6961,номенклатури!R:U,4,0))</f>
        <v/>
      </c>
      <c r="O6961" s="119" t="str">
        <f>IF(M6961="","",VLOOKUP(M6961,'14'!D:D,1,0))</f>
        <v/>
      </c>
    </row>
    <row r="6962" spans="1:15" ht="12.75" customHeight="1" x14ac:dyDescent="0.2">
      <c r="A6962" s="36" t="str">
        <f>'0'!$A$4</f>
        <v>………………..</v>
      </c>
      <c r="B6962" s="37">
        <f>'0'!$A$2</f>
        <v>46112</v>
      </c>
      <c r="C6962" s="37" t="s">
        <v>1243</v>
      </c>
      <c r="D6962" s="119" t="str">
        <f>IF(G6962="","",VLOOKUP(G6962,номенклатури!R:T,2,0))</f>
        <v/>
      </c>
      <c r="E6962" s="333" t="str">
        <f>IF(G6962="","",VLOOKUP(G6962,номенклатури!R:T,3,0))</f>
        <v/>
      </c>
      <c r="F6962" s="159" t="str">
        <f>IF(G6962="","",IF(ISERROR(VLOOKUP(G6962,номенклатури!V:V,1,0)),E6962*H6962,E6962*I6962))</f>
        <v/>
      </c>
      <c r="G6962" s="14"/>
      <c r="H6962" s="15"/>
      <c r="I6962" s="15"/>
      <c r="J6962" s="15"/>
      <c r="K6962" s="15"/>
      <c r="L6962" s="217"/>
      <c r="M6962" s="22"/>
      <c r="N6962" s="119" t="str">
        <f>IF(G6962="","",VLOOKUP(G6962,номенклатури!R:U,4,0))</f>
        <v/>
      </c>
      <c r="O6962" s="119" t="str">
        <f>IF(M6962="","",VLOOKUP(M6962,'14'!D:D,1,0))</f>
        <v/>
      </c>
    </row>
    <row r="6963" spans="1:15" ht="12.75" customHeight="1" x14ac:dyDescent="0.2">
      <c r="A6963" s="36" t="str">
        <f>'0'!$A$4</f>
        <v>………………..</v>
      </c>
      <c r="B6963" s="37">
        <f>'0'!$A$2</f>
        <v>46112</v>
      </c>
      <c r="C6963" s="37" t="s">
        <v>1243</v>
      </c>
      <c r="D6963" s="119" t="str">
        <f>IF(G6963="","",VLOOKUP(G6963,номенклатури!R:T,2,0))</f>
        <v/>
      </c>
      <c r="E6963" s="333" t="str">
        <f>IF(G6963="","",VLOOKUP(G6963,номенклатури!R:T,3,0))</f>
        <v/>
      </c>
      <c r="F6963" s="159" t="str">
        <f>IF(G6963="","",IF(ISERROR(VLOOKUP(G6963,номенклатури!V:V,1,0)),E6963*H6963,E6963*I6963))</f>
        <v/>
      </c>
      <c r="G6963" s="14"/>
      <c r="H6963" s="15"/>
      <c r="I6963" s="15"/>
      <c r="J6963" s="15"/>
      <c r="K6963" s="15"/>
      <c r="L6963" s="217"/>
      <c r="M6963" s="22"/>
      <c r="N6963" s="119" t="str">
        <f>IF(G6963="","",VLOOKUP(G6963,номенклатури!R:U,4,0))</f>
        <v/>
      </c>
      <c r="O6963" s="119" t="str">
        <f>IF(M6963="","",VLOOKUP(M6963,'14'!D:D,1,0))</f>
        <v/>
      </c>
    </row>
    <row r="6964" spans="1:15" ht="12.75" customHeight="1" x14ac:dyDescent="0.2">
      <c r="A6964" s="36" t="str">
        <f>'0'!$A$4</f>
        <v>………………..</v>
      </c>
      <c r="B6964" s="37">
        <f>'0'!$A$2</f>
        <v>46112</v>
      </c>
      <c r="C6964" s="37" t="s">
        <v>1243</v>
      </c>
      <c r="D6964" s="119" t="str">
        <f>IF(G6964="","",VLOOKUP(G6964,номенклатури!R:T,2,0))</f>
        <v/>
      </c>
      <c r="E6964" s="333" t="str">
        <f>IF(G6964="","",VLOOKUP(G6964,номенклатури!R:T,3,0))</f>
        <v/>
      </c>
      <c r="F6964" s="159" t="str">
        <f>IF(G6964="","",IF(ISERROR(VLOOKUP(G6964,номенклатури!V:V,1,0)),E6964*H6964,E6964*I6964))</f>
        <v/>
      </c>
      <c r="G6964" s="14"/>
      <c r="H6964" s="15"/>
      <c r="I6964" s="15"/>
      <c r="J6964" s="15"/>
      <c r="K6964" s="15"/>
      <c r="L6964" s="217"/>
      <c r="M6964" s="22"/>
      <c r="N6964" s="119" t="str">
        <f>IF(G6964="","",VLOOKUP(G6964,номенклатури!R:U,4,0))</f>
        <v/>
      </c>
      <c r="O6964" s="119" t="str">
        <f>IF(M6964="","",VLOOKUP(M6964,'14'!D:D,1,0))</f>
        <v/>
      </c>
    </row>
    <row r="6965" spans="1:15" ht="12.75" customHeight="1" x14ac:dyDescent="0.2">
      <c r="A6965" s="36" t="str">
        <f>'0'!$A$4</f>
        <v>………………..</v>
      </c>
      <c r="B6965" s="37">
        <f>'0'!$A$2</f>
        <v>46112</v>
      </c>
      <c r="C6965" s="37" t="s">
        <v>1243</v>
      </c>
      <c r="D6965" s="119" t="str">
        <f>IF(G6965="","",VLOOKUP(G6965,номенклатури!R:T,2,0))</f>
        <v/>
      </c>
      <c r="E6965" s="333" t="str">
        <f>IF(G6965="","",VLOOKUP(G6965,номенклатури!R:T,3,0))</f>
        <v/>
      </c>
      <c r="F6965" s="159" t="str">
        <f>IF(G6965="","",IF(ISERROR(VLOOKUP(G6965,номенклатури!V:V,1,0)),E6965*H6965,E6965*I6965))</f>
        <v/>
      </c>
      <c r="G6965" s="14"/>
      <c r="H6965" s="15"/>
      <c r="I6965" s="15"/>
      <c r="J6965" s="15"/>
      <c r="K6965" s="15"/>
      <c r="L6965" s="217"/>
      <c r="M6965" s="22"/>
      <c r="N6965" s="119" t="str">
        <f>IF(G6965="","",VLOOKUP(G6965,номенклатури!R:U,4,0))</f>
        <v/>
      </c>
      <c r="O6965" s="119" t="str">
        <f>IF(M6965="","",VLOOKUP(M6965,'14'!D:D,1,0))</f>
        <v/>
      </c>
    </row>
    <row r="6966" spans="1:15" ht="12.75" customHeight="1" x14ac:dyDescent="0.2">
      <c r="A6966" s="36" t="str">
        <f>'0'!$A$4</f>
        <v>………………..</v>
      </c>
      <c r="B6966" s="37">
        <f>'0'!$A$2</f>
        <v>46112</v>
      </c>
      <c r="C6966" s="37" t="s">
        <v>1243</v>
      </c>
      <c r="D6966" s="119" t="str">
        <f>IF(G6966="","",VLOOKUP(G6966,номенклатури!R:T,2,0))</f>
        <v/>
      </c>
      <c r="E6966" s="333" t="str">
        <f>IF(G6966="","",VLOOKUP(G6966,номенклатури!R:T,3,0))</f>
        <v/>
      </c>
      <c r="F6966" s="159" t="str">
        <f>IF(G6966="","",IF(ISERROR(VLOOKUP(G6966,номенклатури!V:V,1,0)),E6966*H6966,E6966*I6966))</f>
        <v/>
      </c>
      <c r="G6966" s="14"/>
      <c r="H6966" s="15"/>
      <c r="I6966" s="15"/>
      <c r="J6966" s="15"/>
      <c r="K6966" s="15"/>
      <c r="L6966" s="217"/>
      <c r="M6966" s="22"/>
      <c r="N6966" s="119" t="str">
        <f>IF(G6966="","",VLOOKUP(G6966,номенклатури!R:U,4,0))</f>
        <v/>
      </c>
      <c r="O6966" s="119" t="str">
        <f>IF(M6966="","",VLOOKUP(M6966,'14'!D:D,1,0))</f>
        <v/>
      </c>
    </row>
    <row r="6967" spans="1:15" ht="12.75" customHeight="1" x14ac:dyDescent="0.2">
      <c r="A6967" s="36" t="str">
        <f>'0'!$A$4</f>
        <v>………………..</v>
      </c>
      <c r="B6967" s="37">
        <f>'0'!$A$2</f>
        <v>46112</v>
      </c>
      <c r="C6967" s="37" t="s">
        <v>1243</v>
      </c>
      <c r="D6967" s="119" t="str">
        <f>IF(G6967="","",VLOOKUP(G6967,номенклатури!R:T,2,0))</f>
        <v/>
      </c>
      <c r="E6967" s="333" t="str">
        <f>IF(G6967="","",VLOOKUP(G6967,номенклатури!R:T,3,0))</f>
        <v/>
      </c>
      <c r="F6967" s="159" t="str">
        <f>IF(G6967="","",IF(ISERROR(VLOOKUP(G6967,номенклатури!V:V,1,0)),E6967*H6967,E6967*I6967))</f>
        <v/>
      </c>
      <c r="G6967" s="14"/>
      <c r="H6967" s="15"/>
      <c r="I6967" s="15"/>
      <c r="J6967" s="15"/>
      <c r="K6967" s="15"/>
      <c r="L6967" s="217"/>
      <c r="M6967" s="22"/>
      <c r="N6967" s="119" t="str">
        <f>IF(G6967="","",VLOOKUP(G6967,номенклатури!R:U,4,0))</f>
        <v/>
      </c>
      <c r="O6967" s="119" t="str">
        <f>IF(M6967="","",VLOOKUP(M6967,'14'!D:D,1,0))</f>
        <v/>
      </c>
    </row>
    <row r="6968" spans="1:15" ht="12.75" customHeight="1" x14ac:dyDescent="0.2">
      <c r="A6968" s="36" t="str">
        <f>'0'!$A$4</f>
        <v>………………..</v>
      </c>
      <c r="B6968" s="37">
        <f>'0'!$A$2</f>
        <v>46112</v>
      </c>
      <c r="C6968" s="37" t="s">
        <v>1243</v>
      </c>
      <c r="D6968" s="119" t="str">
        <f>IF(G6968="","",VLOOKUP(G6968,номенклатури!R:T,2,0))</f>
        <v/>
      </c>
      <c r="E6968" s="333" t="str">
        <f>IF(G6968="","",VLOOKUP(G6968,номенклатури!R:T,3,0))</f>
        <v/>
      </c>
      <c r="F6968" s="159" t="str">
        <f>IF(G6968="","",IF(ISERROR(VLOOKUP(G6968,номенклатури!V:V,1,0)),E6968*H6968,E6968*I6968))</f>
        <v/>
      </c>
      <c r="G6968" s="14"/>
      <c r="H6968" s="15"/>
      <c r="I6968" s="15"/>
      <c r="J6968" s="15"/>
      <c r="K6968" s="15"/>
      <c r="L6968" s="217"/>
      <c r="M6968" s="22"/>
      <c r="N6968" s="119" t="str">
        <f>IF(G6968="","",VLOOKUP(G6968,номенклатури!R:U,4,0))</f>
        <v/>
      </c>
      <c r="O6968" s="119" t="str">
        <f>IF(M6968="","",VLOOKUP(M6968,'14'!D:D,1,0))</f>
        <v/>
      </c>
    </row>
    <row r="6969" spans="1:15" ht="12.75" customHeight="1" x14ac:dyDescent="0.2">
      <c r="A6969" s="36" t="str">
        <f>'0'!$A$4</f>
        <v>………………..</v>
      </c>
      <c r="B6969" s="37">
        <f>'0'!$A$2</f>
        <v>46112</v>
      </c>
      <c r="C6969" s="37" t="s">
        <v>1243</v>
      </c>
      <c r="D6969" s="119" t="str">
        <f>IF(G6969="","",VLOOKUP(G6969,номенклатури!R:T,2,0))</f>
        <v/>
      </c>
      <c r="E6969" s="333" t="str">
        <f>IF(G6969="","",VLOOKUP(G6969,номенклатури!R:T,3,0))</f>
        <v/>
      </c>
      <c r="F6969" s="159" t="str">
        <f>IF(G6969="","",IF(ISERROR(VLOOKUP(G6969,номенклатури!V:V,1,0)),E6969*H6969,E6969*I6969))</f>
        <v/>
      </c>
      <c r="G6969" s="14"/>
      <c r="H6969" s="15"/>
      <c r="I6969" s="15"/>
      <c r="J6969" s="15"/>
      <c r="K6969" s="15"/>
      <c r="L6969" s="217"/>
      <c r="M6969" s="22"/>
      <c r="N6969" s="119" t="str">
        <f>IF(G6969="","",VLOOKUP(G6969,номенклатури!R:U,4,0))</f>
        <v/>
      </c>
      <c r="O6969" s="119" t="str">
        <f>IF(M6969="","",VLOOKUP(M6969,'14'!D:D,1,0))</f>
        <v/>
      </c>
    </row>
    <row r="6970" spans="1:15" ht="12.75" customHeight="1" x14ac:dyDescent="0.2">
      <c r="A6970" s="36" t="str">
        <f>'0'!$A$4</f>
        <v>………………..</v>
      </c>
      <c r="B6970" s="37">
        <f>'0'!$A$2</f>
        <v>46112</v>
      </c>
      <c r="C6970" s="37" t="s">
        <v>1243</v>
      </c>
      <c r="D6970" s="119" t="str">
        <f>IF(G6970="","",VLOOKUP(G6970,номенклатури!R:T,2,0))</f>
        <v/>
      </c>
      <c r="E6970" s="333" t="str">
        <f>IF(G6970="","",VLOOKUP(G6970,номенклатури!R:T,3,0))</f>
        <v/>
      </c>
      <c r="F6970" s="159" t="str">
        <f>IF(G6970="","",IF(ISERROR(VLOOKUP(G6970,номенклатури!V:V,1,0)),E6970*H6970,E6970*I6970))</f>
        <v/>
      </c>
      <c r="G6970" s="14"/>
      <c r="H6970" s="15"/>
      <c r="I6970" s="15"/>
      <c r="J6970" s="15"/>
      <c r="K6970" s="15"/>
      <c r="L6970" s="217"/>
      <c r="M6970" s="22"/>
      <c r="N6970" s="119" t="str">
        <f>IF(G6970="","",VLOOKUP(G6970,номенклатури!R:U,4,0))</f>
        <v/>
      </c>
      <c r="O6970" s="119" t="str">
        <f>IF(M6970="","",VLOOKUP(M6970,'14'!D:D,1,0))</f>
        <v/>
      </c>
    </row>
    <row r="6971" spans="1:15" ht="12.75" customHeight="1" x14ac:dyDescent="0.2">
      <c r="A6971" s="36" t="str">
        <f>'0'!$A$4</f>
        <v>………………..</v>
      </c>
      <c r="B6971" s="37">
        <f>'0'!$A$2</f>
        <v>46112</v>
      </c>
      <c r="C6971" s="37" t="s">
        <v>1243</v>
      </c>
      <c r="D6971" s="119" t="str">
        <f>IF(G6971="","",VLOOKUP(G6971,номенклатури!R:T,2,0))</f>
        <v/>
      </c>
      <c r="E6971" s="333" t="str">
        <f>IF(G6971="","",VLOOKUP(G6971,номенклатури!R:T,3,0))</f>
        <v/>
      </c>
      <c r="F6971" s="159" t="str">
        <f>IF(G6971="","",IF(ISERROR(VLOOKUP(G6971,номенклатури!V:V,1,0)),E6971*H6971,E6971*I6971))</f>
        <v/>
      </c>
      <c r="G6971" s="14"/>
      <c r="H6971" s="15"/>
      <c r="I6971" s="15"/>
      <c r="J6971" s="15"/>
      <c r="K6971" s="15"/>
      <c r="L6971" s="217"/>
      <c r="M6971" s="22"/>
      <c r="N6971" s="119" t="str">
        <f>IF(G6971="","",VLOOKUP(G6971,номенклатури!R:U,4,0))</f>
        <v/>
      </c>
      <c r="O6971" s="119" t="str">
        <f>IF(M6971="","",VLOOKUP(M6971,'14'!D:D,1,0))</f>
        <v/>
      </c>
    </row>
    <row r="6972" spans="1:15" ht="12.75" customHeight="1" x14ac:dyDescent="0.2">
      <c r="A6972" s="36" t="str">
        <f>'0'!$A$4</f>
        <v>………………..</v>
      </c>
      <c r="B6972" s="37">
        <f>'0'!$A$2</f>
        <v>46112</v>
      </c>
      <c r="C6972" s="37" t="s">
        <v>1243</v>
      </c>
      <c r="D6972" s="119" t="str">
        <f>IF(G6972="","",VLOOKUP(G6972,номенклатури!R:T,2,0))</f>
        <v/>
      </c>
      <c r="E6972" s="333" t="str">
        <f>IF(G6972="","",VLOOKUP(G6972,номенклатури!R:T,3,0))</f>
        <v/>
      </c>
      <c r="F6972" s="159" t="str">
        <f>IF(G6972="","",IF(ISERROR(VLOOKUP(G6972,номенклатури!V:V,1,0)),E6972*H6972,E6972*I6972))</f>
        <v/>
      </c>
      <c r="G6972" s="14"/>
      <c r="H6972" s="15"/>
      <c r="I6972" s="15"/>
      <c r="J6972" s="15"/>
      <c r="K6972" s="15"/>
      <c r="L6972" s="217"/>
      <c r="M6972" s="22"/>
      <c r="N6972" s="119" t="str">
        <f>IF(G6972="","",VLOOKUP(G6972,номенклатури!R:U,4,0))</f>
        <v/>
      </c>
      <c r="O6972" s="119" t="str">
        <f>IF(M6972="","",VLOOKUP(M6972,'14'!D:D,1,0))</f>
        <v/>
      </c>
    </row>
    <row r="6973" spans="1:15" ht="12.75" customHeight="1" x14ac:dyDescent="0.2">
      <c r="A6973" s="36" t="str">
        <f>'0'!$A$4</f>
        <v>………………..</v>
      </c>
      <c r="B6973" s="37">
        <f>'0'!$A$2</f>
        <v>46112</v>
      </c>
      <c r="C6973" s="37" t="s">
        <v>1243</v>
      </c>
      <c r="D6973" s="119" t="str">
        <f>IF(G6973="","",VLOOKUP(G6973,номенклатури!R:T,2,0))</f>
        <v/>
      </c>
      <c r="E6973" s="333" t="str">
        <f>IF(G6973="","",VLOOKUP(G6973,номенклатури!R:T,3,0))</f>
        <v/>
      </c>
      <c r="F6973" s="159" t="str">
        <f>IF(G6973="","",IF(ISERROR(VLOOKUP(G6973,номенклатури!V:V,1,0)),E6973*H6973,E6973*I6973))</f>
        <v/>
      </c>
      <c r="G6973" s="14"/>
      <c r="H6973" s="15"/>
      <c r="I6973" s="15"/>
      <c r="J6973" s="15"/>
      <c r="K6973" s="15"/>
      <c r="L6973" s="217"/>
      <c r="M6973" s="22"/>
      <c r="N6973" s="119" t="str">
        <f>IF(G6973="","",VLOOKUP(G6973,номенклатури!R:U,4,0))</f>
        <v/>
      </c>
      <c r="O6973" s="119" t="str">
        <f>IF(M6973="","",VLOOKUP(M6973,'14'!D:D,1,0))</f>
        <v/>
      </c>
    </row>
    <row r="6974" spans="1:15" ht="12.75" customHeight="1" x14ac:dyDescent="0.2">
      <c r="A6974" s="36" t="str">
        <f>'0'!$A$4</f>
        <v>………………..</v>
      </c>
      <c r="B6974" s="37">
        <f>'0'!$A$2</f>
        <v>46112</v>
      </c>
      <c r="C6974" s="37" t="s">
        <v>1243</v>
      </c>
      <c r="D6974" s="119" t="str">
        <f>IF(G6974="","",VLOOKUP(G6974,номенклатури!R:T,2,0))</f>
        <v/>
      </c>
      <c r="E6974" s="333" t="str">
        <f>IF(G6974="","",VLOOKUP(G6974,номенклатури!R:T,3,0))</f>
        <v/>
      </c>
      <c r="F6974" s="159" t="str">
        <f>IF(G6974="","",IF(ISERROR(VLOOKUP(G6974,номенклатури!V:V,1,0)),E6974*H6974,E6974*I6974))</f>
        <v/>
      </c>
      <c r="G6974" s="14"/>
      <c r="H6974" s="15"/>
      <c r="I6974" s="15"/>
      <c r="J6974" s="15"/>
      <c r="K6974" s="15"/>
      <c r="L6974" s="217"/>
      <c r="M6974" s="22"/>
      <c r="N6974" s="119" t="str">
        <f>IF(G6974="","",VLOOKUP(G6974,номенклатури!R:U,4,0))</f>
        <v/>
      </c>
      <c r="O6974" s="119" t="str">
        <f>IF(M6974="","",VLOOKUP(M6974,'14'!D:D,1,0))</f>
        <v/>
      </c>
    </row>
    <row r="6975" spans="1:15" ht="12.75" customHeight="1" x14ac:dyDescent="0.2">
      <c r="A6975" s="36" t="str">
        <f>'0'!$A$4</f>
        <v>………………..</v>
      </c>
      <c r="B6975" s="37">
        <f>'0'!$A$2</f>
        <v>46112</v>
      </c>
      <c r="C6975" s="37" t="s">
        <v>1243</v>
      </c>
      <c r="D6975" s="119" t="str">
        <f>IF(G6975="","",VLOOKUP(G6975,номенклатури!R:T,2,0))</f>
        <v/>
      </c>
      <c r="E6975" s="333" t="str">
        <f>IF(G6975="","",VLOOKUP(G6975,номенклатури!R:T,3,0))</f>
        <v/>
      </c>
      <c r="F6975" s="159" t="str">
        <f>IF(G6975="","",IF(ISERROR(VLOOKUP(G6975,номенклатури!V:V,1,0)),E6975*H6975,E6975*I6975))</f>
        <v/>
      </c>
      <c r="G6975" s="14"/>
      <c r="H6975" s="15"/>
      <c r="I6975" s="15"/>
      <c r="J6975" s="15"/>
      <c r="K6975" s="15"/>
      <c r="L6975" s="217"/>
      <c r="M6975" s="22"/>
      <c r="N6975" s="119" t="str">
        <f>IF(G6975="","",VLOOKUP(G6975,номенклатури!R:U,4,0))</f>
        <v/>
      </c>
      <c r="O6975" s="119" t="str">
        <f>IF(M6975="","",VLOOKUP(M6975,'14'!D:D,1,0))</f>
        <v/>
      </c>
    </row>
    <row r="6976" spans="1:15" ht="12.75" customHeight="1" x14ac:dyDescent="0.2">
      <c r="A6976" s="36" t="str">
        <f>'0'!$A$4</f>
        <v>………………..</v>
      </c>
      <c r="B6976" s="37">
        <f>'0'!$A$2</f>
        <v>46112</v>
      </c>
      <c r="C6976" s="37" t="s">
        <v>1243</v>
      </c>
      <c r="D6976" s="119" t="str">
        <f>IF(G6976="","",VLOOKUP(G6976,номенклатури!R:T,2,0))</f>
        <v/>
      </c>
      <c r="E6976" s="333" t="str">
        <f>IF(G6976="","",VLOOKUP(G6976,номенклатури!R:T,3,0))</f>
        <v/>
      </c>
      <c r="F6976" s="159" t="str">
        <f>IF(G6976="","",IF(ISERROR(VLOOKUP(G6976,номенклатури!V:V,1,0)),E6976*H6976,E6976*I6976))</f>
        <v/>
      </c>
      <c r="G6976" s="14"/>
      <c r="H6976" s="15"/>
      <c r="I6976" s="15"/>
      <c r="J6976" s="15"/>
      <c r="K6976" s="15"/>
      <c r="L6976" s="217"/>
      <c r="M6976" s="22"/>
      <c r="N6976" s="119" t="str">
        <f>IF(G6976="","",VLOOKUP(G6976,номенклатури!R:U,4,0))</f>
        <v/>
      </c>
      <c r="O6976" s="119" t="str">
        <f>IF(M6976="","",VLOOKUP(M6976,'14'!D:D,1,0))</f>
        <v/>
      </c>
    </row>
    <row r="6977" spans="1:15" ht="12.75" customHeight="1" x14ac:dyDescent="0.2">
      <c r="A6977" s="36" t="str">
        <f>'0'!$A$4</f>
        <v>………………..</v>
      </c>
      <c r="B6977" s="37">
        <f>'0'!$A$2</f>
        <v>46112</v>
      </c>
      <c r="C6977" s="37" t="s">
        <v>1243</v>
      </c>
      <c r="D6977" s="119" t="str">
        <f>IF(G6977="","",VLOOKUP(G6977,номенклатури!R:T,2,0))</f>
        <v/>
      </c>
      <c r="E6977" s="333" t="str">
        <f>IF(G6977="","",VLOOKUP(G6977,номенклатури!R:T,3,0))</f>
        <v/>
      </c>
      <c r="F6977" s="159" t="str">
        <f>IF(G6977="","",IF(ISERROR(VLOOKUP(G6977,номенклатури!V:V,1,0)),E6977*H6977,E6977*I6977))</f>
        <v/>
      </c>
      <c r="G6977" s="14"/>
      <c r="H6977" s="15"/>
      <c r="I6977" s="15"/>
      <c r="J6977" s="15"/>
      <c r="K6977" s="15"/>
      <c r="L6977" s="217"/>
      <c r="M6977" s="22"/>
      <c r="N6977" s="119" t="str">
        <f>IF(G6977="","",VLOOKUP(G6977,номенклатури!R:U,4,0))</f>
        <v/>
      </c>
      <c r="O6977" s="119" t="str">
        <f>IF(M6977="","",VLOOKUP(M6977,'14'!D:D,1,0))</f>
        <v/>
      </c>
    </row>
    <row r="6978" spans="1:15" ht="12.75" customHeight="1" x14ac:dyDescent="0.2">
      <c r="A6978" s="36" t="str">
        <f>'0'!$A$4</f>
        <v>………………..</v>
      </c>
      <c r="B6978" s="37">
        <f>'0'!$A$2</f>
        <v>46112</v>
      </c>
      <c r="C6978" s="37" t="s">
        <v>1243</v>
      </c>
      <c r="D6978" s="119" t="str">
        <f>IF(G6978="","",VLOOKUP(G6978,номенклатури!R:T,2,0))</f>
        <v/>
      </c>
      <c r="E6978" s="333" t="str">
        <f>IF(G6978="","",VLOOKUP(G6978,номенклатури!R:T,3,0))</f>
        <v/>
      </c>
      <c r="F6978" s="159" t="str">
        <f>IF(G6978="","",IF(ISERROR(VLOOKUP(G6978,номенклатури!V:V,1,0)),E6978*H6978,E6978*I6978))</f>
        <v/>
      </c>
      <c r="G6978" s="14"/>
      <c r="H6978" s="15"/>
      <c r="I6978" s="15"/>
      <c r="J6978" s="15"/>
      <c r="K6978" s="15"/>
      <c r="L6978" s="217"/>
      <c r="M6978" s="22"/>
      <c r="N6978" s="119" t="str">
        <f>IF(G6978="","",VLOOKUP(G6978,номенклатури!R:U,4,0))</f>
        <v/>
      </c>
      <c r="O6978" s="119" t="str">
        <f>IF(M6978="","",VLOOKUP(M6978,'14'!D:D,1,0))</f>
        <v/>
      </c>
    </row>
    <row r="6979" spans="1:15" ht="12.75" customHeight="1" x14ac:dyDescent="0.2">
      <c r="A6979" s="36" t="str">
        <f>'0'!$A$4</f>
        <v>………………..</v>
      </c>
      <c r="B6979" s="37">
        <f>'0'!$A$2</f>
        <v>46112</v>
      </c>
      <c r="C6979" s="37" t="s">
        <v>1243</v>
      </c>
      <c r="D6979" s="119" t="str">
        <f>IF(G6979="","",VLOOKUP(G6979,номенклатури!R:T,2,0))</f>
        <v/>
      </c>
      <c r="E6979" s="333" t="str">
        <f>IF(G6979="","",VLOOKUP(G6979,номенклатури!R:T,3,0))</f>
        <v/>
      </c>
      <c r="F6979" s="159" t="str">
        <f>IF(G6979="","",IF(ISERROR(VLOOKUP(G6979,номенклатури!V:V,1,0)),E6979*H6979,E6979*I6979))</f>
        <v/>
      </c>
      <c r="G6979" s="14"/>
      <c r="H6979" s="15"/>
      <c r="I6979" s="15"/>
      <c r="J6979" s="15"/>
      <c r="K6979" s="15"/>
      <c r="L6979" s="217"/>
      <c r="M6979" s="22"/>
      <c r="N6979" s="119" t="str">
        <f>IF(G6979="","",VLOOKUP(G6979,номенклатури!R:U,4,0))</f>
        <v/>
      </c>
      <c r="O6979" s="119" t="str">
        <f>IF(M6979="","",VLOOKUP(M6979,'14'!D:D,1,0))</f>
        <v/>
      </c>
    </row>
    <row r="6980" spans="1:15" ht="12.75" customHeight="1" x14ac:dyDescent="0.2">
      <c r="A6980" s="36" t="str">
        <f>'0'!$A$4</f>
        <v>………………..</v>
      </c>
      <c r="B6980" s="37">
        <f>'0'!$A$2</f>
        <v>46112</v>
      </c>
      <c r="C6980" s="37" t="s">
        <v>1243</v>
      </c>
      <c r="D6980" s="119" t="str">
        <f>IF(G6980="","",VLOOKUP(G6980,номенклатури!R:T,2,0))</f>
        <v/>
      </c>
      <c r="E6980" s="333" t="str">
        <f>IF(G6980="","",VLOOKUP(G6980,номенклатури!R:T,3,0))</f>
        <v/>
      </c>
      <c r="F6980" s="159" t="str">
        <f>IF(G6980="","",IF(ISERROR(VLOOKUP(G6980,номенклатури!V:V,1,0)),E6980*H6980,E6980*I6980))</f>
        <v/>
      </c>
      <c r="G6980" s="14"/>
      <c r="H6980" s="15"/>
      <c r="I6980" s="15"/>
      <c r="J6980" s="15"/>
      <c r="K6980" s="15"/>
      <c r="L6980" s="217"/>
      <c r="M6980" s="22"/>
      <c r="N6980" s="119" t="str">
        <f>IF(G6980="","",VLOOKUP(G6980,номенклатури!R:U,4,0))</f>
        <v/>
      </c>
      <c r="O6980" s="119" t="str">
        <f>IF(M6980="","",VLOOKUP(M6980,'14'!D:D,1,0))</f>
        <v/>
      </c>
    </row>
    <row r="6981" spans="1:15" ht="12.75" customHeight="1" x14ac:dyDescent="0.2">
      <c r="A6981" s="36" t="str">
        <f>'0'!$A$4</f>
        <v>………………..</v>
      </c>
      <c r="B6981" s="37">
        <f>'0'!$A$2</f>
        <v>46112</v>
      </c>
      <c r="C6981" s="37" t="s">
        <v>1243</v>
      </c>
      <c r="D6981" s="119" t="str">
        <f>IF(G6981="","",VLOOKUP(G6981,номенклатури!R:T,2,0))</f>
        <v/>
      </c>
      <c r="E6981" s="333" t="str">
        <f>IF(G6981="","",VLOOKUP(G6981,номенклатури!R:T,3,0))</f>
        <v/>
      </c>
      <c r="F6981" s="159" t="str">
        <f>IF(G6981="","",IF(ISERROR(VLOOKUP(G6981,номенклатури!V:V,1,0)),E6981*H6981,E6981*I6981))</f>
        <v/>
      </c>
      <c r="G6981" s="14"/>
      <c r="H6981" s="15"/>
      <c r="I6981" s="15"/>
      <c r="J6981" s="15"/>
      <c r="K6981" s="15"/>
      <c r="L6981" s="217"/>
      <c r="M6981" s="22"/>
      <c r="N6981" s="119" t="str">
        <f>IF(G6981="","",VLOOKUP(G6981,номенклатури!R:U,4,0))</f>
        <v/>
      </c>
      <c r="O6981" s="119" t="str">
        <f>IF(M6981="","",VLOOKUP(M6981,'14'!D:D,1,0))</f>
        <v/>
      </c>
    </row>
    <row r="6982" spans="1:15" ht="12.75" customHeight="1" x14ac:dyDescent="0.2">
      <c r="A6982" s="36" t="str">
        <f>'0'!$A$4</f>
        <v>………………..</v>
      </c>
      <c r="B6982" s="37">
        <f>'0'!$A$2</f>
        <v>46112</v>
      </c>
      <c r="C6982" s="37" t="s">
        <v>1243</v>
      </c>
      <c r="D6982" s="119" t="str">
        <f>IF(G6982="","",VLOOKUP(G6982,номенклатури!R:T,2,0))</f>
        <v/>
      </c>
      <c r="E6982" s="333" t="str">
        <f>IF(G6982="","",VLOOKUP(G6982,номенклатури!R:T,3,0))</f>
        <v/>
      </c>
      <c r="F6982" s="159" t="str">
        <f>IF(G6982="","",IF(ISERROR(VLOOKUP(G6982,номенклатури!V:V,1,0)),E6982*H6982,E6982*I6982))</f>
        <v/>
      </c>
      <c r="G6982" s="14"/>
      <c r="H6982" s="15"/>
      <c r="I6982" s="15"/>
      <c r="J6982" s="15"/>
      <c r="K6982" s="15"/>
      <c r="L6982" s="217"/>
      <c r="M6982" s="22"/>
      <c r="N6982" s="119" t="str">
        <f>IF(G6982="","",VLOOKUP(G6982,номенклатури!R:U,4,0))</f>
        <v/>
      </c>
      <c r="O6982" s="119" t="str">
        <f>IF(M6982="","",VLOOKUP(M6982,'14'!D:D,1,0))</f>
        <v/>
      </c>
    </row>
    <row r="6983" spans="1:15" ht="12.75" customHeight="1" x14ac:dyDescent="0.2">
      <c r="A6983" s="36" t="str">
        <f>'0'!$A$4</f>
        <v>………………..</v>
      </c>
      <c r="B6983" s="37">
        <f>'0'!$A$2</f>
        <v>46112</v>
      </c>
      <c r="C6983" s="37" t="s">
        <v>1243</v>
      </c>
      <c r="D6983" s="119" t="str">
        <f>IF(G6983="","",VLOOKUP(G6983,номенклатури!R:T,2,0))</f>
        <v/>
      </c>
      <c r="E6983" s="333" t="str">
        <f>IF(G6983="","",VLOOKUP(G6983,номенклатури!R:T,3,0))</f>
        <v/>
      </c>
      <c r="F6983" s="159" t="str">
        <f>IF(G6983="","",IF(ISERROR(VLOOKUP(G6983,номенклатури!V:V,1,0)),E6983*H6983,E6983*I6983))</f>
        <v/>
      </c>
      <c r="G6983" s="14"/>
      <c r="H6983" s="15"/>
      <c r="I6983" s="15"/>
      <c r="J6983" s="15"/>
      <c r="K6983" s="15"/>
      <c r="L6983" s="217"/>
      <c r="M6983" s="22"/>
      <c r="N6983" s="119" t="str">
        <f>IF(G6983="","",VLOOKUP(G6983,номенклатури!R:U,4,0))</f>
        <v/>
      </c>
      <c r="O6983" s="119" t="str">
        <f>IF(M6983="","",VLOOKUP(M6983,'14'!D:D,1,0))</f>
        <v/>
      </c>
    </row>
    <row r="6984" spans="1:15" ht="12.75" customHeight="1" x14ac:dyDescent="0.2">
      <c r="A6984" s="36" t="str">
        <f>'0'!$A$4</f>
        <v>………………..</v>
      </c>
      <c r="B6984" s="37">
        <f>'0'!$A$2</f>
        <v>46112</v>
      </c>
      <c r="C6984" s="37" t="s">
        <v>1243</v>
      </c>
      <c r="D6984" s="119" t="str">
        <f>IF(G6984="","",VLOOKUP(G6984,номенклатури!R:T,2,0))</f>
        <v/>
      </c>
      <c r="E6984" s="333" t="str">
        <f>IF(G6984="","",VLOOKUP(G6984,номенклатури!R:T,3,0))</f>
        <v/>
      </c>
      <c r="F6984" s="159" t="str">
        <f>IF(G6984="","",IF(ISERROR(VLOOKUP(G6984,номенклатури!V:V,1,0)),E6984*H6984,E6984*I6984))</f>
        <v/>
      </c>
      <c r="G6984" s="14"/>
      <c r="H6984" s="15"/>
      <c r="I6984" s="15"/>
      <c r="J6984" s="15"/>
      <c r="K6984" s="15"/>
      <c r="L6984" s="217"/>
      <c r="M6984" s="22"/>
      <c r="N6984" s="119" t="str">
        <f>IF(G6984="","",VLOOKUP(G6984,номенклатури!R:U,4,0))</f>
        <v/>
      </c>
      <c r="O6984" s="119" t="str">
        <f>IF(M6984="","",VLOOKUP(M6984,'14'!D:D,1,0))</f>
        <v/>
      </c>
    </row>
    <row r="6985" spans="1:15" ht="12.75" customHeight="1" x14ac:dyDescent="0.2">
      <c r="A6985" s="36" t="str">
        <f>'0'!$A$4</f>
        <v>………………..</v>
      </c>
      <c r="B6985" s="37">
        <f>'0'!$A$2</f>
        <v>46112</v>
      </c>
      <c r="C6985" s="37" t="s">
        <v>1243</v>
      </c>
      <c r="D6985" s="119" t="str">
        <f>IF(G6985="","",VLOOKUP(G6985,номенклатури!R:T,2,0))</f>
        <v/>
      </c>
      <c r="E6985" s="333" t="str">
        <f>IF(G6985="","",VLOOKUP(G6985,номенклатури!R:T,3,0))</f>
        <v/>
      </c>
      <c r="F6985" s="159" t="str">
        <f>IF(G6985="","",IF(ISERROR(VLOOKUP(G6985,номенклатури!V:V,1,0)),E6985*H6985,E6985*I6985))</f>
        <v/>
      </c>
      <c r="G6985" s="14"/>
      <c r="H6985" s="15"/>
      <c r="I6985" s="15"/>
      <c r="J6985" s="15"/>
      <c r="K6985" s="15"/>
      <c r="L6985" s="217"/>
      <c r="M6985" s="22"/>
      <c r="N6985" s="119" t="str">
        <f>IF(G6985="","",VLOOKUP(G6985,номенклатури!R:U,4,0))</f>
        <v/>
      </c>
      <c r="O6985" s="119" t="str">
        <f>IF(M6985="","",VLOOKUP(M6985,'14'!D:D,1,0))</f>
        <v/>
      </c>
    </row>
    <row r="6986" spans="1:15" ht="12.75" customHeight="1" x14ac:dyDescent="0.2">
      <c r="A6986" s="36" t="str">
        <f>'0'!$A$4</f>
        <v>………………..</v>
      </c>
      <c r="B6986" s="37">
        <f>'0'!$A$2</f>
        <v>46112</v>
      </c>
      <c r="C6986" s="37" t="s">
        <v>1243</v>
      </c>
      <c r="D6986" s="119" t="str">
        <f>IF(G6986="","",VLOOKUP(G6986,номенклатури!R:T,2,0))</f>
        <v/>
      </c>
      <c r="E6986" s="333" t="str">
        <f>IF(G6986="","",VLOOKUP(G6986,номенклатури!R:T,3,0))</f>
        <v/>
      </c>
      <c r="F6986" s="159" t="str">
        <f>IF(G6986="","",IF(ISERROR(VLOOKUP(G6986,номенклатури!V:V,1,0)),E6986*H6986,E6986*I6986))</f>
        <v/>
      </c>
      <c r="G6986" s="14"/>
      <c r="H6986" s="15"/>
      <c r="I6986" s="15"/>
      <c r="J6986" s="15"/>
      <c r="K6986" s="15"/>
      <c r="L6986" s="217"/>
      <c r="M6986" s="22"/>
      <c r="N6986" s="119" t="str">
        <f>IF(G6986="","",VLOOKUP(G6986,номенклатури!R:U,4,0))</f>
        <v/>
      </c>
      <c r="O6986" s="119" t="str">
        <f>IF(M6986="","",VLOOKUP(M6986,'14'!D:D,1,0))</f>
        <v/>
      </c>
    </row>
    <row r="6987" spans="1:15" ht="12.75" customHeight="1" x14ac:dyDescent="0.2">
      <c r="A6987" s="36" t="str">
        <f>'0'!$A$4</f>
        <v>………………..</v>
      </c>
      <c r="B6987" s="37">
        <f>'0'!$A$2</f>
        <v>46112</v>
      </c>
      <c r="C6987" s="37" t="s">
        <v>1243</v>
      </c>
      <c r="D6987" s="119" t="str">
        <f>IF(G6987="","",VLOOKUP(G6987,номенклатури!R:T,2,0))</f>
        <v/>
      </c>
      <c r="E6987" s="333" t="str">
        <f>IF(G6987="","",VLOOKUP(G6987,номенклатури!R:T,3,0))</f>
        <v/>
      </c>
      <c r="F6987" s="159" t="str">
        <f>IF(G6987="","",IF(ISERROR(VLOOKUP(G6987,номенклатури!V:V,1,0)),E6987*H6987,E6987*I6987))</f>
        <v/>
      </c>
      <c r="G6987" s="14"/>
      <c r="H6987" s="15"/>
      <c r="I6987" s="15"/>
      <c r="J6987" s="15"/>
      <c r="K6987" s="15"/>
      <c r="L6987" s="217"/>
      <c r="M6987" s="22"/>
      <c r="N6987" s="119" t="str">
        <f>IF(G6987="","",VLOOKUP(G6987,номенклатури!R:U,4,0))</f>
        <v/>
      </c>
      <c r="O6987" s="119" t="str">
        <f>IF(M6987="","",VLOOKUP(M6987,'14'!D:D,1,0))</f>
        <v/>
      </c>
    </row>
    <row r="6988" spans="1:15" ht="12.75" customHeight="1" x14ac:dyDescent="0.2">
      <c r="A6988" s="36" t="str">
        <f>'0'!$A$4</f>
        <v>………………..</v>
      </c>
      <c r="B6988" s="37">
        <f>'0'!$A$2</f>
        <v>46112</v>
      </c>
      <c r="C6988" s="37" t="s">
        <v>1243</v>
      </c>
      <c r="D6988" s="119" t="str">
        <f>IF(G6988="","",VLOOKUP(G6988,номенклатури!R:T,2,0))</f>
        <v/>
      </c>
      <c r="E6988" s="333" t="str">
        <f>IF(G6988="","",VLOOKUP(G6988,номенклатури!R:T,3,0))</f>
        <v/>
      </c>
      <c r="F6988" s="159" t="str">
        <f>IF(G6988="","",IF(ISERROR(VLOOKUP(G6988,номенклатури!V:V,1,0)),E6988*H6988,E6988*I6988))</f>
        <v/>
      </c>
      <c r="G6988" s="14"/>
      <c r="H6988" s="15"/>
      <c r="I6988" s="15"/>
      <c r="J6988" s="15"/>
      <c r="K6988" s="15"/>
      <c r="L6988" s="217"/>
      <c r="M6988" s="22"/>
      <c r="N6988" s="119" t="str">
        <f>IF(G6988="","",VLOOKUP(G6988,номенклатури!R:U,4,0))</f>
        <v/>
      </c>
      <c r="O6988" s="119" t="str">
        <f>IF(M6988="","",VLOOKUP(M6988,'14'!D:D,1,0))</f>
        <v/>
      </c>
    </row>
    <row r="6989" spans="1:15" ht="12.75" customHeight="1" x14ac:dyDescent="0.2">
      <c r="A6989" s="36" t="str">
        <f>'0'!$A$4</f>
        <v>………………..</v>
      </c>
      <c r="B6989" s="37">
        <f>'0'!$A$2</f>
        <v>46112</v>
      </c>
      <c r="C6989" s="37" t="s">
        <v>1243</v>
      </c>
      <c r="D6989" s="119" t="str">
        <f>IF(G6989="","",VLOOKUP(G6989,номенклатури!R:T,2,0))</f>
        <v/>
      </c>
      <c r="E6989" s="333" t="str">
        <f>IF(G6989="","",VLOOKUP(G6989,номенклатури!R:T,3,0))</f>
        <v/>
      </c>
      <c r="F6989" s="159" t="str">
        <f>IF(G6989="","",IF(ISERROR(VLOOKUP(G6989,номенклатури!V:V,1,0)),E6989*H6989,E6989*I6989))</f>
        <v/>
      </c>
      <c r="G6989" s="14"/>
      <c r="H6989" s="15"/>
      <c r="I6989" s="15"/>
      <c r="J6989" s="15"/>
      <c r="K6989" s="15"/>
      <c r="L6989" s="217"/>
      <c r="M6989" s="22"/>
      <c r="N6989" s="119" t="str">
        <f>IF(G6989="","",VLOOKUP(G6989,номенклатури!R:U,4,0))</f>
        <v/>
      </c>
      <c r="O6989" s="119" t="str">
        <f>IF(M6989="","",VLOOKUP(M6989,'14'!D:D,1,0))</f>
        <v/>
      </c>
    </row>
    <row r="6990" spans="1:15" ht="12.75" customHeight="1" x14ac:dyDescent="0.2">
      <c r="A6990" s="36" t="str">
        <f>'0'!$A$4</f>
        <v>………………..</v>
      </c>
      <c r="B6990" s="37">
        <f>'0'!$A$2</f>
        <v>46112</v>
      </c>
      <c r="C6990" s="37" t="s">
        <v>1243</v>
      </c>
      <c r="D6990" s="119" t="str">
        <f>IF(G6990="","",VLOOKUP(G6990,номенклатури!R:T,2,0))</f>
        <v/>
      </c>
      <c r="E6990" s="333" t="str">
        <f>IF(G6990="","",VLOOKUP(G6990,номенклатури!R:T,3,0))</f>
        <v/>
      </c>
      <c r="F6990" s="159" t="str">
        <f>IF(G6990="","",IF(ISERROR(VLOOKUP(G6990,номенклатури!V:V,1,0)),E6990*H6990,E6990*I6990))</f>
        <v/>
      </c>
      <c r="G6990" s="14"/>
      <c r="H6990" s="15"/>
      <c r="I6990" s="15"/>
      <c r="J6990" s="15"/>
      <c r="K6990" s="15"/>
      <c r="L6990" s="217"/>
      <c r="M6990" s="22"/>
      <c r="N6990" s="119" t="str">
        <f>IF(G6990="","",VLOOKUP(G6990,номенклатури!R:U,4,0))</f>
        <v/>
      </c>
      <c r="O6990" s="119" t="str">
        <f>IF(M6990="","",VLOOKUP(M6990,'14'!D:D,1,0))</f>
        <v/>
      </c>
    </row>
    <row r="6991" spans="1:15" ht="12.75" customHeight="1" x14ac:dyDescent="0.2">
      <c r="A6991" s="36" t="str">
        <f>'0'!$A$4</f>
        <v>………………..</v>
      </c>
      <c r="B6991" s="37">
        <f>'0'!$A$2</f>
        <v>46112</v>
      </c>
      <c r="C6991" s="37" t="s">
        <v>1243</v>
      </c>
      <c r="D6991" s="119" t="str">
        <f>IF(G6991="","",VLOOKUP(G6991,номенклатури!R:T,2,0))</f>
        <v/>
      </c>
      <c r="E6991" s="333" t="str">
        <f>IF(G6991="","",VLOOKUP(G6991,номенклатури!R:T,3,0))</f>
        <v/>
      </c>
      <c r="F6991" s="159" t="str">
        <f>IF(G6991="","",IF(ISERROR(VLOOKUP(G6991,номенклатури!V:V,1,0)),E6991*H6991,E6991*I6991))</f>
        <v/>
      </c>
      <c r="G6991" s="14"/>
      <c r="H6991" s="15"/>
      <c r="I6991" s="15"/>
      <c r="J6991" s="15"/>
      <c r="K6991" s="15"/>
      <c r="L6991" s="217"/>
      <c r="M6991" s="22"/>
      <c r="N6991" s="119" t="str">
        <f>IF(G6991="","",VLOOKUP(G6991,номенклатури!R:U,4,0))</f>
        <v/>
      </c>
      <c r="O6991" s="119" t="str">
        <f>IF(M6991="","",VLOOKUP(M6991,'14'!D:D,1,0))</f>
        <v/>
      </c>
    </row>
    <row r="6992" spans="1:15" ht="12.75" customHeight="1" x14ac:dyDescent="0.2">
      <c r="A6992" s="36" t="str">
        <f>'0'!$A$4</f>
        <v>………………..</v>
      </c>
      <c r="B6992" s="37">
        <f>'0'!$A$2</f>
        <v>46112</v>
      </c>
      <c r="C6992" s="37" t="s">
        <v>1243</v>
      </c>
      <c r="D6992" s="119" t="str">
        <f>IF(G6992="","",VLOOKUP(G6992,номенклатури!R:T,2,0))</f>
        <v/>
      </c>
      <c r="E6992" s="333" t="str">
        <f>IF(G6992="","",VLOOKUP(G6992,номенклатури!R:T,3,0))</f>
        <v/>
      </c>
      <c r="F6992" s="159" t="str">
        <f>IF(G6992="","",IF(ISERROR(VLOOKUP(G6992,номенклатури!V:V,1,0)),E6992*H6992,E6992*I6992))</f>
        <v/>
      </c>
      <c r="G6992" s="14"/>
      <c r="H6992" s="15"/>
      <c r="I6992" s="15"/>
      <c r="J6992" s="15"/>
      <c r="K6992" s="15"/>
      <c r="L6992" s="217"/>
      <c r="M6992" s="22"/>
      <c r="N6992" s="119" t="str">
        <f>IF(G6992="","",VLOOKUP(G6992,номенклатури!R:U,4,0))</f>
        <v/>
      </c>
      <c r="O6992" s="119" t="str">
        <f>IF(M6992="","",VLOOKUP(M6992,'14'!D:D,1,0))</f>
        <v/>
      </c>
    </row>
    <row r="6993" spans="1:15" ht="12.75" customHeight="1" x14ac:dyDescent="0.2">
      <c r="A6993" s="36" t="str">
        <f>'0'!$A$4</f>
        <v>………………..</v>
      </c>
      <c r="B6993" s="37">
        <f>'0'!$A$2</f>
        <v>46112</v>
      </c>
      <c r="C6993" s="37" t="s">
        <v>1243</v>
      </c>
      <c r="D6993" s="119" t="str">
        <f>IF(G6993="","",VLOOKUP(G6993,номенклатури!R:T,2,0))</f>
        <v/>
      </c>
      <c r="E6993" s="333" t="str">
        <f>IF(G6993="","",VLOOKUP(G6993,номенклатури!R:T,3,0))</f>
        <v/>
      </c>
      <c r="F6993" s="159" t="str">
        <f>IF(G6993="","",IF(ISERROR(VLOOKUP(G6993,номенклатури!V:V,1,0)),E6993*H6993,E6993*I6993))</f>
        <v/>
      </c>
      <c r="G6993" s="14"/>
      <c r="H6993" s="15"/>
      <c r="I6993" s="15"/>
      <c r="J6993" s="15"/>
      <c r="K6993" s="15"/>
      <c r="L6993" s="217"/>
      <c r="M6993" s="22"/>
      <c r="N6993" s="119" t="str">
        <f>IF(G6993="","",VLOOKUP(G6993,номенклатури!R:U,4,0))</f>
        <v/>
      </c>
      <c r="O6993" s="119" t="str">
        <f>IF(M6993="","",VLOOKUP(M6993,'14'!D:D,1,0))</f>
        <v/>
      </c>
    </row>
    <row r="6994" spans="1:15" ht="12.75" customHeight="1" x14ac:dyDescent="0.2">
      <c r="A6994" s="36" t="str">
        <f>'0'!$A$4</f>
        <v>………………..</v>
      </c>
      <c r="B6994" s="37">
        <f>'0'!$A$2</f>
        <v>46112</v>
      </c>
      <c r="C6994" s="37" t="s">
        <v>1243</v>
      </c>
      <c r="D6994" s="119" t="str">
        <f>IF(G6994="","",VLOOKUP(G6994,номенклатури!R:T,2,0))</f>
        <v/>
      </c>
      <c r="E6994" s="333" t="str">
        <f>IF(G6994="","",VLOOKUP(G6994,номенклатури!R:T,3,0))</f>
        <v/>
      </c>
      <c r="F6994" s="159" t="str">
        <f>IF(G6994="","",IF(ISERROR(VLOOKUP(G6994,номенклатури!V:V,1,0)),E6994*H6994,E6994*I6994))</f>
        <v/>
      </c>
      <c r="G6994" s="14"/>
      <c r="H6994" s="15"/>
      <c r="I6994" s="15"/>
      <c r="J6994" s="15"/>
      <c r="K6994" s="15"/>
      <c r="L6994" s="217"/>
      <c r="M6994" s="22"/>
      <c r="N6994" s="119" t="str">
        <f>IF(G6994="","",VLOOKUP(G6994,номенклатури!R:U,4,0))</f>
        <v/>
      </c>
      <c r="O6994" s="119" t="str">
        <f>IF(M6994="","",VLOOKUP(M6994,'14'!D:D,1,0))</f>
        <v/>
      </c>
    </row>
    <row r="6995" spans="1:15" ht="12.75" customHeight="1" x14ac:dyDescent="0.2">
      <c r="A6995" s="36" t="str">
        <f>'0'!$A$4</f>
        <v>………………..</v>
      </c>
      <c r="B6995" s="37">
        <f>'0'!$A$2</f>
        <v>46112</v>
      </c>
      <c r="C6995" s="37" t="s">
        <v>1243</v>
      </c>
      <c r="D6995" s="119" t="str">
        <f>IF(G6995="","",VLOOKUP(G6995,номенклатури!R:T,2,0))</f>
        <v/>
      </c>
      <c r="E6995" s="333" t="str">
        <f>IF(G6995="","",VLOOKUP(G6995,номенклатури!R:T,3,0))</f>
        <v/>
      </c>
      <c r="F6995" s="159" t="str">
        <f>IF(G6995="","",IF(ISERROR(VLOOKUP(G6995,номенклатури!V:V,1,0)),E6995*H6995,E6995*I6995))</f>
        <v/>
      </c>
      <c r="G6995" s="14"/>
      <c r="H6995" s="15"/>
      <c r="I6995" s="15"/>
      <c r="J6995" s="15"/>
      <c r="K6995" s="15"/>
      <c r="L6995" s="217"/>
      <c r="M6995" s="22"/>
      <c r="N6995" s="119" t="str">
        <f>IF(G6995="","",VLOOKUP(G6995,номенклатури!R:U,4,0))</f>
        <v/>
      </c>
      <c r="O6995" s="119" t="str">
        <f>IF(M6995="","",VLOOKUP(M6995,'14'!D:D,1,0))</f>
        <v/>
      </c>
    </row>
    <row r="6996" spans="1:15" ht="12.75" customHeight="1" x14ac:dyDescent="0.2">
      <c r="A6996" s="36" t="str">
        <f>'0'!$A$4</f>
        <v>………………..</v>
      </c>
      <c r="B6996" s="37">
        <f>'0'!$A$2</f>
        <v>46112</v>
      </c>
      <c r="C6996" s="37" t="s">
        <v>1243</v>
      </c>
      <c r="D6996" s="119" t="str">
        <f>IF(G6996="","",VLOOKUP(G6996,номенклатури!R:T,2,0))</f>
        <v/>
      </c>
      <c r="E6996" s="333" t="str">
        <f>IF(G6996="","",VLOOKUP(G6996,номенклатури!R:T,3,0))</f>
        <v/>
      </c>
      <c r="F6996" s="159" t="str">
        <f>IF(G6996="","",IF(ISERROR(VLOOKUP(G6996,номенклатури!V:V,1,0)),E6996*H6996,E6996*I6996))</f>
        <v/>
      </c>
      <c r="G6996" s="14"/>
      <c r="H6996" s="15"/>
      <c r="I6996" s="15"/>
      <c r="J6996" s="15"/>
      <c r="K6996" s="15"/>
      <c r="L6996" s="217"/>
      <c r="M6996" s="22"/>
      <c r="N6996" s="119" t="str">
        <f>IF(G6996="","",VLOOKUP(G6996,номенклатури!R:U,4,0))</f>
        <v/>
      </c>
      <c r="O6996" s="119" t="str">
        <f>IF(M6996="","",VLOOKUP(M6996,'14'!D:D,1,0))</f>
        <v/>
      </c>
    </row>
    <row r="6997" spans="1:15" ht="12.75" customHeight="1" x14ac:dyDescent="0.2">
      <c r="A6997" s="36" t="str">
        <f>'0'!$A$4</f>
        <v>………………..</v>
      </c>
      <c r="B6997" s="37">
        <f>'0'!$A$2</f>
        <v>46112</v>
      </c>
      <c r="C6997" s="37" t="s">
        <v>1243</v>
      </c>
      <c r="D6997" s="119" t="str">
        <f>IF(G6997="","",VLOOKUP(G6997,номенклатури!R:T,2,0))</f>
        <v/>
      </c>
      <c r="E6997" s="333" t="str">
        <f>IF(G6997="","",VLOOKUP(G6997,номенклатури!R:T,3,0))</f>
        <v/>
      </c>
      <c r="F6997" s="159" t="str">
        <f>IF(G6997="","",IF(ISERROR(VLOOKUP(G6997,номенклатури!V:V,1,0)),E6997*H6997,E6997*I6997))</f>
        <v/>
      </c>
      <c r="G6997" s="14"/>
      <c r="H6997" s="15"/>
      <c r="I6997" s="15"/>
      <c r="J6997" s="15"/>
      <c r="K6997" s="15"/>
      <c r="L6997" s="217"/>
      <c r="M6997" s="22"/>
      <c r="N6997" s="119" t="str">
        <f>IF(G6997="","",VLOOKUP(G6997,номенклатури!R:U,4,0))</f>
        <v/>
      </c>
      <c r="O6997" s="119" t="str">
        <f>IF(M6997="","",VLOOKUP(M6997,'14'!D:D,1,0))</f>
        <v/>
      </c>
    </row>
    <row r="6998" spans="1:15" ht="12.75" customHeight="1" x14ac:dyDescent="0.2">
      <c r="A6998" s="36" t="str">
        <f>'0'!$A$4</f>
        <v>………………..</v>
      </c>
      <c r="B6998" s="37">
        <f>'0'!$A$2</f>
        <v>46112</v>
      </c>
      <c r="C6998" s="37" t="s">
        <v>1243</v>
      </c>
      <c r="D6998" s="119" t="str">
        <f>IF(G6998="","",VLOOKUP(G6998,номенклатури!R:T,2,0))</f>
        <v/>
      </c>
      <c r="E6998" s="333" t="str">
        <f>IF(G6998="","",VLOOKUP(G6998,номенклатури!R:T,3,0))</f>
        <v/>
      </c>
      <c r="F6998" s="159" t="str">
        <f>IF(G6998="","",IF(ISERROR(VLOOKUP(G6998,номенклатури!V:V,1,0)),E6998*H6998,E6998*I6998))</f>
        <v/>
      </c>
      <c r="G6998" s="14"/>
      <c r="H6998" s="15"/>
      <c r="I6998" s="15"/>
      <c r="J6998" s="15"/>
      <c r="K6998" s="15"/>
      <c r="L6998" s="217"/>
      <c r="M6998" s="22"/>
      <c r="N6998" s="119" t="str">
        <f>IF(G6998="","",VLOOKUP(G6998,номенклатури!R:U,4,0))</f>
        <v/>
      </c>
      <c r="O6998" s="119" t="str">
        <f>IF(M6998="","",VLOOKUP(M6998,'14'!D:D,1,0))</f>
        <v/>
      </c>
    </row>
    <row r="6999" spans="1:15" ht="12.75" customHeight="1" x14ac:dyDescent="0.2">
      <c r="A6999" s="36" t="str">
        <f>'0'!$A$4</f>
        <v>………………..</v>
      </c>
      <c r="B6999" s="37">
        <f>'0'!$A$2</f>
        <v>46112</v>
      </c>
      <c r="C6999" s="37" t="s">
        <v>1243</v>
      </c>
      <c r="D6999" s="119" t="str">
        <f>IF(G6999="","",VLOOKUP(G6999,номенклатури!R:T,2,0))</f>
        <v/>
      </c>
      <c r="E6999" s="333" t="str">
        <f>IF(G6999="","",VLOOKUP(G6999,номенклатури!R:T,3,0))</f>
        <v/>
      </c>
      <c r="F6999" s="159" t="str">
        <f>IF(G6999="","",IF(ISERROR(VLOOKUP(G6999,номенклатури!V:V,1,0)),E6999*H6999,E6999*I6999))</f>
        <v/>
      </c>
      <c r="G6999" s="14"/>
      <c r="H6999" s="15"/>
      <c r="I6999" s="15"/>
      <c r="J6999" s="15"/>
      <c r="K6999" s="15"/>
      <c r="L6999" s="217"/>
      <c r="M6999" s="22"/>
      <c r="N6999" s="119" t="str">
        <f>IF(G6999="","",VLOOKUP(G6999,номенклатури!R:U,4,0))</f>
        <v/>
      </c>
      <c r="O6999" s="119" t="str">
        <f>IF(M6999="","",VLOOKUP(M6999,'14'!D:D,1,0))</f>
        <v/>
      </c>
    </row>
    <row r="7000" spans="1:15" ht="12.75" customHeight="1" x14ac:dyDescent="0.2">
      <c r="A7000" s="36" t="str">
        <f>'0'!$A$4</f>
        <v>………………..</v>
      </c>
      <c r="B7000" s="37">
        <f>'0'!$A$2</f>
        <v>46112</v>
      </c>
      <c r="C7000" s="37" t="s">
        <v>1243</v>
      </c>
      <c r="D7000" s="119" t="str">
        <f>IF(G7000="","",VLOOKUP(G7000,номенклатури!R:T,2,0))</f>
        <v/>
      </c>
      <c r="E7000" s="333" t="str">
        <f>IF(G7000="","",VLOOKUP(G7000,номенклатури!R:T,3,0))</f>
        <v/>
      </c>
      <c r="F7000" s="159" t="str">
        <f>IF(G7000="","",IF(ISERROR(VLOOKUP(G7000,номенклатури!V:V,1,0)),E7000*H7000,E7000*I7000))</f>
        <v/>
      </c>
      <c r="G7000" s="14"/>
      <c r="H7000" s="15"/>
      <c r="I7000" s="15"/>
      <c r="J7000" s="15"/>
      <c r="K7000" s="15"/>
      <c r="L7000" s="217"/>
      <c r="M7000" s="22"/>
      <c r="N7000" s="119" t="str">
        <f>IF(G7000="","",VLOOKUP(G7000,номенклатури!R:U,4,0))</f>
        <v/>
      </c>
      <c r="O7000" s="119" t="str">
        <f>IF(M7000="","",VLOOKUP(M7000,'14'!D:D,1,0))</f>
        <v/>
      </c>
    </row>
    <row r="7001" spans="1:15" ht="12.75" customHeight="1" x14ac:dyDescent="0.2">
      <c r="A7001" s="36" t="str">
        <f>'0'!$A$4</f>
        <v>………………..</v>
      </c>
      <c r="B7001" s="37">
        <f>'0'!$A$2</f>
        <v>46112</v>
      </c>
      <c r="C7001" s="37" t="s">
        <v>1243</v>
      </c>
      <c r="D7001" s="119" t="str">
        <f>IF(G7001="","",VLOOKUP(G7001,номенклатури!R:T,2,0))</f>
        <v/>
      </c>
      <c r="E7001" s="333" t="str">
        <f>IF(G7001="","",VLOOKUP(G7001,номенклатури!R:T,3,0))</f>
        <v/>
      </c>
      <c r="F7001" s="159" t="str">
        <f>IF(G7001="","",IF(ISERROR(VLOOKUP(G7001,номенклатури!V:V,1,0)),E7001*H7001,E7001*I7001))</f>
        <v/>
      </c>
      <c r="G7001" s="14"/>
      <c r="H7001" s="15"/>
      <c r="I7001" s="15"/>
      <c r="J7001" s="15"/>
      <c r="K7001" s="15"/>
      <c r="L7001" s="217"/>
      <c r="M7001" s="22"/>
      <c r="N7001" s="119" t="str">
        <f>IF(G7001="","",VLOOKUP(G7001,номенклатури!R:U,4,0))</f>
        <v/>
      </c>
      <c r="O7001" s="119" t="str">
        <f>IF(M7001="","",VLOOKUP(M7001,'14'!D:D,1,0))</f>
        <v/>
      </c>
    </row>
    <row r="7002" spans="1:15" ht="12.75" customHeight="1" x14ac:dyDescent="0.2">
      <c r="A7002" s="36" t="str">
        <f>'0'!$A$4</f>
        <v>………………..</v>
      </c>
      <c r="B7002" s="37">
        <f>'0'!$A$2</f>
        <v>46112</v>
      </c>
      <c r="C7002" s="37" t="s">
        <v>1243</v>
      </c>
      <c r="D7002" s="119" t="str">
        <f>IF(G7002="","",VLOOKUP(G7002,номенклатури!R:T,2,0))</f>
        <v/>
      </c>
      <c r="E7002" s="333" t="str">
        <f>IF(G7002="","",VLOOKUP(G7002,номенклатури!R:T,3,0))</f>
        <v/>
      </c>
      <c r="F7002" s="159" t="str">
        <f>IF(G7002="","",IF(ISERROR(VLOOKUP(G7002,номенклатури!V:V,1,0)),E7002*H7002,E7002*I7002))</f>
        <v/>
      </c>
      <c r="G7002" s="14"/>
      <c r="H7002" s="15"/>
      <c r="I7002" s="15"/>
      <c r="J7002" s="15"/>
      <c r="K7002" s="15"/>
      <c r="L7002" s="217"/>
      <c r="M7002" s="22"/>
      <c r="N7002" s="119" t="str">
        <f>IF(G7002="","",VLOOKUP(G7002,номенклатури!R:U,4,0))</f>
        <v/>
      </c>
      <c r="O7002" s="119" t="str">
        <f>IF(M7002="","",VLOOKUP(M7002,'14'!D:D,1,0))</f>
        <v/>
      </c>
    </row>
    <row r="7003" spans="1:15" ht="12.75" customHeight="1" x14ac:dyDescent="0.2">
      <c r="A7003" s="36" t="str">
        <f>'0'!$A$4</f>
        <v>………………..</v>
      </c>
      <c r="B7003" s="37">
        <f>'0'!$A$2</f>
        <v>46112</v>
      </c>
      <c r="C7003" s="37" t="s">
        <v>1243</v>
      </c>
      <c r="D7003" s="119" t="str">
        <f>IF(G7003="","",VLOOKUP(G7003,номенклатури!R:T,2,0))</f>
        <v/>
      </c>
      <c r="E7003" s="333" t="str">
        <f>IF(G7003="","",VLOOKUP(G7003,номенклатури!R:T,3,0))</f>
        <v/>
      </c>
      <c r="F7003" s="159" t="str">
        <f>IF(G7003="","",IF(ISERROR(VLOOKUP(G7003,номенклатури!V:V,1,0)),E7003*H7003,E7003*I7003))</f>
        <v/>
      </c>
      <c r="G7003" s="14"/>
      <c r="H7003" s="15"/>
      <c r="I7003" s="15"/>
      <c r="J7003" s="15"/>
      <c r="K7003" s="15"/>
      <c r="L7003" s="217"/>
      <c r="M7003" s="22"/>
      <c r="N7003" s="119" t="str">
        <f>IF(G7003="","",VLOOKUP(G7003,номенклатури!R:U,4,0))</f>
        <v/>
      </c>
      <c r="O7003" s="119" t="str">
        <f>IF(M7003="","",VLOOKUP(M7003,'14'!D:D,1,0))</f>
        <v/>
      </c>
    </row>
    <row r="7004" spans="1:15" ht="12.75" customHeight="1" x14ac:dyDescent="0.2">
      <c r="A7004" s="36" t="str">
        <f>'0'!$A$4</f>
        <v>………………..</v>
      </c>
      <c r="B7004" s="37">
        <f>'0'!$A$2</f>
        <v>46112</v>
      </c>
      <c r="C7004" s="37" t="s">
        <v>1243</v>
      </c>
      <c r="D7004" s="119" t="str">
        <f>IF(G7004="","",VLOOKUP(G7004,номенклатури!R:T,2,0))</f>
        <v/>
      </c>
      <c r="E7004" s="333" t="str">
        <f>IF(G7004="","",VLOOKUP(G7004,номенклатури!R:T,3,0))</f>
        <v/>
      </c>
      <c r="F7004" s="159" t="str">
        <f>IF(G7004="","",IF(ISERROR(VLOOKUP(G7004,номенклатури!V:V,1,0)),E7004*H7004,E7004*I7004))</f>
        <v/>
      </c>
      <c r="G7004" s="14"/>
      <c r="H7004" s="15"/>
      <c r="I7004" s="15"/>
      <c r="J7004" s="15"/>
      <c r="K7004" s="15"/>
      <c r="L7004" s="217"/>
      <c r="M7004" s="22"/>
      <c r="N7004" s="119" t="str">
        <f>IF(G7004="","",VLOOKUP(G7004,номенклатури!R:U,4,0))</f>
        <v/>
      </c>
      <c r="O7004" s="119" t="str">
        <f>IF(M7004="","",VLOOKUP(M7004,'14'!D:D,1,0))</f>
        <v/>
      </c>
    </row>
    <row r="7005" spans="1:15" ht="12.75" customHeight="1" x14ac:dyDescent="0.2">
      <c r="A7005" s="36" t="str">
        <f>'0'!$A$4</f>
        <v>………………..</v>
      </c>
      <c r="B7005" s="37">
        <f>'0'!$A$2</f>
        <v>46112</v>
      </c>
      <c r="C7005" s="37" t="s">
        <v>1243</v>
      </c>
      <c r="D7005" s="119" t="str">
        <f>IF(G7005="","",VLOOKUP(G7005,номенклатури!R:T,2,0))</f>
        <v/>
      </c>
      <c r="E7005" s="333" t="str">
        <f>IF(G7005="","",VLOOKUP(G7005,номенклатури!R:T,3,0))</f>
        <v/>
      </c>
      <c r="F7005" s="159" t="str">
        <f>IF(G7005="","",IF(ISERROR(VLOOKUP(G7005,номенклатури!V:V,1,0)),E7005*H7005,E7005*I7005))</f>
        <v/>
      </c>
      <c r="G7005" s="14"/>
      <c r="H7005" s="15"/>
      <c r="I7005" s="15"/>
      <c r="J7005" s="15"/>
      <c r="K7005" s="15"/>
      <c r="L7005" s="217"/>
      <c r="M7005" s="22"/>
      <c r="N7005" s="119" t="str">
        <f>IF(G7005="","",VLOOKUP(G7005,номенклатури!R:U,4,0))</f>
        <v/>
      </c>
      <c r="O7005" s="119" t="str">
        <f>IF(M7005="","",VLOOKUP(M7005,'14'!D:D,1,0))</f>
        <v/>
      </c>
    </row>
    <row r="7006" spans="1:15" ht="12.75" customHeight="1" x14ac:dyDescent="0.2">
      <c r="A7006" s="36" t="str">
        <f>'0'!$A$4</f>
        <v>………………..</v>
      </c>
      <c r="B7006" s="37">
        <f>'0'!$A$2</f>
        <v>46112</v>
      </c>
      <c r="C7006" s="37" t="s">
        <v>1243</v>
      </c>
      <c r="D7006" s="119" t="str">
        <f>IF(G7006="","",VLOOKUP(G7006,номенклатури!R:T,2,0))</f>
        <v/>
      </c>
      <c r="E7006" s="333" t="str">
        <f>IF(G7006="","",VLOOKUP(G7006,номенклатури!R:T,3,0))</f>
        <v/>
      </c>
      <c r="F7006" s="159" t="str">
        <f>IF(G7006="","",IF(ISERROR(VLOOKUP(G7006,номенклатури!V:V,1,0)),E7006*H7006,E7006*I7006))</f>
        <v/>
      </c>
      <c r="G7006" s="14"/>
      <c r="H7006" s="15"/>
      <c r="I7006" s="15"/>
      <c r="J7006" s="15"/>
      <c r="K7006" s="15"/>
      <c r="L7006" s="217"/>
      <c r="M7006" s="22"/>
      <c r="N7006" s="119" t="str">
        <f>IF(G7006="","",VLOOKUP(G7006,номенклатури!R:U,4,0))</f>
        <v/>
      </c>
      <c r="O7006" s="119" t="str">
        <f>IF(M7006="","",VLOOKUP(M7006,'14'!D:D,1,0))</f>
        <v/>
      </c>
    </row>
    <row r="7007" spans="1:15" ht="12.75" customHeight="1" x14ac:dyDescent="0.2">
      <c r="A7007" s="36" t="str">
        <f>'0'!$A$4</f>
        <v>………………..</v>
      </c>
      <c r="B7007" s="37">
        <f>'0'!$A$2</f>
        <v>46112</v>
      </c>
      <c r="C7007" s="37" t="s">
        <v>1243</v>
      </c>
      <c r="D7007" s="119" t="str">
        <f>IF(G7007="","",VLOOKUP(G7007,номенклатури!R:T,2,0))</f>
        <v/>
      </c>
      <c r="E7007" s="333" t="str">
        <f>IF(G7007="","",VLOOKUP(G7007,номенклатури!R:T,3,0))</f>
        <v/>
      </c>
      <c r="F7007" s="159" t="str">
        <f>IF(G7007="","",IF(ISERROR(VLOOKUP(G7007,номенклатури!V:V,1,0)),E7007*H7007,E7007*I7007))</f>
        <v/>
      </c>
      <c r="G7007" s="14"/>
      <c r="H7007" s="15"/>
      <c r="I7007" s="15"/>
      <c r="J7007" s="15"/>
      <c r="K7007" s="15"/>
      <c r="L7007" s="217"/>
      <c r="M7007" s="22"/>
      <c r="N7007" s="119" t="str">
        <f>IF(G7007="","",VLOOKUP(G7007,номенклатури!R:U,4,0))</f>
        <v/>
      </c>
      <c r="O7007" s="119" t="str">
        <f>IF(M7007="","",VLOOKUP(M7007,'14'!D:D,1,0))</f>
        <v/>
      </c>
    </row>
    <row r="7008" spans="1:15" ht="12.75" customHeight="1" x14ac:dyDescent="0.2">
      <c r="A7008" s="36" t="str">
        <f>'0'!$A$4</f>
        <v>………………..</v>
      </c>
      <c r="B7008" s="37">
        <f>'0'!$A$2</f>
        <v>46112</v>
      </c>
      <c r="C7008" s="37" t="s">
        <v>1243</v>
      </c>
      <c r="D7008" s="119" t="str">
        <f>IF(G7008="","",VLOOKUP(G7008,номенклатури!R:T,2,0))</f>
        <v/>
      </c>
      <c r="E7008" s="333" t="str">
        <f>IF(G7008="","",VLOOKUP(G7008,номенклатури!R:T,3,0))</f>
        <v/>
      </c>
      <c r="F7008" s="159" t="str">
        <f>IF(G7008="","",IF(ISERROR(VLOOKUP(G7008,номенклатури!V:V,1,0)),E7008*H7008,E7008*I7008))</f>
        <v/>
      </c>
      <c r="G7008" s="14"/>
      <c r="H7008" s="15"/>
      <c r="I7008" s="15"/>
      <c r="J7008" s="15"/>
      <c r="K7008" s="15"/>
      <c r="L7008" s="217"/>
      <c r="M7008" s="22"/>
      <c r="N7008" s="119" t="str">
        <f>IF(G7008="","",VLOOKUP(G7008,номенклатури!R:U,4,0))</f>
        <v/>
      </c>
      <c r="O7008" s="119" t="str">
        <f>IF(M7008="","",VLOOKUP(M7008,'14'!D:D,1,0))</f>
        <v/>
      </c>
    </row>
    <row r="7009" spans="1:15" ht="12.75" customHeight="1" x14ac:dyDescent="0.2">
      <c r="A7009" s="36" t="str">
        <f>'0'!$A$4</f>
        <v>………………..</v>
      </c>
      <c r="B7009" s="37">
        <f>'0'!$A$2</f>
        <v>46112</v>
      </c>
      <c r="C7009" s="37" t="s">
        <v>1243</v>
      </c>
      <c r="D7009" s="119" t="str">
        <f>IF(G7009="","",VLOOKUP(G7009,номенклатури!R:T,2,0))</f>
        <v/>
      </c>
      <c r="E7009" s="333" t="str">
        <f>IF(G7009="","",VLOOKUP(G7009,номенклатури!R:T,3,0))</f>
        <v/>
      </c>
      <c r="F7009" s="159" t="str">
        <f>IF(G7009="","",IF(ISERROR(VLOOKUP(G7009,номенклатури!V:V,1,0)),E7009*H7009,E7009*I7009))</f>
        <v/>
      </c>
      <c r="G7009" s="14"/>
      <c r="H7009" s="15"/>
      <c r="I7009" s="15"/>
      <c r="J7009" s="15"/>
      <c r="K7009" s="15"/>
      <c r="L7009" s="217"/>
      <c r="M7009" s="22"/>
      <c r="N7009" s="119" t="str">
        <f>IF(G7009="","",VLOOKUP(G7009,номенклатури!R:U,4,0))</f>
        <v/>
      </c>
      <c r="O7009" s="119" t="str">
        <f>IF(M7009="","",VLOOKUP(M7009,'14'!D:D,1,0))</f>
        <v/>
      </c>
    </row>
    <row r="7010" spans="1:15" ht="12.75" customHeight="1" x14ac:dyDescent="0.2">
      <c r="A7010" s="36" t="str">
        <f>'0'!$A$4</f>
        <v>………………..</v>
      </c>
      <c r="B7010" s="37">
        <f>'0'!$A$2</f>
        <v>46112</v>
      </c>
      <c r="C7010" s="37" t="s">
        <v>1243</v>
      </c>
      <c r="D7010" s="119" t="str">
        <f>IF(G7010="","",VLOOKUP(G7010,номенклатури!R:T,2,0))</f>
        <v/>
      </c>
      <c r="E7010" s="333" t="str">
        <f>IF(G7010="","",VLOOKUP(G7010,номенклатури!R:T,3,0))</f>
        <v/>
      </c>
      <c r="F7010" s="159" t="str">
        <f>IF(G7010="","",IF(ISERROR(VLOOKUP(G7010,номенклатури!V:V,1,0)),E7010*H7010,E7010*I7010))</f>
        <v/>
      </c>
      <c r="G7010" s="14"/>
      <c r="H7010" s="15"/>
      <c r="I7010" s="15"/>
      <c r="J7010" s="15"/>
      <c r="K7010" s="15"/>
      <c r="L7010" s="217"/>
      <c r="M7010" s="22"/>
      <c r="N7010" s="119" t="str">
        <f>IF(G7010="","",VLOOKUP(G7010,номенклатури!R:U,4,0))</f>
        <v/>
      </c>
      <c r="O7010" s="119" t="str">
        <f>IF(M7010="","",VLOOKUP(M7010,'14'!D:D,1,0))</f>
        <v/>
      </c>
    </row>
    <row r="7011" spans="1:15" ht="12.75" customHeight="1" x14ac:dyDescent="0.2">
      <c r="A7011" s="36" t="str">
        <f>'0'!$A$4</f>
        <v>………………..</v>
      </c>
      <c r="B7011" s="37">
        <f>'0'!$A$2</f>
        <v>46112</v>
      </c>
      <c r="C7011" s="37" t="s">
        <v>1243</v>
      </c>
      <c r="D7011" s="119" t="str">
        <f>IF(G7011="","",VLOOKUP(G7011,номенклатури!R:T,2,0))</f>
        <v/>
      </c>
      <c r="E7011" s="333" t="str">
        <f>IF(G7011="","",VLOOKUP(G7011,номенклатури!R:T,3,0))</f>
        <v/>
      </c>
      <c r="F7011" s="159" t="str">
        <f>IF(G7011="","",IF(ISERROR(VLOOKUP(G7011,номенклатури!V:V,1,0)),E7011*H7011,E7011*I7011))</f>
        <v/>
      </c>
      <c r="G7011" s="14"/>
      <c r="H7011" s="15"/>
      <c r="I7011" s="15"/>
      <c r="J7011" s="15"/>
      <c r="K7011" s="15"/>
      <c r="L7011" s="217"/>
      <c r="M7011" s="22"/>
      <c r="N7011" s="119" t="str">
        <f>IF(G7011="","",VLOOKUP(G7011,номенклатури!R:U,4,0))</f>
        <v/>
      </c>
      <c r="O7011" s="119" t="str">
        <f>IF(M7011="","",VLOOKUP(M7011,'14'!D:D,1,0))</f>
        <v/>
      </c>
    </row>
    <row r="7012" spans="1:15" ht="12.75" customHeight="1" x14ac:dyDescent="0.2">
      <c r="A7012" s="36" t="str">
        <f>'0'!$A$4</f>
        <v>………………..</v>
      </c>
      <c r="B7012" s="37">
        <f>'0'!$A$2</f>
        <v>46112</v>
      </c>
      <c r="C7012" s="37" t="s">
        <v>1243</v>
      </c>
      <c r="D7012" s="119" t="str">
        <f>IF(G7012="","",VLOOKUP(G7012,номенклатури!R:T,2,0))</f>
        <v/>
      </c>
      <c r="E7012" s="333" t="str">
        <f>IF(G7012="","",VLOOKUP(G7012,номенклатури!R:T,3,0))</f>
        <v/>
      </c>
      <c r="F7012" s="159" t="str">
        <f>IF(G7012="","",IF(ISERROR(VLOOKUP(G7012,номенклатури!V:V,1,0)),E7012*H7012,E7012*I7012))</f>
        <v/>
      </c>
      <c r="G7012" s="14"/>
      <c r="H7012" s="15"/>
      <c r="I7012" s="15"/>
      <c r="J7012" s="15"/>
      <c r="K7012" s="15"/>
      <c r="L7012" s="217"/>
      <c r="M7012" s="22"/>
      <c r="N7012" s="119" t="str">
        <f>IF(G7012="","",VLOOKUP(G7012,номенклатури!R:U,4,0))</f>
        <v/>
      </c>
      <c r="O7012" s="119" t="str">
        <f>IF(M7012="","",VLOOKUP(M7012,'14'!D:D,1,0))</f>
        <v/>
      </c>
    </row>
    <row r="7013" spans="1:15" ht="12.75" customHeight="1" x14ac:dyDescent="0.2">
      <c r="A7013" s="36" t="str">
        <f>'0'!$A$4</f>
        <v>………………..</v>
      </c>
      <c r="B7013" s="37">
        <f>'0'!$A$2</f>
        <v>46112</v>
      </c>
      <c r="C7013" s="37" t="s">
        <v>1243</v>
      </c>
      <c r="D7013" s="119" t="str">
        <f>IF(G7013="","",VLOOKUP(G7013,номенклатури!R:T,2,0))</f>
        <v/>
      </c>
      <c r="E7013" s="333" t="str">
        <f>IF(G7013="","",VLOOKUP(G7013,номенклатури!R:T,3,0))</f>
        <v/>
      </c>
      <c r="F7013" s="159" t="str">
        <f>IF(G7013="","",IF(ISERROR(VLOOKUP(G7013,номенклатури!V:V,1,0)),E7013*H7013,E7013*I7013))</f>
        <v/>
      </c>
      <c r="G7013" s="14"/>
      <c r="H7013" s="15"/>
      <c r="I7013" s="15"/>
      <c r="J7013" s="15"/>
      <c r="K7013" s="15"/>
      <c r="L7013" s="217"/>
      <c r="M7013" s="22"/>
      <c r="N7013" s="119" t="str">
        <f>IF(G7013="","",VLOOKUP(G7013,номенклатури!R:U,4,0))</f>
        <v/>
      </c>
      <c r="O7013" s="119" t="str">
        <f>IF(M7013="","",VLOOKUP(M7013,'14'!D:D,1,0))</f>
        <v/>
      </c>
    </row>
    <row r="7014" spans="1:15" ht="12.75" customHeight="1" x14ac:dyDescent="0.2">
      <c r="A7014" s="36" t="str">
        <f>'0'!$A$4</f>
        <v>………………..</v>
      </c>
      <c r="B7014" s="37">
        <f>'0'!$A$2</f>
        <v>46112</v>
      </c>
      <c r="C7014" s="37" t="s">
        <v>1243</v>
      </c>
      <c r="D7014" s="119" t="str">
        <f>IF(G7014="","",VLOOKUP(G7014,номенклатури!R:T,2,0))</f>
        <v/>
      </c>
      <c r="E7014" s="333" t="str">
        <f>IF(G7014="","",VLOOKUP(G7014,номенклатури!R:T,3,0))</f>
        <v/>
      </c>
      <c r="F7014" s="159" t="str">
        <f>IF(G7014="","",IF(ISERROR(VLOOKUP(G7014,номенклатури!V:V,1,0)),E7014*H7014,E7014*I7014))</f>
        <v/>
      </c>
      <c r="G7014" s="14"/>
      <c r="H7014" s="15"/>
      <c r="I7014" s="15"/>
      <c r="J7014" s="15"/>
      <c r="K7014" s="15"/>
      <c r="L7014" s="217"/>
      <c r="M7014" s="22"/>
      <c r="N7014" s="119" t="str">
        <f>IF(G7014="","",VLOOKUP(G7014,номенклатури!R:U,4,0))</f>
        <v/>
      </c>
      <c r="O7014" s="119" t="str">
        <f>IF(M7014="","",VLOOKUP(M7014,'14'!D:D,1,0))</f>
        <v/>
      </c>
    </row>
    <row r="7015" spans="1:15" ht="12.75" customHeight="1" x14ac:dyDescent="0.2">
      <c r="A7015" s="36" t="str">
        <f>'0'!$A$4</f>
        <v>………………..</v>
      </c>
      <c r="B7015" s="37">
        <f>'0'!$A$2</f>
        <v>46112</v>
      </c>
      <c r="C7015" s="37" t="s">
        <v>1243</v>
      </c>
      <c r="D7015" s="119" t="str">
        <f>IF(G7015="","",VLOOKUP(G7015,номенклатури!R:T,2,0))</f>
        <v/>
      </c>
      <c r="E7015" s="333" t="str">
        <f>IF(G7015="","",VLOOKUP(G7015,номенклатури!R:T,3,0))</f>
        <v/>
      </c>
      <c r="F7015" s="159" t="str">
        <f>IF(G7015="","",IF(ISERROR(VLOOKUP(G7015,номенклатури!V:V,1,0)),E7015*H7015,E7015*I7015))</f>
        <v/>
      </c>
      <c r="G7015" s="14"/>
      <c r="H7015" s="15"/>
      <c r="I7015" s="15"/>
      <c r="J7015" s="15"/>
      <c r="K7015" s="15"/>
      <c r="L7015" s="217"/>
      <c r="M7015" s="22"/>
      <c r="N7015" s="119" t="str">
        <f>IF(G7015="","",VLOOKUP(G7015,номенклатури!R:U,4,0))</f>
        <v/>
      </c>
      <c r="O7015" s="119" t="str">
        <f>IF(M7015="","",VLOOKUP(M7015,'14'!D:D,1,0))</f>
        <v/>
      </c>
    </row>
    <row r="7016" spans="1:15" ht="12.75" customHeight="1" x14ac:dyDescent="0.2">
      <c r="A7016" s="36" t="str">
        <f>'0'!$A$4</f>
        <v>………………..</v>
      </c>
      <c r="B7016" s="37">
        <f>'0'!$A$2</f>
        <v>46112</v>
      </c>
      <c r="C7016" s="37" t="s">
        <v>1243</v>
      </c>
      <c r="D7016" s="119" t="str">
        <f>IF(G7016="","",VLOOKUP(G7016,номенклатури!R:T,2,0))</f>
        <v/>
      </c>
      <c r="E7016" s="333" t="str">
        <f>IF(G7016="","",VLOOKUP(G7016,номенклатури!R:T,3,0))</f>
        <v/>
      </c>
      <c r="F7016" s="159" t="str">
        <f>IF(G7016="","",IF(ISERROR(VLOOKUP(G7016,номенклатури!V:V,1,0)),E7016*H7016,E7016*I7016))</f>
        <v/>
      </c>
      <c r="G7016" s="14"/>
      <c r="H7016" s="15"/>
      <c r="I7016" s="15"/>
      <c r="J7016" s="15"/>
      <c r="K7016" s="15"/>
      <c r="L7016" s="217"/>
      <c r="M7016" s="22"/>
      <c r="N7016" s="119" t="str">
        <f>IF(G7016="","",VLOOKUP(G7016,номенклатури!R:U,4,0))</f>
        <v/>
      </c>
      <c r="O7016" s="119" t="str">
        <f>IF(M7016="","",VLOOKUP(M7016,'14'!D:D,1,0))</f>
        <v/>
      </c>
    </row>
    <row r="7017" spans="1:15" ht="12.75" customHeight="1" x14ac:dyDescent="0.2">
      <c r="A7017" s="36" t="str">
        <f>'0'!$A$4</f>
        <v>………………..</v>
      </c>
      <c r="B7017" s="37">
        <f>'0'!$A$2</f>
        <v>46112</v>
      </c>
      <c r="C7017" s="37" t="s">
        <v>1243</v>
      </c>
      <c r="D7017" s="119" t="str">
        <f>IF(G7017="","",VLOOKUP(G7017,номенклатури!R:T,2,0))</f>
        <v/>
      </c>
      <c r="E7017" s="333" t="str">
        <f>IF(G7017="","",VLOOKUP(G7017,номенклатури!R:T,3,0))</f>
        <v/>
      </c>
      <c r="F7017" s="159" t="str">
        <f>IF(G7017="","",IF(ISERROR(VLOOKUP(G7017,номенклатури!V:V,1,0)),E7017*H7017,E7017*I7017))</f>
        <v/>
      </c>
      <c r="G7017" s="14"/>
      <c r="H7017" s="15"/>
      <c r="I7017" s="15"/>
      <c r="J7017" s="15"/>
      <c r="K7017" s="15"/>
      <c r="L7017" s="217"/>
      <c r="M7017" s="22"/>
      <c r="N7017" s="119" t="str">
        <f>IF(G7017="","",VLOOKUP(G7017,номенклатури!R:U,4,0))</f>
        <v/>
      </c>
      <c r="O7017" s="119" t="str">
        <f>IF(M7017="","",VLOOKUP(M7017,'14'!D:D,1,0))</f>
        <v/>
      </c>
    </row>
    <row r="7018" spans="1:15" ht="12.75" customHeight="1" x14ac:dyDescent="0.2">
      <c r="A7018" s="36" t="str">
        <f>'0'!$A$4</f>
        <v>………………..</v>
      </c>
      <c r="B7018" s="37">
        <f>'0'!$A$2</f>
        <v>46112</v>
      </c>
      <c r="C7018" s="37" t="s">
        <v>1243</v>
      </c>
      <c r="D7018" s="119" t="str">
        <f>IF(G7018="","",VLOOKUP(G7018,номенклатури!R:T,2,0))</f>
        <v/>
      </c>
      <c r="E7018" s="333" t="str">
        <f>IF(G7018="","",VLOOKUP(G7018,номенклатури!R:T,3,0))</f>
        <v/>
      </c>
      <c r="F7018" s="159" t="str">
        <f>IF(G7018="","",IF(ISERROR(VLOOKUP(G7018,номенклатури!V:V,1,0)),E7018*H7018,E7018*I7018))</f>
        <v/>
      </c>
      <c r="G7018" s="14"/>
      <c r="H7018" s="15"/>
      <c r="I7018" s="15"/>
      <c r="J7018" s="15"/>
      <c r="K7018" s="15"/>
      <c r="L7018" s="217"/>
      <c r="M7018" s="22"/>
      <c r="N7018" s="119" t="str">
        <f>IF(G7018="","",VLOOKUP(G7018,номенклатури!R:U,4,0))</f>
        <v/>
      </c>
      <c r="O7018" s="119" t="str">
        <f>IF(M7018="","",VLOOKUP(M7018,'14'!D:D,1,0))</f>
        <v/>
      </c>
    </row>
    <row r="7019" spans="1:15" ht="12.75" customHeight="1" x14ac:dyDescent="0.2">
      <c r="A7019" s="36" t="str">
        <f>'0'!$A$4</f>
        <v>………………..</v>
      </c>
      <c r="B7019" s="37">
        <f>'0'!$A$2</f>
        <v>46112</v>
      </c>
      <c r="C7019" s="37" t="s">
        <v>1243</v>
      </c>
      <c r="D7019" s="119" t="str">
        <f>IF(G7019="","",VLOOKUP(G7019,номенклатури!R:T,2,0))</f>
        <v/>
      </c>
      <c r="E7019" s="333" t="str">
        <f>IF(G7019="","",VLOOKUP(G7019,номенклатури!R:T,3,0))</f>
        <v/>
      </c>
      <c r="F7019" s="159" t="str">
        <f>IF(G7019="","",IF(ISERROR(VLOOKUP(G7019,номенклатури!V:V,1,0)),E7019*H7019,E7019*I7019))</f>
        <v/>
      </c>
      <c r="G7019" s="14"/>
      <c r="H7019" s="15"/>
      <c r="I7019" s="15"/>
      <c r="J7019" s="15"/>
      <c r="K7019" s="15"/>
      <c r="L7019" s="217"/>
      <c r="M7019" s="22"/>
      <c r="N7019" s="119" t="str">
        <f>IF(G7019="","",VLOOKUP(G7019,номенклатури!R:U,4,0))</f>
        <v/>
      </c>
      <c r="O7019" s="119" t="str">
        <f>IF(M7019="","",VLOOKUP(M7019,'14'!D:D,1,0))</f>
        <v/>
      </c>
    </row>
    <row r="7020" spans="1:15" ht="12.75" customHeight="1" x14ac:dyDescent="0.2">
      <c r="A7020" s="36" t="str">
        <f>'0'!$A$4</f>
        <v>………………..</v>
      </c>
      <c r="B7020" s="37">
        <f>'0'!$A$2</f>
        <v>46112</v>
      </c>
      <c r="C7020" s="37" t="s">
        <v>1243</v>
      </c>
      <c r="D7020" s="119" t="str">
        <f>IF(G7020="","",VLOOKUP(G7020,номенклатури!R:T,2,0))</f>
        <v/>
      </c>
      <c r="E7020" s="333" t="str">
        <f>IF(G7020="","",VLOOKUP(G7020,номенклатури!R:T,3,0))</f>
        <v/>
      </c>
      <c r="F7020" s="159" t="str">
        <f>IF(G7020="","",IF(ISERROR(VLOOKUP(G7020,номенклатури!V:V,1,0)),E7020*H7020,E7020*I7020))</f>
        <v/>
      </c>
      <c r="G7020" s="14"/>
      <c r="H7020" s="15"/>
      <c r="I7020" s="15"/>
      <c r="J7020" s="15"/>
      <c r="K7020" s="15"/>
      <c r="L7020" s="217"/>
      <c r="M7020" s="22"/>
      <c r="N7020" s="119" t="str">
        <f>IF(G7020="","",VLOOKUP(G7020,номенклатури!R:U,4,0))</f>
        <v/>
      </c>
      <c r="O7020" s="119" t="str">
        <f>IF(M7020="","",VLOOKUP(M7020,'14'!D:D,1,0))</f>
        <v/>
      </c>
    </row>
    <row r="7021" spans="1:15" ht="12.75" customHeight="1" x14ac:dyDescent="0.2">
      <c r="A7021" s="36" t="str">
        <f>'0'!$A$4</f>
        <v>………………..</v>
      </c>
      <c r="B7021" s="37">
        <f>'0'!$A$2</f>
        <v>46112</v>
      </c>
      <c r="C7021" s="37" t="s">
        <v>1243</v>
      </c>
      <c r="D7021" s="119" t="str">
        <f>IF(G7021="","",VLOOKUP(G7021,номенклатури!R:T,2,0))</f>
        <v/>
      </c>
      <c r="E7021" s="333" t="str">
        <f>IF(G7021="","",VLOOKUP(G7021,номенклатури!R:T,3,0))</f>
        <v/>
      </c>
      <c r="F7021" s="159" t="str">
        <f>IF(G7021="","",IF(ISERROR(VLOOKUP(G7021,номенклатури!V:V,1,0)),E7021*H7021,E7021*I7021))</f>
        <v/>
      </c>
      <c r="G7021" s="14"/>
      <c r="H7021" s="15"/>
      <c r="I7021" s="15"/>
      <c r="J7021" s="15"/>
      <c r="K7021" s="15"/>
      <c r="L7021" s="217"/>
      <c r="M7021" s="22"/>
      <c r="N7021" s="119" t="str">
        <f>IF(G7021="","",VLOOKUP(G7021,номенклатури!R:U,4,0))</f>
        <v/>
      </c>
      <c r="O7021" s="119" t="str">
        <f>IF(M7021="","",VLOOKUP(M7021,'14'!D:D,1,0))</f>
        <v/>
      </c>
    </row>
    <row r="7022" spans="1:15" ht="12.75" customHeight="1" x14ac:dyDescent="0.2">
      <c r="A7022" s="36" t="str">
        <f>'0'!$A$4</f>
        <v>………………..</v>
      </c>
      <c r="B7022" s="37">
        <f>'0'!$A$2</f>
        <v>46112</v>
      </c>
      <c r="C7022" s="37" t="s">
        <v>1243</v>
      </c>
      <c r="D7022" s="119" t="str">
        <f>IF(G7022="","",VLOOKUP(G7022,номенклатури!R:T,2,0))</f>
        <v/>
      </c>
      <c r="E7022" s="333" t="str">
        <f>IF(G7022="","",VLOOKUP(G7022,номенклатури!R:T,3,0))</f>
        <v/>
      </c>
      <c r="F7022" s="159" t="str">
        <f>IF(G7022="","",IF(ISERROR(VLOOKUP(G7022,номенклатури!V:V,1,0)),E7022*H7022,E7022*I7022))</f>
        <v/>
      </c>
      <c r="G7022" s="14"/>
      <c r="H7022" s="15"/>
      <c r="I7022" s="15"/>
      <c r="J7022" s="15"/>
      <c r="K7022" s="15"/>
      <c r="L7022" s="217"/>
      <c r="M7022" s="22"/>
      <c r="N7022" s="119" t="str">
        <f>IF(G7022="","",VLOOKUP(G7022,номенклатури!R:U,4,0))</f>
        <v/>
      </c>
      <c r="O7022" s="119" t="str">
        <f>IF(M7022="","",VLOOKUP(M7022,'14'!D:D,1,0))</f>
        <v/>
      </c>
    </row>
    <row r="7023" spans="1:15" ht="12.75" customHeight="1" x14ac:dyDescent="0.2">
      <c r="A7023" s="36" t="str">
        <f>'0'!$A$4</f>
        <v>………………..</v>
      </c>
      <c r="B7023" s="37">
        <f>'0'!$A$2</f>
        <v>46112</v>
      </c>
      <c r="C7023" s="37" t="s">
        <v>1243</v>
      </c>
      <c r="D7023" s="119" t="str">
        <f>IF(G7023="","",VLOOKUP(G7023,номенклатури!R:T,2,0))</f>
        <v/>
      </c>
      <c r="E7023" s="333" t="str">
        <f>IF(G7023="","",VLOOKUP(G7023,номенклатури!R:T,3,0))</f>
        <v/>
      </c>
      <c r="F7023" s="159" t="str">
        <f>IF(G7023="","",IF(ISERROR(VLOOKUP(G7023,номенклатури!V:V,1,0)),E7023*H7023,E7023*I7023))</f>
        <v/>
      </c>
      <c r="G7023" s="14"/>
      <c r="H7023" s="15"/>
      <c r="I7023" s="15"/>
      <c r="J7023" s="15"/>
      <c r="K7023" s="15"/>
      <c r="L7023" s="217"/>
      <c r="M7023" s="22"/>
      <c r="N7023" s="119" t="str">
        <f>IF(G7023="","",VLOOKUP(G7023,номенклатури!R:U,4,0))</f>
        <v/>
      </c>
      <c r="O7023" s="119" t="str">
        <f>IF(M7023="","",VLOOKUP(M7023,'14'!D:D,1,0))</f>
        <v/>
      </c>
    </row>
    <row r="7024" spans="1:15" ht="12.75" customHeight="1" x14ac:dyDescent="0.2">
      <c r="A7024" s="36" t="str">
        <f>'0'!$A$4</f>
        <v>………………..</v>
      </c>
      <c r="B7024" s="37">
        <f>'0'!$A$2</f>
        <v>46112</v>
      </c>
      <c r="C7024" s="37" t="s">
        <v>1243</v>
      </c>
      <c r="D7024" s="119" t="str">
        <f>IF(G7024="","",VLOOKUP(G7024,номенклатури!R:T,2,0))</f>
        <v/>
      </c>
      <c r="E7024" s="333" t="str">
        <f>IF(G7024="","",VLOOKUP(G7024,номенклатури!R:T,3,0))</f>
        <v/>
      </c>
      <c r="F7024" s="159" t="str">
        <f>IF(G7024="","",IF(ISERROR(VLOOKUP(G7024,номенклатури!V:V,1,0)),E7024*H7024,E7024*I7024))</f>
        <v/>
      </c>
      <c r="G7024" s="14"/>
      <c r="H7024" s="15"/>
      <c r="I7024" s="15"/>
      <c r="J7024" s="15"/>
      <c r="K7024" s="15"/>
      <c r="L7024" s="217"/>
      <c r="M7024" s="22"/>
      <c r="N7024" s="119" t="str">
        <f>IF(G7024="","",VLOOKUP(G7024,номенклатури!R:U,4,0))</f>
        <v/>
      </c>
      <c r="O7024" s="119" t="str">
        <f>IF(M7024="","",VLOOKUP(M7024,'14'!D:D,1,0))</f>
        <v/>
      </c>
    </row>
    <row r="7025" spans="1:15" ht="12.75" customHeight="1" x14ac:dyDescent="0.2">
      <c r="A7025" s="36" t="str">
        <f>'0'!$A$4</f>
        <v>………………..</v>
      </c>
      <c r="B7025" s="37">
        <f>'0'!$A$2</f>
        <v>46112</v>
      </c>
      <c r="C7025" s="37" t="s">
        <v>1243</v>
      </c>
      <c r="D7025" s="119" t="str">
        <f>IF(G7025="","",VLOOKUP(G7025,номенклатури!R:T,2,0))</f>
        <v/>
      </c>
      <c r="E7025" s="333" t="str">
        <f>IF(G7025="","",VLOOKUP(G7025,номенклатури!R:T,3,0))</f>
        <v/>
      </c>
      <c r="F7025" s="159" t="str">
        <f>IF(G7025="","",IF(ISERROR(VLOOKUP(G7025,номенклатури!V:V,1,0)),E7025*H7025,E7025*I7025))</f>
        <v/>
      </c>
      <c r="G7025" s="14"/>
      <c r="H7025" s="15"/>
      <c r="I7025" s="15"/>
      <c r="J7025" s="15"/>
      <c r="K7025" s="15"/>
      <c r="L7025" s="217"/>
      <c r="M7025" s="22"/>
      <c r="N7025" s="119" t="str">
        <f>IF(G7025="","",VLOOKUP(G7025,номенклатури!R:U,4,0))</f>
        <v/>
      </c>
      <c r="O7025" s="119" t="str">
        <f>IF(M7025="","",VLOOKUP(M7025,'14'!D:D,1,0))</f>
        <v/>
      </c>
    </row>
    <row r="7026" spans="1:15" ht="12.75" customHeight="1" x14ac:dyDescent="0.2">
      <c r="A7026" s="36" t="str">
        <f>'0'!$A$4</f>
        <v>………………..</v>
      </c>
      <c r="B7026" s="37">
        <f>'0'!$A$2</f>
        <v>46112</v>
      </c>
      <c r="C7026" s="37" t="s">
        <v>1243</v>
      </c>
      <c r="D7026" s="119" t="str">
        <f>IF(G7026="","",VLOOKUP(G7026,номенклатури!R:T,2,0))</f>
        <v/>
      </c>
      <c r="E7026" s="333" t="str">
        <f>IF(G7026="","",VLOOKUP(G7026,номенклатури!R:T,3,0))</f>
        <v/>
      </c>
      <c r="F7026" s="159" t="str">
        <f>IF(G7026="","",IF(ISERROR(VLOOKUP(G7026,номенклатури!V:V,1,0)),E7026*H7026,E7026*I7026))</f>
        <v/>
      </c>
      <c r="G7026" s="14"/>
      <c r="H7026" s="15"/>
      <c r="I7026" s="15"/>
      <c r="J7026" s="15"/>
      <c r="K7026" s="15"/>
      <c r="L7026" s="217"/>
      <c r="M7026" s="22"/>
      <c r="N7026" s="119" t="str">
        <f>IF(G7026="","",VLOOKUP(G7026,номенклатури!R:U,4,0))</f>
        <v/>
      </c>
      <c r="O7026" s="119" t="str">
        <f>IF(M7026="","",VLOOKUP(M7026,'14'!D:D,1,0))</f>
        <v/>
      </c>
    </row>
    <row r="7027" spans="1:15" ht="12.75" customHeight="1" x14ac:dyDescent="0.2">
      <c r="A7027" s="36" t="str">
        <f>'0'!$A$4</f>
        <v>………………..</v>
      </c>
      <c r="B7027" s="37">
        <f>'0'!$A$2</f>
        <v>46112</v>
      </c>
      <c r="C7027" s="37" t="s">
        <v>1243</v>
      </c>
      <c r="D7027" s="119" t="str">
        <f>IF(G7027="","",VLOOKUP(G7027,номенклатури!R:T,2,0))</f>
        <v/>
      </c>
      <c r="E7027" s="333" t="str">
        <f>IF(G7027="","",VLOOKUP(G7027,номенклатури!R:T,3,0))</f>
        <v/>
      </c>
      <c r="F7027" s="159" t="str">
        <f>IF(G7027="","",IF(ISERROR(VLOOKUP(G7027,номенклатури!V:V,1,0)),E7027*H7027,E7027*I7027))</f>
        <v/>
      </c>
      <c r="G7027" s="14"/>
      <c r="H7027" s="15"/>
      <c r="I7027" s="15"/>
      <c r="J7027" s="15"/>
      <c r="K7027" s="15"/>
      <c r="L7027" s="217"/>
      <c r="M7027" s="22"/>
      <c r="N7027" s="119" t="str">
        <f>IF(G7027="","",VLOOKUP(G7027,номенклатури!R:U,4,0))</f>
        <v/>
      </c>
      <c r="O7027" s="119" t="str">
        <f>IF(M7027="","",VLOOKUP(M7027,'14'!D:D,1,0))</f>
        <v/>
      </c>
    </row>
    <row r="7028" spans="1:15" ht="12.75" customHeight="1" x14ac:dyDescent="0.2">
      <c r="A7028" s="36" t="str">
        <f>'0'!$A$4</f>
        <v>………………..</v>
      </c>
      <c r="B7028" s="37">
        <f>'0'!$A$2</f>
        <v>46112</v>
      </c>
      <c r="C7028" s="37" t="s">
        <v>1243</v>
      </c>
      <c r="D7028" s="119" t="str">
        <f>IF(G7028="","",VLOOKUP(G7028,номенклатури!R:T,2,0))</f>
        <v/>
      </c>
      <c r="E7028" s="333" t="str">
        <f>IF(G7028="","",VLOOKUP(G7028,номенклатури!R:T,3,0))</f>
        <v/>
      </c>
      <c r="F7028" s="159" t="str">
        <f>IF(G7028="","",IF(ISERROR(VLOOKUP(G7028,номенклатури!V:V,1,0)),E7028*H7028,E7028*I7028))</f>
        <v/>
      </c>
      <c r="G7028" s="14"/>
      <c r="H7028" s="15"/>
      <c r="I7028" s="15"/>
      <c r="J7028" s="15"/>
      <c r="K7028" s="15"/>
      <c r="L7028" s="217"/>
      <c r="M7028" s="22"/>
      <c r="N7028" s="119" t="str">
        <f>IF(G7028="","",VLOOKUP(G7028,номенклатури!R:U,4,0))</f>
        <v/>
      </c>
      <c r="O7028" s="119" t="str">
        <f>IF(M7028="","",VLOOKUP(M7028,'14'!D:D,1,0))</f>
        <v/>
      </c>
    </row>
    <row r="7029" spans="1:15" ht="12.75" customHeight="1" x14ac:dyDescent="0.2">
      <c r="A7029" s="36" t="str">
        <f>'0'!$A$4</f>
        <v>………………..</v>
      </c>
      <c r="B7029" s="37">
        <f>'0'!$A$2</f>
        <v>46112</v>
      </c>
      <c r="C7029" s="37" t="s">
        <v>1243</v>
      </c>
      <c r="D7029" s="119" t="str">
        <f>IF(G7029="","",VLOOKUP(G7029,номенклатури!R:T,2,0))</f>
        <v/>
      </c>
      <c r="E7029" s="333" t="str">
        <f>IF(G7029="","",VLOOKUP(G7029,номенклатури!R:T,3,0))</f>
        <v/>
      </c>
      <c r="F7029" s="159" t="str">
        <f>IF(G7029="","",IF(ISERROR(VLOOKUP(G7029,номенклатури!V:V,1,0)),E7029*H7029,E7029*I7029))</f>
        <v/>
      </c>
      <c r="G7029" s="14"/>
      <c r="H7029" s="15"/>
      <c r="I7029" s="15"/>
      <c r="J7029" s="15"/>
      <c r="K7029" s="15"/>
      <c r="L7029" s="217"/>
      <c r="M7029" s="22"/>
      <c r="N7029" s="119" t="str">
        <f>IF(G7029="","",VLOOKUP(G7029,номенклатури!R:U,4,0))</f>
        <v/>
      </c>
      <c r="O7029" s="119" t="str">
        <f>IF(M7029="","",VLOOKUP(M7029,'14'!D:D,1,0))</f>
        <v/>
      </c>
    </row>
    <row r="7030" spans="1:15" ht="12.75" customHeight="1" x14ac:dyDescent="0.2">
      <c r="A7030" s="36" t="str">
        <f>'0'!$A$4</f>
        <v>………………..</v>
      </c>
      <c r="B7030" s="37">
        <f>'0'!$A$2</f>
        <v>46112</v>
      </c>
      <c r="C7030" s="37" t="s">
        <v>1243</v>
      </c>
      <c r="D7030" s="119" t="str">
        <f>IF(G7030="","",VLOOKUP(G7030,номенклатури!R:T,2,0))</f>
        <v/>
      </c>
      <c r="E7030" s="333" t="str">
        <f>IF(G7030="","",VLOOKUP(G7030,номенклатури!R:T,3,0))</f>
        <v/>
      </c>
      <c r="F7030" s="159" t="str">
        <f>IF(G7030="","",IF(ISERROR(VLOOKUP(G7030,номенклатури!V:V,1,0)),E7030*H7030,E7030*I7030))</f>
        <v/>
      </c>
      <c r="G7030" s="14"/>
      <c r="H7030" s="15"/>
      <c r="I7030" s="15"/>
      <c r="J7030" s="15"/>
      <c r="K7030" s="15"/>
      <c r="L7030" s="217"/>
      <c r="M7030" s="22"/>
      <c r="N7030" s="119" t="str">
        <f>IF(G7030="","",VLOOKUP(G7030,номенклатури!R:U,4,0))</f>
        <v/>
      </c>
      <c r="O7030" s="119" t="str">
        <f>IF(M7030="","",VLOOKUP(M7030,'14'!D:D,1,0))</f>
        <v/>
      </c>
    </row>
    <row r="7031" spans="1:15" ht="12.75" customHeight="1" x14ac:dyDescent="0.2">
      <c r="A7031" s="36" t="str">
        <f>'0'!$A$4</f>
        <v>………………..</v>
      </c>
      <c r="B7031" s="37">
        <f>'0'!$A$2</f>
        <v>46112</v>
      </c>
      <c r="C7031" s="37" t="s">
        <v>1243</v>
      </c>
      <c r="D7031" s="119" t="str">
        <f>IF(G7031="","",VLOOKUP(G7031,номенклатури!R:T,2,0))</f>
        <v/>
      </c>
      <c r="E7031" s="333" t="str">
        <f>IF(G7031="","",VLOOKUP(G7031,номенклатури!R:T,3,0))</f>
        <v/>
      </c>
      <c r="F7031" s="159" t="str">
        <f>IF(G7031="","",IF(ISERROR(VLOOKUP(G7031,номенклатури!V:V,1,0)),E7031*H7031,E7031*I7031))</f>
        <v/>
      </c>
      <c r="G7031" s="14"/>
      <c r="H7031" s="15"/>
      <c r="I7031" s="15"/>
      <c r="J7031" s="15"/>
      <c r="K7031" s="15"/>
      <c r="L7031" s="217"/>
      <c r="M7031" s="22"/>
      <c r="N7031" s="119" t="str">
        <f>IF(G7031="","",VLOOKUP(G7031,номенклатури!R:U,4,0))</f>
        <v/>
      </c>
      <c r="O7031" s="119" t="str">
        <f>IF(M7031="","",VLOOKUP(M7031,'14'!D:D,1,0))</f>
        <v/>
      </c>
    </row>
    <row r="7032" spans="1:15" ht="12.75" customHeight="1" x14ac:dyDescent="0.2">
      <c r="A7032" s="36" t="str">
        <f>'0'!$A$4</f>
        <v>………………..</v>
      </c>
      <c r="B7032" s="37">
        <f>'0'!$A$2</f>
        <v>46112</v>
      </c>
      <c r="C7032" s="37" t="s">
        <v>1243</v>
      </c>
      <c r="D7032" s="119" t="str">
        <f>IF(G7032="","",VLOOKUP(G7032,номенклатури!R:T,2,0))</f>
        <v/>
      </c>
      <c r="E7032" s="333" t="str">
        <f>IF(G7032="","",VLOOKUP(G7032,номенклатури!R:T,3,0))</f>
        <v/>
      </c>
      <c r="F7032" s="159" t="str">
        <f>IF(G7032="","",IF(ISERROR(VLOOKUP(G7032,номенклатури!V:V,1,0)),E7032*H7032,E7032*I7032))</f>
        <v/>
      </c>
      <c r="G7032" s="14"/>
      <c r="H7032" s="15"/>
      <c r="I7032" s="15"/>
      <c r="J7032" s="15"/>
      <c r="K7032" s="15"/>
      <c r="L7032" s="217"/>
      <c r="M7032" s="22"/>
      <c r="N7032" s="119" t="str">
        <f>IF(G7032="","",VLOOKUP(G7032,номенклатури!R:U,4,0))</f>
        <v/>
      </c>
      <c r="O7032" s="119" t="str">
        <f>IF(M7032="","",VLOOKUP(M7032,'14'!D:D,1,0))</f>
        <v/>
      </c>
    </row>
    <row r="7033" spans="1:15" ht="12.75" customHeight="1" x14ac:dyDescent="0.2">
      <c r="A7033" s="36" t="str">
        <f>'0'!$A$4</f>
        <v>………………..</v>
      </c>
      <c r="B7033" s="37">
        <f>'0'!$A$2</f>
        <v>46112</v>
      </c>
      <c r="C7033" s="37" t="s">
        <v>1243</v>
      </c>
      <c r="D7033" s="119" t="str">
        <f>IF(G7033="","",VLOOKUP(G7033,номенклатури!R:T,2,0))</f>
        <v/>
      </c>
      <c r="E7033" s="333" t="str">
        <f>IF(G7033="","",VLOOKUP(G7033,номенклатури!R:T,3,0))</f>
        <v/>
      </c>
      <c r="F7033" s="159" t="str">
        <f>IF(G7033="","",IF(ISERROR(VLOOKUP(G7033,номенклатури!V:V,1,0)),E7033*H7033,E7033*I7033))</f>
        <v/>
      </c>
      <c r="G7033" s="14"/>
      <c r="H7033" s="15"/>
      <c r="I7033" s="15"/>
      <c r="J7033" s="15"/>
      <c r="K7033" s="15"/>
      <c r="L7033" s="217"/>
      <c r="M7033" s="22"/>
      <c r="N7033" s="119" t="str">
        <f>IF(G7033="","",VLOOKUP(G7033,номенклатури!R:U,4,0))</f>
        <v/>
      </c>
      <c r="O7033" s="119" t="str">
        <f>IF(M7033="","",VLOOKUP(M7033,'14'!D:D,1,0))</f>
        <v/>
      </c>
    </row>
    <row r="7034" spans="1:15" ht="12.75" customHeight="1" x14ac:dyDescent="0.2">
      <c r="A7034" s="36" t="str">
        <f>'0'!$A$4</f>
        <v>………………..</v>
      </c>
      <c r="B7034" s="37">
        <f>'0'!$A$2</f>
        <v>46112</v>
      </c>
      <c r="C7034" s="37" t="s">
        <v>1243</v>
      </c>
      <c r="D7034" s="119" t="str">
        <f>IF(G7034="","",VLOOKUP(G7034,номенклатури!R:T,2,0))</f>
        <v/>
      </c>
      <c r="E7034" s="333" t="str">
        <f>IF(G7034="","",VLOOKUP(G7034,номенклатури!R:T,3,0))</f>
        <v/>
      </c>
      <c r="F7034" s="159" t="str">
        <f>IF(G7034="","",IF(ISERROR(VLOOKUP(G7034,номенклатури!V:V,1,0)),E7034*H7034,E7034*I7034))</f>
        <v/>
      </c>
      <c r="G7034" s="14"/>
      <c r="H7034" s="15"/>
      <c r="I7034" s="15"/>
      <c r="J7034" s="15"/>
      <c r="K7034" s="15"/>
      <c r="L7034" s="217"/>
      <c r="M7034" s="22"/>
      <c r="N7034" s="119" t="str">
        <f>IF(G7034="","",VLOOKUP(G7034,номенклатури!R:U,4,0))</f>
        <v/>
      </c>
      <c r="O7034" s="119" t="str">
        <f>IF(M7034="","",VLOOKUP(M7034,'14'!D:D,1,0))</f>
        <v/>
      </c>
    </row>
    <row r="7035" spans="1:15" ht="12.75" customHeight="1" x14ac:dyDescent="0.2">
      <c r="A7035" s="36" t="str">
        <f>'0'!$A$4</f>
        <v>………………..</v>
      </c>
      <c r="B7035" s="37">
        <f>'0'!$A$2</f>
        <v>46112</v>
      </c>
      <c r="C7035" s="37" t="s">
        <v>1243</v>
      </c>
      <c r="D7035" s="119" t="str">
        <f>IF(G7035="","",VLOOKUP(G7035,номенклатури!R:T,2,0))</f>
        <v/>
      </c>
      <c r="E7035" s="333" t="str">
        <f>IF(G7035="","",VLOOKUP(G7035,номенклатури!R:T,3,0))</f>
        <v/>
      </c>
      <c r="F7035" s="159" t="str">
        <f>IF(G7035="","",IF(ISERROR(VLOOKUP(G7035,номенклатури!V:V,1,0)),E7035*H7035,E7035*I7035))</f>
        <v/>
      </c>
      <c r="G7035" s="14"/>
      <c r="H7035" s="15"/>
      <c r="I7035" s="15"/>
      <c r="J7035" s="15"/>
      <c r="K7035" s="15"/>
      <c r="L7035" s="217"/>
      <c r="M7035" s="22"/>
      <c r="N7035" s="119" t="str">
        <f>IF(G7035="","",VLOOKUP(G7035,номенклатури!R:U,4,0))</f>
        <v/>
      </c>
      <c r="O7035" s="119" t="str">
        <f>IF(M7035="","",VLOOKUP(M7035,'14'!D:D,1,0))</f>
        <v/>
      </c>
    </row>
    <row r="7036" spans="1:15" ht="12.75" customHeight="1" x14ac:dyDescent="0.2">
      <c r="A7036" s="36" t="str">
        <f>'0'!$A$4</f>
        <v>………………..</v>
      </c>
      <c r="B7036" s="37">
        <f>'0'!$A$2</f>
        <v>46112</v>
      </c>
      <c r="C7036" s="37" t="s">
        <v>1243</v>
      </c>
      <c r="D7036" s="119" t="str">
        <f>IF(G7036="","",VLOOKUP(G7036,номенклатури!R:T,2,0))</f>
        <v/>
      </c>
      <c r="E7036" s="333" t="str">
        <f>IF(G7036="","",VLOOKUP(G7036,номенклатури!R:T,3,0))</f>
        <v/>
      </c>
      <c r="F7036" s="159" t="str">
        <f>IF(G7036="","",IF(ISERROR(VLOOKUP(G7036,номенклатури!V:V,1,0)),E7036*H7036,E7036*I7036))</f>
        <v/>
      </c>
      <c r="G7036" s="14"/>
      <c r="H7036" s="15"/>
      <c r="I7036" s="15"/>
      <c r="J7036" s="15"/>
      <c r="K7036" s="15"/>
      <c r="L7036" s="217"/>
      <c r="M7036" s="22"/>
      <c r="N7036" s="119" t="str">
        <f>IF(G7036="","",VLOOKUP(G7036,номенклатури!R:U,4,0))</f>
        <v/>
      </c>
      <c r="O7036" s="119" t="str">
        <f>IF(M7036="","",VLOOKUP(M7036,'14'!D:D,1,0))</f>
        <v/>
      </c>
    </row>
    <row r="7037" spans="1:15" ht="12.75" customHeight="1" x14ac:dyDescent="0.2">
      <c r="A7037" s="36" t="str">
        <f>'0'!$A$4</f>
        <v>………………..</v>
      </c>
      <c r="B7037" s="37">
        <f>'0'!$A$2</f>
        <v>46112</v>
      </c>
      <c r="C7037" s="37" t="s">
        <v>1243</v>
      </c>
      <c r="D7037" s="119" t="str">
        <f>IF(G7037="","",VLOOKUP(G7037,номенклатури!R:T,2,0))</f>
        <v/>
      </c>
      <c r="E7037" s="333" t="str">
        <f>IF(G7037="","",VLOOKUP(G7037,номенклатури!R:T,3,0))</f>
        <v/>
      </c>
      <c r="F7037" s="159" t="str">
        <f>IF(G7037="","",IF(ISERROR(VLOOKUP(G7037,номенклатури!V:V,1,0)),E7037*H7037,E7037*I7037))</f>
        <v/>
      </c>
      <c r="G7037" s="14"/>
      <c r="H7037" s="15"/>
      <c r="I7037" s="15"/>
      <c r="J7037" s="15"/>
      <c r="K7037" s="15"/>
      <c r="L7037" s="217"/>
      <c r="M7037" s="22"/>
      <c r="N7037" s="119" t="str">
        <f>IF(G7037="","",VLOOKUP(G7037,номенклатури!R:U,4,0))</f>
        <v/>
      </c>
      <c r="O7037" s="119" t="str">
        <f>IF(M7037="","",VLOOKUP(M7037,'14'!D:D,1,0))</f>
        <v/>
      </c>
    </row>
    <row r="7038" spans="1:15" ht="12.75" customHeight="1" x14ac:dyDescent="0.2">
      <c r="A7038" s="36" t="str">
        <f>'0'!$A$4</f>
        <v>………………..</v>
      </c>
      <c r="B7038" s="37">
        <f>'0'!$A$2</f>
        <v>46112</v>
      </c>
      <c r="C7038" s="37" t="s">
        <v>1243</v>
      </c>
      <c r="D7038" s="119" t="str">
        <f>IF(G7038="","",VLOOKUP(G7038,номенклатури!R:T,2,0))</f>
        <v/>
      </c>
      <c r="E7038" s="333" t="str">
        <f>IF(G7038="","",VLOOKUP(G7038,номенклатури!R:T,3,0))</f>
        <v/>
      </c>
      <c r="F7038" s="159" t="str">
        <f>IF(G7038="","",IF(ISERROR(VLOOKUP(G7038,номенклатури!V:V,1,0)),E7038*H7038,E7038*I7038))</f>
        <v/>
      </c>
      <c r="G7038" s="14"/>
      <c r="H7038" s="15"/>
      <c r="I7038" s="15"/>
      <c r="J7038" s="15"/>
      <c r="K7038" s="15"/>
      <c r="L7038" s="217"/>
      <c r="M7038" s="22"/>
      <c r="N7038" s="119" t="str">
        <f>IF(G7038="","",VLOOKUP(G7038,номенклатури!R:U,4,0))</f>
        <v/>
      </c>
      <c r="O7038" s="119" t="str">
        <f>IF(M7038="","",VLOOKUP(M7038,'14'!D:D,1,0))</f>
        <v/>
      </c>
    </row>
    <row r="7039" spans="1:15" ht="12.75" customHeight="1" x14ac:dyDescent="0.2">
      <c r="A7039" s="36" t="str">
        <f>'0'!$A$4</f>
        <v>………………..</v>
      </c>
      <c r="B7039" s="37">
        <f>'0'!$A$2</f>
        <v>46112</v>
      </c>
      <c r="C7039" s="37" t="s">
        <v>1243</v>
      </c>
      <c r="D7039" s="119" t="str">
        <f>IF(G7039="","",VLOOKUP(G7039,номенклатури!R:T,2,0))</f>
        <v/>
      </c>
      <c r="E7039" s="333" t="str">
        <f>IF(G7039="","",VLOOKUP(G7039,номенклатури!R:T,3,0))</f>
        <v/>
      </c>
      <c r="F7039" s="159" t="str">
        <f>IF(G7039="","",IF(ISERROR(VLOOKUP(G7039,номенклатури!V:V,1,0)),E7039*H7039,E7039*I7039))</f>
        <v/>
      </c>
      <c r="G7039" s="14"/>
      <c r="H7039" s="15"/>
      <c r="I7039" s="15"/>
      <c r="J7039" s="15"/>
      <c r="K7039" s="15"/>
      <c r="L7039" s="217"/>
      <c r="M7039" s="22"/>
      <c r="N7039" s="119" t="str">
        <f>IF(G7039="","",VLOOKUP(G7039,номенклатури!R:U,4,0))</f>
        <v/>
      </c>
      <c r="O7039" s="119" t="str">
        <f>IF(M7039="","",VLOOKUP(M7039,'14'!D:D,1,0))</f>
        <v/>
      </c>
    </row>
    <row r="7040" spans="1:15" ht="12.75" customHeight="1" x14ac:dyDescent="0.2">
      <c r="A7040" s="36" t="str">
        <f>'0'!$A$4</f>
        <v>………………..</v>
      </c>
      <c r="B7040" s="37">
        <f>'0'!$A$2</f>
        <v>46112</v>
      </c>
      <c r="C7040" s="37" t="s">
        <v>1243</v>
      </c>
      <c r="D7040" s="119" t="str">
        <f>IF(G7040="","",VLOOKUP(G7040,номенклатури!R:T,2,0))</f>
        <v/>
      </c>
      <c r="E7040" s="333" t="str">
        <f>IF(G7040="","",VLOOKUP(G7040,номенклатури!R:T,3,0))</f>
        <v/>
      </c>
      <c r="F7040" s="159" t="str">
        <f>IF(G7040="","",IF(ISERROR(VLOOKUP(G7040,номенклатури!V:V,1,0)),E7040*H7040,E7040*I7040))</f>
        <v/>
      </c>
      <c r="G7040" s="14"/>
      <c r="H7040" s="15"/>
      <c r="I7040" s="15"/>
      <c r="J7040" s="15"/>
      <c r="K7040" s="15"/>
      <c r="L7040" s="217"/>
      <c r="M7040" s="22"/>
      <c r="N7040" s="119" t="str">
        <f>IF(G7040="","",VLOOKUP(G7040,номенклатури!R:U,4,0))</f>
        <v/>
      </c>
      <c r="O7040" s="119" t="str">
        <f>IF(M7040="","",VLOOKUP(M7040,'14'!D:D,1,0))</f>
        <v/>
      </c>
    </row>
    <row r="7041" spans="1:15" ht="12.75" customHeight="1" x14ac:dyDescent="0.2">
      <c r="A7041" s="36" t="str">
        <f>'0'!$A$4</f>
        <v>………………..</v>
      </c>
      <c r="B7041" s="37">
        <f>'0'!$A$2</f>
        <v>46112</v>
      </c>
      <c r="C7041" s="37" t="s">
        <v>1243</v>
      </c>
      <c r="D7041" s="119" t="str">
        <f>IF(G7041="","",VLOOKUP(G7041,номенклатури!R:T,2,0))</f>
        <v/>
      </c>
      <c r="E7041" s="333" t="str">
        <f>IF(G7041="","",VLOOKUP(G7041,номенклатури!R:T,3,0))</f>
        <v/>
      </c>
      <c r="F7041" s="159" t="str">
        <f>IF(G7041="","",IF(ISERROR(VLOOKUP(G7041,номенклатури!V:V,1,0)),E7041*H7041,E7041*I7041))</f>
        <v/>
      </c>
      <c r="G7041" s="14"/>
      <c r="H7041" s="15"/>
      <c r="I7041" s="15"/>
      <c r="J7041" s="15"/>
      <c r="K7041" s="15"/>
      <c r="L7041" s="217"/>
      <c r="M7041" s="22"/>
      <c r="N7041" s="119" t="str">
        <f>IF(G7041="","",VLOOKUP(G7041,номенклатури!R:U,4,0))</f>
        <v/>
      </c>
      <c r="O7041" s="119" t="str">
        <f>IF(M7041="","",VLOOKUP(M7041,'14'!D:D,1,0))</f>
        <v/>
      </c>
    </row>
    <row r="7042" spans="1:15" ht="12.75" customHeight="1" x14ac:dyDescent="0.2">
      <c r="A7042" s="36" t="str">
        <f>'0'!$A$4</f>
        <v>………………..</v>
      </c>
      <c r="B7042" s="37">
        <f>'0'!$A$2</f>
        <v>46112</v>
      </c>
      <c r="C7042" s="37" t="s">
        <v>1243</v>
      </c>
      <c r="D7042" s="119" t="str">
        <f>IF(G7042="","",VLOOKUP(G7042,номенклатури!R:T,2,0))</f>
        <v/>
      </c>
      <c r="E7042" s="333" t="str">
        <f>IF(G7042="","",VLOOKUP(G7042,номенклатури!R:T,3,0))</f>
        <v/>
      </c>
      <c r="F7042" s="159" t="str">
        <f>IF(G7042="","",IF(ISERROR(VLOOKUP(G7042,номенклатури!V:V,1,0)),E7042*H7042,E7042*I7042))</f>
        <v/>
      </c>
      <c r="G7042" s="14"/>
      <c r="H7042" s="15"/>
      <c r="I7042" s="15"/>
      <c r="J7042" s="15"/>
      <c r="K7042" s="15"/>
      <c r="L7042" s="217"/>
      <c r="M7042" s="22"/>
      <c r="N7042" s="119" t="str">
        <f>IF(G7042="","",VLOOKUP(G7042,номенклатури!R:U,4,0))</f>
        <v/>
      </c>
      <c r="O7042" s="119" t="str">
        <f>IF(M7042="","",VLOOKUP(M7042,'14'!D:D,1,0))</f>
        <v/>
      </c>
    </row>
    <row r="7043" spans="1:15" ht="12.75" customHeight="1" x14ac:dyDescent="0.2">
      <c r="A7043" s="36" t="str">
        <f>'0'!$A$4</f>
        <v>………………..</v>
      </c>
      <c r="B7043" s="37">
        <f>'0'!$A$2</f>
        <v>46112</v>
      </c>
      <c r="C7043" s="37" t="s">
        <v>1243</v>
      </c>
      <c r="D7043" s="119" t="str">
        <f>IF(G7043="","",VLOOKUP(G7043,номенклатури!R:T,2,0))</f>
        <v/>
      </c>
      <c r="E7043" s="333" t="str">
        <f>IF(G7043="","",VLOOKUP(G7043,номенклатури!R:T,3,0))</f>
        <v/>
      </c>
      <c r="F7043" s="159" t="str">
        <f>IF(G7043="","",IF(ISERROR(VLOOKUP(G7043,номенклатури!V:V,1,0)),E7043*H7043,E7043*I7043))</f>
        <v/>
      </c>
      <c r="G7043" s="14"/>
      <c r="H7043" s="15"/>
      <c r="I7043" s="15"/>
      <c r="J7043" s="15"/>
      <c r="K7043" s="15"/>
      <c r="L7043" s="217"/>
      <c r="M7043" s="22"/>
      <c r="N7043" s="119" t="str">
        <f>IF(G7043="","",VLOOKUP(G7043,номенклатури!R:U,4,0))</f>
        <v/>
      </c>
      <c r="O7043" s="119" t="str">
        <f>IF(M7043="","",VLOOKUP(M7043,'14'!D:D,1,0))</f>
        <v/>
      </c>
    </row>
    <row r="7044" spans="1:15" ht="12.75" customHeight="1" x14ac:dyDescent="0.2">
      <c r="A7044" s="36" t="str">
        <f>'0'!$A$4</f>
        <v>………………..</v>
      </c>
      <c r="B7044" s="37">
        <f>'0'!$A$2</f>
        <v>46112</v>
      </c>
      <c r="C7044" s="37" t="s">
        <v>1243</v>
      </c>
      <c r="D7044" s="119" t="str">
        <f>IF(G7044="","",VLOOKUP(G7044,номенклатури!R:T,2,0))</f>
        <v/>
      </c>
      <c r="E7044" s="333" t="str">
        <f>IF(G7044="","",VLOOKUP(G7044,номенклатури!R:T,3,0))</f>
        <v/>
      </c>
      <c r="F7044" s="159" t="str">
        <f>IF(G7044="","",IF(ISERROR(VLOOKUP(G7044,номенклатури!V:V,1,0)),E7044*H7044,E7044*I7044))</f>
        <v/>
      </c>
      <c r="G7044" s="14"/>
      <c r="H7044" s="15"/>
      <c r="I7044" s="15"/>
      <c r="J7044" s="15"/>
      <c r="K7044" s="15"/>
      <c r="L7044" s="217"/>
      <c r="M7044" s="22"/>
      <c r="N7044" s="119" t="str">
        <f>IF(G7044="","",VLOOKUP(G7044,номенклатури!R:U,4,0))</f>
        <v/>
      </c>
      <c r="O7044" s="119" t="str">
        <f>IF(M7044="","",VLOOKUP(M7044,'14'!D:D,1,0))</f>
        <v/>
      </c>
    </row>
    <row r="7045" spans="1:15" ht="12.75" customHeight="1" x14ac:dyDescent="0.2">
      <c r="A7045" s="36" t="str">
        <f>'0'!$A$4</f>
        <v>………………..</v>
      </c>
      <c r="B7045" s="37">
        <f>'0'!$A$2</f>
        <v>46112</v>
      </c>
      <c r="C7045" s="37" t="s">
        <v>1243</v>
      </c>
      <c r="D7045" s="119" t="str">
        <f>IF(G7045="","",VLOOKUP(G7045,номенклатури!R:T,2,0))</f>
        <v/>
      </c>
      <c r="E7045" s="333" t="str">
        <f>IF(G7045="","",VLOOKUP(G7045,номенклатури!R:T,3,0))</f>
        <v/>
      </c>
      <c r="F7045" s="159" t="str">
        <f>IF(G7045="","",IF(ISERROR(VLOOKUP(G7045,номенклатури!V:V,1,0)),E7045*H7045,E7045*I7045))</f>
        <v/>
      </c>
      <c r="G7045" s="14"/>
      <c r="H7045" s="15"/>
      <c r="I7045" s="15"/>
      <c r="J7045" s="15"/>
      <c r="K7045" s="15"/>
      <c r="L7045" s="217"/>
      <c r="M7045" s="22"/>
      <c r="N7045" s="119" t="str">
        <f>IF(G7045="","",VLOOKUP(G7045,номенклатури!R:U,4,0))</f>
        <v/>
      </c>
      <c r="O7045" s="119" t="str">
        <f>IF(M7045="","",VLOOKUP(M7045,'14'!D:D,1,0))</f>
        <v/>
      </c>
    </row>
    <row r="7046" spans="1:15" ht="12.75" customHeight="1" x14ac:dyDescent="0.2">
      <c r="A7046" s="36" t="str">
        <f>'0'!$A$4</f>
        <v>………………..</v>
      </c>
      <c r="B7046" s="37">
        <f>'0'!$A$2</f>
        <v>46112</v>
      </c>
      <c r="C7046" s="37" t="s">
        <v>1243</v>
      </c>
      <c r="D7046" s="119" t="str">
        <f>IF(G7046="","",VLOOKUP(G7046,номенклатури!R:T,2,0))</f>
        <v/>
      </c>
      <c r="E7046" s="333" t="str">
        <f>IF(G7046="","",VLOOKUP(G7046,номенклатури!R:T,3,0))</f>
        <v/>
      </c>
      <c r="F7046" s="159" t="str">
        <f>IF(G7046="","",IF(ISERROR(VLOOKUP(G7046,номенклатури!V:V,1,0)),E7046*H7046,E7046*I7046))</f>
        <v/>
      </c>
      <c r="G7046" s="14"/>
      <c r="H7046" s="15"/>
      <c r="I7046" s="15"/>
      <c r="J7046" s="15"/>
      <c r="K7046" s="15"/>
      <c r="L7046" s="217"/>
      <c r="M7046" s="22"/>
      <c r="N7046" s="119" t="str">
        <f>IF(G7046="","",VLOOKUP(G7046,номенклатури!R:U,4,0))</f>
        <v/>
      </c>
      <c r="O7046" s="119" t="str">
        <f>IF(M7046="","",VLOOKUP(M7046,'14'!D:D,1,0))</f>
        <v/>
      </c>
    </row>
    <row r="7047" spans="1:15" ht="12.75" customHeight="1" x14ac:dyDescent="0.2">
      <c r="A7047" s="36" t="str">
        <f>'0'!$A$4</f>
        <v>………………..</v>
      </c>
      <c r="B7047" s="37">
        <f>'0'!$A$2</f>
        <v>46112</v>
      </c>
      <c r="C7047" s="37" t="s">
        <v>1243</v>
      </c>
      <c r="D7047" s="119" t="str">
        <f>IF(G7047="","",VLOOKUP(G7047,номенклатури!R:T,2,0))</f>
        <v/>
      </c>
      <c r="E7047" s="333" t="str">
        <f>IF(G7047="","",VLOOKUP(G7047,номенклатури!R:T,3,0))</f>
        <v/>
      </c>
      <c r="F7047" s="159" t="str">
        <f>IF(G7047="","",IF(ISERROR(VLOOKUP(G7047,номенклатури!V:V,1,0)),E7047*H7047,E7047*I7047))</f>
        <v/>
      </c>
      <c r="G7047" s="14"/>
      <c r="H7047" s="15"/>
      <c r="I7047" s="15"/>
      <c r="J7047" s="15"/>
      <c r="K7047" s="15"/>
      <c r="L7047" s="217"/>
      <c r="M7047" s="22"/>
      <c r="N7047" s="119" t="str">
        <f>IF(G7047="","",VLOOKUP(G7047,номенклатури!R:U,4,0))</f>
        <v/>
      </c>
      <c r="O7047" s="119" t="str">
        <f>IF(M7047="","",VLOOKUP(M7047,'14'!D:D,1,0))</f>
        <v/>
      </c>
    </row>
    <row r="7048" spans="1:15" ht="12.75" customHeight="1" x14ac:dyDescent="0.2">
      <c r="A7048" s="36" t="str">
        <f>'0'!$A$4</f>
        <v>………………..</v>
      </c>
      <c r="B7048" s="37">
        <f>'0'!$A$2</f>
        <v>46112</v>
      </c>
      <c r="C7048" s="37" t="s">
        <v>1243</v>
      </c>
      <c r="D7048" s="119" t="str">
        <f>IF(G7048="","",VLOOKUP(G7048,номенклатури!R:T,2,0))</f>
        <v/>
      </c>
      <c r="E7048" s="333" t="str">
        <f>IF(G7048="","",VLOOKUP(G7048,номенклатури!R:T,3,0))</f>
        <v/>
      </c>
      <c r="F7048" s="159" t="str">
        <f>IF(G7048="","",IF(ISERROR(VLOOKUP(G7048,номенклатури!V:V,1,0)),E7048*H7048,E7048*I7048))</f>
        <v/>
      </c>
      <c r="G7048" s="14"/>
      <c r="H7048" s="15"/>
      <c r="I7048" s="15"/>
      <c r="J7048" s="15"/>
      <c r="K7048" s="15"/>
      <c r="L7048" s="217"/>
      <c r="M7048" s="22"/>
      <c r="N7048" s="119" t="str">
        <f>IF(G7048="","",VLOOKUP(G7048,номенклатури!R:U,4,0))</f>
        <v/>
      </c>
      <c r="O7048" s="119" t="str">
        <f>IF(M7048="","",VLOOKUP(M7048,'14'!D:D,1,0))</f>
        <v/>
      </c>
    </row>
    <row r="7049" spans="1:15" ht="12.75" customHeight="1" x14ac:dyDescent="0.2">
      <c r="A7049" s="36" t="str">
        <f>'0'!$A$4</f>
        <v>………………..</v>
      </c>
      <c r="B7049" s="37">
        <f>'0'!$A$2</f>
        <v>46112</v>
      </c>
      <c r="C7049" s="37" t="s">
        <v>1243</v>
      </c>
      <c r="D7049" s="119" t="str">
        <f>IF(G7049="","",VLOOKUP(G7049,номенклатури!R:T,2,0))</f>
        <v/>
      </c>
      <c r="E7049" s="333" t="str">
        <f>IF(G7049="","",VLOOKUP(G7049,номенклатури!R:T,3,0))</f>
        <v/>
      </c>
      <c r="F7049" s="159" t="str">
        <f>IF(G7049="","",IF(ISERROR(VLOOKUP(G7049,номенклатури!V:V,1,0)),E7049*H7049,E7049*I7049))</f>
        <v/>
      </c>
      <c r="G7049" s="14"/>
      <c r="H7049" s="15"/>
      <c r="I7049" s="15"/>
      <c r="J7049" s="15"/>
      <c r="K7049" s="15"/>
      <c r="L7049" s="217"/>
      <c r="M7049" s="22"/>
      <c r="N7049" s="119" t="str">
        <f>IF(G7049="","",VLOOKUP(G7049,номенклатури!R:U,4,0))</f>
        <v/>
      </c>
      <c r="O7049" s="119" t="str">
        <f>IF(M7049="","",VLOOKUP(M7049,'14'!D:D,1,0))</f>
        <v/>
      </c>
    </row>
    <row r="7050" spans="1:15" ht="12.75" customHeight="1" x14ac:dyDescent="0.2">
      <c r="A7050" s="36" t="str">
        <f>'0'!$A$4</f>
        <v>………………..</v>
      </c>
      <c r="B7050" s="37">
        <f>'0'!$A$2</f>
        <v>46112</v>
      </c>
      <c r="C7050" s="37" t="s">
        <v>1243</v>
      </c>
      <c r="D7050" s="119" t="str">
        <f>IF(G7050="","",VLOOKUP(G7050,номенклатури!R:T,2,0))</f>
        <v/>
      </c>
      <c r="E7050" s="333" t="str">
        <f>IF(G7050="","",VLOOKUP(G7050,номенклатури!R:T,3,0))</f>
        <v/>
      </c>
      <c r="F7050" s="159" t="str">
        <f>IF(G7050="","",IF(ISERROR(VLOOKUP(G7050,номенклатури!V:V,1,0)),E7050*H7050,E7050*I7050))</f>
        <v/>
      </c>
      <c r="G7050" s="14"/>
      <c r="H7050" s="15"/>
      <c r="I7050" s="15"/>
      <c r="J7050" s="15"/>
      <c r="K7050" s="15"/>
      <c r="L7050" s="217"/>
      <c r="M7050" s="22"/>
      <c r="N7050" s="119" t="str">
        <f>IF(G7050="","",VLOOKUP(G7050,номенклатури!R:U,4,0))</f>
        <v/>
      </c>
      <c r="O7050" s="119" t="str">
        <f>IF(M7050="","",VLOOKUP(M7050,'14'!D:D,1,0))</f>
        <v/>
      </c>
    </row>
    <row r="7051" spans="1:15" ht="12.75" customHeight="1" x14ac:dyDescent="0.2">
      <c r="A7051" s="36" t="str">
        <f>'0'!$A$4</f>
        <v>………………..</v>
      </c>
      <c r="B7051" s="37">
        <f>'0'!$A$2</f>
        <v>46112</v>
      </c>
      <c r="C7051" s="37" t="s">
        <v>1243</v>
      </c>
      <c r="D7051" s="119" t="str">
        <f>IF(G7051="","",VLOOKUP(G7051,номенклатури!R:T,2,0))</f>
        <v/>
      </c>
      <c r="E7051" s="333" t="str">
        <f>IF(G7051="","",VLOOKUP(G7051,номенклатури!R:T,3,0))</f>
        <v/>
      </c>
      <c r="F7051" s="159" t="str">
        <f>IF(G7051="","",IF(ISERROR(VLOOKUP(G7051,номенклатури!V:V,1,0)),E7051*H7051,E7051*I7051))</f>
        <v/>
      </c>
      <c r="G7051" s="14"/>
      <c r="H7051" s="15"/>
      <c r="I7051" s="15"/>
      <c r="J7051" s="15"/>
      <c r="K7051" s="15"/>
      <c r="L7051" s="217"/>
      <c r="M7051" s="22"/>
      <c r="N7051" s="119" t="str">
        <f>IF(G7051="","",VLOOKUP(G7051,номенклатури!R:U,4,0))</f>
        <v/>
      </c>
      <c r="O7051" s="119" t="str">
        <f>IF(M7051="","",VLOOKUP(M7051,'14'!D:D,1,0))</f>
        <v/>
      </c>
    </row>
    <row r="7052" spans="1:15" ht="12.75" customHeight="1" x14ac:dyDescent="0.2">
      <c r="A7052" s="36" t="str">
        <f>'0'!$A$4</f>
        <v>………………..</v>
      </c>
      <c r="B7052" s="37">
        <f>'0'!$A$2</f>
        <v>46112</v>
      </c>
      <c r="C7052" s="37" t="s">
        <v>1243</v>
      </c>
      <c r="D7052" s="119" t="str">
        <f>IF(G7052="","",VLOOKUP(G7052,номенклатури!R:T,2,0))</f>
        <v/>
      </c>
      <c r="E7052" s="333" t="str">
        <f>IF(G7052="","",VLOOKUP(G7052,номенклатури!R:T,3,0))</f>
        <v/>
      </c>
      <c r="F7052" s="159" t="str">
        <f>IF(G7052="","",IF(ISERROR(VLOOKUP(G7052,номенклатури!V:V,1,0)),E7052*H7052,E7052*I7052))</f>
        <v/>
      </c>
      <c r="G7052" s="14"/>
      <c r="H7052" s="15"/>
      <c r="I7052" s="15"/>
      <c r="J7052" s="15"/>
      <c r="K7052" s="15"/>
      <c r="L7052" s="217"/>
      <c r="M7052" s="22"/>
      <c r="N7052" s="119" t="str">
        <f>IF(G7052="","",VLOOKUP(G7052,номенклатури!R:U,4,0))</f>
        <v/>
      </c>
      <c r="O7052" s="119" t="str">
        <f>IF(M7052="","",VLOOKUP(M7052,'14'!D:D,1,0))</f>
        <v/>
      </c>
    </row>
    <row r="7053" spans="1:15" ht="12.75" customHeight="1" x14ac:dyDescent="0.2">
      <c r="A7053" s="36" t="str">
        <f>'0'!$A$4</f>
        <v>………………..</v>
      </c>
      <c r="B7053" s="37">
        <f>'0'!$A$2</f>
        <v>46112</v>
      </c>
      <c r="C7053" s="37" t="s">
        <v>1243</v>
      </c>
      <c r="D7053" s="119" t="str">
        <f>IF(G7053="","",VLOOKUP(G7053,номенклатури!R:T,2,0))</f>
        <v/>
      </c>
      <c r="E7053" s="333" t="str">
        <f>IF(G7053="","",VLOOKUP(G7053,номенклатури!R:T,3,0))</f>
        <v/>
      </c>
      <c r="F7053" s="159" t="str">
        <f>IF(G7053="","",IF(ISERROR(VLOOKUP(G7053,номенклатури!V:V,1,0)),E7053*H7053,E7053*I7053))</f>
        <v/>
      </c>
      <c r="G7053" s="14"/>
      <c r="H7053" s="15"/>
      <c r="I7053" s="15"/>
      <c r="J7053" s="15"/>
      <c r="K7053" s="15"/>
      <c r="L7053" s="217"/>
      <c r="M7053" s="22"/>
      <c r="N7053" s="119" t="str">
        <f>IF(G7053="","",VLOOKUP(G7053,номенклатури!R:U,4,0))</f>
        <v/>
      </c>
      <c r="O7053" s="119" t="str">
        <f>IF(M7053="","",VLOOKUP(M7053,'14'!D:D,1,0))</f>
        <v/>
      </c>
    </row>
    <row r="7054" spans="1:15" ht="12.75" customHeight="1" x14ac:dyDescent="0.2">
      <c r="A7054" s="36" t="str">
        <f>'0'!$A$4</f>
        <v>………………..</v>
      </c>
      <c r="B7054" s="37">
        <f>'0'!$A$2</f>
        <v>46112</v>
      </c>
      <c r="C7054" s="37" t="s">
        <v>1243</v>
      </c>
      <c r="D7054" s="119" t="str">
        <f>IF(G7054="","",VLOOKUP(G7054,номенклатури!R:T,2,0))</f>
        <v/>
      </c>
      <c r="E7054" s="333" t="str">
        <f>IF(G7054="","",VLOOKUP(G7054,номенклатури!R:T,3,0))</f>
        <v/>
      </c>
      <c r="F7054" s="159" t="str">
        <f>IF(G7054="","",IF(ISERROR(VLOOKUP(G7054,номенклатури!V:V,1,0)),E7054*H7054,E7054*I7054))</f>
        <v/>
      </c>
      <c r="G7054" s="14"/>
      <c r="H7054" s="15"/>
      <c r="I7054" s="15"/>
      <c r="J7054" s="15"/>
      <c r="K7054" s="15"/>
      <c r="L7054" s="217"/>
      <c r="M7054" s="22"/>
      <c r="N7054" s="119" t="str">
        <f>IF(G7054="","",VLOOKUP(G7054,номенклатури!R:U,4,0))</f>
        <v/>
      </c>
      <c r="O7054" s="119" t="str">
        <f>IF(M7054="","",VLOOKUP(M7054,'14'!D:D,1,0))</f>
        <v/>
      </c>
    </row>
    <row r="7055" spans="1:15" ht="12.75" customHeight="1" x14ac:dyDescent="0.2">
      <c r="A7055" s="36" t="str">
        <f>'0'!$A$4</f>
        <v>………………..</v>
      </c>
      <c r="B7055" s="37">
        <f>'0'!$A$2</f>
        <v>46112</v>
      </c>
      <c r="C7055" s="37" t="s">
        <v>1243</v>
      </c>
      <c r="D7055" s="119" t="str">
        <f>IF(G7055="","",VLOOKUP(G7055,номенклатури!R:T,2,0))</f>
        <v/>
      </c>
      <c r="E7055" s="333" t="str">
        <f>IF(G7055="","",VLOOKUP(G7055,номенклатури!R:T,3,0))</f>
        <v/>
      </c>
      <c r="F7055" s="159" t="str">
        <f>IF(G7055="","",IF(ISERROR(VLOOKUP(G7055,номенклатури!V:V,1,0)),E7055*H7055,E7055*I7055))</f>
        <v/>
      </c>
      <c r="G7055" s="14"/>
      <c r="H7055" s="15"/>
      <c r="I7055" s="15"/>
      <c r="J7055" s="15"/>
      <c r="K7055" s="15"/>
      <c r="L7055" s="217"/>
      <c r="M7055" s="22"/>
      <c r="N7055" s="119" t="str">
        <f>IF(G7055="","",VLOOKUP(G7055,номенклатури!R:U,4,0))</f>
        <v/>
      </c>
      <c r="O7055" s="119" t="str">
        <f>IF(M7055="","",VLOOKUP(M7055,'14'!D:D,1,0))</f>
        <v/>
      </c>
    </row>
    <row r="7056" spans="1:15" ht="12.75" customHeight="1" x14ac:dyDescent="0.2">
      <c r="A7056" s="36" t="str">
        <f>'0'!$A$4</f>
        <v>………………..</v>
      </c>
      <c r="B7056" s="37">
        <f>'0'!$A$2</f>
        <v>46112</v>
      </c>
      <c r="C7056" s="37" t="s">
        <v>1243</v>
      </c>
      <c r="D7056" s="119" t="str">
        <f>IF(G7056="","",VLOOKUP(G7056,номенклатури!R:T,2,0))</f>
        <v/>
      </c>
      <c r="E7056" s="333" t="str">
        <f>IF(G7056="","",VLOOKUP(G7056,номенклатури!R:T,3,0))</f>
        <v/>
      </c>
      <c r="F7056" s="159" t="str">
        <f>IF(G7056="","",IF(ISERROR(VLOOKUP(G7056,номенклатури!V:V,1,0)),E7056*H7056,E7056*I7056))</f>
        <v/>
      </c>
      <c r="G7056" s="14"/>
      <c r="H7056" s="15"/>
      <c r="I7056" s="15"/>
      <c r="J7056" s="15"/>
      <c r="K7056" s="15"/>
      <c r="L7056" s="217"/>
      <c r="M7056" s="22"/>
      <c r="N7056" s="119" t="str">
        <f>IF(G7056="","",VLOOKUP(G7056,номенклатури!R:U,4,0))</f>
        <v/>
      </c>
      <c r="O7056" s="119" t="str">
        <f>IF(M7056="","",VLOOKUP(M7056,'14'!D:D,1,0))</f>
        <v/>
      </c>
    </row>
    <row r="7057" spans="1:15" ht="12.75" customHeight="1" x14ac:dyDescent="0.2">
      <c r="A7057" s="36" t="str">
        <f>'0'!$A$4</f>
        <v>………………..</v>
      </c>
      <c r="B7057" s="37">
        <f>'0'!$A$2</f>
        <v>46112</v>
      </c>
      <c r="C7057" s="37" t="s">
        <v>1243</v>
      </c>
      <c r="D7057" s="119" t="str">
        <f>IF(G7057="","",VLOOKUP(G7057,номенклатури!R:T,2,0))</f>
        <v/>
      </c>
      <c r="E7057" s="333" t="str">
        <f>IF(G7057="","",VLOOKUP(G7057,номенклатури!R:T,3,0))</f>
        <v/>
      </c>
      <c r="F7057" s="159" t="str">
        <f>IF(G7057="","",IF(ISERROR(VLOOKUP(G7057,номенклатури!V:V,1,0)),E7057*H7057,E7057*I7057))</f>
        <v/>
      </c>
      <c r="G7057" s="14"/>
      <c r="H7057" s="15"/>
      <c r="I7057" s="15"/>
      <c r="J7057" s="15"/>
      <c r="K7057" s="15"/>
      <c r="L7057" s="217"/>
      <c r="M7057" s="22"/>
      <c r="N7057" s="119" t="str">
        <f>IF(G7057="","",VLOOKUP(G7057,номенклатури!R:U,4,0))</f>
        <v/>
      </c>
      <c r="O7057" s="119" t="str">
        <f>IF(M7057="","",VLOOKUP(M7057,'14'!D:D,1,0))</f>
        <v/>
      </c>
    </row>
    <row r="7058" spans="1:15" ht="12.75" customHeight="1" x14ac:dyDescent="0.2">
      <c r="A7058" s="36" t="str">
        <f>'0'!$A$4</f>
        <v>………………..</v>
      </c>
      <c r="B7058" s="37">
        <f>'0'!$A$2</f>
        <v>46112</v>
      </c>
      <c r="C7058" s="37" t="s">
        <v>1243</v>
      </c>
      <c r="D7058" s="119" t="str">
        <f>IF(G7058="","",VLOOKUP(G7058,номенклатури!R:T,2,0))</f>
        <v/>
      </c>
      <c r="E7058" s="333" t="str">
        <f>IF(G7058="","",VLOOKUP(G7058,номенклатури!R:T,3,0))</f>
        <v/>
      </c>
      <c r="F7058" s="159" t="str">
        <f>IF(G7058="","",IF(ISERROR(VLOOKUP(G7058,номенклатури!V:V,1,0)),E7058*H7058,E7058*I7058))</f>
        <v/>
      </c>
      <c r="G7058" s="14"/>
      <c r="H7058" s="15"/>
      <c r="I7058" s="15"/>
      <c r="J7058" s="15"/>
      <c r="K7058" s="15"/>
      <c r="L7058" s="217"/>
      <c r="M7058" s="22"/>
      <c r="N7058" s="119" t="str">
        <f>IF(G7058="","",VLOOKUP(G7058,номенклатури!R:U,4,0))</f>
        <v/>
      </c>
      <c r="O7058" s="119" t="str">
        <f>IF(M7058="","",VLOOKUP(M7058,'14'!D:D,1,0))</f>
        <v/>
      </c>
    </row>
    <row r="7059" spans="1:15" ht="12.75" customHeight="1" x14ac:dyDescent="0.2">
      <c r="A7059" s="36" t="str">
        <f>'0'!$A$4</f>
        <v>………………..</v>
      </c>
      <c r="B7059" s="37">
        <f>'0'!$A$2</f>
        <v>46112</v>
      </c>
      <c r="C7059" s="37" t="s">
        <v>1243</v>
      </c>
      <c r="D7059" s="119" t="str">
        <f>IF(G7059="","",VLOOKUP(G7059,номенклатури!R:T,2,0))</f>
        <v/>
      </c>
      <c r="E7059" s="333" t="str">
        <f>IF(G7059="","",VLOOKUP(G7059,номенклатури!R:T,3,0))</f>
        <v/>
      </c>
      <c r="F7059" s="159" t="str">
        <f>IF(G7059="","",IF(ISERROR(VLOOKUP(G7059,номенклатури!V:V,1,0)),E7059*H7059,E7059*I7059))</f>
        <v/>
      </c>
      <c r="G7059" s="14"/>
      <c r="H7059" s="15"/>
      <c r="I7059" s="15"/>
      <c r="J7059" s="15"/>
      <c r="K7059" s="15"/>
      <c r="L7059" s="217"/>
      <c r="M7059" s="22"/>
      <c r="N7059" s="119" t="str">
        <f>IF(G7059="","",VLOOKUP(G7059,номенклатури!R:U,4,0))</f>
        <v/>
      </c>
      <c r="O7059" s="119" t="str">
        <f>IF(M7059="","",VLOOKUP(M7059,'14'!D:D,1,0))</f>
        <v/>
      </c>
    </row>
    <row r="7060" spans="1:15" ht="12.75" customHeight="1" x14ac:dyDescent="0.2">
      <c r="A7060" s="36" t="str">
        <f>'0'!$A$4</f>
        <v>………………..</v>
      </c>
      <c r="B7060" s="37">
        <f>'0'!$A$2</f>
        <v>46112</v>
      </c>
      <c r="C7060" s="37" t="s">
        <v>1243</v>
      </c>
      <c r="D7060" s="119" t="str">
        <f>IF(G7060="","",VLOOKUP(G7060,номенклатури!R:T,2,0))</f>
        <v/>
      </c>
      <c r="E7060" s="333" t="str">
        <f>IF(G7060="","",VLOOKUP(G7060,номенклатури!R:T,3,0))</f>
        <v/>
      </c>
      <c r="F7060" s="159" t="str">
        <f>IF(G7060="","",IF(ISERROR(VLOOKUP(G7060,номенклатури!V:V,1,0)),E7060*H7060,E7060*I7060))</f>
        <v/>
      </c>
      <c r="G7060" s="14"/>
      <c r="H7060" s="15"/>
      <c r="I7060" s="15"/>
      <c r="J7060" s="15"/>
      <c r="K7060" s="15"/>
      <c r="L7060" s="217"/>
      <c r="M7060" s="22"/>
      <c r="N7060" s="119" t="str">
        <f>IF(G7060="","",VLOOKUP(G7060,номенклатури!R:U,4,0))</f>
        <v/>
      </c>
      <c r="O7060" s="119" t="str">
        <f>IF(M7060="","",VLOOKUP(M7060,'14'!D:D,1,0))</f>
        <v/>
      </c>
    </row>
    <row r="7061" spans="1:15" ht="12.75" customHeight="1" x14ac:dyDescent="0.2">
      <c r="A7061" s="36" t="str">
        <f>'0'!$A$4</f>
        <v>………………..</v>
      </c>
      <c r="B7061" s="37">
        <f>'0'!$A$2</f>
        <v>46112</v>
      </c>
      <c r="C7061" s="37" t="s">
        <v>1243</v>
      </c>
      <c r="D7061" s="119" t="str">
        <f>IF(G7061="","",VLOOKUP(G7061,номенклатури!R:T,2,0))</f>
        <v/>
      </c>
      <c r="E7061" s="333" t="str">
        <f>IF(G7061="","",VLOOKUP(G7061,номенклатури!R:T,3,0))</f>
        <v/>
      </c>
      <c r="F7061" s="159" t="str">
        <f>IF(G7061="","",IF(ISERROR(VLOOKUP(G7061,номенклатури!V:V,1,0)),E7061*H7061,E7061*I7061))</f>
        <v/>
      </c>
      <c r="G7061" s="14"/>
      <c r="H7061" s="15"/>
      <c r="I7061" s="15"/>
      <c r="J7061" s="15"/>
      <c r="K7061" s="15"/>
      <c r="L7061" s="217"/>
      <c r="M7061" s="22"/>
      <c r="N7061" s="119" t="str">
        <f>IF(G7061="","",VLOOKUP(G7061,номенклатури!R:U,4,0))</f>
        <v/>
      </c>
      <c r="O7061" s="119" t="str">
        <f>IF(M7061="","",VLOOKUP(M7061,'14'!D:D,1,0))</f>
        <v/>
      </c>
    </row>
    <row r="7062" spans="1:15" ht="12.75" customHeight="1" x14ac:dyDescent="0.2">
      <c r="A7062" s="36" t="str">
        <f>'0'!$A$4</f>
        <v>………………..</v>
      </c>
      <c r="B7062" s="37">
        <f>'0'!$A$2</f>
        <v>46112</v>
      </c>
      <c r="C7062" s="37" t="s">
        <v>1243</v>
      </c>
      <c r="D7062" s="119" t="str">
        <f>IF(G7062="","",VLOOKUP(G7062,номенклатури!R:T,2,0))</f>
        <v/>
      </c>
      <c r="E7062" s="333" t="str">
        <f>IF(G7062="","",VLOOKUP(G7062,номенклатури!R:T,3,0))</f>
        <v/>
      </c>
      <c r="F7062" s="159" t="str">
        <f>IF(G7062="","",IF(ISERROR(VLOOKUP(G7062,номенклатури!V:V,1,0)),E7062*H7062,E7062*I7062))</f>
        <v/>
      </c>
      <c r="G7062" s="14"/>
      <c r="H7062" s="15"/>
      <c r="I7062" s="15"/>
      <c r="J7062" s="15"/>
      <c r="K7062" s="15"/>
      <c r="L7062" s="217"/>
      <c r="M7062" s="22"/>
      <c r="N7062" s="119" t="str">
        <f>IF(G7062="","",VLOOKUP(G7062,номенклатури!R:U,4,0))</f>
        <v/>
      </c>
      <c r="O7062" s="119" t="str">
        <f>IF(M7062="","",VLOOKUP(M7062,'14'!D:D,1,0))</f>
        <v/>
      </c>
    </row>
    <row r="7063" spans="1:15" ht="12.75" customHeight="1" x14ac:dyDescent="0.2">
      <c r="A7063" s="36" t="str">
        <f>'0'!$A$4</f>
        <v>………………..</v>
      </c>
      <c r="B7063" s="37">
        <f>'0'!$A$2</f>
        <v>46112</v>
      </c>
      <c r="C7063" s="37" t="s">
        <v>1243</v>
      </c>
      <c r="D7063" s="119" t="str">
        <f>IF(G7063="","",VLOOKUP(G7063,номенклатури!R:T,2,0))</f>
        <v/>
      </c>
      <c r="E7063" s="333" t="str">
        <f>IF(G7063="","",VLOOKUP(G7063,номенклатури!R:T,3,0))</f>
        <v/>
      </c>
      <c r="F7063" s="159" t="str">
        <f>IF(G7063="","",IF(ISERROR(VLOOKUP(G7063,номенклатури!V:V,1,0)),E7063*H7063,E7063*I7063))</f>
        <v/>
      </c>
      <c r="G7063" s="14"/>
      <c r="H7063" s="15"/>
      <c r="I7063" s="15"/>
      <c r="J7063" s="15"/>
      <c r="K7063" s="15"/>
      <c r="L7063" s="217"/>
      <c r="M7063" s="22"/>
      <c r="N7063" s="119" t="str">
        <f>IF(G7063="","",VLOOKUP(G7063,номенклатури!R:U,4,0))</f>
        <v/>
      </c>
      <c r="O7063" s="119" t="str">
        <f>IF(M7063="","",VLOOKUP(M7063,'14'!D:D,1,0))</f>
        <v/>
      </c>
    </row>
    <row r="7064" spans="1:15" ht="12.75" customHeight="1" x14ac:dyDescent="0.2">
      <c r="A7064" s="36" t="str">
        <f>'0'!$A$4</f>
        <v>………………..</v>
      </c>
      <c r="B7064" s="37">
        <f>'0'!$A$2</f>
        <v>46112</v>
      </c>
      <c r="C7064" s="37" t="s">
        <v>1243</v>
      </c>
      <c r="D7064" s="119" t="str">
        <f>IF(G7064="","",VLOOKUP(G7064,номенклатури!R:T,2,0))</f>
        <v/>
      </c>
      <c r="E7064" s="333" t="str">
        <f>IF(G7064="","",VLOOKUP(G7064,номенклатури!R:T,3,0))</f>
        <v/>
      </c>
      <c r="F7064" s="159" t="str">
        <f>IF(G7064="","",IF(ISERROR(VLOOKUP(G7064,номенклатури!V:V,1,0)),E7064*H7064,E7064*I7064))</f>
        <v/>
      </c>
      <c r="G7064" s="14"/>
      <c r="H7064" s="15"/>
      <c r="I7064" s="15"/>
      <c r="J7064" s="15"/>
      <c r="K7064" s="15"/>
      <c r="L7064" s="217"/>
      <c r="M7064" s="22"/>
      <c r="N7064" s="119" t="str">
        <f>IF(G7064="","",VLOOKUP(G7064,номенклатури!R:U,4,0))</f>
        <v/>
      </c>
      <c r="O7064" s="119" t="str">
        <f>IF(M7064="","",VLOOKUP(M7064,'14'!D:D,1,0))</f>
        <v/>
      </c>
    </row>
    <row r="7065" spans="1:15" ht="12.75" customHeight="1" x14ac:dyDescent="0.2">
      <c r="A7065" s="36" t="str">
        <f>'0'!$A$4</f>
        <v>………………..</v>
      </c>
      <c r="B7065" s="37">
        <f>'0'!$A$2</f>
        <v>46112</v>
      </c>
      <c r="C7065" s="37" t="s">
        <v>1243</v>
      </c>
      <c r="D7065" s="119" t="str">
        <f>IF(G7065="","",VLOOKUP(G7065,номенклатури!R:T,2,0))</f>
        <v/>
      </c>
      <c r="E7065" s="333" t="str">
        <f>IF(G7065="","",VLOOKUP(G7065,номенклатури!R:T,3,0))</f>
        <v/>
      </c>
      <c r="F7065" s="159" t="str">
        <f>IF(G7065="","",IF(ISERROR(VLOOKUP(G7065,номенклатури!V:V,1,0)),E7065*H7065,E7065*I7065))</f>
        <v/>
      </c>
      <c r="G7065" s="14"/>
      <c r="H7065" s="15"/>
      <c r="I7065" s="15"/>
      <c r="J7065" s="15"/>
      <c r="K7065" s="15"/>
      <c r="L7065" s="217"/>
      <c r="M7065" s="22"/>
      <c r="N7065" s="119" t="str">
        <f>IF(G7065="","",VLOOKUP(G7065,номенклатури!R:U,4,0))</f>
        <v/>
      </c>
      <c r="O7065" s="119" t="str">
        <f>IF(M7065="","",VLOOKUP(M7065,'14'!D:D,1,0))</f>
        <v/>
      </c>
    </row>
    <row r="7066" spans="1:15" ht="12.75" customHeight="1" x14ac:dyDescent="0.2">
      <c r="A7066" s="36" t="str">
        <f>'0'!$A$4</f>
        <v>………………..</v>
      </c>
      <c r="B7066" s="37">
        <f>'0'!$A$2</f>
        <v>46112</v>
      </c>
      <c r="C7066" s="37" t="s">
        <v>1243</v>
      </c>
      <c r="D7066" s="119" t="str">
        <f>IF(G7066="","",VLOOKUP(G7066,номенклатури!R:T,2,0))</f>
        <v/>
      </c>
      <c r="E7066" s="333" t="str">
        <f>IF(G7066="","",VLOOKUP(G7066,номенклатури!R:T,3,0))</f>
        <v/>
      </c>
      <c r="F7066" s="159" t="str">
        <f>IF(G7066="","",IF(ISERROR(VLOOKUP(G7066,номенклатури!V:V,1,0)),E7066*H7066,E7066*I7066))</f>
        <v/>
      </c>
      <c r="G7066" s="14"/>
      <c r="H7066" s="15"/>
      <c r="I7066" s="15"/>
      <c r="J7066" s="15"/>
      <c r="K7066" s="15"/>
      <c r="L7066" s="217"/>
      <c r="M7066" s="22"/>
      <c r="N7066" s="119" t="str">
        <f>IF(G7066="","",VLOOKUP(G7066,номенклатури!R:U,4,0))</f>
        <v/>
      </c>
      <c r="O7066" s="119" t="str">
        <f>IF(M7066="","",VLOOKUP(M7066,'14'!D:D,1,0))</f>
        <v/>
      </c>
    </row>
    <row r="7067" spans="1:15" ht="12.75" customHeight="1" x14ac:dyDescent="0.2">
      <c r="A7067" s="36" t="str">
        <f>'0'!$A$4</f>
        <v>………………..</v>
      </c>
      <c r="B7067" s="37">
        <f>'0'!$A$2</f>
        <v>46112</v>
      </c>
      <c r="C7067" s="37" t="s">
        <v>1243</v>
      </c>
      <c r="D7067" s="119" t="str">
        <f>IF(G7067="","",VLOOKUP(G7067,номенклатури!R:T,2,0))</f>
        <v/>
      </c>
      <c r="E7067" s="333" t="str">
        <f>IF(G7067="","",VLOOKUP(G7067,номенклатури!R:T,3,0))</f>
        <v/>
      </c>
      <c r="F7067" s="159" t="str">
        <f>IF(G7067="","",IF(ISERROR(VLOOKUP(G7067,номенклатури!V:V,1,0)),E7067*H7067,E7067*I7067))</f>
        <v/>
      </c>
      <c r="G7067" s="14"/>
      <c r="H7067" s="15"/>
      <c r="I7067" s="15"/>
      <c r="J7067" s="15"/>
      <c r="K7067" s="15"/>
      <c r="L7067" s="217"/>
      <c r="M7067" s="22"/>
      <c r="N7067" s="119" t="str">
        <f>IF(G7067="","",VLOOKUP(G7067,номенклатури!R:U,4,0))</f>
        <v/>
      </c>
      <c r="O7067" s="119" t="str">
        <f>IF(M7067="","",VLOOKUP(M7067,'14'!D:D,1,0))</f>
        <v/>
      </c>
    </row>
    <row r="7068" spans="1:15" ht="12.75" customHeight="1" x14ac:dyDescent="0.2">
      <c r="A7068" s="36" t="str">
        <f>'0'!$A$4</f>
        <v>………………..</v>
      </c>
      <c r="B7068" s="37">
        <f>'0'!$A$2</f>
        <v>46112</v>
      </c>
      <c r="C7068" s="37" t="s">
        <v>1243</v>
      </c>
      <c r="D7068" s="119" t="str">
        <f>IF(G7068="","",VLOOKUP(G7068,номенклатури!R:T,2,0))</f>
        <v/>
      </c>
      <c r="E7068" s="333" t="str">
        <f>IF(G7068="","",VLOOKUP(G7068,номенклатури!R:T,3,0))</f>
        <v/>
      </c>
      <c r="F7068" s="159" t="str">
        <f>IF(G7068="","",IF(ISERROR(VLOOKUP(G7068,номенклатури!V:V,1,0)),E7068*H7068,E7068*I7068))</f>
        <v/>
      </c>
      <c r="G7068" s="14"/>
      <c r="H7068" s="15"/>
      <c r="I7068" s="15"/>
      <c r="J7068" s="15"/>
      <c r="K7068" s="15"/>
      <c r="L7068" s="217"/>
      <c r="M7068" s="22"/>
      <c r="N7068" s="119" t="str">
        <f>IF(G7068="","",VLOOKUP(G7068,номенклатури!R:U,4,0))</f>
        <v/>
      </c>
      <c r="O7068" s="119" t="str">
        <f>IF(M7068="","",VLOOKUP(M7068,'14'!D:D,1,0))</f>
        <v/>
      </c>
    </row>
    <row r="7069" spans="1:15" ht="12.75" customHeight="1" x14ac:dyDescent="0.2">
      <c r="A7069" s="36" t="str">
        <f>'0'!$A$4</f>
        <v>………………..</v>
      </c>
      <c r="B7069" s="37">
        <f>'0'!$A$2</f>
        <v>46112</v>
      </c>
      <c r="C7069" s="37" t="s">
        <v>1243</v>
      </c>
      <c r="D7069" s="119" t="str">
        <f>IF(G7069="","",VLOOKUP(G7069,номенклатури!R:T,2,0))</f>
        <v/>
      </c>
      <c r="E7069" s="333" t="str">
        <f>IF(G7069="","",VLOOKUP(G7069,номенклатури!R:T,3,0))</f>
        <v/>
      </c>
      <c r="F7069" s="159" t="str">
        <f>IF(G7069="","",IF(ISERROR(VLOOKUP(G7069,номенклатури!V:V,1,0)),E7069*H7069,E7069*I7069))</f>
        <v/>
      </c>
      <c r="G7069" s="14"/>
      <c r="H7069" s="15"/>
      <c r="I7069" s="15"/>
      <c r="J7069" s="15"/>
      <c r="K7069" s="15"/>
      <c r="L7069" s="217"/>
      <c r="M7069" s="22"/>
      <c r="N7069" s="119" t="str">
        <f>IF(G7069="","",VLOOKUP(G7069,номенклатури!R:U,4,0))</f>
        <v/>
      </c>
      <c r="O7069" s="119" t="str">
        <f>IF(M7069="","",VLOOKUP(M7069,'14'!D:D,1,0))</f>
        <v/>
      </c>
    </row>
    <row r="7070" spans="1:15" ht="12.75" customHeight="1" x14ac:dyDescent="0.2">
      <c r="A7070" s="36" t="str">
        <f>'0'!$A$4</f>
        <v>………………..</v>
      </c>
      <c r="B7070" s="37">
        <f>'0'!$A$2</f>
        <v>46112</v>
      </c>
      <c r="C7070" s="37" t="s">
        <v>1243</v>
      </c>
      <c r="D7070" s="119" t="str">
        <f>IF(G7070="","",VLOOKUP(G7070,номенклатури!R:T,2,0))</f>
        <v/>
      </c>
      <c r="E7070" s="333" t="str">
        <f>IF(G7070="","",VLOOKUP(G7070,номенклатури!R:T,3,0))</f>
        <v/>
      </c>
      <c r="F7070" s="159" t="str">
        <f>IF(G7070="","",IF(ISERROR(VLOOKUP(G7070,номенклатури!V:V,1,0)),E7070*H7070,E7070*I7070))</f>
        <v/>
      </c>
      <c r="G7070" s="14"/>
      <c r="H7070" s="15"/>
      <c r="I7070" s="15"/>
      <c r="J7070" s="15"/>
      <c r="K7070" s="15"/>
      <c r="L7070" s="217"/>
      <c r="M7070" s="22"/>
      <c r="N7070" s="119" t="str">
        <f>IF(G7070="","",VLOOKUP(G7070,номенклатури!R:U,4,0))</f>
        <v/>
      </c>
      <c r="O7070" s="119" t="str">
        <f>IF(M7070="","",VLOOKUP(M7070,'14'!D:D,1,0))</f>
        <v/>
      </c>
    </row>
    <row r="7071" spans="1:15" ht="12.75" customHeight="1" x14ac:dyDescent="0.2">
      <c r="A7071" s="36" t="str">
        <f>'0'!$A$4</f>
        <v>………………..</v>
      </c>
      <c r="B7071" s="37">
        <f>'0'!$A$2</f>
        <v>46112</v>
      </c>
      <c r="C7071" s="37" t="s">
        <v>1243</v>
      </c>
      <c r="D7071" s="119" t="str">
        <f>IF(G7071="","",VLOOKUP(G7071,номенклатури!R:T,2,0))</f>
        <v/>
      </c>
      <c r="E7071" s="333" t="str">
        <f>IF(G7071="","",VLOOKUP(G7071,номенклатури!R:T,3,0))</f>
        <v/>
      </c>
      <c r="F7071" s="159" t="str">
        <f>IF(G7071="","",IF(ISERROR(VLOOKUP(G7071,номенклатури!V:V,1,0)),E7071*H7071,E7071*I7071))</f>
        <v/>
      </c>
      <c r="G7071" s="14"/>
      <c r="H7071" s="15"/>
      <c r="I7071" s="15"/>
      <c r="J7071" s="15"/>
      <c r="K7071" s="15"/>
      <c r="L7071" s="217"/>
      <c r="M7071" s="22"/>
      <c r="N7071" s="119" t="str">
        <f>IF(G7071="","",VLOOKUP(G7071,номенклатури!R:U,4,0))</f>
        <v/>
      </c>
      <c r="O7071" s="119" t="str">
        <f>IF(M7071="","",VLOOKUP(M7071,'14'!D:D,1,0))</f>
        <v/>
      </c>
    </row>
    <row r="7072" spans="1:15" ht="12.75" customHeight="1" x14ac:dyDescent="0.2">
      <c r="A7072" s="36" t="str">
        <f>'0'!$A$4</f>
        <v>………………..</v>
      </c>
      <c r="B7072" s="37">
        <f>'0'!$A$2</f>
        <v>46112</v>
      </c>
      <c r="C7072" s="37" t="s">
        <v>1243</v>
      </c>
      <c r="D7072" s="119" t="str">
        <f>IF(G7072="","",VLOOKUP(G7072,номенклатури!R:T,2,0))</f>
        <v/>
      </c>
      <c r="E7072" s="333" t="str">
        <f>IF(G7072="","",VLOOKUP(G7072,номенклатури!R:T,3,0))</f>
        <v/>
      </c>
      <c r="F7072" s="159" t="str">
        <f>IF(G7072="","",IF(ISERROR(VLOOKUP(G7072,номенклатури!V:V,1,0)),E7072*H7072,E7072*I7072))</f>
        <v/>
      </c>
      <c r="G7072" s="14"/>
      <c r="H7072" s="15"/>
      <c r="I7072" s="15"/>
      <c r="J7072" s="15"/>
      <c r="K7072" s="15"/>
      <c r="L7072" s="217"/>
      <c r="M7072" s="22"/>
      <c r="N7072" s="119" t="str">
        <f>IF(G7072="","",VLOOKUP(G7072,номенклатури!R:U,4,0))</f>
        <v/>
      </c>
      <c r="O7072" s="119" t="str">
        <f>IF(M7072="","",VLOOKUP(M7072,'14'!D:D,1,0))</f>
        <v/>
      </c>
    </row>
    <row r="7073" spans="1:15" ht="12.75" customHeight="1" x14ac:dyDescent="0.2">
      <c r="A7073" s="36" t="str">
        <f>'0'!$A$4</f>
        <v>………………..</v>
      </c>
      <c r="B7073" s="37">
        <f>'0'!$A$2</f>
        <v>46112</v>
      </c>
      <c r="C7073" s="37" t="s">
        <v>1243</v>
      </c>
      <c r="D7073" s="119" t="str">
        <f>IF(G7073="","",VLOOKUP(G7073,номенклатури!R:T,2,0))</f>
        <v/>
      </c>
      <c r="E7073" s="333" t="str">
        <f>IF(G7073="","",VLOOKUP(G7073,номенклатури!R:T,3,0))</f>
        <v/>
      </c>
      <c r="F7073" s="159" t="str">
        <f>IF(G7073="","",IF(ISERROR(VLOOKUP(G7073,номенклатури!V:V,1,0)),E7073*H7073,E7073*I7073))</f>
        <v/>
      </c>
      <c r="G7073" s="14"/>
      <c r="H7073" s="15"/>
      <c r="I7073" s="15"/>
      <c r="J7073" s="15"/>
      <c r="K7073" s="15"/>
      <c r="L7073" s="217"/>
      <c r="M7073" s="22"/>
      <c r="N7073" s="119" t="str">
        <f>IF(G7073="","",VLOOKUP(G7073,номенклатури!R:U,4,0))</f>
        <v/>
      </c>
      <c r="O7073" s="119" t="str">
        <f>IF(M7073="","",VLOOKUP(M7073,'14'!D:D,1,0))</f>
        <v/>
      </c>
    </row>
    <row r="7074" spans="1:15" ht="12.75" customHeight="1" x14ac:dyDescent="0.2">
      <c r="A7074" s="36" t="str">
        <f>'0'!$A$4</f>
        <v>………………..</v>
      </c>
      <c r="B7074" s="37">
        <f>'0'!$A$2</f>
        <v>46112</v>
      </c>
      <c r="C7074" s="37" t="s">
        <v>1243</v>
      </c>
      <c r="D7074" s="119" t="str">
        <f>IF(G7074="","",VLOOKUP(G7074,номенклатури!R:T,2,0))</f>
        <v/>
      </c>
      <c r="E7074" s="333" t="str">
        <f>IF(G7074="","",VLOOKUP(G7074,номенклатури!R:T,3,0))</f>
        <v/>
      </c>
      <c r="F7074" s="159" t="str">
        <f>IF(G7074="","",IF(ISERROR(VLOOKUP(G7074,номенклатури!V:V,1,0)),E7074*H7074,E7074*I7074))</f>
        <v/>
      </c>
      <c r="G7074" s="14"/>
      <c r="H7074" s="15"/>
      <c r="I7074" s="15"/>
      <c r="J7074" s="15"/>
      <c r="K7074" s="15"/>
      <c r="L7074" s="217"/>
      <c r="M7074" s="22"/>
      <c r="N7074" s="119" t="str">
        <f>IF(G7074="","",VLOOKUP(G7074,номенклатури!R:U,4,0))</f>
        <v/>
      </c>
      <c r="O7074" s="119" t="str">
        <f>IF(M7074="","",VLOOKUP(M7074,'14'!D:D,1,0))</f>
        <v/>
      </c>
    </row>
    <row r="7075" spans="1:15" ht="12.75" customHeight="1" x14ac:dyDescent="0.2">
      <c r="A7075" s="36" t="str">
        <f>'0'!$A$4</f>
        <v>………………..</v>
      </c>
      <c r="B7075" s="37">
        <f>'0'!$A$2</f>
        <v>46112</v>
      </c>
      <c r="C7075" s="37" t="s">
        <v>1243</v>
      </c>
      <c r="D7075" s="119" t="str">
        <f>IF(G7075="","",VLOOKUP(G7075,номенклатури!R:T,2,0))</f>
        <v/>
      </c>
      <c r="E7075" s="333" t="str">
        <f>IF(G7075="","",VLOOKUP(G7075,номенклатури!R:T,3,0))</f>
        <v/>
      </c>
      <c r="F7075" s="159" t="str">
        <f>IF(G7075="","",IF(ISERROR(VLOOKUP(G7075,номенклатури!V:V,1,0)),E7075*H7075,E7075*I7075))</f>
        <v/>
      </c>
      <c r="G7075" s="14"/>
      <c r="H7075" s="15"/>
      <c r="I7075" s="15"/>
      <c r="J7075" s="15"/>
      <c r="K7075" s="15"/>
      <c r="L7075" s="217"/>
      <c r="M7075" s="22"/>
      <c r="N7075" s="119" t="str">
        <f>IF(G7075="","",VLOOKUP(G7075,номенклатури!R:U,4,0))</f>
        <v/>
      </c>
      <c r="O7075" s="119" t="str">
        <f>IF(M7075="","",VLOOKUP(M7075,'14'!D:D,1,0))</f>
        <v/>
      </c>
    </row>
    <row r="7076" spans="1:15" ht="12.75" customHeight="1" x14ac:dyDescent="0.2">
      <c r="A7076" s="36" t="str">
        <f>'0'!$A$4</f>
        <v>………………..</v>
      </c>
      <c r="B7076" s="37">
        <f>'0'!$A$2</f>
        <v>46112</v>
      </c>
      <c r="C7076" s="37" t="s">
        <v>1243</v>
      </c>
      <c r="D7076" s="119" t="str">
        <f>IF(G7076="","",VLOOKUP(G7076,номенклатури!R:T,2,0))</f>
        <v/>
      </c>
      <c r="E7076" s="333" t="str">
        <f>IF(G7076="","",VLOOKUP(G7076,номенклатури!R:T,3,0))</f>
        <v/>
      </c>
      <c r="F7076" s="159" t="str">
        <f>IF(G7076="","",IF(ISERROR(VLOOKUP(G7076,номенклатури!V:V,1,0)),E7076*H7076,E7076*I7076))</f>
        <v/>
      </c>
      <c r="G7076" s="14"/>
      <c r="H7076" s="15"/>
      <c r="I7076" s="15"/>
      <c r="J7076" s="15"/>
      <c r="K7076" s="15"/>
      <c r="L7076" s="217"/>
      <c r="M7076" s="22"/>
      <c r="N7076" s="119" t="str">
        <f>IF(G7076="","",VLOOKUP(G7076,номенклатури!R:U,4,0))</f>
        <v/>
      </c>
      <c r="O7076" s="119" t="str">
        <f>IF(M7076="","",VLOOKUP(M7076,'14'!D:D,1,0))</f>
        <v/>
      </c>
    </row>
    <row r="7077" spans="1:15" ht="12.75" customHeight="1" x14ac:dyDescent="0.2">
      <c r="A7077" s="36" t="str">
        <f>'0'!$A$4</f>
        <v>………………..</v>
      </c>
      <c r="B7077" s="37">
        <f>'0'!$A$2</f>
        <v>46112</v>
      </c>
      <c r="C7077" s="37" t="s">
        <v>1243</v>
      </c>
      <c r="D7077" s="119" t="str">
        <f>IF(G7077="","",VLOOKUP(G7077,номенклатури!R:T,2,0))</f>
        <v/>
      </c>
      <c r="E7077" s="333" t="str">
        <f>IF(G7077="","",VLOOKUP(G7077,номенклатури!R:T,3,0))</f>
        <v/>
      </c>
      <c r="F7077" s="159" t="str">
        <f>IF(G7077="","",IF(ISERROR(VLOOKUP(G7077,номенклатури!V:V,1,0)),E7077*H7077,E7077*I7077))</f>
        <v/>
      </c>
      <c r="G7077" s="14"/>
      <c r="H7077" s="15"/>
      <c r="I7077" s="15"/>
      <c r="J7077" s="15"/>
      <c r="K7077" s="15"/>
      <c r="L7077" s="217"/>
      <c r="M7077" s="22"/>
      <c r="N7077" s="119" t="str">
        <f>IF(G7077="","",VLOOKUP(G7077,номенклатури!R:U,4,0))</f>
        <v/>
      </c>
      <c r="O7077" s="119" t="str">
        <f>IF(M7077="","",VLOOKUP(M7077,'14'!D:D,1,0))</f>
        <v/>
      </c>
    </row>
    <row r="7078" spans="1:15" ht="12.75" customHeight="1" x14ac:dyDescent="0.2">
      <c r="A7078" s="36" t="str">
        <f>'0'!$A$4</f>
        <v>………………..</v>
      </c>
      <c r="B7078" s="37">
        <f>'0'!$A$2</f>
        <v>46112</v>
      </c>
      <c r="C7078" s="37" t="s">
        <v>1243</v>
      </c>
      <c r="D7078" s="119" t="str">
        <f>IF(G7078="","",VLOOKUP(G7078,номенклатури!R:T,2,0))</f>
        <v/>
      </c>
      <c r="E7078" s="333" t="str">
        <f>IF(G7078="","",VLOOKUP(G7078,номенклатури!R:T,3,0))</f>
        <v/>
      </c>
      <c r="F7078" s="159" t="str">
        <f>IF(G7078="","",IF(ISERROR(VLOOKUP(G7078,номенклатури!V:V,1,0)),E7078*H7078,E7078*I7078))</f>
        <v/>
      </c>
      <c r="G7078" s="14"/>
      <c r="H7078" s="15"/>
      <c r="I7078" s="15"/>
      <c r="J7078" s="15"/>
      <c r="K7078" s="15"/>
      <c r="L7078" s="217"/>
      <c r="M7078" s="22"/>
      <c r="N7078" s="119" t="str">
        <f>IF(G7078="","",VLOOKUP(G7078,номенклатури!R:U,4,0))</f>
        <v/>
      </c>
      <c r="O7078" s="119" t="str">
        <f>IF(M7078="","",VLOOKUP(M7078,'14'!D:D,1,0))</f>
        <v/>
      </c>
    </row>
    <row r="7079" spans="1:15" ht="12.75" customHeight="1" x14ac:dyDescent="0.2">
      <c r="A7079" s="36" t="str">
        <f>'0'!$A$4</f>
        <v>………………..</v>
      </c>
      <c r="B7079" s="37">
        <f>'0'!$A$2</f>
        <v>46112</v>
      </c>
      <c r="C7079" s="37" t="s">
        <v>1243</v>
      </c>
      <c r="D7079" s="119" t="str">
        <f>IF(G7079="","",VLOOKUP(G7079,номенклатури!R:T,2,0))</f>
        <v/>
      </c>
      <c r="E7079" s="333" t="str">
        <f>IF(G7079="","",VLOOKUP(G7079,номенклатури!R:T,3,0))</f>
        <v/>
      </c>
      <c r="F7079" s="159" t="str">
        <f>IF(G7079="","",IF(ISERROR(VLOOKUP(G7079,номенклатури!V:V,1,0)),E7079*H7079,E7079*I7079))</f>
        <v/>
      </c>
      <c r="G7079" s="14"/>
      <c r="H7079" s="15"/>
      <c r="I7079" s="15"/>
      <c r="J7079" s="15"/>
      <c r="K7079" s="15"/>
      <c r="L7079" s="217"/>
      <c r="M7079" s="22"/>
      <c r="N7079" s="119" t="str">
        <f>IF(G7079="","",VLOOKUP(G7079,номенклатури!R:U,4,0))</f>
        <v/>
      </c>
      <c r="O7079" s="119" t="str">
        <f>IF(M7079="","",VLOOKUP(M7079,'14'!D:D,1,0))</f>
        <v/>
      </c>
    </row>
    <row r="7080" spans="1:15" ht="12.75" customHeight="1" x14ac:dyDescent="0.2">
      <c r="A7080" s="36" t="str">
        <f>'0'!$A$4</f>
        <v>………………..</v>
      </c>
      <c r="B7080" s="37">
        <f>'0'!$A$2</f>
        <v>46112</v>
      </c>
      <c r="C7080" s="37" t="s">
        <v>1243</v>
      </c>
      <c r="D7080" s="119" t="str">
        <f>IF(G7080="","",VLOOKUP(G7080,номенклатури!R:T,2,0))</f>
        <v/>
      </c>
      <c r="E7080" s="333" t="str">
        <f>IF(G7080="","",VLOOKUP(G7080,номенклатури!R:T,3,0))</f>
        <v/>
      </c>
      <c r="F7080" s="159" t="str">
        <f>IF(G7080="","",IF(ISERROR(VLOOKUP(G7080,номенклатури!V:V,1,0)),E7080*H7080,E7080*I7080))</f>
        <v/>
      </c>
      <c r="G7080" s="14"/>
      <c r="H7080" s="15"/>
      <c r="I7080" s="15"/>
      <c r="J7080" s="15"/>
      <c r="K7080" s="15"/>
      <c r="L7080" s="217"/>
      <c r="M7080" s="22"/>
      <c r="N7080" s="119" t="str">
        <f>IF(G7080="","",VLOOKUP(G7080,номенклатури!R:U,4,0))</f>
        <v/>
      </c>
      <c r="O7080" s="119" t="str">
        <f>IF(M7080="","",VLOOKUP(M7080,'14'!D:D,1,0))</f>
        <v/>
      </c>
    </row>
    <row r="7081" spans="1:15" ht="12.75" customHeight="1" x14ac:dyDescent="0.2">
      <c r="A7081" s="36" t="str">
        <f>'0'!$A$4</f>
        <v>………………..</v>
      </c>
      <c r="B7081" s="37">
        <f>'0'!$A$2</f>
        <v>46112</v>
      </c>
      <c r="C7081" s="37" t="s">
        <v>1243</v>
      </c>
      <c r="D7081" s="119" t="str">
        <f>IF(G7081="","",VLOOKUP(G7081,номенклатури!R:T,2,0))</f>
        <v/>
      </c>
      <c r="E7081" s="333" t="str">
        <f>IF(G7081="","",VLOOKUP(G7081,номенклатури!R:T,3,0))</f>
        <v/>
      </c>
      <c r="F7081" s="159" t="str">
        <f>IF(G7081="","",IF(ISERROR(VLOOKUP(G7081,номенклатури!V:V,1,0)),E7081*H7081,E7081*I7081))</f>
        <v/>
      </c>
      <c r="G7081" s="14"/>
      <c r="H7081" s="15"/>
      <c r="I7081" s="15"/>
      <c r="J7081" s="15"/>
      <c r="K7081" s="15"/>
      <c r="L7081" s="217"/>
      <c r="M7081" s="22"/>
      <c r="N7081" s="119" t="str">
        <f>IF(G7081="","",VLOOKUP(G7081,номенклатури!R:U,4,0))</f>
        <v/>
      </c>
      <c r="O7081" s="119" t="str">
        <f>IF(M7081="","",VLOOKUP(M7081,'14'!D:D,1,0))</f>
        <v/>
      </c>
    </row>
    <row r="7082" spans="1:15" ht="12.75" customHeight="1" x14ac:dyDescent="0.2">
      <c r="A7082" s="36" t="str">
        <f>'0'!$A$4</f>
        <v>………………..</v>
      </c>
      <c r="B7082" s="37">
        <f>'0'!$A$2</f>
        <v>46112</v>
      </c>
      <c r="C7082" s="37" t="s">
        <v>1243</v>
      </c>
      <c r="D7082" s="119" t="str">
        <f>IF(G7082="","",VLOOKUP(G7082,номенклатури!R:T,2,0))</f>
        <v/>
      </c>
      <c r="E7082" s="333" t="str">
        <f>IF(G7082="","",VLOOKUP(G7082,номенклатури!R:T,3,0))</f>
        <v/>
      </c>
      <c r="F7082" s="159" t="str">
        <f>IF(G7082="","",IF(ISERROR(VLOOKUP(G7082,номенклатури!V:V,1,0)),E7082*H7082,E7082*I7082))</f>
        <v/>
      </c>
      <c r="G7082" s="14"/>
      <c r="H7082" s="15"/>
      <c r="I7082" s="15"/>
      <c r="J7082" s="15"/>
      <c r="K7082" s="15"/>
      <c r="L7082" s="217"/>
      <c r="M7082" s="22"/>
      <c r="N7082" s="119" t="str">
        <f>IF(G7082="","",VLOOKUP(G7082,номенклатури!R:U,4,0))</f>
        <v/>
      </c>
      <c r="O7082" s="119" t="str">
        <f>IF(M7082="","",VLOOKUP(M7082,'14'!D:D,1,0))</f>
        <v/>
      </c>
    </row>
    <row r="7083" spans="1:15" ht="12.75" customHeight="1" x14ac:dyDescent="0.2">
      <c r="A7083" s="36" t="str">
        <f>'0'!$A$4</f>
        <v>………………..</v>
      </c>
      <c r="B7083" s="37">
        <f>'0'!$A$2</f>
        <v>46112</v>
      </c>
      <c r="C7083" s="37" t="s">
        <v>1243</v>
      </c>
      <c r="D7083" s="119" t="str">
        <f>IF(G7083="","",VLOOKUP(G7083,номенклатури!R:T,2,0))</f>
        <v/>
      </c>
      <c r="E7083" s="333" t="str">
        <f>IF(G7083="","",VLOOKUP(G7083,номенклатури!R:T,3,0))</f>
        <v/>
      </c>
      <c r="F7083" s="159" t="str">
        <f>IF(G7083="","",IF(ISERROR(VLOOKUP(G7083,номенклатури!V:V,1,0)),E7083*H7083,E7083*I7083))</f>
        <v/>
      </c>
      <c r="G7083" s="14"/>
      <c r="H7083" s="15"/>
      <c r="I7083" s="15"/>
      <c r="J7083" s="15"/>
      <c r="K7083" s="15"/>
      <c r="L7083" s="217"/>
      <c r="M7083" s="22"/>
      <c r="N7083" s="119" t="str">
        <f>IF(G7083="","",VLOOKUP(G7083,номенклатури!R:U,4,0))</f>
        <v/>
      </c>
      <c r="O7083" s="119" t="str">
        <f>IF(M7083="","",VLOOKUP(M7083,'14'!D:D,1,0))</f>
        <v/>
      </c>
    </row>
    <row r="7084" spans="1:15" ht="12.75" customHeight="1" x14ac:dyDescent="0.2">
      <c r="A7084" s="36" t="str">
        <f>'0'!$A$4</f>
        <v>………………..</v>
      </c>
      <c r="B7084" s="37">
        <f>'0'!$A$2</f>
        <v>46112</v>
      </c>
      <c r="C7084" s="37" t="s">
        <v>1243</v>
      </c>
      <c r="D7084" s="119" t="str">
        <f>IF(G7084="","",VLOOKUP(G7084,номенклатури!R:T,2,0))</f>
        <v/>
      </c>
      <c r="E7084" s="333" t="str">
        <f>IF(G7084="","",VLOOKUP(G7084,номенклатури!R:T,3,0))</f>
        <v/>
      </c>
      <c r="F7084" s="159" t="str">
        <f>IF(G7084="","",IF(ISERROR(VLOOKUP(G7084,номенклатури!V:V,1,0)),E7084*H7084,E7084*I7084))</f>
        <v/>
      </c>
      <c r="G7084" s="14"/>
      <c r="H7084" s="15"/>
      <c r="I7084" s="15"/>
      <c r="J7084" s="15"/>
      <c r="K7084" s="15"/>
      <c r="L7084" s="217"/>
      <c r="M7084" s="22"/>
      <c r="N7084" s="119" t="str">
        <f>IF(G7084="","",VLOOKUP(G7084,номенклатури!R:U,4,0))</f>
        <v/>
      </c>
      <c r="O7084" s="119" t="str">
        <f>IF(M7084="","",VLOOKUP(M7084,'14'!D:D,1,0))</f>
        <v/>
      </c>
    </row>
    <row r="7085" spans="1:15" ht="12.75" customHeight="1" x14ac:dyDescent="0.2">
      <c r="A7085" s="36" t="str">
        <f>'0'!$A$4</f>
        <v>………………..</v>
      </c>
      <c r="B7085" s="37">
        <f>'0'!$A$2</f>
        <v>46112</v>
      </c>
      <c r="C7085" s="37" t="s">
        <v>1243</v>
      </c>
      <c r="D7085" s="119" t="str">
        <f>IF(G7085="","",VLOOKUP(G7085,номенклатури!R:T,2,0))</f>
        <v/>
      </c>
      <c r="E7085" s="333" t="str">
        <f>IF(G7085="","",VLOOKUP(G7085,номенклатури!R:T,3,0))</f>
        <v/>
      </c>
      <c r="F7085" s="159" t="str">
        <f>IF(G7085="","",IF(ISERROR(VLOOKUP(G7085,номенклатури!V:V,1,0)),E7085*H7085,E7085*I7085))</f>
        <v/>
      </c>
      <c r="G7085" s="14"/>
      <c r="H7085" s="15"/>
      <c r="I7085" s="15"/>
      <c r="J7085" s="15"/>
      <c r="K7085" s="15"/>
      <c r="L7085" s="217"/>
      <c r="M7085" s="22"/>
      <c r="N7085" s="119" t="str">
        <f>IF(G7085="","",VLOOKUP(G7085,номенклатури!R:U,4,0))</f>
        <v/>
      </c>
      <c r="O7085" s="119" t="str">
        <f>IF(M7085="","",VLOOKUP(M7085,'14'!D:D,1,0))</f>
        <v/>
      </c>
    </row>
    <row r="7086" spans="1:15" ht="12.75" customHeight="1" x14ac:dyDescent="0.2">
      <c r="A7086" s="36" t="str">
        <f>'0'!$A$4</f>
        <v>………………..</v>
      </c>
      <c r="B7086" s="37">
        <f>'0'!$A$2</f>
        <v>46112</v>
      </c>
      <c r="C7086" s="37" t="s">
        <v>1243</v>
      </c>
      <c r="D7086" s="119" t="str">
        <f>IF(G7086="","",VLOOKUP(G7086,номенклатури!R:T,2,0))</f>
        <v/>
      </c>
      <c r="E7086" s="333" t="str">
        <f>IF(G7086="","",VLOOKUP(G7086,номенклатури!R:T,3,0))</f>
        <v/>
      </c>
      <c r="F7086" s="159" t="str">
        <f>IF(G7086="","",IF(ISERROR(VLOOKUP(G7086,номенклатури!V:V,1,0)),E7086*H7086,E7086*I7086))</f>
        <v/>
      </c>
      <c r="G7086" s="14"/>
      <c r="H7086" s="15"/>
      <c r="I7086" s="15"/>
      <c r="J7086" s="15"/>
      <c r="K7086" s="15"/>
      <c r="L7086" s="217"/>
      <c r="M7086" s="22"/>
      <c r="N7086" s="119" t="str">
        <f>IF(G7086="","",VLOOKUP(G7086,номенклатури!R:U,4,0))</f>
        <v/>
      </c>
      <c r="O7086" s="119" t="str">
        <f>IF(M7086="","",VLOOKUP(M7086,'14'!D:D,1,0))</f>
        <v/>
      </c>
    </row>
    <row r="7087" spans="1:15" ht="12.75" customHeight="1" x14ac:dyDescent="0.2">
      <c r="A7087" s="36" t="str">
        <f>'0'!$A$4</f>
        <v>………………..</v>
      </c>
      <c r="B7087" s="37">
        <f>'0'!$A$2</f>
        <v>46112</v>
      </c>
      <c r="C7087" s="37" t="s">
        <v>1243</v>
      </c>
      <c r="D7087" s="119" t="str">
        <f>IF(G7087="","",VLOOKUP(G7087,номенклатури!R:T,2,0))</f>
        <v/>
      </c>
      <c r="E7087" s="333" t="str">
        <f>IF(G7087="","",VLOOKUP(G7087,номенклатури!R:T,3,0))</f>
        <v/>
      </c>
      <c r="F7087" s="159" t="str">
        <f>IF(G7087="","",IF(ISERROR(VLOOKUP(G7087,номенклатури!V:V,1,0)),E7087*H7087,E7087*I7087))</f>
        <v/>
      </c>
      <c r="G7087" s="14"/>
      <c r="H7087" s="15"/>
      <c r="I7087" s="15"/>
      <c r="J7087" s="15"/>
      <c r="K7087" s="15"/>
      <c r="L7087" s="217"/>
      <c r="M7087" s="22"/>
      <c r="N7087" s="119" t="str">
        <f>IF(G7087="","",VLOOKUP(G7087,номенклатури!R:U,4,0))</f>
        <v/>
      </c>
      <c r="O7087" s="119" t="str">
        <f>IF(M7087="","",VLOOKUP(M7087,'14'!D:D,1,0))</f>
        <v/>
      </c>
    </row>
    <row r="7088" spans="1:15" ht="12.75" customHeight="1" x14ac:dyDescent="0.2">
      <c r="A7088" s="36" t="str">
        <f>'0'!$A$4</f>
        <v>………………..</v>
      </c>
      <c r="B7088" s="37">
        <f>'0'!$A$2</f>
        <v>46112</v>
      </c>
      <c r="C7088" s="37" t="s">
        <v>1243</v>
      </c>
      <c r="D7088" s="119" t="str">
        <f>IF(G7088="","",VLOOKUP(G7088,номенклатури!R:T,2,0))</f>
        <v/>
      </c>
      <c r="E7088" s="333" t="str">
        <f>IF(G7088="","",VLOOKUP(G7088,номенклатури!R:T,3,0))</f>
        <v/>
      </c>
      <c r="F7088" s="159" t="str">
        <f>IF(G7088="","",IF(ISERROR(VLOOKUP(G7088,номенклатури!V:V,1,0)),E7088*H7088,E7088*I7088))</f>
        <v/>
      </c>
      <c r="G7088" s="14"/>
      <c r="H7088" s="15"/>
      <c r="I7088" s="15"/>
      <c r="J7088" s="15"/>
      <c r="K7088" s="15"/>
      <c r="L7088" s="217"/>
      <c r="M7088" s="22"/>
      <c r="N7088" s="119" t="str">
        <f>IF(G7088="","",VLOOKUP(G7088,номенклатури!R:U,4,0))</f>
        <v/>
      </c>
      <c r="O7088" s="119" t="str">
        <f>IF(M7088="","",VLOOKUP(M7088,'14'!D:D,1,0))</f>
        <v/>
      </c>
    </row>
    <row r="7089" spans="1:15" ht="12.75" customHeight="1" x14ac:dyDescent="0.2">
      <c r="A7089" s="36" t="str">
        <f>'0'!$A$4</f>
        <v>………………..</v>
      </c>
      <c r="B7089" s="37">
        <f>'0'!$A$2</f>
        <v>46112</v>
      </c>
      <c r="C7089" s="37" t="s">
        <v>1243</v>
      </c>
      <c r="D7089" s="119" t="str">
        <f>IF(G7089="","",VLOOKUP(G7089,номенклатури!R:T,2,0))</f>
        <v/>
      </c>
      <c r="E7089" s="333" t="str">
        <f>IF(G7089="","",VLOOKUP(G7089,номенклатури!R:T,3,0))</f>
        <v/>
      </c>
      <c r="F7089" s="159" t="str">
        <f>IF(G7089="","",IF(ISERROR(VLOOKUP(G7089,номенклатури!V:V,1,0)),E7089*H7089,E7089*I7089))</f>
        <v/>
      </c>
      <c r="G7089" s="14"/>
      <c r="H7089" s="15"/>
      <c r="I7089" s="15"/>
      <c r="J7089" s="15"/>
      <c r="K7089" s="15"/>
      <c r="L7089" s="217"/>
      <c r="M7089" s="22"/>
      <c r="N7089" s="119" t="str">
        <f>IF(G7089="","",VLOOKUP(G7089,номенклатури!R:U,4,0))</f>
        <v/>
      </c>
      <c r="O7089" s="119" t="str">
        <f>IF(M7089="","",VLOOKUP(M7089,'14'!D:D,1,0))</f>
        <v/>
      </c>
    </row>
    <row r="7090" spans="1:15" ht="12.75" customHeight="1" x14ac:dyDescent="0.2">
      <c r="A7090" s="36" t="str">
        <f>'0'!$A$4</f>
        <v>………………..</v>
      </c>
      <c r="B7090" s="37">
        <f>'0'!$A$2</f>
        <v>46112</v>
      </c>
      <c r="C7090" s="37" t="s">
        <v>1243</v>
      </c>
      <c r="D7090" s="119" t="str">
        <f>IF(G7090="","",VLOOKUP(G7090,номенклатури!R:T,2,0))</f>
        <v/>
      </c>
      <c r="E7090" s="333" t="str">
        <f>IF(G7090="","",VLOOKUP(G7090,номенклатури!R:T,3,0))</f>
        <v/>
      </c>
      <c r="F7090" s="159" t="str">
        <f>IF(G7090="","",IF(ISERROR(VLOOKUP(G7090,номенклатури!V:V,1,0)),E7090*H7090,E7090*I7090))</f>
        <v/>
      </c>
      <c r="G7090" s="14"/>
      <c r="H7090" s="15"/>
      <c r="I7090" s="15"/>
      <c r="J7090" s="15"/>
      <c r="K7090" s="15"/>
      <c r="L7090" s="217"/>
      <c r="M7090" s="22"/>
      <c r="N7090" s="119" t="str">
        <f>IF(G7090="","",VLOOKUP(G7090,номенклатури!R:U,4,0))</f>
        <v/>
      </c>
      <c r="O7090" s="119" t="str">
        <f>IF(M7090="","",VLOOKUP(M7090,'14'!D:D,1,0))</f>
        <v/>
      </c>
    </row>
    <row r="7091" spans="1:15" ht="12.75" customHeight="1" x14ac:dyDescent="0.2">
      <c r="A7091" s="36" t="str">
        <f>'0'!$A$4</f>
        <v>………………..</v>
      </c>
      <c r="B7091" s="37">
        <f>'0'!$A$2</f>
        <v>46112</v>
      </c>
      <c r="C7091" s="37" t="s">
        <v>1243</v>
      </c>
      <c r="D7091" s="119" t="str">
        <f>IF(G7091="","",VLOOKUP(G7091,номенклатури!R:T,2,0))</f>
        <v/>
      </c>
      <c r="E7091" s="333" t="str">
        <f>IF(G7091="","",VLOOKUP(G7091,номенклатури!R:T,3,0))</f>
        <v/>
      </c>
      <c r="F7091" s="159" t="str">
        <f>IF(G7091="","",IF(ISERROR(VLOOKUP(G7091,номенклатури!V:V,1,0)),E7091*H7091,E7091*I7091))</f>
        <v/>
      </c>
      <c r="G7091" s="14"/>
      <c r="H7091" s="15"/>
      <c r="I7091" s="15"/>
      <c r="J7091" s="15"/>
      <c r="K7091" s="15"/>
      <c r="L7091" s="217"/>
      <c r="M7091" s="22"/>
      <c r="N7091" s="119" t="str">
        <f>IF(G7091="","",VLOOKUP(G7091,номенклатури!R:U,4,0))</f>
        <v/>
      </c>
      <c r="O7091" s="119" t="str">
        <f>IF(M7091="","",VLOOKUP(M7091,'14'!D:D,1,0))</f>
        <v/>
      </c>
    </row>
    <row r="7092" spans="1:15" ht="12.75" customHeight="1" x14ac:dyDescent="0.2">
      <c r="A7092" s="36" t="str">
        <f>'0'!$A$4</f>
        <v>………………..</v>
      </c>
      <c r="B7092" s="37">
        <f>'0'!$A$2</f>
        <v>46112</v>
      </c>
      <c r="C7092" s="37" t="s">
        <v>1243</v>
      </c>
      <c r="D7092" s="119" t="str">
        <f>IF(G7092="","",VLOOKUP(G7092,номенклатури!R:T,2,0))</f>
        <v/>
      </c>
      <c r="E7092" s="333" t="str">
        <f>IF(G7092="","",VLOOKUP(G7092,номенклатури!R:T,3,0))</f>
        <v/>
      </c>
      <c r="F7092" s="159" t="str">
        <f>IF(G7092="","",IF(ISERROR(VLOOKUP(G7092,номенклатури!V:V,1,0)),E7092*H7092,E7092*I7092))</f>
        <v/>
      </c>
      <c r="G7092" s="14"/>
      <c r="H7092" s="15"/>
      <c r="I7092" s="15"/>
      <c r="J7092" s="15"/>
      <c r="K7092" s="15"/>
      <c r="L7092" s="217"/>
      <c r="M7092" s="22"/>
      <c r="N7092" s="119" t="str">
        <f>IF(G7092="","",VLOOKUP(G7092,номенклатури!R:U,4,0))</f>
        <v/>
      </c>
      <c r="O7092" s="119" t="str">
        <f>IF(M7092="","",VLOOKUP(M7092,'14'!D:D,1,0))</f>
        <v/>
      </c>
    </row>
    <row r="7093" spans="1:15" ht="12.75" customHeight="1" x14ac:dyDescent="0.2">
      <c r="A7093" s="36" t="str">
        <f>'0'!$A$4</f>
        <v>………………..</v>
      </c>
      <c r="B7093" s="37">
        <f>'0'!$A$2</f>
        <v>46112</v>
      </c>
      <c r="C7093" s="37" t="s">
        <v>1243</v>
      </c>
      <c r="D7093" s="119" t="str">
        <f>IF(G7093="","",VLOOKUP(G7093,номенклатури!R:T,2,0))</f>
        <v/>
      </c>
      <c r="E7093" s="333" t="str">
        <f>IF(G7093="","",VLOOKUP(G7093,номенклатури!R:T,3,0))</f>
        <v/>
      </c>
      <c r="F7093" s="159" t="str">
        <f>IF(G7093="","",IF(ISERROR(VLOOKUP(G7093,номенклатури!V:V,1,0)),E7093*H7093,E7093*I7093))</f>
        <v/>
      </c>
      <c r="G7093" s="14"/>
      <c r="H7093" s="15"/>
      <c r="I7093" s="15"/>
      <c r="J7093" s="15"/>
      <c r="K7093" s="15"/>
      <c r="L7093" s="217"/>
      <c r="M7093" s="22"/>
      <c r="N7093" s="119" t="str">
        <f>IF(G7093="","",VLOOKUP(G7093,номенклатури!R:U,4,0))</f>
        <v/>
      </c>
      <c r="O7093" s="119" t="str">
        <f>IF(M7093="","",VLOOKUP(M7093,'14'!D:D,1,0))</f>
        <v/>
      </c>
    </row>
    <row r="7094" spans="1:15" ht="12.75" customHeight="1" x14ac:dyDescent="0.2">
      <c r="A7094" s="36" t="str">
        <f>'0'!$A$4</f>
        <v>………………..</v>
      </c>
      <c r="B7094" s="37">
        <f>'0'!$A$2</f>
        <v>46112</v>
      </c>
      <c r="C7094" s="37" t="s">
        <v>1243</v>
      </c>
      <c r="D7094" s="119" t="str">
        <f>IF(G7094="","",VLOOKUP(G7094,номенклатури!R:T,2,0))</f>
        <v/>
      </c>
      <c r="E7094" s="333" t="str">
        <f>IF(G7094="","",VLOOKUP(G7094,номенклатури!R:T,3,0))</f>
        <v/>
      </c>
      <c r="F7094" s="159" t="str">
        <f>IF(G7094="","",IF(ISERROR(VLOOKUP(G7094,номенклатури!V:V,1,0)),E7094*H7094,E7094*I7094))</f>
        <v/>
      </c>
      <c r="G7094" s="14"/>
      <c r="H7094" s="15"/>
      <c r="I7094" s="15"/>
      <c r="J7094" s="15"/>
      <c r="K7094" s="15"/>
      <c r="L7094" s="217"/>
      <c r="M7094" s="22"/>
      <c r="N7094" s="119" t="str">
        <f>IF(G7094="","",VLOOKUP(G7094,номенклатури!R:U,4,0))</f>
        <v/>
      </c>
      <c r="O7094" s="119" t="str">
        <f>IF(M7094="","",VLOOKUP(M7094,'14'!D:D,1,0))</f>
        <v/>
      </c>
    </row>
    <row r="7095" spans="1:15" ht="12.75" customHeight="1" x14ac:dyDescent="0.2">
      <c r="A7095" s="36" t="str">
        <f>'0'!$A$4</f>
        <v>………………..</v>
      </c>
      <c r="B7095" s="37">
        <f>'0'!$A$2</f>
        <v>46112</v>
      </c>
      <c r="C7095" s="37" t="s">
        <v>1243</v>
      </c>
      <c r="D7095" s="119" t="str">
        <f>IF(G7095="","",VLOOKUP(G7095,номенклатури!R:T,2,0))</f>
        <v/>
      </c>
      <c r="E7095" s="333" t="str">
        <f>IF(G7095="","",VLOOKUP(G7095,номенклатури!R:T,3,0))</f>
        <v/>
      </c>
      <c r="F7095" s="159" t="str">
        <f>IF(G7095="","",IF(ISERROR(VLOOKUP(G7095,номенклатури!V:V,1,0)),E7095*H7095,E7095*I7095))</f>
        <v/>
      </c>
      <c r="G7095" s="14"/>
      <c r="H7095" s="15"/>
      <c r="I7095" s="15"/>
      <c r="J7095" s="15"/>
      <c r="K7095" s="15"/>
      <c r="L7095" s="217"/>
      <c r="M7095" s="22"/>
      <c r="N7095" s="119" t="str">
        <f>IF(G7095="","",VLOOKUP(G7095,номенклатури!R:U,4,0))</f>
        <v/>
      </c>
      <c r="O7095" s="119" t="str">
        <f>IF(M7095="","",VLOOKUP(M7095,'14'!D:D,1,0))</f>
        <v/>
      </c>
    </row>
    <row r="7096" spans="1:15" ht="12.75" customHeight="1" x14ac:dyDescent="0.2">
      <c r="A7096" s="36" t="str">
        <f>'0'!$A$4</f>
        <v>………………..</v>
      </c>
      <c r="B7096" s="37">
        <f>'0'!$A$2</f>
        <v>46112</v>
      </c>
      <c r="C7096" s="37" t="s">
        <v>1243</v>
      </c>
      <c r="D7096" s="119" t="str">
        <f>IF(G7096="","",VLOOKUP(G7096,номенклатури!R:T,2,0))</f>
        <v/>
      </c>
      <c r="E7096" s="333" t="str">
        <f>IF(G7096="","",VLOOKUP(G7096,номенклатури!R:T,3,0))</f>
        <v/>
      </c>
      <c r="F7096" s="159" t="str">
        <f>IF(G7096="","",IF(ISERROR(VLOOKUP(G7096,номенклатури!V:V,1,0)),E7096*H7096,E7096*I7096))</f>
        <v/>
      </c>
      <c r="G7096" s="14"/>
      <c r="H7096" s="15"/>
      <c r="I7096" s="15"/>
      <c r="J7096" s="15"/>
      <c r="K7096" s="15"/>
      <c r="L7096" s="217"/>
      <c r="M7096" s="22"/>
      <c r="N7096" s="119" t="str">
        <f>IF(G7096="","",VLOOKUP(G7096,номенклатури!R:U,4,0))</f>
        <v/>
      </c>
      <c r="O7096" s="119" t="str">
        <f>IF(M7096="","",VLOOKUP(M7096,'14'!D:D,1,0))</f>
        <v/>
      </c>
    </row>
    <row r="7097" spans="1:15" ht="12.75" customHeight="1" x14ac:dyDescent="0.2">
      <c r="A7097" s="36" t="str">
        <f>'0'!$A$4</f>
        <v>………………..</v>
      </c>
      <c r="B7097" s="37">
        <f>'0'!$A$2</f>
        <v>46112</v>
      </c>
      <c r="C7097" s="37" t="s">
        <v>1243</v>
      </c>
      <c r="D7097" s="119" t="str">
        <f>IF(G7097="","",VLOOKUP(G7097,номенклатури!R:T,2,0))</f>
        <v/>
      </c>
      <c r="E7097" s="333" t="str">
        <f>IF(G7097="","",VLOOKUP(G7097,номенклатури!R:T,3,0))</f>
        <v/>
      </c>
      <c r="F7097" s="159" t="str">
        <f>IF(G7097="","",IF(ISERROR(VLOOKUP(G7097,номенклатури!V:V,1,0)),E7097*H7097,E7097*I7097))</f>
        <v/>
      </c>
      <c r="G7097" s="14"/>
      <c r="H7097" s="15"/>
      <c r="I7097" s="15"/>
      <c r="J7097" s="15"/>
      <c r="K7097" s="15"/>
      <c r="L7097" s="217"/>
      <c r="M7097" s="22"/>
      <c r="N7097" s="119" t="str">
        <f>IF(G7097="","",VLOOKUP(G7097,номенклатури!R:U,4,0))</f>
        <v/>
      </c>
      <c r="O7097" s="119" t="str">
        <f>IF(M7097="","",VLOOKUP(M7097,'14'!D:D,1,0))</f>
        <v/>
      </c>
    </row>
    <row r="7098" spans="1:15" ht="12.75" customHeight="1" x14ac:dyDescent="0.2">
      <c r="A7098" s="36" t="str">
        <f>'0'!$A$4</f>
        <v>………………..</v>
      </c>
      <c r="B7098" s="37">
        <f>'0'!$A$2</f>
        <v>46112</v>
      </c>
      <c r="C7098" s="37" t="s">
        <v>1243</v>
      </c>
      <c r="D7098" s="119" t="str">
        <f>IF(G7098="","",VLOOKUP(G7098,номенклатури!R:T,2,0))</f>
        <v/>
      </c>
      <c r="E7098" s="333" t="str">
        <f>IF(G7098="","",VLOOKUP(G7098,номенклатури!R:T,3,0))</f>
        <v/>
      </c>
      <c r="F7098" s="159" t="str">
        <f>IF(G7098="","",IF(ISERROR(VLOOKUP(G7098,номенклатури!V:V,1,0)),E7098*H7098,E7098*I7098))</f>
        <v/>
      </c>
      <c r="G7098" s="14"/>
      <c r="H7098" s="15"/>
      <c r="I7098" s="15"/>
      <c r="J7098" s="15"/>
      <c r="K7098" s="15"/>
      <c r="L7098" s="217"/>
      <c r="M7098" s="22"/>
      <c r="N7098" s="119" t="str">
        <f>IF(G7098="","",VLOOKUP(G7098,номенклатури!R:U,4,0))</f>
        <v/>
      </c>
      <c r="O7098" s="119" t="str">
        <f>IF(M7098="","",VLOOKUP(M7098,'14'!D:D,1,0))</f>
        <v/>
      </c>
    </row>
    <row r="7099" spans="1:15" ht="12.75" customHeight="1" x14ac:dyDescent="0.2">
      <c r="A7099" s="36" t="str">
        <f>'0'!$A$4</f>
        <v>………………..</v>
      </c>
      <c r="B7099" s="37">
        <f>'0'!$A$2</f>
        <v>46112</v>
      </c>
      <c r="C7099" s="37" t="s">
        <v>1243</v>
      </c>
      <c r="D7099" s="119" t="str">
        <f>IF(G7099="","",VLOOKUP(G7099,номенклатури!R:T,2,0))</f>
        <v/>
      </c>
      <c r="E7099" s="333" t="str">
        <f>IF(G7099="","",VLOOKUP(G7099,номенклатури!R:T,3,0))</f>
        <v/>
      </c>
      <c r="F7099" s="159" t="str">
        <f>IF(G7099="","",IF(ISERROR(VLOOKUP(G7099,номенклатури!V:V,1,0)),E7099*H7099,E7099*I7099))</f>
        <v/>
      </c>
      <c r="G7099" s="14"/>
      <c r="H7099" s="15"/>
      <c r="I7099" s="15"/>
      <c r="J7099" s="15"/>
      <c r="K7099" s="15"/>
      <c r="L7099" s="217"/>
      <c r="M7099" s="22"/>
      <c r="N7099" s="119" t="str">
        <f>IF(G7099="","",VLOOKUP(G7099,номенклатури!R:U,4,0))</f>
        <v/>
      </c>
      <c r="O7099" s="119" t="str">
        <f>IF(M7099="","",VLOOKUP(M7099,'14'!D:D,1,0))</f>
        <v/>
      </c>
    </row>
    <row r="7100" spans="1:15" ht="12.75" customHeight="1" x14ac:dyDescent="0.2">
      <c r="A7100" s="36" t="str">
        <f>'0'!$A$4</f>
        <v>………………..</v>
      </c>
      <c r="B7100" s="37">
        <f>'0'!$A$2</f>
        <v>46112</v>
      </c>
      <c r="C7100" s="37" t="s">
        <v>1243</v>
      </c>
      <c r="D7100" s="119" t="str">
        <f>IF(G7100="","",VLOOKUP(G7100,номенклатури!R:T,2,0))</f>
        <v/>
      </c>
      <c r="E7100" s="333" t="str">
        <f>IF(G7100="","",VLOOKUP(G7100,номенклатури!R:T,3,0))</f>
        <v/>
      </c>
      <c r="F7100" s="159" t="str">
        <f>IF(G7100="","",IF(ISERROR(VLOOKUP(G7100,номенклатури!V:V,1,0)),E7100*H7100,E7100*I7100))</f>
        <v/>
      </c>
      <c r="G7100" s="14"/>
      <c r="H7100" s="15"/>
      <c r="I7100" s="15"/>
      <c r="J7100" s="15"/>
      <c r="K7100" s="15"/>
      <c r="L7100" s="217"/>
      <c r="M7100" s="22"/>
      <c r="N7100" s="119" t="str">
        <f>IF(G7100="","",VLOOKUP(G7100,номенклатури!R:U,4,0))</f>
        <v/>
      </c>
      <c r="O7100" s="119" t="str">
        <f>IF(M7100="","",VLOOKUP(M7100,'14'!D:D,1,0))</f>
        <v/>
      </c>
    </row>
    <row r="7101" spans="1:15" ht="12.75" customHeight="1" x14ac:dyDescent="0.2">
      <c r="A7101" s="36" t="str">
        <f>'0'!$A$4</f>
        <v>………………..</v>
      </c>
      <c r="B7101" s="37">
        <f>'0'!$A$2</f>
        <v>46112</v>
      </c>
      <c r="C7101" s="37" t="s">
        <v>1243</v>
      </c>
      <c r="D7101" s="119" t="str">
        <f>IF(G7101="","",VLOOKUP(G7101,номенклатури!R:T,2,0))</f>
        <v/>
      </c>
      <c r="E7101" s="333" t="str">
        <f>IF(G7101="","",VLOOKUP(G7101,номенклатури!R:T,3,0))</f>
        <v/>
      </c>
      <c r="F7101" s="159" t="str">
        <f>IF(G7101="","",IF(ISERROR(VLOOKUP(G7101,номенклатури!V:V,1,0)),E7101*H7101,E7101*I7101))</f>
        <v/>
      </c>
      <c r="G7101" s="14"/>
      <c r="H7101" s="15"/>
      <c r="I7101" s="15"/>
      <c r="J7101" s="15"/>
      <c r="K7101" s="15"/>
      <c r="L7101" s="217"/>
      <c r="M7101" s="22"/>
      <c r="N7101" s="119" t="str">
        <f>IF(G7101="","",VLOOKUP(G7101,номенклатури!R:U,4,0))</f>
        <v/>
      </c>
      <c r="O7101" s="119" t="str">
        <f>IF(M7101="","",VLOOKUP(M7101,'14'!D:D,1,0))</f>
        <v/>
      </c>
    </row>
    <row r="7102" spans="1:15" ht="12.75" customHeight="1" x14ac:dyDescent="0.2">
      <c r="A7102" s="36" t="str">
        <f>'0'!$A$4</f>
        <v>………………..</v>
      </c>
      <c r="B7102" s="37">
        <f>'0'!$A$2</f>
        <v>46112</v>
      </c>
      <c r="C7102" s="37" t="s">
        <v>1243</v>
      </c>
      <c r="D7102" s="119" t="str">
        <f>IF(G7102="","",VLOOKUP(G7102,номенклатури!R:T,2,0))</f>
        <v/>
      </c>
      <c r="E7102" s="333" t="str">
        <f>IF(G7102="","",VLOOKUP(G7102,номенклатури!R:T,3,0))</f>
        <v/>
      </c>
      <c r="F7102" s="159" t="str">
        <f>IF(G7102="","",IF(ISERROR(VLOOKUP(G7102,номенклатури!V:V,1,0)),E7102*H7102,E7102*I7102))</f>
        <v/>
      </c>
      <c r="G7102" s="14"/>
      <c r="H7102" s="15"/>
      <c r="I7102" s="15"/>
      <c r="J7102" s="15"/>
      <c r="K7102" s="15"/>
      <c r="L7102" s="217"/>
      <c r="M7102" s="22"/>
      <c r="N7102" s="119" t="str">
        <f>IF(G7102="","",VLOOKUP(G7102,номенклатури!R:U,4,0))</f>
        <v/>
      </c>
      <c r="O7102" s="119" t="str">
        <f>IF(M7102="","",VLOOKUP(M7102,'14'!D:D,1,0))</f>
        <v/>
      </c>
    </row>
    <row r="7103" spans="1:15" ht="12.75" customHeight="1" x14ac:dyDescent="0.2">
      <c r="A7103" s="36" t="str">
        <f>'0'!$A$4</f>
        <v>………………..</v>
      </c>
      <c r="B7103" s="37">
        <f>'0'!$A$2</f>
        <v>46112</v>
      </c>
      <c r="C7103" s="37" t="s">
        <v>1243</v>
      </c>
      <c r="D7103" s="119" t="str">
        <f>IF(G7103="","",VLOOKUP(G7103,номенклатури!R:T,2,0))</f>
        <v/>
      </c>
      <c r="E7103" s="333" t="str">
        <f>IF(G7103="","",VLOOKUP(G7103,номенклатури!R:T,3,0))</f>
        <v/>
      </c>
      <c r="F7103" s="159" t="str">
        <f>IF(G7103="","",IF(ISERROR(VLOOKUP(G7103,номенклатури!V:V,1,0)),E7103*H7103,E7103*I7103))</f>
        <v/>
      </c>
      <c r="G7103" s="14"/>
      <c r="H7103" s="15"/>
      <c r="I7103" s="15"/>
      <c r="J7103" s="15"/>
      <c r="K7103" s="15"/>
      <c r="L7103" s="217"/>
      <c r="M7103" s="22"/>
      <c r="N7103" s="119" t="str">
        <f>IF(G7103="","",VLOOKUP(G7103,номенклатури!R:U,4,0))</f>
        <v/>
      </c>
      <c r="O7103" s="119" t="str">
        <f>IF(M7103="","",VLOOKUP(M7103,'14'!D:D,1,0))</f>
        <v/>
      </c>
    </row>
    <row r="7104" spans="1:15" ht="12.75" customHeight="1" x14ac:dyDescent="0.2">
      <c r="A7104" s="36" t="str">
        <f>'0'!$A$4</f>
        <v>………………..</v>
      </c>
      <c r="B7104" s="37">
        <f>'0'!$A$2</f>
        <v>46112</v>
      </c>
      <c r="C7104" s="37" t="s">
        <v>1243</v>
      </c>
      <c r="D7104" s="119" t="str">
        <f>IF(G7104="","",VLOOKUP(G7104,номенклатури!R:T,2,0))</f>
        <v/>
      </c>
      <c r="E7104" s="333" t="str">
        <f>IF(G7104="","",VLOOKUP(G7104,номенклатури!R:T,3,0))</f>
        <v/>
      </c>
      <c r="F7104" s="159" t="str">
        <f>IF(G7104="","",IF(ISERROR(VLOOKUP(G7104,номенклатури!V:V,1,0)),E7104*H7104,E7104*I7104))</f>
        <v/>
      </c>
      <c r="G7104" s="14"/>
      <c r="H7104" s="15"/>
      <c r="I7104" s="15"/>
      <c r="J7104" s="15"/>
      <c r="K7104" s="15"/>
      <c r="L7104" s="217"/>
      <c r="M7104" s="22"/>
      <c r="N7104" s="119" t="str">
        <f>IF(G7104="","",VLOOKUP(G7104,номенклатури!R:U,4,0))</f>
        <v/>
      </c>
      <c r="O7104" s="119" t="str">
        <f>IF(M7104="","",VLOOKUP(M7104,'14'!D:D,1,0))</f>
        <v/>
      </c>
    </row>
    <row r="7105" spans="1:15" ht="12.75" customHeight="1" x14ac:dyDescent="0.2">
      <c r="A7105" s="36" t="str">
        <f>'0'!$A$4</f>
        <v>………………..</v>
      </c>
      <c r="B7105" s="37">
        <f>'0'!$A$2</f>
        <v>46112</v>
      </c>
      <c r="C7105" s="37" t="s">
        <v>1243</v>
      </c>
      <c r="D7105" s="119" t="str">
        <f>IF(G7105="","",VLOOKUP(G7105,номенклатури!R:T,2,0))</f>
        <v/>
      </c>
      <c r="E7105" s="333" t="str">
        <f>IF(G7105="","",VLOOKUP(G7105,номенклатури!R:T,3,0))</f>
        <v/>
      </c>
      <c r="F7105" s="159" t="str">
        <f>IF(G7105="","",IF(ISERROR(VLOOKUP(G7105,номенклатури!V:V,1,0)),E7105*H7105,E7105*I7105))</f>
        <v/>
      </c>
      <c r="G7105" s="14"/>
      <c r="H7105" s="15"/>
      <c r="I7105" s="15"/>
      <c r="J7105" s="15"/>
      <c r="K7105" s="15"/>
      <c r="L7105" s="217"/>
      <c r="M7105" s="22"/>
      <c r="N7105" s="119" t="str">
        <f>IF(G7105="","",VLOOKUP(G7105,номенклатури!R:U,4,0))</f>
        <v/>
      </c>
      <c r="O7105" s="119" t="str">
        <f>IF(M7105="","",VLOOKUP(M7105,'14'!D:D,1,0))</f>
        <v/>
      </c>
    </row>
    <row r="7106" spans="1:15" ht="12.75" customHeight="1" x14ac:dyDescent="0.2">
      <c r="A7106" s="36" t="str">
        <f>'0'!$A$4</f>
        <v>………………..</v>
      </c>
      <c r="B7106" s="37">
        <f>'0'!$A$2</f>
        <v>46112</v>
      </c>
      <c r="C7106" s="37" t="s">
        <v>1243</v>
      </c>
      <c r="D7106" s="119" t="str">
        <f>IF(G7106="","",VLOOKUP(G7106,номенклатури!R:T,2,0))</f>
        <v/>
      </c>
      <c r="E7106" s="333" t="str">
        <f>IF(G7106="","",VLOOKUP(G7106,номенклатури!R:T,3,0))</f>
        <v/>
      </c>
      <c r="F7106" s="159" t="str">
        <f>IF(G7106="","",IF(ISERROR(VLOOKUP(G7106,номенклатури!V:V,1,0)),E7106*H7106,E7106*I7106))</f>
        <v/>
      </c>
      <c r="G7106" s="14"/>
      <c r="H7106" s="15"/>
      <c r="I7106" s="15"/>
      <c r="J7106" s="15"/>
      <c r="K7106" s="15"/>
      <c r="L7106" s="217"/>
      <c r="M7106" s="22"/>
      <c r="N7106" s="119" t="str">
        <f>IF(G7106="","",VLOOKUP(G7106,номенклатури!R:U,4,0))</f>
        <v/>
      </c>
      <c r="O7106" s="119" t="str">
        <f>IF(M7106="","",VLOOKUP(M7106,'14'!D:D,1,0))</f>
        <v/>
      </c>
    </row>
    <row r="7107" spans="1:15" ht="12.75" customHeight="1" x14ac:dyDescent="0.2">
      <c r="A7107" s="36" t="str">
        <f>'0'!$A$4</f>
        <v>………………..</v>
      </c>
      <c r="B7107" s="37">
        <f>'0'!$A$2</f>
        <v>46112</v>
      </c>
      <c r="C7107" s="37" t="s">
        <v>1243</v>
      </c>
      <c r="D7107" s="119" t="str">
        <f>IF(G7107="","",VLOOKUP(G7107,номенклатури!R:T,2,0))</f>
        <v/>
      </c>
      <c r="E7107" s="333" t="str">
        <f>IF(G7107="","",VLOOKUP(G7107,номенклатури!R:T,3,0))</f>
        <v/>
      </c>
      <c r="F7107" s="159" t="str">
        <f>IF(G7107="","",IF(ISERROR(VLOOKUP(G7107,номенклатури!V:V,1,0)),E7107*H7107,E7107*I7107))</f>
        <v/>
      </c>
      <c r="G7107" s="14"/>
      <c r="H7107" s="15"/>
      <c r="I7107" s="15"/>
      <c r="J7107" s="15"/>
      <c r="K7107" s="15"/>
      <c r="L7107" s="217"/>
      <c r="M7107" s="22"/>
      <c r="N7107" s="119" t="str">
        <f>IF(G7107="","",VLOOKUP(G7107,номенклатури!R:U,4,0))</f>
        <v/>
      </c>
      <c r="O7107" s="119" t="str">
        <f>IF(M7107="","",VLOOKUP(M7107,'14'!D:D,1,0))</f>
        <v/>
      </c>
    </row>
    <row r="7108" spans="1:15" ht="12.75" customHeight="1" x14ac:dyDescent="0.2">
      <c r="A7108" s="36" t="str">
        <f>'0'!$A$4</f>
        <v>………………..</v>
      </c>
      <c r="B7108" s="37">
        <f>'0'!$A$2</f>
        <v>46112</v>
      </c>
      <c r="C7108" s="37" t="s">
        <v>1243</v>
      </c>
      <c r="D7108" s="119" t="str">
        <f>IF(G7108="","",VLOOKUP(G7108,номенклатури!R:T,2,0))</f>
        <v/>
      </c>
      <c r="E7108" s="333" t="str">
        <f>IF(G7108="","",VLOOKUP(G7108,номенклатури!R:T,3,0))</f>
        <v/>
      </c>
      <c r="F7108" s="159" t="str">
        <f>IF(G7108="","",IF(ISERROR(VLOOKUP(G7108,номенклатури!V:V,1,0)),E7108*H7108,E7108*I7108))</f>
        <v/>
      </c>
      <c r="G7108" s="14"/>
      <c r="H7108" s="15"/>
      <c r="I7108" s="15"/>
      <c r="J7108" s="15"/>
      <c r="K7108" s="15"/>
      <c r="L7108" s="217"/>
      <c r="M7108" s="22"/>
      <c r="N7108" s="119" t="str">
        <f>IF(G7108="","",VLOOKUP(G7108,номенклатури!R:U,4,0))</f>
        <v/>
      </c>
      <c r="O7108" s="119" t="str">
        <f>IF(M7108="","",VLOOKUP(M7108,'14'!D:D,1,0))</f>
        <v/>
      </c>
    </row>
    <row r="7109" spans="1:15" ht="12.75" customHeight="1" x14ac:dyDescent="0.2">
      <c r="A7109" s="36" t="str">
        <f>'0'!$A$4</f>
        <v>………………..</v>
      </c>
      <c r="B7109" s="37">
        <f>'0'!$A$2</f>
        <v>46112</v>
      </c>
      <c r="C7109" s="37" t="s">
        <v>1243</v>
      </c>
      <c r="D7109" s="119" t="str">
        <f>IF(G7109="","",VLOOKUP(G7109,номенклатури!R:T,2,0))</f>
        <v/>
      </c>
      <c r="E7109" s="333" t="str">
        <f>IF(G7109="","",VLOOKUP(G7109,номенклатури!R:T,3,0))</f>
        <v/>
      </c>
      <c r="F7109" s="159" t="str">
        <f>IF(G7109="","",IF(ISERROR(VLOOKUP(G7109,номенклатури!V:V,1,0)),E7109*H7109,E7109*I7109))</f>
        <v/>
      </c>
      <c r="G7109" s="14"/>
      <c r="H7109" s="15"/>
      <c r="I7109" s="15"/>
      <c r="J7109" s="15"/>
      <c r="K7109" s="15"/>
      <c r="L7109" s="217"/>
      <c r="M7109" s="22"/>
      <c r="N7109" s="119" t="str">
        <f>IF(G7109="","",VLOOKUP(G7109,номенклатури!R:U,4,0))</f>
        <v/>
      </c>
      <c r="O7109" s="119" t="str">
        <f>IF(M7109="","",VLOOKUP(M7109,'14'!D:D,1,0))</f>
        <v/>
      </c>
    </row>
    <row r="7110" spans="1:15" ht="12.75" customHeight="1" x14ac:dyDescent="0.2">
      <c r="A7110" s="36" t="str">
        <f>'0'!$A$4</f>
        <v>………………..</v>
      </c>
      <c r="B7110" s="37">
        <f>'0'!$A$2</f>
        <v>46112</v>
      </c>
      <c r="C7110" s="37" t="s">
        <v>1243</v>
      </c>
      <c r="D7110" s="119" t="str">
        <f>IF(G7110="","",VLOOKUP(G7110,номенклатури!R:T,2,0))</f>
        <v/>
      </c>
      <c r="E7110" s="333" t="str">
        <f>IF(G7110="","",VLOOKUP(G7110,номенклатури!R:T,3,0))</f>
        <v/>
      </c>
      <c r="F7110" s="159" t="str">
        <f>IF(G7110="","",IF(ISERROR(VLOOKUP(G7110,номенклатури!V:V,1,0)),E7110*H7110,E7110*I7110))</f>
        <v/>
      </c>
      <c r="G7110" s="14"/>
      <c r="H7110" s="15"/>
      <c r="I7110" s="15"/>
      <c r="J7110" s="15"/>
      <c r="K7110" s="15"/>
      <c r="L7110" s="217"/>
      <c r="M7110" s="22"/>
      <c r="N7110" s="119" t="str">
        <f>IF(G7110="","",VLOOKUP(G7110,номенклатури!R:U,4,0))</f>
        <v/>
      </c>
      <c r="O7110" s="119" t="str">
        <f>IF(M7110="","",VLOOKUP(M7110,'14'!D:D,1,0))</f>
        <v/>
      </c>
    </row>
    <row r="7111" spans="1:15" ht="12.75" customHeight="1" x14ac:dyDescent="0.2">
      <c r="A7111" s="36" t="str">
        <f>'0'!$A$4</f>
        <v>………………..</v>
      </c>
      <c r="B7111" s="37">
        <f>'0'!$A$2</f>
        <v>46112</v>
      </c>
      <c r="C7111" s="37" t="s">
        <v>1243</v>
      </c>
      <c r="D7111" s="119" t="str">
        <f>IF(G7111="","",VLOOKUP(G7111,номенклатури!R:T,2,0))</f>
        <v/>
      </c>
      <c r="E7111" s="333" t="str">
        <f>IF(G7111="","",VLOOKUP(G7111,номенклатури!R:T,3,0))</f>
        <v/>
      </c>
      <c r="F7111" s="159" t="str">
        <f>IF(G7111="","",IF(ISERROR(VLOOKUP(G7111,номенклатури!V:V,1,0)),E7111*H7111,E7111*I7111))</f>
        <v/>
      </c>
      <c r="G7111" s="14"/>
      <c r="H7111" s="15"/>
      <c r="I7111" s="15"/>
      <c r="J7111" s="15"/>
      <c r="K7111" s="15"/>
      <c r="L7111" s="217"/>
      <c r="M7111" s="22"/>
      <c r="N7111" s="119" t="str">
        <f>IF(G7111="","",VLOOKUP(G7111,номенклатури!R:U,4,0))</f>
        <v/>
      </c>
      <c r="O7111" s="119" t="str">
        <f>IF(M7111="","",VLOOKUP(M7111,'14'!D:D,1,0))</f>
        <v/>
      </c>
    </row>
    <row r="7112" spans="1:15" ht="12.75" customHeight="1" x14ac:dyDescent="0.2">
      <c r="A7112" s="36" t="str">
        <f>'0'!$A$4</f>
        <v>………………..</v>
      </c>
      <c r="B7112" s="37">
        <f>'0'!$A$2</f>
        <v>46112</v>
      </c>
      <c r="C7112" s="37" t="s">
        <v>1243</v>
      </c>
      <c r="D7112" s="119" t="str">
        <f>IF(G7112="","",VLOOKUP(G7112,номенклатури!R:T,2,0))</f>
        <v/>
      </c>
      <c r="E7112" s="333" t="str">
        <f>IF(G7112="","",VLOOKUP(G7112,номенклатури!R:T,3,0))</f>
        <v/>
      </c>
      <c r="F7112" s="159" t="str">
        <f>IF(G7112="","",IF(ISERROR(VLOOKUP(G7112,номенклатури!V:V,1,0)),E7112*H7112,E7112*I7112))</f>
        <v/>
      </c>
      <c r="G7112" s="14"/>
      <c r="H7112" s="15"/>
      <c r="I7112" s="15"/>
      <c r="J7112" s="15"/>
      <c r="K7112" s="15"/>
      <c r="L7112" s="217"/>
      <c r="M7112" s="22"/>
      <c r="N7112" s="119" t="str">
        <f>IF(G7112="","",VLOOKUP(G7112,номенклатури!R:U,4,0))</f>
        <v/>
      </c>
      <c r="O7112" s="119" t="str">
        <f>IF(M7112="","",VLOOKUP(M7112,'14'!D:D,1,0))</f>
        <v/>
      </c>
    </row>
    <row r="7113" spans="1:15" ht="12.75" customHeight="1" x14ac:dyDescent="0.2">
      <c r="A7113" s="36" t="str">
        <f>'0'!$A$4</f>
        <v>………………..</v>
      </c>
      <c r="B7113" s="37">
        <f>'0'!$A$2</f>
        <v>46112</v>
      </c>
      <c r="C7113" s="37" t="s">
        <v>1243</v>
      </c>
      <c r="D7113" s="119" t="str">
        <f>IF(G7113="","",VLOOKUP(G7113,номенклатури!R:T,2,0))</f>
        <v/>
      </c>
      <c r="E7113" s="333" t="str">
        <f>IF(G7113="","",VLOOKUP(G7113,номенклатури!R:T,3,0))</f>
        <v/>
      </c>
      <c r="F7113" s="159" t="str">
        <f>IF(G7113="","",IF(ISERROR(VLOOKUP(G7113,номенклатури!V:V,1,0)),E7113*H7113,E7113*I7113))</f>
        <v/>
      </c>
      <c r="G7113" s="14"/>
      <c r="H7113" s="15"/>
      <c r="I7113" s="15"/>
      <c r="J7113" s="15"/>
      <c r="K7113" s="15"/>
      <c r="L7113" s="217"/>
      <c r="M7113" s="22"/>
      <c r="N7113" s="119" t="str">
        <f>IF(G7113="","",VLOOKUP(G7113,номенклатури!R:U,4,0))</f>
        <v/>
      </c>
      <c r="O7113" s="119" t="str">
        <f>IF(M7113="","",VLOOKUP(M7113,'14'!D:D,1,0))</f>
        <v/>
      </c>
    </row>
    <row r="7114" spans="1:15" ht="12.75" customHeight="1" x14ac:dyDescent="0.2">
      <c r="A7114" s="36" t="str">
        <f>'0'!$A$4</f>
        <v>………………..</v>
      </c>
      <c r="B7114" s="37">
        <f>'0'!$A$2</f>
        <v>46112</v>
      </c>
      <c r="C7114" s="37" t="s">
        <v>1243</v>
      </c>
      <c r="D7114" s="119" t="str">
        <f>IF(G7114="","",VLOOKUP(G7114,номенклатури!R:T,2,0))</f>
        <v/>
      </c>
      <c r="E7114" s="333" t="str">
        <f>IF(G7114="","",VLOOKUP(G7114,номенклатури!R:T,3,0))</f>
        <v/>
      </c>
      <c r="F7114" s="159" t="str">
        <f>IF(G7114="","",IF(ISERROR(VLOOKUP(G7114,номенклатури!V:V,1,0)),E7114*H7114,E7114*I7114))</f>
        <v/>
      </c>
      <c r="G7114" s="14"/>
      <c r="H7114" s="15"/>
      <c r="I7114" s="15"/>
      <c r="J7114" s="15"/>
      <c r="K7114" s="15"/>
      <c r="L7114" s="217"/>
      <c r="M7114" s="22"/>
      <c r="N7114" s="119" t="str">
        <f>IF(G7114="","",VLOOKUP(G7114,номенклатури!R:U,4,0))</f>
        <v/>
      </c>
      <c r="O7114" s="119" t="str">
        <f>IF(M7114="","",VLOOKUP(M7114,'14'!D:D,1,0))</f>
        <v/>
      </c>
    </row>
    <row r="7115" spans="1:15" ht="12.75" customHeight="1" x14ac:dyDescent="0.2">
      <c r="A7115" s="36" t="str">
        <f>'0'!$A$4</f>
        <v>………………..</v>
      </c>
      <c r="B7115" s="37">
        <f>'0'!$A$2</f>
        <v>46112</v>
      </c>
      <c r="C7115" s="37" t="s">
        <v>1243</v>
      </c>
      <c r="D7115" s="119" t="str">
        <f>IF(G7115="","",VLOOKUP(G7115,номенклатури!R:T,2,0))</f>
        <v/>
      </c>
      <c r="E7115" s="333" t="str">
        <f>IF(G7115="","",VLOOKUP(G7115,номенклатури!R:T,3,0))</f>
        <v/>
      </c>
      <c r="F7115" s="159" t="str">
        <f>IF(G7115="","",IF(ISERROR(VLOOKUP(G7115,номенклатури!V:V,1,0)),E7115*H7115,E7115*I7115))</f>
        <v/>
      </c>
      <c r="G7115" s="14"/>
      <c r="H7115" s="15"/>
      <c r="I7115" s="15"/>
      <c r="J7115" s="15"/>
      <c r="K7115" s="15"/>
      <c r="L7115" s="217"/>
      <c r="M7115" s="22"/>
      <c r="N7115" s="119" t="str">
        <f>IF(G7115="","",VLOOKUP(G7115,номенклатури!R:U,4,0))</f>
        <v/>
      </c>
      <c r="O7115" s="119" t="str">
        <f>IF(M7115="","",VLOOKUP(M7115,'14'!D:D,1,0))</f>
        <v/>
      </c>
    </row>
    <row r="7116" spans="1:15" ht="12.75" customHeight="1" x14ac:dyDescent="0.2">
      <c r="A7116" s="36" t="str">
        <f>'0'!$A$4</f>
        <v>………………..</v>
      </c>
      <c r="B7116" s="37">
        <f>'0'!$A$2</f>
        <v>46112</v>
      </c>
      <c r="C7116" s="37" t="s">
        <v>1243</v>
      </c>
      <c r="D7116" s="119" t="str">
        <f>IF(G7116="","",VLOOKUP(G7116,номенклатури!R:T,2,0))</f>
        <v/>
      </c>
      <c r="E7116" s="333" t="str">
        <f>IF(G7116="","",VLOOKUP(G7116,номенклатури!R:T,3,0))</f>
        <v/>
      </c>
      <c r="F7116" s="159" t="str">
        <f>IF(G7116="","",IF(ISERROR(VLOOKUP(G7116,номенклатури!V:V,1,0)),E7116*H7116,E7116*I7116))</f>
        <v/>
      </c>
      <c r="G7116" s="14"/>
      <c r="H7116" s="15"/>
      <c r="I7116" s="15"/>
      <c r="J7116" s="15"/>
      <c r="K7116" s="15"/>
      <c r="L7116" s="217"/>
      <c r="M7116" s="22"/>
      <c r="N7116" s="119" t="str">
        <f>IF(G7116="","",VLOOKUP(G7116,номенклатури!R:U,4,0))</f>
        <v/>
      </c>
      <c r="O7116" s="119" t="str">
        <f>IF(M7116="","",VLOOKUP(M7116,'14'!D:D,1,0))</f>
        <v/>
      </c>
    </row>
    <row r="7117" spans="1:15" ht="12.75" customHeight="1" x14ac:dyDescent="0.2">
      <c r="A7117" s="36" t="str">
        <f>'0'!$A$4</f>
        <v>………………..</v>
      </c>
      <c r="B7117" s="37">
        <f>'0'!$A$2</f>
        <v>46112</v>
      </c>
      <c r="C7117" s="37" t="s">
        <v>1243</v>
      </c>
      <c r="D7117" s="119" t="str">
        <f>IF(G7117="","",VLOOKUP(G7117,номенклатури!R:T,2,0))</f>
        <v/>
      </c>
      <c r="E7117" s="333" t="str">
        <f>IF(G7117="","",VLOOKUP(G7117,номенклатури!R:T,3,0))</f>
        <v/>
      </c>
      <c r="F7117" s="159" t="str">
        <f>IF(G7117="","",IF(ISERROR(VLOOKUP(G7117,номенклатури!V:V,1,0)),E7117*H7117,E7117*I7117))</f>
        <v/>
      </c>
      <c r="G7117" s="14"/>
      <c r="H7117" s="15"/>
      <c r="I7117" s="15"/>
      <c r="J7117" s="15"/>
      <c r="K7117" s="15"/>
      <c r="L7117" s="217"/>
      <c r="M7117" s="22"/>
      <c r="N7117" s="119" t="str">
        <f>IF(G7117="","",VLOOKUP(G7117,номенклатури!R:U,4,0))</f>
        <v/>
      </c>
      <c r="O7117" s="119" t="str">
        <f>IF(M7117="","",VLOOKUP(M7117,'14'!D:D,1,0))</f>
        <v/>
      </c>
    </row>
    <row r="7118" spans="1:15" ht="12.75" customHeight="1" x14ac:dyDescent="0.2">
      <c r="A7118" s="36" t="str">
        <f>'0'!$A$4</f>
        <v>………………..</v>
      </c>
      <c r="B7118" s="37">
        <f>'0'!$A$2</f>
        <v>46112</v>
      </c>
      <c r="C7118" s="37" t="s">
        <v>1243</v>
      </c>
      <c r="D7118" s="119" t="str">
        <f>IF(G7118="","",VLOOKUP(G7118,номенклатури!R:T,2,0))</f>
        <v/>
      </c>
      <c r="E7118" s="333" t="str">
        <f>IF(G7118="","",VLOOKUP(G7118,номенклатури!R:T,3,0))</f>
        <v/>
      </c>
      <c r="F7118" s="159" t="str">
        <f>IF(G7118="","",IF(ISERROR(VLOOKUP(G7118,номенклатури!V:V,1,0)),E7118*H7118,E7118*I7118))</f>
        <v/>
      </c>
      <c r="G7118" s="14"/>
      <c r="H7118" s="15"/>
      <c r="I7118" s="15"/>
      <c r="J7118" s="15"/>
      <c r="K7118" s="15"/>
      <c r="L7118" s="217"/>
      <c r="M7118" s="22"/>
      <c r="N7118" s="119" t="str">
        <f>IF(G7118="","",VLOOKUP(G7118,номенклатури!R:U,4,0))</f>
        <v/>
      </c>
      <c r="O7118" s="119" t="str">
        <f>IF(M7118="","",VLOOKUP(M7118,'14'!D:D,1,0))</f>
        <v/>
      </c>
    </row>
    <row r="7119" spans="1:15" ht="12.75" customHeight="1" x14ac:dyDescent="0.2">
      <c r="A7119" s="36" t="str">
        <f>'0'!$A$4</f>
        <v>………………..</v>
      </c>
      <c r="B7119" s="37">
        <f>'0'!$A$2</f>
        <v>46112</v>
      </c>
      <c r="C7119" s="37" t="s">
        <v>1243</v>
      </c>
      <c r="D7119" s="119" t="str">
        <f>IF(G7119="","",VLOOKUP(G7119,номенклатури!R:T,2,0))</f>
        <v/>
      </c>
      <c r="E7119" s="333" t="str">
        <f>IF(G7119="","",VLOOKUP(G7119,номенклатури!R:T,3,0))</f>
        <v/>
      </c>
      <c r="F7119" s="159" t="str">
        <f>IF(G7119="","",IF(ISERROR(VLOOKUP(G7119,номенклатури!V:V,1,0)),E7119*H7119,E7119*I7119))</f>
        <v/>
      </c>
      <c r="G7119" s="14"/>
      <c r="H7119" s="15"/>
      <c r="I7119" s="15"/>
      <c r="J7119" s="15"/>
      <c r="K7119" s="15"/>
      <c r="L7119" s="217"/>
      <c r="M7119" s="22"/>
      <c r="N7119" s="119" t="str">
        <f>IF(G7119="","",VLOOKUP(G7119,номенклатури!R:U,4,0))</f>
        <v/>
      </c>
      <c r="O7119" s="119" t="str">
        <f>IF(M7119="","",VLOOKUP(M7119,'14'!D:D,1,0))</f>
        <v/>
      </c>
    </row>
    <row r="7120" spans="1:15" ht="12.75" customHeight="1" x14ac:dyDescent="0.2">
      <c r="A7120" s="36" t="str">
        <f>'0'!$A$4</f>
        <v>………………..</v>
      </c>
      <c r="B7120" s="37">
        <f>'0'!$A$2</f>
        <v>46112</v>
      </c>
      <c r="C7120" s="37" t="s">
        <v>1243</v>
      </c>
      <c r="D7120" s="119" t="str">
        <f>IF(G7120="","",VLOOKUP(G7120,номенклатури!R:T,2,0))</f>
        <v/>
      </c>
      <c r="E7120" s="333" t="str">
        <f>IF(G7120="","",VLOOKUP(G7120,номенклатури!R:T,3,0))</f>
        <v/>
      </c>
      <c r="F7120" s="159" t="str">
        <f>IF(G7120="","",IF(ISERROR(VLOOKUP(G7120,номенклатури!V:V,1,0)),E7120*H7120,E7120*I7120))</f>
        <v/>
      </c>
      <c r="G7120" s="14"/>
      <c r="H7120" s="15"/>
      <c r="I7120" s="15"/>
      <c r="J7120" s="15"/>
      <c r="K7120" s="15"/>
      <c r="L7120" s="217"/>
      <c r="M7120" s="22"/>
      <c r="N7120" s="119" t="str">
        <f>IF(G7120="","",VLOOKUP(G7120,номенклатури!R:U,4,0))</f>
        <v/>
      </c>
      <c r="O7120" s="119" t="str">
        <f>IF(M7120="","",VLOOKUP(M7120,'14'!D:D,1,0))</f>
        <v/>
      </c>
    </row>
    <row r="7121" spans="1:15" ht="12.75" customHeight="1" x14ac:dyDescent="0.2">
      <c r="A7121" s="36" t="str">
        <f>'0'!$A$4</f>
        <v>………………..</v>
      </c>
      <c r="B7121" s="37">
        <f>'0'!$A$2</f>
        <v>46112</v>
      </c>
      <c r="C7121" s="37" t="s">
        <v>1243</v>
      </c>
      <c r="D7121" s="119" t="str">
        <f>IF(G7121="","",VLOOKUP(G7121,номенклатури!R:T,2,0))</f>
        <v/>
      </c>
      <c r="E7121" s="333" t="str">
        <f>IF(G7121="","",VLOOKUP(G7121,номенклатури!R:T,3,0))</f>
        <v/>
      </c>
      <c r="F7121" s="159" t="str">
        <f>IF(G7121="","",IF(ISERROR(VLOOKUP(G7121,номенклатури!V:V,1,0)),E7121*H7121,E7121*I7121))</f>
        <v/>
      </c>
      <c r="G7121" s="14"/>
      <c r="H7121" s="15"/>
      <c r="I7121" s="15"/>
      <c r="J7121" s="15"/>
      <c r="K7121" s="15"/>
      <c r="L7121" s="217"/>
      <c r="M7121" s="22"/>
      <c r="N7121" s="119" t="str">
        <f>IF(G7121="","",VLOOKUP(G7121,номенклатури!R:U,4,0))</f>
        <v/>
      </c>
      <c r="O7121" s="119" t="str">
        <f>IF(M7121="","",VLOOKUP(M7121,'14'!D:D,1,0))</f>
        <v/>
      </c>
    </row>
    <row r="7122" spans="1:15" ht="12.75" customHeight="1" x14ac:dyDescent="0.2">
      <c r="A7122" s="36" t="str">
        <f>'0'!$A$4</f>
        <v>………………..</v>
      </c>
      <c r="B7122" s="37">
        <f>'0'!$A$2</f>
        <v>46112</v>
      </c>
      <c r="C7122" s="37" t="s">
        <v>1243</v>
      </c>
      <c r="D7122" s="119" t="str">
        <f>IF(G7122="","",VLOOKUP(G7122,номенклатури!R:T,2,0))</f>
        <v/>
      </c>
      <c r="E7122" s="333" t="str">
        <f>IF(G7122="","",VLOOKUP(G7122,номенклатури!R:T,3,0))</f>
        <v/>
      </c>
      <c r="F7122" s="159" t="str">
        <f>IF(G7122="","",IF(ISERROR(VLOOKUP(G7122,номенклатури!V:V,1,0)),E7122*H7122,E7122*I7122))</f>
        <v/>
      </c>
      <c r="G7122" s="14"/>
      <c r="H7122" s="15"/>
      <c r="I7122" s="15"/>
      <c r="J7122" s="15"/>
      <c r="K7122" s="15"/>
      <c r="L7122" s="217"/>
      <c r="M7122" s="22"/>
      <c r="N7122" s="119" t="str">
        <f>IF(G7122="","",VLOOKUP(G7122,номенклатури!R:U,4,0))</f>
        <v/>
      </c>
      <c r="O7122" s="119" t="str">
        <f>IF(M7122="","",VLOOKUP(M7122,'14'!D:D,1,0))</f>
        <v/>
      </c>
    </row>
    <row r="7123" spans="1:15" ht="12.75" customHeight="1" x14ac:dyDescent="0.2">
      <c r="A7123" s="36" t="str">
        <f>'0'!$A$4</f>
        <v>………………..</v>
      </c>
      <c r="B7123" s="37">
        <f>'0'!$A$2</f>
        <v>46112</v>
      </c>
      <c r="C7123" s="37" t="s">
        <v>1243</v>
      </c>
      <c r="D7123" s="119" t="str">
        <f>IF(G7123="","",VLOOKUP(G7123,номенклатури!R:T,2,0))</f>
        <v/>
      </c>
      <c r="E7123" s="333" t="str">
        <f>IF(G7123="","",VLOOKUP(G7123,номенклатури!R:T,3,0))</f>
        <v/>
      </c>
      <c r="F7123" s="159" t="str">
        <f>IF(G7123="","",IF(ISERROR(VLOOKUP(G7123,номенклатури!V:V,1,0)),E7123*H7123,E7123*I7123))</f>
        <v/>
      </c>
      <c r="G7123" s="14"/>
      <c r="H7123" s="15"/>
      <c r="I7123" s="15"/>
      <c r="J7123" s="15"/>
      <c r="K7123" s="15"/>
      <c r="L7123" s="217"/>
      <c r="M7123" s="22"/>
      <c r="N7123" s="119" t="str">
        <f>IF(G7123="","",VLOOKUP(G7123,номенклатури!R:U,4,0))</f>
        <v/>
      </c>
      <c r="O7123" s="119" t="str">
        <f>IF(M7123="","",VLOOKUP(M7123,'14'!D:D,1,0))</f>
        <v/>
      </c>
    </row>
    <row r="7124" spans="1:15" ht="12.75" customHeight="1" x14ac:dyDescent="0.2">
      <c r="A7124" s="36" t="str">
        <f>'0'!$A$4</f>
        <v>………………..</v>
      </c>
      <c r="B7124" s="37">
        <f>'0'!$A$2</f>
        <v>46112</v>
      </c>
      <c r="C7124" s="37" t="s">
        <v>1243</v>
      </c>
      <c r="D7124" s="119" t="str">
        <f>IF(G7124="","",VLOOKUP(G7124,номенклатури!R:T,2,0))</f>
        <v/>
      </c>
      <c r="E7124" s="333" t="str">
        <f>IF(G7124="","",VLOOKUP(G7124,номенклатури!R:T,3,0))</f>
        <v/>
      </c>
      <c r="F7124" s="159" t="str">
        <f>IF(G7124="","",IF(ISERROR(VLOOKUP(G7124,номенклатури!V:V,1,0)),E7124*H7124,E7124*I7124))</f>
        <v/>
      </c>
      <c r="G7124" s="14"/>
      <c r="H7124" s="15"/>
      <c r="I7124" s="15"/>
      <c r="J7124" s="15"/>
      <c r="K7124" s="15"/>
      <c r="L7124" s="217"/>
      <c r="M7124" s="22"/>
      <c r="N7124" s="119" t="str">
        <f>IF(G7124="","",VLOOKUP(G7124,номенклатури!R:U,4,0))</f>
        <v/>
      </c>
      <c r="O7124" s="119" t="str">
        <f>IF(M7124="","",VLOOKUP(M7124,'14'!D:D,1,0))</f>
        <v/>
      </c>
    </row>
    <row r="7125" spans="1:15" ht="12.75" customHeight="1" x14ac:dyDescent="0.2">
      <c r="A7125" s="36" t="str">
        <f>'0'!$A$4</f>
        <v>………………..</v>
      </c>
      <c r="B7125" s="37">
        <f>'0'!$A$2</f>
        <v>46112</v>
      </c>
      <c r="C7125" s="37" t="s">
        <v>1243</v>
      </c>
      <c r="D7125" s="119" t="str">
        <f>IF(G7125="","",VLOOKUP(G7125,номенклатури!R:T,2,0))</f>
        <v/>
      </c>
      <c r="E7125" s="333" t="str">
        <f>IF(G7125="","",VLOOKUP(G7125,номенклатури!R:T,3,0))</f>
        <v/>
      </c>
      <c r="F7125" s="159" t="str">
        <f>IF(G7125="","",IF(ISERROR(VLOOKUP(G7125,номенклатури!V:V,1,0)),E7125*H7125,E7125*I7125))</f>
        <v/>
      </c>
      <c r="G7125" s="14"/>
      <c r="H7125" s="15"/>
      <c r="I7125" s="15"/>
      <c r="J7125" s="15"/>
      <c r="K7125" s="15"/>
      <c r="L7125" s="217"/>
      <c r="M7125" s="22"/>
      <c r="N7125" s="119" t="str">
        <f>IF(G7125="","",VLOOKUP(G7125,номенклатури!R:U,4,0))</f>
        <v/>
      </c>
      <c r="O7125" s="119" t="str">
        <f>IF(M7125="","",VLOOKUP(M7125,'14'!D:D,1,0))</f>
        <v/>
      </c>
    </row>
    <row r="7126" spans="1:15" ht="12.75" customHeight="1" x14ac:dyDescent="0.2">
      <c r="A7126" s="36" t="str">
        <f>'0'!$A$4</f>
        <v>………………..</v>
      </c>
      <c r="B7126" s="37">
        <f>'0'!$A$2</f>
        <v>46112</v>
      </c>
      <c r="C7126" s="37" t="s">
        <v>1243</v>
      </c>
      <c r="D7126" s="119" t="str">
        <f>IF(G7126="","",VLOOKUP(G7126,номенклатури!R:T,2,0))</f>
        <v/>
      </c>
      <c r="E7126" s="333" t="str">
        <f>IF(G7126="","",VLOOKUP(G7126,номенклатури!R:T,3,0))</f>
        <v/>
      </c>
      <c r="F7126" s="159" t="str">
        <f>IF(G7126="","",IF(ISERROR(VLOOKUP(G7126,номенклатури!V:V,1,0)),E7126*H7126,E7126*I7126))</f>
        <v/>
      </c>
      <c r="G7126" s="14"/>
      <c r="H7126" s="15"/>
      <c r="I7126" s="15"/>
      <c r="J7126" s="15"/>
      <c r="K7126" s="15"/>
      <c r="L7126" s="217"/>
      <c r="M7126" s="22"/>
      <c r="N7126" s="119" t="str">
        <f>IF(G7126="","",VLOOKUP(G7126,номенклатури!R:U,4,0))</f>
        <v/>
      </c>
      <c r="O7126" s="119" t="str">
        <f>IF(M7126="","",VLOOKUP(M7126,'14'!D:D,1,0))</f>
        <v/>
      </c>
    </row>
    <row r="7127" spans="1:15" ht="12.75" customHeight="1" x14ac:dyDescent="0.2">
      <c r="A7127" s="36" t="str">
        <f>'0'!$A$4</f>
        <v>………………..</v>
      </c>
      <c r="B7127" s="37">
        <f>'0'!$A$2</f>
        <v>46112</v>
      </c>
      <c r="C7127" s="37" t="s">
        <v>1243</v>
      </c>
      <c r="D7127" s="119" t="str">
        <f>IF(G7127="","",VLOOKUP(G7127,номенклатури!R:T,2,0))</f>
        <v/>
      </c>
      <c r="E7127" s="333" t="str">
        <f>IF(G7127="","",VLOOKUP(G7127,номенклатури!R:T,3,0))</f>
        <v/>
      </c>
      <c r="F7127" s="159" t="str">
        <f>IF(G7127="","",IF(ISERROR(VLOOKUP(G7127,номенклатури!V:V,1,0)),E7127*H7127,E7127*I7127))</f>
        <v/>
      </c>
      <c r="G7127" s="14"/>
      <c r="H7127" s="15"/>
      <c r="I7127" s="15"/>
      <c r="J7127" s="15"/>
      <c r="K7127" s="15"/>
      <c r="L7127" s="217"/>
      <c r="M7127" s="22"/>
      <c r="N7127" s="119" t="str">
        <f>IF(G7127="","",VLOOKUP(G7127,номенклатури!R:U,4,0))</f>
        <v/>
      </c>
      <c r="O7127" s="119" t="str">
        <f>IF(M7127="","",VLOOKUP(M7127,'14'!D:D,1,0))</f>
        <v/>
      </c>
    </row>
    <row r="7128" spans="1:15" ht="12.75" customHeight="1" x14ac:dyDescent="0.2">
      <c r="A7128" s="36" t="str">
        <f>'0'!$A$4</f>
        <v>………………..</v>
      </c>
      <c r="B7128" s="37">
        <f>'0'!$A$2</f>
        <v>46112</v>
      </c>
      <c r="C7128" s="37" t="s">
        <v>1243</v>
      </c>
      <c r="D7128" s="119" t="str">
        <f>IF(G7128="","",VLOOKUP(G7128,номенклатури!R:T,2,0))</f>
        <v/>
      </c>
      <c r="E7128" s="333" t="str">
        <f>IF(G7128="","",VLOOKUP(G7128,номенклатури!R:T,3,0))</f>
        <v/>
      </c>
      <c r="F7128" s="159" t="str">
        <f>IF(G7128="","",IF(ISERROR(VLOOKUP(G7128,номенклатури!V:V,1,0)),E7128*H7128,E7128*I7128))</f>
        <v/>
      </c>
      <c r="G7128" s="14"/>
      <c r="H7128" s="15"/>
      <c r="I7128" s="15"/>
      <c r="J7128" s="15"/>
      <c r="K7128" s="15"/>
      <c r="L7128" s="217"/>
      <c r="M7128" s="22"/>
      <c r="N7128" s="119" t="str">
        <f>IF(G7128="","",VLOOKUP(G7128,номенклатури!R:U,4,0))</f>
        <v/>
      </c>
      <c r="O7128" s="119" t="str">
        <f>IF(M7128="","",VLOOKUP(M7128,'14'!D:D,1,0))</f>
        <v/>
      </c>
    </row>
    <row r="7129" spans="1:15" ht="12.75" customHeight="1" x14ac:dyDescent="0.2">
      <c r="A7129" s="36" t="str">
        <f>'0'!$A$4</f>
        <v>………………..</v>
      </c>
      <c r="B7129" s="37">
        <f>'0'!$A$2</f>
        <v>46112</v>
      </c>
      <c r="C7129" s="37" t="s">
        <v>1243</v>
      </c>
      <c r="D7129" s="119" t="str">
        <f>IF(G7129="","",VLOOKUP(G7129,номенклатури!R:T,2,0))</f>
        <v/>
      </c>
      <c r="E7129" s="333" t="str">
        <f>IF(G7129="","",VLOOKUP(G7129,номенклатури!R:T,3,0))</f>
        <v/>
      </c>
      <c r="F7129" s="159" t="str">
        <f>IF(G7129="","",IF(ISERROR(VLOOKUP(G7129,номенклатури!V:V,1,0)),E7129*H7129,E7129*I7129))</f>
        <v/>
      </c>
      <c r="G7129" s="14"/>
      <c r="H7129" s="15"/>
      <c r="I7129" s="15"/>
      <c r="J7129" s="15"/>
      <c r="K7129" s="15"/>
      <c r="L7129" s="217"/>
      <c r="M7129" s="22"/>
      <c r="N7129" s="119" t="str">
        <f>IF(G7129="","",VLOOKUP(G7129,номенклатури!R:U,4,0))</f>
        <v/>
      </c>
      <c r="O7129" s="119" t="str">
        <f>IF(M7129="","",VLOOKUP(M7129,'14'!D:D,1,0))</f>
        <v/>
      </c>
    </row>
    <row r="7130" spans="1:15" ht="12.75" customHeight="1" x14ac:dyDescent="0.2">
      <c r="A7130" s="36" t="str">
        <f>'0'!$A$4</f>
        <v>………………..</v>
      </c>
      <c r="B7130" s="37">
        <f>'0'!$A$2</f>
        <v>46112</v>
      </c>
      <c r="C7130" s="37" t="s">
        <v>1243</v>
      </c>
      <c r="D7130" s="119" t="str">
        <f>IF(G7130="","",VLOOKUP(G7130,номенклатури!R:T,2,0))</f>
        <v/>
      </c>
      <c r="E7130" s="333" t="str">
        <f>IF(G7130="","",VLOOKUP(G7130,номенклатури!R:T,3,0))</f>
        <v/>
      </c>
      <c r="F7130" s="159" t="str">
        <f>IF(G7130="","",IF(ISERROR(VLOOKUP(G7130,номенклатури!V:V,1,0)),E7130*H7130,E7130*I7130))</f>
        <v/>
      </c>
      <c r="G7130" s="14"/>
      <c r="H7130" s="15"/>
      <c r="I7130" s="15"/>
      <c r="J7130" s="15"/>
      <c r="K7130" s="15"/>
      <c r="L7130" s="217"/>
      <c r="M7130" s="22"/>
      <c r="N7130" s="119" t="str">
        <f>IF(G7130="","",VLOOKUP(G7130,номенклатури!R:U,4,0))</f>
        <v/>
      </c>
      <c r="O7130" s="119" t="str">
        <f>IF(M7130="","",VLOOKUP(M7130,'14'!D:D,1,0))</f>
        <v/>
      </c>
    </row>
    <row r="7131" spans="1:15" ht="12.75" customHeight="1" x14ac:dyDescent="0.2">
      <c r="A7131" s="36" t="str">
        <f>'0'!$A$4</f>
        <v>………………..</v>
      </c>
      <c r="B7131" s="37">
        <f>'0'!$A$2</f>
        <v>46112</v>
      </c>
      <c r="C7131" s="37" t="s">
        <v>1243</v>
      </c>
      <c r="D7131" s="119" t="str">
        <f>IF(G7131="","",VLOOKUP(G7131,номенклатури!R:T,2,0))</f>
        <v/>
      </c>
      <c r="E7131" s="333" t="str">
        <f>IF(G7131="","",VLOOKUP(G7131,номенклатури!R:T,3,0))</f>
        <v/>
      </c>
      <c r="F7131" s="159" t="str">
        <f>IF(G7131="","",IF(ISERROR(VLOOKUP(G7131,номенклатури!V:V,1,0)),E7131*H7131,E7131*I7131))</f>
        <v/>
      </c>
      <c r="G7131" s="14"/>
      <c r="H7131" s="15"/>
      <c r="I7131" s="15"/>
      <c r="J7131" s="15"/>
      <c r="K7131" s="15"/>
      <c r="L7131" s="217"/>
      <c r="M7131" s="22"/>
      <c r="N7131" s="119" t="str">
        <f>IF(G7131="","",VLOOKUP(G7131,номенклатури!R:U,4,0))</f>
        <v/>
      </c>
      <c r="O7131" s="119" t="str">
        <f>IF(M7131="","",VLOOKUP(M7131,'14'!D:D,1,0))</f>
        <v/>
      </c>
    </row>
    <row r="7132" spans="1:15" ht="12.75" customHeight="1" x14ac:dyDescent="0.2">
      <c r="A7132" s="36" t="str">
        <f>'0'!$A$4</f>
        <v>………………..</v>
      </c>
      <c r="B7132" s="37">
        <f>'0'!$A$2</f>
        <v>46112</v>
      </c>
      <c r="C7132" s="37" t="s">
        <v>1243</v>
      </c>
      <c r="D7132" s="119" t="str">
        <f>IF(G7132="","",VLOOKUP(G7132,номенклатури!R:T,2,0))</f>
        <v/>
      </c>
      <c r="E7132" s="333" t="str">
        <f>IF(G7132="","",VLOOKUP(G7132,номенклатури!R:T,3,0))</f>
        <v/>
      </c>
      <c r="F7132" s="159" t="str">
        <f>IF(G7132="","",IF(ISERROR(VLOOKUP(G7132,номенклатури!V:V,1,0)),E7132*H7132,E7132*I7132))</f>
        <v/>
      </c>
      <c r="G7132" s="14"/>
      <c r="H7132" s="15"/>
      <c r="I7132" s="15"/>
      <c r="J7132" s="15"/>
      <c r="K7132" s="15"/>
      <c r="L7132" s="217"/>
      <c r="M7132" s="22"/>
      <c r="N7132" s="119" t="str">
        <f>IF(G7132="","",VLOOKUP(G7132,номенклатури!R:U,4,0))</f>
        <v/>
      </c>
      <c r="O7132" s="119" t="str">
        <f>IF(M7132="","",VLOOKUP(M7132,'14'!D:D,1,0))</f>
        <v/>
      </c>
    </row>
    <row r="7133" spans="1:15" ht="12.75" customHeight="1" x14ac:dyDescent="0.2">
      <c r="A7133" s="36" t="str">
        <f>'0'!$A$4</f>
        <v>………………..</v>
      </c>
      <c r="B7133" s="37">
        <f>'0'!$A$2</f>
        <v>46112</v>
      </c>
      <c r="C7133" s="37" t="s">
        <v>1243</v>
      </c>
      <c r="D7133" s="119" t="str">
        <f>IF(G7133="","",VLOOKUP(G7133,номенклатури!R:T,2,0))</f>
        <v/>
      </c>
      <c r="E7133" s="333" t="str">
        <f>IF(G7133="","",VLOOKUP(G7133,номенклатури!R:T,3,0))</f>
        <v/>
      </c>
      <c r="F7133" s="159" t="str">
        <f>IF(G7133="","",IF(ISERROR(VLOOKUP(G7133,номенклатури!V:V,1,0)),E7133*H7133,E7133*I7133))</f>
        <v/>
      </c>
      <c r="G7133" s="14"/>
      <c r="H7133" s="15"/>
      <c r="I7133" s="15"/>
      <c r="J7133" s="15"/>
      <c r="K7133" s="15"/>
      <c r="L7133" s="217"/>
      <c r="M7133" s="22"/>
      <c r="N7133" s="119" t="str">
        <f>IF(G7133="","",VLOOKUP(G7133,номенклатури!R:U,4,0))</f>
        <v/>
      </c>
      <c r="O7133" s="119" t="str">
        <f>IF(M7133="","",VLOOKUP(M7133,'14'!D:D,1,0))</f>
        <v/>
      </c>
    </row>
    <row r="7134" spans="1:15" ht="12.75" customHeight="1" x14ac:dyDescent="0.2">
      <c r="A7134" s="36" t="str">
        <f>'0'!$A$4</f>
        <v>………………..</v>
      </c>
      <c r="B7134" s="37">
        <f>'0'!$A$2</f>
        <v>46112</v>
      </c>
      <c r="C7134" s="37" t="s">
        <v>1243</v>
      </c>
      <c r="D7134" s="119" t="str">
        <f>IF(G7134="","",VLOOKUP(G7134,номенклатури!R:T,2,0))</f>
        <v/>
      </c>
      <c r="E7134" s="333" t="str">
        <f>IF(G7134="","",VLOOKUP(G7134,номенклатури!R:T,3,0))</f>
        <v/>
      </c>
      <c r="F7134" s="159" t="str">
        <f>IF(G7134="","",IF(ISERROR(VLOOKUP(G7134,номенклатури!V:V,1,0)),E7134*H7134,E7134*I7134))</f>
        <v/>
      </c>
      <c r="G7134" s="14"/>
      <c r="H7134" s="15"/>
      <c r="I7134" s="15"/>
      <c r="J7134" s="15"/>
      <c r="K7134" s="15"/>
      <c r="L7134" s="217"/>
      <c r="M7134" s="22"/>
      <c r="N7134" s="119" t="str">
        <f>IF(G7134="","",VLOOKUP(G7134,номенклатури!R:U,4,0))</f>
        <v/>
      </c>
      <c r="O7134" s="119" t="str">
        <f>IF(M7134="","",VLOOKUP(M7134,'14'!D:D,1,0))</f>
        <v/>
      </c>
    </row>
    <row r="7135" spans="1:15" ht="12.75" customHeight="1" x14ac:dyDescent="0.2">
      <c r="A7135" s="36" t="str">
        <f>'0'!$A$4</f>
        <v>………………..</v>
      </c>
      <c r="B7135" s="37">
        <f>'0'!$A$2</f>
        <v>46112</v>
      </c>
      <c r="C7135" s="37" t="s">
        <v>1243</v>
      </c>
      <c r="D7135" s="119" t="str">
        <f>IF(G7135="","",VLOOKUP(G7135,номенклатури!R:T,2,0))</f>
        <v/>
      </c>
      <c r="E7135" s="333" t="str">
        <f>IF(G7135="","",VLOOKUP(G7135,номенклатури!R:T,3,0))</f>
        <v/>
      </c>
      <c r="F7135" s="159" t="str">
        <f>IF(G7135="","",IF(ISERROR(VLOOKUP(G7135,номенклатури!V:V,1,0)),E7135*H7135,E7135*I7135))</f>
        <v/>
      </c>
      <c r="G7135" s="14"/>
      <c r="H7135" s="15"/>
      <c r="I7135" s="15"/>
      <c r="J7135" s="15"/>
      <c r="K7135" s="15"/>
      <c r="L7135" s="217"/>
      <c r="M7135" s="22"/>
      <c r="N7135" s="119" t="str">
        <f>IF(G7135="","",VLOOKUP(G7135,номенклатури!R:U,4,0))</f>
        <v/>
      </c>
      <c r="O7135" s="119" t="str">
        <f>IF(M7135="","",VLOOKUP(M7135,'14'!D:D,1,0))</f>
        <v/>
      </c>
    </row>
    <row r="7136" spans="1:15" ht="12.75" customHeight="1" x14ac:dyDescent="0.2">
      <c r="A7136" s="36" t="str">
        <f>'0'!$A$4</f>
        <v>………………..</v>
      </c>
      <c r="B7136" s="37">
        <f>'0'!$A$2</f>
        <v>46112</v>
      </c>
      <c r="C7136" s="37" t="s">
        <v>1243</v>
      </c>
      <c r="D7136" s="119" t="str">
        <f>IF(G7136="","",VLOOKUP(G7136,номенклатури!R:T,2,0))</f>
        <v/>
      </c>
      <c r="E7136" s="333" t="str">
        <f>IF(G7136="","",VLOOKUP(G7136,номенклатури!R:T,3,0))</f>
        <v/>
      </c>
      <c r="F7136" s="159" t="str">
        <f>IF(G7136="","",IF(ISERROR(VLOOKUP(G7136,номенклатури!V:V,1,0)),E7136*H7136,E7136*I7136))</f>
        <v/>
      </c>
      <c r="G7136" s="14"/>
      <c r="H7136" s="15"/>
      <c r="I7136" s="15"/>
      <c r="J7136" s="15"/>
      <c r="K7136" s="15"/>
      <c r="L7136" s="217"/>
      <c r="M7136" s="22"/>
      <c r="N7136" s="119" t="str">
        <f>IF(G7136="","",VLOOKUP(G7136,номенклатури!R:U,4,0))</f>
        <v/>
      </c>
      <c r="O7136" s="119" t="str">
        <f>IF(M7136="","",VLOOKUP(M7136,'14'!D:D,1,0))</f>
        <v/>
      </c>
    </row>
    <row r="7137" spans="1:15" ht="12.75" customHeight="1" x14ac:dyDescent="0.2">
      <c r="A7137" s="36" t="str">
        <f>'0'!$A$4</f>
        <v>………………..</v>
      </c>
      <c r="B7137" s="37">
        <f>'0'!$A$2</f>
        <v>46112</v>
      </c>
      <c r="C7137" s="37" t="s">
        <v>1243</v>
      </c>
      <c r="D7137" s="119" t="str">
        <f>IF(G7137="","",VLOOKUP(G7137,номенклатури!R:T,2,0))</f>
        <v/>
      </c>
      <c r="E7137" s="333" t="str">
        <f>IF(G7137="","",VLOOKUP(G7137,номенклатури!R:T,3,0))</f>
        <v/>
      </c>
      <c r="F7137" s="159" t="str">
        <f>IF(G7137="","",IF(ISERROR(VLOOKUP(G7137,номенклатури!V:V,1,0)),E7137*H7137,E7137*I7137))</f>
        <v/>
      </c>
      <c r="G7137" s="14"/>
      <c r="H7137" s="15"/>
      <c r="I7137" s="15"/>
      <c r="J7137" s="15"/>
      <c r="K7137" s="15"/>
      <c r="L7137" s="217"/>
      <c r="M7137" s="22"/>
      <c r="N7137" s="119" t="str">
        <f>IF(G7137="","",VLOOKUP(G7137,номенклатури!R:U,4,0))</f>
        <v/>
      </c>
      <c r="O7137" s="119" t="str">
        <f>IF(M7137="","",VLOOKUP(M7137,'14'!D:D,1,0))</f>
        <v/>
      </c>
    </row>
    <row r="7138" spans="1:15" ht="12.75" customHeight="1" x14ac:dyDescent="0.2">
      <c r="A7138" s="36" t="str">
        <f>'0'!$A$4</f>
        <v>………………..</v>
      </c>
      <c r="B7138" s="37">
        <f>'0'!$A$2</f>
        <v>46112</v>
      </c>
      <c r="C7138" s="37" t="s">
        <v>1243</v>
      </c>
      <c r="D7138" s="119" t="str">
        <f>IF(G7138="","",VLOOKUP(G7138,номенклатури!R:T,2,0))</f>
        <v/>
      </c>
      <c r="E7138" s="333" t="str">
        <f>IF(G7138="","",VLOOKUP(G7138,номенклатури!R:T,3,0))</f>
        <v/>
      </c>
      <c r="F7138" s="159" t="str">
        <f>IF(G7138="","",IF(ISERROR(VLOOKUP(G7138,номенклатури!V:V,1,0)),E7138*H7138,E7138*I7138))</f>
        <v/>
      </c>
      <c r="G7138" s="14"/>
      <c r="H7138" s="15"/>
      <c r="I7138" s="15"/>
      <c r="J7138" s="15"/>
      <c r="K7138" s="15"/>
      <c r="L7138" s="217"/>
      <c r="M7138" s="22"/>
      <c r="N7138" s="119" t="str">
        <f>IF(G7138="","",VLOOKUP(G7138,номенклатури!R:U,4,0))</f>
        <v/>
      </c>
      <c r="O7138" s="119" t="str">
        <f>IF(M7138="","",VLOOKUP(M7138,'14'!D:D,1,0))</f>
        <v/>
      </c>
    </row>
    <row r="7139" spans="1:15" ht="12.75" customHeight="1" x14ac:dyDescent="0.2">
      <c r="A7139" s="36" t="str">
        <f>'0'!$A$4</f>
        <v>………………..</v>
      </c>
      <c r="B7139" s="37">
        <f>'0'!$A$2</f>
        <v>46112</v>
      </c>
      <c r="C7139" s="37" t="s">
        <v>1243</v>
      </c>
      <c r="D7139" s="119" t="str">
        <f>IF(G7139="","",VLOOKUP(G7139,номенклатури!R:T,2,0))</f>
        <v/>
      </c>
      <c r="E7139" s="333" t="str">
        <f>IF(G7139="","",VLOOKUP(G7139,номенклатури!R:T,3,0))</f>
        <v/>
      </c>
      <c r="F7139" s="159" t="str">
        <f>IF(G7139="","",IF(ISERROR(VLOOKUP(G7139,номенклатури!V:V,1,0)),E7139*H7139,E7139*I7139))</f>
        <v/>
      </c>
      <c r="G7139" s="14"/>
      <c r="H7139" s="15"/>
      <c r="I7139" s="15"/>
      <c r="J7139" s="15"/>
      <c r="K7139" s="15"/>
      <c r="L7139" s="217"/>
      <c r="M7139" s="22"/>
      <c r="N7139" s="119" t="str">
        <f>IF(G7139="","",VLOOKUP(G7139,номенклатури!R:U,4,0))</f>
        <v/>
      </c>
      <c r="O7139" s="119" t="str">
        <f>IF(M7139="","",VLOOKUP(M7139,'14'!D:D,1,0))</f>
        <v/>
      </c>
    </row>
    <row r="7140" spans="1:15" ht="12.75" customHeight="1" x14ac:dyDescent="0.2">
      <c r="A7140" s="36" t="str">
        <f>'0'!$A$4</f>
        <v>………………..</v>
      </c>
      <c r="B7140" s="37">
        <f>'0'!$A$2</f>
        <v>46112</v>
      </c>
      <c r="C7140" s="37" t="s">
        <v>1243</v>
      </c>
      <c r="D7140" s="119" t="str">
        <f>IF(G7140="","",VLOOKUP(G7140,номенклатури!R:T,2,0))</f>
        <v/>
      </c>
      <c r="E7140" s="333" t="str">
        <f>IF(G7140="","",VLOOKUP(G7140,номенклатури!R:T,3,0))</f>
        <v/>
      </c>
      <c r="F7140" s="159" t="str">
        <f>IF(G7140="","",IF(ISERROR(VLOOKUP(G7140,номенклатури!V:V,1,0)),E7140*H7140,E7140*I7140))</f>
        <v/>
      </c>
      <c r="G7140" s="14"/>
      <c r="H7140" s="15"/>
      <c r="I7140" s="15"/>
      <c r="J7140" s="15"/>
      <c r="K7140" s="15"/>
      <c r="L7140" s="217"/>
      <c r="M7140" s="22"/>
      <c r="N7140" s="119" t="str">
        <f>IF(G7140="","",VLOOKUP(G7140,номенклатури!R:U,4,0))</f>
        <v/>
      </c>
      <c r="O7140" s="119" t="str">
        <f>IF(M7140="","",VLOOKUP(M7140,'14'!D:D,1,0))</f>
        <v/>
      </c>
    </row>
    <row r="7141" spans="1:15" ht="12.75" customHeight="1" x14ac:dyDescent="0.2">
      <c r="A7141" s="36" t="str">
        <f>'0'!$A$4</f>
        <v>………………..</v>
      </c>
      <c r="B7141" s="37">
        <f>'0'!$A$2</f>
        <v>46112</v>
      </c>
      <c r="C7141" s="37" t="s">
        <v>1243</v>
      </c>
      <c r="D7141" s="119" t="str">
        <f>IF(G7141="","",VLOOKUP(G7141,номенклатури!R:T,2,0))</f>
        <v/>
      </c>
      <c r="E7141" s="333" t="str">
        <f>IF(G7141="","",VLOOKUP(G7141,номенклатури!R:T,3,0))</f>
        <v/>
      </c>
      <c r="F7141" s="159" t="str">
        <f>IF(G7141="","",IF(ISERROR(VLOOKUP(G7141,номенклатури!V:V,1,0)),E7141*H7141,E7141*I7141))</f>
        <v/>
      </c>
      <c r="G7141" s="14"/>
      <c r="H7141" s="15"/>
      <c r="I7141" s="15"/>
      <c r="J7141" s="15"/>
      <c r="K7141" s="15"/>
      <c r="L7141" s="217"/>
      <c r="M7141" s="22"/>
      <c r="N7141" s="119" t="str">
        <f>IF(G7141="","",VLOOKUP(G7141,номенклатури!R:U,4,0))</f>
        <v/>
      </c>
      <c r="O7141" s="119" t="str">
        <f>IF(M7141="","",VLOOKUP(M7141,'14'!D:D,1,0))</f>
        <v/>
      </c>
    </row>
    <row r="7142" spans="1:15" ht="12.75" customHeight="1" x14ac:dyDescent="0.2">
      <c r="A7142" s="36" t="str">
        <f>'0'!$A$4</f>
        <v>………………..</v>
      </c>
      <c r="B7142" s="37">
        <f>'0'!$A$2</f>
        <v>46112</v>
      </c>
      <c r="C7142" s="37" t="s">
        <v>1243</v>
      </c>
      <c r="D7142" s="119" t="str">
        <f>IF(G7142="","",VLOOKUP(G7142,номенклатури!R:T,2,0))</f>
        <v/>
      </c>
      <c r="E7142" s="333" t="str">
        <f>IF(G7142="","",VLOOKUP(G7142,номенклатури!R:T,3,0))</f>
        <v/>
      </c>
      <c r="F7142" s="159" t="str">
        <f>IF(G7142="","",IF(ISERROR(VLOOKUP(G7142,номенклатури!V:V,1,0)),E7142*H7142,E7142*I7142))</f>
        <v/>
      </c>
      <c r="G7142" s="14"/>
      <c r="H7142" s="15"/>
      <c r="I7142" s="15"/>
      <c r="J7142" s="15"/>
      <c r="K7142" s="15"/>
      <c r="L7142" s="217"/>
      <c r="M7142" s="22"/>
      <c r="N7142" s="119" t="str">
        <f>IF(G7142="","",VLOOKUP(G7142,номенклатури!R:U,4,0))</f>
        <v/>
      </c>
      <c r="O7142" s="119" t="str">
        <f>IF(M7142="","",VLOOKUP(M7142,'14'!D:D,1,0))</f>
        <v/>
      </c>
    </row>
    <row r="7143" spans="1:15" ht="12.75" customHeight="1" x14ac:dyDescent="0.2">
      <c r="A7143" s="36" t="str">
        <f>'0'!$A$4</f>
        <v>………………..</v>
      </c>
      <c r="B7143" s="37">
        <f>'0'!$A$2</f>
        <v>46112</v>
      </c>
      <c r="C7143" s="37" t="s">
        <v>1243</v>
      </c>
      <c r="D7143" s="119" t="str">
        <f>IF(G7143="","",VLOOKUP(G7143,номенклатури!R:T,2,0))</f>
        <v/>
      </c>
      <c r="E7143" s="333" t="str">
        <f>IF(G7143="","",VLOOKUP(G7143,номенклатури!R:T,3,0))</f>
        <v/>
      </c>
      <c r="F7143" s="159" t="str">
        <f>IF(G7143="","",IF(ISERROR(VLOOKUP(G7143,номенклатури!V:V,1,0)),E7143*H7143,E7143*I7143))</f>
        <v/>
      </c>
      <c r="G7143" s="14"/>
      <c r="H7143" s="15"/>
      <c r="I7143" s="15"/>
      <c r="J7143" s="15"/>
      <c r="K7143" s="15"/>
      <c r="L7143" s="217"/>
      <c r="M7143" s="22"/>
      <c r="N7143" s="119" t="str">
        <f>IF(G7143="","",VLOOKUP(G7143,номенклатури!R:U,4,0))</f>
        <v/>
      </c>
      <c r="O7143" s="119" t="str">
        <f>IF(M7143="","",VLOOKUP(M7143,'14'!D:D,1,0))</f>
        <v/>
      </c>
    </row>
    <row r="7144" spans="1:15" ht="12.75" customHeight="1" x14ac:dyDescent="0.2">
      <c r="A7144" s="36" t="str">
        <f>'0'!$A$4</f>
        <v>………………..</v>
      </c>
      <c r="B7144" s="37">
        <f>'0'!$A$2</f>
        <v>46112</v>
      </c>
      <c r="C7144" s="37" t="s">
        <v>1243</v>
      </c>
      <c r="D7144" s="119" t="str">
        <f>IF(G7144="","",VLOOKUP(G7144,номенклатури!R:T,2,0))</f>
        <v/>
      </c>
      <c r="E7144" s="333" t="str">
        <f>IF(G7144="","",VLOOKUP(G7144,номенклатури!R:T,3,0))</f>
        <v/>
      </c>
      <c r="F7144" s="159" t="str">
        <f>IF(G7144="","",IF(ISERROR(VLOOKUP(G7144,номенклатури!V:V,1,0)),E7144*H7144,E7144*I7144))</f>
        <v/>
      </c>
      <c r="G7144" s="14"/>
      <c r="H7144" s="15"/>
      <c r="I7144" s="15"/>
      <c r="J7144" s="15"/>
      <c r="K7144" s="15"/>
      <c r="L7144" s="217"/>
      <c r="M7144" s="22"/>
      <c r="N7144" s="119" t="str">
        <f>IF(G7144="","",VLOOKUP(G7144,номенклатури!R:U,4,0))</f>
        <v/>
      </c>
      <c r="O7144" s="119" t="str">
        <f>IF(M7144="","",VLOOKUP(M7144,'14'!D:D,1,0))</f>
        <v/>
      </c>
    </row>
    <row r="7145" spans="1:15" ht="12.75" customHeight="1" x14ac:dyDescent="0.2">
      <c r="A7145" s="36" t="str">
        <f>'0'!$A$4</f>
        <v>………………..</v>
      </c>
      <c r="B7145" s="37">
        <f>'0'!$A$2</f>
        <v>46112</v>
      </c>
      <c r="C7145" s="37" t="s">
        <v>1243</v>
      </c>
      <c r="D7145" s="119" t="str">
        <f>IF(G7145="","",VLOOKUP(G7145,номенклатури!R:T,2,0))</f>
        <v/>
      </c>
      <c r="E7145" s="333" t="str">
        <f>IF(G7145="","",VLOOKUP(G7145,номенклатури!R:T,3,0))</f>
        <v/>
      </c>
      <c r="F7145" s="159" t="str">
        <f>IF(G7145="","",IF(ISERROR(VLOOKUP(G7145,номенклатури!V:V,1,0)),E7145*H7145,E7145*I7145))</f>
        <v/>
      </c>
      <c r="G7145" s="14"/>
      <c r="H7145" s="15"/>
      <c r="I7145" s="15"/>
      <c r="J7145" s="15"/>
      <c r="K7145" s="15"/>
      <c r="L7145" s="217"/>
      <c r="M7145" s="22"/>
      <c r="N7145" s="119" t="str">
        <f>IF(G7145="","",VLOOKUP(G7145,номенклатури!R:U,4,0))</f>
        <v/>
      </c>
      <c r="O7145" s="119" t="str">
        <f>IF(M7145="","",VLOOKUP(M7145,'14'!D:D,1,0))</f>
        <v/>
      </c>
    </row>
    <row r="7146" spans="1:15" ht="12.75" customHeight="1" x14ac:dyDescent="0.2">
      <c r="A7146" s="36" t="str">
        <f>'0'!$A$4</f>
        <v>………………..</v>
      </c>
      <c r="B7146" s="37">
        <f>'0'!$A$2</f>
        <v>46112</v>
      </c>
      <c r="C7146" s="37" t="s">
        <v>1243</v>
      </c>
      <c r="D7146" s="119" t="str">
        <f>IF(G7146="","",VLOOKUP(G7146,номенклатури!R:T,2,0))</f>
        <v/>
      </c>
      <c r="E7146" s="333" t="str">
        <f>IF(G7146="","",VLOOKUP(G7146,номенклатури!R:T,3,0))</f>
        <v/>
      </c>
      <c r="F7146" s="159" t="str">
        <f>IF(G7146="","",IF(ISERROR(VLOOKUP(G7146,номенклатури!V:V,1,0)),E7146*H7146,E7146*I7146))</f>
        <v/>
      </c>
      <c r="G7146" s="14"/>
      <c r="H7146" s="15"/>
      <c r="I7146" s="15"/>
      <c r="J7146" s="15"/>
      <c r="K7146" s="15"/>
      <c r="L7146" s="217"/>
      <c r="M7146" s="22"/>
      <c r="N7146" s="119" t="str">
        <f>IF(G7146="","",VLOOKUP(G7146,номенклатури!R:U,4,0))</f>
        <v/>
      </c>
      <c r="O7146" s="119" t="str">
        <f>IF(M7146="","",VLOOKUP(M7146,'14'!D:D,1,0))</f>
        <v/>
      </c>
    </row>
    <row r="7147" spans="1:15" ht="12.75" customHeight="1" x14ac:dyDescent="0.2">
      <c r="A7147" s="36" t="str">
        <f>'0'!$A$4</f>
        <v>………………..</v>
      </c>
      <c r="B7147" s="37">
        <f>'0'!$A$2</f>
        <v>46112</v>
      </c>
      <c r="C7147" s="37" t="s">
        <v>1243</v>
      </c>
      <c r="D7147" s="119" t="str">
        <f>IF(G7147="","",VLOOKUP(G7147,номенклатури!R:T,2,0))</f>
        <v/>
      </c>
      <c r="E7147" s="333" t="str">
        <f>IF(G7147="","",VLOOKUP(G7147,номенклатури!R:T,3,0))</f>
        <v/>
      </c>
      <c r="F7147" s="159" t="str">
        <f>IF(G7147="","",IF(ISERROR(VLOOKUP(G7147,номенклатури!V:V,1,0)),E7147*H7147,E7147*I7147))</f>
        <v/>
      </c>
      <c r="G7147" s="14"/>
      <c r="H7147" s="15"/>
      <c r="I7147" s="15"/>
      <c r="J7147" s="15"/>
      <c r="K7147" s="15"/>
      <c r="L7147" s="217"/>
      <c r="M7147" s="22"/>
      <c r="N7147" s="119" t="str">
        <f>IF(G7147="","",VLOOKUP(G7147,номенклатури!R:U,4,0))</f>
        <v/>
      </c>
      <c r="O7147" s="119" t="str">
        <f>IF(M7147="","",VLOOKUP(M7147,'14'!D:D,1,0))</f>
        <v/>
      </c>
    </row>
    <row r="7148" spans="1:15" ht="12.75" customHeight="1" x14ac:dyDescent="0.2">
      <c r="A7148" s="36" t="str">
        <f>'0'!$A$4</f>
        <v>………………..</v>
      </c>
      <c r="B7148" s="37">
        <f>'0'!$A$2</f>
        <v>46112</v>
      </c>
      <c r="C7148" s="37" t="s">
        <v>1243</v>
      </c>
      <c r="D7148" s="119" t="str">
        <f>IF(G7148="","",VLOOKUP(G7148,номенклатури!R:T,2,0))</f>
        <v/>
      </c>
      <c r="E7148" s="333" t="str">
        <f>IF(G7148="","",VLOOKUP(G7148,номенклатури!R:T,3,0))</f>
        <v/>
      </c>
      <c r="F7148" s="159" t="str">
        <f>IF(G7148="","",IF(ISERROR(VLOOKUP(G7148,номенклатури!V:V,1,0)),E7148*H7148,E7148*I7148))</f>
        <v/>
      </c>
      <c r="G7148" s="14"/>
      <c r="H7148" s="15"/>
      <c r="I7148" s="15"/>
      <c r="J7148" s="15"/>
      <c r="K7148" s="15"/>
      <c r="L7148" s="217"/>
      <c r="M7148" s="22"/>
      <c r="N7148" s="119" t="str">
        <f>IF(G7148="","",VLOOKUP(G7148,номенклатури!R:U,4,0))</f>
        <v/>
      </c>
      <c r="O7148" s="119" t="str">
        <f>IF(M7148="","",VLOOKUP(M7148,'14'!D:D,1,0))</f>
        <v/>
      </c>
    </row>
    <row r="7149" spans="1:15" ht="12.75" customHeight="1" x14ac:dyDescent="0.2">
      <c r="A7149" s="36" t="str">
        <f>'0'!$A$4</f>
        <v>………………..</v>
      </c>
      <c r="B7149" s="37">
        <f>'0'!$A$2</f>
        <v>46112</v>
      </c>
      <c r="C7149" s="37" t="s">
        <v>1243</v>
      </c>
      <c r="D7149" s="119" t="str">
        <f>IF(G7149="","",VLOOKUP(G7149,номенклатури!R:T,2,0))</f>
        <v/>
      </c>
      <c r="E7149" s="333" t="str">
        <f>IF(G7149="","",VLOOKUP(G7149,номенклатури!R:T,3,0))</f>
        <v/>
      </c>
      <c r="F7149" s="159" t="str">
        <f>IF(G7149="","",IF(ISERROR(VLOOKUP(G7149,номенклатури!V:V,1,0)),E7149*H7149,E7149*I7149))</f>
        <v/>
      </c>
      <c r="G7149" s="14"/>
      <c r="H7149" s="15"/>
      <c r="I7149" s="15"/>
      <c r="J7149" s="15"/>
      <c r="K7149" s="15"/>
      <c r="L7149" s="217"/>
      <c r="M7149" s="22"/>
      <c r="N7149" s="119" t="str">
        <f>IF(G7149="","",VLOOKUP(G7149,номенклатури!R:U,4,0))</f>
        <v/>
      </c>
      <c r="O7149" s="119" t="str">
        <f>IF(M7149="","",VLOOKUP(M7149,'14'!D:D,1,0))</f>
        <v/>
      </c>
    </row>
    <row r="7150" spans="1:15" ht="12.75" customHeight="1" x14ac:dyDescent="0.2">
      <c r="A7150" s="36" t="str">
        <f>'0'!$A$4</f>
        <v>………………..</v>
      </c>
      <c r="B7150" s="37">
        <f>'0'!$A$2</f>
        <v>46112</v>
      </c>
      <c r="C7150" s="37" t="s">
        <v>1243</v>
      </c>
      <c r="D7150" s="119" t="str">
        <f>IF(G7150="","",VLOOKUP(G7150,номенклатури!R:T,2,0))</f>
        <v/>
      </c>
      <c r="E7150" s="333" t="str">
        <f>IF(G7150="","",VLOOKUP(G7150,номенклатури!R:T,3,0))</f>
        <v/>
      </c>
      <c r="F7150" s="159" t="str">
        <f>IF(G7150="","",IF(ISERROR(VLOOKUP(G7150,номенклатури!V:V,1,0)),E7150*H7150,E7150*I7150))</f>
        <v/>
      </c>
      <c r="G7150" s="14"/>
      <c r="H7150" s="15"/>
      <c r="I7150" s="15"/>
      <c r="J7150" s="15"/>
      <c r="K7150" s="15"/>
      <c r="L7150" s="217"/>
      <c r="M7150" s="22"/>
      <c r="N7150" s="119" t="str">
        <f>IF(G7150="","",VLOOKUP(G7150,номенклатури!R:U,4,0))</f>
        <v/>
      </c>
      <c r="O7150" s="119" t="str">
        <f>IF(M7150="","",VLOOKUP(M7150,'14'!D:D,1,0))</f>
        <v/>
      </c>
    </row>
    <row r="7151" spans="1:15" ht="12.75" customHeight="1" x14ac:dyDescent="0.2">
      <c r="A7151" s="36" t="str">
        <f>'0'!$A$4</f>
        <v>………………..</v>
      </c>
      <c r="B7151" s="37">
        <f>'0'!$A$2</f>
        <v>46112</v>
      </c>
      <c r="C7151" s="37" t="s">
        <v>1243</v>
      </c>
      <c r="D7151" s="119" t="str">
        <f>IF(G7151="","",VLOOKUP(G7151,номенклатури!R:T,2,0))</f>
        <v/>
      </c>
      <c r="E7151" s="333" t="str">
        <f>IF(G7151="","",VLOOKUP(G7151,номенклатури!R:T,3,0))</f>
        <v/>
      </c>
      <c r="F7151" s="159" t="str">
        <f>IF(G7151="","",IF(ISERROR(VLOOKUP(G7151,номенклатури!V:V,1,0)),E7151*H7151,E7151*I7151))</f>
        <v/>
      </c>
      <c r="G7151" s="14"/>
      <c r="H7151" s="15"/>
      <c r="I7151" s="15"/>
      <c r="J7151" s="15"/>
      <c r="K7151" s="15"/>
      <c r="L7151" s="217"/>
      <c r="M7151" s="22"/>
      <c r="N7151" s="119" t="str">
        <f>IF(G7151="","",VLOOKUP(G7151,номенклатури!R:U,4,0))</f>
        <v/>
      </c>
      <c r="O7151" s="119" t="str">
        <f>IF(M7151="","",VLOOKUP(M7151,'14'!D:D,1,0))</f>
        <v/>
      </c>
    </row>
    <row r="7152" spans="1:15" ht="12.75" customHeight="1" x14ac:dyDescent="0.2">
      <c r="A7152" s="36" t="str">
        <f>'0'!$A$4</f>
        <v>………………..</v>
      </c>
      <c r="B7152" s="37">
        <f>'0'!$A$2</f>
        <v>46112</v>
      </c>
      <c r="C7152" s="37" t="s">
        <v>1243</v>
      </c>
      <c r="D7152" s="119" t="str">
        <f>IF(G7152="","",VLOOKUP(G7152,номенклатури!R:T,2,0))</f>
        <v/>
      </c>
      <c r="E7152" s="333" t="str">
        <f>IF(G7152="","",VLOOKUP(G7152,номенклатури!R:T,3,0))</f>
        <v/>
      </c>
      <c r="F7152" s="159" t="str">
        <f>IF(G7152="","",IF(ISERROR(VLOOKUP(G7152,номенклатури!V:V,1,0)),E7152*H7152,E7152*I7152))</f>
        <v/>
      </c>
      <c r="G7152" s="14"/>
      <c r="H7152" s="15"/>
      <c r="I7152" s="15"/>
      <c r="J7152" s="15"/>
      <c r="K7152" s="15"/>
      <c r="L7152" s="217"/>
      <c r="M7152" s="22"/>
      <c r="N7152" s="119" t="str">
        <f>IF(G7152="","",VLOOKUP(G7152,номенклатури!R:U,4,0))</f>
        <v/>
      </c>
      <c r="O7152" s="119" t="str">
        <f>IF(M7152="","",VLOOKUP(M7152,'14'!D:D,1,0))</f>
        <v/>
      </c>
    </row>
    <row r="7153" spans="1:15" ht="12.75" customHeight="1" x14ac:dyDescent="0.2">
      <c r="A7153" s="36" t="str">
        <f>'0'!$A$4</f>
        <v>………………..</v>
      </c>
      <c r="B7153" s="37">
        <f>'0'!$A$2</f>
        <v>46112</v>
      </c>
      <c r="C7153" s="37" t="s">
        <v>1243</v>
      </c>
      <c r="D7153" s="119" t="str">
        <f>IF(G7153="","",VLOOKUP(G7153,номенклатури!R:T,2,0))</f>
        <v/>
      </c>
      <c r="E7153" s="333" t="str">
        <f>IF(G7153="","",VLOOKUP(G7153,номенклатури!R:T,3,0))</f>
        <v/>
      </c>
      <c r="F7153" s="159" t="str">
        <f>IF(G7153="","",IF(ISERROR(VLOOKUP(G7153,номенклатури!V:V,1,0)),E7153*H7153,E7153*I7153))</f>
        <v/>
      </c>
      <c r="G7153" s="14"/>
      <c r="H7153" s="15"/>
      <c r="I7153" s="15"/>
      <c r="J7153" s="15"/>
      <c r="K7153" s="15"/>
      <c r="L7153" s="217"/>
      <c r="M7153" s="22"/>
      <c r="N7153" s="119" t="str">
        <f>IF(G7153="","",VLOOKUP(G7153,номенклатури!R:U,4,0))</f>
        <v/>
      </c>
      <c r="O7153" s="119" t="str">
        <f>IF(M7153="","",VLOOKUP(M7153,'14'!D:D,1,0))</f>
        <v/>
      </c>
    </row>
    <row r="7154" spans="1:15" ht="12.75" customHeight="1" x14ac:dyDescent="0.2">
      <c r="A7154" s="36" t="str">
        <f>'0'!$A$4</f>
        <v>………………..</v>
      </c>
      <c r="B7154" s="37">
        <f>'0'!$A$2</f>
        <v>46112</v>
      </c>
      <c r="C7154" s="37" t="s">
        <v>1243</v>
      </c>
      <c r="D7154" s="119" t="str">
        <f>IF(G7154="","",VLOOKUP(G7154,номенклатури!R:T,2,0))</f>
        <v/>
      </c>
      <c r="E7154" s="333" t="str">
        <f>IF(G7154="","",VLOOKUP(G7154,номенклатури!R:T,3,0))</f>
        <v/>
      </c>
      <c r="F7154" s="159" t="str">
        <f>IF(G7154="","",IF(ISERROR(VLOOKUP(G7154,номенклатури!V:V,1,0)),E7154*H7154,E7154*I7154))</f>
        <v/>
      </c>
      <c r="G7154" s="14"/>
      <c r="H7154" s="15"/>
      <c r="I7154" s="15"/>
      <c r="J7154" s="15"/>
      <c r="K7154" s="15"/>
      <c r="L7154" s="217"/>
      <c r="M7154" s="22"/>
      <c r="N7154" s="119" t="str">
        <f>IF(G7154="","",VLOOKUP(G7154,номенклатури!R:U,4,0))</f>
        <v/>
      </c>
      <c r="O7154" s="119" t="str">
        <f>IF(M7154="","",VLOOKUP(M7154,'14'!D:D,1,0))</f>
        <v/>
      </c>
    </row>
    <row r="7155" spans="1:15" ht="12.75" customHeight="1" x14ac:dyDescent="0.2">
      <c r="A7155" s="36" t="str">
        <f>'0'!$A$4</f>
        <v>………………..</v>
      </c>
      <c r="B7155" s="37">
        <f>'0'!$A$2</f>
        <v>46112</v>
      </c>
      <c r="C7155" s="37" t="s">
        <v>1243</v>
      </c>
      <c r="D7155" s="119" t="str">
        <f>IF(G7155="","",VLOOKUP(G7155,номенклатури!R:T,2,0))</f>
        <v/>
      </c>
      <c r="E7155" s="333" t="str">
        <f>IF(G7155="","",VLOOKUP(G7155,номенклатури!R:T,3,0))</f>
        <v/>
      </c>
      <c r="F7155" s="159" t="str">
        <f>IF(G7155="","",IF(ISERROR(VLOOKUP(G7155,номенклатури!V:V,1,0)),E7155*H7155,E7155*I7155))</f>
        <v/>
      </c>
      <c r="G7155" s="14"/>
      <c r="H7155" s="15"/>
      <c r="I7155" s="15"/>
      <c r="J7155" s="15"/>
      <c r="K7155" s="15"/>
      <c r="L7155" s="217"/>
      <c r="M7155" s="22"/>
      <c r="N7155" s="119" t="str">
        <f>IF(G7155="","",VLOOKUP(G7155,номенклатури!R:U,4,0))</f>
        <v/>
      </c>
      <c r="O7155" s="119" t="str">
        <f>IF(M7155="","",VLOOKUP(M7155,'14'!D:D,1,0))</f>
        <v/>
      </c>
    </row>
    <row r="7156" spans="1:15" ht="12.75" customHeight="1" x14ac:dyDescent="0.2">
      <c r="A7156" s="36" t="str">
        <f>'0'!$A$4</f>
        <v>………………..</v>
      </c>
      <c r="B7156" s="37">
        <f>'0'!$A$2</f>
        <v>46112</v>
      </c>
      <c r="C7156" s="37" t="s">
        <v>1243</v>
      </c>
      <c r="D7156" s="119" t="str">
        <f>IF(G7156="","",VLOOKUP(G7156,номенклатури!R:T,2,0))</f>
        <v/>
      </c>
      <c r="E7156" s="333" t="str">
        <f>IF(G7156="","",VLOOKUP(G7156,номенклатури!R:T,3,0))</f>
        <v/>
      </c>
      <c r="F7156" s="159" t="str">
        <f>IF(G7156="","",IF(ISERROR(VLOOKUP(G7156,номенклатури!V:V,1,0)),E7156*H7156,E7156*I7156))</f>
        <v/>
      </c>
      <c r="G7156" s="14"/>
      <c r="H7156" s="15"/>
      <c r="I7156" s="15"/>
      <c r="J7156" s="15"/>
      <c r="K7156" s="15"/>
      <c r="L7156" s="217"/>
      <c r="M7156" s="22"/>
      <c r="N7156" s="119" t="str">
        <f>IF(G7156="","",VLOOKUP(G7156,номенклатури!R:U,4,0))</f>
        <v/>
      </c>
      <c r="O7156" s="119" t="str">
        <f>IF(M7156="","",VLOOKUP(M7156,'14'!D:D,1,0))</f>
        <v/>
      </c>
    </row>
    <row r="7157" spans="1:15" ht="12.75" customHeight="1" x14ac:dyDescent="0.2">
      <c r="A7157" s="36" t="str">
        <f>'0'!$A$4</f>
        <v>………………..</v>
      </c>
      <c r="B7157" s="37">
        <f>'0'!$A$2</f>
        <v>46112</v>
      </c>
      <c r="C7157" s="37" t="s">
        <v>1243</v>
      </c>
      <c r="D7157" s="119" t="str">
        <f>IF(G7157="","",VLOOKUP(G7157,номенклатури!R:T,2,0))</f>
        <v/>
      </c>
      <c r="E7157" s="333" t="str">
        <f>IF(G7157="","",VLOOKUP(G7157,номенклатури!R:T,3,0))</f>
        <v/>
      </c>
      <c r="F7157" s="159" t="str">
        <f>IF(G7157="","",IF(ISERROR(VLOOKUP(G7157,номенклатури!V:V,1,0)),E7157*H7157,E7157*I7157))</f>
        <v/>
      </c>
      <c r="G7157" s="14"/>
      <c r="H7157" s="15"/>
      <c r="I7157" s="15"/>
      <c r="J7157" s="15"/>
      <c r="K7157" s="15"/>
      <c r="L7157" s="217"/>
      <c r="M7157" s="22"/>
      <c r="N7157" s="119" t="str">
        <f>IF(G7157="","",VLOOKUP(G7157,номенклатури!R:U,4,0))</f>
        <v/>
      </c>
      <c r="O7157" s="119" t="str">
        <f>IF(M7157="","",VLOOKUP(M7157,'14'!D:D,1,0))</f>
        <v/>
      </c>
    </row>
    <row r="7158" spans="1:15" ht="12.75" customHeight="1" x14ac:dyDescent="0.2">
      <c r="A7158" s="36" t="str">
        <f>'0'!$A$4</f>
        <v>………………..</v>
      </c>
      <c r="B7158" s="37">
        <f>'0'!$A$2</f>
        <v>46112</v>
      </c>
      <c r="C7158" s="37" t="s">
        <v>1243</v>
      </c>
      <c r="D7158" s="119" t="str">
        <f>IF(G7158="","",VLOOKUP(G7158,номенклатури!R:T,2,0))</f>
        <v/>
      </c>
      <c r="E7158" s="333" t="str">
        <f>IF(G7158="","",VLOOKUP(G7158,номенклатури!R:T,3,0))</f>
        <v/>
      </c>
      <c r="F7158" s="159" t="str">
        <f>IF(G7158="","",IF(ISERROR(VLOOKUP(G7158,номенклатури!V:V,1,0)),E7158*H7158,E7158*I7158))</f>
        <v/>
      </c>
      <c r="G7158" s="14"/>
      <c r="H7158" s="15"/>
      <c r="I7158" s="15"/>
      <c r="J7158" s="15"/>
      <c r="K7158" s="15"/>
      <c r="L7158" s="217"/>
      <c r="M7158" s="22"/>
      <c r="N7158" s="119" t="str">
        <f>IF(G7158="","",VLOOKUP(G7158,номенклатури!R:U,4,0))</f>
        <v/>
      </c>
      <c r="O7158" s="119" t="str">
        <f>IF(M7158="","",VLOOKUP(M7158,'14'!D:D,1,0))</f>
        <v/>
      </c>
    </row>
    <row r="7159" spans="1:15" ht="12.75" customHeight="1" x14ac:dyDescent="0.2">
      <c r="A7159" s="36" t="str">
        <f>'0'!$A$4</f>
        <v>………………..</v>
      </c>
      <c r="B7159" s="37">
        <f>'0'!$A$2</f>
        <v>46112</v>
      </c>
      <c r="C7159" s="37" t="s">
        <v>1243</v>
      </c>
      <c r="D7159" s="119" t="str">
        <f>IF(G7159="","",VLOOKUP(G7159,номенклатури!R:T,2,0))</f>
        <v/>
      </c>
      <c r="E7159" s="333" t="str">
        <f>IF(G7159="","",VLOOKUP(G7159,номенклатури!R:T,3,0))</f>
        <v/>
      </c>
      <c r="F7159" s="159" t="str">
        <f>IF(G7159="","",IF(ISERROR(VLOOKUP(G7159,номенклатури!V:V,1,0)),E7159*H7159,E7159*I7159))</f>
        <v/>
      </c>
      <c r="G7159" s="14"/>
      <c r="H7159" s="15"/>
      <c r="I7159" s="15"/>
      <c r="J7159" s="15"/>
      <c r="K7159" s="15"/>
      <c r="L7159" s="217"/>
      <c r="M7159" s="22"/>
      <c r="N7159" s="119" t="str">
        <f>IF(G7159="","",VLOOKUP(G7159,номенклатури!R:U,4,0))</f>
        <v/>
      </c>
      <c r="O7159" s="119" t="str">
        <f>IF(M7159="","",VLOOKUP(M7159,'14'!D:D,1,0))</f>
        <v/>
      </c>
    </row>
    <row r="7160" spans="1:15" ht="12.75" customHeight="1" x14ac:dyDescent="0.2">
      <c r="A7160" s="36" t="str">
        <f>'0'!$A$4</f>
        <v>………………..</v>
      </c>
      <c r="B7160" s="37">
        <f>'0'!$A$2</f>
        <v>46112</v>
      </c>
      <c r="C7160" s="37" t="s">
        <v>1243</v>
      </c>
      <c r="D7160" s="119" t="str">
        <f>IF(G7160="","",VLOOKUP(G7160,номенклатури!R:T,2,0))</f>
        <v/>
      </c>
      <c r="E7160" s="333" t="str">
        <f>IF(G7160="","",VLOOKUP(G7160,номенклатури!R:T,3,0))</f>
        <v/>
      </c>
      <c r="F7160" s="159" t="str">
        <f>IF(G7160="","",IF(ISERROR(VLOOKUP(G7160,номенклатури!V:V,1,0)),E7160*H7160,E7160*I7160))</f>
        <v/>
      </c>
      <c r="G7160" s="14"/>
      <c r="H7160" s="15"/>
      <c r="I7160" s="15"/>
      <c r="J7160" s="15"/>
      <c r="K7160" s="15"/>
      <c r="L7160" s="217"/>
      <c r="M7160" s="22"/>
      <c r="N7160" s="119" t="str">
        <f>IF(G7160="","",VLOOKUP(G7160,номенклатури!R:U,4,0))</f>
        <v/>
      </c>
      <c r="O7160" s="119" t="str">
        <f>IF(M7160="","",VLOOKUP(M7160,'14'!D:D,1,0))</f>
        <v/>
      </c>
    </row>
    <row r="7161" spans="1:15" ht="12.75" customHeight="1" x14ac:dyDescent="0.2">
      <c r="A7161" s="36" t="str">
        <f>'0'!$A$4</f>
        <v>………………..</v>
      </c>
      <c r="B7161" s="37">
        <f>'0'!$A$2</f>
        <v>46112</v>
      </c>
      <c r="C7161" s="37" t="s">
        <v>1243</v>
      </c>
      <c r="D7161" s="119" t="str">
        <f>IF(G7161="","",VLOOKUP(G7161,номенклатури!R:T,2,0))</f>
        <v/>
      </c>
      <c r="E7161" s="333" t="str">
        <f>IF(G7161="","",VLOOKUP(G7161,номенклатури!R:T,3,0))</f>
        <v/>
      </c>
      <c r="F7161" s="159" t="str">
        <f>IF(G7161="","",IF(ISERROR(VLOOKUP(G7161,номенклатури!V:V,1,0)),E7161*H7161,E7161*I7161))</f>
        <v/>
      </c>
      <c r="G7161" s="14"/>
      <c r="H7161" s="15"/>
      <c r="I7161" s="15"/>
      <c r="J7161" s="15"/>
      <c r="K7161" s="15"/>
      <c r="L7161" s="217"/>
      <c r="M7161" s="22"/>
      <c r="N7161" s="119" t="str">
        <f>IF(G7161="","",VLOOKUP(G7161,номенклатури!R:U,4,0))</f>
        <v/>
      </c>
      <c r="O7161" s="119" t="str">
        <f>IF(M7161="","",VLOOKUP(M7161,'14'!D:D,1,0))</f>
        <v/>
      </c>
    </row>
    <row r="7162" spans="1:15" ht="12.75" customHeight="1" x14ac:dyDescent="0.2">
      <c r="A7162" s="36" t="str">
        <f>'0'!$A$4</f>
        <v>………………..</v>
      </c>
      <c r="B7162" s="37">
        <f>'0'!$A$2</f>
        <v>46112</v>
      </c>
      <c r="C7162" s="37" t="s">
        <v>1243</v>
      </c>
      <c r="D7162" s="119" t="str">
        <f>IF(G7162="","",VLOOKUP(G7162,номенклатури!R:T,2,0))</f>
        <v/>
      </c>
      <c r="E7162" s="333" t="str">
        <f>IF(G7162="","",VLOOKUP(G7162,номенклатури!R:T,3,0))</f>
        <v/>
      </c>
      <c r="F7162" s="159" t="str">
        <f>IF(G7162="","",IF(ISERROR(VLOOKUP(G7162,номенклатури!V:V,1,0)),E7162*H7162,E7162*I7162))</f>
        <v/>
      </c>
      <c r="G7162" s="14"/>
      <c r="H7162" s="15"/>
      <c r="I7162" s="15"/>
      <c r="J7162" s="15"/>
      <c r="K7162" s="15"/>
      <c r="L7162" s="217"/>
      <c r="M7162" s="22"/>
      <c r="N7162" s="119" t="str">
        <f>IF(G7162="","",VLOOKUP(G7162,номенклатури!R:U,4,0))</f>
        <v/>
      </c>
      <c r="O7162" s="119" t="str">
        <f>IF(M7162="","",VLOOKUP(M7162,'14'!D:D,1,0))</f>
        <v/>
      </c>
    </row>
    <row r="7163" spans="1:15" ht="12.75" customHeight="1" x14ac:dyDescent="0.2">
      <c r="A7163" s="36" t="str">
        <f>'0'!$A$4</f>
        <v>………………..</v>
      </c>
      <c r="B7163" s="37">
        <f>'0'!$A$2</f>
        <v>46112</v>
      </c>
      <c r="C7163" s="37" t="s">
        <v>1243</v>
      </c>
      <c r="D7163" s="119" t="str">
        <f>IF(G7163="","",VLOOKUP(G7163,номенклатури!R:T,2,0))</f>
        <v/>
      </c>
      <c r="E7163" s="333" t="str">
        <f>IF(G7163="","",VLOOKUP(G7163,номенклатури!R:T,3,0))</f>
        <v/>
      </c>
      <c r="F7163" s="159" t="str">
        <f>IF(G7163="","",IF(ISERROR(VLOOKUP(G7163,номенклатури!V:V,1,0)),E7163*H7163,E7163*I7163))</f>
        <v/>
      </c>
      <c r="G7163" s="14"/>
      <c r="H7163" s="15"/>
      <c r="I7163" s="15"/>
      <c r="J7163" s="15"/>
      <c r="K7163" s="15"/>
      <c r="L7163" s="217"/>
      <c r="M7163" s="22"/>
      <c r="N7163" s="119" t="str">
        <f>IF(G7163="","",VLOOKUP(G7163,номенклатури!R:U,4,0))</f>
        <v/>
      </c>
      <c r="O7163" s="119" t="str">
        <f>IF(M7163="","",VLOOKUP(M7163,'14'!D:D,1,0))</f>
        <v/>
      </c>
    </row>
    <row r="7164" spans="1:15" ht="12.75" customHeight="1" x14ac:dyDescent="0.2">
      <c r="A7164" s="36" t="str">
        <f>'0'!$A$4</f>
        <v>………………..</v>
      </c>
      <c r="B7164" s="37">
        <f>'0'!$A$2</f>
        <v>46112</v>
      </c>
      <c r="C7164" s="37" t="s">
        <v>1243</v>
      </c>
      <c r="D7164" s="119" t="str">
        <f>IF(G7164="","",VLOOKUP(G7164,номенклатури!R:T,2,0))</f>
        <v/>
      </c>
      <c r="E7164" s="333" t="str">
        <f>IF(G7164="","",VLOOKUP(G7164,номенклатури!R:T,3,0))</f>
        <v/>
      </c>
      <c r="F7164" s="159" t="str">
        <f>IF(G7164="","",IF(ISERROR(VLOOKUP(G7164,номенклатури!V:V,1,0)),E7164*H7164,E7164*I7164))</f>
        <v/>
      </c>
      <c r="G7164" s="14"/>
      <c r="H7164" s="15"/>
      <c r="I7164" s="15"/>
      <c r="J7164" s="15"/>
      <c r="K7164" s="15"/>
      <c r="L7164" s="217"/>
      <c r="M7164" s="22"/>
      <c r="N7164" s="119" t="str">
        <f>IF(G7164="","",VLOOKUP(G7164,номенклатури!R:U,4,0))</f>
        <v/>
      </c>
      <c r="O7164" s="119" t="str">
        <f>IF(M7164="","",VLOOKUP(M7164,'14'!D:D,1,0))</f>
        <v/>
      </c>
    </row>
    <row r="7165" spans="1:15" ht="12.75" customHeight="1" x14ac:dyDescent="0.2">
      <c r="A7165" s="36" t="str">
        <f>'0'!$A$4</f>
        <v>………………..</v>
      </c>
      <c r="B7165" s="37">
        <f>'0'!$A$2</f>
        <v>46112</v>
      </c>
      <c r="C7165" s="37" t="s">
        <v>1243</v>
      </c>
      <c r="D7165" s="119" t="str">
        <f>IF(G7165="","",VLOOKUP(G7165,номенклатури!R:T,2,0))</f>
        <v/>
      </c>
      <c r="E7165" s="333" t="str">
        <f>IF(G7165="","",VLOOKUP(G7165,номенклатури!R:T,3,0))</f>
        <v/>
      </c>
      <c r="F7165" s="159" t="str">
        <f>IF(G7165="","",IF(ISERROR(VLOOKUP(G7165,номенклатури!V:V,1,0)),E7165*H7165,E7165*I7165))</f>
        <v/>
      </c>
      <c r="G7165" s="14"/>
      <c r="H7165" s="15"/>
      <c r="I7165" s="15"/>
      <c r="J7165" s="15"/>
      <c r="K7165" s="15"/>
      <c r="L7165" s="217"/>
      <c r="M7165" s="22"/>
      <c r="N7165" s="119" t="str">
        <f>IF(G7165="","",VLOOKUP(G7165,номенклатури!R:U,4,0))</f>
        <v/>
      </c>
      <c r="O7165" s="119" t="str">
        <f>IF(M7165="","",VLOOKUP(M7165,'14'!D:D,1,0))</f>
        <v/>
      </c>
    </row>
    <row r="7166" spans="1:15" ht="12.75" customHeight="1" x14ac:dyDescent="0.2">
      <c r="A7166" s="36" t="str">
        <f>'0'!$A$4</f>
        <v>………………..</v>
      </c>
      <c r="B7166" s="37">
        <f>'0'!$A$2</f>
        <v>46112</v>
      </c>
      <c r="C7166" s="37" t="s">
        <v>1243</v>
      </c>
      <c r="D7166" s="119" t="str">
        <f>IF(G7166="","",VLOOKUP(G7166,номенклатури!R:T,2,0))</f>
        <v/>
      </c>
      <c r="E7166" s="333" t="str">
        <f>IF(G7166="","",VLOOKUP(G7166,номенклатури!R:T,3,0))</f>
        <v/>
      </c>
      <c r="F7166" s="159" t="str">
        <f>IF(G7166="","",IF(ISERROR(VLOOKUP(G7166,номенклатури!V:V,1,0)),E7166*H7166,E7166*I7166))</f>
        <v/>
      </c>
      <c r="G7166" s="14"/>
      <c r="H7166" s="15"/>
      <c r="I7166" s="15"/>
      <c r="J7166" s="15"/>
      <c r="K7166" s="15"/>
      <c r="L7166" s="217"/>
      <c r="M7166" s="22"/>
      <c r="N7166" s="119" t="str">
        <f>IF(G7166="","",VLOOKUP(G7166,номенклатури!R:U,4,0))</f>
        <v/>
      </c>
      <c r="O7166" s="119" t="str">
        <f>IF(M7166="","",VLOOKUP(M7166,'14'!D:D,1,0))</f>
        <v/>
      </c>
    </row>
    <row r="7167" spans="1:15" ht="12.75" customHeight="1" x14ac:dyDescent="0.2">
      <c r="A7167" s="36" t="str">
        <f>'0'!$A$4</f>
        <v>………………..</v>
      </c>
      <c r="B7167" s="37">
        <f>'0'!$A$2</f>
        <v>46112</v>
      </c>
      <c r="C7167" s="37" t="s">
        <v>1243</v>
      </c>
      <c r="D7167" s="119" t="str">
        <f>IF(G7167="","",VLOOKUP(G7167,номенклатури!R:T,2,0))</f>
        <v/>
      </c>
      <c r="E7167" s="333" t="str">
        <f>IF(G7167="","",VLOOKUP(G7167,номенклатури!R:T,3,0))</f>
        <v/>
      </c>
      <c r="F7167" s="159" t="str">
        <f>IF(G7167="","",IF(ISERROR(VLOOKUP(G7167,номенклатури!V:V,1,0)),E7167*H7167,E7167*I7167))</f>
        <v/>
      </c>
      <c r="G7167" s="14"/>
      <c r="H7167" s="15"/>
      <c r="I7167" s="15"/>
      <c r="J7167" s="15"/>
      <c r="K7167" s="15"/>
      <c r="L7167" s="217"/>
      <c r="M7167" s="22"/>
      <c r="N7167" s="119" t="str">
        <f>IF(G7167="","",VLOOKUP(G7167,номенклатури!R:U,4,0))</f>
        <v/>
      </c>
      <c r="O7167" s="119" t="str">
        <f>IF(M7167="","",VLOOKUP(M7167,'14'!D:D,1,0))</f>
        <v/>
      </c>
    </row>
    <row r="7168" spans="1:15" ht="12.75" customHeight="1" x14ac:dyDescent="0.2">
      <c r="A7168" s="36" t="str">
        <f>'0'!$A$4</f>
        <v>………………..</v>
      </c>
      <c r="B7168" s="37">
        <f>'0'!$A$2</f>
        <v>46112</v>
      </c>
      <c r="C7168" s="37" t="s">
        <v>1243</v>
      </c>
      <c r="D7168" s="119" t="str">
        <f>IF(G7168="","",VLOOKUP(G7168,номенклатури!R:T,2,0))</f>
        <v/>
      </c>
      <c r="E7168" s="333" t="str">
        <f>IF(G7168="","",VLOOKUP(G7168,номенклатури!R:T,3,0))</f>
        <v/>
      </c>
      <c r="F7168" s="159" t="str">
        <f>IF(G7168="","",IF(ISERROR(VLOOKUP(G7168,номенклатури!V:V,1,0)),E7168*H7168,E7168*I7168))</f>
        <v/>
      </c>
      <c r="G7168" s="14"/>
      <c r="H7168" s="15"/>
      <c r="I7168" s="15"/>
      <c r="J7168" s="15"/>
      <c r="K7168" s="15"/>
      <c r="L7168" s="217"/>
      <c r="M7168" s="22"/>
      <c r="N7168" s="119" t="str">
        <f>IF(G7168="","",VLOOKUP(G7168,номенклатури!R:U,4,0))</f>
        <v/>
      </c>
      <c r="O7168" s="119" t="str">
        <f>IF(M7168="","",VLOOKUP(M7168,'14'!D:D,1,0))</f>
        <v/>
      </c>
    </row>
    <row r="7169" spans="1:15" ht="12.75" customHeight="1" x14ac:dyDescent="0.2">
      <c r="A7169" s="36" t="str">
        <f>'0'!$A$4</f>
        <v>………………..</v>
      </c>
      <c r="B7169" s="37">
        <f>'0'!$A$2</f>
        <v>46112</v>
      </c>
      <c r="C7169" s="37" t="s">
        <v>1243</v>
      </c>
      <c r="D7169" s="119" t="str">
        <f>IF(G7169="","",VLOOKUP(G7169,номенклатури!R:T,2,0))</f>
        <v/>
      </c>
      <c r="E7169" s="333" t="str">
        <f>IF(G7169="","",VLOOKUP(G7169,номенклатури!R:T,3,0))</f>
        <v/>
      </c>
      <c r="F7169" s="159" t="str">
        <f>IF(G7169="","",IF(ISERROR(VLOOKUP(G7169,номенклатури!V:V,1,0)),E7169*H7169,E7169*I7169))</f>
        <v/>
      </c>
      <c r="G7169" s="14"/>
      <c r="H7169" s="15"/>
      <c r="I7169" s="15"/>
      <c r="J7169" s="15"/>
      <c r="K7169" s="15"/>
      <c r="L7169" s="217"/>
      <c r="M7169" s="22"/>
      <c r="N7169" s="119" t="str">
        <f>IF(G7169="","",VLOOKUP(G7169,номенклатури!R:U,4,0))</f>
        <v/>
      </c>
      <c r="O7169" s="119" t="str">
        <f>IF(M7169="","",VLOOKUP(M7169,'14'!D:D,1,0))</f>
        <v/>
      </c>
    </row>
    <row r="7170" spans="1:15" ht="12.75" customHeight="1" x14ac:dyDescent="0.2">
      <c r="A7170" s="36" t="str">
        <f>'0'!$A$4</f>
        <v>………………..</v>
      </c>
      <c r="B7170" s="37">
        <f>'0'!$A$2</f>
        <v>46112</v>
      </c>
      <c r="C7170" s="37" t="s">
        <v>1243</v>
      </c>
      <c r="D7170" s="119" t="str">
        <f>IF(G7170="","",VLOOKUP(G7170,номенклатури!R:T,2,0))</f>
        <v/>
      </c>
      <c r="E7170" s="333" t="str">
        <f>IF(G7170="","",VLOOKUP(G7170,номенклатури!R:T,3,0))</f>
        <v/>
      </c>
      <c r="F7170" s="159" t="str">
        <f>IF(G7170="","",IF(ISERROR(VLOOKUP(G7170,номенклатури!V:V,1,0)),E7170*H7170,E7170*I7170))</f>
        <v/>
      </c>
      <c r="G7170" s="14"/>
      <c r="H7170" s="15"/>
      <c r="I7170" s="15"/>
      <c r="J7170" s="15"/>
      <c r="K7170" s="15"/>
      <c r="L7170" s="217"/>
      <c r="M7170" s="22"/>
      <c r="N7170" s="119" t="str">
        <f>IF(G7170="","",VLOOKUP(G7170,номенклатури!R:U,4,0))</f>
        <v/>
      </c>
      <c r="O7170" s="119" t="str">
        <f>IF(M7170="","",VLOOKUP(M7170,'14'!D:D,1,0))</f>
        <v/>
      </c>
    </row>
    <row r="7171" spans="1:15" ht="12.75" customHeight="1" x14ac:dyDescent="0.2">
      <c r="A7171" s="36" t="str">
        <f>'0'!$A$4</f>
        <v>………………..</v>
      </c>
      <c r="B7171" s="37">
        <f>'0'!$A$2</f>
        <v>46112</v>
      </c>
      <c r="C7171" s="37" t="s">
        <v>1243</v>
      </c>
      <c r="D7171" s="119" t="str">
        <f>IF(G7171="","",VLOOKUP(G7171,номенклатури!R:T,2,0))</f>
        <v/>
      </c>
      <c r="E7171" s="333" t="str">
        <f>IF(G7171="","",VLOOKUP(G7171,номенклатури!R:T,3,0))</f>
        <v/>
      </c>
      <c r="F7171" s="159" t="str">
        <f>IF(G7171="","",IF(ISERROR(VLOOKUP(G7171,номенклатури!V:V,1,0)),E7171*H7171,E7171*I7171))</f>
        <v/>
      </c>
      <c r="G7171" s="14"/>
      <c r="H7171" s="15"/>
      <c r="I7171" s="15"/>
      <c r="J7171" s="15"/>
      <c r="K7171" s="15"/>
      <c r="L7171" s="217"/>
      <c r="M7171" s="22"/>
      <c r="N7171" s="119" t="str">
        <f>IF(G7171="","",VLOOKUP(G7171,номенклатури!R:U,4,0))</f>
        <v/>
      </c>
      <c r="O7171" s="119" t="str">
        <f>IF(M7171="","",VLOOKUP(M7171,'14'!D:D,1,0))</f>
        <v/>
      </c>
    </row>
    <row r="7172" spans="1:15" ht="12.75" customHeight="1" x14ac:dyDescent="0.2">
      <c r="A7172" s="36" t="str">
        <f>'0'!$A$4</f>
        <v>………………..</v>
      </c>
      <c r="B7172" s="37">
        <f>'0'!$A$2</f>
        <v>46112</v>
      </c>
      <c r="C7172" s="37" t="s">
        <v>1243</v>
      </c>
      <c r="D7172" s="119" t="str">
        <f>IF(G7172="","",VLOOKUP(G7172,номенклатури!R:T,2,0))</f>
        <v/>
      </c>
      <c r="E7172" s="333" t="str">
        <f>IF(G7172="","",VLOOKUP(G7172,номенклатури!R:T,3,0))</f>
        <v/>
      </c>
      <c r="F7172" s="159" t="str">
        <f>IF(G7172="","",IF(ISERROR(VLOOKUP(G7172,номенклатури!V:V,1,0)),E7172*H7172,E7172*I7172))</f>
        <v/>
      </c>
      <c r="G7172" s="14"/>
      <c r="H7172" s="15"/>
      <c r="I7172" s="15"/>
      <c r="J7172" s="15"/>
      <c r="K7172" s="15"/>
      <c r="L7172" s="217"/>
      <c r="M7172" s="22"/>
      <c r="N7172" s="119" t="str">
        <f>IF(G7172="","",VLOOKUP(G7172,номенклатури!R:U,4,0))</f>
        <v/>
      </c>
      <c r="O7172" s="119" t="str">
        <f>IF(M7172="","",VLOOKUP(M7172,'14'!D:D,1,0))</f>
        <v/>
      </c>
    </row>
    <row r="7173" spans="1:15" ht="12.75" customHeight="1" x14ac:dyDescent="0.2">
      <c r="A7173" s="36" t="str">
        <f>'0'!$A$4</f>
        <v>………………..</v>
      </c>
      <c r="B7173" s="37">
        <f>'0'!$A$2</f>
        <v>46112</v>
      </c>
      <c r="C7173" s="37" t="s">
        <v>1243</v>
      </c>
      <c r="D7173" s="119" t="str">
        <f>IF(G7173="","",VLOOKUP(G7173,номенклатури!R:T,2,0))</f>
        <v/>
      </c>
      <c r="E7173" s="333" t="str">
        <f>IF(G7173="","",VLOOKUP(G7173,номенклатури!R:T,3,0))</f>
        <v/>
      </c>
      <c r="F7173" s="159" t="str">
        <f>IF(G7173="","",IF(ISERROR(VLOOKUP(G7173,номенклатури!V:V,1,0)),E7173*H7173,E7173*I7173))</f>
        <v/>
      </c>
      <c r="G7173" s="14"/>
      <c r="H7173" s="15"/>
      <c r="I7173" s="15"/>
      <c r="J7173" s="15"/>
      <c r="K7173" s="15"/>
      <c r="L7173" s="217"/>
      <c r="M7173" s="22"/>
      <c r="N7173" s="119" t="str">
        <f>IF(G7173="","",VLOOKUP(G7173,номенклатури!R:U,4,0))</f>
        <v/>
      </c>
      <c r="O7173" s="119" t="str">
        <f>IF(M7173="","",VLOOKUP(M7173,'14'!D:D,1,0))</f>
        <v/>
      </c>
    </row>
    <row r="7174" spans="1:15" ht="12.75" customHeight="1" x14ac:dyDescent="0.2">
      <c r="A7174" s="36" t="str">
        <f>'0'!$A$4</f>
        <v>………………..</v>
      </c>
      <c r="B7174" s="37">
        <f>'0'!$A$2</f>
        <v>46112</v>
      </c>
      <c r="C7174" s="37" t="s">
        <v>1243</v>
      </c>
      <c r="D7174" s="119" t="str">
        <f>IF(G7174="","",VLOOKUP(G7174,номенклатури!R:T,2,0))</f>
        <v/>
      </c>
      <c r="E7174" s="333" t="str">
        <f>IF(G7174="","",VLOOKUP(G7174,номенклатури!R:T,3,0))</f>
        <v/>
      </c>
      <c r="F7174" s="159" t="str">
        <f>IF(G7174="","",IF(ISERROR(VLOOKUP(G7174,номенклатури!V:V,1,0)),E7174*H7174,E7174*I7174))</f>
        <v/>
      </c>
      <c r="G7174" s="14"/>
      <c r="H7174" s="15"/>
      <c r="I7174" s="15"/>
      <c r="J7174" s="15"/>
      <c r="K7174" s="15"/>
      <c r="L7174" s="217"/>
      <c r="M7174" s="22"/>
      <c r="N7174" s="119" t="str">
        <f>IF(G7174="","",VLOOKUP(G7174,номенклатури!R:U,4,0))</f>
        <v/>
      </c>
      <c r="O7174" s="119" t="str">
        <f>IF(M7174="","",VLOOKUP(M7174,'14'!D:D,1,0))</f>
        <v/>
      </c>
    </row>
    <row r="7175" spans="1:15" ht="12.75" customHeight="1" x14ac:dyDescent="0.2">
      <c r="A7175" s="36" t="str">
        <f>'0'!$A$4</f>
        <v>………………..</v>
      </c>
      <c r="B7175" s="37">
        <f>'0'!$A$2</f>
        <v>46112</v>
      </c>
      <c r="C7175" s="37" t="s">
        <v>1243</v>
      </c>
      <c r="D7175" s="119" t="str">
        <f>IF(G7175="","",VLOOKUP(G7175,номенклатури!R:T,2,0))</f>
        <v/>
      </c>
      <c r="E7175" s="333" t="str">
        <f>IF(G7175="","",VLOOKUP(G7175,номенклатури!R:T,3,0))</f>
        <v/>
      </c>
      <c r="F7175" s="159" t="str">
        <f>IF(G7175="","",IF(ISERROR(VLOOKUP(G7175,номенклатури!V:V,1,0)),E7175*H7175,E7175*I7175))</f>
        <v/>
      </c>
      <c r="G7175" s="14"/>
      <c r="H7175" s="15"/>
      <c r="I7175" s="15"/>
      <c r="J7175" s="15"/>
      <c r="K7175" s="15"/>
      <c r="L7175" s="217"/>
      <c r="M7175" s="22"/>
      <c r="N7175" s="119" t="str">
        <f>IF(G7175="","",VLOOKUP(G7175,номенклатури!R:U,4,0))</f>
        <v/>
      </c>
      <c r="O7175" s="119" t="str">
        <f>IF(M7175="","",VLOOKUP(M7175,'14'!D:D,1,0))</f>
        <v/>
      </c>
    </row>
    <row r="7176" spans="1:15" ht="12.75" customHeight="1" x14ac:dyDescent="0.2">
      <c r="A7176" s="36" t="str">
        <f>'0'!$A$4</f>
        <v>………………..</v>
      </c>
      <c r="B7176" s="37">
        <f>'0'!$A$2</f>
        <v>46112</v>
      </c>
      <c r="C7176" s="37" t="s">
        <v>1243</v>
      </c>
      <c r="D7176" s="119" t="str">
        <f>IF(G7176="","",VLOOKUP(G7176,номенклатури!R:T,2,0))</f>
        <v/>
      </c>
      <c r="E7176" s="333" t="str">
        <f>IF(G7176="","",VLOOKUP(G7176,номенклатури!R:T,3,0))</f>
        <v/>
      </c>
      <c r="F7176" s="159" t="str">
        <f>IF(G7176="","",IF(ISERROR(VLOOKUP(G7176,номенклатури!V:V,1,0)),E7176*H7176,E7176*I7176))</f>
        <v/>
      </c>
      <c r="G7176" s="14"/>
      <c r="H7176" s="15"/>
      <c r="I7176" s="15"/>
      <c r="J7176" s="15"/>
      <c r="K7176" s="15"/>
      <c r="L7176" s="217"/>
      <c r="M7176" s="22"/>
      <c r="N7176" s="119" t="str">
        <f>IF(G7176="","",VLOOKUP(G7176,номенклатури!R:U,4,0))</f>
        <v/>
      </c>
      <c r="O7176" s="119" t="str">
        <f>IF(M7176="","",VLOOKUP(M7176,'14'!D:D,1,0))</f>
        <v/>
      </c>
    </row>
    <row r="7177" spans="1:15" ht="12.75" customHeight="1" x14ac:dyDescent="0.2">
      <c r="A7177" s="36" t="str">
        <f>'0'!$A$4</f>
        <v>………………..</v>
      </c>
      <c r="B7177" s="37">
        <f>'0'!$A$2</f>
        <v>46112</v>
      </c>
      <c r="C7177" s="37" t="s">
        <v>1243</v>
      </c>
      <c r="D7177" s="119" t="str">
        <f>IF(G7177="","",VLOOKUP(G7177,номенклатури!R:T,2,0))</f>
        <v/>
      </c>
      <c r="E7177" s="333" t="str">
        <f>IF(G7177="","",VLOOKUP(G7177,номенклатури!R:T,3,0))</f>
        <v/>
      </c>
      <c r="F7177" s="159" t="str">
        <f>IF(G7177="","",IF(ISERROR(VLOOKUP(G7177,номенклатури!V:V,1,0)),E7177*H7177,E7177*I7177))</f>
        <v/>
      </c>
      <c r="G7177" s="14"/>
      <c r="H7177" s="15"/>
      <c r="I7177" s="15"/>
      <c r="J7177" s="15"/>
      <c r="K7177" s="15"/>
      <c r="L7177" s="217"/>
      <c r="M7177" s="22"/>
      <c r="N7177" s="119" t="str">
        <f>IF(G7177="","",VLOOKUP(G7177,номенклатури!R:U,4,0))</f>
        <v/>
      </c>
      <c r="O7177" s="119" t="str">
        <f>IF(M7177="","",VLOOKUP(M7177,'14'!D:D,1,0))</f>
        <v/>
      </c>
    </row>
    <row r="7178" spans="1:15" ht="12.75" customHeight="1" x14ac:dyDescent="0.2">
      <c r="A7178" s="36" t="str">
        <f>'0'!$A$4</f>
        <v>………………..</v>
      </c>
      <c r="B7178" s="37">
        <f>'0'!$A$2</f>
        <v>46112</v>
      </c>
      <c r="C7178" s="37" t="s">
        <v>1243</v>
      </c>
      <c r="D7178" s="119" t="str">
        <f>IF(G7178="","",VLOOKUP(G7178,номенклатури!R:T,2,0))</f>
        <v/>
      </c>
      <c r="E7178" s="333" t="str">
        <f>IF(G7178="","",VLOOKUP(G7178,номенклатури!R:T,3,0))</f>
        <v/>
      </c>
      <c r="F7178" s="159" t="str">
        <f>IF(G7178="","",IF(ISERROR(VLOOKUP(G7178,номенклатури!V:V,1,0)),E7178*H7178,E7178*I7178))</f>
        <v/>
      </c>
      <c r="G7178" s="14"/>
      <c r="H7178" s="15"/>
      <c r="I7178" s="15"/>
      <c r="J7178" s="15"/>
      <c r="K7178" s="15"/>
      <c r="L7178" s="217"/>
      <c r="M7178" s="22"/>
      <c r="N7178" s="119" t="str">
        <f>IF(G7178="","",VLOOKUP(G7178,номенклатури!R:U,4,0))</f>
        <v/>
      </c>
      <c r="O7178" s="119" t="str">
        <f>IF(M7178="","",VLOOKUP(M7178,'14'!D:D,1,0))</f>
        <v/>
      </c>
    </row>
    <row r="7179" spans="1:15" ht="12.75" customHeight="1" x14ac:dyDescent="0.2">
      <c r="A7179" s="36" t="str">
        <f>'0'!$A$4</f>
        <v>………………..</v>
      </c>
      <c r="B7179" s="37">
        <f>'0'!$A$2</f>
        <v>46112</v>
      </c>
      <c r="C7179" s="37" t="s">
        <v>1243</v>
      </c>
      <c r="D7179" s="119" t="str">
        <f>IF(G7179="","",VLOOKUP(G7179,номенклатури!R:T,2,0))</f>
        <v/>
      </c>
      <c r="E7179" s="333" t="str">
        <f>IF(G7179="","",VLOOKUP(G7179,номенклатури!R:T,3,0))</f>
        <v/>
      </c>
      <c r="F7179" s="159" t="str">
        <f>IF(G7179="","",IF(ISERROR(VLOOKUP(G7179,номенклатури!V:V,1,0)),E7179*H7179,E7179*I7179))</f>
        <v/>
      </c>
      <c r="G7179" s="14"/>
      <c r="H7179" s="15"/>
      <c r="I7179" s="15"/>
      <c r="J7179" s="15"/>
      <c r="K7179" s="15"/>
      <c r="L7179" s="217"/>
      <c r="M7179" s="22"/>
      <c r="N7179" s="119" t="str">
        <f>IF(G7179="","",VLOOKUP(G7179,номенклатури!R:U,4,0))</f>
        <v/>
      </c>
      <c r="O7179" s="119" t="str">
        <f>IF(M7179="","",VLOOKUP(M7179,'14'!D:D,1,0))</f>
        <v/>
      </c>
    </row>
    <row r="7180" spans="1:15" ht="12.75" customHeight="1" x14ac:dyDescent="0.2">
      <c r="A7180" s="36" t="str">
        <f>'0'!$A$4</f>
        <v>………………..</v>
      </c>
      <c r="B7180" s="37">
        <f>'0'!$A$2</f>
        <v>46112</v>
      </c>
      <c r="C7180" s="37" t="s">
        <v>1243</v>
      </c>
      <c r="D7180" s="119" t="str">
        <f>IF(G7180="","",VLOOKUP(G7180,номенклатури!R:T,2,0))</f>
        <v/>
      </c>
      <c r="E7180" s="333" t="str">
        <f>IF(G7180="","",VLOOKUP(G7180,номенклатури!R:T,3,0))</f>
        <v/>
      </c>
      <c r="F7180" s="159" t="str">
        <f>IF(G7180="","",IF(ISERROR(VLOOKUP(G7180,номенклатури!V:V,1,0)),E7180*H7180,E7180*I7180))</f>
        <v/>
      </c>
      <c r="G7180" s="14"/>
      <c r="H7180" s="15"/>
      <c r="I7180" s="15"/>
      <c r="J7180" s="15"/>
      <c r="K7180" s="15"/>
      <c r="L7180" s="217"/>
      <c r="M7180" s="22"/>
      <c r="N7180" s="119" t="str">
        <f>IF(G7180="","",VLOOKUP(G7180,номенклатури!R:U,4,0))</f>
        <v/>
      </c>
      <c r="O7180" s="119" t="str">
        <f>IF(M7180="","",VLOOKUP(M7180,'14'!D:D,1,0))</f>
        <v/>
      </c>
    </row>
    <row r="7181" spans="1:15" ht="12.75" customHeight="1" x14ac:dyDescent="0.2">
      <c r="A7181" s="36" t="str">
        <f>'0'!$A$4</f>
        <v>………………..</v>
      </c>
      <c r="B7181" s="37">
        <f>'0'!$A$2</f>
        <v>46112</v>
      </c>
      <c r="C7181" s="37" t="s">
        <v>1243</v>
      </c>
      <c r="D7181" s="119" t="str">
        <f>IF(G7181="","",VLOOKUP(G7181,номенклатури!R:T,2,0))</f>
        <v/>
      </c>
      <c r="E7181" s="333" t="str">
        <f>IF(G7181="","",VLOOKUP(G7181,номенклатури!R:T,3,0))</f>
        <v/>
      </c>
      <c r="F7181" s="159" t="str">
        <f>IF(G7181="","",IF(ISERROR(VLOOKUP(G7181,номенклатури!V:V,1,0)),E7181*H7181,E7181*I7181))</f>
        <v/>
      </c>
      <c r="G7181" s="14"/>
      <c r="H7181" s="15"/>
      <c r="I7181" s="15"/>
      <c r="J7181" s="15"/>
      <c r="K7181" s="15"/>
      <c r="L7181" s="217"/>
      <c r="M7181" s="22"/>
      <c r="N7181" s="119" t="str">
        <f>IF(G7181="","",VLOOKUP(G7181,номенклатури!R:U,4,0))</f>
        <v/>
      </c>
      <c r="O7181" s="119" t="str">
        <f>IF(M7181="","",VLOOKUP(M7181,'14'!D:D,1,0))</f>
        <v/>
      </c>
    </row>
    <row r="7182" spans="1:15" ht="12.75" customHeight="1" x14ac:dyDescent="0.2">
      <c r="A7182" s="36" t="str">
        <f>'0'!$A$4</f>
        <v>………………..</v>
      </c>
      <c r="B7182" s="37">
        <f>'0'!$A$2</f>
        <v>46112</v>
      </c>
      <c r="C7182" s="37" t="s">
        <v>1243</v>
      </c>
      <c r="D7182" s="119" t="str">
        <f>IF(G7182="","",VLOOKUP(G7182,номенклатури!R:T,2,0))</f>
        <v/>
      </c>
      <c r="E7182" s="333" t="str">
        <f>IF(G7182="","",VLOOKUP(G7182,номенклатури!R:T,3,0))</f>
        <v/>
      </c>
      <c r="F7182" s="159" t="str">
        <f>IF(G7182="","",IF(ISERROR(VLOOKUP(G7182,номенклатури!V:V,1,0)),E7182*H7182,E7182*I7182))</f>
        <v/>
      </c>
      <c r="G7182" s="14"/>
      <c r="H7182" s="15"/>
      <c r="I7182" s="15"/>
      <c r="J7182" s="15"/>
      <c r="K7182" s="15"/>
      <c r="L7182" s="217"/>
      <c r="M7182" s="22"/>
      <c r="N7182" s="119" t="str">
        <f>IF(G7182="","",VLOOKUP(G7182,номенклатури!R:U,4,0))</f>
        <v/>
      </c>
      <c r="O7182" s="119" t="str">
        <f>IF(M7182="","",VLOOKUP(M7182,'14'!D:D,1,0))</f>
        <v/>
      </c>
    </row>
    <row r="7183" spans="1:15" ht="12.75" customHeight="1" x14ac:dyDescent="0.2">
      <c r="A7183" s="36" t="str">
        <f>'0'!$A$4</f>
        <v>………………..</v>
      </c>
      <c r="B7183" s="37">
        <f>'0'!$A$2</f>
        <v>46112</v>
      </c>
      <c r="C7183" s="37" t="s">
        <v>1243</v>
      </c>
      <c r="D7183" s="119" t="str">
        <f>IF(G7183="","",VLOOKUP(G7183,номенклатури!R:T,2,0))</f>
        <v/>
      </c>
      <c r="E7183" s="333" t="str">
        <f>IF(G7183="","",VLOOKUP(G7183,номенклатури!R:T,3,0))</f>
        <v/>
      </c>
      <c r="F7183" s="159" t="str">
        <f>IF(G7183="","",IF(ISERROR(VLOOKUP(G7183,номенклатури!V:V,1,0)),E7183*H7183,E7183*I7183))</f>
        <v/>
      </c>
      <c r="G7183" s="14"/>
      <c r="H7183" s="15"/>
      <c r="I7183" s="15"/>
      <c r="J7183" s="15"/>
      <c r="K7183" s="15"/>
      <c r="L7183" s="217"/>
      <c r="M7183" s="22"/>
      <c r="N7183" s="119" t="str">
        <f>IF(G7183="","",VLOOKUP(G7183,номенклатури!R:U,4,0))</f>
        <v/>
      </c>
      <c r="O7183" s="119" t="str">
        <f>IF(M7183="","",VLOOKUP(M7183,'14'!D:D,1,0))</f>
        <v/>
      </c>
    </row>
    <row r="7184" spans="1:15" ht="12.75" customHeight="1" x14ac:dyDescent="0.2">
      <c r="A7184" s="36" t="str">
        <f>'0'!$A$4</f>
        <v>………………..</v>
      </c>
      <c r="B7184" s="37">
        <f>'0'!$A$2</f>
        <v>46112</v>
      </c>
      <c r="C7184" s="37" t="s">
        <v>1243</v>
      </c>
      <c r="D7184" s="119" t="str">
        <f>IF(G7184="","",VLOOKUP(G7184,номенклатури!R:T,2,0))</f>
        <v/>
      </c>
      <c r="E7184" s="333" t="str">
        <f>IF(G7184="","",VLOOKUP(G7184,номенклатури!R:T,3,0))</f>
        <v/>
      </c>
      <c r="F7184" s="159" t="str">
        <f>IF(G7184="","",IF(ISERROR(VLOOKUP(G7184,номенклатури!V:V,1,0)),E7184*H7184,E7184*I7184))</f>
        <v/>
      </c>
      <c r="G7184" s="14"/>
      <c r="H7184" s="15"/>
      <c r="I7184" s="15"/>
      <c r="J7184" s="15"/>
      <c r="K7184" s="15"/>
      <c r="L7184" s="217"/>
      <c r="M7184" s="22"/>
      <c r="N7184" s="119" t="str">
        <f>IF(G7184="","",VLOOKUP(G7184,номенклатури!R:U,4,0))</f>
        <v/>
      </c>
      <c r="O7184" s="119" t="str">
        <f>IF(M7184="","",VLOOKUP(M7184,'14'!D:D,1,0))</f>
        <v/>
      </c>
    </row>
    <row r="7185" spans="1:15" ht="12.75" customHeight="1" x14ac:dyDescent="0.2">
      <c r="A7185" s="36" t="str">
        <f>'0'!$A$4</f>
        <v>………………..</v>
      </c>
      <c r="B7185" s="37">
        <f>'0'!$A$2</f>
        <v>46112</v>
      </c>
      <c r="C7185" s="37" t="s">
        <v>1243</v>
      </c>
      <c r="D7185" s="119" t="str">
        <f>IF(G7185="","",VLOOKUP(G7185,номенклатури!R:T,2,0))</f>
        <v/>
      </c>
      <c r="E7185" s="333" t="str">
        <f>IF(G7185="","",VLOOKUP(G7185,номенклатури!R:T,3,0))</f>
        <v/>
      </c>
      <c r="F7185" s="159" t="str">
        <f>IF(G7185="","",IF(ISERROR(VLOOKUP(G7185,номенклатури!V:V,1,0)),E7185*H7185,E7185*I7185))</f>
        <v/>
      </c>
      <c r="G7185" s="14"/>
      <c r="H7185" s="15"/>
      <c r="I7185" s="15"/>
      <c r="J7185" s="15"/>
      <c r="K7185" s="15"/>
      <c r="L7185" s="217"/>
      <c r="M7185" s="22"/>
      <c r="N7185" s="119" t="str">
        <f>IF(G7185="","",VLOOKUP(G7185,номенклатури!R:U,4,0))</f>
        <v/>
      </c>
      <c r="O7185" s="119" t="str">
        <f>IF(M7185="","",VLOOKUP(M7185,'14'!D:D,1,0))</f>
        <v/>
      </c>
    </row>
    <row r="7186" spans="1:15" ht="12.75" customHeight="1" x14ac:dyDescent="0.2">
      <c r="A7186" s="36" t="str">
        <f>'0'!$A$4</f>
        <v>………………..</v>
      </c>
      <c r="B7186" s="37">
        <f>'0'!$A$2</f>
        <v>46112</v>
      </c>
      <c r="C7186" s="37" t="s">
        <v>1243</v>
      </c>
      <c r="D7186" s="119" t="str">
        <f>IF(G7186="","",VLOOKUP(G7186,номенклатури!R:T,2,0))</f>
        <v/>
      </c>
      <c r="E7186" s="333" t="str">
        <f>IF(G7186="","",VLOOKUP(G7186,номенклатури!R:T,3,0))</f>
        <v/>
      </c>
      <c r="F7186" s="159" t="str">
        <f>IF(G7186="","",IF(ISERROR(VLOOKUP(G7186,номенклатури!V:V,1,0)),E7186*H7186,E7186*I7186))</f>
        <v/>
      </c>
      <c r="G7186" s="14"/>
      <c r="H7186" s="15"/>
      <c r="I7186" s="15"/>
      <c r="J7186" s="15"/>
      <c r="K7186" s="15"/>
      <c r="L7186" s="217"/>
      <c r="M7186" s="22"/>
      <c r="N7186" s="119" t="str">
        <f>IF(G7186="","",VLOOKUP(G7186,номенклатури!R:U,4,0))</f>
        <v/>
      </c>
      <c r="O7186" s="119" t="str">
        <f>IF(M7186="","",VLOOKUP(M7186,'14'!D:D,1,0))</f>
        <v/>
      </c>
    </row>
    <row r="7187" spans="1:15" ht="12.75" customHeight="1" x14ac:dyDescent="0.2">
      <c r="A7187" s="36" t="str">
        <f>'0'!$A$4</f>
        <v>………………..</v>
      </c>
      <c r="B7187" s="37">
        <f>'0'!$A$2</f>
        <v>46112</v>
      </c>
      <c r="C7187" s="37" t="s">
        <v>1243</v>
      </c>
      <c r="D7187" s="119" t="str">
        <f>IF(G7187="","",VLOOKUP(G7187,номенклатури!R:T,2,0))</f>
        <v/>
      </c>
      <c r="E7187" s="333" t="str">
        <f>IF(G7187="","",VLOOKUP(G7187,номенклатури!R:T,3,0))</f>
        <v/>
      </c>
      <c r="F7187" s="159" t="str">
        <f>IF(G7187="","",IF(ISERROR(VLOOKUP(G7187,номенклатури!V:V,1,0)),E7187*H7187,E7187*I7187))</f>
        <v/>
      </c>
      <c r="G7187" s="14"/>
      <c r="H7187" s="15"/>
      <c r="I7187" s="15"/>
      <c r="J7187" s="15"/>
      <c r="K7187" s="15"/>
      <c r="L7187" s="217"/>
      <c r="M7187" s="22"/>
      <c r="N7187" s="119" t="str">
        <f>IF(G7187="","",VLOOKUP(G7187,номенклатури!R:U,4,0))</f>
        <v/>
      </c>
      <c r="O7187" s="119" t="str">
        <f>IF(M7187="","",VLOOKUP(M7187,'14'!D:D,1,0))</f>
        <v/>
      </c>
    </row>
    <row r="7188" spans="1:15" ht="12.75" customHeight="1" x14ac:dyDescent="0.2">
      <c r="A7188" s="36" t="str">
        <f>'0'!$A$4</f>
        <v>………………..</v>
      </c>
      <c r="B7188" s="37">
        <f>'0'!$A$2</f>
        <v>46112</v>
      </c>
      <c r="C7188" s="37" t="s">
        <v>1243</v>
      </c>
      <c r="D7188" s="119" t="str">
        <f>IF(G7188="","",VLOOKUP(G7188,номенклатури!R:T,2,0))</f>
        <v/>
      </c>
      <c r="E7188" s="333" t="str">
        <f>IF(G7188="","",VLOOKUP(G7188,номенклатури!R:T,3,0))</f>
        <v/>
      </c>
      <c r="F7188" s="159" t="str">
        <f>IF(G7188="","",IF(ISERROR(VLOOKUP(G7188,номенклатури!V:V,1,0)),E7188*H7188,E7188*I7188))</f>
        <v/>
      </c>
      <c r="G7188" s="14"/>
      <c r="H7188" s="15"/>
      <c r="I7188" s="15"/>
      <c r="J7188" s="15"/>
      <c r="K7188" s="15"/>
      <c r="L7188" s="217"/>
      <c r="M7188" s="22"/>
      <c r="N7188" s="119" t="str">
        <f>IF(G7188="","",VLOOKUP(G7188,номенклатури!R:U,4,0))</f>
        <v/>
      </c>
      <c r="O7188" s="119" t="str">
        <f>IF(M7188="","",VLOOKUP(M7188,'14'!D:D,1,0))</f>
        <v/>
      </c>
    </row>
    <row r="7189" spans="1:15" ht="12.75" customHeight="1" x14ac:dyDescent="0.2">
      <c r="A7189" s="36" t="str">
        <f>'0'!$A$4</f>
        <v>………………..</v>
      </c>
      <c r="B7189" s="37">
        <f>'0'!$A$2</f>
        <v>46112</v>
      </c>
      <c r="C7189" s="37" t="s">
        <v>1243</v>
      </c>
      <c r="D7189" s="119" t="str">
        <f>IF(G7189="","",VLOOKUP(G7189,номенклатури!R:T,2,0))</f>
        <v/>
      </c>
      <c r="E7189" s="333" t="str">
        <f>IF(G7189="","",VLOOKUP(G7189,номенклатури!R:T,3,0))</f>
        <v/>
      </c>
      <c r="F7189" s="159" t="str">
        <f>IF(G7189="","",IF(ISERROR(VLOOKUP(G7189,номенклатури!V:V,1,0)),E7189*H7189,E7189*I7189))</f>
        <v/>
      </c>
      <c r="G7189" s="14"/>
      <c r="H7189" s="15"/>
      <c r="I7189" s="15"/>
      <c r="J7189" s="15"/>
      <c r="K7189" s="15"/>
      <c r="L7189" s="217"/>
      <c r="M7189" s="22"/>
      <c r="N7189" s="119" t="str">
        <f>IF(G7189="","",VLOOKUP(G7189,номенклатури!R:U,4,0))</f>
        <v/>
      </c>
      <c r="O7189" s="119" t="str">
        <f>IF(M7189="","",VLOOKUP(M7189,'14'!D:D,1,0))</f>
        <v/>
      </c>
    </row>
    <row r="7190" spans="1:15" ht="12.75" customHeight="1" x14ac:dyDescent="0.2">
      <c r="A7190" s="36" t="str">
        <f>'0'!$A$4</f>
        <v>………………..</v>
      </c>
      <c r="B7190" s="37">
        <f>'0'!$A$2</f>
        <v>46112</v>
      </c>
      <c r="C7190" s="37" t="s">
        <v>1243</v>
      </c>
      <c r="D7190" s="119" t="str">
        <f>IF(G7190="","",VLOOKUP(G7190,номенклатури!R:T,2,0))</f>
        <v/>
      </c>
      <c r="E7190" s="333" t="str">
        <f>IF(G7190="","",VLOOKUP(G7190,номенклатури!R:T,3,0))</f>
        <v/>
      </c>
      <c r="F7190" s="159" t="str">
        <f>IF(G7190="","",IF(ISERROR(VLOOKUP(G7190,номенклатури!V:V,1,0)),E7190*H7190,E7190*I7190))</f>
        <v/>
      </c>
      <c r="G7190" s="14"/>
      <c r="H7190" s="15"/>
      <c r="I7190" s="15"/>
      <c r="J7190" s="15"/>
      <c r="K7190" s="15"/>
      <c r="L7190" s="217"/>
      <c r="M7190" s="22"/>
      <c r="N7190" s="119" t="str">
        <f>IF(G7190="","",VLOOKUP(G7190,номенклатури!R:U,4,0))</f>
        <v/>
      </c>
      <c r="O7190" s="119" t="str">
        <f>IF(M7190="","",VLOOKUP(M7190,'14'!D:D,1,0))</f>
        <v/>
      </c>
    </row>
    <row r="7191" spans="1:15" ht="12.75" customHeight="1" x14ac:dyDescent="0.2">
      <c r="A7191" s="36" t="str">
        <f>'0'!$A$4</f>
        <v>………………..</v>
      </c>
      <c r="B7191" s="37">
        <f>'0'!$A$2</f>
        <v>46112</v>
      </c>
      <c r="C7191" s="37" t="s">
        <v>1243</v>
      </c>
      <c r="D7191" s="119" t="str">
        <f>IF(G7191="","",VLOOKUP(G7191,номенклатури!R:T,2,0))</f>
        <v/>
      </c>
      <c r="E7191" s="333" t="str">
        <f>IF(G7191="","",VLOOKUP(G7191,номенклатури!R:T,3,0))</f>
        <v/>
      </c>
      <c r="F7191" s="159" t="str">
        <f>IF(G7191="","",IF(ISERROR(VLOOKUP(G7191,номенклатури!V:V,1,0)),E7191*H7191,E7191*I7191))</f>
        <v/>
      </c>
      <c r="G7191" s="14"/>
      <c r="H7191" s="15"/>
      <c r="I7191" s="15"/>
      <c r="J7191" s="15"/>
      <c r="K7191" s="15"/>
      <c r="L7191" s="217"/>
      <c r="M7191" s="22"/>
      <c r="N7191" s="119" t="str">
        <f>IF(G7191="","",VLOOKUP(G7191,номенклатури!R:U,4,0))</f>
        <v/>
      </c>
      <c r="O7191" s="119" t="str">
        <f>IF(M7191="","",VLOOKUP(M7191,'14'!D:D,1,0))</f>
        <v/>
      </c>
    </row>
    <row r="7192" spans="1:15" ht="12.75" customHeight="1" x14ac:dyDescent="0.2">
      <c r="A7192" s="36" t="str">
        <f>'0'!$A$4</f>
        <v>………………..</v>
      </c>
      <c r="B7192" s="37">
        <f>'0'!$A$2</f>
        <v>46112</v>
      </c>
      <c r="C7192" s="37" t="s">
        <v>1243</v>
      </c>
      <c r="D7192" s="119" t="str">
        <f>IF(G7192="","",VLOOKUP(G7192,номенклатури!R:T,2,0))</f>
        <v/>
      </c>
      <c r="E7192" s="333" t="str">
        <f>IF(G7192="","",VLOOKUP(G7192,номенклатури!R:T,3,0))</f>
        <v/>
      </c>
      <c r="F7192" s="159" t="str">
        <f>IF(G7192="","",IF(ISERROR(VLOOKUP(G7192,номенклатури!V:V,1,0)),E7192*H7192,E7192*I7192))</f>
        <v/>
      </c>
      <c r="G7192" s="14"/>
      <c r="H7192" s="15"/>
      <c r="I7192" s="15"/>
      <c r="J7192" s="15"/>
      <c r="K7192" s="15"/>
      <c r="L7192" s="217"/>
      <c r="M7192" s="22"/>
      <c r="N7192" s="119" t="str">
        <f>IF(G7192="","",VLOOKUP(G7192,номенклатури!R:U,4,0))</f>
        <v/>
      </c>
      <c r="O7192" s="119" t="str">
        <f>IF(M7192="","",VLOOKUP(M7192,'14'!D:D,1,0))</f>
        <v/>
      </c>
    </row>
    <row r="7193" spans="1:15" ht="12.75" customHeight="1" x14ac:dyDescent="0.2">
      <c r="A7193" s="36" t="str">
        <f>'0'!$A$4</f>
        <v>………………..</v>
      </c>
      <c r="B7193" s="37">
        <f>'0'!$A$2</f>
        <v>46112</v>
      </c>
      <c r="C7193" s="37" t="s">
        <v>1243</v>
      </c>
      <c r="D7193" s="119" t="str">
        <f>IF(G7193="","",VLOOKUP(G7193,номенклатури!R:T,2,0))</f>
        <v/>
      </c>
      <c r="E7193" s="333" t="str">
        <f>IF(G7193="","",VLOOKUP(G7193,номенклатури!R:T,3,0))</f>
        <v/>
      </c>
      <c r="F7193" s="159" t="str">
        <f>IF(G7193="","",IF(ISERROR(VLOOKUP(G7193,номенклатури!V:V,1,0)),E7193*H7193,E7193*I7193))</f>
        <v/>
      </c>
      <c r="G7193" s="14"/>
      <c r="H7193" s="15"/>
      <c r="I7193" s="15"/>
      <c r="J7193" s="15"/>
      <c r="K7193" s="15"/>
      <c r="L7193" s="217"/>
      <c r="M7193" s="22"/>
      <c r="N7193" s="119" t="str">
        <f>IF(G7193="","",VLOOKUP(G7193,номенклатури!R:U,4,0))</f>
        <v/>
      </c>
      <c r="O7193" s="119" t="str">
        <f>IF(M7193="","",VLOOKUP(M7193,'14'!D:D,1,0))</f>
        <v/>
      </c>
    </row>
    <row r="7194" spans="1:15" ht="12.75" customHeight="1" x14ac:dyDescent="0.2">
      <c r="A7194" s="36" t="str">
        <f>'0'!$A$4</f>
        <v>………………..</v>
      </c>
      <c r="B7194" s="37">
        <f>'0'!$A$2</f>
        <v>46112</v>
      </c>
      <c r="C7194" s="37" t="s">
        <v>1243</v>
      </c>
      <c r="D7194" s="119" t="str">
        <f>IF(G7194="","",VLOOKUP(G7194,номенклатури!R:T,2,0))</f>
        <v/>
      </c>
      <c r="E7194" s="333" t="str">
        <f>IF(G7194="","",VLOOKUP(G7194,номенклатури!R:T,3,0))</f>
        <v/>
      </c>
      <c r="F7194" s="159" t="str">
        <f>IF(G7194="","",IF(ISERROR(VLOOKUP(G7194,номенклатури!V:V,1,0)),E7194*H7194,E7194*I7194))</f>
        <v/>
      </c>
      <c r="G7194" s="14"/>
      <c r="H7194" s="15"/>
      <c r="I7194" s="15"/>
      <c r="J7194" s="15"/>
      <c r="K7194" s="15"/>
      <c r="L7194" s="217"/>
      <c r="M7194" s="22"/>
      <c r="N7194" s="119" t="str">
        <f>IF(G7194="","",VLOOKUP(G7194,номенклатури!R:U,4,0))</f>
        <v/>
      </c>
      <c r="O7194" s="119" t="str">
        <f>IF(M7194="","",VLOOKUP(M7194,'14'!D:D,1,0))</f>
        <v/>
      </c>
    </row>
    <row r="7195" spans="1:15" ht="12.75" customHeight="1" x14ac:dyDescent="0.2">
      <c r="A7195" s="36" t="str">
        <f>'0'!$A$4</f>
        <v>………………..</v>
      </c>
      <c r="B7195" s="37">
        <f>'0'!$A$2</f>
        <v>46112</v>
      </c>
      <c r="C7195" s="37" t="s">
        <v>1243</v>
      </c>
      <c r="D7195" s="119" t="str">
        <f>IF(G7195="","",VLOOKUP(G7195,номенклатури!R:T,2,0))</f>
        <v/>
      </c>
      <c r="E7195" s="333" t="str">
        <f>IF(G7195="","",VLOOKUP(G7195,номенклатури!R:T,3,0))</f>
        <v/>
      </c>
      <c r="F7195" s="159" t="str">
        <f>IF(G7195="","",IF(ISERROR(VLOOKUP(G7195,номенклатури!V:V,1,0)),E7195*H7195,E7195*I7195))</f>
        <v/>
      </c>
      <c r="G7195" s="14"/>
      <c r="H7195" s="15"/>
      <c r="I7195" s="15"/>
      <c r="J7195" s="15"/>
      <c r="K7195" s="15"/>
      <c r="L7195" s="217"/>
      <c r="M7195" s="22"/>
      <c r="N7195" s="119" t="str">
        <f>IF(G7195="","",VLOOKUP(G7195,номенклатури!R:U,4,0))</f>
        <v/>
      </c>
      <c r="O7195" s="119" t="str">
        <f>IF(M7195="","",VLOOKUP(M7195,'14'!D:D,1,0))</f>
        <v/>
      </c>
    </row>
    <row r="7196" spans="1:15" ht="12.75" customHeight="1" x14ac:dyDescent="0.2">
      <c r="A7196" s="36" t="str">
        <f>'0'!$A$4</f>
        <v>………………..</v>
      </c>
      <c r="B7196" s="37">
        <f>'0'!$A$2</f>
        <v>46112</v>
      </c>
      <c r="C7196" s="37" t="s">
        <v>1243</v>
      </c>
      <c r="D7196" s="119" t="str">
        <f>IF(G7196="","",VLOOKUP(G7196,номенклатури!R:T,2,0))</f>
        <v/>
      </c>
      <c r="E7196" s="333" t="str">
        <f>IF(G7196="","",VLOOKUP(G7196,номенклатури!R:T,3,0))</f>
        <v/>
      </c>
      <c r="F7196" s="159" t="str">
        <f>IF(G7196="","",IF(ISERROR(VLOOKUP(G7196,номенклатури!V:V,1,0)),E7196*H7196,E7196*I7196))</f>
        <v/>
      </c>
      <c r="G7196" s="14"/>
      <c r="H7196" s="15"/>
      <c r="I7196" s="15"/>
      <c r="J7196" s="15"/>
      <c r="K7196" s="15"/>
      <c r="L7196" s="217"/>
      <c r="M7196" s="22"/>
      <c r="N7196" s="119" t="str">
        <f>IF(G7196="","",VLOOKUP(G7196,номенклатури!R:U,4,0))</f>
        <v/>
      </c>
      <c r="O7196" s="119" t="str">
        <f>IF(M7196="","",VLOOKUP(M7196,'14'!D:D,1,0))</f>
        <v/>
      </c>
    </row>
    <row r="7197" spans="1:15" ht="12.75" customHeight="1" x14ac:dyDescent="0.2">
      <c r="A7197" s="36" t="str">
        <f>'0'!$A$4</f>
        <v>………………..</v>
      </c>
      <c r="B7197" s="37">
        <f>'0'!$A$2</f>
        <v>46112</v>
      </c>
      <c r="C7197" s="37" t="s">
        <v>1243</v>
      </c>
      <c r="D7197" s="119" t="str">
        <f>IF(G7197="","",VLOOKUP(G7197,номенклатури!R:T,2,0))</f>
        <v/>
      </c>
      <c r="E7197" s="333" t="str">
        <f>IF(G7197="","",VLOOKUP(G7197,номенклатури!R:T,3,0))</f>
        <v/>
      </c>
      <c r="F7197" s="159" t="str">
        <f>IF(G7197="","",IF(ISERROR(VLOOKUP(G7197,номенклатури!V:V,1,0)),E7197*H7197,E7197*I7197))</f>
        <v/>
      </c>
      <c r="G7197" s="14"/>
      <c r="H7197" s="15"/>
      <c r="I7197" s="15"/>
      <c r="J7197" s="15"/>
      <c r="K7197" s="15"/>
      <c r="L7197" s="217"/>
      <c r="M7197" s="22"/>
      <c r="N7197" s="119" t="str">
        <f>IF(G7197="","",VLOOKUP(G7197,номенклатури!R:U,4,0))</f>
        <v/>
      </c>
      <c r="O7197" s="119" t="str">
        <f>IF(M7197="","",VLOOKUP(M7197,'14'!D:D,1,0))</f>
        <v/>
      </c>
    </row>
    <row r="7198" spans="1:15" ht="12.75" customHeight="1" x14ac:dyDescent="0.2">
      <c r="A7198" s="36" t="str">
        <f>'0'!$A$4</f>
        <v>………………..</v>
      </c>
      <c r="B7198" s="37">
        <f>'0'!$A$2</f>
        <v>46112</v>
      </c>
      <c r="C7198" s="37" t="s">
        <v>1243</v>
      </c>
      <c r="D7198" s="119" t="str">
        <f>IF(G7198="","",VLOOKUP(G7198,номенклатури!R:T,2,0))</f>
        <v/>
      </c>
      <c r="E7198" s="333" t="str">
        <f>IF(G7198="","",VLOOKUP(G7198,номенклатури!R:T,3,0))</f>
        <v/>
      </c>
      <c r="F7198" s="159" t="str">
        <f>IF(G7198="","",IF(ISERROR(VLOOKUP(G7198,номенклатури!V:V,1,0)),E7198*H7198,E7198*I7198))</f>
        <v/>
      </c>
      <c r="G7198" s="14"/>
      <c r="H7198" s="15"/>
      <c r="I7198" s="15"/>
      <c r="J7198" s="15"/>
      <c r="K7198" s="15"/>
      <c r="L7198" s="217"/>
      <c r="M7198" s="22"/>
      <c r="N7198" s="119" t="str">
        <f>IF(G7198="","",VLOOKUP(G7198,номенклатури!R:U,4,0))</f>
        <v/>
      </c>
      <c r="O7198" s="119" t="str">
        <f>IF(M7198="","",VLOOKUP(M7198,'14'!D:D,1,0))</f>
        <v/>
      </c>
    </row>
    <row r="7199" spans="1:15" ht="12.75" customHeight="1" x14ac:dyDescent="0.2">
      <c r="A7199" s="36" t="str">
        <f>'0'!$A$4</f>
        <v>………………..</v>
      </c>
      <c r="B7199" s="37">
        <f>'0'!$A$2</f>
        <v>46112</v>
      </c>
      <c r="C7199" s="37" t="s">
        <v>1243</v>
      </c>
      <c r="D7199" s="119" t="str">
        <f>IF(G7199="","",VLOOKUP(G7199,номенклатури!R:T,2,0))</f>
        <v/>
      </c>
      <c r="E7199" s="333" t="str">
        <f>IF(G7199="","",VLOOKUP(G7199,номенклатури!R:T,3,0))</f>
        <v/>
      </c>
      <c r="F7199" s="159" t="str">
        <f>IF(G7199="","",IF(ISERROR(VLOOKUP(G7199,номенклатури!V:V,1,0)),E7199*H7199,E7199*I7199))</f>
        <v/>
      </c>
      <c r="G7199" s="14"/>
      <c r="H7199" s="15"/>
      <c r="I7199" s="15"/>
      <c r="J7199" s="15"/>
      <c r="K7199" s="15"/>
      <c r="L7199" s="217"/>
      <c r="M7199" s="22"/>
      <c r="N7199" s="119" t="str">
        <f>IF(G7199="","",VLOOKUP(G7199,номенклатури!R:U,4,0))</f>
        <v/>
      </c>
      <c r="O7199" s="119" t="str">
        <f>IF(M7199="","",VLOOKUP(M7199,'14'!D:D,1,0))</f>
        <v/>
      </c>
    </row>
    <row r="7200" spans="1:15" ht="12.75" customHeight="1" x14ac:dyDescent="0.2">
      <c r="A7200" s="36" t="str">
        <f>'0'!$A$4</f>
        <v>………………..</v>
      </c>
      <c r="B7200" s="37">
        <f>'0'!$A$2</f>
        <v>46112</v>
      </c>
      <c r="C7200" s="37" t="s">
        <v>1243</v>
      </c>
      <c r="D7200" s="119" t="str">
        <f>IF(G7200="","",VLOOKUP(G7200,номенклатури!R:T,2,0))</f>
        <v/>
      </c>
      <c r="E7200" s="333" t="str">
        <f>IF(G7200="","",VLOOKUP(G7200,номенклатури!R:T,3,0))</f>
        <v/>
      </c>
      <c r="F7200" s="159" t="str">
        <f>IF(G7200="","",IF(ISERROR(VLOOKUP(G7200,номенклатури!V:V,1,0)),E7200*H7200,E7200*I7200))</f>
        <v/>
      </c>
      <c r="G7200" s="14"/>
      <c r="H7200" s="15"/>
      <c r="I7200" s="15"/>
      <c r="J7200" s="15"/>
      <c r="K7200" s="15"/>
      <c r="L7200" s="217"/>
      <c r="M7200" s="22"/>
      <c r="N7200" s="119" t="str">
        <f>IF(G7200="","",VLOOKUP(G7200,номенклатури!R:U,4,0))</f>
        <v/>
      </c>
      <c r="O7200" s="119" t="str">
        <f>IF(M7200="","",VLOOKUP(M7200,'14'!D:D,1,0))</f>
        <v/>
      </c>
    </row>
    <row r="7201" spans="1:15" ht="12.75" customHeight="1" x14ac:dyDescent="0.2">
      <c r="A7201" s="36" t="str">
        <f>'0'!$A$4</f>
        <v>………………..</v>
      </c>
      <c r="B7201" s="37">
        <f>'0'!$A$2</f>
        <v>46112</v>
      </c>
      <c r="C7201" s="37" t="s">
        <v>1243</v>
      </c>
      <c r="D7201" s="119" t="str">
        <f>IF(G7201="","",VLOOKUP(G7201,номенклатури!R:T,2,0))</f>
        <v/>
      </c>
      <c r="E7201" s="333" t="str">
        <f>IF(G7201="","",VLOOKUP(G7201,номенклатури!R:T,3,0))</f>
        <v/>
      </c>
      <c r="F7201" s="159" t="str">
        <f>IF(G7201="","",IF(ISERROR(VLOOKUP(G7201,номенклатури!V:V,1,0)),E7201*H7201,E7201*I7201))</f>
        <v/>
      </c>
      <c r="G7201" s="14"/>
      <c r="H7201" s="15"/>
      <c r="I7201" s="15"/>
      <c r="J7201" s="15"/>
      <c r="K7201" s="15"/>
      <c r="L7201" s="217"/>
      <c r="M7201" s="22"/>
      <c r="N7201" s="119" t="str">
        <f>IF(G7201="","",VLOOKUP(G7201,номенклатури!R:U,4,0))</f>
        <v/>
      </c>
      <c r="O7201" s="119" t="str">
        <f>IF(M7201="","",VLOOKUP(M7201,'14'!D:D,1,0))</f>
        <v/>
      </c>
    </row>
    <row r="7202" spans="1:15" ht="12.75" customHeight="1" x14ac:dyDescent="0.2">
      <c r="A7202" s="36" t="str">
        <f>'0'!$A$4</f>
        <v>………………..</v>
      </c>
      <c r="B7202" s="37">
        <f>'0'!$A$2</f>
        <v>46112</v>
      </c>
      <c r="C7202" s="37" t="s">
        <v>1243</v>
      </c>
      <c r="D7202" s="119" t="str">
        <f>IF(G7202="","",VLOOKUP(G7202,номенклатури!R:T,2,0))</f>
        <v/>
      </c>
      <c r="E7202" s="333" t="str">
        <f>IF(G7202="","",VLOOKUP(G7202,номенклатури!R:T,3,0))</f>
        <v/>
      </c>
      <c r="F7202" s="159" t="str">
        <f>IF(G7202="","",IF(ISERROR(VLOOKUP(G7202,номенклатури!V:V,1,0)),E7202*H7202,E7202*I7202))</f>
        <v/>
      </c>
      <c r="G7202" s="14"/>
      <c r="H7202" s="15"/>
      <c r="I7202" s="15"/>
      <c r="J7202" s="15"/>
      <c r="K7202" s="15"/>
      <c r="L7202" s="217"/>
      <c r="M7202" s="22"/>
      <c r="N7202" s="119" t="str">
        <f>IF(G7202="","",VLOOKUP(G7202,номенклатури!R:U,4,0))</f>
        <v/>
      </c>
      <c r="O7202" s="119" t="str">
        <f>IF(M7202="","",VLOOKUP(M7202,'14'!D:D,1,0))</f>
        <v/>
      </c>
    </row>
    <row r="7203" spans="1:15" ht="12.75" customHeight="1" x14ac:dyDescent="0.2">
      <c r="A7203" s="36" t="str">
        <f>'0'!$A$4</f>
        <v>………………..</v>
      </c>
      <c r="B7203" s="37">
        <f>'0'!$A$2</f>
        <v>46112</v>
      </c>
      <c r="C7203" s="37" t="s">
        <v>1243</v>
      </c>
      <c r="D7203" s="119" t="str">
        <f>IF(G7203="","",VLOOKUP(G7203,номенклатури!R:T,2,0))</f>
        <v/>
      </c>
      <c r="E7203" s="333" t="str">
        <f>IF(G7203="","",VLOOKUP(G7203,номенклатури!R:T,3,0))</f>
        <v/>
      </c>
      <c r="F7203" s="159" t="str">
        <f>IF(G7203="","",IF(ISERROR(VLOOKUP(G7203,номенклатури!V:V,1,0)),E7203*H7203,E7203*I7203))</f>
        <v/>
      </c>
      <c r="G7203" s="14"/>
      <c r="H7203" s="15"/>
      <c r="I7203" s="15"/>
      <c r="J7203" s="15"/>
      <c r="K7203" s="15"/>
      <c r="L7203" s="217"/>
      <c r="M7203" s="22"/>
      <c r="N7203" s="119" t="str">
        <f>IF(G7203="","",VLOOKUP(G7203,номенклатури!R:U,4,0))</f>
        <v/>
      </c>
      <c r="O7203" s="119" t="str">
        <f>IF(M7203="","",VLOOKUP(M7203,'14'!D:D,1,0))</f>
        <v/>
      </c>
    </row>
    <row r="7204" spans="1:15" ht="12.75" customHeight="1" x14ac:dyDescent="0.2">
      <c r="A7204" s="36" t="str">
        <f>'0'!$A$4</f>
        <v>………………..</v>
      </c>
      <c r="B7204" s="37">
        <f>'0'!$A$2</f>
        <v>46112</v>
      </c>
      <c r="C7204" s="37" t="s">
        <v>1243</v>
      </c>
      <c r="D7204" s="119" t="str">
        <f>IF(G7204="","",VLOOKUP(G7204,номенклатури!R:T,2,0))</f>
        <v/>
      </c>
      <c r="E7204" s="333" t="str">
        <f>IF(G7204="","",VLOOKUP(G7204,номенклатури!R:T,3,0))</f>
        <v/>
      </c>
      <c r="F7204" s="159" t="str">
        <f>IF(G7204="","",IF(ISERROR(VLOOKUP(G7204,номенклатури!V:V,1,0)),E7204*H7204,E7204*I7204))</f>
        <v/>
      </c>
      <c r="G7204" s="14"/>
      <c r="H7204" s="15"/>
      <c r="I7204" s="15"/>
      <c r="J7204" s="15"/>
      <c r="K7204" s="15"/>
      <c r="L7204" s="217"/>
      <c r="M7204" s="22"/>
      <c r="N7204" s="119" t="str">
        <f>IF(G7204="","",VLOOKUP(G7204,номенклатури!R:U,4,0))</f>
        <v/>
      </c>
      <c r="O7204" s="119" t="str">
        <f>IF(M7204="","",VLOOKUP(M7204,'14'!D:D,1,0))</f>
        <v/>
      </c>
    </row>
    <row r="7205" spans="1:15" ht="12.75" customHeight="1" x14ac:dyDescent="0.2">
      <c r="A7205" s="36" t="str">
        <f>'0'!$A$4</f>
        <v>………………..</v>
      </c>
      <c r="B7205" s="37">
        <f>'0'!$A$2</f>
        <v>46112</v>
      </c>
      <c r="C7205" s="37" t="s">
        <v>1243</v>
      </c>
      <c r="D7205" s="119" t="str">
        <f>IF(G7205="","",VLOOKUP(G7205,номенклатури!R:T,2,0))</f>
        <v/>
      </c>
      <c r="E7205" s="333" t="str">
        <f>IF(G7205="","",VLOOKUP(G7205,номенклатури!R:T,3,0))</f>
        <v/>
      </c>
      <c r="F7205" s="159" t="str">
        <f>IF(G7205="","",IF(ISERROR(VLOOKUP(G7205,номенклатури!V:V,1,0)),E7205*H7205,E7205*I7205))</f>
        <v/>
      </c>
      <c r="G7205" s="14"/>
      <c r="H7205" s="15"/>
      <c r="I7205" s="15"/>
      <c r="J7205" s="15"/>
      <c r="K7205" s="15"/>
      <c r="L7205" s="217"/>
      <c r="M7205" s="22"/>
      <c r="N7205" s="119" t="str">
        <f>IF(G7205="","",VLOOKUP(G7205,номенклатури!R:U,4,0))</f>
        <v/>
      </c>
      <c r="O7205" s="119" t="str">
        <f>IF(M7205="","",VLOOKUP(M7205,'14'!D:D,1,0))</f>
        <v/>
      </c>
    </row>
    <row r="7206" spans="1:15" ht="12.75" customHeight="1" x14ac:dyDescent="0.2">
      <c r="A7206" s="36" t="str">
        <f>'0'!$A$4</f>
        <v>………………..</v>
      </c>
      <c r="B7206" s="37">
        <f>'0'!$A$2</f>
        <v>46112</v>
      </c>
      <c r="C7206" s="37" t="s">
        <v>1243</v>
      </c>
      <c r="D7206" s="119" t="str">
        <f>IF(G7206="","",VLOOKUP(G7206,номенклатури!R:T,2,0))</f>
        <v/>
      </c>
      <c r="E7206" s="333" t="str">
        <f>IF(G7206="","",VLOOKUP(G7206,номенклатури!R:T,3,0))</f>
        <v/>
      </c>
      <c r="F7206" s="159" t="str">
        <f>IF(G7206="","",IF(ISERROR(VLOOKUP(G7206,номенклатури!V:V,1,0)),E7206*H7206,E7206*I7206))</f>
        <v/>
      </c>
      <c r="G7206" s="14"/>
      <c r="H7206" s="15"/>
      <c r="I7206" s="15"/>
      <c r="J7206" s="15"/>
      <c r="K7206" s="15"/>
      <c r="L7206" s="217"/>
      <c r="M7206" s="22"/>
      <c r="N7206" s="119" t="str">
        <f>IF(G7206="","",VLOOKUP(G7206,номенклатури!R:U,4,0))</f>
        <v/>
      </c>
      <c r="O7206" s="119" t="str">
        <f>IF(M7206="","",VLOOKUP(M7206,'14'!D:D,1,0))</f>
        <v/>
      </c>
    </row>
    <row r="7207" spans="1:15" ht="12.75" customHeight="1" x14ac:dyDescent="0.2">
      <c r="A7207" s="36" t="str">
        <f>'0'!$A$4</f>
        <v>………………..</v>
      </c>
      <c r="B7207" s="37">
        <f>'0'!$A$2</f>
        <v>46112</v>
      </c>
      <c r="C7207" s="37" t="s">
        <v>1243</v>
      </c>
      <c r="D7207" s="119" t="str">
        <f>IF(G7207="","",VLOOKUP(G7207,номенклатури!R:T,2,0))</f>
        <v/>
      </c>
      <c r="E7207" s="333" t="str">
        <f>IF(G7207="","",VLOOKUP(G7207,номенклатури!R:T,3,0))</f>
        <v/>
      </c>
      <c r="F7207" s="159" t="str">
        <f>IF(G7207="","",IF(ISERROR(VLOOKUP(G7207,номенклатури!V:V,1,0)),E7207*H7207,E7207*I7207))</f>
        <v/>
      </c>
      <c r="G7207" s="14"/>
      <c r="H7207" s="15"/>
      <c r="I7207" s="15"/>
      <c r="J7207" s="15"/>
      <c r="K7207" s="15"/>
      <c r="L7207" s="217"/>
      <c r="M7207" s="22"/>
      <c r="N7207" s="119" t="str">
        <f>IF(G7207="","",VLOOKUP(G7207,номенклатури!R:U,4,0))</f>
        <v/>
      </c>
      <c r="O7207" s="119" t="str">
        <f>IF(M7207="","",VLOOKUP(M7207,'14'!D:D,1,0))</f>
        <v/>
      </c>
    </row>
    <row r="7208" spans="1:15" ht="12.75" customHeight="1" x14ac:dyDescent="0.2">
      <c r="A7208" s="36" t="str">
        <f>'0'!$A$4</f>
        <v>………………..</v>
      </c>
      <c r="B7208" s="37">
        <f>'0'!$A$2</f>
        <v>46112</v>
      </c>
      <c r="C7208" s="37" t="s">
        <v>1243</v>
      </c>
      <c r="D7208" s="119" t="str">
        <f>IF(G7208="","",VLOOKUP(G7208,номенклатури!R:T,2,0))</f>
        <v/>
      </c>
      <c r="E7208" s="333" t="str">
        <f>IF(G7208="","",VLOOKUP(G7208,номенклатури!R:T,3,0))</f>
        <v/>
      </c>
      <c r="F7208" s="159" t="str">
        <f>IF(G7208="","",IF(ISERROR(VLOOKUP(G7208,номенклатури!V:V,1,0)),E7208*H7208,E7208*I7208))</f>
        <v/>
      </c>
      <c r="G7208" s="14"/>
      <c r="H7208" s="15"/>
      <c r="I7208" s="15"/>
      <c r="J7208" s="15"/>
      <c r="K7208" s="15"/>
      <c r="L7208" s="217"/>
      <c r="M7208" s="22"/>
      <c r="N7208" s="119" t="str">
        <f>IF(G7208="","",VLOOKUP(G7208,номенклатури!R:U,4,0))</f>
        <v/>
      </c>
      <c r="O7208" s="119" t="str">
        <f>IF(M7208="","",VLOOKUP(M7208,'14'!D:D,1,0))</f>
        <v/>
      </c>
    </row>
    <row r="7209" spans="1:15" ht="12.75" customHeight="1" x14ac:dyDescent="0.2">
      <c r="A7209" s="36" t="str">
        <f>'0'!$A$4</f>
        <v>………………..</v>
      </c>
      <c r="B7209" s="37">
        <f>'0'!$A$2</f>
        <v>46112</v>
      </c>
      <c r="C7209" s="37" t="s">
        <v>1243</v>
      </c>
      <c r="D7209" s="119" t="str">
        <f>IF(G7209="","",VLOOKUP(G7209,номенклатури!R:T,2,0))</f>
        <v/>
      </c>
      <c r="E7209" s="333" t="str">
        <f>IF(G7209="","",VLOOKUP(G7209,номенклатури!R:T,3,0))</f>
        <v/>
      </c>
      <c r="F7209" s="159" t="str">
        <f>IF(G7209="","",IF(ISERROR(VLOOKUP(G7209,номенклатури!V:V,1,0)),E7209*H7209,E7209*I7209))</f>
        <v/>
      </c>
      <c r="G7209" s="14"/>
      <c r="H7209" s="15"/>
      <c r="I7209" s="15"/>
      <c r="J7209" s="15"/>
      <c r="K7209" s="15"/>
      <c r="L7209" s="217"/>
      <c r="M7209" s="22"/>
      <c r="N7209" s="119" t="str">
        <f>IF(G7209="","",VLOOKUP(G7209,номенклатури!R:U,4,0))</f>
        <v/>
      </c>
      <c r="O7209" s="119" t="str">
        <f>IF(M7209="","",VLOOKUP(M7209,'14'!D:D,1,0))</f>
        <v/>
      </c>
    </row>
    <row r="7210" spans="1:15" ht="12.75" customHeight="1" x14ac:dyDescent="0.2">
      <c r="A7210" s="36" t="str">
        <f>'0'!$A$4</f>
        <v>………………..</v>
      </c>
      <c r="B7210" s="37">
        <f>'0'!$A$2</f>
        <v>46112</v>
      </c>
      <c r="C7210" s="37" t="s">
        <v>1243</v>
      </c>
      <c r="D7210" s="119" t="str">
        <f>IF(G7210="","",VLOOKUP(G7210,номенклатури!R:T,2,0))</f>
        <v/>
      </c>
      <c r="E7210" s="333" t="str">
        <f>IF(G7210="","",VLOOKUP(G7210,номенклатури!R:T,3,0))</f>
        <v/>
      </c>
      <c r="F7210" s="159" t="str">
        <f>IF(G7210="","",IF(ISERROR(VLOOKUP(G7210,номенклатури!V:V,1,0)),E7210*H7210,E7210*I7210))</f>
        <v/>
      </c>
      <c r="G7210" s="14"/>
      <c r="H7210" s="15"/>
      <c r="I7210" s="15"/>
      <c r="J7210" s="15"/>
      <c r="K7210" s="15"/>
      <c r="L7210" s="217"/>
      <c r="M7210" s="22"/>
      <c r="N7210" s="119" t="str">
        <f>IF(G7210="","",VLOOKUP(G7210,номенклатури!R:U,4,0))</f>
        <v/>
      </c>
      <c r="O7210" s="119" t="str">
        <f>IF(M7210="","",VLOOKUP(M7210,'14'!D:D,1,0))</f>
        <v/>
      </c>
    </row>
    <row r="7211" spans="1:15" ht="12.75" customHeight="1" x14ac:dyDescent="0.2">
      <c r="A7211" s="36" t="str">
        <f>'0'!$A$4</f>
        <v>………………..</v>
      </c>
      <c r="B7211" s="37">
        <f>'0'!$A$2</f>
        <v>46112</v>
      </c>
      <c r="C7211" s="37" t="s">
        <v>1243</v>
      </c>
      <c r="D7211" s="119" t="str">
        <f>IF(G7211="","",VLOOKUP(G7211,номенклатури!R:T,2,0))</f>
        <v/>
      </c>
      <c r="E7211" s="333" t="str">
        <f>IF(G7211="","",VLOOKUP(G7211,номенклатури!R:T,3,0))</f>
        <v/>
      </c>
      <c r="F7211" s="159" t="str">
        <f>IF(G7211="","",IF(ISERROR(VLOOKUP(G7211,номенклатури!V:V,1,0)),E7211*H7211,E7211*I7211))</f>
        <v/>
      </c>
      <c r="G7211" s="14"/>
      <c r="H7211" s="15"/>
      <c r="I7211" s="15"/>
      <c r="J7211" s="15"/>
      <c r="K7211" s="15"/>
      <c r="L7211" s="217"/>
      <c r="M7211" s="22"/>
      <c r="N7211" s="119" t="str">
        <f>IF(G7211="","",VLOOKUP(G7211,номенклатури!R:U,4,0))</f>
        <v/>
      </c>
      <c r="O7211" s="119" t="str">
        <f>IF(M7211="","",VLOOKUP(M7211,'14'!D:D,1,0))</f>
        <v/>
      </c>
    </row>
    <row r="7212" spans="1:15" ht="12.75" customHeight="1" x14ac:dyDescent="0.2">
      <c r="A7212" s="36" t="str">
        <f>'0'!$A$4</f>
        <v>………………..</v>
      </c>
      <c r="B7212" s="37">
        <f>'0'!$A$2</f>
        <v>46112</v>
      </c>
      <c r="C7212" s="37" t="s">
        <v>1243</v>
      </c>
      <c r="D7212" s="119" t="str">
        <f>IF(G7212="","",VLOOKUP(G7212,номенклатури!R:T,2,0))</f>
        <v/>
      </c>
      <c r="E7212" s="333" t="str">
        <f>IF(G7212="","",VLOOKUP(G7212,номенклатури!R:T,3,0))</f>
        <v/>
      </c>
      <c r="F7212" s="159" t="str">
        <f>IF(G7212="","",IF(ISERROR(VLOOKUP(G7212,номенклатури!V:V,1,0)),E7212*H7212,E7212*I7212))</f>
        <v/>
      </c>
      <c r="G7212" s="14"/>
      <c r="H7212" s="15"/>
      <c r="I7212" s="15"/>
      <c r="J7212" s="15"/>
      <c r="K7212" s="15"/>
      <c r="L7212" s="217"/>
      <c r="M7212" s="22"/>
      <c r="N7212" s="119" t="str">
        <f>IF(G7212="","",VLOOKUP(G7212,номенклатури!R:U,4,0))</f>
        <v/>
      </c>
      <c r="O7212" s="119" t="str">
        <f>IF(M7212="","",VLOOKUP(M7212,'14'!D:D,1,0))</f>
        <v/>
      </c>
    </row>
    <row r="7213" spans="1:15" ht="12.75" customHeight="1" x14ac:dyDescent="0.2">
      <c r="A7213" s="36" t="str">
        <f>'0'!$A$4</f>
        <v>………………..</v>
      </c>
      <c r="B7213" s="37">
        <f>'0'!$A$2</f>
        <v>46112</v>
      </c>
      <c r="C7213" s="37" t="s">
        <v>1243</v>
      </c>
      <c r="D7213" s="119" t="str">
        <f>IF(G7213="","",VLOOKUP(G7213,номенклатури!R:T,2,0))</f>
        <v/>
      </c>
      <c r="E7213" s="333" t="str">
        <f>IF(G7213="","",VLOOKUP(G7213,номенклатури!R:T,3,0))</f>
        <v/>
      </c>
      <c r="F7213" s="159" t="str">
        <f>IF(G7213="","",IF(ISERROR(VLOOKUP(G7213,номенклатури!V:V,1,0)),E7213*H7213,E7213*I7213))</f>
        <v/>
      </c>
      <c r="G7213" s="14"/>
      <c r="H7213" s="15"/>
      <c r="I7213" s="15"/>
      <c r="J7213" s="15"/>
      <c r="K7213" s="15"/>
      <c r="L7213" s="217"/>
      <c r="M7213" s="22"/>
      <c r="N7213" s="119" t="str">
        <f>IF(G7213="","",VLOOKUP(G7213,номенклатури!R:U,4,0))</f>
        <v/>
      </c>
      <c r="O7213" s="119" t="str">
        <f>IF(M7213="","",VLOOKUP(M7213,'14'!D:D,1,0))</f>
        <v/>
      </c>
    </row>
    <row r="7214" spans="1:15" ht="12.75" customHeight="1" x14ac:dyDescent="0.2">
      <c r="A7214" s="36" t="str">
        <f>'0'!$A$4</f>
        <v>………………..</v>
      </c>
      <c r="B7214" s="37">
        <f>'0'!$A$2</f>
        <v>46112</v>
      </c>
      <c r="C7214" s="37" t="s">
        <v>1243</v>
      </c>
      <c r="D7214" s="119" t="str">
        <f>IF(G7214="","",VLOOKUP(G7214,номенклатури!R:T,2,0))</f>
        <v/>
      </c>
      <c r="E7214" s="333" t="str">
        <f>IF(G7214="","",VLOOKUP(G7214,номенклатури!R:T,3,0))</f>
        <v/>
      </c>
      <c r="F7214" s="159" t="str">
        <f>IF(G7214="","",IF(ISERROR(VLOOKUP(G7214,номенклатури!V:V,1,0)),E7214*H7214,E7214*I7214))</f>
        <v/>
      </c>
      <c r="G7214" s="14"/>
      <c r="H7214" s="15"/>
      <c r="I7214" s="15"/>
      <c r="J7214" s="15"/>
      <c r="K7214" s="15"/>
      <c r="L7214" s="217"/>
      <c r="M7214" s="22"/>
      <c r="N7214" s="119" t="str">
        <f>IF(G7214="","",VLOOKUP(G7214,номенклатури!R:U,4,0))</f>
        <v/>
      </c>
      <c r="O7214" s="119" t="str">
        <f>IF(M7214="","",VLOOKUP(M7214,'14'!D:D,1,0))</f>
        <v/>
      </c>
    </row>
    <row r="7215" spans="1:15" ht="12.75" customHeight="1" x14ac:dyDescent="0.2">
      <c r="A7215" s="36" t="str">
        <f>'0'!$A$4</f>
        <v>………………..</v>
      </c>
      <c r="B7215" s="37">
        <f>'0'!$A$2</f>
        <v>46112</v>
      </c>
      <c r="C7215" s="37" t="s">
        <v>1243</v>
      </c>
      <c r="D7215" s="119" t="str">
        <f>IF(G7215="","",VLOOKUP(G7215,номенклатури!R:T,2,0))</f>
        <v/>
      </c>
      <c r="E7215" s="333" t="str">
        <f>IF(G7215="","",VLOOKUP(G7215,номенклатури!R:T,3,0))</f>
        <v/>
      </c>
      <c r="F7215" s="159" t="str">
        <f>IF(G7215="","",IF(ISERROR(VLOOKUP(G7215,номенклатури!V:V,1,0)),E7215*H7215,E7215*I7215))</f>
        <v/>
      </c>
      <c r="G7215" s="14"/>
      <c r="H7215" s="15"/>
      <c r="I7215" s="15"/>
      <c r="J7215" s="15"/>
      <c r="K7215" s="15"/>
      <c r="L7215" s="217"/>
      <c r="M7215" s="22"/>
      <c r="N7215" s="119" t="str">
        <f>IF(G7215="","",VLOOKUP(G7215,номенклатури!R:U,4,0))</f>
        <v/>
      </c>
      <c r="O7215" s="119" t="str">
        <f>IF(M7215="","",VLOOKUP(M7215,'14'!D:D,1,0))</f>
        <v/>
      </c>
    </row>
    <row r="7216" spans="1:15" ht="12.75" customHeight="1" x14ac:dyDescent="0.2">
      <c r="A7216" s="36" t="str">
        <f>'0'!$A$4</f>
        <v>………………..</v>
      </c>
      <c r="B7216" s="37">
        <f>'0'!$A$2</f>
        <v>46112</v>
      </c>
      <c r="C7216" s="37" t="s">
        <v>1243</v>
      </c>
      <c r="D7216" s="119" t="str">
        <f>IF(G7216="","",VLOOKUP(G7216,номенклатури!R:T,2,0))</f>
        <v/>
      </c>
      <c r="E7216" s="333" t="str">
        <f>IF(G7216="","",VLOOKUP(G7216,номенклатури!R:T,3,0))</f>
        <v/>
      </c>
      <c r="F7216" s="159" t="str">
        <f>IF(G7216="","",IF(ISERROR(VLOOKUP(G7216,номенклатури!V:V,1,0)),E7216*H7216,E7216*I7216))</f>
        <v/>
      </c>
      <c r="G7216" s="14"/>
      <c r="H7216" s="15"/>
      <c r="I7216" s="15"/>
      <c r="J7216" s="15"/>
      <c r="K7216" s="15"/>
      <c r="L7216" s="217"/>
      <c r="M7216" s="22"/>
      <c r="N7216" s="119" t="str">
        <f>IF(G7216="","",VLOOKUP(G7216,номенклатури!R:U,4,0))</f>
        <v/>
      </c>
      <c r="O7216" s="119" t="str">
        <f>IF(M7216="","",VLOOKUP(M7216,'14'!D:D,1,0))</f>
        <v/>
      </c>
    </row>
    <row r="7217" spans="1:15" ht="12.75" customHeight="1" x14ac:dyDescent="0.2">
      <c r="A7217" s="36" t="str">
        <f>'0'!$A$4</f>
        <v>………………..</v>
      </c>
      <c r="B7217" s="37">
        <f>'0'!$A$2</f>
        <v>46112</v>
      </c>
      <c r="C7217" s="37" t="s">
        <v>1243</v>
      </c>
      <c r="D7217" s="119" t="str">
        <f>IF(G7217="","",VLOOKUP(G7217,номенклатури!R:T,2,0))</f>
        <v/>
      </c>
      <c r="E7217" s="333" t="str">
        <f>IF(G7217="","",VLOOKUP(G7217,номенклатури!R:T,3,0))</f>
        <v/>
      </c>
      <c r="F7217" s="159" t="str">
        <f>IF(G7217="","",IF(ISERROR(VLOOKUP(G7217,номенклатури!V:V,1,0)),E7217*H7217,E7217*I7217))</f>
        <v/>
      </c>
      <c r="G7217" s="14"/>
      <c r="H7217" s="15"/>
      <c r="I7217" s="15"/>
      <c r="J7217" s="15"/>
      <c r="K7217" s="15"/>
      <c r="L7217" s="217"/>
      <c r="M7217" s="22"/>
      <c r="N7217" s="119" t="str">
        <f>IF(G7217="","",VLOOKUP(G7217,номенклатури!R:U,4,0))</f>
        <v/>
      </c>
      <c r="O7217" s="119" t="str">
        <f>IF(M7217="","",VLOOKUP(M7217,'14'!D:D,1,0))</f>
        <v/>
      </c>
    </row>
    <row r="7218" spans="1:15" ht="12.75" customHeight="1" x14ac:dyDescent="0.2">
      <c r="A7218" s="36" t="str">
        <f>'0'!$A$4</f>
        <v>………………..</v>
      </c>
      <c r="B7218" s="37">
        <f>'0'!$A$2</f>
        <v>46112</v>
      </c>
      <c r="C7218" s="37" t="s">
        <v>1243</v>
      </c>
      <c r="D7218" s="119" t="str">
        <f>IF(G7218="","",VLOOKUP(G7218,номенклатури!R:T,2,0))</f>
        <v/>
      </c>
      <c r="E7218" s="333" t="str">
        <f>IF(G7218="","",VLOOKUP(G7218,номенклатури!R:T,3,0))</f>
        <v/>
      </c>
      <c r="F7218" s="159" t="str">
        <f>IF(G7218="","",IF(ISERROR(VLOOKUP(G7218,номенклатури!V:V,1,0)),E7218*H7218,E7218*I7218))</f>
        <v/>
      </c>
      <c r="G7218" s="14"/>
      <c r="H7218" s="15"/>
      <c r="I7218" s="15"/>
      <c r="J7218" s="15"/>
      <c r="K7218" s="15"/>
      <c r="L7218" s="217"/>
      <c r="M7218" s="22"/>
      <c r="N7218" s="119" t="str">
        <f>IF(G7218="","",VLOOKUP(G7218,номенклатури!R:U,4,0))</f>
        <v/>
      </c>
      <c r="O7218" s="119" t="str">
        <f>IF(M7218="","",VLOOKUP(M7218,'14'!D:D,1,0))</f>
        <v/>
      </c>
    </row>
    <row r="7219" spans="1:15" ht="12.75" customHeight="1" x14ac:dyDescent="0.2">
      <c r="A7219" s="36" t="str">
        <f>'0'!$A$4</f>
        <v>………………..</v>
      </c>
      <c r="B7219" s="37">
        <f>'0'!$A$2</f>
        <v>46112</v>
      </c>
      <c r="C7219" s="37" t="s">
        <v>1243</v>
      </c>
      <c r="D7219" s="119" t="str">
        <f>IF(G7219="","",VLOOKUP(G7219,номенклатури!R:T,2,0))</f>
        <v/>
      </c>
      <c r="E7219" s="333" t="str">
        <f>IF(G7219="","",VLOOKUP(G7219,номенклатури!R:T,3,0))</f>
        <v/>
      </c>
      <c r="F7219" s="159" t="str">
        <f>IF(G7219="","",IF(ISERROR(VLOOKUP(G7219,номенклатури!V:V,1,0)),E7219*H7219,E7219*I7219))</f>
        <v/>
      </c>
      <c r="G7219" s="14"/>
      <c r="H7219" s="15"/>
      <c r="I7219" s="15"/>
      <c r="J7219" s="15"/>
      <c r="K7219" s="15"/>
      <c r="L7219" s="217"/>
      <c r="M7219" s="22"/>
      <c r="N7219" s="119" t="str">
        <f>IF(G7219="","",VLOOKUP(G7219,номенклатури!R:U,4,0))</f>
        <v/>
      </c>
      <c r="O7219" s="119" t="str">
        <f>IF(M7219="","",VLOOKUP(M7219,'14'!D:D,1,0))</f>
        <v/>
      </c>
    </row>
    <row r="7220" spans="1:15" ht="12.75" customHeight="1" x14ac:dyDescent="0.2">
      <c r="A7220" s="36" t="str">
        <f>'0'!$A$4</f>
        <v>………………..</v>
      </c>
      <c r="B7220" s="37">
        <f>'0'!$A$2</f>
        <v>46112</v>
      </c>
      <c r="C7220" s="37" t="s">
        <v>1243</v>
      </c>
      <c r="D7220" s="119" t="str">
        <f>IF(G7220="","",VLOOKUP(G7220,номенклатури!R:T,2,0))</f>
        <v/>
      </c>
      <c r="E7220" s="333" t="str">
        <f>IF(G7220="","",VLOOKUP(G7220,номенклатури!R:T,3,0))</f>
        <v/>
      </c>
      <c r="F7220" s="159" t="str">
        <f>IF(G7220="","",IF(ISERROR(VLOOKUP(G7220,номенклатури!V:V,1,0)),E7220*H7220,E7220*I7220))</f>
        <v/>
      </c>
      <c r="G7220" s="14"/>
      <c r="H7220" s="15"/>
      <c r="I7220" s="15"/>
      <c r="J7220" s="15"/>
      <c r="K7220" s="15"/>
      <c r="L7220" s="217"/>
      <c r="M7220" s="22"/>
      <c r="N7220" s="119" t="str">
        <f>IF(G7220="","",VLOOKUP(G7220,номенклатури!R:U,4,0))</f>
        <v/>
      </c>
      <c r="O7220" s="119" t="str">
        <f>IF(M7220="","",VLOOKUP(M7220,'14'!D:D,1,0))</f>
        <v/>
      </c>
    </row>
    <row r="7221" spans="1:15" ht="12.75" customHeight="1" x14ac:dyDescent="0.2">
      <c r="A7221" s="36" t="str">
        <f>'0'!$A$4</f>
        <v>………………..</v>
      </c>
      <c r="B7221" s="37">
        <f>'0'!$A$2</f>
        <v>46112</v>
      </c>
      <c r="C7221" s="37" t="s">
        <v>1243</v>
      </c>
      <c r="D7221" s="119" t="str">
        <f>IF(G7221="","",VLOOKUP(G7221,номенклатури!R:T,2,0))</f>
        <v/>
      </c>
      <c r="E7221" s="333" t="str">
        <f>IF(G7221="","",VLOOKUP(G7221,номенклатури!R:T,3,0))</f>
        <v/>
      </c>
      <c r="F7221" s="159" t="str">
        <f>IF(G7221="","",IF(ISERROR(VLOOKUP(G7221,номенклатури!V:V,1,0)),E7221*H7221,E7221*I7221))</f>
        <v/>
      </c>
      <c r="G7221" s="14"/>
      <c r="H7221" s="15"/>
      <c r="I7221" s="15"/>
      <c r="J7221" s="15"/>
      <c r="K7221" s="15"/>
      <c r="L7221" s="217"/>
      <c r="M7221" s="22"/>
      <c r="N7221" s="119" t="str">
        <f>IF(G7221="","",VLOOKUP(G7221,номенклатури!R:U,4,0))</f>
        <v/>
      </c>
      <c r="O7221" s="119" t="str">
        <f>IF(M7221="","",VLOOKUP(M7221,'14'!D:D,1,0))</f>
        <v/>
      </c>
    </row>
    <row r="7222" spans="1:15" ht="12.75" customHeight="1" x14ac:dyDescent="0.2">
      <c r="A7222" s="36" t="str">
        <f>'0'!$A$4</f>
        <v>………………..</v>
      </c>
      <c r="B7222" s="37">
        <f>'0'!$A$2</f>
        <v>46112</v>
      </c>
      <c r="C7222" s="37" t="s">
        <v>1243</v>
      </c>
      <c r="D7222" s="119" t="str">
        <f>IF(G7222="","",VLOOKUP(G7222,номенклатури!R:T,2,0))</f>
        <v/>
      </c>
      <c r="E7222" s="333" t="str">
        <f>IF(G7222="","",VLOOKUP(G7222,номенклатури!R:T,3,0))</f>
        <v/>
      </c>
      <c r="F7222" s="159" t="str">
        <f>IF(G7222="","",IF(ISERROR(VLOOKUP(G7222,номенклатури!V:V,1,0)),E7222*H7222,E7222*I7222))</f>
        <v/>
      </c>
      <c r="G7222" s="14"/>
      <c r="H7222" s="15"/>
      <c r="I7222" s="15"/>
      <c r="J7222" s="15"/>
      <c r="K7222" s="15"/>
      <c r="L7222" s="217"/>
      <c r="M7222" s="22"/>
      <c r="N7222" s="119" t="str">
        <f>IF(G7222="","",VLOOKUP(G7222,номенклатури!R:U,4,0))</f>
        <v/>
      </c>
      <c r="O7222" s="119" t="str">
        <f>IF(M7222="","",VLOOKUP(M7222,'14'!D:D,1,0))</f>
        <v/>
      </c>
    </row>
    <row r="7223" spans="1:15" ht="12.75" customHeight="1" x14ac:dyDescent="0.2">
      <c r="A7223" s="36" t="str">
        <f>'0'!$A$4</f>
        <v>………………..</v>
      </c>
      <c r="B7223" s="37">
        <f>'0'!$A$2</f>
        <v>46112</v>
      </c>
      <c r="C7223" s="37" t="s">
        <v>1243</v>
      </c>
      <c r="D7223" s="119" t="str">
        <f>IF(G7223="","",VLOOKUP(G7223,номенклатури!R:T,2,0))</f>
        <v/>
      </c>
      <c r="E7223" s="333" t="str">
        <f>IF(G7223="","",VLOOKUP(G7223,номенклатури!R:T,3,0))</f>
        <v/>
      </c>
      <c r="F7223" s="159" t="str">
        <f>IF(G7223="","",IF(ISERROR(VLOOKUP(G7223,номенклатури!V:V,1,0)),E7223*H7223,E7223*I7223))</f>
        <v/>
      </c>
      <c r="G7223" s="14"/>
      <c r="H7223" s="15"/>
      <c r="I7223" s="15"/>
      <c r="J7223" s="15"/>
      <c r="K7223" s="15"/>
      <c r="L7223" s="217"/>
      <c r="M7223" s="22"/>
      <c r="N7223" s="119" t="str">
        <f>IF(G7223="","",VLOOKUP(G7223,номенклатури!R:U,4,0))</f>
        <v/>
      </c>
      <c r="O7223" s="119" t="str">
        <f>IF(M7223="","",VLOOKUP(M7223,'14'!D:D,1,0))</f>
        <v/>
      </c>
    </row>
    <row r="7224" spans="1:15" ht="12.75" customHeight="1" x14ac:dyDescent="0.2">
      <c r="A7224" s="36" t="str">
        <f>'0'!$A$4</f>
        <v>………………..</v>
      </c>
      <c r="B7224" s="37">
        <f>'0'!$A$2</f>
        <v>46112</v>
      </c>
      <c r="C7224" s="37" t="s">
        <v>1243</v>
      </c>
      <c r="D7224" s="119" t="str">
        <f>IF(G7224="","",VLOOKUP(G7224,номенклатури!R:T,2,0))</f>
        <v/>
      </c>
      <c r="E7224" s="333" t="str">
        <f>IF(G7224="","",VLOOKUP(G7224,номенклатури!R:T,3,0))</f>
        <v/>
      </c>
      <c r="F7224" s="159" t="str">
        <f>IF(G7224="","",IF(ISERROR(VLOOKUP(G7224,номенклатури!V:V,1,0)),E7224*H7224,E7224*I7224))</f>
        <v/>
      </c>
      <c r="G7224" s="14"/>
      <c r="H7224" s="15"/>
      <c r="I7224" s="15"/>
      <c r="J7224" s="15"/>
      <c r="K7224" s="15"/>
      <c r="L7224" s="217"/>
      <c r="M7224" s="22"/>
      <c r="N7224" s="119" t="str">
        <f>IF(G7224="","",VLOOKUP(G7224,номенклатури!R:U,4,0))</f>
        <v/>
      </c>
      <c r="O7224" s="119" t="str">
        <f>IF(M7224="","",VLOOKUP(M7224,'14'!D:D,1,0))</f>
        <v/>
      </c>
    </row>
    <row r="7225" spans="1:15" ht="12.75" customHeight="1" x14ac:dyDescent="0.2">
      <c r="A7225" s="36" t="str">
        <f>'0'!$A$4</f>
        <v>………………..</v>
      </c>
      <c r="B7225" s="37">
        <f>'0'!$A$2</f>
        <v>46112</v>
      </c>
      <c r="C7225" s="37" t="s">
        <v>1243</v>
      </c>
      <c r="D7225" s="119" t="str">
        <f>IF(G7225="","",VLOOKUP(G7225,номенклатури!R:T,2,0))</f>
        <v/>
      </c>
      <c r="E7225" s="333" t="str">
        <f>IF(G7225="","",VLOOKUP(G7225,номенклатури!R:T,3,0))</f>
        <v/>
      </c>
      <c r="F7225" s="159" t="str">
        <f>IF(G7225="","",IF(ISERROR(VLOOKUP(G7225,номенклатури!V:V,1,0)),E7225*H7225,E7225*I7225))</f>
        <v/>
      </c>
      <c r="G7225" s="14"/>
      <c r="H7225" s="15"/>
      <c r="I7225" s="15"/>
      <c r="J7225" s="15"/>
      <c r="K7225" s="15"/>
      <c r="L7225" s="217"/>
      <c r="M7225" s="22"/>
      <c r="N7225" s="119" t="str">
        <f>IF(G7225="","",VLOOKUP(G7225,номенклатури!R:U,4,0))</f>
        <v/>
      </c>
      <c r="O7225" s="119" t="str">
        <f>IF(M7225="","",VLOOKUP(M7225,'14'!D:D,1,0))</f>
        <v/>
      </c>
    </row>
    <row r="7226" spans="1:15" ht="12.75" customHeight="1" x14ac:dyDescent="0.2">
      <c r="A7226" s="36" t="str">
        <f>'0'!$A$4</f>
        <v>………………..</v>
      </c>
      <c r="B7226" s="37">
        <f>'0'!$A$2</f>
        <v>46112</v>
      </c>
      <c r="C7226" s="37" t="s">
        <v>1243</v>
      </c>
      <c r="D7226" s="119" t="str">
        <f>IF(G7226="","",VLOOKUP(G7226,номенклатури!R:T,2,0))</f>
        <v/>
      </c>
      <c r="E7226" s="333" t="str">
        <f>IF(G7226="","",VLOOKUP(G7226,номенклатури!R:T,3,0))</f>
        <v/>
      </c>
      <c r="F7226" s="159" t="str">
        <f>IF(G7226="","",IF(ISERROR(VLOOKUP(G7226,номенклатури!V:V,1,0)),E7226*H7226,E7226*I7226))</f>
        <v/>
      </c>
      <c r="G7226" s="14"/>
      <c r="H7226" s="15"/>
      <c r="I7226" s="15"/>
      <c r="J7226" s="15"/>
      <c r="K7226" s="15"/>
      <c r="L7226" s="217"/>
      <c r="M7226" s="22"/>
      <c r="N7226" s="119" t="str">
        <f>IF(G7226="","",VLOOKUP(G7226,номенклатури!R:U,4,0))</f>
        <v/>
      </c>
      <c r="O7226" s="119" t="str">
        <f>IF(M7226="","",VLOOKUP(M7226,'14'!D:D,1,0))</f>
        <v/>
      </c>
    </row>
    <row r="7227" spans="1:15" ht="12.75" customHeight="1" x14ac:dyDescent="0.2">
      <c r="A7227" s="36" t="str">
        <f>'0'!$A$4</f>
        <v>………………..</v>
      </c>
      <c r="B7227" s="37">
        <f>'0'!$A$2</f>
        <v>46112</v>
      </c>
      <c r="C7227" s="37" t="s">
        <v>1243</v>
      </c>
      <c r="D7227" s="119" t="str">
        <f>IF(G7227="","",VLOOKUP(G7227,номенклатури!R:T,2,0))</f>
        <v/>
      </c>
      <c r="E7227" s="333" t="str">
        <f>IF(G7227="","",VLOOKUP(G7227,номенклатури!R:T,3,0))</f>
        <v/>
      </c>
      <c r="F7227" s="159" t="str">
        <f>IF(G7227="","",IF(ISERROR(VLOOKUP(G7227,номенклатури!V:V,1,0)),E7227*H7227,E7227*I7227))</f>
        <v/>
      </c>
      <c r="G7227" s="14"/>
      <c r="H7227" s="15"/>
      <c r="I7227" s="15"/>
      <c r="J7227" s="15"/>
      <c r="K7227" s="15"/>
      <c r="L7227" s="217"/>
      <c r="M7227" s="22"/>
      <c r="N7227" s="119" t="str">
        <f>IF(G7227="","",VLOOKUP(G7227,номенклатури!R:U,4,0))</f>
        <v/>
      </c>
      <c r="O7227" s="119" t="str">
        <f>IF(M7227="","",VLOOKUP(M7227,'14'!D:D,1,0))</f>
        <v/>
      </c>
    </row>
    <row r="7228" spans="1:15" ht="12.75" customHeight="1" x14ac:dyDescent="0.2">
      <c r="A7228" s="36" t="str">
        <f>'0'!$A$4</f>
        <v>………………..</v>
      </c>
      <c r="B7228" s="37">
        <f>'0'!$A$2</f>
        <v>46112</v>
      </c>
      <c r="C7228" s="37" t="s">
        <v>1243</v>
      </c>
      <c r="D7228" s="119" t="str">
        <f>IF(G7228="","",VLOOKUP(G7228,номенклатури!R:T,2,0))</f>
        <v/>
      </c>
      <c r="E7228" s="333" t="str">
        <f>IF(G7228="","",VLOOKUP(G7228,номенклатури!R:T,3,0))</f>
        <v/>
      </c>
      <c r="F7228" s="159" t="str">
        <f>IF(G7228="","",IF(ISERROR(VLOOKUP(G7228,номенклатури!V:V,1,0)),E7228*H7228,E7228*I7228))</f>
        <v/>
      </c>
      <c r="G7228" s="14"/>
      <c r="H7228" s="15"/>
      <c r="I7228" s="15"/>
      <c r="J7228" s="15"/>
      <c r="K7228" s="15"/>
      <c r="L7228" s="217"/>
      <c r="M7228" s="22"/>
      <c r="N7228" s="119" t="str">
        <f>IF(G7228="","",VLOOKUP(G7228,номенклатури!R:U,4,0))</f>
        <v/>
      </c>
      <c r="O7228" s="119" t="str">
        <f>IF(M7228="","",VLOOKUP(M7228,'14'!D:D,1,0))</f>
        <v/>
      </c>
    </row>
    <row r="7229" spans="1:15" ht="12.75" customHeight="1" x14ac:dyDescent="0.2">
      <c r="A7229" s="36" t="str">
        <f>'0'!$A$4</f>
        <v>………………..</v>
      </c>
      <c r="B7229" s="37">
        <f>'0'!$A$2</f>
        <v>46112</v>
      </c>
      <c r="C7229" s="37" t="s">
        <v>1243</v>
      </c>
      <c r="D7229" s="119" t="str">
        <f>IF(G7229="","",VLOOKUP(G7229,номенклатури!R:T,2,0))</f>
        <v/>
      </c>
      <c r="E7229" s="333" t="str">
        <f>IF(G7229="","",VLOOKUP(G7229,номенклатури!R:T,3,0))</f>
        <v/>
      </c>
      <c r="F7229" s="159" t="str">
        <f>IF(G7229="","",IF(ISERROR(VLOOKUP(G7229,номенклатури!V:V,1,0)),E7229*H7229,E7229*I7229))</f>
        <v/>
      </c>
      <c r="G7229" s="14"/>
      <c r="H7229" s="15"/>
      <c r="I7229" s="15"/>
      <c r="J7229" s="15"/>
      <c r="K7229" s="15"/>
      <c r="L7229" s="217"/>
      <c r="M7229" s="22"/>
      <c r="N7229" s="119" t="str">
        <f>IF(G7229="","",VLOOKUP(G7229,номенклатури!R:U,4,0))</f>
        <v/>
      </c>
      <c r="O7229" s="119" t="str">
        <f>IF(M7229="","",VLOOKUP(M7229,'14'!D:D,1,0))</f>
        <v/>
      </c>
    </row>
    <row r="7230" spans="1:15" ht="12.75" customHeight="1" x14ac:dyDescent="0.2">
      <c r="A7230" s="36" t="str">
        <f>'0'!$A$4</f>
        <v>………………..</v>
      </c>
      <c r="B7230" s="37">
        <f>'0'!$A$2</f>
        <v>46112</v>
      </c>
      <c r="C7230" s="37" t="s">
        <v>1243</v>
      </c>
      <c r="D7230" s="119" t="str">
        <f>IF(G7230="","",VLOOKUP(G7230,номенклатури!R:T,2,0))</f>
        <v/>
      </c>
      <c r="E7230" s="333" t="str">
        <f>IF(G7230="","",VLOOKUP(G7230,номенклатури!R:T,3,0))</f>
        <v/>
      </c>
      <c r="F7230" s="159" t="str">
        <f>IF(G7230="","",IF(ISERROR(VLOOKUP(G7230,номенклатури!V:V,1,0)),E7230*H7230,E7230*I7230))</f>
        <v/>
      </c>
      <c r="G7230" s="14"/>
      <c r="H7230" s="15"/>
      <c r="I7230" s="15"/>
      <c r="J7230" s="15"/>
      <c r="K7230" s="15"/>
      <c r="L7230" s="217"/>
      <c r="M7230" s="22"/>
      <c r="N7230" s="119" t="str">
        <f>IF(G7230="","",VLOOKUP(G7230,номенклатури!R:U,4,0))</f>
        <v/>
      </c>
      <c r="O7230" s="119" t="str">
        <f>IF(M7230="","",VLOOKUP(M7230,'14'!D:D,1,0))</f>
        <v/>
      </c>
    </row>
    <row r="7231" spans="1:15" ht="12.75" customHeight="1" x14ac:dyDescent="0.2">
      <c r="A7231" s="36" t="str">
        <f>'0'!$A$4</f>
        <v>………………..</v>
      </c>
      <c r="B7231" s="37">
        <f>'0'!$A$2</f>
        <v>46112</v>
      </c>
      <c r="C7231" s="37" t="s">
        <v>1243</v>
      </c>
      <c r="D7231" s="119" t="str">
        <f>IF(G7231="","",VLOOKUP(G7231,номенклатури!R:T,2,0))</f>
        <v/>
      </c>
      <c r="E7231" s="333" t="str">
        <f>IF(G7231="","",VLOOKUP(G7231,номенклатури!R:T,3,0))</f>
        <v/>
      </c>
      <c r="F7231" s="159" t="str">
        <f>IF(G7231="","",IF(ISERROR(VLOOKUP(G7231,номенклатури!V:V,1,0)),E7231*H7231,E7231*I7231))</f>
        <v/>
      </c>
      <c r="G7231" s="14"/>
      <c r="H7231" s="15"/>
      <c r="I7231" s="15"/>
      <c r="J7231" s="15"/>
      <c r="K7231" s="15"/>
      <c r="L7231" s="217"/>
      <c r="M7231" s="22"/>
      <c r="N7231" s="119" t="str">
        <f>IF(G7231="","",VLOOKUP(G7231,номенклатури!R:U,4,0))</f>
        <v/>
      </c>
      <c r="O7231" s="119" t="str">
        <f>IF(M7231="","",VLOOKUP(M7231,'14'!D:D,1,0))</f>
        <v/>
      </c>
    </row>
    <row r="7232" spans="1:15" ht="12.75" customHeight="1" x14ac:dyDescent="0.2">
      <c r="A7232" s="36" t="str">
        <f>'0'!$A$4</f>
        <v>………………..</v>
      </c>
      <c r="B7232" s="37">
        <f>'0'!$A$2</f>
        <v>46112</v>
      </c>
      <c r="C7232" s="37" t="s">
        <v>1243</v>
      </c>
      <c r="D7232" s="119" t="str">
        <f>IF(G7232="","",VLOOKUP(G7232,номенклатури!R:T,2,0))</f>
        <v/>
      </c>
      <c r="E7232" s="333" t="str">
        <f>IF(G7232="","",VLOOKUP(G7232,номенклатури!R:T,3,0))</f>
        <v/>
      </c>
      <c r="F7232" s="159" t="str">
        <f>IF(G7232="","",IF(ISERROR(VLOOKUP(G7232,номенклатури!V:V,1,0)),E7232*H7232,E7232*I7232))</f>
        <v/>
      </c>
      <c r="G7232" s="14"/>
      <c r="H7232" s="15"/>
      <c r="I7232" s="15"/>
      <c r="J7232" s="15"/>
      <c r="K7232" s="15"/>
      <c r="L7232" s="217"/>
      <c r="M7232" s="22"/>
      <c r="N7232" s="119" t="str">
        <f>IF(G7232="","",VLOOKUP(G7232,номенклатури!R:U,4,0))</f>
        <v/>
      </c>
      <c r="O7232" s="119" t="str">
        <f>IF(M7232="","",VLOOKUP(M7232,'14'!D:D,1,0))</f>
        <v/>
      </c>
    </row>
    <row r="7233" spans="1:15" ht="12.75" customHeight="1" x14ac:dyDescent="0.2">
      <c r="A7233" s="36" t="str">
        <f>'0'!$A$4</f>
        <v>………………..</v>
      </c>
      <c r="B7233" s="37">
        <f>'0'!$A$2</f>
        <v>46112</v>
      </c>
      <c r="C7233" s="37" t="s">
        <v>1243</v>
      </c>
      <c r="D7233" s="119" t="str">
        <f>IF(G7233="","",VLOOKUP(G7233,номенклатури!R:T,2,0))</f>
        <v/>
      </c>
      <c r="E7233" s="333" t="str">
        <f>IF(G7233="","",VLOOKUP(G7233,номенклатури!R:T,3,0))</f>
        <v/>
      </c>
      <c r="F7233" s="159" t="str">
        <f>IF(G7233="","",IF(ISERROR(VLOOKUP(G7233,номенклатури!V:V,1,0)),E7233*H7233,E7233*I7233))</f>
        <v/>
      </c>
      <c r="G7233" s="14"/>
      <c r="H7233" s="15"/>
      <c r="I7233" s="15"/>
      <c r="J7233" s="15"/>
      <c r="K7233" s="15"/>
      <c r="L7233" s="217"/>
      <c r="M7233" s="22"/>
      <c r="N7233" s="119" t="str">
        <f>IF(G7233="","",VLOOKUP(G7233,номенклатури!R:U,4,0))</f>
        <v/>
      </c>
      <c r="O7233" s="119" t="str">
        <f>IF(M7233="","",VLOOKUP(M7233,'14'!D:D,1,0))</f>
        <v/>
      </c>
    </row>
    <row r="7234" spans="1:15" ht="12.75" customHeight="1" x14ac:dyDescent="0.2">
      <c r="A7234" s="36" t="str">
        <f>'0'!$A$4</f>
        <v>………………..</v>
      </c>
      <c r="B7234" s="37">
        <f>'0'!$A$2</f>
        <v>46112</v>
      </c>
      <c r="C7234" s="37" t="s">
        <v>1243</v>
      </c>
      <c r="D7234" s="119" t="str">
        <f>IF(G7234="","",VLOOKUP(G7234,номенклатури!R:T,2,0))</f>
        <v/>
      </c>
      <c r="E7234" s="333" t="str">
        <f>IF(G7234="","",VLOOKUP(G7234,номенклатури!R:T,3,0))</f>
        <v/>
      </c>
      <c r="F7234" s="159" t="str">
        <f>IF(G7234="","",IF(ISERROR(VLOOKUP(G7234,номенклатури!V:V,1,0)),E7234*H7234,E7234*I7234))</f>
        <v/>
      </c>
      <c r="G7234" s="14"/>
      <c r="H7234" s="15"/>
      <c r="I7234" s="15"/>
      <c r="J7234" s="15"/>
      <c r="K7234" s="15"/>
      <c r="L7234" s="217"/>
      <c r="M7234" s="22"/>
      <c r="N7234" s="119" t="str">
        <f>IF(G7234="","",VLOOKUP(G7234,номенклатури!R:U,4,0))</f>
        <v/>
      </c>
      <c r="O7234" s="119" t="str">
        <f>IF(M7234="","",VLOOKUP(M7234,'14'!D:D,1,0))</f>
        <v/>
      </c>
    </row>
    <row r="7235" spans="1:15" ht="12.75" customHeight="1" x14ac:dyDescent="0.2">
      <c r="A7235" s="36" t="str">
        <f>'0'!$A$4</f>
        <v>………………..</v>
      </c>
      <c r="B7235" s="37">
        <f>'0'!$A$2</f>
        <v>46112</v>
      </c>
      <c r="C7235" s="37" t="s">
        <v>1243</v>
      </c>
      <c r="D7235" s="119" t="str">
        <f>IF(G7235="","",VLOOKUP(G7235,номенклатури!R:T,2,0))</f>
        <v/>
      </c>
      <c r="E7235" s="333" t="str">
        <f>IF(G7235="","",VLOOKUP(G7235,номенклатури!R:T,3,0))</f>
        <v/>
      </c>
      <c r="F7235" s="159" t="str">
        <f>IF(G7235="","",IF(ISERROR(VLOOKUP(G7235,номенклатури!V:V,1,0)),E7235*H7235,E7235*I7235))</f>
        <v/>
      </c>
      <c r="G7235" s="14"/>
      <c r="H7235" s="15"/>
      <c r="I7235" s="15"/>
      <c r="J7235" s="15"/>
      <c r="K7235" s="15"/>
      <c r="L7235" s="217"/>
      <c r="M7235" s="22"/>
      <c r="N7235" s="119" t="str">
        <f>IF(G7235="","",VLOOKUP(G7235,номенклатури!R:U,4,0))</f>
        <v/>
      </c>
      <c r="O7235" s="119" t="str">
        <f>IF(M7235="","",VLOOKUP(M7235,'14'!D:D,1,0))</f>
        <v/>
      </c>
    </row>
    <row r="7236" spans="1:15" ht="12.75" customHeight="1" x14ac:dyDescent="0.2">
      <c r="A7236" s="36" t="str">
        <f>'0'!$A$4</f>
        <v>………………..</v>
      </c>
      <c r="B7236" s="37">
        <f>'0'!$A$2</f>
        <v>46112</v>
      </c>
      <c r="C7236" s="37" t="s">
        <v>1243</v>
      </c>
      <c r="D7236" s="119" t="str">
        <f>IF(G7236="","",VLOOKUP(G7236,номенклатури!R:T,2,0))</f>
        <v/>
      </c>
      <c r="E7236" s="333" t="str">
        <f>IF(G7236="","",VLOOKUP(G7236,номенклатури!R:T,3,0))</f>
        <v/>
      </c>
      <c r="F7236" s="159" t="str">
        <f>IF(G7236="","",IF(ISERROR(VLOOKUP(G7236,номенклатури!V:V,1,0)),E7236*H7236,E7236*I7236))</f>
        <v/>
      </c>
      <c r="G7236" s="14"/>
      <c r="H7236" s="15"/>
      <c r="I7236" s="15"/>
      <c r="J7236" s="15"/>
      <c r="K7236" s="15"/>
      <c r="L7236" s="217"/>
      <c r="M7236" s="22"/>
      <c r="N7236" s="119" t="str">
        <f>IF(G7236="","",VLOOKUP(G7236,номенклатури!R:U,4,0))</f>
        <v/>
      </c>
      <c r="O7236" s="119" t="str">
        <f>IF(M7236="","",VLOOKUP(M7236,'14'!D:D,1,0))</f>
        <v/>
      </c>
    </row>
    <row r="7237" spans="1:15" ht="12.75" customHeight="1" x14ac:dyDescent="0.2">
      <c r="A7237" s="36" t="str">
        <f>'0'!$A$4</f>
        <v>………………..</v>
      </c>
      <c r="B7237" s="37">
        <f>'0'!$A$2</f>
        <v>46112</v>
      </c>
      <c r="C7237" s="37" t="s">
        <v>1243</v>
      </c>
      <c r="D7237" s="119" t="str">
        <f>IF(G7237="","",VLOOKUP(G7237,номенклатури!R:T,2,0))</f>
        <v/>
      </c>
      <c r="E7237" s="333" t="str">
        <f>IF(G7237="","",VLOOKUP(G7237,номенклатури!R:T,3,0))</f>
        <v/>
      </c>
      <c r="F7237" s="159" t="str">
        <f>IF(G7237="","",IF(ISERROR(VLOOKUP(G7237,номенклатури!V:V,1,0)),E7237*H7237,E7237*I7237))</f>
        <v/>
      </c>
      <c r="G7237" s="14"/>
      <c r="H7237" s="15"/>
      <c r="I7237" s="15"/>
      <c r="J7237" s="15"/>
      <c r="K7237" s="15"/>
      <c r="L7237" s="217"/>
      <c r="M7237" s="22"/>
      <c r="N7237" s="119" t="str">
        <f>IF(G7237="","",VLOOKUP(G7237,номенклатури!R:U,4,0))</f>
        <v/>
      </c>
      <c r="O7237" s="119" t="str">
        <f>IF(M7237="","",VLOOKUP(M7237,'14'!D:D,1,0))</f>
        <v/>
      </c>
    </row>
    <row r="7238" spans="1:15" ht="12.75" customHeight="1" x14ac:dyDescent="0.2">
      <c r="A7238" s="36" t="str">
        <f>'0'!$A$4</f>
        <v>………………..</v>
      </c>
      <c r="B7238" s="37">
        <f>'0'!$A$2</f>
        <v>46112</v>
      </c>
      <c r="C7238" s="37" t="s">
        <v>1243</v>
      </c>
      <c r="D7238" s="119" t="str">
        <f>IF(G7238="","",VLOOKUP(G7238,номенклатури!R:T,2,0))</f>
        <v/>
      </c>
      <c r="E7238" s="333" t="str">
        <f>IF(G7238="","",VLOOKUP(G7238,номенклатури!R:T,3,0))</f>
        <v/>
      </c>
      <c r="F7238" s="159" t="str">
        <f>IF(G7238="","",IF(ISERROR(VLOOKUP(G7238,номенклатури!V:V,1,0)),E7238*H7238,E7238*I7238))</f>
        <v/>
      </c>
      <c r="G7238" s="14"/>
      <c r="H7238" s="15"/>
      <c r="I7238" s="15"/>
      <c r="J7238" s="15"/>
      <c r="K7238" s="15"/>
      <c r="L7238" s="217"/>
      <c r="M7238" s="22"/>
      <c r="N7238" s="119" t="str">
        <f>IF(G7238="","",VLOOKUP(G7238,номенклатури!R:U,4,0))</f>
        <v/>
      </c>
      <c r="O7238" s="119" t="str">
        <f>IF(M7238="","",VLOOKUP(M7238,'14'!D:D,1,0))</f>
        <v/>
      </c>
    </row>
    <row r="7239" spans="1:15" ht="12.75" customHeight="1" x14ac:dyDescent="0.2">
      <c r="A7239" s="36" t="str">
        <f>'0'!$A$4</f>
        <v>………………..</v>
      </c>
      <c r="B7239" s="37">
        <f>'0'!$A$2</f>
        <v>46112</v>
      </c>
      <c r="C7239" s="37" t="s">
        <v>1243</v>
      </c>
      <c r="D7239" s="119" t="str">
        <f>IF(G7239="","",VLOOKUP(G7239,номенклатури!R:T,2,0))</f>
        <v/>
      </c>
      <c r="E7239" s="333" t="str">
        <f>IF(G7239="","",VLOOKUP(G7239,номенклатури!R:T,3,0))</f>
        <v/>
      </c>
      <c r="F7239" s="159" t="str">
        <f>IF(G7239="","",IF(ISERROR(VLOOKUP(G7239,номенклатури!V:V,1,0)),E7239*H7239,E7239*I7239))</f>
        <v/>
      </c>
      <c r="G7239" s="14"/>
      <c r="H7239" s="15"/>
      <c r="I7239" s="15"/>
      <c r="J7239" s="15"/>
      <c r="K7239" s="15"/>
      <c r="L7239" s="217"/>
      <c r="M7239" s="22"/>
      <c r="N7239" s="119" t="str">
        <f>IF(G7239="","",VLOOKUP(G7239,номенклатури!R:U,4,0))</f>
        <v/>
      </c>
      <c r="O7239" s="119" t="str">
        <f>IF(M7239="","",VLOOKUP(M7239,'14'!D:D,1,0))</f>
        <v/>
      </c>
    </row>
    <row r="7240" spans="1:15" ht="12.75" customHeight="1" x14ac:dyDescent="0.2">
      <c r="A7240" s="36" t="str">
        <f>'0'!$A$4</f>
        <v>………………..</v>
      </c>
      <c r="B7240" s="37">
        <f>'0'!$A$2</f>
        <v>46112</v>
      </c>
      <c r="C7240" s="37" t="s">
        <v>1243</v>
      </c>
      <c r="D7240" s="119" t="str">
        <f>IF(G7240="","",VLOOKUP(G7240,номенклатури!R:T,2,0))</f>
        <v/>
      </c>
      <c r="E7240" s="333" t="str">
        <f>IF(G7240="","",VLOOKUP(G7240,номенклатури!R:T,3,0))</f>
        <v/>
      </c>
      <c r="F7240" s="159" t="str">
        <f>IF(G7240="","",IF(ISERROR(VLOOKUP(G7240,номенклатури!V:V,1,0)),E7240*H7240,E7240*I7240))</f>
        <v/>
      </c>
      <c r="G7240" s="14"/>
      <c r="H7240" s="15"/>
      <c r="I7240" s="15"/>
      <c r="J7240" s="15"/>
      <c r="K7240" s="15"/>
      <c r="L7240" s="217"/>
      <c r="M7240" s="22"/>
      <c r="N7240" s="119" t="str">
        <f>IF(G7240="","",VLOOKUP(G7240,номенклатури!R:U,4,0))</f>
        <v/>
      </c>
      <c r="O7240" s="119" t="str">
        <f>IF(M7240="","",VLOOKUP(M7240,'14'!D:D,1,0))</f>
        <v/>
      </c>
    </row>
    <row r="7241" spans="1:15" ht="12.75" customHeight="1" x14ac:dyDescent="0.2">
      <c r="A7241" s="36" t="str">
        <f>'0'!$A$4</f>
        <v>………………..</v>
      </c>
      <c r="B7241" s="37">
        <f>'0'!$A$2</f>
        <v>46112</v>
      </c>
      <c r="C7241" s="37" t="s">
        <v>1243</v>
      </c>
      <c r="D7241" s="119" t="str">
        <f>IF(G7241="","",VLOOKUP(G7241,номенклатури!R:T,2,0))</f>
        <v/>
      </c>
      <c r="E7241" s="333" t="str">
        <f>IF(G7241="","",VLOOKUP(G7241,номенклатури!R:T,3,0))</f>
        <v/>
      </c>
      <c r="F7241" s="159" t="str">
        <f>IF(G7241="","",IF(ISERROR(VLOOKUP(G7241,номенклатури!V:V,1,0)),E7241*H7241,E7241*I7241))</f>
        <v/>
      </c>
      <c r="G7241" s="14"/>
      <c r="H7241" s="15"/>
      <c r="I7241" s="15"/>
      <c r="J7241" s="15"/>
      <c r="K7241" s="15"/>
      <c r="L7241" s="217"/>
      <c r="M7241" s="22"/>
      <c r="N7241" s="119" t="str">
        <f>IF(G7241="","",VLOOKUP(G7241,номенклатури!R:U,4,0))</f>
        <v/>
      </c>
      <c r="O7241" s="119" t="str">
        <f>IF(M7241="","",VLOOKUP(M7241,'14'!D:D,1,0))</f>
        <v/>
      </c>
    </row>
    <row r="7242" spans="1:15" ht="12.75" customHeight="1" x14ac:dyDescent="0.2">
      <c r="A7242" s="36" t="str">
        <f>'0'!$A$4</f>
        <v>………………..</v>
      </c>
      <c r="B7242" s="37">
        <f>'0'!$A$2</f>
        <v>46112</v>
      </c>
      <c r="C7242" s="37" t="s">
        <v>1243</v>
      </c>
      <c r="D7242" s="119" t="str">
        <f>IF(G7242="","",VLOOKUP(G7242,номенклатури!R:T,2,0))</f>
        <v/>
      </c>
      <c r="E7242" s="333" t="str">
        <f>IF(G7242="","",VLOOKUP(G7242,номенклатури!R:T,3,0))</f>
        <v/>
      </c>
      <c r="F7242" s="159" t="str">
        <f>IF(G7242="","",IF(ISERROR(VLOOKUP(G7242,номенклатури!V:V,1,0)),E7242*H7242,E7242*I7242))</f>
        <v/>
      </c>
      <c r="G7242" s="14"/>
      <c r="H7242" s="15"/>
      <c r="I7242" s="15"/>
      <c r="J7242" s="15"/>
      <c r="K7242" s="15"/>
      <c r="L7242" s="217"/>
      <c r="M7242" s="22"/>
      <c r="N7242" s="119" t="str">
        <f>IF(G7242="","",VLOOKUP(G7242,номенклатури!R:U,4,0))</f>
        <v/>
      </c>
      <c r="O7242" s="119" t="str">
        <f>IF(M7242="","",VLOOKUP(M7242,'14'!D:D,1,0))</f>
        <v/>
      </c>
    </row>
    <row r="7243" spans="1:15" ht="12.75" customHeight="1" x14ac:dyDescent="0.2">
      <c r="A7243" s="36" t="str">
        <f>'0'!$A$4</f>
        <v>………………..</v>
      </c>
      <c r="B7243" s="37">
        <f>'0'!$A$2</f>
        <v>46112</v>
      </c>
      <c r="C7243" s="37" t="s">
        <v>1243</v>
      </c>
      <c r="D7243" s="119" t="str">
        <f>IF(G7243="","",VLOOKUP(G7243,номенклатури!R:T,2,0))</f>
        <v/>
      </c>
      <c r="E7243" s="333" t="str">
        <f>IF(G7243="","",VLOOKUP(G7243,номенклатури!R:T,3,0))</f>
        <v/>
      </c>
      <c r="F7243" s="159" t="str">
        <f>IF(G7243="","",IF(ISERROR(VLOOKUP(G7243,номенклатури!V:V,1,0)),E7243*H7243,E7243*I7243))</f>
        <v/>
      </c>
      <c r="G7243" s="14"/>
      <c r="H7243" s="15"/>
      <c r="I7243" s="15"/>
      <c r="J7243" s="15"/>
      <c r="K7243" s="15"/>
      <c r="L7243" s="217"/>
      <c r="M7243" s="22"/>
      <c r="N7243" s="119" t="str">
        <f>IF(G7243="","",VLOOKUP(G7243,номенклатури!R:U,4,0))</f>
        <v/>
      </c>
      <c r="O7243" s="119" t="str">
        <f>IF(M7243="","",VLOOKUP(M7243,'14'!D:D,1,0))</f>
        <v/>
      </c>
    </row>
    <row r="7244" spans="1:15" ht="12.75" customHeight="1" x14ac:dyDescent="0.2">
      <c r="A7244" s="36" t="str">
        <f>'0'!$A$4</f>
        <v>………………..</v>
      </c>
      <c r="B7244" s="37">
        <f>'0'!$A$2</f>
        <v>46112</v>
      </c>
      <c r="C7244" s="37" t="s">
        <v>1243</v>
      </c>
      <c r="D7244" s="119" t="str">
        <f>IF(G7244="","",VLOOKUP(G7244,номенклатури!R:T,2,0))</f>
        <v/>
      </c>
      <c r="E7244" s="333" t="str">
        <f>IF(G7244="","",VLOOKUP(G7244,номенклатури!R:T,3,0))</f>
        <v/>
      </c>
      <c r="F7244" s="159" t="str">
        <f>IF(G7244="","",IF(ISERROR(VLOOKUP(G7244,номенклатури!V:V,1,0)),E7244*H7244,E7244*I7244))</f>
        <v/>
      </c>
      <c r="G7244" s="14"/>
      <c r="H7244" s="15"/>
      <c r="I7244" s="15"/>
      <c r="J7244" s="15"/>
      <c r="K7244" s="15"/>
      <c r="L7244" s="217"/>
      <c r="M7244" s="22"/>
      <c r="N7244" s="119" t="str">
        <f>IF(G7244="","",VLOOKUP(G7244,номенклатури!R:U,4,0))</f>
        <v/>
      </c>
      <c r="O7244" s="119" t="str">
        <f>IF(M7244="","",VLOOKUP(M7244,'14'!D:D,1,0))</f>
        <v/>
      </c>
    </row>
    <row r="7245" spans="1:15" ht="12.75" customHeight="1" x14ac:dyDescent="0.2">
      <c r="A7245" s="36" t="str">
        <f>'0'!$A$4</f>
        <v>………………..</v>
      </c>
      <c r="B7245" s="37">
        <f>'0'!$A$2</f>
        <v>46112</v>
      </c>
      <c r="C7245" s="37" t="s">
        <v>1243</v>
      </c>
      <c r="D7245" s="119" t="str">
        <f>IF(G7245="","",VLOOKUP(G7245,номенклатури!R:T,2,0))</f>
        <v/>
      </c>
      <c r="E7245" s="333" t="str">
        <f>IF(G7245="","",VLOOKUP(G7245,номенклатури!R:T,3,0))</f>
        <v/>
      </c>
      <c r="F7245" s="159" t="str">
        <f>IF(G7245="","",IF(ISERROR(VLOOKUP(G7245,номенклатури!V:V,1,0)),E7245*H7245,E7245*I7245))</f>
        <v/>
      </c>
      <c r="G7245" s="14"/>
      <c r="H7245" s="15"/>
      <c r="I7245" s="15"/>
      <c r="J7245" s="15"/>
      <c r="K7245" s="15"/>
      <c r="L7245" s="217"/>
      <c r="M7245" s="22"/>
      <c r="N7245" s="119" t="str">
        <f>IF(G7245="","",VLOOKUP(G7245,номенклатури!R:U,4,0))</f>
        <v/>
      </c>
      <c r="O7245" s="119" t="str">
        <f>IF(M7245="","",VLOOKUP(M7245,'14'!D:D,1,0))</f>
        <v/>
      </c>
    </row>
    <row r="7246" spans="1:15" ht="12.75" customHeight="1" x14ac:dyDescent="0.2">
      <c r="A7246" s="36" t="str">
        <f>'0'!$A$4</f>
        <v>………………..</v>
      </c>
      <c r="B7246" s="37">
        <f>'0'!$A$2</f>
        <v>46112</v>
      </c>
      <c r="C7246" s="37" t="s">
        <v>1243</v>
      </c>
      <c r="D7246" s="119" t="str">
        <f>IF(G7246="","",VLOOKUP(G7246,номенклатури!R:T,2,0))</f>
        <v/>
      </c>
      <c r="E7246" s="333" t="str">
        <f>IF(G7246="","",VLOOKUP(G7246,номенклатури!R:T,3,0))</f>
        <v/>
      </c>
      <c r="F7246" s="159" t="str">
        <f>IF(G7246="","",IF(ISERROR(VLOOKUP(G7246,номенклатури!V:V,1,0)),E7246*H7246,E7246*I7246))</f>
        <v/>
      </c>
      <c r="G7246" s="14"/>
      <c r="H7246" s="15"/>
      <c r="I7246" s="15"/>
      <c r="J7246" s="15"/>
      <c r="K7246" s="15"/>
      <c r="L7246" s="217"/>
      <c r="M7246" s="22"/>
      <c r="N7246" s="119" t="str">
        <f>IF(G7246="","",VLOOKUP(G7246,номенклатури!R:U,4,0))</f>
        <v/>
      </c>
      <c r="O7246" s="119" t="str">
        <f>IF(M7246="","",VLOOKUP(M7246,'14'!D:D,1,0))</f>
        <v/>
      </c>
    </row>
    <row r="7247" spans="1:15" ht="12.75" customHeight="1" x14ac:dyDescent="0.2">
      <c r="A7247" s="36" t="str">
        <f>'0'!$A$4</f>
        <v>………………..</v>
      </c>
      <c r="B7247" s="37">
        <f>'0'!$A$2</f>
        <v>46112</v>
      </c>
      <c r="C7247" s="37" t="s">
        <v>1243</v>
      </c>
      <c r="D7247" s="119" t="str">
        <f>IF(G7247="","",VLOOKUP(G7247,номенклатури!R:T,2,0))</f>
        <v/>
      </c>
      <c r="E7247" s="333" t="str">
        <f>IF(G7247="","",VLOOKUP(G7247,номенклатури!R:T,3,0))</f>
        <v/>
      </c>
      <c r="F7247" s="159" t="str">
        <f>IF(G7247="","",IF(ISERROR(VLOOKUP(G7247,номенклатури!V:V,1,0)),E7247*H7247,E7247*I7247))</f>
        <v/>
      </c>
      <c r="G7247" s="14"/>
      <c r="H7247" s="15"/>
      <c r="I7247" s="15"/>
      <c r="J7247" s="15"/>
      <c r="K7247" s="15"/>
      <c r="L7247" s="217"/>
      <c r="M7247" s="22"/>
      <c r="N7247" s="119" t="str">
        <f>IF(G7247="","",VLOOKUP(G7247,номенклатури!R:U,4,0))</f>
        <v/>
      </c>
      <c r="O7247" s="119" t="str">
        <f>IF(M7247="","",VLOOKUP(M7247,'14'!D:D,1,0))</f>
        <v/>
      </c>
    </row>
    <row r="7248" spans="1:15" ht="12.75" customHeight="1" x14ac:dyDescent="0.2">
      <c r="A7248" s="36" t="str">
        <f>'0'!$A$4</f>
        <v>………………..</v>
      </c>
      <c r="B7248" s="37">
        <f>'0'!$A$2</f>
        <v>46112</v>
      </c>
      <c r="C7248" s="37" t="s">
        <v>1243</v>
      </c>
      <c r="D7248" s="119" t="str">
        <f>IF(G7248="","",VLOOKUP(G7248,номенклатури!R:T,2,0))</f>
        <v/>
      </c>
      <c r="E7248" s="333" t="str">
        <f>IF(G7248="","",VLOOKUP(G7248,номенклатури!R:T,3,0))</f>
        <v/>
      </c>
      <c r="F7248" s="159" t="str">
        <f>IF(G7248="","",IF(ISERROR(VLOOKUP(G7248,номенклатури!V:V,1,0)),E7248*H7248,E7248*I7248))</f>
        <v/>
      </c>
      <c r="G7248" s="14"/>
      <c r="H7248" s="15"/>
      <c r="I7248" s="15"/>
      <c r="J7248" s="15"/>
      <c r="K7248" s="15"/>
      <c r="L7248" s="217"/>
      <c r="M7248" s="22"/>
      <c r="N7248" s="119" t="str">
        <f>IF(G7248="","",VLOOKUP(G7248,номенклатури!R:U,4,0))</f>
        <v/>
      </c>
      <c r="O7248" s="119" t="str">
        <f>IF(M7248="","",VLOOKUP(M7248,'14'!D:D,1,0))</f>
        <v/>
      </c>
    </row>
    <row r="7249" spans="1:15" ht="12.75" customHeight="1" x14ac:dyDescent="0.2">
      <c r="A7249" s="36" t="str">
        <f>'0'!$A$4</f>
        <v>………………..</v>
      </c>
      <c r="B7249" s="37">
        <f>'0'!$A$2</f>
        <v>46112</v>
      </c>
      <c r="C7249" s="37" t="s">
        <v>1243</v>
      </c>
      <c r="D7249" s="119" t="str">
        <f>IF(G7249="","",VLOOKUP(G7249,номенклатури!R:T,2,0))</f>
        <v/>
      </c>
      <c r="E7249" s="333" t="str">
        <f>IF(G7249="","",VLOOKUP(G7249,номенклатури!R:T,3,0))</f>
        <v/>
      </c>
      <c r="F7249" s="159" t="str">
        <f>IF(G7249="","",IF(ISERROR(VLOOKUP(G7249,номенклатури!V:V,1,0)),E7249*H7249,E7249*I7249))</f>
        <v/>
      </c>
      <c r="G7249" s="14"/>
      <c r="H7249" s="15"/>
      <c r="I7249" s="15"/>
      <c r="J7249" s="15"/>
      <c r="K7249" s="15"/>
      <c r="L7249" s="217"/>
      <c r="M7249" s="22"/>
      <c r="N7249" s="119" t="str">
        <f>IF(G7249="","",VLOOKUP(G7249,номенклатури!R:U,4,0))</f>
        <v/>
      </c>
      <c r="O7249" s="119" t="str">
        <f>IF(M7249="","",VLOOKUP(M7249,'14'!D:D,1,0))</f>
        <v/>
      </c>
    </row>
    <row r="7250" spans="1:15" ht="12.75" customHeight="1" x14ac:dyDescent="0.2">
      <c r="A7250" s="36" t="str">
        <f>'0'!$A$4</f>
        <v>………………..</v>
      </c>
      <c r="B7250" s="37">
        <f>'0'!$A$2</f>
        <v>46112</v>
      </c>
      <c r="C7250" s="37" t="s">
        <v>1243</v>
      </c>
      <c r="D7250" s="119" t="str">
        <f>IF(G7250="","",VLOOKUP(G7250,номенклатури!R:T,2,0))</f>
        <v/>
      </c>
      <c r="E7250" s="333" t="str">
        <f>IF(G7250="","",VLOOKUP(G7250,номенклатури!R:T,3,0))</f>
        <v/>
      </c>
      <c r="F7250" s="159" t="str">
        <f>IF(G7250="","",IF(ISERROR(VLOOKUP(G7250,номенклатури!V:V,1,0)),E7250*H7250,E7250*I7250))</f>
        <v/>
      </c>
      <c r="G7250" s="14"/>
      <c r="H7250" s="15"/>
      <c r="I7250" s="15"/>
      <c r="J7250" s="15"/>
      <c r="K7250" s="15"/>
      <c r="L7250" s="217"/>
      <c r="M7250" s="22"/>
      <c r="N7250" s="119" t="str">
        <f>IF(G7250="","",VLOOKUP(G7250,номенклатури!R:U,4,0))</f>
        <v/>
      </c>
      <c r="O7250" s="119" t="str">
        <f>IF(M7250="","",VLOOKUP(M7250,'14'!D:D,1,0))</f>
        <v/>
      </c>
    </row>
    <row r="7251" spans="1:15" ht="12.75" customHeight="1" x14ac:dyDescent="0.2">
      <c r="A7251" s="36" t="str">
        <f>'0'!$A$4</f>
        <v>………………..</v>
      </c>
      <c r="B7251" s="37">
        <f>'0'!$A$2</f>
        <v>46112</v>
      </c>
      <c r="C7251" s="37" t="s">
        <v>1243</v>
      </c>
      <c r="D7251" s="119" t="str">
        <f>IF(G7251="","",VLOOKUP(G7251,номенклатури!R:T,2,0))</f>
        <v/>
      </c>
      <c r="E7251" s="333" t="str">
        <f>IF(G7251="","",VLOOKUP(G7251,номенклатури!R:T,3,0))</f>
        <v/>
      </c>
      <c r="F7251" s="159" t="str">
        <f>IF(G7251="","",IF(ISERROR(VLOOKUP(G7251,номенклатури!V:V,1,0)),E7251*H7251,E7251*I7251))</f>
        <v/>
      </c>
      <c r="G7251" s="14"/>
      <c r="H7251" s="15"/>
      <c r="I7251" s="15"/>
      <c r="J7251" s="15"/>
      <c r="K7251" s="15"/>
      <c r="L7251" s="217"/>
      <c r="M7251" s="22"/>
      <c r="N7251" s="119" t="str">
        <f>IF(G7251="","",VLOOKUP(G7251,номенклатури!R:U,4,0))</f>
        <v/>
      </c>
      <c r="O7251" s="119" t="str">
        <f>IF(M7251="","",VLOOKUP(M7251,'14'!D:D,1,0))</f>
        <v/>
      </c>
    </row>
    <row r="7252" spans="1:15" ht="12.75" customHeight="1" x14ac:dyDescent="0.2">
      <c r="A7252" s="36" t="str">
        <f>'0'!$A$4</f>
        <v>………………..</v>
      </c>
      <c r="B7252" s="37">
        <f>'0'!$A$2</f>
        <v>46112</v>
      </c>
      <c r="C7252" s="37" t="s">
        <v>1243</v>
      </c>
      <c r="D7252" s="119" t="str">
        <f>IF(G7252="","",VLOOKUP(G7252,номенклатури!R:T,2,0))</f>
        <v/>
      </c>
      <c r="E7252" s="333" t="str">
        <f>IF(G7252="","",VLOOKUP(G7252,номенклатури!R:T,3,0))</f>
        <v/>
      </c>
      <c r="F7252" s="159" t="str">
        <f>IF(G7252="","",IF(ISERROR(VLOOKUP(G7252,номенклатури!V:V,1,0)),E7252*H7252,E7252*I7252))</f>
        <v/>
      </c>
      <c r="G7252" s="14"/>
      <c r="H7252" s="15"/>
      <c r="I7252" s="15"/>
      <c r="J7252" s="15"/>
      <c r="K7252" s="15"/>
      <c r="L7252" s="217"/>
      <c r="M7252" s="22"/>
      <c r="N7252" s="119" t="str">
        <f>IF(G7252="","",VLOOKUP(G7252,номенклатури!R:U,4,0))</f>
        <v/>
      </c>
      <c r="O7252" s="119" t="str">
        <f>IF(M7252="","",VLOOKUP(M7252,'14'!D:D,1,0))</f>
        <v/>
      </c>
    </row>
    <row r="7253" spans="1:15" ht="12.75" customHeight="1" x14ac:dyDescent="0.2">
      <c r="A7253" s="36" t="str">
        <f>'0'!$A$4</f>
        <v>………………..</v>
      </c>
      <c r="B7253" s="37">
        <f>'0'!$A$2</f>
        <v>46112</v>
      </c>
      <c r="C7253" s="37" t="s">
        <v>1243</v>
      </c>
      <c r="D7253" s="119" t="str">
        <f>IF(G7253="","",VLOOKUP(G7253,номенклатури!R:T,2,0))</f>
        <v/>
      </c>
      <c r="E7253" s="333" t="str">
        <f>IF(G7253="","",VLOOKUP(G7253,номенклатури!R:T,3,0))</f>
        <v/>
      </c>
      <c r="F7253" s="159" t="str">
        <f>IF(G7253="","",IF(ISERROR(VLOOKUP(G7253,номенклатури!V:V,1,0)),E7253*H7253,E7253*I7253))</f>
        <v/>
      </c>
      <c r="G7253" s="14"/>
      <c r="H7253" s="15"/>
      <c r="I7253" s="15"/>
      <c r="J7253" s="15"/>
      <c r="K7253" s="15"/>
      <c r="L7253" s="217"/>
      <c r="M7253" s="22"/>
      <c r="N7253" s="119" t="str">
        <f>IF(G7253="","",VLOOKUP(G7253,номенклатури!R:U,4,0))</f>
        <v/>
      </c>
      <c r="O7253" s="119" t="str">
        <f>IF(M7253="","",VLOOKUP(M7253,'14'!D:D,1,0))</f>
        <v/>
      </c>
    </row>
    <row r="7254" spans="1:15" ht="12.75" customHeight="1" x14ac:dyDescent="0.2">
      <c r="A7254" s="36" t="str">
        <f>'0'!$A$4</f>
        <v>………………..</v>
      </c>
      <c r="B7254" s="37">
        <f>'0'!$A$2</f>
        <v>46112</v>
      </c>
      <c r="C7254" s="37" t="s">
        <v>1243</v>
      </c>
      <c r="D7254" s="119" t="str">
        <f>IF(G7254="","",VLOOKUP(G7254,номенклатури!R:T,2,0))</f>
        <v/>
      </c>
      <c r="E7254" s="333" t="str">
        <f>IF(G7254="","",VLOOKUP(G7254,номенклатури!R:T,3,0))</f>
        <v/>
      </c>
      <c r="F7254" s="159" t="str">
        <f>IF(G7254="","",IF(ISERROR(VLOOKUP(G7254,номенклатури!V:V,1,0)),E7254*H7254,E7254*I7254))</f>
        <v/>
      </c>
      <c r="G7254" s="14"/>
      <c r="H7254" s="15"/>
      <c r="I7254" s="15"/>
      <c r="J7254" s="15"/>
      <c r="K7254" s="15"/>
      <c r="L7254" s="217"/>
      <c r="M7254" s="22"/>
      <c r="N7254" s="119" t="str">
        <f>IF(G7254="","",VLOOKUP(G7254,номенклатури!R:U,4,0))</f>
        <v/>
      </c>
      <c r="O7254" s="119" t="str">
        <f>IF(M7254="","",VLOOKUP(M7254,'14'!D:D,1,0))</f>
        <v/>
      </c>
    </row>
    <row r="7255" spans="1:15" ht="12.75" customHeight="1" x14ac:dyDescent="0.2">
      <c r="A7255" s="36" t="str">
        <f>'0'!$A$4</f>
        <v>………………..</v>
      </c>
      <c r="B7255" s="37">
        <f>'0'!$A$2</f>
        <v>46112</v>
      </c>
      <c r="C7255" s="37" t="s">
        <v>1243</v>
      </c>
      <c r="D7255" s="119" t="str">
        <f>IF(G7255="","",VLOOKUP(G7255,номенклатури!R:T,2,0))</f>
        <v/>
      </c>
      <c r="E7255" s="333" t="str">
        <f>IF(G7255="","",VLOOKUP(G7255,номенклатури!R:T,3,0))</f>
        <v/>
      </c>
      <c r="F7255" s="159" t="str">
        <f>IF(G7255="","",IF(ISERROR(VLOOKUP(G7255,номенклатури!V:V,1,0)),E7255*H7255,E7255*I7255))</f>
        <v/>
      </c>
      <c r="G7255" s="14"/>
      <c r="H7255" s="15"/>
      <c r="I7255" s="15"/>
      <c r="J7255" s="15"/>
      <c r="K7255" s="15"/>
      <c r="L7255" s="217"/>
      <c r="M7255" s="22"/>
      <c r="N7255" s="119" t="str">
        <f>IF(G7255="","",VLOOKUP(G7255,номенклатури!R:U,4,0))</f>
        <v/>
      </c>
      <c r="O7255" s="119" t="str">
        <f>IF(M7255="","",VLOOKUP(M7255,'14'!D:D,1,0))</f>
        <v/>
      </c>
    </row>
    <row r="7256" spans="1:15" ht="12.75" customHeight="1" x14ac:dyDescent="0.2">
      <c r="A7256" s="36" t="str">
        <f>'0'!$A$4</f>
        <v>………………..</v>
      </c>
      <c r="B7256" s="37">
        <f>'0'!$A$2</f>
        <v>46112</v>
      </c>
      <c r="C7256" s="37" t="s">
        <v>1243</v>
      </c>
      <c r="D7256" s="119" t="str">
        <f>IF(G7256="","",VLOOKUP(G7256,номенклатури!R:T,2,0))</f>
        <v/>
      </c>
      <c r="E7256" s="333" t="str">
        <f>IF(G7256="","",VLOOKUP(G7256,номенклатури!R:T,3,0))</f>
        <v/>
      </c>
      <c r="F7256" s="159" t="str">
        <f>IF(G7256="","",IF(ISERROR(VLOOKUP(G7256,номенклатури!V:V,1,0)),E7256*H7256,E7256*I7256))</f>
        <v/>
      </c>
      <c r="G7256" s="14"/>
      <c r="H7256" s="15"/>
      <c r="I7256" s="15"/>
      <c r="J7256" s="15"/>
      <c r="K7256" s="15"/>
      <c r="L7256" s="217"/>
      <c r="M7256" s="22"/>
      <c r="N7256" s="119" t="str">
        <f>IF(G7256="","",VLOOKUP(G7256,номенклатури!R:U,4,0))</f>
        <v/>
      </c>
      <c r="O7256" s="119" t="str">
        <f>IF(M7256="","",VLOOKUP(M7256,'14'!D:D,1,0))</f>
        <v/>
      </c>
    </row>
    <row r="7257" spans="1:15" ht="12.75" customHeight="1" x14ac:dyDescent="0.2">
      <c r="A7257" s="36" t="str">
        <f>'0'!$A$4</f>
        <v>………………..</v>
      </c>
      <c r="B7257" s="37">
        <f>'0'!$A$2</f>
        <v>46112</v>
      </c>
      <c r="C7257" s="37" t="s">
        <v>1243</v>
      </c>
      <c r="D7257" s="119" t="str">
        <f>IF(G7257="","",VLOOKUP(G7257,номенклатури!R:T,2,0))</f>
        <v/>
      </c>
      <c r="E7257" s="333" t="str">
        <f>IF(G7257="","",VLOOKUP(G7257,номенклатури!R:T,3,0))</f>
        <v/>
      </c>
      <c r="F7257" s="159" t="str">
        <f>IF(G7257="","",IF(ISERROR(VLOOKUP(G7257,номенклатури!V:V,1,0)),E7257*H7257,E7257*I7257))</f>
        <v/>
      </c>
      <c r="G7257" s="14"/>
      <c r="H7257" s="15"/>
      <c r="I7257" s="15"/>
      <c r="J7257" s="15"/>
      <c r="K7257" s="15"/>
      <c r="L7257" s="217"/>
      <c r="M7257" s="22"/>
      <c r="N7257" s="119" t="str">
        <f>IF(G7257="","",VLOOKUP(G7257,номенклатури!R:U,4,0))</f>
        <v/>
      </c>
      <c r="O7257" s="119" t="str">
        <f>IF(M7257="","",VLOOKUP(M7257,'14'!D:D,1,0))</f>
        <v/>
      </c>
    </row>
    <row r="7258" spans="1:15" ht="12.75" customHeight="1" x14ac:dyDescent="0.2">
      <c r="A7258" s="36" t="str">
        <f>'0'!$A$4</f>
        <v>………………..</v>
      </c>
      <c r="B7258" s="37">
        <f>'0'!$A$2</f>
        <v>46112</v>
      </c>
      <c r="C7258" s="37" t="s">
        <v>1243</v>
      </c>
      <c r="D7258" s="119" t="str">
        <f>IF(G7258="","",VLOOKUP(G7258,номенклатури!R:T,2,0))</f>
        <v/>
      </c>
      <c r="E7258" s="333" t="str">
        <f>IF(G7258="","",VLOOKUP(G7258,номенклатури!R:T,3,0))</f>
        <v/>
      </c>
      <c r="F7258" s="159" t="str">
        <f>IF(G7258="","",IF(ISERROR(VLOOKUP(G7258,номенклатури!V:V,1,0)),E7258*H7258,E7258*I7258))</f>
        <v/>
      </c>
      <c r="G7258" s="14"/>
      <c r="H7258" s="15"/>
      <c r="I7258" s="15"/>
      <c r="J7258" s="15"/>
      <c r="K7258" s="15"/>
      <c r="L7258" s="217"/>
      <c r="M7258" s="22"/>
      <c r="N7258" s="119" t="str">
        <f>IF(G7258="","",VLOOKUP(G7258,номенклатури!R:U,4,0))</f>
        <v/>
      </c>
      <c r="O7258" s="119" t="str">
        <f>IF(M7258="","",VLOOKUP(M7258,'14'!D:D,1,0))</f>
        <v/>
      </c>
    </row>
    <row r="7259" spans="1:15" ht="12.75" customHeight="1" x14ac:dyDescent="0.2">
      <c r="A7259" s="36" t="str">
        <f>'0'!$A$4</f>
        <v>………………..</v>
      </c>
      <c r="B7259" s="37">
        <f>'0'!$A$2</f>
        <v>46112</v>
      </c>
      <c r="C7259" s="37" t="s">
        <v>1243</v>
      </c>
      <c r="D7259" s="119" t="str">
        <f>IF(G7259="","",VLOOKUP(G7259,номенклатури!R:T,2,0))</f>
        <v/>
      </c>
      <c r="E7259" s="333" t="str">
        <f>IF(G7259="","",VLOOKUP(G7259,номенклатури!R:T,3,0))</f>
        <v/>
      </c>
      <c r="F7259" s="159" t="str">
        <f>IF(G7259="","",IF(ISERROR(VLOOKUP(G7259,номенклатури!V:V,1,0)),E7259*H7259,E7259*I7259))</f>
        <v/>
      </c>
      <c r="G7259" s="14"/>
      <c r="H7259" s="15"/>
      <c r="I7259" s="15"/>
      <c r="J7259" s="15"/>
      <c r="K7259" s="15"/>
      <c r="L7259" s="217"/>
      <c r="M7259" s="22"/>
      <c r="N7259" s="119" t="str">
        <f>IF(G7259="","",VLOOKUP(G7259,номенклатури!R:U,4,0))</f>
        <v/>
      </c>
      <c r="O7259" s="119" t="str">
        <f>IF(M7259="","",VLOOKUP(M7259,'14'!D:D,1,0))</f>
        <v/>
      </c>
    </row>
    <row r="7260" spans="1:15" ht="12.75" customHeight="1" x14ac:dyDescent="0.2">
      <c r="A7260" s="36" t="str">
        <f>'0'!$A$4</f>
        <v>………………..</v>
      </c>
      <c r="B7260" s="37">
        <f>'0'!$A$2</f>
        <v>46112</v>
      </c>
      <c r="C7260" s="37" t="s">
        <v>1243</v>
      </c>
      <c r="D7260" s="119" t="str">
        <f>IF(G7260="","",VLOOKUP(G7260,номенклатури!R:T,2,0))</f>
        <v/>
      </c>
      <c r="E7260" s="333" t="str">
        <f>IF(G7260="","",VLOOKUP(G7260,номенклатури!R:T,3,0))</f>
        <v/>
      </c>
      <c r="F7260" s="159" t="str">
        <f>IF(G7260="","",IF(ISERROR(VLOOKUP(G7260,номенклатури!V:V,1,0)),E7260*H7260,E7260*I7260))</f>
        <v/>
      </c>
      <c r="G7260" s="14"/>
      <c r="H7260" s="15"/>
      <c r="I7260" s="15"/>
      <c r="J7260" s="15"/>
      <c r="K7260" s="15"/>
      <c r="L7260" s="217"/>
      <c r="M7260" s="22"/>
      <c r="N7260" s="119" t="str">
        <f>IF(G7260="","",VLOOKUP(G7260,номенклатури!R:U,4,0))</f>
        <v/>
      </c>
      <c r="O7260" s="119" t="str">
        <f>IF(M7260="","",VLOOKUP(M7260,'14'!D:D,1,0))</f>
        <v/>
      </c>
    </row>
    <row r="7261" spans="1:15" ht="12.75" customHeight="1" x14ac:dyDescent="0.2">
      <c r="A7261" s="36" t="str">
        <f>'0'!$A$4</f>
        <v>………………..</v>
      </c>
      <c r="B7261" s="37">
        <f>'0'!$A$2</f>
        <v>46112</v>
      </c>
      <c r="C7261" s="37" t="s">
        <v>1243</v>
      </c>
      <c r="D7261" s="119" t="str">
        <f>IF(G7261="","",VLOOKUP(G7261,номенклатури!R:T,2,0))</f>
        <v/>
      </c>
      <c r="E7261" s="333" t="str">
        <f>IF(G7261="","",VLOOKUP(G7261,номенклатури!R:T,3,0))</f>
        <v/>
      </c>
      <c r="F7261" s="159" t="str">
        <f>IF(G7261="","",IF(ISERROR(VLOOKUP(G7261,номенклатури!V:V,1,0)),E7261*H7261,E7261*I7261))</f>
        <v/>
      </c>
      <c r="G7261" s="14"/>
      <c r="H7261" s="15"/>
      <c r="I7261" s="15"/>
      <c r="J7261" s="15"/>
      <c r="K7261" s="15"/>
      <c r="L7261" s="217"/>
      <c r="M7261" s="22"/>
      <c r="N7261" s="119" t="str">
        <f>IF(G7261="","",VLOOKUP(G7261,номенклатури!R:U,4,0))</f>
        <v/>
      </c>
      <c r="O7261" s="119" t="str">
        <f>IF(M7261="","",VLOOKUP(M7261,'14'!D:D,1,0))</f>
        <v/>
      </c>
    </row>
    <row r="7262" spans="1:15" ht="12.75" customHeight="1" x14ac:dyDescent="0.2">
      <c r="A7262" s="36" t="str">
        <f>'0'!$A$4</f>
        <v>………………..</v>
      </c>
      <c r="B7262" s="37">
        <f>'0'!$A$2</f>
        <v>46112</v>
      </c>
      <c r="C7262" s="37" t="s">
        <v>1243</v>
      </c>
      <c r="D7262" s="119" t="str">
        <f>IF(G7262="","",VLOOKUP(G7262,номенклатури!R:T,2,0))</f>
        <v/>
      </c>
      <c r="E7262" s="333" t="str">
        <f>IF(G7262="","",VLOOKUP(G7262,номенклатури!R:T,3,0))</f>
        <v/>
      </c>
      <c r="F7262" s="159" t="str">
        <f>IF(G7262="","",IF(ISERROR(VLOOKUP(G7262,номенклатури!V:V,1,0)),E7262*H7262,E7262*I7262))</f>
        <v/>
      </c>
      <c r="G7262" s="14"/>
      <c r="H7262" s="15"/>
      <c r="I7262" s="15"/>
      <c r="J7262" s="15"/>
      <c r="K7262" s="15"/>
      <c r="L7262" s="217"/>
      <c r="M7262" s="22"/>
      <c r="N7262" s="119" t="str">
        <f>IF(G7262="","",VLOOKUP(G7262,номенклатури!R:U,4,0))</f>
        <v/>
      </c>
      <c r="O7262" s="119" t="str">
        <f>IF(M7262="","",VLOOKUP(M7262,'14'!D:D,1,0))</f>
        <v/>
      </c>
    </row>
    <row r="7263" spans="1:15" ht="12.75" customHeight="1" x14ac:dyDescent="0.2">
      <c r="A7263" s="36" t="str">
        <f>'0'!$A$4</f>
        <v>………………..</v>
      </c>
      <c r="B7263" s="37">
        <f>'0'!$A$2</f>
        <v>46112</v>
      </c>
      <c r="C7263" s="37" t="s">
        <v>1243</v>
      </c>
      <c r="D7263" s="119" t="str">
        <f>IF(G7263="","",VLOOKUP(G7263,номенклатури!R:T,2,0))</f>
        <v/>
      </c>
      <c r="E7263" s="333" t="str">
        <f>IF(G7263="","",VLOOKUP(G7263,номенклатури!R:T,3,0))</f>
        <v/>
      </c>
      <c r="F7263" s="159" t="str">
        <f>IF(G7263="","",IF(ISERROR(VLOOKUP(G7263,номенклатури!V:V,1,0)),E7263*H7263,E7263*I7263))</f>
        <v/>
      </c>
      <c r="G7263" s="14"/>
      <c r="H7263" s="15"/>
      <c r="I7263" s="15"/>
      <c r="J7263" s="15"/>
      <c r="K7263" s="15"/>
      <c r="L7263" s="217"/>
      <c r="M7263" s="22"/>
      <c r="N7263" s="119" t="str">
        <f>IF(G7263="","",VLOOKUP(G7263,номенклатури!R:U,4,0))</f>
        <v/>
      </c>
      <c r="O7263" s="119" t="str">
        <f>IF(M7263="","",VLOOKUP(M7263,'14'!D:D,1,0))</f>
        <v/>
      </c>
    </row>
    <row r="7264" spans="1:15" ht="12.75" customHeight="1" x14ac:dyDescent="0.2">
      <c r="A7264" s="36" t="str">
        <f>'0'!$A$4</f>
        <v>………………..</v>
      </c>
      <c r="B7264" s="37">
        <f>'0'!$A$2</f>
        <v>46112</v>
      </c>
      <c r="C7264" s="37" t="s">
        <v>1243</v>
      </c>
      <c r="D7264" s="119" t="str">
        <f>IF(G7264="","",VLOOKUP(G7264,номенклатури!R:T,2,0))</f>
        <v/>
      </c>
      <c r="E7264" s="333" t="str">
        <f>IF(G7264="","",VLOOKUP(G7264,номенклатури!R:T,3,0))</f>
        <v/>
      </c>
      <c r="F7264" s="159" t="str">
        <f>IF(G7264="","",IF(ISERROR(VLOOKUP(G7264,номенклатури!V:V,1,0)),E7264*H7264,E7264*I7264))</f>
        <v/>
      </c>
      <c r="G7264" s="14"/>
      <c r="H7264" s="15"/>
      <c r="I7264" s="15"/>
      <c r="J7264" s="15"/>
      <c r="K7264" s="15"/>
      <c r="L7264" s="217"/>
      <c r="M7264" s="22"/>
      <c r="N7264" s="119" t="str">
        <f>IF(G7264="","",VLOOKUP(G7264,номенклатури!R:U,4,0))</f>
        <v/>
      </c>
      <c r="O7264" s="119" t="str">
        <f>IF(M7264="","",VLOOKUP(M7264,'14'!D:D,1,0))</f>
        <v/>
      </c>
    </row>
    <row r="7265" spans="1:15" ht="12.75" customHeight="1" x14ac:dyDescent="0.2">
      <c r="A7265" s="36" t="str">
        <f>'0'!$A$4</f>
        <v>………………..</v>
      </c>
      <c r="B7265" s="37">
        <f>'0'!$A$2</f>
        <v>46112</v>
      </c>
      <c r="C7265" s="37" t="s">
        <v>1243</v>
      </c>
      <c r="D7265" s="119" t="str">
        <f>IF(G7265="","",VLOOKUP(G7265,номенклатури!R:T,2,0))</f>
        <v/>
      </c>
      <c r="E7265" s="333" t="str">
        <f>IF(G7265="","",VLOOKUP(G7265,номенклатури!R:T,3,0))</f>
        <v/>
      </c>
      <c r="F7265" s="159" t="str">
        <f>IF(G7265="","",IF(ISERROR(VLOOKUP(G7265,номенклатури!V:V,1,0)),E7265*H7265,E7265*I7265))</f>
        <v/>
      </c>
      <c r="G7265" s="14"/>
      <c r="H7265" s="15"/>
      <c r="I7265" s="15"/>
      <c r="J7265" s="15"/>
      <c r="K7265" s="15"/>
      <c r="L7265" s="217"/>
      <c r="M7265" s="22"/>
      <c r="N7265" s="119" t="str">
        <f>IF(G7265="","",VLOOKUP(G7265,номенклатури!R:U,4,0))</f>
        <v/>
      </c>
      <c r="O7265" s="119" t="str">
        <f>IF(M7265="","",VLOOKUP(M7265,'14'!D:D,1,0))</f>
        <v/>
      </c>
    </row>
    <row r="7266" spans="1:15" ht="12.75" customHeight="1" x14ac:dyDescent="0.2">
      <c r="A7266" s="36" t="str">
        <f>'0'!$A$4</f>
        <v>………………..</v>
      </c>
      <c r="B7266" s="37">
        <f>'0'!$A$2</f>
        <v>46112</v>
      </c>
      <c r="C7266" s="37" t="s">
        <v>1243</v>
      </c>
      <c r="D7266" s="119" t="str">
        <f>IF(G7266="","",VLOOKUP(G7266,номенклатури!R:T,2,0))</f>
        <v/>
      </c>
      <c r="E7266" s="333" t="str">
        <f>IF(G7266="","",VLOOKUP(G7266,номенклатури!R:T,3,0))</f>
        <v/>
      </c>
      <c r="F7266" s="159" t="str">
        <f>IF(G7266="","",IF(ISERROR(VLOOKUP(G7266,номенклатури!V:V,1,0)),E7266*H7266,E7266*I7266))</f>
        <v/>
      </c>
      <c r="G7266" s="14"/>
      <c r="H7266" s="15"/>
      <c r="I7266" s="15"/>
      <c r="J7266" s="15"/>
      <c r="K7266" s="15"/>
      <c r="L7266" s="217"/>
      <c r="M7266" s="22"/>
      <c r="N7266" s="119" t="str">
        <f>IF(G7266="","",VLOOKUP(G7266,номенклатури!R:U,4,0))</f>
        <v/>
      </c>
      <c r="O7266" s="119" t="str">
        <f>IF(M7266="","",VLOOKUP(M7266,'14'!D:D,1,0))</f>
        <v/>
      </c>
    </row>
    <row r="7267" spans="1:15" ht="12.75" customHeight="1" x14ac:dyDescent="0.2">
      <c r="A7267" s="36" t="str">
        <f>'0'!$A$4</f>
        <v>………………..</v>
      </c>
      <c r="B7267" s="37">
        <f>'0'!$A$2</f>
        <v>46112</v>
      </c>
      <c r="C7267" s="37" t="s">
        <v>1243</v>
      </c>
      <c r="D7267" s="119" t="str">
        <f>IF(G7267="","",VLOOKUP(G7267,номенклатури!R:T,2,0))</f>
        <v/>
      </c>
      <c r="E7267" s="333" t="str">
        <f>IF(G7267="","",VLOOKUP(G7267,номенклатури!R:T,3,0))</f>
        <v/>
      </c>
      <c r="F7267" s="159" t="str">
        <f>IF(G7267="","",IF(ISERROR(VLOOKUP(G7267,номенклатури!V:V,1,0)),E7267*H7267,E7267*I7267))</f>
        <v/>
      </c>
      <c r="G7267" s="14"/>
      <c r="H7267" s="15"/>
      <c r="I7267" s="15"/>
      <c r="J7267" s="15"/>
      <c r="K7267" s="15"/>
      <c r="L7267" s="217"/>
      <c r="M7267" s="22"/>
      <c r="N7267" s="119" t="str">
        <f>IF(G7267="","",VLOOKUP(G7267,номенклатури!R:U,4,0))</f>
        <v/>
      </c>
      <c r="O7267" s="119" t="str">
        <f>IF(M7267="","",VLOOKUP(M7267,'14'!D:D,1,0))</f>
        <v/>
      </c>
    </row>
    <row r="7268" spans="1:15" ht="12.75" customHeight="1" x14ac:dyDescent="0.2">
      <c r="A7268" s="36" t="str">
        <f>'0'!$A$4</f>
        <v>………………..</v>
      </c>
      <c r="B7268" s="37">
        <f>'0'!$A$2</f>
        <v>46112</v>
      </c>
      <c r="C7268" s="37" t="s">
        <v>1243</v>
      </c>
      <c r="D7268" s="119" t="str">
        <f>IF(G7268="","",VLOOKUP(G7268,номенклатури!R:T,2,0))</f>
        <v/>
      </c>
      <c r="E7268" s="333" t="str">
        <f>IF(G7268="","",VLOOKUP(G7268,номенклатури!R:T,3,0))</f>
        <v/>
      </c>
      <c r="F7268" s="159" t="str">
        <f>IF(G7268="","",IF(ISERROR(VLOOKUP(G7268,номенклатури!V:V,1,0)),E7268*H7268,E7268*I7268))</f>
        <v/>
      </c>
      <c r="G7268" s="14"/>
      <c r="H7268" s="15"/>
      <c r="I7268" s="15"/>
      <c r="J7268" s="15"/>
      <c r="K7268" s="15"/>
      <c r="L7268" s="217"/>
      <c r="M7268" s="22"/>
      <c r="N7268" s="119" t="str">
        <f>IF(G7268="","",VLOOKUP(G7268,номенклатури!R:U,4,0))</f>
        <v/>
      </c>
      <c r="O7268" s="119" t="str">
        <f>IF(M7268="","",VLOOKUP(M7268,'14'!D:D,1,0))</f>
        <v/>
      </c>
    </row>
    <row r="7269" spans="1:15" ht="12.75" customHeight="1" x14ac:dyDescent="0.2">
      <c r="A7269" s="36" t="str">
        <f>'0'!$A$4</f>
        <v>………………..</v>
      </c>
      <c r="B7269" s="37">
        <f>'0'!$A$2</f>
        <v>46112</v>
      </c>
      <c r="C7269" s="37" t="s">
        <v>1243</v>
      </c>
      <c r="D7269" s="119" t="str">
        <f>IF(G7269="","",VLOOKUP(G7269,номенклатури!R:T,2,0))</f>
        <v/>
      </c>
      <c r="E7269" s="333" t="str">
        <f>IF(G7269="","",VLOOKUP(G7269,номенклатури!R:T,3,0))</f>
        <v/>
      </c>
      <c r="F7269" s="159" t="str">
        <f>IF(G7269="","",IF(ISERROR(VLOOKUP(G7269,номенклатури!V:V,1,0)),E7269*H7269,E7269*I7269))</f>
        <v/>
      </c>
      <c r="G7269" s="14"/>
      <c r="H7269" s="15"/>
      <c r="I7269" s="15"/>
      <c r="J7269" s="15"/>
      <c r="K7269" s="15"/>
      <c r="L7269" s="217"/>
      <c r="M7269" s="22"/>
      <c r="N7269" s="119" t="str">
        <f>IF(G7269="","",VLOOKUP(G7269,номенклатури!R:U,4,0))</f>
        <v/>
      </c>
      <c r="O7269" s="119" t="str">
        <f>IF(M7269="","",VLOOKUP(M7269,'14'!D:D,1,0))</f>
        <v/>
      </c>
    </row>
    <row r="7270" spans="1:15" ht="12.75" customHeight="1" x14ac:dyDescent="0.2">
      <c r="A7270" s="36" t="str">
        <f>'0'!$A$4</f>
        <v>………………..</v>
      </c>
      <c r="B7270" s="37">
        <f>'0'!$A$2</f>
        <v>46112</v>
      </c>
      <c r="C7270" s="37" t="s">
        <v>1243</v>
      </c>
      <c r="D7270" s="119" t="str">
        <f>IF(G7270="","",VLOOKUP(G7270,номенклатури!R:T,2,0))</f>
        <v/>
      </c>
      <c r="E7270" s="333" t="str">
        <f>IF(G7270="","",VLOOKUP(G7270,номенклатури!R:T,3,0))</f>
        <v/>
      </c>
      <c r="F7270" s="159" t="str">
        <f>IF(G7270="","",IF(ISERROR(VLOOKUP(G7270,номенклатури!V:V,1,0)),E7270*H7270,E7270*I7270))</f>
        <v/>
      </c>
      <c r="G7270" s="14"/>
      <c r="H7270" s="15"/>
      <c r="I7270" s="15"/>
      <c r="J7270" s="15"/>
      <c r="K7270" s="15"/>
      <c r="L7270" s="217"/>
      <c r="M7270" s="22"/>
      <c r="N7270" s="119" t="str">
        <f>IF(G7270="","",VLOOKUP(G7270,номенклатури!R:U,4,0))</f>
        <v/>
      </c>
      <c r="O7270" s="119" t="str">
        <f>IF(M7270="","",VLOOKUP(M7270,'14'!D:D,1,0))</f>
        <v/>
      </c>
    </row>
    <row r="7271" spans="1:15" ht="12.75" customHeight="1" x14ac:dyDescent="0.2">
      <c r="A7271" s="36" t="str">
        <f>'0'!$A$4</f>
        <v>………………..</v>
      </c>
      <c r="B7271" s="37">
        <f>'0'!$A$2</f>
        <v>46112</v>
      </c>
      <c r="C7271" s="37" t="s">
        <v>1243</v>
      </c>
      <c r="D7271" s="119" t="str">
        <f>IF(G7271="","",VLOOKUP(G7271,номенклатури!R:T,2,0))</f>
        <v/>
      </c>
      <c r="E7271" s="333" t="str">
        <f>IF(G7271="","",VLOOKUP(G7271,номенклатури!R:T,3,0))</f>
        <v/>
      </c>
      <c r="F7271" s="159" t="str">
        <f>IF(G7271="","",IF(ISERROR(VLOOKUP(G7271,номенклатури!V:V,1,0)),E7271*H7271,E7271*I7271))</f>
        <v/>
      </c>
      <c r="G7271" s="14"/>
      <c r="H7271" s="15"/>
      <c r="I7271" s="15"/>
      <c r="J7271" s="15"/>
      <c r="K7271" s="15"/>
      <c r="L7271" s="217"/>
      <c r="M7271" s="22"/>
      <c r="N7271" s="119" t="str">
        <f>IF(G7271="","",VLOOKUP(G7271,номенклатури!R:U,4,0))</f>
        <v/>
      </c>
      <c r="O7271" s="119" t="str">
        <f>IF(M7271="","",VLOOKUP(M7271,'14'!D:D,1,0))</f>
        <v/>
      </c>
    </row>
    <row r="7272" spans="1:15" ht="12.75" customHeight="1" x14ac:dyDescent="0.2">
      <c r="A7272" s="36" t="str">
        <f>'0'!$A$4</f>
        <v>………………..</v>
      </c>
      <c r="B7272" s="37">
        <f>'0'!$A$2</f>
        <v>46112</v>
      </c>
      <c r="C7272" s="37" t="s">
        <v>1243</v>
      </c>
      <c r="D7272" s="119" t="str">
        <f>IF(G7272="","",VLOOKUP(G7272,номенклатури!R:T,2,0))</f>
        <v/>
      </c>
      <c r="E7272" s="333" t="str">
        <f>IF(G7272="","",VLOOKUP(G7272,номенклатури!R:T,3,0))</f>
        <v/>
      </c>
      <c r="F7272" s="159" t="str">
        <f>IF(G7272="","",IF(ISERROR(VLOOKUP(G7272,номенклатури!V:V,1,0)),E7272*H7272,E7272*I7272))</f>
        <v/>
      </c>
      <c r="G7272" s="14"/>
      <c r="H7272" s="15"/>
      <c r="I7272" s="15"/>
      <c r="J7272" s="15"/>
      <c r="K7272" s="15"/>
      <c r="L7272" s="217"/>
      <c r="M7272" s="22"/>
      <c r="N7272" s="119" t="str">
        <f>IF(G7272="","",VLOOKUP(G7272,номенклатури!R:U,4,0))</f>
        <v/>
      </c>
      <c r="O7272" s="119" t="str">
        <f>IF(M7272="","",VLOOKUP(M7272,'14'!D:D,1,0))</f>
        <v/>
      </c>
    </row>
    <row r="7273" spans="1:15" ht="12.75" customHeight="1" x14ac:dyDescent="0.2">
      <c r="A7273" s="36" t="str">
        <f>'0'!$A$4</f>
        <v>………………..</v>
      </c>
      <c r="B7273" s="37">
        <f>'0'!$A$2</f>
        <v>46112</v>
      </c>
      <c r="C7273" s="37" t="s">
        <v>1243</v>
      </c>
      <c r="D7273" s="119" t="str">
        <f>IF(G7273="","",VLOOKUP(G7273,номенклатури!R:T,2,0))</f>
        <v/>
      </c>
      <c r="E7273" s="333" t="str">
        <f>IF(G7273="","",VLOOKUP(G7273,номенклатури!R:T,3,0))</f>
        <v/>
      </c>
      <c r="F7273" s="159" t="str">
        <f>IF(G7273="","",IF(ISERROR(VLOOKUP(G7273,номенклатури!V:V,1,0)),E7273*H7273,E7273*I7273))</f>
        <v/>
      </c>
      <c r="G7273" s="14"/>
      <c r="H7273" s="15"/>
      <c r="I7273" s="15"/>
      <c r="J7273" s="15"/>
      <c r="K7273" s="15"/>
      <c r="L7273" s="217"/>
      <c r="M7273" s="22"/>
      <c r="N7273" s="119" t="str">
        <f>IF(G7273="","",VLOOKUP(G7273,номенклатури!R:U,4,0))</f>
        <v/>
      </c>
      <c r="O7273" s="119" t="str">
        <f>IF(M7273="","",VLOOKUP(M7273,'14'!D:D,1,0))</f>
        <v/>
      </c>
    </row>
    <row r="7274" spans="1:15" ht="12.75" customHeight="1" x14ac:dyDescent="0.2">
      <c r="A7274" s="36" t="str">
        <f>'0'!$A$4</f>
        <v>………………..</v>
      </c>
      <c r="B7274" s="37">
        <f>'0'!$A$2</f>
        <v>46112</v>
      </c>
      <c r="C7274" s="37" t="s">
        <v>1243</v>
      </c>
      <c r="D7274" s="119" t="str">
        <f>IF(G7274="","",VLOOKUP(G7274,номенклатури!R:T,2,0))</f>
        <v/>
      </c>
      <c r="E7274" s="333" t="str">
        <f>IF(G7274="","",VLOOKUP(G7274,номенклатури!R:T,3,0))</f>
        <v/>
      </c>
      <c r="F7274" s="159" t="str">
        <f>IF(G7274="","",IF(ISERROR(VLOOKUP(G7274,номенклатури!V:V,1,0)),E7274*H7274,E7274*I7274))</f>
        <v/>
      </c>
      <c r="G7274" s="14"/>
      <c r="H7274" s="15"/>
      <c r="I7274" s="15"/>
      <c r="J7274" s="15"/>
      <c r="K7274" s="15"/>
      <c r="L7274" s="217"/>
      <c r="M7274" s="22"/>
      <c r="N7274" s="119" t="str">
        <f>IF(G7274="","",VLOOKUP(G7274,номенклатури!R:U,4,0))</f>
        <v/>
      </c>
      <c r="O7274" s="119" t="str">
        <f>IF(M7274="","",VLOOKUP(M7274,'14'!D:D,1,0))</f>
        <v/>
      </c>
    </row>
    <row r="7275" spans="1:15" ht="12.75" customHeight="1" x14ac:dyDescent="0.2">
      <c r="A7275" s="36" t="str">
        <f>'0'!$A$4</f>
        <v>………………..</v>
      </c>
      <c r="B7275" s="37">
        <f>'0'!$A$2</f>
        <v>46112</v>
      </c>
      <c r="C7275" s="37" t="s">
        <v>1243</v>
      </c>
      <c r="D7275" s="119" t="str">
        <f>IF(G7275="","",VLOOKUP(G7275,номенклатури!R:T,2,0))</f>
        <v/>
      </c>
      <c r="E7275" s="333" t="str">
        <f>IF(G7275="","",VLOOKUP(G7275,номенклатури!R:T,3,0))</f>
        <v/>
      </c>
      <c r="F7275" s="159" t="str">
        <f>IF(G7275="","",IF(ISERROR(VLOOKUP(G7275,номенклатури!V:V,1,0)),E7275*H7275,E7275*I7275))</f>
        <v/>
      </c>
      <c r="G7275" s="14"/>
      <c r="H7275" s="15"/>
      <c r="I7275" s="15"/>
      <c r="J7275" s="15"/>
      <c r="K7275" s="15"/>
      <c r="L7275" s="217"/>
      <c r="M7275" s="22"/>
      <c r="N7275" s="119" t="str">
        <f>IF(G7275="","",VLOOKUP(G7275,номенклатури!R:U,4,0))</f>
        <v/>
      </c>
      <c r="O7275" s="119" t="str">
        <f>IF(M7275="","",VLOOKUP(M7275,'14'!D:D,1,0))</f>
        <v/>
      </c>
    </row>
    <row r="7276" spans="1:15" ht="12.75" customHeight="1" x14ac:dyDescent="0.2">
      <c r="A7276" s="36" t="str">
        <f>'0'!$A$4</f>
        <v>………………..</v>
      </c>
      <c r="B7276" s="37">
        <f>'0'!$A$2</f>
        <v>46112</v>
      </c>
      <c r="C7276" s="37" t="s">
        <v>1243</v>
      </c>
      <c r="D7276" s="119" t="str">
        <f>IF(G7276="","",VLOOKUP(G7276,номенклатури!R:T,2,0))</f>
        <v/>
      </c>
      <c r="E7276" s="333" t="str">
        <f>IF(G7276="","",VLOOKUP(G7276,номенклатури!R:T,3,0))</f>
        <v/>
      </c>
      <c r="F7276" s="159" t="str">
        <f>IF(G7276="","",IF(ISERROR(VLOOKUP(G7276,номенклатури!V:V,1,0)),E7276*H7276,E7276*I7276))</f>
        <v/>
      </c>
      <c r="G7276" s="14"/>
      <c r="H7276" s="15"/>
      <c r="I7276" s="15"/>
      <c r="J7276" s="15"/>
      <c r="K7276" s="15"/>
      <c r="L7276" s="217"/>
      <c r="M7276" s="22"/>
      <c r="N7276" s="119" t="str">
        <f>IF(G7276="","",VLOOKUP(G7276,номенклатури!R:U,4,0))</f>
        <v/>
      </c>
      <c r="O7276" s="119" t="str">
        <f>IF(M7276="","",VLOOKUP(M7276,'14'!D:D,1,0))</f>
        <v/>
      </c>
    </row>
    <row r="7277" spans="1:15" ht="12.75" customHeight="1" x14ac:dyDescent="0.2">
      <c r="A7277" s="36" t="str">
        <f>'0'!$A$4</f>
        <v>………………..</v>
      </c>
      <c r="B7277" s="37">
        <f>'0'!$A$2</f>
        <v>46112</v>
      </c>
      <c r="C7277" s="37" t="s">
        <v>1243</v>
      </c>
      <c r="D7277" s="119" t="str">
        <f>IF(G7277="","",VLOOKUP(G7277,номенклатури!R:T,2,0))</f>
        <v/>
      </c>
      <c r="E7277" s="333" t="str">
        <f>IF(G7277="","",VLOOKUP(G7277,номенклатури!R:T,3,0))</f>
        <v/>
      </c>
      <c r="F7277" s="159" t="str">
        <f>IF(G7277="","",IF(ISERROR(VLOOKUP(G7277,номенклатури!V:V,1,0)),E7277*H7277,E7277*I7277))</f>
        <v/>
      </c>
      <c r="G7277" s="14"/>
      <c r="H7277" s="15"/>
      <c r="I7277" s="15"/>
      <c r="J7277" s="15"/>
      <c r="K7277" s="15"/>
      <c r="L7277" s="217"/>
      <c r="M7277" s="22"/>
      <c r="N7277" s="119" t="str">
        <f>IF(G7277="","",VLOOKUP(G7277,номенклатури!R:U,4,0))</f>
        <v/>
      </c>
      <c r="O7277" s="119" t="str">
        <f>IF(M7277="","",VLOOKUP(M7277,'14'!D:D,1,0))</f>
        <v/>
      </c>
    </row>
    <row r="7278" spans="1:15" ht="12.75" customHeight="1" x14ac:dyDescent="0.2">
      <c r="A7278" s="36" t="str">
        <f>'0'!$A$4</f>
        <v>………………..</v>
      </c>
      <c r="B7278" s="37">
        <f>'0'!$A$2</f>
        <v>46112</v>
      </c>
      <c r="C7278" s="37" t="s">
        <v>1243</v>
      </c>
      <c r="D7278" s="119" t="str">
        <f>IF(G7278="","",VLOOKUP(G7278,номенклатури!R:T,2,0))</f>
        <v/>
      </c>
      <c r="E7278" s="333" t="str">
        <f>IF(G7278="","",VLOOKUP(G7278,номенклатури!R:T,3,0))</f>
        <v/>
      </c>
      <c r="F7278" s="159" t="str">
        <f>IF(G7278="","",IF(ISERROR(VLOOKUP(G7278,номенклатури!V:V,1,0)),E7278*H7278,E7278*I7278))</f>
        <v/>
      </c>
      <c r="G7278" s="14"/>
      <c r="H7278" s="15"/>
      <c r="I7278" s="15"/>
      <c r="J7278" s="15"/>
      <c r="K7278" s="15"/>
      <c r="L7278" s="217"/>
      <c r="M7278" s="22"/>
      <c r="N7278" s="119" t="str">
        <f>IF(G7278="","",VLOOKUP(G7278,номенклатури!R:U,4,0))</f>
        <v/>
      </c>
      <c r="O7278" s="119" t="str">
        <f>IF(M7278="","",VLOOKUP(M7278,'14'!D:D,1,0))</f>
        <v/>
      </c>
    </row>
    <row r="7279" spans="1:15" ht="12.75" customHeight="1" x14ac:dyDescent="0.2">
      <c r="A7279" s="36" t="str">
        <f>'0'!$A$4</f>
        <v>………………..</v>
      </c>
      <c r="B7279" s="37">
        <f>'0'!$A$2</f>
        <v>46112</v>
      </c>
      <c r="C7279" s="37" t="s">
        <v>1243</v>
      </c>
      <c r="D7279" s="119" t="str">
        <f>IF(G7279="","",VLOOKUP(G7279,номенклатури!R:T,2,0))</f>
        <v/>
      </c>
      <c r="E7279" s="333" t="str">
        <f>IF(G7279="","",VLOOKUP(G7279,номенклатури!R:T,3,0))</f>
        <v/>
      </c>
      <c r="F7279" s="159" t="str">
        <f>IF(G7279="","",IF(ISERROR(VLOOKUP(G7279,номенклатури!V:V,1,0)),E7279*H7279,E7279*I7279))</f>
        <v/>
      </c>
      <c r="G7279" s="14"/>
      <c r="H7279" s="15"/>
      <c r="I7279" s="15"/>
      <c r="J7279" s="15"/>
      <c r="K7279" s="15"/>
      <c r="L7279" s="217"/>
      <c r="M7279" s="22"/>
      <c r="N7279" s="119" t="str">
        <f>IF(G7279="","",VLOOKUP(G7279,номенклатури!R:U,4,0))</f>
        <v/>
      </c>
      <c r="O7279" s="119" t="str">
        <f>IF(M7279="","",VLOOKUP(M7279,'14'!D:D,1,0))</f>
        <v/>
      </c>
    </row>
    <row r="7280" spans="1:15" ht="12.75" customHeight="1" x14ac:dyDescent="0.2">
      <c r="A7280" s="36" t="str">
        <f>'0'!$A$4</f>
        <v>………………..</v>
      </c>
      <c r="B7280" s="37">
        <f>'0'!$A$2</f>
        <v>46112</v>
      </c>
      <c r="C7280" s="37" t="s">
        <v>1243</v>
      </c>
      <c r="D7280" s="119" t="str">
        <f>IF(G7280="","",VLOOKUP(G7280,номенклатури!R:T,2,0))</f>
        <v/>
      </c>
      <c r="E7280" s="333" t="str">
        <f>IF(G7280="","",VLOOKUP(G7280,номенклатури!R:T,3,0))</f>
        <v/>
      </c>
      <c r="F7280" s="159" t="str">
        <f>IF(G7280="","",IF(ISERROR(VLOOKUP(G7280,номенклатури!V:V,1,0)),E7280*H7280,E7280*I7280))</f>
        <v/>
      </c>
      <c r="G7280" s="14"/>
      <c r="H7280" s="15"/>
      <c r="I7280" s="15"/>
      <c r="J7280" s="15"/>
      <c r="K7280" s="15"/>
      <c r="L7280" s="217"/>
      <c r="M7280" s="22"/>
      <c r="N7280" s="119" t="str">
        <f>IF(G7280="","",VLOOKUP(G7280,номенклатури!R:U,4,0))</f>
        <v/>
      </c>
      <c r="O7280" s="119" t="str">
        <f>IF(M7280="","",VLOOKUP(M7280,'14'!D:D,1,0))</f>
        <v/>
      </c>
    </row>
    <row r="7281" spans="1:15" ht="12.75" customHeight="1" x14ac:dyDescent="0.2">
      <c r="A7281" s="36" t="str">
        <f>'0'!$A$4</f>
        <v>………………..</v>
      </c>
      <c r="B7281" s="37">
        <f>'0'!$A$2</f>
        <v>46112</v>
      </c>
      <c r="C7281" s="37" t="s">
        <v>1243</v>
      </c>
      <c r="D7281" s="119" t="str">
        <f>IF(G7281="","",VLOOKUP(G7281,номенклатури!R:T,2,0))</f>
        <v/>
      </c>
      <c r="E7281" s="333" t="str">
        <f>IF(G7281="","",VLOOKUP(G7281,номенклатури!R:T,3,0))</f>
        <v/>
      </c>
      <c r="F7281" s="159" t="str">
        <f>IF(G7281="","",IF(ISERROR(VLOOKUP(G7281,номенклатури!V:V,1,0)),E7281*H7281,E7281*I7281))</f>
        <v/>
      </c>
      <c r="G7281" s="14"/>
      <c r="H7281" s="15"/>
      <c r="I7281" s="15"/>
      <c r="J7281" s="15"/>
      <c r="K7281" s="15"/>
      <c r="L7281" s="217"/>
      <c r="M7281" s="22"/>
      <c r="N7281" s="119" t="str">
        <f>IF(G7281="","",VLOOKUP(G7281,номенклатури!R:U,4,0))</f>
        <v/>
      </c>
      <c r="O7281" s="119" t="str">
        <f>IF(M7281="","",VLOOKUP(M7281,'14'!D:D,1,0))</f>
        <v/>
      </c>
    </row>
    <row r="7282" spans="1:15" ht="12.75" customHeight="1" x14ac:dyDescent="0.2">
      <c r="A7282" s="36" t="str">
        <f>'0'!$A$4</f>
        <v>………………..</v>
      </c>
      <c r="B7282" s="37">
        <f>'0'!$A$2</f>
        <v>46112</v>
      </c>
      <c r="C7282" s="37" t="s">
        <v>1243</v>
      </c>
      <c r="D7282" s="119" t="str">
        <f>IF(G7282="","",VLOOKUP(G7282,номенклатури!R:T,2,0))</f>
        <v/>
      </c>
      <c r="E7282" s="333" t="str">
        <f>IF(G7282="","",VLOOKUP(G7282,номенклатури!R:T,3,0))</f>
        <v/>
      </c>
      <c r="F7282" s="159" t="str">
        <f>IF(G7282="","",IF(ISERROR(VLOOKUP(G7282,номенклатури!V:V,1,0)),E7282*H7282,E7282*I7282))</f>
        <v/>
      </c>
      <c r="G7282" s="14"/>
      <c r="H7282" s="15"/>
      <c r="I7282" s="15"/>
      <c r="J7282" s="15"/>
      <c r="K7282" s="15"/>
      <c r="L7282" s="217"/>
      <c r="M7282" s="22"/>
      <c r="N7282" s="119" t="str">
        <f>IF(G7282="","",VLOOKUP(G7282,номенклатури!R:U,4,0))</f>
        <v/>
      </c>
      <c r="O7282" s="119" t="str">
        <f>IF(M7282="","",VLOOKUP(M7282,'14'!D:D,1,0))</f>
        <v/>
      </c>
    </row>
    <row r="7283" spans="1:15" ht="12.75" customHeight="1" x14ac:dyDescent="0.2">
      <c r="A7283" s="36" t="str">
        <f>'0'!$A$4</f>
        <v>………………..</v>
      </c>
      <c r="B7283" s="37">
        <f>'0'!$A$2</f>
        <v>46112</v>
      </c>
      <c r="C7283" s="37" t="s">
        <v>1243</v>
      </c>
      <c r="D7283" s="119" t="str">
        <f>IF(G7283="","",VLOOKUP(G7283,номенклатури!R:T,2,0))</f>
        <v/>
      </c>
      <c r="E7283" s="333" t="str">
        <f>IF(G7283="","",VLOOKUP(G7283,номенклатури!R:T,3,0))</f>
        <v/>
      </c>
      <c r="F7283" s="159" t="str">
        <f>IF(G7283="","",IF(ISERROR(VLOOKUP(G7283,номенклатури!V:V,1,0)),E7283*H7283,E7283*I7283))</f>
        <v/>
      </c>
      <c r="G7283" s="14"/>
      <c r="H7283" s="15"/>
      <c r="I7283" s="15"/>
      <c r="J7283" s="15"/>
      <c r="K7283" s="15"/>
      <c r="L7283" s="217"/>
      <c r="M7283" s="22"/>
      <c r="N7283" s="119" t="str">
        <f>IF(G7283="","",VLOOKUP(G7283,номенклатури!R:U,4,0))</f>
        <v/>
      </c>
      <c r="O7283" s="119" t="str">
        <f>IF(M7283="","",VLOOKUP(M7283,'14'!D:D,1,0))</f>
        <v/>
      </c>
    </row>
    <row r="7284" spans="1:15" ht="12.75" customHeight="1" x14ac:dyDescent="0.2">
      <c r="A7284" s="36" t="str">
        <f>'0'!$A$4</f>
        <v>………………..</v>
      </c>
      <c r="B7284" s="37">
        <f>'0'!$A$2</f>
        <v>46112</v>
      </c>
      <c r="C7284" s="37" t="s">
        <v>1243</v>
      </c>
      <c r="D7284" s="119" t="str">
        <f>IF(G7284="","",VLOOKUP(G7284,номенклатури!R:T,2,0))</f>
        <v/>
      </c>
      <c r="E7284" s="333" t="str">
        <f>IF(G7284="","",VLOOKUP(G7284,номенклатури!R:T,3,0))</f>
        <v/>
      </c>
      <c r="F7284" s="159" t="str">
        <f>IF(G7284="","",IF(ISERROR(VLOOKUP(G7284,номенклатури!V:V,1,0)),E7284*H7284,E7284*I7284))</f>
        <v/>
      </c>
      <c r="G7284" s="14"/>
      <c r="H7284" s="15"/>
      <c r="I7284" s="15"/>
      <c r="J7284" s="15"/>
      <c r="K7284" s="15"/>
      <c r="L7284" s="217"/>
      <c r="M7284" s="22"/>
      <c r="N7284" s="119" t="str">
        <f>IF(G7284="","",VLOOKUP(G7284,номенклатури!R:U,4,0))</f>
        <v/>
      </c>
      <c r="O7284" s="119" t="str">
        <f>IF(M7284="","",VLOOKUP(M7284,'14'!D:D,1,0))</f>
        <v/>
      </c>
    </row>
    <row r="7285" spans="1:15" ht="12.75" customHeight="1" x14ac:dyDescent="0.2">
      <c r="A7285" s="36" t="str">
        <f>'0'!$A$4</f>
        <v>………………..</v>
      </c>
      <c r="B7285" s="37">
        <f>'0'!$A$2</f>
        <v>46112</v>
      </c>
      <c r="C7285" s="37" t="s">
        <v>1243</v>
      </c>
      <c r="D7285" s="119" t="str">
        <f>IF(G7285="","",VLOOKUP(G7285,номенклатури!R:T,2,0))</f>
        <v/>
      </c>
      <c r="E7285" s="333" t="str">
        <f>IF(G7285="","",VLOOKUP(G7285,номенклатури!R:T,3,0))</f>
        <v/>
      </c>
      <c r="F7285" s="159" t="str">
        <f>IF(G7285="","",IF(ISERROR(VLOOKUP(G7285,номенклатури!V:V,1,0)),E7285*H7285,E7285*I7285))</f>
        <v/>
      </c>
      <c r="G7285" s="14"/>
      <c r="H7285" s="15"/>
      <c r="I7285" s="15"/>
      <c r="J7285" s="15"/>
      <c r="K7285" s="15"/>
      <c r="L7285" s="217"/>
      <c r="M7285" s="22"/>
      <c r="N7285" s="119" t="str">
        <f>IF(G7285="","",VLOOKUP(G7285,номенклатури!R:U,4,0))</f>
        <v/>
      </c>
      <c r="O7285" s="119" t="str">
        <f>IF(M7285="","",VLOOKUP(M7285,'14'!D:D,1,0))</f>
        <v/>
      </c>
    </row>
    <row r="7286" spans="1:15" ht="12.75" customHeight="1" x14ac:dyDescent="0.2">
      <c r="A7286" s="36" t="str">
        <f>'0'!$A$4</f>
        <v>………………..</v>
      </c>
      <c r="B7286" s="37">
        <f>'0'!$A$2</f>
        <v>46112</v>
      </c>
      <c r="C7286" s="37" t="s">
        <v>1243</v>
      </c>
      <c r="D7286" s="119" t="str">
        <f>IF(G7286="","",VLOOKUP(G7286,номенклатури!R:T,2,0))</f>
        <v/>
      </c>
      <c r="E7286" s="333" t="str">
        <f>IF(G7286="","",VLOOKUP(G7286,номенклатури!R:T,3,0))</f>
        <v/>
      </c>
      <c r="F7286" s="159" t="str">
        <f>IF(G7286="","",IF(ISERROR(VLOOKUP(G7286,номенклатури!V:V,1,0)),E7286*H7286,E7286*I7286))</f>
        <v/>
      </c>
      <c r="G7286" s="14"/>
      <c r="H7286" s="15"/>
      <c r="I7286" s="15"/>
      <c r="J7286" s="15"/>
      <c r="K7286" s="15"/>
      <c r="L7286" s="217"/>
      <c r="M7286" s="22"/>
      <c r="N7286" s="119" t="str">
        <f>IF(G7286="","",VLOOKUP(G7286,номенклатури!R:U,4,0))</f>
        <v/>
      </c>
      <c r="O7286" s="119" t="str">
        <f>IF(M7286="","",VLOOKUP(M7286,'14'!D:D,1,0))</f>
        <v/>
      </c>
    </row>
    <row r="7287" spans="1:15" ht="12.75" customHeight="1" x14ac:dyDescent="0.2">
      <c r="A7287" s="36" t="str">
        <f>'0'!$A$4</f>
        <v>………………..</v>
      </c>
      <c r="B7287" s="37">
        <f>'0'!$A$2</f>
        <v>46112</v>
      </c>
      <c r="C7287" s="37" t="s">
        <v>1243</v>
      </c>
      <c r="D7287" s="119" t="str">
        <f>IF(G7287="","",VLOOKUP(G7287,номенклатури!R:T,2,0))</f>
        <v/>
      </c>
      <c r="E7287" s="333" t="str">
        <f>IF(G7287="","",VLOOKUP(G7287,номенклатури!R:T,3,0))</f>
        <v/>
      </c>
      <c r="F7287" s="159" t="str">
        <f>IF(G7287="","",IF(ISERROR(VLOOKUP(G7287,номенклатури!V:V,1,0)),E7287*H7287,E7287*I7287))</f>
        <v/>
      </c>
      <c r="G7287" s="14"/>
      <c r="H7287" s="15"/>
      <c r="I7287" s="15"/>
      <c r="J7287" s="15"/>
      <c r="K7287" s="15"/>
      <c r="L7287" s="217"/>
      <c r="M7287" s="22"/>
      <c r="N7287" s="119" t="str">
        <f>IF(G7287="","",VLOOKUP(G7287,номенклатури!R:U,4,0))</f>
        <v/>
      </c>
      <c r="O7287" s="119" t="str">
        <f>IF(M7287="","",VLOOKUP(M7287,'14'!D:D,1,0))</f>
        <v/>
      </c>
    </row>
    <row r="7288" spans="1:15" ht="12.75" customHeight="1" x14ac:dyDescent="0.2">
      <c r="A7288" s="36" t="str">
        <f>'0'!$A$4</f>
        <v>………………..</v>
      </c>
      <c r="B7288" s="37">
        <f>'0'!$A$2</f>
        <v>46112</v>
      </c>
      <c r="C7288" s="37" t="s">
        <v>1243</v>
      </c>
      <c r="D7288" s="119" t="str">
        <f>IF(G7288="","",VLOOKUP(G7288,номенклатури!R:T,2,0))</f>
        <v/>
      </c>
      <c r="E7288" s="333" t="str">
        <f>IF(G7288="","",VLOOKUP(G7288,номенклатури!R:T,3,0))</f>
        <v/>
      </c>
      <c r="F7288" s="159" t="str">
        <f>IF(G7288="","",IF(ISERROR(VLOOKUP(G7288,номенклатури!V:V,1,0)),E7288*H7288,E7288*I7288))</f>
        <v/>
      </c>
      <c r="G7288" s="14"/>
      <c r="H7288" s="15"/>
      <c r="I7288" s="15"/>
      <c r="J7288" s="15"/>
      <c r="K7288" s="15"/>
      <c r="L7288" s="217"/>
      <c r="M7288" s="22"/>
      <c r="N7288" s="119" t="str">
        <f>IF(G7288="","",VLOOKUP(G7288,номенклатури!R:U,4,0))</f>
        <v/>
      </c>
      <c r="O7288" s="119" t="str">
        <f>IF(M7288="","",VLOOKUP(M7288,'14'!D:D,1,0))</f>
        <v/>
      </c>
    </row>
    <row r="7289" spans="1:15" ht="12.75" customHeight="1" x14ac:dyDescent="0.2">
      <c r="A7289" s="36" t="str">
        <f>'0'!$A$4</f>
        <v>………………..</v>
      </c>
      <c r="B7289" s="37">
        <f>'0'!$A$2</f>
        <v>46112</v>
      </c>
      <c r="C7289" s="37" t="s">
        <v>1243</v>
      </c>
      <c r="D7289" s="119" t="str">
        <f>IF(G7289="","",VLOOKUP(G7289,номенклатури!R:T,2,0))</f>
        <v/>
      </c>
      <c r="E7289" s="333" t="str">
        <f>IF(G7289="","",VLOOKUP(G7289,номенклатури!R:T,3,0))</f>
        <v/>
      </c>
      <c r="F7289" s="159" t="str">
        <f>IF(G7289="","",IF(ISERROR(VLOOKUP(G7289,номенклатури!V:V,1,0)),E7289*H7289,E7289*I7289))</f>
        <v/>
      </c>
      <c r="G7289" s="14"/>
      <c r="H7289" s="15"/>
      <c r="I7289" s="15"/>
      <c r="J7289" s="15"/>
      <c r="K7289" s="15"/>
      <c r="L7289" s="217"/>
      <c r="M7289" s="22"/>
      <c r="N7289" s="119" t="str">
        <f>IF(G7289="","",VLOOKUP(G7289,номенклатури!R:U,4,0))</f>
        <v/>
      </c>
      <c r="O7289" s="119" t="str">
        <f>IF(M7289="","",VLOOKUP(M7289,'14'!D:D,1,0))</f>
        <v/>
      </c>
    </row>
    <row r="7290" spans="1:15" ht="12.75" customHeight="1" x14ac:dyDescent="0.2">
      <c r="A7290" s="36" t="str">
        <f>'0'!$A$4</f>
        <v>………………..</v>
      </c>
      <c r="B7290" s="37">
        <f>'0'!$A$2</f>
        <v>46112</v>
      </c>
      <c r="C7290" s="37" t="s">
        <v>1243</v>
      </c>
      <c r="D7290" s="119" t="str">
        <f>IF(G7290="","",VLOOKUP(G7290,номенклатури!R:T,2,0))</f>
        <v/>
      </c>
      <c r="E7290" s="333" t="str">
        <f>IF(G7290="","",VLOOKUP(G7290,номенклатури!R:T,3,0))</f>
        <v/>
      </c>
      <c r="F7290" s="159" t="str">
        <f>IF(G7290="","",IF(ISERROR(VLOOKUP(G7290,номенклатури!V:V,1,0)),E7290*H7290,E7290*I7290))</f>
        <v/>
      </c>
      <c r="G7290" s="14"/>
      <c r="H7290" s="15"/>
      <c r="I7290" s="15"/>
      <c r="J7290" s="15"/>
      <c r="K7290" s="15"/>
      <c r="L7290" s="217"/>
      <c r="M7290" s="22"/>
      <c r="N7290" s="119" t="str">
        <f>IF(G7290="","",VLOOKUP(G7290,номенклатури!R:U,4,0))</f>
        <v/>
      </c>
      <c r="O7290" s="119" t="str">
        <f>IF(M7290="","",VLOOKUP(M7290,'14'!D:D,1,0))</f>
        <v/>
      </c>
    </row>
    <row r="7291" spans="1:15" ht="12.75" customHeight="1" x14ac:dyDescent="0.2">
      <c r="A7291" s="36" t="str">
        <f>'0'!$A$4</f>
        <v>………………..</v>
      </c>
      <c r="B7291" s="37">
        <f>'0'!$A$2</f>
        <v>46112</v>
      </c>
      <c r="C7291" s="37" t="s">
        <v>1243</v>
      </c>
      <c r="D7291" s="119" t="str">
        <f>IF(G7291="","",VLOOKUP(G7291,номенклатури!R:T,2,0))</f>
        <v/>
      </c>
      <c r="E7291" s="333" t="str">
        <f>IF(G7291="","",VLOOKUP(G7291,номенклатури!R:T,3,0))</f>
        <v/>
      </c>
      <c r="F7291" s="159" t="str">
        <f>IF(G7291="","",IF(ISERROR(VLOOKUP(G7291,номенклатури!V:V,1,0)),E7291*H7291,E7291*I7291))</f>
        <v/>
      </c>
      <c r="G7291" s="14"/>
      <c r="H7291" s="15"/>
      <c r="I7291" s="15"/>
      <c r="J7291" s="15"/>
      <c r="K7291" s="15"/>
      <c r="L7291" s="217"/>
      <c r="M7291" s="22"/>
      <c r="N7291" s="119" t="str">
        <f>IF(G7291="","",VLOOKUP(G7291,номенклатури!R:U,4,0))</f>
        <v/>
      </c>
      <c r="O7291" s="119" t="str">
        <f>IF(M7291="","",VLOOKUP(M7291,'14'!D:D,1,0))</f>
        <v/>
      </c>
    </row>
    <row r="7292" spans="1:15" ht="12.75" customHeight="1" x14ac:dyDescent="0.2">
      <c r="A7292" s="36" t="str">
        <f>'0'!$A$4</f>
        <v>………………..</v>
      </c>
      <c r="B7292" s="37">
        <f>'0'!$A$2</f>
        <v>46112</v>
      </c>
      <c r="C7292" s="37" t="s">
        <v>1243</v>
      </c>
      <c r="D7292" s="119" t="str">
        <f>IF(G7292="","",VLOOKUP(G7292,номенклатури!R:T,2,0))</f>
        <v/>
      </c>
      <c r="E7292" s="333" t="str">
        <f>IF(G7292="","",VLOOKUP(G7292,номенклатури!R:T,3,0))</f>
        <v/>
      </c>
      <c r="F7292" s="159" t="str">
        <f>IF(G7292="","",IF(ISERROR(VLOOKUP(G7292,номенклатури!V:V,1,0)),E7292*H7292,E7292*I7292))</f>
        <v/>
      </c>
      <c r="G7292" s="14"/>
      <c r="H7292" s="15"/>
      <c r="I7292" s="15"/>
      <c r="J7292" s="15"/>
      <c r="K7292" s="15"/>
      <c r="L7292" s="217"/>
      <c r="M7292" s="22"/>
      <c r="N7292" s="119" t="str">
        <f>IF(G7292="","",VLOOKUP(G7292,номенклатури!R:U,4,0))</f>
        <v/>
      </c>
      <c r="O7292" s="119" t="str">
        <f>IF(M7292="","",VLOOKUP(M7292,'14'!D:D,1,0))</f>
        <v/>
      </c>
    </row>
    <row r="7293" spans="1:15" ht="12.75" customHeight="1" x14ac:dyDescent="0.2">
      <c r="A7293" s="36" t="str">
        <f>'0'!$A$4</f>
        <v>………………..</v>
      </c>
      <c r="B7293" s="37">
        <f>'0'!$A$2</f>
        <v>46112</v>
      </c>
      <c r="C7293" s="37" t="s">
        <v>1243</v>
      </c>
      <c r="D7293" s="119" t="str">
        <f>IF(G7293="","",VLOOKUP(G7293,номенклатури!R:T,2,0))</f>
        <v/>
      </c>
      <c r="E7293" s="333" t="str">
        <f>IF(G7293="","",VLOOKUP(G7293,номенклатури!R:T,3,0))</f>
        <v/>
      </c>
      <c r="F7293" s="159" t="str">
        <f>IF(G7293="","",IF(ISERROR(VLOOKUP(G7293,номенклатури!V:V,1,0)),E7293*H7293,E7293*I7293))</f>
        <v/>
      </c>
      <c r="G7293" s="14"/>
      <c r="H7293" s="15"/>
      <c r="I7293" s="15"/>
      <c r="J7293" s="15"/>
      <c r="K7293" s="15"/>
      <c r="L7293" s="217"/>
      <c r="M7293" s="22"/>
      <c r="N7293" s="119" t="str">
        <f>IF(G7293="","",VLOOKUP(G7293,номенклатури!R:U,4,0))</f>
        <v/>
      </c>
      <c r="O7293" s="119" t="str">
        <f>IF(M7293="","",VLOOKUP(M7293,'14'!D:D,1,0))</f>
        <v/>
      </c>
    </row>
    <row r="7294" spans="1:15" ht="12.75" customHeight="1" x14ac:dyDescent="0.2">
      <c r="A7294" s="36" t="str">
        <f>'0'!$A$4</f>
        <v>………………..</v>
      </c>
      <c r="B7294" s="37">
        <f>'0'!$A$2</f>
        <v>46112</v>
      </c>
      <c r="C7294" s="37" t="s">
        <v>1243</v>
      </c>
      <c r="D7294" s="119" t="str">
        <f>IF(G7294="","",VLOOKUP(G7294,номенклатури!R:T,2,0))</f>
        <v/>
      </c>
      <c r="E7294" s="333" t="str">
        <f>IF(G7294="","",VLOOKUP(G7294,номенклатури!R:T,3,0))</f>
        <v/>
      </c>
      <c r="F7294" s="159" t="str">
        <f>IF(G7294="","",IF(ISERROR(VLOOKUP(G7294,номенклатури!V:V,1,0)),E7294*H7294,E7294*I7294))</f>
        <v/>
      </c>
      <c r="G7294" s="14"/>
      <c r="H7294" s="15"/>
      <c r="I7294" s="15"/>
      <c r="J7294" s="15"/>
      <c r="K7294" s="15"/>
      <c r="L7294" s="217"/>
      <c r="M7294" s="22"/>
      <c r="N7294" s="119" t="str">
        <f>IF(G7294="","",VLOOKUP(G7294,номенклатури!R:U,4,0))</f>
        <v/>
      </c>
      <c r="O7294" s="119" t="str">
        <f>IF(M7294="","",VLOOKUP(M7294,'14'!D:D,1,0))</f>
        <v/>
      </c>
    </row>
    <row r="7295" spans="1:15" ht="12.75" customHeight="1" x14ac:dyDescent="0.2">
      <c r="A7295" s="36" t="str">
        <f>'0'!$A$4</f>
        <v>………………..</v>
      </c>
      <c r="B7295" s="37">
        <f>'0'!$A$2</f>
        <v>46112</v>
      </c>
      <c r="C7295" s="37" t="s">
        <v>1243</v>
      </c>
      <c r="D7295" s="119" t="str">
        <f>IF(G7295="","",VLOOKUP(G7295,номенклатури!R:T,2,0))</f>
        <v/>
      </c>
      <c r="E7295" s="333" t="str">
        <f>IF(G7295="","",VLOOKUP(G7295,номенклатури!R:T,3,0))</f>
        <v/>
      </c>
      <c r="F7295" s="159" t="str">
        <f>IF(G7295="","",IF(ISERROR(VLOOKUP(G7295,номенклатури!V:V,1,0)),E7295*H7295,E7295*I7295))</f>
        <v/>
      </c>
      <c r="G7295" s="14"/>
      <c r="H7295" s="15"/>
      <c r="I7295" s="15"/>
      <c r="J7295" s="15"/>
      <c r="K7295" s="15"/>
      <c r="L7295" s="217"/>
      <c r="M7295" s="22"/>
      <c r="N7295" s="119" t="str">
        <f>IF(G7295="","",VLOOKUP(G7295,номенклатури!R:U,4,0))</f>
        <v/>
      </c>
      <c r="O7295" s="119" t="str">
        <f>IF(M7295="","",VLOOKUP(M7295,'14'!D:D,1,0))</f>
        <v/>
      </c>
    </row>
    <row r="7296" spans="1:15" ht="12.75" customHeight="1" x14ac:dyDescent="0.2">
      <c r="A7296" s="36" t="str">
        <f>'0'!$A$4</f>
        <v>………………..</v>
      </c>
      <c r="B7296" s="37">
        <f>'0'!$A$2</f>
        <v>46112</v>
      </c>
      <c r="C7296" s="37" t="s">
        <v>1243</v>
      </c>
      <c r="D7296" s="119" t="str">
        <f>IF(G7296="","",VLOOKUP(G7296,номенклатури!R:T,2,0))</f>
        <v/>
      </c>
      <c r="E7296" s="333" t="str">
        <f>IF(G7296="","",VLOOKUP(G7296,номенклатури!R:T,3,0))</f>
        <v/>
      </c>
      <c r="F7296" s="159" t="str">
        <f>IF(G7296="","",IF(ISERROR(VLOOKUP(G7296,номенклатури!V:V,1,0)),E7296*H7296,E7296*I7296))</f>
        <v/>
      </c>
      <c r="G7296" s="14"/>
      <c r="H7296" s="15"/>
      <c r="I7296" s="15"/>
      <c r="J7296" s="15"/>
      <c r="K7296" s="15"/>
      <c r="L7296" s="217"/>
      <c r="M7296" s="22"/>
      <c r="N7296" s="119" t="str">
        <f>IF(G7296="","",VLOOKUP(G7296,номенклатури!R:U,4,0))</f>
        <v/>
      </c>
      <c r="O7296" s="119" t="str">
        <f>IF(M7296="","",VLOOKUP(M7296,'14'!D:D,1,0))</f>
        <v/>
      </c>
    </row>
    <row r="7297" spans="1:15" ht="12.75" customHeight="1" x14ac:dyDescent="0.2">
      <c r="A7297" s="36" t="str">
        <f>'0'!$A$4</f>
        <v>………………..</v>
      </c>
      <c r="B7297" s="37">
        <f>'0'!$A$2</f>
        <v>46112</v>
      </c>
      <c r="C7297" s="37" t="s">
        <v>1243</v>
      </c>
      <c r="D7297" s="119" t="str">
        <f>IF(G7297="","",VLOOKUP(G7297,номенклатури!R:T,2,0))</f>
        <v/>
      </c>
      <c r="E7297" s="333" t="str">
        <f>IF(G7297="","",VLOOKUP(G7297,номенклатури!R:T,3,0))</f>
        <v/>
      </c>
      <c r="F7297" s="159" t="str">
        <f>IF(G7297="","",IF(ISERROR(VLOOKUP(G7297,номенклатури!V:V,1,0)),E7297*H7297,E7297*I7297))</f>
        <v/>
      </c>
      <c r="G7297" s="14"/>
      <c r="H7297" s="15"/>
      <c r="I7297" s="15"/>
      <c r="J7297" s="15"/>
      <c r="K7297" s="15"/>
      <c r="L7297" s="217"/>
      <c r="M7297" s="22"/>
      <c r="N7297" s="119" t="str">
        <f>IF(G7297="","",VLOOKUP(G7297,номенклатури!R:U,4,0))</f>
        <v/>
      </c>
      <c r="O7297" s="119" t="str">
        <f>IF(M7297="","",VLOOKUP(M7297,'14'!D:D,1,0))</f>
        <v/>
      </c>
    </row>
    <row r="7298" spans="1:15" ht="12.75" customHeight="1" x14ac:dyDescent="0.2">
      <c r="A7298" s="36" t="str">
        <f>'0'!$A$4</f>
        <v>………………..</v>
      </c>
      <c r="B7298" s="37">
        <f>'0'!$A$2</f>
        <v>46112</v>
      </c>
      <c r="C7298" s="37" t="s">
        <v>1243</v>
      </c>
      <c r="D7298" s="119" t="str">
        <f>IF(G7298="","",VLOOKUP(G7298,номенклатури!R:T,2,0))</f>
        <v/>
      </c>
      <c r="E7298" s="333" t="str">
        <f>IF(G7298="","",VLOOKUP(G7298,номенклатури!R:T,3,0))</f>
        <v/>
      </c>
      <c r="F7298" s="159" t="str">
        <f>IF(G7298="","",IF(ISERROR(VLOOKUP(G7298,номенклатури!V:V,1,0)),E7298*H7298,E7298*I7298))</f>
        <v/>
      </c>
      <c r="G7298" s="14"/>
      <c r="H7298" s="15"/>
      <c r="I7298" s="15"/>
      <c r="J7298" s="15"/>
      <c r="K7298" s="15"/>
      <c r="L7298" s="217"/>
      <c r="M7298" s="22"/>
      <c r="N7298" s="119" t="str">
        <f>IF(G7298="","",VLOOKUP(G7298,номенклатури!R:U,4,0))</f>
        <v/>
      </c>
      <c r="O7298" s="119" t="str">
        <f>IF(M7298="","",VLOOKUP(M7298,'14'!D:D,1,0))</f>
        <v/>
      </c>
    </row>
    <row r="7299" spans="1:15" ht="12.75" customHeight="1" x14ac:dyDescent="0.2">
      <c r="A7299" s="36" t="str">
        <f>'0'!$A$4</f>
        <v>………………..</v>
      </c>
      <c r="B7299" s="37">
        <f>'0'!$A$2</f>
        <v>46112</v>
      </c>
      <c r="C7299" s="37" t="s">
        <v>1243</v>
      </c>
      <c r="D7299" s="119" t="str">
        <f>IF(G7299="","",VLOOKUP(G7299,номенклатури!R:T,2,0))</f>
        <v/>
      </c>
      <c r="E7299" s="333" t="str">
        <f>IF(G7299="","",VLOOKUP(G7299,номенклатури!R:T,3,0))</f>
        <v/>
      </c>
      <c r="F7299" s="159" t="str">
        <f>IF(G7299="","",IF(ISERROR(VLOOKUP(G7299,номенклатури!V:V,1,0)),E7299*H7299,E7299*I7299))</f>
        <v/>
      </c>
      <c r="G7299" s="14"/>
      <c r="H7299" s="15"/>
      <c r="I7299" s="15"/>
      <c r="J7299" s="15"/>
      <c r="K7299" s="15"/>
      <c r="L7299" s="217"/>
      <c r="M7299" s="22"/>
      <c r="N7299" s="119" t="str">
        <f>IF(G7299="","",VLOOKUP(G7299,номенклатури!R:U,4,0))</f>
        <v/>
      </c>
      <c r="O7299" s="119" t="str">
        <f>IF(M7299="","",VLOOKUP(M7299,'14'!D:D,1,0))</f>
        <v/>
      </c>
    </row>
    <row r="7300" spans="1:15" ht="12.75" customHeight="1" x14ac:dyDescent="0.2">
      <c r="A7300" s="36" t="str">
        <f>'0'!$A$4</f>
        <v>………………..</v>
      </c>
      <c r="B7300" s="37">
        <f>'0'!$A$2</f>
        <v>46112</v>
      </c>
      <c r="C7300" s="37" t="s">
        <v>1243</v>
      </c>
      <c r="D7300" s="119" t="str">
        <f>IF(G7300="","",VLOOKUP(G7300,номенклатури!R:T,2,0))</f>
        <v/>
      </c>
      <c r="E7300" s="333" t="str">
        <f>IF(G7300="","",VLOOKUP(G7300,номенклатури!R:T,3,0))</f>
        <v/>
      </c>
      <c r="F7300" s="159" t="str">
        <f>IF(G7300="","",IF(ISERROR(VLOOKUP(G7300,номенклатури!V:V,1,0)),E7300*H7300,E7300*I7300))</f>
        <v/>
      </c>
      <c r="G7300" s="14"/>
      <c r="H7300" s="15"/>
      <c r="I7300" s="15"/>
      <c r="J7300" s="15"/>
      <c r="K7300" s="15"/>
      <c r="L7300" s="217"/>
      <c r="M7300" s="22"/>
      <c r="N7300" s="119" t="str">
        <f>IF(G7300="","",VLOOKUP(G7300,номенклатури!R:U,4,0))</f>
        <v/>
      </c>
      <c r="O7300" s="119" t="str">
        <f>IF(M7300="","",VLOOKUP(M7300,'14'!D:D,1,0))</f>
        <v/>
      </c>
    </row>
    <row r="7301" spans="1:15" ht="12.75" customHeight="1" x14ac:dyDescent="0.2">
      <c r="A7301" s="36" t="str">
        <f>'0'!$A$4</f>
        <v>………………..</v>
      </c>
      <c r="B7301" s="37">
        <f>'0'!$A$2</f>
        <v>46112</v>
      </c>
      <c r="C7301" s="37" t="s">
        <v>1243</v>
      </c>
      <c r="D7301" s="119" t="str">
        <f>IF(G7301="","",VLOOKUP(G7301,номенклатури!R:T,2,0))</f>
        <v/>
      </c>
      <c r="E7301" s="333" t="str">
        <f>IF(G7301="","",VLOOKUP(G7301,номенклатури!R:T,3,0))</f>
        <v/>
      </c>
      <c r="F7301" s="159" t="str">
        <f>IF(G7301="","",IF(ISERROR(VLOOKUP(G7301,номенклатури!V:V,1,0)),E7301*H7301,E7301*I7301))</f>
        <v/>
      </c>
      <c r="G7301" s="14"/>
      <c r="H7301" s="15"/>
      <c r="I7301" s="15"/>
      <c r="J7301" s="15"/>
      <c r="K7301" s="15"/>
      <c r="L7301" s="217"/>
      <c r="M7301" s="22"/>
      <c r="N7301" s="119" t="str">
        <f>IF(G7301="","",VLOOKUP(G7301,номенклатури!R:U,4,0))</f>
        <v/>
      </c>
      <c r="O7301" s="119" t="str">
        <f>IF(M7301="","",VLOOKUP(M7301,'14'!D:D,1,0))</f>
        <v/>
      </c>
    </row>
    <row r="7302" spans="1:15" ht="12.75" customHeight="1" x14ac:dyDescent="0.2">
      <c r="A7302" s="36" t="str">
        <f>'0'!$A$4</f>
        <v>………………..</v>
      </c>
      <c r="B7302" s="37">
        <f>'0'!$A$2</f>
        <v>46112</v>
      </c>
      <c r="C7302" s="37" t="s">
        <v>1243</v>
      </c>
      <c r="D7302" s="119" t="str">
        <f>IF(G7302="","",VLOOKUP(G7302,номенклатури!R:T,2,0))</f>
        <v/>
      </c>
      <c r="E7302" s="333" t="str">
        <f>IF(G7302="","",VLOOKUP(G7302,номенклатури!R:T,3,0))</f>
        <v/>
      </c>
      <c r="F7302" s="159" t="str">
        <f>IF(G7302="","",IF(ISERROR(VLOOKUP(G7302,номенклатури!V:V,1,0)),E7302*H7302,E7302*I7302))</f>
        <v/>
      </c>
      <c r="G7302" s="14"/>
      <c r="H7302" s="15"/>
      <c r="I7302" s="15"/>
      <c r="J7302" s="15"/>
      <c r="K7302" s="15"/>
      <c r="L7302" s="217"/>
      <c r="M7302" s="22"/>
      <c r="N7302" s="119" t="str">
        <f>IF(G7302="","",VLOOKUP(G7302,номенклатури!R:U,4,0))</f>
        <v/>
      </c>
      <c r="O7302" s="119" t="str">
        <f>IF(M7302="","",VLOOKUP(M7302,'14'!D:D,1,0))</f>
        <v/>
      </c>
    </row>
    <row r="7303" spans="1:15" ht="12.75" customHeight="1" x14ac:dyDescent="0.2">
      <c r="A7303" s="36" t="str">
        <f>'0'!$A$4</f>
        <v>………………..</v>
      </c>
      <c r="B7303" s="37">
        <f>'0'!$A$2</f>
        <v>46112</v>
      </c>
      <c r="C7303" s="37" t="s">
        <v>1243</v>
      </c>
      <c r="D7303" s="119" t="str">
        <f>IF(G7303="","",VLOOKUP(G7303,номенклатури!R:T,2,0))</f>
        <v/>
      </c>
      <c r="E7303" s="333" t="str">
        <f>IF(G7303="","",VLOOKUP(G7303,номенклатури!R:T,3,0))</f>
        <v/>
      </c>
      <c r="F7303" s="159" t="str">
        <f>IF(G7303="","",IF(ISERROR(VLOOKUP(G7303,номенклатури!V:V,1,0)),E7303*H7303,E7303*I7303))</f>
        <v/>
      </c>
      <c r="G7303" s="14"/>
      <c r="H7303" s="15"/>
      <c r="I7303" s="15"/>
      <c r="J7303" s="15"/>
      <c r="K7303" s="15"/>
      <c r="L7303" s="217"/>
      <c r="M7303" s="22"/>
      <c r="N7303" s="119" t="str">
        <f>IF(G7303="","",VLOOKUP(G7303,номенклатури!R:U,4,0))</f>
        <v/>
      </c>
      <c r="O7303" s="119" t="str">
        <f>IF(M7303="","",VLOOKUP(M7303,'14'!D:D,1,0))</f>
        <v/>
      </c>
    </row>
    <row r="7304" spans="1:15" ht="12.75" customHeight="1" x14ac:dyDescent="0.2">
      <c r="A7304" s="36" t="str">
        <f>'0'!$A$4</f>
        <v>………………..</v>
      </c>
      <c r="B7304" s="37">
        <f>'0'!$A$2</f>
        <v>46112</v>
      </c>
      <c r="C7304" s="37" t="s">
        <v>1243</v>
      </c>
      <c r="D7304" s="119" t="str">
        <f>IF(G7304="","",VLOOKUP(G7304,номенклатури!R:T,2,0))</f>
        <v/>
      </c>
      <c r="E7304" s="333" t="str">
        <f>IF(G7304="","",VLOOKUP(G7304,номенклатури!R:T,3,0))</f>
        <v/>
      </c>
      <c r="F7304" s="159" t="str">
        <f>IF(G7304="","",IF(ISERROR(VLOOKUP(G7304,номенклатури!V:V,1,0)),E7304*H7304,E7304*I7304))</f>
        <v/>
      </c>
      <c r="G7304" s="14"/>
      <c r="H7304" s="15"/>
      <c r="I7304" s="15"/>
      <c r="J7304" s="15"/>
      <c r="K7304" s="15"/>
      <c r="L7304" s="217"/>
      <c r="M7304" s="22"/>
      <c r="N7304" s="119" t="str">
        <f>IF(G7304="","",VLOOKUP(G7304,номенклатури!R:U,4,0))</f>
        <v/>
      </c>
      <c r="O7304" s="119" t="str">
        <f>IF(M7304="","",VLOOKUP(M7304,'14'!D:D,1,0))</f>
        <v/>
      </c>
    </row>
    <row r="7305" spans="1:15" ht="12.75" customHeight="1" x14ac:dyDescent="0.2">
      <c r="A7305" s="36" t="str">
        <f>'0'!$A$4</f>
        <v>………………..</v>
      </c>
      <c r="B7305" s="37">
        <f>'0'!$A$2</f>
        <v>46112</v>
      </c>
      <c r="C7305" s="37" t="s">
        <v>1243</v>
      </c>
      <c r="D7305" s="119" t="str">
        <f>IF(G7305="","",VLOOKUP(G7305,номенклатури!R:T,2,0))</f>
        <v/>
      </c>
      <c r="E7305" s="333" t="str">
        <f>IF(G7305="","",VLOOKUP(G7305,номенклатури!R:T,3,0))</f>
        <v/>
      </c>
      <c r="F7305" s="159" t="str">
        <f>IF(G7305="","",IF(ISERROR(VLOOKUP(G7305,номенклатури!V:V,1,0)),E7305*H7305,E7305*I7305))</f>
        <v/>
      </c>
      <c r="G7305" s="14"/>
      <c r="H7305" s="15"/>
      <c r="I7305" s="15"/>
      <c r="J7305" s="15"/>
      <c r="K7305" s="15"/>
      <c r="L7305" s="217"/>
      <c r="M7305" s="22"/>
      <c r="N7305" s="119" t="str">
        <f>IF(G7305="","",VLOOKUP(G7305,номенклатури!R:U,4,0))</f>
        <v/>
      </c>
      <c r="O7305" s="119" t="str">
        <f>IF(M7305="","",VLOOKUP(M7305,'14'!D:D,1,0))</f>
        <v/>
      </c>
    </row>
    <row r="7306" spans="1:15" ht="12.75" customHeight="1" x14ac:dyDescent="0.2">
      <c r="A7306" s="36" t="str">
        <f>'0'!$A$4</f>
        <v>………………..</v>
      </c>
      <c r="B7306" s="37">
        <f>'0'!$A$2</f>
        <v>46112</v>
      </c>
      <c r="C7306" s="37" t="s">
        <v>1243</v>
      </c>
      <c r="D7306" s="119" t="str">
        <f>IF(G7306="","",VLOOKUP(G7306,номенклатури!R:T,2,0))</f>
        <v/>
      </c>
      <c r="E7306" s="333" t="str">
        <f>IF(G7306="","",VLOOKUP(G7306,номенклатури!R:T,3,0))</f>
        <v/>
      </c>
      <c r="F7306" s="159" t="str">
        <f>IF(G7306="","",IF(ISERROR(VLOOKUP(G7306,номенклатури!V:V,1,0)),E7306*H7306,E7306*I7306))</f>
        <v/>
      </c>
      <c r="G7306" s="14"/>
      <c r="H7306" s="15"/>
      <c r="I7306" s="15"/>
      <c r="J7306" s="15"/>
      <c r="K7306" s="15"/>
      <c r="L7306" s="217"/>
      <c r="M7306" s="22"/>
      <c r="N7306" s="119" t="str">
        <f>IF(G7306="","",VLOOKUP(G7306,номенклатури!R:U,4,0))</f>
        <v/>
      </c>
      <c r="O7306" s="119" t="str">
        <f>IF(M7306="","",VLOOKUP(M7306,'14'!D:D,1,0))</f>
        <v/>
      </c>
    </row>
    <row r="7307" spans="1:15" ht="12.75" customHeight="1" x14ac:dyDescent="0.2">
      <c r="A7307" s="36" t="str">
        <f>'0'!$A$4</f>
        <v>………………..</v>
      </c>
      <c r="B7307" s="37">
        <f>'0'!$A$2</f>
        <v>46112</v>
      </c>
      <c r="C7307" s="37" t="s">
        <v>1243</v>
      </c>
      <c r="D7307" s="119" t="str">
        <f>IF(G7307="","",VLOOKUP(G7307,номенклатури!R:T,2,0))</f>
        <v/>
      </c>
      <c r="E7307" s="333" t="str">
        <f>IF(G7307="","",VLOOKUP(G7307,номенклатури!R:T,3,0))</f>
        <v/>
      </c>
      <c r="F7307" s="159" t="str">
        <f>IF(G7307="","",IF(ISERROR(VLOOKUP(G7307,номенклатури!V:V,1,0)),E7307*H7307,E7307*I7307))</f>
        <v/>
      </c>
      <c r="G7307" s="14"/>
      <c r="H7307" s="15"/>
      <c r="I7307" s="15"/>
      <c r="J7307" s="15"/>
      <c r="K7307" s="15"/>
      <c r="L7307" s="217"/>
      <c r="M7307" s="22"/>
      <c r="N7307" s="119" t="str">
        <f>IF(G7307="","",VLOOKUP(G7307,номенклатури!R:U,4,0))</f>
        <v/>
      </c>
      <c r="O7307" s="119" t="str">
        <f>IF(M7307="","",VLOOKUP(M7307,'14'!D:D,1,0))</f>
        <v/>
      </c>
    </row>
    <row r="7308" spans="1:15" ht="12.75" customHeight="1" x14ac:dyDescent="0.2">
      <c r="A7308" s="36" t="str">
        <f>'0'!$A$4</f>
        <v>………………..</v>
      </c>
      <c r="B7308" s="37">
        <f>'0'!$A$2</f>
        <v>46112</v>
      </c>
      <c r="C7308" s="37" t="s">
        <v>1243</v>
      </c>
      <c r="D7308" s="119" t="str">
        <f>IF(G7308="","",VLOOKUP(G7308,номенклатури!R:T,2,0))</f>
        <v/>
      </c>
      <c r="E7308" s="333" t="str">
        <f>IF(G7308="","",VLOOKUP(G7308,номенклатури!R:T,3,0))</f>
        <v/>
      </c>
      <c r="F7308" s="159" t="str">
        <f>IF(G7308="","",IF(ISERROR(VLOOKUP(G7308,номенклатури!V:V,1,0)),E7308*H7308,E7308*I7308))</f>
        <v/>
      </c>
      <c r="G7308" s="14"/>
      <c r="H7308" s="15"/>
      <c r="I7308" s="15"/>
      <c r="J7308" s="15"/>
      <c r="K7308" s="15"/>
      <c r="L7308" s="217"/>
      <c r="M7308" s="22"/>
      <c r="N7308" s="119" t="str">
        <f>IF(G7308="","",VLOOKUP(G7308,номенклатури!R:U,4,0))</f>
        <v/>
      </c>
      <c r="O7308" s="119" t="str">
        <f>IF(M7308="","",VLOOKUP(M7308,'14'!D:D,1,0))</f>
        <v/>
      </c>
    </row>
    <row r="7309" spans="1:15" ht="12.75" customHeight="1" x14ac:dyDescent="0.2">
      <c r="A7309" s="36" t="str">
        <f>'0'!$A$4</f>
        <v>………………..</v>
      </c>
      <c r="B7309" s="37">
        <f>'0'!$A$2</f>
        <v>46112</v>
      </c>
      <c r="C7309" s="37" t="s">
        <v>1243</v>
      </c>
      <c r="D7309" s="119" t="str">
        <f>IF(G7309="","",VLOOKUP(G7309,номенклатури!R:T,2,0))</f>
        <v/>
      </c>
      <c r="E7309" s="333" t="str">
        <f>IF(G7309="","",VLOOKUP(G7309,номенклатури!R:T,3,0))</f>
        <v/>
      </c>
      <c r="F7309" s="159" t="str">
        <f>IF(G7309="","",IF(ISERROR(VLOOKUP(G7309,номенклатури!V:V,1,0)),E7309*H7309,E7309*I7309))</f>
        <v/>
      </c>
      <c r="G7309" s="14"/>
      <c r="H7309" s="15"/>
      <c r="I7309" s="15"/>
      <c r="J7309" s="15"/>
      <c r="K7309" s="15"/>
      <c r="L7309" s="217"/>
      <c r="M7309" s="22"/>
      <c r="N7309" s="119" t="str">
        <f>IF(G7309="","",VLOOKUP(G7309,номенклатури!R:U,4,0))</f>
        <v/>
      </c>
      <c r="O7309" s="119" t="str">
        <f>IF(M7309="","",VLOOKUP(M7309,'14'!D:D,1,0))</f>
        <v/>
      </c>
    </row>
    <row r="7310" spans="1:15" ht="12.75" customHeight="1" x14ac:dyDescent="0.2">
      <c r="A7310" s="36" t="str">
        <f>'0'!$A$4</f>
        <v>………………..</v>
      </c>
      <c r="B7310" s="37">
        <f>'0'!$A$2</f>
        <v>46112</v>
      </c>
      <c r="C7310" s="37" t="s">
        <v>1243</v>
      </c>
      <c r="D7310" s="119" t="str">
        <f>IF(G7310="","",VLOOKUP(G7310,номенклатури!R:T,2,0))</f>
        <v/>
      </c>
      <c r="E7310" s="333" t="str">
        <f>IF(G7310="","",VLOOKUP(G7310,номенклатури!R:T,3,0))</f>
        <v/>
      </c>
      <c r="F7310" s="159" t="str">
        <f>IF(G7310="","",IF(ISERROR(VLOOKUP(G7310,номенклатури!V:V,1,0)),E7310*H7310,E7310*I7310))</f>
        <v/>
      </c>
      <c r="G7310" s="14"/>
      <c r="H7310" s="15"/>
      <c r="I7310" s="15"/>
      <c r="J7310" s="15"/>
      <c r="K7310" s="15"/>
      <c r="L7310" s="217"/>
      <c r="M7310" s="22"/>
      <c r="N7310" s="119" t="str">
        <f>IF(G7310="","",VLOOKUP(G7310,номенклатури!R:U,4,0))</f>
        <v/>
      </c>
      <c r="O7310" s="119" t="str">
        <f>IF(M7310="","",VLOOKUP(M7310,'14'!D:D,1,0))</f>
        <v/>
      </c>
    </row>
    <row r="7311" spans="1:15" ht="12.75" customHeight="1" x14ac:dyDescent="0.2">
      <c r="A7311" s="36" t="str">
        <f>'0'!$A$4</f>
        <v>………………..</v>
      </c>
      <c r="B7311" s="37">
        <f>'0'!$A$2</f>
        <v>46112</v>
      </c>
      <c r="C7311" s="37" t="s">
        <v>1243</v>
      </c>
      <c r="D7311" s="119" t="str">
        <f>IF(G7311="","",VLOOKUP(G7311,номенклатури!R:T,2,0))</f>
        <v/>
      </c>
      <c r="E7311" s="333" t="str">
        <f>IF(G7311="","",VLOOKUP(G7311,номенклатури!R:T,3,0))</f>
        <v/>
      </c>
      <c r="F7311" s="159" t="str">
        <f>IF(G7311="","",IF(ISERROR(VLOOKUP(G7311,номенклатури!V:V,1,0)),E7311*H7311,E7311*I7311))</f>
        <v/>
      </c>
      <c r="G7311" s="14"/>
      <c r="H7311" s="15"/>
      <c r="I7311" s="15"/>
      <c r="J7311" s="15"/>
      <c r="K7311" s="15"/>
      <c r="L7311" s="217"/>
      <c r="M7311" s="22"/>
      <c r="N7311" s="119" t="str">
        <f>IF(G7311="","",VLOOKUP(G7311,номенклатури!R:U,4,0))</f>
        <v/>
      </c>
      <c r="O7311" s="119" t="str">
        <f>IF(M7311="","",VLOOKUP(M7311,'14'!D:D,1,0))</f>
        <v/>
      </c>
    </row>
    <row r="7312" spans="1:15" ht="12.75" customHeight="1" x14ac:dyDescent="0.2">
      <c r="A7312" s="36" t="str">
        <f>'0'!$A$4</f>
        <v>………………..</v>
      </c>
      <c r="B7312" s="37">
        <f>'0'!$A$2</f>
        <v>46112</v>
      </c>
      <c r="C7312" s="37" t="s">
        <v>1243</v>
      </c>
      <c r="D7312" s="119" t="str">
        <f>IF(G7312="","",VLOOKUP(G7312,номенклатури!R:T,2,0))</f>
        <v/>
      </c>
      <c r="E7312" s="333" t="str">
        <f>IF(G7312="","",VLOOKUP(G7312,номенклатури!R:T,3,0))</f>
        <v/>
      </c>
      <c r="F7312" s="159" t="str">
        <f>IF(G7312="","",IF(ISERROR(VLOOKUP(G7312,номенклатури!V:V,1,0)),E7312*H7312,E7312*I7312))</f>
        <v/>
      </c>
      <c r="G7312" s="14"/>
      <c r="H7312" s="15"/>
      <c r="I7312" s="15"/>
      <c r="J7312" s="15"/>
      <c r="K7312" s="15"/>
      <c r="L7312" s="217"/>
      <c r="M7312" s="22"/>
      <c r="N7312" s="119" t="str">
        <f>IF(G7312="","",VLOOKUP(G7312,номенклатури!R:U,4,0))</f>
        <v/>
      </c>
      <c r="O7312" s="119" t="str">
        <f>IF(M7312="","",VLOOKUP(M7312,'14'!D:D,1,0))</f>
        <v/>
      </c>
    </row>
    <row r="7313" spans="1:15" ht="12.75" customHeight="1" x14ac:dyDescent="0.2">
      <c r="A7313" s="36" t="str">
        <f>'0'!$A$4</f>
        <v>………………..</v>
      </c>
      <c r="B7313" s="37">
        <f>'0'!$A$2</f>
        <v>46112</v>
      </c>
      <c r="C7313" s="37" t="s">
        <v>1243</v>
      </c>
      <c r="D7313" s="119" t="str">
        <f>IF(G7313="","",VLOOKUP(G7313,номенклатури!R:T,2,0))</f>
        <v/>
      </c>
      <c r="E7313" s="333" t="str">
        <f>IF(G7313="","",VLOOKUP(G7313,номенклатури!R:T,3,0))</f>
        <v/>
      </c>
      <c r="F7313" s="159" t="str">
        <f>IF(G7313="","",IF(ISERROR(VLOOKUP(G7313,номенклатури!V:V,1,0)),E7313*H7313,E7313*I7313))</f>
        <v/>
      </c>
      <c r="G7313" s="14"/>
      <c r="H7313" s="15"/>
      <c r="I7313" s="15"/>
      <c r="J7313" s="15"/>
      <c r="K7313" s="15"/>
      <c r="L7313" s="217"/>
      <c r="M7313" s="22"/>
      <c r="N7313" s="119" t="str">
        <f>IF(G7313="","",VLOOKUP(G7313,номенклатури!R:U,4,0))</f>
        <v/>
      </c>
      <c r="O7313" s="119" t="str">
        <f>IF(M7313="","",VLOOKUP(M7313,'14'!D:D,1,0))</f>
        <v/>
      </c>
    </row>
    <row r="7314" spans="1:15" ht="12.75" customHeight="1" x14ac:dyDescent="0.2">
      <c r="A7314" s="36" t="str">
        <f>'0'!$A$4</f>
        <v>………………..</v>
      </c>
      <c r="B7314" s="37">
        <f>'0'!$A$2</f>
        <v>46112</v>
      </c>
      <c r="C7314" s="37" t="s">
        <v>1243</v>
      </c>
      <c r="D7314" s="119" t="str">
        <f>IF(G7314="","",VLOOKUP(G7314,номенклатури!R:T,2,0))</f>
        <v/>
      </c>
      <c r="E7314" s="333" t="str">
        <f>IF(G7314="","",VLOOKUP(G7314,номенклатури!R:T,3,0))</f>
        <v/>
      </c>
      <c r="F7314" s="159" t="str">
        <f>IF(G7314="","",IF(ISERROR(VLOOKUP(G7314,номенклатури!V:V,1,0)),E7314*H7314,E7314*I7314))</f>
        <v/>
      </c>
      <c r="G7314" s="14"/>
      <c r="H7314" s="15"/>
      <c r="I7314" s="15"/>
      <c r="J7314" s="15"/>
      <c r="K7314" s="15"/>
      <c r="L7314" s="217"/>
      <c r="M7314" s="22"/>
      <c r="N7314" s="119" t="str">
        <f>IF(G7314="","",VLOOKUP(G7314,номенклатури!R:U,4,0))</f>
        <v/>
      </c>
      <c r="O7314" s="119" t="str">
        <f>IF(M7314="","",VLOOKUP(M7314,'14'!D:D,1,0))</f>
        <v/>
      </c>
    </row>
    <row r="7315" spans="1:15" ht="12.75" customHeight="1" x14ac:dyDescent="0.2">
      <c r="A7315" s="36" t="str">
        <f>'0'!$A$4</f>
        <v>………………..</v>
      </c>
      <c r="B7315" s="37">
        <f>'0'!$A$2</f>
        <v>46112</v>
      </c>
      <c r="C7315" s="37" t="s">
        <v>1243</v>
      </c>
      <c r="D7315" s="119" t="str">
        <f>IF(G7315="","",VLOOKUP(G7315,номенклатури!R:T,2,0))</f>
        <v/>
      </c>
      <c r="E7315" s="333" t="str">
        <f>IF(G7315="","",VLOOKUP(G7315,номенклатури!R:T,3,0))</f>
        <v/>
      </c>
      <c r="F7315" s="159" t="str">
        <f>IF(G7315="","",IF(ISERROR(VLOOKUP(G7315,номенклатури!V:V,1,0)),E7315*H7315,E7315*I7315))</f>
        <v/>
      </c>
      <c r="G7315" s="14"/>
      <c r="H7315" s="15"/>
      <c r="I7315" s="15"/>
      <c r="J7315" s="15"/>
      <c r="K7315" s="15"/>
      <c r="L7315" s="217"/>
      <c r="M7315" s="22"/>
      <c r="N7315" s="119" t="str">
        <f>IF(G7315="","",VLOOKUP(G7315,номенклатури!R:U,4,0))</f>
        <v/>
      </c>
      <c r="O7315" s="119" t="str">
        <f>IF(M7315="","",VLOOKUP(M7315,'14'!D:D,1,0))</f>
        <v/>
      </c>
    </row>
    <row r="7316" spans="1:15" ht="12.75" customHeight="1" x14ac:dyDescent="0.2">
      <c r="A7316" s="36" t="str">
        <f>'0'!$A$4</f>
        <v>………………..</v>
      </c>
      <c r="B7316" s="37">
        <f>'0'!$A$2</f>
        <v>46112</v>
      </c>
      <c r="C7316" s="37" t="s">
        <v>1243</v>
      </c>
      <c r="D7316" s="119" t="str">
        <f>IF(G7316="","",VLOOKUP(G7316,номенклатури!R:T,2,0))</f>
        <v/>
      </c>
      <c r="E7316" s="333" t="str">
        <f>IF(G7316="","",VLOOKUP(G7316,номенклатури!R:T,3,0))</f>
        <v/>
      </c>
      <c r="F7316" s="159" t="str">
        <f>IF(G7316="","",IF(ISERROR(VLOOKUP(G7316,номенклатури!V:V,1,0)),E7316*H7316,E7316*I7316))</f>
        <v/>
      </c>
      <c r="G7316" s="14"/>
      <c r="H7316" s="15"/>
      <c r="I7316" s="15"/>
      <c r="J7316" s="15"/>
      <c r="K7316" s="15"/>
      <c r="L7316" s="217"/>
      <c r="M7316" s="22"/>
      <c r="N7316" s="119" t="str">
        <f>IF(G7316="","",VLOOKUP(G7316,номенклатури!R:U,4,0))</f>
        <v/>
      </c>
      <c r="O7316" s="119" t="str">
        <f>IF(M7316="","",VLOOKUP(M7316,'14'!D:D,1,0))</f>
        <v/>
      </c>
    </row>
    <row r="7317" spans="1:15" ht="12.75" customHeight="1" x14ac:dyDescent="0.2">
      <c r="A7317" s="36" t="str">
        <f>'0'!$A$4</f>
        <v>………………..</v>
      </c>
      <c r="B7317" s="37">
        <f>'0'!$A$2</f>
        <v>46112</v>
      </c>
      <c r="C7317" s="37" t="s">
        <v>1243</v>
      </c>
      <c r="D7317" s="119" t="str">
        <f>IF(G7317="","",VLOOKUP(G7317,номенклатури!R:T,2,0))</f>
        <v/>
      </c>
      <c r="E7317" s="333" t="str">
        <f>IF(G7317="","",VLOOKUP(G7317,номенклатури!R:T,3,0))</f>
        <v/>
      </c>
      <c r="F7317" s="159" t="str">
        <f>IF(G7317="","",IF(ISERROR(VLOOKUP(G7317,номенклатури!V:V,1,0)),E7317*H7317,E7317*I7317))</f>
        <v/>
      </c>
      <c r="G7317" s="14"/>
      <c r="H7317" s="15"/>
      <c r="I7317" s="15"/>
      <c r="J7317" s="15"/>
      <c r="K7317" s="15"/>
      <c r="L7317" s="217"/>
      <c r="M7317" s="22"/>
      <c r="N7317" s="119" t="str">
        <f>IF(G7317="","",VLOOKUP(G7317,номенклатури!R:U,4,0))</f>
        <v/>
      </c>
      <c r="O7317" s="119" t="str">
        <f>IF(M7317="","",VLOOKUP(M7317,'14'!D:D,1,0))</f>
        <v/>
      </c>
    </row>
    <row r="7318" spans="1:15" ht="12.75" customHeight="1" x14ac:dyDescent="0.2">
      <c r="A7318" s="36" t="str">
        <f>'0'!$A$4</f>
        <v>………………..</v>
      </c>
      <c r="B7318" s="37">
        <f>'0'!$A$2</f>
        <v>46112</v>
      </c>
      <c r="C7318" s="37" t="s">
        <v>1243</v>
      </c>
      <c r="D7318" s="119" t="str">
        <f>IF(G7318="","",VLOOKUP(G7318,номенклатури!R:T,2,0))</f>
        <v/>
      </c>
      <c r="E7318" s="333" t="str">
        <f>IF(G7318="","",VLOOKUP(G7318,номенклатури!R:T,3,0))</f>
        <v/>
      </c>
      <c r="F7318" s="159" t="str">
        <f>IF(G7318="","",IF(ISERROR(VLOOKUP(G7318,номенклатури!V:V,1,0)),E7318*H7318,E7318*I7318))</f>
        <v/>
      </c>
      <c r="G7318" s="14"/>
      <c r="H7318" s="15"/>
      <c r="I7318" s="15"/>
      <c r="J7318" s="15"/>
      <c r="K7318" s="15"/>
      <c r="L7318" s="217"/>
      <c r="M7318" s="22"/>
      <c r="N7318" s="119" t="str">
        <f>IF(G7318="","",VLOOKUP(G7318,номенклатури!R:U,4,0))</f>
        <v/>
      </c>
      <c r="O7318" s="119" t="str">
        <f>IF(M7318="","",VLOOKUP(M7318,'14'!D:D,1,0))</f>
        <v/>
      </c>
    </row>
    <row r="7319" spans="1:15" ht="12.75" customHeight="1" x14ac:dyDescent="0.2">
      <c r="A7319" s="36" t="str">
        <f>'0'!$A$4</f>
        <v>………………..</v>
      </c>
      <c r="B7319" s="37">
        <f>'0'!$A$2</f>
        <v>46112</v>
      </c>
      <c r="C7319" s="37" t="s">
        <v>1243</v>
      </c>
      <c r="D7319" s="119" t="str">
        <f>IF(G7319="","",VLOOKUP(G7319,номенклатури!R:T,2,0))</f>
        <v/>
      </c>
      <c r="E7319" s="333" t="str">
        <f>IF(G7319="","",VLOOKUP(G7319,номенклатури!R:T,3,0))</f>
        <v/>
      </c>
      <c r="F7319" s="159" t="str">
        <f>IF(G7319="","",IF(ISERROR(VLOOKUP(G7319,номенклатури!V:V,1,0)),E7319*H7319,E7319*I7319))</f>
        <v/>
      </c>
      <c r="G7319" s="14"/>
      <c r="H7319" s="15"/>
      <c r="I7319" s="15"/>
      <c r="J7319" s="15"/>
      <c r="K7319" s="15"/>
      <c r="L7319" s="217"/>
      <c r="M7319" s="22"/>
      <c r="N7319" s="119" t="str">
        <f>IF(G7319="","",VLOOKUP(G7319,номенклатури!R:U,4,0))</f>
        <v/>
      </c>
      <c r="O7319" s="119" t="str">
        <f>IF(M7319="","",VLOOKUP(M7319,'14'!D:D,1,0))</f>
        <v/>
      </c>
    </row>
    <row r="7320" spans="1:15" ht="12.75" customHeight="1" x14ac:dyDescent="0.2">
      <c r="A7320" s="36" t="str">
        <f>'0'!$A$4</f>
        <v>………………..</v>
      </c>
      <c r="B7320" s="37">
        <f>'0'!$A$2</f>
        <v>46112</v>
      </c>
      <c r="C7320" s="37" t="s">
        <v>1243</v>
      </c>
      <c r="D7320" s="119" t="str">
        <f>IF(G7320="","",VLOOKUP(G7320,номенклатури!R:T,2,0))</f>
        <v/>
      </c>
      <c r="E7320" s="333" t="str">
        <f>IF(G7320="","",VLOOKUP(G7320,номенклатури!R:T,3,0))</f>
        <v/>
      </c>
      <c r="F7320" s="159" t="str">
        <f>IF(G7320="","",IF(ISERROR(VLOOKUP(G7320,номенклатури!V:V,1,0)),E7320*H7320,E7320*I7320))</f>
        <v/>
      </c>
      <c r="G7320" s="14"/>
      <c r="H7320" s="15"/>
      <c r="I7320" s="15"/>
      <c r="J7320" s="15"/>
      <c r="K7320" s="15"/>
      <c r="L7320" s="217"/>
      <c r="M7320" s="22"/>
      <c r="N7320" s="119" t="str">
        <f>IF(G7320="","",VLOOKUP(G7320,номенклатури!R:U,4,0))</f>
        <v/>
      </c>
      <c r="O7320" s="119" t="str">
        <f>IF(M7320="","",VLOOKUP(M7320,'14'!D:D,1,0))</f>
        <v/>
      </c>
    </row>
    <row r="7321" spans="1:15" ht="12.75" customHeight="1" x14ac:dyDescent="0.2">
      <c r="A7321" s="36" t="str">
        <f>'0'!$A$4</f>
        <v>………………..</v>
      </c>
      <c r="B7321" s="37">
        <f>'0'!$A$2</f>
        <v>46112</v>
      </c>
      <c r="C7321" s="37" t="s">
        <v>1243</v>
      </c>
      <c r="D7321" s="119" t="str">
        <f>IF(G7321="","",VLOOKUP(G7321,номенклатури!R:T,2,0))</f>
        <v/>
      </c>
      <c r="E7321" s="333" t="str">
        <f>IF(G7321="","",VLOOKUP(G7321,номенклатури!R:T,3,0))</f>
        <v/>
      </c>
      <c r="F7321" s="159" t="str">
        <f>IF(G7321="","",IF(ISERROR(VLOOKUP(G7321,номенклатури!V:V,1,0)),E7321*H7321,E7321*I7321))</f>
        <v/>
      </c>
      <c r="G7321" s="14"/>
      <c r="H7321" s="15"/>
      <c r="I7321" s="15"/>
      <c r="J7321" s="15"/>
      <c r="K7321" s="15"/>
      <c r="L7321" s="217"/>
      <c r="M7321" s="22"/>
      <c r="N7321" s="119" t="str">
        <f>IF(G7321="","",VLOOKUP(G7321,номенклатури!R:U,4,0))</f>
        <v/>
      </c>
      <c r="O7321" s="119" t="str">
        <f>IF(M7321="","",VLOOKUP(M7321,'14'!D:D,1,0))</f>
        <v/>
      </c>
    </row>
    <row r="7322" spans="1:15" ht="12.75" customHeight="1" x14ac:dyDescent="0.2">
      <c r="A7322" s="36" t="str">
        <f>'0'!$A$4</f>
        <v>………………..</v>
      </c>
      <c r="B7322" s="37">
        <f>'0'!$A$2</f>
        <v>46112</v>
      </c>
      <c r="C7322" s="37" t="s">
        <v>1243</v>
      </c>
      <c r="D7322" s="119" t="str">
        <f>IF(G7322="","",VLOOKUP(G7322,номенклатури!R:T,2,0))</f>
        <v/>
      </c>
      <c r="E7322" s="333" t="str">
        <f>IF(G7322="","",VLOOKUP(G7322,номенклатури!R:T,3,0))</f>
        <v/>
      </c>
      <c r="F7322" s="159" t="str">
        <f>IF(G7322="","",IF(ISERROR(VLOOKUP(G7322,номенклатури!V:V,1,0)),E7322*H7322,E7322*I7322))</f>
        <v/>
      </c>
      <c r="G7322" s="14"/>
      <c r="H7322" s="15"/>
      <c r="I7322" s="15"/>
      <c r="J7322" s="15"/>
      <c r="K7322" s="15"/>
      <c r="L7322" s="217"/>
      <c r="M7322" s="22"/>
      <c r="N7322" s="119" t="str">
        <f>IF(G7322="","",VLOOKUP(G7322,номенклатури!R:U,4,0))</f>
        <v/>
      </c>
      <c r="O7322" s="119" t="str">
        <f>IF(M7322="","",VLOOKUP(M7322,'14'!D:D,1,0))</f>
        <v/>
      </c>
    </row>
    <row r="7323" spans="1:15" ht="12.75" customHeight="1" x14ac:dyDescent="0.2">
      <c r="A7323" s="36" t="str">
        <f>'0'!$A$4</f>
        <v>………………..</v>
      </c>
      <c r="B7323" s="37">
        <f>'0'!$A$2</f>
        <v>46112</v>
      </c>
      <c r="C7323" s="37" t="s">
        <v>1243</v>
      </c>
      <c r="D7323" s="119" t="str">
        <f>IF(G7323="","",VLOOKUP(G7323,номенклатури!R:T,2,0))</f>
        <v/>
      </c>
      <c r="E7323" s="333" t="str">
        <f>IF(G7323="","",VLOOKUP(G7323,номенклатури!R:T,3,0))</f>
        <v/>
      </c>
      <c r="F7323" s="159" t="str">
        <f>IF(G7323="","",IF(ISERROR(VLOOKUP(G7323,номенклатури!V:V,1,0)),E7323*H7323,E7323*I7323))</f>
        <v/>
      </c>
      <c r="G7323" s="14"/>
      <c r="H7323" s="15"/>
      <c r="I7323" s="15"/>
      <c r="J7323" s="15"/>
      <c r="K7323" s="15"/>
      <c r="L7323" s="217"/>
      <c r="M7323" s="22"/>
      <c r="N7323" s="119" t="str">
        <f>IF(G7323="","",VLOOKUP(G7323,номенклатури!R:U,4,0))</f>
        <v/>
      </c>
      <c r="O7323" s="119" t="str">
        <f>IF(M7323="","",VLOOKUP(M7323,'14'!D:D,1,0))</f>
        <v/>
      </c>
    </row>
    <row r="7324" spans="1:15" ht="12.75" customHeight="1" x14ac:dyDescent="0.2">
      <c r="A7324" s="36" t="str">
        <f>'0'!$A$4</f>
        <v>………………..</v>
      </c>
      <c r="B7324" s="37">
        <f>'0'!$A$2</f>
        <v>46112</v>
      </c>
      <c r="C7324" s="37" t="s">
        <v>1243</v>
      </c>
      <c r="D7324" s="119" t="str">
        <f>IF(G7324="","",VLOOKUP(G7324,номенклатури!R:T,2,0))</f>
        <v/>
      </c>
      <c r="E7324" s="333" t="str">
        <f>IF(G7324="","",VLOOKUP(G7324,номенклатури!R:T,3,0))</f>
        <v/>
      </c>
      <c r="F7324" s="159" t="str">
        <f>IF(G7324="","",IF(ISERROR(VLOOKUP(G7324,номенклатури!V:V,1,0)),E7324*H7324,E7324*I7324))</f>
        <v/>
      </c>
      <c r="G7324" s="14"/>
      <c r="H7324" s="15"/>
      <c r="I7324" s="15"/>
      <c r="J7324" s="15"/>
      <c r="K7324" s="15"/>
      <c r="L7324" s="217"/>
      <c r="M7324" s="22"/>
      <c r="N7324" s="119" t="str">
        <f>IF(G7324="","",VLOOKUP(G7324,номенклатури!R:U,4,0))</f>
        <v/>
      </c>
      <c r="O7324" s="119" t="str">
        <f>IF(M7324="","",VLOOKUP(M7324,'14'!D:D,1,0))</f>
        <v/>
      </c>
    </row>
    <row r="7325" spans="1:15" ht="12.75" customHeight="1" x14ac:dyDescent="0.2">
      <c r="A7325" s="36" t="str">
        <f>'0'!$A$4</f>
        <v>………………..</v>
      </c>
      <c r="B7325" s="37">
        <f>'0'!$A$2</f>
        <v>46112</v>
      </c>
      <c r="C7325" s="37" t="s">
        <v>1243</v>
      </c>
      <c r="D7325" s="119" t="str">
        <f>IF(G7325="","",VLOOKUP(G7325,номенклатури!R:T,2,0))</f>
        <v/>
      </c>
      <c r="E7325" s="333" t="str">
        <f>IF(G7325="","",VLOOKUP(G7325,номенклатури!R:T,3,0))</f>
        <v/>
      </c>
      <c r="F7325" s="159" t="str">
        <f>IF(G7325="","",IF(ISERROR(VLOOKUP(G7325,номенклатури!V:V,1,0)),E7325*H7325,E7325*I7325))</f>
        <v/>
      </c>
      <c r="G7325" s="14"/>
      <c r="H7325" s="15"/>
      <c r="I7325" s="15"/>
      <c r="J7325" s="15"/>
      <c r="K7325" s="15"/>
      <c r="L7325" s="217"/>
      <c r="M7325" s="22"/>
      <c r="N7325" s="119" t="str">
        <f>IF(G7325="","",VLOOKUP(G7325,номенклатури!R:U,4,0))</f>
        <v/>
      </c>
      <c r="O7325" s="119" t="str">
        <f>IF(M7325="","",VLOOKUP(M7325,'14'!D:D,1,0))</f>
        <v/>
      </c>
    </row>
    <row r="7326" spans="1:15" ht="12.75" customHeight="1" x14ac:dyDescent="0.2">
      <c r="A7326" s="36" t="str">
        <f>'0'!$A$4</f>
        <v>………………..</v>
      </c>
      <c r="B7326" s="37">
        <f>'0'!$A$2</f>
        <v>46112</v>
      </c>
      <c r="C7326" s="37" t="s">
        <v>1243</v>
      </c>
      <c r="D7326" s="119" t="str">
        <f>IF(G7326="","",VLOOKUP(G7326,номенклатури!R:T,2,0))</f>
        <v/>
      </c>
      <c r="E7326" s="333" t="str">
        <f>IF(G7326="","",VLOOKUP(G7326,номенклатури!R:T,3,0))</f>
        <v/>
      </c>
      <c r="F7326" s="159" t="str">
        <f>IF(G7326="","",IF(ISERROR(VLOOKUP(G7326,номенклатури!V:V,1,0)),E7326*H7326,E7326*I7326))</f>
        <v/>
      </c>
      <c r="G7326" s="14"/>
      <c r="H7326" s="15"/>
      <c r="I7326" s="15"/>
      <c r="J7326" s="15"/>
      <c r="K7326" s="15"/>
      <c r="L7326" s="217"/>
      <c r="M7326" s="22"/>
      <c r="N7326" s="119" t="str">
        <f>IF(G7326="","",VLOOKUP(G7326,номенклатури!R:U,4,0))</f>
        <v/>
      </c>
      <c r="O7326" s="119" t="str">
        <f>IF(M7326="","",VLOOKUP(M7326,'14'!D:D,1,0))</f>
        <v/>
      </c>
    </row>
    <row r="7327" spans="1:15" ht="12.75" customHeight="1" x14ac:dyDescent="0.2">
      <c r="A7327" s="36" t="str">
        <f>'0'!$A$4</f>
        <v>………………..</v>
      </c>
      <c r="B7327" s="37">
        <f>'0'!$A$2</f>
        <v>46112</v>
      </c>
      <c r="C7327" s="37" t="s">
        <v>1243</v>
      </c>
      <c r="D7327" s="119" t="str">
        <f>IF(G7327="","",VLOOKUP(G7327,номенклатури!R:T,2,0))</f>
        <v/>
      </c>
      <c r="E7327" s="333" t="str">
        <f>IF(G7327="","",VLOOKUP(G7327,номенклатури!R:T,3,0))</f>
        <v/>
      </c>
      <c r="F7327" s="159" t="str">
        <f>IF(G7327="","",IF(ISERROR(VLOOKUP(G7327,номенклатури!V:V,1,0)),E7327*H7327,E7327*I7327))</f>
        <v/>
      </c>
      <c r="G7327" s="14"/>
      <c r="H7327" s="15"/>
      <c r="I7327" s="15"/>
      <c r="J7327" s="15"/>
      <c r="K7327" s="15"/>
      <c r="L7327" s="217"/>
      <c r="M7327" s="22"/>
      <c r="N7327" s="119" t="str">
        <f>IF(G7327="","",VLOOKUP(G7327,номенклатури!R:U,4,0))</f>
        <v/>
      </c>
      <c r="O7327" s="119" t="str">
        <f>IF(M7327="","",VLOOKUP(M7327,'14'!D:D,1,0))</f>
        <v/>
      </c>
    </row>
    <row r="7328" spans="1:15" ht="12.75" customHeight="1" x14ac:dyDescent="0.2">
      <c r="A7328" s="36" t="str">
        <f>'0'!$A$4</f>
        <v>………………..</v>
      </c>
      <c r="B7328" s="37">
        <f>'0'!$A$2</f>
        <v>46112</v>
      </c>
      <c r="C7328" s="37" t="s">
        <v>1243</v>
      </c>
      <c r="D7328" s="119" t="str">
        <f>IF(G7328="","",VLOOKUP(G7328,номенклатури!R:T,2,0))</f>
        <v/>
      </c>
      <c r="E7328" s="333" t="str">
        <f>IF(G7328="","",VLOOKUP(G7328,номенклатури!R:T,3,0))</f>
        <v/>
      </c>
      <c r="F7328" s="159" t="str">
        <f>IF(G7328="","",IF(ISERROR(VLOOKUP(G7328,номенклатури!V:V,1,0)),E7328*H7328,E7328*I7328))</f>
        <v/>
      </c>
      <c r="G7328" s="14"/>
      <c r="H7328" s="15"/>
      <c r="I7328" s="15"/>
      <c r="J7328" s="15"/>
      <c r="K7328" s="15"/>
      <c r="L7328" s="217"/>
      <c r="M7328" s="22"/>
      <c r="N7328" s="119" t="str">
        <f>IF(G7328="","",VLOOKUP(G7328,номенклатури!R:U,4,0))</f>
        <v/>
      </c>
      <c r="O7328" s="119" t="str">
        <f>IF(M7328="","",VLOOKUP(M7328,'14'!D:D,1,0))</f>
        <v/>
      </c>
    </row>
    <row r="7329" spans="1:15" ht="12.75" customHeight="1" x14ac:dyDescent="0.2">
      <c r="A7329" s="36" t="str">
        <f>'0'!$A$4</f>
        <v>………………..</v>
      </c>
      <c r="B7329" s="37">
        <f>'0'!$A$2</f>
        <v>46112</v>
      </c>
      <c r="C7329" s="37" t="s">
        <v>1243</v>
      </c>
      <c r="D7329" s="119" t="str">
        <f>IF(G7329="","",VLOOKUP(G7329,номенклатури!R:T,2,0))</f>
        <v/>
      </c>
      <c r="E7329" s="333" t="str">
        <f>IF(G7329="","",VLOOKUP(G7329,номенклатури!R:T,3,0))</f>
        <v/>
      </c>
      <c r="F7329" s="159" t="str">
        <f>IF(G7329="","",IF(ISERROR(VLOOKUP(G7329,номенклатури!V:V,1,0)),E7329*H7329,E7329*I7329))</f>
        <v/>
      </c>
      <c r="G7329" s="14"/>
      <c r="H7329" s="15"/>
      <c r="I7329" s="15"/>
      <c r="J7329" s="15"/>
      <c r="K7329" s="15"/>
      <c r="L7329" s="217"/>
      <c r="M7329" s="22"/>
      <c r="N7329" s="119" t="str">
        <f>IF(G7329="","",VLOOKUP(G7329,номенклатури!R:U,4,0))</f>
        <v/>
      </c>
      <c r="O7329" s="119" t="str">
        <f>IF(M7329="","",VLOOKUP(M7329,'14'!D:D,1,0))</f>
        <v/>
      </c>
    </row>
    <row r="7330" spans="1:15" ht="12.75" customHeight="1" x14ac:dyDescent="0.2">
      <c r="A7330" s="36" t="str">
        <f>'0'!$A$4</f>
        <v>………………..</v>
      </c>
      <c r="B7330" s="37">
        <f>'0'!$A$2</f>
        <v>46112</v>
      </c>
      <c r="C7330" s="37" t="s">
        <v>1243</v>
      </c>
      <c r="D7330" s="119" t="str">
        <f>IF(G7330="","",VLOOKUP(G7330,номенклатури!R:T,2,0))</f>
        <v/>
      </c>
      <c r="E7330" s="333" t="str">
        <f>IF(G7330="","",VLOOKUP(G7330,номенклатури!R:T,3,0))</f>
        <v/>
      </c>
      <c r="F7330" s="159" t="str">
        <f>IF(G7330="","",IF(ISERROR(VLOOKUP(G7330,номенклатури!V:V,1,0)),E7330*H7330,E7330*I7330))</f>
        <v/>
      </c>
      <c r="G7330" s="14"/>
      <c r="H7330" s="15"/>
      <c r="I7330" s="15"/>
      <c r="J7330" s="15"/>
      <c r="K7330" s="15"/>
      <c r="L7330" s="217"/>
      <c r="M7330" s="22"/>
      <c r="N7330" s="119" t="str">
        <f>IF(G7330="","",VLOOKUP(G7330,номенклатури!R:U,4,0))</f>
        <v/>
      </c>
      <c r="O7330" s="119" t="str">
        <f>IF(M7330="","",VLOOKUP(M7330,'14'!D:D,1,0))</f>
        <v/>
      </c>
    </row>
    <row r="7331" spans="1:15" ht="12.75" customHeight="1" x14ac:dyDescent="0.2">
      <c r="A7331" s="36" t="str">
        <f>'0'!$A$4</f>
        <v>………………..</v>
      </c>
      <c r="B7331" s="37">
        <f>'0'!$A$2</f>
        <v>46112</v>
      </c>
      <c r="C7331" s="37" t="s">
        <v>1243</v>
      </c>
      <c r="D7331" s="119" t="str">
        <f>IF(G7331="","",VLOOKUP(G7331,номенклатури!R:T,2,0))</f>
        <v/>
      </c>
      <c r="E7331" s="333" t="str">
        <f>IF(G7331="","",VLOOKUP(G7331,номенклатури!R:T,3,0))</f>
        <v/>
      </c>
      <c r="F7331" s="159" t="str">
        <f>IF(G7331="","",IF(ISERROR(VLOOKUP(G7331,номенклатури!V:V,1,0)),E7331*H7331,E7331*I7331))</f>
        <v/>
      </c>
      <c r="G7331" s="14"/>
      <c r="H7331" s="15"/>
      <c r="I7331" s="15"/>
      <c r="J7331" s="15"/>
      <c r="K7331" s="15"/>
      <c r="L7331" s="217"/>
      <c r="M7331" s="22"/>
      <c r="N7331" s="119" t="str">
        <f>IF(G7331="","",VLOOKUP(G7331,номенклатури!R:U,4,0))</f>
        <v/>
      </c>
      <c r="O7331" s="119" t="str">
        <f>IF(M7331="","",VLOOKUP(M7331,'14'!D:D,1,0))</f>
        <v/>
      </c>
    </row>
    <row r="7332" spans="1:15" ht="12.75" customHeight="1" x14ac:dyDescent="0.2">
      <c r="A7332" s="36" t="str">
        <f>'0'!$A$4</f>
        <v>………………..</v>
      </c>
      <c r="B7332" s="37">
        <f>'0'!$A$2</f>
        <v>46112</v>
      </c>
      <c r="C7332" s="37" t="s">
        <v>1243</v>
      </c>
      <c r="D7332" s="119" t="str">
        <f>IF(G7332="","",VLOOKUP(G7332,номенклатури!R:T,2,0))</f>
        <v/>
      </c>
      <c r="E7332" s="333" t="str">
        <f>IF(G7332="","",VLOOKUP(G7332,номенклатури!R:T,3,0))</f>
        <v/>
      </c>
      <c r="F7332" s="159" t="str">
        <f>IF(G7332="","",IF(ISERROR(VLOOKUP(G7332,номенклатури!V:V,1,0)),E7332*H7332,E7332*I7332))</f>
        <v/>
      </c>
      <c r="G7332" s="14"/>
      <c r="H7332" s="15"/>
      <c r="I7332" s="15"/>
      <c r="J7332" s="15"/>
      <c r="K7332" s="15"/>
      <c r="L7332" s="217"/>
      <c r="M7332" s="22"/>
      <c r="N7332" s="119" t="str">
        <f>IF(G7332="","",VLOOKUP(G7332,номенклатури!R:U,4,0))</f>
        <v/>
      </c>
      <c r="O7332" s="119" t="str">
        <f>IF(M7332="","",VLOOKUP(M7332,'14'!D:D,1,0))</f>
        <v/>
      </c>
    </row>
    <row r="7333" spans="1:15" ht="12.75" customHeight="1" x14ac:dyDescent="0.2">
      <c r="A7333" s="36" t="str">
        <f>'0'!$A$4</f>
        <v>………………..</v>
      </c>
      <c r="B7333" s="37">
        <f>'0'!$A$2</f>
        <v>46112</v>
      </c>
      <c r="C7333" s="37" t="s">
        <v>1243</v>
      </c>
      <c r="D7333" s="119" t="str">
        <f>IF(G7333="","",VLOOKUP(G7333,номенклатури!R:T,2,0))</f>
        <v/>
      </c>
      <c r="E7333" s="333" t="str">
        <f>IF(G7333="","",VLOOKUP(G7333,номенклатури!R:T,3,0))</f>
        <v/>
      </c>
      <c r="F7333" s="159" t="str">
        <f>IF(G7333="","",IF(ISERROR(VLOOKUP(G7333,номенклатури!V:V,1,0)),E7333*H7333,E7333*I7333))</f>
        <v/>
      </c>
      <c r="G7333" s="14"/>
      <c r="H7333" s="15"/>
      <c r="I7333" s="15"/>
      <c r="J7333" s="15"/>
      <c r="K7333" s="15"/>
      <c r="L7333" s="217"/>
      <c r="M7333" s="22"/>
      <c r="N7333" s="119" t="str">
        <f>IF(G7333="","",VLOOKUP(G7333,номенклатури!R:U,4,0))</f>
        <v/>
      </c>
      <c r="O7333" s="119" t="str">
        <f>IF(M7333="","",VLOOKUP(M7333,'14'!D:D,1,0))</f>
        <v/>
      </c>
    </row>
    <row r="7334" spans="1:15" ht="12.75" customHeight="1" x14ac:dyDescent="0.2">
      <c r="A7334" s="36" t="str">
        <f>'0'!$A$4</f>
        <v>………………..</v>
      </c>
      <c r="B7334" s="37">
        <f>'0'!$A$2</f>
        <v>46112</v>
      </c>
      <c r="C7334" s="37" t="s">
        <v>1243</v>
      </c>
      <c r="D7334" s="119" t="str">
        <f>IF(G7334="","",VLOOKUP(G7334,номенклатури!R:T,2,0))</f>
        <v/>
      </c>
      <c r="E7334" s="333" t="str">
        <f>IF(G7334="","",VLOOKUP(G7334,номенклатури!R:T,3,0))</f>
        <v/>
      </c>
      <c r="F7334" s="159" t="str">
        <f>IF(G7334="","",IF(ISERROR(VLOOKUP(G7334,номенклатури!V:V,1,0)),E7334*H7334,E7334*I7334))</f>
        <v/>
      </c>
      <c r="G7334" s="14"/>
      <c r="H7334" s="15"/>
      <c r="I7334" s="15"/>
      <c r="J7334" s="15"/>
      <c r="K7334" s="15"/>
      <c r="L7334" s="217"/>
      <c r="M7334" s="22"/>
      <c r="N7334" s="119" t="str">
        <f>IF(G7334="","",VLOOKUP(G7334,номенклатури!R:U,4,0))</f>
        <v/>
      </c>
      <c r="O7334" s="119" t="str">
        <f>IF(M7334="","",VLOOKUP(M7334,'14'!D:D,1,0))</f>
        <v/>
      </c>
    </row>
    <row r="7335" spans="1:15" ht="12.75" customHeight="1" x14ac:dyDescent="0.2">
      <c r="A7335" s="36" t="str">
        <f>'0'!$A$4</f>
        <v>………………..</v>
      </c>
      <c r="B7335" s="37">
        <f>'0'!$A$2</f>
        <v>46112</v>
      </c>
      <c r="C7335" s="37" t="s">
        <v>1243</v>
      </c>
      <c r="D7335" s="119" t="str">
        <f>IF(G7335="","",VLOOKUP(G7335,номенклатури!R:T,2,0))</f>
        <v/>
      </c>
      <c r="E7335" s="333" t="str">
        <f>IF(G7335="","",VLOOKUP(G7335,номенклатури!R:T,3,0))</f>
        <v/>
      </c>
      <c r="F7335" s="159" t="str">
        <f>IF(G7335="","",IF(ISERROR(VLOOKUP(G7335,номенклатури!V:V,1,0)),E7335*H7335,E7335*I7335))</f>
        <v/>
      </c>
      <c r="G7335" s="14"/>
      <c r="H7335" s="15"/>
      <c r="I7335" s="15"/>
      <c r="J7335" s="15"/>
      <c r="K7335" s="15"/>
      <c r="L7335" s="217"/>
      <c r="M7335" s="22"/>
      <c r="N7335" s="119" t="str">
        <f>IF(G7335="","",VLOOKUP(G7335,номенклатури!R:U,4,0))</f>
        <v/>
      </c>
      <c r="O7335" s="119" t="str">
        <f>IF(M7335="","",VLOOKUP(M7335,'14'!D:D,1,0))</f>
        <v/>
      </c>
    </row>
    <row r="7336" spans="1:15" ht="12.75" customHeight="1" x14ac:dyDescent="0.2">
      <c r="A7336" s="36" t="str">
        <f>'0'!$A$4</f>
        <v>………………..</v>
      </c>
      <c r="B7336" s="37">
        <f>'0'!$A$2</f>
        <v>46112</v>
      </c>
      <c r="C7336" s="37" t="s">
        <v>1243</v>
      </c>
      <c r="D7336" s="119" t="str">
        <f>IF(G7336="","",VLOOKUP(G7336,номенклатури!R:T,2,0))</f>
        <v/>
      </c>
      <c r="E7336" s="333" t="str">
        <f>IF(G7336="","",VLOOKUP(G7336,номенклатури!R:T,3,0))</f>
        <v/>
      </c>
      <c r="F7336" s="159" t="str">
        <f>IF(G7336="","",IF(ISERROR(VLOOKUP(G7336,номенклатури!V:V,1,0)),E7336*H7336,E7336*I7336))</f>
        <v/>
      </c>
      <c r="G7336" s="14"/>
      <c r="H7336" s="15"/>
      <c r="I7336" s="15"/>
      <c r="J7336" s="15"/>
      <c r="K7336" s="15"/>
      <c r="L7336" s="217"/>
      <c r="M7336" s="22"/>
      <c r="N7336" s="119" t="str">
        <f>IF(G7336="","",VLOOKUP(G7336,номенклатури!R:U,4,0))</f>
        <v/>
      </c>
      <c r="O7336" s="119" t="str">
        <f>IF(M7336="","",VLOOKUP(M7336,'14'!D:D,1,0))</f>
        <v/>
      </c>
    </row>
    <row r="7337" spans="1:15" ht="12.75" customHeight="1" x14ac:dyDescent="0.2">
      <c r="A7337" s="36" t="str">
        <f>'0'!$A$4</f>
        <v>………………..</v>
      </c>
      <c r="B7337" s="37">
        <f>'0'!$A$2</f>
        <v>46112</v>
      </c>
      <c r="C7337" s="37" t="s">
        <v>1243</v>
      </c>
      <c r="D7337" s="119" t="str">
        <f>IF(G7337="","",VLOOKUP(G7337,номенклатури!R:T,2,0))</f>
        <v/>
      </c>
      <c r="E7337" s="333" t="str">
        <f>IF(G7337="","",VLOOKUP(G7337,номенклатури!R:T,3,0))</f>
        <v/>
      </c>
      <c r="F7337" s="159" t="str">
        <f>IF(G7337="","",IF(ISERROR(VLOOKUP(G7337,номенклатури!V:V,1,0)),E7337*H7337,E7337*I7337))</f>
        <v/>
      </c>
      <c r="G7337" s="14"/>
      <c r="H7337" s="15"/>
      <c r="I7337" s="15"/>
      <c r="J7337" s="15"/>
      <c r="K7337" s="15"/>
      <c r="L7337" s="217"/>
      <c r="M7337" s="22"/>
      <c r="N7337" s="119" t="str">
        <f>IF(G7337="","",VLOOKUP(G7337,номенклатури!R:U,4,0))</f>
        <v/>
      </c>
      <c r="O7337" s="119" t="str">
        <f>IF(M7337="","",VLOOKUP(M7337,'14'!D:D,1,0))</f>
        <v/>
      </c>
    </row>
    <row r="7338" spans="1:15" ht="12.75" customHeight="1" x14ac:dyDescent="0.2">
      <c r="A7338" s="36" t="str">
        <f>'0'!$A$4</f>
        <v>………………..</v>
      </c>
      <c r="B7338" s="37">
        <f>'0'!$A$2</f>
        <v>46112</v>
      </c>
      <c r="C7338" s="37" t="s">
        <v>1243</v>
      </c>
      <c r="D7338" s="119" t="str">
        <f>IF(G7338="","",VLOOKUP(G7338,номенклатури!R:T,2,0))</f>
        <v/>
      </c>
      <c r="E7338" s="333" t="str">
        <f>IF(G7338="","",VLOOKUP(G7338,номенклатури!R:T,3,0))</f>
        <v/>
      </c>
      <c r="F7338" s="159" t="str">
        <f>IF(G7338="","",IF(ISERROR(VLOOKUP(G7338,номенклатури!V:V,1,0)),E7338*H7338,E7338*I7338))</f>
        <v/>
      </c>
      <c r="G7338" s="14"/>
      <c r="H7338" s="15"/>
      <c r="I7338" s="15"/>
      <c r="J7338" s="15"/>
      <c r="K7338" s="15"/>
      <c r="L7338" s="217"/>
      <c r="M7338" s="22"/>
      <c r="N7338" s="119" t="str">
        <f>IF(G7338="","",VLOOKUP(G7338,номенклатури!R:U,4,0))</f>
        <v/>
      </c>
      <c r="O7338" s="119" t="str">
        <f>IF(M7338="","",VLOOKUP(M7338,'14'!D:D,1,0))</f>
        <v/>
      </c>
    </row>
    <row r="7339" spans="1:15" ht="12.75" customHeight="1" x14ac:dyDescent="0.2">
      <c r="A7339" s="36" t="str">
        <f>'0'!$A$4</f>
        <v>………………..</v>
      </c>
      <c r="B7339" s="37">
        <f>'0'!$A$2</f>
        <v>46112</v>
      </c>
      <c r="C7339" s="37" t="s">
        <v>1243</v>
      </c>
      <c r="D7339" s="119" t="str">
        <f>IF(G7339="","",VLOOKUP(G7339,номенклатури!R:T,2,0))</f>
        <v/>
      </c>
      <c r="E7339" s="333" t="str">
        <f>IF(G7339="","",VLOOKUP(G7339,номенклатури!R:T,3,0))</f>
        <v/>
      </c>
      <c r="F7339" s="159" t="str">
        <f>IF(G7339="","",IF(ISERROR(VLOOKUP(G7339,номенклатури!V:V,1,0)),E7339*H7339,E7339*I7339))</f>
        <v/>
      </c>
      <c r="G7339" s="14"/>
      <c r="H7339" s="15"/>
      <c r="I7339" s="15"/>
      <c r="J7339" s="15"/>
      <c r="K7339" s="15"/>
      <c r="L7339" s="217"/>
      <c r="M7339" s="22"/>
      <c r="N7339" s="119" t="str">
        <f>IF(G7339="","",VLOOKUP(G7339,номенклатури!R:U,4,0))</f>
        <v/>
      </c>
      <c r="O7339" s="119" t="str">
        <f>IF(M7339="","",VLOOKUP(M7339,'14'!D:D,1,0))</f>
        <v/>
      </c>
    </row>
    <row r="7340" spans="1:15" ht="12.75" customHeight="1" x14ac:dyDescent="0.2">
      <c r="A7340" s="36" t="str">
        <f>'0'!$A$4</f>
        <v>………………..</v>
      </c>
      <c r="B7340" s="37">
        <f>'0'!$A$2</f>
        <v>46112</v>
      </c>
      <c r="C7340" s="37" t="s">
        <v>1243</v>
      </c>
      <c r="D7340" s="119" t="str">
        <f>IF(G7340="","",VLOOKUP(G7340,номенклатури!R:T,2,0))</f>
        <v/>
      </c>
      <c r="E7340" s="333" t="str">
        <f>IF(G7340="","",VLOOKUP(G7340,номенклатури!R:T,3,0))</f>
        <v/>
      </c>
      <c r="F7340" s="159" t="str">
        <f>IF(G7340="","",IF(ISERROR(VLOOKUP(G7340,номенклатури!V:V,1,0)),E7340*H7340,E7340*I7340))</f>
        <v/>
      </c>
      <c r="G7340" s="14"/>
      <c r="H7340" s="15"/>
      <c r="I7340" s="15"/>
      <c r="J7340" s="15"/>
      <c r="K7340" s="15"/>
      <c r="L7340" s="217"/>
      <c r="M7340" s="22"/>
      <c r="N7340" s="119" t="str">
        <f>IF(G7340="","",VLOOKUP(G7340,номенклатури!R:U,4,0))</f>
        <v/>
      </c>
      <c r="O7340" s="119" t="str">
        <f>IF(M7340="","",VLOOKUP(M7340,'14'!D:D,1,0))</f>
        <v/>
      </c>
    </row>
    <row r="7341" spans="1:15" ht="12.75" customHeight="1" x14ac:dyDescent="0.2">
      <c r="A7341" s="36" t="str">
        <f>'0'!$A$4</f>
        <v>………………..</v>
      </c>
      <c r="B7341" s="37">
        <f>'0'!$A$2</f>
        <v>46112</v>
      </c>
      <c r="C7341" s="37" t="s">
        <v>1243</v>
      </c>
      <c r="D7341" s="119" t="str">
        <f>IF(G7341="","",VLOOKUP(G7341,номенклатури!R:T,2,0))</f>
        <v/>
      </c>
      <c r="E7341" s="333" t="str">
        <f>IF(G7341="","",VLOOKUP(G7341,номенклатури!R:T,3,0))</f>
        <v/>
      </c>
      <c r="F7341" s="159" t="str">
        <f>IF(G7341="","",IF(ISERROR(VLOOKUP(G7341,номенклатури!V:V,1,0)),E7341*H7341,E7341*I7341))</f>
        <v/>
      </c>
      <c r="G7341" s="14"/>
      <c r="H7341" s="15"/>
      <c r="I7341" s="15"/>
      <c r="J7341" s="15"/>
      <c r="K7341" s="15"/>
      <c r="L7341" s="217"/>
      <c r="M7341" s="22"/>
      <c r="N7341" s="119" t="str">
        <f>IF(G7341="","",VLOOKUP(G7341,номенклатури!R:U,4,0))</f>
        <v/>
      </c>
      <c r="O7341" s="119" t="str">
        <f>IF(M7341="","",VLOOKUP(M7341,'14'!D:D,1,0))</f>
        <v/>
      </c>
    </row>
    <row r="7342" spans="1:15" ht="12.75" customHeight="1" x14ac:dyDescent="0.2">
      <c r="A7342" s="36" t="str">
        <f>'0'!$A$4</f>
        <v>………………..</v>
      </c>
      <c r="B7342" s="37">
        <f>'0'!$A$2</f>
        <v>46112</v>
      </c>
      <c r="C7342" s="37" t="s">
        <v>1243</v>
      </c>
      <c r="D7342" s="119" t="str">
        <f>IF(G7342="","",VLOOKUP(G7342,номенклатури!R:T,2,0))</f>
        <v/>
      </c>
      <c r="E7342" s="333" t="str">
        <f>IF(G7342="","",VLOOKUP(G7342,номенклатури!R:T,3,0))</f>
        <v/>
      </c>
      <c r="F7342" s="159" t="str">
        <f>IF(G7342="","",IF(ISERROR(VLOOKUP(G7342,номенклатури!V:V,1,0)),E7342*H7342,E7342*I7342))</f>
        <v/>
      </c>
      <c r="G7342" s="14"/>
      <c r="H7342" s="15"/>
      <c r="I7342" s="15"/>
      <c r="J7342" s="15"/>
      <c r="K7342" s="15"/>
      <c r="L7342" s="217"/>
      <c r="M7342" s="22"/>
      <c r="N7342" s="119" t="str">
        <f>IF(G7342="","",VLOOKUP(G7342,номенклатури!R:U,4,0))</f>
        <v/>
      </c>
      <c r="O7342" s="119" t="str">
        <f>IF(M7342="","",VLOOKUP(M7342,'14'!D:D,1,0))</f>
        <v/>
      </c>
    </row>
    <row r="7343" spans="1:15" ht="12.75" customHeight="1" x14ac:dyDescent="0.2">
      <c r="A7343" s="36" t="str">
        <f>'0'!$A$4</f>
        <v>………………..</v>
      </c>
      <c r="B7343" s="37">
        <f>'0'!$A$2</f>
        <v>46112</v>
      </c>
      <c r="C7343" s="37" t="s">
        <v>1243</v>
      </c>
      <c r="D7343" s="119" t="str">
        <f>IF(G7343="","",VLOOKUP(G7343,номенклатури!R:T,2,0))</f>
        <v/>
      </c>
      <c r="E7343" s="333" t="str">
        <f>IF(G7343="","",VLOOKUP(G7343,номенклатури!R:T,3,0))</f>
        <v/>
      </c>
      <c r="F7343" s="159" t="str">
        <f>IF(G7343="","",IF(ISERROR(VLOOKUP(G7343,номенклатури!V:V,1,0)),E7343*H7343,E7343*I7343))</f>
        <v/>
      </c>
      <c r="G7343" s="14"/>
      <c r="H7343" s="15"/>
      <c r="I7343" s="15"/>
      <c r="J7343" s="15"/>
      <c r="K7343" s="15"/>
      <c r="L7343" s="217"/>
      <c r="M7343" s="22"/>
      <c r="N7343" s="119" t="str">
        <f>IF(G7343="","",VLOOKUP(G7343,номенклатури!R:U,4,0))</f>
        <v/>
      </c>
      <c r="O7343" s="119" t="str">
        <f>IF(M7343="","",VLOOKUP(M7343,'14'!D:D,1,0))</f>
        <v/>
      </c>
    </row>
    <row r="7344" spans="1:15" ht="12.75" customHeight="1" x14ac:dyDescent="0.2">
      <c r="A7344" s="36" t="str">
        <f>'0'!$A$4</f>
        <v>………………..</v>
      </c>
      <c r="B7344" s="37">
        <f>'0'!$A$2</f>
        <v>46112</v>
      </c>
      <c r="C7344" s="37" t="s">
        <v>1243</v>
      </c>
      <c r="D7344" s="119" t="str">
        <f>IF(G7344="","",VLOOKUP(G7344,номенклатури!R:T,2,0))</f>
        <v/>
      </c>
      <c r="E7344" s="333" t="str">
        <f>IF(G7344="","",VLOOKUP(G7344,номенклатури!R:T,3,0))</f>
        <v/>
      </c>
      <c r="F7344" s="159" t="str">
        <f>IF(G7344="","",IF(ISERROR(VLOOKUP(G7344,номенклатури!V:V,1,0)),E7344*H7344,E7344*I7344))</f>
        <v/>
      </c>
      <c r="G7344" s="14"/>
      <c r="H7344" s="15"/>
      <c r="I7344" s="15"/>
      <c r="J7344" s="15"/>
      <c r="K7344" s="15"/>
      <c r="L7344" s="217"/>
      <c r="M7344" s="22"/>
      <c r="N7344" s="119" t="str">
        <f>IF(G7344="","",VLOOKUP(G7344,номенклатури!R:U,4,0))</f>
        <v/>
      </c>
      <c r="O7344" s="119" t="str">
        <f>IF(M7344="","",VLOOKUP(M7344,'14'!D:D,1,0))</f>
        <v/>
      </c>
    </row>
    <row r="7345" spans="1:15" ht="12.75" customHeight="1" x14ac:dyDescent="0.2">
      <c r="A7345" s="36" t="str">
        <f>'0'!$A$4</f>
        <v>………………..</v>
      </c>
      <c r="B7345" s="37">
        <f>'0'!$A$2</f>
        <v>46112</v>
      </c>
      <c r="C7345" s="37" t="s">
        <v>1243</v>
      </c>
      <c r="D7345" s="119" t="str">
        <f>IF(G7345="","",VLOOKUP(G7345,номенклатури!R:T,2,0))</f>
        <v/>
      </c>
      <c r="E7345" s="333" t="str">
        <f>IF(G7345="","",VLOOKUP(G7345,номенклатури!R:T,3,0))</f>
        <v/>
      </c>
      <c r="F7345" s="159" t="str">
        <f>IF(G7345="","",IF(ISERROR(VLOOKUP(G7345,номенклатури!V:V,1,0)),E7345*H7345,E7345*I7345))</f>
        <v/>
      </c>
      <c r="G7345" s="14"/>
      <c r="H7345" s="15"/>
      <c r="I7345" s="15"/>
      <c r="J7345" s="15"/>
      <c r="K7345" s="15"/>
      <c r="L7345" s="217"/>
      <c r="M7345" s="22"/>
      <c r="N7345" s="119" t="str">
        <f>IF(G7345="","",VLOOKUP(G7345,номенклатури!R:U,4,0))</f>
        <v/>
      </c>
      <c r="O7345" s="119" t="str">
        <f>IF(M7345="","",VLOOKUP(M7345,'14'!D:D,1,0))</f>
        <v/>
      </c>
    </row>
    <row r="7346" spans="1:15" ht="12.75" customHeight="1" x14ac:dyDescent="0.2">
      <c r="A7346" s="36" t="str">
        <f>'0'!$A$4</f>
        <v>………………..</v>
      </c>
      <c r="B7346" s="37">
        <f>'0'!$A$2</f>
        <v>46112</v>
      </c>
      <c r="C7346" s="37" t="s">
        <v>1243</v>
      </c>
      <c r="D7346" s="119" t="str">
        <f>IF(G7346="","",VLOOKUP(G7346,номенклатури!R:T,2,0))</f>
        <v/>
      </c>
      <c r="E7346" s="333" t="str">
        <f>IF(G7346="","",VLOOKUP(G7346,номенклатури!R:T,3,0))</f>
        <v/>
      </c>
      <c r="F7346" s="159" t="str">
        <f>IF(G7346="","",IF(ISERROR(VLOOKUP(G7346,номенклатури!V:V,1,0)),E7346*H7346,E7346*I7346))</f>
        <v/>
      </c>
      <c r="G7346" s="14"/>
      <c r="H7346" s="15"/>
      <c r="I7346" s="15"/>
      <c r="J7346" s="15"/>
      <c r="K7346" s="15"/>
      <c r="L7346" s="217"/>
      <c r="M7346" s="22"/>
      <c r="N7346" s="119" t="str">
        <f>IF(G7346="","",VLOOKUP(G7346,номенклатури!R:U,4,0))</f>
        <v/>
      </c>
      <c r="O7346" s="119" t="str">
        <f>IF(M7346="","",VLOOKUP(M7346,'14'!D:D,1,0))</f>
        <v/>
      </c>
    </row>
    <row r="7347" spans="1:15" ht="12.75" customHeight="1" x14ac:dyDescent="0.2">
      <c r="A7347" s="36" t="str">
        <f>'0'!$A$4</f>
        <v>………………..</v>
      </c>
      <c r="B7347" s="37">
        <f>'0'!$A$2</f>
        <v>46112</v>
      </c>
      <c r="C7347" s="37" t="s">
        <v>1243</v>
      </c>
      <c r="D7347" s="119" t="str">
        <f>IF(G7347="","",VLOOKUP(G7347,номенклатури!R:T,2,0))</f>
        <v/>
      </c>
      <c r="E7347" s="333" t="str">
        <f>IF(G7347="","",VLOOKUP(G7347,номенклатури!R:T,3,0))</f>
        <v/>
      </c>
      <c r="F7347" s="159" t="str">
        <f>IF(G7347="","",IF(ISERROR(VLOOKUP(G7347,номенклатури!V:V,1,0)),E7347*H7347,E7347*I7347))</f>
        <v/>
      </c>
      <c r="G7347" s="14"/>
      <c r="H7347" s="15"/>
      <c r="I7347" s="15"/>
      <c r="J7347" s="15"/>
      <c r="K7347" s="15"/>
      <c r="L7347" s="217"/>
      <c r="M7347" s="22"/>
      <c r="N7347" s="119" t="str">
        <f>IF(G7347="","",VLOOKUP(G7347,номенклатури!R:U,4,0))</f>
        <v/>
      </c>
      <c r="O7347" s="119" t="str">
        <f>IF(M7347="","",VLOOKUP(M7347,'14'!D:D,1,0))</f>
        <v/>
      </c>
    </row>
    <row r="7348" spans="1:15" ht="12.75" customHeight="1" x14ac:dyDescent="0.2">
      <c r="A7348" s="36" t="str">
        <f>'0'!$A$4</f>
        <v>………………..</v>
      </c>
      <c r="B7348" s="37">
        <f>'0'!$A$2</f>
        <v>46112</v>
      </c>
      <c r="C7348" s="37" t="s">
        <v>1243</v>
      </c>
      <c r="D7348" s="119" t="str">
        <f>IF(G7348="","",VLOOKUP(G7348,номенклатури!R:T,2,0))</f>
        <v/>
      </c>
      <c r="E7348" s="333" t="str">
        <f>IF(G7348="","",VLOOKUP(G7348,номенклатури!R:T,3,0))</f>
        <v/>
      </c>
      <c r="F7348" s="159" t="str">
        <f>IF(G7348="","",IF(ISERROR(VLOOKUP(G7348,номенклатури!V:V,1,0)),E7348*H7348,E7348*I7348))</f>
        <v/>
      </c>
      <c r="G7348" s="14"/>
      <c r="H7348" s="15"/>
      <c r="I7348" s="15"/>
      <c r="J7348" s="15"/>
      <c r="K7348" s="15"/>
      <c r="L7348" s="217"/>
      <c r="M7348" s="22"/>
      <c r="N7348" s="119" t="str">
        <f>IF(G7348="","",VLOOKUP(G7348,номенклатури!R:U,4,0))</f>
        <v/>
      </c>
      <c r="O7348" s="119" t="str">
        <f>IF(M7348="","",VLOOKUP(M7348,'14'!D:D,1,0))</f>
        <v/>
      </c>
    </row>
    <row r="7349" spans="1:15" ht="12.75" customHeight="1" x14ac:dyDescent="0.2">
      <c r="A7349" s="36" t="str">
        <f>'0'!$A$4</f>
        <v>………………..</v>
      </c>
      <c r="B7349" s="37">
        <f>'0'!$A$2</f>
        <v>46112</v>
      </c>
      <c r="C7349" s="37" t="s">
        <v>1243</v>
      </c>
      <c r="D7349" s="119" t="str">
        <f>IF(G7349="","",VLOOKUP(G7349,номенклатури!R:T,2,0))</f>
        <v/>
      </c>
      <c r="E7349" s="333" t="str">
        <f>IF(G7349="","",VLOOKUP(G7349,номенклатури!R:T,3,0))</f>
        <v/>
      </c>
      <c r="F7349" s="159" t="str">
        <f>IF(G7349="","",IF(ISERROR(VLOOKUP(G7349,номенклатури!V:V,1,0)),E7349*H7349,E7349*I7349))</f>
        <v/>
      </c>
      <c r="G7349" s="14"/>
      <c r="H7349" s="15"/>
      <c r="I7349" s="15"/>
      <c r="J7349" s="15"/>
      <c r="K7349" s="15"/>
      <c r="L7349" s="217"/>
      <c r="M7349" s="22"/>
      <c r="N7349" s="119" t="str">
        <f>IF(G7349="","",VLOOKUP(G7349,номенклатури!R:U,4,0))</f>
        <v/>
      </c>
      <c r="O7349" s="119" t="str">
        <f>IF(M7349="","",VLOOKUP(M7349,'14'!D:D,1,0))</f>
        <v/>
      </c>
    </row>
    <row r="7350" spans="1:15" ht="12.75" customHeight="1" x14ac:dyDescent="0.2">
      <c r="A7350" s="36" t="str">
        <f>'0'!$A$4</f>
        <v>………………..</v>
      </c>
      <c r="B7350" s="37">
        <f>'0'!$A$2</f>
        <v>46112</v>
      </c>
      <c r="C7350" s="37" t="s">
        <v>1243</v>
      </c>
      <c r="D7350" s="119" t="str">
        <f>IF(G7350="","",VLOOKUP(G7350,номенклатури!R:T,2,0))</f>
        <v/>
      </c>
      <c r="E7350" s="333" t="str">
        <f>IF(G7350="","",VLOOKUP(G7350,номенклатури!R:T,3,0))</f>
        <v/>
      </c>
      <c r="F7350" s="159" t="str">
        <f>IF(G7350="","",IF(ISERROR(VLOOKUP(G7350,номенклатури!V:V,1,0)),E7350*H7350,E7350*I7350))</f>
        <v/>
      </c>
      <c r="G7350" s="14"/>
      <c r="H7350" s="15"/>
      <c r="I7350" s="15"/>
      <c r="J7350" s="15"/>
      <c r="K7350" s="15"/>
      <c r="L7350" s="217"/>
      <c r="M7350" s="22"/>
      <c r="N7350" s="119" t="str">
        <f>IF(G7350="","",VLOOKUP(G7350,номенклатури!R:U,4,0))</f>
        <v/>
      </c>
      <c r="O7350" s="119" t="str">
        <f>IF(M7350="","",VLOOKUP(M7350,'14'!D:D,1,0))</f>
        <v/>
      </c>
    </row>
    <row r="7351" spans="1:15" ht="12.75" customHeight="1" x14ac:dyDescent="0.2">
      <c r="A7351" s="36" t="str">
        <f>'0'!$A$4</f>
        <v>………………..</v>
      </c>
      <c r="B7351" s="37">
        <f>'0'!$A$2</f>
        <v>46112</v>
      </c>
      <c r="C7351" s="37" t="s">
        <v>1243</v>
      </c>
      <c r="D7351" s="119" t="str">
        <f>IF(G7351="","",VLOOKUP(G7351,номенклатури!R:T,2,0))</f>
        <v/>
      </c>
      <c r="E7351" s="333" t="str">
        <f>IF(G7351="","",VLOOKUP(G7351,номенклатури!R:T,3,0))</f>
        <v/>
      </c>
      <c r="F7351" s="159" t="str">
        <f>IF(G7351="","",IF(ISERROR(VLOOKUP(G7351,номенклатури!V:V,1,0)),E7351*H7351,E7351*I7351))</f>
        <v/>
      </c>
      <c r="G7351" s="14"/>
      <c r="H7351" s="15"/>
      <c r="I7351" s="15"/>
      <c r="J7351" s="15"/>
      <c r="K7351" s="15"/>
      <c r="L7351" s="217"/>
      <c r="M7351" s="22"/>
      <c r="N7351" s="119" t="str">
        <f>IF(G7351="","",VLOOKUP(G7351,номенклатури!R:U,4,0))</f>
        <v/>
      </c>
      <c r="O7351" s="119" t="str">
        <f>IF(M7351="","",VLOOKUP(M7351,'14'!D:D,1,0))</f>
        <v/>
      </c>
    </row>
    <row r="7352" spans="1:15" ht="12.75" customHeight="1" x14ac:dyDescent="0.2">
      <c r="A7352" s="36" t="str">
        <f>'0'!$A$4</f>
        <v>………………..</v>
      </c>
      <c r="B7352" s="37">
        <f>'0'!$A$2</f>
        <v>46112</v>
      </c>
      <c r="C7352" s="37" t="s">
        <v>1243</v>
      </c>
      <c r="D7352" s="119" t="str">
        <f>IF(G7352="","",VLOOKUP(G7352,номенклатури!R:T,2,0))</f>
        <v/>
      </c>
      <c r="E7352" s="333" t="str">
        <f>IF(G7352="","",VLOOKUP(G7352,номенклатури!R:T,3,0))</f>
        <v/>
      </c>
      <c r="F7352" s="159" t="str">
        <f>IF(G7352="","",IF(ISERROR(VLOOKUP(G7352,номенклатури!V:V,1,0)),E7352*H7352,E7352*I7352))</f>
        <v/>
      </c>
      <c r="G7352" s="14"/>
      <c r="H7352" s="15"/>
      <c r="I7352" s="15"/>
      <c r="J7352" s="15"/>
      <c r="K7352" s="15"/>
      <c r="L7352" s="217"/>
      <c r="M7352" s="22"/>
      <c r="N7352" s="119" t="str">
        <f>IF(G7352="","",VLOOKUP(G7352,номенклатури!R:U,4,0))</f>
        <v/>
      </c>
      <c r="O7352" s="119" t="str">
        <f>IF(M7352="","",VLOOKUP(M7352,'14'!D:D,1,0))</f>
        <v/>
      </c>
    </row>
    <row r="7353" spans="1:15" ht="12.75" customHeight="1" x14ac:dyDescent="0.2">
      <c r="A7353" s="36" t="str">
        <f>'0'!$A$4</f>
        <v>………………..</v>
      </c>
      <c r="B7353" s="37">
        <f>'0'!$A$2</f>
        <v>46112</v>
      </c>
      <c r="C7353" s="37" t="s">
        <v>1243</v>
      </c>
      <c r="D7353" s="119" t="str">
        <f>IF(G7353="","",VLOOKUP(G7353,номенклатури!R:T,2,0))</f>
        <v/>
      </c>
      <c r="E7353" s="333" t="str">
        <f>IF(G7353="","",VLOOKUP(G7353,номенклатури!R:T,3,0))</f>
        <v/>
      </c>
      <c r="F7353" s="159" t="str">
        <f>IF(G7353="","",IF(ISERROR(VLOOKUP(G7353,номенклатури!V:V,1,0)),E7353*H7353,E7353*I7353))</f>
        <v/>
      </c>
      <c r="G7353" s="14"/>
      <c r="H7353" s="15"/>
      <c r="I7353" s="15"/>
      <c r="J7353" s="15"/>
      <c r="K7353" s="15"/>
      <c r="L7353" s="217"/>
      <c r="M7353" s="22"/>
      <c r="N7353" s="119" t="str">
        <f>IF(G7353="","",VLOOKUP(G7353,номенклатури!R:U,4,0))</f>
        <v/>
      </c>
      <c r="O7353" s="119" t="str">
        <f>IF(M7353="","",VLOOKUP(M7353,'14'!D:D,1,0))</f>
        <v/>
      </c>
    </row>
    <row r="7354" spans="1:15" ht="12.75" customHeight="1" x14ac:dyDescent="0.2">
      <c r="A7354" s="36" t="str">
        <f>'0'!$A$4</f>
        <v>………………..</v>
      </c>
      <c r="B7354" s="37">
        <f>'0'!$A$2</f>
        <v>46112</v>
      </c>
      <c r="C7354" s="37" t="s">
        <v>1243</v>
      </c>
      <c r="D7354" s="119" t="str">
        <f>IF(G7354="","",VLOOKUP(G7354,номенклатури!R:T,2,0))</f>
        <v/>
      </c>
      <c r="E7354" s="333" t="str">
        <f>IF(G7354="","",VLOOKUP(G7354,номенклатури!R:T,3,0))</f>
        <v/>
      </c>
      <c r="F7354" s="159" t="str">
        <f>IF(G7354="","",IF(ISERROR(VLOOKUP(G7354,номенклатури!V:V,1,0)),E7354*H7354,E7354*I7354))</f>
        <v/>
      </c>
      <c r="G7354" s="14"/>
      <c r="H7354" s="15"/>
      <c r="I7354" s="15"/>
      <c r="J7354" s="15"/>
      <c r="K7354" s="15"/>
      <c r="L7354" s="217"/>
      <c r="M7354" s="22"/>
      <c r="N7354" s="119" t="str">
        <f>IF(G7354="","",VLOOKUP(G7354,номенклатури!R:U,4,0))</f>
        <v/>
      </c>
      <c r="O7354" s="119" t="str">
        <f>IF(M7354="","",VLOOKUP(M7354,'14'!D:D,1,0))</f>
        <v/>
      </c>
    </row>
    <row r="7355" spans="1:15" ht="12.75" customHeight="1" x14ac:dyDescent="0.2">
      <c r="A7355" s="36" t="str">
        <f>'0'!$A$4</f>
        <v>………………..</v>
      </c>
      <c r="B7355" s="37">
        <f>'0'!$A$2</f>
        <v>46112</v>
      </c>
      <c r="C7355" s="37" t="s">
        <v>1243</v>
      </c>
      <c r="D7355" s="119" t="str">
        <f>IF(G7355="","",VLOOKUP(G7355,номенклатури!R:T,2,0))</f>
        <v/>
      </c>
      <c r="E7355" s="333" t="str">
        <f>IF(G7355="","",VLOOKUP(G7355,номенклатури!R:T,3,0))</f>
        <v/>
      </c>
      <c r="F7355" s="159" t="str">
        <f>IF(G7355="","",IF(ISERROR(VLOOKUP(G7355,номенклатури!V:V,1,0)),E7355*H7355,E7355*I7355))</f>
        <v/>
      </c>
      <c r="G7355" s="14"/>
      <c r="H7355" s="15"/>
      <c r="I7355" s="15"/>
      <c r="J7355" s="15"/>
      <c r="K7355" s="15"/>
      <c r="L7355" s="217"/>
      <c r="M7355" s="22"/>
      <c r="N7355" s="119" t="str">
        <f>IF(G7355="","",VLOOKUP(G7355,номенклатури!R:U,4,0))</f>
        <v/>
      </c>
      <c r="O7355" s="119" t="str">
        <f>IF(M7355="","",VLOOKUP(M7355,'14'!D:D,1,0))</f>
        <v/>
      </c>
    </row>
    <row r="7356" spans="1:15" ht="12.75" customHeight="1" x14ac:dyDescent="0.2">
      <c r="A7356" s="36" t="str">
        <f>'0'!$A$4</f>
        <v>………………..</v>
      </c>
      <c r="B7356" s="37">
        <f>'0'!$A$2</f>
        <v>46112</v>
      </c>
      <c r="C7356" s="37" t="s">
        <v>1243</v>
      </c>
      <c r="D7356" s="119" t="str">
        <f>IF(G7356="","",VLOOKUP(G7356,номенклатури!R:T,2,0))</f>
        <v/>
      </c>
      <c r="E7356" s="333" t="str">
        <f>IF(G7356="","",VLOOKUP(G7356,номенклатури!R:T,3,0))</f>
        <v/>
      </c>
      <c r="F7356" s="159" t="str">
        <f>IF(G7356="","",IF(ISERROR(VLOOKUP(G7356,номенклатури!V:V,1,0)),E7356*H7356,E7356*I7356))</f>
        <v/>
      </c>
      <c r="G7356" s="14"/>
      <c r="H7356" s="15"/>
      <c r="I7356" s="15"/>
      <c r="J7356" s="15"/>
      <c r="K7356" s="15"/>
      <c r="L7356" s="217"/>
      <c r="M7356" s="22"/>
      <c r="N7356" s="119" t="str">
        <f>IF(G7356="","",VLOOKUP(G7356,номенклатури!R:U,4,0))</f>
        <v/>
      </c>
      <c r="O7356" s="119" t="str">
        <f>IF(M7356="","",VLOOKUP(M7356,'14'!D:D,1,0))</f>
        <v/>
      </c>
    </row>
    <row r="7357" spans="1:15" ht="12.75" customHeight="1" x14ac:dyDescent="0.2">
      <c r="A7357" s="36" t="str">
        <f>'0'!$A$4</f>
        <v>………………..</v>
      </c>
      <c r="B7357" s="37">
        <f>'0'!$A$2</f>
        <v>46112</v>
      </c>
      <c r="C7357" s="37" t="s">
        <v>1243</v>
      </c>
      <c r="D7357" s="119" t="str">
        <f>IF(G7357="","",VLOOKUP(G7357,номенклатури!R:T,2,0))</f>
        <v/>
      </c>
      <c r="E7357" s="333" t="str">
        <f>IF(G7357="","",VLOOKUP(G7357,номенклатури!R:T,3,0))</f>
        <v/>
      </c>
      <c r="F7357" s="159" t="str">
        <f>IF(G7357="","",IF(ISERROR(VLOOKUP(G7357,номенклатури!V:V,1,0)),E7357*H7357,E7357*I7357))</f>
        <v/>
      </c>
      <c r="G7357" s="14"/>
      <c r="H7357" s="15"/>
      <c r="I7357" s="15"/>
      <c r="J7357" s="15"/>
      <c r="K7357" s="15"/>
      <c r="L7357" s="217"/>
      <c r="M7357" s="22"/>
      <c r="N7357" s="119" t="str">
        <f>IF(G7357="","",VLOOKUP(G7357,номенклатури!R:U,4,0))</f>
        <v/>
      </c>
      <c r="O7357" s="119" t="str">
        <f>IF(M7357="","",VLOOKUP(M7357,'14'!D:D,1,0))</f>
        <v/>
      </c>
    </row>
    <row r="7358" spans="1:15" ht="12.75" customHeight="1" x14ac:dyDescent="0.2">
      <c r="A7358" s="36" t="str">
        <f>'0'!$A$4</f>
        <v>………………..</v>
      </c>
      <c r="B7358" s="37">
        <f>'0'!$A$2</f>
        <v>46112</v>
      </c>
      <c r="C7358" s="37" t="s">
        <v>1243</v>
      </c>
      <c r="D7358" s="119" t="str">
        <f>IF(G7358="","",VLOOKUP(G7358,номенклатури!R:T,2,0))</f>
        <v/>
      </c>
      <c r="E7358" s="333" t="str">
        <f>IF(G7358="","",VLOOKUP(G7358,номенклатури!R:T,3,0))</f>
        <v/>
      </c>
      <c r="F7358" s="159" t="str">
        <f>IF(G7358="","",IF(ISERROR(VLOOKUP(G7358,номенклатури!V:V,1,0)),E7358*H7358,E7358*I7358))</f>
        <v/>
      </c>
      <c r="G7358" s="14"/>
      <c r="H7358" s="15"/>
      <c r="I7358" s="15"/>
      <c r="J7358" s="15"/>
      <c r="K7358" s="15"/>
      <c r="L7358" s="217"/>
      <c r="M7358" s="22"/>
      <c r="N7358" s="119" t="str">
        <f>IF(G7358="","",VLOOKUP(G7358,номенклатури!R:U,4,0))</f>
        <v/>
      </c>
      <c r="O7358" s="119" t="str">
        <f>IF(M7358="","",VLOOKUP(M7358,'14'!D:D,1,0))</f>
        <v/>
      </c>
    </row>
    <row r="7359" spans="1:15" ht="12.75" customHeight="1" x14ac:dyDescent="0.2">
      <c r="A7359" s="36" t="str">
        <f>'0'!$A$4</f>
        <v>………………..</v>
      </c>
      <c r="B7359" s="37">
        <f>'0'!$A$2</f>
        <v>46112</v>
      </c>
      <c r="C7359" s="37" t="s">
        <v>1243</v>
      </c>
      <c r="D7359" s="119" t="str">
        <f>IF(G7359="","",VLOOKUP(G7359,номенклатури!R:T,2,0))</f>
        <v/>
      </c>
      <c r="E7359" s="333" t="str">
        <f>IF(G7359="","",VLOOKUP(G7359,номенклатури!R:T,3,0))</f>
        <v/>
      </c>
      <c r="F7359" s="159" t="str">
        <f>IF(G7359="","",IF(ISERROR(VLOOKUP(G7359,номенклатури!V:V,1,0)),E7359*H7359,E7359*I7359))</f>
        <v/>
      </c>
      <c r="G7359" s="14"/>
      <c r="H7359" s="15"/>
      <c r="I7359" s="15"/>
      <c r="J7359" s="15"/>
      <c r="K7359" s="15"/>
      <c r="L7359" s="217"/>
      <c r="M7359" s="22"/>
      <c r="N7359" s="119" t="str">
        <f>IF(G7359="","",VLOOKUP(G7359,номенклатури!R:U,4,0))</f>
        <v/>
      </c>
      <c r="O7359" s="119" t="str">
        <f>IF(M7359="","",VLOOKUP(M7359,'14'!D:D,1,0))</f>
        <v/>
      </c>
    </row>
    <row r="7360" spans="1:15" ht="12.75" customHeight="1" x14ac:dyDescent="0.2">
      <c r="A7360" s="36" t="str">
        <f>'0'!$A$4</f>
        <v>………………..</v>
      </c>
      <c r="B7360" s="37">
        <f>'0'!$A$2</f>
        <v>46112</v>
      </c>
      <c r="C7360" s="37" t="s">
        <v>1243</v>
      </c>
      <c r="D7360" s="119" t="str">
        <f>IF(G7360="","",VLOOKUP(G7360,номенклатури!R:T,2,0))</f>
        <v/>
      </c>
      <c r="E7360" s="333" t="str">
        <f>IF(G7360="","",VLOOKUP(G7360,номенклатури!R:T,3,0))</f>
        <v/>
      </c>
      <c r="F7360" s="159" t="str">
        <f>IF(G7360="","",IF(ISERROR(VLOOKUP(G7360,номенклатури!V:V,1,0)),E7360*H7360,E7360*I7360))</f>
        <v/>
      </c>
      <c r="G7360" s="14"/>
      <c r="H7360" s="15"/>
      <c r="I7360" s="15"/>
      <c r="J7360" s="15"/>
      <c r="K7360" s="15"/>
      <c r="L7360" s="217"/>
      <c r="M7360" s="22"/>
      <c r="N7360" s="119" t="str">
        <f>IF(G7360="","",VLOOKUP(G7360,номенклатури!R:U,4,0))</f>
        <v/>
      </c>
      <c r="O7360" s="119" t="str">
        <f>IF(M7360="","",VLOOKUP(M7360,'14'!D:D,1,0))</f>
        <v/>
      </c>
    </row>
    <row r="7361" spans="1:15" ht="12.75" customHeight="1" x14ac:dyDescent="0.2">
      <c r="A7361" s="36" t="str">
        <f>'0'!$A$4</f>
        <v>………………..</v>
      </c>
      <c r="B7361" s="37">
        <f>'0'!$A$2</f>
        <v>46112</v>
      </c>
      <c r="C7361" s="37" t="s">
        <v>1243</v>
      </c>
      <c r="D7361" s="119" t="str">
        <f>IF(G7361="","",VLOOKUP(G7361,номенклатури!R:T,2,0))</f>
        <v/>
      </c>
      <c r="E7361" s="333" t="str">
        <f>IF(G7361="","",VLOOKUP(G7361,номенклатури!R:T,3,0))</f>
        <v/>
      </c>
      <c r="F7361" s="159" t="str">
        <f>IF(G7361="","",IF(ISERROR(VLOOKUP(G7361,номенклатури!V:V,1,0)),E7361*H7361,E7361*I7361))</f>
        <v/>
      </c>
      <c r="G7361" s="14"/>
      <c r="H7361" s="15"/>
      <c r="I7361" s="15"/>
      <c r="J7361" s="15"/>
      <c r="K7361" s="15"/>
      <c r="L7361" s="217"/>
      <c r="M7361" s="22"/>
      <c r="N7361" s="119" t="str">
        <f>IF(G7361="","",VLOOKUP(G7361,номенклатури!R:U,4,0))</f>
        <v/>
      </c>
      <c r="O7361" s="119" t="str">
        <f>IF(M7361="","",VLOOKUP(M7361,'14'!D:D,1,0))</f>
        <v/>
      </c>
    </row>
    <row r="7362" spans="1:15" ht="12.75" customHeight="1" x14ac:dyDescent="0.2">
      <c r="A7362" s="36" t="str">
        <f>'0'!$A$4</f>
        <v>………………..</v>
      </c>
      <c r="B7362" s="37">
        <f>'0'!$A$2</f>
        <v>46112</v>
      </c>
      <c r="C7362" s="37" t="s">
        <v>1243</v>
      </c>
      <c r="D7362" s="119" t="str">
        <f>IF(G7362="","",VLOOKUP(G7362,номенклатури!R:T,2,0))</f>
        <v/>
      </c>
      <c r="E7362" s="333" t="str">
        <f>IF(G7362="","",VLOOKUP(G7362,номенклатури!R:T,3,0))</f>
        <v/>
      </c>
      <c r="F7362" s="159" t="str">
        <f>IF(G7362="","",IF(ISERROR(VLOOKUP(G7362,номенклатури!V:V,1,0)),E7362*H7362,E7362*I7362))</f>
        <v/>
      </c>
      <c r="G7362" s="14"/>
      <c r="H7362" s="15"/>
      <c r="I7362" s="15"/>
      <c r="J7362" s="15"/>
      <c r="K7362" s="15"/>
      <c r="L7362" s="217"/>
      <c r="M7362" s="22"/>
      <c r="N7362" s="119" t="str">
        <f>IF(G7362="","",VLOOKUP(G7362,номенклатури!R:U,4,0))</f>
        <v/>
      </c>
      <c r="O7362" s="119" t="str">
        <f>IF(M7362="","",VLOOKUP(M7362,'14'!D:D,1,0))</f>
        <v/>
      </c>
    </row>
    <row r="7363" spans="1:15" ht="12.75" customHeight="1" x14ac:dyDescent="0.2">
      <c r="A7363" s="36" t="str">
        <f>'0'!$A$4</f>
        <v>………………..</v>
      </c>
      <c r="B7363" s="37">
        <f>'0'!$A$2</f>
        <v>46112</v>
      </c>
      <c r="C7363" s="37" t="s">
        <v>1243</v>
      </c>
      <c r="D7363" s="119" t="str">
        <f>IF(G7363="","",VLOOKUP(G7363,номенклатури!R:T,2,0))</f>
        <v/>
      </c>
      <c r="E7363" s="333" t="str">
        <f>IF(G7363="","",VLOOKUP(G7363,номенклатури!R:T,3,0))</f>
        <v/>
      </c>
      <c r="F7363" s="159" t="str">
        <f>IF(G7363="","",IF(ISERROR(VLOOKUP(G7363,номенклатури!V:V,1,0)),E7363*H7363,E7363*I7363))</f>
        <v/>
      </c>
      <c r="G7363" s="14"/>
      <c r="H7363" s="15"/>
      <c r="I7363" s="15"/>
      <c r="J7363" s="15"/>
      <c r="K7363" s="15"/>
      <c r="L7363" s="217"/>
      <c r="M7363" s="22"/>
      <c r="N7363" s="119" t="str">
        <f>IF(G7363="","",VLOOKUP(G7363,номенклатури!R:U,4,0))</f>
        <v/>
      </c>
      <c r="O7363" s="119" t="str">
        <f>IF(M7363="","",VLOOKUP(M7363,'14'!D:D,1,0))</f>
        <v/>
      </c>
    </row>
    <row r="7364" spans="1:15" ht="12.75" customHeight="1" x14ac:dyDescent="0.2">
      <c r="A7364" s="36" t="str">
        <f>'0'!$A$4</f>
        <v>………………..</v>
      </c>
      <c r="B7364" s="37">
        <f>'0'!$A$2</f>
        <v>46112</v>
      </c>
      <c r="C7364" s="37" t="s">
        <v>1243</v>
      </c>
      <c r="D7364" s="119" t="str">
        <f>IF(G7364="","",VLOOKUP(G7364,номенклатури!R:T,2,0))</f>
        <v/>
      </c>
      <c r="E7364" s="333" t="str">
        <f>IF(G7364="","",VLOOKUP(G7364,номенклатури!R:T,3,0))</f>
        <v/>
      </c>
      <c r="F7364" s="159" t="str">
        <f>IF(G7364="","",IF(ISERROR(VLOOKUP(G7364,номенклатури!V:V,1,0)),E7364*H7364,E7364*I7364))</f>
        <v/>
      </c>
      <c r="G7364" s="14"/>
      <c r="H7364" s="15"/>
      <c r="I7364" s="15"/>
      <c r="J7364" s="15"/>
      <c r="K7364" s="15"/>
      <c r="L7364" s="217"/>
      <c r="M7364" s="22"/>
      <c r="N7364" s="119" t="str">
        <f>IF(G7364="","",VLOOKUP(G7364,номенклатури!R:U,4,0))</f>
        <v/>
      </c>
      <c r="O7364" s="119" t="str">
        <f>IF(M7364="","",VLOOKUP(M7364,'14'!D:D,1,0))</f>
        <v/>
      </c>
    </row>
    <row r="7365" spans="1:15" ht="12.75" customHeight="1" x14ac:dyDescent="0.2">
      <c r="A7365" s="36" t="str">
        <f>'0'!$A$4</f>
        <v>………………..</v>
      </c>
      <c r="B7365" s="37">
        <f>'0'!$A$2</f>
        <v>46112</v>
      </c>
      <c r="C7365" s="37" t="s">
        <v>1243</v>
      </c>
      <c r="D7365" s="119" t="str">
        <f>IF(G7365="","",VLOOKUP(G7365,номенклатури!R:T,2,0))</f>
        <v/>
      </c>
      <c r="E7365" s="333" t="str">
        <f>IF(G7365="","",VLOOKUP(G7365,номенклатури!R:T,3,0))</f>
        <v/>
      </c>
      <c r="F7365" s="159" t="str">
        <f>IF(G7365="","",IF(ISERROR(VLOOKUP(G7365,номенклатури!V:V,1,0)),E7365*H7365,E7365*I7365))</f>
        <v/>
      </c>
      <c r="G7365" s="14"/>
      <c r="H7365" s="15"/>
      <c r="I7365" s="15"/>
      <c r="J7365" s="15"/>
      <c r="K7365" s="15"/>
      <c r="L7365" s="217"/>
      <c r="M7365" s="22"/>
      <c r="N7365" s="119" t="str">
        <f>IF(G7365="","",VLOOKUP(G7365,номенклатури!R:U,4,0))</f>
        <v/>
      </c>
      <c r="O7365" s="119" t="str">
        <f>IF(M7365="","",VLOOKUP(M7365,'14'!D:D,1,0))</f>
        <v/>
      </c>
    </row>
    <row r="7366" spans="1:15" ht="12.75" customHeight="1" x14ac:dyDescent="0.2">
      <c r="A7366" s="36" t="str">
        <f>'0'!$A$4</f>
        <v>………………..</v>
      </c>
      <c r="B7366" s="37">
        <f>'0'!$A$2</f>
        <v>46112</v>
      </c>
      <c r="C7366" s="37" t="s">
        <v>1243</v>
      </c>
      <c r="D7366" s="119" t="str">
        <f>IF(G7366="","",VLOOKUP(G7366,номенклатури!R:T,2,0))</f>
        <v/>
      </c>
      <c r="E7366" s="333" t="str">
        <f>IF(G7366="","",VLOOKUP(G7366,номенклатури!R:T,3,0))</f>
        <v/>
      </c>
      <c r="F7366" s="159" t="str">
        <f>IF(G7366="","",IF(ISERROR(VLOOKUP(G7366,номенклатури!V:V,1,0)),E7366*H7366,E7366*I7366))</f>
        <v/>
      </c>
      <c r="G7366" s="14"/>
      <c r="H7366" s="15"/>
      <c r="I7366" s="15"/>
      <c r="J7366" s="15"/>
      <c r="K7366" s="15"/>
      <c r="L7366" s="217"/>
      <c r="M7366" s="22"/>
      <c r="N7366" s="119" t="str">
        <f>IF(G7366="","",VLOOKUP(G7366,номенклатури!R:U,4,0))</f>
        <v/>
      </c>
      <c r="O7366" s="119" t="str">
        <f>IF(M7366="","",VLOOKUP(M7366,'14'!D:D,1,0))</f>
        <v/>
      </c>
    </row>
    <row r="7367" spans="1:15" ht="12.75" customHeight="1" x14ac:dyDescent="0.2">
      <c r="A7367" s="36" t="str">
        <f>'0'!$A$4</f>
        <v>………………..</v>
      </c>
      <c r="B7367" s="37">
        <f>'0'!$A$2</f>
        <v>46112</v>
      </c>
      <c r="C7367" s="37" t="s">
        <v>1243</v>
      </c>
      <c r="D7367" s="119" t="str">
        <f>IF(G7367="","",VLOOKUP(G7367,номенклатури!R:T,2,0))</f>
        <v/>
      </c>
      <c r="E7367" s="333" t="str">
        <f>IF(G7367="","",VLOOKUP(G7367,номенклатури!R:T,3,0))</f>
        <v/>
      </c>
      <c r="F7367" s="159" t="str">
        <f>IF(G7367="","",IF(ISERROR(VLOOKUP(G7367,номенклатури!V:V,1,0)),E7367*H7367,E7367*I7367))</f>
        <v/>
      </c>
      <c r="G7367" s="14"/>
      <c r="H7367" s="15"/>
      <c r="I7367" s="15"/>
      <c r="J7367" s="15"/>
      <c r="K7367" s="15"/>
      <c r="L7367" s="217"/>
      <c r="M7367" s="22"/>
      <c r="N7367" s="119" t="str">
        <f>IF(G7367="","",VLOOKUP(G7367,номенклатури!R:U,4,0))</f>
        <v/>
      </c>
      <c r="O7367" s="119" t="str">
        <f>IF(M7367="","",VLOOKUP(M7367,'14'!D:D,1,0))</f>
        <v/>
      </c>
    </row>
    <row r="7368" spans="1:15" ht="12.75" customHeight="1" x14ac:dyDescent="0.2">
      <c r="A7368" s="36" t="str">
        <f>'0'!$A$4</f>
        <v>………………..</v>
      </c>
      <c r="B7368" s="37">
        <f>'0'!$A$2</f>
        <v>46112</v>
      </c>
      <c r="C7368" s="37" t="s">
        <v>1243</v>
      </c>
      <c r="D7368" s="119" t="str">
        <f>IF(G7368="","",VLOOKUP(G7368,номенклатури!R:T,2,0))</f>
        <v/>
      </c>
      <c r="E7368" s="333" t="str">
        <f>IF(G7368="","",VLOOKUP(G7368,номенклатури!R:T,3,0))</f>
        <v/>
      </c>
      <c r="F7368" s="159" t="str">
        <f>IF(G7368="","",IF(ISERROR(VLOOKUP(G7368,номенклатури!V:V,1,0)),E7368*H7368,E7368*I7368))</f>
        <v/>
      </c>
      <c r="G7368" s="14"/>
      <c r="H7368" s="15"/>
      <c r="I7368" s="15"/>
      <c r="J7368" s="15"/>
      <c r="K7368" s="15"/>
      <c r="L7368" s="217"/>
      <c r="M7368" s="22"/>
      <c r="N7368" s="119" t="str">
        <f>IF(G7368="","",VLOOKUP(G7368,номенклатури!R:U,4,0))</f>
        <v/>
      </c>
      <c r="O7368" s="119" t="str">
        <f>IF(M7368="","",VLOOKUP(M7368,'14'!D:D,1,0))</f>
        <v/>
      </c>
    </row>
    <row r="7369" spans="1:15" ht="12.75" customHeight="1" x14ac:dyDescent="0.2">
      <c r="A7369" s="36" t="str">
        <f>'0'!$A$4</f>
        <v>………………..</v>
      </c>
      <c r="B7369" s="37">
        <f>'0'!$A$2</f>
        <v>46112</v>
      </c>
      <c r="C7369" s="37" t="s">
        <v>1243</v>
      </c>
      <c r="D7369" s="119" t="str">
        <f>IF(G7369="","",VLOOKUP(G7369,номенклатури!R:T,2,0))</f>
        <v/>
      </c>
      <c r="E7369" s="333" t="str">
        <f>IF(G7369="","",VLOOKUP(G7369,номенклатури!R:T,3,0))</f>
        <v/>
      </c>
      <c r="F7369" s="159" t="str">
        <f>IF(G7369="","",IF(ISERROR(VLOOKUP(G7369,номенклатури!V:V,1,0)),E7369*H7369,E7369*I7369))</f>
        <v/>
      </c>
      <c r="G7369" s="14"/>
      <c r="H7369" s="15"/>
      <c r="I7369" s="15"/>
      <c r="J7369" s="15"/>
      <c r="K7369" s="15"/>
      <c r="L7369" s="217"/>
      <c r="M7369" s="22"/>
      <c r="N7369" s="119" t="str">
        <f>IF(G7369="","",VLOOKUP(G7369,номенклатури!R:U,4,0))</f>
        <v/>
      </c>
      <c r="O7369" s="119" t="str">
        <f>IF(M7369="","",VLOOKUP(M7369,'14'!D:D,1,0))</f>
        <v/>
      </c>
    </row>
    <row r="7370" spans="1:15" ht="12.75" customHeight="1" x14ac:dyDescent="0.2">
      <c r="A7370" s="36" t="str">
        <f>'0'!$A$4</f>
        <v>………………..</v>
      </c>
      <c r="B7370" s="37">
        <f>'0'!$A$2</f>
        <v>46112</v>
      </c>
      <c r="C7370" s="37" t="s">
        <v>1243</v>
      </c>
      <c r="D7370" s="119" t="str">
        <f>IF(G7370="","",VLOOKUP(G7370,номенклатури!R:T,2,0))</f>
        <v/>
      </c>
      <c r="E7370" s="333" t="str">
        <f>IF(G7370="","",VLOOKUP(G7370,номенклатури!R:T,3,0))</f>
        <v/>
      </c>
      <c r="F7370" s="159" t="str">
        <f>IF(G7370="","",IF(ISERROR(VLOOKUP(G7370,номенклатури!V:V,1,0)),E7370*H7370,E7370*I7370))</f>
        <v/>
      </c>
      <c r="G7370" s="14"/>
      <c r="H7370" s="15"/>
      <c r="I7370" s="15"/>
      <c r="J7370" s="15"/>
      <c r="K7370" s="15"/>
      <c r="L7370" s="217"/>
      <c r="M7370" s="22"/>
      <c r="N7370" s="119" t="str">
        <f>IF(G7370="","",VLOOKUP(G7370,номенклатури!R:U,4,0))</f>
        <v/>
      </c>
      <c r="O7370" s="119" t="str">
        <f>IF(M7370="","",VLOOKUP(M7370,'14'!D:D,1,0))</f>
        <v/>
      </c>
    </row>
    <row r="7371" spans="1:15" ht="12.75" customHeight="1" x14ac:dyDescent="0.2">
      <c r="A7371" s="36" t="str">
        <f>'0'!$A$4</f>
        <v>………………..</v>
      </c>
      <c r="B7371" s="37">
        <f>'0'!$A$2</f>
        <v>46112</v>
      </c>
      <c r="C7371" s="37" t="s">
        <v>1243</v>
      </c>
      <c r="D7371" s="119" t="str">
        <f>IF(G7371="","",VLOOKUP(G7371,номенклатури!R:T,2,0))</f>
        <v/>
      </c>
      <c r="E7371" s="333" t="str">
        <f>IF(G7371="","",VLOOKUP(G7371,номенклатури!R:T,3,0))</f>
        <v/>
      </c>
      <c r="F7371" s="159" t="str">
        <f>IF(G7371="","",IF(ISERROR(VLOOKUP(G7371,номенклатури!V:V,1,0)),E7371*H7371,E7371*I7371))</f>
        <v/>
      </c>
      <c r="G7371" s="14"/>
      <c r="H7371" s="15"/>
      <c r="I7371" s="15"/>
      <c r="J7371" s="15"/>
      <c r="K7371" s="15"/>
      <c r="L7371" s="217"/>
      <c r="M7371" s="22"/>
      <c r="N7371" s="119" t="str">
        <f>IF(G7371="","",VLOOKUP(G7371,номенклатури!R:U,4,0))</f>
        <v/>
      </c>
      <c r="O7371" s="119" t="str">
        <f>IF(M7371="","",VLOOKUP(M7371,'14'!D:D,1,0))</f>
        <v/>
      </c>
    </row>
    <row r="7372" spans="1:15" ht="12.75" customHeight="1" x14ac:dyDescent="0.2">
      <c r="A7372" s="36" t="str">
        <f>'0'!$A$4</f>
        <v>………………..</v>
      </c>
      <c r="B7372" s="37">
        <f>'0'!$A$2</f>
        <v>46112</v>
      </c>
      <c r="C7372" s="37" t="s">
        <v>1243</v>
      </c>
      <c r="D7372" s="119" t="str">
        <f>IF(G7372="","",VLOOKUP(G7372,номенклатури!R:T,2,0))</f>
        <v/>
      </c>
      <c r="E7372" s="333" t="str">
        <f>IF(G7372="","",VLOOKUP(G7372,номенклатури!R:T,3,0))</f>
        <v/>
      </c>
      <c r="F7372" s="159" t="str">
        <f>IF(G7372="","",IF(ISERROR(VLOOKUP(G7372,номенклатури!V:V,1,0)),E7372*H7372,E7372*I7372))</f>
        <v/>
      </c>
      <c r="G7372" s="14"/>
      <c r="H7372" s="15"/>
      <c r="I7372" s="15"/>
      <c r="J7372" s="15"/>
      <c r="K7372" s="15"/>
      <c r="L7372" s="217"/>
      <c r="M7372" s="22"/>
      <c r="N7372" s="119" t="str">
        <f>IF(G7372="","",VLOOKUP(G7372,номенклатури!R:U,4,0))</f>
        <v/>
      </c>
      <c r="O7372" s="119" t="str">
        <f>IF(M7372="","",VLOOKUP(M7372,'14'!D:D,1,0))</f>
        <v/>
      </c>
    </row>
    <row r="7373" spans="1:15" ht="12.75" customHeight="1" x14ac:dyDescent="0.2">
      <c r="A7373" s="36" t="str">
        <f>'0'!$A$4</f>
        <v>………………..</v>
      </c>
      <c r="B7373" s="37">
        <f>'0'!$A$2</f>
        <v>46112</v>
      </c>
      <c r="C7373" s="37" t="s">
        <v>1243</v>
      </c>
      <c r="D7373" s="119" t="str">
        <f>IF(G7373="","",VLOOKUP(G7373,номенклатури!R:T,2,0))</f>
        <v/>
      </c>
      <c r="E7373" s="333" t="str">
        <f>IF(G7373="","",VLOOKUP(G7373,номенклатури!R:T,3,0))</f>
        <v/>
      </c>
      <c r="F7373" s="159" t="str">
        <f>IF(G7373="","",IF(ISERROR(VLOOKUP(G7373,номенклатури!V:V,1,0)),E7373*H7373,E7373*I7373))</f>
        <v/>
      </c>
      <c r="G7373" s="14"/>
      <c r="H7373" s="15"/>
      <c r="I7373" s="15"/>
      <c r="J7373" s="15"/>
      <c r="K7373" s="15"/>
      <c r="L7373" s="217"/>
      <c r="M7373" s="22"/>
      <c r="N7373" s="119" t="str">
        <f>IF(G7373="","",VLOOKUP(G7373,номенклатури!R:U,4,0))</f>
        <v/>
      </c>
      <c r="O7373" s="119" t="str">
        <f>IF(M7373="","",VLOOKUP(M7373,'14'!D:D,1,0))</f>
        <v/>
      </c>
    </row>
    <row r="7374" spans="1:15" ht="12.75" customHeight="1" x14ac:dyDescent="0.2">
      <c r="A7374" s="36" t="str">
        <f>'0'!$A$4</f>
        <v>………………..</v>
      </c>
      <c r="B7374" s="37">
        <f>'0'!$A$2</f>
        <v>46112</v>
      </c>
      <c r="C7374" s="37" t="s">
        <v>1243</v>
      </c>
      <c r="D7374" s="119" t="str">
        <f>IF(G7374="","",VLOOKUP(G7374,номенклатури!R:T,2,0))</f>
        <v/>
      </c>
      <c r="E7374" s="333" t="str">
        <f>IF(G7374="","",VLOOKUP(G7374,номенклатури!R:T,3,0))</f>
        <v/>
      </c>
      <c r="F7374" s="159" t="str">
        <f>IF(G7374="","",IF(ISERROR(VLOOKUP(G7374,номенклатури!V:V,1,0)),E7374*H7374,E7374*I7374))</f>
        <v/>
      </c>
      <c r="G7374" s="14"/>
      <c r="H7374" s="15"/>
      <c r="I7374" s="15"/>
      <c r="J7374" s="15"/>
      <c r="K7374" s="15"/>
      <c r="L7374" s="217"/>
      <c r="M7374" s="22"/>
      <c r="N7374" s="119" t="str">
        <f>IF(G7374="","",VLOOKUP(G7374,номенклатури!R:U,4,0))</f>
        <v/>
      </c>
      <c r="O7374" s="119" t="str">
        <f>IF(M7374="","",VLOOKUP(M7374,'14'!D:D,1,0))</f>
        <v/>
      </c>
    </row>
    <row r="7375" spans="1:15" ht="12.75" customHeight="1" x14ac:dyDescent="0.2">
      <c r="A7375" s="36" t="str">
        <f>'0'!$A$4</f>
        <v>………………..</v>
      </c>
      <c r="B7375" s="37">
        <f>'0'!$A$2</f>
        <v>46112</v>
      </c>
      <c r="C7375" s="37" t="s">
        <v>1243</v>
      </c>
      <c r="D7375" s="119" t="str">
        <f>IF(G7375="","",VLOOKUP(G7375,номенклатури!R:T,2,0))</f>
        <v/>
      </c>
      <c r="E7375" s="333" t="str">
        <f>IF(G7375="","",VLOOKUP(G7375,номенклатури!R:T,3,0))</f>
        <v/>
      </c>
      <c r="F7375" s="159" t="str">
        <f>IF(G7375="","",IF(ISERROR(VLOOKUP(G7375,номенклатури!V:V,1,0)),E7375*H7375,E7375*I7375))</f>
        <v/>
      </c>
      <c r="G7375" s="14"/>
      <c r="H7375" s="15"/>
      <c r="I7375" s="15"/>
      <c r="J7375" s="15"/>
      <c r="K7375" s="15"/>
      <c r="L7375" s="217"/>
      <c r="M7375" s="22"/>
      <c r="N7375" s="119" t="str">
        <f>IF(G7375="","",VLOOKUP(G7375,номенклатури!R:U,4,0))</f>
        <v/>
      </c>
      <c r="O7375" s="119" t="str">
        <f>IF(M7375="","",VLOOKUP(M7375,'14'!D:D,1,0))</f>
        <v/>
      </c>
    </row>
    <row r="7376" spans="1:15" ht="12.75" customHeight="1" x14ac:dyDescent="0.2">
      <c r="A7376" s="36" t="str">
        <f>'0'!$A$4</f>
        <v>………………..</v>
      </c>
      <c r="B7376" s="37">
        <f>'0'!$A$2</f>
        <v>46112</v>
      </c>
      <c r="C7376" s="37" t="s">
        <v>1243</v>
      </c>
      <c r="D7376" s="119" t="str">
        <f>IF(G7376="","",VLOOKUP(G7376,номенклатури!R:T,2,0))</f>
        <v/>
      </c>
      <c r="E7376" s="333" t="str">
        <f>IF(G7376="","",VLOOKUP(G7376,номенклатури!R:T,3,0))</f>
        <v/>
      </c>
      <c r="F7376" s="159" t="str">
        <f>IF(G7376="","",IF(ISERROR(VLOOKUP(G7376,номенклатури!V:V,1,0)),E7376*H7376,E7376*I7376))</f>
        <v/>
      </c>
      <c r="G7376" s="14"/>
      <c r="H7376" s="15"/>
      <c r="I7376" s="15"/>
      <c r="J7376" s="15"/>
      <c r="K7376" s="15"/>
      <c r="L7376" s="217"/>
      <c r="M7376" s="22"/>
      <c r="N7376" s="119" t="str">
        <f>IF(G7376="","",VLOOKUP(G7376,номенклатури!R:U,4,0))</f>
        <v/>
      </c>
      <c r="O7376" s="119" t="str">
        <f>IF(M7376="","",VLOOKUP(M7376,'14'!D:D,1,0))</f>
        <v/>
      </c>
    </row>
    <row r="7377" spans="1:15" ht="12.75" customHeight="1" x14ac:dyDescent="0.2">
      <c r="A7377" s="36" t="str">
        <f>'0'!$A$4</f>
        <v>………………..</v>
      </c>
      <c r="B7377" s="37">
        <f>'0'!$A$2</f>
        <v>46112</v>
      </c>
      <c r="C7377" s="37" t="s">
        <v>1243</v>
      </c>
      <c r="D7377" s="119" t="str">
        <f>IF(G7377="","",VLOOKUP(G7377,номенклатури!R:T,2,0))</f>
        <v/>
      </c>
      <c r="E7377" s="333" t="str">
        <f>IF(G7377="","",VLOOKUP(G7377,номенклатури!R:T,3,0))</f>
        <v/>
      </c>
      <c r="F7377" s="159" t="str">
        <f>IF(G7377="","",IF(ISERROR(VLOOKUP(G7377,номенклатури!V:V,1,0)),E7377*H7377,E7377*I7377))</f>
        <v/>
      </c>
      <c r="G7377" s="14"/>
      <c r="H7377" s="15"/>
      <c r="I7377" s="15"/>
      <c r="J7377" s="15"/>
      <c r="K7377" s="15"/>
      <c r="L7377" s="217"/>
      <c r="M7377" s="22"/>
      <c r="N7377" s="119" t="str">
        <f>IF(G7377="","",VLOOKUP(G7377,номенклатури!R:U,4,0))</f>
        <v/>
      </c>
      <c r="O7377" s="119" t="str">
        <f>IF(M7377="","",VLOOKUP(M7377,'14'!D:D,1,0))</f>
        <v/>
      </c>
    </row>
    <row r="7378" spans="1:15" ht="12.75" customHeight="1" x14ac:dyDescent="0.2">
      <c r="A7378" s="36" t="str">
        <f>'0'!$A$4</f>
        <v>………………..</v>
      </c>
      <c r="B7378" s="37">
        <f>'0'!$A$2</f>
        <v>46112</v>
      </c>
      <c r="C7378" s="37" t="s">
        <v>1243</v>
      </c>
      <c r="D7378" s="119" t="str">
        <f>IF(G7378="","",VLOOKUP(G7378,номенклатури!R:T,2,0))</f>
        <v/>
      </c>
      <c r="E7378" s="333" t="str">
        <f>IF(G7378="","",VLOOKUP(G7378,номенклатури!R:T,3,0))</f>
        <v/>
      </c>
      <c r="F7378" s="159" t="str">
        <f>IF(G7378="","",IF(ISERROR(VLOOKUP(G7378,номенклатури!V:V,1,0)),E7378*H7378,E7378*I7378))</f>
        <v/>
      </c>
      <c r="G7378" s="14"/>
      <c r="H7378" s="15"/>
      <c r="I7378" s="15"/>
      <c r="J7378" s="15"/>
      <c r="K7378" s="15"/>
      <c r="L7378" s="217"/>
      <c r="M7378" s="22"/>
      <c r="N7378" s="119" t="str">
        <f>IF(G7378="","",VLOOKUP(G7378,номенклатури!R:U,4,0))</f>
        <v/>
      </c>
      <c r="O7378" s="119" t="str">
        <f>IF(M7378="","",VLOOKUP(M7378,'14'!D:D,1,0))</f>
        <v/>
      </c>
    </row>
    <row r="7379" spans="1:15" ht="12.75" customHeight="1" x14ac:dyDescent="0.2">
      <c r="A7379" s="36" t="str">
        <f>'0'!$A$4</f>
        <v>………………..</v>
      </c>
      <c r="B7379" s="37">
        <f>'0'!$A$2</f>
        <v>46112</v>
      </c>
      <c r="C7379" s="37" t="s">
        <v>1243</v>
      </c>
      <c r="D7379" s="119" t="str">
        <f>IF(G7379="","",VLOOKUP(G7379,номенклатури!R:T,2,0))</f>
        <v/>
      </c>
      <c r="E7379" s="333" t="str">
        <f>IF(G7379="","",VLOOKUP(G7379,номенклатури!R:T,3,0))</f>
        <v/>
      </c>
      <c r="F7379" s="159" t="str">
        <f>IF(G7379="","",IF(ISERROR(VLOOKUP(G7379,номенклатури!V:V,1,0)),E7379*H7379,E7379*I7379))</f>
        <v/>
      </c>
      <c r="G7379" s="14"/>
      <c r="H7379" s="15"/>
      <c r="I7379" s="15"/>
      <c r="J7379" s="15"/>
      <c r="K7379" s="15"/>
      <c r="L7379" s="217"/>
      <c r="M7379" s="22"/>
      <c r="N7379" s="119" t="str">
        <f>IF(G7379="","",VLOOKUP(G7379,номенклатури!R:U,4,0))</f>
        <v/>
      </c>
      <c r="O7379" s="119" t="str">
        <f>IF(M7379="","",VLOOKUP(M7379,'14'!D:D,1,0))</f>
        <v/>
      </c>
    </row>
    <row r="7380" spans="1:15" ht="12.75" customHeight="1" x14ac:dyDescent="0.2">
      <c r="A7380" s="36" t="str">
        <f>'0'!$A$4</f>
        <v>………………..</v>
      </c>
      <c r="B7380" s="37">
        <f>'0'!$A$2</f>
        <v>46112</v>
      </c>
      <c r="C7380" s="37" t="s">
        <v>1243</v>
      </c>
      <c r="D7380" s="119" t="str">
        <f>IF(G7380="","",VLOOKUP(G7380,номенклатури!R:T,2,0))</f>
        <v/>
      </c>
      <c r="E7380" s="333" t="str">
        <f>IF(G7380="","",VLOOKUP(G7380,номенклатури!R:T,3,0))</f>
        <v/>
      </c>
      <c r="F7380" s="159" t="str">
        <f>IF(G7380="","",IF(ISERROR(VLOOKUP(G7380,номенклатури!V:V,1,0)),E7380*H7380,E7380*I7380))</f>
        <v/>
      </c>
      <c r="G7380" s="14"/>
      <c r="H7380" s="15"/>
      <c r="I7380" s="15"/>
      <c r="J7380" s="15"/>
      <c r="K7380" s="15"/>
      <c r="L7380" s="217"/>
      <c r="M7380" s="22"/>
      <c r="N7380" s="119" t="str">
        <f>IF(G7380="","",VLOOKUP(G7380,номенклатури!R:U,4,0))</f>
        <v/>
      </c>
      <c r="O7380" s="119" t="str">
        <f>IF(M7380="","",VLOOKUP(M7380,'14'!D:D,1,0))</f>
        <v/>
      </c>
    </row>
    <row r="7381" spans="1:15" ht="12.75" customHeight="1" x14ac:dyDescent="0.2">
      <c r="A7381" s="36" t="str">
        <f>'0'!$A$4</f>
        <v>………………..</v>
      </c>
      <c r="B7381" s="37">
        <f>'0'!$A$2</f>
        <v>46112</v>
      </c>
      <c r="C7381" s="37" t="s">
        <v>1243</v>
      </c>
      <c r="D7381" s="119" t="str">
        <f>IF(G7381="","",VLOOKUP(G7381,номенклатури!R:T,2,0))</f>
        <v/>
      </c>
      <c r="E7381" s="333" t="str">
        <f>IF(G7381="","",VLOOKUP(G7381,номенклатури!R:T,3,0))</f>
        <v/>
      </c>
      <c r="F7381" s="159" t="str">
        <f>IF(G7381="","",IF(ISERROR(VLOOKUP(G7381,номенклатури!V:V,1,0)),E7381*H7381,E7381*I7381))</f>
        <v/>
      </c>
      <c r="G7381" s="14"/>
      <c r="H7381" s="15"/>
      <c r="I7381" s="15"/>
      <c r="J7381" s="15"/>
      <c r="K7381" s="15"/>
      <c r="L7381" s="217"/>
      <c r="M7381" s="22"/>
      <c r="N7381" s="119" t="str">
        <f>IF(G7381="","",VLOOKUP(G7381,номенклатури!R:U,4,0))</f>
        <v/>
      </c>
      <c r="O7381" s="119" t="str">
        <f>IF(M7381="","",VLOOKUP(M7381,'14'!D:D,1,0))</f>
        <v/>
      </c>
    </row>
    <row r="7382" spans="1:15" ht="12.75" customHeight="1" x14ac:dyDescent="0.2">
      <c r="A7382" s="36" t="str">
        <f>'0'!$A$4</f>
        <v>………………..</v>
      </c>
      <c r="B7382" s="37">
        <f>'0'!$A$2</f>
        <v>46112</v>
      </c>
      <c r="C7382" s="37" t="s">
        <v>1243</v>
      </c>
      <c r="D7382" s="119" t="str">
        <f>IF(G7382="","",VLOOKUP(G7382,номенклатури!R:T,2,0))</f>
        <v/>
      </c>
      <c r="E7382" s="333" t="str">
        <f>IF(G7382="","",VLOOKUP(G7382,номенклатури!R:T,3,0))</f>
        <v/>
      </c>
      <c r="F7382" s="159" t="str">
        <f>IF(G7382="","",IF(ISERROR(VLOOKUP(G7382,номенклатури!V:V,1,0)),E7382*H7382,E7382*I7382))</f>
        <v/>
      </c>
      <c r="G7382" s="14"/>
      <c r="H7382" s="15"/>
      <c r="I7382" s="15"/>
      <c r="J7382" s="15"/>
      <c r="K7382" s="15"/>
      <c r="L7382" s="217"/>
      <c r="M7382" s="22"/>
      <c r="N7382" s="119" t="str">
        <f>IF(G7382="","",VLOOKUP(G7382,номенклатури!R:U,4,0))</f>
        <v/>
      </c>
      <c r="O7382" s="119" t="str">
        <f>IF(M7382="","",VLOOKUP(M7382,'14'!D:D,1,0))</f>
        <v/>
      </c>
    </row>
    <row r="7383" spans="1:15" ht="12.75" customHeight="1" x14ac:dyDescent="0.2">
      <c r="A7383" s="36" t="str">
        <f>'0'!$A$4</f>
        <v>………………..</v>
      </c>
      <c r="B7383" s="37">
        <f>'0'!$A$2</f>
        <v>46112</v>
      </c>
      <c r="C7383" s="37" t="s">
        <v>1243</v>
      </c>
      <c r="D7383" s="119" t="str">
        <f>IF(G7383="","",VLOOKUP(G7383,номенклатури!R:T,2,0))</f>
        <v/>
      </c>
      <c r="E7383" s="333" t="str">
        <f>IF(G7383="","",VLOOKUP(G7383,номенклатури!R:T,3,0))</f>
        <v/>
      </c>
      <c r="F7383" s="159" t="str">
        <f>IF(G7383="","",IF(ISERROR(VLOOKUP(G7383,номенклатури!V:V,1,0)),E7383*H7383,E7383*I7383))</f>
        <v/>
      </c>
      <c r="G7383" s="14"/>
      <c r="H7383" s="15"/>
      <c r="I7383" s="15"/>
      <c r="J7383" s="15"/>
      <c r="K7383" s="15"/>
      <c r="L7383" s="217"/>
      <c r="M7383" s="22"/>
      <c r="N7383" s="119" t="str">
        <f>IF(G7383="","",VLOOKUP(G7383,номенклатури!R:U,4,0))</f>
        <v/>
      </c>
      <c r="O7383" s="119" t="str">
        <f>IF(M7383="","",VLOOKUP(M7383,'14'!D:D,1,0))</f>
        <v/>
      </c>
    </row>
    <row r="7384" spans="1:15" ht="12.75" customHeight="1" x14ac:dyDescent="0.2">
      <c r="A7384" s="36" t="str">
        <f>'0'!$A$4</f>
        <v>………………..</v>
      </c>
      <c r="B7384" s="37">
        <f>'0'!$A$2</f>
        <v>46112</v>
      </c>
      <c r="C7384" s="37" t="s">
        <v>1243</v>
      </c>
      <c r="D7384" s="119" t="str">
        <f>IF(G7384="","",VLOOKUP(G7384,номенклатури!R:T,2,0))</f>
        <v/>
      </c>
      <c r="E7384" s="333" t="str">
        <f>IF(G7384="","",VLOOKUP(G7384,номенклатури!R:T,3,0))</f>
        <v/>
      </c>
      <c r="F7384" s="159" t="str">
        <f>IF(G7384="","",IF(ISERROR(VLOOKUP(G7384,номенклатури!V:V,1,0)),E7384*H7384,E7384*I7384))</f>
        <v/>
      </c>
      <c r="G7384" s="14"/>
      <c r="H7384" s="15"/>
      <c r="I7384" s="15"/>
      <c r="J7384" s="15"/>
      <c r="K7384" s="15"/>
      <c r="L7384" s="217"/>
      <c r="M7384" s="22"/>
      <c r="N7384" s="119" t="str">
        <f>IF(G7384="","",VLOOKUP(G7384,номенклатури!R:U,4,0))</f>
        <v/>
      </c>
      <c r="O7384" s="119" t="str">
        <f>IF(M7384="","",VLOOKUP(M7384,'14'!D:D,1,0))</f>
        <v/>
      </c>
    </row>
    <row r="7385" spans="1:15" ht="12.75" customHeight="1" x14ac:dyDescent="0.2">
      <c r="A7385" s="36" t="str">
        <f>'0'!$A$4</f>
        <v>………………..</v>
      </c>
      <c r="B7385" s="37">
        <f>'0'!$A$2</f>
        <v>46112</v>
      </c>
      <c r="C7385" s="37" t="s">
        <v>1243</v>
      </c>
      <c r="D7385" s="119" t="str">
        <f>IF(G7385="","",VLOOKUP(G7385,номенклатури!R:T,2,0))</f>
        <v/>
      </c>
      <c r="E7385" s="333" t="str">
        <f>IF(G7385="","",VLOOKUP(G7385,номенклатури!R:T,3,0))</f>
        <v/>
      </c>
      <c r="F7385" s="159" t="str">
        <f>IF(G7385="","",IF(ISERROR(VLOOKUP(G7385,номенклатури!V:V,1,0)),E7385*H7385,E7385*I7385))</f>
        <v/>
      </c>
      <c r="G7385" s="14"/>
      <c r="H7385" s="15"/>
      <c r="I7385" s="15"/>
      <c r="J7385" s="15"/>
      <c r="K7385" s="15"/>
      <c r="L7385" s="217"/>
      <c r="M7385" s="22"/>
      <c r="N7385" s="119" t="str">
        <f>IF(G7385="","",VLOOKUP(G7385,номенклатури!R:U,4,0))</f>
        <v/>
      </c>
      <c r="O7385" s="119" t="str">
        <f>IF(M7385="","",VLOOKUP(M7385,'14'!D:D,1,0))</f>
        <v/>
      </c>
    </row>
    <row r="7386" spans="1:15" ht="12.75" customHeight="1" x14ac:dyDescent="0.2">
      <c r="A7386" s="36" t="str">
        <f>'0'!$A$4</f>
        <v>………………..</v>
      </c>
      <c r="B7386" s="37">
        <f>'0'!$A$2</f>
        <v>46112</v>
      </c>
      <c r="C7386" s="37" t="s">
        <v>1243</v>
      </c>
      <c r="D7386" s="119" t="str">
        <f>IF(G7386="","",VLOOKUP(G7386,номенклатури!R:T,2,0))</f>
        <v/>
      </c>
      <c r="E7386" s="333" t="str">
        <f>IF(G7386="","",VLOOKUP(G7386,номенклатури!R:T,3,0))</f>
        <v/>
      </c>
      <c r="F7386" s="159" t="str">
        <f>IF(G7386="","",IF(ISERROR(VLOOKUP(G7386,номенклатури!V:V,1,0)),E7386*H7386,E7386*I7386))</f>
        <v/>
      </c>
      <c r="G7386" s="14"/>
      <c r="H7386" s="15"/>
      <c r="I7386" s="15"/>
      <c r="J7386" s="15"/>
      <c r="K7386" s="15"/>
      <c r="L7386" s="217"/>
      <c r="M7386" s="22"/>
      <c r="N7386" s="119" t="str">
        <f>IF(G7386="","",VLOOKUP(G7386,номенклатури!R:U,4,0))</f>
        <v/>
      </c>
      <c r="O7386" s="119" t="str">
        <f>IF(M7386="","",VLOOKUP(M7386,'14'!D:D,1,0))</f>
        <v/>
      </c>
    </row>
    <row r="7387" spans="1:15" ht="12.75" customHeight="1" x14ac:dyDescent="0.2">
      <c r="A7387" s="36" t="str">
        <f>'0'!$A$4</f>
        <v>………………..</v>
      </c>
      <c r="B7387" s="37">
        <f>'0'!$A$2</f>
        <v>46112</v>
      </c>
      <c r="C7387" s="37" t="s">
        <v>1243</v>
      </c>
      <c r="D7387" s="119" t="str">
        <f>IF(G7387="","",VLOOKUP(G7387,номенклатури!R:T,2,0))</f>
        <v/>
      </c>
      <c r="E7387" s="333" t="str">
        <f>IF(G7387="","",VLOOKUP(G7387,номенклатури!R:T,3,0))</f>
        <v/>
      </c>
      <c r="F7387" s="159" t="str">
        <f>IF(G7387="","",IF(ISERROR(VLOOKUP(G7387,номенклатури!V:V,1,0)),E7387*H7387,E7387*I7387))</f>
        <v/>
      </c>
      <c r="G7387" s="14"/>
      <c r="H7387" s="15"/>
      <c r="I7387" s="15"/>
      <c r="J7387" s="15"/>
      <c r="K7387" s="15"/>
      <c r="L7387" s="217"/>
      <c r="M7387" s="22"/>
      <c r="N7387" s="119" t="str">
        <f>IF(G7387="","",VLOOKUP(G7387,номенклатури!R:U,4,0))</f>
        <v/>
      </c>
      <c r="O7387" s="119" t="str">
        <f>IF(M7387="","",VLOOKUP(M7387,'14'!D:D,1,0))</f>
        <v/>
      </c>
    </row>
    <row r="7388" spans="1:15" ht="12.75" customHeight="1" x14ac:dyDescent="0.2">
      <c r="A7388" s="36" t="str">
        <f>'0'!$A$4</f>
        <v>………………..</v>
      </c>
      <c r="B7388" s="37">
        <f>'0'!$A$2</f>
        <v>46112</v>
      </c>
      <c r="C7388" s="37" t="s">
        <v>1243</v>
      </c>
      <c r="D7388" s="119" t="str">
        <f>IF(G7388="","",VLOOKUP(G7388,номенклатури!R:T,2,0))</f>
        <v/>
      </c>
      <c r="E7388" s="333" t="str">
        <f>IF(G7388="","",VLOOKUP(G7388,номенклатури!R:T,3,0))</f>
        <v/>
      </c>
      <c r="F7388" s="159" t="str">
        <f>IF(G7388="","",IF(ISERROR(VLOOKUP(G7388,номенклатури!V:V,1,0)),E7388*H7388,E7388*I7388))</f>
        <v/>
      </c>
      <c r="G7388" s="14"/>
      <c r="H7388" s="15"/>
      <c r="I7388" s="15"/>
      <c r="J7388" s="15"/>
      <c r="K7388" s="15"/>
      <c r="L7388" s="217"/>
      <c r="M7388" s="22"/>
      <c r="N7388" s="119" t="str">
        <f>IF(G7388="","",VLOOKUP(G7388,номенклатури!R:U,4,0))</f>
        <v/>
      </c>
      <c r="O7388" s="119" t="str">
        <f>IF(M7388="","",VLOOKUP(M7388,'14'!D:D,1,0))</f>
        <v/>
      </c>
    </row>
    <row r="7389" spans="1:15" ht="12.75" customHeight="1" x14ac:dyDescent="0.2">
      <c r="A7389" s="36" t="str">
        <f>'0'!$A$4</f>
        <v>………………..</v>
      </c>
      <c r="B7389" s="37">
        <f>'0'!$A$2</f>
        <v>46112</v>
      </c>
      <c r="C7389" s="37" t="s">
        <v>1243</v>
      </c>
      <c r="D7389" s="119" t="str">
        <f>IF(G7389="","",VLOOKUP(G7389,номенклатури!R:T,2,0))</f>
        <v/>
      </c>
      <c r="E7389" s="333" t="str">
        <f>IF(G7389="","",VLOOKUP(G7389,номенклатури!R:T,3,0))</f>
        <v/>
      </c>
      <c r="F7389" s="159" t="str">
        <f>IF(G7389="","",IF(ISERROR(VLOOKUP(G7389,номенклатури!V:V,1,0)),E7389*H7389,E7389*I7389))</f>
        <v/>
      </c>
      <c r="G7389" s="14"/>
      <c r="H7389" s="15"/>
      <c r="I7389" s="15"/>
      <c r="J7389" s="15"/>
      <c r="K7389" s="15"/>
      <c r="L7389" s="217"/>
      <c r="M7389" s="22"/>
      <c r="N7389" s="119" t="str">
        <f>IF(G7389="","",VLOOKUP(G7389,номенклатури!R:U,4,0))</f>
        <v/>
      </c>
      <c r="O7389" s="119" t="str">
        <f>IF(M7389="","",VLOOKUP(M7389,'14'!D:D,1,0))</f>
        <v/>
      </c>
    </row>
    <row r="7390" spans="1:15" ht="12.75" customHeight="1" x14ac:dyDescent="0.2">
      <c r="A7390" s="36" t="str">
        <f>'0'!$A$4</f>
        <v>………………..</v>
      </c>
      <c r="B7390" s="37">
        <f>'0'!$A$2</f>
        <v>46112</v>
      </c>
      <c r="C7390" s="37" t="s">
        <v>1243</v>
      </c>
      <c r="D7390" s="119" t="str">
        <f>IF(G7390="","",VLOOKUP(G7390,номенклатури!R:T,2,0))</f>
        <v/>
      </c>
      <c r="E7390" s="333" t="str">
        <f>IF(G7390="","",VLOOKUP(G7390,номенклатури!R:T,3,0))</f>
        <v/>
      </c>
      <c r="F7390" s="159" t="str">
        <f>IF(G7390="","",IF(ISERROR(VLOOKUP(G7390,номенклатури!V:V,1,0)),E7390*H7390,E7390*I7390))</f>
        <v/>
      </c>
      <c r="G7390" s="14"/>
      <c r="H7390" s="15"/>
      <c r="I7390" s="15"/>
      <c r="J7390" s="15"/>
      <c r="K7390" s="15"/>
      <c r="L7390" s="217"/>
      <c r="M7390" s="22"/>
      <c r="N7390" s="119" t="str">
        <f>IF(G7390="","",VLOOKUP(G7390,номенклатури!R:U,4,0))</f>
        <v/>
      </c>
      <c r="O7390" s="119" t="str">
        <f>IF(M7390="","",VLOOKUP(M7390,'14'!D:D,1,0))</f>
        <v/>
      </c>
    </row>
    <row r="7391" spans="1:15" ht="12.75" customHeight="1" x14ac:dyDescent="0.2">
      <c r="A7391" s="36" t="str">
        <f>'0'!$A$4</f>
        <v>………………..</v>
      </c>
      <c r="B7391" s="37">
        <f>'0'!$A$2</f>
        <v>46112</v>
      </c>
      <c r="C7391" s="37" t="s">
        <v>1243</v>
      </c>
      <c r="D7391" s="119" t="str">
        <f>IF(G7391="","",VLOOKUP(G7391,номенклатури!R:T,2,0))</f>
        <v/>
      </c>
      <c r="E7391" s="333" t="str">
        <f>IF(G7391="","",VLOOKUP(G7391,номенклатури!R:T,3,0))</f>
        <v/>
      </c>
      <c r="F7391" s="159" t="str">
        <f>IF(G7391="","",IF(ISERROR(VLOOKUP(G7391,номенклатури!V:V,1,0)),E7391*H7391,E7391*I7391))</f>
        <v/>
      </c>
      <c r="G7391" s="14"/>
      <c r="H7391" s="15"/>
      <c r="I7391" s="15"/>
      <c r="J7391" s="15"/>
      <c r="K7391" s="15"/>
      <c r="L7391" s="217"/>
      <c r="M7391" s="22"/>
      <c r="N7391" s="119" t="str">
        <f>IF(G7391="","",VLOOKUP(G7391,номенклатури!R:U,4,0))</f>
        <v/>
      </c>
      <c r="O7391" s="119" t="str">
        <f>IF(M7391="","",VLOOKUP(M7391,'14'!D:D,1,0))</f>
        <v/>
      </c>
    </row>
    <row r="7392" spans="1:15" ht="12.75" customHeight="1" x14ac:dyDescent="0.2">
      <c r="A7392" s="36" t="str">
        <f>'0'!$A$4</f>
        <v>………………..</v>
      </c>
      <c r="B7392" s="37">
        <f>'0'!$A$2</f>
        <v>46112</v>
      </c>
      <c r="C7392" s="37" t="s">
        <v>1243</v>
      </c>
      <c r="D7392" s="119" t="str">
        <f>IF(G7392="","",VLOOKUP(G7392,номенклатури!R:T,2,0))</f>
        <v/>
      </c>
      <c r="E7392" s="333" t="str">
        <f>IF(G7392="","",VLOOKUP(G7392,номенклатури!R:T,3,0))</f>
        <v/>
      </c>
      <c r="F7392" s="159" t="str">
        <f>IF(G7392="","",IF(ISERROR(VLOOKUP(G7392,номенклатури!V:V,1,0)),E7392*H7392,E7392*I7392))</f>
        <v/>
      </c>
      <c r="G7392" s="14"/>
      <c r="H7392" s="15"/>
      <c r="I7392" s="15"/>
      <c r="J7392" s="15"/>
      <c r="K7392" s="15"/>
      <c r="L7392" s="217"/>
      <c r="M7392" s="22"/>
      <c r="N7392" s="119" t="str">
        <f>IF(G7392="","",VLOOKUP(G7392,номенклатури!R:U,4,0))</f>
        <v/>
      </c>
      <c r="O7392" s="119" t="str">
        <f>IF(M7392="","",VLOOKUP(M7392,'14'!D:D,1,0))</f>
        <v/>
      </c>
    </row>
    <row r="7393" spans="1:15" ht="12.75" customHeight="1" x14ac:dyDescent="0.2">
      <c r="A7393" s="36" t="str">
        <f>'0'!$A$4</f>
        <v>………………..</v>
      </c>
      <c r="B7393" s="37">
        <f>'0'!$A$2</f>
        <v>46112</v>
      </c>
      <c r="C7393" s="37" t="s">
        <v>1243</v>
      </c>
      <c r="D7393" s="119" t="str">
        <f>IF(G7393="","",VLOOKUP(G7393,номенклатури!R:T,2,0))</f>
        <v/>
      </c>
      <c r="E7393" s="333" t="str">
        <f>IF(G7393="","",VLOOKUP(G7393,номенклатури!R:T,3,0))</f>
        <v/>
      </c>
      <c r="F7393" s="159" t="str">
        <f>IF(G7393="","",IF(ISERROR(VLOOKUP(G7393,номенклатури!V:V,1,0)),E7393*H7393,E7393*I7393))</f>
        <v/>
      </c>
      <c r="G7393" s="14"/>
      <c r="H7393" s="15"/>
      <c r="I7393" s="15"/>
      <c r="J7393" s="15"/>
      <c r="K7393" s="15"/>
      <c r="L7393" s="217"/>
      <c r="M7393" s="22"/>
      <c r="N7393" s="119" t="str">
        <f>IF(G7393="","",VLOOKUP(G7393,номенклатури!R:U,4,0))</f>
        <v/>
      </c>
      <c r="O7393" s="119" t="str">
        <f>IF(M7393="","",VLOOKUP(M7393,'14'!D:D,1,0))</f>
        <v/>
      </c>
    </row>
    <row r="7394" spans="1:15" ht="12.75" customHeight="1" x14ac:dyDescent="0.2">
      <c r="A7394" s="36" t="str">
        <f>'0'!$A$4</f>
        <v>………………..</v>
      </c>
      <c r="B7394" s="37">
        <f>'0'!$A$2</f>
        <v>46112</v>
      </c>
      <c r="C7394" s="37" t="s">
        <v>1243</v>
      </c>
      <c r="D7394" s="119" t="str">
        <f>IF(G7394="","",VLOOKUP(G7394,номенклатури!R:T,2,0))</f>
        <v/>
      </c>
      <c r="E7394" s="333" t="str">
        <f>IF(G7394="","",VLOOKUP(G7394,номенклатури!R:T,3,0))</f>
        <v/>
      </c>
      <c r="F7394" s="159" t="str">
        <f>IF(G7394="","",IF(ISERROR(VLOOKUP(G7394,номенклатури!V:V,1,0)),E7394*H7394,E7394*I7394))</f>
        <v/>
      </c>
      <c r="G7394" s="14"/>
      <c r="H7394" s="15"/>
      <c r="I7394" s="15"/>
      <c r="J7394" s="15"/>
      <c r="K7394" s="15"/>
      <c r="L7394" s="217"/>
      <c r="M7394" s="22"/>
      <c r="N7394" s="119" t="str">
        <f>IF(G7394="","",VLOOKUP(G7394,номенклатури!R:U,4,0))</f>
        <v/>
      </c>
      <c r="O7394" s="119" t="str">
        <f>IF(M7394="","",VLOOKUP(M7394,'14'!D:D,1,0))</f>
        <v/>
      </c>
    </row>
    <row r="7395" spans="1:15" ht="12.75" customHeight="1" x14ac:dyDescent="0.2">
      <c r="A7395" s="36" t="str">
        <f>'0'!$A$4</f>
        <v>………………..</v>
      </c>
      <c r="B7395" s="37">
        <f>'0'!$A$2</f>
        <v>46112</v>
      </c>
      <c r="C7395" s="37" t="s">
        <v>1243</v>
      </c>
      <c r="D7395" s="119" t="str">
        <f>IF(G7395="","",VLOOKUP(G7395,номенклатури!R:T,2,0))</f>
        <v/>
      </c>
      <c r="E7395" s="333" t="str">
        <f>IF(G7395="","",VLOOKUP(G7395,номенклатури!R:T,3,0))</f>
        <v/>
      </c>
      <c r="F7395" s="159" t="str">
        <f>IF(G7395="","",IF(ISERROR(VLOOKUP(G7395,номенклатури!V:V,1,0)),E7395*H7395,E7395*I7395))</f>
        <v/>
      </c>
      <c r="G7395" s="14"/>
      <c r="H7395" s="15"/>
      <c r="I7395" s="15"/>
      <c r="J7395" s="15"/>
      <c r="K7395" s="15"/>
      <c r="L7395" s="217"/>
      <c r="M7395" s="22"/>
      <c r="N7395" s="119" t="str">
        <f>IF(G7395="","",VLOOKUP(G7395,номенклатури!R:U,4,0))</f>
        <v/>
      </c>
      <c r="O7395" s="119" t="str">
        <f>IF(M7395="","",VLOOKUP(M7395,'14'!D:D,1,0))</f>
        <v/>
      </c>
    </row>
    <row r="7396" spans="1:15" ht="12.75" customHeight="1" x14ac:dyDescent="0.2">
      <c r="A7396" s="36" t="str">
        <f>'0'!$A$4</f>
        <v>………………..</v>
      </c>
      <c r="B7396" s="37">
        <f>'0'!$A$2</f>
        <v>46112</v>
      </c>
      <c r="C7396" s="37" t="s">
        <v>1243</v>
      </c>
      <c r="D7396" s="119" t="str">
        <f>IF(G7396="","",VLOOKUP(G7396,номенклатури!R:T,2,0))</f>
        <v/>
      </c>
      <c r="E7396" s="333" t="str">
        <f>IF(G7396="","",VLOOKUP(G7396,номенклатури!R:T,3,0))</f>
        <v/>
      </c>
      <c r="F7396" s="159" t="str">
        <f>IF(G7396="","",IF(ISERROR(VLOOKUP(G7396,номенклатури!V:V,1,0)),E7396*H7396,E7396*I7396))</f>
        <v/>
      </c>
      <c r="G7396" s="14"/>
      <c r="H7396" s="15"/>
      <c r="I7396" s="15"/>
      <c r="J7396" s="15"/>
      <c r="K7396" s="15"/>
      <c r="L7396" s="217"/>
      <c r="M7396" s="22"/>
      <c r="N7396" s="119" t="str">
        <f>IF(G7396="","",VLOOKUP(G7396,номенклатури!R:U,4,0))</f>
        <v/>
      </c>
      <c r="O7396" s="119" t="str">
        <f>IF(M7396="","",VLOOKUP(M7396,'14'!D:D,1,0))</f>
        <v/>
      </c>
    </row>
    <row r="7397" spans="1:15" ht="12.75" customHeight="1" x14ac:dyDescent="0.2">
      <c r="A7397" s="36" t="str">
        <f>'0'!$A$4</f>
        <v>………………..</v>
      </c>
      <c r="B7397" s="37">
        <f>'0'!$A$2</f>
        <v>46112</v>
      </c>
      <c r="C7397" s="37" t="s">
        <v>1243</v>
      </c>
      <c r="D7397" s="119" t="str">
        <f>IF(G7397="","",VLOOKUP(G7397,номенклатури!R:T,2,0))</f>
        <v/>
      </c>
      <c r="E7397" s="333" t="str">
        <f>IF(G7397="","",VLOOKUP(G7397,номенклатури!R:T,3,0))</f>
        <v/>
      </c>
      <c r="F7397" s="159" t="str">
        <f>IF(G7397="","",IF(ISERROR(VLOOKUP(G7397,номенклатури!V:V,1,0)),E7397*H7397,E7397*I7397))</f>
        <v/>
      </c>
      <c r="G7397" s="14"/>
      <c r="H7397" s="15"/>
      <c r="I7397" s="15"/>
      <c r="J7397" s="15"/>
      <c r="K7397" s="15"/>
      <c r="L7397" s="217"/>
      <c r="M7397" s="22"/>
      <c r="N7397" s="119" t="str">
        <f>IF(G7397="","",VLOOKUP(G7397,номенклатури!R:U,4,0))</f>
        <v/>
      </c>
      <c r="O7397" s="119" t="str">
        <f>IF(M7397="","",VLOOKUP(M7397,'14'!D:D,1,0))</f>
        <v/>
      </c>
    </row>
    <row r="7398" spans="1:15" ht="12.75" customHeight="1" x14ac:dyDescent="0.2">
      <c r="A7398" s="36" t="str">
        <f>'0'!$A$4</f>
        <v>………………..</v>
      </c>
      <c r="B7398" s="37">
        <f>'0'!$A$2</f>
        <v>46112</v>
      </c>
      <c r="C7398" s="37" t="s">
        <v>1243</v>
      </c>
      <c r="D7398" s="119" t="str">
        <f>IF(G7398="","",VLOOKUP(G7398,номенклатури!R:T,2,0))</f>
        <v/>
      </c>
      <c r="E7398" s="333" t="str">
        <f>IF(G7398="","",VLOOKUP(G7398,номенклатури!R:T,3,0))</f>
        <v/>
      </c>
      <c r="F7398" s="159" t="str">
        <f>IF(G7398="","",IF(ISERROR(VLOOKUP(G7398,номенклатури!V:V,1,0)),E7398*H7398,E7398*I7398))</f>
        <v/>
      </c>
      <c r="G7398" s="14"/>
      <c r="H7398" s="15"/>
      <c r="I7398" s="15"/>
      <c r="J7398" s="15"/>
      <c r="K7398" s="15"/>
      <c r="L7398" s="217"/>
      <c r="M7398" s="22"/>
      <c r="N7398" s="119" t="str">
        <f>IF(G7398="","",VLOOKUP(G7398,номенклатури!R:U,4,0))</f>
        <v/>
      </c>
      <c r="O7398" s="119" t="str">
        <f>IF(M7398="","",VLOOKUP(M7398,'14'!D:D,1,0))</f>
        <v/>
      </c>
    </row>
    <row r="7399" spans="1:15" ht="12.75" customHeight="1" x14ac:dyDescent="0.2">
      <c r="A7399" s="36" t="str">
        <f>'0'!$A$4</f>
        <v>………………..</v>
      </c>
      <c r="B7399" s="37">
        <f>'0'!$A$2</f>
        <v>46112</v>
      </c>
      <c r="C7399" s="37" t="s">
        <v>1243</v>
      </c>
      <c r="D7399" s="119" t="str">
        <f>IF(G7399="","",VLOOKUP(G7399,номенклатури!R:T,2,0))</f>
        <v/>
      </c>
      <c r="E7399" s="333" t="str">
        <f>IF(G7399="","",VLOOKUP(G7399,номенклатури!R:T,3,0))</f>
        <v/>
      </c>
      <c r="F7399" s="159" t="str">
        <f>IF(G7399="","",IF(ISERROR(VLOOKUP(G7399,номенклатури!V:V,1,0)),E7399*H7399,E7399*I7399))</f>
        <v/>
      </c>
      <c r="G7399" s="14"/>
      <c r="H7399" s="15"/>
      <c r="I7399" s="15"/>
      <c r="J7399" s="15"/>
      <c r="K7399" s="15"/>
      <c r="L7399" s="217"/>
      <c r="M7399" s="22"/>
      <c r="N7399" s="119" t="str">
        <f>IF(G7399="","",VLOOKUP(G7399,номенклатури!R:U,4,0))</f>
        <v/>
      </c>
      <c r="O7399" s="119" t="str">
        <f>IF(M7399="","",VLOOKUP(M7399,'14'!D:D,1,0))</f>
        <v/>
      </c>
    </row>
    <row r="7400" spans="1:15" ht="12.75" customHeight="1" x14ac:dyDescent="0.2">
      <c r="A7400" s="36" t="str">
        <f>'0'!$A$4</f>
        <v>………………..</v>
      </c>
      <c r="B7400" s="37">
        <f>'0'!$A$2</f>
        <v>46112</v>
      </c>
      <c r="C7400" s="37" t="s">
        <v>1243</v>
      </c>
      <c r="D7400" s="119" t="str">
        <f>IF(G7400="","",VLOOKUP(G7400,номенклатури!R:T,2,0))</f>
        <v/>
      </c>
      <c r="E7400" s="333" t="str">
        <f>IF(G7400="","",VLOOKUP(G7400,номенклатури!R:T,3,0))</f>
        <v/>
      </c>
      <c r="F7400" s="159" t="str">
        <f>IF(G7400="","",IF(ISERROR(VLOOKUP(G7400,номенклатури!V:V,1,0)),E7400*H7400,E7400*I7400))</f>
        <v/>
      </c>
      <c r="G7400" s="14"/>
      <c r="H7400" s="15"/>
      <c r="I7400" s="15"/>
      <c r="J7400" s="15"/>
      <c r="K7400" s="15"/>
      <c r="L7400" s="217"/>
      <c r="M7400" s="22"/>
      <c r="N7400" s="119" t="str">
        <f>IF(G7400="","",VLOOKUP(G7400,номенклатури!R:U,4,0))</f>
        <v/>
      </c>
      <c r="O7400" s="119" t="str">
        <f>IF(M7400="","",VLOOKUP(M7400,'14'!D:D,1,0))</f>
        <v/>
      </c>
    </row>
    <row r="7401" spans="1:15" ht="12.75" customHeight="1" x14ac:dyDescent="0.2">
      <c r="A7401" s="36" t="str">
        <f>'0'!$A$4</f>
        <v>………………..</v>
      </c>
      <c r="B7401" s="37">
        <f>'0'!$A$2</f>
        <v>46112</v>
      </c>
      <c r="C7401" s="37" t="s">
        <v>1243</v>
      </c>
      <c r="D7401" s="119" t="str">
        <f>IF(G7401="","",VLOOKUP(G7401,номенклатури!R:T,2,0))</f>
        <v/>
      </c>
      <c r="E7401" s="333" t="str">
        <f>IF(G7401="","",VLOOKUP(G7401,номенклатури!R:T,3,0))</f>
        <v/>
      </c>
      <c r="F7401" s="159" t="str">
        <f>IF(G7401="","",IF(ISERROR(VLOOKUP(G7401,номенклатури!V:V,1,0)),E7401*H7401,E7401*I7401))</f>
        <v/>
      </c>
      <c r="G7401" s="14"/>
      <c r="H7401" s="15"/>
      <c r="I7401" s="15"/>
      <c r="J7401" s="15"/>
      <c r="K7401" s="15"/>
      <c r="L7401" s="217"/>
      <c r="M7401" s="22"/>
      <c r="N7401" s="119" t="str">
        <f>IF(G7401="","",VLOOKUP(G7401,номенклатури!R:U,4,0))</f>
        <v/>
      </c>
      <c r="O7401" s="119" t="str">
        <f>IF(M7401="","",VLOOKUP(M7401,'14'!D:D,1,0))</f>
        <v/>
      </c>
    </row>
    <row r="7402" spans="1:15" ht="12.75" customHeight="1" x14ac:dyDescent="0.2">
      <c r="A7402" s="36" t="str">
        <f>'0'!$A$4</f>
        <v>………………..</v>
      </c>
      <c r="B7402" s="37">
        <f>'0'!$A$2</f>
        <v>46112</v>
      </c>
      <c r="C7402" s="37" t="s">
        <v>1243</v>
      </c>
      <c r="D7402" s="119" t="str">
        <f>IF(G7402="","",VLOOKUP(G7402,номенклатури!R:T,2,0))</f>
        <v/>
      </c>
      <c r="E7402" s="333" t="str">
        <f>IF(G7402="","",VLOOKUP(G7402,номенклатури!R:T,3,0))</f>
        <v/>
      </c>
      <c r="F7402" s="159" t="str">
        <f>IF(G7402="","",IF(ISERROR(VLOOKUP(G7402,номенклатури!V:V,1,0)),E7402*H7402,E7402*I7402))</f>
        <v/>
      </c>
      <c r="G7402" s="14"/>
      <c r="H7402" s="15"/>
      <c r="I7402" s="15"/>
      <c r="J7402" s="15"/>
      <c r="K7402" s="15"/>
      <c r="L7402" s="217"/>
      <c r="M7402" s="22"/>
      <c r="N7402" s="119" t="str">
        <f>IF(G7402="","",VLOOKUP(G7402,номенклатури!R:U,4,0))</f>
        <v/>
      </c>
      <c r="O7402" s="119" t="str">
        <f>IF(M7402="","",VLOOKUP(M7402,'14'!D:D,1,0))</f>
        <v/>
      </c>
    </row>
    <row r="7403" spans="1:15" ht="12.75" customHeight="1" x14ac:dyDescent="0.2">
      <c r="A7403" s="36" t="str">
        <f>'0'!$A$4</f>
        <v>………………..</v>
      </c>
      <c r="B7403" s="37">
        <f>'0'!$A$2</f>
        <v>46112</v>
      </c>
      <c r="C7403" s="37" t="s">
        <v>1243</v>
      </c>
      <c r="D7403" s="119" t="str">
        <f>IF(G7403="","",VLOOKUP(G7403,номенклатури!R:T,2,0))</f>
        <v/>
      </c>
      <c r="E7403" s="333" t="str">
        <f>IF(G7403="","",VLOOKUP(G7403,номенклатури!R:T,3,0))</f>
        <v/>
      </c>
      <c r="F7403" s="159" t="str">
        <f>IF(G7403="","",IF(ISERROR(VLOOKUP(G7403,номенклатури!V:V,1,0)),E7403*H7403,E7403*I7403))</f>
        <v/>
      </c>
      <c r="G7403" s="14"/>
      <c r="H7403" s="15"/>
      <c r="I7403" s="15"/>
      <c r="J7403" s="15"/>
      <c r="K7403" s="15"/>
      <c r="L7403" s="217"/>
      <c r="M7403" s="22"/>
      <c r="N7403" s="119" t="str">
        <f>IF(G7403="","",VLOOKUP(G7403,номенклатури!R:U,4,0))</f>
        <v/>
      </c>
      <c r="O7403" s="119" t="str">
        <f>IF(M7403="","",VLOOKUP(M7403,'14'!D:D,1,0))</f>
        <v/>
      </c>
    </row>
    <row r="7404" spans="1:15" ht="12.75" customHeight="1" x14ac:dyDescent="0.2">
      <c r="A7404" s="36" t="str">
        <f>'0'!$A$4</f>
        <v>………………..</v>
      </c>
      <c r="B7404" s="37">
        <f>'0'!$A$2</f>
        <v>46112</v>
      </c>
      <c r="C7404" s="37" t="s">
        <v>1243</v>
      </c>
      <c r="D7404" s="119" t="str">
        <f>IF(G7404="","",VLOOKUP(G7404,номенклатури!R:T,2,0))</f>
        <v/>
      </c>
      <c r="E7404" s="333" t="str">
        <f>IF(G7404="","",VLOOKUP(G7404,номенклатури!R:T,3,0))</f>
        <v/>
      </c>
      <c r="F7404" s="159" t="str">
        <f>IF(G7404="","",IF(ISERROR(VLOOKUP(G7404,номенклатури!V:V,1,0)),E7404*H7404,E7404*I7404))</f>
        <v/>
      </c>
      <c r="G7404" s="14"/>
      <c r="H7404" s="15"/>
      <c r="I7404" s="15"/>
      <c r="J7404" s="15"/>
      <c r="K7404" s="15"/>
      <c r="L7404" s="217"/>
      <c r="M7404" s="22"/>
      <c r="N7404" s="119" t="str">
        <f>IF(G7404="","",VLOOKUP(G7404,номенклатури!R:U,4,0))</f>
        <v/>
      </c>
      <c r="O7404" s="119" t="str">
        <f>IF(M7404="","",VLOOKUP(M7404,'14'!D:D,1,0))</f>
        <v/>
      </c>
    </row>
    <row r="7405" spans="1:15" ht="12.75" customHeight="1" x14ac:dyDescent="0.2">
      <c r="A7405" s="36" t="str">
        <f>'0'!$A$4</f>
        <v>………………..</v>
      </c>
      <c r="B7405" s="37">
        <f>'0'!$A$2</f>
        <v>46112</v>
      </c>
      <c r="C7405" s="37" t="s">
        <v>1243</v>
      </c>
      <c r="D7405" s="119" t="str">
        <f>IF(G7405="","",VLOOKUP(G7405,номенклатури!R:T,2,0))</f>
        <v/>
      </c>
      <c r="E7405" s="333" t="str">
        <f>IF(G7405="","",VLOOKUP(G7405,номенклатури!R:T,3,0))</f>
        <v/>
      </c>
      <c r="F7405" s="159" t="str">
        <f>IF(G7405="","",IF(ISERROR(VLOOKUP(G7405,номенклатури!V:V,1,0)),E7405*H7405,E7405*I7405))</f>
        <v/>
      </c>
      <c r="G7405" s="14"/>
      <c r="H7405" s="15"/>
      <c r="I7405" s="15"/>
      <c r="J7405" s="15"/>
      <c r="K7405" s="15"/>
      <c r="L7405" s="217"/>
      <c r="M7405" s="22"/>
      <c r="N7405" s="119" t="str">
        <f>IF(G7405="","",VLOOKUP(G7405,номенклатури!R:U,4,0))</f>
        <v/>
      </c>
      <c r="O7405" s="119" t="str">
        <f>IF(M7405="","",VLOOKUP(M7405,'14'!D:D,1,0))</f>
        <v/>
      </c>
    </row>
    <row r="7406" spans="1:15" ht="12.75" customHeight="1" x14ac:dyDescent="0.2">
      <c r="A7406" s="36" t="str">
        <f>'0'!$A$4</f>
        <v>………………..</v>
      </c>
      <c r="B7406" s="37">
        <f>'0'!$A$2</f>
        <v>46112</v>
      </c>
      <c r="C7406" s="37" t="s">
        <v>1243</v>
      </c>
      <c r="D7406" s="119" t="str">
        <f>IF(G7406="","",VLOOKUP(G7406,номенклатури!R:T,2,0))</f>
        <v/>
      </c>
      <c r="E7406" s="333" t="str">
        <f>IF(G7406="","",VLOOKUP(G7406,номенклатури!R:T,3,0))</f>
        <v/>
      </c>
      <c r="F7406" s="159" t="str">
        <f>IF(G7406="","",IF(ISERROR(VLOOKUP(G7406,номенклатури!V:V,1,0)),E7406*H7406,E7406*I7406))</f>
        <v/>
      </c>
      <c r="G7406" s="14"/>
      <c r="H7406" s="15"/>
      <c r="I7406" s="15"/>
      <c r="J7406" s="15"/>
      <c r="K7406" s="15"/>
      <c r="L7406" s="217"/>
      <c r="M7406" s="22"/>
      <c r="N7406" s="119" t="str">
        <f>IF(G7406="","",VLOOKUP(G7406,номенклатури!R:U,4,0))</f>
        <v/>
      </c>
      <c r="O7406" s="119" t="str">
        <f>IF(M7406="","",VLOOKUP(M7406,'14'!D:D,1,0))</f>
        <v/>
      </c>
    </row>
    <row r="7407" spans="1:15" ht="12.75" customHeight="1" x14ac:dyDescent="0.2">
      <c r="A7407" s="36" t="str">
        <f>'0'!$A$4</f>
        <v>………………..</v>
      </c>
      <c r="B7407" s="37">
        <f>'0'!$A$2</f>
        <v>46112</v>
      </c>
      <c r="C7407" s="37" t="s">
        <v>1243</v>
      </c>
      <c r="D7407" s="119" t="str">
        <f>IF(G7407="","",VLOOKUP(G7407,номенклатури!R:T,2,0))</f>
        <v/>
      </c>
      <c r="E7407" s="333" t="str">
        <f>IF(G7407="","",VLOOKUP(G7407,номенклатури!R:T,3,0))</f>
        <v/>
      </c>
      <c r="F7407" s="159" t="str">
        <f>IF(G7407="","",IF(ISERROR(VLOOKUP(G7407,номенклатури!V:V,1,0)),E7407*H7407,E7407*I7407))</f>
        <v/>
      </c>
      <c r="G7407" s="14"/>
      <c r="H7407" s="15"/>
      <c r="I7407" s="15"/>
      <c r="J7407" s="15"/>
      <c r="K7407" s="15"/>
      <c r="L7407" s="217"/>
      <c r="M7407" s="22"/>
      <c r="N7407" s="119" t="str">
        <f>IF(G7407="","",VLOOKUP(G7407,номенклатури!R:U,4,0))</f>
        <v/>
      </c>
      <c r="O7407" s="119" t="str">
        <f>IF(M7407="","",VLOOKUP(M7407,'14'!D:D,1,0))</f>
        <v/>
      </c>
    </row>
    <row r="7408" spans="1:15" ht="12.75" customHeight="1" x14ac:dyDescent="0.2">
      <c r="A7408" s="36" t="str">
        <f>'0'!$A$4</f>
        <v>………………..</v>
      </c>
      <c r="B7408" s="37">
        <f>'0'!$A$2</f>
        <v>46112</v>
      </c>
      <c r="C7408" s="37" t="s">
        <v>1243</v>
      </c>
      <c r="D7408" s="119" t="str">
        <f>IF(G7408="","",VLOOKUP(G7408,номенклатури!R:T,2,0))</f>
        <v/>
      </c>
      <c r="E7408" s="333" t="str">
        <f>IF(G7408="","",VLOOKUP(G7408,номенклатури!R:T,3,0))</f>
        <v/>
      </c>
      <c r="F7408" s="159" t="str">
        <f>IF(G7408="","",IF(ISERROR(VLOOKUP(G7408,номенклатури!V:V,1,0)),E7408*H7408,E7408*I7408))</f>
        <v/>
      </c>
      <c r="G7408" s="14"/>
      <c r="H7408" s="15"/>
      <c r="I7408" s="15"/>
      <c r="J7408" s="15"/>
      <c r="K7408" s="15"/>
      <c r="L7408" s="217"/>
      <c r="M7408" s="22"/>
      <c r="N7408" s="119" t="str">
        <f>IF(G7408="","",VLOOKUP(G7408,номенклатури!R:U,4,0))</f>
        <v/>
      </c>
      <c r="O7408" s="119" t="str">
        <f>IF(M7408="","",VLOOKUP(M7408,'14'!D:D,1,0))</f>
        <v/>
      </c>
    </row>
    <row r="7409" spans="1:15" ht="12.75" customHeight="1" x14ac:dyDescent="0.2">
      <c r="A7409" s="36" t="str">
        <f>'0'!$A$4</f>
        <v>………………..</v>
      </c>
      <c r="B7409" s="37">
        <f>'0'!$A$2</f>
        <v>46112</v>
      </c>
      <c r="C7409" s="37" t="s">
        <v>1243</v>
      </c>
      <c r="D7409" s="119" t="str">
        <f>IF(G7409="","",VLOOKUP(G7409,номенклатури!R:T,2,0))</f>
        <v/>
      </c>
      <c r="E7409" s="333" t="str">
        <f>IF(G7409="","",VLOOKUP(G7409,номенклатури!R:T,3,0))</f>
        <v/>
      </c>
      <c r="F7409" s="159" t="str">
        <f>IF(G7409="","",IF(ISERROR(VLOOKUP(G7409,номенклатури!V:V,1,0)),E7409*H7409,E7409*I7409))</f>
        <v/>
      </c>
      <c r="G7409" s="14"/>
      <c r="H7409" s="15"/>
      <c r="I7409" s="15"/>
      <c r="J7409" s="15"/>
      <c r="K7409" s="15"/>
      <c r="L7409" s="217"/>
      <c r="M7409" s="22"/>
      <c r="N7409" s="119" t="str">
        <f>IF(G7409="","",VLOOKUP(G7409,номенклатури!R:U,4,0))</f>
        <v/>
      </c>
      <c r="O7409" s="119" t="str">
        <f>IF(M7409="","",VLOOKUP(M7409,'14'!D:D,1,0))</f>
        <v/>
      </c>
    </row>
    <row r="7410" spans="1:15" ht="12.75" customHeight="1" x14ac:dyDescent="0.2">
      <c r="A7410" s="36" t="str">
        <f>'0'!$A$4</f>
        <v>………………..</v>
      </c>
      <c r="B7410" s="37">
        <f>'0'!$A$2</f>
        <v>46112</v>
      </c>
      <c r="C7410" s="37" t="s">
        <v>1243</v>
      </c>
      <c r="D7410" s="119" t="str">
        <f>IF(G7410="","",VLOOKUP(G7410,номенклатури!R:T,2,0))</f>
        <v/>
      </c>
      <c r="E7410" s="333" t="str">
        <f>IF(G7410="","",VLOOKUP(G7410,номенклатури!R:T,3,0))</f>
        <v/>
      </c>
      <c r="F7410" s="159" t="str">
        <f>IF(G7410="","",IF(ISERROR(VLOOKUP(G7410,номенклатури!V:V,1,0)),E7410*H7410,E7410*I7410))</f>
        <v/>
      </c>
      <c r="G7410" s="14"/>
      <c r="H7410" s="15"/>
      <c r="I7410" s="15"/>
      <c r="J7410" s="15"/>
      <c r="K7410" s="15"/>
      <c r="L7410" s="217"/>
      <c r="M7410" s="22"/>
      <c r="N7410" s="119" t="str">
        <f>IF(G7410="","",VLOOKUP(G7410,номенклатури!R:U,4,0))</f>
        <v/>
      </c>
      <c r="O7410" s="119" t="str">
        <f>IF(M7410="","",VLOOKUP(M7410,'14'!D:D,1,0))</f>
        <v/>
      </c>
    </row>
    <row r="7411" spans="1:15" ht="12.75" customHeight="1" x14ac:dyDescent="0.2">
      <c r="A7411" s="36" t="str">
        <f>'0'!$A$4</f>
        <v>………………..</v>
      </c>
      <c r="B7411" s="37">
        <f>'0'!$A$2</f>
        <v>46112</v>
      </c>
      <c r="C7411" s="37" t="s">
        <v>1243</v>
      </c>
      <c r="D7411" s="119" t="str">
        <f>IF(G7411="","",VLOOKUP(G7411,номенклатури!R:T,2,0))</f>
        <v/>
      </c>
      <c r="E7411" s="333" t="str">
        <f>IF(G7411="","",VLOOKUP(G7411,номенклатури!R:T,3,0))</f>
        <v/>
      </c>
      <c r="F7411" s="159" t="str">
        <f>IF(G7411="","",IF(ISERROR(VLOOKUP(G7411,номенклатури!V:V,1,0)),E7411*H7411,E7411*I7411))</f>
        <v/>
      </c>
      <c r="G7411" s="14"/>
      <c r="H7411" s="15"/>
      <c r="I7411" s="15"/>
      <c r="J7411" s="15"/>
      <c r="K7411" s="15"/>
      <c r="L7411" s="217"/>
      <c r="M7411" s="22"/>
      <c r="N7411" s="119" t="str">
        <f>IF(G7411="","",VLOOKUP(G7411,номенклатури!R:U,4,0))</f>
        <v/>
      </c>
      <c r="O7411" s="119" t="str">
        <f>IF(M7411="","",VLOOKUP(M7411,'14'!D:D,1,0))</f>
        <v/>
      </c>
    </row>
    <row r="7412" spans="1:15" ht="12.75" customHeight="1" x14ac:dyDescent="0.2">
      <c r="A7412" s="36" t="str">
        <f>'0'!$A$4</f>
        <v>………………..</v>
      </c>
      <c r="B7412" s="37">
        <f>'0'!$A$2</f>
        <v>46112</v>
      </c>
      <c r="C7412" s="37" t="s">
        <v>1243</v>
      </c>
      <c r="D7412" s="119" t="str">
        <f>IF(G7412="","",VLOOKUP(G7412,номенклатури!R:T,2,0))</f>
        <v/>
      </c>
      <c r="E7412" s="333" t="str">
        <f>IF(G7412="","",VLOOKUP(G7412,номенклатури!R:T,3,0))</f>
        <v/>
      </c>
      <c r="F7412" s="159" t="str">
        <f>IF(G7412="","",IF(ISERROR(VLOOKUP(G7412,номенклатури!V:V,1,0)),E7412*H7412,E7412*I7412))</f>
        <v/>
      </c>
      <c r="G7412" s="14"/>
      <c r="H7412" s="15"/>
      <c r="I7412" s="15"/>
      <c r="J7412" s="15"/>
      <c r="K7412" s="15"/>
      <c r="L7412" s="217"/>
      <c r="M7412" s="22"/>
      <c r="N7412" s="119" t="str">
        <f>IF(G7412="","",VLOOKUP(G7412,номенклатури!R:U,4,0))</f>
        <v/>
      </c>
      <c r="O7412" s="119" t="str">
        <f>IF(M7412="","",VLOOKUP(M7412,'14'!D:D,1,0))</f>
        <v/>
      </c>
    </row>
    <row r="7413" spans="1:15" ht="12.75" customHeight="1" x14ac:dyDescent="0.2">
      <c r="A7413" s="36" t="str">
        <f>'0'!$A$4</f>
        <v>………………..</v>
      </c>
      <c r="B7413" s="37">
        <f>'0'!$A$2</f>
        <v>46112</v>
      </c>
      <c r="C7413" s="37" t="s">
        <v>1243</v>
      </c>
      <c r="D7413" s="119" t="str">
        <f>IF(G7413="","",VLOOKUP(G7413,номенклатури!R:T,2,0))</f>
        <v/>
      </c>
      <c r="E7413" s="333" t="str">
        <f>IF(G7413="","",VLOOKUP(G7413,номенклатури!R:T,3,0))</f>
        <v/>
      </c>
      <c r="F7413" s="159" t="str">
        <f>IF(G7413="","",IF(ISERROR(VLOOKUP(G7413,номенклатури!V:V,1,0)),E7413*H7413,E7413*I7413))</f>
        <v/>
      </c>
      <c r="G7413" s="14"/>
      <c r="H7413" s="15"/>
      <c r="I7413" s="15"/>
      <c r="J7413" s="15"/>
      <c r="K7413" s="15"/>
      <c r="L7413" s="217"/>
      <c r="M7413" s="22"/>
      <c r="N7413" s="119" t="str">
        <f>IF(G7413="","",VLOOKUP(G7413,номенклатури!R:U,4,0))</f>
        <v/>
      </c>
      <c r="O7413" s="119" t="str">
        <f>IF(M7413="","",VLOOKUP(M7413,'14'!D:D,1,0))</f>
        <v/>
      </c>
    </row>
    <row r="7414" spans="1:15" ht="12.75" customHeight="1" x14ac:dyDescent="0.2">
      <c r="A7414" s="36" t="str">
        <f>'0'!$A$4</f>
        <v>………………..</v>
      </c>
      <c r="B7414" s="37">
        <f>'0'!$A$2</f>
        <v>46112</v>
      </c>
      <c r="C7414" s="37" t="s">
        <v>1243</v>
      </c>
      <c r="D7414" s="119" t="str">
        <f>IF(G7414="","",VLOOKUP(G7414,номенклатури!R:T,2,0))</f>
        <v/>
      </c>
      <c r="E7414" s="333" t="str">
        <f>IF(G7414="","",VLOOKUP(G7414,номенклатури!R:T,3,0))</f>
        <v/>
      </c>
      <c r="F7414" s="159" t="str">
        <f>IF(G7414="","",IF(ISERROR(VLOOKUP(G7414,номенклатури!V:V,1,0)),E7414*H7414,E7414*I7414))</f>
        <v/>
      </c>
      <c r="G7414" s="14"/>
      <c r="H7414" s="15"/>
      <c r="I7414" s="15"/>
      <c r="J7414" s="15"/>
      <c r="K7414" s="15"/>
      <c r="L7414" s="217"/>
      <c r="M7414" s="22"/>
      <c r="N7414" s="119" t="str">
        <f>IF(G7414="","",VLOOKUP(G7414,номенклатури!R:U,4,0))</f>
        <v/>
      </c>
      <c r="O7414" s="119" t="str">
        <f>IF(M7414="","",VLOOKUP(M7414,'14'!D:D,1,0))</f>
        <v/>
      </c>
    </row>
    <row r="7415" spans="1:15" ht="12.75" customHeight="1" x14ac:dyDescent="0.2">
      <c r="A7415" s="36" t="str">
        <f>'0'!$A$4</f>
        <v>………………..</v>
      </c>
      <c r="B7415" s="37">
        <f>'0'!$A$2</f>
        <v>46112</v>
      </c>
      <c r="C7415" s="37" t="s">
        <v>1243</v>
      </c>
      <c r="D7415" s="119" t="str">
        <f>IF(G7415="","",VLOOKUP(G7415,номенклатури!R:T,2,0))</f>
        <v/>
      </c>
      <c r="E7415" s="333" t="str">
        <f>IF(G7415="","",VLOOKUP(G7415,номенклатури!R:T,3,0))</f>
        <v/>
      </c>
      <c r="F7415" s="159" t="str">
        <f>IF(G7415="","",IF(ISERROR(VLOOKUP(G7415,номенклатури!V:V,1,0)),E7415*H7415,E7415*I7415))</f>
        <v/>
      </c>
      <c r="G7415" s="14"/>
      <c r="H7415" s="15"/>
      <c r="I7415" s="15"/>
      <c r="J7415" s="15"/>
      <c r="K7415" s="15"/>
      <c r="L7415" s="217"/>
      <c r="M7415" s="22"/>
      <c r="N7415" s="119" t="str">
        <f>IF(G7415="","",VLOOKUP(G7415,номенклатури!R:U,4,0))</f>
        <v/>
      </c>
      <c r="O7415" s="119" t="str">
        <f>IF(M7415="","",VLOOKUP(M7415,'14'!D:D,1,0))</f>
        <v/>
      </c>
    </row>
    <row r="7416" spans="1:15" ht="12.75" customHeight="1" x14ac:dyDescent="0.2">
      <c r="A7416" s="36" t="str">
        <f>'0'!$A$4</f>
        <v>………………..</v>
      </c>
      <c r="B7416" s="37">
        <f>'0'!$A$2</f>
        <v>46112</v>
      </c>
      <c r="C7416" s="37" t="s">
        <v>1243</v>
      </c>
      <c r="D7416" s="119" t="str">
        <f>IF(G7416="","",VLOOKUP(G7416,номенклатури!R:T,2,0))</f>
        <v/>
      </c>
      <c r="E7416" s="333" t="str">
        <f>IF(G7416="","",VLOOKUP(G7416,номенклатури!R:T,3,0))</f>
        <v/>
      </c>
      <c r="F7416" s="159" t="str">
        <f>IF(G7416="","",IF(ISERROR(VLOOKUP(G7416,номенклатури!V:V,1,0)),E7416*H7416,E7416*I7416))</f>
        <v/>
      </c>
      <c r="G7416" s="14"/>
      <c r="H7416" s="15"/>
      <c r="I7416" s="15"/>
      <c r="J7416" s="15"/>
      <c r="K7416" s="15"/>
      <c r="L7416" s="217"/>
      <c r="M7416" s="22"/>
      <c r="N7416" s="119" t="str">
        <f>IF(G7416="","",VLOOKUP(G7416,номенклатури!R:U,4,0))</f>
        <v/>
      </c>
      <c r="O7416" s="119" t="str">
        <f>IF(M7416="","",VLOOKUP(M7416,'14'!D:D,1,0))</f>
        <v/>
      </c>
    </row>
    <row r="7417" spans="1:15" ht="12.75" customHeight="1" x14ac:dyDescent="0.2">
      <c r="A7417" s="36" t="str">
        <f>'0'!$A$4</f>
        <v>………………..</v>
      </c>
      <c r="B7417" s="37">
        <f>'0'!$A$2</f>
        <v>46112</v>
      </c>
      <c r="C7417" s="37" t="s">
        <v>1243</v>
      </c>
      <c r="D7417" s="119" t="str">
        <f>IF(G7417="","",VLOOKUP(G7417,номенклатури!R:T,2,0))</f>
        <v/>
      </c>
      <c r="E7417" s="333" t="str">
        <f>IF(G7417="","",VLOOKUP(G7417,номенклатури!R:T,3,0))</f>
        <v/>
      </c>
      <c r="F7417" s="159" t="str">
        <f>IF(G7417="","",IF(ISERROR(VLOOKUP(G7417,номенклатури!V:V,1,0)),E7417*H7417,E7417*I7417))</f>
        <v/>
      </c>
      <c r="G7417" s="14"/>
      <c r="H7417" s="15"/>
      <c r="I7417" s="15"/>
      <c r="J7417" s="15"/>
      <c r="K7417" s="15"/>
      <c r="L7417" s="217"/>
      <c r="M7417" s="22"/>
      <c r="N7417" s="119" t="str">
        <f>IF(G7417="","",VLOOKUP(G7417,номенклатури!R:U,4,0))</f>
        <v/>
      </c>
      <c r="O7417" s="119" t="str">
        <f>IF(M7417="","",VLOOKUP(M7417,'14'!D:D,1,0))</f>
        <v/>
      </c>
    </row>
    <row r="7418" spans="1:15" ht="12.75" customHeight="1" x14ac:dyDescent="0.2">
      <c r="A7418" s="36" t="str">
        <f>'0'!$A$4</f>
        <v>………………..</v>
      </c>
      <c r="B7418" s="37">
        <f>'0'!$A$2</f>
        <v>46112</v>
      </c>
      <c r="C7418" s="37" t="s">
        <v>1243</v>
      </c>
      <c r="D7418" s="119" t="str">
        <f>IF(G7418="","",VLOOKUP(G7418,номенклатури!R:T,2,0))</f>
        <v/>
      </c>
      <c r="E7418" s="333" t="str">
        <f>IF(G7418="","",VLOOKUP(G7418,номенклатури!R:T,3,0))</f>
        <v/>
      </c>
      <c r="F7418" s="159" t="str">
        <f>IF(G7418="","",IF(ISERROR(VLOOKUP(G7418,номенклатури!V:V,1,0)),E7418*H7418,E7418*I7418))</f>
        <v/>
      </c>
      <c r="G7418" s="14"/>
      <c r="H7418" s="15"/>
      <c r="I7418" s="15"/>
      <c r="J7418" s="15"/>
      <c r="K7418" s="15"/>
      <c r="L7418" s="217"/>
      <c r="M7418" s="22"/>
      <c r="N7418" s="119" t="str">
        <f>IF(G7418="","",VLOOKUP(G7418,номенклатури!R:U,4,0))</f>
        <v/>
      </c>
      <c r="O7418" s="119" t="str">
        <f>IF(M7418="","",VLOOKUP(M7418,'14'!D:D,1,0))</f>
        <v/>
      </c>
    </row>
    <row r="7419" spans="1:15" ht="12.75" customHeight="1" x14ac:dyDescent="0.2">
      <c r="A7419" s="36" t="str">
        <f>'0'!$A$4</f>
        <v>………………..</v>
      </c>
      <c r="B7419" s="37">
        <f>'0'!$A$2</f>
        <v>46112</v>
      </c>
      <c r="C7419" s="37" t="s">
        <v>1243</v>
      </c>
      <c r="D7419" s="119" t="str">
        <f>IF(G7419="","",VLOOKUP(G7419,номенклатури!R:T,2,0))</f>
        <v/>
      </c>
      <c r="E7419" s="333" t="str">
        <f>IF(G7419="","",VLOOKUP(G7419,номенклатури!R:T,3,0))</f>
        <v/>
      </c>
      <c r="F7419" s="159" t="str">
        <f>IF(G7419="","",IF(ISERROR(VLOOKUP(G7419,номенклатури!V:V,1,0)),E7419*H7419,E7419*I7419))</f>
        <v/>
      </c>
      <c r="G7419" s="14"/>
      <c r="H7419" s="15"/>
      <c r="I7419" s="15"/>
      <c r="J7419" s="15"/>
      <c r="K7419" s="15"/>
      <c r="L7419" s="217"/>
      <c r="M7419" s="22"/>
      <c r="N7419" s="119" t="str">
        <f>IF(G7419="","",VLOOKUP(G7419,номенклатури!R:U,4,0))</f>
        <v/>
      </c>
      <c r="O7419" s="119" t="str">
        <f>IF(M7419="","",VLOOKUP(M7419,'14'!D:D,1,0))</f>
        <v/>
      </c>
    </row>
    <row r="7420" spans="1:15" ht="12.75" customHeight="1" x14ac:dyDescent="0.2">
      <c r="A7420" s="36" t="str">
        <f>'0'!$A$4</f>
        <v>………………..</v>
      </c>
      <c r="B7420" s="37">
        <f>'0'!$A$2</f>
        <v>46112</v>
      </c>
      <c r="C7420" s="37" t="s">
        <v>1243</v>
      </c>
      <c r="D7420" s="119" t="str">
        <f>IF(G7420="","",VLOOKUP(G7420,номенклатури!R:T,2,0))</f>
        <v/>
      </c>
      <c r="E7420" s="333" t="str">
        <f>IF(G7420="","",VLOOKUP(G7420,номенклатури!R:T,3,0))</f>
        <v/>
      </c>
      <c r="F7420" s="159" t="str">
        <f>IF(G7420="","",IF(ISERROR(VLOOKUP(G7420,номенклатури!V:V,1,0)),E7420*H7420,E7420*I7420))</f>
        <v/>
      </c>
      <c r="G7420" s="14"/>
      <c r="H7420" s="15"/>
      <c r="I7420" s="15"/>
      <c r="J7420" s="15"/>
      <c r="K7420" s="15"/>
      <c r="L7420" s="217"/>
      <c r="M7420" s="22"/>
      <c r="N7420" s="119" t="str">
        <f>IF(G7420="","",VLOOKUP(G7420,номенклатури!R:U,4,0))</f>
        <v/>
      </c>
      <c r="O7420" s="119" t="str">
        <f>IF(M7420="","",VLOOKUP(M7420,'14'!D:D,1,0))</f>
        <v/>
      </c>
    </row>
    <row r="7421" spans="1:15" ht="12.75" customHeight="1" x14ac:dyDescent="0.2">
      <c r="A7421" s="36" t="str">
        <f>'0'!$A$4</f>
        <v>………………..</v>
      </c>
      <c r="B7421" s="37">
        <f>'0'!$A$2</f>
        <v>46112</v>
      </c>
      <c r="C7421" s="37" t="s">
        <v>1243</v>
      </c>
      <c r="D7421" s="119" t="str">
        <f>IF(G7421="","",VLOOKUP(G7421,номенклатури!R:T,2,0))</f>
        <v/>
      </c>
      <c r="E7421" s="333" t="str">
        <f>IF(G7421="","",VLOOKUP(G7421,номенклатури!R:T,3,0))</f>
        <v/>
      </c>
      <c r="F7421" s="159" t="str">
        <f>IF(G7421="","",IF(ISERROR(VLOOKUP(G7421,номенклатури!V:V,1,0)),E7421*H7421,E7421*I7421))</f>
        <v/>
      </c>
      <c r="G7421" s="14"/>
      <c r="H7421" s="15"/>
      <c r="I7421" s="15"/>
      <c r="J7421" s="15"/>
      <c r="K7421" s="15"/>
      <c r="L7421" s="217"/>
      <c r="M7421" s="22"/>
      <c r="N7421" s="119" t="str">
        <f>IF(G7421="","",VLOOKUP(G7421,номенклатури!R:U,4,0))</f>
        <v/>
      </c>
      <c r="O7421" s="119" t="str">
        <f>IF(M7421="","",VLOOKUP(M7421,'14'!D:D,1,0))</f>
        <v/>
      </c>
    </row>
    <row r="7422" spans="1:15" ht="12.75" customHeight="1" x14ac:dyDescent="0.2">
      <c r="A7422" s="36" t="str">
        <f>'0'!$A$4</f>
        <v>………………..</v>
      </c>
      <c r="B7422" s="37">
        <f>'0'!$A$2</f>
        <v>46112</v>
      </c>
      <c r="C7422" s="37" t="s">
        <v>1243</v>
      </c>
      <c r="D7422" s="119" t="str">
        <f>IF(G7422="","",VLOOKUP(G7422,номенклатури!R:T,2,0))</f>
        <v/>
      </c>
      <c r="E7422" s="333" t="str">
        <f>IF(G7422="","",VLOOKUP(G7422,номенклатури!R:T,3,0))</f>
        <v/>
      </c>
      <c r="F7422" s="159" t="str">
        <f>IF(G7422="","",IF(ISERROR(VLOOKUP(G7422,номенклатури!V:V,1,0)),E7422*H7422,E7422*I7422))</f>
        <v/>
      </c>
      <c r="G7422" s="14"/>
      <c r="H7422" s="15"/>
      <c r="I7422" s="15"/>
      <c r="J7422" s="15"/>
      <c r="K7422" s="15"/>
      <c r="L7422" s="217"/>
      <c r="M7422" s="22"/>
      <c r="N7422" s="119" t="str">
        <f>IF(G7422="","",VLOOKUP(G7422,номенклатури!R:U,4,0))</f>
        <v/>
      </c>
      <c r="O7422" s="119" t="str">
        <f>IF(M7422="","",VLOOKUP(M7422,'14'!D:D,1,0))</f>
        <v/>
      </c>
    </row>
    <row r="7423" spans="1:15" ht="12.75" customHeight="1" x14ac:dyDescent="0.2">
      <c r="A7423" s="36" t="str">
        <f>'0'!$A$4</f>
        <v>………………..</v>
      </c>
      <c r="B7423" s="37">
        <f>'0'!$A$2</f>
        <v>46112</v>
      </c>
      <c r="C7423" s="37" t="s">
        <v>1243</v>
      </c>
      <c r="D7423" s="119" t="str">
        <f>IF(G7423="","",VLOOKUP(G7423,номенклатури!R:T,2,0))</f>
        <v/>
      </c>
      <c r="E7423" s="333" t="str">
        <f>IF(G7423="","",VLOOKUP(G7423,номенклатури!R:T,3,0))</f>
        <v/>
      </c>
      <c r="F7423" s="159" t="str">
        <f>IF(G7423="","",IF(ISERROR(VLOOKUP(G7423,номенклатури!V:V,1,0)),E7423*H7423,E7423*I7423))</f>
        <v/>
      </c>
      <c r="G7423" s="14"/>
      <c r="H7423" s="15"/>
      <c r="I7423" s="15"/>
      <c r="J7423" s="15"/>
      <c r="K7423" s="15"/>
      <c r="L7423" s="217"/>
      <c r="M7423" s="22"/>
      <c r="N7423" s="119" t="str">
        <f>IF(G7423="","",VLOOKUP(G7423,номенклатури!R:U,4,0))</f>
        <v/>
      </c>
      <c r="O7423" s="119" t="str">
        <f>IF(M7423="","",VLOOKUP(M7423,'14'!D:D,1,0))</f>
        <v/>
      </c>
    </row>
    <row r="7424" spans="1:15" ht="12.75" customHeight="1" x14ac:dyDescent="0.2">
      <c r="A7424" s="36" t="str">
        <f>'0'!$A$4</f>
        <v>………………..</v>
      </c>
      <c r="B7424" s="37">
        <f>'0'!$A$2</f>
        <v>46112</v>
      </c>
      <c r="C7424" s="37" t="s">
        <v>1243</v>
      </c>
      <c r="D7424" s="119" t="str">
        <f>IF(G7424="","",VLOOKUP(G7424,номенклатури!R:T,2,0))</f>
        <v/>
      </c>
      <c r="E7424" s="333" t="str">
        <f>IF(G7424="","",VLOOKUP(G7424,номенклатури!R:T,3,0))</f>
        <v/>
      </c>
      <c r="F7424" s="159" t="str">
        <f>IF(G7424="","",IF(ISERROR(VLOOKUP(G7424,номенклатури!V:V,1,0)),E7424*H7424,E7424*I7424))</f>
        <v/>
      </c>
      <c r="G7424" s="14"/>
      <c r="H7424" s="15"/>
      <c r="I7424" s="15"/>
      <c r="J7424" s="15"/>
      <c r="K7424" s="15"/>
      <c r="L7424" s="217"/>
      <c r="M7424" s="22"/>
      <c r="N7424" s="119" t="str">
        <f>IF(G7424="","",VLOOKUP(G7424,номенклатури!R:U,4,0))</f>
        <v/>
      </c>
      <c r="O7424" s="119" t="str">
        <f>IF(M7424="","",VLOOKUP(M7424,'14'!D:D,1,0))</f>
        <v/>
      </c>
    </row>
    <row r="7425" spans="1:15" ht="12.75" customHeight="1" x14ac:dyDescent="0.2">
      <c r="A7425" s="36" t="str">
        <f>'0'!$A$4</f>
        <v>………………..</v>
      </c>
      <c r="B7425" s="37">
        <f>'0'!$A$2</f>
        <v>46112</v>
      </c>
      <c r="C7425" s="37" t="s">
        <v>1243</v>
      </c>
      <c r="D7425" s="119" t="str">
        <f>IF(G7425="","",VLOOKUP(G7425,номенклатури!R:T,2,0))</f>
        <v/>
      </c>
      <c r="E7425" s="333" t="str">
        <f>IF(G7425="","",VLOOKUP(G7425,номенклатури!R:T,3,0))</f>
        <v/>
      </c>
      <c r="F7425" s="159" t="str">
        <f>IF(G7425="","",IF(ISERROR(VLOOKUP(G7425,номенклатури!V:V,1,0)),E7425*H7425,E7425*I7425))</f>
        <v/>
      </c>
      <c r="G7425" s="14"/>
      <c r="H7425" s="15"/>
      <c r="I7425" s="15"/>
      <c r="J7425" s="15"/>
      <c r="K7425" s="15"/>
      <c r="L7425" s="217"/>
      <c r="M7425" s="22"/>
      <c r="N7425" s="119" t="str">
        <f>IF(G7425="","",VLOOKUP(G7425,номенклатури!R:U,4,0))</f>
        <v/>
      </c>
      <c r="O7425" s="119" t="str">
        <f>IF(M7425="","",VLOOKUP(M7425,'14'!D:D,1,0))</f>
        <v/>
      </c>
    </row>
    <row r="7426" spans="1:15" ht="12.75" customHeight="1" x14ac:dyDescent="0.2">
      <c r="A7426" s="36" t="str">
        <f>'0'!$A$4</f>
        <v>………………..</v>
      </c>
      <c r="B7426" s="37">
        <f>'0'!$A$2</f>
        <v>46112</v>
      </c>
      <c r="C7426" s="37" t="s">
        <v>1243</v>
      </c>
      <c r="D7426" s="119" t="str">
        <f>IF(G7426="","",VLOOKUP(G7426,номенклатури!R:T,2,0))</f>
        <v/>
      </c>
      <c r="E7426" s="333" t="str">
        <f>IF(G7426="","",VLOOKUP(G7426,номенклатури!R:T,3,0))</f>
        <v/>
      </c>
      <c r="F7426" s="159" t="str">
        <f>IF(G7426="","",IF(ISERROR(VLOOKUP(G7426,номенклатури!V:V,1,0)),E7426*H7426,E7426*I7426))</f>
        <v/>
      </c>
      <c r="G7426" s="14"/>
      <c r="H7426" s="15"/>
      <c r="I7426" s="15"/>
      <c r="J7426" s="15"/>
      <c r="K7426" s="15"/>
      <c r="L7426" s="217"/>
      <c r="M7426" s="22"/>
      <c r="N7426" s="119" t="str">
        <f>IF(G7426="","",VLOOKUP(G7426,номенклатури!R:U,4,0))</f>
        <v/>
      </c>
      <c r="O7426" s="119" t="str">
        <f>IF(M7426="","",VLOOKUP(M7426,'14'!D:D,1,0))</f>
        <v/>
      </c>
    </row>
    <row r="7427" spans="1:15" ht="12.75" customHeight="1" x14ac:dyDescent="0.2">
      <c r="A7427" s="36" t="str">
        <f>'0'!$A$4</f>
        <v>………………..</v>
      </c>
      <c r="B7427" s="37">
        <f>'0'!$A$2</f>
        <v>46112</v>
      </c>
      <c r="C7427" s="37" t="s">
        <v>1243</v>
      </c>
      <c r="D7427" s="119" t="str">
        <f>IF(G7427="","",VLOOKUP(G7427,номенклатури!R:T,2,0))</f>
        <v/>
      </c>
      <c r="E7427" s="333" t="str">
        <f>IF(G7427="","",VLOOKUP(G7427,номенклатури!R:T,3,0))</f>
        <v/>
      </c>
      <c r="F7427" s="159" t="str">
        <f>IF(G7427="","",IF(ISERROR(VLOOKUP(G7427,номенклатури!V:V,1,0)),E7427*H7427,E7427*I7427))</f>
        <v/>
      </c>
      <c r="G7427" s="14"/>
      <c r="H7427" s="15"/>
      <c r="I7427" s="15"/>
      <c r="J7427" s="15"/>
      <c r="K7427" s="15"/>
      <c r="L7427" s="217"/>
      <c r="M7427" s="22"/>
      <c r="N7427" s="119" t="str">
        <f>IF(G7427="","",VLOOKUP(G7427,номенклатури!R:U,4,0))</f>
        <v/>
      </c>
      <c r="O7427" s="119" t="str">
        <f>IF(M7427="","",VLOOKUP(M7427,'14'!D:D,1,0))</f>
        <v/>
      </c>
    </row>
    <row r="7428" spans="1:15" ht="12.75" customHeight="1" x14ac:dyDescent="0.2">
      <c r="A7428" s="36" t="str">
        <f>'0'!$A$4</f>
        <v>………………..</v>
      </c>
      <c r="B7428" s="37">
        <f>'0'!$A$2</f>
        <v>46112</v>
      </c>
      <c r="C7428" s="37" t="s">
        <v>1243</v>
      </c>
      <c r="D7428" s="119" t="str">
        <f>IF(G7428="","",VLOOKUP(G7428,номенклатури!R:T,2,0))</f>
        <v/>
      </c>
      <c r="E7428" s="333" t="str">
        <f>IF(G7428="","",VLOOKUP(G7428,номенклатури!R:T,3,0))</f>
        <v/>
      </c>
      <c r="F7428" s="159" t="str">
        <f>IF(G7428="","",IF(ISERROR(VLOOKUP(G7428,номенклатури!V:V,1,0)),E7428*H7428,E7428*I7428))</f>
        <v/>
      </c>
      <c r="G7428" s="14"/>
      <c r="H7428" s="15"/>
      <c r="I7428" s="15"/>
      <c r="J7428" s="15"/>
      <c r="K7428" s="15"/>
      <c r="L7428" s="217"/>
      <c r="M7428" s="22"/>
      <c r="N7428" s="119" t="str">
        <f>IF(G7428="","",VLOOKUP(G7428,номенклатури!R:U,4,0))</f>
        <v/>
      </c>
      <c r="O7428" s="119" t="str">
        <f>IF(M7428="","",VLOOKUP(M7428,'14'!D:D,1,0))</f>
        <v/>
      </c>
    </row>
    <row r="7429" spans="1:15" ht="12.75" customHeight="1" x14ac:dyDescent="0.2">
      <c r="A7429" s="36" t="str">
        <f>'0'!$A$4</f>
        <v>………………..</v>
      </c>
      <c r="B7429" s="37">
        <f>'0'!$A$2</f>
        <v>46112</v>
      </c>
      <c r="C7429" s="37" t="s">
        <v>1243</v>
      </c>
      <c r="D7429" s="119" t="str">
        <f>IF(G7429="","",VLOOKUP(G7429,номенклатури!R:T,2,0))</f>
        <v/>
      </c>
      <c r="E7429" s="333" t="str">
        <f>IF(G7429="","",VLOOKUP(G7429,номенклатури!R:T,3,0))</f>
        <v/>
      </c>
      <c r="F7429" s="159" t="str">
        <f>IF(G7429="","",IF(ISERROR(VLOOKUP(G7429,номенклатури!V:V,1,0)),E7429*H7429,E7429*I7429))</f>
        <v/>
      </c>
      <c r="G7429" s="14"/>
      <c r="H7429" s="15"/>
      <c r="I7429" s="15"/>
      <c r="J7429" s="15"/>
      <c r="K7429" s="15"/>
      <c r="L7429" s="217"/>
      <c r="M7429" s="22"/>
      <c r="N7429" s="119" t="str">
        <f>IF(G7429="","",VLOOKUP(G7429,номенклатури!R:U,4,0))</f>
        <v/>
      </c>
      <c r="O7429" s="119" t="str">
        <f>IF(M7429="","",VLOOKUP(M7429,'14'!D:D,1,0))</f>
        <v/>
      </c>
    </row>
    <row r="7430" spans="1:15" ht="12.75" customHeight="1" x14ac:dyDescent="0.2">
      <c r="A7430" s="36" t="str">
        <f>'0'!$A$4</f>
        <v>………………..</v>
      </c>
      <c r="B7430" s="37">
        <f>'0'!$A$2</f>
        <v>46112</v>
      </c>
      <c r="C7430" s="37" t="s">
        <v>1243</v>
      </c>
      <c r="D7430" s="119" t="str">
        <f>IF(G7430="","",VLOOKUP(G7430,номенклатури!R:T,2,0))</f>
        <v/>
      </c>
      <c r="E7430" s="333" t="str">
        <f>IF(G7430="","",VLOOKUP(G7430,номенклатури!R:T,3,0))</f>
        <v/>
      </c>
      <c r="F7430" s="159" t="str">
        <f>IF(G7430="","",IF(ISERROR(VLOOKUP(G7430,номенклатури!V:V,1,0)),E7430*H7430,E7430*I7430))</f>
        <v/>
      </c>
      <c r="G7430" s="14"/>
      <c r="H7430" s="15"/>
      <c r="I7430" s="15"/>
      <c r="J7430" s="15"/>
      <c r="K7430" s="15"/>
      <c r="L7430" s="217"/>
      <c r="M7430" s="22"/>
      <c r="N7430" s="119" t="str">
        <f>IF(G7430="","",VLOOKUP(G7430,номенклатури!R:U,4,0))</f>
        <v/>
      </c>
      <c r="O7430" s="119" t="str">
        <f>IF(M7430="","",VLOOKUP(M7430,'14'!D:D,1,0))</f>
        <v/>
      </c>
    </row>
    <row r="7431" spans="1:15" ht="12.75" customHeight="1" x14ac:dyDescent="0.2">
      <c r="A7431" s="36" t="str">
        <f>'0'!$A$4</f>
        <v>………………..</v>
      </c>
      <c r="B7431" s="37">
        <f>'0'!$A$2</f>
        <v>46112</v>
      </c>
      <c r="C7431" s="37" t="s">
        <v>1243</v>
      </c>
      <c r="D7431" s="119" t="str">
        <f>IF(G7431="","",VLOOKUP(G7431,номенклатури!R:T,2,0))</f>
        <v/>
      </c>
      <c r="E7431" s="333" t="str">
        <f>IF(G7431="","",VLOOKUP(G7431,номенклатури!R:T,3,0))</f>
        <v/>
      </c>
      <c r="F7431" s="159" t="str">
        <f>IF(G7431="","",IF(ISERROR(VLOOKUP(G7431,номенклатури!V:V,1,0)),E7431*H7431,E7431*I7431))</f>
        <v/>
      </c>
      <c r="G7431" s="14"/>
      <c r="H7431" s="15"/>
      <c r="I7431" s="15"/>
      <c r="J7431" s="15"/>
      <c r="K7431" s="15"/>
      <c r="L7431" s="217"/>
      <c r="M7431" s="22"/>
      <c r="N7431" s="119" t="str">
        <f>IF(G7431="","",VLOOKUP(G7431,номенклатури!R:U,4,0))</f>
        <v/>
      </c>
      <c r="O7431" s="119" t="str">
        <f>IF(M7431="","",VLOOKUP(M7431,'14'!D:D,1,0))</f>
        <v/>
      </c>
    </row>
    <row r="7432" spans="1:15" ht="12.75" customHeight="1" x14ac:dyDescent="0.2">
      <c r="A7432" s="36" t="str">
        <f>'0'!$A$4</f>
        <v>………………..</v>
      </c>
      <c r="B7432" s="37">
        <f>'0'!$A$2</f>
        <v>46112</v>
      </c>
      <c r="C7432" s="37" t="s">
        <v>1243</v>
      </c>
      <c r="D7432" s="119" t="str">
        <f>IF(G7432="","",VLOOKUP(G7432,номенклатури!R:T,2,0))</f>
        <v/>
      </c>
      <c r="E7432" s="333" t="str">
        <f>IF(G7432="","",VLOOKUP(G7432,номенклатури!R:T,3,0))</f>
        <v/>
      </c>
      <c r="F7432" s="159" t="str">
        <f>IF(G7432="","",IF(ISERROR(VLOOKUP(G7432,номенклатури!V:V,1,0)),E7432*H7432,E7432*I7432))</f>
        <v/>
      </c>
      <c r="G7432" s="14"/>
      <c r="H7432" s="15"/>
      <c r="I7432" s="15"/>
      <c r="J7432" s="15"/>
      <c r="K7432" s="15"/>
      <c r="L7432" s="217"/>
      <c r="M7432" s="22"/>
      <c r="N7432" s="119" t="str">
        <f>IF(G7432="","",VLOOKUP(G7432,номенклатури!R:U,4,0))</f>
        <v/>
      </c>
      <c r="O7432" s="119" t="str">
        <f>IF(M7432="","",VLOOKUP(M7432,'14'!D:D,1,0))</f>
        <v/>
      </c>
    </row>
    <row r="7433" spans="1:15" ht="12.75" customHeight="1" x14ac:dyDescent="0.2">
      <c r="A7433" s="36" t="str">
        <f>'0'!$A$4</f>
        <v>………………..</v>
      </c>
      <c r="B7433" s="37">
        <f>'0'!$A$2</f>
        <v>46112</v>
      </c>
      <c r="C7433" s="37" t="s">
        <v>1243</v>
      </c>
      <c r="D7433" s="119" t="str">
        <f>IF(G7433="","",VLOOKUP(G7433,номенклатури!R:T,2,0))</f>
        <v/>
      </c>
      <c r="E7433" s="333" t="str">
        <f>IF(G7433="","",VLOOKUP(G7433,номенклатури!R:T,3,0))</f>
        <v/>
      </c>
      <c r="F7433" s="159" t="str">
        <f>IF(G7433="","",IF(ISERROR(VLOOKUP(G7433,номенклатури!V:V,1,0)),E7433*H7433,E7433*I7433))</f>
        <v/>
      </c>
      <c r="G7433" s="14"/>
      <c r="H7433" s="15"/>
      <c r="I7433" s="15"/>
      <c r="J7433" s="15"/>
      <c r="K7433" s="15"/>
      <c r="L7433" s="217"/>
      <c r="M7433" s="22"/>
      <c r="N7433" s="119" t="str">
        <f>IF(G7433="","",VLOOKUP(G7433,номенклатури!R:U,4,0))</f>
        <v/>
      </c>
      <c r="O7433" s="119" t="str">
        <f>IF(M7433="","",VLOOKUP(M7433,'14'!D:D,1,0))</f>
        <v/>
      </c>
    </row>
    <row r="7434" spans="1:15" ht="12.75" customHeight="1" x14ac:dyDescent="0.2">
      <c r="A7434" s="36" t="str">
        <f>'0'!$A$4</f>
        <v>………………..</v>
      </c>
      <c r="B7434" s="37">
        <f>'0'!$A$2</f>
        <v>46112</v>
      </c>
      <c r="C7434" s="37" t="s">
        <v>1243</v>
      </c>
      <c r="D7434" s="119" t="str">
        <f>IF(G7434="","",VLOOKUP(G7434,номенклатури!R:T,2,0))</f>
        <v/>
      </c>
      <c r="E7434" s="333" t="str">
        <f>IF(G7434="","",VLOOKUP(G7434,номенклатури!R:T,3,0))</f>
        <v/>
      </c>
      <c r="F7434" s="159" t="str">
        <f>IF(G7434="","",IF(ISERROR(VLOOKUP(G7434,номенклатури!V:V,1,0)),E7434*H7434,E7434*I7434))</f>
        <v/>
      </c>
      <c r="G7434" s="14"/>
      <c r="H7434" s="15"/>
      <c r="I7434" s="15"/>
      <c r="J7434" s="15"/>
      <c r="K7434" s="15"/>
      <c r="L7434" s="217"/>
      <c r="M7434" s="22"/>
      <c r="N7434" s="119" t="str">
        <f>IF(G7434="","",VLOOKUP(G7434,номенклатури!R:U,4,0))</f>
        <v/>
      </c>
      <c r="O7434" s="119" t="str">
        <f>IF(M7434="","",VLOOKUP(M7434,'14'!D:D,1,0))</f>
        <v/>
      </c>
    </row>
    <row r="7435" spans="1:15" ht="12.75" customHeight="1" x14ac:dyDescent="0.2">
      <c r="A7435" s="36" t="str">
        <f>'0'!$A$4</f>
        <v>………………..</v>
      </c>
      <c r="B7435" s="37">
        <f>'0'!$A$2</f>
        <v>46112</v>
      </c>
      <c r="C7435" s="37" t="s">
        <v>1243</v>
      </c>
      <c r="D7435" s="119" t="str">
        <f>IF(G7435="","",VLOOKUP(G7435,номенклатури!R:T,2,0))</f>
        <v/>
      </c>
      <c r="E7435" s="333" t="str">
        <f>IF(G7435="","",VLOOKUP(G7435,номенклатури!R:T,3,0))</f>
        <v/>
      </c>
      <c r="F7435" s="159" t="str">
        <f>IF(G7435="","",IF(ISERROR(VLOOKUP(G7435,номенклатури!V:V,1,0)),E7435*H7435,E7435*I7435))</f>
        <v/>
      </c>
      <c r="G7435" s="14"/>
      <c r="H7435" s="15"/>
      <c r="I7435" s="15"/>
      <c r="J7435" s="15"/>
      <c r="K7435" s="15"/>
      <c r="L7435" s="217"/>
      <c r="M7435" s="22"/>
      <c r="N7435" s="119" t="str">
        <f>IF(G7435="","",VLOOKUP(G7435,номенклатури!R:U,4,0))</f>
        <v/>
      </c>
      <c r="O7435" s="119" t="str">
        <f>IF(M7435="","",VLOOKUP(M7435,'14'!D:D,1,0))</f>
        <v/>
      </c>
    </row>
    <row r="7436" spans="1:15" ht="12.75" customHeight="1" x14ac:dyDescent="0.2">
      <c r="A7436" s="36" t="str">
        <f>'0'!$A$4</f>
        <v>………………..</v>
      </c>
      <c r="B7436" s="37">
        <f>'0'!$A$2</f>
        <v>46112</v>
      </c>
      <c r="C7436" s="37" t="s">
        <v>1243</v>
      </c>
      <c r="D7436" s="119" t="str">
        <f>IF(G7436="","",VLOOKUP(G7436,номенклатури!R:T,2,0))</f>
        <v/>
      </c>
      <c r="E7436" s="333" t="str">
        <f>IF(G7436="","",VLOOKUP(G7436,номенклатури!R:T,3,0))</f>
        <v/>
      </c>
      <c r="F7436" s="159" t="str">
        <f>IF(G7436="","",IF(ISERROR(VLOOKUP(G7436,номенклатури!V:V,1,0)),E7436*H7436,E7436*I7436))</f>
        <v/>
      </c>
      <c r="G7436" s="14"/>
      <c r="H7436" s="15"/>
      <c r="I7436" s="15"/>
      <c r="J7436" s="15"/>
      <c r="K7436" s="15"/>
      <c r="L7436" s="217"/>
      <c r="M7436" s="22"/>
      <c r="N7436" s="119" t="str">
        <f>IF(G7436="","",VLOOKUP(G7436,номенклатури!R:U,4,0))</f>
        <v/>
      </c>
      <c r="O7436" s="119" t="str">
        <f>IF(M7436="","",VLOOKUP(M7436,'14'!D:D,1,0))</f>
        <v/>
      </c>
    </row>
    <row r="7437" spans="1:15" ht="12.75" customHeight="1" x14ac:dyDescent="0.2">
      <c r="A7437" s="36" t="str">
        <f>'0'!$A$4</f>
        <v>………………..</v>
      </c>
      <c r="B7437" s="37">
        <f>'0'!$A$2</f>
        <v>46112</v>
      </c>
      <c r="C7437" s="37" t="s">
        <v>1243</v>
      </c>
      <c r="D7437" s="119" t="str">
        <f>IF(G7437="","",VLOOKUP(G7437,номенклатури!R:T,2,0))</f>
        <v/>
      </c>
      <c r="E7437" s="333" t="str">
        <f>IF(G7437="","",VLOOKUP(G7437,номенклатури!R:T,3,0))</f>
        <v/>
      </c>
      <c r="F7437" s="159" t="str">
        <f>IF(G7437="","",IF(ISERROR(VLOOKUP(G7437,номенклатури!V:V,1,0)),E7437*H7437,E7437*I7437))</f>
        <v/>
      </c>
      <c r="G7437" s="14"/>
      <c r="H7437" s="15"/>
      <c r="I7437" s="15"/>
      <c r="J7437" s="15"/>
      <c r="K7437" s="15"/>
      <c r="L7437" s="217"/>
      <c r="M7437" s="22"/>
      <c r="N7437" s="119" t="str">
        <f>IF(G7437="","",VLOOKUP(G7437,номенклатури!R:U,4,0))</f>
        <v/>
      </c>
      <c r="O7437" s="119" t="str">
        <f>IF(M7437="","",VLOOKUP(M7437,'14'!D:D,1,0))</f>
        <v/>
      </c>
    </row>
    <row r="7438" spans="1:15" ht="12.75" customHeight="1" x14ac:dyDescent="0.2">
      <c r="A7438" s="36" t="str">
        <f>'0'!$A$4</f>
        <v>………………..</v>
      </c>
      <c r="B7438" s="37">
        <f>'0'!$A$2</f>
        <v>46112</v>
      </c>
      <c r="C7438" s="37" t="s">
        <v>1243</v>
      </c>
      <c r="D7438" s="119" t="str">
        <f>IF(G7438="","",VLOOKUP(G7438,номенклатури!R:T,2,0))</f>
        <v/>
      </c>
      <c r="E7438" s="333" t="str">
        <f>IF(G7438="","",VLOOKUP(G7438,номенклатури!R:T,3,0))</f>
        <v/>
      </c>
      <c r="F7438" s="159" t="str">
        <f>IF(G7438="","",IF(ISERROR(VLOOKUP(G7438,номенклатури!V:V,1,0)),E7438*H7438,E7438*I7438))</f>
        <v/>
      </c>
      <c r="G7438" s="14"/>
      <c r="H7438" s="15"/>
      <c r="I7438" s="15"/>
      <c r="J7438" s="15"/>
      <c r="K7438" s="15"/>
      <c r="L7438" s="217"/>
      <c r="M7438" s="22"/>
      <c r="N7438" s="119" t="str">
        <f>IF(G7438="","",VLOOKUP(G7438,номенклатури!R:U,4,0))</f>
        <v/>
      </c>
      <c r="O7438" s="119" t="str">
        <f>IF(M7438="","",VLOOKUP(M7438,'14'!D:D,1,0))</f>
        <v/>
      </c>
    </row>
    <row r="7439" spans="1:15" ht="12.75" customHeight="1" x14ac:dyDescent="0.2">
      <c r="A7439" s="36" t="str">
        <f>'0'!$A$4</f>
        <v>………………..</v>
      </c>
      <c r="B7439" s="37">
        <f>'0'!$A$2</f>
        <v>46112</v>
      </c>
      <c r="C7439" s="37" t="s">
        <v>1243</v>
      </c>
      <c r="D7439" s="119" t="str">
        <f>IF(G7439="","",VLOOKUP(G7439,номенклатури!R:T,2,0))</f>
        <v/>
      </c>
      <c r="E7439" s="333" t="str">
        <f>IF(G7439="","",VLOOKUP(G7439,номенклатури!R:T,3,0))</f>
        <v/>
      </c>
      <c r="F7439" s="159" t="str">
        <f>IF(G7439="","",IF(ISERROR(VLOOKUP(G7439,номенклатури!V:V,1,0)),E7439*H7439,E7439*I7439))</f>
        <v/>
      </c>
      <c r="G7439" s="14"/>
      <c r="H7439" s="15"/>
      <c r="I7439" s="15"/>
      <c r="J7439" s="15"/>
      <c r="K7439" s="15"/>
      <c r="L7439" s="217"/>
      <c r="M7439" s="22"/>
      <c r="N7439" s="119" t="str">
        <f>IF(G7439="","",VLOOKUP(G7439,номенклатури!R:U,4,0))</f>
        <v/>
      </c>
      <c r="O7439" s="119" t="str">
        <f>IF(M7439="","",VLOOKUP(M7439,'14'!D:D,1,0))</f>
        <v/>
      </c>
    </row>
    <row r="7440" spans="1:15" ht="12.75" customHeight="1" x14ac:dyDescent="0.2">
      <c r="A7440" s="36" t="str">
        <f>'0'!$A$4</f>
        <v>………………..</v>
      </c>
      <c r="B7440" s="37">
        <f>'0'!$A$2</f>
        <v>46112</v>
      </c>
      <c r="C7440" s="37" t="s">
        <v>1243</v>
      </c>
      <c r="D7440" s="119" t="str">
        <f>IF(G7440="","",VLOOKUP(G7440,номенклатури!R:T,2,0))</f>
        <v/>
      </c>
      <c r="E7440" s="333" t="str">
        <f>IF(G7440="","",VLOOKUP(G7440,номенклатури!R:T,3,0))</f>
        <v/>
      </c>
      <c r="F7440" s="159" t="str">
        <f>IF(G7440="","",IF(ISERROR(VLOOKUP(G7440,номенклатури!V:V,1,0)),E7440*H7440,E7440*I7440))</f>
        <v/>
      </c>
      <c r="G7440" s="14"/>
      <c r="H7440" s="15"/>
      <c r="I7440" s="15"/>
      <c r="J7440" s="15"/>
      <c r="K7440" s="15"/>
      <c r="L7440" s="217"/>
      <c r="M7440" s="22"/>
      <c r="N7440" s="119" t="str">
        <f>IF(G7440="","",VLOOKUP(G7440,номенклатури!R:U,4,0))</f>
        <v/>
      </c>
      <c r="O7440" s="119" t="str">
        <f>IF(M7440="","",VLOOKUP(M7440,'14'!D:D,1,0))</f>
        <v/>
      </c>
    </row>
    <row r="7441" spans="1:15" ht="12.75" customHeight="1" x14ac:dyDescent="0.2">
      <c r="A7441" s="36" t="str">
        <f>'0'!$A$4</f>
        <v>………………..</v>
      </c>
      <c r="B7441" s="37">
        <f>'0'!$A$2</f>
        <v>46112</v>
      </c>
      <c r="C7441" s="37" t="s">
        <v>1243</v>
      </c>
      <c r="D7441" s="119" t="str">
        <f>IF(G7441="","",VLOOKUP(G7441,номенклатури!R:T,2,0))</f>
        <v/>
      </c>
      <c r="E7441" s="333" t="str">
        <f>IF(G7441="","",VLOOKUP(G7441,номенклатури!R:T,3,0))</f>
        <v/>
      </c>
      <c r="F7441" s="159" t="str">
        <f>IF(G7441="","",IF(ISERROR(VLOOKUP(G7441,номенклатури!V:V,1,0)),E7441*H7441,E7441*I7441))</f>
        <v/>
      </c>
      <c r="G7441" s="14"/>
      <c r="H7441" s="15"/>
      <c r="I7441" s="15"/>
      <c r="J7441" s="15"/>
      <c r="K7441" s="15"/>
      <c r="L7441" s="217"/>
      <c r="M7441" s="22"/>
      <c r="N7441" s="119" t="str">
        <f>IF(G7441="","",VLOOKUP(G7441,номенклатури!R:U,4,0))</f>
        <v/>
      </c>
      <c r="O7441" s="119" t="str">
        <f>IF(M7441="","",VLOOKUP(M7441,'14'!D:D,1,0))</f>
        <v/>
      </c>
    </row>
    <row r="7442" spans="1:15" ht="12.75" customHeight="1" x14ac:dyDescent="0.2">
      <c r="A7442" s="36" t="str">
        <f>'0'!$A$4</f>
        <v>………………..</v>
      </c>
      <c r="B7442" s="37">
        <f>'0'!$A$2</f>
        <v>46112</v>
      </c>
      <c r="C7442" s="37" t="s">
        <v>1243</v>
      </c>
      <c r="D7442" s="119" t="str">
        <f>IF(G7442="","",VLOOKUP(G7442,номенклатури!R:T,2,0))</f>
        <v/>
      </c>
      <c r="E7442" s="333" t="str">
        <f>IF(G7442="","",VLOOKUP(G7442,номенклатури!R:T,3,0))</f>
        <v/>
      </c>
      <c r="F7442" s="159" t="str">
        <f>IF(G7442="","",IF(ISERROR(VLOOKUP(G7442,номенклатури!V:V,1,0)),E7442*H7442,E7442*I7442))</f>
        <v/>
      </c>
      <c r="G7442" s="14"/>
      <c r="H7442" s="15"/>
      <c r="I7442" s="15"/>
      <c r="J7442" s="15"/>
      <c r="K7442" s="15"/>
      <c r="L7442" s="217"/>
      <c r="M7442" s="22"/>
      <c r="N7442" s="119" t="str">
        <f>IF(G7442="","",VLOOKUP(G7442,номенклатури!R:U,4,0))</f>
        <v/>
      </c>
      <c r="O7442" s="119" t="str">
        <f>IF(M7442="","",VLOOKUP(M7442,'14'!D:D,1,0))</f>
        <v/>
      </c>
    </row>
    <row r="7443" spans="1:15" ht="12.75" customHeight="1" x14ac:dyDescent="0.2">
      <c r="A7443" s="36" t="str">
        <f>'0'!$A$4</f>
        <v>………………..</v>
      </c>
      <c r="B7443" s="37">
        <f>'0'!$A$2</f>
        <v>46112</v>
      </c>
      <c r="C7443" s="37" t="s">
        <v>1243</v>
      </c>
      <c r="D7443" s="119" t="str">
        <f>IF(G7443="","",VLOOKUP(G7443,номенклатури!R:T,2,0))</f>
        <v/>
      </c>
      <c r="E7443" s="333" t="str">
        <f>IF(G7443="","",VLOOKUP(G7443,номенклатури!R:T,3,0))</f>
        <v/>
      </c>
      <c r="F7443" s="159" t="str">
        <f>IF(G7443="","",IF(ISERROR(VLOOKUP(G7443,номенклатури!V:V,1,0)),E7443*H7443,E7443*I7443))</f>
        <v/>
      </c>
      <c r="G7443" s="14"/>
      <c r="H7443" s="15"/>
      <c r="I7443" s="15"/>
      <c r="J7443" s="15"/>
      <c r="K7443" s="15"/>
      <c r="L7443" s="217"/>
      <c r="M7443" s="22"/>
      <c r="N7443" s="119" t="str">
        <f>IF(G7443="","",VLOOKUP(G7443,номенклатури!R:U,4,0))</f>
        <v/>
      </c>
      <c r="O7443" s="119" t="str">
        <f>IF(M7443="","",VLOOKUP(M7443,'14'!D:D,1,0))</f>
        <v/>
      </c>
    </row>
    <row r="7444" spans="1:15" ht="12.75" customHeight="1" x14ac:dyDescent="0.2">
      <c r="A7444" s="36" t="str">
        <f>'0'!$A$4</f>
        <v>………………..</v>
      </c>
      <c r="B7444" s="37">
        <f>'0'!$A$2</f>
        <v>46112</v>
      </c>
      <c r="C7444" s="37" t="s">
        <v>1243</v>
      </c>
      <c r="D7444" s="119" t="str">
        <f>IF(G7444="","",VLOOKUP(G7444,номенклатури!R:T,2,0))</f>
        <v/>
      </c>
      <c r="E7444" s="333" t="str">
        <f>IF(G7444="","",VLOOKUP(G7444,номенклатури!R:T,3,0))</f>
        <v/>
      </c>
      <c r="F7444" s="159" t="str">
        <f>IF(G7444="","",IF(ISERROR(VLOOKUP(G7444,номенклатури!V:V,1,0)),E7444*H7444,E7444*I7444))</f>
        <v/>
      </c>
      <c r="G7444" s="14"/>
      <c r="H7444" s="15"/>
      <c r="I7444" s="15"/>
      <c r="J7444" s="15"/>
      <c r="K7444" s="15"/>
      <c r="L7444" s="217"/>
      <c r="M7444" s="22"/>
      <c r="N7444" s="119" t="str">
        <f>IF(G7444="","",VLOOKUP(G7444,номенклатури!R:U,4,0))</f>
        <v/>
      </c>
      <c r="O7444" s="119" t="str">
        <f>IF(M7444="","",VLOOKUP(M7444,'14'!D:D,1,0))</f>
        <v/>
      </c>
    </row>
    <row r="7445" spans="1:15" ht="12.75" customHeight="1" x14ac:dyDescent="0.2">
      <c r="A7445" s="36" t="str">
        <f>'0'!$A$4</f>
        <v>………………..</v>
      </c>
      <c r="B7445" s="37">
        <f>'0'!$A$2</f>
        <v>46112</v>
      </c>
      <c r="C7445" s="37" t="s">
        <v>1243</v>
      </c>
      <c r="D7445" s="119" t="str">
        <f>IF(G7445="","",VLOOKUP(G7445,номенклатури!R:T,2,0))</f>
        <v/>
      </c>
      <c r="E7445" s="333" t="str">
        <f>IF(G7445="","",VLOOKUP(G7445,номенклатури!R:T,3,0))</f>
        <v/>
      </c>
      <c r="F7445" s="159" t="str">
        <f>IF(G7445="","",IF(ISERROR(VLOOKUP(G7445,номенклатури!V:V,1,0)),E7445*H7445,E7445*I7445))</f>
        <v/>
      </c>
      <c r="G7445" s="14"/>
      <c r="H7445" s="15"/>
      <c r="I7445" s="15"/>
      <c r="J7445" s="15"/>
      <c r="K7445" s="15"/>
      <c r="L7445" s="217"/>
      <c r="M7445" s="22"/>
      <c r="N7445" s="119" t="str">
        <f>IF(G7445="","",VLOOKUP(G7445,номенклатури!R:U,4,0))</f>
        <v/>
      </c>
      <c r="O7445" s="119" t="str">
        <f>IF(M7445="","",VLOOKUP(M7445,'14'!D:D,1,0))</f>
        <v/>
      </c>
    </row>
    <row r="7446" spans="1:15" ht="12.75" customHeight="1" x14ac:dyDescent="0.2">
      <c r="A7446" s="36" t="str">
        <f>'0'!$A$4</f>
        <v>………………..</v>
      </c>
      <c r="B7446" s="37">
        <f>'0'!$A$2</f>
        <v>46112</v>
      </c>
      <c r="C7446" s="37" t="s">
        <v>1243</v>
      </c>
      <c r="D7446" s="119" t="str">
        <f>IF(G7446="","",VLOOKUP(G7446,номенклатури!R:T,2,0))</f>
        <v/>
      </c>
      <c r="E7446" s="333" t="str">
        <f>IF(G7446="","",VLOOKUP(G7446,номенклатури!R:T,3,0))</f>
        <v/>
      </c>
      <c r="F7446" s="159" t="str">
        <f>IF(G7446="","",IF(ISERROR(VLOOKUP(G7446,номенклатури!V:V,1,0)),E7446*H7446,E7446*I7446))</f>
        <v/>
      </c>
      <c r="G7446" s="14"/>
      <c r="H7446" s="15"/>
      <c r="I7446" s="15"/>
      <c r="J7446" s="15"/>
      <c r="K7446" s="15"/>
      <c r="L7446" s="217"/>
      <c r="M7446" s="22"/>
      <c r="N7446" s="119" t="str">
        <f>IF(G7446="","",VLOOKUP(G7446,номенклатури!R:U,4,0))</f>
        <v/>
      </c>
      <c r="O7446" s="119" t="str">
        <f>IF(M7446="","",VLOOKUP(M7446,'14'!D:D,1,0))</f>
        <v/>
      </c>
    </row>
    <row r="7447" spans="1:15" ht="12.75" customHeight="1" x14ac:dyDescent="0.2">
      <c r="A7447" s="36" t="str">
        <f>'0'!$A$4</f>
        <v>………………..</v>
      </c>
      <c r="B7447" s="37">
        <f>'0'!$A$2</f>
        <v>46112</v>
      </c>
      <c r="C7447" s="37" t="s">
        <v>1243</v>
      </c>
      <c r="D7447" s="119" t="str">
        <f>IF(G7447="","",VLOOKUP(G7447,номенклатури!R:T,2,0))</f>
        <v/>
      </c>
      <c r="E7447" s="333" t="str">
        <f>IF(G7447="","",VLOOKUP(G7447,номенклатури!R:T,3,0))</f>
        <v/>
      </c>
      <c r="F7447" s="159" t="str">
        <f>IF(G7447="","",IF(ISERROR(VLOOKUP(G7447,номенклатури!V:V,1,0)),E7447*H7447,E7447*I7447))</f>
        <v/>
      </c>
      <c r="G7447" s="14"/>
      <c r="H7447" s="15"/>
      <c r="I7447" s="15"/>
      <c r="J7447" s="15"/>
      <c r="K7447" s="15"/>
      <c r="L7447" s="217"/>
      <c r="M7447" s="22"/>
      <c r="N7447" s="119" t="str">
        <f>IF(G7447="","",VLOOKUP(G7447,номенклатури!R:U,4,0))</f>
        <v/>
      </c>
      <c r="O7447" s="119" t="str">
        <f>IF(M7447="","",VLOOKUP(M7447,'14'!D:D,1,0))</f>
        <v/>
      </c>
    </row>
    <row r="7448" spans="1:15" ht="12.75" customHeight="1" x14ac:dyDescent="0.2">
      <c r="A7448" s="36" t="str">
        <f>'0'!$A$4</f>
        <v>………………..</v>
      </c>
      <c r="B7448" s="37">
        <f>'0'!$A$2</f>
        <v>46112</v>
      </c>
      <c r="C7448" s="37" t="s">
        <v>1243</v>
      </c>
      <c r="D7448" s="119" t="str">
        <f>IF(G7448="","",VLOOKUP(G7448,номенклатури!R:T,2,0))</f>
        <v/>
      </c>
      <c r="E7448" s="333" t="str">
        <f>IF(G7448="","",VLOOKUP(G7448,номенклатури!R:T,3,0))</f>
        <v/>
      </c>
      <c r="F7448" s="159" t="str">
        <f>IF(G7448="","",IF(ISERROR(VLOOKUP(G7448,номенклатури!V:V,1,0)),E7448*H7448,E7448*I7448))</f>
        <v/>
      </c>
      <c r="G7448" s="14"/>
      <c r="H7448" s="15"/>
      <c r="I7448" s="15"/>
      <c r="J7448" s="15"/>
      <c r="K7448" s="15"/>
      <c r="L7448" s="217"/>
      <c r="M7448" s="22"/>
      <c r="N7448" s="119" t="str">
        <f>IF(G7448="","",VLOOKUP(G7448,номенклатури!R:U,4,0))</f>
        <v/>
      </c>
      <c r="O7448" s="119" t="str">
        <f>IF(M7448="","",VLOOKUP(M7448,'14'!D:D,1,0))</f>
        <v/>
      </c>
    </row>
    <row r="7449" spans="1:15" ht="12.75" customHeight="1" x14ac:dyDescent="0.2">
      <c r="A7449" s="36" t="str">
        <f>'0'!$A$4</f>
        <v>………………..</v>
      </c>
      <c r="B7449" s="37">
        <f>'0'!$A$2</f>
        <v>46112</v>
      </c>
      <c r="C7449" s="37" t="s">
        <v>1243</v>
      </c>
      <c r="D7449" s="119" t="str">
        <f>IF(G7449="","",VLOOKUP(G7449,номенклатури!R:T,2,0))</f>
        <v/>
      </c>
      <c r="E7449" s="333" t="str">
        <f>IF(G7449="","",VLOOKUP(G7449,номенклатури!R:T,3,0))</f>
        <v/>
      </c>
      <c r="F7449" s="159" t="str">
        <f>IF(G7449="","",IF(ISERROR(VLOOKUP(G7449,номенклатури!V:V,1,0)),E7449*H7449,E7449*I7449))</f>
        <v/>
      </c>
      <c r="G7449" s="14"/>
      <c r="H7449" s="15"/>
      <c r="I7449" s="15"/>
      <c r="J7449" s="15"/>
      <c r="K7449" s="15"/>
      <c r="L7449" s="217"/>
      <c r="M7449" s="22"/>
      <c r="N7449" s="119" t="str">
        <f>IF(G7449="","",VLOOKUP(G7449,номенклатури!R:U,4,0))</f>
        <v/>
      </c>
      <c r="O7449" s="119" t="str">
        <f>IF(M7449="","",VLOOKUP(M7449,'14'!D:D,1,0))</f>
        <v/>
      </c>
    </row>
    <row r="7450" spans="1:15" ht="12.75" customHeight="1" x14ac:dyDescent="0.2">
      <c r="A7450" s="36" t="str">
        <f>'0'!$A$4</f>
        <v>………………..</v>
      </c>
      <c r="B7450" s="37">
        <f>'0'!$A$2</f>
        <v>46112</v>
      </c>
      <c r="C7450" s="37" t="s">
        <v>1243</v>
      </c>
      <c r="D7450" s="119" t="str">
        <f>IF(G7450="","",VLOOKUP(G7450,номенклатури!R:T,2,0))</f>
        <v/>
      </c>
      <c r="E7450" s="333" t="str">
        <f>IF(G7450="","",VLOOKUP(G7450,номенклатури!R:T,3,0))</f>
        <v/>
      </c>
      <c r="F7450" s="159" t="str">
        <f>IF(G7450="","",IF(ISERROR(VLOOKUP(G7450,номенклатури!V:V,1,0)),E7450*H7450,E7450*I7450))</f>
        <v/>
      </c>
      <c r="G7450" s="14"/>
      <c r="H7450" s="15"/>
      <c r="I7450" s="15"/>
      <c r="J7450" s="15"/>
      <c r="K7450" s="15"/>
      <c r="L7450" s="217"/>
      <c r="M7450" s="22"/>
      <c r="N7450" s="119" t="str">
        <f>IF(G7450="","",VLOOKUP(G7450,номенклатури!R:U,4,0))</f>
        <v/>
      </c>
      <c r="O7450" s="119" t="str">
        <f>IF(M7450="","",VLOOKUP(M7450,'14'!D:D,1,0))</f>
        <v/>
      </c>
    </row>
    <row r="7451" spans="1:15" ht="12.75" customHeight="1" x14ac:dyDescent="0.2">
      <c r="A7451" s="36" t="str">
        <f>'0'!$A$4</f>
        <v>………………..</v>
      </c>
      <c r="B7451" s="37">
        <f>'0'!$A$2</f>
        <v>46112</v>
      </c>
      <c r="C7451" s="37" t="s">
        <v>1243</v>
      </c>
      <c r="D7451" s="119" t="str">
        <f>IF(G7451="","",VLOOKUP(G7451,номенклатури!R:T,2,0))</f>
        <v/>
      </c>
      <c r="E7451" s="333" t="str">
        <f>IF(G7451="","",VLOOKUP(G7451,номенклатури!R:T,3,0))</f>
        <v/>
      </c>
      <c r="F7451" s="159" t="str">
        <f>IF(G7451="","",IF(ISERROR(VLOOKUP(G7451,номенклатури!V:V,1,0)),E7451*H7451,E7451*I7451))</f>
        <v/>
      </c>
      <c r="G7451" s="14"/>
      <c r="H7451" s="15"/>
      <c r="I7451" s="15"/>
      <c r="J7451" s="15"/>
      <c r="K7451" s="15"/>
      <c r="L7451" s="217"/>
      <c r="M7451" s="22"/>
      <c r="N7451" s="119" t="str">
        <f>IF(G7451="","",VLOOKUP(G7451,номенклатури!R:U,4,0))</f>
        <v/>
      </c>
      <c r="O7451" s="119" t="str">
        <f>IF(M7451="","",VLOOKUP(M7451,'14'!D:D,1,0))</f>
        <v/>
      </c>
    </row>
    <row r="7452" spans="1:15" ht="12.75" customHeight="1" x14ac:dyDescent="0.2">
      <c r="A7452" s="36" t="str">
        <f>'0'!$A$4</f>
        <v>………………..</v>
      </c>
      <c r="B7452" s="37">
        <f>'0'!$A$2</f>
        <v>46112</v>
      </c>
      <c r="C7452" s="37" t="s">
        <v>1243</v>
      </c>
      <c r="D7452" s="119" t="str">
        <f>IF(G7452="","",VLOOKUP(G7452,номенклатури!R:T,2,0))</f>
        <v/>
      </c>
      <c r="E7452" s="333" t="str">
        <f>IF(G7452="","",VLOOKUP(G7452,номенклатури!R:T,3,0))</f>
        <v/>
      </c>
      <c r="F7452" s="159" t="str">
        <f>IF(G7452="","",IF(ISERROR(VLOOKUP(G7452,номенклатури!V:V,1,0)),E7452*H7452,E7452*I7452))</f>
        <v/>
      </c>
      <c r="G7452" s="14"/>
      <c r="H7452" s="15"/>
      <c r="I7452" s="15"/>
      <c r="J7452" s="15"/>
      <c r="K7452" s="15"/>
      <c r="L7452" s="217"/>
      <c r="M7452" s="22"/>
      <c r="N7452" s="119" t="str">
        <f>IF(G7452="","",VLOOKUP(G7452,номенклатури!R:U,4,0))</f>
        <v/>
      </c>
      <c r="O7452" s="119" t="str">
        <f>IF(M7452="","",VLOOKUP(M7452,'14'!D:D,1,0))</f>
        <v/>
      </c>
    </row>
    <row r="7453" spans="1:15" ht="12.75" customHeight="1" x14ac:dyDescent="0.2">
      <c r="A7453" s="36" t="str">
        <f>'0'!$A$4</f>
        <v>………………..</v>
      </c>
      <c r="B7453" s="37">
        <f>'0'!$A$2</f>
        <v>46112</v>
      </c>
      <c r="C7453" s="37" t="s">
        <v>1243</v>
      </c>
      <c r="D7453" s="119" t="str">
        <f>IF(G7453="","",VLOOKUP(G7453,номенклатури!R:T,2,0))</f>
        <v/>
      </c>
      <c r="E7453" s="333" t="str">
        <f>IF(G7453="","",VLOOKUP(G7453,номенклатури!R:T,3,0))</f>
        <v/>
      </c>
      <c r="F7453" s="159" t="str">
        <f>IF(G7453="","",IF(ISERROR(VLOOKUP(G7453,номенклатури!V:V,1,0)),E7453*H7453,E7453*I7453))</f>
        <v/>
      </c>
      <c r="G7453" s="14"/>
      <c r="H7453" s="15"/>
      <c r="I7453" s="15"/>
      <c r="J7453" s="15"/>
      <c r="K7453" s="15"/>
      <c r="L7453" s="217"/>
      <c r="M7453" s="22"/>
      <c r="N7453" s="119" t="str">
        <f>IF(G7453="","",VLOOKUP(G7453,номенклатури!R:U,4,0))</f>
        <v/>
      </c>
      <c r="O7453" s="119" t="str">
        <f>IF(M7453="","",VLOOKUP(M7453,'14'!D:D,1,0))</f>
        <v/>
      </c>
    </row>
    <row r="7454" spans="1:15" ht="12.75" customHeight="1" x14ac:dyDescent="0.2">
      <c r="A7454" s="36" t="str">
        <f>'0'!$A$4</f>
        <v>………………..</v>
      </c>
      <c r="B7454" s="37">
        <f>'0'!$A$2</f>
        <v>46112</v>
      </c>
      <c r="C7454" s="37" t="s">
        <v>1243</v>
      </c>
      <c r="D7454" s="119" t="str">
        <f>IF(G7454="","",VLOOKUP(G7454,номенклатури!R:T,2,0))</f>
        <v/>
      </c>
      <c r="E7454" s="333" t="str">
        <f>IF(G7454="","",VLOOKUP(G7454,номенклатури!R:T,3,0))</f>
        <v/>
      </c>
      <c r="F7454" s="159" t="str">
        <f>IF(G7454="","",IF(ISERROR(VLOOKUP(G7454,номенклатури!V:V,1,0)),E7454*H7454,E7454*I7454))</f>
        <v/>
      </c>
      <c r="G7454" s="14"/>
      <c r="H7454" s="15"/>
      <c r="I7454" s="15"/>
      <c r="J7454" s="15"/>
      <c r="K7454" s="15"/>
      <c r="L7454" s="217"/>
      <c r="M7454" s="22"/>
      <c r="N7454" s="119" t="str">
        <f>IF(G7454="","",VLOOKUP(G7454,номенклатури!R:U,4,0))</f>
        <v/>
      </c>
      <c r="O7454" s="119" t="str">
        <f>IF(M7454="","",VLOOKUP(M7454,'14'!D:D,1,0))</f>
        <v/>
      </c>
    </row>
    <row r="7455" spans="1:15" ht="12.75" customHeight="1" x14ac:dyDescent="0.2">
      <c r="A7455" s="36" t="str">
        <f>'0'!$A$4</f>
        <v>………………..</v>
      </c>
      <c r="B7455" s="37">
        <f>'0'!$A$2</f>
        <v>46112</v>
      </c>
      <c r="C7455" s="37" t="s">
        <v>1243</v>
      </c>
      <c r="D7455" s="119" t="str">
        <f>IF(G7455="","",VLOOKUP(G7455,номенклатури!R:T,2,0))</f>
        <v/>
      </c>
      <c r="E7455" s="333" t="str">
        <f>IF(G7455="","",VLOOKUP(G7455,номенклатури!R:T,3,0))</f>
        <v/>
      </c>
      <c r="F7455" s="159" t="str">
        <f>IF(G7455="","",IF(ISERROR(VLOOKUP(G7455,номенклатури!V:V,1,0)),E7455*H7455,E7455*I7455))</f>
        <v/>
      </c>
      <c r="G7455" s="14"/>
      <c r="H7455" s="15"/>
      <c r="I7455" s="15"/>
      <c r="J7455" s="15"/>
      <c r="K7455" s="15"/>
      <c r="L7455" s="217"/>
      <c r="M7455" s="22"/>
      <c r="N7455" s="119" t="str">
        <f>IF(G7455="","",VLOOKUP(G7455,номенклатури!R:U,4,0))</f>
        <v/>
      </c>
      <c r="O7455" s="119" t="str">
        <f>IF(M7455="","",VLOOKUP(M7455,'14'!D:D,1,0))</f>
        <v/>
      </c>
    </row>
    <row r="7456" spans="1:15" ht="12.75" customHeight="1" x14ac:dyDescent="0.2">
      <c r="A7456" s="36" t="str">
        <f>'0'!$A$4</f>
        <v>………………..</v>
      </c>
      <c r="B7456" s="37">
        <f>'0'!$A$2</f>
        <v>46112</v>
      </c>
      <c r="C7456" s="37" t="s">
        <v>1243</v>
      </c>
      <c r="D7456" s="119" t="str">
        <f>IF(G7456="","",VLOOKUP(G7456,номенклатури!R:T,2,0))</f>
        <v/>
      </c>
      <c r="E7456" s="333" t="str">
        <f>IF(G7456="","",VLOOKUP(G7456,номенклатури!R:T,3,0))</f>
        <v/>
      </c>
      <c r="F7456" s="159" t="str">
        <f>IF(G7456="","",IF(ISERROR(VLOOKUP(G7456,номенклатури!V:V,1,0)),E7456*H7456,E7456*I7456))</f>
        <v/>
      </c>
      <c r="G7456" s="14"/>
      <c r="H7456" s="15"/>
      <c r="I7456" s="15"/>
      <c r="J7456" s="15"/>
      <c r="K7456" s="15"/>
      <c r="L7456" s="217"/>
      <c r="M7456" s="22"/>
      <c r="N7456" s="119" t="str">
        <f>IF(G7456="","",VLOOKUP(G7456,номенклатури!R:U,4,0))</f>
        <v/>
      </c>
      <c r="O7456" s="119" t="str">
        <f>IF(M7456="","",VLOOKUP(M7456,'14'!D:D,1,0))</f>
        <v/>
      </c>
    </row>
    <row r="7457" spans="1:15" ht="12.75" customHeight="1" x14ac:dyDescent="0.2">
      <c r="A7457" s="36" t="str">
        <f>'0'!$A$4</f>
        <v>………………..</v>
      </c>
      <c r="B7457" s="37">
        <f>'0'!$A$2</f>
        <v>46112</v>
      </c>
      <c r="C7457" s="37" t="s">
        <v>1243</v>
      </c>
      <c r="D7457" s="119" t="str">
        <f>IF(G7457="","",VLOOKUP(G7457,номенклатури!R:T,2,0))</f>
        <v/>
      </c>
      <c r="E7457" s="333" t="str">
        <f>IF(G7457="","",VLOOKUP(G7457,номенклатури!R:T,3,0))</f>
        <v/>
      </c>
      <c r="F7457" s="159" t="str">
        <f>IF(G7457="","",IF(ISERROR(VLOOKUP(G7457,номенклатури!V:V,1,0)),E7457*H7457,E7457*I7457))</f>
        <v/>
      </c>
      <c r="G7457" s="14"/>
      <c r="H7457" s="15"/>
      <c r="I7457" s="15"/>
      <c r="J7457" s="15"/>
      <c r="K7457" s="15"/>
      <c r="L7457" s="217"/>
      <c r="M7457" s="22"/>
      <c r="N7457" s="119" t="str">
        <f>IF(G7457="","",VLOOKUP(G7457,номенклатури!R:U,4,0))</f>
        <v/>
      </c>
      <c r="O7457" s="119" t="str">
        <f>IF(M7457="","",VLOOKUP(M7457,'14'!D:D,1,0))</f>
        <v/>
      </c>
    </row>
    <row r="7458" spans="1:15" ht="12.75" customHeight="1" x14ac:dyDescent="0.2">
      <c r="A7458" s="36" t="str">
        <f>'0'!$A$4</f>
        <v>………………..</v>
      </c>
      <c r="B7458" s="37">
        <f>'0'!$A$2</f>
        <v>46112</v>
      </c>
      <c r="C7458" s="37" t="s">
        <v>1243</v>
      </c>
      <c r="D7458" s="119" t="str">
        <f>IF(G7458="","",VLOOKUP(G7458,номенклатури!R:T,2,0))</f>
        <v/>
      </c>
      <c r="E7458" s="333" t="str">
        <f>IF(G7458="","",VLOOKUP(G7458,номенклатури!R:T,3,0))</f>
        <v/>
      </c>
      <c r="F7458" s="159" t="str">
        <f>IF(G7458="","",IF(ISERROR(VLOOKUP(G7458,номенклатури!V:V,1,0)),E7458*H7458,E7458*I7458))</f>
        <v/>
      </c>
      <c r="G7458" s="14"/>
      <c r="H7458" s="15"/>
      <c r="I7458" s="15"/>
      <c r="J7458" s="15"/>
      <c r="K7458" s="15"/>
      <c r="L7458" s="217"/>
      <c r="M7458" s="22"/>
      <c r="N7458" s="119" t="str">
        <f>IF(G7458="","",VLOOKUP(G7458,номенклатури!R:U,4,0))</f>
        <v/>
      </c>
      <c r="O7458" s="119" t="str">
        <f>IF(M7458="","",VLOOKUP(M7458,'14'!D:D,1,0))</f>
        <v/>
      </c>
    </row>
    <row r="7459" spans="1:15" ht="12.75" customHeight="1" x14ac:dyDescent="0.2">
      <c r="A7459" s="36" t="str">
        <f>'0'!$A$4</f>
        <v>………………..</v>
      </c>
      <c r="B7459" s="37">
        <f>'0'!$A$2</f>
        <v>46112</v>
      </c>
      <c r="C7459" s="37" t="s">
        <v>1243</v>
      </c>
      <c r="D7459" s="119" t="str">
        <f>IF(G7459="","",VLOOKUP(G7459,номенклатури!R:T,2,0))</f>
        <v/>
      </c>
      <c r="E7459" s="333" t="str">
        <f>IF(G7459="","",VLOOKUP(G7459,номенклатури!R:T,3,0))</f>
        <v/>
      </c>
      <c r="F7459" s="159" t="str">
        <f>IF(G7459="","",IF(ISERROR(VLOOKUP(G7459,номенклатури!V:V,1,0)),E7459*H7459,E7459*I7459))</f>
        <v/>
      </c>
      <c r="G7459" s="14"/>
      <c r="H7459" s="15"/>
      <c r="I7459" s="15"/>
      <c r="J7459" s="15"/>
      <c r="K7459" s="15"/>
      <c r="L7459" s="217"/>
      <c r="M7459" s="22"/>
      <c r="N7459" s="119" t="str">
        <f>IF(G7459="","",VLOOKUP(G7459,номенклатури!R:U,4,0))</f>
        <v/>
      </c>
      <c r="O7459" s="119" t="str">
        <f>IF(M7459="","",VLOOKUP(M7459,'14'!D:D,1,0))</f>
        <v/>
      </c>
    </row>
    <row r="7460" spans="1:15" ht="12.75" customHeight="1" x14ac:dyDescent="0.2">
      <c r="A7460" s="36" t="str">
        <f>'0'!$A$4</f>
        <v>………………..</v>
      </c>
      <c r="B7460" s="37">
        <f>'0'!$A$2</f>
        <v>46112</v>
      </c>
      <c r="C7460" s="37" t="s">
        <v>1243</v>
      </c>
      <c r="D7460" s="119" t="str">
        <f>IF(G7460="","",VLOOKUP(G7460,номенклатури!R:T,2,0))</f>
        <v/>
      </c>
      <c r="E7460" s="333" t="str">
        <f>IF(G7460="","",VLOOKUP(G7460,номенклатури!R:T,3,0))</f>
        <v/>
      </c>
      <c r="F7460" s="159" t="str">
        <f>IF(G7460="","",IF(ISERROR(VLOOKUP(G7460,номенклатури!V:V,1,0)),E7460*H7460,E7460*I7460))</f>
        <v/>
      </c>
      <c r="G7460" s="14"/>
      <c r="H7460" s="15"/>
      <c r="I7460" s="15"/>
      <c r="J7460" s="15"/>
      <c r="K7460" s="15"/>
      <c r="L7460" s="217"/>
      <c r="M7460" s="22"/>
      <c r="N7460" s="119" t="str">
        <f>IF(G7460="","",VLOOKUP(G7460,номенклатури!R:U,4,0))</f>
        <v/>
      </c>
      <c r="O7460" s="119" t="str">
        <f>IF(M7460="","",VLOOKUP(M7460,'14'!D:D,1,0))</f>
        <v/>
      </c>
    </row>
    <row r="7461" spans="1:15" ht="12.75" customHeight="1" x14ac:dyDescent="0.2">
      <c r="A7461" s="36" t="str">
        <f>'0'!$A$4</f>
        <v>………………..</v>
      </c>
      <c r="B7461" s="37">
        <f>'0'!$A$2</f>
        <v>46112</v>
      </c>
      <c r="C7461" s="37" t="s">
        <v>1243</v>
      </c>
      <c r="D7461" s="119" t="str">
        <f>IF(G7461="","",VLOOKUP(G7461,номенклатури!R:T,2,0))</f>
        <v/>
      </c>
      <c r="E7461" s="333" t="str">
        <f>IF(G7461="","",VLOOKUP(G7461,номенклатури!R:T,3,0))</f>
        <v/>
      </c>
      <c r="F7461" s="159" t="str">
        <f>IF(G7461="","",IF(ISERROR(VLOOKUP(G7461,номенклатури!V:V,1,0)),E7461*H7461,E7461*I7461))</f>
        <v/>
      </c>
      <c r="G7461" s="14"/>
      <c r="H7461" s="15"/>
      <c r="I7461" s="15"/>
      <c r="J7461" s="15"/>
      <c r="K7461" s="15"/>
      <c r="L7461" s="217"/>
      <c r="M7461" s="22"/>
      <c r="N7461" s="119" t="str">
        <f>IF(G7461="","",VLOOKUP(G7461,номенклатури!R:U,4,0))</f>
        <v/>
      </c>
      <c r="O7461" s="119" t="str">
        <f>IF(M7461="","",VLOOKUP(M7461,'14'!D:D,1,0))</f>
        <v/>
      </c>
    </row>
    <row r="7462" spans="1:15" ht="12.75" customHeight="1" x14ac:dyDescent="0.2">
      <c r="A7462" s="36" t="str">
        <f>'0'!$A$4</f>
        <v>………………..</v>
      </c>
      <c r="B7462" s="37">
        <f>'0'!$A$2</f>
        <v>46112</v>
      </c>
      <c r="C7462" s="37" t="s">
        <v>1243</v>
      </c>
      <c r="D7462" s="119" t="str">
        <f>IF(G7462="","",VLOOKUP(G7462,номенклатури!R:T,2,0))</f>
        <v/>
      </c>
      <c r="E7462" s="333" t="str">
        <f>IF(G7462="","",VLOOKUP(G7462,номенклатури!R:T,3,0))</f>
        <v/>
      </c>
      <c r="F7462" s="159" t="str">
        <f>IF(G7462="","",IF(ISERROR(VLOOKUP(G7462,номенклатури!V:V,1,0)),E7462*H7462,E7462*I7462))</f>
        <v/>
      </c>
      <c r="G7462" s="14"/>
      <c r="H7462" s="15"/>
      <c r="I7462" s="15"/>
      <c r="J7462" s="15"/>
      <c r="K7462" s="15"/>
      <c r="L7462" s="217"/>
      <c r="M7462" s="22"/>
      <c r="N7462" s="119" t="str">
        <f>IF(G7462="","",VLOOKUP(G7462,номенклатури!R:U,4,0))</f>
        <v/>
      </c>
      <c r="O7462" s="119" t="str">
        <f>IF(M7462="","",VLOOKUP(M7462,'14'!D:D,1,0))</f>
        <v/>
      </c>
    </row>
    <row r="7463" spans="1:15" ht="12.75" customHeight="1" x14ac:dyDescent="0.2">
      <c r="A7463" s="36" t="str">
        <f>'0'!$A$4</f>
        <v>………………..</v>
      </c>
      <c r="B7463" s="37">
        <f>'0'!$A$2</f>
        <v>46112</v>
      </c>
      <c r="C7463" s="37" t="s">
        <v>1243</v>
      </c>
      <c r="D7463" s="119" t="str">
        <f>IF(G7463="","",VLOOKUP(G7463,номенклатури!R:T,2,0))</f>
        <v/>
      </c>
      <c r="E7463" s="333" t="str">
        <f>IF(G7463="","",VLOOKUP(G7463,номенклатури!R:T,3,0))</f>
        <v/>
      </c>
      <c r="F7463" s="159" t="str">
        <f>IF(G7463="","",IF(ISERROR(VLOOKUP(G7463,номенклатури!V:V,1,0)),E7463*H7463,E7463*I7463))</f>
        <v/>
      </c>
      <c r="G7463" s="14"/>
      <c r="H7463" s="15"/>
      <c r="I7463" s="15"/>
      <c r="J7463" s="15"/>
      <c r="K7463" s="15"/>
      <c r="L7463" s="217"/>
      <c r="M7463" s="22"/>
      <c r="N7463" s="119" t="str">
        <f>IF(G7463="","",VLOOKUP(G7463,номенклатури!R:U,4,0))</f>
        <v/>
      </c>
      <c r="O7463" s="119" t="str">
        <f>IF(M7463="","",VLOOKUP(M7463,'14'!D:D,1,0))</f>
        <v/>
      </c>
    </row>
    <row r="7464" spans="1:15" ht="12.75" customHeight="1" x14ac:dyDescent="0.2">
      <c r="A7464" s="36" t="str">
        <f>'0'!$A$4</f>
        <v>………………..</v>
      </c>
      <c r="B7464" s="37">
        <f>'0'!$A$2</f>
        <v>46112</v>
      </c>
      <c r="C7464" s="37" t="s">
        <v>1243</v>
      </c>
      <c r="D7464" s="119" t="str">
        <f>IF(G7464="","",VLOOKUP(G7464,номенклатури!R:T,2,0))</f>
        <v/>
      </c>
      <c r="E7464" s="333" t="str">
        <f>IF(G7464="","",VLOOKUP(G7464,номенклатури!R:T,3,0))</f>
        <v/>
      </c>
      <c r="F7464" s="159" t="str">
        <f>IF(G7464="","",IF(ISERROR(VLOOKUP(G7464,номенклатури!V:V,1,0)),E7464*H7464,E7464*I7464))</f>
        <v/>
      </c>
      <c r="G7464" s="14"/>
      <c r="H7464" s="15"/>
      <c r="I7464" s="15"/>
      <c r="J7464" s="15"/>
      <c r="K7464" s="15"/>
      <c r="L7464" s="217"/>
      <c r="M7464" s="22"/>
      <c r="N7464" s="119" t="str">
        <f>IF(G7464="","",VLOOKUP(G7464,номенклатури!R:U,4,0))</f>
        <v/>
      </c>
      <c r="O7464" s="119" t="str">
        <f>IF(M7464="","",VLOOKUP(M7464,'14'!D:D,1,0))</f>
        <v/>
      </c>
    </row>
    <row r="7465" spans="1:15" ht="12.75" customHeight="1" x14ac:dyDescent="0.2">
      <c r="A7465" s="36" t="str">
        <f>'0'!$A$4</f>
        <v>………………..</v>
      </c>
      <c r="B7465" s="37">
        <f>'0'!$A$2</f>
        <v>46112</v>
      </c>
      <c r="C7465" s="37" t="s">
        <v>1243</v>
      </c>
      <c r="D7465" s="119" t="str">
        <f>IF(G7465="","",VLOOKUP(G7465,номенклатури!R:T,2,0))</f>
        <v/>
      </c>
      <c r="E7465" s="333" t="str">
        <f>IF(G7465="","",VLOOKUP(G7465,номенклатури!R:T,3,0))</f>
        <v/>
      </c>
      <c r="F7465" s="159" t="str">
        <f>IF(G7465="","",IF(ISERROR(VLOOKUP(G7465,номенклатури!V:V,1,0)),E7465*H7465,E7465*I7465))</f>
        <v/>
      </c>
      <c r="G7465" s="14"/>
      <c r="H7465" s="15"/>
      <c r="I7465" s="15"/>
      <c r="J7465" s="15"/>
      <c r="K7465" s="15"/>
      <c r="L7465" s="217"/>
      <c r="M7465" s="22"/>
      <c r="N7465" s="119" t="str">
        <f>IF(G7465="","",VLOOKUP(G7465,номенклатури!R:U,4,0))</f>
        <v/>
      </c>
      <c r="O7465" s="119" t="str">
        <f>IF(M7465="","",VLOOKUP(M7465,'14'!D:D,1,0))</f>
        <v/>
      </c>
    </row>
    <row r="7466" spans="1:15" ht="12.75" customHeight="1" x14ac:dyDescent="0.2">
      <c r="A7466" s="36" t="str">
        <f>'0'!$A$4</f>
        <v>………………..</v>
      </c>
      <c r="B7466" s="37">
        <f>'0'!$A$2</f>
        <v>46112</v>
      </c>
      <c r="C7466" s="37" t="s">
        <v>1243</v>
      </c>
      <c r="D7466" s="119" t="str">
        <f>IF(G7466="","",VLOOKUP(G7466,номенклатури!R:T,2,0))</f>
        <v/>
      </c>
      <c r="E7466" s="333" t="str">
        <f>IF(G7466="","",VLOOKUP(G7466,номенклатури!R:T,3,0))</f>
        <v/>
      </c>
      <c r="F7466" s="159" t="str">
        <f>IF(G7466="","",IF(ISERROR(VLOOKUP(G7466,номенклатури!V:V,1,0)),E7466*H7466,E7466*I7466))</f>
        <v/>
      </c>
      <c r="G7466" s="14"/>
      <c r="H7466" s="15"/>
      <c r="I7466" s="15"/>
      <c r="J7466" s="15"/>
      <c r="K7466" s="15"/>
      <c r="L7466" s="217"/>
      <c r="M7466" s="22"/>
      <c r="N7466" s="119" t="str">
        <f>IF(G7466="","",VLOOKUP(G7466,номенклатури!R:U,4,0))</f>
        <v/>
      </c>
      <c r="O7466" s="119" t="str">
        <f>IF(M7466="","",VLOOKUP(M7466,'14'!D:D,1,0))</f>
        <v/>
      </c>
    </row>
    <row r="7467" spans="1:15" ht="12.75" customHeight="1" x14ac:dyDescent="0.2">
      <c r="A7467" s="36" t="str">
        <f>'0'!$A$4</f>
        <v>………………..</v>
      </c>
      <c r="B7467" s="37">
        <f>'0'!$A$2</f>
        <v>46112</v>
      </c>
      <c r="C7467" s="37" t="s">
        <v>1243</v>
      </c>
      <c r="D7467" s="119" t="str">
        <f>IF(G7467="","",VLOOKUP(G7467,номенклатури!R:T,2,0))</f>
        <v/>
      </c>
      <c r="E7467" s="333" t="str">
        <f>IF(G7467="","",VLOOKUP(G7467,номенклатури!R:T,3,0))</f>
        <v/>
      </c>
      <c r="F7467" s="159" t="str">
        <f>IF(G7467="","",IF(ISERROR(VLOOKUP(G7467,номенклатури!V:V,1,0)),E7467*H7467,E7467*I7467))</f>
        <v/>
      </c>
      <c r="G7467" s="14"/>
      <c r="H7467" s="15"/>
      <c r="I7467" s="15"/>
      <c r="J7467" s="15"/>
      <c r="K7467" s="15"/>
      <c r="L7467" s="217"/>
      <c r="M7467" s="22"/>
      <c r="N7467" s="119" t="str">
        <f>IF(G7467="","",VLOOKUP(G7467,номенклатури!R:U,4,0))</f>
        <v/>
      </c>
      <c r="O7467" s="119" t="str">
        <f>IF(M7467="","",VLOOKUP(M7467,'14'!D:D,1,0))</f>
        <v/>
      </c>
    </row>
    <row r="7468" spans="1:15" ht="12.75" customHeight="1" x14ac:dyDescent="0.2">
      <c r="A7468" s="36" t="str">
        <f>'0'!$A$4</f>
        <v>………………..</v>
      </c>
      <c r="B7468" s="37">
        <f>'0'!$A$2</f>
        <v>46112</v>
      </c>
      <c r="C7468" s="37" t="s">
        <v>1243</v>
      </c>
      <c r="D7468" s="119" t="str">
        <f>IF(G7468="","",VLOOKUP(G7468,номенклатури!R:T,2,0))</f>
        <v/>
      </c>
      <c r="E7468" s="333" t="str">
        <f>IF(G7468="","",VLOOKUP(G7468,номенклатури!R:T,3,0))</f>
        <v/>
      </c>
      <c r="F7468" s="159" t="str">
        <f>IF(G7468="","",IF(ISERROR(VLOOKUP(G7468,номенклатури!V:V,1,0)),E7468*H7468,E7468*I7468))</f>
        <v/>
      </c>
      <c r="G7468" s="14"/>
      <c r="H7468" s="15"/>
      <c r="I7468" s="15"/>
      <c r="J7468" s="15"/>
      <c r="K7468" s="15"/>
      <c r="L7468" s="217"/>
      <c r="M7468" s="22"/>
      <c r="N7468" s="119" t="str">
        <f>IF(G7468="","",VLOOKUP(G7468,номенклатури!R:U,4,0))</f>
        <v/>
      </c>
      <c r="O7468" s="119" t="str">
        <f>IF(M7468="","",VLOOKUP(M7468,'14'!D:D,1,0))</f>
        <v/>
      </c>
    </row>
    <row r="7469" spans="1:15" ht="12.75" customHeight="1" x14ac:dyDescent="0.2">
      <c r="A7469" s="36" t="str">
        <f>'0'!$A$4</f>
        <v>………………..</v>
      </c>
      <c r="B7469" s="37">
        <f>'0'!$A$2</f>
        <v>46112</v>
      </c>
      <c r="C7469" s="37" t="s">
        <v>1243</v>
      </c>
      <c r="D7469" s="119" t="str">
        <f>IF(G7469="","",VLOOKUP(G7469,номенклатури!R:T,2,0))</f>
        <v/>
      </c>
      <c r="E7469" s="333" t="str">
        <f>IF(G7469="","",VLOOKUP(G7469,номенклатури!R:T,3,0))</f>
        <v/>
      </c>
      <c r="F7469" s="159" t="str">
        <f>IF(G7469="","",IF(ISERROR(VLOOKUP(G7469,номенклатури!V:V,1,0)),E7469*H7469,E7469*I7469))</f>
        <v/>
      </c>
      <c r="G7469" s="14"/>
      <c r="H7469" s="15"/>
      <c r="I7469" s="15"/>
      <c r="J7469" s="15"/>
      <c r="K7469" s="15"/>
      <c r="L7469" s="217"/>
      <c r="M7469" s="22"/>
      <c r="N7469" s="119" t="str">
        <f>IF(G7469="","",VLOOKUP(G7469,номенклатури!R:U,4,0))</f>
        <v/>
      </c>
      <c r="O7469" s="119" t="str">
        <f>IF(M7469="","",VLOOKUP(M7469,'14'!D:D,1,0))</f>
        <v/>
      </c>
    </row>
    <row r="7470" spans="1:15" ht="12.75" customHeight="1" x14ac:dyDescent="0.2">
      <c r="A7470" s="36" t="str">
        <f>'0'!$A$4</f>
        <v>………………..</v>
      </c>
      <c r="B7470" s="37">
        <f>'0'!$A$2</f>
        <v>46112</v>
      </c>
      <c r="C7470" s="37" t="s">
        <v>1243</v>
      </c>
      <c r="D7470" s="119" t="str">
        <f>IF(G7470="","",VLOOKUP(G7470,номенклатури!R:T,2,0))</f>
        <v/>
      </c>
      <c r="E7470" s="333" t="str">
        <f>IF(G7470="","",VLOOKUP(G7470,номенклатури!R:T,3,0))</f>
        <v/>
      </c>
      <c r="F7470" s="159" t="str">
        <f>IF(G7470="","",IF(ISERROR(VLOOKUP(G7470,номенклатури!V:V,1,0)),E7470*H7470,E7470*I7470))</f>
        <v/>
      </c>
      <c r="G7470" s="14"/>
      <c r="H7470" s="15"/>
      <c r="I7470" s="15"/>
      <c r="J7470" s="15"/>
      <c r="K7470" s="15"/>
      <c r="L7470" s="217"/>
      <c r="M7470" s="22"/>
      <c r="N7470" s="119" t="str">
        <f>IF(G7470="","",VLOOKUP(G7470,номенклатури!R:U,4,0))</f>
        <v/>
      </c>
      <c r="O7470" s="119" t="str">
        <f>IF(M7470="","",VLOOKUP(M7470,'14'!D:D,1,0))</f>
        <v/>
      </c>
    </row>
    <row r="7471" spans="1:15" ht="12.75" customHeight="1" x14ac:dyDescent="0.2">
      <c r="A7471" s="36" t="str">
        <f>'0'!$A$4</f>
        <v>………………..</v>
      </c>
      <c r="B7471" s="37">
        <f>'0'!$A$2</f>
        <v>46112</v>
      </c>
      <c r="C7471" s="37" t="s">
        <v>1243</v>
      </c>
      <c r="D7471" s="119" t="str">
        <f>IF(G7471="","",VLOOKUP(G7471,номенклатури!R:T,2,0))</f>
        <v/>
      </c>
      <c r="E7471" s="333" t="str">
        <f>IF(G7471="","",VLOOKUP(G7471,номенклатури!R:T,3,0))</f>
        <v/>
      </c>
      <c r="F7471" s="159" t="str">
        <f>IF(G7471="","",IF(ISERROR(VLOOKUP(G7471,номенклатури!V:V,1,0)),E7471*H7471,E7471*I7471))</f>
        <v/>
      </c>
      <c r="G7471" s="14"/>
      <c r="H7471" s="15"/>
      <c r="I7471" s="15"/>
      <c r="J7471" s="15"/>
      <c r="K7471" s="15"/>
      <c r="L7471" s="217"/>
      <c r="M7471" s="22"/>
      <c r="N7471" s="119" t="str">
        <f>IF(G7471="","",VLOOKUP(G7471,номенклатури!R:U,4,0))</f>
        <v/>
      </c>
      <c r="O7471" s="119" t="str">
        <f>IF(M7471="","",VLOOKUP(M7471,'14'!D:D,1,0))</f>
        <v/>
      </c>
    </row>
    <row r="7472" spans="1:15" ht="12.75" customHeight="1" x14ac:dyDescent="0.2">
      <c r="A7472" s="36" t="str">
        <f>'0'!$A$4</f>
        <v>………………..</v>
      </c>
      <c r="B7472" s="37">
        <f>'0'!$A$2</f>
        <v>46112</v>
      </c>
      <c r="C7472" s="37" t="s">
        <v>1243</v>
      </c>
      <c r="D7472" s="119" t="str">
        <f>IF(G7472="","",VLOOKUP(G7472,номенклатури!R:T,2,0))</f>
        <v/>
      </c>
      <c r="E7472" s="333" t="str">
        <f>IF(G7472="","",VLOOKUP(G7472,номенклатури!R:T,3,0))</f>
        <v/>
      </c>
      <c r="F7472" s="159" t="str">
        <f>IF(G7472="","",IF(ISERROR(VLOOKUP(G7472,номенклатури!V:V,1,0)),E7472*H7472,E7472*I7472))</f>
        <v/>
      </c>
      <c r="G7472" s="14"/>
      <c r="H7472" s="15"/>
      <c r="I7472" s="15"/>
      <c r="J7472" s="15"/>
      <c r="K7472" s="15"/>
      <c r="L7472" s="217"/>
      <c r="M7472" s="22"/>
      <c r="N7472" s="119" t="str">
        <f>IF(G7472="","",VLOOKUP(G7472,номенклатури!R:U,4,0))</f>
        <v/>
      </c>
      <c r="O7472" s="119" t="str">
        <f>IF(M7472="","",VLOOKUP(M7472,'14'!D:D,1,0))</f>
        <v/>
      </c>
    </row>
    <row r="7473" spans="1:15" ht="12.75" customHeight="1" x14ac:dyDescent="0.2">
      <c r="A7473" s="36" t="str">
        <f>'0'!$A$4</f>
        <v>………………..</v>
      </c>
      <c r="B7473" s="37">
        <f>'0'!$A$2</f>
        <v>46112</v>
      </c>
      <c r="C7473" s="37" t="s">
        <v>1243</v>
      </c>
      <c r="D7473" s="119" t="str">
        <f>IF(G7473="","",VLOOKUP(G7473,номенклатури!R:T,2,0))</f>
        <v/>
      </c>
      <c r="E7473" s="333" t="str">
        <f>IF(G7473="","",VLOOKUP(G7473,номенклатури!R:T,3,0))</f>
        <v/>
      </c>
      <c r="F7473" s="159" t="str">
        <f>IF(G7473="","",IF(ISERROR(VLOOKUP(G7473,номенклатури!V:V,1,0)),E7473*H7473,E7473*I7473))</f>
        <v/>
      </c>
      <c r="G7473" s="14"/>
      <c r="H7473" s="15"/>
      <c r="I7473" s="15"/>
      <c r="J7473" s="15"/>
      <c r="K7473" s="15"/>
      <c r="L7473" s="217"/>
      <c r="M7473" s="22"/>
      <c r="N7473" s="119" t="str">
        <f>IF(G7473="","",VLOOKUP(G7473,номенклатури!R:U,4,0))</f>
        <v/>
      </c>
      <c r="O7473" s="119" t="str">
        <f>IF(M7473="","",VLOOKUP(M7473,'14'!D:D,1,0))</f>
        <v/>
      </c>
    </row>
    <row r="7474" spans="1:15" ht="12.75" customHeight="1" x14ac:dyDescent="0.2">
      <c r="A7474" s="36" t="str">
        <f>'0'!$A$4</f>
        <v>………………..</v>
      </c>
      <c r="B7474" s="37">
        <f>'0'!$A$2</f>
        <v>46112</v>
      </c>
      <c r="C7474" s="37" t="s">
        <v>1243</v>
      </c>
      <c r="D7474" s="119" t="str">
        <f>IF(G7474="","",VLOOKUP(G7474,номенклатури!R:T,2,0))</f>
        <v/>
      </c>
      <c r="E7474" s="333" t="str">
        <f>IF(G7474="","",VLOOKUP(G7474,номенклатури!R:T,3,0))</f>
        <v/>
      </c>
      <c r="F7474" s="159" t="str">
        <f>IF(G7474="","",IF(ISERROR(VLOOKUP(G7474,номенклатури!V:V,1,0)),E7474*H7474,E7474*I7474))</f>
        <v/>
      </c>
      <c r="G7474" s="14"/>
      <c r="H7474" s="15"/>
      <c r="I7474" s="15"/>
      <c r="J7474" s="15"/>
      <c r="K7474" s="15"/>
      <c r="L7474" s="217"/>
      <c r="M7474" s="22"/>
      <c r="N7474" s="119" t="str">
        <f>IF(G7474="","",VLOOKUP(G7474,номенклатури!R:U,4,0))</f>
        <v/>
      </c>
      <c r="O7474" s="119" t="str">
        <f>IF(M7474="","",VLOOKUP(M7474,'14'!D:D,1,0))</f>
        <v/>
      </c>
    </row>
    <row r="7475" spans="1:15" ht="12.75" customHeight="1" x14ac:dyDescent="0.2">
      <c r="A7475" s="36" t="str">
        <f>'0'!$A$4</f>
        <v>………………..</v>
      </c>
      <c r="B7475" s="37">
        <f>'0'!$A$2</f>
        <v>46112</v>
      </c>
      <c r="C7475" s="37" t="s">
        <v>1243</v>
      </c>
      <c r="D7475" s="119" t="str">
        <f>IF(G7475="","",VLOOKUP(G7475,номенклатури!R:T,2,0))</f>
        <v/>
      </c>
      <c r="E7475" s="333" t="str">
        <f>IF(G7475="","",VLOOKUP(G7475,номенклатури!R:T,3,0))</f>
        <v/>
      </c>
      <c r="F7475" s="159" t="str">
        <f>IF(G7475="","",IF(ISERROR(VLOOKUP(G7475,номенклатури!V:V,1,0)),E7475*H7475,E7475*I7475))</f>
        <v/>
      </c>
      <c r="G7475" s="14"/>
      <c r="H7475" s="15"/>
      <c r="I7475" s="15"/>
      <c r="J7475" s="15"/>
      <c r="K7475" s="15"/>
      <c r="L7475" s="217"/>
      <c r="M7475" s="22"/>
      <c r="N7475" s="119" t="str">
        <f>IF(G7475="","",VLOOKUP(G7475,номенклатури!R:U,4,0))</f>
        <v/>
      </c>
      <c r="O7475" s="119" t="str">
        <f>IF(M7475="","",VLOOKUP(M7475,'14'!D:D,1,0))</f>
        <v/>
      </c>
    </row>
    <row r="7476" spans="1:15" ht="12.75" customHeight="1" x14ac:dyDescent="0.2">
      <c r="A7476" s="36" t="str">
        <f>'0'!$A$4</f>
        <v>………………..</v>
      </c>
      <c r="B7476" s="37">
        <f>'0'!$A$2</f>
        <v>46112</v>
      </c>
      <c r="C7476" s="37" t="s">
        <v>1243</v>
      </c>
      <c r="D7476" s="119" t="str">
        <f>IF(G7476="","",VLOOKUP(G7476,номенклатури!R:T,2,0))</f>
        <v/>
      </c>
      <c r="E7476" s="333" t="str">
        <f>IF(G7476="","",VLOOKUP(G7476,номенклатури!R:T,3,0))</f>
        <v/>
      </c>
      <c r="F7476" s="159" t="str">
        <f>IF(G7476="","",IF(ISERROR(VLOOKUP(G7476,номенклатури!V:V,1,0)),E7476*H7476,E7476*I7476))</f>
        <v/>
      </c>
      <c r="G7476" s="14"/>
      <c r="H7476" s="15"/>
      <c r="I7476" s="15"/>
      <c r="J7476" s="15"/>
      <c r="K7476" s="15"/>
      <c r="L7476" s="217"/>
      <c r="M7476" s="22"/>
      <c r="N7476" s="119" t="str">
        <f>IF(G7476="","",VLOOKUP(G7476,номенклатури!R:U,4,0))</f>
        <v/>
      </c>
      <c r="O7476" s="119" t="str">
        <f>IF(M7476="","",VLOOKUP(M7476,'14'!D:D,1,0))</f>
        <v/>
      </c>
    </row>
    <row r="7477" spans="1:15" ht="12.75" customHeight="1" x14ac:dyDescent="0.2">
      <c r="A7477" s="36" t="str">
        <f>'0'!$A$4</f>
        <v>………………..</v>
      </c>
      <c r="B7477" s="37">
        <f>'0'!$A$2</f>
        <v>46112</v>
      </c>
      <c r="C7477" s="37" t="s">
        <v>1243</v>
      </c>
      <c r="D7477" s="119" t="str">
        <f>IF(G7477="","",VLOOKUP(G7477,номенклатури!R:T,2,0))</f>
        <v/>
      </c>
      <c r="E7477" s="333" t="str">
        <f>IF(G7477="","",VLOOKUP(G7477,номенклатури!R:T,3,0))</f>
        <v/>
      </c>
      <c r="F7477" s="159" t="str">
        <f>IF(G7477="","",IF(ISERROR(VLOOKUP(G7477,номенклатури!V:V,1,0)),E7477*H7477,E7477*I7477))</f>
        <v/>
      </c>
      <c r="G7477" s="14"/>
      <c r="H7477" s="15"/>
      <c r="I7477" s="15"/>
      <c r="J7477" s="15"/>
      <c r="K7477" s="15"/>
      <c r="L7477" s="217"/>
      <c r="M7477" s="22"/>
      <c r="N7477" s="119" t="str">
        <f>IF(G7477="","",VLOOKUP(G7477,номенклатури!R:U,4,0))</f>
        <v/>
      </c>
      <c r="O7477" s="119" t="str">
        <f>IF(M7477="","",VLOOKUP(M7477,'14'!D:D,1,0))</f>
        <v/>
      </c>
    </row>
    <row r="7478" spans="1:15" ht="12.75" customHeight="1" x14ac:dyDescent="0.2">
      <c r="A7478" s="36" t="str">
        <f>'0'!$A$4</f>
        <v>………………..</v>
      </c>
      <c r="B7478" s="37">
        <f>'0'!$A$2</f>
        <v>46112</v>
      </c>
      <c r="C7478" s="37" t="s">
        <v>1243</v>
      </c>
      <c r="D7478" s="119" t="str">
        <f>IF(G7478="","",VLOOKUP(G7478,номенклатури!R:T,2,0))</f>
        <v/>
      </c>
      <c r="E7478" s="333" t="str">
        <f>IF(G7478="","",VLOOKUP(G7478,номенклатури!R:T,3,0))</f>
        <v/>
      </c>
      <c r="F7478" s="159" t="str">
        <f>IF(G7478="","",IF(ISERROR(VLOOKUP(G7478,номенклатури!V:V,1,0)),E7478*H7478,E7478*I7478))</f>
        <v/>
      </c>
      <c r="G7478" s="14"/>
      <c r="H7478" s="15"/>
      <c r="I7478" s="15"/>
      <c r="J7478" s="15"/>
      <c r="K7478" s="15"/>
      <c r="L7478" s="217"/>
      <c r="M7478" s="22"/>
      <c r="N7478" s="119" t="str">
        <f>IF(G7478="","",VLOOKUP(G7478,номенклатури!R:U,4,0))</f>
        <v/>
      </c>
      <c r="O7478" s="119" t="str">
        <f>IF(M7478="","",VLOOKUP(M7478,'14'!D:D,1,0))</f>
        <v/>
      </c>
    </row>
    <row r="7479" spans="1:15" ht="12.75" customHeight="1" x14ac:dyDescent="0.2">
      <c r="A7479" s="36" t="str">
        <f>'0'!$A$4</f>
        <v>………………..</v>
      </c>
      <c r="B7479" s="37">
        <f>'0'!$A$2</f>
        <v>46112</v>
      </c>
      <c r="C7479" s="37" t="s">
        <v>1243</v>
      </c>
      <c r="D7479" s="119" t="str">
        <f>IF(G7479="","",VLOOKUP(G7479,номенклатури!R:T,2,0))</f>
        <v/>
      </c>
      <c r="E7479" s="333" t="str">
        <f>IF(G7479="","",VLOOKUP(G7479,номенклатури!R:T,3,0))</f>
        <v/>
      </c>
      <c r="F7479" s="159" t="str">
        <f>IF(G7479="","",IF(ISERROR(VLOOKUP(G7479,номенклатури!V:V,1,0)),E7479*H7479,E7479*I7479))</f>
        <v/>
      </c>
      <c r="G7479" s="14"/>
      <c r="H7479" s="15"/>
      <c r="I7479" s="15"/>
      <c r="J7479" s="15"/>
      <c r="K7479" s="15"/>
      <c r="L7479" s="217"/>
      <c r="M7479" s="22"/>
      <c r="N7479" s="119" t="str">
        <f>IF(G7479="","",VLOOKUP(G7479,номенклатури!R:U,4,0))</f>
        <v/>
      </c>
      <c r="O7479" s="119" t="str">
        <f>IF(M7479="","",VLOOKUP(M7479,'14'!D:D,1,0))</f>
        <v/>
      </c>
    </row>
    <row r="7480" spans="1:15" ht="12.75" customHeight="1" x14ac:dyDescent="0.2">
      <c r="A7480" s="36" t="str">
        <f>'0'!$A$4</f>
        <v>………………..</v>
      </c>
      <c r="B7480" s="37">
        <f>'0'!$A$2</f>
        <v>46112</v>
      </c>
      <c r="C7480" s="37" t="s">
        <v>1243</v>
      </c>
      <c r="D7480" s="119" t="str">
        <f>IF(G7480="","",VLOOKUP(G7480,номенклатури!R:T,2,0))</f>
        <v/>
      </c>
      <c r="E7480" s="333" t="str">
        <f>IF(G7480="","",VLOOKUP(G7480,номенклатури!R:T,3,0))</f>
        <v/>
      </c>
      <c r="F7480" s="159" t="str">
        <f>IF(G7480="","",IF(ISERROR(VLOOKUP(G7480,номенклатури!V:V,1,0)),E7480*H7480,E7480*I7480))</f>
        <v/>
      </c>
      <c r="G7480" s="14"/>
      <c r="H7480" s="15"/>
      <c r="I7480" s="15"/>
      <c r="J7480" s="15"/>
      <c r="K7480" s="15"/>
      <c r="L7480" s="217"/>
      <c r="M7480" s="22"/>
      <c r="N7480" s="119" t="str">
        <f>IF(G7480="","",VLOOKUP(G7480,номенклатури!R:U,4,0))</f>
        <v/>
      </c>
      <c r="O7480" s="119" t="str">
        <f>IF(M7480="","",VLOOKUP(M7480,'14'!D:D,1,0))</f>
        <v/>
      </c>
    </row>
    <row r="7481" spans="1:15" ht="12.75" customHeight="1" x14ac:dyDescent="0.2">
      <c r="A7481" s="36" t="str">
        <f>'0'!$A$4</f>
        <v>………………..</v>
      </c>
      <c r="B7481" s="37">
        <f>'0'!$A$2</f>
        <v>46112</v>
      </c>
      <c r="C7481" s="37" t="s">
        <v>1243</v>
      </c>
      <c r="D7481" s="119" t="str">
        <f>IF(G7481="","",VLOOKUP(G7481,номенклатури!R:T,2,0))</f>
        <v/>
      </c>
      <c r="E7481" s="333" t="str">
        <f>IF(G7481="","",VLOOKUP(G7481,номенклатури!R:T,3,0))</f>
        <v/>
      </c>
      <c r="F7481" s="159" t="str">
        <f>IF(G7481="","",IF(ISERROR(VLOOKUP(G7481,номенклатури!V:V,1,0)),E7481*H7481,E7481*I7481))</f>
        <v/>
      </c>
      <c r="G7481" s="14"/>
      <c r="H7481" s="15"/>
      <c r="I7481" s="15"/>
      <c r="J7481" s="15"/>
      <c r="K7481" s="15"/>
      <c r="L7481" s="217"/>
      <c r="M7481" s="22"/>
      <c r="N7481" s="119" t="str">
        <f>IF(G7481="","",VLOOKUP(G7481,номенклатури!R:U,4,0))</f>
        <v/>
      </c>
      <c r="O7481" s="119" t="str">
        <f>IF(M7481="","",VLOOKUP(M7481,'14'!D:D,1,0))</f>
        <v/>
      </c>
    </row>
    <row r="7482" spans="1:15" ht="12.75" customHeight="1" x14ac:dyDescent="0.2">
      <c r="A7482" s="36" t="str">
        <f>'0'!$A$4</f>
        <v>………………..</v>
      </c>
      <c r="B7482" s="37">
        <f>'0'!$A$2</f>
        <v>46112</v>
      </c>
      <c r="C7482" s="37" t="s">
        <v>1243</v>
      </c>
      <c r="D7482" s="119" t="str">
        <f>IF(G7482="","",VLOOKUP(G7482,номенклатури!R:T,2,0))</f>
        <v/>
      </c>
      <c r="E7482" s="333" t="str">
        <f>IF(G7482="","",VLOOKUP(G7482,номенклатури!R:T,3,0))</f>
        <v/>
      </c>
      <c r="F7482" s="159" t="str">
        <f>IF(G7482="","",IF(ISERROR(VLOOKUP(G7482,номенклатури!V:V,1,0)),E7482*H7482,E7482*I7482))</f>
        <v/>
      </c>
      <c r="G7482" s="14"/>
      <c r="H7482" s="15"/>
      <c r="I7482" s="15"/>
      <c r="J7482" s="15"/>
      <c r="K7482" s="15"/>
      <c r="L7482" s="217"/>
      <c r="M7482" s="22"/>
      <c r="N7482" s="119" t="str">
        <f>IF(G7482="","",VLOOKUP(G7482,номенклатури!R:U,4,0))</f>
        <v/>
      </c>
      <c r="O7482" s="119" t="str">
        <f>IF(M7482="","",VLOOKUP(M7482,'14'!D:D,1,0))</f>
        <v/>
      </c>
    </row>
    <row r="7483" spans="1:15" ht="12.75" customHeight="1" x14ac:dyDescent="0.2">
      <c r="A7483" s="36" t="str">
        <f>'0'!$A$4</f>
        <v>………………..</v>
      </c>
      <c r="B7483" s="37">
        <f>'0'!$A$2</f>
        <v>46112</v>
      </c>
      <c r="C7483" s="37" t="s">
        <v>1243</v>
      </c>
      <c r="D7483" s="119" t="str">
        <f>IF(G7483="","",VLOOKUP(G7483,номенклатури!R:T,2,0))</f>
        <v/>
      </c>
      <c r="E7483" s="333" t="str">
        <f>IF(G7483="","",VLOOKUP(G7483,номенклатури!R:T,3,0))</f>
        <v/>
      </c>
      <c r="F7483" s="159" t="str">
        <f>IF(G7483="","",IF(ISERROR(VLOOKUP(G7483,номенклатури!V:V,1,0)),E7483*H7483,E7483*I7483))</f>
        <v/>
      </c>
      <c r="G7483" s="14"/>
      <c r="H7483" s="15"/>
      <c r="I7483" s="15"/>
      <c r="J7483" s="15"/>
      <c r="K7483" s="15"/>
      <c r="L7483" s="217"/>
      <c r="M7483" s="22"/>
      <c r="N7483" s="119" t="str">
        <f>IF(G7483="","",VLOOKUP(G7483,номенклатури!R:U,4,0))</f>
        <v/>
      </c>
      <c r="O7483" s="119" t="str">
        <f>IF(M7483="","",VLOOKUP(M7483,'14'!D:D,1,0))</f>
        <v/>
      </c>
    </row>
    <row r="7484" spans="1:15" ht="12.75" customHeight="1" x14ac:dyDescent="0.2">
      <c r="A7484" s="36" t="str">
        <f>'0'!$A$4</f>
        <v>………………..</v>
      </c>
      <c r="B7484" s="37">
        <f>'0'!$A$2</f>
        <v>46112</v>
      </c>
      <c r="C7484" s="37" t="s">
        <v>1243</v>
      </c>
      <c r="D7484" s="119" t="str">
        <f>IF(G7484="","",VLOOKUP(G7484,номенклатури!R:T,2,0))</f>
        <v/>
      </c>
      <c r="E7484" s="333" t="str">
        <f>IF(G7484="","",VLOOKUP(G7484,номенклатури!R:T,3,0))</f>
        <v/>
      </c>
      <c r="F7484" s="159" t="str">
        <f>IF(G7484="","",IF(ISERROR(VLOOKUP(G7484,номенклатури!V:V,1,0)),E7484*H7484,E7484*I7484))</f>
        <v/>
      </c>
      <c r="G7484" s="14"/>
      <c r="H7484" s="15"/>
      <c r="I7484" s="15"/>
      <c r="J7484" s="15"/>
      <c r="K7484" s="15"/>
      <c r="L7484" s="217"/>
      <c r="M7484" s="22"/>
      <c r="N7484" s="119" t="str">
        <f>IF(G7484="","",VLOOKUP(G7484,номенклатури!R:U,4,0))</f>
        <v/>
      </c>
      <c r="O7484" s="119" t="str">
        <f>IF(M7484="","",VLOOKUP(M7484,'14'!D:D,1,0))</f>
        <v/>
      </c>
    </row>
    <row r="7485" spans="1:15" ht="12.75" customHeight="1" x14ac:dyDescent="0.2">
      <c r="A7485" s="36" t="str">
        <f>'0'!$A$4</f>
        <v>………………..</v>
      </c>
      <c r="B7485" s="37">
        <f>'0'!$A$2</f>
        <v>46112</v>
      </c>
      <c r="C7485" s="37" t="s">
        <v>1243</v>
      </c>
      <c r="D7485" s="119" t="str">
        <f>IF(G7485="","",VLOOKUP(G7485,номенклатури!R:T,2,0))</f>
        <v/>
      </c>
      <c r="E7485" s="333" t="str">
        <f>IF(G7485="","",VLOOKUP(G7485,номенклатури!R:T,3,0))</f>
        <v/>
      </c>
      <c r="F7485" s="159" t="str">
        <f>IF(G7485="","",IF(ISERROR(VLOOKUP(G7485,номенклатури!V:V,1,0)),E7485*H7485,E7485*I7485))</f>
        <v/>
      </c>
      <c r="G7485" s="14"/>
      <c r="H7485" s="15"/>
      <c r="I7485" s="15"/>
      <c r="J7485" s="15"/>
      <c r="K7485" s="15"/>
      <c r="L7485" s="217"/>
      <c r="M7485" s="22"/>
      <c r="N7485" s="119" t="str">
        <f>IF(G7485="","",VLOOKUP(G7485,номенклатури!R:U,4,0))</f>
        <v/>
      </c>
      <c r="O7485" s="119" t="str">
        <f>IF(M7485="","",VLOOKUP(M7485,'14'!D:D,1,0))</f>
        <v/>
      </c>
    </row>
    <row r="7486" spans="1:15" ht="12.75" customHeight="1" x14ac:dyDescent="0.2">
      <c r="A7486" s="36" t="str">
        <f>'0'!$A$4</f>
        <v>………………..</v>
      </c>
      <c r="B7486" s="37">
        <f>'0'!$A$2</f>
        <v>46112</v>
      </c>
      <c r="C7486" s="37" t="s">
        <v>1243</v>
      </c>
      <c r="D7486" s="119" t="str">
        <f>IF(G7486="","",VLOOKUP(G7486,номенклатури!R:T,2,0))</f>
        <v/>
      </c>
      <c r="E7486" s="333" t="str">
        <f>IF(G7486="","",VLOOKUP(G7486,номенклатури!R:T,3,0))</f>
        <v/>
      </c>
      <c r="F7486" s="159" t="str">
        <f>IF(G7486="","",IF(ISERROR(VLOOKUP(G7486,номенклатури!V:V,1,0)),E7486*H7486,E7486*I7486))</f>
        <v/>
      </c>
      <c r="G7486" s="14"/>
      <c r="H7486" s="15"/>
      <c r="I7486" s="15"/>
      <c r="J7486" s="15"/>
      <c r="K7486" s="15"/>
      <c r="L7486" s="217"/>
      <c r="M7486" s="22"/>
      <c r="N7486" s="119" t="str">
        <f>IF(G7486="","",VLOOKUP(G7486,номенклатури!R:U,4,0))</f>
        <v/>
      </c>
      <c r="O7486" s="119" t="str">
        <f>IF(M7486="","",VLOOKUP(M7486,'14'!D:D,1,0))</f>
        <v/>
      </c>
    </row>
    <row r="7487" spans="1:15" ht="12.75" customHeight="1" x14ac:dyDescent="0.2">
      <c r="A7487" s="36" t="str">
        <f>'0'!$A$4</f>
        <v>………………..</v>
      </c>
      <c r="B7487" s="37">
        <f>'0'!$A$2</f>
        <v>46112</v>
      </c>
      <c r="C7487" s="37" t="s">
        <v>1243</v>
      </c>
      <c r="D7487" s="119" t="str">
        <f>IF(G7487="","",VLOOKUP(G7487,номенклатури!R:T,2,0))</f>
        <v/>
      </c>
      <c r="E7487" s="333" t="str">
        <f>IF(G7487="","",VLOOKUP(G7487,номенклатури!R:T,3,0))</f>
        <v/>
      </c>
      <c r="F7487" s="159" t="str">
        <f>IF(G7487="","",IF(ISERROR(VLOOKUP(G7487,номенклатури!V:V,1,0)),E7487*H7487,E7487*I7487))</f>
        <v/>
      </c>
      <c r="G7487" s="14"/>
      <c r="H7487" s="15"/>
      <c r="I7487" s="15"/>
      <c r="J7487" s="15"/>
      <c r="K7487" s="15"/>
      <c r="L7487" s="217"/>
      <c r="M7487" s="22"/>
      <c r="N7487" s="119" t="str">
        <f>IF(G7487="","",VLOOKUP(G7487,номенклатури!R:U,4,0))</f>
        <v/>
      </c>
      <c r="O7487" s="119" t="str">
        <f>IF(M7487="","",VLOOKUP(M7487,'14'!D:D,1,0))</f>
        <v/>
      </c>
    </row>
    <row r="7488" spans="1:15" ht="12.75" customHeight="1" x14ac:dyDescent="0.2">
      <c r="A7488" s="36" t="str">
        <f>'0'!$A$4</f>
        <v>………………..</v>
      </c>
      <c r="B7488" s="37">
        <f>'0'!$A$2</f>
        <v>46112</v>
      </c>
      <c r="C7488" s="37" t="s">
        <v>1243</v>
      </c>
      <c r="D7488" s="119" t="str">
        <f>IF(G7488="","",VLOOKUP(G7488,номенклатури!R:T,2,0))</f>
        <v/>
      </c>
      <c r="E7488" s="333" t="str">
        <f>IF(G7488="","",VLOOKUP(G7488,номенклатури!R:T,3,0))</f>
        <v/>
      </c>
      <c r="F7488" s="159" t="str">
        <f>IF(G7488="","",IF(ISERROR(VLOOKUP(G7488,номенклатури!V:V,1,0)),E7488*H7488,E7488*I7488))</f>
        <v/>
      </c>
      <c r="G7488" s="14"/>
      <c r="H7488" s="15"/>
      <c r="I7488" s="15"/>
      <c r="J7488" s="15"/>
      <c r="K7488" s="15"/>
      <c r="L7488" s="217"/>
      <c r="M7488" s="22"/>
      <c r="N7488" s="119" t="str">
        <f>IF(G7488="","",VLOOKUP(G7488,номенклатури!R:U,4,0))</f>
        <v/>
      </c>
      <c r="O7488" s="119" t="str">
        <f>IF(M7488="","",VLOOKUP(M7488,'14'!D:D,1,0))</f>
        <v/>
      </c>
    </row>
    <row r="7489" spans="1:15" ht="12.75" customHeight="1" x14ac:dyDescent="0.2">
      <c r="A7489" s="36" t="str">
        <f>'0'!$A$4</f>
        <v>………………..</v>
      </c>
      <c r="B7489" s="37">
        <f>'0'!$A$2</f>
        <v>46112</v>
      </c>
      <c r="C7489" s="37" t="s">
        <v>1243</v>
      </c>
      <c r="D7489" s="119" t="str">
        <f>IF(G7489="","",VLOOKUP(G7489,номенклатури!R:T,2,0))</f>
        <v/>
      </c>
      <c r="E7489" s="333" t="str">
        <f>IF(G7489="","",VLOOKUP(G7489,номенклатури!R:T,3,0))</f>
        <v/>
      </c>
      <c r="F7489" s="159" t="str">
        <f>IF(G7489="","",IF(ISERROR(VLOOKUP(G7489,номенклатури!V:V,1,0)),E7489*H7489,E7489*I7489))</f>
        <v/>
      </c>
      <c r="G7489" s="14"/>
      <c r="H7489" s="15"/>
      <c r="I7489" s="15"/>
      <c r="J7489" s="15"/>
      <c r="K7489" s="15"/>
      <c r="L7489" s="217"/>
      <c r="M7489" s="22"/>
      <c r="N7489" s="119" t="str">
        <f>IF(G7489="","",VLOOKUP(G7489,номенклатури!R:U,4,0))</f>
        <v/>
      </c>
      <c r="O7489" s="119" t="str">
        <f>IF(M7489="","",VLOOKUP(M7489,'14'!D:D,1,0))</f>
        <v/>
      </c>
    </row>
    <row r="7490" spans="1:15" ht="12.75" customHeight="1" x14ac:dyDescent="0.2">
      <c r="A7490" s="36" t="str">
        <f>'0'!$A$4</f>
        <v>………………..</v>
      </c>
      <c r="B7490" s="37">
        <f>'0'!$A$2</f>
        <v>46112</v>
      </c>
      <c r="C7490" s="37" t="s">
        <v>1243</v>
      </c>
      <c r="D7490" s="119" t="str">
        <f>IF(G7490="","",VLOOKUP(G7490,номенклатури!R:T,2,0))</f>
        <v/>
      </c>
      <c r="E7490" s="333" t="str">
        <f>IF(G7490="","",VLOOKUP(G7490,номенклатури!R:T,3,0))</f>
        <v/>
      </c>
      <c r="F7490" s="159" t="str">
        <f>IF(G7490="","",IF(ISERROR(VLOOKUP(G7490,номенклатури!V:V,1,0)),E7490*H7490,E7490*I7490))</f>
        <v/>
      </c>
      <c r="G7490" s="14"/>
      <c r="H7490" s="15"/>
      <c r="I7490" s="15"/>
      <c r="J7490" s="15"/>
      <c r="K7490" s="15"/>
      <c r="L7490" s="217"/>
      <c r="M7490" s="22"/>
      <c r="N7490" s="119" t="str">
        <f>IF(G7490="","",VLOOKUP(G7490,номенклатури!R:U,4,0))</f>
        <v/>
      </c>
      <c r="O7490" s="119" t="str">
        <f>IF(M7490="","",VLOOKUP(M7490,'14'!D:D,1,0))</f>
        <v/>
      </c>
    </row>
    <row r="7491" spans="1:15" ht="12.75" customHeight="1" x14ac:dyDescent="0.2">
      <c r="A7491" s="36" t="str">
        <f>'0'!$A$4</f>
        <v>………………..</v>
      </c>
      <c r="B7491" s="37">
        <f>'0'!$A$2</f>
        <v>46112</v>
      </c>
      <c r="C7491" s="37" t="s">
        <v>1243</v>
      </c>
      <c r="D7491" s="119" t="str">
        <f>IF(G7491="","",VLOOKUP(G7491,номенклатури!R:T,2,0))</f>
        <v/>
      </c>
      <c r="E7491" s="333" t="str">
        <f>IF(G7491="","",VLOOKUP(G7491,номенклатури!R:T,3,0))</f>
        <v/>
      </c>
      <c r="F7491" s="159" t="str">
        <f>IF(G7491="","",IF(ISERROR(VLOOKUP(G7491,номенклатури!V:V,1,0)),E7491*H7491,E7491*I7491))</f>
        <v/>
      </c>
      <c r="G7491" s="14"/>
      <c r="H7491" s="15"/>
      <c r="I7491" s="15"/>
      <c r="J7491" s="15"/>
      <c r="K7491" s="15"/>
      <c r="L7491" s="217"/>
      <c r="M7491" s="22"/>
      <c r="N7491" s="119" t="str">
        <f>IF(G7491="","",VLOOKUP(G7491,номенклатури!R:U,4,0))</f>
        <v/>
      </c>
      <c r="O7491" s="119" t="str">
        <f>IF(M7491="","",VLOOKUP(M7491,'14'!D:D,1,0))</f>
        <v/>
      </c>
    </row>
    <row r="7492" spans="1:15" ht="12.75" customHeight="1" x14ac:dyDescent="0.2">
      <c r="A7492" s="36" t="str">
        <f>'0'!$A$4</f>
        <v>………………..</v>
      </c>
      <c r="B7492" s="37">
        <f>'0'!$A$2</f>
        <v>46112</v>
      </c>
      <c r="C7492" s="37" t="s">
        <v>1243</v>
      </c>
      <c r="D7492" s="119" t="str">
        <f>IF(G7492="","",VLOOKUP(G7492,номенклатури!R:T,2,0))</f>
        <v/>
      </c>
      <c r="E7492" s="333" t="str">
        <f>IF(G7492="","",VLOOKUP(G7492,номенклатури!R:T,3,0))</f>
        <v/>
      </c>
      <c r="F7492" s="159" t="str">
        <f>IF(G7492="","",IF(ISERROR(VLOOKUP(G7492,номенклатури!V:V,1,0)),E7492*H7492,E7492*I7492))</f>
        <v/>
      </c>
      <c r="G7492" s="14"/>
      <c r="H7492" s="15"/>
      <c r="I7492" s="15"/>
      <c r="J7492" s="15"/>
      <c r="K7492" s="15"/>
      <c r="L7492" s="217"/>
      <c r="M7492" s="22"/>
      <c r="N7492" s="119" t="str">
        <f>IF(G7492="","",VLOOKUP(G7492,номенклатури!R:U,4,0))</f>
        <v/>
      </c>
      <c r="O7492" s="119" t="str">
        <f>IF(M7492="","",VLOOKUP(M7492,'14'!D:D,1,0))</f>
        <v/>
      </c>
    </row>
    <row r="7493" spans="1:15" ht="12.75" customHeight="1" x14ac:dyDescent="0.2">
      <c r="A7493" s="36" t="str">
        <f>'0'!$A$4</f>
        <v>………………..</v>
      </c>
      <c r="B7493" s="37">
        <f>'0'!$A$2</f>
        <v>46112</v>
      </c>
      <c r="C7493" s="37" t="s">
        <v>1243</v>
      </c>
      <c r="D7493" s="119" t="str">
        <f>IF(G7493="","",VLOOKUP(G7493,номенклатури!R:T,2,0))</f>
        <v/>
      </c>
      <c r="E7493" s="333" t="str">
        <f>IF(G7493="","",VLOOKUP(G7493,номенклатури!R:T,3,0))</f>
        <v/>
      </c>
      <c r="F7493" s="159" t="str">
        <f>IF(G7493="","",IF(ISERROR(VLOOKUP(G7493,номенклатури!V:V,1,0)),E7493*H7493,E7493*I7493))</f>
        <v/>
      </c>
      <c r="G7493" s="14"/>
      <c r="H7493" s="15"/>
      <c r="I7493" s="15"/>
      <c r="J7493" s="15"/>
      <c r="K7493" s="15"/>
      <c r="L7493" s="217"/>
      <c r="M7493" s="22"/>
      <c r="N7493" s="119" t="str">
        <f>IF(G7493="","",VLOOKUP(G7493,номенклатури!R:U,4,0))</f>
        <v/>
      </c>
      <c r="O7493" s="119" t="str">
        <f>IF(M7493="","",VLOOKUP(M7493,'14'!D:D,1,0))</f>
        <v/>
      </c>
    </row>
    <row r="7494" spans="1:15" ht="12.75" customHeight="1" x14ac:dyDescent="0.2">
      <c r="A7494" s="36" t="str">
        <f>'0'!$A$4</f>
        <v>………………..</v>
      </c>
      <c r="B7494" s="37">
        <f>'0'!$A$2</f>
        <v>46112</v>
      </c>
      <c r="C7494" s="37" t="s">
        <v>1243</v>
      </c>
      <c r="D7494" s="119" t="str">
        <f>IF(G7494="","",VLOOKUP(G7494,номенклатури!R:T,2,0))</f>
        <v/>
      </c>
      <c r="E7494" s="333" t="str">
        <f>IF(G7494="","",VLOOKUP(G7494,номенклатури!R:T,3,0))</f>
        <v/>
      </c>
      <c r="F7494" s="159" t="str">
        <f>IF(G7494="","",IF(ISERROR(VLOOKUP(G7494,номенклатури!V:V,1,0)),E7494*H7494,E7494*I7494))</f>
        <v/>
      </c>
      <c r="G7494" s="14"/>
      <c r="H7494" s="15"/>
      <c r="I7494" s="15"/>
      <c r="J7494" s="15"/>
      <c r="K7494" s="15"/>
      <c r="L7494" s="217"/>
      <c r="M7494" s="22"/>
      <c r="N7494" s="119" t="str">
        <f>IF(G7494="","",VLOOKUP(G7494,номенклатури!R:U,4,0))</f>
        <v/>
      </c>
      <c r="O7494" s="119" t="str">
        <f>IF(M7494="","",VLOOKUP(M7494,'14'!D:D,1,0))</f>
        <v/>
      </c>
    </row>
    <row r="7495" spans="1:15" ht="12.75" customHeight="1" x14ac:dyDescent="0.2">
      <c r="A7495" s="36" t="str">
        <f>'0'!$A$4</f>
        <v>………………..</v>
      </c>
      <c r="B7495" s="37">
        <f>'0'!$A$2</f>
        <v>46112</v>
      </c>
      <c r="C7495" s="37" t="s">
        <v>1243</v>
      </c>
      <c r="D7495" s="119" t="str">
        <f>IF(G7495="","",VLOOKUP(G7495,номенклатури!R:T,2,0))</f>
        <v/>
      </c>
      <c r="E7495" s="333" t="str">
        <f>IF(G7495="","",VLOOKUP(G7495,номенклатури!R:T,3,0))</f>
        <v/>
      </c>
      <c r="F7495" s="159" t="str">
        <f>IF(G7495="","",IF(ISERROR(VLOOKUP(G7495,номенклатури!V:V,1,0)),E7495*H7495,E7495*I7495))</f>
        <v/>
      </c>
      <c r="G7495" s="14"/>
      <c r="H7495" s="15"/>
      <c r="I7495" s="15"/>
      <c r="J7495" s="15"/>
      <c r="K7495" s="15"/>
      <c r="L7495" s="217"/>
      <c r="M7495" s="22"/>
      <c r="N7495" s="119" t="str">
        <f>IF(G7495="","",VLOOKUP(G7495,номенклатури!R:U,4,0))</f>
        <v/>
      </c>
      <c r="O7495" s="119" t="str">
        <f>IF(M7495="","",VLOOKUP(M7495,'14'!D:D,1,0))</f>
        <v/>
      </c>
    </row>
    <row r="7496" spans="1:15" ht="12.75" customHeight="1" x14ac:dyDescent="0.2">
      <c r="A7496" s="36" t="str">
        <f>'0'!$A$4</f>
        <v>………………..</v>
      </c>
      <c r="B7496" s="37">
        <f>'0'!$A$2</f>
        <v>46112</v>
      </c>
      <c r="C7496" s="37" t="s">
        <v>1243</v>
      </c>
      <c r="D7496" s="119" t="str">
        <f>IF(G7496="","",VLOOKUP(G7496,номенклатури!R:T,2,0))</f>
        <v/>
      </c>
      <c r="E7496" s="333" t="str">
        <f>IF(G7496="","",VLOOKUP(G7496,номенклатури!R:T,3,0))</f>
        <v/>
      </c>
      <c r="F7496" s="159" t="str">
        <f>IF(G7496="","",IF(ISERROR(VLOOKUP(G7496,номенклатури!V:V,1,0)),E7496*H7496,E7496*I7496))</f>
        <v/>
      </c>
      <c r="G7496" s="14"/>
      <c r="H7496" s="15"/>
      <c r="I7496" s="15"/>
      <c r="J7496" s="15"/>
      <c r="K7496" s="15"/>
      <c r="L7496" s="217"/>
      <c r="M7496" s="22"/>
      <c r="N7496" s="119" t="str">
        <f>IF(G7496="","",VLOOKUP(G7496,номенклатури!R:U,4,0))</f>
        <v/>
      </c>
      <c r="O7496" s="119" t="str">
        <f>IF(M7496="","",VLOOKUP(M7496,'14'!D:D,1,0))</f>
        <v/>
      </c>
    </row>
    <row r="7497" spans="1:15" ht="12.75" customHeight="1" x14ac:dyDescent="0.2">
      <c r="A7497" s="36" t="str">
        <f>'0'!$A$4</f>
        <v>………………..</v>
      </c>
      <c r="B7497" s="37">
        <f>'0'!$A$2</f>
        <v>46112</v>
      </c>
      <c r="C7497" s="37" t="s">
        <v>1243</v>
      </c>
      <c r="D7497" s="119" t="str">
        <f>IF(G7497="","",VLOOKUP(G7497,номенклатури!R:T,2,0))</f>
        <v/>
      </c>
      <c r="E7497" s="333" t="str">
        <f>IF(G7497="","",VLOOKUP(G7497,номенклатури!R:T,3,0))</f>
        <v/>
      </c>
      <c r="F7497" s="159" t="str">
        <f>IF(G7497="","",IF(ISERROR(VLOOKUP(G7497,номенклатури!V:V,1,0)),E7497*H7497,E7497*I7497))</f>
        <v/>
      </c>
      <c r="G7497" s="14"/>
      <c r="H7497" s="15"/>
      <c r="I7497" s="15"/>
      <c r="J7497" s="15"/>
      <c r="K7497" s="15"/>
      <c r="L7497" s="217"/>
      <c r="M7497" s="22"/>
      <c r="N7497" s="119" t="str">
        <f>IF(G7497="","",VLOOKUP(G7497,номенклатури!R:U,4,0))</f>
        <v/>
      </c>
      <c r="O7497" s="119" t="str">
        <f>IF(M7497="","",VLOOKUP(M7497,'14'!D:D,1,0))</f>
        <v/>
      </c>
    </row>
    <row r="7498" spans="1:15" ht="12.75" customHeight="1" x14ac:dyDescent="0.2">
      <c r="A7498" s="36" t="str">
        <f>'0'!$A$4</f>
        <v>………………..</v>
      </c>
      <c r="B7498" s="37">
        <f>'0'!$A$2</f>
        <v>46112</v>
      </c>
      <c r="C7498" s="37" t="s">
        <v>1243</v>
      </c>
      <c r="D7498" s="119" t="str">
        <f>IF(G7498="","",VLOOKUP(G7498,номенклатури!R:T,2,0))</f>
        <v/>
      </c>
      <c r="E7498" s="333" t="str">
        <f>IF(G7498="","",VLOOKUP(G7498,номенклатури!R:T,3,0))</f>
        <v/>
      </c>
      <c r="F7498" s="159" t="str">
        <f>IF(G7498="","",IF(ISERROR(VLOOKUP(G7498,номенклатури!V:V,1,0)),E7498*H7498,E7498*I7498))</f>
        <v/>
      </c>
      <c r="G7498" s="14"/>
      <c r="H7498" s="15"/>
      <c r="I7498" s="15"/>
      <c r="J7498" s="15"/>
      <c r="K7498" s="15"/>
      <c r="L7498" s="217"/>
      <c r="M7498" s="22"/>
      <c r="N7498" s="119" t="str">
        <f>IF(G7498="","",VLOOKUP(G7498,номенклатури!R:U,4,0))</f>
        <v/>
      </c>
      <c r="O7498" s="119" t="str">
        <f>IF(M7498="","",VLOOKUP(M7498,'14'!D:D,1,0))</f>
        <v/>
      </c>
    </row>
    <row r="7499" spans="1:15" ht="12.75" customHeight="1" x14ac:dyDescent="0.2">
      <c r="A7499" s="36" t="str">
        <f>'0'!$A$4</f>
        <v>………………..</v>
      </c>
      <c r="B7499" s="37">
        <f>'0'!$A$2</f>
        <v>46112</v>
      </c>
      <c r="C7499" s="37" t="s">
        <v>1243</v>
      </c>
      <c r="D7499" s="119" t="str">
        <f>IF(G7499="","",VLOOKUP(G7499,номенклатури!R:T,2,0))</f>
        <v/>
      </c>
      <c r="E7499" s="333" t="str">
        <f>IF(G7499="","",VLOOKUP(G7499,номенклатури!R:T,3,0))</f>
        <v/>
      </c>
      <c r="F7499" s="159" t="str">
        <f>IF(G7499="","",IF(ISERROR(VLOOKUP(G7499,номенклатури!V:V,1,0)),E7499*H7499,E7499*I7499))</f>
        <v/>
      </c>
      <c r="G7499" s="14"/>
      <c r="H7499" s="15"/>
      <c r="I7499" s="15"/>
      <c r="J7499" s="15"/>
      <c r="K7499" s="15"/>
      <c r="L7499" s="217"/>
      <c r="M7499" s="22"/>
      <c r="N7499" s="119" t="str">
        <f>IF(G7499="","",VLOOKUP(G7499,номенклатури!R:U,4,0))</f>
        <v/>
      </c>
      <c r="O7499" s="119" t="str">
        <f>IF(M7499="","",VLOOKUP(M7499,'14'!D:D,1,0))</f>
        <v/>
      </c>
    </row>
    <row r="7500" spans="1:15" ht="12.75" customHeight="1" x14ac:dyDescent="0.2">
      <c r="A7500" s="36" t="str">
        <f>'0'!$A$4</f>
        <v>………………..</v>
      </c>
      <c r="B7500" s="37">
        <f>'0'!$A$2</f>
        <v>46112</v>
      </c>
      <c r="C7500" s="37" t="s">
        <v>1243</v>
      </c>
      <c r="D7500" s="119" t="str">
        <f>IF(G7500="","",VLOOKUP(G7500,номенклатури!R:T,2,0))</f>
        <v/>
      </c>
      <c r="E7500" s="333" t="str">
        <f>IF(G7500="","",VLOOKUP(G7500,номенклатури!R:T,3,0))</f>
        <v/>
      </c>
      <c r="F7500" s="159" t="str">
        <f>IF(G7500="","",IF(ISERROR(VLOOKUP(G7500,номенклатури!V:V,1,0)),E7500*H7500,E7500*I7500))</f>
        <v/>
      </c>
      <c r="G7500" s="14"/>
      <c r="H7500" s="15"/>
      <c r="I7500" s="15"/>
      <c r="J7500" s="15"/>
      <c r="K7500" s="15"/>
      <c r="L7500" s="217"/>
      <c r="M7500" s="22"/>
      <c r="N7500" s="119" t="str">
        <f>IF(G7500="","",VLOOKUP(G7500,номенклатури!R:U,4,0))</f>
        <v/>
      </c>
      <c r="O7500" s="119" t="str">
        <f>IF(M7500="","",VLOOKUP(M7500,'14'!D:D,1,0))</f>
        <v/>
      </c>
    </row>
    <row r="7501" spans="1:15" ht="12.75" customHeight="1" x14ac:dyDescent="0.2">
      <c r="A7501" s="36" t="str">
        <f>'0'!$A$4</f>
        <v>………………..</v>
      </c>
      <c r="B7501" s="37">
        <f>'0'!$A$2</f>
        <v>46112</v>
      </c>
      <c r="C7501" s="37" t="s">
        <v>1243</v>
      </c>
      <c r="D7501" s="119" t="str">
        <f>IF(G7501="","",VLOOKUP(G7501,номенклатури!R:T,2,0))</f>
        <v/>
      </c>
      <c r="E7501" s="333" t="str">
        <f>IF(G7501="","",VLOOKUP(G7501,номенклатури!R:T,3,0))</f>
        <v/>
      </c>
      <c r="F7501" s="159" t="str">
        <f>IF(G7501="","",IF(ISERROR(VLOOKUP(G7501,номенклатури!V:V,1,0)),E7501*H7501,E7501*I7501))</f>
        <v/>
      </c>
      <c r="G7501" s="14"/>
      <c r="H7501" s="15"/>
      <c r="I7501" s="15"/>
      <c r="J7501" s="15"/>
      <c r="K7501" s="15"/>
      <c r="L7501" s="217"/>
      <c r="M7501" s="22"/>
      <c r="N7501" s="119" t="str">
        <f>IF(G7501="","",VLOOKUP(G7501,номенклатури!R:U,4,0))</f>
        <v/>
      </c>
      <c r="O7501" s="119" t="str">
        <f>IF(M7501="","",VLOOKUP(M7501,'14'!D:D,1,0))</f>
        <v/>
      </c>
    </row>
    <row r="7502" spans="1:15" ht="12.75" customHeight="1" x14ac:dyDescent="0.2">
      <c r="A7502" s="36" t="str">
        <f>'0'!$A$4</f>
        <v>………………..</v>
      </c>
      <c r="B7502" s="37">
        <f>'0'!$A$2</f>
        <v>46112</v>
      </c>
      <c r="C7502" s="37" t="s">
        <v>1243</v>
      </c>
      <c r="D7502" s="119" t="str">
        <f>IF(G7502="","",VLOOKUP(G7502,номенклатури!R:T,2,0))</f>
        <v/>
      </c>
      <c r="E7502" s="333" t="str">
        <f>IF(G7502="","",VLOOKUP(G7502,номенклатури!R:T,3,0))</f>
        <v/>
      </c>
      <c r="F7502" s="159" t="str">
        <f>IF(G7502="","",IF(ISERROR(VLOOKUP(G7502,номенклатури!V:V,1,0)),E7502*H7502,E7502*I7502))</f>
        <v/>
      </c>
      <c r="G7502" s="14"/>
      <c r="H7502" s="15"/>
      <c r="I7502" s="15"/>
      <c r="J7502" s="15"/>
      <c r="K7502" s="15"/>
      <c r="L7502" s="217"/>
      <c r="M7502" s="22"/>
      <c r="N7502" s="119" t="str">
        <f>IF(G7502="","",VLOOKUP(G7502,номенклатури!R:U,4,0))</f>
        <v/>
      </c>
      <c r="O7502" s="119" t="str">
        <f>IF(M7502="","",VLOOKUP(M7502,'14'!D:D,1,0))</f>
        <v/>
      </c>
    </row>
    <row r="7503" spans="1:15" ht="12.75" customHeight="1" x14ac:dyDescent="0.2">
      <c r="A7503" s="36" t="str">
        <f>'0'!$A$4</f>
        <v>………………..</v>
      </c>
      <c r="B7503" s="37">
        <f>'0'!$A$2</f>
        <v>46112</v>
      </c>
      <c r="C7503" s="37" t="s">
        <v>1243</v>
      </c>
      <c r="D7503" s="119" t="str">
        <f>IF(G7503="","",VLOOKUP(G7503,номенклатури!R:T,2,0))</f>
        <v/>
      </c>
      <c r="E7503" s="333" t="str">
        <f>IF(G7503="","",VLOOKUP(G7503,номенклатури!R:T,3,0))</f>
        <v/>
      </c>
      <c r="F7503" s="159" t="str">
        <f>IF(G7503="","",IF(ISERROR(VLOOKUP(G7503,номенклатури!V:V,1,0)),E7503*H7503,E7503*I7503))</f>
        <v/>
      </c>
      <c r="G7503" s="14"/>
      <c r="H7503" s="15"/>
      <c r="I7503" s="15"/>
      <c r="J7503" s="15"/>
      <c r="K7503" s="15"/>
      <c r="L7503" s="217"/>
      <c r="M7503" s="22"/>
      <c r="N7503" s="119" t="str">
        <f>IF(G7503="","",VLOOKUP(G7503,номенклатури!R:U,4,0))</f>
        <v/>
      </c>
      <c r="O7503" s="119" t="str">
        <f>IF(M7503="","",VLOOKUP(M7503,'14'!D:D,1,0))</f>
        <v/>
      </c>
    </row>
    <row r="7504" spans="1:15" ht="12.75" customHeight="1" x14ac:dyDescent="0.2">
      <c r="A7504" s="36" t="str">
        <f>'0'!$A$4</f>
        <v>………………..</v>
      </c>
      <c r="B7504" s="37">
        <f>'0'!$A$2</f>
        <v>46112</v>
      </c>
      <c r="C7504" s="37" t="s">
        <v>1243</v>
      </c>
      <c r="D7504" s="119" t="str">
        <f>IF(G7504="","",VLOOKUP(G7504,номенклатури!R:T,2,0))</f>
        <v/>
      </c>
      <c r="E7504" s="333" t="str">
        <f>IF(G7504="","",VLOOKUP(G7504,номенклатури!R:T,3,0))</f>
        <v/>
      </c>
      <c r="F7504" s="159" t="str">
        <f>IF(G7504="","",IF(ISERROR(VLOOKUP(G7504,номенклатури!V:V,1,0)),E7504*H7504,E7504*I7504))</f>
        <v/>
      </c>
      <c r="G7504" s="14"/>
      <c r="H7504" s="15"/>
      <c r="I7504" s="15"/>
      <c r="J7504" s="15"/>
      <c r="K7504" s="15"/>
      <c r="L7504" s="217"/>
      <c r="M7504" s="22"/>
      <c r="N7504" s="119" t="str">
        <f>IF(G7504="","",VLOOKUP(G7504,номенклатури!R:U,4,0))</f>
        <v/>
      </c>
      <c r="O7504" s="119" t="str">
        <f>IF(M7504="","",VLOOKUP(M7504,'14'!D:D,1,0))</f>
        <v/>
      </c>
    </row>
    <row r="7505" spans="1:15" ht="12.75" customHeight="1" x14ac:dyDescent="0.2">
      <c r="A7505" s="36" t="str">
        <f>'0'!$A$4</f>
        <v>………………..</v>
      </c>
      <c r="B7505" s="37">
        <f>'0'!$A$2</f>
        <v>46112</v>
      </c>
      <c r="C7505" s="37" t="s">
        <v>1243</v>
      </c>
      <c r="D7505" s="119" t="str">
        <f>IF(G7505="","",VLOOKUP(G7505,номенклатури!R:T,2,0))</f>
        <v/>
      </c>
      <c r="E7505" s="333" t="str">
        <f>IF(G7505="","",VLOOKUP(G7505,номенклатури!R:T,3,0))</f>
        <v/>
      </c>
      <c r="F7505" s="159" t="str">
        <f>IF(G7505="","",IF(ISERROR(VLOOKUP(G7505,номенклатури!V:V,1,0)),E7505*H7505,E7505*I7505))</f>
        <v/>
      </c>
      <c r="G7505" s="14"/>
      <c r="H7505" s="15"/>
      <c r="I7505" s="15"/>
      <c r="J7505" s="15"/>
      <c r="K7505" s="15"/>
      <c r="L7505" s="217"/>
      <c r="M7505" s="22"/>
      <c r="N7505" s="119" t="str">
        <f>IF(G7505="","",VLOOKUP(G7505,номенклатури!R:U,4,0))</f>
        <v/>
      </c>
      <c r="O7505" s="119" t="str">
        <f>IF(M7505="","",VLOOKUP(M7505,'14'!D:D,1,0))</f>
        <v/>
      </c>
    </row>
    <row r="7506" spans="1:15" ht="12.75" customHeight="1" x14ac:dyDescent="0.2">
      <c r="A7506" s="36" t="str">
        <f>'0'!$A$4</f>
        <v>………………..</v>
      </c>
      <c r="B7506" s="37">
        <f>'0'!$A$2</f>
        <v>46112</v>
      </c>
      <c r="C7506" s="37" t="s">
        <v>1243</v>
      </c>
      <c r="D7506" s="119" t="str">
        <f>IF(G7506="","",VLOOKUP(G7506,номенклатури!R:T,2,0))</f>
        <v/>
      </c>
      <c r="E7506" s="333" t="str">
        <f>IF(G7506="","",VLOOKUP(G7506,номенклатури!R:T,3,0))</f>
        <v/>
      </c>
      <c r="F7506" s="159" t="str">
        <f>IF(G7506="","",IF(ISERROR(VLOOKUP(G7506,номенклатури!V:V,1,0)),E7506*H7506,E7506*I7506))</f>
        <v/>
      </c>
      <c r="G7506" s="14"/>
      <c r="H7506" s="15"/>
      <c r="I7506" s="15"/>
      <c r="J7506" s="15"/>
      <c r="K7506" s="15"/>
      <c r="L7506" s="217"/>
      <c r="M7506" s="22"/>
      <c r="N7506" s="119" t="str">
        <f>IF(G7506="","",VLOOKUP(G7506,номенклатури!R:U,4,0))</f>
        <v/>
      </c>
      <c r="O7506" s="119" t="str">
        <f>IF(M7506="","",VLOOKUP(M7506,'14'!D:D,1,0))</f>
        <v/>
      </c>
    </row>
    <row r="7507" spans="1:15" ht="12.75" customHeight="1" x14ac:dyDescent="0.2">
      <c r="A7507" s="36" t="str">
        <f>'0'!$A$4</f>
        <v>………………..</v>
      </c>
      <c r="B7507" s="37">
        <f>'0'!$A$2</f>
        <v>46112</v>
      </c>
      <c r="C7507" s="37" t="s">
        <v>1243</v>
      </c>
      <c r="D7507" s="119" t="str">
        <f>IF(G7507="","",VLOOKUP(G7507,номенклатури!R:T,2,0))</f>
        <v/>
      </c>
      <c r="E7507" s="333" t="str">
        <f>IF(G7507="","",VLOOKUP(G7507,номенклатури!R:T,3,0))</f>
        <v/>
      </c>
      <c r="F7507" s="159" t="str">
        <f>IF(G7507="","",IF(ISERROR(VLOOKUP(G7507,номенклатури!V:V,1,0)),E7507*H7507,E7507*I7507))</f>
        <v/>
      </c>
      <c r="G7507" s="14"/>
      <c r="H7507" s="15"/>
      <c r="I7507" s="15"/>
      <c r="J7507" s="15"/>
      <c r="K7507" s="15"/>
      <c r="L7507" s="217"/>
      <c r="M7507" s="22"/>
      <c r="N7507" s="119" t="str">
        <f>IF(G7507="","",VLOOKUP(G7507,номенклатури!R:U,4,0))</f>
        <v/>
      </c>
      <c r="O7507" s="119" t="str">
        <f>IF(M7507="","",VLOOKUP(M7507,'14'!D:D,1,0))</f>
        <v/>
      </c>
    </row>
    <row r="7508" spans="1:15" ht="12.75" customHeight="1" x14ac:dyDescent="0.2">
      <c r="A7508" s="36" t="str">
        <f>'0'!$A$4</f>
        <v>………………..</v>
      </c>
      <c r="B7508" s="37">
        <f>'0'!$A$2</f>
        <v>46112</v>
      </c>
      <c r="C7508" s="37" t="s">
        <v>1243</v>
      </c>
      <c r="D7508" s="119" t="str">
        <f>IF(G7508="","",VLOOKUP(G7508,номенклатури!R:T,2,0))</f>
        <v/>
      </c>
      <c r="E7508" s="333" t="str">
        <f>IF(G7508="","",VLOOKUP(G7508,номенклатури!R:T,3,0))</f>
        <v/>
      </c>
      <c r="F7508" s="159" t="str">
        <f>IF(G7508="","",IF(ISERROR(VLOOKUP(G7508,номенклатури!V:V,1,0)),E7508*H7508,E7508*I7508))</f>
        <v/>
      </c>
      <c r="G7508" s="14"/>
      <c r="H7508" s="15"/>
      <c r="I7508" s="15"/>
      <c r="J7508" s="15"/>
      <c r="K7508" s="15"/>
      <c r="L7508" s="217"/>
      <c r="M7508" s="22"/>
      <c r="N7508" s="119" t="str">
        <f>IF(G7508="","",VLOOKUP(G7508,номенклатури!R:U,4,0))</f>
        <v/>
      </c>
      <c r="O7508" s="119" t="str">
        <f>IF(M7508="","",VLOOKUP(M7508,'14'!D:D,1,0))</f>
        <v/>
      </c>
    </row>
    <row r="7509" spans="1:15" ht="12.75" customHeight="1" x14ac:dyDescent="0.2">
      <c r="A7509" s="36" t="str">
        <f>'0'!$A$4</f>
        <v>………………..</v>
      </c>
      <c r="B7509" s="37">
        <f>'0'!$A$2</f>
        <v>46112</v>
      </c>
      <c r="C7509" s="37" t="s">
        <v>1243</v>
      </c>
      <c r="D7509" s="119" t="str">
        <f>IF(G7509="","",VLOOKUP(G7509,номенклатури!R:T,2,0))</f>
        <v/>
      </c>
      <c r="E7509" s="333" t="str">
        <f>IF(G7509="","",VLOOKUP(G7509,номенклатури!R:T,3,0))</f>
        <v/>
      </c>
      <c r="F7509" s="159" t="str">
        <f>IF(G7509="","",IF(ISERROR(VLOOKUP(G7509,номенклатури!V:V,1,0)),E7509*H7509,E7509*I7509))</f>
        <v/>
      </c>
      <c r="G7509" s="14"/>
      <c r="H7509" s="15"/>
      <c r="I7509" s="15"/>
      <c r="J7509" s="15"/>
      <c r="K7509" s="15"/>
      <c r="L7509" s="217"/>
      <c r="M7509" s="22"/>
      <c r="N7509" s="119" t="str">
        <f>IF(G7509="","",VLOOKUP(G7509,номенклатури!R:U,4,0))</f>
        <v/>
      </c>
      <c r="O7509" s="119" t="str">
        <f>IF(M7509="","",VLOOKUP(M7509,'14'!D:D,1,0))</f>
        <v/>
      </c>
    </row>
    <row r="7510" spans="1:15" ht="12.75" customHeight="1" x14ac:dyDescent="0.2">
      <c r="A7510" s="36" t="str">
        <f>'0'!$A$4</f>
        <v>………………..</v>
      </c>
      <c r="B7510" s="37">
        <f>'0'!$A$2</f>
        <v>46112</v>
      </c>
      <c r="C7510" s="37" t="s">
        <v>1243</v>
      </c>
      <c r="D7510" s="119" t="str">
        <f>IF(G7510="","",VLOOKUP(G7510,номенклатури!R:T,2,0))</f>
        <v/>
      </c>
      <c r="E7510" s="333" t="str">
        <f>IF(G7510="","",VLOOKUP(G7510,номенклатури!R:T,3,0))</f>
        <v/>
      </c>
      <c r="F7510" s="159" t="str">
        <f>IF(G7510="","",IF(ISERROR(VLOOKUP(G7510,номенклатури!V:V,1,0)),E7510*H7510,E7510*I7510))</f>
        <v/>
      </c>
      <c r="G7510" s="14"/>
      <c r="H7510" s="15"/>
      <c r="I7510" s="15"/>
      <c r="J7510" s="15"/>
      <c r="K7510" s="15"/>
      <c r="L7510" s="217"/>
      <c r="M7510" s="22"/>
      <c r="N7510" s="119" t="str">
        <f>IF(G7510="","",VLOOKUP(G7510,номенклатури!R:U,4,0))</f>
        <v/>
      </c>
      <c r="O7510" s="119" t="str">
        <f>IF(M7510="","",VLOOKUP(M7510,'14'!D:D,1,0))</f>
        <v/>
      </c>
    </row>
    <row r="7511" spans="1:15" ht="12.75" customHeight="1" x14ac:dyDescent="0.2">
      <c r="A7511" s="36" t="str">
        <f>'0'!$A$4</f>
        <v>………………..</v>
      </c>
      <c r="B7511" s="37">
        <f>'0'!$A$2</f>
        <v>46112</v>
      </c>
      <c r="C7511" s="37" t="s">
        <v>1243</v>
      </c>
      <c r="D7511" s="119" t="str">
        <f>IF(G7511="","",VLOOKUP(G7511,номенклатури!R:T,2,0))</f>
        <v/>
      </c>
      <c r="E7511" s="333" t="str">
        <f>IF(G7511="","",VLOOKUP(G7511,номенклатури!R:T,3,0))</f>
        <v/>
      </c>
      <c r="F7511" s="159" t="str">
        <f>IF(G7511="","",IF(ISERROR(VLOOKUP(G7511,номенклатури!V:V,1,0)),E7511*H7511,E7511*I7511))</f>
        <v/>
      </c>
      <c r="G7511" s="14"/>
      <c r="H7511" s="15"/>
      <c r="I7511" s="15"/>
      <c r="J7511" s="15"/>
      <c r="K7511" s="15"/>
      <c r="L7511" s="217"/>
      <c r="M7511" s="22"/>
      <c r="N7511" s="119" t="str">
        <f>IF(G7511="","",VLOOKUP(G7511,номенклатури!R:U,4,0))</f>
        <v/>
      </c>
      <c r="O7511" s="119" t="str">
        <f>IF(M7511="","",VLOOKUP(M7511,'14'!D:D,1,0))</f>
        <v/>
      </c>
    </row>
    <row r="7512" spans="1:15" ht="12.75" customHeight="1" x14ac:dyDescent="0.2">
      <c r="A7512" s="36" t="str">
        <f>'0'!$A$4</f>
        <v>………………..</v>
      </c>
      <c r="B7512" s="37">
        <f>'0'!$A$2</f>
        <v>46112</v>
      </c>
      <c r="C7512" s="37" t="s">
        <v>1243</v>
      </c>
      <c r="D7512" s="119" t="str">
        <f>IF(G7512="","",VLOOKUP(G7512,номенклатури!R:T,2,0))</f>
        <v/>
      </c>
      <c r="E7512" s="333" t="str">
        <f>IF(G7512="","",VLOOKUP(G7512,номенклатури!R:T,3,0))</f>
        <v/>
      </c>
      <c r="F7512" s="159" t="str">
        <f>IF(G7512="","",IF(ISERROR(VLOOKUP(G7512,номенклатури!V:V,1,0)),E7512*H7512,E7512*I7512))</f>
        <v/>
      </c>
      <c r="G7512" s="14"/>
      <c r="H7512" s="15"/>
      <c r="I7512" s="15"/>
      <c r="J7512" s="15"/>
      <c r="K7512" s="15"/>
      <c r="L7512" s="217"/>
      <c r="M7512" s="22"/>
      <c r="N7512" s="119" t="str">
        <f>IF(G7512="","",VLOOKUP(G7512,номенклатури!R:U,4,0))</f>
        <v/>
      </c>
      <c r="O7512" s="119" t="str">
        <f>IF(M7512="","",VLOOKUP(M7512,'14'!D:D,1,0))</f>
        <v/>
      </c>
    </row>
    <row r="7513" spans="1:15" ht="12.75" customHeight="1" x14ac:dyDescent="0.2">
      <c r="A7513" s="36" t="str">
        <f>'0'!$A$4</f>
        <v>………………..</v>
      </c>
      <c r="B7513" s="37">
        <f>'0'!$A$2</f>
        <v>46112</v>
      </c>
      <c r="C7513" s="37" t="s">
        <v>1243</v>
      </c>
      <c r="D7513" s="119" t="str">
        <f>IF(G7513="","",VLOOKUP(G7513,номенклатури!R:T,2,0))</f>
        <v/>
      </c>
      <c r="E7513" s="333" t="str">
        <f>IF(G7513="","",VLOOKUP(G7513,номенклатури!R:T,3,0))</f>
        <v/>
      </c>
      <c r="F7513" s="159" t="str">
        <f>IF(G7513="","",IF(ISERROR(VLOOKUP(G7513,номенклатури!V:V,1,0)),E7513*H7513,E7513*I7513))</f>
        <v/>
      </c>
      <c r="G7513" s="14"/>
      <c r="H7513" s="15"/>
      <c r="I7513" s="15"/>
      <c r="J7513" s="15"/>
      <c r="K7513" s="15"/>
      <c r="L7513" s="217"/>
      <c r="M7513" s="22"/>
      <c r="N7513" s="119" t="str">
        <f>IF(G7513="","",VLOOKUP(G7513,номенклатури!R:U,4,0))</f>
        <v/>
      </c>
      <c r="O7513" s="119" t="str">
        <f>IF(M7513="","",VLOOKUP(M7513,'14'!D:D,1,0))</f>
        <v/>
      </c>
    </row>
    <row r="7514" spans="1:15" ht="12.75" customHeight="1" x14ac:dyDescent="0.2">
      <c r="A7514" s="36" t="str">
        <f>'0'!$A$4</f>
        <v>………………..</v>
      </c>
      <c r="B7514" s="37">
        <f>'0'!$A$2</f>
        <v>46112</v>
      </c>
      <c r="C7514" s="37" t="s">
        <v>1243</v>
      </c>
      <c r="D7514" s="119" t="str">
        <f>IF(G7514="","",VLOOKUP(G7514,номенклатури!R:T,2,0))</f>
        <v/>
      </c>
      <c r="E7514" s="333" t="str">
        <f>IF(G7514="","",VLOOKUP(G7514,номенклатури!R:T,3,0))</f>
        <v/>
      </c>
      <c r="F7514" s="159" t="str">
        <f>IF(G7514="","",IF(ISERROR(VLOOKUP(G7514,номенклатури!V:V,1,0)),E7514*H7514,E7514*I7514))</f>
        <v/>
      </c>
      <c r="G7514" s="14"/>
      <c r="H7514" s="15"/>
      <c r="I7514" s="15"/>
      <c r="J7514" s="15"/>
      <c r="K7514" s="15"/>
      <c r="L7514" s="217"/>
      <c r="M7514" s="22"/>
      <c r="N7514" s="119" t="str">
        <f>IF(G7514="","",VLOOKUP(G7514,номенклатури!R:U,4,0))</f>
        <v/>
      </c>
      <c r="O7514" s="119" t="str">
        <f>IF(M7514="","",VLOOKUP(M7514,'14'!D:D,1,0))</f>
        <v/>
      </c>
    </row>
    <row r="7515" spans="1:15" ht="12.75" customHeight="1" x14ac:dyDescent="0.2">
      <c r="A7515" s="36" t="str">
        <f>'0'!$A$4</f>
        <v>………………..</v>
      </c>
      <c r="B7515" s="37">
        <f>'0'!$A$2</f>
        <v>46112</v>
      </c>
      <c r="C7515" s="37" t="s">
        <v>1243</v>
      </c>
      <c r="D7515" s="119" t="str">
        <f>IF(G7515="","",VLOOKUP(G7515,номенклатури!R:T,2,0))</f>
        <v/>
      </c>
      <c r="E7515" s="333" t="str">
        <f>IF(G7515="","",VLOOKUP(G7515,номенклатури!R:T,3,0))</f>
        <v/>
      </c>
      <c r="F7515" s="159" t="str">
        <f>IF(G7515="","",IF(ISERROR(VLOOKUP(G7515,номенклатури!V:V,1,0)),E7515*H7515,E7515*I7515))</f>
        <v/>
      </c>
      <c r="G7515" s="14"/>
      <c r="H7515" s="15"/>
      <c r="I7515" s="15"/>
      <c r="J7515" s="15"/>
      <c r="K7515" s="15"/>
      <c r="L7515" s="217"/>
      <c r="M7515" s="22"/>
      <c r="N7515" s="119" t="str">
        <f>IF(G7515="","",VLOOKUP(G7515,номенклатури!R:U,4,0))</f>
        <v/>
      </c>
      <c r="O7515" s="119" t="str">
        <f>IF(M7515="","",VLOOKUP(M7515,'14'!D:D,1,0))</f>
        <v/>
      </c>
    </row>
    <row r="7516" spans="1:15" ht="12.75" customHeight="1" x14ac:dyDescent="0.2">
      <c r="A7516" s="36" t="str">
        <f>'0'!$A$4</f>
        <v>………………..</v>
      </c>
      <c r="B7516" s="37">
        <f>'0'!$A$2</f>
        <v>46112</v>
      </c>
      <c r="C7516" s="37" t="s">
        <v>1243</v>
      </c>
      <c r="D7516" s="119" t="str">
        <f>IF(G7516="","",VLOOKUP(G7516,номенклатури!R:T,2,0))</f>
        <v/>
      </c>
      <c r="E7516" s="333" t="str">
        <f>IF(G7516="","",VLOOKUP(G7516,номенклатури!R:T,3,0))</f>
        <v/>
      </c>
      <c r="F7516" s="159" t="str">
        <f>IF(G7516="","",IF(ISERROR(VLOOKUP(G7516,номенклатури!V:V,1,0)),E7516*H7516,E7516*I7516))</f>
        <v/>
      </c>
      <c r="G7516" s="14"/>
      <c r="H7516" s="15"/>
      <c r="I7516" s="15"/>
      <c r="J7516" s="15"/>
      <c r="K7516" s="15"/>
      <c r="L7516" s="217"/>
      <c r="M7516" s="22"/>
      <c r="N7516" s="119" t="str">
        <f>IF(G7516="","",VLOOKUP(G7516,номенклатури!R:U,4,0))</f>
        <v/>
      </c>
      <c r="O7516" s="119" t="str">
        <f>IF(M7516="","",VLOOKUP(M7516,'14'!D:D,1,0))</f>
        <v/>
      </c>
    </row>
    <row r="7517" spans="1:15" ht="12.75" customHeight="1" x14ac:dyDescent="0.2">
      <c r="A7517" s="36" t="str">
        <f>'0'!$A$4</f>
        <v>………………..</v>
      </c>
      <c r="B7517" s="37">
        <f>'0'!$A$2</f>
        <v>46112</v>
      </c>
      <c r="C7517" s="37" t="s">
        <v>1243</v>
      </c>
      <c r="D7517" s="119" t="str">
        <f>IF(G7517="","",VLOOKUP(G7517,номенклатури!R:T,2,0))</f>
        <v/>
      </c>
      <c r="E7517" s="333" t="str">
        <f>IF(G7517="","",VLOOKUP(G7517,номенклатури!R:T,3,0))</f>
        <v/>
      </c>
      <c r="F7517" s="159" t="str">
        <f>IF(G7517="","",IF(ISERROR(VLOOKUP(G7517,номенклатури!V:V,1,0)),E7517*H7517,E7517*I7517))</f>
        <v/>
      </c>
      <c r="G7517" s="14"/>
      <c r="H7517" s="15"/>
      <c r="I7517" s="15"/>
      <c r="J7517" s="15"/>
      <c r="K7517" s="15"/>
      <c r="L7517" s="217"/>
      <c r="M7517" s="22"/>
      <c r="N7517" s="119" t="str">
        <f>IF(G7517="","",VLOOKUP(G7517,номенклатури!R:U,4,0))</f>
        <v/>
      </c>
      <c r="O7517" s="119" t="str">
        <f>IF(M7517="","",VLOOKUP(M7517,'14'!D:D,1,0))</f>
        <v/>
      </c>
    </row>
    <row r="7518" spans="1:15" ht="12.75" customHeight="1" x14ac:dyDescent="0.2">
      <c r="A7518" s="36" t="str">
        <f>'0'!$A$4</f>
        <v>………………..</v>
      </c>
      <c r="B7518" s="37">
        <f>'0'!$A$2</f>
        <v>46112</v>
      </c>
      <c r="C7518" s="37" t="s">
        <v>1243</v>
      </c>
      <c r="D7518" s="119" t="str">
        <f>IF(G7518="","",VLOOKUP(G7518,номенклатури!R:T,2,0))</f>
        <v/>
      </c>
      <c r="E7518" s="333" t="str">
        <f>IF(G7518="","",VLOOKUP(G7518,номенклатури!R:T,3,0))</f>
        <v/>
      </c>
      <c r="F7518" s="159" t="str">
        <f>IF(G7518="","",IF(ISERROR(VLOOKUP(G7518,номенклатури!V:V,1,0)),E7518*H7518,E7518*I7518))</f>
        <v/>
      </c>
      <c r="G7518" s="14"/>
      <c r="H7518" s="15"/>
      <c r="I7518" s="15"/>
      <c r="J7518" s="15"/>
      <c r="K7518" s="15"/>
      <c r="L7518" s="217"/>
      <c r="M7518" s="22"/>
      <c r="N7518" s="119" t="str">
        <f>IF(G7518="","",VLOOKUP(G7518,номенклатури!R:U,4,0))</f>
        <v/>
      </c>
      <c r="O7518" s="119" t="str">
        <f>IF(M7518="","",VLOOKUP(M7518,'14'!D:D,1,0))</f>
        <v/>
      </c>
    </row>
    <row r="7519" spans="1:15" ht="12.75" customHeight="1" x14ac:dyDescent="0.2">
      <c r="A7519" s="36" t="str">
        <f>'0'!$A$4</f>
        <v>………………..</v>
      </c>
      <c r="B7519" s="37">
        <f>'0'!$A$2</f>
        <v>46112</v>
      </c>
      <c r="C7519" s="37" t="s">
        <v>1243</v>
      </c>
      <c r="D7519" s="119" t="str">
        <f>IF(G7519="","",VLOOKUP(G7519,номенклатури!R:T,2,0))</f>
        <v/>
      </c>
      <c r="E7519" s="333" t="str">
        <f>IF(G7519="","",VLOOKUP(G7519,номенклатури!R:T,3,0))</f>
        <v/>
      </c>
      <c r="F7519" s="159" t="str">
        <f>IF(G7519="","",IF(ISERROR(VLOOKUP(G7519,номенклатури!V:V,1,0)),E7519*H7519,E7519*I7519))</f>
        <v/>
      </c>
      <c r="G7519" s="14"/>
      <c r="H7519" s="15"/>
      <c r="I7519" s="15"/>
      <c r="J7519" s="15"/>
      <c r="K7519" s="15"/>
      <c r="L7519" s="217"/>
      <c r="M7519" s="22"/>
      <c r="N7519" s="119" t="str">
        <f>IF(G7519="","",VLOOKUP(G7519,номенклатури!R:U,4,0))</f>
        <v/>
      </c>
      <c r="O7519" s="119" t="str">
        <f>IF(M7519="","",VLOOKUP(M7519,'14'!D:D,1,0))</f>
        <v/>
      </c>
    </row>
    <row r="7520" spans="1:15" ht="12.75" customHeight="1" x14ac:dyDescent="0.2">
      <c r="A7520" s="36" t="str">
        <f>'0'!$A$4</f>
        <v>………………..</v>
      </c>
      <c r="B7520" s="37">
        <f>'0'!$A$2</f>
        <v>46112</v>
      </c>
      <c r="C7520" s="37" t="s">
        <v>1243</v>
      </c>
      <c r="D7520" s="119" t="str">
        <f>IF(G7520="","",VLOOKUP(G7520,номенклатури!R:T,2,0))</f>
        <v/>
      </c>
      <c r="E7520" s="333" t="str">
        <f>IF(G7520="","",VLOOKUP(G7520,номенклатури!R:T,3,0))</f>
        <v/>
      </c>
      <c r="F7520" s="159" t="str">
        <f>IF(G7520="","",IF(ISERROR(VLOOKUP(G7520,номенклатури!V:V,1,0)),E7520*H7520,E7520*I7520))</f>
        <v/>
      </c>
      <c r="G7520" s="14"/>
      <c r="H7520" s="15"/>
      <c r="I7520" s="15"/>
      <c r="J7520" s="15"/>
      <c r="K7520" s="15"/>
      <c r="L7520" s="217"/>
      <c r="M7520" s="22"/>
      <c r="N7520" s="119" t="str">
        <f>IF(G7520="","",VLOOKUP(G7520,номенклатури!R:U,4,0))</f>
        <v/>
      </c>
      <c r="O7520" s="119" t="str">
        <f>IF(M7520="","",VLOOKUP(M7520,'14'!D:D,1,0))</f>
        <v/>
      </c>
    </row>
    <row r="7521" spans="1:15" ht="12.75" customHeight="1" x14ac:dyDescent="0.2">
      <c r="A7521" s="36" t="str">
        <f>'0'!$A$4</f>
        <v>………………..</v>
      </c>
      <c r="B7521" s="37">
        <f>'0'!$A$2</f>
        <v>46112</v>
      </c>
      <c r="C7521" s="37" t="s">
        <v>1243</v>
      </c>
      <c r="D7521" s="119" t="str">
        <f>IF(G7521="","",VLOOKUP(G7521,номенклатури!R:T,2,0))</f>
        <v/>
      </c>
      <c r="E7521" s="333" t="str">
        <f>IF(G7521="","",VLOOKUP(G7521,номенклатури!R:T,3,0))</f>
        <v/>
      </c>
      <c r="F7521" s="159" t="str">
        <f>IF(G7521="","",IF(ISERROR(VLOOKUP(G7521,номенклатури!V:V,1,0)),E7521*H7521,E7521*I7521))</f>
        <v/>
      </c>
      <c r="G7521" s="14"/>
      <c r="H7521" s="15"/>
      <c r="I7521" s="15"/>
      <c r="J7521" s="15"/>
      <c r="K7521" s="15"/>
      <c r="L7521" s="217"/>
      <c r="M7521" s="22"/>
      <c r="N7521" s="119" t="str">
        <f>IF(G7521="","",VLOOKUP(G7521,номенклатури!R:U,4,0))</f>
        <v/>
      </c>
      <c r="O7521" s="119" t="str">
        <f>IF(M7521="","",VLOOKUP(M7521,'14'!D:D,1,0))</f>
        <v/>
      </c>
    </row>
    <row r="7522" spans="1:15" ht="12.75" customHeight="1" x14ac:dyDescent="0.2">
      <c r="A7522" s="36" t="str">
        <f>'0'!$A$4</f>
        <v>………………..</v>
      </c>
      <c r="B7522" s="37">
        <f>'0'!$A$2</f>
        <v>46112</v>
      </c>
      <c r="C7522" s="37" t="s">
        <v>1243</v>
      </c>
      <c r="D7522" s="119" t="str">
        <f>IF(G7522="","",VLOOKUP(G7522,номенклатури!R:T,2,0))</f>
        <v/>
      </c>
      <c r="E7522" s="333" t="str">
        <f>IF(G7522="","",VLOOKUP(G7522,номенклатури!R:T,3,0))</f>
        <v/>
      </c>
      <c r="F7522" s="159" t="str">
        <f>IF(G7522="","",IF(ISERROR(VLOOKUP(G7522,номенклатури!V:V,1,0)),E7522*H7522,E7522*I7522))</f>
        <v/>
      </c>
      <c r="G7522" s="14"/>
      <c r="H7522" s="15"/>
      <c r="I7522" s="15"/>
      <c r="J7522" s="15"/>
      <c r="K7522" s="15"/>
      <c r="L7522" s="217"/>
      <c r="M7522" s="22"/>
      <c r="N7522" s="119" t="str">
        <f>IF(G7522="","",VLOOKUP(G7522,номенклатури!R:U,4,0))</f>
        <v/>
      </c>
      <c r="O7522" s="119" t="str">
        <f>IF(M7522="","",VLOOKUP(M7522,'14'!D:D,1,0))</f>
        <v/>
      </c>
    </row>
    <row r="7523" spans="1:15" ht="12.75" customHeight="1" x14ac:dyDescent="0.2">
      <c r="A7523" s="36" t="str">
        <f>'0'!$A$4</f>
        <v>………………..</v>
      </c>
      <c r="B7523" s="37">
        <f>'0'!$A$2</f>
        <v>46112</v>
      </c>
      <c r="C7523" s="37" t="s">
        <v>1243</v>
      </c>
      <c r="D7523" s="119" t="str">
        <f>IF(G7523="","",VLOOKUP(G7523,номенклатури!R:T,2,0))</f>
        <v/>
      </c>
      <c r="E7523" s="333" t="str">
        <f>IF(G7523="","",VLOOKUP(G7523,номенклатури!R:T,3,0))</f>
        <v/>
      </c>
      <c r="F7523" s="159" t="str">
        <f>IF(G7523="","",IF(ISERROR(VLOOKUP(G7523,номенклатури!V:V,1,0)),E7523*H7523,E7523*I7523))</f>
        <v/>
      </c>
      <c r="G7523" s="14"/>
      <c r="H7523" s="15"/>
      <c r="I7523" s="15"/>
      <c r="J7523" s="15"/>
      <c r="K7523" s="15"/>
      <c r="L7523" s="217"/>
      <c r="M7523" s="22"/>
      <c r="N7523" s="119" t="str">
        <f>IF(G7523="","",VLOOKUP(G7523,номенклатури!R:U,4,0))</f>
        <v/>
      </c>
      <c r="O7523" s="119" t="str">
        <f>IF(M7523="","",VLOOKUP(M7523,'14'!D:D,1,0))</f>
        <v/>
      </c>
    </row>
    <row r="7524" spans="1:15" ht="12.75" customHeight="1" x14ac:dyDescent="0.2">
      <c r="A7524" s="36" t="str">
        <f>'0'!$A$4</f>
        <v>………………..</v>
      </c>
      <c r="B7524" s="37">
        <f>'0'!$A$2</f>
        <v>46112</v>
      </c>
      <c r="C7524" s="37" t="s">
        <v>1243</v>
      </c>
      <c r="D7524" s="119" t="str">
        <f>IF(G7524="","",VLOOKUP(G7524,номенклатури!R:T,2,0))</f>
        <v/>
      </c>
      <c r="E7524" s="333" t="str">
        <f>IF(G7524="","",VLOOKUP(G7524,номенклатури!R:T,3,0))</f>
        <v/>
      </c>
      <c r="F7524" s="159" t="str">
        <f>IF(G7524="","",IF(ISERROR(VLOOKUP(G7524,номенклатури!V:V,1,0)),E7524*H7524,E7524*I7524))</f>
        <v/>
      </c>
      <c r="G7524" s="14"/>
      <c r="H7524" s="15"/>
      <c r="I7524" s="15"/>
      <c r="J7524" s="15"/>
      <c r="K7524" s="15"/>
      <c r="L7524" s="217"/>
      <c r="M7524" s="22"/>
      <c r="N7524" s="119" t="str">
        <f>IF(G7524="","",VLOOKUP(G7524,номенклатури!R:U,4,0))</f>
        <v/>
      </c>
      <c r="O7524" s="119" t="str">
        <f>IF(M7524="","",VLOOKUP(M7524,'14'!D:D,1,0))</f>
        <v/>
      </c>
    </row>
    <row r="7525" spans="1:15" ht="12.75" customHeight="1" x14ac:dyDescent="0.2">
      <c r="A7525" s="36" t="str">
        <f>'0'!$A$4</f>
        <v>………………..</v>
      </c>
      <c r="B7525" s="37">
        <f>'0'!$A$2</f>
        <v>46112</v>
      </c>
      <c r="C7525" s="37" t="s">
        <v>1243</v>
      </c>
      <c r="D7525" s="119" t="str">
        <f>IF(G7525="","",VLOOKUP(G7525,номенклатури!R:T,2,0))</f>
        <v/>
      </c>
      <c r="E7525" s="333" t="str">
        <f>IF(G7525="","",VLOOKUP(G7525,номенклатури!R:T,3,0))</f>
        <v/>
      </c>
      <c r="F7525" s="159" t="str">
        <f>IF(G7525="","",IF(ISERROR(VLOOKUP(G7525,номенклатури!V:V,1,0)),E7525*H7525,E7525*I7525))</f>
        <v/>
      </c>
      <c r="G7525" s="14"/>
      <c r="H7525" s="15"/>
      <c r="I7525" s="15"/>
      <c r="J7525" s="15"/>
      <c r="K7525" s="15"/>
      <c r="L7525" s="217"/>
      <c r="M7525" s="22"/>
      <c r="N7525" s="119" t="str">
        <f>IF(G7525="","",VLOOKUP(G7525,номенклатури!R:U,4,0))</f>
        <v/>
      </c>
      <c r="O7525" s="119" t="str">
        <f>IF(M7525="","",VLOOKUP(M7525,'14'!D:D,1,0))</f>
        <v/>
      </c>
    </row>
    <row r="7526" spans="1:15" ht="12.75" customHeight="1" x14ac:dyDescent="0.2">
      <c r="A7526" s="36" t="str">
        <f>'0'!$A$4</f>
        <v>………………..</v>
      </c>
      <c r="B7526" s="37">
        <f>'0'!$A$2</f>
        <v>46112</v>
      </c>
      <c r="C7526" s="37" t="s">
        <v>1243</v>
      </c>
      <c r="D7526" s="119" t="str">
        <f>IF(G7526="","",VLOOKUP(G7526,номенклатури!R:T,2,0))</f>
        <v/>
      </c>
      <c r="E7526" s="333" t="str">
        <f>IF(G7526="","",VLOOKUP(G7526,номенклатури!R:T,3,0))</f>
        <v/>
      </c>
      <c r="F7526" s="159" t="str">
        <f>IF(G7526="","",IF(ISERROR(VLOOKUP(G7526,номенклатури!V:V,1,0)),E7526*H7526,E7526*I7526))</f>
        <v/>
      </c>
      <c r="G7526" s="14"/>
      <c r="H7526" s="15"/>
      <c r="I7526" s="15"/>
      <c r="J7526" s="15"/>
      <c r="K7526" s="15"/>
      <c r="L7526" s="217"/>
      <c r="M7526" s="22"/>
      <c r="N7526" s="119" t="str">
        <f>IF(G7526="","",VLOOKUP(G7526,номенклатури!R:U,4,0))</f>
        <v/>
      </c>
      <c r="O7526" s="119" t="str">
        <f>IF(M7526="","",VLOOKUP(M7526,'14'!D:D,1,0))</f>
        <v/>
      </c>
    </row>
    <row r="7527" spans="1:15" ht="12.75" customHeight="1" x14ac:dyDescent="0.2">
      <c r="A7527" s="36" t="str">
        <f>'0'!$A$4</f>
        <v>………………..</v>
      </c>
      <c r="B7527" s="37">
        <f>'0'!$A$2</f>
        <v>46112</v>
      </c>
      <c r="C7527" s="37" t="s">
        <v>1243</v>
      </c>
      <c r="D7527" s="119" t="str">
        <f>IF(G7527="","",VLOOKUP(G7527,номенклатури!R:T,2,0))</f>
        <v/>
      </c>
      <c r="E7527" s="333" t="str">
        <f>IF(G7527="","",VLOOKUP(G7527,номенклатури!R:T,3,0))</f>
        <v/>
      </c>
      <c r="F7527" s="159" t="str">
        <f>IF(G7527="","",IF(ISERROR(VLOOKUP(G7527,номенклатури!V:V,1,0)),E7527*H7527,E7527*I7527))</f>
        <v/>
      </c>
      <c r="G7527" s="14"/>
      <c r="H7527" s="15"/>
      <c r="I7527" s="15"/>
      <c r="J7527" s="15"/>
      <c r="K7527" s="15"/>
      <c r="L7527" s="217"/>
      <c r="M7527" s="22"/>
      <c r="N7527" s="119" t="str">
        <f>IF(G7527="","",VLOOKUP(G7527,номенклатури!R:U,4,0))</f>
        <v/>
      </c>
      <c r="O7527" s="119" t="str">
        <f>IF(M7527="","",VLOOKUP(M7527,'14'!D:D,1,0))</f>
        <v/>
      </c>
    </row>
    <row r="7528" spans="1:15" ht="12.75" customHeight="1" x14ac:dyDescent="0.2">
      <c r="A7528" s="36" t="str">
        <f>'0'!$A$4</f>
        <v>………………..</v>
      </c>
      <c r="B7528" s="37">
        <f>'0'!$A$2</f>
        <v>46112</v>
      </c>
      <c r="C7528" s="37" t="s">
        <v>1243</v>
      </c>
      <c r="D7528" s="119" t="str">
        <f>IF(G7528="","",VLOOKUP(G7528,номенклатури!R:T,2,0))</f>
        <v/>
      </c>
      <c r="E7528" s="333" t="str">
        <f>IF(G7528="","",VLOOKUP(G7528,номенклатури!R:T,3,0))</f>
        <v/>
      </c>
      <c r="F7528" s="159" t="str">
        <f>IF(G7528="","",IF(ISERROR(VLOOKUP(G7528,номенклатури!V:V,1,0)),E7528*H7528,E7528*I7528))</f>
        <v/>
      </c>
      <c r="G7528" s="14"/>
      <c r="H7528" s="15"/>
      <c r="I7528" s="15"/>
      <c r="J7528" s="15"/>
      <c r="K7528" s="15"/>
      <c r="L7528" s="217"/>
      <c r="M7528" s="22"/>
      <c r="N7528" s="119" t="str">
        <f>IF(G7528="","",VLOOKUP(G7528,номенклатури!R:U,4,0))</f>
        <v/>
      </c>
      <c r="O7528" s="119" t="str">
        <f>IF(M7528="","",VLOOKUP(M7528,'14'!D:D,1,0))</f>
        <v/>
      </c>
    </row>
    <row r="7529" spans="1:15" ht="12.75" customHeight="1" x14ac:dyDescent="0.2">
      <c r="A7529" s="36" t="str">
        <f>'0'!$A$4</f>
        <v>………………..</v>
      </c>
      <c r="B7529" s="37">
        <f>'0'!$A$2</f>
        <v>46112</v>
      </c>
      <c r="C7529" s="37" t="s">
        <v>1243</v>
      </c>
      <c r="D7529" s="119" t="str">
        <f>IF(G7529="","",VLOOKUP(G7529,номенклатури!R:T,2,0))</f>
        <v/>
      </c>
      <c r="E7529" s="333" t="str">
        <f>IF(G7529="","",VLOOKUP(G7529,номенклатури!R:T,3,0))</f>
        <v/>
      </c>
      <c r="F7529" s="159" t="str">
        <f>IF(G7529="","",IF(ISERROR(VLOOKUP(G7529,номенклатури!V:V,1,0)),E7529*H7529,E7529*I7529))</f>
        <v/>
      </c>
      <c r="G7529" s="14"/>
      <c r="H7529" s="15"/>
      <c r="I7529" s="15"/>
      <c r="J7529" s="15"/>
      <c r="K7529" s="15"/>
      <c r="L7529" s="217"/>
      <c r="M7529" s="22"/>
      <c r="N7529" s="119" t="str">
        <f>IF(G7529="","",VLOOKUP(G7529,номенклатури!R:U,4,0))</f>
        <v/>
      </c>
      <c r="O7529" s="119" t="str">
        <f>IF(M7529="","",VLOOKUP(M7529,'14'!D:D,1,0))</f>
        <v/>
      </c>
    </row>
    <row r="7530" spans="1:15" ht="12.75" customHeight="1" x14ac:dyDescent="0.2">
      <c r="A7530" s="36" t="str">
        <f>'0'!$A$4</f>
        <v>………………..</v>
      </c>
      <c r="B7530" s="37">
        <f>'0'!$A$2</f>
        <v>46112</v>
      </c>
      <c r="C7530" s="37" t="s">
        <v>1243</v>
      </c>
      <c r="D7530" s="119" t="str">
        <f>IF(G7530="","",VLOOKUP(G7530,номенклатури!R:T,2,0))</f>
        <v/>
      </c>
      <c r="E7530" s="333" t="str">
        <f>IF(G7530="","",VLOOKUP(G7530,номенклатури!R:T,3,0))</f>
        <v/>
      </c>
      <c r="F7530" s="159" t="str">
        <f>IF(G7530="","",IF(ISERROR(VLOOKUP(G7530,номенклатури!V:V,1,0)),E7530*H7530,E7530*I7530))</f>
        <v/>
      </c>
      <c r="G7530" s="14"/>
      <c r="H7530" s="15"/>
      <c r="I7530" s="15"/>
      <c r="J7530" s="15"/>
      <c r="K7530" s="15"/>
      <c r="L7530" s="217"/>
      <c r="M7530" s="22"/>
      <c r="N7530" s="119" t="str">
        <f>IF(G7530="","",VLOOKUP(G7530,номенклатури!R:U,4,0))</f>
        <v/>
      </c>
      <c r="O7530" s="119" t="str">
        <f>IF(M7530="","",VLOOKUP(M7530,'14'!D:D,1,0))</f>
        <v/>
      </c>
    </row>
    <row r="7531" spans="1:15" ht="12.75" customHeight="1" x14ac:dyDescent="0.2">
      <c r="A7531" s="36" t="str">
        <f>'0'!$A$4</f>
        <v>………………..</v>
      </c>
      <c r="B7531" s="37">
        <f>'0'!$A$2</f>
        <v>46112</v>
      </c>
      <c r="C7531" s="37" t="s">
        <v>1243</v>
      </c>
      <c r="D7531" s="119" t="str">
        <f>IF(G7531="","",VLOOKUP(G7531,номенклатури!R:T,2,0))</f>
        <v/>
      </c>
      <c r="E7531" s="333" t="str">
        <f>IF(G7531="","",VLOOKUP(G7531,номенклатури!R:T,3,0))</f>
        <v/>
      </c>
      <c r="F7531" s="159" t="str">
        <f>IF(G7531="","",IF(ISERROR(VLOOKUP(G7531,номенклатури!V:V,1,0)),E7531*H7531,E7531*I7531))</f>
        <v/>
      </c>
      <c r="G7531" s="14"/>
      <c r="H7531" s="15"/>
      <c r="I7531" s="15"/>
      <c r="J7531" s="15"/>
      <c r="K7531" s="15"/>
      <c r="L7531" s="217"/>
      <c r="M7531" s="22"/>
      <c r="N7531" s="119" t="str">
        <f>IF(G7531="","",VLOOKUP(G7531,номенклатури!R:U,4,0))</f>
        <v/>
      </c>
      <c r="O7531" s="119" t="str">
        <f>IF(M7531="","",VLOOKUP(M7531,'14'!D:D,1,0))</f>
        <v/>
      </c>
    </row>
    <row r="7532" spans="1:15" ht="12.75" customHeight="1" x14ac:dyDescent="0.2">
      <c r="A7532" s="36" t="str">
        <f>'0'!$A$4</f>
        <v>………………..</v>
      </c>
      <c r="B7532" s="37">
        <f>'0'!$A$2</f>
        <v>46112</v>
      </c>
      <c r="C7532" s="37" t="s">
        <v>1243</v>
      </c>
      <c r="D7532" s="119" t="str">
        <f>IF(G7532="","",VLOOKUP(G7532,номенклатури!R:T,2,0))</f>
        <v/>
      </c>
      <c r="E7532" s="333" t="str">
        <f>IF(G7532="","",VLOOKUP(G7532,номенклатури!R:T,3,0))</f>
        <v/>
      </c>
      <c r="F7532" s="159" t="str">
        <f>IF(G7532="","",IF(ISERROR(VLOOKUP(G7532,номенклатури!V:V,1,0)),E7532*H7532,E7532*I7532))</f>
        <v/>
      </c>
      <c r="G7532" s="14"/>
      <c r="H7532" s="15"/>
      <c r="I7532" s="15"/>
      <c r="J7532" s="15"/>
      <c r="K7532" s="15"/>
      <c r="L7532" s="217"/>
      <c r="M7532" s="22"/>
      <c r="N7532" s="119" t="str">
        <f>IF(G7532="","",VLOOKUP(G7532,номенклатури!R:U,4,0))</f>
        <v/>
      </c>
      <c r="O7532" s="119" t="str">
        <f>IF(M7532="","",VLOOKUP(M7532,'14'!D:D,1,0))</f>
        <v/>
      </c>
    </row>
    <row r="7533" spans="1:15" ht="12.75" customHeight="1" x14ac:dyDescent="0.2">
      <c r="A7533" s="36" t="str">
        <f>'0'!$A$4</f>
        <v>………………..</v>
      </c>
      <c r="B7533" s="37">
        <f>'0'!$A$2</f>
        <v>46112</v>
      </c>
      <c r="C7533" s="37" t="s">
        <v>1243</v>
      </c>
      <c r="D7533" s="119" t="str">
        <f>IF(G7533="","",VLOOKUP(G7533,номенклатури!R:T,2,0))</f>
        <v/>
      </c>
      <c r="E7533" s="333" t="str">
        <f>IF(G7533="","",VLOOKUP(G7533,номенклатури!R:T,3,0))</f>
        <v/>
      </c>
      <c r="F7533" s="159" t="str">
        <f>IF(G7533="","",IF(ISERROR(VLOOKUP(G7533,номенклатури!V:V,1,0)),E7533*H7533,E7533*I7533))</f>
        <v/>
      </c>
      <c r="G7533" s="14"/>
      <c r="H7533" s="15"/>
      <c r="I7533" s="15"/>
      <c r="J7533" s="15"/>
      <c r="K7533" s="15"/>
      <c r="L7533" s="217"/>
      <c r="M7533" s="22"/>
      <c r="N7533" s="119" t="str">
        <f>IF(G7533="","",VLOOKUP(G7533,номенклатури!R:U,4,0))</f>
        <v/>
      </c>
      <c r="O7533" s="119" t="str">
        <f>IF(M7533="","",VLOOKUP(M7533,'14'!D:D,1,0))</f>
        <v/>
      </c>
    </row>
    <row r="7534" spans="1:15" ht="12.75" customHeight="1" x14ac:dyDescent="0.2">
      <c r="A7534" s="36" t="str">
        <f>'0'!$A$4</f>
        <v>………………..</v>
      </c>
      <c r="B7534" s="37">
        <f>'0'!$A$2</f>
        <v>46112</v>
      </c>
      <c r="C7534" s="37" t="s">
        <v>1243</v>
      </c>
      <c r="D7534" s="119" t="str">
        <f>IF(G7534="","",VLOOKUP(G7534,номенклатури!R:T,2,0))</f>
        <v/>
      </c>
      <c r="E7534" s="333" t="str">
        <f>IF(G7534="","",VLOOKUP(G7534,номенклатури!R:T,3,0))</f>
        <v/>
      </c>
      <c r="F7534" s="159" t="str">
        <f>IF(G7534="","",IF(ISERROR(VLOOKUP(G7534,номенклатури!V:V,1,0)),E7534*H7534,E7534*I7534))</f>
        <v/>
      </c>
      <c r="G7534" s="14"/>
      <c r="H7534" s="15"/>
      <c r="I7534" s="15"/>
      <c r="J7534" s="15"/>
      <c r="K7534" s="15"/>
      <c r="L7534" s="217"/>
      <c r="M7534" s="22"/>
      <c r="N7534" s="119" t="str">
        <f>IF(G7534="","",VLOOKUP(G7534,номенклатури!R:U,4,0))</f>
        <v/>
      </c>
      <c r="O7534" s="119" t="str">
        <f>IF(M7534="","",VLOOKUP(M7534,'14'!D:D,1,0))</f>
        <v/>
      </c>
    </row>
    <row r="7535" spans="1:15" ht="12.75" customHeight="1" x14ac:dyDescent="0.2">
      <c r="A7535" s="36" t="str">
        <f>'0'!$A$4</f>
        <v>………………..</v>
      </c>
      <c r="B7535" s="37">
        <f>'0'!$A$2</f>
        <v>46112</v>
      </c>
      <c r="C7535" s="37" t="s">
        <v>1243</v>
      </c>
      <c r="D7535" s="119" t="str">
        <f>IF(G7535="","",VLOOKUP(G7535,номенклатури!R:T,2,0))</f>
        <v/>
      </c>
      <c r="E7535" s="333" t="str">
        <f>IF(G7535="","",VLOOKUP(G7535,номенклатури!R:T,3,0))</f>
        <v/>
      </c>
      <c r="F7535" s="159" t="str">
        <f>IF(G7535="","",IF(ISERROR(VLOOKUP(G7535,номенклатури!V:V,1,0)),E7535*H7535,E7535*I7535))</f>
        <v/>
      </c>
      <c r="G7535" s="14"/>
      <c r="H7535" s="15"/>
      <c r="I7535" s="15"/>
      <c r="J7535" s="15"/>
      <c r="K7535" s="15"/>
      <c r="L7535" s="217"/>
      <c r="M7535" s="22"/>
      <c r="N7535" s="119" t="str">
        <f>IF(G7535="","",VLOOKUP(G7535,номенклатури!R:U,4,0))</f>
        <v/>
      </c>
      <c r="O7535" s="119" t="str">
        <f>IF(M7535="","",VLOOKUP(M7535,'14'!D:D,1,0))</f>
        <v/>
      </c>
    </row>
    <row r="7536" spans="1:15" ht="12.75" customHeight="1" x14ac:dyDescent="0.2">
      <c r="A7536" s="36" t="str">
        <f>'0'!$A$4</f>
        <v>………………..</v>
      </c>
      <c r="B7536" s="37">
        <f>'0'!$A$2</f>
        <v>46112</v>
      </c>
      <c r="C7536" s="37" t="s">
        <v>1243</v>
      </c>
      <c r="D7536" s="119" t="str">
        <f>IF(G7536="","",VLOOKUP(G7536,номенклатури!R:T,2,0))</f>
        <v/>
      </c>
      <c r="E7536" s="333" t="str">
        <f>IF(G7536="","",VLOOKUP(G7536,номенклатури!R:T,3,0))</f>
        <v/>
      </c>
      <c r="F7536" s="159" t="str">
        <f>IF(G7536="","",IF(ISERROR(VLOOKUP(G7536,номенклатури!V:V,1,0)),E7536*H7536,E7536*I7536))</f>
        <v/>
      </c>
      <c r="G7536" s="14"/>
      <c r="H7536" s="15"/>
      <c r="I7536" s="15"/>
      <c r="J7536" s="15"/>
      <c r="K7536" s="15"/>
      <c r="L7536" s="217"/>
      <c r="M7536" s="22"/>
      <c r="N7536" s="119" t="str">
        <f>IF(G7536="","",VLOOKUP(G7536,номенклатури!R:U,4,0))</f>
        <v/>
      </c>
      <c r="O7536" s="119" t="str">
        <f>IF(M7536="","",VLOOKUP(M7536,'14'!D:D,1,0))</f>
        <v/>
      </c>
    </row>
    <row r="7537" spans="1:15" ht="12.75" customHeight="1" x14ac:dyDescent="0.2">
      <c r="A7537" s="36" t="str">
        <f>'0'!$A$4</f>
        <v>………………..</v>
      </c>
      <c r="B7537" s="37">
        <f>'0'!$A$2</f>
        <v>46112</v>
      </c>
      <c r="C7537" s="37" t="s">
        <v>1243</v>
      </c>
      <c r="D7537" s="119" t="str">
        <f>IF(G7537="","",VLOOKUP(G7537,номенклатури!R:T,2,0))</f>
        <v/>
      </c>
      <c r="E7537" s="333" t="str">
        <f>IF(G7537="","",VLOOKUP(G7537,номенклатури!R:T,3,0))</f>
        <v/>
      </c>
      <c r="F7537" s="159" t="str">
        <f>IF(G7537="","",IF(ISERROR(VLOOKUP(G7537,номенклатури!V:V,1,0)),E7537*H7537,E7537*I7537))</f>
        <v/>
      </c>
      <c r="G7537" s="14"/>
      <c r="H7537" s="15"/>
      <c r="I7537" s="15"/>
      <c r="J7537" s="15"/>
      <c r="K7537" s="15"/>
      <c r="L7537" s="217"/>
      <c r="M7537" s="22"/>
      <c r="N7537" s="119" t="str">
        <f>IF(G7537="","",VLOOKUP(G7537,номенклатури!R:U,4,0))</f>
        <v/>
      </c>
      <c r="O7537" s="119" t="str">
        <f>IF(M7537="","",VLOOKUP(M7537,'14'!D:D,1,0))</f>
        <v/>
      </c>
    </row>
    <row r="7538" spans="1:15" ht="12.75" customHeight="1" x14ac:dyDescent="0.2">
      <c r="A7538" s="36" t="str">
        <f>'0'!$A$4</f>
        <v>………………..</v>
      </c>
      <c r="B7538" s="37">
        <f>'0'!$A$2</f>
        <v>46112</v>
      </c>
      <c r="C7538" s="37" t="s">
        <v>1243</v>
      </c>
      <c r="D7538" s="119" t="str">
        <f>IF(G7538="","",VLOOKUP(G7538,номенклатури!R:T,2,0))</f>
        <v/>
      </c>
      <c r="E7538" s="333" t="str">
        <f>IF(G7538="","",VLOOKUP(G7538,номенклатури!R:T,3,0))</f>
        <v/>
      </c>
      <c r="F7538" s="159" t="str">
        <f>IF(G7538="","",IF(ISERROR(VLOOKUP(G7538,номенклатури!V:V,1,0)),E7538*H7538,E7538*I7538))</f>
        <v/>
      </c>
      <c r="G7538" s="14"/>
      <c r="H7538" s="15"/>
      <c r="I7538" s="15"/>
      <c r="J7538" s="15"/>
      <c r="K7538" s="15"/>
      <c r="L7538" s="217"/>
      <c r="M7538" s="22"/>
      <c r="N7538" s="119" t="str">
        <f>IF(G7538="","",VLOOKUP(G7538,номенклатури!R:U,4,0))</f>
        <v/>
      </c>
      <c r="O7538" s="119" t="str">
        <f>IF(M7538="","",VLOOKUP(M7538,'14'!D:D,1,0))</f>
        <v/>
      </c>
    </row>
    <row r="7539" spans="1:15" ht="12.75" customHeight="1" x14ac:dyDescent="0.2">
      <c r="A7539" s="36" t="str">
        <f>'0'!$A$4</f>
        <v>………………..</v>
      </c>
      <c r="B7539" s="37">
        <f>'0'!$A$2</f>
        <v>46112</v>
      </c>
      <c r="C7539" s="37" t="s">
        <v>1243</v>
      </c>
      <c r="D7539" s="119" t="str">
        <f>IF(G7539="","",VLOOKUP(G7539,номенклатури!R:T,2,0))</f>
        <v/>
      </c>
      <c r="E7539" s="333" t="str">
        <f>IF(G7539="","",VLOOKUP(G7539,номенклатури!R:T,3,0))</f>
        <v/>
      </c>
      <c r="F7539" s="159" t="str">
        <f>IF(G7539="","",IF(ISERROR(VLOOKUP(G7539,номенклатури!V:V,1,0)),E7539*H7539,E7539*I7539))</f>
        <v/>
      </c>
      <c r="G7539" s="14"/>
      <c r="H7539" s="15"/>
      <c r="I7539" s="15"/>
      <c r="J7539" s="15"/>
      <c r="K7539" s="15"/>
      <c r="L7539" s="217"/>
      <c r="M7539" s="22"/>
      <c r="N7539" s="119" t="str">
        <f>IF(G7539="","",VLOOKUP(G7539,номенклатури!R:U,4,0))</f>
        <v/>
      </c>
      <c r="O7539" s="119" t="str">
        <f>IF(M7539="","",VLOOKUP(M7539,'14'!D:D,1,0))</f>
        <v/>
      </c>
    </row>
    <row r="7540" spans="1:15" ht="12.75" customHeight="1" x14ac:dyDescent="0.2">
      <c r="A7540" s="36" t="str">
        <f>'0'!$A$4</f>
        <v>………………..</v>
      </c>
      <c r="B7540" s="37">
        <f>'0'!$A$2</f>
        <v>46112</v>
      </c>
      <c r="C7540" s="37" t="s">
        <v>1243</v>
      </c>
      <c r="D7540" s="119" t="str">
        <f>IF(G7540="","",VLOOKUP(G7540,номенклатури!R:T,2,0))</f>
        <v/>
      </c>
      <c r="E7540" s="333" t="str">
        <f>IF(G7540="","",VLOOKUP(G7540,номенклатури!R:T,3,0))</f>
        <v/>
      </c>
      <c r="F7540" s="159" t="str">
        <f>IF(G7540="","",IF(ISERROR(VLOOKUP(G7540,номенклатури!V:V,1,0)),E7540*H7540,E7540*I7540))</f>
        <v/>
      </c>
      <c r="G7540" s="14"/>
      <c r="H7540" s="15"/>
      <c r="I7540" s="15"/>
      <c r="J7540" s="15"/>
      <c r="K7540" s="15"/>
      <c r="L7540" s="217"/>
      <c r="M7540" s="22"/>
      <c r="N7540" s="119" t="str">
        <f>IF(G7540="","",VLOOKUP(G7540,номенклатури!R:U,4,0))</f>
        <v/>
      </c>
      <c r="O7540" s="119" t="str">
        <f>IF(M7540="","",VLOOKUP(M7540,'14'!D:D,1,0))</f>
        <v/>
      </c>
    </row>
    <row r="7541" spans="1:15" ht="12.75" customHeight="1" x14ac:dyDescent="0.2">
      <c r="A7541" s="36" t="str">
        <f>'0'!$A$4</f>
        <v>………………..</v>
      </c>
      <c r="B7541" s="37">
        <f>'0'!$A$2</f>
        <v>46112</v>
      </c>
      <c r="C7541" s="37" t="s">
        <v>1243</v>
      </c>
      <c r="D7541" s="119" t="str">
        <f>IF(G7541="","",VLOOKUP(G7541,номенклатури!R:T,2,0))</f>
        <v/>
      </c>
      <c r="E7541" s="333" t="str">
        <f>IF(G7541="","",VLOOKUP(G7541,номенклатури!R:T,3,0))</f>
        <v/>
      </c>
      <c r="F7541" s="159" t="str">
        <f>IF(G7541="","",IF(ISERROR(VLOOKUP(G7541,номенклатури!V:V,1,0)),E7541*H7541,E7541*I7541))</f>
        <v/>
      </c>
      <c r="G7541" s="14"/>
      <c r="H7541" s="15"/>
      <c r="I7541" s="15"/>
      <c r="J7541" s="15"/>
      <c r="K7541" s="15"/>
      <c r="L7541" s="217"/>
      <c r="M7541" s="22"/>
      <c r="N7541" s="119" t="str">
        <f>IF(G7541="","",VLOOKUP(G7541,номенклатури!R:U,4,0))</f>
        <v/>
      </c>
      <c r="O7541" s="119" t="str">
        <f>IF(M7541="","",VLOOKUP(M7541,'14'!D:D,1,0))</f>
        <v/>
      </c>
    </row>
    <row r="7542" spans="1:15" ht="12.75" customHeight="1" x14ac:dyDescent="0.2">
      <c r="A7542" s="36" t="str">
        <f>'0'!$A$4</f>
        <v>………………..</v>
      </c>
      <c r="B7542" s="37">
        <f>'0'!$A$2</f>
        <v>46112</v>
      </c>
      <c r="C7542" s="37" t="s">
        <v>1243</v>
      </c>
      <c r="D7542" s="119" t="str">
        <f>IF(G7542="","",VLOOKUP(G7542,номенклатури!R:T,2,0))</f>
        <v/>
      </c>
      <c r="E7542" s="333" t="str">
        <f>IF(G7542="","",VLOOKUP(G7542,номенклатури!R:T,3,0))</f>
        <v/>
      </c>
      <c r="F7542" s="159" t="str">
        <f>IF(G7542="","",IF(ISERROR(VLOOKUP(G7542,номенклатури!V:V,1,0)),E7542*H7542,E7542*I7542))</f>
        <v/>
      </c>
      <c r="G7542" s="14"/>
      <c r="H7542" s="15"/>
      <c r="I7542" s="15"/>
      <c r="J7542" s="15"/>
      <c r="K7542" s="15"/>
      <c r="L7542" s="217"/>
      <c r="M7542" s="22"/>
      <c r="N7542" s="119" t="str">
        <f>IF(G7542="","",VLOOKUP(G7542,номенклатури!R:U,4,0))</f>
        <v/>
      </c>
      <c r="O7542" s="119" t="str">
        <f>IF(M7542="","",VLOOKUP(M7542,'14'!D:D,1,0))</f>
        <v/>
      </c>
    </row>
    <row r="7543" spans="1:15" ht="12.75" customHeight="1" x14ac:dyDescent="0.2">
      <c r="A7543" s="36" t="str">
        <f>'0'!$A$4</f>
        <v>………………..</v>
      </c>
      <c r="B7543" s="37">
        <f>'0'!$A$2</f>
        <v>46112</v>
      </c>
      <c r="C7543" s="37" t="s">
        <v>1243</v>
      </c>
      <c r="D7543" s="119" t="str">
        <f>IF(G7543="","",VLOOKUP(G7543,номенклатури!R:T,2,0))</f>
        <v/>
      </c>
      <c r="E7543" s="333" t="str">
        <f>IF(G7543="","",VLOOKUP(G7543,номенклатури!R:T,3,0))</f>
        <v/>
      </c>
      <c r="F7543" s="159" t="str">
        <f>IF(G7543="","",IF(ISERROR(VLOOKUP(G7543,номенклатури!V:V,1,0)),E7543*H7543,E7543*I7543))</f>
        <v/>
      </c>
      <c r="G7543" s="14"/>
      <c r="H7543" s="15"/>
      <c r="I7543" s="15"/>
      <c r="J7543" s="15"/>
      <c r="K7543" s="15"/>
      <c r="L7543" s="217"/>
      <c r="M7543" s="22"/>
      <c r="N7543" s="119" t="str">
        <f>IF(G7543="","",VLOOKUP(G7543,номенклатури!R:U,4,0))</f>
        <v/>
      </c>
      <c r="O7543" s="119" t="str">
        <f>IF(M7543="","",VLOOKUP(M7543,'14'!D:D,1,0))</f>
        <v/>
      </c>
    </row>
    <row r="7544" spans="1:15" ht="12.75" customHeight="1" x14ac:dyDescent="0.2">
      <c r="A7544" s="36" t="str">
        <f>'0'!$A$4</f>
        <v>………………..</v>
      </c>
      <c r="B7544" s="37">
        <f>'0'!$A$2</f>
        <v>46112</v>
      </c>
      <c r="C7544" s="37" t="s">
        <v>1243</v>
      </c>
      <c r="D7544" s="119" t="str">
        <f>IF(G7544="","",VLOOKUP(G7544,номенклатури!R:T,2,0))</f>
        <v/>
      </c>
      <c r="E7544" s="333" t="str">
        <f>IF(G7544="","",VLOOKUP(G7544,номенклатури!R:T,3,0))</f>
        <v/>
      </c>
      <c r="F7544" s="159" t="str">
        <f>IF(G7544="","",IF(ISERROR(VLOOKUP(G7544,номенклатури!V:V,1,0)),E7544*H7544,E7544*I7544))</f>
        <v/>
      </c>
      <c r="G7544" s="14"/>
      <c r="H7544" s="15"/>
      <c r="I7544" s="15"/>
      <c r="J7544" s="15"/>
      <c r="K7544" s="15"/>
      <c r="L7544" s="217"/>
      <c r="M7544" s="22"/>
      <c r="N7544" s="119" t="str">
        <f>IF(G7544="","",VLOOKUP(G7544,номенклатури!R:U,4,0))</f>
        <v/>
      </c>
      <c r="O7544" s="119" t="str">
        <f>IF(M7544="","",VLOOKUP(M7544,'14'!D:D,1,0))</f>
        <v/>
      </c>
    </row>
    <row r="7545" spans="1:15" ht="12.75" customHeight="1" x14ac:dyDescent="0.2">
      <c r="A7545" s="36" t="str">
        <f>'0'!$A$4</f>
        <v>………………..</v>
      </c>
      <c r="B7545" s="37">
        <f>'0'!$A$2</f>
        <v>46112</v>
      </c>
      <c r="C7545" s="37" t="s">
        <v>1243</v>
      </c>
      <c r="D7545" s="119" t="str">
        <f>IF(G7545="","",VLOOKUP(G7545,номенклатури!R:T,2,0))</f>
        <v/>
      </c>
      <c r="E7545" s="333" t="str">
        <f>IF(G7545="","",VLOOKUP(G7545,номенклатури!R:T,3,0))</f>
        <v/>
      </c>
      <c r="F7545" s="159" t="str">
        <f>IF(G7545="","",IF(ISERROR(VLOOKUP(G7545,номенклатури!V:V,1,0)),E7545*H7545,E7545*I7545))</f>
        <v/>
      </c>
      <c r="G7545" s="14"/>
      <c r="H7545" s="15"/>
      <c r="I7545" s="15"/>
      <c r="J7545" s="15"/>
      <c r="K7545" s="15"/>
      <c r="L7545" s="217"/>
      <c r="M7545" s="22"/>
      <c r="N7545" s="119" t="str">
        <f>IF(G7545="","",VLOOKUP(G7545,номенклатури!R:U,4,0))</f>
        <v/>
      </c>
      <c r="O7545" s="119" t="str">
        <f>IF(M7545="","",VLOOKUP(M7545,'14'!D:D,1,0))</f>
        <v/>
      </c>
    </row>
    <row r="7546" spans="1:15" ht="12.75" customHeight="1" x14ac:dyDescent="0.2">
      <c r="A7546" s="36" t="str">
        <f>'0'!$A$4</f>
        <v>………………..</v>
      </c>
      <c r="B7546" s="37">
        <f>'0'!$A$2</f>
        <v>46112</v>
      </c>
      <c r="C7546" s="37" t="s">
        <v>1243</v>
      </c>
      <c r="D7546" s="119" t="str">
        <f>IF(G7546="","",VLOOKUP(G7546,номенклатури!R:T,2,0))</f>
        <v/>
      </c>
      <c r="E7546" s="333" t="str">
        <f>IF(G7546="","",VLOOKUP(G7546,номенклатури!R:T,3,0))</f>
        <v/>
      </c>
      <c r="F7546" s="159" t="str">
        <f>IF(G7546="","",IF(ISERROR(VLOOKUP(G7546,номенклатури!V:V,1,0)),E7546*H7546,E7546*I7546))</f>
        <v/>
      </c>
      <c r="G7546" s="14"/>
      <c r="H7546" s="15"/>
      <c r="I7546" s="15"/>
      <c r="J7546" s="15"/>
      <c r="K7546" s="15"/>
      <c r="L7546" s="217"/>
      <c r="M7546" s="22"/>
      <c r="N7546" s="119" t="str">
        <f>IF(G7546="","",VLOOKUP(G7546,номенклатури!R:U,4,0))</f>
        <v/>
      </c>
      <c r="O7546" s="119" t="str">
        <f>IF(M7546="","",VLOOKUP(M7546,'14'!D:D,1,0))</f>
        <v/>
      </c>
    </row>
    <row r="7547" spans="1:15" ht="12.75" customHeight="1" x14ac:dyDescent="0.2">
      <c r="A7547" s="36" t="str">
        <f>'0'!$A$4</f>
        <v>………………..</v>
      </c>
      <c r="B7547" s="37">
        <f>'0'!$A$2</f>
        <v>46112</v>
      </c>
      <c r="C7547" s="37" t="s">
        <v>1243</v>
      </c>
      <c r="D7547" s="119" t="str">
        <f>IF(G7547="","",VLOOKUP(G7547,номенклатури!R:T,2,0))</f>
        <v/>
      </c>
      <c r="E7547" s="333" t="str">
        <f>IF(G7547="","",VLOOKUP(G7547,номенклатури!R:T,3,0))</f>
        <v/>
      </c>
      <c r="F7547" s="159" t="str">
        <f>IF(G7547="","",IF(ISERROR(VLOOKUP(G7547,номенклатури!V:V,1,0)),E7547*H7547,E7547*I7547))</f>
        <v/>
      </c>
      <c r="G7547" s="14"/>
      <c r="H7547" s="15"/>
      <c r="I7547" s="15"/>
      <c r="J7547" s="15"/>
      <c r="K7547" s="15"/>
      <c r="L7547" s="217"/>
      <c r="M7547" s="22"/>
      <c r="N7547" s="119" t="str">
        <f>IF(G7547="","",VLOOKUP(G7547,номенклатури!R:U,4,0))</f>
        <v/>
      </c>
      <c r="O7547" s="119" t="str">
        <f>IF(M7547="","",VLOOKUP(M7547,'14'!D:D,1,0))</f>
        <v/>
      </c>
    </row>
    <row r="7548" spans="1:15" ht="12.75" customHeight="1" x14ac:dyDescent="0.2">
      <c r="A7548" s="36" t="str">
        <f>'0'!$A$4</f>
        <v>………………..</v>
      </c>
      <c r="B7548" s="37">
        <f>'0'!$A$2</f>
        <v>46112</v>
      </c>
      <c r="C7548" s="37" t="s">
        <v>1243</v>
      </c>
      <c r="D7548" s="119" t="str">
        <f>IF(G7548="","",VLOOKUP(G7548,номенклатури!R:T,2,0))</f>
        <v/>
      </c>
      <c r="E7548" s="333" t="str">
        <f>IF(G7548="","",VLOOKUP(G7548,номенклатури!R:T,3,0))</f>
        <v/>
      </c>
      <c r="F7548" s="159" t="str">
        <f>IF(G7548="","",IF(ISERROR(VLOOKUP(G7548,номенклатури!V:V,1,0)),E7548*H7548,E7548*I7548))</f>
        <v/>
      </c>
      <c r="G7548" s="14"/>
      <c r="H7548" s="15"/>
      <c r="I7548" s="15"/>
      <c r="J7548" s="15"/>
      <c r="K7548" s="15"/>
      <c r="L7548" s="217"/>
      <c r="M7548" s="22"/>
      <c r="N7548" s="119" t="str">
        <f>IF(G7548="","",VLOOKUP(G7548,номенклатури!R:U,4,0))</f>
        <v/>
      </c>
      <c r="O7548" s="119" t="str">
        <f>IF(M7548="","",VLOOKUP(M7548,'14'!D:D,1,0))</f>
        <v/>
      </c>
    </row>
    <row r="7549" spans="1:15" ht="12.75" customHeight="1" x14ac:dyDescent="0.2">
      <c r="A7549" s="36" t="str">
        <f>'0'!$A$4</f>
        <v>………………..</v>
      </c>
      <c r="B7549" s="37">
        <f>'0'!$A$2</f>
        <v>46112</v>
      </c>
      <c r="C7549" s="37" t="s">
        <v>1243</v>
      </c>
      <c r="D7549" s="119" t="str">
        <f>IF(G7549="","",VLOOKUP(G7549,номенклатури!R:T,2,0))</f>
        <v/>
      </c>
      <c r="E7549" s="333" t="str">
        <f>IF(G7549="","",VLOOKUP(G7549,номенклатури!R:T,3,0))</f>
        <v/>
      </c>
      <c r="F7549" s="159" t="str">
        <f>IF(G7549="","",IF(ISERROR(VLOOKUP(G7549,номенклатури!V:V,1,0)),E7549*H7549,E7549*I7549))</f>
        <v/>
      </c>
      <c r="G7549" s="14"/>
      <c r="H7549" s="15"/>
      <c r="I7549" s="15"/>
      <c r="J7549" s="15"/>
      <c r="K7549" s="15"/>
      <c r="L7549" s="217"/>
      <c r="M7549" s="22"/>
      <c r="N7549" s="119" t="str">
        <f>IF(G7549="","",VLOOKUP(G7549,номенклатури!R:U,4,0))</f>
        <v/>
      </c>
      <c r="O7549" s="119" t="str">
        <f>IF(M7549="","",VLOOKUP(M7549,'14'!D:D,1,0))</f>
        <v/>
      </c>
    </row>
    <row r="7550" spans="1:15" ht="12.75" customHeight="1" x14ac:dyDescent="0.2">
      <c r="A7550" s="36" t="str">
        <f>'0'!$A$4</f>
        <v>………………..</v>
      </c>
      <c r="B7550" s="37">
        <f>'0'!$A$2</f>
        <v>46112</v>
      </c>
      <c r="C7550" s="37" t="s">
        <v>1243</v>
      </c>
      <c r="D7550" s="119" t="str">
        <f>IF(G7550="","",VLOOKUP(G7550,номенклатури!R:T,2,0))</f>
        <v/>
      </c>
      <c r="E7550" s="333" t="str">
        <f>IF(G7550="","",VLOOKUP(G7550,номенклатури!R:T,3,0))</f>
        <v/>
      </c>
      <c r="F7550" s="159" t="str">
        <f>IF(G7550="","",IF(ISERROR(VLOOKUP(G7550,номенклатури!V:V,1,0)),E7550*H7550,E7550*I7550))</f>
        <v/>
      </c>
      <c r="G7550" s="14"/>
      <c r="H7550" s="15"/>
      <c r="I7550" s="15"/>
      <c r="J7550" s="15"/>
      <c r="K7550" s="15"/>
      <c r="L7550" s="217"/>
      <c r="M7550" s="22"/>
      <c r="N7550" s="119" t="str">
        <f>IF(G7550="","",VLOOKUP(G7550,номенклатури!R:U,4,0))</f>
        <v/>
      </c>
      <c r="O7550" s="119" t="str">
        <f>IF(M7550="","",VLOOKUP(M7550,'14'!D:D,1,0))</f>
        <v/>
      </c>
    </row>
    <row r="7551" spans="1:15" ht="12.75" customHeight="1" x14ac:dyDescent="0.2">
      <c r="A7551" s="36" t="str">
        <f>'0'!$A$4</f>
        <v>………………..</v>
      </c>
      <c r="B7551" s="37">
        <f>'0'!$A$2</f>
        <v>46112</v>
      </c>
      <c r="C7551" s="37" t="s">
        <v>1243</v>
      </c>
      <c r="D7551" s="119" t="str">
        <f>IF(G7551="","",VLOOKUP(G7551,номенклатури!R:T,2,0))</f>
        <v/>
      </c>
      <c r="E7551" s="333" t="str">
        <f>IF(G7551="","",VLOOKUP(G7551,номенклатури!R:T,3,0))</f>
        <v/>
      </c>
      <c r="F7551" s="159" t="str">
        <f>IF(G7551="","",IF(ISERROR(VLOOKUP(G7551,номенклатури!V:V,1,0)),E7551*H7551,E7551*I7551))</f>
        <v/>
      </c>
      <c r="G7551" s="14"/>
      <c r="H7551" s="15"/>
      <c r="I7551" s="15"/>
      <c r="J7551" s="15"/>
      <c r="K7551" s="15"/>
      <c r="L7551" s="217"/>
      <c r="M7551" s="22"/>
      <c r="N7551" s="119" t="str">
        <f>IF(G7551="","",VLOOKUP(G7551,номенклатури!R:U,4,0))</f>
        <v/>
      </c>
      <c r="O7551" s="119" t="str">
        <f>IF(M7551="","",VLOOKUP(M7551,'14'!D:D,1,0))</f>
        <v/>
      </c>
    </row>
    <row r="7552" spans="1:15" ht="12.75" customHeight="1" x14ac:dyDescent="0.2">
      <c r="A7552" s="36" t="str">
        <f>'0'!$A$4</f>
        <v>………………..</v>
      </c>
      <c r="B7552" s="37">
        <f>'0'!$A$2</f>
        <v>46112</v>
      </c>
      <c r="C7552" s="37" t="s">
        <v>1243</v>
      </c>
      <c r="D7552" s="119" t="str">
        <f>IF(G7552="","",VLOOKUP(G7552,номенклатури!R:T,2,0))</f>
        <v/>
      </c>
      <c r="E7552" s="333" t="str">
        <f>IF(G7552="","",VLOOKUP(G7552,номенклатури!R:T,3,0))</f>
        <v/>
      </c>
      <c r="F7552" s="159" t="str">
        <f>IF(G7552="","",IF(ISERROR(VLOOKUP(G7552,номенклатури!V:V,1,0)),E7552*H7552,E7552*I7552))</f>
        <v/>
      </c>
      <c r="G7552" s="14"/>
      <c r="H7552" s="15"/>
      <c r="I7552" s="15"/>
      <c r="J7552" s="15"/>
      <c r="K7552" s="15"/>
      <c r="L7552" s="217"/>
      <c r="M7552" s="22"/>
      <c r="N7552" s="119" t="str">
        <f>IF(G7552="","",VLOOKUP(G7552,номенклатури!R:U,4,0))</f>
        <v/>
      </c>
      <c r="O7552" s="119" t="str">
        <f>IF(M7552="","",VLOOKUP(M7552,'14'!D:D,1,0))</f>
        <v/>
      </c>
    </row>
    <row r="7553" spans="1:15" ht="12.75" customHeight="1" x14ac:dyDescent="0.2">
      <c r="A7553" s="36" t="str">
        <f>'0'!$A$4</f>
        <v>………………..</v>
      </c>
      <c r="B7553" s="37">
        <f>'0'!$A$2</f>
        <v>46112</v>
      </c>
      <c r="C7553" s="37" t="s">
        <v>1243</v>
      </c>
      <c r="D7553" s="119" t="str">
        <f>IF(G7553="","",VLOOKUP(G7553,номенклатури!R:T,2,0))</f>
        <v/>
      </c>
      <c r="E7553" s="333" t="str">
        <f>IF(G7553="","",VLOOKUP(G7553,номенклатури!R:T,3,0))</f>
        <v/>
      </c>
      <c r="F7553" s="159" t="str">
        <f>IF(G7553="","",IF(ISERROR(VLOOKUP(G7553,номенклатури!V:V,1,0)),E7553*H7553,E7553*I7553))</f>
        <v/>
      </c>
      <c r="G7553" s="14"/>
      <c r="H7553" s="15"/>
      <c r="I7553" s="15"/>
      <c r="J7553" s="15"/>
      <c r="K7553" s="15"/>
      <c r="L7553" s="217"/>
      <c r="M7553" s="22"/>
      <c r="N7553" s="119" t="str">
        <f>IF(G7553="","",VLOOKUP(G7553,номенклатури!R:U,4,0))</f>
        <v/>
      </c>
      <c r="O7553" s="119" t="str">
        <f>IF(M7553="","",VLOOKUP(M7553,'14'!D:D,1,0))</f>
        <v/>
      </c>
    </row>
    <row r="7554" spans="1:15" ht="12.75" customHeight="1" x14ac:dyDescent="0.2">
      <c r="A7554" s="36" t="str">
        <f>'0'!$A$4</f>
        <v>………………..</v>
      </c>
      <c r="B7554" s="37">
        <f>'0'!$A$2</f>
        <v>46112</v>
      </c>
      <c r="C7554" s="37" t="s">
        <v>1243</v>
      </c>
      <c r="D7554" s="119" t="str">
        <f>IF(G7554="","",VLOOKUP(G7554,номенклатури!R:T,2,0))</f>
        <v/>
      </c>
      <c r="E7554" s="333" t="str">
        <f>IF(G7554="","",VLOOKUP(G7554,номенклатури!R:T,3,0))</f>
        <v/>
      </c>
      <c r="F7554" s="159" t="str">
        <f>IF(G7554="","",IF(ISERROR(VLOOKUP(G7554,номенклатури!V:V,1,0)),E7554*H7554,E7554*I7554))</f>
        <v/>
      </c>
      <c r="G7554" s="14"/>
      <c r="H7554" s="15"/>
      <c r="I7554" s="15"/>
      <c r="J7554" s="15"/>
      <c r="K7554" s="15"/>
      <c r="L7554" s="217"/>
      <c r="M7554" s="22"/>
      <c r="N7554" s="119" t="str">
        <f>IF(G7554="","",VLOOKUP(G7554,номенклатури!R:U,4,0))</f>
        <v/>
      </c>
      <c r="O7554" s="119" t="str">
        <f>IF(M7554="","",VLOOKUP(M7554,'14'!D:D,1,0))</f>
        <v/>
      </c>
    </row>
    <row r="7555" spans="1:15" ht="12.75" customHeight="1" x14ac:dyDescent="0.2">
      <c r="A7555" s="36" t="str">
        <f>'0'!$A$4</f>
        <v>………………..</v>
      </c>
      <c r="B7555" s="37">
        <f>'0'!$A$2</f>
        <v>46112</v>
      </c>
      <c r="C7555" s="37" t="s">
        <v>1243</v>
      </c>
      <c r="D7555" s="119" t="str">
        <f>IF(G7555="","",VLOOKUP(G7555,номенклатури!R:T,2,0))</f>
        <v/>
      </c>
      <c r="E7555" s="333" t="str">
        <f>IF(G7555="","",VLOOKUP(G7555,номенклатури!R:T,3,0))</f>
        <v/>
      </c>
      <c r="F7555" s="159" t="str">
        <f>IF(G7555="","",IF(ISERROR(VLOOKUP(G7555,номенклатури!V:V,1,0)),E7555*H7555,E7555*I7555))</f>
        <v/>
      </c>
      <c r="G7555" s="14"/>
      <c r="H7555" s="15"/>
      <c r="I7555" s="15"/>
      <c r="J7555" s="15"/>
      <c r="K7555" s="15"/>
      <c r="L7555" s="217"/>
      <c r="M7555" s="22"/>
      <c r="N7555" s="119" t="str">
        <f>IF(G7555="","",VLOOKUP(G7555,номенклатури!R:U,4,0))</f>
        <v/>
      </c>
      <c r="O7555" s="119" t="str">
        <f>IF(M7555="","",VLOOKUP(M7555,'14'!D:D,1,0))</f>
        <v/>
      </c>
    </row>
    <row r="7556" spans="1:15" ht="12.75" customHeight="1" x14ac:dyDescent="0.2">
      <c r="A7556" s="36" t="str">
        <f>'0'!$A$4</f>
        <v>………………..</v>
      </c>
      <c r="B7556" s="37">
        <f>'0'!$A$2</f>
        <v>46112</v>
      </c>
      <c r="C7556" s="37" t="s">
        <v>1243</v>
      </c>
      <c r="D7556" s="119" t="str">
        <f>IF(G7556="","",VLOOKUP(G7556,номенклатури!R:T,2,0))</f>
        <v/>
      </c>
      <c r="E7556" s="333" t="str">
        <f>IF(G7556="","",VLOOKUP(G7556,номенклатури!R:T,3,0))</f>
        <v/>
      </c>
      <c r="F7556" s="159" t="str">
        <f>IF(G7556="","",IF(ISERROR(VLOOKUP(G7556,номенклатури!V:V,1,0)),E7556*H7556,E7556*I7556))</f>
        <v/>
      </c>
      <c r="G7556" s="14"/>
      <c r="H7556" s="15"/>
      <c r="I7556" s="15"/>
      <c r="J7556" s="15"/>
      <c r="K7556" s="15"/>
      <c r="L7556" s="217"/>
      <c r="M7556" s="22"/>
      <c r="N7556" s="119" t="str">
        <f>IF(G7556="","",VLOOKUP(G7556,номенклатури!R:U,4,0))</f>
        <v/>
      </c>
      <c r="O7556" s="119" t="str">
        <f>IF(M7556="","",VLOOKUP(M7556,'14'!D:D,1,0))</f>
        <v/>
      </c>
    </row>
    <row r="7557" spans="1:15" ht="12.75" customHeight="1" x14ac:dyDescent="0.2">
      <c r="A7557" s="36" t="str">
        <f>'0'!$A$4</f>
        <v>………………..</v>
      </c>
      <c r="B7557" s="37">
        <f>'0'!$A$2</f>
        <v>46112</v>
      </c>
      <c r="C7557" s="37" t="s">
        <v>1243</v>
      </c>
      <c r="D7557" s="119" t="str">
        <f>IF(G7557="","",VLOOKUP(G7557,номенклатури!R:T,2,0))</f>
        <v/>
      </c>
      <c r="E7557" s="333" t="str">
        <f>IF(G7557="","",VLOOKUP(G7557,номенклатури!R:T,3,0))</f>
        <v/>
      </c>
      <c r="F7557" s="159" t="str">
        <f>IF(G7557="","",IF(ISERROR(VLOOKUP(G7557,номенклатури!V:V,1,0)),E7557*H7557,E7557*I7557))</f>
        <v/>
      </c>
      <c r="G7557" s="14"/>
      <c r="H7557" s="15"/>
      <c r="I7557" s="15"/>
      <c r="J7557" s="15"/>
      <c r="K7557" s="15"/>
      <c r="L7557" s="217"/>
      <c r="M7557" s="22"/>
      <c r="N7557" s="119" t="str">
        <f>IF(G7557="","",VLOOKUP(G7557,номенклатури!R:U,4,0))</f>
        <v/>
      </c>
      <c r="O7557" s="119" t="str">
        <f>IF(M7557="","",VLOOKUP(M7557,'14'!D:D,1,0))</f>
        <v/>
      </c>
    </row>
    <row r="7558" spans="1:15" ht="12.75" customHeight="1" x14ac:dyDescent="0.2">
      <c r="A7558" s="36" t="str">
        <f>'0'!$A$4</f>
        <v>………………..</v>
      </c>
      <c r="B7558" s="37">
        <f>'0'!$A$2</f>
        <v>46112</v>
      </c>
      <c r="C7558" s="37" t="s">
        <v>1243</v>
      </c>
      <c r="D7558" s="119" t="str">
        <f>IF(G7558="","",VLOOKUP(G7558,номенклатури!R:T,2,0))</f>
        <v/>
      </c>
      <c r="E7558" s="333" t="str">
        <f>IF(G7558="","",VLOOKUP(G7558,номенклатури!R:T,3,0))</f>
        <v/>
      </c>
      <c r="F7558" s="159" t="str">
        <f>IF(G7558="","",IF(ISERROR(VLOOKUP(G7558,номенклатури!V:V,1,0)),E7558*H7558,E7558*I7558))</f>
        <v/>
      </c>
      <c r="G7558" s="14"/>
      <c r="H7558" s="15"/>
      <c r="I7558" s="15"/>
      <c r="J7558" s="15"/>
      <c r="K7558" s="15"/>
      <c r="L7558" s="217"/>
      <c r="M7558" s="22"/>
      <c r="N7558" s="119" t="str">
        <f>IF(G7558="","",VLOOKUP(G7558,номенклатури!R:U,4,0))</f>
        <v/>
      </c>
      <c r="O7558" s="119" t="str">
        <f>IF(M7558="","",VLOOKUP(M7558,'14'!D:D,1,0))</f>
        <v/>
      </c>
    </row>
    <row r="7559" spans="1:15" ht="12.75" customHeight="1" x14ac:dyDescent="0.2">
      <c r="A7559" s="36" t="str">
        <f>'0'!$A$4</f>
        <v>………………..</v>
      </c>
      <c r="B7559" s="37">
        <f>'0'!$A$2</f>
        <v>46112</v>
      </c>
      <c r="C7559" s="37" t="s">
        <v>1243</v>
      </c>
      <c r="D7559" s="119" t="str">
        <f>IF(G7559="","",VLOOKUP(G7559,номенклатури!R:T,2,0))</f>
        <v/>
      </c>
      <c r="E7559" s="333" t="str">
        <f>IF(G7559="","",VLOOKUP(G7559,номенклатури!R:T,3,0))</f>
        <v/>
      </c>
      <c r="F7559" s="159" t="str">
        <f>IF(G7559="","",IF(ISERROR(VLOOKUP(G7559,номенклатури!V:V,1,0)),E7559*H7559,E7559*I7559))</f>
        <v/>
      </c>
      <c r="G7559" s="14"/>
      <c r="H7559" s="15"/>
      <c r="I7559" s="15"/>
      <c r="J7559" s="15"/>
      <c r="K7559" s="15"/>
      <c r="L7559" s="217"/>
      <c r="M7559" s="22"/>
      <c r="N7559" s="119" t="str">
        <f>IF(G7559="","",VLOOKUP(G7559,номенклатури!R:U,4,0))</f>
        <v/>
      </c>
      <c r="O7559" s="119" t="str">
        <f>IF(M7559="","",VLOOKUP(M7559,'14'!D:D,1,0))</f>
        <v/>
      </c>
    </row>
    <row r="7560" spans="1:15" ht="12.75" customHeight="1" x14ac:dyDescent="0.2">
      <c r="A7560" s="36" t="str">
        <f>'0'!$A$4</f>
        <v>………………..</v>
      </c>
      <c r="B7560" s="37">
        <f>'0'!$A$2</f>
        <v>46112</v>
      </c>
      <c r="C7560" s="37" t="s">
        <v>1243</v>
      </c>
      <c r="D7560" s="119" t="str">
        <f>IF(G7560="","",VLOOKUP(G7560,номенклатури!R:T,2,0))</f>
        <v/>
      </c>
      <c r="E7560" s="333" t="str">
        <f>IF(G7560="","",VLOOKUP(G7560,номенклатури!R:T,3,0))</f>
        <v/>
      </c>
      <c r="F7560" s="159" t="str">
        <f>IF(G7560="","",IF(ISERROR(VLOOKUP(G7560,номенклатури!V:V,1,0)),E7560*H7560,E7560*I7560))</f>
        <v/>
      </c>
      <c r="G7560" s="14"/>
      <c r="H7560" s="15"/>
      <c r="I7560" s="15"/>
      <c r="J7560" s="15"/>
      <c r="K7560" s="15"/>
      <c r="L7560" s="217"/>
      <c r="M7560" s="22"/>
      <c r="N7560" s="119" t="str">
        <f>IF(G7560="","",VLOOKUP(G7560,номенклатури!R:U,4,0))</f>
        <v/>
      </c>
      <c r="O7560" s="119" t="str">
        <f>IF(M7560="","",VLOOKUP(M7560,'14'!D:D,1,0))</f>
        <v/>
      </c>
    </row>
    <row r="7561" spans="1:15" ht="12.75" customHeight="1" x14ac:dyDescent="0.2">
      <c r="A7561" s="36" t="str">
        <f>'0'!$A$4</f>
        <v>………………..</v>
      </c>
      <c r="B7561" s="37">
        <f>'0'!$A$2</f>
        <v>46112</v>
      </c>
      <c r="C7561" s="37" t="s">
        <v>1243</v>
      </c>
      <c r="D7561" s="119" t="str">
        <f>IF(G7561="","",VLOOKUP(G7561,номенклатури!R:T,2,0))</f>
        <v/>
      </c>
      <c r="E7561" s="333" t="str">
        <f>IF(G7561="","",VLOOKUP(G7561,номенклатури!R:T,3,0))</f>
        <v/>
      </c>
      <c r="F7561" s="159" t="str">
        <f>IF(G7561="","",IF(ISERROR(VLOOKUP(G7561,номенклатури!V:V,1,0)),E7561*H7561,E7561*I7561))</f>
        <v/>
      </c>
      <c r="G7561" s="14"/>
      <c r="H7561" s="15"/>
      <c r="I7561" s="15"/>
      <c r="J7561" s="15"/>
      <c r="K7561" s="15"/>
      <c r="L7561" s="217"/>
      <c r="M7561" s="22"/>
      <c r="N7561" s="119" t="str">
        <f>IF(G7561="","",VLOOKUP(G7561,номенклатури!R:U,4,0))</f>
        <v/>
      </c>
      <c r="O7561" s="119" t="str">
        <f>IF(M7561="","",VLOOKUP(M7561,'14'!D:D,1,0))</f>
        <v/>
      </c>
    </row>
    <row r="7562" spans="1:15" ht="12.75" customHeight="1" x14ac:dyDescent="0.2">
      <c r="A7562" s="36" t="str">
        <f>'0'!$A$4</f>
        <v>………………..</v>
      </c>
      <c r="B7562" s="37">
        <f>'0'!$A$2</f>
        <v>46112</v>
      </c>
      <c r="C7562" s="37" t="s">
        <v>1243</v>
      </c>
      <c r="D7562" s="119" t="str">
        <f>IF(G7562="","",VLOOKUP(G7562,номенклатури!R:T,2,0))</f>
        <v/>
      </c>
      <c r="E7562" s="333" t="str">
        <f>IF(G7562="","",VLOOKUP(G7562,номенклатури!R:T,3,0))</f>
        <v/>
      </c>
      <c r="F7562" s="159" t="str">
        <f>IF(G7562="","",IF(ISERROR(VLOOKUP(G7562,номенклатури!V:V,1,0)),E7562*H7562,E7562*I7562))</f>
        <v/>
      </c>
      <c r="G7562" s="14"/>
      <c r="H7562" s="15"/>
      <c r="I7562" s="15"/>
      <c r="J7562" s="15"/>
      <c r="K7562" s="15"/>
      <c r="L7562" s="217"/>
      <c r="M7562" s="22"/>
      <c r="N7562" s="119" t="str">
        <f>IF(G7562="","",VLOOKUP(G7562,номенклатури!R:U,4,0))</f>
        <v/>
      </c>
      <c r="O7562" s="119" t="str">
        <f>IF(M7562="","",VLOOKUP(M7562,'14'!D:D,1,0))</f>
        <v/>
      </c>
    </row>
    <row r="7563" spans="1:15" ht="12.75" customHeight="1" x14ac:dyDescent="0.2">
      <c r="A7563" s="36" t="str">
        <f>'0'!$A$4</f>
        <v>………………..</v>
      </c>
      <c r="B7563" s="37">
        <f>'0'!$A$2</f>
        <v>46112</v>
      </c>
      <c r="C7563" s="37" t="s">
        <v>1243</v>
      </c>
      <c r="D7563" s="119" t="str">
        <f>IF(G7563="","",VLOOKUP(G7563,номенклатури!R:T,2,0))</f>
        <v/>
      </c>
      <c r="E7563" s="333" t="str">
        <f>IF(G7563="","",VLOOKUP(G7563,номенклатури!R:T,3,0))</f>
        <v/>
      </c>
      <c r="F7563" s="159" t="str">
        <f>IF(G7563="","",IF(ISERROR(VLOOKUP(G7563,номенклатури!V:V,1,0)),E7563*H7563,E7563*I7563))</f>
        <v/>
      </c>
      <c r="G7563" s="14"/>
      <c r="H7563" s="15"/>
      <c r="I7563" s="15"/>
      <c r="J7563" s="15"/>
      <c r="K7563" s="15"/>
      <c r="L7563" s="217"/>
      <c r="M7563" s="22"/>
      <c r="N7563" s="119" t="str">
        <f>IF(G7563="","",VLOOKUP(G7563,номенклатури!R:U,4,0))</f>
        <v/>
      </c>
      <c r="O7563" s="119" t="str">
        <f>IF(M7563="","",VLOOKUP(M7563,'14'!D:D,1,0))</f>
        <v/>
      </c>
    </row>
    <row r="7564" spans="1:15" ht="12.75" customHeight="1" x14ac:dyDescent="0.2">
      <c r="A7564" s="36" t="str">
        <f>'0'!$A$4</f>
        <v>………………..</v>
      </c>
      <c r="B7564" s="37">
        <f>'0'!$A$2</f>
        <v>46112</v>
      </c>
      <c r="C7564" s="37" t="s">
        <v>1243</v>
      </c>
      <c r="D7564" s="119" t="str">
        <f>IF(G7564="","",VLOOKUP(G7564,номенклатури!R:T,2,0))</f>
        <v/>
      </c>
      <c r="E7564" s="333" t="str">
        <f>IF(G7564="","",VLOOKUP(G7564,номенклатури!R:T,3,0))</f>
        <v/>
      </c>
      <c r="F7564" s="159" t="str">
        <f>IF(G7564="","",IF(ISERROR(VLOOKUP(G7564,номенклатури!V:V,1,0)),E7564*H7564,E7564*I7564))</f>
        <v/>
      </c>
      <c r="G7564" s="14"/>
      <c r="H7564" s="15"/>
      <c r="I7564" s="15"/>
      <c r="J7564" s="15"/>
      <c r="K7564" s="15"/>
      <c r="L7564" s="217"/>
      <c r="M7564" s="22"/>
      <c r="N7564" s="119" t="str">
        <f>IF(G7564="","",VLOOKUP(G7564,номенклатури!R:U,4,0))</f>
        <v/>
      </c>
      <c r="O7564" s="119" t="str">
        <f>IF(M7564="","",VLOOKUP(M7564,'14'!D:D,1,0))</f>
        <v/>
      </c>
    </row>
    <row r="7565" spans="1:15" ht="12.75" customHeight="1" x14ac:dyDescent="0.2">
      <c r="A7565" s="36" t="str">
        <f>'0'!$A$4</f>
        <v>………………..</v>
      </c>
      <c r="B7565" s="37">
        <f>'0'!$A$2</f>
        <v>46112</v>
      </c>
      <c r="C7565" s="37" t="s">
        <v>1243</v>
      </c>
      <c r="D7565" s="119" t="str">
        <f>IF(G7565="","",VLOOKUP(G7565,номенклатури!R:T,2,0))</f>
        <v/>
      </c>
      <c r="E7565" s="333" t="str">
        <f>IF(G7565="","",VLOOKUP(G7565,номенклатури!R:T,3,0))</f>
        <v/>
      </c>
      <c r="F7565" s="159" t="str">
        <f>IF(G7565="","",IF(ISERROR(VLOOKUP(G7565,номенклатури!V:V,1,0)),E7565*H7565,E7565*I7565))</f>
        <v/>
      </c>
      <c r="G7565" s="14"/>
      <c r="H7565" s="15"/>
      <c r="I7565" s="15"/>
      <c r="J7565" s="15"/>
      <c r="K7565" s="15"/>
      <c r="L7565" s="217"/>
      <c r="M7565" s="22"/>
      <c r="N7565" s="119" t="str">
        <f>IF(G7565="","",VLOOKUP(G7565,номенклатури!R:U,4,0))</f>
        <v/>
      </c>
      <c r="O7565" s="119" t="str">
        <f>IF(M7565="","",VLOOKUP(M7565,'14'!D:D,1,0))</f>
        <v/>
      </c>
    </row>
    <row r="7566" spans="1:15" ht="12.75" customHeight="1" x14ac:dyDescent="0.2">
      <c r="A7566" s="36" t="str">
        <f>'0'!$A$4</f>
        <v>………………..</v>
      </c>
      <c r="B7566" s="37">
        <f>'0'!$A$2</f>
        <v>46112</v>
      </c>
      <c r="C7566" s="37" t="s">
        <v>1243</v>
      </c>
      <c r="D7566" s="119" t="str">
        <f>IF(G7566="","",VLOOKUP(G7566,номенклатури!R:T,2,0))</f>
        <v/>
      </c>
      <c r="E7566" s="333" t="str">
        <f>IF(G7566="","",VLOOKUP(G7566,номенклатури!R:T,3,0))</f>
        <v/>
      </c>
      <c r="F7566" s="159" t="str">
        <f>IF(G7566="","",IF(ISERROR(VLOOKUP(G7566,номенклатури!V:V,1,0)),E7566*H7566,E7566*I7566))</f>
        <v/>
      </c>
      <c r="G7566" s="14"/>
      <c r="H7566" s="15"/>
      <c r="I7566" s="15"/>
      <c r="J7566" s="15"/>
      <c r="K7566" s="15"/>
      <c r="L7566" s="217"/>
      <c r="M7566" s="22"/>
      <c r="N7566" s="119" t="str">
        <f>IF(G7566="","",VLOOKUP(G7566,номенклатури!R:U,4,0))</f>
        <v/>
      </c>
      <c r="O7566" s="119" t="str">
        <f>IF(M7566="","",VLOOKUP(M7566,'14'!D:D,1,0))</f>
        <v/>
      </c>
    </row>
    <row r="7567" spans="1:15" ht="12.75" customHeight="1" x14ac:dyDescent="0.2">
      <c r="A7567" s="36" t="str">
        <f>'0'!$A$4</f>
        <v>………………..</v>
      </c>
      <c r="B7567" s="37">
        <f>'0'!$A$2</f>
        <v>46112</v>
      </c>
      <c r="C7567" s="37" t="s">
        <v>1243</v>
      </c>
      <c r="D7567" s="119" t="str">
        <f>IF(G7567="","",VLOOKUP(G7567,номенклатури!R:T,2,0))</f>
        <v/>
      </c>
      <c r="E7567" s="333" t="str">
        <f>IF(G7567="","",VLOOKUP(G7567,номенклатури!R:T,3,0))</f>
        <v/>
      </c>
      <c r="F7567" s="159" t="str">
        <f>IF(G7567="","",IF(ISERROR(VLOOKUP(G7567,номенклатури!V:V,1,0)),E7567*H7567,E7567*I7567))</f>
        <v/>
      </c>
      <c r="G7567" s="14"/>
      <c r="H7567" s="15"/>
      <c r="I7567" s="15"/>
      <c r="J7567" s="15"/>
      <c r="K7567" s="15"/>
      <c r="L7567" s="217"/>
      <c r="M7567" s="22"/>
      <c r="N7567" s="119" t="str">
        <f>IF(G7567="","",VLOOKUP(G7567,номенклатури!R:U,4,0))</f>
        <v/>
      </c>
      <c r="O7567" s="119" t="str">
        <f>IF(M7567="","",VLOOKUP(M7567,'14'!D:D,1,0))</f>
        <v/>
      </c>
    </row>
    <row r="7568" spans="1:15" ht="12.75" customHeight="1" x14ac:dyDescent="0.2">
      <c r="A7568" s="36" t="str">
        <f>'0'!$A$4</f>
        <v>………………..</v>
      </c>
      <c r="B7568" s="37">
        <f>'0'!$A$2</f>
        <v>46112</v>
      </c>
      <c r="C7568" s="37" t="s">
        <v>1243</v>
      </c>
      <c r="D7568" s="119" t="str">
        <f>IF(G7568="","",VLOOKUP(G7568,номенклатури!R:T,2,0))</f>
        <v/>
      </c>
      <c r="E7568" s="333" t="str">
        <f>IF(G7568="","",VLOOKUP(G7568,номенклатури!R:T,3,0))</f>
        <v/>
      </c>
      <c r="F7568" s="159" t="str">
        <f>IF(G7568="","",IF(ISERROR(VLOOKUP(G7568,номенклатури!V:V,1,0)),E7568*H7568,E7568*I7568))</f>
        <v/>
      </c>
      <c r="G7568" s="14"/>
      <c r="H7568" s="15"/>
      <c r="I7568" s="15"/>
      <c r="J7568" s="15"/>
      <c r="K7568" s="15"/>
      <c r="L7568" s="217"/>
      <c r="M7568" s="22"/>
      <c r="N7568" s="119" t="str">
        <f>IF(G7568="","",VLOOKUP(G7568,номенклатури!R:U,4,0))</f>
        <v/>
      </c>
      <c r="O7568" s="119" t="str">
        <f>IF(M7568="","",VLOOKUP(M7568,'14'!D:D,1,0))</f>
        <v/>
      </c>
    </row>
    <row r="7569" spans="1:15" ht="12.75" customHeight="1" x14ac:dyDescent="0.2">
      <c r="A7569" s="36" t="str">
        <f>'0'!$A$4</f>
        <v>………………..</v>
      </c>
      <c r="B7569" s="37">
        <f>'0'!$A$2</f>
        <v>46112</v>
      </c>
      <c r="C7569" s="37" t="s">
        <v>1243</v>
      </c>
      <c r="D7569" s="119" t="str">
        <f>IF(G7569="","",VLOOKUP(G7569,номенклатури!R:T,2,0))</f>
        <v/>
      </c>
      <c r="E7569" s="333" t="str">
        <f>IF(G7569="","",VLOOKUP(G7569,номенклатури!R:T,3,0))</f>
        <v/>
      </c>
      <c r="F7569" s="159" t="str">
        <f>IF(G7569="","",IF(ISERROR(VLOOKUP(G7569,номенклатури!V:V,1,0)),E7569*H7569,E7569*I7569))</f>
        <v/>
      </c>
      <c r="G7569" s="14"/>
      <c r="H7569" s="15"/>
      <c r="I7569" s="15"/>
      <c r="J7569" s="15"/>
      <c r="K7569" s="15"/>
      <c r="L7569" s="217"/>
      <c r="M7569" s="22"/>
      <c r="N7569" s="119" t="str">
        <f>IF(G7569="","",VLOOKUP(G7569,номенклатури!R:U,4,0))</f>
        <v/>
      </c>
      <c r="O7569" s="119" t="str">
        <f>IF(M7569="","",VLOOKUP(M7569,'14'!D:D,1,0))</f>
        <v/>
      </c>
    </row>
    <row r="7570" spans="1:15" ht="12.75" customHeight="1" x14ac:dyDescent="0.2">
      <c r="A7570" s="36" t="str">
        <f>'0'!$A$4</f>
        <v>………………..</v>
      </c>
      <c r="B7570" s="37">
        <f>'0'!$A$2</f>
        <v>46112</v>
      </c>
      <c r="C7570" s="37" t="s">
        <v>1243</v>
      </c>
      <c r="D7570" s="119" t="str">
        <f>IF(G7570="","",VLOOKUP(G7570,номенклатури!R:T,2,0))</f>
        <v/>
      </c>
      <c r="E7570" s="333" t="str">
        <f>IF(G7570="","",VLOOKUP(G7570,номенклатури!R:T,3,0))</f>
        <v/>
      </c>
      <c r="F7570" s="159" t="str">
        <f>IF(G7570="","",IF(ISERROR(VLOOKUP(G7570,номенклатури!V:V,1,0)),E7570*H7570,E7570*I7570))</f>
        <v/>
      </c>
      <c r="G7570" s="14"/>
      <c r="H7570" s="15"/>
      <c r="I7570" s="15"/>
      <c r="J7570" s="15"/>
      <c r="K7570" s="15"/>
      <c r="L7570" s="217"/>
      <c r="M7570" s="22"/>
      <c r="N7570" s="119" t="str">
        <f>IF(G7570="","",VLOOKUP(G7570,номенклатури!R:U,4,0))</f>
        <v/>
      </c>
      <c r="O7570" s="119" t="str">
        <f>IF(M7570="","",VLOOKUP(M7570,'14'!D:D,1,0))</f>
        <v/>
      </c>
    </row>
    <row r="7571" spans="1:15" ht="12.75" customHeight="1" x14ac:dyDescent="0.2">
      <c r="A7571" s="36" t="str">
        <f>'0'!$A$4</f>
        <v>………………..</v>
      </c>
      <c r="B7571" s="37">
        <f>'0'!$A$2</f>
        <v>46112</v>
      </c>
      <c r="C7571" s="37" t="s">
        <v>1243</v>
      </c>
      <c r="D7571" s="119" t="str">
        <f>IF(G7571="","",VLOOKUP(G7571,номенклатури!R:T,2,0))</f>
        <v/>
      </c>
      <c r="E7571" s="333" t="str">
        <f>IF(G7571="","",VLOOKUP(G7571,номенклатури!R:T,3,0))</f>
        <v/>
      </c>
      <c r="F7571" s="159" t="str">
        <f>IF(G7571="","",IF(ISERROR(VLOOKUP(G7571,номенклатури!V:V,1,0)),E7571*H7571,E7571*I7571))</f>
        <v/>
      </c>
      <c r="G7571" s="14"/>
      <c r="H7571" s="15"/>
      <c r="I7571" s="15"/>
      <c r="J7571" s="15"/>
      <c r="K7571" s="15"/>
      <c r="L7571" s="217"/>
      <c r="M7571" s="22"/>
      <c r="N7571" s="119" t="str">
        <f>IF(G7571="","",VLOOKUP(G7571,номенклатури!R:U,4,0))</f>
        <v/>
      </c>
      <c r="O7571" s="119" t="str">
        <f>IF(M7571="","",VLOOKUP(M7571,'14'!D:D,1,0))</f>
        <v/>
      </c>
    </row>
    <row r="7572" spans="1:15" ht="12.75" customHeight="1" x14ac:dyDescent="0.2">
      <c r="A7572" s="36" t="str">
        <f>'0'!$A$4</f>
        <v>………………..</v>
      </c>
      <c r="B7572" s="37">
        <f>'0'!$A$2</f>
        <v>46112</v>
      </c>
      <c r="C7572" s="37" t="s">
        <v>1243</v>
      </c>
      <c r="D7572" s="119" t="str">
        <f>IF(G7572="","",VLOOKUP(G7572,номенклатури!R:T,2,0))</f>
        <v/>
      </c>
      <c r="E7572" s="333" t="str">
        <f>IF(G7572="","",VLOOKUP(G7572,номенклатури!R:T,3,0))</f>
        <v/>
      </c>
      <c r="F7572" s="159" t="str">
        <f>IF(G7572="","",IF(ISERROR(VLOOKUP(G7572,номенклатури!V:V,1,0)),E7572*H7572,E7572*I7572))</f>
        <v/>
      </c>
      <c r="G7572" s="14"/>
      <c r="H7572" s="15"/>
      <c r="I7572" s="15"/>
      <c r="J7572" s="15"/>
      <c r="K7572" s="15"/>
      <c r="L7572" s="217"/>
      <c r="M7572" s="22"/>
      <c r="N7572" s="119" t="str">
        <f>IF(G7572="","",VLOOKUP(G7572,номенклатури!R:U,4,0))</f>
        <v/>
      </c>
      <c r="O7572" s="119" t="str">
        <f>IF(M7572="","",VLOOKUP(M7572,'14'!D:D,1,0))</f>
        <v/>
      </c>
    </row>
    <row r="7573" spans="1:15" ht="12.75" customHeight="1" x14ac:dyDescent="0.2">
      <c r="A7573" s="36" t="str">
        <f>'0'!$A$4</f>
        <v>………………..</v>
      </c>
      <c r="B7573" s="37">
        <f>'0'!$A$2</f>
        <v>46112</v>
      </c>
      <c r="C7573" s="37" t="s">
        <v>1243</v>
      </c>
      <c r="D7573" s="119" t="str">
        <f>IF(G7573="","",VLOOKUP(G7573,номенклатури!R:T,2,0))</f>
        <v/>
      </c>
      <c r="E7573" s="333" t="str">
        <f>IF(G7573="","",VLOOKUP(G7573,номенклатури!R:T,3,0))</f>
        <v/>
      </c>
      <c r="F7573" s="159" t="str">
        <f>IF(G7573="","",IF(ISERROR(VLOOKUP(G7573,номенклатури!V:V,1,0)),E7573*H7573,E7573*I7573))</f>
        <v/>
      </c>
      <c r="G7573" s="14"/>
      <c r="H7573" s="15"/>
      <c r="I7573" s="15"/>
      <c r="J7573" s="15"/>
      <c r="K7573" s="15"/>
      <c r="L7573" s="217"/>
      <c r="M7573" s="22"/>
      <c r="N7573" s="119" t="str">
        <f>IF(G7573="","",VLOOKUP(G7573,номенклатури!R:U,4,0))</f>
        <v/>
      </c>
      <c r="O7573" s="119" t="str">
        <f>IF(M7573="","",VLOOKUP(M7573,'14'!D:D,1,0))</f>
        <v/>
      </c>
    </row>
    <row r="7574" spans="1:15" ht="12.75" customHeight="1" x14ac:dyDescent="0.2">
      <c r="A7574" s="36" t="str">
        <f>'0'!$A$4</f>
        <v>………………..</v>
      </c>
      <c r="B7574" s="37">
        <f>'0'!$A$2</f>
        <v>46112</v>
      </c>
      <c r="C7574" s="37" t="s">
        <v>1243</v>
      </c>
      <c r="D7574" s="119" t="str">
        <f>IF(G7574="","",VLOOKUP(G7574,номенклатури!R:T,2,0))</f>
        <v/>
      </c>
      <c r="E7574" s="333" t="str">
        <f>IF(G7574="","",VLOOKUP(G7574,номенклатури!R:T,3,0))</f>
        <v/>
      </c>
      <c r="F7574" s="159" t="str">
        <f>IF(G7574="","",IF(ISERROR(VLOOKUP(G7574,номенклатури!V:V,1,0)),E7574*H7574,E7574*I7574))</f>
        <v/>
      </c>
      <c r="G7574" s="14"/>
      <c r="H7574" s="15"/>
      <c r="I7574" s="15"/>
      <c r="J7574" s="15"/>
      <c r="K7574" s="15"/>
      <c r="L7574" s="217"/>
      <c r="M7574" s="22"/>
      <c r="N7574" s="119" t="str">
        <f>IF(G7574="","",VLOOKUP(G7574,номенклатури!R:U,4,0))</f>
        <v/>
      </c>
      <c r="O7574" s="119" t="str">
        <f>IF(M7574="","",VLOOKUP(M7574,'14'!D:D,1,0))</f>
        <v/>
      </c>
    </row>
    <row r="7575" spans="1:15" ht="12.75" customHeight="1" x14ac:dyDescent="0.2">
      <c r="A7575" s="36" t="str">
        <f>'0'!$A$4</f>
        <v>………………..</v>
      </c>
      <c r="B7575" s="37">
        <f>'0'!$A$2</f>
        <v>46112</v>
      </c>
      <c r="C7575" s="37" t="s">
        <v>1243</v>
      </c>
      <c r="D7575" s="119" t="str">
        <f>IF(G7575="","",VLOOKUP(G7575,номенклатури!R:T,2,0))</f>
        <v/>
      </c>
      <c r="E7575" s="333" t="str">
        <f>IF(G7575="","",VLOOKUP(G7575,номенклатури!R:T,3,0))</f>
        <v/>
      </c>
      <c r="F7575" s="159" t="str">
        <f>IF(G7575="","",IF(ISERROR(VLOOKUP(G7575,номенклатури!V:V,1,0)),E7575*H7575,E7575*I7575))</f>
        <v/>
      </c>
      <c r="G7575" s="14"/>
      <c r="H7575" s="15"/>
      <c r="I7575" s="15"/>
      <c r="J7575" s="15"/>
      <c r="K7575" s="15"/>
      <c r="L7575" s="217"/>
      <c r="M7575" s="22"/>
      <c r="N7575" s="119" t="str">
        <f>IF(G7575="","",VLOOKUP(G7575,номенклатури!R:U,4,0))</f>
        <v/>
      </c>
      <c r="O7575" s="119" t="str">
        <f>IF(M7575="","",VLOOKUP(M7575,'14'!D:D,1,0))</f>
        <v/>
      </c>
    </row>
    <row r="7576" spans="1:15" ht="12.75" customHeight="1" x14ac:dyDescent="0.2">
      <c r="A7576" s="36" t="str">
        <f>'0'!$A$4</f>
        <v>………………..</v>
      </c>
      <c r="B7576" s="37">
        <f>'0'!$A$2</f>
        <v>46112</v>
      </c>
      <c r="C7576" s="37" t="s">
        <v>1243</v>
      </c>
      <c r="D7576" s="119" t="str">
        <f>IF(G7576="","",VLOOKUP(G7576,номенклатури!R:T,2,0))</f>
        <v/>
      </c>
      <c r="E7576" s="333" t="str">
        <f>IF(G7576="","",VLOOKUP(G7576,номенклатури!R:T,3,0))</f>
        <v/>
      </c>
      <c r="F7576" s="159" t="str">
        <f>IF(G7576="","",IF(ISERROR(VLOOKUP(G7576,номенклатури!V:V,1,0)),E7576*H7576,E7576*I7576))</f>
        <v/>
      </c>
      <c r="G7576" s="14"/>
      <c r="H7576" s="15"/>
      <c r="I7576" s="15"/>
      <c r="J7576" s="15"/>
      <c r="K7576" s="15"/>
      <c r="L7576" s="217"/>
      <c r="M7576" s="22"/>
      <c r="N7576" s="119" t="str">
        <f>IF(G7576="","",VLOOKUP(G7576,номенклатури!R:U,4,0))</f>
        <v/>
      </c>
      <c r="O7576" s="119" t="str">
        <f>IF(M7576="","",VLOOKUP(M7576,'14'!D:D,1,0))</f>
        <v/>
      </c>
    </row>
    <row r="7577" spans="1:15" ht="12.75" customHeight="1" x14ac:dyDescent="0.2">
      <c r="A7577" s="36" t="str">
        <f>'0'!$A$4</f>
        <v>………………..</v>
      </c>
      <c r="B7577" s="37">
        <f>'0'!$A$2</f>
        <v>46112</v>
      </c>
      <c r="C7577" s="37" t="s">
        <v>1243</v>
      </c>
      <c r="D7577" s="119" t="str">
        <f>IF(G7577="","",VLOOKUP(G7577,номенклатури!R:T,2,0))</f>
        <v/>
      </c>
      <c r="E7577" s="333" t="str">
        <f>IF(G7577="","",VLOOKUP(G7577,номенклатури!R:T,3,0))</f>
        <v/>
      </c>
      <c r="F7577" s="159" t="str">
        <f>IF(G7577="","",IF(ISERROR(VLOOKUP(G7577,номенклатури!V:V,1,0)),E7577*H7577,E7577*I7577))</f>
        <v/>
      </c>
      <c r="G7577" s="14"/>
      <c r="H7577" s="15"/>
      <c r="I7577" s="15"/>
      <c r="J7577" s="15"/>
      <c r="K7577" s="15"/>
      <c r="L7577" s="217"/>
      <c r="M7577" s="22"/>
      <c r="N7577" s="119" t="str">
        <f>IF(G7577="","",VLOOKUP(G7577,номенклатури!R:U,4,0))</f>
        <v/>
      </c>
      <c r="O7577" s="119" t="str">
        <f>IF(M7577="","",VLOOKUP(M7577,'14'!D:D,1,0))</f>
        <v/>
      </c>
    </row>
    <row r="7578" spans="1:15" ht="12.75" customHeight="1" x14ac:dyDescent="0.2">
      <c r="A7578" s="36" t="str">
        <f>'0'!$A$4</f>
        <v>………………..</v>
      </c>
      <c r="B7578" s="37">
        <f>'0'!$A$2</f>
        <v>46112</v>
      </c>
      <c r="C7578" s="37" t="s">
        <v>1243</v>
      </c>
      <c r="D7578" s="119" t="str">
        <f>IF(G7578="","",VLOOKUP(G7578,номенклатури!R:T,2,0))</f>
        <v/>
      </c>
      <c r="E7578" s="333" t="str">
        <f>IF(G7578="","",VLOOKUP(G7578,номенклатури!R:T,3,0))</f>
        <v/>
      </c>
      <c r="F7578" s="159" t="str">
        <f>IF(G7578="","",IF(ISERROR(VLOOKUP(G7578,номенклатури!V:V,1,0)),E7578*H7578,E7578*I7578))</f>
        <v/>
      </c>
      <c r="G7578" s="14"/>
      <c r="H7578" s="15"/>
      <c r="I7578" s="15"/>
      <c r="J7578" s="15"/>
      <c r="K7578" s="15"/>
      <c r="L7578" s="217"/>
      <c r="M7578" s="22"/>
      <c r="N7578" s="119" t="str">
        <f>IF(G7578="","",VLOOKUP(G7578,номенклатури!R:U,4,0))</f>
        <v/>
      </c>
      <c r="O7578" s="119" t="str">
        <f>IF(M7578="","",VLOOKUP(M7578,'14'!D:D,1,0))</f>
        <v/>
      </c>
    </row>
    <row r="7579" spans="1:15" ht="12.75" customHeight="1" x14ac:dyDescent="0.2">
      <c r="A7579" s="36" t="str">
        <f>'0'!$A$4</f>
        <v>………………..</v>
      </c>
      <c r="B7579" s="37">
        <f>'0'!$A$2</f>
        <v>46112</v>
      </c>
      <c r="C7579" s="37" t="s">
        <v>1243</v>
      </c>
      <c r="D7579" s="119" t="str">
        <f>IF(G7579="","",VLOOKUP(G7579,номенклатури!R:T,2,0))</f>
        <v/>
      </c>
      <c r="E7579" s="333" t="str">
        <f>IF(G7579="","",VLOOKUP(G7579,номенклатури!R:T,3,0))</f>
        <v/>
      </c>
      <c r="F7579" s="159" t="str">
        <f>IF(G7579="","",IF(ISERROR(VLOOKUP(G7579,номенклатури!V:V,1,0)),E7579*H7579,E7579*I7579))</f>
        <v/>
      </c>
      <c r="G7579" s="14"/>
      <c r="H7579" s="15"/>
      <c r="I7579" s="15"/>
      <c r="J7579" s="15"/>
      <c r="K7579" s="15"/>
      <c r="L7579" s="217"/>
      <c r="M7579" s="22"/>
      <c r="N7579" s="119" t="str">
        <f>IF(G7579="","",VLOOKUP(G7579,номенклатури!R:U,4,0))</f>
        <v/>
      </c>
      <c r="O7579" s="119" t="str">
        <f>IF(M7579="","",VLOOKUP(M7579,'14'!D:D,1,0))</f>
        <v/>
      </c>
    </row>
    <row r="7580" spans="1:15" ht="12.75" customHeight="1" x14ac:dyDescent="0.2">
      <c r="A7580" s="36" t="str">
        <f>'0'!$A$4</f>
        <v>………………..</v>
      </c>
      <c r="B7580" s="37">
        <f>'0'!$A$2</f>
        <v>46112</v>
      </c>
      <c r="C7580" s="37" t="s">
        <v>1243</v>
      </c>
      <c r="D7580" s="119" t="str">
        <f>IF(G7580="","",VLOOKUP(G7580,номенклатури!R:T,2,0))</f>
        <v/>
      </c>
      <c r="E7580" s="333" t="str">
        <f>IF(G7580="","",VLOOKUP(G7580,номенклатури!R:T,3,0))</f>
        <v/>
      </c>
      <c r="F7580" s="159" t="str">
        <f>IF(G7580="","",IF(ISERROR(VLOOKUP(G7580,номенклатури!V:V,1,0)),E7580*H7580,E7580*I7580))</f>
        <v/>
      </c>
      <c r="G7580" s="14"/>
      <c r="H7580" s="15"/>
      <c r="I7580" s="15"/>
      <c r="J7580" s="15"/>
      <c r="K7580" s="15"/>
      <c r="L7580" s="217"/>
      <c r="M7580" s="22"/>
      <c r="N7580" s="119" t="str">
        <f>IF(G7580="","",VLOOKUP(G7580,номенклатури!R:U,4,0))</f>
        <v/>
      </c>
      <c r="O7580" s="119" t="str">
        <f>IF(M7580="","",VLOOKUP(M7580,'14'!D:D,1,0))</f>
        <v/>
      </c>
    </row>
    <row r="7581" spans="1:15" ht="12.75" customHeight="1" x14ac:dyDescent="0.2">
      <c r="A7581" s="36" t="str">
        <f>'0'!$A$4</f>
        <v>………………..</v>
      </c>
      <c r="B7581" s="37">
        <f>'0'!$A$2</f>
        <v>46112</v>
      </c>
      <c r="C7581" s="37" t="s">
        <v>1243</v>
      </c>
      <c r="D7581" s="119" t="str">
        <f>IF(G7581="","",VLOOKUP(G7581,номенклатури!R:T,2,0))</f>
        <v/>
      </c>
      <c r="E7581" s="333" t="str">
        <f>IF(G7581="","",VLOOKUP(G7581,номенклатури!R:T,3,0))</f>
        <v/>
      </c>
      <c r="F7581" s="159" t="str">
        <f>IF(G7581="","",IF(ISERROR(VLOOKUP(G7581,номенклатури!V:V,1,0)),E7581*H7581,E7581*I7581))</f>
        <v/>
      </c>
      <c r="G7581" s="14"/>
      <c r="H7581" s="15"/>
      <c r="I7581" s="15"/>
      <c r="J7581" s="15"/>
      <c r="K7581" s="15"/>
      <c r="L7581" s="217"/>
      <c r="M7581" s="22"/>
      <c r="N7581" s="119" t="str">
        <f>IF(G7581="","",VLOOKUP(G7581,номенклатури!R:U,4,0))</f>
        <v/>
      </c>
      <c r="O7581" s="119" t="str">
        <f>IF(M7581="","",VLOOKUP(M7581,'14'!D:D,1,0))</f>
        <v/>
      </c>
    </row>
    <row r="7582" spans="1:15" ht="12.75" customHeight="1" x14ac:dyDescent="0.2">
      <c r="A7582" s="36" t="str">
        <f>'0'!$A$4</f>
        <v>………………..</v>
      </c>
      <c r="B7582" s="37">
        <f>'0'!$A$2</f>
        <v>46112</v>
      </c>
      <c r="C7582" s="37" t="s">
        <v>1243</v>
      </c>
      <c r="D7582" s="119" t="str">
        <f>IF(G7582="","",VLOOKUP(G7582,номенклатури!R:T,2,0))</f>
        <v/>
      </c>
      <c r="E7582" s="333" t="str">
        <f>IF(G7582="","",VLOOKUP(G7582,номенклатури!R:T,3,0))</f>
        <v/>
      </c>
      <c r="F7582" s="159" t="str">
        <f>IF(G7582="","",IF(ISERROR(VLOOKUP(G7582,номенклатури!V:V,1,0)),E7582*H7582,E7582*I7582))</f>
        <v/>
      </c>
      <c r="G7582" s="14"/>
      <c r="H7582" s="15"/>
      <c r="I7582" s="15"/>
      <c r="J7582" s="15"/>
      <c r="K7582" s="15"/>
      <c r="L7582" s="217"/>
      <c r="M7582" s="22"/>
      <c r="N7582" s="119" t="str">
        <f>IF(G7582="","",VLOOKUP(G7582,номенклатури!R:U,4,0))</f>
        <v/>
      </c>
      <c r="O7582" s="119" t="str">
        <f>IF(M7582="","",VLOOKUP(M7582,'14'!D:D,1,0))</f>
        <v/>
      </c>
    </row>
    <row r="7583" spans="1:15" ht="12.75" customHeight="1" x14ac:dyDescent="0.2">
      <c r="A7583" s="36" t="str">
        <f>'0'!$A$4</f>
        <v>………………..</v>
      </c>
      <c r="B7583" s="37">
        <f>'0'!$A$2</f>
        <v>46112</v>
      </c>
      <c r="C7583" s="37" t="s">
        <v>1243</v>
      </c>
      <c r="D7583" s="119" t="str">
        <f>IF(G7583="","",VLOOKUP(G7583,номенклатури!R:T,2,0))</f>
        <v/>
      </c>
      <c r="E7583" s="333" t="str">
        <f>IF(G7583="","",VLOOKUP(G7583,номенклатури!R:T,3,0))</f>
        <v/>
      </c>
      <c r="F7583" s="159" t="str">
        <f>IF(G7583="","",IF(ISERROR(VLOOKUP(G7583,номенклатури!V:V,1,0)),E7583*H7583,E7583*I7583))</f>
        <v/>
      </c>
      <c r="G7583" s="14"/>
      <c r="H7583" s="15"/>
      <c r="I7583" s="15"/>
      <c r="J7583" s="15"/>
      <c r="K7583" s="15"/>
      <c r="L7583" s="217"/>
      <c r="M7583" s="22"/>
      <c r="N7583" s="119" t="str">
        <f>IF(G7583="","",VLOOKUP(G7583,номенклатури!R:U,4,0))</f>
        <v/>
      </c>
      <c r="O7583" s="119" t="str">
        <f>IF(M7583="","",VLOOKUP(M7583,'14'!D:D,1,0))</f>
        <v/>
      </c>
    </row>
    <row r="7584" spans="1:15" ht="12.75" customHeight="1" x14ac:dyDescent="0.2">
      <c r="A7584" s="36" t="str">
        <f>'0'!$A$4</f>
        <v>………………..</v>
      </c>
      <c r="B7584" s="37">
        <f>'0'!$A$2</f>
        <v>46112</v>
      </c>
      <c r="C7584" s="37" t="s">
        <v>1243</v>
      </c>
      <c r="D7584" s="119" t="str">
        <f>IF(G7584="","",VLOOKUP(G7584,номенклатури!R:T,2,0))</f>
        <v/>
      </c>
      <c r="E7584" s="333" t="str">
        <f>IF(G7584="","",VLOOKUP(G7584,номенклатури!R:T,3,0))</f>
        <v/>
      </c>
      <c r="F7584" s="159" t="str">
        <f>IF(G7584="","",IF(ISERROR(VLOOKUP(G7584,номенклатури!V:V,1,0)),E7584*H7584,E7584*I7584))</f>
        <v/>
      </c>
      <c r="G7584" s="14"/>
      <c r="H7584" s="15"/>
      <c r="I7584" s="15"/>
      <c r="J7584" s="15"/>
      <c r="K7584" s="15"/>
      <c r="L7584" s="217"/>
      <c r="M7584" s="22"/>
      <c r="N7584" s="119" t="str">
        <f>IF(G7584="","",VLOOKUP(G7584,номенклатури!R:U,4,0))</f>
        <v/>
      </c>
      <c r="O7584" s="119" t="str">
        <f>IF(M7584="","",VLOOKUP(M7584,'14'!D:D,1,0))</f>
        <v/>
      </c>
    </row>
    <row r="7585" spans="1:15" ht="12.75" customHeight="1" x14ac:dyDescent="0.2">
      <c r="A7585" s="36" t="str">
        <f>'0'!$A$4</f>
        <v>………………..</v>
      </c>
      <c r="B7585" s="37">
        <f>'0'!$A$2</f>
        <v>46112</v>
      </c>
      <c r="C7585" s="37" t="s">
        <v>1243</v>
      </c>
      <c r="D7585" s="119" t="str">
        <f>IF(G7585="","",VLOOKUP(G7585,номенклатури!R:T,2,0))</f>
        <v/>
      </c>
      <c r="E7585" s="333" t="str">
        <f>IF(G7585="","",VLOOKUP(G7585,номенклатури!R:T,3,0))</f>
        <v/>
      </c>
      <c r="F7585" s="159" t="str">
        <f>IF(G7585="","",IF(ISERROR(VLOOKUP(G7585,номенклатури!V:V,1,0)),E7585*H7585,E7585*I7585))</f>
        <v/>
      </c>
      <c r="G7585" s="14"/>
      <c r="H7585" s="15"/>
      <c r="I7585" s="15"/>
      <c r="J7585" s="15"/>
      <c r="K7585" s="15"/>
      <c r="L7585" s="217"/>
      <c r="M7585" s="22"/>
      <c r="N7585" s="119" t="str">
        <f>IF(G7585="","",VLOOKUP(G7585,номенклатури!R:U,4,0))</f>
        <v/>
      </c>
      <c r="O7585" s="119" t="str">
        <f>IF(M7585="","",VLOOKUP(M7585,'14'!D:D,1,0))</f>
        <v/>
      </c>
    </row>
    <row r="7586" spans="1:15" ht="12.75" customHeight="1" x14ac:dyDescent="0.2">
      <c r="A7586" s="36" t="str">
        <f>'0'!$A$4</f>
        <v>………………..</v>
      </c>
      <c r="B7586" s="37">
        <f>'0'!$A$2</f>
        <v>46112</v>
      </c>
      <c r="C7586" s="37" t="s">
        <v>1243</v>
      </c>
      <c r="D7586" s="119" t="str">
        <f>IF(G7586="","",VLOOKUP(G7586,номенклатури!R:T,2,0))</f>
        <v/>
      </c>
      <c r="E7586" s="333" t="str">
        <f>IF(G7586="","",VLOOKUP(G7586,номенклатури!R:T,3,0))</f>
        <v/>
      </c>
      <c r="F7586" s="159" t="str">
        <f>IF(G7586="","",IF(ISERROR(VLOOKUP(G7586,номенклатури!V:V,1,0)),E7586*H7586,E7586*I7586))</f>
        <v/>
      </c>
      <c r="G7586" s="14"/>
      <c r="H7586" s="15"/>
      <c r="I7586" s="15"/>
      <c r="J7586" s="15"/>
      <c r="K7586" s="15"/>
      <c r="L7586" s="217"/>
      <c r="M7586" s="22"/>
      <c r="N7586" s="119" t="str">
        <f>IF(G7586="","",VLOOKUP(G7586,номенклатури!R:U,4,0))</f>
        <v/>
      </c>
      <c r="O7586" s="119" t="str">
        <f>IF(M7586="","",VLOOKUP(M7586,'14'!D:D,1,0))</f>
        <v/>
      </c>
    </row>
    <row r="7587" spans="1:15" ht="12.75" customHeight="1" x14ac:dyDescent="0.2">
      <c r="A7587" s="36" t="str">
        <f>'0'!$A$4</f>
        <v>………………..</v>
      </c>
      <c r="B7587" s="37">
        <f>'0'!$A$2</f>
        <v>46112</v>
      </c>
      <c r="C7587" s="37" t="s">
        <v>1243</v>
      </c>
      <c r="D7587" s="119" t="str">
        <f>IF(G7587="","",VLOOKUP(G7587,номенклатури!R:T,2,0))</f>
        <v/>
      </c>
      <c r="E7587" s="333" t="str">
        <f>IF(G7587="","",VLOOKUP(G7587,номенклатури!R:T,3,0))</f>
        <v/>
      </c>
      <c r="F7587" s="159" t="str">
        <f>IF(G7587="","",IF(ISERROR(VLOOKUP(G7587,номенклатури!V:V,1,0)),E7587*H7587,E7587*I7587))</f>
        <v/>
      </c>
      <c r="G7587" s="14"/>
      <c r="H7587" s="15"/>
      <c r="I7587" s="15"/>
      <c r="J7587" s="15"/>
      <c r="K7587" s="15"/>
      <c r="L7587" s="217"/>
      <c r="M7587" s="22"/>
      <c r="N7587" s="119" t="str">
        <f>IF(G7587="","",VLOOKUP(G7587,номенклатури!R:U,4,0))</f>
        <v/>
      </c>
      <c r="O7587" s="119" t="str">
        <f>IF(M7587="","",VLOOKUP(M7587,'14'!D:D,1,0))</f>
        <v/>
      </c>
    </row>
    <row r="7588" spans="1:15" ht="12.75" customHeight="1" x14ac:dyDescent="0.2">
      <c r="A7588" s="36" t="str">
        <f>'0'!$A$4</f>
        <v>………………..</v>
      </c>
      <c r="B7588" s="37">
        <f>'0'!$A$2</f>
        <v>46112</v>
      </c>
      <c r="C7588" s="37" t="s">
        <v>1243</v>
      </c>
      <c r="D7588" s="119" t="str">
        <f>IF(G7588="","",VLOOKUP(G7588,номенклатури!R:T,2,0))</f>
        <v/>
      </c>
      <c r="E7588" s="333" t="str">
        <f>IF(G7588="","",VLOOKUP(G7588,номенклатури!R:T,3,0))</f>
        <v/>
      </c>
      <c r="F7588" s="159" t="str">
        <f>IF(G7588="","",IF(ISERROR(VLOOKUP(G7588,номенклатури!V:V,1,0)),E7588*H7588,E7588*I7588))</f>
        <v/>
      </c>
      <c r="G7588" s="14"/>
      <c r="H7588" s="15"/>
      <c r="I7588" s="15"/>
      <c r="J7588" s="15"/>
      <c r="K7588" s="15"/>
      <c r="L7588" s="217"/>
      <c r="M7588" s="22"/>
      <c r="N7588" s="119" t="str">
        <f>IF(G7588="","",VLOOKUP(G7588,номенклатури!R:U,4,0))</f>
        <v/>
      </c>
      <c r="O7588" s="119" t="str">
        <f>IF(M7588="","",VLOOKUP(M7588,'14'!D:D,1,0))</f>
        <v/>
      </c>
    </row>
    <row r="7589" spans="1:15" ht="12.75" customHeight="1" x14ac:dyDescent="0.2">
      <c r="A7589" s="36" t="str">
        <f>'0'!$A$4</f>
        <v>………………..</v>
      </c>
      <c r="B7589" s="37">
        <f>'0'!$A$2</f>
        <v>46112</v>
      </c>
      <c r="C7589" s="37" t="s">
        <v>1243</v>
      </c>
      <c r="D7589" s="119" t="str">
        <f>IF(G7589="","",VLOOKUP(G7589,номенклатури!R:T,2,0))</f>
        <v/>
      </c>
      <c r="E7589" s="333" t="str">
        <f>IF(G7589="","",VLOOKUP(G7589,номенклатури!R:T,3,0))</f>
        <v/>
      </c>
      <c r="F7589" s="159" t="str">
        <f>IF(G7589="","",IF(ISERROR(VLOOKUP(G7589,номенклатури!V:V,1,0)),E7589*H7589,E7589*I7589))</f>
        <v/>
      </c>
      <c r="G7589" s="14"/>
      <c r="H7589" s="15"/>
      <c r="I7589" s="15"/>
      <c r="J7589" s="15"/>
      <c r="K7589" s="15"/>
      <c r="L7589" s="217"/>
      <c r="M7589" s="22"/>
      <c r="N7589" s="119" t="str">
        <f>IF(G7589="","",VLOOKUP(G7589,номенклатури!R:U,4,0))</f>
        <v/>
      </c>
      <c r="O7589" s="119" t="str">
        <f>IF(M7589="","",VLOOKUP(M7589,'14'!D:D,1,0))</f>
        <v/>
      </c>
    </row>
    <row r="7590" spans="1:15" ht="12.75" customHeight="1" x14ac:dyDescent="0.2">
      <c r="A7590" s="36" t="str">
        <f>'0'!$A$4</f>
        <v>………………..</v>
      </c>
      <c r="B7590" s="37">
        <f>'0'!$A$2</f>
        <v>46112</v>
      </c>
      <c r="C7590" s="37" t="s">
        <v>1243</v>
      </c>
      <c r="D7590" s="119" t="str">
        <f>IF(G7590="","",VLOOKUP(G7590,номенклатури!R:T,2,0))</f>
        <v/>
      </c>
      <c r="E7590" s="333" t="str">
        <f>IF(G7590="","",VLOOKUP(G7590,номенклатури!R:T,3,0))</f>
        <v/>
      </c>
      <c r="F7590" s="159" t="str">
        <f>IF(G7590="","",IF(ISERROR(VLOOKUP(G7590,номенклатури!V:V,1,0)),E7590*H7590,E7590*I7590))</f>
        <v/>
      </c>
      <c r="G7590" s="14"/>
      <c r="H7590" s="15"/>
      <c r="I7590" s="15"/>
      <c r="J7590" s="15"/>
      <c r="K7590" s="15"/>
      <c r="L7590" s="217"/>
      <c r="M7590" s="22"/>
      <c r="N7590" s="119" t="str">
        <f>IF(G7590="","",VLOOKUP(G7590,номенклатури!R:U,4,0))</f>
        <v/>
      </c>
      <c r="O7590" s="119" t="str">
        <f>IF(M7590="","",VLOOKUP(M7590,'14'!D:D,1,0))</f>
        <v/>
      </c>
    </row>
    <row r="7591" spans="1:15" ht="12.75" customHeight="1" x14ac:dyDescent="0.2">
      <c r="A7591" s="36" t="str">
        <f>'0'!$A$4</f>
        <v>………………..</v>
      </c>
      <c r="B7591" s="37">
        <f>'0'!$A$2</f>
        <v>46112</v>
      </c>
      <c r="C7591" s="37" t="s">
        <v>1243</v>
      </c>
      <c r="D7591" s="119" t="str">
        <f>IF(G7591="","",VLOOKUP(G7591,номенклатури!R:T,2,0))</f>
        <v/>
      </c>
      <c r="E7591" s="333" t="str">
        <f>IF(G7591="","",VLOOKUP(G7591,номенклатури!R:T,3,0))</f>
        <v/>
      </c>
      <c r="F7591" s="159" t="str">
        <f>IF(G7591="","",IF(ISERROR(VLOOKUP(G7591,номенклатури!V:V,1,0)),E7591*H7591,E7591*I7591))</f>
        <v/>
      </c>
      <c r="G7591" s="14"/>
      <c r="H7591" s="15"/>
      <c r="I7591" s="15"/>
      <c r="J7591" s="15"/>
      <c r="K7591" s="15"/>
      <c r="L7591" s="217"/>
      <c r="M7591" s="22"/>
      <c r="N7591" s="119" t="str">
        <f>IF(G7591="","",VLOOKUP(G7591,номенклатури!R:U,4,0))</f>
        <v/>
      </c>
      <c r="O7591" s="119" t="str">
        <f>IF(M7591="","",VLOOKUP(M7591,'14'!D:D,1,0))</f>
        <v/>
      </c>
    </row>
    <row r="7592" spans="1:15" ht="12.75" customHeight="1" x14ac:dyDescent="0.2">
      <c r="A7592" s="36" t="str">
        <f>'0'!$A$4</f>
        <v>………………..</v>
      </c>
      <c r="B7592" s="37">
        <f>'0'!$A$2</f>
        <v>46112</v>
      </c>
      <c r="C7592" s="37" t="s">
        <v>1243</v>
      </c>
      <c r="D7592" s="119" t="str">
        <f>IF(G7592="","",VLOOKUP(G7592,номенклатури!R:T,2,0))</f>
        <v/>
      </c>
      <c r="E7592" s="333" t="str">
        <f>IF(G7592="","",VLOOKUP(G7592,номенклатури!R:T,3,0))</f>
        <v/>
      </c>
      <c r="F7592" s="159" t="str">
        <f>IF(G7592="","",IF(ISERROR(VLOOKUP(G7592,номенклатури!V:V,1,0)),E7592*H7592,E7592*I7592))</f>
        <v/>
      </c>
      <c r="G7592" s="14"/>
      <c r="H7592" s="15"/>
      <c r="I7592" s="15"/>
      <c r="J7592" s="15"/>
      <c r="K7592" s="15"/>
      <c r="L7592" s="217"/>
      <c r="M7592" s="22"/>
      <c r="N7592" s="119" t="str">
        <f>IF(G7592="","",VLOOKUP(G7592,номенклатури!R:U,4,0))</f>
        <v/>
      </c>
      <c r="O7592" s="119" t="str">
        <f>IF(M7592="","",VLOOKUP(M7592,'14'!D:D,1,0))</f>
        <v/>
      </c>
    </row>
    <row r="7593" spans="1:15" ht="12.75" customHeight="1" x14ac:dyDescent="0.2">
      <c r="A7593" s="36" t="str">
        <f>'0'!$A$4</f>
        <v>………………..</v>
      </c>
      <c r="B7593" s="37">
        <f>'0'!$A$2</f>
        <v>46112</v>
      </c>
      <c r="C7593" s="37" t="s">
        <v>1243</v>
      </c>
      <c r="D7593" s="119" t="str">
        <f>IF(G7593="","",VLOOKUP(G7593,номенклатури!R:T,2,0))</f>
        <v/>
      </c>
      <c r="E7593" s="333" t="str">
        <f>IF(G7593="","",VLOOKUP(G7593,номенклатури!R:T,3,0))</f>
        <v/>
      </c>
      <c r="F7593" s="159" t="str">
        <f>IF(G7593="","",IF(ISERROR(VLOOKUP(G7593,номенклатури!V:V,1,0)),E7593*H7593,E7593*I7593))</f>
        <v/>
      </c>
      <c r="G7593" s="14"/>
      <c r="H7593" s="15"/>
      <c r="I7593" s="15"/>
      <c r="J7593" s="15"/>
      <c r="K7593" s="15"/>
      <c r="L7593" s="217"/>
      <c r="M7593" s="22"/>
      <c r="N7593" s="119" t="str">
        <f>IF(G7593="","",VLOOKUP(G7593,номенклатури!R:U,4,0))</f>
        <v/>
      </c>
      <c r="O7593" s="119" t="str">
        <f>IF(M7593="","",VLOOKUP(M7593,'14'!D:D,1,0))</f>
        <v/>
      </c>
    </row>
    <row r="7594" spans="1:15" ht="12.75" customHeight="1" x14ac:dyDescent="0.2">
      <c r="A7594" s="36" t="str">
        <f>'0'!$A$4</f>
        <v>………………..</v>
      </c>
      <c r="B7594" s="37">
        <f>'0'!$A$2</f>
        <v>46112</v>
      </c>
      <c r="C7594" s="37" t="s">
        <v>1243</v>
      </c>
      <c r="D7594" s="119" t="str">
        <f>IF(G7594="","",VLOOKUP(G7594,номенклатури!R:T,2,0))</f>
        <v/>
      </c>
      <c r="E7594" s="333" t="str">
        <f>IF(G7594="","",VLOOKUP(G7594,номенклатури!R:T,3,0))</f>
        <v/>
      </c>
      <c r="F7594" s="159" t="str">
        <f>IF(G7594="","",IF(ISERROR(VLOOKUP(G7594,номенклатури!V:V,1,0)),E7594*H7594,E7594*I7594))</f>
        <v/>
      </c>
      <c r="G7594" s="14"/>
      <c r="H7594" s="15"/>
      <c r="I7594" s="15"/>
      <c r="J7594" s="15"/>
      <c r="K7594" s="15"/>
      <c r="L7594" s="217"/>
      <c r="M7594" s="22"/>
      <c r="N7594" s="119" t="str">
        <f>IF(G7594="","",VLOOKUP(G7594,номенклатури!R:U,4,0))</f>
        <v/>
      </c>
      <c r="O7594" s="119" t="str">
        <f>IF(M7594="","",VLOOKUP(M7594,'14'!D:D,1,0))</f>
        <v/>
      </c>
    </row>
    <row r="7595" spans="1:15" ht="12.75" customHeight="1" x14ac:dyDescent="0.2">
      <c r="A7595" s="36" t="str">
        <f>'0'!$A$4</f>
        <v>………………..</v>
      </c>
      <c r="B7595" s="37">
        <f>'0'!$A$2</f>
        <v>46112</v>
      </c>
      <c r="C7595" s="37" t="s">
        <v>1243</v>
      </c>
      <c r="D7595" s="119" t="str">
        <f>IF(G7595="","",VLOOKUP(G7595,номенклатури!R:T,2,0))</f>
        <v/>
      </c>
      <c r="E7595" s="333" t="str">
        <f>IF(G7595="","",VLOOKUP(G7595,номенклатури!R:T,3,0))</f>
        <v/>
      </c>
      <c r="F7595" s="159" t="str">
        <f>IF(G7595="","",IF(ISERROR(VLOOKUP(G7595,номенклатури!V:V,1,0)),E7595*H7595,E7595*I7595))</f>
        <v/>
      </c>
      <c r="G7595" s="14"/>
      <c r="H7595" s="15"/>
      <c r="I7595" s="15"/>
      <c r="J7595" s="15"/>
      <c r="K7595" s="15"/>
      <c r="L7595" s="217"/>
      <c r="M7595" s="22"/>
      <c r="N7595" s="119" t="str">
        <f>IF(G7595="","",VLOOKUP(G7595,номенклатури!R:U,4,0))</f>
        <v/>
      </c>
      <c r="O7595" s="119" t="str">
        <f>IF(M7595="","",VLOOKUP(M7595,'14'!D:D,1,0))</f>
        <v/>
      </c>
    </row>
    <row r="7596" spans="1:15" ht="12.75" customHeight="1" x14ac:dyDescent="0.2">
      <c r="A7596" s="36" t="str">
        <f>'0'!$A$4</f>
        <v>………………..</v>
      </c>
      <c r="B7596" s="37">
        <f>'0'!$A$2</f>
        <v>46112</v>
      </c>
      <c r="C7596" s="37" t="s">
        <v>1243</v>
      </c>
      <c r="D7596" s="119" t="str">
        <f>IF(G7596="","",VLOOKUP(G7596,номенклатури!R:T,2,0))</f>
        <v/>
      </c>
      <c r="E7596" s="333" t="str">
        <f>IF(G7596="","",VLOOKUP(G7596,номенклатури!R:T,3,0))</f>
        <v/>
      </c>
      <c r="F7596" s="159" t="str">
        <f>IF(G7596="","",IF(ISERROR(VLOOKUP(G7596,номенклатури!V:V,1,0)),E7596*H7596,E7596*I7596))</f>
        <v/>
      </c>
      <c r="G7596" s="14"/>
      <c r="H7596" s="15"/>
      <c r="I7596" s="15"/>
      <c r="J7596" s="15"/>
      <c r="K7596" s="15"/>
      <c r="L7596" s="217"/>
      <c r="M7596" s="22"/>
      <c r="N7596" s="119" t="str">
        <f>IF(G7596="","",VLOOKUP(G7596,номенклатури!R:U,4,0))</f>
        <v/>
      </c>
      <c r="O7596" s="119" t="str">
        <f>IF(M7596="","",VLOOKUP(M7596,'14'!D:D,1,0))</f>
        <v/>
      </c>
    </row>
    <row r="7597" spans="1:15" ht="12.75" customHeight="1" x14ac:dyDescent="0.2">
      <c r="A7597" s="36" t="str">
        <f>'0'!$A$4</f>
        <v>………………..</v>
      </c>
      <c r="B7597" s="37">
        <f>'0'!$A$2</f>
        <v>46112</v>
      </c>
      <c r="C7597" s="37" t="s">
        <v>1243</v>
      </c>
      <c r="D7597" s="119" t="str">
        <f>IF(G7597="","",VLOOKUP(G7597,номенклатури!R:T,2,0))</f>
        <v/>
      </c>
      <c r="E7597" s="333" t="str">
        <f>IF(G7597="","",VLOOKUP(G7597,номенклатури!R:T,3,0))</f>
        <v/>
      </c>
      <c r="F7597" s="159" t="str">
        <f>IF(G7597="","",IF(ISERROR(VLOOKUP(G7597,номенклатури!V:V,1,0)),E7597*H7597,E7597*I7597))</f>
        <v/>
      </c>
      <c r="G7597" s="14"/>
      <c r="H7597" s="15"/>
      <c r="I7597" s="15"/>
      <c r="J7597" s="15"/>
      <c r="K7597" s="15"/>
      <c r="L7597" s="217"/>
      <c r="M7597" s="22"/>
      <c r="N7597" s="119" t="str">
        <f>IF(G7597="","",VLOOKUP(G7597,номенклатури!R:U,4,0))</f>
        <v/>
      </c>
      <c r="O7597" s="119" t="str">
        <f>IF(M7597="","",VLOOKUP(M7597,'14'!D:D,1,0))</f>
        <v/>
      </c>
    </row>
    <row r="7598" spans="1:15" ht="12.75" customHeight="1" x14ac:dyDescent="0.2">
      <c r="A7598" s="36" t="str">
        <f>'0'!$A$4</f>
        <v>………………..</v>
      </c>
      <c r="B7598" s="37">
        <f>'0'!$A$2</f>
        <v>46112</v>
      </c>
      <c r="C7598" s="37" t="s">
        <v>1243</v>
      </c>
      <c r="D7598" s="119" t="str">
        <f>IF(G7598="","",VLOOKUP(G7598,номенклатури!R:T,2,0))</f>
        <v/>
      </c>
      <c r="E7598" s="333" t="str">
        <f>IF(G7598="","",VLOOKUP(G7598,номенклатури!R:T,3,0))</f>
        <v/>
      </c>
      <c r="F7598" s="159" t="str">
        <f>IF(G7598="","",IF(ISERROR(VLOOKUP(G7598,номенклатури!V:V,1,0)),E7598*H7598,E7598*I7598))</f>
        <v/>
      </c>
      <c r="G7598" s="14"/>
      <c r="H7598" s="15"/>
      <c r="I7598" s="15"/>
      <c r="J7598" s="15"/>
      <c r="K7598" s="15"/>
      <c r="L7598" s="217"/>
      <c r="M7598" s="22"/>
      <c r="N7598" s="119" t="str">
        <f>IF(G7598="","",VLOOKUP(G7598,номенклатури!R:U,4,0))</f>
        <v/>
      </c>
      <c r="O7598" s="119" t="str">
        <f>IF(M7598="","",VLOOKUP(M7598,'14'!D:D,1,0))</f>
        <v/>
      </c>
    </row>
    <row r="7599" spans="1:15" ht="12.75" customHeight="1" x14ac:dyDescent="0.2">
      <c r="A7599" s="36" t="str">
        <f>'0'!$A$4</f>
        <v>………………..</v>
      </c>
      <c r="B7599" s="37">
        <f>'0'!$A$2</f>
        <v>46112</v>
      </c>
      <c r="C7599" s="37" t="s">
        <v>1243</v>
      </c>
      <c r="D7599" s="119" t="str">
        <f>IF(G7599="","",VLOOKUP(G7599,номенклатури!R:T,2,0))</f>
        <v/>
      </c>
      <c r="E7599" s="333" t="str">
        <f>IF(G7599="","",VLOOKUP(G7599,номенклатури!R:T,3,0))</f>
        <v/>
      </c>
      <c r="F7599" s="159" t="str">
        <f>IF(G7599="","",IF(ISERROR(VLOOKUP(G7599,номенклатури!V:V,1,0)),E7599*H7599,E7599*I7599))</f>
        <v/>
      </c>
      <c r="G7599" s="14"/>
      <c r="H7599" s="15"/>
      <c r="I7599" s="15"/>
      <c r="J7599" s="15"/>
      <c r="K7599" s="15"/>
      <c r="L7599" s="217"/>
      <c r="M7599" s="22"/>
      <c r="N7599" s="119" t="str">
        <f>IF(G7599="","",VLOOKUP(G7599,номенклатури!R:U,4,0))</f>
        <v/>
      </c>
      <c r="O7599" s="119" t="str">
        <f>IF(M7599="","",VLOOKUP(M7599,'14'!D:D,1,0))</f>
        <v/>
      </c>
    </row>
    <row r="7600" spans="1:15" ht="12.75" customHeight="1" x14ac:dyDescent="0.2">
      <c r="A7600" s="36" t="str">
        <f>'0'!$A$4</f>
        <v>………………..</v>
      </c>
      <c r="B7600" s="37">
        <f>'0'!$A$2</f>
        <v>46112</v>
      </c>
      <c r="C7600" s="37" t="s">
        <v>1243</v>
      </c>
      <c r="D7600" s="119" t="str">
        <f>IF(G7600="","",VLOOKUP(G7600,номенклатури!R:T,2,0))</f>
        <v/>
      </c>
      <c r="E7600" s="333" t="str">
        <f>IF(G7600="","",VLOOKUP(G7600,номенклатури!R:T,3,0))</f>
        <v/>
      </c>
      <c r="F7600" s="159" t="str">
        <f>IF(G7600="","",IF(ISERROR(VLOOKUP(G7600,номенклатури!V:V,1,0)),E7600*H7600,E7600*I7600))</f>
        <v/>
      </c>
      <c r="G7600" s="14"/>
      <c r="H7600" s="15"/>
      <c r="I7600" s="15"/>
      <c r="J7600" s="15"/>
      <c r="K7600" s="15"/>
      <c r="L7600" s="217"/>
      <c r="M7600" s="22"/>
      <c r="N7600" s="119" t="str">
        <f>IF(G7600="","",VLOOKUP(G7600,номенклатури!R:U,4,0))</f>
        <v/>
      </c>
      <c r="O7600" s="119" t="str">
        <f>IF(M7600="","",VLOOKUP(M7600,'14'!D:D,1,0))</f>
        <v/>
      </c>
    </row>
    <row r="7601" spans="1:15" ht="12.75" customHeight="1" x14ac:dyDescent="0.2">
      <c r="A7601" s="36" t="str">
        <f>'0'!$A$4</f>
        <v>………………..</v>
      </c>
      <c r="B7601" s="37">
        <f>'0'!$A$2</f>
        <v>46112</v>
      </c>
      <c r="C7601" s="37" t="s">
        <v>1243</v>
      </c>
      <c r="D7601" s="119" t="str">
        <f>IF(G7601="","",VLOOKUP(G7601,номенклатури!R:T,2,0))</f>
        <v/>
      </c>
      <c r="E7601" s="333" t="str">
        <f>IF(G7601="","",VLOOKUP(G7601,номенклатури!R:T,3,0))</f>
        <v/>
      </c>
      <c r="F7601" s="159" t="str">
        <f>IF(G7601="","",IF(ISERROR(VLOOKUP(G7601,номенклатури!V:V,1,0)),E7601*H7601,E7601*I7601))</f>
        <v/>
      </c>
      <c r="G7601" s="14"/>
      <c r="H7601" s="15"/>
      <c r="I7601" s="15"/>
      <c r="J7601" s="15"/>
      <c r="K7601" s="15"/>
      <c r="L7601" s="217"/>
      <c r="M7601" s="22"/>
      <c r="N7601" s="119" t="str">
        <f>IF(G7601="","",VLOOKUP(G7601,номенклатури!R:U,4,0))</f>
        <v/>
      </c>
      <c r="O7601" s="119" t="str">
        <f>IF(M7601="","",VLOOKUP(M7601,'14'!D:D,1,0))</f>
        <v/>
      </c>
    </row>
    <row r="7602" spans="1:15" ht="12.75" customHeight="1" x14ac:dyDescent="0.2">
      <c r="A7602" s="36" t="str">
        <f>'0'!$A$4</f>
        <v>………………..</v>
      </c>
      <c r="B7602" s="37">
        <f>'0'!$A$2</f>
        <v>46112</v>
      </c>
      <c r="C7602" s="37" t="s">
        <v>1243</v>
      </c>
      <c r="D7602" s="119" t="str">
        <f>IF(G7602="","",VLOOKUP(G7602,номенклатури!R:T,2,0))</f>
        <v/>
      </c>
      <c r="E7602" s="333" t="str">
        <f>IF(G7602="","",VLOOKUP(G7602,номенклатури!R:T,3,0))</f>
        <v/>
      </c>
      <c r="F7602" s="159" t="str">
        <f>IF(G7602="","",IF(ISERROR(VLOOKUP(G7602,номенклатури!V:V,1,0)),E7602*H7602,E7602*I7602))</f>
        <v/>
      </c>
      <c r="G7602" s="14"/>
      <c r="H7602" s="15"/>
      <c r="I7602" s="15"/>
      <c r="J7602" s="15"/>
      <c r="K7602" s="15"/>
      <c r="L7602" s="217"/>
      <c r="M7602" s="22"/>
      <c r="N7602" s="119" t="str">
        <f>IF(G7602="","",VLOOKUP(G7602,номенклатури!R:U,4,0))</f>
        <v/>
      </c>
      <c r="O7602" s="119" t="str">
        <f>IF(M7602="","",VLOOKUP(M7602,'14'!D:D,1,0))</f>
        <v/>
      </c>
    </row>
    <row r="7603" spans="1:15" ht="12.75" customHeight="1" x14ac:dyDescent="0.2">
      <c r="A7603" s="36" t="str">
        <f>'0'!$A$4</f>
        <v>………………..</v>
      </c>
      <c r="B7603" s="37">
        <f>'0'!$A$2</f>
        <v>46112</v>
      </c>
      <c r="C7603" s="37" t="s">
        <v>1243</v>
      </c>
      <c r="D7603" s="119" t="str">
        <f>IF(G7603="","",VLOOKUP(G7603,номенклатури!R:T,2,0))</f>
        <v/>
      </c>
      <c r="E7603" s="333" t="str">
        <f>IF(G7603="","",VLOOKUP(G7603,номенклатури!R:T,3,0))</f>
        <v/>
      </c>
      <c r="F7603" s="159" t="str">
        <f>IF(G7603="","",IF(ISERROR(VLOOKUP(G7603,номенклатури!V:V,1,0)),E7603*H7603,E7603*I7603))</f>
        <v/>
      </c>
      <c r="G7603" s="14"/>
      <c r="H7603" s="15"/>
      <c r="I7603" s="15"/>
      <c r="J7603" s="15"/>
      <c r="K7603" s="15"/>
      <c r="L7603" s="217"/>
      <c r="M7603" s="22"/>
      <c r="N7603" s="119" t="str">
        <f>IF(G7603="","",VLOOKUP(G7603,номенклатури!R:U,4,0))</f>
        <v/>
      </c>
      <c r="O7603" s="119" t="str">
        <f>IF(M7603="","",VLOOKUP(M7603,'14'!D:D,1,0))</f>
        <v/>
      </c>
    </row>
    <row r="7604" spans="1:15" ht="12.75" customHeight="1" x14ac:dyDescent="0.2">
      <c r="A7604" s="36" t="str">
        <f>'0'!$A$4</f>
        <v>………………..</v>
      </c>
      <c r="B7604" s="37">
        <f>'0'!$A$2</f>
        <v>46112</v>
      </c>
      <c r="C7604" s="37" t="s">
        <v>1243</v>
      </c>
      <c r="D7604" s="119" t="str">
        <f>IF(G7604="","",VLOOKUP(G7604,номенклатури!R:T,2,0))</f>
        <v/>
      </c>
      <c r="E7604" s="333" t="str">
        <f>IF(G7604="","",VLOOKUP(G7604,номенклатури!R:T,3,0))</f>
        <v/>
      </c>
      <c r="F7604" s="159" t="str">
        <f>IF(G7604="","",IF(ISERROR(VLOOKUP(G7604,номенклатури!V:V,1,0)),E7604*H7604,E7604*I7604))</f>
        <v/>
      </c>
      <c r="G7604" s="14"/>
      <c r="H7604" s="15"/>
      <c r="I7604" s="15"/>
      <c r="J7604" s="15"/>
      <c r="K7604" s="15"/>
      <c r="L7604" s="217"/>
      <c r="M7604" s="22"/>
      <c r="N7604" s="119" t="str">
        <f>IF(G7604="","",VLOOKUP(G7604,номенклатури!R:U,4,0))</f>
        <v/>
      </c>
      <c r="O7604" s="119" t="str">
        <f>IF(M7604="","",VLOOKUP(M7604,'14'!D:D,1,0))</f>
        <v/>
      </c>
    </row>
    <row r="7605" spans="1:15" ht="12.75" customHeight="1" x14ac:dyDescent="0.2">
      <c r="A7605" s="36" t="str">
        <f>'0'!$A$4</f>
        <v>………………..</v>
      </c>
      <c r="B7605" s="37">
        <f>'0'!$A$2</f>
        <v>46112</v>
      </c>
      <c r="C7605" s="37" t="s">
        <v>1243</v>
      </c>
      <c r="D7605" s="119" t="str">
        <f>IF(G7605="","",VLOOKUP(G7605,номенклатури!R:T,2,0))</f>
        <v/>
      </c>
      <c r="E7605" s="333" t="str">
        <f>IF(G7605="","",VLOOKUP(G7605,номенклатури!R:T,3,0))</f>
        <v/>
      </c>
      <c r="F7605" s="159" t="str">
        <f>IF(G7605="","",IF(ISERROR(VLOOKUP(G7605,номенклатури!V:V,1,0)),E7605*H7605,E7605*I7605))</f>
        <v/>
      </c>
      <c r="G7605" s="14"/>
      <c r="H7605" s="15"/>
      <c r="I7605" s="15"/>
      <c r="J7605" s="15"/>
      <c r="K7605" s="15"/>
      <c r="L7605" s="217"/>
      <c r="M7605" s="22"/>
      <c r="N7605" s="119" t="str">
        <f>IF(G7605="","",VLOOKUP(G7605,номенклатури!R:U,4,0))</f>
        <v/>
      </c>
      <c r="O7605" s="119" t="str">
        <f>IF(M7605="","",VLOOKUP(M7605,'14'!D:D,1,0))</f>
        <v/>
      </c>
    </row>
    <row r="7606" spans="1:15" ht="12.75" customHeight="1" x14ac:dyDescent="0.2">
      <c r="A7606" s="36" t="str">
        <f>'0'!$A$4</f>
        <v>………………..</v>
      </c>
      <c r="B7606" s="37">
        <f>'0'!$A$2</f>
        <v>46112</v>
      </c>
      <c r="C7606" s="37" t="s">
        <v>1243</v>
      </c>
      <c r="D7606" s="119" t="str">
        <f>IF(G7606="","",VLOOKUP(G7606,номенклатури!R:T,2,0))</f>
        <v/>
      </c>
      <c r="E7606" s="333" t="str">
        <f>IF(G7606="","",VLOOKUP(G7606,номенклатури!R:T,3,0))</f>
        <v/>
      </c>
      <c r="F7606" s="159" t="str">
        <f>IF(G7606="","",IF(ISERROR(VLOOKUP(G7606,номенклатури!V:V,1,0)),E7606*H7606,E7606*I7606))</f>
        <v/>
      </c>
      <c r="G7606" s="14"/>
      <c r="H7606" s="15"/>
      <c r="I7606" s="15"/>
      <c r="J7606" s="15"/>
      <c r="K7606" s="15"/>
      <c r="L7606" s="217"/>
      <c r="M7606" s="22"/>
      <c r="N7606" s="119" t="str">
        <f>IF(G7606="","",VLOOKUP(G7606,номенклатури!R:U,4,0))</f>
        <v/>
      </c>
      <c r="O7606" s="119" t="str">
        <f>IF(M7606="","",VLOOKUP(M7606,'14'!D:D,1,0))</f>
        <v/>
      </c>
    </row>
    <row r="7607" spans="1:15" ht="12.75" customHeight="1" x14ac:dyDescent="0.2">
      <c r="A7607" s="36" t="str">
        <f>'0'!$A$4</f>
        <v>………………..</v>
      </c>
      <c r="B7607" s="37">
        <f>'0'!$A$2</f>
        <v>46112</v>
      </c>
      <c r="C7607" s="37" t="s">
        <v>1243</v>
      </c>
      <c r="D7607" s="119" t="str">
        <f>IF(G7607="","",VLOOKUP(G7607,номенклатури!R:T,2,0))</f>
        <v/>
      </c>
      <c r="E7607" s="333" t="str">
        <f>IF(G7607="","",VLOOKUP(G7607,номенклатури!R:T,3,0))</f>
        <v/>
      </c>
      <c r="F7607" s="159" t="str">
        <f>IF(G7607="","",IF(ISERROR(VLOOKUP(G7607,номенклатури!V:V,1,0)),E7607*H7607,E7607*I7607))</f>
        <v/>
      </c>
      <c r="G7607" s="14"/>
      <c r="H7607" s="15"/>
      <c r="I7607" s="15"/>
      <c r="J7607" s="15"/>
      <c r="K7607" s="15"/>
      <c r="L7607" s="217"/>
      <c r="M7607" s="22"/>
      <c r="N7607" s="119" t="str">
        <f>IF(G7607="","",VLOOKUP(G7607,номенклатури!R:U,4,0))</f>
        <v/>
      </c>
      <c r="O7607" s="119" t="str">
        <f>IF(M7607="","",VLOOKUP(M7607,'14'!D:D,1,0))</f>
        <v/>
      </c>
    </row>
    <row r="7608" spans="1:15" ht="12.75" customHeight="1" x14ac:dyDescent="0.2">
      <c r="A7608" s="36" t="str">
        <f>'0'!$A$4</f>
        <v>………………..</v>
      </c>
      <c r="B7608" s="37">
        <f>'0'!$A$2</f>
        <v>46112</v>
      </c>
      <c r="C7608" s="37" t="s">
        <v>1243</v>
      </c>
      <c r="D7608" s="119" t="str">
        <f>IF(G7608="","",VLOOKUP(G7608,номенклатури!R:T,2,0))</f>
        <v/>
      </c>
      <c r="E7608" s="333" t="str">
        <f>IF(G7608="","",VLOOKUP(G7608,номенклатури!R:T,3,0))</f>
        <v/>
      </c>
      <c r="F7608" s="159" t="str">
        <f>IF(G7608="","",IF(ISERROR(VLOOKUP(G7608,номенклатури!V:V,1,0)),E7608*H7608,E7608*I7608))</f>
        <v/>
      </c>
      <c r="G7608" s="14"/>
      <c r="H7608" s="15"/>
      <c r="I7608" s="15"/>
      <c r="J7608" s="15"/>
      <c r="K7608" s="15"/>
      <c r="L7608" s="217"/>
      <c r="M7608" s="22"/>
      <c r="N7608" s="119" t="str">
        <f>IF(G7608="","",VLOOKUP(G7608,номенклатури!R:U,4,0))</f>
        <v/>
      </c>
      <c r="O7608" s="119" t="str">
        <f>IF(M7608="","",VLOOKUP(M7608,'14'!D:D,1,0))</f>
        <v/>
      </c>
    </row>
    <row r="7609" spans="1:15" ht="12.75" customHeight="1" x14ac:dyDescent="0.2">
      <c r="A7609" s="36" t="str">
        <f>'0'!$A$4</f>
        <v>………………..</v>
      </c>
      <c r="B7609" s="37">
        <f>'0'!$A$2</f>
        <v>46112</v>
      </c>
      <c r="C7609" s="37" t="s">
        <v>1243</v>
      </c>
      <c r="D7609" s="119" t="str">
        <f>IF(G7609="","",VLOOKUP(G7609,номенклатури!R:T,2,0))</f>
        <v/>
      </c>
      <c r="E7609" s="333" t="str">
        <f>IF(G7609="","",VLOOKUP(G7609,номенклатури!R:T,3,0))</f>
        <v/>
      </c>
      <c r="F7609" s="159" t="str">
        <f>IF(G7609="","",IF(ISERROR(VLOOKUP(G7609,номенклатури!V:V,1,0)),E7609*H7609,E7609*I7609))</f>
        <v/>
      </c>
      <c r="G7609" s="14"/>
      <c r="H7609" s="15"/>
      <c r="I7609" s="15"/>
      <c r="J7609" s="15"/>
      <c r="K7609" s="15"/>
      <c r="L7609" s="217"/>
      <c r="M7609" s="22"/>
      <c r="N7609" s="119" t="str">
        <f>IF(G7609="","",VLOOKUP(G7609,номенклатури!R:U,4,0))</f>
        <v/>
      </c>
      <c r="O7609" s="119" t="str">
        <f>IF(M7609="","",VLOOKUP(M7609,'14'!D:D,1,0))</f>
        <v/>
      </c>
    </row>
    <row r="7610" spans="1:15" ht="12.75" customHeight="1" x14ac:dyDescent="0.2">
      <c r="A7610" s="36" t="str">
        <f>'0'!$A$4</f>
        <v>………………..</v>
      </c>
      <c r="B7610" s="37">
        <f>'0'!$A$2</f>
        <v>46112</v>
      </c>
      <c r="C7610" s="37" t="s">
        <v>1243</v>
      </c>
      <c r="D7610" s="119" t="str">
        <f>IF(G7610="","",VLOOKUP(G7610,номенклатури!R:T,2,0))</f>
        <v/>
      </c>
      <c r="E7610" s="333" t="str">
        <f>IF(G7610="","",VLOOKUP(G7610,номенклатури!R:T,3,0))</f>
        <v/>
      </c>
      <c r="F7610" s="159" t="str">
        <f>IF(G7610="","",IF(ISERROR(VLOOKUP(G7610,номенклатури!V:V,1,0)),E7610*H7610,E7610*I7610))</f>
        <v/>
      </c>
      <c r="G7610" s="14"/>
      <c r="H7610" s="15"/>
      <c r="I7610" s="15"/>
      <c r="J7610" s="15"/>
      <c r="K7610" s="15"/>
      <c r="L7610" s="217"/>
      <c r="M7610" s="22"/>
      <c r="N7610" s="119" t="str">
        <f>IF(G7610="","",VLOOKUP(G7610,номенклатури!R:U,4,0))</f>
        <v/>
      </c>
      <c r="O7610" s="119" t="str">
        <f>IF(M7610="","",VLOOKUP(M7610,'14'!D:D,1,0))</f>
        <v/>
      </c>
    </row>
    <row r="7611" spans="1:15" ht="12.75" customHeight="1" x14ac:dyDescent="0.2">
      <c r="A7611" s="36" t="str">
        <f>'0'!$A$4</f>
        <v>………………..</v>
      </c>
      <c r="B7611" s="37">
        <f>'0'!$A$2</f>
        <v>46112</v>
      </c>
      <c r="C7611" s="37" t="s">
        <v>1243</v>
      </c>
      <c r="D7611" s="119" t="str">
        <f>IF(G7611="","",VLOOKUP(G7611,номенклатури!R:T,2,0))</f>
        <v/>
      </c>
      <c r="E7611" s="333" t="str">
        <f>IF(G7611="","",VLOOKUP(G7611,номенклатури!R:T,3,0))</f>
        <v/>
      </c>
      <c r="F7611" s="159" t="str">
        <f>IF(G7611="","",IF(ISERROR(VLOOKUP(G7611,номенклатури!V:V,1,0)),E7611*H7611,E7611*I7611))</f>
        <v/>
      </c>
      <c r="G7611" s="14"/>
      <c r="H7611" s="15"/>
      <c r="I7611" s="15"/>
      <c r="J7611" s="15"/>
      <c r="K7611" s="15"/>
      <c r="L7611" s="217"/>
      <c r="M7611" s="22"/>
      <c r="N7611" s="119" t="str">
        <f>IF(G7611="","",VLOOKUP(G7611,номенклатури!R:U,4,0))</f>
        <v/>
      </c>
      <c r="O7611" s="119" t="str">
        <f>IF(M7611="","",VLOOKUP(M7611,'14'!D:D,1,0))</f>
        <v/>
      </c>
    </row>
    <row r="7612" spans="1:15" ht="12.75" customHeight="1" x14ac:dyDescent="0.2">
      <c r="A7612" s="36" t="str">
        <f>'0'!$A$4</f>
        <v>………………..</v>
      </c>
      <c r="B7612" s="37">
        <f>'0'!$A$2</f>
        <v>46112</v>
      </c>
      <c r="C7612" s="37" t="s">
        <v>1243</v>
      </c>
      <c r="D7612" s="119" t="str">
        <f>IF(G7612="","",VLOOKUP(G7612,номенклатури!R:T,2,0))</f>
        <v/>
      </c>
      <c r="E7612" s="333" t="str">
        <f>IF(G7612="","",VLOOKUP(G7612,номенклатури!R:T,3,0))</f>
        <v/>
      </c>
      <c r="F7612" s="159" t="str">
        <f>IF(G7612="","",IF(ISERROR(VLOOKUP(G7612,номенклатури!V:V,1,0)),E7612*H7612,E7612*I7612))</f>
        <v/>
      </c>
      <c r="G7612" s="14"/>
      <c r="H7612" s="15"/>
      <c r="I7612" s="15"/>
      <c r="J7612" s="15"/>
      <c r="K7612" s="15"/>
      <c r="L7612" s="217"/>
      <c r="M7612" s="22"/>
      <c r="N7612" s="119" t="str">
        <f>IF(G7612="","",VLOOKUP(G7612,номенклатури!R:U,4,0))</f>
        <v/>
      </c>
      <c r="O7612" s="119" t="str">
        <f>IF(M7612="","",VLOOKUP(M7612,'14'!D:D,1,0))</f>
        <v/>
      </c>
    </row>
    <row r="7613" spans="1:15" ht="12.75" customHeight="1" x14ac:dyDescent="0.2">
      <c r="A7613" s="36" t="str">
        <f>'0'!$A$4</f>
        <v>………………..</v>
      </c>
      <c r="B7613" s="37">
        <f>'0'!$A$2</f>
        <v>46112</v>
      </c>
      <c r="C7613" s="37" t="s">
        <v>1243</v>
      </c>
      <c r="D7613" s="119" t="str">
        <f>IF(G7613="","",VLOOKUP(G7613,номенклатури!R:T,2,0))</f>
        <v/>
      </c>
      <c r="E7613" s="333" t="str">
        <f>IF(G7613="","",VLOOKUP(G7613,номенклатури!R:T,3,0))</f>
        <v/>
      </c>
      <c r="F7613" s="159" t="str">
        <f>IF(G7613="","",IF(ISERROR(VLOOKUP(G7613,номенклатури!V:V,1,0)),E7613*H7613,E7613*I7613))</f>
        <v/>
      </c>
      <c r="G7613" s="14"/>
      <c r="H7613" s="15"/>
      <c r="I7613" s="15"/>
      <c r="J7613" s="15"/>
      <c r="K7613" s="15"/>
      <c r="L7613" s="217"/>
      <c r="M7613" s="22"/>
      <c r="N7613" s="119" t="str">
        <f>IF(G7613="","",VLOOKUP(G7613,номенклатури!R:U,4,0))</f>
        <v/>
      </c>
      <c r="O7613" s="119" t="str">
        <f>IF(M7613="","",VLOOKUP(M7613,'14'!D:D,1,0))</f>
        <v/>
      </c>
    </row>
    <row r="7614" spans="1:15" ht="12.75" customHeight="1" x14ac:dyDescent="0.2">
      <c r="A7614" s="36" t="str">
        <f>'0'!$A$4</f>
        <v>………………..</v>
      </c>
      <c r="B7614" s="37">
        <f>'0'!$A$2</f>
        <v>46112</v>
      </c>
      <c r="C7614" s="37" t="s">
        <v>1243</v>
      </c>
      <c r="D7614" s="119" t="str">
        <f>IF(G7614="","",VLOOKUP(G7614,номенклатури!R:T,2,0))</f>
        <v/>
      </c>
      <c r="E7614" s="333" t="str">
        <f>IF(G7614="","",VLOOKUP(G7614,номенклатури!R:T,3,0))</f>
        <v/>
      </c>
      <c r="F7614" s="159" t="str">
        <f>IF(G7614="","",IF(ISERROR(VLOOKUP(G7614,номенклатури!V:V,1,0)),E7614*H7614,E7614*I7614))</f>
        <v/>
      </c>
      <c r="G7614" s="14"/>
      <c r="H7614" s="15"/>
      <c r="I7614" s="15"/>
      <c r="J7614" s="15"/>
      <c r="K7614" s="15"/>
      <c r="L7614" s="217"/>
      <c r="M7614" s="22"/>
      <c r="N7614" s="119" t="str">
        <f>IF(G7614="","",VLOOKUP(G7614,номенклатури!R:U,4,0))</f>
        <v/>
      </c>
      <c r="O7614" s="119" t="str">
        <f>IF(M7614="","",VLOOKUP(M7614,'14'!D:D,1,0))</f>
        <v/>
      </c>
    </row>
    <row r="7615" spans="1:15" ht="12.75" customHeight="1" x14ac:dyDescent="0.2">
      <c r="A7615" s="36" t="str">
        <f>'0'!$A$4</f>
        <v>………………..</v>
      </c>
      <c r="B7615" s="37">
        <f>'0'!$A$2</f>
        <v>46112</v>
      </c>
      <c r="C7615" s="37" t="s">
        <v>1243</v>
      </c>
      <c r="D7615" s="119" t="str">
        <f>IF(G7615="","",VLOOKUP(G7615,номенклатури!R:T,2,0))</f>
        <v/>
      </c>
      <c r="E7615" s="333" t="str">
        <f>IF(G7615="","",VLOOKUP(G7615,номенклатури!R:T,3,0))</f>
        <v/>
      </c>
      <c r="F7615" s="159" t="str">
        <f>IF(G7615="","",IF(ISERROR(VLOOKUP(G7615,номенклатури!V:V,1,0)),E7615*H7615,E7615*I7615))</f>
        <v/>
      </c>
      <c r="G7615" s="14"/>
      <c r="H7615" s="15"/>
      <c r="I7615" s="15"/>
      <c r="J7615" s="15"/>
      <c r="K7615" s="15"/>
      <c r="L7615" s="217"/>
      <c r="M7615" s="22"/>
      <c r="N7615" s="119" t="str">
        <f>IF(G7615="","",VLOOKUP(G7615,номенклатури!R:U,4,0))</f>
        <v/>
      </c>
      <c r="O7615" s="119" t="str">
        <f>IF(M7615="","",VLOOKUP(M7615,'14'!D:D,1,0))</f>
        <v/>
      </c>
    </row>
    <row r="7616" spans="1:15" ht="12.75" customHeight="1" x14ac:dyDescent="0.2">
      <c r="A7616" s="36" t="str">
        <f>'0'!$A$4</f>
        <v>………………..</v>
      </c>
      <c r="B7616" s="37">
        <f>'0'!$A$2</f>
        <v>46112</v>
      </c>
      <c r="C7616" s="37" t="s">
        <v>1243</v>
      </c>
      <c r="D7616" s="119" t="str">
        <f>IF(G7616="","",VLOOKUP(G7616,номенклатури!R:T,2,0))</f>
        <v/>
      </c>
      <c r="E7616" s="333" t="str">
        <f>IF(G7616="","",VLOOKUP(G7616,номенклатури!R:T,3,0))</f>
        <v/>
      </c>
      <c r="F7616" s="159" t="str">
        <f>IF(G7616="","",IF(ISERROR(VLOOKUP(G7616,номенклатури!V:V,1,0)),E7616*H7616,E7616*I7616))</f>
        <v/>
      </c>
      <c r="G7616" s="14"/>
      <c r="H7616" s="15"/>
      <c r="I7616" s="15"/>
      <c r="J7616" s="15"/>
      <c r="K7616" s="15"/>
      <c r="L7616" s="217"/>
      <c r="M7616" s="22"/>
      <c r="N7616" s="119" t="str">
        <f>IF(G7616="","",VLOOKUP(G7616,номенклатури!R:U,4,0))</f>
        <v/>
      </c>
      <c r="O7616" s="119" t="str">
        <f>IF(M7616="","",VLOOKUP(M7616,'14'!D:D,1,0))</f>
        <v/>
      </c>
    </row>
    <row r="7617" spans="1:15" ht="12.75" customHeight="1" x14ac:dyDescent="0.2">
      <c r="A7617" s="36" t="str">
        <f>'0'!$A$4</f>
        <v>………………..</v>
      </c>
      <c r="B7617" s="37">
        <f>'0'!$A$2</f>
        <v>46112</v>
      </c>
      <c r="C7617" s="37" t="s">
        <v>1243</v>
      </c>
      <c r="D7617" s="119" t="str">
        <f>IF(G7617="","",VLOOKUP(G7617,номенклатури!R:T,2,0))</f>
        <v/>
      </c>
      <c r="E7617" s="333" t="str">
        <f>IF(G7617="","",VLOOKUP(G7617,номенклатури!R:T,3,0))</f>
        <v/>
      </c>
      <c r="F7617" s="159" t="str">
        <f>IF(G7617="","",IF(ISERROR(VLOOKUP(G7617,номенклатури!V:V,1,0)),E7617*H7617,E7617*I7617))</f>
        <v/>
      </c>
      <c r="G7617" s="14"/>
      <c r="H7617" s="15"/>
      <c r="I7617" s="15"/>
      <c r="J7617" s="15"/>
      <c r="K7617" s="15"/>
      <c r="L7617" s="217"/>
      <c r="M7617" s="22"/>
      <c r="N7617" s="119" t="str">
        <f>IF(G7617="","",VLOOKUP(G7617,номенклатури!R:U,4,0))</f>
        <v/>
      </c>
      <c r="O7617" s="119" t="str">
        <f>IF(M7617="","",VLOOKUP(M7617,'14'!D:D,1,0))</f>
        <v/>
      </c>
    </row>
    <row r="7618" spans="1:15" ht="12.75" customHeight="1" x14ac:dyDescent="0.2">
      <c r="A7618" s="36" t="str">
        <f>'0'!$A$4</f>
        <v>………………..</v>
      </c>
      <c r="B7618" s="37">
        <f>'0'!$A$2</f>
        <v>46112</v>
      </c>
      <c r="C7618" s="37" t="s">
        <v>1243</v>
      </c>
      <c r="D7618" s="119" t="str">
        <f>IF(G7618="","",VLOOKUP(G7618,номенклатури!R:T,2,0))</f>
        <v/>
      </c>
      <c r="E7618" s="333" t="str">
        <f>IF(G7618="","",VLOOKUP(G7618,номенклатури!R:T,3,0))</f>
        <v/>
      </c>
      <c r="F7618" s="159" t="str">
        <f>IF(G7618="","",IF(ISERROR(VLOOKUP(G7618,номенклатури!V:V,1,0)),E7618*H7618,E7618*I7618))</f>
        <v/>
      </c>
      <c r="G7618" s="14"/>
      <c r="H7618" s="15"/>
      <c r="I7618" s="15"/>
      <c r="J7618" s="15"/>
      <c r="K7618" s="15"/>
      <c r="L7618" s="217"/>
      <c r="M7618" s="22"/>
      <c r="N7618" s="119" t="str">
        <f>IF(G7618="","",VLOOKUP(G7618,номенклатури!R:U,4,0))</f>
        <v/>
      </c>
      <c r="O7618" s="119" t="str">
        <f>IF(M7618="","",VLOOKUP(M7618,'14'!D:D,1,0))</f>
        <v/>
      </c>
    </row>
    <row r="7619" spans="1:15" ht="12.75" customHeight="1" x14ac:dyDescent="0.2">
      <c r="A7619" s="36" t="str">
        <f>'0'!$A$4</f>
        <v>………………..</v>
      </c>
      <c r="B7619" s="37">
        <f>'0'!$A$2</f>
        <v>46112</v>
      </c>
      <c r="C7619" s="37" t="s">
        <v>1243</v>
      </c>
      <c r="D7619" s="119" t="str">
        <f>IF(G7619="","",VLOOKUP(G7619,номенклатури!R:T,2,0))</f>
        <v/>
      </c>
      <c r="E7619" s="333" t="str">
        <f>IF(G7619="","",VLOOKUP(G7619,номенклатури!R:T,3,0))</f>
        <v/>
      </c>
      <c r="F7619" s="159" t="str">
        <f>IF(G7619="","",IF(ISERROR(VLOOKUP(G7619,номенклатури!V:V,1,0)),E7619*H7619,E7619*I7619))</f>
        <v/>
      </c>
      <c r="G7619" s="14"/>
      <c r="H7619" s="15"/>
      <c r="I7619" s="15"/>
      <c r="J7619" s="15"/>
      <c r="K7619" s="15"/>
      <c r="L7619" s="217"/>
      <c r="M7619" s="22"/>
      <c r="N7619" s="119" t="str">
        <f>IF(G7619="","",VLOOKUP(G7619,номенклатури!R:U,4,0))</f>
        <v/>
      </c>
      <c r="O7619" s="119" t="str">
        <f>IF(M7619="","",VLOOKUP(M7619,'14'!D:D,1,0))</f>
        <v/>
      </c>
    </row>
    <row r="7620" spans="1:15" ht="12.75" customHeight="1" x14ac:dyDescent="0.2">
      <c r="A7620" s="36" t="str">
        <f>'0'!$A$4</f>
        <v>………………..</v>
      </c>
      <c r="B7620" s="37">
        <f>'0'!$A$2</f>
        <v>46112</v>
      </c>
      <c r="C7620" s="37" t="s">
        <v>1243</v>
      </c>
      <c r="D7620" s="119" t="str">
        <f>IF(G7620="","",VLOOKUP(G7620,номенклатури!R:T,2,0))</f>
        <v/>
      </c>
      <c r="E7620" s="333" t="str">
        <f>IF(G7620="","",VLOOKUP(G7620,номенклатури!R:T,3,0))</f>
        <v/>
      </c>
      <c r="F7620" s="159" t="str">
        <f>IF(G7620="","",IF(ISERROR(VLOOKUP(G7620,номенклатури!V:V,1,0)),E7620*H7620,E7620*I7620))</f>
        <v/>
      </c>
      <c r="G7620" s="14"/>
      <c r="H7620" s="15"/>
      <c r="I7620" s="15"/>
      <c r="J7620" s="15"/>
      <c r="K7620" s="15"/>
      <c r="L7620" s="217"/>
      <c r="M7620" s="22"/>
      <c r="N7620" s="119" t="str">
        <f>IF(G7620="","",VLOOKUP(G7620,номенклатури!R:U,4,0))</f>
        <v/>
      </c>
      <c r="O7620" s="119" t="str">
        <f>IF(M7620="","",VLOOKUP(M7620,'14'!D:D,1,0))</f>
        <v/>
      </c>
    </row>
    <row r="7621" spans="1:15" ht="12.75" customHeight="1" x14ac:dyDescent="0.2">
      <c r="A7621" s="36" t="str">
        <f>'0'!$A$4</f>
        <v>………………..</v>
      </c>
      <c r="B7621" s="37">
        <f>'0'!$A$2</f>
        <v>46112</v>
      </c>
      <c r="C7621" s="37" t="s">
        <v>1243</v>
      </c>
      <c r="D7621" s="119" t="str">
        <f>IF(G7621="","",VLOOKUP(G7621,номенклатури!R:T,2,0))</f>
        <v/>
      </c>
      <c r="E7621" s="333" t="str">
        <f>IF(G7621="","",VLOOKUP(G7621,номенклатури!R:T,3,0))</f>
        <v/>
      </c>
      <c r="F7621" s="159" t="str">
        <f>IF(G7621="","",IF(ISERROR(VLOOKUP(G7621,номенклатури!V:V,1,0)),E7621*H7621,E7621*I7621))</f>
        <v/>
      </c>
      <c r="G7621" s="14"/>
      <c r="H7621" s="15"/>
      <c r="I7621" s="15"/>
      <c r="J7621" s="15"/>
      <c r="K7621" s="15"/>
      <c r="L7621" s="217"/>
      <c r="M7621" s="22"/>
      <c r="N7621" s="119" t="str">
        <f>IF(G7621="","",VLOOKUP(G7621,номенклатури!R:U,4,0))</f>
        <v/>
      </c>
      <c r="O7621" s="119" t="str">
        <f>IF(M7621="","",VLOOKUP(M7621,'14'!D:D,1,0))</f>
        <v/>
      </c>
    </row>
    <row r="7622" spans="1:15" ht="12.75" customHeight="1" x14ac:dyDescent="0.2">
      <c r="A7622" s="36" t="str">
        <f>'0'!$A$4</f>
        <v>………………..</v>
      </c>
      <c r="B7622" s="37">
        <f>'0'!$A$2</f>
        <v>46112</v>
      </c>
      <c r="C7622" s="37" t="s">
        <v>1243</v>
      </c>
      <c r="D7622" s="119" t="str">
        <f>IF(G7622="","",VLOOKUP(G7622,номенклатури!R:T,2,0))</f>
        <v/>
      </c>
      <c r="E7622" s="333" t="str">
        <f>IF(G7622="","",VLOOKUP(G7622,номенклатури!R:T,3,0))</f>
        <v/>
      </c>
      <c r="F7622" s="159" t="str">
        <f>IF(G7622="","",IF(ISERROR(VLOOKUP(G7622,номенклатури!V:V,1,0)),E7622*H7622,E7622*I7622))</f>
        <v/>
      </c>
      <c r="G7622" s="14"/>
      <c r="H7622" s="15"/>
      <c r="I7622" s="15"/>
      <c r="J7622" s="15"/>
      <c r="K7622" s="15"/>
      <c r="L7622" s="217"/>
      <c r="M7622" s="22"/>
      <c r="N7622" s="119" t="str">
        <f>IF(G7622="","",VLOOKUP(G7622,номенклатури!R:U,4,0))</f>
        <v/>
      </c>
      <c r="O7622" s="119" t="str">
        <f>IF(M7622="","",VLOOKUP(M7622,'14'!D:D,1,0))</f>
        <v/>
      </c>
    </row>
    <row r="7623" spans="1:15" ht="12.75" customHeight="1" x14ac:dyDescent="0.2">
      <c r="A7623" s="36" t="str">
        <f>'0'!$A$4</f>
        <v>………………..</v>
      </c>
      <c r="B7623" s="37">
        <f>'0'!$A$2</f>
        <v>46112</v>
      </c>
      <c r="C7623" s="37" t="s">
        <v>1243</v>
      </c>
      <c r="D7623" s="119" t="str">
        <f>IF(G7623="","",VLOOKUP(G7623,номенклатури!R:T,2,0))</f>
        <v/>
      </c>
      <c r="E7623" s="333" t="str">
        <f>IF(G7623="","",VLOOKUP(G7623,номенклатури!R:T,3,0))</f>
        <v/>
      </c>
      <c r="F7623" s="159" t="str">
        <f>IF(G7623="","",IF(ISERROR(VLOOKUP(G7623,номенклатури!V:V,1,0)),E7623*H7623,E7623*I7623))</f>
        <v/>
      </c>
      <c r="G7623" s="14"/>
      <c r="H7623" s="15"/>
      <c r="I7623" s="15"/>
      <c r="J7623" s="15"/>
      <c r="K7623" s="15"/>
      <c r="L7623" s="217"/>
      <c r="M7623" s="22"/>
      <c r="N7623" s="119" t="str">
        <f>IF(G7623="","",VLOOKUP(G7623,номенклатури!R:U,4,0))</f>
        <v/>
      </c>
      <c r="O7623" s="119" t="str">
        <f>IF(M7623="","",VLOOKUP(M7623,'14'!D:D,1,0))</f>
        <v/>
      </c>
    </row>
    <row r="7624" spans="1:15" ht="12.75" customHeight="1" x14ac:dyDescent="0.2">
      <c r="A7624" s="36" t="str">
        <f>'0'!$A$4</f>
        <v>………………..</v>
      </c>
      <c r="B7624" s="37">
        <f>'0'!$A$2</f>
        <v>46112</v>
      </c>
      <c r="C7624" s="37" t="s">
        <v>1243</v>
      </c>
      <c r="D7624" s="119" t="str">
        <f>IF(G7624="","",VLOOKUP(G7624,номенклатури!R:T,2,0))</f>
        <v/>
      </c>
      <c r="E7624" s="333" t="str">
        <f>IF(G7624="","",VLOOKUP(G7624,номенклатури!R:T,3,0))</f>
        <v/>
      </c>
      <c r="F7624" s="159" t="str">
        <f>IF(G7624="","",IF(ISERROR(VLOOKUP(G7624,номенклатури!V:V,1,0)),E7624*H7624,E7624*I7624))</f>
        <v/>
      </c>
      <c r="G7624" s="14"/>
      <c r="H7624" s="15"/>
      <c r="I7624" s="15"/>
      <c r="J7624" s="15"/>
      <c r="K7624" s="15"/>
      <c r="L7624" s="217"/>
      <c r="M7624" s="22"/>
      <c r="N7624" s="119" t="str">
        <f>IF(G7624="","",VLOOKUP(G7624,номенклатури!R:U,4,0))</f>
        <v/>
      </c>
      <c r="O7624" s="119" t="str">
        <f>IF(M7624="","",VLOOKUP(M7624,'14'!D:D,1,0))</f>
        <v/>
      </c>
    </row>
    <row r="7625" spans="1:15" ht="12.75" customHeight="1" x14ac:dyDescent="0.2">
      <c r="A7625" s="36" t="str">
        <f>'0'!$A$4</f>
        <v>………………..</v>
      </c>
      <c r="B7625" s="37">
        <f>'0'!$A$2</f>
        <v>46112</v>
      </c>
      <c r="C7625" s="37" t="s">
        <v>1243</v>
      </c>
      <c r="D7625" s="119" t="str">
        <f>IF(G7625="","",VLOOKUP(G7625,номенклатури!R:T,2,0))</f>
        <v/>
      </c>
      <c r="E7625" s="333" t="str">
        <f>IF(G7625="","",VLOOKUP(G7625,номенклатури!R:T,3,0))</f>
        <v/>
      </c>
      <c r="F7625" s="159" t="str">
        <f>IF(G7625="","",IF(ISERROR(VLOOKUP(G7625,номенклатури!V:V,1,0)),E7625*H7625,E7625*I7625))</f>
        <v/>
      </c>
      <c r="G7625" s="14"/>
      <c r="H7625" s="15"/>
      <c r="I7625" s="15"/>
      <c r="J7625" s="15"/>
      <c r="K7625" s="15"/>
      <c r="L7625" s="217"/>
      <c r="M7625" s="22"/>
      <c r="N7625" s="119" t="str">
        <f>IF(G7625="","",VLOOKUP(G7625,номенклатури!R:U,4,0))</f>
        <v/>
      </c>
      <c r="O7625" s="119" t="str">
        <f>IF(M7625="","",VLOOKUP(M7625,'14'!D:D,1,0))</f>
        <v/>
      </c>
    </row>
    <row r="7626" spans="1:15" ht="12.75" customHeight="1" x14ac:dyDescent="0.2">
      <c r="A7626" s="36" t="str">
        <f>'0'!$A$4</f>
        <v>………………..</v>
      </c>
      <c r="B7626" s="37">
        <f>'0'!$A$2</f>
        <v>46112</v>
      </c>
      <c r="C7626" s="37" t="s">
        <v>1243</v>
      </c>
      <c r="D7626" s="119" t="str">
        <f>IF(G7626="","",VLOOKUP(G7626,номенклатури!R:T,2,0))</f>
        <v/>
      </c>
      <c r="E7626" s="333" t="str">
        <f>IF(G7626="","",VLOOKUP(G7626,номенклатури!R:T,3,0))</f>
        <v/>
      </c>
      <c r="F7626" s="159" t="str">
        <f>IF(G7626="","",IF(ISERROR(VLOOKUP(G7626,номенклатури!V:V,1,0)),E7626*H7626,E7626*I7626))</f>
        <v/>
      </c>
      <c r="G7626" s="14"/>
      <c r="H7626" s="15"/>
      <c r="I7626" s="15"/>
      <c r="J7626" s="15"/>
      <c r="K7626" s="15"/>
      <c r="L7626" s="217"/>
      <c r="M7626" s="22"/>
      <c r="N7626" s="119" t="str">
        <f>IF(G7626="","",VLOOKUP(G7626,номенклатури!R:U,4,0))</f>
        <v/>
      </c>
      <c r="O7626" s="119" t="str">
        <f>IF(M7626="","",VLOOKUP(M7626,'14'!D:D,1,0))</f>
        <v/>
      </c>
    </row>
    <row r="7627" spans="1:15" ht="12.75" customHeight="1" x14ac:dyDescent="0.2">
      <c r="A7627" s="36" t="str">
        <f>'0'!$A$4</f>
        <v>………………..</v>
      </c>
      <c r="B7627" s="37">
        <f>'0'!$A$2</f>
        <v>46112</v>
      </c>
      <c r="C7627" s="37" t="s">
        <v>1243</v>
      </c>
      <c r="D7627" s="119" t="str">
        <f>IF(G7627="","",VLOOKUP(G7627,номенклатури!R:T,2,0))</f>
        <v/>
      </c>
      <c r="E7627" s="333" t="str">
        <f>IF(G7627="","",VLOOKUP(G7627,номенклатури!R:T,3,0))</f>
        <v/>
      </c>
      <c r="F7627" s="159" t="str">
        <f>IF(G7627="","",IF(ISERROR(VLOOKUP(G7627,номенклатури!V:V,1,0)),E7627*H7627,E7627*I7627))</f>
        <v/>
      </c>
      <c r="G7627" s="14"/>
      <c r="H7627" s="15"/>
      <c r="I7627" s="15"/>
      <c r="J7627" s="15"/>
      <c r="K7627" s="15"/>
      <c r="L7627" s="217"/>
      <c r="M7627" s="22"/>
      <c r="N7627" s="119" t="str">
        <f>IF(G7627="","",VLOOKUP(G7627,номенклатури!R:U,4,0))</f>
        <v/>
      </c>
      <c r="O7627" s="119" t="str">
        <f>IF(M7627="","",VLOOKUP(M7627,'14'!D:D,1,0))</f>
        <v/>
      </c>
    </row>
    <row r="7628" spans="1:15" ht="12.75" customHeight="1" x14ac:dyDescent="0.2">
      <c r="A7628" s="36" t="str">
        <f>'0'!$A$4</f>
        <v>………………..</v>
      </c>
      <c r="B7628" s="37">
        <f>'0'!$A$2</f>
        <v>46112</v>
      </c>
      <c r="C7628" s="37" t="s">
        <v>1243</v>
      </c>
      <c r="D7628" s="119" t="str">
        <f>IF(G7628="","",VLOOKUP(G7628,номенклатури!R:T,2,0))</f>
        <v/>
      </c>
      <c r="E7628" s="333" t="str">
        <f>IF(G7628="","",VLOOKUP(G7628,номенклатури!R:T,3,0))</f>
        <v/>
      </c>
      <c r="F7628" s="159" t="str">
        <f>IF(G7628="","",IF(ISERROR(VLOOKUP(G7628,номенклатури!V:V,1,0)),E7628*H7628,E7628*I7628))</f>
        <v/>
      </c>
      <c r="G7628" s="14"/>
      <c r="H7628" s="15"/>
      <c r="I7628" s="15"/>
      <c r="J7628" s="15"/>
      <c r="K7628" s="15"/>
      <c r="L7628" s="217"/>
      <c r="M7628" s="22"/>
      <c r="N7628" s="119" t="str">
        <f>IF(G7628="","",VLOOKUP(G7628,номенклатури!R:U,4,0))</f>
        <v/>
      </c>
      <c r="O7628" s="119" t="str">
        <f>IF(M7628="","",VLOOKUP(M7628,'14'!D:D,1,0))</f>
        <v/>
      </c>
    </row>
    <row r="7629" spans="1:15" ht="12.75" customHeight="1" x14ac:dyDescent="0.2">
      <c r="A7629" s="36" t="str">
        <f>'0'!$A$4</f>
        <v>………………..</v>
      </c>
      <c r="B7629" s="37">
        <f>'0'!$A$2</f>
        <v>46112</v>
      </c>
      <c r="C7629" s="37" t="s">
        <v>1243</v>
      </c>
      <c r="D7629" s="119" t="str">
        <f>IF(G7629="","",VLOOKUP(G7629,номенклатури!R:T,2,0))</f>
        <v/>
      </c>
      <c r="E7629" s="333" t="str">
        <f>IF(G7629="","",VLOOKUP(G7629,номенклатури!R:T,3,0))</f>
        <v/>
      </c>
      <c r="F7629" s="159" t="str">
        <f>IF(G7629="","",IF(ISERROR(VLOOKUP(G7629,номенклатури!V:V,1,0)),E7629*H7629,E7629*I7629))</f>
        <v/>
      </c>
      <c r="G7629" s="14"/>
      <c r="H7629" s="15"/>
      <c r="I7629" s="15"/>
      <c r="J7629" s="15"/>
      <c r="K7629" s="15"/>
      <c r="L7629" s="217"/>
      <c r="M7629" s="22"/>
      <c r="N7629" s="119" t="str">
        <f>IF(G7629="","",VLOOKUP(G7629,номенклатури!R:U,4,0))</f>
        <v/>
      </c>
      <c r="O7629" s="119" t="str">
        <f>IF(M7629="","",VLOOKUP(M7629,'14'!D:D,1,0))</f>
        <v/>
      </c>
    </row>
    <row r="7630" spans="1:15" ht="12.75" customHeight="1" x14ac:dyDescent="0.2">
      <c r="A7630" s="36" t="str">
        <f>'0'!$A$4</f>
        <v>………………..</v>
      </c>
      <c r="B7630" s="37">
        <f>'0'!$A$2</f>
        <v>46112</v>
      </c>
      <c r="C7630" s="37" t="s">
        <v>1243</v>
      </c>
      <c r="D7630" s="119" t="str">
        <f>IF(G7630="","",VLOOKUP(G7630,номенклатури!R:T,2,0))</f>
        <v/>
      </c>
      <c r="E7630" s="333" t="str">
        <f>IF(G7630="","",VLOOKUP(G7630,номенклатури!R:T,3,0))</f>
        <v/>
      </c>
      <c r="F7630" s="159" t="str">
        <f>IF(G7630="","",IF(ISERROR(VLOOKUP(G7630,номенклатури!V:V,1,0)),E7630*H7630,E7630*I7630))</f>
        <v/>
      </c>
      <c r="G7630" s="14"/>
      <c r="H7630" s="15"/>
      <c r="I7630" s="15"/>
      <c r="J7630" s="15"/>
      <c r="K7630" s="15"/>
      <c r="L7630" s="217"/>
      <c r="M7630" s="22"/>
      <c r="N7630" s="119" t="str">
        <f>IF(G7630="","",VLOOKUP(G7630,номенклатури!R:U,4,0))</f>
        <v/>
      </c>
      <c r="O7630" s="119" t="str">
        <f>IF(M7630="","",VLOOKUP(M7630,'14'!D:D,1,0))</f>
        <v/>
      </c>
    </row>
    <row r="7631" spans="1:15" ht="12.75" customHeight="1" x14ac:dyDescent="0.2">
      <c r="A7631" s="36" t="str">
        <f>'0'!$A$4</f>
        <v>………………..</v>
      </c>
      <c r="B7631" s="37">
        <f>'0'!$A$2</f>
        <v>46112</v>
      </c>
      <c r="C7631" s="37" t="s">
        <v>1243</v>
      </c>
      <c r="D7631" s="119" t="str">
        <f>IF(G7631="","",VLOOKUP(G7631,номенклатури!R:T,2,0))</f>
        <v/>
      </c>
      <c r="E7631" s="333" t="str">
        <f>IF(G7631="","",VLOOKUP(G7631,номенклатури!R:T,3,0))</f>
        <v/>
      </c>
      <c r="F7631" s="159" t="str">
        <f>IF(G7631="","",IF(ISERROR(VLOOKUP(G7631,номенклатури!V:V,1,0)),E7631*H7631,E7631*I7631))</f>
        <v/>
      </c>
      <c r="G7631" s="14"/>
      <c r="H7631" s="15"/>
      <c r="I7631" s="15"/>
      <c r="J7631" s="15"/>
      <c r="K7631" s="15"/>
      <c r="L7631" s="217"/>
      <c r="M7631" s="22"/>
      <c r="N7631" s="119" t="str">
        <f>IF(G7631="","",VLOOKUP(G7631,номенклатури!R:U,4,0))</f>
        <v/>
      </c>
      <c r="O7631" s="119" t="str">
        <f>IF(M7631="","",VLOOKUP(M7631,'14'!D:D,1,0))</f>
        <v/>
      </c>
    </row>
    <row r="7632" spans="1:15" ht="12.75" customHeight="1" x14ac:dyDescent="0.2">
      <c r="A7632" s="36" t="str">
        <f>'0'!$A$4</f>
        <v>………………..</v>
      </c>
      <c r="B7632" s="37">
        <f>'0'!$A$2</f>
        <v>46112</v>
      </c>
      <c r="C7632" s="37" t="s">
        <v>1243</v>
      </c>
      <c r="D7632" s="119" t="str">
        <f>IF(G7632="","",VLOOKUP(G7632,номенклатури!R:T,2,0))</f>
        <v/>
      </c>
      <c r="E7632" s="333" t="str">
        <f>IF(G7632="","",VLOOKUP(G7632,номенклатури!R:T,3,0))</f>
        <v/>
      </c>
      <c r="F7632" s="159" t="str">
        <f>IF(G7632="","",IF(ISERROR(VLOOKUP(G7632,номенклатури!V:V,1,0)),E7632*H7632,E7632*I7632))</f>
        <v/>
      </c>
      <c r="G7632" s="14"/>
      <c r="H7632" s="15"/>
      <c r="I7632" s="15"/>
      <c r="J7632" s="15"/>
      <c r="K7632" s="15"/>
      <c r="L7632" s="217"/>
      <c r="M7632" s="22"/>
      <c r="N7632" s="119" t="str">
        <f>IF(G7632="","",VLOOKUP(G7632,номенклатури!R:U,4,0))</f>
        <v/>
      </c>
      <c r="O7632" s="119" t="str">
        <f>IF(M7632="","",VLOOKUP(M7632,'14'!D:D,1,0))</f>
        <v/>
      </c>
    </row>
    <row r="7633" spans="1:15" ht="12.75" customHeight="1" x14ac:dyDescent="0.2">
      <c r="A7633" s="36" t="str">
        <f>'0'!$A$4</f>
        <v>………………..</v>
      </c>
      <c r="B7633" s="37">
        <f>'0'!$A$2</f>
        <v>46112</v>
      </c>
      <c r="C7633" s="37" t="s">
        <v>1243</v>
      </c>
      <c r="D7633" s="119" t="str">
        <f>IF(G7633="","",VLOOKUP(G7633,номенклатури!R:T,2,0))</f>
        <v/>
      </c>
      <c r="E7633" s="333" t="str">
        <f>IF(G7633="","",VLOOKUP(G7633,номенклатури!R:T,3,0))</f>
        <v/>
      </c>
      <c r="F7633" s="159" t="str">
        <f>IF(G7633="","",IF(ISERROR(VLOOKUP(G7633,номенклатури!V:V,1,0)),E7633*H7633,E7633*I7633))</f>
        <v/>
      </c>
      <c r="G7633" s="14"/>
      <c r="H7633" s="15"/>
      <c r="I7633" s="15"/>
      <c r="J7633" s="15"/>
      <c r="K7633" s="15"/>
      <c r="L7633" s="217"/>
      <c r="M7633" s="22"/>
      <c r="N7633" s="119" t="str">
        <f>IF(G7633="","",VLOOKUP(G7633,номенклатури!R:U,4,0))</f>
        <v/>
      </c>
      <c r="O7633" s="119" t="str">
        <f>IF(M7633="","",VLOOKUP(M7633,'14'!D:D,1,0))</f>
        <v/>
      </c>
    </row>
    <row r="7634" spans="1:15" ht="12.75" customHeight="1" x14ac:dyDescent="0.2">
      <c r="A7634" s="36" t="str">
        <f>'0'!$A$4</f>
        <v>………………..</v>
      </c>
      <c r="B7634" s="37">
        <f>'0'!$A$2</f>
        <v>46112</v>
      </c>
      <c r="C7634" s="37" t="s">
        <v>1243</v>
      </c>
      <c r="D7634" s="119" t="str">
        <f>IF(G7634="","",VLOOKUP(G7634,номенклатури!R:T,2,0))</f>
        <v/>
      </c>
      <c r="E7634" s="333" t="str">
        <f>IF(G7634="","",VLOOKUP(G7634,номенклатури!R:T,3,0))</f>
        <v/>
      </c>
      <c r="F7634" s="159" t="str">
        <f>IF(G7634="","",IF(ISERROR(VLOOKUP(G7634,номенклатури!V:V,1,0)),E7634*H7634,E7634*I7634))</f>
        <v/>
      </c>
      <c r="G7634" s="14"/>
      <c r="H7634" s="15"/>
      <c r="I7634" s="15"/>
      <c r="J7634" s="15"/>
      <c r="K7634" s="15"/>
      <c r="L7634" s="217"/>
      <c r="M7634" s="22"/>
      <c r="N7634" s="119" t="str">
        <f>IF(G7634="","",VLOOKUP(G7634,номенклатури!R:U,4,0))</f>
        <v/>
      </c>
      <c r="O7634" s="119" t="str">
        <f>IF(M7634="","",VLOOKUP(M7634,'14'!D:D,1,0))</f>
        <v/>
      </c>
    </row>
    <row r="7635" spans="1:15" ht="12.75" customHeight="1" x14ac:dyDescent="0.2">
      <c r="A7635" s="36" t="str">
        <f>'0'!$A$4</f>
        <v>………………..</v>
      </c>
      <c r="B7635" s="37">
        <f>'0'!$A$2</f>
        <v>46112</v>
      </c>
      <c r="C7635" s="37" t="s">
        <v>1243</v>
      </c>
      <c r="D7635" s="119" t="str">
        <f>IF(G7635="","",VLOOKUP(G7635,номенклатури!R:T,2,0))</f>
        <v/>
      </c>
      <c r="E7635" s="333" t="str">
        <f>IF(G7635="","",VLOOKUP(G7635,номенклатури!R:T,3,0))</f>
        <v/>
      </c>
      <c r="F7635" s="159" t="str">
        <f>IF(G7635="","",IF(ISERROR(VLOOKUP(G7635,номенклатури!V:V,1,0)),E7635*H7635,E7635*I7635))</f>
        <v/>
      </c>
      <c r="G7635" s="14"/>
      <c r="H7635" s="15"/>
      <c r="I7635" s="15"/>
      <c r="J7635" s="15"/>
      <c r="K7635" s="15"/>
      <c r="L7635" s="217"/>
      <c r="M7635" s="22"/>
      <c r="N7635" s="119" t="str">
        <f>IF(G7635="","",VLOOKUP(G7635,номенклатури!R:U,4,0))</f>
        <v/>
      </c>
      <c r="O7635" s="119" t="str">
        <f>IF(M7635="","",VLOOKUP(M7635,'14'!D:D,1,0))</f>
        <v/>
      </c>
    </row>
    <row r="7636" spans="1:15" ht="12.75" customHeight="1" x14ac:dyDescent="0.2">
      <c r="A7636" s="36" t="str">
        <f>'0'!$A$4</f>
        <v>………………..</v>
      </c>
      <c r="B7636" s="37">
        <f>'0'!$A$2</f>
        <v>46112</v>
      </c>
      <c r="C7636" s="37" t="s">
        <v>1243</v>
      </c>
      <c r="D7636" s="119" t="str">
        <f>IF(G7636="","",VLOOKUP(G7636,номенклатури!R:T,2,0))</f>
        <v/>
      </c>
      <c r="E7636" s="333" t="str">
        <f>IF(G7636="","",VLOOKUP(G7636,номенклатури!R:T,3,0))</f>
        <v/>
      </c>
      <c r="F7636" s="159" t="str">
        <f>IF(G7636="","",IF(ISERROR(VLOOKUP(G7636,номенклатури!V:V,1,0)),E7636*H7636,E7636*I7636))</f>
        <v/>
      </c>
      <c r="G7636" s="14"/>
      <c r="H7636" s="15"/>
      <c r="I7636" s="15"/>
      <c r="J7636" s="15"/>
      <c r="K7636" s="15"/>
      <c r="L7636" s="217"/>
      <c r="M7636" s="22"/>
      <c r="N7636" s="119" t="str">
        <f>IF(G7636="","",VLOOKUP(G7636,номенклатури!R:U,4,0))</f>
        <v/>
      </c>
      <c r="O7636" s="119" t="str">
        <f>IF(M7636="","",VLOOKUP(M7636,'14'!D:D,1,0))</f>
        <v/>
      </c>
    </row>
    <row r="7637" spans="1:15" ht="12.75" customHeight="1" x14ac:dyDescent="0.2">
      <c r="A7637" s="36" t="str">
        <f>'0'!$A$4</f>
        <v>………………..</v>
      </c>
      <c r="B7637" s="37">
        <f>'0'!$A$2</f>
        <v>46112</v>
      </c>
      <c r="C7637" s="37" t="s">
        <v>1243</v>
      </c>
      <c r="D7637" s="119" t="str">
        <f>IF(G7637="","",VLOOKUP(G7637,номенклатури!R:T,2,0))</f>
        <v/>
      </c>
      <c r="E7637" s="333" t="str">
        <f>IF(G7637="","",VLOOKUP(G7637,номенклатури!R:T,3,0))</f>
        <v/>
      </c>
      <c r="F7637" s="159" t="str">
        <f>IF(G7637="","",IF(ISERROR(VLOOKUP(G7637,номенклатури!V:V,1,0)),E7637*H7637,E7637*I7637))</f>
        <v/>
      </c>
      <c r="G7637" s="14"/>
      <c r="H7637" s="15"/>
      <c r="I7637" s="15"/>
      <c r="J7637" s="15"/>
      <c r="K7637" s="15"/>
      <c r="L7637" s="217"/>
      <c r="M7637" s="22"/>
      <c r="N7637" s="119" t="str">
        <f>IF(G7637="","",VLOOKUP(G7637,номенклатури!R:U,4,0))</f>
        <v/>
      </c>
      <c r="O7637" s="119" t="str">
        <f>IF(M7637="","",VLOOKUP(M7637,'14'!D:D,1,0))</f>
        <v/>
      </c>
    </row>
    <row r="7638" spans="1:15" ht="12.75" customHeight="1" x14ac:dyDescent="0.2">
      <c r="A7638" s="36" t="str">
        <f>'0'!$A$4</f>
        <v>………………..</v>
      </c>
      <c r="B7638" s="37">
        <f>'0'!$A$2</f>
        <v>46112</v>
      </c>
      <c r="C7638" s="37" t="s">
        <v>1243</v>
      </c>
      <c r="D7638" s="119" t="str">
        <f>IF(G7638="","",VLOOKUP(G7638,номенклатури!R:T,2,0))</f>
        <v/>
      </c>
      <c r="E7638" s="333" t="str">
        <f>IF(G7638="","",VLOOKUP(G7638,номенклатури!R:T,3,0))</f>
        <v/>
      </c>
      <c r="F7638" s="159" t="str">
        <f>IF(G7638="","",IF(ISERROR(VLOOKUP(G7638,номенклатури!V:V,1,0)),E7638*H7638,E7638*I7638))</f>
        <v/>
      </c>
      <c r="G7638" s="14"/>
      <c r="H7638" s="15"/>
      <c r="I7638" s="15"/>
      <c r="J7638" s="15"/>
      <c r="K7638" s="15"/>
      <c r="L7638" s="217"/>
      <c r="M7638" s="22"/>
      <c r="N7638" s="119" t="str">
        <f>IF(G7638="","",VLOOKUP(G7638,номенклатури!R:U,4,0))</f>
        <v/>
      </c>
      <c r="O7638" s="119" t="str">
        <f>IF(M7638="","",VLOOKUP(M7638,'14'!D:D,1,0))</f>
        <v/>
      </c>
    </row>
    <row r="7639" spans="1:15" ht="12.75" customHeight="1" x14ac:dyDescent="0.2">
      <c r="A7639" s="36" t="str">
        <f>'0'!$A$4</f>
        <v>………………..</v>
      </c>
      <c r="B7639" s="37">
        <f>'0'!$A$2</f>
        <v>46112</v>
      </c>
      <c r="C7639" s="37" t="s">
        <v>1243</v>
      </c>
      <c r="D7639" s="119" t="str">
        <f>IF(G7639="","",VLOOKUP(G7639,номенклатури!R:T,2,0))</f>
        <v/>
      </c>
      <c r="E7639" s="333" t="str">
        <f>IF(G7639="","",VLOOKUP(G7639,номенклатури!R:T,3,0))</f>
        <v/>
      </c>
      <c r="F7639" s="159" t="str">
        <f>IF(G7639="","",IF(ISERROR(VLOOKUP(G7639,номенклатури!V:V,1,0)),E7639*H7639,E7639*I7639))</f>
        <v/>
      </c>
      <c r="G7639" s="14"/>
      <c r="H7639" s="15"/>
      <c r="I7639" s="15"/>
      <c r="J7639" s="15"/>
      <c r="K7639" s="15"/>
      <c r="L7639" s="217"/>
      <c r="M7639" s="22"/>
      <c r="N7639" s="119" t="str">
        <f>IF(G7639="","",VLOOKUP(G7639,номенклатури!R:U,4,0))</f>
        <v/>
      </c>
      <c r="O7639" s="119" t="str">
        <f>IF(M7639="","",VLOOKUP(M7639,'14'!D:D,1,0))</f>
        <v/>
      </c>
    </row>
    <row r="7640" spans="1:15" ht="12.75" customHeight="1" x14ac:dyDescent="0.2">
      <c r="A7640" s="36" t="str">
        <f>'0'!$A$4</f>
        <v>………………..</v>
      </c>
      <c r="B7640" s="37">
        <f>'0'!$A$2</f>
        <v>46112</v>
      </c>
      <c r="C7640" s="37" t="s">
        <v>1243</v>
      </c>
      <c r="D7640" s="119" t="str">
        <f>IF(G7640="","",VLOOKUP(G7640,номенклатури!R:T,2,0))</f>
        <v/>
      </c>
      <c r="E7640" s="333" t="str">
        <f>IF(G7640="","",VLOOKUP(G7640,номенклатури!R:T,3,0))</f>
        <v/>
      </c>
      <c r="F7640" s="159" t="str">
        <f>IF(G7640="","",IF(ISERROR(VLOOKUP(G7640,номенклатури!V:V,1,0)),E7640*H7640,E7640*I7640))</f>
        <v/>
      </c>
      <c r="G7640" s="14"/>
      <c r="H7640" s="15"/>
      <c r="I7640" s="15"/>
      <c r="J7640" s="15"/>
      <c r="K7640" s="15"/>
      <c r="L7640" s="217"/>
      <c r="M7640" s="22"/>
      <c r="N7640" s="119" t="str">
        <f>IF(G7640="","",VLOOKUP(G7640,номенклатури!R:U,4,0))</f>
        <v/>
      </c>
      <c r="O7640" s="119" t="str">
        <f>IF(M7640="","",VLOOKUP(M7640,'14'!D:D,1,0))</f>
        <v/>
      </c>
    </row>
    <row r="7641" spans="1:15" ht="12.75" customHeight="1" x14ac:dyDescent="0.2">
      <c r="A7641" s="36" t="str">
        <f>'0'!$A$4</f>
        <v>………………..</v>
      </c>
      <c r="B7641" s="37">
        <f>'0'!$A$2</f>
        <v>46112</v>
      </c>
      <c r="C7641" s="37" t="s">
        <v>1243</v>
      </c>
      <c r="D7641" s="119" t="str">
        <f>IF(G7641="","",VLOOKUP(G7641,номенклатури!R:T,2,0))</f>
        <v/>
      </c>
      <c r="E7641" s="333" t="str">
        <f>IF(G7641="","",VLOOKUP(G7641,номенклатури!R:T,3,0))</f>
        <v/>
      </c>
      <c r="F7641" s="159" t="str">
        <f>IF(G7641="","",IF(ISERROR(VLOOKUP(G7641,номенклатури!V:V,1,0)),E7641*H7641,E7641*I7641))</f>
        <v/>
      </c>
      <c r="G7641" s="14"/>
      <c r="H7641" s="15"/>
      <c r="I7641" s="15"/>
      <c r="J7641" s="15"/>
      <c r="K7641" s="15"/>
      <c r="L7641" s="217"/>
      <c r="M7641" s="22"/>
      <c r="N7641" s="119" t="str">
        <f>IF(G7641="","",VLOOKUP(G7641,номенклатури!R:U,4,0))</f>
        <v/>
      </c>
      <c r="O7641" s="119" t="str">
        <f>IF(M7641="","",VLOOKUP(M7641,'14'!D:D,1,0))</f>
        <v/>
      </c>
    </row>
    <row r="7642" spans="1:15" ht="12.75" customHeight="1" x14ac:dyDescent="0.2">
      <c r="A7642" s="36" t="str">
        <f>'0'!$A$4</f>
        <v>………………..</v>
      </c>
      <c r="B7642" s="37">
        <f>'0'!$A$2</f>
        <v>46112</v>
      </c>
      <c r="C7642" s="37" t="s">
        <v>1243</v>
      </c>
      <c r="D7642" s="119" t="str">
        <f>IF(G7642="","",VLOOKUP(G7642,номенклатури!R:T,2,0))</f>
        <v/>
      </c>
      <c r="E7642" s="333" t="str">
        <f>IF(G7642="","",VLOOKUP(G7642,номенклатури!R:T,3,0))</f>
        <v/>
      </c>
      <c r="F7642" s="159" t="str">
        <f>IF(G7642="","",IF(ISERROR(VLOOKUP(G7642,номенклатури!V:V,1,0)),E7642*H7642,E7642*I7642))</f>
        <v/>
      </c>
      <c r="G7642" s="14"/>
      <c r="H7642" s="15"/>
      <c r="I7642" s="15"/>
      <c r="J7642" s="15"/>
      <c r="K7642" s="15"/>
      <c r="L7642" s="217"/>
      <c r="M7642" s="22"/>
      <c r="N7642" s="119" t="str">
        <f>IF(G7642="","",VLOOKUP(G7642,номенклатури!R:U,4,0))</f>
        <v/>
      </c>
      <c r="O7642" s="119" t="str">
        <f>IF(M7642="","",VLOOKUP(M7642,'14'!D:D,1,0))</f>
        <v/>
      </c>
    </row>
    <row r="7643" spans="1:15" ht="12.75" customHeight="1" x14ac:dyDescent="0.2">
      <c r="A7643" s="36" t="str">
        <f>'0'!$A$4</f>
        <v>………………..</v>
      </c>
      <c r="B7643" s="37">
        <f>'0'!$A$2</f>
        <v>46112</v>
      </c>
      <c r="C7643" s="37" t="s">
        <v>1243</v>
      </c>
      <c r="D7643" s="119" t="str">
        <f>IF(G7643="","",VLOOKUP(G7643,номенклатури!R:T,2,0))</f>
        <v/>
      </c>
      <c r="E7643" s="333" t="str">
        <f>IF(G7643="","",VLOOKUP(G7643,номенклатури!R:T,3,0))</f>
        <v/>
      </c>
      <c r="F7643" s="159" t="str">
        <f>IF(G7643="","",IF(ISERROR(VLOOKUP(G7643,номенклатури!V:V,1,0)),E7643*H7643,E7643*I7643))</f>
        <v/>
      </c>
      <c r="G7643" s="14"/>
      <c r="H7643" s="15"/>
      <c r="I7643" s="15"/>
      <c r="J7643" s="15"/>
      <c r="K7643" s="15"/>
      <c r="L7643" s="217"/>
      <c r="M7643" s="22"/>
      <c r="N7643" s="119" t="str">
        <f>IF(G7643="","",VLOOKUP(G7643,номенклатури!R:U,4,0))</f>
        <v/>
      </c>
      <c r="O7643" s="119" t="str">
        <f>IF(M7643="","",VLOOKUP(M7643,'14'!D:D,1,0))</f>
        <v/>
      </c>
    </row>
    <row r="7644" spans="1:15" ht="12.75" customHeight="1" x14ac:dyDescent="0.2">
      <c r="A7644" s="36" t="str">
        <f>'0'!$A$4</f>
        <v>………………..</v>
      </c>
      <c r="B7644" s="37">
        <f>'0'!$A$2</f>
        <v>46112</v>
      </c>
      <c r="C7644" s="37" t="s">
        <v>1243</v>
      </c>
      <c r="D7644" s="119" t="str">
        <f>IF(G7644="","",VLOOKUP(G7644,номенклатури!R:T,2,0))</f>
        <v/>
      </c>
      <c r="E7644" s="333" t="str">
        <f>IF(G7644="","",VLOOKUP(G7644,номенклатури!R:T,3,0))</f>
        <v/>
      </c>
      <c r="F7644" s="159" t="str">
        <f>IF(G7644="","",IF(ISERROR(VLOOKUP(G7644,номенклатури!V:V,1,0)),E7644*H7644,E7644*I7644))</f>
        <v/>
      </c>
      <c r="G7644" s="14"/>
      <c r="H7644" s="15"/>
      <c r="I7644" s="15"/>
      <c r="J7644" s="15"/>
      <c r="K7644" s="15"/>
      <c r="L7644" s="217"/>
      <c r="M7644" s="22"/>
      <c r="N7644" s="119" t="str">
        <f>IF(G7644="","",VLOOKUP(G7644,номенклатури!R:U,4,0))</f>
        <v/>
      </c>
      <c r="O7644" s="119" t="str">
        <f>IF(M7644="","",VLOOKUP(M7644,'14'!D:D,1,0))</f>
        <v/>
      </c>
    </row>
    <row r="7645" spans="1:15" ht="12.75" customHeight="1" x14ac:dyDescent="0.2">
      <c r="A7645" s="36" t="str">
        <f>'0'!$A$4</f>
        <v>………………..</v>
      </c>
      <c r="B7645" s="37">
        <f>'0'!$A$2</f>
        <v>46112</v>
      </c>
      <c r="C7645" s="37" t="s">
        <v>1243</v>
      </c>
      <c r="D7645" s="119" t="str">
        <f>IF(G7645="","",VLOOKUP(G7645,номенклатури!R:T,2,0))</f>
        <v/>
      </c>
      <c r="E7645" s="333" t="str">
        <f>IF(G7645="","",VLOOKUP(G7645,номенклатури!R:T,3,0))</f>
        <v/>
      </c>
      <c r="F7645" s="159" t="str">
        <f>IF(G7645="","",IF(ISERROR(VLOOKUP(G7645,номенклатури!V:V,1,0)),E7645*H7645,E7645*I7645))</f>
        <v/>
      </c>
      <c r="G7645" s="14"/>
      <c r="H7645" s="15"/>
      <c r="I7645" s="15"/>
      <c r="J7645" s="15"/>
      <c r="K7645" s="15"/>
      <c r="L7645" s="217"/>
      <c r="M7645" s="22"/>
      <c r="N7645" s="119" t="str">
        <f>IF(G7645="","",VLOOKUP(G7645,номенклатури!R:U,4,0))</f>
        <v/>
      </c>
      <c r="O7645" s="119" t="str">
        <f>IF(M7645="","",VLOOKUP(M7645,'14'!D:D,1,0))</f>
        <v/>
      </c>
    </row>
    <row r="7646" spans="1:15" ht="12.75" customHeight="1" x14ac:dyDescent="0.2">
      <c r="A7646" s="36" t="str">
        <f>'0'!$A$4</f>
        <v>………………..</v>
      </c>
      <c r="B7646" s="37">
        <f>'0'!$A$2</f>
        <v>46112</v>
      </c>
      <c r="C7646" s="37" t="s">
        <v>1243</v>
      </c>
      <c r="D7646" s="119" t="str">
        <f>IF(G7646="","",VLOOKUP(G7646,номенклатури!R:T,2,0))</f>
        <v/>
      </c>
      <c r="E7646" s="333" t="str">
        <f>IF(G7646="","",VLOOKUP(G7646,номенклатури!R:T,3,0))</f>
        <v/>
      </c>
      <c r="F7646" s="159" t="str">
        <f>IF(G7646="","",IF(ISERROR(VLOOKUP(G7646,номенклатури!V:V,1,0)),E7646*H7646,E7646*I7646))</f>
        <v/>
      </c>
      <c r="G7646" s="14"/>
      <c r="H7646" s="15"/>
      <c r="I7646" s="15"/>
      <c r="J7646" s="15"/>
      <c r="K7646" s="15"/>
      <c r="L7646" s="217"/>
      <c r="M7646" s="22"/>
      <c r="N7646" s="119" t="str">
        <f>IF(G7646="","",VLOOKUP(G7646,номенклатури!R:U,4,0))</f>
        <v/>
      </c>
      <c r="O7646" s="119" t="str">
        <f>IF(M7646="","",VLOOKUP(M7646,'14'!D:D,1,0))</f>
        <v/>
      </c>
    </row>
    <row r="7647" spans="1:15" ht="12.75" customHeight="1" x14ac:dyDescent="0.2">
      <c r="A7647" s="36" t="str">
        <f>'0'!$A$4</f>
        <v>………………..</v>
      </c>
      <c r="B7647" s="37">
        <f>'0'!$A$2</f>
        <v>46112</v>
      </c>
      <c r="C7647" s="37" t="s">
        <v>1243</v>
      </c>
      <c r="D7647" s="119" t="str">
        <f>IF(G7647="","",VLOOKUP(G7647,номенклатури!R:T,2,0))</f>
        <v/>
      </c>
      <c r="E7647" s="333" t="str">
        <f>IF(G7647="","",VLOOKUP(G7647,номенклатури!R:T,3,0))</f>
        <v/>
      </c>
      <c r="F7647" s="159" t="str">
        <f>IF(G7647="","",IF(ISERROR(VLOOKUP(G7647,номенклатури!V:V,1,0)),E7647*H7647,E7647*I7647))</f>
        <v/>
      </c>
      <c r="G7647" s="14"/>
      <c r="H7647" s="15"/>
      <c r="I7647" s="15"/>
      <c r="J7647" s="15"/>
      <c r="K7647" s="15"/>
      <c r="L7647" s="217"/>
      <c r="M7647" s="22"/>
      <c r="N7647" s="119" t="str">
        <f>IF(G7647="","",VLOOKUP(G7647,номенклатури!R:U,4,0))</f>
        <v/>
      </c>
      <c r="O7647" s="119" t="str">
        <f>IF(M7647="","",VLOOKUP(M7647,'14'!D:D,1,0))</f>
        <v/>
      </c>
    </row>
    <row r="7648" spans="1:15" ht="12.75" customHeight="1" x14ac:dyDescent="0.2">
      <c r="A7648" s="36" t="str">
        <f>'0'!$A$4</f>
        <v>………………..</v>
      </c>
      <c r="B7648" s="37">
        <f>'0'!$A$2</f>
        <v>46112</v>
      </c>
      <c r="C7648" s="37" t="s">
        <v>1243</v>
      </c>
      <c r="D7648" s="119" t="str">
        <f>IF(G7648="","",VLOOKUP(G7648,номенклатури!R:T,2,0))</f>
        <v/>
      </c>
      <c r="E7648" s="333" t="str">
        <f>IF(G7648="","",VLOOKUP(G7648,номенклатури!R:T,3,0))</f>
        <v/>
      </c>
      <c r="F7648" s="159" t="str">
        <f>IF(G7648="","",IF(ISERROR(VLOOKUP(G7648,номенклатури!V:V,1,0)),E7648*H7648,E7648*I7648))</f>
        <v/>
      </c>
      <c r="G7648" s="14"/>
      <c r="H7648" s="15"/>
      <c r="I7648" s="15"/>
      <c r="J7648" s="15"/>
      <c r="K7648" s="15"/>
      <c r="L7648" s="217"/>
      <c r="M7648" s="22"/>
      <c r="N7648" s="119" t="str">
        <f>IF(G7648="","",VLOOKUP(G7648,номенклатури!R:U,4,0))</f>
        <v/>
      </c>
      <c r="O7648" s="119" t="str">
        <f>IF(M7648="","",VLOOKUP(M7648,'14'!D:D,1,0))</f>
        <v/>
      </c>
    </row>
    <row r="7649" spans="1:15" ht="12.75" customHeight="1" x14ac:dyDescent="0.2">
      <c r="A7649" s="36" t="str">
        <f>'0'!$A$4</f>
        <v>………………..</v>
      </c>
      <c r="B7649" s="37">
        <f>'0'!$A$2</f>
        <v>46112</v>
      </c>
      <c r="C7649" s="37" t="s">
        <v>1243</v>
      </c>
      <c r="D7649" s="119" t="str">
        <f>IF(G7649="","",VLOOKUP(G7649,номенклатури!R:T,2,0))</f>
        <v/>
      </c>
      <c r="E7649" s="333" t="str">
        <f>IF(G7649="","",VLOOKUP(G7649,номенклатури!R:T,3,0))</f>
        <v/>
      </c>
      <c r="F7649" s="159" t="str">
        <f>IF(G7649="","",IF(ISERROR(VLOOKUP(G7649,номенклатури!V:V,1,0)),E7649*H7649,E7649*I7649))</f>
        <v/>
      </c>
      <c r="G7649" s="14"/>
      <c r="H7649" s="15"/>
      <c r="I7649" s="15"/>
      <c r="J7649" s="15"/>
      <c r="K7649" s="15"/>
      <c r="L7649" s="217"/>
      <c r="M7649" s="22"/>
      <c r="N7649" s="119" t="str">
        <f>IF(G7649="","",VLOOKUP(G7649,номенклатури!R:U,4,0))</f>
        <v/>
      </c>
      <c r="O7649" s="119" t="str">
        <f>IF(M7649="","",VLOOKUP(M7649,'14'!D:D,1,0))</f>
        <v/>
      </c>
    </row>
    <row r="7650" spans="1:15" ht="12.75" customHeight="1" x14ac:dyDescent="0.2">
      <c r="A7650" s="36" t="str">
        <f>'0'!$A$4</f>
        <v>………………..</v>
      </c>
      <c r="B7650" s="37">
        <f>'0'!$A$2</f>
        <v>46112</v>
      </c>
      <c r="C7650" s="37" t="s">
        <v>1243</v>
      </c>
      <c r="D7650" s="119" t="str">
        <f>IF(G7650="","",VLOOKUP(G7650,номенклатури!R:T,2,0))</f>
        <v/>
      </c>
      <c r="E7650" s="333" t="str">
        <f>IF(G7650="","",VLOOKUP(G7650,номенклатури!R:T,3,0))</f>
        <v/>
      </c>
      <c r="F7650" s="159" t="str">
        <f>IF(G7650="","",IF(ISERROR(VLOOKUP(G7650,номенклатури!V:V,1,0)),E7650*H7650,E7650*I7650))</f>
        <v/>
      </c>
      <c r="G7650" s="14"/>
      <c r="H7650" s="15"/>
      <c r="I7650" s="15"/>
      <c r="J7650" s="15"/>
      <c r="K7650" s="15"/>
      <c r="L7650" s="217"/>
      <c r="M7650" s="22"/>
      <c r="N7650" s="119" t="str">
        <f>IF(G7650="","",VLOOKUP(G7650,номенклатури!R:U,4,0))</f>
        <v/>
      </c>
      <c r="O7650" s="119" t="str">
        <f>IF(M7650="","",VLOOKUP(M7650,'14'!D:D,1,0))</f>
        <v/>
      </c>
    </row>
    <row r="7651" spans="1:15" ht="12.75" customHeight="1" x14ac:dyDescent="0.2">
      <c r="A7651" s="36" t="str">
        <f>'0'!$A$4</f>
        <v>………………..</v>
      </c>
      <c r="B7651" s="37">
        <f>'0'!$A$2</f>
        <v>46112</v>
      </c>
      <c r="C7651" s="37" t="s">
        <v>1243</v>
      </c>
      <c r="D7651" s="119" t="str">
        <f>IF(G7651="","",VLOOKUP(G7651,номенклатури!R:T,2,0))</f>
        <v/>
      </c>
      <c r="E7651" s="333" t="str">
        <f>IF(G7651="","",VLOOKUP(G7651,номенклатури!R:T,3,0))</f>
        <v/>
      </c>
      <c r="F7651" s="159" t="str">
        <f>IF(G7651="","",IF(ISERROR(VLOOKUP(G7651,номенклатури!V:V,1,0)),E7651*H7651,E7651*I7651))</f>
        <v/>
      </c>
      <c r="G7651" s="14"/>
      <c r="H7651" s="15"/>
      <c r="I7651" s="15"/>
      <c r="J7651" s="15"/>
      <c r="K7651" s="15"/>
      <c r="L7651" s="217"/>
      <c r="M7651" s="22"/>
      <c r="N7651" s="119" t="str">
        <f>IF(G7651="","",VLOOKUP(G7651,номенклатури!R:U,4,0))</f>
        <v/>
      </c>
      <c r="O7651" s="119" t="str">
        <f>IF(M7651="","",VLOOKUP(M7651,'14'!D:D,1,0))</f>
        <v/>
      </c>
    </row>
    <row r="7652" spans="1:15" ht="12.75" customHeight="1" x14ac:dyDescent="0.2">
      <c r="A7652" s="36" t="str">
        <f>'0'!$A$4</f>
        <v>………………..</v>
      </c>
      <c r="B7652" s="37">
        <f>'0'!$A$2</f>
        <v>46112</v>
      </c>
      <c r="C7652" s="37" t="s">
        <v>1243</v>
      </c>
      <c r="D7652" s="119" t="str">
        <f>IF(G7652="","",VLOOKUP(G7652,номенклатури!R:T,2,0))</f>
        <v/>
      </c>
      <c r="E7652" s="333" t="str">
        <f>IF(G7652="","",VLOOKUP(G7652,номенклатури!R:T,3,0))</f>
        <v/>
      </c>
      <c r="F7652" s="159" t="str">
        <f>IF(G7652="","",IF(ISERROR(VLOOKUP(G7652,номенклатури!V:V,1,0)),E7652*H7652,E7652*I7652))</f>
        <v/>
      </c>
      <c r="G7652" s="14"/>
      <c r="H7652" s="15"/>
      <c r="I7652" s="15"/>
      <c r="J7652" s="15"/>
      <c r="K7652" s="15"/>
      <c r="L7652" s="217"/>
      <c r="M7652" s="22"/>
      <c r="N7652" s="119" t="str">
        <f>IF(G7652="","",VLOOKUP(G7652,номенклатури!R:U,4,0))</f>
        <v/>
      </c>
      <c r="O7652" s="119" t="str">
        <f>IF(M7652="","",VLOOKUP(M7652,'14'!D:D,1,0))</f>
        <v/>
      </c>
    </row>
    <row r="7653" spans="1:15" ht="12.75" customHeight="1" x14ac:dyDescent="0.2">
      <c r="A7653" s="36" t="str">
        <f>'0'!$A$4</f>
        <v>………………..</v>
      </c>
      <c r="B7653" s="37">
        <f>'0'!$A$2</f>
        <v>46112</v>
      </c>
      <c r="C7653" s="37" t="s">
        <v>1243</v>
      </c>
      <c r="D7653" s="119" t="str">
        <f>IF(G7653="","",VLOOKUP(G7653,номенклатури!R:T,2,0))</f>
        <v/>
      </c>
      <c r="E7653" s="333" t="str">
        <f>IF(G7653="","",VLOOKUP(G7653,номенклатури!R:T,3,0))</f>
        <v/>
      </c>
      <c r="F7653" s="159" t="str">
        <f>IF(G7653="","",IF(ISERROR(VLOOKUP(G7653,номенклатури!V:V,1,0)),E7653*H7653,E7653*I7653))</f>
        <v/>
      </c>
      <c r="G7653" s="14"/>
      <c r="H7653" s="15"/>
      <c r="I7653" s="15"/>
      <c r="J7653" s="15"/>
      <c r="K7653" s="15"/>
      <c r="L7653" s="217"/>
      <c r="M7653" s="22"/>
      <c r="N7653" s="119" t="str">
        <f>IF(G7653="","",VLOOKUP(G7653,номенклатури!R:U,4,0))</f>
        <v/>
      </c>
      <c r="O7653" s="119" t="str">
        <f>IF(M7653="","",VLOOKUP(M7653,'14'!D:D,1,0))</f>
        <v/>
      </c>
    </row>
    <row r="7654" spans="1:15" ht="12.75" customHeight="1" x14ac:dyDescent="0.2">
      <c r="A7654" s="36" t="str">
        <f>'0'!$A$4</f>
        <v>………………..</v>
      </c>
      <c r="B7654" s="37">
        <f>'0'!$A$2</f>
        <v>46112</v>
      </c>
      <c r="C7654" s="37" t="s">
        <v>1243</v>
      </c>
      <c r="D7654" s="119" t="str">
        <f>IF(G7654="","",VLOOKUP(G7654,номенклатури!R:T,2,0))</f>
        <v/>
      </c>
      <c r="E7654" s="333" t="str">
        <f>IF(G7654="","",VLOOKUP(G7654,номенклатури!R:T,3,0))</f>
        <v/>
      </c>
      <c r="F7654" s="159" t="str">
        <f>IF(G7654="","",IF(ISERROR(VLOOKUP(G7654,номенклатури!V:V,1,0)),E7654*H7654,E7654*I7654))</f>
        <v/>
      </c>
      <c r="G7654" s="14"/>
      <c r="H7654" s="15"/>
      <c r="I7654" s="15"/>
      <c r="J7654" s="15"/>
      <c r="K7654" s="15"/>
      <c r="L7654" s="217"/>
      <c r="M7654" s="22"/>
      <c r="N7654" s="119" t="str">
        <f>IF(G7654="","",VLOOKUP(G7654,номенклатури!R:U,4,0))</f>
        <v/>
      </c>
      <c r="O7654" s="119" t="str">
        <f>IF(M7654="","",VLOOKUP(M7654,'14'!D:D,1,0))</f>
        <v/>
      </c>
    </row>
    <row r="7655" spans="1:15" ht="12.75" customHeight="1" x14ac:dyDescent="0.2">
      <c r="A7655" s="36" t="str">
        <f>'0'!$A$4</f>
        <v>………………..</v>
      </c>
      <c r="B7655" s="37">
        <f>'0'!$A$2</f>
        <v>46112</v>
      </c>
      <c r="C7655" s="37" t="s">
        <v>1243</v>
      </c>
      <c r="D7655" s="119" t="str">
        <f>IF(G7655="","",VLOOKUP(G7655,номенклатури!R:T,2,0))</f>
        <v/>
      </c>
      <c r="E7655" s="333" t="str">
        <f>IF(G7655="","",VLOOKUP(G7655,номенклатури!R:T,3,0))</f>
        <v/>
      </c>
      <c r="F7655" s="159" t="str">
        <f>IF(G7655="","",IF(ISERROR(VLOOKUP(G7655,номенклатури!V:V,1,0)),E7655*H7655,E7655*I7655))</f>
        <v/>
      </c>
      <c r="G7655" s="14"/>
      <c r="H7655" s="15"/>
      <c r="I7655" s="15"/>
      <c r="J7655" s="15"/>
      <c r="K7655" s="15"/>
      <c r="L7655" s="217"/>
      <c r="M7655" s="22"/>
      <c r="N7655" s="119" t="str">
        <f>IF(G7655="","",VLOOKUP(G7655,номенклатури!R:U,4,0))</f>
        <v/>
      </c>
      <c r="O7655" s="119" t="str">
        <f>IF(M7655="","",VLOOKUP(M7655,'14'!D:D,1,0))</f>
        <v/>
      </c>
    </row>
    <row r="7656" spans="1:15" ht="12.75" customHeight="1" x14ac:dyDescent="0.2">
      <c r="A7656" s="36" t="str">
        <f>'0'!$A$4</f>
        <v>………………..</v>
      </c>
      <c r="B7656" s="37">
        <f>'0'!$A$2</f>
        <v>46112</v>
      </c>
      <c r="C7656" s="37" t="s">
        <v>1243</v>
      </c>
      <c r="D7656" s="119" t="str">
        <f>IF(G7656="","",VLOOKUP(G7656,номенклатури!R:T,2,0))</f>
        <v/>
      </c>
      <c r="E7656" s="333" t="str">
        <f>IF(G7656="","",VLOOKUP(G7656,номенклатури!R:T,3,0))</f>
        <v/>
      </c>
      <c r="F7656" s="159" t="str">
        <f>IF(G7656="","",IF(ISERROR(VLOOKUP(G7656,номенклатури!V:V,1,0)),E7656*H7656,E7656*I7656))</f>
        <v/>
      </c>
      <c r="G7656" s="14"/>
      <c r="H7656" s="15"/>
      <c r="I7656" s="15"/>
      <c r="J7656" s="15"/>
      <c r="K7656" s="15"/>
      <c r="L7656" s="217"/>
      <c r="M7656" s="22"/>
      <c r="N7656" s="119" t="str">
        <f>IF(G7656="","",VLOOKUP(G7656,номенклатури!R:U,4,0))</f>
        <v/>
      </c>
      <c r="O7656" s="119" t="str">
        <f>IF(M7656="","",VLOOKUP(M7656,'14'!D:D,1,0))</f>
        <v/>
      </c>
    </row>
    <row r="7657" spans="1:15" ht="12.75" customHeight="1" x14ac:dyDescent="0.2">
      <c r="A7657" s="36" t="str">
        <f>'0'!$A$4</f>
        <v>………………..</v>
      </c>
      <c r="B7657" s="37">
        <f>'0'!$A$2</f>
        <v>46112</v>
      </c>
      <c r="C7657" s="37" t="s">
        <v>1243</v>
      </c>
      <c r="D7657" s="119" t="str">
        <f>IF(G7657="","",VLOOKUP(G7657,номенклатури!R:T,2,0))</f>
        <v/>
      </c>
      <c r="E7657" s="333" t="str">
        <f>IF(G7657="","",VLOOKUP(G7657,номенклатури!R:T,3,0))</f>
        <v/>
      </c>
      <c r="F7657" s="159" t="str">
        <f>IF(G7657="","",IF(ISERROR(VLOOKUP(G7657,номенклатури!V:V,1,0)),E7657*H7657,E7657*I7657))</f>
        <v/>
      </c>
      <c r="G7657" s="14"/>
      <c r="H7657" s="15"/>
      <c r="I7657" s="15"/>
      <c r="J7657" s="15"/>
      <c r="K7657" s="15"/>
      <c r="L7657" s="217"/>
      <c r="M7657" s="22"/>
      <c r="N7657" s="119" t="str">
        <f>IF(G7657="","",VLOOKUP(G7657,номенклатури!R:U,4,0))</f>
        <v/>
      </c>
      <c r="O7657" s="119" t="str">
        <f>IF(M7657="","",VLOOKUP(M7657,'14'!D:D,1,0))</f>
        <v/>
      </c>
    </row>
    <row r="7658" spans="1:15" ht="12.75" customHeight="1" x14ac:dyDescent="0.2">
      <c r="A7658" s="36" t="str">
        <f>'0'!$A$4</f>
        <v>………………..</v>
      </c>
      <c r="B7658" s="37">
        <f>'0'!$A$2</f>
        <v>46112</v>
      </c>
      <c r="C7658" s="37" t="s">
        <v>1243</v>
      </c>
      <c r="D7658" s="119" t="str">
        <f>IF(G7658="","",VLOOKUP(G7658,номенклатури!R:T,2,0))</f>
        <v/>
      </c>
      <c r="E7658" s="333" t="str">
        <f>IF(G7658="","",VLOOKUP(G7658,номенклатури!R:T,3,0))</f>
        <v/>
      </c>
      <c r="F7658" s="159" t="str">
        <f>IF(G7658="","",IF(ISERROR(VLOOKUP(G7658,номенклатури!V:V,1,0)),E7658*H7658,E7658*I7658))</f>
        <v/>
      </c>
      <c r="G7658" s="14"/>
      <c r="H7658" s="15"/>
      <c r="I7658" s="15"/>
      <c r="J7658" s="15"/>
      <c r="K7658" s="15"/>
      <c r="L7658" s="217"/>
      <c r="M7658" s="22"/>
      <c r="N7658" s="119" t="str">
        <f>IF(G7658="","",VLOOKUP(G7658,номенклатури!R:U,4,0))</f>
        <v/>
      </c>
      <c r="O7658" s="119" t="str">
        <f>IF(M7658="","",VLOOKUP(M7658,'14'!D:D,1,0))</f>
        <v/>
      </c>
    </row>
    <row r="7659" spans="1:15" ht="12.75" customHeight="1" x14ac:dyDescent="0.2">
      <c r="A7659" s="36" t="str">
        <f>'0'!$A$4</f>
        <v>………………..</v>
      </c>
      <c r="B7659" s="37">
        <f>'0'!$A$2</f>
        <v>46112</v>
      </c>
      <c r="C7659" s="37" t="s">
        <v>1243</v>
      </c>
      <c r="D7659" s="119" t="str">
        <f>IF(G7659="","",VLOOKUP(G7659,номенклатури!R:T,2,0))</f>
        <v/>
      </c>
      <c r="E7659" s="333" t="str">
        <f>IF(G7659="","",VLOOKUP(G7659,номенклатури!R:T,3,0))</f>
        <v/>
      </c>
      <c r="F7659" s="159" t="str">
        <f>IF(G7659="","",IF(ISERROR(VLOOKUP(G7659,номенклатури!V:V,1,0)),E7659*H7659,E7659*I7659))</f>
        <v/>
      </c>
      <c r="G7659" s="14"/>
      <c r="H7659" s="15"/>
      <c r="I7659" s="15"/>
      <c r="J7659" s="15"/>
      <c r="K7659" s="15"/>
      <c r="L7659" s="217"/>
      <c r="M7659" s="22"/>
      <c r="N7659" s="119" t="str">
        <f>IF(G7659="","",VLOOKUP(G7659,номенклатури!R:U,4,0))</f>
        <v/>
      </c>
      <c r="O7659" s="119" t="str">
        <f>IF(M7659="","",VLOOKUP(M7659,'14'!D:D,1,0))</f>
        <v/>
      </c>
    </row>
    <row r="7660" spans="1:15" ht="12.75" customHeight="1" x14ac:dyDescent="0.2">
      <c r="A7660" s="36" t="str">
        <f>'0'!$A$4</f>
        <v>………………..</v>
      </c>
      <c r="B7660" s="37">
        <f>'0'!$A$2</f>
        <v>46112</v>
      </c>
      <c r="C7660" s="37" t="s">
        <v>1243</v>
      </c>
      <c r="D7660" s="119" t="str">
        <f>IF(G7660="","",VLOOKUP(G7660,номенклатури!R:T,2,0))</f>
        <v/>
      </c>
      <c r="E7660" s="333" t="str">
        <f>IF(G7660="","",VLOOKUP(G7660,номенклатури!R:T,3,0))</f>
        <v/>
      </c>
      <c r="F7660" s="159" t="str">
        <f>IF(G7660="","",IF(ISERROR(VLOOKUP(G7660,номенклатури!V:V,1,0)),E7660*H7660,E7660*I7660))</f>
        <v/>
      </c>
      <c r="G7660" s="14"/>
      <c r="H7660" s="15"/>
      <c r="I7660" s="15"/>
      <c r="J7660" s="15"/>
      <c r="K7660" s="15"/>
      <c r="L7660" s="217"/>
      <c r="M7660" s="22"/>
      <c r="N7660" s="119" t="str">
        <f>IF(G7660="","",VLOOKUP(G7660,номенклатури!R:U,4,0))</f>
        <v/>
      </c>
      <c r="O7660" s="119" t="str">
        <f>IF(M7660="","",VLOOKUP(M7660,'14'!D:D,1,0))</f>
        <v/>
      </c>
    </row>
    <row r="7661" spans="1:15" ht="12.75" customHeight="1" x14ac:dyDescent="0.2">
      <c r="A7661" s="36" t="str">
        <f>'0'!$A$4</f>
        <v>………………..</v>
      </c>
      <c r="B7661" s="37">
        <f>'0'!$A$2</f>
        <v>46112</v>
      </c>
      <c r="C7661" s="37" t="s">
        <v>1243</v>
      </c>
      <c r="D7661" s="119" t="str">
        <f>IF(G7661="","",VLOOKUP(G7661,номенклатури!R:T,2,0))</f>
        <v/>
      </c>
      <c r="E7661" s="333" t="str">
        <f>IF(G7661="","",VLOOKUP(G7661,номенклатури!R:T,3,0))</f>
        <v/>
      </c>
      <c r="F7661" s="159" t="str">
        <f>IF(G7661="","",IF(ISERROR(VLOOKUP(G7661,номенклатури!V:V,1,0)),E7661*H7661,E7661*I7661))</f>
        <v/>
      </c>
      <c r="G7661" s="14"/>
      <c r="H7661" s="15"/>
      <c r="I7661" s="15"/>
      <c r="J7661" s="15"/>
      <c r="K7661" s="15"/>
      <c r="L7661" s="217"/>
      <c r="M7661" s="22"/>
      <c r="N7661" s="119" t="str">
        <f>IF(G7661="","",VLOOKUP(G7661,номенклатури!R:U,4,0))</f>
        <v/>
      </c>
      <c r="O7661" s="119" t="str">
        <f>IF(M7661="","",VLOOKUP(M7661,'14'!D:D,1,0))</f>
        <v/>
      </c>
    </row>
    <row r="7662" spans="1:15" ht="12.75" customHeight="1" x14ac:dyDescent="0.2">
      <c r="A7662" s="36" t="str">
        <f>'0'!$A$4</f>
        <v>………………..</v>
      </c>
      <c r="B7662" s="37">
        <f>'0'!$A$2</f>
        <v>46112</v>
      </c>
      <c r="C7662" s="37" t="s">
        <v>1243</v>
      </c>
      <c r="D7662" s="119" t="str">
        <f>IF(G7662="","",VLOOKUP(G7662,номенклатури!R:T,2,0))</f>
        <v/>
      </c>
      <c r="E7662" s="333" t="str">
        <f>IF(G7662="","",VLOOKUP(G7662,номенклатури!R:T,3,0))</f>
        <v/>
      </c>
      <c r="F7662" s="159" t="str">
        <f>IF(G7662="","",IF(ISERROR(VLOOKUP(G7662,номенклатури!V:V,1,0)),E7662*H7662,E7662*I7662))</f>
        <v/>
      </c>
      <c r="G7662" s="14"/>
      <c r="H7662" s="15"/>
      <c r="I7662" s="15"/>
      <c r="J7662" s="15"/>
      <c r="K7662" s="15"/>
      <c r="L7662" s="217"/>
      <c r="M7662" s="22"/>
      <c r="N7662" s="119" t="str">
        <f>IF(G7662="","",VLOOKUP(G7662,номенклатури!R:U,4,0))</f>
        <v/>
      </c>
      <c r="O7662" s="119" t="str">
        <f>IF(M7662="","",VLOOKUP(M7662,'14'!D:D,1,0))</f>
        <v/>
      </c>
    </row>
    <row r="7663" spans="1:15" ht="12.75" customHeight="1" x14ac:dyDescent="0.2">
      <c r="A7663" s="36" t="str">
        <f>'0'!$A$4</f>
        <v>………………..</v>
      </c>
      <c r="B7663" s="37">
        <f>'0'!$A$2</f>
        <v>46112</v>
      </c>
      <c r="C7663" s="37" t="s">
        <v>1243</v>
      </c>
      <c r="D7663" s="119" t="str">
        <f>IF(G7663="","",VLOOKUP(G7663,номенклатури!R:T,2,0))</f>
        <v/>
      </c>
      <c r="E7663" s="333" t="str">
        <f>IF(G7663="","",VLOOKUP(G7663,номенклатури!R:T,3,0))</f>
        <v/>
      </c>
      <c r="F7663" s="159" t="str">
        <f>IF(G7663="","",IF(ISERROR(VLOOKUP(G7663,номенклатури!V:V,1,0)),E7663*H7663,E7663*I7663))</f>
        <v/>
      </c>
      <c r="G7663" s="14"/>
      <c r="H7663" s="15"/>
      <c r="I7663" s="15"/>
      <c r="J7663" s="15"/>
      <c r="K7663" s="15"/>
      <c r="L7663" s="217"/>
      <c r="M7663" s="22"/>
      <c r="N7663" s="119" t="str">
        <f>IF(G7663="","",VLOOKUP(G7663,номенклатури!R:U,4,0))</f>
        <v/>
      </c>
      <c r="O7663" s="119" t="str">
        <f>IF(M7663="","",VLOOKUP(M7663,'14'!D:D,1,0))</f>
        <v/>
      </c>
    </row>
    <row r="7664" spans="1:15" ht="12.75" customHeight="1" x14ac:dyDescent="0.2">
      <c r="A7664" s="36" t="str">
        <f>'0'!$A$4</f>
        <v>………………..</v>
      </c>
      <c r="B7664" s="37">
        <f>'0'!$A$2</f>
        <v>46112</v>
      </c>
      <c r="C7664" s="37" t="s">
        <v>1243</v>
      </c>
      <c r="D7664" s="119" t="str">
        <f>IF(G7664="","",VLOOKUP(G7664,номенклатури!R:T,2,0))</f>
        <v/>
      </c>
      <c r="E7664" s="333" t="str">
        <f>IF(G7664="","",VLOOKUP(G7664,номенклатури!R:T,3,0))</f>
        <v/>
      </c>
      <c r="F7664" s="159" t="str">
        <f>IF(G7664="","",IF(ISERROR(VLOOKUP(G7664,номенклатури!V:V,1,0)),E7664*H7664,E7664*I7664))</f>
        <v/>
      </c>
      <c r="G7664" s="14"/>
      <c r="H7664" s="15"/>
      <c r="I7664" s="15"/>
      <c r="J7664" s="15"/>
      <c r="K7664" s="15"/>
      <c r="L7664" s="217"/>
      <c r="M7664" s="22"/>
      <c r="N7664" s="119" t="str">
        <f>IF(G7664="","",VLOOKUP(G7664,номенклатури!R:U,4,0))</f>
        <v/>
      </c>
      <c r="O7664" s="119" t="str">
        <f>IF(M7664="","",VLOOKUP(M7664,'14'!D:D,1,0))</f>
        <v/>
      </c>
    </row>
    <row r="7665" spans="1:15" ht="12.75" customHeight="1" x14ac:dyDescent="0.2">
      <c r="A7665" s="36" t="str">
        <f>'0'!$A$4</f>
        <v>………………..</v>
      </c>
      <c r="B7665" s="37">
        <f>'0'!$A$2</f>
        <v>46112</v>
      </c>
      <c r="C7665" s="37" t="s">
        <v>1243</v>
      </c>
      <c r="D7665" s="119" t="str">
        <f>IF(G7665="","",VLOOKUP(G7665,номенклатури!R:T,2,0))</f>
        <v/>
      </c>
      <c r="E7665" s="333" t="str">
        <f>IF(G7665="","",VLOOKUP(G7665,номенклатури!R:T,3,0))</f>
        <v/>
      </c>
      <c r="F7665" s="159" t="str">
        <f>IF(G7665="","",IF(ISERROR(VLOOKUP(G7665,номенклатури!V:V,1,0)),E7665*H7665,E7665*I7665))</f>
        <v/>
      </c>
      <c r="G7665" s="14"/>
      <c r="H7665" s="15"/>
      <c r="I7665" s="15"/>
      <c r="J7665" s="15"/>
      <c r="K7665" s="15"/>
      <c r="L7665" s="217"/>
      <c r="M7665" s="22"/>
      <c r="N7665" s="119" t="str">
        <f>IF(G7665="","",VLOOKUP(G7665,номенклатури!R:U,4,0))</f>
        <v/>
      </c>
      <c r="O7665" s="119" t="str">
        <f>IF(M7665="","",VLOOKUP(M7665,'14'!D:D,1,0))</f>
        <v/>
      </c>
    </row>
    <row r="7666" spans="1:15" ht="12.75" customHeight="1" x14ac:dyDescent="0.2">
      <c r="A7666" s="36" t="str">
        <f>'0'!$A$4</f>
        <v>………………..</v>
      </c>
      <c r="B7666" s="37">
        <f>'0'!$A$2</f>
        <v>46112</v>
      </c>
      <c r="C7666" s="37" t="s">
        <v>1243</v>
      </c>
      <c r="D7666" s="119" t="str">
        <f>IF(G7666="","",VLOOKUP(G7666,номенклатури!R:T,2,0))</f>
        <v/>
      </c>
      <c r="E7666" s="333" t="str">
        <f>IF(G7666="","",VLOOKUP(G7666,номенклатури!R:T,3,0))</f>
        <v/>
      </c>
      <c r="F7666" s="159" t="str">
        <f>IF(G7666="","",IF(ISERROR(VLOOKUP(G7666,номенклатури!V:V,1,0)),E7666*H7666,E7666*I7666))</f>
        <v/>
      </c>
      <c r="G7666" s="14"/>
      <c r="H7666" s="15"/>
      <c r="I7666" s="15"/>
      <c r="J7666" s="15"/>
      <c r="K7666" s="15"/>
      <c r="L7666" s="217"/>
      <c r="M7666" s="22"/>
      <c r="N7666" s="119" t="str">
        <f>IF(G7666="","",VLOOKUP(G7666,номенклатури!R:U,4,0))</f>
        <v/>
      </c>
      <c r="O7666" s="119" t="str">
        <f>IF(M7666="","",VLOOKUP(M7666,'14'!D:D,1,0))</f>
        <v/>
      </c>
    </row>
    <row r="7667" spans="1:15" ht="12.75" customHeight="1" x14ac:dyDescent="0.2">
      <c r="A7667" s="36" t="str">
        <f>'0'!$A$4</f>
        <v>………………..</v>
      </c>
      <c r="B7667" s="37">
        <f>'0'!$A$2</f>
        <v>46112</v>
      </c>
      <c r="C7667" s="37" t="s">
        <v>1243</v>
      </c>
      <c r="D7667" s="119" t="str">
        <f>IF(G7667="","",VLOOKUP(G7667,номенклатури!R:T,2,0))</f>
        <v/>
      </c>
      <c r="E7667" s="333" t="str">
        <f>IF(G7667="","",VLOOKUP(G7667,номенклатури!R:T,3,0))</f>
        <v/>
      </c>
      <c r="F7667" s="159" t="str">
        <f>IF(G7667="","",IF(ISERROR(VLOOKUP(G7667,номенклатури!V:V,1,0)),E7667*H7667,E7667*I7667))</f>
        <v/>
      </c>
      <c r="G7667" s="14"/>
      <c r="H7667" s="15"/>
      <c r="I7667" s="15"/>
      <c r="J7667" s="15"/>
      <c r="K7667" s="15"/>
      <c r="L7667" s="217"/>
      <c r="M7667" s="22"/>
      <c r="N7667" s="119" t="str">
        <f>IF(G7667="","",VLOOKUP(G7667,номенклатури!R:U,4,0))</f>
        <v/>
      </c>
      <c r="O7667" s="119" t="str">
        <f>IF(M7667="","",VLOOKUP(M7667,'14'!D:D,1,0))</f>
        <v/>
      </c>
    </row>
    <row r="7668" spans="1:15" ht="12.75" customHeight="1" x14ac:dyDescent="0.2">
      <c r="A7668" s="36" t="str">
        <f>'0'!$A$4</f>
        <v>………………..</v>
      </c>
      <c r="B7668" s="37">
        <f>'0'!$A$2</f>
        <v>46112</v>
      </c>
      <c r="C7668" s="37" t="s">
        <v>1243</v>
      </c>
      <c r="D7668" s="119" t="str">
        <f>IF(G7668="","",VLOOKUP(G7668,номенклатури!R:T,2,0))</f>
        <v/>
      </c>
      <c r="E7668" s="333" t="str">
        <f>IF(G7668="","",VLOOKUP(G7668,номенклатури!R:T,3,0))</f>
        <v/>
      </c>
      <c r="F7668" s="159" t="str">
        <f>IF(G7668="","",IF(ISERROR(VLOOKUP(G7668,номенклатури!V:V,1,0)),E7668*H7668,E7668*I7668))</f>
        <v/>
      </c>
      <c r="G7668" s="14"/>
      <c r="H7668" s="15"/>
      <c r="I7668" s="15"/>
      <c r="J7668" s="15"/>
      <c r="K7668" s="15"/>
      <c r="L7668" s="217"/>
      <c r="M7668" s="22"/>
      <c r="N7668" s="119" t="str">
        <f>IF(G7668="","",VLOOKUP(G7668,номенклатури!R:U,4,0))</f>
        <v/>
      </c>
      <c r="O7668" s="119" t="str">
        <f>IF(M7668="","",VLOOKUP(M7668,'14'!D:D,1,0))</f>
        <v/>
      </c>
    </row>
    <row r="7669" spans="1:15" ht="12.75" customHeight="1" x14ac:dyDescent="0.2">
      <c r="A7669" s="36" t="str">
        <f>'0'!$A$4</f>
        <v>………………..</v>
      </c>
      <c r="B7669" s="37">
        <f>'0'!$A$2</f>
        <v>46112</v>
      </c>
      <c r="C7669" s="37" t="s">
        <v>1243</v>
      </c>
      <c r="D7669" s="119" t="str">
        <f>IF(G7669="","",VLOOKUP(G7669,номенклатури!R:T,2,0))</f>
        <v/>
      </c>
      <c r="E7669" s="333" t="str">
        <f>IF(G7669="","",VLOOKUP(G7669,номенклатури!R:T,3,0))</f>
        <v/>
      </c>
      <c r="F7669" s="159" t="str">
        <f>IF(G7669="","",IF(ISERROR(VLOOKUP(G7669,номенклатури!V:V,1,0)),E7669*H7669,E7669*I7669))</f>
        <v/>
      </c>
      <c r="G7669" s="14"/>
      <c r="H7669" s="15"/>
      <c r="I7669" s="15"/>
      <c r="J7669" s="15"/>
      <c r="K7669" s="15"/>
      <c r="L7669" s="217"/>
      <c r="M7669" s="22"/>
      <c r="N7669" s="119" t="str">
        <f>IF(G7669="","",VLOOKUP(G7669,номенклатури!R:U,4,0))</f>
        <v/>
      </c>
      <c r="O7669" s="119" t="str">
        <f>IF(M7669="","",VLOOKUP(M7669,'14'!D:D,1,0))</f>
        <v/>
      </c>
    </row>
    <row r="7670" spans="1:15" ht="12.75" customHeight="1" x14ac:dyDescent="0.2">
      <c r="A7670" s="36" t="str">
        <f>'0'!$A$4</f>
        <v>………………..</v>
      </c>
      <c r="B7670" s="37">
        <f>'0'!$A$2</f>
        <v>46112</v>
      </c>
      <c r="C7670" s="37" t="s">
        <v>1243</v>
      </c>
      <c r="D7670" s="119" t="str">
        <f>IF(G7670="","",VLOOKUP(G7670,номенклатури!R:T,2,0))</f>
        <v/>
      </c>
      <c r="E7670" s="333" t="str">
        <f>IF(G7670="","",VLOOKUP(G7670,номенклатури!R:T,3,0))</f>
        <v/>
      </c>
      <c r="F7670" s="159" t="str">
        <f>IF(G7670="","",IF(ISERROR(VLOOKUP(G7670,номенклатури!V:V,1,0)),E7670*H7670,E7670*I7670))</f>
        <v/>
      </c>
      <c r="G7670" s="14"/>
      <c r="H7670" s="15"/>
      <c r="I7670" s="15"/>
      <c r="J7670" s="15"/>
      <c r="K7670" s="15"/>
      <c r="L7670" s="217"/>
      <c r="M7670" s="22"/>
      <c r="N7670" s="119" t="str">
        <f>IF(G7670="","",VLOOKUP(G7670,номенклатури!R:U,4,0))</f>
        <v/>
      </c>
      <c r="O7670" s="119" t="str">
        <f>IF(M7670="","",VLOOKUP(M7670,'14'!D:D,1,0))</f>
        <v/>
      </c>
    </row>
    <row r="7671" spans="1:15" ht="12.75" customHeight="1" x14ac:dyDescent="0.2">
      <c r="A7671" s="36" t="str">
        <f>'0'!$A$4</f>
        <v>………………..</v>
      </c>
      <c r="B7671" s="37">
        <f>'0'!$A$2</f>
        <v>46112</v>
      </c>
      <c r="C7671" s="37" t="s">
        <v>1243</v>
      </c>
      <c r="D7671" s="119" t="str">
        <f>IF(G7671="","",VLOOKUP(G7671,номенклатури!R:T,2,0))</f>
        <v/>
      </c>
      <c r="E7671" s="333" t="str">
        <f>IF(G7671="","",VLOOKUP(G7671,номенклатури!R:T,3,0))</f>
        <v/>
      </c>
      <c r="F7671" s="159" t="str">
        <f>IF(G7671="","",IF(ISERROR(VLOOKUP(G7671,номенклатури!V:V,1,0)),E7671*H7671,E7671*I7671))</f>
        <v/>
      </c>
      <c r="G7671" s="14"/>
      <c r="H7671" s="15"/>
      <c r="I7671" s="15"/>
      <c r="J7671" s="15"/>
      <c r="K7671" s="15"/>
      <c r="L7671" s="217"/>
      <c r="M7671" s="22"/>
      <c r="N7671" s="119" t="str">
        <f>IF(G7671="","",VLOOKUP(G7671,номенклатури!R:U,4,0))</f>
        <v/>
      </c>
      <c r="O7671" s="119" t="str">
        <f>IF(M7671="","",VLOOKUP(M7671,'14'!D:D,1,0))</f>
        <v/>
      </c>
    </row>
    <row r="7672" spans="1:15" ht="12.75" customHeight="1" x14ac:dyDescent="0.2">
      <c r="A7672" s="36" t="str">
        <f>'0'!$A$4</f>
        <v>………………..</v>
      </c>
      <c r="B7672" s="37">
        <f>'0'!$A$2</f>
        <v>46112</v>
      </c>
      <c r="C7672" s="37" t="s">
        <v>1243</v>
      </c>
      <c r="D7672" s="119" t="str">
        <f>IF(G7672="","",VLOOKUP(G7672,номенклатури!R:T,2,0))</f>
        <v/>
      </c>
      <c r="E7672" s="333" t="str">
        <f>IF(G7672="","",VLOOKUP(G7672,номенклатури!R:T,3,0))</f>
        <v/>
      </c>
      <c r="F7672" s="159" t="str">
        <f>IF(G7672="","",IF(ISERROR(VLOOKUP(G7672,номенклатури!V:V,1,0)),E7672*H7672,E7672*I7672))</f>
        <v/>
      </c>
      <c r="G7672" s="14"/>
      <c r="H7672" s="15"/>
      <c r="I7672" s="15"/>
      <c r="J7672" s="15"/>
      <c r="K7672" s="15"/>
      <c r="L7672" s="217"/>
      <c r="M7672" s="22"/>
      <c r="N7672" s="119" t="str">
        <f>IF(G7672="","",VLOOKUP(G7672,номенклатури!R:U,4,0))</f>
        <v/>
      </c>
      <c r="O7672" s="119" t="str">
        <f>IF(M7672="","",VLOOKUP(M7672,'14'!D:D,1,0))</f>
        <v/>
      </c>
    </row>
    <row r="7673" spans="1:15" ht="12.75" customHeight="1" x14ac:dyDescent="0.2">
      <c r="A7673" s="36" t="str">
        <f>'0'!$A$4</f>
        <v>………………..</v>
      </c>
      <c r="B7673" s="37">
        <f>'0'!$A$2</f>
        <v>46112</v>
      </c>
      <c r="C7673" s="37" t="s">
        <v>1243</v>
      </c>
      <c r="D7673" s="119" t="str">
        <f>IF(G7673="","",VLOOKUP(G7673,номенклатури!R:T,2,0))</f>
        <v/>
      </c>
      <c r="E7673" s="333" t="str">
        <f>IF(G7673="","",VLOOKUP(G7673,номенклатури!R:T,3,0))</f>
        <v/>
      </c>
      <c r="F7673" s="159" t="str">
        <f>IF(G7673="","",IF(ISERROR(VLOOKUP(G7673,номенклатури!V:V,1,0)),E7673*H7673,E7673*I7673))</f>
        <v/>
      </c>
      <c r="G7673" s="14"/>
      <c r="H7673" s="15"/>
      <c r="I7673" s="15"/>
      <c r="J7673" s="15"/>
      <c r="K7673" s="15"/>
      <c r="L7673" s="217"/>
      <c r="M7673" s="22"/>
      <c r="N7673" s="119" t="str">
        <f>IF(G7673="","",VLOOKUP(G7673,номенклатури!R:U,4,0))</f>
        <v/>
      </c>
      <c r="O7673" s="119" t="str">
        <f>IF(M7673="","",VLOOKUP(M7673,'14'!D:D,1,0))</f>
        <v/>
      </c>
    </row>
    <row r="7674" spans="1:15" ht="12.75" customHeight="1" x14ac:dyDescent="0.2">
      <c r="A7674" s="36" t="str">
        <f>'0'!$A$4</f>
        <v>………………..</v>
      </c>
      <c r="B7674" s="37">
        <f>'0'!$A$2</f>
        <v>46112</v>
      </c>
      <c r="C7674" s="37" t="s">
        <v>1243</v>
      </c>
      <c r="D7674" s="119" t="str">
        <f>IF(G7674="","",VLOOKUP(G7674,номенклатури!R:T,2,0))</f>
        <v/>
      </c>
      <c r="E7674" s="333" t="str">
        <f>IF(G7674="","",VLOOKUP(G7674,номенклатури!R:T,3,0))</f>
        <v/>
      </c>
      <c r="F7674" s="159" t="str">
        <f>IF(G7674="","",IF(ISERROR(VLOOKUP(G7674,номенклатури!V:V,1,0)),E7674*H7674,E7674*I7674))</f>
        <v/>
      </c>
      <c r="G7674" s="14"/>
      <c r="H7674" s="15"/>
      <c r="I7674" s="15"/>
      <c r="J7674" s="15"/>
      <c r="K7674" s="15"/>
      <c r="L7674" s="217"/>
      <c r="M7674" s="22"/>
      <c r="N7674" s="119" t="str">
        <f>IF(G7674="","",VLOOKUP(G7674,номенклатури!R:U,4,0))</f>
        <v/>
      </c>
      <c r="O7674" s="119" t="str">
        <f>IF(M7674="","",VLOOKUP(M7674,'14'!D:D,1,0))</f>
        <v/>
      </c>
    </row>
    <row r="7675" spans="1:15" ht="12.75" customHeight="1" x14ac:dyDescent="0.2">
      <c r="A7675" s="36" t="str">
        <f>'0'!$A$4</f>
        <v>………………..</v>
      </c>
      <c r="B7675" s="37">
        <f>'0'!$A$2</f>
        <v>46112</v>
      </c>
      <c r="C7675" s="37" t="s">
        <v>1243</v>
      </c>
      <c r="D7675" s="119" t="str">
        <f>IF(G7675="","",VLOOKUP(G7675,номенклатури!R:T,2,0))</f>
        <v/>
      </c>
      <c r="E7675" s="333" t="str">
        <f>IF(G7675="","",VLOOKUP(G7675,номенклатури!R:T,3,0))</f>
        <v/>
      </c>
      <c r="F7675" s="159" t="str">
        <f>IF(G7675="","",IF(ISERROR(VLOOKUP(G7675,номенклатури!V:V,1,0)),E7675*H7675,E7675*I7675))</f>
        <v/>
      </c>
      <c r="G7675" s="14"/>
      <c r="H7675" s="15"/>
      <c r="I7675" s="15"/>
      <c r="J7675" s="15"/>
      <c r="K7675" s="15"/>
      <c r="L7675" s="217"/>
      <c r="M7675" s="22"/>
      <c r="N7675" s="119" t="str">
        <f>IF(G7675="","",VLOOKUP(G7675,номенклатури!R:U,4,0))</f>
        <v/>
      </c>
      <c r="O7675" s="119" t="str">
        <f>IF(M7675="","",VLOOKUP(M7675,'14'!D:D,1,0))</f>
        <v/>
      </c>
    </row>
    <row r="7676" spans="1:15" ht="12.75" customHeight="1" x14ac:dyDescent="0.2">
      <c r="A7676" s="36" t="str">
        <f>'0'!$A$4</f>
        <v>………………..</v>
      </c>
      <c r="B7676" s="37">
        <f>'0'!$A$2</f>
        <v>46112</v>
      </c>
      <c r="C7676" s="37" t="s">
        <v>1243</v>
      </c>
      <c r="D7676" s="119" t="str">
        <f>IF(G7676="","",VLOOKUP(G7676,номенклатури!R:T,2,0))</f>
        <v/>
      </c>
      <c r="E7676" s="333" t="str">
        <f>IF(G7676="","",VLOOKUP(G7676,номенклатури!R:T,3,0))</f>
        <v/>
      </c>
      <c r="F7676" s="159" t="str">
        <f>IF(G7676="","",IF(ISERROR(VLOOKUP(G7676,номенклатури!V:V,1,0)),E7676*H7676,E7676*I7676))</f>
        <v/>
      </c>
      <c r="G7676" s="14"/>
      <c r="H7676" s="15"/>
      <c r="I7676" s="15"/>
      <c r="J7676" s="15"/>
      <c r="K7676" s="15"/>
      <c r="L7676" s="217"/>
      <c r="M7676" s="22"/>
      <c r="N7676" s="119" t="str">
        <f>IF(G7676="","",VLOOKUP(G7676,номенклатури!R:U,4,0))</f>
        <v/>
      </c>
      <c r="O7676" s="119" t="str">
        <f>IF(M7676="","",VLOOKUP(M7676,'14'!D:D,1,0))</f>
        <v/>
      </c>
    </row>
    <row r="7677" spans="1:15" ht="12.75" customHeight="1" x14ac:dyDescent="0.2">
      <c r="A7677" s="36" t="str">
        <f>'0'!$A$4</f>
        <v>………………..</v>
      </c>
      <c r="B7677" s="37">
        <f>'0'!$A$2</f>
        <v>46112</v>
      </c>
      <c r="C7677" s="37" t="s">
        <v>1243</v>
      </c>
      <c r="D7677" s="119" t="str">
        <f>IF(G7677="","",VLOOKUP(G7677,номенклатури!R:T,2,0))</f>
        <v/>
      </c>
      <c r="E7677" s="333" t="str">
        <f>IF(G7677="","",VLOOKUP(G7677,номенклатури!R:T,3,0))</f>
        <v/>
      </c>
      <c r="F7677" s="159" t="str">
        <f>IF(G7677="","",IF(ISERROR(VLOOKUP(G7677,номенклатури!V:V,1,0)),E7677*H7677,E7677*I7677))</f>
        <v/>
      </c>
      <c r="G7677" s="14"/>
      <c r="H7677" s="15"/>
      <c r="I7677" s="15"/>
      <c r="J7677" s="15"/>
      <c r="K7677" s="15"/>
      <c r="L7677" s="217"/>
      <c r="M7677" s="22"/>
      <c r="N7677" s="119" t="str">
        <f>IF(G7677="","",VLOOKUP(G7677,номенклатури!R:U,4,0))</f>
        <v/>
      </c>
      <c r="O7677" s="119" t="str">
        <f>IF(M7677="","",VLOOKUP(M7677,'14'!D:D,1,0))</f>
        <v/>
      </c>
    </row>
    <row r="7678" spans="1:15" ht="12.75" customHeight="1" x14ac:dyDescent="0.2">
      <c r="A7678" s="36" t="str">
        <f>'0'!$A$4</f>
        <v>………………..</v>
      </c>
      <c r="B7678" s="37">
        <f>'0'!$A$2</f>
        <v>46112</v>
      </c>
      <c r="C7678" s="37" t="s">
        <v>1243</v>
      </c>
      <c r="D7678" s="119" t="str">
        <f>IF(G7678="","",VLOOKUP(G7678,номенклатури!R:T,2,0))</f>
        <v/>
      </c>
      <c r="E7678" s="333" t="str">
        <f>IF(G7678="","",VLOOKUP(G7678,номенклатури!R:T,3,0))</f>
        <v/>
      </c>
      <c r="F7678" s="159" t="str">
        <f>IF(G7678="","",IF(ISERROR(VLOOKUP(G7678,номенклатури!V:V,1,0)),E7678*H7678,E7678*I7678))</f>
        <v/>
      </c>
      <c r="G7678" s="14"/>
      <c r="H7678" s="15"/>
      <c r="I7678" s="15"/>
      <c r="J7678" s="15"/>
      <c r="K7678" s="15"/>
      <c r="L7678" s="217"/>
      <c r="M7678" s="22"/>
      <c r="N7678" s="119" t="str">
        <f>IF(G7678="","",VLOOKUP(G7678,номенклатури!R:U,4,0))</f>
        <v/>
      </c>
      <c r="O7678" s="119" t="str">
        <f>IF(M7678="","",VLOOKUP(M7678,'14'!D:D,1,0))</f>
        <v/>
      </c>
    </row>
    <row r="7679" spans="1:15" ht="12.75" customHeight="1" x14ac:dyDescent="0.2">
      <c r="A7679" s="36" t="str">
        <f>'0'!$A$4</f>
        <v>………………..</v>
      </c>
      <c r="B7679" s="37">
        <f>'0'!$A$2</f>
        <v>46112</v>
      </c>
      <c r="C7679" s="37" t="s">
        <v>1243</v>
      </c>
      <c r="D7679" s="119" t="str">
        <f>IF(G7679="","",VLOOKUP(G7679,номенклатури!R:T,2,0))</f>
        <v/>
      </c>
      <c r="E7679" s="333" t="str">
        <f>IF(G7679="","",VLOOKUP(G7679,номенклатури!R:T,3,0))</f>
        <v/>
      </c>
      <c r="F7679" s="159" t="str">
        <f>IF(G7679="","",IF(ISERROR(VLOOKUP(G7679,номенклатури!V:V,1,0)),E7679*H7679,E7679*I7679))</f>
        <v/>
      </c>
      <c r="G7679" s="14"/>
      <c r="H7679" s="15"/>
      <c r="I7679" s="15"/>
      <c r="J7679" s="15"/>
      <c r="K7679" s="15"/>
      <c r="L7679" s="217"/>
      <c r="M7679" s="22"/>
      <c r="N7679" s="119" t="str">
        <f>IF(G7679="","",VLOOKUP(G7679,номенклатури!R:U,4,0))</f>
        <v/>
      </c>
      <c r="O7679" s="119" t="str">
        <f>IF(M7679="","",VLOOKUP(M7679,'14'!D:D,1,0))</f>
        <v/>
      </c>
    </row>
    <row r="7680" spans="1:15" ht="12.75" customHeight="1" x14ac:dyDescent="0.2">
      <c r="A7680" s="36" t="str">
        <f>'0'!$A$4</f>
        <v>………………..</v>
      </c>
      <c r="B7680" s="37">
        <f>'0'!$A$2</f>
        <v>46112</v>
      </c>
      <c r="C7680" s="37" t="s">
        <v>1243</v>
      </c>
      <c r="D7680" s="119" t="str">
        <f>IF(G7680="","",VLOOKUP(G7680,номенклатури!R:T,2,0))</f>
        <v/>
      </c>
      <c r="E7680" s="333" t="str">
        <f>IF(G7680="","",VLOOKUP(G7680,номенклатури!R:T,3,0))</f>
        <v/>
      </c>
      <c r="F7680" s="159" t="str">
        <f>IF(G7680="","",IF(ISERROR(VLOOKUP(G7680,номенклатури!V:V,1,0)),E7680*H7680,E7680*I7680))</f>
        <v/>
      </c>
      <c r="G7680" s="14"/>
      <c r="H7680" s="15"/>
      <c r="I7680" s="15"/>
      <c r="J7680" s="15"/>
      <c r="K7680" s="15"/>
      <c r="L7680" s="217"/>
      <c r="M7680" s="22"/>
      <c r="N7680" s="119" t="str">
        <f>IF(G7680="","",VLOOKUP(G7680,номенклатури!R:U,4,0))</f>
        <v/>
      </c>
      <c r="O7680" s="119" t="str">
        <f>IF(M7680="","",VLOOKUP(M7680,'14'!D:D,1,0))</f>
        <v/>
      </c>
    </row>
    <row r="7681" spans="1:15" ht="12.75" customHeight="1" x14ac:dyDescent="0.2">
      <c r="A7681" s="36" t="str">
        <f>'0'!$A$4</f>
        <v>………………..</v>
      </c>
      <c r="B7681" s="37">
        <f>'0'!$A$2</f>
        <v>46112</v>
      </c>
      <c r="C7681" s="37" t="s">
        <v>1243</v>
      </c>
      <c r="D7681" s="119" t="str">
        <f>IF(G7681="","",VLOOKUP(G7681,номенклатури!R:T,2,0))</f>
        <v/>
      </c>
      <c r="E7681" s="333" t="str">
        <f>IF(G7681="","",VLOOKUP(G7681,номенклатури!R:T,3,0))</f>
        <v/>
      </c>
      <c r="F7681" s="159" t="str">
        <f>IF(G7681="","",IF(ISERROR(VLOOKUP(G7681,номенклатури!V:V,1,0)),E7681*H7681,E7681*I7681))</f>
        <v/>
      </c>
      <c r="G7681" s="14"/>
      <c r="H7681" s="15"/>
      <c r="I7681" s="15"/>
      <c r="J7681" s="15"/>
      <c r="K7681" s="15"/>
      <c r="L7681" s="217"/>
      <c r="M7681" s="22"/>
      <c r="N7681" s="119" t="str">
        <f>IF(G7681="","",VLOOKUP(G7681,номенклатури!R:U,4,0))</f>
        <v/>
      </c>
      <c r="O7681" s="119" t="str">
        <f>IF(M7681="","",VLOOKUP(M7681,'14'!D:D,1,0))</f>
        <v/>
      </c>
    </row>
    <row r="7682" spans="1:15" ht="12.75" customHeight="1" x14ac:dyDescent="0.2">
      <c r="A7682" s="36" t="str">
        <f>'0'!$A$4</f>
        <v>………………..</v>
      </c>
      <c r="B7682" s="37">
        <f>'0'!$A$2</f>
        <v>46112</v>
      </c>
      <c r="C7682" s="37" t="s">
        <v>1243</v>
      </c>
      <c r="D7682" s="119" t="str">
        <f>IF(G7682="","",VLOOKUP(G7682,номенклатури!R:T,2,0))</f>
        <v/>
      </c>
      <c r="E7682" s="333" t="str">
        <f>IF(G7682="","",VLOOKUP(G7682,номенклатури!R:T,3,0))</f>
        <v/>
      </c>
      <c r="F7682" s="159" t="str">
        <f>IF(G7682="","",IF(ISERROR(VLOOKUP(G7682,номенклатури!V:V,1,0)),E7682*H7682,E7682*I7682))</f>
        <v/>
      </c>
      <c r="G7682" s="14"/>
      <c r="H7682" s="15"/>
      <c r="I7682" s="15"/>
      <c r="J7682" s="15"/>
      <c r="K7682" s="15"/>
      <c r="L7682" s="217"/>
      <c r="M7682" s="22"/>
      <c r="N7682" s="119" t="str">
        <f>IF(G7682="","",VLOOKUP(G7682,номенклатури!R:U,4,0))</f>
        <v/>
      </c>
      <c r="O7682" s="119" t="str">
        <f>IF(M7682="","",VLOOKUP(M7682,'14'!D:D,1,0))</f>
        <v/>
      </c>
    </row>
    <row r="7683" spans="1:15" ht="12.75" customHeight="1" x14ac:dyDescent="0.2">
      <c r="A7683" s="36" t="str">
        <f>'0'!$A$4</f>
        <v>………………..</v>
      </c>
      <c r="B7683" s="37">
        <f>'0'!$A$2</f>
        <v>46112</v>
      </c>
      <c r="C7683" s="37" t="s">
        <v>1243</v>
      </c>
      <c r="D7683" s="119" t="str">
        <f>IF(G7683="","",VLOOKUP(G7683,номенклатури!R:T,2,0))</f>
        <v/>
      </c>
      <c r="E7683" s="333" t="str">
        <f>IF(G7683="","",VLOOKUP(G7683,номенклатури!R:T,3,0))</f>
        <v/>
      </c>
      <c r="F7683" s="159" t="str">
        <f>IF(G7683="","",IF(ISERROR(VLOOKUP(G7683,номенклатури!V:V,1,0)),E7683*H7683,E7683*I7683))</f>
        <v/>
      </c>
      <c r="G7683" s="14"/>
      <c r="H7683" s="15"/>
      <c r="I7683" s="15"/>
      <c r="J7683" s="15"/>
      <c r="K7683" s="15"/>
      <c r="L7683" s="217"/>
      <c r="M7683" s="22"/>
      <c r="N7683" s="119" t="str">
        <f>IF(G7683="","",VLOOKUP(G7683,номенклатури!R:U,4,0))</f>
        <v/>
      </c>
      <c r="O7683" s="119" t="str">
        <f>IF(M7683="","",VLOOKUP(M7683,'14'!D:D,1,0))</f>
        <v/>
      </c>
    </row>
    <row r="7684" spans="1:15" ht="12.75" customHeight="1" x14ac:dyDescent="0.2">
      <c r="A7684" s="36" t="str">
        <f>'0'!$A$4</f>
        <v>………………..</v>
      </c>
      <c r="B7684" s="37">
        <f>'0'!$A$2</f>
        <v>46112</v>
      </c>
      <c r="C7684" s="37" t="s">
        <v>1243</v>
      </c>
      <c r="D7684" s="119" t="str">
        <f>IF(G7684="","",VLOOKUP(G7684,номенклатури!R:T,2,0))</f>
        <v/>
      </c>
      <c r="E7684" s="333" t="str">
        <f>IF(G7684="","",VLOOKUP(G7684,номенклатури!R:T,3,0))</f>
        <v/>
      </c>
      <c r="F7684" s="159" t="str">
        <f>IF(G7684="","",IF(ISERROR(VLOOKUP(G7684,номенклатури!V:V,1,0)),E7684*H7684,E7684*I7684))</f>
        <v/>
      </c>
      <c r="G7684" s="14"/>
      <c r="H7684" s="15"/>
      <c r="I7684" s="15"/>
      <c r="J7684" s="15"/>
      <c r="K7684" s="15"/>
      <c r="L7684" s="217"/>
      <c r="M7684" s="22"/>
      <c r="N7684" s="119" t="str">
        <f>IF(G7684="","",VLOOKUP(G7684,номенклатури!R:U,4,0))</f>
        <v/>
      </c>
      <c r="O7684" s="119" t="str">
        <f>IF(M7684="","",VLOOKUP(M7684,'14'!D:D,1,0))</f>
        <v/>
      </c>
    </row>
    <row r="7685" spans="1:15" ht="12.75" customHeight="1" x14ac:dyDescent="0.2">
      <c r="A7685" s="36" t="str">
        <f>'0'!$A$4</f>
        <v>………………..</v>
      </c>
      <c r="B7685" s="37">
        <f>'0'!$A$2</f>
        <v>46112</v>
      </c>
      <c r="C7685" s="37" t="s">
        <v>1243</v>
      </c>
      <c r="D7685" s="119" t="str">
        <f>IF(G7685="","",VLOOKUP(G7685,номенклатури!R:T,2,0))</f>
        <v/>
      </c>
      <c r="E7685" s="333" t="str">
        <f>IF(G7685="","",VLOOKUP(G7685,номенклатури!R:T,3,0))</f>
        <v/>
      </c>
      <c r="F7685" s="159" t="str">
        <f>IF(G7685="","",IF(ISERROR(VLOOKUP(G7685,номенклатури!V:V,1,0)),E7685*H7685,E7685*I7685))</f>
        <v/>
      </c>
      <c r="G7685" s="14"/>
      <c r="H7685" s="15"/>
      <c r="I7685" s="15"/>
      <c r="J7685" s="15"/>
      <c r="K7685" s="15"/>
      <c r="L7685" s="217"/>
      <c r="M7685" s="22"/>
      <c r="N7685" s="119" t="str">
        <f>IF(G7685="","",VLOOKUP(G7685,номенклатури!R:U,4,0))</f>
        <v/>
      </c>
      <c r="O7685" s="119" t="str">
        <f>IF(M7685="","",VLOOKUP(M7685,'14'!D:D,1,0))</f>
        <v/>
      </c>
    </row>
    <row r="7686" spans="1:15" ht="12.75" customHeight="1" x14ac:dyDescent="0.2">
      <c r="A7686" s="36" t="str">
        <f>'0'!$A$4</f>
        <v>………………..</v>
      </c>
      <c r="B7686" s="37">
        <f>'0'!$A$2</f>
        <v>46112</v>
      </c>
      <c r="C7686" s="37" t="s">
        <v>1243</v>
      </c>
      <c r="D7686" s="119" t="str">
        <f>IF(G7686="","",VLOOKUP(G7686,номенклатури!R:T,2,0))</f>
        <v/>
      </c>
      <c r="E7686" s="333" t="str">
        <f>IF(G7686="","",VLOOKUP(G7686,номенклатури!R:T,3,0))</f>
        <v/>
      </c>
      <c r="F7686" s="159" t="str">
        <f>IF(G7686="","",IF(ISERROR(VLOOKUP(G7686,номенклатури!V:V,1,0)),E7686*H7686,E7686*I7686))</f>
        <v/>
      </c>
      <c r="G7686" s="14"/>
      <c r="H7686" s="15"/>
      <c r="I7686" s="15"/>
      <c r="J7686" s="15"/>
      <c r="K7686" s="15"/>
      <c r="L7686" s="217"/>
      <c r="M7686" s="22"/>
      <c r="N7686" s="119" t="str">
        <f>IF(G7686="","",VLOOKUP(G7686,номенклатури!R:U,4,0))</f>
        <v/>
      </c>
      <c r="O7686" s="119" t="str">
        <f>IF(M7686="","",VLOOKUP(M7686,'14'!D:D,1,0))</f>
        <v/>
      </c>
    </row>
    <row r="7687" spans="1:15" ht="12.75" customHeight="1" x14ac:dyDescent="0.2">
      <c r="A7687" s="36" t="str">
        <f>'0'!$A$4</f>
        <v>………………..</v>
      </c>
      <c r="B7687" s="37">
        <f>'0'!$A$2</f>
        <v>46112</v>
      </c>
      <c r="C7687" s="37" t="s">
        <v>1243</v>
      </c>
      <c r="D7687" s="119" t="str">
        <f>IF(G7687="","",VLOOKUP(G7687,номенклатури!R:T,2,0))</f>
        <v/>
      </c>
      <c r="E7687" s="333" t="str">
        <f>IF(G7687="","",VLOOKUP(G7687,номенклатури!R:T,3,0))</f>
        <v/>
      </c>
      <c r="F7687" s="159" t="str">
        <f>IF(G7687="","",IF(ISERROR(VLOOKUP(G7687,номенклатури!V:V,1,0)),E7687*H7687,E7687*I7687))</f>
        <v/>
      </c>
      <c r="G7687" s="14"/>
      <c r="H7687" s="15"/>
      <c r="I7687" s="15"/>
      <c r="J7687" s="15"/>
      <c r="K7687" s="15"/>
      <c r="L7687" s="217"/>
      <c r="M7687" s="22"/>
      <c r="N7687" s="119" t="str">
        <f>IF(G7687="","",VLOOKUP(G7687,номенклатури!R:U,4,0))</f>
        <v/>
      </c>
      <c r="O7687" s="119" t="str">
        <f>IF(M7687="","",VLOOKUP(M7687,'14'!D:D,1,0))</f>
        <v/>
      </c>
    </row>
    <row r="7688" spans="1:15" ht="12.75" customHeight="1" x14ac:dyDescent="0.2">
      <c r="A7688" s="36" t="str">
        <f>'0'!$A$4</f>
        <v>………………..</v>
      </c>
      <c r="B7688" s="37">
        <f>'0'!$A$2</f>
        <v>46112</v>
      </c>
      <c r="C7688" s="37" t="s">
        <v>1243</v>
      </c>
      <c r="D7688" s="119" t="str">
        <f>IF(G7688="","",VLOOKUP(G7688,номенклатури!R:T,2,0))</f>
        <v/>
      </c>
      <c r="E7688" s="333" t="str">
        <f>IF(G7688="","",VLOOKUP(G7688,номенклатури!R:T,3,0))</f>
        <v/>
      </c>
      <c r="F7688" s="159" t="str">
        <f>IF(G7688="","",IF(ISERROR(VLOOKUP(G7688,номенклатури!V:V,1,0)),E7688*H7688,E7688*I7688))</f>
        <v/>
      </c>
      <c r="G7688" s="14"/>
      <c r="H7688" s="15"/>
      <c r="I7688" s="15"/>
      <c r="J7688" s="15"/>
      <c r="K7688" s="15"/>
      <c r="L7688" s="217"/>
      <c r="M7688" s="22"/>
      <c r="N7688" s="119" t="str">
        <f>IF(G7688="","",VLOOKUP(G7688,номенклатури!R:U,4,0))</f>
        <v/>
      </c>
      <c r="O7688" s="119" t="str">
        <f>IF(M7688="","",VLOOKUP(M7688,'14'!D:D,1,0))</f>
        <v/>
      </c>
    </row>
    <row r="7689" spans="1:15" ht="12.75" customHeight="1" x14ac:dyDescent="0.2">
      <c r="A7689" s="36" t="str">
        <f>'0'!$A$4</f>
        <v>………………..</v>
      </c>
      <c r="B7689" s="37">
        <f>'0'!$A$2</f>
        <v>46112</v>
      </c>
      <c r="C7689" s="37" t="s">
        <v>1243</v>
      </c>
      <c r="D7689" s="119" t="str">
        <f>IF(G7689="","",VLOOKUP(G7689,номенклатури!R:T,2,0))</f>
        <v/>
      </c>
      <c r="E7689" s="333" t="str">
        <f>IF(G7689="","",VLOOKUP(G7689,номенклатури!R:T,3,0))</f>
        <v/>
      </c>
      <c r="F7689" s="159" t="str">
        <f>IF(G7689="","",IF(ISERROR(VLOOKUP(G7689,номенклатури!V:V,1,0)),E7689*H7689,E7689*I7689))</f>
        <v/>
      </c>
      <c r="G7689" s="14"/>
      <c r="H7689" s="15"/>
      <c r="I7689" s="15"/>
      <c r="J7689" s="15"/>
      <c r="K7689" s="15"/>
      <c r="L7689" s="217"/>
      <c r="M7689" s="22"/>
      <c r="N7689" s="119" t="str">
        <f>IF(G7689="","",VLOOKUP(G7689,номенклатури!R:U,4,0))</f>
        <v/>
      </c>
      <c r="O7689" s="119" t="str">
        <f>IF(M7689="","",VLOOKUP(M7689,'14'!D:D,1,0))</f>
        <v/>
      </c>
    </row>
    <row r="7690" spans="1:15" ht="12.75" customHeight="1" x14ac:dyDescent="0.2">
      <c r="A7690" s="36" t="str">
        <f>'0'!$A$4</f>
        <v>………………..</v>
      </c>
      <c r="B7690" s="37">
        <f>'0'!$A$2</f>
        <v>46112</v>
      </c>
      <c r="C7690" s="37" t="s">
        <v>1243</v>
      </c>
      <c r="D7690" s="119" t="str">
        <f>IF(G7690="","",VLOOKUP(G7690,номенклатури!R:T,2,0))</f>
        <v/>
      </c>
      <c r="E7690" s="333" t="str">
        <f>IF(G7690="","",VLOOKUP(G7690,номенклатури!R:T,3,0))</f>
        <v/>
      </c>
      <c r="F7690" s="159" t="str">
        <f>IF(G7690="","",IF(ISERROR(VLOOKUP(G7690,номенклатури!V:V,1,0)),E7690*H7690,E7690*I7690))</f>
        <v/>
      </c>
      <c r="G7690" s="14"/>
      <c r="H7690" s="15"/>
      <c r="I7690" s="15"/>
      <c r="J7690" s="15"/>
      <c r="K7690" s="15"/>
      <c r="L7690" s="217"/>
      <c r="M7690" s="22"/>
      <c r="N7690" s="119" t="str">
        <f>IF(G7690="","",VLOOKUP(G7690,номенклатури!R:U,4,0))</f>
        <v/>
      </c>
      <c r="O7690" s="119" t="str">
        <f>IF(M7690="","",VLOOKUP(M7690,'14'!D:D,1,0))</f>
        <v/>
      </c>
    </row>
    <row r="7691" spans="1:15" ht="12.75" customHeight="1" x14ac:dyDescent="0.2">
      <c r="A7691" s="36" t="str">
        <f>'0'!$A$4</f>
        <v>………………..</v>
      </c>
      <c r="B7691" s="37">
        <f>'0'!$A$2</f>
        <v>46112</v>
      </c>
      <c r="C7691" s="37" t="s">
        <v>1243</v>
      </c>
      <c r="D7691" s="119" t="str">
        <f>IF(G7691="","",VLOOKUP(G7691,номенклатури!R:T,2,0))</f>
        <v/>
      </c>
      <c r="E7691" s="333" t="str">
        <f>IF(G7691="","",VLOOKUP(G7691,номенклатури!R:T,3,0))</f>
        <v/>
      </c>
      <c r="F7691" s="159" t="str">
        <f>IF(G7691="","",IF(ISERROR(VLOOKUP(G7691,номенклатури!V:V,1,0)),E7691*H7691,E7691*I7691))</f>
        <v/>
      </c>
      <c r="G7691" s="14"/>
      <c r="H7691" s="15"/>
      <c r="I7691" s="15"/>
      <c r="J7691" s="15"/>
      <c r="K7691" s="15"/>
      <c r="L7691" s="217"/>
      <c r="M7691" s="22"/>
      <c r="N7691" s="119" t="str">
        <f>IF(G7691="","",VLOOKUP(G7691,номенклатури!R:U,4,0))</f>
        <v/>
      </c>
      <c r="O7691" s="119" t="str">
        <f>IF(M7691="","",VLOOKUP(M7691,'14'!D:D,1,0))</f>
        <v/>
      </c>
    </row>
    <row r="7692" spans="1:15" ht="12.75" customHeight="1" x14ac:dyDescent="0.2">
      <c r="A7692" s="36" t="str">
        <f>'0'!$A$4</f>
        <v>………………..</v>
      </c>
      <c r="B7692" s="37">
        <f>'0'!$A$2</f>
        <v>46112</v>
      </c>
      <c r="C7692" s="37" t="s">
        <v>1243</v>
      </c>
      <c r="D7692" s="119" t="str">
        <f>IF(G7692="","",VLOOKUP(G7692,номенклатури!R:T,2,0))</f>
        <v/>
      </c>
      <c r="E7692" s="333" t="str">
        <f>IF(G7692="","",VLOOKUP(G7692,номенклатури!R:T,3,0))</f>
        <v/>
      </c>
      <c r="F7692" s="159" t="str">
        <f>IF(G7692="","",IF(ISERROR(VLOOKUP(G7692,номенклатури!V:V,1,0)),E7692*H7692,E7692*I7692))</f>
        <v/>
      </c>
      <c r="G7692" s="14"/>
      <c r="H7692" s="15"/>
      <c r="I7692" s="15"/>
      <c r="J7692" s="15"/>
      <c r="K7692" s="15"/>
      <c r="L7692" s="217"/>
      <c r="M7692" s="22"/>
      <c r="N7692" s="119" t="str">
        <f>IF(G7692="","",VLOOKUP(G7692,номенклатури!R:U,4,0))</f>
        <v/>
      </c>
      <c r="O7692" s="119" t="str">
        <f>IF(M7692="","",VLOOKUP(M7692,'14'!D:D,1,0))</f>
        <v/>
      </c>
    </row>
    <row r="7693" spans="1:15" ht="12.75" customHeight="1" x14ac:dyDescent="0.2">
      <c r="A7693" s="36" t="str">
        <f>'0'!$A$4</f>
        <v>………………..</v>
      </c>
      <c r="B7693" s="37">
        <f>'0'!$A$2</f>
        <v>46112</v>
      </c>
      <c r="C7693" s="37" t="s">
        <v>1243</v>
      </c>
      <c r="D7693" s="119" t="str">
        <f>IF(G7693="","",VLOOKUP(G7693,номенклатури!R:T,2,0))</f>
        <v/>
      </c>
      <c r="E7693" s="333" t="str">
        <f>IF(G7693="","",VLOOKUP(G7693,номенклатури!R:T,3,0))</f>
        <v/>
      </c>
      <c r="F7693" s="159" t="str">
        <f>IF(G7693="","",IF(ISERROR(VLOOKUP(G7693,номенклатури!V:V,1,0)),E7693*H7693,E7693*I7693))</f>
        <v/>
      </c>
      <c r="G7693" s="14"/>
      <c r="H7693" s="15"/>
      <c r="I7693" s="15"/>
      <c r="J7693" s="15"/>
      <c r="K7693" s="15"/>
      <c r="L7693" s="217"/>
      <c r="M7693" s="22"/>
      <c r="N7693" s="119" t="str">
        <f>IF(G7693="","",VLOOKUP(G7693,номенклатури!R:U,4,0))</f>
        <v/>
      </c>
      <c r="O7693" s="119" t="str">
        <f>IF(M7693="","",VLOOKUP(M7693,'14'!D:D,1,0))</f>
        <v/>
      </c>
    </row>
    <row r="7694" spans="1:15" ht="12.75" customHeight="1" x14ac:dyDescent="0.2">
      <c r="A7694" s="36" t="str">
        <f>'0'!$A$4</f>
        <v>………………..</v>
      </c>
      <c r="B7694" s="37">
        <f>'0'!$A$2</f>
        <v>46112</v>
      </c>
      <c r="C7694" s="37" t="s">
        <v>1243</v>
      </c>
      <c r="D7694" s="119" t="str">
        <f>IF(G7694="","",VLOOKUP(G7694,номенклатури!R:T,2,0))</f>
        <v/>
      </c>
      <c r="E7694" s="333" t="str">
        <f>IF(G7694="","",VLOOKUP(G7694,номенклатури!R:T,3,0))</f>
        <v/>
      </c>
      <c r="F7694" s="159" t="str">
        <f>IF(G7694="","",IF(ISERROR(VLOOKUP(G7694,номенклатури!V:V,1,0)),E7694*H7694,E7694*I7694))</f>
        <v/>
      </c>
      <c r="G7694" s="14"/>
      <c r="H7694" s="15"/>
      <c r="I7694" s="15"/>
      <c r="J7694" s="15"/>
      <c r="K7694" s="15"/>
      <c r="L7694" s="217"/>
      <c r="M7694" s="22"/>
      <c r="N7694" s="119" t="str">
        <f>IF(G7694="","",VLOOKUP(G7694,номенклатури!R:U,4,0))</f>
        <v/>
      </c>
      <c r="O7694" s="119" t="str">
        <f>IF(M7694="","",VLOOKUP(M7694,'14'!D:D,1,0))</f>
        <v/>
      </c>
    </row>
    <row r="7695" spans="1:15" ht="12.75" customHeight="1" x14ac:dyDescent="0.2">
      <c r="A7695" s="36" t="str">
        <f>'0'!$A$4</f>
        <v>………………..</v>
      </c>
      <c r="B7695" s="37">
        <f>'0'!$A$2</f>
        <v>46112</v>
      </c>
      <c r="C7695" s="37" t="s">
        <v>1243</v>
      </c>
      <c r="D7695" s="119" t="str">
        <f>IF(G7695="","",VLOOKUP(G7695,номенклатури!R:T,2,0))</f>
        <v/>
      </c>
      <c r="E7695" s="333" t="str">
        <f>IF(G7695="","",VLOOKUP(G7695,номенклатури!R:T,3,0))</f>
        <v/>
      </c>
      <c r="F7695" s="159" t="str">
        <f>IF(G7695="","",IF(ISERROR(VLOOKUP(G7695,номенклатури!V:V,1,0)),E7695*H7695,E7695*I7695))</f>
        <v/>
      </c>
      <c r="G7695" s="14"/>
      <c r="H7695" s="15"/>
      <c r="I7695" s="15"/>
      <c r="J7695" s="15"/>
      <c r="K7695" s="15"/>
      <c r="L7695" s="217"/>
      <c r="M7695" s="22"/>
      <c r="N7695" s="119" t="str">
        <f>IF(G7695="","",VLOOKUP(G7695,номенклатури!R:U,4,0))</f>
        <v/>
      </c>
      <c r="O7695" s="119" t="str">
        <f>IF(M7695="","",VLOOKUP(M7695,'14'!D:D,1,0))</f>
        <v/>
      </c>
    </row>
    <row r="7696" spans="1:15" ht="12.75" customHeight="1" x14ac:dyDescent="0.2">
      <c r="A7696" s="36" t="str">
        <f>'0'!$A$4</f>
        <v>………………..</v>
      </c>
      <c r="B7696" s="37">
        <f>'0'!$A$2</f>
        <v>46112</v>
      </c>
      <c r="C7696" s="37" t="s">
        <v>1243</v>
      </c>
      <c r="D7696" s="119" t="str">
        <f>IF(G7696="","",VLOOKUP(G7696,номенклатури!R:T,2,0))</f>
        <v/>
      </c>
      <c r="E7696" s="333" t="str">
        <f>IF(G7696="","",VLOOKUP(G7696,номенклатури!R:T,3,0))</f>
        <v/>
      </c>
      <c r="F7696" s="159" t="str">
        <f>IF(G7696="","",IF(ISERROR(VLOOKUP(G7696,номенклатури!V:V,1,0)),E7696*H7696,E7696*I7696))</f>
        <v/>
      </c>
      <c r="G7696" s="14"/>
      <c r="H7696" s="15"/>
      <c r="I7696" s="15"/>
      <c r="J7696" s="15"/>
      <c r="K7696" s="15"/>
      <c r="L7696" s="217"/>
      <c r="M7696" s="22"/>
      <c r="N7696" s="119" t="str">
        <f>IF(G7696="","",VLOOKUP(G7696,номенклатури!R:U,4,0))</f>
        <v/>
      </c>
      <c r="O7696" s="119" t="str">
        <f>IF(M7696="","",VLOOKUP(M7696,'14'!D:D,1,0))</f>
        <v/>
      </c>
    </row>
    <row r="7697" spans="1:15" ht="12.75" customHeight="1" x14ac:dyDescent="0.2">
      <c r="A7697" s="36" t="str">
        <f>'0'!$A$4</f>
        <v>………………..</v>
      </c>
      <c r="B7697" s="37">
        <f>'0'!$A$2</f>
        <v>46112</v>
      </c>
      <c r="C7697" s="37" t="s">
        <v>1243</v>
      </c>
      <c r="D7697" s="119" t="str">
        <f>IF(G7697="","",VLOOKUP(G7697,номенклатури!R:T,2,0))</f>
        <v/>
      </c>
      <c r="E7697" s="333" t="str">
        <f>IF(G7697="","",VLOOKUP(G7697,номенклатури!R:T,3,0))</f>
        <v/>
      </c>
      <c r="F7697" s="159" t="str">
        <f>IF(G7697="","",IF(ISERROR(VLOOKUP(G7697,номенклатури!V:V,1,0)),E7697*H7697,E7697*I7697))</f>
        <v/>
      </c>
      <c r="G7697" s="14"/>
      <c r="H7697" s="15"/>
      <c r="I7697" s="15"/>
      <c r="J7697" s="15"/>
      <c r="K7697" s="15"/>
      <c r="L7697" s="217"/>
      <c r="M7697" s="22"/>
      <c r="N7697" s="119" t="str">
        <f>IF(G7697="","",VLOOKUP(G7697,номенклатури!R:U,4,0))</f>
        <v/>
      </c>
      <c r="O7697" s="119" t="str">
        <f>IF(M7697="","",VLOOKUP(M7697,'14'!D:D,1,0))</f>
        <v/>
      </c>
    </row>
    <row r="7698" spans="1:15" ht="12.75" customHeight="1" x14ac:dyDescent="0.2">
      <c r="A7698" s="36" t="str">
        <f>'0'!$A$4</f>
        <v>………………..</v>
      </c>
      <c r="B7698" s="37">
        <f>'0'!$A$2</f>
        <v>46112</v>
      </c>
      <c r="C7698" s="37" t="s">
        <v>1243</v>
      </c>
      <c r="D7698" s="119" t="str">
        <f>IF(G7698="","",VLOOKUP(G7698,номенклатури!R:T,2,0))</f>
        <v/>
      </c>
      <c r="E7698" s="333" t="str">
        <f>IF(G7698="","",VLOOKUP(G7698,номенклатури!R:T,3,0))</f>
        <v/>
      </c>
      <c r="F7698" s="159" t="str">
        <f>IF(G7698="","",IF(ISERROR(VLOOKUP(G7698,номенклатури!V:V,1,0)),E7698*H7698,E7698*I7698))</f>
        <v/>
      </c>
      <c r="G7698" s="14"/>
      <c r="H7698" s="15"/>
      <c r="I7698" s="15"/>
      <c r="J7698" s="15"/>
      <c r="K7698" s="15"/>
      <c r="L7698" s="217"/>
      <c r="M7698" s="22"/>
      <c r="N7698" s="119" t="str">
        <f>IF(G7698="","",VLOOKUP(G7698,номенклатури!R:U,4,0))</f>
        <v/>
      </c>
      <c r="O7698" s="119" t="str">
        <f>IF(M7698="","",VLOOKUP(M7698,'14'!D:D,1,0))</f>
        <v/>
      </c>
    </row>
    <row r="7699" spans="1:15" ht="12.75" customHeight="1" x14ac:dyDescent="0.2">
      <c r="A7699" s="36" t="str">
        <f>'0'!$A$4</f>
        <v>………………..</v>
      </c>
      <c r="B7699" s="37">
        <f>'0'!$A$2</f>
        <v>46112</v>
      </c>
      <c r="C7699" s="37" t="s">
        <v>1243</v>
      </c>
      <c r="D7699" s="119" t="str">
        <f>IF(G7699="","",VLOOKUP(G7699,номенклатури!R:T,2,0))</f>
        <v/>
      </c>
      <c r="E7699" s="333" t="str">
        <f>IF(G7699="","",VLOOKUP(G7699,номенклатури!R:T,3,0))</f>
        <v/>
      </c>
      <c r="F7699" s="159" t="str">
        <f>IF(G7699="","",IF(ISERROR(VLOOKUP(G7699,номенклатури!V:V,1,0)),E7699*H7699,E7699*I7699))</f>
        <v/>
      </c>
      <c r="G7699" s="14"/>
      <c r="H7699" s="15"/>
      <c r="I7699" s="15"/>
      <c r="J7699" s="15"/>
      <c r="K7699" s="15"/>
      <c r="L7699" s="217"/>
      <c r="M7699" s="22"/>
      <c r="N7699" s="119" t="str">
        <f>IF(G7699="","",VLOOKUP(G7699,номенклатури!R:U,4,0))</f>
        <v/>
      </c>
      <c r="O7699" s="119" t="str">
        <f>IF(M7699="","",VLOOKUP(M7699,'14'!D:D,1,0))</f>
        <v/>
      </c>
    </row>
    <row r="7700" spans="1:15" ht="12.75" customHeight="1" x14ac:dyDescent="0.2">
      <c r="A7700" s="36" t="str">
        <f>'0'!$A$4</f>
        <v>………………..</v>
      </c>
      <c r="B7700" s="37">
        <f>'0'!$A$2</f>
        <v>46112</v>
      </c>
      <c r="C7700" s="37" t="s">
        <v>1243</v>
      </c>
      <c r="D7700" s="119" t="str">
        <f>IF(G7700="","",VLOOKUP(G7700,номенклатури!R:T,2,0))</f>
        <v/>
      </c>
      <c r="E7700" s="333" t="str">
        <f>IF(G7700="","",VLOOKUP(G7700,номенклатури!R:T,3,0))</f>
        <v/>
      </c>
      <c r="F7700" s="159" t="str">
        <f>IF(G7700="","",IF(ISERROR(VLOOKUP(G7700,номенклатури!V:V,1,0)),E7700*H7700,E7700*I7700))</f>
        <v/>
      </c>
      <c r="G7700" s="14"/>
      <c r="H7700" s="15"/>
      <c r="I7700" s="15"/>
      <c r="J7700" s="15"/>
      <c r="K7700" s="15"/>
      <c r="L7700" s="217"/>
      <c r="M7700" s="22"/>
      <c r="N7700" s="119" t="str">
        <f>IF(G7700="","",VLOOKUP(G7700,номенклатури!R:U,4,0))</f>
        <v/>
      </c>
      <c r="O7700" s="119" t="str">
        <f>IF(M7700="","",VLOOKUP(M7700,'14'!D:D,1,0))</f>
        <v/>
      </c>
    </row>
    <row r="7701" spans="1:15" ht="12.75" customHeight="1" x14ac:dyDescent="0.2">
      <c r="A7701" s="36" t="str">
        <f>'0'!$A$4</f>
        <v>………………..</v>
      </c>
      <c r="B7701" s="37">
        <f>'0'!$A$2</f>
        <v>46112</v>
      </c>
      <c r="C7701" s="37" t="s">
        <v>1243</v>
      </c>
      <c r="D7701" s="119" t="str">
        <f>IF(G7701="","",VLOOKUP(G7701,номенклатури!R:T,2,0))</f>
        <v/>
      </c>
      <c r="E7701" s="333" t="str">
        <f>IF(G7701="","",VLOOKUP(G7701,номенклатури!R:T,3,0))</f>
        <v/>
      </c>
      <c r="F7701" s="159" t="str">
        <f>IF(G7701="","",IF(ISERROR(VLOOKUP(G7701,номенклатури!V:V,1,0)),E7701*H7701,E7701*I7701))</f>
        <v/>
      </c>
      <c r="G7701" s="14"/>
      <c r="H7701" s="15"/>
      <c r="I7701" s="15"/>
      <c r="J7701" s="15"/>
      <c r="K7701" s="15"/>
      <c r="L7701" s="217"/>
      <c r="M7701" s="22"/>
      <c r="N7701" s="119" t="str">
        <f>IF(G7701="","",VLOOKUP(G7701,номенклатури!R:U,4,0))</f>
        <v/>
      </c>
      <c r="O7701" s="119" t="str">
        <f>IF(M7701="","",VLOOKUP(M7701,'14'!D:D,1,0))</f>
        <v/>
      </c>
    </row>
    <row r="7702" spans="1:15" ht="12.75" customHeight="1" x14ac:dyDescent="0.2">
      <c r="A7702" s="36" t="str">
        <f>'0'!$A$4</f>
        <v>………………..</v>
      </c>
      <c r="B7702" s="37">
        <f>'0'!$A$2</f>
        <v>46112</v>
      </c>
      <c r="C7702" s="37" t="s">
        <v>1243</v>
      </c>
      <c r="D7702" s="119" t="str">
        <f>IF(G7702="","",VLOOKUP(G7702,номенклатури!R:T,2,0))</f>
        <v/>
      </c>
      <c r="E7702" s="333" t="str">
        <f>IF(G7702="","",VLOOKUP(G7702,номенклатури!R:T,3,0))</f>
        <v/>
      </c>
      <c r="F7702" s="159" t="str">
        <f>IF(G7702="","",IF(ISERROR(VLOOKUP(G7702,номенклатури!V:V,1,0)),E7702*H7702,E7702*I7702))</f>
        <v/>
      </c>
      <c r="G7702" s="14"/>
      <c r="H7702" s="15"/>
      <c r="I7702" s="15"/>
      <c r="J7702" s="15"/>
      <c r="K7702" s="15"/>
      <c r="L7702" s="217"/>
      <c r="M7702" s="22"/>
      <c r="N7702" s="119" t="str">
        <f>IF(G7702="","",VLOOKUP(G7702,номенклатури!R:U,4,0))</f>
        <v/>
      </c>
      <c r="O7702" s="119" t="str">
        <f>IF(M7702="","",VLOOKUP(M7702,'14'!D:D,1,0))</f>
        <v/>
      </c>
    </row>
    <row r="7703" spans="1:15" ht="12.75" customHeight="1" x14ac:dyDescent="0.2">
      <c r="A7703" s="36" t="str">
        <f>'0'!$A$4</f>
        <v>………………..</v>
      </c>
      <c r="B7703" s="37">
        <f>'0'!$A$2</f>
        <v>46112</v>
      </c>
      <c r="C7703" s="37" t="s">
        <v>1243</v>
      </c>
      <c r="D7703" s="119" t="str">
        <f>IF(G7703="","",VLOOKUP(G7703,номенклатури!R:T,2,0))</f>
        <v/>
      </c>
      <c r="E7703" s="333" t="str">
        <f>IF(G7703="","",VLOOKUP(G7703,номенклатури!R:T,3,0))</f>
        <v/>
      </c>
      <c r="F7703" s="159" t="str">
        <f>IF(G7703="","",IF(ISERROR(VLOOKUP(G7703,номенклатури!V:V,1,0)),E7703*H7703,E7703*I7703))</f>
        <v/>
      </c>
      <c r="G7703" s="14"/>
      <c r="H7703" s="15"/>
      <c r="I7703" s="15"/>
      <c r="J7703" s="15"/>
      <c r="K7703" s="15"/>
      <c r="L7703" s="217"/>
      <c r="M7703" s="22"/>
      <c r="N7703" s="119" t="str">
        <f>IF(G7703="","",VLOOKUP(G7703,номенклатури!R:U,4,0))</f>
        <v/>
      </c>
      <c r="O7703" s="119" t="str">
        <f>IF(M7703="","",VLOOKUP(M7703,'14'!D:D,1,0))</f>
        <v/>
      </c>
    </row>
    <row r="7704" spans="1:15" ht="12.75" customHeight="1" x14ac:dyDescent="0.2">
      <c r="A7704" s="36" t="str">
        <f>'0'!$A$4</f>
        <v>………………..</v>
      </c>
      <c r="B7704" s="37">
        <f>'0'!$A$2</f>
        <v>46112</v>
      </c>
      <c r="C7704" s="37" t="s">
        <v>1243</v>
      </c>
      <c r="D7704" s="119" t="str">
        <f>IF(G7704="","",VLOOKUP(G7704,номенклатури!R:T,2,0))</f>
        <v/>
      </c>
      <c r="E7704" s="333" t="str">
        <f>IF(G7704="","",VLOOKUP(G7704,номенклатури!R:T,3,0))</f>
        <v/>
      </c>
      <c r="F7704" s="159" t="str">
        <f>IF(G7704="","",IF(ISERROR(VLOOKUP(G7704,номенклатури!V:V,1,0)),E7704*H7704,E7704*I7704))</f>
        <v/>
      </c>
      <c r="G7704" s="14"/>
      <c r="H7704" s="15"/>
      <c r="I7704" s="15"/>
      <c r="J7704" s="15"/>
      <c r="K7704" s="15"/>
      <c r="L7704" s="217"/>
      <c r="M7704" s="22"/>
      <c r="N7704" s="119" t="str">
        <f>IF(G7704="","",VLOOKUP(G7704,номенклатури!R:U,4,0))</f>
        <v/>
      </c>
      <c r="O7704" s="119" t="str">
        <f>IF(M7704="","",VLOOKUP(M7704,'14'!D:D,1,0))</f>
        <v/>
      </c>
    </row>
    <row r="7705" spans="1:15" ht="12.75" customHeight="1" x14ac:dyDescent="0.2">
      <c r="A7705" s="36" t="str">
        <f>'0'!$A$4</f>
        <v>………………..</v>
      </c>
      <c r="B7705" s="37">
        <f>'0'!$A$2</f>
        <v>46112</v>
      </c>
      <c r="C7705" s="37" t="s">
        <v>1243</v>
      </c>
      <c r="D7705" s="119" t="str">
        <f>IF(G7705="","",VLOOKUP(G7705,номенклатури!R:T,2,0))</f>
        <v/>
      </c>
      <c r="E7705" s="333" t="str">
        <f>IF(G7705="","",VLOOKUP(G7705,номенклатури!R:T,3,0))</f>
        <v/>
      </c>
      <c r="F7705" s="159" t="str">
        <f>IF(G7705="","",IF(ISERROR(VLOOKUP(G7705,номенклатури!V:V,1,0)),E7705*H7705,E7705*I7705))</f>
        <v/>
      </c>
      <c r="G7705" s="14"/>
      <c r="H7705" s="15"/>
      <c r="I7705" s="15"/>
      <c r="J7705" s="15"/>
      <c r="K7705" s="15"/>
      <c r="L7705" s="217"/>
      <c r="M7705" s="22"/>
      <c r="N7705" s="119" t="str">
        <f>IF(G7705="","",VLOOKUP(G7705,номенклатури!R:U,4,0))</f>
        <v/>
      </c>
      <c r="O7705" s="119" t="str">
        <f>IF(M7705="","",VLOOKUP(M7705,'14'!D:D,1,0))</f>
        <v/>
      </c>
    </row>
    <row r="7706" spans="1:15" ht="12.75" customHeight="1" x14ac:dyDescent="0.2">
      <c r="A7706" s="36" t="str">
        <f>'0'!$A$4</f>
        <v>………………..</v>
      </c>
      <c r="B7706" s="37">
        <f>'0'!$A$2</f>
        <v>46112</v>
      </c>
      <c r="C7706" s="37" t="s">
        <v>1243</v>
      </c>
      <c r="D7706" s="119" t="str">
        <f>IF(G7706="","",VLOOKUP(G7706,номенклатури!R:T,2,0))</f>
        <v/>
      </c>
      <c r="E7706" s="333" t="str">
        <f>IF(G7706="","",VLOOKUP(G7706,номенклатури!R:T,3,0))</f>
        <v/>
      </c>
      <c r="F7706" s="159" t="str">
        <f>IF(G7706="","",IF(ISERROR(VLOOKUP(G7706,номенклатури!V:V,1,0)),E7706*H7706,E7706*I7706))</f>
        <v/>
      </c>
      <c r="G7706" s="14"/>
      <c r="H7706" s="15"/>
      <c r="I7706" s="15"/>
      <c r="J7706" s="15"/>
      <c r="K7706" s="15"/>
      <c r="L7706" s="217"/>
      <c r="M7706" s="22"/>
      <c r="N7706" s="119" t="str">
        <f>IF(G7706="","",VLOOKUP(G7706,номенклатури!R:U,4,0))</f>
        <v/>
      </c>
      <c r="O7706" s="119" t="str">
        <f>IF(M7706="","",VLOOKUP(M7706,'14'!D:D,1,0))</f>
        <v/>
      </c>
    </row>
    <row r="7707" spans="1:15" ht="12.75" customHeight="1" x14ac:dyDescent="0.2">
      <c r="A7707" s="36" t="str">
        <f>'0'!$A$4</f>
        <v>………………..</v>
      </c>
      <c r="B7707" s="37">
        <f>'0'!$A$2</f>
        <v>46112</v>
      </c>
      <c r="C7707" s="37" t="s">
        <v>1243</v>
      </c>
      <c r="D7707" s="119" t="str">
        <f>IF(G7707="","",VLOOKUP(G7707,номенклатури!R:T,2,0))</f>
        <v/>
      </c>
      <c r="E7707" s="333" t="str">
        <f>IF(G7707="","",VLOOKUP(G7707,номенклатури!R:T,3,0))</f>
        <v/>
      </c>
      <c r="F7707" s="159" t="str">
        <f>IF(G7707="","",IF(ISERROR(VLOOKUP(G7707,номенклатури!V:V,1,0)),E7707*H7707,E7707*I7707))</f>
        <v/>
      </c>
      <c r="G7707" s="14"/>
      <c r="H7707" s="15"/>
      <c r="I7707" s="15"/>
      <c r="J7707" s="15"/>
      <c r="K7707" s="15"/>
      <c r="L7707" s="217"/>
      <c r="M7707" s="22"/>
      <c r="N7707" s="119" t="str">
        <f>IF(G7707="","",VLOOKUP(G7707,номенклатури!R:U,4,0))</f>
        <v/>
      </c>
      <c r="O7707" s="119" t="str">
        <f>IF(M7707="","",VLOOKUP(M7707,'14'!D:D,1,0))</f>
        <v/>
      </c>
    </row>
    <row r="7708" spans="1:15" ht="12.75" customHeight="1" x14ac:dyDescent="0.2">
      <c r="A7708" s="36" t="str">
        <f>'0'!$A$4</f>
        <v>………………..</v>
      </c>
      <c r="B7708" s="37">
        <f>'0'!$A$2</f>
        <v>46112</v>
      </c>
      <c r="C7708" s="37" t="s">
        <v>1243</v>
      </c>
      <c r="D7708" s="119" t="str">
        <f>IF(G7708="","",VLOOKUP(G7708,номенклатури!R:T,2,0))</f>
        <v/>
      </c>
      <c r="E7708" s="333" t="str">
        <f>IF(G7708="","",VLOOKUP(G7708,номенклатури!R:T,3,0))</f>
        <v/>
      </c>
      <c r="F7708" s="159" t="str">
        <f>IF(G7708="","",IF(ISERROR(VLOOKUP(G7708,номенклатури!V:V,1,0)),E7708*H7708,E7708*I7708))</f>
        <v/>
      </c>
      <c r="G7708" s="14"/>
      <c r="H7708" s="15"/>
      <c r="I7708" s="15"/>
      <c r="J7708" s="15"/>
      <c r="K7708" s="15"/>
      <c r="L7708" s="217"/>
      <c r="M7708" s="22"/>
      <c r="N7708" s="119" t="str">
        <f>IF(G7708="","",VLOOKUP(G7708,номенклатури!R:U,4,0))</f>
        <v/>
      </c>
      <c r="O7708" s="119" t="str">
        <f>IF(M7708="","",VLOOKUP(M7708,'14'!D:D,1,0))</f>
        <v/>
      </c>
    </row>
    <row r="7709" spans="1:15" ht="12.75" customHeight="1" x14ac:dyDescent="0.2">
      <c r="A7709" s="36" t="str">
        <f>'0'!$A$4</f>
        <v>………………..</v>
      </c>
      <c r="B7709" s="37">
        <f>'0'!$A$2</f>
        <v>46112</v>
      </c>
      <c r="C7709" s="37" t="s">
        <v>1243</v>
      </c>
      <c r="D7709" s="119" t="str">
        <f>IF(G7709="","",VLOOKUP(G7709,номенклатури!R:T,2,0))</f>
        <v/>
      </c>
      <c r="E7709" s="333" t="str">
        <f>IF(G7709="","",VLOOKUP(G7709,номенклатури!R:T,3,0))</f>
        <v/>
      </c>
      <c r="F7709" s="159" t="str">
        <f>IF(G7709="","",IF(ISERROR(VLOOKUP(G7709,номенклатури!V:V,1,0)),E7709*H7709,E7709*I7709))</f>
        <v/>
      </c>
      <c r="G7709" s="14"/>
      <c r="H7709" s="15"/>
      <c r="I7709" s="15"/>
      <c r="J7709" s="15"/>
      <c r="K7709" s="15"/>
      <c r="L7709" s="217"/>
      <c r="M7709" s="22"/>
      <c r="N7709" s="119" t="str">
        <f>IF(G7709="","",VLOOKUP(G7709,номенклатури!R:U,4,0))</f>
        <v/>
      </c>
      <c r="O7709" s="119" t="str">
        <f>IF(M7709="","",VLOOKUP(M7709,'14'!D:D,1,0))</f>
        <v/>
      </c>
    </row>
    <row r="7710" spans="1:15" ht="12.75" customHeight="1" x14ac:dyDescent="0.2">
      <c r="A7710" s="36" t="str">
        <f>'0'!$A$4</f>
        <v>………………..</v>
      </c>
      <c r="B7710" s="37">
        <f>'0'!$A$2</f>
        <v>46112</v>
      </c>
      <c r="C7710" s="37" t="s">
        <v>1243</v>
      </c>
      <c r="D7710" s="119" t="str">
        <f>IF(G7710="","",VLOOKUP(G7710,номенклатури!R:T,2,0))</f>
        <v/>
      </c>
      <c r="E7710" s="333" t="str">
        <f>IF(G7710="","",VLOOKUP(G7710,номенклатури!R:T,3,0))</f>
        <v/>
      </c>
      <c r="F7710" s="159" t="str">
        <f>IF(G7710="","",IF(ISERROR(VLOOKUP(G7710,номенклатури!V:V,1,0)),E7710*H7710,E7710*I7710))</f>
        <v/>
      </c>
      <c r="G7710" s="14"/>
      <c r="H7710" s="15"/>
      <c r="I7710" s="15"/>
      <c r="J7710" s="15"/>
      <c r="K7710" s="15"/>
      <c r="L7710" s="217"/>
      <c r="M7710" s="22"/>
      <c r="N7710" s="119" t="str">
        <f>IF(G7710="","",VLOOKUP(G7710,номенклатури!R:U,4,0))</f>
        <v/>
      </c>
      <c r="O7710" s="119" t="str">
        <f>IF(M7710="","",VLOOKUP(M7710,'14'!D:D,1,0))</f>
        <v/>
      </c>
    </row>
    <row r="7711" spans="1:15" ht="12.75" customHeight="1" x14ac:dyDescent="0.2">
      <c r="A7711" s="36" t="str">
        <f>'0'!$A$4</f>
        <v>………………..</v>
      </c>
      <c r="B7711" s="37">
        <f>'0'!$A$2</f>
        <v>46112</v>
      </c>
      <c r="C7711" s="37" t="s">
        <v>1243</v>
      </c>
      <c r="D7711" s="119" t="str">
        <f>IF(G7711="","",VLOOKUP(G7711,номенклатури!R:T,2,0))</f>
        <v/>
      </c>
      <c r="E7711" s="333" t="str">
        <f>IF(G7711="","",VLOOKUP(G7711,номенклатури!R:T,3,0))</f>
        <v/>
      </c>
      <c r="F7711" s="159" t="str">
        <f>IF(G7711="","",IF(ISERROR(VLOOKUP(G7711,номенклатури!V:V,1,0)),E7711*H7711,E7711*I7711))</f>
        <v/>
      </c>
      <c r="G7711" s="14"/>
      <c r="H7711" s="15"/>
      <c r="I7711" s="15"/>
      <c r="J7711" s="15"/>
      <c r="K7711" s="15"/>
      <c r="L7711" s="217"/>
      <c r="M7711" s="22"/>
      <c r="N7711" s="119" t="str">
        <f>IF(G7711="","",VLOOKUP(G7711,номенклатури!R:U,4,0))</f>
        <v/>
      </c>
      <c r="O7711" s="119" t="str">
        <f>IF(M7711="","",VLOOKUP(M7711,'14'!D:D,1,0))</f>
        <v/>
      </c>
    </row>
    <row r="7712" spans="1:15" ht="12.75" customHeight="1" x14ac:dyDescent="0.2">
      <c r="A7712" s="36" t="str">
        <f>'0'!$A$4</f>
        <v>………………..</v>
      </c>
      <c r="B7712" s="37">
        <f>'0'!$A$2</f>
        <v>46112</v>
      </c>
      <c r="C7712" s="37" t="s">
        <v>1243</v>
      </c>
      <c r="D7712" s="119" t="str">
        <f>IF(G7712="","",VLOOKUP(G7712,номенклатури!R:T,2,0))</f>
        <v/>
      </c>
      <c r="E7712" s="333" t="str">
        <f>IF(G7712="","",VLOOKUP(G7712,номенклатури!R:T,3,0))</f>
        <v/>
      </c>
      <c r="F7712" s="159" t="str">
        <f>IF(G7712="","",IF(ISERROR(VLOOKUP(G7712,номенклатури!V:V,1,0)),E7712*H7712,E7712*I7712))</f>
        <v/>
      </c>
      <c r="G7712" s="14"/>
      <c r="H7712" s="15"/>
      <c r="I7712" s="15"/>
      <c r="J7712" s="15"/>
      <c r="K7712" s="15"/>
      <c r="L7712" s="217"/>
      <c r="M7712" s="22"/>
      <c r="N7712" s="119" t="str">
        <f>IF(G7712="","",VLOOKUP(G7712,номенклатури!R:U,4,0))</f>
        <v/>
      </c>
      <c r="O7712" s="119" t="str">
        <f>IF(M7712="","",VLOOKUP(M7712,'14'!D:D,1,0))</f>
        <v/>
      </c>
    </row>
    <row r="7713" spans="1:15" ht="12.75" customHeight="1" x14ac:dyDescent="0.2">
      <c r="A7713" s="36" t="str">
        <f>'0'!$A$4</f>
        <v>………………..</v>
      </c>
      <c r="B7713" s="37">
        <f>'0'!$A$2</f>
        <v>46112</v>
      </c>
      <c r="C7713" s="37" t="s">
        <v>1243</v>
      </c>
      <c r="D7713" s="119" t="str">
        <f>IF(G7713="","",VLOOKUP(G7713,номенклатури!R:T,2,0))</f>
        <v/>
      </c>
      <c r="E7713" s="333" t="str">
        <f>IF(G7713="","",VLOOKUP(G7713,номенклатури!R:T,3,0))</f>
        <v/>
      </c>
      <c r="F7713" s="159" t="str">
        <f>IF(G7713="","",IF(ISERROR(VLOOKUP(G7713,номенклатури!V:V,1,0)),E7713*H7713,E7713*I7713))</f>
        <v/>
      </c>
      <c r="G7713" s="14"/>
      <c r="H7713" s="15"/>
      <c r="I7713" s="15"/>
      <c r="J7713" s="15"/>
      <c r="K7713" s="15"/>
      <c r="L7713" s="217"/>
      <c r="M7713" s="22"/>
      <c r="N7713" s="119" t="str">
        <f>IF(G7713="","",VLOOKUP(G7713,номенклатури!R:U,4,0))</f>
        <v/>
      </c>
      <c r="O7713" s="119" t="str">
        <f>IF(M7713="","",VLOOKUP(M7713,'14'!D:D,1,0))</f>
        <v/>
      </c>
    </row>
    <row r="7714" spans="1:15" ht="12.75" customHeight="1" x14ac:dyDescent="0.2">
      <c r="A7714" s="36" t="str">
        <f>'0'!$A$4</f>
        <v>………………..</v>
      </c>
      <c r="B7714" s="37">
        <f>'0'!$A$2</f>
        <v>46112</v>
      </c>
      <c r="C7714" s="37" t="s">
        <v>1243</v>
      </c>
      <c r="D7714" s="119" t="str">
        <f>IF(G7714="","",VLOOKUP(G7714,номенклатури!R:T,2,0))</f>
        <v/>
      </c>
      <c r="E7714" s="333" t="str">
        <f>IF(G7714="","",VLOOKUP(G7714,номенклатури!R:T,3,0))</f>
        <v/>
      </c>
      <c r="F7714" s="159" t="str">
        <f>IF(G7714="","",IF(ISERROR(VLOOKUP(G7714,номенклатури!V:V,1,0)),E7714*H7714,E7714*I7714))</f>
        <v/>
      </c>
      <c r="G7714" s="14"/>
      <c r="H7714" s="15"/>
      <c r="I7714" s="15"/>
      <c r="J7714" s="15"/>
      <c r="K7714" s="15"/>
      <c r="L7714" s="217"/>
      <c r="M7714" s="22"/>
      <c r="N7714" s="119" t="str">
        <f>IF(G7714="","",VLOOKUP(G7714,номенклатури!R:U,4,0))</f>
        <v/>
      </c>
      <c r="O7714" s="119" t="str">
        <f>IF(M7714="","",VLOOKUP(M7714,'14'!D:D,1,0))</f>
        <v/>
      </c>
    </row>
    <row r="7715" spans="1:15" ht="12.75" customHeight="1" x14ac:dyDescent="0.2">
      <c r="A7715" s="36" t="str">
        <f>'0'!$A$4</f>
        <v>………………..</v>
      </c>
      <c r="B7715" s="37">
        <f>'0'!$A$2</f>
        <v>46112</v>
      </c>
      <c r="C7715" s="37" t="s">
        <v>1243</v>
      </c>
      <c r="D7715" s="119" t="str">
        <f>IF(G7715="","",VLOOKUP(G7715,номенклатури!R:T,2,0))</f>
        <v/>
      </c>
      <c r="E7715" s="333" t="str">
        <f>IF(G7715="","",VLOOKUP(G7715,номенклатури!R:T,3,0))</f>
        <v/>
      </c>
      <c r="F7715" s="159" t="str">
        <f>IF(G7715="","",IF(ISERROR(VLOOKUP(G7715,номенклатури!V:V,1,0)),E7715*H7715,E7715*I7715))</f>
        <v/>
      </c>
      <c r="G7715" s="14"/>
      <c r="H7715" s="15"/>
      <c r="I7715" s="15"/>
      <c r="J7715" s="15"/>
      <c r="K7715" s="15"/>
      <c r="L7715" s="217"/>
      <c r="M7715" s="22"/>
      <c r="N7715" s="119" t="str">
        <f>IF(G7715="","",VLOOKUP(G7715,номенклатури!R:U,4,0))</f>
        <v/>
      </c>
      <c r="O7715" s="119" t="str">
        <f>IF(M7715="","",VLOOKUP(M7715,'14'!D:D,1,0))</f>
        <v/>
      </c>
    </row>
    <row r="7716" spans="1:15" ht="12.75" customHeight="1" x14ac:dyDescent="0.2">
      <c r="A7716" s="36" t="str">
        <f>'0'!$A$4</f>
        <v>………………..</v>
      </c>
      <c r="B7716" s="37">
        <f>'0'!$A$2</f>
        <v>46112</v>
      </c>
      <c r="C7716" s="37" t="s">
        <v>1243</v>
      </c>
      <c r="D7716" s="119" t="str">
        <f>IF(G7716="","",VLOOKUP(G7716,номенклатури!R:T,2,0))</f>
        <v/>
      </c>
      <c r="E7716" s="333" t="str">
        <f>IF(G7716="","",VLOOKUP(G7716,номенклатури!R:T,3,0))</f>
        <v/>
      </c>
      <c r="F7716" s="159" t="str">
        <f>IF(G7716="","",IF(ISERROR(VLOOKUP(G7716,номенклатури!V:V,1,0)),E7716*H7716,E7716*I7716))</f>
        <v/>
      </c>
      <c r="G7716" s="14"/>
      <c r="H7716" s="15"/>
      <c r="I7716" s="15"/>
      <c r="J7716" s="15"/>
      <c r="K7716" s="15"/>
      <c r="L7716" s="217"/>
      <c r="M7716" s="22"/>
      <c r="N7716" s="119" t="str">
        <f>IF(G7716="","",VLOOKUP(G7716,номенклатури!R:U,4,0))</f>
        <v/>
      </c>
      <c r="O7716" s="119" t="str">
        <f>IF(M7716="","",VLOOKUP(M7716,'14'!D:D,1,0))</f>
        <v/>
      </c>
    </row>
    <row r="7717" spans="1:15" ht="12.75" customHeight="1" x14ac:dyDescent="0.2">
      <c r="A7717" s="36" t="str">
        <f>'0'!$A$4</f>
        <v>………………..</v>
      </c>
      <c r="B7717" s="37">
        <f>'0'!$A$2</f>
        <v>46112</v>
      </c>
      <c r="C7717" s="37" t="s">
        <v>1243</v>
      </c>
      <c r="D7717" s="119" t="str">
        <f>IF(G7717="","",VLOOKUP(G7717,номенклатури!R:T,2,0))</f>
        <v/>
      </c>
      <c r="E7717" s="333" t="str">
        <f>IF(G7717="","",VLOOKUP(G7717,номенклатури!R:T,3,0))</f>
        <v/>
      </c>
      <c r="F7717" s="159" t="str">
        <f>IF(G7717="","",IF(ISERROR(VLOOKUP(G7717,номенклатури!V:V,1,0)),E7717*H7717,E7717*I7717))</f>
        <v/>
      </c>
      <c r="G7717" s="14"/>
      <c r="H7717" s="15"/>
      <c r="I7717" s="15"/>
      <c r="J7717" s="15"/>
      <c r="K7717" s="15"/>
      <c r="L7717" s="217"/>
      <c r="M7717" s="22"/>
      <c r="N7717" s="119" t="str">
        <f>IF(G7717="","",VLOOKUP(G7717,номенклатури!R:U,4,0))</f>
        <v/>
      </c>
      <c r="O7717" s="119" t="str">
        <f>IF(M7717="","",VLOOKUP(M7717,'14'!D:D,1,0))</f>
        <v/>
      </c>
    </row>
    <row r="7718" spans="1:15" ht="12.75" customHeight="1" x14ac:dyDescent="0.2">
      <c r="A7718" s="36" t="str">
        <f>'0'!$A$4</f>
        <v>………………..</v>
      </c>
      <c r="B7718" s="37">
        <f>'0'!$A$2</f>
        <v>46112</v>
      </c>
      <c r="C7718" s="37" t="s">
        <v>1243</v>
      </c>
      <c r="D7718" s="119" t="str">
        <f>IF(G7718="","",VLOOKUP(G7718,номенклатури!R:T,2,0))</f>
        <v/>
      </c>
      <c r="E7718" s="333" t="str">
        <f>IF(G7718="","",VLOOKUP(G7718,номенклатури!R:T,3,0))</f>
        <v/>
      </c>
      <c r="F7718" s="159" t="str">
        <f>IF(G7718="","",IF(ISERROR(VLOOKUP(G7718,номенклатури!V:V,1,0)),E7718*H7718,E7718*I7718))</f>
        <v/>
      </c>
      <c r="G7718" s="14"/>
      <c r="H7718" s="15"/>
      <c r="I7718" s="15"/>
      <c r="J7718" s="15"/>
      <c r="K7718" s="15"/>
      <c r="L7718" s="217"/>
      <c r="M7718" s="22"/>
      <c r="N7718" s="119" t="str">
        <f>IF(G7718="","",VLOOKUP(G7718,номенклатури!R:U,4,0))</f>
        <v/>
      </c>
      <c r="O7718" s="119" t="str">
        <f>IF(M7718="","",VLOOKUP(M7718,'14'!D:D,1,0))</f>
        <v/>
      </c>
    </row>
    <row r="7719" spans="1:15" ht="12.75" customHeight="1" x14ac:dyDescent="0.2">
      <c r="A7719" s="36" t="str">
        <f>'0'!$A$4</f>
        <v>………………..</v>
      </c>
      <c r="B7719" s="37">
        <f>'0'!$A$2</f>
        <v>46112</v>
      </c>
      <c r="C7719" s="37" t="s">
        <v>1243</v>
      </c>
      <c r="D7719" s="119" t="str">
        <f>IF(G7719="","",VLOOKUP(G7719,номенклатури!R:T,2,0))</f>
        <v/>
      </c>
      <c r="E7719" s="333" t="str">
        <f>IF(G7719="","",VLOOKUP(G7719,номенклатури!R:T,3,0))</f>
        <v/>
      </c>
      <c r="F7719" s="159" t="str">
        <f>IF(G7719="","",IF(ISERROR(VLOOKUP(G7719,номенклатури!V:V,1,0)),E7719*H7719,E7719*I7719))</f>
        <v/>
      </c>
      <c r="G7719" s="14"/>
      <c r="H7719" s="15"/>
      <c r="I7719" s="15"/>
      <c r="J7719" s="15"/>
      <c r="K7719" s="15"/>
      <c r="L7719" s="217"/>
      <c r="M7719" s="22"/>
      <c r="N7719" s="119" t="str">
        <f>IF(G7719="","",VLOOKUP(G7719,номенклатури!R:U,4,0))</f>
        <v/>
      </c>
      <c r="O7719" s="119" t="str">
        <f>IF(M7719="","",VLOOKUP(M7719,'14'!D:D,1,0))</f>
        <v/>
      </c>
    </row>
    <row r="7720" spans="1:15" ht="12.75" customHeight="1" x14ac:dyDescent="0.2">
      <c r="A7720" s="36" t="str">
        <f>'0'!$A$4</f>
        <v>………………..</v>
      </c>
      <c r="B7720" s="37">
        <f>'0'!$A$2</f>
        <v>46112</v>
      </c>
      <c r="C7720" s="37" t="s">
        <v>1243</v>
      </c>
      <c r="D7720" s="119" t="str">
        <f>IF(G7720="","",VLOOKUP(G7720,номенклатури!R:T,2,0))</f>
        <v/>
      </c>
      <c r="E7720" s="333" t="str">
        <f>IF(G7720="","",VLOOKUP(G7720,номенклатури!R:T,3,0))</f>
        <v/>
      </c>
      <c r="F7720" s="159" t="str">
        <f>IF(G7720="","",IF(ISERROR(VLOOKUP(G7720,номенклатури!V:V,1,0)),E7720*H7720,E7720*I7720))</f>
        <v/>
      </c>
      <c r="G7720" s="14"/>
      <c r="H7720" s="15"/>
      <c r="I7720" s="15"/>
      <c r="J7720" s="15"/>
      <c r="K7720" s="15"/>
      <c r="L7720" s="217"/>
      <c r="M7720" s="22"/>
      <c r="N7720" s="119" t="str">
        <f>IF(G7720="","",VLOOKUP(G7720,номенклатури!R:U,4,0))</f>
        <v/>
      </c>
      <c r="O7720" s="119" t="str">
        <f>IF(M7720="","",VLOOKUP(M7720,'14'!D:D,1,0))</f>
        <v/>
      </c>
    </row>
    <row r="7721" spans="1:15" ht="12.75" customHeight="1" x14ac:dyDescent="0.2">
      <c r="A7721" s="36" t="str">
        <f>'0'!$A$4</f>
        <v>………………..</v>
      </c>
      <c r="B7721" s="37">
        <f>'0'!$A$2</f>
        <v>46112</v>
      </c>
      <c r="C7721" s="37" t="s">
        <v>1243</v>
      </c>
      <c r="D7721" s="119" t="str">
        <f>IF(G7721="","",VLOOKUP(G7721,номенклатури!R:T,2,0))</f>
        <v/>
      </c>
      <c r="E7721" s="333" t="str">
        <f>IF(G7721="","",VLOOKUP(G7721,номенклатури!R:T,3,0))</f>
        <v/>
      </c>
      <c r="F7721" s="159" t="str">
        <f>IF(G7721="","",IF(ISERROR(VLOOKUP(G7721,номенклатури!V:V,1,0)),E7721*H7721,E7721*I7721))</f>
        <v/>
      </c>
      <c r="G7721" s="14"/>
      <c r="H7721" s="15"/>
      <c r="I7721" s="15"/>
      <c r="J7721" s="15"/>
      <c r="K7721" s="15"/>
      <c r="L7721" s="217"/>
      <c r="M7721" s="22"/>
      <c r="N7721" s="119" t="str">
        <f>IF(G7721="","",VLOOKUP(G7721,номенклатури!R:U,4,0))</f>
        <v/>
      </c>
      <c r="O7721" s="119" t="str">
        <f>IF(M7721="","",VLOOKUP(M7721,'14'!D:D,1,0))</f>
        <v/>
      </c>
    </row>
    <row r="7722" spans="1:15" ht="12.75" customHeight="1" x14ac:dyDescent="0.2">
      <c r="A7722" s="36" t="str">
        <f>'0'!$A$4</f>
        <v>………………..</v>
      </c>
      <c r="B7722" s="37">
        <f>'0'!$A$2</f>
        <v>46112</v>
      </c>
      <c r="C7722" s="37" t="s">
        <v>1243</v>
      </c>
      <c r="D7722" s="119" t="str">
        <f>IF(G7722="","",VLOOKUP(G7722,номенклатури!R:T,2,0))</f>
        <v/>
      </c>
      <c r="E7722" s="333" t="str">
        <f>IF(G7722="","",VLOOKUP(G7722,номенклатури!R:T,3,0))</f>
        <v/>
      </c>
      <c r="F7722" s="159" t="str">
        <f>IF(G7722="","",IF(ISERROR(VLOOKUP(G7722,номенклатури!V:V,1,0)),E7722*H7722,E7722*I7722))</f>
        <v/>
      </c>
      <c r="G7722" s="14"/>
      <c r="H7722" s="15"/>
      <c r="I7722" s="15"/>
      <c r="J7722" s="15"/>
      <c r="K7722" s="15"/>
      <c r="L7722" s="217"/>
      <c r="M7722" s="22"/>
      <c r="N7722" s="119" t="str">
        <f>IF(G7722="","",VLOOKUP(G7722,номенклатури!R:U,4,0))</f>
        <v/>
      </c>
      <c r="O7722" s="119" t="str">
        <f>IF(M7722="","",VLOOKUP(M7722,'14'!D:D,1,0))</f>
        <v/>
      </c>
    </row>
    <row r="7723" spans="1:15" ht="12.75" customHeight="1" x14ac:dyDescent="0.2">
      <c r="A7723" s="36" t="str">
        <f>'0'!$A$4</f>
        <v>………………..</v>
      </c>
      <c r="B7723" s="37">
        <f>'0'!$A$2</f>
        <v>46112</v>
      </c>
      <c r="C7723" s="37" t="s">
        <v>1243</v>
      </c>
      <c r="D7723" s="119" t="str">
        <f>IF(G7723="","",VLOOKUP(G7723,номенклатури!R:T,2,0))</f>
        <v/>
      </c>
      <c r="E7723" s="333" t="str">
        <f>IF(G7723="","",VLOOKUP(G7723,номенклатури!R:T,3,0))</f>
        <v/>
      </c>
      <c r="F7723" s="159" t="str">
        <f>IF(G7723="","",IF(ISERROR(VLOOKUP(G7723,номенклатури!V:V,1,0)),E7723*H7723,E7723*I7723))</f>
        <v/>
      </c>
      <c r="G7723" s="14"/>
      <c r="H7723" s="15"/>
      <c r="I7723" s="15"/>
      <c r="J7723" s="15"/>
      <c r="K7723" s="15"/>
      <c r="L7723" s="217"/>
      <c r="M7723" s="22"/>
      <c r="N7723" s="119" t="str">
        <f>IF(G7723="","",VLOOKUP(G7723,номенклатури!R:U,4,0))</f>
        <v/>
      </c>
      <c r="O7723" s="119" t="str">
        <f>IF(M7723="","",VLOOKUP(M7723,'14'!D:D,1,0))</f>
        <v/>
      </c>
    </row>
    <row r="7724" spans="1:15" ht="12.75" customHeight="1" x14ac:dyDescent="0.2">
      <c r="A7724" s="36" t="str">
        <f>'0'!$A$4</f>
        <v>………………..</v>
      </c>
      <c r="B7724" s="37">
        <f>'0'!$A$2</f>
        <v>46112</v>
      </c>
      <c r="C7724" s="37" t="s">
        <v>1243</v>
      </c>
      <c r="D7724" s="119" t="str">
        <f>IF(G7724="","",VLOOKUP(G7724,номенклатури!R:T,2,0))</f>
        <v/>
      </c>
      <c r="E7724" s="333" t="str">
        <f>IF(G7724="","",VLOOKUP(G7724,номенклатури!R:T,3,0))</f>
        <v/>
      </c>
      <c r="F7724" s="159" t="str">
        <f>IF(G7724="","",IF(ISERROR(VLOOKUP(G7724,номенклатури!V:V,1,0)),E7724*H7724,E7724*I7724))</f>
        <v/>
      </c>
      <c r="G7724" s="14"/>
      <c r="H7724" s="15"/>
      <c r="I7724" s="15"/>
      <c r="J7724" s="15"/>
      <c r="K7724" s="15"/>
      <c r="L7724" s="217"/>
      <c r="M7724" s="22"/>
      <c r="N7724" s="119" t="str">
        <f>IF(G7724="","",VLOOKUP(G7724,номенклатури!R:U,4,0))</f>
        <v/>
      </c>
      <c r="O7724" s="119" t="str">
        <f>IF(M7724="","",VLOOKUP(M7724,'14'!D:D,1,0))</f>
        <v/>
      </c>
    </row>
    <row r="7725" spans="1:15" ht="12.75" customHeight="1" x14ac:dyDescent="0.2">
      <c r="A7725" s="36" t="str">
        <f>'0'!$A$4</f>
        <v>………………..</v>
      </c>
      <c r="B7725" s="37">
        <f>'0'!$A$2</f>
        <v>46112</v>
      </c>
      <c r="C7725" s="37" t="s">
        <v>1243</v>
      </c>
      <c r="D7725" s="119" t="str">
        <f>IF(G7725="","",VLOOKUP(G7725,номенклатури!R:T,2,0))</f>
        <v/>
      </c>
      <c r="E7725" s="333" t="str">
        <f>IF(G7725="","",VLOOKUP(G7725,номенклатури!R:T,3,0))</f>
        <v/>
      </c>
      <c r="F7725" s="159" t="str">
        <f>IF(G7725="","",IF(ISERROR(VLOOKUP(G7725,номенклатури!V:V,1,0)),E7725*H7725,E7725*I7725))</f>
        <v/>
      </c>
      <c r="G7725" s="14"/>
      <c r="H7725" s="15"/>
      <c r="I7725" s="15"/>
      <c r="J7725" s="15"/>
      <c r="K7725" s="15"/>
      <c r="L7725" s="217"/>
      <c r="M7725" s="22"/>
      <c r="N7725" s="119" t="str">
        <f>IF(G7725="","",VLOOKUP(G7725,номенклатури!R:U,4,0))</f>
        <v/>
      </c>
      <c r="O7725" s="119" t="str">
        <f>IF(M7725="","",VLOOKUP(M7725,'14'!D:D,1,0))</f>
        <v/>
      </c>
    </row>
    <row r="7726" spans="1:15" ht="12.75" customHeight="1" x14ac:dyDescent="0.2">
      <c r="A7726" s="36" t="str">
        <f>'0'!$A$4</f>
        <v>………………..</v>
      </c>
      <c r="B7726" s="37">
        <f>'0'!$A$2</f>
        <v>46112</v>
      </c>
      <c r="C7726" s="37" t="s">
        <v>1243</v>
      </c>
      <c r="D7726" s="119" t="str">
        <f>IF(G7726="","",VLOOKUP(G7726,номенклатури!R:T,2,0))</f>
        <v/>
      </c>
      <c r="E7726" s="333" t="str">
        <f>IF(G7726="","",VLOOKUP(G7726,номенклатури!R:T,3,0))</f>
        <v/>
      </c>
      <c r="F7726" s="159" t="str">
        <f>IF(G7726="","",IF(ISERROR(VLOOKUP(G7726,номенклатури!V:V,1,0)),E7726*H7726,E7726*I7726))</f>
        <v/>
      </c>
      <c r="G7726" s="14"/>
      <c r="H7726" s="15"/>
      <c r="I7726" s="15"/>
      <c r="J7726" s="15"/>
      <c r="K7726" s="15"/>
      <c r="L7726" s="217"/>
      <c r="M7726" s="22"/>
      <c r="N7726" s="119" t="str">
        <f>IF(G7726="","",VLOOKUP(G7726,номенклатури!R:U,4,0))</f>
        <v/>
      </c>
      <c r="O7726" s="119" t="str">
        <f>IF(M7726="","",VLOOKUP(M7726,'14'!D:D,1,0))</f>
        <v/>
      </c>
    </row>
    <row r="7727" spans="1:15" ht="12.75" customHeight="1" x14ac:dyDescent="0.2">
      <c r="A7727" s="36" t="str">
        <f>'0'!$A$4</f>
        <v>………………..</v>
      </c>
      <c r="B7727" s="37">
        <f>'0'!$A$2</f>
        <v>46112</v>
      </c>
      <c r="C7727" s="37" t="s">
        <v>1243</v>
      </c>
      <c r="D7727" s="119" t="str">
        <f>IF(G7727="","",VLOOKUP(G7727,номенклатури!R:T,2,0))</f>
        <v/>
      </c>
      <c r="E7727" s="333" t="str">
        <f>IF(G7727="","",VLOOKUP(G7727,номенклатури!R:T,3,0))</f>
        <v/>
      </c>
      <c r="F7727" s="159" t="str">
        <f>IF(G7727="","",IF(ISERROR(VLOOKUP(G7727,номенклатури!V:V,1,0)),E7727*H7727,E7727*I7727))</f>
        <v/>
      </c>
      <c r="G7727" s="14"/>
      <c r="H7727" s="15"/>
      <c r="I7727" s="15"/>
      <c r="J7727" s="15"/>
      <c r="K7727" s="15"/>
      <c r="L7727" s="217"/>
      <c r="M7727" s="22"/>
      <c r="N7727" s="119" t="str">
        <f>IF(G7727="","",VLOOKUP(G7727,номенклатури!R:U,4,0))</f>
        <v/>
      </c>
      <c r="O7727" s="119" t="str">
        <f>IF(M7727="","",VLOOKUP(M7727,'14'!D:D,1,0))</f>
        <v/>
      </c>
    </row>
    <row r="7728" spans="1:15" ht="12.75" customHeight="1" x14ac:dyDescent="0.2">
      <c r="A7728" s="36" t="str">
        <f>'0'!$A$4</f>
        <v>………………..</v>
      </c>
      <c r="B7728" s="37">
        <f>'0'!$A$2</f>
        <v>46112</v>
      </c>
      <c r="C7728" s="37" t="s">
        <v>1243</v>
      </c>
      <c r="D7728" s="119" t="str">
        <f>IF(G7728="","",VLOOKUP(G7728,номенклатури!R:T,2,0))</f>
        <v/>
      </c>
      <c r="E7728" s="333" t="str">
        <f>IF(G7728="","",VLOOKUP(G7728,номенклатури!R:T,3,0))</f>
        <v/>
      </c>
      <c r="F7728" s="159" t="str">
        <f>IF(G7728="","",IF(ISERROR(VLOOKUP(G7728,номенклатури!V:V,1,0)),E7728*H7728,E7728*I7728))</f>
        <v/>
      </c>
      <c r="G7728" s="14"/>
      <c r="H7728" s="15"/>
      <c r="I7728" s="15"/>
      <c r="J7728" s="15"/>
      <c r="K7728" s="15"/>
      <c r="L7728" s="217"/>
      <c r="M7728" s="22"/>
      <c r="N7728" s="119" t="str">
        <f>IF(G7728="","",VLOOKUP(G7728,номенклатури!R:U,4,0))</f>
        <v/>
      </c>
      <c r="O7728" s="119" t="str">
        <f>IF(M7728="","",VLOOKUP(M7728,'14'!D:D,1,0))</f>
        <v/>
      </c>
    </row>
    <row r="7729" spans="1:15" ht="12.75" customHeight="1" x14ac:dyDescent="0.2">
      <c r="A7729" s="36" t="str">
        <f>'0'!$A$4</f>
        <v>………………..</v>
      </c>
      <c r="B7729" s="37">
        <f>'0'!$A$2</f>
        <v>46112</v>
      </c>
      <c r="C7729" s="37" t="s">
        <v>1243</v>
      </c>
      <c r="D7729" s="119" t="str">
        <f>IF(G7729="","",VLOOKUP(G7729,номенклатури!R:T,2,0))</f>
        <v/>
      </c>
      <c r="E7729" s="333" t="str">
        <f>IF(G7729="","",VLOOKUP(G7729,номенклатури!R:T,3,0))</f>
        <v/>
      </c>
      <c r="F7729" s="159" t="str">
        <f>IF(G7729="","",IF(ISERROR(VLOOKUP(G7729,номенклатури!V:V,1,0)),E7729*H7729,E7729*I7729))</f>
        <v/>
      </c>
      <c r="G7729" s="14"/>
      <c r="H7729" s="15"/>
      <c r="I7729" s="15"/>
      <c r="J7729" s="15"/>
      <c r="K7729" s="15"/>
      <c r="L7729" s="217"/>
      <c r="M7729" s="22"/>
      <c r="N7729" s="119" t="str">
        <f>IF(G7729="","",VLOOKUP(G7729,номенклатури!R:U,4,0))</f>
        <v/>
      </c>
      <c r="O7729" s="119" t="str">
        <f>IF(M7729="","",VLOOKUP(M7729,'14'!D:D,1,0))</f>
        <v/>
      </c>
    </row>
    <row r="7730" spans="1:15" ht="12.75" customHeight="1" x14ac:dyDescent="0.2">
      <c r="A7730" s="36" t="str">
        <f>'0'!$A$4</f>
        <v>………………..</v>
      </c>
      <c r="B7730" s="37">
        <f>'0'!$A$2</f>
        <v>46112</v>
      </c>
      <c r="C7730" s="37" t="s">
        <v>1243</v>
      </c>
      <c r="D7730" s="119" t="str">
        <f>IF(G7730="","",VLOOKUP(G7730,номенклатури!R:T,2,0))</f>
        <v/>
      </c>
      <c r="E7730" s="333" t="str">
        <f>IF(G7730="","",VLOOKUP(G7730,номенклатури!R:T,3,0))</f>
        <v/>
      </c>
      <c r="F7730" s="159" t="str">
        <f>IF(G7730="","",IF(ISERROR(VLOOKUP(G7730,номенклатури!V:V,1,0)),E7730*H7730,E7730*I7730))</f>
        <v/>
      </c>
      <c r="G7730" s="14"/>
      <c r="H7730" s="15"/>
      <c r="I7730" s="15"/>
      <c r="J7730" s="15"/>
      <c r="K7730" s="15"/>
      <c r="L7730" s="217"/>
      <c r="M7730" s="22"/>
      <c r="N7730" s="119" t="str">
        <f>IF(G7730="","",VLOOKUP(G7730,номенклатури!R:U,4,0))</f>
        <v/>
      </c>
      <c r="O7730" s="119" t="str">
        <f>IF(M7730="","",VLOOKUP(M7730,'14'!D:D,1,0))</f>
        <v/>
      </c>
    </row>
    <row r="7731" spans="1:15" ht="12.75" customHeight="1" x14ac:dyDescent="0.2">
      <c r="A7731" s="36" t="str">
        <f>'0'!$A$4</f>
        <v>………………..</v>
      </c>
      <c r="B7731" s="37">
        <f>'0'!$A$2</f>
        <v>46112</v>
      </c>
      <c r="C7731" s="37" t="s">
        <v>1243</v>
      </c>
      <c r="D7731" s="119" t="str">
        <f>IF(G7731="","",VLOOKUP(G7731,номенклатури!R:T,2,0))</f>
        <v/>
      </c>
      <c r="E7731" s="333" t="str">
        <f>IF(G7731="","",VLOOKUP(G7731,номенклатури!R:T,3,0))</f>
        <v/>
      </c>
      <c r="F7731" s="159" t="str">
        <f>IF(G7731="","",IF(ISERROR(VLOOKUP(G7731,номенклатури!V:V,1,0)),E7731*H7731,E7731*I7731))</f>
        <v/>
      </c>
      <c r="G7731" s="14"/>
      <c r="H7731" s="15"/>
      <c r="I7731" s="15"/>
      <c r="J7731" s="15"/>
      <c r="K7731" s="15"/>
      <c r="L7731" s="217"/>
      <c r="M7731" s="22"/>
      <c r="N7731" s="119" t="str">
        <f>IF(G7731="","",VLOOKUP(G7731,номенклатури!R:U,4,0))</f>
        <v/>
      </c>
      <c r="O7731" s="119" t="str">
        <f>IF(M7731="","",VLOOKUP(M7731,'14'!D:D,1,0))</f>
        <v/>
      </c>
    </row>
    <row r="7732" spans="1:15" ht="12.75" customHeight="1" x14ac:dyDescent="0.2">
      <c r="A7732" s="36" t="str">
        <f>'0'!$A$4</f>
        <v>………………..</v>
      </c>
      <c r="B7732" s="37">
        <f>'0'!$A$2</f>
        <v>46112</v>
      </c>
      <c r="C7732" s="37" t="s">
        <v>1243</v>
      </c>
      <c r="D7732" s="119" t="str">
        <f>IF(G7732="","",VLOOKUP(G7732,номенклатури!R:T,2,0))</f>
        <v/>
      </c>
      <c r="E7732" s="333" t="str">
        <f>IF(G7732="","",VLOOKUP(G7732,номенклатури!R:T,3,0))</f>
        <v/>
      </c>
      <c r="F7732" s="159" t="str">
        <f>IF(G7732="","",IF(ISERROR(VLOOKUP(G7732,номенклатури!V:V,1,0)),E7732*H7732,E7732*I7732))</f>
        <v/>
      </c>
      <c r="G7732" s="14"/>
      <c r="H7732" s="15"/>
      <c r="I7732" s="15"/>
      <c r="J7732" s="15"/>
      <c r="K7732" s="15"/>
      <c r="L7732" s="217"/>
      <c r="M7732" s="22"/>
      <c r="N7732" s="119" t="str">
        <f>IF(G7732="","",VLOOKUP(G7732,номенклатури!R:U,4,0))</f>
        <v/>
      </c>
      <c r="O7732" s="119" t="str">
        <f>IF(M7732="","",VLOOKUP(M7732,'14'!D:D,1,0))</f>
        <v/>
      </c>
    </row>
    <row r="7733" spans="1:15" ht="12.75" customHeight="1" x14ac:dyDescent="0.2">
      <c r="A7733" s="36" t="str">
        <f>'0'!$A$4</f>
        <v>………………..</v>
      </c>
      <c r="B7733" s="37">
        <f>'0'!$A$2</f>
        <v>46112</v>
      </c>
      <c r="C7733" s="37" t="s">
        <v>1243</v>
      </c>
      <c r="D7733" s="119" t="str">
        <f>IF(G7733="","",VLOOKUP(G7733,номенклатури!R:T,2,0))</f>
        <v/>
      </c>
      <c r="E7733" s="333" t="str">
        <f>IF(G7733="","",VLOOKUP(G7733,номенклатури!R:T,3,0))</f>
        <v/>
      </c>
      <c r="F7733" s="159" t="str">
        <f>IF(G7733="","",IF(ISERROR(VLOOKUP(G7733,номенклатури!V:V,1,0)),E7733*H7733,E7733*I7733))</f>
        <v/>
      </c>
      <c r="G7733" s="14"/>
      <c r="H7733" s="15"/>
      <c r="I7733" s="15"/>
      <c r="J7733" s="15"/>
      <c r="K7733" s="15"/>
      <c r="L7733" s="217"/>
      <c r="M7733" s="22"/>
      <c r="N7733" s="119" t="str">
        <f>IF(G7733="","",VLOOKUP(G7733,номенклатури!R:U,4,0))</f>
        <v/>
      </c>
      <c r="O7733" s="119" t="str">
        <f>IF(M7733="","",VLOOKUP(M7733,'14'!D:D,1,0))</f>
        <v/>
      </c>
    </row>
    <row r="7734" spans="1:15" ht="12.75" customHeight="1" x14ac:dyDescent="0.2">
      <c r="A7734" s="36" t="str">
        <f>'0'!$A$4</f>
        <v>………………..</v>
      </c>
      <c r="B7734" s="37">
        <f>'0'!$A$2</f>
        <v>46112</v>
      </c>
      <c r="C7734" s="37" t="s">
        <v>1243</v>
      </c>
      <c r="D7734" s="119" t="str">
        <f>IF(G7734="","",VLOOKUP(G7734,номенклатури!R:T,2,0))</f>
        <v/>
      </c>
      <c r="E7734" s="333" t="str">
        <f>IF(G7734="","",VLOOKUP(G7734,номенклатури!R:T,3,0))</f>
        <v/>
      </c>
      <c r="F7734" s="159" t="str">
        <f>IF(G7734="","",IF(ISERROR(VLOOKUP(G7734,номенклатури!V:V,1,0)),E7734*H7734,E7734*I7734))</f>
        <v/>
      </c>
      <c r="G7734" s="14"/>
      <c r="H7734" s="15"/>
      <c r="I7734" s="15"/>
      <c r="J7734" s="15"/>
      <c r="K7734" s="15"/>
      <c r="L7734" s="217"/>
      <c r="M7734" s="22"/>
      <c r="N7734" s="119" t="str">
        <f>IF(G7734="","",VLOOKUP(G7734,номенклатури!R:U,4,0))</f>
        <v/>
      </c>
      <c r="O7734" s="119" t="str">
        <f>IF(M7734="","",VLOOKUP(M7734,'14'!D:D,1,0))</f>
        <v/>
      </c>
    </row>
    <row r="7735" spans="1:15" ht="12.75" customHeight="1" x14ac:dyDescent="0.2">
      <c r="A7735" s="36" t="str">
        <f>'0'!$A$4</f>
        <v>………………..</v>
      </c>
      <c r="B7735" s="37">
        <f>'0'!$A$2</f>
        <v>46112</v>
      </c>
      <c r="C7735" s="37" t="s">
        <v>1243</v>
      </c>
      <c r="D7735" s="119" t="str">
        <f>IF(G7735="","",VLOOKUP(G7735,номенклатури!R:T,2,0))</f>
        <v/>
      </c>
      <c r="E7735" s="333" t="str">
        <f>IF(G7735="","",VLOOKUP(G7735,номенклатури!R:T,3,0))</f>
        <v/>
      </c>
      <c r="F7735" s="159" t="str">
        <f>IF(G7735="","",IF(ISERROR(VLOOKUP(G7735,номенклатури!V:V,1,0)),E7735*H7735,E7735*I7735))</f>
        <v/>
      </c>
      <c r="G7735" s="14"/>
      <c r="H7735" s="15"/>
      <c r="I7735" s="15"/>
      <c r="J7735" s="15"/>
      <c r="K7735" s="15"/>
      <c r="L7735" s="217"/>
      <c r="M7735" s="22"/>
      <c r="N7735" s="119" t="str">
        <f>IF(G7735="","",VLOOKUP(G7735,номенклатури!R:U,4,0))</f>
        <v/>
      </c>
      <c r="O7735" s="119" t="str">
        <f>IF(M7735="","",VLOOKUP(M7735,'14'!D:D,1,0))</f>
        <v/>
      </c>
    </row>
    <row r="7736" spans="1:15" ht="12.75" customHeight="1" x14ac:dyDescent="0.2">
      <c r="A7736" s="36" t="str">
        <f>'0'!$A$4</f>
        <v>………………..</v>
      </c>
      <c r="B7736" s="37">
        <f>'0'!$A$2</f>
        <v>46112</v>
      </c>
      <c r="C7736" s="37" t="s">
        <v>1243</v>
      </c>
      <c r="D7736" s="119" t="str">
        <f>IF(G7736="","",VLOOKUP(G7736,номенклатури!R:T,2,0))</f>
        <v/>
      </c>
      <c r="E7736" s="333" t="str">
        <f>IF(G7736="","",VLOOKUP(G7736,номенклатури!R:T,3,0))</f>
        <v/>
      </c>
      <c r="F7736" s="159" t="str">
        <f>IF(G7736="","",IF(ISERROR(VLOOKUP(G7736,номенклатури!V:V,1,0)),E7736*H7736,E7736*I7736))</f>
        <v/>
      </c>
      <c r="G7736" s="14"/>
      <c r="H7736" s="15"/>
      <c r="I7736" s="15"/>
      <c r="J7736" s="15"/>
      <c r="K7736" s="15"/>
      <c r="L7736" s="217"/>
      <c r="M7736" s="22"/>
      <c r="N7736" s="119" t="str">
        <f>IF(G7736="","",VLOOKUP(G7736,номенклатури!R:U,4,0))</f>
        <v/>
      </c>
      <c r="O7736" s="119" t="str">
        <f>IF(M7736="","",VLOOKUP(M7736,'14'!D:D,1,0))</f>
        <v/>
      </c>
    </row>
    <row r="7737" spans="1:15" ht="12.75" customHeight="1" x14ac:dyDescent="0.2">
      <c r="A7737" s="36" t="str">
        <f>'0'!$A$4</f>
        <v>………………..</v>
      </c>
      <c r="B7737" s="37">
        <f>'0'!$A$2</f>
        <v>46112</v>
      </c>
      <c r="C7737" s="37" t="s">
        <v>1243</v>
      </c>
      <c r="D7737" s="119" t="str">
        <f>IF(G7737="","",VLOOKUP(G7737,номенклатури!R:T,2,0))</f>
        <v/>
      </c>
      <c r="E7737" s="333" t="str">
        <f>IF(G7737="","",VLOOKUP(G7737,номенклатури!R:T,3,0))</f>
        <v/>
      </c>
      <c r="F7737" s="159" t="str">
        <f>IF(G7737="","",IF(ISERROR(VLOOKUP(G7737,номенклатури!V:V,1,0)),E7737*H7737,E7737*I7737))</f>
        <v/>
      </c>
      <c r="G7737" s="14"/>
      <c r="H7737" s="15"/>
      <c r="I7737" s="15"/>
      <c r="J7737" s="15"/>
      <c r="K7737" s="15"/>
      <c r="L7737" s="217"/>
      <c r="M7737" s="22"/>
      <c r="N7737" s="119" t="str">
        <f>IF(G7737="","",VLOOKUP(G7737,номенклатури!R:U,4,0))</f>
        <v/>
      </c>
      <c r="O7737" s="119" t="str">
        <f>IF(M7737="","",VLOOKUP(M7737,'14'!D:D,1,0))</f>
        <v/>
      </c>
    </row>
    <row r="7738" spans="1:15" ht="12.75" customHeight="1" x14ac:dyDescent="0.2">
      <c r="A7738" s="36" t="str">
        <f>'0'!$A$4</f>
        <v>………………..</v>
      </c>
      <c r="B7738" s="37">
        <f>'0'!$A$2</f>
        <v>46112</v>
      </c>
      <c r="C7738" s="37" t="s">
        <v>1243</v>
      </c>
      <c r="D7738" s="119" t="str">
        <f>IF(G7738="","",VLOOKUP(G7738,номенклатури!R:T,2,0))</f>
        <v/>
      </c>
      <c r="E7738" s="333" t="str">
        <f>IF(G7738="","",VLOOKUP(G7738,номенклатури!R:T,3,0))</f>
        <v/>
      </c>
      <c r="F7738" s="159" t="str">
        <f>IF(G7738="","",IF(ISERROR(VLOOKUP(G7738,номенклатури!V:V,1,0)),E7738*H7738,E7738*I7738))</f>
        <v/>
      </c>
      <c r="G7738" s="14"/>
      <c r="H7738" s="15"/>
      <c r="I7738" s="15"/>
      <c r="J7738" s="15"/>
      <c r="K7738" s="15"/>
      <c r="L7738" s="217"/>
      <c r="M7738" s="22"/>
      <c r="N7738" s="119" t="str">
        <f>IF(G7738="","",VLOOKUP(G7738,номенклатури!R:U,4,0))</f>
        <v/>
      </c>
      <c r="O7738" s="119" t="str">
        <f>IF(M7738="","",VLOOKUP(M7738,'14'!D:D,1,0))</f>
        <v/>
      </c>
    </row>
    <row r="7739" spans="1:15" ht="12.75" customHeight="1" x14ac:dyDescent="0.2">
      <c r="A7739" s="36" t="str">
        <f>'0'!$A$4</f>
        <v>………………..</v>
      </c>
      <c r="B7739" s="37">
        <f>'0'!$A$2</f>
        <v>46112</v>
      </c>
      <c r="C7739" s="37" t="s">
        <v>1243</v>
      </c>
      <c r="D7739" s="119" t="str">
        <f>IF(G7739="","",VLOOKUP(G7739,номенклатури!R:T,2,0))</f>
        <v/>
      </c>
      <c r="E7739" s="333" t="str">
        <f>IF(G7739="","",VLOOKUP(G7739,номенклатури!R:T,3,0))</f>
        <v/>
      </c>
      <c r="F7739" s="159" t="str">
        <f>IF(G7739="","",IF(ISERROR(VLOOKUP(G7739,номенклатури!V:V,1,0)),E7739*H7739,E7739*I7739))</f>
        <v/>
      </c>
      <c r="G7739" s="14"/>
      <c r="H7739" s="15"/>
      <c r="I7739" s="15"/>
      <c r="J7739" s="15"/>
      <c r="K7739" s="15"/>
      <c r="L7739" s="217"/>
      <c r="M7739" s="22"/>
      <c r="N7739" s="119" t="str">
        <f>IF(G7739="","",VLOOKUP(G7739,номенклатури!R:U,4,0))</f>
        <v/>
      </c>
      <c r="O7739" s="119" t="str">
        <f>IF(M7739="","",VLOOKUP(M7739,'14'!D:D,1,0))</f>
        <v/>
      </c>
    </row>
    <row r="7740" spans="1:15" ht="12.75" customHeight="1" x14ac:dyDescent="0.2">
      <c r="A7740" s="36" t="str">
        <f>'0'!$A$4</f>
        <v>………………..</v>
      </c>
      <c r="B7740" s="37">
        <f>'0'!$A$2</f>
        <v>46112</v>
      </c>
      <c r="C7740" s="37" t="s">
        <v>1243</v>
      </c>
      <c r="D7740" s="119" t="str">
        <f>IF(G7740="","",VLOOKUP(G7740,номенклатури!R:T,2,0))</f>
        <v/>
      </c>
      <c r="E7740" s="333" t="str">
        <f>IF(G7740="","",VLOOKUP(G7740,номенклатури!R:T,3,0))</f>
        <v/>
      </c>
      <c r="F7740" s="159" t="str">
        <f>IF(G7740="","",IF(ISERROR(VLOOKUP(G7740,номенклатури!V:V,1,0)),E7740*H7740,E7740*I7740))</f>
        <v/>
      </c>
      <c r="G7740" s="14"/>
      <c r="H7740" s="15"/>
      <c r="I7740" s="15"/>
      <c r="J7740" s="15"/>
      <c r="K7740" s="15"/>
      <c r="L7740" s="217"/>
      <c r="M7740" s="22"/>
      <c r="N7740" s="119" t="str">
        <f>IF(G7740="","",VLOOKUP(G7740,номенклатури!R:U,4,0))</f>
        <v/>
      </c>
      <c r="O7740" s="119" t="str">
        <f>IF(M7740="","",VLOOKUP(M7740,'14'!D:D,1,0))</f>
        <v/>
      </c>
    </row>
    <row r="7741" spans="1:15" ht="12.75" customHeight="1" x14ac:dyDescent="0.2">
      <c r="A7741" s="36" t="str">
        <f>'0'!$A$4</f>
        <v>………………..</v>
      </c>
      <c r="B7741" s="37">
        <f>'0'!$A$2</f>
        <v>46112</v>
      </c>
      <c r="C7741" s="37" t="s">
        <v>1243</v>
      </c>
      <c r="D7741" s="119" t="str">
        <f>IF(G7741="","",VLOOKUP(G7741,номенклатури!R:T,2,0))</f>
        <v/>
      </c>
      <c r="E7741" s="333" t="str">
        <f>IF(G7741="","",VLOOKUP(G7741,номенклатури!R:T,3,0))</f>
        <v/>
      </c>
      <c r="F7741" s="159" t="str">
        <f>IF(G7741="","",IF(ISERROR(VLOOKUP(G7741,номенклатури!V:V,1,0)),E7741*H7741,E7741*I7741))</f>
        <v/>
      </c>
      <c r="G7741" s="14"/>
      <c r="H7741" s="15"/>
      <c r="I7741" s="15"/>
      <c r="J7741" s="15"/>
      <c r="K7741" s="15"/>
      <c r="L7741" s="217"/>
      <c r="M7741" s="22"/>
      <c r="N7741" s="119" t="str">
        <f>IF(G7741="","",VLOOKUP(G7741,номенклатури!R:U,4,0))</f>
        <v/>
      </c>
      <c r="O7741" s="119" t="str">
        <f>IF(M7741="","",VLOOKUP(M7741,'14'!D:D,1,0))</f>
        <v/>
      </c>
    </row>
    <row r="7742" spans="1:15" ht="12.75" customHeight="1" x14ac:dyDescent="0.2">
      <c r="A7742" s="36" t="str">
        <f>'0'!$A$4</f>
        <v>………………..</v>
      </c>
      <c r="B7742" s="37">
        <f>'0'!$A$2</f>
        <v>46112</v>
      </c>
      <c r="C7742" s="37" t="s">
        <v>1243</v>
      </c>
      <c r="D7742" s="119" t="str">
        <f>IF(G7742="","",VLOOKUP(G7742,номенклатури!R:T,2,0))</f>
        <v/>
      </c>
      <c r="E7742" s="333" t="str">
        <f>IF(G7742="","",VLOOKUP(G7742,номенклатури!R:T,3,0))</f>
        <v/>
      </c>
      <c r="F7742" s="159" t="str">
        <f>IF(G7742="","",IF(ISERROR(VLOOKUP(G7742,номенклатури!V:V,1,0)),E7742*H7742,E7742*I7742))</f>
        <v/>
      </c>
      <c r="G7742" s="14"/>
      <c r="H7742" s="15"/>
      <c r="I7742" s="15"/>
      <c r="J7742" s="15"/>
      <c r="K7742" s="15"/>
      <c r="L7742" s="217"/>
      <c r="M7742" s="22"/>
      <c r="N7742" s="119" t="str">
        <f>IF(G7742="","",VLOOKUP(G7742,номенклатури!R:U,4,0))</f>
        <v/>
      </c>
      <c r="O7742" s="119" t="str">
        <f>IF(M7742="","",VLOOKUP(M7742,'14'!D:D,1,0))</f>
        <v/>
      </c>
    </row>
    <row r="7743" spans="1:15" ht="12.75" customHeight="1" x14ac:dyDescent="0.2">
      <c r="A7743" s="36" t="str">
        <f>'0'!$A$4</f>
        <v>………………..</v>
      </c>
      <c r="B7743" s="37">
        <f>'0'!$A$2</f>
        <v>46112</v>
      </c>
      <c r="C7743" s="37" t="s">
        <v>1243</v>
      </c>
      <c r="D7743" s="119" t="str">
        <f>IF(G7743="","",VLOOKUP(G7743,номенклатури!R:T,2,0))</f>
        <v/>
      </c>
      <c r="E7743" s="333" t="str">
        <f>IF(G7743="","",VLOOKUP(G7743,номенклатури!R:T,3,0))</f>
        <v/>
      </c>
      <c r="F7743" s="159" t="str">
        <f>IF(G7743="","",IF(ISERROR(VLOOKUP(G7743,номенклатури!V:V,1,0)),E7743*H7743,E7743*I7743))</f>
        <v/>
      </c>
      <c r="G7743" s="14"/>
      <c r="H7743" s="15"/>
      <c r="I7743" s="15"/>
      <c r="J7743" s="15"/>
      <c r="K7743" s="15"/>
      <c r="L7743" s="217"/>
      <c r="M7743" s="22"/>
      <c r="N7743" s="119" t="str">
        <f>IF(G7743="","",VLOOKUP(G7743,номенклатури!R:U,4,0))</f>
        <v/>
      </c>
      <c r="O7743" s="119" t="str">
        <f>IF(M7743="","",VLOOKUP(M7743,'14'!D:D,1,0))</f>
        <v/>
      </c>
    </row>
    <row r="7744" spans="1:15" ht="12.75" customHeight="1" x14ac:dyDescent="0.2">
      <c r="A7744" s="36" t="str">
        <f>'0'!$A$4</f>
        <v>………………..</v>
      </c>
      <c r="B7744" s="37">
        <f>'0'!$A$2</f>
        <v>46112</v>
      </c>
      <c r="C7744" s="37" t="s">
        <v>1243</v>
      </c>
      <c r="D7744" s="119" t="str">
        <f>IF(G7744="","",VLOOKUP(G7744,номенклатури!R:T,2,0))</f>
        <v/>
      </c>
      <c r="E7744" s="333" t="str">
        <f>IF(G7744="","",VLOOKUP(G7744,номенклатури!R:T,3,0))</f>
        <v/>
      </c>
      <c r="F7744" s="159" t="str">
        <f>IF(G7744="","",IF(ISERROR(VLOOKUP(G7744,номенклатури!V:V,1,0)),E7744*H7744,E7744*I7744))</f>
        <v/>
      </c>
      <c r="G7744" s="14"/>
      <c r="H7744" s="15"/>
      <c r="I7744" s="15"/>
      <c r="J7744" s="15"/>
      <c r="K7744" s="15"/>
      <c r="L7744" s="217"/>
      <c r="M7744" s="22"/>
      <c r="N7744" s="119" t="str">
        <f>IF(G7744="","",VLOOKUP(G7744,номенклатури!R:U,4,0))</f>
        <v/>
      </c>
      <c r="O7744" s="119" t="str">
        <f>IF(M7744="","",VLOOKUP(M7744,'14'!D:D,1,0))</f>
        <v/>
      </c>
    </row>
    <row r="7745" spans="1:15" ht="12.75" customHeight="1" x14ac:dyDescent="0.2">
      <c r="A7745" s="36" t="str">
        <f>'0'!$A$4</f>
        <v>………………..</v>
      </c>
      <c r="B7745" s="37">
        <f>'0'!$A$2</f>
        <v>46112</v>
      </c>
      <c r="C7745" s="37" t="s">
        <v>1243</v>
      </c>
      <c r="D7745" s="119" t="str">
        <f>IF(G7745="","",VLOOKUP(G7745,номенклатури!R:T,2,0))</f>
        <v/>
      </c>
      <c r="E7745" s="333" t="str">
        <f>IF(G7745="","",VLOOKUP(G7745,номенклатури!R:T,3,0))</f>
        <v/>
      </c>
      <c r="F7745" s="159" t="str">
        <f>IF(G7745="","",IF(ISERROR(VLOOKUP(G7745,номенклатури!V:V,1,0)),E7745*H7745,E7745*I7745))</f>
        <v/>
      </c>
      <c r="G7745" s="14"/>
      <c r="H7745" s="15"/>
      <c r="I7745" s="15"/>
      <c r="J7745" s="15"/>
      <c r="K7745" s="15"/>
      <c r="L7745" s="217"/>
      <c r="M7745" s="22"/>
      <c r="N7745" s="119" t="str">
        <f>IF(G7745="","",VLOOKUP(G7745,номенклатури!R:U,4,0))</f>
        <v/>
      </c>
      <c r="O7745" s="119" t="str">
        <f>IF(M7745="","",VLOOKUP(M7745,'14'!D:D,1,0))</f>
        <v/>
      </c>
    </row>
    <row r="7746" spans="1:15" ht="12.75" customHeight="1" x14ac:dyDescent="0.2">
      <c r="A7746" s="36" t="str">
        <f>'0'!$A$4</f>
        <v>………………..</v>
      </c>
      <c r="B7746" s="37">
        <f>'0'!$A$2</f>
        <v>46112</v>
      </c>
      <c r="C7746" s="37" t="s">
        <v>1243</v>
      </c>
      <c r="D7746" s="119" t="str">
        <f>IF(G7746="","",VLOOKUP(G7746,номенклатури!R:T,2,0))</f>
        <v/>
      </c>
      <c r="E7746" s="333" t="str">
        <f>IF(G7746="","",VLOOKUP(G7746,номенклатури!R:T,3,0))</f>
        <v/>
      </c>
      <c r="F7746" s="159" t="str">
        <f>IF(G7746="","",IF(ISERROR(VLOOKUP(G7746,номенклатури!V:V,1,0)),E7746*H7746,E7746*I7746))</f>
        <v/>
      </c>
      <c r="G7746" s="14"/>
      <c r="H7746" s="15"/>
      <c r="I7746" s="15"/>
      <c r="J7746" s="15"/>
      <c r="K7746" s="15"/>
      <c r="L7746" s="217"/>
      <c r="M7746" s="22"/>
      <c r="N7746" s="119" t="str">
        <f>IF(G7746="","",VLOOKUP(G7746,номенклатури!R:U,4,0))</f>
        <v/>
      </c>
      <c r="O7746" s="119" t="str">
        <f>IF(M7746="","",VLOOKUP(M7746,'14'!D:D,1,0))</f>
        <v/>
      </c>
    </row>
    <row r="7747" spans="1:15" ht="12.75" customHeight="1" x14ac:dyDescent="0.2">
      <c r="A7747" s="36" t="str">
        <f>'0'!$A$4</f>
        <v>………………..</v>
      </c>
      <c r="B7747" s="37">
        <f>'0'!$A$2</f>
        <v>46112</v>
      </c>
      <c r="C7747" s="37" t="s">
        <v>1243</v>
      </c>
      <c r="D7747" s="119" t="str">
        <f>IF(G7747="","",VLOOKUP(G7747,номенклатури!R:T,2,0))</f>
        <v/>
      </c>
      <c r="E7747" s="333" t="str">
        <f>IF(G7747="","",VLOOKUP(G7747,номенклатури!R:T,3,0))</f>
        <v/>
      </c>
      <c r="F7747" s="159" t="str">
        <f>IF(G7747="","",IF(ISERROR(VLOOKUP(G7747,номенклатури!V:V,1,0)),E7747*H7747,E7747*I7747))</f>
        <v/>
      </c>
      <c r="G7747" s="14"/>
      <c r="H7747" s="15"/>
      <c r="I7747" s="15"/>
      <c r="J7747" s="15"/>
      <c r="K7747" s="15"/>
      <c r="L7747" s="217"/>
      <c r="M7747" s="22"/>
      <c r="N7747" s="119" t="str">
        <f>IF(G7747="","",VLOOKUP(G7747,номенклатури!R:U,4,0))</f>
        <v/>
      </c>
      <c r="O7747" s="119" t="str">
        <f>IF(M7747="","",VLOOKUP(M7747,'14'!D:D,1,0))</f>
        <v/>
      </c>
    </row>
    <row r="7748" spans="1:15" ht="12.75" customHeight="1" x14ac:dyDescent="0.2">
      <c r="A7748" s="36" t="str">
        <f>'0'!$A$4</f>
        <v>………………..</v>
      </c>
      <c r="B7748" s="37">
        <f>'0'!$A$2</f>
        <v>46112</v>
      </c>
      <c r="C7748" s="37" t="s">
        <v>1243</v>
      </c>
      <c r="D7748" s="119" t="str">
        <f>IF(G7748="","",VLOOKUP(G7748,номенклатури!R:T,2,0))</f>
        <v/>
      </c>
      <c r="E7748" s="333" t="str">
        <f>IF(G7748="","",VLOOKUP(G7748,номенклатури!R:T,3,0))</f>
        <v/>
      </c>
      <c r="F7748" s="159" t="str">
        <f>IF(G7748="","",IF(ISERROR(VLOOKUP(G7748,номенклатури!V:V,1,0)),E7748*H7748,E7748*I7748))</f>
        <v/>
      </c>
      <c r="G7748" s="14"/>
      <c r="H7748" s="15"/>
      <c r="I7748" s="15"/>
      <c r="J7748" s="15"/>
      <c r="K7748" s="15"/>
      <c r="L7748" s="217"/>
      <c r="M7748" s="22"/>
      <c r="N7748" s="119" t="str">
        <f>IF(G7748="","",VLOOKUP(G7748,номенклатури!R:U,4,0))</f>
        <v/>
      </c>
      <c r="O7748" s="119" t="str">
        <f>IF(M7748="","",VLOOKUP(M7748,'14'!D:D,1,0))</f>
        <v/>
      </c>
    </row>
    <row r="7749" spans="1:15" ht="12.75" customHeight="1" x14ac:dyDescent="0.2">
      <c r="A7749" s="36" t="str">
        <f>'0'!$A$4</f>
        <v>………………..</v>
      </c>
      <c r="B7749" s="37">
        <f>'0'!$A$2</f>
        <v>46112</v>
      </c>
      <c r="C7749" s="37" t="s">
        <v>1243</v>
      </c>
      <c r="D7749" s="119" t="str">
        <f>IF(G7749="","",VLOOKUP(G7749,номенклатури!R:T,2,0))</f>
        <v/>
      </c>
      <c r="E7749" s="333" t="str">
        <f>IF(G7749="","",VLOOKUP(G7749,номенклатури!R:T,3,0))</f>
        <v/>
      </c>
      <c r="F7749" s="159" t="str">
        <f>IF(G7749="","",IF(ISERROR(VLOOKUP(G7749,номенклатури!V:V,1,0)),E7749*H7749,E7749*I7749))</f>
        <v/>
      </c>
      <c r="G7749" s="14"/>
      <c r="H7749" s="15"/>
      <c r="I7749" s="15"/>
      <c r="J7749" s="15"/>
      <c r="K7749" s="15"/>
      <c r="L7749" s="217"/>
      <c r="M7749" s="22"/>
      <c r="N7749" s="119" t="str">
        <f>IF(G7749="","",VLOOKUP(G7749,номенклатури!R:U,4,0))</f>
        <v/>
      </c>
      <c r="O7749" s="119" t="str">
        <f>IF(M7749="","",VLOOKUP(M7749,'14'!D:D,1,0))</f>
        <v/>
      </c>
    </row>
    <row r="7750" spans="1:15" ht="12.75" customHeight="1" x14ac:dyDescent="0.2">
      <c r="A7750" s="36" t="str">
        <f>'0'!$A$4</f>
        <v>………………..</v>
      </c>
      <c r="B7750" s="37">
        <f>'0'!$A$2</f>
        <v>46112</v>
      </c>
      <c r="C7750" s="37" t="s">
        <v>1243</v>
      </c>
      <c r="D7750" s="119" t="str">
        <f>IF(G7750="","",VLOOKUP(G7750,номенклатури!R:T,2,0))</f>
        <v/>
      </c>
      <c r="E7750" s="333" t="str">
        <f>IF(G7750="","",VLOOKUP(G7750,номенклатури!R:T,3,0))</f>
        <v/>
      </c>
      <c r="F7750" s="159" t="str">
        <f>IF(G7750="","",IF(ISERROR(VLOOKUP(G7750,номенклатури!V:V,1,0)),E7750*H7750,E7750*I7750))</f>
        <v/>
      </c>
      <c r="G7750" s="14"/>
      <c r="H7750" s="15"/>
      <c r="I7750" s="15"/>
      <c r="J7750" s="15"/>
      <c r="K7750" s="15"/>
      <c r="L7750" s="217"/>
      <c r="M7750" s="22"/>
      <c r="N7750" s="119" t="str">
        <f>IF(G7750="","",VLOOKUP(G7750,номенклатури!R:U,4,0))</f>
        <v/>
      </c>
      <c r="O7750" s="119" t="str">
        <f>IF(M7750="","",VLOOKUP(M7750,'14'!D:D,1,0))</f>
        <v/>
      </c>
    </row>
    <row r="7751" spans="1:15" ht="12.75" customHeight="1" x14ac:dyDescent="0.2">
      <c r="A7751" s="36" t="str">
        <f>'0'!$A$4</f>
        <v>………………..</v>
      </c>
      <c r="B7751" s="37">
        <f>'0'!$A$2</f>
        <v>46112</v>
      </c>
      <c r="C7751" s="37" t="s">
        <v>1243</v>
      </c>
      <c r="D7751" s="119" t="str">
        <f>IF(G7751="","",VLOOKUP(G7751,номенклатури!R:T,2,0))</f>
        <v/>
      </c>
      <c r="E7751" s="333" t="str">
        <f>IF(G7751="","",VLOOKUP(G7751,номенклатури!R:T,3,0))</f>
        <v/>
      </c>
      <c r="F7751" s="159" t="str">
        <f>IF(G7751="","",IF(ISERROR(VLOOKUP(G7751,номенклатури!V:V,1,0)),E7751*H7751,E7751*I7751))</f>
        <v/>
      </c>
      <c r="G7751" s="14"/>
      <c r="H7751" s="15"/>
      <c r="I7751" s="15"/>
      <c r="J7751" s="15"/>
      <c r="K7751" s="15"/>
      <c r="L7751" s="217"/>
      <c r="M7751" s="22"/>
      <c r="N7751" s="119" t="str">
        <f>IF(G7751="","",VLOOKUP(G7751,номенклатури!R:U,4,0))</f>
        <v/>
      </c>
      <c r="O7751" s="119" t="str">
        <f>IF(M7751="","",VLOOKUP(M7751,'14'!D:D,1,0))</f>
        <v/>
      </c>
    </row>
    <row r="7752" spans="1:15" ht="12.75" customHeight="1" x14ac:dyDescent="0.2">
      <c r="A7752" s="36" t="str">
        <f>'0'!$A$4</f>
        <v>………………..</v>
      </c>
      <c r="B7752" s="37">
        <f>'0'!$A$2</f>
        <v>46112</v>
      </c>
      <c r="C7752" s="37" t="s">
        <v>1243</v>
      </c>
      <c r="D7752" s="119" t="str">
        <f>IF(G7752="","",VLOOKUP(G7752,номенклатури!R:T,2,0))</f>
        <v/>
      </c>
      <c r="E7752" s="333" t="str">
        <f>IF(G7752="","",VLOOKUP(G7752,номенклатури!R:T,3,0))</f>
        <v/>
      </c>
      <c r="F7752" s="159" t="str">
        <f>IF(G7752="","",IF(ISERROR(VLOOKUP(G7752,номенклатури!V:V,1,0)),E7752*H7752,E7752*I7752))</f>
        <v/>
      </c>
      <c r="G7752" s="14"/>
      <c r="H7752" s="15"/>
      <c r="I7752" s="15"/>
      <c r="J7752" s="15"/>
      <c r="K7752" s="15"/>
      <c r="L7752" s="217"/>
      <c r="M7752" s="22"/>
      <c r="N7752" s="119" t="str">
        <f>IF(G7752="","",VLOOKUP(G7752,номенклатури!R:U,4,0))</f>
        <v/>
      </c>
      <c r="O7752" s="119" t="str">
        <f>IF(M7752="","",VLOOKUP(M7752,'14'!D:D,1,0))</f>
        <v/>
      </c>
    </row>
    <row r="7753" spans="1:15" ht="12.75" customHeight="1" x14ac:dyDescent="0.2">
      <c r="A7753" s="36" t="str">
        <f>'0'!$A$4</f>
        <v>………………..</v>
      </c>
      <c r="B7753" s="37">
        <f>'0'!$A$2</f>
        <v>46112</v>
      </c>
      <c r="C7753" s="37" t="s">
        <v>1243</v>
      </c>
      <c r="D7753" s="119" t="str">
        <f>IF(G7753="","",VLOOKUP(G7753,номенклатури!R:T,2,0))</f>
        <v/>
      </c>
      <c r="E7753" s="333" t="str">
        <f>IF(G7753="","",VLOOKUP(G7753,номенклатури!R:T,3,0))</f>
        <v/>
      </c>
      <c r="F7753" s="159" t="str">
        <f>IF(G7753="","",IF(ISERROR(VLOOKUP(G7753,номенклатури!V:V,1,0)),E7753*H7753,E7753*I7753))</f>
        <v/>
      </c>
      <c r="G7753" s="14"/>
      <c r="H7753" s="15"/>
      <c r="I7753" s="15"/>
      <c r="J7753" s="15"/>
      <c r="K7753" s="15"/>
      <c r="L7753" s="217"/>
      <c r="M7753" s="22"/>
      <c r="N7753" s="119" t="str">
        <f>IF(G7753="","",VLOOKUP(G7753,номенклатури!R:U,4,0))</f>
        <v/>
      </c>
      <c r="O7753" s="119" t="str">
        <f>IF(M7753="","",VLOOKUP(M7753,'14'!D:D,1,0))</f>
        <v/>
      </c>
    </row>
    <row r="7754" spans="1:15" ht="12.75" customHeight="1" x14ac:dyDescent="0.2">
      <c r="A7754" s="36" t="str">
        <f>'0'!$A$4</f>
        <v>………………..</v>
      </c>
      <c r="B7754" s="37">
        <f>'0'!$A$2</f>
        <v>46112</v>
      </c>
      <c r="C7754" s="37" t="s">
        <v>1243</v>
      </c>
      <c r="D7754" s="119" t="str">
        <f>IF(G7754="","",VLOOKUP(G7754,номенклатури!R:T,2,0))</f>
        <v/>
      </c>
      <c r="E7754" s="333" t="str">
        <f>IF(G7754="","",VLOOKUP(G7754,номенклатури!R:T,3,0))</f>
        <v/>
      </c>
      <c r="F7754" s="159" t="str">
        <f>IF(G7754="","",IF(ISERROR(VLOOKUP(G7754,номенклатури!V:V,1,0)),E7754*H7754,E7754*I7754))</f>
        <v/>
      </c>
      <c r="G7754" s="14"/>
      <c r="H7754" s="15"/>
      <c r="I7754" s="15"/>
      <c r="J7754" s="15"/>
      <c r="K7754" s="15"/>
      <c r="L7754" s="217"/>
      <c r="M7754" s="22"/>
      <c r="N7754" s="119" t="str">
        <f>IF(G7754="","",VLOOKUP(G7754,номенклатури!R:U,4,0))</f>
        <v/>
      </c>
      <c r="O7754" s="119" t="str">
        <f>IF(M7754="","",VLOOKUP(M7754,'14'!D:D,1,0))</f>
        <v/>
      </c>
    </row>
    <row r="7755" spans="1:15" ht="12.75" customHeight="1" x14ac:dyDescent="0.2">
      <c r="A7755" s="36" t="str">
        <f>'0'!$A$4</f>
        <v>………………..</v>
      </c>
      <c r="B7755" s="37">
        <f>'0'!$A$2</f>
        <v>46112</v>
      </c>
      <c r="C7755" s="37" t="s">
        <v>1243</v>
      </c>
      <c r="D7755" s="119" t="str">
        <f>IF(G7755="","",VLOOKUP(G7755,номенклатури!R:T,2,0))</f>
        <v/>
      </c>
      <c r="E7755" s="333" t="str">
        <f>IF(G7755="","",VLOOKUP(G7755,номенклатури!R:T,3,0))</f>
        <v/>
      </c>
      <c r="F7755" s="159" t="str">
        <f>IF(G7755="","",IF(ISERROR(VLOOKUP(G7755,номенклатури!V:V,1,0)),E7755*H7755,E7755*I7755))</f>
        <v/>
      </c>
      <c r="G7755" s="14"/>
      <c r="H7755" s="15"/>
      <c r="I7755" s="15"/>
      <c r="J7755" s="15"/>
      <c r="K7755" s="15"/>
      <c r="L7755" s="217"/>
      <c r="M7755" s="22"/>
      <c r="N7755" s="119" t="str">
        <f>IF(G7755="","",VLOOKUP(G7755,номенклатури!R:U,4,0))</f>
        <v/>
      </c>
      <c r="O7755" s="119" t="str">
        <f>IF(M7755="","",VLOOKUP(M7755,'14'!D:D,1,0))</f>
        <v/>
      </c>
    </row>
    <row r="7756" spans="1:15" ht="12.75" customHeight="1" x14ac:dyDescent="0.2">
      <c r="A7756" s="36" t="str">
        <f>'0'!$A$4</f>
        <v>………………..</v>
      </c>
      <c r="B7756" s="37">
        <f>'0'!$A$2</f>
        <v>46112</v>
      </c>
      <c r="C7756" s="37" t="s">
        <v>1243</v>
      </c>
      <c r="D7756" s="119" t="str">
        <f>IF(G7756="","",VLOOKUP(G7756,номенклатури!R:T,2,0))</f>
        <v/>
      </c>
      <c r="E7756" s="333" t="str">
        <f>IF(G7756="","",VLOOKUP(G7756,номенклатури!R:T,3,0))</f>
        <v/>
      </c>
      <c r="F7756" s="159" t="str">
        <f>IF(G7756="","",IF(ISERROR(VLOOKUP(G7756,номенклатури!V:V,1,0)),E7756*H7756,E7756*I7756))</f>
        <v/>
      </c>
      <c r="G7756" s="14"/>
      <c r="H7756" s="15"/>
      <c r="I7756" s="15"/>
      <c r="J7756" s="15"/>
      <c r="K7756" s="15"/>
      <c r="L7756" s="217"/>
      <c r="M7756" s="22"/>
      <c r="N7756" s="119" t="str">
        <f>IF(G7756="","",VLOOKUP(G7756,номенклатури!R:U,4,0))</f>
        <v/>
      </c>
      <c r="O7756" s="119" t="str">
        <f>IF(M7756="","",VLOOKUP(M7756,'14'!D:D,1,0))</f>
        <v/>
      </c>
    </row>
    <row r="7757" spans="1:15" ht="12.75" customHeight="1" x14ac:dyDescent="0.2">
      <c r="A7757" s="36" t="str">
        <f>'0'!$A$4</f>
        <v>………………..</v>
      </c>
      <c r="B7757" s="37">
        <f>'0'!$A$2</f>
        <v>46112</v>
      </c>
      <c r="C7757" s="37" t="s">
        <v>1243</v>
      </c>
      <c r="D7757" s="119" t="str">
        <f>IF(G7757="","",VLOOKUP(G7757,номенклатури!R:T,2,0))</f>
        <v/>
      </c>
      <c r="E7757" s="333" t="str">
        <f>IF(G7757="","",VLOOKUP(G7757,номенклатури!R:T,3,0))</f>
        <v/>
      </c>
      <c r="F7757" s="159" t="str">
        <f>IF(G7757="","",IF(ISERROR(VLOOKUP(G7757,номенклатури!V:V,1,0)),E7757*H7757,E7757*I7757))</f>
        <v/>
      </c>
      <c r="G7757" s="14"/>
      <c r="H7757" s="15"/>
      <c r="I7757" s="15"/>
      <c r="J7757" s="15"/>
      <c r="K7757" s="15"/>
      <c r="L7757" s="217"/>
      <c r="M7757" s="22"/>
      <c r="N7757" s="119" t="str">
        <f>IF(G7757="","",VLOOKUP(G7757,номенклатури!R:U,4,0))</f>
        <v/>
      </c>
      <c r="O7757" s="119" t="str">
        <f>IF(M7757="","",VLOOKUP(M7757,'14'!D:D,1,0))</f>
        <v/>
      </c>
    </row>
    <row r="7758" spans="1:15" ht="12.75" customHeight="1" x14ac:dyDescent="0.2">
      <c r="A7758" s="36" t="str">
        <f>'0'!$A$4</f>
        <v>………………..</v>
      </c>
      <c r="B7758" s="37">
        <f>'0'!$A$2</f>
        <v>46112</v>
      </c>
      <c r="C7758" s="37" t="s">
        <v>1243</v>
      </c>
      <c r="D7758" s="119" t="str">
        <f>IF(G7758="","",VLOOKUP(G7758,номенклатури!R:T,2,0))</f>
        <v/>
      </c>
      <c r="E7758" s="333" t="str">
        <f>IF(G7758="","",VLOOKUP(G7758,номенклатури!R:T,3,0))</f>
        <v/>
      </c>
      <c r="F7758" s="159" t="str">
        <f>IF(G7758="","",IF(ISERROR(VLOOKUP(G7758,номенклатури!V:V,1,0)),E7758*H7758,E7758*I7758))</f>
        <v/>
      </c>
      <c r="G7758" s="14"/>
      <c r="H7758" s="15"/>
      <c r="I7758" s="15"/>
      <c r="J7758" s="15"/>
      <c r="K7758" s="15"/>
      <c r="L7758" s="217"/>
      <c r="M7758" s="22"/>
      <c r="N7758" s="119" t="str">
        <f>IF(G7758="","",VLOOKUP(G7758,номенклатури!R:U,4,0))</f>
        <v/>
      </c>
      <c r="O7758" s="119" t="str">
        <f>IF(M7758="","",VLOOKUP(M7758,'14'!D:D,1,0))</f>
        <v/>
      </c>
    </row>
    <row r="7759" spans="1:15" ht="12.75" customHeight="1" x14ac:dyDescent="0.2">
      <c r="A7759" s="36" t="str">
        <f>'0'!$A$4</f>
        <v>………………..</v>
      </c>
      <c r="B7759" s="37">
        <f>'0'!$A$2</f>
        <v>46112</v>
      </c>
      <c r="C7759" s="37" t="s">
        <v>1243</v>
      </c>
      <c r="D7759" s="119" t="str">
        <f>IF(G7759="","",VLOOKUP(G7759,номенклатури!R:T,2,0))</f>
        <v/>
      </c>
      <c r="E7759" s="333" t="str">
        <f>IF(G7759="","",VLOOKUP(G7759,номенклатури!R:T,3,0))</f>
        <v/>
      </c>
      <c r="F7759" s="159" t="str">
        <f>IF(G7759="","",IF(ISERROR(VLOOKUP(G7759,номенклатури!V:V,1,0)),E7759*H7759,E7759*I7759))</f>
        <v/>
      </c>
      <c r="G7759" s="14"/>
      <c r="H7759" s="15"/>
      <c r="I7759" s="15"/>
      <c r="J7759" s="15"/>
      <c r="K7759" s="15"/>
      <c r="L7759" s="217"/>
      <c r="M7759" s="22"/>
      <c r="N7759" s="119" t="str">
        <f>IF(G7759="","",VLOOKUP(G7759,номенклатури!R:U,4,0))</f>
        <v/>
      </c>
      <c r="O7759" s="119" t="str">
        <f>IF(M7759="","",VLOOKUP(M7759,'14'!D:D,1,0))</f>
        <v/>
      </c>
    </row>
    <row r="7760" spans="1:15" ht="12.75" customHeight="1" x14ac:dyDescent="0.2">
      <c r="A7760" s="36" t="str">
        <f>'0'!$A$4</f>
        <v>………………..</v>
      </c>
      <c r="B7760" s="37">
        <f>'0'!$A$2</f>
        <v>46112</v>
      </c>
      <c r="C7760" s="37" t="s">
        <v>1243</v>
      </c>
      <c r="D7760" s="119" t="str">
        <f>IF(G7760="","",VLOOKUP(G7760,номенклатури!R:T,2,0))</f>
        <v/>
      </c>
      <c r="E7760" s="333" t="str">
        <f>IF(G7760="","",VLOOKUP(G7760,номенклатури!R:T,3,0))</f>
        <v/>
      </c>
      <c r="F7760" s="159" t="str">
        <f>IF(G7760="","",IF(ISERROR(VLOOKUP(G7760,номенклатури!V:V,1,0)),E7760*H7760,E7760*I7760))</f>
        <v/>
      </c>
      <c r="G7760" s="14"/>
      <c r="H7760" s="15"/>
      <c r="I7760" s="15"/>
      <c r="J7760" s="15"/>
      <c r="K7760" s="15"/>
      <c r="L7760" s="217"/>
      <c r="M7760" s="22"/>
      <c r="N7760" s="119" t="str">
        <f>IF(G7760="","",VLOOKUP(G7760,номенклатури!R:U,4,0))</f>
        <v/>
      </c>
      <c r="O7760" s="119" t="str">
        <f>IF(M7760="","",VLOOKUP(M7760,'14'!D:D,1,0))</f>
        <v/>
      </c>
    </row>
    <row r="7761" spans="1:15" ht="12.75" customHeight="1" x14ac:dyDescent="0.2">
      <c r="A7761" s="36" t="str">
        <f>'0'!$A$4</f>
        <v>………………..</v>
      </c>
      <c r="B7761" s="37">
        <f>'0'!$A$2</f>
        <v>46112</v>
      </c>
      <c r="C7761" s="37" t="s">
        <v>1243</v>
      </c>
      <c r="D7761" s="119" t="str">
        <f>IF(G7761="","",VLOOKUP(G7761,номенклатури!R:T,2,0))</f>
        <v/>
      </c>
      <c r="E7761" s="333" t="str">
        <f>IF(G7761="","",VLOOKUP(G7761,номенклатури!R:T,3,0))</f>
        <v/>
      </c>
      <c r="F7761" s="159" t="str">
        <f>IF(G7761="","",IF(ISERROR(VLOOKUP(G7761,номенклатури!V:V,1,0)),E7761*H7761,E7761*I7761))</f>
        <v/>
      </c>
      <c r="G7761" s="14"/>
      <c r="H7761" s="15"/>
      <c r="I7761" s="15"/>
      <c r="J7761" s="15"/>
      <c r="K7761" s="15"/>
      <c r="L7761" s="217"/>
      <c r="M7761" s="22"/>
      <c r="N7761" s="119" t="str">
        <f>IF(G7761="","",VLOOKUP(G7761,номенклатури!R:U,4,0))</f>
        <v/>
      </c>
      <c r="O7761" s="119" t="str">
        <f>IF(M7761="","",VLOOKUP(M7761,'14'!D:D,1,0))</f>
        <v/>
      </c>
    </row>
    <row r="7762" spans="1:15" ht="12.75" customHeight="1" x14ac:dyDescent="0.2">
      <c r="A7762" s="36" t="str">
        <f>'0'!$A$4</f>
        <v>………………..</v>
      </c>
      <c r="B7762" s="37">
        <f>'0'!$A$2</f>
        <v>46112</v>
      </c>
      <c r="C7762" s="37" t="s">
        <v>1243</v>
      </c>
      <c r="D7762" s="119" t="str">
        <f>IF(G7762="","",VLOOKUP(G7762,номенклатури!R:T,2,0))</f>
        <v/>
      </c>
      <c r="E7762" s="333" t="str">
        <f>IF(G7762="","",VLOOKUP(G7762,номенклатури!R:T,3,0))</f>
        <v/>
      </c>
      <c r="F7762" s="159" t="str">
        <f>IF(G7762="","",IF(ISERROR(VLOOKUP(G7762,номенклатури!V:V,1,0)),E7762*H7762,E7762*I7762))</f>
        <v/>
      </c>
      <c r="G7762" s="14"/>
      <c r="H7762" s="15"/>
      <c r="I7762" s="15"/>
      <c r="J7762" s="15"/>
      <c r="K7762" s="15"/>
      <c r="L7762" s="217"/>
      <c r="M7762" s="22"/>
      <c r="N7762" s="119" t="str">
        <f>IF(G7762="","",VLOOKUP(G7762,номенклатури!R:U,4,0))</f>
        <v/>
      </c>
      <c r="O7762" s="119" t="str">
        <f>IF(M7762="","",VLOOKUP(M7762,'14'!D:D,1,0))</f>
        <v/>
      </c>
    </row>
    <row r="7763" spans="1:15" ht="12.75" customHeight="1" x14ac:dyDescent="0.2">
      <c r="A7763" s="36" t="str">
        <f>'0'!$A$4</f>
        <v>………………..</v>
      </c>
      <c r="B7763" s="37">
        <f>'0'!$A$2</f>
        <v>46112</v>
      </c>
      <c r="C7763" s="37" t="s">
        <v>1243</v>
      </c>
      <c r="D7763" s="119" t="str">
        <f>IF(G7763="","",VLOOKUP(G7763,номенклатури!R:T,2,0))</f>
        <v/>
      </c>
      <c r="E7763" s="333" t="str">
        <f>IF(G7763="","",VLOOKUP(G7763,номенклатури!R:T,3,0))</f>
        <v/>
      </c>
      <c r="F7763" s="159" t="str">
        <f>IF(G7763="","",IF(ISERROR(VLOOKUP(G7763,номенклатури!V:V,1,0)),E7763*H7763,E7763*I7763))</f>
        <v/>
      </c>
      <c r="G7763" s="14"/>
      <c r="H7763" s="15"/>
      <c r="I7763" s="15"/>
      <c r="J7763" s="15"/>
      <c r="K7763" s="15"/>
      <c r="L7763" s="217"/>
      <c r="M7763" s="22"/>
      <c r="N7763" s="119" t="str">
        <f>IF(G7763="","",VLOOKUP(G7763,номенклатури!R:U,4,0))</f>
        <v/>
      </c>
      <c r="O7763" s="119" t="str">
        <f>IF(M7763="","",VLOOKUP(M7763,'14'!D:D,1,0))</f>
        <v/>
      </c>
    </row>
    <row r="7764" spans="1:15" ht="12.75" customHeight="1" x14ac:dyDescent="0.2">
      <c r="A7764" s="36" t="str">
        <f>'0'!$A$4</f>
        <v>………………..</v>
      </c>
      <c r="B7764" s="37">
        <f>'0'!$A$2</f>
        <v>46112</v>
      </c>
      <c r="C7764" s="37" t="s">
        <v>1243</v>
      </c>
      <c r="D7764" s="119" t="str">
        <f>IF(G7764="","",VLOOKUP(G7764,номенклатури!R:T,2,0))</f>
        <v/>
      </c>
      <c r="E7764" s="333" t="str">
        <f>IF(G7764="","",VLOOKUP(G7764,номенклатури!R:T,3,0))</f>
        <v/>
      </c>
      <c r="F7764" s="159" t="str">
        <f>IF(G7764="","",IF(ISERROR(VLOOKUP(G7764,номенклатури!V:V,1,0)),E7764*H7764,E7764*I7764))</f>
        <v/>
      </c>
      <c r="G7764" s="14"/>
      <c r="H7764" s="15"/>
      <c r="I7764" s="15"/>
      <c r="J7764" s="15"/>
      <c r="K7764" s="15"/>
      <c r="L7764" s="217"/>
      <c r="M7764" s="22"/>
      <c r="N7764" s="119" t="str">
        <f>IF(G7764="","",VLOOKUP(G7764,номенклатури!R:U,4,0))</f>
        <v/>
      </c>
      <c r="O7764" s="119" t="str">
        <f>IF(M7764="","",VLOOKUP(M7764,'14'!D:D,1,0))</f>
        <v/>
      </c>
    </row>
    <row r="7765" spans="1:15" ht="12.75" customHeight="1" x14ac:dyDescent="0.2">
      <c r="A7765" s="36" t="str">
        <f>'0'!$A$4</f>
        <v>………………..</v>
      </c>
      <c r="B7765" s="37">
        <f>'0'!$A$2</f>
        <v>46112</v>
      </c>
      <c r="C7765" s="37" t="s">
        <v>1243</v>
      </c>
      <c r="D7765" s="119" t="str">
        <f>IF(G7765="","",VLOOKUP(G7765,номенклатури!R:T,2,0))</f>
        <v/>
      </c>
      <c r="E7765" s="333" t="str">
        <f>IF(G7765="","",VLOOKUP(G7765,номенклатури!R:T,3,0))</f>
        <v/>
      </c>
      <c r="F7765" s="159" t="str">
        <f>IF(G7765="","",IF(ISERROR(VLOOKUP(G7765,номенклатури!V:V,1,0)),E7765*H7765,E7765*I7765))</f>
        <v/>
      </c>
      <c r="G7765" s="14"/>
      <c r="H7765" s="15"/>
      <c r="I7765" s="15"/>
      <c r="J7765" s="15"/>
      <c r="K7765" s="15"/>
      <c r="L7765" s="217"/>
      <c r="M7765" s="22"/>
      <c r="N7765" s="119" t="str">
        <f>IF(G7765="","",VLOOKUP(G7765,номенклатури!R:U,4,0))</f>
        <v/>
      </c>
      <c r="O7765" s="119" t="str">
        <f>IF(M7765="","",VLOOKUP(M7765,'14'!D:D,1,0))</f>
        <v/>
      </c>
    </row>
    <row r="7766" spans="1:15" ht="12.75" customHeight="1" x14ac:dyDescent="0.2">
      <c r="A7766" s="36" t="str">
        <f>'0'!$A$4</f>
        <v>………………..</v>
      </c>
      <c r="B7766" s="37">
        <f>'0'!$A$2</f>
        <v>46112</v>
      </c>
      <c r="C7766" s="37" t="s">
        <v>1243</v>
      </c>
      <c r="D7766" s="119" t="str">
        <f>IF(G7766="","",VLOOKUP(G7766,номенклатури!R:T,2,0))</f>
        <v/>
      </c>
      <c r="E7766" s="333" t="str">
        <f>IF(G7766="","",VLOOKUP(G7766,номенклатури!R:T,3,0))</f>
        <v/>
      </c>
      <c r="F7766" s="159" t="str">
        <f>IF(G7766="","",IF(ISERROR(VLOOKUP(G7766,номенклатури!V:V,1,0)),E7766*H7766,E7766*I7766))</f>
        <v/>
      </c>
      <c r="G7766" s="14"/>
      <c r="H7766" s="15"/>
      <c r="I7766" s="15"/>
      <c r="J7766" s="15"/>
      <c r="K7766" s="15"/>
      <c r="L7766" s="217"/>
      <c r="M7766" s="22"/>
      <c r="N7766" s="119" t="str">
        <f>IF(G7766="","",VLOOKUP(G7766,номенклатури!R:U,4,0))</f>
        <v/>
      </c>
      <c r="O7766" s="119" t="str">
        <f>IF(M7766="","",VLOOKUP(M7766,'14'!D:D,1,0))</f>
        <v/>
      </c>
    </row>
    <row r="7767" spans="1:15" ht="12.75" customHeight="1" x14ac:dyDescent="0.2">
      <c r="A7767" s="36" t="str">
        <f>'0'!$A$4</f>
        <v>………………..</v>
      </c>
      <c r="B7767" s="37">
        <f>'0'!$A$2</f>
        <v>46112</v>
      </c>
      <c r="C7767" s="37" t="s">
        <v>1243</v>
      </c>
      <c r="D7767" s="119" t="str">
        <f>IF(G7767="","",VLOOKUP(G7767,номенклатури!R:T,2,0))</f>
        <v/>
      </c>
      <c r="E7767" s="333" t="str">
        <f>IF(G7767="","",VLOOKUP(G7767,номенклатури!R:T,3,0))</f>
        <v/>
      </c>
      <c r="F7767" s="159" t="str">
        <f>IF(G7767="","",IF(ISERROR(VLOOKUP(G7767,номенклатури!V:V,1,0)),E7767*H7767,E7767*I7767))</f>
        <v/>
      </c>
      <c r="G7767" s="14"/>
      <c r="H7767" s="15"/>
      <c r="I7767" s="15"/>
      <c r="J7767" s="15"/>
      <c r="K7767" s="15"/>
      <c r="L7767" s="217"/>
      <c r="M7767" s="22"/>
      <c r="N7767" s="119" t="str">
        <f>IF(G7767="","",VLOOKUP(G7767,номенклатури!R:U,4,0))</f>
        <v/>
      </c>
      <c r="O7767" s="119" t="str">
        <f>IF(M7767="","",VLOOKUP(M7767,'14'!D:D,1,0))</f>
        <v/>
      </c>
    </row>
    <row r="7768" spans="1:15" ht="12.75" customHeight="1" x14ac:dyDescent="0.2">
      <c r="A7768" s="36" t="str">
        <f>'0'!$A$4</f>
        <v>………………..</v>
      </c>
      <c r="B7768" s="37">
        <f>'0'!$A$2</f>
        <v>46112</v>
      </c>
      <c r="C7768" s="37" t="s">
        <v>1243</v>
      </c>
      <c r="D7768" s="119" t="str">
        <f>IF(G7768="","",VLOOKUP(G7768,номенклатури!R:T,2,0))</f>
        <v/>
      </c>
      <c r="E7768" s="333" t="str">
        <f>IF(G7768="","",VLOOKUP(G7768,номенклатури!R:T,3,0))</f>
        <v/>
      </c>
      <c r="F7768" s="159" t="str">
        <f>IF(G7768="","",IF(ISERROR(VLOOKUP(G7768,номенклатури!V:V,1,0)),E7768*H7768,E7768*I7768))</f>
        <v/>
      </c>
      <c r="G7768" s="14"/>
      <c r="H7768" s="15"/>
      <c r="I7768" s="15"/>
      <c r="J7768" s="15"/>
      <c r="K7768" s="15"/>
      <c r="L7768" s="217"/>
      <c r="M7768" s="22"/>
      <c r="N7768" s="119" t="str">
        <f>IF(G7768="","",VLOOKUP(G7768,номенклатури!R:U,4,0))</f>
        <v/>
      </c>
      <c r="O7768" s="119" t="str">
        <f>IF(M7768="","",VLOOKUP(M7768,'14'!D:D,1,0))</f>
        <v/>
      </c>
    </row>
    <row r="7769" spans="1:15" ht="12.75" customHeight="1" x14ac:dyDescent="0.2">
      <c r="A7769" s="36" t="str">
        <f>'0'!$A$4</f>
        <v>………………..</v>
      </c>
      <c r="B7769" s="37">
        <f>'0'!$A$2</f>
        <v>46112</v>
      </c>
      <c r="C7769" s="37" t="s">
        <v>1243</v>
      </c>
      <c r="D7769" s="119" t="str">
        <f>IF(G7769="","",VLOOKUP(G7769,номенклатури!R:T,2,0))</f>
        <v/>
      </c>
      <c r="E7769" s="333" t="str">
        <f>IF(G7769="","",VLOOKUP(G7769,номенклатури!R:T,3,0))</f>
        <v/>
      </c>
      <c r="F7769" s="159" t="str">
        <f>IF(G7769="","",IF(ISERROR(VLOOKUP(G7769,номенклатури!V:V,1,0)),E7769*H7769,E7769*I7769))</f>
        <v/>
      </c>
      <c r="G7769" s="14"/>
      <c r="H7769" s="15"/>
      <c r="I7769" s="15"/>
      <c r="J7769" s="15"/>
      <c r="K7769" s="15"/>
      <c r="L7769" s="217"/>
      <c r="M7769" s="22"/>
      <c r="N7769" s="119" t="str">
        <f>IF(G7769="","",VLOOKUP(G7769,номенклатури!R:U,4,0))</f>
        <v/>
      </c>
      <c r="O7769" s="119" t="str">
        <f>IF(M7769="","",VLOOKUP(M7769,'14'!D:D,1,0))</f>
        <v/>
      </c>
    </row>
    <row r="7770" spans="1:15" ht="12.75" customHeight="1" x14ac:dyDescent="0.2">
      <c r="A7770" s="36" t="str">
        <f>'0'!$A$4</f>
        <v>………………..</v>
      </c>
      <c r="B7770" s="37">
        <f>'0'!$A$2</f>
        <v>46112</v>
      </c>
      <c r="C7770" s="37" t="s">
        <v>1243</v>
      </c>
      <c r="D7770" s="119" t="str">
        <f>IF(G7770="","",VLOOKUP(G7770,номенклатури!R:T,2,0))</f>
        <v/>
      </c>
      <c r="E7770" s="333" t="str">
        <f>IF(G7770="","",VLOOKUP(G7770,номенклатури!R:T,3,0))</f>
        <v/>
      </c>
      <c r="F7770" s="159" t="str">
        <f>IF(G7770="","",IF(ISERROR(VLOOKUP(G7770,номенклатури!V:V,1,0)),E7770*H7770,E7770*I7770))</f>
        <v/>
      </c>
      <c r="G7770" s="14"/>
      <c r="H7770" s="15"/>
      <c r="I7770" s="15"/>
      <c r="J7770" s="15"/>
      <c r="K7770" s="15"/>
      <c r="L7770" s="217"/>
      <c r="M7770" s="22"/>
      <c r="N7770" s="119" t="str">
        <f>IF(G7770="","",VLOOKUP(G7770,номенклатури!R:U,4,0))</f>
        <v/>
      </c>
      <c r="O7770" s="119" t="str">
        <f>IF(M7770="","",VLOOKUP(M7770,'14'!D:D,1,0))</f>
        <v/>
      </c>
    </row>
    <row r="7771" spans="1:15" ht="12.75" customHeight="1" x14ac:dyDescent="0.2">
      <c r="A7771" s="36" t="str">
        <f>'0'!$A$4</f>
        <v>………………..</v>
      </c>
      <c r="B7771" s="37">
        <f>'0'!$A$2</f>
        <v>46112</v>
      </c>
      <c r="C7771" s="37" t="s">
        <v>1243</v>
      </c>
      <c r="D7771" s="119" t="str">
        <f>IF(G7771="","",VLOOKUP(G7771,номенклатури!R:T,2,0))</f>
        <v/>
      </c>
      <c r="E7771" s="333" t="str">
        <f>IF(G7771="","",VLOOKUP(G7771,номенклатури!R:T,3,0))</f>
        <v/>
      </c>
      <c r="F7771" s="159" t="str">
        <f>IF(G7771="","",IF(ISERROR(VLOOKUP(G7771,номенклатури!V:V,1,0)),E7771*H7771,E7771*I7771))</f>
        <v/>
      </c>
      <c r="G7771" s="14"/>
      <c r="H7771" s="15"/>
      <c r="I7771" s="15"/>
      <c r="J7771" s="15"/>
      <c r="K7771" s="15"/>
      <c r="L7771" s="217"/>
      <c r="M7771" s="22"/>
      <c r="N7771" s="119" t="str">
        <f>IF(G7771="","",VLOOKUP(G7771,номенклатури!R:U,4,0))</f>
        <v/>
      </c>
      <c r="O7771" s="119" t="str">
        <f>IF(M7771="","",VLOOKUP(M7771,'14'!D:D,1,0))</f>
        <v/>
      </c>
    </row>
    <row r="7772" spans="1:15" ht="12.75" customHeight="1" x14ac:dyDescent="0.2">
      <c r="A7772" s="36" t="str">
        <f>'0'!$A$4</f>
        <v>………………..</v>
      </c>
      <c r="B7772" s="37">
        <f>'0'!$A$2</f>
        <v>46112</v>
      </c>
      <c r="C7772" s="37" t="s">
        <v>1243</v>
      </c>
      <c r="D7772" s="119" t="str">
        <f>IF(G7772="","",VLOOKUP(G7772,номенклатури!R:T,2,0))</f>
        <v/>
      </c>
      <c r="E7772" s="333" t="str">
        <f>IF(G7772="","",VLOOKUP(G7772,номенклатури!R:T,3,0))</f>
        <v/>
      </c>
      <c r="F7772" s="159" t="str">
        <f>IF(G7772="","",IF(ISERROR(VLOOKUP(G7772,номенклатури!V:V,1,0)),E7772*H7772,E7772*I7772))</f>
        <v/>
      </c>
      <c r="G7772" s="14"/>
      <c r="H7772" s="15"/>
      <c r="I7772" s="15"/>
      <c r="J7772" s="15"/>
      <c r="K7772" s="15"/>
      <c r="L7772" s="217"/>
      <c r="M7772" s="22"/>
      <c r="N7772" s="119" t="str">
        <f>IF(G7772="","",VLOOKUP(G7772,номенклатури!R:U,4,0))</f>
        <v/>
      </c>
      <c r="O7772" s="119" t="str">
        <f>IF(M7772="","",VLOOKUP(M7772,'14'!D:D,1,0))</f>
        <v/>
      </c>
    </row>
    <row r="7773" spans="1:15" ht="12.75" customHeight="1" x14ac:dyDescent="0.2">
      <c r="A7773" s="36" t="str">
        <f>'0'!$A$4</f>
        <v>………………..</v>
      </c>
      <c r="B7773" s="37">
        <f>'0'!$A$2</f>
        <v>46112</v>
      </c>
      <c r="C7773" s="37" t="s">
        <v>1243</v>
      </c>
      <c r="D7773" s="119" t="str">
        <f>IF(G7773="","",VLOOKUP(G7773,номенклатури!R:T,2,0))</f>
        <v/>
      </c>
      <c r="E7773" s="333" t="str">
        <f>IF(G7773="","",VLOOKUP(G7773,номенклатури!R:T,3,0))</f>
        <v/>
      </c>
      <c r="F7773" s="159" t="str">
        <f>IF(G7773="","",IF(ISERROR(VLOOKUP(G7773,номенклатури!V:V,1,0)),E7773*H7773,E7773*I7773))</f>
        <v/>
      </c>
      <c r="G7773" s="14"/>
      <c r="H7773" s="15"/>
      <c r="I7773" s="15"/>
      <c r="J7773" s="15"/>
      <c r="K7773" s="15"/>
      <c r="L7773" s="217"/>
      <c r="M7773" s="22"/>
      <c r="N7773" s="119" t="str">
        <f>IF(G7773="","",VLOOKUP(G7773,номенклатури!R:U,4,0))</f>
        <v/>
      </c>
      <c r="O7773" s="119" t="str">
        <f>IF(M7773="","",VLOOKUP(M7773,'14'!D:D,1,0))</f>
        <v/>
      </c>
    </row>
    <row r="7774" spans="1:15" ht="12.75" customHeight="1" x14ac:dyDescent="0.2">
      <c r="A7774" s="36" t="str">
        <f>'0'!$A$4</f>
        <v>………………..</v>
      </c>
      <c r="B7774" s="37">
        <f>'0'!$A$2</f>
        <v>46112</v>
      </c>
      <c r="C7774" s="37" t="s">
        <v>1243</v>
      </c>
      <c r="D7774" s="119" t="str">
        <f>IF(G7774="","",VLOOKUP(G7774,номенклатури!R:T,2,0))</f>
        <v/>
      </c>
      <c r="E7774" s="333" t="str">
        <f>IF(G7774="","",VLOOKUP(G7774,номенклатури!R:T,3,0))</f>
        <v/>
      </c>
      <c r="F7774" s="159" t="str">
        <f>IF(G7774="","",IF(ISERROR(VLOOKUP(G7774,номенклатури!V:V,1,0)),E7774*H7774,E7774*I7774))</f>
        <v/>
      </c>
      <c r="G7774" s="14"/>
      <c r="H7774" s="15"/>
      <c r="I7774" s="15"/>
      <c r="J7774" s="15"/>
      <c r="K7774" s="15"/>
      <c r="L7774" s="217"/>
      <c r="M7774" s="22"/>
      <c r="N7774" s="119" t="str">
        <f>IF(G7774="","",VLOOKUP(G7774,номенклатури!R:U,4,0))</f>
        <v/>
      </c>
      <c r="O7774" s="119" t="str">
        <f>IF(M7774="","",VLOOKUP(M7774,'14'!D:D,1,0))</f>
        <v/>
      </c>
    </row>
    <row r="7775" spans="1:15" ht="12.75" customHeight="1" x14ac:dyDescent="0.2">
      <c r="A7775" s="36" t="str">
        <f>'0'!$A$4</f>
        <v>………………..</v>
      </c>
      <c r="B7775" s="37">
        <f>'0'!$A$2</f>
        <v>46112</v>
      </c>
      <c r="C7775" s="37" t="s">
        <v>1243</v>
      </c>
      <c r="D7775" s="119" t="str">
        <f>IF(G7775="","",VLOOKUP(G7775,номенклатури!R:T,2,0))</f>
        <v/>
      </c>
      <c r="E7775" s="333" t="str">
        <f>IF(G7775="","",VLOOKUP(G7775,номенклатури!R:T,3,0))</f>
        <v/>
      </c>
      <c r="F7775" s="159" t="str">
        <f>IF(G7775="","",IF(ISERROR(VLOOKUP(G7775,номенклатури!V:V,1,0)),E7775*H7775,E7775*I7775))</f>
        <v/>
      </c>
      <c r="G7775" s="14"/>
      <c r="H7775" s="15"/>
      <c r="I7775" s="15"/>
      <c r="J7775" s="15"/>
      <c r="K7775" s="15"/>
      <c r="L7775" s="217"/>
      <c r="M7775" s="22"/>
      <c r="N7775" s="119" t="str">
        <f>IF(G7775="","",VLOOKUP(G7775,номенклатури!R:U,4,0))</f>
        <v/>
      </c>
      <c r="O7775" s="119" t="str">
        <f>IF(M7775="","",VLOOKUP(M7775,'14'!D:D,1,0))</f>
        <v/>
      </c>
    </row>
    <row r="7776" spans="1:15" ht="12.75" customHeight="1" x14ac:dyDescent="0.2">
      <c r="A7776" s="36" t="str">
        <f>'0'!$A$4</f>
        <v>………………..</v>
      </c>
      <c r="B7776" s="37">
        <f>'0'!$A$2</f>
        <v>46112</v>
      </c>
      <c r="C7776" s="37" t="s">
        <v>1243</v>
      </c>
      <c r="D7776" s="119" t="str">
        <f>IF(G7776="","",VLOOKUP(G7776,номенклатури!R:T,2,0))</f>
        <v/>
      </c>
      <c r="E7776" s="333" t="str">
        <f>IF(G7776="","",VLOOKUP(G7776,номенклатури!R:T,3,0))</f>
        <v/>
      </c>
      <c r="F7776" s="159" t="str">
        <f>IF(G7776="","",IF(ISERROR(VLOOKUP(G7776,номенклатури!V:V,1,0)),E7776*H7776,E7776*I7776))</f>
        <v/>
      </c>
      <c r="G7776" s="14"/>
      <c r="H7776" s="15"/>
      <c r="I7776" s="15"/>
      <c r="J7776" s="15"/>
      <c r="K7776" s="15"/>
      <c r="L7776" s="217"/>
      <c r="M7776" s="22"/>
      <c r="N7776" s="119" t="str">
        <f>IF(G7776="","",VLOOKUP(G7776,номенклатури!R:U,4,0))</f>
        <v/>
      </c>
      <c r="O7776" s="119" t="str">
        <f>IF(M7776="","",VLOOKUP(M7776,'14'!D:D,1,0))</f>
        <v/>
      </c>
    </row>
    <row r="7777" spans="1:15" ht="12.75" customHeight="1" x14ac:dyDescent="0.2">
      <c r="A7777" s="36" t="str">
        <f>'0'!$A$4</f>
        <v>………………..</v>
      </c>
      <c r="B7777" s="37">
        <f>'0'!$A$2</f>
        <v>46112</v>
      </c>
      <c r="C7777" s="37" t="s">
        <v>1243</v>
      </c>
      <c r="D7777" s="119" t="str">
        <f>IF(G7777="","",VLOOKUP(G7777,номенклатури!R:T,2,0))</f>
        <v/>
      </c>
      <c r="E7777" s="333" t="str">
        <f>IF(G7777="","",VLOOKUP(G7777,номенклатури!R:T,3,0))</f>
        <v/>
      </c>
      <c r="F7777" s="159" t="str">
        <f>IF(G7777="","",IF(ISERROR(VLOOKUP(G7777,номенклатури!V:V,1,0)),E7777*H7777,E7777*I7777))</f>
        <v/>
      </c>
      <c r="G7777" s="14"/>
      <c r="H7777" s="15"/>
      <c r="I7777" s="15"/>
      <c r="J7777" s="15"/>
      <c r="K7777" s="15"/>
      <c r="L7777" s="217"/>
      <c r="M7777" s="22"/>
      <c r="N7777" s="119" t="str">
        <f>IF(G7777="","",VLOOKUP(G7777,номенклатури!R:U,4,0))</f>
        <v/>
      </c>
      <c r="O7777" s="119" t="str">
        <f>IF(M7777="","",VLOOKUP(M7777,'14'!D:D,1,0))</f>
        <v/>
      </c>
    </row>
    <row r="7778" spans="1:15" ht="12.75" customHeight="1" x14ac:dyDescent="0.2">
      <c r="A7778" s="36" t="str">
        <f>'0'!$A$4</f>
        <v>………………..</v>
      </c>
      <c r="B7778" s="37">
        <f>'0'!$A$2</f>
        <v>46112</v>
      </c>
      <c r="C7778" s="37" t="s">
        <v>1243</v>
      </c>
      <c r="D7778" s="119" t="str">
        <f>IF(G7778="","",VLOOKUP(G7778,номенклатури!R:T,2,0))</f>
        <v/>
      </c>
      <c r="E7778" s="333" t="str">
        <f>IF(G7778="","",VLOOKUP(G7778,номенклатури!R:T,3,0))</f>
        <v/>
      </c>
      <c r="F7778" s="159" t="str">
        <f>IF(G7778="","",IF(ISERROR(VLOOKUP(G7778,номенклатури!V:V,1,0)),E7778*H7778,E7778*I7778))</f>
        <v/>
      </c>
      <c r="G7778" s="14"/>
      <c r="H7778" s="15"/>
      <c r="I7778" s="15"/>
      <c r="J7778" s="15"/>
      <c r="K7778" s="15"/>
      <c r="L7778" s="217"/>
      <c r="M7778" s="22"/>
      <c r="N7778" s="119" t="str">
        <f>IF(G7778="","",VLOOKUP(G7778,номенклатури!R:U,4,0))</f>
        <v/>
      </c>
      <c r="O7778" s="119" t="str">
        <f>IF(M7778="","",VLOOKUP(M7778,'14'!D:D,1,0))</f>
        <v/>
      </c>
    </row>
    <row r="7779" spans="1:15" ht="12.75" customHeight="1" x14ac:dyDescent="0.2">
      <c r="A7779" s="36" t="str">
        <f>'0'!$A$4</f>
        <v>………………..</v>
      </c>
      <c r="B7779" s="37">
        <f>'0'!$A$2</f>
        <v>46112</v>
      </c>
      <c r="C7779" s="37" t="s">
        <v>1243</v>
      </c>
      <c r="D7779" s="119" t="str">
        <f>IF(G7779="","",VLOOKUP(G7779,номенклатури!R:T,2,0))</f>
        <v/>
      </c>
      <c r="E7779" s="333" t="str">
        <f>IF(G7779="","",VLOOKUP(G7779,номенклатури!R:T,3,0))</f>
        <v/>
      </c>
      <c r="F7779" s="159" t="str">
        <f>IF(G7779="","",IF(ISERROR(VLOOKUP(G7779,номенклатури!V:V,1,0)),E7779*H7779,E7779*I7779))</f>
        <v/>
      </c>
      <c r="G7779" s="14"/>
      <c r="H7779" s="15"/>
      <c r="I7779" s="15"/>
      <c r="J7779" s="15"/>
      <c r="K7779" s="15"/>
      <c r="L7779" s="217"/>
      <c r="M7779" s="22"/>
      <c r="N7779" s="119" t="str">
        <f>IF(G7779="","",VLOOKUP(G7779,номенклатури!R:U,4,0))</f>
        <v/>
      </c>
      <c r="O7779" s="119" t="str">
        <f>IF(M7779="","",VLOOKUP(M7779,'14'!D:D,1,0))</f>
        <v/>
      </c>
    </row>
    <row r="7780" spans="1:15" ht="12.75" customHeight="1" x14ac:dyDescent="0.2">
      <c r="A7780" s="36" t="str">
        <f>'0'!$A$4</f>
        <v>………………..</v>
      </c>
      <c r="B7780" s="37">
        <f>'0'!$A$2</f>
        <v>46112</v>
      </c>
      <c r="C7780" s="37" t="s">
        <v>1243</v>
      </c>
      <c r="D7780" s="119" t="str">
        <f>IF(G7780="","",VLOOKUP(G7780,номенклатури!R:T,2,0))</f>
        <v/>
      </c>
      <c r="E7780" s="333" t="str">
        <f>IF(G7780="","",VLOOKUP(G7780,номенклатури!R:T,3,0))</f>
        <v/>
      </c>
      <c r="F7780" s="159" t="str">
        <f>IF(G7780="","",IF(ISERROR(VLOOKUP(G7780,номенклатури!V:V,1,0)),E7780*H7780,E7780*I7780))</f>
        <v/>
      </c>
      <c r="G7780" s="14"/>
      <c r="H7780" s="15"/>
      <c r="I7780" s="15"/>
      <c r="J7780" s="15"/>
      <c r="K7780" s="15"/>
      <c r="L7780" s="217"/>
      <c r="M7780" s="22"/>
      <c r="N7780" s="119" t="str">
        <f>IF(G7780="","",VLOOKUP(G7780,номенклатури!R:U,4,0))</f>
        <v/>
      </c>
      <c r="O7780" s="119" t="str">
        <f>IF(M7780="","",VLOOKUP(M7780,'14'!D:D,1,0))</f>
        <v/>
      </c>
    </row>
    <row r="7781" spans="1:15" ht="12.75" customHeight="1" x14ac:dyDescent="0.2">
      <c r="A7781" s="36" t="str">
        <f>'0'!$A$4</f>
        <v>………………..</v>
      </c>
      <c r="B7781" s="37">
        <f>'0'!$A$2</f>
        <v>46112</v>
      </c>
      <c r="C7781" s="37" t="s">
        <v>1243</v>
      </c>
      <c r="D7781" s="119" t="str">
        <f>IF(G7781="","",VLOOKUP(G7781,номенклатури!R:T,2,0))</f>
        <v/>
      </c>
      <c r="E7781" s="333" t="str">
        <f>IF(G7781="","",VLOOKUP(G7781,номенклатури!R:T,3,0))</f>
        <v/>
      </c>
      <c r="F7781" s="159" t="str">
        <f>IF(G7781="","",IF(ISERROR(VLOOKUP(G7781,номенклатури!V:V,1,0)),E7781*H7781,E7781*I7781))</f>
        <v/>
      </c>
      <c r="G7781" s="14"/>
      <c r="H7781" s="15"/>
      <c r="I7781" s="15"/>
      <c r="J7781" s="15"/>
      <c r="K7781" s="15"/>
      <c r="L7781" s="217"/>
      <c r="M7781" s="22"/>
      <c r="N7781" s="119" t="str">
        <f>IF(G7781="","",VLOOKUP(G7781,номенклатури!R:U,4,0))</f>
        <v/>
      </c>
      <c r="O7781" s="119" t="str">
        <f>IF(M7781="","",VLOOKUP(M7781,'14'!D:D,1,0))</f>
        <v/>
      </c>
    </row>
    <row r="7782" spans="1:15" ht="12.75" customHeight="1" x14ac:dyDescent="0.2">
      <c r="A7782" s="36" t="str">
        <f>'0'!$A$4</f>
        <v>………………..</v>
      </c>
      <c r="B7782" s="37">
        <f>'0'!$A$2</f>
        <v>46112</v>
      </c>
      <c r="C7782" s="37" t="s">
        <v>1243</v>
      </c>
      <c r="D7782" s="119" t="str">
        <f>IF(G7782="","",VLOOKUP(G7782,номенклатури!R:T,2,0))</f>
        <v/>
      </c>
      <c r="E7782" s="333" t="str">
        <f>IF(G7782="","",VLOOKUP(G7782,номенклатури!R:T,3,0))</f>
        <v/>
      </c>
      <c r="F7782" s="159" t="str">
        <f>IF(G7782="","",IF(ISERROR(VLOOKUP(G7782,номенклатури!V:V,1,0)),E7782*H7782,E7782*I7782))</f>
        <v/>
      </c>
      <c r="G7782" s="14"/>
      <c r="H7782" s="15"/>
      <c r="I7782" s="15"/>
      <c r="J7782" s="15"/>
      <c r="K7782" s="15"/>
      <c r="L7782" s="217"/>
      <c r="M7782" s="22"/>
      <c r="N7782" s="119" t="str">
        <f>IF(G7782="","",VLOOKUP(G7782,номенклатури!R:U,4,0))</f>
        <v/>
      </c>
      <c r="O7782" s="119" t="str">
        <f>IF(M7782="","",VLOOKUP(M7782,'14'!D:D,1,0))</f>
        <v/>
      </c>
    </row>
    <row r="7783" spans="1:15" ht="12.75" customHeight="1" x14ac:dyDescent="0.2">
      <c r="A7783" s="36" t="str">
        <f>'0'!$A$4</f>
        <v>………………..</v>
      </c>
      <c r="B7783" s="37">
        <f>'0'!$A$2</f>
        <v>46112</v>
      </c>
      <c r="C7783" s="37" t="s">
        <v>1243</v>
      </c>
      <c r="D7783" s="119" t="str">
        <f>IF(G7783="","",VLOOKUP(G7783,номенклатури!R:T,2,0))</f>
        <v/>
      </c>
      <c r="E7783" s="333" t="str">
        <f>IF(G7783="","",VLOOKUP(G7783,номенклатури!R:T,3,0))</f>
        <v/>
      </c>
      <c r="F7783" s="159" t="str">
        <f>IF(G7783="","",IF(ISERROR(VLOOKUP(G7783,номенклатури!V:V,1,0)),E7783*H7783,E7783*I7783))</f>
        <v/>
      </c>
      <c r="G7783" s="14"/>
      <c r="H7783" s="15"/>
      <c r="I7783" s="15"/>
      <c r="J7783" s="15"/>
      <c r="K7783" s="15"/>
      <c r="L7783" s="217"/>
      <c r="M7783" s="22"/>
      <c r="N7783" s="119" t="str">
        <f>IF(G7783="","",VLOOKUP(G7783,номенклатури!R:U,4,0))</f>
        <v/>
      </c>
      <c r="O7783" s="119" t="str">
        <f>IF(M7783="","",VLOOKUP(M7783,'14'!D:D,1,0))</f>
        <v/>
      </c>
    </row>
    <row r="7784" spans="1:15" ht="12.75" customHeight="1" x14ac:dyDescent="0.2">
      <c r="A7784" s="36" t="str">
        <f>'0'!$A$4</f>
        <v>………………..</v>
      </c>
      <c r="B7784" s="37">
        <f>'0'!$A$2</f>
        <v>46112</v>
      </c>
      <c r="C7784" s="37" t="s">
        <v>1243</v>
      </c>
      <c r="D7784" s="119" t="str">
        <f>IF(G7784="","",VLOOKUP(G7784,номенклатури!R:T,2,0))</f>
        <v/>
      </c>
      <c r="E7784" s="333" t="str">
        <f>IF(G7784="","",VLOOKUP(G7784,номенклатури!R:T,3,0))</f>
        <v/>
      </c>
      <c r="F7784" s="159" t="str">
        <f>IF(G7784="","",IF(ISERROR(VLOOKUP(G7784,номенклатури!V:V,1,0)),E7784*H7784,E7784*I7784))</f>
        <v/>
      </c>
      <c r="G7784" s="14"/>
      <c r="H7784" s="15"/>
      <c r="I7784" s="15"/>
      <c r="J7784" s="15"/>
      <c r="K7784" s="15"/>
      <c r="L7784" s="217"/>
      <c r="M7784" s="22"/>
      <c r="N7784" s="119" t="str">
        <f>IF(G7784="","",VLOOKUP(G7784,номенклатури!R:U,4,0))</f>
        <v/>
      </c>
      <c r="O7784" s="119" t="str">
        <f>IF(M7784="","",VLOOKUP(M7784,'14'!D:D,1,0))</f>
        <v/>
      </c>
    </row>
    <row r="7785" spans="1:15" ht="12.75" customHeight="1" x14ac:dyDescent="0.2">
      <c r="A7785" s="36" t="str">
        <f>'0'!$A$4</f>
        <v>………………..</v>
      </c>
      <c r="B7785" s="37">
        <f>'0'!$A$2</f>
        <v>46112</v>
      </c>
      <c r="C7785" s="37" t="s">
        <v>1243</v>
      </c>
      <c r="D7785" s="119" t="str">
        <f>IF(G7785="","",VLOOKUP(G7785,номенклатури!R:T,2,0))</f>
        <v/>
      </c>
      <c r="E7785" s="333" t="str">
        <f>IF(G7785="","",VLOOKUP(G7785,номенклатури!R:T,3,0))</f>
        <v/>
      </c>
      <c r="F7785" s="159" t="str">
        <f>IF(G7785="","",IF(ISERROR(VLOOKUP(G7785,номенклатури!V:V,1,0)),E7785*H7785,E7785*I7785))</f>
        <v/>
      </c>
      <c r="G7785" s="14"/>
      <c r="H7785" s="15"/>
      <c r="I7785" s="15"/>
      <c r="J7785" s="15"/>
      <c r="K7785" s="15"/>
      <c r="L7785" s="217"/>
      <c r="M7785" s="22"/>
      <c r="N7785" s="119" t="str">
        <f>IF(G7785="","",VLOOKUP(G7785,номенклатури!R:U,4,0))</f>
        <v/>
      </c>
      <c r="O7785" s="119" t="str">
        <f>IF(M7785="","",VLOOKUP(M7785,'14'!D:D,1,0))</f>
        <v/>
      </c>
    </row>
    <row r="7786" spans="1:15" ht="12.75" customHeight="1" x14ac:dyDescent="0.2">
      <c r="A7786" s="36" t="str">
        <f>'0'!$A$4</f>
        <v>………………..</v>
      </c>
      <c r="B7786" s="37">
        <f>'0'!$A$2</f>
        <v>46112</v>
      </c>
      <c r="C7786" s="37" t="s">
        <v>1243</v>
      </c>
      <c r="D7786" s="119" t="str">
        <f>IF(G7786="","",VLOOKUP(G7786,номенклатури!R:T,2,0))</f>
        <v/>
      </c>
      <c r="E7786" s="333" t="str">
        <f>IF(G7786="","",VLOOKUP(G7786,номенклатури!R:T,3,0))</f>
        <v/>
      </c>
      <c r="F7786" s="159" t="str">
        <f>IF(G7786="","",IF(ISERROR(VLOOKUP(G7786,номенклатури!V:V,1,0)),E7786*H7786,E7786*I7786))</f>
        <v/>
      </c>
      <c r="G7786" s="14"/>
      <c r="H7786" s="15"/>
      <c r="I7786" s="15"/>
      <c r="J7786" s="15"/>
      <c r="K7786" s="15"/>
      <c r="L7786" s="217"/>
      <c r="M7786" s="22"/>
      <c r="N7786" s="119" t="str">
        <f>IF(G7786="","",VLOOKUP(G7786,номенклатури!R:U,4,0))</f>
        <v/>
      </c>
      <c r="O7786" s="119" t="str">
        <f>IF(M7786="","",VLOOKUP(M7786,'14'!D:D,1,0))</f>
        <v/>
      </c>
    </row>
    <row r="7787" spans="1:15" ht="12.75" customHeight="1" x14ac:dyDescent="0.2">
      <c r="A7787" s="36" t="str">
        <f>'0'!$A$4</f>
        <v>………………..</v>
      </c>
      <c r="B7787" s="37">
        <f>'0'!$A$2</f>
        <v>46112</v>
      </c>
      <c r="C7787" s="37" t="s">
        <v>1243</v>
      </c>
      <c r="D7787" s="119" t="str">
        <f>IF(G7787="","",VLOOKUP(G7787,номенклатури!R:T,2,0))</f>
        <v/>
      </c>
      <c r="E7787" s="333" t="str">
        <f>IF(G7787="","",VLOOKUP(G7787,номенклатури!R:T,3,0))</f>
        <v/>
      </c>
      <c r="F7787" s="159" t="str">
        <f>IF(G7787="","",IF(ISERROR(VLOOKUP(G7787,номенклатури!V:V,1,0)),E7787*H7787,E7787*I7787))</f>
        <v/>
      </c>
      <c r="G7787" s="14"/>
      <c r="H7787" s="15"/>
      <c r="I7787" s="15"/>
      <c r="J7787" s="15"/>
      <c r="K7787" s="15"/>
      <c r="L7787" s="217"/>
      <c r="M7787" s="22"/>
      <c r="N7787" s="119" t="str">
        <f>IF(G7787="","",VLOOKUP(G7787,номенклатури!R:U,4,0))</f>
        <v/>
      </c>
      <c r="O7787" s="119" t="str">
        <f>IF(M7787="","",VLOOKUP(M7787,'14'!D:D,1,0))</f>
        <v/>
      </c>
    </row>
    <row r="7788" spans="1:15" ht="12.75" customHeight="1" x14ac:dyDescent="0.2">
      <c r="A7788" s="36" t="str">
        <f>'0'!$A$4</f>
        <v>………………..</v>
      </c>
      <c r="B7788" s="37">
        <f>'0'!$A$2</f>
        <v>46112</v>
      </c>
      <c r="C7788" s="37" t="s">
        <v>1243</v>
      </c>
      <c r="D7788" s="119" t="str">
        <f>IF(G7788="","",VLOOKUP(G7788,номенклатури!R:T,2,0))</f>
        <v/>
      </c>
      <c r="E7788" s="333" t="str">
        <f>IF(G7788="","",VLOOKUP(G7788,номенклатури!R:T,3,0))</f>
        <v/>
      </c>
      <c r="F7788" s="159" t="str">
        <f>IF(G7788="","",IF(ISERROR(VLOOKUP(G7788,номенклатури!V:V,1,0)),E7788*H7788,E7788*I7788))</f>
        <v/>
      </c>
      <c r="G7788" s="14"/>
      <c r="H7788" s="15"/>
      <c r="I7788" s="15"/>
      <c r="J7788" s="15"/>
      <c r="K7788" s="15"/>
      <c r="L7788" s="217"/>
      <c r="M7788" s="22"/>
      <c r="N7788" s="119" t="str">
        <f>IF(G7788="","",VLOOKUP(G7788,номенклатури!R:U,4,0))</f>
        <v/>
      </c>
      <c r="O7788" s="119" t="str">
        <f>IF(M7788="","",VLOOKUP(M7788,'14'!D:D,1,0))</f>
        <v/>
      </c>
    </row>
    <row r="7789" spans="1:15" ht="12.75" customHeight="1" x14ac:dyDescent="0.2">
      <c r="A7789" s="36" t="str">
        <f>'0'!$A$4</f>
        <v>………………..</v>
      </c>
      <c r="B7789" s="37">
        <f>'0'!$A$2</f>
        <v>46112</v>
      </c>
      <c r="C7789" s="37" t="s">
        <v>1243</v>
      </c>
      <c r="D7789" s="119" t="str">
        <f>IF(G7789="","",VLOOKUP(G7789,номенклатури!R:T,2,0))</f>
        <v/>
      </c>
      <c r="E7789" s="333" t="str">
        <f>IF(G7789="","",VLOOKUP(G7789,номенклатури!R:T,3,0))</f>
        <v/>
      </c>
      <c r="F7789" s="159" t="str">
        <f>IF(G7789="","",IF(ISERROR(VLOOKUP(G7789,номенклатури!V:V,1,0)),E7789*H7789,E7789*I7789))</f>
        <v/>
      </c>
      <c r="G7789" s="14"/>
      <c r="H7789" s="15"/>
      <c r="I7789" s="15"/>
      <c r="J7789" s="15"/>
      <c r="K7789" s="15"/>
      <c r="L7789" s="217"/>
      <c r="M7789" s="22"/>
      <c r="N7789" s="119" t="str">
        <f>IF(G7789="","",VLOOKUP(G7789,номенклатури!R:U,4,0))</f>
        <v/>
      </c>
      <c r="O7789" s="119" t="str">
        <f>IF(M7789="","",VLOOKUP(M7789,'14'!D:D,1,0))</f>
        <v/>
      </c>
    </row>
    <row r="7790" spans="1:15" ht="12.75" customHeight="1" x14ac:dyDescent="0.2">
      <c r="A7790" s="36" t="str">
        <f>'0'!$A$4</f>
        <v>………………..</v>
      </c>
      <c r="B7790" s="37">
        <f>'0'!$A$2</f>
        <v>46112</v>
      </c>
      <c r="C7790" s="37" t="s">
        <v>1243</v>
      </c>
      <c r="D7790" s="119" t="str">
        <f>IF(G7790="","",VLOOKUP(G7790,номенклатури!R:T,2,0))</f>
        <v/>
      </c>
      <c r="E7790" s="333" t="str">
        <f>IF(G7790="","",VLOOKUP(G7790,номенклатури!R:T,3,0))</f>
        <v/>
      </c>
      <c r="F7790" s="159" t="str">
        <f>IF(G7790="","",IF(ISERROR(VLOOKUP(G7790,номенклатури!V:V,1,0)),E7790*H7790,E7790*I7790))</f>
        <v/>
      </c>
      <c r="G7790" s="14"/>
      <c r="H7790" s="15"/>
      <c r="I7790" s="15"/>
      <c r="J7790" s="15"/>
      <c r="K7790" s="15"/>
      <c r="L7790" s="217"/>
      <c r="M7790" s="22"/>
      <c r="N7790" s="119" t="str">
        <f>IF(G7790="","",VLOOKUP(G7790,номенклатури!R:U,4,0))</f>
        <v/>
      </c>
      <c r="O7790" s="119" t="str">
        <f>IF(M7790="","",VLOOKUP(M7790,'14'!D:D,1,0))</f>
        <v/>
      </c>
    </row>
    <row r="7791" spans="1:15" ht="12.75" customHeight="1" x14ac:dyDescent="0.2">
      <c r="A7791" s="36" t="str">
        <f>'0'!$A$4</f>
        <v>………………..</v>
      </c>
      <c r="B7791" s="37">
        <f>'0'!$A$2</f>
        <v>46112</v>
      </c>
      <c r="C7791" s="37" t="s">
        <v>1243</v>
      </c>
      <c r="D7791" s="119" t="str">
        <f>IF(G7791="","",VLOOKUP(G7791,номенклатури!R:T,2,0))</f>
        <v/>
      </c>
      <c r="E7791" s="333" t="str">
        <f>IF(G7791="","",VLOOKUP(G7791,номенклатури!R:T,3,0))</f>
        <v/>
      </c>
      <c r="F7791" s="159" t="str">
        <f>IF(G7791="","",IF(ISERROR(VLOOKUP(G7791,номенклатури!V:V,1,0)),E7791*H7791,E7791*I7791))</f>
        <v/>
      </c>
      <c r="G7791" s="14"/>
      <c r="H7791" s="15"/>
      <c r="I7791" s="15"/>
      <c r="J7791" s="15"/>
      <c r="K7791" s="15"/>
      <c r="L7791" s="217"/>
      <c r="M7791" s="22"/>
      <c r="N7791" s="119" t="str">
        <f>IF(G7791="","",VLOOKUP(G7791,номенклатури!R:U,4,0))</f>
        <v/>
      </c>
      <c r="O7791" s="119" t="str">
        <f>IF(M7791="","",VLOOKUP(M7791,'14'!D:D,1,0))</f>
        <v/>
      </c>
    </row>
    <row r="7792" spans="1:15" ht="12.75" customHeight="1" x14ac:dyDescent="0.2">
      <c r="A7792" s="36" t="str">
        <f>'0'!$A$4</f>
        <v>………………..</v>
      </c>
      <c r="B7792" s="37">
        <f>'0'!$A$2</f>
        <v>46112</v>
      </c>
      <c r="C7792" s="37" t="s">
        <v>1243</v>
      </c>
      <c r="D7792" s="119" t="str">
        <f>IF(G7792="","",VLOOKUP(G7792,номенклатури!R:T,2,0))</f>
        <v/>
      </c>
      <c r="E7792" s="333" t="str">
        <f>IF(G7792="","",VLOOKUP(G7792,номенклатури!R:T,3,0))</f>
        <v/>
      </c>
      <c r="F7792" s="159" t="str">
        <f>IF(G7792="","",IF(ISERROR(VLOOKUP(G7792,номенклатури!V:V,1,0)),E7792*H7792,E7792*I7792))</f>
        <v/>
      </c>
      <c r="G7792" s="14"/>
      <c r="H7792" s="15"/>
      <c r="I7792" s="15"/>
      <c r="J7792" s="15"/>
      <c r="K7792" s="15"/>
      <c r="L7792" s="217"/>
      <c r="M7792" s="22"/>
      <c r="N7792" s="119" t="str">
        <f>IF(G7792="","",VLOOKUP(G7792,номенклатури!R:U,4,0))</f>
        <v/>
      </c>
      <c r="O7792" s="119" t="str">
        <f>IF(M7792="","",VLOOKUP(M7792,'14'!D:D,1,0))</f>
        <v/>
      </c>
    </row>
    <row r="7793" spans="1:15" ht="12.75" customHeight="1" x14ac:dyDescent="0.2">
      <c r="A7793" s="36" t="str">
        <f>'0'!$A$4</f>
        <v>………………..</v>
      </c>
      <c r="B7793" s="37">
        <f>'0'!$A$2</f>
        <v>46112</v>
      </c>
      <c r="C7793" s="37" t="s">
        <v>1243</v>
      </c>
      <c r="D7793" s="119" t="str">
        <f>IF(G7793="","",VLOOKUP(G7793,номенклатури!R:T,2,0))</f>
        <v/>
      </c>
      <c r="E7793" s="333" t="str">
        <f>IF(G7793="","",VLOOKUP(G7793,номенклатури!R:T,3,0))</f>
        <v/>
      </c>
      <c r="F7793" s="159" t="str">
        <f>IF(G7793="","",IF(ISERROR(VLOOKUP(G7793,номенклатури!V:V,1,0)),E7793*H7793,E7793*I7793))</f>
        <v/>
      </c>
      <c r="G7793" s="14"/>
      <c r="H7793" s="15"/>
      <c r="I7793" s="15"/>
      <c r="J7793" s="15"/>
      <c r="K7793" s="15"/>
      <c r="L7793" s="217"/>
      <c r="M7793" s="22"/>
      <c r="N7793" s="119" t="str">
        <f>IF(G7793="","",VLOOKUP(G7793,номенклатури!R:U,4,0))</f>
        <v/>
      </c>
      <c r="O7793" s="119" t="str">
        <f>IF(M7793="","",VLOOKUP(M7793,'14'!D:D,1,0))</f>
        <v/>
      </c>
    </row>
    <row r="7794" spans="1:15" ht="12.75" customHeight="1" x14ac:dyDescent="0.2">
      <c r="A7794" s="36" t="str">
        <f>'0'!$A$4</f>
        <v>………………..</v>
      </c>
      <c r="B7794" s="37">
        <f>'0'!$A$2</f>
        <v>46112</v>
      </c>
      <c r="C7794" s="37" t="s">
        <v>1243</v>
      </c>
      <c r="D7794" s="119" t="str">
        <f>IF(G7794="","",VLOOKUP(G7794,номенклатури!R:T,2,0))</f>
        <v/>
      </c>
      <c r="E7794" s="333" t="str">
        <f>IF(G7794="","",VLOOKUP(G7794,номенклатури!R:T,3,0))</f>
        <v/>
      </c>
      <c r="F7794" s="159" t="str">
        <f>IF(G7794="","",IF(ISERROR(VLOOKUP(G7794,номенклатури!V:V,1,0)),E7794*H7794,E7794*I7794))</f>
        <v/>
      </c>
      <c r="G7794" s="14"/>
      <c r="H7794" s="15"/>
      <c r="I7794" s="15"/>
      <c r="J7794" s="15"/>
      <c r="K7794" s="15"/>
      <c r="L7794" s="217"/>
      <c r="M7794" s="22"/>
      <c r="N7794" s="119" t="str">
        <f>IF(G7794="","",VLOOKUP(G7794,номенклатури!R:U,4,0))</f>
        <v/>
      </c>
      <c r="O7794" s="119" t="str">
        <f>IF(M7794="","",VLOOKUP(M7794,'14'!D:D,1,0))</f>
        <v/>
      </c>
    </row>
    <row r="7795" spans="1:15" ht="12.75" customHeight="1" x14ac:dyDescent="0.2">
      <c r="A7795" s="36" t="str">
        <f>'0'!$A$4</f>
        <v>………………..</v>
      </c>
      <c r="B7795" s="37">
        <f>'0'!$A$2</f>
        <v>46112</v>
      </c>
      <c r="C7795" s="37" t="s">
        <v>1243</v>
      </c>
      <c r="D7795" s="119" t="str">
        <f>IF(G7795="","",VLOOKUP(G7795,номенклатури!R:T,2,0))</f>
        <v/>
      </c>
      <c r="E7795" s="333" t="str">
        <f>IF(G7795="","",VLOOKUP(G7795,номенклатури!R:T,3,0))</f>
        <v/>
      </c>
      <c r="F7795" s="159" t="str">
        <f>IF(G7795="","",IF(ISERROR(VLOOKUP(G7795,номенклатури!V:V,1,0)),E7795*H7795,E7795*I7795))</f>
        <v/>
      </c>
      <c r="G7795" s="14"/>
      <c r="H7795" s="15"/>
      <c r="I7795" s="15"/>
      <c r="J7795" s="15"/>
      <c r="K7795" s="15"/>
      <c r="L7795" s="217"/>
      <c r="M7795" s="22"/>
      <c r="N7795" s="119" t="str">
        <f>IF(G7795="","",VLOOKUP(G7795,номенклатури!R:U,4,0))</f>
        <v/>
      </c>
      <c r="O7795" s="119" t="str">
        <f>IF(M7795="","",VLOOKUP(M7795,'14'!D:D,1,0))</f>
        <v/>
      </c>
    </row>
    <row r="7796" spans="1:15" ht="12.75" customHeight="1" x14ac:dyDescent="0.2">
      <c r="A7796" s="36" t="str">
        <f>'0'!$A$4</f>
        <v>………………..</v>
      </c>
      <c r="B7796" s="37">
        <f>'0'!$A$2</f>
        <v>46112</v>
      </c>
      <c r="C7796" s="37" t="s">
        <v>1243</v>
      </c>
      <c r="D7796" s="119" t="str">
        <f>IF(G7796="","",VLOOKUP(G7796,номенклатури!R:T,2,0))</f>
        <v/>
      </c>
      <c r="E7796" s="333" t="str">
        <f>IF(G7796="","",VLOOKUP(G7796,номенклатури!R:T,3,0))</f>
        <v/>
      </c>
      <c r="F7796" s="159" t="str">
        <f>IF(G7796="","",IF(ISERROR(VLOOKUP(G7796,номенклатури!V:V,1,0)),E7796*H7796,E7796*I7796))</f>
        <v/>
      </c>
      <c r="G7796" s="14"/>
      <c r="H7796" s="15"/>
      <c r="I7796" s="15"/>
      <c r="J7796" s="15"/>
      <c r="K7796" s="15"/>
      <c r="L7796" s="217"/>
      <c r="M7796" s="22"/>
      <c r="N7796" s="119" t="str">
        <f>IF(G7796="","",VLOOKUP(G7796,номенклатури!R:U,4,0))</f>
        <v/>
      </c>
      <c r="O7796" s="119" t="str">
        <f>IF(M7796="","",VLOOKUP(M7796,'14'!D:D,1,0))</f>
        <v/>
      </c>
    </row>
    <row r="7797" spans="1:15" ht="12.75" customHeight="1" x14ac:dyDescent="0.2">
      <c r="A7797" s="36" t="str">
        <f>'0'!$A$4</f>
        <v>………………..</v>
      </c>
      <c r="B7797" s="37">
        <f>'0'!$A$2</f>
        <v>46112</v>
      </c>
      <c r="C7797" s="37" t="s">
        <v>1243</v>
      </c>
      <c r="D7797" s="119" t="str">
        <f>IF(G7797="","",VLOOKUP(G7797,номенклатури!R:T,2,0))</f>
        <v/>
      </c>
      <c r="E7797" s="333" t="str">
        <f>IF(G7797="","",VLOOKUP(G7797,номенклатури!R:T,3,0))</f>
        <v/>
      </c>
      <c r="F7797" s="159" t="str">
        <f>IF(G7797="","",IF(ISERROR(VLOOKUP(G7797,номенклатури!V:V,1,0)),E7797*H7797,E7797*I7797))</f>
        <v/>
      </c>
      <c r="G7797" s="14"/>
      <c r="H7797" s="15"/>
      <c r="I7797" s="15"/>
      <c r="J7797" s="15"/>
      <c r="K7797" s="15"/>
      <c r="L7797" s="217"/>
      <c r="M7797" s="22"/>
      <c r="N7797" s="119" t="str">
        <f>IF(G7797="","",VLOOKUP(G7797,номенклатури!R:U,4,0))</f>
        <v/>
      </c>
      <c r="O7797" s="119" t="str">
        <f>IF(M7797="","",VLOOKUP(M7797,'14'!D:D,1,0))</f>
        <v/>
      </c>
    </row>
    <row r="7798" spans="1:15" ht="12.75" customHeight="1" x14ac:dyDescent="0.2">
      <c r="A7798" s="36" t="str">
        <f>'0'!$A$4</f>
        <v>………………..</v>
      </c>
      <c r="B7798" s="37">
        <f>'0'!$A$2</f>
        <v>46112</v>
      </c>
      <c r="C7798" s="37" t="s">
        <v>1243</v>
      </c>
      <c r="D7798" s="119" t="str">
        <f>IF(G7798="","",VLOOKUP(G7798,номенклатури!R:T,2,0))</f>
        <v/>
      </c>
      <c r="E7798" s="333" t="str">
        <f>IF(G7798="","",VLOOKUP(G7798,номенклатури!R:T,3,0))</f>
        <v/>
      </c>
      <c r="F7798" s="159" t="str">
        <f>IF(G7798="","",IF(ISERROR(VLOOKUP(G7798,номенклатури!V:V,1,0)),E7798*H7798,E7798*I7798))</f>
        <v/>
      </c>
      <c r="G7798" s="14"/>
      <c r="H7798" s="15"/>
      <c r="I7798" s="15"/>
      <c r="J7798" s="15"/>
      <c r="K7798" s="15"/>
      <c r="L7798" s="217"/>
      <c r="M7798" s="22"/>
      <c r="N7798" s="119" t="str">
        <f>IF(G7798="","",VLOOKUP(G7798,номенклатури!R:U,4,0))</f>
        <v/>
      </c>
      <c r="O7798" s="119" t="str">
        <f>IF(M7798="","",VLOOKUP(M7798,'14'!D:D,1,0))</f>
        <v/>
      </c>
    </row>
    <row r="7799" spans="1:15" ht="12.75" customHeight="1" x14ac:dyDescent="0.2">
      <c r="A7799" s="36" t="str">
        <f>'0'!$A$4</f>
        <v>………………..</v>
      </c>
      <c r="B7799" s="37">
        <f>'0'!$A$2</f>
        <v>46112</v>
      </c>
      <c r="C7799" s="37" t="s">
        <v>1243</v>
      </c>
      <c r="D7799" s="119" t="str">
        <f>IF(G7799="","",VLOOKUP(G7799,номенклатури!R:T,2,0))</f>
        <v/>
      </c>
      <c r="E7799" s="333" t="str">
        <f>IF(G7799="","",VLOOKUP(G7799,номенклатури!R:T,3,0))</f>
        <v/>
      </c>
      <c r="F7799" s="159" t="str">
        <f>IF(G7799="","",IF(ISERROR(VLOOKUP(G7799,номенклатури!V:V,1,0)),E7799*H7799,E7799*I7799))</f>
        <v/>
      </c>
      <c r="G7799" s="14"/>
      <c r="H7799" s="15"/>
      <c r="I7799" s="15"/>
      <c r="J7799" s="15"/>
      <c r="K7799" s="15"/>
      <c r="L7799" s="217"/>
      <c r="M7799" s="22"/>
      <c r="N7799" s="119" t="str">
        <f>IF(G7799="","",VLOOKUP(G7799,номенклатури!R:U,4,0))</f>
        <v/>
      </c>
      <c r="O7799" s="119" t="str">
        <f>IF(M7799="","",VLOOKUP(M7799,'14'!D:D,1,0))</f>
        <v/>
      </c>
    </row>
    <row r="7800" spans="1:15" ht="12.75" customHeight="1" x14ac:dyDescent="0.2">
      <c r="A7800" s="36" t="str">
        <f>'0'!$A$4</f>
        <v>………………..</v>
      </c>
      <c r="B7800" s="37">
        <f>'0'!$A$2</f>
        <v>46112</v>
      </c>
      <c r="C7800" s="37" t="s">
        <v>1243</v>
      </c>
      <c r="D7800" s="119" t="str">
        <f>IF(G7800="","",VLOOKUP(G7800,номенклатури!R:T,2,0))</f>
        <v/>
      </c>
      <c r="E7800" s="333" t="str">
        <f>IF(G7800="","",VLOOKUP(G7800,номенклатури!R:T,3,0))</f>
        <v/>
      </c>
      <c r="F7800" s="159" t="str">
        <f>IF(G7800="","",IF(ISERROR(VLOOKUP(G7800,номенклатури!V:V,1,0)),E7800*H7800,E7800*I7800))</f>
        <v/>
      </c>
      <c r="G7800" s="14"/>
      <c r="H7800" s="15"/>
      <c r="I7800" s="15"/>
      <c r="J7800" s="15"/>
      <c r="K7800" s="15"/>
      <c r="L7800" s="217"/>
      <c r="M7800" s="22"/>
      <c r="N7800" s="119" t="str">
        <f>IF(G7800="","",VLOOKUP(G7800,номенклатури!R:U,4,0))</f>
        <v/>
      </c>
      <c r="O7800" s="119" t="str">
        <f>IF(M7800="","",VLOOKUP(M7800,'14'!D:D,1,0))</f>
        <v/>
      </c>
    </row>
    <row r="7801" spans="1:15" ht="12.75" customHeight="1" x14ac:dyDescent="0.2">
      <c r="A7801" s="36" t="str">
        <f>'0'!$A$4</f>
        <v>………………..</v>
      </c>
      <c r="B7801" s="37">
        <f>'0'!$A$2</f>
        <v>46112</v>
      </c>
      <c r="C7801" s="37" t="s">
        <v>1243</v>
      </c>
      <c r="D7801" s="119" t="str">
        <f>IF(G7801="","",VLOOKUP(G7801,номенклатури!R:T,2,0))</f>
        <v/>
      </c>
      <c r="E7801" s="333" t="str">
        <f>IF(G7801="","",VLOOKUP(G7801,номенклатури!R:T,3,0))</f>
        <v/>
      </c>
      <c r="F7801" s="159" t="str">
        <f>IF(G7801="","",IF(ISERROR(VLOOKUP(G7801,номенклатури!V:V,1,0)),E7801*H7801,E7801*I7801))</f>
        <v/>
      </c>
      <c r="G7801" s="14"/>
      <c r="H7801" s="15"/>
      <c r="I7801" s="15"/>
      <c r="J7801" s="15"/>
      <c r="K7801" s="15"/>
      <c r="L7801" s="217"/>
      <c r="M7801" s="22"/>
      <c r="N7801" s="119" t="str">
        <f>IF(G7801="","",VLOOKUP(G7801,номенклатури!R:U,4,0))</f>
        <v/>
      </c>
      <c r="O7801" s="119" t="str">
        <f>IF(M7801="","",VLOOKUP(M7801,'14'!D:D,1,0))</f>
        <v/>
      </c>
    </row>
    <row r="7802" spans="1:15" ht="12.75" customHeight="1" x14ac:dyDescent="0.2">
      <c r="A7802" s="36" t="str">
        <f>'0'!$A$4</f>
        <v>………………..</v>
      </c>
      <c r="B7802" s="37">
        <f>'0'!$A$2</f>
        <v>46112</v>
      </c>
      <c r="C7802" s="37" t="s">
        <v>1243</v>
      </c>
      <c r="D7802" s="119" t="str">
        <f>IF(G7802="","",VLOOKUP(G7802,номенклатури!R:T,2,0))</f>
        <v/>
      </c>
      <c r="E7802" s="333" t="str">
        <f>IF(G7802="","",VLOOKUP(G7802,номенклатури!R:T,3,0))</f>
        <v/>
      </c>
      <c r="F7802" s="159" t="str">
        <f>IF(G7802="","",IF(ISERROR(VLOOKUP(G7802,номенклатури!V:V,1,0)),E7802*H7802,E7802*I7802))</f>
        <v/>
      </c>
      <c r="G7802" s="14"/>
      <c r="H7802" s="15"/>
      <c r="I7802" s="15"/>
      <c r="J7802" s="15"/>
      <c r="K7802" s="15"/>
      <c r="L7802" s="217"/>
      <c r="M7802" s="22"/>
      <c r="N7802" s="119" t="str">
        <f>IF(G7802="","",VLOOKUP(G7802,номенклатури!R:U,4,0))</f>
        <v/>
      </c>
      <c r="O7802" s="119" t="str">
        <f>IF(M7802="","",VLOOKUP(M7802,'14'!D:D,1,0))</f>
        <v/>
      </c>
    </row>
    <row r="7803" spans="1:15" ht="12.75" customHeight="1" x14ac:dyDescent="0.2">
      <c r="A7803" s="36" t="str">
        <f>'0'!$A$4</f>
        <v>………………..</v>
      </c>
      <c r="B7803" s="37">
        <f>'0'!$A$2</f>
        <v>46112</v>
      </c>
      <c r="C7803" s="37" t="s">
        <v>1243</v>
      </c>
      <c r="D7803" s="119" t="str">
        <f>IF(G7803="","",VLOOKUP(G7803,номенклатури!R:T,2,0))</f>
        <v/>
      </c>
      <c r="E7803" s="333" t="str">
        <f>IF(G7803="","",VLOOKUP(G7803,номенклатури!R:T,3,0))</f>
        <v/>
      </c>
      <c r="F7803" s="159" t="str">
        <f>IF(G7803="","",IF(ISERROR(VLOOKUP(G7803,номенклатури!V:V,1,0)),E7803*H7803,E7803*I7803))</f>
        <v/>
      </c>
      <c r="G7803" s="14"/>
      <c r="H7803" s="15"/>
      <c r="I7803" s="15"/>
      <c r="J7803" s="15"/>
      <c r="K7803" s="15"/>
      <c r="L7803" s="217"/>
      <c r="M7803" s="22"/>
      <c r="N7803" s="119" t="str">
        <f>IF(G7803="","",VLOOKUP(G7803,номенклатури!R:U,4,0))</f>
        <v/>
      </c>
      <c r="O7803" s="119" t="str">
        <f>IF(M7803="","",VLOOKUP(M7803,'14'!D:D,1,0))</f>
        <v/>
      </c>
    </row>
    <row r="7804" spans="1:15" ht="12.75" customHeight="1" x14ac:dyDescent="0.2">
      <c r="A7804" s="36" t="str">
        <f>'0'!$A$4</f>
        <v>………………..</v>
      </c>
      <c r="B7804" s="37">
        <f>'0'!$A$2</f>
        <v>46112</v>
      </c>
      <c r="C7804" s="37" t="s">
        <v>1243</v>
      </c>
      <c r="D7804" s="119" t="str">
        <f>IF(G7804="","",VLOOKUP(G7804,номенклатури!R:T,2,0))</f>
        <v/>
      </c>
      <c r="E7804" s="333" t="str">
        <f>IF(G7804="","",VLOOKUP(G7804,номенклатури!R:T,3,0))</f>
        <v/>
      </c>
      <c r="F7804" s="159" t="str">
        <f>IF(G7804="","",IF(ISERROR(VLOOKUP(G7804,номенклатури!V:V,1,0)),E7804*H7804,E7804*I7804))</f>
        <v/>
      </c>
      <c r="G7804" s="14"/>
      <c r="H7804" s="15"/>
      <c r="I7804" s="15"/>
      <c r="J7804" s="15"/>
      <c r="K7804" s="15"/>
      <c r="L7804" s="217"/>
      <c r="M7804" s="22"/>
      <c r="N7804" s="119" t="str">
        <f>IF(G7804="","",VLOOKUP(G7804,номенклатури!R:U,4,0))</f>
        <v/>
      </c>
      <c r="O7804" s="119" t="str">
        <f>IF(M7804="","",VLOOKUP(M7804,'14'!D:D,1,0))</f>
        <v/>
      </c>
    </row>
    <row r="7805" spans="1:15" ht="12.75" customHeight="1" x14ac:dyDescent="0.2">
      <c r="A7805" s="36" t="str">
        <f>'0'!$A$4</f>
        <v>………………..</v>
      </c>
      <c r="B7805" s="37">
        <f>'0'!$A$2</f>
        <v>46112</v>
      </c>
      <c r="C7805" s="37" t="s">
        <v>1243</v>
      </c>
      <c r="D7805" s="119" t="str">
        <f>IF(G7805="","",VLOOKUP(G7805,номенклатури!R:T,2,0))</f>
        <v/>
      </c>
      <c r="E7805" s="333" t="str">
        <f>IF(G7805="","",VLOOKUP(G7805,номенклатури!R:T,3,0))</f>
        <v/>
      </c>
      <c r="F7805" s="159" t="str">
        <f>IF(G7805="","",IF(ISERROR(VLOOKUP(G7805,номенклатури!V:V,1,0)),E7805*H7805,E7805*I7805))</f>
        <v/>
      </c>
      <c r="G7805" s="14"/>
      <c r="H7805" s="15"/>
      <c r="I7805" s="15"/>
      <c r="J7805" s="15"/>
      <c r="K7805" s="15"/>
      <c r="L7805" s="217"/>
      <c r="M7805" s="22"/>
      <c r="N7805" s="119" t="str">
        <f>IF(G7805="","",VLOOKUP(G7805,номенклатури!R:U,4,0))</f>
        <v/>
      </c>
      <c r="O7805" s="119" t="str">
        <f>IF(M7805="","",VLOOKUP(M7805,'14'!D:D,1,0))</f>
        <v/>
      </c>
    </row>
    <row r="7806" spans="1:15" ht="12.75" customHeight="1" x14ac:dyDescent="0.2">
      <c r="A7806" s="36" t="str">
        <f>'0'!$A$4</f>
        <v>………………..</v>
      </c>
      <c r="B7806" s="37">
        <f>'0'!$A$2</f>
        <v>46112</v>
      </c>
      <c r="C7806" s="37" t="s">
        <v>1243</v>
      </c>
      <c r="D7806" s="119" t="str">
        <f>IF(G7806="","",VLOOKUP(G7806,номенклатури!R:T,2,0))</f>
        <v/>
      </c>
      <c r="E7806" s="333" t="str">
        <f>IF(G7806="","",VLOOKUP(G7806,номенклатури!R:T,3,0))</f>
        <v/>
      </c>
      <c r="F7806" s="159" t="str">
        <f>IF(G7806="","",IF(ISERROR(VLOOKUP(G7806,номенклатури!V:V,1,0)),E7806*H7806,E7806*I7806))</f>
        <v/>
      </c>
      <c r="G7806" s="14"/>
      <c r="H7806" s="15"/>
      <c r="I7806" s="15"/>
      <c r="J7806" s="15"/>
      <c r="K7806" s="15"/>
      <c r="L7806" s="217"/>
      <c r="M7806" s="22"/>
      <c r="N7806" s="119" t="str">
        <f>IF(G7806="","",VLOOKUP(G7806,номенклатури!R:U,4,0))</f>
        <v/>
      </c>
      <c r="O7806" s="119" t="str">
        <f>IF(M7806="","",VLOOKUP(M7806,'14'!D:D,1,0))</f>
        <v/>
      </c>
    </row>
    <row r="7807" spans="1:15" ht="12.75" customHeight="1" x14ac:dyDescent="0.2">
      <c r="A7807" s="36" t="str">
        <f>'0'!$A$4</f>
        <v>………………..</v>
      </c>
      <c r="B7807" s="37">
        <f>'0'!$A$2</f>
        <v>46112</v>
      </c>
      <c r="C7807" s="37" t="s">
        <v>1243</v>
      </c>
      <c r="D7807" s="119" t="str">
        <f>IF(G7807="","",VLOOKUP(G7807,номенклатури!R:T,2,0))</f>
        <v/>
      </c>
      <c r="E7807" s="333" t="str">
        <f>IF(G7807="","",VLOOKUP(G7807,номенклатури!R:T,3,0))</f>
        <v/>
      </c>
      <c r="F7807" s="159" t="str">
        <f>IF(G7807="","",IF(ISERROR(VLOOKUP(G7807,номенклатури!V:V,1,0)),E7807*H7807,E7807*I7807))</f>
        <v/>
      </c>
      <c r="G7807" s="14"/>
      <c r="H7807" s="15"/>
      <c r="I7807" s="15"/>
      <c r="J7807" s="15"/>
      <c r="K7807" s="15"/>
      <c r="L7807" s="217"/>
      <c r="M7807" s="22"/>
      <c r="N7807" s="119" t="str">
        <f>IF(G7807="","",VLOOKUP(G7807,номенклатури!R:U,4,0))</f>
        <v/>
      </c>
      <c r="O7807" s="119" t="str">
        <f>IF(M7807="","",VLOOKUP(M7807,'14'!D:D,1,0))</f>
        <v/>
      </c>
    </row>
    <row r="7808" spans="1:15" ht="12.75" customHeight="1" x14ac:dyDescent="0.2">
      <c r="A7808" s="36" t="str">
        <f>'0'!$A$4</f>
        <v>………………..</v>
      </c>
      <c r="B7808" s="37">
        <f>'0'!$A$2</f>
        <v>46112</v>
      </c>
      <c r="C7808" s="37" t="s">
        <v>1243</v>
      </c>
      <c r="D7808" s="119" t="str">
        <f>IF(G7808="","",VLOOKUP(G7808,номенклатури!R:T,2,0))</f>
        <v/>
      </c>
      <c r="E7808" s="333" t="str">
        <f>IF(G7808="","",VLOOKUP(G7808,номенклатури!R:T,3,0))</f>
        <v/>
      </c>
      <c r="F7808" s="159" t="str">
        <f>IF(G7808="","",IF(ISERROR(VLOOKUP(G7808,номенклатури!V:V,1,0)),E7808*H7808,E7808*I7808))</f>
        <v/>
      </c>
      <c r="G7808" s="14"/>
      <c r="H7808" s="15"/>
      <c r="I7808" s="15"/>
      <c r="J7808" s="15"/>
      <c r="K7808" s="15"/>
      <c r="L7808" s="217"/>
      <c r="M7808" s="22"/>
      <c r="N7808" s="119" t="str">
        <f>IF(G7808="","",VLOOKUP(G7808,номенклатури!R:U,4,0))</f>
        <v/>
      </c>
      <c r="O7808" s="119" t="str">
        <f>IF(M7808="","",VLOOKUP(M7808,'14'!D:D,1,0))</f>
        <v/>
      </c>
    </row>
    <row r="7809" spans="1:15" ht="12.75" customHeight="1" x14ac:dyDescent="0.2">
      <c r="A7809" s="36" t="str">
        <f>'0'!$A$4</f>
        <v>………………..</v>
      </c>
      <c r="B7809" s="37">
        <f>'0'!$A$2</f>
        <v>46112</v>
      </c>
      <c r="C7809" s="37" t="s">
        <v>1243</v>
      </c>
      <c r="D7809" s="119" t="str">
        <f>IF(G7809="","",VLOOKUP(G7809,номенклатури!R:T,2,0))</f>
        <v/>
      </c>
      <c r="E7809" s="333" t="str">
        <f>IF(G7809="","",VLOOKUP(G7809,номенклатури!R:T,3,0))</f>
        <v/>
      </c>
      <c r="F7809" s="159" t="str">
        <f>IF(G7809="","",IF(ISERROR(VLOOKUP(G7809,номенклатури!V:V,1,0)),E7809*H7809,E7809*I7809))</f>
        <v/>
      </c>
      <c r="G7809" s="14"/>
      <c r="H7809" s="15"/>
      <c r="I7809" s="15"/>
      <c r="J7809" s="15"/>
      <c r="K7809" s="15"/>
      <c r="L7809" s="217"/>
      <c r="M7809" s="22"/>
      <c r="N7809" s="119" t="str">
        <f>IF(G7809="","",VLOOKUP(G7809,номенклатури!R:U,4,0))</f>
        <v/>
      </c>
      <c r="O7809" s="119" t="str">
        <f>IF(M7809="","",VLOOKUP(M7809,'14'!D:D,1,0))</f>
        <v/>
      </c>
    </row>
    <row r="7810" spans="1:15" ht="12.75" customHeight="1" x14ac:dyDescent="0.2">
      <c r="A7810" s="36" t="str">
        <f>'0'!$A$4</f>
        <v>………………..</v>
      </c>
      <c r="B7810" s="37">
        <f>'0'!$A$2</f>
        <v>46112</v>
      </c>
      <c r="C7810" s="37" t="s">
        <v>1243</v>
      </c>
      <c r="D7810" s="119" t="str">
        <f>IF(G7810="","",VLOOKUP(G7810,номенклатури!R:T,2,0))</f>
        <v/>
      </c>
      <c r="E7810" s="333" t="str">
        <f>IF(G7810="","",VLOOKUP(G7810,номенклатури!R:T,3,0))</f>
        <v/>
      </c>
      <c r="F7810" s="159" t="str">
        <f>IF(G7810="","",IF(ISERROR(VLOOKUP(G7810,номенклатури!V:V,1,0)),E7810*H7810,E7810*I7810))</f>
        <v/>
      </c>
      <c r="G7810" s="14"/>
      <c r="H7810" s="15"/>
      <c r="I7810" s="15"/>
      <c r="J7810" s="15"/>
      <c r="K7810" s="15"/>
      <c r="L7810" s="217"/>
      <c r="M7810" s="22"/>
      <c r="N7810" s="119" t="str">
        <f>IF(G7810="","",VLOOKUP(G7810,номенклатури!R:U,4,0))</f>
        <v/>
      </c>
      <c r="O7810" s="119" t="str">
        <f>IF(M7810="","",VLOOKUP(M7810,'14'!D:D,1,0))</f>
        <v/>
      </c>
    </row>
    <row r="7811" spans="1:15" ht="12.75" customHeight="1" x14ac:dyDescent="0.2">
      <c r="A7811" s="36" t="str">
        <f>'0'!$A$4</f>
        <v>………………..</v>
      </c>
      <c r="B7811" s="37">
        <f>'0'!$A$2</f>
        <v>46112</v>
      </c>
      <c r="C7811" s="37" t="s">
        <v>1243</v>
      </c>
      <c r="D7811" s="119" t="str">
        <f>IF(G7811="","",VLOOKUP(G7811,номенклатури!R:T,2,0))</f>
        <v/>
      </c>
      <c r="E7811" s="333" t="str">
        <f>IF(G7811="","",VLOOKUP(G7811,номенклатури!R:T,3,0))</f>
        <v/>
      </c>
      <c r="F7811" s="159" t="str">
        <f>IF(G7811="","",IF(ISERROR(VLOOKUP(G7811,номенклатури!V:V,1,0)),E7811*H7811,E7811*I7811))</f>
        <v/>
      </c>
      <c r="G7811" s="14"/>
      <c r="H7811" s="15"/>
      <c r="I7811" s="15"/>
      <c r="J7811" s="15"/>
      <c r="K7811" s="15"/>
      <c r="L7811" s="217"/>
      <c r="M7811" s="22"/>
      <c r="N7811" s="119" t="str">
        <f>IF(G7811="","",VLOOKUP(G7811,номенклатури!R:U,4,0))</f>
        <v/>
      </c>
      <c r="O7811" s="119" t="str">
        <f>IF(M7811="","",VLOOKUP(M7811,'14'!D:D,1,0))</f>
        <v/>
      </c>
    </row>
    <row r="7812" spans="1:15" ht="12.75" customHeight="1" x14ac:dyDescent="0.2">
      <c r="A7812" s="36" t="str">
        <f>'0'!$A$4</f>
        <v>………………..</v>
      </c>
      <c r="B7812" s="37">
        <f>'0'!$A$2</f>
        <v>46112</v>
      </c>
      <c r="C7812" s="37" t="s">
        <v>1243</v>
      </c>
      <c r="D7812" s="119" t="str">
        <f>IF(G7812="","",VLOOKUP(G7812,номенклатури!R:T,2,0))</f>
        <v/>
      </c>
      <c r="E7812" s="333" t="str">
        <f>IF(G7812="","",VLOOKUP(G7812,номенклатури!R:T,3,0))</f>
        <v/>
      </c>
      <c r="F7812" s="159" t="str">
        <f>IF(G7812="","",IF(ISERROR(VLOOKUP(G7812,номенклатури!V:V,1,0)),E7812*H7812,E7812*I7812))</f>
        <v/>
      </c>
      <c r="G7812" s="14"/>
      <c r="H7812" s="15"/>
      <c r="I7812" s="15"/>
      <c r="J7812" s="15"/>
      <c r="K7812" s="15"/>
      <c r="L7812" s="217"/>
      <c r="M7812" s="22"/>
      <c r="N7812" s="119" t="str">
        <f>IF(G7812="","",VLOOKUP(G7812,номенклатури!R:U,4,0))</f>
        <v/>
      </c>
      <c r="O7812" s="119" t="str">
        <f>IF(M7812="","",VLOOKUP(M7812,'14'!D:D,1,0))</f>
        <v/>
      </c>
    </row>
    <row r="7813" spans="1:15" ht="12.75" customHeight="1" x14ac:dyDescent="0.2">
      <c r="A7813" s="36" t="str">
        <f>'0'!$A$4</f>
        <v>………………..</v>
      </c>
      <c r="B7813" s="37">
        <f>'0'!$A$2</f>
        <v>46112</v>
      </c>
      <c r="C7813" s="37" t="s">
        <v>1243</v>
      </c>
      <c r="D7813" s="119" t="str">
        <f>IF(G7813="","",VLOOKUP(G7813,номенклатури!R:T,2,0))</f>
        <v/>
      </c>
      <c r="E7813" s="333" t="str">
        <f>IF(G7813="","",VLOOKUP(G7813,номенклатури!R:T,3,0))</f>
        <v/>
      </c>
      <c r="F7813" s="159" t="str">
        <f>IF(G7813="","",IF(ISERROR(VLOOKUP(G7813,номенклатури!V:V,1,0)),E7813*H7813,E7813*I7813))</f>
        <v/>
      </c>
      <c r="G7813" s="14"/>
      <c r="H7813" s="15"/>
      <c r="I7813" s="15"/>
      <c r="J7813" s="15"/>
      <c r="K7813" s="15"/>
      <c r="L7813" s="217"/>
      <c r="M7813" s="22"/>
      <c r="N7813" s="119" t="str">
        <f>IF(G7813="","",VLOOKUP(G7813,номенклатури!R:U,4,0))</f>
        <v/>
      </c>
      <c r="O7813" s="119" t="str">
        <f>IF(M7813="","",VLOOKUP(M7813,'14'!D:D,1,0))</f>
        <v/>
      </c>
    </row>
    <row r="7814" spans="1:15" ht="12.75" customHeight="1" x14ac:dyDescent="0.2">
      <c r="A7814" s="36" t="str">
        <f>'0'!$A$4</f>
        <v>………………..</v>
      </c>
      <c r="B7814" s="37">
        <f>'0'!$A$2</f>
        <v>46112</v>
      </c>
      <c r="C7814" s="37" t="s">
        <v>1243</v>
      </c>
      <c r="D7814" s="119" t="str">
        <f>IF(G7814="","",VLOOKUP(G7814,номенклатури!R:T,2,0))</f>
        <v/>
      </c>
      <c r="E7814" s="333" t="str">
        <f>IF(G7814="","",VLOOKUP(G7814,номенклатури!R:T,3,0))</f>
        <v/>
      </c>
      <c r="F7814" s="159" t="str">
        <f>IF(G7814="","",IF(ISERROR(VLOOKUP(G7814,номенклатури!V:V,1,0)),E7814*H7814,E7814*I7814))</f>
        <v/>
      </c>
      <c r="G7814" s="14"/>
      <c r="H7814" s="15"/>
      <c r="I7814" s="15"/>
      <c r="J7814" s="15"/>
      <c r="K7814" s="15"/>
      <c r="L7814" s="217"/>
      <c r="M7814" s="22"/>
      <c r="N7814" s="119" t="str">
        <f>IF(G7814="","",VLOOKUP(G7814,номенклатури!R:U,4,0))</f>
        <v/>
      </c>
      <c r="O7814" s="119" t="str">
        <f>IF(M7814="","",VLOOKUP(M7814,'14'!D:D,1,0))</f>
        <v/>
      </c>
    </row>
    <row r="7815" spans="1:15" ht="12.75" customHeight="1" x14ac:dyDescent="0.2">
      <c r="A7815" s="36" t="str">
        <f>'0'!$A$4</f>
        <v>………………..</v>
      </c>
      <c r="B7815" s="37">
        <f>'0'!$A$2</f>
        <v>46112</v>
      </c>
      <c r="C7815" s="37" t="s">
        <v>1243</v>
      </c>
      <c r="D7815" s="119" t="str">
        <f>IF(G7815="","",VLOOKUP(G7815,номенклатури!R:T,2,0))</f>
        <v/>
      </c>
      <c r="E7815" s="333" t="str">
        <f>IF(G7815="","",VLOOKUP(G7815,номенклатури!R:T,3,0))</f>
        <v/>
      </c>
      <c r="F7815" s="159" t="str">
        <f>IF(G7815="","",IF(ISERROR(VLOOKUP(G7815,номенклатури!V:V,1,0)),E7815*H7815,E7815*I7815))</f>
        <v/>
      </c>
      <c r="G7815" s="14"/>
      <c r="H7815" s="15"/>
      <c r="I7815" s="15"/>
      <c r="J7815" s="15"/>
      <c r="K7815" s="15"/>
      <c r="L7815" s="217"/>
      <c r="M7815" s="22"/>
      <c r="N7815" s="119" t="str">
        <f>IF(G7815="","",VLOOKUP(G7815,номенклатури!R:U,4,0))</f>
        <v/>
      </c>
      <c r="O7815" s="119" t="str">
        <f>IF(M7815="","",VLOOKUP(M7815,'14'!D:D,1,0))</f>
        <v/>
      </c>
    </row>
    <row r="7816" spans="1:15" ht="12.75" customHeight="1" x14ac:dyDescent="0.2">
      <c r="A7816" s="36" t="str">
        <f>'0'!$A$4</f>
        <v>………………..</v>
      </c>
      <c r="B7816" s="37">
        <f>'0'!$A$2</f>
        <v>46112</v>
      </c>
      <c r="C7816" s="37" t="s">
        <v>1243</v>
      </c>
      <c r="D7816" s="119" t="str">
        <f>IF(G7816="","",VLOOKUP(G7816,номенклатури!R:T,2,0))</f>
        <v/>
      </c>
      <c r="E7816" s="333" t="str">
        <f>IF(G7816="","",VLOOKUP(G7816,номенклатури!R:T,3,0))</f>
        <v/>
      </c>
      <c r="F7816" s="159" t="str">
        <f>IF(G7816="","",IF(ISERROR(VLOOKUP(G7816,номенклатури!V:V,1,0)),E7816*H7816,E7816*I7816))</f>
        <v/>
      </c>
      <c r="G7816" s="14"/>
      <c r="H7816" s="15"/>
      <c r="I7816" s="15"/>
      <c r="J7816" s="15"/>
      <c r="K7816" s="15"/>
      <c r="L7816" s="217"/>
      <c r="M7816" s="22"/>
      <c r="N7816" s="119" t="str">
        <f>IF(G7816="","",VLOOKUP(G7816,номенклатури!R:U,4,0))</f>
        <v/>
      </c>
      <c r="O7816" s="119" t="str">
        <f>IF(M7816="","",VLOOKUP(M7816,'14'!D:D,1,0))</f>
        <v/>
      </c>
    </row>
    <row r="7817" spans="1:15" ht="12.75" customHeight="1" x14ac:dyDescent="0.2">
      <c r="A7817" s="36" t="str">
        <f>'0'!$A$4</f>
        <v>………………..</v>
      </c>
      <c r="B7817" s="37">
        <f>'0'!$A$2</f>
        <v>46112</v>
      </c>
      <c r="C7817" s="37" t="s">
        <v>1243</v>
      </c>
      <c r="D7817" s="119" t="str">
        <f>IF(G7817="","",VLOOKUP(G7817,номенклатури!R:T,2,0))</f>
        <v/>
      </c>
      <c r="E7817" s="333" t="str">
        <f>IF(G7817="","",VLOOKUP(G7817,номенклатури!R:T,3,0))</f>
        <v/>
      </c>
      <c r="F7817" s="159" t="str">
        <f>IF(G7817="","",IF(ISERROR(VLOOKUP(G7817,номенклатури!V:V,1,0)),E7817*H7817,E7817*I7817))</f>
        <v/>
      </c>
      <c r="G7817" s="14"/>
      <c r="H7817" s="15"/>
      <c r="I7817" s="15"/>
      <c r="J7817" s="15"/>
      <c r="K7817" s="15"/>
      <c r="L7817" s="217"/>
      <c r="M7817" s="22"/>
      <c r="N7817" s="119" t="str">
        <f>IF(G7817="","",VLOOKUP(G7817,номенклатури!R:U,4,0))</f>
        <v/>
      </c>
      <c r="O7817" s="119" t="str">
        <f>IF(M7817="","",VLOOKUP(M7817,'14'!D:D,1,0))</f>
        <v/>
      </c>
    </row>
    <row r="7818" spans="1:15" ht="12.75" customHeight="1" x14ac:dyDescent="0.2">
      <c r="A7818" s="36" t="str">
        <f>'0'!$A$4</f>
        <v>………………..</v>
      </c>
      <c r="B7818" s="37">
        <f>'0'!$A$2</f>
        <v>46112</v>
      </c>
      <c r="C7818" s="37" t="s">
        <v>1243</v>
      </c>
      <c r="D7818" s="119" t="str">
        <f>IF(G7818="","",VLOOKUP(G7818,номенклатури!R:T,2,0))</f>
        <v/>
      </c>
      <c r="E7818" s="333" t="str">
        <f>IF(G7818="","",VLOOKUP(G7818,номенклатури!R:T,3,0))</f>
        <v/>
      </c>
      <c r="F7818" s="159" t="str">
        <f>IF(G7818="","",IF(ISERROR(VLOOKUP(G7818,номенклатури!V:V,1,0)),E7818*H7818,E7818*I7818))</f>
        <v/>
      </c>
      <c r="G7818" s="14"/>
      <c r="H7818" s="15"/>
      <c r="I7818" s="15"/>
      <c r="J7818" s="15"/>
      <c r="K7818" s="15"/>
      <c r="L7818" s="217"/>
      <c r="M7818" s="22"/>
      <c r="N7818" s="119" t="str">
        <f>IF(G7818="","",VLOOKUP(G7818,номенклатури!R:U,4,0))</f>
        <v/>
      </c>
      <c r="O7818" s="119" t="str">
        <f>IF(M7818="","",VLOOKUP(M7818,'14'!D:D,1,0))</f>
        <v/>
      </c>
    </row>
    <row r="7819" spans="1:15" ht="12.75" customHeight="1" x14ac:dyDescent="0.2">
      <c r="A7819" s="36" t="str">
        <f>'0'!$A$4</f>
        <v>………………..</v>
      </c>
      <c r="B7819" s="37">
        <f>'0'!$A$2</f>
        <v>46112</v>
      </c>
      <c r="C7819" s="37" t="s">
        <v>1243</v>
      </c>
      <c r="D7819" s="119" t="str">
        <f>IF(G7819="","",VLOOKUP(G7819,номенклатури!R:T,2,0))</f>
        <v/>
      </c>
      <c r="E7819" s="333" t="str">
        <f>IF(G7819="","",VLOOKUP(G7819,номенклатури!R:T,3,0))</f>
        <v/>
      </c>
      <c r="F7819" s="159" t="str">
        <f>IF(G7819="","",IF(ISERROR(VLOOKUP(G7819,номенклатури!V:V,1,0)),E7819*H7819,E7819*I7819))</f>
        <v/>
      </c>
      <c r="G7819" s="14"/>
      <c r="H7819" s="15"/>
      <c r="I7819" s="15"/>
      <c r="J7819" s="15"/>
      <c r="K7819" s="15"/>
      <c r="L7819" s="217"/>
      <c r="M7819" s="22"/>
      <c r="N7819" s="119" t="str">
        <f>IF(G7819="","",VLOOKUP(G7819,номенклатури!R:U,4,0))</f>
        <v/>
      </c>
      <c r="O7819" s="119" t="str">
        <f>IF(M7819="","",VLOOKUP(M7819,'14'!D:D,1,0))</f>
        <v/>
      </c>
    </row>
    <row r="7820" spans="1:15" ht="12.75" customHeight="1" x14ac:dyDescent="0.2">
      <c r="A7820" s="36" t="str">
        <f>'0'!$A$4</f>
        <v>………………..</v>
      </c>
      <c r="B7820" s="37">
        <f>'0'!$A$2</f>
        <v>46112</v>
      </c>
      <c r="C7820" s="37" t="s">
        <v>1243</v>
      </c>
      <c r="D7820" s="119" t="str">
        <f>IF(G7820="","",VLOOKUP(G7820,номенклатури!R:T,2,0))</f>
        <v/>
      </c>
      <c r="E7820" s="333" t="str">
        <f>IF(G7820="","",VLOOKUP(G7820,номенклатури!R:T,3,0))</f>
        <v/>
      </c>
      <c r="F7820" s="159" t="str">
        <f>IF(G7820="","",IF(ISERROR(VLOOKUP(G7820,номенклатури!V:V,1,0)),E7820*H7820,E7820*I7820))</f>
        <v/>
      </c>
      <c r="G7820" s="14"/>
      <c r="H7820" s="15"/>
      <c r="I7820" s="15"/>
      <c r="J7820" s="15"/>
      <c r="K7820" s="15"/>
      <c r="L7820" s="217"/>
      <c r="M7820" s="22"/>
      <c r="N7820" s="119" t="str">
        <f>IF(G7820="","",VLOOKUP(G7820,номенклатури!R:U,4,0))</f>
        <v/>
      </c>
      <c r="O7820" s="119" t="str">
        <f>IF(M7820="","",VLOOKUP(M7820,'14'!D:D,1,0))</f>
        <v/>
      </c>
    </row>
    <row r="7821" spans="1:15" ht="12.75" customHeight="1" x14ac:dyDescent="0.2">
      <c r="A7821" s="36" t="str">
        <f>'0'!$A$4</f>
        <v>………………..</v>
      </c>
      <c r="B7821" s="37">
        <f>'0'!$A$2</f>
        <v>46112</v>
      </c>
      <c r="C7821" s="37" t="s">
        <v>1243</v>
      </c>
      <c r="D7821" s="119" t="str">
        <f>IF(G7821="","",VLOOKUP(G7821,номенклатури!R:T,2,0))</f>
        <v/>
      </c>
      <c r="E7821" s="333" t="str">
        <f>IF(G7821="","",VLOOKUP(G7821,номенклатури!R:T,3,0))</f>
        <v/>
      </c>
      <c r="F7821" s="159" t="str">
        <f>IF(G7821="","",IF(ISERROR(VLOOKUP(G7821,номенклатури!V:V,1,0)),E7821*H7821,E7821*I7821))</f>
        <v/>
      </c>
      <c r="G7821" s="14"/>
      <c r="H7821" s="15"/>
      <c r="I7821" s="15"/>
      <c r="J7821" s="15"/>
      <c r="K7821" s="15"/>
      <c r="L7821" s="217"/>
      <c r="M7821" s="22"/>
      <c r="N7821" s="119" t="str">
        <f>IF(G7821="","",VLOOKUP(G7821,номенклатури!R:U,4,0))</f>
        <v/>
      </c>
      <c r="O7821" s="119" t="str">
        <f>IF(M7821="","",VLOOKUP(M7821,'14'!D:D,1,0))</f>
        <v/>
      </c>
    </row>
    <row r="7822" spans="1:15" ht="12.75" customHeight="1" x14ac:dyDescent="0.2">
      <c r="A7822" s="36" t="str">
        <f>'0'!$A$4</f>
        <v>………………..</v>
      </c>
      <c r="B7822" s="37">
        <f>'0'!$A$2</f>
        <v>46112</v>
      </c>
      <c r="C7822" s="37" t="s">
        <v>1243</v>
      </c>
      <c r="D7822" s="119" t="str">
        <f>IF(G7822="","",VLOOKUP(G7822,номенклатури!R:T,2,0))</f>
        <v/>
      </c>
      <c r="E7822" s="333" t="str">
        <f>IF(G7822="","",VLOOKUP(G7822,номенклатури!R:T,3,0))</f>
        <v/>
      </c>
      <c r="F7822" s="159" t="str">
        <f>IF(G7822="","",IF(ISERROR(VLOOKUP(G7822,номенклатури!V:V,1,0)),E7822*H7822,E7822*I7822))</f>
        <v/>
      </c>
      <c r="G7822" s="14"/>
      <c r="H7822" s="15"/>
      <c r="I7822" s="15"/>
      <c r="J7822" s="15"/>
      <c r="K7822" s="15"/>
      <c r="L7822" s="217"/>
      <c r="M7822" s="22"/>
      <c r="N7822" s="119" t="str">
        <f>IF(G7822="","",VLOOKUP(G7822,номенклатури!R:U,4,0))</f>
        <v/>
      </c>
      <c r="O7822" s="119" t="str">
        <f>IF(M7822="","",VLOOKUP(M7822,'14'!D:D,1,0))</f>
        <v/>
      </c>
    </row>
    <row r="7823" spans="1:15" ht="12.75" customHeight="1" x14ac:dyDescent="0.2">
      <c r="A7823" s="36" t="str">
        <f>'0'!$A$4</f>
        <v>………………..</v>
      </c>
      <c r="B7823" s="37">
        <f>'0'!$A$2</f>
        <v>46112</v>
      </c>
      <c r="C7823" s="37" t="s">
        <v>1243</v>
      </c>
      <c r="D7823" s="119" t="str">
        <f>IF(G7823="","",VLOOKUP(G7823,номенклатури!R:T,2,0))</f>
        <v/>
      </c>
      <c r="E7823" s="333" t="str">
        <f>IF(G7823="","",VLOOKUP(G7823,номенклатури!R:T,3,0))</f>
        <v/>
      </c>
      <c r="F7823" s="159" t="str">
        <f>IF(G7823="","",IF(ISERROR(VLOOKUP(G7823,номенклатури!V:V,1,0)),E7823*H7823,E7823*I7823))</f>
        <v/>
      </c>
      <c r="G7823" s="14"/>
      <c r="H7823" s="15"/>
      <c r="I7823" s="15"/>
      <c r="J7823" s="15"/>
      <c r="K7823" s="15"/>
      <c r="L7823" s="217"/>
      <c r="M7823" s="22"/>
      <c r="N7823" s="119" t="str">
        <f>IF(G7823="","",VLOOKUP(G7823,номенклатури!R:U,4,0))</f>
        <v/>
      </c>
      <c r="O7823" s="119" t="str">
        <f>IF(M7823="","",VLOOKUP(M7823,'14'!D:D,1,0))</f>
        <v/>
      </c>
    </row>
    <row r="7824" spans="1:15" ht="12.75" customHeight="1" x14ac:dyDescent="0.2">
      <c r="A7824" s="36" t="str">
        <f>'0'!$A$4</f>
        <v>………………..</v>
      </c>
      <c r="B7824" s="37">
        <f>'0'!$A$2</f>
        <v>46112</v>
      </c>
      <c r="C7824" s="37" t="s">
        <v>1243</v>
      </c>
      <c r="D7824" s="119" t="str">
        <f>IF(G7824="","",VLOOKUP(G7824,номенклатури!R:T,2,0))</f>
        <v/>
      </c>
      <c r="E7824" s="333" t="str">
        <f>IF(G7824="","",VLOOKUP(G7824,номенклатури!R:T,3,0))</f>
        <v/>
      </c>
      <c r="F7824" s="159" t="str">
        <f>IF(G7824="","",IF(ISERROR(VLOOKUP(G7824,номенклатури!V:V,1,0)),E7824*H7824,E7824*I7824))</f>
        <v/>
      </c>
      <c r="G7824" s="14"/>
      <c r="H7824" s="15"/>
      <c r="I7824" s="15"/>
      <c r="J7824" s="15"/>
      <c r="K7824" s="15"/>
      <c r="L7824" s="217"/>
      <c r="M7824" s="22"/>
      <c r="N7824" s="119" t="str">
        <f>IF(G7824="","",VLOOKUP(G7824,номенклатури!R:U,4,0))</f>
        <v/>
      </c>
      <c r="O7824" s="119" t="str">
        <f>IF(M7824="","",VLOOKUP(M7824,'14'!D:D,1,0))</f>
        <v/>
      </c>
    </row>
    <row r="7825" spans="1:15" ht="12.75" customHeight="1" x14ac:dyDescent="0.2">
      <c r="A7825" s="36" t="str">
        <f>'0'!$A$4</f>
        <v>………………..</v>
      </c>
      <c r="B7825" s="37">
        <f>'0'!$A$2</f>
        <v>46112</v>
      </c>
      <c r="C7825" s="37" t="s">
        <v>1243</v>
      </c>
      <c r="D7825" s="119" t="str">
        <f>IF(G7825="","",VLOOKUP(G7825,номенклатури!R:T,2,0))</f>
        <v/>
      </c>
      <c r="E7825" s="333" t="str">
        <f>IF(G7825="","",VLOOKUP(G7825,номенклатури!R:T,3,0))</f>
        <v/>
      </c>
      <c r="F7825" s="159" t="str">
        <f>IF(G7825="","",IF(ISERROR(VLOOKUP(G7825,номенклатури!V:V,1,0)),E7825*H7825,E7825*I7825))</f>
        <v/>
      </c>
      <c r="G7825" s="14"/>
      <c r="H7825" s="15"/>
      <c r="I7825" s="15"/>
      <c r="J7825" s="15"/>
      <c r="K7825" s="15"/>
      <c r="L7825" s="217"/>
      <c r="M7825" s="22"/>
      <c r="N7825" s="119" t="str">
        <f>IF(G7825="","",VLOOKUP(G7825,номенклатури!R:U,4,0))</f>
        <v/>
      </c>
      <c r="O7825" s="119" t="str">
        <f>IF(M7825="","",VLOOKUP(M7825,'14'!D:D,1,0))</f>
        <v/>
      </c>
    </row>
    <row r="7826" spans="1:15" ht="12.75" customHeight="1" x14ac:dyDescent="0.2">
      <c r="A7826" s="36" t="str">
        <f>'0'!$A$4</f>
        <v>………………..</v>
      </c>
      <c r="B7826" s="37">
        <f>'0'!$A$2</f>
        <v>46112</v>
      </c>
      <c r="C7826" s="37" t="s">
        <v>1243</v>
      </c>
      <c r="D7826" s="119" t="str">
        <f>IF(G7826="","",VLOOKUP(G7826,номенклатури!R:T,2,0))</f>
        <v/>
      </c>
      <c r="E7826" s="333" t="str">
        <f>IF(G7826="","",VLOOKUP(G7826,номенклатури!R:T,3,0))</f>
        <v/>
      </c>
      <c r="F7826" s="159" t="str">
        <f>IF(G7826="","",IF(ISERROR(VLOOKUP(G7826,номенклатури!V:V,1,0)),E7826*H7826,E7826*I7826))</f>
        <v/>
      </c>
      <c r="G7826" s="14"/>
      <c r="H7826" s="15"/>
      <c r="I7826" s="15"/>
      <c r="J7826" s="15"/>
      <c r="K7826" s="15"/>
      <c r="L7826" s="217"/>
      <c r="M7826" s="22"/>
      <c r="N7826" s="119" t="str">
        <f>IF(G7826="","",VLOOKUP(G7826,номенклатури!R:U,4,0))</f>
        <v/>
      </c>
      <c r="O7826" s="119" t="str">
        <f>IF(M7826="","",VLOOKUP(M7826,'14'!D:D,1,0))</f>
        <v/>
      </c>
    </row>
    <row r="7827" spans="1:15" ht="12.75" customHeight="1" x14ac:dyDescent="0.2">
      <c r="A7827" s="36" t="str">
        <f>'0'!$A$4</f>
        <v>………………..</v>
      </c>
      <c r="B7827" s="37">
        <f>'0'!$A$2</f>
        <v>46112</v>
      </c>
      <c r="C7827" s="37" t="s">
        <v>1243</v>
      </c>
      <c r="D7827" s="119" t="str">
        <f>IF(G7827="","",VLOOKUP(G7827,номенклатури!R:T,2,0))</f>
        <v/>
      </c>
      <c r="E7827" s="333" t="str">
        <f>IF(G7827="","",VLOOKUP(G7827,номенклатури!R:T,3,0))</f>
        <v/>
      </c>
      <c r="F7827" s="159" t="str">
        <f>IF(G7827="","",IF(ISERROR(VLOOKUP(G7827,номенклатури!V:V,1,0)),E7827*H7827,E7827*I7827))</f>
        <v/>
      </c>
      <c r="G7827" s="14"/>
      <c r="H7827" s="15"/>
      <c r="I7827" s="15"/>
      <c r="J7827" s="15"/>
      <c r="K7827" s="15"/>
      <c r="L7827" s="217"/>
      <c r="M7827" s="22"/>
      <c r="N7827" s="119" t="str">
        <f>IF(G7827="","",VLOOKUP(G7827,номенклатури!R:U,4,0))</f>
        <v/>
      </c>
      <c r="O7827" s="119" t="str">
        <f>IF(M7827="","",VLOOKUP(M7827,'14'!D:D,1,0))</f>
        <v/>
      </c>
    </row>
    <row r="7828" spans="1:15" ht="12.75" customHeight="1" x14ac:dyDescent="0.2">
      <c r="A7828" s="36" t="str">
        <f>'0'!$A$4</f>
        <v>………………..</v>
      </c>
      <c r="B7828" s="37">
        <f>'0'!$A$2</f>
        <v>46112</v>
      </c>
      <c r="C7828" s="37" t="s">
        <v>1243</v>
      </c>
      <c r="D7828" s="119" t="str">
        <f>IF(G7828="","",VLOOKUP(G7828,номенклатури!R:T,2,0))</f>
        <v/>
      </c>
      <c r="E7828" s="333" t="str">
        <f>IF(G7828="","",VLOOKUP(G7828,номенклатури!R:T,3,0))</f>
        <v/>
      </c>
      <c r="F7828" s="159" t="str">
        <f>IF(G7828="","",IF(ISERROR(VLOOKUP(G7828,номенклатури!V:V,1,0)),E7828*H7828,E7828*I7828))</f>
        <v/>
      </c>
      <c r="G7828" s="14"/>
      <c r="H7828" s="15"/>
      <c r="I7828" s="15"/>
      <c r="J7828" s="15"/>
      <c r="K7828" s="15"/>
      <c r="L7828" s="217"/>
      <c r="M7828" s="22"/>
      <c r="N7828" s="119" t="str">
        <f>IF(G7828="","",VLOOKUP(G7828,номенклатури!R:U,4,0))</f>
        <v/>
      </c>
      <c r="O7828" s="119" t="str">
        <f>IF(M7828="","",VLOOKUP(M7828,'14'!D:D,1,0))</f>
        <v/>
      </c>
    </row>
    <row r="7829" spans="1:15" ht="12.75" customHeight="1" x14ac:dyDescent="0.2">
      <c r="A7829" s="36" t="str">
        <f>'0'!$A$4</f>
        <v>………………..</v>
      </c>
      <c r="B7829" s="37">
        <f>'0'!$A$2</f>
        <v>46112</v>
      </c>
      <c r="C7829" s="37" t="s">
        <v>1243</v>
      </c>
      <c r="D7829" s="119" t="str">
        <f>IF(G7829="","",VLOOKUP(G7829,номенклатури!R:T,2,0))</f>
        <v/>
      </c>
      <c r="E7829" s="333" t="str">
        <f>IF(G7829="","",VLOOKUP(G7829,номенклатури!R:T,3,0))</f>
        <v/>
      </c>
      <c r="F7829" s="159" t="str">
        <f>IF(G7829="","",IF(ISERROR(VLOOKUP(G7829,номенклатури!V:V,1,0)),E7829*H7829,E7829*I7829))</f>
        <v/>
      </c>
      <c r="G7829" s="14"/>
      <c r="H7829" s="15"/>
      <c r="I7829" s="15"/>
      <c r="J7829" s="15"/>
      <c r="K7829" s="15"/>
      <c r="L7829" s="217"/>
      <c r="M7829" s="22"/>
      <c r="N7829" s="119" t="str">
        <f>IF(G7829="","",VLOOKUP(G7829,номенклатури!R:U,4,0))</f>
        <v/>
      </c>
      <c r="O7829" s="119" t="str">
        <f>IF(M7829="","",VLOOKUP(M7829,'14'!D:D,1,0))</f>
        <v/>
      </c>
    </row>
    <row r="7830" spans="1:15" ht="12.75" customHeight="1" x14ac:dyDescent="0.2">
      <c r="A7830" s="36" t="str">
        <f>'0'!$A$4</f>
        <v>………………..</v>
      </c>
      <c r="B7830" s="37">
        <f>'0'!$A$2</f>
        <v>46112</v>
      </c>
      <c r="C7830" s="37" t="s">
        <v>1243</v>
      </c>
      <c r="D7830" s="119" t="str">
        <f>IF(G7830="","",VLOOKUP(G7830,номенклатури!R:T,2,0))</f>
        <v/>
      </c>
      <c r="E7830" s="333" t="str">
        <f>IF(G7830="","",VLOOKUP(G7830,номенклатури!R:T,3,0))</f>
        <v/>
      </c>
      <c r="F7830" s="159" t="str">
        <f>IF(G7830="","",IF(ISERROR(VLOOKUP(G7830,номенклатури!V:V,1,0)),E7830*H7830,E7830*I7830))</f>
        <v/>
      </c>
      <c r="G7830" s="14"/>
      <c r="H7830" s="15"/>
      <c r="I7830" s="15"/>
      <c r="J7830" s="15"/>
      <c r="K7830" s="15"/>
      <c r="L7830" s="217"/>
      <c r="M7830" s="22"/>
      <c r="N7830" s="119" t="str">
        <f>IF(G7830="","",VLOOKUP(G7830,номенклатури!R:U,4,0))</f>
        <v/>
      </c>
      <c r="O7830" s="119" t="str">
        <f>IF(M7830="","",VLOOKUP(M7830,'14'!D:D,1,0))</f>
        <v/>
      </c>
    </row>
    <row r="7831" spans="1:15" ht="12.75" customHeight="1" x14ac:dyDescent="0.2">
      <c r="A7831" s="36" t="str">
        <f>'0'!$A$4</f>
        <v>………………..</v>
      </c>
      <c r="B7831" s="37">
        <f>'0'!$A$2</f>
        <v>46112</v>
      </c>
      <c r="C7831" s="37" t="s">
        <v>1243</v>
      </c>
      <c r="D7831" s="119" t="str">
        <f>IF(G7831="","",VLOOKUP(G7831,номенклатури!R:T,2,0))</f>
        <v/>
      </c>
      <c r="E7831" s="333" t="str">
        <f>IF(G7831="","",VLOOKUP(G7831,номенклатури!R:T,3,0))</f>
        <v/>
      </c>
      <c r="F7831" s="159" t="str">
        <f>IF(G7831="","",IF(ISERROR(VLOOKUP(G7831,номенклатури!V:V,1,0)),E7831*H7831,E7831*I7831))</f>
        <v/>
      </c>
      <c r="G7831" s="14"/>
      <c r="H7831" s="15"/>
      <c r="I7831" s="15"/>
      <c r="J7831" s="15"/>
      <c r="K7831" s="15"/>
      <c r="L7831" s="217"/>
      <c r="M7831" s="22"/>
      <c r="N7831" s="119" t="str">
        <f>IF(G7831="","",VLOOKUP(G7831,номенклатури!R:U,4,0))</f>
        <v/>
      </c>
      <c r="O7831" s="119" t="str">
        <f>IF(M7831="","",VLOOKUP(M7831,'14'!D:D,1,0))</f>
        <v/>
      </c>
    </row>
    <row r="7832" spans="1:15" ht="12.75" customHeight="1" x14ac:dyDescent="0.2">
      <c r="A7832" s="36" t="str">
        <f>'0'!$A$4</f>
        <v>………………..</v>
      </c>
      <c r="B7832" s="37">
        <f>'0'!$A$2</f>
        <v>46112</v>
      </c>
      <c r="C7832" s="37" t="s">
        <v>1243</v>
      </c>
      <c r="D7832" s="119" t="str">
        <f>IF(G7832="","",VLOOKUP(G7832,номенклатури!R:T,2,0))</f>
        <v/>
      </c>
      <c r="E7832" s="333" t="str">
        <f>IF(G7832="","",VLOOKUP(G7832,номенклатури!R:T,3,0))</f>
        <v/>
      </c>
      <c r="F7832" s="159" t="str">
        <f>IF(G7832="","",IF(ISERROR(VLOOKUP(G7832,номенклатури!V:V,1,0)),E7832*H7832,E7832*I7832))</f>
        <v/>
      </c>
      <c r="G7832" s="14"/>
      <c r="H7832" s="15"/>
      <c r="I7832" s="15"/>
      <c r="J7832" s="15"/>
      <c r="K7832" s="15"/>
      <c r="L7832" s="217"/>
      <c r="M7832" s="22"/>
      <c r="N7832" s="119" t="str">
        <f>IF(G7832="","",VLOOKUP(G7832,номенклатури!R:U,4,0))</f>
        <v/>
      </c>
      <c r="O7832" s="119" t="str">
        <f>IF(M7832="","",VLOOKUP(M7832,'14'!D:D,1,0))</f>
        <v/>
      </c>
    </row>
    <row r="7833" spans="1:15" ht="12.75" customHeight="1" x14ac:dyDescent="0.2">
      <c r="A7833" s="36" t="str">
        <f>'0'!$A$4</f>
        <v>………………..</v>
      </c>
      <c r="B7833" s="37">
        <f>'0'!$A$2</f>
        <v>46112</v>
      </c>
      <c r="C7833" s="37" t="s">
        <v>1243</v>
      </c>
      <c r="D7833" s="119" t="str">
        <f>IF(G7833="","",VLOOKUP(G7833,номенклатури!R:T,2,0))</f>
        <v/>
      </c>
      <c r="E7833" s="333" t="str">
        <f>IF(G7833="","",VLOOKUP(G7833,номенклатури!R:T,3,0))</f>
        <v/>
      </c>
      <c r="F7833" s="159" t="str">
        <f>IF(G7833="","",IF(ISERROR(VLOOKUP(G7833,номенклатури!V:V,1,0)),E7833*H7833,E7833*I7833))</f>
        <v/>
      </c>
      <c r="G7833" s="14"/>
      <c r="H7833" s="15"/>
      <c r="I7833" s="15"/>
      <c r="J7833" s="15"/>
      <c r="K7833" s="15"/>
      <c r="L7833" s="217"/>
      <c r="M7833" s="22"/>
      <c r="N7833" s="119" t="str">
        <f>IF(G7833="","",VLOOKUP(G7833,номенклатури!R:U,4,0))</f>
        <v/>
      </c>
      <c r="O7833" s="119" t="str">
        <f>IF(M7833="","",VLOOKUP(M7833,'14'!D:D,1,0))</f>
        <v/>
      </c>
    </row>
    <row r="7834" spans="1:15" ht="12.75" customHeight="1" x14ac:dyDescent="0.2">
      <c r="A7834" s="36" t="str">
        <f>'0'!$A$4</f>
        <v>………………..</v>
      </c>
      <c r="B7834" s="37">
        <f>'0'!$A$2</f>
        <v>46112</v>
      </c>
      <c r="C7834" s="37" t="s">
        <v>1243</v>
      </c>
      <c r="D7834" s="119" t="str">
        <f>IF(G7834="","",VLOOKUP(G7834,номенклатури!R:T,2,0))</f>
        <v/>
      </c>
      <c r="E7834" s="333" t="str">
        <f>IF(G7834="","",VLOOKUP(G7834,номенклатури!R:T,3,0))</f>
        <v/>
      </c>
      <c r="F7834" s="159" t="str">
        <f>IF(G7834="","",IF(ISERROR(VLOOKUP(G7834,номенклатури!V:V,1,0)),E7834*H7834,E7834*I7834))</f>
        <v/>
      </c>
      <c r="G7834" s="14"/>
      <c r="H7834" s="15"/>
      <c r="I7834" s="15"/>
      <c r="J7834" s="15"/>
      <c r="K7834" s="15"/>
      <c r="L7834" s="217"/>
      <c r="M7834" s="22"/>
      <c r="N7834" s="119" t="str">
        <f>IF(G7834="","",VLOOKUP(G7834,номенклатури!R:U,4,0))</f>
        <v/>
      </c>
      <c r="O7834" s="119" t="str">
        <f>IF(M7834="","",VLOOKUP(M7834,'14'!D:D,1,0))</f>
        <v/>
      </c>
    </row>
    <row r="7835" spans="1:15" ht="12.75" customHeight="1" x14ac:dyDescent="0.2">
      <c r="A7835" s="36" t="str">
        <f>'0'!$A$4</f>
        <v>………………..</v>
      </c>
      <c r="B7835" s="37">
        <f>'0'!$A$2</f>
        <v>46112</v>
      </c>
      <c r="C7835" s="37" t="s">
        <v>1243</v>
      </c>
      <c r="D7835" s="119" t="str">
        <f>IF(G7835="","",VLOOKUP(G7835,номенклатури!R:T,2,0))</f>
        <v/>
      </c>
      <c r="E7835" s="333" t="str">
        <f>IF(G7835="","",VLOOKUP(G7835,номенклатури!R:T,3,0))</f>
        <v/>
      </c>
      <c r="F7835" s="159" t="str">
        <f>IF(G7835="","",IF(ISERROR(VLOOKUP(G7835,номенклатури!V:V,1,0)),E7835*H7835,E7835*I7835))</f>
        <v/>
      </c>
      <c r="G7835" s="14"/>
      <c r="H7835" s="15"/>
      <c r="I7835" s="15"/>
      <c r="J7835" s="15"/>
      <c r="K7835" s="15"/>
      <c r="L7835" s="217"/>
      <c r="M7835" s="22"/>
      <c r="N7835" s="119" t="str">
        <f>IF(G7835="","",VLOOKUP(G7835,номенклатури!R:U,4,0))</f>
        <v/>
      </c>
      <c r="O7835" s="119" t="str">
        <f>IF(M7835="","",VLOOKUP(M7835,'14'!D:D,1,0))</f>
        <v/>
      </c>
    </row>
    <row r="7836" spans="1:15" ht="12.75" customHeight="1" x14ac:dyDescent="0.2">
      <c r="A7836" s="36" t="str">
        <f>'0'!$A$4</f>
        <v>………………..</v>
      </c>
      <c r="B7836" s="37">
        <f>'0'!$A$2</f>
        <v>46112</v>
      </c>
      <c r="C7836" s="37" t="s">
        <v>1243</v>
      </c>
      <c r="D7836" s="119" t="str">
        <f>IF(G7836="","",VLOOKUP(G7836,номенклатури!R:T,2,0))</f>
        <v/>
      </c>
      <c r="E7836" s="333" t="str">
        <f>IF(G7836="","",VLOOKUP(G7836,номенклатури!R:T,3,0))</f>
        <v/>
      </c>
      <c r="F7836" s="159" t="str">
        <f>IF(G7836="","",IF(ISERROR(VLOOKUP(G7836,номенклатури!V:V,1,0)),E7836*H7836,E7836*I7836))</f>
        <v/>
      </c>
      <c r="G7836" s="14"/>
      <c r="H7836" s="15"/>
      <c r="I7836" s="15"/>
      <c r="J7836" s="15"/>
      <c r="K7836" s="15"/>
      <c r="L7836" s="217"/>
      <c r="M7836" s="22"/>
      <c r="N7836" s="119" t="str">
        <f>IF(G7836="","",VLOOKUP(G7836,номенклатури!R:U,4,0))</f>
        <v/>
      </c>
      <c r="O7836" s="119" t="str">
        <f>IF(M7836="","",VLOOKUP(M7836,'14'!D:D,1,0))</f>
        <v/>
      </c>
    </row>
    <row r="7837" spans="1:15" ht="12.75" customHeight="1" x14ac:dyDescent="0.2">
      <c r="A7837" s="36" t="str">
        <f>'0'!$A$4</f>
        <v>………………..</v>
      </c>
      <c r="B7837" s="37">
        <f>'0'!$A$2</f>
        <v>46112</v>
      </c>
      <c r="C7837" s="37" t="s">
        <v>1243</v>
      </c>
      <c r="D7837" s="119" t="str">
        <f>IF(G7837="","",VLOOKUP(G7837,номенклатури!R:T,2,0))</f>
        <v/>
      </c>
      <c r="E7837" s="333" t="str">
        <f>IF(G7837="","",VLOOKUP(G7837,номенклатури!R:T,3,0))</f>
        <v/>
      </c>
      <c r="F7837" s="159" t="str">
        <f>IF(G7837="","",IF(ISERROR(VLOOKUP(G7837,номенклатури!V:V,1,0)),E7837*H7837,E7837*I7837))</f>
        <v/>
      </c>
      <c r="G7837" s="14"/>
      <c r="H7837" s="15"/>
      <c r="I7837" s="15"/>
      <c r="J7837" s="15"/>
      <c r="K7837" s="15"/>
      <c r="L7837" s="217"/>
      <c r="M7837" s="22"/>
      <c r="N7837" s="119" t="str">
        <f>IF(G7837="","",VLOOKUP(G7837,номенклатури!R:U,4,0))</f>
        <v/>
      </c>
      <c r="O7837" s="119" t="str">
        <f>IF(M7837="","",VLOOKUP(M7837,'14'!D:D,1,0))</f>
        <v/>
      </c>
    </row>
    <row r="7838" spans="1:15" ht="12.75" customHeight="1" x14ac:dyDescent="0.2">
      <c r="A7838" s="36" t="str">
        <f>'0'!$A$4</f>
        <v>………………..</v>
      </c>
      <c r="B7838" s="37">
        <f>'0'!$A$2</f>
        <v>46112</v>
      </c>
      <c r="C7838" s="37" t="s">
        <v>1243</v>
      </c>
      <c r="D7838" s="119" t="str">
        <f>IF(G7838="","",VLOOKUP(G7838,номенклатури!R:T,2,0))</f>
        <v/>
      </c>
      <c r="E7838" s="333" t="str">
        <f>IF(G7838="","",VLOOKUP(G7838,номенклатури!R:T,3,0))</f>
        <v/>
      </c>
      <c r="F7838" s="159" t="str">
        <f>IF(G7838="","",IF(ISERROR(VLOOKUP(G7838,номенклатури!V:V,1,0)),E7838*H7838,E7838*I7838))</f>
        <v/>
      </c>
      <c r="G7838" s="14"/>
      <c r="H7838" s="15"/>
      <c r="I7838" s="15"/>
      <c r="J7838" s="15"/>
      <c r="K7838" s="15"/>
      <c r="L7838" s="217"/>
      <c r="M7838" s="22"/>
      <c r="N7838" s="119" t="str">
        <f>IF(G7838="","",VLOOKUP(G7838,номенклатури!R:U,4,0))</f>
        <v/>
      </c>
      <c r="O7838" s="119" t="str">
        <f>IF(M7838="","",VLOOKUP(M7838,'14'!D:D,1,0))</f>
        <v/>
      </c>
    </row>
    <row r="7839" spans="1:15" ht="12.75" customHeight="1" x14ac:dyDescent="0.2">
      <c r="A7839" s="36" t="str">
        <f>'0'!$A$4</f>
        <v>………………..</v>
      </c>
      <c r="B7839" s="37">
        <f>'0'!$A$2</f>
        <v>46112</v>
      </c>
      <c r="C7839" s="37" t="s">
        <v>1243</v>
      </c>
      <c r="D7839" s="119" t="str">
        <f>IF(G7839="","",VLOOKUP(G7839,номенклатури!R:T,2,0))</f>
        <v/>
      </c>
      <c r="E7839" s="333" t="str">
        <f>IF(G7839="","",VLOOKUP(G7839,номенклатури!R:T,3,0))</f>
        <v/>
      </c>
      <c r="F7839" s="159" t="str">
        <f>IF(G7839="","",IF(ISERROR(VLOOKUP(G7839,номенклатури!V:V,1,0)),E7839*H7839,E7839*I7839))</f>
        <v/>
      </c>
      <c r="G7839" s="14"/>
      <c r="H7839" s="15"/>
      <c r="I7839" s="15"/>
      <c r="J7839" s="15"/>
      <c r="K7839" s="15"/>
      <c r="L7839" s="217"/>
      <c r="M7839" s="22"/>
      <c r="N7839" s="119" t="str">
        <f>IF(G7839="","",VLOOKUP(G7839,номенклатури!R:U,4,0))</f>
        <v/>
      </c>
      <c r="O7839" s="119" t="str">
        <f>IF(M7839="","",VLOOKUP(M7839,'14'!D:D,1,0))</f>
        <v/>
      </c>
    </row>
    <row r="7840" spans="1:15" ht="12.75" customHeight="1" x14ac:dyDescent="0.2">
      <c r="A7840" s="36" t="str">
        <f>'0'!$A$4</f>
        <v>………………..</v>
      </c>
      <c r="B7840" s="37">
        <f>'0'!$A$2</f>
        <v>46112</v>
      </c>
      <c r="C7840" s="37" t="s">
        <v>1243</v>
      </c>
      <c r="D7840" s="119" t="str">
        <f>IF(G7840="","",VLOOKUP(G7840,номенклатури!R:T,2,0))</f>
        <v/>
      </c>
      <c r="E7840" s="333" t="str">
        <f>IF(G7840="","",VLOOKUP(G7840,номенклатури!R:T,3,0))</f>
        <v/>
      </c>
      <c r="F7840" s="159" t="str">
        <f>IF(G7840="","",IF(ISERROR(VLOOKUP(G7840,номенклатури!V:V,1,0)),E7840*H7840,E7840*I7840))</f>
        <v/>
      </c>
      <c r="G7840" s="14"/>
      <c r="H7840" s="15"/>
      <c r="I7840" s="15"/>
      <c r="J7840" s="15"/>
      <c r="K7840" s="15"/>
      <c r="L7840" s="217"/>
      <c r="M7840" s="22"/>
      <c r="N7840" s="119" t="str">
        <f>IF(G7840="","",VLOOKUP(G7840,номенклатури!R:U,4,0))</f>
        <v/>
      </c>
      <c r="O7840" s="119" t="str">
        <f>IF(M7840="","",VLOOKUP(M7840,'14'!D:D,1,0))</f>
        <v/>
      </c>
    </row>
    <row r="7841" spans="1:15" ht="12.75" customHeight="1" x14ac:dyDescent="0.2">
      <c r="A7841" s="36" t="str">
        <f>'0'!$A$4</f>
        <v>………………..</v>
      </c>
      <c r="B7841" s="37">
        <f>'0'!$A$2</f>
        <v>46112</v>
      </c>
      <c r="C7841" s="37" t="s">
        <v>1243</v>
      </c>
      <c r="D7841" s="119" t="str">
        <f>IF(G7841="","",VLOOKUP(G7841,номенклатури!R:T,2,0))</f>
        <v/>
      </c>
      <c r="E7841" s="333" t="str">
        <f>IF(G7841="","",VLOOKUP(G7841,номенклатури!R:T,3,0))</f>
        <v/>
      </c>
      <c r="F7841" s="159" t="str">
        <f>IF(G7841="","",IF(ISERROR(VLOOKUP(G7841,номенклатури!V:V,1,0)),E7841*H7841,E7841*I7841))</f>
        <v/>
      </c>
      <c r="G7841" s="14"/>
      <c r="H7841" s="15"/>
      <c r="I7841" s="15"/>
      <c r="J7841" s="15"/>
      <c r="K7841" s="15"/>
      <c r="L7841" s="217"/>
      <c r="M7841" s="22"/>
      <c r="N7841" s="119" t="str">
        <f>IF(G7841="","",VLOOKUP(G7841,номенклатури!R:U,4,0))</f>
        <v/>
      </c>
      <c r="O7841" s="119" t="str">
        <f>IF(M7841="","",VLOOKUP(M7841,'14'!D:D,1,0))</f>
        <v/>
      </c>
    </row>
    <row r="7842" spans="1:15" ht="12.75" customHeight="1" x14ac:dyDescent="0.2">
      <c r="A7842" s="36" t="str">
        <f>'0'!$A$4</f>
        <v>………………..</v>
      </c>
      <c r="B7842" s="37">
        <f>'0'!$A$2</f>
        <v>46112</v>
      </c>
      <c r="C7842" s="37" t="s">
        <v>1243</v>
      </c>
      <c r="D7842" s="119" t="str">
        <f>IF(G7842="","",VLOOKUP(G7842,номенклатури!R:T,2,0))</f>
        <v/>
      </c>
      <c r="E7842" s="333" t="str">
        <f>IF(G7842="","",VLOOKUP(G7842,номенклатури!R:T,3,0))</f>
        <v/>
      </c>
      <c r="F7842" s="159" t="str">
        <f>IF(G7842="","",IF(ISERROR(VLOOKUP(G7842,номенклатури!V:V,1,0)),E7842*H7842,E7842*I7842))</f>
        <v/>
      </c>
      <c r="G7842" s="14"/>
      <c r="H7842" s="15"/>
      <c r="I7842" s="15"/>
      <c r="J7842" s="15"/>
      <c r="K7842" s="15"/>
      <c r="L7842" s="217"/>
      <c r="M7842" s="22"/>
      <c r="N7842" s="119" t="str">
        <f>IF(G7842="","",VLOOKUP(G7842,номенклатури!R:U,4,0))</f>
        <v/>
      </c>
      <c r="O7842" s="119" t="str">
        <f>IF(M7842="","",VLOOKUP(M7842,'14'!D:D,1,0))</f>
        <v/>
      </c>
    </row>
    <row r="7843" spans="1:15" ht="12.75" customHeight="1" x14ac:dyDescent="0.2">
      <c r="A7843" s="36" t="str">
        <f>'0'!$A$4</f>
        <v>………………..</v>
      </c>
      <c r="B7843" s="37">
        <f>'0'!$A$2</f>
        <v>46112</v>
      </c>
      <c r="C7843" s="37" t="s">
        <v>1243</v>
      </c>
      <c r="D7843" s="119" t="str">
        <f>IF(G7843="","",VLOOKUP(G7843,номенклатури!R:T,2,0))</f>
        <v/>
      </c>
      <c r="E7843" s="333" t="str">
        <f>IF(G7843="","",VLOOKUP(G7843,номенклатури!R:T,3,0))</f>
        <v/>
      </c>
      <c r="F7843" s="159" t="str">
        <f>IF(G7843="","",IF(ISERROR(VLOOKUP(G7843,номенклатури!V:V,1,0)),E7843*H7843,E7843*I7843))</f>
        <v/>
      </c>
      <c r="G7843" s="14"/>
      <c r="H7843" s="15"/>
      <c r="I7843" s="15"/>
      <c r="J7843" s="15"/>
      <c r="K7843" s="15"/>
      <c r="L7843" s="217"/>
      <c r="M7843" s="22"/>
      <c r="N7843" s="119" t="str">
        <f>IF(G7843="","",VLOOKUP(G7843,номенклатури!R:U,4,0))</f>
        <v/>
      </c>
      <c r="O7843" s="119" t="str">
        <f>IF(M7843="","",VLOOKUP(M7843,'14'!D:D,1,0))</f>
        <v/>
      </c>
    </row>
    <row r="7844" spans="1:15" ht="12.75" customHeight="1" x14ac:dyDescent="0.2">
      <c r="A7844" s="36" t="str">
        <f>'0'!$A$4</f>
        <v>………………..</v>
      </c>
      <c r="B7844" s="37">
        <f>'0'!$A$2</f>
        <v>46112</v>
      </c>
      <c r="C7844" s="37" t="s">
        <v>1243</v>
      </c>
      <c r="D7844" s="119" t="str">
        <f>IF(G7844="","",VLOOKUP(G7844,номенклатури!R:T,2,0))</f>
        <v/>
      </c>
      <c r="E7844" s="333" t="str">
        <f>IF(G7844="","",VLOOKUP(G7844,номенклатури!R:T,3,0))</f>
        <v/>
      </c>
      <c r="F7844" s="159" t="str">
        <f>IF(G7844="","",IF(ISERROR(VLOOKUP(G7844,номенклатури!V:V,1,0)),E7844*H7844,E7844*I7844))</f>
        <v/>
      </c>
      <c r="G7844" s="14"/>
      <c r="H7844" s="15"/>
      <c r="I7844" s="15"/>
      <c r="J7844" s="15"/>
      <c r="K7844" s="15"/>
      <c r="L7844" s="217"/>
      <c r="M7844" s="22"/>
      <c r="N7844" s="119" t="str">
        <f>IF(G7844="","",VLOOKUP(G7844,номенклатури!R:U,4,0))</f>
        <v/>
      </c>
      <c r="O7844" s="119" t="str">
        <f>IF(M7844="","",VLOOKUP(M7844,'14'!D:D,1,0))</f>
        <v/>
      </c>
    </row>
    <row r="7845" spans="1:15" ht="12.75" customHeight="1" x14ac:dyDescent="0.2">
      <c r="A7845" s="36" t="str">
        <f>'0'!$A$4</f>
        <v>………………..</v>
      </c>
      <c r="B7845" s="37">
        <f>'0'!$A$2</f>
        <v>46112</v>
      </c>
      <c r="C7845" s="37" t="s">
        <v>1243</v>
      </c>
      <c r="D7845" s="119" t="str">
        <f>IF(G7845="","",VLOOKUP(G7845,номенклатури!R:T,2,0))</f>
        <v/>
      </c>
      <c r="E7845" s="333" t="str">
        <f>IF(G7845="","",VLOOKUP(G7845,номенклатури!R:T,3,0))</f>
        <v/>
      </c>
      <c r="F7845" s="159" t="str">
        <f>IF(G7845="","",IF(ISERROR(VLOOKUP(G7845,номенклатури!V:V,1,0)),E7845*H7845,E7845*I7845))</f>
        <v/>
      </c>
      <c r="G7845" s="14"/>
      <c r="H7845" s="15"/>
      <c r="I7845" s="15"/>
      <c r="J7845" s="15"/>
      <c r="K7845" s="15"/>
      <c r="L7845" s="217"/>
      <c r="M7845" s="22"/>
      <c r="N7845" s="119" t="str">
        <f>IF(G7845="","",VLOOKUP(G7845,номенклатури!R:U,4,0))</f>
        <v/>
      </c>
      <c r="O7845" s="119" t="str">
        <f>IF(M7845="","",VLOOKUP(M7845,'14'!D:D,1,0))</f>
        <v/>
      </c>
    </row>
    <row r="7846" spans="1:15" ht="12.75" customHeight="1" x14ac:dyDescent="0.2">
      <c r="A7846" s="36" t="str">
        <f>'0'!$A$4</f>
        <v>………………..</v>
      </c>
      <c r="B7846" s="37">
        <f>'0'!$A$2</f>
        <v>46112</v>
      </c>
      <c r="C7846" s="37" t="s">
        <v>1243</v>
      </c>
      <c r="D7846" s="119" t="str">
        <f>IF(G7846="","",VLOOKUP(G7846,номенклатури!R:T,2,0))</f>
        <v/>
      </c>
      <c r="E7846" s="333" t="str">
        <f>IF(G7846="","",VLOOKUP(G7846,номенклатури!R:T,3,0))</f>
        <v/>
      </c>
      <c r="F7846" s="159" t="str">
        <f>IF(G7846="","",IF(ISERROR(VLOOKUP(G7846,номенклатури!V:V,1,0)),E7846*H7846,E7846*I7846))</f>
        <v/>
      </c>
      <c r="G7846" s="14"/>
      <c r="H7846" s="15"/>
      <c r="I7846" s="15"/>
      <c r="J7846" s="15"/>
      <c r="K7846" s="15"/>
      <c r="L7846" s="217"/>
      <c r="M7846" s="22"/>
      <c r="N7846" s="119" t="str">
        <f>IF(G7846="","",VLOOKUP(G7846,номенклатури!R:U,4,0))</f>
        <v/>
      </c>
      <c r="O7846" s="119" t="str">
        <f>IF(M7846="","",VLOOKUP(M7846,'14'!D:D,1,0))</f>
        <v/>
      </c>
    </row>
    <row r="7847" spans="1:15" ht="12.75" customHeight="1" x14ac:dyDescent="0.2">
      <c r="A7847" s="36" t="str">
        <f>'0'!$A$4</f>
        <v>………………..</v>
      </c>
      <c r="B7847" s="37">
        <f>'0'!$A$2</f>
        <v>46112</v>
      </c>
      <c r="C7847" s="37" t="s">
        <v>1243</v>
      </c>
      <c r="D7847" s="119" t="str">
        <f>IF(G7847="","",VLOOKUP(G7847,номенклатури!R:T,2,0))</f>
        <v/>
      </c>
      <c r="E7847" s="333" t="str">
        <f>IF(G7847="","",VLOOKUP(G7847,номенклатури!R:T,3,0))</f>
        <v/>
      </c>
      <c r="F7847" s="159" t="str">
        <f>IF(G7847="","",IF(ISERROR(VLOOKUP(G7847,номенклатури!V:V,1,0)),E7847*H7847,E7847*I7847))</f>
        <v/>
      </c>
      <c r="G7847" s="14"/>
      <c r="H7847" s="15"/>
      <c r="I7847" s="15"/>
      <c r="J7847" s="15"/>
      <c r="K7847" s="15"/>
      <c r="L7847" s="217"/>
      <c r="M7847" s="22"/>
      <c r="N7847" s="119" t="str">
        <f>IF(G7847="","",VLOOKUP(G7847,номенклатури!R:U,4,0))</f>
        <v/>
      </c>
      <c r="O7847" s="119" t="str">
        <f>IF(M7847="","",VLOOKUP(M7847,'14'!D:D,1,0))</f>
        <v/>
      </c>
    </row>
    <row r="7848" spans="1:15" ht="12.75" customHeight="1" x14ac:dyDescent="0.2">
      <c r="A7848" s="36" t="str">
        <f>'0'!$A$4</f>
        <v>………………..</v>
      </c>
      <c r="B7848" s="37">
        <f>'0'!$A$2</f>
        <v>46112</v>
      </c>
      <c r="C7848" s="37" t="s">
        <v>1243</v>
      </c>
      <c r="D7848" s="119" t="str">
        <f>IF(G7848="","",VLOOKUP(G7848,номенклатури!R:T,2,0))</f>
        <v/>
      </c>
      <c r="E7848" s="333" t="str">
        <f>IF(G7848="","",VLOOKUP(G7848,номенклатури!R:T,3,0))</f>
        <v/>
      </c>
      <c r="F7848" s="159" t="str">
        <f>IF(G7848="","",IF(ISERROR(VLOOKUP(G7848,номенклатури!V:V,1,0)),E7848*H7848,E7848*I7848))</f>
        <v/>
      </c>
      <c r="G7848" s="14"/>
      <c r="H7848" s="15"/>
      <c r="I7848" s="15"/>
      <c r="J7848" s="15"/>
      <c r="K7848" s="15"/>
      <c r="L7848" s="217"/>
      <c r="M7848" s="22"/>
      <c r="N7848" s="119" t="str">
        <f>IF(G7848="","",VLOOKUP(G7848,номенклатури!R:U,4,0))</f>
        <v/>
      </c>
      <c r="O7848" s="119" t="str">
        <f>IF(M7848="","",VLOOKUP(M7848,'14'!D:D,1,0))</f>
        <v/>
      </c>
    </row>
    <row r="7849" spans="1:15" ht="12.75" customHeight="1" x14ac:dyDescent="0.2">
      <c r="A7849" s="36" t="str">
        <f>'0'!$A$4</f>
        <v>………………..</v>
      </c>
      <c r="B7849" s="37">
        <f>'0'!$A$2</f>
        <v>46112</v>
      </c>
      <c r="C7849" s="37" t="s">
        <v>1243</v>
      </c>
      <c r="D7849" s="119" t="str">
        <f>IF(G7849="","",VLOOKUP(G7849,номенклатури!R:T,2,0))</f>
        <v/>
      </c>
      <c r="E7849" s="333" t="str">
        <f>IF(G7849="","",VLOOKUP(G7849,номенклатури!R:T,3,0))</f>
        <v/>
      </c>
      <c r="F7849" s="159" t="str">
        <f>IF(G7849="","",IF(ISERROR(VLOOKUP(G7849,номенклатури!V:V,1,0)),E7849*H7849,E7849*I7849))</f>
        <v/>
      </c>
      <c r="G7849" s="14"/>
      <c r="H7849" s="15"/>
      <c r="I7849" s="15"/>
      <c r="J7849" s="15"/>
      <c r="K7849" s="15"/>
      <c r="L7849" s="217"/>
      <c r="M7849" s="22"/>
      <c r="N7849" s="119" t="str">
        <f>IF(G7849="","",VLOOKUP(G7849,номенклатури!R:U,4,0))</f>
        <v/>
      </c>
      <c r="O7849" s="119" t="str">
        <f>IF(M7849="","",VLOOKUP(M7849,'14'!D:D,1,0))</f>
        <v/>
      </c>
    </row>
    <row r="7850" spans="1:15" ht="12.75" customHeight="1" x14ac:dyDescent="0.2">
      <c r="A7850" s="36" t="str">
        <f>'0'!$A$4</f>
        <v>………………..</v>
      </c>
      <c r="B7850" s="37">
        <f>'0'!$A$2</f>
        <v>46112</v>
      </c>
      <c r="C7850" s="37" t="s">
        <v>1243</v>
      </c>
      <c r="D7850" s="119" t="str">
        <f>IF(G7850="","",VLOOKUP(G7850,номенклатури!R:T,2,0))</f>
        <v/>
      </c>
      <c r="E7850" s="333" t="str">
        <f>IF(G7850="","",VLOOKUP(G7850,номенклатури!R:T,3,0))</f>
        <v/>
      </c>
      <c r="F7850" s="159" t="str">
        <f>IF(G7850="","",IF(ISERROR(VLOOKUP(G7850,номенклатури!V:V,1,0)),E7850*H7850,E7850*I7850))</f>
        <v/>
      </c>
      <c r="G7850" s="14"/>
      <c r="H7850" s="15"/>
      <c r="I7850" s="15"/>
      <c r="J7850" s="15"/>
      <c r="K7850" s="15"/>
      <c r="L7850" s="217"/>
      <c r="M7850" s="22"/>
      <c r="N7850" s="119" t="str">
        <f>IF(G7850="","",VLOOKUP(G7850,номенклатури!R:U,4,0))</f>
        <v/>
      </c>
      <c r="O7850" s="119" t="str">
        <f>IF(M7850="","",VLOOKUP(M7850,'14'!D:D,1,0))</f>
        <v/>
      </c>
    </row>
    <row r="7851" spans="1:15" ht="12.75" customHeight="1" x14ac:dyDescent="0.2">
      <c r="A7851" s="36" t="str">
        <f>'0'!$A$4</f>
        <v>………………..</v>
      </c>
      <c r="B7851" s="37">
        <f>'0'!$A$2</f>
        <v>46112</v>
      </c>
      <c r="C7851" s="37" t="s">
        <v>1243</v>
      </c>
      <c r="D7851" s="119" t="str">
        <f>IF(G7851="","",VLOOKUP(G7851,номенклатури!R:T,2,0))</f>
        <v/>
      </c>
      <c r="E7851" s="333" t="str">
        <f>IF(G7851="","",VLOOKUP(G7851,номенклатури!R:T,3,0))</f>
        <v/>
      </c>
      <c r="F7851" s="159" t="str">
        <f>IF(G7851="","",IF(ISERROR(VLOOKUP(G7851,номенклатури!V:V,1,0)),E7851*H7851,E7851*I7851))</f>
        <v/>
      </c>
      <c r="G7851" s="14"/>
      <c r="H7851" s="15"/>
      <c r="I7851" s="15"/>
      <c r="J7851" s="15"/>
      <c r="K7851" s="15"/>
      <c r="L7851" s="217"/>
      <c r="M7851" s="22"/>
      <c r="N7851" s="119" t="str">
        <f>IF(G7851="","",VLOOKUP(G7851,номенклатури!R:U,4,0))</f>
        <v/>
      </c>
      <c r="O7851" s="119" t="str">
        <f>IF(M7851="","",VLOOKUP(M7851,'14'!D:D,1,0))</f>
        <v/>
      </c>
    </row>
    <row r="7852" spans="1:15" ht="12.75" customHeight="1" x14ac:dyDescent="0.2">
      <c r="A7852" s="36" t="str">
        <f>'0'!$A$4</f>
        <v>………………..</v>
      </c>
      <c r="B7852" s="37">
        <f>'0'!$A$2</f>
        <v>46112</v>
      </c>
      <c r="C7852" s="37" t="s">
        <v>1243</v>
      </c>
      <c r="D7852" s="119" t="str">
        <f>IF(G7852="","",VLOOKUP(G7852,номенклатури!R:T,2,0))</f>
        <v/>
      </c>
      <c r="E7852" s="333" t="str">
        <f>IF(G7852="","",VLOOKUP(G7852,номенклатури!R:T,3,0))</f>
        <v/>
      </c>
      <c r="F7852" s="159" t="str">
        <f>IF(G7852="","",IF(ISERROR(VLOOKUP(G7852,номенклатури!V:V,1,0)),E7852*H7852,E7852*I7852))</f>
        <v/>
      </c>
      <c r="G7852" s="14"/>
      <c r="H7852" s="15"/>
      <c r="I7852" s="15"/>
      <c r="J7852" s="15"/>
      <c r="K7852" s="15"/>
      <c r="L7852" s="217"/>
      <c r="M7852" s="22"/>
      <c r="N7852" s="119" t="str">
        <f>IF(G7852="","",VLOOKUP(G7852,номенклатури!R:U,4,0))</f>
        <v/>
      </c>
      <c r="O7852" s="119" t="str">
        <f>IF(M7852="","",VLOOKUP(M7852,'14'!D:D,1,0))</f>
        <v/>
      </c>
    </row>
    <row r="7853" spans="1:15" ht="12.75" customHeight="1" x14ac:dyDescent="0.2">
      <c r="A7853" s="36" t="str">
        <f>'0'!$A$4</f>
        <v>………………..</v>
      </c>
      <c r="B7853" s="37">
        <f>'0'!$A$2</f>
        <v>46112</v>
      </c>
      <c r="C7853" s="37" t="s">
        <v>1243</v>
      </c>
      <c r="D7853" s="119" t="str">
        <f>IF(G7853="","",VLOOKUP(G7853,номенклатури!R:T,2,0))</f>
        <v/>
      </c>
      <c r="E7853" s="333" t="str">
        <f>IF(G7853="","",VLOOKUP(G7853,номенклатури!R:T,3,0))</f>
        <v/>
      </c>
      <c r="F7853" s="159" t="str">
        <f>IF(G7853="","",IF(ISERROR(VLOOKUP(G7853,номенклатури!V:V,1,0)),E7853*H7853,E7853*I7853))</f>
        <v/>
      </c>
      <c r="G7853" s="14"/>
      <c r="H7853" s="15"/>
      <c r="I7853" s="15"/>
      <c r="J7853" s="15"/>
      <c r="K7853" s="15"/>
      <c r="L7853" s="217"/>
      <c r="M7853" s="22"/>
      <c r="N7853" s="119" t="str">
        <f>IF(G7853="","",VLOOKUP(G7853,номенклатури!R:U,4,0))</f>
        <v/>
      </c>
      <c r="O7853" s="119" t="str">
        <f>IF(M7853="","",VLOOKUP(M7853,'14'!D:D,1,0))</f>
        <v/>
      </c>
    </row>
    <row r="7854" spans="1:15" ht="12.75" customHeight="1" x14ac:dyDescent="0.2">
      <c r="A7854" s="36" t="str">
        <f>'0'!$A$4</f>
        <v>………………..</v>
      </c>
      <c r="B7854" s="37">
        <f>'0'!$A$2</f>
        <v>46112</v>
      </c>
      <c r="C7854" s="37" t="s">
        <v>1243</v>
      </c>
      <c r="D7854" s="119" t="str">
        <f>IF(G7854="","",VLOOKUP(G7854,номенклатури!R:T,2,0))</f>
        <v/>
      </c>
      <c r="E7854" s="333" t="str">
        <f>IF(G7854="","",VLOOKUP(G7854,номенклатури!R:T,3,0))</f>
        <v/>
      </c>
      <c r="F7854" s="159" t="str">
        <f>IF(G7854="","",IF(ISERROR(VLOOKUP(G7854,номенклатури!V:V,1,0)),E7854*H7854,E7854*I7854))</f>
        <v/>
      </c>
      <c r="G7854" s="14"/>
      <c r="H7854" s="15"/>
      <c r="I7854" s="15"/>
      <c r="J7854" s="15"/>
      <c r="K7854" s="15"/>
      <c r="L7854" s="217"/>
      <c r="M7854" s="22"/>
      <c r="N7854" s="119" t="str">
        <f>IF(G7854="","",VLOOKUP(G7854,номенклатури!R:U,4,0))</f>
        <v/>
      </c>
      <c r="O7854" s="119" t="str">
        <f>IF(M7854="","",VLOOKUP(M7854,'14'!D:D,1,0))</f>
        <v/>
      </c>
    </row>
    <row r="7855" spans="1:15" ht="12.75" customHeight="1" x14ac:dyDescent="0.2">
      <c r="A7855" s="36" t="str">
        <f>'0'!$A$4</f>
        <v>………………..</v>
      </c>
      <c r="B7855" s="37">
        <f>'0'!$A$2</f>
        <v>46112</v>
      </c>
      <c r="C7855" s="37" t="s">
        <v>1243</v>
      </c>
      <c r="D7855" s="119" t="str">
        <f>IF(G7855="","",VLOOKUP(G7855,номенклатури!R:T,2,0))</f>
        <v/>
      </c>
      <c r="E7855" s="333" t="str">
        <f>IF(G7855="","",VLOOKUP(G7855,номенклатури!R:T,3,0))</f>
        <v/>
      </c>
      <c r="F7855" s="159" t="str">
        <f>IF(G7855="","",IF(ISERROR(VLOOKUP(G7855,номенклатури!V:V,1,0)),E7855*H7855,E7855*I7855))</f>
        <v/>
      </c>
      <c r="G7855" s="14"/>
      <c r="H7855" s="15"/>
      <c r="I7855" s="15"/>
      <c r="J7855" s="15"/>
      <c r="K7855" s="15"/>
      <c r="L7855" s="217"/>
      <c r="M7855" s="22"/>
      <c r="N7855" s="119" t="str">
        <f>IF(G7855="","",VLOOKUP(G7855,номенклатури!R:U,4,0))</f>
        <v/>
      </c>
      <c r="O7855" s="119" t="str">
        <f>IF(M7855="","",VLOOKUP(M7855,'14'!D:D,1,0))</f>
        <v/>
      </c>
    </row>
    <row r="7856" spans="1:15" ht="12.75" customHeight="1" x14ac:dyDescent="0.2">
      <c r="A7856" s="36" t="str">
        <f>'0'!$A$4</f>
        <v>………………..</v>
      </c>
      <c r="B7856" s="37">
        <f>'0'!$A$2</f>
        <v>46112</v>
      </c>
      <c r="C7856" s="37" t="s">
        <v>1243</v>
      </c>
      <c r="D7856" s="119" t="str">
        <f>IF(G7856="","",VLOOKUP(G7856,номенклатури!R:T,2,0))</f>
        <v/>
      </c>
      <c r="E7856" s="333" t="str">
        <f>IF(G7856="","",VLOOKUP(G7856,номенклатури!R:T,3,0))</f>
        <v/>
      </c>
      <c r="F7856" s="159" t="str">
        <f>IF(G7856="","",IF(ISERROR(VLOOKUP(G7856,номенклатури!V:V,1,0)),E7856*H7856,E7856*I7856))</f>
        <v/>
      </c>
      <c r="G7856" s="14"/>
      <c r="H7856" s="15"/>
      <c r="I7856" s="15"/>
      <c r="J7856" s="15"/>
      <c r="K7856" s="15"/>
      <c r="L7856" s="217"/>
      <c r="M7856" s="22"/>
      <c r="N7856" s="119" t="str">
        <f>IF(G7856="","",VLOOKUP(G7856,номенклатури!R:U,4,0))</f>
        <v/>
      </c>
      <c r="O7856" s="119" t="str">
        <f>IF(M7856="","",VLOOKUP(M7856,'14'!D:D,1,0))</f>
        <v/>
      </c>
    </row>
    <row r="7857" spans="1:15" ht="12.75" customHeight="1" x14ac:dyDescent="0.2">
      <c r="A7857" s="36" t="str">
        <f>'0'!$A$4</f>
        <v>………………..</v>
      </c>
      <c r="B7857" s="37">
        <f>'0'!$A$2</f>
        <v>46112</v>
      </c>
      <c r="C7857" s="37" t="s">
        <v>1243</v>
      </c>
      <c r="D7857" s="119" t="str">
        <f>IF(G7857="","",VLOOKUP(G7857,номенклатури!R:T,2,0))</f>
        <v/>
      </c>
      <c r="E7857" s="333" t="str">
        <f>IF(G7857="","",VLOOKUP(G7857,номенклатури!R:T,3,0))</f>
        <v/>
      </c>
      <c r="F7857" s="159" t="str">
        <f>IF(G7857="","",IF(ISERROR(VLOOKUP(G7857,номенклатури!V:V,1,0)),E7857*H7857,E7857*I7857))</f>
        <v/>
      </c>
      <c r="G7857" s="14"/>
      <c r="H7857" s="15"/>
      <c r="I7857" s="15"/>
      <c r="J7857" s="15"/>
      <c r="K7857" s="15"/>
      <c r="L7857" s="217"/>
      <c r="M7857" s="22"/>
      <c r="N7857" s="119" t="str">
        <f>IF(G7857="","",VLOOKUP(G7857,номенклатури!R:U,4,0))</f>
        <v/>
      </c>
      <c r="O7857" s="119" t="str">
        <f>IF(M7857="","",VLOOKUP(M7857,'14'!D:D,1,0))</f>
        <v/>
      </c>
    </row>
    <row r="7858" spans="1:15" ht="12.75" customHeight="1" x14ac:dyDescent="0.2">
      <c r="A7858" s="36" t="str">
        <f>'0'!$A$4</f>
        <v>………………..</v>
      </c>
      <c r="B7858" s="37">
        <f>'0'!$A$2</f>
        <v>46112</v>
      </c>
      <c r="C7858" s="37" t="s">
        <v>1243</v>
      </c>
      <c r="D7858" s="119" t="str">
        <f>IF(G7858="","",VLOOKUP(G7858,номенклатури!R:T,2,0))</f>
        <v/>
      </c>
      <c r="E7858" s="333" t="str">
        <f>IF(G7858="","",VLOOKUP(G7858,номенклатури!R:T,3,0))</f>
        <v/>
      </c>
      <c r="F7858" s="159" t="str">
        <f>IF(G7858="","",IF(ISERROR(VLOOKUP(G7858,номенклатури!V:V,1,0)),E7858*H7858,E7858*I7858))</f>
        <v/>
      </c>
      <c r="G7858" s="14"/>
      <c r="H7858" s="15"/>
      <c r="I7858" s="15"/>
      <c r="J7858" s="15"/>
      <c r="K7858" s="15"/>
      <c r="L7858" s="217"/>
      <c r="M7858" s="22"/>
      <c r="N7858" s="119" t="str">
        <f>IF(G7858="","",VLOOKUP(G7858,номенклатури!R:U,4,0))</f>
        <v/>
      </c>
      <c r="O7858" s="119" t="str">
        <f>IF(M7858="","",VLOOKUP(M7858,'14'!D:D,1,0))</f>
        <v/>
      </c>
    </row>
    <row r="7859" spans="1:15" ht="12.75" customHeight="1" x14ac:dyDescent="0.2">
      <c r="A7859" s="36" t="str">
        <f>'0'!$A$4</f>
        <v>………………..</v>
      </c>
      <c r="B7859" s="37">
        <f>'0'!$A$2</f>
        <v>46112</v>
      </c>
      <c r="C7859" s="37" t="s">
        <v>1243</v>
      </c>
      <c r="D7859" s="119" t="str">
        <f>IF(G7859="","",VLOOKUP(G7859,номенклатури!R:T,2,0))</f>
        <v/>
      </c>
      <c r="E7859" s="333" t="str">
        <f>IF(G7859="","",VLOOKUP(G7859,номенклатури!R:T,3,0))</f>
        <v/>
      </c>
      <c r="F7859" s="159" t="str">
        <f>IF(G7859="","",IF(ISERROR(VLOOKUP(G7859,номенклатури!V:V,1,0)),E7859*H7859,E7859*I7859))</f>
        <v/>
      </c>
      <c r="G7859" s="14"/>
      <c r="H7859" s="15"/>
      <c r="I7859" s="15"/>
      <c r="J7859" s="15"/>
      <c r="K7859" s="15"/>
      <c r="L7859" s="217"/>
      <c r="M7859" s="22"/>
      <c r="N7859" s="119" t="str">
        <f>IF(G7859="","",VLOOKUP(G7859,номенклатури!R:U,4,0))</f>
        <v/>
      </c>
      <c r="O7859" s="119" t="str">
        <f>IF(M7859="","",VLOOKUP(M7859,'14'!D:D,1,0))</f>
        <v/>
      </c>
    </row>
    <row r="7860" spans="1:15" ht="12.75" customHeight="1" x14ac:dyDescent="0.2">
      <c r="A7860" s="36" t="str">
        <f>'0'!$A$4</f>
        <v>………………..</v>
      </c>
      <c r="B7860" s="37">
        <f>'0'!$A$2</f>
        <v>46112</v>
      </c>
      <c r="C7860" s="37" t="s">
        <v>1243</v>
      </c>
      <c r="D7860" s="119" t="str">
        <f>IF(G7860="","",VLOOKUP(G7860,номенклатури!R:T,2,0))</f>
        <v/>
      </c>
      <c r="E7860" s="333" t="str">
        <f>IF(G7860="","",VLOOKUP(G7860,номенклатури!R:T,3,0))</f>
        <v/>
      </c>
      <c r="F7860" s="159" t="str">
        <f>IF(G7860="","",IF(ISERROR(VLOOKUP(G7860,номенклатури!V:V,1,0)),E7860*H7860,E7860*I7860))</f>
        <v/>
      </c>
      <c r="G7860" s="14"/>
      <c r="H7860" s="15"/>
      <c r="I7860" s="15"/>
      <c r="J7860" s="15"/>
      <c r="K7860" s="15"/>
      <c r="L7860" s="217"/>
      <c r="M7860" s="22"/>
      <c r="N7860" s="119" t="str">
        <f>IF(G7860="","",VLOOKUP(G7860,номенклатури!R:U,4,0))</f>
        <v/>
      </c>
      <c r="O7860" s="119" t="str">
        <f>IF(M7860="","",VLOOKUP(M7860,'14'!D:D,1,0))</f>
        <v/>
      </c>
    </row>
    <row r="7861" spans="1:15" ht="12.75" customHeight="1" x14ac:dyDescent="0.2">
      <c r="A7861" s="36" t="str">
        <f>'0'!$A$4</f>
        <v>………………..</v>
      </c>
      <c r="B7861" s="37">
        <f>'0'!$A$2</f>
        <v>46112</v>
      </c>
      <c r="C7861" s="37" t="s">
        <v>1243</v>
      </c>
      <c r="D7861" s="119" t="str">
        <f>IF(G7861="","",VLOOKUP(G7861,номенклатури!R:T,2,0))</f>
        <v/>
      </c>
      <c r="E7861" s="333" t="str">
        <f>IF(G7861="","",VLOOKUP(G7861,номенклатури!R:T,3,0))</f>
        <v/>
      </c>
      <c r="F7861" s="159" t="str">
        <f>IF(G7861="","",IF(ISERROR(VLOOKUP(G7861,номенклатури!V:V,1,0)),E7861*H7861,E7861*I7861))</f>
        <v/>
      </c>
      <c r="G7861" s="14"/>
      <c r="H7861" s="15"/>
      <c r="I7861" s="15"/>
      <c r="J7861" s="15"/>
      <c r="K7861" s="15"/>
      <c r="L7861" s="217"/>
      <c r="M7861" s="22"/>
      <c r="N7861" s="119" t="str">
        <f>IF(G7861="","",VLOOKUP(G7861,номенклатури!R:U,4,0))</f>
        <v/>
      </c>
      <c r="O7861" s="119" t="str">
        <f>IF(M7861="","",VLOOKUP(M7861,'14'!D:D,1,0))</f>
        <v/>
      </c>
    </row>
    <row r="7862" spans="1:15" ht="12.75" customHeight="1" x14ac:dyDescent="0.2">
      <c r="A7862" s="36" t="str">
        <f>'0'!$A$4</f>
        <v>………………..</v>
      </c>
      <c r="B7862" s="37">
        <f>'0'!$A$2</f>
        <v>46112</v>
      </c>
      <c r="C7862" s="37" t="s">
        <v>1243</v>
      </c>
      <c r="D7862" s="119" t="str">
        <f>IF(G7862="","",VLOOKUP(G7862,номенклатури!R:T,2,0))</f>
        <v/>
      </c>
      <c r="E7862" s="333" t="str">
        <f>IF(G7862="","",VLOOKUP(G7862,номенклатури!R:T,3,0))</f>
        <v/>
      </c>
      <c r="F7862" s="159" t="str">
        <f>IF(G7862="","",IF(ISERROR(VLOOKUP(G7862,номенклатури!V:V,1,0)),E7862*H7862,E7862*I7862))</f>
        <v/>
      </c>
      <c r="G7862" s="14"/>
      <c r="H7862" s="15"/>
      <c r="I7862" s="15"/>
      <c r="J7862" s="15"/>
      <c r="K7862" s="15"/>
      <c r="L7862" s="217"/>
      <c r="M7862" s="22"/>
      <c r="N7862" s="119" t="str">
        <f>IF(G7862="","",VLOOKUP(G7862,номенклатури!R:U,4,0))</f>
        <v/>
      </c>
      <c r="O7862" s="119" t="str">
        <f>IF(M7862="","",VLOOKUP(M7862,'14'!D:D,1,0))</f>
        <v/>
      </c>
    </row>
    <row r="7863" spans="1:15" ht="12.75" customHeight="1" x14ac:dyDescent="0.2">
      <c r="A7863" s="36" t="str">
        <f>'0'!$A$4</f>
        <v>………………..</v>
      </c>
      <c r="B7863" s="37">
        <f>'0'!$A$2</f>
        <v>46112</v>
      </c>
      <c r="C7863" s="37" t="s">
        <v>1243</v>
      </c>
      <c r="D7863" s="119" t="str">
        <f>IF(G7863="","",VLOOKUP(G7863,номенклатури!R:T,2,0))</f>
        <v/>
      </c>
      <c r="E7863" s="333" t="str">
        <f>IF(G7863="","",VLOOKUP(G7863,номенклатури!R:T,3,0))</f>
        <v/>
      </c>
      <c r="F7863" s="159" t="str">
        <f>IF(G7863="","",IF(ISERROR(VLOOKUP(G7863,номенклатури!V:V,1,0)),E7863*H7863,E7863*I7863))</f>
        <v/>
      </c>
      <c r="G7863" s="14"/>
      <c r="H7863" s="15"/>
      <c r="I7863" s="15"/>
      <c r="J7863" s="15"/>
      <c r="K7863" s="15"/>
      <c r="L7863" s="217"/>
      <c r="M7863" s="22"/>
      <c r="N7863" s="119" t="str">
        <f>IF(G7863="","",VLOOKUP(G7863,номенклатури!R:U,4,0))</f>
        <v/>
      </c>
      <c r="O7863" s="119" t="str">
        <f>IF(M7863="","",VLOOKUP(M7863,'14'!D:D,1,0))</f>
        <v/>
      </c>
    </row>
    <row r="7864" spans="1:15" ht="12.75" customHeight="1" x14ac:dyDescent="0.2">
      <c r="A7864" s="36" t="str">
        <f>'0'!$A$4</f>
        <v>………………..</v>
      </c>
      <c r="B7864" s="37">
        <f>'0'!$A$2</f>
        <v>46112</v>
      </c>
      <c r="C7864" s="37" t="s">
        <v>1243</v>
      </c>
      <c r="D7864" s="119" t="str">
        <f>IF(G7864="","",VLOOKUP(G7864,номенклатури!R:T,2,0))</f>
        <v/>
      </c>
      <c r="E7864" s="333" t="str">
        <f>IF(G7864="","",VLOOKUP(G7864,номенклатури!R:T,3,0))</f>
        <v/>
      </c>
      <c r="F7864" s="159" t="str">
        <f>IF(G7864="","",IF(ISERROR(VLOOKUP(G7864,номенклатури!V:V,1,0)),E7864*H7864,E7864*I7864))</f>
        <v/>
      </c>
      <c r="G7864" s="14"/>
      <c r="H7864" s="15"/>
      <c r="I7864" s="15"/>
      <c r="J7864" s="15"/>
      <c r="K7864" s="15"/>
      <c r="L7864" s="217"/>
      <c r="M7864" s="22"/>
      <c r="N7864" s="119" t="str">
        <f>IF(G7864="","",VLOOKUP(G7864,номенклатури!R:U,4,0))</f>
        <v/>
      </c>
      <c r="O7864" s="119" t="str">
        <f>IF(M7864="","",VLOOKUP(M7864,'14'!D:D,1,0))</f>
        <v/>
      </c>
    </row>
    <row r="7865" spans="1:15" ht="12.75" customHeight="1" x14ac:dyDescent="0.2">
      <c r="A7865" s="36" t="str">
        <f>'0'!$A$4</f>
        <v>………………..</v>
      </c>
      <c r="B7865" s="37">
        <f>'0'!$A$2</f>
        <v>46112</v>
      </c>
      <c r="C7865" s="37" t="s">
        <v>1243</v>
      </c>
      <c r="D7865" s="119" t="str">
        <f>IF(G7865="","",VLOOKUP(G7865,номенклатури!R:T,2,0))</f>
        <v/>
      </c>
      <c r="E7865" s="333" t="str">
        <f>IF(G7865="","",VLOOKUP(G7865,номенклатури!R:T,3,0))</f>
        <v/>
      </c>
      <c r="F7865" s="159" t="str">
        <f>IF(G7865="","",IF(ISERROR(VLOOKUP(G7865,номенклатури!V:V,1,0)),E7865*H7865,E7865*I7865))</f>
        <v/>
      </c>
      <c r="G7865" s="14"/>
      <c r="H7865" s="15"/>
      <c r="I7865" s="15"/>
      <c r="J7865" s="15"/>
      <c r="K7865" s="15"/>
      <c r="L7865" s="217"/>
      <c r="M7865" s="22"/>
      <c r="N7865" s="119" t="str">
        <f>IF(G7865="","",VLOOKUP(G7865,номенклатури!R:U,4,0))</f>
        <v/>
      </c>
      <c r="O7865" s="119" t="str">
        <f>IF(M7865="","",VLOOKUP(M7865,'14'!D:D,1,0))</f>
        <v/>
      </c>
    </row>
    <row r="7866" spans="1:15" ht="12.75" customHeight="1" x14ac:dyDescent="0.2">
      <c r="A7866" s="36" t="str">
        <f>'0'!$A$4</f>
        <v>………………..</v>
      </c>
      <c r="B7866" s="37">
        <f>'0'!$A$2</f>
        <v>46112</v>
      </c>
      <c r="C7866" s="37" t="s">
        <v>1243</v>
      </c>
      <c r="D7866" s="119" t="str">
        <f>IF(G7866="","",VLOOKUP(G7866,номенклатури!R:T,2,0))</f>
        <v/>
      </c>
      <c r="E7866" s="333" t="str">
        <f>IF(G7866="","",VLOOKUP(G7866,номенклатури!R:T,3,0))</f>
        <v/>
      </c>
      <c r="F7866" s="159" t="str">
        <f>IF(G7866="","",IF(ISERROR(VLOOKUP(G7866,номенклатури!V:V,1,0)),E7866*H7866,E7866*I7866))</f>
        <v/>
      </c>
      <c r="G7866" s="14"/>
      <c r="H7866" s="15"/>
      <c r="I7866" s="15"/>
      <c r="J7866" s="15"/>
      <c r="K7866" s="15"/>
      <c r="L7866" s="217"/>
      <c r="M7866" s="22"/>
      <c r="N7866" s="119" t="str">
        <f>IF(G7866="","",VLOOKUP(G7866,номенклатури!R:U,4,0))</f>
        <v/>
      </c>
      <c r="O7866" s="119" t="str">
        <f>IF(M7866="","",VLOOKUP(M7866,'14'!D:D,1,0))</f>
        <v/>
      </c>
    </row>
    <row r="7867" spans="1:15" ht="12.75" customHeight="1" x14ac:dyDescent="0.2">
      <c r="A7867" s="36" t="str">
        <f>'0'!$A$4</f>
        <v>………………..</v>
      </c>
      <c r="B7867" s="37">
        <f>'0'!$A$2</f>
        <v>46112</v>
      </c>
      <c r="C7867" s="37" t="s">
        <v>1243</v>
      </c>
      <c r="D7867" s="119" t="str">
        <f>IF(G7867="","",VLOOKUP(G7867,номенклатури!R:T,2,0))</f>
        <v/>
      </c>
      <c r="E7867" s="333" t="str">
        <f>IF(G7867="","",VLOOKUP(G7867,номенклатури!R:T,3,0))</f>
        <v/>
      </c>
      <c r="F7867" s="159" t="str">
        <f>IF(G7867="","",IF(ISERROR(VLOOKUP(G7867,номенклатури!V:V,1,0)),E7867*H7867,E7867*I7867))</f>
        <v/>
      </c>
      <c r="G7867" s="14"/>
      <c r="H7867" s="15"/>
      <c r="I7867" s="15"/>
      <c r="J7867" s="15"/>
      <c r="K7867" s="15"/>
      <c r="L7867" s="217"/>
      <c r="M7867" s="22"/>
      <c r="N7867" s="119" t="str">
        <f>IF(G7867="","",VLOOKUP(G7867,номенклатури!R:U,4,0))</f>
        <v/>
      </c>
      <c r="O7867" s="119" t="str">
        <f>IF(M7867="","",VLOOKUP(M7867,'14'!D:D,1,0))</f>
        <v/>
      </c>
    </row>
    <row r="7868" spans="1:15" ht="12.75" customHeight="1" x14ac:dyDescent="0.2">
      <c r="A7868" s="36" t="str">
        <f>'0'!$A$4</f>
        <v>………………..</v>
      </c>
      <c r="B7868" s="37">
        <f>'0'!$A$2</f>
        <v>46112</v>
      </c>
      <c r="C7868" s="37" t="s">
        <v>1243</v>
      </c>
      <c r="D7868" s="119" t="str">
        <f>IF(G7868="","",VLOOKUP(G7868,номенклатури!R:T,2,0))</f>
        <v/>
      </c>
      <c r="E7868" s="333" t="str">
        <f>IF(G7868="","",VLOOKUP(G7868,номенклатури!R:T,3,0))</f>
        <v/>
      </c>
      <c r="F7868" s="159" t="str">
        <f>IF(G7868="","",IF(ISERROR(VLOOKUP(G7868,номенклатури!V:V,1,0)),E7868*H7868,E7868*I7868))</f>
        <v/>
      </c>
      <c r="G7868" s="14"/>
      <c r="H7868" s="15"/>
      <c r="I7868" s="15"/>
      <c r="J7868" s="15"/>
      <c r="K7868" s="15"/>
      <c r="L7868" s="217"/>
      <c r="M7868" s="22"/>
      <c r="N7868" s="119" t="str">
        <f>IF(G7868="","",VLOOKUP(G7868,номенклатури!R:U,4,0))</f>
        <v/>
      </c>
      <c r="O7868" s="119" t="str">
        <f>IF(M7868="","",VLOOKUP(M7868,'14'!D:D,1,0))</f>
        <v/>
      </c>
    </row>
    <row r="7869" spans="1:15" ht="12.75" customHeight="1" x14ac:dyDescent="0.2">
      <c r="A7869" s="36" t="str">
        <f>'0'!$A$4</f>
        <v>………………..</v>
      </c>
      <c r="B7869" s="37">
        <f>'0'!$A$2</f>
        <v>46112</v>
      </c>
      <c r="C7869" s="37" t="s">
        <v>1243</v>
      </c>
      <c r="D7869" s="119" t="str">
        <f>IF(G7869="","",VLOOKUP(G7869,номенклатури!R:T,2,0))</f>
        <v/>
      </c>
      <c r="E7869" s="333" t="str">
        <f>IF(G7869="","",VLOOKUP(G7869,номенклатури!R:T,3,0))</f>
        <v/>
      </c>
      <c r="F7869" s="159" t="str">
        <f>IF(G7869="","",IF(ISERROR(VLOOKUP(G7869,номенклатури!V:V,1,0)),E7869*H7869,E7869*I7869))</f>
        <v/>
      </c>
      <c r="G7869" s="14"/>
      <c r="H7869" s="15"/>
      <c r="I7869" s="15"/>
      <c r="J7869" s="15"/>
      <c r="K7869" s="15"/>
      <c r="L7869" s="217"/>
      <c r="M7869" s="22"/>
      <c r="N7869" s="119" t="str">
        <f>IF(G7869="","",VLOOKUP(G7869,номенклатури!R:U,4,0))</f>
        <v/>
      </c>
      <c r="O7869" s="119" t="str">
        <f>IF(M7869="","",VLOOKUP(M7869,'14'!D:D,1,0))</f>
        <v/>
      </c>
    </row>
    <row r="7870" spans="1:15" ht="12.75" customHeight="1" x14ac:dyDescent="0.2">
      <c r="A7870" s="36" t="str">
        <f>'0'!$A$4</f>
        <v>………………..</v>
      </c>
      <c r="B7870" s="37">
        <f>'0'!$A$2</f>
        <v>46112</v>
      </c>
      <c r="C7870" s="37" t="s">
        <v>1243</v>
      </c>
      <c r="D7870" s="119" t="str">
        <f>IF(G7870="","",VLOOKUP(G7870,номенклатури!R:T,2,0))</f>
        <v/>
      </c>
      <c r="E7870" s="333" t="str">
        <f>IF(G7870="","",VLOOKUP(G7870,номенклатури!R:T,3,0))</f>
        <v/>
      </c>
      <c r="F7870" s="159" t="str">
        <f>IF(G7870="","",IF(ISERROR(VLOOKUP(G7870,номенклатури!V:V,1,0)),E7870*H7870,E7870*I7870))</f>
        <v/>
      </c>
      <c r="G7870" s="14"/>
      <c r="H7870" s="15"/>
      <c r="I7870" s="15"/>
      <c r="J7870" s="15"/>
      <c r="K7870" s="15"/>
      <c r="L7870" s="217"/>
      <c r="M7870" s="22"/>
      <c r="N7870" s="119" t="str">
        <f>IF(G7870="","",VLOOKUP(G7870,номенклатури!R:U,4,0))</f>
        <v/>
      </c>
      <c r="O7870" s="119" t="str">
        <f>IF(M7870="","",VLOOKUP(M7870,'14'!D:D,1,0))</f>
        <v/>
      </c>
    </row>
    <row r="7871" spans="1:15" ht="12.75" customHeight="1" x14ac:dyDescent="0.2">
      <c r="A7871" s="36" t="str">
        <f>'0'!$A$4</f>
        <v>………………..</v>
      </c>
      <c r="B7871" s="37">
        <f>'0'!$A$2</f>
        <v>46112</v>
      </c>
      <c r="C7871" s="37" t="s">
        <v>1243</v>
      </c>
      <c r="D7871" s="119" t="str">
        <f>IF(G7871="","",VLOOKUP(G7871,номенклатури!R:T,2,0))</f>
        <v/>
      </c>
      <c r="E7871" s="333" t="str">
        <f>IF(G7871="","",VLOOKUP(G7871,номенклатури!R:T,3,0))</f>
        <v/>
      </c>
      <c r="F7871" s="159" t="str">
        <f>IF(G7871="","",IF(ISERROR(VLOOKUP(G7871,номенклатури!V:V,1,0)),E7871*H7871,E7871*I7871))</f>
        <v/>
      </c>
      <c r="G7871" s="14"/>
      <c r="H7871" s="15"/>
      <c r="I7871" s="15"/>
      <c r="J7871" s="15"/>
      <c r="K7871" s="15"/>
      <c r="L7871" s="217"/>
      <c r="M7871" s="22"/>
      <c r="N7871" s="119" t="str">
        <f>IF(G7871="","",VLOOKUP(G7871,номенклатури!R:U,4,0))</f>
        <v/>
      </c>
      <c r="O7871" s="119" t="str">
        <f>IF(M7871="","",VLOOKUP(M7871,'14'!D:D,1,0))</f>
        <v/>
      </c>
    </row>
    <row r="7872" spans="1:15" ht="12.75" customHeight="1" x14ac:dyDescent="0.2">
      <c r="A7872" s="36" t="str">
        <f>'0'!$A$4</f>
        <v>………………..</v>
      </c>
      <c r="B7872" s="37">
        <f>'0'!$A$2</f>
        <v>46112</v>
      </c>
      <c r="C7872" s="37" t="s">
        <v>1243</v>
      </c>
      <c r="D7872" s="119" t="str">
        <f>IF(G7872="","",VLOOKUP(G7872,номенклатури!R:T,2,0))</f>
        <v/>
      </c>
      <c r="E7872" s="333" t="str">
        <f>IF(G7872="","",VLOOKUP(G7872,номенклатури!R:T,3,0))</f>
        <v/>
      </c>
      <c r="F7872" s="159" t="str">
        <f>IF(G7872="","",IF(ISERROR(VLOOKUP(G7872,номенклатури!V:V,1,0)),E7872*H7872,E7872*I7872))</f>
        <v/>
      </c>
      <c r="G7872" s="14"/>
      <c r="H7872" s="15"/>
      <c r="I7872" s="15"/>
      <c r="J7872" s="15"/>
      <c r="K7872" s="15"/>
      <c r="L7872" s="217"/>
      <c r="M7872" s="22"/>
      <c r="N7872" s="119" t="str">
        <f>IF(G7872="","",VLOOKUP(G7872,номенклатури!R:U,4,0))</f>
        <v/>
      </c>
      <c r="O7872" s="119" t="str">
        <f>IF(M7872="","",VLOOKUP(M7872,'14'!D:D,1,0))</f>
        <v/>
      </c>
    </row>
    <row r="7873" spans="1:15" ht="12.75" customHeight="1" x14ac:dyDescent="0.2">
      <c r="A7873" s="36" t="str">
        <f>'0'!$A$4</f>
        <v>………………..</v>
      </c>
      <c r="B7873" s="37">
        <f>'0'!$A$2</f>
        <v>46112</v>
      </c>
      <c r="C7873" s="37" t="s">
        <v>1243</v>
      </c>
      <c r="D7873" s="119" t="str">
        <f>IF(G7873="","",VLOOKUP(G7873,номенклатури!R:T,2,0))</f>
        <v/>
      </c>
      <c r="E7873" s="333" t="str">
        <f>IF(G7873="","",VLOOKUP(G7873,номенклатури!R:T,3,0))</f>
        <v/>
      </c>
      <c r="F7873" s="159" t="str">
        <f>IF(G7873="","",IF(ISERROR(VLOOKUP(G7873,номенклатури!V:V,1,0)),E7873*H7873,E7873*I7873))</f>
        <v/>
      </c>
      <c r="G7873" s="14"/>
      <c r="H7873" s="15"/>
      <c r="I7873" s="15"/>
      <c r="J7873" s="15"/>
      <c r="K7873" s="15"/>
      <c r="L7873" s="217"/>
      <c r="M7873" s="22"/>
      <c r="N7873" s="119" t="str">
        <f>IF(G7873="","",VLOOKUP(G7873,номенклатури!R:U,4,0))</f>
        <v/>
      </c>
      <c r="O7873" s="119" t="str">
        <f>IF(M7873="","",VLOOKUP(M7873,'14'!D:D,1,0))</f>
        <v/>
      </c>
    </row>
    <row r="7874" spans="1:15" ht="12.75" customHeight="1" x14ac:dyDescent="0.2">
      <c r="A7874" s="36" t="str">
        <f>'0'!$A$4</f>
        <v>………………..</v>
      </c>
      <c r="B7874" s="37">
        <f>'0'!$A$2</f>
        <v>46112</v>
      </c>
      <c r="C7874" s="37" t="s">
        <v>1243</v>
      </c>
      <c r="D7874" s="119" t="str">
        <f>IF(G7874="","",VLOOKUP(G7874,номенклатури!R:T,2,0))</f>
        <v/>
      </c>
      <c r="E7874" s="333" t="str">
        <f>IF(G7874="","",VLOOKUP(G7874,номенклатури!R:T,3,0))</f>
        <v/>
      </c>
      <c r="F7874" s="159" t="str">
        <f>IF(G7874="","",IF(ISERROR(VLOOKUP(G7874,номенклатури!V:V,1,0)),E7874*H7874,E7874*I7874))</f>
        <v/>
      </c>
      <c r="G7874" s="14"/>
      <c r="H7874" s="15"/>
      <c r="I7874" s="15"/>
      <c r="J7874" s="15"/>
      <c r="K7874" s="15"/>
      <c r="L7874" s="217"/>
      <c r="M7874" s="22"/>
      <c r="N7874" s="119" t="str">
        <f>IF(G7874="","",VLOOKUP(G7874,номенклатури!R:U,4,0))</f>
        <v/>
      </c>
      <c r="O7874" s="119" t="str">
        <f>IF(M7874="","",VLOOKUP(M7874,'14'!D:D,1,0))</f>
        <v/>
      </c>
    </row>
    <row r="7875" spans="1:15" ht="12.75" customHeight="1" x14ac:dyDescent="0.2">
      <c r="A7875" s="36" t="str">
        <f>'0'!$A$4</f>
        <v>………………..</v>
      </c>
      <c r="B7875" s="37">
        <f>'0'!$A$2</f>
        <v>46112</v>
      </c>
      <c r="C7875" s="37" t="s">
        <v>1243</v>
      </c>
      <c r="D7875" s="119" t="str">
        <f>IF(G7875="","",VLOOKUP(G7875,номенклатури!R:T,2,0))</f>
        <v/>
      </c>
      <c r="E7875" s="333" t="str">
        <f>IF(G7875="","",VLOOKUP(G7875,номенклатури!R:T,3,0))</f>
        <v/>
      </c>
      <c r="F7875" s="159" t="str">
        <f>IF(G7875="","",IF(ISERROR(VLOOKUP(G7875,номенклатури!V:V,1,0)),E7875*H7875,E7875*I7875))</f>
        <v/>
      </c>
      <c r="G7875" s="14"/>
      <c r="H7875" s="15"/>
      <c r="I7875" s="15"/>
      <c r="J7875" s="15"/>
      <c r="K7875" s="15"/>
      <c r="L7875" s="217"/>
      <c r="M7875" s="22"/>
      <c r="N7875" s="119" t="str">
        <f>IF(G7875="","",VLOOKUP(G7875,номенклатури!R:U,4,0))</f>
        <v/>
      </c>
      <c r="O7875" s="119" t="str">
        <f>IF(M7875="","",VLOOKUP(M7875,'14'!D:D,1,0))</f>
        <v/>
      </c>
    </row>
    <row r="7876" spans="1:15" ht="12.75" customHeight="1" x14ac:dyDescent="0.2">
      <c r="A7876" s="36" t="str">
        <f>'0'!$A$4</f>
        <v>………………..</v>
      </c>
      <c r="B7876" s="37">
        <f>'0'!$A$2</f>
        <v>46112</v>
      </c>
      <c r="C7876" s="37" t="s">
        <v>1243</v>
      </c>
      <c r="D7876" s="119" t="str">
        <f>IF(G7876="","",VLOOKUP(G7876,номенклатури!R:T,2,0))</f>
        <v/>
      </c>
      <c r="E7876" s="333" t="str">
        <f>IF(G7876="","",VLOOKUP(G7876,номенклатури!R:T,3,0))</f>
        <v/>
      </c>
      <c r="F7876" s="159" t="str">
        <f>IF(G7876="","",IF(ISERROR(VLOOKUP(G7876,номенклатури!V:V,1,0)),E7876*H7876,E7876*I7876))</f>
        <v/>
      </c>
      <c r="G7876" s="14"/>
      <c r="H7876" s="15"/>
      <c r="I7876" s="15"/>
      <c r="J7876" s="15"/>
      <c r="K7876" s="15"/>
      <c r="L7876" s="217"/>
      <c r="M7876" s="22"/>
      <c r="N7876" s="119" t="str">
        <f>IF(G7876="","",VLOOKUP(G7876,номенклатури!R:U,4,0))</f>
        <v/>
      </c>
      <c r="O7876" s="119" t="str">
        <f>IF(M7876="","",VLOOKUP(M7876,'14'!D:D,1,0))</f>
        <v/>
      </c>
    </row>
    <row r="7877" spans="1:15" ht="12.75" customHeight="1" x14ac:dyDescent="0.2">
      <c r="A7877" s="36" t="str">
        <f>'0'!$A$4</f>
        <v>………………..</v>
      </c>
      <c r="B7877" s="37">
        <f>'0'!$A$2</f>
        <v>46112</v>
      </c>
      <c r="C7877" s="37" t="s">
        <v>1243</v>
      </c>
      <c r="D7877" s="119" t="str">
        <f>IF(G7877="","",VLOOKUP(G7877,номенклатури!R:T,2,0))</f>
        <v/>
      </c>
      <c r="E7877" s="333" t="str">
        <f>IF(G7877="","",VLOOKUP(G7877,номенклатури!R:T,3,0))</f>
        <v/>
      </c>
      <c r="F7877" s="159" t="str">
        <f>IF(G7877="","",IF(ISERROR(VLOOKUP(G7877,номенклатури!V:V,1,0)),E7877*H7877,E7877*I7877))</f>
        <v/>
      </c>
      <c r="G7877" s="14"/>
      <c r="H7877" s="15"/>
      <c r="I7877" s="15"/>
      <c r="J7877" s="15"/>
      <c r="K7877" s="15"/>
      <c r="L7877" s="217"/>
      <c r="M7877" s="22"/>
      <c r="N7877" s="119" t="str">
        <f>IF(G7877="","",VLOOKUP(G7877,номенклатури!R:U,4,0))</f>
        <v/>
      </c>
      <c r="O7877" s="119" t="str">
        <f>IF(M7877="","",VLOOKUP(M7877,'14'!D:D,1,0))</f>
        <v/>
      </c>
    </row>
    <row r="7878" spans="1:15" ht="12.75" customHeight="1" x14ac:dyDescent="0.2">
      <c r="A7878" s="36" t="str">
        <f>'0'!$A$4</f>
        <v>………………..</v>
      </c>
      <c r="B7878" s="37">
        <f>'0'!$A$2</f>
        <v>46112</v>
      </c>
      <c r="C7878" s="37" t="s">
        <v>1243</v>
      </c>
      <c r="D7878" s="119" t="str">
        <f>IF(G7878="","",VLOOKUP(G7878,номенклатури!R:T,2,0))</f>
        <v/>
      </c>
      <c r="E7878" s="333" t="str">
        <f>IF(G7878="","",VLOOKUP(G7878,номенклатури!R:T,3,0))</f>
        <v/>
      </c>
      <c r="F7878" s="159" t="str">
        <f>IF(G7878="","",IF(ISERROR(VLOOKUP(G7878,номенклатури!V:V,1,0)),E7878*H7878,E7878*I7878))</f>
        <v/>
      </c>
      <c r="G7878" s="14"/>
      <c r="H7878" s="15"/>
      <c r="I7878" s="15"/>
      <c r="J7878" s="15"/>
      <c r="K7878" s="15"/>
      <c r="L7878" s="217"/>
      <c r="M7878" s="22"/>
      <c r="N7878" s="119" t="str">
        <f>IF(G7878="","",VLOOKUP(G7878,номенклатури!R:U,4,0))</f>
        <v/>
      </c>
      <c r="O7878" s="119" t="str">
        <f>IF(M7878="","",VLOOKUP(M7878,'14'!D:D,1,0))</f>
        <v/>
      </c>
    </row>
    <row r="7879" spans="1:15" ht="12.75" customHeight="1" x14ac:dyDescent="0.2">
      <c r="A7879" s="36" t="str">
        <f>'0'!$A$4</f>
        <v>………………..</v>
      </c>
      <c r="B7879" s="37">
        <f>'0'!$A$2</f>
        <v>46112</v>
      </c>
      <c r="C7879" s="37" t="s">
        <v>1243</v>
      </c>
      <c r="D7879" s="119" t="str">
        <f>IF(G7879="","",VLOOKUP(G7879,номенклатури!R:T,2,0))</f>
        <v/>
      </c>
      <c r="E7879" s="333" t="str">
        <f>IF(G7879="","",VLOOKUP(G7879,номенклатури!R:T,3,0))</f>
        <v/>
      </c>
      <c r="F7879" s="159" t="str">
        <f>IF(G7879="","",IF(ISERROR(VLOOKUP(G7879,номенклатури!V:V,1,0)),E7879*H7879,E7879*I7879))</f>
        <v/>
      </c>
      <c r="G7879" s="14"/>
      <c r="H7879" s="15"/>
      <c r="I7879" s="15"/>
      <c r="J7879" s="15"/>
      <c r="K7879" s="15"/>
      <c r="L7879" s="217"/>
      <c r="M7879" s="22"/>
      <c r="N7879" s="119" t="str">
        <f>IF(G7879="","",VLOOKUP(G7879,номенклатури!R:U,4,0))</f>
        <v/>
      </c>
      <c r="O7879" s="119" t="str">
        <f>IF(M7879="","",VLOOKUP(M7879,'14'!D:D,1,0))</f>
        <v/>
      </c>
    </row>
    <row r="7880" spans="1:15" ht="12.75" customHeight="1" x14ac:dyDescent="0.2">
      <c r="A7880" s="36" t="str">
        <f>'0'!$A$4</f>
        <v>………………..</v>
      </c>
      <c r="B7880" s="37">
        <f>'0'!$A$2</f>
        <v>46112</v>
      </c>
      <c r="C7880" s="37" t="s">
        <v>1243</v>
      </c>
      <c r="D7880" s="119" t="str">
        <f>IF(G7880="","",VLOOKUP(G7880,номенклатури!R:T,2,0))</f>
        <v/>
      </c>
      <c r="E7880" s="333" t="str">
        <f>IF(G7880="","",VLOOKUP(G7880,номенклатури!R:T,3,0))</f>
        <v/>
      </c>
      <c r="F7880" s="159" t="str">
        <f>IF(G7880="","",IF(ISERROR(VLOOKUP(G7880,номенклатури!V:V,1,0)),E7880*H7880,E7880*I7880))</f>
        <v/>
      </c>
      <c r="G7880" s="14"/>
      <c r="H7880" s="15"/>
      <c r="I7880" s="15"/>
      <c r="J7880" s="15"/>
      <c r="K7880" s="15"/>
      <c r="L7880" s="217"/>
      <c r="M7880" s="22"/>
      <c r="N7880" s="119" t="str">
        <f>IF(G7880="","",VLOOKUP(G7880,номенклатури!R:U,4,0))</f>
        <v/>
      </c>
      <c r="O7880" s="119" t="str">
        <f>IF(M7880="","",VLOOKUP(M7880,'14'!D:D,1,0))</f>
        <v/>
      </c>
    </row>
    <row r="7881" spans="1:15" ht="12.75" customHeight="1" x14ac:dyDescent="0.2">
      <c r="A7881" s="36" t="str">
        <f>'0'!$A$4</f>
        <v>………………..</v>
      </c>
      <c r="B7881" s="37">
        <f>'0'!$A$2</f>
        <v>46112</v>
      </c>
      <c r="C7881" s="37" t="s">
        <v>1243</v>
      </c>
      <c r="D7881" s="119" t="str">
        <f>IF(G7881="","",VLOOKUP(G7881,номенклатури!R:T,2,0))</f>
        <v/>
      </c>
      <c r="E7881" s="333" t="str">
        <f>IF(G7881="","",VLOOKUP(G7881,номенклатури!R:T,3,0))</f>
        <v/>
      </c>
      <c r="F7881" s="159" t="str">
        <f>IF(G7881="","",IF(ISERROR(VLOOKUP(G7881,номенклатури!V:V,1,0)),E7881*H7881,E7881*I7881))</f>
        <v/>
      </c>
      <c r="G7881" s="14"/>
      <c r="H7881" s="15"/>
      <c r="I7881" s="15"/>
      <c r="J7881" s="15"/>
      <c r="K7881" s="15"/>
      <c r="L7881" s="217"/>
      <c r="M7881" s="22"/>
      <c r="N7881" s="119" t="str">
        <f>IF(G7881="","",VLOOKUP(G7881,номенклатури!R:U,4,0))</f>
        <v/>
      </c>
      <c r="O7881" s="119" t="str">
        <f>IF(M7881="","",VLOOKUP(M7881,'14'!D:D,1,0))</f>
        <v/>
      </c>
    </row>
    <row r="7882" spans="1:15" ht="12.75" customHeight="1" x14ac:dyDescent="0.2">
      <c r="A7882" s="36" t="str">
        <f>'0'!$A$4</f>
        <v>………………..</v>
      </c>
      <c r="B7882" s="37">
        <f>'0'!$A$2</f>
        <v>46112</v>
      </c>
      <c r="C7882" s="37" t="s">
        <v>1243</v>
      </c>
      <c r="D7882" s="119" t="str">
        <f>IF(G7882="","",VLOOKUP(G7882,номенклатури!R:T,2,0))</f>
        <v/>
      </c>
      <c r="E7882" s="333" t="str">
        <f>IF(G7882="","",VLOOKUP(G7882,номенклатури!R:T,3,0))</f>
        <v/>
      </c>
      <c r="F7882" s="159" t="str">
        <f>IF(G7882="","",IF(ISERROR(VLOOKUP(G7882,номенклатури!V:V,1,0)),E7882*H7882,E7882*I7882))</f>
        <v/>
      </c>
      <c r="G7882" s="14"/>
      <c r="H7882" s="15"/>
      <c r="I7882" s="15"/>
      <c r="J7882" s="15"/>
      <c r="K7882" s="15"/>
      <c r="L7882" s="217"/>
      <c r="M7882" s="22"/>
      <c r="N7882" s="119" t="str">
        <f>IF(G7882="","",VLOOKUP(G7882,номенклатури!R:U,4,0))</f>
        <v/>
      </c>
      <c r="O7882" s="119" t="str">
        <f>IF(M7882="","",VLOOKUP(M7882,'14'!D:D,1,0))</f>
        <v/>
      </c>
    </row>
    <row r="7883" spans="1:15" ht="12.75" customHeight="1" x14ac:dyDescent="0.2">
      <c r="A7883" s="36" t="str">
        <f>'0'!$A$4</f>
        <v>………………..</v>
      </c>
      <c r="B7883" s="37">
        <f>'0'!$A$2</f>
        <v>46112</v>
      </c>
      <c r="C7883" s="37" t="s">
        <v>1243</v>
      </c>
      <c r="D7883" s="119" t="str">
        <f>IF(G7883="","",VLOOKUP(G7883,номенклатури!R:T,2,0))</f>
        <v/>
      </c>
      <c r="E7883" s="333" t="str">
        <f>IF(G7883="","",VLOOKUP(G7883,номенклатури!R:T,3,0))</f>
        <v/>
      </c>
      <c r="F7883" s="159" t="str">
        <f>IF(G7883="","",IF(ISERROR(VLOOKUP(G7883,номенклатури!V:V,1,0)),E7883*H7883,E7883*I7883))</f>
        <v/>
      </c>
      <c r="G7883" s="14"/>
      <c r="H7883" s="15"/>
      <c r="I7883" s="15"/>
      <c r="J7883" s="15"/>
      <c r="K7883" s="15"/>
      <c r="L7883" s="217"/>
      <c r="M7883" s="22"/>
      <c r="N7883" s="119" t="str">
        <f>IF(G7883="","",VLOOKUP(G7883,номенклатури!R:U,4,0))</f>
        <v/>
      </c>
      <c r="O7883" s="119" t="str">
        <f>IF(M7883="","",VLOOKUP(M7883,'14'!D:D,1,0))</f>
        <v/>
      </c>
    </row>
    <row r="7884" spans="1:15" ht="12.75" customHeight="1" x14ac:dyDescent="0.2">
      <c r="A7884" s="36" t="str">
        <f>'0'!$A$4</f>
        <v>………………..</v>
      </c>
      <c r="B7884" s="37">
        <f>'0'!$A$2</f>
        <v>46112</v>
      </c>
      <c r="C7884" s="37" t="s">
        <v>1243</v>
      </c>
      <c r="D7884" s="119" t="str">
        <f>IF(G7884="","",VLOOKUP(G7884,номенклатури!R:T,2,0))</f>
        <v/>
      </c>
      <c r="E7884" s="333" t="str">
        <f>IF(G7884="","",VLOOKUP(G7884,номенклатури!R:T,3,0))</f>
        <v/>
      </c>
      <c r="F7884" s="159" t="str">
        <f>IF(G7884="","",IF(ISERROR(VLOOKUP(G7884,номенклатури!V:V,1,0)),E7884*H7884,E7884*I7884))</f>
        <v/>
      </c>
      <c r="G7884" s="14"/>
      <c r="H7884" s="15"/>
      <c r="I7884" s="15"/>
      <c r="J7884" s="15"/>
      <c r="K7884" s="15"/>
      <c r="L7884" s="217"/>
      <c r="M7884" s="22"/>
      <c r="N7884" s="119" t="str">
        <f>IF(G7884="","",VLOOKUP(G7884,номенклатури!R:U,4,0))</f>
        <v/>
      </c>
      <c r="O7884" s="119" t="str">
        <f>IF(M7884="","",VLOOKUP(M7884,'14'!D:D,1,0))</f>
        <v/>
      </c>
    </row>
    <row r="7885" spans="1:15" ht="12.75" customHeight="1" x14ac:dyDescent="0.2">
      <c r="A7885" s="36" t="str">
        <f>'0'!$A$4</f>
        <v>………………..</v>
      </c>
      <c r="B7885" s="37">
        <f>'0'!$A$2</f>
        <v>46112</v>
      </c>
      <c r="C7885" s="37" t="s">
        <v>1243</v>
      </c>
      <c r="D7885" s="119" t="str">
        <f>IF(G7885="","",VLOOKUP(G7885,номенклатури!R:T,2,0))</f>
        <v/>
      </c>
      <c r="E7885" s="333" t="str">
        <f>IF(G7885="","",VLOOKUP(G7885,номенклатури!R:T,3,0))</f>
        <v/>
      </c>
      <c r="F7885" s="159" t="str">
        <f>IF(G7885="","",IF(ISERROR(VLOOKUP(G7885,номенклатури!V:V,1,0)),E7885*H7885,E7885*I7885))</f>
        <v/>
      </c>
      <c r="G7885" s="14"/>
      <c r="H7885" s="15"/>
      <c r="I7885" s="15"/>
      <c r="J7885" s="15"/>
      <c r="K7885" s="15"/>
      <c r="L7885" s="217"/>
      <c r="M7885" s="22"/>
      <c r="N7885" s="119" t="str">
        <f>IF(G7885="","",VLOOKUP(G7885,номенклатури!R:U,4,0))</f>
        <v/>
      </c>
      <c r="O7885" s="119" t="str">
        <f>IF(M7885="","",VLOOKUP(M7885,'14'!D:D,1,0))</f>
        <v/>
      </c>
    </row>
    <row r="7886" spans="1:15" ht="12.75" customHeight="1" x14ac:dyDescent="0.2">
      <c r="A7886" s="36" t="str">
        <f>'0'!$A$4</f>
        <v>………………..</v>
      </c>
      <c r="B7886" s="37">
        <f>'0'!$A$2</f>
        <v>46112</v>
      </c>
      <c r="C7886" s="37" t="s">
        <v>1243</v>
      </c>
      <c r="D7886" s="119" t="str">
        <f>IF(G7886="","",VLOOKUP(G7886,номенклатури!R:T,2,0))</f>
        <v/>
      </c>
      <c r="E7886" s="333" t="str">
        <f>IF(G7886="","",VLOOKUP(G7886,номенклатури!R:T,3,0))</f>
        <v/>
      </c>
      <c r="F7886" s="159" t="str">
        <f>IF(G7886="","",IF(ISERROR(VLOOKUP(G7886,номенклатури!V:V,1,0)),E7886*H7886,E7886*I7886))</f>
        <v/>
      </c>
      <c r="G7886" s="14"/>
      <c r="H7886" s="15"/>
      <c r="I7886" s="15"/>
      <c r="J7886" s="15"/>
      <c r="K7886" s="15"/>
      <c r="L7886" s="217"/>
      <c r="M7886" s="22"/>
      <c r="N7886" s="119" t="str">
        <f>IF(G7886="","",VLOOKUP(G7886,номенклатури!R:U,4,0))</f>
        <v/>
      </c>
      <c r="O7886" s="119" t="str">
        <f>IF(M7886="","",VLOOKUP(M7886,'14'!D:D,1,0))</f>
        <v/>
      </c>
    </row>
    <row r="7887" spans="1:15" ht="12.75" customHeight="1" x14ac:dyDescent="0.2">
      <c r="A7887" s="36" t="str">
        <f>'0'!$A$4</f>
        <v>………………..</v>
      </c>
      <c r="B7887" s="37">
        <f>'0'!$A$2</f>
        <v>46112</v>
      </c>
      <c r="C7887" s="37" t="s">
        <v>1243</v>
      </c>
      <c r="D7887" s="119" t="str">
        <f>IF(G7887="","",VLOOKUP(G7887,номенклатури!R:T,2,0))</f>
        <v/>
      </c>
      <c r="E7887" s="333" t="str">
        <f>IF(G7887="","",VLOOKUP(G7887,номенклатури!R:T,3,0))</f>
        <v/>
      </c>
      <c r="F7887" s="159" t="str">
        <f>IF(G7887="","",IF(ISERROR(VLOOKUP(G7887,номенклатури!V:V,1,0)),E7887*H7887,E7887*I7887))</f>
        <v/>
      </c>
      <c r="G7887" s="14"/>
      <c r="H7887" s="15"/>
      <c r="I7887" s="15"/>
      <c r="J7887" s="15"/>
      <c r="K7887" s="15"/>
      <c r="L7887" s="217"/>
      <c r="M7887" s="22"/>
      <c r="N7887" s="119" t="str">
        <f>IF(G7887="","",VLOOKUP(G7887,номенклатури!R:U,4,0))</f>
        <v/>
      </c>
      <c r="O7887" s="119" t="str">
        <f>IF(M7887="","",VLOOKUP(M7887,'14'!D:D,1,0))</f>
        <v/>
      </c>
    </row>
    <row r="7888" spans="1:15" ht="12.75" customHeight="1" x14ac:dyDescent="0.2">
      <c r="A7888" s="36" t="str">
        <f>'0'!$A$4</f>
        <v>………………..</v>
      </c>
      <c r="B7888" s="37">
        <f>'0'!$A$2</f>
        <v>46112</v>
      </c>
      <c r="C7888" s="37" t="s">
        <v>1243</v>
      </c>
      <c r="D7888" s="119" t="str">
        <f>IF(G7888="","",VLOOKUP(G7888,номенклатури!R:T,2,0))</f>
        <v/>
      </c>
      <c r="E7888" s="333" t="str">
        <f>IF(G7888="","",VLOOKUP(G7888,номенклатури!R:T,3,0))</f>
        <v/>
      </c>
      <c r="F7888" s="159" t="str">
        <f>IF(G7888="","",IF(ISERROR(VLOOKUP(G7888,номенклатури!V:V,1,0)),E7888*H7888,E7888*I7888))</f>
        <v/>
      </c>
      <c r="G7888" s="14"/>
      <c r="H7888" s="15"/>
      <c r="I7888" s="15"/>
      <c r="J7888" s="15"/>
      <c r="K7888" s="15"/>
      <c r="L7888" s="217"/>
      <c r="M7888" s="22"/>
      <c r="N7888" s="119" t="str">
        <f>IF(G7888="","",VLOOKUP(G7888,номенклатури!R:U,4,0))</f>
        <v/>
      </c>
      <c r="O7888" s="119" t="str">
        <f>IF(M7888="","",VLOOKUP(M7888,'14'!D:D,1,0))</f>
        <v/>
      </c>
    </row>
    <row r="7889" spans="1:15" ht="12.75" customHeight="1" x14ac:dyDescent="0.2">
      <c r="A7889" s="36" t="str">
        <f>'0'!$A$4</f>
        <v>………………..</v>
      </c>
      <c r="B7889" s="37">
        <f>'0'!$A$2</f>
        <v>46112</v>
      </c>
      <c r="C7889" s="37" t="s">
        <v>1243</v>
      </c>
      <c r="D7889" s="119" t="str">
        <f>IF(G7889="","",VLOOKUP(G7889,номенклатури!R:T,2,0))</f>
        <v/>
      </c>
      <c r="E7889" s="333" t="str">
        <f>IF(G7889="","",VLOOKUP(G7889,номенклатури!R:T,3,0))</f>
        <v/>
      </c>
      <c r="F7889" s="159" t="str">
        <f>IF(G7889="","",IF(ISERROR(VLOOKUP(G7889,номенклатури!V:V,1,0)),E7889*H7889,E7889*I7889))</f>
        <v/>
      </c>
      <c r="G7889" s="14"/>
      <c r="H7889" s="15"/>
      <c r="I7889" s="15"/>
      <c r="J7889" s="15"/>
      <c r="K7889" s="15"/>
      <c r="L7889" s="217"/>
      <c r="M7889" s="22"/>
      <c r="N7889" s="119" t="str">
        <f>IF(G7889="","",VLOOKUP(G7889,номенклатури!R:U,4,0))</f>
        <v/>
      </c>
      <c r="O7889" s="119" t="str">
        <f>IF(M7889="","",VLOOKUP(M7889,'14'!D:D,1,0))</f>
        <v/>
      </c>
    </row>
    <row r="7890" spans="1:15" ht="12.75" customHeight="1" x14ac:dyDescent="0.2">
      <c r="A7890" s="36" t="str">
        <f>'0'!$A$4</f>
        <v>………………..</v>
      </c>
      <c r="B7890" s="37">
        <f>'0'!$A$2</f>
        <v>46112</v>
      </c>
      <c r="C7890" s="37" t="s">
        <v>1243</v>
      </c>
      <c r="D7890" s="119" t="str">
        <f>IF(G7890="","",VLOOKUP(G7890,номенклатури!R:T,2,0))</f>
        <v/>
      </c>
      <c r="E7890" s="333" t="str">
        <f>IF(G7890="","",VLOOKUP(G7890,номенклатури!R:T,3,0))</f>
        <v/>
      </c>
      <c r="F7890" s="159" t="str">
        <f>IF(G7890="","",IF(ISERROR(VLOOKUP(G7890,номенклатури!V:V,1,0)),E7890*H7890,E7890*I7890))</f>
        <v/>
      </c>
      <c r="G7890" s="14"/>
      <c r="H7890" s="15"/>
      <c r="I7890" s="15"/>
      <c r="J7890" s="15"/>
      <c r="K7890" s="15"/>
      <c r="L7890" s="217"/>
      <c r="M7890" s="22"/>
      <c r="N7890" s="119" t="str">
        <f>IF(G7890="","",VLOOKUP(G7890,номенклатури!R:U,4,0))</f>
        <v/>
      </c>
      <c r="O7890" s="119" t="str">
        <f>IF(M7890="","",VLOOKUP(M7890,'14'!D:D,1,0))</f>
        <v/>
      </c>
    </row>
    <row r="7891" spans="1:15" ht="12.75" customHeight="1" x14ac:dyDescent="0.2">
      <c r="A7891" s="36" t="str">
        <f>'0'!$A$4</f>
        <v>………………..</v>
      </c>
      <c r="B7891" s="37">
        <f>'0'!$A$2</f>
        <v>46112</v>
      </c>
      <c r="C7891" s="37" t="s">
        <v>1243</v>
      </c>
      <c r="D7891" s="119" t="str">
        <f>IF(G7891="","",VLOOKUP(G7891,номенклатури!R:T,2,0))</f>
        <v/>
      </c>
      <c r="E7891" s="333" t="str">
        <f>IF(G7891="","",VLOOKUP(G7891,номенклатури!R:T,3,0))</f>
        <v/>
      </c>
      <c r="F7891" s="159" t="str">
        <f>IF(G7891="","",IF(ISERROR(VLOOKUP(G7891,номенклатури!V:V,1,0)),E7891*H7891,E7891*I7891))</f>
        <v/>
      </c>
      <c r="G7891" s="14"/>
      <c r="H7891" s="15"/>
      <c r="I7891" s="15"/>
      <c r="J7891" s="15"/>
      <c r="K7891" s="15"/>
      <c r="L7891" s="217"/>
      <c r="M7891" s="22"/>
      <c r="N7891" s="119" t="str">
        <f>IF(G7891="","",VLOOKUP(G7891,номенклатури!R:U,4,0))</f>
        <v/>
      </c>
      <c r="O7891" s="119" t="str">
        <f>IF(M7891="","",VLOOKUP(M7891,'14'!D:D,1,0))</f>
        <v/>
      </c>
    </row>
    <row r="7892" spans="1:15" ht="12.75" customHeight="1" x14ac:dyDescent="0.2">
      <c r="A7892" s="36" t="str">
        <f>'0'!$A$4</f>
        <v>………………..</v>
      </c>
      <c r="B7892" s="37">
        <f>'0'!$A$2</f>
        <v>46112</v>
      </c>
      <c r="C7892" s="37" t="s">
        <v>1243</v>
      </c>
      <c r="D7892" s="119" t="str">
        <f>IF(G7892="","",VLOOKUP(G7892,номенклатури!R:T,2,0))</f>
        <v/>
      </c>
      <c r="E7892" s="333" t="str">
        <f>IF(G7892="","",VLOOKUP(G7892,номенклатури!R:T,3,0))</f>
        <v/>
      </c>
      <c r="F7892" s="159" t="str">
        <f>IF(G7892="","",IF(ISERROR(VLOOKUP(G7892,номенклатури!V:V,1,0)),E7892*H7892,E7892*I7892))</f>
        <v/>
      </c>
      <c r="G7892" s="14"/>
      <c r="H7892" s="15"/>
      <c r="I7892" s="15"/>
      <c r="J7892" s="15"/>
      <c r="K7892" s="15"/>
      <c r="L7892" s="217"/>
      <c r="M7892" s="22"/>
      <c r="N7892" s="119" t="str">
        <f>IF(G7892="","",VLOOKUP(G7892,номенклатури!R:U,4,0))</f>
        <v/>
      </c>
      <c r="O7892" s="119" t="str">
        <f>IF(M7892="","",VLOOKUP(M7892,'14'!D:D,1,0))</f>
        <v/>
      </c>
    </row>
    <row r="7893" spans="1:15" ht="12.75" customHeight="1" x14ac:dyDescent="0.2">
      <c r="A7893" s="36" t="str">
        <f>'0'!$A$4</f>
        <v>………………..</v>
      </c>
      <c r="B7893" s="37">
        <f>'0'!$A$2</f>
        <v>46112</v>
      </c>
      <c r="C7893" s="37" t="s">
        <v>1243</v>
      </c>
      <c r="D7893" s="119" t="str">
        <f>IF(G7893="","",VLOOKUP(G7893,номенклатури!R:T,2,0))</f>
        <v/>
      </c>
      <c r="E7893" s="333" t="str">
        <f>IF(G7893="","",VLOOKUP(G7893,номенклатури!R:T,3,0))</f>
        <v/>
      </c>
      <c r="F7893" s="159" t="str">
        <f>IF(G7893="","",IF(ISERROR(VLOOKUP(G7893,номенклатури!V:V,1,0)),E7893*H7893,E7893*I7893))</f>
        <v/>
      </c>
      <c r="G7893" s="14"/>
      <c r="H7893" s="15"/>
      <c r="I7893" s="15"/>
      <c r="J7893" s="15"/>
      <c r="K7893" s="15"/>
      <c r="L7893" s="217"/>
      <c r="M7893" s="22"/>
      <c r="N7893" s="119" t="str">
        <f>IF(G7893="","",VLOOKUP(G7893,номенклатури!R:U,4,0))</f>
        <v/>
      </c>
      <c r="O7893" s="119" t="str">
        <f>IF(M7893="","",VLOOKUP(M7893,'14'!D:D,1,0))</f>
        <v/>
      </c>
    </row>
    <row r="7894" spans="1:15" ht="12.75" customHeight="1" x14ac:dyDescent="0.2">
      <c r="A7894" s="36" t="str">
        <f>'0'!$A$4</f>
        <v>………………..</v>
      </c>
      <c r="B7894" s="37">
        <f>'0'!$A$2</f>
        <v>46112</v>
      </c>
      <c r="C7894" s="37" t="s">
        <v>1243</v>
      </c>
      <c r="D7894" s="119" t="str">
        <f>IF(G7894="","",VLOOKUP(G7894,номенклатури!R:T,2,0))</f>
        <v/>
      </c>
      <c r="E7894" s="333" t="str">
        <f>IF(G7894="","",VLOOKUP(G7894,номенклатури!R:T,3,0))</f>
        <v/>
      </c>
      <c r="F7894" s="159" t="str">
        <f>IF(G7894="","",IF(ISERROR(VLOOKUP(G7894,номенклатури!V:V,1,0)),E7894*H7894,E7894*I7894))</f>
        <v/>
      </c>
      <c r="G7894" s="14"/>
      <c r="H7894" s="15"/>
      <c r="I7894" s="15"/>
      <c r="J7894" s="15"/>
      <c r="K7894" s="15"/>
      <c r="L7894" s="217"/>
      <c r="M7894" s="22"/>
      <c r="N7894" s="119" t="str">
        <f>IF(G7894="","",VLOOKUP(G7894,номенклатури!R:U,4,0))</f>
        <v/>
      </c>
      <c r="O7894" s="119" t="str">
        <f>IF(M7894="","",VLOOKUP(M7894,'14'!D:D,1,0))</f>
        <v/>
      </c>
    </row>
    <row r="7895" spans="1:15" ht="12.75" customHeight="1" x14ac:dyDescent="0.2">
      <c r="A7895" s="36" t="str">
        <f>'0'!$A$4</f>
        <v>………………..</v>
      </c>
      <c r="B7895" s="37">
        <f>'0'!$A$2</f>
        <v>46112</v>
      </c>
      <c r="C7895" s="37" t="s">
        <v>1243</v>
      </c>
      <c r="D7895" s="119" t="str">
        <f>IF(G7895="","",VLOOKUP(G7895,номенклатури!R:T,2,0))</f>
        <v/>
      </c>
      <c r="E7895" s="333" t="str">
        <f>IF(G7895="","",VLOOKUP(G7895,номенклатури!R:T,3,0))</f>
        <v/>
      </c>
      <c r="F7895" s="159" t="str">
        <f>IF(G7895="","",IF(ISERROR(VLOOKUP(G7895,номенклатури!V:V,1,0)),E7895*H7895,E7895*I7895))</f>
        <v/>
      </c>
      <c r="G7895" s="14"/>
      <c r="H7895" s="15"/>
      <c r="I7895" s="15"/>
      <c r="J7895" s="15"/>
      <c r="K7895" s="15"/>
      <c r="L7895" s="217"/>
      <c r="M7895" s="22"/>
      <c r="N7895" s="119" t="str">
        <f>IF(G7895="","",VLOOKUP(G7895,номенклатури!R:U,4,0))</f>
        <v/>
      </c>
      <c r="O7895" s="119" t="str">
        <f>IF(M7895="","",VLOOKUP(M7895,'14'!D:D,1,0))</f>
        <v/>
      </c>
    </row>
    <row r="7896" spans="1:15" ht="12.75" customHeight="1" x14ac:dyDescent="0.2">
      <c r="A7896" s="36" t="str">
        <f>'0'!$A$4</f>
        <v>………………..</v>
      </c>
      <c r="B7896" s="37">
        <f>'0'!$A$2</f>
        <v>46112</v>
      </c>
      <c r="C7896" s="37" t="s">
        <v>1243</v>
      </c>
      <c r="D7896" s="119" t="str">
        <f>IF(G7896="","",VLOOKUP(G7896,номенклатури!R:T,2,0))</f>
        <v/>
      </c>
      <c r="E7896" s="333" t="str">
        <f>IF(G7896="","",VLOOKUP(G7896,номенклатури!R:T,3,0))</f>
        <v/>
      </c>
      <c r="F7896" s="159" t="str">
        <f>IF(G7896="","",IF(ISERROR(VLOOKUP(G7896,номенклатури!V:V,1,0)),E7896*H7896,E7896*I7896))</f>
        <v/>
      </c>
      <c r="G7896" s="14"/>
      <c r="H7896" s="15"/>
      <c r="I7896" s="15"/>
      <c r="J7896" s="15"/>
      <c r="K7896" s="15"/>
      <c r="L7896" s="217"/>
      <c r="M7896" s="22"/>
      <c r="N7896" s="119" t="str">
        <f>IF(G7896="","",VLOOKUP(G7896,номенклатури!R:U,4,0))</f>
        <v/>
      </c>
      <c r="O7896" s="119" t="str">
        <f>IF(M7896="","",VLOOKUP(M7896,'14'!D:D,1,0))</f>
        <v/>
      </c>
    </row>
    <row r="7897" spans="1:15" ht="12.75" customHeight="1" x14ac:dyDescent="0.2">
      <c r="A7897" s="36" t="str">
        <f>'0'!$A$4</f>
        <v>………………..</v>
      </c>
      <c r="B7897" s="37">
        <f>'0'!$A$2</f>
        <v>46112</v>
      </c>
      <c r="C7897" s="37" t="s">
        <v>1243</v>
      </c>
      <c r="D7897" s="119" t="str">
        <f>IF(G7897="","",VLOOKUP(G7897,номенклатури!R:T,2,0))</f>
        <v/>
      </c>
      <c r="E7897" s="333" t="str">
        <f>IF(G7897="","",VLOOKUP(G7897,номенклатури!R:T,3,0))</f>
        <v/>
      </c>
      <c r="F7897" s="159" t="str">
        <f>IF(G7897="","",IF(ISERROR(VLOOKUP(G7897,номенклатури!V:V,1,0)),E7897*H7897,E7897*I7897))</f>
        <v/>
      </c>
      <c r="G7897" s="14"/>
      <c r="H7897" s="15"/>
      <c r="I7897" s="15"/>
      <c r="J7897" s="15"/>
      <c r="K7897" s="15"/>
      <c r="L7897" s="217"/>
      <c r="M7897" s="22"/>
      <c r="N7897" s="119" t="str">
        <f>IF(G7897="","",VLOOKUP(G7897,номенклатури!R:U,4,0))</f>
        <v/>
      </c>
      <c r="O7897" s="119" t="str">
        <f>IF(M7897="","",VLOOKUP(M7897,'14'!D:D,1,0))</f>
        <v/>
      </c>
    </row>
    <row r="7898" spans="1:15" ht="12.75" customHeight="1" x14ac:dyDescent="0.2">
      <c r="A7898" s="36" t="str">
        <f>'0'!$A$4</f>
        <v>………………..</v>
      </c>
      <c r="B7898" s="37">
        <f>'0'!$A$2</f>
        <v>46112</v>
      </c>
      <c r="C7898" s="37" t="s">
        <v>1243</v>
      </c>
      <c r="D7898" s="119" t="str">
        <f>IF(G7898="","",VLOOKUP(G7898,номенклатури!R:T,2,0))</f>
        <v/>
      </c>
      <c r="E7898" s="333" t="str">
        <f>IF(G7898="","",VLOOKUP(G7898,номенклатури!R:T,3,0))</f>
        <v/>
      </c>
      <c r="F7898" s="159" t="str">
        <f>IF(G7898="","",IF(ISERROR(VLOOKUP(G7898,номенклатури!V:V,1,0)),E7898*H7898,E7898*I7898))</f>
        <v/>
      </c>
      <c r="G7898" s="14"/>
      <c r="H7898" s="15"/>
      <c r="I7898" s="15"/>
      <c r="J7898" s="15"/>
      <c r="K7898" s="15"/>
      <c r="L7898" s="217"/>
      <c r="M7898" s="22"/>
      <c r="N7898" s="119" t="str">
        <f>IF(G7898="","",VLOOKUP(G7898,номенклатури!R:U,4,0))</f>
        <v/>
      </c>
      <c r="O7898" s="119" t="str">
        <f>IF(M7898="","",VLOOKUP(M7898,'14'!D:D,1,0))</f>
        <v/>
      </c>
    </row>
    <row r="7899" spans="1:15" ht="12.75" customHeight="1" x14ac:dyDescent="0.2">
      <c r="A7899" s="36" t="str">
        <f>'0'!$A$4</f>
        <v>………………..</v>
      </c>
      <c r="B7899" s="37">
        <f>'0'!$A$2</f>
        <v>46112</v>
      </c>
      <c r="C7899" s="37" t="s">
        <v>1243</v>
      </c>
      <c r="D7899" s="119" t="str">
        <f>IF(G7899="","",VLOOKUP(G7899,номенклатури!R:T,2,0))</f>
        <v/>
      </c>
      <c r="E7899" s="333" t="str">
        <f>IF(G7899="","",VLOOKUP(G7899,номенклатури!R:T,3,0))</f>
        <v/>
      </c>
      <c r="F7899" s="159" t="str">
        <f>IF(G7899="","",IF(ISERROR(VLOOKUP(G7899,номенклатури!V:V,1,0)),E7899*H7899,E7899*I7899))</f>
        <v/>
      </c>
      <c r="G7899" s="14"/>
      <c r="H7899" s="15"/>
      <c r="I7899" s="15"/>
      <c r="J7899" s="15"/>
      <c r="K7899" s="15"/>
      <c r="L7899" s="217"/>
      <c r="M7899" s="22"/>
      <c r="N7899" s="119" t="str">
        <f>IF(G7899="","",VLOOKUP(G7899,номенклатури!R:U,4,0))</f>
        <v/>
      </c>
      <c r="O7899" s="119" t="str">
        <f>IF(M7899="","",VLOOKUP(M7899,'14'!D:D,1,0))</f>
        <v/>
      </c>
    </row>
    <row r="7900" spans="1:15" ht="12.75" customHeight="1" x14ac:dyDescent="0.2">
      <c r="A7900" s="36" t="str">
        <f>'0'!$A$4</f>
        <v>………………..</v>
      </c>
      <c r="B7900" s="37">
        <f>'0'!$A$2</f>
        <v>46112</v>
      </c>
      <c r="C7900" s="37" t="s">
        <v>1243</v>
      </c>
      <c r="D7900" s="119" t="str">
        <f>IF(G7900="","",VLOOKUP(G7900,номенклатури!R:T,2,0))</f>
        <v/>
      </c>
      <c r="E7900" s="333" t="str">
        <f>IF(G7900="","",VLOOKUP(G7900,номенклатури!R:T,3,0))</f>
        <v/>
      </c>
      <c r="F7900" s="159" t="str">
        <f>IF(G7900="","",IF(ISERROR(VLOOKUP(G7900,номенклатури!V:V,1,0)),E7900*H7900,E7900*I7900))</f>
        <v/>
      </c>
      <c r="G7900" s="14"/>
      <c r="H7900" s="15"/>
      <c r="I7900" s="15"/>
      <c r="J7900" s="15"/>
      <c r="K7900" s="15"/>
      <c r="L7900" s="217"/>
      <c r="M7900" s="22"/>
      <c r="N7900" s="119" t="str">
        <f>IF(G7900="","",VLOOKUP(G7900,номенклатури!R:U,4,0))</f>
        <v/>
      </c>
      <c r="O7900" s="119" t="str">
        <f>IF(M7900="","",VLOOKUP(M7900,'14'!D:D,1,0))</f>
        <v/>
      </c>
    </row>
    <row r="7901" spans="1:15" ht="12.75" customHeight="1" x14ac:dyDescent="0.2">
      <c r="A7901" s="36" t="str">
        <f>'0'!$A$4</f>
        <v>………………..</v>
      </c>
      <c r="B7901" s="37">
        <f>'0'!$A$2</f>
        <v>46112</v>
      </c>
      <c r="C7901" s="37" t="s">
        <v>1243</v>
      </c>
      <c r="D7901" s="119" t="str">
        <f>IF(G7901="","",VLOOKUP(G7901,номенклатури!R:T,2,0))</f>
        <v/>
      </c>
      <c r="E7901" s="333" t="str">
        <f>IF(G7901="","",VLOOKUP(G7901,номенклатури!R:T,3,0))</f>
        <v/>
      </c>
      <c r="F7901" s="159" t="str">
        <f>IF(G7901="","",IF(ISERROR(VLOOKUP(G7901,номенклатури!V:V,1,0)),E7901*H7901,E7901*I7901))</f>
        <v/>
      </c>
      <c r="G7901" s="14"/>
      <c r="H7901" s="15"/>
      <c r="I7901" s="15"/>
      <c r="J7901" s="15"/>
      <c r="K7901" s="15"/>
      <c r="L7901" s="217"/>
      <c r="M7901" s="22"/>
      <c r="N7901" s="119" t="str">
        <f>IF(G7901="","",VLOOKUP(G7901,номенклатури!R:U,4,0))</f>
        <v/>
      </c>
      <c r="O7901" s="119" t="str">
        <f>IF(M7901="","",VLOOKUP(M7901,'14'!D:D,1,0))</f>
        <v/>
      </c>
    </row>
    <row r="7902" spans="1:15" ht="12.75" customHeight="1" x14ac:dyDescent="0.2">
      <c r="A7902" s="36" t="str">
        <f>'0'!$A$4</f>
        <v>………………..</v>
      </c>
      <c r="B7902" s="37">
        <f>'0'!$A$2</f>
        <v>46112</v>
      </c>
      <c r="C7902" s="37" t="s">
        <v>1243</v>
      </c>
      <c r="D7902" s="119" t="str">
        <f>IF(G7902="","",VLOOKUP(G7902,номенклатури!R:T,2,0))</f>
        <v/>
      </c>
      <c r="E7902" s="333" t="str">
        <f>IF(G7902="","",VLOOKUP(G7902,номенклатури!R:T,3,0))</f>
        <v/>
      </c>
      <c r="F7902" s="159" t="str">
        <f>IF(G7902="","",IF(ISERROR(VLOOKUP(G7902,номенклатури!V:V,1,0)),E7902*H7902,E7902*I7902))</f>
        <v/>
      </c>
      <c r="G7902" s="14"/>
      <c r="H7902" s="15"/>
      <c r="I7902" s="15"/>
      <c r="J7902" s="15"/>
      <c r="K7902" s="15"/>
      <c r="L7902" s="217"/>
      <c r="M7902" s="22"/>
      <c r="N7902" s="119" t="str">
        <f>IF(G7902="","",VLOOKUP(G7902,номенклатури!R:U,4,0))</f>
        <v/>
      </c>
      <c r="O7902" s="119" t="str">
        <f>IF(M7902="","",VLOOKUP(M7902,'14'!D:D,1,0))</f>
        <v/>
      </c>
    </row>
    <row r="7903" spans="1:15" ht="12.75" customHeight="1" x14ac:dyDescent="0.2">
      <c r="A7903" s="36" t="str">
        <f>'0'!$A$4</f>
        <v>………………..</v>
      </c>
      <c r="B7903" s="37">
        <f>'0'!$A$2</f>
        <v>46112</v>
      </c>
      <c r="C7903" s="37" t="s">
        <v>1243</v>
      </c>
      <c r="D7903" s="119" t="str">
        <f>IF(G7903="","",VLOOKUP(G7903,номенклатури!R:T,2,0))</f>
        <v/>
      </c>
      <c r="E7903" s="333" t="str">
        <f>IF(G7903="","",VLOOKUP(G7903,номенклатури!R:T,3,0))</f>
        <v/>
      </c>
      <c r="F7903" s="159" t="str">
        <f>IF(G7903="","",IF(ISERROR(VLOOKUP(G7903,номенклатури!V:V,1,0)),E7903*H7903,E7903*I7903))</f>
        <v/>
      </c>
      <c r="G7903" s="14"/>
      <c r="H7903" s="15"/>
      <c r="I7903" s="15"/>
      <c r="J7903" s="15"/>
      <c r="K7903" s="15"/>
      <c r="L7903" s="217"/>
      <c r="M7903" s="22"/>
      <c r="N7903" s="119" t="str">
        <f>IF(G7903="","",VLOOKUP(G7903,номенклатури!R:U,4,0))</f>
        <v/>
      </c>
      <c r="O7903" s="119" t="str">
        <f>IF(M7903="","",VLOOKUP(M7903,'14'!D:D,1,0))</f>
        <v/>
      </c>
    </row>
    <row r="7904" spans="1:15" ht="12.75" customHeight="1" x14ac:dyDescent="0.2">
      <c r="A7904" s="36" t="str">
        <f>'0'!$A$4</f>
        <v>………………..</v>
      </c>
      <c r="B7904" s="37">
        <f>'0'!$A$2</f>
        <v>46112</v>
      </c>
      <c r="C7904" s="37" t="s">
        <v>1243</v>
      </c>
      <c r="D7904" s="119" t="str">
        <f>IF(G7904="","",VLOOKUP(G7904,номенклатури!R:T,2,0))</f>
        <v/>
      </c>
      <c r="E7904" s="333" t="str">
        <f>IF(G7904="","",VLOOKUP(G7904,номенклатури!R:T,3,0))</f>
        <v/>
      </c>
      <c r="F7904" s="159" t="str">
        <f>IF(G7904="","",IF(ISERROR(VLOOKUP(G7904,номенклатури!V:V,1,0)),E7904*H7904,E7904*I7904))</f>
        <v/>
      </c>
      <c r="G7904" s="14"/>
      <c r="H7904" s="15"/>
      <c r="I7904" s="15"/>
      <c r="J7904" s="15"/>
      <c r="K7904" s="15"/>
      <c r="L7904" s="217"/>
      <c r="M7904" s="22"/>
      <c r="N7904" s="119" t="str">
        <f>IF(G7904="","",VLOOKUP(G7904,номенклатури!R:U,4,0))</f>
        <v/>
      </c>
      <c r="O7904" s="119" t="str">
        <f>IF(M7904="","",VLOOKUP(M7904,'14'!D:D,1,0))</f>
        <v/>
      </c>
    </row>
    <row r="7905" spans="1:15" ht="12.75" customHeight="1" x14ac:dyDescent="0.2">
      <c r="A7905" s="36" t="str">
        <f>'0'!$A$4</f>
        <v>………………..</v>
      </c>
      <c r="B7905" s="37">
        <f>'0'!$A$2</f>
        <v>46112</v>
      </c>
      <c r="C7905" s="37" t="s">
        <v>1243</v>
      </c>
      <c r="D7905" s="119" t="str">
        <f>IF(G7905="","",VLOOKUP(G7905,номенклатури!R:T,2,0))</f>
        <v/>
      </c>
      <c r="E7905" s="333" t="str">
        <f>IF(G7905="","",VLOOKUP(G7905,номенклатури!R:T,3,0))</f>
        <v/>
      </c>
      <c r="F7905" s="159" t="str">
        <f>IF(G7905="","",IF(ISERROR(VLOOKUP(G7905,номенклатури!V:V,1,0)),E7905*H7905,E7905*I7905))</f>
        <v/>
      </c>
      <c r="G7905" s="14"/>
      <c r="H7905" s="15"/>
      <c r="I7905" s="15"/>
      <c r="J7905" s="15"/>
      <c r="K7905" s="15"/>
      <c r="L7905" s="217"/>
      <c r="M7905" s="22"/>
      <c r="N7905" s="119" t="str">
        <f>IF(G7905="","",VLOOKUP(G7905,номенклатури!R:U,4,0))</f>
        <v/>
      </c>
      <c r="O7905" s="119" t="str">
        <f>IF(M7905="","",VLOOKUP(M7905,'14'!D:D,1,0))</f>
        <v/>
      </c>
    </row>
    <row r="7906" spans="1:15" ht="12.75" customHeight="1" x14ac:dyDescent="0.2">
      <c r="A7906" s="36" t="str">
        <f>'0'!$A$4</f>
        <v>………………..</v>
      </c>
      <c r="B7906" s="37">
        <f>'0'!$A$2</f>
        <v>46112</v>
      </c>
      <c r="C7906" s="37" t="s">
        <v>1243</v>
      </c>
      <c r="D7906" s="119" t="str">
        <f>IF(G7906="","",VLOOKUP(G7906,номенклатури!R:T,2,0))</f>
        <v/>
      </c>
      <c r="E7906" s="333" t="str">
        <f>IF(G7906="","",VLOOKUP(G7906,номенклатури!R:T,3,0))</f>
        <v/>
      </c>
      <c r="F7906" s="159" t="str">
        <f>IF(G7906="","",IF(ISERROR(VLOOKUP(G7906,номенклатури!V:V,1,0)),E7906*H7906,E7906*I7906))</f>
        <v/>
      </c>
      <c r="G7906" s="14"/>
      <c r="H7906" s="15"/>
      <c r="I7906" s="15"/>
      <c r="J7906" s="15"/>
      <c r="K7906" s="15"/>
      <c r="L7906" s="217"/>
      <c r="M7906" s="22"/>
      <c r="N7906" s="119" t="str">
        <f>IF(G7906="","",VLOOKUP(G7906,номенклатури!R:U,4,0))</f>
        <v/>
      </c>
      <c r="O7906" s="119" t="str">
        <f>IF(M7906="","",VLOOKUP(M7906,'14'!D:D,1,0))</f>
        <v/>
      </c>
    </row>
    <row r="7907" spans="1:15" ht="12.75" customHeight="1" x14ac:dyDescent="0.2">
      <c r="A7907" s="36" t="str">
        <f>'0'!$A$4</f>
        <v>………………..</v>
      </c>
      <c r="B7907" s="37">
        <f>'0'!$A$2</f>
        <v>46112</v>
      </c>
      <c r="C7907" s="37" t="s">
        <v>1243</v>
      </c>
      <c r="D7907" s="119" t="str">
        <f>IF(G7907="","",VLOOKUP(G7907,номенклатури!R:T,2,0))</f>
        <v/>
      </c>
      <c r="E7907" s="333" t="str">
        <f>IF(G7907="","",VLOOKUP(G7907,номенклатури!R:T,3,0))</f>
        <v/>
      </c>
      <c r="F7907" s="159" t="str">
        <f>IF(G7907="","",IF(ISERROR(VLOOKUP(G7907,номенклатури!V:V,1,0)),E7907*H7907,E7907*I7907))</f>
        <v/>
      </c>
      <c r="G7907" s="14"/>
      <c r="H7907" s="15"/>
      <c r="I7907" s="15"/>
      <c r="J7907" s="15"/>
      <c r="K7907" s="15"/>
      <c r="L7907" s="217"/>
      <c r="M7907" s="22"/>
      <c r="N7907" s="119" t="str">
        <f>IF(G7907="","",VLOOKUP(G7907,номенклатури!R:U,4,0))</f>
        <v/>
      </c>
      <c r="O7907" s="119" t="str">
        <f>IF(M7907="","",VLOOKUP(M7907,'14'!D:D,1,0))</f>
        <v/>
      </c>
    </row>
    <row r="7908" spans="1:15" ht="12.75" customHeight="1" x14ac:dyDescent="0.2">
      <c r="A7908" s="36" t="str">
        <f>'0'!$A$4</f>
        <v>………………..</v>
      </c>
      <c r="B7908" s="37">
        <f>'0'!$A$2</f>
        <v>46112</v>
      </c>
      <c r="C7908" s="37" t="s">
        <v>1243</v>
      </c>
      <c r="D7908" s="119" t="str">
        <f>IF(G7908="","",VLOOKUP(G7908,номенклатури!R:T,2,0))</f>
        <v/>
      </c>
      <c r="E7908" s="333" t="str">
        <f>IF(G7908="","",VLOOKUP(G7908,номенклатури!R:T,3,0))</f>
        <v/>
      </c>
      <c r="F7908" s="159" t="str">
        <f>IF(G7908="","",IF(ISERROR(VLOOKUP(G7908,номенклатури!V:V,1,0)),E7908*H7908,E7908*I7908))</f>
        <v/>
      </c>
      <c r="G7908" s="14"/>
      <c r="H7908" s="15"/>
      <c r="I7908" s="15"/>
      <c r="J7908" s="15"/>
      <c r="K7908" s="15"/>
      <c r="L7908" s="217"/>
      <c r="M7908" s="22"/>
      <c r="N7908" s="119" t="str">
        <f>IF(G7908="","",VLOOKUP(G7908,номенклатури!R:U,4,0))</f>
        <v/>
      </c>
      <c r="O7908" s="119" t="str">
        <f>IF(M7908="","",VLOOKUP(M7908,'14'!D:D,1,0))</f>
        <v/>
      </c>
    </row>
    <row r="7909" spans="1:15" ht="12.75" customHeight="1" x14ac:dyDescent="0.2">
      <c r="A7909" s="36" t="str">
        <f>'0'!$A$4</f>
        <v>………………..</v>
      </c>
      <c r="B7909" s="37">
        <f>'0'!$A$2</f>
        <v>46112</v>
      </c>
      <c r="C7909" s="37" t="s">
        <v>1243</v>
      </c>
      <c r="D7909" s="119" t="str">
        <f>IF(G7909="","",VLOOKUP(G7909,номенклатури!R:T,2,0))</f>
        <v/>
      </c>
      <c r="E7909" s="333" t="str">
        <f>IF(G7909="","",VLOOKUP(G7909,номенклатури!R:T,3,0))</f>
        <v/>
      </c>
      <c r="F7909" s="159" t="str">
        <f>IF(G7909="","",IF(ISERROR(VLOOKUP(G7909,номенклатури!V:V,1,0)),E7909*H7909,E7909*I7909))</f>
        <v/>
      </c>
      <c r="G7909" s="14"/>
      <c r="H7909" s="15"/>
      <c r="I7909" s="15"/>
      <c r="J7909" s="15"/>
      <c r="K7909" s="15"/>
      <c r="L7909" s="217"/>
      <c r="M7909" s="22"/>
      <c r="N7909" s="119" t="str">
        <f>IF(G7909="","",VLOOKUP(G7909,номенклатури!R:U,4,0))</f>
        <v/>
      </c>
      <c r="O7909" s="119" t="str">
        <f>IF(M7909="","",VLOOKUP(M7909,'14'!D:D,1,0))</f>
        <v/>
      </c>
    </row>
    <row r="7910" spans="1:15" ht="12.75" customHeight="1" x14ac:dyDescent="0.2">
      <c r="A7910" s="36" t="str">
        <f>'0'!$A$4</f>
        <v>………………..</v>
      </c>
      <c r="B7910" s="37">
        <f>'0'!$A$2</f>
        <v>46112</v>
      </c>
      <c r="C7910" s="37" t="s">
        <v>1243</v>
      </c>
      <c r="D7910" s="119" t="str">
        <f>IF(G7910="","",VLOOKUP(G7910,номенклатури!R:T,2,0))</f>
        <v/>
      </c>
      <c r="E7910" s="333" t="str">
        <f>IF(G7910="","",VLOOKUP(G7910,номенклатури!R:T,3,0))</f>
        <v/>
      </c>
      <c r="F7910" s="159" t="str">
        <f>IF(G7910="","",IF(ISERROR(VLOOKUP(G7910,номенклатури!V:V,1,0)),E7910*H7910,E7910*I7910))</f>
        <v/>
      </c>
      <c r="G7910" s="14"/>
      <c r="H7910" s="15"/>
      <c r="I7910" s="15"/>
      <c r="J7910" s="15"/>
      <c r="K7910" s="15"/>
      <c r="L7910" s="217"/>
      <c r="M7910" s="22"/>
      <c r="N7910" s="119" t="str">
        <f>IF(G7910="","",VLOOKUP(G7910,номенклатури!R:U,4,0))</f>
        <v/>
      </c>
      <c r="O7910" s="119" t="str">
        <f>IF(M7910="","",VLOOKUP(M7910,'14'!D:D,1,0))</f>
        <v/>
      </c>
    </row>
    <row r="7911" spans="1:15" ht="12.75" customHeight="1" x14ac:dyDescent="0.2">
      <c r="A7911" s="36" t="str">
        <f>'0'!$A$4</f>
        <v>………………..</v>
      </c>
      <c r="B7911" s="37">
        <f>'0'!$A$2</f>
        <v>46112</v>
      </c>
      <c r="C7911" s="37" t="s">
        <v>1243</v>
      </c>
      <c r="D7911" s="119" t="str">
        <f>IF(G7911="","",VLOOKUP(G7911,номенклатури!R:T,2,0))</f>
        <v/>
      </c>
      <c r="E7911" s="333" t="str">
        <f>IF(G7911="","",VLOOKUP(G7911,номенклатури!R:T,3,0))</f>
        <v/>
      </c>
      <c r="F7911" s="159" t="str">
        <f>IF(G7911="","",IF(ISERROR(VLOOKUP(G7911,номенклатури!V:V,1,0)),E7911*H7911,E7911*I7911))</f>
        <v/>
      </c>
      <c r="G7911" s="14"/>
      <c r="H7911" s="15"/>
      <c r="I7911" s="15"/>
      <c r="J7911" s="15"/>
      <c r="K7911" s="15"/>
      <c r="L7911" s="217"/>
      <c r="M7911" s="22"/>
      <c r="N7911" s="119" t="str">
        <f>IF(G7911="","",VLOOKUP(G7911,номенклатури!R:U,4,0))</f>
        <v/>
      </c>
      <c r="O7911" s="119" t="str">
        <f>IF(M7911="","",VLOOKUP(M7911,'14'!D:D,1,0))</f>
        <v/>
      </c>
    </row>
    <row r="7912" spans="1:15" ht="12.75" customHeight="1" x14ac:dyDescent="0.2">
      <c r="A7912" s="36" t="str">
        <f>'0'!$A$4</f>
        <v>………………..</v>
      </c>
      <c r="B7912" s="37">
        <f>'0'!$A$2</f>
        <v>46112</v>
      </c>
      <c r="C7912" s="37" t="s">
        <v>1243</v>
      </c>
      <c r="D7912" s="119" t="str">
        <f>IF(G7912="","",VLOOKUP(G7912,номенклатури!R:T,2,0))</f>
        <v/>
      </c>
      <c r="E7912" s="333" t="str">
        <f>IF(G7912="","",VLOOKUP(G7912,номенклатури!R:T,3,0))</f>
        <v/>
      </c>
      <c r="F7912" s="159" t="str">
        <f>IF(G7912="","",IF(ISERROR(VLOOKUP(G7912,номенклатури!V:V,1,0)),E7912*H7912,E7912*I7912))</f>
        <v/>
      </c>
      <c r="G7912" s="14"/>
      <c r="H7912" s="15"/>
      <c r="I7912" s="15"/>
      <c r="J7912" s="15"/>
      <c r="K7912" s="15"/>
      <c r="L7912" s="217"/>
      <c r="M7912" s="22"/>
      <c r="N7912" s="119" t="str">
        <f>IF(G7912="","",VLOOKUP(G7912,номенклатури!R:U,4,0))</f>
        <v/>
      </c>
      <c r="O7912" s="119" t="str">
        <f>IF(M7912="","",VLOOKUP(M7912,'14'!D:D,1,0))</f>
        <v/>
      </c>
    </row>
    <row r="7913" spans="1:15" ht="12.75" customHeight="1" x14ac:dyDescent="0.2">
      <c r="A7913" s="36" t="str">
        <f>'0'!$A$4</f>
        <v>………………..</v>
      </c>
      <c r="B7913" s="37">
        <f>'0'!$A$2</f>
        <v>46112</v>
      </c>
      <c r="C7913" s="37" t="s">
        <v>1243</v>
      </c>
      <c r="D7913" s="119" t="str">
        <f>IF(G7913="","",VLOOKUP(G7913,номенклатури!R:T,2,0))</f>
        <v/>
      </c>
      <c r="E7913" s="333" t="str">
        <f>IF(G7913="","",VLOOKUP(G7913,номенклатури!R:T,3,0))</f>
        <v/>
      </c>
      <c r="F7913" s="159" t="str">
        <f>IF(G7913="","",IF(ISERROR(VLOOKUP(G7913,номенклатури!V:V,1,0)),E7913*H7913,E7913*I7913))</f>
        <v/>
      </c>
      <c r="G7913" s="14"/>
      <c r="H7913" s="15"/>
      <c r="I7913" s="15"/>
      <c r="J7913" s="15"/>
      <c r="K7913" s="15"/>
      <c r="L7913" s="217"/>
      <c r="M7913" s="22"/>
      <c r="N7913" s="119" t="str">
        <f>IF(G7913="","",VLOOKUP(G7913,номенклатури!R:U,4,0))</f>
        <v/>
      </c>
      <c r="O7913" s="119" t="str">
        <f>IF(M7913="","",VLOOKUP(M7913,'14'!D:D,1,0))</f>
        <v/>
      </c>
    </row>
    <row r="7914" spans="1:15" ht="12.75" customHeight="1" x14ac:dyDescent="0.2">
      <c r="A7914" s="36" t="str">
        <f>'0'!$A$4</f>
        <v>………………..</v>
      </c>
      <c r="B7914" s="37">
        <f>'0'!$A$2</f>
        <v>46112</v>
      </c>
      <c r="C7914" s="37" t="s">
        <v>1243</v>
      </c>
      <c r="D7914" s="119" t="str">
        <f>IF(G7914="","",VLOOKUP(G7914,номенклатури!R:T,2,0))</f>
        <v/>
      </c>
      <c r="E7914" s="333" t="str">
        <f>IF(G7914="","",VLOOKUP(G7914,номенклатури!R:T,3,0))</f>
        <v/>
      </c>
      <c r="F7914" s="159" t="str">
        <f>IF(G7914="","",IF(ISERROR(VLOOKUP(G7914,номенклатури!V:V,1,0)),E7914*H7914,E7914*I7914))</f>
        <v/>
      </c>
      <c r="G7914" s="14"/>
      <c r="H7914" s="15"/>
      <c r="I7914" s="15"/>
      <c r="J7914" s="15"/>
      <c r="K7914" s="15"/>
      <c r="L7914" s="217"/>
      <c r="M7914" s="22"/>
      <c r="N7914" s="119" t="str">
        <f>IF(G7914="","",VLOOKUP(G7914,номенклатури!R:U,4,0))</f>
        <v/>
      </c>
      <c r="O7914" s="119" t="str">
        <f>IF(M7914="","",VLOOKUP(M7914,'14'!D:D,1,0))</f>
        <v/>
      </c>
    </row>
    <row r="7915" spans="1:15" ht="12.75" customHeight="1" x14ac:dyDescent="0.2">
      <c r="A7915" s="36" t="str">
        <f>'0'!$A$4</f>
        <v>………………..</v>
      </c>
      <c r="B7915" s="37">
        <f>'0'!$A$2</f>
        <v>46112</v>
      </c>
      <c r="C7915" s="37" t="s">
        <v>1243</v>
      </c>
      <c r="D7915" s="119" t="str">
        <f>IF(G7915="","",VLOOKUP(G7915,номенклатури!R:T,2,0))</f>
        <v/>
      </c>
      <c r="E7915" s="333" t="str">
        <f>IF(G7915="","",VLOOKUP(G7915,номенклатури!R:T,3,0))</f>
        <v/>
      </c>
      <c r="F7915" s="159" t="str">
        <f>IF(G7915="","",IF(ISERROR(VLOOKUP(G7915,номенклатури!V:V,1,0)),E7915*H7915,E7915*I7915))</f>
        <v/>
      </c>
      <c r="G7915" s="14"/>
      <c r="H7915" s="15"/>
      <c r="I7915" s="15"/>
      <c r="J7915" s="15"/>
      <c r="K7915" s="15"/>
      <c r="L7915" s="217"/>
      <c r="M7915" s="22"/>
      <c r="N7915" s="119" t="str">
        <f>IF(G7915="","",VLOOKUP(G7915,номенклатури!R:U,4,0))</f>
        <v/>
      </c>
      <c r="O7915" s="119" t="str">
        <f>IF(M7915="","",VLOOKUP(M7915,'14'!D:D,1,0))</f>
        <v/>
      </c>
    </row>
    <row r="7916" spans="1:15" ht="12.75" customHeight="1" x14ac:dyDescent="0.2">
      <c r="A7916" s="36" t="str">
        <f>'0'!$A$4</f>
        <v>………………..</v>
      </c>
      <c r="B7916" s="37">
        <f>'0'!$A$2</f>
        <v>46112</v>
      </c>
      <c r="C7916" s="37" t="s">
        <v>1243</v>
      </c>
      <c r="D7916" s="119" t="str">
        <f>IF(G7916="","",VLOOKUP(G7916,номенклатури!R:T,2,0))</f>
        <v/>
      </c>
      <c r="E7916" s="333" t="str">
        <f>IF(G7916="","",VLOOKUP(G7916,номенклатури!R:T,3,0))</f>
        <v/>
      </c>
      <c r="F7916" s="159" t="str">
        <f>IF(G7916="","",IF(ISERROR(VLOOKUP(G7916,номенклатури!V:V,1,0)),E7916*H7916,E7916*I7916))</f>
        <v/>
      </c>
      <c r="G7916" s="14"/>
      <c r="H7916" s="15"/>
      <c r="I7916" s="15"/>
      <c r="J7916" s="15"/>
      <c r="K7916" s="15"/>
      <c r="L7916" s="217"/>
      <c r="M7916" s="22"/>
      <c r="N7916" s="119" t="str">
        <f>IF(G7916="","",VLOOKUP(G7916,номенклатури!R:U,4,0))</f>
        <v/>
      </c>
      <c r="O7916" s="119" t="str">
        <f>IF(M7916="","",VLOOKUP(M7916,'14'!D:D,1,0))</f>
        <v/>
      </c>
    </row>
    <row r="7917" spans="1:15" ht="12.75" customHeight="1" x14ac:dyDescent="0.2">
      <c r="A7917" s="36" t="str">
        <f>'0'!$A$4</f>
        <v>………………..</v>
      </c>
      <c r="B7917" s="37">
        <f>'0'!$A$2</f>
        <v>46112</v>
      </c>
      <c r="C7917" s="37" t="s">
        <v>1243</v>
      </c>
      <c r="D7917" s="119" t="str">
        <f>IF(G7917="","",VLOOKUP(G7917,номенклатури!R:T,2,0))</f>
        <v/>
      </c>
      <c r="E7917" s="333" t="str">
        <f>IF(G7917="","",VLOOKUP(G7917,номенклатури!R:T,3,0))</f>
        <v/>
      </c>
      <c r="F7917" s="159" t="str">
        <f>IF(G7917="","",IF(ISERROR(VLOOKUP(G7917,номенклатури!V:V,1,0)),E7917*H7917,E7917*I7917))</f>
        <v/>
      </c>
      <c r="G7917" s="14"/>
      <c r="H7917" s="15"/>
      <c r="I7917" s="15"/>
      <c r="J7917" s="15"/>
      <c r="K7917" s="15"/>
      <c r="L7917" s="217"/>
      <c r="M7917" s="22"/>
      <c r="N7917" s="119" t="str">
        <f>IF(G7917="","",VLOOKUP(G7917,номенклатури!R:U,4,0))</f>
        <v/>
      </c>
      <c r="O7917" s="119" t="str">
        <f>IF(M7917="","",VLOOKUP(M7917,'14'!D:D,1,0))</f>
        <v/>
      </c>
    </row>
    <row r="7918" spans="1:15" ht="12.75" customHeight="1" x14ac:dyDescent="0.2">
      <c r="A7918" s="36" t="str">
        <f>'0'!$A$4</f>
        <v>………………..</v>
      </c>
      <c r="B7918" s="37">
        <f>'0'!$A$2</f>
        <v>46112</v>
      </c>
      <c r="C7918" s="37" t="s">
        <v>1243</v>
      </c>
      <c r="D7918" s="119" t="str">
        <f>IF(G7918="","",VLOOKUP(G7918,номенклатури!R:T,2,0))</f>
        <v/>
      </c>
      <c r="E7918" s="333" t="str">
        <f>IF(G7918="","",VLOOKUP(G7918,номенклатури!R:T,3,0))</f>
        <v/>
      </c>
      <c r="F7918" s="159" t="str">
        <f>IF(G7918="","",IF(ISERROR(VLOOKUP(G7918,номенклатури!V:V,1,0)),E7918*H7918,E7918*I7918))</f>
        <v/>
      </c>
      <c r="G7918" s="14"/>
      <c r="H7918" s="15"/>
      <c r="I7918" s="15"/>
      <c r="J7918" s="15"/>
      <c r="K7918" s="15"/>
      <c r="L7918" s="217"/>
      <c r="M7918" s="22"/>
      <c r="N7918" s="119" t="str">
        <f>IF(G7918="","",VLOOKUP(G7918,номенклатури!R:U,4,0))</f>
        <v/>
      </c>
      <c r="O7918" s="119" t="str">
        <f>IF(M7918="","",VLOOKUP(M7918,'14'!D:D,1,0))</f>
        <v/>
      </c>
    </row>
    <row r="7919" spans="1:15" ht="12.75" customHeight="1" x14ac:dyDescent="0.2">
      <c r="A7919" s="36" t="str">
        <f>'0'!$A$4</f>
        <v>………………..</v>
      </c>
      <c r="B7919" s="37">
        <f>'0'!$A$2</f>
        <v>46112</v>
      </c>
      <c r="C7919" s="37" t="s">
        <v>1243</v>
      </c>
      <c r="D7919" s="119" t="str">
        <f>IF(G7919="","",VLOOKUP(G7919,номенклатури!R:T,2,0))</f>
        <v/>
      </c>
      <c r="E7919" s="333" t="str">
        <f>IF(G7919="","",VLOOKUP(G7919,номенклатури!R:T,3,0))</f>
        <v/>
      </c>
      <c r="F7919" s="159" t="str">
        <f>IF(G7919="","",IF(ISERROR(VLOOKUP(G7919,номенклатури!V:V,1,0)),E7919*H7919,E7919*I7919))</f>
        <v/>
      </c>
      <c r="G7919" s="14"/>
      <c r="H7919" s="15"/>
      <c r="I7919" s="15"/>
      <c r="J7919" s="15"/>
      <c r="K7919" s="15"/>
      <c r="L7919" s="217"/>
      <c r="M7919" s="22"/>
      <c r="N7919" s="119" t="str">
        <f>IF(G7919="","",VLOOKUP(G7919,номенклатури!R:U,4,0))</f>
        <v/>
      </c>
      <c r="O7919" s="119" t="str">
        <f>IF(M7919="","",VLOOKUP(M7919,'14'!D:D,1,0))</f>
        <v/>
      </c>
    </row>
    <row r="7920" spans="1:15" ht="12.75" customHeight="1" x14ac:dyDescent="0.2">
      <c r="A7920" s="36" t="str">
        <f>'0'!$A$4</f>
        <v>………………..</v>
      </c>
      <c r="B7920" s="37">
        <f>'0'!$A$2</f>
        <v>46112</v>
      </c>
      <c r="C7920" s="37" t="s">
        <v>1243</v>
      </c>
      <c r="D7920" s="119" t="str">
        <f>IF(G7920="","",VLOOKUP(G7920,номенклатури!R:T,2,0))</f>
        <v/>
      </c>
      <c r="E7920" s="333" t="str">
        <f>IF(G7920="","",VLOOKUP(G7920,номенклатури!R:T,3,0))</f>
        <v/>
      </c>
      <c r="F7920" s="159" t="str">
        <f>IF(G7920="","",IF(ISERROR(VLOOKUP(G7920,номенклатури!V:V,1,0)),E7920*H7920,E7920*I7920))</f>
        <v/>
      </c>
      <c r="G7920" s="14"/>
      <c r="H7920" s="15"/>
      <c r="I7920" s="15"/>
      <c r="J7920" s="15"/>
      <c r="K7920" s="15"/>
      <c r="L7920" s="217"/>
      <c r="M7920" s="22"/>
      <c r="N7920" s="119" t="str">
        <f>IF(G7920="","",VLOOKUP(G7920,номенклатури!R:U,4,0))</f>
        <v/>
      </c>
      <c r="O7920" s="119" t="str">
        <f>IF(M7920="","",VLOOKUP(M7920,'14'!D:D,1,0))</f>
        <v/>
      </c>
    </row>
    <row r="7921" spans="1:15" ht="12.75" customHeight="1" x14ac:dyDescent="0.2">
      <c r="A7921" s="36" t="str">
        <f>'0'!$A$4</f>
        <v>………………..</v>
      </c>
      <c r="B7921" s="37">
        <f>'0'!$A$2</f>
        <v>46112</v>
      </c>
      <c r="C7921" s="37" t="s">
        <v>1243</v>
      </c>
      <c r="D7921" s="119" t="str">
        <f>IF(G7921="","",VLOOKUP(G7921,номенклатури!R:T,2,0))</f>
        <v/>
      </c>
      <c r="E7921" s="333" t="str">
        <f>IF(G7921="","",VLOOKUP(G7921,номенклатури!R:T,3,0))</f>
        <v/>
      </c>
      <c r="F7921" s="159" t="str">
        <f>IF(G7921="","",IF(ISERROR(VLOOKUP(G7921,номенклатури!V:V,1,0)),E7921*H7921,E7921*I7921))</f>
        <v/>
      </c>
      <c r="G7921" s="14"/>
      <c r="H7921" s="15"/>
      <c r="I7921" s="15"/>
      <c r="J7921" s="15"/>
      <c r="K7921" s="15"/>
      <c r="L7921" s="217"/>
      <c r="M7921" s="22"/>
      <c r="N7921" s="119" t="str">
        <f>IF(G7921="","",VLOOKUP(G7921,номенклатури!R:U,4,0))</f>
        <v/>
      </c>
      <c r="O7921" s="119" t="str">
        <f>IF(M7921="","",VLOOKUP(M7921,'14'!D:D,1,0))</f>
        <v/>
      </c>
    </row>
    <row r="7922" spans="1:15" ht="12.75" customHeight="1" x14ac:dyDescent="0.2">
      <c r="A7922" s="36" t="str">
        <f>'0'!$A$4</f>
        <v>………………..</v>
      </c>
      <c r="B7922" s="37">
        <f>'0'!$A$2</f>
        <v>46112</v>
      </c>
      <c r="C7922" s="37" t="s">
        <v>1243</v>
      </c>
      <c r="D7922" s="119" t="str">
        <f>IF(G7922="","",VLOOKUP(G7922,номенклатури!R:T,2,0))</f>
        <v/>
      </c>
      <c r="E7922" s="333" t="str">
        <f>IF(G7922="","",VLOOKUP(G7922,номенклатури!R:T,3,0))</f>
        <v/>
      </c>
      <c r="F7922" s="159" t="str">
        <f>IF(G7922="","",IF(ISERROR(VLOOKUP(G7922,номенклатури!V:V,1,0)),E7922*H7922,E7922*I7922))</f>
        <v/>
      </c>
      <c r="G7922" s="14"/>
      <c r="H7922" s="15"/>
      <c r="I7922" s="15"/>
      <c r="J7922" s="15"/>
      <c r="K7922" s="15"/>
      <c r="L7922" s="217"/>
      <c r="M7922" s="22"/>
      <c r="N7922" s="119" t="str">
        <f>IF(G7922="","",VLOOKUP(G7922,номенклатури!R:U,4,0))</f>
        <v/>
      </c>
      <c r="O7922" s="119" t="str">
        <f>IF(M7922="","",VLOOKUP(M7922,'14'!D:D,1,0))</f>
        <v/>
      </c>
    </row>
    <row r="7923" spans="1:15" ht="12.75" customHeight="1" x14ac:dyDescent="0.2">
      <c r="A7923" s="36" t="str">
        <f>'0'!$A$4</f>
        <v>………………..</v>
      </c>
      <c r="B7923" s="37">
        <f>'0'!$A$2</f>
        <v>46112</v>
      </c>
      <c r="C7923" s="37" t="s">
        <v>1243</v>
      </c>
      <c r="D7923" s="119" t="str">
        <f>IF(G7923="","",VLOOKUP(G7923,номенклатури!R:T,2,0))</f>
        <v/>
      </c>
      <c r="E7923" s="333" t="str">
        <f>IF(G7923="","",VLOOKUP(G7923,номенклатури!R:T,3,0))</f>
        <v/>
      </c>
      <c r="F7923" s="159" t="str">
        <f>IF(G7923="","",IF(ISERROR(VLOOKUP(G7923,номенклатури!V:V,1,0)),E7923*H7923,E7923*I7923))</f>
        <v/>
      </c>
      <c r="G7923" s="14"/>
      <c r="H7923" s="15"/>
      <c r="I7923" s="15"/>
      <c r="J7923" s="15"/>
      <c r="K7923" s="15"/>
      <c r="L7923" s="217"/>
      <c r="M7923" s="22"/>
      <c r="N7923" s="119" t="str">
        <f>IF(G7923="","",VLOOKUP(G7923,номенклатури!R:U,4,0))</f>
        <v/>
      </c>
      <c r="O7923" s="119" t="str">
        <f>IF(M7923="","",VLOOKUP(M7923,'14'!D:D,1,0))</f>
        <v/>
      </c>
    </row>
    <row r="7924" spans="1:15" ht="12.75" customHeight="1" x14ac:dyDescent="0.2">
      <c r="A7924" s="36" t="str">
        <f>'0'!$A$4</f>
        <v>………………..</v>
      </c>
      <c r="B7924" s="37">
        <f>'0'!$A$2</f>
        <v>46112</v>
      </c>
      <c r="C7924" s="37" t="s">
        <v>1243</v>
      </c>
      <c r="D7924" s="119" t="str">
        <f>IF(G7924="","",VLOOKUP(G7924,номенклатури!R:T,2,0))</f>
        <v/>
      </c>
      <c r="E7924" s="333" t="str">
        <f>IF(G7924="","",VLOOKUP(G7924,номенклатури!R:T,3,0))</f>
        <v/>
      </c>
      <c r="F7924" s="159" t="str">
        <f>IF(G7924="","",IF(ISERROR(VLOOKUP(G7924,номенклатури!V:V,1,0)),E7924*H7924,E7924*I7924))</f>
        <v/>
      </c>
      <c r="G7924" s="14"/>
      <c r="H7924" s="15"/>
      <c r="I7924" s="15"/>
      <c r="J7924" s="15"/>
      <c r="K7924" s="15"/>
      <c r="L7924" s="217"/>
      <c r="M7924" s="22"/>
      <c r="N7924" s="119" t="str">
        <f>IF(G7924="","",VLOOKUP(G7924,номенклатури!R:U,4,0))</f>
        <v/>
      </c>
      <c r="O7924" s="119" t="str">
        <f>IF(M7924="","",VLOOKUP(M7924,'14'!D:D,1,0))</f>
        <v/>
      </c>
    </row>
    <row r="7925" spans="1:15" ht="12.75" customHeight="1" x14ac:dyDescent="0.2">
      <c r="A7925" s="36" t="str">
        <f>'0'!$A$4</f>
        <v>………………..</v>
      </c>
      <c r="B7925" s="37">
        <f>'0'!$A$2</f>
        <v>46112</v>
      </c>
      <c r="C7925" s="37" t="s">
        <v>1243</v>
      </c>
      <c r="D7925" s="119" t="str">
        <f>IF(G7925="","",VLOOKUP(G7925,номенклатури!R:T,2,0))</f>
        <v/>
      </c>
      <c r="E7925" s="333" t="str">
        <f>IF(G7925="","",VLOOKUP(G7925,номенклатури!R:T,3,0))</f>
        <v/>
      </c>
      <c r="F7925" s="159" t="str">
        <f>IF(G7925="","",IF(ISERROR(VLOOKUP(G7925,номенклатури!V:V,1,0)),E7925*H7925,E7925*I7925))</f>
        <v/>
      </c>
      <c r="G7925" s="14"/>
      <c r="H7925" s="15"/>
      <c r="I7925" s="15"/>
      <c r="J7925" s="15"/>
      <c r="K7925" s="15"/>
      <c r="L7925" s="217"/>
      <c r="M7925" s="22"/>
      <c r="N7925" s="119" t="str">
        <f>IF(G7925="","",VLOOKUP(G7925,номенклатури!R:U,4,0))</f>
        <v/>
      </c>
      <c r="O7925" s="119" t="str">
        <f>IF(M7925="","",VLOOKUP(M7925,'14'!D:D,1,0))</f>
        <v/>
      </c>
    </row>
    <row r="7926" spans="1:15" ht="12.75" customHeight="1" x14ac:dyDescent="0.2">
      <c r="A7926" s="36" t="str">
        <f>'0'!$A$4</f>
        <v>………………..</v>
      </c>
      <c r="B7926" s="37">
        <f>'0'!$A$2</f>
        <v>46112</v>
      </c>
      <c r="C7926" s="37" t="s">
        <v>1243</v>
      </c>
      <c r="D7926" s="119" t="str">
        <f>IF(G7926="","",VLOOKUP(G7926,номенклатури!R:T,2,0))</f>
        <v/>
      </c>
      <c r="E7926" s="333" t="str">
        <f>IF(G7926="","",VLOOKUP(G7926,номенклатури!R:T,3,0))</f>
        <v/>
      </c>
      <c r="F7926" s="159" t="str">
        <f>IF(G7926="","",IF(ISERROR(VLOOKUP(G7926,номенклатури!V:V,1,0)),E7926*H7926,E7926*I7926))</f>
        <v/>
      </c>
      <c r="G7926" s="14"/>
      <c r="H7926" s="15"/>
      <c r="I7926" s="15"/>
      <c r="J7926" s="15"/>
      <c r="K7926" s="15"/>
      <c r="L7926" s="217"/>
      <c r="M7926" s="22"/>
      <c r="N7926" s="119" t="str">
        <f>IF(G7926="","",VLOOKUP(G7926,номенклатури!R:U,4,0))</f>
        <v/>
      </c>
      <c r="O7926" s="119" t="str">
        <f>IF(M7926="","",VLOOKUP(M7926,'14'!D:D,1,0))</f>
        <v/>
      </c>
    </row>
    <row r="7927" spans="1:15" ht="12.75" customHeight="1" x14ac:dyDescent="0.2">
      <c r="A7927" s="36" t="str">
        <f>'0'!$A$4</f>
        <v>………………..</v>
      </c>
      <c r="B7927" s="37">
        <f>'0'!$A$2</f>
        <v>46112</v>
      </c>
      <c r="C7927" s="37" t="s">
        <v>1243</v>
      </c>
      <c r="D7927" s="119" t="str">
        <f>IF(G7927="","",VLOOKUP(G7927,номенклатури!R:T,2,0))</f>
        <v/>
      </c>
      <c r="E7927" s="333" t="str">
        <f>IF(G7927="","",VLOOKUP(G7927,номенклатури!R:T,3,0))</f>
        <v/>
      </c>
      <c r="F7927" s="159" t="str">
        <f>IF(G7927="","",IF(ISERROR(VLOOKUP(G7927,номенклатури!V:V,1,0)),E7927*H7927,E7927*I7927))</f>
        <v/>
      </c>
      <c r="G7927" s="14"/>
      <c r="H7927" s="15"/>
      <c r="I7927" s="15"/>
      <c r="J7927" s="15"/>
      <c r="K7927" s="15"/>
      <c r="L7927" s="217"/>
      <c r="M7927" s="22"/>
      <c r="N7927" s="119" t="str">
        <f>IF(G7927="","",VLOOKUP(G7927,номенклатури!R:U,4,0))</f>
        <v/>
      </c>
      <c r="O7927" s="119" t="str">
        <f>IF(M7927="","",VLOOKUP(M7927,'14'!D:D,1,0))</f>
        <v/>
      </c>
    </row>
    <row r="7928" spans="1:15" ht="12.75" customHeight="1" x14ac:dyDescent="0.2">
      <c r="A7928" s="36" t="str">
        <f>'0'!$A$4</f>
        <v>………………..</v>
      </c>
      <c r="B7928" s="37">
        <f>'0'!$A$2</f>
        <v>46112</v>
      </c>
      <c r="C7928" s="37" t="s">
        <v>1243</v>
      </c>
      <c r="D7928" s="119" t="str">
        <f>IF(G7928="","",VLOOKUP(G7928,номенклатури!R:T,2,0))</f>
        <v/>
      </c>
      <c r="E7928" s="333" t="str">
        <f>IF(G7928="","",VLOOKUP(G7928,номенклатури!R:T,3,0))</f>
        <v/>
      </c>
      <c r="F7928" s="159" t="str">
        <f>IF(G7928="","",IF(ISERROR(VLOOKUP(G7928,номенклатури!V:V,1,0)),E7928*H7928,E7928*I7928))</f>
        <v/>
      </c>
      <c r="G7928" s="14"/>
      <c r="H7928" s="15"/>
      <c r="I7928" s="15"/>
      <c r="J7928" s="15"/>
      <c r="K7928" s="15"/>
      <c r="L7928" s="217"/>
      <c r="M7928" s="22"/>
      <c r="N7928" s="119" t="str">
        <f>IF(G7928="","",VLOOKUP(G7928,номенклатури!R:U,4,0))</f>
        <v/>
      </c>
      <c r="O7928" s="119" t="str">
        <f>IF(M7928="","",VLOOKUP(M7928,'14'!D:D,1,0))</f>
        <v/>
      </c>
    </row>
    <row r="7929" spans="1:15" ht="12.75" customHeight="1" x14ac:dyDescent="0.2">
      <c r="A7929" s="36" t="str">
        <f>'0'!$A$4</f>
        <v>………………..</v>
      </c>
      <c r="B7929" s="37">
        <f>'0'!$A$2</f>
        <v>46112</v>
      </c>
      <c r="C7929" s="37" t="s">
        <v>1243</v>
      </c>
      <c r="D7929" s="119" t="str">
        <f>IF(G7929="","",VLOOKUP(G7929,номенклатури!R:T,2,0))</f>
        <v/>
      </c>
      <c r="E7929" s="333" t="str">
        <f>IF(G7929="","",VLOOKUP(G7929,номенклатури!R:T,3,0))</f>
        <v/>
      </c>
      <c r="F7929" s="159" t="str">
        <f>IF(G7929="","",IF(ISERROR(VLOOKUP(G7929,номенклатури!V:V,1,0)),E7929*H7929,E7929*I7929))</f>
        <v/>
      </c>
      <c r="G7929" s="14"/>
      <c r="H7929" s="15"/>
      <c r="I7929" s="15"/>
      <c r="J7929" s="15"/>
      <c r="K7929" s="15"/>
      <c r="L7929" s="217"/>
      <c r="M7929" s="22"/>
      <c r="N7929" s="119" t="str">
        <f>IF(G7929="","",VLOOKUP(G7929,номенклатури!R:U,4,0))</f>
        <v/>
      </c>
      <c r="O7929" s="119" t="str">
        <f>IF(M7929="","",VLOOKUP(M7929,'14'!D:D,1,0))</f>
        <v/>
      </c>
    </row>
    <row r="7930" spans="1:15" ht="12.75" customHeight="1" x14ac:dyDescent="0.2">
      <c r="A7930" s="36" t="str">
        <f>'0'!$A$4</f>
        <v>………………..</v>
      </c>
      <c r="B7930" s="37">
        <f>'0'!$A$2</f>
        <v>46112</v>
      </c>
      <c r="C7930" s="37" t="s">
        <v>1243</v>
      </c>
      <c r="D7930" s="119" t="str">
        <f>IF(G7930="","",VLOOKUP(G7930,номенклатури!R:T,2,0))</f>
        <v/>
      </c>
      <c r="E7930" s="333" t="str">
        <f>IF(G7930="","",VLOOKUP(G7930,номенклатури!R:T,3,0))</f>
        <v/>
      </c>
      <c r="F7930" s="159" t="str">
        <f>IF(G7930="","",IF(ISERROR(VLOOKUP(G7930,номенклатури!V:V,1,0)),E7930*H7930,E7930*I7930))</f>
        <v/>
      </c>
      <c r="G7930" s="14"/>
      <c r="H7930" s="15"/>
      <c r="I7930" s="15"/>
      <c r="J7930" s="15"/>
      <c r="K7930" s="15"/>
      <c r="L7930" s="217"/>
      <c r="M7930" s="22"/>
      <c r="N7930" s="119" t="str">
        <f>IF(G7930="","",VLOOKUP(G7930,номенклатури!R:U,4,0))</f>
        <v/>
      </c>
      <c r="O7930" s="119" t="str">
        <f>IF(M7930="","",VLOOKUP(M7930,'14'!D:D,1,0))</f>
        <v/>
      </c>
    </row>
    <row r="7931" spans="1:15" ht="12.75" customHeight="1" x14ac:dyDescent="0.2">
      <c r="A7931" s="36" t="str">
        <f>'0'!$A$4</f>
        <v>………………..</v>
      </c>
      <c r="B7931" s="37">
        <f>'0'!$A$2</f>
        <v>46112</v>
      </c>
      <c r="C7931" s="37" t="s">
        <v>1243</v>
      </c>
      <c r="D7931" s="119" t="str">
        <f>IF(G7931="","",VLOOKUP(G7931,номенклатури!R:T,2,0))</f>
        <v/>
      </c>
      <c r="E7931" s="333" t="str">
        <f>IF(G7931="","",VLOOKUP(G7931,номенклатури!R:T,3,0))</f>
        <v/>
      </c>
      <c r="F7931" s="159" t="str">
        <f>IF(G7931="","",IF(ISERROR(VLOOKUP(G7931,номенклатури!V:V,1,0)),E7931*H7931,E7931*I7931))</f>
        <v/>
      </c>
      <c r="G7931" s="14"/>
      <c r="H7931" s="15"/>
      <c r="I7931" s="15"/>
      <c r="J7931" s="15"/>
      <c r="K7931" s="15"/>
      <c r="L7931" s="217"/>
      <c r="M7931" s="22"/>
      <c r="N7931" s="119" t="str">
        <f>IF(G7931="","",VLOOKUP(G7931,номенклатури!R:U,4,0))</f>
        <v/>
      </c>
      <c r="O7931" s="119" t="str">
        <f>IF(M7931="","",VLOOKUP(M7931,'14'!D:D,1,0))</f>
        <v/>
      </c>
    </row>
    <row r="7932" spans="1:15" ht="12.75" customHeight="1" x14ac:dyDescent="0.2">
      <c r="A7932" s="36" t="str">
        <f>'0'!$A$4</f>
        <v>………………..</v>
      </c>
      <c r="B7932" s="37">
        <f>'0'!$A$2</f>
        <v>46112</v>
      </c>
      <c r="C7932" s="37" t="s">
        <v>1243</v>
      </c>
      <c r="D7932" s="119" t="str">
        <f>IF(G7932="","",VLOOKUP(G7932,номенклатури!R:T,2,0))</f>
        <v/>
      </c>
      <c r="E7932" s="333" t="str">
        <f>IF(G7932="","",VLOOKUP(G7932,номенклатури!R:T,3,0))</f>
        <v/>
      </c>
      <c r="F7932" s="159" t="str">
        <f>IF(G7932="","",IF(ISERROR(VLOOKUP(G7932,номенклатури!V:V,1,0)),E7932*H7932,E7932*I7932))</f>
        <v/>
      </c>
      <c r="G7932" s="14"/>
      <c r="H7932" s="15"/>
      <c r="I7932" s="15"/>
      <c r="J7932" s="15"/>
      <c r="K7932" s="15"/>
      <c r="L7932" s="217"/>
      <c r="M7932" s="22"/>
      <c r="N7932" s="119" t="str">
        <f>IF(G7932="","",VLOOKUP(G7932,номенклатури!R:U,4,0))</f>
        <v/>
      </c>
      <c r="O7932" s="119" t="str">
        <f>IF(M7932="","",VLOOKUP(M7932,'14'!D:D,1,0))</f>
        <v/>
      </c>
    </row>
    <row r="7933" spans="1:15" ht="12.75" customHeight="1" x14ac:dyDescent="0.2">
      <c r="A7933" s="36" t="str">
        <f>'0'!$A$4</f>
        <v>………………..</v>
      </c>
      <c r="B7933" s="37">
        <f>'0'!$A$2</f>
        <v>46112</v>
      </c>
      <c r="C7933" s="37" t="s">
        <v>1243</v>
      </c>
      <c r="D7933" s="119" t="str">
        <f>IF(G7933="","",VLOOKUP(G7933,номенклатури!R:T,2,0))</f>
        <v/>
      </c>
      <c r="E7933" s="333" t="str">
        <f>IF(G7933="","",VLOOKUP(G7933,номенклатури!R:T,3,0))</f>
        <v/>
      </c>
      <c r="F7933" s="159" t="str">
        <f>IF(G7933="","",IF(ISERROR(VLOOKUP(G7933,номенклатури!V:V,1,0)),E7933*H7933,E7933*I7933))</f>
        <v/>
      </c>
      <c r="G7933" s="14"/>
      <c r="H7933" s="15"/>
      <c r="I7933" s="15"/>
      <c r="J7933" s="15"/>
      <c r="K7933" s="15"/>
      <c r="L7933" s="217"/>
      <c r="M7933" s="22"/>
      <c r="N7933" s="119" t="str">
        <f>IF(G7933="","",VLOOKUP(G7933,номенклатури!R:U,4,0))</f>
        <v/>
      </c>
      <c r="O7933" s="119" t="str">
        <f>IF(M7933="","",VLOOKUP(M7933,'14'!D:D,1,0))</f>
        <v/>
      </c>
    </row>
    <row r="7934" spans="1:15" ht="12.75" customHeight="1" x14ac:dyDescent="0.2">
      <c r="A7934" s="36" t="str">
        <f>'0'!$A$4</f>
        <v>………………..</v>
      </c>
      <c r="B7934" s="37">
        <f>'0'!$A$2</f>
        <v>46112</v>
      </c>
      <c r="C7934" s="37" t="s">
        <v>1243</v>
      </c>
      <c r="D7934" s="119" t="str">
        <f>IF(G7934="","",VLOOKUP(G7934,номенклатури!R:T,2,0))</f>
        <v/>
      </c>
      <c r="E7934" s="333" t="str">
        <f>IF(G7934="","",VLOOKUP(G7934,номенклатури!R:T,3,0))</f>
        <v/>
      </c>
      <c r="F7934" s="159" t="str">
        <f>IF(G7934="","",IF(ISERROR(VLOOKUP(G7934,номенклатури!V:V,1,0)),E7934*H7934,E7934*I7934))</f>
        <v/>
      </c>
      <c r="G7934" s="14"/>
      <c r="H7934" s="15"/>
      <c r="I7934" s="15"/>
      <c r="J7934" s="15"/>
      <c r="K7934" s="15"/>
      <c r="L7934" s="217"/>
      <c r="M7934" s="22"/>
      <c r="N7934" s="119" t="str">
        <f>IF(G7934="","",VLOOKUP(G7934,номенклатури!R:U,4,0))</f>
        <v/>
      </c>
      <c r="O7934" s="119" t="str">
        <f>IF(M7934="","",VLOOKUP(M7934,'14'!D:D,1,0))</f>
        <v/>
      </c>
    </row>
    <row r="7935" spans="1:15" ht="12.75" customHeight="1" x14ac:dyDescent="0.2">
      <c r="A7935" s="36" t="str">
        <f>'0'!$A$4</f>
        <v>………………..</v>
      </c>
      <c r="B7935" s="37">
        <f>'0'!$A$2</f>
        <v>46112</v>
      </c>
      <c r="C7935" s="37" t="s">
        <v>1243</v>
      </c>
      <c r="D7935" s="119" t="str">
        <f>IF(G7935="","",VLOOKUP(G7935,номенклатури!R:T,2,0))</f>
        <v/>
      </c>
      <c r="E7935" s="333" t="str">
        <f>IF(G7935="","",VLOOKUP(G7935,номенклатури!R:T,3,0))</f>
        <v/>
      </c>
      <c r="F7935" s="159" t="str">
        <f>IF(G7935="","",IF(ISERROR(VLOOKUP(G7935,номенклатури!V:V,1,0)),E7935*H7935,E7935*I7935))</f>
        <v/>
      </c>
      <c r="G7935" s="14"/>
      <c r="H7935" s="15"/>
      <c r="I7935" s="15"/>
      <c r="J7935" s="15"/>
      <c r="K7935" s="15"/>
      <c r="L7935" s="217"/>
      <c r="M7935" s="22"/>
      <c r="N7935" s="119" t="str">
        <f>IF(G7935="","",VLOOKUP(G7935,номенклатури!R:U,4,0))</f>
        <v/>
      </c>
      <c r="O7935" s="119" t="str">
        <f>IF(M7935="","",VLOOKUP(M7935,'14'!D:D,1,0))</f>
        <v/>
      </c>
    </row>
    <row r="7936" spans="1:15" ht="12.75" customHeight="1" x14ac:dyDescent="0.2">
      <c r="A7936" s="36" t="str">
        <f>'0'!$A$4</f>
        <v>………………..</v>
      </c>
      <c r="B7936" s="37">
        <f>'0'!$A$2</f>
        <v>46112</v>
      </c>
      <c r="C7936" s="37" t="s">
        <v>1243</v>
      </c>
      <c r="D7936" s="119" t="str">
        <f>IF(G7936="","",VLOOKUP(G7936,номенклатури!R:T,2,0))</f>
        <v/>
      </c>
      <c r="E7936" s="333" t="str">
        <f>IF(G7936="","",VLOOKUP(G7936,номенклатури!R:T,3,0))</f>
        <v/>
      </c>
      <c r="F7936" s="159" t="str">
        <f>IF(G7936="","",IF(ISERROR(VLOOKUP(G7936,номенклатури!V:V,1,0)),E7936*H7936,E7936*I7936))</f>
        <v/>
      </c>
      <c r="G7936" s="14"/>
      <c r="H7936" s="15"/>
      <c r="I7936" s="15"/>
      <c r="J7936" s="15"/>
      <c r="K7936" s="15"/>
      <c r="L7936" s="217"/>
      <c r="M7936" s="22"/>
      <c r="N7936" s="119" t="str">
        <f>IF(G7936="","",VLOOKUP(G7936,номенклатури!R:U,4,0))</f>
        <v/>
      </c>
      <c r="O7936" s="119" t="str">
        <f>IF(M7936="","",VLOOKUP(M7936,'14'!D:D,1,0))</f>
        <v/>
      </c>
    </row>
    <row r="7937" spans="1:15" ht="12.75" customHeight="1" x14ac:dyDescent="0.2">
      <c r="A7937" s="36" t="str">
        <f>'0'!$A$4</f>
        <v>………………..</v>
      </c>
      <c r="B7937" s="37">
        <f>'0'!$A$2</f>
        <v>46112</v>
      </c>
      <c r="C7937" s="37" t="s">
        <v>1243</v>
      </c>
      <c r="D7937" s="119" t="str">
        <f>IF(G7937="","",VLOOKUP(G7937,номенклатури!R:T,2,0))</f>
        <v/>
      </c>
      <c r="E7937" s="333" t="str">
        <f>IF(G7937="","",VLOOKUP(G7937,номенклатури!R:T,3,0))</f>
        <v/>
      </c>
      <c r="F7937" s="159" t="str">
        <f>IF(G7937="","",IF(ISERROR(VLOOKUP(G7937,номенклатури!V:V,1,0)),E7937*H7937,E7937*I7937))</f>
        <v/>
      </c>
      <c r="G7937" s="14"/>
      <c r="H7937" s="15"/>
      <c r="I7937" s="15"/>
      <c r="J7937" s="15"/>
      <c r="K7937" s="15"/>
      <c r="L7937" s="217"/>
      <c r="M7937" s="22"/>
      <c r="N7937" s="119" t="str">
        <f>IF(G7937="","",VLOOKUP(G7937,номенклатури!R:U,4,0))</f>
        <v/>
      </c>
      <c r="O7937" s="119" t="str">
        <f>IF(M7937="","",VLOOKUP(M7937,'14'!D:D,1,0))</f>
        <v/>
      </c>
    </row>
    <row r="7938" spans="1:15" ht="12.75" customHeight="1" x14ac:dyDescent="0.2">
      <c r="A7938" s="36" t="str">
        <f>'0'!$A$4</f>
        <v>………………..</v>
      </c>
      <c r="B7938" s="37">
        <f>'0'!$A$2</f>
        <v>46112</v>
      </c>
      <c r="C7938" s="37" t="s">
        <v>1243</v>
      </c>
      <c r="D7938" s="119" t="str">
        <f>IF(G7938="","",VLOOKUP(G7938,номенклатури!R:T,2,0))</f>
        <v/>
      </c>
      <c r="E7938" s="333" t="str">
        <f>IF(G7938="","",VLOOKUP(G7938,номенклатури!R:T,3,0))</f>
        <v/>
      </c>
      <c r="F7938" s="159" t="str">
        <f>IF(G7938="","",IF(ISERROR(VLOOKUP(G7938,номенклатури!V:V,1,0)),E7938*H7938,E7938*I7938))</f>
        <v/>
      </c>
      <c r="G7938" s="14"/>
      <c r="H7938" s="15"/>
      <c r="I7938" s="15"/>
      <c r="J7938" s="15"/>
      <c r="K7938" s="15"/>
      <c r="L7938" s="217"/>
      <c r="M7938" s="22"/>
      <c r="N7938" s="119" t="str">
        <f>IF(G7938="","",VLOOKUP(G7938,номенклатури!R:U,4,0))</f>
        <v/>
      </c>
      <c r="O7938" s="119" t="str">
        <f>IF(M7938="","",VLOOKUP(M7938,'14'!D:D,1,0))</f>
        <v/>
      </c>
    </row>
    <row r="7939" spans="1:15" ht="12.75" customHeight="1" x14ac:dyDescent="0.2">
      <c r="A7939" s="36" t="str">
        <f>'0'!$A$4</f>
        <v>………………..</v>
      </c>
      <c r="B7939" s="37">
        <f>'0'!$A$2</f>
        <v>46112</v>
      </c>
      <c r="C7939" s="37" t="s">
        <v>1243</v>
      </c>
      <c r="D7939" s="119" t="str">
        <f>IF(G7939="","",VLOOKUP(G7939,номенклатури!R:T,2,0))</f>
        <v/>
      </c>
      <c r="E7939" s="333" t="str">
        <f>IF(G7939="","",VLOOKUP(G7939,номенклатури!R:T,3,0))</f>
        <v/>
      </c>
      <c r="F7939" s="159" t="str">
        <f>IF(G7939="","",IF(ISERROR(VLOOKUP(G7939,номенклатури!V:V,1,0)),E7939*H7939,E7939*I7939))</f>
        <v/>
      </c>
      <c r="G7939" s="14"/>
      <c r="H7939" s="15"/>
      <c r="I7939" s="15"/>
      <c r="J7939" s="15"/>
      <c r="K7939" s="15"/>
      <c r="L7939" s="217"/>
      <c r="M7939" s="22"/>
      <c r="N7939" s="119" t="str">
        <f>IF(G7939="","",VLOOKUP(G7939,номенклатури!R:U,4,0))</f>
        <v/>
      </c>
      <c r="O7939" s="119" t="str">
        <f>IF(M7939="","",VLOOKUP(M7939,'14'!D:D,1,0))</f>
        <v/>
      </c>
    </row>
    <row r="7940" spans="1:15" ht="12.75" customHeight="1" x14ac:dyDescent="0.2">
      <c r="A7940" s="36" t="str">
        <f>'0'!$A$4</f>
        <v>………………..</v>
      </c>
      <c r="B7940" s="37">
        <f>'0'!$A$2</f>
        <v>46112</v>
      </c>
      <c r="C7940" s="37" t="s">
        <v>1243</v>
      </c>
      <c r="D7940" s="119" t="str">
        <f>IF(G7940="","",VLOOKUP(G7940,номенклатури!R:T,2,0))</f>
        <v/>
      </c>
      <c r="E7940" s="333" t="str">
        <f>IF(G7940="","",VLOOKUP(G7940,номенклатури!R:T,3,0))</f>
        <v/>
      </c>
      <c r="F7940" s="159" t="str">
        <f>IF(G7940="","",IF(ISERROR(VLOOKUP(G7940,номенклатури!V:V,1,0)),E7940*H7940,E7940*I7940))</f>
        <v/>
      </c>
      <c r="G7940" s="14"/>
      <c r="H7940" s="15"/>
      <c r="I7940" s="15"/>
      <c r="J7940" s="15"/>
      <c r="K7940" s="15"/>
      <c r="L7940" s="217"/>
      <c r="M7940" s="22"/>
      <c r="N7940" s="119" t="str">
        <f>IF(G7940="","",VLOOKUP(G7940,номенклатури!R:U,4,0))</f>
        <v/>
      </c>
      <c r="O7940" s="119" t="str">
        <f>IF(M7940="","",VLOOKUP(M7940,'14'!D:D,1,0))</f>
        <v/>
      </c>
    </row>
    <row r="7941" spans="1:15" ht="12.75" customHeight="1" x14ac:dyDescent="0.2">
      <c r="A7941" s="36" t="str">
        <f>'0'!$A$4</f>
        <v>………………..</v>
      </c>
      <c r="B7941" s="37">
        <f>'0'!$A$2</f>
        <v>46112</v>
      </c>
      <c r="C7941" s="37" t="s">
        <v>1243</v>
      </c>
      <c r="D7941" s="119" t="str">
        <f>IF(G7941="","",VLOOKUP(G7941,номенклатури!R:T,2,0))</f>
        <v/>
      </c>
      <c r="E7941" s="333" t="str">
        <f>IF(G7941="","",VLOOKUP(G7941,номенклатури!R:T,3,0))</f>
        <v/>
      </c>
      <c r="F7941" s="159" t="str">
        <f>IF(G7941="","",IF(ISERROR(VLOOKUP(G7941,номенклатури!V:V,1,0)),E7941*H7941,E7941*I7941))</f>
        <v/>
      </c>
      <c r="G7941" s="14"/>
      <c r="H7941" s="15"/>
      <c r="I7941" s="15"/>
      <c r="J7941" s="15"/>
      <c r="K7941" s="15"/>
      <c r="L7941" s="217"/>
      <c r="M7941" s="22"/>
      <c r="N7941" s="119" t="str">
        <f>IF(G7941="","",VLOOKUP(G7941,номенклатури!R:U,4,0))</f>
        <v/>
      </c>
      <c r="O7941" s="119" t="str">
        <f>IF(M7941="","",VLOOKUP(M7941,'14'!D:D,1,0))</f>
        <v/>
      </c>
    </row>
    <row r="7942" spans="1:15" ht="12.75" customHeight="1" x14ac:dyDescent="0.2">
      <c r="A7942" s="36" t="str">
        <f>'0'!$A$4</f>
        <v>………………..</v>
      </c>
      <c r="B7942" s="37">
        <f>'0'!$A$2</f>
        <v>46112</v>
      </c>
      <c r="C7942" s="37" t="s">
        <v>1243</v>
      </c>
      <c r="D7942" s="119" t="str">
        <f>IF(G7942="","",VLOOKUP(G7942,номенклатури!R:T,2,0))</f>
        <v/>
      </c>
      <c r="E7942" s="333" t="str">
        <f>IF(G7942="","",VLOOKUP(G7942,номенклатури!R:T,3,0))</f>
        <v/>
      </c>
      <c r="F7942" s="159" t="str">
        <f>IF(G7942="","",IF(ISERROR(VLOOKUP(G7942,номенклатури!V:V,1,0)),E7942*H7942,E7942*I7942))</f>
        <v/>
      </c>
      <c r="G7942" s="14"/>
      <c r="H7942" s="15"/>
      <c r="I7942" s="15"/>
      <c r="J7942" s="15"/>
      <c r="K7942" s="15"/>
      <c r="L7942" s="217"/>
      <c r="M7942" s="22"/>
      <c r="N7942" s="119" t="str">
        <f>IF(G7942="","",VLOOKUP(G7942,номенклатури!R:U,4,0))</f>
        <v/>
      </c>
      <c r="O7942" s="119" t="str">
        <f>IF(M7942="","",VLOOKUP(M7942,'14'!D:D,1,0))</f>
        <v/>
      </c>
    </row>
    <row r="7943" spans="1:15" ht="12.75" customHeight="1" x14ac:dyDescent="0.2">
      <c r="A7943" s="36" t="str">
        <f>'0'!$A$4</f>
        <v>………………..</v>
      </c>
      <c r="B7943" s="37">
        <f>'0'!$A$2</f>
        <v>46112</v>
      </c>
      <c r="C7943" s="37" t="s">
        <v>1243</v>
      </c>
      <c r="D7943" s="119" t="str">
        <f>IF(G7943="","",VLOOKUP(G7943,номенклатури!R:T,2,0))</f>
        <v/>
      </c>
      <c r="E7943" s="333" t="str">
        <f>IF(G7943="","",VLOOKUP(G7943,номенклатури!R:T,3,0))</f>
        <v/>
      </c>
      <c r="F7943" s="159" t="str">
        <f>IF(G7943="","",IF(ISERROR(VLOOKUP(G7943,номенклатури!V:V,1,0)),E7943*H7943,E7943*I7943))</f>
        <v/>
      </c>
      <c r="G7943" s="14"/>
      <c r="H7943" s="15"/>
      <c r="I7943" s="15"/>
      <c r="J7943" s="15"/>
      <c r="K7943" s="15"/>
      <c r="L7943" s="217"/>
      <c r="M7943" s="22"/>
      <c r="N7943" s="119" t="str">
        <f>IF(G7943="","",VLOOKUP(G7943,номенклатури!R:U,4,0))</f>
        <v/>
      </c>
      <c r="O7943" s="119" t="str">
        <f>IF(M7943="","",VLOOKUP(M7943,'14'!D:D,1,0))</f>
        <v/>
      </c>
    </row>
    <row r="7944" spans="1:15" ht="12.75" customHeight="1" x14ac:dyDescent="0.2">
      <c r="A7944" s="36" t="str">
        <f>'0'!$A$4</f>
        <v>………………..</v>
      </c>
      <c r="B7944" s="37">
        <f>'0'!$A$2</f>
        <v>46112</v>
      </c>
      <c r="C7944" s="37" t="s">
        <v>1243</v>
      </c>
      <c r="D7944" s="119" t="str">
        <f>IF(G7944="","",VLOOKUP(G7944,номенклатури!R:T,2,0))</f>
        <v/>
      </c>
      <c r="E7944" s="333" t="str">
        <f>IF(G7944="","",VLOOKUP(G7944,номенклатури!R:T,3,0))</f>
        <v/>
      </c>
      <c r="F7944" s="159" t="str">
        <f>IF(G7944="","",IF(ISERROR(VLOOKUP(G7944,номенклатури!V:V,1,0)),E7944*H7944,E7944*I7944))</f>
        <v/>
      </c>
      <c r="G7944" s="14"/>
      <c r="H7944" s="15"/>
      <c r="I7944" s="15"/>
      <c r="J7944" s="15"/>
      <c r="K7944" s="15"/>
      <c r="L7944" s="217"/>
      <c r="M7944" s="22"/>
      <c r="N7944" s="119" t="str">
        <f>IF(G7944="","",VLOOKUP(G7944,номенклатури!R:U,4,0))</f>
        <v/>
      </c>
      <c r="O7944" s="119" t="str">
        <f>IF(M7944="","",VLOOKUP(M7944,'14'!D:D,1,0))</f>
        <v/>
      </c>
    </row>
    <row r="7945" spans="1:15" ht="12.75" customHeight="1" x14ac:dyDescent="0.2">
      <c r="A7945" s="36" t="str">
        <f>'0'!$A$4</f>
        <v>………………..</v>
      </c>
      <c r="B7945" s="37">
        <f>'0'!$A$2</f>
        <v>46112</v>
      </c>
      <c r="C7945" s="37" t="s">
        <v>1243</v>
      </c>
      <c r="D7945" s="119" t="str">
        <f>IF(G7945="","",VLOOKUP(G7945,номенклатури!R:T,2,0))</f>
        <v/>
      </c>
      <c r="E7945" s="333" t="str">
        <f>IF(G7945="","",VLOOKUP(G7945,номенклатури!R:T,3,0))</f>
        <v/>
      </c>
      <c r="F7945" s="159" t="str">
        <f>IF(G7945="","",IF(ISERROR(VLOOKUP(G7945,номенклатури!V:V,1,0)),E7945*H7945,E7945*I7945))</f>
        <v/>
      </c>
      <c r="G7945" s="14"/>
      <c r="H7945" s="15"/>
      <c r="I7945" s="15"/>
      <c r="J7945" s="15"/>
      <c r="K7945" s="15"/>
      <c r="L7945" s="217"/>
      <c r="M7945" s="22"/>
      <c r="N7945" s="119" t="str">
        <f>IF(G7945="","",VLOOKUP(G7945,номенклатури!R:U,4,0))</f>
        <v/>
      </c>
      <c r="O7945" s="119" t="str">
        <f>IF(M7945="","",VLOOKUP(M7945,'14'!D:D,1,0))</f>
        <v/>
      </c>
    </row>
    <row r="7946" spans="1:15" ht="12.75" customHeight="1" x14ac:dyDescent="0.2">
      <c r="A7946" s="36" t="str">
        <f>'0'!$A$4</f>
        <v>………………..</v>
      </c>
      <c r="B7946" s="37">
        <f>'0'!$A$2</f>
        <v>46112</v>
      </c>
      <c r="C7946" s="37" t="s">
        <v>1243</v>
      </c>
      <c r="D7946" s="119" t="str">
        <f>IF(G7946="","",VLOOKUP(G7946,номенклатури!R:T,2,0))</f>
        <v/>
      </c>
      <c r="E7946" s="333" t="str">
        <f>IF(G7946="","",VLOOKUP(G7946,номенклатури!R:T,3,0))</f>
        <v/>
      </c>
      <c r="F7946" s="159" t="str">
        <f>IF(G7946="","",IF(ISERROR(VLOOKUP(G7946,номенклатури!V:V,1,0)),E7946*H7946,E7946*I7946))</f>
        <v/>
      </c>
      <c r="G7946" s="14"/>
      <c r="H7946" s="15"/>
      <c r="I7946" s="15"/>
      <c r="J7946" s="15"/>
      <c r="K7946" s="15"/>
      <c r="L7946" s="217"/>
      <c r="M7946" s="22"/>
      <c r="N7946" s="119" t="str">
        <f>IF(G7946="","",VLOOKUP(G7946,номенклатури!R:U,4,0))</f>
        <v/>
      </c>
      <c r="O7946" s="119" t="str">
        <f>IF(M7946="","",VLOOKUP(M7946,'14'!D:D,1,0))</f>
        <v/>
      </c>
    </row>
    <row r="7947" spans="1:15" ht="12.75" customHeight="1" x14ac:dyDescent="0.2">
      <c r="A7947" s="36" t="str">
        <f>'0'!$A$4</f>
        <v>………………..</v>
      </c>
      <c r="B7947" s="37">
        <f>'0'!$A$2</f>
        <v>46112</v>
      </c>
      <c r="C7947" s="37" t="s">
        <v>1243</v>
      </c>
      <c r="D7947" s="119" t="str">
        <f>IF(G7947="","",VLOOKUP(G7947,номенклатури!R:T,2,0))</f>
        <v/>
      </c>
      <c r="E7947" s="333" t="str">
        <f>IF(G7947="","",VLOOKUP(G7947,номенклатури!R:T,3,0))</f>
        <v/>
      </c>
      <c r="F7947" s="159" t="str">
        <f>IF(G7947="","",IF(ISERROR(VLOOKUP(G7947,номенклатури!V:V,1,0)),E7947*H7947,E7947*I7947))</f>
        <v/>
      </c>
      <c r="G7947" s="14"/>
      <c r="H7947" s="15"/>
      <c r="I7947" s="15"/>
      <c r="J7947" s="15"/>
      <c r="K7947" s="15"/>
      <c r="L7947" s="217"/>
      <c r="M7947" s="22"/>
      <c r="N7947" s="119" t="str">
        <f>IF(G7947="","",VLOOKUP(G7947,номенклатури!R:U,4,0))</f>
        <v/>
      </c>
      <c r="O7947" s="119" t="str">
        <f>IF(M7947="","",VLOOKUP(M7947,'14'!D:D,1,0))</f>
        <v/>
      </c>
    </row>
    <row r="7948" spans="1:15" ht="12.75" customHeight="1" x14ac:dyDescent="0.2">
      <c r="A7948" s="36" t="str">
        <f>'0'!$A$4</f>
        <v>………………..</v>
      </c>
      <c r="B7948" s="37">
        <f>'0'!$A$2</f>
        <v>46112</v>
      </c>
      <c r="C7948" s="37" t="s">
        <v>1243</v>
      </c>
      <c r="D7948" s="119" t="str">
        <f>IF(G7948="","",VLOOKUP(G7948,номенклатури!R:T,2,0))</f>
        <v/>
      </c>
      <c r="E7948" s="333" t="str">
        <f>IF(G7948="","",VLOOKUP(G7948,номенклатури!R:T,3,0))</f>
        <v/>
      </c>
      <c r="F7948" s="159" t="str">
        <f>IF(G7948="","",IF(ISERROR(VLOOKUP(G7948,номенклатури!V:V,1,0)),E7948*H7948,E7948*I7948))</f>
        <v/>
      </c>
      <c r="G7948" s="14"/>
      <c r="H7948" s="15"/>
      <c r="I7948" s="15"/>
      <c r="J7948" s="15"/>
      <c r="K7948" s="15"/>
      <c r="L7948" s="217"/>
      <c r="M7948" s="22"/>
      <c r="N7948" s="119" t="str">
        <f>IF(G7948="","",VLOOKUP(G7948,номенклатури!R:U,4,0))</f>
        <v/>
      </c>
      <c r="O7948" s="119" t="str">
        <f>IF(M7948="","",VLOOKUP(M7948,'14'!D:D,1,0))</f>
        <v/>
      </c>
    </row>
    <row r="7949" spans="1:15" ht="12.75" customHeight="1" x14ac:dyDescent="0.2">
      <c r="A7949" s="36" t="str">
        <f>'0'!$A$4</f>
        <v>………………..</v>
      </c>
      <c r="B7949" s="37">
        <f>'0'!$A$2</f>
        <v>46112</v>
      </c>
      <c r="C7949" s="37" t="s">
        <v>1243</v>
      </c>
      <c r="D7949" s="119" t="str">
        <f>IF(G7949="","",VLOOKUP(G7949,номенклатури!R:T,2,0))</f>
        <v/>
      </c>
      <c r="E7949" s="333" t="str">
        <f>IF(G7949="","",VLOOKUP(G7949,номенклатури!R:T,3,0))</f>
        <v/>
      </c>
      <c r="F7949" s="159" t="str">
        <f>IF(G7949="","",IF(ISERROR(VLOOKUP(G7949,номенклатури!V:V,1,0)),E7949*H7949,E7949*I7949))</f>
        <v/>
      </c>
      <c r="G7949" s="14"/>
      <c r="H7949" s="15"/>
      <c r="I7949" s="15"/>
      <c r="J7949" s="15"/>
      <c r="K7949" s="15"/>
      <c r="L7949" s="217"/>
      <c r="M7949" s="22"/>
      <c r="N7949" s="119" t="str">
        <f>IF(G7949="","",VLOOKUP(G7949,номенклатури!R:U,4,0))</f>
        <v/>
      </c>
      <c r="O7949" s="119" t="str">
        <f>IF(M7949="","",VLOOKUP(M7949,'14'!D:D,1,0))</f>
        <v/>
      </c>
    </row>
    <row r="7950" spans="1:15" ht="12.75" customHeight="1" x14ac:dyDescent="0.2">
      <c r="A7950" s="36" t="str">
        <f>'0'!$A$4</f>
        <v>………………..</v>
      </c>
      <c r="B7950" s="37">
        <f>'0'!$A$2</f>
        <v>46112</v>
      </c>
      <c r="C7950" s="37" t="s">
        <v>1243</v>
      </c>
      <c r="D7950" s="119" t="str">
        <f>IF(G7950="","",VLOOKUP(G7950,номенклатури!R:T,2,0))</f>
        <v/>
      </c>
      <c r="E7950" s="333" t="str">
        <f>IF(G7950="","",VLOOKUP(G7950,номенклатури!R:T,3,0))</f>
        <v/>
      </c>
      <c r="F7950" s="159" t="str">
        <f>IF(G7950="","",IF(ISERROR(VLOOKUP(G7950,номенклатури!V:V,1,0)),E7950*H7950,E7950*I7950))</f>
        <v/>
      </c>
      <c r="G7950" s="14"/>
      <c r="H7950" s="15"/>
      <c r="I7950" s="15"/>
      <c r="J7950" s="15"/>
      <c r="K7950" s="15"/>
      <c r="L7950" s="217"/>
      <c r="M7950" s="22"/>
      <c r="N7950" s="119" t="str">
        <f>IF(G7950="","",VLOOKUP(G7950,номенклатури!R:U,4,0))</f>
        <v/>
      </c>
      <c r="O7950" s="119" t="str">
        <f>IF(M7950="","",VLOOKUP(M7950,'14'!D:D,1,0))</f>
        <v/>
      </c>
    </row>
    <row r="7951" spans="1:15" ht="12.75" customHeight="1" x14ac:dyDescent="0.2">
      <c r="A7951" s="36" t="str">
        <f>'0'!$A$4</f>
        <v>………………..</v>
      </c>
      <c r="B7951" s="37">
        <f>'0'!$A$2</f>
        <v>46112</v>
      </c>
      <c r="C7951" s="37" t="s">
        <v>1243</v>
      </c>
      <c r="D7951" s="119" t="str">
        <f>IF(G7951="","",VLOOKUP(G7951,номенклатури!R:T,2,0))</f>
        <v/>
      </c>
      <c r="E7951" s="333" t="str">
        <f>IF(G7951="","",VLOOKUP(G7951,номенклатури!R:T,3,0))</f>
        <v/>
      </c>
      <c r="F7951" s="159" t="str">
        <f>IF(G7951="","",IF(ISERROR(VLOOKUP(G7951,номенклатури!V:V,1,0)),E7951*H7951,E7951*I7951))</f>
        <v/>
      </c>
      <c r="G7951" s="14"/>
      <c r="H7951" s="15"/>
      <c r="I7951" s="15"/>
      <c r="J7951" s="15"/>
      <c r="K7951" s="15"/>
      <c r="L7951" s="217"/>
      <c r="M7951" s="22"/>
      <c r="N7951" s="119" t="str">
        <f>IF(G7951="","",VLOOKUP(G7951,номенклатури!R:U,4,0))</f>
        <v/>
      </c>
      <c r="O7951" s="119" t="str">
        <f>IF(M7951="","",VLOOKUP(M7951,'14'!D:D,1,0))</f>
        <v/>
      </c>
    </row>
    <row r="7952" spans="1:15" ht="12.75" customHeight="1" x14ac:dyDescent="0.2">
      <c r="A7952" s="36" t="str">
        <f>'0'!$A$4</f>
        <v>………………..</v>
      </c>
      <c r="B7952" s="37">
        <f>'0'!$A$2</f>
        <v>46112</v>
      </c>
      <c r="C7952" s="37" t="s">
        <v>1243</v>
      </c>
      <c r="D7952" s="119" t="str">
        <f>IF(G7952="","",VLOOKUP(G7952,номенклатури!R:T,2,0))</f>
        <v/>
      </c>
      <c r="E7952" s="333" t="str">
        <f>IF(G7952="","",VLOOKUP(G7952,номенклатури!R:T,3,0))</f>
        <v/>
      </c>
      <c r="F7952" s="159" t="str">
        <f>IF(G7952="","",IF(ISERROR(VLOOKUP(G7952,номенклатури!V:V,1,0)),E7952*H7952,E7952*I7952))</f>
        <v/>
      </c>
      <c r="G7952" s="14"/>
      <c r="H7952" s="15"/>
      <c r="I7952" s="15"/>
      <c r="J7952" s="15"/>
      <c r="K7952" s="15"/>
      <c r="L7952" s="217"/>
      <c r="M7952" s="22"/>
      <c r="N7952" s="119" t="str">
        <f>IF(G7952="","",VLOOKUP(G7952,номенклатури!R:U,4,0))</f>
        <v/>
      </c>
      <c r="O7952" s="119" t="str">
        <f>IF(M7952="","",VLOOKUP(M7952,'14'!D:D,1,0))</f>
        <v/>
      </c>
    </row>
    <row r="7953" spans="1:15" ht="12.75" customHeight="1" x14ac:dyDescent="0.2">
      <c r="A7953" s="36" t="str">
        <f>'0'!$A$4</f>
        <v>………………..</v>
      </c>
      <c r="B7953" s="37">
        <f>'0'!$A$2</f>
        <v>46112</v>
      </c>
      <c r="C7953" s="37" t="s">
        <v>1243</v>
      </c>
      <c r="D7953" s="119" t="str">
        <f>IF(G7953="","",VLOOKUP(G7953,номенклатури!R:T,2,0))</f>
        <v/>
      </c>
      <c r="E7953" s="333" t="str">
        <f>IF(G7953="","",VLOOKUP(G7953,номенклатури!R:T,3,0))</f>
        <v/>
      </c>
      <c r="F7953" s="159" t="str">
        <f>IF(G7953="","",IF(ISERROR(VLOOKUP(G7953,номенклатури!V:V,1,0)),E7953*H7953,E7953*I7953))</f>
        <v/>
      </c>
      <c r="G7953" s="14"/>
      <c r="H7953" s="15"/>
      <c r="I7953" s="15"/>
      <c r="J7953" s="15"/>
      <c r="K7953" s="15"/>
      <c r="L7953" s="217"/>
      <c r="M7953" s="22"/>
      <c r="N7953" s="119" t="str">
        <f>IF(G7953="","",VLOOKUP(G7953,номенклатури!R:U,4,0))</f>
        <v/>
      </c>
      <c r="O7953" s="119" t="str">
        <f>IF(M7953="","",VLOOKUP(M7953,'14'!D:D,1,0))</f>
        <v/>
      </c>
    </row>
    <row r="7954" spans="1:15" ht="12.75" customHeight="1" x14ac:dyDescent="0.2">
      <c r="A7954" s="36" t="str">
        <f>'0'!$A$4</f>
        <v>………………..</v>
      </c>
      <c r="B7954" s="37">
        <f>'0'!$A$2</f>
        <v>46112</v>
      </c>
      <c r="C7954" s="37" t="s">
        <v>1243</v>
      </c>
      <c r="D7954" s="119" t="str">
        <f>IF(G7954="","",VLOOKUP(G7954,номенклатури!R:T,2,0))</f>
        <v/>
      </c>
      <c r="E7954" s="333" t="str">
        <f>IF(G7954="","",VLOOKUP(G7954,номенклатури!R:T,3,0))</f>
        <v/>
      </c>
      <c r="F7954" s="159" t="str">
        <f>IF(G7954="","",IF(ISERROR(VLOOKUP(G7954,номенклатури!V:V,1,0)),E7954*H7954,E7954*I7954))</f>
        <v/>
      </c>
      <c r="G7954" s="14"/>
      <c r="H7954" s="15"/>
      <c r="I7954" s="15"/>
      <c r="J7954" s="15"/>
      <c r="K7954" s="15"/>
      <c r="L7954" s="217"/>
      <c r="M7954" s="22"/>
      <c r="N7954" s="119" t="str">
        <f>IF(G7954="","",VLOOKUP(G7954,номенклатури!R:U,4,0))</f>
        <v/>
      </c>
      <c r="O7954" s="119" t="str">
        <f>IF(M7954="","",VLOOKUP(M7954,'14'!D:D,1,0))</f>
        <v/>
      </c>
    </row>
    <row r="7955" spans="1:15" ht="12.75" customHeight="1" x14ac:dyDescent="0.2">
      <c r="A7955" s="36" t="str">
        <f>'0'!$A$4</f>
        <v>………………..</v>
      </c>
      <c r="B7955" s="37">
        <f>'0'!$A$2</f>
        <v>46112</v>
      </c>
      <c r="C7955" s="37" t="s">
        <v>1243</v>
      </c>
      <c r="D7955" s="119" t="str">
        <f>IF(G7955="","",VLOOKUP(G7955,номенклатури!R:T,2,0))</f>
        <v/>
      </c>
      <c r="E7955" s="333" t="str">
        <f>IF(G7955="","",VLOOKUP(G7955,номенклатури!R:T,3,0))</f>
        <v/>
      </c>
      <c r="F7955" s="159" t="str">
        <f>IF(G7955="","",IF(ISERROR(VLOOKUP(G7955,номенклатури!V:V,1,0)),E7955*H7955,E7955*I7955))</f>
        <v/>
      </c>
      <c r="G7955" s="14"/>
      <c r="H7955" s="15"/>
      <c r="I7955" s="15"/>
      <c r="J7955" s="15"/>
      <c r="K7955" s="15"/>
      <c r="L7955" s="217"/>
      <c r="M7955" s="22"/>
      <c r="N7955" s="119" t="str">
        <f>IF(G7955="","",VLOOKUP(G7955,номенклатури!R:U,4,0))</f>
        <v/>
      </c>
      <c r="O7955" s="119" t="str">
        <f>IF(M7955="","",VLOOKUP(M7955,'14'!D:D,1,0))</f>
        <v/>
      </c>
    </row>
    <row r="7956" spans="1:15" ht="12.75" customHeight="1" x14ac:dyDescent="0.2">
      <c r="A7956" s="36" t="str">
        <f>'0'!$A$4</f>
        <v>………………..</v>
      </c>
      <c r="B7956" s="37">
        <f>'0'!$A$2</f>
        <v>46112</v>
      </c>
      <c r="C7956" s="37" t="s">
        <v>1243</v>
      </c>
      <c r="D7956" s="119" t="str">
        <f>IF(G7956="","",VLOOKUP(G7956,номенклатури!R:T,2,0))</f>
        <v/>
      </c>
      <c r="E7956" s="333" t="str">
        <f>IF(G7956="","",VLOOKUP(G7956,номенклатури!R:T,3,0))</f>
        <v/>
      </c>
      <c r="F7956" s="159" t="str">
        <f>IF(G7956="","",IF(ISERROR(VLOOKUP(G7956,номенклатури!V:V,1,0)),E7956*H7956,E7956*I7956))</f>
        <v/>
      </c>
      <c r="G7956" s="14"/>
      <c r="H7956" s="15"/>
      <c r="I7956" s="15"/>
      <c r="J7956" s="15"/>
      <c r="K7956" s="15"/>
      <c r="L7956" s="217"/>
      <c r="M7956" s="22"/>
      <c r="N7956" s="119" t="str">
        <f>IF(G7956="","",VLOOKUP(G7956,номенклатури!R:U,4,0))</f>
        <v/>
      </c>
      <c r="O7956" s="119" t="str">
        <f>IF(M7956="","",VLOOKUP(M7956,'14'!D:D,1,0))</f>
        <v/>
      </c>
    </row>
    <row r="7957" spans="1:15" ht="12.75" customHeight="1" x14ac:dyDescent="0.2">
      <c r="A7957" s="36" t="str">
        <f>'0'!$A$4</f>
        <v>………………..</v>
      </c>
      <c r="B7957" s="37">
        <f>'0'!$A$2</f>
        <v>46112</v>
      </c>
      <c r="C7957" s="37" t="s">
        <v>1243</v>
      </c>
      <c r="D7957" s="119" t="str">
        <f>IF(G7957="","",VLOOKUP(G7957,номенклатури!R:T,2,0))</f>
        <v/>
      </c>
      <c r="E7957" s="333" t="str">
        <f>IF(G7957="","",VLOOKUP(G7957,номенклатури!R:T,3,0))</f>
        <v/>
      </c>
      <c r="F7957" s="159" t="str">
        <f>IF(G7957="","",IF(ISERROR(VLOOKUP(G7957,номенклатури!V:V,1,0)),E7957*H7957,E7957*I7957))</f>
        <v/>
      </c>
      <c r="G7957" s="14"/>
      <c r="H7957" s="15"/>
      <c r="I7957" s="15"/>
      <c r="J7957" s="15"/>
      <c r="K7957" s="15"/>
      <c r="L7957" s="217"/>
      <c r="M7957" s="22"/>
      <c r="N7957" s="119" t="str">
        <f>IF(G7957="","",VLOOKUP(G7957,номенклатури!R:U,4,0))</f>
        <v/>
      </c>
      <c r="O7957" s="119" t="str">
        <f>IF(M7957="","",VLOOKUP(M7957,'14'!D:D,1,0))</f>
        <v/>
      </c>
    </row>
    <row r="7958" spans="1:15" ht="12.75" customHeight="1" x14ac:dyDescent="0.2">
      <c r="A7958" s="36" t="str">
        <f>'0'!$A$4</f>
        <v>………………..</v>
      </c>
      <c r="B7958" s="37">
        <f>'0'!$A$2</f>
        <v>46112</v>
      </c>
      <c r="C7958" s="37" t="s">
        <v>1243</v>
      </c>
      <c r="D7958" s="119" t="str">
        <f>IF(G7958="","",VLOOKUP(G7958,номенклатури!R:T,2,0))</f>
        <v/>
      </c>
      <c r="E7958" s="333" t="str">
        <f>IF(G7958="","",VLOOKUP(G7958,номенклатури!R:T,3,0))</f>
        <v/>
      </c>
      <c r="F7958" s="159" t="str">
        <f>IF(G7958="","",IF(ISERROR(VLOOKUP(G7958,номенклатури!V:V,1,0)),E7958*H7958,E7958*I7958))</f>
        <v/>
      </c>
      <c r="G7958" s="14"/>
      <c r="H7958" s="15"/>
      <c r="I7958" s="15"/>
      <c r="J7958" s="15"/>
      <c r="K7958" s="15"/>
      <c r="L7958" s="217"/>
      <c r="M7958" s="22"/>
      <c r="N7958" s="119" t="str">
        <f>IF(G7958="","",VLOOKUP(G7958,номенклатури!R:U,4,0))</f>
        <v/>
      </c>
      <c r="O7958" s="119" t="str">
        <f>IF(M7958="","",VLOOKUP(M7958,'14'!D:D,1,0))</f>
        <v/>
      </c>
    </row>
    <row r="7959" spans="1:15" ht="12.75" customHeight="1" x14ac:dyDescent="0.2">
      <c r="A7959" s="36" t="str">
        <f>'0'!$A$4</f>
        <v>………………..</v>
      </c>
      <c r="B7959" s="37">
        <f>'0'!$A$2</f>
        <v>46112</v>
      </c>
      <c r="C7959" s="37" t="s">
        <v>1243</v>
      </c>
      <c r="D7959" s="119" t="str">
        <f>IF(G7959="","",VLOOKUP(G7959,номенклатури!R:T,2,0))</f>
        <v/>
      </c>
      <c r="E7959" s="333" t="str">
        <f>IF(G7959="","",VLOOKUP(G7959,номенклатури!R:T,3,0))</f>
        <v/>
      </c>
      <c r="F7959" s="159" t="str">
        <f>IF(G7959="","",IF(ISERROR(VLOOKUP(G7959,номенклатури!V:V,1,0)),E7959*H7959,E7959*I7959))</f>
        <v/>
      </c>
      <c r="G7959" s="14"/>
      <c r="H7959" s="15"/>
      <c r="I7959" s="15"/>
      <c r="J7959" s="15"/>
      <c r="K7959" s="15"/>
      <c r="L7959" s="217"/>
      <c r="M7959" s="22"/>
      <c r="N7959" s="119" t="str">
        <f>IF(G7959="","",VLOOKUP(G7959,номенклатури!R:U,4,0))</f>
        <v/>
      </c>
      <c r="O7959" s="119" t="str">
        <f>IF(M7959="","",VLOOKUP(M7959,'14'!D:D,1,0))</f>
        <v/>
      </c>
    </row>
    <row r="7960" spans="1:15" ht="12.75" customHeight="1" x14ac:dyDescent="0.2">
      <c r="A7960" s="36" t="str">
        <f>'0'!$A$4</f>
        <v>………………..</v>
      </c>
      <c r="B7960" s="37">
        <f>'0'!$A$2</f>
        <v>46112</v>
      </c>
      <c r="C7960" s="37" t="s">
        <v>1243</v>
      </c>
      <c r="D7960" s="119" t="str">
        <f>IF(G7960="","",VLOOKUP(G7960,номенклатури!R:T,2,0))</f>
        <v/>
      </c>
      <c r="E7960" s="333" t="str">
        <f>IF(G7960="","",VLOOKUP(G7960,номенклатури!R:T,3,0))</f>
        <v/>
      </c>
      <c r="F7960" s="159" t="str">
        <f>IF(G7960="","",IF(ISERROR(VLOOKUP(G7960,номенклатури!V:V,1,0)),E7960*H7960,E7960*I7960))</f>
        <v/>
      </c>
      <c r="G7960" s="14"/>
      <c r="H7960" s="15"/>
      <c r="I7960" s="15"/>
      <c r="J7960" s="15"/>
      <c r="K7960" s="15"/>
      <c r="L7960" s="217"/>
      <c r="M7960" s="22"/>
      <c r="N7960" s="119" t="str">
        <f>IF(G7960="","",VLOOKUP(G7960,номенклатури!R:U,4,0))</f>
        <v/>
      </c>
      <c r="O7960" s="119" t="str">
        <f>IF(M7960="","",VLOOKUP(M7960,'14'!D:D,1,0))</f>
        <v/>
      </c>
    </row>
    <row r="7961" spans="1:15" ht="12.75" customHeight="1" x14ac:dyDescent="0.2">
      <c r="A7961" s="36" t="str">
        <f>'0'!$A$4</f>
        <v>………………..</v>
      </c>
      <c r="B7961" s="37">
        <f>'0'!$A$2</f>
        <v>46112</v>
      </c>
      <c r="C7961" s="37" t="s">
        <v>1243</v>
      </c>
      <c r="D7961" s="119" t="str">
        <f>IF(G7961="","",VLOOKUP(G7961,номенклатури!R:T,2,0))</f>
        <v/>
      </c>
      <c r="E7961" s="333" t="str">
        <f>IF(G7961="","",VLOOKUP(G7961,номенклатури!R:T,3,0))</f>
        <v/>
      </c>
      <c r="F7961" s="159" t="str">
        <f>IF(G7961="","",IF(ISERROR(VLOOKUP(G7961,номенклатури!V:V,1,0)),E7961*H7961,E7961*I7961))</f>
        <v/>
      </c>
      <c r="G7961" s="14"/>
      <c r="H7961" s="15"/>
      <c r="I7961" s="15"/>
      <c r="J7961" s="15"/>
      <c r="K7961" s="15"/>
      <c r="L7961" s="217"/>
      <c r="M7961" s="22"/>
      <c r="N7961" s="119" t="str">
        <f>IF(G7961="","",VLOOKUP(G7961,номенклатури!R:U,4,0))</f>
        <v/>
      </c>
      <c r="O7961" s="119" t="str">
        <f>IF(M7961="","",VLOOKUP(M7961,'14'!D:D,1,0))</f>
        <v/>
      </c>
    </row>
    <row r="7962" spans="1:15" ht="12.75" customHeight="1" x14ac:dyDescent="0.2">
      <c r="A7962" s="36" t="str">
        <f>'0'!$A$4</f>
        <v>………………..</v>
      </c>
      <c r="B7962" s="37">
        <f>'0'!$A$2</f>
        <v>46112</v>
      </c>
      <c r="C7962" s="37" t="s">
        <v>1243</v>
      </c>
      <c r="D7962" s="119" t="str">
        <f>IF(G7962="","",VLOOKUP(G7962,номенклатури!R:T,2,0))</f>
        <v/>
      </c>
      <c r="E7962" s="333" t="str">
        <f>IF(G7962="","",VLOOKUP(G7962,номенклатури!R:T,3,0))</f>
        <v/>
      </c>
      <c r="F7962" s="159" t="str">
        <f>IF(G7962="","",IF(ISERROR(VLOOKUP(G7962,номенклатури!V:V,1,0)),E7962*H7962,E7962*I7962))</f>
        <v/>
      </c>
      <c r="G7962" s="14"/>
      <c r="H7962" s="15"/>
      <c r="I7962" s="15"/>
      <c r="J7962" s="15"/>
      <c r="K7962" s="15"/>
      <c r="L7962" s="217"/>
      <c r="M7962" s="22"/>
      <c r="N7962" s="119" t="str">
        <f>IF(G7962="","",VLOOKUP(G7962,номенклатури!R:U,4,0))</f>
        <v/>
      </c>
      <c r="O7962" s="119" t="str">
        <f>IF(M7962="","",VLOOKUP(M7962,'14'!D:D,1,0))</f>
        <v/>
      </c>
    </row>
    <row r="7963" spans="1:15" ht="12.75" customHeight="1" x14ac:dyDescent="0.2">
      <c r="A7963" s="36" t="str">
        <f>'0'!$A$4</f>
        <v>………………..</v>
      </c>
      <c r="B7963" s="37">
        <f>'0'!$A$2</f>
        <v>46112</v>
      </c>
      <c r="C7963" s="37" t="s">
        <v>1243</v>
      </c>
      <c r="D7963" s="119" t="str">
        <f>IF(G7963="","",VLOOKUP(G7963,номенклатури!R:T,2,0))</f>
        <v/>
      </c>
      <c r="E7963" s="333" t="str">
        <f>IF(G7963="","",VLOOKUP(G7963,номенклатури!R:T,3,0))</f>
        <v/>
      </c>
      <c r="F7963" s="159" t="str">
        <f>IF(G7963="","",IF(ISERROR(VLOOKUP(G7963,номенклатури!V:V,1,0)),E7963*H7963,E7963*I7963))</f>
        <v/>
      </c>
      <c r="G7963" s="14"/>
      <c r="H7963" s="15"/>
      <c r="I7963" s="15"/>
      <c r="J7963" s="15"/>
      <c r="K7963" s="15"/>
      <c r="L7963" s="217"/>
      <c r="M7963" s="22"/>
      <c r="N7963" s="119" t="str">
        <f>IF(G7963="","",VLOOKUP(G7963,номенклатури!R:U,4,0))</f>
        <v/>
      </c>
      <c r="O7963" s="119" t="str">
        <f>IF(M7963="","",VLOOKUP(M7963,'14'!D:D,1,0))</f>
        <v/>
      </c>
    </row>
    <row r="7964" spans="1:15" ht="12.75" customHeight="1" x14ac:dyDescent="0.2">
      <c r="A7964" s="36" t="str">
        <f>'0'!$A$4</f>
        <v>………………..</v>
      </c>
      <c r="B7964" s="37">
        <f>'0'!$A$2</f>
        <v>46112</v>
      </c>
      <c r="C7964" s="37" t="s">
        <v>1243</v>
      </c>
      <c r="D7964" s="119" t="str">
        <f>IF(G7964="","",VLOOKUP(G7964,номенклатури!R:T,2,0))</f>
        <v/>
      </c>
      <c r="E7964" s="333" t="str">
        <f>IF(G7964="","",VLOOKUP(G7964,номенклатури!R:T,3,0))</f>
        <v/>
      </c>
      <c r="F7964" s="159" t="str">
        <f>IF(G7964="","",IF(ISERROR(VLOOKUP(G7964,номенклатури!V:V,1,0)),E7964*H7964,E7964*I7964))</f>
        <v/>
      </c>
      <c r="G7964" s="14"/>
      <c r="H7964" s="15"/>
      <c r="I7964" s="15"/>
      <c r="J7964" s="15"/>
      <c r="K7964" s="15"/>
      <c r="L7964" s="217"/>
      <c r="M7964" s="22"/>
      <c r="N7964" s="119" t="str">
        <f>IF(G7964="","",VLOOKUP(G7964,номенклатури!R:U,4,0))</f>
        <v/>
      </c>
      <c r="O7964" s="119" t="str">
        <f>IF(M7964="","",VLOOKUP(M7964,'14'!D:D,1,0))</f>
        <v/>
      </c>
    </row>
    <row r="7965" spans="1:15" ht="12.75" customHeight="1" x14ac:dyDescent="0.2">
      <c r="A7965" s="36" t="str">
        <f>'0'!$A$4</f>
        <v>………………..</v>
      </c>
      <c r="B7965" s="37">
        <f>'0'!$A$2</f>
        <v>46112</v>
      </c>
      <c r="C7965" s="37" t="s">
        <v>1243</v>
      </c>
      <c r="D7965" s="119" t="str">
        <f>IF(G7965="","",VLOOKUP(G7965,номенклатури!R:T,2,0))</f>
        <v/>
      </c>
      <c r="E7965" s="333" t="str">
        <f>IF(G7965="","",VLOOKUP(G7965,номенклатури!R:T,3,0))</f>
        <v/>
      </c>
      <c r="F7965" s="159" t="str">
        <f>IF(G7965="","",IF(ISERROR(VLOOKUP(G7965,номенклатури!V:V,1,0)),E7965*H7965,E7965*I7965))</f>
        <v/>
      </c>
      <c r="G7965" s="14"/>
      <c r="H7965" s="15"/>
      <c r="I7965" s="15"/>
      <c r="J7965" s="15"/>
      <c r="K7965" s="15"/>
      <c r="L7965" s="217"/>
      <c r="M7965" s="22"/>
      <c r="N7965" s="119" t="str">
        <f>IF(G7965="","",VLOOKUP(G7965,номенклатури!R:U,4,0))</f>
        <v/>
      </c>
      <c r="O7965" s="119" t="str">
        <f>IF(M7965="","",VLOOKUP(M7965,'14'!D:D,1,0))</f>
        <v/>
      </c>
    </row>
    <row r="7966" spans="1:15" ht="12.75" customHeight="1" x14ac:dyDescent="0.2">
      <c r="A7966" s="36" t="str">
        <f>'0'!$A$4</f>
        <v>………………..</v>
      </c>
      <c r="B7966" s="37">
        <f>'0'!$A$2</f>
        <v>46112</v>
      </c>
      <c r="C7966" s="37" t="s">
        <v>1243</v>
      </c>
      <c r="D7966" s="119" t="str">
        <f>IF(G7966="","",VLOOKUP(G7966,номенклатури!R:T,2,0))</f>
        <v/>
      </c>
      <c r="E7966" s="333" t="str">
        <f>IF(G7966="","",VLOOKUP(G7966,номенклатури!R:T,3,0))</f>
        <v/>
      </c>
      <c r="F7966" s="159" t="str">
        <f>IF(G7966="","",IF(ISERROR(VLOOKUP(G7966,номенклатури!V:V,1,0)),E7966*H7966,E7966*I7966))</f>
        <v/>
      </c>
      <c r="G7966" s="14"/>
      <c r="H7966" s="15"/>
      <c r="I7966" s="15"/>
      <c r="J7966" s="15"/>
      <c r="K7966" s="15"/>
      <c r="L7966" s="217"/>
      <c r="M7966" s="22"/>
      <c r="N7966" s="119" t="str">
        <f>IF(G7966="","",VLOOKUP(G7966,номенклатури!R:U,4,0))</f>
        <v/>
      </c>
      <c r="O7966" s="119" t="str">
        <f>IF(M7966="","",VLOOKUP(M7966,'14'!D:D,1,0))</f>
        <v/>
      </c>
    </row>
    <row r="7967" spans="1:15" ht="12.75" customHeight="1" x14ac:dyDescent="0.2">
      <c r="A7967" s="36" t="str">
        <f>'0'!$A$4</f>
        <v>………………..</v>
      </c>
      <c r="B7967" s="37">
        <f>'0'!$A$2</f>
        <v>46112</v>
      </c>
      <c r="C7967" s="37" t="s">
        <v>1243</v>
      </c>
      <c r="D7967" s="119" t="str">
        <f>IF(G7967="","",VLOOKUP(G7967,номенклатури!R:T,2,0))</f>
        <v/>
      </c>
      <c r="E7967" s="333" t="str">
        <f>IF(G7967="","",VLOOKUP(G7967,номенклатури!R:T,3,0))</f>
        <v/>
      </c>
      <c r="F7967" s="159" t="str">
        <f>IF(G7967="","",IF(ISERROR(VLOOKUP(G7967,номенклатури!V:V,1,0)),E7967*H7967,E7967*I7967))</f>
        <v/>
      </c>
      <c r="G7967" s="14"/>
      <c r="H7967" s="15"/>
      <c r="I7967" s="15"/>
      <c r="J7967" s="15"/>
      <c r="K7967" s="15"/>
      <c r="L7967" s="217"/>
      <c r="M7967" s="22"/>
      <c r="N7967" s="119" t="str">
        <f>IF(G7967="","",VLOOKUP(G7967,номенклатури!R:U,4,0))</f>
        <v/>
      </c>
      <c r="O7967" s="119" t="str">
        <f>IF(M7967="","",VLOOKUP(M7967,'14'!D:D,1,0))</f>
        <v/>
      </c>
    </row>
    <row r="7968" spans="1:15" ht="12.75" customHeight="1" x14ac:dyDescent="0.2">
      <c r="A7968" s="36" t="str">
        <f>'0'!$A$4</f>
        <v>………………..</v>
      </c>
      <c r="B7968" s="37">
        <f>'0'!$A$2</f>
        <v>46112</v>
      </c>
      <c r="C7968" s="37" t="s">
        <v>1243</v>
      </c>
      <c r="D7968" s="119" t="str">
        <f>IF(G7968="","",VLOOKUP(G7968,номенклатури!R:T,2,0))</f>
        <v/>
      </c>
      <c r="E7968" s="333" t="str">
        <f>IF(G7968="","",VLOOKUP(G7968,номенклатури!R:T,3,0))</f>
        <v/>
      </c>
      <c r="F7968" s="159" t="str">
        <f>IF(G7968="","",IF(ISERROR(VLOOKUP(G7968,номенклатури!V:V,1,0)),E7968*H7968,E7968*I7968))</f>
        <v/>
      </c>
      <c r="G7968" s="14"/>
      <c r="H7968" s="15"/>
      <c r="I7968" s="15"/>
      <c r="J7968" s="15"/>
      <c r="K7968" s="15"/>
      <c r="L7968" s="217"/>
      <c r="M7968" s="22"/>
      <c r="N7968" s="119" t="str">
        <f>IF(G7968="","",VLOOKUP(G7968,номенклатури!R:U,4,0))</f>
        <v/>
      </c>
      <c r="O7968" s="119" t="str">
        <f>IF(M7968="","",VLOOKUP(M7968,'14'!D:D,1,0))</f>
        <v/>
      </c>
    </row>
    <row r="7969" spans="1:15" ht="12.75" customHeight="1" x14ac:dyDescent="0.2">
      <c r="A7969" s="36" t="str">
        <f>'0'!$A$4</f>
        <v>………………..</v>
      </c>
      <c r="B7969" s="37">
        <f>'0'!$A$2</f>
        <v>46112</v>
      </c>
      <c r="C7969" s="37" t="s">
        <v>1243</v>
      </c>
      <c r="D7969" s="119" t="str">
        <f>IF(G7969="","",VLOOKUP(G7969,номенклатури!R:T,2,0))</f>
        <v/>
      </c>
      <c r="E7969" s="333" t="str">
        <f>IF(G7969="","",VLOOKUP(G7969,номенклатури!R:T,3,0))</f>
        <v/>
      </c>
      <c r="F7969" s="159" t="str">
        <f>IF(G7969="","",IF(ISERROR(VLOOKUP(G7969,номенклатури!V:V,1,0)),E7969*H7969,E7969*I7969))</f>
        <v/>
      </c>
      <c r="G7969" s="14"/>
      <c r="H7969" s="15"/>
      <c r="I7969" s="15"/>
      <c r="J7969" s="15"/>
      <c r="K7969" s="15"/>
      <c r="L7969" s="217"/>
      <c r="M7969" s="22"/>
      <c r="N7969" s="119" t="str">
        <f>IF(G7969="","",VLOOKUP(G7969,номенклатури!R:U,4,0))</f>
        <v/>
      </c>
      <c r="O7969" s="119" t="str">
        <f>IF(M7969="","",VLOOKUP(M7969,'14'!D:D,1,0))</f>
        <v/>
      </c>
    </row>
    <row r="7970" spans="1:15" ht="12.75" customHeight="1" x14ac:dyDescent="0.2">
      <c r="A7970" s="36" t="str">
        <f>'0'!$A$4</f>
        <v>………………..</v>
      </c>
      <c r="B7970" s="37">
        <f>'0'!$A$2</f>
        <v>46112</v>
      </c>
      <c r="C7970" s="37" t="s">
        <v>1243</v>
      </c>
      <c r="D7970" s="119" t="str">
        <f>IF(G7970="","",VLOOKUP(G7970,номенклатури!R:T,2,0))</f>
        <v/>
      </c>
      <c r="E7970" s="333" t="str">
        <f>IF(G7970="","",VLOOKUP(G7970,номенклатури!R:T,3,0))</f>
        <v/>
      </c>
      <c r="F7970" s="159" t="str">
        <f>IF(G7970="","",IF(ISERROR(VLOOKUP(G7970,номенклатури!V:V,1,0)),E7970*H7970,E7970*I7970))</f>
        <v/>
      </c>
      <c r="G7970" s="14"/>
      <c r="H7970" s="15"/>
      <c r="I7970" s="15"/>
      <c r="J7970" s="15"/>
      <c r="K7970" s="15"/>
      <c r="L7970" s="217"/>
      <c r="M7970" s="22"/>
      <c r="N7970" s="119" t="str">
        <f>IF(G7970="","",VLOOKUP(G7970,номенклатури!R:U,4,0))</f>
        <v/>
      </c>
      <c r="O7970" s="119" t="str">
        <f>IF(M7970="","",VLOOKUP(M7970,'14'!D:D,1,0))</f>
        <v/>
      </c>
    </row>
    <row r="7971" spans="1:15" ht="12.75" customHeight="1" x14ac:dyDescent="0.2">
      <c r="A7971" s="36" t="str">
        <f>'0'!$A$4</f>
        <v>………………..</v>
      </c>
      <c r="B7971" s="37">
        <f>'0'!$A$2</f>
        <v>46112</v>
      </c>
      <c r="C7971" s="37" t="s">
        <v>1243</v>
      </c>
      <c r="D7971" s="119" t="str">
        <f>IF(G7971="","",VLOOKUP(G7971,номенклатури!R:T,2,0))</f>
        <v/>
      </c>
      <c r="E7971" s="333" t="str">
        <f>IF(G7971="","",VLOOKUP(G7971,номенклатури!R:T,3,0))</f>
        <v/>
      </c>
      <c r="F7971" s="159" t="str">
        <f>IF(G7971="","",IF(ISERROR(VLOOKUP(G7971,номенклатури!V:V,1,0)),E7971*H7971,E7971*I7971))</f>
        <v/>
      </c>
      <c r="G7971" s="14"/>
      <c r="H7971" s="15"/>
      <c r="I7971" s="15"/>
      <c r="J7971" s="15"/>
      <c r="K7971" s="15"/>
      <c r="L7971" s="217"/>
      <c r="M7971" s="22"/>
      <c r="N7971" s="119" t="str">
        <f>IF(G7971="","",VLOOKUP(G7971,номенклатури!R:U,4,0))</f>
        <v/>
      </c>
      <c r="O7971" s="119" t="str">
        <f>IF(M7971="","",VLOOKUP(M7971,'14'!D:D,1,0))</f>
        <v/>
      </c>
    </row>
    <row r="7972" spans="1:15" ht="12.75" customHeight="1" x14ac:dyDescent="0.2">
      <c r="A7972" s="36" t="str">
        <f>'0'!$A$4</f>
        <v>………………..</v>
      </c>
      <c r="B7972" s="37">
        <f>'0'!$A$2</f>
        <v>46112</v>
      </c>
      <c r="C7972" s="37" t="s">
        <v>1243</v>
      </c>
      <c r="D7972" s="119" t="str">
        <f>IF(G7972="","",VLOOKUP(G7972,номенклатури!R:T,2,0))</f>
        <v/>
      </c>
      <c r="E7972" s="333" t="str">
        <f>IF(G7972="","",VLOOKUP(G7972,номенклатури!R:T,3,0))</f>
        <v/>
      </c>
      <c r="F7972" s="159" t="str">
        <f>IF(G7972="","",IF(ISERROR(VLOOKUP(G7972,номенклатури!V:V,1,0)),E7972*H7972,E7972*I7972))</f>
        <v/>
      </c>
      <c r="G7972" s="14"/>
      <c r="H7972" s="15"/>
      <c r="I7972" s="15"/>
      <c r="J7972" s="15"/>
      <c r="K7972" s="15"/>
      <c r="L7972" s="217"/>
      <c r="M7972" s="22"/>
      <c r="N7972" s="119" t="str">
        <f>IF(G7972="","",VLOOKUP(G7972,номенклатури!R:U,4,0))</f>
        <v/>
      </c>
      <c r="O7972" s="119" t="str">
        <f>IF(M7972="","",VLOOKUP(M7972,'14'!D:D,1,0))</f>
        <v/>
      </c>
    </row>
    <row r="7973" spans="1:15" ht="12.75" customHeight="1" x14ac:dyDescent="0.2">
      <c r="A7973" s="36" t="str">
        <f>'0'!$A$4</f>
        <v>………………..</v>
      </c>
      <c r="B7973" s="37">
        <f>'0'!$A$2</f>
        <v>46112</v>
      </c>
      <c r="C7973" s="37" t="s">
        <v>1243</v>
      </c>
      <c r="D7973" s="119" t="str">
        <f>IF(G7973="","",VLOOKUP(G7973,номенклатури!R:T,2,0))</f>
        <v/>
      </c>
      <c r="E7973" s="333" t="str">
        <f>IF(G7973="","",VLOOKUP(G7973,номенклатури!R:T,3,0))</f>
        <v/>
      </c>
      <c r="F7973" s="159" t="str">
        <f>IF(G7973="","",IF(ISERROR(VLOOKUP(G7973,номенклатури!V:V,1,0)),E7973*H7973,E7973*I7973))</f>
        <v/>
      </c>
      <c r="G7973" s="14"/>
      <c r="H7973" s="15"/>
      <c r="I7973" s="15"/>
      <c r="J7973" s="15"/>
      <c r="K7973" s="15"/>
      <c r="L7973" s="217"/>
      <c r="M7973" s="22"/>
      <c r="N7973" s="119" t="str">
        <f>IF(G7973="","",VLOOKUP(G7973,номенклатури!R:U,4,0))</f>
        <v/>
      </c>
      <c r="O7973" s="119" t="str">
        <f>IF(M7973="","",VLOOKUP(M7973,'14'!D:D,1,0))</f>
        <v/>
      </c>
    </row>
    <row r="7974" spans="1:15" ht="12.75" customHeight="1" x14ac:dyDescent="0.2">
      <c r="A7974" s="36" t="str">
        <f>'0'!$A$4</f>
        <v>………………..</v>
      </c>
      <c r="B7974" s="37">
        <f>'0'!$A$2</f>
        <v>46112</v>
      </c>
      <c r="C7974" s="37" t="s">
        <v>1243</v>
      </c>
      <c r="D7974" s="119" t="str">
        <f>IF(G7974="","",VLOOKUP(G7974,номенклатури!R:T,2,0))</f>
        <v/>
      </c>
      <c r="E7974" s="333" t="str">
        <f>IF(G7974="","",VLOOKUP(G7974,номенклатури!R:T,3,0))</f>
        <v/>
      </c>
      <c r="F7974" s="159" t="str">
        <f>IF(G7974="","",IF(ISERROR(VLOOKUP(G7974,номенклатури!V:V,1,0)),E7974*H7974,E7974*I7974))</f>
        <v/>
      </c>
      <c r="G7974" s="14"/>
      <c r="H7974" s="15"/>
      <c r="I7974" s="15"/>
      <c r="J7974" s="15"/>
      <c r="K7974" s="15"/>
      <c r="L7974" s="217"/>
      <c r="M7974" s="22"/>
      <c r="N7974" s="119" t="str">
        <f>IF(G7974="","",VLOOKUP(G7974,номенклатури!R:U,4,0))</f>
        <v/>
      </c>
      <c r="O7974" s="119" t="str">
        <f>IF(M7974="","",VLOOKUP(M7974,'14'!D:D,1,0))</f>
        <v/>
      </c>
    </row>
    <row r="7975" spans="1:15" ht="12.75" customHeight="1" x14ac:dyDescent="0.2">
      <c r="A7975" s="36" t="str">
        <f>'0'!$A$4</f>
        <v>………………..</v>
      </c>
      <c r="B7975" s="37">
        <f>'0'!$A$2</f>
        <v>46112</v>
      </c>
      <c r="C7975" s="37" t="s">
        <v>1243</v>
      </c>
      <c r="D7975" s="119" t="str">
        <f>IF(G7975="","",VLOOKUP(G7975,номенклатури!R:T,2,0))</f>
        <v/>
      </c>
      <c r="E7975" s="333" t="str">
        <f>IF(G7975="","",VLOOKUP(G7975,номенклатури!R:T,3,0))</f>
        <v/>
      </c>
      <c r="F7975" s="159" t="str">
        <f>IF(G7975="","",IF(ISERROR(VLOOKUP(G7975,номенклатури!V:V,1,0)),E7975*H7975,E7975*I7975))</f>
        <v/>
      </c>
      <c r="G7975" s="14"/>
      <c r="H7975" s="15"/>
      <c r="I7975" s="15"/>
      <c r="J7975" s="15"/>
      <c r="K7975" s="15"/>
      <c r="L7975" s="217"/>
      <c r="M7975" s="22"/>
      <c r="N7975" s="119" t="str">
        <f>IF(G7975="","",VLOOKUP(G7975,номенклатури!R:U,4,0))</f>
        <v/>
      </c>
      <c r="O7975" s="119" t="str">
        <f>IF(M7975="","",VLOOKUP(M7975,'14'!D:D,1,0))</f>
        <v/>
      </c>
    </row>
    <row r="7976" spans="1:15" ht="12.75" customHeight="1" x14ac:dyDescent="0.2">
      <c r="A7976" s="36" t="str">
        <f>'0'!$A$4</f>
        <v>………………..</v>
      </c>
      <c r="B7976" s="37">
        <f>'0'!$A$2</f>
        <v>46112</v>
      </c>
      <c r="C7976" s="37" t="s">
        <v>1243</v>
      </c>
      <c r="D7976" s="119" t="str">
        <f>IF(G7976="","",VLOOKUP(G7976,номенклатури!R:T,2,0))</f>
        <v/>
      </c>
      <c r="E7976" s="333" t="str">
        <f>IF(G7976="","",VLOOKUP(G7976,номенклатури!R:T,3,0))</f>
        <v/>
      </c>
      <c r="F7976" s="159" t="str">
        <f>IF(G7976="","",IF(ISERROR(VLOOKUP(G7976,номенклатури!V:V,1,0)),E7976*H7976,E7976*I7976))</f>
        <v/>
      </c>
      <c r="G7976" s="14"/>
      <c r="H7976" s="15"/>
      <c r="I7976" s="15"/>
      <c r="J7976" s="15"/>
      <c r="K7976" s="15"/>
      <c r="L7976" s="217"/>
      <c r="M7976" s="22"/>
      <c r="N7976" s="119" t="str">
        <f>IF(G7976="","",VLOOKUP(G7976,номенклатури!R:U,4,0))</f>
        <v/>
      </c>
      <c r="O7976" s="119" t="str">
        <f>IF(M7976="","",VLOOKUP(M7976,'14'!D:D,1,0))</f>
        <v/>
      </c>
    </row>
    <row r="7977" spans="1:15" ht="12.75" customHeight="1" x14ac:dyDescent="0.2">
      <c r="A7977" s="36" t="str">
        <f>'0'!$A$4</f>
        <v>………………..</v>
      </c>
      <c r="B7977" s="37">
        <f>'0'!$A$2</f>
        <v>46112</v>
      </c>
      <c r="C7977" s="37" t="s">
        <v>1243</v>
      </c>
      <c r="D7977" s="119" t="str">
        <f>IF(G7977="","",VLOOKUP(G7977,номенклатури!R:T,2,0))</f>
        <v/>
      </c>
      <c r="E7977" s="333" t="str">
        <f>IF(G7977="","",VLOOKUP(G7977,номенклатури!R:T,3,0))</f>
        <v/>
      </c>
      <c r="F7977" s="159" t="str">
        <f>IF(G7977="","",IF(ISERROR(VLOOKUP(G7977,номенклатури!V:V,1,0)),E7977*H7977,E7977*I7977))</f>
        <v/>
      </c>
      <c r="G7977" s="14"/>
      <c r="H7977" s="15"/>
      <c r="I7977" s="15"/>
      <c r="J7977" s="15"/>
      <c r="K7977" s="15"/>
      <c r="L7977" s="217"/>
      <c r="M7977" s="22"/>
      <c r="N7977" s="119" t="str">
        <f>IF(G7977="","",VLOOKUP(G7977,номенклатури!R:U,4,0))</f>
        <v/>
      </c>
      <c r="O7977" s="119" t="str">
        <f>IF(M7977="","",VLOOKUP(M7977,'14'!D:D,1,0))</f>
        <v/>
      </c>
    </row>
    <row r="7978" spans="1:15" ht="12.75" customHeight="1" x14ac:dyDescent="0.2">
      <c r="A7978" s="36" t="str">
        <f>'0'!$A$4</f>
        <v>………………..</v>
      </c>
      <c r="B7978" s="37">
        <f>'0'!$A$2</f>
        <v>46112</v>
      </c>
      <c r="C7978" s="37" t="s">
        <v>1243</v>
      </c>
      <c r="D7978" s="119" t="str">
        <f>IF(G7978="","",VLOOKUP(G7978,номенклатури!R:T,2,0))</f>
        <v/>
      </c>
      <c r="E7978" s="333" t="str">
        <f>IF(G7978="","",VLOOKUP(G7978,номенклатури!R:T,3,0))</f>
        <v/>
      </c>
      <c r="F7978" s="159" t="str">
        <f>IF(G7978="","",IF(ISERROR(VLOOKUP(G7978,номенклатури!V:V,1,0)),E7978*H7978,E7978*I7978))</f>
        <v/>
      </c>
      <c r="G7978" s="14"/>
      <c r="H7978" s="15"/>
      <c r="I7978" s="15"/>
      <c r="J7978" s="15"/>
      <c r="K7978" s="15"/>
      <c r="L7978" s="217"/>
      <c r="M7978" s="22"/>
      <c r="N7978" s="119" t="str">
        <f>IF(G7978="","",VLOOKUP(G7978,номенклатури!R:U,4,0))</f>
        <v/>
      </c>
      <c r="O7978" s="119" t="str">
        <f>IF(M7978="","",VLOOKUP(M7978,'14'!D:D,1,0))</f>
        <v/>
      </c>
    </row>
    <row r="7979" spans="1:15" ht="12.75" customHeight="1" x14ac:dyDescent="0.2">
      <c r="A7979" s="36" t="str">
        <f>'0'!$A$4</f>
        <v>………………..</v>
      </c>
      <c r="B7979" s="37">
        <f>'0'!$A$2</f>
        <v>46112</v>
      </c>
      <c r="C7979" s="37" t="s">
        <v>1243</v>
      </c>
      <c r="D7979" s="119" t="str">
        <f>IF(G7979="","",VLOOKUP(G7979,номенклатури!R:T,2,0))</f>
        <v/>
      </c>
      <c r="E7979" s="333" t="str">
        <f>IF(G7979="","",VLOOKUP(G7979,номенклатури!R:T,3,0))</f>
        <v/>
      </c>
      <c r="F7979" s="159" t="str">
        <f>IF(G7979="","",IF(ISERROR(VLOOKUP(G7979,номенклатури!V:V,1,0)),E7979*H7979,E7979*I7979))</f>
        <v/>
      </c>
      <c r="G7979" s="14"/>
      <c r="H7979" s="15"/>
      <c r="I7979" s="15"/>
      <c r="J7979" s="15"/>
      <c r="K7979" s="15"/>
      <c r="L7979" s="217"/>
      <c r="M7979" s="22"/>
      <c r="N7979" s="119" t="str">
        <f>IF(G7979="","",VLOOKUP(G7979,номенклатури!R:U,4,0))</f>
        <v/>
      </c>
      <c r="O7979" s="119" t="str">
        <f>IF(M7979="","",VLOOKUP(M7979,'14'!D:D,1,0))</f>
        <v/>
      </c>
    </row>
    <row r="7980" spans="1:15" ht="12.75" customHeight="1" x14ac:dyDescent="0.2">
      <c r="A7980" s="36" t="str">
        <f>'0'!$A$4</f>
        <v>………………..</v>
      </c>
      <c r="B7980" s="37">
        <f>'0'!$A$2</f>
        <v>46112</v>
      </c>
      <c r="C7980" s="37" t="s">
        <v>1243</v>
      </c>
      <c r="D7980" s="119" t="str">
        <f>IF(G7980="","",VLOOKUP(G7980,номенклатури!R:T,2,0))</f>
        <v/>
      </c>
      <c r="E7980" s="333" t="str">
        <f>IF(G7980="","",VLOOKUP(G7980,номенклатури!R:T,3,0))</f>
        <v/>
      </c>
      <c r="F7980" s="159" t="str">
        <f>IF(G7980="","",IF(ISERROR(VLOOKUP(G7980,номенклатури!V:V,1,0)),E7980*H7980,E7980*I7980))</f>
        <v/>
      </c>
      <c r="G7980" s="14"/>
      <c r="H7980" s="15"/>
      <c r="I7980" s="15"/>
      <c r="J7980" s="15"/>
      <c r="K7980" s="15"/>
      <c r="L7980" s="217"/>
      <c r="M7980" s="22"/>
      <c r="N7980" s="119" t="str">
        <f>IF(G7980="","",VLOOKUP(G7980,номенклатури!R:U,4,0))</f>
        <v/>
      </c>
      <c r="O7980" s="119" t="str">
        <f>IF(M7980="","",VLOOKUP(M7980,'14'!D:D,1,0))</f>
        <v/>
      </c>
    </row>
    <row r="7981" spans="1:15" ht="12.75" customHeight="1" x14ac:dyDescent="0.2">
      <c r="A7981" s="36" t="str">
        <f>'0'!$A$4</f>
        <v>………………..</v>
      </c>
      <c r="B7981" s="37">
        <f>'0'!$A$2</f>
        <v>46112</v>
      </c>
      <c r="C7981" s="37" t="s">
        <v>1243</v>
      </c>
      <c r="D7981" s="119" t="str">
        <f>IF(G7981="","",VLOOKUP(G7981,номенклатури!R:T,2,0))</f>
        <v/>
      </c>
      <c r="E7981" s="333" t="str">
        <f>IF(G7981="","",VLOOKUP(G7981,номенклатури!R:T,3,0))</f>
        <v/>
      </c>
      <c r="F7981" s="159" t="str">
        <f>IF(G7981="","",IF(ISERROR(VLOOKUP(G7981,номенклатури!V:V,1,0)),E7981*H7981,E7981*I7981))</f>
        <v/>
      </c>
      <c r="G7981" s="14"/>
      <c r="H7981" s="15"/>
      <c r="I7981" s="15"/>
      <c r="J7981" s="15"/>
      <c r="K7981" s="15"/>
      <c r="L7981" s="217"/>
      <c r="M7981" s="22"/>
      <c r="N7981" s="119" t="str">
        <f>IF(G7981="","",VLOOKUP(G7981,номенклатури!R:U,4,0))</f>
        <v/>
      </c>
      <c r="O7981" s="119" t="str">
        <f>IF(M7981="","",VLOOKUP(M7981,'14'!D:D,1,0))</f>
        <v/>
      </c>
    </row>
    <row r="7982" spans="1:15" ht="12.75" customHeight="1" x14ac:dyDescent="0.2">
      <c r="A7982" s="36" t="str">
        <f>'0'!$A$4</f>
        <v>………………..</v>
      </c>
      <c r="B7982" s="37">
        <f>'0'!$A$2</f>
        <v>46112</v>
      </c>
      <c r="C7982" s="37" t="s">
        <v>1243</v>
      </c>
      <c r="D7982" s="119" t="str">
        <f>IF(G7982="","",VLOOKUP(G7982,номенклатури!R:T,2,0))</f>
        <v/>
      </c>
      <c r="E7982" s="333" t="str">
        <f>IF(G7982="","",VLOOKUP(G7982,номенклатури!R:T,3,0))</f>
        <v/>
      </c>
      <c r="F7982" s="159" t="str">
        <f>IF(G7982="","",IF(ISERROR(VLOOKUP(G7982,номенклатури!V:V,1,0)),E7982*H7982,E7982*I7982))</f>
        <v/>
      </c>
      <c r="G7982" s="14"/>
      <c r="H7982" s="15"/>
      <c r="I7982" s="15"/>
      <c r="J7982" s="15"/>
      <c r="K7982" s="15"/>
      <c r="L7982" s="217"/>
      <c r="M7982" s="22"/>
      <c r="N7982" s="119" t="str">
        <f>IF(G7982="","",VLOOKUP(G7982,номенклатури!R:U,4,0))</f>
        <v/>
      </c>
      <c r="O7982" s="119" t="str">
        <f>IF(M7982="","",VLOOKUP(M7982,'14'!D:D,1,0))</f>
        <v/>
      </c>
    </row>
    <row r="7983" spans="1:15" ht="12.75" customHeight="1" x14ac:dyDescent="0.2">
      <c r="A7983" s="36" t="str">
        <f>'0'!$A$4</f>
        <v>………………..</v>
      </c>
      <c r="B7983" s="37">
        <f>'0'!$A$2</f>
        <v>46112</v>
      </c>
      <c r="C7983" s="37" t="s">
        <v>1243</v>
      </c>
      <c r="D7983" s="119" t="str">
        <f>IF(G7983="","",VLOOKUP(G7983,номенклатури!R:T,2,0))</f>
        <v/>
      </c>
      <c r="E7983" s="333" t="str">
        <f>IF(G7983="","",VLOOKUP(G7983,номенклатури!R:T,3,0))</f>
        <v/>
      </c>
      <c r="F7983" s="159" t="str">
        <f>IF(G7983="","",IF(ISERROR(VLOOKUP(G7983,номенклатури!V:V,1,0)),E7983*H7983,E7983*I7983))</f>
        <v/>
      </c>
      <c r="G7983" s="14"/>
      <c r="H7983" s="15"/>
      <c r="I7983" s="15"/>
      <c r="J7983" s="15"/>
      <c r="K7983" s="15"/>
      <c r="L7983" s="217"/>
      <c r="M7983" s="22"/>
      <c r="N7983" s="119" t="str">
        <f>IF(G7983="","",VLOOKUP(G7983,номенклатури!R:U,4,0))</f>
        <v/>
      </c>
      <c r="O7983" s="119" t="str">
        <f>IF(M7983="","",VLOOKUP(M7983,'14'!D:D,1,0))</f>
        <v/>
      </c>
    </row>
    <row r="7984" spans="1:15" ht="12.75" customHeight="1" x14ac:dyDescent="0.2">
      <c r="A7984" s="36" t="str">
        <f>'0'!$A$4</f>
        <v>………………..</v>
      </c>
      <c r="B7984" s="37">
        <f>'0'!$A$2</f>
        <v>46112</v>
      </c>
      <c r="C7984" s="37" t="s">
        <v>1243</v>
      </c>
      <c r="D7984" s="119" t="str">
        <f>IF(G7984="","",VLOOKUP(G7984,номенклатури!R:T,2,0))</f>
        <v/>
      </c>
      <c r="E7984" s="333" t="str">
        <f>IF(G7984="","",VLOOKUP(G7984,номенклатури!R:T,3,0))</f>
        <v/>
      </c>
      <c r="F7984" s="159" t="str">
        <f>IF(G7984="","",IF(ISERROR(VLOOKUP(G7984,номенклатури!V:V,1,0)),E7984*H7984,E7984*I7984))</f>
        <v/>
      </c>
      <c r="G7984" s="14"/>
      <c r="H7984" s="15"/>
      <c r="I7984" s="15"/>
      <c r="J7984" s="15"/>
      <c r="K7984" s="15"/>
      <c r="L7984" s="217"/>
      <c r="M7984" s="22"/>
      <c r="N7984" s="119" t="str">
        <f>IF(G7984="","",VLOOKUP(G7984,номенклатури!R:U,4,0))</f>
        <v/>
      </c>
      <c r="O7984" s="119" t="str">
        <f>IF(M7984="","",VLOOKUP(M7984,'14'!D:D,1,0))</f>
        <v/>
      </c>
    </row>
    <row r="7985" spans="1:15" ht="12.75" customHeight="1" x14ac:dyDescent="0.2">
      <c r="A7985" s="36" t="str">
        <f>'0'!$A$4</f>
        <v>………………..</v>
      </c>
      <c r="B7985" s="37">
        <f>'0'!$A$2</f>
        <v>46112</v>
      </c>
      <c r="C7985" s="37" t="s">
        <v>1243</v>
      </c>
      <c r="D7985" s="119" t="str">
        <f>IF(G7985="","",VLOOKUP(G7985,номенклатури!R:T,2,0))</f>
        <v/>
      </c>
      <c r="E7985" s="333" t="str">
        <f>IF(G7985="","",VLOOKUP(G7985,номенклатури!R:T,3,0))</f>
        <v/>
      </c>
      <c r="F7985" s="159" t="str">
        <f>IF(G7985="","",IF(ISERROR(VLOOKUP(G7985,номенклатури!V:V,1,0)),E7985*H7985,E7985*I7985))</f>
        <v/>
      </c>
      <c r="G7985" s="14"/>
      <c r="H7985" s="15"/>
      <c r="I7985" s="15"/>
      <c r="J7985" s="15"/>
      <c r="K7985" s="15"/>
      <c r="L7985" s="217"/>
      <c r="M7985" s="22"/>
      <c r="N7985" s="119" t="str">
        <f>IF(G7985="","",VLOOKUP(G7985,номенклатури!R:U,4,0))</f>
        <v/>
      </c>
      <c r="O7985" s="119" t="str">
        <f>IF(M7985="","",VLOOKUP(M7985,'14'!D:D,1,0))</f>
        <v/>
      </c>
    </row>
    <row r="7986" spans="1:15" ht="12.75" customHeight="1" x14ac:dyDescent="0.2">
      <c r="A7986" s="36" t="str">
        <f>'0'!$A$4</f>
        <v>………………..</v>
      </c>
      <c r="B7986" s="37">
        <f>'0'!$A$2</f>
        <v>46112</v>
      </c>
      <c r="C7986" s="37" t="s">
        <v>1243</v>
      </c>
      <c r="D7986" s="119" t="str">
        <f>IF(G7986="","",VLOOKUP(G7986,номенклатури!R:T,2,0))</f>
        <v/>
      </c>
      <c r="E7986" s="333" t="str">
        <f>IF(G7986="","",VLOOKUP(G7986,номенклатури!R:T,3,0))</f>
        <v/>
      </c>
      <c r="F7986" s="159" t="str">
        <f>IF(G7986="","",IF(ISERROR(VLOOKUP(G7986,номенклатури!V:V,1,0)),E7986*H7986,E7986*I7986))</f>
        <v/>
      </c>
      <c r="G7986" s="14"/>
      <c r="H7986" s="15"/>
      <c r="I7986" s="15"/>
      <c r="J7986" s="15"/>
      <c r="K7986" s="15"/>
      <c r="L7986" s="217"/>
      <c r="M7986" s="22"/>
      <c r="N7986" s="119" t="str">
        <f>IF(G7986="","",VLOOKUP(G7986,номенклатури!R:U,4,0))</f>
        <v/>
      </c>
      <c r="O7986" s="119" t="str">
        <f>IF(M7986="","",VLOOKUP(M7986,'14'!D:D,1,0))</f>
        <v/>
      </c>
    </row>
    <row r="7987" spans="1:15" ht="12.75" customHeight="1" x14ac:dyDescent="0.2">
      <c r="A7987" s="36" t="str">
        <f>'0'!$A$4</f>
        <v>………………..</v>
      </c>
      <c r="B7987" s="37">
        <f>'0'!$A$2</f>
        <v>46112</v>
      </c>
      <c r="C7987" s="37" t="s">
        <v>1243</v>
      </c>
      <c r="D7987" s="119" t="str">
        <f>IF(G7987="","",VLOOKUP(G7987,номенклатури!R:T,2,0))</f>
        <v/>
      </c>
      <c r="E7987" s="333" t="str">
        <f>IF(G7987="","",VLOOKUP(G7987,номенклатури!R:T,3,0))</f>
        <v/>
      </c>
      <c r="F7987" s="159" t="str">
        <f>IF(G7987="","",IF(ISERROR(VLOOKUP(G7987,номенклатури!V:V,1,0)),E7987*H7987,E7987*I7987))</f>
        <v/>
      </c>
      <c r="G7987" s="14"/>
      <c r="H7987" s="15"/>
      <c r="I7987" s="15"/>
      <c r="J7987" s="15"/>
      <c r="K7987" s="15"/>
      <c r="L7987" s="217"/>
      <c r="M7987" s="22"/>
      <c r="N7987" s="119" t="str">
        <f>IF(G7987="","",VLOOKUP(G7987,номенклатури!R:U,4,0))</f>
        <v/>
      </c>
      <c r="O7987" s="119" t="str">
        <f>IF(M7987="","",VLOOKUP(M7987,'14'!D:D,1,0))</f>
        <v/>
      </c>
    </row>
    <row r="7988" spans="1:15" ht="12.75" customHeight="1" x14ac:dyDescent="0.2">
      <c r="A7988" s="36" t="str">
        <f>'0'!$A$4</f>
        <v>………………..</v>
      </c>
      <c r="B7988" s="37">
        <f>'0'!$A$2</f>
        <v>46112</v>
      </c>
      <c r="C7988" s="37" t="s">
        <v>1243</v>
      </c>
      <c r="D7988" s="119" t="str">
        <f>IF(G7988="","",VLOOKUP(G7988,номенклатури!R:T,2,0))</f>
        <v/>
      </c>
      <c r="E7988" s="333" t="str">
        <f>IF(G7988="","",VLOOKUP(G7988,номенклатури!R:T,3,0))</f>
        <v/>
      </c>
      <c r="F7988" s="159" t="str">
        <f>IF(G7988="","",IF(ISERROR(VLOOKUP(G7988,номенклатури!V:V,1,0)),E7988*H7988,E7988*I7988))</f>
        <v/>
      </c>
      <c r="G7988" s="14"/>
      <c r="H7988" s="15"/>
      <c r="I7988" s="15"/>
      <c r="J7988" s="15"/>
      <c r="K7988" s="15"/>
      <c r="L7988" s="217"/>
      <c r="M7988" s="22"/>
      <c r="N7988" s="119" t="str">
        <f>IF(G7988="","",VLOOKUP(G7988,номенклатури!R:U,4,0))</f>
        <v/>
      </c>
      <c r="O7988" s="119" t="str">
        <f>IF(M7988="","",VLOOKUP(M7988,'14'!D:D,1,0))</f>
        <v/>
      </c>
    </row>
    <row r="7989" spans="1:15" ht="12.75" customHeight="1" x14ac:dyDescent="0.2">
      <c r="A7989" s="36" t="str">
        <f>'0'!$A$4</f>
        <v>………………..</v>
      </c>
      <c r="B7989" s="37">
        <f>'0'!$A$2</f>
        <v>46112</v>
      </c>
      <c r="C7989" s="37" t="s">
        <v>1243</v>
      </c>
      <c r="D7989" s="119" t="str">
        <f>IF(G7989="","",VLOOKUP(G7989,номенклатури!R:T,2,0))</f>
        <v/>
      </c>
      <c r="E7989" s="333" t="str">
        <f>IF(G7989="","",VLOOKUP(G7989,номенклатури!R:T,3,0))</f>
        <v/>
      </c>
      <c r="F7989" s="159" t="str">
        <f>IF(G7989="","",IF(ISERROR(VLOOKUP(G7989,номенклатури!V:V,1,0)),E7989*H7989,E7989*I7989))</f>
        <v/>
      </c>
      <c r="G7989" s="14"/>
      <c r="H7989" s="15"/>
      <c r="I7989" s="15"/>
      <c r="J7989" s="15"/>
      <c r="K7989" s="15"/>
      <c r="L7989" s="217"/>
      <c r="M7989" s="22"/>
      <c r="N7989" s="119" t="str">
        <f>IF(G7989="","",VLOOKUP(G7989,номенклатури!R:U,4,0))</f>
        <v/>
      </c>
      <c r="O7989" s="119" t="str">
        <f>IF(M7989="","",VLOOKUP(M7989,'14'!D:D,1,0))</f>
        <v/>
      </c>
    </row>
    <row r="7990" spans="1:15" ht="12.75" customHeight="1" x14ac:dyDescent="0.2">
      <c r="A7990" s="36" t="str">
        <f>'0'!$A$4</f>
        <v>………………..</v>
      </c>
      <c r="B7990" s="37">
        <f>'0'!$A$2</f>
        <v>46112</v>
      </c>
      <c r="C7990" s="37" t="s">
        <v>1243</v>
      </c>
      <c r="D7990" s="119" t="str">
        <f>IF(G7990="","",VLOOKUP(G7990,номенклатури!R:T,2,0))</f>
        <v/>
      </c>
      <c r="E7990" s="333" t="str">
        <f>IF(G7990="","",VLOOKUP(G7990,номенклатури!R:T,3,0))</f>
        <v/>
      </c>
      <c r="F7990" s="159" t="str">
        <f>IF(G7990="","",IF(ISERROR(VLOOKUP(G7990,номенклатури!V:V,1,0)),E7990*H7990,E7990*I7990))</f>
        <v/>
      </c>
      <c r="G7990" s="14"/>
      <c r="H7990" s="15"/>
      <c r="I7990" s="15"/>
      <c r="J7990" s="15"/>
      <c r="K7990" s="15"/>
      <c r="L7990" s="217"/>
      <c r="M7990" s="22"/>
      <c r="N7990" s="119" t="str">
        <f>IF(G7990="","",VLOOKUP(G7990,номенклатури!R:U,4,0))</f>
        <v/>
      </c>
      <c r="O7990" s="119" t="str">
        <f>IF(M7990="","",VLOOKUP(M7990,'14'!D:D,1,0))</f>
        <v/>
      </c>
    </row>
    <row r="7991" spans="1:15" ht="12.75" customHeight="1" x14ac:dyDescent="0.2">
      <c r="A7991" s="36" t="str">
        <f>'0'!$A$4</f>
        <v>………………..</v>
      </c>
      <c r="B7991" s="37">
        <f>'0'!$A$2</f>
        <v>46112</v>
      </c>
      <c r="C7991" s="37" t="s">
        <v>1243</v>
      </c>
      <c r="D7991" s="119" t="str">
        <f>IF(G7991="","",VLOOKUP(G7991,номенклатури!R:T,2,0))</f>
        <v/>
      </c>
      <c r="E7991" s="333" t="str">
        <f>IF(G7991="","",VLOOKUP(G7991,номенклатури!R:T,3,0))</f>
        <v/>
      </c>
      <c r="F7991" s="159" t="str">
        <f>IF(G7991="","",IF(ISERROR(VLOOKUP(G7991,номенклатури!V:V,1,0)),E7991*H7991,E7991*I7991))</f>
        <v/>
      </c>
      <c r="G7991" s="14"/>
      <c r="H7991" s="15"/>
      <c r="I7991" s="15"/>
      <c r="J7991" s="15"/>
      <c r="K7991" s="15"/>
      <c r="L7991" s="217"/>
      <c r="M7991" s="22"/>
      <c r="N7991" s="119" t="str">
        <f>IF(G7991="","",VLOOKUP(G7991,номенклатури!R:U,4,0))</f>
        <v/>
      </c>
      <c r="O7991" s="119" t="str">
        <f>IF(M7991="","",VLOOKUP(M7991,'14'!D:D,1,0))</f>
        <v/>
      </c>
    </row>
    <row r="7992" spans="1:15" ht="12.75" customHeight="1" x14ac:dyDescent="0.2">
      <c r="A7992" s="36" t="str">
        <f>'0'!$A$4</f>
        <v>………………..</v>
      </c>
      <c r="B7992" s="37">
        <f>'0'!$A$2</f>
        <v>46112</v>
      </c>
      <c r="C7992" s="37" t="s">
        <v>1243</v>
      </c>
      <c r="D7992" s="119" t="str">
        <f>IF(G7992="","",VLOOKUP(G7992,номенклатури!R:T,2,0))</f>
        <v/>
      </c>
      <c r="E7992" s="333" t="str">
        <f>IF(G7992="","",VLOOKUP(G7992,номенклатури!R:T,3,0))</f>
        <v/>
      </c>
      <c r="F7992" s="159" t="str">
        <f>IF(G7992="","",IF(ISERROR(VLOOKUP(G7992,номенклатури!V:V,1,0)),E7992*H7992,E7992*I7992))</f>
        <v/>
      </c>
      <c r="G7992" s="14"/>
      <c r="H7992" s="15"/>
      <c r="I7992" s="15"/>
      <c r="J7992" s="15"/>
      <c r="K7992" s="15"/>
      <c r="L7992" s="217"/>
      <c r="M7992" s="22"/>
      <c r="N7992" s="119" t="str">
        <f>IF(G7992="","",VLOOKUP(G7992,номенклатури!R:U,4,0))</f>
        <v/>
      </c>
      <c r="O7992" s="119" t="str">
        <f>IF(M7992="","",VLOOKUP(M7992,'14'!D:D,1,0))</f>
        <v/>
      </c>
    </row>
    <row r="7993" spans="1:15" ht="12.75" customHeight="1" x14ac:dyDescent="0.2">
      <c r="A7993" s="36" t="str">
        <f>'0'!$A$4</f>
        <v>………………..</v>
      </c>
      <c r="B7993" s="37">
        <f>'0'!$A$2</f>
        <v>46112</v>
      </c>
      <c r="C7993" s="37" t="s">
        <v>1243</v>
      </c>
      <c r="D7993" s="119" t="str">
        <f>IF(G7993="","",VLOOKUP(G7993,номенклатури!R:T,2,0))</f>
        <v/>
      </c>
      <c r="E7993" s="333" t="str">
        <f>IF(G7993="","",VLOOKUP(G7993,номенклатури!R:T,3,0))</f>
        <v/>
      </c>
      <c r="F7993" s="159" t="str">
        <f>IF(G7993="","",IF(ISERROR(VLOOKUP(G7993,номенклатури!V:V,1,0)),E7993*H7993,E7993*I7993))</f>
        <v/>
      </c>
      <c r="G7993" s="14"/>
      <c r="H7993" s="15"/>
      <c r="I7993" s="15"/>
      <c r="J7993" s="15"/>
      <c r="K7993" s="15"/>
      <c r="L7993" s="217"/>
      <c r="M7993" s="22"/>
      <c r="N7993" s="119" t="str">
        <f>IF(G7993="","",VLOOKUP(G7993,номенклатури!R:U,4,0))</f>
        <v/>
      </c>
      <c r="O7993" s="119" t="str">
        <f>IF(M7993="","",VLOOKUP(M7993,'14'!D:D,1,0))</f>
        <v/>
      </c>
    </row>
    <row r="7994" spans="1:15" ht="12.75" customHeight="1" x14ac:dyDescent="0.2">
      <c r="A7994" s="36" t="str">
        <f>'0'!$A$4</f>
        <v>………………..</v>
      </c>
      <c r="B7994" s="37">
        <f>'0'!$A$2</f>
        <v>46112</v>
      </c>
      <c r="C7994" s="37" t="s">
        <v>1243</v>
      </c>
      <c r="D7994" s="119" t="str">
        <f>IF(G7994="","",VLOOKUP(G7994,номенклатури!R:T,2,0))</f>
        <v/>
      </c>
      <c r="E7994" s="333" t="str">
        <f>IF(G7994="","",VLOOKUP(G7994,номенклатури!R:T,3,0))</f>
        <v/>
      </c>
      <c r="F7994" s="159" t="str">
        <f>IF(G7994="","",IF(ISERROR(VLOOKUP(G7994,номенклатури!V:V,1,0)),E7994*H7994,E7994*I7994))</f>
        <v/>
      </c>
      <c r="G7994" s="14"/>
      <c r="H7994" s="15"/>
      <c r="I7994" s="15"/>
      <c r="J7994" s="15"/>
      <c r="K7994" s="15"/>
      <c r="L7994" s="217"/>
      <c r="M7994" s="22"/>
      <c r="N7994" s="119" t="str">
        <f>IF(G7994="","",VLOOKUP(G7994,номенклатури!R:U,4,0))</f>
        <v/>
      </c>
      <c r="O7994" s="119" t="str">
        <f>IF(M7994="","",VLOOKUP(M7994,'14'!D:D,1,0))</f>
        <v/>
      </c>
    </row>
    <row r="7995" spans="1:15" ht="12.75" customHeight="1" x14ac:dyDescent="0.2">
      <c r="A7995" s="36" t="str">
        <f>'0'!$A$4</f>
        <v>………………..</v>
      </c>
      <c r="B7995" s="37">
        <f>'0'!$A$2</f>
        <v>46112</v>
      </c>
      <c r="C7995" s="37" t="s">
        <v>1243</v>
      </c>
      <c r="D7995" s="119" t="str">
        <f>IF(G7995="","",VLOOKUP(G7995,номенклатури!R:T,2,0))</f>
        <v/>
      </c>
      <c r="E7995" s="333" t="str">
        <f>IF(G7995="","",VLOOKUP(G7995,номенклатури!R:T,3,0))</f>
        <v/>
      </c>
      <c r="F7995" s="159" t="str">
        <f>IF(G7995="","",IF(ISERROR(VLOOKUP(G7995,номенклатури!V:V,1,0)),E7995*H7995,E7995*I7995))</f>
        <v/>
      </c>
      <c r="G7995" s="14"/>
      <c r="H7995" s="15"/>
      <c r="I7995" s="15"/>
      <c r="J7995" s="15"/>
      <c r="K7995" s="15"/>
      <c r="L7995" s="217"/>
      <c r="M7995" s="22"/>
      <c r="N7995" s="119" t="str">
        <f>IF(G7995="","",VLOOKUP(G7995,номенклатури!R:U,4,0))</f>
        <v/>
      </c>
      <c r="O7995" s="119" t="str">
        <f>IF(M7995="","",VLOOKUP(M7995,'14'!D:D,1,0))</f>
        <v/>
      </c>
    </row>
    <row r="7996" spans="1:15" ht="12.75" customHeight="1" x14ac:dyDescent="0.2">
      <c r="A7996" s="36" t="str">
        <f>'0'!$A$4</f>
        <v>………………..</v>
      </c>
      <c r="B7996" s="37">
        <f>'0'!$A$2</f>
        <v>46112</v>
      </c>
      <c r="C7996" s="37" t="s">
        <v>1243</v>
      </c>
      <c r="D7996" s="119" t="str">
        <f>IF(G7996="","",VLOOKUP(G7996,номенклатури!R:T,2,0))</f>
        <v/>
      </c>
      <c r="E7996" s="333" t="str">
        <f>IF(G7996="","",VLOOKUP(G7996,номенклатури!R:T,3,0))</f>
        <v/>
      </c>
      <c r="F7996" s="159" t="str">
        <f>IF(G7996="","",IF(ISERROR(VLOOKUP(G7996,номенклатури!V:V,1,0)),E7996*H7996,E7996*I7996))</f>
        <v/>
      </c>
      <c r="G7996" s="14"/>
      <c r="H7996" s="15"/>
      <c r="I7996" s="15"/>
      <c r="J7996" s="15"/>
      <c r="K7996" s="15"/>
      <c r="L7996" s="217"/>
      <c r="M7996" s="22"/>
      <c r="N7996" s="119" t="str">
        <f>IF(G7996="","",VLOOKUP(G7996,номенклатури!R:U,4,0))</f>
        <v/>
      </c>
      <c r="O7996" s="119" t="str">
        <f>IF(M7996="","",VLOOKUP(M7996,'14'!D:D,1,0))</f>
        <v/>
      </c>
    </row>
    <row r="7997" spans="1:15" ht="12.75" customHeight="1" x14ac:dyDescent="0.2">
      <c r="A7997" s="36" t="str">
        <f>'0'!$A$4</f>
        <v>………………..</v>
      </c>
      <c r="B7997" s="37">
        <f>'0'!$A$2</f>
        <v>46112</v>
      </c>
      <c r="C7997" s="37" t="s">
        <v>1243</v>
      </c>
      <c r="D7997" s="119" t="str">
        <f>IF(G7997="","",VLOOKUP(G7997,номенклатури!R:T,2,0))</f>
        <v/>
      </c>
      <c r="E7997" s="333" t="str">
        <f>IF(G7997="","",VLOOKUP(G7997,номенклатури!R:T,3,0))</f>
        <v/>
      </c>
      <c r="F7997" s="159" t="str">
        <f>IF(G7997="","",IF(ISERROR(VLOOKUP(G7997,номенклатури!V:V,1,0)),E7997*H7997,E7997*I7997))</f>
        <v/>
      </c>
      <c r="G7997" s="14"/>
      <c r="H7997" s="15"/>
      <c r="I7997" s="15"/>
      <c r="J7997" s="15"/>
      <c r="K7997" s="15"/>
      <c r="L7997" s="217"/>
      <c r="M7997" s="22"/>
      <c r="N7997" s="119" t="str">
        <f>IF(G7997="","",VLOOKUP(G7997,номенклатури!R:U,4,0))</f>
        <v/>
      </c>
      <c r="O7997" s="119" t="str">
        <f>IF(M7997="","",VLOOKUP(M7997,'14'!D:D,1,0))</f>
        <v/>
      </c>
    </row>
    <row r="7998" spans="1:15" ht="12.75" customHeight="1" x14ac:dyDescent="0.2">
      <c r="A7998" s="36" t="str">
        <f>'0'!$A$4</f>
        <v>………………..</v>
      </c>
      <c r="B7998" s="37">
        <f>'0'!$A$2</f>
        <v>46112</v>
      </c>
      <c r="C7998" s="37" t="s">
        <v>1243</v>
      </c>
      <c r="D7998" s="119" t="str">
        <f>IF(G7998="","",VLOOKUP(G7998,номенклатури!R:T,2,0))</f>
        <v/>
      </c>
      <c r="E7998" s="333" t="str">
        <f>IF(G7998="","",VLOOKUP(G7998,номенклатури!R:T,3,0))</f>
        <v/>
      </c>
      <c r="F7998" s="159" t="str">
        <f>IF(G7998="","",IF(ISERROR(VLOOKUP(G7998,номенклатури!V:V,1,0)),E7998*H7998,E7998*I7998))</f>
        <v/>
      </c>
      <c r="G7998" s="14"/>
      <c r="H7998" s="15"/>
      <c r="I7998" s="15"/>
      <c r="J7998" s="15"/>
      <c r="K7998" s="15"/>
      <c r="L7998" s="217"/>
      <c r="M7998" s="22"/>
      <c r="N7998" s="119" t="str">
        <f>IF(G7998="","",VLOOKUP(G7998,номенклатури!R:U,4,0))</f>
        <v/>
      </c>
      <c r="O7998" s="119" t="str">
        <f>IF(M7998="","",VLOOKUP(M7998,'14'!D:D,1,0))</f>
        <v/>
      </c>
    </row>
    <row r="7999" spans="1:15" ht="12.75" customHeight="1" x14ac:dyDescent="0.2">
      <c r="A7999" s="36" t="str">
        <f>'0'!$A$4</f>
        <v>………………..</v>
      </c>
      <c r="B7999" s="37">
        <f>'0'!$A$2</f>
        <v>46112</v>
      </c>
      <c r="C7999" s="37" t="s">
        <v>1243</v>
      </c>
      <c r="D7999" s="119" t="str">
        <f>IF(G7999="","",VLOOKUP(G7999,номенклатури!R:T,2,0))</f>
        <v/>
      </c>
      <c r="E7999" s="333" t="str">
        <f>IF(G7999="","",VLOOKUP(G7999,номенклатури!R:T,3,0))</f>
        <v/>
      </c>
      <c r="F7999" s="159" t="str">
        <f>IF(G7999="","",IF(ISERROR(VLOOKUP(G7999,номенклатури!V:V,1,0)),E7999*H7999,E7999*I7999))</f>
        <v/>
      </c>
      <c r="G7999" s="14"/>
      <c r="H7999" s="15"/>
      <c r="I7999" s="15"/>
      <c r="J7999" s="15"/>
      <c r="K7999" s="15"/>
      <c r="L7999" s="217"/>
      <c r="M7999" s="22"/>
      <c r="N7999" s="119" t="str">
        <f>IF(G7999="","",VLOOKUP(G7999,номенклатури!R:U,4,0))</f>
        <v/>
      </c>
      <c r="O7999" s="119" t="str">
        <f>IF(M7999="","",VLOOKUP(M7999,'14'!D:D,1,0))</f>
        <v/>
      </c>
    </row>
    <row r="8000" spans="1:15" ht="12.75" customHeight="1" x14ac:dyDescent="0.2">
      <c r="A8000" s="36" t="str">
        <f>'0'!$A$4</f>
        <v>………………..</v>
      </c>
      <c r="B8000" s="37">
        <f>'0'!$A$2</f>
        <v>46112</v>
      </c>
      <c r="C8000" s="37" t="s">
        <v>1243</v>
      </c>
      <c r="D8000" s="119" t="str">
        <f>IF(G8000="","",VLOOKUP(G8000,номенклатури!R:T,2,0))</f>
        <v/>
      </c>
      <c r="E8000" s="333" t="str">
        <f>IF(G8000="","",VLOOKUP(G8000,номенклатури!R:T,3,0))</f>
        <v/>
      </c>
      <c r="F8000" s="159" t="str">
        <f>IF(G8000="","",IF(ISERROR(VLOOKUP(G8000,номенклатури!V:V,1,0)),E8000*H8000,E8000*I8000))</f>
        <v/>
      </c>
      <c r="G8000" s="14"/>
      <c r="H8000" s="15"/>
      <c r="I8000" s="15"/>
      <c r="J8000" s="15"/>
      <c r="K8000" s="15"/>
      <c r="L8000" s="217"/>
      <c r="M8000" s="22"/>
      <c r="N8000" s="119" t="str">
        <f>IF(G8000="","",VLOOKUP(G8000,номенклатури!R:U,4,0))</f>
        <v/>
      </c>
      <c r="O8000" s="119" t="str">
        <f>IF(M8000="","",VLOOKUP(M8000,'14'!D:D,1,0))</f>
        <v/>
      </c>
    </row>
    <row r="8001" spans="1:15" ht="12.75" customHeight="1" x14ac:dyDescent="0.2">
      <c r="A8001" s="36" t="str">
        <f>'0'!$A$4</f>
        <v>………………..</v>
      </c>
      <c r="B8001" s="37">
        <f>'0'!$A$2</f>
        <v>46112</v>
      </c>
      <c r="C8001" s="37" t="s">
        <v>1243</v>
      </c>
      <c r="D8001" s="119" t="str">
        <f>IF(G8001="","",VLOOKUP(G8001,номенклатури!R:T,2,0))</f>
        <v/>
      </c>
      <c r="E8001" s="333" t="str">
        <f>IF(G8001="","",VLOOKUP(G8001,номенклатури!R:T,3,0))</f>
        <v/>
      </c>
      <c r="F8001" s="159" t="str">
        <f>IF(G8001="","",IF(ISERROR(VLOOKUP(G8001,номенклатури!V:V,1,0)),E8001*H8001,E8001*I8001))</f>
        <v/>
      </c>
      <c r="G8001" s="14"/>
      <c r="H8001" s="15"/>
      <c r="I8001" s="15"/>
      <c r="J8001" s="15"/>
      <c r="K8001" s="15"/>
      <c r="L8001" s="217"/>
      <c r="M8001" s="22"/>
      <c r="N8001" s="119" t="str">
        <f>IF(G8001="","",VLOOKUP(G8001,номенклатури!R:U,4,0))</f>
        <v/>
      </c>
      <c r="O8001" s="119" t="str">
        <f>IF(M8001="","",VLOOKUP(M8001,'14'!D:D,1,0))</f>
        <v/>
      </c>
    </row>
    <row r="8002" spans="1:15" ht="12.75" customHeight="1" x14ac:dyDescent="0.2">
      <c r="A8002" s="36" t="str">
        <f>'0'!$A$4</f>
        <v>………………..</v>
      </c>
      <c r="B8002" s="37">
        <f>'0'!$A$2</f>
        <v>46112</v>
      </c>
      <c r="C8002" s="37" t="s">
        <v>1243</v>
      </c>
      <c r="D8002" s="119" t="str">
        <f>IF(G8002="","",VLOOKUP(G8002,номенклатури!R:T,2,0))</f>
        <v/>
      </c>
      <c r="E8002" s="333" t="str">
        <f>IF(G8002="","",VLOOKUP(G8002,номенклатури!R:T,3,0))</f>
        <v/>
      </c>
      <c r="F8002" s="159" t="str">
        <f>IF(G8002="","",IF(ISERROR(VLOOKUP(G8002,номенклатури!V:V,1,0)),E8002*H8002,E8002*I8002))</f>
        <v/>
      </c>
      <c r="G8002" s="14"/>
      <c r="H8002" s="15"/>
      <c r="I8002" s="15"/>
      <c r="J8002" s="15"/>
      <c r="K8002" s="15"/>
      <c r="L8002" s="217"/>
      <c r="M8002" s="22"/>
      <c r="N8002" s="119" t="str">
        <f>IF(G8002="","",VLOOKUP(G8002,номенклатури!R:U,4,0))</f>
        <v/>
      </c>
      <c r="O8002" s="119" t="str">
        <f>IF(M8002="","",VLOOKUP(M8002,'14'!D:D,1,0))</f>
        <v/>
      </c>
    </row>
    <row r="8003" spans="1:15" ht="12.75" customHeight="1" x14ac:dyDescent="0.2">
      <c r="A8003" s="36" t="str">
        <f>'0'!$A$4</f>
        <v>………………..</v>
      </c>
      <c r="B8003" s="37">
        <f>'0'!$A$2</f>
        <v>46112</v>
      </c>
      <c r="C8003" s="37" t="s">
        <v>1243</v>
      </c>
      <c r="D8003" s="119" t="str">
        <f>IF(G8003="","",VLOOKUP(G8003,номенклатури!R:T,2,0))</f>
        <v/>
      </c>
      <c r="E8003" s="333" t="str">
        <f>IF(G8003="","",VLOOKUP(G8003,номенклатури!R:T,3,0))</f>
        <v/>
      </c>
      <c r="F8003" s="159" t="str">
        <f>IF(G8003="","",IF(ISERROR(VLOOKUP(G8003,номенклатури!V:V,1,0)),E8003*H8003,E8003*I8003))</f>
        <v/>
      </c>
      <c r="G8003" s="14"/>
      <c r="H8003" s="15"/>
      <c r="I8003" s="15"/>
      <c r="J8003" s="15"/>
      <c r="K8003" s="15"/>
      <c r="L8003" s="217"/>
      <c r="M8003" s="22"/>
      <c r="N8003" s="119" t="str">
        <f>IF(G8003="","",VLOOKUP(G8003,номенклатури!R:U,4,0))</f>
        <v/>
      </c>
      <c r="O8003" s="119" t="str">
        <f>IF(M8003="","",VLOOKUP(M8003,'14'!D:D,1,0))</f>
        <v/>
      </c>
    </row>
    <row r="8004" spans="1:15" ht="12.75" customHeight="1" x14ac:dyDescent="0.2">
      <c r="A8004" s="36" t="str">
        <f>'0'!$A$4</f>
        <v>………………..</v>
      </c>
      <c r="B8004" s="37">
        <f>'0'!$A$2</f>
        <v>46112</v>
      </c>
      <c r="C8004" s="37" t="s">
        <v>1243</v>
      </c>
      <c r="D8004" s="119" t="str">
        <f>IF(G8004="","",VLOOKUP(G8004,номенклатури!R:T,2,0))</f>
        <v/>
      </c>
      <c r="E8004" s="333" t="str">
        <f>IF(G8004="","",VLOOKUP(G8004,номенклатури!R:T,3,0))</f>
        <v/>
      </c>
      <c r="F8004" s="159" t="str">
        <f>IF(G8004="","",IF(ISERROR(VLOOKUP(G8004,номенклатури!V:V,1,0)),E8004*H8004,E8004*I8004))</f>
        <v/>
      </c>
      <c r="G8004" s="14"/>
      <c r="H8004" s="15"/>
      <c r="I8004" s="15"/>
      <c r="J8004" s="15"/>
      <c r="K8004" s="15"/>
      <c r="L8004" s="217"/>
      <c r="M8004" s="22"/>
      <c r="N8004" s="119" t="str">
        <f>IF(G8004="","",VLOOKUP(G8004,номенклатури!R:U,4,0))</f>
        <v/>
      </c>
      <c r="O8004" s="119" t="str">
        <f>IF(M8004="","",VLOOKUP(M8004,'14'!D:D,1,0))</f>
        <v/>
      </c>
    </row>
    <row r="8005" spans="1:15" ht="12.75" customHeight="1" x14ac:dyDescent="0.2">
      <c r="A8005" s="36" t="str">
        <f>'0'!$A$4</f>
        <v>………………..</v>
      </c>
      <c r="B8005" s="37">
        <f>'0'!$A$2</f>
        <v>46112</v>
      </c>
      <c r="C8005" s="37" t="s">
        <v>1243</v>
      </c>
      <c r="D8005" s="119" t="str">
        <f>IF(G8005="","",VLOOKUP(G8005,номенклатури!R:T,2,0))</f>
        <v/>
      </c>
      <c r="E8005" s="333" t="str">
        <f>IF(G8005="","",VLOOKUP(G8005,номенклатури!R:T,3,0))</f>
        <v/>
      </c>
      <c r="F8005" s="159" t="str">
        <f>IF(G8005="","",IF(ISERROR(VLOOKUP(G8005,номенклатури!V:V,1,0)),E8005*H8005,E8005*I8005))</f>
        <v/>
      </c>
      <c r="G8005" s="14"/>
      <c r="H8005" s="15"/>
      <c r="I8005" s="15"/>
      <c r="J8005" s="15"/>
      <c r="K8005" s="15"/>
      <c r="L8005" s="217"/>
      <c r="M8005" s="22"/>
      <c r="N8005" s="119" t="str">
        <f>IF(G8005="","",VLOOKUP(G8005,номенклатури!R:U,4,0))</f>
        <v/>
      </c>
      <c r="O8005" s="119" t="str">
        <f>IF(M8005="","",VLOOKUP(M8005,'14'!D:D,1,0))</f>
        <v/>
      </c>
    </row>
    <row r="8006" spans="1:15" ht="12.75" customHeight="1" x14ac:dyDescent="0.2">
      <c r="A8006" s="36" t="str">
        <f>'0'!$A$4</f>
        <v>………………..</v>
      </c>
      <c r="B8006" s="37">
        <f>'0'!$A$2</f>
        <v>46112</v>
      </c>
      <c r="C8006" s="37" t="s">
        <v>1243</v>
      </c>
      <c r="D8006" s="119" t="str">
        <f>IF(G8006="","",VLOOKUP(G8006,номенклатури!R:T,2,0))</f>
        <v/>
      </c>
      <c r="E8006" s="333" t="str">
        <f>IF(G8006="","",VLOOKUP(G8006,номенклатури!R:T,3,0))</f>
        <v/>
      </c>
      <c r="F8006" s="159" t="str">
        <f>IF(G8006="","",IF(ISERROR(VLOOKUP(G8006,номенклатури!V:V,1,0)),E8006*H8006,E8006*I8006))</f>
        <v/>
      </c>
      <c r="G8006" s="14"/>
      <c r="H8006" s="15"/>
      <c r="I8006" s="15"/>
      <c r="J8006" s="15"/>
      <c r="K8006" s="15"/>
      <c r="L8006" s="217"/>
      <c r="M8006" s="22"/>
      <c r="N8006" s="119" t="str">
        <f>IF(G8006="","",VLOOKUP(G8006,номенклатури!R:U,4,0))</f>
        <v/>
      </c>
      <c r="O8006" s="119" t="str">
        <f>IF(M8006="","",VLOOKUP(M8006,'14'!D:D,1,0))</f>
        <v/>
      </c>
    </row>
    <row r="8007" spans="1:15" ht="12.75" customHeight="1" x14ac:dyDescent="0.2">
      <c r="A8007" s="36" t="str">
        <f>'0'!$A$4</f>
        <v>………………..</v>
      </c>
      <c r="B8007" s="37">
        <f>'0'!$A$2</f>
        <v>46112</v>
      </c>
      <c r="C8007" s="37" t="s">
        <v>1243</v>
      </c>
      <c r="D8007" s="119" t="str">
        <f>IF(G8007="","",VLOOKUP(G8007,номенклатури!R:T,2,0))</f>
        <v/>
      </c>
      <c r="E8007" s="333" t="str">
        <f>IF(G8007="","",VLOOKUP(G8007,номенклатури!R:T,3,0))</f>
        <v/>
      </c>
      <c r="F8007" s="159" t="str">
        <f>IF(G8007="","",IF(ISERROR(VLOOKUP(G8007,номенклатури!V:V,1,0)),E8007*H8007,E8007*I8007))</f>
        <v/>
      </c>
      <c r="G8007" s="14"/>
      <c r="H8007" s="15"/>
      <c r="I8007" s="15"/>
      <c r="J8007" s="15"/>
      <c r="K8007" s="15"/>
      <c r="L8007" s="217"/>
      <c r="M8007" s="22"/>
      <c r="N8007" s="119" t="str">
        <f>IF(G8007="","",VLOOKUP(G8007,номенклатури!R:U,4,0))</f>
        <v/>
      </c>
      <c r="O8007" s="119" t="str">
        <f>IF(M8007="","",VLOOKUP(M8007,'14'!D:D,1,0))</f>
        <v/>
      </c>
    </row>
    <row r="8008" spans="1:15" ht="12.75" customHeight="1" x14ac:dyDescent="0.2">
      <c r="A8008" s="36" t="str">
        <f>'0'!$A$4</f>
        <v>………………..</v>
      </c>
      <c r="B8008" s="37">
        <f>'0'!$A$2</f>
        <v>46112</v>
      </c>
      <c r="C8008" s="37" t="s">
        <v>1243</v>
      </c>
      <c r="D8008" s="119" t="str">
        <f>IF(G8008="","",VLOOKUP(G8008,номенклатури!R:T,2,0))</f>
        <v/>
      </c>
      <c r="E8008" s="333" t="str">
        <f>IF(G8008="","",VLOOKUP(G8008,номенклатури!R:T,3,0))</f>
        <v/>
      </c>
      <c r="F8008" s="159" t="str">
        <f>IF(G8008="","",IF(ISERROR(VLOOKUP(G8008,номенклатури!V:V,1,0)),E8008*H8008,E8008*I8008))</f>
        <v/>
      </c>
      <c r="G8008" s="14"/>
      <c r="H8008" s="15"/>
      <c r="I8008" s="15"/>
      <c r="J8008" s="15"/>
      <c r="K8008" s="15"/>
      <c r="L8008" s="217"/>
      <c r="M8008" s="22"/>
      <c r="N8008" s="119" t="str">
        <f>IF(G8008="","",VLOOKUP(G8008,номенклатури!R:U,4,0))</f>
        <v/>
      </c>
      <c r="O8008" s="119" t="str">
        <f>IF(M8008="","",VLOOKUP(M8008,'14'!D:D,1,0))</f>
        <v/>
      </c>
    </row>
    <row r="8009" spans="1:15" ht="12.75" customHeight="1" x14ac:dyDescent="0.2">
      <c r="A8009" s="36" t="str">
        <f>'0'!$A$4</f>
        <v>………………..</v>
      </c>
      <c r="B8009" s="37">
        <f>'0'!$A$2</f>
        <v>46112</v>
      </c>
      <c r="C8009" s="37" t="s">
        <v>1243</v>
      </c>
      <c r="D8009" s="119" t="str">
        <f>IF(G8009="","",VLOOKUP(G8009,номенклатури!R:T,2,0))</f>
        <v/>
      </c>
      <c r="E8009" s="333" t="str">
        <f>IF(G8009="","",VLOOKUP(G8009,номенклатури!R:T,3,0))</f>
        <v/>
      </c>
      <c r="F8009" s="159" t="str">
        <f>IF(G8009="","",IF(ISERROR(VLOOKUP(G8009,номенклатури!V:V,1,0)),E8009*H8009,E8009*I8009))</f>
        <v/>
      </c>
      <c r="G8009" s="14"/>
      <c r="H8009" s="15"/>
      <c r="I8009" s="15"/>
      <c r="J8009" s="15"/>
      <c r="K8009" s="15"/>
      <c r="L8009" s="217"/>
      <c r="M8009" s="22"/>
      <c r="N8009" s="119" t="str">
        <f>IF(G8009="","",VLOOKUP(G8009,номенклатури!R:U,4,0))</f>
        <v/>
      </c>
      <c r="O8009" s="119" t="str">
        <f>IF(M8009="","",VLOOKUP(M8009,'14'!D:D,1,0))</f>
        <v/>
      </c>
    </row>
    <row r="8010" spans="1:15" ht="12.75" customHeight="1" x14ac:dyDescent="0.2">
      <c r="A8010" s="36" t="str">
        <f>'0'!$A$4</f>
        <v>………………..</v>
      </c>
      <c r="B8010" s="37">
        <f>'0'!$A$2</f>
        <v>46112</v>
      </c>
      <c r="C8010" s="37" t="s">
        <v>1243</v>
      </c>
      <c r="D8010" s="119" t="str">
        <f>IF(G8010="","",VLOOKUP(G8010,номенклатури!R:T,2,0))</f>
        <v/>
      </c>
      <c r="E8010" s="333" t="str">
        <f>IF(G8010="","",VLOOKUP(G8010,номенклатури!R:T,3,0))</f>
        <v/>
      </c>
      <c r="F8010" s="159" t="str">
        <f>IF(G8010="","",IF(ISERROR(VLOOKUP(G8010,номенклатури!V:V,1,0)),E8010*H8010,E8010*I8010))</f>
        <v/>
      </c>
      <c r="G8010" s="14"/>
      <c r="H8010" s="15"/>
      <c r="I8010" s="15"/>
      <c r="J8010" s="15"/>
      <c r="K8010" s="15"/>
      <c r="L8010" s="217"/>
      <c r="M8010" s="22"/>
      <c r="N8010" s="119" t="str">
        <f>IF(G8010="","",VLOOKUP(G8010,номенклатури!R:U,4,0))</f>
        <v/>
      </c>
      <c r="O8010" s="119" t="str">
        <f>IF(M8010="","",VLOOKUP(M8010,'14'!D:D,1,0))</f>
        <v/>
      </c>
    </row>
    <row r="8011" spans="1:15" ht="12.75" customHeight="1" x14ac:dyDescent="0.2">
      <c r="A8011" s="36" t="str">
        <f>'0'!$A$4</f>
        <v>………………..</v>
      </c>
      <c r="B8011" s="37">
        <f>'0'!$A$2</f>
        <v>46112</v>
      </c>
      <c r="C8011" s="37" t="s">
        <v>1243</v>
      </c>
      <c r="D8011" s="119" t="str">
        <f>IF(G8011="","",VLOOKUP(G8011,номенклатури!R:T,2,0))</f>
        <v/>
      </c>
      <c r="E8011" s="333" t="str">
        <f>IF(G8011="","",VLOOKUP(G8011,номенклатури!R:T,3,0))</f>
        <v/>
      </c>
      <c r="F8011" s="159" t="str">
        <f>IF(G8011="","",IF(ISERROR(VLOOKUP(G8011,номенклатури!V:V,1,0)),E8011*H8011,E8011*I8011))</f>
        <v/>
      </c>
      <c r="G8011" s="14"/>
      <c r="H8011" s="15"/>
      <c r="I8011" s="15"/>
      <c r="J8011" s="15"/>
      <c r="K8011" s="15"/>
      <c r="L8011" s="217"/>
      <c r="M8011" s="22"/>
      <c r="N8011" s="119" t="str">
        <f>IF(G8011="","",VLOOKUP(G8011,номенклатури!R:U,4,0))</f>
        <v/>
      </c>
      <c r="O8011" s="119" t="str">
        <f>IF(M8011="","",VLOOKUP(M8011,'14'!D:D,1,0))</f>
        <v/>
      </c>
    </row>
    <row r="8012" spans="1:15" ht="12.75" customHeight="1" x14ac:dyDescent="0.2">
      <c r="A8012" s="36" t="str">
        <f>'0'!$A$4</f>
        <v>………………..</v>
      </c>
      <c r="B8012" s="37">
        <f>'0'!$A$2</f>
        <v>46112</v>
      </c>
      <c r="C8012" s="37" t="s">
        <v>1243</v>
      </c>
      <c r="D8012" s="119" t="str">
        <f>IF(G8012="","",VLOOKUP(G8012,номенклатури!R:T,2,0))</f>
        <v/>
      </c>
      <c r="E8012" s="333" t="str">
        <f>IF(G8012="","",VLOOKUP(G8012,номенклатури!R:T,3,0))</f>
        <v/>
      </c>
      <c r="F8012" s="159" t="str">
        <f>IF(G8012="","",IF(ISERROR(VLOOKUP(G8012,номенклатури!V:V,1,0)),E8012*H8012,E8012*I8012))</f>
        <v/>
      </c>
      <c r="G8012" s="14"/>
      <c r="H8012" s="15"/>
      <c r="I8012" s="15"/>
      <c r="J8012" s="15"/>
      <c r="K8012" s="15"/>
      <c r="L8012" s="217"/>
      <c r="M8012" s="22"/>
      <c r="N8012" s="119" t="str">
        <f>IF(G8012="","",VLOOKUP(G8012,номенклатури!R:U,4,0))</f>
        <v/>
      </c>
      <c r="O8012" s="119" t="str">
        <f>IF(M8012="","",VLOOKUP(M8012,'14'!D:D,1,0))</f>
        <v/>
      </c>
    </row>
    <row r="8013" spans="1:15" ht="12.75" customHeight="1" x14ac:dyDescent="0.2">
      <c r="A8013" s="36" t="str">
        <f>'0'!$A$4</f>
        <v>………………..</v>
      </c>
      <c r="B8013" s="37">
        <f>'0'!$A$2</f>
        <v>46112</v>
      </c>
      <c r="C8013" s="37" t="s">
        <v>1243</v>
      </c>
      <c r="D8013" s="119" t="str">
        <f>IF(G8013="","",VLOOKUP(G8013,номенклатури!R:T,2,0))</f>
        <v/>
      </c>
      <c r="E8013" s="333" t="str">
        <f>IF(G8013="","",VLOOKUP(G8013,номенклатури!R:T,3,0))</f>
        <v/>
      </c>
      <c r="F8013" s="159" t="str">
        <f>IF(G8013="","",IF(ISERROR(VLOOKUP(G8013,номенклатури!V:V,1,0)),E8013*H8013,E8013*I8013))</f>
        <v/>
      </c>
      <c r="G8013" s="14"/>
      <c r="H8013" s="15"/>
      <c r="I8013" s="15"/>
      <c r="J8013" s="15"/>
      <c r="K8013" s="15"/>
      <c r="L8013" s="217"/>
      <c r="M8013" s="22"/>
      <c r="N8013" s="119" t="str">
        <f>IF(G8013="","",VLOOKUP(G8013,номенклатури!R:U,4,0))</f>
        <v/>
      </c>
      <c r="O8013" s="119" t="str">
        <f>IF(M8013="","",VLOOKUP(M8013,'14'!D:D,1,0))</f>
        <v/>
      </c>
    </row>
    <row r="8014" spans="1:15" ht="12.75" customHeight="1" x14ac:dyDescent="0.2">
      <c r="A8014" s="36" t="str">
        <f>'0'!$A$4</f>
        <v>………………..</v>
      </c>
      <c r="B8014" s="37">
        <f>'0'!$A$2</f>
        <v>46112</v>
      </c>
      <c r="C8014" s="37" t="s">
        <v>1243</v>
      </c>
      <c r="D8014" s="119" t="str">
        <f>IF(G8014="","",VLOOKUP(G8014,номенклатури!R:T,2,0))</f>
        <v/>
      </c>
      <c r="E8014" s="333" t="str">
        <f>IF(G8014="","",VLOOKUP(G8014,номенклатури!R:T,3,0))</f>
        <v/>
      </c>
      <c r="F8014" s="159" t="str">
        <f>IF(G8014="","",IF(ISERROR(VLOOKUP(G8014,номенклатури!V:V,1,0)),E8014*H8014,E8014*I8014))</f>
        <v/>
      </c>
      <c r="G8014" s="14"/>
      <c r="H8014" s="15"/>
      <c r="I8014" s="15"/>
      <c r="J8014" s="15"/>
      <c r="K8014" s="15"/>
      <c r="L8014" s="217"/>
      <c r="M8014" s="22"/>
      <c r="N8014" s="119" t="str">
        <f>IF(G8014="","",VLOOKUP(G8014,номенклатури!R:U,4,0))</f>
        <v/>
      </c>
      <c r="O8014" s="119" t="str">
        <f>IF(M8014="","",VLOOKUP(M8014,'14'!D:D,1,0))</f>
        <v/>
      </c>
    </row>
    <row r="8015" spans="1:15" ht="12.75" customHeight="1" x14ac:dyDescent="0.2">
      <c r="A8015" s="36" t="str">
        <f>'0'!$A$4</f>
        <v>………………..</v>
      </c>
      <c r="B8015" s="37">
        <f>'0'!$A$2</f>
        <v>46112</v>
      </c>
      <c r="C8015" s="37" t="s">
        <v>1243</v>
      </c>
      <c r="D8015" s="119" t="str">
        <f>IF(G8015="","",VLOOKUP(G8015,номенклатури!R:T,2,0))</f>
        <v/>
      </c>
      <c r="E8015" s="333" t="str">
        <f>IF(G8015="","",VLOOKUP(G8015,номенклатури!R:T,3,0))</f>
        <v/>
      </c>
      <c r="F8015" s="159" t="str">
        <f>IF(G8015="","",IF(ISERROR(VLOOKUP(G8015,номенклатури!V:V,1,0)),E8015*H8015,E8015*I8015))</f>
        <v/>
      </c>
      <c r="G8015" s="14"/>
      <c r="H8015" s="15"/>
      <c r="I8015" s="15"/>
      <c r="J8015" s="15"/>
      <c r="K8015" s="15"/>
      <c r="L8015" s="217"/>
      <c r="M8015" s="22"/>
      <c r="N8015" s="119" t="str">
        <f>IF(G8015="","",VLOOKUP(G8015,номенклатури!R:U,4,0))</f>
        <v/>
      </c>
      <c r="O8015" s="119" t="str">
        <f>IF(M8015="","",VLOOKUP(M8015,'14'!D:D,1,0))</f>
        <v/>
      </c>
    </row>
    <row r="8016" spans="1:15" ht="12.75" customHeight="1" x14ac:dyDescent="0.2">
      <c r="A8016" s="36" t="str">
        <f>'0'!$A$4</f>
        <v>………………..</v>
      </c>
      <c r="B8016" s="37">
        <f>'0'!$A$2</f>
        <v>46112</v>
      </c>
      <c r="C8016" s="37" t="s">
        <v>1243</v>
      </c>
      <c r="D8016" s="119" t="str">
        <f>IF(G8016="","",VLOOKUP(G8016,номенклатури!R:T,2,0))</f>
        <v/>
      </c>
      <c r="E8016" s="333" t="str">
        <f>IF(G8016="","",VLOOKUP(G8016,номенклатури!R:T,3,0))</f>
        <v/>
      </c>
      <c r="F8016" s="159" t="str">
        <f>IF(G8016="","",IF(ISERROR(VLOOKUP(G8016,номенклатури!V:V,1,0)),E8016*H8016,E8016*I8016))</f>
        <v/>
      </c>
      <c r="G8016" s="14"/>
      <c r="H8016" s="15"/>
      <c r="I8016" s="15"/>
      <c r="J8016" s="15"/>
      <c r="K8016" s="15"/>
      <c r="L8016" s="217"/>
      <c r="M8016" s="22"/>
      <c r="N8016" s="119" t="str">
        <f>IF(G8016="","",VLOOKUP(G8016,номенклатури!R:U,4,0))</f>
        <v/>
      </c>
      <c r="O8016" s="119" t="str">
        <f>IF(M8016="","",VLOOKUP(M8016,'14'!D:D,1,0))</f>
        <v/>
      </c>
    </row>
    <row r="8017" spans="1:15" ht="12.75" customHeight="1" x14ac:dyDescent="0.2">
      <c r="A8017" s="36" t="str">
        <f>'0'!$A$4</f>
        <v>………………..</v>
      </c>
      <c r="B8017" s="37">
        <f>'0'!$A$2</f>
        <v>46112</v>
      </c>
      <c r="C8017" s="37" t="s">
        <v>1243</v>
      </c>
      <c r="D8017" s="119" t="str">
        <f>IF(G8017="","",VLOOKUP(G8017,номенклатури!R:T,2,0))</f>
        <v/>
      </c>
      <c r="E8017" s="333" t="str">
        <f>IF(G8017="","",VLOOKUP(G8017,номенклатури!R:T,3,0))</f>
        <v/>
      </c>
      <c r="F8017" s="159" t="str">
        <f>IF(G8017="","",IF(ISERROR(VLOOKUP(G8017,номенклатури!V:V,1,0)),E8017*H8017,E8017*I8017))</f>
        <v/>
      </c>
      <c r="G8017" s="14"/>
      <c r="H8017" s="15"/>
      <c r="I8017" s="15"/>
      <c r="J8017" s="15"/>
      <c r="K8017" s="15"/>
      <c r="L8017" s="217"/>
      <c r="M8017" s="22"/>
      <c r="N8017" s="119" t="str">
        <f>IF(G8017="","",VLOOKUP(G8017,номенклатури!R:U,4,0))</f>
        <v/>
      </c>
      <c r="O8017" s="119" t="str">
        <f>IF(M8017="","",VLOOKUP(M8017,'14'!D:D,1,0))</f>
        <v/>
      </c>
    </row>
    <row r="8018" spans="1:15" ht="12.75" customHeight="1" x14ac:dyDescent="0.2">
      <c r="A8018" s="36" t="str">
        <f>'0'!$A$4</f>
        <v>………………..</v>
      </c>
      <c r="B8018" s="37">
        <f>'0'!$A$2</f>
        <v>46112</v>
      </c>
      <c r="C8018" s="37" t="s">
        <v>1243</v>
      </c>
      <c r="D8018" s="119" t="str">
        <f>IF(G8018="","",VLOOKUP(G8018,номенклатури!R:T,2,0))</f>
        <v/>
      </c>
      <c r="E8018" s="333" t="str">
        <f>IF(G8018="","",VLOOKUP(G8018,номенклатури!R:T,3,0))</f>
        <v/>
      </c>
      <c r="F8018" s="159" t="str">
        <f>IF(G8018="","",IF(ISERROR(VLOOKUP(G8018,номенклатури!V:V,1,0)),E8018*H8018,E8018*I8018))</f>
        <v/>
      </c>
      <c r="G8018" s="14"/>
      <c r="H8018" s="15"/>
      <c r="I8018" s="15"/>
      <c r="J8018" s="15"/>
      <c r="K8018" s="15"/>
      <c r="L8018" s="217"/>
      <c r="M8018" s="22"/>
      <c r="N8018" s="119" t="str">
        <f>IF(G8018="","",VLOOKUP(G8018,номенклатури!R:U,4,0))</f>
        <v/>
      </c>
      <c r="O8018" s="119" t="str">
        <f>IF(M8018="","",VLOOKUP(M8018,'14'!D:D,1,0))</f>
        <v/>
      </c>
    </row>
    <row r="8019" spans="1:15" ht="12.75" customHeight="1" x14ac:dyDescent="0.2">
      <c r="A8019" s="36" t="str">
        <f>'0'!$A$4</f>
        <v>………………..</v>
      </c>
      <c r="B8019" s="37">
        <f>'0'!$A$2</f>
        <v>46112</v>
      </c>
      <c r="C8019" s="37" t="s">
        <v>1243</v>
      </c>
      <c r="D8019" s="119" t="str">
        <f>IF(G8019="","",VLOOKUP(G8019,номенклатури!R:T,2,0))</f>
        <v/>
      </c>
      <c r="E8019" s="333" t="str">
        <f>IF(G8019="","",VLOOKUP(G8019,номенклатури!R:T,3,0))</f>
        <v/>
      </c>
      <c r="F8019" s="159" t="str">
        <f>IF(G8019="","",IF(ISERROR(VLOOKUP(G8019,номенклатури!V:V,1,0)),E8019*H8019,E8019*I8019))</f>
        <v/>
      </c>
      <c r="G8019" s="14"/>
      <c r="H8019" s="15"/>
      <c r="I8019" s="15"/>
      <c r="J8019" s="15"/>
      <c r="K8019" s="15"/>
      <c r="L8019" s="217"/>
      <c r="M8019" s="22"/>
      <c r="N8019" s="119" t="str">
        <f>IF(G8019="","",VLOOKUP(G8019,номенклатури!R:U,4,0))</f>
        <v/>
      </c>
      <c r="O8019" s="119" t="str">
        <f>IF(M8019="","",VLOOKUP(M8019,'14'!D:D,1,0))</f>
        <v/>
      </c>
    </row>
    <row r="8020" spans="1:15" ht="12.75" customHeight="1" x14ac:dyDescent="0.2">
      <c r="A8020" s="36" t="str">
        <f>'0'!$A$4</f>
        <v>………………..</v>
      </c>
      <c r="B8020" s="37">
        <f>'0'!$A$2</f>
        <v>46112</v>
      </c>
      <c r="C8020" s="37" t="s">
        <v>1243</v>
      </c>
      <c r="D8020" s="119" t="str">
        <f>IF(G8020="","",VLOOKUP(G8020,номенклатури!R:T,2,0))</f>
        <v/>
      </c>
      <c r="E8020" s="333" t="str">
        <f>IF(G8020="","",VLOOKUP(G8020,номенклатури!R:T,3,0))</f>
        <v/>
      </c>
      <c r="F8020" s="159" t="str">
        <f>IF(G8020="","",IF(ISERROR(VLOOKUP(G8020,номенклатури!V:V,1,0)),E8020*H8020,E8020*I8020))</f>
        <v/>
      </c>
      <c r="G8020" s="14"/>
      <c r="H8020" s="15"/>
      <c r="I8020" s="15"/>
      <c r="J8020" s="15"/>
      <c r="K8020" s="15"/>
      <c r="L8020" s="217"/>
      <c r="M8020" s="22"/>
      <c r="N8020" s="119" t="str">
        <f>IF(G8020="","",VLOOKUP(G8020,номенклатури!R:U,4,0))</f>
        <v/>
      </c>
      <c r="O8020" s="119" t="str">
        <f>IF(M8020="","",VLOOKUP(M8020,'14'!D:D,1,0))</f>
        <v/>
      </c>
    </row>
    <row r="8021" spans="1:15" ht="12.75" customHeight="1" x14ac:dyDescent="0.2">
      <c r="A8021" s="36" t="str">
        <f>'0'!$A$4</f>
        <v>………………..</v>
      </c>
      <c r="B8021" s="37">
        <f>'0'!$A$2</f>
        <v>46112</v>
      </c>
      <c r="C8021" s="37" t="s">
        <v>1243</v>
      </c>
      <c r="D8021" s="119" t="str">
        <f>IF(G8021="","",VLOOKUP(G8021,номенклатури!R:T,2,0))</f>
        <v/>
      </c>
      <c r="E8021" s="333" t="str">
        <f>IF(G8021="","",VLOOKUP(G8021,номенклатури!R:T,3,0))</f>
        <v/>
      </c>
      <c r="F8021" s="159" t="str">
        <f>IF(G8021="","",IF(ISERROR(VLOOKUP(G8021,номенклатури!V:V,1,0)),E8021*H8021,E8021*I8021))</f>
        <v/>
      </c>
      <c r="G8021" s="14"/>
      <c r="H8021" s="15"/>
      <c r="I8021" s="15"/>
      <c r="J8021" s="15"/>
      <c r="K8021" s="15"/>
      <c r="L8021" s="217"/>
      <c r="M8021" s="22"/>
      <c r="N8021" s="119" t="str">
        <f>IF(G8021="","",VLOOKUP(G8021,номенклатури!R:U,4,0))</f>
        <v/>
      </c>
      <c r="O8021" s="119" t="str">
        <f>IF(M8021="","",VLOOKUP(M8021,'14'!D:D,1,0))</f>
        <v/>
      </c>
    </row>
    <row r="8022" spans="1:15" ht="12.75" customHeight="1" x14ac:dyDescent="0.2">
      <c r="A8022" s="36" t="str">
        <f>'0'!$A$4</f>
        <v>………………..</v>
      </c>
      <c r="B8022" s="37">
        <f>'0'!$A$2</f>
        <v>46112</v>
      </c>
      <c r="C8022" s="37" t="s">
        <v>1243</v>
      </c>
      <c r="D8022" s="119" t="str">
        <f>IF(G8022="","",VLOOKUP(G8022,номенклатури!R:T,2,0))</f>
        <v/>
      </c>
      <c r="E8022" s="333" t="str">
        <f>IF(G8022="","",VLOOKUP(G8022,номенклатури!R:T,3,0))</f>
        <v/>
      </c>
      <c r="F8022" s="159" t="str">
        <f>IF(G8022="","",IF(ISERROR(VLOOKUP(G8022,номенклатури!V:V,1,0)),E8022*H8022,E8022*I8022))</f>
        <v/>
      </c>
      <c r="G8022" s="14"/>
      <c r="H8022" s="15"/>
      <c r="I8022" s="15"/>
      <c r="J8022" s="15"/>
      <c r="K8022" s="15"/>
      <c r="L8022" s="217"/>
      <c r="M8022" s="22"/>
      <c r="N8022" s="119" t="str">
        <f>IF(G8022="","",VLOOKUP(G8022,номенклатури!R:U,4,0))</f>
        <v/>
      </c>
      <c r="O8022" s="119" t="str">
        <f>IF(M8022="","",VLOOKUP(M8022,'14'!D:D,1,0))</f>
        <v/>
      </c>
    </row>
    <row r="8023" spans="1:15" ht="12.75" customHeight="1" x14ac:dyDescent="0.2">
      <c r="A8023" s="36" t="str">
        <f>'0'!$A$4</f>
        <v>………………..</v>
      </c>
      <c r="B8023" s="37">
        <f>'0'!$A$2</f>
        <v>46112</v>
      </c>
      <c r="C8023" s="37" t="s">
        <v>1243</v>
      </c>
      <c r="D8023" s="119" t="str">
        <f>IF(G8023="","",VLOOKUP(G8023,номенклатури!R:T,2,0))</f>
        <v/>
      </c>
      <c r="E8023" s="333" t="str">
        <f>IF(G8023="","",VLOOKUP(G8023,номенклатури!R:T,3,0))</f>
        <v/>
      </c>
      <c r="F8023" s="159" t="str">
        <f>IF(G8023="","",IF(ISERROR(VLOOKUP(G8023,номенклатури!V:V,1,0)),E8023*H8023,E8023*I8023))</f>
        <v/>
      </c>
      <c r="G8023" s="14"/>
      <c r="H8023" s="15"/>
      <c r="I8023" s="15"/>
      <c r="J8023" s="15"/>
      <c r="K8023" s="15"/>
      <c r="L8023" s="217"/>
      <c r="M8023" s="22"/>
      <c r="N8023" s="119" t="str">
        <f>IF(G8023="","",VLOOKUP(G8023,номенклатури!R:U,4,0))</f>
        <v/>
      </c>
      <c r="O8023" s="119" t="str">
        <f>IF(M8023="","",VLOOKUP(M8023,'14'!D:D,1,0))</f>
        <v/>
      </c>
    </row>
    <row r="8024" spans="1:15" ht="12.75" customHeight="1" x14ac:dyDescent="0.2">
      <c r="A8024" s="36" t="str">
        <f>'0'!$A$4</f>
        <v>………………..</v>
      </c>
      <c r="B8024" s="37">
        <f>'0'!$A$2</f>
        <v>46112</v>
      </c>
      <c r="C8024" s="37" t="s">
        <v>1243</v>
      </c>
      <c r="D8024" s="119" t="str">
        <f>IF(G8024="","",VLOOKUP(G8024,номенклатури!R:T,2,0))</f>
        <v/>
      </c>
      <c r="E8024" s="333" t="str">
        <f>IF(G8024="","",VLOOKUP(G8024,номенклатури!R:T,3,0))</f>
        <v/>
      </c>
      <c r="F8024" s="159" t="str">
        <f>IF(G8024="","",IF(ISERROR(VLOOKUP(G8024,номенклатури!V:V,1,0)),E8024*H8024,E8024*I8024))</f>
        <v/>
      </c>
      <c r="G8024" s="14"/>
      <c r="H8024" s="15"/>
      <c r="I8024" s="15"/>
      <c r="J8024" s="15"/>
      <c r="K8024" s="15"/>
      <c r="L8024" s="217"/>
      <c r="M8024" s="22"/>
      <c r="N8024" s="119" t="str">
        <f>IF(G8024="","",VLOOKUP(G8024,номенклатури!R:U,4,0))</f>
        <v/>
      </c>
      <c r="O8024" s="119" t="str">
        <f>IF(M8024="","",VLOOKUP(M8024,'14'!D:D,1,0))</f>
        <v/>
      </c>
    </row>
    <row r="8025" spans="1:15" ht="12.75" customHeight="1" x14ac:dyDescent="0.2">
      <c r="A8025" s="36" t="str">
        <f>'0'!$A$4</f>
        <v>………………..</v>
      </c>
      <c r="B8025" s="37">
        <f>'0'!$A$2</f>
        <v>46112</v>
      </c>
      <c r="C8025" s="37" t="s">
        <v>1243</v>
      </c>
      <c r="D8025" s="119" t="str">
        <f>IF(G8025="","",VLOOKUP(G8025,номенклатури!R:T,2,0))</f>
        <v/>
      </c>
      <c r="E8025" s="333" t="str">
        <f>IF(G8025="","",VLOOKUP(G8025,номенклатури!R:T,3,0))</f>
        <v/>
      </c>
      <c r="F8025" s="159" t="str">
        <f>IF(G8025="","",IF(ISERROR(VLOOKUP(G8025,номенклатури!V:V,1,0)),E8025*H8025,E8025*I8025))</f>
        <v/>
      </c>
      <c r="G8025" s="14"/>
      <c r="H8025" s="15"/>
      <c r="I8025" s="15"/>
      <c r="J8025" s="15"/>
      <c r="K8025" s="15"/>
      <c r="L8025" s="217"/>
      <c r="M8025" s="22"/>
      <c r="N8025" s="119" t="str">
        <f>IF(G8025="","",VLOOKUP(G8025,номенклатури!R:U,4,0))</f>
        <v/>
      </c>
      <c r="O8025" s="119" t="str">
        <f>IF(M8025="","",VLOOKUP(M8025,'14'!D:D,1,0))</f>
        <v/>
      </c>
    </row>
    <row r="8026" spans="1:15" ht="12.75" customHeight="1" x14ac:dyDescent="0.2">
      <c r="A8026" s="36" t="str">
        <f>'0'!$A$4</f>
        <v>………………..</v>
      </c>
      <c r="B8026" s="37">
        <f>'0'!$A$2</f>
        <v>46112</v>
      </c>
      <c r="C8026" s="37" t="s">
        <v>1243</v>
      </c>
      <c r="D8026" s="119" t="str">
        <f>IF(G8026="","",VLOOKUP(G8026,номенклатури!R:T,2,0))</f>
        <v/>
      </c>
      <c r="E8026" s="333" t="str">
        <f>IF(G8026="","",VLOOKUP(G8026,номенклатури!R:T,3,0))</f>
        <v/>
      </c>
      <c r="F8026" s="159" t="str">
        <f>IF(G8026="","",IF(ISERROR(VLOOKUP(G8026,номенклатури!V:V,1,0)),E8026*H8026,E8026*I8026))</f>
        <v/>
      </c>
      <c r="G8026" s="14"/>
      <c r="H8026" s="15"/>
      <c r="I8026" s="15"/>
      <c r="J8026" s="15"/>
      <c r="K8026" s="15"/>
      <c r="L8026" s="217"/>
      <c r="M8026" s="22"/>
      <c r="N8026" s="119" t="str">
        <f>IF(G8026="","",VLOOKUP(G8026,номенклатури!R:U,4,0))</f>
        <v/>
      </c>
      <c r="O8026" s="119" t="str">
        <f>IF(M8026="","",VLOOKUP(M8026,'14'!D:D,1,0))</f>
        <v/>
      </c>
    </row>
    <row r="8027" spans="1:15" ht="12.75" customHeight="1" x14ac:dyDescent="0.2">
      <c r="A8027" s="36" t="str">
        <f>'0'!$A$4</f>
        <v>………………..</v>
      </c>
      <c r="B8027" s="37">
        <f>'0'!$A$2</f>
        <v>46112</v>
      </c>
      <c r="C8027" s="37" t="s">
        <v>1243</v>
      </c>
      <c r="D8027" s="119" t="str">
        <f>IF(G8027="","",VLOOKUP(G8027,номенклатури!R:T,2,0))</f>
        <v/>
      </c>
      <c r="E8027" s="333" t="str">
        <f>IF(G8027="","",VLOOKUP(G8027,номенклатури!R:T,3,0))</f>
        <v/>
      </c>
      <c r="F8027" s="159" t="str">
        <f>IF(G8027="","",IF(ISERROR(VLOOKUP(G8027,номенклатури!V:V,1,0)),E8027*H8027,E8027*I8027))</f>
        <v/>
      </c>
      <c r="G8027" s="14"/>
      <c r="H8027" s="15"/>
      <c r="I8027" s="15"/>
      <c r="J8027" s="15"/>
      <c r="K8027" s="15"/>
      <c r="L8027" s="217"/>
      <c r="M8027" s="22"/>
      <c r="N8027" s="119" t="str">
        <f>IF(G8027="","",VLOOKUP(G8027,номенклатури!R:U,4,0))</f>
        <v/>
      </c>
      <c r="O8027" s="119" t="str">
        <f>IF(M8027="","",VLOOKUP(M8027,'14'!D:D,1,0))</f>
        <v/>
      </c>
    </row>
    <row r="8028" spans="1:15" ht="12.75" customHeight="1" x14ac:dyDescent="0.2">
      <c r="A8028" s="36" t="str">
        <f>'0'!$A$4</f>
        <v>………………..</v>
      </c>
      <c r="B8028" s="37">
        <f>'0'!$A$2</f>
        <v>46112</v>
      </c>
      <c r="C8028" s="37" t="s">
        <v>1243</v>
      </c>
      <c r="D8028" s="119" t="str">
        <f>IF(G8028="","",VLOOKUP(G8028,номенклатури!R:T,2,0))</f>
        <v/>
      </c>
      <c r="E8028" s="333" t="str">
        <f>IF(G8028="","",VLOOKUP(G8028,номенклатури!R:T,3,0))</f>
        <v/>
      </c>
      <c r="F8028" s="159" t="str">
        <f>IF(G8028="","",IF(ISERROR(VLOOKUP(G8028,номенклатури!V:V,1,0)),E8028*H8028,E8028*I8028))</f>
        <v/>
      </c>
      <c r="G8028" s="14"/>
      <c r="H8028" s="15"/>
      <c r="I8028" s="15"/>
      <c r="J8028" s="15"/>
      <c r="K8028" s="15"/>
      <c r="L8028" s="217"/>
      <c r="M8028" s="22"/>
      <c r="N8028" s="119" t="str">
        <f>IF(G8028="","",VLOOKUP(G8028,номенклатури!R:U,4,0))</f>
        <v/>
      </c>
      <c r="O8028" s="119" t="str">
        <f>IF(M8028="","",VLOOKUP(M8028,'14'!D:D,1,0))</f>
        <v/>
      </c>
    </row>
    <row r="8029" spans="1:15" ht="12.75" customHeight="1" x14ac:dyDescent="0.2">
      <c r="A8029" s="36" t="str">
        <f>'0'!$A$4</f>
        <v>………………..</v>
      </c>
      <c r="B8029" s="37">
        <f>'0'!$A$2</f>
        <v>46112</v>
      </c>
      <c r="C8029" s="37" t="s">
        <v>1243</v>
      </c>
      <c r="D8029" s="119" t="str">
        <f>IF(G8029="","",VLOOKUP(G8029,номенклатури!R:T,2,0))</f>
        <v/>
      </c>
      <c r="E8029" s="333" t="str">
        <f>IF(G8029="","",VLOOKUP(G8029,номенклатури!R:T,3,0))</f>
        <v/>
      </c>
      <c r="F8029" s="159" t="str">
        <f>IF(G8029="","",IF(ISERROR(VLOOKUP(G8029,номенклатури!V:V,1,0)),E8029*H8029,E8029*I8029))</f>
        <v/>
      </c>
      <c r="G8029" s="14"/>
      <c r="H8029" s="15"/>
      <c r="I8029" s="15"/>
      <c r="J8029" s="15"/>
      <c r="K8029" s="15"/>
      <c r="L8029" s="217"/>
      <c r="M8029" s="22"/>
      <c r="N8029" s="119" t="str">
        <f>IF(G8029="","",VLOOKUP(G8029,номенклатури!R:U,4,0))</f>
        <v/>
      </c>
      <c r="O8029" s="119" t="str">
        <f>IF(M8029="","",VLOOKUP(M8029,'14'!D:D,1,0))</f>
        <v/>
      </c>
    </row>
    <row r="8030" spans="1:15" ht="12.75" customHeight="1" x14ac:dyDescent="0.2">
      <c r="A8030" s="36" t="str">
        <f>'0'!$A$4</f>
        <v>………………..</v>
      </c>
      <c r="B8030" s="37">
        <f>'0'!$A$2</f>
        <v>46112</v>
      </c>
      <c r="C8030" s="37" t="s">
        <v>1243</v>
      </c>
      <c r="D8030" s="119" t="str">
        <f>IF(G8030="","",VLOOKUP(G8030,номенклатури!R:T,2,0))</f>
        <v/>
      </c>
      <c r="E8030" s="333" t="str">
        <f>IF(G8030="","",VLOOKUP(G8030,номенклатури!R:T,3,0))</f>
        <v/>
      </c>
      <c r="F8030" s="159" t="str">
        <f>IF(G8030="","",IF(ISERROR(VLOOKUP(G8030,номенклатури!V:V,1,0)),E8030*H8030,E8030*I8030))</f>
        <v/>
      </c>
      <c r="G8030" s="14"/>
      <c r="H8030" s="15"/>
      <c r="I8030" s="15"/>
      <c r="J8030" s="15"/>
      <c r="K8030" s="15"/>
      <c r="L8030" s="217"/>
      <c r="M8030" s="22"/>
      <c r="N8030" s="119" t="str">
        <f>IF(G8030="","",VLOOKUP(G8030,номенклатури!R:U,4,0))</f>
        <v/>
      </c>
      <c r="O8030" s="119" t="str">
        <f>IF(M8030="","",VLOOKUP(M8030,'14'!D:D,1,0))</f>
        <v/>
      </c>
    </row>
    <row r="8031" spans="1:15" ht="12.75" customHeight="1" x14ac:dyDescent="0.2">
      <c r="A8031" s="36" t="str">
        <f>'0'!$A$4</f>
        <v>………………..</v>
      </c>
      <c r="B8031" s="37">
        <f>'0'!$A$2</f>
        <v>46112</v>
      </c>
      <c r="C8031" s="37" t="s">
        <v>1243</v>
      </c>
      <c r="D8031" s="119" t="str">
        <f>IF(G8031="","",VLOOKUP(G8031,номенклатури!R:T,2,0))</f>
        <v/>
      </c>
      <c r="E8031" s="333" t="str">
        <f>IF(G8031="","",VLOOKUP(G8031,номенклатури!R:T,3,0))</f>
        <v/>
      </c>
      <c r="F8031" s="159" t="str">
        <f>IF(G8031="","",IF(ISERROR(VLOOKUP(G8031,номенклатури!V:V,1,0)),E8031*H8031,E8031*I8031))</f>
        <v/>
      </c>
      <c r="G8031" s="14"/>
      <c r="H8031" s="15"/>
      <c r="I8031" s="15"/>
      <c r="J8031" s="15"/>
      <c r="K8031" s="15"/>
      <c r="L8031" s="217"/>
      <c r="M8031" s="22"/>
      <c r="N8031" s="119" t="str">
        <f>IF(G8031="","",VLOOKUP(G8031,номенклатури!R:U,4,0))</f>
        <v/>
      </c>
      <c r="O8031" s="119" t="str">
        <f>IF(M8031="","",VLOOKUP(M8031,'14'!D:D,1,0))</f>
        <v/>
      </c>
    </row>
    <row r="8032" spans="1:15" ht="12.75" customHeight="1" x14ac:dyDescent="0.2">
      <c r="A8032" s="36" t="str">
        <f>'0'!$A$4</f>
        <v>………………..</v>
      </c>
      <c r="B8032" s="37">
        <f>'0'!$A$2</f>
        <v>46112</v>
      </c>
      <c r="C8032" s="37" t="s">
        <v>1243</v>
      </c>
      <c r="D8032" s="119" t="str">
        <f>IF(G8032="","",VLOOKUP(G8032,номенклатури!R:T,2,0))</f>
        <v/>
      </c>
      <c r="E8032" s="333" t="str">
        <f>IF(G8032="","",VLOOKUP(G8032,номенклатури!R:T,3,0))</f>
        <v/>
      </c>
      <c r="F8032" s="159" t="str">
        <f>IF(G8032="","",IF(ISERROR(VLOOKUP(G8032,номенклатури!V:V,1,0)),E8032*H8032,E8032*I8032))</f>
        <v/>
      </c>
      <c r="G8032" s="14"/>
      <c r="H8032" s="15"/>
      <c r="I8032" s="15"/>
      <c r="J8032" s="15"/>
      <c r="K8032" s="15"/>
      <c r="L8032" s="217"/>
      <c r="M8032" s="22"/>
      <c r="N8032" s="119" t="str">
        <f>IF(G8032="","",VLOOKUP(G8032,номенклатури!R:U,4,0))</f>
        <v/>
      </c>
      <c r="O8032" s="119" t="str">
        <f>IF(M8032="","",VLOOKUP(M8032,'14'!D:D,1,0))</f>
        <v/>
      </c>
    </row>
    <row r="8033" spans="1:15" ht="12.75" customHeight="1" x14ac:dyDescent="0.2">
      <c r="A8033" s="36" t="str">
        <f>'0'!$A$4</f>
        <v>………………..</v>
      </c>
      <c r="B8033" s="37">
        <f>'0'!$A$2</f>
        <v>46112</v>
      </c>
      <c r="C8033" s="37" t="s">
        <v>1243</v>
      </c>
      <c r="D8033" s="119" t="str">
        <f>IF(G8033="","",VLOOKUP(G8033,номенклатури!R:T,2,0))</f>
        <v/>
      </c>
      <c r="E8033" s="333" t="str">
        <f>IF(G8033="","",VLOOKUP(G8033,номенклатури!R:T,3,0))</f>
        <v/>
      </c>
      <c r="F8033" s="159" t="str">
        <f>IF(G8033="","",IF(ISERROR(VLOOKUP(G8033,номенклатури!V:V,1,0)),E8033*H8033,E8033*I8033))</f>
        <v/>
      </c>
      <c r="G8033" s="14"/>
      <c r="H8033" s="15"/>
      <c r="I8033" s="15"/>
      <c r="J8033" s="15"/>
      <c r="K8033" s="15"/>
      <c r="L8033" s="217"/>
      <c r="M8033" s="22"/>
      <c r="N8033" s="119" t="str">
        <f>IF(G8033="","",VLOOKUP(G8033,номенклатури!R:U,4,0))</f>
        <v/>
      </c>
      <c r="O8033" s="119" t="str">
        <f>IF(M8033="","",VLOOKUP(M8033,'14'!D:D,1,0))</f>
        <v/>
      </c>
    </row>
    <row r="8034" spans="1:15" ht="12.75" customHeight="1" x14ac:dyDescent="0.2">
      <c r="A8034" s="36" t="str">
        <f>'0'!$A$4</f>
        <v>………………..</v>
      </c>
      <c r="B8034" s="37">
        <f>'0'!$A$2</f>
        <v>46112</v>
      </c>
      <c r="C8034" s="37" t="s">
        <v>1243</v>
      </c>
      <c r="D8034" s="119" t="str">
        <f>IF(G8034="","",VLOOKUP(G8034,номенклатури!R:T,2,0))</f>
        <v/>
      </c>
      <c r="E8034" s="333" t="str">
        <f>IF(G8034="","",VLOOKUP(G8034,номенклатури!R:T,3,0))</f>
        <v/>
      </c>
      <c r="F8034" s="159" t="str">
        <f>IF(G8034="","",IF(ISERROR(VLOOKUP(G8034,номенклатури!V:V,1,0)),E8034*H8034,E8034*I8034))</f>
        <v/>
      </c>
      <c r="G8034" s="14"/>
      <c r="H8034" s="15"/>
      <c r="I8034" s="15"/>
      <c r="J8034" s="15"/>
      <c r="K8034" s="15"/>
      <c r="L8034" s="217"/>
      <c r="M8034" s="22"/>
      <c r="N8034" s="119" t="str">
        <f>IF(G8034="","",VLOOKUP(G8034,номенклатури!R:U,4,0))</f>
        <v/>
      </c>
      <c r="O8034" s="119" t="str">
        <f>IF(M8034="","",VLOOKUP(M8034,'14'!D:D,1,0))</f>
        <v/>
      </c>
    </row>
    <row r="8035" spans="1:15" ht="12.75" customHeight="1" x14ac:dyDescent="0.2">
      <c r="A8035" s="36" t="str">
        <f>'0'!$A$4</f>
        <v>………………..</v>
      </c>
      <c r="B8035" s="37">
        <f>'0'!$A$2</f>
        <v>46112</v>
      </c>
      <c r="C8035" s="37" t="s">
        <v>1243</v>
      </c>
      <c r="D8035" s="119" t="str">
        <f>IF(G8035="","",VLOOKUP(G8035,номенклатури!R:T,2,0))</f>
        <v/>
      </c>
      <c r="E8035" s="333" t="str">
        <f>IF(G8035="","",VLOOKUP(G8035,номенклатури!R:T,3,0))</f>
        <v/>
      </c>
      <c r="F8035" s="159" t="str">
        <f>IF(G8035="","",IF(ISERROR(VLOOKUP(G8035,номенклатури!V:V,1,0)),E8035*H8035,E8035*I8035))</f>
        <v/>
      </c>
      <c r="G8035" s="14"/>
      <c r="H8035" s="15"/>
      <c r="I8035" s="15"/>
      <c r="J8035" s="15"/>
      <c r="K8035" s="15"/>
      <c r="L8035" s="217"/>
      <c r="M8035" s="22"/>
      <c r="N8035" s="119" t="str">
        <f>IF(G8035="","",VLOOKUP(G8035,номенклатури!R:U,4,0))</f>
        <v/>
      </c>
      <c r="O8035" s="119" t="str">
        <f>IF(M8035="","",VLOOKUP(M8035,'14'!D:D,1,0))</f>
        <v/>
      </c>
    </row>
    <row r="8036" spans="1:15" ht="12.75" customHeight="1" x14ac:dyDescent="0.2">
      <c r="A8036" s="36" t="str">
        <f>'0'!$A$4</f>
        <v>………………..</v>
      </c>
      <c r="B8036" s="37">
        <f>'0'!$A$2</f>
        <v>46112</v>
      </c>
      <c r="C8036" s="37" t="s">
        <v>1243</v>
      </c>
      <c r="D8036" s="119" t="str">
        <f>IF(G8036="","",VLOOKUP(G8036,номенклатури!R:T,2,0))</f>
        <v/>
      </c>
      <c r="E8036" s="333" t="str">
        <f>IF(G8036="","",VLOOKUP(G8036,номенклатури!R:T,3,0))</f>
        <v/>
      </c>
      <c r="F8036" s="159" t="str">
        <f>IF(G8036="","",IF(ISERROR(VLOOKUP(G8036,номенклатури!V:V,1,0)),E8036*H8036,E8036*I8036))</f>
        <v/>
      </c>
      <c r="G8036" s="14"/>
      <c r="H8036" s="15"/>
      <c r="I8036" s="15"/>
      <c r="J8036" s="15"/>
      <c r="K8036" s="15"/>
      <c r="L8036" s="217"/>
      <c r="M8036" s="22"/>
      <c r="N8036" s="119" t="str">
        <f>IF(G8036="","",VLOOKUP(G8036,номенклатури!R:U,4,0))</f>
        <v/>
      </c>
      <c r="O8036" s="119" t="str">
        <f>IF(M8036="","",VLOOKUP(M8036,'14'!D:D,1,0))</f>
        <v/>
      </c>
    </row>
    <row r="8037" spans="1:15" ht="12.75" customHeight="1" x14ac:dyDescent="0.2">
      <c r="A8037" s="36" t="str">
        <f>'0'!$A$4</f>
        <v>………………..</v>
      </c>
      <c r="B8037" s="37">
        <f>'0'!$A$2</f>
        <v>46112</v>
      </c>
      <c r="C8037" s="37" t="s">
        <v>1243</v>
      </c>
      <c r="D8037" s="119" t="str">
        <f>IF(G8037="","",VLOOKUP(G8037,номенклатури!R:T,2,0))</f>
        <v/>
      </c>
      <c r="E8037" s="333" t="str">
        <f>IF(G8037="","",VLOOKUP(G8037,номенклатури!R:T,3,0))</f>
        <v/>
      </c>
      <c r="F8037" s="159" t="str">
        <f>IF(G8037="","",IF(ISERROR(VLOOKUP(G8037,номенклатури!V:V,1,0)),E8037*H8037,E8037*I8037))</f>
        <v/>
      </c>
      <c r="G8037" s="14"/>
      <c r="H8037" s="15"/>
      <c r="I8037" s="15"/>
      <c r="J8037" s="15"/>
      <c r="K8037" s="15"/>
      <c r="L8037" s="217"/>
      <c r="M8037" s="22"/>
      <c r="N8037" s="119" t="str">
        <f>IF(G8037="","",VLOOKUP(G8037,номенклатури!R:U,4,0))</f>
        <v/>
      </c>
      <c r="O8037" s="119" t="str">
        <f>IF(M8037="","",VLOOKUP(M8037,'14'!D:D,1,0))</f>
        <v/>
      </c>
    </row>
    <row r="8038" spans="1:15" ht="12.75" customHeight="1" x14ac:dyDescent="0.2">
      <c r="A8038" s="36" t="str">
        <f>'0'!$A$4</f>
        <v>………………..</v>
      </c>
      <c r="B8038" s="37">
        <f>'0'!$A$2</f>
        <v>46112</v>
      </c>
      <c r="C8038" s="37" t="s">
        <v>1243</v>
      </c>
      <c r="D8038" s="119" t="str">
        <f>IF(G8038="","",VLOOKUP(G8038,номенклатури!R:T,2,0))</f>
        <v/>
      </c>
      <c r="E8038" s="333" t="str">
        <f>IF(G8038="","",VLOOKUP(G8038,номенклатури!R:T,3,0))</f>
        <v/>
      </c>
      <c r="F8038" s="159" t="str">
        <f>IF(G8038="","",IF(ISERROR(VLOOKUP(G8038,номенклатури!V:V,1,0)),E8038*H8038,E8038*I8038))</f>
        <v/>
      </c>
      <c r="G8038" s="14"/>
      <c r="H8038" s="15"/>
      <c r="I8038" s="15"/>
      <c r="J8038" s="15"/>
      <c r="K8038" s="15"/>
      <c r="L8038" s="217"/>
      <c r="M8038" s="22"/>
      <c r="N8038" s="119" t="str">
        <f>IF(G8038="","",VLOOKUP(G8038,номенклатури!R:U,4,0))</f>
        <v/>
      </c>
      <c r="O8038" s="119" t="str">
        <f>IF(M8038="","",VLOOKUP(M8038,'14'!D:D,1,0))</f>
        <v/>
      </c>
    </row>
    <row r="8039" spans="1:15" ht="12.75" customHeight="1" x14ac:dyDescent="0.2">
      <c r="A8039" s="36" t="str">
        <f>'0'!$A$4</f>
        <v>………………..</v>
      </c>
      <c r="B8039" s="37">
        <f>'0'!$A$2</f>
        <v>46112</v>
      </c>
      <c r="C8039" s="37" t="s">
        <v>1243</v>
      </c>
      <c r="D8039" s="119" t="str">
        <f>IF(G8039="","",VLOOKUP(G8039,номенклатури!R:T,2,0))</f>
        <v/>
      </c>
      <c r="E8039" s="333" t="str">
        <f>IF(G8039="","",VLOOKUP(G8039,номенклатури!R:T,3,0))</f>
        <v/>
      </c>
      <c r="F8039" s="159" t="str">
        <f>IF(G8039="","",IF(ISERROR(VLOOKUP(G8039,номенклатури!V:V,1,0)),E8039*H8039,E8039*I8039))</f>
        <v/>
      </c>
      <c r="G8039" s="14"/>
      <c r="H8039" s="15"/>
      <c r="I8039" s="15"/>
      <c r="J8039" s="15"/>
      <c r="K8039" s="15"/>
      <c r="L8039" s="217"/>
      <c r="M8039" s="22"/>
      <c r="N8039" s="119" t="str">
        <f>IF(G8039="","",VLOOKUP(G8039,номенклатури!R:U,4,0))</f>
        <v/>
      </c>
      <c r="O8039" s="119" t="str">
        <f>IF(M8039="","",VLOOKUP(M8039,'14'!D:D,1,0))</f>
        <v/>
      </c>
    </row>
    <row r="8040" spans="1:15" ht="12.75" customHeight="1" x14ac:dyDescent="0.2">
      <c r="A8040" s="36" t="str">
        <f>'0'!$A$4</f>
        <v>………………..</v>
      </c>
      <c r="B8040" s="37">
        <f>'0'!$A$2</f>
        <v>46112</v>
      </c>
      <c r="C8040" s="37" t="s">
        <v>1243</v>
      </c>
      <c r="D8040" s="119" t="str">
        <f>IF(G8040="","",VLOOKUP(G8040,номенклатури!R:T,2,0))</f>
        <v/>
      </c>
      <c r="E8040" s="333" t="str">
        <f>IF(G8040="","",VLOOKUP(G8040,номенклатури!R:T,3,0))</f>
        <v/>
      </c>
      <c r="F8040" s="159" t="str">
        <f>IF(G8040="","",IF(ISERROR(VLOOKUP(G8040,номенклатури!V:V,1,0)),E8040*H8040,E8040*I8040))</f>
        <v/>
      </c>
      <c r="G8040" s="14"/>
      <c r="H8040" s="15"/>
      <c r="I8040" s="15"/>
      <c r="J8040" s="15"/>
      <c r="K8040" s="15"/>
      <c r="L8040" s="217"/>
      <c r="M8040" s="22"/>
      <c r="N8040" s="119" t="str">
        <f>IF(G8040="","",VLOOKUP(G8040,номенклатури!R:U,4,0))</f>
        <v/>
      </c>
      <c r="O8040" s="119" t="str">
        <f>IF(M8040="","",VLOOKUP(M8040,'14'!D:D,1,0))</f>
        <v/>
      </c>
    </row>
    <row r="8041" spans="1:15" ht="12.75" customHeight="1" x14ac:dyDescent="0.2">
      <c r="A8041" s="36" t="str">
        <f>'0'!$A$4</f>
        <v>………………..</v>
      </c>
      <c r="B8041" s="37">
        <f>'0'!$A$2</f>
        <v>46112</v>
      </c>
      <c r="C8041" s="37" t="s">
        <v>1243</v>
      </c>
      <c r="D8041" s="119" t="str">
        <f>IF(G8041="","",VLOOKUP(G8041,номенклатури!R:T,2,0))</f>
        <v/>
      </c>
      <c r="E8041" s="333" t="str">
        <f>IF(G8041="","",VLOOKUP(G8041,номенклатури!R:T,3,0))</f>
        <v/>
      </c>
      <c r="F8041" s="159" t="str">
        <f>IF(G8041="","",IF(ISERROR(VLOOKUP(G8041,номенклатури!V:V,1,0)),E8041*H8041,E8041*I8041))</f>
        <v/>
      </c>
      <c r="G8041" s="14"/>
      <c r="H8041" s="15"/>
      <c r="I8041" s="15"/>
      <c r="J8041" s="15"/>
      <c r="K8041" s="15"/>
      <c r="L8041" s="217"/>
      <c r="M8041" s="22"/>
      <c r="N8041" s="119" t="str">
        <f>IF(G8041="","",VLOOKUP(G8041,номенклатури!R:U,4,0))</f>
        <v/>
      </c>
      <c r="O8041" s="119" t="str">
        <f>IF(M8041="","",VLOOKUP(M8041,'14'!D:D,1,0))</f>
        <v/>
      </c>
    </row>
    <row r="8042" spans="1:15" ht="12.75" customHeight="1" x14ac:dyDescent="0.2">
      <c r="A8042" s="36" t="str">
        <f>'0'!$A$4</f>
        <v>………………..</v>
      </c>
      <c r="B8042" s="37">
        <f>'0'!$A$2</f>
        <v>46112</v>
      </c>
      <c r="C8042" s="37" t="s">
        <v>1243</v>
      </c>
      <c r="D8042" s="119" t="str">
        <f>IF(G8042="","",VLOOKUP(G8042,номенклатури!R:T,2,0))</f>
        <v/>
      </c>
      <c r="E8042" s="333" t="str">
        <f>IF(G8042="","",VLOOKUP(G8042,номенклатури!R:T,3,0))</f>
        <v/>
      </c>
      <c r="F8042" s="159" t="str">
        <f>IF(G8042="","",IF(ISERROR(VLOOKUP(G8042,номенклатури!V:V,1,0)),E8042*H8042,E8042*I8042))</f>
        <v/>
      </c>
      <c r="G8042" s="14"/>
      <c r="H8042" s="15"/>
      <c r="I8042" s="15"/>
      <c r="J8042" s="15"/>
      <c r="K8042" s="15"/>
      <c r="L8042" s="217"/>
      <c r="M8042" s="22"/>
      <c r="N8042" s="119" t="str">
        <f>IF(G8042="","",VLOOKUP(G8042,номенклатури!R:U,4,0))</f>
        <v/>
      </c>
      <c r="O8042" s="119" t="str">
        <f>IF(M8042="","",VLOOKUP(M8042,'14'!D:D,1,0))</f>
        <v/>
      </c>
    </row>
    <row r="8043" spans="1:15" ht="12.75" customHeight="1" x14ac:dyDescent="0.2">
      <c r="A8043" s="36" t="str">
        <f>'0'!$A$4</f>
        <v>………………..</v>
      </c>
      <c r="B8043" s="37">
        <f>'0'!$A$2</f>
        <v>46112</v>
      </c>
      <c r="C8043" s="37" t="s">
        <v>1243</v>
      </c>
      <c r="D8043" s="119" t="str">
        <f>IF(G8043="","",VLOOKUP(G8043,номенклатури!R:T,2,0))</f>
        <v/>
      </c>
      <c r="E8043" s="333" t="str">
        <f>IF(G8043="","",VLOOKUP(G8043,номенклатури!R:T,3,0))</f>
        <v/>
      </c>
      <c r="F8043" s="159" t="str">
        <f>IF(G8043="","",IF(ISERROR(VLOOKUP(G8043,номенклатури!V:V,1,0)),E8043*H8043,E8043*I8043))</f>
        <v/>
      </c>
      <c r="G8043" s="14"/>
      <c r="H8043" s="15"/>
      <c r="I8043" s="15"/>
      <c r="J8043" s="15"/>
      <c r="K8043" s="15"/>
      <c r="L8043" s="217"/>
      <c r="M8043" s="22"/>
      <c r="N8043" s="119" t="str">
        <f>IF(G8043="","",VLOOKUP(G8043,номенклатури!R:U,4,0))</f>
        <v/>
      </c>
      <c r="O8043" s="119" t="str">
        <f>IF(M8043="","",VLOOKUP(M8043,'14'!D:D,1,0))</f>
        <v/>
      </c>
    </row>
    <row r="8044" spans="1:15" ht="12.75" customHeight="1" x14ac:dyDescent="0.2">
      <c r="A8044" s="36" t="str">
        <f>'0'!$A$4</f>
        <v>………………..</v>
      </c>
      <c r="B8044" s="37">
        <f>'0'!$A$2</f>
        <v>46112</v>
      </c>
      <c r="C8044" s="37" t="s">
        <v>1243</v>
      </c>
      <c r="D8044" s="119" t="str">
        <f>IF(G8044="","",VLOOKUP(G8044,номенклатури!R:T,2,0))</f>
        <v/>
      </c>
      <c r="E8044" s="333" t="str">
        <f>IF(G8044="","",VLOOKUP(G8044,номенклатури!R:T,3,0))</f>
        <v/>
      </c>
      <c r="F8044" s="159" t="str">
        <f>IF(G8044="","",IF(ISERROR(VLOOKUP(G8044,номенклатури!V:V,1,0)),E8044*H8044,E8044*I8044))</f>
        <v/>
      </c>
      <c r="G8044" s="14"/>
      <c r="H8044" s="15"/>
      <c r="I8044" s="15"/>
      <c r="J8044" s="15"/>
      <c r="K8044" s="15"/>
      <c r="L8044" s="217"/>
      <c r="M8044" s="22"/>
      <c r="N8044" s="119" t="str">
        <f>IF(G8044="","",VLOOKUP(G8044,номенклатури!R:U,4,0))</f>
        <v/>
      </c>
      <c r="O8044" s="119" t="str">
        <f>IF(M8044="","",VLOOKUP(M8044,'14'!D:D,1,0))</f>
        <v/>
      </c>
    </row>
    <row r="8045" spans="1:15" ht="12.75" customHeight="1" x14ac:dyDescent="0.2">
      <c r="A8045" s="36" t="str">
        <f>'0'!$A$4</f>
        <v>………………..</v>
      </c>
      <c r="B8045" s="37">
        <f>'0'!$A$2</f>
        <v>46112</v>
      </c>
      <c r="C8045" s="37" t="s">
        <v>1243</v>
      </c>
      <c r="D8045" s="119" t="str">
        <f>IF(G8045="","",VLOOKUP(G8045,номенклатури!R:T,2,0))</f>
        <v/>
      </c>
      <c r="E8045" s="333" t="str">
        <f>IF(G8045="","",VLOOKUP(G8045,номенклатури!R:T,3,0))</f>
        <v/>
      </c>
      <c r="F8045" s="159" t="str">
        <f>IF(G8045="","",IF(ISERROR(VLOOKUP(G8045,номенклатури!V:V,1,0)),E8045*H8045,E8045*I8045))</f>
        <v/>
      </c>
      <c r="G8045" s="14"/>
      <c r="H8045" s="15"/>
      <c r="I8045" s="15"/>
      <c r="J8045" s="15"/>
      <c r="K8045" s="15"/>
      <c r="L8045" s="217"/>
      <c r="M8045" s="22"/>
      <c r="N8045" s="119" t="str">
        <f>IF(G8045="","",VLOOKUP(G8045,номенклатури!R:U,4,0))</f>
        <v/>
      </c>
      <c r="O8045" s="119" t="str">
        <f>IF(M8045="","",VLOOKUP(M8045,'14'!D:D,1,0))</f>
        <v/>
      </c>
    </row>
    <row r="8046" spans="1:15" ht="12.75" customHeight="1" x14ac:dyDescent="0.2">
      <c r="A8046" s="36" t="str">
        <f>'0'!$A$4</f>
        <v>………………..</v>
      </c>
      <c r="B8046" s="37">
        <f>'0'!$A$2</f>
        <v>46112</v>
      </c>
      <c r="C8046" s="37" t="s">
        <v>1243</v>
      </c>
      <c r="D8046" s="119" t="str">
        <f>IF(G8046="","",VLOOKUP(G8046,номенклатури!R:T,2,0))</f>
        <v/>
      </c>
      <c r="E8046" s="333" t="str">
        <f>IF(G8046="","",VLOOKUP(G8046,номенклатури!R:T,3,0))</f>
        <v/>
      </c>
      <c r="F8046" s="159" t="str">
        <f>IF(G8046="","",IF(ISERROR(VLOOKUP(G8046,номенклатури!V:V,1,0)),E8046*H8046,E8046*I8046))</f>
        <v/>
      </c>
      <c r="G8046" s="14"/>
      <c r="H8046" s="15"/>
      <c r="I8046" s="15"/>
      <c r="J8046" s="15"/>
      <c r="K8046" s="15"/>
      <c r="L8046" s="217"/>
      <c r="M8046" s="22"/>
      <c r="N8046" s="119" t="str">
        <f>IF(G8046="","",VLOOKUP(G8046,номенклатури!R:U,4,0))</f>
        <v/>
      </c>
      <c r="O8046" s="119" t="str">
        <f>IF(M8046="","",VLOOKUP(M8046,'14'!D:D,1,0))</f>
        <v/>
      </c>
    </row>
    <row r="8047" spans="1:15" ht="12.75" customHeight="1" x14ac:dyDescent="0.2">
      <c r="A8047" s="36" t="str">
        <f>'0'!$A$4</f>
        <v>………………..</v>
      </c>
      <c r="B8047" s="37">
        <f>'0'!$A$2</f>
        <v>46112</v>
      </c>
      <c r="C8047" s="37" t="s">
        <v>1243</v>
      </c>
      <c r="D8047" s="119" t="str">
        <f>IF(G8047="","",VLOOKUP(G8047,номенклатури!R:T,2,0))</f>
        <v/>
      </c>
      <c r="E8047" s="333" t="str">
        <f>IF(G8047="","",VLOOKUP(G8047,номенклатури!R:T,3,0))</f>
        <v/>
      </c>
      <c r="F8047" s="159" t="str">
        <f>IF(G8047="","",IF(ISERROR(VLOOKUP(G8047,номенклатури!V:V,1,0)),E8047*H8047,E8047*I8047))</f>
        <v/>
      </c>
      <c r="G8047" s="14"/>
      <c r="H8047" s="15"/>
      <c r="I8047" s="15"/>
      <c r="J8047" s="15"/>
      <c r="K8047" s="15"/>
      <c r="L8047" s="217"/>
      <c r="M8047" s="22"/>
      <c r="N8047" s="119" t="str">
        <f>IF(G8047="","",VLOOKUP(G8047,номенклатури!R:U,4,0))</f>
        <v/>
      </c>
      <c r="O8047" s="119" t="str">
        <f>IF(M8047="","",VLOOKUP(M8047,'14'!D:D,1,0))</f>
        <v/>
      </c>
    </row>
    <row r="8048" spans="1:15" ht="12.75" customHeight="1" x14ac:dyDescent="0.2">
      <c r="A8048" s="36" t="str">
        <f>'0'!$A$4</f>
        <v>………………..</v>
      </c>
      <c r="B8048" s="37">
        <f>'0'!$A$2</f>
        <v>46112</v>
      </c>
      <c r="C8048" s="37" t="s">
        <v>1243</v>
      </c>
      <c r="D8048" s="119" t="str">
        <f>IF(G8048="","",VLOOKUP(G8048,номенклатури!R:T,2,0))</f>
        <v/>
      </c>
      <c r="E8048" s="333" t="str">
        <f>IF(G8048="","",VLOOKUP(G8048,номенклатури!R:T,3,0))</f>
        <v/>
      </c>
      <c r="F8048" s="159" t="str">
        <f>IF(G8048="","",IF(ISERROR(VLOOKUP(G8048,номенклатури!V:V,1,0)),E8048*H8048,E8048*I8048))</f>
        <v/>
      </c>
      <c r="G8048" s="14"/>
      <c r="H8048" s="15"/>
      <c r="I8048" s="15"/>
      <c r="J8048" s="15"/>
      <c r="K8048" s="15"/>
      <c r="L8048" s="217"/>
      <c r="M8048" s="22"/>
      <c r="N8048" s="119" t="str">
        <f>IF(G8048="","",VLOOKUP(G8048,номенклатури!R:U,4,0))</f>
        <v/>
      </c>
      <c r="O8048" s="119" t="str">
        <f>IF(M8048="","",VLOOKUP(M8048,'14'!D:D,1,0))</f>
        <v/>
      </c>
    </row>
    <row r="8049" spans="1:15" ht="12.75" customHeight="1" x14ac:dyDescent="0.2">
      <c r="A8049" s="36" t="str">
        <f>'0'!$A$4</f>
        <v>………………..</v>
      </c>
      <c r="B8049" s="37">
        <f>'0'!$A$2</f>
        <v>46112</v>
      </c>
      <c r="C8049" s="37" t="s">
        <v>1243</v>
      </c>
      <c r="D8049" s="119" t="str">
        <f>IF(G8049="","",VLOOKUP(G8049,номенклатури!R:T,2,0))</f>
        <v/>
      </c>
      <c r="E8049" s="333" t="str">
        <f>IF(G8049="","",VLOOKUP(G8049,номенклатури!R:T,3,0))</f>
        <v/>
      </c>
      <c r="F8049" s="159" t="str">
        <f>IF(G8049="","",IF(ISERROR(VLOOKUP(G8049,номенклатури!V:V,1,0)),E8049*H8049,E8049*I8049))</f>
        <v/>
      </c>
      <c r="G8049" s="14"/>
      <c r="H8049" s="15"/>
      <c r="I8049" s="15"/>
      <c r="J8049" s="15"/>
      <c r="K8049" s="15"/>
      <c r="L8049" s="217"/>
      <c r="M8049" s="22"/>
      <c r="N8049" s="119" t="str">
        <f>IF(G8049="","",VLOOKUP(G8049,номенклатури!R:U,4,0))</f>
        <v/>
      </c>
      <c r="O8049" s="119" t="str">
        <f>IF(M8049="","",VLOOKUP(M8049,'14'!D:D,1,0))</f>
        <v/>
      </c>
    </row>
    <row r="8050" spans="1:15" ht="12.75" customHeight="1" x14ac:dyDescent="0.2">
      <c r="A8050" s="36" t="str">
        <f>'0'!$A$4</f>
        <v>………………..</v>
      </c>
      <c r="B8050" s="37">
        <f>'0'!$A$2</f>
        <v>46112</v>
      </c>
      <c r="C8050" s="37" t="s">
        <v>1243</v>
      </c>
      <c r="D8050" s="119" t="str">
        <f>IF(G8050="","",VLOOKUP(G8050,номенклатури!R:T,2,0))</f>
        <v/>
      </c>
      <c r="E8050" s="333" t="str">
        <f>IF(G8050="","",VLOOKUP(G8050,номенклатури!R:T,3,0))</f>
        <v/>
      </c>
      <c r="F8050" s="159" t="str">
        <f>IF(G8050="","",IF(ISERROR(VLOOKUP(G8050,номенклатури!V:V,1,0)),E8050*H8050,E8050*I8050))</f>
        <v/>
      </c>
      <c r="G8050" s="14"/>
      <c r="H8050" s="15"/>
      <c r="I8050" s="15"/>
      <c r="J8050" s="15"/>
      <c r="K8050" s="15"/>
      <c r="L8050" s="217"/>
      <c r="M8050" s="22"/>
      <c r="N8050" s="119" t="str">
        <f>IF(G8050="","",VLOOKUP(G8050,номенклатури!R:U,4,0))</f>
        <v/>
      </c>
      <c r="O8050" s="119" t="str">
        <f>IF(M8050="","",VLOOKUP(M8050,'14'!D:D,1,0))</f>
        <v/>
      </c>
    </row>
    <row r="8051" spans="1:15" ht="12.75" customHeight="1" x14ac:dyDescent="0.2">
      <c r="A8051" s="36" t="str">
        <f>'0'!$A$4</f>
        <v>………………..</v>
      </c>
      <c r="B8051" s="37">
        <f>'0'!$A$2</f>
        <v>46112</v>
      </c>
      <c r="C8051" s="37" t="s">
        <v>1243</v>
      </c>
      <c r="D8051" s="119" t="str">
        <f>IF(G8051="","",VLOOKUP(G8051,номенклатури!R:T,2,0))</f>
        <v/>
      </c>
      <c r="E8051" s="333" t="str">
        <f>IF(G8051="","",VLOOKUP(G8051,номенклатури!R:T,3,0))</f>
        <v/>
      </c>
      <c r="F8051" s="159" t="str">
        <f>IF(G8051="","",IF(ISERROR(VLOOKUP(G8051,номенклатури!V:V,1,0)),E8051*H8051,E8051*I8051))</f>
        <v/>
      </c>
      <c r="G8051" s="14"/>
      <c r="H8051" s="15"/>
      <c r="I8051" s="15"/>
      <c r="J8051" s="15"/>
      <c r="K8051" s="15"/>
      <c r="L8051" s="217"/>
      <c r="M8051" s="22"/>
      <c r="N8051" s="119" t="str">
        <f>IF(G8051="","",VLOOKUP(G8051,номенклатури!R:U,4,0))</f>
        <v/>
      </c>
      <c r="O8051" s="119" t="str">
        <f>IF(M8051="","",VLOOKUP(M8051,'14'!D:D,1,0))</f>
        <v/>
      </c>
    </row>
    <row r="8052" spans="1:15" ht="12.75" customHeight="1" x14ac:dyDescent="0.2">
      <c r="A8052" s="36" t="str">
        <f>'0'!$A$4</f>
        <v>………………..</v>
      </c>
      <c r="B8052" s="37">
        <f>'0'!$A$2</f>
        <v>46112</v>
      </c>
      <c r="C8052" s="37" t="s">
        <v>1243</v>
      </c>
      <c r="D8052" s="119" t="str">
        <f>IF(G8052="","",VLOOKUP(G8052,номенклатури!R:T,2,0))</f>
        <v/>
      </c>
      <c r="E8052" s="333" t="str">
        <f>IF(G8052="","",VLOOKUP(G8052,номенклатури!R:T,3,0))</f>
        <v/>
      </c>
      <c r="F8052" s="159" t="str">
        <f>IF(G8052="","",IF(ISERROR(VLOOKUP(G8052,номенклатури!V:V,1,0)),E8052*H8052,E8052*I8052))</f>
        <v/>
      </c>
      <c r="G8052" s="14"/>
      <c r="H8052" s="15"/>
      <c r="I8052" s="15"/>
      <c r="J8052" s="15"/>
      <c r="K8052" s="15"/>
      <c r="L8052" s="217"/>
      <c r="M8052" s="22"/>
      <c r="N8052" s="119" t="str">
        <f>IF(G8052="","",VLOOKUP(G8052,номенклатури!R:U,4,0))</f>
        <v/>
      </c>
      <c r="O8052" s="119" t="str">
        <f>IF(M8052="","",VLOOKUP(M8052,'14'!D:D,1,0))</f>
        <v/>
      </c>
    </row>
    <row r="8053" spans="1:15" ht="12.75" customHeight="1" x14ac:dyDescent="0.2">
      <c r="A8053" s="36" t="str">
        <f>'0'!$A$4</f>
        <v>………………..</v>
      </c>
      <c r="B8053" s="37">
        <f>'0'!$A$2</f>
        <v>46112</v>
      </c>
      <c r="C8053" s="37" t="s">
        <v>1243</v>
      </c>
      <c r="D8053" s="119" t="str">
        <f>IF(G8053="","",VLOOKUP(G8053,номенклатури!R:T,2,0))</f>
        <v/>
      </c>
      <c r="E8053" s="333" t="str">
        <f>IF(G8053="","",VLOOKUP(G8053,номенклатури!R:T,3,0))</f>
        <v/>
      </c>
      <c r="F8053" s="159" t="str">
        <f>IF(G8053="","",IF(ISERROR(VLOOKUP(G8053,номенклатури!V:V,1,0)),E8053*H8053,E8053*I8053))</f>
        <v/>
      </c>
      <c r="G8053" s="14"/>
      <c r="H8053" s="15"/>
      <c r="I8053" s="15"/>
      <c r="J8053" s="15"/>
      <c r="K8053" s="15"/>
      <c r="L8053" s="217"/>
      <c r="M8053" s="22"/>
      <c r="N8053" s="119" t="str">
        <f>IF(G8053="","",VLOOKUP(G8053,номенклатури!R:U,4,0))</f>
        <v/>
      </c>
      <c r="O8053" s="119" t="str">
        <f>IF(M8053="","",VLOOKUP(M8053,'14'!D:D,1,0))</f>
        <v/>
      </c>
    </row>
    <row r="8054" spans="1:15" ht="12.75" customHeight="1" x14ac:dyDescent="0.2">
      <c r="A8054" s="36" t="str">
        <f>'0'!$A$4</f>
        <v>………………..</v>
      </c>
      <c r="B8054" s="37">
        <f>'0'!$A$2</f>
        <v>46112</v>
      </c>
      <c r="C8054" s="37" t="s">
        <v>1243</v>
      </c>
      <c r="D8054" s="119" t="str">
        <f>IF(G8054="","",VLOOKUP(G8054,номенклатури!R:T,2,0))</f>
        <v/>
      </c>
      <c r="E8054" s="333" t="str">
        <f>IF(G8054="","",VLOOKUP(G8054,номенклатури!R:T,3,0))</f>
        <v/>
      </c>
      <c r="F8054" s="159" t="str">
        <f>IF(G8054="","",IF(ISERROR(VLOOKUP(G8054,номенклатури!V:V,1,0)),E8054*H8054,E8054*I8054))</f>
        <v/>
      </c>
      <c r="G8054" s="14"/>
      <c r="H8054" s="15"/>
      <c r="I8054" s="15"/>
      <c r="J8054" s="15"/>
      <c r="K8054" s="15"/>
      <c r="L8054" s="217"/>
      <c r="M8054" s="22"/>
      <c r="N8054" s="119" t="str">
        <f>IF(G8054="","",VLOOKUP(G8054,номенклатури!R:U,4,0))</f>
        <v/>
      </c>
      <c r="O8054" s="119" t="str">
        <f>IF(M8054="","",VLOOKUP(M8054,'14'!D:D,1,0))</f>
        <v/>
      </c>
    </row>
    <row r="8055" spans="1:15" ht="12.75" customHeight="1" x14ac:dyDescent="0.2">
      <c r="A8055" s="36" t="str">
        <f>'0'!$A$4</f>
        <v>………………..</v>
      </c>
      <c r="B8055" s="37">
        <f>'0'!$A$2</f>
        <v>46112</v>
      </c>
      <c r="C8055" s="37" t="s">
        <v>1243</v>
      </c>
      <c r="D8055" s="119" t="str">
        <f>IF(G8055="","",VLOOKUP(G8055,номенклатури!R:T,2,0))</f>
        <v/>
      </c>
      <c r="E8055" s="333" t="str">
        <f>IF(G8055="","",VLOOKUP(G8055,номенклатури!R:T,3,0))</f>
        <v/>
      </c>
      <c r="F8055" s="159" t="str">
        <f>IF(G8055="","",IF(ISERROR(VLOOKUP(G8055,номенклатури!V:V,1,0)),E8055*H8055,E8055*I8055))</f>
        <v/>
      </c>
      <c r="G8055" s="14"/>
      <c r="H8055" s="15"/>
      <c r="I8055" s="15"/>
      <c r="J8055" s="15"/>
      <c r="K8055" s="15"/>
      <c r="L8055" s="217"/>
      <c r="M8055" s="22"/>
      <c r="N8055" s="119" t="str">
        <f>IF(G8055="","",VLOOKUP(G8055,номенклатури!R:U,4,0))</f>
        <v/>
      </c>
      <c r="O8055" s="119" t="str">
        <f>IF(M8055="","",VLOOKUP(M8055,'14'!D:D,1,0))</f>
        <v/>
      </c>
    </row>
    <row r="8056" spans="1:15" ht="12.75" customHeight="1" x14ac:dyDescent="0.2">
      <c r="A8056" s="36" t="str">
        <f>'0'!$A$4</f>
        <v>………………..</v>
      </c>
      <c r="B8056" s="37">
        <f>'0'!$A$2</f>
        <v>46112</v>
      </c>
      <c r="C8056" s="37" t="s">
        <v>1243</v>
      </c>
      <c r="D8056" s="119" t="str">
        <f>IF(G8056="","",VLOOKUP(G8056,номенклатури!R:T,2,0))</f>
        <v/>
      </c>
      <c r="E8056" s="333" t="str">
        <f>IF(G8056="","",VLOOKUP(G8056,номенклатури!R:T,3,0))</f>
        <v/>
      </c>
      <c r="F8056" s="159" t="str">
        <f>IF(G8056="","",IF(ISERROR(VLOOKUP(G8056,номенклатури!V:V,1,0)),E8056*H8056,E8056*I8056))</f>
        <v/>
      </c>
      <c r="G8056" s="14"/>
      <c r="H8056" s="15"/>
      <c r="I8056" s="15"/>
      <c r="J8056" s="15"/>
      <c r="K8056" s="15"/>
      <c r="L8056" s="217"/>
      <c r="M8056" s="22"/>
      <c r="N8056" s="119" t="str">
        <f>IF(G8056="","",VLOOKUP(G8056,номенклатури!R:U,4,0))</f>
        <v/>
      </c>
      <c r="O8056" s="119" t="str">
        <f>IF(M8056="","",VLOOKUP(M8056,'14'!D:D,1,0))</f>
        <v/>
      </c>
    </row>
    <row r="8057" spans="1:15" ht="12.75" customHeight="1" x14ac:dyDescent="0.2">
      <c r="A8057" s="36" t="str">
        <f>'0'!$A$4</f>
        <v>………………..</v>
      </c>
      <c r="B8057" s="37">
        <f>'0'!$A$2</f>
        <v>46112</v>
      </c>
      <c r="C8057" s="37" t="s">
        <v>1243</v>
      </c>
      <c r="D8057" s="119" t="str">
        <f>IF(G8057="","",VLOOKUP(G8057,номенклатури!R:T,2,0))</f>
        <v/>
      </c>
      <c r="E8057" s="333" t="str">
        <f>IF(G8057="","",VLOOKUP(G8057,номенклатури!R:T,3,0))</f>
        <v/>
      </c>
      <c r="F8057" s="159" t="str">
        <f>IF(G8057="","",IF(ISERROR(VLOOKUP(G8057,номенклатури!V:V,1,0)),E8057*H8057,E8057*I8057))</f>
        <v/>
      </c>
      <c r="G8057" s="14"/>
      <c r="H8057" s="15"/>
      <c r="I8057" s="15"/>
      <c r="J8057" s="15"/>
      <c r="K8057" s="15"/>
      <c r="L8057" s="217"/>
      <c r="M8057" s="22"/>
      <c r="N8057" s="119" t="str">
        <f>IF(G8057="","",VLOOKUP(G8057,номенклатури!R:U,4,0))</f>
        <v/>
      </c>
      <c r="O8057" s="119" t="str">
        <f>IF(M8057="","",VLOOKUP(M8057,'14'!D:D,1,0))</f>
        <v/>
      </c>
    </row>
    <row r="8058" spans="1:15" ht="12.75" customHeight="1" x14ac:dyDescent="0.2">
      <c r="A8058" s="36" t="str">
        <f>'0'!$A$4</f>
        <v>………………..</v>
      </c>
      <c r="B8058" s="37">
        <f>'0'!$A$2</f>
        <v>46112</v>
      </c>
      <c r="C8058" s="37" t="s">
        <v>1243</v>
      </c>
      <c r="D8058" s="119" t="str">
        <f>IF(G8058="","",VLOOKUP(G8058,номенклатури!R:T,2,0))</f>
        <v/>
      </c>
      <c r="E8058" s="333" t="str">
        <f>IF(G8058="","",VLOOKUP(G8058,номенклатури!R:T,3,0))</f>
        <v/>
      </c>
      <c r="F8058" s="159" t="str">
        <f>IF(G8058="","",IF(ISERROR(VLOOKUP(G8058,номенклатури!V:V,1,0)),E8058*H8058,E8058*I8058))</f>
        <v/>
      </c>
      <c r="G8058" s="14"/>
      <c r="H8058" s="15"/>
      <c r="I8058" s="15"/>
      <c r="J8058" s="15"/>
      <c r="K8058" s="15"/>
      <c r="L8058" s="217"/>
      <c r="M8058" s="22"/>
      <c r="N8058" s="119" t="str">
        <f>IF(G8058="","",VLOOKUP(G8058,номенклатури!R:U,4,0))</f>
        <v/>
      </c>
      <c r="O8058" s="119" t="str">
        <f>IF(M8058="","",VLOOKUP(M8058,'14'!D:D,1,0))</f>
        <v/>
      </c>
    </row>
    <row r="8059" spans="1:15" ht="12.75" customHeight="1" x14ac:dyDescent="0.2">
      <c r="A8059" s="36" t="str">
        <f>'0'!$A$4</f>
        <v>………………..</v>
      </c>
      <c r="B8059" s="37">
        <f>'0'!$A$2</f>
        <v>46112</v>
      </c>
      <c r="C8059" s="37" t="s">
        <v>1243</v>
      </c>
      <c r="D8059" s="119" t="str">
        <f>IF(G8059="","",VLOOKUP(G8059,номенклатури!R:T,2,0))</f>
        <v/>
      </c>
      <c r="E8059" s="333" t="str">
        <f>IF(G8059="","",VLOOKUP(G8059,номенклатури!R:T,3,0))</f>
        <v/>
      </c>
      <c r="F8059" s="159" t="str">
        <f>IF(G8059="","",IF(ISERROR(VLOOKUP(G8059,номенклатури!V:V,1,0)),E8059*H8059,E8059*I8059))</f>
        <v/>
      </c>
      <c r="G8059" s="14"/>
      <c r="H8059" s="15"/>
      <c r="I8059" s="15"/>
      <c r="J8059" s="15"/>
      <c r="K8059" s="15"/>
      <c r="L8059" s="217"/>
      <c r="M8059" s="22"/>
      <c r="N8059" s="119" t="str">
        <f>IF(G8059="","",VLOOKUP(G8059,номенклатури!R:U,4,0))</f>
        <v/>
      </c>
      <c r="O8059" s="119" t="str">
        <f>IF(M8059="","",VLOOKUP(M8059,'14'!D:D,1,0))</f>
        <v/>
      </c>
    </row>
    <row r="8060" spans="1:15" ht="12.75" customHeight="1" x14ac:dyDescent="0.2">
      <c r="A8060" s="36" t="str">
        <f>'0'!$A$4</f>
        <v>………………..</v>
      </c>
      <c r="B8060" s="37">
        <f>'0'!$A$2</f>
        <v>46112</v>
      </c>
      <c r="C8060" s="37" t="s">
        <v>1243</v>
      </c>
      <c r="D8060" s="119" t="str">
        <f>IF(G8060="","",VLOOKUP(G8060,номенклатури!R:T,2,0))</f>
        <v/>
      </c>
      <c r="E8060" s="333" t="str">
        <f>IF(G8060="","",VLOOKUP(G8060,номенклатури!R:T,3,0))</f>
        <v/>
      </c>
      <c r="F8060" s="159" t="str">
        <f>IF(G8060="","",IF(ISERROR(VLOOKUP(G8060,номенклатури!V:V,1,0)),E8060*H8060,E8060*I8060))</f>
        <v/>
      </c>
      <c r="G8060" s="14"/>
      <c r="H8060" s="15"/>
      <c r="I8060" s="15"/>
      <c r="J8060" s="15"/>
      <c r="K8060" s="15"/>
      <c r="L8060" s="217"/>
      <c r="M8060" s="22"/>
      <c r="N8060" s="119" t="str">
        <f>IF(G8060="","",VLOOKUP(G8060,номенклатури!R:U,4,0))</f>
        <v/>
      </c>
      <c r="O8060" s="119" t="str">
        <f>IF(M8060="","",VLOOKUP(M8060,'14'!D:D,1,0))</f>
        <v/>
      </c>
    </row>
    <row r="8061" spans="1:15" ht="12.75" customHeight="1" x14ac:dyDescent="0.2">
      <c r="A8061" s="36" t="str">
        <f>'0'!$A$4</f>
        <v>………………..</v>
      </c>
      <c r="B8061" s="37">
        <f>'0'!$A$2</f>
        <v>46112</v>
      </c>
      <c r="C8061" s="37" t="s">
        <v>1243</v>
      </c>
      <c r="D8061" s="119" t="str">
        <f>IF(G8061="","",VLOOKUP(G8061,номенклатури!R:T,2,0))</f>
        <v/>
      </c>
      <c r="E8061" s="333" t="str">
        <f>IF(G8061="","",VLOOKUP(G8061,номенклатури!R:T,3,0))</f>
        <v/>
      </c>
      <c r="F8061" s="159" t="str">
        <f>IF(G8061="","",IF(ISERROR(VLOOKUP(G8061,номенклатури!V:V,1,0)),E8061*H8061,E8061*I8061))</f>
        <v/>
      </c>
      <c r="G8061" s="14"/>
      <c r="H8061" s="15"/>
      <c r="I8061" s="15"/>
      <c r="J8061" s="15"/>
      <c r="K8061" s="15"/>
      <c r="L8061" s="217"/>
      <c r="M8061" s="22"/>
      <c r="N8061" s="119" t="str">
        <f>IF(G8061="","",VLOOKUP(G8061,номенклатури!R:U,4,0))</f>
        <v/>
      </c>
      <c r="O8061" s="119" t="str">
        <f>IF(M8061="","",VLOOKUP(M8061,'14'!D:D,1,0))</f>
        <v/>
      </c>
    </row>
    <row r="8062" spans="1:15" ht="12.75" customHeight="1" x14ac:dyDescent="0.2">
      <c r="A8062" s="36" t="str">
        <f>'0'!$A$4</f>
        <v>………………..</v>
      </c>
      <c r="B8062" s="37">
        <f>'0'!$A$2</f>
        <v>46112</v>
      </c>
      <c r="C8062" s="37" t="s">
        <v>1243</v>
      </c>
      <c r="D8062" s="119" t="str">
        <f>IF(G8062="","",VLOOKUP(G8062,номенклатури!R:T,2,0))</f>
        <v/>
      </c>
      <c r="E8062" s="333" t="str">
        <f>IF(G8062="","",VLOOKUP(G8062,номенклатури!R:T,3,0))</f>
        <v/>
      </c>
      <c r="F8062" s="159" t="str">
        <f>IF(G8062="","",IF(ISERROR(VLOOKUP(G8062,номенклатури!V:V,1,0)),E8062*H8062,E8062*I8062))</f>
        <v/>
      </c>
      <c r="G8062" s="14"/>
      <c r="H8062" s="15"/>
      <c r="I8062" s="15"/>
      <c r="J8062" s="15"/>
      <c r="K8062" s="15"/>
      <c r="L8062" s="217"/>
      <c r="M8062" s="22"/>
      <c r="N8062" s="119" t="str">
        <f>IF(G8062="","",VLOOKUP(G8062,номенклатури!R:U,4,0))</f>
        <v/>
      </c>
      <c r="O8062" s="119" t="str">
        <f>IF(M8062="","",VLOOKUP(M8062,'14'!D:D,1,0))</f>
        <v/>
      </c>
    </row>
    <row r="8063" spans="1:15" ht="12.75" customHeight="1" x14ac:dyDescent="0.2">
      <c r="A8063" s="36" t="str">
        <f>'0'!$A$4</f>
        <v>………………..</v>
      </c>
      <c r="B8063" s="37">
        <f>'0'!$A$2</f>
        <v>46112</v>
      </c>
      <c r="C8063" s="37" t="s">
        <v>1243</v>
      </c>
      <c r="D8063" s="119" t="str">
        <f>IF(G8063="","",VLOOKUP(G8063,номенклатури!R:T,2,0))</f>
        <v/>
      </c>
      <c r="E8063" s="333" t="str">
        <f>IF(G8063="","",VLOOKUP(G8063,номенклатури!R:T,3,0))</f>
        <v/>
      </c>
      <c r="F8063" s="159" t="str">
        <f>IF(G8063="","",IF(ISERROR(VLOOKUP(G8063,номенклатури!V:V,1,0)),E8063*H8063,E8063*I8063))</f>
        <v/>
      </c>
      <c r="G8063" s="14"/>
      <c r="H8063" s="15"/>
      <c r="I8063" s="15"/>
      <c r="J8063" s="15"/>
      <c r="K8063" s="15"/>
      <c r="L8063" s="217"/>
      <c r="M8063" s="22"/>
      <c r="N8063" s="119" t="str">
        <f>IF(G8063="","",VLOOKUP(G8063,номенклатури!R:U,4,0))</f>
        <v/>
      </c>
      <c r="O8063" s="119" t="str">
        <f>IF(M8063="","",VLOOKUP(M8063,'14'!D:D,1,0))</f>
        <v/>
      </c>
    </row>
    <row r="8064" spans="1:15" ht="12.75" customHeight="1" x14ac:dyDescent="0.2">
      <c r="A8064" s="36" t="str">
        <f>'0'!$A$4</f>
        <v>………………..</v>
      </c>
      <c r="B8064" s="37">
        <f>'0'!$A$2</f>
        <v>46112</v>
      </c>
      <c r="C8064" s="37" t="s">
        <v>1243</v>
      </c>
      <c r="D8064" s="119" t="str">
        <f>IF(G8064="","",VLOOKUP(G8064,номенклатури!R:T,2,0))</f>
        <v/>
      </c>
      <c r="E8064" s="333" t="str">
        <f>IF(G8064="","",VLOOKUP(G8064,номенклатури!R:T,3,0))</f>
        <v/>
      </c>
      <c r="F8064" s="159" t="str">
        <f>IF(G8064="","",IF(ISERROR(VLOOKUP(G8064,номенклатури!V:V,1,0)),E8064*H8064,E8064*I8064))</f>
        <v/>
      </c>
      <c r="G8064" s="14"/>
      <c r="H8064" s="15"/>
      <c r="I8064" s="15"/>
      <c r="J8064" s="15"/>
      <c r="K8064" s="15"/>
      <c r="L8064" s="217"/>
      <c r="M8064" s="22"/>
      <c r="N8064" s="119" t="str">
        <f>IF(G8064="","",VLOOKUP(G8064,номенклатури!R:U,4,0))</f>
        <v/>
      </c>
      <c r="O8064" s="119" t="str">
        <f>IF(M8064="","",VLOOKUP(M8064,'14'!D:D,1,0))</f>
        <v/>
      </c>
    </row>
    <row r="8065" spans="1:15" ht="12.75" customHeight="1" x14ac:dyDescent="0.2">
      <c r="A8065" s="36" t="str">
        <f>'0'!$A$4</f>
        <v>………………..</v>
      </c>
      <c r="B8065" s="37">
        <f>'0'!$A$2</f>
        <v>46112</v>
      </c>
      <c r="C8065" s="37" t="s">
        <v>1243</v>
      </c>
      <c r="D8065" s="119" t="str">
        <f>IF(G8065="","",VLOOKUP(G8065,номенклатури!R:T,2,0))</f>
        <v/>
      </c>
      <c r="E8065" s="333" t="str">
        <f>IF(G8065="","",VLOOKUP(G8065,номенклатури!R:T,3,0))</f>
        <v/>
      </c>
      <c r="F8065" s="159" t="str">
        <f>IF(G8065="","",IF(ISERROR(VLOOKUP(G8065,номенклатури!V:V,1,0)),E8065*H8065,E8065*I8065))</f>
        <v/>
      </c>
      <c r="G8065" s="14"/>
      <c r="H8065" s="15"/>
      <c r="I8065" s="15"/>
      <c r="J8065" s="15"/>
      <c r="K8065" s="15"/>
      <c r="L8065" s="217"/>
      <c r="M8065" s="22"/>
      <c r="N8065" s="119" t="str">
        <f>IF(G8065="","",VLOOKUP(G8065,номенклатури!R:U,4,0))</f>
        <v/>
      </c>
      <c r="O8065" s="119" t="str">
        <f>IF(M8065="","",VLOOKUP(M8065,'14'!D:D,1,0))</f>
        <v/>
      </c>
    </row>
    <row r="8066" spans="1:15" ht="12.75" customHeight="1" x14ac:dyDescent="0.2">
      <c r="A8066" s="36" t="str">
        <f>'0'!$A$4</f>
        <v>………………..</v>
      </c>
      <c r="B8066" s="37">
        <f>'0'!$A$2</f>
        <v>46112</v>
      </c>
      <c r="C8066" s="37" t="s">
        <v>1243</v>
      </c>
      <c r="D8066" s="119" t="str">
        <f>IF(G8066="","",VLOOKUP(G8066,номенклатури!R:T,2,0))</f>
        <v/>
      </c>
      <c r="E8066" s="333" t="str">
        <f>IF(G8066="","",VLOOKUP(G8066,номенклатури!R:T,3,0))</f>
        <v/>
      </c>
      <c r="F8066" s="159" t="str">
        <f>IF(G8066="","",IF(ISERROR(VLOOKUP(G8066,номенклатури!V:V,1,0)),E8066*H8066,E8066*I8066))</f>
        <v/>
      </c>
      <c r="G8066" s="14"/>
      <c r="H8066" s="15"/>
      <c r="I8066" s="15"/>
      <c r="J8066" s="15"/>
      <c r="K8066" s="15"/>
      <c r="L8066" s="217"/>
      <c r="M8066" s="22"/>
      <c r="N8066" s="119" t="str">
        <f>IF(G8066="","",VLOOKUP(G8066,номенклатури!R:U,4,0))</f>
        <v/>
      </c>
      <c r="O8066" s="119" t="str">
        <f>IF(M8066="","",VLOOKUP(M8066,'14'!D:D,1,0))</f>
        <v/>
      </c>
    </row>
    <row r="8067" spans="1:15" ht="12.75" customHeight="1" x14ac:dyDescent="0.2">
      <c r="A8067" s="36" t="str">
        <f>'0'!$A$4</f>
        <v>………………..</v>
      </c>
      <c r="B8067" s="37">
        <f>'0'!$A$2</f>
        <v>46112</v>
      </c>
      <c r="C8067" s="37" t="s">
        <v>1243</v>
      </c>
      <c r="D8067" s="119" t="str">
        <f>IF(G8067="","",VLOOKUP(G8067,номенклатури!R:T,2,0))</f>
        <v/>
      </c>
      <c r="E8067" s="333" t="str">
        <f>IF(G8067="","",VLOOKUP(G8067,номенклатури!R:T,3,0))</f>
        <v/>
      </c>
      <c r="F8067" s="159" t="str">
        <f>IF(G8067="","",IF(ISERROR(VLOOKUP(G8067,номенклатури!V:V,1,0)),E8067*H8067,E8067*I8067))</f>
        <v/>
      </c>
      <c r="G8067" s="14"/>
      <c r="H8067" s="15"/>
      <c r="I8067" s="15"/>
      <c r="J8067" s="15"/>
      <c r="K8067" s="15"/>
      <c r="L8067" s="217"/>
      <c r="M8067" s="22"/>
      <c r="N8067" s="119" t="str">
        <f>IF(G8067="","",VLOOKUP(G8067,номенклатури!R:U,4,0))</f>
        <v/>
      </c>
      <c r="O8067" s="119" t="str">
        <f>IF(M8067="","",VLOOKUP(M8067,'14'!D:D,1,0))</f>
        <v/>
      </c>
    </row>
    <row r="8068" spans="1:15" ht="12.75" customHeight="1" x14ac:dyDescent="0.2">
      <c r="A8068" s="36" t="str">
        <f>'0'!$A$4</f>
        <v>………………..</v>
      </c>
      <c r="B8068" s="37">
        <f>'0'!$A$2</f>
        <v>46112</v>
      </c>
      <c r="C8068" s="37" t="s">
        <v>1243</v>
      </c>
      <c r="D8068" s="119" t="str">
        <f>IF(G8068="","",VLOOKUP(G8068,номенклатури!R:T,2,0))</f>
        <v/>
      </c>
      <c r="E8068" s="333" t="str">
        <f>IF(G8068="","",VLOOKUP(G8068,номенклатури!R:T,3,0))</f>
        <v/>
      </c>
      <c r="F8068" s="159" t="str">
        <f>IF(G8068="","",IF(ISERROR(VLOOKUP(G8068,номенклатури!V:V,1,0)),E8068*H8068,E8068*I8068))</f>
        <v/>
      </c>
      <c r="G8068" s="14"/>
      <c r="H8068" s="15"/>
      <c r="I8068" s="15"/>
      <c r="J8068" s="15"/>
      <c r="K8068" s="15"/>
      <c r="L8068" s="217"/>
      <c r="M8068" s="22"/>
      <c r="N8068" s="119" t="str">
        <f>IF(G8068="","",VLOOKUP(G8068,номенклатури!R:U,4,0))</f>
        <v/>
      </c>
      <c r="O8068" s="119" t="str">
        <f>IF(M8068="","",VLOOKUP(M8068,'14'!D:D,1,0))</f>
        <v/>
      </c>
    </row>
    <row r="8069" spans="1:15" ht="12.75" customHeight="1" x14ac:dyDescent="0.2">
      <c r="A8069" s="36" t="str">
        <f>'0'!$A$4</f>
        <v>………………..</v>
      </c>
      <c r="B8069" s="37">
        <f>'0'!$A$2</f>
        <v>46112</v>
      </c>
      <c r="C8069" s="37" t="s">
        <v>1243</v>
      </c>
      <c r="D8069" s="119" t="str">
        <f>IF(G8069="","",VLOOKUP(G8069,номенклатури!R:T,2,0))</f>
        <v/>
      </c>
      <c r="E8069" s="333" t="str">
        <f>IF(G8069="","",VLOOKUP(G8069,номенклатури!R:T,3,0))</f>
        <v/>
      </c>
      <c r="F8069" s="159" t="str">
        <f>IF(G8069="","",IF(ISERROR(VLOOKUP(G8069,номенклатури!V:V,1,0)),E8069*H8069,E8069*I8069))</f>
        <v/>
      </c>
      <c r="G8069" s="14"/>
      <c r="H8069" s="15"/>
      <c r="I8069" s="15"/>
      <c r="J8069" s="15"/>
      <c r="K8069" s="15"/>
      <c r="L8069" s="217"/>
      <c r="M8069" s="22"/>
      <c r="N8069" s="119" t="str">
        <f>IF(G8069="","",VLOOKUP(G8069,номенклатури!R:U,4,0))</f>
        <v/>
      </c>
      <c r="O8069" s="119" t="str">
        <f>IF(M8069="","",VLOOKUP(M8069,'14'!D:D,1,0))</f>
        <v/>
      </c>
    </row>
    <row r="8070" spans="1:15" ht="12.75" customHeight="1" x14ac:dyDescent="0.2">
      <c r="A8070" s="36" t="str">
        <f>'0'!$A$4</f>
        <v>………………..</v>
      </c>
      <c r="B8070" s="37">
        <f>'0'!$A$2</f>
        <v>46112</v>
      </c>
      <c r="C8070" s="37" t="s">
        <v>1243</v>
      </c>
      <c r="D8070" s="119" t="str">
        <f>IF(G8070="","",VLOOKUP(G8070,номенклатури!R:T,2,0))</f>
        <v/>
      </c>
      <c r="E8070" s="333" t="str">
        <f>IF(G8070="","",VLOOKUP(G8070,номенклатури!R:T,3,0))</f>
        <v/>
      </c>
      <c r="F8070" s="159" t="str">
        <f>IF(G8070="","",IF(ISERROR(VLOOKUP(G8070,номенклатури!V:V,1,0)),E8070*H8070,E8070*I8070))</f>
        <v/>
      </c>
      <c r="G8070" s="14"/>
      <c r="H8070" s="15"/>
      <c r="I8070" s="15"/>
      <c r="J8070" s="15"/>
      <c r="K8070" s="15"/>
      <c r="L8070" s="217"/>
      <c r="M8070" s="22"/>
      <c r="N8070" s="119" t="str">
        <f>IF(G8070="","",VLOOKUP(G8070,номенклатури!R:U,4,0))</f>
        <v/>
      </c>
      <c r="O8070" s="119" t="str">
        <f>IF(M8070="","",VLOOKUP(M8070,'14'!D:D,1,0))</f>
        <v/>
      </c>
    </row>
    <row r="8071" spans="1:15" ht="12.75" customHeight="1" x14ac:dyDescent="0.2">
      <c r="A8071" s="36" t="str">
        <f>'0'!$A$4</f>
        <v>………………..</v>
      </c>
      <c r="B8071" s="37">
        <f>'0'!$A$2</f>
        <v>46112</v>
      </c>
      <c r="C8071" s="37" t="s">
        <v>1243</v>
      </c>
      <c r="D8071" s="119" t="str">
        <f>IF(G8071="","",VLOOKUP(G8071,номенклатури!R:T,2,0))</f>
        <v/>
      </c>
      <c r="E8071" s="333" t="str">
        <f>IF(G8071="","",VLOOKUP(G8071,номенклатури!R:T,3,0))</f>
        <v/>
      </c>
      <c r="F8071" s="159" t="str">
        <f>IF(G8071="","",IF(ISERROR(VLOOKUP(G8071,номенклатури!V:V,1,0)),E8071*H8071,E8071*I8071))</f>
        <v/>
      </c>
      <c r="G8071" s="14"/>
      <c r="H8071" s="15"/>
      <c r="I8071" s="15"/>
      <c r="J8071" s="15"/>
      <c r="K8071" s="15"/>
      <c r="L8071" s="217"/>
      <c r="M8071" s="22"/>
      <c r="N8071" s="119" t="str">
        <f>IF(G8071="","",VLOOKUP(G8071,номенклатури!R:U,4,0))</f>
        <v/>
      </c>
      <c r="O8071" s="119" t="str">
        <f>IF(M8071="","",VLOOKUP(M8071,'14'!D:D,1,0))</f>
        <v/>
      </c>
    </row>
    <row r="8072" spans="1:15" ht="12.75" customHeight="1" x14ac:dyDescent="0.2">
      <c r="A8072" s="36" t="str">
        <f>'0'!$A$4</f>
        <v>………………..</v>
      </c>
      <c r="B8072" s="37">
        <f>'0'!$A$2</f>
        <v>46112</v>
      </c>
      <c r="C8072" s="37" t="s">
        <v>1243</v>
      </c>
      <c r="D8072" s="119" t="str">
        <f>IF(G8072="","",VLOOKUP(G8072,номенклатури!R:T,2,0))</f>
        <v/>
      </c>
      <c r="E8072" s="333" t="str">
        <f>IF(G8072="","",VLOOKUP(G8072,номенклатури!R:T,3,0))</f>
        <v/>
      </c>
      <c r="F8072" s="159" t="str">
        <f>IF(G8072="","",IF(ISERROR(VLOOKUP(G8072,номенклатури!V:V,1,0)),E8072*H8072,E8072*I8072))</f>
        <v/>
      </c>
      <c r="G8072" s="14"/>
      <c r="H8072" s="15"/>
      <c r="I8072" s="15"/>
      <c r="J8072" s="15"/>
      <c r="K8072" s="15"/>
      <c r="L8072" s="217"/>
      <c r="M8072" s="22"/>
      <c r="N8072" s="119" t="str">
        <f>IF(G8072="","",VLOOKUP(G8072,номенклатури!R:U,4,0))</f>
        <v/>
      </c>
      <c r="O8072" s="119" t="str">
        <f>IF(M8072="","",VLOOKUP(M8072,'14'!D:D,1,0))</f>
        <v/>
      </c>
    </row>
    <row r="8073" spans="1:15" ht="12.75" customHeight="1" x14ac:dyDescent="0.2">
      <c r="A8073" s="36" t="str">
        <f>'0'!$A$4</f>
        <v>………………..</v>
      </c>
      <c r="B8073" s="37">
        <f>'0'!$A$2</f>
        <v>46112</v>
      </c>
      <c r="C8073" s="37" t="s">
        <v>1243</v>
      </c>
      <c r="D8073" s="119" t="str">
        <f>IF(G8073="","",VLOOKUP(G8073,номенклатури!R:T,2,0))</f>
        <v/>
      </c>
      <c r="E8073" s="333" t="str">
        <f>IF(G8073="","",VLOOKUP(G8073,номенклатури!R:T,3,0))</f>
        <v/>
      </c>
      <c r="F8073" s="159" t="str">
        <f>IF(G8073="","",IF(ISERROR(VLOOKUP(G8073,номенклатури!V:V,1,0)),E8073*H8073,E8073*I8073))</f>
        <v/>
      </c>
      <c r="G8073" s="14"/>
      <c r="H8073" s="15"/>
      <c r="I8073" s="15"/>
      <c r="J8073" s="15"/>
      <c r="K8073" s="15"/>
      <c r="L8073" s="217"/>
      <c r="M8073" s="22"/>
      <c r="N8073" s="119" t="str">
        <f>IF(G8073="","",VLOOKUP(G8073,номенклатури!R:U,4,0))</f>
        <v/>
      </c>
      <c r="O8073" s="119" t="str">
        <f>IF(M8073="","",VLOOKUP(M8073,'14'!D:D,1,0))</f>
        <v/>
      </c>
    </row>
    <row r="8074" spans="1:15" ht="12.75" customHeight="1" x14ac:dyDescent="0.2">
      <c r="A8074" s="36" t="str">
        <f>'0'!$A$4</f>
        <v>………………..</v>
      </c>
      <c r="B8074" s="37">
        <f>'0'!$A$2</f>
        <v>46112</v>
      </c>
      <c r="C8074" s="37" t="s">
        <v>1243</v>
      </c>
      <c r="D8074" s="119" t="str">
        <f>IF(G8074="","",VLOOKUP(G8074,номенклатури!R:T,2,0))</f>
        <v/>
      </c>
      <c r="E8074" s="333" t="str">
        <f>IF(G8074="","",VLOOKUP(G8074,номенклатури!R:T,3,0))</f>
        <v/>
      </c>
      <c r="F8074" s="159" t="str">
        <f>IF(G8074="","",IF(ISERROR(VLOOKUP(G8074,номенклатури!V:V,1,0)),E8074*H8074,E8074*I8074))</f>
        <v/>
      </c>
      <c r="G8074" s="14"/>
      <c r="H8074" s="15"/>
      <c r="I8074" s="15"/>
      <c r="J8074" s="15"/>
      <c r="K8074" s="15"/>
      <c r="L8074" s="217"/>
      <c r="M8074" s="22"/>
      <c r="N8074" s="119" t="str">
        <f>IF(G8074="","",VLOOKUP(G8074,номенклатури!R:U,4,0))</f>
        <v/>
      </c>
      <c r="O8074" s="119" t="str">
        <f>IF(M8074="","",VLOOKUP(M8074,'14'!D:D,1,0))</f>
        <v/>
      </c>
    </row>
    <row r="8075" spans="1:15" ht="12.75" customHeight="1" x14ac:dyDescent="0.2">
      <c r="A8075" s="36" t="str">
        <f>'0'!$A$4</f>
        <v>………………..</v>
      </c>
      <c r="B8075" s="37">
        <f>'0'!$A$2</f>
        <v>46112</v>
      </c>
      <c r="C8075" s="37" t="s">
        <v>1243</v>
      </c>
      <c r="D8075" s="119" t="str">
        <f>IF(G8075="","",VLOOKUP(G8075,номенклатури!R:T,2,0))</f>
        <v/>
      </c>
      <c r="E8075" s="333" t="str">
        <f>IF(G8075="","",VLOOKUP(G8075,номенклатури!R:T,3,0))</f>
        <v/>
      </c>
      <c r="F8075" s="159" t="str">
        <f>IF(G8075="","",IF(ISERROR(VLOOKUP(G8075,номенклатури!V:V,1,0)),E8075*H8075,E8075*I8075))</f>
        <v/>
      </c>
      <c r="G8075" s="14"/>
      <c r="H8075" s="15"/>
      <c r="I8075" s="15"/>
      <c r="J8075" s="15"/>
      <c r="K8075" s="15"/>
      <c r="L8075" s="217"/>
      <c r="M8075" s="22"/>
      <c r="N8075" s="119" t="str">
        <f>IF(G8075="","",VLOOKUP(G8075,номенклатури!R:U,4,0))</f>
        <v/>
      </c>
      <c r="O8075" s="119" t="str">
        <f>IF(M8075="","",VLOOKUP(M8075,'14'!D:D,1,0))</f>
        <v/>
      </c>
    </row>
    <row r="8076" spans="1:15" ht="12.75" customHeight="1" x14ac:dyDescent="0.2">
      <c r="A8076" s="36" t="str">
        <f>'0'!$A$4</f>
        <v>………………..</v>
      </c>
      <c r="B8076" s="37">
        <f>'0'!$A$2</f>
        <v>46112</v>
      </c>
      <c r="C8076" s="37" t="s">
        <v>1243</v>
      </c>
      <c r="D8076" s="119" t="str">
        <f>IF(G8076="","",VLOOKUP(G8076,номенклатури!R:T,2,0))</f>
        <v/>
      </c>
      <c r="E8076" s="333" t="str">
        <f>IF(G8076="","",VLOOKUP(G8076,номенклатури!R:T,3,0))</f>
        <v/>
      </c>
      <c r="F8076" s="159" t="str">
        <f>IF(G8076="","",IF(ISERROR(VLOOKUP(G8076,номенклатури!V:V,1,0)),E8076*H8076,E8076*I8076))</f>
        <v/>
      </c>
      <c r="G8076" s="14"/>
      <c r="H8076" s="15"/>
      <c r="I8076" s="15"/>
      <c r="J8076" s="15"/>
      <c r="K8076" s="15"/>
      <c r="L8076" s="217"/>
      <c r="M8076" s="22"/>
      <c r="N8076" s="119" t="str">
        <f>IF(G8076="","",VLOOKUP(G8076,номенклатури!R:U,4,0))</f>
        <v/>
      </c>
      <c r="O8076" s="119" t="str">
        <f>IF(M8076="","",VLOOKUP(M8076,'14'!D:D,1,0))</f>
        <v/>
      </c>
    </row>
    <row r="8077" spans="1:15" ht="12.75" customHeight="1" x14ac:dyDescent="0.2">
      <c r="A8077" s="36" t="str">
        <f>'0'!$A$4</f>
        <v>………………..</v>
      </c>
      <c r="B8077" s="37">
        <f>'0'!$A$2</f>
        <v>46112</v>
      </c>
      <c r="C8077" s="37" t="s">
        <v>1243</v>
      </c>
      <c r="D8077" s="119" t="str">
        <f>IF(G8077="","",VLOOKUP(G8077,номенклатури!R:T,2,0))</f>
        <v/>
      </c>
      <c r="E8077" s="333" t="str">
        <f>IF(G8077="","",VLOOKUP(G8077,номенклатури!R:T,3,0))</f>
        <v/>
      </c>
      <c r="F8077" s="159" t="str">
        <f>IF(G8077="","",IF(ISERROR(VLOOKUP(G8077,номенклатури!V:V,1,0)),E8077*H8077,E8077*I8077))</f>
        <v/>
      </c>
      <c r="G8077" s="14"/>
      <c r="H8077" s="15"/>
      <c r="I8077" s="15"/>
      <c r="J8077" s="15"/>
      <c r="K8077" s="15"/>
      <c r="L8077" s="217"/>
      <c r="M8077" s="22"/>
      <c r="N8077" s="119" t="str">
        <f>IF(G8077="","",VLOOKUP(G8077,номенклатури!R:U,4,0))</f>
        <v/>
      </c>
      <c r="O8077" s="119" t="str">
        <f>IF(M8077="","",VLOOKUP(M8077,'14'!D:D,1,0))</f>
        <v/>
      </c>
    </row>
    <row r="8078" spans="1:15" ht="12.75" customHeight="1" x14ac:dyDescent="0.2">
      <c r="A8078" s="36" t="str">
        <f>'0'!$A$4</f>
        <v>………………..</v>
      </c>
      <c r="B8078" s="37">
        <f>'0'!$A$2</f>
        <v>46112</v>
      </c>
      <c r="C8078" s="37" t="s">
        <v>1243</v>
      </c>
      <c r="D8078" s="119" t="str">
        <f>IF(G8078="","",VLOOKUP(G8078,номенклатури!R:T,2,0))</f>
        <v/>
      </c>
      <c r="E8078" s="333" t="str">
        <f>IF(G8078="","",VLOOKUP(G8078,номенклатури!R:T,3,0))</f>
        <v/>
      </c>
      <c r="F8078" s="159" t="str">
        <f>IF(G8078="","",IF(ISERROR(VLOOKUP(G8078,номенклатури!V:V,1,0)),E8078*H8078,E8078*I8078))</f>
        <v/>
      </c>
      <c r="G8078" s="14"/>
      <c r="H8078" s="15"/>
      <c r="I8078" s="15"/>
      <c r="J8078" s="15"/>
      <c r="K8078" s="15"/>
      <c r="L8078" s="217"/>
      <c r="M8078" s="22"/>
      <c r="N8078" s="119" t="str">
        <f>IF(G8078="","",VLOOKUP(G8078,номенклатури!R:U,4,0))</f>
        <v/>
      </c>
      <c r="O8078" s="119" t="str">
        <f>IF(M8078="","",VLOOKUP(M8078,'14'!D:D,1,0))</f>
        <v/>
      </c>
    </row>
    <row r="8079" spans="1:15" ht="12.75" customHeight="1" x14ac:dyDescent="0.2">
      <c r="A8079" s="36" t="str">
        <f>'0'!$A$4</f>
        <v>………………..</v>
      </c>
      <c r="B8079" s="37">
        <f>'0'!$A$2</f>
        <v>46112</v>
      </c>
      <c r="C8079" s="37" t="s">
        <v>1243</v>
      </c>
      <c r="D8079" s="119" t="str">
        <f>IF(G8079="","",VLOOKUP(G8079,номенклатури!R:T,2,0))</f>
        <v/>
      </c>
      <c r="E8079" s="333" t="str">
        <f>IF(G8079="","",VLOOKUP(G8079,номенклатури!R:T,3,0))</f>
        <v/>
      </c>
      <c r="F8079" s="159" t="str">
        <f>IF(G8079="","",IF(ISERROR(VLOOKUP(G8079,номенклатури!V:V,1,0)),E8079*H8079,E8079*I8079))</f>
        <v/>
      </c>
      <c r="G8079" s="14"/>
      <c r="H8079" s="15"/>
      <c r="I8079" s="15"/>
      <c r="J8079" s="15"/>
      <c r="K8079" s="15"/>
      <c r="L8079" s="217"/>
      <c r="M8079" s="22"/>
      <c r="N8079" s="119" t="str">
        <f>IF(G8079="","",VLOOKUP(G8079,номенклатури!R:U,4,0))</f>
        <v/>
      </c>
      <c r="O8079" s="119" t="str">
        <f>IF(M8079="","",VLOOKUP(M8079,'14'!D:D,1,0))</f>
        <v/>
      </c>
    </row>
    <row r="8080" spans="1:15" ht="12.75" customHeight="1" x14ac:dyDescent="0.2">
      <c r="A8080" s="36" t="str">
        <f>'0'!$A$4</f>
        <v>………………..</v>
      </c>
      <c r="B8080" s="37">
        <f>'0'!$A$2</f>
        <v>46112</v>
      </c>
      <c r="C8080" s="37" t="s">
        <v>1243</v>
      </c>
      <c r="D8080" s="119" t="str">
        <f>IF(G8080="","",VLOOKUP(G8080,номенклатури!R:T,2,0))</f>
        <v/>
      </c>
      <c r="E8080" s="333" t="str">
        <f>IF(G8080="","",VLOOKUP(G8080,номенклатури!R:T,3,0))</f>
        <v/>
      </c>
      <c r="F8080" s="159" t="str">
        <f>IF(G8080="","",IF(ISERROR(VLOOKUP(G8080,номенклатури!V:V,1,0)),E8080*H8080,E8080*I8080))</f>
        <v/>
      </c>
      <c r="G8080" s="14"/>
      <c r="H8080" s="15"/>
      <c r="I8080" s="15"/>
      <c r="J8080" s="15"/>
      <c r="K8080" s="15"/>
      <c r="L8080" s="217"/>
      <c r="M8080" s="22"/>
      <c r="N8080" s="119" t="str">
        <f>IF(G8080="","",VLOOKUP(G8080,номенклатури!R:U,4,0))</f>
        <v/>
      </c>
      <c r="O8080" s="119" t="str">
        <f>IF(M8080="","",VLOOKUP(M8080,'14'!D:D,1,0))</f>
        <v/>
      </c>
    </row>
    <row r="8081" spans="1:15" ht="12.75" customHeight="1" x14ac:dyDescent="0.2">
      <c r="A8081" s="36" t="str">
        <f>'0'!$A$4</f>
        <v>………………..</v>
      </c>
      <c r="B8081" s="37">
        <f>'0'!$A$2</f>
        <v>46112</v>
      </c>
      <c r="C8081" s="37" t="s">
        <v>1243</v>
      </c>
      <c r="D8081" s="119" t="str">
        <f>IF(G8081="","",VLOOKUP(G8081,номенклатури!R:T,2,0))</f>
        <v/>
      </c>
      <c r="E8081" s="333" t="str">
        <f>IF(G8081="","",VLOOKUP(G8081,номенклатури!R:T,3,0))</f>
        <v/>
      </c>
      <c r="F8081" s="159" t="str">
        <f>IF(G8081="","",IF(ISERROR(VLOOKUP(G8081,номенклатури!V:V,1,0)),E8081*H8081,E8081*I8081))</f>
        <v/>
      </c>
      <c r="G8081" s="14"/>
      <c r="H8081" s="15"/>
      <c r="I8081" s="15"/>
      <c r="J8081" s="15"/>
      <c r="K8081" s="15"/>
      <c r="L8081" s="217"/>
      <c r="M8081" s="22"/>
      <c r="N8081" s="119" t="str">
        <f>IF(G8081="","",VLOOKUP(G8081,номенклатури!R:U,4,0))</f>
        <v/>
      </c>
      <c r="O8081" s="119" t="str">
        <f>IF(M8081="","",VLOOKUP(M8081,'14'!D:D,1,0))</f>
        <v/>
      </c>
    </row>
    <row r="8082" spans="1:15" ht="12.75" customHeight="1" x14ac:dyDescent="0.2">
      <c r="A8082" s="36" t="str">
        <f>'0'!$A$4</f>
        <v>………………..</v>
      </c>
      <c r="B8082" s="37">
        <f>'0'!$A$2</f>
        <v>46112</v>
      </c>
      <c r="C8082" s="37" t="s">
        <v>1243</v>
      </c>
      <c r="D8082" s="119" t="str">
        <f>IF(G8082="","",VLOOKUP(G8082,номенклатури!R:T,2,0))</f>
        <v/>
      </c>
      <c r="E8082" s="333" t="str">
        <f>IF(G8082="","",VLOOKUP(G8082,номенклатури!R:T,3,0))</f>
        <v/>
      </c>
      <c r="F8082" s="159" t="str">
        <f>IF(G8082="","",IF(ISERROR(VLOOKUP(G8082,номенклатури!V:V,1,0)),E8082*H8082,E8082*I8082))</f>
        <v/>
      </c>
      <c r="G8082" s="14"/>
      <c r="H8082" s="15"/>
      <c r="I8082" s="15"/>
      <c r="J8082" s="15"/>
      <c r="K8082" s="15"/>
      <c r="L8082" s="217"/>
      <c r="M8082" s="22"/>
      <c r="N8082" s="119" t="str">
        <f>IF(G8082="","",VLOOKUP(G8082,номенклатури!R:U,4,0))</f>
        <v/>
      </c>
      <c r="O8082" s="119" t="str">
        <f>IF(M8082="","",VLOOKUP(M8082,'14'!D:D,1,0))</f>
        <v/>
      </c>
    </row>
    <row r="8083" spans="1:15" ht="12.75" customHeight="1" x14ac:dyDescent="0.2">
      <c r="A8083" s="36" t="str">
        <f>'0'!$A$4</f>
        <v>………………..</v>
      </c>
      <c r="B8083" s="37">
        <f>'0'!$A$2</f>
        <v>46112</v>
      </c>
      <c r="C8083" s="37" t="s">
        <v>1243</v>
      </c>
      <c r="D8083" s="119" t="str">
        <f>IF(G8083="","",VLOOKUP(G8083,номенклатури!R:T,2,0))</f>
        <v/>
      </c>
      <c r="E8083" s="333" t="str">
        <f>IF(G8083="","",VLOOKUP(G8083,номенклатури!R:T,3,0))</f>
        <v/>
      </c>
      <c r="F8083" s="159" t="str">
        <f>IF(G8083="","",IF(ISERROR(VLOOKUP(G8083,номенклатури!V:V,1,0)),E8083*H8083,E8083*I8083))</f>
        <v/>
      </c>
      <c r="G8083" s="14"/>
      <c r="H8083" s="15"/>
      <c r="I8083" s="15"/>
      <c r="J8083" s="15"/>
      <c r="K8083" s="15"/>
      <c r="L8083" s="217"/>
      <c r="M8083" s="22"/>
      <c r="N8083" s="119" t="str">
        <f>IF(G8083="","",VLOOKUP(G8083,номенклатури!R:U,4,0))</f>
        <v/>
      </c>
      <c r="O8083" s="119" t="str">
        <f>IF(M8083="","",VLOOKUP(M8083,'14'!D:D,1,0))</f>
        <v/>
      </c>
    </row>
    <row r="8084" spans="1:15" ht="12.75" customHeight="1" x14ac:dyDescent="0.2">
      <c r="A8084" s="36" t="str">
        <f>'0'!$A$4</f>
        <v>………………..</v>
      </c>
      <c r="B8084" s="37">
        <f>'0'!$A$2</f>
        <v>46112</v>
      </c>
      <c r="C8084" s="37" t="s">
        <v>1243</v>
      </c>
      <c r="D8084" s="119" t="str">
        <f>IF(G8084="","",VLOOKUP(G8084,номенклатури!R:T,2,0))</f>
        <v/>
      </c>
      <c r="E8084" s="333" t="str">
        <f>IF(G8084="","",VLOOKUP(G8084,номенклатури!R:T,3,0))</f>
        <v/>
      </c>
      <c r="F8084" s="159" t="str">
        <f>IF(G8084="","",IF(ISERROR(VLOOKUP(G8084,номенклатури!V:V,1,0)),E8084*H8084,E8084*I8084))</f>
        <v/>
      </c>
      <c r="G8084" s="14"/>
      <c r="H8084" s="15"/>
      <c r="I8084" s="15"/>
      <c r="J8084" s="15"/>
      <c r="K8084" s="15"/>
      <c r="L8084" s="217"/>
      <c r="M8084" s="22"/>
      <c r="N8084" s="119" t="str">
        <f>IF(G8084="","",VLOOKUP(G8084,номенклатури!R:U,4,0))</f>
        <v/>
      </c>
      <c r="O8084" s="119" t="str">
        <f>IF(M8084="","",VLOOKUP(M8084,'14'!D:D,1,0))</f>
        <v/>
      </c>
    </row>
    <row r="8085" spans="1:15" ht="12.75" customHeight="1" x14ac:dyDescent="0.2">
      <c r="A8085" s="36" t="str">
        <f>'0'!$A$4</f>
        <v>………………..</v>
      </c>
      <c r="B8085" s="37">
        <f>'0'!$A$2</f>
        <v>46112</v>
      </c>
      <c r="C8085" s="37" t="s">
        <v>1243</v>
      </c>
      <c r="D8085" s="119" t="str">
        <f>IF(G8085="","",VLOOKUP(G8085,номенклатури!R:T,2,0))</f>
        <v/>
      </c>
      <c r="E8085" s="333" t="str">
        <f>IF(G8085="","",VLOOKUP(G8085,номенклатури!R:T,3,0))</f>
        <v/>
      </c>
      <c r="F8085" s="159" t="str">
        <f>IF(G8085="","",IF(ISERROR(VLOOKUP(G8085,номенклатури!V:V,1,0)),E8085*H8085,E8085*I8085))</f>
        <v/>
      </c>
      <c r="G8085" s="14"/>
      <c r="H8085" s="15"/>
      <c r="I8085" s="15"/>
      <c r="J8085" s="15"/>
      <c r="K8085" s="15"/>
      <c r="L8085" s="217"/>
      <c r="M8085" s="22"/>
      <c r="N8085" s="119" t="str">
        <f>IF(G8085="","",VLOOKUP(G8085,номенклатури!R:U,4,0))</f>
        <v/>
      </c>
      <c r="O8085" s="119" t="str">
        <f>IF(M8085="","",VLOOKUP(M8085,'14'!D:D,1,0))</f>
        <v/>
      </c>
    </row>
    <row r="8086" spans="1:15" ht="12.75" customHeight="1" x14ac:dyDescent="0.2">
      <c r="A8086" s="36" t="str">
        <f>'0'!$A$4</f>
        <v>………………..</v>
      </c>
      <c r="B8086" s="37">
        <f>'0'!$A$2</f>
        <v>46112</v>
      </c>
      <c r="C8086" s="37" t="s">
        <v>1243</v>
      </c>
      <c r="D8086" s="119" t="str">
        <f>IF(G8086="","",VLOOKUP(G8086,номенклатури!R:T,2,0))</f>
        <v/>
      </c>
      <c r="E8086" s="333" t="str">
        <f>IF(G8086="","",VLOOKUP(G8086,номенклатури!R:T,3,0))</f>
        <v/>
      </c>
      <c r="F8086" s="159" t="str">
        <f>IF(G8086="","",IF(ISERROR(VLOOKUP(G8086,номенклатури!V:V,1,0)),E8086*H8086,E8086*I8086))</f>
        <v/>
      </c>
      <c r="G8086" s="14"/>
      <c r="H8086" s="15"/>
      <c r="I8086" s="15"/>
      <c r="J8086" s="15"/>
      <c r="K8086" s="15"/>
      <c r="L8086" s="217"/>
      <c r="M8086" s="22"/>
      <c r="N8086" s="119" t="str">
        <f>IF(G8086="","",VLOOKUP(G8086,номенклатури!R:U,4,0))</f>
        <v/>
      </c>
      <c r="O8086" s="119" t="str">
        <f>IF(M8086="","",VLOOKUP(M8086,'14'!D:D,1,0))</f>
        <v/>
      </c>
    </row>
    <row r="8087" spans="1:15" ht="12.75" customHeight="1" x14ac:dyDescent="0.2">
      <c r="A8087" s="36" t="str">
        <f>'0'!$A$4</f>
        <v>………………..</v>
      </c>
      <c r="B8087" s="37">
        <f>'0'!$A$2</f>
        <v>46112</v>
      </c>
      <c r="C8087" s="37" t="s">
        <v>1243</v>
      </c>
      <c r="D8087" s="119" t="str">
        <f>IF(G8087="","",VLOOKUP(G8087,номенклатури!R:T,2,0))</f>
        <v/>
      </c>
      <c r="E8087" s="333" t="str">
        <f>IF(G8087="","",VLOOKUP(G8087,номенклатури!R:T,3,0))</f>
        <v/>
      </c>
      <c r="F8087" s="159" t="str">
        <f>IF(G8087="","",IF(ISERROR(VLOOKUP(G8087,номенклатури!V:V,1,0)),E8087*H8087,E8087*I8087))</f>
        <v/>
      </c>
      <c r="G8087" s="14"/>
      <c r="H8087" s="15"/>
      <c r="I8087" s="15"/>
      <c r="J8087" s="15"/>
      <c r="K8087" s="15"/>
      <c r="L8087" s="217"/>
      <c r="M8087" s="22"/>
      <c r="N8087" s="119" t="str">
        <f>IF(G8087="","",VLOOKUP(G8087,номенклатури!R:U,4,0))</f>
        <v/>
      </c>
      <c r="O8087" s="119" t="str">
        <f>IF(M8087="","",VLOOKUP(M8087,'14'!D:D,1,0))</f>
        <v/>
      </c>
    </row>
    <row r="8088" spans="1:15" ht="12.75" customHeight="1" x14ac:dyDescent="0.2">
      <c r="A8088" s="36" t="str">
        <f>'0'!$A$4</f>
        <v>………………..</v>
      </c>
      <c r="B8088" s="37">
        <f>'0'!$A$2</f>
        <v>46112</v>
      </c>
      <c r="C8088" s="37" t="s">
        <v>1243</v>
      </c>
      <c r="D8088" s="119" t="str">
        <f>IF(G8088="","",VLOOKUP(G8088,номенклатури!R:T,2,0))</f>
        <v/>
      </c>
      <c r="E8088" s="333" t="str">
        <f>IF(G8088="","",VLOOKUP(G8088,номенклатури!R:T,3,0))</f>
        <v/>
      </c>
      <c r="F8088" s="159" t="str">
        <f>IF(G8088="","",IF(ISERROR(VLOOKUP(G8088,номенклатури!V:V,1,0)),E8088*H8088,E8088*I8088))</f>
        <v/>
      </c>
      <c r="G8088" s="14"/>
      <c r="H8088" s="15"/>
      <c r="I8088" s="15"/>
      <c r="J8088" s="15"/>
      <c r="K8088" s="15"/>
      <c r="L8088" s="217"/>
      <c r="M8088" s="22"/>
      <c r="N8088" s="119" t="str">
        <f>IF(G8088="","",VLOOKUP(G8088,номенклатури!R:U,4,0))</f>
        <v/>
      </c>
      <c r="O8088" s="119" t="str">
        <f>IF(M8088="","",VLOOKUP(M8088,'14'!D:D,1,0))</f>
        <v/>
      </c>
    </row>
    <row r="8089" spans="1:15" ht="12.75" customHeight="1" x14ac:dyDescent="0.2">
      <c r="A8089" s="36" t="str">
        <f>'0'!$A$4</f>
        <v>………………..</v>
      </c>
      <c r="B8089" s="37">
        <f>'0'!$A$2</f>
        <v>46112</v>
      </c>
      <c r="C8089" s="37" t="s">
        <v>1243</v>
      </c>
      <c r="D8089" s="119" t="str">
        <f>IF(G8089="","",VLOOKUP(G8089,номенклатури!R:T,2,0))</f>
        <v/>
      </c>
      <c r="E8089" s="333" t="str">
        <f>IF(G8089="","",VLOOKUP(G8089,номенклатури!R:T,3,0))</f>
        <v/>
      </c>
      <c r="F8089" s="159" t="str">
        <f>IF(G8089="","",IF(ISERROR(VLOOKUP(G8089,номенклатури!V:V,1,0)),E8089*H8089,E8089*I8089))</f>
        <v/>
      </c>
      <c r="G8089" s="14"/>
      <c r="H8089" s="15"/>
      <c r="I8089" s="15"/>
      <c r="J8089" s="15"/>
      <c r="K8089" s="15"/>
      <c r="L8089" s="217"/>
      <c r="M8089" s="22"/>
      <c r="N8089" s="119" t="str">
        <f>IF(G8089="","",VLOOKUP(G8089,номенклатури!R:U,4,0))</f>
        <v/>
      </c>
      <c r="O8089" s="119" t="str">
        <f>IF(M8089="","",VLOOKUP(M8089,'14'!D:D,1,0))</f>
        <v/>
      </c>
    </row>
    <row r="8090" spans="1:15" ht="12.75" customHeight="1" x14ac:dyDescent="0.2">
      <c r="A8090" s="36" t="str">
        <f>'0'!$A$4</f>
        <v>………………..</v>
      </c>
      <c r="B8090" s="37">
        <f>'0'!$A$2</f>
        <v>46112</v>
      </c>
      <c r="C8090" s="37" t="s">
        <v>1243</v>
      </c>
      <c r="D8090" s="119" t="str">
        <f>IF(G8090="","",VLOOKUP(G8090,номенклатури!R:T,2,0))</f>
        <v/>
      </c>
      <c r="E8090" s="333" t="str">
        <f>IF(G8090="","",VLOOKUP(G8090,номенклатури!R:T,3,0))</f>
        <v/>
      </c>
      <c r="F8090" s="159" t="str">
        <f>IF(G8090="","",IF(ISERROR(VLOOKUP(G8090,номенклатури!V:V,1,0)),E8090*H8090,E8090*I8090))</f>
        <v/>
      </c>
      <c r="G8090" s="14"/>
      <c r="H8090" s="15"/>
      <c r="I8090" s="15"/>
      <c r="J8090" s="15"/>
      <c r="K8090" s="15"/>
      <c r="L8090" s="217"/>
      <c r="M8090" s="22"/>
      <c r="N8090" s="119" t="str">
        <f>IF(G8090="","",VLOOKUP(G8090,номенклатури!R:U,4,0))</f>
        <v/>
      </c>
      <c r="O8090" s="119" t="str">
        <f>IF(M8090="","",VLOOKUP(M8090,'14'!D:D,1,0))</f>
        <v/>
      </c>
    </row>
    <row r="8091" spans="1:15" ht="12.75" customHeight="1" x14ac:dyDescent="0.2">
      <c r="A8091" s="36" t="str">
        <f>'0'!$A$4</f>
        <v>………………..</v>
      </c>
      <c r="B8091" s="37">
        <f>'0'!$A$2</f>
        <v>46112</v>
      </c>
      <c r="C8091" s="37" t="s">
        <v>1243</v>
      </c>
      <c r="D8091" s="119" t="str">
        <f>IF(G8091="","",VLOOKUP(G8091,номенклатури!R:T,2,0))</f>
        <v/>
      </c>
      <c r="E8091" s="333" t="str">
        <f>IF(G8091="","",VLOOKUP(G8091,номенклатури!R:T,3,0))</f>
        <v/>
      </c>
      <c r="F8091" s="159" t="str">
        <f>IF(G8091="","",IF(ISERROR(VLOOKUP(G8091,номенклатури!V:V,1,0)),E8091*H8091,E8091*I8091))</f>
        <v/>
      </c>
      <c r="G8091" s="14"/>
      <c r="H8091" s="15"/>
      <c r="I8091" s="15"/>
      <c r="J8091" s="15"/>
      <c r="K8091" s="15"/>
      <c r="L8091" s="217"/>
      <c r="M8091" s="22"/>
      <c r="N8091" s="119" t="str">
        <f>IF(G8091="","",VLOOKUP(G8091,номенклатури!R:U,4,0))</f>
        <v/>
      </c>
      <c r="O8091" s="119" t="str">
        <f>IF(M8091="","",VLOOKUP(M8091,'14'!D:D,1,0))</f>
        <v/>
      </c>
    </row>
    <row r="8092" spans="1:15" ht="12.75" customHeight="1" x14ac:dyDescent="0.2">
      <c r="A8092" s="36" t="str">
        <f>'0'!$A$4</f>
        <v>………………..</v>
      </c>
      <c r="B8092" s="37">
        <f>'0'!$A$2</f>
        <v>46112</v>
      </c>
      <c r="C8092" s="37" t="s">
        <v>1243</v>
      </c>
      <c r="D8092" s="119" t="str">
        <f>IF(G8092="","",VLOOKUP(G8092,номенклатури!R:T,2,0))</f>
        <v/>
      </c>
      <c r="E8092" s="333" t="str">
        <f>IF(G8092="","",VLOOKUP(G8092,номенклатури!R:T,3,0))</f>
        <v/>
      </c>
      <c r="F8092" s="159" t="str">
        <f>IF(G8092="","",IF(ISERROR(VLOOKUP(G8092,номенклатури!V:V,1,0)),E8092*H8092,E8092*I8092))</f>
        <v/>
      </c>
      <c r="G8092" s="14"/>
      <c r="H8092" s="15"/>
      <c r="I8092" s="15"/>
      <c r="J8092" s="15"/>
      <c r="K8092" s="15"/>
      <c r="L8092" s="217"/>
      <c r="M8092" s="22"/>
      <c r="N8092" s="119" t="str">
        <f>IF(G8092="","",VLOOKUP(G8092,номенклатури!R:U,4,0))</f>
        <v/>
      </c>
      <c r="O8092" s="119" t="str">
        <f>IF(M8092="","",VLOOKUP(M8092,'14'!D:D,1,0))</f>
        <v/>
      </c>
    </row>
    <row r="8093" spans="1:15" ht="12.75" customHeight="1" x14ac:dyDescent="0.2">
      <c r="A8093" s="36" t="str">
        <f>'0'!$A$4</f>
        <v>………………..</v>
      </c>
      <c r="B8093" s="37">
        <f>'0'!$A$2</f>
        <v>46112</v>
      </c>
      <c r="C8093" s="37" t="s">
        <v>1243</v>
      </c>
      <c r="D8093" s="119" t="str">
        <f>IF(G8093="","",VLOOKUP(G8093,номенклатури!R:T,2,0))</f>
        <v/>
      </c>
      <c r="E8093" s="333" t="str">
        <f>IF(G8093="","",VLOOKUP(G8093,номенклатури!R:T,3,0))</f>
        <v/>
      </c>
      <c r="F8093" s="159" t="str">
        <f>IF(G8093="","",IF(ISERROR(VLOOKUP(G8093,номенклатури!V:V,1,0)),E8093*H8093,E8093*I8093))</f>
        <v/>
      </c>
      <c r="G8093" s="14"/>
      <c r="H8093" s="15"/>
      <c r="I8093" s="15"/>
      <c r="J8093" s="15"/>
      <c r="K8093" s="15"/>
      <c r="L8093" s="217"/>
      <c r="M8093" s="22"/>
      <c r="N8093" s="119" t="str">
        <f>IF(G8093="","",VLOOKUP(G8093,номенклатури!R:U,4,0))</f>
        <v/>
      </c>
      <c r="O8093" s="119" t="str">
        <f>IF(M8093="","",VLOOKUP(M8093,'14'!D:D,1,0))</f>
        <v/>
      </c>
    </row>
    <row r="8094" spans="1:15" ht="12.75" customHeight="1" x14ac:dyDescent="0.2">
      <c r="A8094" s="36" t="str">
        <f>'0'!$A$4</f>
        <v>………………..</v>
      </c>
      <c r="B8094" s="37">
        <f>'0'!$A$2</f>
        <v>46112</v>
      </c>
      <c r="C8094" s="37" t="s">
        <v>1243</v>
      </c>
      <c r="D8094" s="119" t="str">
        <f>IF(G8094="","",VLOOKUP(G8094,номенклатури!R:T,2,0))</f>
        <v/>
      </c>
      <c r="E8094" s="333" t="str">
        <f>IF(G8094="","",VLOOKUP(G8094,номенклатури!R:T,3,0))</f>
        <v/>
      </c>
      <c r="F8094" s="159" t="str">
        <f>IF(G8094="","",IF(ISERROR(VLOOKUP(G8094,номенклатури!V:V,1,0)),E8094*H8094,E8094*I8094))</f>
        <v/>
      </c>
      <c r="G8094" s="14"/>
      <c r="H8094" s="15"/>
      <c r="I8094" s="15"/>
      <c r="J8094" s="15"/>
      <c r="K8094" s="15"/>
      <c r="L8094" s="217"/>
      <c r="M8094" s="22"/>
      <c r="N8094" s="119" t="str">
        <f>IF(G8094="","",VLOOKUP(G8094,номенклатури!R:U,4,0))</f>
        <v/>
      </c>
      <c r="O8094" s="119" t="str">
        <f>IF(M8094="","",VLOOKUP(M8094,'14'!D:D,1,0))</f>
        <v/>
      </c>
    </row>
    <row r="8095" spans="1:15" ht="12.75" customHeight="1" x14ac:dyDescent="0.2">
      <c r="A8095" s="36" t="str">
        <f>'0'!$A$4</f>
        <v>………………..</v>
      </c>
      <c r="B8095" s="37">
        <f>'0'!$A$2</f>
        <v>46112</v>
      </c>
      <c r="C8095" s="37" t="s">
        <v>1243</v>
      </c>
      <c r="D8095" s="119" t="str">
        <f>IF(G8095="","",VLOOKUP(G8095,номенклатури!R:T,2,0))</f>
        <v/>
      </c>
      <c r="E8095" s="333" t="str">
        <f>IF(G8095="","",VLOOKUP(G8095,номенклатури!R:T,3,0))</f>
        <v/>
      </c>
      <c r="F8095" s="159" t="str">
        <f>IF(G8095="","",IF(ISERROR(VLOOKUP(G8095,номенклатури!V:V,1,0)),E8095*H8095,E8095*I8095))</f>
        <v/>
      </c>
      <c r="G8095" s="14"/>
      <c r="H8095" s="15"/>
      <c r="I8095" s="15"/>
      <c r="J8095" s="15"/>
      <c r="K8095" s="15"/>
      <c r="L8095" s="217"/>
      <c r="M8095" s="22"/>
      <c r="N8095" s="119" t="str">
        <f>IF(G8095="","",VLOOKUP(G8095,номенклатури!R:U,4,0))</f>
        <v/>
      </c>
      <c r="O8095" s="119" t="str">
        <f>IF(M8095="","",VLOOKUP(M8095,'14'!D:D,1,0))</f>
        <v/>
      </c>
    </row>
    <row r="8096" spans="1:15" ht="12.75" customHeight="1" x14ac:dyDescent="0.2">
      <c r="A8096" s="36" t="str">
        <f>'0'!$A$4</f>
        <v>………………..</v>
      </c>
      <c r="B8096" s="37">
        <f>'0'!$A$2</f>
        <v>46112</v>
      </c>
      <c r="C8096" s="37" t="s">
        <v>1243</v>
      </c>
      <c r="D8096" s="119" t="str">
        <f>IF(G8096="","",VLOOKUP(G8096,номенклатури!R:T,2,0))</f>
        <v/>
      </c>
      <c r="E8096" s="333" t="str">
        <f>IF(G8096="","",VLOOKUP(G8096,номенклатури!R:T,3,0))</f>
        <v/>
      </c>
      <c r="F8096" s="159" t="str">
        <f>IF(G8096="","",IF(ISERROR(VLOOKUP(G8096,номенклатури!V:V,1,0)),E8096*H8096,E8096*I8096))</f>
        <v/>
      </c>
      <c r="G8096" s="14"/>
      <c r="H8096" s="15"/>
      <c r="I8096" s="15"/>
      <c r="J8096" s="15"/>
      <c r="K8096" s="15"/>
      <c r="L8096" s="217"/>
      <c r="M8096" s="22"/>
      <c r="N8096" s="119" t="str">
        <f>IF(G8096="","",VLOOKUP(G8096,номенклатури!R:U,4,0))</f>
        <v/>
      </c>
      <c r="O8096" s="119" t="str">
        <f>IF(M8096="","",VLOOKUP(M8096,'14'!D:D,1,0))</f>
        <v/>
      </c>
    </row>
    <row r="8097" spans="1:15" ht="12.75" customHeight="1" x14ac:dyDescent="0.2">
      <c r="A8097" s="36" t="str">
        <f>'0'!$A$4</f>
        <v>………………..</v>
      </c>
      <c r="B8097" s="37">
        <f>'0'!$A$2</f>
        <v>46112</v>
      </c>
      <c r="C8097" s="37" t="s">
        <v>1243</v>
      </c>
      <c r="D8097" s="119" t="str">
        <f>IF(G8097="","",VLOOKUP(G8097,номенклатури!R:T,2,0))</f>
        <v/>
      </c>
      <c r="E8097" s="333" t="str">
        <f>IF(G8097="","",VLOOKUP(G8097,номенклатури!R:T,3,0))</f>
        <v/>
      </c>
      <c r="F8097" s="159" t="str">
        <f>IF(G8097="","",IF(ISERROR(VLOOKUP(G8097,номенклатури!V:V,1,0)),E8097*H8097,E8097*I8097))</f>
        <v/>
      </c>
      <c r="G8097" s="14"/>
      <c r="H8097" s="15"/>
      <c r="I8097" s="15"/>
      <c r="J8097" s="15"/>
      <c r="K8097" s="15"/>
      <c r="L8097" s="217"/>
      <c r="M8097" s="22"/>
      <c r="N8097" s="119" t="str">
        <f>IF(G8097="","",VLOOKUP(G8097,номенклатури!R:U,4,0))</f>
        <v/>
      </c>
      <c r="O8097" s="119" t="str">
        <f>IF(M8097="","",VLOOKUP(M8097,'14'!D:D,1,0))</f>
        <v/>
      </c>
    </row>
    <row r="8098" spans="1:15" ht="12.75" customHeight="1" x14ac:dyDescent="0.2">
      <c r="A8098" s="36" t="str">
        <f>'0'!$A$4</f>
        <v>………………..</v>
      </c>
      <c r="B8098" s="37">
        <f>'0'!$A$2</f>
        <v>46112</v>
      </c>
      <c r="C8098" s="37" t="s">
        <v>1243</v>
      </c>
      <c r="D8098" s="119" t="str">
        <f>IF(G8098="","",VLOOKUP(G8098,номенклатури!R:T,2,0))</f>
        <v/>
      </c>
      <c r="E8098" s="333" t="str">
        <f>IF(G8098="","",VLOOKUP(G8098,номенклатури!R:T,3,0))</f>
        <v/>
      </c>
      <c r="F8098" s="159" t="str">
        <f>IF(G8098="","",IF(ISERROR(VLOOKUP(G8098,номенклатури!V:V,1,0)),E8098*H8098,E8098*I8098))</f>
        <v/>
      </c>
      <c r="G8098" s="14"/>
      <c r="H8098" s="15"/>
      <c r="I8098" s="15"/>
      <c r="J8098" s="15"/>
      <c r="K8098" s="15"/>
      <c r="L8098" s="217"/>
      <c r="M8098" s="22"/>
      <c r="N8098" s="119" t="str">
        <f>IF(G8098="","",VLOOKUP(G8098,номенклатури!R:U,4,0))</f>
        <v/>
      </c>
      <c r="O8098" s="119" t="str">
        <f>IF(M8098="","",VLOOKUP(M8098,'14'!D:D,1,0))</f>
        <v/>
      </c>
    </row>
    <row r="8099" spans="1:15" ht="12.75" customHeight="1" x14ac:dyDescent="0.2">
      <c r="A8099" s="36" t="str">
        <f>'0'!$A$4</f>
        <v>………………..</v>
      </c>
      <c r="B8099" s="37">
        <f>'0'!$A$2</f>
        <v>46112</v>
      </c>
      <c r="C8099" s="37" t="s">
        <v>1243</v>
      </c>
      <c r="D8099" s="119" t="str">
        <f>IF(G8099="","",VLOOKUP(G8099,номенклатури!R:T,2,0))</f>
        <v/>
      </c>
      <c r="E8099" s="333" t="str">
        <f>IF(G8099="","",VLOOKUP(G8099,номенклатури!R:T,3,0))</f>
        <v/>
      </c>
      <c r="F8099" s="159" t="str">
        <f>IF(G8099="","",IF(ISERROR(VLOOKUP(G8099,номенклатури!V:V,1,0)),E8099*H8099,E8099*I8099))</f>
        <v/>
      </c>
      <c r="G8099" s="14"/>
      <c r="H8099" s="15"/>
      <c r="I8099" s="15"/>
      <c r="J8099" s="15"/>
      <c r="K8099" s="15"/>
      <c r="L8099" s="217"/>
      <c r="M8099" s="22"/>
      <c r="N8099" s="119" t="str">
        <f>IF(G8099="","",VLOOKUP(G8099,номенклатури!R:U,4,0))</f>
        <v/>
      </c>
      <c r="O8099" s="119" t="str">
        <f>IF(M8099="","",VLOOKUP(M8099,'14'!D:D,1,0))</f>
        <v/>
      </c>
    </row>
    <row r="8100" spans="1:15" ht="12.75" customHeight="1" x14ac:dyDescent="0.2">
      <c r="A8100" s="36" t="str">
        <f>'0'!$A$4</f>
        <v>………………..</v>
      </c>
      <c r="B8100" s="37">
        <f>'0'!$A$2</f>
        <v>46112</v>
      </c>
      <c r="C8100" s="37" t="s">
        <v>1243</v>
      </c>
      <c r="D8100" s="119" t="str">
        <f>IF(G8100="","",VLOOKUP(G8100,номенклатури!R:T,2,0))</f>
        <v/>
      </c>
      <c r="E8100" s="333" t="str">
        <f>IF(G8100="","",VLOOKUP(G8100,номенклатури!R:T,3,0))</f>
        <v/>
      </c>
      <c r="F8100" s="159" t="str">
        <f>IF(G8100="","",IF(ISERROR(VLOOKUP(G8100,номенклатури!V:V,1,0)),E8100*H8100,E8100*I8100))</f>
        <v/>
      </c>
      <c r="G8100" s="14"/>
      <c r="H8100" s="15"/>
      <c r="I8100" s="15"/>
      <c r="J8100" s="15"/>
      <c r="K8100" s="15"/>
      <c r="L8100" s="217"/>
      <c r="M8100" s="22"/>
      <c r="N8100" s="119" t="str">
        <f>IF(G8100="","",VLOOKUP(G8100,номенклатури!R:U,4,0))</f>
        <v/>
      </c>
      <c r="O8100" s="119" t="str">
        <f>IF(M8100="","",VLOOKUP(M8100,'14'!D:D,1,0))</f>
        <v/>
      </c>
    </row>
    <row r="8101" spans="1:15" ht="12.75" customHeight="1" x14ac:dyDescent="0.2">
      <c r="A8101" s="36" t="str">
        <f>'0'!$A$4</f>
        <v>………………..</v>
      </c>
      <c r="B8101" s="37">
        <f>'0'!$A$2</f>
        <v>46112</v>
      </c>
      <c r="C8101" s="37" t="s">
        <v>1243</v>
      </c>
      <c r="D8101" s="119" t="str">
        <f>IF(G8101="","",VLOOKUP(G8101,номенклатури!R:T,2,0))</f>
        <v/>
      </c>
      <c r="E8101" s="333" t="str">
        <f>IF(G8101="","",VLOOKUP(G8101,номенклатури!R:T,3,0))</f>
        <v/>
      </c>
      <c r="F8101" s="159" t="str">
        <f>IF(G8101="","",IF(ISERROR(VLOOKUP(G8101,номенклатури!V:V,1,0)),E8101*H8101,E8101*I8101))</f>
        <v/>
      </c>
      <c r="G8101" s="14"/>
      <c r="H8101" s="15"/>
      <c r="I8101" s="15"/>
      <c r="J8101" s="15"/>
      <c r="K8101" s="15"/>
      <c r="L8101" s="217"/>
      <c r="M8101" s="22"/>
      <c r="N8101" s="119" t="str">
        <f>IF(G8101="","",VLOOKUP(G8101,номенклатури!R:U,4,0))</f>
        <v/>
      </c>
      <c r="O8101" s="119" t="str">
        <f>IF(M8101="","",VLOOKUP(M8101,'14'!D:D,1,0))</f>
        <v/>
      </c>
    </row>
    <row r="8102" spans="1:15" ht="12.75" customHeight="1" x14ac:dyDescent="0.2">
      <c r="A8102" s="36" t="str">
        <f>'0'!$A$4</f>
        <v>………………..</v>
      </c>
      <c r="B8102" s="37">
        <f>'0'!$A$2</f>
        <v>46112</v>
      </c>
      <c r="C8102" s="37" t="s">
        <v>1243</v>
      </c>
      <c r="D8102" s="119" t="str">
        <f>IF(G8102="","",VLOOKUP(G8102,номенклатури!R:T,2,0))</f>
        <v/>
      </c>
      <c r="E8102" s="333" t="str">
        <f>IF(G8102="","",VLOOKUP(G8102,номенклатури!R:T,3,0))</f>
        <v/>
      </c>
      <c r="F8102" s="159" t="str">
        <f>IF(G8102="","",IF(ISERROR(VLOOKUP(G8102,номенклатури!V:V,1,0)),E8102*H8102,E8102*I8102))</f>
        <v/>
      </c>
      <c r="G8102" s="14"/>
      <c r="H8102" s="15"/>
      <c r="I8102" s="15"/>
      <c r="J8102" s="15"/>
      <c r="K8102" s="15"/>
      <c r="L8102" s="217"/>
      <c r="M8102" s="22"/>
      <c r="N8102" s="119" t="str">
        <f>IF(G8102="","",VLOOKUP(G8102,номенклатури!R:U,4,0))</f>
        <v/>
      </c>
      <c r="O8102" s="119" t="str">
        <f>IF(M8102="","",VLOOKUP(M8102,'14'!D:D,1,0))</f>
        <v/>
      </c>
    </row>
    <row r="8103" spans="1:15" ht="12.75" customHeight="1" x14ac:dyDescent="0.2">
      <c r="A8103" s="36" t="str">
        <f>'0'!$A$4</f>
        <v>………………..</v>
      </c>
      <c r="B8103" s="37">
        <f>'0'!$A$2</f>
        <v>46112</v>
      </c>
      <c r="C8103" s="37" t="s">
        <v>1243</v>
      </c>
      <c r="D8103" s="119" t="str">
        <f>IF(G8103="","",VLOOKUP(G8103,номенклатури!R:T,2,0))</f>
        <v/>
      </c>
      <c r="E8103" s="333" t="str">
        <f>IF(G8103="","",VLOOKUP(G8103,номенклатури!R:T,3,0))</f>
        <v/>
      </c>
      <c r="F8103" s="159" t="str">
        <f>IF(G8103="","",IF(ISERROR(VLOOKUP(G8103,номенклатури!V:V,1,0)),E8103*H8103,E8103*I8103))</f>
        <v/>
      </c>
      <c r="G8103" s="14"/>
      <c r="H8103" s="15"/>
      <c r="I8103" s="15"/>
      <c r="J8103" s="15"/>
      <c r="K8103" s="15"/>
      <c r="L8103" s="217"/>
      <c r="M8103" s="22"/>
      <c r="N8103" s="119" t="str">
        <f>IF(G8103="","",VLOOKUP(G8103,номенклатури!R:U,4,0))</f>
        <v/>
      </c>
      <c r="O8103" s="119" t="str">
        <f>IF(M8103="","",VLOOKUP(M8103,'14'!D:D,1,0))</f>
        <v/>
      </c>
    </row>
    <row r="8104" spans="1:15" ht="12.75" customHeight="1" x14ac:dyDescent="0.2">
      <c r="A8104" s="36" t="str">
        <f>'0'!$A$4</f>
        <v>………………..</v>
      </c>
      <c r="B8104" s="37">
        <f>'0'!$A$2</f>
        <v>46112</v>
      </c>
      <c r="C8104" s="37" t="s">
        <v>1243</v>
      </c>
      <c r="D8104" s="119" t="str">
        <f>IF(G8104="","",VLOOKUP(G8104,номенклатури!R:T,2,0))</f>
        <v/>
      </c>
      <c r="E8104" s="333" t="str">
        <f>IF(G8104="","",VLOOKUP(G8104,номенклатури!R:T,3,0))</f>
        <v/>
      </c>
      <c r="F8104" s="159" t="str">
        <f>IF(G8104="","",IF(ISERROR(VLOOKUP(G8104,номенклатури!V:V,1,0)),E8104*H8104,E8104*I8104))</f>
        <v/>
      </c>
      <c r="G8104" s="14"/>
      <c r="H8104" s="15"/>
      <c r="I8104" s="15"/>
      <c r="J8104" s="15"/>
      <c r="K8104" s="15"/>
      <c r="L8104" s="217"/>
      <c r="M8104" s="22"/>
      <c r="N8104" s="119" t="str">
        <f>IF(G8104="","",VLOOKUP(G8104,номенклатури!R:U,4,0))</f>
        <v/>
      </c>
      <c r="O8104" s="119" t="str">
        <f>IF(M8104="","",VLOOKUP(M8104,'14'!D:D,1,0))</f>
        <v/>
      </c>
    </row>
    <row r="8105" spans="1:15" ht="12.75" customHeight="1" x14ac:dyDescent="0.2">
      <c r="A8105" s="36" t="str">
        <f>'0'!$A$4</f>
        <v>………………..</v>
      </c>
      <c r="B8105" s="37">
        <f>'0'!$A$2</f>
        <v>46112</v>
      </c>
      <c r="C8105" s="37" t="s">
        <v>1243</v>
      </c>
      <c r="D8105" s="119" t="str">
        <f>IF(G8105="","",VLOOKUP(G8105,номенклатури!R:T,2,0))</f>
        <v/>
      </c>
      <c r="E8105" s="333" t="str">
        <f>IF(G8105="","",VLOOKUP(G8105,номенклатури!R:T,3,0))</f>
        <v/>
      </c>
      <c r="F8105" s="159" t="str">
        <f>IF(G8105="","",IF(ISERROR(VLOOKUP(G8105,номенклатури!V:V,1,0)),E8105*H8105,E8105*I8105))</f>
        <v/>
      </c>
      <c r="G8105" s="14"/>
      <c r="H8105" s="15"/>
      <c r="I8105" s="15"/>
      <c r="J8105" s="15"/>
      <c r="K8105" s="15"/>
      <c r="L8105" s="217"/>
      <c r="M8105" s="22"/>
      <c r="N8105" s="119" t="str">
        <f>IF(G8105="","",VLOOKUP(G8105,номенклатури!R:U,4,0))</f>
        <v/>
      </c>
      <c r="O8105" s="119" t="str">
        <f>IF(M8105="","",VLOOKUP(M8105,'14'!D:D,1,0))</f>
        <v/>
      </c>
    </row>
    <row r="8106" spans="1:15" ht="12.75" customHeight="1" x14ac:dyDescent="0.2">
      <c r="A8106" s="36" t="str">
        <f>'0'!$A$4</f>
        <v>………………..</v>
      </c>
      <c r="B8106" s="37">
        <f>'0'!$A$2</f>
        <v>46112</v>
      </c>
      <c r="C8106" s="37" t="s">
        <v>1243</v>
      </c>
      <c r="D8106" s="119" t="str">
        <f>IF(G8106="","",VLOOKUP(G8106,номенклатури!R:T,2,0))</f>
        <v/>
      </c>
      <c r="E8106" s="333" t="str">
        <f>IF(G8106="","",VLOOKUP(G8106,номенклатури!R:T,3,0))</f>
        <v/>
      </c>
      <c r="F8106" s="159" t="str">
        <f>IF(G8106="","",IF(ISERROR(VLOOKUP(G8106,номенклатури!V:V,1,0)),E8106*H8106,E8106*I8106))</f>
        <v/>
      </c>
      <c r="G8106" s="14"/>
      <c r="H8106" s="15"/>
      <c r="I8106" s="15"/>
      <c r="J8106" s="15"/>
      <c r="K8106" s="15"/>
      <c r="L8106" s="217"/>
      <c r="M8106" s="22"/>
      <c r="N8106" s="119" t="str">
        <f>IF(G8106="","",VLOOKUP(G8106,номенклатури!R:U,4,0))</f>
        <v/>
      </c>
      <c r="O8106" s="119" t="str">
        <f>IF(M8106="","",VLOOKUP(M8106,'14'!D:D,1,0))</f>
        <v/>
      </c>
    </row>
    <row r="8107" spans="1:15" ht="12.75" customHeight="1" x14ac:dyDescent="0.2">
      <c r="A8107" s="36" t="str">
        <f>'0'!$A$4</f>
        <v>………………..</v>
      </c>
      <c r="B8107" s="37">
        <f>'0'!$A$2</f>
        <v>46112</v>
      </c>
      <c r="C8107" s="37" t="s">
        <v>1243</v>
      </c>
      <c r="D8107" s="119" t="str">
        <f>IF(G8107="","",VLOOKUP(G8107,номенклатури!R:T,2,0))</f>
        <v/>
      </c>
      <c r="E8107" s="333" t="str">
        <f>IF(G8107="","",VLOOKUP(G8107,номенклатури!R:T,3,0))</f>
        <v/>
      </c>
      <c r="F8107" s="159" t="str">
        <f>IF(G8107="","",IF(ISERROR(VLOOKUP(G8107,номенклатури!V:V,1,0)),E8107*H8107,E8107*I8107))</f>
        <v/>
      </c>
      <c r="G8107" s="14"/>
      <c r="H8107" s="15"/>
      <c r="I8107" s="15"/>
      <c r="J8107" s="15"/>
      <c r="K8107" s="15"/>
      <c r="L8107" s="217"/>
      <c r="M8107" s="22"/>
      <c r="N8107" s="119" t="str">
        <f>IF(G8107="","",VLOOKUP(G8107,номенклатури!R:U,4,0))</f>
        <v/>
      </c>
      <c r="O8107" s="119" t="str">
        <f>IF(M8107="","",VLOOKUP(M8107,'14'!D:D,1,0))</f>
        <v/>
      </c>
    </row>
    <row r="8108" spans="1:15" ht="12.75" customHeight="1" x14ac:dyDescent="0.2">
      <c r="A8108" s="36" t="str">
        <f>'0'!$A$4</f>
        <v>………………..</v>
      </c>
      <c r="B8108" s="37">
        <f>'0'!$A$2</f>
        <v>46112</v>
      </c>
      <c r="C8108" s="37" t="s">
        <v>1243</v>
      </c>
      <c r="D8108" s="119" t="str">
        <f>IF(G8108="","",VLOOKUP(G8108,номенклатури!R:T,2,0))</f>
        <v/>
      </c>
      <c r="E8108" s="333" t="str">
        <f>IF(G8108="","",VLOOKUP(G8108,номенклатури!R:T,3,0))</f>
        <v/>
      </c>
      <c r="F8108" s="159" t="str">
        <f>IF(G8108="","",IF(ISERROR(VLOOKUP(G8108,номенклатури!V:V,1,0)),E8108*H8108,E8108*I8108))</f>
        <v/>
      </c>
      <c r="G8108" s="14"/>
      <c r="H8108" s="15"/>
      <c r="I8108" s="15"/>
      <c r="J8108" s="15"/>
      <c r="K8108" s="15"/>
      <c r="L8108" s="217"/>
      <c r="M8108" s="22"/>
      <c r="N8108" s="119" t="str">
        <f>IF(G8108="","",VLOOKUP(G8108,номенклатури!R:U,4,0))</f>
        <v/>
      </c>
      <c r="O8108" s="119" t="str">
        <f>IF(M8108="","",VLOOKUP(M8108,'14'!D:D,1,0))</f>
        <v/>
      </c>
    </row>
    <row r="8109" spans="1:15" ht="12.75" customHeight="1" x14ac:dyDescent="0.2">
      <c r="A8109" s="36" t="str">
        <f>'0'!$A$4</f>
        <v>………………..</v>
      </c>
      <c r="B8109" s="37">
        <f>'0'!$A$2</f>
        <v>46112</v>
      </c>
      <c r="C8109" s="37" t="s">
        <v>1243</v>
      </c>
      <c r="D8109" s="119" t="str">
        <f>IF(G8109="","",VLOOKUP(G8109,номенклатури!R:T,2,0))</f>
        <v/>
      </c>
      <c r="E8109" s="333" t="str">
        <f>IF(G8109="","",VLOOKUP(G8109,номенклатури!R:T,3,0))</f>
        <v/>
      </c>
      <c r="F8109" s="159" t="str">
        <f>IF(G8109="","",IF(ISERROR(VLOOKUP(G8109,номенклатури!V:V,1,0)),E8109*H8109,E8109*I8109))</f>
        <v/>
      </c>
      <c r="G8109" s="14"/>
      <c r="H8109" s="15"/>
      <c r="I8109" s="15"/>
      <c r="J8109" s="15"/>
      <c r="K8109" s="15"/>
      <c r="L8109" s="217"/>
      <c r="M8109" s="22"/>
      <c r="N8109" s="119" t="str">
        <f>IF(G8109="","",VLOOKUP(G8109,номенклатури!R:U,4,0))</f>
        <v/>
      </c>
      <c r="O8109" s="119" t="str">
        <f>IF(M8109="","",VLOOKUP(M8109,'14'!D:D,1,0))</f>
        <v/>
      </c>
    </row>
    <row r="8110" spans="1:15" ht="12.75" customHeight="1" x14ac:dyDescent="0.2">
      <c r="A8110" s="36" t="str">
        <f>'0'!$A$4</f>
        <v>………………..</v>
      </c>
      <c r="B8110" s="37">
        <f>'0'!$A$2</f>
        <v>46112</v>
      </c>
      <c r="C8110" s="37" t="s">
        <v>1243</v>
      </c>
      <c r="D8110" s="119" t="str">
        <f>IF(G8110="","",VLOOKUP(G8110,номенклатури!R:T,2,0))</f>
        <v/>
      </c>
      <c r="E8110" s="333" t="str">
        <f>IF(G8110="","",VLOOKUP(G8110,номенклатури!R:T,3,0))</f>
        <v/>
      </c>
      <c r="F8110" s="159" t="str">
        <f>IF(G8110="","",IF(ISERROR(VLOOKUP(G8110,номенклатури!V:V,1,0)),E8110*H8110,E8110*I8110))</f>
        <v/>
      </c>
      <c r="G8110" s="14"/>
      <c r="H8110" s="15"/>
      <c r="I8110" s="15"/>
      <c r="J8110" s="15"/>
      <c r="K8110" s="15"/>
      <c r="L8110" s="217"/>
      <c r="M8110" s="22"/>
      <c r="N8110" s="119" t="str">
        <f>IF(G8110="","",VLOOKUP(G8110,номенклатури!R:U,4,0))</f>
        <v/>
      </c>
      <c r="O8110" s="119" t="str">
        <f>IF(M8110="","",VLOOKUP(M8110,'14'!D:D,1,0))</f>
        <v/>
      </c>
    </row>
    <row r="8111" spans="1:15" ht="12.75" customHeight="1" x14ac:dyDescent="0.2">
      <c r="A8111" s="36" t="str">
        <f>'0'!$A$4</f>
        <v>………………..</v>
      </c>
      <c r="B8111" s="37">
        <f>'0'!$A$2</f>
        <v>46112</v>
      </c>
      <c r="C8111" s="37" t="s">
        <v>1243</v>
      </c>
      <c r="D8111" s="119" t="str">
        <f>IF(G8111="","",VLOOKUP(G8111,номенклатури!R:T,2,0))</f>
        <v/>
      </c>
      <c r="E8111" s="333" t="str">
        <f>IF(G8111="","",VLOOKUP(G8111,номенклатури!R:T,3,0))</f>
        <v/>
      </c>
      <c r="F8111" s="159" t="str">
        <f>IF(G8111="","",IF(ISERROR(VLOOKUP(G8111,номенклатури!V:V,1,0)),E8111*H8111,E8111*I8111))</f>
        <v/>
      </c>
      <c r="G8111" s="14"/>
      <c r="H8111" s="15"/>
      <c r="I8111" s="15"/>
      <c r="J8111" s="15"/>
      <c r="K8111" s="15"/>
      <c r="L8111" s="217"/>
      <c r="M8111" s="22"/>
      <c r="N8111" s="119" t="str">
        <f>IF(G8111="","",VLOOKUP(G8111,номенклатури!R:U,4,0))</f>
        <v/>
      </c>
      <c r="O8111" s="119" t="str">
        <f>IF(M8111="","",VLOOKUP(M8111,'14'!D:D,1,0))</f>
        <v/>
      </c>
    </row>
    <row r="8112" spans="1:15" ht="12.75" customHeight="1" x14ac:dyDescent="0.2">
      <c r="A8112" s="36" t="str">
        <f>'0'!$A$4</f>
        <v>………………..</v>
      </c>
      <c r="B8112" s="37">
        <f>'0'!$A$2</f>
        <v>46112</v>
      </c>
      <c r="C8112" s="37" t="s">
        <v>1243</v>
      </c>
      <c r="D8112" s="119" t="str">
        <f>IF(G8112="","",VLOOKUP(G8112,номенклатури!R:T,2,0))</f>
        <v/>
      </c>
      <c r="E8112" s="333" t="str">
        <f>IF(G8112="","",VLOOKUP(G8112,номенклатури!R:T,3,0))</f>
        <v/>
      </c>
      <c r="F8112" s="159" t="str">
        <f>IF(G8112="","",IF(ISERROR(VLOOKUP(G8112,номенклатури!V:V,1,0)),E8112*H8112,E8112*I8112))</f>
        <v/>
      </c>
      <c r="G8112" s="14"/>
      <c r="H8112" s="15"/>
      <c r="I8112" s="15"/>
      <c r="J8112" s="15"/>
      <c r="K8112" s="15"/>
      <c r="L8112" s="217"/>
      <c r="M8112" s="22"/>
      <c r="N8112" s="119" t="str">
        <f>IF(G8112="","",VLOOKUP(G8112,номенклатури!R:U,4,0))</f>
        <v/>
      </c>
      <c r="O8112" s="119" t="str">
        <f>IF(M8112="","",VLOOKUP(M8112,'14'!D:D,1,0))</f>
        <v/>
      </c>
    </row>
    <row r="8113" spans="1:15" ht="12.75" customHeight="1" x14ac:dyDescent="0.2">
      <c r="A8113" s="36" t="str">
        <f>'0'!$A$4</f>
        <v>………………..</v>
      </c>
      <c r="B8113" s="37">
        <f>'0'!$A$2</f>
        <v>46112</v>
      </c>
      <c r="C8113" s="37" t="s">
        <v>1243</v>
      </c>
      <c r="D8113" s="119" t="str">
        <f>IF(G8113="","",VLOOKUP(G8113,номенклатури!R:T,2,0))</f>
        <v/>
      </c>
      <c r="E8113" s="333" t="str">
        <f>IF(G8113="","",VLOOKUP(G8113,номенклатури!R:T,3,0))</f>
        <v/>
      </c>
      <c r="F8113" s="159" t="str">
        <f>IF(G8113="","",IF(ISERROR(VLOOKUP(G8113,номенклатури!V:V,1,0)),E8113*H8113,E8113*I8113))</f>
        <v/>
      </c>
      <c r="G8113" s="14"/>
      <c r="H8113" s="15"/>
      <c r="I8113" s="15"/>
      <c r="J8113" s="15"/>
      <c r="K8113" s="15"/>
      <c r="L8113" s="217"/>
      <c r="M8113" s="22"/>
      <c r="N8113" s="119" t="str">
        <f>IF(G8113="","",VLOOKUP(G8113,номенклатури!R:U,4,0))</f>
        <v/>
      </c>
      <c r="O8113" s="119" t="str">
        <f>IF(M8113="","",VLOOKUP(M8113,'14'!D:D,1,0))</f>
        <v/>
      </c>
    </row>
    <row r="8114" spans="1:15" ht="12.75" customHeight="1" x14ac:dyDescent="0.2">
      <c r="A8114" s="36" t="str">
        <f>'0'!$A$4</f>
        <v>………………..</v>
      </c>
      <c r="B8114" s="37">
        <f>'0'!$A$2</f>
        <v>46112</v>
      </c>
      <c r="C8114" s="37" t="s">
        <v>1243</v>
      </c>
      <c r="D8114" s="119" t="str">
        <f>IF(G8114="","",VLOOKUP(G8114,номенклатури!R:T,2,0))</f>
        <v/>
      </c>
      <c r="E8114" s="333" t="str">
        <f>IF(G8114="","",VLOOKUP(G8114,номенклатури!R:T,3,0))</f>
        <v/>
      </c>
      <c r="F8114" s="159" t="str">
        <f>IF(G8114="","",IF(ISERROR(VLOOKUP(G8114,номенклатури!V:V,1,0)),E8114*H8114,E8114*I8114))</f>
        <v/>
      </c>
      <c r="G8114" s="14"/>
      <c r="H8114" s="15"/>
      <c r="I8114" s="15"/>
      <c r="J8114" s="15"/>
      <c r="K8114" s="15"/>
      <c r="L8114" s="217"/>
      <c r="M8114" s="22"/>
      <c r="N8114" s="119" t="str">
        <f>IF(G8114="","",VLOOKUP(G8114,номенклатури!R:U,4,0))</f>
        <v/>
      </c>
      <c r="O8114" s="119" t="str">
        <f>IF(M8114="","",VLOOKUP(M8114,'14'!D:D,1,0))</f>
        <v/>
      </c>
    </row>
    <row r="8115" spans="1:15" ht="12.75" customHeight="1" x14ac:dyDescent="0.2">
      <c r="A8115" s="36" t="str">
        <f>'0'!$A$4</f>
        <v>………………..</v>
      </c>
      <c r="B8115" s="37">
        <f>'0'!$A$2</f>
        <v>46112</v>
      </c>
      <c r="C8115" s="37" t="s">
        <v>1243</v>
      </c>
      <c r="D8115" s="119" t="str">
        <f>IF(G8115="","",VLOOKUP(G8115,номенклатури!R:T,2,0))</f>
        <v/>
      </c>
      <c r="E8115" s="333" t="str">
        <f>IF(G8115="","",VLOOKUP(G8115,номенклатури!R:T,3,0))</f>
        <v/>
      </c>
      <c r="F8115" s="159" t="str">
        <f>IF(G8115="","",IF(ISERROR(VLOOKUP(G8115,номенклатури!V:V,1,0)),E8115*H8115,E8115*I8115))</f>
        <v/>
      </c>
      <c r="G8115" s="14"/>
      <c r="H8115" s="15"/>
      <c r="I8115" s="15"/>
      <c r="J8115" s="15"/>
      <c r="K8115" s="15"/>
      <c r="L8115" s="217"/>
      <c r="M8115" s="22"/>
      <c r="N8115" s="119" t="str">
        <f>IF(G8115="","",VLOOKUP(G8115,номенклатури!R:U,4,0))</f>
        <v/>
      </c>
      <c r="O8115" s="119" t="str">
        <f>IF(M8115="","",VLOOKUP(M8115,'14'!D:D,1,0))</f>
        <v/>
      </c>
    </row>
    <row r="8116" spans="1:15" ht="12.75" customHeight="1" x14ac:dyDescent="0.2">
      <c r="A8116" s="36" t="str">
        <f>'0'!$A$4</f>
        <v>………………..</v>
      </c>
      <c r="B8116" s="37">
        <f>'0'!$A$2</f>
        <v>46112</v>
      </c>
      <c r="C8116" s="37" t="s">
        <v>1243</v>
      </c>
      <c r="D8116" s="119" t="str">
        <f>IF(G8116="","",VLOOKUP(G8116,номенклатури!R:T,2,0))</f>
        <v/>
      </c>
      <c r="E8116" s="333" t="str">
        <f>IF(G8116="","",VLOOKUP(G8116,номенклатури!R:T,3,0))</f>
        <v/>
      </c>
      <c r="F8116" s="159" t="str">
        <f>IF(G8116="","",IF(ISERROR(VLOOKUP(G8116,номенклатури!V:V,1,0)),E8116*H8116,E8116*I8116))</f>
        <v/>
      </c>
      <c r="G8116" s="14"/>
      <c r="H8116" s="15"/>
      <c r="I8116" s="15"/>
      <c r="J8116" s="15"/>
      <c r="K8116" s="15"/>
      <c r="L8116" s="217"/>
      <c r="M8116" s="22"/>
      <c r="N8116" s="119" t="str">
        <f>IF(G8116="","",VLOOKUP(G8116,номенклатури!R:U,4,0))</f>
        <v/>
      </c>
      <c r="O8116" s="119" t="str">
        <f>IF(M8116="","",VLOOKUP(M8116,'14'!D:D,1,0))</f>
        <v/>
      </c>
    </row>
    <row r="8117" spans="1:15" ht="12.75" customHeight="1" x14ac:dyDescent="0.2">
      <c r="A8117" s="36" t="str">
        <f>'0'!$A$4</f>
        <v>………………..</v>
      </c>
      <c r="B8117" s="37">
        <f>'0'!$A$2</f>
        <v>46112</v>
      </c>
      <c r="C8117" s="37" t="s">
        <v>1243</v>
      </c>
      <c r="D8117" s="119" t="str">
        <f>IF(G8117="","",VLOOKUP(G8117,номенклатури!R:T,2,0))</f>
        <v/>
      </c>
      <c r="E8117" s="333" t="str">
        <f>IF(G8117="","",VLOOKUP(G8117,номенклатури!R:T,3,0))</f>
        <v/>
      </c>
      <c r="F8117" s="159" t="str">
        <f>IF(G8117="","",IF(ISERROR(VLOOKUP(G8117,номенклатури!V:V,1,0)),E8117*H8117,E8117*I8117))</f>
        <v/>
      </c>
      <c r="G8117" s="14"/>
      <c r="H8117" s="15"/>
      <c r="I8117" s="15"/>
      <c r="J8117" s="15"/>
      <c r="K8117" s="15"/>
      <c r="L8117" s="217"/>
      <c r="M8117" s="22"/>
      <c r="N8117" s="119" t="str">
        <f>IF(G8117="","",VLOOKUP(G8117,номенклатури!R:U,4,0))</f>
        <v/>
      </c>
      <c r="O8117" s="119" t="str">
        <f>IF(M8117="","",VLOOKUP(M8117,'14'!D:D,1,0))</f>
        <v/>
      </c>
    </row>
    <row r="8118" spans="1:15" ht="12.75" customHeight="1" x14ac:dyDescent="0.2">
      <c r="A8118" s="36" t="str">
        <f>'0'!$A$4</f>
        <v>………………..</v>
      </c>
      <c r="B8118" s="37">
        <f>'0'!$A$2</f>
        <v>46112</v>
      </c>
      <c r="C8118" s="37" t="s">
        <v>1243</v>
      </c>
      <c r="D8118" s="119" t="str">
        <f>IF(G8118="","",VLOOKUP(G8118,номенклатури!R:T,2,0))</f>
        <v/>
      </c>
      <c r="E8118" s="333" t="str">
        <f>IF(G8118="","",VLOOKUP(G8118,номенклатури!R:T,3,0))</f>
        <v/>
      </c>
      <c r="F8118" s="159" t="str">
        <f>IF(G8118="","",IF(ISERROR(VLOOKUP(G8118,номенклатури!V:V,1,0)),E8118*H8118,E8118*I8118))</f>
        <v/>
      </c>
      <c r="G8118" s="14"/>
      <c r="H8118" s="15"/>
      <c r="I8118" s="15"/>
      <c r="J8118" s="15"/>
      <c r="K8118" s="15"/>
      <c r="L8118" s="217"/>
      <c r="M8118" s="22"/>
      <c r="N8118" s="119" t="str">
        <f>IF(G8118="","",VLOOKUP(G8118,номенклатури!R:U,4,0))</f>
        <v/>
      </c>
      <c r="O8118" s="119" t="str">
        <f>IF(M8118="","",VLOOKUP(M8118,'14'!D:D,1,0))</f>
        <v/>
      </c>
    </row>
    <row r="8119" spans="1:15" ht="12.75" customHeight="1" x14ac:dyDescent="0.2">
      <c r="A8119" s="36" t="str">
        <f>'0'!$A$4</f>
        <v>………………..</v>
      </c>
      <c r="B8119" s="37">
        <f>'0'!$A$2</f>
        <v>46112</v>
      </c>
      <c r="C8119" s="37" t="s">
        <v>1243</v>
      </c>
      <c r="D8119" s="119" t="str">
        <f>IF(G8119="","",VLOOKUP(G8119,номенклатури!R:T,2,0))</f>
        <v/>
      </c>
      <c r="E8119" s="333" t="str">
        <f>IF(G8119="","",VLOOKUP(G8119,номенклатури!R:T,3,0))</f>
        <v/>
      </c>
      <c r="F8119" s="159" t="str">
        <f>IF(G8119="","",IF(ISERROR(VLOOKUP(G8119,номенклатури!V:V,1,0)),E8119*H8119,E8119*I8119))</f>
        <v/>
      </c>
      <c r="G8119" s="14"/>
      <c r="H8119" s="15"/>
      <c r="I8119" s="15"/>
      <c r="J8119" s="15"/>
      <c r="K8119" s="15"/>
      <c r="L8119" s="217"/>
      <c r="M8119" s="22"/>
      <c r="N8119" s="119" t="str">
        <f>IF(G8119="","",VLOOKUP(G8119,номенклатури!R:U,4,0))</f>
        <v/>
      </c>
      <c r="O8119" s="119" t="str">
        <f>IF(M8119="","",VLOOKUP(M8119,'14'!D:D,1,0))</f>
        <v/>
      </c>
    </row>
    <row r="8120" spans="1:15" ht="12.75" customHeight="1" x14ac:dyDescent="0.2">
      <c r="A8120" s="36" t="str">
        <f>'0'!$A$4</f>
        <v>………………..</v>
      </c>
      <c r="B8120" s="37">
        <f>'0'!$A$2</f>
        <v>46112</v>
      </c>
      <c r="C8120" s="37" t="s">
        <v>1243</v>
      </c>
      <c r="D8120" s="119" t="str">
        <f>IF(G8120="","",VLOOKUP(G8120,номенклатури!R:T,2,0))</f>
        <v/>
      </c>
      <c r="E8120" s="333" t="str">
        <f>IF(G8120="","",VLOOKUP(G8120,номенклатури!R:T,3,0))</f>
        <v/>
      </c>
      <c r="F8120" s="159" t="str">
        <f>IF(G8120="","",IF(ISERROR(VLOOKUP(G8120,номенклатури!V:V,1,0)),E8120*H8120,E8120*I8120))</f>
        <v/>
      </c>
      <c r="G8120" s="14"/>
      <c r="H8120" s="15"/>
      <c r="I8120" s="15"/>
      <c r="J8120" s="15"/>
      <c r="K8120" s="15"/>
      <c r="L8120" s="217"/>
      <c r="M8120" s="22"/>
      <c r="N8120" s="119" t="str">
        <f>IF(G8120="","",VLOOKUP(G8120,номенклатури!R:U,4,0))</f>
        <v/>
      </c>
      <c r="O8120" s="119" t="str">
        <f>IF(M8120="","",VLOOKUP(M8120,'14'!D:D,1,0))</f>
        <v/>
      </c>
    </row>
    <row r="8121" spans="1:15" ht="12.75" customHeight="1" x14ac:dyDescent="0.2">
      <c r="A8121" s="36" t="str">
        <f>'0'!$A$4</f>
        <v>………………..</v>
      </c>
      <c r="B8121" s="37">
        <f>'0'!$A$2</f>
        <v>46112</v>
      </c>
      <c r="C8121" s="37" t="s">
        <v>1243</v>
      </c>
      <c r="D8121" s="119" t="str">
        <f>IF(G8121="","",VLOOKUP(G8121,номенклатури!R:T,2,0))</f>
        <v/>
      </c>
      <c r="E8121" s="333" t="str">
        <f>IF(G8121="","",VLOOKUP(G8121,номенклатури!R:T,3,0))</f>
        <v/>
      </c>
      <c r="F8121" s="159" t="str">
        <f>IF(G8121="","",IF(ISERROR(VLOOKUP(G8121,номенклатури!V:V,1,0)),E8121*H8121,E8121*I8121))</f>
        <v/>
      </c>
      <c r="G8121" s="14"/>
      <c r="H8121" s="15"/>
      <c r="I8121" s="15"/>
      <c r="J8121" s="15"/>
      <c r="K8121" s="15"/>
      <c r="L8121" s="217"/>
      <c r="M8121" s="22"/>
      <c r="N8121" s="119" t="str">
        <f>IF(G8121="","",VLOOKUP(G8121,номенклатури!R:U,4,0))</f>
        <v/>
      </c>
      <c r="O8121" s="119" t="str">
        <f>IF(M8121="","",VLOOKUP(M8121,'14'!D:D,1,0))</f>
        <v/>
      </c>
    </row>
    <row r="8122" spans="1:15" ht="12.75" customHeight="1" x14ac:dyDescent="0.2">
      <c r="A8122" s="36" t="str">
        <f>'0'!$A$4</f>
        <v>………………..</v>
      </c>
      <c r="B8122" s="37">
        <f>'0'!$A$2</f>
        <v>46112</v>
      </c>
      <c r="C8122" s="37" t="s">
        <v>1243</v>
      </c>
      <c r="D8122" s="119" t="str">
        <f>IF(G8122="","",VLOOKUP(G8122,номенклатури!R:T,2,0))</f>
        <v/>
      </c>
      <c r="E8122" s="333" t="str">
        <f>IF(G8122="","",VLOOKUP(G8122,номенклатури!R:T,3,0))</f>
        <v/>
      </c>
      <c r="F8122" s="159" t="str">
        <f>IF(G8122="","",IF(ISERROR(VLOOKUP(G8122,номенклатури!V:V,1,0)),E8122*H8122,E8122*I8122))</f>
        <v/>
      </c>
      <c r="G8122" s="14"/>
      <c r="H8122" s="15"/>
      <c r="I8122" s="15"/>
      <c r="J8122" s="15"/>
      <c r="K8122" s="15"/>
      <c r="L8122" s="217"/>
      <c r="M8122" s="22"/>
      <c r="N8122" s="119" t="str">
        <f>IF(G8122="","",VLOOKUP(G8122,номенклатури!R:U,4,0))</f>
        <v/>
      </c>
      <c r="O8122" s="119" t="str">
        <f>IF(M8122="","",VLOOKUP(M8122,'14'!D:D,1,0))</f>
        <v/>
      </c>
    </row>
    <row r="8123" spans="1:15" ht="12.75" customHeight="1" x14ac:dyDescent="0.2">
      <c r="A8123" s="36" t="str">
        <f>'0'!$A$4</f>
        <v>………………..</v>
      </c>
      <c r="B8123" s="37">
        <f>'0'!$A$2</f>
        <v>46112</v>
      </c>
      <c r="C8123" s="37" t="s">
        <v>1243</v>
      </c>
      <c r="D8123" s="119" t="str">
        <f>IF(G8123="","",VLOOKUP(G8123,номенклатури!R:T,2,0))</f>
        <v/>
      </c>
      <c r="E8123" s="333" t="str">
        <f>IF(G8123="","",VLOOKUP(G8123,номенклатури!R:T,3,0))</f>
        <v/>
      </c>
      <c r="F8123" s="159" t="str">
        <f>IF(G8123="","",IF(ISERROR(VLOOKUP(G8123,номенклатури!V:V,1,0)),E8123*H8123,E8123*I8123))</f>
        <v/>
      </c>
      <c r="G8123" s="14"/>
      <c r="H8123" s="15"/>
      <c r="I8123" s="15"/>
      <c r="J8123" s="15"/>
      <c r="K8123" s="15"/>
      <c r="L8123" s="217"/>
      <c r="M8123" s="22"/>
      <c r="N8123" s="119" t="str">
        <f>IF(G8123="","",VLOOKUP(G8123,номенклатури!R:U,4,0))</f>
        <v/>
      </c>
      <c r="O8123" s="119" t="str">
        <f>IF(M8123="","",VLOOKUP(M8123,'14'!D:D,1,0))</f>
        <v/>
      </c>
    </row>
    <row r="8124" spans="1:15" ht="12.75" customHeight="1" x14ac:dyDescent="0.2">
      <c r="A8124" s="36" t="str">
        <f>'0'!$A$4</f>
        <v>………………..</v>
      </c>
      <c r="B8124" s="37">
        <f>'0'!$A$2</f>
        <v>46112</v>
      </c>
      <c r="C8124" s="37" t="s">
        <v>1243</v>
      </c>
      <c r="D8124" s="119" t="str">
        <f>IF(G8124="","",VLOOKUP(G8124,номенклатури!R:T,2,0))</f>
        <v/>
      </c>
      <c r="E8124" s="333" t="str">
        <f>IF(G8124="","",VLOOKUP(G8124,номенклатури!R:T,3,0))</f>
        <v/>
      </c>
      <c r="F8124" s="159" t="str">
        <f>IF(G8124="","",IF(ISERROR(VLOOKUP(G8124,номенклатури!V:V,1,0)),E8124*H8124,E8124*I8124))</f>
        <v/>
      </c>
      <c r="G8124" s="14"/>
      <c r="H8124" s="15"/>
      <c r="I8124" s="15"/>
      <c r="J8124" s="15"/>
      <c r="K8124" s="15"/>
      <c r="L8124" s="217"/>
      <c r="M8124" s="22"/>
      <c r="N8124" s="119" t="str">
        <f>IF(G8124="","",VLOOKUP(G8124,номенклатури!R:U,4,0))</f>
        <v/>
      </c>
      <c r="O8124" s="119" t="str">
        <f>IF(M8124="","",VLOOKUP(M8124,'14'!D:D,1,0))</f>
        <v/>
      </c>
    </row>
    <row r="8125" spans="1:15" ht="12.75" customHeight="1" x14ac:dyDescent="0.2">
      <c r="A8125" s="36" t="str">
        <f>'0'!$A$4</f>
        <v>………………..</v>
      </c>
      <c r="B8125" s="37">
        <f>'0'!$A$2</f>
        <v>46112</v>
      </c>
      <c r="C8125" s="37" t="s">
        <v>1243</v>
      </c>
      <c r="D8125" s="119" t="str">
        <f>IF(G8125="","",VLOOKUP(G8125,номенклатури!R:T,2,0))</f>
        <v/>
      </c>
      <c r="E8125" s="333" t="str">
        <f>IF(G8125="","",VLOOKUP(G8125,номенклатури!R:T,3,0))</f>
        <v/>
      </c>
      <c r="F8125" s="159" t="str">
        <f>IF(G8125="","",IF(ISERROR(VLOOKUP(G8125,номенклатури!V:V,1,0)),E8125*H8125,E8125*I8125))</f>
        <v/>
      </c>
      <c r="G8125" s="14"/>
      <c r="H8125" s="15"/>
      <c r="I8125" s="15"/>
      <c r="J8125" s="15"/>
      <c r="K8125" s="15"/>
      <c r="L8125" s="217"/>
      <c r="M8125" s="22"/>
      <c r="N8125" s="119" t="str">
        <f>IF(G8125="","",VLOOKUP(G8125,номенклатури!R:U,4,0))</f>
        <v/>
      </c>
      <c r="O8125" s="119" t="str">
        <f>IF(M8125="","",VLOOKUP(M8125,'14'!D:D,1,0))</f>
        <v/>
      </c>
    </row>
    <row r="8126" spans="1:15" ht="12.75" customHeight="1" x14ac:dyDescent="0.2">
      <c r="A8126" s="36" t="str">
        <f>'0'!$A$4</f>
        <v>………………..</v>
      </c>
      <c r="B8126" s="37">
        <f>'0'!$A$2</f>
        <v>46112</v>
      </c>
      <c r="C8126" s="37" t="s">
        <v>1243</v>
      </c>
      <c r="D8126" s="119" t="str">
        <f>IF(G8126="","",VLOOKUP(G8126,номенклатури!R:T,2,0))</f>
        <v/>
      </c>
      <c r="E8126" s="333" t="str">
        <f>IF(G8126="","",VLOOKUP(G8126,номенклатури!R:T,3,0))</f>
        <v/>
      </c>
      <c r="F8126" s="159" t="str">
        <f>IF(G8126="","",IF(ISERROR(VLOOKUP(G8126,номенклатури!V:V,1,0)),E8126*H8126,E8126*I8126))</f>
        <v/>
      </c>
      <c r="G8126" s="14"/>
      <c r="H8126" s="15"/>
      <c r="I8126" s="15"/>
      <c r="J8126" s="15"/>
      <c r="K8126" s="15"/>
      <c r="L8126" s="217"/>
      <c r="M8126" s="22"/>
      <c r="N8126" s="119" t="str">
        <f>IF(G8126="","",VLOOKUP(G8126,номенклатури!R:U,4,0))</f>
        <v/>
      </c>
      <c r="O8126" s="119" t="str">
        <f>IF(M8126="","",VLOOKUP(M8126,'14'!D:D,1,0))</f>
        <v/>
      </c>
    </row>
    <row r="8127" spans="1:15" ht="12.75" customHeight="1" x14ac:dyDescent="0.2">
      <c r="A8127" s="36" t="str">
        <f>'0'!$A$4</f>
        <v>………………..</v>
      </c>
      <c r="B8127" s="37">
        <f>'0'!$A$2</f>
        <v>46112</v>
      </c>
      <c r="C8127" s="37" t="s">
        <v>1243</v>
      </c>
      <c r="D8127" s="119" t="str">
        <f>IF(G8127="","",VLOOKUP(G8127,номенклатури!R:T,2,0))</f>
        <v/>
      </c>
      <c r="E8127" s="333" t="str">
        <f>IF(G8127="","",VLOOKUP(G8127,номенклатури!R:T,3,0))</f>
        <v/>
      </c>
      <c r="F8127" s="159" t="str">
        <f>IF(G8127="","",IF(ISERROR(VLOOKUP(G8127,номенклатури!V:V,1,0)),E8127*H8127,E8127*I8127))</f>
        <v/>
      </c>
      <c r="G8127" s="14"/>
      <c r="H8127" s="15"/>
      <c r="I8127" s="15"/>
      <c r="J8127" s="15"/>
      <c r="K8127" s="15"/>
      <c r="L8127" s="217"/>
      <c r="M8127" s="22"/>
      <c r="N8127" s="119" t="str">
        <f>IF(G8127="","",VLOOKUP(G8127,номенклатури!R:U,4,0))</f>
        <v/>
      </c>
      <c r="O8127" s="119" t="str">
        <f>IF(M8127="","",VLOOKUP(M8127,'14'!D:D,1,0))</f>
        <v/>
      </c>
    </row>
    <row r="8128" spans="1:15" ht="12.75" customHeight="1" x14ac:dyDescent="0.2">
      <c r="A8128" s="36" t="str">
        <f>'0'!$A$4</f>
        <v>………………..</v>
      </c>
      <c r="B8128" s="37">
        <f>'0'!$A$2</f>
        <v>46112</v>
      </c>
      <c r="C8128" s="37" t="s">
        <v>1243</v>
      </c>
      <c r="D8128" s="119" t="str">
        <f>IF(G8128="","",VLOOKUP(G8128,номенклатури!R:T,2,0))</f>
        <v/>
      </c>
      <c r="E8128" s="333" t="str">
        <f>IF(G8128="","",VLOOKUP(G8128,номенклатури!R:T,3,0))</f>
        <v/>
      </c>
      <c r="F8128" s="159" t="str">
        <f>IF(G8128="","",IF(ISERROR(VLOOKUP(G8128,номенклатури!V:V,1,0)),E8128*H8128,E8128*I8128))</f>
        <v/>
      </c>
      <c r="G8128" s="14"/>
      <c r="H8128" s="15"/>
      <c r="I8128" s="15"/>
      <c r="J8128" s="15"/>
      <c r="K8128" s="15"/>
      <c r="L8128" s="217"/>
      <c r="M8128" s="22"/>
      <c r="N8128" s="119" t="str">
        <f>IF(G8128="","",VLOOKUP(G8128,номенклатури!R:U,4,0))</f>
        <v/>
      </c>
      <c r="O8128" s="119" t="str">
        <f>IF(M8128="","",VLOOKUP(M8128,'14'!D:D,1,0))</f>
        <v/>
      </c>
    </row>
    <row r="8129" spans="1:15" ht="12.75" customHeight="1" x14ac:dyDescent="0.2">
      <c r="A8129" s="36" t="str">
        <f>'0'!$A$4</f>
        <v>………………..</v>
      </c>
      <c r="B8129" s="37">
        <f>'0'!$A$2</f>
        <v>46112</v>
      </c>
      <c r="C8129" s="37" t="s">
        <v>1243</v>
      </c>
      <c r="D8129" s="119" t="str">
        <f>IF(G8129="","",VLOOKUP(G8129,номенклатури!R:T,2,0))</f>
        <v/>
      </c>
      <c r="E8129" s="333" t="str">
        <f>IF(G8129="","",VLOOKUP(G8129,номенклатури!R:T,3,0))</f>
        <v/>
      </c>
      <c r="F8129" s="159" t="str">
        <f>IF(G8129="","",IF(ISERROR(VLOOKUP(G8129,номенклатури!V:V,1,0)),E8129*H8129,E8129*I8129))</f>
        <v/>
      </c>
      <c r="G8129" s="14"/>
      <c r="H8129" s="15"/>
      <c r="I8129" s="15"/>
      <c r="J8129" s="15"/>
      <c r="K8129" s="15"/>
      <c r="L8129" s="217"/>
      <c r="M8129" s="22"/>
      <c r="N8129" s="119" t="str">
        <f>IF(G8129="","",VLOOKUP(G8129,номенклатури!R:U,4,0))</f>
        <v/>
      </c>
      <c r="O8129" s="119" t="str">
        <f>IF(M8129="","",VLOOKUP(M8129,'14'!D:D,1,0))</f>
        <v/>
      </c>
    </row>
    <row r="8130" spans="1:15" ht="12.75" customHeight="1" x14ac:dyDescent="0.2">
      <c r="A8130" s="36" t="str">
        <f>'0'!$A$4</f>
        <v>………………..</v>
      </c>
      <c r="B8130" s="37">
        <f>'0'!$A$2</f>
        <v>46112</v>
      </c>
      <c r="C8130" s="37" t="s">
        <v>1243</v>
      </c>
      <c r="D8130" s="119" t="str">
        <f>IF(G8130="","",VLOOKUP(G8130,номенклатури!R:T,2,0))</f>
        <v/>
      </c>
      <c r="E8130" s="333" t="str">
        <f>IF(G8130="","",VLOOKUP(G8130,номенклатури!R:T,3,0))</f>
        <v/>
      </c>
      <c r="F8130" s="159" t="str">
        <f>IF(G8130="","",IF(ISERROR(VLOOKUP(G8130,номенклатури!V:V,1,0)),E8130*H8130,E8130*I8130))</f>
        <v/>
      </c>
      <c r="G8130" s="14"/>
      <c r="H8130" s="15"/>
      <c r="I8130" s="15"/>
      <c r="J8130" s="15"/>
      <c r="K8130" s="15"/>
      <c r="L8130" s="217"/>
      <c r="M8130" s="22"/>
      <c r="N8130" s="119" t="str">
        <f>IF(G8130="","",VLOOKUP(G8130,номенклатури!R:U,4,0))</f>
        <v/>
      </c>
      <c r="O8130" s="119" t="str">
        <f>IF(M8130="","",VLOOKUP(M8130,'14'!D:D,1,0))</f>
        <v/>
      </c>
    </row>
    <row r="8131" spans="1:15" ht="12.75" customHeight="1" x14ac:dyDescent="0.2">
      <c r="A8131" s="36" t="str">
        <f>'0'!$A$4</f>
        <v>………………..</v>
      </c>
      <c r="B8131" s="37">
        <f>'0'!$A$2</f>
        <v>46112</v>
      </c>
      <c r="C8131" s="37" t="s">
        <v>1243</v>
      </c>
      <c r="D8131" s="119" t="str">
        <f>IF(G8131="","",VLOOKUP(G8131,номенклатури!R:T,2,0))</f>
        <v/>
      </c>
      <c r="E8131" s="333" t="str">
        <f>IF(G8131="","",VLOOKUP(G8131,номенклатури!R:T,3,0))</f>
        <v/>
      </c>
      <c r="F8131" s="159" t="str">
        <f>IF(G8131="","",IF(ISERROR(VLOOKUP(G8131,номенклатури!V:V,1,0)),E8131*H8131,E8131*I8131))</f>
        <v/>
      </c>
      <c r="G8131" s="14"/>
      <c r="H8131" s="15"/>
      <c r="I8131" s="15"/>
      <c r="J8131" s="15"/>
      <c r="K8131" s="15"/>
      <c r="L8131" s="217"/>
      <c r="M8131" s="22"/>
      <c r="N8131" s="119" t="str">
        <f>IF(G8131="","",VLOOKUP(G8131,номенклатури!R:U,4,0))</f>
        <v/>
      </c>
      <c r="O8131" s="119" t="str">
        <f>IF(M8131="","",VLOOKUP(M8131,'14'!D:D,1,0))</f>
        <v/>
      </c>
    </row>
    <row r="8132" spans="1:15" ht="12.75" customHeight="1" x14ac:dyDescent="0.2">
      <c r="A8132" s="36" t="str">
        <f>'0'!$A$4</f>
        <v>………………..</v>
      </c>
      <c r="B8132" s="37">
        <f>'0'!$A$2</f>
        <v>46112</v>
      </c>
      <c r="C8132" s="37" t="s">
        <v>1243</v>
      </c>
      <c r="D8132" s="119" t="str">
        <f>IF(G8132="","",VLOOKUP(G8132,номенклатури!R:T,2,0))</f>
        <v/>
      </c>
      <c r="E8132" s="333" t="str">
        <f>IF(G8132="","",VLOOKUP(G8132,номенклатури!R:T,3,0))</f>
        <v/>
      </c>
      <c r="F8132" s="159" t="str">
        <f>IF(G8132="","",IF(ISERROR(VLOOKUP(G8132,номенклатури!V:V,1,0)),E8132*H8132,E8132*I8132))</f>
        <v/>
      </c>
      <c r="G8132" s="14"/>
      <c r="H8132" s="15"/>
      <c r="I8132" s="15"/>
      <c r="J8132" s="15"/>
      <c r="K8132" s="15"/>
      <c r="L8132" s="217"/>
      <c r="M8132" s="22"/>
      <c r="N8132" s="119" t="str">
        <f>IF(G8132="","",VLOOKUP(G8132,номенклатури!R:U,4,0))</f>
        <v/>
      </c>
      <c r="O8132" s="119" t="str">
        <f>IF(M8132="","",VLOOKUP(M8132,'14'!D:D,1,0))</f>
        <v/>
      </c>
    </row>
    <row r="8133" spans="1:15" ht="12.75" customHeight="1" x14ac:dyDescent="0.2">
      <c r="A8133" s="36" t="str">
        <f>'0'!$A$4</f>
        <v>………………..</v>
      </c>
      <c r="B8133" s="37">
        <f>'0'!$A$2</f>
        <v>46112</v>
      </c>
      <c r="C8133" s="37" t="s">
        <v>1243</v>
      </c>
      <c r="D8133" s="119" t="str">
        <f>IF(G8133="","",VLOOKUP(G8133,номенклатури!R:T,2,0))</f>
        <v/>
      </c>
      <c r="E8133" s="333" t="str">
        <f>IF(G8133="","",VLOOKUP(G8133,номенклатури!R:T,3,0))</f>
        <v/>
      </c>
      <c r="F8133" s="159" t="str">
        <f>IF(G8133="","",IF(ISERROR(VLOOKUP(G8133,номенклатури!V:V,1,0)),E8133*H8133,E8133*I8133))</f>
        <v/>
      </c>
      <c r="G8133" s="14"/>
      <c r="H8133" s="15"/>
      <c r="I8133" s="15"/>
      <c r="J8133" s="15"/>
      <c r="K8133" s="15"/>
      <c r="L8133" s="217"/>
      <c r="M8133" s="22"/>
      <c r="N8133" s="119" t="str">
        <f>IF(G8133="","",VLOOKUP(G8133,номенклатури!R:U,4,0))</f>
        <v/>
      </c>
      <c r="O8133" s="119" t="str">
        <f>IF(M8133="","",VLOOKUP(M8133,'14'!D:D,1,0))</f>
        <v/>
      </c>
    </row>
    <row r="8134" spans="1:15" ht="12.75" customHeight="1" x14ac:dyDescent="0.2">
      <c r="A8134" s="36" t="str">
        <f>'0'!$A$4</f>
        <v>………………..</v>
      </c>
      <c r="B8134" s="37">
        <f>'0'!$A$2</f>
        <v>46112</v>
      </c>
      <c r="C8134" s="37" t="s">
        <v>1243</v>
      </c>
      <c r="D8134" s="119" t="str">
        <f>IF(G8134="","",VLOOKUP(G8134,номенклатури!R:T,2,0))</f>
        <v/>
      </c>
      <c r="E8134" s="333" t="str">
        <f>IF(G8134="","",VLOOKUP(G8134,номенклатури!R:T,3,0))</f>
        <v/>
      </c>
      <c r="F8134" s="159" t="str">
        <f>IF(G8134="","",IF(ISERROR(VLOOKUP(G8134,номенклатури!V:V,1,0)),E8134*H8134,E8134*I8134))</f>
        <v/>
      </c>
      <c r="G8134" s="14"/>
      <c r="H8134" s="15"/>
      <c r="I8134" s="15"/>
      <c r="J8134" s="15"/>
      <c r="K8134" s="15"/>
      <c r="L8134" s="217"/>
      <c r="M8134" s="22"/>
      <c r="N8134" s="119" t="str">
        <f>IF(G8134="","",VLOOKUP(G8134,номенклатури!R:U,4,0))</f>
        <v/>
      </c>
      <c r="O8134" s="119" t="str">
        <f>IF(M8134="","",VLOOKUP(M8134,'14'!D:D,1,0))</f>
        <v/>
      </c>
    </row>
    <row r="8135" spans="1:15" ht="12.75" customHeight="1" x14ac:dyDescent="0.2">
      <c r="A8135" s="36" t="str">
        <f>'0'!$A$4</f>
        <v>………………..</v>
      </c>
      <c r="B8135" s="37">
        <f>'0'!$A$2</f>
        <v>46112</v>
      </c>
      <c r="C8135" s="37" t="s">
        <v>1243</v>
      </c>
      <c r="D8135" s="119" t="str">
        <f>IF(G8135="","",VLOOKUP(G8135,номенклатури!R:T,2,0))</f>
        <v/>
      </c>
      <c r="E8135" s="333" t="str">
        <f>IF(G8135="","",VLOOKUP(G8135,номенклатури!R:T,3,0))</f>
        <v/>
      </c>
      <c r="F8135" s="159" t="str">
        <f>IF(G8135="","",IF(ISERROR(VLOOKUP(G8135,номенклатури!V:V,1,0)),E8135*H8135,E8135*I8135))</f>
        <v/>
      </c>
      <c r="G8135" s="14"/>
      <c r="H8135" s="15"/>
      <c r="I8135" s="15"/>
      <c r="J8135" s="15"/>
      <c r="K8135" s="15"/>
      <c r="L8135" s="217"/>
      <c r="M8135" s="22"/>
      <c r="N8135" s="119" t="str">
        <f>IF(G8135="","",VLOOKUP(G8135,номенклатури!R:U,4,0))</f>
        <v/>
      </c>
      <c r="O8135" s="119" t="str">
        <f>IF(M8135="","",VLOOKUP(M8135,'14'!D:D,1,0))</f>
        <v/>
      </c>
    </row>
    <row r="8136" spans="1:15" ht="12.75" customHeight="1" x14ac:dyDescent="0.2">
      <c r="A8136" s="36" t="str">
        <f>'0'!$A$4</f>
        <v>………………..</v>
      </c>
      <c r="B8136" s="37">
        <f>'0'!$A$2</f>
        <v>46112</v>
      </c>
      <c r="C8136" s="37" t="s">
        <v>1243</v>
      </c>
      <c r="D8136" s="119" t="str">
        <f>IF(G8136="","",VLOOKUP(G8136,номенклатури!R:T,2,0))</f>
        <v/>
      </c>
      <c r="E8136" s="333" t="str">
        <f>IF(G8136="","",VLOOKUP(G8136,номенклатури!R:T,3,0))</f>
        <v/>
      </c>
      <c r="F8136" s="159" t="str">
        <f>IF(G8136="","",IF(ISERROR(VLOOKUP(G8136,номенклатури!V:V,1,0)),E8136*H8136,E8136*I8136))</f>
        <v/>
      </c>
      <c r="G8136" s="14"/>
      <c r="H8136" s="15"/>
      <c r="I8136" s="15"/>
      <c r="J8136" s="15"/>
      <c r="K8136" s="15"/>
      <c r="L8136" s="217"/>
      <c r="M8136" s="22"/>
      <c r="N8136" s="119" t="str">
        <f>IF(G8136="","",VLOOKUP(G8136,номенклатури!R:U,4,0))</f>
        <v/>
      </c>
      <c r="O8136" s="119" t="str">
        <f>IF(M8136="","",VLOOKUP(M8136,'14'!D:D,1,0))</f>
        <v/>
      </c>
    </row>
    <row r="8137" spans="1:15" ht="12.75" customHeight="1" x14ac:dyDescent="0.2">
      <c r="A8137" s="36" t="str">
        <f>'0'!$A$4</f>
        <v>………………..</v>
      </c>
      <c r="B8137" s="37">
        <f>'0'!$A$2</f>
        <v>46112</v>
      </c>
      <c r="C8137" s="37" t="s">
        <v>1243</v>
      </c>
      <c r="D8137" s="119" t="str">
        <f>IF(G8137="","",VLOOKUP(G8137,номенклатури!R:T,2,0))</f>
        <v/>
      </c>
      <c r="E8137" s="333" t="str">
        <f>IF(G8137="","",VLOOKUP(G8137,номенклатури!R:T,3,0))</f>
        <v/>
      </c>
      <c r="F8137" s="159" t="str">
        <f>IF(G8137="","",IF(ISERROR(VLOOKUP(G8137,номенклатури!V:V,1,0)),E8137*H8137,E8137*I8137))</f>
        <v/>
      </c>
      <c r="G8137" s="14"/>
      <c r="H8137" s="15"/>
      <c r="I8137" s="15"/>
      <c r="J8137" s="15"/>
      <c r="K8137" s="15"/>
      <c r="L8137" s="217"/>
      <c r="M8137" s="22"/>
      <c r="N8137" s="119" t="str">
        <f>IF(G8137="","",VLOOKUP(G8137,номенклатури!R:U,4,0))</f>
        <v/>
      </c>
      <c r="O8137" s="119" t="str">
        <f>IF(M8137="","",VLOOKUP(M8137,'14'!D:D,1,0))</f>
        <v/>
      </c>
    </row>
    <row r="8138" spans="1:15" ht="12.75" customHeight="1" x14ac:dyDescent="0.2">
      <c r="A8138" s="36" t="str">
        <f>'0'!$A$4</f>
        <v>………………..</v>
      </c>
      <c r="B8138" s="37">
        <f>'0'!$A$2</f>
        <v>46112</v>
      </c>
      <c r="C8138" s="37" t="s">
        <v>1243</v>
      </c>
      <c r="D8138" s="119" t="str">
        <f>IF(G8138="","",VLOOKUP(G8138,номенклатури!R:T,2,0))</f>
        <v/>
      </c>
      <c r="E8138" s="333" t="str">
        <f>IF(G8138="","",VLOOKUP(G8138,номенклатури!R:T,3,0))</f>
        <v/>
      </c>
      <c r="F8138" s="159" t="str">
        <f>IF(G8138="","",IF(ISERROR(VLOOKUP(G8138,номенклатури!V:V,1,0)),E8138*H8138,E8138*I8138))</f>
        <v/>
      </c>
      <c r="G8138" s="14"/>
      <c r="H8138" s="15"/>
      <c r="I8138" s="15"/>
      <c r="J8138" s="15"/>
      <c r="K8138" s="15"/>
      <c r="L8138" s="217"/>
      <c r="M8138" s="22"/>
      <c r="N8138" s="119" t="str">
        <f>IF(G8138="","",VLOOKUP(G8138,номенклатури!R:U,4,0))</f>
        <v/>
      </c>
      <c r="O8138" s="119" t="str">
        <f>IF(M8138="","",VLOOKUP(M8138,'14'!D:D,1,0))</f>
        <v/>
      </c>
    </row>
    <row r="8139" spans="1:15" ht="12.75" customHeight="1" x14ac:dyDescent="0.2">
      <c r="A8139" s="36" t="str">
        <f>'0'!$A$4</f>
        <v>………………..</v>
      </c>
      <c r="B8139" s="37">
        <f>'0'!$A$2</f>
        <v>46112</v>
      </c>
      <c r="C8139" s="37" t="s">
        <v>1243</v>
      </c>
      <c r="D8139" s="119" t="str">
        <f>IF(G8139="","",VLOOKUP(G8139,номенклатури!R:T,2,0))</f>
        <v/>
      </c>
      <c r="E8139" s="333" t="str">
        <f>IF(G8139="","",VLOOKUP(G8139,номенклатури!R:T,3,0))</f>
        <v/>
      </c>
      <c r="F8139" s="159" t="str">
        <f>IF(G8139="","",IF(ISERROR(VLOOKUP(G8139,номенклатури!V:V,1,0)),E8139*H8139,E8139*I8139))</f>
        <v/>
      </c>
      <c r="G8139" s="14"/>
      <c r="H8139" s="15"/>
      <c r="I8139" s="15"/>
      <c r="J8139" s="15"/>
      <c r="K8139" s="15"/>
      <c r="L8139" s="217"/>
      <c r="M8139" s="22"/>
      <c r="N8139" s="119" t="str">
        <f>IF(G8139="","",VLOOKUP(G8139,номенклатури!R:U,4,0))</f>
        <v/>
      </c>
      <c r="O8139" s="119" t="str">
        <f>IF(M8139="","",VLOOKUP(M8139,'14'!D:D,1,0))</f>
        <v/>
      </c>
    </row>
    <row r="8140" spans="1:15" ht="12.75" customHeight="1" x14ac:dyDescent="0.2">
      <c r="A8140" s="36" t="str">
        <f>'0'!$A$4</f>
        <v>………………..</v>
      </c>
      <c r="B8140" s="37">
        <f>'0'!$A$2</f>
        <v>46112</v>
      </c>
      <c r="C8140" s="37" t="s">
        <v>1243</v>
      </c>
      <c r="D8140" s="119" t="str">
        <f>IF(G8140="","",VLOOKUP(G8140,номенклатури!R:T,2,0))</f>
        <v/>
      </c>
      <c r="E8140" s="333" t="str">
        <f>IF(G8140="","",VLOOKUP(G8140,номенклатури!R:T,3,0))</f>
        <v/>
      </c>
      <c r="F8140" s="159" t="str">
        <f>IF(G8140="","",IF(ISERROR(VLOOKUP(G8140,номенклатури!V:V,1,0)),E8140*H8140,E8140*I8140))</f>
        <v/>
      </c>
      <c r="G8140" s="14"/>
      <c r="H8140" s="15"/>
      <c r="I8140" s="15"/>
      <c r="J8140" s="15"/>
      <c r="K8140" s="15"/>
      <c r="L8140" s="217"/>
      <c r="M8140" s="22"/>
      <c r="N8140" s="119" t="str">
        <f>IF(G8140="","",VLOOKUP(G8140,номенклатури!R:U,4,0))</f>
        <v/>
      </c>
      <c r="O8140" s="119" t="str">
        <f>IF(M8140="","",VLOOKUP(M8140,'14'!D:D,1,0))</f>
        <v/>
      </c>
    </row>
    <row r="8141" spans="1:15" ht="12.75" customHeight="1" x14ac:dyDescent="0.2">
      <c r="A8141" s="36" t="str">
        <f>'0'!$A$4</f>
        <v>………………..</v>
      </c>
      <c r="B8141" s="37">
        <f>'0'!$A$2</f>
        <v>46112</v>
      </c>
      <c r="C8141" s="37" t="s">
        <v>1243</v>
      </c>
      <c r="D8141" s="119" t="str">
        <f>IF(G8141="","",VLOOKUP(G8141,номенклатури!R:T,2,0))</f>
        <v/>
      </c>
      <c r="E8141" s="333" t="str">
        <f>IF(G8141="","",VLOOKUP(G8141,номенклатури!R:T,3,0))</f>
        <v/>
      </c>
      <c r="F8141" s="159" t="str">
        <f>IF(G8141="","",IF(ISERROR(VLOOKUP(G8141,номенклатури!V:V,1,0)),E8141*H8141,E8141*I8141))</f>
        <v/>
      </c>
      <c r="G8141" s="14"/>
      <c r="H8141" s="15"/>
      <c r="I8141" s="15"/>
      <c r="J8141" s="15"/>
      <c r="K8141" s="15"/>
      <c r="L8141" s="217"/>
      <c r="M8141" s="22"/>
      <c r="N8141" s="119" t="str">
        <f>IF(G8141="","",VLOOKUP(G8141,номенклатури!R:U,4,0))</f>
        <v/>
      </c>
      <c r="O8141" s="119" t="str">
        <f>IF(M8141="","",VLOOKUP(M8141,'14'!D:D,1,0))</f>
        <v/>
      </c>
    </row>
    <row r="8142" spans="1:15" ht="12.75" customHeight="1" x14ac:dyDescent="0.2">
      <c r="A8142" s="36" t="str">
        <f>'0'!$A$4</f>
        <v>………………..</v>
      </c>
      <c r="B8142" s="37">
        <f>'0'!$A$2</f>
        <v>46112</v>
      </c>
      <c r="C8142" s="37" t="s">
        <v>1243</v>
      </c>
      <c r="D8142" s="119" t="str">
        <f>IF(G8142="","",VLOOKUP(G8142,номенклатури!R:T,2,0))</f>
        <v/>
      </c>
      <c r="E8142" s="333" t="str">
        <f>IF(G8142="","",VLOOKUP(G8142,номенклатури!R:T,3,0))</f>
        <v/>
      </c>
      <c r="F8142" s="159" t="str">
        <f>IF(G8142="","",IF(ISERROR(VLOOKUP(G8142,номенклатури!V:V,1,0)),E8142*H8142,E8142*I8142))</f>
        <v/>
      </c>
      <c r="G8142" s="14"/>
      <c r="H8142" s="15"/>
      <c r="I8142" s="15"/>
      <c r="J8142" s="15"/>
      <c r="K8142" s="15"/>
      <c r="L8142" s="217"/>
      <c r="M8142" s="22"/>
      <c r="N8142" s="119" t="str">
        <f>IF(G8142="","",VLOOKUP(G8142,номенклатури!R:U,4,0))</f>
        <v/>
      </c>
      <c r="O8142" s="119" t="str">
        <f>IF(M8142="","",VLOOKUP(M8142,'14'!D:D,1,0))</f>
        <v/>
      </c>
    </row>
    <row r="8143" spans="1:15" ht="12.75" customHeight="1" x14ac:dyDescent="0.2">
      <c r="A8143" s="36" t="str">
        <f>'0'!$A$4</f>
        <v>………………..</v>
      </c>
      <c r="B8143" s="37">
        <f>'0'!$A$2</f>
        <v>46112</v>
      </c>
      <c r="C8143" s="37" t="s">
        <v>1243</v>
      </c>
      <c r="D8143" s="119" t="str">
        <f>IF(G8143="","",VLOOKUP(G8143,номенклатури!R:T,2,0))</f>
        <v/>
      </c>
      <c r="E8143" s="333" t="str">
        <f>IF(G8143="","",VLOOKUP(G8143,номенклатури!R:T,3,0))</f>
        <v/>
      </c>
      <c r="F8143" s="159" t="str">
        <f>IF(G8143="","",IF(ISERROR(VLOOKUP(G8143,номенклатури!V:V,1,0)),E8143*H8143,E8143*I8143))</f>
        <v/>
      </c>
      <c r="G8143" s="14"/>
      <c r="H8143" s="15"/>
      <c r="I8143" s="15"/>
      <c r="J8143" s="15"/>
      <c r="K8143" s="15"/>
      <c r="L8143" s="217"/>
      <c r="M8143" s="22"/>
      <c r="N8143" s="119" t="str">
        <f>IF(G8143="","",VLOOKUP(G8143,номенклатури!R:U,4,0))</f>
        <v/>
      </c>
      <c r="O8143" s="119" t="str">
        <f>IF(M8143="","",VLOOKUP(M8143,'14'!D:D,1,0))</f>
        <v/>
      </c>
    </row>
    <row r="8144" spans="1:15" ht="12.75" customHeight="1" x14ac:dyDescent="0.2">
      <c r="A8144" s="36" t="str">
        <f>'0'!$A$4</f>
        <v>………………..</v>
      </c>
      <c r="B8144" s="37">
        <f>'0'!$A$2</f>
        <v>46112</v>
      </c>
      <c r="C8144" s="37" t="s">
        <v>1243</v>
      </c>
      <c r="D8144" s="119" t="str">
        <f>IF(G8144="","",VLOOKUP(G8144,номенклатури!R:T,2,0))</f>
        <v/>
      </c>
      <c r="E8144" s="333" t="str">
        <f>IF(G8144="","",VLOOKUP(G8144,номенклатури!R:T,3,0))</f>
        <v/>
      </c>
      <c r="F8144" s="159" t="str">
        <f>IF(G8144="","",IF(ISERROR(VLOOKUP(G8144,номенклатури!V:V,1,0)),E8144*H8144,E8144*I8144))</f>
        <v/>
      </c>
      <c r="G8144" s="14"/>
      <c r="H8144" s="15"/>
      <c r="I8144" s="15"/>
      <c r="J8144" s="15"/>
      <c r="K8144" s="15"/>
      <c r="L8144" s="217"/>
      <c r="M8144" s="22"/>
      <c r="N8144" s="119" t="str">
        <f>IF(G8144="","",VLOOKUP(G8144,номенклатури!R:U,4,0))</f>
        <v/>
      </c>
      <c r="O8144" s="119" t="str">
        <f>IF(M8144="","",VLOOKUP(M8144,'14'!D:D,1,0))</f>
        <v/>
      </c>
    </row>
    <row r="8145" spans="1:15" ht="12.75" customHeight="1" x14ac:dyDescent="0.2">
      <c r="A8145" s="36" t="str">
        <f>'0'!$A$4</f>
        <v>………………..</v>
      </c>
      <c r="B8145" s="37">
        <f>'0'!$A$2</f>
        <v>46112</v>
      </c>
      <c r="C8145" s="37" t="s">
        <v>1243</v>
      </c>
      <c r="D8145" s="119" t="str">
        <f>IF(G8145="","",VLOOKUP(G8145,номенклатури!R:T,2,0))</f>
        <v/>
      </c>
      <c r="E8145" s="333" t="str">
        <f>IF(G8145="","",VLOOKUP(G8145,номенклатури!R:T,3,0))</f>
        <v/>
      </c>
      <c r="F8145" s="159" t="str">
        <f>IF(G8145="","",IF(ISERROR(VLOOKUP(G8145,номенклатури!V:V,1,0)),E8145*H8145,E8145*I8145))</f>
        <v/>
      </c>
      <c r="G8145" s="14"/>
      <c r="H8145" s="15"/>
      <c r="I8145" s="15"/>
      <c r="J8145" s="15"/>
      <c r="K8145" s="15"/>
      <c r="L8145" s="217"/>
      <c r="M8145" s="22"/>
      <c r="N8145" s="119" t="str">
        <f>IF(G8145="","",VLOOKUP(G8145,номенклатури!R:U,4,0))</f>
        <v/>
      </c>
      <c r="O8145" s="119" t="str">
        <f>IF(M8145="","",VLOOKUP(M8145,'14'!D:D,1,0))</f>
        <v/>
      </c>
    </row>
    <row r="8146" spans="1:15" ht="12.75" customHeight="1" x14ac:dyDescent="0.2">
      <c r="A8146" s="36" t="str">
        <f>'0'!$A$4</f>
        <v>………………..</v>
      </c>
      <c r="B8146" s="37">
        <f>'0'!$A$2</f>
        <v>46112</v>
      </c>
      <c r="C8146" s="37" t="s">
        <v>1243</v>
      </c>
      <c r="D8146" s="119" t="str">
        <f>IF(G8146="","",VLOOKUP(G8146,номенклатури!R:T,2,0))</f>
        <v/>
      </c>
      <c r="E8146" s="333" t="str">
        <f>IF(G8146="","",VLOOKUP(G8146,номенклатури!R:T,3,0))</f>
        <v/>
      </c>
      <c r="F8146" s="159" t="str">
        <f>IF(G8146="","",IF(ISERROR(VLOOKUP(G8146,номенклатури!V:V,1,0)),E8146*H8146,E8146*I8146))</f>
        <v/>
      </c>
      <c r="G8146" s="14"/>
      <c r="H8146" s="15"/>
      <c r="I8146" s="15"/>
      <c r="J8146" s="15"/>
      <c r="K8146" s="15"/>
      <c r="L8146" s="217"/>
      <c r="M8146" s="22"/>
      <c r="N8146" s="119" t="str">
        <f>IF(G8146="","",VLOOKUP(G8146,номенклатури!R:U,4,0))</f>
        <v/>
      </c>
      <c r="O8146" s="119" t="str">
        <f>IF(M8146="","",VLOOKUP(M8146,'14'!D:D,1,0))</f>
        <v/>
      </c>
    </row>
    <row r="8147" spans="1:15" ht="12.75" customHeight="1" x14ac:dyDescent="0.2">
      <c r="A8147" s="36" t="str">
        <f>'0'!$A$4</f>
        <v>………………..</v>
      </c>
      <c r="B8147" s="37">
        <f>'0'!$A$2</f>
        <v>46112</v>
      </c>
      <c r="C8147" s="37" t="s">
        <v>1243</v>
      </c>
      <c r="D8147" s="119" t="str">
        <f>IF(G8147="","",VLOOKUP(G8147,номенклатури!R:T,2,0))</f>
        <v/>
      </c>
      <c r="E8147" s="333" t="str">
        <f>IF(G8147="","",VLOOKUP(G8147,номенклатури!R:T,3,0))</f>
        <v/>
      </c>
      <c r="F8147" s="159" t="str">
        <f>IF(G8147="","",IF(ISERROR(VLOOKUP(G8147,номенклатури!V:V,1,0)),E8147*H8147,E8147*I8147))</f>
        <v/>
      </c>
      <c r="G8147" s="14"/>
      <c r="H8147" s="15"/>
      <c r="I8147" s="15"/>
      <c r="J8147" s="15"/>
      <c r="K8147" s="15"/>
      <c r="L8147" s="217"/>
      <c r="M8147" s="22"/>
      <c r="N8147" s="119" t="str">
        <f>IF(G8147="","",VLOOKUP(G8147,номенклатури!R:U,4,0))</f>
        <v/>
      </c>
      <c r="O8147" s="119" t="str">
        <f>IF(M8147="","",VLOOKUP(M8147,'14'!D:D,1,0))</f>
        <v/>
      </c>
    </row>
    <row r="8148" spans="1:15" ht="12.75" customHeight="1" x14ac:dyDescent="0.2">
      <c r="A8148" s="36" t="str">
        <f>'0'!$A$4</f>
        <v>………………..</v>
      </c>
      <c r="B8148" s="37">
        <f>'0'!$A$2</f>
        <v>46112</v>
      </c>
      <c r="C8148" s="37" t="s">
        <v>1243</v>
      </c>
      <c r="D8148" s="119" t="str">
        <f>IF(G8148="","",VLOOKUP(G8148,номенклатури!R:T,2,0))</f>
        <v/>
      </c>
      <c r="E8148" s="333" t="str">
        <f>IF(G8148="","",VLOOKUP(G8148,номенклатури!R:T,3,0))</f>
        <v/>
      </c>
      <c r="F8148" s="159" t="str">
        <f>IF(G8148="","",IF(ISERROR(VLOOKUP(G8148,номенклатури!V:V,1,0)),E8148*H8148,E8148*I8148))</f>
        <v/>
      </c>
      <c r="G8148" s="14"/>
      <c r="H8148" s="15"/>
      <c r="I8148" s="15"/>
      <c r="J8148" s="15"/>
      <c r="K8148" s="15"/>
      <c r="L8148" s="217"/>
      <c r="M8148" s="22"/>
      <c r="N8148" s="119" t="str">
        <f>IF(G8148="","",VLOOKUP(G8148,номенклатури!R:U,4,0))</f>
        <v/>
      </c>
      <c r="O8148" s="119" t="str">
        <f>IF(M8148="","",VLOOKUP(M8148,'14'!D:D,1,0))</f>
        <v/>
      </c>
    </row>
    <row r="8149" spans="1:15" ht="12.75" customHeight="1" x14ac:dyDescent="0.2">
      <c r="A8149" s="36" t="str">
        <f>'0'!$A$4</f>
        <v>………………..</v>
      </c>
      <c r="B8149" s="37">
        <f>'0'!$A$2</f>
        <v>46112</v>
      </c>
      <c r="C8149" s="37" t="s">
        <v>1243</v>
      </c>
      <c r="D8149" s="119" t="str">
        <f>IF(G8149="","",VLOOKUP(G8149,номенклатури!R:T,2,0))</f>
        <v/>
      </c>
      <c r="E8149" s="333" t="str">
        <f>IF(G8149="","",VLOOKUP(G8149,номенклатури!R:T,3,0))</f>
        <v/>
      </c>
      <c r="F8149" s="159" t="str">
        <f>IF(G8149="","",IF(ISERROR(VLOOKUP(G8149,номенклатури!V:V,1,0)),E8149*H8149,E8149*I8149))</f>
        <v/>
      </c>
      <c r="G8149" s="14"/>
      <c r="H8149" s="15"/>
      <c r="I8149" s="15"/>
      <c r="J8149" s="15"/>
      <c r="K8149" s="15"/>
      <c r="L8149" s="217"/>
      <c r="M8149" s="22"/>
      <c r="N8149" s="119" t="str">
        <f>IF(G8149="","",VLOOKUP(G8149,номенклатури!R:U,4,0))</f>
        <v/>
      </c>
      <c r="O8149" s="119" t="str">
        <f>IF(M8149="","",VLOOKUP(M8149,'14'!D:D,1,0))</f>
        <v/>
      </c>
    </row>
    <row r="8150" spans="1:15" ht="12.75" customHeight="1" x14ac:dyDescent="0.2">
      <c r="A8150" s="36" t="str">
        <f>'0'!$A$4</f>
        <v>………………..</v>
      </c>
      <c r="B8150" s="37">
        <f>'0'!$A$2</f>
        <v>46112</v>
      </c>
      <c r="C8150" s="37" t="s">
        <v>1243</v>
      </c>
      <c r="D8150" s="119" t="str">
        <f>IF(G8150="","",VLOOKUP(G8150,номенклатури!R:T,2,0))</f>
        <v/>
      </c>
      <c r="E8150" s="333" t="str">
        <f>IF(G8150="","",VLOOKUP(G8150,номенклатури!R:T,3,0))</f>
        <v/>
      </c>
      <c r="F8150" s="159" t="str">
        <f>IF(G8150="","",IF(ISERROR(VLOOKUP(G8150,номенклатури!V:V,1,0)),E8150*H8150,E8150*I8150))</f>
        <v/>
      </c>
      <c r="G8150" s="14"/>
      <c r="H8150" s="15"/>
      <c r="I8150" s="15"/>
      <c r="J8150" s="15"/>
      <c r="K8150" s="15"/>
      <c r="L8150" s="217"/>
      <c r="M8150" s="22"/>
      <c r="N8150" s="119" t="str">
        <f>IF(G8150="","",VLOOKUP(G8150,номенклатури!R:U,4,0))</f>
        <v/>
      </c>
      <c r="O8150" s="119" t="str">
        <f>IF(M8150="","",VLOOKUP(M8150,'14'!D:D,1,0))</f>
        <v/>
      </c>
    </row>
    <row r="8151" spans="1:15" ht="12.75" customHeight="1" x14ac:dyDescent="0.2">
      <c r="A8151" s="36" t="str">
        <f>'0'!$A$4</f>
        <v>………………..</v>
      </c>
      <c r="B8151" s="37">
        <f>'0'!$A$2</f>
        <v>46112</v>
      </c>
      <c r="C8151" s="37" t="s">
        <v>1243</v>
      </c>
      <c r="D8151" s="119" t="str">
        <f>IF(G8151="","",VLOOKUP(G8151,номенклатури!R:T,2,0))</f>
        <v/>
      </c>
      <c r="E8151" s="333" t="str">
        <f>IF(G8151="","",VLOOKUP(G8151,номенклатури!R:T,3,0))</f>
        <v/>
      </c>
      <c r="F8151" s="159" t="str">
        <f>IF(G8151="","",IF(ISERROR(VLOOKUP(G8151,номенклатури!V:V,1,0)),E8151*H8151,E8151*I8151))</f>
        <v/>
      </c>
      <c r="G8151" s="14"/>
      <c r="H8151" s="15"/>
      <c r="I8151" s="15"/>
      <c r="J8151" s="15"/>
      <c r="K8151" s="15"/>
      <c r="L8151" s="217"/>
      <c r="M8151" s="22"/>
      <c r="N8151" s="119" t="str">
        <f>IF(G8151="","",VLOOKUP(G8151,номенклатури!R:U,4,0))</f>
        <v/>
      </c>
      <c r="O8151" s="119" t="str">
        <f>IF(M8151="","",VLOOKUP(M8151,'14'!D:D,1,0))</f>
        <v/>
      </c>
    </row>
    <row r="8152" spans="1:15" ht="12.75" customHeight="1" x14ac:dyDescent="0.2">
      <c r="A8152" s="36" t="str">
        <f>'0'!$A$4</f>
        <v>………………..</v>
      </c>
      <c r="B8152" s="37">
        <f>'0'!$A$2</f>
        <v>46112</v>
      </c>
      <c r="C8152" s="37" t="s">
        <v>1243</v>
      </c>
      <c r="D8152" s="119" t="str">
        <f>IF(G8152="","",VLOOKUP(G8152,номенклатури!R:T,2,0))</f>
        <v/>
      </c>
      <c r="E8152" s="333" t="str">
        <f>IF(G8152="","",VLOOKUP(G8152,номенклатури!R:T,3,0))</f>
        <v/>
      </c>
      <c r="F8152" s="159" t="str">
        <f>IF(G8152="","",IF(ISERROR(VLOOKUP(G8152,номенклатури!V:V,1,0)),E8152*H8152,E8152*I8152))</f>
        <v/>
      </c>
      <c r="G8152" s="14"/>
      <c r="H8152" s="15"/>
      <c r="I8152" s="15"/>
      <c r="J8152" s="15"/>
      <c r="K8152" s="15"/>
      <c r="L8152" s="217"/>
      <c r="M8152" s="22"/>
      <c r="N8152" s="119" t="str">
        <f>IF(G8152="","",VLOOKUP(G8152,номенклатури!R:U,4,0))</f>
        <v/>
      </c>
      <c r="O8152" s="119" t="str">
        <f>IF(M8152="","",VLOOKUP(M8152,'14'!D:D,1,0))</f>
        <v/>
      </c>
    </row>
    <row r="8153" spans="1:15" ht="12.75" customHeight="1" x14ac:dyDescent="0.2">
      <c r="A8153" s="36" t="str">
        <f>'0'!$A$4</f>
        <v>………………..</v>
      </c>
      <c r="B8153" s="37">
        <f>'0'!$A$2</f>
        <v>46112</v>
      </c>
      <c r="C8153" s="37" t="s">
        <v>1243</v>
      </c>
      <c r="D8153" s="119" t="str">
        <f>IF(G8153="","",VLOOKUP(G8153,номенклатури!R:T,2,0))</f>
        <v/>
      </c>
      <c r="E8153" s="333" t="str">
        <f>IF(G8153="","",VLOOKUP(G8153,номенклатури!R:T,3,0))</f>
        <v/>
      </c>
      <c r="F8153" s="159" t="str">
        <f>IF(G8153="","",IF(ISERROR(VLOOKUP(G8153,номенклатури!V:V,1,0)),E8153*H8153,E8153*I8153))</f>
        <v/>
      </c>
      <c r="G8153" s="14"/>
      <c r="H8153" s="15"/>
      <c r="I8153" s="15"/>
      <c r="J8153" s="15"/>
      <c r="K8153" s="15"/>
      <c r="L8153" s="217"/>
      <c r="M8153" s="22"/>
      <c r="N8153" s="119" t="str">
        <f>IF(G8153="","",VLOOKUP(G8153,номенклатури!R:U,4,0))</f>
        <v/>
      </c>
      <c r="O8153" s="119" t="str">
        <f>IF(M8153="","",VLOOKUP(M8153,'14'!D:D,1,0))</f>
        <v/>
      </c>
    </row>
    <row r="8154" spans="1:15" ht="12.75" customHeight="1" x14ac:dyDescent="0.2">
      <c r="A8154" s="36" t="str">
        <f>'0'!$A$4</f>
        <v>………………..</v>
      </c>
      <c r="B8154" s="37">
        <f>'0'!$A$2</f>
        <v>46112</v>
      </c>
      <c r="C8154" s="37" t="s">
        <v>1243</v>
      </c>
      <c r="D8154" s="119" t="str">
        <f>IF(G8154="","",VLOOKUP(G8154,номенклатури!R:T,2,0))</f>
        <v/>
      </c>
      <c r="E8154" s="333" t="str">
        <f>IF(G8154="","",VLOOKUP(G8154,номенклатури!R:T,3,0))</f>
        <v/>
      </c>
      <c r="F8154" s="159" t="str">
        <f>IF(G8154="","",IF(ISERROR(VLOOKUP(G8154,номенклатури!V:V,1,0)),E8154*H8154,E8154*I8154))</f>
        <v/>
      </c>
      <c r="G8154" s="14"/>
      <c r="H8154" s="15"/>
      <c r="I8154" s="15"/>
      <c r="J8154" s="15"/>
      <c r="K8154" s="15"/>
      <c r="L8154" s="217"/>
      <c r="M8154" s="22"/>
      <c r="N8154" s="119" t="str">
        <f>IF(G8154="","",VLOOKUP(G8154,номенклатури!R:U,4,0))</f>
        <v/>
      </c>
      <c r="O8154" s="119" t="str">
        <f>IF(M8154="","",VLOOKUP(M8154,'14'!D:D,1,0))</f>
        <v/>
      </c>
    </row>
    <row r="8155" spans="1:15" ht="12.75" customHeight="1" x14ac:dyDescent="0.2">
      <c r="A8155" s="36" t="str">
        <f>'0'!$A$4</f>
        <v>………………..</v>
      </c>
      <c r="B8155" s="37">
        <f>'0'!$A$2</f>
        <v>46112</v>
      </c>
      <c r="C8155" s="37" t="s">
        <v>1243</v>
      </c>
      <c r="D8155" s="119" t="str">
        <f>IF(G8155="","",VLOOKUP(G8155,номенклатури!R:T,2,0))</f>
        <v/>
      </c>
      <c r="E8155" s="333" t="str">
        <f>IF(G8155="","",VLOOKUP(G8155,номенклатури!R:T,3,0))</f>
        <v/>
      </c>
      <c r="F8155" s="159" t="str">
        <f>IF(G8155="","",IF(ISERROR(VLOOKUP(G8155,номенклатури!V:V,1,0)),E8155*H8155,E8155*I8155))</f>
        <v/>
      </c>
      <c r="G8155" s="14"/>
      <c r="H8155" s="15"/>
      <c r="I8155" s="15"/>
      <c r="J8155" s="15"/>
      <c r="K8155" s="15"/>
      <c r="L8155" s="217"/>
      <c r="M8155" s="22"/>
      <c r="N8155" s="119" t="str">
        <f>IF(G8155="","",VLOOKUP(G8155,номенклатури!R:U,4,0))</f>
        <v/>
      </c>
      <c r="O8155" s="119" t="str">
        <f>IF(M8155="","",VLOOKUP(M8155,'14'!D:D,1,0))</f>
        <v/>
      </c>
    </row>
    <row r="8156" spans="1:15" ht="12.75" customHeight="1" x14ac:dyDescent="0.2">
      <c r="A8156" s="36" t="str">
        <f>'0'!$A$4</f>
        <v>………………..</v>
      </c>
      <c r="B8156" s="37">
        <f>'0'!$A$2</f>
        <v>46112</v>
      </c>
      <c r="C8156" s="37" t="s">
        <v>1243</v>
      </c>
      <c r="D8156" s="119" t="str">
        <f>IF(G8156="","",VLOOKUP(G8156,номенклатури!R:T,2,0))</f>
        <v/>
      </c>
      <c r="E8156" s="333" t="str">
        <f>IF(G8156="","",VLOOKUP(G8156,номенклатури!R:T,3,0))</f>
        <v/>
      </c>
      <c r="F8156" s="159" t="str">
        <f>IF(G8156="","",IF(ISERROR(VLOOKUP(G8156,номенклатури!V:V,1,0)),E8156*H8156,E8156*I8156))</f>
        <v/>
      </c>
      <c r="G8156" s="14"/>
      <c r="H8156" s="15"/>
      <c r="I8156" s="15"/>
      <c r="J8156" s="15"/>
      <c r="K8156" s="15"/>
      <c r="L8156" s="217"/>
      <c r="M8156" s="22"/>
      <c r="N8156" s="119" t="str">
        <f>IF(G8156="","",VLOOKUP(G8156,номенклатури!R:U,4,0))</f>
        <v/>
      </c>
      <c r="O8156" s="119" t="str">
        <f>IF(M8156="","",VLOOKUP(M8156,'14'!D:D,1,0))</f>
        <v/>
      </c>
    </row>
    <row r="8157" spans="1:15" ht="12.75" customHeight="1" x14ac:dyDescent="0.2">
      <c r="A8157" s="36" t="str">
        <f>'0'!$A$4</f>
        <v>………………..</v>
      </c>
      <c r="B8157" s="37">
        <f>'0'!$A$2</f>
        <v>46112</v>
      </c>
      <c r="C8157" s="37" t="s">
        <v>1243</v>
      </c>
      <c r="D8157" s="119" t="str">
        <f>IF(G8157="","",VLOOKUP(G8157,номенклатури!R:T,2,0))</f>
        <v/>
      </c>
      <c r="E8157" s="333" t="str">
        <f>IF(G8157="","",VLOOKUP(G8157,номенклатури!R:T,3,0))</f>
        <v/>
      </c>
      <c r="F8157" s="159" t="str">
        <f>IF(G8157="","",IF(ISERROR(VLOOKUP(G8157,номенклатури!V:V,1,0)),E8157*H8157,E8157*I8157))</f>
        <v/>
      </c>
      <c r="G8157" s="14"/>
      <c r="H8157" s="15"/>
      <c r="I8157" s="15"/>
      <c r="J8157" s="15"/>
      <c r="K8157" s="15"/>
      <c r="L8157" s="217"/>
      <c r="M8157" s="22"/>
      <c r="N8157" s="119" t="str">
        <f>IF(G8157="","",VLOOKUP(G8157,номенклатури!R:U,4,0))</f>
        <v/>
      </c>
      <c r="O8157" s="119" t="str">
        <f>IF(M8157="","",VLOOKUP(M8157,'14'!D:D,1,0))</f>
        <v/>
      </c>
    </row>
    <row r="8158" spans="1:15" ht="12.75" customHeight="1" x14ac:dyDescent="0.2">
      <c r="A8158" s="36" t="str">
        <f>'0'!$A$4</f>
        <v>………………..</v>
      </c>
      <c r="B8158" s="37">
        <f>'0'!$A$2</f>
        <v>46112</v>
      </c>
      <c r="C8158" s="37" t="s">
        <v>1243</v>
      </c>
      <c r="D8158" s="119" t="str">
        <f>IF(G8158="","",VLOOKUP(G8158,номенклатури!R:T,2,0))</f>
        <v/>
      </c>
      <c r="E8158" s="333" t="str">
        <f>IF(G8158="","",VLOOKUP(G8158,номенклатури!R:T,3,0))</f>
        <v/>
      </c>
      <c r="F8158" s="159" t="str">
        <f>IF(G8158="","",IF(ISERROR(VLOOKUP(G8158,номенклатури!V:V,1,0)),E8158*H8158,E8158*I8158))</f>
        <v/>
      </c>
      <c r="G8158" s="14"/>
      <c r="H8158" s="15"/>
      <c r="I8158" s="15"/>
      <c r="J8158" s="15"/>
      <c r="K8158" s="15"/>
      <c r="L8158" s="217"/>
      <c r="M8158" s="22"/>
      <c r="N8158" s="119" t="str">
        <f>IF(G8158="","",VLOOKUP(G8158,номенклатури!R:U,4,0))</f>
        <v/>
      </c>
      <c r="O8158" s="119" t="str">
        <f>IF(M8158="","",VLOOKUP(M8158,'14'!D:D,1,0))</f>
        <v/>
      </c>
    </row>
    <row r="8159" spans="1:15" ht="12.75" customHeight="1" x14ac:dyDescent="0.2">
      <c r="A8159" s="36" t="str">
        <f>'0'!$A$4</f>
        <v>………………..</v>
      </c>
      <c r="B8159" s="37">
        <f>'0'!$A$2</f>
        <v>46112</v>
      </c>
      <c r="C8159" s="37" t="s">
        <v>1243</v>
      </c>
      <c r="D8159" s="119" t="str">
        <f>IF(G8159="","",VLOOKUP(G8159,номенклатури!R:T,2,0))</f>
        <v/>
      </c>
      <c r="E8159" s="333" t="str">
        <f>IF(G8159="","",VLOOKUP(G8159,номенклатури!R:T,3,0))</f>
        <v/>
      </c>
      <c r="F8159" s="159" t="str">
        <f>IF(G8159="","",IF(ISERROR(VLOOKUP(G8159,номенклатури!V:V,1,0)),E8159*H8159,E8159*I8159))</f>
        <v/>
      </c>
      <c r="G8159" s="14"/>
      <c r="H8159" s="15"/>
      <c r="I8159" s="15"/>
      <c r="J8159" s="15"/>
      <c r="K8159" s="15"/>
      <c r="L8159" s="217"/>
      <c r="M8159" s="22"/>
      <c r="N8159" s="119" t="str">
        <f>IF(G8159="","",VLOOKUP(G8159,номенклатури!R:U,4,0))</f>
        <v/>
      </c>
      <c r="O8159" s="119" t="str">
        <f>IF(M8159="","",VLOOKUP(M8159,'14'!D:D,1,0))</f>
        <v/>
      </c>
    </row>
    <row r="8160" spans="1:15" ht="12.75" customHeight="1" x14ac:dyDescent="0.2">
      <c r="A8160" s="36" t="str">
        <f>'0'!$A$4</f>
        <v>………………..</v>
      </c>
      <c r="B8160" s="37">
        <f>'0'!$A$2</f>
        <v>46112</v>
      </c>
      <c r="C8160" s="37" t="s">
        <v>1243</v>
      </c>
      <c r="D8160" s="119" t="str">
        <f>IF(G8160="","",VLOOKUP(G8160,номенклатури!R:T,2,0))</f>
        <v/>
      </c>
      <c r="E8160" s="333" t="str">
        <f>IF(G8160="","",VLOOKUP(G8160,номенклатури!R:T,3,0))</f>
        <v/>
      </c>
      <c r="F8160" s="159" t="str">
        <f>IF(G8160="","",IF(ISERROR(VLOOKUP(G8160,номенклатури!V:V,1,0)),E8160*H8160,E8160*I8160))</f>
        <v/>
      </c>
      <c r="G8160" s="14"/>
      <c r="H8160" s="15"/>
      <c r="I8160" s="15"/>
      <c r="J8160" s="15"/>
      <c r="K8160" s="15"/>
      <c r="L8160" s="217"/>
      <c r="M8160" s="22"/>
      <c r="N8160" s="119" t="str">
        <f>IF(G8160="","",VLOOKUP(G8160,номенклатури!R:U,4,0))</f>
        <v/>
      </c>
      <c r="O8160" s="119" t="str">
        <f>IF(M8160="","",VLOOKUP(M8160,'14'!D:D,1,0))</f>
        <v/>
      </c>
    </row>
    <row r="8161" spans="1:15" ht="12.75" customHeight="1" x14ac:dyDescent="0.2">
      <c r="A8161" s="36" t="str">
        <f>'0'!$A$4</f>
        <v>………………..</v>
      </c>
      <c r="B8161" s="37">
        <f>'0'!$A$2</f>
        <v>46112</v>
      </c>
      <c r="C8161" s="37" t="s">
        <v>1243</v>
      </c>
      <c r="D8161" s="119" t="str">
        <f>IF(G8161="","",VLOOKUP(G8161,номенклатури!R:T,2,0))</f>
        <v/>
      </c>
      <c r="E8161" s="333" t="str">
        <f>IF(G8161="","",VLOOKUP(G8161,номенклатури!R:T,3,0))</f>
        <v/>
      </c>
      <c r="F8161" s="159" t="str">
        <f>IF(G8161="","",IF(ISERROR(VLOOKUP(G8161,номенклатури!V:V,1,0)),E8161*H8161,E8161*I8161))</f>
        <v/>
      </c>
      <c r="G8161" s="14"/>
      <c r="H8161" s="15"/>
      <c r="I8161" s="15"/>
      <c r="J8161" s="15"/>
      <c r="K8161" s="15"/>
      <c r="L8161" s="217"/>
      <c r="M8161" s="22"/>
      <c r="N8161" s="119" t="str">
        <f>IF(G8161="","",VLOOKUP(G8161,номенклатури!R:U,4,0))</f>
        <v/>
      </c>
      <c r="O8161" s="119" t="str">
        <f>IF(M8161="","",VLOOKUP(M8161,'14'!D:D,1,0))</f>
        <v/>
      </c>
    </row>
    <row r="8162" spans="1:15" ht="12.75" customHeight="1" x14ac:dyDescent="0.2">
      <c r="A8162" s="36" t="str">
        <f>'0'!$A$4</f>
        <v>………………..</v>
      </c>
      <c r="B8162" s="37">
        <f>'0'!$A$2</f>
        <v>46112</v>
      </c>
      <c r="C8162" s="37" t="s">
        <v>1243</v>
      </c>
      <c r="D8162" s="119" t="str">
        <f>IF(G8162="","",VLOOKUP(G8162,номенклатури!R:T,2,0))</f>
        <v/>
      </c>
      <c r="E8162" s="333" t="str">
        <f>IF(G8162="","",VLOOKUP(G8162,номенклатури!R:T,3,0))</f>
        <v/>
      </c>
      <c r="F8162" s="159" t="str">
        <f>IF(G8162="","",IF(ISERROR(VLOOKUP(G8162,номенклатури!V:V,1,0)),E8162*H8162,E8162*I8162))</f>
        <v/>
      </c>
      <c r="G8162" s="14"/>
      <c r="H8162" s="15"/>
      <c r="I8162" s="15"/>
      <c r="J8162" s="15"/>
      <c r="K8162" s="15"/>
      <c r="L8162" s="217"/>
      <c r="M8162" s="22"/>
      <c r="N8162" s="119" t="str">
        <f>IF(G8162="","",VLOOKUP(G8162,номенклатури!R:U,4,0))</f>
        <v/>
      </c>
      <c r="O8162" s="119" t="str">
        <f>IF(M8162="","",VLOOKUP(M8162,'14'!D:D,1,0))</f>
        <v/>
      </c>
    </row>
    <row r="8163" spans="1:15" ht="12.75" customHeight="1" x14ac:dyDescent="0.2">
      <c r="A8163" s="36" t="str">
        <f>'0'!$A$4</f>
        <v>………………..</v>
      </c>
      <c r="B8163" s="37">
        <f>'0'!$A$2</f>
        <v>46112</v>
      </c>
      <c r="C8163" s="37" t="s">
        <v>1243</v>
      </c>
      <c r="D8163" s="119" t="str">
        <f>IF(G8163="","",VLOOKUP(G8163,номенклатури!R:T,2,0))</f>
        <v/>
      </c>
      <c r="E8163" s="333" t="str">
        <f>IF(G8163="","",VLOOKUP(G8163,номенклатури!R:T,3,0))</f>
        <v/>
      </c>
      <c r="F8163" s="159" t="str">
        <f>IF(G8163="","",IF(ISERROR(VLOOKUP(G8163,номенклатури!V:V,1,0)),E8163*H8163,E8163*I8163))</f>
        <v/>
      </c>
      <c r="G8163" s="14"/>
      <c r="H8163" s="15"/>
      <c r="I8163" s="15"/>
      <c r="J8163" s="15"/>
      <c r="K8163" s="15"/>
      <c r="L8163" s="217"/>
      <c r="M8163" s="22"/>
      <c r="N8163" s="119" t="str">
        <f>IF(G8163="","",VLOOKUP(G8163,номенклатури!R:U,4,0))</f>
        <v/>
      </c>
      <c r="O8163" s="119" t="str">
        <f>IF(M8163="","",VLOOKUP(M8163,'14'!D:D,1,0))</f>
        <v/>
      </c>
    </row>
    <row r="8164" spans="1:15" ht="12.75" customHeight="1" x14ac:dyDescent="0.2">
      <c r="A8164" s="36" t="str">
        <f>'0'!$A$4</f>
        <v>………………..</v>
      </c>
      <c r="B8164" s="37">
        <f>'0'!$A$2</f>
        <v>46112</v>
      </c>
      <c r="C8164" s="37" t="s">
        <v>1243</v>
      </c>
      <c r="D8164" s="119" t="str">
        <f>IF(G8164="","",VLOOKUP(G8164,номенклатури!R:T,2,0))</f>
        <v/>
      </c>
      <c r="E8164" s="333" t="str">
        <f>IF(G8164="","",VLOOKUP(G8164,номенклатури!R:T,3,0))</f>
        <v/>
      </c>
      <c r="F8164" s="159" t="str">
        <f>IF(G8164="","",IF(ISERROR(VLOOKUP(G8164,номенклатури!V:V,1,0)),E8164*H8164,E8164*I8164))</f>
        <v/>
      </c>
      <c r="G8164" s="14"/>
      <c r="H8164" s="15"/>
      <c r="I8164" s="15"/>
      <c r="J8164" s="15"/>
      <c r="K8164" s="15"/>
      <c r="L8164" s="217"/>
      <c r="M8164" s="22"/>
      <c r="N8164" s="119" t="str">
        <f>IF(G8164="","",VLOOKUP(G8164,номенклатури!R:U,4,0))</f>
        <v/>
      </c>
      <c r="O8164" s="119" t="str">
        <f>IF(M8164="","",VLOOKUP(M8164,'14'!D:D,1,0))</f>
        <v/>
      </c>
    </row>
    <row r="8165" spans="1:15" ht="12.75" customHeight="1" x14ac:dyDescent="0.2">
      <c r="A8165" s="36" t="str">
        <f>'0'!$A$4</f>
        <v>………………..</v>
      </c>
      <c r="B8165" s="37">
        <f>'0'!$A$2</f>
        <v>46112</v>
      </c>
      <c r="C8165" s="37" t="s">
        <v>1243</v>
      </c>
      <c r="D8165" s="119" t="str">
        <f>IF(G8165="","",VLOOKUP(G8165,номенклатури!R:T,2,0))</f>
        <v/>
      </c>
      <c r="E8165" s="333" t="str">
        <f>IF(G8165="","",VLOOKUP(G8165,номенклатури!R:T,3,0))</f>
        <v/>
      </c>
      <c r="F8165" s="159" t="str">
        <f>IF(G8165="","",IF(ISERROR(VLOOKUP(G8165,номенклатури!V:V,1,0)),E8165*H8165,E8165*I8165))</f>
        <v/>
      </c>
      <c r="G8165" s="14"/>
      <c r="H8165" s="15"/>
      <c r="I8165" s="15"/>
      <c r="J8165" s="15"/>
      <c r="K8165" s="15"/>
      <c r="L8165" s="217"/>
      <c r="M8165" s="22"/>
      <c r="N8165" s="119" t="str">
        <f>IF(G8165="","",VLOOKUP(G8165,номенклатури!R:U,4,0))</f>
        <v/>
      </c>
      <c r="O8165" s="119" t="str">
        <f>IF(M8165="","",VLOOKUP(M8165,'14'!D:D,1,0))</f>
        <v/>
      </c>
    </row>
    <row r="8166" spans="1:15" ht="12.75" customHeight="1" x14ac:dyDescent="0.2">
      <c r="A8166" s="36" t="str">
        <f>'0'!$A$4</f>
        <v>………………..</v>
      </c>
      <c r="B8166" s="37">
        <f>'0'!$A$2</f>
        <v>46112</v>
      </c>
      <c r="C8166" s="37" t="s">
        <v>1243</v>
      </c>
      <c r="D8166" s="119" t="str">
        <f>IF(G8166="","",VLOOKUP(G8166,номенклатури!R:T,2,0))</f>
        <v/>
      </c>
      <c r="E8166" s="333" t="str">
        <f>IF(G8166="","",VLOOKUP(G8166,номенклатури!R:T,3,0))</f>
        <v/>
      </c>
      <c r="F8166" s="159" t="str">
        <f>IF(G8166="","",IF(ISERROR(VLOOKUP(G8166,номенклатури!V:V,1,0)),E8166*H8166,E8166*I8166))</f>
        <v/>
      </c>
      <c r="G8166" s="14"/>
      <c r="H8166" s="15"/>
      <c r="I8166" s="15"/>
      <c r="J8166" s="15"/>
      <c r="K8166" s="15"/>
      <c r="L8166" s="217"/>
      <c r="M8166" s="22"/>
      <c r="N8166" s="119" t="str">
        <f>IF(G8166="","",VLOOKUP(G8166,номенклатури!R:U,4,0))</f>
        <v/>
      </c>
      <c r="O8166" s="119" t="str">
        <f>IF(M8166="","",VLOOKUP(M8166,'14'!D:D,1,0))</f>
        <v/>
      </c>
    </row>
    <row r="8167" spans="1:15" ht="12.75" customHeight="1" x14ac:dyDescent="0.2">
      <c r="A8167" s="36" t="str">
        <f>'0'!$A$4</f>
        <v>………………..</v>
      </c>
      <c r="B8167" s="37">
        <f>'0'!$A$2</f>
        <v>46112</v>
      </c>
      <c r="C8167" s="37" t="s">
        <v>1243</v>
      </c>
      <c r="D8167" s="119" t="str">
        <f>IF(G8167="","",VLOOKUP(G8167,номенклатури!R:T,2,0))</f>
        <v/>
      </c>
      <c r="E8167" s="333" t="str">
        <f>IF(G8167="","",VLOOKUP(G8167,номенклатури!R:T,3,0))</f>
        <v/>
      </c>
      <c r="F8167" s="159" t="str">
        <f>IF(G8167="","",IF(ISERROR(VLOOKUP(G8167,номенклатури!V:V,1,0)),E8167*H8167,E8167*I8167))</f>
        <v/>
      </c>
      <c r="G8167" s="14"/>
      <c r="H8167" s="15"/>
      <c r="I8167" s="15"/>
      <c r="J8167" s="15"/>
      <c r="K8167" s="15"/>
      <c r="L8167" s="217"/>
      <c r="M8167" s="22"/>
      <c r="N8167" s="119" t="str">
        <f>IF(G8167="","",VLOOKUP(G8167,номенклатури!R:U,4,0))</f>
        <v/>
      </c>
      <c r="O8167" s="119" t="str">
        <f>IF(M8167="","",VLOOKUP(M8167,'14'!D:D,1,0))</f>
        <v/>
      </c>
    </row>
    <row r="8168" spans="1:15" ht="12.75" customHeight="1" x14ac:dyDescent="0.2">
      <c r="A8168" s="36" t="str">
        <f>'0'!$A$4</f>
        <v>………………..</v>
      </c>
      <c r="B8168" s="37">
        <f>'0'!$A$2</f>
        <v>46112</v>
      </c>
      <c r="C8168" s="37" t="s">
        <v>1243</v>
      </c>
      <c r="D8168" s="119" t="str">
        <f>IF(G8168="","",VLOOKUP(G8168,номенклатури!R:T,2,0))</f>
        <v/>
      </c>
      <c r="E8168" s="333" t="str">
        <f>IF(G8168="","",VLOOKUP(G8168,номенклатури!R:T,3,0))</f>
        <v/>
      </c>
      <c r="F8168" s="159" t="str">
        <f>IF(G8168="","",IF(ISERROR(VLOOKUP(G8168,номенклатури!V:V,1,0)),E8168*H8168,E8168*I8168))</f>
        <v/>
      </c>
      <c r="G8168" s="14"/>
      <c r="H8168" s="15"/>
      <c r="I8168" s="15"/>
      <c r="J8168" s="15"/>
      <c r="K8168" s="15"/>
      <c r="L8168" s="217"/>
      <c r="M8168" s="22"/>
      <c r="N8168" s="119" t="str">
        <f>IF(G8168="","",VLOOKUP(G8168,номенклатури!R:U,4,0))</f>
        <v/>
      </c>
      <c r="O8168" s="119" t="str">
        <f>IF(M8168="","",VLOOKUP(M8168,'14'!D:D,1,0))</f>
        <v/>
      </c>
    </row>
    <row r="8169" spans="1:15" ht="12.75" customHeight="1" x14ac:dyDescent="0.2">
      <c r="A8169" s="36" t="str">
        <f>'0'!$A$4</f>
        <v>………………..</v>
      </c>
      <c r="B8169" s="37">
        <f>'0'!$A$2</f>
        <v>46112</v>
      </c>
      <c r="C8169" s="37" t="s">
        <v>1243</v>
      </c>
      <c r="D8169" s="119" t="str">
        <f>IF(G8169="","",VLOOKUP(G8169,номенклатури!R:T,2,0))</f>
        <v/>
      </c>
      <c r="E8169" s="333" t="str">
        <f>IF(G8169="","",VLOOKUP(G8169,номенклатури!R:T,3,0))</f>
        <v/>
      </c>
      <c r="F8169" s="159" t="str">
        <f>IF(G8169="","",IF(ISERROR(VLOOKUP(G8169,номенклатури!V:V,1,0)),E8169*H8169,E8169*I8169))</f>
        <v/>
      </c>
      <c r="G8169" s="14"/>
      <c r="H8169" s="15"/>
      <c r="I8169" s="15"/>
      <c r="J8169" s="15"/>
      <c r="K8169" s="15"/>
      <c r="L8169" s="217"/>
      <c r="M8169" s="22"/>
      <c r="N8169" s="119" t="str">
        <f>IF(G8169="","",VLOOKUP(G8169,номенклатури!R:U,4,0))</f>
        <v/>
      </c>
      <c r="O8169" s="119" t="str">
        <f>IF(M8169="","",VLOOKUP(M8169,'14'!D:D,1,0))</f>
        <v/>
      </c>
    </row>
    <row r="8170" spans="1:15" ht="12.75" customHeight="1" x14ac:dyDescent="0.2">
      <c r="A8170" s="36" t="str">
        <f>'0'!$A$4</f>
        <v>………………..</v>
      </c>
      <c r="B8170" s="37">
        <f>'0'!$A$2</f>
        <v>46112</v>
      </c>
      <c r="C8170" s="37" t="s">
        <v>1243</v>
      </c>
      <c r="D8170" s="119" t="str">
        <f>IF(G8170="","",VLOOKUP(G8170,номенклатури!R:T,2,0))</f>
        <v/>
      </c>
      <c r="E8170" s="333" t="str">
        <f>IF(G8170="","",VLOOKUP(G8170,номенклатури!R:T,3,0))</f>
        <v/>
      </c>
      <c r="F8170" s="159" t="str">
        <f>IF(G8170="","",IF(ISERROR(VLOOKUP(G8170,номенклатури!V:V,1,0)),E8170*H8170,E8170*I8170))</f>
        <v/>
      </c>
      <c r="G8170" s="14"/>
      <c r="H8170" s="15"/>
      <c r="I8170" s="15"/>
      <c r="J8170" s="15"/>
      <c r="K8170" s="15"/>
      <c r="L8170" s="217"/>
      <c r="M8170" s="22"/>
      <c r="N8170" s="119" t="str">
        <f>IF(G8170="","",VLOOKUP(G8170,номенклатури!R:U,4,0))</f>
        <v/>
      </c>
      <c r="O8170" s="119" t="str">
        <f>IF(M8170="","",VLOOKUP(M8170,'14'!D:D,1,0))</f>
        <v/>
      </c>
    </row>
    <row r="8171" spans="1:15" ht="12.75" customHeight="1" x14ac:dyDescent="0.2">
      <c r="A8171" s="36" t="str">
        <f>'0'!$A$4</f>
        <v>………………..</v>
      </c>
      <c r="B8171" s="37">
        <f>'0'!$A$2</f>
        <v>46112</v>
      </c>
      <c r="C8171" s="37" t="s">
        <v>1243</v>
      </c>
      <c r="D8171" s="119" t="str">
        <f>IF(G8171="","",VLOOKUP(G8171,номенклатури!R:T,2,0))</f>
        <v/>
      </c>
      <c r="E8171" s="333" t="str">
        <f>IF(G8171="","",VLOOKUP(G8171,номенклатури!R:T,3,0))</f>
        <v/>
      </c>
      <c r="F8171" s="159" t="str">
        <f>IF(G8171="","",IF(ISERROR(VLOOKUP(G8171,номенклатури!V:V,1,0)),E8171*H8171,E8171*I8171))</f>
        <v/>
      </c>
      <c r="G8171" s="14"/>
      <c r="H8171" s="15"/>
      <c r="I8171" s="15"/>
      <c r="J8171" s="15"/>
      <c r="K8171" s="15"/>
      <c r="L8171" s="217"/>
      <c r="M8171" s="22"/>
      <c r="N8171" s="119" t="str">
        <f>IF(G8171="","",VLOOKUP(G8171,номенклатури!R:U,4,0))</f>
        <v/>
      </c>
      <c r="O8171" s="119" t="str">
        <f>IF(M8171="","",VLOOKUP(M8171,'14'!D:D,1,0))</f>
        <v/>
      </c>
    </row>
    <row r="8172" spans="1:15" ht="12.75" customHeight="1" x14ac:dyDescent="0.2">
      <c r="A8172" s="36" t="str">
        <f>'0'!$A$4</f>
        <v>………………..</v>
      </c>
      <c r="B8172" s="37">
        <f>'0'!$A$2</f>
        <v>46112</v>
      </c>
      <c r="C8172" s="37" t="s">
        <v>1243</v>
      </c>
      <c r="D8172" s="119" t="str">
        <f>IF(G8172="","",VLOOKUP(G8172,номенклатури!R:T,2,0))</f>
        <v/>
      </c>
      <c r="E8172" s="333" t="str">
        <f>IF(G8172="","",VLOOKUP(G8172,номенклатури!R:T,3,0))</f>
        <v/>
      </c>
      <c r="F8172" s="159" t="str">
        <f>IF(G8172="","",IF(ISERROR(VLOOKUP(G8172,номенклатури!V:V,1,0)),E8172*H8172,E8172*I8172))</f>
        <v/>
      </c>
      <c r="G8172" s="14"/>
      <c r="H8172" s="15"/>
      <c r="I8172" s="15"/>
      <c r="J8172" s="15"/>
      <c r="K8172" s="15"/>
      <c r="L8172" s="217"/>
      <c r="M8172" s="22"/>
      <c r="N8172" s="119" t="str">
        <f>IF(G8172="","",VLOOKUP(G8172,номенклатури!R:U,4,0))</f>
        <v/>
      </c>
      <c r="O8172" s="119" t="str">
        <f>IF(M8172="","",VLOOKUP(M8172,'14'!D:D,1,0))</f>
        <v/>
      </c>
    </row>
    <row r="8173" spans="1:15" ht="12.75" customHeight="1" x14ac:dyDescent="0.2">
      <c r="A8173" s="36" t="str">
        <f>'0'!$A$4</f>
        <v>………………..</v>
      </c>
      <c r="B8173" s="37">
        <f>'0'!$A$2</f>
        <v>46112</v>
      </c>
      <c r="C8173" s="37" t="s">
        <v>1243</v>
      </c>
      <c r="D8173" s="119" t="str">
        <f>IF(G8173="","",VLOOKUP(G8173,номенклатури!R:T,2,0))</f>
        <v/>
      </c>
      <c r="E8173" s="333" t="str">
        <f>IF(G8173="","",VLOOKUP(G8173,номенклатури!R:T,3,0))</f>
        <v/>
      </c>
      <c r="F8173" s="159" t="str">
        <f>IF(G8173="","",IF(ISERROR(VLOOKUP(G8173,номенклатури!V:V,1,0)),E8173*H8173,E8173*I8173))</f>
        <v/>
      </c>
      <c r="G8173" s="14"/>
      <c r="H8173" s="15"/>
      <c r="I8173" s="15"/>
      <c r="J8173" s="15"/>
      <c r="K8173" s="15"/>
      <c r="L8173" s="217"/>
      <c r="M8173" s="22"/>
      <c r="N8173" s="119" t="str">
        <f>IF(G8173="","",VLOOKUP(G8173,номенклатури!R:U,4,0))</f>
        <v/>
      </c>
      <c r="O8173" s="119" t="str">
        <f>IF(M8173="","",VLOOKUP(M8173,'14'!D:D,1,0))</f>
        <v/>
      </c>
    </row>
    <row r="8174" spans="1:15" ht="12.75" customHeight="1" x14ac:dyDescent="0.2">
      <c r="A8174" s="36" t="str">
        <f>'0'!$A$4</f>
        <v>………………..</v>
      </c>
      <c r="B8174" s="37">
        <f>'0'!$A$2</f>
        <v>46112</v>
      </c>
      <c r="C8174" s="37" t="s">
        <v>1243</v>
      </c>
      <c r="D8174" s="119" t="str">
        <f>IF(G8174="","",VLOOKUP(G8174,номенклатури!R:T,2,0))</f>
        <v/>
      </c>
      <c r="E8174" s="333" t="str">
        <f>IF(G8174="","",VLOOKUP(G8174,номенклатури!R:T,3,0))</f>
        <v/>
      </c>
      <c r="F8174" s="159" t="str">
        <f>IF(G8174="","",IF(ISERROR(VLOOKUP(G8174,номенклатури!V:V,1,0)),E8174*H8174,E8174*I8174))</f>
        <v/>
      </c>
      <c r="G8174" s="14"/>
      <c r="H8174" s="15"/>
      <c r="I8174" s="15"/>
      <c r="J8174" s="15"/>
      <c r="K8174" s="15"/>
      <c r="L8174" s="217"/>
      <c r="M8174" s="22"/>
      <c r="N8174" s="119" t="str">
        <f>IF(G8174="","",VLOOKUP(G8174,номенклатури!R:U,4,0))</f>
        <v/>
      </c>
      <c r="O8174" s="119" t="str">
        <f>IF(M8174="","",VLOOKUP(M8174,'14'!D:D,1,0))</f>
        <v/>
      </c>
    </row>
    <row r="8175" spans="1:15" ht="12.75" customHeight="1" x14ac:dyDescent="0.2">
      <c r="A8175" s="36" t="str">
        <f>'0'!$A$4</f>
        <v>………………..</v>
      </c>
      <c r="B8175" s="37">
        <f>'0'!$A$2</f>
        <v>46112</v>
      </c>
      <c r="C8175" s="37" t="s">
        <v>1243</v>
      </c>
      <c r="D8175" s="119" t="str">
        <f>IF(G8175="","",VLOOKUP(G8175,номенклатури!R:T,2,0))</f>
        <v/>
      </c>
      <c r="E8175" s="333" t="str">
        <f>IF(G8175="","",VLOOKUP(G8175,номенклатури!R:T,3,0))</f>
        <v/>
      </c>
      <c r="F8175" s="159" t="str">
        <f>IF(G8175="","",IF(ISERROR(VLOOKUP(G8175,номенклатури!V:V,1,0)),E8175*H8175,E8175*I8175))</f>
        <v/>
      </c>
      <c r="G8175" s="14"/>
      <c r="H8175" s="15"/>
      <c r="I8175" s="15"/>
      <c r="J8175" s="15"/>
      <c r="K8175" s="15"/>
      <c r="L8175" s="217"/>
      <c r="M8175" s="22"/>
      <c r="N8175" s="119" t="str">
        <f>IF(G8175="","",VLOOKUP(G8175,номенклатури!R:U,4,0))</f>
        <v/>
      </c>
      <c r="O8175" s="119" t="str">
        <f>IF(M8175="","",VLOOKUP(M8175,'14'!D:D,1,0))</f>
        <v/>
      </c>
    </row>
    <row r="8176" spans="1:15" ht="12.75" customHeight="1" x14ac:dyDescent="0.2">
      <c r="A8176" s="36" t="str">
        <f>'0'!$A$4</f>
        <v>………………..</v>
      </c>
      <c r="B8176" s="37">
        <f>'0'!$A$2</f>
        <v>46112</v>
      </c>
      <c r="C8176" s="37" t="s">
        <v>1243</v>
      </c>
      <c r="D8176" s="119" t="str">
        <f>IF(G8176="","",VLOOKUP(G8176,номенклатури!R:T,2,0))</f>
        <v/>
      </c>
      <c r="E8176" s="333" t="str">
        <f>IF(G8176="","",VLOOKUP(G8176,номенклатури!R:T,3,0))</f>
        <v/>
      </c>
      <c r="F8176" s="159" t="str">
        <f>IF(G8176="","",IF(ISERROR(VLOOKUP(G8176,номенклатури!V:V,1,0)),E8176*H8176,E8176*I8176))</f>
        <v/>
      </c>
      <c r="G8176" s="14"/>
      <c r="H8176" s="15"/>
      <c r="I8176" s="15"/>
      <c r="J8176" s="15"/>
      <c r="K8176" s="15"/>
      <c r="L8176" s="217"/>
      <c r="M8176" s="22"/>
      <c r="N8176" s="119" t="str">
        <f>IF(G8176="","",VLOOKUP(G8176,номенклатури!R:U,4,0))</f>
        <v/>
      </c>
      <c r="O8176" s="119" t="str">
        <f>IF(M8176="","",VLOOKUP(M8176,'14'!D:D,1,0))</f>
        <v/>
      </c>
    </row>
    <row r="8177" spans="1:15" ht="12.75" customHeight="1" x14ac:dyDescent="0.2">
      <c r="A8177" s="36" t="str">
        <f>'0'!$A$4</f>
        <v>………………..</v>
      </c>
      <c r="B8177" s="37">
        <f>'0'!$A$2</f>
        <v>46112</v>
      </c>
      <c r="C8177" s="37" t="s">
        <v>1243</v>
      </c>
      <c r="D8177" s="119" t="str">
        <f>IF(G8177="","",VLOOKUP(G8177,номенклатури!R:T,2,0))</f>
        <v/>
      </c>
      <c r="E8177" s="333" t="str">
        <f>IF(G8177="","",VLOOKUP(G8177,номенклатури!R:T,3,0))</f>
        <v/>
      </c>
      <c r="F8177" s="159" t="str">
        <f>IF(G8177="","",IF(ISERROR(VLOOKUP(G8177,номенклатури!V:V,1,0)),E8177*H8177,E8177*I8177))</f>
        <v/>
      </c>
      <c r="G8177" s="14"/>
      <c r="H8177" s="15"/>
      <c r="I8177" s="15"/>
      <c r="J8177" s="15"/>
      <c r="K8177" s="15"/>
      <c r="L8177" s="217"/>
      <c r="M8177" s="22"/>
      <c r="N8177" s="119" t="str">
        <f>IF(G8177="","",VLOOKUP(G8177,номенклатури!R:U,4,0))</f>
        <v/>
      </c>
      <c r="O8177" s="119" t="str">
        <f>IF(M8177="","",VLOOKUP(M8177,'14'!D:D,1,0))</f>
        <v/>
      </c>
    </row>
    <row r="8178" spans="1:15" ht="12.75" customHeight="1" x14ac:dyDescent="0.2">
      <c r="A8178" s="36" t="str">
        <f>'0'!$A$4</f>
        <v>………………..</v>
      </c>
      <c r="B8178" s="37">
        <f>'0'!$A$2</f>
        <v>46112</v>
      </c>
      <c r="C8178" s="37" t="s">
        <v>1243</v>
      </c>
      <c r="D8178" s="119" t="str">
        <f>IF(G8178="","",VLOOKUP(G8178,номенклатури!R:T,2,0))</f>
        <v/>
      </c>
      <c r="E8178" s="333" t="str">
        <f>IF(G8178="","",VLOOKUP(G8178,номенклатури!R:T,3,0))</f>
        <v/>
      </c>
      <c r="F8178" s="159" t="str">
        <f>IF(G8178="","",IF(ISERROR(VLOOKUP(G8178,номенклатури!V:V,1,0)),E8178*H8178,E8178*I8178))</f>
        <v/>
      </c>
      <c r="G8178" s="14"/>
      <c r="H8178" s="15"/>
      <c r="I8178" s="15"/>
      <c r="J8178" s="15"/>
      <c r="K8178" s="15"/>
      <c r="L8178" s="217"/>
      <c r="M8178" s="22"/>
      <c r="N8178" s="119" t="str">
        <f>IF(G8178="","",VLOOKUP(G8178,номенклатури!R:U,4,0))</f>
        <v/>
      </c>
      <c r="O8178" s="119" t="str">
        <f>IF(M8178="","",VLOOKUP(M8178,'14'!D:D,1,0))</f>
        <v/>
      </c>
    </row>
    <row r="8179" spans="1:15" ht="12.75" customHeight="1" x14ac:dyDescent="0.2">
      <c r="A8179" s="36" t="str">
        <f>'0'!$A$4</f>
        <v>………………..</v>
      </c>
      <c r="B8179" s="37">
        <f>'0'!$A$2</f>
        <v>46112</v>
      </c>
      <c r="C8179" s="37" t="s">
        <v>1243</v>
      </c>
      <c r="D8179" s="119" t="str">
        <f>IF(G8179="","",VLOOKUP(G8179,номенклатури!R:T,2,0))</f>
        <v/>
      </c>
      <c r="E8179" s="333" t="str">
        <f>IF(G8179="","",VLOOKUP(G8179,номенклатури!R:T,3,0))</f>
        <v/>
      </c>
      <c r="F8179" s="159" t="str">
        <f>IF(G8179="","",IF(ISERROR(VLOOKUP(G8179,номенклатури!V:V,1,0)),E8179*H8179,E8179*I8179))</f>
        <v/>
      </c>
      <c r="G8179" s="14"/>
      <c r="H8179" s="15"/>
      <c r="I8179" s="15"/>
      <c r="J8179" s="15"/>
      <c r="K8179" s="15"/>
      <c r="L8179" s="217"/>
      <c r="M8179" s="22"/>
      <c r="N8179" s="119" t="str">
        <f>IF(G8179="","",VLOOKUP(G8179,номенклатури!R:U,4,0))</f>
        <v/>
      </c>
      <c r="O8179" s="119" t="str">
        <f>IF(M8179="","",VLOOKUP(M8179,'14'!D:D,1,0))</f>
        <v/>
      </c>
    </row>
    <row r="8180" spans="1:15" ht="12.75" customHeight="1" x14ac:dyDescent="0.2">
      <c r="A8180" s="36" t="str">
        <f>'0'!$A$4</f>
        <v>………………..</v>
      </c>
      <c r="B8180" s="37">
        <f>'0'!$A$2</f>
        <v>46112</v>
      </c>
      <c r="C8180" s="37" t="s">
        <v>1243</v>
      </c>
      <c r="D8180" s="119" t="str">
        <f>IF(G8180="","",VLOOKUP(G8180,номенклатури!R:T,2,0))</f>
        <v/>
      </c>
      <c r="E8180" s="333" t="str">
        <f>IF(G8180="","",VLOOKUP(G8180,номенклатури!R:T,3,0))</f>
        <v/>
      </c>
      <c r="F8180" s="159" t="str">
        <f>IF(G8180="","",IF(ISERROR(VLOOKUP(G8180,номенклатури!V:V,1,0)),E8180*H8180,E8180*I8180))</f>
        <v/>
      </c>
      <c r="G8180" s="14"/>
      <c r="H8180" s="15"/>
      <c r="I8180" s="15"/>
      <c r="J8180" s="15"/>
      <c r="K8180" s="15"/>
      <c r="L8180" s="217"/>
      <c r="M8180" s="22"/>
      <c r="N8180" s="119" t="str">
        <f>IF(G8180="","",VLOOKUP(G8180,номенклатури!R:U,4,0))</f>
        <v/>
      </c>
      <c r="O8180" s="119" t="str">
        <f>IF(M8180="","",VLOOKUP(M8180,'14'!D:D,1,0))</f>
        <v/>
      </c>
    </row>
    <row r="8181" spans="1:15" ht="12.75" customHeight="1" x14ac:dyDescent="0.2">
      <c r="A8181" s="36" t="str">
        <f>'0'!$A$4</f>
        <v>………………..</v>
      </c>
      <c r="B8181" s="37">
        <f>'0'!$A$2</f>
        <v>46112</v>
      </c>
      <c r="C8181" s="37" t="s">
        <v>1243</v>
      </c>
      <c r="D8181" s="119" t="str">
        <f>IF(G8181="","",VLOOKUP(G8181,номенклатури!R:T,2,0))</f>
        <v/>
      </c>
      <c r="E8181" s="333" t="str">
        <f>IF(G8181="","",VLOOKUP(G8181,номенклатури!R:T,3,0))</f>
        <v/>
      </c>
      <c r="F8181" s="159" t="str">
        <f>IF(G8181="","",IF(ISERROR(VLOOKUP(G8181,номенклатури!V:V,1,0)),E8181*H8181,E8181*I8181))</f>
        <v/>
      </c>
      <c r="G8181" s="14"/>
      <c r="H8181" s="15"/>
      <c r="I8181" s="15"/>
      <c r="J8181" s="15"/>
      <c r="K8181" s="15"/>
      <c r="L8181" s="217"/>
      <c r="M8181" s="22"/>
      <c r="N8181" s="119" t="str">
        <f>IF(G8181="","",VLOOKUP(G8181,номенклатури!R:U,4,0))</f>
        <v/>
      </c>
      <c r="O8181" s="119" t="str">
        <f>IF(M8181="","",VLOOKUP(M8181,'14'!D:D,1,0))</f>
        <v/>
      </c>
    </row>
    <row r="8182" spans="1:15" ht="12.75" customHeight="1" x14ac:dyDescent="0.2">
      <c r="A8182" s="36" t="str">
        <f>'0'!$A$4</f>
        <v>………………..</v>
      </c>
      <c r="B8182" s="37">
        <f>'0'!$A$2</f>
        <v>46112</v>
      </c>
      <c r="C8182" s="37" t="s">
        <v>1243</v>
      </c>
      <c r="D8182" s="119" t="str">
        <f>IF(G8182="","",VLOOKUP(G8182,номенклатури!R:T,2,0))</f>
        <v/>
      </c>
      <c r="E8182" s="333" t="str">
        <f>IF(G8182="","",VLOOKUP(G8182,номенклатури!R:T,3,0))</f>
        <v/>
      </c>
      <c r="F8182" s="159" t="str">
        <f>IF(G8182="","",IF(ISERROR(VLOOKUP(G8182,номенклатури!V:V,1,0)),E8182*H8182,E8182*I8182))</f>
        <v/>
      </c>
      <c r="G8182" s="14"/>
      <c r="H8182" s="15"/>
      <c r="I8182" s="15"/>
      <c r="J8182" s="15"/>
      <c r="K8182" s="15"/>
      <c r="L8182" s="217"/>
      <c r="M8182" s="22"/>
      <c r="N8182" s="119" t="str">
        <f>IF(G8182="","",VLOOKUP(G8182,номенклатури!R:U,4,0))</f>
        <v/>
      </c>
      <c r="O8182" s="119" t="str">
        <f>IF(M8182="","",VLOOKUP(M8182,'14'!D:D,1,0))</f>
        <v/>
      </c>
    </row>
    <row r="8183" spans="1:15" ht="12.75" customHeight="1" x14ac:dyDescent="0.2">
      <c r="A8183" s="36" t="str">
        <f>'0'!$A$4</f>
        <v>………………..</v>
      </c>
      <c r="B8183" s="37">
        <f>'0'!$A$2</f>
        <v>46112</v>
      </c>
      <c r="C8183" s="37" t="s">
        <v>1243</v>
      </c>
      <c r="D8183" s="119" t="str">
        <f>IF(G8183="","",VLOOKUP(G8183,номенклатури!R:T,2,0))</f>
        <v/>
      </c>
      <c r="E8183" s="333" t="str">
        <f>IF(G8183="","",VLOOKUP(G8183,номенклатури!R:T,3,0))</f>
        <v/>
      </c>
      <c r="F8183" s="159" t="str">
        <f>IF(G8183="","",IF(ISERROR(VLOOKUP(G8183,номенклатури!V:V,1,0)),E8183*H8183,E8183*I8183))</f>
        <v/>
      </c>
      <c r="G8183" s="14"/>
      <c r="H8183" s="15"/>
      <c r="I8183" s="15"/>
      <c r="J8183" s="15"/>
      <c r="K8183" s="15"/>
      <c r="L8183" s="217"/>
      <c r="M8183" s="22"/>
      <c r="N8183" s="119" t="str">
        <f>IF(G8183="","",VLOOKUP(G8183,номенклатури!R:U,4,0))</f>
        <v/>
      </c>
      <c r="O8183" s="119" t="str">
        <f>IF(M8183="","",VLOOKUP(M8183,'14'!D:D,1,0))</f>
        <v/>
      </c>
    </row>
    <row r="8184" spans="1:15" ht="12.75" customHeight="1" x14ac:dyDescent="0.2">
      <c r="A8184" s="36" t="str">
        <f>'0'!$A$4</f>
        <v>………………..</v>
      </c>
      <c r="B8184" s="37">
        <f>'0'!$A$2</f>
        <v>46112</v>
      </c>
      <c r="C8184" s="37" t="s">
        <v>1243</v>
      </c>
      <c r="D8184" s="119" t="str">
        <f>IF(G8184="","",VLOOKUP(G8184,номенклатури!R:T,2,0))</f>
        <v/>
      </c>
      <c r="E8184" s="333" t="str">
        <f>IF(G8184="","",VLOOKUP(G8184,номенклатури!R:T,3,0))</f>
        <v/>
      </c>
      <c r="F8184" s="159" t="str">
        <f>IF(G8184="","",IF(ISERROR(VLOOKUP(G8184,номенклатури!V:V,1,0)),E8184*H8184,E8184*I8184))</f>
        <v/>
      </c>
      <c r="G8184" s="14"/>
      <c r="H8184" s="15"/>
      <c r="I8184" s="15"/>
      <c r="J8184" s="15"/>
      <c r="K8184" s="15"/>
      <c r="L8184" s="217"/>
      <c r="M8184" s="22"/>
      <c r="N8184" s="119" t="str">
        <f>IF(G8184="","",VLOOKUP(G8184,номенклатури!R:U,4,0))</f>
        <v/>
      </c>
      <c r="O8184" s="119" t="str">
        <f>IF(M8184="","",VLOOKUP(M8184,'14'!D:D,1,0))</f>
        <v/>
      </c>
    </row>
    <row r="8185" spans="1:15" ht="12.75" customHeight="1" x14ac:dyDescent="0.2">
      <c r="A8185" s="36" t="str">
        <f>'0'!$A$4</f>
        <v>………………..</v>
      </c>
      <c r="B8185" s="37">
        <f>'0'!$A$2</f>
        <v>46112</v>
      </c>
      <c r="C8185" s="37" t="s">
        <v>1243</v>
      </c>
      <c r="D8185" s="119" t="str">
        <f>IF(G8185="","",VLOOKUP(G8185,номенклатури!R:T,2,0))</f>
        <v/>
      </c>
      <c r="E8185" s="333" t="str">
        <f>IF(G8185="","",VLOOKUP(G8185,номенклатури!R:T,3,0))</f>
        <v/>
      </c>
      <c r="F8185" s="159" t="str">
        <f>IF(G8185="","",IF(ISERROR(VLOOKUP(G8185,номенклатури!V:V,1,0)),E8185*H8185,E8185*I8185))</f>
        <v/>
      </c>
      <c r="G8185" s="14"/>
      <c r="H8185" s="15"/>
      <c r="I8185" s="15"/>
      <c r="J8185" s="15"/>
      <c r="K8185" s="15"/>
      <c r="L8185" s="217"/>
      <c r="M8185" s="22"/>
      <c r="N8185" s="119" t="str">
        <f>IF(G8185="","",VLOOKUP(G8185,номенклатури!R:U,4,0))</f>
        <v/>
      </c>
      <c r="O8185" s="119" t="str">
        <f>IF(M8185="","",VLOOKUP(M8185,'14'!D:D,1,0))</f>
        <v/>
      </c>
    </row>
    <row r="8186" spans="1:15" ht="12.75" customHeight="1" x14ac:dyDescent="0.2">
      <c r="A8186" s="36" t="str">
        <f>'0'!$A$4</f>
        <v>………………..</v>
      </c>
      <c r="B8186" s="37">
        <f>'0'!$A$2</f>
        <v>46112</v>
      </c>
      <c r="C8186" s="37" t="s">
        <v>1243</v>
      </c>
      <c r="D8186" s="119" t="str">
        <f>IF(G8186="","",VLOOKUP(G8186,номенклатури!R:T,2,0))</f>
        <v/>
      </c>
      <c r="E8186" s="333" t="str">
        <f>IF(G8186="","",VLOOKUP(G8186,номенклатури!R:T,3,0))</f>
        <v/>
      </c>
      <c r="F8186" s="159" t="str">
        <f>IF(G8186="","",IF(ISERROR(VLOOKUP(G8186,номенклатури!V:V,1,0)),E8186*H8186,E8186*I8186))</f>
        <v/>
      </c>
      <c r="G8186" s="14"/>
      <c r="H8186" s="15"/>
      <c r="I8186" s="15"/>
      <c r="J8186" s="15"/>
      <c r="K8186" s="15"/>
      <c r="L8186" s="217"/>
      <c r="M8186" s="22"/>
      <c r="N8186" s="119" t="str">
        <f>IF(G8186="","",VLOOKUP(G8186,номенклатури!R:U,4,0))</f>
        <v/>
      </c>
      <c r="O8186" s="119" t="str">
        <f>IF(M8186="","",VLOOKUP(M8186,'14'!D:D,1,0))</f>
        <v/>
      </c>
    </row>
    <row r="8187" spans="1:15" ht="12.75" customHeight="1" x14ac:dyDescent="0.2">
      <c r="A8187" s="36" t="str">
        <f>'0'!$A$4</f>
        <v>………………..</v>
      </c>
      <c r="B8187" s="37">
        <f>'0'!$A$2</f>
        <v>46112</v>
      </c>
      <c r="C8187" s="37" t="s">
        <v>1243</v>
      </c>
      <c r="D8187" s="119" t="str">
        <f>IF(G8187="","",VLOOKUP(G8187,номенклатури!R:T,2,0))</f>
        <v/>
      </c>
      <c r="E8187" s="333" t="str">
        <f>IF(G8187="","",VLOOKUP(G8187,номенклатури!R:T,3,0))</f>
        <v/>
      </c>
      <c r="F8187" s="159" t="str">
        <f>IF(G8187="","",IF(ISERROR(VLOOKUP(G8187,номенклатури!V:V,1,0)),E8187*H8187,E8187*I8187))</f>
        <v/>
      </c>
      <c r="G8187" s="14"/>
      <c r="H8187" s="15"/>
      <c r="I8187" s="15"/>
      <c r="J8187" s="15"/>
      <c r="K8187" s="15"/>
      <c r="L8187" s="217"/>
      <c r="M8187" s="22"/>
      <c r="N8187" s="119" t="str">
        <f>IF(G8187="","",VLOOKUP(G8187,номенклатури!R:U,4,0))</f>
        <v/>
      </c>
      <c r="O8187" s="119" t="str">
        <f>IF(M8187="","",VLOOKUP(M8187,'14'!D:D,1,0))</f>
        <v/>
      </c>
    </row>
    <row r="8188" spans="1:15" ht="12.75" customHeight="1" x14ac:dyDescent="0.2">
      <c r="A8188" s="36" t="str">
        <f>'0'!$A$4</f>
        <v>………………..</v>
      </c>
      <c r="B8188" s="37">
        <f>'0'!$A$2</f>
        <v>46112</v>
      </c>
      <c r="C8188" s="37" t="s">
        <v>1243</v>
      </c>
      <c r="D8188" s="119" t="str">
        <f>IF(G8188="","",VLOOKUP(G8188,номенклатури!R:T,2,0))</f>
        <v/>
      </c>
      <c r="E8188" s="333" t="str">
        <f>IF(G8188="","",VLOOKUP(G8188,номенклатури!R:T,3,0))</f>
        <v/>
      </c>
      <c r="F8188" s="159" t="str">
        <f>IF(G8188="","",IF(ISERROR(VLOOKUP(G8188,номенклатури!V:V,1,0)),E8188*H8188,E8188*I8188))</f>
        <v/>
      </c>
      <c r="G8188" s="14"/>
      <c r="H8188" s="15"/>
      <c r="I8188" s="15"/>
      <c r="J8188" s="15"/>
      <c r="K8188" s="15"/>
      <c r="L8188" s="217"/>
      <c r="M8188" s="22"/>
      <c r="N8188" s="119" t="str">
        <f>IF(G8188="","",VLOOKUP(G8188,номенклатури!R:U,4,0))</f>
        <v/>
      </c>
      <c r="O8188" s="119" t="str">
        <f>IF(M8188="","",VLOOKUP(M8188,'14'!D:D,1,0))</f>
        <v/>
      </c>
    </row>
    <row r="8189" spans="1:15" ht="12.75" customHeight="1" x14ac:dyDescent="0.2">
      <c r="A8189" s="36" t="str">
        <f>'0'!$A$4</f>
        <v>………………..</v>
      </c>
      <c r="B8189" s="37">
        <f>'0'!$A$2</f>
        <v>46112</v>
      </c>
      <c r="C8189" s="37" t="s">
        <v>1243</v>
      </c>
      <c r="D8189" s="119" t="str">
        <f>IF(G8189="","",VLOOKUP(G8189,номенклатури!R:T,2,0))</f>
        <v/>
      </c>
      <c r="E8189" s="333" t="str">
        <f>IF(G8189="","",VLOOKUP(G8189,номенклатури!R:T,3,0))</f>
        <v/>
      </c>
      <c r="F8189" s="159" t="str">
        <f>IF(G8189="","",IF(ISERROR(VLOOKUP(G8189,номенклатури!V:V,1,0)),E8189*H8189,E8189*I8189))</f>
        <v/>
      </c>
      <c r="G8189" s="14"/>
      <c r="H8189" s="15"/>
      <c r="I8189" s="15"/>
      <c r="J8189" s="15"/>
      <c r="K8189" s="15"/>
      <c r="L8189" s="217"/>
      <c r="M8189" s="22"/>
      <c r="N8189" s="119" t="str">
        <f>IF(G8189="","",VLOOKUP(G8189,номенклатури!R:U,4,0))</f>
        <v/>
      </c>
      <c r="O8189" s="119" t="str">
        <f>IF(M8189="","",VLOOKUP(M8189,'14'!D:D,1,0))</f>
        <v/>
      </c>
    </row>
    <row r="8190" spans="1:15" ht="12.75" customHeight="1" x14ac:dyDescent="0.2">
      <c r="A8190" s="36" t="str">
        <f>'0'!$A$4</f>
        <v>………………..</v>
      </c>
      <c r="B8190" s="37">
        <f>'0'!$A$2</f>
        <v>46112</v>
      </c>
      <c r="C8190" s="37" t="s">
        <v>1243</v>
      </c>
      <c r="D8190" s="119" t="str">
        <f>IF(G8190="","",VLOOKUP(G8190,номенклатури!R:T,2,0))</f>
        <v/>
      </c>
      <c r="E8190" s="333" t="str">
        <f>IF(G8190="","",VLOOKUP(G8190,номенклатури!R:T,3,0))</f>
        <v/>
      </c>
      <c r="F8190" s="159" t="str">
        <f>IF(G8190="","",IF(ISERROR(VLOOKUP(G8190,номенклатури!V:V,1,0)),E8190*H8190,E8190*I8190))</f>
        <v/>
      </c>
      <c r="G8190" s="14"/>
      <c r="H8190" s="15"/>
      <c r="I8190" s="15"/>
      <c r="J8190" s="15"/>
      <c r="K8190" s="15"/>
      <c r="L8190" s="217"/>
      <c r="M8190" s="22"/>
      <c r="N8190" s="119" t="str">
        <f>IF(G8190="","",VLOOKUP(G8190,номенклатури!R:U,4,0))</f>
        <v/>
      </c>
      <c r="O8190" s="119" t="str">
        <f>IF(M8190="","",VLOOKUP(M8190,'14'!D:D,1,0))</f>
        <v/>
      </c>
    </row>
    <row r="8191" spans="1:15" ht="12.75" customHeight="1" x14ac:dyDescent="0.2">
      <c r="A8191" s="36" t="str">
        <f>'0'!$A$4</f>
        <v>………………..</v>
      </c>
      <c r="B8191" s="37">
        <f>'0'!$A$2</f>
        <v>46112</v>
      </c>
      <c r="C8191" s="37" t="s">
        <v>1243</v>
      </c>
      <c r="D8191" s="119" t="str">
        <f>IF(G8191="","",VLOOKUP(G8191,номенклатури!R:T,2,0))</f>
        <v/>
      </c>
      <c r="E8191" s="333" t="str">
        <f>IF(G8191="","",VLOOKUP(G8191,номенклатури!R:T,3,0))</f>
        <v/>
      </c>
      <c r="F8191" s="159" t="str">
        <f>IF(G8191="","",IF(ISERROR(VLOOKUP(G8191,номенклатури!V:V,1,0)),E8191*H8191,E8191*I8191))</f>
        <v/>
      </c>
      <c r="G8191" s="14"/>
      <c r="H8191" s="15"/>
      <c r="I8191" s="15"/>
      <c r="J8191" s="15"/>
      <c r="K8191" s="15"/>
      <c r="L8191" s="217"/>
      <c r="M8191" s="22"/>
      <c r="N8191" s="119" t="str">
        <f>IF(G8191="","",VLOOKUP(G8191,номенклатури!R:U,4,0))</f>
        <v/>
      </c>
      <c r="O8191" s="119" t="str">
        <f>IF(M8191="","",VLOOKUP(M8191,'14'!D:D,1,0))</f>
        <v/>
      </c>
    </row>
    <row r="8192" spans="1:15" ht="12.75" customHeight="1" x14ac:dyDescent="0.2">
      <c r="A8192" s="36" t="str">
        <f>'0'!$A$4</f>
        <v>………………..</v>
      </c>
      <c r="B8192" s="37">
        <f>'0'!$A$2</f>
        <v>46112</v>
      </c>
      <c r="C8192" s="37" t="s">
        <v>1243</v>
      </c>
      <c r="D8192" s="119" t="str">
        <f>IF(G8192="","",VLOOKUP(G8192,номенклатури!R:T,2,0))</f>
        <v/>
      </c>
      <c r="E8192" s="333" t="str">
        <f>IF(G8192="","",VLOOKUP(G8192,номенклатури!R:T,3,0))</f>
        <v/>
      </c>
      <c r="F8192" s="159" t="str">
        <f>IF(G8192="","",IF(ISERROR(VLOOKUP(G8192,номенклатури!V:V,1,0)),E8192*H8192,E8192*I8192))</f>
        <v/>
      </c>
      <c r="G8192" s="14"/>
      <c r="H8192" s="15"/>
      <c r="I8192" s="15"/>
      <c r="J8192" s="15"/>
      <c r="K8192" s="15"/>
      <c r="L8192" s="217"/>
      <c r="M8192" s="22"/>
      <c r="N8192" s="119" t="str">
        <f>IF(G8192="","",VLOOKUP(G8192,номенклатури!R:U,4,0))</f>
        <v/>
      </c>
      <c r="O8192" s="119" t="str">
        <f>IF(M8192="","",VLOOKUP(M8192,'14'!D:D,1,0))</f>
        <v/>
      </c>
    </row>
    <row r="8193" spans="1:15" ht="12.75" customHeight="1" x14ac:dyDescent="0.2">
      <c r="A8193" s="36" t="str">
        <f>'0'!$A$4</f>
        <v>………………..</v>
      </c>
      <c r="B8193" s="37">
        <f>'0'!$A$2</f>
        <v>46112</v>
      </c>
      <c r="C8193" s="37" t="s">
        <v>1243</v>
      </c>
      <c r="D8193" s="119" t="str">
        <f>IF(G8193="","",VLOOKUP(G8193,номенклатури!R:T,2,0))</f>
        <v/>
      </c>
      <c r="E8193" s="333" t="str">
        <f>IF(G8193="","",VLOOKUP(G8193,номенклатури!R:T,3,0))</f>
        <v/>
      </c>
      <c r="F8193" s="159" t="str">
        <f>IF(G8193="","",IF(ISERROR(VLOOKUP(G8193,номенклатури!V:V,1,0)),E8193*H8193,E8193*I8193))</f>
        <v/>
      </c>
      <c r="G8193" s="14"/>
      <c r="H8193" s="15"/>
      <c r="I8193" s="15"/>
      <c r="J8193" s="15"/>
      <c r="K8193" s="15"/>
      <c r="L8193" s="217"/>
      <c r="M8193" s="22"/>
      <c r="N8193" s="119" t="str">
        <f>IF(G8193="","",VLOOKUP(G8193,номенклатури!R:U,4,0))</f>
        <v/>
      </c>
      <c r="O8193" s="119" t="str">
        <f>IF(M8193="","",VLOOKUP(M8193,'14'!D:D,1,0))</f>
        <v/>
      </c>
    </row>
    <row r="8194" spans="1:15" ht="12.75" customHeight="1" x14ac:dyDescent="0.2">
      <c r="A8194" s="36" t="str">
        <f>'0'!$A$4</f>
        <v>………………..</v>
      </c>
      <c r="B8194" s="37">
        <f>'0'!$A$2</f>
        <v>46112</v>
      </c>
      <c r="C8194" s="37" t="s">
        <v>1243</v>
      </c>
      <c r="D8194" s="119" t="str">
        <f>IF(G8194="","",VLOOKUP(G8194,номенклатури!R:T,2,0))</f>
        <v/>
      </c>
      <c r="E8194" s="333" t="str">
        <f>IF(G8194="","",VLOOKUP(G8194,номенклатури!R:T,3,0))</f>
        <v/>
      </c>
      <c r="F8194" s="159" t="str">
        <f>IF(G8194="","",IF(ISERROR(VLOOKUP(G8194,номенклатури!V:V,1,0)),E8194*H8194,E8194*I8194))</f>
        <v/>
      </c>
      <c r="G8194" s="14"/>
      <c r="H8194" s="15"/>
      <c r="I8194" s="15"/>
      <c r="J8194" s="15"/>
      <c r="K8194" s="15"/>
      <c r="L8194" s="217"/>
      <c r="M8194" s="22"/>
      <c r="N8194" s="119" t="str">
        <f>IF(G8194="","",VLOOKUP(G8194,номенклатури!R:U,4,0))</f>
        <v/>
      </c>
      <c r="O8194" s="119" t="str">
        <f>IF(M8194="","",VLOOKUP(M8194,'14'!D:D,1,0))</f>
        <v/>
      </c>
    </row>
    <row r="8195" spans="1:15" ht="12.75" customHeight="1" x14ac:dyDescent="0.2">
      <c r="A8195" s="36" t="str">
        <f>'0'!$A$4</f>
        <v>………………..</v>
      </c>
      <c r="B8195" s="37">
        <f>'0'!$A$2</f>
        <v>46112</v>
      </c>
      <c r="C8195" s="37" t="s">
        <v>1243</v>
      </c>
      <c r="D8195" s="119" t="str">
        <f>IF(G8195="","",VLOOKUP(G8195,номенклатури!R:T,2,0))</f>
        <v/>
      </c>
      <c r="E8195" s="333" t="str">
        <f>IF(G8195="","",VLOOKUP(G8195,номенклатури!R:T,3,0))</f>
        <v/>
      </c>
      <c r="F8195" s="159" t="str">
        <f>IF(G8195="","",IF(ISERROR(VLOOKUP(G8195,номенклатури!V:V,1,0)),E8195*H8195,E8195*I8195))</f>
        <v/>
      </c>
      <c r="G8195" s="14"/>
      <c r="H8195" s="15"/>
      <c r="I8195" s="15"/>
      <c r="J8195" s="15"/>
      <c r="K8195" s="15"/>
      <c r="L8195" s="217"/>
      <c r="M8195" s="22"/>
      <c r="N8195" s="119" t="str">
        <f>IF(G8195="","",VLOOKUP(G8195,номенклатури!R:U,4,0))</f>
        <v/>
      </c>
      <c r="O8195" s="119" t="str">
        <f>IF(M8195="","",VLOOKUP(M8195,'14'!D:D,1,0))</f>
        <v/>
      </c>
    </row>
    <row r="8196" spans="1:15" ht="12.75" customHeight="1" x14ac:dyDescent="0.2">
      <c r="A8196" s="36" t="str">
        <f>'0'!$A$4</f>
        <v>………………..</v>
      </c>
      <c r="B8196" s="37">
        <f>'0'!$A$2</f>
        <v>46112</v>
      </c>
      <c r="C8196" s="37" t="s">
        <v>1243</v>
      </c>
      <c r="D8196" s="119" t="str">
        <f>IF(G8196="","",VLOOKUP(G8196,номенклатури!R:T,2,0))</f>
        <v/>
      </c>
      <c r="E8196" s="333" t="str">
        <f>IF(G8196="","",VLOOKUP(G8196,номенклатури!R:T,3,0))</f>
        <v/>
      </c>
      <c r="F8196" s="159" t="str">
        <f>IF(G8196="","",IF(ISERROR(VLOOKUP(G8196,номенклатури!V:V,1,0)),E8196*H8196,E8196*I8196))</f>
        <v/>
      </c>
      <c r="G8196" s="14"/>
      <c r="H8196" s="15"/>
      <c r="I8196" s="15"/>
      <c r="J8196" s="15"/>
      <c r="K8196" s="15"/>
      <c r="L8196" s="217"/>
      <c r="M8196" s="22"/>
      <c r="N8196" s="119" t="str">
        <f>IF(G8196="","",VLOOKUP(G8196,номенклатури!R:U,4,0))</f>
        <v/>
      </c>
      <c r="O8196" s="119" t="str">
        <f>IF(M8196="","",VLOOKUP(M8196,'14'!D:D,1,0))</f>
        <v/>
      </c>
    </row>
    <row r="8197" spans="1:15" ht="12.75" customHeight="1" x14ac:dyDescent="0.2">
      <c r="A8197" s="36" t="str">
        <f>'0'!$A$4</f>
        <v>………………..</v>
      </c>
      <c r="B8197" s="37">
        <f>'0'!$A$2</f>
        <v>46112</v>
      </c>
      <c r="C8197" s="37" t="s">
        <v>1243</v>
      </c>
      <c r="D8197" s="119" t="str">
        <f>IF(G8197="","",VLOOKUP(G8197,номенклатури!R:T,2,0))</f>
        <v/>
      </c>
      <c r="E8197" s="333" t="str">
        <f>IF(G8197="","",VLOOKUP(G8197,номенклатури!R:T,3,0))</f>
        <v/>
      </c>
      <c r="F8197" s="159" t="str">
        <f>IF(G8197="","",IF(ISERROR(VLOOKUP(G8197,номенклатури!V:V,1,0)),E8197*H8197,E8197*I8197))</f>
        <v/>
      </c>
      <c r="G8197" s="14"/>
      <c r="H8197" s="15"/>
      <c r="I8197" s="15"/>
      <c r="J8197" s="15"/>
      <c r="K8197" s="15"/>
      <c r="L8197" s="217"/>
      <c r="M8197" s="22"/>
      <c r="N8197" s="119" t="str">
        <f>IF(G8197="","",VLOOKUP(G8197,номенклатури!R:U,4,0))</f>
        <v/>
      </c>
      <c r="O8197" s="119" t="str">
        <f>IF(M8197="","",VLOOKUP(M8197,'14'!D:D,1,0))</f>
        <v/>
      </c>
    </row>
    <row r="8198" spans="1:15" ht="12.75" customHeight="1" x14ac:dyDescent="0.2">
      <c r="A8198" s="36" t="str">
        <f>'0'!$A$4</f>
        <v>………………..</v>
      </c>
      <c r="B8198" s="37">
        <f>'0'!$A$2</f>
        <v>46112</v>
      </c>
      <c r="C8198" s="37" t="s">
        <v>1243</v>
      </c>
      <c r="D8198" s="119" t="str">
        <f>IF(G8198="","",VLOOKUP(G8198,номенклатури!R:T,2,0))</f>
        <v/>
      </c>
      <c r="E8198" s="333" t="str">
        <f>IF(G8198="","",VLOOKUP(G8198,номенклатури!R:T,3,0))</f>
        <v/>
      </c>
      <c r="F8198" s="159" t="str">
        <f>IF(G8198="","",IF(ISERROR(VLOOKUP(G8198,номенклатури!V:V,1,0)),E8198*H8198,E8198*I8198))</f>
        <v/>
      </c>
      <c r="G8198" s="14"/>
      <c r="H8198" s="15"/>
      <c r="I8198" s="15"/>
      <c r="J8198" s="15"/>
      <c r="K8198" s="15"/>
      <c r="L8198" s="217"/>
      <c r="M8198" s="22"/>
      <c r="N8198" s="119" t="str">
        <f>IF(G8198="","",VLOOKUP(G8198,номенклатури!R:U,4,0))</f>
        <v/>
      </c>
      <c r="O8198" s="119" t="str">
        <f>IF(M8198="","",VLOOKUP(M8198,'14'!D:D,1,0))</f>
        <v/>
      </c>
    </row>
    <row r="8199" spans="1:15" ht="12.75" customHeight="1" x14ac:dyDescent="0.2">
      <c r="A8199" s="36" t="str">
        <f>'0'!$A$4</f>
        <v>………………..</v>
      </c>
      <c r="B8199" s="37">
        <f>'0'!$A$2</f>
        <v>46112</v>
      </c>
      <c r="C8199" s="37" t="s">
        <v>1243</v>
      </c>
      <c r="D8199" s="119" t="str">
        <f>IF(G8199="","",VLOOKUP(G8199,номенклатури!R:T,2,0))</f>
        <v/>
      </c>
      <c r="E8199" s="333" t="str">
        <f>IF(G8199="","",VLOOKUP(G8199,номенклатури!R:T,3,0))</f>
        <v/>
      </c>
      <c r="F8199" s="159" t="str">
        <f>IF(G8199="","",IF(ISERROR(VLOOKUP(G8199,номенклатури!V:V,1,0)),E8199*H8199,E8199*I8199))</f>
        <v/>
      </c>
      <c r="G8199" s="14"/>
      <c r="H8199" s="15"/>
      <c r="I8199" s="15"/>
      <c r="J8199" s="15"/>
      <c r="K8199" s="15"/>
      <c r="L8199" s="217"/>
      <c r="M8199" s="22"/>
      <c r="N8199" s="119" t="str">
        <f>IF(G8199="","",VLOOKUP(G8199,номенклатури!R:U,4,0))</f>
        <v/>
      </c>
      <c r="O8199" s="119" t="str">
        <f>IF(M8199="","",VLOOKUP(M8199,'14'!D:D,1,0))</f>
        <v/>
      </c>
    </row>
    <row r="8200" spans="1:15" ht="12.75" customHeight="1" x14ac:dyDescent="0.2">
      <c r="A8200" s="36" t="str">
        <f>'0'!$A$4</f>
        <v>………………..</v>
      </c>
      <c r="B8200" s="37">
        <f>'0'!$A$2</f>
        <v>46112</v>
      </c>
      <c r="C8200" s="37" t="s">
        <v>1243</v>
      </c>
      <c r="D8200" s="119" t="str">
        <f>IF(G8200="","",VLOOKUP(G8200,номенклатури!R:T,2,0))</f>
        <v/>
      </c>
      <c r="E8200" s="333" t="str">
        <f>IF(G8200="","",VLOOKUP(G8200,номенклатури!R:T,3,0))</f>
        <v/>
      </c>
      <c r="F8200" s="159" t="str">
        <f>IF(G8200="","",IF(ISERROR(VLOOKUP(G8200,номенклатури!V:V,1,0)),E8200*H8200,E8200*I8200))</f>
        <v/>
      </c>
      <c r="G8200" s="14"/>
      <c r="H8200" s="15"/>
      <c r="I8200" s="15"/>
      <c r="J8200" s="15"/>
      <c r="K8200" s="15"/>
      <c r="L8200" s="217"/>
      <c r="M8200" s="22"/>
      <c r="N8200" s="119" t="str">
        <f>IF(G8200="","",VLOOKUP(G8200,номенклатури!R:U,4,0))</f>
        <v/>
      </c>
      <c r="O8200" s="119" t="str">
        <f>IF(M8200="","",VLOOKUP(M8200,'14'!D:D,1,0))</f>
        <v/>
      </c>
    </row>
    <row r="8201" spans="1:15" ht="12.75" customHeight="1" x14ac:dyDescent="0.2">
      <c r="A8201" s="36" t="str">
        <f>'0'!$A$4</f>
        <v>………………..</v>
      </c>
      <c r="B8201" s="37">
        <f>'0'!$A$2</f>
        <v>46112</v>
      </c>
      <c r="C8201" s="37" t="s">
        <v>1243</v>
      </c>
      <c r="D8201" s="119" t="str">
        <f>IF(G8201="","",VLOOKUP(G8201,номенклатури!R:T,2,0))</f>
        <v/>
      </c>
      <c r="E8201" s="333" t="str">
        <f>IF(G8201="","",VLOOKUP(G8201,номенклатури!R:T,3,0))</f>
        <v/>
      </c>
      <c r="F8201" s="159" t="str">
        <f>IF(G8201="","",IF(ISERROR(VLOOKUP(G8201,номенклатури!V:V,1,0)),E8201*H8201,E8201*I8201))</f>
        <v/>
      </c>
      <c r="G8201" s="14"/>
      <c r="H8201" s="15"/>
      <c r="I8201" s="15"/>
      <c r="J8201" s="15"/>
      <c r="K8201" s="15"/>
      <c r="L8201" s="217"/>
      <c r="M8201" s="22"/>
      <c r="N8201" s="119" t="str">
        <f>IF(G8201="","",VLOOKUP(G8201,номенклатури!R:U,4,0))</f>
        <v/>
      </c>
      <c r="O8201" s="119" t="str">
        <f>IF(M8201="","",VLOOKUP(M8201,'14'!D:D,1,0))</f>
        <v/>
      </c>
    </row>
    <row r="8202" spans="1:15" ht="12.75" customHeight="1" x14ac:dyDescent="0.2">
      <c r="A8202" s="36" t="str">
        <f>'0'!$A$4</f>
        <v>………………..</v>
      </c>
      <c r="B8202" s="37">
        <f>'0'!$A$2</f>
        <v>46112</v>
      </c>
      <c r="C8202" s="37" t="s">
        <v>1243</v>
      </c>
      <c r="D8202" s="119" t="str">
        <f>IF(G8202="","",VLOOKUP(G8202,номенклатури!R:T,2,0))</f>
        <v/>
      </c>
      <c r="E8202" s="333" t="str">
        <f>IF(G8202="","",VLOOKUP(G8202,номенклатури!R:T,3,0))</f>
        <v/>
      </c>
      <c r="F8202" s="159" t="str">
        <f>IF(G8202="","",IF(ISERROR(VLOOKUP(G8202,номенклатури!V:V,1,0)),E8202*H8202,E8202*I8202))</f>
        <v/>
      </c>
      <c r="G8202" s="14"/>
      <c r="H8202" s="15"/>
      <c r="I8202" s="15"/>
      <c r="J8202" s="15"/>
      <c r="K8202" s="15"/>
      <c r="L8202" s="217"/>
      <c r="M8202" s="22"/>
      <c r="N8202" s="119" t="str">
        <f>IF(G8202="","",VLOOKUP(G8202,номенклатури!R:U,4,0))</f>
        <v/>
      </c>
      <c r="O8202" s="119" t="str">
        <f>IF(M8202="","",VLOOKUP(M8202,'14'!D:D,1,0))</f>
        <v/>
      </c>
    </row>
    <row r="8203" spans="1:15" ht="12.75" customHeight="1" x14ac:dyDescent="0.2">
      <c r="A8203" s="36" t="str">
        <f>'0'!$A$4</f>
        <v>………………..</v>
      </c>
      <c r="B8203" s="37">
        <f>'0'!$A$2</f>
        <v>46112</v>
      </c>
      <c r="C8203" s="37" t="s">
        <v>1243</v>
      </c>
      <c r="D8203" s="119" t="str">
        <f>IF(G8203="","",VLOOKUP(G8203,номенклатури!R:T,2,0))</f>
        <v/>
      </c>
      <c r="E8203" s="333" t="str">
        <f>IF(G8203="","",VLOOKUP(G8203,номенклатури!R:T,3,0))</f>
        <v/>
      </c>
      <c r="F8203" s="159" t="str">
        <f>IF(G8203="","",IF(ISERROR(VLOOKUP(G8203,номенклатури!V:V,1,0)),E8203*H8203,E8203*I8203))</f>
        <v/>
      </c>
      <c r="G8203" s="14"/>
      <c r="H8203" s="15"/>
      <c r="I8203" s="15"/>
      <c r="J8203" s="15"/>
      <c r="K8203" s="15"/>
      <c r="L8203" s="217"/>
      <c r="M8203" s="22"/>
      <c r="N8203" s="119" t="str">
        <f>IF(G8203="","",VLOOKUP(G8203,номенклатури!R:U,4,0))</f>
        <v/>
      </c>
      <c r="O8203" s="119" t="str">
        <f>IF(M8203="","",VLOOKUP(M8203,'14'!D:D,1,0))</f>
        <v/>
      </c>
    </row>
    <row r="8204" spans="1:15" ht="12.75" customHeight="1" x14ac:dyDescent="0.2">
      <c r="A8204" s="36" t="str">
        <f>'0'!$A$4</f>
        <v>………………..</v>
      </c>
      <c r="B8204" s="37">
        <f>'0'!$A$2</f>
        <v>46112</v>
      </c>
      <c r="C8204" s="37" t="s">
        <v>1243</v>
      </c>
      <c r="D8204" s="119" t="str">
        <f>IF(G8204="","",VLOOKUP(G8204,номенклатури!R:T,2,0))</f>
        <v/>
      </c>
      <c r="E8204" s="333" t="str">
        <f>IF(G8204="","",VLOOKUP(G8204,номенклатури!R:T,3,0))</f>
        <v/>
      </c>
      <c r="F8204" s="159" t="str">
        <f>IF(G8204="","",IF(ISERROR(VLOOKUP(G8204,номенклатури!V:V,1,0)),E8204*H8204,E8204*I8204))</f>
        <v/>
      </c>
      <c r="G8204" s="14"/>
      <c r="H8204" s="15"/>
      <c r="I8204" s="15"/>
      <c r="J8204" s="15"/>
      <c r="K8204" s="15"/>
      <c r="L8204" s="217"/>
      <c r="M8204" s="22"/>
      <c r="N8204" s="119" t="str">
        <f>IF(G8204="","",VLOOKUP(G8204,номенклатури!R:U,4,0))</f>
        <v/>
      </c>
      <c r="O8204" s="119" t="str">
        <f>IF(M8204="","",VLOOKUP(M8204,'14'!D:D,1,0))</f>
        <v/>
      </c>
    </row>
    <row r="8205" spans="1:15" ht="12.75" customHeight="1" x14ac:dyDescent="0.2">
      <c r="A8205" s="36" t="str">
        <f>'0'!$A$4</f>
        <v>………………..</v>
      </c>
      <c r="B8205" s="37">
        <f>'0'!$A$2</f>
        <v>46112</v>
      </c>
      <c r="C8205" s="37" t="s">
        <v>1243</v>
      </c>
      <c r="D8205" s="119" t="str">
        <f>IF(G8205="","",VLOOKUP(G8205,номенклатури!R:T,2,0))</f>
        <v/>
      </c>
      <c r="E8205" s="333" t="str">
        <f>IF(G8205="","",VLOOKUP(G8205,номенклатури!R:T,3,0))</f>
        <v/>
      </c>
      <c r="F8205" s="159" t="str">
        <f>IF(G8205="","",IF(ISERROR(VLOOKUP(G8205,номенклатури!V:V,1,0)),E8205*H8205,E8205*I8205))</f>
        <v/>
      </c>
      <c r="G8205" s="14"/>
      <c r="H8205" s="15"/>
      <c r="I8205" s="15"/>
      <c r="J8205" s="15"/>
      <c r="K8205" s="15"/>
      <c r="L8205" s="217"/>
      <c r="M8205" s="22"/>
      <c r="N8205" s="119" t="str">
        <f>IF(G8205="","",VLOOKUP(G8205,номенклатури!R:U,4,0))</f>
        <v/>
      </c>
      <c r="O8205" s="119" t="str">
        <f>IF(M8205="","",VLOOKUP(M8205,'14'!D:D,1,0))</f>
        <v/>
      </c>
    </row>
    <row r="8206" spans="1:15" ht="12.75" customHeight="1" x14ac:dyDescent="0.2">
      <c r="A8206" s="36" t="str">
        <f>'0'!$A$4</f>
        <v>………………..</v>
      </c>
      <c r="B8206" s="37">
        <f>'0'!$A$2</f>
        <v>46112</v>
      </c>
      <c r="C8206" s="37" t="s">
        <v>1243</v>
      </c>
      <c r="D8206" s="119" t="str">
        <f>IF(G8206="","",VLOOKUP(G8206,номенклатури!R:T,2,0))</f>
        <v/>
      </c>
      <c r="E8206" s="333" t="str">
        <f>IF(G8206="","",VLOOKUP(G8206,номенклатури!R:T,3,0))</f>
        <v/>
      </c>
      <c r="F8206" s="159" t="str">
        <f>IF(G8206="","",IF(ISERROR(VLOOKUP(G8206,номенклатури!V:V,1,0)),E8206*H8206,E8206*I8206))</f>
        <v/>
      </c>
      <c r="G8206" s="14"/>
      <c r="H8206" s="15"/>
      <c r="I8206" s="15"/>
      <c r="J8206" s="15"/>
      <c r="K8206" s="15"/>
      <c r="L8206" s="217"/>
      <c r="M8206" s="22"/>
      <c r="N8206" s="119" t="str">
        <f>IF(G8206="","",VLOOKUP(G8206,номенклатури!R:U,4,0))</f>
        <v/>
      </c>
      <c r="O8206" s="119" t="str">
        <f>IF(M8206="","",VLOOKUP(M8206,'14'!D:D,1,0))</f>
        <v/>
      </c>
    </row>
    <row r="8207" spans="1:15" ht="12.75" customHeight="1" x14ac:dyDescent="0.2">
      <c r="A8207" s="36" t="str">
        <f>'0'!$A$4</f>
        <v>………………..</v>
      </c>
      <c r="B8207" s="37">
        <f>'0'!$A$2</f>
        <v>46112</v>
      </c>
      <c r="C8207" s="37" t="s">
        <v>1243</v>
      </c>
      <c r="D8207" s="119" t="str">
        <f>IF(G8207="","",VLOOKUP(G8207,номенклатури!R:T,2,0))</f>
        <v/>
      </c>
      <c r="E8207" s="333" t="str">
        <f>IF(G8207="","",VLOOKUP(G8207,номенклатури!R:T,3,0))</f>
        <v/>
      </c>
      <c r="F8207" s="159" t="str">
        <f>IF(G8207="","",IF(ISERROR(VLOOKUP(G8207,номенклатури!V:V,1,0)),E8207*H8207,E8207*I8207))</f>
        <v/>
      </c>
      <c r="G8207" s="14"/>
      <c r="H8207" s="15"/>
      <c r="I8207" s="15"/>
      <c r="J8207" s="15"/>
      <c r="K8207" s="15"/>
      <c r="L8207" s="217"/>
      <c r="M8207" s="22"/>
      <c r="N8207" s="119" t="str">
        <f>IF(G8207="","",VLOOKUP(G8207,номенклатури!R:U,4,0))</f>
        <v/>
      </c>
      <c r="O8207" s="119" t="str">
        <f>IF(M8207="","",VLOOKUP(M8207,'14'!D:D,1,0))</f>
        <v/>
      </c>
    </row>
    <row r="8208" spans="1:15" ht="12.75" customHeight="1" x14ac:dyDescent="0.2">
      <c r="A8208" s="36" t="str">
        <f>'0'!$A$4</f>
        <v>………………..</v>
      </c>
      <c r="B8208" s="37">
        <f>'0'!$A$2</f>
        <v>46112</v>
      </c>
      <c r="C8208" s="37" t="s">
        <v>1243</v>
      </c>
      <c r="D8208" s="119" t="str">
        <f>IF(G8208="","",VLOOKUP(G8208,номенклатури!R:T,2,0))</f>
        <v/>
      </c>
      <c r="E8208" s="333" t="str">
        <f>IF(G8208="","",VLOOKUP(G8208,номенклатури!R:T,3,0))</f>
        <v/>
      </c>
      <c r="F8208" s="159" t="str">
        <f>IF(G8208="","",IF(ISERROR(VLOOKUP(G8208,номенклатури!V:V,1,0)),E8208*H8208,E8208*I8208))</f>
        <v/>
      </c>
      <c r="G8208" s="14"/>
      <c r="H8208" s="15"/>
      <c r="I8208" s="15"/>
      <c r="J8208" s="15"/>
      <c r="K8208" s="15"/>
      <c r="L8208" s="217"/>
      <c r="M8208" s="22"/>
      <c r="N8208" s="119" t="str">
        <f>IF(G8208="","",VLOOKUP(G8208,номенклатури!R:U,4,0))</f>
        <v/>
      </c>
      <c r="O8208" s="119" t="str">
        <f>IF(M8208="","",VLOOKUP(M8208,'14'!D:D,1,0))</f>
        <v/>
      </c>
    </row>
    <row r="8209" spans="1:15" ht="12.75" customHeight="1" x14ac:dyDescent="0.2">
      <c r="A8209" s="36" t="str">
        <f>'0'!$A$4</f>
        <v>………………..</v>
      </c>
      <c r="B8209" s="37">
        <f>'0'!$A$2</f>
        <v>46112</v>
      </c>
      <c r="C8209" s="37" t="s">
        <v>1243</v>
      </c>
      <c r="D8209" s="119" t="str">
        <f>IF(G8209="","",VLOOKUP(G8209,номенклатури!R:T,2,0))</f>
        <v/>
      </c>
      <c r="E8209" s="333" t="str">
        <f>IF(G8209="","",VLOOKUP(G8209,номенклатури!R:T,3,0))</f>
        <v/>
      </c>
      <c r="F8209" s="159" t="str">
        <f>IF(G8209="","",IF(ISERROR(VLOOKUP(G8209,номенклатури!V:V,1,0)),E8209*H8209,E8209*I8209))</f>
        <v/>
      </c>
      <c r="G8209" s="14"/>
      <c r="H8209" s="15"/>
      <c r="I8209" s="15"/>
      <c r="J8209" s="15"/>
      <c r="K8209" s="15"/>
      <c r="L8209" s="217"/>
      <c r="M8209" s="22"/>
      <c r="N8209" s="119" t="str">
        <f>IF(G8209="","",VLOOKUP(G8209,номенклатури!R:U,4,0))</f>
        <v/>
      </c>
      <c r="O8209" s="119" t="str">
        <f>IF(M8209="","",VLOOKUP(M8209,'14'!D:D,1,0))</f>
        <v/>
      </c>
    </row>
    <row r="8210" spans="1:15" ht="12.75" customHeight="1" x14ac:dyDescent="0.2">
      <c r="A8210" s="36" t="str">
        <f>'0'!$A$4</f>
        <v>………………..</v>
      </c>
      <c r="B8210" s="37">
        <f>'0'!$A$2</f>
        <v>46112</v>
      </c>
      <c r="C8210" s="37" t="s">
        <v>1243</v>
      </c>
      <c r="D8210" s="119" t="str">
        <f>IF(G8210="","",VLOOKUP(G8210,номенклатури!R:T,2,0))</f>
        <v/>
      </c>
      <c r="E8210" s="333" t="str">
        <f>IF(G8210="","",VLOOKUP(G8210,номенклатури!R:T,3,0))</f>
        <v/>
      </c>
      <c r="F8210" s="159" t="str">
        <f>IF(G8210="","",IF(ISERROR(VLOOKUP(G8210,номенклатури!V:V,1,0)),E8210*H8210,E8210*I8210))</f>
        <v/>
      </c>
      <c r="G8210" s="14"/>
      <c r="H8210" s="15"/>
      <c r="I8210" s="15"/>
      <c r="J8210" s="15"/>
      <c r="K8210" s="15"/>
      <c r="L8210" s="217"/>
      <c r="M8210" s="22"/>
      <c r="N8210" s="119" t="str">
        <f>IF(G8210="","",VLOOKUP(G8210,номенклатури!R:U,4,0))</f>
        <v/>
      </c>
      <c r="O8210" s="119" t="str">
        <f>IF(M8210="","",VLOOKUP(M8210,'14'!D:D,1,0))</f>
        <v/>
      </c>
    </row>
    <row r="8211" spans="1:15" ht="12.75" customHeight="1" x14ac:dyDescent="0.2">
      <c r="A8211" s="36" t="str">
        <f>'0'!$A$4</f>
        <v>………………..</v>
      </c>
      <c r="B8211" s="37">
        <f>'0'!$A$2</f>
        <v>46112</v>
      </c>
      <c r="C8211" s="37" t="s">
        <v>1243</v>
      </c>
      <c r="D8211" s="119" t="str">
        <f>IF(G8211="","",VLOOKUP(G8211,номенклатури!R:T,2,0))</f>
        <v/>
      </c>
      <c r="E8211" s="333" t="str">
        <f>IF(G8211="","",VLOOKUP(G8211,номенклатури!R:T,3,0))</f>
        <v/>
      </c>
      <c r="F8211" s="159" t="str">
        <f>IF(G8211="","",IF(ISERROR(VLOOKUP(G8211,номенклатури!V:V,1,0)),E8211*H8211,E8211*I8211))</f>
        <v/>
      </c>
      <c r="G8211" s="14"/>
      <c r="H8211" s="15"/>
      <c r="I8211" s="15"/>
      <c r="J8211" s="15"/>
      <c r="K8211" s="15"/>
      <c r="L8211" s="217"/>
      <c r="M8211" s="22"/>
      <c r="N8211" s="119" t="str">
        <f>IF(G8211="","",VLOOKUP(G8211,номенклатури!R:U,4,0))</f>
        <v/>
      </c>
      <c r="O8211" s="119" t="str">
        <f>IF(M8211="","",VLOOKUP(M8211,'14'!D:D,1,0))</f>
        <v/>
      </c>
    </row>
    <row r="8212" spans="1:15" ht="12.75" customHeight="1" x14ac:dyDescent="0.2">
      <c r="A8212" s="36" t="str">
        <f>'0'!$A$4</f>
        <v>………………..</v>
      </c>
      <c r="B8212" s="37">
        <f>'0'!$A$2</f>
        <v>46112</v>
      </c>
      <c r="C8212" s="37" t="s">
        <v>1243</v>
      </c>
      <c r="D8212" s="119" t="str">
        <f>IF(G8212="","",VLOOKUP(G8212,номенклатури!R:T,2,0))</f>
        <v/>
      </c>
      <c r="E8212" s="333" t="str">
        <f>IF(G8212="","",VLOOKUP(G8212,номенклатури!R:T,3,0))</f>
        <v/>
      </c>
      <c r="F8212" s="159" t="str">
        <f>IF(G8212="","",IF(ISERROR(VLOOKUP(G8212,номенклатури!V:V,1,0)),E8212*H8212,E8212*I8212))</f>
        <v/>
      </c>
      <c r="G8212" s="14"/>
      <c r="H8212" s="15"/>
      <c r="I8212" s="15"/>
      <c r="J8212" s="15"/>
      <c r="K8212" s="15"/>
      <c r="L8212" s="217"/>
      <c r="M8212" s="22"/>
      <c r="N8212" s="119" t="str">
        <f>IF(G8212="","",VLOOKUP(G8212,номенклатури!R:U,4,0))</f>
        <v/>
      </c>
      <c r="O8212" s="119" t="str">
        <f>IF(M8212="","",VLOOKUP(M8212,'14'!D:D,1,0))</f>
        <v/>
      </c>
    </row>
    <row r="8213" spans="1:15" ht="12.75" customHeight="1" x14ac:dyDescent="0.2">
      <c r="A8213" s="36" t="str">
        <f>'0'!$A$4</f>
        <v>………………..</v>
      </c>
      <c r="B8213" s="37">
        <f>'0'!$A$2</f>
        <v>46112</v>
      </c>
      <c r="C8213" s="37" t="s">
        <v>1243</v>
      </c>
      <c r="D8213" s="119" t="str">
        <f>IF(G8213="","",VLOOKUP(G8213,номенклатури!R:T,2,0))</f>
        <v/>
      </c>
      <c r="E8213" s="333" t="str">
        <f>IF(G8213="","",VLOOKUP(G8213,номенклатури!R:T,3,0))</f>
        <v/>
      </c>
      <c r="F8213" s="159" t="str">
        <f>IF(G8213="","",IF(ISERROR(VLOOKUP(G8213,номенклатури!V:V,1,0)),E8213*H8213,E8213*I8213))</f>
        <v/>
      </c>
      <c r="G8213" s="14"/>
      <c r="H8213" s="15"/>
      <c r="I8213" s="15"/>
      <c r="J8213" s="15"/>
      <c r="K8213" s="15"/>
      <c r="L8213" s="217"/>
      <c r="M8213" s="22"/>
      <c r="N8213" s="119" t="str">
        <f>IF(G8213="","",VLOOKUP(G8213,номенклатури!R:U,4,0))</f>
        <v/>
      </c>
      <c r="O8213" s="119" t="str">
        <f>IF(M8213="","",VLOOKUP(M8213,'14'!D:D,1,0))</f>
        <v/>
      </c>
    </row>
    <row r="8214" spans="1:15" ht="12.75" customHeight="1" x14ac:dyDescent="0.2">
      <c r="A8214" s="36" t="str">
        <f>'0'!$A$4</f>
        <v>………………..</v>
      </c>
      <c r="B8214" s="37">
        <f>'0'!$A$2</f>
        <v>46112</v>
      </c>
      <c r="C8214" s="37" t="s">
        <v>1243</v>
      </c>
      <c r="D8214" s="119" t="str">
        <f>IF(G8214="","",VLOOKUP(G8214,номенклатури!R:T,2,0))</f>
        <v/>
      </c>
      <c r="E8214" s="333" t="str">
        <f>IF(G8214="","",VLOOKUP(G8214,номенклатури!R:T,3,0))</f>
        <v/>
      </c>
      <c r="F8214" s="159" t="str">
        <f>IF(G8214="","",IF(ISERROR(VLOOKUP(G8214,номенклатури!V:V,1,0)),E8214*H8214,E8214*I8214))</f>
        <v/>
      </c>
      <c r="G8214" s="14"/>
      <c r="H8214" s="15"/>
      <c r="I8214" s="15"/>
      <c r="J8214" s="15"/>
      <c r="K8214" s="15"/>
      <c r="L8214" s="217"/>
      <c r="M8214" s="22"/>
      <c r="N8214" s="119" t="str">
        <f>IF(G8214="","",VLOOKUP(G8214,номенклатури!R:U,4,0))</f>
        <v/>
      </c>
      <c r="O8214" s="119" t="str">
        <f>IF(M8214="","",VLOOKUP(M8214,'14'!D:D,1,0))</f>
        <v/>
      </c>
    </row>
    <row r="8215" spans="1:15" ht="12.75" customHeight="1" x14ac:dyDescent="0.2">
      <c r="A8215" s="36" t="str">
        <f>'0'!$A$4</f>
        <v>………………..</v>
      </c>
      <c r="B8215" s="37">
        <f>'0'!$A$2</f>
        <v>46112</v>
      </c>
      <c r="C8215" s="37" t="s">
        <v>1243</v>
      </c>
      <c r="D8215" s="119" t="str">
        <f>IF(G8215="","",VLOOKUP(G8215,номенклатури!R:T,2,0))</f>
        <v/>
      </c>
      <c r="E8215" s="333" t="str">
        <f>IF(G8215="","",VLOOKUP(G8215,номенклатури!R:T,3,0))</f>
        <v/>
      </c>
      <c r="F8215" s="159" t="str">
        <f>IF(G8215="","",IF(ISERROR(VLOOKUP(G8215,номенклатури!V:V,1,0)),E8215*H8215,E8215*I8215))</f>
        <v/>
      </c>
      <c r="G8215" s="14"/>
      <c r="H8215" s="15"/>
      <c r="I8215" s="15"/>
      <c r="J8215" s="15"/>
      <c r="K8215" s="15"/>
      <c r="L8215" s="217"/>
      <c r="M8215" s="22"/>
      <c r="N8215" s="119" t="str">
        <f>IF(G8215="","",VLOOKUP(G8215,номенклатури!R:U,4,0))</f>
        <v/>
      </c>
      <c r="O8215" s="119" t="str">
        <f>IF(M8215="","",VLOOKUP(M8215,'14'!D:D,1,0))</f>
        <v/>
      </c>
    </row>
    <row r="8216" spans="1:15" ht="12.75" customHeight="1" x14ac:dyDescent="0.2">
      <c r="A8216" s="36" t="str">
        <f>'0'!$A$4</f>
        <v>………………..</v>
      </c>
      <c r="B8216" s="37">
        <f>'0'!$A$2</f>
        <v>46112</v>
      </c>
      <c r="C8216" s="37" t="s">
        <v>1243</v>
      </c>
      <c r="D8216" s="119" t="str">
        <f>IF(G8216="","",VLOOKUP(G8216,номенклатури!R:T,2,0))</f>
        <v/>
      </c>
      <c r="E8216" s="333" t="str">
        <f>IF(G8216="","",VLOOKUP(G8216,номенклатури!R:T,3,0))</f>
        <v/>
      </c>
      <c r="F8216" s="159" t="str">
        <f>IF(G8216="","",IF(ISERROR(VLOOKUP(G8216,номенклатури!V:V,1,0)),E8216*H8216,E8216*I8216))</f>
        <v/>
      </c>
      <c r="G8216" s="14"/>
      <c r="H8216" s="15"/>
      <c r="I8216" s="15"/>
      <c r="J8216" s="15"/>
      <c r="K8216" s="15"/>
      <c r="L8216" s="217"/>
      <c r="M8216" s="22"/>
      <c r="N8216" s="119" t="str">
        <f>IF(G8216="","",VLOOKUP(G8216,номенклатури!R:U,4,0))</f>
        <v/>
      </c>
      <c r="O8216" s="119" t="str">
        <f>IF(M8216="","",VLOOKUP(M8216,'14'!D:D,1,0))</f>
        <v/>
      </c>
    </row>
    <row r="8217" spans="1:15" ht="12.75" customHeight="1" x14ac:dyDescent="0.2">
      <c r="A8217" s="36" t="str">
        <f>'0'!$A$4</f>
        <v>………………..</v>
      </c>
      <c r="B8217" s="37">
        <f>'0'!$A$2</f>
        <v>46112</v>
      </c>
      <c r="C8217" s="37" t="s">
        <v>1243</v>
      </c>
      <c r="D8217" s="119" t="str">
        <f>IF(G8217="","",VLOOKUP(G8217,номенклатури!R:T,2,0))</f>
        <v/>
      </c>
      <c r="E8217" s="333" t="str">
        <f>IF(G8217="","",VLOOKUP(G8217,номенклатури!R:T,3,0))</f>
        <v/>
      </c>
      <c r="F8217" s="159" t="str">
        <f>IF(G8217="","",IF(ISERROR(VLOOKUP(G8217,номенклатури!V:V,1,0)),E8217*H8217,E8217*I8217))</f>
        <v/>
      </c>
      <c r="G8217" s="14"/>
      <c r="H8217" s="15"/>
      <c r="I8217" s="15"/>
      <c r="J8217" s="15"/>
      <c r="K8217" s="15"/>
      <c r="L8217" s="217"/>
      <c r="M8217" s="22"/>
      <c r="N8217" s="119" t="str">
        <f>IF(G8217="","",VLOOKUP(G8217,номенклатури!R:U,4,0))</f>
        <v/>
      </c>
      <c r="O8217" s="119" t="str">
        <f>IF(M8217="","",VLOOKUP(M8217,'14'!D:D,1,0))</f>
        <v/>
      </c>
    </row>
    <row r="8218" spans="1:15" ht="12.75" customHeight="1" x14ac:dyDescent="0.2">
      <c r="A8218" s="36" t="str">
        <f>'0'!$A$4</f>
        <v>………………..</v>
      </c>
      <c r="B8218" s="37">
        <f>'0'!$A$2</f>
        <v>46112</v>
      </c>
      <c r="C8218" s="37" t="s">
        <v>1243</v>
      </c>
      <c r="D8218" s="119" t="str">
        <f>IF(G8218="","",VLOOKUP(G8218,номенклатури!R:T,2,0))</f>
        <v/>
      </c>
      <c r="E8218" s="333" t="str">
        <f>IF(G8218="","",VLOOKUP(G8218,номенклатури!R:T,3,0))</f>
        <v/>
      </c>
      <c r="F8218" s="159" t="str">
        <f>IF(G8218="","",IF(ISERROR(VLOOKUP(G8218,номенклатури!V:V,1,0)),E8218*H8218,E8218*I8218))</f>
        <v/>
      </c>
      <c r="G8218" s="14"/>
      <c r="H8218" s="15"/>
      <c r="I8218" s="15"/>
      <c r="J8218" s="15"/>
      <c r="K8218" s="15"/>
      <c r="L8218" s="217"/>
      <c r="M8218" s="22"/>
      <c r="N8218" s="119" t="str">
        <f>IF(G8218="","",VLOOKUP(G8218,номенклатури!R:U,4,0))</f>
        <v/>
      </c>
      <c r="O8218" s="119" t="str">
        <f>IF(M8218="","",VLOOKUP(M8218,'14'!D:D,1,0))</f>
        <v/>
      </c>
    </row>
    <row r="8219" spans="1:15" ht="12.75" customHeight="1" x14ac:dyDescent="0.2">
      <c r="A8219" s="36" t="str">
        <f>'0'!$A$4</f>
        <v>………………..</v>
      </c>
      <c r="B8219" s="37">
        <f>'0'!$A$2</f>
        <v>46112</v>
      </c>
      <c r="C8219" s="37" t="s">
        <v>1243</v>
      </c>
      <c r="D8219" s="119" t="str">
        <f>IF(G8219="","",VLOOKUP(G8219,номенклатури!R:T,2,0))</f>
        <v/>
      </c>
      <c r="E8219" s="333" t="str">
        <f>IF(G8219="","",VLOOKUP(G8219,номенклатури!R:T,3,0))</f>
        <v/>
      </c>
      <c r="F8219" s="159" t="str">
        <f>IF(G8219="","",IF(ISERROR(VLOOKUP(G8219,номенклатури!V:V,1,0)),E8219*H8219,E8219*I8219))</f>
        <v/>
      </c>
      <c r="G8219" s="14"/>
      <c r="H8219" s="15"/>
      <c r="I8219" s="15"/>
      <c r="J8219" s="15"/>
      <c r="K8219" s="15"/>
      <c r="L8219" s="217"/>
      <c r="M8219" s="22"/>
      <c r="N8219" s="119" t="str">
        <f>IF(G8219="","",VLOOKUP(G8219,номенклатури!R:U,4,0))</f>
        <v/>
      </c>
      <c r="O8219" s="119" t="str">
        <f>IF(M8219="","",VLOOKUP(M8219,'14'!D:D,1,0))</f>
        <v/>
      </c>
    </row>
    <row r="8220" spans="1:15" ht="12.75" customHeight="1" x14ac:dyDescent="0.2">
      <c r="A8220" s="36" t="str">
        <f>'0'!$A$4</f>
        <v>………………..</v>
      </c>
      <c r="B8220" s="37">
        <f>'0'!$A$2</f>
        <v>46112</v>
      </c>
      <c r="C8220" s="37" t="s">
        <v>1243</v>
      </c>
      <c r="D8220" s="119" t="str">
        <f>IF(G8220="","",VLOOKUP(G8220,номенклатури!R:T,2,0))</f>
        <v/>
      </c>
      <c r="E8220" s="333" t="str">
        <f>IF(G8220="","",VLOOKUP(G8220,номенклатури!R:T,3,0))</f>
        <v/>
      </c>
      <c r="F8220" s="159" t="str">
        <f>IF(G8220="","",IF(ISERROR(VLOOKUP(G8220,номенклатури!V:V,1,0)),E8220*H8220,E8220*I8220))</f>
        <v/>
      </c>
      <c r="G8220" s="14"/>
      <c r="H8220" s="15"/>
      <c r="I8220" s="15"/>
      <c r="J8220" s="15"/>
      <c r="K8220" s="15"/>
      <c r="L8220" s="217"/>
      <c r="M8220" s="22"/>
      <c r="N8220" s="119" t="str">
        <f>IF(G8220="","",VLOOKUP(G8220,номенклатури!R:U,4,0))</f>
        <v/>
      </c>
      <c r="O8220" s="119" t="str">
        <f>IF(M8220="","",VLOOKUP(M8220,'14'!D:D,1,0))</f>
        <v/>
      </c>
    </row>
    <row r="8221" spans="1:15" ht="12.75" customHeight="1" x14ac:dyDescent="0.2">
      <c r="A8221" s="36" t="str">
        <f>'0'!$A$4</f>
        <v>………………..</v>
      </c>
      <c r="B8221" s="37">
        <f>'0'!$A$2</f>
        <v>46112</v>
      </c>
      <c r="C8221" s="37" t="s">
        <v>1243</v>
      </c>
      <c r="D8221" s="119" t="str">
        <f>IF(G8221="","",VLOOKUP(G8221,номенклатури!R:T,2,0))</f>
        <v/>
      </c>
      <c r="E8221" s="333" t="str">
        <f>IF(G8221="","",VLOOKUP(G8221,номенклатури!R:T,3,0))</f>
        <v/>
      </c>
      <c r="F8221" s="159" t="str">
        <f>IF(G8221="","",IF(ISERROR(VLOOKUP(G8221,номенклатури!V:V,1,0)),E8221*H8221,E8221*I8221))</f>
        <v/>
      </c>
      <c r="G8221" s="14"/>
      <c r="H8221" s="15"/>
      <c r="I8221" s="15"/>
      <c r="J8221" s="15"/>
      <c r="K8221" s="15"/>
      <c r="L8221" s="217"/>
      <c r="M8221" s="22"/>
      <c r="N8221" s="119" t="str">
        <f>IF(G8221="","",VLOOKUP(G8221,номенклатури!R:U,4,0))</f>
        <v/>
      </c>
      <c r="O8221" s="119" t="str">
        <f>IF(M8221="","",VLOOKUP(M8221,'14'!D:D,1,0))</f>
        <v/>
      </c>
    </row>
    <row r="8222" spans="1:15" ht="12.75" customHeight="1" x14ac:dyDescent="0.2">
      <c r="A8222" s="36" t="str">
        <f>'0'!$A$4</f>
        <v>………………..</v>
      </c>
      <c r="B8222" s="37">
        <f>'0'!$A$2</f>
        <v>46112</v>
      </c>
      <c r="C8222" s="37" t="s">
        <v>1243</v>
      </c>
      <c r="D8222" s="119" t="str">
        <f>IF(G8222="","",VLOOKUP(G8222,номенклатури!R:T,2,0))</f>
        <v/>
      </c>
      <c r="E8222" s="333" t="str">
        <f>IF(G8222="","",VLOOKUP(G8222,номенклатури!R:T,3,0))</f>
        <v/>
      </c>
      <c r="F8222" s="159" t="str">
        <f>IF(G8222="","",IF(ISERROR(VLOOKUP(G8222,номенклатури!V:V,1,0)),E8222*H8222,E8222*I8222))</f>
        <v/>
      </c>
      <c r="G8222" s="14"/>
      <c r="H8222" s="15"/>
      <c r="I8222" s="15"/>
      <c r="J8222" s="15"/>
      <c r="K8222" s="15"/>
      <c r="L8222" s="217"/>
      <c r="M8222" s="22"/>
      <c r="N8222" s="119" t="str">
        <f>IF(G8222="","",VLOOKUP(G8222,номенклатури!R:U,4,0))</f>
        <v/>
      </c>
      <c r="O8222" s="119" t="str">
        <f>IF(M8222="","",VLOOKUP(M8222,'14'!D:D,1,0))</f>
        <v/>
      </c>
    </row>
    <row r="8223" spans="1:15" ht="12.75" customHeight="1" x14ac:dyDescent="0.2">
      <c r="A8223" s="36" t="str">
        <f>'0'!$A$4</f>
        <v>………………..</v>
      </c>
      <c r="B8223" s="37">
        <f>'0'!$A$2</f>
        <v>46112</v>
      </c>
      <c r="C8223" s="37" t="s">
        <v>1243</v>
      </c>
      <c r="D8223" s="119" t="str">
        <f>IF(G8223="","",VLOOKUP(G8223,номенклатури!R:T,2,0))</f>
        <v/>
      </c>
      <c r="E8223" s="333" t="str">
        <f>IF(G8223="","",VLOOKUP(G8223,номенклатури!R:T,3,0))</f>
        <v/>
      </c>
      <c r="F8223" s="159" t="str">
        <f>IF(G8223="","",IF(ISERROR(VLOOKUP(G8223,номенклатури!V:V,1,0)),E8223*H8223,E8223*I8223))</f>
        <v/>
      </c>
      <c r="G8223" s="14"/>
      <c r="H8223" s="15"/>
      <c r="I8223" s="15"/>
      <c r="J8223" s="15"/>
      <c r="K8223" s="15"/>
      <c r="L8223" s="217"/>
      <c r="M8223" s="22"/>
      <c r="N8223" s="119" t="str">
        <f>IF(G8223="","",VLOOKUP(G8223,номенклатури!R:U,4,0))</f>
        <v/>
      </c>
      <c r="O8223" s="119" t="str">
        <f>IF(M8223="","",VLOOKUP(M8223,'14'!D:D,1,0))</f>
        <v/>
      </c>
    </row>
    <row r="8224" spans="1:15" ht="12.75" customHeight="1" x14ac:dyDescent="0.2">
      <c r="A8224" s="36" t="str">
        <f>'0'!$A$4</f>
        <v>………………..</v>
      </c>
      <c r="B8224" s="37">
        <f>'0'!$A$2</f>
        <v>46112</v>
      </c>
      <c r="C8224" s="37" t="s">
        <v>1243</v>
      </c>
      <c r="D8224" s="119" t="str">
        <f>IF(G8224="","",VLOOKUP(G8224,номенклатури!R:T,2,0))</f>
        <v/>
      </c>
      <c r="E8224" s="333" t="str">
        <f>IF(G8224="","",VLOOKUP(G8224,номенклатури!R:T,3,0))</f>
        <v/>
      </c>
      <c r="F8224" s="159" t="str">
        <f>IF(G8224="","",IF(ISERROR(VLOOKUP(G8224,номенклатури!V:V,1,0)),E8224*H8224,E8224*I8224))</f>
        <v/>
      </c>
      <c r="G8224" s="14"/>
      <c r="H8224" s="15"/>
      <c r="I8224" s="15"/>
      <c r="J8224" s="15"/>
      <c r="K8224" s="15"/>
      <c r="L8224" s="217"/>
      <c r="M8224" s="22"/>
      <c r="N8224" s="119" t="str">
        <f>IF(G8224="","",VLOOKUP(G8224,номенклатури!R:U,4,0))</f>
        <v/>
      </c>
      <c r="O8224" s="119" t="str">
        <f>IF(M8224="","",VLOOKUP(M8224,'14'!D:D,1,0))</f>
        <v/>
      </c>
    </row>
    <row r="8225" spans="1:15" ht="12.75" customHeight="1" x14ac:dyDescent="0.2">
      <c r="A8225" s="36" t="str">
        <f>'0'!$A$4</f>
        <v>………………..</v>
      </c>
      <c r="B8225" s="37">
        <f>'0'!$A$2</f>
        <v>46112</v>
      </c>
      <c r="C8225" s="37" t="s">
        <v>1243</v>
      </c>
      <c r="D8225" s="119" t="str">
        <f>IF(G8225="","",VLOOKUP(G8225,номенклатури!R:T,2,0))</f>
        <v/>
      </c>
      <c r="E8225" s="333" t="str">
        <f>IF(G8225="","",VLOOKUP(G8225,номенклатури!R:T,3,0))</f>
        <v/>
      </c>
      <c r="F8225" s="159" t="str">
        <f>IF(G8225="","",IF(ISERROR(VLOOKUP(G8225,номенклатури!V:V,1,0)),E8225*H8225,E8225*I8225))</f>
        <v/>
      </c>
      <c r="G8225" s="14"/>
      <c r="H8225" s="15"/>
      <c r="I8225" s="15"/>
      <c r="J8225" s="15"/>
      <c r="K8225" s="15"/>
      <c r="L8225" s="217"/>
      <c r="M8225" s="22"/>
      <c r="N8225" s="119" t="str">
        <f>IF(G8225="","",VLOOKUP(G8225,номенклатури!R:U,4,0))</f>
        <v/>
      </c>
      <c r="O8225" s="119" t="str">
        <f>IF(M8225="","",VLOOKUP(M8225,'14'!D:D,1,0))</f>
        <v/>
      </c>
    </row>
    <row r="8226" spans="1:15" ht="12.75" customHeight="1" x14ac:dyDescent="0.2">
      <c r="A8226" s="36" t="str">
        <f>'0'!$A$4</f>
        <v>………………..</v>
      </c>
      <c r="B8226" s="37">
        <f>'0'!$A$2</f>
        <v>46112</v>
      </c>
      <c r="C8226" s="37" t="s">
        <v>1243</v>
      </c>
      <c r="D8226" s="119" t="str">
        <f>IF(G8226="","",VLOOKUP(G8226,номенклатури!R:T,2,0))</f>
        <v/>
      </c>
      <c r="E8226" s="333" t="str">
        <f>IF(G8226="","",VLOOKUP(G8226,номенклатури!R:T,3,0))</f>
        <v/>
      </c>
      <c r="F8226" s="159" t="str">
        <f>IF(G8226="","",IF(ISERROR(VLOOKUP(G8226,номенклатури!V:V,1,0)),E8226*H8226,E8226*I8226))</f>
        <v/>
      </c>
      <c r="G8226" s="14"/>
      <c r="H8226" s="15"/>
      <c r="I8226" s="15"/>
      <c r="J8226" s="15"/>
      <c r="K8226" s="15"/>
      <c r="L8226" s="217"/>
      <c r="M8226" s="22"/>
      <c r="N8226" s="119" t="str">
        <f>IF(G8226="","",VLOOKUP(G8226,номенклатури!R:U,4,0))</f>
        <v/>
      </c>
      <c r="O8226" s="119" t="str">
        <f>IF(M8226="","",VLOOKUP(M8226,'14'!D:D,1,0))</f>
        <v/>
      </c>
    </row>
    <row r="8227" spans="1:15" ht="12.75" customHeight="1" x14ac:dyDescent="0.2">
      <c r="A8227" s="36" t="str">
        <f>'0'!$A$4</f>
        <v>………………..</v>
      </c>
      <c r="B8227" s="37">
        <f>'0'!$A$2</f>
        <v>46112</v>
      </c>
      <c r="C8227" s="37" t="s">
        <v>1243</v>
      </c>
      <c r="D8227" s="119" t="str">
        <f>IF(G8227="","",VLOOKUP(G8227,номенклатури!R:T,2,0))</f>
        <v/>
      </c>
      <c r="E8227" s="333" t="str">
        <f>IF(G8227="","",VLOOKUP(G8227,номенклатури!R:T,3,0))</f>
        <v/>
      </c>
      <c r="F8227" s="159" t="str">
        <f>IF(G8227="","",IF(ISERROR(VLOOKUP(G8227,номенклатури!V:V,1,0)),E8227*H8227,E8227*I8227))</f>
        <v/>
      </c>
      <c r="G8227" s="14"/>
      <c r="H8227" s="15"/>
      <c r="I8227" s="15"/>
      <c r="J8227" s="15"/>
      <c r="K8227" s="15"/>
      <c r="L8227" s="217"/>
      <c r="M8227" s="22"/>
      <c r="N8227" s="119" t="str">
        <f>IF(G8227="","",VLOOKUP(G8227,номенклатури!R:U,4,0))</f>
        <v/>
      </c>
      <c r="O8227" s="119" t="str">
        <f>IF(M8227="","",VLOOKUP(M8227,'14'!D:D,1,0))</f>
        <v/>
      </c>
    </row>
    <row r="8228" spans="1:15" ht="12.75" customHeight="1" x14ac:dyDescent="0.2">
      <c r="A8228" s="36" t="str">
        <f>'0'!$A$4</f>
        <v>………………..</v>
      </c>
      <c r="B8228" s="37">
        <f>'0'!$A$2</f>
        <v>46112</v>
      </c>
      <c r="C8228" s="37" t="s">
        <v>1243</v>
      </c>
      <c r="D8228" s="119" t="str">
        <f>IF(G8228="","",VLOOKUP(G8228,номенклатури!R:T,2,0))</f>
        <v/>
      </c>
      <c r="E8228" s="333" t="str">
        <f>IF(G8228="","",VLOOKUP(G8228,номенклатури!R:T,3,0))</f>
        <v/>
      </c>
      <c r="F8228" s="159" t="str">
        <f>IF(G8228="","",IF(ISERROR(VLOOKUP(G8228,номенклатури!V:V,1,0)),E8228*H8228,E8228*I8228))</f>
        <v/>
      </c>
      <c r="G8228" s="14"/>
      <c r="H8228" s="15"/>
      <c r="I8228" s="15"/>
      <c r="J8228" s="15"/>
      <c r="K8228" s="15"/>
      <c r="L8228" s="217"/>
      <c r="M8228" s="22"/>
      <c r="N8228" s="119" t="str">
        <f>IF(G8228="","",VLOOKUP(G8228,номенклатури!R:U,4,0))</f>
        <v/>
      </c>
      <c r="O8228" s="119" t="str">
        <f>IF(M8228="","",VLOOKUP(M8228,'14'!D:D,1,0))</f>
        <v/>
      </c>
    </row>
    <row r="8229" spans="1:15" ht="12.75" customHeight="1" x14ac:dyDescent="0.2">
      <c r="A8229" s="36" t="str">
        <f>'0'!$A$4</f>
        <v>………………..</v>
      </c>
      <c r="B8229" s="37">
        <f>'0'!$A$2</f>
        <v>46112</v>
      </c>
      <c r="C8229" s="37" t="s">
        <v>1243</v>
      </c>
      <c r="D8229" s="119" t="str">
        <f>IF(G8229="","",VLOOKUP(G8229,номенклатури!R:T,2,0))</f>
        <v/>
      </c>
      <c r="E8229" s="333" t="str">
        <f>IF(G8229="","",VLOOKUP(G8229,номенклатури!R:T,3,0))</f>
        <v/>
      </c>
      <c r="F8229" s="159" t="str">
        <f>IF(G8229="","",IF(ISERROR(VLOOKUP(G8229,номенклатури!V:V,1,0)),E8229*H8229,E8229*I8229))</f>
        <v/>
      </c>
      <c r="G8229" s="14"/>
      <c r="H8229" s="15"/>
      <c r="I8229" s="15"/>
      <c r="J8229" s="15"/>
      <c r="K8229" s="15"/>
      <c r="L8229" s="217"/>
      <c r="M8229" s="22"/>
      <c r="N8229" s="119" t="str">
        <f>IF(G8229="","",VLOOKUP(G8229,номенклатури!R:U,4,0))</f>
        <v/>
      </c>
      <c r="O8229" s="119" t="str">
        <f>IF(M8229="","",VLOOKUP(M8229,'14'!D:D,1,0))</f>
        <v/>
      </c>
    </row>
    <row r="8230" spans="1:15" ht="12.75" customHeight="1" x14ac:dyDescent="0.2">
      <c r="A8230" s="36" t="str">
        <f>'0'!$A$4</f>
        <v>………………..</v>
      </c>
      <c r="B8230" s="37">
        <f>'0'!$A$2</f>
        <v>46112</v>
      </c>
      <c r="C8230" s="37" t="s">
        <v>1243</v>
      </c>
      <c r="D8230" s="119" t="str">
        <f>IF(G8230="","",VLOOKUP(G8230,номенклатури!R:T,2,0))</f>
        <v/>
      </c>
      <c r="E8230" s="333" t="str">
        <f>IF(G8230="","",VLOOKUP(G8230,номенклатури!R:T,3,0))</f>
        <v/>
      </c>
      <c r="F8230" s="159" t="str">
        <f>IF(G8230="","",IF(ISERROR(VLOOKUP(G8230,номенклатури!V:V,1,0)),E8230*H8230,E8230*I8230))</f>
        <v/>
      </c>
      <c r="G8230" s="14"/>
      <c r="H8230" s="15"/>
      <c r="I8230" s="15"/>
      <c r="J8230" s="15"/>
      <c r="K8230" s="15"/>
      <c r="L8230" s="217"/>
      <c r="M8230" s="22"/>
      <c r="N8230" s="119" t="str">
        <f>IF(G8230="","",VLOOKUP(G8230,номенклатури!R:U,4,0))</f>
        <v/>
      </c>
      <c r="O8230" s="119" t="str">
        <f>IF(M8230="","",VLOOKUP(M8230,'14'!D:D,1,0))</f>
        <v/>
      </c>
    </row>
    <row r="8231" spans="1:15" ht="12.75" customHeight="1" x14ac:dyDescent="0.2">
      <c r="A8231" s="36" t="str">
        <f>'0'!$A$4</f>
        <v>………………..</v>
      </c>
      <c r="B8231" s="37">
        <f>'0'!$A$2</f>
        <v>46112</v>
      </c>
      <c r="C8231" s="37" t="s">
        <v>1243</v>
      </c>
      <c r="D8231" s="119" t="str">
        <f>IF(G8231="","",VLOOKUP(G8231,номенклатури!R:T,2,0))</f>
        <v/>
      </c>
      <c r="E8231" s="333" t="str">
        <f>IF(G8231="","",VLOOKUP(G8231,номенклатури!R:T,3,0))</f>
        <v/>
      </c>
      <c r="F8231" s="159" t="str">
        <f>IF(G8231="","",IF(ISERROR(VLOOKUP(G8231,номенклатури!V:V,1,0)),E8231*H8231,E8231*I8231))</f>
        <v/>
      </c>
      <c r="G8231" s="14"/>
      <c r="H8231" s="15"/>
      <c r="I8231" s="15"/>
      <c r="J8231" s="15"/>
      <c r="K8231" s="15"/>
      <c r="L8231" s="217"/>
      <c r="M8231" s="22"/>
      <c r="N8231" s="119" t="str">
        <f>IF(G8231="","",VLOOKUP(G8231,номенклатури!R:U,4,0))</f>
        <v/>
      </c>
      <c r="O8231" s="119" t="str">
        <f>IF(M8231="","",VLOOKUP(M8231,'14'!D:D,1,0))</f>
        <v/>
      </c>
    </row>
    <row r="8232" spans="1:15" ht="12.75" customHeight="1" x14ac:dyDescent="0.2">
      <c r="A8232" s="36" t="str">
        <f>'0'!$A$4</f>
        <v>………………..</v>
      </c>
      <c r="B8232" s="37">
        <f>'0'!$A$2</f>
        <v>46112</v>
      </c>
      <c r="C8232" s="37" t="s">
        <v>1243</v>
      </c>
      <c r="D8232" s="119" t="str">
        <f>IF(G8232="","",VLOOKUP(G8232,номенклатури!R:T,2,0))</f>
        <v/>
      </c>
      <c r="E8232" s="333" t="str">
        <f>IF(G8232="","",VLOOKUP(G8232,номенклатури!R:T,3,0))</f>
        <v/>
      </c>
      <c r="F8232" s="159" t="str">
        <f>IF(G8232="","",IF(ISERROR(VLOOKUP(G8232,номенклатури!V:V,1,0)),E8232*H8232,E8232*I8232))</f>
        <v/>
      </c>
      <c r="G8232" s="14"/>
      <c r="H8232" s="15"/>
      <c r="I8232" s="15"/>
      <c r="J8232" s="15"/>
      <c r="K8232" s="15"/>
      <c r="L8232" s="217"/>
      <c r="M8232" s="22"/>
      <c r="N8232" s="119" t="str">
        <f>IF(G8232="","",VLOOKUP(G8232,номенклатури!R:U,4,0))</f>
        <v/>
      </c>
      <c r="O8232" s="119" t="str">
        <f>IF(M8232="","",VLOOKUP(M8232,'14'!D:D,1,0))</f>
        <v/>
      </c>
    </row>
    <row r="8233" spans="1:15" ht="12.75" customHeight="1" x14ac:dyDescent="0.2">
      <c r="A8233" s="36" t="str">
        <f>'0'!$A$4</f>
        <v>………………..</v>
      </c>
      <c r="B8233" s="37">
        <f>'0'!$A$2</f>
        <v>46112</v>
      </c>
      <c r="C8233" s="37" t="s">
        <v>1243</v>
      </c>
      <c r="D8233" s="119" t="str">
        <f>IF(G8233="","",VLOOKUP(G8233,номенклатури!R:T,2,0))</f>
        <v/>
      </c>
      <c r="E8233" s="333" t="str">
        <f>IF(G8233="","",VLOOKUP(G8233,номенклатури!R:T,3,0))</f>
        <v/>
      </c>
      <c r="F8233" s="159" t="str">
        <f>IF(G8233="","",IF(ISERROR(VLOOKUP(G8233,номенклатури!V:V,1,0)),E8233*H8233,E8233*I8233))</f>
        <v/>
      </c>
      <c r="G8233" s="14"/>
      <c r="H8233" s="15"/>
      <c r="I8233" s="15"/>
      <c r="J8233" s="15"/>
      <c r="K8233" s="15"/>
      <c r="L8233" s="217"/>
      <c r="M8233" s="22"/>
      <c r="N8233" s="119" t="str">
        <f>IF(G8233="","",VLOOKUP(G8233,номенклатури!R:U,4,0))</f>
        <v/>
      </c>
      <c r="O8233" s="119" t="str">
        <f>IF(M8233="","",VLOOKUP(M8233,'14'!D:D,1,0))</f>
        <v/>
      </c>
    </row>
    <row r="8234" spans="1:15" ht="12.75" customHeight="1" x14ac:dyDescent="0.2">
      <c r="A8234" s="36" t="str">
        <f>'0'!$A$4</f>
        <v>………………..</v>
      </c>
      <c r="B8234" s="37">
        <f>'0'!$A$2</f>
        <v>46112</v>
      </c>
      <c r="C8234" s="37" t="s">
        <v>1243</v>
      </c>
      <c r="D8234" s="119" t="str">
        <f>IF(G8234="","",VLOOKUP(G8234,номенклатури!R:T,2,0))</f>
        <v/>
      </c>
      <c r="E8234" s="333" t="str">
        <f>IF(G8234="","",VLOOKUP(G8234,номенклатури!R:T,3,0))</f>
        <v/>
      </c>
      <c r="F8234" s="159" t="str">
        <f>IF(G8234="","",IF(ISERROR(VLOOKUP(G8234,номенклатури!V:V,1,0)),E8234*H8234,E8234*I8234))</f>
        <v/>
      </c>
      <c r="G8234" s="14"/>
      <c r="H8234" s="15"/>
      <c r="I8234" s="15"/>
      <c r="J8234" s="15"/>
      <c r="K8234" s="15"/>
      <c r="L8234" s="217"/>
      <c r="M8234" s="22"/>
      <c r="N8234" s="119" t="str">
        <f>IF(G8234="","",VLOOKUP(G8234,номенклатури!R:U,4,0))</f>
        <v/>
      </c>
      <c r="O8234" s="119" t="str">
        <f>IF(M8234="","",VLOOKUP(M8234,'14'!D:D,1,0))</f>
        <v/>
      </c>
    </row>
    <row r="8235" spans="1:15" ht="12.75" customHeight="1" x14ac:dyDescent="0.2">
      <c r="A8235" s="36" t="str">
        <f>'0'!$A$4</f>
        <v>………………..</v>
      </c>
      <c r="B8235" s="37">
        <f>'0'!$A$2</f>
        <v>46112</v>
      </c>
      <c r="C8235" s="37" t="s">
        <v>1243</v>
      </c>
      <c r="D8235" s="119" t="str">
        <f>IF(G8235="","",VLOOKUP(G8235,номенклатури!R:T,2,0))</f>
        <v/>
      </c>
      <c r="E8235" s="333" t="str">
        <f>IF(G8235="","",VLOOKUP(G8235,номенклатури!R:T,3,0))</f>
        <v/>
      </c>
      <c r="F8235" s="159" t="str">
        <f>IF(G8235="","",IF(ISERROR(VLOOKUP(G8235,номенклатури!V:V,1,0)),E8235*H8235,E8235*I8235))</f>
        <v/>
      </c>
      <c r="G8235" s="14"/>
      <c r="H8235" s="15"/>
      <c r="I8235" s="15"/>
      <c r="J8235" s="15"/>
      <c r="K8235" s="15"/>
      <c r="L8235" s="217"/>
      <c r="M8235" s="22"/>
      <c r="N8235" s="119" t="str">
        <f>IF(G8235="","",VLOOKUP(G8235,номенклатури!R:U,4,0))</f>
        <v/>
      </c>
      <c r="O8235" s="119" t="str">
        <f>IF(M8235="","",VLOOKUP(M8235,'14'!D:D,1,0))</f>
        <v/>
      </c>
    </row>
    <row r="8236" spans="1:15" ht="12.75" customHeight="1" x14ac:dyDescent="0.2">
      <c r="A8236" s="36" t="str">
        <f>'0'!$A$4</f>
        <v>………………..</v>
      </c>
      <c r="B8236" s="37">
        <f>'0'!$A$2</f>
        <v>46112</v>
      </c>
      <c r="C8236" s="37" t="s">
        <v>1243</v>
      </c>
      <c r="D8236" s="119" t="str">
        <f>IF(G8236="","",VLOOKUP(G8236,номенклатури!R:T,2,0))</f>
        <v/>
      </c>
      <c r="E8236" s="333" t="str">
        <f>IF(G8236="","",VLOOKUP(G8236,номенклатури!R:T,3,0))</f>
        <v/>
      </c>
      <c r="F8236" s="159" t="str">
        <f>IF(G8236="","",IF(ISERROR(VLOOKUP(G8236,номенклатури!V:V,1,0)),E8236*H8236,E8236*I8236))</f>
        <v/>
      </c>
      <c r="G8236" s="14"/>
      <c r="H8236" s="15"/>
      <c r="I8236" s="15"/>
      <c r="J8236" s="15"/>
      <c r="K8236" s="15"/>
      <c r="L8236" s="217"/>
      <c r="M8236" s="22"/>
      <c r="N8236" s="119" t="str">
        <f>IF(G8236="","",VLOOKUP(G8236,номенклатури!R:U,4,0))</f>
        <v/>
      </c>
      <c r="O8236" s="119" t="str">
        <f>IF(M8236="","",VLOOKUP(M8236,'14'!D:D,1,0))</f>
        <v/>
      </c>
    </row>
    <row r="8237" spans="1:15" ht="12.75" customHeight="1" x14ac:dyDescent="0.2">
      <c r="A8237" s="36" t="str">
        <f>'0'!$A$4</f>
        <v>………………..</v>
      </c>
      <c r="B8237" s="37">
        <f>'0'!$A$2</f>
        <v>46112</v>
      </c>
      <c r="C8237" s="37" t="s">
        <v>1243</v>
      </c>
      <c r="D8237" s="119" t="str">
        <f>IF(G8237="","",VLOOKUP(G8237,номенклатури!R:T,2,0))</f>
        <v/>
      </c>
      <c r="E8237" s="333" t="str">
        <f>IF(G8237="","",VLOOKUP(G8237,номенклатури!R:T,3,0))</f>
        <v/>
      </c>
      <c r="F8237" s="159" t="str">
        <f>IF(G8237="","",IF(ISERROR(VLOOKUP(G8237,номенклатури!V:V,1,0)),E8237*H8237,E8237*I8237))</f>
        <v/>
      </c>
      <c r="G8237" s="14"/>
      <c r="H8237" s="15"/>
      <c r="I8237" s="15"/>
      <c r="J8237" s="15"/>
      <c r="K8237" s="15"/>
      <c r="L8237" s="217"/>
      <c r="M8237" s="22"/>
      <c r="N8237" s="119" t="str">
        <f>IF(G8237="","",VLOOKUP(G8237,номенклатури!R:U,4,0))</f>
        <v/>
      </c>
      <c r="O8237" s="119" t="str">
        <f>IF(M8237="","",VLOOKUP(M8237,'14'!D:D,1,0))</f>
        <v/>
      </c>
    </row>
    <row r="8238" spans="1:15" ht="12.75" customHeight="1" x14ac:dyDescent="0.2">
      <c r="A8238" s="36" t="str">
        <f>'0'!$A$4</f>
        <v>………………..</v>
      </c>
      <c r="B8238" s="37">
        <f>'0'!$A$2</f>
        <v>46112</v>
      </c>
      <c r="C8238" s="37" t="s">
        <v>1243</v>
      </c>
      <c r="D8238" s="119" t="str">
        <f>IF(G8238="","",VLOOKUP(G8238,номенклатури!R:T,2,0))</f>
        <v/>
      </c>
      <c r="E8238" s="333" t="str">
        <f>IF(G8238="","",VLOOKUP(G8238,номенклатури!R:T,3,0))</f>
        <v/>
      </c>
      <c r="F8238" s="159" t="str">
        <f>IF(G8238="","",IF(ISERROR(VLOOKUP(G8238,номенклатури!V:V,1,0)),E8238*H8238,E8238*I8238))</f>
        <v/>
      </c>
      <c r="G8238" s="14"/>
      <c r="H8238" s="15"/>
      <c r="I8238" s="15"/>
      <c r="J8238" s="15"/>
      <c r="K8238" s="15"/>
      <c r="L8238" s="217"/>
      <c r="M8238" s="22"/>
      <c r="N8238" s="119" t="str">
        <f>IF(G8238="","",VLOOKUP(G8238,номенклатури!R:U,4,0))</f>
        <v/>
      </c>
      <c r="O8238" s="119" t="str">
        <f>IF(M8238="","",VLOOKUP(M8238,'14'!D:D,1,0))</f>
        <v/>
      </c>
    </row>
    <row r="8239" spans="1:15" ht="12.75" customHeight="1" x14ac:dyDescent="0.2">
      <c r="A8239" s="36" t="str">
        <f>'0'!$A$4</f>
        <v>………………..</v>
      </c>
      <c r="B8239" s="37">
        <f>'0'!$A$2</f>
        <v>46112</v>
      </c>
      <c r="C8239" s="37" t="s">
        <v>1243</v>
      </c>
      <c r="D8239" s="119" t="str">
        <f>IF(G8239="","",VLOOKUP(G8239,номенклатури!R:T,2,0))</f>
        <v/>
      </c>
      <c r="E8239" s="333" t="str">
        <f>IF(G8239="","",VLOOKUP(G8239,номенклатури!R:T,3,0))</f>
        <v/>
      </c>
      <c r="F8239" s="159" t="str">
        <f>IF(G8239="","",IF(ISERROR(VLOOKUP(G8239,номенклатури!V:V,1,0)),E8239*H8239,E8239*I8239))</f>
        <v/>
      </c>
      <c r="G8239" s="14"/>
      <c r="H8239" s="15"/>
      <c r="I8239" s="15"/>
      <c r="J8239" s="15"/>
      <c r="K8239" s="15"/>
      <c r="L8239" s="217"/>
      <c r="M8239" s="22"/>
      <c r="N8239" s="119" t="str">
        <f>IF(G8239="","",VLOOKUP(G8239,номенклатури!R:U,4,0))</f>
        <v/>
      </c>
      <c r="O8239" s="119" t="str">
        <f>IF(M8239="","",VLOOKUP(M8239,'14'!D:D,1,0))</f>
        <v/>
      </c>
    </row>
    <row r="8240" spans="1:15" ht="12.75" customHeight="1" x14ac:dyDescent="0.2">
      <c r="A8240" s="36" t="str">
        <f>'0'!$A$4</f>
        <v>………………..</v>
      </c>
      <c r="B8240" s="37">
        <f>'0'!$A$2</f>
        <v>46112</v>
      </c>
      <c r="C8240" s="37" t="s">
        <v>1243</v>
      </c>
      <c r="D8240" s="119" t="str">
        <f>IF(G8240="","",VLOOKUP(G8240,номенклатури!R:T,2,0))</f>
        <v/>
      </c>
      <c r="E8240" s="333" t="str">
        <f>IF(G8240="","",VLOOKUP(G8240,номенклатури!R:T,3,0))</f>
        <v/>
      </c>
      <c r="F8240" s="159" t="str">
        <f>IF(G8240="","",IF(ISERROR(VLOOKUP(G8240,номенклатури!V:V,1,0)),E8240*H8240,E8240*I8240))</f>
        <v/>
      </c>
      <c r="G8240" s="14"/>
      <c r="H8240" s="15"/>
      <c r="I8240" s="15"/>
      <c r="J8240" s="15"/>
      <c r="K8240" s="15"/>
      <c r="L8240" s="217"/>
      <c r="M8240" s="22"/>
      <c r="N8240" s="119" t="str">
        <f>IF(G8240="","",VLOOKUP(G8240,номенклатури!R:U,4,0))</f>
        <v/>
      </c>
      <c r="O8240" s="119" t="str">
        <f>IF(M8240="","",VLOOKUP(M8240,'14'!D:D,1,0))</f>
        <v/>
      </c>
    </row>
    <row r="8241" spans="1:15" ht="12.75" customHeight="1" x14ac:dyDescent="0.2">
      <c r="A8241" s="36" t="str">
        <f>'0'!$A$4</f>
        <v>………………..</v>
      </c>
      <c r="B8241" s="37">
        <f>'0'!$A$2</f>
        <v>46112</v>
      </c>
      <c r="C8241" s="37" t="s">
        <v>1243</v>
      </c>
      <c r="D8241" s="119" t="str">
        <f>IF(G8241="","",VLOOKUP(G8241,номенклатури!R:T,2,0))</f>
        <v/>
      </c>
      <c r="E8241" s="333" t="str">
        <f>IF(G8241="","",VLOOKUP(G8241,номенклатури!R:T,3,0))</f>
        <v/>
      </c>
      <c r="F8241" s="159" t="str">
        <f>IF(G8241="","",IF(ISERROR(VLOOKUP(G8241,номенклатури!V:V,1,0)),E8241*H8241,E8241*I8241))</f>
        <v/>
      </c>
      <c r="G8241" s="14"/>
      <c r="H8241" s="15"/>
      <c r="I8241" s="15"/>
      <c r="J8241" s="15"/>
      <c r="K8241" s="15"/>
      <c r="L8241" s="217"/>
      <c r="M8241" s="22"/>
      <c r="N8241" s="119" t="str">
        <f>IF(G8241="","",VLOOKUP(G8241,номенклатури!R:U,4,0))</f>
        <v/>
      </c>
      <c r="O8241" s="119" t="str">
        <f>IF(M8241="","",VLOOKUP(M8241,'14'!D:D,1,0))</f>
        <v/>
      </c>
    </row>
    <row r="8242" spans="1:15" ht="12.75" customHeight="1" x14ac:dyDescent="0.2">
      <c r="A8242" s="36" t="str">
        <f>'0'!$A$4</f>
        <v>………………..</v>
      </c>
      <c r="B8242" s="37">
        <f>'0'!$A$2</f>
        <v>46112</v>
      </c>
      <c r="C8242" s="37" t="s">
        <v>1243</v>
      </c>
      <c r="D8242" s="119" t="str">
        <f>IF(G8242="","",VLOOKUP(G8242,номенклатури!R:T,2,0))</f>
        <v/>
      </c>
      <c r="E8242" s="333" t="str">
        <f>IF(G8242="","",VLOOKUP(G8242,номенклатури!R:T,3,0))</f>
        <v/>
      </c>
      <c r="F8242" s="159" t="str">
        <f>IF(G8242="","",IF(ISERROR(VLOOKUP(G8242,номенклатури!V:V,1,0)),E8242*H8242,E8242*I8242))</f>
        <v/>
      </c>
      <c r="G8242" s="14"/>
      <c r="H8242" s="15"/>
      <c r="I8242" s="15"/>
      <c r="J8242" s="15"/>
      <c r="K8242" s="15"/>
      <c r="L8242" s="217"/>
      <c r="M8242" s="22"/>
      <c r="N8242" s="119" t="str">
        <f>IF(G8242="","",VLOOKUP(G8242,номенклатури!R:U,4,0))</f>
        <v/>
      </c>
      <c r="O8242" s="119" t="str">
        <f>IF(M8242="","",VLOOKUP(M8242,'14'!D:D,1,0))</f>
        <v/>
      </c>
    </row>
    <row r="8243" spans="1:15" ht="12.75" customHeight="1" x14ac:dyDescent="0.2">
      <c r="A8243" s="36" t="str">
        <f>'0'!$A$4</f>
        <v>………………..</v>
      </c>
      <c r="B8243" s="37">
        <f>'0'!$A$2</f>
        <v>46112</v>
      </c>
      <c r="C8243" s="37" t="s">
        <v>1243</v>
      </c>
      <c r="D8243" s="119" t="str">
        <f>IF(G8243="","",VLOOKUP(G8243,номенклатури!R:T,2,0))</f>
        <v/>
      </c>
      <c r="E8243" s="333" t="str">
        <f>IF(G8243="","",VLOOKUP(G8243,номенклатури!R:T,3,0))</f>
        <v/>
      </c>
      <c r="F8243" s="159" t="str">
        <f>IF(G8243="","",IF(ISERROR(VLOOKUP(G8243,номенклатури!V:V,1,0)),E8243*H8243,E8243*I8243))</f>
        <v/>
      </c>
      <c r="G8243" s="14"/>
      <c r="H8243" s="15"/>
      <c r="I8243" s="15"/>
      <c r="J8243" s="15"/>
      <c r="K8243" s="15"/>
      <c r="L8243" s="217"/>
      <c r="M8243" s="22"/>
      <c r="N8243" s="119" t="str">
        <f>IF(G8243="","",VLOOKUP(G8243,номенклатури!R:U,4,0))</f>
        <v/>
      </c>
      <c r="O8243" s="119" t="str">
        <f>IF(M8243="","",VLOOKUP(M8243,'14'!D:D,1,0))</f>
        <v/>
      </c>
    </row>
    <row r="8244" spans="1:15" ht="12.75" customHeight="1" x14ac:dyDescent="0.2">
      <c r="A8244" s="36" t="str">
        <f>'0'!$A$4</f>
        <v>………………..</v>
      </c>
      <c r="B8244" s="37">
        <f>'0'!$A$2</f>
        <v>46112</v>
      </c>
      <c r="C8244" s="37" t="s">
        <v>1243</v>
      </c>
      <c r="D8244" s="119" t="str">
        <f>IF(G8244="","",VLOOKUP(G8244,номенклатури!R:T,2,0))</f>
        <v/>
      </c>
      <c r="E8244" s="333" t="str">
        <f>IF(G8244="","",VLOOKUP(G8244,номенклатури!R:T,3,0))</f>
        <v/>
      </c>
      <c r="F8244" s="159" t="str">
        <f>IF(G8244="","",IF(ISERROR(VLOOKUP(G8244,номенклатури!V:V,1,0)),E8244*H8244,E8244*I8244))</f>
        <v/>
      </c>
      <c r="G8244" s="14"/>
      <c r="H8244" s="15"/>
      <c r="I8244" s="15"/>
      <c r="J8244" s="15"/>
      <c r="K8244" s="15"/>
      <c r="L8244" s="217"/>
      <c r="M8244" s="22"/>
      <c r="N8244" s="119" t="str">
        <f>IF(G8244="","",VLOOKUP(G8244,номенклатури!R:U,4,0))</f>
        <v/>
      </c>
      <c r="O8244" s="119" t="str">
        <f>IF(M8244="","",VLOOKUP(M8244,'14'!D:D,1,0))</f>
        <v/>
      </c>
    </row>
    <row r="8245" spans="1:15" ht="12.75" customHeight="1" x14ac:dyDescent="0.2">
      <c r="A8245" s="36" t="str">
        <f>'0'!$A$4</f>
        <v>………………..</v>
      </c>
      <c r="B8245" s="37">
        <f>'0'!$A$2</f>
        <v>46112</v>
      </c>
      <c r="C8245" s="37" t="s">
        <v>1243</v>
      </c>
      <c r="D8245" s="119" t="str">
        <f>IF(G8245="","",VLOOKUP(G8245,номенклатури!R:T,2,0))</f>
        <v/>
      </c>
      <c r="E8245" s="333" t="str">
        <f>IF(G8245="","",VLOOKUP(G8245,номенклатури!R:T,3,0))</f>
        <v/>
      </c>
      <c r="F8245" s="159" t="str">
        <f>IF(G8245="","",IF(ISERROR(VLOOKUP(G8245,номенклатури!V:V,1,0)),E8245*H8245,E8245*I8245))</f>
        <v/>
      </c>
      <c r="G8245" s="14"/>
      <c r="H8245" s="15"/>
      <c r="I8245" s="15"/>
      <c r="J8245" s="15"/>
      <c r="K8245" s="15"/>
      <c r="L8245" s="217"/>
      <c r="M8245" s="22"/>
      <c r="N8245" s="119" t="str">
        <f>IF(G8245="","",VLOOKUP(G8245,номенклатури!R:U,4,0))</f>
        <v/>
      </c>
      <c r="O8245" s="119" t="str">
        <f>IF(M8245="","",VLOOKUP(M8245,'14'!D:D,1,0))</f>
        <v/>
      </c>
    </row>
    <row r="8246" spans="1:15" ht="12.75" customHeight="1" x14ac:dyDescent="0.2">
      <c r="A8246" s="36" t="str">
        <f>'0'!$A$4</f>
        <v>………………..</v>
      </c>
      <c r="B8246" s="37">
        <f>'0'!$A$2</f>
        <v>46112</v>
      </c>
      <c r="C8246" s="37" t="s">
        <v>1243</v>
      </c>
      <c r="D8246" s="119" t="str">
        <f>IF(G8246="","",VLOOKUP(G8246,номенклатури!R:T,2,0))</f>
        <v/>
      </c>
      <c r="E8246" s="333" t="str">
        <f>IF(G8246="","",VLOOKUP(G8246,номенклатури!R:T,3,0))</f>
        <v/>
      </c>
      <c r="F8246" s="159" t="str">
        <f>IF(G8246="","",IF(ISERROR(VLOOKUP(G8246,номенклатури!V:V,1,0)),E8246*H8246,E8246*I8246))</f>
        <v/>
      </c>
      <c r="G8246" s="14"/>
      <c r="H8246" s="15"/>
      <c r="I8246" s="15"/>
      <c r="J8246" s="15"/>
      <c r="K8246" s="15"/>
      <c r="L8246" s="217"/>
      <c r="M8246" s="22"/>
      <c r="N8246" s="119" t="str">
        <f>IF(G8246="","",VLOOKUP(G8246,номенклатури!R:U,4,0))</f>
        <v/>
      </c>
      <c r="O8246" s="119" t="str">
        <f>IF(M8246="","",VLOOKUP(M8246,'14'!D:D,1,0))</f>
        <v/>
      </c>
    </row>
    <row r="8247" spans="1:15" ht="12.75" customHeight="1" x14ac:dyDescent="0.2">
      <c r="A8247" s="36" t="str">
        <f>'0'!$A$4</f>
        <v>………………..</v>
      </c>
      <c r="B8247" s="37">
        <f>'0'!$A$2</f>
        <v>46112</v>
      </c>
      <c r="C8247" s="37" t="s">
        <v>1243</v>
      </c>
      <c r="D8247" s="119" t="str">
        <f>IF(G8247="","",VLOOKUP(G8247,номенклатури!R:T,2,0))</f>
        <v/>
      </c>
      <c r="E8247" s="333" t="str">
        <f>IF(G8247="","",VLOOKUP(G8247,номенклатури!R:T,3,0))</f>
        <v/>
      </c>
      <c r="F8247" s="159" t="str">
        <f>IF(G8247="","",IF(ISERROR(VLOOKUP(G8247,номенклатури!V:V,1,0)),E8247*H8247,E8247*I8247))</f>
        <v/>
      </c>
      <c r="G8247" s="14"/>
      <c r="H8247" s="15"/>
      <c r="I8247" s="15"/>
      <c r="J8247" s="15"/>
      <c r="K8247" s="15"/>
      <c r="L8247" s="217"/>
      <c r="M8247" s="22"/>
      <c r="N8247" s="119" t="str">
        <f>IF(G8247="","",VLOOKUP(G8247,номенклатури!R:U,4,0))</f>
        <v/>
      </c>
      <c r="O8247" s="119" t="str">
        <f>IF(M8247="","",VLOOKUP(M8247,'14'!D:D,1,0))</f>
        <v/>
      </c>
    </row>
    <row r="8248" spans="1:15" ht="12.75" customHeight="1" x14ac:dyDescent="0.2">
      <c r="A8248" s="36" t="str">
        <f>'0'!$A$4</f>
        <v>………………..</v>
      </c>
      <c r="B8248" s="37">
        <f>'0'!$A$2</f>
        <v>46112</v>
      </c>
      <c r="C8248" s="37" t="s">
        <v>1243</v>
      </c>
      <c r="D8248" s="119" t="str">
        <f>IF(G8248="","",VLOOKUP(G8248,номенклатури!R:T,2,0))</f>
        <v/>
      </c>
      <c r="E8248" s="333" t="str">
        <f>IF(G8248="","",VLOOKUP(G8248,номенклатури!R:T,3,0))</f>
        <v/>
      </c>
      <c r="F8248" s="159" t="str">
        <f>IF(G8248="","",IF(ISERROR(VLOOKUP(G8248,номенклатури!V:V,1,0)),E8248*H8248,E8248*I8248))</f>
        <v/>
      </c>
      <c r="G8248" s="14"/>
      <c r="H8248" s="15"/>
      <c r="I8248" s="15"/>
      <c r="J8248" s="15"/>
      <c r="K8248" s="15"/>
      <c r="L8248" s="217"/>
      <c r="M8248" s="22"/>
      <c r="N8248" s="119" t="str">
        <f>IF(G8248="","",VLOOKUP(G8248,номенклатури!R:U,4,0))</f>
        <v/>
      </c>
      <c r="O8248" s="119" t="str">
        <f>IF(M8248="","",VLOOKUP(M8248,'14'!D:D,1,0))</f>
        <v/>
      </c>
    </row>
    <row r="8249" spans="1:15" ht="12.75" customHeight="1" x14ac:dyDescent="0.2">
      <c r="A8249" s="36" t="str">
        <f>'0'!$A$4</f>
        <v>………………..</v>
      </c>
      <c r="B8249" s="37">
        <f>'0'!$A$2</f>
        <v>46112</v>
      </c>
      <c r="C8249" s="37" t="s">
        <v>1243</v>
      </c>
      <c r="D8249" s="119" t="str">
        <f>IF(G8249="","",VLOOKUP(G8249,номенклатури!R:T,2,0))</f>
        <v/>
      </c>
      <c r="E8249" s="333" t="str">
        <f>IF(G8249="","",VLOOKUP(G8249,номенклатури!R:T,3,0))</f>
        <v/>
      </c>
      <c r="F8249" s="159" t="str">
        <f>IF(G8249="","",IF(ISERROR(VLOOKUP(G8249,номенклатури!V:V,1,0)),E8249*H8249,E8249*I8249))</f>
        <v/>
      </c>
      <c r="G8249" s="14"/>
      <c r="H8249" s="15"/>
      <c r="I8249" s="15"/>
      <c r="J8249" s="15"/>
      <c r="K8249" s="15"/>
      <c r="L8249" s="217"/>
      <c r="M8249" s="22"/>
      <c r="N8249" s="119" t="str">
        <f>IF(G8249="","",VLOOKUP(G8249,номенклатури!R:U,4,0))</f>
        <v/>
      </c>
      <c r="O8249" s="119" t="str">
        <f>IF(M8249="","",VLOOKUP(M8249,'14'!D:D,1,0))</f>
        <v/>
      </c>
    </row>
    <row r="8250" spans="1:15" ht="12.75" customHeight="1" x14ac:dyDescent="0.2">
      <c r="A8250" s="36" t="str">
        <f>'0'!$A$4</f>
        <v>………………..</v>
      </c>
      <c r="B8250" s="37">
        <f>'0'!$A$2</f>
        <v>46112</v>
      </c>
      <c r="C8250" s="37" t="s">
        <v>1243</v>
      </c>
      <c r="D8250" s="119" t="str">
        <f>IF(G8250="","",VLOOKUP(G8250,номенклатури!R:T,2,0))</f>
        <v/>
      </c>
      <c r="E8250" s="333" t="str">
        <f>IF(G8250="","",VLOOKUP(G8250,номенклатури!R:T,3,0))</f>
        <v/>
      </c>
      <c r="F8250" s="159" t="str">
        <f>IF(G8250="","",IF(ISERROR(VLOOKUP(G8250,номенклатури!V:V,1,0)),E8250*H8250,E8250*I8250))</f>
        <v/>
      </c>
      <c r="G8250" s="14"/>
      <c r="H8250" s="15"/>
      <c r="I8250" s="15"/>
      <c r="J8250" s="15"/>
      <c r="K8250" s="15"/>
      <c r="L8250" s="217"/>
      <c r="M8250" s="22"/>
      <c r="N8250" s="119" t="str">
        <f>IF(G8250="","",VLOOKUP(G8250,номенклатури!R:U,4,0))</f>
        <v/>
      </c>
      <c r="O8250" s="119" t="str">
        <f>IF(M8250="","",VLOOKUP(M8250,'14'!D:D,1,0))</f>
        <v/>
      </c>
    </row>
    <row r="8251" spans="1:15" ht="12.75" customHeight="1" x14ac:dyDescent="0.2">
      <c r="A8251" s="36" t="str">
        <f>'0'!$A$4</f>
        <v>………………..</v>
      </c>
      <c r="B8251" s="37">
        <f>'0'!$A$2</f>
        <v>46112</v>
      </c>
      <c r="C8251" s="37" t="s">
        <v>1243</v>
      </c>
      <c r="D8251" s="119" t="str">
        <f>IF(G8251="","",VLOOKUP(G8251,номенклатури!R:T,2,0))</f>
        <v/>
      </c>
      <c r="E8251" s="333" t="str">
        <f>IF(G8251="","",VLOOKUP(G8251,номенклатури!R:T,3,0))</f>
        <v/>
      </c>
      <c r="F8251" s="159" t="str">
        <f>IF(G8251="","",IF(ISERROR(VLOOKUP(G8251,номенклатури!V:V,1,0)),E8251*H8251,E8251*I8251))</f>
        <v/>
      </c>
      <c r="G8251" s="14"/>
      <c r="H8251" s="15"/>
      <c r="I8251" s="15"/>
      <c r="J8251" s="15"/>
      <c r="K8251" s="15"/>
      <c r="L8251" s="217"/>
      <c r="M8251" s="22"/>
      <c r="N8251" s="119" t="str">
        <f>IF(G8251="","",VLOOKUP(G8251,номенклатури!R:U,4,0))</f>
        <v/>
      </c>
      <c r="O8251" s="119" t="str">
        <f>IF(M8251="","",VLOOKUP(M8251,'14'!D:D,1,0))</f>
        <v/>
      </c>
    </row>
    <row r="8252" spans="1:15" ht="12.75" customHeight="1" x14ac:dyDescent="0.2">
      <c r="A8252" s="36" t="str">
        <f>'0'!$A$4</f>
        <v>………………..</v>
      </c>
      <c r="B8252" s="37">
        <f>'0'!$A$2</f>
        <v>46112</v>
      </c>
      <c r="C8252" s="37" t="s">
        <v>1243</v>
      </c>
      <c r="D8252" s="119" t="str">
        <f>IF(G8252="","",VLOOKUP(G8252,номенклатури!R:T,2,0))</f>
        <v/>
      </c>
      <c r="E8252" s="333" t="str">
        <f>IF(G8252="","",VLOOKUP(G8252,номенклатури!R:T,3,0))</f>
        <v/>
      </c>
      <c r="F8252" s="159" t="str">
        <f>IF(G8252="","",IF(ISERROR(VLOOKUP(G8252,номенклатури!V:V,1,0)),E8252*H8252,E8252*I8252))</f>
        <v/>
      </c>
      <c r="G8252" s="14"/>
      <c r="H8252" s="15"/>
      <c r="I8252" s="15"/>
      <c r="J8252" s="15"/>
      <c r="K8252" s="15"/>
      <c r="L8252" s="217"/>
      <c r="M8252" s="22"/>
      <c r="N8252" s="119" t="str">
        <f>IF(G8252="","",VLOOKUP(G8252,номенклатури!R:U,4,0))</f>
        <v/>
      </c>
      <c r="O8252" s="119" t="str">
        <f>IF(M8252="","",VLOOKUP(M8252,'14'!D:D,1,0))</f>
        <v/>
      </c>
    </row>
    <row r="8253" spans="1:15" ht="12.75" customHeight="1" x14ac:dyDescent="0.2">
      <c r="A8253" s="36" t="str">
        <f>'0'!$A$4</f>
        <v>………………..</v>
      </c>
      <c r="B8253" s="37">
        <f>'0'!$A$2</f>
        <v>46112</v>
      </c>
      <c r="C8253" s="37" t="s">
        <v>1243</v>
      </c>
      <c r="D8253" s="119" t="str">
        <f>IF(G8253="","",VLOOKUP(G8253,номенклатури!R:T,2,0))</f>
        <v/>
      </c>
      <c r="E8253" s="333" t="str">
        <f>IF(G8253="","",VLOOKUP(G8253,номенклатури!R:T,3,0))</f>
        <v/>
      </c>
      <c r="F8253" s="159" t="str">
        <f>IF(G8253="","",IF(ISERROR(VLOOKUP(G8253,номенклатури!V:V,1,0)),E8253*H8253,E8253*I8253))</f>
        <v/>
      </c>
      <c r="G8253" s="14"/>
      <c r="H8253" s="15"/>
      <c r="I8253" s="15"/>
      <c r="J8253" s="15"/>
      <c r="K8253" s="15"/>
      <c r="L8253" s="217"/>
      <c r="M8253" s="22"/>
      <c r="N8253" s="119" t="str">
        <f>IF(G8253="","",VLOOKUP(G8253,номенклатури!R:U,4,0))</f>
        <v/>
      </c>
      <c r="O8253" s="119" t="str">
        <f>IF(M8253="","",VLOOKUP(M8253,'14'!D:D,1,0))</f>
        <v/>
      </c>
    </row>
    <row r="8254" spans="1:15" ht="12.75" customHeight="1" x14ac:dyDescent="0.2">
      <c r="A8254" s="36" t="str">
        <f>'0'!$A$4</f>
        <v>………………..</v>
      </c>
      <c r="B8254" s="37">
        <f>'0'!$A$2</f>
        <v>46112</v>
      </c>
      <c r="C8254" s="37" t="s">
        <v>1243</v>
      </c>
      <c r="D8254" s="119" t="str">
        <f>IF(G8254="","",VLOOKUP(G8254,номенклатури!R:T,2,0))</f>
        <v/>
      </c>
      <c r="E8254" s="333" t="str">
        <f>IF(G8254="","",VLOOKUP(G8254,номенклатури!R:T,3,0))</f>
        <v/>
      </c>
      <c r="F8254" s="159" t="str">
        <f>IF(G8254="","",IF(ISERROR(VLOOKUP(G8254,номенклатури!V:V,1,0)),E8254*H8254,E8254*I8254))</f>
        <v/>
      </c>
      <c r="G8254" s="14"/>
      <c r="H8254" s="15"/>
      <c r="I8254" s="15"/>
      <c r="J8254" s="15"/>
      <c r="K8254" s="15"/>
      <c r="L8254" s="217"/>
      <c r="M8254" s="22"/>
      <c r="N8254" s="119" t="str">
        <f>IF(G8254="","",VLOOKUP(G8254,номенклатури!R:U,4,0))</f>
        <v/>
      </c>
      <c r="O8254" s="119" t="str">
        <f>IF(M8254="","",VLOOKUP(M8254,'14'!D:D,1,0))</f>
        <v/>
      </c>
    </row>
    <row r="8255" spans="1:15" ht="12.75" customHeight="1" x14ac:dyDescent="0.2">
      <c r="A8255" s="36" t="str">
        <f>'0'!$A$4</f>
        <v>………………..</v>
      </c>
      <c r="B8255" s="37">
        <f>'0'!$A$2</f>
        <v>46112</v>
      </c>
      <c r="C8255" s="37" t="s">
        <v>1243</v>
      </c>
      <c r="D8255" s="119" t="str">
        <f>IF(G8255="","",VLOOKUP(G8255,номенклатури!R:T,2,0))</f>
        <v/>
      </c>
      <c r="E8255" s="333" t="str">
        <f>IF(G8255="","",VLOOKUP(G8255,номенклатури!R:T,3,0))</f>
        <v/>
      </c>
      <c r="F8255" s="159" t="str">
        <f>IF(G8255="","",IF(ISERROR(VLOOKUP(G8255,номенклатури!V:V,1,0)),E8255*H8255,E8255*I8255))</f>
        <v/>
      </c>
      <c r="G8255" s="14"/>
      <c r="H8255" s="15"/>
      <c r="I8255" s="15"/>
      <c r="J8255" s="15"/>
      <c r="K8255" s="15"/>
      <c r="L8255" s="217"/>
      <c r="M8255" s="22"/>
      <c r="N8255" s="119" t="str">
        <f>IF(G8255="","",VLOOKUP(G8255,номенклатури!R:U,4,0))</f>
        <v/>
      </c>
      <c r="O8255" s="119" t="str">
        <f>IF(M8255="","",VLOOKUP(M8255,'14'!D:D,1,0))</f>
        <v/>
      </c>
    </row>
    <row r="8256" spans="1:15" ht="12.75" customHeight="1" x14ac:dyDescent="0.2">
      <c r="A8256" s="36" t="str">
        <f>'0'!$A$4</f>
        <v>………………..</v>
      </c>
      <c r="B8256" s="37">
        <f>'0'!$A$2</f>
        <v>46112</v>
      </c>
      <c r="C8256" s="37" t="s">
        <v>1243</v>
      </c>
      <c r="D8256" s="119" t="str">
        <f>IF(G8256="","",VLOOKUP(G8256,номенклатури!R:T,2,0))</f>
        <v/>
      </c>
      <c r="E8256" s="333" t="str">
        <f>IF(G8256="","",VLOOKUP(G8256,номенклатури!R:T,3,0))</f>
        <v/>
      </c>
      <c r="F8256" s="159" t="str">
        <f>IF(G8256="","",IF(ISERROR(VLOOKUP(G8256,номенклатури!V:V,1,0)),E8256*H8256,E8256*I8256))</f>
        <v/>
      </c>
      <c r="G8256" s="14"/>
      <c r="H8256" s="15"/>
      <c r="I8256" s="15"/>
      <c r="J8256" s="15"/>
      <c r="K8256" s="15"/>
      <c r="L8256" s="217"/>
      <c r="M8256" s="22"/>
      <c r="N8256" s="119" t="str">
        <f>IF(G8256="","",VLOOKUP(G8256,номенклатури!R:U,4,0))</f>
        <v/>
      </c>
      <c r="O8256" s="119" t="str">
        <f>IF(M8256="","",VLOOKUP(M8256,'14'!D:D,1,0))</f>
        <v/>
      </c>
    </row>
    <row r="8257" spans="1:15" ht="12.75" customHeight="1" x14ac:dyDescent="0.2">
      <c r="A8257" s="36" t="str">
        <f>'0'!$A$4</f>
        <v>………………..</v>
      </c>
      <c r="B8257" s="37">
        <f>'0'!$A$2</f>
        <v>46112</v>
      </c>
      <c r="C8257" s="37" t="s">
        <v>1243</v>
      </c>
      <c r="D8257" s="119" t="str">
        <f>IF(G8257="","",VLOOKUP(G8257,номенклатури!R:T,2,0))</f>
        <v/>
      </c>
      <c r="E8257" s="333" t="str">
        <f>IF(G8257="","",VLOOKUP(G8257,номенклатури!R:T,3,0))</f>
        <v/>
      </c>
      <c r="F8257" s="159" t="str">
        <f>IF(G8257="","",IF(ISERROR(VLOOKUP(G8257,номенклатури!V:V,1,0)),E8257*H8257,E8257*I8257))</f>
        <v/>
      </c>
      <c r="G8257" s="14"/>
      <c r="H8257" s="15"/>
      <c r="I8257" s="15"/>
      <c r="J8257" s="15"/>
      <c r="K8257" s="15"/>
      <c r="L8257" s="217"/>
      <c r="M8257" s="22"/>
      <c r="N8257" s="119" t="str">
        <f>IF(G8257="","",VLOOKUP(G8257,номенклатури!R:U,4,0))</f>
        <v/>
      </c>
      <c r="O8257" s="119" t="str">
        <f>IF(M8257="","",VLOOKUP(M8257,'14'!D:D,1,0))</f>
        <v/>
      </c>
    </row>
    <row r="8258" spans="1:15" ht="12.75" customHeight="1" x14ac:dyDescent="0.2">
      <c r="A8258" s="36" t="str">
        <f>'0'!$A$4</f>
        <v>………………..</v>
      </c>
      <c r="B8258" s="37">
        <f>'0'!$A$2</f>
        <v>46112</v>
      </c>
      <c r="C8258" s="37" t="s">
        <v>1243</v>
      </c>
      <c r="D8258" s="119" t="str">
        <f>IF(G8258="","",VLOOKUP(G8258,номенклатури!R:T,2,0))</f>
        <v/>
      </c>
      <c r="E8258" s="333" t="str">
        <f>IF(G8258="","",VLOOKUP(G8258,номенклатури!R:T,3,0))</f>
        <v/>
      </c>
      <c r="F8258" s="159" t="str">
        <f>IF(G8258="","",IF(ISERROR(VLOOKUP(G8258,номенклатури!V:V,1,0)),E8258*H8258,E8258*I8258))</f>
        <v/>
      </c>
      <c r="G8258" s="14"/>
      <c r="H8258" s="15"/>
      <c r="I8258" s="15"/>
      <c r="J8258" s="15"/>
      <c r="K8258" s="15"/>
      <c r="L8258" s="217"/>
      <c r="M8258" s="22"/>
      <c r="N8258" s="119" t="str">
        <f>IF(G8258="","",VLOOKUP(G8258,номенклатури!R:U,4,0))</f>
        <v/>
      </c>
      <c r="O8258" s="119" t="str">
        <f>IF(M8258="","",VLOOKUP(M8258,'14'!D:D,1,0))</f>
        <v/>
      </c>
    </row>
    <row r="8259" spans="1:15" ht="12.75" customHeight="1" x14ac:dyDescent="0.2">
      <c r="A8259" s="36" t="str">
        <f>'0'!$A$4</f>
        <v>………………..</v>
      </c>
      <c r="B8259" s="37">
        <f>'0'!$A$2</f>
        <v>46112</v>
      </c>
      <c r="C8259" s="37" t="s">
        <v>1243</v>
      </c>
      <c r="D8259" s="119" t="str">
        <f>IF(G8259="","",VLOOKUP(G8259,номенклатури!R:T,2,0))</f>
        <v/>
      </c>
      <c r="E8259" s="333" t="str">
        <f>IF(G8259="","",VLOOKUP(G8259,номенклатури!R:T,3,0))</f>
        <v/>
      </c>
      <c r="F8259" s="159" t="str">
        <f>IF(G8259="","",IF(ISERROR(VLOOKUP(G8259,номенклатури!V:V,1,0)),E8259*H8259,E8259*I8259))</f>
        <v/>
      </c>
      <c r="G8259" s="14"/>
      <c r="H8259" s="15"/>
      <c r="I8259" s="15"/>
      <c r="J8259" s="15"/>
      <c r="K8259" s="15"/>
      <c r="L8259" s="217"/>
      <c r="M8259" s="22"/>
      <c r="N8259" s="119" t="str">
        <f>IF(G8259="","",VLOOKUP(G8259,номенклатури!R:U,4,0))</f>
        <v/>
      </c>
      <c r="O8259" s="119" t="str">
        <f>IF(M8259="","",VLOOKUP(M8259,'14'!D:D,1,0))</f>
        <v/>
      </c>
    </row>
    <row r="8260" spans="1:15" ht="12.75" customHeight="1" x14ac:dyDescent="0.2">
      <c r="A8260" s="36" t="str">
        <f>'0'!$A$4</f>
        <v>………………..</v>
      </c>
      <c r="B8260" s="37">
        <f>'0'!$A$2</f>
        <v>46112</v>
      </c>
      <c r="C8260" s="37" t="s">
        <v>1243</v>
      </c>
      <c r="D8260" s="119" t="str">
        <f>IF(G8260="","",VLOOKUP(G8260,номенклатури!R:T,2,0))</f>
        <v/>
      </c>
      <c r="E8260" s="333" t="str">
        <f>IF(G8260="","",VLOOKUP(G8260,номенклатури!R:T,3,0))</f>
        <v/>
      </c>
      <c r="F8260" s="159" t="str">
        <f>IF(G8260="","",IF(ISERROR(VLOOKUP(G8260,номенклатури!V:V,1,0)),E8260*H8260,E8260*I8260))</f>
        <v/>
      </c>
      <c r="G8260" s="14"/>
      <c r="H8260" s="15"/>
      <c r="I8260" s="15"/>
      <c r="J8260" s="15"/>
      <c r="K8260" s="15"/>
      <c r="L8260" s="217"/>
      <c r="M8260" s="22"/>
      <c r="N8260" s="119" t="str">
        <f>IF(G8260="","",VLOOKUP(G8260,номенклатури!R:U,4,0))</f>
        <v/>
      </c>
      <c r="O8260" s="119" t="str">
        <f>IF(M8260="","",VLOOKUP(M8260,'14'!D:D,1,0))</f>
        <v/>
      </c>
    </row>
    <row r="8261" spans="1:15" ht="12.75" customHeight="1" x14ac:dyDescent="0.2">
      <c r="A8261" s="36" t="str">
        <f>'0'!$A$4</f>
        <v>………………..</v>
      </c>
      <c r="B8261" s="37">
        <f>'0'!$A$2</f>
        <v>46112</v>
      </c>
      <c r="C8261" s="37" t="s">
        <v>1243</v>
      </c>
      <c r="D8261" s="119" t="str">
        <f>IF(G8261="","",VLOOKUP(G8261,номенклатури!R:T,2,0))</f>
        <v/>
      </c>
      <c r="E8261" s="333" t="str">
        <f>IF(G8261="","",VLOOKUP(G8261,номенклатури!R:T,3,0))</f>
        <v/>
      </c>
      <c r="F8261" s="159" t="str">
        <f>IF(G8261="","",IF(ISERROR(VLOOKUP(G8261,номенклатури!V:V,1,0)),E8261*H8261,E8261*I8261))</f>
        <v/>
      </c>
      <c r="G8261" s="14"/>
      <c r="H8261" s="15"/>
      <c r="I8261" s="15"/>
      <c r="J8261" s="15"/>
      <c r="K8261" s="15"/>
      <c r="L8261" s="217"/>
      <c r="M8261" s="22"/>
      <c r="N8261" s="119" t="str">
        <f>IF(G8261="","",VLOOKUP(G8261,номенклатури!R:U,4,0))</f>
        <v/>
      </c>
      <c r="O8261" s="119" t="str">
        <f>IF(M8261="","",VLOOKUP(M8261,'14'!D:D,1,0))</f>
        <v/>
      </c>
    </row>
    <row r="8262" spans="1:15" ht="12.75" customHeight="1" x14ac:dyDescent="0.2">
      <c r="A8262" s="36" t="str">
        <f>'0'!$A$4</f>
        <v>………………..</v>
      </c>
      <c r="B8262" s="37">
        <f>'0'!$A$2</f>
        <v>46112</v>
      </c>
      <c r="C8262" s="37" t="s">
        <v>1243</v>
      </c>
      <c r="D8262" s="119" t="str">
        <f>IF(G8262="","",VLOOKUP(G8262,номенклатури!R:T,2,0))</f>
        <v/>
      </c>
      <c r="E8262" s="333" t="str">
        <f>IF(G8262="","",VLOOKUP(G8262,номенклатури!R:T,3,0))</f>
        <v/>
      </c>
      <c r="F8262" s="159" t="str">
        <f>IF(G8262="","",IF(ISERROR(VLOOKUP(G8262,номенклатури!V:V,1,0)),E8262*H8262,E8262*I8262))</f>
        <v/>
      </c>
      <c r="G8262" s="14"/>
      <c r="H8262" s="15"/>
      <c r="I8262" s="15"/>
      <c r="J8262" s="15"/>
      <c r="K8262" s="15"/>
      <c r="L8262" s="217"/>
      <c r="M8262" s="22"/>
      <c r="N8262" s="119" t="str">
        <f>IF(G8262="","",VLOOKUP(G8262,номенклатури!R:U,4,0))</f>
        <v/>
      </c>
      <c r="O8262" s="119" t="str">
        <f>IF(M8262="","",VLOOKUP(M8262,'14'!D:D,1,0))</f>
        <v/>
      </c>
    </row>
    <row r="8263" spans="1:15" ht="12.75" customHeight="1" x14ac:dyDescent="0.2">
      <c r="A8263" s="36" t="str">
        <f>'0'!$A$4</f>
        <v>………………..</v>
      </c>
      <c r="B8263" s="37">
        <f>'0'!$A$2</f>
        <v>46112</v>
      </c>
      <c r="C8263" s="37" t="s">
        <v>1243</v>
      </c>
      <c r="D8263" s="119" t="str">
        <f>IF(G8263="","",VLOOKUP(G8263,номенклатури!R:T,2,0))</f>
        <v/>
      </c>
      <c r="E8263" s="333" t="str">
        <f>IF(G8263="","",VLOOKUP(G8263,номенклатури!R:T,3,0))</f>
        <v/>
      </c>
      <c r="F8263" s="159" t="str">
        <f>IF(G8263="","",IF(ISERROR(VLOOKUP(G8263,номенклатури!V:V,1,0)),E8263*H8263,E8263*I8263))</f>
        <v/>
      </c>
      <c r="G8263" s="14"/>
      <c r="H8263" s="15"/>
      <c r="I8263" s="15"/>
      <c r="J8263" s="15"/>
      <c r="K8263" s="15"/>
      <c r="L8263" s="217"/>
      <c r="M8263" s="22"/>
      <c r="N8263" s="119" t="str">
        <f>IF(G8263="","",VLOOKUP(G8263,номенклатури!R:U,4,0))</f>
        <v/>
      </c>
      <c r="O8263" s="119" t="str">
        <f>IF(M8263="","",VLOOKUP(M8263,'14'!D:D,1,0))</f>
        <v/>
      </c>
    </row>
    <row r="8264" spans="1:15" ht="12.75" customHeight="1" x14ac:dyDescent="0.2">
      <c r="A8264" s="36" t="str">
        <f>'0'!$A$4</f>
        <v>………………..</v>
      </c>
      <c r="B8264" s="37">
        <f>'0'!$A$2</f>
        <v>46112</v>
      </c>
      <c r="C8264" s="37" t="s">
        <v>1243</v>
      </c>
      <c r="D8264" s="119" t="str">
        <f>IF(G8264="","",VLOOKUP(G8264,номенклатури!R:T,2,0))</f>
        <v/>
      </c>
      <c r="E8264" s="333" t="str">
        <f>IF(G8264="","",VLOOKUP(G8264,номенклатури!R:T,3,0))</f>
        <v/>
      </c>
      <c r="F8264" s="159" t="str">
        <f>IF(G8264="","",IF(ISERROR(VLOOKUP(G8264,номенклатури!V:V,1,0)),E8264*H8264,E8264*I8264))</f>
        <v/>
      </c>
      <c r="G8264" s="14"/>
      <c r="H8264" s="15"/>
      <c r="I8264" s="15"/>
      <c r="J8264" s="15"/>
      <c r="K8264" s="15"/>
      <c r="L8264" s="217"/>
      <c r="M8264" s="22"/>
      <c r="N8264" s="119" t="str">
        <f>IF(G8264="","",VLOOKUP(G8264,номенклатури!R:U,4,0))</f>
        <v/>
      </c>
      <c r="O8264" s="119" t="str">
        <f>IF(M8264="","",VLOOKUP(M8264,'14'!D:D,1,0))</f>
        <v/>
      </c>
    </row>
    <row r="8265" spans="1:15" ht="12.75" customHeight="1" x14ac:dyDescent="0.2">
      <c r="A8265" s="36" t="str">
        <f>'0'!$A$4</f>
        <v>………………..</v>
      </c>
      <c r="B8265" s="37">
        <f>'0'!$A$2</f>
        <v>46112</v>
      </c>
      <c r="C8265" s="37" t="s">
        <v>1243</v>
      </c>
      <c r="D8265" s="119" t="str">
        <f>IF(G8265="","",VLOOKUP(G8265,номенклатури!R:T,2,0))</f>
        <v/>
      </c>
      <c r="E8265" s="333" t="str">
        <f>IF(G8265="","",VLOOKUP(G8265,номенклатури!R:T,3,0))</f>
        <v/>
      </c>
      <c r="F8265" s="159" t="str">
        <f>IF(G8265="","",IF(ISERROR(VLOOKUP(G8265,номенклатури!V:V,1,0)),E8265*H8265,E8265*I8265))</f>
        <v/>
      </c>
      <c r="G8265" s="14"/>
      <c r="H8265" s="15"/>
      <c r="I8265" s="15"/>
      <c r="J8265" s="15"/>
      <c r="K8265" s="15"/>
      <c r="L8265" s="217"/>
      <c r="M8265" s="22"/>
      <c r="N8265" s="119" t="str">
        <f>IF(G8265="","",VLOOKUP(G8265,номенклатури!R:U,4,0))</f>
        <v/>
      </c>
      <c r="O8265" s="119" t="str">
        <f>IF(M8265="","",VLOOKUP(M8265,'14'!D:D,1,0))</f>
        <v/>
      </c>
    </row>
    <row r="8266" spans="1:15" ht="12.75" customHeight="1" x14ac:dyDescent="0.2">
      <c r="A8266" s="36" t="str">
        <f>'0'!$A$4</f>
        <v>………………..</v>
      </c>
      <c r="B8266" s="37">
        <f>'0'!$A$2</f>
        <v>46112</v>
      </c>
      <c r="C8266" s="37" t="s">
        <v>1243</v>
      </c>
      <c r="D8266" s="119" t="str">
        <f>IF(G8266="","",VLOOKUP(G8266,номенклатури!R:T,2,0))</f>
        <v/>
      </c>
      <c r="E8266" s="333" t="str">
        <f>IF(G8266="","",VLOOKUP(G8266,номенклатури!R:T,3,0))</f>
        <v/>
      </c>
      <c r="F8266" s="159" t="str">
        <f>IF(G8266="","",IF(ISERROR(VLOOKUP(G8266,номенклатури!V:V,1,0)),E8266*H8266,E8266*I8266))</f>
        <v/>
      </c>
      <c r="G8266" s="14"/>
      <c r="H8266" s="15"/>
      <c r="I8266" s="15"/>
      <c r="J8266" s="15"/>
      <c r="K8266" s="15"/>
      <c r="L8266" s="217"/>
      <c r="M8266" s="22"/>
      <c r="N8266" s="119" t="str">
        <f>IF(G8266="","",VLOOKUP(G8266,номенклатури!R:U,4,0))</f>
        <v/>
      </c>
      <c r="O8266" s="119" t="str">
        <f>IF(M8266="","",VLOOKUP(M8266,'14'!D:D,1,0))</f>
        <v/>
      </c>
    </row>
    <row r="8267" spans="1:15" ht="12.75" customHeight="1" x14ac:dyDescent="0.2">
      <c r="A8267" s="36" t="str">
        <f>'0'!$A$4</f>
        <v>………………..</v>
      </c>
      <c r="B8267" s="37">
        <f>'0'!$A$2</f>
        <v>46112</v>
      </c>
      <c r="C8267" s="37" t="s">
        <v>1243</v>
      </c>
      <c r="D8267" s="119" t="str">
        <f>IF(G8267="","",VLOOKUP(G8267,номенклатури!R:T,2,0))</f>
        <v/>
      </c>
      <c r="E8267" s="333" t="str">
        <f>IF(G8267="","",VLOOKUP(G8267,номенклатури!R:T,3,0))</f>
        <v/>
      </c>
      <c r="F8267" s="159" t="str">
        <f>IF(G8267="","",IF(ISERROR(VLOOKUP(G8267,номенклатури!V:V,1,0)),E8267*H8267,E8267*I8267))</f>
        <v/>
      </c>
      <c r="G8267" s="14"/>
      <c r="H8267" s="15"/>
      <c r="I8267" s="15"/>
      <c r="J8267" s="15"/>
      <c r="K8267" s="15"/>
      <c r="L8267" s="217"/>
      <c r="M8267" s="22"/>
      <c r="N8267" s="119" t="str">
        <f>IF(G8267="","",VLOOKUP(G8267,номенклатури!R:U,4,0))</f>
        <v/>
      </c>
      <c r="O8267" s="119" t="str">
        <f>IF(M8267="","",VLOOKUP(M8267,'14'!D:D,1,0))</f>
        <v/>
      </c>
    </row>
    <row r="8268" spans="1:15" ht="12.75" customHeight="1" x14ac:dyDescent="0.2">
      <c r="A8268" s="36" t="str">
        <f>'0'!$A$4</f>
        <v>………………..</v>
      </c>
      <c r="B8268" s="37">
        <f>'0'!$A$2</f>
        <v>46112</v>
      </c>
      <c r="C8268" s="37" t="s">
        <v>1243</v>
      </c>
      <c r="D8268" s="119" t="str">
        <f>IF(G8268="","",VLOOKUP(G8268,номенклатури!R:T,2,0))</f>
        <v/>
      </c>
      <c r="E8268" s="333" t="str">
        <f>IF(G8268="","",VLOOKUP(G8268,номенклатури!R:T,3,0))</f>
        <v/>
      </c>
      <c r="F8268" s="159" t="str">
        <f>IF(G8268="","",IF(ISERROR(VLOOKUP(G8268,номенклатури!V:V,1,0)),E8268*H8268,E8268*I8268))</f>
        <v/>
      </c>
      <c r="G8268" s="14"/>
      <c r="H8268" s="15"/>
      <c r="I8268" s="15"/>
      <c r="J8268" s="15"/>
      <c r="K8268" s="15"/>
      <c r="L8268" s="217"/>
      <c r="M8268" s="22"/>
      <c r="N8268" s="119" t="str">
        <f>IF(G8268="","",VLOOKUP(G8268,номенклатури!R:U,4,0))</f>
        <v/>
      </c>
      <c r="O8268" s="119" t="str">
        <f>IF(M8268="","",VLOOKUP(M8268,'14'!D:D,1,0))</f>
        <v/>
      </c>
    </row>
    <row r="8269" spans="1:15" ht="12.75" customHeight="1" x14ac:dyDescent="0.2">
      <c r="A8269" s="36" t="str">
        <f>'0'!$A$4</f>
        <v>………………..</v>
      </c>
      <c r="B8269" s="37">
        <f>'0'!$A$2</f>
        <v>46112</v>
      </c>
      <c r="C8269" s="37" t="s">
        <v>1243</v>
      </c>
      <c r="D8269" s="119" t="str">
        <f>IF(G8269="","",VLOOKUP(G8269,номенклатури!R:T,2,0))</f>
        <v/>
      </c>
      <c r="E8269" s="333" t="str">
        <f>IF(G8269="","",VLOOKUP(G8269,номенклатури!R:T,3,0))</f>
        <v/>
      </c>
      <c r="F8269" s="159" t="str">
        <f>IF(G8269="","",IF(ISERROR(VLOOKUP(G8269,номенклатури!V:V,1,0)),E8269*H8269,E8269*I8269))</f>
        <v/>
      </c>
      <c r="G8269" s="14"/>
      <c r="H8269" s="15"/>
      <c r="I8269" s="15"/>
      <c r="J8269" s="15"/>
      <c r="K8269" s="15"/>
      <c r="L8269" s="217"/>
      <c r="M8269" s="22"/>
      <c r="N8269" s="119" t="str">
        <f>IF(G8269="","",VLOOKUP(G8269,номенклатури!R:U,4,0))</f>
        <v/>
      </c>
      <c r="O8269" s="119" t="str">
        <f>IF(M8269="","",VLOOKUP(M8269,'14'!D:D,1,0))</f>
        <v/>
      </c>
    </row>
    <row r="8270" spans="1:15" ht="12.75" customHeight="1" x14ac:dyDescent="0.2">
      <c r="A8270" s="36" t="str">
        <f>'0'!$A$4</f>
        <v>………………..</v>
      </c>
      <c r="B8270" s="37">
        <f>'0'!$A$2</f>
        <v>46112</v>
      </c>
      <c r="C8270" s="37" t="s">
        <v>1243</v>
      </c>
      <c r="D8270" s="119" t="str">
        <f>IF(G8270="","",VLOOKUP(G8270,номенклатури!R:T,2,0))</f>
        <v/>
      </c>
      <c r="E8270" s="333" t="str">
        <f>IF(G8270="","",VLOOKUP(G8270,номенклатури!R:T,3,0))</f>
        <v/>
      </c>
      <c r="F8270" s="159" t="str">
        <f>IF(G8270="","",IF(ISERROR(VLOOKUP(G8270,номенклатури!V:V,1,0)),E8270*H8270,E8270*I8270))</f>
        <v/>
      </c>
      <c r="G8270" s="14"/>
      <c r="H8270" s="15"/>
      <c r="I8270" s="15"/>
      <c r="J8270" s="15"/>
      <c r="K8270" s="15"/>
      <c r="L8270" s="217"/>
      <c r="M8270" s="22"/>
      <c r="N8270" s="119" t="str">
        <f>IF(G8270="","",VLOOKUP(G8270,номенклатури!R:U,4,0))</f>
        <v/>
      </c>
      <c r="O8270" s="119" t="str">
        <f>IF(M8270="","",VLOOKUP(M8270,'14'!D:D,1,0))</f>
        <v/>
      </c>
    </row>
    <row r="8271" spans="1:15" ht="12.75" customHeight="1" x14ac:dyDescent="0.2">
      <c r="A8271" s="36" t="str">
        <f>'0'!$A$4</f>
        <v>………………..</v>
      </c>
      <c r="B8271" s="37">
        <f>'0'!$A$2</f>
        <v>46112</v>
      </c>
      <c r="C8271" s="37" t="s">
        <v>1243</v>
      </c>
      <c r="D8271" s="119" t="str">
        <f>IF(G8271="","",VLOOKUP(G8271,номенклатури!R:T,2,0))</f>
        <v/>
      </c>
      <c r="E8271" s="333" t="str">
        <f>IF(G8271="","",VLOOKUP(G8271,номенклатури!R:T,3,0))</f>
        <v/>
      </c>
      <c r="F8271" s="159" t="str">
        <f>IF(G8271="","",IF(ISERROR(VLOOKUP(G8271,номенклатури!V:V,1,0)),E8271*H8271,E8271*I8271))</f>
        <v/>
      </c>
      <c r="G8271" s="14"/>
      <c r="H8271" s="15"/>
      <c r="I8271" s="15"/>
      <c r="J8271" s="15"/>
      <c r="K8271" s="15"/>
      <c r="L8271" s="217"/>
      <c r="M8271" s="22"/>
      <c r="N8271" s="119" t="str">
        <f>IF(G8271="","",VLOOKUP(G8271,номенклатури!R:U,4,0))</f>
        <v/>
      </c>
      <c r="O8271" s="119" t="str">
        <f>IF(M8271="","",VLOOKUP(M8271,'14'!D:D,1,0))</f>
        <v/>
      </c>
    </row>
    <row r="8272" spans="1:15" ht="12.75" customHeight="1" x14ac:dyDescent="0.2">
      <c r="A8272" s="36" t="str">
        <f>'0'!$A$4</f>
        <v>………………..</v>
      </c>
      <c r="B8272" s="37">
        <f>'0'!$A$2</f>
        <v>46112</v>
      </c>
      <c r="C8272" s="37" t="s">
        <v>1243</v>
      </c>
      <c r="D8272" s="119" t="str">
        <f>IF(G8272="","",VLOOKUP(G8272,номенклатури!R:T,2,0))</f>
        <v/>
      </c>
      <c r="E8272" s="333" t="str">
        <f>IF(G8272="","",VLOOKUP(G8272,номенклатури!R:T,3,0))</f>
        <v/>
      </c>
      <c r="F8272" s="159" t="str">
        <f>IF(G8272="","",IF(ISERROR(VLOOKUP(G8272,номенклатури!V:V,1,0)),E8272*H8272,E8272*I8272))</f>
        <v/>
      </c>
      <c r="G8272" s="14"/>
      <c r="H8272" s="15"/>
      <c r="I8272" s="15"/>
      <c r="J8272" s="15"/>
      <c r="K8272" s="15"/>
      <c r="L8272" s="217"/>
      <c r="M8272" s="22"/>
      <c r="N8272" s="119" t="str">
        <f>IF(G8272="","",VLOOKUP(G8272,номенклатури!R:U,4,0))</f>
        <v/>
      </c>
      <c r="O8272" s="119" t="str">
        <f>IF(M8272="","",VLOOKUP(M8272,'14'!D:D,1,0))</f>
        <v/>
      </c>
    </row>
    <row r="8273" spans="1:15" ht="12.75" customHeight="1" x14ac:dyDescent="0.2">
      <c r="A8273" s="36" t="str">
        <f>'0'!$A$4</f>
        <v>………………..</v>
      </c>
      <c r="B8273" s="37">
        <f>'0'!$A$2</f>
        <v>46112</v>
      </c>
      <c r="C8273" s="37" t="s">
        <v>1243</v>
      </c>
      <c r="D8273" s="119" t="str">
        <f>IF(G8273="","",VLOOKUP(G8273,номенклатури!R:T,2,0))</f>
        <v/>
      </c>
      <c r="E8273" s="333" t="str">
        <f>IF(G8273="","",VLOOKUP(G8273,номенклатури!R:T,3,0))</f>
        <v/>
      </c>
      <c r="F8273" s="159" t="str">
        <f>IF(G8273="","",IF(ISERROR(VLOOKUP(G8273,номенклатури!V:V,1,0)),E8273*H8273,E8273*I8273))</f>
        <v/>
      </c>
      <c r="G8273" s="14"/>
      <c r="H8273" s="15"/>
      <c r="I8273" s="15"/>
      <c r="J8273" s="15"/>
      <c r="K8273" s="15"/>
      <c r="L8273" s="217"/>
      <c r="M8273" s="22"/>
      <c r="N8273" s="119" t="str">
        <f>IF(G8273="","",VLOOKUP(G8273,номенклатури!R:U,4,0))</f>
        <v/>
      </c>
      <c r="O8273" s="119" t="str">
        <f>IF(M8273="","",VLOOKUP(M8273,'14'!D:D,1,0))</f>
        <v/>
      </c>
    </row>
    <row r="8274" spans="1:15" ht="12.75" customHeight="1" x14ac:dyDescent="0.2">
      <c r="A8274" s="36" t="str">
        <f>'0'!$A$4</f>
        <v>………………..</v>
      </c>
      <c r="B8274" s="37">
        <f>'0'!$A$2</f>
        <v>46112</v>
      </c>
      <c r="C8274" s="37" t="s">
        <v>1243</v>
      </c>
      <c r="D8274" s="119" t="str">
        <f>IF(G8274="","",VLOOKUP(G8274,номенклатури!R:T,2,0))</f>
        <v/>
      </c>
      <c r="E8274" s="333" t="str">
        <f>IF(G8274="","",VLOOKUP(G8274,номенклатури!R:T,3,0))</f>
        <v/>
      </c>
      <c r="F8274" s="159" t="str">
        <f>IF(G8274="","",IF(ISERROR(VLOOKUP(G8274,номенклатури!V:V,1,0)),E8274*H8274,E8274*I8274))</f>
        <v/>
      </c>
      <c r="G8274" s="14"/>
      <c r="H8274" s="15"/>
      <c r="I8274" s="15"/>
      <c r="J8274" s="15"/>
      <c r="K8274" s="15"/>
      <c r="L8274" s="217"/>
      <c r="M8274" s="22"/>
      <c r="N8274" s="119" t="str">
        <f>IF(G8274="","",VLOOKUP(G8274,номенклатури!R:U,4,0))</f>
        <v/>
      </c>
      <c r="O8274" s="119" t="str">
        <f>IF(M8274="","",VLOOKUP(M8274,'14'!D:D,1,0))</f>
        <v/>
      </c>
    </row>
    <row r="8275" spans="1:15" ht="12.75" customHeight="1" x14ac:dyDescent="0.2">
      <c r="A8275" s="36" t="str">
        <f>'0'!$A$4</f>
        <v>………………..</v>
      </c>
      <c r="B8275" s="37">
        <f>'0'!$A$2</f>
        <v>46112</v>
      </c>
      <c r="C8275" s="37" t="s">
        <v>1243</v>
      </c>
      <c r="D8275" s="119" t="str">
        <f>IF(G8275="","",VLOOKUP(G8275,номенклатури!R:T,2,0))</f>
        <v/>
      </c>
      <c r="E8275" s="333" t="str">
        <f>IF(G8275="","",VLOOKUP(G8275,номенклатури!R:T,3,0))</f>
        <v/>
      </c>
      <c r="F8275" s="159" t="str">
        <f>IF(G8275="","",IF(ISERROR(VLOOKUP(G8275,номенклатури!V:V,1,0)),E8275*H8275,E8275*I8275))</f>
        <v/>
      </c>
      <c r="G8275" s="14"/>
      <c r="H8275" s="15"/>
      <c r="I8275" s="15"/>
      <c r="J8275" s="15"/>
      <c r="K8275" s="15"/>
      <c r="L8275" s="217"/>
      <c r="M8275" s="22"/>
      <c r="N8275" s="119" t="str">
        <f>IF(G8275="","",VLOOKUP(G8275,номенклатури!R:U,4,0))</f>
        <v/>
      </c>
      <c r="O8275" s="119" t="str">
        <f>IF(M8275="","",VLOOKUP(M8275,'14'!D:D,1,0))</f>
        <v/>
      </c>
    </row>
    <row r="8276" spans="1:15" ht="12.75" customHeight="1" x14ac:dyDescent="0.2">
      <c r="A8276" s="36" t="str">
        <f>'0'!$A$4</f>
        <v>………………..</v>
      </c>
      <c r="B8276" s="37">
        <f>'0'!$A$2</f>
        <v>46112</v>
      </c>
      <c r="C8276" s="37" t="s">
        <v>1243</v>
      </c>
      <c r="D8276" s="119" t="str">
        <f>IF(G8276="","",VLOOKUP(G8276,номенклатури!R:T,2,0))</f>
        <v/>
      </c>
      <c r="E8276" s="333" t="str">
        <f>IF(G8276="","",VLOOKUP(G8276,номенклатури!R:T,3,0))</f>
        <v/>
      </c>
      <c r="F8276" s="159" t="str">
        <f>IF(G8276="","",IF(ISERROR(VLOOKUP(G8276,номенклатури!V:V,1,0)),E8276*H8276,E8276*I8276))</f>
        <v/>
      </c>
      <c r="G8276" s="14"/>
      <c r="H8276" s="15"/>
      <c r="I8276" s="15"/>
      <c r="J8276" s="15"/>
      <c r="K8276" s="15"/>
      <c r="L8276" s="217"/>
      <c r="M8276" s="22"/>
      <c r="N8276" s="119" t="str">
        <f>IF(G8276="","",VLOOKUP(G8276,номенклатури!R:U,4,0))</f>
        <v/>
      </c>
      <c r="O8276" s="119" t="str">
        <f>IF(M8276="","",VLOOKUP(M8276,'14'!D:D,1,0))</f>
        <v/>
      </c>
    </row>
    <row r="8277" spans="1:15" ht="12.75" customHeight="1" x14ac:dyDescent="0.2">
      <c r="A8277" s="36" t="str">
        <f>'0'!$A$4</f>
        <v>………………..</v>
      </c>
      <c r="B8277" s="37">
        <f>'0'!$A$2</f>
        <v>46112</v>
      </c>
      <c r="C8277" s="37" t="s">
        <v>1243</v>
      </c>
      <c r="D8277" s="119" t="str">
        <f>IF(G8277="","",VLOOKUP(G8277,номенклатури!R:T,2,0))</f>
        <v/>
      </c>
      <c r="E8277" s="333" t="str">
        <f>IF(G8277="","",VLOOKUP(G8277,номенклатури!R:T,3,0))</f>
        <v/>
      </c>
      <c r="F8277" s="159" t="str">
        <f>IF(G8277="","",IF(ISERROR(VLOOKUP(G8277,номенклатури!V:V,1,0)),E8277*H8277,E8277*I8277))</f>
        <v/>
      </c>
      <c r="G8277" s="14"/>
      <c r="H8277" s="15"/>
      <c r="I8277" s="15"/>
      <c r="J8277" s="15"/>
      <c r="K8277" s="15"/>
      <c r="L8277" s="217"/>
      <c r="M8277" s="22"/>
      <c r="N8277" s="119" t="str">
        <f>IF(G8277="","",VLOOKUP(G8277,номенклатури!R:U,4,0))</f>
        <v/>
      </c>
      <c r="O8277" s="119" t="str">
        <f>IF(M8277="","",VLOOKUP(M8277,'14'!D:D,1,0))</f>
        <v/>
      </c>
    </row>
    <row r="8278" spans="1:15" ht="12.75" customHeight="1" x14ac:dyDescent="0.2">
      <c r="A8278" s="36" t="str">
        <f>'0'!$A$4</f>
        <v>………………..</v>
      </c>
      <c r="B8278" s="37">
        <f>'0'!$A$2</f>
        <v>46112</v>
      </c>
      <c r="C8278" s="37" t="s">
        <v>1243</v>
      </c>
      <c r="D8278" s="119" t="str">
        <f>IF(G8278="","",VLOOKUP(G8278,номенклатури!R:T,2,0))</f>
        <v/>
      </c>
      <c r="E8278" s="333" t="str">
        <f>IF(G8278="","",VLOOKUP(G8278,номенклатури!R:T,3,0))</f>
        <v/>
      </c>
      <c r="F8278" s="159" t="str">
        <f>IF(G8278="","",IF(ISERROR(VLOOKUP(G8278,номенклатури!V:V,1,0)),E8278*H8278,E8278*I8278))</f>
        <v/>
      </c>
      <c r="G8278" s="14"/>
      <c r="H8278" s="15"/>
      <c r="I8278" s="15"/>
      <c r="J8278" s="15"/>
      <c r="K8278" s="15"/>
      <c r="L8278" s="217"/>
      <c r="M8278" s="22"/>
      <c r="N8278" s="119" t="str">
        <f>IF(G8278="","",VLOOKUP(G8278,номенклатури!R:U,4,0))</f>
        <v/>
      </c>
      <c r="O8278" s="119" t="str">
        <f>IF(M8278="","",VLOOKUP(M8278,'14'!D:D,1,0))</f>
        <v/>
      </c>
    </row>
    <row r="8279" spans="1:15" ht="12.75" customHeight="1" x14ac:dyDescent="0.2">
      <c r="A8279" s="36" t="str">
        <f>'0'!$A$4</f>
        <v>………………..</v>
      </c>
      <c r="B8279" s="37">
        <f>'0'!$A$2</f>
        <v>46112</v>
      </c>
      <c r="C8279" s="37" t="s">
        <v>1243</v>
      </c>
      <c r="D8279" s="119" t="str">
        <f>IF(G8279="","",VLOOKUP(G8279,номенклатури!R:T,2,0))</f>
        <v/>
      </c>
      <c r="E8279" s="333" t="str">
        <f>IF(G8279="","",VLOOKUP(G8279,номенклатури!R:T,3,0))</f>
        <v/>
      </c>
      <c r="F8279" s="159" t="str">
        <f>IF(G8279="","",IF(ISERROR(VLOOKUP(G8279,номенклатури!V:V,1,0)),E8279*H8279,E8279*I8279))</f>
        <v/>
      </c>
      <c r="G8279" s="14"/>
      <c r="H8279" s="15"/>
      <c r="I8279" s="15"/>
      <c r="J8279" s="15"/>
      <c r="K8279" s="15"/>
      <c r="L8279" s="217"/>
      <c r="M8279" s="22"/>
      <c r="N8279" s="119" t="str">
        <f>IF(G8279="","",VLOOKUP(G8279,номенклатури!R:U,4,0))</f>
        <v/>
      </c>
      <c r="O8279" s="119" t="str">
        <f>IF(M8279="","",VLOOKUP(M8279,'14'!D:D,1,0))</f>
        <v/>
      </c>
    </row>
    <row r="8280" spans="1:15" ht="12.75" customHeight="1" x14ac:dyDescent="0.2">
      <c r="A8280" s="36" t="str">
        <f>'0'!$A$4</f>
        <v>………………..</v>
      </c>
      <c r="B8280" s="37">
        <f>'0'!$A$2</f>
        <v>46112</v>
      </c>
      <c r="C8280" s="37" t="s">
        <v>1243</v>
      </c>
      <c r="D8280" s="119" t="str">
        <f>IF(G8280="","",VLOOKUP(G8280,номенклатури!R:T,2,0))</f>
        <v/>
      </c>
      <c r="E8280" s="333" t="str">
        <f>IF(G8280="","",VLOOKUP(G8280,номенклатури!R:T,3,0))</f>
        <v/>
      </c>
      <c r="F8280" s="159" t="str">
        <f>IF(G8280="","",IF(ISERROR(VLOOKUP(G8280,номенклатури!V:V,1,0)),E8280*H8280,E8280*I8280))</f>
        <v/>
      </c>
      <c r="G8280" s="14"/>
      <c r="H8280" s="15"/>
      <c r="I8280" s="15"/>
      <c r="J8280" s="15"/>
      <c r="K8280" s="15"/>
      <c r="L8280" s="217"/>
      <c r="M8280" s="22"/>
      <c r="N8280" s="119" t="str">
        <f>IF(G8280="","",VLOOKUP(G8280,номенклатури!R:U,4,0))</f>
        <v/>
      </c>
      <c r="O8280" s="119" t="str">
        <f>IF(M8280="","",VLOOKUP(M8280,'14'!D:D,1,0))</f>
        <v/>
      </c>
    </row>
    <row r="8281" spans="1:15" ht="12.75" customHeight="1" x14ac:dyDescent="0.2">
      <c r="A8281" s="36" t="str">
        <f>'0'!$A$4</f>
        <v>………………..</v>
      </c>
      <c r="B8281" s="37">
        <f>'0'!$A$2</f>
        <v>46112</v>
      </c>
      <c r="C8281" s="37" t="s">
        <v>1243</v>
      </c>
      <c r="D8281" s="119" t="str">
        <f>IF(G8281="","",VLOOKUP(G8281,номенклатури!R:T,2,0))</f>
        <v/>
      </c>
      <c r="E8281" s="333" t="str">
        <f>IF(G8281="","",VLOOKUP(G8281,номенклатури!R:T,3,0))</f>
        <v/>
      </c>
      <c r="F8281" s="159" t="str">
        <f>IF(G8281="","",IF(ISERROR(VLOOKUP(G8281,номенклатури!V:V,1,0)),E8281*H8281,E8281*I8281))</f>
        <v/>
      </c>
      <c r="G8281" s="14"/>
      <c r="H8281" s="15"/>
      <c r="I8281" s="15"/>
      <c r="J8281" s="15"/>
      <c r="K8281" s="15"/>
      <c r="L8281" s="217"/>
      <c r="M8281" s="22"/>
      <c r="N8281" s="119" t="str">
        <f>IF(G8281="","",VLOOKUP(G8281,номенклатури!R:U,4,0))</f>
        <v/>
      </c>
      <c r="O8281" s="119" t="str">
        <f>IF(M8281="","",VLOOKUP(M8281,'14'!D:D,1,0))</f>
        <v/>
      </c>
    </row>
    <row r="8282" spans="1:15" ht="12.75" customHeight="1" x14ac:dyDescent="0.2">
      <c r="A8282" s="36" t="str">
        <f>'0'!$A$4</f>
        <v>………………..</v>
      </c>
      <c r="B8282" s="37">
        <f>'0'!$A$2</f>
        <v>46112</v>
      </c>
      <c r="C8282" s="37" t="s">
        <v>1243</v>
      </c>
      <c r="D8282" s="119" t="str">
        <f>IF(G8282="","",VLOOKUP(G8282,номенклатури!R:T,2,0))</f>
        <v/>
      </c>
      <c r="E8282" s="333" t="str">
        <f>IF(G8282="","",VLOOKUP(G8282,номенклатури!R:T,3,0))</f>
        <v/>
      </c>
      <c r="F8282" s="159" t="str">
        <f>IF(G8282="","",IF(ISERROR(VLOOKUP(G8282,номенклатури!V:V,1,0)),E8282*H8282,E8282*I8282))</f>
        <v/>
      </c>
      <c r="G8282" s="14"/>
      <c r="H8282" s="15"/>
      <c r="I8282" s="15"/>
      <c r="J8282" s="15"/>
      <c r="K8282" s="15"/>
      <c r="L8282" s="217"/>
      <c r="M8282" s="22"/>
      <c r="N8282" s="119" t="str">
        <f>IF(G8282="","",VLOOKUP(G8282,номенклатури!R:U,4,0))</f>
        <v/>
      </c>
      <c r="O8282" s="119" t="str">
        <f>IF(M8282="","",VLOOKUP(M8282,'14'!D:D,1,0))</f>
        <v/>
      </c>
    </row>
    <row r="8283" spans="1:15" ht="12.75" customHeight="1" x14ac:dyDescent="0.2">
      <c r="A8283" s="36" t="str">
        <f>'0'!$A$4</f>
        <v>………………..</v>
      </c>
      <c r="B8283" s="37">
        <f>'0'!$A$2</f>
        <v>46112</v>
      </c>
      <c r="C8283" s="37" t="s">
        <v>1243</v>
      </c>
      <c r="D8283" s="119" t="str">
        <f>IF(G8283="","",VLOOKUP(G8283,номенклатури!R:T,2,0))</f>
        <v/>
      </c>
      <c r="E8283" s="333" t="str">
        <f>IF(G8283="","",VLOOKUP(G8283,номенклатури!R:T,3,0))</f>
        <v/>
      </c>
      <c r="F8283" s="159" t="str">
        <f>IF(G8283="","",IF(ISERROR(VLOOKUP(G8283,номенклатури!V:V,1,0)),E8283*H8283,E8283*I8283))</f>
        <v/>
      </c>
      <c r="G8283" s="14"/>
      <c r="H8283" s="15"/>
      <c r="I8283" s="15"/>
      <c r="J8283" s="15"/>
      <c r="K8283" s="15"/>
      <c r="L8283" s="217"/>
      <c r="M8283" s="22"/>
      <c r="N8283" s="119" t="str">
        <f>IF(G8283="","",VLOOKUP(G8283,номенклатури!R:U,4,0))</f>
        <v/>
      </c>
      <c r="O8283" s="119" t="str">
        <f>IF(M8283="","",VLOOKUP(M8283,'14'!D:D,1,0))</f>
        <v/>
      </c>
    </row>
    <row r="8284" spans="1:15" ht="12.75" customHeight="1" x14ac:dyDescent="0.2">
      <c r="A8284" s="36" t="str">
        <f>'0'!$A$4</f>
        <v>………………..</v>
      </c>
      <c r="B8284" s="37">
        <f>'0'!$A$2</f>
        <v>46112</v>
      </c>
      <c r="C8284" s="37" t="s">
        <v>1243</v>
      </c>
      <c r="D8284" s="119" t="str">
        <f>IF(G8284="","",VLOOKUP(G8284,номенклатури!R:T,2,0))</f>
        <v/>
      </c>
      <c r="E8284" s="333" t="str">
        <f>IF(G8284="","",VLOOKUP(G8284,номенклатури!R:T,3,0))</f>
        <v/>
      </c>
      <c r="F8284" s="159" t="str">
        <f>IF(G8284="","",IF(ISERROR(VLOOKUP(G8284,номенклатури!V:V,1,0)),E8284*H8284,E8284*I8284))</f>
        <v/>
      </c>
      <c r="G8284" s="14"/>
      <c r="H8284" s="15"/>
      <c r="I8284" s="15"/>
      <c r="J8284" s="15"/>
      <c r="K8284" s="15"/>
      <c r="L8284" s="217"/>
      <c r="M8284" s="22"/>
      <c r="N8284" s="119" t="str">
        <f>IF(G8284="","",VLOOKUP(G8284,номенклатури!R:U,4,0))</f>
        <v/>
      </c>
      <c r="O8284" s="119" t="str">
        <f>IF(M8284="","",VLOOKUP(M8284,'14'!D:D,1,0))</f>
        <v/>
      </c>
    </row>
    <row r="8285" spans="1:15" ht="12.75" customHeight="1" x14ac:dyDescent="0.2">
      <c r="A8285" s="36" t="str">
        <f>'0'!$A$4</f>
        <v>………………..</v>
      </c>
      <c r="B8285" s="37">
        <f>'0'!$A$2</f>
        <v>46112</v>
      </c>
      <c r="C8285" s="37" t="s">
        <v>1243</v>
      </c>
      <c r="D8285" s="119" t="str">
        <f>IF(G8285="","",VLOOKUP(G8285,номенклатури!R:T,2,0))</f>
        <v/>
      </c>
      <c r="E8285" s="333" t="str">
        <f>IF(G8285="","",VLOOKUP(G8285,номенклатури!R:T,3,0))</f>
        <v/>
      </c>
      <c r="F8285" s="159" t="str">
        <f>IF(G8285="","",IF(ISERROR(VLOOKUP(G8285,номенклатури!V:V,1,0)),E8285*H8285,E8285*I8285))</f>
        <v/>
      </c>
      <c r="G8285" s="14"/>
      <c r="H8285" s="15"/>
      <c r="I8285" s="15"/>
      <c r="J8285" s="15"/>
      <c r="K8285" s="15"/>
      <c r="L8285" s="217"/>
      <c r="M8285" s="22"/>
      <c r="N8285" s="119" t="str">
        <f>IF(G8285="","",VLOOKUP(G8285,номенклатури!R:U,4,0))</f>
        <v/>
      </c>
      <c r="O8285" s="119" t="str">
        <f>IF(M8285="","",VLOOKUP(M8285,'14'!D:D,1,0))</f>
        <v/>
      </c>
    </row>
    <row r="8286" spans="1:15" ht="12.75" customHeight="1" x14ac:dyDescent="0.2">
      <c r="A8286" s="36" t="str">
        <f>'0'!$A$4</f>
        <v>………………..</v>
      </c>
      <c r="B8286" s="37">
        <f>'0'!$A$2</f>
        <v>46112</v>
      </c>
      <c r="C8286" s="37" t="s">
        <v>1243</v>
      </c>
      <c r="D8286" s="119" t="str">
        <f>IF(G8286="","",VLOOKUP(G8286,номенклатури!R:T,2,0))</f>
        <v/>
      </c>
      <c r="E8286" s="333" t="str">
        <f>IF(G8286="","",VLOOKUP(G8286,номенклатури!R:T,3,0))</f>
        <v/>
      </c>
      <c r="F8286" s="159" t="str">
        <f>IF(G8286="","",IF(ISERROR(VLOOKUP(G8286,номенклатури!V:V,1,0)),E8286*H8286,E8286*I8286))</f>
        <v/>
      </c>
      <c r="G8286" s="14"/>
      <c r="H8286" s="15"/>
      <c r="I8286" s="15"/>
      <c r="J8286" s="15"/>
      <c r="K8286" s="15"/>
      <c r="L8286" s="217"/>
      <c r="M8286" s="22"/>
      <c r="N8286" s="119" t="str">
        <f>IF(G8286="","",VLOOKUP(G8286,номенклатури!R:U,4,0))</f>
        <v/>
      </c>
      <c r="O8286" s="119" t="str">
        <f>IF(M8286="","",VLOOKUP(M8286,'14'!D:D,1,0))</f>
        <v/>
      </c>
    </row>
    <row r="8287" spans="1:15" ht="12.75" customHeight="1" x14ac:dyDescent="0.2">
      <c r="A8287" s="36" t="str">
        <f>'0'!$A$4</f>
        <v>………………..</v>
      </c>
      <c r="B8287" s="37">
        <f>'0'!$A$2</f>
        <v>46112</v>
      </c>
      <c r="C8287" s="37" t="s">
        <v>1243</v>
      </c>
      <c r="D8287" s="119" t="str">
        <f>IF(G8287="","",VLOOKUP(G8287,номенклатури!R:T,2,0))</f>
        <v/>
      </c>
      <c r="E8287" s="333" t="str">
        <f>IF(G8287="","",VLOOKUP(G8287,номенклатури!R:T,3,0))</f>
        <v/>
      </c>
      <c r="F8287" s="159" t="str">
        <f>IF(G8287="","",IF(ISERROR(VLOOKUP(G8287,номенклатури!V:V,1,0)),E8287*H8287,E8287*I8287))</f>
        <v/>
      </c>
      <c r="G8287" s="14"/>
      <c r="H8287" s="15"/>
      <c r="I8287" s="15"/>
      <c r="J8287" s="15"/>
      <c r="K8287" s="15"/>
      <c r="L8287" s="217"/>
      <c r="M8287" s="22"/>
      <c r="N8287" s="119" t="str">
        <f>IF(G8287="","",VLOOKUP(G8287,номенклатури!R:U,4,0))</f>
        <v/>
      </c>
      <c r="O8287" s="119" t="str">
        <f>IF(M8287="","",VLOOKUP(M8287,'14'!D:D,1,0))</f>
        <v/>
      </c>
    </row>
    <row r="8288" spans="1:15" ht="12.75" customHeight="1" x14ac:dyDescent="0.2">
      <c r="A8288" s="36" t="str">
        <f>'0'!$A$4</f>
        <v>………………..</v>
      </c>
      <c r="B8288" s="37">
        <f>'0'!$A$2</f>
        <v>46112</v>
      </c>
      <c r="C8288" s="37" t="s">
        <v>1243</v>
      </c>
      <c r="D8288" s="119" t="str">
        <f>IF(G8288="","",VLOOKUP(G8288,номенклатури!R:T,2,0))</f>
        <v/>
      </c>
      <c r="E8288" s="333" t="str">
        <f>IF(G8288="","",VLOOKUP(G8288,номенклатури!R:T,3,0))</f>
        <v/>
      </c>
      <c r="F8288" s="159" t="str">
        <f>IF(G8288="","",IF(ISERROR(VLOOKUP(G8288,номенклатури!V:V,1,0)),E8288*H8288,E8288*I8288))</f>
        <v/>
      </c>
      <c r="G8288" s="14"/>
      <c r="H8288" s="15"/>
      <c r="I8288" s="15"/>
      <c r="J8288" s="15"/>
      <c r="K8288" s="15"/>
      <c r="L8288" s="217"/>
      <c r="M8288" s="22"/>
      <c r="N8288" s="119" t="str">
        <f>IF(G8288="","",VLOOKUP(G8288,номенклатури!R:U,4,0))</f>
        <v/>
      </c>
      <c r="O8288" s="119" t="str">
        <f>IF(M8288="","",VLOOKUP(M8288,'14'!D:D,1,0))</f>
        <v/>
      </c>
    </row>
    <row r="8289" spans="1:15" ht="12.75" customHeight="1" x14ac:dyDescent="0.2">
      <c r="A8289" s="36" t="str">
        <f>'0'!$A$4</f>
        <v>………………..</v>
      </c>
      <c r="B8289" s="37">
        <f>'0'!$A$2</f>
        <v>46112</v>
      </c>
      <c r="C8289" s="37" t="s">
        <v>1243</v>
      </c>
      <c r="D8289" s="119" t="str">
        <f>IF(G8289="","",VLOOKUP(G8289,номенклатури!R:T,2,0))</f>
        <v/>
      </c>
      <c r="E8289" s="333" t="str">
        <f>IF(G8289="","",VLOOKUP(G8289,номенклатури!R:T,3,0))</f>
        <v/>
      </c>
      <c r="F8289" s="159" t="str">
        <f>IF(G8289="","",IF(ISERROR(VLOOKUP(G8289,номенклатури!V:V,1,0)),E8289*H8289,E8289*I8289))</f>
        <v/>
      </c>
      <c r="G8289" s="14"/>
      <c r="H8289" s="15"/>
      <c r="I8289" s="15"/>
      <c r="J8289" s="15"/>
      <c r="K8289" s="15"/>
      <c r="L8289" s="217"/>
      <c r="M8289" s="22"/>
      <c r="N8289" s="119" t="str">
        <f>IF(G8289="","",VLOOKUP(G8289,номенклатури!R:U,4,0))</f>
        <v/>
      </c>
      <c r="O8289" s="119" t="str">
        <f>IF(M8289="","",VLOOKUP(M8289,'14'!D:D,1,0))</f>
        <v/>
      </c>
    </row>
    <row r="8290" spans="1:15" ht="12.75" customHeight="1" x14ac:dyDescent="0.2">
      <c r="A8290" s="36" t="str">
        <f>'0'!$A$4</f>
        <v>………………..</v>
      </c>
      <c r="B8290" s="37">
        <f>'0'!$A$2</f>
        <v>46112</v>
      </c>
      <c r="C8290" s="37" t="s">
        <v>1243</v>
      </c>
      <c r="D8290" s="119" t="str">
        <f>IF(G8290="","",VLOOKUP(G8290,номенклатури!R:T,2,0))</f>
        <v/>
      </c>
      <c r="E8290" s="333" t="str">
        <f>IF(G8290="","",VLOOKUP(G8290,номенклатури!R:T,3,0))</f>
        <v/>
      </c>
      <c r="F8290" s="159" t="str">
        <f>IF(G8290="","",IF(ISERROR(VLOOKUP(G8290,номенклатури!V:V,1,0)),E8290*H8290,E8290*I8290))</f>
        <v/>
      </c>
      <c r="G8290" s="14"/>
      <c r="H8290" s="15"/>
      <c r="I8290" s="15"/>
      <c r="J8290" s="15"/>
      <c r="K8290" s="15"/>
      <c r="L8290" s="217"/>
      <c r="M8290" s="22"/>
      <c r="N8290" s="119" t="str">
        <f>IF(G8290="","",VLOOKUP(G8290,номенклатури!R:U,4,0))</f>
        <v/>
      </c>
      <c r="O8290" s="119" t="str">
        <f>IF(M8290="","",VLOOKUP(M8290,'14'!D:D,1,0))</f>
        <v/>
      </c>
    </row>
    <row r="8291" spans="1:15" ht="12.75" customHeight="1" x14ac:dyDescent="0.2">
      <c r="A8291" s="36" t="str">
        <f>'0'!$A$4</f>
        <v>………………..</v>
      </c>
      <c r="B8291" s="37">
        <f>'0'!$A$2</f>
        <v>46112</v>
      </c>
      <c r="C8291" s="37" t="s">
        <v>1243</v>
      </c>
      <c r="D8291" s="119" t="str">
        <f>IF(G8291="","",VLOOKUP(G8291,номенклатури!R:T,2,0))</f>
        <v/>
      </c>
      <c r="E8291" s="333" t="str">
        <f>IF(G8291="","",VLOOKUP(G8291,номенклатури!R:T,3,0))</f>
        <v/>
      </c>
      <c r="F8291" s="159" t="str">
        <f>IF(G8291="","",IF(ISERROR(VLOOKUP(G8291,номенклатури!V:V,1,0)),E8291*H8291,E8291*I8291))</f>
        <v/>
      </c>
      <c r="G8291" s="14"/>
      <c r="H8291" s="15"/>
      <c r="I8291" s="15"/>
      <c r="J8291" s="15"/>
      <c r="K8291" s="15"/>
      <c r="L8291" s="217"/>
      <c r="M8291" s="22"/>
      <c r="N8291" s="119" t="str">
        <f>IF(G8291="","",VLOOKUP(G8291,номенклатури!R:U,4,0))</f>
        <v/>
      </c>
      <c r="O8291" s="119" t="str">
        <f>IF(M8291="","",VLOOKUP(M8291,'14'!D:D,1,0))</f>
        <v/>
      </c>
    </row>
    <row r="8292" spans="1:15" ht="12.75" customHeight="1" x14ac:dyDescent="0.2">
      <c r="A8292" s="36" t="str">
        <f>'0'!$A$4</f>
        <v>………………..</v>
      </c>
      <c r="B8292" s="37">
        <f>'0'!$A$2</f>
        <v>46112</v>
      </c>
      <c r="C8292" s="37" t="s">
        <v>1243</v>
      </c>
      <c r="D8292" s="119" t="str">
        <f>IF(G8292="","",VLOOKUP(G8292,номенклатури!R:T,2,0))</f>
        <v/>
      </c>
      <c r="E8292" s="333" t="str">
        <f>IF(G8292="","",VLOOKUP(G8292,номенклатури!R:T,3,0))</f>
        <v/>
      </c>
      <c r="F8292" s="159" t="str">
        <f>IF(G8292="","",IF(ISERROR(VLOOKUP(G8292,номенклатури!V:V,1,0)),E8292*H8292,E8292*I8292))</f>
        <v/>
      </c>
      <c r="G8292" s="14"/>
      <c r="H8292" s="15"/>
      <c r="I8292" s="15"/>
      <c r="J8292" s="15"/>
      <c r="K8292" s="15"/>
      <c r="L8292" s="217"/>
      <c r="M8292" s="22"/>
      <c r="N8292" s="119" t="str">
        <f>IF(G8292="","",VLOOKUP(G8292,номенклатури!R:U,4,0))</f>
        <v/>
      </c>
      <c r="O8292" s="119" t="str">
        <f>IF(M8292="","",VLOOKUP(M8292,'14'!D:D,1,0))</f>
        <v/>
      </c>
    </row>
    <row r="8293" spans="1:15" ht="12.75" customHeight="1" x14ac:dyDescent="0.2">
      <c r="A8293" s="36" t="str">
        <f>'0'!$A$4</f>
        <v>………………..</v>
      </c>
      <c r="B8293" s="37">
        <f>'0'!$A$2</f>
        <v>46112</v>
      </c>
      <c r="C8293" s="37" t="s">
        <v>1243</v>
      </c>
      <c r="D8293" s="119" t="str">
        <f>IF(G8293="","",VLOOKUP(G8293,номенклатури!R:T,2,0))</f>
        <v/>
      </c>
      <c r="E8293" s="333" t="str">
        <f>IF(G8293="","",VLOOKUP(G8293,номенклатури!R:T,3,0))</f>
        <v/>
      </c>
      <c r="F8293" s="159" t="str">
        <f>IF(G8293="","",IF(ISERROR(VLOOKUP(G8293,номенклатури!V:V,1,0)),E8293*H8293,E8293*I8293))</f>
        <v/>
      </c>
      <c r="G8293" s="14"/>
      <c r="H8293" s="15"/>
      <c r="I8293" s="15"/>
      <c r="J8293" s="15"/>
      <c r="K8293" s="15"/>
      <c r="L8293" s="217"/>
      <c r="M8293" s="22"/>
      <c r="N8293" s="119" t="str">
        <f>IF(G8293="","",VLOOKUP(G8293,номенклатури!R:U,4,0))</f>
        <v/>
      </c>
      <c r="O8293" s="119" t="str">
        <f>IF(M8293="","",VLOOKUP(M8293,'14'!D:D,1,0))</f>
        <v/>
      </c>
    </row>
    <row r="8294" spans="1:15" ht="12.75" customHeight="1" x14ac:dyDescent="0.2">
      <c r="A8294" s="36" t="str">
        <f>'0'!$A$4</f>
        <v>………………..</v>
      </c>
      <c r="B8294" s="37">
        <f>'0'!$A$2</f>
        <v>46112</v>
      </c>
      <c r="C8294" s="37" t="s">
        <v>1243</v>
      </c>
      <c r="D8294" s="119" t="str">
        <f>IF(G8294="","",VLOOKUP(G8294,номенклатури!R:T,2,0))</f>
        <v/>
      </c>
      <c r="E8294" s="333" t="str">
        <f>IF(G8294="","",VLOOKUP(G8294,номенклатури!R:T,3,0))</f>
        <v/>
      </c>
      <c r="F8294" s="159" t="str">
        <f>IF(G8294="","",IF(ISERROR(VLOOKUP(G8294,номенклатури!V:V,1,0)),E8294*H8294,E8294*I8294))</f>
        <v/>
      </c>
      <c r="G8294" s="14"/>
      <c r="H8294" s="15"/>
      <c r="I8294" s="15"/>
      <c r="J8294" s="15"/>
      <c r="K8294" s="15"/>
      <c r="L8294" s="217"/>
      <c r="M8294" s="22"/>
      <c r="N8294" s="119" t="str">
        <f>IF(G8294="","",VLOOKUP(G8294,номенклатури!R:U,4,0))</f>
        <v/>
      </c>
      <c r="O8294" s="119" t="str">
        <f>IF(M8294="","",VLOOKUP(M8294,'14'!D:D,1,0))</f>
        <v/>
      </c>
    </row>
    <row r="8295" spans="1:15" ht="12.75" customHeight="1" x14ac:dyDescent="0.2">
      <c r="A8295" s="36" t="str">
        <f>'0'!$A$4</f>
        <v>………………..</v>
      </c>
      <c r="B8295" s="37">
        <f>'0'!$A$2</f>
        <v>46112</v>
      </c>
      <c r="C8295" s="37" t="s">
        <v>1243</v>
      </c>
      <c r="D8295" s="119" t="str">
        <f>IF(G8295="","",VLOOKUP(G8295,номенклатури!R:T,2,0))</f>
        <v/>
      </c>
      <c r="E8295" s="333" t="str">
        <f>IF(G8295="","",VLOOKUP(G8295,номенклатури!R:T,3,0))</f>
        <v/>
      </c>
      <c r="F8295" s="159" t="str">
        <f>IF(G8295="","",IF(ISERROR(VLOOKUP(G8295,номенклатури!V:V,1,0)),E8295*H8295,E8295*I8295))</f>
        <v/>
      </c>
      <c r="G8295" s="14"/>
      <c r="H8295" s="15"/>
      <c r="I8295" s="15"/>
      <c r="J8295" s="15"/>
      <c r="K8295" s="15"/>
      <c r="L8295" s="217"/>
      <c r="M8295" s="22"/>
      <c r="N8295" s="119" t="str">
        <f>IF(G8295="","",VLOOKUP(G8295,номенклатури!R:U,4,0))</f>
        <v/>
      </c>
      <c r="O8295" s="119" t="str">
        <f>IF(M8295="","",VLOOKUP(M8295,'14'!D:D,1,0))</f>
        <v/>
      </c>
    </row>
    <row r="8296" spans="1:15" ht="12.75" customHeight="1" x14ac:dyDescent="0.2">
      <c r="A8296" s="36" t="str">
        <f>'0'!$A$4</f>
        <v>………………..</v>
      </c>
      <c r="B8296" s="37">
        <f>'0'!$A$2</f>
        <v>46112</v>
      </c>
      <c r="C8296" s="37" t="s">
        <v>1243</v>
      </c>
      <c r="D8296" s="119" t="str">
        <f>IF(G8296="","",VLOOKUP(G8296,номенклатури!R:T,2,0))</f>
        <v/>
      </c>
      <c r="E8296" s="333" t="str">
        <f>IF(G8296="","",VLOOKUP(G8296,номенклатури!R:T,3,0))</f>
        <v/>
      </c>
      <c r="F8296" s="159" t="str">
        <f>IF(G8296="","",IF(ISERROR(VLOOKUP(G8296,номенклатури!V:V,1,0)),E8296*H8296,E8296*I8296))</f>
        <v/>
      </c>
      <c r="G8296" s="14"/>
      <c r="H8296" s="15"/>
      <c r="I8296" s="15"/>
      <c r="J8296" s="15"/>
      <c r="K8296" s="15"/>
      <c r="L8296" s="217"/>
      <c r="M8296" s="22"/>
      <c r="N8296" s="119" t="str">
        <f>IF(G8296="","",VLOOKUP(G8296,номенклатури!R:U,4,0))</f>
        <v/>
      </c>
      <c r="O8296" s="119" t="str">
        <f>IF(M8296="","",VLOOKUP(M8296,'14'!D:D,1,0))</f>
        <v/>
      </c>
    </row>
    <row r="8297" spans="1:15" ht="12.75" customHeight="1" x14ac:dyDescent="0.2">
      <c r="A8297" s="36" t="str">
        <f>'0'!$A$4</f>
        <v>………………..</v>
      </c>
      <c r="B8297" s="37">
        <f>'0'!$A$2</f>
        <v>46112</v>
      </c>
      <c r="C8297" s="37" t="s">
        <v>1243</v>
      </c>
      <c r="D8297" s="119" t="str">
        <f>IF(G8297="","",VLOOKUP(G8297,номенклатури!R:T,2,0))</f>
        <v/>
      </c>
      <c r="E8297" s="333" t="str">
        <f>IF(G8297="","",VLOOKUP(G8297,номенклатури!R:T,3,0))</f>
        <v/>
      </c>
      <c r="F8297" s="159" t="str">
        <f>IF(G8297="","",IF(ISERROR(VLOOKUP(G8297,номенклатури!V:V,1,0)),E8297*H8297,E8297*I8297))</f>
        <v/>
      </c>
      <c r="G8297" s="14"/>
      <c r="H8297" s="15"/>
      <c r="I8297" s="15"/>
      <c r="J8297" s="15"/>
      <c r="K8297" s="15"/>
      <c r="L8297" s="217"/>
      <c r="M8297" s="22"/>
      <c r="N8297" s="119" t="str">
        <f>IF(G8297="","",VLOOKUP(G8297,номенклатури!R:U,4,0))</f>
        <v/>
      </c>
      <c r="O8297" s="119" t="str">
        <f>IF(M8297="","",VLOOKUP(M8297,'14'!D:D,1,0))</f>
        <v/>
      </c>
    </row>
    <row r="8298" spans="1:15" ht="12.75" customHeight="1" x14ac:dyDescent="0.2">
      <c r="A8298" s="36" t="str">
        <f>'0'!$A$4</f>
        <v>………………..</v>
      </c>
      <c r="B8298" s="37">
        <f>'0'!$A$2</f>
        <v>46112</v>
      </c>
      <c r="C8298" s="37" t="s">
        <v>1243</v>
      </c>
      <c r="D8298" s="119" t="str">
        <f>IF(G8298="","",VLOOKUP(G8298,номенклатури!R:T,2,0))</f>
        <v/>
      </c>
      <c r="E8298" s="333" t="str">
        <f>IF(G8298="","",VLOOKUP(G8298,номенклатури!R:T,3,0))</f>
        <v/>
      </c>
      <c r="F8298" s="159" t="str">
        <f>IF(G8298="","",IF(ISERROR(VLOOKUP(G8298,номенклатури!V:V,1,0)),E8298*H8298,E8298*I8298))</f>
        <v/>
      </c>
      <c r="G8298" s="14"/>
      <c r="H8298" s="15"/>
      <c r="I8298" s="15"/>
      <c r="J8298" s="15"/>
      <c r="K8298" s="15"/>
      <c r="L8298" s="217"/>
      <c r="M8298" s="22"/>
      <c r="N8298" s="119" t="str">
        <f>IF(G8298="","",VLOOKUP(G8298,номенклатури!R:U,4,0))</f>
        <v/>
      </c>
      <c r="O8298" s="119" t="str">
        <f>IF(M8298="","",VLOOKUP(M8298,'14'!D:D,1,0))</f>
        <v/>
      </c>
    </row>
    <row r="8299" spans="1:15" ht="12.75" customHeight="1" x14ac:dyDescent="0.2">
      <c r="A8299" s="36" t="str">
        <f>'0'!$A$4</f>
        <v>………………..</v>
      </c>
      <c r="B8299" s="37">
        <f>'0'!$A$2</f>
        <v>46112</v>
      </c>
      <c r="C8299" s="37" t="s">
        <v>1243</v>
      </c>
      <c r="D8299" s="119" t="str">
        <f>IF(G8299="","",VLOOKUP(G8299,номенклатури!R:T,2,0))</f>
        <v/>
      </c>
      <c r="E8299" s="333" t="str">
        <f>IF(G8299="","",VLOOKUP(G8299,номенклатури!R:T,3,0))</f>
        <v/>
      </c>
      <c r="F8299" s="159" t="str">
        <f>IF(G8299="","",IF(ISERROR(VLOOKUP(G8299,номенклатури!V:V,1,0)),E8299*H8299,E8299*I8299))</f>
        <v/>
      </c>
      <c r="G8299" s="14"/>
      <c r="H8299" s="15"/>
      <c r="I8299" s="15"/>
      <c r="J8299" s="15"/>
      <c r="K8299" s="15"/>
      <c r="L8299" s="217"/>
      <c r="M8299" s="22"/>
      <c r="N8299" s="119" t="str">
        <f>IF(G8299="","",VLOOKUP(G8299,номенклатури!R:U,4,0))</f>
        <v/>
      </c>
      <c r="O8299" s="119" t="str">
        <f>IF(M8299="","",VLOOKUP(M8299,'14'!D:D,1,0))</f>
        <v/>
      </c>
    </row>
    <row r="8300" spans="1:15" ht="12.75" customHeight="1" x14ac:dyDescent="0.2">
      <c r="A8300" s="36" t="str">
        <f>'0'!$A$4</f>
        <v>………………..</v>
      </c>
      <c r="B8300" s="37">
        <f>'0'!$A$2</f>
        <v>46112</v>
      </c>
      <c r="C8300" s="37" t="s">
        <v>1243</v>
      </c>
      <c r="D8300" s="119" t="str">
        <f>IF(G8300="","",VLOOKUP(G8300,номенклатури!R:T,2,0))</f>
        <v/>
      </c>
      <c r="E8300" s="333" t="str">
        <f>IF(G8300="","",VLOOKUP(G8300,номенклатури!R:T,3,0))</f>
        <v/>
      </c>
      <c r="F8300" s="159" t="str">
        <f>IF(G8300="","",IF(ISERROR(VLOOKUP(G8300,номенклатури!V:V,1,0)),E8300*H8300,E8300*I8300))</f>
        <v/>
      </c>
      <c r="G8300" s="14"/>
      <c r="H8300" s="15"/>
      <c r="I8300" s="15"/>
      <c r="J8300" s="15"/>
      <c r="K8300" s="15"/>
      <c r="L8300" s="217"/>
      <c r="M8300" s="22"/>
      <c r="N8300" s="119" t="str">
        <f>IF(G8300="","",VLOOKUP(G8300,номенклатури!R:U,4,0))</f>
        <v/>
      </c>
      <c r="O8300" s="119" t="str">
        <f>IF(M8300="","",VLOOKUP(M8300,'14'!D:D,1,0))</f>
        <v/>
      </c>
    </row>
    <row r="8301" spans="1:15" ht="12.75" customHeight="1" x14ac:dyDescent="0.2">
      <c r="A8301" s="36" t="str">
        <f>'0'!$A$4</f>
        <v>………………..</v>
      </c>
      <c r="B8301" s="37">
        <f>'0'!$A$2</f>
        <v>46112</v>
      </c>
      <c r="C8301" s="37" t="s">
        <v>1243</v>
      </c>
      <c r="D8301" s="119" t="str">
        <f>IF(G8301="","",VLOOKUP(G8301,номенклатури!R:T,2,0))</f>
        <v/>
      </c>
      <c r="E8301" s="333" t="str">
        <f>IF(G8301="","",VLOOKUP(G8301,номенклатури!R:T,3,0))</f>
        <v/>
      </c>
      <c r="F8301" s="159" t="str">
        <f>IF(G8301="","",IF(ISERROR(VLOOKUP(G8301,номенклатури!V:V,1,0)),E8301*H8301,E8301*I8301))</f>
        <v/>
      </c>
      <c r="G8301" s="14"/>
      <c r="H8301" s="15"/>
      <c r="I8301" s="15"/>
      <c r="J8301" s="15"/>
      <c r="K8301" s="15"/>
      <c r="L8301" s="217"/>
      <c r="M8301" s="22"/>
      <c r="N8301" s="119" t="str">
        <f>IF(G8301="","",VLOOKUP(G8301,номенклатури!R:U,4,0))</f>
        <v/>
      </c>
      <c r="O8301" s="119" t="str">
        <f>IF(M8301="","",VLOOKUP(M8301,'14'!D:D,1,0))</f>
        <v/>
      </c>
    </row>
    <row r="8302" spans="1:15" ht="12.75" customHeight="1" x14ac:dyDescent="0.2">
      <c r="A8302" s="36" t="str">
        <f>'0'!$A$4</f>
        <v>………………..</v>
      </c>
      <c r="B8302" s="37">
        <f>'0'!$A$2</f>
        <v>46112</v>
      </c>
      <c r="C8302" s="37" t="s">
        <v>1243</v>
      </c>
      <c r="D8302" s="119" t="str">
        <f>IF(G8302="","",VLOOKUP(G8302,номенклатури!R:T,2,0))</f>
        <v/>
      </c>
      <c r="E8302" s="333" t="str">
        <f>IF(G8302="","",VLOOKUP(G8302,номенклатури!R:T,3,0))</f>
        <v/>
      </c>
      <c r="F8302" s="159" t="str">
        <f>IF(G8302="","",IF(ISERROR(VLOOKUP(G8302,номенклатури!V:V,1,0)),E8302*H8302,E8302*I8302))</f>
        <v/>
      </c>
      <c r="G8302" s="14"/>
      <c r="H8302" s="15"/>
      <c r="I8302" s="15"/>
      <c r="J8302" s="15"/>
      <c r="K8302" s="15"/>
      <c r="L8302" s="217"/>
      <c r="M8302" s="22"/>
      <c r="N8302" s="119" t="str">
        <f>IF(G8302="","",VLOOKUP(G8302,номенклатури!R:U,4,0))</f>
        <v/>
      </c>
      <c r="O8302" s="119" t="str">
        <f>IF(M8302="","",VLOOKUP(M8302,'14'!D:D,1,0))</f>
        <v/>
      </c>
    </row>
    <row r="8303" spans="1:15" ht="12.75" customHeight="1" x14ac:dyDescent="0.2">
      <c r="A8303" s="36" t="str">
        <f>'0'!$A$4</f>
        <v>………………..</v>
      </c>
      <c r="B8303" s="37">
        <f>'0'!$A$2</f>
        <v>46112</v>
      </c>
      <c r="C8303" s="37" t="s">
        <v>1243</v>
      </c>
      <c r="D8303" s="119" t="str">
        <f>IF(G8303="","",VLOOKUP(G8303,номенклатури!R:T,2,0))</f>
        <v/>
      </c>
      <c r="E8303" s="333" t="str">
        <f>IF(G8303="","",VLOOKUP(G8303,номенклатури!R:T,3,0))</f>
        <v/>
      </c>
      <c r="F8303" s="159" t="str">
        <f>IF(G8303="","",IF(ISERROR(VLOOKUP(G8303,номенклатури!V:V,1,0)),E8303*H8303,E8303*I8303))</f>
        <v/>
      </c>
      <c r="G8303" s="14"/>
      <c r="H8303" s="15"/>
      <c r="I8303" s="15"/>
      <c r="J8303" s="15"/>
      <c r="K8303" s="15"/>
      <c r="L8303" s="217"/>
      <c r="M8303" s="22"/>
      <c r="N8303" s="119" t="str">
        <f>IF(G8303="","",VLOOKUP(G8303,номенклатури!R:U,4,0))</f>
        <v/>
      </c>
      <c r="O8303" s="119" t="str">
        <f>IF(M8303="","",VLOOKUP(M8303,'14'!D:D,1,0))</f>
        <v/>
      </c>
    </row>
    <row r="8304" spans="1:15" ht="12.75" customHeight="1" x14ac:dyDescent="0.2">
      <c r="A8304" s="36" t="str">
        <f>'0'!$A$4</f>
        <v>………………..</v>
      </c>
      <c r="B8304" s="37">
        <f>'0'!$A$2</f>
        <v>46112</v>
      </c>
      <c r="C8304" s="37" t="s">
        <v>1243</v>
      </c>
      <c r="D8304" s="119" t="str">
        <f>IF(G8304="","",VLOOKUP(G8304,номенклатури!R:T,2,0))</f>
        <v/>
      </c>
      <c r="E8304" s="333" t="str">
        <f>IF(G8304="","",VLOOKUP(G8304,номенклатури!R:T,3,0))</f>
        <v/>
      </c>
      <c r="F8304" s="159" t="str">
        <f>IF(G8304="","",IF(ISERROR(VLOOKUP(G8304,номенклатури!V:V,1,0)),E8304*H8304,E8304*I8304))</f>
        <v/>
      </c>
      <c r="G8304" s="14"/>
      <c r="H8304" s="15"/>
      <c r="I8304" s="15"/>
      <c r="J8304" s="15"/>
      <c r="K8304" s="15"/>
      <c r="L8304" s="217"/>
      <c r="M8304" s="22"/>
      <c r="N8304" s="119" t="str">
        <f>IF(G8304="","",VLOOKUP(G8304,номенклатури!R:U,4,0))</f>
        <v/>
      </c>
      <c r="O8304" s="119" t="str">
        <f>IF(M8304="","",VLOOKUP(M8304,'14'!D:D,1,0))</f>
        <v/>
      </c>
    </row>
    <row r="8305" spans="1:15" ht="12.75" customHeight="1" x14ac:dyDescent="0.2">
      <c r="A8305" s="36" t="str">
        <f>'0'!$A$4</f>
        <v>………………..</v>
      </c>
      <c r="B8305" s="37">
        <f>'0'!$A$2</f>
        <v>46112</v>
      </c>
      <c r="C8305" s="37" t="s">
        <v>1243</v>
      </c>
      <c r="D8305" s="119" t="str">
        <f>IF(G8305="","",VLOOKUP(G8305,номенклатури!R:T,2,0))</f>
        <v/>
      </c>
      <c r="E8305" s="333" t="str">
        <f>IF(G8305="","",VLOOKUP(G8305,номенклатури!R:T,3,0))</f>
        <v/>
      </c>
      <c r="F8305" s="159" t="str">
        <f>IF(G8305="","",IF(ISERROR(VLOOKUP(G8305,номенклатури!V:V,1,0)),E8305*H8305,E8305*I8305))</f>
        <v/>
      </c>
      <c r="G8305" s="14"/>
      <c r="H8305" s="15"/>
      <c r="I8305" s="15"/>
      <c r="J8305" s="15"/>
      <c r="K8305" s="15"/>
      <c r="L8305" s="217"/>
      <c r="M8305" s="22"/>
      <c r="N8305" s="119" t="str">
        <f>IF(G8305="","",VLOOKUP(G8305,номенклатури!R:U,4,0))</f>
        <v/>
      </c>
      <c r="O8305" s="119" t="str">
        <f>IF(M8305="","",VLOOKUP(M8305,'14'!D:D,1,0))</f>
        <v/>
      </c>
    </row>
    <row r="8306" spans="1:15" ht="12.75" customHeight="1" x14ac:dyDescent="0.2">
      <c r="A8306" s="36" t="str">
        <f>'0'!$A$4</f>
        <v>………………..</v>
      </c>
      <c r="B8306" s="37">
        <f>'0'!$A$2</f>
        <v>46112</v>
      </c>
      <c r="C8306" s="37" t="s">
        <v>1243</v>
      </c>
      <c r="D8306" s="119" t="str">
        <f>IF(G8306="","",VLOOKUP(G8306,номенклатури!R:T,2,0))</f>
        <v/>
      </c>
      <c r="E8306" s="333" t="str">
        <f>IF(G8306="","",VLOOKUP(G8306,номенклатури!R:T,3,0))</f>
        <v/>
      </c>
      <c r="F8306" s="159" t="str">
        <f>IF(G8306="","",IF(ISERROR(VLOOKUP(G8306,номенклатури!V:V,1,0)),E8306*H8306,E8306*I8306))</f>
        <v/>
      </c>
      <c r="G8306" s="14"/>
      <c r="H8306" s="15"/>
      <c r="I8306" s="15"/>
      <c r="J8306" s="15"/>
      <c r="K8306" s="15"/>
      <c r="L8306" s="217"/>
      <c r="M8306" s="22"/>
      <c r="N8306" s="119" t="str">
        <f>IF(G8306="","",VLOOKUP(G8306,номенклатури!R:U,4,0))</f>
        <v/>
      </c>
      <c r="O8306" s="119" t="str">
        <f>IF(M8306="","",VLOOKUP(M8306,'14'!D:D,1,0))</f>
        <v/>
      </c>
    </row>
    <row r="8307" spans="1:15" ht="12.75" customHeight="1" x14ac:dyDescent="0.2">
      <c r="A8307" s="36" t="str">
        <f>'0'!$A$4</f>
        <v>………………..</v>
      </c>
      <c r="B8307" s="37">
        <f>'0'!$A$2</f>
        <v>46112</v>
      </c>
      <c r="C8307" s="37" t="s">
        <v>1243</v>
      </c>
      <c r="D8307" s="119" t="str">
        <f>IF(G8307="","",VLOOKUP(G8307,номенклатури!R:T,2,0))</f>
        <v/>
      </c>
      <c r="E8307" s="333" t="str">
        <f>IF(G8307="","",VLOOKUP(G8307,номенклатури!R:T,3,0))</f>
        <v/>
      </c>
      <c r="F8307" s="159" t="str">
        <f>IF(G8307="","",IF(ISERROR(VLOOKUP(G8307,номенклатури!V:V,1,0)),E8307*H8307,E8307*I8307))</f>
        <v/>
      </c>
      <c r="G8307" s="14"/>
      <c r="H8307" s="15"/>
      <c r="I8307" s="15"/>
      <c r="J8307" s="15"/>
      <c r="K8307" s="15"/>
      <c r="L8307" s="217"/>
      <c r="M8307" s="22"/>
      <c r="N8307" s="119" t="str">
        <f>IF(G8307="","",VLOOKUP(G8307,номенклатури!R:U,4,0))</f>
        <v/>
      </c>
      <c r="O8307" s="119" t="str">
        <f>IF(M8307="","",VLOOKUP(M8307,'14'!D:D,1,0))</f>
        <v/>
      </c>
    </row>
    <row r="8308" spans="1:15" ht="12.75" customHeight="1" x14ac:dyDescent="0.2">
      <c r="A8308" s="36" t="str">
        <f>'0'!$A$4</f>
        <v>………………..</v>
      </c>
      <c r="B8308" s="37">
        <f>'0'!$A$2</f>
        <v>46112</v>
      </c>
      <c r="C8308" s="37" t="s">
        <v>1243</v>
      </c>
      <c r="D8308" s="119" t="str">
        <f>IF(G8308="","",VLOOKUP(G8308,номенклатури!R:T,2,0))</f>
        <v/>
      </c>
      <c r="E8308" s="333" t="str">
        <f>IF(G8308="","",VLOOKUP(G8308,номенклатури!R:T,3,0))</f>
        <v/>
      </c>
      <c r="F8308" s="159" t="str">
        <f>IF(G8308="","",IF(ISERROR(VLOOKUP(G8308,номенклатури!V:V,1,0)),E8308*H8308,E8308*I8308))</f>
        <v/>
      </c>
      <c r="G8308" s="14"/>
      <c r="H8308" s="15"/>
      <c r="I8308" s="15"/>
      <c r="J8308" s="15"/>
      <c r="K8308" s="15"/>
      <c r="L8308" s="217"/>
      <c r="M8308" s="22"/>
      <c r="N8308" s="119" t="str">
        <f>IF(G8308="","",VLOOKUP(G8308,номенклатури!R:U,4,0))</f>
        <v/>
      </c>
      <c r="O8308" s="119" t="str">
        <f>IF(M8308="","",VLOOKUP(M8308,'14'!D:D,1,0))</f>
        <v/>
      </c>
    </row>
    <row r="8309" spans="1:15" ht="12.75" customHeight="1" x14ac:dyDescent="0.2">
      <c r="A8309" s="36" t="str">
        <f>'0'!$A$4</f>
        <v>………………..</v>
      </c>
      <c r="B8309" s="37">
        <f>'0'!$A$2</f>
        <v>46112</v>
      </c>
      <c r="C8309" s="37" t="s">
        <v>1243</v>
      </c>
      <c r="D8309" s="119" t="str">
        <f>IF(G8309="","",VLOOKUP(G8309,номенклатури!R:T,2,0))</f>
        <v/>
      </c>
      <c r="E8309" s="333" t="str">
        <f>IF(G8309="","",VLOOKUP(G8309,номенклатури!R:T,3,0))</f>
        <v/>
      </c>
      <c r="F8309" s="159" t="str">
        <f>IF(G8309="","",IF(ISERROR(VLOOKUP(G8309,номенклатури!V:V,1,0)),E8309*H8309,E8309*I8309))</f>
        <v/>
      </c>
      <c r="G8309" s="14"/>
      <c r="H8309" s="15"/>
      <c r="I8309" s="15"/>
      <c r="J8309" s="15"/>
      <c r="K8309" s="15"/>
      <c r="L8309" s="217"/>
      <c r="M8309" s="22"/>
      <c r="N8309" s="119" t="str">
        <f>IF(G8309="","",VLOOKUP(G8309,номенклатури!R:U,4,0))</f>
        <v/>
      </c>
      <c r="O8309" s="119" t="str">
        <f>IF(M8309="","",VLOOKUP(M8309,'14'!D:D,1,0))</f>
        <v/>
      </c>
    </row>
    <row r="8310" spans="1:15" ht="12.75" customHeight="1" x14ac:dyDescent="0.2">
      <c r="A8310" s="36" t="str">
        <f>'0'!$A$4</f>
        <v>………………..</v>
      </c>
      <c r="B8310" s="37">
        <f>'0'!$A$2</f>
        <v>46112</v>
      </c>
      <c r="C8310" s="37" t="s">
        <v>1243</v>
      </c>
      <c r="D8310" s="119" t="str">
        <f>IF(G8310="","",VLOOKUP(G8310,номенклатури!R:T,2,0))</f>
        <v/>
      </c>
      <c r="E8310" s="333" t="str">
        <f>IF(G8310="","",VLOOKUP(G8310,номенклатури!R:T,3,0))</f>
        <v/>
      </c>
      <c r="F8310" s="159" t="str">
        <f>IF(G8310="","",IF(ISERROR(VLOOKUP(G8310,номенклатури!V:V,1,0)),E8310*H8310,E8310*I8310))</f>
        <v/>
      </c>
      <c r="G8310" s="14"/>
      <c r="H8310" s="15"/>
      <c r="I8310" s="15"/>
      <c r="J8310" s="15"/>
      <c r="K8310" s="15"/>
      <c r="L8310" s="217"/>
      <c r="M8310" s="22"/>
      <c r="N8310" s="119" t="str">
        <f>IF(G8310="","",VLOOKUP(G8310,номенклатури!R:U,4,0))</f>
        <v/>
      </c>
      <c r="O8310" s="119" t="str">
        <f>IF(M8310="","",VLOOKUP(M8310,'14'!D:D,1,0))</f>
        <v/>
      </c>
    </row>
    <row r="8311" spans="1:15" ht="12.75" customHeight="1" x14ac:dyDescent="0.2">
      <c r="A8311" s="36" t="str">
        <f>'0'!$A$4</f>
        <v>………………..</v>
      </c>
      <c r="B8311" s="37">
        <f>'0'!$A$2</f>
        <v>46112</v>
      </c>
      <c r="C8311" s="37" t="s">
        <v>1243</v>
      </c>
      <c r="D8311" s="119" t="str">
        <f>IF(G8311="","",VLOOKUP(G8311,номенклатури!R:T,2,0))</f>
        <v/>
      </c>
      <c r="E8311" s="333" t="str">
        <f>IF(G8311="","",VLOOKUP(G8311,номенклатури!R:T,3,0))</f>
        <v/>
      </c>
      <c r="F8311" s="159" t="str">
        <f>IF(G8311="","",IF(ISERROR(VLOOKUP(G8311,номенклатури!V:V,1,0)),E8311*H8311,E8311*I8311))</f>
        <v/>
      </c>
      <c r="G8311" s="14"/>
      <c r="H8311" s="15"/>
      <c r="I8311" s="15"/>
      <c r="J8311" s="15"/>
      <c r="K8311" s="15"/>
      <c r="L8311" s="217"/>
      <c r="M8311" s="22"/>
      <c r="N8311" s="119" t="str">
        <f>IF(G8311="","",VLOOKUP(G8311,номенклатури!R:U,4,0))</f>
        <v/>
      </c>
      <c r="O8311" s="119" t="str">
        <f>IF(M8311="","",VLOOKUP(M8311,'14'!D:D,1,0))</f>
        <v/>
      </c>
    </row>
    <row r="8312" spans="1:15" ht="12.75" customHeight="1" x14ac:dyDescent="0.2">
      <c r="A8312" s="36" t="str">
        <f>'0'!$A$4</f>
        <v>………………..</v>
      </c>
      <c r="B8312" s="37">
        <f>'0'!$A$2</f>
        <v>46112</v>
      </c>
      <c r="C8312" s="37" t="s">
        <v>1243</v>
      </c>
      <c r="D8312" s="119" t="str">
        <f>IF(G8312="","",VLOOKUP(G8312,номенклатури!R:T,2,0))</f>
        <v/>
      </c>
      <c r="E8312" s="333" t="str">
        <f>IF(G8312="","",VLOOKUP(G8312,номенклатури!R:T,3,0))</f>
        <v/>
      </c>
      <c r="F8312" s="159" t="str">
        <f>IF(G8312="","",IF(ISERROR(VLOOKUP(G8312,номенклатури!V:V,1,0)),E8312*H8312,E8312*I8312))</f>
        <v/>
      </c>
      <c r="G8312" s="14"/>
      <c r="H8312" s="15"/>
      <c r="I8312" s="15"/>
      <c r="J8312" s="15"/>
      <c r="K8312" s="15"/>
      <c r="L8312" s="217"/>
      <c r="M8312" s="22"/>
      <c r="N8312" s="119" t="str">
        <f>IF(G8312="","",VLOOKUP(G8312,номенклатури!R:U,4,0))</f>
        <v/>
      </c>
      <c r="O8312" s="119" t="str">
        <f>IF(M8312="","",VLOOKUP(M8312,'14'!D:D,1,0))</f>
        <v/>
      </c>
    </row>
    <row r="8313" spans="1:15" ht="12.75" customHeight="1" x14ac:dyDescent="0.2">
      <c r="A8313" s="36" t="str">
        <f>'0'!$A$4</f>
        <v>………………..</v>
      </c>
      <c r="B8313" s="37">
        <f>'0'!$A$2</f>
        <v>46112</v>
      </c>
      <c r="C8313" s="37" t="s">
        <v>1243</v>
      </c>
      <c r="D8313" s="119" t="str">
        <f>IF(G8313="","",VLOOKUP(G8313,номенклатури!R:T,2,0))</f>
        <v/>
      </c>
      <c r="E8313" s="333" t="str">
        <f>IF(G8313="","",VLOOKUP(G8313,номенклатури!R:T,3,0))</f>
        <v/>
      </c>
      <c r="F8313" s="159" t="str">
        <f>IF(G8313="","",IF(ISERROR(VLOOKUP(G8313,номенклатури!V:V,1,0)),E8313*H8313,E8313*I8313))</f>
        <v/>
      </c>
      <c r="G8313" s="14"/>
      <c r="H8313" s="15"/>
      <c r="I8313" s="15"/>
      <c r="J8313" s="15"/>
      <c r="K8313" s="15"/>
      <c r="L8313" s="217"/>
      <c r="M8313" s="22"/>
      <c r="N8313" s="119" t="str">
        <f>IF(G8313="","",VLOOKUP(G8313,номенклатури!R:U,4,0))</f>
        <v/>
      </c>
      <c r="O8313" s="119" t="str">
        <f>IF(M8313="","",VLOOKUP(M8313,'14'!D:D,1,0))</f>
        <v/>
      </c>
    </row>
    <row r="8314" spans="1:15" ht="12.75" customHeight="1" x14ac:dyDescent="0.2">
      <c r="A8314" s="36" t="str">
        <f>'0'!$A$4</f>
        <v>………………..</v>
      </c>
      <c r="B8314" s="37">
        <f>'0'!$A$2</f>
        <v>46112</v>
      </c>
      <c r="C8314" s="37" t="s">
        <v>1243</v>
      </c>
      <c r="D8314" s="119" t="str">
        <f>IF(G8314="","",VLOOKUP(G8314,номенклатури!R:T,2,0))</f>
        <v/>
      </c>
      <c r="E8314" s="333" t="str">
        <f>IF(G8314="","",VLOOKUP(G8314,номенклатури!R:T,3,0))</f>
        <v/>
      </c>
      <c r="F8314" s="159" t="str">
        <f>IF(G8314="","",IF(ISERROR(VLOOKUP(G8314,номенклатури!V:V,1,0)),E8314*H8314,E8314*I8314))</f>
        <v/>
      </c>
      <c r="G8314" s="14"/>
      <c r="H8314" s="15"/>
      <c r="I8314" s="15"/>
      <c r="J8314" s="15"/>
      <c r="K8314" s="15"/>
      <c r="L8314" s="217"/>
      <c r="M8314" s="22"/>
      <c r="N8314" s="119" t="str">
        <f>IF(G8314="","",VLOOKUP(G8314,номенклатури!R:U,4,0))</f>
        <v/>
      </c>
      <c r="O8314" s="119" t="str">
        <f>IF(M8314="","",VLOOKUP(M8314,'14'!D:D,1,0))</f>
        <v/>
      </c>
    </row>
    <row r="8315" spans="1:15" ht="12.75" customHeight="1" x14ac:dyDescent="0.2">
      <c r="A8315" s="36" t="str">
        <f>'0'!$A$4</f>
        <v>………………..</v>
      </c>
      <c r="B8315" s="37">
        <f>'0'!$A$2</f>
        <v>46112</v>
      </c>
      <c r="C8315" s="37" t="s">
        <v>1243</v>
      </c>
      <c r="D8315" s="119" t="str">
        <f>IF(G8315="","",VLOOKUP(G8315,номенклатури!R:T,2,0))</f>
        <v/>
      </c>
      <c r="E8315" s="333" t="str">
        <f>IF(G8315="","",VLOOKUP(G8315,номенклатури!R:T,3,0))</f>
        <v/>
      </c>
      <c r="F8315" s="159" t="str">
        <f>IF(G8315="","",IF(ISERROR(VLOOKUP(G8315,номенклатури!V:V,1,0)),E8315*H8315,E8315*I8315))</f>
        <v/>
      </c>
      <c r="G8315" s="14"/>
      <c r="H8315" s="15"/>
      <c r="I8315" s="15"/>
      <c r="J8315" s="15"/>
      <c r="K8315" s="15"/>
      <c r="L8315" s="217"/>
      <c r="M8315" s="22"/>
      <c r="N8315" s="119" t="str">
        <f>IF(G8315="","",VLOOKUP(G8315,номенклатури!R:U,4,0))</f>
        <v/>
      </c>
      <c r="O8315" s="119" t="str">
        <f>IF(M8315="","",VLOOKUP(M8315,'14'!D:D,1,0))</f>
        <v/>
      </c>
    </row>
    <row r="8316" spans="1:15" ht="12.75" customHeight="1" x14ac:dyDescent="0.2">
      <c r="A8316" s="36" t="str">
        <f>'0'!$A$4</f>
        <v>………………..</v>
      </c>
      <c r="B8316" s="37">
        <f>'0'!$A$2</f>
        <v>46112</v>
      </c>
      <c r="C8316" s="37" t="s">
        <v>1243</v>
      </c>
      <c r="D8316" s="119" t="str">
        <f>IF(G8316="","",VLOOKUP(G8316,номенклатури!R:T,2,0))</f>
        <v/>
      </c>
      <c r="E8316" s="333" t="str">
        <f>IF(G8316="","",VLOOKUP(G8316,номенклатури!R:T,3,0))</f>
        <v/>
      </c>
      <c r="F8316" s="159" t="str">
        <f>IF(G8316="","",IF(ISERROR(VLOOKUP(G8316,номенклатури!V:V,1,0)),E8316*H8316,E8316*I8316))</f>
        <v/>
      </c>
      <c r="G8316" s="14"/>
      <c r="H8316" s="15"/>
      <c r="I8316" s="15"/>
      <c r="J8316" s="15"/>
      <c r="K8316" s="15"/>
      <c r="L8316" s="217"/>
      <c r="M8316" s="22"/>
      <c r="N8316" s="119" t="str">
        <f>IF(G8316="","",VLOOKUP(G8316,номенклатури!R:U,4,0))</f>
        <v/>
      </c>
      <c r="O8316" s="119" t="str">
        <f>IF(M8316="","",VLOOKUP(M8316,'14'!D:D,1,0))</f>
        <v/>
      </c>
    </row>
    <row r="8317" spans="1:15" ht="12.75" customHeight="1" x14ac:dyDescent="0.2">
      <c r="A8317" s="36" t="str">
        <f>'0'!$A$4</f>
        <v>………………..</v>
      </c>
      <c r="B8317" s="37">
        <f>'0'!$A$2</f>
        <v>46112</v>
      </c>
      <c r="C8317" s="37" t="s">
        <v>1243</v>
      </c>
      <c r="D8317" s="119" t="str">
        <f>IF(G8317="","",VLOOKUP(G8317,номенклатури!R:T,2,0))</f>
        <v/>
      </c>
      <c r="E8317" s="333" t="str">
        <f>IF(G8317="","",VLOOKUP(G8317,номенклатури!R:T,3,0))</f>
        <v/>
      </c>
      <c r="F8317" s="159" t="str">
        <f>IF(G8317="","",IF(ISERROR(VLOOKUP(G8317,номенклатури!V:V,1,0)),E8317*H8317,E8317*I8317))</f>
        <v/>
      </c>
      <c r="G8317" s="14"/>
      <c r="H8317" s="15"/>
      <c r="I8317" s="15"/>
      <c r="J8317" s="15"/>
      <c r="K8317" s="15"/>
      <c r="L8317" s="217"/>
      <c r="M8317" s="22"/>
      <c r="N8317" s="119" t="str">
        <f>IF(G8317="","",VLOOKUP(G8317,номенклатури!R:U,4,0))</f>
        <v/>
      </c>
      <c r="O8317" s="119" t="str">
        <f>IF(M8317="","",VLOOKUP(M8317,'14'!D:D,1,0))</f>
        <v/>
      </c>
    </row>
    <row r="8318" spans="1:15" ht="12.75" customHeight="1" x14ac:dyDescent="0.2">
      <c r="A8318" s="36" t="str">
        <f>'0'!$A$4</f>
        <v>………………..</v>
      </c>
      <c r="B8318" s="37">
        <f>'0'!$A$2</f>
        <v>46112</v>
      </c>
      <c r="C8318" s="37" t="s">
        <v>1243</v>
      </c>
      <c r="D8318" s="119" t="str">
        <f>IF(G8318="","",VLOOKUP(G8318,номенклатури!R:T,2,0))</f>
        <v/>
      </c>
      <c r="E8318" s="333" t="str">
        <f>IF(G8318="","",VLOOKUP(G8318,номенклатури!R:T,3,0))</f>
        <v/>
      </c>
      <c r="F8318" s="159" t="str">
        <f>IF(G8318="","",IF(ISERROR(VLOOKUP(G8318,номенклатури!V:V,1,0)),E8318*H8318,E8318*I8318))</f>
        <v/>
      </c>
      <c r="G8318" s="14"/>
      <c r="H8318" s="15"/>
      <c r="I8318" s="15"/>
      <c r="J8318" s="15"/>
      <c r="K8318" s="15"/>
      <c r="L8318" s="217"/>
      <c r="M8318" s="22"/>
      <c r="N8318" s="119" t="str">
        <f>IF(G8318="","",VLOOKUP(G8318,номенклатури!R:U,4,0))</f>
        <v/>
      </c>
      <c r="O8318" s="119" t="str">
        <f>IF(M8318="","",VLOOKUP(M8318,'14'!D:D,1,0))</f>
        <v/>
      </c>
    </row>
    <row r="8319" spans="1:15" ht="12.75" customHeight="1" x14ac:dyDescent="0.2">
      <c r="A8319" s="36" t="str">
        <f>'0'!$A$4</f>
        <v>………………..</v>
      </c>
      <c r="B8319" s="37">
        <f>'0'!$A$2</f>
        <v>46112</v>
      </c>
      <c r="C8319" s="37" t="s">
        <v>1243</v>
      </c>
      <c r="D8319" s="119" t="str">
        <f>IF(G8319="","",VLOOKUP(G8319,номенклатури!R:T,2,0))</f>
        <v/>
      </c>
      <c r="E8319" s="333" t="str">
        <f>IF(G8319="","",VLOOKUP(G8319,номенклатури!R:T,3,0))</f>
        <v/>
      </c>
      <c r="F8319" s="159" t="str">
        <f>IF(G8319="","",IF(ISERROR(VLOOKUP(G8319,номенклатури!V:V,1,0)),E8319*H8319,E8319*I8319))</f>
        <v/>
      </c>
      <c r="G8319" s="14"/>
      <c r="H8319" s="15"/>
      <c r="I8319" s="15"/>
      <c r="J8319" s="15"/>
      <c r="K8319" s="15"/>
      <c r="L8319" s="217"/>
      <c r="M8319" s="22"/>
      <c r="N8319" s="119" t="str">
        <f>IF(G8319="","",VLOOKUP(G8319,номенклатури!R:U,4,0))</f>
        <v/>
      </c>
      <c r="O8319" s="119" t="str">
        <f>IF(M8319="","",VLOOKUP(M8319,'14'!D:D,1,0))</f>
        <v/>
      </c>
    </row>
    <row r="8320" spans="1:15" ht="12.75" customHeight="1" x14ac:dyDescent="0.2">
      <c r="A8320" s="36" t="str">
        <f>'0'!$A$4</f>
        <v>………………..</v>
      </c>
      <c r="B8320" s="37">
        <f>'0'!$A$2</f>
        <v>46112</v>
      </c>
      <c r="C8320" s="37" t="s">
        <v>1243</v>
      </c>
      <c r="D8320" s="119" t="str">
        <f>IF(G8320="","",VLOOKUP(G8320,номенклатури!R:T,2,0))</f>
        <v/>
      </c>
      <c r="E8320" s="333" t="str">
        <f>IF(G8320="","",VLOOKUP(G8320,номенклатури!R:T,3,0))</f>
        <v/>
      </c>
      <c r="F8320" s="159" t="str">
        <f>IF(G8320="","",IF(ISERROR(VLOOKUP(G8320,номенклатури!V:V,1,0)),E8320*H8320,E8320*I8320))</f>
        <v/>
      </c>
      <c r="G8320" s="14"/>
      <c r="H8320" s="15"/>
      <c r="I8320" s="15"/>
      <c r="J8320" s="15"/>
      <c r="K8320" s="15"/>
      <c r="L8320" s="217"/>
      <c r="M8320" s="22"/>
      <c r="N8320" s="119" t="str">
        <f>IF(G8320="","",VLOOKUP(G8320,номенклатури!R:U,4,0))</f>
        <v/>
      </c>
      <c r="O8320" s="119" t="str">
        <f>IF(M8320="","",VLOOKUP(M8320,'14'!D:D,1,0))</f>
        <v/>
      </c>
    </row>
    <row r="8321" spans="1:15" ht="12.75" customHeight="1" x14ac:dyDescent="0.2">
      <c r="A8321" s="36" t="str">
        <f>'0'!$A$4</f>
        <v>………………..</v>
      </c>
      <c r="B8321" s="37">
        <f>'0'!$A$2</f>
        <v>46112</v>
      </c>
      <c r="C8321" s="37" t="s">
        <v>1243</v>
      </c>
      <c r="D8321" s="119" t="str">
        <f>IF(G8321="","",VLOOKUP(G8321,номенклатури!R:T,2,0))</f>
        <v/>
      </c>
      <c r="E8321" s="333" t="str">
        <f>IF(G8321="","",VLOOKUP(G8321,номенклатури!R:T,3,0))</f>
        <v/>
      </c>
      <c r="F8321" s="159" t="str">
        <f>IF(G8321="","",IF(ISERROR(VLOOKUP(G8321,номенклатури!V:V,1,0)),E8321*H8321,E8321*I8321))</f>
        <v/>
      </c>
      <c r="G8321" s="14"/>
      <c r="H8321" s="15"/>
      <c r="I8321" s="15"/>
      <c r="J8321" s="15"/>
      <c r="K8321" s="15"/>
      <c r="L8321" s="217"/>
      <c r="M8321" s="22"/>
      <c r="N8321" s="119" t="str">
        <f>IF(G8321="","",VLOOKUP(G8321,номенклатури!R:U,4,0))</f>
        <v/>
      </c>
      <c r="O8321" s="119" t="str">
        <f>IF(M8321="","",VLOOKUP(M8321,'14'!D:D,1,0))</f>
        <v/>
      </c>
    </row>
    <row r="8322" spans="1:15" ht="12.75" customHeight="1" x14ac:dyDescent="0.2">
      <c r="A8322" s="36" t="str">
        <f>'0'!$A$4</f>
        <v>………………..</v>
      </c>
      <c r="B8322" s="37">
        <f>'0'!$A$2</f>
        <v>46112</v>
      </c>
      <c r="C8322" s="37" t="s">
        <v>1243</v>
      </c>
      <c r="D8322" s="119" t="str">
        <f>IF(G8322="","",VLOOKUP(G8322,номенклатури!R:T,2,0))</f>
        <v/>
      </c>
      <c r="E8322" s="333" t="str">
        <f>IF(G8322="","",VLOOKUP(G8322,номенклатури!R:T,3,0))</f>
        <v/>
      </c>
      <c r="F8322" s="159" t="str">
        <f>IF(G8322="","",IF(ISERROR(VLOOKUP(G8322,номенклатури!V:V,1,0)),E8322*H8322,E8322*I8322))</f>
        <v/>
      </c>
      <c r="G8322" s="14"/>
      <c r="H8322" s="15"/>
      <c r="I8322" s="15"/>
      <c r="J8322" s="15"/>
      <c r="K8322" s="15"/>
      <c r="L8322" s="217"/>
      <c r="M8322" s="22"/>
      <c r="N8322" s="119" t="str">
        <f>IF(G8322="","",VLOOKUP(G8322,номенклатури!R:U,4,0))</f>
        <v/>
      </c>
      <c r="O8322" s="119" t="str">
        <f>IF(M8322="","",VLOOKUP(M8322,'14'!D:D,1,0))</f>
        <v/>
      </c>
    </row>
    <row r="8323" spans="1:15" ht="12.75" customHeight="1" x14ac:dyDescent="0.2">
      <c r="A8323" s="36" t="str">
        <f>'0'!$A$4</f>
        <v>………………..</v>
      </c>
      <c r="B8323" s="37">
        <f>'0'!$A$2</f>
        <v>46112</v>
      </c>
      <c r="C8323" s="37" t="s">
        <v>1243</v>
      </c>
      <c r="D8323" s="119" t="str">
        <f>IF(G8323="","",VLOOKUP(G8323,номенклатури!R:T,2,0))</f>
        <v/>
      </c>
      <c r="E8323" s="333" t="str">
        <f>IF(G8323="","",VLOOKUP(G8323,номенклатури!R:T,3,0))</f>
        <v/>
      </c>
      <c r="F8323" s="159" t="str">
        <f>IF(G8323="","",IF(ISERROR(VLOOKUP(G8323,номенклатури!V:V,1,0)),E8323*H8323,E8323*I8323))</f>
        <v/>
      </c>
      <c r="G8323" s="14"/>
      <c r="H8323" s="15"/>
      <c r="I8323" s="15"/>
      <c r="J8323" s="15"/>
      <c r="K8323" s="15"/>
      <c r="L8323" s="217"/>
      <c r="M8323" s="22"/>
      <c r="N8323" s="119" t="str">
        <f>IF(G8323="","",VLOOKUP(G8323,номенклатури!R:U,4,0))</f>
        <v/>
      </c>
      <c r="O8323" s="119" t="str">
        <f>IF(M8323="","",VLOOKUP(M8323,'14'!D:D,1,0))</f>
        <v/>
      </c>
    </row>
    <row r="8324" spans="1:15" ht="12.75" customHeight="1" x14ac:dyDescent="0.2">
      <c r="A8324" s="36" t="str">
        <f>'0'!$A$4</f>
        <v>………………..</v>
      </c>
      <c r="B8324" s="37">
        <f>'0'!$A$2</f>
        <v>46112</v>
      </c>
      <c r="C8324" s="37" t="s">
        <v>1243</v>
      </c>
      <c r="D8324" s="119" t="str">
        <f>IF(G8324="","",VLOOKUP(G8324,номенклатури!R:T,2,0))</f>
        <v/>
      </c>
      <c r="E8324" s="333" t="str">
        <f>IF(G8324="","",VLOOKUP(G8324,номенклатури!R:T,3,0))</f>
        <v/>
      </c>
      <c r="F8324" s="159" t="str">
        <f>IF(G8324="","",IF(ISERROR(VLOOKUP(G8324,номенклатури!V:V,1,0)),E8324*H8324,E8324*I8324))</f>
        <v/>
      </c>
      <c r="G8324" s="14"/>
      <c r="H8324" s="15"/>
      <c r="I8324" s="15"/>
      <c r="J8324" s="15"/>
      <c r="K8324" s="15"/>
      <c r="L8324" s="217"/>
      <c r="M8324" s="22"/>
      <c r="N8324" s="119" t="str">
        <f>IF(G8324="","",VLOOKUP(G8324,номенклатури!R:U,4,0))</f>
        <v/>
      </c>
      <c r="O8324" s="119" t="str">
        <f>IF(M8324="","",VLOOKUP(M8324,'14'!D:D,1,0))</f>
        <v/>
      </c>
    </row>
    <row r="8325" spans="1:15" ht="12.75" customHeight="1" x14ac:dyDescent="0.2">
      <c r="A8325" s="36" t="str">
        <f>'0'!$A$4</f>
        <v>………………..</v>
      </c>
      <c r="B8325" s="37">
        <f>'0'!$A$2</f>
        <v>46112</v>
      </c>
      <c r="C8325" s="37" t="s">
        <v>1243</v>
      </c>
      <c r="D8325" s="119" t="str">
        <f>IF(G8325="","",VLOOKUP(G8325,номенклатури!R:T,2,0))</f>
        <v/>
      </c>
      <c r="E8325" s="333" t="str">
        <f>IF(G8325="","",VLOOKUP(G8325,номенклатури!R:T,3,0))</f>
        <v/>
      </c>
      <c r="F8325" s="159" t="str">
        <f>IF(G8325="","",IF(ISERROR(VLOOKUP(G8325,номенклатури!V:V,1,0)),E8325*H8325,E8325*I8325))</f>
        <v/>
      </c>
      <c r="G8325" s="14"/>
      <c r="H8325" s="15"/>
      <c r="I8325" s="15"/>
      <c r="J8325" s="15"/>
      <c r="K8325" s="15"/>
      <c r="L8325" s="217"/>
      <c r="M8325" s="22"/>
      <c r="N8325" s="119" t="str">
        <f>IF(G8325="","",VLOOKUP(G8325,номенклатури!R:U,4,0))</f>
        <v/>
      </c>
      <c r="O8325" s="119" t="str">
        <f>IF(M8325="","",VLOOKUP(M8325,'14'!D:D,1,0))</f>
        <v/>
      </c>
    </row>
    <row r="8326" spans="1:15" ht="12.75" customHeight="1" x14ac:dyDescent="0.2">
      <c r="A8326" s="36" t="str">
        <f>'0'!$A$4</f>
        <v>………………..</v>
      </c>
      <c r="B8326" s="37">
        <f>'0'!$A$2</f>
        <v>46112</v>
      </c>
      <c r="C8326" s="37" t="s">
        <v>1243</v>
      </c>
      <c r="D8326" s="119" t="str">
        <f>IF(G8326="","",VLOOKUP(G8326,номенклатури!R:T,2,0))</f>
        <v/>
      </c>
      <c r="E8326" s="333" t="str">
        <f>IF(G8326="","",VLOOKUP(G8326,номенклатури!R:T,3,0))</f>
        <v/>
      </c>
      <c r="F8326" s="159" t="str">
        <f>IF(G8326="","",IF(ISERROR(VLOOKUP(G8326,номенклатури!V:V,1,0)),E8326*H8326,E8326*I8326))</f>
        <v/>
      </c>
      <c r="G8326" s="14"/>
      <c r="H8326" s="15"/>
      <c r="I8326" s="15"/>
      <c r="J8326" s="15"/>
      <c r="K8326" s="15"/>
      <c r="L8326" s="217"/>
      <c r="M8326" s="22"/>
      <c r="N8326" s="119" t="str">
        <f>IF(G8326="","",VLOOKUP(G8326,номенклатури!R:U,4,0))</f>
        <v/>
      </c>
      <c r="O8326" s="119" t="str">
        <f>IF(M8326="","",VLOOKUP(M8326,'14'!D:D,1,0))</f>
        <v/>
      </c>
    </row>
    <row r="8327" spans="1:15" ht="12.75" customHeight="1" x14ac:dyDescent="0.2">
      <c r="A8327" s="36" t="str">
        <f>'0'!$A$4</f>
        <v>………………..</v>
      </c>
      <c r="B8327" s="37">
        <f>'0'!$A$2</f>
        <v>46112</v>
      </c>
      <c r="C8327" s="37" t="s">
        <v>1243</v>
      </c>
      <c r="D8327" s="119" t="str">
        <f>IF(G8327="","",VLOOKUP(G8327,номенклатури!R:T,2,0))</f>
        <v/>
      </c>
      <c r="E8327" s="333" t="str">
        <f>IF(G8327="","",VLOOKUP(G8327,номенклатури!R:T,3,0))</f>
        <v/>
      </c>
      <c r="F8327" s="159" t="str">
        <f>IF(G8327="","",IF(ISERROR(VLOOKUP(G8327,номенклатури!V:V,1,0)),E8327*H8327,E8327*I8327))</f>
        <v/>
      </c>
      <c r="G8327" s="14"/>
      <c r="H8327" s="15"/>
      <c r="I8327" s="15"/>
      <c r="J8327" s="15"/>
      <c r="K8327" s="15"/>
      <c r="L8327" s="217"/>
      <c r="M8327" s="22"/>
      <c r="N8327" s="119" t="str">
        <f>IF(G8327="","",VLOOKUP(G8327,номенклатури!R:U,4,0))</f>
        <v/>
      </c>
      <c r="O8327" s="119" t="str">
        <f>IF(M8327="","",VLOOKUP(M8327,'14'!D:D,1,0))</f>
        <v/>
      </c>
    </row>
    <row r="8328" spans="1:15" ht="12.75" customHeight="1" x14ac:dyDescent="0.2">
      <c r="A8328" s="36" t="str">
        <f>'0'!$A$4</f>
        <v>………………..</v>
      </c>
      <c r="B8328" s="37">
        <f>'0'!$A$2</f>
        <v>46112</v>
      </c>
      <c r="C8328" s="37" t="s">
        <v>1243</v>
      </c>
      <c r="D8328" s="119" t="str">
        <f>IF(G8328="","",VLOOKUP(G8328,номенклатури!R:T,2,0))</f>
        <v/>
      </c>
      <c r="E8328" s="333" t="str">
        <f>IF(G8328="","",VLOOKUP(G8328,номенклатури!R:T,3,0))</f>
        <v/>
      </c>
      <c r="F8328" s="159" t="str">
        <f>IF(G8328="","",IF(ISERROR(VLOOKUP(G8328,номенклатури!V:V,1,0)),E8328*H8328,E8328*I8328))</f>
        <v/>
      </c>
      <c r="G8328" s="14"/>
      <c r="H8328" s="15"/>
      <c r="I8328" s="15"/>
      <c r="J8328" s="15"/>
      <c r="K8328" s="15"/>
      <c r="L8328" s="217"/>
      <c r="M8328" s="22"/>
      <c r="N8328" s="119" t="str">
        <f>IF(G8328="","",VLOOKUP(G8328,номенклатури!R:U,4,0))</f>
        <v/>
      </c>
      <c r="O8328" s="119" t="str">
        <f>IF(M8328="","",VLOOKUP(M8328,'14'!D:D,1,0))</f>
        <v/>
      </c>
    </row>
    <row r="8329" spans="1:15" ht="12.75" customHeight="1" x14ac:dyDescent="0.2">
      <c r="A8329" s="36" t="str">
        <f>'0'!$A$4</f>
        <v>………………..</v>
      </c>
      <c r="B8329" s="37">
        <f>'0'!$A$2</f>
        <v>46112</v>
      </c>
      <c r="C8329" s="37" t="s">
        <v>1243</v>
      </c>
      <c r="D8329" s="119" t="str">
        <f>IF(G8329="","",VLOOKUP(G8329,номенклатури!R:T,2,0))</f>
        <v/>
      </c>
      <c r="E8329" s="333" t="str">
        <f>IF(G8329="","",VLOOKUP(G8329,номенклатури!R:T,3,0))</f>
        <v/>
      </c>
      <c r="F8329" s="159" t="str">
        <f>IF(G8329="","",IF(ISERROR(VLOOKUP(G8329,номенклатури!V:V,1,0)),E8329*H8329,E8329*I8329))</f>
        <v/>
      </c>
      <c r="G8329" s="14"/>
      <c r="H8329" s="15"/>
      <c r="I8329" s="15"/>
      <c r="J8329" s="15"/>
      <c r="K8329" s="15"/>
      <c r="L8329" s="217"/>
      <c r="M8329" s="22"/>
      <c r="N8329" s="119" t="str">
        <f>IF(G8329="","",VLOOKUP(G8329,номенклатури!R:U,4,0))</f>
        <v/>
      </c>
      <c r="O8329" s="119" t="str">
        <f>IF(M8329="","",VLOOKUP(M8329,'14'!D:D,1,0))</f>
        <v/>
      </c>
    </row>
    <row r="8330" spans="1:15" ht="12.75" customHeight="1" x14ac:dyDescent="0.2">
      <c r="A8330" s="36" t="str">
        <f>'0'!$A$4</f>
        <v>………………..</v>
      </c>
      <c r="B8330" s="37">
        <f>'0'!$A$2</f>
        <v>46112</v>
      </c>
      <c r="C8330" s="37" t="s">
        <v>1243</v>
      </c>
      <c r="D8330" s="119" t="str">
        <f>IF(G8330="","",VLOOKUP(G8330,номенклатури!R:T,2,0))</f>
        <v/>
      </c>
      <c r="E8330" s="333" t="str">
        <f>IF(G8330="","",VLOOKUP(G8330,номенклатури!R:T,3,0))</f>
        <v/>
      </c>
      <c r="F8330" s="159" t="str">
        <f>IF(G8330="","",IF(ISERROR(VLOOKUP(G8330,номенклатури!V:V,1,0)),E8330*H8330,E8330*I8330))</f>
        <v/>
      </c>
      <c r="G8330" s="14"/>
      <c r="H8330" s="15"/>
      <c r="I8330" s="15"/>
      <c r="J8330" s="15"/>
      <c r="K8330" s="15"/>
      <c r="L8330" s="217"/>
      <c r="M8330" s="22"/>
      <c r="N8330" s="119" t="str">
        <f>IF(G8330="","",VLOOKUP(G8330,номенклатури!R:U,4,0))</f>
        <v/>
      </c>
      <c r="O8330" s="119" t="str">
        <f>IF(M8330="","",VLOOKUP(M8330,'14'!D:D,1,0))</f>
        <v/>
      </c>
    </row>
    <row r="8331" spans="1:15" ht="12.75" customHeight="1" x14ac:dyDescent="0.2">
      <c r="A8331" s="36" t="str">
        <f>'0'!$A$4</f>
        <v>………………..</v>
      </c>
      <c r="B8331" s="37">
        <f>'0'!$A$2</f>
        <v>46112</v>
      </c>
      <c r="C8331" s="37" t="s">
        <v>1243</v>
      </c>
      <c r="D8331" s="119" t="str">
        <f>IF(G8331="","",VLOOKUP(G8331,номенклатури!R:T,2,0))</f>
        <v/>
      </c>
      <c r="E8331" s="333" t="str">
        <f>IF(G8331="","",VLOOKUP(G8331,номенклатури!R:T,3,0))</f>
        <v/>
      </c>
      <c r="F8331" s="159" t="str">
        <f>IF(G8331="","",IF(ISERROR(VLOOKUP(G8331,номенклатури!V:V,1,0)),E8331*H8331,E8331*I8331))</f>
        <v/>
      </c>
      <c r="G8331" s="14"/>
      <c r="H8331" s="15"/>
      <c r="I8331" s="15"/>
      <c r="J8331" s="15"/>
      <c r="K8331" s="15"/>
      <c r="L8331" s="217"/>
      <c r="M8331" s="22"/>
      <c r="N8331" s="119" t="str">
        <f>IF(G8331="","",VLOOKUP(G8331,номенклатури!R:U,4,0))</f>
        <v/>
      </c>
      <c r="O8331" s="119" t="str">
        <f>IF(M8331="","",VLOOKUP(M8331,'14'!D:D,1,0))</f>
        <v/>
      </c>
    </row>
    <row r="8332" spans="1:15" ht="12.75" customHeight="1" x14ac:dyDescent="0.2">
      <c r="A8332" s="36" t="str">
        <f>'0'!$A$4</f>
        <v>………………..</v>
      </c>
      <c r="B8332" s="37">
        <f>'0'!$A$2</f>
        <v>46112</v>
      </c>
      <c r="C8332" s="37" t="s">
        <v>1243</v>
      </c>
      <c r="D8332" s="119" t="str">
        <f>IF(G8332="","",VLOOKUP(G8332,номенклатури!R:T,2,0))</f>
        <v/>
      </c>
      <c r="E8332" s="333" t="str">
        <f>IF(G8332="","",VLOOKUP(G8332,номенклатури!R:T,3,0))</f>
        <v/>
      </c>
      <c r="F8332" s="159" t="str">
        <f>IF(G8332="","",IF(ISERROR(VLOOKUP(G8332,номенклатури!V:V,1,0)),E8332*H8332,E8332*I8332))</f>
        <v/>
      </c>
      <c r="G8332" s="14"/>
      <c r="H8332" s="15"/>
      <c r="I8332" s="15"/>
      <c r="J8332" s="15"/>
      <c r="K8332" s="15"/>
      <c r="L8332" s="217"/>
      <c r="M8332" s="22"/>
      <c r="N8332" s="119" t="str">
        <f>IF(G8332="","",VLOOKUP(G8332,номенклатури!R:U,4,0))</f>
        <v/>
      </c>
      <c r="O8332" s="119" t="str">
        <f>IF(M8332="","",VLOOKUP(M8332,'14'!D:D,1,0))</f>
        <v/>
      </c>
    </row>
    <row r="8333" spans="1:15" ht="12.75" customHeight="1" x14ac:dyDescent="0.2">
      <c r="A8333" s="36" t="str">
        <f>'0'!$A$4</f>
        <v>………………..</v>
      </c>
      <c r="B8333" s="37">
        <f>'0'!$A$2</f>
        <v>46112</v>
      </c>
      <c r="C8333" s="37" t="s">
        <v>1243</v>
      </c>
      <c r="D8333" s="119" t="str">
        <f>IF(G8333="","",VLOOKUP(G8333,номенклатури!R:T,2,0))</f>
        <v/>
      </c>
      <c r="E8333" s="333" t="str">
        <f>IF(G8333="","",VLOOKUP(G8333,номенклатури!R:T,3,0))</f>
        <v/>
      </c>
      <c r="F8333" s="159" t="str">
        <f>IF(G8333="","",IF(ISERROR(VLOOKUP(G8333,номенклатури!V:V,1,0)),E8333*H8333,E8333*I8333))</f>
        <v/>
      </c>
      <c r="G8333" s="14"/>
      <c r="H8333" s="15"/>
      <c r="I8333" s="15"/>
      <c r="J8333" s="15"/>
      <c r="K8333" s="15"/>
      <c r="L8333" s="217"/>
      <c r="M8333" s="22"/>
      <c r="N8333" s="119" t="str">
        <f>IF(G8333="","",VLOOKUP(G8333,номенклатури!R:U,4,0))</f>
        <v/>
      </c>
      <c r="O8333" s="119" t="str">
        <f>IF(M8333="","",VLOOKUP(M8333,'14'!D:D,1,0))</f>
        <v/>
      </c>
    </row>
    <row r="8334" spans="1:15" ht="12.75" customHeight="1" x14ac:dyDescent="0.2">
      <c r="A8334" s="36" t="str">
        <f>'0'!$A$4</f>
        <v>………………..</v>
      </c>
      <c r="B8334" s="37">
        <f>'0'!$A$2</f>
        <v>46112</v>
      </c>
      <c r="C8334" s="37" t="s">
        <v>1243</v>
      </c>
      <c r="D8334" s="119" t="str">
        <f>IF(G8334="","",VLOOKUP(G8334,номенклатури!R:T,2,0))</f>
        <v/>
      </c>
      <c r="E8334" s="333" t="str">
        <f>IF(G8334="","",VLOOKUP(G8334,номенклатури!R:T,3,0))</f>
        <v/>
      </c>
      <c r="F8334" s="159" t="str">
        <f>IF(G8334="","",IF(ISERROR(VLOOKUP(G8334,номенклатури!V:V,1,0)),E8334*H8334,E8334*I8334))</f>
        <v/>
      </c>
      <c r="G8334" s="14"/>
      <c r="H8334" s="15"/>
      <c r="I8334" s="15"/>
      <c r="J8334" s="15"/>
      <c r="K8334" s="15"/>
      <c r="L8334" s="217"/>
      <c r="M8334" s="22"/>
      <c r="N8334" s="119" t="str">
        <f>IF(G8334="","",VLOOKUP(G8334,номенклатури!R:U,4,0))</f>
        <v/>
      </c>
      <c r="O8334" s="119" t="str">
        <f>IF(M8334="","",VLOOKUP(M8334,'14'!D:D,1,0))</f>
        <v/>
      </c>
    </row>
    <row r="8335" spans="1:15" ht="12.75" customHeight="1" x14ac:dyDescent="0.2">
      <c r="A8335" s="36" t="str">
        <f>'0'!$A$4</f>
        <v>………………..</v>
      </c>
      <c r="B8335" s="37">
        <f>'0'!$A$2</f>
        <v>46112</v>
      </c>
      <c r="C8335" s="37" t="s">
        <v>1243</v>
      </c>
      <c r="D8335" s="119" t="str">
        <f>IF(G8335="","",VLOOKUP(G8335,номенклатури!R:T,2,0))</f>
        <v/>
      </c>
      <c r="E8335" s="333" t="str">
        <f>IF(G8335="","",VLOOKUP(G8335,номенклатури!R:T,3,0))</f>
        <v/>
      </c>
      <c r="F8335" s="159" t="str">
        <f>IF(G8335="","",IF(ISERROR(VLOOKUP(G8335,номенклатури!V:V,1,0)),E8335*H8335,E8335*I8335))</f>
        <v/>
      </c>
      <c r="G8335" s="14"/>
      <c r="H8335" s="15"/>
      <c r="I8335" s="15"/>
      <c r="J8335" s="15"/>
      <c r="K8335" s="15"/>
      <c r="L8335" s="217"/>
      <c r="M8335" s="22"/>
      <c r="N8335" s="119" t="str">
        <f>IF(G8335="","",VLOOKUP(G8335,номенклатури!R:U,4,0))</f>
        <v/>
      </c>
      <c r="O8335" s="119" t="str">
        <f>IF(M8335="","",VLOOKUP(M8335,'14'!D:D,1,0))</f>
        <v/>
      </c>
    </row>
    <row r="8336" spans="1:15" ht="12.75" customHeight="1" x14ac:dyDescent="0.2">
      <c r="A8336" s="36" t="str">
        <f>'0'!$A$4</f>
        <v>………………..</v>
      </c>
      <c r="B8336" s="37">
        <f>'0'!$A$2</f>
        <v>46112</v>
      </c>
      <c r="C8336" s="37" t="s">
        <v>1243</v>
      </c>
      <c r="D8336" s="119" t="str">
        <f>IF(G8336="","",VLOOKUP(G8336,номенклатури!R:T,2,0))</f>
        <v/>
      </c>
      <c r="E8336" s="333" t="str">
        <f>IF(G8336="","",VLOOKUP(G8336,номенклатури!R:T,3,0))</f>
        <v/>
      </c>
      <c r="F8336" s="159" t="str">
        <f>IF(G8336="","",IF(ISERROR(VLOOKUP(G8336,номенклатури!V:V,1,0)),E8336*H8336,E8336*I8336))</f>
        <v/>
      </c>
      <c r="G8336" s="14"/>
      <c r="H8336" s="15"/>
      <c r="I8336" s="15"/>
      <c r="J8336" s="15"/>
      <c r="K8336" s="15"/>
      <c r="L8336" s="217"/>
      <c r="M8336" s="22"/>
      <c r="N8336" s="119" t="str">
        <f>IF(G8336="","",VLOOKUP(G8336,номенклатури!R:U,4,0))</f>
        <v/>
      </c>
      <c r="O8336" s="119" t="str">
        <f>IF(M8336="","",VLOOKUP(M8336,'14'!D:D,1,0))</f>
        <v/>
      </c>
    </row>
    <row r="8337" spans="1:15" ht="12.75" customHeight="1" x14ac:dyDescent="0.2">
      <c r="A8337" s="36" t="str">
        <f>'0'!$A$4</f>
        <v>………………..</v>
      </c>
      <c r="B8337" s="37">
        <f>'0'!$A$2</f>
        <v>46112</v>
      </c>
      <c r="C8337" s="37" t="s">
        <v>1243</v>
      </c>
      <c r="D8337" s="119" t="str">
        <f>IF(G8337="","",VLOOKUP(G8337,номенклатури!R:T,2,0))</f>
        <v/>
      </c>
      <c r="E8337" s="333" t="str">
        <f>IF(G8337="","",VLOOKUP(G8337,номенклатури!R:T,3,0))</f>
        <v/>
      </c>
      <c r="F8337" s="159" t="str">
        <f>IF(G8337="","",IF(ISERROR(VLOOKUP(G8337,номенклатури!V:V,1,0)),E8337*H8337,E8337*I8337))</f>
        <v/>
      </c>
      <c r="G8337" s="14"/>
      <c r="H8337" s="15"/>
      <c r="I8337" s="15"/>
      <c r="J8337" s="15"/>
      <c r="K8337" s="15"/>
      <c r="L8337" s="217"/>
      <c r="M8337" s="22"/>
      <c r="N8337" s="119" t="str">
        <f>IF(G8337="","",VLOOKUP(G8337,номенклатури!R:U,4,0))</f>
        <v/>
      </c>
      <c r="O8337" s="119" t="str">
        <f>IF(M8337="","",VLOOKUP(M8337,'14'!D:D,1,0))</f>
        <v/>
      </c>
    </row>
    <row r="8338" spans="1:15" ht="12.75" customHeight="1" x14ac:dyDescent="0.2">
      <c r="A8338" s="36" t="str">
        <f>'0'!$A$4</f>
        <v>………………..</v>
      </c>
      <c r="B8338" s="37">
        <f>'0'!$A$2</f>
        <v>46112</v>
      </c>
      <c r="C8338" s="37" t="s">
        <v>1243</v>
      </c>
      <c r="D8338" s="119" t="str">
        <f>IF(G8338="","",VLOOKUP(G8338,номенклатури!R:T,2,0))</f>
        <v/>
      </c>
      <c r="E8338" s="333" t="str">
        <f>IF(G8338="","",VLOOKUP(G8338,номенклатури!R:T,3,0))</f>
        <v/>
      </c>
      <c r="F8338" s="159" t="str">
        <f>IF(G8338="","",IF(ISERROR(VLOOKUP(G8338,номенклатури!V:V,1,0)),E8338*H8338,E8338*I8338))</f>
        <v/>
      </c>
      <c r="G8338" s="14"/>
      <c r="H8338" s="15"/>
      <c r="I8338" s="15"/>
      <c r="J8338" s="15"/>
      <c r="K8338" s="15"/>
      <c r="L8338" s="217"/>
      <c r="M8338" s="22"/>
      <c r="N8338" s="119" t="str">
        <f>IF(G8338="","",VLOOKUP(G8338,номенклатури!R:U,4,0))</f>
        <v/>
      </c>
      <c r="O8338" s="119" t="str">
        <f>IF(M8338="","",VLOOKUP(M8338,'14'!D:D,1,0))</f>
        <v/>
      </c>
    </row>
    <row r="8339" spans="1:15" ht="12.75" customHeight="1" x14ac:dyDescent="0.2">
      <c r="A8339" s="36" t="str">
        <f>'0'!$A$4</f>
        <v>………………..</v>
      </c>
      <c r="B8339" s="37">
        <f>'0'!$A$2</f>
        <v>46112</v>
      </c>
      <c r="C8339" s="37" t="s">
        <v>1243</v>
      </c>
      <c r="D8339" s="119" t="str">
        <f>IF(G8339="","",VLOOKUP(G8339,номенклатури!R:T,2,0))</f>
        <v/>
      </c>
      <c r="E8339" s="333" t="str">
        <f>IF(G8339="","",VLOOKUP(G8339,номенклатури!R:T,3,0))</f>
        <v/>
      </c>
      <c r="F8339" s="159" t="str">
        <f>IF(G8339="","",IF(ISERROR(VLOOKUP(G8339,номенклатури!V:V,1,0)),E8339*H8339,E8339*I8339))</f>
        <v/>
      </c>
      <c r="G8339" s="14"/>
      <c r="H8339" s="15"/>
      <c r="I8339" s="15"/>
      <c r="J8339" s="15"/>
      <c r="K8339" s="15"/>
      <c r="L8339" s="217"/>
      <c r="M8339" s="22"/>
      <c r="N8339" s="119" t="str">
        <f>IF(G8339="","",VLOOKUP(G8339,номенклатури!R:U,4,0))</f>
        <v/>
      </c>
      <c r="O8339" s="119" t="str">
        <f>IF(M8339="","",VLOOKUP(M8339,'14'!D:D,1,0))</f>
        <v/>
      </c>
    </row>
    <row r="8340" spans="1:15" ht="12.75" customHeight="1" x14ac:dyDescent="0.2">
      <c r="A8340" s="36" t="str">
        <f>'0'!$A$4</f>
        <v>………………..</v>
      </c>
      <c r="B8340" s="37">
        <f>'0'!$A$2</f>
        <v>46112</v>
      </c>
      <c r="C8340" s="37" t="s">
        <v>1243</v>
      </c>
      <c r="D8340" s="119" t="str">
        <f>IF(G8340="","",VLOOKUP(G8340,номенклатури!R:T,2,0))</f>
        <v/>
      </c>
      <c r="E8340" s="333" t="str">
        <f>IF(G8340="","",VLOOKUP(G8340,номенклатури!R:T,3,0))</f>
        <v/>
      </c>
      <c r="F8340" s="159" t="str">
        <f>IF(G8340="","",IF(ISERROR(VLOOKUP(G8340,номенклатури!V:V,1,0)),E8340*H8340,E8340*I8340))</f>
        <v/>
      </c>
      <c r="G8340" s="14"/>
      <c r="H8340" s="15"/>
      <c r="I8340" s="15"/>
      <c r="J8340" s="15"/>
      <c r="K8340" s="15"/>
      <c r="L8340" s="217"/>
      <c r="M8340" s="22"/>
      <c r="N8340" s="119" t="str">
        <f>IF(G8340="","",VLOOKUP(G8340,номенклатури!R:U,4,0))</f>
        <v/>
      </c>
      <c r="O8340" s="119" t="str">
        <f>IF(M8340="","",VLOOKUP(M8340,'14'!D:D,1,0))</f>
        <v/>
      </c>
    </row>
    <row r="8341" spans="1:15" ht="12.75" customHeight="1" x14ac:dyDescent="0.2">
      <c r="A8341" s="36" t="str">
        <f>'0'!$A$4</f>
        <v>………………..</v>
      </c>
      <c r="B8341" s="37">
        <f>'0'!$A$2</f>
        <v>46112</v>
      </c>
      <c r="C8341" s="37" t="s">
        <v>1243</v>
      </c>
      <c r="D8341" s="119" t="str">
        <f>IF(G8341="","",VLOOKUP(G8341,номенклатури!R:T,2,0))</f>
        <v/>
      </c>
      <c r="E8341" s="333" t="str">
        <f>IF(G8341="","",VLOOKUP(G8341,номенклатури!R:T,3,0))</f>
        <v/>
      </c>
      <c r="F8341" s="159" t="str">
        <f>IF(G8341="","",IF(ISERROR(VLOOKUP(G8341,номенклатури!V:V,1,0)),E8341*H8341,E8341*I8341))</f>
        <v/>
      </c>
      <c r="G8341" s="14"/>
      <c r="H8341" s="15"/>
      <c r="I8341" s="15"/>
      <c r="J8341" s="15"/>
      <c r="K8341" s="15"/>
      <c r="L8341" s="217"/>
      <c r="M8341" s="22"/>
      <c r="N8341" s="119" t="str">
        <f>IF(G8341="","",VLOOKUP(G8341,номенклатури!R:U,4,0))</f>
        <v/>
      </c>
      <c r="O8341" s="119" t="str">
        <f>IF(M8341="","",VLOOKUP(M8341,'14'!D:D,1,0))</f>
        <v/>
      </c>
    </row>
    <row r="8342" spans="1:15" ht="12.75" customHeight="1" x14ac:dyDescent="0.2">
      <c r="A8342" s="36" t="str">
        <f>'0'!$A$4</f>
        <v>………………..</v>
      </c>
      <c r="B8342" s="37">
        <f>'0'!$A$2</f>
        <v>46112</v>
      </c>
      <c r="C8342" s="37" t="s">
        <v>1243</v>
      </c>
      <c r="D8342" s="119" t="str">
        <f>IF(G8342="","",VLOOKUP(G8342,номенклатури!R:T,2,0))</f>
        <v/>
      </c>
      <c r="E8342" s="333" t="str">
        <f>IF(G8342="","",VLOOKUP(G8342,номенклатури!R:T,3,0))</f>
        <v/>
      </c>
      <c r="F8342" s="159" t="str">
        <f>IF(G8342="","",IF(ISERROR(VLOOKUP(G8342,номенклатури!V:V,1,0)),E8342*H8342,E8342*I8342))</f>
        <v/>
      </c>
      <c r="G8342" s="14"/>
      <c r="H8342" s="15"/>
      <c r="I8342" s="15"/>
      <c r="J8342" s="15"/>
      <c r="K8342" s="15"/>
      <c r="L8342" s="217"/>
      <c r="M8342" s="22"/>
      <c r="N8342" s="119" t="str">
        <f>IF(G8342="","",VLOOKUP(G8342,номенклатури!R:U,4,0))</f>
        <v/>
      </c>
      <c r="O8342" s="119" t="str">
        <f>IF(M8342="","",VLOOKUP(M8342,'14'!D:D,1,0))</f>
        <v/>
      </c>
    </row>
    <row r="8343" spans="1:15" ht="12.75" customHeight="1" x14ac:dyDescent="0.2">
      <c r="A8343" s="36" t="str">
        <f>'0'!$A$4</f>
        <v>………………..</v>
      </c>
      <c r="B8343" s="37">
        <f>'0'!$A$2</f>
        <v>46112</v>
      </c>
      <c r="C8343" s="37" t="s">
        <v>1243</v>
      </c>
      <c r="D8343" s="119" t="str">
        <f>IF(G8343="","",VLOOKUP(G8343,номенклатури!R:T,2,0))</f>
        <v/>
      </c>
      <c r="E8343" s="333" t="str">
        <f>IF(G8343="","",VLOOKUP(G8343,номенклатури!R:T,3,0))</f>
        <v/>
      </c>
      <c r="F8343" s="159" t="str">
        <f>IF(G8343="","",IF(ISERROR(VLOOKUP(G8343,номенклатури!V:V,1,0)),E8343*H8343,E8343*I8343))</f>
        <v/>
      </c>
      <c r="G8343" s="14"/>
      <c r="H8343" s="15"/>
      <c r="I8343" s="15"/>
      <c r="J8343" s="15"/>
      <c r="K8343" s="15"/>
      <c r="L8343" s="217"/>
      <c r="M8343" s="22"/>
      <c r="N8343" s="119" t="str">
        <f>IF(G8343="","",VLOOKUP(G8343,номенклатури!R:U,4,0))</f>
        <v/>
      </c>
      <c r="O8343" s="119" t="str">
        <f>IF(M8343="","",VLOOKUP(M8343,'14'!D:D,1,0))</f>
        <v/>
      </c>
    </row>
    <row r="8344" spans="1:15" ht="12.75" customHeight="1" x14ac:dyDescent="0.2">
      <c r="A8344" s="36" t="str">
        <f>'0'!$A$4</f>
        <v>………………..</v>
      </c>
      <c r="B8344" s="37">
        <f>'0'!$A$2</f>
        <v>46112</v>
      </c>
      <c r="C8344" s="37" t="s">
        <v>1243</v>
      </c>
      <c r="D8344" s="119" t="str">
        <f>IF(G8344="","",VLOOKUP(G8344,номенклатури!R:T,2,0))</f>
        <v/>
      </c>
      <c r="E8344" s="333" t="str">
        <f>IF(G8344="","",VLOOKUP(G8344,номенклатури!R:T,3,0))</f>
        <v/>
      </c>
      <c r="F8344" s="159" t="str">
        <f>IF(G8344="","",IF(ISERROR(VLOOKUP(G8344,номенклатури!V:V,1,0)),E8344*H8344,E8344*I8344))</f>
        <v/>
      </c>
      <c r="G8344" s="14"/>
      <c r="H8344" s="15"/>
      <c r="I8344" s="15"/>
      <c r="J8344" s="15"/>
      <c r="K8344" s="15"/>
      <c r="L8344" s="217"/>
      <c r="M8344" s="22"/>
      <c r="N8344" s="119" t="str">
        <f>IF(G8344="","",VLOOKUP(G8344,номенклатури!R:U,4,0))</f>
        <v/>
      </c>
      <c r="O8344" s="119" t="str">
        <f>IF(M8344="","",VLOOKUP(M8344,'14'!D:D,1,0))</f>
        <v/>
      </c>
    </row>
    <row r="8345" spans="1:15" ht="12.75" customHeight="1" x14ac:dyDescent="0.2">
      <c r="A8345" s="36" t="str">
        <f>'0'!$A$4</f>
        <v>………………..</v>
      </c>
      <c r="B8345" s="37">
        <f>'0'!$A$2</f>
        <v>46112</v>
      </c>
      <c r="C8345" s="37" t="s">
        <v>1243</v>
      </c>
      <c r="D8345" s="119" t="str">
        <f>IF(G8345="","",VLOOKUP(G8345,номенклатури!R:T,2,0))</f>
        <v/>
      </c>
      <c r="E8345" s="333" t="str">
        <f>IF(G8345="","",VLOOKUP(G8345,номенклатури!R:T,3,0))</f>
        <v/>
      </c>
      <c r="F8345" s="159" t="str">
        <f>IF(G8345="","",IF(ISERROR(VLOOKUP(G8345,номенклатури!V:V,1,0)),E8345*H8345,E8345*I8345))</f>
        <v/>
      </c>
      <c r="G8345" s="14"/>
      <c r="H8345" s="15"/>
      <c r="I8345" s="15"/>
      <c r="J8345" s="15"/>
      <c r="K8345" s="15"/>
      <c r="L8345" s="217"/>
      <c r="M8345" s="22"/>
      <c r="N8345" s="119" t="str">
        <f>IF(G8345="","",VLOOKUP(G8345,номенклатури!R:U,4,0))</f>
        <v/>
      </c>
      <c r="O8345" s="119" t="str">
        <f>IF(M8345="","",VLOOKUP(M8345,'14'!D:D,1,0))</f>
        <v/>
      </c>
    </row>
    <row r="8346" spans="1:15" ht="12.75" customHeight="1" x14ac:dyDescent="0.2">
      <c r="A8346" s="36" t="str">
        <f>'0'!$A$4</f>
        <v>………………..</v>
      </c>
      <c r="B8346" s="37">
        <f>'0'!$A$2</f>
        <v>46112</v>
      </c>
      <c r="C8346" s="37" t="s">
        <v>1243</v>
      </c>
      <c r="D8346" s="119" t="str">
        <f>IF(G8346="","",VLOOKUP(G8346,номенклатури!R:T,2,0))</f>
        <v/>
      </c>
      <c r="E8346" s="333" t="str">
        <f>IF(G8346="","",VLOOKUP(G8346,номенклатури!R:T,3,0))</f>
        <v/>
      </c>
      <c r="F8346" s="159" t="str">
        <f>IF(G8346="","",IF(ISERROR(VLOOKUP(G8346,номенклатури!V:V,1,0)),E8346*H8346,E8346*I8346))</f>
        <v/>
      </c>
      <c r="G8346" s="14"/>
      <c r="H8346" s="15"/>
      <c r="I8346" s="15"/>
      <c r="J8346" s="15"/>
      <c r="K8346" s="15"/>
      <c r="L8346" s="217"/>
      <c r="M8346" s="22"/>
      <c r="N8346" s="119" t="str">
        <f>IF(G8346="","",VLOOKUP(G8346,номенклатури!R:U,4,0))</f>
        <v/>
      </c>
      <c r="O8346" s="119" t="str">
        <f>IF(M8346="","",VLOOKUP(M8346,'14'!D:D,1,0))</f>
        <v/>
      </c>
    </row>
    <row r="8347" spans="1:15" ht="12.75" customHeight="1" x14ac:dyDescent="0.2">
      <c r="A8347" s="36" t="str">
        <f>'0'!$A$4</f>
        <v>………………..</v>
      </c>
      <c r="B8347" s="37">
        <f>'0'!$A$2</f>
        <v>46112</v>
      </c>
      <c r="C8347" s="37" t="s">
        <v>1243</v>
      </c>
      <c r="D8347" s="119" t="str">
        <f>IF(G8347="","",VLOOKUP(G8347,номенклатури!R:T,2,0))</f>
        <v/>
      </c>
      <c r="E8347" s="333" t="str">
        <f>IF(G8347="","",VLOOKUP(G8347,номенклатури!R:T,3,0))</f>
        <v/>
      </c>
      <c r="F8347" s="159" t="str">
        <f>IF(G8347="","",IF(ISERROR(VLOOKUP(G8347,номенклатури!V:V,1,0)),E8347*H8347,E8347*I8347))</f>
        <v/>
      </c>
      <c r="G8347" s="14"/>
      <c r="H8347" s="15"/>
      <c r="I8347" s="15"/>
      <c r="J8347" s="15"/>
      <c r="K8347" s="15"/>
      <c r="L8347" s="217"/>
      <c r="M8347" s="22"/>
      <c r="N8347" s="119" t="str">
        <f>IF(G8347="","",VLOOKUP(G8347,номенклатури!R:U,4,0))</f>
        <v/>
      </c>
      <c r="O8347" s="119" t="str">
        <f>IF(M8347="","",VLOOKUP(M8347,'14'!D:D,1,0))</f>
        <v/>
      </c>
    </row>
    <row r="8348" spans="1:15" ht="12.75" customHeight="1" x14ac:dyDescent="0.2">
      <c r="A8348" s="36" t="str">
        <f>'0'!$A$4</f>
        <v>………………..</v>
      </c>
      <c r="B8348" s="37">
        <f>'0'!$A$2</f>
        <v>46112</v>
      </c>
      <c r="C8348" s="37" t="s">
        <v>1243</v>
      </c>
      <c r="D8348" s="119" t="str">
        <f>IF(G8348="","",VLOOKUP(G8348,номенклатури!R:T,2,0))</f>
        <v/>
      </c>
      <c r="E8348" s="333" t="str">
        <f>IF(G8348="","",VLOOKUP(G8348,номенклатури!R:T,3,0))</f>
        <v/>
      </c>
      <c r="F8348" s="159" t="str">
        <f>IF(G8348="","",IF(ISERROR(VLOOKUP(G8348,номенклатури!V:V,1,0)),E8348*H8348,E8348*I8348))</f>
        <v/>
      </c>
      <c r="G8348" s="14"/>
      <c r="H8348" s="15"/>
      <c r="I8348" s="15"/>
      <c r="J8348" s="15"/>
      <c r="K8348" s="15"/>
      <c r="L8348" s="217"/>
      <c r="M8348" s="22"/>
      <c r="N8348" s="119" t="str">
        <f>IF(G8348="","",VLOOKUP(G8348,номенклатури!R:U,4,0))</f>
        <v/>
      </c>
      <c r="O8348" s="119" t="str">
        <f>IF(M8348="","",VLOOKUP(M8348,'14'!D:D,1,0))</f>
        <v/>
      </c>
    </row>
    <row r="8349" spans="1:15" ht="12.75" customHeight="1" x14ac:dyDescent="0.2">
      <c r="A8349" s="36" t="str">
        <f>'0'!$A$4</f>
        <v>………………..</v>
      </c>
      <c r="B8349" s="37">
        <f>'0'!$A$2</f>
        <v>46112</v>
      </c>
      <c r="C8349" s="37" t="s">
        <v>1243</v>
      </c>
      <c r="D8349" s="119" t="str">
        <f>IF(G8349="","",VLOOKUP(G8349,номенклатури!R:T,2,0))</f>
        <v/>
      </c>
      <c r="E8349" s="333" t="str">
        <f>IF(G8349="","",VLOOKUP(G8349,номенклатури!R:T,3,0))</f>
        <v/>
      </c>
      <c r="F8349" s="159" t="str">
        <f>IF(G8349="","",IF(ISERROR(VLOOKUP(G8349,номенклатури!V:V,1,0)),E8349*H8349,E8349*I8349))</f>
        <v/>
      </c>
      <c r="G8349" s="14"/>
      <c r="H8349" s="15"/>
      <c r="I8349" s="15"/>
      <c r="J8349" s="15"/>
      <c r="K8349" s="15"/>
      <c r="L8349" s="217"/>
      <c r="M8349" s="22"/>
      <c r="N8349" s="119" t="str">
        <f>IF(G8349="","",VLOOKUP(G8349,номенклатури!R:U,4,0))</f>
        <v/>
      </c>
      <c r="O8349" s="119" t="str">
        <f>IF(M8349="","",VLOOKUP(M8349,'14'!D:D,1,0))</f>
        <v/>
      </c>
    </row>
    <row r="8350" spans="1:15" ht="12.75" customHeight="1" x14ac:dyDescent="0.2">
      <c r="A8350" s="36" t="str">
        <f>'0'!$A$4</f>
        <v>………………..</v>
      </c>
      <c r="B8350" s="37">
        <f>'0'!$A$2</f>
        <v>46112</v>
      </c>
      <c r="C8350" s="37" t="s">
        <v>1243</v>
      </c>
      <c r="D8350" s="119" t="str">
        <f>IF(G8350="","",VLOOKUP(G8350,номенклатури!R:T,2,0))</f>
        <v/>
      </c>
      <c r="E8350" s="333" t="str">
        <f>IF(G8350="","",VLOOKUP(G8350,номенклатури!R:T,3,0))</f>
        <v/>
      </c>
      <c r="F8350" s="159" t="str">
        <f>IF(G8350="","",IF(ISERROR(VLOOKUP(G8350,номенклатури!V:V,1,0)),E8350*H8350,E8350*I8350))</f>
        <v/>
      </c>
      <c r="G8350" s="14"/>
      <c r="H8350" s="15"/>
      <c r="I8350" s="15"/>
      <c r="J8350" s="15"/>
      <c r="K8350" s="15"/>
      <c r="L8350" s="217"/>
      <c r="M8350" s="22"/>
      <c r="N8350" s="119" t="str">
        <f>IF(G8350="","",VLOOKUP(G8350,номенклатури!R:U,4,0))</f>
        <v/>
      </c>
      <c r="O8350" s="119" t="str">
        <f>IF(M8350="","",VLOOKUP(M8350,'14'!D:D,1,0))</f>
        <v/>
      </c>
    </row>
    <row r="8351" spans="1:15" ht="12.75" customHeight="1" x14ac:dyDescent="0.2">
      <c r="A8351" s="36" t="str">
        <f>'0'!$A$4</f>
        <v>………………..</v>
      </c>
      <c r="B8351" s="37">
        <f>'0'!$A$2</f>
        <v>46112</v>
      </c>
      <c r="C8351" s="37" t="s">
        <v>1243</v>
      </c>
      <c r="D8351" s="119" t="str">
        <f>IF(G8351="","",VLOOKUP(G8351,номенклатури!R:T,2,0))</f>
        <v/>
      </c>
      <c r="E8351" s="333" t="str">
        <f>IF(G8351="","",VLOOKUP(G8351,номенклатури!R:T,3,0))</f>
        <v/>
      </c>
      <c r="F8351" s="159" t="str">
        <f>IF(G8351="","",IF(ISERROR(VLOOKUP(G8351,номенклатури!V:V,1,0)),E8351*H8351,E8351*I8351))</f>
        <v/>
      </c>
      <c r="G8351" s="14"/>
      <c r="H8351" s="15"/>
      <c r="I8351" s="15"/>
      <c r="J8351" s="15"/>
      <c r="K8351" s="15"/>
      <c r="L8351" s="217"/>
      <c r="M8351" s="22"/>
      <c r="N8351" s="119" t="str">
        <f>IF(G8351="","",VLOOKUP(G8351,номенклатури!R:U,4,0))</f>
        <v/>
      </c>
      <c r="O8351" s="119" t="str">
        <f>IF(M8351="","",VLOOKUP(M8351,'14'!D:D,1,0))</f>
        <v/>
      </c>
    </row>
    <row r="8352" spans="1:15" ht="12.75" customHeight="1" x14ac:dyDescent="0.2">
      <c r="A8352" s="36" t="str">
        <f>'0'!$A$4</f>
        <v>………………..</v>
      </c>
      <c r="B8352" s="37">
        <f>'0'!$A$2</f>
        <v>46112</v>
      </c>
      <c r="C8352" s="37" t="s">
        <v>1243</v>
      </c>
      <c r="D8352" s="119" t="str">
        <f>IF(G8352="","",VLOOKUP(G8352,номенклатури!R:T,2,0))</f>
        <v/>
      </c>
      <c r="E8352" s="333" t="str">
        <f>IF(G8352="","",VLOOKUP(G8352,номенклатури!R:T,3,0))</f>
        <v/>
      </c>
      <c r="F8352" s="159" t="str">
        <f>IF(G8352="","",IF(ISERROR(VLOOKUP(G8352,номенклатури!V:V,1,0)),E8352*H8352,E8352*I8352))</f>
        <v/>
      </c>
      <c r="G8352" s="14"/>
      <c r="H8352" s="15"/>
      <c r="I8352" s="15"/>
      <c r="J8352" s="15"/>
      <c r="K8352" s="15"/>
      <c r="L8352" s="217"/>
      <c r="M8352" s="22"/>
      <c r="N8352" s="119" t="str">
        <f>IF(G8352="","",VLOOKUP(G8352,номенклатури!R:U,4,0))</f>
        <v/>
      </c>
      <c r="O8352" s="119" t="str">
        <f>IF(M8352="","",VLOOKUP(M8352,'14'!D:D,1,0))</f>
        <v/>
      </c>
    </row>
    <row r="8353" spans="1:15" ht="12.75" customHeight="1" x14ac:dyDescent="0.2">
      <c r="A8353" s="36" t="str">
        <f>'0'!$A$4</f>
        <v>………………..</v>
      </c>
      <c r="B8353" s="37">
        <f>'0'!$A$2</f>
        <v>46112</v>
      </c>
      <c r="C8353" s="37" t="s">
        <v>1243</v>
      </c>
      <c r="D8353" s="119" t="str">
        <f>IF(G8353="","",VLOOKUP(G8353,номенклатури!R:T,2,0))</f>
        <v/>
      </c>
      <c r="E8353" s="333" t="str">
        <f>IF(G8353="","",VLOOKUP(G8353,номенклатури!R:T,3,0))</f>
        <v/>
      </c>
      <c r="F8353" s="159" t="str">
        <f>IF(G8353="","",IF(ISERROR(VLOOKUP(G8353,номенклатури!V:V,1,0)),E8353*H8353,E8353*I8353))</f>
        <v/>
      </c>
      <c r="G8353" s="14"/>
      <c r="H8353" s="15"/>
      <c r="I8353" s="15"/>
      <c r="J8353" s="15"/>
      <c r="K8353" s="15"/>
      <c r="L8353" s="217"/>
      <c r="M8353" s="22"/>
      <c r="N8353" s="119" t="str">
        <f>IF(G8353="","",VLOOKUP(G8353,номенклатури!R:U,4,0))</f>
        <v/>
      </c>
      <c r="O8353" s="119" t="str">
        <f>IF(M8353="","",VLOOKUP(M8353,'14'!D:D,1,0))</f>
        <v/>
      </c>
    </row>
    <row r="8354" spans="1:15" ht="12.75" customHeight="1" x14ac:dyDescent="0.2">
      <c r="A8354" s="36" t="str">
        <f>'0'!$A$4</f>
        <v>………………..</v>
      </c>
      <c r="B8354" s="37">
        <f>'0'!$A$2</f>
        <v>46112</v>
      </c>
      <c r="C8354" s="37" t="s">
        <v>1243</v>
      </c>
      <c r="D8354" s="119" t="str">
        <f>IF(G8354="","",VLOOKUP(G8354,номенклатури!R:T,2,0))</f>
        <v/>
      </c>
      <c r="E8354" s="333" t="str">
        <f>IF(G8354="","",VLOOKUP(G8354,номенклатури!R:T,3,0))</f>
        <v/>
      </c>
      <c r="F8354" s="159" t="str">
        <f>IF(G8354="","",IF(ISERROR(VLOOKUP(G8354,номенклатури!V:V,1,0)),E8354*H8354,E8354*I8354))</f>
        <v/>
      </c>
      <c r="G8354" s="14"/>
      <c r="H8354" s="15"/>
      <c r="I8354" s="15"/>
      <c r="J8354" s="15"/>
      <c r="K8354" s="15"/>
      <c r="L8354" s="217"/>
      <c r="M8354" s="22"/>
      <c r="N8354" s="119" t="str">
        <f>IF(G8354="","",VLOOKUP(G8354,номенклатури!R:U,4,0))</f>
        <v/>
      </c>
      <c r="O8354" s="119" t="str">
        <f>IF(M8354="","",VLOOKUP(M8354,'14'!D:D,1,0))</f>
        <v/>
      </c>
    </row>
    <row r="8355" spans="1:15" ht="12.75" customHeight="1" x14ac:dyDescent="0.2">
      <c r="A8355" s="36" t="str">
        <f>'0'!$A$4</f>
        <v>………………..</v>
      </c>
      <c r="B8355" s="37">
        <f>'0'!$A$2</f>
        <v>46112</v>
      </c>
      <c r="C8355" s="37" t="s">
        <v>1243</v>
      </c>
      <c r="D8355" s="119" t="str">
        <f>IF(G8355="","",VLOOKUP(G8355,номенклатури!R:T,2,0))</f>
        <v/>
      </c>
      <c r="E8355" s="333" t="str">
        <f>IF(G8355="","",VLOOKUP(G8355,номенклатури!R:T,3,0))</f>
        <v/>
      </c>
      <c r="F8355" s="159" t="str">
        <f>IF(G8355="","",IF(ISERROR(VLOOKUP(G8355,номенклатури!V:V,1,0)),E8355*H8355,E8355*I8355))</f>
        <v/>
      </c>
      <c r="G8355" s="14"/>
      <c r="H8355" s="15"/>
      <c r="I8355" s="15"/>
      <c r="J8355" s="15"/>
      <c r="K8355" s="15"/>
      <c r="L8355" s="217"/>
      <c r="M8355" s="22"/>
      <c r="N8355" s="119" t="str">
        <f>IF(G8355="","",VLOOKUP(G8355,номенклатури!R:U,4,0))</f>
        <v/>
      </c>
      <c r="O8355" s="119" t="str">
        <f>IF(M8355="","",VLOOKUP(M8355,'14'!D:D,1,0))</f>
        <v/>
      </c>
    </row>
    <row r="8356" spans="1:15" ht="12.75" customHeight="1" x14ac:dyDescent="0.2">
      <c r="A8356" s="36" t="str">
        <f>'0'!$A$4</f>
        <v>………………..</v>
      </c>
      <c r="B8356" s="37">
        <f>'0'!$A$2</f>
        <v>46112</v>
      </c>
      <c r="C8356" s="37" t="s">
        <v>1243</v>
      </c>
      <c r="D8356" s="119" t="str">
        <f>IF(G8356="","",VLOOKUP(G8356,номенклатури!R:T,2,0))</f>
        <v/>
      </c>
      <c r="E8356" s="333" t="str">
        <f>IF(G8356="","",VLOOKUP(G8356,номенклатури!R:T,3,0))</f>
        <v/>
      </c>
      <c r="F8356" s="159" t="str">
        <f>IF(G8356="","",IF(ISERROR(VLOOKUP(G8356,номенклатури!V:V,1,0)),E8356*H8356,E8356*I8356))</f>
        <v/>
      </c>
      <c r="G8356" s="14"/>
      <c r="H8356" s="15"/>
      <c r="I8356" s="15"/>
      <c r="J8356" s="15"/>
      <c r="K8356" s="15"/>
      <c r="L8356" s="217"/>
      <c r="M8356" s="22"/>
      <c r="N8356" s="119" t="str">
        <f>IF(G8356="","",VLOOKUP(G8356,номенклатури!R:U,4,0))</f>
        <v/>
      </c>
      <c r="O8356" s="119" t="str">
        <f>IF(M8356="","",VLOOKUP(M8356,'14'!D:D,1,0))</f>
        <v/>
      </c>
    </row>
    <row r="8357" spans="1:15" ht="12.75" customHeight="1" x14ac:dyDescent="0.2">
      <c r="A8357" s="36" t="str">
        <f>'0'!$A$4</f>
        <v>………………..</v>
      </c>
      <c r="B8357" s="37">
        <f>'0'!$A$2</f>
        <v>46112</v>
      </c>
      <c r="C8357" s="37" t="s">
        <v>1243</v>
      </c>
      <c r="D8357" s="119" t="str">
        <f>IF(G8357="","",VLOOKUP(G8357,номенклатури!R:T,2,0))</f>
        <v/>
      </c>
      <c r="E8357" s="333" t="str">
        <f>IF(G8357="","",VLOOKUP(G8357,номенклатури!R:T,3,0))</f>
        <v/>
      </c>
      <c r="F8357" s="159" t="str">
        <f>IF(G8357="","",IF(ISERROR(VLOOKUP(G8357,номенклатури!V:V,1,0)),E8357*H8357,E8357*I8357))</f>
        <v/>
      </c>
      <c r="G8357" s="14"/>
      <c r="H8357" s="15"/>
      <c r="I8357" s="15"/>
      <c r="J8357" s="15"/>
      <c r="K8357" s="15"/>
      <c r="L8357" s="217"/>
      <c r="M8357" s="22"/>
      <c r="N8357" s="119" t="str">
        <f>IF(G8357="","",VLOOKUP(G8357,номенклатури!R:U,4,0))</f>
        <v/>
      </c>
      <c r="O8357" s="119" t="str">
        <f>IF(M8357="","",VLOOKUP(M8357,'14'!D:D,1,0))</f>
        <v/>
      </c>
    </row>
    <row r="8358" spans="1:15" ht="12.75" customHeight="1" x14ac:dyDescent="0.2">
      <c r="A8358" s="36" t="str">
        <f>'0'!$A$4</f>
        <v>………………..</v>
      </c>
      <c r="B8358" s="37">
        <f>'0'!$A$2</f>
        <v>46112</v>
      </c>
      <c r="C8358" s="37" t="s">
        <v>1243</v>
      </c>
      <c r="D8358" s="119" t="str">
        <f>IF(G8358="","",VLOOKUP(G8358,номенклатури!R:T,2,0))</f>
        <v/>
      </c>
      <c r="E8358" s="333" t="str">
        <f>IF(G8358="","",VLOOKUP(G8358,номенклатури!R:T,3,0))</f>
        <v/>
      </c>
      <c r="F8358" s="159" t="str">
        <f>IF(G8358="","",IF(ISERROR(VLOOKUP(G8358,номенклатури!V:V,1,0)),E8358*H8358,E8358*I8358))</f>
        <v/>
      </c>
      <c r="G8358" s="14"/>
      <c r="H8358" s="15"/>
      <c r="I8358" s="15"/>
      <c r="J8358" s="15"/>
      <c r="K8358" s="15"/>
      <c r="L8358" s="217"/>
      <c r="M8358" s="22"/>
      <c r="N8358" s="119" t="str">
        <f>IF(G8358="","",VLOOKUP(G8358,номенклатури!R:U,4,0))</f>
        <v/>
      </c>
      <c r="O8358" s="119" t="str">
        <f>IF(M8358="","",VLOOKUP(M8358,'14'!D:D,1,0))</f>
        <v/>
      </c>
    </row>
    <row r="8359" spans="1:15" ht="12.75" customHeight="1" x14ac:dyDescent="0.2">
      <c r="A8359" s="36" t="str">
        <f>'0'!$A$4</f>
        <v>………………..</v>
      </c>
      <c r="B8359" s="37">
        <f>'0'!$A$2</f>
        <v>46112</v>
      </c>
      <c r="C8359" s="37" t="s">
        <v>1243</v>
      </c>
      <c r="D8359" s="119" t="str">
        <f>IF(G8359="","",VLOOKUP(G8359,номенклатури!R:T,2,0))</f>
        <v/>
      </c>
      <c r="E8359" s="333" t="str">
        <f>IF(G8359="","",VLOOKUP(G8359,номенклатури!R:T,3,0))</f>
        <v/>
      </c>
      <c r="F8359" s="159" t="str">
        <f>IF(G8359="","",IF(ISERROR(VLOOKUP(G8359,номенклатури!V:V,1,0)),E8359*H8359,E8359*I8359))</f>
        <v/>
      </c>
      <c r="G8359" s="14"/>
      <c r="H8359" s="15"/>
      <c r="I8359" s="15"/>
      <c r="J8359" s="15"/>
      <c r="K8359" s="15"/>
      <c r="L8359" s="217"/>
      <c r="M8359" s="22"/>
      <c r="N8359" s="119" t="str">
        <f>IF(G8359="","",VLOOKUP(G8359,номенклатури!R:U,4,0))</f>
        <v/>
      </c>
      <c r="O8359" s="119" t="str">
        <f>IF(M8359="","",VLOOKUP(M8359,'14'!D:D,1,0))</f>
        <v/>
      </c>
    </row>
    <row r="8360" spans="1:15" ht="12.75" customHeight="1" x14ac:dyDescent="0.2">
      <c r="A8360" s="36" t="str">
        <f>'0'!$A$4</f>
        <v>………………..</v>
      </c>
      <c r="B8360" s="37">
        <f>'0'!$A$2</f>
        <v>46112</v>
      </c>
      <c r="C8360" s="37" t="s">
        <v>1243</v>
      </c>
      <c r="D8360" s="119" t="str">
        <f>IF(G8360="","",VLOOKUP(G8360,номенклатури!R:T,2,0))</f>
        <v/>
      </c>
      <c r="E8360" s="333" t="str">
        <f>IF(G8360="","",VLOOKUP(G8360,номенклатури!R:T,3,0))</f>
        <v/>
      </c>
      <c r="F8360" s="159" t="str">
        <f>IF(G8360="","",IF(ISERROR(VLOOKUP(G8360,номенклатури!V:V,1,0)),E8360*H8360,E8360*I8360))</f>
        <v/>
      </c>
      <c r="G8360" s="14"/>
      <c r="H8360" s="15"/>
      <c r="I8360" s="15"/>
      <c r="J8360" s="15"/>
      <c r="K8360" s="15"/>
      <c r="L8360" s="217"/>
      <c r="M8360" s="22"/>
      <c r="N8360" s="119" t="str">
        <f>IF(G8360="","",VLOOKUP(G8360,номенклатури!R:U,4,0))</f>
        <v/>
      </c>
      <c r="O8360" s="119" t="str">
        <f>IF(M8360="","",VLOOKUP(M8360,'14'!D:D,1,0))</f>
        <v/>
      </c>
    </row>
    <row r="8361" spans="1:15" ht="12.75" customHeight="1" x14ac:dyDescent="0.2">
      <c r="A8361" s="36" t="str">
        <f>'0'!$A$4</f>
        <v>………………..</v>
      </c>
      <c r="B8361" s="37">
        <f>'0'!$A$2</f>
        <v>46112</v>
      </c>
      <c r="C8361" s="37" t="s">
        <v>1243</v>
      </c>
      <c r="D8361" s="119" t="str">
        <f>IF(G8361="","",VLOOKUP(G8361,номенклатури!R:T,2,0))</f>
        <v/>
      </c>
      <c r="E8361" s="333" t="str">
        <f>IF(G8361="","",VLOOKUP(G8361,номенклатури!R:T,3,0))</f>
        <v/>
      </c>
      <c r="F8361" s="159" t="str">
        <f>IF(G8361="","",IF(ISERROR(VLOOKUP(G8361,номенклатури!V:V,1,0)),E8361*H8361,E8361*I8361))</f>
        <v/>
      </c>
      <c r="G8361" s="14"/>
      <c r="H8361" s="15"/>
      <c r="I8361" s="15"/>
      <c r="J8361" s="15"/>
      <c r="K8361" s="15"/>
      <c r="L8361" s="217"/>
      <c r="M8361" s="22"/>
      <c r="N8361" s="119" t="str">
        <f>IF(G8361="","",VLOOKUP(G8361,номенклатури!R:U,4,0))</f>
        <v/>
      </c>
      <c r="O8361" s="119" t="str">
        <f>IF(M8361="","",VLOOKUP(M8361,'14'!D:D,1,0))</f>
        <v/>
      </c>
    </row>
    <row r="8362" spans="1:15" ht="12.75" customHeight="1" x14ac:dyDescent="0.2">
      <c r="A8362" s="36" t="str">
        <f>'0'!$A$4</f>
        <v>………………..</v>
      </c>
      <c r="B8362" s="37">
        <f>'0'!$A$2</f>
        <v>46112</v>
      </c>
      <c r="C8362" s="37" t="s">
        <v>1243</v>
      </c>
      <c r="D8362" s="119" t="str">
        <f>IF(G8362="","",VLOOKUP(G8362,номенклатури!R:T,2,0))</f>
        <v/>
      </c>
      <c r="E8362" s="333" t="str">
        <f>IF(G8362="","",VLOOKUP(G8362,номенклатури!R:T,3,0))</f>
        <v/>
      </c>
      <c r="F8362" s="159" t="str">
        <f>IF(G8362="","",IF(ISERROR(VLOOKUP(G8362,номенклатури!V:V,1,0)),E8362*H8362,E8362*I8362))</f>
        <v/>
      </c>
      <c r="G8362" s="14"/>
      <c r="H8362" s="15"/>
      <c r="I8362" s="15"/>
      <c r="J8362" s="15"/>
      <c r="K8362" s="15"/>
      <c r="L8362" s="217"/>
      <c r="M8362" s="22"/>
      <c r="N8362" s="119" t="str">
        <f>IF(G8362="","",VLOOKUP(G8362,номенклатури!R:U,4,0))</f>
        <v/>
      </c>
      <c r="O8362" s="119" t="str">
        <f>IF(M8362="","",VLOOKUP(M8362,'14'!D:D,1,0))</f>
        <v/>
      </c>
    </row>
    <row r="8363" spans="1:15" ht="12.75" customHeight="1" x14ac:dyDescent="0.2">
      <c r="A8363" s="36" t="str">
        <f>'0'!$A$4</f>
        <v>………………..</v>
      </c>
      <c r="B8363" s="37">
        <f>'0'!$A$2</f>
        <v>46112</v>
      </c>
      <c r="C8363" s="37" t="s">
        <v>1243</v>
      </c>
      <c r="D8363" s="119" t="str">
        <f>IF(G8363="","",VLOOKUP(G8363,номенклатури!R:T,2,0))</f>
        <v/>
      </c>
      <c r="E8363" s="333" t="str">
        <f>IF(G8363="","",VLOOKUP(G8363,номенклатури!R:T,3,0))</f>
        <v/>
      </c>
      <c r="F8363" s="159" t="str">
        <f>IF(G8363="","",IF(ISERROR(VLOOKUP(G8363,номенклатури!V:V,1,0)),E8363*H8363,E8363*I8363))</f>
        <v/>
      </c>
      <c r="G8363" s="14"/>
      <c r="H8363" s="15"/>
      <c r="I8363" s="15"/>
      <c r="J8363" s="15"/>
      <c r="K8363" s="15"/>
      <c r="L8363" s="217"/>
      <c r="M8363" s="22"/>
      <c r="N8363" s="119" t="str">
        <f>IF(G8363="","",VLOOKUP(G8363,номенклатури!R:U,4,0))</f>
        <v/>
      </c>
      <c r="O8363" s="119" t="str">
        <f>IF(M8363="","",VLOOKUP(M8363,'14'!D:D,1,0))</f>
        <v/>
      </c>
    </row>
    <row r="8364" spans="1:15" ht="12.75" customHeight="1" x14ac:dyDescent="0.2">
      <c r="A8364" s="36" t="str">
        <f>'0'!$A$4</f>
        <v>………………..</v>
      </c>
      <c r="B8364" s="37">
        <f>'0'!$A$2</f>
        <v>46112</v>
      </c>
      <c r="C8364" s="37" t="s">
        <v>1243</v>
      </c>
      <c r="D8364" s="119" t="str">
        <f>IF(G8364="","",VLOOKUP(G8364,номенклатури!R:T,2,0))</f>
        <v/>
      </c>
      <c r="E8364" s="333" t="str">
        <f>IF(G8364="","",VLOOKUP(G8364,номенклатури!R:T,3,0))</f>
        <v/>
      </c>
      <c r="F8364" s="159" t="str">
        <f>IF(G8364="","",IF(ISERROR(VLOOKUP(G8364,номенклатури!V:V,1,0)),E8364*H8364,E8364*I8364))</f>
        <v/>
      </c>
      <c r="G8364" s="14"/>
      <c r="H8364" s="15"/>
      <c r="I8364" s="15"/>
      <c r="J8364" s="15"/>
      <c r="K8364" s="15"/>
      <c r="L8364" s="217"/>
      <c r="M8364" s="22"/>
      <c r="N8364" s="119" t="str">
        <f>IF(G8364="","",VLOOKUP(G8364,номенклатури!R:U,4,0))</f>
        <v/>
      </c>
      <c r="O8364" s="119" t="str">
        <f>IF(M8364="","",VLOOKUP(M8364,'14'!D:D,1,0))</f>
        <v/>
      </c>
    </row>
    <row r="8365" spans="1:15" ht="12.75" customHeight="1" x14ac:dyDescent="0.2">
      <c r="A8365" s="36" t="str">
        <f>'0'!$A$4</f>
        <v>………………..</v>
      </c>
      <c r="B8365" s="37">
        <f>'0'!$A$2</f>
        <v>46112</v>
      </c>
      <c r="C8365" s="37" t="s">
        <v>1243</v>
      </c>
      <c r="D8365" s="119" t="str">
        <f>IF(G8365="","",VLOOKUP(G8365,номенклатури!R:T,2,0))</f>
        <v/>
      </c>
      <c r="E8365" s="333" t="str">
        <f>IF(G8365="","",VLOOKUP(G8365,номенклатури!R:T,3,0))</f>
        <v/>
      </c>
      <c r="F8365" s="159" t="str">
        <f>IF(G8365="","",IF(ISERROR(VLOOKUP(G8365,номенклатури!V:V,1,0)),E8365*H8365,E8365*I8365))</f>
        <v/>
      </c>
      <c r="G8365" s="14"/>
      <c r="H8365" s="15"/>
      <c r="I8365" s="15"/>
      <c r="J8365" s="15"/>
      <c r="K8365" s="15"/>
      <c r="L8365" s="217"/>
      <c r="M8365" s="22"/>
      <c r="N8365" s="119" t="str">
        <f>IF(G8365="","",VLOOKUP(G8365,номенклатури!R:U,4,0))</f>
        <v/>
      </c>
      <c r="O8365" s="119" t="str">
        <f>IF(M8365="","",VLOOKUP(M8365,'14'!D:D,1,0))</f>
        <v/>
      </c>
    </row>
    <row r="8366" spans="1:15" ht="12.75" customHeight="1" x14ac:dyDescent="0.2">
      <c r="A8366" s="36" t="str">
        <f>'0'!$A$4</f>
        <v>………………..</v>
      </c>
      <c r="B8366" s="37">
        <f>'0'!$A$2</f>
        <v>46112</v>
      </c>
      <c r="C8366" s="37" t="s">
        <v>1243</v>
      </c>
      <c r="D8366" s="119" t="str">
        <f>IF(G8366="","",VLOOKUP(G8366,номенклатури!R:T,2,0))</f>
        <v/>
      </c>
      <c r="E8366" s="333" t="str">
        <f>IF(G8366="","",VLOOKUP(G8366,номенклатури!R:T,3,0))</f>
        <v/>
      </c>
      <c r="F8366" s="159" t="str">
        <f>IF(G8366="","",IF(ISERROR(VLOOKUP(G8366,номенклатури!V:V,1,0)),E8366*H8366,E8366*I8366))</f>
        <v/>
      </c>
      <c r="G8366" s="14"/>
      <c r="H8366" s="15"/>
      <c r="I8366" s="15"/>
      <c r="J8366" s="15"/>
      <c r="K8366" s="15"/>
      <c r="L8366" s="217"/>
      <c r="M8366" s="22"/>
      <c r="N8366" s="119" t="str">
        <f>IF(G8366="","",VLOOKUP(G8366,номенклатури!R:U,4,0))</f>
        <v/>
      </c>
      <c r="O8366" s="119" t="str">
        <f>IF(M8366="","",VLOOKUP(M8366,'14'!D:D,1,0))</f>
        <v/>
      </c>
    </row>
    <row r="8367" spans="1:15" ht="12.75" customHeight="1" x14ac:dyDescent="0.2">
      <c r="A8367" s="36" t="str">
        <f>'0'!$A$4</f>
        <v>………………..</v>
      </c>
      <c r="B8367" s="37">
        <f>'0'!$A$2</f>
        <v>46112</v>
      </c>
      <c r="C8367" s="37" t="s">
        <v>1243</v>
      </c>
      <c r="D8367" s="119" t="str">
        <f>IF(G8367="","",VLOOKUP(G8367,номенклатури!R:T,2,0))</f>
        <v/>
      </c>
      <c r="E8367" s="333" t="str">
        <f>IF(G8367="","",VLOOKUP(G8367,номенклатури!R:T,3,0))</f>
        <v/>
      </c>
      <c r="F8367" s="159" t="str">
        <f>IF(G8367="","",IF(ISERROR(VLOOKUP(G8367,номенклатури!V:V,1,0)),E8367*H8367,E8367*I8367))</f>
        <v/>
      </c>
      <c r="G8367" s="14"/>
      <c r="H8367" s="15"/>
      <c r="I8367" s="15"/>
      <c r="J8367" s="15"/>
      <c r="K8367" s="15"/>
      <c r="L8367" s="217"/>
      <c r="M8367" s="22"/>
      <c r="N8367" s="119" t="str">
        <f>IF(G8367="","",VLOOKUP(G8367,номенклатури!R:U,4,0))</f>
        <v/>
      </c>
      <c r="O8367" s="119" t="str">
        <f>IF(M8367="","",VLOOKUP(M8367,'14'!D:D,1,0))</f>
        <v/>
      </c>
    </row>
    <row r="8368" spans="1:15" ht="12.75" customHeight="1" x14ac:dyDescent="0.2">
      <c r="A8368" s="36" t="str">
        <f>'0'!$A$4</f>
        <v>………………..</v>
      </c>
      <c r="B8368" s="37">
        <f>'0'!$A$2</f>
        <v>46112</v>
      </c>
      <c r="C8368" s="37" t="s">
        <v>1243</v>
      </c>
      <c r="D8368" s="119" t="str">
        <f>IF(G8368="","",VLOOKUP(G8368,номенклатури!R:T,2,0))</f>
        <v/>
      </c>
      <c r="E8368" s="333" t="str">
        <f>IF(G8368="","",VLOOKUP(G8368,номенклатури!R:T,3,0))</f>
        <v/>
      </c>
      <c r="F8368" s="159" t="str">
        <f>IF(G8368="","",IF(ISERROR(VLOOKUP(G8368,номенклатури!V:V,1,0)),E8368*H8368,E8368*I8368))</f>
        <v/>
      </c>
      <c r="G8368" s="14"/>
      <c r="H8368" s="15"/>
      <c r="I8368" s="15"/>
      <c r="J8368" s="15"/>
      <c r="K8368" s="15"/>
      <c r="L8368" s="217"/>
      <c r="M8368" s="22"/>
      <c r="N8368" s="119" t="str">
        <f>IF(G8368="","",VLOOKUP(G8368,номенклатури!R:U,4,0))</f>
        <v/>
      </c>
      <c r="O8368" s="119" t="str">
        <f>IF(M8368="","",VLOOKUP(M8368,'14'!D:D,1,0))</f>
        <v/>
      </c>
    </row>
    <row r="8369" spans="1:15" ht="12.75" customHeight="1" x14ac:dyDescent="0.2">
      <c r="A8369" s="36" t="str">
        <f>'0'!$A$4</f>
        <v>………………..</v>
      </c>
      <c r="B8369" s="37">
        <f>'0'!$A$2</f>
        <v>46112</v>
      </c>
      <c r="C8369" s="37" t="s">
        <v>1243</v>
      </c>
      <c r="D8369" s="119" t="str">
        <f>IF(G8369="","",VLOOKUP(G8369,номенклатури!R:T,2,0))</f>
        <v/>
      </c>
      <c r="E8369" s="333" t="str">
        <f>IF(G8369="","",VLOOKUP(G8369,номенклатури!R:T,3,0))</f>
        <v/>
      </c>
      <c r="F8369" s="159" t="str">
        <f>IF(G8369="","",IF(ISERROR(VLOOKUP(G8369,номенклатури!V:V,1,0)),E8369*H8369,E8369*I8369))</f>
        <v/>
      </c>
      <c r="G8369" s="14"/>
      <c r="H8369" s="15"/>
      <c r="I8369" s="15"/>
      <c r="J8369" s="15"/>
      <c r="K8369" s="15"/>
      <c r="L8369" s="217"/>
      <c r="M8369" s="22"/>
      <c r="N8369" s="119" t="str">
        <f>IF(G8369="","",VLOOKUP(G8369,номенклатури!R:U,4,0))</f>
        <v/>
      </c>
      <c r="O8369" s="119" t="str">
        <f>IF(M8369="","",VLOOKUP(M8369,'14'!D:D,1,0))</f>
        <v/>
      </c>
    </row>
    <row r="8370" spans="1:15" ht="12.75" customHeight="1" x14ac:dyDescent="0.2">
      <c r="A8370" s="36" t="str">
        <f>'0'!$A$4</f>
        <v>………………..</v>
      </c>
      <c r="B8370" s="37">
        <f>'0'!$A$2</f>
        <v>46112</v>
      </c>
      <c r="C8370" s="37" t="s">
        <v>1243</v>
      </c>
      <c r="D8370" s="119" t="str">
        <f>IF(G8370="","",VLOOKUP(G8370,номенклатури!R:T,2,0))</f>
        <v/>
      </c>
      <c r="E8370" s="333" t="str">
        <f>IF(G8370="","",VLOOKUP(G8370,номенклатури!R:T,3,0))</f>
        <v/>
      </c>
      <c r="F8370" s="159" t="str">
        <f>IF(G8370="","",IF(ISERROR(VLOOKUP(G8370,номенклатури!V:V,1,0)),E8370*H8370,E8370*I8370))</f>
        <v/>
      </c>
      <c r="G8370" s="14"/>
      <c r="H8370" s="15"/>
      <c r="I8370" s="15"/>
      <c r="J8370" s="15"/>
      <c r="K8370" s="15"/>
      <c r="L8370" s="217"/>
      <c r="M8370" s="22"/>
      <c r="N8370" s="119" t="str">
        <f>IF(G8370="","",VLOOKUP(G8370,номенклатури!R:U,4,0))</f>
        <v/>
      </c>
      <c r="O8370" s="119" t="str">
        <f>IF(M8370="","",VLOOKUP(M8370,'14'!D:D,1,0))</f>
        <v/>
      </c>
    </row>
    <row r="8371" spans="1:15" ht="12.75" customHeight="1" x14ac:dyDescent="0.2">
      <c r="A8371" s="36" t="str">
        <f>'0'!$A$4</f>
        <v>………………..</v>
      </c>
      <c r="B8371" s="37">
        <f>'0'!$A$2</f>
        <v>46112</v>
      </c>
      <c r="C8371" s="37" t="s">
        <v>1243</v>
      </c>
      <c r="D8371" s="119" t="str">
        <f>IF(G8371="","",VLOOKUP(G8371,номенклатури!R:T,2,0))</f>
        <v/>
      </c>
      <c r="E8371" s="333" t="str">
        <f>IF(G8371="","",VLOOKUP(G8371,номенклатури!R:T,3,0))</f>
        <v/>
      </c>
      <c r="F8371" s="159" t="str">
        <f>IF(G8371="","",IF(ISERROR(VLOOKUP(G8371,номенклатури!V:V,1,0)),E8371*H8371,E8371*I8371))</f>
        <v/>
      </c>
      <c r="G8371" s="14"/>
      <c r="H8371" s="15"/>
      <c r="I8371" s="15"/>
      <c r="J8371" s="15"/>
      <c r="K8371" s="15"/>
      <c r="L8371" s="217"/>
      <c r="M8371" s="22"/>
      <c r="N8371" s="119" t="str">
        <f>IF(G8371="","",VLOOKUP(G8371,номенклатури!R:U,4,0))</f>
        <v/>
      </c>
      <c r="O8371" s="119" t="str">
        <f>IF(M8371="","",VLOOKUP(M8371,'14'!D:D,1,0))</f>
        <v/>
      </c>
    </row>
    <row r="8372" spans="1:15" ht="12.75" customHeight="1" x14ac:dyDescent="0.2">
      <c r="A8372" s="36" t="str">
        <f>'0'!$A$4</f>
        <v>………………..</v>
      </c>
      <c r="B8372" s="37">
        <f>'0'!$A$2</f>
        <v>46112</v>
      </c>
      <c r="C8372" s="37" t="s">
        <v>1243</v>
      </c>
      <c r="D8372" s="119" t="str">
        <f>IF(G8372="","",VLOOKUP(G8372,номенклатури!R:T,2,0))</f>
        <v/>
      </c>
      <c r="E8372" s="333" t="str">
        <f>IF(G8372="","",VLOOKUP(G8372,номенклатури!R:T,3,0))</f>
        <v/>
      </c>
      <c r="F8372" s="159" t="str">
        <f>IF(G8372="","",IF(ISERROR(VLOOKUP(G8372,номенклатури!V:V,1,0)),E8372*H8372,E8372*I8372))</f>
        <v/>
      </c>
      <c r="G8372" s="14"/>
      <c r="H8372" s="15"/>
      <c r="I8372" s="15"/>
      <c r="J8372" s="15"/>
      <c r="K8372" s="15"/>
      <c r="L8372" s="217"/>
      <c r="M8372" s="22"/>
      <c r="N8372" s="119" t="str">
        <f>IF(G8372="","",VLOOKUP(G8372,номенклатури!R:U,4,0))</f>
        <v/>
      </c>
      <c r="O8372" s="119" t="str">
        <f>IF(M8372="","",VLOOKUP(M8372,'14'!D:D,1,0))</f>
        <v/>
      </c>
    </row>
    <row r="8373" spans="1:15" ht="12.75" customHeight="1" x14ac:dyDescent="0.2">
      <c r="A8373" s="36" t="str">
        <f>'0'!$A$4</f>
        <v>………………..</v>
      </c>
      <c r="B8373" s="37">
        <f>'0'!$A$2</f>
        <v>46112</v>
      </c>
      <c r="C8373" s="37" t="s">
        <v>1243</v>
      </c>
      <c r="D8373" s="119" t="str">
        <f>IF(G8373="","",VLOOKUP(G8373,номенклатури!R:T,2,0))</f>
        <v/>
      </c>
      <c r="E8373" s="333" t="str">
        <f>IF(G8373="","",VLOOKUP(G8373,номенклатури!R:T,3,0))</f>
        <v/>
      </c>
      <c r="F8373" s="159" t="str">
        <f>IF(G8373="","",IF(ISERROR(VLOOKUP(G8373,номенклатури!V:V,1,0)),E8373*H8373,E8373*I8373))</f>
        <v/>
      </c>
      <c r="G8373" s="14"/>
      <c r="H8373" s="15"/>
      <c r="I8373" s="15"/>
      <c r="J8373" s="15"/>
      <c r="K8373" s="15"/>
      <c r="L8373" s="217"/>
      <c r="M8373" s="22"/>
      <c r="N8373" s="119" t="str">
        <f>IF(G8373="","",VLOOKUP(G8373,номенклатури!R:U,4,0))</f>
        <v/>
      </c>
      <c r="O8373" s="119" t="str">
        <f>IF(M8373="","",VLOOKUP(M8373,'14'!D:D,1,0))</f>
        <v/>
      </c>
    </row>
    <row r="8374" spans="1:15" ht="12.75" customHeight="1" x14ac:dyDescent="0.2">
      <c r="A8374" s="36" t="str">
        <f>'0'!$A$4</f>
        <v>………………..</v>
      </c>
      <c r="B8374" s="37">
        <f>'0'!$A$2</f>
        <v>46112</v>
      </c>
      <c r="C8374" s="37" t="s">
        <v>1243</v>
      </c>
      <c r="D8374" s="119" t="str">
        <f>IF(G8374="","",VLOOKUP(G8374,номенклатури!R:T,2,0))</f>
        <v/>
      </c>
      <c r="E8374" s="333" t="str">
        <f>IF(G8374="","",VLOOKUP(G8374,номенклатури!R:T,3,0))</f>
        <v/>
      </c>
      <c r="F8374" s="159" t="str">
        <f>IF(G8374="","",IF(ISERROR(VLOOKUP(G8374,номенклатури!V:V,1,0)),E8374*H8374,E8374*I8374))</f>
        <v/>
      </c>
      <c r="G8374" s="14"/>
      <c r="H8374" s="15"/>
      <c r="I8374" s="15"/>
      <c r="J8374" s="15"/>
      <c r="K8374" s="15"/>
      <c r="L8374" s="217"/>
      <c r="M8374" s="22"/>
      <c r="N8374" s="119" t="str">
        <f>IF(G8374="","",VLOOKUP(G8374,номенклатури!R:U,4,0))</f>
        <v/>
      </c>
      <c r="O8374" s="119" t="str">
        <f>IF(M8374="","",VLOOKUP(M8374,'14'!D:D,1,0))</f>
        <v/>
      </c>
    </row>
    <row r="8375" spans="1:15" ht="12.75" customHeight="1" x14ac:dyDescent="0.2">
      <c r="A8375" s="36" t="str">
        <f>'0'!$A$4</f>
        <v>………………..</v>
      </c>
      <c r="B8375" s="37">
        <f>'0'!$A$2</f>
        <v>46112</v>
      </c>
      <c r="C8375" s="37" t="s">
        <v>1243</v>
      </c>
      <c r="D8375" s="119" t="str">
        <f>IF(G8375="","",VLOOKUP(G8375,номенклатури!R:T,2,0))</f>
        <v/>
      </c>
      <c r="E8375" s="333" t="str">
        <f>IF(G8375="","",VLOOKUP(G8375,номенклатури!R:T,3,0))</f>
        <v/>
      </c>
      <c r="F8375" s="159" t="str">
        <f>IF(G8375="","",IF(ISERROR(VLOOKUP(G8375,номенклатури!V:V,1,0)),E8375*H8375,E8375*I8375))</f>
        <v/>
      </c>
      <c r="G8375" s="14"/>
      <c r="H8375" s="15"/>
      <c r="I8375" s="15"/>
      <c r="J8375" s="15"/>
      <c r="K8375" s="15"/>
      <c r="L8375" s="217"/>
      <c r="M8375" s="22"/>
      <c r="N8375" s="119" t="str">
        <f>IF(G8375="","",VLOOKUP(G8375,номенклатури!R:U,4,0))</f>
        <v/>
      </c>
      <c r="O8375" s="119" t="str">
        <f>IF(M8375="","",VLOOKUP(M8375,'14'!D:D,1,0))</f>
        <v/>
      </c>
    </row>
    <row r="8376" spans="1:15" ht="12.75" customHeight="1" x14ac:dyDescent="0.2">
      <c r="A8376" s="36" t="str">
        <f>'0'!$A$4</f>
        <v>………………..</v>
      </c>
      <c r="B8376" s="37">
        <f>'0'!$A$2</f>
        <v>46112</v>
      </c>
      <c r="C8376" s="37" t="s">
        <v>1243</v>
      </c>
      <c r="D8376" s="119" t="str">
        <f>IF(G8376="","",VLOOKUP(G8376,номенклатури!R:T,2,0))</f>
        <v/>
      </c>
      <c r="E8376" s="333" t="str">
        <f>IF(G8376="","",VLOOKUP(G8376,номенклатури!R:T,3,0))</f>
        <v/>
      </c>
      <c r="F8376" s="159" t="str">
        <f>IF(G8376="","",IF(ISERROR(VLOOKUP(G8376,номенклатури!V:V,1,0)),E8376*H8376,E8376*I8376))</f>
        <v/>
      </c>
      <c r="G8376" s="14"/>
      <c r="H8376" s="15"/>
      <c r="I8376" s="15"/>
      <c r="J8376" s="15"/>
      <c r="K8376" s="15"/>
      <c r="L8376" s="217"/>
      <c r="M8376" s="22"/>
      <c r="N8376" s="119" t="str">
        <f>IF(G8376="","",VLOOKUP(G8376,номенклатури!R:U,4,0))</f>
        <v/>
      </c>
      <c r="O8376" s="119" t="str">
        <f>IF(M8376="","",VLOOKUP(M8376,'14'!D:D,1,0))</f>
        <v/>
      </c>
    </row>
    <row r="8377" spans="1:15" ht="12.75" customHeight="1" x14ac:dyDescent="0.2">
      <c r="A8377" s="36" t="str">
        <f>'0'!$A$4</f>
        <v>………………..</v>
      </c>
      <c r="B8377" s="37">
        <f>'0'!$A$2</f>
        <v>46112</v>
      </c>
      <c r="C8377" s="37" t="s">
        <v>1243</v>
      </c>
      <c r="D8377" s="119" t="str">
        <f>IF(G8377="","",VLOOKUP(G8377,номенклатури!R:T,2,0))</f>
        <v/>
      </c>
      <c r="E8377" s="333" t="str">
        <f>IF(G8377="","",VLOOKUP(G8377,номенклатури!R:T,3,0))</f>
        <v/>
      </c>
      <c r="F8377" s="159" t="str">
        <f>IF(G8377="","",IF(ISERROR(VLOOKUP(G8377,номенклатури!V:V,1,0)),E8377*H8377,E8377*I8377))</f>
        <v/>
      </c>
      <c r="G8377" s="14"/>
      <c r="H8377" s="15"/>
      <c r="I8377" s="15"/>
      <c r="J8377" s="15"/>
      <c r="K8377" s="15"/>
      <c r="L8377" s="217"/>
      <c r="M8377" s="22"/>
      <c r="N8377" s="119" t="str">
        <f>IF(G8377="","",VLOOKUP(G8377,номенклатури!R:U,4,0))</f>
        <v/>
      </c>
      <c r="O8377" s="119" t="str">
        <f>IF(M8377="","",VLOOKUP(M8377,'14'!D:D,1,0))</f>
        <v/>
      </c>
    </row>
    <row r="8378" spans="1:15" ht="12.75" customHeight="1" x14ac:dyDescent="0.2">
      <c r="A8378" s="36" t="str">
        <f>'0'!$A$4</f>
        <v>………………..</v>
      </c>
      <c r="B8378" s="37">
        <f>'0'!$A$2</f>
        <v>46112</v>
      </c>
      <c r="C8378" s="37" t="s">
        <v>1243</v>
      </c>
      <c r="D8378" s="119" t="str">
        <f>IF(G8378="","",VLOOKUP(G8378,номенклатури!R:T,2,0))</f>
        <v/>
      </c>
      <c r="E8378" s="333" t="str">
        <f>IF(G8378="","",VLOOKUP(G8378,номенклатури!R:T,3,0))</f>
        <v/>
      </c>
      <c r="F8378" s="159" t="str">
        <f>IF(G8378="","",IF(ISERROR(VLOOKUP(G8378,номенклатури!V:V,1,0)),E8378*H8378,E8378*I8378))</f>
        <v/>
      </c>
      <c r="G8378" s="14"/>
      <c r="H8378" s="15"/>
      <c r="I8378" s="15"/>
      <c r="J8378" s="15"/>
      <c r="K8378" s="15"/>
      <c r="L8378" s="217"/>
      <c r="M8378" s="22"/>
      <c r="N8378" s="119" t="str">
        <f>IF(G8378="","",VLOOKUP(G8378,номенклатури!R:U,4,0))</f>
        <v/>
      </c>
      <c r="O8378" s="119" t="str">
        <f>IF(M8378="","",VLOOKUP(M8378,'14'!D:D,1,0))</f>
        <v/>
      </c>
    </row>
    <row r="8379" spans="1:15" ht="12.75" customHeight="1" x14ac:dyDescent="0.2">
      <c r="A8379" s="36" t="str">
        <f>'0'!$A$4</f>
        <v>………………..</v>
      </c>
      <c r="B8379" s="37">
        <f>'0'!$A$2</f>
        <v>46112</v>
      </c>
      <c r="C8379" s="37" t="s">
        <v>1243</v>
      </c>
      <c r="D8379" s="119" t="str">
        <f>IF(G8379="","",VLOOKUP(G8379,номенклатури!R:T,2,0))</f>
        <v/>
      </c>
      <c r="E8379" s="333" t="str">
        <f>IF(G8379="","",VLOOKUP(G8379,номенклатури!R:T,3,0))</f>
        <v/>
      </c>
      <c r="F8379" s="159" t="str">
        <f>IF(G8379="","",IF(ISERROR(VLOOKUP(G8379,номенклатури!V:V,1,0)),E8379*H8379,E8379*I8379))</f>
        <v/>
      </c>
      <c r="G8379" s="14"/>
      <c r="H8379" s="15"/>
      <c r="I8379" s="15"/>
      <c r="J8379" s="15"/>
      <c r="K8379" s="15"/>
      <c r="L8379" s="217"/>
      <c r="M8379" s="22"/>
      <c r="N8379" s="119" t="str">
        <f>IF(G8379="","",VLOOKUP(G8379,номенклатури!R:U,4,0))</f>
        <v/>
      </c>
      <c r="O8379" s="119" t="str">
        <f>IF(M8379="","",VLOOKUP(M8379,'14'!D:D,1,0))</f>
        <v/>
      </c>
    </row>
    <row r="8380" spans="1:15" ht="12.75" customHeight="1" x14ac:dyDescent="0.2">
      <c r="A8380" s="36" t="str">
        <f>'0'!$A$4</f>
        <v>………………..</v>
      </c>
      <c r="B8380" s="37">
        <f>'0'!$A$2</f>
        <v>46112</v>
      </c>
      <c r="C8380" s="37" t="s">
        <v>1243</v>
      </c>
      <c r="D8380" s="119" t="str">
        <f>IF(G8380="","",VLOOKUP(G8380,номенклатури!R:T,2,0))</f>
        <v/>
      </c>
      <c r="E8380" s="333" t="str">
        <f>IF(G8380="","",VLOOKUP(G8380,номенклатури!R:T,3,0))</f>
        <v/>
      </c>
      <c r="F8380" s="159" t="str">
        <f>IF(G8380="","",IF(ISERROR(VLOOKUP(G8380,номенклатури!V:V,1,0)),E8380*H8380,E8380*I8380))</f>
        <v/>
      </c>
      <c r="G8380" s="14"/>
      <c r="H8380" s="15"/>
      <c r="I8380" s="15"/>
      <c r="J8380" s="15"/>
      <c r="K8380" s="15"/>
      <c r="L8380" s="217"/>
      <c r="M8380" s="22"/>
      <c r="N8380" s="119" t="str">
        <f>IF(G8380="","",VLOOKUP(G8380,номенклатури!R:U,4,0))</f>
        <v/>
      </c>
      <c r="O8380" s="119" t="str">
        <f>IF(M8380="","",VLOOKUP(M8380,'14'!D:D,1,0))</f>
        <v/>
      </c>
    </row>
    <row r="8381" spans="1:15" ht="12.75" customHeight="1" x14ac:dyDescent="0.2">
      <c r="A8381" s="36" t="str">
        <f>'0'!$A$4</f>
        <v>………………..</v>
      </c>
      <c r="B8381" s="37">
        <f>'0'!$A$2</f>
        <v>46112</v>
      </c>
      <c r="C8381" s="37" t="s">
        <v>1243</v>
      </c>
      <c r="D8381" s="119" t="str">
        <f>IF(G8381="","",VLOOKUP(G8381,номенклатури!R:T,2,0))</f>
        <v/>
      </c>
      <c r="E8381" s="333" t="str">
        <f>IF(G8381="","",VLOOKUP(G8381,номенклатури!R:T,3,0))</f>
        <v/>
      </c>
      <c r="F8381" s="159" t="str">
        <f>IF(G8381="","",IF(ISERROR(VLOOKUP(G8381,номенклатури!V:V,1,0)),E8381*H8381,E8381*I8381))</f>
        <v/>
      </c>
      <c r="G8381" s="14"/>
      <c r="H8381" s="15"/>
      <c r="I8381" s="15"/>
      <c r="J8381" s="15"/>
      <c r="K8381" s="15"/>
      <c r="L8381" s="217"/>
      <c r="M8381" s="22"/>
      <c r="N8381" s="119" t="str">
        <f>IF(G8381="","",VLOOKUP(G8381,номенклатури!R:U,4,0))</f>
        <v/>
      </c>
      <c r="O8381" s="119" t="str">
        <f>IF(M8381="","",VLOOKUP(M8381,'14'!D:D,1,0))</f>
        <v/>
      </c>
    </row>
    <row r="8382" spans="1:15" ht="12.75" customHeight="1" x14ac:dyDescent="0.2">
      <c r="A8382" s="36" t="str">
        <f>'0'!$A$4</f>
        <v>………………..</v>
      </c>
      <c r="B8382" s="37">
        <f>'0'!$A$2</f>
        <v>46112</v>
      </c>
      <c r="C8382" s="37" t="s">
        <v>1243</v>
      </c>
      <c r="D8382" s="119" t="str">
        <f>IF(G8382="","",VLOOKUP(G8382,номенклатури!R:T,2,0))</f>
        <v/>
      </c>
      <c r="E8382" s="333" t="str">
        <f>IF(G8382="","",VLOOKUP(G8382,номенклатури!R:T,3,0))</f>
        <v/>
      </c>
      <c r="F8382" s="159" t="str">
        <f>IF(G8382="","",IF(ISERROR(VLOOKUP(G8382,номенклатури!V:V,1,0)),E8382*H8382,E8382*I8382))</f>
        <v/>
      </c>
      <c r="G8382" s="14"/>
      <c r="H8382" s="15"/>
      <c r="I8382" s="15"/>
      <c r="J8382" s="15"/>
      <c r="K8382" s="15"/>
      <c r="L8382" s="217"/>
      <c r="M8382" s="22"/>
      <c r="N8382" s="119" t="str">
        <f>IF(G8382="","",VLOOKUP(G8382,номенклатури!R:U,4,0))</f>
        <v/>
      </c>
      <c r="O8382" s="119" t="str">
        <f>IF(M8382="","",VLOOKUP(M8382,'14'!D:D,1,0))</f>
        <v/>
      </c>
    </row>
    <row r="8383" spans="1:15" ht="12.75" customHeight="1" x14ac:dyDescent="0.2">
      <c r="A8383" s="36" t="str">
        <f>'0'!$A$4</f>
        <v>………………..</v>
      </c>
      <c r="B8383" s="37">
        <f>'0'!$A$2</f>
        <v>46112</v>
      </c>
      <c r="C8383" s="37" t="s">
        <v>1243</v>
      </c>
      <c r="D8383" s="119" t="str">
        <f>IF(G8383="","",VLOOKUP(G8383,номенклатури!R:T,2,0))</f>
        <v/>
      </c>
      <c r="E8383" s="333" t="str">
        <f>IF(G8383="","",VLOOKUP(G8383,номенклатури!R:T,3,0))</f>
        <v/>
      </c>
      <c r="F8383" s="159" t="str">
        <f>IF(G8383="","",IF(ISERROR(VLOOKUP(G8383,номенклатури!V:V,1,0)),E8383*H8383,E8383*I8383))</f>
        <v/>
      </c>
      <c r="G8383" s="14"/>
      <c r="H8383" s="15"/>
      <c r="I8383" s="15"/>
      <c r="J8383" s="15"/>
      <c r="K8383" s="15"/>
      <c r="L8383" s="217"/>
      <c r="M8383" s="22"/>
      <c r="N8383" s="119" t="str">
        <f>IF(G8383="","",VLOOKUP(G8383,номенклатури!R:U,4,0))</f>
        <v/>
      </c>
      <c r="O8383" s="119" t="str">
        <f>IF(M8383="","",VLOOKUP(M8383,'14'!D:D,1,0))</f>
        <v/>
      </c>
    </row>
    <row r="8384" spans="1:15" ht="12.75" customHeight="1" x14ac:dyDescent="0.2">
      <c r="A8384" s="36" t="str">
        <f>'0'!$A$4</f>
        <v>………………..</v>
      </c>
      <c r="B8384" s="37">
        <f>'0'!$A$2</f>
        <v>46112</v>
      </c>
      <c r="C8384" s="37" t="s">
        <v>1243</v>
      </c>
      <c r="D8384" s="119" t="str">
        <f>IF(G8384="","",VLOOKUP(G8384,номенклатури!R:T,2,0))</f>
        <v/>
      </c>
      <c r="E8384" s="333" t="str">
        <f>IF(G8384="","",VLOOKUP(G8384,номенклатури!R:T,3,0))</f>
        <v/>
      </c>
      <c r="F8384" s="159" t="str">
        <f>IF(G8384="","",IF(ISERROR(VLOOKUP(G8384,номенклатури!V:V,1,0)),E8384*H8384,E8384*I8384))</f>
        <v/>
      </c>
      <c r="G8384" s="14"/>
      <c r="H8384" s="15"/>
      <c r="I8384" s="15"/>
      <c r="J8384" s="15"/>
      <c r="K8384" s="15"/>
      <c r="L8384" s="217"/>
      <c r="M8384" s="22"/>
      <c r="N8384" s="119" t="str">
        <f>IF(G8384="","",VLOOKUP(G8384,номенклатури!R:U,4,0))</f>
        <v/>
      </c>
      <c r="O8384" s="119" t="str">
        <f>IF(M8384="","",VLOOKUP(M8384,'14'!D:D,1,0))</f>
        <v/>
      </c>
    </row>
    <row r="8385" spans="1:15" ht="12.75" customHeight="1" x14ac:dyDescent="0.2">
      <c r="A8385" s="36" t="str">
        <f>'0'!$A$4</f>
        <v>………………..</v>
      </c>
      <c r="B8385" s="37">
        <f>'0'!$A$2</f>
        <v>46112</v>
      </c>
      <c r="C8385" s="37" t="s">
        <v>1243</v>
      </c>
      <c r="D8385" s="119" t="str">
        <f>IF(G8385="","",VLOOKUP(G8385,номенклатури!R:T,2,0))</f>
        <v/>
      </c>
      <c r="E8385" s="333" t="str">
        <f>IF(G8385="","",VLOOKUP(G8385,номенклатури!R:T,3,0))</f>
        <v/>
      </c>
      <c r="F8385" s="159" t="str">
        <f>IF(G8385="","",IF(ISERROR(VLOOKUP(G8385,номенклатури!V:V,1,0)),E8385*H8385,E8385*I8385))</f>
        <v/>
      </c>
      <c r="G8385" s="14"/>
      <c r="H8385" s="15"/>
      <c r="I8385" s="15"/>
      <c r="J8385" s="15"/>
      <c r="K8385" s="15"/>
      <c r="L8385" s="217"/>
      <c r="M8385" s="22"/>
      <c r="N8385" s="119" t="str">
        <f>IF(G8385="","",VLOOKUP(G8385,номенклатури!R:U,4,0))</f>
        <v/>
      </c>
      <c r="O8385" s="119" t="str">
        <f>IF(M8385="","",VLOOKUP(M8385,'14'!D:D,1,0))</f>
        <v/>
      </c>
    </row>
    <row r="8386" spans="1:15" ht="12.75" customHeight="1" x14ac:dyDescent="0.2">
      <c r="A8386" s="36" t="str">
        <f>'0'!$A$4</f>
        <v>………………..</v>
      </c>
      <c r="B8386" s="37">
        <f>'0'!$A$2</f>
        <v>46112</v>
      </c>
      <c r="C8386" s="37" t="s">
        <v>1243</v>
      </c>
      <c r="D8386" s="119" t="str">
        <f>IF(G8386="","",VLOOKUP(G8386,номенклатури!R:T,2,0))</f>
        <v/>
      </c>
      <c r="E8386" s="333" t="str">
        <f>IF(G8386="","",VLOOKUP(G8386,номенклатури!R:T,3,0))</f>
        <v/>
      </c>
      <c r="F8386" s="159" t="str">
        <f>IF(G8386="","",IF(ISERROR(VLOOKUP(G8386,номенклатури!V:V,1,0)),E8386*H8386,E8386*I8386))</f>
        <v/>
      </c>
      <c r="G8386" s="14"/>
      <c r="H8386" s="15"/>
      <c r="I8386" s="15"/>
      <c r="J8386" s="15"/>
      <c r="K8386" s="15"/>
      <c r="L8386" s="217"/>
      <c r="M8386" s="22"/>
      <c r="N8386" s="119" t="str">
        <f>IF(G8386="","",VLOOKUP(G8386,номенклатури!R:U,4,0))</f>
        <v/>
      </c>
      <c r="O8386" s="119" t="str">
        <f>IF(M8386="","",VLOOKUP(M8386,'14'!D:D,1,0))</f>
        <v/>
      </c>
    </row>
    <row r="8387" spans="1:15" ht="12.75" customHeight="1" x14ac:dyDescent="0.2">
      <c r="A8387" s="36" t="str">
        <f>'0'!$A$4</f>
        <v>………………..</v>
      </c>
      <c r="B8387" s="37">
        <f>'0'!$A$2</f>
        <v>46112</v>
      </c>
      <c r="C8387" s="37" t="s">
        <v>1243</v>
      </c>
      <c r="D8387" s="119" t="str">
        <f>IF(G8387="","",VLOOKUP(G8387,номенклатури!R:T,2,0))</f>
        <v/>
      </c>
      <c r="E8387" s="333" t="str">
        <f>IF(G8387="","",VLOOKUP(G8387,номенклатури!R:T,3,0))</f>
        <v/>
      </c>
      <c r="F8387" s="159" t="str">
        <f>IF(G8387="","",IF(ISERROR(VLOOKUP(G8387,номенклатури!V:V,1,0)),E8387*H8387,E8387*I8387))</f>
        <v/>
      </c>
      <c r="G8387" s="14"/>
      <c r="H8387" s="15"/>
      <c r="I8387" s="15"/>
      <c r="J8387" s="15"/>
      <c r="K8387" s="15"/>
      <c r="L8387" s="217"/>
      <c r="M8387" s="22"/>
      <c r="N8387" s="119" t="str">
        <f>IF(G8387="","",VLOOKUP(G8387,номенклатури!R:U,4,0))</f>
        <v/>
      </c>
      <c r="O8387" s="119" t="str">
        <f>IF(M8387="","",VLOOKUP(M8387,'14'!D:D,1,0))</f>
        <v/>
      </c>
    </row>
    <row r="8388" spans="1:15" ht="12.75" customHeight="1" x14ac:dyDescent="0.2">
      <c r="A8388" s="36" t="str">
        <f>'0'!$A$4</f>
        <v>………………..</v>
      </c>
      <c r="B8388" s="37">
        <f>'0'!$A$2</f>
        <v>46112</v>
      </c>
      <c r="C8388" s="37" t="s">
        <v>1243</v>
      </c>
      <c r="D8388" s="119" t="str">
        <f>IF(G8388="","",VLOOKUP(G8388,номенклатури!R:T,2,0))</f>
        <v/>
      </c>
      <c r="E8388" s="333" t="str">
        <f>IF(G8388="","",VLOOKUP(G8388,номенклатури!R:T,3,0))</f>
        <v/>
      </c>
      <c r="F8388" s="159" t="str">
        <f>IF(G8388="","",IF(ISERROR(VLOOKUP(G8388,номенклатури!V:V,1,0)),E8388*H8388,E8388*I8388))</f>
        <v/>
      </c>
      <c r="G8388" s="14"/>
      <c r="H8388" s="15"/>
      <c r="I8388" s="15"/>
      <c r="J8388" s="15"/>
      <c r="K8388" s="15"/>
      <c r="L8388" s="217"/>
      <c r="M8388" s="22"/>
      <c r="N8388" s="119" t="str">
        <f>IF(G8388="","",VLOOKUP(G8388,номенклатури!R:U,4,0))</f>
        <v/>
      </c>
      <c r="O8388" s="119" t="str">
        <f>IF(M8388="","",VLOOKUP(M8388,'14'!D:D,1,0))</f>
        <v/>
      </c>
    </row>
    <row r="8389" spans="1:15" ht="12.75" customHeight="1" x14ac:dyDescent="0.2">
      <c r="A8389" s="36" t="str">
        <f>'0'!$A$4</f>
        <v>………………..</v>
      </c>
      <c r="B8389" s="37">
        <f>'0'!$A$2</f>
        <v>46112</v>
      </c>
      <c r="C8389" s="37" t="s">
        <v>1243</v>
      </c>
      <c r="D8389" s="119" t="str">
        <f>IF(G8389="","",VLOOKUP(G8389,номенклатури!R:T,2,0))</f>
        <v/>
      </c>
      <c r="E8389" s="333" t="str">
        <f>IF(G8389="","",VLOOKUP(G8389,номенклатури!R:T,3,0))</f>
        <v/>
      </c>
      <c r="F8389" s="159" t="str">
        <f>IF(G8389="","",IF(ISERROR(VLOOKUP(G8389,номенклатури!V:V,1,0)),E8389*H8389,E8389*I8389))</f>
        <v/>
      </c>
      <c r="G8389" s="14"/>
      <c r="H8389" s="15"/>
      <c r="I8389" s="15"/>
      <c r="J8389" s="15"/>
      <c r="K8389" s="15"/>
      <c r="L8389" s="217"/>
      <c r="M8389" s="22"/>
      <c r="N8389" s="119" t="str">
        <f>IF(G8389="","",VLOOKUP(G8389,номенклатури!R:U,4,0))</f>
        <v/>
      </c>
      <c r="O8389" s="119" t="str">
        <f>IF(M8389="","",VLOOKUP(M8389,'14'!D:D,1,0))</f>
        <v/>
      </c>
    </row>
    <row r="8390" spans="1:15" ht="12.75" customHeight="1" x14ac:dyDescent="0.2">
      <c r="A8390" s="36" t="str">
        <f>'0'!$A$4</f>
        <v>………………..</v>
      </c>
      <c r="B8390" s="37">
        <f>'0'!$A$2</f>
        <v>46112</v>
      </c>
      <c r="C8390" s="37" t="s">
        <v>1243</v>
      </c>
      <c r="D8390" s="119" t="str">
        <f>IF(G8390="","",VLOOKUP(G8390,номенклатури!R:T,2,0))</f>
        <v/>
      </c>
      <c r="E8390" s="333" t="str">
        <f>IF(G8390="","",VLOOKUP(G8390,номенклатури!R:T,3,0))</f>
        <v/>
      </c>
      <c r="F8390" s="159" t="str">
        <f>IF(G8390="","",IF(ISERROR(VLOOKUP(G8390,номенклатури!V:V,1,0)),E8390*H8390,E8390*I8390))</f>
        <v/>
      </c>
      <c r="G8390" s="14"/>
      <c r="H8390" s="15"/>
      <c r="I8390" s="15"/>
      <c r="J8390" s="15"/>
      <c r="K8390" s="15"/>
      <c r="L8390" s="217"/>
      <c r="M8390" s="22"/>
      <c r="N8390" s="119" t="str">
        <f>IF(G8390="","",VLOOKUP(G8390,номенклатури!R:U,4,0))</f>
        <v/>
      </c>
      <c r="O8390" s="119" t="str">
        <f>IF(M8390="","",VLOOKUP(M8390,'14'!D:D,1,0))</f>
        <v/>
      </c>
    </row>
    <row r="8391" spans="1:15" ht="12.75" customHeight="1" x14ac:dyDescent="0.2">
      <c r="A8391" s="36" t="str">
        <f>'0'!$A$4</f>
        <v>………………..</v>
      </c>
      <c r="B8391" s="37">
        <f>'0'!$A$2</f>
        <v>46112</v>
      </c>
      <c r="C8391" s="37" t="s">
        <v>1243</v>
      </c>
      <c r="D8391" s="119" t="str">
        <f>IF(G8391="","",VLOOKUP(G8391,номенклатури!R:T,2,0))</f>
        <v/>
      </c>
      <c r="E8391" s="333" t="str">
        <f>IF(G8391="","",VLOOKUP(G8391,номенклатури!R:T,3,0))</f>
        <v/>
      </c>
      <c r="F8391" s="159" t="str">
        <f>IF(G8391="","",IF(ISERROR(VLOOKUP(G8391,номенклатури!V:V,1,0)),E8391*H8391,E8391*I8391))</f>
        <v/>
      </c>
      <c r="G8391" s="14"/>
      <c r="H8391" s="15"/>
      <c r="I8391" s="15"/>
      <c r="J8391" s="15"/>
      <c r="K8391" s="15"/>
      <c r="L8391" s="217"/>
      <c r="M8391" s="22"/>
      <c r="N8391" s="119" t="str">
        <f>IF(G8391="","",VLOOKUP(G8391,номенклатури!R:U,4,0))</f>
        <v/>
      </c>
      <c r="O8391" s="119" t="str">
        <f>IF(M8391="","",VLOOKUP(M8391,'14'!D:D,1,0))</f>
        <v/>
      </c>
    </row>
    <row r="8392" spans="1:15" ht="12.75" customHeight="1" x14ac:dyDescent="0.2">
      <c r="A8392" s="36" t="str">
        <f>'0'!$A$4</f>
        <v>………………..</v>
      </c>
      <c r="B8392" s="37">
        <f>'0'!$A$2</f>
        <v>46112</v>
      </c>
      <c r="C8392" s="37" t="s">
        <v>1243</v>
      </c>
      <c r="D8392" s="119" t="str">
        <f>IF(G8392="","",VLOOKUP(G8392,номенклатури!R:T,2,0))</f>
        <v/>
      </c>
      <c r="E8392" s="333" t="str">
        <f>IF(G8392="","",VLOOKUP(G8392,номенклатури!R:T,3,0))</f>
        <v/>
      </c>
      <c r="F8392" s="159" t="str">
        <f>IF(G8392="","",IF(ISERROR(VLOOKUP(G8392,номенклатури!V:V,1,0)),E8392*H8392,E8392*I8392))</f>
        <v/>
      </c>
      <c r="G8392" s="14"/>
      <c r="H8392" s="15"/>
      <c r="I8392" s="15"/>
      <c r="J8392" s="15"/>
      <c r="K8392" s="15"/>
      <c r="L8392" s="217"/>
      <c r="M8392" s="22"/>
      <c r="N8392" s="119" t="str">
        <f>IF(G8392="","",VLOOKUP(G8392,номенклатури!R:U,4,0))</f>
        <v/>
      </c>
      <c r="O8392" s="119" t="str">
        <f>IF(M8392="","",VLOOKUP(M8392,'14'!D:D,1,0))</f>
        <v/>
      </c>
    </row>
    <row r="8393" spans="1:15" ht="12.75" customHeight="1" x14ac:dyDescent="0.2">
      <c r="A8393" s="36" t="str">
        <f>'0'!$A$4</f>
        <v>………………..</v>
      </c>
      <c r="B8393" s="37">
        <f>'0'!$A$2</f>
        <v>46112</v>
      </c>
      <c r="C8393" s="37" t="s">
        <v>1243</v>
      </c>
      <c r="D8393" s="119" t="str">
        <f>IF(G8393="","",VLOOKUP(G8393,номенклатури!R:T,2,0))</f>
        <v/>
      </c>
      <c r="E8393" s="333" t="str">
        <f>IF(G8393="","",VLOOKUP(G8393,номенклатури!R:T,3,0))</f>
        <v/>
      </c>
      <c r="F8393" s="159" t="str">
        <f>IF(G8393="","",IF(ISERROR(VLOOKUP(G8393,номенклатури!V:V,1,0)),E8393*H8393,E8393*I8393))</f>
        <v/>
      </c>
      <c r="G8393" s="14"/>
      <c r="H8393" s="15"/>
      <c r="I8393" s="15"/>
      <c r="J8393" s="15"/>
      <c r="K8393" s="15"/>
      <c r="L8393" s="217"/>
      <c r="M8393" s="22"/>
      <c r="N8393" s="119" t="str">
        <f>IF(G8393="","",VLOOKUP(G8393,номенклатури!R:U,4,0))</f>
        <v/>
      </c>
      <c r="O8393" s="119" t="str">
        <f>IF(M8393="","",VLOOKUP(M8393,'14'!D:D,1,0))</f>
        <v/>
      </c>
    </row>
    <row r="8394" spans="1:15" ht="12.75" customHeight="1" x14ac:dyDescent="0.2">
      <c r="A8394" s="36" t="str">
        <f>'0'!$A$4</f>
        <v>………………..</v>
      </c>
      <c r="B8394" s="37">
        <f>'0'!$A$2</f>
        <v>46112</v>
      </c>
      <c r="C8394" s="37" t="s">
        <v>1243</v>
      </c>
      <c r="D8394" s="119" t="str">
        <f>IF(G8394="","",VLOOKUP(G8394,номенклатури!R:T,2,0))</f>
        <v/>
      </c>
      <c r="E8394" s="333" t="str">
        <f>IF(G8394="","",VLOOKUP(G8394,номенклатури!R:T,3,0))</f>
        <v/>
      </c>
      <c r="F8394" s="159" t="str">
        <f>IF(G8394="","",IF(ISERROR(VLOOKUP(G8394,номенклатури!V:V,1,0)),E8394*H8394,E8394*I8394))</f>
        <v/>
      </c>
      <c r="G8394" s="14"/>
      <c r="H8394" s="15"/>
      <c r="I8394" s="15"/>
      <c r="J8394" s="15"/>
      <c r="K8394" s="15"/>
      <c r="L8394" s="217"/>
      <c r="M8394" s="22"/>
      <c r="N8394" s="119" t="str">
        <f>IF(G8394="","",VLOOKUP(G8394,номенклатури!R:U,4,0))</f>
        <v/>
      </c>
      <c r="O8394" s="119" t="str">
        <f>IF(M8394="","",VLOOKUP(M8394,'14'!D:D,1,0))</f>
        <v/>
      </c>
    </row>
    <row r="8395" spans="1:15" ht="12.75" customHeight="1" x14ac:dyDescent="0.2">
      <c r="A8395" s="36" t="str">
        <f>'0'!$A$4</f>
        <v>………………..</v>
      </c>
      <c r="B8395" s="37">
        <f>'0'!$A$2</f>
        <v>46112</v>
      </c>
      <c r="C8395" s="37" t="s">
        <v>1243</v>
      </c>
      <c r="D8395" s="119" t="str">
        <f>IF(G8395="","",VLOOKUP(G8395,номенклатури!R:T,2,0))</f>
        <v/>
      </c>
      <c r="E8395" s="333" t="str">
        <f>IF(G8395="","",VLOOKUP(G8395,номенклатури!R:T,3,0))</f>
        <v/>
      </c>
      <c r="F8395" s="159" t="str">
        <f>IF(G8395="","",IF(ISERROR(VLOOKUP(G8395,номенклатури!V:V,1,0)),E8395*H8395,E8395*I8395))</f>
        <v/>
      </c>
      <c r="G8395" s="14"/>
      <c r="H8395" s="15"/>
      <c r="I8395" s="15"/>
      <c r="J8395" s="15"/>
      <c r="K8395" s="15"/>
      <c r="L8395" s="217"/>
      <c r="M8395" s="22"/>
      <c r="N8395" s="119" t="str">
        <f>IF(G8395="","",VLOOKUP(G8395,номенклатури!R:U,4,0))</f>
        <v/>
      </c>
      <c r="O8395" s="119" t="str">
        <f>IF(M8395="","",VLOOKUP(M8395,'14'!D:D,1,0))</f>
        <v/>
      </c>
    </row>
    <row r="8396" spans="1:15" ht="12.75" customHeight="1" x14ac:dyDescent="0.2">
      <c r="A8396" s="36" t="str">
        <f>'0'!$A$4</f>
        <v>………………..</v>
      </c>
      <c r="B8396" s="37">
        <f>'0'!$A$2</f>
        <v>46112</v>
      </c>
      <c r="C8396" s="37" t="s">
        <v>1243</v>
      </c>
      <c r="D8396" s="119" t="str">
        <f>IF(G8396="","",VLOOKUP(G8396,номенклатури!R:T,2,0))</f>
        <v/>
      </c>
      <c r="E8396" s="333" t="str">
        <f>IF(G8396="","",VLOOKUP(G8396,номенклатури!R:T,3,0))</f>
        <v/>
      </c>
      <c r="F8396" s="159" t="str">
        <f>IF(G8396="","",IF(ISERROR(VLOOKUP(G8396,номенклатури!V:V,1,0)),E8396*H8396,E8396*I8396))</f>
        <v/>
      </c>
      <c r="G8396" s="14"/>
      <c r="H8396" s="15"/>
      <c r="I8396" s="15"/>
      <c r="J8396" s="15"/>
      <c r="K8396" s="15"/>
      <c r="L8396" s="217"/>
      <c r="M8396" s="22"/>
      <c r="N8396" s="119" t="str">
        <f>IF(G8396="","",VLOOKUP(G8396,номенклатури!R:U,4,0))</f>
        <v/>
      </c>
      <c r="O8396" s="119" t="str">
        <f>IF(M8396="","",VLOOKUP(M8396,'14'!D:D,1,0))</f>
        <v/>
      </c>
    </row>
    <row r="8397" spans="1:15" ht="12.75" customHeight="1" x14ac:dyDescent="0.2">
      <c r="A8397" s="36" t="str">
        <f>'0'!$A$4</f>
        <v>………………..</v>
      </c>
      <c r="B8397" s="37">
        <f>'0'!$A$2</f>
        <v>46112</v>
      </c>
      <c r="C8397" s="37" t="s">
        <v>1243</v>
      </c>
      <c r="D8397" s="119" t="str">
        <f>IF(G8397="","",VLOOKUP(G8397,номенклатури!R:T,2,0))</f>
        <v/>
      </c>
      <c r="E8397" s="333" t="str">
        <f>IF(G8397="","",VLOOKUP(G8397,номенклатури!R:T,3,0))</f>
        <v/>
      </c>
      <c r="F8397" s="159" t="str">
        <f>IF(G8397="","",IF(ISERROR(VLOOKUP(G8397,номенклатури!V:V,1,0)),E8397*H8397,E8397*I8397))</f>
        <v/>
      </c>
      <c r="G8397" s="14"/>
      <c r="H8397" s="15"/>
      <c r="I8397" s="15"/>
      <c r="J8397" s="15"/>
      <c r="K8397" s="15"/>
      <c r="L8397" s="217"/>
      <c r="M8397" s="22"/>
      <c r="N8397" s="119" t="str">
        <f>IF(G8397="","",VLOOKUP(G8397,номенклатури!R:U,4,0))</f>
        <v/>
      </c>
      <c r="O8397" s="119" t="str">
        <f>IF(M8397="","",VLOOKUP(M8397,'14'!D:D,1,0))</f>
        <v/>
      </c>
    </row>
    <row r="8398" spans="1:15" ht="12.75" customHeight="1" x14ac:dyDescent="0.2">
      <c r="A8398" s="36" t="str">
        <f>'0'!$A$4</f>
        <v>………………..</v>
      </c>
      <c r="B8398" s="37">
        <f>'0'!$A$2</f>
        <v>46112</v>
      </c>
      <c r="C8398" s="37" t="s">
        <v>1243</v>
      </c>
      <c r="D8398" s="119" t="str">
        <f>IF(G8398="","",VLOOKUP(G8398,номенклатури!R:T,2,0))</f>
        <v/>
      </c>
      <c r="E8398" s="333" t="str">
        <f>IF(G8398="","",VLOOKUP(G8398,номенклатури!R:T,3,0))</f>
        <v/>
      </c>
      <c r="F8398" s="159" t="str">
        <f>IF(G8398="","",IF(ISERROR(VLOOKUP(G8398,номенклатури!V:V,1,0)),E8398*H8398,E8398*I8398))</f>
        <v/>
      </c>
      <c r="G8398" s="14"/>
      <c r="H8398" s="15"/>
      <c r="I8398" s="15"/>
      <c r="J8398" s="15"/>
      <c r="K8398" s="15"/>
      <c r="L8398" s="217"/>
      <c r="M8398" s="22"/>
      <c r="N8398" s="119" t="str">
        <f>IF(G8398="","",VLOOKUP(G8398,номенклатури!R:U,4,0))</f>
        <v/>
      </c>
      <c r="O8398" s="119" t="str">
        <f>IF(M8398="","",VLOOKUP(M8398,'14'!D:D,1,0))</f>
        <v/>
      </c>
    </row>
    <row r="8399" spans="1:15" ht="12.75" customHeight="1" x14ac:dyDescent="0.2">
      <c r="A8399" s="36" t="str">
        <f>'0'!$A$4</f>
        <v>………………..</v>
      </c>
      <c r="B8399" s="37">
        <f>'0'!$A$2</f>
        <v>46112</v>
      </c>
      <c r="C8399" s="37" t="s">
        <v>1243</v>
      </c>
      <c r="D8399" s="119" t="str">
        <f>IF(G8399="","",VLOOKUP(G8399,номенклатури!R:T,2,0))</f>
        <v/>
      </c>
      <c r="E8399" s="333" t="str">
        <f>IF(G8399="","",VLOOKUP(G8399,номенклатури!R:T,3,0))</f>
        <v/>
      </c>
      <c r="F8399" s="159" t="str">
        <f>IF(G8399="","",IF(ISERROR(VLOOKUP(G8399,номенклатури!V:V,1,0)),E8399*H8399,E8399*I8399))</f>
        <v/>
      </c>
      <c r="G8399" s="14"/>
      <c r="H8399" s="15"/>
      <c r="I8399" s="15"/>
      <c r="J8399" s="15"/>
      <c r="K8399" s="15"/>
      <c r="L8399" s="217"/>
      <c r="M8399" s="22"/>
      <c r="N8399" s="119" t="str">
        <f>IF(G8399="","",VLOOKUP(G8399,номенклатури!R:U,4,0))</f>
        <v/>
      </c>
      <c r="O8399" s="119" t="str">
        <f>IF(M8399="","",VLOOKUP(M8399,'14'!D:D,1,0))</f>
        <v/>
      </c>
    </row>
    <row r="8400" spans="1:15" ht="12.75" customHeight="1" x14ac:dyDescent="0.2">
      <c r="A8400" s="36" t="str">
        <f>'0'!$A$4</f>
        <v>………………..</v>
      </c>
      <c r="B8400" s="37">
        <f>'0'!$A$2</f>
        <v>46112</v>
      </c>
      <c r="C8400" s="37" t="s">
        <v>1243</v>
      </c>
      <c r="D8400" s="119" t="str">
        <f>IF(G8400="","",VLOOKUP(G8400,номенклатури!R:T,2,0))</f>
        <v/>
      </c>
      <c r="E8400" s="333" t="str">
        <f>IF(G8400="","",VLOOKUP(G8400,номенклатури!R:T,3,0))</f>
        <v/>
      </c>
      <c r="F8400" s="159" t="str">
        <f>IF(G8400="","",IF(ISERROR(VLOOKUP(G8400,номенклатури!V:V,1,0)),E8400*H8400,E8400*I8400))</f>
        <v/>
      </c>
      <c r="G8400" s="14"/>
      <c r="H8400" s="15"/>
      <c r="I8400" s="15"/>
      <c r="J8400" s="15"/>
      <c r="K8400" s="15"/>
      <c r="L8400" s="217"/>
      <c r="M8400" s="22"/>
      <c r="N8400" s="119" t="str">
        <f>IF(G8400="","",VLOOKUP(G8400,номенклатури!R:U,4,0))</f>
        <v/>
      </c>
      <c r="O8400" s="119" t="str">
        <f>IF(M8400="","",VLOOKUP(M8400,'14'!D:D,1,0))</f>
        <v/>
      </c>
    </row>
    <row r="8401" spans="1:15" ht="12.75" customHeight="1" x14ac:dyDescent="0.2">
      <c r="A8401" s="36" t="str">
        <f>'0'!$A$4</f>
        <v>………………..</v>
      </c>
      <c r="B8401" s="37">
        <f>'0'!$A$2</f>
        <v>46112</v>
      </c>
      <c r="C8401" s="37" t="s">
        <v>1243</v>
      </c>
      <c r="D8401" s="119" t="str">
        <f>IF(G8401="","",VLOOKUP(G8401,номенклатури!R:T,2,0))</f>
        <v/>
      </c>
      <c r="E8401" s="333" t="str">
        <f>IF(G8401="","",VLOOKUP(G8401,номенклатури!R:T,3,0))</f>
        <v/>
      </c>
      <c r="F8401" s="159" t="str">
        <f>IF(G8401="","",IF(ISERROR(VLOOKUP(G8401,номенклатури!V:V,1,0)),E8401*H8401,E8401*I8401))</f>
        <v/>
      </c>
      <c r="G8401" s="14"/>
      <c r="H8401" s="15"/>
      <c r="I8401" s="15"/>
      <c r="J8401" s="15"/>
      <c r="K8401" s="15"/>
      <c r="L8401" s="217"/>
      <c r="M8401" s="22"/>
      <c r="N8401" s="119" t="str">
        <f>IF(G8401="","",VLOOKUP(G8401,номенклатури!R:U,4,0))</f>
        <v/>
      </c>
      <c r="O8401" s="119" t="str">
        <f>IF(M8401="","",VLOOKUP(M8401,'14'!D:D,1,0))</f>
        <v/>
      </c>
    </row>
    <row r="8402" spans="1:15" ht="12.75" customHeight="1" x14ac:dyDescent="0.2">
      <c r="A8402" s="36" t="str">
        <f>'0'!$A$4</f>
        <v>………………..</v>
      </c>
      <c r="B8402" s="37">
        <f>'0'!$A$2</f>
        <v>46112</v>
      </c>
      <c r="C8402" s="37" t="s">
        <v>1243</v>
      </c>
      <c r="D8402" s="119" t="str">
        <f>IF(G8402="","",VLOOKUP(G8402,номенклатури!R:T,2,0))</f>
        <v/>
      </c>
      <c r="E8402" s="333" t="str">
        <f>IF(G8402="","",VLOOKUP(G8402,номенклатури!R:T,3,0))</f>
        <v/>
      </c>
      <c r="F8402" s="159" t="str">
        <f>IF(G8402="","",IF(ISERROR(VLOOKUP(G8402,номенклатури!V:V,1,0)),E8402*H8402,E8402*I8402))</f>
        <v/>
      </c>
      <c r="G8402" s="14"/>
      <c r="H8402" s="15"/>
      <c r="I8402" s="15"/>
      <c r="J8402" s="15"/>
      <c r="K8402" s="15"/>
      <c r="L8402" s="217"/>
      <c r="M8402" s="22"/>
      <c r="N8402" s="119" t="str">
        <f>IF(G8402="","",VLOOKUP(G8402,номенклатури!R:U,4,0))</f>
        <v/>
      </c>
      <c r="O8402" s="119" t="str">
        <f>IF(M8402="","",VLOOKUP(M8402,'14'!D:D,1,0))</f>
        <v/>
      </c>
    </row>
    <row r="8403" spans="1:15" ht="12.75" customHeight="1" x14ac:dyDescent="0.2">
      <c r="A8403" s="36" t="str">
        <f>'0'!$A$4</f>
        <v>………………..</v>
      </c>
      <c r="B8403" s="37">
        <f>'0'!$A$2</f>
        <v>46112</v>
      </c>
      <c r="C8403" s="37" t="s">
        <v>1243</v>
      </c>
      <c r="D8403" s="119" t="str">
        <f>IF(G8403="","",VLOOKUP(G8403,номенклатури!R:T,2,0))</f>
        <v/>
      </c>
      <c r="E8403" s="333" t="str">
        <f>IF(G8403="","",VLOOKUP(G8403,номенклатури!R:T,3,0))</f>
        <v/>
      </c>
      <c r="F8403" s="159" t="str">
        <f>IF(G8403="","",IF(ISERROR(VLOOKUP(G8403,номенклатури!V:V,1,0)),E8403*H8403,E8403*I8403))</f>
        <v/>
      </c>
      <c r="G8403" s="14"/>
      <c r="H8403" s="15"/>
      <c r="I8403" s="15"/>
      <c r="J8403" s="15"/>
      <c r="K8403" s="15"/>
      <c r="L8403" s="217"/>
      <c r="M8403" s="22"/>
      <c r="N8403" s="119" t="str">
        <f>IF(G8403="","",VLOOKUP(G8403,номенклатури!R:U,4,0))</f>
        <v/>
      </c>
      <c r="O8403" s="119" t="str">
        <f>IF(M8403="","",VLOOKUP(M8403,'14'!D:D,1,0))</f>
        <v/>
      </c>
    </row>
    <row r="8404" spans="1:15" ht="12.75" customHeight="1" x14ac:dyDescent="0.2">
      <c r="A8404" s="36" t="str">
        <f>'0'!$A$4</f>
        <v>………………..</v>
      </c>
      <c r="B8404" s="37">
        <f>'0'!$A$2</f>
        <v>46112</v>
      </c>
      <c r="C8404" s="37" t="s">
        <v>1243</v>
      </c>
      <c r="D8404" s="119" t="str">
        <f>IF(G8404="","",VLOOKUP(G8404,номенклатури!R:T,2,0))</f>
        <v/>
      </c>
      <c r="E8404" s="333" t="str">
        <f>IF(G8404="","",VLOOKUP(G8404,номенклатури!R:T,3,0))</f>
        <v/>
      </c>
      <c r="F8404" s="159" t="str">
        <f>IF(G8404="","",IF(ISERROR(VLOOKUP(G8404,номенклатури!V:V,1,0)),E8404*H8404,E8404*I8404))</f>
        <v/>
      </c>
      <c r="G8404" s="14"/>
      <c r="H8404" s="15"/>
      <c r="I8404" s="15"/>
      <c r="J8404" s="15"/>
      <c r="K8404" s="15"/>
      <c r="L8404" s="217"/>
      <c r="M8404" s="22"/>
      <c r="N8404" s="119" t="str">
        <f>IF(G8404="","",VLOOKUP(G8404,номенклатури!R:U,4,0))</f>
        <v/>
      </c>
      <c r="O8404" s="119" t="str">
        <f>IF(M8404="","",VLOOKUP(M8404,'14'!D:D,1,0))</f>
        <v/>
      </c>
    </row>
    <row r="8405" spans="1:15" ht="12.75" customHeight="1" x14ac:dyDescent="0.2">
      <c r="A8405" s="36" t="str">
        <f>'0'!$A$4</f>
        <v>………………..</v>
      </c>
      <c r="B8405" s="37">
        <f>'0'!$A$2</f>
        <v>46112</v>
      </c>
      <c r="C8405" s="37" t="s">
        <v>1243</v>
      </c>
      <c r="D8405" s="119" t="str">
        <f>IF(G8405="","",VLOOKUP(G8405,номенклатури!R:T,2,0))</f>
        <v/>
      </c>
      <c r="E8405" s="333" t="str">
        <f>IF(G8405="","",VLOOKUP(G8405,номенклатури!R:T,3,0))</f>
        <v/>
      </c>
      <c r="F8405" s="159" t="str">
        <f>IF(G8405="","",IF(ISERROR(VLOOKUP(G8405,номенклатури!V:V,1,0)),E8405*H8405,E8405*I8405))</f>
        <v/>
      </c>
      <c r="G8405" s="14"/>
      <c r="H8405" s="15"/>
      <c r="I8405" s="15"/>
      <c r="J8405" s="15"/>
      <c r="K8405" s="15"/>
      <c r="L8405" s="217"/>
      <c r="M8405" s="22"/>
      <c r="N8405" s="119" t="str">
        <f>IF(G8405="","",VLOOKUP(G8405,номенклатури!R:U,4,0))</f>
        <v/>
      </c>
      <c r="O8405" s="119" t="str">
        <f>IF(M8405="","",VLOOKUP(M8405,'14'!D:D,1,0))</f>
        <v/>
      </c>
    </row>
    <row r="8406" spans="1:15" ht="12.75" customHeight="1" x14ac:dyDescent="0.2">
      <c r="A8406" s="36" t="str">
        <f>'0'!$A$4</f>
        <v>………………..</v>
      </c>
      <c r="B8406" s="37">
        <f>'0'!$A$2</f>
        <v>46112</v>
      </c>
      <c r="C8406" s="37" t="s">
        <v>1243</v>
      </c>
      <c r="D8406" s="119" t="str">
        <f>IF(G8406="","",VLOOKUP(G8406,номенклатури!R:T,2,0))</f>
        <v/>
      </c>
      <c r="E8406" s="333" t="str">
        <f>IF(G8406="","",VLOOKUP(G8406,номенклатури!R:T,3,0))</f>
        <v/>
      </c>
      <c r="F8406" s="159" t="str">
        <f>IF(G8406="","",IF(ISERROR(VLOOKUP(G8406,номенклатури!V:V,1,0)),E8406*H8406,E8406*I8406))</f>
        <v/>
      </c>
      <c r="G8406" s="14"/>
      <c r="H8406" s="15"/>
      <c r="I8406" s="15"/>
      <c r="J8406" s="15"/>
      <c r="K8406" s="15"/>
      <c r="L8406" s="217"/>
      <c r="M8406" s="22"/>
      <c r="N8406" s="119" t="str">
        <f>IF(G8406="","",VLOOKUP(G8406,номенклатури!R:U,4,0))</f>
        <v/>
      </c>
      <c r="O8406" s="119" t="str">
        <f>IF(M8406="","",VLOOKUP(M8406,'14'!D:D,1,0))</f>
        <v/>
      </c>
    </row>
    <row r="8407" spans="1:15" ht="12.75" customHeight="1" x14ac:dyDescent="0.2">
      <c r="A8407" s="36" t="str">
        <f>'0'!$A$4</f>
        <v>………………..</v>
      </c>
      <c r="B8407" s="37">
        <f>'0'!$A$2</f>
        <v>46112</v>
      </c>
      <c r="C8407" s="37" t="s">
        <v>1243</v>
      </c>
      <c r="D8407" s="119" t="str">
        <f>IF(G8407="","",VLOOKUP(G8407,номенклатури!R:T,2,0))</f>
        <v/>
      </c>
      <c r="E8407" s="333" t="str">
        <f>IF(G8407="","",VLOOKUP(G8407,номенклатури!R:T,3,0))</f>
        <v/>
      </c>
      <c r="F8407" s="159" t="str">
        <f>IF(G8407="","",IF(ISERROR(VLOOKUP(G8407,номенклатури!V:V,1,0)),E8407*H8407,E8407*I8407))</f>
        <v/>
      </c>
      <c r="G8407" s="14"/>
      <c r="H8407" s="15"/>
      <c r="I8407" s="15"/>
      <c r="J8407" s="15"/>
      <c r="K8407" s="15"/>
      <c r="L8407" s="217"/>
      <c r="M8407" s="22"/>
      <c r="N8407" s="119" t="str">
        <f>IF(G8407="","",VLOOKUP(G8407,номенклатури!R:U,4,0))</f>
        <v/>
      </c>
      <c r="O8407" s="119" t="str">
        <f>IF(M8407="","",VLOOKUP(M8407,'14'!D:D,1,0))</f>
        <v/>
      </c>
    </row>
    <row r="8408" spans="1:15" ht="12.75" customHeight="1" x14ac:dyDescent="0.2">
      <c r="A8408" s="36" t="str">
        <f>'0'!$A$4</f>
        <v>………………..</v>
      </c>
      <c r="B8408" s="37">
        <f>'0'!$A$2</f>
        <v>46112</v>
      </c>
      <c r="C8408" s="37" t="s">
        <v>1243</v>
      </c>
      <c r="D8408" s="119" t="str">
        <f>IF(G8408="","",VLOOKUP(G8408,номенклатури!R:T,2,0))</f>
        <v/>
      </c>
      <c r="E8408" s="333" t="str">
        <f>IF(G8408="","",VLOOKUP(G8408,номенклатури!R:T,3,0))</f>
        <v/>
      </c>
      <c r="F8408" s="159" t="str">
        <f>IF(G8408="","",IF(ISERROR(VLOOKUP(G8408,номенклатури!V:V,1,0)),E8408*H8408,E8408*I8408))</f>
        <v/>
      </c>
      <c r="G8408" s="14"/>
      <c r="H8408" s="15"/>
      <c r="I8408" s="15"/>
      <c r="J8408" s="15"/>
      <c r="K8408" s="15"/>
      <c r="L8408" s="217"/>
      <c r="M8408" s="22"/>
      <c r="N8408" s="119" t="str">
        <f>IF(G8408="","",VLOOKUP(G8408,номенклатури!R:U,4,0))</f>
        <v/>
      </c>
      <c r="O8408" s="119" t="str">
        <f>IF(M8408="","",VLOOKUP(M8408,'14'!D:D,1,0))</f>
        <v/>
      </c>
    </row>
    <row r="8409" spans="1:15" ht="12.75" customHeight="1" x14ac:dyDescent="0.2">
      <c r="A8409" s="36" t="str">
        <f>'0'!$A$4</f>
        <v>………………..</v>
      </c>
      <c r="B8409" s="37">
        <f>'0'!$A$2</f>
        <v>46112</v>
      </c>
      <c r="C8409" s="37" t="s">
        <v>1243</v>
      </c>
      <c r="D8409" s="119" t="str">
        <f>IF(G8409="","",VLOOKUP(G8409,номенклатури!R:T,2,0))</f>
        <v/>
      </c>
      <c r="E8409" s="333" t="str">
        <f>IF(G8409="","",VLOOKUP(G8409,номенклатури!R:T,3,0))</f>
        <v/>
      </c>
      <c r="F8409" s="159" t="str">
        <f>IF(G8409="","",IF(ISERROR(VLOOKUP(G8409,номенклатури!V:V,1,0)),E8409*H8409,E8409*I8409))</f>
        <v/>
      </c>
      <c r="G8409" s="14"/>
      <c r="H8409" s="15"/>
      <c r="I8409" s="15"/>
      <c r="J8409" s="15"/>
      <c r="K8409" s="15"/>
      <c r="L8409" s="217"/>
      <c r="M8409" s="22"/>
      <c r="N8409" s="119" t="str">
        <f>IF(G8409="","",VLOOKUP(G8409,номенклатури!R:U,4,0))</f>
        <v/>
      </c>
      <c r="O8409" s="119" t="str">
        <f>IF(M8409="","",VLOOKUP(M8409,'14'!D:D,1,0))</f>
        <v/>
      </c>
    </row>
    <row r="8410" spans="1:15" ht="12.75" customHeight="1" x14ac:dyDescent="0.2">
      <c r="A8410" s="36" t="str">
        <f>'0'!$A$4</f>
        <v>………………..</v>
      </c>
      <c r="B8410" s="37">
        <f>'0'!$A$2</f>
        <v>46112</v>
      </c>
      <c r="C8410" s="37" t="s">
        <v>1243</v>
      </c>
      <c r="D8410" s="119" t="str">
        <f>IF(G8410="","",VLOOKUP(G8410,номенклатури!R:T,2,0))</f>
        <v/>
      </c>
      <c r="E8410" s="333" t="str">
        <f>IF(G8410="","",VLOOKUP(G8410,номенклатури!R:T,3,0))</f>
        <v/>
      </c>
      <c r="F8410" s="159" t="str">
        <f>IF(G8410="","",IF(ISERROR(VLOOKUP(G8410,номенклатури!V:V,1,0)),E8410*H8410,E8410*I8410))</f>
        <v/>
      </c>
      <c r="G8410" s="14"/>
      <c r="H8410" s="15"/>
      <c r="I8410" s="15"/>
      <c r="J8410" s="15"/>
      <c r="K8410" s="15"/>
      <c r="L8410" s="217"/>
      <c r="M8410" s="22"/>
      <c r="N8410" s="119" t="str">
        <f>IF(G8410="","",VLOOKUP(G8410,номенклатури!R:U,4,0))</f>
        <v/>
      </c>
      <c r="O8410" s="119" t="str">
        <f>IF(M8410="","",VLOOKUP(M8410,'14'!D:D,1,0))</f>
        <v/>
      </c>
    </row>
    <row r="8411" spans="1:15" ht="12.75" customHeight="1" x14ac:dyDescent="0.2">
      <c r="A8411" s="36" t="str">
        <f>'0'!$A$4</f>
        <v>………………..</v>
      </c>
      <c r="B8411" s="37">
        <f>'0'!$A$2</f>
        <v>46112</v>
      </c>
      <c r="C8411" s="37" t="s">
        <v>1243</v>
      </c>
      <c r="D8411" s="119" t="str">
        <f>IF(G8411="","",VLOOKUP(G8411,номенклатури!R:T,2,0))</f>
        <v/>
      </c>
      <c r="E8411" s="333" t="str">
        <f>IF(G8411="","",VLOOKUP(G8411,номенклатури!R:T,3,0))</f>
        <v/>
      </c>
      <c r="F8411" s="159" t="str">
        <f>IF(G8411="","",IF(ISERROR(VLOOKUP(G8411,номенклатури!V:V,1,0)),E8411*H8411,E8411*I8411))</f>
        <v/>
      </c>
      <c r="G8411" s="14"/>
      <c r="H8411" s="15"/>
      <c r="I8411" s="15"/>
      <c r="J8411" s="15"/>
      <c r="K8411" s="15"/>
      <c r="L8411" s="217"/>
      <c r="M8411" s="22"/>
      <c r="N8411" s="119" t="str">
        <f>IF(G8411="","",VLOOKUP(G8411,номенклатури!R:U,4,0))</f>
        <v/>
      </c>
      <c r="O8411" s="119" t="str">
        <f>IF(M8411="","",VLOOKUP(M8411,'14'!D:D,1,0))</f>
        <v/>
      </c>
    </row>
    <row r="8412" spans="1:15" ht="12.75" customHeight="1" x14ac:dyDescent="0.2">
      <c r="A8412" s="36" t="str">
        <f>'0'!$A$4</f>
        <v>………………..</v>
      </c>
      <c r="B8412" s="37">
        <f>'0'!$A$2</f>
        <v>46112</v>
      </c>
      <c r="C8412" s="37" t="s">
        <v>1243</v>
      </c>
      <c r="D8412" s="119" t="str">
        <f>IF(G8412="","",VLOOKUP(G8412,номенклатури!R:T,2,0))</f>
        <v/>
      </c>
      <c r="E8412" s="333" t="str">
        <f>IF(G8412="","",VLOOKUP(G8412,номенклатури!R:T,3,0))</f>
        <v/>
      </c>
      <c r="F8412" s="159" t="str">
        <f>IF(G8412="","",IF(ISERROR(VLOOKUP(G8412,номенклатури!V:V,1,0)),E8412*H8412,E8412*I8412))</f>
        <v/>
      </c>
      <c r="G8412" s="14"/>
      <c r="H8412" s="15"/>
      <c r="I8412" s="15"/>
      <c r="J8412" s="15"/>
      <c r="K8412" s="15"/>
      <c r="L8412" s="217"/>
      <c r="M8412" s="22"/>
      <c r="N8412" s="119" t="str">
        <f>IF(G8412="","",VLOOKUP(G8412,номенклатури!R:U,4,0))</f>
        <v/>
      </c>
      <c r="O8412" s="119" t="str">
        <f>IF(M8412="","",VLOOKUP(M8412,'14'!D:D,1,0))</f>
        <v/>
      </c>
    </row>
    <row r="8413" spans="1:15" ht="12.75" customHeight="1" x14ac:dyDescent="0.2">
      <c r="A8413" s="36" t="str">
        <f>'0'!$A$4</f>
        <v>………………..</v>
      </c>
      <c r="B8413" s="37">
        <f>'0'!$A$2</f>
        <v>46112</v>
      </c>
      <c r="C8413" s="37" t="s">
        <v>1243</v>
      </c>
      <c r="D8413" s="119" t="str">
        <f>IF(G8413="","",VLOOKUP(G8413,номенклатури!R:T,2,0))</f>
        <v/>
      </c>
      <c r="E8413" s="333" t="str">
        <f>IF(G8413="","",VLOOKUP(G8413,номенклатури!R:T,3,0))</f>
        <v/>
      </c>
      <c r="F8413" s="159" t="str">
        <f>IF(G8413="","",IF(ISERROR(VLOOKUP(G8413,номенклатури!V:V,1,0)),E8413*H8413,E8413*I8413))</f>
        <v/>
      </c>
      <c r="G8413" s="14"/>
      <c r="H8413" s="15"/>
      <c r="I8413" s="15"/>
      <c r="J8413" s="15"/>
      <c r="K8413" s="15"/>
      <c r="L8413" s="217"/>
      <c r="M8413" s="22"/>
      <c r="N8413" s="119" t="str">
        <f>IF(G8413="","",VLOOKUP(G8413,номенклатури!R:U,4,0))</f>
        <v/>
      </c>
      <c r="O8413" s="119" t="str">
        <f>IF(M8413="","",VLOOKUP(M8413,'14'!D:D,1,0))</f>
        <v/>
      </c>
    </row>
    <row r="8414" spans="1:15" ht="12.75" customHeight="1" x14ac:dyDescent="0.2">
      <c r="A8414" s="36" t="str">
        <f>'0'!$A$4</f>
        <v>………………..</v>
      </c>
      <c r="B8414" s="37">
        <f>'0'!$A$2</f>
        <v>46112</v>
      </c>
      <c r="C8414" s="37" t="s">
        <v>1243</v>
      </c>
      <c r="D8414" s="119" t="str">
        <f>IF(G8414="","",VLOOKUP(G8414,номенклатури!R:T,2,0))</f>
        <v/>
      </c>
      <c r="E8414" s="333" t="str">
        <f>IF(G8414="","",VLOOKUP(G8414,номенклатури!R:T,3,0))</f>
        <v/>
      </c>
      <c r="F8414" s="159" t="str">
        <f>IF(G8414="","",IF(ISERROR(VLOOKUP(G8414,номенклатури!V:V,1,0)),E8414*H8414,E8414*I8414))</f>
        <v/>
      </c>
      <c r="G8414" s="14"/>
      <c r="H8414" s="15"/>
      <c r="I8414" s="15"/>
      <c r="J8414" s="15"/>
      <c r="K8414" s="15"/>
      <c r="L8414" s="217"/>
      <c r="M8414" s="22"/>
      <c r="N8414" s="119" t="str">
        <f>IF(G8414="","",VLOOKUP(G8414,номенклатури!R:U,4,0))</f>
        <v/>
      </c>
      <c r="O8414" s="119" t="str">
        <f>IF(M8414="","",VLOOKUP(M8414,'14'!D:D,1,0))</f>
        <v/>
      </c>
    </row>
    <row r="8415" spans="1:15" ht="12.75" customHeight="1" x14ac:dyDescent="0.2">
      <c r="A8415" s="36" t="str">
        <f>'0'!$A$4</f>
        <v>………………..</v>
      </c>
      <c r="B8415" s="37">
        <f>'0'!$A$2</f>
        <v>46112</v>
      </c>
      <c r="C8415" s="37" t="s">
        <v>1243</v>
      </c>
      <c r="D8415" s="119" t="str">
        <f>IF(G8415="","",VLOOKUP(G8415,номенклатури!R:T,2,0))</f>
        <v/>
      </c>
      <c r="E8415" s="333" t="str">
        <f>IF(G8415="","",VLOOKUP(G8415,номенклатури!R:T,3,0))</f>
        <v/>
      </c>
      <c r="F8415" s="159" t="str">
        <f>IF(G8415="","",IF(ISERROR(VLOOKUP(G8415,номенклатури!V:V,1,0)),E8415*H8415,E8415*I8415))</f>
        <v/>
      </c>
      <c r="G8415" s="14"/>
      <c r="H8415" s="15"/>
      <c r="I8415" s="15"/>
      <c r="J8415" s="15"/>
      <c r="K8415" s="15"/>
      <c r="L8415" s="217"/>
      <c r="M8415" s="22"/>
      <c r="N8415" s="119" t="str">
        <f>IF(G8415="","",VLOOKUP(G8415,номенклатури!R:U,4,0))</f>
        <v/>
      </c>
      <c r="O8415" s="119" t="str">
        <f>IF(M8415="","",VLOOKUP(M8415,'14'!D:D,1,0))</f>
        <v/>
      </c>
    </row>
    <row r="8416" spans="1:15" ht="12.75" customHeight="1" x14ac:dyDescent="0.2">
      <c r="A8416" s="36" t="str">
        <f>'0'!$A$4</f>
        <v>………………..</v>
      </c>
      <c r="B8416" s="37">
        <f>'0'!$A$2</f>
        <v>46112</v>
      </c>
      <c r="C8416" s="37" t="s">
        <v>1243</v>
      </c>
      <c r="D8416" s="119" t="str">
        <f>IF(G8416="","",VLOOKUP(G8416,номенклатури!R:T,2,0))</f>
        <v/>
      </c>
      <c r="E8416" s="333" t="str">
        <f>IF(G8416="","",VLOOKUP(G8416,номенклатури!R:T,3,0))</f>
        <v/>
      </c>
      <c r="F8416" s="159" t="str">
        <f>IF(G8416="","",IF(ISERROR(VLOOKUP(G8416,номенклатури!V:V,1,0)),E8416*H8416,E8416*I8416))</f>
        <v/>
      </c>
      <c r="G8416" s="14"/>
      <c r="H8416" s="15"/>
      <c r="I8416" s="15"/>
      <c r="J8416" s="15"/>
      <c r="K8416" s="15"/>
      <c r="L8416" s="217"/>
      <c r="M8416" s="22"/>
      <c r="N8416" s="119" t="str">
        <f>IF(G8416="","",VLOOKUP(G8416,номенклатури!R:U,4,0))</f>
        <v/>
      </c>
      <c r="O8416" s="119" t="str">
        <f>IF(M8416="","",VLOOKUP(M8416,'14'!D:D,1,0))</f>
        <v/>
      </c>
    </row>
    <row r="8417" spans="1:15" ht="12.75" customHeight="1" x14ac:dyDescent="0.2">
      <c r="A8417" s="36" t="str">
        <f>'0'!$A$4</f>
        <v>………………..</v>
      </c>
      <c r="B8417" s="37">
        <f>'0'!$A$2</f>
        <v>46112</v>
      </c>
      <c r="C8417" s="37" t="s">
        <v>1243</v>
      </c>
      <c r="D8417" s="119" t="str">
        <f>IF(G8417="","",VLOOKUP(G8417,номенклатури!R:T,2,0))</f>
        <v/>
      </c>
      <c r="E8417" s="333" t="str">
        <f>IF(G8417="","",VLOOKUP(G8417,номенклатури!R:T,3,0))</f>
        <v/>
      </c>
      <c r="F8417" s="159" t="str">
        <f>IF(G8417="","",IF(ISERROR(VLOOKUP(G8417,номенклатури!V:V,1,0)),E8417*H8417,E8417*I8417))</f>
        <v/>
      </c>
      <c r="G8417" s="14"/>
      <c r="H8417" s="15"/>
      <c r="I8417" s="15"/>
      <c r="J8417" s="15"/>
      <c r="K8417" s="15"/>
      <c r="L8417" s="217"/>
      <c r="M8417" s="22"/>
      <c r="N8417" s="119" t="str">
        <f>IF(G8417="","",VLOOKUP(G8417,номенклатури!R:U,4,0))</f>
        <v/>
      </c>
      <c r="O8417" s="119" t="str">
        <f>IF(M8417="","",VLOOKUP(M8417,'14'!D:D,1,0))</f>
        <v/>
      </c>
    </row>
    <row r="8418" spans="1:15" ht="12.75" customHeight="1" x14ac:dyDescent="0.2">
      <c r="A8418" s="36" t="str">
        <f>'0'!$A$4</f>
        <v>………………..</v>
      </c>
      <c r="B8418" s="37">
        <f>'0'!$A$2</f>
        <v>46112</v>
      </c>
      <c r="C8418" s="37" t="s">
        <v>1243</v>
      </c>
      <c r="D8418" s="119" t="str">
        <f>IF(G8418="","",VLOOKUP(G8418,номенклатури!R:T,2,0))</f>
        <v/>
      </c>
      <c r="E8418" s="333" t="str">
        <f>IF(G8418="","",VLOOKUP(G8418,номенклатури!R:T,3,0))</f>
        <v/>
      </c>
      <c r="F8418" s="159" t="str">
        <f>IF(G8418="","",IF(ISERROR(VLOOKUP(G8418,номенклатури!V:V,1,0)),E8418*H8418,E8418*I8418))</f>
        <v/>
      </c>
      <c r="G8418" s="14"/>
      <c r="H8418" s="15"/>
      <c r="I8418" s="15"/>
      <c r="J8418" s="15"/>
      <c r="K8418" s="15"/>
      <c r="L8418" s="217"/>
      <c r="M8418" s="22"/>
      <c r="N8418" s="119" t="str">
        <f>IF(G8418="","",VLOOKUP(G8418,номенклатури!R:U,4,0))</f>
        <v/>
      </c>
      <c r="O8418" s="119" t="str">
        <f>IF(M8418="","",VLOOKUP(M8418,'14'!D:D,1,0))</f>
        <v/>
      </c>
    </row>
    <row r="8419" spans="1:15" ht="12.75" customHeight="1" x14ac:dyDescent="0.2">
      <c r="A8419" s="36" t="str">
        <f>'0'!$A$4</f>
        <v>………………..</v>
      </c>
      <c r="B8419" s="37">
        <f>'0'!$A$2</f>
        <v>46112</v>
      </c>
      <c r="C8419" s="37" t="s">
        <v>1243</v>
      </c>
      <c r="D8419" s="119" t="str">
        <f>IF(G8419="","",VLOOKUP(G8419,номенклатури!R:T,2,0))</f>
        <v/>
      </c>
      <c r="E8419" s="333" t="str">
        <f>IF(G8419="","",VLOOKUP(G8419,номенклатури!R:T,3,0))</f>
        <v/>
      </c>
      <c r="F8419" s="159" t="str">
        <f>IF(G8419="","",IF(ISERROR(VLOOKUP(G8419,номенклатури!V:V,1,0)),E8419*H8419,E8419*I8419))</f>
        <v/>
      </c>
      <c r="G8419" s="14"/>
      <c r="H8419" s="15"/>
      <c r="I8419" s="15"/>
      <c r="J8419" s="15"/>
      <c r="K8419" s="15"/>
      <c r="L8419" s="217"/>
      <c r="M8419" s="22"/>
      <c r="N8419" s="119" t="str">
        <f>IF(G8419="","",VLOOKUP(G8419,номенклатури!R:U,4,0))</f>
        <v/>
      </c>
      <c r="O8419" s="119" t="str">
        <f>IF(M8419="","",VLOOKUP(M8419,'14'!D:D,1,0))</f>
        <v/>
      </c>
    </row>
    <row r="8420" spans="1:15" ht="12.75" customHeight="1" x14ac:dyDescent="0.2">
      <c r="A8420" s="36" t="str">
        <f>'0'!$A$4</f>
        <v>………………..</v>
      </c>
      <c r="B8420" s="37">
        <f>'0'!$A$2</f>
        <v>46112</v>
      </c>
      <c r="C8420" s="37" t="s">
        <v>1243</v>
      </c>
      <c r="D8420" s="119" t="str">
        <f>IF(G8420="","",VLOOKUP(G8420,номенклатури!R:T,2,0))</f>
        <v/>
      </c>
      <c r="E8420" s="333" t="str">
        <f>IF(G8420="","",VLOOKUP(G8420,номенклатури!R:T,3,0))</f>
        <v/>
      </c>
      <c r="F8420" s="159" t="str">
        <f>IF(G8420="","",IF(ISERROR(VLOOKUP(G8420,номенклатури!V:V,1,0)),E8420*H8420,E8420*I8420))</f>
        <v/>
      </c>
      <c r="G8420" s="14"/>
      <c r="H8420" s="15"/>
      <c r="I8420" s="15"/>
      <c r="J8420" s="15"/>
      <c r="K8420" s="15"/>
      <c r="L8420" s="217"/>
      <c r="M8420" s="22"/>
      <c r="N8420" s="119" t="str">
        <f>IF(G8420="","",VLOOKUP(G8420,номенклатури!R:U,4,0))</f>
        <v/>
      </c>
      <c r="O8420" s="119" t="str">
        <f>IF(M8420="","",VLOOKUP(M8420,'14'!D:D,1,0))</f>
        <v/>
      </c>
    </row>
    <row r="8421" spans="1:15" ht="12.75" customHeight="1" x14ac:dyDescent="0.2">
      <c r="A8421" s="36" t="str">
        <f>'0'!$A$4</f>
        <v>………………..</v>
      </c>
      <c r="B8421" s="37">
        <f>'0'!$A$2</f>
        <v>46112</v>
      </c>
      <c r="C8421" s="37" t="s">
        <v>1243</v>
      </c>
      <c r="D8421" s="119" t="str">
        <f>IF(G8421="","",VLOOKUP(G8421,номенклатури!R:T,2,0))</f>
        <v/>
      </c>
      <c r="E8421" s="333" t="str">
        <f>IF(G8421="","",VLOOKUP(G8421,номенклатури!R:T,3,0))</f>
        <v/>
      </c>
      <c r="F8421" s="159" t="str">
        <f>IF(G8421="","",IF(ISERROR(VLOOKUP(G8421,номенклатури!V:V,1,0)),E8421*H8421,E8421*I8421))</f>
        <v/>
      </c>
      <c r="G8421" s="14"/>
      <c r="H8421" s="15"/>
      <c r="I8421" s="15"/>
      <c r="J8421" s="15"/>
      <c r="K8421" s="15"/>
      <c r="L8421" s="217"/>
      <c r="M8421" s="22"/>
      <c r="N8421" s="119" t="str">
        <f>IF(G8421="","",VLOOKUP(G8421,номенклатури!R:U,4,0))</f>
        <v/>
      </c>
      <c r="O8421" s="119" t="str">
        <f>IF(M8421="","",VLOOKUP(M8421,'14'!D:D,1,0))</f>
        <v/>
      </c>
    </row>
    <row r="8422" spans="1:15" ht="12.75" customHeight="1" x14ac:dyDescent="0.2">
      <c r="A8422" s="36" t="str">
        <f>'0'!$A$4</f>
        <v>………………..</v>
      </c>
      <c r="B8422" s="37">
        <f>'0'!$A$2</f>
        <v>46112</v>
      </c>
      <c r="C8422" s="37" t="s">
        <v>1243</v>
      </c>
      <c r="D8422" s="119" t="str">
        <f>IF(G8422="","",VLOOKUP(G8422,номенклатури!R:T,2,0))</f>
        <v/>
      </c>
      <c r="E8422" s="333" t="str">
        <f>IF(G8422="","",VLOOKUP(G8422,номенклатури!R:T,3,0))</f>
        <v/>
      </c>
      <c r="F8422" s="159" t="str">
        <f>IF(G8422="","",IF(ISERROR(VLOOKUP(G8422,номенклатури!V:V,1,0)),E8422*H8422,E8422*I8422))</f>
        <v/>
      </c>
      <c r="G8422" s="14"/>
      <c r="H8422" s="15"/>
      <c r="I8422" s="15"/>
      <c r="J8422" s="15"/>
      <c r="K8422" s="15"/>
      <c r="L8422" s="217"/>
      <c r="M8422" s="22"/>
      <c r="N8422" s="119" t="str">
        <f>IF(G8422="","",VLOOKUP(G8422,номенклатури!R:U,4,0))</f>
        <v/>
      </c>
      <c r="O8422" s="119" t="str">
        <f>IF(M8422="","",VLOOKUP(M8422,'14'!D:D,1,0))</f>
        <v/>
      </c>
    </row>
    <row r="8423" spans="1:15" ht="12.75" customHeight="1" x14ac:dyDescent="0.2">
      <c r="A8423" s="36" t="str">
        <f>'0'!$A$4</f>
        <v>………………..</v>
      </c>
      <c r="B8423" s="37">
        <f>'0'!$A$2</f>
        <v>46112</v>
      </c>
      <c r="C8423" s="37" t="s">
        <v>1243</v>
      </c>
      <c r="D8423" s="119" t="str">
        <f>IF(G8423="","",VLOOKUP(G8423,номенклатури!R:T,2,0))</f>
        <v/>
      </c>
      <c r="E8423" s="333" t="str">
        <f>IF(G8423="","",VLOOKUP(G8423,номенклатури!R:T,3,0))</f>
        <v/>
      </c>
      <c r="F8423" s="159" t="str">
        <f>IF(G8423="","",IF(ISERROR(VLOOKUP(G8423,номенклатури!V:V,1,0)),E8423*H8423,E8423*I8423))</f>
        <v/>
      </c>
      <c r="G8423" s="14"/>
      <c r="H8423" s="15"/>
      <c r="I8423" s="15"/>
      <c r="J8423" s="15"/>
      <c r="K8423" s="15"/>
      <c r="L8423" s="217"/>
      <c r="M8423" s="22"/>
      <c r="N8423" s="119" t="str">
        <f>IF(G8423="","",VLOOKUP(G8423,номенклатури!R:U,4,0))</f>
        <v/>
      </c>
      <c r="O8423" s="119" t="str">
        <f>IF(M8423="","",VLOOKUP(M8423,'14'!D:D,1,0))</f>
        <v/>
      </c>
    </row>
    <row r="8424" spans="1:15" ht="12.75" customHeight="1" x14ac:dyDescent="0.2">
      <c r="A8424" s="36" t="str">
        <f>'0'!$A$4</f>
        <v>………………..</v>
      </c>
      <c r="B8424" s="37">
        <f>'0'!$A$2</f>
        <v>46112</v>
      </c>
      <c r="C8424" s="37" t="s">
        <v>1243</v>
      </c>
      <c r="D8424" s="119" t="str">
        <f>IF(G8424="","",VLOOKUP(G8424,номенклатури!R:T,2,0))</f>
        <v/>
      </c>
      <c r="E8424" s="333" t="str">
        <f>IF(G8424="","",VLOOKUP(G8424,номенклатури!R:T,3,0))</f>
        <v/>
      </c>
      <c r="F8424" s="159" t="str">
        <f>IF(G8424="","",IF(ISERROR(VLOOKUP(G8424,номенклатури!V:V,1,0)),E8424*H8424,E8424*I8424))</f>
        <v/>
      </c>
      <c r="G8424" s="14"/>
      <c r="H8424" s="15"/>
      <c r="I8424" s="15"/>
      <c r="J8424" s="15"/>
      <c r="K8424" s="15"/>
      <c r="L8424" s="217"/>
      <c r="M8424" s="22"/>
      <c r="N8424" s="119" t="str">
        <f>IF(G8424="","",VLOOKUP(G8424,номенклатури!R:U,4,0))</f>
        <v/>
      </c>
      <c r="O8424" s="119" t="str">
        <f>IF(M8424="","",VLOOKUP(M8424,'14'!D:D,1,0))</f>
        <v/>
      </c>
    </row>
    <row r="8425" spans="1:15" ht="12.75" customHeight="1" x14ac:dyDescent="0.2">
      <c r="A8425" s="36" t="str">
        <f>'0'!$A$4</f>
        <v>………………..</v>
      </c>
      <c r="B8425" s="37">
        <f>'0'!$A$2</f>
        <v>46112</v>
      </c>
      <c r="C8425" s="37" t="s">
        <v>1243</v>
      </c>
      <c r="D8425" s="119" t="str">
        <f>IF(G8425="","",VLOOKUP(G8425,номенклатури!R:T,2,0))</f>
        <v/>
      </c>
      <c r="E8425" s="333" t="str">
        <f>IF(G8425="","",VLOOKUP(G8425,номенклатури!R:T,3,0))</f>
        <v/>
      </c>
      <c r="F8425" s="159" t="str">
        <f>IF(G8425="","",IF(ISERROR(VLOOKUP(G8425,номенклатури!V:V,1,0)),E8425*H8425,E8425*I8425))</f>
        <v/>
      </c>
      <c r="G8425" s="14"/>
      <c r="H8425" s="15"/>
      <c r="I8425" s="15"/>
      <c r="J8425" s="15"/>
      <c r="K8425" s="15"/>
      <c r="L8425" s="217"/>
      <c r="M8425" s="22"/>
      <c r="N8425" s="119" t="str">
        <f>IF(G8425="","",VLOOKUP(G8425,номенклатури!R:U,4,0))</f>
        <v/>
      </c>
      <c r="O8425" s="119" t="str">
        <f>IF(M8425="","",VLOOKUP(M8425,'14'!D:D,1,0))</f>
        <v/>
      </c>
    </row>
    <row r="8426" spans="1:15" ht="12.75" customHeight="1" x14ac:dyDescent="0.2">
      <c r="A8426" s="36" t="str">
        <f>'0'!$A$4</f>
        <v>………………..</v>
      </c>
      <c r="B8426" s="37">
        <f>'0'!$A$2</f>
        <v>46112</v>
      </c>
      <c r="C8426" s="37" t="s">
        <v>1243</v>
      </c>
      <c r="D8426" s="119" t="str">
        <f>IF(G8426="","",VLOOKUP(G8426,номенклатури!R:T,2,0))</f>
        <v/>
      </c>
      <c r="E8426" s="333" t="str">
        <f>IF(G8426="","",VLOOKUP(G8426,номенклатури!R:T,3,0))</f>
        <v/>
      </c>
      <c r="F8426" s="159" t="str">
        <f>IF(G8426="","",IF(ISERROR(VLOOKUP(G8426,номенклатури!V:V,1,0)),E8426*H8426,E8426*I8426))</f>
        <v/>
      </c>
      <c r="G8426" s="14"/>
      <c r="H8426" s="15"/>
      <c r="I8426" s="15"/>
      <c r="J8426" s="15"/>
      <c r="K8426" s="15"/>
      <c r="L8426" s="217"/>
      <c r="M8426" s="22"/>
      <c r="N8426" s="119" t="str">
        <f>IF(G8426="","",VLOOKUP(G8426,номенклатури!R:U,4,0))</f>
        <v/>
      </c>
      <c r="O8426" s="119" t="str">
        <f>IF(M8426="","",VLOOKUP(M8426,'14'!D:D,1,0))</f>
        <v/>
      </c>
    </row>
    <row r="8427" spans="1:15" ht="12.75" customHeight="1" x14ac:dyDescent="0.2">
      <c r="A8427" s="36" t="str">
        <f>'0'!$A$4</f>
        <v>………………..</v>
      </c>
      <c r="B8427" s="37">
        <f>'0'!$A$2</f>
        <v>46112</v>
      </c>
      <c r="C8427" s="37" t="s">
        <v>1243</v>
      </c>
      <c r="D8427" s="119" t="str">
        <f>IF(G8427="","",VLOOKUP(G8427,номенклатури!R:T,2,0))</f>
        <v/>
      </c>
      <c r="E8427" s="333" t="str">
        <f>IF(G8427="","",VLOOKUP(G8427,номенклатури!R:T,3,0))</f>
        <v/>
      </c>
      <c r="F8427" s="159" t="str">
        <f>IF(G8427="","",IF(ISERROR(VLOOKUP(G8427,номенклатури!V:V,1,0)),E8427*H8427,E8427*I8427))</f>
        <v/>
      </c>
      <c r="G8427" s="14"/>
      <c r="H8427" s="15"/>
      <c r="I8427" s="15"/>
      <c r="J8427" s="15"/>
      <c r="K8427" s="15"/>
      <c r="L8427" s="217"/>
      <c r="M8427" s="22"/>
      <c r="N8427" s="119" t="str">
        <f>IF(G8427="","",VLOOKUP(G8427,номенклатури!R:U,4,0))</f>
        <v/>
      </c>
      <c r="O8427" s="119" t="str">
        <f>IF(M8427="","",VLOOKUP(M8427,'14'!D:D,1,0))</f>
        <v/>
      </c>
    </row>
    <row r="8428" spans="1:15" ht="12.75" customHeight="1" x14ac:dyDescent="0.2">
      <c r="A8428" s="36" t="str">
        <f>'0'!$A$4</f>
        <v>………………..</v>
      </c>
      <c r="B8428" s="37">
        <f>'0'!$A$2</f>
        <v>46112</v>
      </c>
      <c r="C8428" s="37" t="s">
        <v>1243</v>
      </c>
      <c r="D8428" s="119" t="str">
        <f>IF(G8428="","",VLOOKUP(G8428,номенклатури!R:T,2,0))</f>
        <v/>
      </c>
      <c r="E8428" s="333" t="str">
        <f>IF(G8428="","",VLOOKUP(G8428,номенклатури!R:T,3,0))</f>
        <v/>
      </c>
      <c r="F8428" s="159" t="str">
        <f>IF(G8428="","",IF(ISERROR(VLOOKUP(G8428,номенклатури!V:V,1,0)),E8428*H8428,E8428*I8428))</f>
        <v/>
      </c>
      <c r="G8428" s="14"/>
      <c r="H8428" s="15"/>
      <c r="I8428" s="15"/>
      <c r="J8428" s="15"/>
      <c r="K8428" s="15"/>
      <c r="L8428" s="217"/>
      <c r="M8428" s="22"/>
      <c r="N8428" s="119" t="str">
        <f>IF(G8428="","",VLOOKUP(G8428,номенклатури!R:U,4,0))</f>
        <v/>
      </c>
      <c r="O8428" s="119" t="str">
        <f>IF(M8428="","",VLOOKUP(M8428,'14'!D:D,1,0))</f>
        <v/>
      </c>
    </row>
    <row r="8429" spans="1:15" ht="12.75" customHeight="1" x14ac:dyDescent="0.2">
      <c r="A8429" s="36" t="str">
        <f>'0'!$A$4</f>
        <v>………………..</v>
      </c>
      <c r="B8429" s="37">
        <f>'0'!$A$2</f>
        <v>46112</v>
      </c>
      <c r="C8429" s="37" t="s">
        <v>1243</v>
      </c>
      <c r="D8429" s="119" t="str">
        <f>IF(G8429="","",VLOOKUP(G8429,номенклатури!R:T,2,0))</f>
        <v/>
      </c>
      <c r="E8429" s="333" t="str">
        <f>IF(G8429="","",VLOOKUP(G8429,номенклатури!R:T,3,0))</f>
        <v/>
      </c>
      <c r="F8429" s="159" t="str">
        <f>IF(G8429="","",IF(ISERROR(VLOOKUP(G8429,номенклатури!V:V,1,0)),E8429*H8429,E8429*I8429))</f>
        <v/>
      </c>
      <c r="G8429" s="14"/>
      <c r="H8429" s="15"/>
      <c r="I8429" s="15"/>
      <c r="J8429" s="15"/>
      <c r="K8429" s="15"/>
      <c r="L8429" s="217"/>
      <c r="M8429" s="22"/>
      <c r="N8429" s="119" t="str">
        <f>IF(G8429="","",VLOOKUP(G8429,номенклатури!R:U,4,0))</f>
        <v/>
      </c>
      <c r="O8429" s="119" t="str">
        <f>IF(M8429="","",VLOOKUP(M8429,'14'!D:D,1,0))</f>
        <v/>
      </c>
    </row>
    <row r="8430" spans="1:15" ht="12.75" customHeight="1" x14ac:dyDescent="0.2">
      <c r="A8430" s="36" t="str">
        <f>'0'!$A$4</f>
        <v>………………..</v>
      </c>
      <c r="B8430" s="37">
        <f>'0'!$A$2</f>
        <v>46112</v>
      </c>
      <c r="C8430" s="37" t="s">
        <v>1243</v>
      </c>
      <c r="D8430" s="119" t="str">
        <f>IF(G8430="","",VLOOKUP(G8430,номенклатури!R:T,2,0))</f>
        <v/>
      </c>
      <c r="E8430" s="333" t="str">
        <f>IF(G8430="","",VLOOKUP(G8430,номенклатури!R:T,3,0))</f>
        <v/>
      </c>
      <c r="F8430" s="159" t="str">
        <f>IF(G8430="","",IF(ISERROR(VLOOKUP(G8430,номенклатури!V:V,1,0)),E8430*H8430,E8430*I8430))</f>
        <v/>
      </c>
      <c r="G8430" s="14"/>
      <c r="H8430" s="15"/>
      <c r="I8430" s="15"/>
      <c r="J8430" s="15"/>
      <c r="K8430" s="15"/>
      <c r="L8430" s="217"/>
      <c r="M8430" s="22"/>
      <c r="N8430" s="119" t="str">
        <f>IF(G8430="","",VLOOKUP(G8430,номенклатури!R:U,4,0))</f>
        <v/>
      </c>
      <c r="O8430" s="119" t="str">
        <f>IF(M8430="","",VLOOKUP(M8430,'14'!D:D,1,0))</f>
        <v/>
      </c>
    </row>
    <row r="8431" spans="1:15" ht="12.75" customHeight="1" x14ac:dyDescent="0.2">
      <c r="A8431" s="36" t="str">
        <f>'0'!$A$4</f>
        <v>………………..</v>
      </c>
      <c r="B8431" s="37">
        <f>'0'!$A$2</f>
        <v>46112</v>
      </c>
      <c r="C8431" s="37" t="s">
        <v>1243</v>
      </c>
      <c r="D8431" s="119" t="str">
        <f>IF(G8431="","",VLOOKUP(G8431,номенклатури!R:T,2,0))</f>
        <v/>
      </c>
      <c r="E8431" s="333" t="str">
        <f>IF(G8431="","",VLOOKUP(G8431,номенклатури!R:T,3,0))</f>
        <v/>
      </c>
      <c r="F8431" s="159" t="str">
        <f>IF(G8431="","",IF(ISERROR(VLOOKUP(G8431,номенклатури!V:V,1,0)),E8431*H8431,E8431*I8431))</f>
        <v/>
      </c>
      <c r="G8431" s="14"/>
      <c r="H8431" s="15"/>
      <c r="I8431" s="15"/>
      <c r="J8431" s="15"/>
      <c r="K8431" s="15"/>
      <c r="L8431" s="217"/>
      <c r="M8431" s="22"/>
      <c r="N8431" s="119" t="str">
        <f>IF(G8431="","",VLOOKUP(G8431,номенклатури!R:U,4,0))</f>
        <v/>
      </c>
      <c r="O8431" s="119" t="str">
        <f>IF(M8431="","",VLOOKUP(M8431,'14'!D:D,1,0))</f>
        <v/>
      </c>
    </row>
    <row r="8432" spans="1:15" ht="12.75" customHeight="1" x14ac:dyDescent="0.2">
      <c r="A8432" s="36" t="str">
        <f>'0'!$A$4</f>
        <v>………………..</v>
      </c>
      <c r="B8432" s="37">
        <f>'0'!$A$2</f>
        <v>46112</v>
      </c>
      <c r="C8432" s="37" t="s">
        <v>1243</v>
      </c>
      <c r="D8432" s="119" t="str">
        <f>IF(G8432="","",VLOOKUP(G8432,номенклатури!R:T,2,0))</f>
        <v/>
      </c>
      <c r="E8432" s="333" t="str">
        <f>IF(G8432="","",VLOOKUP(G8432,номенклатури!R:T,3,0))</f>
        <v/>
      </c>
      <c r="F8432" s="159" t="str">
        <f>IF(G8432="","",IF(ISERROR(VLOOKUP(G8432,номенклатури!V:V,1,0)),E8432*H8432,E8432*I8432))</f>
        <v/>
      </c>
      <c r="G8432" s="14"/>
      <c r="H8432" s="15"/>
      <c r="I8432" s="15"/>
      <c r="J8432" s="15"/>
      <c r="K8432" s="15"/>
      <c r="L8432" s="217"/>
      <c r="M8432" s="22"/>
      <c r="N8432" s="119" t="str">
        <f>IF(G8432="","",VLOOKUP(G8432,номенклатури!R:U,4,0))</f>
        <v/>
      </c>
      <c r="O8432" s="119" t="str">
        <f>IF(M8432="","",VLOOKUP(M8432,'14'!D:D,1,0))</f>
        <v/>
      </c>
    </row>
    <row r="8433" spans="1:15" ht="12.75" customHeight="1" x14ac:dyDescent="0.2">
      <c r="A8433" s="36" t="str">
        <f>'0'!$A$4</f>
        <v>………………..</v>
      </c>
      <c r="B8433" s="37">
        <f>'0'!$A$2</f>
        <v>46112</v>
      </c>
      <c r="C8433" s="37" t="s">
        <v>1243</v>
      </c>
      <c r="D8433" s="119" t="str">
        <f>IF(G8433="","",VLOOKUP(G8433,номенклатури!R:T,2,0))</f>
        <v/>
      </c>
      <c r="E8433" s="333" t="str">
        <f>IF(G8433="","",VLOOKUP(G8433,номенклатури!R:T,3,0))</f>
        <v/>
      </c>
      <c r="F8433" s="159" t="str">
        <f>IF(G8433="","",IF(ISERROR(VLOOKUP(G8433,номенклатури!V:V,1,0)),E8433*H8433,E8433*I8433))</f>
        <v/>
      </c>
      <c r="G8433" s="14"/>
      <c r="H8433" s="15"/>
      <c r="I8433" s="15"/>
      <c r="J8433" s="15"/>
      <c r="K8433" s="15"/>
      <c r="L8433" s="217"/>
      <c r="M8433" s="22"/>
      <c r="N8433" s="119" t="str">
        <f>IF(G8433="","",VLOOKUP(G8433,номенклатури!R:U,4,0))</f>
        <v/>
      </c>
      <c r="O8433" s="119" t="str">
        <f>IF(M8433="","",VLOOKUP(M8433,'14'!D:D,1,0))</f>
        <v/>
      </c>
    </row>
    <row r="8434" spans="1:15" ht="12.75" customHeight="1" x14ac:dyDescent="0.2">
      <c r="A8434" s="36" t="str">
        <f>'0'!$A$4</f>
        <v>………………..</v>
      </c>
      <c r="B8434" s="37">
        <f>'0'!$A$2</f>
        <v>46112</v>
      </c>
      <c r="C8434" s="37" t="s">
        <v>1243</v>
      </c>
      <c r="D8434" s="119" t="str">
        <f>IF(G8434="","",VLOOKUP(G8434,номенклатури!R:T,2,0))</f>
        <v/>
      </c>
      <c r="E8434" s="333" t="str">
        <f>IF(G8434="","",VLOOKUP(G8434,номенклатури!R:T,3,0))</f>
        <v/>
      </c>
      <c r="F8434" s="159" t="str">
        <f>IF(G8434="","",IF(ISERROR(VLOOKUP(G8434,номенклатури!V:V,1,0)),E8434*H8434,E8434*I8434))</f>
        <v/>
      </c>
      <c r="G8434" s="14"/>
      <c r="H8434" s="15"/>
      <c r="I8434" s="15"/>
      <c r="J8434" s="15"/>
      <c r="K8434" s="15"/>
      <c r="L8434" s="217"/>
      <c r="M8434" s="22"/>
      <c r="N8434" s="119" t="str">
        <f>IF(G8434="","",VLOOKUP(G8434,номенклатури!R:U,4,0))</f>
        <v/>
      </c>
      <c r="O8434" s="119" t="str">
        <f>IF(M8434="","",VLOOKUP(M8434,'14'!D:D,1,0))</f>
        <v/>
      </c>
    </row>
    <row r="8435" spans="1:15" ht="12.75" customHeight="1" x14ac:dyDescent="0.2">
      <c r="A8435" s="36" t="str">
        <f>'0'!$A$4</f>
        <v>………………..</v>
      </c>
      <c r="B8435" s="37">
        <f>'0'!$A$2</f>
        <v>46112</v>
      </c>
      <c r="C8435" s="37" t="s">
        <v>1243</v>
      </c>
      <c r="D8435" s="119" t="str">
        <f>IF(G8435="","",VLOOKUP(G8435,номенклатури!R:T,2,0))</f>
        <v/>
      </c>
      <c r="E8435" s="333" t="str">
        <f>IF(G8435="","",VLOOKUP(G8435,номенклатури!R:T,3,0))</f>
        <v/>
      </c>
      <c r="F8435" s="159" t="str">
        <f>IF(G8435="","",IF(ISERROR(VLOOKUP(G8435,номенклатури!V:V,1,0)),E8435*H8435,E8435*I8435))</f>
        <v/>
      </c>
      <c r="G8435" s="14"/>
      <c r="H8435" s="15"/>
      <c r="I8435" s="15"/>
      <c r="J8435" s="15"/>
      <c r="K8435" s="15"/>
      <c r="L8435" s="217"/>
      <c r="M8435" s="22"/>
      <c r="N8435" s="119" t="str">
        <f>IF(G8435="","",VLOOKUP(G8435,номенклатури!R:U,4,0))</f>
        <v/>
      </c>
      <c r="O8435" s="119" t="str">
        <f>IF(M8435="","",VLOOKUP(M8435,'14'!D:D,1,0))</f>
        <v/>
      </c>
    </row>
    <row r="8436" spans="1:15" ht="12.75" customHeight="1" x14ac:dyDescent="0.2">
      <c r="A8436" s="36" t="str">
        <f>'0'!$A$4</f>
        <v>………………..</v>
      </c>
      <c r="B8436" s="37">
        <f>'0'!$A$2</f>
        <v>46112</v>
      </c>
      <c r="C8436" s="37" t="s">
        <v>1243</v>
      </c>
      <c r="D8436" s="119" t="str">
        <f>IF(G8436="","",VLOOKUP(G8436,номенклатури!R:T,2,0))</f>
        <v/>
      </c>
      <c r="E8436" s="333" t="str">
        <f>IF(G8436="","",VLOOKUP(G8436,номенклатури!R:T,3,0))</f>
        <v/>
      </c>
      <c r="F8436" s="159" t="str">
        <f>IF(G8436="","",IF(ISERROR(VLOOKUP(G8436,номенклатури!V:V,1,0)),E8436*H8436,E8436*I8436))</f>
        <v/>
      </c>
      <c r="G8436" s="14"/>
      <c r="H8436" s="15"/>
      <c r="I8436" s="15"/>
      <c r="J8436" s="15"/>
      <c r="K8436" s="15"/>
      <c r="L8436" s="217"/>
      <c r="M8436" s="22"/>
      <c r="N8436" s="119" t="str">
        <f>IF(G8436="","",VLOOKUP(G8436,номенклатури!R:U,4,0))</f>
        <v/>
      </c>
      <c r="O8436" s="119" t="str">
        <f>IF(M8436="","",VLOOKUP(M8436,'14'!D:D,1,0))</f>
        <v/>
      </c>
    </row>
    <row r="8437" spans="1:15" ht="12.75" customHeight="1" x14ac:dyDescent="0.2">
      <c r="A8437" s="36" t="str">
        <f>'0'!$A$4</f>
        <v>………………..</v>
      </c>
      <c r="B8437" s="37">
        <f>'0'!$A$2</f>
        <v>46112</v>
      </c>
      <c r="C8437" s="37" t="s">
        <v>1243</v>
      </c>
      <c r="D8437" s="119" t="str">
        <f>IF(G8437="","",VLOOKUP(G8437,номенклатури!R:T,2,0))</f>
        <v/>
      </c>
      <c r="E8437" s="333" t="str">
        <f>IF(G8437="","",VLOOKUP(G8437,номенклатури!R:T,3,0))</f>
        <v/>
      </c>
      <c r="F8437" s="159" t="str">
        <f>IF(G8437="","",IF(ISERROR(VLOOKUP(G8437,номенклатури!V:V,1,0)),E8437*H8437,E8437*I8437))</f>
        <v/>
      </c>
      <c r="G8437" s="14"/>
      <c r="H8437" s="15"/>
      <c r="I8437" s="15"/>
      <c r="J8437" s="15"/>
      <c r="K8437" s="15"/>
      <c r="L8437" s="217"/>
      <c r="M8437" s="22"/>
      <c r="N8437" s="119" t="str">
        <f>IF(G8437="","",VLOOKUP(G8437,номенклатури!R:U,4,0))</f>
        <v/>
      </c>
      <c r="O8437" s="119" t="str">
        <f>IF(M8437="","",VLOOKUP(M8437,'14'!D:D,1,0))</f>
        <v/>
      </c>
    </row>
    <row r="8438" spans="1:15" ht="12.75" customHeight="1" x14ac:dyDescent="0.2">
      <c r="A8438" s="36" t="str">
        <f>'0'!$A$4</f>
        <v>………………..</v>
      </c>
      <c r="B8438" s="37">
        <f>'0'!$A$2</f>
        <v>46112</v>
      </c>
      <c r="C8438" s="37" t="s">
        <v>1243</v>
      </c>
      <c r="D8438" s="119" t="str">
        <f>IF(G8438="","",VLOOKUP(G8438,номенклатури!R:T,2,0))</f>
        <v/>
      </c>
      <c r="E8438" s="333" t="str">
        <f>IF(G8438="","",VLOOKUP(G8438,номенклатури!R:T,3,0))</f>
        <v/>
      </c>
      <c r="F8438" s="159" t="str">
        <f>IF(G8438="","",IF(ISERROR(VLOOKUP(G8438,номенклатури!V:V,1,0)),E8438*H8438,E8438*I8438))</f>
        <v/>
      </c>
      <c r="G8438" s="14"/>
      <c r="H8438" s="15"/>
      <c r="I8438" s="15"/>
      <c r="J8438" s="15"/>
      <c r="K8438" s="15"/>
      <c r="L8438" s="217"/>
      <c r="M8438" s="22"/>
      <c r="N8438" s="119" t="str">
        <f>IF(G8438="","",VLOOKUP(G8438,номенклатури!R:U,4,0))</f>
        <v/>
      </c>
      <c r="O8438" s="119" t="str">
        <f>IF(M8438="","",VLOOKUP(M8438,'14'!D:D,1,0))</f>
        <v/>
      </c>
    </row>
    <row r="8439" spans="1:15" ht="12.75" customHeight="1" x14ac:dyDescent="0.2">
      <c r="A8439" s="36" t="str">
        <f>'0'!$A$4</f>
        <v>………………..</v>
      </c>
      <c r="B8439" s="37">
        <f>'0'!$A$2</f>
        <v>46112</v>
      </c>
      <c r="C8439" s="37" t="s">
        <v>1243</v>
      </c>
      <c r="D8439" s="119" t="str">
        <f>IF(G8439="","",VLOOKUP(G8439,номенклатури!R:T,2,0))</f>
        <v/>
      </c>
      <c r="E8439" s="333" t="str">
        <f>IF(G8439="","",VLOOKUP(G8439,номенклатури!R:T,3,0))</f>
        <v/>
      </c>
      <c r="F8439" s="159" t="str">
        <f>IF(G8439="","",IF(ISERROR(VLOOKUP(G8439,номенклатури!V:V,1,0)),E8439*H8439,E8439*I8439))</f>
        <v/>
      </c>
      <c r="G8439" s="14"/>
      <c r="H8439" s="15"/>
      <c r="I8439" s="15"/>
      <c r="J8439" s="15"/>
      <c r="K8439" s="15"/>
      <c r="L8439" s="217"/>
      <c r="M8439" s="22"/>
      <c r="N8439" s="119" t="str">
        <f>IF(G8439="","",VLOOKUP(G8439,номенклатури!R:U,4,0))</f>
        <v/>
      </c>
      <c r="O8439" s="119" t="str">
        <f>IF(M8439="","",VLOOKUP(M8439,'14'!D:D,1,0))</f>
        <v/>
      </c>
    </row>
    <row r="8440" spans="1:15" ht="12.75" customHeight="1" x14ac:dyDescent="0.2">
      <c r="A8440" s="36" t="str">
        <f>'0'!$A$4</f>
        <v>………………..</v>
      </c>
      <c r="B8440" s="37">
        <f>'0'!$A$2</f>
        <v>46112</v>
      </c>
      <c r="C8440" s="37" t="s">
        <v>1243</v>
      </c>
      <c r="D8440" s="119" t="str">
        <f>IF(G8440="","",VLOOKUP(G8440,номенклатури!R:T,2,0))</f>
        <v/>
      </c>
      <c r="E8440" s="333" t="str">
        <f>IF(G8440="","",VLOOKUP(G8440,номенклатури!R:T,3,0))</f>
        <v/>
      </c>
      <c r="F8440" s="159" t="str">
        <f>IF(G8440="","",IF(ISERROR(VLOOKUP(G8440,номенклатури!V:V,1,0)),E8440*H8440,E8440*I8440))</f>
        <v/>
      </c>
      <c r="G8440" s="14"/>
      <c r="H8440" s="15"/>
      <c r="I8440" s="15"/>
      <c r="J8440" s="15"/>
      <c r="K8440" s="15"/>
      <c r="L8440" s="217"/>
      <c r="M8440" s="22"/>
      <c r="N8440" s="119" t="str">
        <f>IF(G8440="","",VLOOKUP(G8440,номенклатури!R:U,4,0))</f>
        <v/>
      </c>
      <c r="O8440" s="119" t="str">
        <f>IF(M8440="","",VLOOKUP(M8440,'14'!D:D,1,0))</f>
        <v/>
      </c>
    </row>
    <row r="8441" spans="1:15" ht="12.75" customHeight="1" x14ac:dyDescent="0.2">
      <c r="A8441" s="36" t="str">
        <f>'0'!$A$4</f>
        <v>………………..</v>
      </c>
      <c r="B8441" s="37">
        <f>'0'!$A$2</f>
        <v>46112</v>
      </c>
      <c r="C8441" s="37" t="s">
        <v>1243</v>
      </c>
      <c r="D8441" s="119" t="str">
        <f>IF(G8441="","",VLOOKUP(G8441,номенклатури!R:T,2,0))</f>
        <v/>
      </c>
      <c r="E8441" s="333" t="str">
        <f>IF(G8441="","",VLOOKUP(G8441,номенклатури!R:T,3,0))</f>
        <v/>
      </c>
      <c r="F8441" s="159" t="str">
        <f>IF(G8441="","",IF(ISERROR(VLOOKUP(G8441,номенклатури!V:V,1,0)),E8441*H8441,E8441*I8441))</f>
        <v/>
      </c>
      <c r="G8441" s="14"/>
      <c r="H8441" s="15"/>
      <c r="I8441" s="15"/>
      <c r="J8441" s="15"/>
      <c r="K8441" s="15"/>
      <c r="L8441" s="217"/>
      <c r="M8441" s="22"/>
      <c r="N8441" s="119" t="str">
        <f>IF(G8441="","",VLOOKUP(G8441,номенклатури!R:U,4,0))</f>
        <v/>
      </c>
      <c r="O8441" s="119" t="str">
        <f>IF(M8441="","",VLOOKUP(M8441,'14'!D:D,1,0))</f>
        <v/>
      </c>
    </row>
    <row r="8442" spans="1:15" ht="12.75" customHeight="1" x14ac:dyDescent="0.2">
      <c r="A8442" s="36" t="str">
        <f>'0'!$A$4</f>
        <v>………………..</v>
      </c>
      <c r="B8442" s="37">
        <f>'0'!$A$2</f>
        <v>46112</v>
      </c>
      <c r="C8442" s="37" t="s">
        <v>1243</v>
      </c>
      <c r="D8442" s="119" t="str">
        <f>IF(G8442="","",VLOOKUP(G8442,номенклатури!R:T,2,0))</f>
        <v/>
      </c>
      <c r="E8442" s="333" t="str">
        <f>IF(G8442="","",VLOOKUP(G8442,номенклатури!R:T,3,0))</f>
        <v/>
      </c>
      <c r="F8442" s="159" t="str">
        <f>IF(G8442="","",IF(ISERROR(VLOOKUP(G8442,номенклатури!V:V,1,0)),E8442*H8442,E8442*I8442))</f>
        <v/>
      </c>
      <c r="G8442" s="14"/>
      <c r="H8442" s="15"/>
      <c r="I8442" s="15"/>
      <c r="J8442" s="15"/>
      <c r="K8442" s="15"/>
      <c r="L8442" s="217"/>
      <c r="M8442" s="22"/>
      <c r="N8442" s="119" t="str">
        <f>IF(G8442="","",VLOOKUP(G8442,номенклатури!R:U,4,0))</f>
        <v/>
      </c>
      <c r="O8442" s="119" t="str">
        <f>IF(M8442="","",VLOOKUP(M8442,'14'!D:D,1,0))</f>
        <v/>
      </c>
    </row>
    <row r="8443" spans="1:15" ht="12.75" customHeight="1" x14ac:dyDescent="0.2">
      <c r="A8443" s="36" t="str">
        <f>'0'!$A$4</f>
        <v>………………..</v>
      </c>
      <c r="B8443" s="37">
        <f>'0'!$A$2</f>
        <v>46112</v>
      </c>
      <c r="C8443" s="37" t="s">
        <v>1243</v>
      </c>
      <c r="D8443" s="119" t="str">
        <f>IF(G8443="","",VLOOKUP(G8443,номенклатури!R:T,2,0))</f>
        <v/>
      </c>
      <c r="E8443" s="333" t="str">
        <f>IF(G8443="","",VLOOKUP(G8443,номенклатури!R:T,3,0))</f>
        <v/>
      </c>
      <c r="F8443" s="159" t="str">
        <f>IF(G8443="","",IF(ISERROR(VLOOKUP(G8443,номенклатури!V:V,1,0)),E8443*H8443,E8443*I8443))</f>
        <v/>
      </c>
      <c r="G8443" s="14"/>
      <c r="H8443" s="15"/>
      <c r="I8443" s="15"/>
      <c r="J8443" s="15"/>
      <c r="K8443" s="15"/>
      <c r="L8443" s="217"/>
      <c r="M8443" s="22"/>
      <c r="N8443" s="119" t="str">
        <f>IF(G8443="","",VLOOKUP(G8443,номенклатури!R:U,4,0))</f>
        <v/>
      </c>
      <c r="O8443" s="119" t="str">
        <f>IF(M8443="","",VLOOKUP(M8443,'14'!D:D,1,0))</f>
        <v/>
      </c>
    </row>
    <row r="8444" spans="1:15" ht="12.75" customHeight="1" x14ac:dyDescent="0.2">
      <c r="A8444" s="36" t="str">
        <f>'0'!$A$4</f>
        <v>………………..</v>
      </c>
      <c r="B8444" s="37">
        <f>'0'!$A$2</f>
        <v>46112</v>
      </c>
      <c r="C8444" s="37" t="s">
        <v>1243</v>
      </c>
      <c r="D8444" s="119" t="str">
        <f>IF(G8444="","",VLOOKUP(G8444,номенклатури!R:T,2,0))</f>
        <v/>
      </c>
      <c r="E8444" s="333" t="str">
        <f>IF(G8444="","",VLOOKUP(G8444,номенклатури!R:T,3,0))</f>
        <v/>
      </c>
      <c r="F8444" s="159" t="str">
        <f>IF(G8444="","",IF(ISERROR(VLOOKUP(G8444,номенклатури!V:V,1,0)),E8444*H8444,E8444*I8444))</f>
        <v/>
      </c>
      <c r="G8444" s="14"/>
      <c r="H8444" s="15"/>
      <c r="I8444" s="15"/>
      <c r="J8444" s="15"/>
      <c r="K8444" s="15"/>
      <c r="L8444" s="217"/>
      <c r="M8444" s="22"/>
      <c r="N8444" s="119" t="str">
        <f>IF(G8444="","",VLOOKUP(G8444,номенклатури!R:U,4,0))</f>
        <v/>
      </c>
      <c r="O8444" s="119" t="str">
        <f>IF(M8444="","",VLOOKUP(M8444,'14'!D:D,1,0))</f>
        <v/>
      </c>
    </row>
    <row r="8445" spans="1:15" ht="12.75" customHeight="1" x14ac:dyDescent="0.2">
      <c r="A8445" s="36" t="str">
        <f>'0'!$A$4</f>
        <v>………………..</v>
      </c>
      <c r="B8445" s="37">
        <f>'0'!$A$2</f>
        <v>46112</v>
      </c>
      <c r="C8445" s="37" t="s">
        <v>1243</v>
      </c>
      <c r="D8445" s="119" t="str">
        <f>IF(G8445="","",VLOOKUP(G8445,номенклатури!R:T,2,0))</f>
        <v/>
      </c>
      <c r="E8445" s="333" t="str">
        <f>IF(G8445="","",VLOOKUP(G8445,номенклатури!R:T,3,0))</f>
        <v/>
      </c>
      <c r="F8445" s="159" t="str">
        <f>IF(G8445="","",IF(ISERROR(VLOOKUP(G8445,номенклатури!V:V,1,0)),E8445*H8445,E8445*I8445))</f>
        <v/>
      </c>
      <c r="G8445" s="14"/>
      <c r="H8445" s="15"/>
      <c r="I8445" s="15"/>
      <c r="J8445" s="15"/>
      <c r="K8445" s="15"/>
      <c r="L8445" s="217"/>
      <c r="M8445" s="22"/>
      <c r="N8445" s="119" t="str">
        <f>IF(G8445="","",VLOOKUP(G8445,номенклатури!R:U,4,0))</f>
        <v/>
      </c>
      <c r="O8445" s="119" t="str">
        <f>IF(M8445="","",VLOOKUP(M8445,'14'!D:D,1,0))</f>
        <v/>
      </c>
    </row>
    <row r="8446" spans="1:15" ht="12.75" customHeight="1" x14ac:dyDescent="0.2">
      <c r="A8446" s="36" t="str">
        <f>'0'!$A$4</f>
        <v>………………..</v>
      </c>
      <c r="B8446" s="37">
        <f>'0'!$A$2</f>
        <v>46112</v>
      </c>
      <c r="C8446" s="37" t="s">
        <v>1243</v>
      </c>
      <c r="D8446" s="119" t="str">
        <f>IF(G8446="","",VLOOKUP(G8446,номенклатури!R:T,2,0))</f>
        <v/>
      </c>
      <c r="E8446" s="333" t="str">
        <f>IF(G8446="","",VLOOKUP(G8446,номенклатури!R:T,3,0))</f>
        <v/>
      </c>
      <c r="F8446" s="159" t="str">
        <f>IF(G8446="","",IF(ISERROR(VLOOKUP(G8446,номенклатури!V:V,1,0)),E8446*H8446,E8446*I8446))</f>
        <v/>
      </c>
      <c r="G8446" s="14"/>
      <c r="H8446" s="15"/>
      <c r="I8446" s="15"/>
      <c r="J8446" s="15"/>
      <c r="K8446" s="15"/>
      <c r="L8446" s="217"/>
      <c r="M8446" s="22"/>
      <c r="N8446" s="119" t="str">
        <f>IF(G8446="","",VLOOKUP(G8446,номенклатури!R:U,4,0))</f>
        <v/>
      </c>
      <c r="O8446" s="119" t="str">
        <f>IF(M8446="","",VLOOKUP(M8446,'14'!D:D,1,0))</f>
        <v/>
      </c>
    </row>
    <row r="8447" spans="1:15" ht="12.75" customHeight="1" x14ac:dyDescent="0.2">
      <c r="A8447" s="36" t="str">
        <f>'0'!$A$4</f>
        <v>………………..</v>
      </c>
      <c r="B8447" s="37">
        <f>'0'!$A$2</f>
        <v>46112</v>
      </c>
      <c r="C8447" s="37" t="s">
        <v>1243</v>
      </c>
      <c r="D8447" s="119" t="str">
        <f>IF(G8447="","",VLOOKUP(G8447,номенклатури!R:T,2,0))</f>
        <v/>
      </c>
      <c r="E8447" s="333" t="str">
        <f>IF(G8447="","",VLOOKUP(G8447,номенклатури!R:T,3,0))</f>
        <v/>
      </c>
      <c r="F8447" s="159" t="str">
        <f>IF(G8447="","",IF(ISERROR(VLOOKUP(G8447,номенклатури!V:V,1,0)),E8447*H8447,E8447*I8447))</f>
        <v/>
      </c>
      <c r="G8447" s="14"/>
      <c r="H8447" s="15"/>
      <c r="I8447" s="15"/>
      <c r="J8447" s="15"/>
      <c r="K8447" s="15"/>
      <c r="L8447" s="217"/>
      <c r="M8447" s="22"/>
      <c r="N8447" s="119" t="str">
        <f>IF(G8447="","",VLOOKUP(G8447,номенклатури!R:U,4,0))</f>
        <v/>
      </c>
      <c r="O8447" s="119" t="str">
        <f>IF(M8447="","",VLOOKUP(M8447,'14'!D:D,1,0))</f>
        <v/>
      </c>
    </row>
    <row r="8448" spans="1:15" ht="12.75" customHeight="1" x14ac:dyDescent="0.2">
      <c r="A8448" s="36" t="str">
        <f>'0'!$A$4</f>
        <v>………………..</v>
      </c>
      <c r="B8448" s="37">
        <f>'0'!$A$2</f>
        <v>46112</v>
      </c>
      <c r="C8448" s="37" t="s">
        <v>1243</v>
      </c>
      <c r="D8448" s="119" t="str">
        <f>IF(G8448="","",VLOOKUP(G8448,номенклатури!R:T,2,0))</f>
        <v/>
      </c>
      <c r="E8448" s="333" t="str">
        <f>IF(G8448="","",VLOOKUP(G8448,номенклатури!R:T,3,0))</f>
        <v/>
      </c>
      <c r="F8448" s="159" t="str">
        <f>IF(G8448="","",IF(ISERROR(VLOOKUP(G8448,номенклатури!V:V,1,0)),E8448*H8448,E8448*I8448))</f>
        <v/>
      </c>
      <c r="G8448" s="14"/>
      <c r="H8448" s="15"/>
      <c r="I8448" s="15"/>
      <c r="J8448" s="15"/>
      <c r="K8448" s="15"/>
      <c r="L8448" s="217"/>
      <c r="M8448" s="22"/>
      <c r="N8448" s="119" t="str">
        <f>IF(G8448="","",VLOOKUP(G8448,номенклатури!R:U,4,0))</f>
        <v/>
      </c>
      <c r="O8448" s="119" t="str">
        <f>IF(M8448="","",VLOOKUP(M8448,'14'!D:D,1,0))</f>
        <v/>
      </c>
    </row>
    <row r="8449" spans="1:15" ht="12.75" customHeight="1" x14ac:dyDescent="0.2">
      <c r="A8449" s="36" t="str">
        <f>'0'!$A$4</f>
        <v>………………..</v>
      </c>
      <c r="B8449" s="37">
        <f>'0'!$A$2</f>
        <v>46112</v>
      </c>
      <c r="C8449" s="37" t="s">
        <v>1243</v>
      </c>
      <c r="D8449" s="119" t="str">
        <f>IF(G8449="","",VLOOKUP(G8449,номенклатури!R:T,2,0))</f>
        <v/>
      </c>
      <c r="E8449" s="333" t="str">
        <f>IF(G8449="","",VLOOKUP(G8449,номенклатури!R:T,3,0))</f>
        <v/>
      </c>
      <c r="F8449" s="159" t="str">
        <f>IF(G8449="","",IF(ISERROR(VLOOKUP(G8449,номенклатури!V:V,1,0)),E8449*H8449,E8449*I8449))</f>
        <v/>
      </c>
      <c r="G8449" s="14"/>
      <c r="H8449" s="15"/>
      <c r="I8449" s="15"/>
      <c r="J8449" s="15"/>
      <c r="K8449" s="15"/>
      <c r="L8449" s="217"/>
      <c r="M8449" s="22"/>
      <c r="N8449" s="119" t="str">
        <f>IF(G8449="","",VLOOKUP(G8449,номенклатури!R:U,4,0))</f>
        <v/>
      </c>
      <c r="O8449" s="119" t="str">
        <f>IF(M8449="","",VLOOKUP(M8449,'14'!D:D,1,0))</f>
        <v/>
      </c>
    </row>
    <row r="8450" spans="1:15" ht="12.75" customHeight="1" x14ac:dyDescent="0.2">
      <c r="A8450" s="36" t="str">
        <f>'0'!$A$4</f>
        <v>………………..</v>
      </c>
      <c r="B8450" s="37">
        <f>'0'!$A$2</f>
        <v>46112</v>
      </c>
      <c r="C8450" s="37" t="s">
        <v>1243</v>
      </c>
      <c r="D8450" s="119" t="str">
        <f>IF(G8450="","",VLOOKUP(G8450,номенклатури!R:T,2,0))</f>
        <v/>
      </c>
      <c r="E8450" s="333" t="str">
        <f>IF(G8450="","",VLOOKUP(G8450,номенклатури!R:T,3,0))</f>
        <v/>
      </c>
      <c r="F8450" s="159" t="str">
        <f>IF(G8450="","",IF(ISERROR(VLOOKUP(G8450,номенклатури!V:V,1,0)),E8450*H8450,E8450*I8450))</f>
        <v/>
      </c>
      <c r="G8450" s="14"/>
      <c r="H8450" s="15"/>
      <c r="I8450" s="15"/>
      <c r="J8450" s="15"/>
      <c r="K8450" s="15"/>
      <c r="L8450" s="217"/>
      <c r="M8450" s="22"/>
      <c r="N8450" s="119" t="str">
        <f>IF(G8450="","",VLOOKUP(G8450,номенклатури!R:U,4,0))</f>
        <v/>
      </c>
      <c r="O8450" s="119" t="str">
        <f>IF(M8450="","",VLOOKUP(M8450,'14'!D:D,1,0))</f>
        <v/>
      </c>
    </row>
    <row r="8451" spans="1:15" ht="12.75" customHeight="1" x14ac:dyDescent="0.2">
      <c r="A8451" s="36" t="str">
        <f>'0'!$A$4</f>
        <v>………………..</v>
      </c>
      <c r="B8451" s="37">
        <f>'0'!$A$2</f>
        <v>46112</v>
      </c>
      <c r="C8451" s="37" t="s">
        <v>1243</v>
      </c>
      <c r="D8451" s="119" t="str">
        <f>IF(G8451="","",VLOOKUP(G8451,номенклатури!R:T,2,0))</f>
        <v/>
      </c>
      <c r="E8451" s="333" t="str">
        <f>IF(G8451="","",VLOOKUP(G8451,номенклатури!R:T,3,0))</f>
        <v/>
      </c>
      <c r="F8451" s="159" t="str">
        <f>IF(G8451="","",IF(ISERROR(VLOOKUP(G8451,номенклатури!V:V,1,0)),E8451*H8451,E8451*I8451))</f>
        <v/>
      </c>
      <c r="G8451" s="14"/>
      <c r="H8451" s="15"/>
      <c r="I8451" s="15"/>
      <c r="J8451" s="15"/>
      <c r="K8451" s="15"/>
      <c r="L8451" s="217"/>
      <c r="M8451" s="22"/>
      <c r="N8451" s="119" t="str">
        <f>IF(G8451="","",VLOOKUP(G8451,номенклатури!R:U,4,0))</f>
        <v/>
      </c>
      <c r="O8451" s="119" t="str">
        <f>IF(M8451="","",VLOOKUP(M8451,'14'!D:D,1,0))</f>
        <v/>
      </c>
    </row>
    <row r="8452" spans="1:15" ht="12.75" customHeight="1" x14ac:dyDescent="0.2">
      <c r="A8452" s="36" t="str">
        <f>'0'!$A$4</f>
        <v>………………..</v>
      </c>
      <c r="B8452" s="37">
        <f>'0'!$A$2</f>
        <v>46112</v>
      </c>
      <c r="C8452" s="37" t="s">
        <v>1243</v>
      </c>
      <c r="D8452" s="119" t="str">
        <f>IF(G8452="","",VLOOKUP(G8452,номенклатури!R:T,2,0))</f>
        <v/>
      </c>
      <c r="E8452" s="333" t="str">
        <f>IF(G8452="","",VLOOKUP(G8452,номенклатури!R:T,3,0))</f>
        <v/>
      </c>
      <c r="F8452" s="159" t="str">
        <f>IF(G8452="","",IF(ISERROR(VLOOKUP(G8452,номенклатури!V:V,1,0)),E8452*H8452,E8452*I8452))</f>
        <v/>
      </c>
      <c r="G8452" s="14"/>
      <c r="H8452" s="15"/>
      <c r="I8452" s="15"/>
      <c r="J8452" s="15"/>
      <c r="K8452" s="15"/>
      <c r="L8452" s="217"/>
      <c r="M8452" s="22"/>
      <c r="N8452" s="119" t="str">
        <f>IF(G8452="","",VLOOKUP(G8452,номенклатури!R:U,4,0))</f>
        <v/>
      </c>
      <c r="O8452" s="119" t="str">
        <f>IF(M8452="","",VLOOKUP(M8452,'14'!D:D,1,0))</f>
        <v/>
      </c>
    </row>
    <row r="8453" spans="1:15" ht="12.75" customHeight="1" x14ac:dyDescent="0.2">
      <c r="A8453" s="36" t="str">
        <f>'0'!$A$4</f>
        <v>………………..</v>
      </c>
      <c r="B8453" s="37">
        <f>'0'!$A$2</f>
        <v>46112</v>
      </c>
      <c r="C8453" s="37" t="s">
        <v>1243</v>
      </c>
      <c r="D8453" s="119" t="str">
        <f>IF(G8453="","",VLOOKUP(G8453,номенклатури!R:T,2,0))</f>
        <v/>
      </c>
      <c r="E8453" s="333" t="str">
        <f>IF(G8453="","",VLOOKUP(G8453,номенклатури!R:T,3,0))</f>
        <v/>
      </c>
      <c r="F8453" s="159" t="str">
        <f>IF(G8453="","",IF(ISERROR(VLOOKUP(G8453,номенклатури!V:V,1,0)),E8453*H8453,E8453*I8453))</f>
        <v/>
      </c>
      <c r="G8453" s="14"/>
      <c r="H8453" s="15"/>
      <c r="I8453" s="15"/>
      <c r="J8453" s="15"/>
      <c r="K8453" s="15"/>
      <c r="L8453" s="217"/>
      <c r="M8453" s="22"/>
      <c r="N8453" s="119" t="str">
        <f>IF(G8453="","",VLOOKUP(G8453,номенклатури!R:U,4,0))</f>
        <v/>
      </c>
      <c r="O8453" s="119" t="str">
        <f>IF(M8453="","",VLOOKUP(M8453,'14'!D:D,1,0))</f>
        <v/>
      </c>
    </row>
    <row r="8454" spans="1:15" ht="12.75" customHeight="1" x14ac:dyDescent="0.2">
      <c r="A8454" s="36" t="str">
        <f>'0'!$A$4</f>
        <v>………………..</v>
      </c>
      <c r="B8454" s="37">
        <f>'0'!$A$2</f>
        <v>46112</v>
      </c>
      <c r="C8454" s="37" t="s">
        <v>1243</v>
      </c>
      <c r="D8454" s="119" t="str">
        <f>IF(G8454="","",VLOOKUP(G8454,номенклатури!R:T,2,0))</f>
        <v/>
      </c>
      <c r="E8454" s="333" t="str">
        <f>IF(G8454="","",VLOOKUP(G8454,номенклатури!R:T,3,0))</f>
        <v/>
      </c>
      <c r="F8454" s="159" t="str">
        <f>IF(G8454="","",IF(ISERROR(VLOOKUP(G8454,номенклатури!V:V,1,0)),E8454*H8454,E8454*I8454))</f>
        <v/>
      </c>
      <c r="G8454" s="14"/>
      <c r="H8454" s="15"/>
      <c r="I8454" s="15"/>
      <c r="J8454" s="15"/>
      <c r="K8454" s="15"/>
      <c r="L8454" s="217"/>
      <c r="M8454" s="22"/>
      <c r="N8454" s="119" t="str">
        <f>IF(G8454="","",VLOOKUP(G8454,номенклатури!R:U,4,0))</f>
        <v/>
      </c>
      <c r="O8454" s="119" t="str">
        <f>IF(M8454="","",VLOOKUP(M8454,'14'!D:D,1,0))</f>
        <v/>
      </c>
    </row>
    <row r="8455" spans="1:15" ht="12.75" customHeight="1" x14ac:dyDescent="0.2">
      <c r="A8455" s="36" t="str">
        <f>'0'!$A$4</f>
        <v>………………..</v>
      </c>
      <c r="B8455" s="37">
        <f>'0'!$A$2</f>
        <v>46112</v>
      </c>
      <c r="C8455" s="37" t="s">
        <v>1243</v>
      </c>
      <c r="D8455" s="119" t="str">
        <f>IF(G8455="","",VLOOKUP(G8455,номенклатури!R:T,2,0))</f>
        <v/>
      </c>
      <c r="E8455" s="333" t="str">
        <f>IF(G8455="","",VLOOKUP(G8455,номенклатури!R:T,3,0))</f>
        <v/>
      </c>
      <c r="F8455" s="159" t="str">
        <f>IF(G8455="","",IF(ISERROR(VLOOKUP(G8455,номенклатури!V:V,1,0)),E8455*H8455,E8455*I8455))</f>
        <v/>
      </c>
      <c r="G8455" s="14"/>
      <c r="H8455" s="15"/>
      <c r="I8455" s="15"/>
      <c r="J8455" s="15"/>
      <c r="K8455" s="15"/>
      <c r="L8455" s="217"/>
      <c r="M8455" s="22"/>
      <c r="N8455" s="119" t="str">
        <f>IF(G8455="","",VLOOKUP(G8455,номенклатури!R:U,4,0))</f>
        <v/>
      </c>
      <c r="O8455" s="119" t="str">
        <f>IF(M8455="","",VLOOKUP(M8455,'14'!D:D,1,0))</f>
        <v/>
      </c>
    </row>
    <row r="8456" spans="1:15" ht="12.75" customHeight="1" x14ac:dyDescent="0.2">
      <c r="A8456" s="36" t="str">
        <f>'0'!$A$4</f>
        <v>………………..</v>
      </c>
      <c r="B8456" s="37">
        <f>'0'!$A$2</f>
        <v>46112</v>
      </c>
      <c r="C8456" s="37" t="s">
        <v>1243</v>
      </c>
      <c r="D8456" s="119" t="str">
        <f>IF(G8456="","",VLOOKUP(G8456,номенклатури!R:T,2,0))</f>
        <v/>
      </c>
      <c r="E8456" s="333" t="str">
        <f>IF(G8456="","",VLOOKUP(G8456,номенклатури!R:T,3,0))</f>
        <v/>
      </c>
      <c r="F8456" s="159" t="str">
        <f>IF(G8456="","",IF(ISERROR(VLOOKUP(G8456,номенклатури!V:V,1,0)),E8456*H8456,E8456*I8456))</f>
        <v/>
      </c>
      <c r="G8456" s="14"/>
      <c r="H8456" s="15"/>
      <c r="I8456" s="15"/>
      <c r="J8456" s="15"/>
      <c r="K8456" s="15"/>
      <c r="L8456" s="217"/>
      <c r="M8456" s="22"/>
      <c r="N8456" s="119" t="str">
        <f>IF(G8456="","",VLOOKUP(G8456,номенклатури!R:U,4,0))</f>
        <v/>
      </c>
      <c r="O8456" s="119" t="str">
        <f>IF(M8456="","",VLOOKUP(M8456,'14'!D:D,1,0))</f>
        <v/>
      </c>
    </row>
    <row r="8457" spans="1:15" ht="12.75" customHeight="1" x14ac:dyDescent="0.2">
      <c r="A8457" s="36" t="str">
        <f>'0'!$A$4</f>
        <v>………………..</v>
      </c>
      <c r="B8457" s="37">
        <f>'0'!$A$2</f>
        <v>46112</v>
      </c>
      <c r="C8457" s="37" t="s">
        <v>1243</v>
      </c>
      <c r="D8457" s="119" t="str">
        <f>IF(G8457="","",VLOOKUP(G8457,номенклатури!R:T,2,0))</f>
        <v/>
      </c>
      <c r="E8457" s="333" t="str">
        <f>IF(G8457="","",VLOOKUP(G8457,номенклатури!R:T,3,0))</f>
        <v/>
      </c>
      <c r="F8457" s="159" t="str">
        <f>IF(G8457="","",IF(ISERROR(VLOOKUP(G8457,номенклатури!V:V,1,0)),E8457*H8457,E8457*I8457))</f>
        <v/>
      </c>
      <c r="G8457" s="14"/>
      <c r="H8457" s="15"/>
      <c r="I8457" s="15"/>
      <c r="J8457" s="15"/>
      <c r="K8457" s="15"/>
      <c r="L8457" s="217"/>
      <c r="M8457" s="22"/>
      <c r="N8457" s="119" t="str">
        <f>IF(G8457="","",VLOOKUP(G8457,номенклатури!R:U,4,0))</f>
        <v/>
      </c>
      <c r="O8457" s="119" t="str">
        <f>IF(M8457="","",VLOOKUP(M8457,'14'!D:D,1,0))</f>
        <v/>
      </c>
    </row>
    <row r="8458" spans="1:15" ht="12.75" customHeight="1" x14ac:dyDescent="0.2">
      <c r="A8458" s="36" t="str">
        <f>'0'!$A$4</f>
        <v>………………..</v>
      </c>
      <c r="B8458" s="37">
        <f>'0'!$A$2</f>
        <v>46112</v>
      </c>
      <c r="C8458" s="37" t="s">
        <v>1243</v>
      </c>
      <c r="D8458" s="119" t="str">
        <f>IF(G8458="","",VLOOKUP(G8458,номенклатури!R:T,2,0))</f>
        <v/>
      </c>
      <c r="E8458" s="333" t="str">
        <f>IF(G8458="","",VLOOKUP(G8458,номенклатури!R:T,3,0))</f>
        <v/>
      </c>
      <c r="F8458" s="159" t="str">
        <f>IF(G8458="","",IF(ISERROR(VLOOKUP(G8458,номенклатури!V:V,1,0)),E8458*H8458,E8458*I8458))</f>
        <v/>
      </c>
      <c r="G8458" s="14"/>
      <c r="H8458" s="15"/>
      <c r="I8458" s="15"/>
      <c r="J8458" s="15"/>
      <c r="K8458" s="15"/>
      <c r="L8458" s="217"/>
      <c r="M8458" s="22"/>
      <c r="N8458" s="119" t="str">
        <f>IF(G8458="","",VLOOKUP(G8458,номенклатури!R:U,4,0))</f>
        <v/>
      </c>
      <c r="O8458" s="119" t="str">
        <f>IF(M8458="","",VLOOKUP(M8458,'14'!D:D,1,0))</f>
        <v/>
      </c>
    </row>
    <row r="8459" spans="1:15" ht="12.75" customHeight="1" x14ac:dyDescent="0.2">
      <c r="A8459" s="36" t="str">
        <f>'0'!$A$4</f>
        <v>………………..</v>
      </c>
      <c r="B8459" s="37">
        <f>'0'!$A$2</f>
        <v>46112</v>
      </c>
      <c r="C8459" s="37" t="s">
        <v>1243</v>
      </c>
      <c r="D8459" s="119" t="str">
        <f>IF(G8459="","",VLOOKUP(G8459,номенклатури!R:T,2,0))</f>
        <v/>
      </c>
      <c r="E8459" s="333" t="str">
        <f>IF(G8459="","",VLOOKUP(G8459,номенклатури!R:T,3,0))</f>
        <v/>
      </c>
      <c r="F8459" s="159" t="str">
        <f>IF(G8459="","",IF(ISERROR(VLOOKUP(G8459,номенклатури!V:V,1,0)),E8459*H8459,E8459*I8459))</f>
        <v/>
      </c>
      <c r="G8459" s="14"/>
      <c r="H8459" s="15"/>
      <c r="I8459" s="15"/>
      <c r="J8459" s="15"/>
      <c r="K8459" s="15"/>
      <c r="L8459" s="217"/>
      <c r="M8459" s="22"/>
      <c r="N8459" s="119" t="str">
        <f>IF(G8459="","",VLOOKUP(G8459,номенклатури!R:U,4,0))</f>
        <v/>
      </c>
      <c r="O8459" s="119" t="str">
        <f>IF(M8459="","",VLOOKUP(M8459,'14'!D:D,1,0))</f>
        <v/>
      </c>
    </row>
    <row r="8460" spans="1:15" ht="12.75" customHeight="1" x14ac:dyDescent="0.2">
      <c r="A8460" s="36" t="str">
        <f>'0'!$A$4</f>
        <v>………………..</v>
      </c>
      <c r="B8460" s="37">
        <f>'0'!$A$2</f>
        <v>46112</v>
      </c>
      <c r="C8460" s="37" t="s">
        <v>1243</v>
      </c>
      <c r="D8460" s="119" t="str">
        <f>IF(G8460="","",VLOOKUP(G8460,номенклатури!R:T,2,0))</f>
        <v/>
      </c>
      <c r="E8460" s="333" t="str">
        <f>IF(G8460="","",VLOOKUP(G8460,номенклатури!R:T,3,0))</f>
        <v/>
      </c>
      <c r="F8460" s="159" t="str">
        <f>IF(G8460="","",IF(ISERROR(VLOOKUP(G8460,номенклатури!V:V,1,0)),E8460*H8460,E8460*I8460))</f>
        <v/>
      </c>
      <c r="G8460" s="14"/>
      <c r="H8460" s="15"/>
      <c r="I8460" s="15"/>
      <c r="J8460" s="15"/>
      <c r="K8460" s="15"/>
      <c r="L8460" s="217"/>
      <c r="M8460" s="22"/>
      <c r="N8460" s="119" t="str">
        <f>IF(G8460="","",VLOOKUP(G8460,номенклатури!R:U,4,0))</f>
        <v/>
      </c>
      <c r="O8460" s="119" t="str">
        <f>IF(M8460="","",VLOOKUP(M8460,'14'!D:D,1,0))</f>
        <v/>
      </c>
    </row>
    <row r="8461" spans="1:15" ht="12.75" customHeight="1" x14ac:dyDescent="0.2">
      <c r="A8461" s="36" t="str">
        <f>'0'!$A$4</f>
        <v>………………..</v>
      </c>
      <c r="B8461" s="37">
        <f>'0'!$A$2</f>
        <v>46112</v>
      </c>
      <c r="C8461" s="37" t="s">
        <v>1243</v>
      </c>
      <c r="D8461" s="119" t="str">
        <f>IF(G8461="","",VLOOKUP(G8461,номенклатури!R:T,2,0))</f>
        <v/>
      </c>
      <c r="E8461" s="333" t="str">
        <f>IF(G8461="","",VLOOKUP(G8461,номенклатури!R:T,3,0))</f>
        <v/>
      </c>
      <c r="F8461" s="159" t="str">
        <f>IF(G8461="","",IF(ISERROR(VLOOKUP(G8461,номенклатури!V:V,1,0)),E8461*H8461,E8461*I8461))</f>
        <v/>
      </c>
      <c r="G8461" s="14"/>
      <c r="H8461" s="15"/>
      <c r="I8461" s="15"/>
      <c r="J8461" s="15"/>
      <c r="K8461" s="15"/>
      <c r="L8461" s="217"/>
      <c r="M8461" s="22"/>
      <c r="N8461" s="119" t="str">
        <f>IF(G8461="","",VLOOKUP(G8461,номенклатури!R:U,4,0))</f>
        <v/>
      </c>
      <c r="O8461" s="119" t="str">
        <f>IF(M8461="","",VLOOKUP(M8461,'14'!D:D,1,0))</f>
        <v/>
      </c>
    </row>
    <row r="8462" spans="1:15" ht="12.75" customHeight="1" x14ac:dyDescent="0.2">
      <c r="A8462" s="36" t="str">
        <f>'0'!$A$4</f>
        <v>………………..</v>
      </c>
      <c r="B8462" s="37">
        <f>'0'!$A$2</f>
        <v>46112</v>
      </c>
      <c r="C8462" s="37" t="s">
        <v>1243</v>
      </c>
      <c r="D8462" s="119" t="str">
        <f>IF(G8462="","",VLOOKUP(G8462,номенклатури!R:T,2,0))</f>
        <v/>
      </c>
      <c r="E8462" s="333" t="str">
        <f>IF(G8462="","",VLOOKUP(G8462,номенклатури!R:T,3,0))</f>
        <v/>
      </c>
      <c r="F8462" s="159" t="str">
        <f>IF(G8462="","",IF(ISERROR(VLOOKUP(G8462,номенклатури!V:V,1,0)),E8462*H8462,E8462*I8462))</f>
        <v/>
      </c>
      <c r="G8462" s="14"/>
      <c r="H8462" s="15"/>
      <c r="I8462" s="15"/>
      <c r="J8462" s="15"/>
      <c r="K8462" s="15"/>
      <c r="L8462" s="217"/>
      <c r="M8462" s="22"/>
      <c r="N8462" s="119" t="str">
        <f>IF(G8462="","",VLOOKUP(G8462,номенклатури!R:U,4,0))</f>
        <v/>
      </c>
      <c r="O8462" s="119" t="str">
        <f>IF(M8462="","",VLOOKUP(M8462,'14'!D:D,1,0))</f>
        <v/>
      </c>
    </row>
    <row r="8463" spans="1:15" ht="12.75" customHeight="1" x14ac:dyDescent="0.2">
      <c r="A8463" s="36" t="str">
        <f>'0'!$A$4</f>
        <v>………………..</v>
      </c>
      <c r="B8463" s="37">
        <f>'0'!$A$2</f>
        <v>46112</v>
      </c>
      <c r="C8463" s="37" t="s">
        <v>1243</v>
      </c>
      <c r="D8463" s="119" t="str">
        <f>IF(G8463="","",VLOOKUP(G8463,номенклатури!R:T,2,0))</f>
        <v/>
      </c>
      <c r="E8463" s="333" t="str">
        <f>IF(G8463="","",VLOOKUP(G8463,номенклатури!R:T,3,0))</f>
        <v/>
      </c>
      <c r="F8463" s="159" t="str">
        <f>IF(G8463="","",IF(ISERROR(VLOOKUP(G8463,номенклатури!V:V,1,0)),E8463*H8463,E8463*I8463))</f>
        <v/>
      </c>
      <c r="G8463" s="14"/>
      <c r="H8463" s="15"/>
      <c r="I8463" s="15"/>
      <c r="J8463" s="15"/>
      <c r="K8463" s="15"/>
      <c r="L8463" s="217"/>
      <c r="M8463" s="22"/>
      <c r="N8463" s="119" t="str">
        <f>IF(G8463="","",VLOOKUP(G8463,номенклатури!R:U,4,0))</f>
        <v/>
      </c>
      <c r="O8463" s="119" t="str">
        <f>IF(M8463="","",VLOOKUP(M8463,'14'!D:D,1,0))</f>
        <v/>
      </c>
    </row>
    <row r="8464" spans="1:15" ht="12.75" customHeight="1" x14ac:dyDescent="0.2">
      <c r="A8464" s="36" t="str">
        <f>'0'!$A$4</f>
        <v>………………..</v>
      </c>
      <c r="B8464" s="37">
        <f>'0'!$A$2</f>
        <v>46112</v>
      </c>
      <c r="C8464" s="37" t="s">
        <v>1243</v>
      </c>
      <c r="D8464" s="119" t="str">
        <f>IF(G8464="","",VLOOKUP(G8464,номенклатури!R:T,2,0))</f>
        <v/>
      </c>
      <c r="E8464" s="333" t="str">
        <f>IF(G8464="","",VLOOKUP(G8464,номенклатури!R:T,3,0))</f>
        <v/>
      </c>
      <c r="F8464" s="159" t="str">
        <f>IF(G8464="","",IF(ISERROR(VLOOKUP(G8464,номенклатури!V:V,1,0)),E8464*H8464,E8464*I8464))</f>
        <v/>
      </c>
      <c r="G8464" s="14"/>
      <c r="H8464" s="15"/>
      <c r="I8464" s="15"/>
      <c r="J8464" s="15"/>
      <c r="K8464" s="15"/>
      <c r="L8464" s="217"/>
      <c r="M8464" s="22"/>
      <c r="N8464" s="119" t="str">
        <f>IF(G8464="","",VLOOKUP(G8464,номенклатури!R:U,4,0))</f>
        <v/>
      </c>
      <c r="O8464" s="119" t="str">
        <f>IF(M8464="","",VLOOKUP(M8464,'14'!D:D,1,0))</f>
        <v/>
      </c>
    </row>
    <row r="8465" spans="1:15" ht="12.75" customHeight="1" x14ac:dyDescent="0.2">
      <c r="A8465" s="36" t="str">
        <f>'0'!$A$4</f>
        <v>………………..</v>
      </c>
      <c r="B8465" s="37">
        <f>'0'!$A$2</f>
        <v>46112</v>
      </c>
      <c r="C8465" s="37" t="s">
        <v>1243</v>
      </c>
      <c r="D8465" s="119" t="str">
        <f>IF(G8465="","",VLOOKUP(G8465,номенклатури!R:T,2,0))</f>
        <v/>
      </c>
      <c r="E8465" s="333" t="str">
        <f>IF(G8465="","",VLOOKUP(G8465,номенклатури!R:T,3,0))</f>
        <v/>
      </c>
      <c r="F8465" s="159" t="str">
        <f>IF(G8465="","",IF(ISERROR(VLOOKUP(G8465,номенклатури!V:V,1,0)),E8465*H8465,E8465*I8465))</f>
        <v/>
      </c>
      <c r="G8465" s="14"/>
      <c r="H8465" s="15"/>
      <c r="I8465" s="15"/>
      <c r="J8465" s="15"/>
      <c r="K8465" s="15"/>
      <c r="L8465" s="217"/>
      <c r="M8465" s="22"/>
      <c r="N8465" s="119" t="str">
        <f>IF(G8465="","",VLOOKUP(G8465,номенклатури!R:U,4,0))</f>
        <v/>
      </c>
      <c r="O8465" s="119" t="str">
        <f>IF(M8465="","",VLOOKUP(M8465,'14'!D:D,1,0))</f>
        <v/>
      </c>
    </row>
    <row r="8466" spans="1:15" ht="12.75" customHeight="1" x14ac:dyDescent="0.2">
      <c r="A8466" s="36" t="str">
        <f>'0'!$A$4</f>
        <v>………………..</v>
      </c>
      <c r="B8466" s="37">
        <f>'0'!$A$2</f>
        <v>46112</v>
      </c>
      <c r="C8466" s="37" t="s">
        <v>1243</v>
      </c>
      <c r="D8466" s="119" t="str">
        <f>IF(G8466="","",VLOOKUP(G8466,номенклатури!R:T,2,0))</f>
        <v/>
      </c>
      <c r="E8466" s="333" t="str">
        <f>IF(G8466="","",VLOOKUP(G8466,номенклатури!R:T,3,0))</f>
        <v/>
      </c>
      <c r="F8466" s="159" t="str">
        <f>IF(G8466="","",IF(ISERROR(VLOOKUP(G8466,номенклатури!V:V,1,0)),E8466*H8466,E8466*I8466))</f>
        <v/>
      </c>
      <c r="G8466" s="14"/>
      <c r="H8466" s="15"/>
      <c r="I8466" s="15"/>
      <c r="J8466" s="15"/>
      <c r="K8466" s="15"/>
      <c r="L8466" s="217"/>
      <c r="M8466" s="22"/>
      <c r="N8466" s="119" t="str">
        <f>IF(G8466="","",VLOOKUP(G8466,номенклатури!R:U,4,0))</f>
        <v/>
      </c>
      <c r="O8466" s="119" t="str">
        <f>IF(M8466="","",VLOOKUP(M8466,'14'!D:D,1,0))</f>
        <v/>
      </c>
    </row>
    <row r="8467" spans="1:15" ht="12.75" customHeight="1" x14ac:dyDescent="0.2">
      <c r="A8467" s="36" t="str">
        <f>'0'!$A$4</f>
        <v>………………..</v>
      </c>
      <c r="B8467" s="37">
        <f>'0'!$A$2</f>
        <v>46112</v>
      </c>
      <c r="C8467" s="37" t="s">
        <v>1243</v>
      </c>
      <c r="D8467" s="119" t="str">
        <f>IF(G8467="","",VLOOKUP(G8467,номенклатури!R:T,2,0))</f>
        <v/>
      </c>
      <c r="E8467" s="333" t="str">
        <f>IF(G8467="","",VLOOKUP(G8467,номенклатури!R:T,3,0))</f>
        <v/>
      </c>
      <c r="F8467" s="159" t="str">
        <f>IF(G8467="","",IF(ISERROR(VLOOKUP(G8467,номенклатури!V:V,1,0)),E8467*H8467,E8467*I8467))</f>
        <v/>
      </c>
      <c r="G8467" s="14"/>
      <c r="H8467" s="15"/>
      <c r="I8467" s="15"/>
      <c r="J8467" s="15"/>
      <c r="K8467" s="15"/>
      <c r="L8467" s="217"/>
      <c r="M8467" s="22"/>
      <c r="N8467" s="119" t="str">
        <f>IF(G8467="","",VLOOKUP(G8467,номенклатури!R:U,4,0))</f>
        <v/>
      </c>
      <c r="O8467" s="119" t="str">
        <f>IF(M8467="","",VLOOKUP(M8467,'14'!D:D,1,0))</f>
        <v/>
      </c>
    </row>
    <row r="8468" spans="1:15" ht="12.75" customHeight="1" x14ac:dyDescent="0.2">
      <c r="A8468" s="36" t="str">
        <f>'0'!$A$4</f>
        <v>………………..</v>
      </c>
      <c r="B8468" s="37">
        <f>'0'!$A$2</f>
        <v>46112</v>
      </c>
      <c r="C8468" s="37" t="s">
        <v>1243</v>
      </c>
      <c r="D8468" s="119" t="str">
        <f>IF(G8468="","",VLOOKUP(G8468,номенклатури!R:T,2,0))</f>
        <v/>
      </c>
      <c r="E8468" s="333" t="str">
        <f>IF(G8468="","",VLOOKUP(G8468,номенклатури!R:T,3,0))</f>
        <v/>
      </c>
      <c r="F8468" s="159" t="str">
        <f>IF(G8468="","",IF(ISERROR(VLOOKUP(G8468,номенклатури!V:V,1,0)),E8468*H8468,E8468*I8468))</f>
        <v/>
      </c>
      <c r="G8468" s="14"/>
      <c r="H8468" s="15"/>
      <c r="I8468" s="15"/>
      <c r="J8468" s="15"/>
      <c r="K8468" s="15"/>
      <c r="L8468" s="217"/>
      <c r="M8468" s="22"/>
      <c r="N8468" s="119" t="str">
        <f>IF(G8468="","",VLOOKUP(G8468,номенклатури!R:U,4,0))</f>
        <v/>
      </c>
      <c r="O8468" s="119" t="str">
        <f>IF(M8468="","",VLOOKUP(M8468,'14'!D:D,1,0))</f>
        <v/>
      </c>
    </row>
    <row r="8469" spans="1:15" ht="12.75" customHeight="1" x14ac:dyDescent="0.2">
      <c r="A8469" s="36" t="str">
        <f>'0'!$A$4</f>
        <v>………………..</v>
      </c>
      <c r="B8469" s="37">
        <f>'0'!$A$2</f>
        <v>46112</v>
      </c>
      <c r="C8469" s="37" t="s">
        <v>1243</v>
      </c>
      <c r="D8469" s="119" t="str">
        <f>IF(G8469="","",VLOOKUP(G8469,номенклатури!R:T,2,0))</f>
        <v/>
      </c>
      <c r="E8469" s="333" t="str">
        <f>IF(G8469="","",VLOOKUP(G8469,номенклатури!R:T,3,0))</f>
        <v/>
      </c>
      <c r="F8469" s="159" t="str">
        <f>IF(G8469="","",IF(ISERROR(VLOOKUP(G8469,номенклатури!V:V,1,0)),E8469*H8469,E8469*I8469))</f>
        <v/>
      </c>
      <c r="G8469" s="14"/>
      <c r="H8469" s="15"/>
      <c r="I8469" s="15"/>
      <c r="J8469" s="15"/>
      <c r="K8469" s="15"/>
      <c r="L8469" s="217"/>
      <c r="M8469" s="22"/>
      <c r="N8469" s="119" t="str">
        <f>IF(G8469="","",VLOOKUP(G8469,номенклатури!R:U,4,0))</f>
        <v/>
      </c>
      <c r="O8469" s="119" t="str">
        <f>IF(M8469="","",VLOOKUP(M8469,'14'!D:D,1,0))</f>
        <v/>
      </c>
    </row>
    <row r="8470" spans="1:15" ht="12.75" customHeight="1" x14ac:dyDescent="0.2">
      <c r="A8470" s="36" t="str">
        <f>'0'!$A$4</f>
        <v>………………..</v>
      </c>
      <c r="B8470" s="37">
        <f>'0'!$A$2</f>
        <v>46112</v>
      </c>
      <c r="C8470" s="37" t="s">
        <v>1243</v>
      </c>
      <c r="D8470" s="119" t="str">
        <f>IF(G8470="","",VLOOKUP(G8470,номенклатури!R:T,2,0))</f>
        <v/>
      </c>
      <c r="E8470" s="333" t="str">
        <f>IF(G8470="","",VLOOKUP(G8470,номенклатури!R:T,3,0))</f>
        <v/>
      </c>
      <c r="F8470" s="159" t="str">
        <f>IF(G8470="","",IF(ISERROR(VLOOKUP(G8470,номенклатури!V:V,1,0)),E8470*H8470,E8470*I8470))</f>
        <v/>
      </c>
      <c r="G8470" s="14"/>
      <c r="H8470" s="15"/>
      <c r="I8470" s="15"/>
      <c r="J8470" s="15"/>
      <c r="K8470" s="15"/>
      <c r="L8470" s="217"/>
      <c r="M8470" s="22"/>
      <c r="N8470" s="119" t="str">
        <f>IF(G8470="","",VLOOKUP(G8470,номенклатури!R:U,4,0))</f>
        <v/>
      </c>
      <c r="O8470" s="119" t="str">
        <f>IF(M8470="","",VLOOKUP(M8470,'14'!D:D,1,0))</f>
        <v/>
      </c>
    </row>
    <row r="8471" spans="1:15" ht="12.75" customHeight="1" x14ac:dyDescent="0.2">
      <c r="A8471" s="36" t="str">
        <f>'0'!$A$4</f>
        <v>………………..</v>
      </c>
      <c r="B8471" s="37">
        <f>'0'!$A$2</f>
        <v>46112</v>
      </c>
      <c r="C8471" s="37" t="s">
        <v>1243</v>
      </c>
      <c r="D8471" s="119" t="str">
        <f>IF(G8471="","",VLOOKUP(G8471,номенклатури!R:T,2,0))</f>
        <v/>
      </c>
      <c r="E8471" s="333" t="str">
        <f>IF(G8471="","",VLOOKUP(G8471,номенклатури!R:T,3,0))</f>
        <v/>
      </c>
      <c r="F8471" s="159" t="str">
        <f>IF(G8471="","",IF(ISERROR(VLOOKUP(G8471,номенклатури!V:V,1,0)),E8471*H8471,E8471*I8471))</f>
        <v/>
      </c>
      <c r="G8471" s="14"/>
      <c r="H8471" s="15"/>
      <c r="I8471" s="15"/>
      <c r="J8471" s="15"/>
      <c r="K8471" s="15"/>
      <c r="L8471" s="217"/>
      <c r="M8471" s="22"/>
      <c r="N8471" s="119" t="str">
        <f>IF(G8471="","",VLOOKUP(G8471,номенклатури!R:U,4,0))</f>
        <v/>
      </c>
      <c r="O8471" s="119" t="str">
        <f>IF(M8471="","",VLOOKUP(M8471,'14'!D:D,1,0))</f>
        <v/>
      </c>
    </row>
    <row r="8472" spans="1:15" ht="12.75" customHeight="1" x14ac:dyDescent="0.2">
      <c r="A8472" s="36" t="str">
        <f>'0'!$A$4</f>
        <v>………………..</v>
      </c>
      <c r="B8472" s="37">
        <f>'0'!$A$2</f>
        <v>46112</v>
      </c>
      <c r="C8472" s="37" t="s">
        <v>1243</v>
      </c>
      <c r="D8472" s="119" t="str">
        <f>IF(G8472="","",VLOOKUP(G8472,номенклатури!R:T,2,0))</f>
        <v/>
      </c>
      <c r="E8472" s="333" t="str">
        <f>IF(G8472="","",VLOOKUP(G8472,номенклатури!R:T,3,0))</f>
        <v/>
      </c>
      <c r="F8472" s="159" t="str">
        <f>IF(G8472="","",IF(ISERROR(VLOOKUP(G8472,номенклатури!V:V,1,0)),E8472*H8472,E8472*I8472))</f>
        <v/>
      </c>
      <c r="G8472" s="14"/>
      <c r="H8472" s="15"/>
      <c r="I8472" s="15"/>
      <c r="J8472" s="15"/>
      <c r="K8472" s="15"/>
      <c r="L8472" s="217"/>
      <c r="M8472" s="22"/>
      <c r="N8472" s="119" t="str">
        <f>IF(G8472="","",VLOOKUP(G8472,номенклатури!R:U,4,0))</f>
        <v/>
      </c>
      <c r="O8472" s="119" t="str">
        <f>IF(M8472="","",VLOOKUP(M8472,'14'!D:D,1,0))</f>
        <v/>
      </c>
    </row>
    <row r="8473" spans="1:15" ht="12.75" customHeight="1" x14ac:dyDescent="0.2">
      <c r="A8473" s="36" t="str">
        <f>'0'!$A$4</f>
        <v>………………..</v>
      </c>
      <c r="B8473" s="37">
        <f>'0'!$A$2</f>
        <v>46112</v>
      </c>
      <c r="C8473" s="37" t="s">
        <v>1243</v>
      </c>
      <c r="D8473" s="119" t="str">
        <f>IF(G8473="","",VLOOKUP(G8473,номенклатури!R:T,2,0))</f>
        <v/>
      </c>
      <c r="E8473" s="333" t="str">
        <f>IF(G8473="","",VLOOKUP(G8473,номенклатури!R:T,3,0))</f>
        <v/>
      </c>
      <c r="F8473" s="159" t="str">
        <f>IF(G8473="","",IF(ISERROR(VLOOKUP(G8473,номенклатури!V:V,1,0)),E8473*H8473,E8473*I8473))</f>
        <v/>
      </c>
      <c r="G8473" s="14"/>
      <c r="H8473" s="15"/>
      <c r="I8473" s="15"/>
      <c r="J8473" s="15"/>
      <c r="K8473" s="15"/>
      <c r="L8473" s="217"/>
      <c r="M8473" s="22"/>
      <c r="N8473" s="119" t="str">
        <f>IF(G8473="","",VLOOKUP(G8473,номенклатури!R:U,4,0))</f>
        <v/>
      </c>
      <c r="O8473" s="119" t="str">
        <f>IF(M8473="","",VLOOKUP(M8473,'14'!D:D,1,0))</f>
        <v/>
      </c>
    </row>
    <row r="8474" spans="1:15" ht="12.75" customHeight="1" x14ac:dyDescent="0.2">
      <c r="A8474" s="36" t="str">
        <f>'0'!$A$4</f>
        <v>………………..</v>
      </c>
      <c r="B8474" s="37">
        <f>'0'!$A$2</f>
        <v>46112</v>
      </c>
      <c r="C8474" s="37" t="s">
        <v>1243</v>
      </c>
      <c r="D8474" s="119" t="str">
        <f>IF(G8474="","",VLOOKUP(G8474,номенклатури!R:T,2,0))</f>
        <v/>
      </c>
      <c r="E8474" s="333" t="str">
        <f>IF(G8474="","",VLOOKUP(G8474,номенклатури!R:T,3,0))</f>
        <v/>
      </c>
      <c r="F8474" s="159" t="str">
        <f>IF(G8474="","",IF(ISERROR(VLOOKUP(G8474,номенклатури!V:V,1,0)),E8474*H8474,E8474*I8474))</f>
        <v/>
      </c>
      <c r="G8474" s="14"/>
      <c r="H8474" s="15"/>
      <c r="I8474" s="15"/>
      <c r="J8474" s="15"/>
      <c r="K8474" s="15"/>
      <c r="L8474" s="217"/>
      <c r="M8474" s="22"/>
      <c r="N8474" s="119" t="str">
        <f>IF(G8474="","",VLOOKUP(G8474,номенклатури!R:U,4,0))</f>
        <v/>
      </c>
      <c r="O8474" s="119" t="str">
        <f>IF(M8474="","",VLOOKUP(M8474,'14'!D:D,1,0))</f>
        <v/>
      </c>
    </row>
    <row r="8475" spans="1:15" ht="12.75" customHeight="1" x14ac:dyDescent="0.2">
      <c r="A8475" s="36" t="str">
        <f>'0'!$A$4</f>
        <v>………………..</v>
      </c>
      <c r="B8475" s="37">
        <f>'0'!$A$2</f>
        <v>46112</v>
      </c>
      <c r="C8475" s="37" t="s">
        <v>1243</v>
      </c>
      <c r="D8475" s="119" t="str">
        <f>IF(G8475="","",VLOOKUP(G8475,номенклатури!R:T,2,0))</f>
        <v/>
      </c>
      <c r="E8475" s="333" t="str">
        <f>IF(G8475="","",VLOOKUP(G8475,номенклатури!R:T,3,0))</f>
        <v/>
      </c>
      <c r="F8475" s="159" t="str">
        <f>IF(G8475="","",IF(ISERROR(VLOOKUP(G8475,номенклатури!V:V,1,0)),E8475*H8475,E8475*I8475))</f>
        <v/>
      </c>
      <c r="G8475" s="14"/>
      <c r="H8475" s="15"/>
      <c r="I8475" s="15"/>
      <c r="J8475" s="15"/>
      <c r="K8475" s="15"/>
      <c r="L8475" s="217"/>
      <c r="M8475" s="22"/>
      <c r="N8475" s="119" t="str">
        <f>IF(G8475="","",VLOOKUP(G8475,номенклатури!R:U,4,0))</f>
        <v/>
      </c>
      <c r="O8475" s="119" t="str">
        <f>IF(M8475="","",VLOOKUP(M8475,'14'!D:D,1,0))</f>
        <v/>
      </c>
    </row>
    <row r="8476" spans="1:15" ht="12.75" customHeight="1" x14ac:dyDescent="0.2">
      <c r="A8476" s="36" t="str">
        <f>'0'!$A$4</f>
        <v>………………..</v>
      </c>
      <c r="B8476" s="37">
        <f>'0'!$A$2</f>
        <v>46112</v>
      </c>
      <c r="C8476" s="37" t="s">
        <v>1243</v>
      </c>
      <c r="D8476" s="119" t="str">
        <f>IF(G8476="","",VLOOKUP(G8476,номенклатури!R:T,2,0))</f>
        <v/>
      </c>
      <c r="E8476" s="333" t="str">
        <f>IF(G8476="","",VLOOKUP(G8476,номенклатури!R:T,3,0))</f>
        <v/>
      </c>
      <c r="F8476" s="159" t="str">
        <f>IF(G8476="","",IF(ISERROR(VLOOKUP(G8476,номенклатури!V:V,1,0)),E8476*H8476,E8476*I8476))</f>
        <v/>
      </c>
      <c r="G8476" s="14"/>
      <c r="H8476" s="15"/>
      <c r="I8476" s="15"/>
      <c r="J8476" s="15"/>
      <c r="K8476" s="15"/>
      <c r="L8476" s="217"/>
      <c r="M8476" s="22"/>
      <c r="N8476" s="119" t="str">
        <f>IF(G8476="","",VLOOKUP(G8476,номенклатури!R:U,4,0))</f>
        <v/>
      </c>
      <c r="O8476" s="119" t="str">
        <f>IF(M8476="","",VLOOKUP(M8476,'14'!D:D,1,0))</f>
        <v/>
      </c>
    </row>
    <row r="8477" spans="1:15" ht="12.75" customHeight="1" x14ac:dyDescent="0.2">
      <c r="A8477" s="36" t="str">
        <f>'0'!$A$4</f>
        <v>………………..</v>
      </c>
      <c r="B8477" s="37">
        <f>'0'!$A$2</f>
        <v>46112</v>
      </c>
      <c r="C8477" s="37" t="s">
        <v>1243</v>
      </c>
      <c r="D8477" s="119" t="str">
        <f>IF(G8477="","",VLOOKUP(G8477,номенклатури!R:T,2,0))</f>
        <v/>
      </c>
      <c r="E8477" s="333" t="str">
        <f>IF(G8477="","",VLOOKUP(G8477,номенклатури!R:T,3,0))</f>
        <v/>
      </c>
      <c r="F8477" s="159" t="str">
        <f>IF(G8477="","",IF(ISERROR(VLOOKUP(G8477,номенклатури!V:V,1,0)),E8477*H8477,E8477*I8477))</f>
        <v/>
      </c>
      <c r="G8477" s="14"/>
      <c r="H8477" s="15"/>
      <c r="I8477" s="15"/>
      <c r="J8477" s="15"/>
      <c r="K8477" s="15"/>
      <c r="L8477" s="217"/>
      <c r="M8477" s="22"/>
      <c r="N8477" s="119" t="str">
        <f>IF(G8477="","",VLOOKUP(G8477,номенклатури!R:U,4,0))</f>
        <v/>
      </c>
      <c r="O8477" s="119" t="str">
        <f>IF(M8477="","",VLOOKUP(M8477,'14'!D:D,1,0))</f>
        <v/>
      </c>
    </row>
    <row r="8478" spans="1:15" ht="12.75" customHeight="1" x14ac:dyDescent="0.2">
      <c r="A8478" s="36" t="str">
        <f>'0'!$A$4</f>
        <v>………………..</v>
      </c>
      <c r="B8478" s="37">
        <f>'0'!$A$2</f>
        <v>46112</v>
      </c>
      <c r="C8478" s="37" t="s">
        <v>1243</v>
      </c>
      <c r="D8478" s="119" t="str">
        <f>IF(G8478="","",VLOOKUP(G8478,номенклатури!R:T,2,0))</f>
        <v/>
      </c>
      <c r="E8478" s="333" t="str">
        <f>IF(G8478="","",VLOOKUP(G8478,номенклатури!R:T,3,0))</f>
        <v/>
      </c>
      <c r="F8478" s="159" t="str">
        <f>IF(G8478="","",IF(ISERROR(VLOOKUP(G8478,номенклатури!V:V,1,0)),E8478*H8478,E8478*I8478))</f>
        <v/>
      </c>
      <c r="G8478" s="14"/>
      <c r="H8478" s="15"/>
      <c r="I8478" s="15"/>
      <c r="J8478" s="15"/>
      <c r="K8478" s="15"/>
      <c r="L8478" s="217"/>
      <c r="M8478" s="22"/>
      <c r="N8478" s="119" t="str">
        <f>IF(G8478="","",VLOOKUP(G8478,номенклатури!R:U,4,0))</f>
        <v/>
      </c>
      <c r="O8478" s="119" t="str">
        <f>IF(M8478="","",VLOOKUP(M8478,'14'!D:D,1,0))</f>
        <v/>
      </c>
    </row>
    <row r="8479" spans="1:15" ht="12.75" customHeight="1" x14ac:dyDescent="0.2">
      <c r="A8479" s="36" t="str">
        <f>'0'!$A$4</f>
        <v>………………..</v>
      </c>
      <c r="B8479" s="37">
        <f>'0'!$A$2</f>
        <v>46112</v>
      </c>
      <c r="C8479" s="37" t="s">
        <v>1243</v>
      </c>
      <c r="D8479" s="119" t="str">
        <f>IF(G8479="","",VLOOKUP(G8479,номенклатури!R:T,2,0))</f>
        <v/>
      </c>
      <c r="E8479" s="333" t="str">
        <f>IF(G8479="","",VLOOKUP(G8479,номенклатури!R:T,3,0))</f>
        <v/>
      </c>
      <c r="F8479" s="159" t="str">
        <f>IF(G8479="","",IF(ISERROR(VLOOKUP(G8479,номенклатури!V:V,1,0)),E8479*H8479,E8479*I8479))</f>
        <v/>
      </c>
      <c r="G8479" s="14"/>
      <c r="H8479" s="15"/>
      <c r="I8479" s="15"/>
      <c r="J8479" s="15"/>
      <c r="K8479" s="15"/>
      <c r="L8479" s="217"/>
      <c r="M8479" s="22"/>
      <c r="N8479" s="119" t="str">
        <f>IF(G8479="","",VLOOKUP(G8479,номенклатури!R:U,4,0))</f>
        <v/>
      </c>
      <c r="O8479" s="119" t="str">
        <f>IF(M8479="","",VLOOKUP(M8479,'14'!D:D,1,0))</f>
        <v/>
      </c>
    </row>
    <row r="8480" spans="1:15" ht="12.75" customHeight="1" x14ac:dyDescent="0.2">
      <c r="A8480" s="36" t="str">
        <f>'0'!$A$4</f>
        <v>………………..</v>
      </c>
      <c r="B8480" s="37">
        <f>'0'!$A$2</f>
        <v>46112</v>
      </c>
      <c r="C8480" s="37" t="s">
        <v>1243</v>
      </c>
      <c r="D8480" s="119" t="str">
        <f>IF(G8480="","",VLOOKUP(G8480,номенклатури!R:T,2,0))</f>
        <v/>
      </c>
      <c r="E8480" s="333" t="str">
        <f>IF(G8480="","",VLOOKUP(G8480,номенклатури!R:T,3,0))</f>
        <v/>
      </c>
      <c r="F8480" s="159" t="str">
        <f>IF(G8480="","",IF(ISERROR(VLOOKUP(G8480,номенклатури!V:V,1,0)),E8480*H8480,E8480*I8480))</f>
        <v/>
      </c>
      <c r="G8480" s="14"/>
      <c r="H8480" s="15"/>
      <c r="I8480" s="15"/>
      <c r="J8480" s="15"/>
      <c r="K8480" s="15"/>
      <c r="L8480" s="217"/>
      <c r="M8480" s="22"/>
      <c r="N8480" s="119" t="str">
        <f>IF(G8480="","",VLOOKUP(G8480,номенклатури!R:U,4,0))</f>
        <v/>
      </c>
      <c r="O8480" s="119" t="str">
        <f>IF(M8480="","",VLOOKUP(M8480,'14'!D:D,1,0))</f>
        <v/>
      </c>
    </row>
    <row r="8481" spans="1:15" ht="12.75" customHeight="1" x14ac:dyDescent="0.2">
      <c r="A8481" s="36" t="str">
        <f>'0'!$A$4</f>
        <v>………………..</v>
      </c>
      <c r="B8481" s="37">
        <f>'0'!$A$2</f>
        <v>46112</v>
      </c>
      <c r="C8481" s="37" t="s">
        <v>1243</v>
      </c>
      <c r="D8481" s="119" t="str">
        <f>IF(G8481="","",VLOOKUP(G8481,номенклатури!R:T,2,0))</f>
        <v/>
      </c>
      <c r="E8481" s="333" t="str">
        <f>IF(G8481="","",VLOOKUP(G8481,номенклатури!R:T,3,0))</f>
        <v/>
      </c>
      <c r="F8481" s="159" t="str">
        <f>IF(G8481="","",IF(ISERROR(VLOOKUP(G8481,номенклатури!V:V,1,0)),E8481*H8481,E8481*I8481))</f>
        <v/>
      </c>
      <c r="G8481" s="14"/>
      <c r="H8481" s="15"/>
      <c r="I8481" s="15"/>
      <c r="J8481" s="15"/>
      <c r="K8481" s="15"/>
      <c r="L8481" s="217"/>
      <c r="M8481" s="22"/>
      <c r="N8481" s="119" t="str">
        <f>IF(G8481="","",VLOOKUP(G8481,номенклатури!R:U,4,0))</f>
        <v/>
      </c>
      <c r="O8481" s="119" t="str">
        <f>IF(M8481="","",VLOOKUP(M8481,'14'!D:D,1,0))</f>
        <v/>
      </c>
    </row>
    <row r="8482" spans="1:15" ht="12.75" customHeight="1" x14ac:dyDescent="0.2">
      <c r="A8482" s="36" t="str">
        <f>'0'!$A$4</f>
        <v>………………..</v>
      </c>
      <c r="B8482" s="37">
        <f>'0'!$A$2</f>
        <v>46112</v>
      </c>
      <c r="C8482" s="37" t="s">
        <v>1243</v>
      </c>
      <c r="D8482" s="119" t="str">
        <f>IF(G8482="","",VLOOKUP(G8482,номенклатури!R:T,2,0))</f>
        <v/>
      </c>
      <c r="E8482" s="333" t="str">
        <f>IF(G8482="","",VLOOKUP(G8482,номенклатури!R:T,3,0))</f>
        <v/>
      </c>
      <c r="F8482" s="159" t="str">
        <f>IF(G8482="","",IF(ISERROR(VLOOKUP(G8482,номенклатури!V:V,1,0)),E8482*H8482,E8482*I8482))</f>
        <v/>
      </c>
      <c r="G8482" s="14"/>
      <c r="H8482" s="15"/>
      <c r="I8482" s="15"/>
      <c r="J8482" s="15"/>
      <c r="K8482" s="15"/>
      <c r="L8482" s="217"/>
      <c r="M8482" s="22"/>
      <c r="N8482" s="119" t="str">
        <f>IF(G8482="","",VLOOKUP(G8482,номенклатури!R:U,4,0))</f>
        <v/>
      </c>
      <c r="O8482" s="119" t="str">
        <f>IF(M8482="","",VLOOKUP(M8482,'14'!D:D,1,0))</f>
        <v/>
      </c>
    </row>
    <row r="8483" spans="1:15" ht="12.75" customHeight="1" x14ac:dyDescent="0.2">
      <c r="A8483" s="36" t="str">
        <f>'0'!$A$4</f>
        <v>………………..</v>
      </c>
      <c r="B8483" s="37">
        <f>'0'!$A$2</f>
        <v>46112</v>
      </c>
      <c r="C8483" s="37" t="s">
        <v>1243</v>
      </c>
      <c r="D8483" s="119" t="str">
        <f>IF(G8483="","",VLOOKUP(G8483,номенклатури!R:T,2,0))</f>
        <v/>
      </c>
      <c r="E8483" s="333" t="str">
        <f>IF(G8483="","",VLOOKUP(G8483,номенклатури!R:T,3,0))</f>
        <v/>
      </c>
      <c r="F8483" s="159" t="str">
        <f>IF(G8483="","",IF(ISERROR(VLOOKUP(G8483,номенклатури!V:V,1,0)),E8483*H8483,E8483*I8483))</f>
        <v/>
      </c>
      <c r="G8483" s="14"/>
      <c r="H8483" s="15"/>
      <c r="I8483" s="15"/>
      <c r="J8483" s="15"/>
      <c r="K8483" s="15"/>
      <c r="L8483" s="217"/>
      <c r="M8483" s="22"/>
      <c r="N8483" s="119" t="str">
        <f>IF(G8483="","",VLOOKUP(G8483,номенклатури!R:U,4,0))</f>
        <v/>
      </c>
      <c r="O8483" s="119" t="str">
        <f>IF(M8483="","",VLOOKUP(M8483,'14'!D:D,1,0))</f>
        <v/>
      </c>
    </row>
    <row r="8484" spans="1:15" ht="12.75" customHeight="1" x14ac:dyDescent="0.2">
      <c r="A8484" s="36" t="str">
        <f>'0'!$A$4</f>
        <v>………………..</v>
      </c>
      <c r="B8484" s="37">
        <f>'0'!$A$2</f>
        <v>46112</v>
      </c>
      <c r="C8484" s="37" t="s">
        <v>1243</v>
      </c>
      <c r="D8484" s="119" t="str">
        <f>IF(G8484="","",VLOOKUP(G8484,номенклатури!R:T,2,0))</f>
        <v/>
      </c>
      <c r="E8484" s="333" t="str">
        <f>IF(G8484="","",VLOOKUP(G8484,номенклатури!R:T,3,0))</f>
        <v/>
      </c>
      <c r="F8484" s="159" t="str">
        <f>IF(G8484="","",IF(ISERROR(VLOOKUP(G8484,номенклатури!V:V,1,0)),E8484*H8484,E8484*I8484))</f>
        <v/>
      </c>
      <c r="G8484" s="14"/>
      <c r="H8484" s="15"/>
      <c r="I8484" s="15"/>
      <c r="J8484" s="15"/>
      <c r="K8484" s="15"/>
      <c r="L8484" s="217"/>
      <c r="M8484" s="22"/>
      <c r="N8484" s="119" t="str">
        <f>IF(G8484="","",VLOOKUP(G8484,номенклатури!R:U,4,0))</f>
        <v/>
      </c>
      <c r="O8484" s="119" t="str">
        <f>IF(M8484="","",VLOOKUP(M8484,'14'!D:D,1,0))</f>
        <v/>
      </c>
    </row>
    <row r="8485" spans="1:15" ht="12.75" customHeight="1" x14ac:dyDescent="0.2">
      <c r="A8485" s="36" t="str">
        <f>'0'!$A$4</f>
        <v>………………..</v>
      </c>
      <c r="B8485" s="37">
        <f>'0'!$A$2</f>
        <v>46112</v>
      </c>
      <c r="C8485" s="37" t="s">
        <v>1243</v>
      </c>
      <c r="D8485" s="119" t="str">
        <f>IF(G8485="","",VLOOKUP(G8485,номенклатури!R:T,2,0))</f>
        <v/>
      </c>
      <c r="E8485" s="333" t="str">
        <f>IF(G8485="","",VLOOKUP(G8485,номенклатури!R:T,3,0))</f>
        <v/>
      </c>
      <c r="F8485" s="159" t="str">
        <f>IF(G8485="","",IF(ISERROR(VLOOKUP(G8485,номенклатури!V:V,1,0)),E8485*H8485,E8485*I8485))</f>
        <v/>
      </c>
      <c r="G8485" s="14"/>
      <c r="H8485" s="15"/>
      <c r="I8485" s="15"/>
      <c r="J8485" s="15"/>
      <c r="K8485" s="15"/>
      <c r="L8485" s="217"/>
      <c r="M8485" s="22"/>
      <c r="N8485" s="119" t="str">
        <f>IF(G8485="","",VLOOKUP(G8485,номенклатури!R:U,4,0))</f>
        <v/>
      </c>
      <c r="O8485" s="119" t="str">
        <f>IF(M8485="","",VLOOKUP(M8485,'14'!D:D,1,0))</f>
        <v/>
      </c>
    </row>
    <row r="8486" spans="1:15" ht="12.75" customHeight="1" x14ac:dyDescent="0.2">
      <c r="A8486" s="36" t="str">
        <f>'0'!$A$4</f>
        <v>………………..</v>
      </c>
      <c r="B8486" s="37">
        <f>'0'!$A$2</f>
        <v>46112</v>
      </c>
      <c r="C8486" s="37" t="s">
        <v>1243</v>
      </c>
      <c r="D8486" s="119" t="str">
        <f>IF(G8486="","",VLOOKUP(G8486,номенклатури!R:T,2,0))</f>
        <v/>
      </c>
      <c r="E8486" s="333" t="str">
        <f>IF(G8486="","",VLOOKUP(G8486,номенклатури!R:T,3,0))</f>
        <v/>
      </c>
      <c r="F8486" s="159" t="str">
        <f>IF(G8486="","",IF(ISERROR(VLOOKUP(G8486,номенклатури!V:V,1,0)),E8486*H8486,E8486*I8486))</f>
        <v/>
      </c>
      <c r="G8486" s="14"/>
      <c r="H8486" s="15"/>
      <c r="I8486" s="15"/>
      <c r="J8486" s="15"/>
      <c r="K8486" s="15"/>
      <c r="L8486" s="217"/>
      <c r="M8486" s="22"/>
      <c r="N8486" s="119" t="str">
        <f>IF(G8486="","",VLOOKUP(G8486,номенклатури!R:U,4,0))</f>
        <v/>
      </c>
      <c r="O8486" s="119" t="str">
        <f>IF(M8486="","",VLOOKUP(M8486,'14'!D:D,1,0))</f>
        <v/>
      </c>
    </row>
    <row r="8487" spans="1:15" ht="12.75" customHeight="1" x14ac:dyDescent="0.2">
      <c r="A8487" s="36" t="str">
        <f>'0'!$A$4</f>
        <v>………………..</v>
      </c>
      <c r="B8487" s="37">
        <f>'0'!$A$2</f>
        <v>46112</v>
      </c>
      <c r="C8487" s="37" t="s">
        <v>1243</v>
      </c>
      <c r="D8487" s="119" t="str">
        <f>IF(G8487="","",VLOOKUP(G8487,номенклатури!R:T,2,0))</f>
        <v/>
      </c>
      <c r="E8487" s="333" t="str">
        <f>IF(G8487="","",VLOOKUP(G8487,номенклатури!R:T,3,0))</f>
        <v/>
      </c>
      <c r="F8487" s="159" t="str">
        <f>IF(G8487="","",IF(ISERROR(VLOOKUP(G8487,номенклатури!V:V,1,0)),E8487*H8487,E8487*I8487))</f>
        <v/>
      </c>
      <c r="G8487" s="14"/>
      <c r="H8487" s="15"/>
      <c r="I8487" s="15"/>
      <c r="J8487" s="15"/>
      <c r="K8487" s="15"/>
      <c r="L8487" s="217"/>
      <c r="M8487" s="22"/>
      <c r="N8487" s="119" t="str">
        <f>IF(G8487="","",VLOOKUP(G8487,номенклатури!R:U,4,0))</f>
        <v/>
      </c>
      <c r="O8487" s="119" t="str">
        <f>IF(M8487="","",VLOOKUP(M8487,'14'!D:D,1,0))</f>
        <v/>
      </c>
    </row>
    <row r="8488" spans="1:15" ht="12.75" customHeight="1" x14ac:dyDescent="0.2">
      <c r="A8488" s="36" t="str">
        <f>'0'!$A$4</f>
        <v>………………..</v>
      </c>
      <c r="B8488" s="37">
        <f>'0'!$A$2</f>
        <v>46112</v>
      </c>
      <c r="C8488" s="37" t="s">
        <v>1243</v>
      </c>
      <c r="D8488" s="119" t="str">
        <f>IF(G8488="","",VLOOKUP(G8488,номенклатури!R:T,2,0))</f>
        <v/>
      </c>
      <c r="E8488" s="333" t="str">
        <f>IF(G8488="","",VLOOKUP(G8488,номенклатури!R:T,3,0))</f>
        <v/>
      </c>
      <c r="F8488" s="159" t="str">
        <f>IF(G8488="","",IF(ISERROR(VLOOKUP(G8488,номенклатури!V:V,1,0)),E8488*H8488,E8488*I8488))</f>
        <v/>
      </c>
      <c r="G8488" s="14"/>
      <c r="H8488" s="15"/>
      <c r="I8488" s="15"/>
      <c r="J8488" s="15"/>
      <c r="K8488" s="15"/>
      <c r="L8488" s="217"/>
      <c r="M8488" s="22"/>
      <c r="N8488" s="119" t="str">
        <f>IF(G8488="","",VLOOKUP(G8488,номенклатури!R:U,4,0))</f>
        <v/>
      </c>
      <c r="O8488" s="119" t="str">
        <f>IF(M8488="","",VLOOKUP(M8488,'14'!D:D,1,0))</f>
        <v/>
      </c>
    </row>
    <row r="8489" spans="1:15" ht="12.75" customHeight="1" x14ac:dyDescent="0.2">
      <c r="A8489" s="36" t="str">
        <f>'0'!$A$4</f>
        <v>………………..</v>
      </c>
      <c r="B8489" s="37">
        <f>'0'!$A$2</f>
        <v>46112</v>
      </c>
      <c r="C8489" s="37" t="s">
        <v>1243</v>
      </c>
      <c r="D8489" s="119" t="str">
        <f>IF(G8489="","",VLOOKUP(G8489,номенклатури!R:T,2,0))</f>
        <v/>
      </c>
      <c r="E8489" s="333" t="str">
        <f>IF(G8489="","",VLOOKUP(G8489,номенклатури!R:T,3,0))</f>
        <v/>
      </c>
      <c r="F8489" s="159" t="str">
        <f>IF(G8489="","",IF(ISERROR(VLOOKUP(G8489,номенклатури!V:V,1,0)),E8489*H8489,E8489*I8489))</f>
        <v/>
      </c>
      <c r="G8489" s="14"/>
      <c r="H8489" s="15"/>
      <c r="I8489" s="15"/>
      <c r="J8489" s="15"/>
      <c r="K8489" s="15"/>
      <c r="L8489" s="217"/>
      <c r="M8489" s="22"/>
      <c r="N8489" s="119" t="str">
        <f>IF(G8489="","",VLOOKUP(G8489,номенклатури!R:U,4,0))</f>
        <v/>
      </c>
      <c r="O8489" s="119" t="str">
        <f>IF(M8489="","",VLOOKUP(M8489,'14'!D:D,1,0))</f>
        <v/>
      </c>
    </row>
    <row r="8490" spans="1:15" ht="12.75" customHeight="1" x14ac:dyDescent="0.2">
      <c r="A8490" s="36" t="str">
        <f>'0'!$A$4</f>
        <v>………………..</v>
      </c>
      <c r="B8490" s="37">
        <f>'0'!$A$2</f>
        <v>46112</v>
      </c>
      <c r="C8490" s="37" t="s">
        <v>1243</v>
      </c>
      <c r="D8490" s="119" t="str">
        <f>IF(G8490="","",VLOOKUP(G8490,номенклатури!R:T,2,0))</f>
        <v/>
      </c>
      <c r="E8490" s="333" t="str">
        <f>IF(G8490="","",VLOOKUP(G8490,номенклатури!R:T,3,0))</f>
        <v/>
      </c>
      <c r="F8490" s="159" t="str">
        <f>IF(G8490="","",IF(ISERROR(VLOOKUP(G8490,номенклатури!V:V,1,0)),E8490*H8490,E8490*I8490))</f>
        <v/>
      </c>
      <c r="G8490" s="14"/>
      <c r="H8490" s="15"/>
      <c r="I8490" s="15"/>
      <c r="J8490" s="15"/>
      <c r="K8490" s="15"/>
      <c r="L8490" s="217"/>
      <c r="M8490" s="22"/>
      <c r="N8490" s="119" t="str">
        <f>IF(G8490="","",VLOOKUP(G8490,номенклатури!R:U,4,0))</f>
        <v/>
      </c>
      <c r="O8490" s="119" t="str">
        <f>IF(M8490="","",VLOOKUP(M8490,'14'!D:D,1,0))</f>
        <v/>
      </c>
    </row>
    <row r="8491" spans="1:15" ht="12.75" customHeight="1" x14ac:dyDescent="0.2">
      <c r="A8491" s="36" t="str">
        <f>'0'!$A$4</f>
        <v>………………..</v>
      </c>
      <c r="B8491" s="37">
        <f>'0'!$A$2</f>
        <v>46112</v>
      </c>
      <c r="C8491" s="37" t="s">
        <v>1243</v>
      </c>
      <c r="D8491" s="119" t="str">
        <f>IF(G8491="","",VLOOKUP(G8491,номенклатури!R:T,2,0))</f>
        <v/>
      </c>
      <c r="E8491" s="333" t="str">
        <f>IF(G8491="","",VLOOKUP(G8491,номенклатури!R:T,3,0))</f>
        <v/>
      </c>
      <c r="F8491" s="159" t="str">
        <f>IF(G8491="","",IF(ISERROR(VLOOKUP(G8491,номенклатури!V:V,1,0)),E8491*H8491,E8491*I8491))</f>
        <v/>
      </c>
      <c r="G8491" s="14"/>
      <c r="H8491" s="15"/>
      <c r="I8491" s="15"/>
      <c r="J8491" s="15"/>
      <c r="K8491" s="15"/>
      <c r="L8491" s="217"/>
      <c r="M8491" s="22"/>
      <c r="N8491" s="119" t="str">
        <f>IF(G8491="","",VLOOKUP(G8491,номенклатури!R:U,4,0))</f>
        <v/>
      </c>
      <c r="O8491" s="119" t="str">
        <f>IF(M8491="","",VLOOKUP(M8491,'14'!D:D,1,0))</f>
        <v/>
      </c>
    </row>
    <row r="8492" spans="1:15" ht="12.75" customHeight="1" x14ac:dyDescent="0.2">
      <c r="A8492" s="36" t="str">
        <f>'0'!$A$4</f>
        <v>………………..</v>
      </c>
      <c r="B8492" s="37">
        <f>'0'!$A$2</f>
        <v>46112</v>
      </c>
      <c r="C8492" s="37" t="s">
        <v>1243</v>
      </c>
      <c r="D8492" s="119" t="str">
        <f>IF(G8492="","",VLOOKUP(G8492,номенклатури!R:T,2,0))</f>
        <v/>
      </c>
      <c r="E8492" s="333" t="str">
        <f>IF(G8492="","",VLOOKUP(G8492,номенклатури!R:T,3,0))</f>
        <v/>
      </c>
      <c r="F8492" s="159" t="str">
        <f>IF(G8492="","",IF(ISERROR(VLOOKUP(G8492,номенклатури!V:V,1,0)),E8492*H8492,E8492*I8492))</f>
        <v/>
      </c>
      <c r="G8492" s="14"/>
      <c r="H8492" s="15"/>
      <c r="I8492" s="15"/>
      <c r="J8492" s="15"/>
      <c r="K8492" s="15"/>
      <c r="L8492" s="217"/>
      <c r="M8492" s="22"/>
      <c r="N8492" s="119" t="str">
        <f>IF(G8492="","",VLOOKUP(G8492,номенклатури!R:U,4,0))</f>
        <v/>
      </c>
      <c r="O8492" s="119" t="str">
        <f>IF(M8492="","",VLOOKUP(M8492,'14'!D:D,1,0))</f>
        <v/>
      </c>
    </row>
    <row r="8493" spans="1:15" ht="12.75" customHeight="1" x14ac:dyDescent="0.2">
      <c r="A8493" s="36" t="str">
        <f>'0'!$A$4</f>
        <v>………………..</v>
      </c>
      <c r="B8493" s="37">
        <f>'0'!$A$2</f>
        <v>46112</v>
      </c>
      <c r="C8493" s="37" t="s">
        <v>1243</v>
      </c>
      <c r="D8493" s="119" t="str">
        <f>IF(G8493="","",VLOOKUP(G8493,номенклатури!R:T,2,0))</f>
        <v/>
      </c>
      <c r="E8493" s="333" t="str">
        <f>IF(G8493="","",VLOOKUP(G8493,номенклатури!R:T,3,0))</f>
        <v/>
      </c>
      <c r="F8493" s="159" t="str">
        <f>IF(G8493="","",IF(ISERROR(VLOOKUP(G8493,номенклатури!V:V,1,0)),E8493*H8493,E8493*I8493))</f>
        <v/>
      </c>
      <c r="G8493" s="14"/>
      <c r="H8493" s="15"/>
      <c r="I8493" s="15"/>
      <c r="J8493" s="15"/>
      <c r="K8493" s="15"/>
      <c r="L8493" s="217"/>
      <c r="M8493" s="22"/>
      <c r="N8493" s="119" t="str">
        <f>IF(G8493="","",VLOOKUP(G8493,номенклатури!R:U,4,0))</f>
        <v/>
      </c>
      <c r="O8493" s="119" t="str">
        <f>IF(M8493="","",VLOOKUP(M8493,'14'!D:D,1,0))</f>
        <v/>
      </c>
    </row>
    <row r="8494" spans="1:15" ht="12.75" customHeight="1" x14ac:dyDescent="0.2">
      <c r="A8494" s="36" t="str">
        <f>'0'!$A$4</f>
        <v>………………..</v>
      </c>
      <c r="B8494" s="37">
        <f>'0'!$A$2</f>
        <v>46112</v>
      </c>
      <c r="C8494" s="37" t="s">
        <v>1243</v>
      </c>
      <c r="D8494" s="119" t="str">
        <f>IF(G8494="","",VLOOKUP(G8494,номенклатури!R:T,2,0))</f>
        <v/>
      </c>
      <c r="E8494" s="333" t="str">
        <f>IF(G8494="","",VLOOKUP(G8494,номенклатури!R:T,3,0))</f>
        <v/>
      </c>
      <c r="F8494" s="159" t="str">
        <f>IF(G8494="","",IF(ISERROR(VLOOKUP(G8494,номенклатури!V:V,1,0)),E8494*H8494,E8494*I8494))</f>
        <v/>
      </c>
      <c r="G8494" s="14"/>
      <c r="H8494" s="15"/>
      <c r="I8494" s="15"/>
      <c r="J8494" s="15"/>
      <c r="K8494" s="15"/>
      <c r="L8494" s="217"/>
      <c r="M8494" s="22"/>
      <c r="N8494" s="119" t="str">
        <f>IF(G8494="","",VLOOKUP(G8494,номенклатури!R:U,4,0))</f>
        <v/>
      </c>
      <c r="O8494" s="119" t="str">
        <f>IF(M8494="","",VLOOKUP(M8494,'14'!D:D,1,0))</f>
        <v/>
      </c>
    </row>
    <row r="8495" spans="1:15" ht="12.75" customHeight="1" x14ac:dyDescent="0.2">
      <c r="A8495" s="36" t="str">
        <f>'0'!$A$4</f>
        <v>………………..</v>
      </c>
      <c r="B8495" s="37">
        <f>'0'!$A$2</f>
        <v>46112</v>
      </c>
      <c r="C8495" s="37" t="s">
        <v>1243</v>
      </c>
      <c r="D8495" s="119" t="str">
        <f>IF(G8495="","",VLOOKUP(G8495,номенклатури!R:T,2,0))</f>
        <v/>
      </c>
      <c r="E8495" s="333" t="str">
        <f>IF(G8495="","",VLOOKUP(G8495,номенклатури!R:T,3,0))</f>
        <v/>
      </c>
      <c r="F8495" s="159" t="str">
        <f>IF(G8495="","",IF(ISERROR(VLOOKUP(G8495,номенклатури!V:V,1,0)),E8495*H8495,E8495*I8495))</f>
        <v/>
      </c>
      <c r="G8495" s="14"/>
      <c r="H8495" s="15"/>
      <c r="I8495" s="15"/>
      <c r="J8495" s="15"/>
      <c r="K8495" s="15"/>
      <c r="L8495" s="217"/>
      <c r="M8495" s="22"/>
      <c r="N8495" s="119" t="str">
        <f>IF(G8495="","",VLOOKUP(G8495,номенклатури!R:U,4,0))</f>
        <v/>
      </c>
      <c r="O8495" s="119" t="str">
        <f>IF(M8495="","",VLOOKUP(M8495,'14'!D:D,1,0))</f>
        <v/>
      </c>
    </row>
    <row r="8496" spans="1:15" ht="12.75" customHeight="1" x14ac:dyDescent="0.2">
      <c r="A8496" s="36" t="str">
        <f>'0'!$A$4</f>
        <v>………………..</v>
      </c>
      <c r="B8496" s="37">
        <f>'0'!$A$2</f>
        <v>46112</v>
      </c>
      <c r="C8496" s="37" t="s">
        <v>1243</v>
      </c>
      <c r="D8496" s="119" t="str">
        <f>IF(G8496="","",VLOOKUP(G8496,номенклатури!R:T,2,0))</f>
        <v/>
      </c>
      <c r="E8496" s="333" t="str">
        <f>IF(G8496="","",VLOOKUP(G8496,номенклатури!R:T,3,0))</f>
        <v/>
      </c>
      <c r="F8496" s="159" t="str">
        <f>IF(G8496="","",IF(ISERROR(VLOOKUP(G8496,номенклатури!V:V,1,0)),E8496*H8496,E8496*I8496))</f>
        <v/>
      </c>
      <c r="G8496" s="14"/>
      <c r="H8496" s="15"/>
      <c r="I8496" s="15"/>
      <c r="J8496" s="15"/>
      <c r="K8496" s="15"/>
      <c r="L8496" s="217"/>
      <c r="M8496" s="22"/>
      <c r="N8496" s="119" t="str">
        <f>IF(G8496="","",VLOOKUP(G8496,номенклатури!R:U,4,0))</f>
        <v/>
      </c>
      <c r="O8496" s="119" t="str">
        <f>IF(M8496="","",VLOOKUP(M8496,'14'!D:D,1,0))</f>
        <v/>
      </c>
    </row>
    <row r="8497" spans="1:15" ht="12.75" customHeight="1" x14ac:dyDescent="0.2">
      <c r="A8497" s="36" t="str">
        <f>'0'!$A$4</f>
        <v>………………..</v>
      </c>
      <c r="B8497" s="37">
        <f>'0'!$A$2</f>
        <v>46112</v>
      </c>
      <c r="C8497" s="37" t="s">
        <v>1243</v>
      </c>
      <c r="D8497" s="119" t="str">
        <f>IF(G8497="","",VLOOKUP(G8497,номенклатури!R:T,2,0))</f>
        <v/>
      </c>
      <c r="E8497" s="333" t="str">
        <f>IF(G8497="","",VLOOKUP(G8497,номенклатури!R:T,3,0))</f>
        <v/>
      </c>
      <c r="F8497" s="159" t="str">
        <f>IF(G8497="","",IF(ISERROR(VLOOKUP(G8497,номенклатури!V:V,1,0)),E8497*H8497,E8497*I8497))</f>
        <v/>
      </c>
      <c r="G8497" s="14"/>
      <c r="H8497" s="15"/>
      <c r="I8497" s="15"/>
      <c r="J8497" s="15"/>
      <c r="K8497" s="15"/>
      <c r="L8497" s="217"/>
      <c r="M8497" s="22"/>
      <c r="N8497" s="119" t="str">
        <f>IF(G8497="","",VLOOKUP(G8497,номенклатури!R:U,4,0))</f>
        <v/>
      </c>
      <c r="O8497" s="119" t="str">
        <f>IF(M8497="","",VLOOKUP(M8497,'14'!D:D,1,0))</f>
        <v/>
      </c>
    </row>
    <row r="8498" spans="1:15" ht="12.75" customHeight="1" x14ac:dyDescent="0.2">
      <c r="A8498" s="36" t="str">
        <f>'0'!$A$4</f>
        <v>………………..</v>
      </c>
      <c r="B8498" s="37">
        <f>'0'!$A$2</f>
        <v>46112</v>
      </c>
      <c r="C8498" s="37" t="s">
        <v>1243</v>
      </c>
      <c r="D8498" s="119" t="str">
        <f>IF(G8498="","",VLOOKUP(G8498,номенклатури!R:T,2,0))</f>
        <v/>
      </c>
      <c r="E8498" s="333" t="str">
        <f>IF(G8498="","",VLOOKUP(G8498,номенклатури!R:T,3,0))</f>
        <v/>
      </c>
      <c r="F8498" s="159" t="str">
        <f>IF(G8498="","",IF(ISERROR(VLOOKUP(G8498,номенклатури!V:V,1,0)),E8498*H8498,E8498*I8498))</f>
        <v/>
      </c>
      <c r="G8498" s="14"/>
      <c r="H8498" s="15"/>
      <c r="I8498" s="15"/>
      <c r="J8498" s="15"/>
      <c r="K8498" s="15"/>
      <c r="L8498" s="217"/>
      <c r="M8498" s="22"/>
      <c r="N8498" s="119" t="str">
        <f>IF(G8498="","",VLOOKUP(G8498,номенклатури!R:U,4,0))</f>
        <v/>
      </c>
      <c r="O8498" s="119" t="str">
        <f>IF(M8498="","",VLOOKUP(M8498,'14'!D:D,1,0))</f>
        <v/>
      </c>
    </row>
    <row r="8499" spans="1:15" ht="12.75" customHeight="1" x14ac:dyDescent="0.2">
      <c r="A8499" s="36" t="str">
        <f>'0'!$A$4</f>
        <v>………………..</v>
      </c>
      <c r="B8499" s="37">
        <f>'0'!$A$2</f>
        <v>46112</v>
      </c>
      <c r="C8499" s="37" t="s">
        <v>1243</v>
      </c>
      <c r="D8499" s="119" t="str">
        <f>IF(G8499="","",VLOOKUP(G8499,номенклатури!R:T,2,0))</f>
        <v/>
      </c>
      <c r="E8499" s="333" t="str">
        <f>IF(G8499="","",VLOOKUP(G8499,номенклатури!R:T,3,0))</f>
        <v/>
      </c>
      <c r="F8499" s="159" t="str">
        <f>IF(G8499="","",IF(ISERROR(VLOOKUP(G8499,номенклатури!V:V,1,0)),E8499*H8499,E8499*I8499))</f>
        <v/>
      </c>
      <c r="G8499" s="14"/>
      <c r="H8499" s="15"/>
      <c r="I8499" s="15"/>
      <c r="J8499" s="15"/>
      <c r="K8499" s="15"/>
      <c r="L8499" s="217"/>
      <c r="M8499" s="22"/>
      <c r="N8499" s="119" t="str">
        <f>IF(G8499="","",VLOOKUP(G8499,номенклатури!R:U,4,0))</f>
        <v/>
      </c>
      <c r="O8499" s="119" t="str">
        <f>IF(M8499="","",VLOOKUP(M8499,'14'!D:D,1,0))</f>
        <v/>
      </c>
    </row>
    <row r="8500" spans="1:15" ht="12.75" customHeight="1" x14ac:dyDescent="0.2">
      <c r="A8500" s="36" t="str">
        <f>'0'!$A$4</f>
        <v>………………..</v>
      </c>
      <c r="B8500" s="37">
        <f>'0'!$A$2</f>
        <v>46112</v>
      </c>
      <c r="C8500" s="37" t="s">
        <v>1243</v>
      </c>
      <c r="D8500" s="119" t="str">
        <f>IF(G8500="","",VLOOKUP(G8500,номенклатури!R:T,2,0))</f>
        <v/>
      </c>
      <c r="E8500" s="333" t="str">
        <f>IF(G8500="","",VLOOKUP(G8500,номенклатури!R:T,3,0))</f>
        <v/>
      </c>
      <c r="F8500" s="159" t="str">
        <f>IF(G8500="","",IF(ISERROR(VLOOKUP(G8500,номенклатури!V:V,1,0)),E8500*H8500,E8500*I8500))</f>
        <v/>
      </c>
      <c r="G8500" s="14"/>
      <c r="H8500" s="15"/>
      <c r="I8500" s="15"/>
      <c r="J8500" s="15"/>
      <c r="K8500" s="15"/>
      <c r="L8500" s="217"/>
      <c r="M8500" s="22"/>
      <c r="N8500" s="119" t="str">
        <f>IF(G8500="","",VLOOKUP(G8500,номенклатури!R:U,4,0))</f>
        <v/>
      </c>
      <c r="O8500" s="119" t="str">
        <f>IF(M8500="","",VLOOKUP(M8500,'14'!D:D,1,0))</f>
        <v/>
      </c>
    </row>
    <row r="8501" spans="1:15" ht="12.75" customHeight="1" x14ac:dyDescent="0.2">
      <c r="A8501" s="36" t="str">
        <f>'0'!$A$4</f>
        <v>………………..</v>
      </c>
      <c r="B8501" s="37">
        <f>'0'!$A$2</f>
        <v>46112</v>
      </c>
      <c r="C8501" s="37" t="s">
        <v>1243</v>
      </c>
      <c r="D8501" s="119" t="str">
        <f>IF(G8501="","",VLOOKUP(G8501,номенклатури!R:T,2,0))</f>
        <v/>
      </c>
      <c r="E8501" s="333" t="str">
        <f>IF(G8501="","",VLOOKUP(G8501,номенклатури!R:T,3,0))</f>
        <v/>
      </c>
      <c r="F8501" s="159" t="str">
        <f>IF(G8501="","",IF(ISERROR(VLOOKUP(G8501,номенклатури!V:V,1,0)),E8501*H8501,E8501*I8501))</f>
        <v/>
      </c>
      <c r="G8501" s="14"/>
      <c r="H8501" s="15"/>
      <c r="I8501" s="15"/>
      <c r="J8501" s="15"/>
      <c r="K8501" s="15"/>
      <c r="L8501" s="217"/>
      <c r="M8501" s="22"/>
      <c r="N8501" s="119" t="str">
        <f>IF(G8501="","",VLOOKUP(G8501,номенклатури!R:U,4,0))</f>
        <v/>
      </c>
      <c r="O8501" s="119" t="str">
        <f>IF(M8501="","",VLOOKUP(M8501,'14'!D:D,1,0))</f>
        <v/>
      </c>
    </row>
    <row r="8502" spans="1:15" ht="12.75" customHeight="1" x14ac:dyDescent="0.2">
      <c r="A8502" s="36" t="str">
        <f>'0'!$A$4</f>
        <v>………………..</v>
      </c>
      <c r="B8502" s="37">
        <f>'0'!$A$2</f>
        <v>46112</v>
      </c>
      <c r="C8502" s="37" t="s">
        <v>1243</v>
      </c>
      <c r="D8502" s="119" t="str">
        <f>IF(G8502="","",VLOOKUP(G8502,номенклатури!R:T,2,0))</f>
        <v/>
      </c>
      <c r="E8502" s="333" t="str">
        <f>IF(G8502="","",VLOOKUP(G8502,номенклатури!R:T,3,0))</f>
        <v/>
      </c>
      <c r="F8502" s="159" t="str">
        <f>IF(G8502="","",IF(ISERROR(VLOOKUP(G8502,номенклатури!V:V,1,0)),E8502*H8502,E8502*I8502))</f>
        <v/>
      </c>
      <c r="G8502" s="14"/>
      <c r="H8502" s="15"/>
      <c r="I8502" s="15"/>
      <c r="J8502" s="15"/>
      <c r="K8502" s="15"/>
      <c r="L8502" s="217"/>
      <c r="M8502" s="22"/>
      <c r="N8502" s="119" t="str">
        <f>IF(G8502="","",VLOOKUP(G8502,номенклатури!R:U,4,0))</f>
        <v/>
      </c>
      <c r="O8502" s="119" t="str">
        <f>IF(M8502="","",VLOOKUP(M8502,'14'!D:D,1,0))</f>
        <v/>
      </c>
    </row>
    <row r="8503" spans="1:15" ht="12.75" customHeight="1" x14ac:dyDescent="0.2">
      <c r="A8503" s="36" t="str">
        <f>'0'!$A$4</f>
        <v>………………..</v>
      </c>
      <c r="B8503" s="37">
        <f>'0'!$A$2</f>
        <v>46112</v>
      </c>
      <c r="C8503" s="37" t="s">
        <v>1243</v>
      </c>
      <c r="D8503" s="119" t="str">
        <f>IF(G8503="","",VLOOKUP(G8503,номенклатури!R:T,2,0))</f>
        <v/>
      </c>
      <c r="E8503" s="333" t="str">
        <f>IF(G8503="","",VLOOKUP(G8503,номенклатури!R:T,3,0))</f>
        <v/>
      </c>
      <c r="F8503" s="159" t="str">
        <f>IF(G8503="","",IF(ISERROR(VLOOKUP(G8503,номенклатури!V:V,1,0)),E8503*H8503,E8503*I8503))</f>
        <v/>
      </c>
      <c r="G8503" s="14"/>
      <c r="H8503" s="15"/>
      <c r="I8503" s="15"/>
      <c r="J8503" s="15"/>
      <c r="K8503" s="15"/>
      <c r="L8503" s="217"/>
      <c r="M8503" s="22"/>
      <c r="N8503" s="119" t="str">
        <f>IF(G8503="","",VLOOKUP(G8503,номенклатури!R:U,4,0))</f>
        <v/>
      </c>
      <c r="O8503" s="119" t="str">
        <f>IF(M8503="","",VLOOKUP(M8503,'14'!D:D,1,0))</f>
        <v/>
      </c>
    </row>
    <row r="8504" spans="1:15" ht="12.75" customHeight="1" x14ac:dyDescent="0.2">
      <c r="A8504" s="36" t="str">
        <f>'0'!$A$4</f>
        <v>………………..</v>
      </c>
      <c r="B8504" s="37">
        <f>'0'!$A$2</f>
        <v>46112</v>
      </c>
      <c r="C8504" s="37" t="s">
        <v>1243</v>
      </c>
      <c r="D8504" s="119" t="str">
        <f>IF(G8504="","",VLOOKUP(G8504,номенклатури!R:T,2,0))</f>
        <v/>
      </c>
      <c r="E8504" s="333" t="str">
        <f>IF(G8504="","",VLOOKUP(G8504,номенклатури!R:T,3,0))</f>
        <v/>
      </c>
      <c r="F8504" s="159" t="str">
        <f>IF(G8504="","",IF(ISERROR(VLOOKUP(G8504,номенклатури!V:V,1,0)),E8504*H8504,E8504*I8504))</f>
        <v/>
      </c>
      <c r="G8504" s="14"/>
      <c r="H8504" s="15"/>
      <c r="I8504" s="15"/>
      <c r="J8504" s="15"/>
      <c r="K8504" s="15"/>
      <c r="L8504" s="217"/>
      <c r="M8504" s="22"/>
      <c r="N8504" s="119" t="str">
        <f>IF(G8504="","",VLOOKUP(G8504,номенклатури!R:U,4,0))</f>
        <v/>
      </c>
      <c r="O8504" s="119" t="str">
        <f>IF(M8504="","",VLOOKUP(M8504,'14'!D:D,1,0))</f>
        <v/>
      </c>
    </row>
    <row r="8505" spans="1:15" ht="12.75" customHeight="1" x14ac:dyDescent="0.2">
      <c r="A8505" s="36" t="str">
        <f>'0'!$A$4</f>
        <v>………………..</v>
      </c>
      <c r="B8505" s="37">
        <f>'0'!$A$2</f>
        <v>46112</v>
      </c>
      <c r="C8505" s="37" t="s">
        <v>1243</v>
      </c>
      <c r="D8505" s="119" t="str">
        <f>IF(G8505="","",VLOOKUP(G8505,номенклатури!R:T,2,0))</f>
        <v/>
      </c>
      <c r="E8505" s="333" t="str">
        <f>IF(G8505="","",VLOOKUP(G8505,номенклатури!R:T,3,0))</f>
        <v/>
      </c>
      <c r="F8505" s="159" t="str">
        <f>IF(G8505="","",IF(ISERROR(VLOOKUP(G8505,номенклатури!V:V,1,0)),E8505*H8505,E8505*I8505))</f>
        <v/>
      </c>
      <c r="G8505" s="14"/>
      <c r="H8505" s="15"/>
      <c r="I8505" s="15"/>
      <c r="J8505" s="15"/>
      <c r="K8505" s="15"/>
      <c r="L8505" s="217"/>
      <c r="M8505" s="22"/>
      <c r="N8505" s="119" t="str">
        <f>IF(G8505="","",VLOOKUP(G8505,номенклатури!R:U,4,0))</f>
        <v/>
      </c>
      <c r="O8505" s="119" t="str">
        <f>IF(M8505="","",VLOOKUP(M8505,'14'!D:D,1,0))</f>
        <v/>
      </c>
    </row>
    <row r="8506" spans="1:15" ht="12.75" customHeight="1" x14ac:dyDescent="0.2">
      <c r="A8506" s="36" t="str">
        <f>'0'!$A$4</f>
        <v>………………..</v>
      </c>
      <c r="B8506" s="37">
        <f>'0'!$A$2</f>
        <v>46112</v>
      </c>
      <c r="C8506" s="37" t="s">
        <v>1243</v>
      </c>
      <c r="D8506" s="119" t="str">
        <f>IF(G8506="","",VLOOKUP(G8506,номенклатури!R:T,2,0))</f>
        <v/>
      </c>
      <c r="E8506" s="333" t="str">
        <f>IF(G8506="","",VLOOKUP(G8506,номенклатури!R:T,3,0))</f>
        <v/>
      </c>
      <c r="F8506" s="159" t="str">
        <f>IF(G8506="","",IF(ISERROR(VLOOKUP(G8506,номенклатури!V:V,1,0)),E8506*H8506,E8506*I8506))</f>
        <v/>
      </c>
      <c r="G8506" s="14"/>
      <c r="H8506" s="15"/>
      <c r="I8506" s="15"/>
      <c r="J8506" s="15"/>
      <c r="K8506" s="15"/>
      <c r="L8506" s="217"/>
      <c r="M8506" s="22"/>
      <c r="N8506" s="119" t="str">
        <f>IF(G8506="","",VLOOKUP(G8506,номенклатури!R:U,4,0))</f>
        <v/>
      </c>
      <c r="O8506" s="119" t="str">
        <f>IF(M8506="","",VLOOKUP(M8506,'14'!D:D,1,0))</f>
        <v/>
      </c>
    </row>
    <row r="8507" spans="1:15" ht="12.75" customHeight="1" x14ac:dyDescent="0.2">
      <c r="A8507" s="36" t="str">
        <f>'0'!$A$4</f>
        <v>………………..</v>
      </c>
      <c r="B8507" s="37">
        <f>'0'!$A$2</f>
        <v>46112</v>
      </c>
      <c r="C8507" s="37" t="s">
        <v>1243</v>
      </c>
      <c r="D8507" s="119" t="str">
        <f>IF(G8507="","",VLOOKUP(G8507,номенклатури!R:T,2,0))</f>
        <v/>
      </c>
      <c r="E8507" s="333" t="str">
        <f>IF(G8507="","",VLOOKUP(G8507,номенклатури!R:T,3,0))</f>
        <v/>
      </c>
      <c r="F8507" s="159" t="str">
        <f>IF(G8507="","",IF(ISERROR(VLOOKUP(G8507,номенклатури!V:V,1,0)),E8507*H8507,E8507*I8507))</f>
        <v/>
      </c>
      <c r="G8507" s="14"/>
      <c r="H8507" s="15"/>
      <c r="I8507" s="15"/>
      <c r="J8507" s="15"/>
      <c r="K8507" s="15"/>
      <c r="L8507" s="217"/>
      <c r="M8507" s="22"/>
      <c r="N8507" s="119" t="str">
        <f>IF(G8507="","",VLOOKUP(G8507,номенклатури!R:U,4,0))</f>
        <v/>
      </c>
      <c r="O8507" s="119" t="str">
        <f>IF(M8507="","",VLOOKUP(M8507,'14'!D:D,1,0))</f>
        <v/>
      </c>
    </row>
    <row r="8508" spans="1:15" ht="12.75" customHeight="1" x14ac:dyDescent="0.2">
      <c r="A8508" s="36" t="str">
        <f>'0'!$A$4</f>
        <v>………………..</v>
      </c>
      <c r="B8508" s="37">
        <f>'0'!$A$2</f>
        <v>46112</v>
      </c>
      <c r="C8508" s="37" t="s">
        <v>1243</v>
      </c>
      <c r="D8508" s="119" t="str">
        <f>IF(G8508="","",VLOOKUP(G8508,номенклатури!R:T,2,0))</f>
        <v/>
      </c>
      <c r="E8508" s="333" t="str">
        <f>IF(G8508="","",VLOOKUP(G8508,номенклатури!R:T,3,0))</f>
        <v/>
      </c>
      <c r="F8508" s="159" t="str">
        <f>IF(G8508="","",IF(ISERROR(VLOOKUP(G8508,номенклатури!V:V,1,0)),E8508*H8508,E8508*I8508))</f>
        <v/>
      </c>
      <c r="G8508" s="14"/>
      <c r="H8508" s="15"/>
      <c r="I8508" s="15"/>
      <c r="J8508" s="15"/>
      <c r="K8508" s="15"/>
      <c r="L8508" s="217"/>
      <c r="M8508" s="22"/>
      <c r="N8508" s="119" t="str">
        <f>IF(G8508="","",VLOOKUP(G8508,номенклатури!R:U,4,0))</f>
        <v/>
      </c>
      <c r="O8508" s="119" t="str">
        <f>IF(M8508="","",VLOOKUP(M8508,'14'!D:D,1,0))</f>
        <v/>
      </c>
    </row>
    <row r="8509" spans="1:15" ht="12.75" customHeight="1" x14ac:dyDescent="0.2">
      <c r="A8509" s="36" t="str">
        <f>'0'!$A$4</f>
        <v>………………..</v>
      </c>
      <c r="B8509" s="37">
        <f>'0'!$A$2</f>
        <v>46112</v>
      </c>
      <c r="C8509" s="37" t="s">
        <v>1243</v>
      </c>
      <c r="D8509" s="119" t="str">
        <f>IF(G8509="","",VLOOKUP(G8509,номенклатури!R:T,2,0))</f>
        <v/>
      </c>
      <c r="E8509" s="333" t="str">
        <f>IF(G8509="","",VLOOKUP(G8509,номенклатури!R:T,3,0))</f>
        <v/>
      </c>
      <c r="F8509" s="159" t="str">
        <f>IF(G8509="","",IF(ISERROR(VLOOKUP(G8509,номенклатури!V:V,1,0)),E8509*H8509,E8509*I8509))</f>
        <v/>
      </c>
      <c r="G8509" s="14"/>
      <c r="H8509" s="15"/>
      <c r="I8509" s="15"/>
      <c r="J8509" s="15"/>
      <c r="K8509" s="15"/>
      <c r="L8509" s="217"/>
      <c r="M8509" s="22"/>
      <c r="N8509" s="119" t="str">
        <f>IF(G8509="","",VLOOKUP(G8509,номенклатури!R:U,4,0))</f>
        <v/>
      </c>
      <c r="O8509" s="119" t="str">
        <f>IF(M8509="","",VLOOKUP(M8509,'14'!D:D,1,0))</f>
        <v/>
      </c>
    </row>
    <row r="8510" spans="1:15" ht="12.75" customHeight="1" x14ac:dyDescent="0.2">
      <c r="A8510" s="36" t="str">
        <f>'0'!$A$4</f>
        <v>………………..</v>
      </c>
      <c r="B8510" s="37">
        <f>'0'!$A$2</f>
        <v>46112</v>
      </c>
      <c r="C8510" s="37" t="s">
        <v>1243</v>
      </c>
      <c r="D8510" s="119" t="str">
        <f>IF(G8510="","",VLOOKUP(G8510,номенклатури!R:T,2,0))</f>
        <v/>
      </c>
      <c r="E8510" s="333" t="str">
        <f>IF(G8510="","",VLOOKUP(G8510,номенклатури!R:T,3,0))</f>
        <v/>
      </c>
      <c r="F8510" s="159" t="str">
        <f>IF(G8510="","",IF(ISERROR(VLOOKUP(G8510,номенклатури!V:V,1,0)),E8510*H8510,E8510*I8510))</f>
        <v/>
      </c>
      <c r="G8510" s="14"/>
      <c r="H8510" s="15"/>
      <c r="I8510" s="15"/>
      <c r="J8510" s="15"/>
      <c r="K8510" s="15"/>
      <c r="L8510" s="217"/>
      <c r="M8510" s="22"/>
      <c r="N8510" s="119" t="str">
        <f>IF(G8510="","",VLOOKUP(G8510,номенклатури!R:U,4,0))</f>
        <v/>
      </c>
      <c r="O8510" s="119" t="str">
        <f>IF(M8510="","",VLOOKUP(M8510,'14'!D:D,1,0))</f>
        <v/>
      </c>
    </row>
    <row r="8511" spans="1:15" ht="12.75" customHeight="1" x14ac:dyDescent="0.2">
      <c r="A8511" s="36" t="str">
        <f>'0'!$A$4</f>
        <v>………………..</v>
      </c>
      <c r="B8511" s="37">
        <f>'0'!$A$2</f>
        <v>46112</v>
      </c>
      <c r="C8511" s="37" t="s">
        <v>1243</v>
      </c>
      <c r="D8511" s="119" t="str">
        <f>IF(G8511="","",VLOOKUP(G8511,номенклатури!R:T,2,0))</f>
        <v/>
      </c>
      <c r="E8511" s="333" t="str">
        <f>IF(G8511="","",VLOOKUP(G8511,номенклатури!R:T,3,0))</f>
        <v/>
      </c>
      <c r="F8511" s="159" t="str">
        <f>IF(G8511="","",IF(ISERROR(VLOOKUP(G8511,номенклатури!V:V,1,0)),E8511*H8511,E8511*I8511))</f>
        <v/>
      </c>
      <c r="G8511" s="14"/>
      <c r="H8511" s="15"/>
      <c r="I8511" s="15"/>
      <c r="J8511" s="15"/>
      <c r="K8511" s="15"/>
      <c r="L8511" s="217"/>
      <c r="M8511" s="22"/>
      <c r="N8511" s="119" t="str">
        <f>IF(G8511="","",VLOOKUP(G8511,номенклатури!R:U,4,0))</f>
        <v/>
      </c>
      <c r="O8511" s="119" t="str">
        <f>IF(M8511="","",VLOOKUP(M8511,'14'!D:D,1,0))</f>
        <v/>
      </c>
    </row>
    <row r="8512" spans="1:15" ht="12.75" customHeight="1" x14ac:dyDescent="0.2">
      <c r="A8512" s="36" t="str">
        <f>'0'!$A$4</f>
        <v>………………..</v>
      </c>
      <c r="B8512" s="37">
        <f>'0'!$A$2</f>
        <v>46112</v>
      </c>
      <c r="C8512" s="37" t="s">
        <v>1243</v>
      </c>
      <c r="D8512" s="119" t="str">
        <f>IF(G8512="","",VLOOKUP(G8512,номенклатури!R:T,2,0))</f>
        <v/>
      </c>
      <c r="E8512" s="333" t="str">
        <f>IF(G8512="","",VLOOKUP(G8512,номенклатури!R:T,3,0))</f>
        <v/>
      </c>
      <c r="F8512" s="159" t="str">
        <f>IF(G8512="","",IF(ISERROR(VLOOKUP(G8512,номенклатури!V:V,1,0)),E8512*H8512,E8512*I8512))</f>
        <v/>
      </c>
      <c r="G8512" s="14"/>
      <c r="H8512" s="15"/>
      <c r="I8512" s="15"/>
      <c r="J8512" s="15"/>
      <c r="K8512" s="15"/>
      <c r="L8512" s="217"/>
      <c r="M8512" s="22"/>
      <c r="N8512" s="119" t="str">
        <f>IF(G8512="","",VLOOKUP(G8512,номенклатури!R:U,4,0))</f>
        <v/>
      </c>
      <c r="O8512" s="119" t="str">
        <f>IF(M8512="","",VLOOKUP(M8512,'14'!D:D,1,0))</f>
        <v/>
      </c>
    </row>
    <row r="8513" spans="1:15" ht="12.75" customHeight="1" x14ac:dyDescent="0.2">
      <c r="A8513" s="36" t="str">
        <f>'0'!$A$4</f>
        <v>………………..</v>
      </c>
      <c r="B8513" s="37">
        <f>'0'!$A$2</f>
        <v>46112</v>
      </c>
      <c r="C8513" s="37" t="s">
        <v>1243</v>
      </c>
      <c r="D8513" s="119" t="str">
        <f>IF(G8513="","",VLOOKUP(G8513,номенклатури!R:T,2,0))</f>
        <v/>
      </c>
      <c r="E8513" s="333" t="str">
        <f>IF(G8513="","",VLOOKUP(G8513,номенклатури!R:T,3,0))</f>
        <v/>
      </c>
      <c r="F8513" s="159" t="str">
        <f>IF(G8513="","",IF(ISERROR(VLOOKUP(G8513,номенклатури!V:V,1,0)),E8513*H8513,E8513*I8513))</f>
        <v/>
      </c>
      <c r="G8513" s="14"/>
      <c r="H8513" s="15"/>
      <c r="I8513" s="15"/>
      <c r="J8513" s="15"/>
      <c r="K8513" s="15"/>
      <c r="L8513" s="217"/>
      <c r="M8513" s="22"/>
      <c r="N8513" s="119" t="str">
        <f>IF(G8513="","",VLOOKUP(G8513,номенклатури!R:U,4,0))</f>
        <v/>
      </c>
      <c r="O8513" s="119" t="str">
        <f>IF(M8513="","",VLOOKUP(M8513,'14'!D:D,1,0))</f>
        <v/>
      </c>
    </row>
    <row r="8514" spans="1:15" ht="12.75" customHeight="1" x14ac:dyDescent="0.2">
      <c r="A8514" s="36" t="str">
        <f>'0'!$A$4</f>
        <v>………………..</v>
      </c>
      <c r="B8514" s="37">
        <f>'0'!$A$2</f>
        <v>46112</v>
      </c>
      <c r="C8514" s="37" t="s">
        <v>1243</v>
      </c>
      <c r="D8514" s="119" t="str">
        <f>IF(G8514="","",VLOOKUP(G8514,номенклатури!R:T,2,0))</f>
        <v/>
      </c>
      <c r="E8514" s="333" t="str">
        <f>IF(G8514="","",VLOOKUP(G8514,номенклатури!R:T,3,0))</f>
        <v/>
      </c>
      <c r="F8514" s="159" t="str">
        <f>IF(G8514="","",IF(ISERROR(VLOOKUP(G8514,номенклатури!V:V,1,0)),E8514*H8514,E8514*I8514))</f>
        <v/>
      </c>
      <c r="G8514" s="14"/>
      <c r="H8514" s="15"/>
      <c r="I8514" s="15"/>
      <c r="J8514" s="15"/>
      <c r="K8514" s="15"/>
      <c r="L8514" s="217"/>
      <c r="M8514" s="22"/>
      <c r="N8514" s="119" t="str">
        <f>IF(G8514="","",VLOOKUP(G8514,номенклатури!R:U,4,0))</f>
        <v/>
      </c>
      <c r="O8514" s="119" t="str">
        <f>IF(M8514="","",VLOOKUP(M8514,'14'!D:D,1,0))</f>
        <v/>
      </c>
    </row>
    <row r="8515" spans="1:15" ht="12.75" customHeight="1" x14ac:dyDescent="0.2">
      <c r="A8515" s="36" t="str">
        <f>'0'!$A$4</f>
        <v>………………..</v>
      </c>
      <c r="B8515" s="37">
        <f>'0'!$A$2</f>
        <v>46112</v>
      </c>
      <c r="C8515" s="37" t="s">
        <v>1243</v>
      </c>
      <c r="D8515" s="119" t="str">
        <f>IF(G8515="","",VLOOKUP(G8515,номенклатури!R:T,2,0))</f>
        <v/>
      </c>
      <c r="E8515" s="333" t="str">
        <f>IF(G8515="","",VLOOKUP(G8515,номенклатури!R:T,3,0))</f>
        <v/>
      </c>
      <c r="F8515" s="159" t="str">
        <f>IF(G8515="","",IF(ISERROR(VLOOKUP(G8515,номенклатури!V:V,1,0)),E8515*H8515,E8515*I8515))</f>
        <v/>
      </c>
      <c r="G8515" s="14"/>
      <c r="H8515" s="15"/>
      <c r="I8515" s="15"/>
      <c r="J8515" s="15"/>
      <c r="K8515" s="15"/>
      <c r="L8515" s="217"/>
      <c r="M8515" s="22"/>
      <c r="N8515" s="119" t="str">
        <f>IF(G8515="","",VLOOKUP(G8515,номенклатури!R:U,4,0))</f>
        <v/>
      </c>
      <c r="O8515" s="119" t="str">
        <f>IF(M8515="","",VLOOKUP(M8515,'14'!D:D,1,0))</f>
        <v/>
      </c>
    </row>
    <row r="8516" spans="1:15" ht="12.75" customHeight="1" x14ac:dyDescent="0.2">
      <c r="A8516" s="36" t="str">
        <f>'0'!$A$4</f>
        <v>………………..</v>
      </c>
      <c r="B8516" s="37">
        <f>'0'!$A$2</f>
        <v>46112</v>
      </c>
      <c r="C8516" s="37" t="s">
        <v>1243</v>
      </c>
      <c r="D8516" s="119" t="str">
        <f>IF(G8516="","",VLOOKUP(G8516,номенклатури!R:T,2,0))</f>
        <v/>
      </c>
      <c r="E8516" s="333" t="str">
        <f>IF(G8516="","",VLOOKUP(G8516,номенклатури!R:T,3,0))</f>
        <v/>
      </c>
      <c r="F8516" s="159" t="str">
        <f>IF(G8516="","",IF(ISERROR(VLOOKUP(G8516,номенклатури!V:V,1,0)),E8516*H8516,E8516*I8516))</f>
        <v/>
      </c>
      <c r="G8516" s="14"/>
      <c r="H8516" s="15"/>
      <c r="I8516" s="15"/>
      <c r="J8516" s="15"/>
      <c r="K8516" s="15"/>
      <c r="L8516" s="217"/>
      <c r="M8516" s="22"/>
      <c r="N8516" s="119" t="str">
        <f>IF(G8516="","",VLOOKUP(G8516,номенклатури!R:U,4,0))</f>
        <v/>
      </c>
      <c r="O8516" s="119" t="str">
        <f>IF(M8516="","",VLOOKUP(M8516,'14'!D:D,1,0))</f>
        <v/>
      </c>
    </row>
    <row r="8517" spans="1:15" ht="12.75" customHeight="1" x14ac:dyDescent="0.2">
      <c r="A8517" s="36" t="str">
        <f>'0'!$A$4</f>
        <v>………………..</v>
      </c>
      <c r="B8517" s="37">
        <f>'0'!$A$2</f>
        <v>46112</v>
      </c>
      <c r="C8517" s="37" t="s">
        <v>1243</v>
      </c>
      <c r="D8517" s="119" t="str">
        <f>IF(G8517="","",VLOOKUP(G8517,номенклатури!R:T,2,0))</f>
        <v/>
      </c>
      <c r="E8517" s="333" t="str">
        <f>IF(G8517="","",VLOOKUP(G8517,номенклатури!R:T,3,0))</f>
        <v/>
      </c>
      <c r="F8517" s="159" t="str">
        <f>IF(G8517="","",IF(ISERROR(VLOOKUP(G8517,номенклатури!V:V,1,0)),E8517*H8517,E8517*I8517))</f>
        <v/>
      </c>
      <c r="G8517" s="14"/>
      <c r="H8517" s="15"/>
      <c r="I8517" s="15"/>
      <c r="J8517" s="15"/>
      <c r="K8517" s="15"/>
      <c r="L8517" s="217"/>
      <c r="M8517" s="22"/>
      <c r="N8517" s="119" t="str">
        <f>IF(G8517="","",VLOOKUP(G8517,номенклатури!R:U,4,0))</f>
        <v/>
      </c>
      <c r="O8517" s="119" t="str">
        <f>IF(M8517="","",VLOOKUP(M8517,'14'!D:D,1,0))</f>
        <v/>
      </c>
    </row>
    <row r="8518" spans="1:15" ht="12.75" customHeight="1" x14ac:dyDescent="0.2">
      <c r="A8518" s="36" t="str">
        <f>'0'!$A$4</f>
        <v>………………..</v>
      </c>
      <c r="B8518" s="37">
        <f>'0'!$A$2</f>
        <v>46112</v>
      </c>
      <c r="C8518" s="37" t="s">
        <v>1243</v>
      </c>
      <c r="D8518" s="119" t="str">
        <f>IF(G8518="","",VLOOKUP(G8518,номенклатури!R:T,2,0))</f>
        <v/>
      </c>
      <c r="E8518" s="333" t="str">
        <f>IF(G8518="","",VLOOKUP(G8518,номенклатури!R:T,3,0))</f>
        <v/>
      </c>
      <c r="F8518" s="159" t="str">
        <f>IF(G8518="","",IF(ISERROR(VLOOKUP(G8518,номенклатури!V:V,1,0)),E8518*H8518,E8518*I8518))</f>
        <v/>
      </c>
      <c r="G8518" s="14"/>
      <c r="H8518" s="15"/>
      <c r="I8518" s="15"/>
      <c r="J8518" s="15"/>
      <c r="K8518" s="15"/>
      <c r="L8518" s="217"/>
      <c r="M8518" s="22"/>
      <c r="N8518" s="119" t="str">
        <f>IF(G8518="","",VLOOKUP(G8518,номенклатури!R:U,4,0))</f>
        <v/>
      </c>
      <c r="O8518" s="119" t="str">
        <f>IF(M8518="","",VLOOKUP(M8518,'14'!D:D,1,0))</f>
        <v/>
      </c>
    </row>
    <row r="8519" spans="1:15" ht="12.75" customHeight="1" x14ac:dyDescent="0.2">
      <c r="A8519" s="36" t="str">
        <f>'0'!$A$4</f>
        <v>………………..</v>
      </c>
      <c r="B8519" s="37">
        <f>'0'!$A$2</f>
        <v>46112</v>
      </c>
      <c r="C8519" s="37" t="s">
        <v>1243</v>
      </c>
      <c r="D8519" s="119" t="str">
        <f>IF(G8519="","",VLOOKUP(G8519,номенклатури!R:T,2,0))</f>
        <v/>
      </c>
      <c r="E8519" s="333" t="str">
        <f>IF(G8519="","",VLOOKUP(G8519,номенклатури!R:T,3,0))</f>
        <v/>
      </c>
      <c r="F8519" s="159" t="str">
        <f>IF(G8519="","",IF(ISERROR(VLOOKUP(G8519,номенклатури!V:V,1,0)),E8519*H8519,E8519*I8519))</f>
        <v/>
      </c>
      <c r="G8519" s="14"/>
      <c r="H8519" s="15"/>
      <c r="I8519" s="15"/>
      <c r="J8519" s="15"/>
      <c r="K8519" s="15"/>
      <c r="L8519" s="217"/>
      <c r="M8519" s="22"/>
      <c r="N8519" s="119" t="str">
        <f>IF(G8519="","",VLOOKUP(G8519,номенклатури!R:U,4,0))</f>
        <v/>
      </c>
      <c r="O8519" s="119" t="str">
        <f>IF(M8519="","",VLOOKUP(M8519,'14'!D:D,1,0))</f>
        <v/>
      </c>
    </row>
    <row r="8520" spans="1:15" ht="12.75" customHeight="1" x14ac:dyDescent="0.2">
      <c r="A8520" s="36" t="str">
        <f>'0'!$A$4</f>
        <v>………………..</v>
      </c>
      <c r="B8520" s="37">
        <f>'0'!$A$2</f>
        <v>46112</v>
      </c>
      <c r="C8520" s="37" t="s">
        <v>1243</v>
      </c>
      <c r="D8520" s="119" t="str">
        <f>IF(G8520="","",VLOOKUP(G8520,номенклатури!R:T,2,0))</f>
        <v/>
      </c>
      <c r="E8520" s="333" t="str">
        <f>IF(G8520="","",VLOOKUP(G8520,номенклатури!R:T,3,0))</f>
        <v/>
      </c>
      <c r="F8520" s="159" t="str">
        <f>IF(G8520="","",IF(ISERROR(VLOOKUP(G8520,номенклатури!V:V,1,0)),E8520*H8520,E8520*I8520))</f>
        <v/>
      </c>
      <c r="G8520" s="14"/>
      <c r="H8520" s="15"/>
      <c r="I8520" s="15"/>
      <c r="J8520" s="15"/>
      <c r="K8520" s="15"/>
      <c r="L8520" s="217"/>
      <c r="M8520" s="22"/>
      <c r="N8520" s="119" t="str">
        <f>IF(G8520="","",VLOOKUP(G8520,номенклатури!R:U,4,0))</f>
        <v/>
      </c>
      <c r="O8520" s="119" t="str">
        <f>IF(M8520="","",VLOOKUP(M8520,'14'!D:D,1,0))</f>
        <v/>
      </c>
    </row>
    <row r="8521" spans="1:15" ht="12.75" customHeight="1" x14ac:dyDescent="0.2">
      <c r="A8521" s="36" t="str">
        <f>'0'!$A$4</f>
        <v>………………..</v>
      </c>
      <c r="B8521" s="37">
        <f>'0'!$A$2</f>
        <v>46112</v>
      </c>
      <c r="C8521" s="37" t="s">
        <v>1243</v>
      </c>
      <c r="D8521" s="119" t="str">
        <f>IF(G8521="","",VLOOKUP(G8521,номенклатури!R:T,2,0))</f>
        <v/>
      </c>
      <c r="E8521" s="333" t="str">
        <f>IF(G8521="","",VLOOKUP(G8521,номенклатури!R:T,3,0))</f>
        <v/>
      </c>
      <c r="F8521" s="159" t="str">
        <f>IF(G8521="","",IF(ISERROR(VLOOKUP(G8521,номенклатури!V:V,1,0)),E8521*H8521,E8521*I8521))</f>
        <v/>
      </c>
      <c r="G8521" s="14"/>
      <c r="H8521" s="15"/>
      <c r="I8521" s="15"/>
      <c r="J8521" s="15"/>
      <c r="K8521" s="15"/>
      <c r="L8521" s="217"/>
      <c r="M8521" s="22"/>
      <c r="N8521" s="119" t="str">
        <f>IF(G8521="","",VLOOKUP(G8521,номенклатури!R:U,4,0))</f>
        <v/>
      </c>
      <c r="O8521" s="119" t="str">
        <f>IF(M8521="","",VLOOKUP(M8521,'14'!D:D,1,0))</f>
        <v/>
      </c>
    </row>
    <row r="8522" spans="1:15" ht="12.75" customHeight="1" x14ac:dyDescent="0.2">
      <c r="A8522" s="36" t="str">
        <f>'0'!$A$4</f>
        <v>………………..</v>
      </c>
      <c r="B8522" s="37">
        <f>'0'!$A$2</f>
        <v>46112</v>
      </c>
      <c r="C8522" s="37" t="s">
        <v>1243</v>
      </c>
      <c r="D8522" s="119" t="str">
        <f>IF(G8522="","",VLOOKUP(G8522,номенклатури!R:T,2,0))</f>
        <v/>
      </c>
      <c r="E8522" s="333" t="str">
        <f>IF(G8522="","",VLOOKUP(G8522,номенклатури!R:T,3,0))</f>
        <v/>
      </c>
      <c r="F8522" s="159" t="str">
        <f>IF(G8522="","",IF(ISERROR(VLOOKUP(G8522,номенклатури!V:V,1,0)),E8522*H8522,E8522*I8522))</f>
        <v/>
      </c>
      <c r="G8522" s="14"/>
      <c r="H8522" s="15"/>
      <c r="I8522" s="15"/>
      <c r="J8522" s="15"/>
      <c r="K8522" s="15"/>
      <c r="L8522" s="217"/>
      <c r="M8522" s="22"/>
      <c r="N8522" s="119" t="str">
        <f>IF(G8522="","",VLOOKUP(G8522,номенклатури!R:U,4,0))</f>
        <v/>
      </c>
      <c r="O8522" s="119" t="str">
        <f>IF(M8522="","",VLOOKUP(M8522,'14'!D:D,1,0))</f>
        <v/>
      </c>
    </row>
    <row r="8523" spans="1:15" ht="12.75" customHeight="1" x14ac:dyDescent="0.2">
      <c r="A8523" s="36" t="str">
        <f>'0'!$A$4</f>
        <v>………………..</v>
      </c>
      <c r="B8523" s="37">
        <f>'0'!$A$2</f>
        <v>46112</v>
      </c>
      <c r="C8523" s="37" t="s">
        <v>1243</v>
      </c>
      <c r="D8523" s="119" t="str">
        <f>IF(G8523="","",VLOOKUP(G8523,номенклатури!R:T,2,0))</f>
        <v/>
      </c>
      <c r="E8523" s="333" t="str">
        <f>IF(G8523="","",VLOOKUP(G8523,номенклатури!R:T,3,0))</f>
        <v/>
      </c>
      <c r="F8523" s="159" t="str">
        <f>IF(G8523="","",IF(ISERROR(VLOOKUP(G8523,номенклатури!V:V,1,0)),E8523*H8523,E8523*I8523))</f>
        <v/>
      </c>
      <c r="G8523" s="14"/>
      <c r="H8523" s="15"/>
      <c r="I8523" s="15"/>
      <c r="J8523" s="15"/>
      <c r="K8523" s="15"/>
      <c r="L8523" s="217"/>
      <c r="M8523" s="22"/>
      <c r="N8523" s="119" t="str">
        <f>IF(G8523="","",VLOOKUP(G8523,номенклатури!R:U,4,0))</f>
        <v/>
      </c>
      <c r="O8523" s="119" t="str">
        <f>IF(M8523="","",VLOOKUP(M8523,'14'!D:D,1,0))</f>
        <v/>
      </c>
    </row>
    <row r="8524" spans="1:15" ht="12.75" customHeight="1" x14ac:dyDescent="0.2">
      <c r="A8524" s="36" t="str">
        <f>'0'!$A$4</f>
        <v>………………..</v>
      </c>
      <c r="B8524" s="37">
        <f>'0'!$A$2</f>
        <v>46112</v>
      </c>
      <c r="C8524" s="37" t="s">
        <v>1243</v>
      </c>
      <c r="D8524" s="119" t="str">
        <f>IF(G8524="","",VLOOKUP(G8524,номенклатури!R:T,2,0))</f>
        <v/>
      </c>
      <c r="E8524" s="333" t="str">
        <f>IF(G8524="","",VLOOKUP(G8524,номенклатури!R:T,3,0))</f>
        <v/>
      </c>
      <c r="F8524" s="159" t="str">
        <f>IF(G8524="","",IF(ISERROR(VLOOKUP(G8524,номенклатури!V:V,1,0)),E8524*H8524,E8524*I8524))</f>
        <v/>
      </c>
      <c r="G8524" s="14"/>
      <c r="H8524" s="15"/>
      <c r="I8524" s="15"/>
      <c r="J8524" s="15"/>
      <c r="K8524" s="15"/>
      <c r="L8524" s="217"/>
      <c r="M8524" s="22"/>
      <c r="N8524" s="119" t="str">
        <f>IF(G8524="","",VLOOKUP(G8524,номенклатури!R:U,4,0))</f>
        <v/>
      </c>
      <c r="O8524" s="119" t="str">
        <f>IF(M8524="","",VLOOKUP(M8524,'14'!D:D,1,0))</f>
        <v/>
      </c>
    </row>
    <row r="8525" spans="1:15" ht="12.75" customHeight="1" x14ac:dyDescent="0.2">
      <c r="A8525" s="36" t="str">
        <f>'0'!$A$4</f>
        <v>………………..</v>
      </c>
      <c r="B8525" s="37">
        <f>'0'!$A$2</f>
        <v>46112</v>
      </c>
      <c r="C8525" s="37" t="s">
        <v>1243</v>
      </c>
      <c r="D8525" s="119" t="str">
        <f>IF(G8525="","",VLOOKUP(G8525,номенклатури!R:T,2,0))</f>
        <v/>
      </c>
      <c r="E8525" s="333" t="str">
        <f>IF(G8525="","",VLOOKUP(G8525,номенклатури!R:T,3,0))</f>
        <v/>
      </c>
      <c r="F8525" s="159" t="str">
        <f>IF(G8525="","",IF(ISERROR(VLOOKUP(G8525,номенклатури!V:V,1,0)),E8525*H8525,E8525*I8525))</f>
        <v/>
      </c>
      <c r="G8525" s="14"/>
      <c r="H8525" s="15"/>
      <c r="I8525" s="15"/>
      <c r="J8525" s="15"/>
      <c r="K8525" s="15"/>
      <c r="L8525" s="217"/>
      <c r="M8525" s="22"/>
      <c r="N8525" s="119" t="str">
        <f>IF(G8525="","",VLOOKUP(G8525,номенклатури!R:U,4,0))</f>
        <v/>
      </c>
      <c r="O8525" s="119" t="str">
        <f>IF(M8525="","",VLOOKUP(M8525,'14'!D:D,1,0))</f>
        <v/>
      </c>
    </row>
    <row r="8526" spans="1:15" ht="12.75" customHeight="1" x14ac:dyDescent="0.2">
      <c r="A8526" s="36" t="str">
        <f>'0'!$A$4</f>
        <v>………………..</v>
      </c>
      <c r="B8526" s="37">
        <f>'0'!$A$2</f>
        <v>46112</v>
      </c>
      <c r="C8526" s="37" t="s">
        <v>1243</v>
      </c>
      <c r="D8526" s="119" t="str">
        <f>IF(G8526="","",VLOOKUP(G8526,номенклатури!R:T,2,0))</f>
        <v/>
      </c>
      <c r="E8526" s="333" t="str">
        <f>IF(G8526="","",VLOOKUP(G8526,номенклатури!R:T,3,0))</f>
        <v/>
      </c>
      <c r="F8526" s="159" t="str">
        <f>IF(G8526="","",IF(ISERROR(VLOOKUP(G8526,номенклатури!V:V,1,0)),E8526*H8526,E8526*I8526))</f>
        <v/>
      </c>
      <c r="G8526" s="14"/>
      <c r="H8526" s="15"/>
      <c r="I8526" s="15"/>
      <c r="J8526" s="15"/>
      <c r="K8526" s="15"/>
      <c r="L8526" s="217"/>
      <c r="M8526" s="22"/>
      <c r="N8526" s="119" t="str">
        <f>IF(G8526="","",VLOOKUP(G8526,номенклатури!R:U,4,0))</f>
        <v/>
      </c>
      <c r="O8526" s="119" t="str">
        <f>IF(M8526="","",VLOOKUP(M8526,'14'!D:D,1,0))</f>
        <v/>
      </c>
    </row>
    <row r="8527" spans="1:15" ht="12.75" customHeight="1" x14ac:dyDescent="0.2">
      <c r="A8527" s="36" t="str">
        <f>'0'!$A$4</f>
        <v>………………..</v>
      </c>
      <c r="B8527" s="37">
        <f>'0'!$A$2</f>
        <v>46112</v>
      </c>
      <c r="C8527" s="37" t="s">
        <v>1243</v>
      </c>
      <c r="D8527" s="119" t="str">
        <f>IF(G8527="","",VLOOKUP(G8527,номенклатури!R:T,2,0))</f>
        <v/>
      </c>
      <c r="E8527" s="333" t="str">
        <f>IF(G8527="","",VLOOKUP(G8527,номенклатури!R:T,3,0))</f>
        <v/>
      </c>
      <c r="F8527" s="159" t="str">
        <f>IF(G8527="","",IF(ISERROR(VLOOKUP(G8527,номенклатури!V:V,1,0)),E8527*H8527,E8527*I8527))</f>
        <v/>
      </c>
      <c r="G8527" s="14"/>
      <c r="H8527" s="15"/>
      <c r="I8527" s="15"/>
      <c r="J8527" s="15"/>
      <c r="K8527" s="15"/>
      <c r="L8527" s="217"/>
      <c r="M8527" s="22"/>
      <c r="N8527" s="119" t="str">
        <f>IF(G8527="","",VLOOKUP(G8527,номенклатури!R:U,4,0))</f>
        <v/>
      </c>
      <c r="O8527" s="119" t="str">
        <f>IF(M8527="","",VLOOKUP(M8527,'14'!D:D,1,0))</f>
        <v/>
      </c>
    </row>
    <row r="8528" spans="1:15" ht="12.75" customHeight="1" x14ac:dyDescent="0.2">
      <c r="A8528" s="36" t="str">
        <f>'0'!$A$4</f>
        <v>………………..</v>
      </c>
      <c r="B8528" s="37">
        <f>'0'!$A$2</f>
        <v>46112</v>
      </c>
      <c r="C8528" s="37" t="s">
        <v>1243</v>
      </c>
      <c r="D8528" s="119" t="str">
        <f>IF(G8528="","",VLOOKUP(G8528,номенклатури!R:T,2,0))</f>
        <v/>
      </c>
      <c r="E8528" s="333" t="str">
        <f>IF(G8528="","",VLOOKUP(G8528,номенклатури!R:T,3,0))</f>
        <v/>
      </c>
      <c r="F8528" s="159" t="str">
        <f>IF(G8528="","",IF(ISERROR(VLOOKUP(G8528,номенклатури!V:V,1,0)),E8528*H8528,E8528*I8528))</f>
        <v/>
      </c>
      <c r="G8528" s="14"/>
      <c r="H8528" s="15"/>
      <c r="I8528" s="15"/>
      <c r="J8528" s="15"/>
      <c r="K8528" s="15"/>
      <c r="L8528" s="217"/>
      <c r="M8528" s="22"/>
      <c r="N8528" s="119" t="str">
        <f>IF(G8528="","",VLOOKUP(G8528,номенклатури!R:U,4,0))</f>
        <v/>
      </c>
      <c r="O8528" s="119" t="str">
        <f>IF(M8528="","",VLOOKUP(M8528,'14'!D:D,1,0))</f>
        <v/>
      </c>
    </row>
    <row r="8529" spans="1:15" ht="12.75" customHeight="1" x14ac:dyDescent="0.2">
      <c r="A8529" s="36" t="str">
        <f>'0'!$A$4</f>
        <v>………………..</v>
      </c>
      <c r="B8529" s="37">
        <f>'0'!$A$2</f>
        <v>46112</v>
      </c>
      <c r="C8529" s="37" t="s">
        <v>1243</v>
      </c>
      <c r="D8529" s="119" t="str">
        <f>IF(G8529="","",VLOOKUP(G8529,номенклатури!R:T,2,0))</f>
        <v/>
      </c>
      <c r="E8529" s="333" t="str">
        <f>IF(G8529="","",VLOOKUP(G8529,номенклатури!R:T,3,0))</f>
        <v/>
      </c>
      <c r="F8529" s="159" t="str">
        <f>IF(G8529="","",IF(ISERROR(VLOOKUP(G8529,номенклатури!V:V,1,0)),E8529*H8529,E8529*I8529))</f>
        <v/>
      </c>
      <c r="G8529" s="14"/>
      <c r="H8529" s="15"/>
      <c r="I8529" s="15"/>
      <c r="J8529" s="15"/>
      <c r="K8529" s="15"/>
      <c r="L8529" s="217"/>
      <c r="M8529" s="22"/>
      <c r="N8529" s="119" t="str">
        <f>IF(G8529="","",VLOOKUP(G8529,номенклатури!R:U,4,0))</f>
        <v/>
      </c>
      <c r="O8529" s="119" t="str">
        <f>IF(M8529="","",VLOOKUP(M8529,'14'!D:D,1,0))</f>
        <v/>
      </c>
    </row>
    <row r="8530" spans="1:15" ht="12.75" customHeight="1" x14ac:dyDescent="0.2">
      <c r="A8530" s="36" t="str">
        <f>'0'!$A$4</f>
        <v>………………..</v>
      </c>
      <c r="B8530" s="37">
        <f>'0'!$A$2</f>
        <v>46112</v>
      </c>
      <c r="C8530" s="37" t="s">
        <v>1243</v>
      </c>
      <c r="D8530" s="119" t="str">
        <f>IF(G8530="","",VLOOKUP(G8530,номенклатури!R:T,2,0))</f>
        <v/>
      </c>
      <c r="E8530" s="333" t="str">
        <f>IF(G8530="","",VLOOKUP(G8530,номенклатури!R:T,3,0))</f>
        <v/>
      </c>
      <c r="F8530" s="159" t="str">
        <f>IF(G8530="","",IF(ISERROR(VLOOKUP(G8530,номенклатури!V:V,1,0)),E8530*H8530,E8530*I8530))</f>
        <v/>
      </c>
      <c r="G8530" s="14"/>
      <c r="H8530" s="15"/>
      <c r="I8530" s="15"/>
      <c r="J8530" s="15"/>
      <c r="K8530" s="15"/>
      <c r="L8530" s="217"/>
      <c r="M8530" s="22"/>
      <c r="N8530" s="119" t="str">
        <f>IF(G8530="","",VLOOKUP(G8530,номенклатури!R:U,4,0))</f>
        <v/>
      </c>
      <c r="O8530" s="119" t="str">
        <f>IF(M8530="","",VLOOKUP(M8530,'14'!D:D,1,0))</f>
        <v/>
      </c>
    </row>
    <row r="8531" spans="1:15" ht="12.75" customHeight="1" x14ac:dyDescent="0.2">
      <c r="A8531" s="36" t="str">
        <f>'0'!$A$4</f>
        <v>………………..</v>
      </c>
      <c r="B8531" s="37">
        <f>'0'!$A$2</f>
        <v>46112</v>
      </c>
      <c r="C8531" s="37" t="s">
        <v>1243</v>
      </c>
      <c r="D8531" s="119" t="str">
        <f>IF(G8531="","",VLOOKUP(G8531,номенклатури!R:T,2,0))</f>
        <v/>
      </c>
      <c r="E8531" s="333" t="str">
        <f>IF(G8531="","",VLOOKUP(G8531,номенклатури!R:T,3,0))</f>
        <v/>
      </c>
      <c r="F8531" s="159" t="str">
        <f>IF(G8531="","",IF(ISERROR(VLOOKUP(G8531,номенклатури!V:V,1,0)),E8531*H8531,E8531*I8531))</f>
        <v/>
      </c>
      <c r="G8531" s="14"/>
      <c r="H8531" s="15"/>
      <c r="I8531" s="15"/>
      <c r="J8531" s="15"/>
      <c r="K8531" s="15"/>
      <c r="L8531" s="217"/>
      <c r="M8531" s="22"/>
      <c r="N8531" s="119" t="str">
        <f>IF(G8531="","",VLOOKUP(G8531,номенклатури!R:U,4,0))</f>
        <v/>
      </c>
      <c r="O8531" s="119" t="str">
        <f>IF(M8531="","",VLOOKUP(M8531,'14'!D:D,1,0))</f>
        <v/>
      </c>
    </row>
    <row r="8532" spans="1:15" ht="12.75" customHeight="1" x14ac:dyDescent="0.2">
      <c r="A8532" s="36" t="str">
        <f>'0'!$A$4</f>
        <v>………………..</v>
      </c>
      <c r="B8532" s="37">
        <f>'0'!$A$2</f>
        <v>46112</v>
      </c>
      <c r="C8532" s="37" t="s">
        <v>1243</v>
      </c>
      <c r="D8532" s="119" t="str">
        <f>IF(G8532="","",VLOOKUP(G8532,номенклатури!R:T,2,0))</f>
        <v/>
      </c>
      <c r="E8532" s="333" t="str">
        <f>IF(G8532="","",VLOOKUP(G8532,номенклатури!R:T,3,0))</f>
        <v/>
      </c>
      <c r="F8532" s="159" t="str">
        <f>IF(G8532="","",IF(ISERROR(VLOOKUP(G8532,номенклатури!V:V,1,0)),E8532*H8532,E8532*I8532))</f>
        <v/>
      </c>
      <c r="G8532" s="14"/>
      <c r="H8532" s="15"/>
      <c r="I8532" s="15"/>
      <c r="J8532" s="15"/>
      <c r="K8532" s="15"/>
      <c r="L8532" s="217"/>
      <c r="M8532" s="22"/>
      <c r="N8532" s="119" t="str">
        <f>IF(G8532="","",VLOOKUP(G8532,номенклатури!R:U,4,0))</f>
        <v/>
      </c>
      <c r="O8532" s="119" t="str">
        <f>IF(M8532="","",VLOOKUP(M8532,'14'!D:D,1,0))</f>
        <v/>
      </c>
    </row>
    <row r="8533" spans="1:15" ht="12.75" customHeight="1" x14ac:dyDescent="0.2">
      <c r="A8533" s="36" t="str">
        <f>'0'!$A$4</f>
        <v>………………..</v>
      </c>
      <c r="B8533" s="37">
        <f>'0'!$A$2</f>
        <v>46112</v>
      </c>
      <c r="C8533" s="37" t="s">
        <v>1243</v>
      </c>
      <c r="D8533" s="119" t="str">
        <f>IF(G8533="","",VLOOKUP(G8533,номенклатури!R:T,2,0))</f>
        <v/>
      </c>
      <c r="E8533" s="333" t="str">
        <f>IF(G8533="","",VLOOKUP(G8533,номенклатури!R:T,3,0))</f>
        <v/>
      </c>
      <c r="F8533" s="159" t="str">
        <f>IF(G8533="","",IF(ISERROR(VLOOKUP(G8533,номенклатури!V:V,1,0)),E8533*H8533,E8533*I8533))</f>
        <v/>
      </c>
      <c r="G8533" s="14"/>
      <c r="H8533" s="15"/>
      <c r="I8533" s="15"/>
      <c r="J8533" s="15"/>
      <c r="K8533" s="15"/>
      <c r="L8533" s="217"/>
      <c r="M8533" s="22"/>
      <c r="N8533" s="119" t="str">
        <f>IF(G8533="","",VLOOKUP(G8533,номенклатури!R:U,4,0))</f>
        <v/>
      </c>
      <c r="O8533" s="119" t="str">
        <f>IF(M8533="","",VLOOKUP(M8533,'14'!D:D,1,0))</f>
        <v/>
      </c>
    </row>
    <row r="8534" spans="1:15" ht="12.75" customHeight="1" x14ac:dyDescent="0.2">
      <c r="A8534" s="36" t="str">
        <f>'0'!$A$4</f>
        <v>………………..</v>
      </c>
      <c r="B8534" s="37">
        <f>'0'!$A$2</f>
        <v>46112</v>
      </c>
      <c r="C8534" s="37" t="s">
        <v>1243</v>
      </c>
      <c r="D8534" s="119" t="str">
        <f>IF(G8534="","",VLOOKUP(G8534,номенклатури!R:T,2,0))</f>
        <v/>
      </c>
      <c r="E8534" s="333" t="str">
        <f>IF(G8534="","",VLOOKUP(G8534,номенклатури!R:T,3,0))</f>
        <v/>
      </c>
      <c r="F8534" s="159" t="str">
        <f>IF(G8534="","",IF(ISERROR(VLOOKUP(G8534,номенклатури!V:V,1,0)),E8534*H8534,E8534*I8534))</f>
        <v/>
      </c>
      <c r="G8534" s="14"/>
      <c r="H8534" s="15"/>
      <c r="I8534" s="15"/>
      <c r="J8534" s="15"/>
      <c r="K8534" s="15"/>
      <c r="L8534" s="217"/>
      <c r="M8534" s="22"/>
      <c r="N8534" s="119" t="str">
        <f>IF(G8534="","",VLOOKUP(G8534,номенклатури!R:U,4,0))</f>
        <v/>
      </c>
      <c r="O8534" s="119" t="str">
        <f>IF(M8534="","",VLOOKUP(M8534,'14'!D:D,1,0))</f>
        <v/>
      </c>
    </row>
    <row r="8535" spans="1:15" ht="12.75" customHeight="1" x14ac:dyDescent="0.2">
      <c r="A8535" s="36" t="str">
        <f>'0'!$A$4</f>
        <v>………………..</v>
      </c>
      <c r="B8535" s="37">
        <f>'0'!$A$2</f>
        <v>46112</v>
      </c>
      <c r="C8535" s="37" t="s">
        <v>1243</v>
      </c>
      <c r="D8535" s="119" t="str">
        <f>IF(G8535="","",VLOOKUP(G8535,номенклатури!R:T,2,0))</f>
        <v/>
      </c>
      <c r="E8535" s="333" t="str">
        <f>IF(G8535="","",VLOOKUP(G8535,номенклатури!R:T,3,0))</f>
        <v/>
      </c>
      <c r="F8535" s="159" t="str">
        <f>IF(G8535="","",IF(ISERROR(VLOOKUP(G8535,номенклатури!V:V,1,0)),E8535*H8535,E8535*I8535))</f>
        <v/>
      </c>
      <c r="G8535" s="14"/>
      <c r="H8535" s="15"/>
      <c r="I8535" s="15"/>
      <c r="J8535" s="15"/>
      <c r="K8535" s="15"/>
      <c r="L8535" s="217"/>
      <c r="M8535" s="22"/>
      <c r="N8535" s="119" t="str">
        <f>IF(G8535="","",VLOOKUP(G8535,номенклатури!R:U,4,0))</f>
        <v/>
      </c>
      <c r="O8535" s="119" t="str">
        <f>IF(M8535="","",VLOOKUP(M8535,'14'!D:D,1,0))</f>
        <v/>
      </c>
    </row>
    <row r="8536" spans="1:15" ht="12.75" customHeight="1" x14ac:dyDescent="0.2">
      <c r="A8536" s="36" t="str">
        <f>'0'!$A$4</f>
        <v>………………..</v>
      </c>
      <c r="B8536" s="37">
        <f>'0'!$A$2</f>
        <v>46112</v>
      </c>
      <c r="C8536" s="37" t="s">
        <v>1243</v>
      </c>
      <c r="D8536" s="119" t="str">
        <f>IF(G8536="","",VLOOKUP(G8536,номенклатури!R:T,2,0))</f>
        <v/>
      </c>
      <c r="E8536" s="333" t="str">
        <f>IF(G8536="","",VLOOKUP(G8536,номенклатури!R:T,3,0))</f>
        <v/>
      </c>
      <c r="F8536" s="159" t="str">
        <f>IF(G8536="","",IF(ISERROR(VLOOKUP(G8536,номенклатури!V:V,1,0)),E8536*H8536,E8536*I8536))</f>
        <v/>
      </c>
      <c r="G8536" s="14"/>
      <c r="H8536" s="15"/>
      <c r="I8536" s="15"/>
      <c r="J8536" s="15"/>
      <c r="K8536" s="15"/>
      <c r="L8536" s="217"/>
      <c r="M8536" s="22"/>
      <c r="N8536" s="119" t="str">
        <f>IF(G8536="","",VLOOKUP(G8536,номенклатури!R:U,4,0))</f>
        <v/>
      </c>
      <c r="O8536" s="119" t="str">
        <f>IF(M8536="","",VLOOKUP(M8536,'14'!D:D,1,0))</f>
        <v/>
      </c>
    </row>
    <row r="8537" spans="1:15" ht="12.75" customHeight="1" x14ac:dyDescent="0.2">
      <c r="A8537" s="36" t="str">
        <f>'0'!$A$4</f>
        <v>………………..</v>
      </c>
      <c r="B8537" s="37">
        <f>'0'!$A$2</f>
        <v>46112</v>
      </c>
      <c r="C8537" s="37" t="s">
        <v>1243</v>
      </c>
      <c r="D8537" s="119" t="str">
        <f>IF(G8537="","",VLOOKUP(G8537,номенклатури!R:T,2,0))</f>
        <v/>
      </c>
      <c r="E8537" s="333" t="str">
        <f>IF(G8537="","",VLOOKUP(G8537,номенклатури!R:T,3,0))</f>
        <v/>
      </c>
      <c r="F8537" s="159" t="str">
        <f>IF(G8537="","",IF(ISERROR(VLOOKUP(G8537,номенклатури!V:V,1,0)),E8537*H8537,E8537*I8537))</f>
        <v/>
      </c>
      <c r="G8537" s="14"/>
      <c r="H8537" s="15"/>
      <c r="I8537" s="15"/>
      <c r="J8537" s="15"/>
      <c r="K8537" s="15"/>
      <c r="L8537" s="217"/>
      <c r="M8537" s="22"/>
      <c r="N8537" s="119" t="str">
        <f>IF(G8537="","",VLOOKUP(G8537,номенклатури!R:U,4,0))</f>
        <v/>
      </c>
      <c r="O8537" s="119" t="str">
        <f>IF(M8537="","",VLOOKUP(M8537,'14'!D:D,1,0))</f>
        <v/>
      </c>
    </row>
    <row r="8538" spans="1:15" ht="12.75" customHeight="1" x14ac:dyDescent="0.2">
      <c r="A8538" s="36" t="str">
        <f>'0'!$A$4</f>
        <v>………………..</v>
      </c>
      <c r="B8538" s="37">
        <f>'0'!$A$2</f>
        <v>46112</v>
      </c>
      <c r="C8538" s="37" t="s">
        <v>1243</v>
      </c>
      <c r="D8538" s="119" t="str">
        <f>IF(G8538="","",VLOOKUP(G8538,номенклатури!R:T,2,0))</f>
        <v/>
      </c>
      <c r="E8538" s="333" t="str">
        <f>IF(G8538="","",VLOOKUP(G8538,номенклатури!R:T,3,0))</f>
        <v/>
      </c>
      <c r="F8538" s="159" t="str">
        <f>IF(G8538="","",IF(ISERROR(VLOOKUP(G8538,номенклатури!V:V,1,0)),E8538*H8538,E8538*I8538))</f>
        <v/>
      </c>
      <c r="G8538" s="14"/>
      <c r="H8538" s="15"/>
      <c r="I8538" s="15"/>
      <c r="J8538" s="15"/>
      <c r="K8538" s="15"/>
      <c r="L8538" s="217"/>
      <c r="M8538" s="22"/>
      <c r="N8538" s="119" t="str">
        <f>IF(G8538="","",VLOOKUP(G8538,номенклатури!R:U,4,0))</f>
        <v/>
      </c>
      <c r="O8538" s="119" t="str">
        <f>IF(M8538="","",VLOOKUP(M8538,'14'!D:D,1,0))</f>
        <v/>
      </c>
    </row>
    <row r="8539" spans="1:15" ht="12.75" customHeight="1" x14ac:dyDescent="0.2">
      <c r="A8539" s="36" t="str">
        <f>'0'!$A$4</f>
        <v>………………..</v>
      </c>
      <c r="B8539" s="37">
        <f>'0'!$A$2</f>
        <v>46112</v>
      </c>
      <c r="C8539" s="37" t="s">
        <v>1243</v>
      </c>
      <c r="D8539" s="119" t="str">
        <f>IF(G8539="","",VLOOKUP(G8539,номенклатури!R:T,2,0))</f>
        <v/>
      </c>
      <c r="E8539" s="333" t="str">
        <f>IF(G8539="","",VLOOKUP(G8539,номенклатури!R:T,3,0))</f>
        <v/>
      </c>
      <c r="F8539" s="159" t="str">
        <f>IF(G8539="","",IF(ISERROR(VLOOKUP(G8539,номенклатури!V:V,1,0)),E8539*H8539,E8539*I8539))</f>
        <v/>
      </c>
      <c r="G8539" s="14"/>
      <c r="H8539" s="15"/>
      <c r="I8539" s="15"/>
      <c r="J8539" s="15"/>
      <c r="K8539" s="15"/>
      <c r="L8539" s="217"/>
      <c r="M8539" s="22"/>
      <c r="N8539" s="119" t="str">
        <f>IF(G8539="","",VLOOKUP(G8539,номенклатури!R:U,4,0))</f>
        <v/>
      </c>
      <c r="O8539" s="119" t="str">
        <f>IF(M8539="","",VLOOKUP(M8539,'14'!D:D,1,0))</f>
        <v/>
      </c>
    </row>
    <row r="8540" spans="1:15" ht="12.75" customHeight="1" x14ac:dyDescent="0.2">
      <c r="A8540" s="36" t="str">
        <f>'0'!$A$4</f>
        <v>………………..</v>
      </c>
      <c r="B8540" s="37">
        <f>'0'!$A$2</f>
        <v>46112</v>
      </c>
      <c r="C8540" s="37" t="s">
        <v>1243</v>
      </c>
      <c r="D8540" s="119" t="str">
        <f>IF(G8540="","",VLOOKUP(G8540,номенклатури!R:T,2,0))</f>
        <v/>
      </c>
      <c r="E8540" s="333" t="str">
        <f>IF(G8540="","",VLOOKUP(G8540,номенклатури!R:T,3,0))</f>
        <v/>
      </c>
      <c r="F8540" s="159" t="str">
        <f>IF(G8540="","",IF(ISERROR(VLOOKUP(G8540,номенклатури!V:V,1,0)),E8540*H8540,E8540*I8540))</f>
        <v/>
      </c>
      <c r="G8540" s="14"/>
      <c r="H8540" s="15"/>
      <c r="I8540" s="15"/>
      <c r="J8540" s="15"/>
      <c r="K8540" s="15"/>
      <c r="L8540" s="217"/>
      <c r="M8540" s="22"/>
      <c r="N8540" s="119" t="str">
        <f>IF(G8540="","",VLOOKUP(G8540,номенклатури!R:U,4,0))</f>
        <v/>
      </c>
      <c r="O8540" s="119" t="str">
        <f>IF(M8540="","",VLOOKUP(M8540,'14'!D:D,1,0))</f>
        <v/>
      </c>
    </row>
    <row r="8541" spans="1:15" ht="12.75" customHeight="1" x14ac:dyDescent="0.2">
      <c r="A8541" s="36" t="str">
        <f>'0'!$A$4</f>
        <v>………………..</v>
      </c>
      <c r="B8541" s="37">
        <f>'0'!$A$2</f>
        <v>46112</v>
      </c>
      <c r="C8541" s="37" t="s">
        <v>1243</v>
      </c>
      <c r="D8541" s="119" t="str">
        <f>IF(G8541="","",VLOOKUP(G8541,номенклатури!R:T,2,0))</f>
        <v/>
      </c>
      <c r="E8541" s="333" t="str">
        <f>IF(G8541="","",VLOOKUP(G8541,номенклатури!R:T,3,0))</f>
        <v/>
      </c>
      <c r="F8541" s="159" t="str">
        <f>IF(G8541="","",IF(ISERROR(VLOOKUP(G8541,номенклатури!V:V,1,0)),E8541*H8541,E8541*I8541))</f>
        <v/>
      </c>
      <c r="G8541" s="14"/>
      <c r="H8541" s="15"/>
      <c r="I8541" s="15"/>
      <c r="J8541" s="15"/>
      <c r="K8541" s="15"/>
      <c r="L8541" s="217"/>
      <c r="M8541" s="22"/>
      <c r="N8541" s="119" t="str">
        <f>IF(G8541="","",VLOOKUP(G8541,номенклатури!R:U,4,0))</f>
        <v/>
      </c>
      <c r="O8541" s="119" t="str">
        <f>IF(M8541="","",VLOOKUP(M8541,'14'!D:D,1,0))</f>
        <v/>
      </c>
    </row>
    <row r="8542" spans="1:15" ht="12.75" customHeight="1" x14ac:dyDescent="0.2">
      <c r="A8542" s="36" t="str">
        <f>'0'!$A$4</f>
        <v>………………..</v>
      </c>
      <c r="B8542" s="37">
        <f>'0'!$A$2</f>
        <v>46112</v>
      </c>
      <c r="C8542" s="37" t="s">
        <v>1243</v>
      </c>
      <c r="D8542" s="119" t="str">
        <f>IF(G8542="","",VLOOKUP(G8542,номенклатури!R:T,2,0))</f>
        <v/>
      </c>
      <c r="E8542" s="333" t="str">
        <f>IF(G8542="","",VLOOKUP(G8542,номенклатури!R:T,3,0))</f>
        <v/>
      </c>
      <c r="F8542" s="159" t="str">
        <f>IF(G8542="","",IF(ISERROR(VLOOKUP(G8542,номенклатури!V:V,1,0)),E8542*H8542,E8542*I8542))</f>
        <v/>
      </c>
      <c r="G8542" s="14"/>
      <c r="H8542" s="15"/>
      <c r="I8542" s="15"/>
      <c r="J8542" s="15"/>
      <c r="K8542" s="15"/>
      <c r="L8542" s="217"/>
      <c r="M8542" s="22"/>
      <c r="N8542" s="119" t="str">
        <f>IF(G8542="","",VLOOKUP(G8542,номенклатури!R:U,4,0))</f>
        <v/>
      </c>
      <c r="O8542" s="119" t="str">
        <f>IF(M8542="","",VLOOKUP(M8542,'14'!D:D,1,0))</f>
        <v/>
      </c>
    </row>
    <row r="8543" spans="1:15" ht="12.75" customHeight="1" x14ac:dyDescent="0.2">
      <c r="A8543" s="36" t="str">
        <f>'0'!$A$4</f>
        <v>………………..</v>
      </c>
      <c r="B8543" s="37">
        <f>'0'!$A$2</f>
        <v>46112</v>
      </c>
      <c r="C8543" s="37" t="s">
        <v>1243</v>
      </c>
      <c r="D8543" s="119" t="str">
        <f>IF(G8543="","",VLOOKUP(G8543,номенклатури!R:T,2,0))</f>
        <v/>
      </c>
      <c r="E8543" s="333" t="str">
        <f>IF(G8543="","",VLOOKUP(G8543,номенклатури!R:T,3,0))</f>
        <v/>
      </c>
      <c r="F8543" s="159" t="str">
        <f>IF(G8543="","",IF(ISERROR(VLOOKUP(G8543,номенклатури!V:V,1,0)),E8543*H8543,E8543*I8543))</f>
        <v/>
      </c>
      <c r="G8543" s="14"/>
      <c r="H8543" s="15"/>
      <c r="I8543" s="15"/>
      <c r="J8543" s="15"/>
      <c r="K8543" s="15"/>
      <c r="L8543" s="217"/>
      <c r="M8543" s="22"/>
      <c r="N8543" s="119" t="str">
        <f>IF(G8543="","",VLOOKUP(G8543,номенклатури!R:U,4,0))</f>
        <v/>
      </c>
      <c r="O8543" s="119" t="str">
        <f>IF(M8543="","",VLOOKUP(M8543,'14'!D:D,1,0))</f>
        <v/>
      </c>
    </row>
    <row r="8544" spans="1:15" ht="12.75" customHeight="1" x14ac:dyDescent="0.2">
      <c r="A8544" s="36" t="str">
        <f>'0'!$A$4</f>
        <v>………………..</v>
      </c>
      <c r="B8544" s="37">
        <f>'0'!$A$2</f>
        <v>46112</v>
      </c>
      <c r="C8544" s="37" t="s">
        <v>1243</v>
      </c>
      <c r="D8544" s="119" t="str">
        <f>IF(G8544="","",VLOOKUP(G8544,номенклатури!R:T,2,0))</f>
        <v/>
      </c>
      <c r="E8544" s="333" t="str">
        <f>IF(G8544="","",VLOOKUP(G8544,номенклатури!R:T,3,0))</f>
        <v/>
      </c>
      <c r="F8544" s="159" t="str">
        <f>IF(G8544="","",IF(ISERROR(VLOOKUP(G8544,номенклатури!V:V,1,0)),E8544*H8544,E8544*I8544))</f>
        <v/>
      </c>
      <c r="G8544" s="14"/>
      <c r="H8544" s="15"/>
      <c r="I8544" s="15"/>
      <c r="J8544" s="15"/>
      <c r="K8544" s="15"/>
      <c r="L8544" s="217"/>
      <c r="M8544" s="22"/>
      <c r="N8544" s="119" t="str">
        <f>IF(G8544="","",VLOOKUP(G8544,номенклатури!R:U,4,0))</f>
        <v/>
      </c>
      <c r="O8544" s="119" t="str">
        <f>IF(M8544="","",VLOOKUP(M8544,'14'!D:D,1,0))</f>
        <v/>
      </c>
    </row>
    <row r="8545" spans="1:15" ht="12.75" customHeight="1" x14ac:dyDescent="0.2">
      <c r="A8545" s="36" t="str">
        <f>'0'!$A$4</f>
        <v>………………..</v>
      </c>
      <c r="B8545" s="37">
        <f>'0'!$A$2</f>
        <v>46112</v>
      </c>
      <c r="C8545" s="37" t="s">
        <v>1243</v>
      </c>
      <c r="D8545" s="119" t="str">
        <f>IF(G8545="","",VLOOKUP(G8545,номенклатури!R:T,2,0))</f>
        <v/>
      </c>
      <c r="E8545" s="333" t="str">
        <f>IF(G8545="","",VLOOKUP(G8545,номенклатури!R:T,3,0))</f>
        <v/>
      </c>
      <c r="F8545" s="159" t="str">
        <f>IF(G8545="","",IF(ISERROR(VLOOKUP(G8545,номенклатури!V:V,1,0)),E8545*H8545,E8545*I8545))</f>
        <v/>
      </c>
      <c r="G8545" s="14"/>
      <c r="H8545" s="15"/>
      <c r="I8545" s="15"/>
      <c r="J8545" s="15"/>
      <c r="K8545" s="15"/>
      <c r="L8545" s="217"/>
      <c r="M8545" s="22"/>
      <c r="N8545" s="119" t="str">
        <f>IF(G8545="","",VLOOKUP(G8545,номенклатури!R:U,4,0))</f>
        <v/>
      </c>
      <c r="O8545" s="119" t="str">
        <f>IF(M8545="","",VLOOKUP(M8545,'14'!D:D,1,0))</f>
        <v/>
      </c>
    </row>
    <row r="8546" spans="1:15" ht="12.75" customHeight="1" x14ac:dyDescent="0.2">
      <c r="A8546" s="36" t="str">
        <f>'0'!$A$4</f>
        <v>………………..</v>
      </c>
      <c r="B8546" s="37">
        <f>'0'!$A$2</f>
        <v>46112</v>
      </c>
      <c r="C8546" s="37" t="s">
        <v>1243</v>
      </c>
      <c r="D8546" s="119" t="str">
        <f>IF(G8546="","",VLOOKUP(G8546,номенклатури!R:T,2,0))</f>
        <v/>
      </c>
      <c r="E8546" s="333" t="str">
        <f>IF(G8546="","",VLOOKUP(G8546,номенклатури!R:T,3,0))</f>
        <v/>
      </c>
      <c r="F8546" s="159" t="str">
        <f>IF(G8546="","",IF(ISERROR(VLOOKUP(G8546,номенклатури!V:V,1,0)),E8546*H8546,E8546*I8546))</f>
        <v/>
      </c>
      <c r="G8546" s="14"/>
      <c r="H8546" s="15"/>
      <c r="I8546" s="15"/>
      <c r="J8546" s="15"/>
      <c r="K8546" s="15"/>
      <c r="L8546" s="217"/>
      <c r="M8546" s="22"/>
      <c r="N8546" s="119" t="str">
        <f>IF(G8546="","",VLOOKUP(G8546,номенклатури!R:U,4,0))</f>
        <v/>
      </c>
      <c r="O8546" s="119" t="str">
        <f>IF(M8546="","",VLOOKUP(M8546,'14'!D:D,1,0))</f>
        <v/>
      </c>
    </row>
    <row r="8547" spans="1:15" ht="12.75" customHeight="1" x14ac:dyDescent="0.2">
      <c r="A8547" s="36" t="str">
        <f>'0'!$A$4</f>
        <v>………………..</v>
      </c>
      <c r="B8547" s="37">
        <f>'0'!$A$2</f>
        <v>46112</v>
      </c>
      <c r="C8547" s="37" t="s">
        <v>1243</v>
      </c>
      <c r="D8547" s="119" t="str">
        <f>IF(G8547="","",VLOOKUP(G8547,номенклатури!R:T,2,0))</f>
        <v/>
      </c>
      <c r="E8547" s="333" t="str">
        <f>IF(G8547="","",VLOOKUP(G8547,номенклатури!R:T,3,0))</f>
        <v/>
      </c>
      <c r="F8547" s="159" t="str">
        <f>IF(G8547="","",IF(ISERROR(VLOOKUP(G8547,номенклатури!V:V,1,0)),E8547*H8547,E8547*I8547))</f>
        <v/>
      </c>
      <c r="G8547" s="14"/>
      <c r="H8547" s="15"/>
      <c r="I8547" s="15"/>
      <c r="J8547" s="15"/>
      <c r="K8547" s="15"/>
      <c r="L8547" s="217"/>
      <c r="M8547" s="22"/>
      <c r="N8547" s="119" t="str">
        <f>IF(G8547="","",VLOOKUP(G8547,номенклатури!R:U,4,0))</f>
        <v/>
      </c>
      <c r="O8547" s="119" t="str">
        <f>IF(M8547="","",VLOOKUP(M8547,'14'!D:D,1,0))</f>
        <v/>
      </c>
    </row>
    <row r="8548" spans="1:15" ht="12.75" customHeight="1" x14ac:dyDescent="0.2">
      <c r="A8548" s="36" t="str">
        <f>'0'!$A$4</f>
        <v>………………..</v>
      </c>
      <c r="B8548" s="37">
        <f>'0'!$A$2</f>
        <v>46112</v>
      </c>
      <c r="C8548" s="37" t="s">
        <v>1243</v>
      </c>
      <c r="D8548" s="119" t="str">
        <f>IF(G8548="","",VLOOKUP(G8548,номенклатури!R:T,2,0))</f>
        <v/>
      </c>
      <c r="E8548" s="333" t="str">
        <f>IF(G8548="","",VLOOKUP(G8548,номенклатури!R:T,3,0))</f>
        <v/>
      </c>
      <c r="F8548" s="159" t="str">
        <f>IF(G8548="","",IF(ISERROR(VLOOKUP(G8548,номенклатури!V:V,1,0)),E8548*H8548,E8548*I8548))</f>
        <v/>
      </c>
      <c r="G8548" s="14"/>
      <c r="H8548" s="15"/>
      <c r="I8548" s="15"/>
      <c r="J8548" s="15"/>
      <c r="K8548" s="15"/>
      <c r="L8548" s="217"/>
      <c r="M8548" s="22"/>
      <c r="N8548" s="119" t="str">
        <f>IF(G8548="","",VLOOKUP(G8548,номенклатури!R:U,4,0))</f>
        <v/>
      </c>
      <c r="O8548" s="119" t="str">
        <f>IF(M8548="","",VLOOKUP(M8548,'14'!D:D,1,0))</f>
        <v/>
      </c>
    </row>
    <row r="8549" spans="1:15" ht="12.75" customHeight="1" x14ac:dyDescent="0.2">
      <c r="A8549" s="36" t="str">
        <f>'0'!$A$4</f>
        <v>………………..</v>
      </c>
      <c r="B8549" s="37">
        <f>'0'!$A$2</f>
        <v>46112</v>
      </c>
      <c r="C8549" s="37" t="s">
        <v>1243</v>
      </c>
      <c r="D8549" s="119" t="str">
        <f>IF(G8549="","",VLOOKUP(G8549,номенклатури!R:T,2,0))</f>
        <v/>
      </c>
      <c r="E8549" s="333" t="str">
        <f>IF(G8549="","",VLOOKUP(G8549,номенклатури!R:T,3,0))</f>
        <v/>
      </c>
      <c r="F8549" s="159" t="str">
        <f>IF(G8549="","",IF(ISERROR(VLOOKUP(G8549,номенклатури!V:V,1,0)),E8549*H8549,E8549*I8549))</f>
        <v/>
      </c>
      <c r="G8549" s="14"/>
      <c r="H8549" s="15"/>
      <c r="I8549" s="15"/>
      <c r="J8549" s="15"/>
      <c r="K8549" s="15"/>
      <c r="L8549" s="217"/>
      <c r="M8549" s="22"/>
      <c r="N8549" s="119" t="str">
        <f>IF(G8549="","",VLOOKUP(G8549,номенклатури!R:U,4,0))</f>
        <v/>
      </c>
      <c r="O8549" s="119" t="str">
        <f>IF(M8549="","",VLOOKUP(M8549,'14'!D:D,1,0))</f>
        <v/>
      </c>
    </row>
    <row r="8550" spans="1:15" ht="12.75" customHeight="1" x14ac:dyDescent="0.2">
      <c r="A8550" s="36" t="str">
        <f>'0'!$A$4</f>
        <v>………………..</v>
      </c>
      <c r="B8550" s="37">
        <f>'0'!$A$2</f>
        <v>46112</v>
      </c>
      <c r="C8550" s="37" t="s">
        <v>1243</v>
      </c>
      <c r="D8550" s="119" t="str">
        <f>IF(G8550="","",VLOOKUP(G8550,номенклатури!R:T,2,0))</f>
        <v/>
      </c>
      <c r="E8550" s="333" t="str">
        <f>IF(G8550="","",VLOOKUP(G8550,номенклатури!R:T,3,0))</f>
        <v/>
      </c>
      <c r="F8550" s="159" t="str">
        <f>IF(G8550="","",IF(ISERROR(VLOOKUP(G8550,номенклатури!V:V,1,0)),E8550*H8550,E8550*I8550))</f>
        <v/>
      </c>
      <c r="G8550" s="14"/>
      <c r="H8550" s="15"/>
      <c r="I8550" s="15"/>
      <c r="J8550" s="15"/>
      <c r="K8550" s="15"/>
      <c r="L8550" s="217"/>
      <c r="M8550" s="22"/>
      <c r="N8550" s="119" t="str">
        <f>IF(G8550="","",VLOOKUP(G8550,номенклатури!R:U,4,0))</f>
        <v/>
      </c>
      <c r="O8550" s="119" t="str">
        <f>IF(M8550="","",VLOOKUP(M8550,'14'!D:D,1,0))</f>
        <v/>
      </c>
    </row>
    <row r="8551" spans="1:15" ht="12.75" customHeight="1" x14ac:dyDescent="0.2">
      <c r="A8551" s="36" t="str">
        <f>'0'!$A$4</f>
        <v>………………..</v>
      </c>
      <c r="B8551" s="37">
        <f>'0'!$A$2</f>
        <v>46112</v>
      </c>
      <c r="C8551" s="37" t="s">
        <v>1243</v>
      </c>
      <c r="D8551" s="119" t="str">
        <f>IF(G8551="","",VLOOKUP(G8551,номенклатури!R:T,2,0))</f>
        <v/>
      </c>
      <c r="E8551" s="333" t="str">
        <f>IF(G8551="","",VLOOKUP(G8551,номенклатури!R:T,3,0))</f>
        <v/>
      </c>
      <c r="F8551" s="159" t="str">
        <f>IF(G8551="","",IF(ISERROR(VLOOKUP(G8551,номенклатури!V:V,1,0)),E8551*H8551,E8551*I8551))</f>
        <v/>
      </c>
      <c r="G8551" s="14"/>
      <c r="H8551" s="15"/>
      <c r="I8551" s="15"/>
      <c r="J8551" s="15"/>
      <c r="K8551" s="15"/>
      <c r="L8551" s="217"/>
      <c r="M8551" s="22"/>
      <c r="N8551" s="119" t="str">
        <f>IF(G8551="","",VLOOKUP(G8551,номенклатури!R:U,4,0))</f>
        <v/>
      </c>
      <c r="O8551" s="119" t="str">
        <f>IF(M8551="","",VLOOKUP(M8551,'14'!D:D,1,0))</f>
        <v/>
      </c>
    </row>
    <row r="8552" spans="1:15" ht="12.75" customHeight="1" x14ac:dyDescent="0.2">
      <c r="A8552" s="36" t="str">
        <f>'0'!$A$4</f>
        <v>………………..</v>
      </c>
      <c r="B8552" s="37">
        <f>'0'!$A$2</f>
        <v>46112</v>
      </c>
      <c r="C8552" s="37" t="s">
        <v>1243</v>
      </c>
      <c r="D8552" s="119" t="str">
        <f>IF(G8552="","",VLOOKUP(G8552,номенклатури!R:T,2,0))</f>
        <v/>
      </c>
      <c r="E8552" s="333" t="str">
        <f>IF(G8552="","",VLOOKUP(G8552,номенклатури!R:T,3,0))</f>
        <v/>
      </c>
      <c r="F8552" s="159" t="str">
        <f>IF(G8552="","",IF(ISERROR(VLOOKUP(G8552,номенклатури!V:V,1,0)),E8552*H8552,E8552*I8552))</f>
        <v/>
      </c>
      <c r="G8552" s="14"/>
      <c r="H8552" s="15"/>
      <c r="I8552" s="15"/>
      <c r="J8552" s="15"/>
      <c r="K8552" s="15"/>
      <c r="L8552" s="217"/>
      <c r="M8552" s="22"/>
      <c r="N8552" s="119" t="str">
        <f>IF(G8552="","",VLOOKUP(G8552,номенклатури!R:U,4,0))</f>
        <v/>
      </c>
      <c r="O8552" s="119" t="str">
        <f>IF(M8552="","",VLOOKUP(M8552,'14'!D:D,1,0))</f>
        <v/>
      </c>
    </row>
    <row r="8553" spans="1:15" ht="12.75" customHeight="1" x14ac:dyDescent="0.2">
      <c r="A8553" s="36" t="str">
        <f>'0'!$A$4</f>
        <v>………………..</v>
      </c>
      <c r="B8553" s="37">
        <f>'0'!$A$2</f>
        <v>46112</v>
      </c>
      <c r="C8553" s="37" t="s">
        <v>1243</v>
      </c>
      <c r="D8553" s="119" t="str">
        <f>IF(G8553="","",VLOOKUP(G8553,номенклатури!R:T,2,0))</f>
        <v/>
      </c>
      <c r="E8553" s="333" t="str">
        <f>IF(G8553="","",VLOOKUP(G8553,номенклатури!R:T,3,0))</f>
        <v/>
      </c>
      <c r="F8553" s="159" t="str">
        <f>IF(G8553="","",IF(ISERROR(VLOOKUP(G8553,номенклатури!V:V,1,0)),E8553*H8553,E8553*I8553))</f>
        <v/>
      </c>
      <c r="G8553" s="14"/>
      <c r="H8553" s="15"/>
      <c r="I8553" s="15"/>
      <c r="J8553" s="15"/>
      <c r="K8553" s="15"/>
      <c r="L8553" s="217"/>
      <c r="M8553" s="22"/>
      <c r="N8553" s="119" t="str">
        <f>IF(G8553="","",VLOOKUP(G8553,номенклатури!R:U,4,0))</f>
        <v/>
      </c>
      <c r="O8553" s="119" t="str">
        <f>IF(M8553="","",VLOOKUP(M8553,'14'!D:D,1,0))</f>
        <v/>
      </c>
    </row>
    <row r="8554" spans="1:15" ht="12.75" customHeight="1" x14ac:dyDescent="0.2">
      <c r="A8554" s="36" t="str">
        <f>'0'!$A$4</f>
        <v>………………..</v>
      </c>
      <c r="B8554" s="37">
        <f>'0'!$A$2</f>
        <v>46112</v>
      </c>
      <c r="C8554" s="37" t="s">
        <v>1243</v>
      </c>
      <c r="D8554" s="119" t="str">
        <f>IF(G8554="","",VLOOKUP(G8554,номенклатури!R:T,2,0))</f>
        <v/>
      </c>
      <c r="E8554" s="333" t="str">
        <f>IF(G8554="","",VLOOKUP(G8554,номенклатури!R:T,3,0))</f>
        <v/>
      </c>
      <c r="F8554" s="159" t="str">
        <f>IF(G8554="","",IF(ISERROR(VLOOKUP(G8554,номенклатури!V:V,1,0)),E8554*H8554,E8554*I8554))</f>
        <v/>
      </c>
      <c r="G8554" s="14"/>
      <c r="H8554" s="15"/>
      <c r="I8554" s="15"/>
      <c r="J8554" s="15"/>
      <c r="K8554" s="15"/>
      <c r="L8554" s="217"/>
      <c r="M8554" s="22"/>
      <c r="N8554" s="119" t="str">
        <f>IF(G8554="","",VLOOKUP(G8554,номенклатури!R:U,4,0))</f>
        <v/>
      </c>
      <c r="O8554" s="119" t="str">
        <f>IF(M8554="","",VLOOKUP(M8554,'14'!D:D,1,0))</f>
        <v/>
      </c>
    </row>
    <row r="8555" spans="1:15" ht="12.75" customHeight="1" x14ac:dyDescent="0.2">
      <c r="A8555" s="36" t="str">
        <f>'0'!$A$4</f>
        <v>………………..</v>
      </c>
      <c r="B8555" s="37">
        <f>'0'!$A$2</f>
        <v>46112</v>
      </c>
      <c r="C8555" s="37" t="s">
        <v>1243</v>
      </c>
      <c r="D8555" s="119" t="str">
        <f>IF(G8555="","",VLOOKUP(G8555,номенклатури!R:T,2,0))</f>
        <v/>
      </c>
      <c r="E8555" s="333" t="str">
        <f>IF(G8555="","",VLOOKUP(G8555,номенклатури!R:T,3,0))</f>
        <v/>
      </c>
      <c r="F8555" s="159" t="str">
        <f>IF(G8555="","",IF(ISERROR(VLOOKUP(G8555,номенклатури!V:V,1,0)),E8555*H8555,E8555*I8555))</f>
        <v/>
      </c>
      <c r="G8555" s="14"/>
      <c r="H8555" s="15"/>
      <c r="I8555" s="15"/>
      <c r="J8555" s="15"/>
      <c r="K8555" s="15"/>
      <c r="L8555" s="217"/>
      <c r="M8555" s="22"/>
      <c r="N8555" s="119" t="str">
        <f>IF(G8555="","",VLOOKUP(G8555,номенклатури!R:U,4,0))</f>
        <v/>
      </c>
      <c r="O8555" s="119" t="str">
        <f>IF(M8555="","",VLOOKUP(M8555,'14'!D:D,1,0))</f>
        <v/>
      </c>
    </row>
    <row r="8556" spans="1:15" ht="12.75" customHeight="1" x14ac:dyDescent="0.2">
      <c r="A8556" s="36" t="str">
        <f>'0'!$A$4</f>
        <v>………………..</v>
      </c>
      <c r="B8556" s="37">
        <f>'0'!$A$2</f>
        <v>46112</v>
      </c>
      <c r="C8556" s="37" t="s">
        <v>1243</v>
      </c>
      <c r="D8556" s="119" t="str">
        <f>IF(G8556="","",VLOOKUP(G8556,номенклатури!R:T,2,0))</f>
        <v/>
      </c>
      <c r="E8556" s="333" t="str">
        <f>IF(G8556="","",VLOOKUP(G8556,номенклатури!R:T,3,0))</f>
        <v/>
      </c>
      <c r="F8556" s="159" t="str">
        <f>IF(G8556="","",IF(ISERROR(VLOOKUP(G8556,номенклатури!V:V,1,0)),E8556*H8556,E8556*I8556))</f>
        <v/>
      </c>
      <c r="G8556" s="14"/>
      <c r="H8556" s="15"/>
      <c r="I8556" s="15"/>
      <c r="J8556" s="15"/>
      <c r="K8556" s="15"/>
      <c r="L8556" s="217"/>
      <c r="M8556" s="22"/>
      <c r="N8556" s="119" t="str">
        <f>IF(G8556="","",VLOOKUP(G8556,номенклатури!R:U,4,0))</f>
        <v/>
      </c>
      <c r="O8556" s="119" t="str">
        <f>IF(M8556="","",VLOOKUP(M8556,'14'!D:D,1,0))</f>
        <v/>
      </c>
    </row>
    <row r="8557" spans="1:15" ht="12.75" customHeight="1" x14ac:dyDescent="0.2">
      <c r="A8557" s="36" t="str">
        <f>'0'!$A$4</f>
        <v>………………..</v>
      </c>
      <c r="B8557" s="37">
        <f>'0'!$A$2</f>
        <v>46112</v>
      </c>
      <c r="C8557" s="37" t="s">
        <v>1243</v>
      </c>
      <c r="D8557" s="119" t="str">
        <f>IF(G8557="","",VLOOKUP(G8557,номенклатури!R:T,2,0))</f>
        <v/>
      </c>
      <c r="E8557" s="333" t="str">
        <f>IF(G8557="","",VLOOKUP(G8557,номенклатури!R:T,3,0))</f>
        <v/>
      </c>
      <c r="F8557" s="159" t="str">
        <f>IF(G8557="","",IF(ISERROR(VLOOKUP(G8557,номенклатури!V:V,1,0)),E8557*H8557,E8557*I8557))</f>
        <v/>
      </c>
      <c r="G8557" s="14"/>
      <c r="H8557" s="15"/>
      <c r="I8557" s="15"/>
      <c r="J8557" s="15"/>
      <c r="K8557" s="15"/>
      <c r="L8557" s="217"/>
      <c r="M8557" s="22"/>
      <c r="N8557" s="119" t="str">
        <f>IF(G8557="","",VLOOKUP(G8557,номенклатури!R:U,4,0))</f>
        <v/>
      </c>
      <c r="O8557" s="119" t="str">
        <f>IF(M8557="","",VLOOKUP(M8557,'14'!D:D,1,0))</f>
        <v/>
      </c>
    </row>
    <row r="8558" spans="1:15" ht="12.75" customHeight="1" x14ac:dyDescent="0.2">
      <c r="A8558" s="36" t="str">
        <f>'0'!$A$4</f>
        <v>………………..</v>
      </c>
      <c r="B8558" s="37">
        <f>'0'!$A$2</f>
        <v>46112</v>
      </c>
      <c r="C8558" s="37" t="s">
        <v>1243</v>
      </c>
      <c r="D8558" s="119" t="str">
        <f>IF(G8558="","",VLOOKUP(G8558,номенклатури!R:T,2,0))</f>
        <v/>
      </c>
      <c r="E8558" s="333" t="str">
        <f>IF(G8558="","",VLOOKUP(G8558,номенклатури!R:T,3,0))</f>
        <v/>
      </c>
      <c r="F8558" s="159" t="str">
        <f>IF(G8558="","",IF(ISERROR(VLOOKUP(G8558,номенклатури!V:V,1,0)),E8558*H8558,E8558*I8558))</f>
        <v/>
      </c>
      <c r="G8558" s="14"/>
      <c r="H8558" s="15"/>
      <c r="I8558" s="15"/>
      <c r="J8558" s="15"/>
      <c r="K8558" s="15"/>
      <c r="L8558" s="217"/>
      <c r="M8558" s="22"/>
      <c r="N8558" s="119" t="str">
        <f>IF(G8558="","",VLOOKUP(G8558,номенклатури!R:U,4,0))</f>
        <v/>
      </c>
      <c r="O8558" s="119" t="str">
        <f>IF(M8558="","",VLOOKUP(M8558,'14'!D:D,1,0))</f>
        <v/>
      </c>
    </row>
    <row r="8559" spans="1:15" ht="12.75" customHeight="1" x14ac:dyDescent="0.2">
      <c r="A8559" s="36" t="str">
        <f>'0'!$A$4</f>
        <v>………………..</v>
      </c>
      <c r="B8559" s="37">
        <f>'0'!$A$2</f>
        <v>46112</v>
      </c>
      <c r="C8559" s="37" t="s">
        <v>1243</v>
      </c>
      <c r="D8559" s="119" t="str">
        <f>IF(G8559="","",VLOOKUP(G8559,номенклатури!R:T,2,0))</f>
        <v/>
      </c>
      <c r="E8559" s="333" t="str">
        <f>IF(G8559="","",VLOOKUP(G8559,номенклатури!R:T,3,0))</f>
        <v/>
      </c>
      <c r="F8559" s="159" t="str">
        <f>IF(G8559="","",IF(ISERROR(VLOOKUP(G8559,номенклатури!V:V,1,0)),E8559*H8559,E8559*I8559))</f>
        <v/>
      </c>
      <c r="G8559" s="14"/>
      <c r="H8559" s="15"/>
      <c r="I8559" s="15"/>
      <c r="J8559" s="15"/>
      <c r="K8559" s="15"/>
      <c r="L8559" s="217"/>
      <c r="M8559" s="22"/>
      <c r="N8559" s="119" t="str">
        <f>IF(G8559="","",VLOOKUP(G8559,номенклатури!R:U,4,0))</f>
        <v/>
      </c>
      <c r="O8559" s="119" t="str">
        <f>IF(M8559="","",VLOOKUP(M8559,'14'!D:D,1,0))</f>
        <v/>
      </c>
    </row>
    <row r="8560" spans="1:15" ht="12.75" customHeight="1" x14ac:dyDescent="0.2">
      <c r="A8560" s="36" t="str">
        <f>'0'!$A$4</f>
        <v>………………..</v>
      </c>
      <c r="B8560" s="37">
        <f>'0'!$A$2</f>
        <v>46112</v>
      </c>
      <c r="C8560" s="37" t="s">
        <v>1243</v>
      </c>
      <c r="D8560" s="119" t="str">
        <f>IF(G8560="","",VLOOKUP(G8560,номенклатури!R:T,2,0))</f>
        <v/>
      </c>
      <c r="E8560" s="333" t="str">
        <f>IF(G8560="","",VLOOKUP(G8560,номенклатури!R:T,3,0))</f>
        <v/>
      </c>
      <c r="F8560" s="159" t="str">
        <f>IF(G8560="","",IF(ISERROR(VLOOKUP(G8560,номенклатури!V:V,1,0)),E8560*H8560,E8560*I8560))</f>
        <v/>
      </c>
      <c r="G8560" s="14"/>
      <c r="H8560" s="15"/>
      <c r="I8560" s="15"/>
      <c r="J8560" s="15"/>
      <c r="K8560" s="15"/>
      <c r="L8560" s="217"/>
      <c r="M8560" s="22"/>
      <c r="N8560" s="119" t="str">
        <f>IF(G8560="","",VLOOKUP(G8560,номенклатури!R:U,4,0))</f>
        <v/>
      </c>
      <c r="O8560" s="119" t="str">
        <f>IF(M8560="","",VLOOKUP(M8560,'14'!D:D,1,0))</f>
        <v/>
      </c>
    </row>
    <row r="8561" spans="1:15" ht="12.75" customHeight="1" x14ac:dyDescent="0.2">
      <c r="A8561" s="36" t="str">
        <f>'0'!$A$4</f>
        <v>………………..</v>
      </c>
      <c r="B8561" s="37">
        <f>'0'!$A$2</f>
        <v>46112</v>
      </c>
      <c r="C8561" s="37" t="s">
        <v>1243</v>
      </c>
      <c r="D8561" s="119" t="str">
        <f>IF(G8561="","",VLOOKUP(G8561,номенклатури!R:T,2,0))</f>
        <v/>
      </c>
      <c r="E8561" s="333" t="str">
        <f>IF(G8561="","",VLOOKUP(G8561,номенклатури!R:T,3,0))</f>
        <v/>
      </c>
      <c r="F8561" s="159" t="str">
        <f>IF(G8561="","",IF(ISERROR(VLOOKUP(G8561,номенклатури!V:V,1,0)),E8561*H8561,E8561*I8561))</f>
        <v/>
      </c>
      <c r="G8561" s="14"/>
      <c r="H8561" s="15"/>
      <c r="I8561" s="15"/>
      <c r="J8561" s="15"/>
      <c r="K8561" s="15"/>
      <c r="L8561" s="217"/>
      <c r="M8561" s="22"/>
      <c r="N8561" s="119" t="str">
        <f>IF(G8561="","",VLOOKUP(G8561,номенклатури!R:U,4,0))</f>
        <v/>
      </c>
      <c r="O8561" s="119" t="str">
        <f>IF(M8561="","",VLOOKUP(M8561,'14'!D:D,1,0))</f>
        <v/>
      </c>
    </row>
    <row r="8562" spans="1:15" ht="12.75" customHeight="1" x14ac:dyDescent="0.2">
      <c r="A8562" s="36" t="str">
        <f>'0'!$A$4</f>
        <v>………………..</v>
      </c>
      <c r="B8562" s="37">
        <f>'0'!$A$2</f>
        <v>46112</v>
      </c>
      <c r="C8562" s="37" t="s">
        <v>1243</v>
      </c>
      <c r="D8562" s="119" t="str">
        <f>IF(G8562="","",VLOOKUP(G8562,номенклатури!R:T,2,0))</f>
        <v/>
      </c>
      <c r="E8562" s="333" t="str">
        <f>IF(G8562="","",VLOOKUP(G8562,номенклатури!R:T,3,0))</f>
        <v/>
      </c>
      <c r="F8562" s="159" t="str">
        <f>IF(G8562="","",IF(ISERROR(VLOOKUP(G8562,номенклатури!V:V,1,0)),E8562*H8562,E8562*I8562))</f>
        <v/>
      </c>
      <c r="G8562" s="14"/>
      <c r="H8562" s="15"/>
      <c r="I8562" s="15"/>
      <c r="J8562" s="15"/>
      <c r="K8562" s="15"/>
      <c r="L8562" s="217"/>
      <c r="M8562" s="22"/>
      <c r="N8562" s="119" t="str">
        <f>IF(G8562="","",VLOOKUP(G8562,номенклатури!R:U,4,0))</f>
        <v/>
      </c>
      <c r="O8562" s="119" t="str">
        <f>IF(M8562="","",VLOOKUP(M8562,'14'!D:D,1,0))</f>
        <v/>
      </c>
    </row>
    <row r="8563" spans="1:15" ht="12.75" customHeight="1" x14ac:dyDescent="0.2">
      <c r="A8563" s="36" t="str">
        <f>'0'!$A$4</f>
        <v>………………..</v>
      </c>
      <c r="B8563" s="37">
        <f>'0'!$A$2</f>
        <v>46112</v>
      </c>
      <c r="C8563" s="37" t="s">
        <v>1243</v>
      </c>
      <c r="D8563" s="119" t="str">
        <f>IF(G8563="","",VLOOKUP(G8563,номенклатури!R:T,2,0))</f>
        <v/>
      </c>
      <c r="E8563" s="333" t="str">
        <f>IF(G8563="","",VLOOKUP(G8563,номенклатури!R:T,3,0))</f>
        <v/>
      </c>
      <c r="F8563" s="159" t="str">
        <f>IF(G8563="","",IF(ISERROR(VLOOKUP(G8563,номенклатури!V:V,1,0)),E8563*H8563,E8563*I8563))</f>
        <v/>
      </c>
      <c r="G8563" s="14"/>
      <c r="H8563" s="15"/>
      <c r="I8563" s="15"/>
      <c r="J8563" s="15"/>
      <c r="K8563" s="15"/>
      <c r="L8563" s="217"/>
      <c r="M8563" s="22"/>
      <c r="N8563" s="119" t="str">
        <f>IF(G8563="","",VLOOKUP(G8563,номенклатури!R:U,4,0))</f>
        <v/>
      </c>
      <c r="O8563" s="119" t="str">
        <f>IF(M8563="","",VLOOKUP(M8563,'14'!D:D,1,0))</f>
        <v/>
      </c>
    </row>
    <row r="8564" spans="1:15" ht="12.75" customHeight="1" x14ac:dyDescent="0.2">
      <c r="A8564" s="36" t="str">
        <f>'0'!$A$4</f>
        <v>………………..</v>
      </c>
      <c r="B8564" s="37">
        <f>'0'!$A$2</f>
        <v>46112</v>
      </c>
      <c r="C8564" s="37" t="s">
        <v>1243</v>
      </c>
      <c r="D8564" s="119" t="str">
        <f>IF(G8564="","",VLOOKUP(G8564,номенклатури!R:T,2,0))</f>
        <v/>
      </c>
      <c r="E8564" s="333" t="str">
        <f>IF(G8564="","",VLOOKUP(G8564,номенклатури!R:T,3,0))</f>
        <v/>
      </c>
      <c r="F8564" s="159" t="str">
        <f>IF(G8564="","",IF(ISERROR(VLOOKUP(G8564,номенклатури!V:V,1,0)),E8564*H8564,E8564*I8564))</f>
        <v/>
      </c>
      <c r="G8564" s="14"/>
      <c r="H8564" s="15"/>
      <c r="I8564" s="15"/>
      <c r="J8564" s="15"/>
      <c r="K8564" s="15"/>
      <c r="L8564" s="217"/>
      <c r="M8564" s="22"/>
      <c r="N8564" s="119" t="str">
        <f>IF(G8564="","",VLOOKUP(G8564,номенклатури!R:U,4,0))</f>
        <v/>
      </c>
      <c r="O8564" s="119" t="str">
        <f>IF(M8564="","",VLOOKUP(M8564,'14'!D:D,1,0))</f>
        <v/>
      </c>
    </row>
    <row r="8565" spans="1:15" ht="12.75" customHeight="1" x14ac:dyDescent="0.2">
      <c r="A8565" s="36" t="str">
        <f>'0'!$A$4</f>
        <v>………………..</v>
      </c>
      <c r="B8565" s="37">
        <f>'0'!$A$2</f>
        <v>46112</v>
      </c>
      <c r="C8565" s="37" t="s">
        <v>1243</v>
      </c>
      <c r="D8565" s="119" t="str">
        <f>IF(G8565="","",VLOOKUP(G8565,номенклатури!R:T,2,0))</f>
        <v/>
      </c>
      <c r="E8565" s="333" t="str">
        <f>IF(G8565="","",VLOOKUP(G8565,номенклатури!R:T,3,0))</f>
        <v/>
      </c>
      <c r="F8565" s="159" t="str">
        <f>IF(G8565="","",IF(ISERROR(VLOOKUP(G8565,номенклатури!V:V,1,0)),E8565*H8565,E8565*I8565))</f>
        <v/>
      </c>
      <c r="G8565" s="14"/>
      <c r="H8565" s="15"/>
      <c r="I8565" s="15"/>
      <c r="J8565" s="15"/>
      <c r="K8565" s="15"/>
      <c r="L8565" s="217"/>
      <c r="M8565" s="22"/>
      <c r="N8565" s="119" t="str">
        <f>IF(G8565="","",VLOOKUP(G8565,номенклатури!R:U,4,0))</f>
        <v/>
      </c>
      <c r="O8565" s="119" t="str">
        <f>IF(M8565="","",VLOOKUP(M8565,'14'!D:D,1,0))</f>
        <v/>
      </c>
    </row>
    <row r="8566" spans="1:15" ht="12.75" customHeight="1" x14ac:dyDescent="0.2">
      <c r="A8566" s="36" t="str">
        <f>'0'!$A$4</f>
        <v>………………..</v>
      </c>
      <c r="B8566" s="37">
        <f>'0'!$A$2</f>
        <v>46112</v>
      </c>
      <c r="C8566" s="37" t="s">
        <v>1243</v>
      </c>
      <c r="D8566" s="119" t="str">
        <f>IF(G8566="","",VLOOKUP(G8566,номенклатури!R:T,2,0))</f>
        <v/>
      </c>
      <c r="E8566" s="333" t="str">
        <f>IF(G8566="","",VLOOKUP(G8566,номенклатури!R:T,3,0))</f>
        <v/>
      </c>
      <c r="F8566" s="159" t="str">
        <f>IF(G8566="","",IF(ISERROR(VLOOKUP(G8566,номенклатури!V:V,1,0)),E8566*H8566,E8566*I8566))</f>
        <v/>
      </c>
      <c r="G8566" s="14"/>
      <c r="H8566" s="15"/>
      <c r="I8566" s="15"/>
      <c r="J8566" s="15"/>
      <c r="K8566" s="15"/>
      <c r="L8566" s="217"/>
      <c r="M8566" s="22"/>
      <c r="N8566" s="119" t="str">
        <f>IF(G8566="","",VLOOKUP(G8566,номенклатури!R:U,4,0))</f>
        <v/>
      </c>
      <c r="O8566" s="119" t="str">
        <f>IF(M8566="","",VLOOKUP(M8566,'14'!D:D,1,0))</f>
        <v/>
      </c>
    </row>
    <row r="8567" spans="1:15" ht="12.75" customHeight="1" x14ac:dyDescent="0.2">
      <c r="A8567" s="36" t="str">
        <f>'0'!$A$4</f>
        <v>………………..</v>
      </c>
      <c r="B8567" s="37">
        <f>'0'!$A$2</f>
        <v>46112</v>
      </c>
      <c r="C8567" s="37" t="s">
        <v>1243</v>
      </c>
      <c r="D8567" s="119" t="str">
        <f>IF(G8567="","",VLOOKUP(G8567,номенклатури!R:T,2,0))</f>
        <v/>
      </c>
      <c r="E8567" s="333" t="str">
        <f>IF(G8567="","",VLOOKUP(G8567,номенклатури!R:T,3,0))</f>
        <v/>
      </c>
      <c r="F8567" s="159" t="str">
        <f>IF(G8567="","",IF(ISERROR(VLOOKUP(G8567,номенклатури!V:V,1,0)),E8567*H8567,E8567*I8567))</f>
        <v/>
      </c>
      <c r="G8567" s="14"/>
      <c r="H8567" s="15"/>
      <c r="I8567" s="15"/>
      <c r="J8567" s="15"/>
      <c r="K8567" s="15"/>
      <c r="L8567" s="217"/>
      <c r="M8567" s="22"/>
      <c r="N8567" s="119" t="str">
        <f>IF(G8567="","",VLOOKUP(G8567,номенклатури!R:U,4,0))</f>
        <v/>
      </c>
      <c r="O8567" s="119" t="str">
        <f>IF(M8567="","",VLOOKUP(M8567,'14'!D:D,1,0))</f>
        <v/>
      </c>
    </row>
    <row r="8568" spans="1:15" ht="12.75" customHeight="1" x14ac:dyDescent="0.2">
      <c r="A8568" s="36" t="str">
        <f>'0'!$A$4</f>
        <v>………………..</v>
      </c>
      <c r="B8568" s="37">
        <f>'0'!$A$2</f>
        <v>46112</v>
      </c>
      <c r="C8568" s="37" t="s">
        <v>1243</v>
      </c>
      <c r="D8568" s="119" t="str">
        <f>IF(G8568="","",VLOOKUP(G8568,номенклатури!R:T,2,0))</f>
        <v/>
      </c>
      <c r="E8568" s="333" t="str">
        <f>IF(G8568="","",VLOOKUP(G8568,номенклатури!R:T,3,0))</f>
        <v/>
      </c>
      <c r="F8568" s="159" t="str">
        <f>IF(G8568="","",IF(ISERROR(VLOOKUP(G8568,номенклатури!V:V,1,0)),E8568*H8568,E8568*I8568))</f>
        <v/>
      </c>
      <c r="G8568" s="14"/>
      <c r="H8568" s="15"/>
      <c r="I8568" s="15"/>
      <c r="J8568" s="15"/>
      <c r="K8568" s="15"/>
      <c r="L8568" s="217"/>
      <c r="M8568" s="22"/>
      <c r="N8568" s="119" t="str">
        <f>IF(G8568="","",VLOOKUP(G8568,номенклатури!R:U,4,0))</f>
        <v/>
      </c>
      <c r="O8568" s="119" t="str">
        <f>IF(M8568="","",VLOOKUP(M8568,'14'!D:D,1,0))</f>
        <v/>
      </c>
    </row>
    <row r="8569" spans="1:15" ht="12.75" customHeight="1" x14ac:dyDescent="0.2">
      <c r="A8569" s="36" t="str">
        <f>'0'!$A$4</f>
        <v>………………..</v>
      </c>
      <c r="B8569" s="37">
        <f>'0'!$A$2</f>
        <v>46112</v>
      </c>
      <c r="C8569" s="37" t="s">
        <v>1243</v>
      </c>
      <c r="D8569" s="119" t="str">
        <f>IF(G8569="","",VLOOKUP(G8569,номенклатури!R:T,2,0))</f>
        <v/>
      </c>
      <c r="E8569" s="333" t="str">
        <f>IF(G8569="","",VLOOKUP(G8569,номенклатури!R:T,3,0))</f>
        <v/>
      </c>
      <c r="F8569" s="159" t="str">
        <f>IF(G8569="","",IF(ISERROR(VLOOKUP(G8569,номенклатури!V:V,1,0)),E8569*H8569,E8569*I8569))</f>
        <v/>
      </c>
      <c r="G8569" s="14"/>
      <c r="H8569" s="15"/>
      <c r="I8569" s="15"/>
      <c r="J8569" s="15"/>
      <c r="K8569" s="15"/>
      <c r="L8569" s="217"/>
      <c r="M8569" s="22"/>
      <c r="N8569" s="119" t="str">
        <f>IF(G8569="","",VLOOKUP(G8569,номенклатури!R:U,4,0))</f>
        <v/>
      </c>
      <c r="O8569" s="119" t="str">
        <f>IF(M8569="","",VLOOKUP(M8569,'14'!D:D,1,0))</f>
        <v/>
      </c>
    </row>
    <row r="8570" spans="1:15" ht="12.75" customHeight="1" x14ac:dyDescent="0.2">
      <c r="A8570" s="36" t="str">
        <f>'0'!$A$4</f>
        <v>………………..</v>
      </c>
      <c r="B8570" s="37">
        <f>'0'!$A$2</f>
        <v>46112</v>
      </c>
      <c r="C8570" s="37" t="s">
        <v>1243</v>
      </c>
      <c r="D8570" s="119" t="str">
        <f>IF(G8570="","",VLOOKUP(G8570,номенклатури!R:T,2,0))</f>
        <v/>
      </c>
      <c r="E8570" s="333" t="str">
        <f>IF(G8570="","",VLOOKUP(G8570,номенклатури!R:T,3,0))</f>
        <v/>
      </c>
      <c r="F8570" s="159" t="str">
        <f>IF(G8570="","",IF(ISERROR(VLOOKUP(G8570,номенклатури!V:V,1,0)),E8570*H8570,E8570*I8570))</f>
        <v/>
      </c>
      <c r="G8570" s="14"/>
      <c r="H8570" s="15"/>
      <c r="I8570" s="15"/>
      <c r="J8570" s="15"/>
      <c r="K8570" s="15"/>
      <c r="L8570" s="217"/>
      <c r="M8570" s="22"/>
      <c r="N8570" s="119" t="str">
        <f>IF(G8570="","",VLOOKUP(G8570,номенклатури!R:U,4,0))</f>
        <v/>
      </c>
      <c r="O8570" s="119" t="str">
        <f>IF(M8570="","",VLOOKUP(M8570,'14'!D:D,1,0))</f>
        <v/>
      </c>
    </row>
    <row r="8571" spans="1:15" ht="12.75" customHeight="1" x14ac:dyDescent="0.2">
      <c r="A8571" s="36" t="str">
        <f>'0'!$A$4</f>
        <v>………………..</v>
      </c>
      <c r="B8571" s="37">
        <f>'0'!$A$2</f>
        <v>46112</v>
      </c>
      <c r="C8571" s="37" t="s">
        <v>1243</v>
      </c>
      <c r="D8571" s="119" t="str">
        <f>IF(G8571="","",VLOOKUP(G8571,номенклатури!R:T,2,0))</f>
        <v/>
      </c>
      <c r="E8571" s="333" t="str">
        <f>IF(G8571="","",VLOOKUP(G8571,номенклатури!R:T,3,0))</f>
        <v/>
      </c>
      <c r="F8571" s="159" t="str">
        <f>IF(G8571="","",IF(ISERROR(VLOOKUP(G8571,номенклатури!V:V,1,0)),E8571*H8571,E8571*I8571))</f>
        <v/>
      </c>
      <c r="G8571" s="14"/>
      <c r="H8571" s="15"/>
      <c r="I8571" s="15"/>
      <c r="J8571" s="15"/>
      <c r="K8571" s="15"/>
      <c r="L8571" s="217"/>
      <c r="M8571" s="22"/>
      <c r="N8571" s="119" t="str">
        <f>IF(G8571="","",VLOOKUP(G8571,номенклатури!R:U,4,0))</f>
        <v/>
      </c>
      <c r="O8571" s="119" t="str">
        <f>IF(M8571="","",VLOOKUP(M8571,'14'!D:D,1,0))</f>
        <v/>
      </c>
    </row>
    <row r="8572" spans="1:15" ht="12.75" customHeight="1" x14ac:dyDescent="0.2">
      <c r="A8572" s="36" t="str">
        <f>'0'!$A$4</f>
        <v>………………..</v>
      </c>
      <c r="B8572" s="37">
        <f>'0'!$A$2</f>
        <v>46112</v>
      </c>
      <c r="C8572" s="37" t="s">
        <v>1243</v>
      </c>
      <c r="D8572" s="119" t="str">
        <f>IF(G8572="","",VLOOKUP(G8572,номенклатури!R:T,2,0))</f>
        <v/>
      </c>
      <c r="E8572" s="333" t="str">
        <f>IF(G8572="","",VLOOKUP(G8572,номенклатури!R:T,3,0))</f>
        <v/>
      </c>
      <c r="F8572" s="159" t="str">
        <f>IF(G8572="","",IF(ISERROR(VLOOKUP(G8572,номенклатури!V:V,1,0)),E8572*H8572,E8572*I8572))</f>
        <v/>
      </c>
      <c r="G8572" s="14"/>
      <c r="H8572" s="15"/>
      <c r="I8572" s="15"/>
      <c r="J8572" s="15"/>
      <c r="K8572" s="15"/>
      <c r="L8572" s="217"/>
      <c r="M8572" s="22"/>
      <c r="N8572" s="119" t="str">
        <f>IF(G8572="","",VLOOKUP(G8572,номенклатури!R:U,4,0))</f>
        <v/>
      </c>
      <c r="O8572" s="119" t="str">
        <f>IF(M8572="","",VLOOKUP(M8572,'14'!D:D,1,0))</f>
        <v/>
      </c>
    </row>
    <row r="8573" spans="1:15" ht="12.75" customHeight="1" x14ac:dyDescent="0.2">
      <c r="A8573" s="36" t="str">
        <f>'0'!$A$4</f>
        <v>………………..</v>
      </c>
      <c r="B8573" s="37">
        <f>'0'!$A$2</f>
        <v>46112</v>
      </c>
      <c r="C8573" s="37" t="s">
        <v>1243</v>
      </c>
      <c r="D8573" s="119" t="str">
        <f>IF(G8573="","",VLOOKUP(G8573,номенклатури!R:T,2,0))</f>
        <v/>
      </c>
      <c r="E8573" s="333" t="str">
        <f>IF(G8573="","",VLOOKUP(G8573,номенклатури!R:T,3,0))</f>
        <v/>
      </c>
      <c r="F8573" s="159" t="str">
        <f>IF(G8573="","",IF(ISERROR(VLOOKUP(G8573,номенклатури!V:V,1,0)),E8573*H8573,E8573*I8573))</f>
        <v/>
      </c>
      <c r="G8573" s="14"/>
      <c r="H8573" s="15"/>
      <c r="I8573" s="15"/>
      <c r="J8573" s="15"/>
      <c r="K8573" s="15"/>
      <c r="L8573" s="217"/>
      <c r="M8573" s="22"/>
      <c r="N8573" s="119" t="str">
        <f>IF(G8573="","",VLOOKUP(G8573,номенклатури!R:U,4,0))</f>
        <v/>
      </c>
      <c r="O8573" s="119" t="str">
        <f>IF(M8573="","",VLOOKUP(M8573,'14'!D:D,1,0))</f>
        <v/>
      </c>
    </row>
    <row r="8574" spans="1:15" ht="12.75" customHeight="1" x14ac:dyDescent="0.2">
      <c r="A8574" s="36" t="str">
        <f>'0'!$A$4</f>
        <v>………………..</v>
      </c>
      <c r="B8574" s="37">
        <f>'0'!$A$2</f>
        <v>46112</v>
      </c>
      <c r="C8574" s="37" t="s">
        <v>1243</v>
      </c>
      <c r="D8574" s="119" t="str">
        <f>IF(G8574="","",VLOOKUP(G8574,номенклатури!R:T,2,0))</f>
        <v/>
      </c>
      <c r="E8574" s="333" t="str">
        <f>IF(G8574="","",VLOOKUP(G8574,номенклатури!R:T,3,0))</f>
        <v/>
      </c>
      <c r="F8574" s="159" t="str">
        <f>IF(G8574="","",IF(ISERROR(VLOOKUP(G8574,номенклатури!V:V,1,0)),E8574*H8574,E8574*I8574))</f>
        <v/>
      </c>
      <c r="G8574" s="14"/>
      <c r="H8574" s="15"/>
      <c r="I8574" s="15"/>
      <c r="J8574" s="15"/>
      <c r="K8574" s="15"/>
      <c r="L8574" s="217"/>
      <c r="M8574" s="22"/>
      <c r="N8574" s="119" t="str">
        <f>IF(G8574="","",VLOOKUP(G8574,номенклатури!R:U,4,0))</f>
        <v/>
      </c>
      <c r="O8574" s="119" t="str">
        <f>IF(M8574="","",VLOOKUP(M8574,'14'!D:D,1,0))</f>
        <v/>
      </c>
    </row>
    <row r="8575" spans="1:15" ht="12.75" customHeight="1" x14ac:dyDescent="0.2">
      <c r="A8575" s="36" t="str">
        <f>'0'!$A$4</f>
        <v>………………..</v>
      </c>
      <c r="B8575" s="37">
        <f>'0'!$A$2</f>
        <v>46112</v>
      </c>
      <c r="C8575" s="37" t="s">
        <v>1243</v>
      </c>
      <c r="D8575" s="119" t="str">
        <f>IF(G8575="","",VLOOKUP(G8575,номенклатури!R:T,2,0))</f>
        <v/>
      </c>
      <c r="E8575" s="333" t="str">
        <f>IF(G8575="","",VLOOKUP(G8575,номенклатури!R:T,3,0))</f>
        <v/>
      </c>
      <c r="F8575" s="159" t="str">
        <f>IF(G8575="","",IF(ISERROR(VLOOKUP(G8575,номенклатури!V:V,1,0)),E8575*H8575,E8575*I8575))</f>
        <v/>
      </c>
      <c r="G8575" s="14"/>
      <c r="H8575" s="15"/>
      <c r="I8575" s="15"/>
      <c r="J8575" s="15"/>
      <c r="K8575" s="15"/>
      <c r="L8575" s="217"/>
      <c r="M8575" s="22"/>
      <c r="N8575" s="119" t="str">
        <f>IF(G8575="","",VLOOKUP(G8575,номенклатури!R:U,4,0))</f>
        <v/>
      </c>
      <c r="O8575" s="119" t="str">
        <f>IF(M8575="","",VLOOKUP(M8575,'14'!D:D,1,0))</f>
        <v/>
      </c>
    </row>
    <row r="8576" spans="1:15" ht="12.75" customHeight="1" x14ac:dyDescent="0.2">
      <c r="A8576" s="36" t="str">
        <f>'0'!$A$4</f>
        <v>………………..</v>
      </c>
      <c r="B8576" s="37">
        <f>'0'!$A$2</f>
        <v>46112</v>
      </c>
      <c r="C8576" s="37" t="s">
        <v>1243</v>
      </c>
      <c r="D8576" s="119" t="str">
        <f>IF(G8576="","",VLOOKUP(G8576,номенклатури!R:T,2,0))</f>
        <v/>
      </c>
      <c r="E8576" s="333" t="str">
        <f>IF(G8576="","",VLOOKUP(G8576,номенклатури!R:T,3,0))</f>
        <v/>
      </c>
      <c r="F8576" s="159" t="str">
        <f>IF(G8576="","",IF(ISERROR(VLOOKUP(G8576,номенклатури!V:V,1,0)),E8576*H8576,E8576*I8576))</f>
        <v/>
      </c>
      <c r="G8576" s="14"/>
      <c r="H8576" s="15"/>
      <c r="I8576" s="15"/>
      <c r="J8576" s="15"/>
      <c r="K8576" s="15"/>
      <c r="L8576" s="217"/>
      <c r="M8576" s="22"/>
      <c r="N8576" s="119" t="str">
        <f>IF(G8576="","",VLOOKUP(G8576,номенклатури!R:U,4,0))</f>
        <v/>
      </c>
      <c r="O8576" s="119" t="str">
        <f>IF(M8576="","",VLOOKUP(M8576,'14'!D:D,1,0))</f>
        <v/>
      </c>
    </row>
    <row r="8577" spans="1:15" ht="12.75" customHeight="1" x14ac:dyDescent="0.2">
      <c r="A8577" s="36" t="str">
        <f>'0'!$A$4</f>
        <v>………………..</v>
      </c>
      <c r="B8577" s="37">
        <f>'0'!$A$2</f>
        <v>46112</v>
      </c>
      <c r="C8577" s="37" t="s">
        <v>1243</v>
      </c>
      <c r="D8577" s="119" t="str">
        <f>IF(G8577="","",VLOOKUP(G8577,номенклатури!R:T,2,0))</f>
        <v/>
      </c>
      <c r="E8577" s="333" t="str">
        <f>IF(G8577="","",VLOOKUP(G8577,номенклатури!R:T,3,0))</f>
        <v/>
      </c>
      <c r="F8577" s="159" t="str">
        <f>IF(G8577="","",IF(ISERROR(VLOOKUP(G8577,номенклатури!V:V,1,0)),E8577*H8577,E8577*I8577))</f>
        <v/>
      </c>
      <c r="G8577" s="14"/>
      <c r="H8577" s="15"/>
      <c r="I8577" s="15"/>
      <c r="J8577" s="15"/>
      <c r="K8577" s="15"/>
      <c r="L8577" s="217"/>
      <c r="M8577" s="22"/>
      <c r="N8577" s="119" t="str">
        <f>IF(G8577="","",VLOOKUP(G8577,номенклатури!R:U,4,0))</f>
        <v/>
      </c>
      <c r="O8577" s="119" t="str">
        <f>IF(M8577="","",VLOOKUP(M8577,'14'!D:D,1,0))</f>
        <v/>
      </c>
    </row>
    <row r="8578" spans="1:15" ht="12.75" customHeight="1" x14ac:dyDescent="0.2">
      <c r="A8578" s="36" t="str">
        <f>'0'!$A$4</f>
        <v>………………..</v>
      </c>
      <c r="B8578" s="37">
        <f>'0'!$A$2</f>
        <v>46112</v>
      </c>
      <c r="C8578" s="37" t="s">
        <v>1243</v>
      </c>
      <c r="D8578" s="119" t="str">
        <f>IF(G8578="","",VLOOKUP(G8578,номенклатури!R:T,2,0))</f>
        <v/>
      </c>
      <c r="E8578" s="333" t="str">
        <f>IF(G8578="","",VLOOKUP(G8578,номенклатури!R:T,3,0))</f>
        <v/>
      </c>
      <c r="F8578" s="159" t="str">
        <f>IF(G8578="","",IF(ISERROR(VLOOKUP(G8578,номенклатури!V:V,1,0)),E8578*H8578,E8578*I8578))</f>
        <v/>
      </c>
      <c r="G8578" s="14"/>
      <c r="H8578" s="15"/>
      <c r="I8578" s="15"/>
      <c r="J8578" s="15"/>
      <c r="K8578" s="15"/>
      <c r="L8578" s="217"/>
      <c r="M8578" s="22"/>
      <c r="N8578" s="119" t="str">
        <f>IF(G8578="","",VLOOKUP(G8578,номенклатури!R:U,4,0))</f>
        <v/>
      </c>
      <c r="O8578" s="119" t="str">
        <f>IF(M8578="","",VLOOKUP(M8578,'14'!D:D,1,0))</f>
        <v/>
      </c>
    </row>
    <row r="8579" spans="1:15" ht="12.75" customHeight="1" x14ac:dyDescent="0.2">
      <c r="A8579" s="36" t="str">
        <f>'0'!$A$4</f>
        <v>………………..</v>
      </c>
      <c r="B8579" s="37">
        <f>'0'!$A$2</f>
        <v>46112</v>
      </c>
      <c r="C8579" s="37" t="s">
        <v>1243</v>
      </c>
      <c r="D8579" s="119" t="str">
        <f>IF(G8579="","",VLOOKUP(G8579,номенклатури!R:T,2,0))</f>
        <v/>
      </c>
      <c r="E8579" s="333" t="str">
        <f>IF(G8579="","",VLOOKUP(G8579,номенклатури!R:T,3,0))</f>
        <v/>
      </c>
      <c r="F8579" s="159" t="str">
        <f>IF(G8579="","",IF(ISERROR(VLOOKUP(G8579,номенклатури!V:V,1,0)),E8579*H8579,E8579*I8579))</f>
        <v/>
      </c>
      <c r="G8579" s="14"/>
      <c r="H8579" s="15"/>
      <c r="I8579" s="15"/>
      <c r="J8579" s="15"/>
      <c r="K8579" s="15"/>
      <c r="L8579" s="217"/>
      <c r="M8579" s="22"/>
      <c r="N8579" s="119" t="str">
        <f>IF(G8579="","",VLOOKUP(G8579,номенклатури!R:U,4,0))</f>
        <v/>
      </c>
      <c r="O8579" s="119" t="str">
        <f>IF(M8579="","",VLOOKUP(M8579,'14'!D:D,1,0))</f>
        <v/>
      </c>
    </row>
    <row r="8580" spans="1:15" ht="12.75" customHeight="1" x14ac:dyDescent="0.2">
      <c r="A8580" s="36" t="str">
        <f>'0'!$A$4</f>
        <v>………………..</v>
      </c>
      <c r="B8580" s="37">
        <f>'0'!$A$2</f>
        <v>46112</v>
      </c>
      <c r="C8580" s="37" t="s">
        <v>1243</v>
      </c>
      <c r="D8580" s="119" t="str">
        <f>IF(G8580="","",VLOOKUP(G8580,номенклатури!R:T,2,0))</f>
        <v/>
      </c>
      <c r="E8580" s="333" t="str">
        <f>IF(G8580="","",VLOOKUP(G8580,номенклатури!R:T,3,0))</f>
        <v/>
      </c>
      <c r="F8580" s="159" t="str">
        <f>IF(G8580="","",IF(ISERROR(VLOOKUP(G8580,номенклатури!V:V,1,0)),E8580*H8580,E8580*I8580))</f>
        <v/>
      </c>
      <c r="G8580" s="14"/>
      <c r="H8580" s="15"/>
      <c r="I8580" s="15"/>
      <c r="J8580" s="15"/>
      <c r="K8580" s="15"/>
      <c r="L8580" s="217"/>
      <c r="M8580" s="22"/>
      <c r="N8580" s="119" t="str">
        <f>IF(G8580="","",VLOOKUP(G8580,номенклатури!R:U,4,0))</f>
        <v/>
      </c>
      <c r="O8580" s="119" t="str">
        <f>IF(M8580="","",VLOOKUP(M8580,'14'!D:D,1,0))</f>
        <v/>
      </c>
    </row>
    <row r="8581" spans="1:15" ht="12.75" customHeight="1" x14ac:dyDescent="0.2">
      <c r="A8581" s="36" t="str">
        <f>'0'!$A$4</f>
        <v>………………..</v>
      </c>
      <c r="B8581" s="37">
        <f>'0'!$A$2</f>
        <v>46112</v>
      </c>
      <c r="C8581" s="37" t="s">
        <v>1243</v>
      </c>
      <c r="D8581" s="119" t="str">
        <f>IF(G8581="","",VLOOKUP(G8581,номенклатури!R:T,2,0))</f>
        <v/>
      </c>
      <c r="E8581" s="333" t="str">
        <f>IF(G8581="","",VLOOKUP(G8581,номенклатури!R:T,3,0))</f>
        <v/>
      </c>
      <c r="F8581" s="159" t="str">
        <f>IF(G8581="","",IF(ISERROR(VLOOKUP(G8581,номенклатури!V:V,1,0)),E8581*H8581,E8581*I8581))</f>
        <v/>
      </c>
      <c r="G8581" s="14"/>
      <c r="H8581" s="15"/>
      <c r="I8581" s="15"/>
      <c r="J8581" s="15"/>
      <c r="K8581" s="15"/>
      <c r="L8581" s="217"/>
      <c r="M8581" s="22"/>
      <c r="N8581" s="119" t="str">
        <f>IF(G8581="","",VLOOKUP(G8581,номенклатури!R:U,4,0))</f>
        <v/>
      </c>
      <c r="O8581" s="119" t="str">
        <f>IF(M8581="","",VLOOKUP(M8581,'14'!D:D,1,0))</f>
        <v/>
      </c>
    </row>
    <row r="8582" spans="1:15" ht="12.75" customHeight="1" x14ac:dyDescent="0.2">
      <c r="A8582" s="36" t="str">
        <f>'0'!$A$4</f>
        <v>………………..</v>
      </c>
      <c r="B8582" s="37">
        <f>'0'!$A$2</f>
        <v>46112</v>
      </c>
      <c r="C8582" s="37" t="s">
        <v>1243</v>
      </c>
      <c r="D8582" s="119" t="str">
        <f>IF(G8582="","",VLOOKUP(G8582,номенклатури!R:T,2,0))</f>
        <v/>
      </c>
      <c r="E8582" s="333" t="str">
        <f>IF(G8582="","",VLOOKUP(G8582,номенклатури!R:T,3,0))</f>
        <v/>
      </c>
      <c r="F8582" s="159" t="str">
        <f>IF(G8582="","",IF(ISERROR(VLOOKUP(G8582,номенклатури!V:V,1,0)),E8582*H8582,E8582*I8582))</f>
        <v/>
      </c>
      <c r="G8582" s="14"/>
      <c r="H8582" s="15"/>
      <c r="I8582" s="15"/>
      <c r="J8582" s="15"/>
      <c r="K8582" s="15"/>
      <c r="L8582" s="217"/>
      <c r="M8582" s="22"/>
      <c r="N8582" s="119" t="str">
        <f>IF(G8582="","",VLOOKUP(G8582,номенклатури!R:U,4,0))</f>
        <v/>
      </c>
      <c r="O8582" s="119" t="str">
        <f>IF(M8582="","",VLOOKUP(M8582,'14'!D:D,1,0))</f>
        <v/>
      </c>
    </row>
    <row r="8583" spans="1:15" ht="12.75" customHeight="1" x14ac:dyDescent="0.2">
      <c r="A8583" s="36" t="str">
        <f>'0'!$A$4</f>
        <v>………………..</v>
      </c>
      <c r="B8583" s="37">
        <f>'0'!$A$2</f>
        <v>46112</v>
      </c>
      <c r="C8583" s="37" t="s">
        <v>1243</v>
      </c>
      <c r="D8583" s="119" t="str">
        <f>IF(G8583="","",VLOOKUP(G8583,номенклатури!R:T,2,0))</f>
        <v/>
      </c>
      <c r="E8583" s="333" t="str">
        <f>IF(G8583="","",VLOOKUP(G8583,номенклатури!R:T,3,0))</f>
        <v/>
      </c>
      <c r="F8583" s="159" t="str">
        <f>IF(G8583="","",IF(ISERROR(VLOOKUP(G8583,номенклатури!V:V,1,0)),E8583*H8583,E8583*I8583))</f>
        <v/>
      </c>
      <c r="G8583" s="14"/>
      <c r="H8583" s="15"/>
      <c r="I8583" s="15"/>
      <c r="J8583" s="15"/>
      <c r="K8583" s="15"/>
      <c r="L8583" s="217"/>
      <c r="M8583" s="22"/>
      <c r="N8583" s="119" t="str">
        <f>IF(G8583="","",VLOOKUP(G8583,номенклатури!R:U,4,0))</f>
        <v/>
      </c>
      <c r="O8583" s="119" t="str">
        <f>IF(M8583="","",VLOOKUP(M8583,'14'!D:D,1,0))</f>
        <v/>
      </c>
    </row>
    <row r="8584" spans="1:15" ht="12.75" customHeight="1" x14ac:dyDescent="0.2">
      <c r="A8584" s="36" t="str">
        <f>'0'!$A$4</f>
        <v>………………..</v>
      </c>
      <c r="B8584" s="37">
        <f>'0'!$A$2</f>
        <v>46112</v>
      </c>
      <c r="C8584" s="37" t="s">
        <v>1243</v>
      </c>
      <c r="D8584" s="119" t="str">
        <f>IF(G8584="","",VLOOKUP(G8584,номенклатури!R:T,2,0))</f>
        <v/>
      </c>
      <c r="E8584" s="333" t="str">
        <f>IF(G8584="","",VLOOKUP(G8584,номенклатури!R:T,3,0))</f>
        <v/>
      </c>
      <c r="F8584" s="159" t="str">
        <f>IF(G8584="","",IF(ISERROR(VLOOKUP(G8584,номенклатури!V:V,1,0)),E8584*H8584,E8584*I8584))</f>
        <v/>
      </c>
      <c r="G8584" s="14"/>
      <c r="H8584" s="15"/>
      <c r="I8584" s="15"/>
      <c r="J8584" s="15"/>
      <c r="K8584" s="15"/>
      <c r="L8584" s="217"/>
      <c r="M8584" s="22"/>
      <c r="N8584" s="119" t="str">
        <f>IF(G8584="","",VLOOKUP(G8584,номенклатури!R:U,4,0))</f>
        <v/>
      </c>
      <c r="O8584" s="119" t="str">
        <f>IF(M8584="","",VLOOKUP(M8584,'14'!D:D,1,0))</f>
        <v/>
      </c>
    </row>
    <row r="8585" spans="1:15" ht="12.75" customHeight="1" x14ac:dyDescent="0.2">
      <c r="A8585" s="36" t="str">
        <f>'0'!$A$4</f>
        <v>………………..</v>
      </c>
      <c r="B8585" s="37">
        <f>'0'!$A$2</f>
        <v>46112</v>
      </c>
      <c r="C8585" s="37" t="s">
        <v>1243</v>
      </c>
      <c r="D8585" s="119" t="str">
        <f>IF(G8585="","",VLOOKUP(G8585,номенклатури!R:T,2,0))</f>
        <v/>
      </c>
      <c r="E8585" s="333" t="str">
        <f>IF(G8585="","",VLOOKUP(G8585,номенклатури!R:T,3,0))</f>
        <v/>
      </c>
      <c r="F8585" s="159" t="str">
        <f>IF(G8585="","",IF(ISERROR(VLOOKUP(G8585,номенклатури!V:V,1,0)),E8585*H8585,E8585*I8585))</f>
        <v/>
      </c>
      <c r="G8585" s="14"/>
      <c r="H8585" s="15"/>
      <c r="I8585" s="15"/>
      <c r="J8585" s="15"/>
      <c r="K8585" s="15"/>
      <c r="L8585" s="217"/>
      <c r="M8585" s="22"/>
      <c r="N8585" s="119" t="str">
        <f>IF(G8585="","",VLOOKUP(G8585,номенклатури!R:U,4,0))</f>
        <v/>
      </c>
      <c r="O8585" s="119" t="str">
        <f>IF(M8585="","",VLOOKUP(M8585,'14'!D:D,1,0))</f>
        <v/>
      </c>
    </row>
    <row r="8586" spans="1:15" ht="12.75" customHeight="1" x14ac:dyDescent="0.2">
      <c r="A8586" s="36" t="str">
        <f>'0'!$A$4</f>
        <v>………………..</v>
      </c>
      <c r="B8586" s="37">
        <f>'0'!$A$2</f>
        <v>46112</v>
      </c>
      <c r="C8586" s="37" t="s">
        <v>1243</v>
      </c>
      <c r="D8586" s="119" t="str">
        <f>IF(G8586="","",VLOOKUP(G8586,номенклатури!R:T,2,0))</f>
        <v/>
      </c>
      <c r="E8586" s="333" t="str">
        <f>IF(G8586="","",VLOOKUP(G8586,номенклатури!R:T,3,0))</f>
        <v/>
      </c>
      <c r="F8586" s="159" t="str">
        <f>IF(G8586="","",IF(ISERROR(VLOOKUP(G8586,номенклатури!V:V,1,0)),E8586*H8586,E8586*I8586))</f>
        <v/>
      </c>
      <c r="G8586" s="14"/>
      <c r="H8586" s="15"/>
      <c r="I8586" s="15"/>
      <c r="J8586" s="15"/>
      <c r="K8586" s="15"/>
      <c r="L8586" s="217"/>
      <c r="M8586" s="22"/>
      <c r="N8586" s="119" t="str">
        <f>IF(G8586="","",VLOOKUP(G8586,номенклатури!R:U,4,0))</f>
        <v/>
      </c>
      <c r="O8586" s="119" t="str">
        <f>IF(M8586="","",VLOOKUP(M8586,'14'!D:D,1,0))</f>
        <v/>
      </c>
    </row>
    <row r="8587" spans="1:15" ht="12.75" customHeight="1" x14ac:dyDescent="0.2">
      <c r="A8587" s="36" t="str">
        <f>'0'!$A$4</f>
        <v>………………..</v>
      </c>
      <c r="B8587" s="37">
        <f>'0'!$A$2</f>
        <v>46112</v>
      </c>
      <c r="C8587" s="37" t="s">
        <v>1243</v>
      </c>
      <c r="D8587" s="119" t="str">
        <f>IF(G8587="","",VLOOKUP(G8587,номенклатури!R:T,2,0))</f>
        <v/>
      </c>
      <c r="E8587" s="333" t="str">
        <f>IF(G8587="","",VLOOKUP(G8587,номенклатури!R:T,3,0))</f>
        <v/>
      </c>
      <c r="F8587" s="159" t="str">
        <f>IF(G8587="","",IF(ISERROR(VLOOKUP(G8587,номенклатури!V:V,1,0)),E8587*H8587,E8587*I8587))</f>
        <v/>
      </c>
      <c r="G8587" s="14"/>
      <c r="H8587" s="15"/>
      <c r="I8587" s="15"/>
      <c r="J8587" s="15"/>
      <c r="K8587" s="15"/>
      <c r="L8587" s="217"/>
      <c r="M8587" s="22"/>
      <c r="N8587" s="119" t="str">
        <f>IF(G8587="","",VLOOKUP(G8587,номенклатури!R:U,4,0))</f>
        <v/>
      </c>
      <c r="O8587" s="119" t="str">
        <f>IF(M8587="","",VLOOKUP(M8587,'14'!D:D,1,0))</f>
        <v/>
      </c>
    </row>
    <row r="8588" spans="1:15" ht="12.75" customHeight="1" x14ac:dyDescent="0.2">
      <c r="A8588" s="36" t="str">
        <f>'0'!$A$4</f>
        <v>………………..</v>
      </c>
      <c r="B8588" s="37">
        <f>'0'!$A$2</f>
        <v>46112</v>
      </c>
      <c r="C8588" s="37" t="s">
        <v>1243</v>
      </c>
      <c r="D8588" s="119" t="str">
        <f>IF(G8588="","",VLOOKUP(G8588,номенклатури!R:T,2,0))</f>
        <v/>
      </c>
      <c r="E8588" s="333" t="str">
        <f>IF(G8588="","",VLOOKUP(G8588,номенклатури!R:T,3,0))</f>
        <v/>
      </c>
      <c r="F8588" s="159" t="str">
        <f>IF(G8588="","",IF(ISERROR(VLOOKUP(G8588,номенклатури!V:V,1,0)),E8588*H8588,E8588*I8588))</f>
        <v/>
      </c>
      <c r="G8588" s="14"/>
      <c r="H8588" s="15"/>
      <c r="I8588" s="15"/>
      <c r="J8588" s="15"/>
      <c r="K8588" s="15"/>
      <c r="L8588" s="217"/>
      <c r="M8588" s="22"/>
      <c r="N8588" s="119" t="str">
        <f>IF(G8588="","",VLOOKUP(G8588,номенклатури!R:U,4,0))</f>
        <v/>
      </c>
      <c r="O8588" s="119" t="str">
        <f>IF(M8588="","",VLOOKUP(M8588,'14'!D:D,1,0))</f>
        <v/>
      </c>
    </row>
    <row r="8589" spans="1:15" ht="12.75" customHeight="1" x14ac:dyDescent="0.2">
      <c r="A8589" s="36" t="str">
        <f>'0'!$A$4</f>
        <v>………………..</v>
      </c>
      <c r="B8589" s="37">
        <f>'0'!$A$2</f>
        <v>46112</v>
      </c>
      <c r="C8589" s="37" t="s">
        <v>1243</v>
      </c>
      <c r="D8589" s="119" t="str">
        <f>IF(G8589="","",VLOOKUP(G8589,номенклатури!R:T,2,0))</f>
        <v/>
      </c>
      <c r="E8589" s="333" t="str">
        <f>IF(G8589="","",VLOOKUP(G8589,номенклатури!R:T,3,0))</f>
        <v/>
      </c>
      <c r="F8589" s="159" t="str">
        <f>IF(G8589="","",IF(ISERROR(VLOOKUP(G8589,номенклатури!V:V,1,0)),E8589*H8589,E8589*I8589))</f>
        <v/>
      </c>
      <c r="G8589" s="14"/>
      <c r="H8589" s="15"/>
      <c r="I8589" s="15"/>
      <c r="J8589" s="15"/>
      <c r="K8589" s="15"/>
      <c r="L8589" s="217"/>
      <c r="M8589" s="22"/>
      <c r="N8589" s="119" t="str">
        <f>IF(G8589="","",VLOOKUP(G8589,номенклатури!R:U,4,0))</f>
        <v/>
      </c>
      <c r="O8589" s="119" t="str">
        <f>IF(M8589="","",VLOOKUP(M8589,'14'!D:D,1,0))</f>
        <v/>
      </c>
    </row>
    <row r="8590" spans="1:15" ht="12.75" customHeight="1" x14ac:dyDescent="0.2">
      <c r="A8590" s="36" t="str">
        <f>'0'!$A$4</f>
        <v>………………..</v>
      </c>
      <c r="B8590" s="37">
        <f>'0'!$A$2</f>
        <v>46112</v>
      </c>
      <c r="C8590" s="37" t="s">
        <v>1243</v>
      </c>
      <c r="D8590" s="119" t="str">
        <f>IF(G8590="","",VLOOKUP(G8590,номенклатури!R:T,2,0))</f>
        <v/>
      </c>
      <c r="E8590" s="333" t="str">
        <f>IF(G8590="","",VLOOKUP(G8590,номенклатури!R:T,3,0))</f>
        <v/>
      </c>
      <c r="F8590" s="159" t="str">
        <f>IF(G8590="","",IF(ISERROR(VLOOKUP(G8590,номенклатури!V:V,1,0)),E8590*H8590,E8590*I8590))</f>
        <v/>
      </c>
      <c r="G8590" s="14"/>
      <c r="H8590" s="15"/>
      <c r="I8590" s="15"/>
      <c r="J8590" s="15"/>
      <c r="K8590" s="15"/>
      <c r="L8590" s="217"/>
      <c r="M8590" s="22"/>
      <c r="N8590" s="119" t="str">
        <f>IF(G8590="","",VLOOKUP(G8590,номенклатури!R:U,4,0))</f>
        <v/>
      </c>
      <c r="O8590" s="119" t="str">
        <f>IF(M8590="","",VLOOKUP(M8590,'14'!D:D,1,0))</f>
        <v/>
      </c>
    </row>
    <row r="8591" spans="1:15" ht="12.75" customHeight="1" x14ac:dyDescent="0.2">
      <c r="A8591" s="36" t="str">
        <f>'0'!$A$4</f>
        <v>………………..</v>
      </c>
      <c r="B8591" s="37">
        <f>'0'!$A$2</f>
        <v>46112</v>
      </c>
      <c r="C8591" s="37" t="s">
        <v>1243</v>
      </c>
      <c r="D8591" s="119" t="str">
        <f>IF(G8591="","",VLOOKUP(G8591,номенклатури!R:T,2,0))</f>
        <v/>
      </c>
      <c r="E8591" s="333" t="str">
        <f>IF(G8591="","",VLOOKUP(G8591,номенклатури!R:T,3,0))</f>
        <v/>
      </c>
      <c r="F8591" s="159" t="str">
        <f>IF(G8591="","",IF(ISERROR(VLOOKUP(G8591,номенклатури!V:V,1,0)),E8591*H8591,E8591*I8591))</f>
        <v/>
      </c>
      <c r="G8591" s="14"/>
      <c r="H8591" s="15"/>
      <c r="I8591" s="15"/>
      <c r="J8591" s="15"/>
      <c r="K8591" s="15"/>
      <c r="L8591" s="217"/>
      <c r="M8591" s="22"/>
      <c r="N8591" s="119" t="str">
        <f>IF(G8591="","",VLOOKUP(G8591,номенклатури!R:U,4,0))</f>
        <v/>
      </c>
      <c r="O8591" s="119" t="str">
        <f>IF(M8591="","",VLOOKUP(M8591,'14'!D:D,1,0))</f>
        <v/>
      </c>
    </row>
    <row r="8592" spans="1:15" ht="12.75" customHeight="1" x14ac:dyDescent="0.2">
      <c r="A8592" s="36" t="str">
        <f>'0'!$A$4</f>
        <v>………………..</v>
      </c>
      <c r="B8592" s="37">
        <f>'0'!$A$2</f>
        <v>46112</v>
      </c>
      <c r="C8592" s="37" t="s">
        <v>1243</v>
      </c>
      <c r="D8592" s="119" t="str">
        <f>IF(G8592="","",VLOOKUP(G8592,номенклатури!R:T,2,0))</f>
        <v/>
      </c>
      <c r="E8592" s="333" t="str">
        <f>IF(G8592="","",VLOOKUP(G8592,номенклатури!R:T,3,0))</f>
        <v/>
      </c>
      <c r="F8592" s="159" t="str">
        <f>IF(G8592="","",IF(ISERROR(VLOOKUP(G8592,номенклатури!V:V,1,0)),E8592*H8592,E8592*I8592))</f>
        <v/>
      </c>
      <c r="G8592" s="14"/>
      <c r="H8592" s="15"/>
      <c r="I8592" s="15"/>
      <c r="J8592" s="15"/>
      <c r="K8592" s="15"/>
      <c r="L8592" s="217"/>
      <c r="M8592" s="22"/>
      <c r="N8592" s="119" t="str">
        <f>IF(G8592="","",VLOOKUP(G8592,номенклатури!R:U,4,0))</f>
        <v/>
      </c>
      <c r="O8592" s="119" t="str">
        <f>IF(M8592="","",VLOOKUP(M8592,'14'!D:D,1,0))</f>
        <v/>
      </c>
    </row>
    <row r="8593" spans="1:15" ht="12.75" customHeight="1" x14ac:dyDescent="0.2">
      <c r="A8593" s="36" t="str">
        <f>'0'!$A$4</f>
        <v>………………..</v>
      </c>
      <c r="B8593" s="37">
        <f>'0'!$A$2</f>
        <v>46112</v>
      </c>
      <c r="C8593" s="37" t="s">
        <v>1243</v>
      </c>
      <c r="D8593" s="119" t="str">
        <f>IF(G8593="","",VLOOKUP(G8593,номенклатури!R:T,2,0))</f>
        <v/>
      </c>
      <c r="E8593" s="333" t="str">
        <f>IF(G8593="","",VLOOKUP(G8593,номенклатури!R:T,3,0))</f>
        <v/>
      </c>
      <c r="F8593" s="159" t="str">
        <f>IF(G8593="","",IF(ISERROR(VLOOKUP(G8593,номенклатури!V:V,1,0)),E8593*H8593,E8593*I8593))</f>
        <v/>
      </c>
      <c r="G8593" s="14"/>
      <c r="H8593" s="15"/>
      <c r="I8593" s="15"/>
      <c r="J8593" s="15"/>
      <c r="K8593" s="15"/>
      <c r="L8593" s="217"/>
      <c r="M8593" s="22"/>
      <c r="N8593" s="119" t="str">
        <f>IF(G8593="","",VLOOKUP(G8593,номенклатури!R:U,4,0))</f>
        <v/>
      </c>
      <c r="O8593" s="119" t="str">
        <f>IF(M8593="","",VLOOKUP(M8593,'14'!D:D,1,0))</f>
        <v/>
      </c>
    </row>
    <row r="8594" spans="1:15" ht="12.75" customHeight="1" x14ac:dyDescent="0.2">
      <c r="A8594" s="36" t="str">
        <f>'0'!$A$4</f>
        <v>………………..</v>
      </c>
      <c r="B8594" s="37">
        <f>'0'!$A$2</f>
        <v>46112</v>
      </c>
      <c r="C8594" s="37" t="s">
        <v>1243</v>
      </c>
      <c r="D8594" s="119" t="str">
        <f>IF(G8594="","",VLOOKUP(G8594,номенклатури!R:T,2,0))</f>
        <v/>
      </c>
      <c r="E8594" s="333" t="str">
        <f>IF(G8594="","",VLOOKUP(G8594,номенклатури!R:T,3,0))</f>
        <v/>
      </c>
      <c r="F8594" s="159" t="str">
        <f>IF(G8594="","",IF(ISERROR(VLOOKUP(G8594,номенклатури!V:V,1,0)),E8594*H8594,E8594*I8594))</f>
        <v/>
      </c>
      <c r="G8594" s="14"/>
      <c r="H8594" s="15"/>
      <c r="I8594" s="15"/>
      <c r="J8594" s="15"/>
      <c r="K8594" s="15"/>
      <c r="L8594" s="217"/>
      <c r="M8594" s="22"/>
      <c r="N8594" s="119" t="str">
        <f>IF(G8594="","",VLOOKUP(G8594,номенклатури!R:U,4,0))</f>
        <v/>
      </c>
      <c r="O8594" s="119" t="str">
        <f>IF(M8594="","",VLOOKUP(M8594,'14'!D:D,1,0))</f>
        <v/>
      </c>
    </row>
    <row r="8595" spans="1:15" ht="12.75" customHeight="1" x14ac:dyDescent="0.2">
      <c r="A8595" s="36" t="str">
        <f>'0'!$A$4</f>
        <v>………………..</v>
      </c>
      <c r="B8595" s="37">
        <f>'0'!$A$2</f>
        <v>46112</v>
      </c>
      <c r="C8595" s="37" t="s">
        <v>1243</v>
      </c>
      <c r="D8595" s="119" t="str">
        <f>IF(G8595="","",VLOOKUP(G8595,номенклатури!R:T,2,0))</f>
        <v/>
      </c>
      <c r="E8595" s="333" t="str">
        <f>IF(G8595="","",VLOOKUP(G8595,номенклатури!R:T,3,0))</f>
        <v/>
      </c>
      <c r="F8595" s="159" t="str">
        <f>IF(G8595="","",IF(ISERROR(VLOOKUP(G8595,номенклатури!V:V,1,0)),E8595*H8595,E8595*I8595))</f>
        <v/>
      </c>
      <c r="G8595" s="14"/>
      <c r="H8595" s="15"/>
      <c r="I8595" s="15"/>
      <c r="J8595" s="15"/>
      <c r="K8595" s="15"/>
      <c r="L8595" s="217"/>
      <c r="M8595" s="22"/>
      <c r="N8595" s="119" t="str">
        <f>IF(G8595="","",VLOOKUP(G8595,номенклатури!R:U,4,0))</f>
        <v/>
      </c>
      <c r="O8595" s="119" t="str">
        <f>IF(M8595="","",VLOOKUP(M8595,'14'!D:D,1,0))</f>
        <v/>
      </c>
    </row>
    <row r="8596" spans="1:15" ht="12.75" customHeight="1" x14ac:dyDescent="0.2">
      <c r="A8596" s="36" t="str">
        <f>'0'!$A$4</f>
        <v>………………..</v>
      </c>
      <c r="B8596" s="37">
        <f>'0'!$A$2</f>
        <v>46112</v>
      </c>
      <c r="C8596" s="37" t="s">
        <v>1243</v>
      </c>
      <c r="D8596" s="119" t="str">
        <f>IF(G8596="","",VLOOKUP(G8596,номенклатури!R:T,2,0))</f>
        <v/>
      </c>
      <c r="E8596" s="333" t="str">
        <f>IF(G8596="","",VLOOKUP(G8596,номенклатури!R:T,3,0))</f>
        <v/>
      </c>
      <c r="F8596" s="159" t="str">
        <f>IF(G8596="","",IF(ISERROR(VLOOKUP(G8596,номенклатури!V:V,1,0)),E8596*H8596,E8596*I8596))</f>
        <v/>
      </c>
      <c r="G8596" s="14"/>
      <c r="H8596" s="15"/>
      <c r="I8596" s="15"/>
      <c r="J8596" s="15"/>
      <c r="K8596" s="15"/>
      <c r="L8596" s="217"/>
      <c r="M8596" s="22"/>
      <c r="N8596" s="119" t="str">
        <f>IF(G8596="","",VLOOKUP(G8596,номенклатури!R:U,4,0))</f>
        <v/>
      </c>
      <c r="O8596" s="119" t="str">
        <f>IF(M8596="","",VLOOKUP(M8596,'14'!D:D,1,0))</f>
        <v/>
      </c>
    </row>
    <row r="8597" spans="1:15" ht="12.75" customHeight="1" x14ac:dyDescent="0.2">
      <c r="A8597" s="36" t="str">
        <f>'0'!$A$4</f>
        <v>………………..</v>
      </c>
      <c r="B8597" s="37">
        <f>'0'!$A$2</f>
        <v>46112</v>
      </c>
      <c r="C8597" s="37" t="s">
        <v>1243</v>
      </c>
      <c r="D8597" s="119" t="str">
        <f>IF(G8597="","",VLOOKUP(G8597,номенклатури!R:T,2,0))</f>
        <v/>
      </c>
      <c r="E8597" s="333" t="str">
        <f>IF(G8597="","",VLOOKUP(G8597,номенклатури!R:T,3,0))</f>
        <v/>
      </c>
      <c r="F8597" s="159" t="str">
        <f>IF(G8597="","",IF(ISERROR(VLOOKUP(G8597,номенклатури!V:V,1,0)),E8597*H8597,E8597*I8597))</f>
        <v/>
      </c>
      <c r="G8597" s="14"/>
      <c r="H8597" s="15"/>
      <c r="I8597" s="15"/>
      <c r="J8597" s="15"/>
      <c r="K8597" s="15"/>
      <c r="L8597" s="217"/>
      <c r="M8597" s="22"/>
      <c r="N8597" s="119" t="str">
        <f>IF(G8597="","",VLOOKUP(G8597,номенклатури!R:U,4,0))</f>
        <v/>
      </c>
      <c r="O8597" s="119" t="str">
        <f>IF(M8597="","",VLOOKUP(M8597,'14'!D:D,1,0))</f>
        <v/>
      </c>
    </row>
    <row r="8598" spans="1:15" ht="12.75" customHeight="1" x14ac:dyDescent="0.2">
      <c r="A8598" s="36" t="str">
        <f>'0'!$A$4</f>
        <v>………………..</v>
      </c>
      <c r="B8598" s="37">
        <f>'0'!$A$2</f>
        <v>46112</v>
      </c>
      <c r="C8598" s="37" t="s">
        <v>1243</v>
      </c>
      <c r="D8598" s="119" t="str">
        <f>IF(G8598="","",VLOOKUP(G8598,номенклатури!R:T,2,0))</f>
        <v/>
      </c>
      <c r="E8598" s="333" t="str">
        <f>IF(G8598="","",VLOOKUP(G8598,номенклатури!R:T,3,0))</f>
        <v/>
      </c>
      <c r="F8598" s="159" t="str">
        <f>IF(G8598="","",IF(ISERROR(VLOOKUP(G8598,номенклатури!V:V,1,0)),E8598*H8598,E8598*I8598))</f>
        <v/>
      </c>
      <c r="G8598" s="14"/>
      <c r="H8598" s="15"/>
      <c r="I8598" s="15"/>
      <c r="J8598" s="15"/>
      <c r="K8598" s="15"/>
      <c r="L8598" s="217"/>
      <c r="M8598" s="22"/>
      <c r="N8598" s="119" t="str">
        <f>IF(G8598="","",VLOOKUP(G8598,номенклатури!R:U,4,0))</f>
        <v/>
      </c>
      <c r="O8598" s="119" t="str">
        <f>IF(M8598="","",VLOOKUP(M8598,'14'!D:D,1,0))</f>
        <v/>
      </c>
    </row>
    <row r="8599" spans="1:15" ht="12.75" customHeight="1" x14ac:dyDescent="0.2">
      <c r="A8599" s="36" t="str">
        <f>'0'!$A$4</f>
        <v>………………..</v>
      </c>
      <c r="B8599" s="37">
        <f>'0'!$A$2</f>
        <v>46112</v>
      </c>
      <c r="C8599" s="37" t="s">
        <v>1243</v>
      </c>
      <c r="D8599" s="119" t="str">
        <f>IF(G8599="","",VLOOKUP(G8599,номенклатури!R:T,2,0))</f>
        <v/>
      </c>
      <c r="E8599" s="333" t="str">
        <f>IF(G8599="","",VLOOKUP(G8599,номенклатури!R:T,3,0))</f>
        <v/>
      </c>
      <c r="F8599" s="159" t="str">
        <f>IF(G8599="","",IF(ISERROR(VLOOKUP(G8599,номенклатури!V:V,1,0)),E8599*H8599,E8599*I8599))</f>
        <v/>
      </c>
      <c r="G8599" s="14"/>
      <c r="H8599" s="15"/>
      <c r="I8599" s="15"/>
      <c r="J8599" s="15"/>
      <c r="K8599" s="15"/>
      <c r="L8599" s="217"/>
      <c r="M8599" s="22"/>
      <c r="N8599" s="119" t="str">
        <f>IF(G8599="","",VLOOKUP(G8599,номенклатури!R:U,4,0))</f>
        <v/>
      </c>
      <c r="O8599" s="119" t="str">
        <f>IF(M8599="","",VLOOKUP(M8599,'14'!D:D,1,0))</f>
        <v/>
      </c>
    </row>
    <row r="8600" spans="1:15" ht="12.75" customHeight="1" x14ac:dyDescent="0.2">
      <c r="A8600" s="36" t="str">
        <f>'0'!$A$4</f>
        <v>………………..</v>
      </c>
      <c r="B8600" s="37">
        <f>'0'!$A$2</f>
        <v>46112</v>
      </c>
      <c r="C8600" s="37" t="s">
        <v>1243</v>
      </c>
      <c r="D8600" s="119" t="str">
        <f>IF(G8600="","",VLOOKUP(G8600,номенклатури!R:T,2,0))</f>
        <v/>
      </c>
      <c r="E8600" s="333" t="str">
        <f>IF(G8600="","",VLOOKUP(G8600,номенклатури!R:T,3,0))</f>
        <v/>
      </c>
      <c r="F8600" s="159" t="str">
        <f>IF(G8600="","",IF(ISERROR(VLOOKUP(G8600,номенклатури!V:V,1,0)),E8600*H8600,E8600*I8600))</f>
        <v/>
      </c>
      <c r="G8600" s="14"/>
      <c r="H8600" s="15"/>
      <c r="I8600" s="15"/>
      <c r="J8600" s="15"/>
      <c r="K8600" s="15"/>
      <c r="L8600" s="217"/>
      <c r="M8600" s="22"/>
      <c r="N8600" s="119" t="str">
        <f>IF(G8600="","",VLOOKUP(G8600,номенклатури!R:U,4,0))</f>
        <v/>
      </c>
      <c r="O8600" s="119" t="str">
        <f>IF(M8600="","",VLOOKUP(M8600,'14'!D:D,1,0))</f>
        <v/>
      </c>
    </row>
    <row r="8601" spans="1:15" ht="12.75" customHeight="1" x14ac:dyDescent="0.2">
      <c r="A8601" s="36" t="str">
        <f>'0'!$A$4</f>
        <v>………………..</v>
      </c>
      <c r="B8601" s="37">
        <f>'0'!$A$2</f>
        <v>46112</v>
      </c>
      <c r="C8601" s="37" t="s">
        <v>1243</v>
      </c>
      <c r="D8601" s="119" t="str">
        <f>IF(G8601="","",VLOOKUP(G8601,номенклатури!R:T,2,0))</f>
        <v/>
      </c>
      <c r="E8601" s="333" t="str">
        <f>IF(G8601="","",VLOOKUP(G8601,номенклатури!R:T,3,0))</f>
        <v/>
      </c>
      <c r="F8601" s="159" t="str">
        <f>IF(G8601="","",IF(ISERROR(VLOOKUP(G8601,номенклатури!V:V,1,0)),E8601*H8601,E8601*I8601))</f>
        <v/>
      </c>
      <c r="G8601" s="14"/>
      <c r="H8601" s="15"/>
      <c r="I8601" s="15"/>
      <c r="J8601" s="15"/>
      <c r="K8601" s="15"/>
      <c r="L8601" s="217"/>
      <c r="M8601" s="22"/>
      <c r="N8601" s="119" t="str">
        <f>IF(G8601="","",VLOOKUP(G8601,номенклатури!R:U,4,0))</f>
        <v/>
      </c>
      <c r="O8601" s="119" t="str">
        <f>IF(M8601="","",VLOOKUP(M8601,'14'!D:D,1,0))</f>
        <v/>
      </c>
    </row>
    <row r="8602" spans="1:15" ht="12.75" customHeight="1" x14ac:dyDescent="0.2">
      <c r="A8602" s="36" t="str">
        <f>'0'!$A$4</f>
        <v>………………..</v>
      </c>
      <c r="B8602" s="37">
        <f>'0'!$A$2</f>
        <v>46112</v>
      </c>
      <c r="C8602" s="37" t="s">
        <v>1243</v>
      </c>
      <c r="D8602" s="119" t="str">
        <f>IF(G8602="","",VLOOKUP(G8602,номенклатури!R:T,2,0))</f>
        <v/>
      </c>
      <c r="E8602" s="333" t="str">
        <f>IF(G8602="","",VLOOKUP(G8602,номенклатури!R:T,3,0))</f>
        <v/>
      </c>
      <c r="F8602" s="159" t="str">
        <f>IF(G8602="","",IF(ISERROR(VLOOKUP(G8602,номенклатури!V:V,1,0)),E8602*H8602,E8602*I8602))</f>
        <v/>
      </c>
      <c r="G8602" s="14"/>
      <c r="H8602" s="15"/>
      <c r="I8602" s="15"/>
      <c r="J8602" s="15"/>
      <c r="K8602" s="15"/>
      <c r="L8602" s="217"/>
      <c r="M8602" s="22"/>
      <c r="N8602" s="119" t="str">
        <f>IF(G8602="","",VLOOKUP(G8602,номенклатури!R:U,4,0))</f>
        <v/>
      </c>
      <c r="O8602" s="119" t="str">
        <f>IF(M8602="","",VLOOKUP(M8602,'14'!D:D,1,0))</f>
        <v/>
      </c>
    </row>
    <row r="8603" spans="1:15" ht="12.75" customHeight="1" x14ac:dyDescent="0.2">
      <c r="A8603" s="36" t="str">
        <f>'0'!$A$4</f>
        <v>………………..</v>
      </c>
      <c r="B8603" s="37">
        <f>'0'!$A$2</f>
        <v>46112</v>
      </c>
      <c r="C8603" s="37" t="s">
        <v>1243</v>
      </c>
      <c r="D8603" s="119" t="str">
        <f>IF(G8603="","",VLOOKUP(G8603,номенклатури!R:T,2,0))</f>
        <v/>
      </c>
      <c r="E8603" s="333" t="str">
        <f>IF(G8603="","",VLOOKUP(G8603,номенклатури!R:T,3,0))</f>
        <v/>
      </c>
      <c r="F8603" s="159" t="str">
        <f>IF(G8603="","",IF(ISERROR(VLOOKUP(G8603,номенклатури!V:V,1,0)),E8603*H8603,E8603*I8603))</f>
        <v/>
      </c>
      <c r="G8603" s="14"/>
      <c r="H8603" s="15"/>
      <c r="I8603" s="15"/>
      <c r="J8603" s="15"/>
      <c r="K8603" s="15"/>
      <c r="L8603" s="217"/>
      <c r="M8603" s="22"/>
      <c r="N8603" s="119" t="str">
        <f>IF(G8603="","",VLOOKUP(G8603,номенклатури!R:U,4,0))</f>
        <v/>
      </c>
      <c r="O8603" s="119" t="str">
        <f>IF(M8603="","",VLOOKUP(M8603,'14'!D:D,1,0))</f>
        <v/>
      </c>
    </row>
    <row r="8604" spans="1:15" ht="12.75" customHeight="1" x14ac:dyDescent="0.2">
      <c r="A8604" s="36" t="str">
        <f>'0'!$A$4</f>
        <v>………………..</v>
      </c>
      <c r="B8604" s="37">
        <f>'0'!$A$2</f>
        <v>46112</v>
      </c>
      <c r="C8604" s="37" t="s">
        <v>1243</v>
      </c>
      <c r="D8604" s="119" t="str">
        <f>IF(G8604="","",VLOOKUP(G8604,номенклатури!R:T,2,0))</f>
        <v/>
      </c>
      <c r="E8604" s="333" t="str">
        <f>IF(G8604="","",VLOOKUP(G8604,номенклатури!R:T,3,0))</f>
        <v/>
      </c>
      <c r="F8604" s="159" t="str">
        <f>IF(G8604="","",IF(ISERROR(VLOOKUP(G8604,номенклатури!V:V,1,0)),E8604*H8604,E8604*I8604))</f>
        <v/>
      </c>
      <c r="G8604" s="14"/>
      <c r="H8604" s="15"/>
      <c r="I8604" s="15"/>
      <c r="J8604" s="15"/>
      <c r="K8604" s="15"/>
      <c r="L8604" s="217"/>
      <c r="M8604" s="22"/>
      <c r="N8604" s="119" t="str">
        <f>IF(G8604="","",VLOOKUP(G8604,номенклатури!R:U,4,0))</f>
        <v/>
      </c>
      <c r="O8604" s="119" t="str">
        <f>IF(M8604="","",VLOOKUP(M8604,'14'!D:D,1,0))</f>
        <v/>
      </c>
    </row>
    <row r="8605" spans="1:15" ht="12.75" customHeight="1" x14ac:dyDescent="0.2">
      <c r="A8605" s="36" t="str">
        <f>'0'!$A$4</f>
        <v>………………..</v>
      </c>
      <c r="B8605" s="37">
        <f>'0'!$A$2</f>
        <v>46112</v>
      </c>
      <c r="C8605" s="37" t="s">
        <v>1243</v>
      </c>
      <c r="D8605" s="119" t="str">
        <f>IF(G8605="","",VLOOKUP(G8605,номенклатури!R:T,2,0))</f>
        <v/>
      </c>
      <c r="E8605" s="333" t="str">
        <f>IF(G8605="","",VLOOKUP(G8605,номенклатури!R:T,3,0))</f>
        <v/>
      </c>
      <c r="F8605" s="159" t="str">
        <f>IF(G8605="","",IF(ISERROR(VLOOKUP(G8605,номенклатури!V:V,1,0)),E8605*H8605,E8605*I8605))</f>
        <v/>
      </c>
      <c r="G8605" s="14"/>
      <c r="H8605" s="15"/>
      <c r="I8605" s="15"/>
      <c r="J8605" s="15"/>
      <c r="K8605" s="15"/>
      <c r="L8605" s="217"/>
      <c r="M8605" s="22"/>
      <c r="N8605" s="119" t="str">
        <f>IF(G8605="","",VLOOKUP(G8605,номенклатури!R:U,4,0))</f>
        <v/>
      </c>
      <c r="O8605" s="119" t="str">
        <f>IF(M8605="","",VLOOKUP(M8605,'14'!D:D,1,0))</f>
        <v/>
      </c>
    </row>
    <row r="8606" spans="1:15" ht="12.75" customHeight="1" x14ac:dyDescent="0.2">
      <c r="A8606" s="36" t="str">
        <f>'0'!$A$4</f>
        <v>………………..</v>
      </c>
      <c r="B8606" s="37">
        <f>'0'!$A$2</f>
        <v>46112</v>
      </c>
      <c r="C8606" s="37" t="s">
        <v>1243</v>
      </c>
      <c r="D8606" s="119" t="str">
        <f>IF(G8606="","",VLOOKUP(G8606,номенклатури!R:T,2,0))</f>
        <v/>
      </c>
      <c r="E8606" s="333" t="str">
        <f>IF(G8606="","",VLOOKUP(G8606,номенклатури!R:T,3,0))</f>
        <v/>
      </c>
      <c r="F8606" s="159" t="str">
        <f>IF(G8606="","",IF(ISERROR(VLOOKUP(G8606,номенклатури!V:V,1,0)),E8606*H8606,E8606*I8606))</f>
        <v/>
      </c>
      <c r="G8606" s="14"/>
      <c r="H8606" s="15"/>
      <c r="I8606" s="15"/>
      <c r="J8606" s="15"/>
      <c r="K8606" s="15"/>
      <c r="L8606" s="217"/>
      <c r="M8606" s="22"/>
      <c r="N8606" s="119" t="str">
        <f>IF(G8606="","",VLOOKUP(G8606,номенклатури!R:U,4,0))</f>
        <v/>
      </c>
      <c r="O8606" s="119" t="str">
        <f>IF(M8606="","",VLOOKUP(M8606,'14'!D:D,1,0))</f>
        <v/>
      </c>
    </row>
    <row r="8607" spans="1:15" ht="12.75" customHeight="1" x14ac:dyDescent="0.2">
      <c r="A8607" s="36" t="str">
        <f>'0'!$A$4</f>
        <v>………………..</v>
      </c>
      <c r="B8607" s="37">
        <f>'0'!$A$2</f>
        <v>46112</v>
      </c>
      <c r="C8607" s="37" t="s">
        <v>1243</v>
      </c>
      <c r="D8607" s="119" t="str">
        <f>IF(G8607="","",VLOOKUP(G8607,номенклатури!R:T,2,0))</f>
        <v/>
      </c>
      <c r="E8607" s="333" t="str">
        <f>IF(G8607="","",VLOOKUP(G8607,номенклатури!R:T,3,0))</f>
        <v/>
      </c>
      <c r="F8607" s="159" t="str">
        <f>IF(G8607="","",IF(ISERROR(VLOOKUP(G8607,номенклатури!V:V,1,0)),E8607*H8607,E8607*I8607))</f>
        <v/>
      </c>
      <c r="G8607" s="14"/>
      <c r="H8607" s="15"/>
      <c r="I8607" s="15"/>
      <c r="J8607" s="15"/>
      <c r="K8607" s="15"/>
      <c r="L8607" s="217"/>
      <c r="M8607" s="22"/>
      <c r="N8607" s="119" t="str">
        <f>IF(G8607="","",VLOOKUP(G8607,номенклатури!R:U,4,0))</f>
        <v/>
      </c>
      <c r="O8607" s="119" t="str">
        <f>IF(M8607="","",VLOOKUP(M8607,'14'!D:D,1,0))</f>
        <v/>
      </c>
    </row>
    <row r="8608" spans="1:15" ht="12.75" customHeight="1" x14ac:dyDescent="0.2">
      <c r="A8608" s="36" t="str">
        <f>'0'!$A$4</f>
        <v>………………..</v>
      </c>
      <c r="B8608" s="37">
        <f>'0'!$A$2</f>
        <v>46112</v>
      </c>
      <c r="C8608" s="37" t="s">
        <v>1243</v>
      </c>
      <c r="D8608" s="119" t="str">
        <f>IF(G8608="","",VLOOKUP(G8608,номенклатури!R:T,2,0))</f>
        <v/>
      </c>
      <c r="E8608" s="333" t="str">
        <f>IF(G8608="","",VLOOKUP(G8608,номенклатури!R:T,3,0))</f>
        <v/>
      </c>
      <c r="F8608" s="159" t="str">
        <f>IF(G8608="","",IF(ISERROR(VLOOKUP(G8608,номенклатури!V:V,1,0)),E8608*H8608,E8608*I8608))</f>
        <v/>
      </c>
      <c r="G8608" s="14"/>
      <c r="H8608" s="15"/>
      <c r="I8608" s="15"/>
      <c r="J8608" s="15"/>
      <c r="K8608" s="15"/>
      <c r="L8608" s="217"/>
      <c r="M8608" s="22"/>
      <c r="N8608" s="119" t="str">
        <f>IF(G8608="","",VLOOKUP(G8608,номенклатури!R:U,4,0))</f>
        <v/>
      </c>
      <c r="O8608" s="119" t="str">
        <f>IF(M8608="","",VLOOKUP(M8608,'14'!D:D,1,0))</f>
        <v/>
      </c>
    </row>
    <row r="8609" spans="1:15" ht="12.75" customHeight="1" x14ac:dyDescent="0.2">
      <c r="A8609" s="36" t="str">
        <f>'0'!$A$4</f>
        <v>………………..</v>
      </c>
      <c r="B8609" s="37">
        <f>'0'!$A$2</f>
        <v>46112</v>
      </c>
      <c r="C8609" s="37" t="s">
        <v>1243</v>
      </c>
      <c r="D8609" s="119" t="str">
        <f>IF(G8609="","",VLOOKUP(G8609,номенклатури!R:T,2,0))</f>
        <v/>
      </c>
      <c r="E8609" s="333" t="str">
        <f>IF(G8609="","",VLOOKUP(G8609,номенклатури!R:T,3,0))</f>
        <v/>
      </c>
      <c r="F8609" s="159" t="str">
        <f>IF(G8609="","",IF(ISERROR(VLOOKUP(G8609,номенклатури!V:V,1,0)),E8609*H8609,E8609*I8609))</f>
        <v/>
      </c>
      <c r="G8609" s="14"/>
      <c r="H8609" s="15"/>
      <c r="I8609" s="15"/>
      <c r="J8609" s="15"/>
      <c r="K8609" s="15"/>
      <c r="L8609" s="217"/>
      <c r="M8609" s="22"/>
      <c r="N8609" s="119" t="str">
        <f>IF(G8609="","",VLOOKUP(G8609,номенклатури!R:U,4,0))</f>
        <v/>
      </c>
      <c r="O8609" s="119" t="str">
        <f>IF(M8609="","",VLOOKUP(M8609,'14'!D:D,1,0))</f>
        <v/>
      </c>
    </row>
    <row r="8610" spans="1:15" ht="12.75" customHeight="1" x14ac:dyDescent="0.2">
      <c r="A8610" s="36" t="str">
        <f>'0'!$A$4</f>
        <v>………………..</v>
      </c>
      <c r="B8610" s="37">
        <f>'0'!$A$2</f>
        <v>46112</v>
      </c>
      <c r="C8610" s="37" t="s">
        <v>1243</v>
      </c>
      <c r="D8610" s="119" t="str">
        <f>IF(G8610="","",VLOOKUP(G8610,номенклатури!R:T,2,0))</f>
        <v/>
      </c>
      <c r="E8610" s="333" t="str">
        <f>IF(G8610="","",VLOOKUP(G8610,номенклатури!R:T,3,0))</f>
        <v/>
      </c>
      <c r="F8610" s="159" t="str">
        <f>IF(G8610="","",IF(ISERROR(VLOOKUP(G8610,номенклатури!V:V,1,0)),E8610*H8610,E8610*I8610))</f>
        <v/>
      </c>
      <c r="G8610" s="14"/>
      <c r="H8610" s="15"/>
      <c r="I8610" s="15"/>
      <c r="J8610" s="15"/>
      <c r="K8610" s="15"/>
      <c r="L8610" s="217"/>
      <c r="M8610" s="22"/>
      <c r="N8610" s="119" t="str">
        <f>IF(G8610="","",VLOOKUP(G8610,номенклатури!R:U,4,0))</f>
        <v/>
      </c>
      <c r="O8610" s="119" t="str">
        <f>IF(M8610="","",VLOOKUP(M8610,'14'!D:D,1,0))</f>
        <v/>
      </c>
    </row>
    <row r="8611" spans="1:15" ht="12.75" customHeight="1" x14ac:dyDescent="0.2">
      <c r="A8611" s="36" t="str">
        <f>'0'!$A$4</f>
        <v>………………..</v>
      </c>
      <c r="B8611" s="37">
        <f>'0'!$A$2</f>
        <v>46112</v>
      </c>
      <c r="C8611" s="37" t="s">
        <v>1243</v>
      </c>
      <c r="D8611" s="119" t="str">
        <f>IF(G8611="","",VLOOKUP(G8611,номенклатури!R:T,2,0))</f>
        <v/>
      </c>
      <c r="E8611" s="333" t="str">
        <f>IF(G8611="","",VLOOKUP(G8611,номенклатури!R:T,3,0))</f>
        <v/>
      </c>
      <c r="F8611" s="159" t="str">
        <f>IF(G8611="","",IF(ISERROR(VLOOKUP(G8611,номенклатури!V:V,1,0)),E8611*H8611,E8611*I8611))</f>
        <v/>
      </c>
      <c r="G8611" s="14"/>
      <c r="H8611" s="15"/>
      <c r="I8611" s="15"/>
      <c r="J8611" s="15"/>
      <c r="K8611" s="15"/>
      <c r="L8611" s="217"/>
      <c r="M8611" s="22"/>
      <c r="N8611" s="119" t="str">
        <f>IF(G8611="","",VLOOKUP(G8611,номенклатури!R:U,4,0))</f>
        <v/>
      </c>
      <c r="O8611" s="119" t="str">
        <f>IF(M8611="","",VLOOKUP(M8611,'14'!D:D,1,0))</f>
        <v/>
      </c>
    </row>
    <row r="8612" spans="1:15" ht="12.75" customHeight="1" x14ac:dyDescent="0.2">
      <c r="A8612" s="36" t="str">
        <f>'0'!$A$4</f>
        <v>………………..</v>
      </c>
      <c r="B8612" s="37">
        <f>'0'!$A$2</f>
        <v>46112</v>
      </c>
      <c r="C8612" s="37" t="s">
        <v>1243</v>
      </c>
      <c r="D8612" s="119" t="str">
        <f>IF(G8612="","",VLOOKUP(G8612,номенклатури!R:T,2,0))</f>
        <v/>
      </c>
      <c r="E8612" s="333" t="str">
        <f>IF(G8612="","",VLOOKUP(G8612,номенклатури!R:T,3,0))</f>
        <v/>
      </c>
      <c r="F8612" s="159" t="str">
        <f>IF(G8612="","",IF(ISERROR(VLOOKUP(G8612,номенклатури!V:V,1,0)),E8612*H8612,E8612*I8612))</f>
        <v/>
      </c>
      <c r="G8612" s="14"/>
      <c r="H8612" s="15"/>
      <c r="I8612" s="15"/>
      <c r="J8612" s="15"/>
      <c r="K8612" s="15"/>
      <c r="L8612" s="217"/>
      <c r="M8612" s="22"/>
      <c r="N8612" s="119" t="str">
        <f>IF(G8612="","",VLOOKUP(G8612,номенклатури!R:U,4,0))</f>
        <v/>
      </c>
      <c r="O8612" s="119" t="str">
        <f>IF(M8612="","",VLOOKUP(M8612,'14'!D:D,1,0))</f>
        <v/>
      </c>
    </row>
    <row r="8613" spans="1:15" ht="12.75" customHeight="1" x14ac:dyDescent="0.2">
      <c r="A8613" s="36" t="str">
        <f>'0'!$A$4</f>
        <v>………………..</v>
      </c>
      <c r="B8613" s="37">
        <f>'0'!$A$2</f>
        <v>46112</v>
      </c>
      <c r="C8613" s="37" t="s">
        <v>1243</v>
      </c>
      <c r="D8613" s="119" t="str">
        <f>IF(G8613="","",VLOOKUP(G8613,номенклатури!R:T,2,0))</f>
        <v/>
      </c>
      <c r="E8613" s="333" t="str">
        <f>IF(G8613="","",VLOOKUP(G8613,номенклатури!R:T,3,0))</f>
        <v/>
      </c>
      <c r="F8613" s="159" t="str">
        <f>IF(G8613="","",IF(ISERROR(VLOOKUP(G8613,номенклатури!V:V,1,0)),E8613*H8613,E8613*I8613))</f>
        <v/>
      </c>
      <c r="G8613" s="14"/>
      <c r="H8613" s="15"/>
      <c r="I8613" s="15"/>
      <c r="J8613" s="15"/>
      <c r="K8613" s="15"/>
      <c r="L8613" s="217"/>
      <c r="M8613" s="22"/>
      <c r="N8613" s="119" t="str">
        <f>IF(G8613="","",VLOOKUP(G8613,номенклатури!R:U,4,0))</f>
        <v/>
      </c>
      <c r="O8613" s="119" t="str">
        <f>IF(M8613="","",VLOOKUP(M8613,'14'!D:D,1,0))</f>
        <v/>
      </c>
    </row>
    <row r="8614" spans="1:15" ht="12.75" customHeight="1" x14ac:dyDescent="0.2">
      <c r="A8614" s="36" t="str">
        <f>'0'!$A$4</f>
        <v>………………..</v>
      </c>
      <c r="B8614" s="37">
        <f>'0'!$A$2</f>
        <v>46112</v>
      </c>
      <c r="C8614" s="37" t="s">
        <v>1243</v>
      </c>
      <c r="D8614" s="119" t="str">
        <f>IF(G8614="","",VLOOKUP(G8614,номенклатури!R:T,2,0))</f>
        <v/>
      </c>
      <c r="E8614" s="333" t="str">
        <f>IF(G8614="","",VLOOKUP(G8614,номенклатури!R:T,3,0))</f>
        <v/>
      </c>
      <c r="F8614" s="159" t="str">
        <f>IF(G8614="","",IF(ISERROR(VLOOKUP(G8614,номенклатури!V:V,1,0)),E8614*H8614,E8614*I8614))</f>
        <v/>
      </c>
      <c r="G8614" s="14"/>
      <c r="H8614" s="15"/>
      <c r="I8614" s="15"/>
      <c r="J8614" s="15"/>
      <c r="K8614" s="15"/>
      <c r="L8614" s="217"/>
      <c r="M8614" s="22"/>
      <c r="N8614" s="119" t="str">
        <f>IF(G8614="","",VLOOKUP(G8614,номенклатури!R:U,4,0))</f>
        <v/>
      </c>
      <c r="O8614" s="119" t="str">
        <f>IF(M8614="","",VLOOKUP(M8614,'14'!D:D,1,0))</f>
        <v/>
      </c>
    </row>
    <row r="8615" spans="1:15" ht="12.75" customHeight="1" x14ac:dyDescent="0.2">
      <c r="A8615" s="36" t="str">
        <f>'0'!$A$4</f>
        <v>………………..</v>
      </c>
      <c r="B8615" s="37">
        <f>'0'!$A$2</f>
        <v>46112</v>
      </c>
      <c r="C8615" s="37" t="s">
        <v>1243</v>
      </c>
      <c r="D8615" s="119" t="str">
        <f>IF(G8615="","",VLOOKUP(G8615,номенклатури!R:T,2,0))</f>
        <v/>
      </c>
      <c r="E8615" s="333" t="str">
        <f>IF(G8615="","",VLOOKUP(G8615,номенклатури!R:T,3,0))</f>
        <v/>
      </c>
      <c r="F8615" s="159" t="str">
        <f>IF(G8615="","",IF(ISERROR(VLOOKUP(G8615,номенклатури!V:V,1,0)),E8615*H8615,E8615*I8615))</f>
        <v/>
      </c>
      <c r="G8615" s="14"/>
      <c r="H8615" s="15"/>
      <c r="I8615" s="15"/>
      <c r="J8615" s="15"/>
      <c r="K8615" s="15"/>
      <c r="L8615" s="217"/>
      <c r="M8615" s="22"/>
      <c r="N8615" s="119" t="str">
        <f>IF(G8615="","",VLOOKUP(G8615,номенклатури!R:U,4,0))</f>
        <v/>
      </c>
      <c r="O8615" s="119" t="str">
        <f>IF(M8615="","",VLOOKUP(M8615,'14'!D:D,1,0))</f>
        <v/>
      </c>
    </row>
    <row r="8616" spans="1:15" ht="12.75" customHeight="1" x14ac:dyDescent="0.2">
      <c r="A8616" s="36" t="str">
        <f>'0'!$A$4</f>
        <v>………………..</v>
      </c>
      <c r="B8616" s="37">
        <f>'0'!$A$2</f>
        <v>46112</v>
      </c>
      <c r="C8616" s="37" t="s">
        <v>1243</v>
      </c>
      <c r="D8616" s="119" t="str">
        <f>IF(G8616="","",VLOOKUP(G8616,номенклатури!R:T,2,0))</f>
        <v/>
      </c>
      <c r="E8616" s="333" t="str">
        <f>IF(G8616="","",VLOOKUP(G8616,номенклатури!R:T,3,0))</f>
        <v/>
      </c>
      <c r="F8616" s="159" t="str">
        <f>IF(G8616="","",IF(ISERROR(VLOOKUP(G8616,номенклатури!V:V,1,0)),E8616*H8616,E8616*I8616))</f>
        <v/>
      </c>
      <c r="G8616" s="14"/>
      <c r="H8616" s="15"/>
      <c r="I8616" s="15"/>
      <c r="J8616" s="15"/>
      <c r="K8616" s="15"/>
      <c r="L8616" s="217"/>
      <c r="M8616" s="22"/>
      <c r="N8616" s="119" t="str">
        <f>IF(G8616="","",VLOOKUP(G8616,номенклатури!R:U,4,0))</f>
        <v/>
      </c>
      <c r="O8616" s="119" t="str">
        <f>IF(M8616="","",VLOOKUP(M8616,'14'!D:D,1,0))</f>
        <v/>
      </c>
    </row>
    <row r="8617" spans="1:15" ht="12.75" customHeight="1" x14ac:dyDescent="0.2">
      <c r="A8617" s="36" t="str">
        <f>'0'!$A$4</f>
        <v>………………..</v>
      </c>
      <c r="B8617" s="37">
        <f>'0'!$A$2</f>
        <v>46112</v>
      </c>
      <c r="C8617" s="37" t="s">
        <v>1243</v>
      </c>
      <c r="D8617" s="119" t="str">
        <f>IF(G8617="","",VLOOKUP(G8617,номенклатури!R:T,2,0))</f>
        <v/>
      </c>
      <c r="E8617" s="333" t="str">
        <f>IF(G8617="","",VLOOKUP(G8617,номенклатури!R:T,3,0))</f>
        <v/>
      </c>
      <c r="F8617" s="159" t="str">
        <f>IF(G8617="","",IF(ISERROR(VLOOKUP(G8617,номенклатури!V:V,1,0)),E8617*H8617,E8617*I8617))</f>
        <v/>
      </c>
      <c r="G8617" s="14"/>
      <c r="H8617" s="15"/>
      <c r="I8617" s="15"/>
      <c r="J8617" s="15"/>
      <c r="K8617" s="15"/>
      <c r="L8617" s="217"/>
      <c r="M8617" s="22"/>
      <c r="N8617" s="119" t="str">
        <f>IF(G8617="","",VLOOKUP(G8617,номенклатури!R:U,4,0))</f>
        <v/>
      </c>
      <c r="O8617" s="119" t="str">
        <f>IF(M8617="","",VLOOKUP(M8617,'14'!D:D,1,0))</f>
        <v/>
      </c>
    </row>
    <row r="8618" spans="1:15" ht="12.75" customHeight="1" x14ac:dyDescent="0.2">
      <c r="A8618" s="36" t="str">
        <f>'0'!$A$4</f>
        <v>………………..</v>
      </c>
      <c r="B8618" s="37">
        <f>'0'!$A$2</f>
        <v>46112</v>
      </c>
      <c r="C8618" s="37" t="s">
        <v>1243</v>
      </c>
      <c r="D8618" s="119" t="str">
        <f>IF(G8618="","",VLOOKUP(G8618,номенклатури!R:T,2,0))</f>
        <v/>
      </c>
      <c r="E8618" s="333" t="str">
        <f>IF(G8618="","",VLOOKUP(G8618,номенклатури!R:T,3,0))</f>
        <v/>
      </c>
      <c r="F8618" s="159" t="str">
        <f>IF(G8618="","",IF(ISERROR(VLOOKUP(G8618,номенклатури!V:V,1,0)),E8618*H8618,E8618*I8618))</f>
        <v/>
      </c>
      <c r="G8618" s="14"/>
      <c r="H8618" s="15"/>
      <c r="I8618" s="15"/>
      <c r="J8618" s="15"/>
      <c r="K8618" s="15"/>
      <c r="L8618" s="217"/>
      <c r="M8618" s="22"/>
      <c r="N8618" s="119" t="str">
        <f>IF(G8618="","",VLOOKUP(G8618,номенклатури!R:U,4,0))</f>
        <v/>
      </c>
      <c r="O8618" s="119" t="str">
        <f>IF(M8618="","",VLOOKUP(M8618,'14'!D:D,1,0))</f>
        <v/>
      </c>
    </row>
    <row r="8619" spans="1:15" ht="12.75" customHeight="1" x14ac:dyDescent="0.2">
      <c r="A8619" s="36" t="str">
        <f>'0'!$A$4</f>
        <v>………………..</v>
      </c>
      <c r="B8619" s="37">
        <f>'0'!$A$2</f>
        <v>46112</v>
      </c>
      <c r="C8619" s="37" t="s">
        <v>1243</v>
      </c>
      <c r="D8619" s="119" t="str">
        <f>IF(G8619="","",VLOOKUP(G8619,номенклатури!R:T,2,0))</f>
        <v/>
      </c>
      <c r="E8619" s="333" t="str">
        <f>IF(G8619="","",VLOOKUP(G8619,номенклатури!R:T,3,0))</f>
        <v/>
      </c>
      <c r="F8619" s="159" t="str">
        <f>IF(G8619="","",IF(ISERROR(VLOOKUP(G8619,номенклатури!V:V,1,0)),E8619*H8619,E8619*I8619))</f>
        <v/>
      </c>
      <c r="G8619" s="14"/>
      <c r="H8619" s="15"/>
      <c r="I8619" s="15"/>
      <c r="J8619" s="15"/>
      <c r="K8619" s="15"/>
      <c r="L8619" s="217"/>
      <c r="M8619" s="22"/>
      <c r="N8619" s="119" t="str">
        <f>IF(G8619="","",VLOOKUP(G8619,номенклатури!R:U,4,0))</f>
        <v/>
      </c>
      <c r="O8619" s="119" t="str">
        <f>IF(M8619="","",VLOOKUP(M8619,'14'!D:D,1,0))</f>
        <v/>
      </c>
    </row>
    <row r="8620" spans="1:15" ht="12.75" customHeight="1" x14ac:dyDescent="0.2">
      <c r="A8620" s="36" t="str">
        <f>'0'!$A$4</f>
        <v>………………..</v>
      </c>
      <c r="B8620" s="37">
        <f>'0'!$A$2</f>
        <v>46112</v>
      </c>
      <c r="C8620" s="37" t="s">
        <v>1243</v>
      </c>
      <c r="D8620" s="119" t="str">
        <f>IF(G8620="","",VLOOKUP(G8620,номенклатури!R:T,2,0))</f>
        <v/>
      </c>
      <c r="E8620" s="333" t="str">
        <f>IF(G8620="","",VLOOKUP(G8620,номенклатури!R:T,3,0))</f>
        <v/>
      </c>
      <c r="F8620" s="159" t="str">
        <f>IF(G8620="","",IF(ISERROR(VLOOKUP(G8620,номенклатури!V:V,1,0)),E8620*H8620,E8620*I8620))</f>
        <v/>
      </c>
      <c r="G8620" s="14"/>
      <c r="H8620" s="15"/>
      <c r="I8620" s="15"/>
      <c r="J8620" s="15"/>
      <c r="K8620" s="15"/>
      <c r="L8620" s="217"/>
      <c r="M8620" s="22"/>
      <c r="N8620" s="119" t="str">
        <f>IF(G8620="","",VLOOKUP(G8620,номенклатури!R:U,4,0))</f>
        <v/>
      </c>
      <c r="O8620" s="119" t="str">
        <f>IF(M8620="","",VLOOKUP(M8620,'14'!D:D,1,0))</f>
        <v/>
      </c>
    </row>
    <row r="8621" spans="1:15" ht="12.75" customHeight="1" x14ac:dyDescent="0.2">
      <c r="A8621" s="36" t="str">
        <f>'0'!$A$4</f>
        <v>………………..</v>
      </c>
      <c r="B8621" s="37">
        <f>'0'!$A$2</f>
        <v>46112</v>
      </c>
      <c r="C8621" s="37" t="s">
        <v>1243</v>
      </c>
      <c r="D8621" s="119" t="str">
        <f>IF(G8621="","",VLOOKUP(G8621,номенклатури!R:T,2,0))</f>
        <v/>
      </c>
      <c r="E8621" s="333" t="str">
        <f>IF(G8621="","",VLOOKUP(G8621,номенклатури!R:T,3,0))</f>
        <v/>
      </c>
      <c r="F8621" s="159" t="str">
        <f>IF(G8621="","",IF(ISERROR(VLOOKUP(G8621,номенклатури!V:V,1,0)),E8621*H8621,E8621*I8621))</f>
        <v/>
      </c>
      <c r="G8621" s="14"/>
      <c r="H8621" s="15"/>
      <c r="I8621" s="15"/>
      <c r="J8621" s="15"/>
      <c r="K8621" s="15"/>
      <c r="L8621" s="217"/>
      <c r="M8621" s="22"/>
      <c r="N8621" s="119" t="str">
        <f>IF(G8621="","",VLOOKUP(G8621,номенклатури!R:U,4,0))</f>
        <v/>
      </c>
      <c r="O8621" s="119" t="str">
        <f>IF(M8621="","",VLOOKUP(M8621,'14'!D:D,1,0))</f>
        <v/>
      </c>
    </row>
    <row r="8622" spans="1:15" ht="12.75" customHeight="1" x14ac:dyDescent="0.2">
      <c r="A8622" s="36" t="str">
        <f>'0'!$A$4</f>
        <v>………………..</v>
      </c>
      <c r="B8622" s="37">
        <f>'0'!$A$2</f>
        <v>46112</v>
      </c>
      <c r="C8622" s="37" t="s">
        <v>1243</v>
      </c>
      <c r="D8622" s="119" t="str">
        <f>IF(G8622="","",VLOOKUP(G8622,номенклатури!R:T,2,0))</f>
        <v/>
      </c>
      <c r="E8622" s="333" t="str">
        <f>IF(G8622="","",VLOOKUP(G8622,номенклатури!R:T,3,0))</f>
        <v/>
      </c>
      <c r="F8622" s="159" t="str">
        <f>IF(G8622="","",IF(ISERROR(VLOOKUP(G8622,номенклатури!V:V,1,0)),E8622*H8622,E8622*I8622))</f>
        <v/>
      </c>
      <c r="G8622" s="14"/>
      <c r="H8622" s="15"/>
      <c r="I8622" s="15"/>
      <c r="J8622" s="15"/>
      <c r="K8622" s="15"/>
      <c r="L8622" s="217"/>
      <c r="M8622" s="22"/>
      <c r="N8622" s="119" t="str">
        <f>IF(G8622="","",VLOOKUP(G8622,номенклатури!R:U,4,0))</f>
        <v/>
      </c>
      <c r="O8622" s="119" t="str">
        <f>IF(M8622="","",VLOOKUP(M8622,'14'!D:D,1,0))</f>
        <v/>
      </c>
    </row>
    <row r="8623" spans="1:15" ht="12.75" customHeight="1" x14ac:dyDescent="0.2">
      <c r="A8623" s="36" t="str">
        <f>'0'!$A$4</f>
        <v>………………..</v>
      </c>
      <c r="B8623" s="37">
        <f>'0'!$A$2</f>
        <v>46112</v>
      </c>
      <c r="C8623" s="37" t="s">
        <v>1243</v>
      </c>
      <c r="D8623" s="119" t="str">
        <f>IF(G8623="","",VLOOKUP(G8623,номенклатури!R:T,2,0))</f>
        <v/>
      </c>
      <c r="E8623" s="333" t="str">
        <f>IF(G8623="","",VLOOKUP(G8623,номенклатури!R:T,3,0))</f>
        <v/>
      </c>
      <c r="F8623" s="159" t="str">
        <f>IF(G8623="","",IF(ISERROR(VLOOKUP(G8623,номенклатури!V:V,1,0)),E8623*H8623,E8623*I8623))</f>
        <v/>
      </c>
      <c r="G8623" s="14"/>
      <c r="H8623" s="15"/>
      <c r="I8623" s="15"/>
      <c r="J8623" s="15"/>
      <c r="K8623" s="15"/>
      <c r="L8623" s="217"/>
      <c r="M8623" s="22"/>
      <c r="N8623" s="119" t="str">
        <f>IF(G8623="","",VLOOKUP(G8623,номенклатури!R:U,4,0))</f>
        <v/>
      </c>
      <c r="O8623" s="119" t="str">
        <f>IF(M8623="","",VLOOKUP(M8623,'14'!D:D,1,0))</f>
        <v/>
      </c>
    </row>
    <row r="8624" spans="1:15" ht="12.75" customHeight="1" x14ac:dyDescent="0.2">
      <c r="A8624" s="36" t="str">
        <f>'0'!$A$4</f>
        <v>………………..</v>
      </c>
      <c r="B8624" s="37">
        <f>'0'!$A$2</f>
        <v>46112</v>
      </c>
      <c r="C8624" s="37" t="s">
        <v>1243</v>
      </c>
      <c r="D8624" s="119" t="str">
        <f>IF(G8624="","",VLOOKUP(G8624,номенклатури!R:T,2,0))</f>
        <v/>
      </c>
      <c r="E8624" s="333" t="str">
        <f>IF(G8624="","",VLOOKUP(G8624,номенклатури!R:T,3,0))</f>
        <v/>
      </c>
      <c r="F8624" s="159" t="str">
        <f>IF(G8624="","",IF(ISERROR(VLOOKUP(G8624,номенклатури!V:V,1,0)),E8624*H8624,E8624*I8624))</f>
        <v/>
      </c>
      <c r="G8624" s="14"/>
      <c r="H8624" s="15"/>
      <c r="I8624" s="15"/>
      <c r="J8624" s="15"/>
      <c r="K8624" s="15"/>
      <c r="L8624" s="217"/>
      <c r="M8624" s="22"/>
      <c r="N8624" s="119" t="str">
        <f>IF(G8624="","",VLOOKUP(G8624,номенклатури!R:U,4,0))</f>
        <v/>
      </c>
      <c r="O8624" s="119" t="str">
        <f>IF(M8624="","",VLOOKUP(M8624,'14'!D:D,1,0))</f>
        <v/>
      </c>
    </row>
    <row r="8625" spans="1:15" ht="12.75" customHeight="1" x14ac:dyDescent="0.2">
      <c r="A8625" s="36" t="str">
        <f>'0'!$A$4</f>
        <v>………………..</v>
      </c>
      <c r="B8625" s="37">
        <f>'0'!$A$2</f>
        <v>46112</v>
      </c>
      <c r="C8625" s="37" t="s">
        <v>1243</v>
      </c>
      <c r="D8625" s="119" t="str">
        <f>IF(G8625="","",VLOOKUP(G8625,номенклатури!R:T,2,0))</f>
        <v/>
      </c>
      <c r="E8625" s="333" t="str">
        <f>IF(G8625="","",VLOOKUP(G8625,номенклатури!R:T,3,0))</f>
        <v/>
      </c>
      <c r="F8625" s="159" t="str">
        <f>IF(G8625="","",IF(ISERROR(VLOOKUP(G8625,номенклатури!V:V,1,0)),E8625*H8625,E8625*I8625))</f>
        <v/>
      </c>
      <c r="G8625" s="14"/>
      <c r="H8625" s="15"/>
      <c r="I8625" s="15"/>
      <c r="J8625" s="15"/>
      <c r="K8625" s="15"/>
      <c r="L8625" s="217"/>
      <c r="M8625" s="22"/>
      <c r="N8625" s="119" t="str">
        <f>IF(G8625="","",VLOOKUP(G8625,номенклатури!R:U,4,0))</f>
        <v/>
      </c>
      <c r="O8625" s="119" t="str">
        <f>IF(M8625="","",VLOOKUP(M8625,'14'!D:D,1,0))</f>
        <v/>
      </c>
    </row>
    <row r="8626" spans="1:15" ht="12.75" customHeight="1" x14ac:dyDescent="0.2">
      <c r="A8626" s="36" t="str">
        <f>'0'!$A$4</f>
        <v>………………..</v>
      </c>
      <c r="B8626" s="37">
        <f>'0'!$A$2</f>
        <v>46112</v>
      </c>
      <c r="C8626" s="37" t="s">
        <v>1243</v>
      </c>
      <c r="D8626" s="119" t="str">
        <f>IF(G8626="","",VLOOKUP(G8626,номенклатури!R:T,2,0))</f>
        <v/>
      </c>
      <c r="E8626" s="333" t="str">
        <f>IF(G8626="","",VLOOKUP(G8626,номенклатури!R:T,3,0))</f>
        <v/>
      </c>
      <c r="F8626" s="159" t="str">
        <f>IF(G8626="","",IF(ISERROR(VLOOKUP(G8626,номенклатури!V:V,1,0)),E8626*H8626,E8626*I8626))</f>
        <v/>
      </c>
      <c r="G8626" s="14"/>
      <c r="H8626" s="15"/>
      <c r="I8626" s="15"/>
      <c r="J8626" s="15"/>
      <c r="K8626" s="15"/>
      <c r="L8626" s="217"/>
      <c r="M8626" s="22"/>
      <c r="N8626" s="119" t="str">
        <f>IF(G8626="","",VLOOKUP(G8626,номенклатури!R:U,4,0))</f>
        <v/>
      </c>
      <c r="O8626" s="119" t="str">
        <f>IF(M8626="","",VLOOKUP(M8626,'14'!D:D,1,0))</f>
        <v/>
      </c>
    </row>
    <row r="8627" spans="1:15" ht="12.75" customHeight="1" x14ac:dyDescent="0.2">
      <c r="A8627" s="36" t="str">
        <f>'0'!$A$4</f>
        <v>………………..</v>
      </c>
      <c r="B8627" s="37">
        <f>'0'!$A$2</f>
        <v>46112</v>
      </c>
      <c r="C8627" s="37" t="s">
        <v>1243</v>
      </c>
      <c r="D8627" s="119" t="str">
        <f>IF(G8627="","",VLOOKUP(G8627,номенклатури!R:T,2,0))</f>
        <v/>
      </c>
      <c r="E8627" s="333" t="str">
        <f>IF(G8627="","",VLOOKUP(G8627,номенклатури!R:T,3,0))</f>
        <v/>
      </c>
      <c r="F8627" s="159" t="str">
        <f>IF(G8627="","",IF(ISERROR(VLOOKUP(G8627,номенклатури!V:V,1,0)),E8627*H8627,E8627*I8627))</f>
        <v/>
      </c>
      <c r="G8627" s="14"/>
      <c r="H8627" s="15"/>
      <c r="I8627" s="15"/>
      <c r="J8627" s="15"/>
      <c r="K8627" s="15"/>
      <c r="L8627" s="217"/>
      <c r="M8627" s="22"/>
      <c r="N8627" s="119" t="str">
        <f>IF(G8627="","",VLOOKUP(G8627,номенклатури!R:U,4,0))</f>
        <v/>
      </c>
      <c r="O8627" s="119" t="str">
        <f>IF(M8627="","",VLOOKUP(M8627,'14'!D:D,1,0))</f>
        <v/>
      </c>
    </row>
    <row r="8628" spans="1:15" ht="12.75" customHeight="1" x14ac:dyDescent="0.2">
      <c r="A8628" s="36" t="str">
        <f>'0'!$A$4</f>
        <v>………………..</v>
      </c>
      <c r="B8628" s="37">
        <f>'0'!$A$2</f>
        <v>46112</v>
      </c>
      <c r="C8628" s="37" t="s">
        <v>1243</v>
      </c>
      <c r="D8628" s="119" t="str">
        <f>IF(G8628="","",VLOOKUP(G8628,номенклатури!R:T,2,0))</f>
        <v/>
      </c>
      <c r="E8628" s="333" t="str">
        <f>IF(G8628="","",VLOOKUP(G8628,номенклатури!R:T,3,0))</f>
        <v/>
      </c>
      <c r="F8628" s="159" t="str">
        <f>IF(G8628="","",IF(ISERROR(VLOOKUP(G8628,номенклатури!V:V,1,0)),E8628*H8628,E8628*I8628))</f>
        <v/>
      </c>
      <c r="G8628" s="14"/>
      <c r="H8628" s="15"/>
      <c r="I8628" s="15"/>
      <c r="J8628" s="15"/>
      <c r="K8628" s="15"/>
      <c r="L8628" s="217"/>
      <c r="M8628" s="22"/>
      <c r="N8628" s="119" t="str">
        <f>IF(G8628="","",VLOOKUP(G8628,номенклатури!R:U,4,0))</f>
        <v/>
      </c>
      <c r="O8628" s="119" t="str">
        <f>IF(M8628="","",VLOOKUP(M8628,'14'!D:D,1,0))</f>
        <v/>
      </c>
    </row>
    <row r="8629" spans="1:15" ht="12.75" customHeight="1" x14ac:dyDescent="0.2">
      <c r="A8629" s="36" t="str">
        <f>'0'!$A$4</f>
        <v>………………..</v>
      </c>
      <c r="B8629" s="37">
        <f>'0'!$A$2</f>
        <v>46112</v>
      </c>
      <c r="C8629" s="37" t="s">
        <v>1243</v>
      </c>
      <c r="D8629" s="119" t="str">
        <f>IF(G8629="","",VLOOKUP(G8629,номенклатури!R:T,2,0))</f>
        <v/>
      </c>
      <c r="E8629" s="333" t="str">
        <f>IF(G8629="","",VLOOKUP(G8629,номенклатури!R:T,3,0))</f>
        <v/>
      </c>
      <c r="F8629" s="159" t="str">
        <f>IF(G8629="","",IF(ISERROR(VLOOKUP(G8629,номенклатури!V:V,1,0)),E8629*H8629,E8629*I8629))</f>
        <v/>
      </c>
      <c r="G8629" s="14"/>
      <c r="H8629" s="15"/>
      <c r="I8629" s="15"/>
      <c r="J8629" s="15"/>
      <c r="K8629" s="15"/>
      <c r="L8629" s="217"/>
      <c r="M8629" s="22"/>
      <c r="N8629" s="119" t="str">
        <f>IF(G8629="","",VLOOKUP(G8629,номенклатури!R:U,4,0))</f>
        <v/>
      </c>
      <c r="O8629" s="119" t="str">
        <f>IF(M8629="","",VLOOKUP(M8629,'14'!D:D,1,0))</f>
        <v/>
      </c>
    </row>
    <row r="8630" spans="1:15" ht="12.75" customHeight="1" x14ac:dyDescent="0.2">
      <c r="A8630" s="36" t="str">
        <f>'0'!$A$4</f>
        <v>………………..</v>
      </c>
      <c r="B8630" s="37">
        <f>'0'!$A$2</f>
        <v>46112</v>
      </c>
      <c r="C8630" s="37" t="s">
        <v>1243</v>
      </c>
      <c r="D8630" s="119" t="str">
        <f>IF(G8630="","",VLOOKUP(G8630,номенклатури!R:T,2,0))</f>
        <v/>
      </c>
      <c r="E8630" s="333" t="str">
        <f>IF(G8630="","",VLOOKUP(G8630,номенклатури!R:T,3,0))</f>
        <v/>
      </c>
      <c r="F8630" s="159" t="str">
        <f>IF(G8630="","",IF(ISERROR(VLOOKUP(G8630,номенклатури!V:V,1,0)),E8630*H8630,E8630*I8630))</f>
        <v/>
      </c>
      <c r="G8630" s="14"/>
      <c r="H8630" s="15"/>
      <c r="I8630" s="15"/>
      <c r="J8630" s="15"/>
      <c r="K8630" s="15"/>
      <c r="L8630" s="217"/>
      <c r="M8630" s="22"/>
      <c r="N8630" s="119" t="str">
        <f>IF(G8630="","",VLOOKUP(G8630,номенклатури!R:U,4,0))</f>
        <v/>
      </c>
      <c r="O8630" s="119" t="str">
        <f>IF(M8630="","",VLOOKUP(M8630,'14'!D:D,1,0))</f>
        <v/>
      </c>
    </row>
    <row r="8631" spans="1:15" ht="12.75" customHeight="1" x14ac:dyDescent="0.2">
      <c r="A8631" s="36" t="str">
        <f>'0'!$A$4</f>
        <v>………………..</v>
      </c>
      <c r="B8631" s="37">
        <f>'0'!$A$2</f>
        <v>46112</v>
      </c>
      <c r="C8631" s="37" t="s">
        <v>1243</v>
      </c>
      <c r="D8631" s="119" t="str">
        <f>IF(G8631="","",VLOOKUP(G8631,номенклатури!R:T,2,0))</f>
        <v/>
      </c>
      <c r="E8631" s="333" t="str">
        <f>IF(G8631="","",VLOOKUP(G8631,номенклатури!R:T,3,0))</f>
        <v/>
      </c>
      <c r="F8631" s="159" t="str">
        <f>IF(G8631="","",IF(ISERROR(VLOOKUP(G8631,номенклатури!V:V,1,0)),E8631*H8631,E8631*I8631))</f>
        <v/>
      </c>
      <c r="G8631" s="14"/>
      <c r="H8631" s="15"/>
      <c r="I8631" s="15"/>
      <c r="J8631" s="15"/>
      <c r="K8631" s="15"/>
      <c r="L8631" s="217"/>
      <c r="M8631" s="22"/>
      <c r="N8631" s="119" t="str">
        <f>IF(G8631="","",VLOOKUP(G8631,номенклатури!R:U,4,0))</f>
        <v/>
      </c>
      <c r="O8631" s="119" t="str">
        <f>IF(M8631="","",VLOOKUP(M8631,'14'!D:D,1,0))</f>
        <v/>
      </c>
    </row>
    <row r="8632" spans="1:15" ht="12.75" customHeight="1" x14ac:dyDescent="0.2">
      <c r="A8632" s="36" t="str">
        <f>'0'!$A$4</f>
        <v>………………..</v>
      </c>
      <c r="B8632" s="37">
        <f>'0'!$A$2</f>
        <v>46112</v>
      </c>
      <c r="C8632" s="37" t="s">
        <v>1243</v>
      </c>
      <c r="D8632" s="119" t="str">
        <f>IF(G8632="","",VLOOKUP(G8632,номенклатури!R:T,2,0))</f>
        <v/>
      </c>
      <c r="E8632" s="333" t="str">
        <f>IF(G8632="","",VLOOKUP(G8632,номенклатури!R:T,3,0))</f>
        <v/>
      </c>
      <c r="F8632" s="159" t="str">
        <f>IF(G8632="","",IF(ISERROR(VLOOKUP(G8632,номенклатури!V:V,1,0)),E8632*H8632,E8632*I8632))</f>
        <v/>
      </c>
      <c r="G8632" s="14"/>
      <c r="H8632" s="15"/>
      <c r="I8632" s="15"/>
      <c r="J8632" s="15"/>
      <c r="K8632" s="15"/>
      <c r="L8632" s="217"/>
      <c r="M8632" s="22"/>
      <c r="N8632" s="119" t="str">
        <f>IF(G8632="","",VLOOKUP(G8632,номенклатури!R:U,4,0))</f>
        <v/>
      </c>
      <c r="O8632" s="119" t="str">
        <f>IF(M8632="","",VLOOKUP(M8632,'14'!D:D,1,0))</f>
        <v/>
      </c>
    </row>
    <row r="8633" spans="1:15" ht="12.75" customHeight="1" x14ac:dyDescent="0.2">
      <c r="A8633" s="36" t="str">
        <f>'0'!$A$4</f>
        <v>………………..</v>
      </c>
      <c r="B8633" s="37">
        <f>'0'!$A$2</f>
        <v>46112</v>
      </c>
      <c r="C8633" s="37" t="s">
        <v>1243</v>
      </c>
      <c r="D8633" s="119" t="str">
        <f>IF(G8633="","",VLOOKUP(G8633,номенклатури!R:T,2,0))</f>
        <v/>
      </c>
      <c r="E8633" s="333" t="str">
        <f>IF(G8633="","",VLOOKUP(G8633,номенклатури!R:T,3,0))</f>
        <v/>
      </c>
      <c r="F8633" s="159" t="str">
        <f>IF(G8633="","",IF(ISERROR(VLOOKUP(G8633,номенклатури!V:V,1,0)),E8633*H8633,E8633*I8633))</f>
        <v/>
      </c>
      <c r="G8633" s="14"/>
      <c r="H8633" s="15"/>
      <c r="I8633" s="15"/>
      <c r="J8633" s="15"/>
      <c r="K8633" s="15"/>
      <c r="L8633" s="217"/>
      <c r="M8633" s="22"/>
      <c r="N8633" s="119" t="str">
        <f>IF(G8633="","",VLOOKUP(G8633,номенклатури!R:U,4,0))</f>
        <v/>
      </c>
      <c r="O8633" s="119" t="str">
        <f>IF(M8633="","",VLOOKUP(M8633,'14'!D:D,1,0))</f>
        <v/>
      </c>
    </row>
    <row r="8634" spans="1:15" ht="12.75" customHeight="1" x14ac:dyDescent="0.2">
      <c r="A8634" s="36" t="str">
        <f>'0'!$A$4</f>
        <v>………………..</v>
      </c>
      <c r="B8634" s="37">
        <f>'0'!$A$2</f>
        <v>46112</v>
      </c>
      <c r="C8634" s="37" t="s">
        <v>1243</v>
      </c>
      <c r="D8634" s="119" t="str">
        <f>IF(G8634="","",VLOOKUP(G8634,номенклатури!R:T,2,0))</f>
        <v/>
      </c>
      <c r="E8634" s="333" t="str">
        <f>IF(G8634="","",VLOOKUP(G8634,номенклатури!R:T,3,0))</f>
        <v/>
      </c>
      <c r="F8634" s="159" t="str">
        <f>IF(G8634="","",IF(ISERROR(VLOOKUP(G8634,номенклатури!V:V,1,0)),E8634*H8634,E8634*I8634))</f>
        <v/>
      </c>
      <c r="G8634" s="14"/>
      <c r="H8634" s="15"/>
      <c r="I8634" s="15"/>
      <c r="J8634" s="15"/>
      <c r="K8634" s="15"/>
      <c r="L8634" s="217"/>
      <c r="M8634" s="22"/>
      <c r="N8634" s="119" t="str">
        <f>IF(G8634="","",VLOOKUP(G8634,номенклатури!R:U,4,0))</f>
        <v/>
      </c>
      <c r="O8634" s="119" t="str">
        <f>IF(M8634="","",VLOOKUP(M8634,'14'!D:D,1,0))</f>
        <v/>
      </c>
    </row>
    <row r="8635" spans="1:15" ht="12.75" customHeight="1" x14ac:dyDescent="0.2">
      <c r="A8635" s="36" t="str">
        <f>'0'!$A$4</f>
        <v>………………..</v>
      </c>
      <c r="B8635" s="37">
        <f>'0'!$A$2</f>
        <v>46112</v>
      </c>
      <c r="C8635" s="37" t="s">
        <v>1243</v>
      </c>
      <c r="D8635" s="119" t="str">
        <f>IF(G8635="","",VLOOKUP(G8635,номенклатури!R:T,2,0))</f>
        <v/>
      </c>
      <c r="E8635" s="333" t="str">
        <f>IF(G8635="","",VLOOKUP(G8635,номенклатури!R:T,3,0))</f>
        <v/>
      </c>
      <c r="F8635" s="159" t="str">
        <f>IF(G8635="","",IF(ISERROR(VLOOKUP(G8635,номенклатури!V:V,1,0)),E8635*H8635,E8635*I8635))</f>
        <v/>
      </c>
      <c r="G8635" s="14"/>
      <c r="H8635" s="15"/>
      <c r="I8635" s="15"/>
      <c r="J8635" s="15"/>
      <c r="K8635" s="15"/>
      <c r="L8635" s="217"/>
      <c r="M8635" s="22"/>
      <c r="N8635" s="119" t="str">
        <f>IF(G8635="","",VLOOKUP(G8635,номенклатури!R:U,4,0))</f>
        <v/>
      </c>
      <c r="O8635" s="119" t="str">
        <f>IF(M8635="","",VLOOKUP(M8635,'14'!D:D,1,0))</f>
        <v/>
      </c>
    </row>
    <row r="8636" spans="1:15" ht="12.75" customHeight="1" x14ac:dyDescent="0.2">
      <c r="A8636" s="36" t="str">
        <f>'0'!$A$4</f>
        <v>………………..</v>
      </c>
      <c r="B8636" s="37">
        <f>'0'!$A$2</f>
        <v>46112</v>
      </c>
      <c r="C8636" s="37" t="s">
        <v>1243</v>
      </c>
      <c r="D8636" s="119" t="str">
        <f>IF(G8636="","",VLOOKUP(G8636,номенклатури!R:T,2,0))</f>
        <v/>
      </c>
      <c r="E8636" s="333" t="str">
        <f>IF(G8636="","",VLOOKUP(G8636,номенклатури!R:T,3,0))</f>
        <v/>
      </c>
      <c r="F8636" s="159" t="str">
        <f>IF(G8636="","",IF(ISERROR(VLOOKUP(G8636,номенклатури!V:V,1,0)),E8636*H8636,E8636*I8636))</f>
        <v/>
      </c>
      <c r="G8636" s="14"/>
      <c r="H8636" s="15"/>
      <c r="I8636" s="15"/>
      <c r="J8636" s="15"/>
      <c r="K8636" s="15"/>
      <c r="L8636" s="217"/>
      <c r="M8636" s="22"/>
      <c r="N8636" s="119" t="str">
        <f>IF(G8636="","",VLOOKUP(G8636,номенклатури!R:U,4,0))</f>
        <v/>
      </c>
      <c r="O8636" s="119" t="str">
        <f>IF(M8636="","",VLOOKUP(M8636,'14'!D:D,1,0))</f>
        <v/>
      </c>
    </row>
    <row r="8637" spans="1:15" ht="12.75" customHeight="1" x14ac:dyDescent="0.2">
      <c r="A8637" s="36" t="str">
        <f>'0'!$A$4</f>
        <v>………………..</v>
      </c>
      <c r="B8637" s="37">
        <f>'0'!$A$2</f>
        <v>46112</v>
      </c>
      <c r="C8637" s="37" t="s">
        <v>1243</v>
      </c>
      <c r="D8637" s="119" t="str">
        <f>IF(G8637="","",VLOOKUP(G8637,номенклатури!R:T,2,0))</f>
        <v/>
      </c>
      <c r="E8637" s="333" t="str">
        <f>IF(G8637="","",VLOOKUP(G8637,номенклатури!R:T,3,0))</f>
        <v/>
      </c>
      <c r="F8637" s="159" t="str">
        <f>IF(G8637="","",IF(ISERROR(VLOOKUP(G8637,номенклатури!V:V,1,0)),E8637*H8637,E8637*I8637))</f>
        <v/>
      </c>
      <c r="G8637" s="14"/>
      <c r="H8637" s="15"/>
      <c r="I8637" s="15"/>
      <c r="J8637" s="15"/>
      <c r="K8637" s="15"/>
      <c r="L8637" s="217"/>
      <c r="M8637" s="22"/>
      <c r="N8637" s="119" t="str">
        <f>IF(G8637="","",VLOOKUP(G8637,номенклатури!R:U,4,0))</f>
        <v/>
      </c>
      <c r="O8637" s="119" t="str">
        <f>IF(M8637="","",VLOOKUP(M8637,'14'!D:D,1,0))</f>
        <v/>
      </c>
    </row>
    <row r="8638" spans="1:15" ht="12.75" customHeight="1" x14ac:dyDescent="0.2">
      <c r="A8638" s="36" t="str">
        <f>'0'!$A$4</f>
        <v>………………..</v>
      </c>
      <c r="B8638" s="37">
        <f>'0'!$A$2</f>
        <v>46112</v>
      </c>
      <c r="C8638" s="37" t="s">
        <v>1243</v>
      </c>
      <c r="D8638" s="119" t="str">
        <f>IF(G8638="","",VLOOKUP(G8638,номенклатури!R:T,2,0))</f>
        <v/>
      </c>
      <c r="E8638" s="333" t="str">
        <f>IF(G8638="","",VLOOKUP(G8638,номенклатури!R:T,3,0))</f>
        <v/>
      </c>
      <c r="F8638" s="159" t="str">
        <f>IF(G8638="","",IF(ISERROR(VLOOKUP(G8638,номенклатури!V:V,1,0)),E8638*H8638,E8638*I8638))</f>
        <v/>
      </c>
      <c r="G8638" s="14"/>
      <c r="H8638" s="15"/>
      <c r="I8638" s="15"/>
      <c r="J8638" s="15"/>
      <c r="K8638" s="15"/>
      <c r="L8638" s="217"/>
      <c r="M8638" s="22"/>
      <c r="N8638" s="119" t="str">
        <f>IF(G8638="","",VLOOKUP(G8638,номенклатури!R:U,4,0))</f>
        <v/>
      </c>
      <c r="O8638" s="119" t="str">
        <f>IF(M8638="","",VLOOKUP(M8638,'14'!D:D,1,0))</f>
        <v/>
      </c>
    </row>
    <row r="8639" spans="1:15" ht="12.75" customHeight="1" x14ac:dyDescent="0.2">
      <c r="A8639" s="36" t="str">
        <f>'0'!$A$4</f>
        <v>………………..</v>
      </c>
      <c r="B8639" s="37">
        <f>'0'!$A$2</f>
        <v>46112</v>
      </c>
      <c r="C8639" s="37" t="s">
        <v>1243</v>
      </c>
      <c r="D8639" s="119" t="str">
        <f>IF(G8639="","",VLOOKUP(G8639,номенклатури!R:T,2,0))</f>
        <v/>
      </c>
      <c r="E8639" s="333" t="str">
        <f>IF(G8639="","",VLOOKUP(G8639,номенклатури!R:T,3,0))</f>
        <v/>
      </c>
      <c r="F8639" s="159" t="str">
        <f>IF(G8639="","",IF(ISERROR(VLOOKUP(G8639,номенклатури!V:V,1,0)),E8639*H8639,E8639*I8639))</f>
        <v/>
      </c>
      <c r="G8639" s="14"/>
      <c r="H8639" s="15"/>
      <c r="I8639" s="15"/>
      <c r="J8639" s="15"/>
      <c r="K8639" s="15"/>
      <c r="L8639" s="217"/>
      <c r="M8639" s="22"/>
      <c r="N8639" s="119" t="str">
        <f>IF(G8639="","",VLOOKUP(G8639,номенклатури!R:U,4,0))</f>
        <v/>
      </c>
      <c r="O8639" s="119" t="str">
        <f>IF(M8639="","",VLOOKUP(M8639,'14'!D:D,1,0))</f>
        <v/>
      </c>
    </row>
    <row r="8640" spans="1:15" ht="12.75" customHeight="1" x14ac:dyDescent="0.2">
      <c r="A8640" s="36" t="str">
        <f>'0'!$A$4</f>
        <v>………………..</v>
      </c>
      <c r="B8640" s="37">
        <f>'0'!$A$2</f>
        <v>46112</v>
      </c>
      <c r="C8640" s="37" t="s">
        <v>1243</v>
      </c>
      <c r="D8640" s="119" t="str">
        <f>IF(G8640="","",VLOOKUP(G8640,номенклатури!R:T,2,0))</f>
        <v/>
      </c>
      <c r="E8640" s="333" t="str">
        <f>IF(G8640="","",VLOOKUP(G8640,номенклатури!R:T,3,0))</f>
        <v/>
      </c>
      <c r="F8640" s="159" t="str">
        <f>IF(G8640="","",IF(ISERROR(VLOOKUP(G8640,номенклатури!V:V,1,0)),E8640*H8640,E8640*I8640))</f>
        <v/>
      </c>
      <c r="G8640" s="14"/>
      <c r="H8640" s="15"/>
      <c r="I8640" s="15"/>
      <c r="J8640" s="15"/>
      <c r="K8640" s="15"/>
      <c r="L8640" s="217"/>
      <c r="M8640" s="22"/>
      <c r="N8640" s="119" t="str">
        <f>IF(G8640="","",VLOOKUP(G8640,номенклатури!R:U,4,0))</f>
        <v/>
      </c>
      <c r="O8640" s="119" t="str">
        <f>IF(M8640="","",VLOOKUP(M8640,'14'!D:D,1,0))</f>
        <v/>
      </c>
    </row>
    <row r="8641" spans="1:15" ht="12.75" customHeight="1" x14ac:dyDescent="0.2">
      <c r="A8641" s="36" t="str">
        <f>'0'!$A$4</f>
        <v>………………..</v>
      </c>
      <c r="B8641" s="37">
        <f>'0'!$A$2</f>
        <v>46112</v>
      </c>
      <c r="C8641" s="37" t="s">
        <v>1243</v>
      </c>
      <c r="D8641" s="119" t="str">
        <f>IF(G8641="","",VLOOKUP(G8641,номенклатури!R:T,2,0))</f>
        <v/>
      </c>
      <c r="E8641" s="333" t="str">
        <f>IF(G8641="","",VLOOKUP(G8641,номенклатури!R:T,3,0))</f>
        <v/>
      </c>
      <c r="F8641" s="159" t="str">
        <f>IF(G8641="","",IF(ISERROR(VLOOKUP(G8641,номенклатури!V:V,1,0)),E8641*H8641,E8641*I8641))</f>
        <v/>
      </c>
      <c r="G8641" s="14"/>
      <c r="H8641" s="15"/>
      <c r="I8641" s="15"/>
      <c r="J8641" s="15"/>
      <c r="K8641" s="15"/>
      <c r="L8641" s="217"/>
      <c r="M8641" s="22"/>
      <c r="N8641" s="119" t="str">
        <f>IF(G8641="","",VLOOKUP(G8641,номенклатури!R:U,4,0))</f>
        <v/>
      </c>
      <c r="O8641" s="119" t="str">
        <f>IF(M8641="","",VLOOKUP(M8641,'14'!D:D,1,0))</f>
        <v/>
      </c>
    </row>
    <row r="8642" spans="1:15" ht="12.75" customHeight="1" x14ac:dyDescent="0.2">
      <c r="A8642" s="36" t="str">
        <f>'0'!$A$4</f>
        <v>………………..</v>
      </c>
      <c r="B8642" s="37">
        <f>'0'!$A$2</f>
        <v>46112</v>
      </c>
      <c r="C8642" s="37" t="s">
        <v>1243</v>
      </c>
      <c r="D8642" s="119" t="str">
        <f>IF(G8642="","",VLOOKUP(G8642,номенклатури!R:T,2,0))</f>
        <v/>
      </c>
      <c r="E8642" s="333" t="str">
        <f>IF(G8642="","",VLOOKUP(G8642,номенклатури!R:T,3,0))</f>
        <v/>
      </c>
      <c r="F8642" s="159" t="str">
        <f>IF(G8642="","",IF(ISERROR(VLOOKUP(G8642,номенклатури!V:V,1,0)),E8642*H8642,E8642*I8642))</f>
        <v/>
      </c>
      <c r="G8642" s="14"/>
      <c r="H8642" s="15"/>
      <c r="I8642" s="15"/>
      <c r="J8642" s="15"/>
      <c r="K8642" s="15"/>
      <c r="L8642" s="217"/>
      <c r="M8642" s="22"/>
      <c r="N8642" s="119" t="str">
        <f>IF(G8642="","",VLOOKUP(G8642,номенклатури!R:U,4,0))</f>
        <v/>
      </c>
      <c r="O8642" s="119" t="str">
        <f>IF(M8642="","",VLOOKUP(M8642,'14'!D:D,1,0))</f>
        <v/>
      </c>
    </row>
    <row r="8643" spans="1:15" ht="12.75" customHeight="1" x14ac:dyDescent="0.2">
      <c r="A8643" s="36" t="str">
        <f>'0'!$A$4</f>
        <v>………………..</v>
      </c>
      <c r="B8643" s="37">
        <f>'0'!$A$2</f>
        <v>46112</v>
      </c>
      <c r="C8643" s="37" t="s">
        <v>1243</v>
      </c>
      <c r="D8643" s="119" t="str">
        <f>IF(G8643="","",VLOOKUP(G8643,номенклатури!R:T,2,0))</f>
        <v/>
      </c>
      <c r="E8643" s="333" t="str">
        <f>IF(G8643="","",VLOOKUP(G8643,номенклатури!R:T,3,0))</f>
        <v/>
      </c>
      <c r="F8643" s="159" t="str">
        <f>IF(G8643="","",IF(ISERROR(VLOOKUP(G8643,номенклатури!V:V,1,0)),E8643*H8643,E8643*I8643))</f>
        <v/>
      </c>
      <c r="G8643" s="14"/>
      <c r="H8643" s="15"/>
      <c r="I8643" s="15"/>
      <c r="J8643" s="15"/>
      <c r="K8643" s="15"/>
      <c r="L8643" s="217"/>
      <c r="M8643" s="22"/>
      <c r="N8643" s="119" t="str">
        <f>IF(G8643="","",VLOOKUP(G8643,номенклатури!R:U,4,0))</f>
        <v/>
      </c>
      <c r="O8643" s="119" t="str">
        <f>IF(M8643="","",VLOOKUP(M8643,'14'!D:D,1,0))</f>
        <v/>
      </c>
    </row>
    <row r="8644" spans="1:15" ht="12.75" customHeight="1" x14ac:dyDescent="0.2">
      <c r="A8644" s="36" t="str">
        <f>'0'!$A$4</f>
        <v>………………..</v>
      </c>
      <c r="B8644" s="37">
        <f>'0'!$A$2</f>
        <v>46112</v>
      </c>
      <c r="C8644" s="37" t="s">
        <v>1243</v>
      </c>
      <c r="D8644" s="119" t="str">
        <f>IF(G8644="","",VLOOKUP(G8644,номенклатури!R:T,2,0))</f>
        <v/>
      </c>
      <c r="E8644" s="333" t="str">
        <f>IF(G8644="","",VLOOKUP(G8644,номенклатури!R:T,3,0))</f>
        <v/>
      </c>
      <c r="F8644" s="159" t="str">
        <f>IF(G8644="","",IF(ISERROR(VLOOKUP(G8644,номенклатури!V:V,1,0)),E8644*H8644,E8644*I8644))</f>
        <v/>
      </c>
      <c r="G8644" s="14"/>
      <c r="H8644" s="15"/>
      <c r="I8644" s="15"/>
      <c r="J8644" s="15"/>
      <c r="K8644" s="15"/>
      <c r="L8644" s="217"/>
      <c r="M8644" s="22"/>
      <c r="N8644" s="119" t="str">
        <f>IF(G8644="","",VLOOKUP(G8644,номенклатури!R:U,4,0))</f>
        <v/>
      </c>
      <c r="O8644" s="119" t="str">
        <f>IF(M8644="","",VLOOKUP(M8644,'14'!D:D,1,0))</f>
        <v/>
      </c>
    </row>
    <row r="8645" spans="1:15" ht="12.75" customHeight="1" x14ac:dyDescent="0.2">
      <c r="A8645" s="36" t="str">
        <f>'0'!$A$4</f>
        <v>………………..</v>
      </c>
      <c r="B8645" s="37">
        <f>'0'!$A$2</f>
        <v>46112</v>
      </c>
      <c r="C8645" s="37" t="s">
        <v>1243</v>
      </c>
      <c r="D8645" s="119" t="str">
        <f>IF(G8645="","",VLOOKUP(G8645,номенклатури!R:T,2,0))</f>
        <v/>
      </c>
      <c r="E8645" s="333" t="str">
        <f>IF(G8645="","",VLOOKUP(G8645,номенклатури!R:T,3,0))</f>
        <v/>
      </c>
      <c r="F8645" s="159" t="str">
        <f>IF(G8645="","",IF(ISERROR(VLOOKUP(G8645,номенклатури!V:V,1,0)),E8645*H8645,E8645*I8645))</f>
        <v/>
      </c>
      <c r="G8645" s="14"/>
      <c r="H8645" s="15"/>
      <c r="I8645" s="15"/>
      <c r="J8645" s="15"/>
      <c r="K8645" s="15"/>
      <c r="L8645" s="217"/>
      <c r="M8645" s="22"/>
      <c r="N8645" s="119" t="str">
        <f>IF(G8645="","",VLOOKUP(G8645,номенклатури!R:U,4,0))</f>
        <v/>
      </c>
      <c r="O8645" s="119" t="str">
        <f>IF(M8645="","",VLOOKUP(M8645,'14'!D:D,1,0))</f>
        <v/>
      </c>
    </row>
    <row r="8646" spans="1:15" ht="12.75" customHeight="1" x14ac:dyDescent="0.2">
      <c r="A8646" s="36" t="str">
        <f>'0'!$A$4</f>
        <v>………………..</v>
      </c>
      <c r="B8646" s="37">
        <f>'0'!$A$2</f>
        <v>46112</v>
      </c>
      <c r="C8646" s="37" t="s">
        <v>1243</v>
      </c>
      <c r="D8646" s="119" t="str">
        <f>IF(G8646="","",VLOOKUP(G8646,номенклатури!R:T,2,0))</f>
        <v/>
      </c>
      <c r="E8646" s="333" t="str">
        <f>IF(G8646="","",VLOOKUP(G8646,номенклатури!R:T,3,0))</f>
        <v/>
      </c>
      <c r="F8646" s="159" t="str">
        <f>IF(G8646="","",IF(ISERROR(VLOOKUP(G8646,номенклатури!V:V,1,0)),E8646*H8646,E8646*I8646))</f>
        <v/>
      </c>
      <c r="G8646" s="14"/>
      <c r="H8646" s="15"/>
      <c r="I8646" s="15"/>
      <c r="J8646" s="15"/>
      <c r="K8646" s="15"/>
      <c r="L8646" s="217"/>
      <c r="M8646" s="22"/>
      <c r="N8646" s="119" t="str">
        <f>IF(G8646="","",VLOOKUP(G8646,номенклатури!R:U,4,0))</f>
        <v/>
      </c>
      <c r="O8646" s="119" t="str">
        <f>IF(M8646="","",VLOOKUP(M8646,'14'!D:D,1,0))</f>
        <v/>
      </c>
    </row>
    <row r="8647" spans="1:15" ht="12.75" customHeight="1" x14ac:dyDescent="0.2">
      <c r="A8647" s="36" t="str">
        <f>'0'!$A$4</f>
        <v>………………..</v>
      </c>
      <c r="B8647" s="37">
        <f>'0'!$A$2</f>
        <v>46112</v>
      </c>
      <c r="C8647" s="37" t="s">
        <v>1243</v>
      </c>
      <c r="D8647" s="119" t="str">
        <f>IF(G8647="","",VLOOKUP(G8647,номенклатури!R:T,2,0))</f>
        <v/>
      </c>
      <c r="E8647" s="333" t="str">
        <f>IF(G8647="","",VLOOKUP(G8647,номенклатури!R:T,3,0))</f>
        <v/>
      </c>
      <c r="F8647" s="159" t="str">
        <f>IF(G8647="","",IF(ISERROR(VLOOKUP(G8647,номенклатури!V:V,1,0)),E8647*H8647,E8647*I8647))</f>
        <v/>
      </c>
      <c r="G8647" s="14"/>
      <c r="H8647" s="15"/>
      <c r="I8647" s="15"/>
      <c r="J8647" s="15"/>
      <c r="K8647" s="15"/>
      <c r="L8647" s="217"/>
      <c r="M8647" s="22"/>
      <c r="N8647" s="119" t="str">
        <f>IF(G8647="","",VLOOKUP(G8647,номенклатури!R:U,4,0))</f>
        <v/>
      </c>
      <c r="O8647" s="119" t="str">
        <f>IF(M8647="","",VLOOKUP(M8647,'14'!D:D,1,0))</f>
        <v/>
      </c>
    </row>
    <row r="8648" spans="1:15" ht="12.75" customHeight="1" x14ac:dyDescent="0.2">
      <c r="A8648" s="36" t="str">
        <f>'0'!$A$4</f>
        <v>………………..</v>
      </c>
      <c r="B8648" s="37">
        <f>'0'!$A$2</f>
        <v>46112</v>
      </c>
      <c r="C8648" s="37" t="s">
        <v>1243</v>
      </c>
      <c r="D8648" s="119" t="str">
        <f>IF(G8648="","",VLOOKUP(G8648,номенклатури!R:T,2,0))</f>
        <v/>
      </c>
      <c r="E8648" s="333" t="str">
        <f>IF(G8648="","",VLOOKUP(G8648,номенклатури!R:T,3,0))</f>
        <v/>
      </c>
      <c r="F8648" s="159" t="str">
        <f>IF(G8648="","",IF(ISERROR(VLOOKUP(G8648,номенклатури!V:V,1,0)),E8648*H8648,E8648*I8648))</f>
        <v/>
      </c>
      <c r="G8648" s="14"/>
      <c r="H8648" s="15"/>
      <c r="I8648" s="15"/>
      <c r="J8648" s="15"/>
      <c r="K8648" s="15"/>
      <c r="L8648" s="217"/>
      <c r="M8648" s="22"/>
      <c r="N8648" s="119" t="str">
        <f>IF(G8648="","",VLOOKUP(G8648,номенклатури!R:U,4,0))</f>
        <v/>
      </c>
      <c r="O8648" s="119" t="str">
        <f>IF(M8648="","",VLOOKUP(M8648,'14'!D:D,1,0))</f>
        <v/>
      </c>
    </row>
    <row r="8649" spans="1:15" ht="12.75" customHeight="1" x14ac:dyDescent="0.2">
      <c r="A8649" s="36" t="str">
        <f>'0'!$A$4</f>
        <v>………………..</v>
      </c>
      <c r="B8649" s="37">
        <f>'0'!$A$2</f>
        <v>46112</v>
      </c>
      <c r="C8649" s="37" t="s">
        <v>1243</v>
      </c>
      <c r="D8649" s="119" t="str">
        <f>IF(G8649="","",VLOOKUP(G8649,номенклатури!R:T,2,0))</f>
        <v/>
      </c>
      <c r="E8649" s="333" t="str">
        <f>IF(G8649="","",VLOOKUP(G8649,номенклатури!R:T,3,0))</f>
        <v/>
      </c>
      <c r="F8649" s="159" t="str">
        <f>IF(G8649="","",IF(ISERROR(VLOOKUP(G8649,номенклатури!V:V,1,0)),E8649*H8649,E8649*I8649))</f>
        <v/>
      </c>
      <c r="G8649" s="14"/>
      <c r="H8649" s="15"/>
      <c r="I8649" s="15"/>
      <c r="J8649" s="15"/>
      <c r="K8649" s="15"/>
      <c r="L8649" s="217"/>
      <c r="M8649" s="22"/>
      <c r="N8649" s="119" t="str">
        <f>IF(G8649="","",VLOOKUP(G8649,номенклатури!R:U,4,0))</f>
        <v/>
      </c>
      <c r="O8649" s="119" t="str">
        <f>IF(M8649="","",VLOOKUP(M8649,'14'!D:D,1,0))</f>
        <v/>
      </c>
    </row>
    <row r="8650" spans="1:15" ht="12.75" customHeight="1" x14ac:dyDescent="0.2">
      <c r="A8650" s="36" t="str">
        <f>'0'!$A$4</f>
        <v>………………..</v>
      </c>
      <c r="B8650" s="37">
        <f>'0'!$A$2</f>
        <v>46112</v>
      </c>
      <c r="C8650" s="37" t="s">
        <v>1243</v>
      </c>
      <c r="D8650" s="119" t="str">
        <f>IF(G8650="","",VLOOKUP(G8650,номенклатури!R:T,2,0))</f>
        <v/>
      </c>
      <c r="E8650" s="333" t="str">
        <f>IF(G8650="","",VLOOKUP(G8650,номенклатури!R:T,3,0))</f>
        <v/>
      </c>
      <c r="F8650" s="159" t="str">
        <f>IF(G8650="","",IF(ISERROR(VLOOKUP(G8650,номенклатури!V:V,1,0)),E8650*H8650,E8650*I8650))</f>
        <v/>
      </c>
      <c r="G8650" s="14"/>
      <c r="H8650" s="15"/>
      <c r="I8650" s="15"/>
      <c r="J8650" s="15"/>
      <c r="K8650" s="15"/>
      <c r="L8650" s="217"/>
      <c r="M8650" s="22"/>
      <c r="N8650" s="119" t="str">
        <f>IF(G8650="","",VLOOKUP(G8650,номенклатури!R:U,4,0))</f>
        <v/>
      </c>
      <c r="O8650" s="119" t="str">
        <f>IF(M8650="","",VLOOKUP(M8650,'14'!D:D,1,0))</f>
        <v/>
      </c>
    </row>
    <row r="8651" spans="1:15" ht="12.75" customHeight="1" x14ac:dyDescent="0.2">
      <c r="A8651" s="36" t="str">
        <f>'0'!$A$4</f>
        <v>………………..</v>
      </c>
      <c r="B8651" s="37">
        <f>'0'!$A$2</f>
        <v>46112</v>
      </c>
      <c r="C8651" s="37" t="s">
        <v>1243</v>
      </c>
      <c r="D8651" s="119" t="str">
        <f>IF(G8651="","",VLOOKUP(G8651,номенклатури!R:T,2,0))</f>
        <v/>
      </c>
      <c r="E8651" s="333" t="str">
        <f>IF(G8651="","",VLOOKUP(G8651,номенклатури!R:T,3,0))</f>
        <v/>
      </c>
      <c r="F8651" s="159" t="str">
        <f>IF(G8651="","",IF(ISERROR(VLOOKUP(G8651,номенклатури!V:V,1,0)),E8651*H8651,E8651*I8651))</f>
        <v/>
      </c>
      <c r="G8651" s="14"/>
      <c r="H8651" s="15"/>
      <c r="I8651" s="15"/>
      <c r="J8651" s="15"/>
      <c r="K8651" s="15"/>
      <c r="L8651" s="217"/>
      <c r="M8651" s="22"/>
      <c r="N8651" s="119" t="str">
        <f>IF(G8651="","",VLOOKUP(G8651,номенклатури!R:U,4,0))</f>
        <v/>
      </c>
      <c r="O8651" s="119" t="str">
        <f>IF(M8651="","",VLOOKUP(M8651,'14'!D:D,1,0))</f>
        <v/>
      </c>
    </row>
    <row r="8652" spans="1:15" ht="12.75" customHeight="1" x14ac:dyDescent="0.2">
      <c r="A8652" s="36" t="str">
        <f>'0'!$A$4</f>
        <v>………………..</v>
      </c>
      <c r="B8652" s="37">
        <f>'0'!$A$2</f>
        <v>46112</v>
      </c>
      <c r="C8652" s="37" t="s">
        <v>1243</v>
      </c>
      <c r="D8652" s="119" t="str">
        <f>IF(G8652="","",VLOOKUP(G8652,номенклатури!R:T,2,0))</f>
        <v/>
      </c>
      <c r="E8652" s="333" t="str">
        <f>IF(G8652="","",VLOOKUP(G8652,номенклатури!R:T,3,0))</f>
        <v/>
      </c>
      <c r="F8652" s="159" t="str">
        <f>IF(G8652="","",IF(ISERROR(VLOOKUP(G8652,номенклатури!V:V,1,0)),E8652*H8652,E8652*I8652))</f>
        <v/>
      </c>
      <c r="G8652" s="14"/>
      <c r="H8652" s="15"/>
      <c r="I8652" s="15"/>
      <c r="J8652" s="15"/>
      <c r="K8652" s="15"/>
      <c r="L8652" s="217"/>
      <c r="M8652" s="22"/>
      <c r="N8652" s="119" t="str">
        <f>IF(G8652="","",VLOOKUP(G8652,номенклатури!R:U,4,0))</f>
        <v/>
      </c>
      <c r="O8652" s="119" t="str">
        <f>IF(M8652="","",VLOOKUP(M8652,'14'!D:D,1,0))</f>
        <v/>
      </c>
    </row>
    <row r="8653" spans="1:15" ht="12.75" customHeight="1" x14ac:dyDescent="0.2">
      <c r="A8653" s="36" t="str">
        <f>'0'!$A$4</f>
        <v>………………..</v>
      </c>
      <c r="B8653" s="37">
        <f>'0'!$A$2</f>
        <v>46112</v>
      </c>
      <c r="C8653" s="37" t="s">
        <v>1243</v>
      </c>
      <c r="D8653" s="119" t="str">
        <f>IF(G8653="","",VLOOKUP(G8653,номенклатури!R:T,2,0))</f>
        <v/>
      </c>
      <c r="E8653" s="333" t="str">
        <f>IF(G8653="","",VLOOKUP(G8653,номенклатури!R:T,3,0))</f>
        <v/>
      </c>
      <c r="F8653" s="159" t="str">
        <f>IF(G8653="","",IF(ISERROR(VLOOKUP(G8653,номенклатури!V:V,1,0)),E8653*H8653,E8653*I8653))</f>
        <v/>
      </c>
      <c r="G8653" s="14"/>
      <c r="H8653" s="15"/>
      <c r="I8653" s="15"/>
      <c r="J8653" s="15"/>
      <c r="K8653" s="15"/>
      <c r="L8653" s="217"/>
      <c r="M8653" s="22"/>
      <c r="N8653" s="119" t="str">
        <f>IF(G8653="","",VLOOKUP(G8653,номенклатури!R:U,4,0))</f>
        <v/>
      </c>
      <c r="O8653" s="119" t="str">
        <f>IF(M8653="","",VLOOKUP(M8653,'14'!D:D,1,0))</f>
        <v/>
      </c>
    </row>
    <row r="8654" spans="1:15" ht="12.75" customHeight="1" x14ac:dyDescent="0.2">
      <c r="A8654" s="36" t="str">
        <f>'0'!$A$4</f>
        <v>………………..</v>
      </c>
      <c r="B8654" s="37">
        <f>'0'!$A$2</f>
        <v>46112</v>
      </c>
      <c r="C8654" s="37" t="s">
        <v>1243</v>
      </c>
      <c r="D8654" s="119" t="str">
        <f>IF(G8654="","",VLOOKUP(G8654,номенклатури!R:T,2,0))</f>
        <v/>
      </c>
      <c r="E8654" s="333" t="str">
        <f>IF(G8654="","",VLOOKUP(G8654,номенклатури!R:T,3,0))</f>
        <v/>
      </c>
      <c r="F8654" s="159" t="str">
        <f>IF(G8654="","",IF(ISERROR(VLOOKUP(G8654,номенклатури!V:V,1,0)),E8654*H8654,E8654*I8654))</f>
        <v/>
      </c>
      <c r="G8654" s="14"/>
      <c r="H8654" s="15"/>
      <c r="I8654" s="15"/>
      <c r="J8654" s="15"/>
      <c r="K8654" s="15"/>
      <c r="L8654" s="217"/>
      <c r="M8654" s="22"/>
      <c r="N8654" s="119" t="str">
        <f>IF(G8654="","",VLOOKUP(G8654,номенклатури!R:U,4,0))</f>
        <v/>
      </c>
      <c r="O8654" s="119" t="str">
        <f>IF(M8654="","",VLOOKUP(M8654,'14'!D:D,1,0))</f>
        <v/>
      </c>
    </row>
    <row r="8655" spans="1:15" ht="12.75" customHeight="1" x14ac:dyDescent="0.2">
      <c r="A8655" s="36" t="str">
        <f>'0'!$A$4</f>
        <v>………………..</v>
      </c>
      <c r="B8655" s="37">
        <f>'0'!$A$2</f>
        <v>46112</v>
      </c>
      <c r="C8655" s="37" t="s">
        <v>1243</v>
      </c>
      <c r="D8655" s="119" t="str">
        <f>IF(G8655="","",VLOOKUP(G8655,номенклатури!R:T,2,0))</f>
        <v/>
      </c>
      <c r="E8655" s="333" t="str">
        <f>IF(G8655="","",VLOOKUP(G8655,номенклатури!R:T,3,0))</f>
        <v/>
      </c>
      <c r="F8655" s="159" t="str">
        <f>IF(G8655="","",IF(ISERROR(VLOOKUP(G8655,номенклатури!V:V,1,0)),E8655*H8655,E8655*I8655))</f>
        <v/>
      </c>
      <c r="G8655" s="14"/>
      <c r="H8655" s="15"/>
      <c r="I8655" s="15"/>
      <c r="J8655" s="15"/>
      <c r="K8655" s="15"/>
      <c r="L8655" s="217"/>
      <c r="M8655" s="22"/>
      <c r="N8655" s="119" t="str">
        <f>IF(G8655="","",VLOOKUP(G8655,номенклатури!R:U,4,0))</f>
        <v/>
      </c>
      <c r="O8655" s="119" t="str">
        <f>IF(M8655="","",VLOOKUP(M8655,'14'!D:D,1,0))</f>
        <v/>
      </c>
    </row>
    <row r="8656" spans="1:15" ht="12.75" customHeight="1" x14ac:dyDescent="0.2">
      <c r="A8656" s="36" t="str">
        <f>'0'!$A$4</f>
        <v>………………..</v>
      </c>
      <c r="B8656" s="37">
        <f>'0'!$A$2</f>
        <v>46112</v>
      </c>
      <c r="C8656" s="37" t="s">
        <v>1243</v>
      </c>
      <c r="D8656" s="119" t="str">
        <f>IF(G8656="","",VLOOKUP(G8656,номенклатури!R:T,2,0))</f>
        <v/>
      </c>
      <c r="E8656" s="333" t="str">
        <f>IF(G8656="","",VLOOKUP(G8656,номенклатури!R:T,3,0))</f>
        <v/>
      </c>
      <c r="F8656" s="159" t="str">
        <f>IF(G8656="","",IF(ISERROR(VLOOKUP(G8656,номенклатури!V:V,1,0)),E8656*H8656,E8656*I8656))</f>
        <v/>
      </c>
      <c r="G8656" s="14"/>
      <c r="H8656" s="15"/>
      <c r="I8656" s="15"/>
      <c r="J8656" s="15"/>
      <c r="K8656" s="15"/>
      <c r="L8656" s="217"/>
      <c r="M8656" s="22"/>
      <c r="N8656" s="119" t="str">
        <f>IF(G8656="","",VLOOKUP(G8656,номенклатури!R:U,4,0))</f>
        <v/>
      </c>
      <c r="O8656" s="119" t="str">
        <f>IF(M8656="","",VLOOKUP(M8656,'14'!D:D,1,0))</f>
        <v/>
      </c>
    </row>
    <row r="8657" spans="1:15" ht="12.75" customHeight="1" x14ac:dyDescent="0.2">
      <c r="A8657" s="36" t="str">
        <f>'0'!$A$4</f>
        <v>………………..</v>
      </c>
      <c r="B8657" s="37">
        <f>'0'!$A$2</f>
        <v>46112</v>
      </c>
      <c r="C8657" s="37" t="s">
        <v>1243</v>
      </c>
      <c r="D8657" s="119" t="str">
        <f>IF(G8657="","",VLOOKUP(G8657,номенклатури!R:T,2,0))</f>
        <v/>
      </c>
      <c r="E8657" s="333" t="str">
        <f>IF(G8657="","",VLOOKUP(G8657,номенклатури!R:T,3,0))</f>
        <v/>
      </c>
      <c r="F8657" s="159" t="str">
        <f>IF(G8657="","",IF(ISERROR(VLOOKUP(G8657,номенклатури!V:V,1,0)),E8657*H8657,E8657*I8657))</f>
        <v/>
      </c>
      <c r="G8657" s="14"/>
      <c r="H8657" s="15"/>
      <c r="I8657" s="15"/>
      <c r="J8657" s="15"/>
      <c r="K8657" s="15"/>
      <c r="L8657" s="217"/>
      <c r="M8657" s="22"/>
      <c r="N8657" s="119" t="str">
        <f>IF(G8657="","",VLOOKUP(G8657,номенклатури!R:U,4,0))</f>
        <v/>
      </c>
      <c r="O8657" s="119" t="str">
        <f>IF(M8657="","",VLOOKUP(M8657,'14'!D:D,1,0))</f>
        <v/>
      </c>
    </row>
    <row r="8658" spans="1:15" ht="12.75" customHeight="1" x14ac:dyDescent="0.2">
      <c r="A8658" s="36" t="str">
        <f>'0'!$A$4</f>
        <v>………………..</v>
      </c>
      <c r="B8658" s="37">
        <f>'0'!$A$2</f>
        <v>46112</v>
      </c>
      <c r="C8658" s="37" t="s">
        <v>1243</v>
      </c>
      <c r="D8658" s="119" t="str">
        <f>IF(G8658="","",VLOOKUP(G8658,номенклатури!R:T,2,0))</f>
        <v/>
      </c>
      <c r="E8658" s="333" t="str">
        <f>IF(G8658="","",VLOOKUP(G8658,номенклатури!R:T,3,0))</f>
        <v/>
      </c>
      <c r="F8658" s="159" t="str">
        <f>IF(G8658="","",IF(ISERROR(VLOOKUP(G8658,номенклатури!V:V,1,0)),E8658*H8658,E8658*I8658))</f>
        <v/>
      </c>
      <c r="G8658" s="14"/>
      <c r="H8658" s="15"/>
      <c r="I8658" s="15"/>
      <c r="J8658" s="15"/>
      <c r="K8658" s="15"/>
      <c r="L8658" s="217"/>
      <c r="M8658" s="22"/>
      <c r="N8658" s="119" t="str">
        <f>IF(G8658="","",VLOOKUP(G8658,номенклатури!R:U,4,0))</f>
        <v/>
      </c>
      <c r="O8658" s="119" t="str">
        <f>IF(M8658="","",VLOOKUP(M8658,'14'!D:D,1,0))</f>
        <v/>
      </c>
    </row>
    <row r="8659" spans="1:15" ht="12.75" customHeight="1" x14ac:dyDescent="0.2">
      <c r="A8659" s="36" t="str">
        <f>'0'!$A$4</f>
        <v>………………..</v>
      </c>
      <c r="B8659" s="37">
        <f>'0'!$A$2</f>
        <v>46112</v>
      </c>
      <c r="C8659" s="37" t="s">
        <v>1243</v>
      </c>
      <c r="D8659" s="119" t="str">
        <f>IF(G8659="","",VLOOKUP(G8659,номенклатури!R:T,2,0))</f>
        <v/>
      </c>
      <c r="E8659" s="333" t="str">
        <f>IF(G8659="","",VLOOKUP(G8659,номенклатури!R:T,3,0))</f>
        <v/>
      </c>
      <c r="F8659" s="159" t="str">
        <f>IF(G8659="","",IF(ISERROR(VLOOKUP(G8659,номенклатури!V:V,1,0)),E8659*H8659,E8659*I8659))</f>
        <v/>
      </c>
      <c r="G8659" s="14"/>
      <c r="H8659" s="15"/>
      <c r="I8659" s="15"/>
      <c r="J8659" s="15"/>
      <c r="K8659" s="15"/>
      <c r="L8659" s="217"/>
      <c r="M8659" s="22"/>
      <c r="N8659" s="119" t="str">
        <f>IF(G8659="","",VLOOKUP(G8659,номенклатури!R:U,4,0))</f>
        <v/>
      </c>
      <c r="O8659" s="119" t="str">
        <f>IF(M8659="","",VLOOKUP(M8659,'14'!D:D,1,0))</f>
        <v/>
      </c>
    </row>
    <row r="8660" spans="1:15" ht="12.75" customHeight="1" x14ac:dyDescent="0.2">
      <c r="A8660" s="36" t="str">
        <f>'0'!$A$4</f>
        <v>………………..</v>
      </c>
      <c r="B8660" s="37">
        <f>'0'!$A$2</f>
        <v>46112</v>
      </c>
      <c r="C8660" s="37" t="s">
        <v>1243</v>
      </c>
      <c r="D8660" s="119" t="str">
        <f>IF(G8660="","",VLOOKUP(G8660,номенклатури!R:T,2,0))</f>
        <v/>
      </c>
      <c r="E8660" s="333" t="str">
        <f>IF(G8660="","",VLOOKUP(G8660,номенклатури!R:T,3,0))</f>
        <v/>
      </c>
      <c r="F8660" s="159" t="str">
        <f>IF(G8660="","",IF(ISERROR(VLOOKUP(G8660,номенклатури!V:V,1,0)),E8660*H8660,E8660*I8660))</f>
        <v/>
      </c>
      <c r="G8660" s="14"/>
      <c r="H8660" s="15"/>
      <c r="I8660" s="15"/>
      <c r="J8660" s="15"/>
      <c r="K8660" s="15"/>
      <c r="L8660" s="217"/>
      <c r="M8660" s="22"/>
      <c r="N8660" s="119" t="str">
        <f>IF(G8660="","",VLOOKUP(G8660,номенклатури!R:U,4,0))</f>
        <v/>
      </c>
      <c r="O8660" s="119" t="str">
        <f>IF(M8660="","",VLOOKUP(M8660,'14'!D:D,1,0))</f>
        <v/>
      </c>
    </row>
    <row r="8661" spans="1:15" ht="12.75" customHeight="1" x14ac:dyDescent="0.2">
      <c r="A8661" s="36" t="str">
        <f>'0'!$A$4</f>
        <v>………………..</v>
      </c>
      <c r="B8661" s="37">
        <f>'0'!$A$2</f>
        <v>46112</v>
      </c>
      <c r="C8661" s="37" t="s">
        <v>1243</v>
      </c>
      <c r="D8661" s="119" t="str">
        <f>IF(G8661="","",VLOOKUP(G8661,номенклатури!R:T,2,0))</f>
        <v/>
      </c>
      <c r="E8661" s="333" t="str">
        <f>IF(G8661="","",VLOOKUP(G8661,номенклатури!R:T,3,0))</f>
        <v/>
      </c>
      <c r="F8661" s="159" t="str">
        <f>IF(G8661="","",IF(ISERROR(VLOOKUP(G8661,номенклатури!V:V,1,0)),E8661*H8661,E8661*I8661))</f>
        <v/>
      </c>
      <c r="G8661" s="14"/>
      <c r="H8661" s="15"/>
      <c r="I8661" s="15"/>
      <c r="J8661" s="15"/>
      <c r="K8661" s="15"/>
      <c r="L8661" s="217"/>
      <c r="M8661" s="22"/>
      <c r="N8661" s="119" t="str">
        <f>IF(G8661="","",VLOOKUP(G8661,номенклатури!R:U,4,0))</f>
        <v/>
      </c>
      <c r="O8661" s="119" t="str">
        <f>IF(M8661="","",VLOOKUP(M8661,'14'!D:D,1,0))</f>
        <v/>
      </c>
    </row>
    <row r="8662" spans="1:15" ht="12.75" customHeight="1" x14ac:dyDescent="0.2">
      <c r="A8662" s="36" t="str">
        <f>'0'!$A$4</f>
        <v>………………..</v>
      </c>
      <c r="B8662" s="37">
        <f>'0'!$A$2</f>
        <v>46112</v>
      </c>
      <c r="C8662" s="37" t="s">
        <v>1243</v>
      </c>
      <c r="D8662" s="119" t="str">
        <f>IF(G8662="","",VLOOKUP(G8662,номенклатури!R:T,2,0))</f>
        <v/>
      </c>
      <c r="E8662" s="333" t="str">
        <f>IF(G8662="","",VLOOKUP(G8662,номенклатури!R:T,3,0))</f>
        <v/>
      </c>
      <c r="F8662" s="159" t="str">
        <f>IF(G8662="","",IF(ISERROR(VLOOKUP(G8662,номенклатури!V:V,1,0)),E8662*H8662,E8662*I8662))</f>
        <v/>
      </c>
      <c r="G8662" s="14"/>
      <c r="H8662" s="15"/>
      <c r="I8662" s="15"/>
      <c r="J8662" s="15"/>
      <c r="K8662" s="15"/>
      <c r="L8662" s="217"/>
      <c r="M8662" s="22"/>
      <c r="N8662" s="119" t="str">
        <f>IF(G8662="","",VLOOKUP(G8662,номенклатури!R:U,4,0))</f>
        <v/>
      </c>
      <c r="O8662" s="119" t="str">
        <f>IF(M8662="","",VLOOKUP(M8662,'14'!D:D,1,0))</f>
        <v/>
      </c>
    </row>
    <row r="8663" spans="1:15" ht="12.75" customHeight="1" x14ac:dyDescent="0.2">
      <c r="A8663" s="36" t="str">
        <f>'0'!$A$4</f>
        <v>………………..</v>
      </c>
      <c r="B8663" s="37">
        <f>'0'!$A$2</f>
        <v>46112</v>
      </c>
      <c r="C8663" s="37" t="s">
        <v>1243</v>
      </c>
      <c r="D8663" s="119" t="str">
        <f>IF(G8663="","",VLOOKUP(G8663,номенклатури!R:T,2,0))</f>
        <v/>
      </c>
      <c r="E8663" s="333" t="str">
        <f>IF(G8663="","",VLOOKUP(G8663,номенклатури!R:T,3,0))</f>
        <v/>
      </c>
      <c r="F8663" s="159" t="str">
        <f>IF(G8663="","",IF(ISERROR(VLOOKUP(G8663,номенклатури!V:V,1,0)),E8663*H8663,E8663*I8663))</f>
        <v/>
      </c>
      <c r="G8663" s="14"/>
      <c r="H8663" s="15"/>
      <c r="I8663" s="15"/>
      <c r="J8663" s="15"/>
      <c r="K8663" s="15"/>
      <c r="L8663" s="217"/>
      <c r="M8663" s="22"/>
      <c r="N8663" s="119" t="str">
        <f>IF(G8663="","",VLOOKUP(G8663,номенклатури!R:U,4,0))</f>
        <v/>
      </c>
      <c r="O8663" s="119" t="str">
        <f>IF(M8663="","",VLOOKUP(M8663,'14'!D:D,1,0))</f>
        <v/>
      </c>
    </row>
    <row r="8664" spans="1:15" ht="12.75" customHeight="1" x14ac:dyDescent="0.2">
      <c r="A8664" s="36" t="str">
        <f>'0'!$A$4</f>
        <v>………………..</v>
      </c>
      <c r="B8664" s="37">
        <f>'0'!$A$2</f>
        <v>46112</v>
      </c>
      <c r="C8664" s="37" t="s">
        <v>1243</v>
      </c>
      <c r="D8664" s="119" t="str">
        <f>IF(G8664="","",VLOOKUP(G8664,номенклатури!R:T,2,0))</f>
        <v/>
      </c>
      <c r="E8664" s="333" t="str">
        <f>IF(G8664="","",VLOOKUP(G8664,номенклатури!R:T,3,0))</f>
        <v/>
      </c>
      <c r="F8664" s="159" t="str">
        <f>IF(G8664="","",IF(ISERROR(VLOOKUP(G8664,номенклатури!V:V,1,0)),E8664*H8664,E8664*I8664))</f>
        <v/>
      </c>
      <c r="G8664" s="14"/>
      <c r="H8664" s="15"/>
      <c r="I8664" s="15"/>
      <c r="J8664" s="15"/>
      <c r="K8664" s="15"/>
      <c r="L8664" s="217"/>
      <c r="M8664" s="22"/>
      <c r="N8664" s="119" t="str">
        <f>IF(G8664="","",VLOOKUP(G8664,номенклатури!R:U,4,0))</f>
        <v/>
      </c>
      <c r="O8664" s="119" t="str">
        <f>IF(M8664="","",VLOOKUP(M8664,'14'!D:D,1,0))</f>
        <v/>
      </c>
    </row>
    <row r="8665" spans="1:15" ht="12.75" customHeight="1" x14ac:dyDescent="0.2">
      <c r="A8665" s="36" t="str">
        <f>'0'!$A$4</f>
        <v>………………..</v>
      </c>
      <c r="B8665" s="37">
        <f>'0'!$A$2</f>
        <v>46112</v>
      </c>
      <c r="C8665" s="37" t="s">
        <v>1243</v>
      </c>
      <c r="D8665" s="119" t="str">
        <f>IF(G8665="","",VLOOKUP(G8665,номенклатури!R:T,2,0))</f>
        <v/>
      </c>
      <c r="E8665" s="333" t="str">
        <f>IF(G8665="","",VLOOKUP(G8665,номенклатури!R:T,3,0))</f>
        <v/>
      </c>
      <c r="F8665" s="159" t="str">
        <f>IF(G8665="","",IF(ISERROR(VLOOKUP(G8665,номенклатури!V:V,1,0)),E8665*H8665,E8665*I8665))</f>
        <v/>
      </c>
      <c r="G8665" s="14"/>
      <c r="H8665" s="15"/>
      <c r="I8665" s="15"/>
      <c r="J8665" s="15"/>
      <c r="K8665" s="15"/>
      <c r="L8665" s="217"/>
      <c r="M8665" s="22"/>
      <c r="N8665" s="119" t="str">
        <f>IF(G8665="","",VLOOKUP(G8665,номенклатури!R:U,4,0))</f>
        <v/>
      </c>
      <c r="O8665" s="119" t="str">
        <f>IF(M8665="","",VLOOKUP(M8665,'14'!D:D,1,0))</f>
        <v/>
      </c>
    </row>
    <row r="8666" spans="1:15" ht="12.75" customHeight="1" x14ac:dyDescent="0.2">
      <c r="A8666" s="36" t="str">
        <f>'0'!$A$4</f>
        <v>………………..</v>
      </c>
      <c r="B8666" s="37">
        <f>'0'!$A$2</f>
        <v>46112</v>
      </c>
      <c r="C8666" s="37" t="s">
        <v>1243</v>
      </c>
      <c r="D8666" s="119" t="str">
        <f>IF(G8666="","",VLOOKUP(G8666,номенклатури!R:T,2,0))</f>
        <v/>
      </c>
      <c r="E8666" s="333" t="str">
        <f>IF(G8666="","",VLOOKUP(G8666,номенклатури!R:T,3,0))</f>
        <v/>
      </c>
      <c r="F8666" s="159" t="str">
        <f>IF(G8666="","",IF(ISERROR(VLOOKUP(G8666,номенклатури!V:V,1,0)),E8666*H8666,E8666*I8666))</f>
        <v/>
      </c>
      <c r="G8666" s="14"/>
      <c r="H8666" s="15"/>
      <c r="I8666" s="15"/>
      <c r="J8666" s="15"/>
      <c r="K8666" s="15"/>
      <c r="L8666" s="217"/>
      <c r="M8666" s="22"/>
      <c r="N8666" s="119" t="str">
        <f>IF(G8666="","",VLOOKUP(G8666,номенклатури!R:U,4,0))</f>
        <v/>
      </c>
      <c r="O8666" s="119" t="str">
        <f>IF(M8666="","",VLOOKUP(M8666,'14'!D:D,1,0))</f>
        <v/>
      </c>
    </row>
    <row r="8667" spans="1:15" ht="12.75" customHeight="1" x14ac:dyDescent="0.2">
      <c r="A8667" s="36" t="str">
        <f>'0'!$A$4</f>
        <v>………………..</v>
      </c>
      <c r="B8667" s="37">
        <f>'0'!$A$2</f>
        <v>46112</v>
      </c>
      <c r="C8667" s="37" t="s">
        <v>1243</v>
      </c>
      <c r="D8667" s="119" t="str">
        <f>IF(G8667="","",VLOOKUP(G8667,номенклатури!R:T,2,0))</f>
        <v/>
      </c>
      <c r="E8667" s="333" t="str">
        <f>IF(G8667="","",VLOOKUP(G8667,номенклатури!R:T,3,0))</f>
        <v/>
      </c>
      <c r="F8667" s="159" t="str">
        <f>IF(G8667="","",IF(ISERROR(VLOOKUP(G8667,номенклатури!V:V,1,0)),E8667*H8667,E8667*I8667))</f>
        <v/>
      </c>
      <c r="G8667" s="14"/>
      <c r="H8667" s="15"/>
      <c r="I8667" s="15"/>
      <c r="J8667" s="15"/>
      <c r="K8667" s="15"/>
      <c r="L8667" s="217"/>
      <c r="M8667" s="22"/>
      <c r="N8667" s="119" t="str">
        <f>IF(G8667="","",VLOOKUP(G8667,номенклатури!R:U,4,0))</f>
        <v/>
      </c>
      <c r="O8667" s="119" t="str">
        <f>IF(M8667="","",VLOOKUP(M8667,'14'!D:D,1,0))</f>
        <v/>
      </c>
    </row>
    <row r="8668" spans="1:15" ht="12.75" customHeight="1" x14ac:dyDescent="0.2">
      <c r="A8668" s="36" t="str">
        <f>'0'!$A$4</f>
        <v>………………..</v>
      </c>
      <c r="B8668" s="37">
        <f>'0'!$A$2</f>
        <v>46112</v>
      </c>
      <c r="C8668" s="37" t="s">
        <v>1243</v>
      </c>
      <c r="D8668" s="119" t="str">
        <f>IF(G8668="","",VLOOKUP(G8668,номенклатури!R:T,2,0))</f>
        <v/>
      </c>
      <c r="E8668" s="333" t="str">
        <f>IF(G8668="","",VLOOKUP(G8668,номенклатури!R:T,3,0))</f>
        <v/>
      </c>
      <c r="F8668" s="159" t="str">
        <f>IF(G8668="","",IF(ISERROR(VLOOKUP(G8668,номенклатури!V:V,1,0)),E8668*H8668,E8668*I8668))</f>
        <v/>
      </c>
      <c r="G8668" s="14"/>
      <c r="H8668" s="15"/>
      <c r="I8668" s="15"/>
      <c r="J8668" s="15"/>
      <c r="K8668" s="15"/>
      <c r="L8668" s="217"/>
      <c r="M8668" s="22"/>
      <c r="N8668" s="119" t="str">
        <f>IF(G8668="","",VLOOKUP(G8668,номенклатури!R:U,4,0))</f>
        <v/>
      </c>
      <c r="O8668" s="119" t="str">
        <f>IF(M8668="","",VLOOKUP(M8668,'14'!D:D,1,0))</f>
        <v/>
      </c>
    </row>
    <row r="8669" spans="1:15" ht="12.75" customHeight="1" x14ac:dyDescent="0.2">
      <c r="A8669" s="36" t="str">
        <f>'0'!$A$4</f>
        <v>………………..</v>
      </c>
      <c r="B8669" s="37">
        <f>'0'!$A$2</f>
        <v>46112</v>
      </c>
      <c r="C8669" s="37" t="s">
        <v>1243</v>
      </c>
      <c r="D8669" s="119" t="str">
        <f>IF(G8669="","",VLOOKUP(G8669,номенклатури!R:T,2,0))</f>
        <v/>
      </c>
      <c r="E8669" s="333" t="str">
        <f>IF(G8669="","",VLOOKUP(G8669,номенклатури!R:T,3,0))</f>
        <v/>
      </c>
      <c r="F8669" s="159" t="str">
        <f>IF(G8669="","",IF(ISERROR(VLOOKUP(G8669,номенклатури!V:V,1,0)),E8669*H8669,E8669*I8669))</f>
        <v/>
      </c>
      <c r="G8669" s="14"/>
      <c r="H8669" s="15"/>
      <c r="I8669" s="15"/>
      <c r="J8669" s="15"/>
      <c r="K8669" s="15"/>
      <c r="L8669" s="217"/>
      <c r="M8669" s="22"/>
      <c r="N8669" s="119" t="str">
        <f>IF(G8669="","",VLOOKUP(G8669,номенклатури!R:U,4,0))</f>
        <v/>
      </c>
      <c r="O8669" s="119" t="str">
        <f>IF(M8669="","",VLOOKUP(M8669,'14'!D:D,1,0))</f>
        <v/>
      </c>
    </row>
    <row r="8670" spans="1:15" ht="12.75" customHeight="1" x14ac:dyDescent="0.2">
      <c r="A8670" s="36" t="str">
        <f>'0'!$A$4</f>
        <v>………………..</v>
      </c>
      <c r="B8670" s="37">
        <f>'0'!$A$2</f>
        <v>46112</v>
      </c>
      <c r="C8670" s="37" t="s">
        <v>1243</v>
      </c>
      <c r="D8670" s="119" t="str">
        <f>IF(G8670="","",VLOOKUP(G8670,номенклатури!R:T,2,0))</f>
        <v/>
      </c>
      <c r="E8670" s="333" t="str">
        <f>IF(G8670="","",VLOOKUP(G8670,номенклатури!R:T,3,0))</f>
        <v/>
      </c>
      <c r="F8670" s="159" t="str">
        <f>IF(G8670="","",IF(ISERROR(VLOOKUP(G8670,номенклатури!V:V,1,0)),E8670*H8670,E8670*I8670))</f>
        <v/>
      </c>
      <c r="G8670" s="14"/>
      <c r="H8670" s="15"/>
      <c r="I8670" s="15"/>
      <c r="J8670" s="15"/>
      <c r="K8670" s="15"/>
      <c r="L8670" s="217"/>
      <c r="M8670" s="22"/>
      <c r="N8670" s="119" t="str">
        <f>IF(G8670="","",VLOOKUP(G8670,номенклатури!R:U,4,0))</f>
        <v/>
      </c>
      <c r="O8670" s="119" t="str">
        <f>IF(M8670="","",VLOOKUP(M8670,'14'!D:D,1,0))</f>
        <v/>
      </c>
    </row>
    <row r="8671" spans="1:15" ht="12.75" customHeight="1" x14ac:dyDescent="0.2">
      <c r="A8671" s="36" t="str">
        <f>'0'!$A$4</f>
        <v>………………..</v>
      </c>
      <c r="B8671" s="37">
        <f>'0'!$A$2</f>
        <v>46112</v>
      </c>
      <c r="C8671" s="37" t="s">
        <v>1243</v>
      </c>
      <c r="D8671" s="119" t="str">
        <f>IF(G8671="","",VLOOKUP(G8671,номенклатури!R:T,2,0))</f>
        <v/>
      </c>
      <c r="E8671" s="333" t="str">
        <f>IF(G8671="","",VLOOKUP(G8671,номенклатури!R:T,3,0))</f>
        <v/>
      </c>
      <c r="F8671" s="159" t="str">
        <f>IF(G8671="","",IF(ISERROR(VLOOKUP(G8671,номенклатури!V:V,1,0)),E8671*H8671,E8671*I8671))</f>
        <v/>
      </c>
      <c r="G8671" s="14"/>
      <c r="H8671" s="15"/>
      <c r="I8671" s="15"/>
      <c r="J8671" s="15"/>
      <c r="K8671" s="15"/>
      <c r="L8671" s="217"/>
      <c r="M8671" s="22"/>
      <c r="N8671" s="119" t="str">
        <f>IF(G8671="","",VLOOKUP(G8671,номенклатури!R:U,4,0))</f>
        <v/>
      </c>
      <c r="O8671" s="119" t="str">
        <f>IF(M8671="","",VLOOKUP(M8671,'14'!D:D,1,0))</f>
        <v/>
      </c>
    </row>
    <row r="8672" spans="1:15" ht="12.75" customHeight="1" x14ac:dyDescent="0.2">
      <c r="A8672" s="36" t="str">
        <f>'0'!$A$4</f>
        <v>………………..</v>
      </c>
      <c r="B8672" s="37">
        <f>'0'!$A$2</f>
        <v>46112</v>
      </c>
      <c r="C8672" s="37" t="s">
        <v>1243</v>
      </c>
      <c r="D8672" s="119" t="str">
        <f>IF(G8672="","",VLOOKUP(G8672,номенклатури!R:T,2,0))</f>
        <v/>
      </c>
      <c r="E8672" s="333" t="str">
        <f>IF(G8672="","",VLOOKUP(G8672,номенклатури!R:T,3,0))</f>
        <v/>
      </c>
      <c r="F8672" s="159" t="str">
        <f>IF(G8672="","",IF(ISERROR(VLOOKUP(G8672,номенклатури!V:V,1,0)),E8672*H8672,E8672*I8672))</f>
        <v/>
      </c>
      <c r="G8672" s="14"/>
      <c r="H8672" s="15"/>
      <c r="I8672" s="15"/>
      <c r="J8672" s="15"/>
      <c r="K8672" s="15"/>
      <c r="L8672" s="217"/>
      <c r="M8672" s="22"/>
      <c r="N8672" s="119" t="str">
        <f>IF(G8672="","",VLOOKUP(G8672,номенклатури!R:U,4,0))</f>
        <v/>
      </c>
      <c r="O8672" s="119" t="str">
        <f>IF(M8672="","",VLOOKUP(M8672,'14'!D:D,1,0))</f>
        <v/>
      </c>
    </row>
    <row r="8673" spans="1:15" ht="12.75" customHeight="1" x14ac:dyDescent="0.2">
      <c r="A8673" s="36" t="str">
        <f>'0'!$A$4</f>
        <v>………………..</v>
      </c>
      <c r="B8673" s="37">
        <f>'0'!$A$2</f>
        <v>46112</v>
      </c>
      <c r="C8673" s="37" t="s">
        <v>1243</v>
      </c>
      <c r="D8673" s="119" t="str">
        <f>IF(G8673="","",VLOOKUP(G8673,номенклатури!R:T,2,0))</f>
        <v/>
      </c>
      <c r="E8673" s="333" t="str">
        <f>IF(G8673="","",VLOOKUP(G8673,номенклатури!R:T,3,0))</f>
        <v/>
      </c>
      <c r="F8673" s="159" t="str">
        <f>IF(G8673="","",IF(ISERROR(VLOOKUP(G8673,номенклатури!V:V,1,0)),E8673*H8673,E8673*I8673))</f>
        <v/>
      </c>
      <c r="G8673" s="14"/>
      <c r="H8673" s="15"/>
      <c r="I8673" s="15"/>
      <c r="J8673" s="15"/>
      <c r="K8673" s="15"/>
      <c r="L8673" s="217"/>
      <c r="M8673" s="22"/>
      <c r="N8673" s="119" t="str">
        <f>IF(G8673="","",VLOOKUP(G8673,номенклатури!R:U,4,0))</f>
        <v/>
      </c>
      <c r="O8673" s="119" t="str">
        <f>IF(M8673="","",VLOOKUP(M8673,'14'!D:D,1,0))</f>
        <v/>
      </c>
    </row>
    <row r="8674" spans="1:15" ht="12.75" customHeight="1" x14ac:dyDescent="0.2">
      <c r="A8674" s="36" t="str">
        <f>'0'!$A$4</f>
        <v>………………..</v>
      </c>
      <c r="B8674" s="37">
        <f>'0'!$A$2</f>
        <v>46112</v>
      </c>
      <c r="C8674" s="37" t="s">
        <v>1243</v>
      </c>
      <c r="D8674" s="119" t="str">
        <f>IF(G8674="","",VLOOKUP(G8674,номенклатури!R:T,2,0))</f>
        <v/>
      </c>
      <c r="E8674" s="333" t="str">
        <f>IF(G8674="","",VLOOKUP(G8674,номенклатури!R:T,3,0))</f>
        <v/>
      </c>
      <c r="F8674" s="159" t="str">
        <f>IF(G8674="","",IF(ISERROR(VLOOKUP(G8674,номенклатури!V:V,1,0)),E8674*H8674,E8674*I8674))</f>
        <v/>
      </c>
      <c r="G8674" s="14"/>
      <c r="H8674" s="15"/>
      <c r="I8674" s="15"/>
      <c r="J8674" s="15"/>
      <c r="K8674" s="15"/>
      <c r="L8674" s="217"/>
      <c r="M8674" s="22"/>
      <c r="N8674" s="119" t="str">
        <f>IF(G8674="","",VLOOKUP(G8674,номенклатури!R:U,4,0))</f>
        <v/>
      </c>
      <c r="O8674" s="119" t="str">
        <f>IF(M8674="","",VLOOKUP(M8674,'14'!D:D,1,0))</f>
        <v/>
      </c>
    </row>
    <row r="8675" spans="1:15" ht="12.75" customHeight="1" x14ac:dyDescent="0.2">
      <c r="A8675" s="36" t="str">
        <f>'0'!$A$4</f>
        <v>………………..</v>
      </c>
      <c r="B8675" s="37">
        <f>'0'!$A$2</f>
        <v>46112</v>
      </c>
      <c r="C8675" s="37" t="s">
        <v>1243</v>
      </c>
      <c r="D8675" s="119" t="str">
        <f>IF(G8675="","",VLOOKUP(G8675,номенклатури!R:T,2,0))</f>
        <v/>
      </c>
      <c r="E8675" s="333" t="str">
        <f>IF(G8675="","",VLOOKUP(G8675,номенклатури!R:T,3,0))</f>
        <v/>
      </c>
      <c r="F8675" s="159" t="str">
        <f>IF(G8675="","",IF(ISERROR(VLOOKUP(G8675,номенклатури!V:V,1,0)),E8675*H8675,E8675*I8675))</f>
        <v/>
      </c>
      <c r="G8675" s="14"/>
      <c r="H8675" s="15"/>
      <c r="I8675" s="15"/>
      <c r="J8675" s="15"/>
      <c r="K8675" s="15"/>
      <c r="L8675" s="217"/>
      <c r="M8675" s="22"/>
      <c r="N8675" s="119" t="str">
        <f>IF(G8675="","",VLOOKUP(G8675,номенклатури!R:U,4,0))</f>
        <v/>
      </c>
      <c r="O8675" s="119" t="str">
        <f>IF(M8675="","",VLOOKUP(M8675,'14'!D:D,1,0))</f>
        <v/>
      </c>
    </row>
    <row r="8676" spans="1:15" ht="12.75" customHeight="1" x14ac:dyDescent="0.2">
      <c r="A8676" s="36" t="str">
        <f>'0'!$A$4</f>
        <v>………………..</v>
      </c>
      <c r="B8676" s="37">
        <f>'0'!$A$2</f>
        <v>46112</v>
      </c>
      <c r="C8676" s="37" t="s">
        <v>1243</v>
      </c>
      <c r="D8676" s="119" t="str">
        <f>IF(G8676="","",VLOOKUP(G8676,номенклатури!R:T,2,0))</f>
        <v/>
      </c>
      <c r="E8676" s="333" t="str">
        <f>IF(G8676="","",VLOOKUP(G8676,номенклатури!R:T,3,0))</f>
        <v/>
      </c>
      <c r="F8676" s="159" t="str">
        <f>IF(G8676="","",IF(ISERROR(VLOOKUP(G8676,номенклатури!V:V,1,0)),E8676*H8676,E8676*I8676))</f>
        <v/>
      </c>
      <c r="G8676" s="14"/>
      <c r="H8676" s="15"/>
      <c r="I8676" s="15"/>
      <c r="J8676" s="15"/>
      <c r="K8676" s="15"/>
      <c r="L8676" s="217"/>
      <c r="M8676" s="22"/>
      <c r="N8676" s="119" t="str">
        <f>IF(G8676="","",VLOOKUP(G8676,номенклатури!R:U,4,0))</f>
        <v/>
      </c>
      <c r="O8676" s="119" t="str">
        <f>IF(M8676="","",VLOOKUP(M8676,'14'!D:D,1,0))</f>
        <v/>
      </c>
    </row>
    <row r="8677" spans="1:15" ht="12.75" customHeight="1" x14ac:dyDescent="0.2">
      <c r="A8677" s="36" t="str">
        <f>'0'!$A$4</f>
        <v>………………..</v>
      </c>
      <c r="B8677" s="37">
        <f>'0'!$A$2</f>
        <v>46112</v>
      </c>
      <c r="C8677" s="37" t="s">
        <v>1243</v>
      </c>
      <c r="D8677" s="119" t="str">
        <f>IF(G8677="","",VLOOKUP(G8677,номенклатури!R:T,2,0))</f>
        <v/>
      </c>
      <c r="E8677" s="333" t="str">
        <f>IF(G8677="","",VLOOKUP(G8677,номенклатури!R:T,3,0))</f>
        <v/>
      </c>
      <c r="F8677" s="159" t="str">
        <f>IF(G8677="","",IF(ISERROR(VLOOKUP(G8677,номенклатури!V:V,1,0)),E8677*H8677,E8677*I8677))</f>
        <v/>
      </c>
      <c r="G8677" s="14"/>
      <c r="H8677" s="15"/>
      <c r="I8677" s="15"/>
      <c r="J8677" s="15"/>
      <c r="K8677" s="15"/>
      <c r="L8677" s="217"/>
      <c r="M8677" s="22"/>
      <c r="N8677" s="119" t="str">
        <f>IF(G8677="","",VLOOKUP(G8677,номенклатури!R:U,4,0))</f>
        <v/>
      </c>
      <c r="O8677" s="119" t="str">
        <f>IF(M8677="","",VLOOKUP(M8677,'14'!D:D,1,0))</f>
        <v/>
      </c>
    </row>
    <row r="8678" spans="1:15" ht="12.75" customHeight="1" x14ac:dyDescent="0.2">
      <c r="A8678" s="36" t="str">
        <f>'0'!$A$4</f>
        <v>………………..</v>
      </c>
      <c r="B8678" s="37">
        <f>'0'!$A$2</f>
        <v>46112</v>
      </c>
      <c r="C8678" s="37" t="s">
        <v>1243</v>
      </c>
      <c r="D8678" s="119" t="str">
        <f>IF(G8678="","",VLOOKUP(G8678,номенклатури!R:T,2,0))</f>
        <v/>
      </c>
      <c r="E8678" s="333" t="str">
        <f>IF(G8678="","",VLOOKUP(G8678,номенклатури!R:T,3,0))</f>
        <v/>
      </c>
      <c r="F8678" s="159" t="str">
        <f>IF(G8678="","",IF(ISERROR(VLOOKUP(G8678,номенклатури!V:V,1,0)),E8678*H8678,E8678*I8678))</f>
        <v/>
      </c>
      <c r="G8678" s="14"/>
      <c r="H8678" s="15"/>
      <c r="I8678" s="15"/>
      <c r="J8678" s="15"/>
      <c r="K8678" s="15"/>
      <c r="L8678" s="217"/>
      <c r="M8678" s="22"/>
      <c r="N8678" s="119" t="str">
        <f>IF(G8678="","",VLOOKUP(G8678,номенклатури!R:U,4,0))</f>
        <v/>
      </c>
      <c r="O8678" s="119" t="str">
        <f>IF(M8678="","",VLOOKUP(M8678,'14'!D:D,1,0))</f>
        <v/>
      </c>
    </row>
    <row r="8679" spans="1:15" ht="12.75" customHeight="1" x14ac:dyDescent="0.2">
      <c r="A8679" s="36" t="str">
        <f>'0'!$A$4</f>
        <v>………………..</v>
      </c>
      <c r="B8679" s="37">
        <f>'0'!$A$2</f>
        <v>46112</v>
      </c>
      <c r="C8679" s="37" t="s">
        <v>1243</v>
      </c>
      <c r="D8679" s="119" t="str">
        <f>IF(G8679="","",VLOOKUP(G8679,номенклатури!R:T,2,0))</f>
        <v/>
      </c>
      <c r="E8679" s="333" t="str">
        <f>IF(G8679="","",VLOOKUP(G8679,номенклатури!R:T,3,0))</f>
        <v/>
      </c>
      <c r="F8679" s="159" t="str">
        <f>IF(G8679="","",IF(ISERROR(VLOOKUP(G8679,номенклатури!V:V,1,0)),E8679*H8679,E8679*I8679))</f>
        <v/>
      </c>
      <c r="G8679" s="14"/>
      <c r="H8679" s="15"/>
      <c r="I8679" s="15"/>
      <c r="J8679" s="15"/>
      <c r="K8679" s="15"/>
      <c r="L8679" s="217"/>
      <c r="M8679" s="22"/>
      <c r="N8679" s="119" t="str">
        <f>IF(G8679="","",VLOOKUP(G8679,номенклатури!R:U,4,0))</f>
        <v/>
      </c>
      <c r="O8679" s="119" t="str">
        <f>IF(M8679="","",VLOOKUP(M8679,'14'!D:D,1,0))</f>
        <v/>
      </c>
    </row>
    <row r="8680" spans="1:15" ht="12.75" customHeight="1" x14ac:dyDescent="0.2">
      <c r="A8680" s="36" t="str">
        <f>'0'!$A$4</f>
        <v>………………..</v>
      </c>
      <c r="B8680" s="37">
        <f>'0'!$A$2</f>
        <v>46112</v>
      </c>
      <c r="C8680" s="37" t="s">
        <v>1243</v>
      </c>
      <c r="D8680" s="119" t="str">
        <f>IF(G8680="","",VLOOKUP(G8680,номенклатури!R:T,2,0))</f>
        <v/>
      </c>
      <c r="E8680" s="333" t="str">
        <f>IF(G8680="","",VLOOKUP(G8680,номенклатури!R:T,3,0))</f>
        <v/>
      </c>
      <c r="F8680" s="159" t="str">
        <f>IF(G8680="","",IF(ISERROR(VLOOKUP(G8680,номенклатури!V:V,1,0)),E8680*H8680,E8680*I8680))</f>
        <v/>
      </c>
      <c r="G8680" s="14"/>
      <c r="H8680" s="15"/>
      <c r="I8680" s="15"/>
      <c r="J8680" s="15"/>
      <c r="K8680" s="15"/>
      <c r="L8680" s="217"/>
      <c r="M8680" s="22"/>
      <c r="N8680" s="119" t="str">
        <f>IF(G8680="","",VLOOKUP(G8680,номенклатури!R:U,4,0))</f>
        <v/>
      </c>
      <c r="O8680" s="119" t="str">
        <f>IF(M8680="","",VLOOKUP(M8680,'14'!D:D,1,0))</f>
        <v/>
      </c>
    </row>
    <row r="8681" spans="1:15" ht="12.75" customHeight="1" x14ac:dyDescent="0.2">
      <c r="A8681" s="36" t="str">
        <f>'0'!$A$4</f>
        <v>………………..</v>
      </c>
      <c r="B8681" s="37">
        <f>'0'!$A$2</f>
        <v>46112</v>
      </c>
      <c r="C8681" s="37" t="s">
        <v>1243</v>
      </c>
      <c r="D8681" s="119" t="str">
        <f>IF(G8681="","",VLOOKUP(G8681,номенклатури!R:T,2,0))</f>
        <v/>
      </c>
      <c r="E8681" s="333" t="str">
        <f>IF(G8681="","",VLOOKUP(G8681,номенклатури!R:T,3,0))</f>
        <v/>
      </c>
      <c r="F8681" s="159" t="str">
        <f>IF(G8681="","",IF(ISERROR(VLOOKUP(G8681,номенклатури!V:V,1,0)),E8681*H8681,E8681*I8681))</f>
        <v/>
      </c>
      <c r="G8681" s="14"/>
      <c r="H8681" s="15"/>
      <c r="I8681" s="15"/>
      <c r="J8681" s="15"/>
      <c r="K8681" s="15"/>
      <c r="L8681" s="217"/>
      <c r="M8681" s="22"/>
      <c r="N8681" s="119" t="str">
        <f>IF(G8681="","",VLOOKUP(G8681,номенклатури!R:U,4,0))</f>
        <v/>
      </c>
      <c r="O8681" s="119" t="str">
        <f>IF(M8681="","",VLOOKUP(M8681,'14'!D:D,1,0))</f>
        <v/>
      </c>
    </row>
    <row r="8682" spans="1:15" ht="12.75" customHeight="1" x14ac:dyDescent="0.2">
      <c r="A8682" s="36" t="str">
        <f>'0'!$A$4</f>
        <v>………………..</v>
      </c>
      <c r="B8682" s="37">
        <f>'0'!$A$2</f>
        <v>46112</v>
      </c>
      <c r="C8682" s="37" t="s">
        <v>1243</v>
      </c>
      <c r="D8682" s="119" t="str">
        <f>IF(G8682="","",VLOOKUP(G8682,номенклатури!R:T,2,0))</f>
        <v/>
      </c>
      <c r="E8682" s="333" t="str">
        <f>IF(G8682="","",VLOOKUP(G8682,номенклатури!R:T,3,0))</f>
        <v/>
      </c>
      <c r="F8682" s="159" t="str">
        <f>IF(G8682="","",IF(ISERROR(VLOOKUP(G8682,номенклатури!V:V,1,0)),E8682*H8682,E8682*I8682))</f>
        <v/>
      </c>
      <c r="G8682" s="14"/>
      <c r="H8682" s="15"/>
      <c r="I8682" s="15"/>
      <c r="J8682" s="15"/>
      <c r="K8682" s="15"/>
      <c r="L8682" s="217"/>
      <c r="M8682" s="22"/>
      <c r="N8682" s="119" t="str">
        <f>IF(G8682="","",VLOOKUP(G8682,номенклатури!R:U,4,0))</f>
        <v/>
      </c>
      <c r="O8682" s="119" t="str">
        <f>IF(M8682="","",VLOOKUP(M8682,'14'!D:D,1,0))</f>
        <v/>
      </c>
    </row>
    <row r="8683" spans="1:15" ht="12.75" customHeight="1" x14ac:dyDescent="0.2">
      <c r="A8683" s="36" t="str">
        <f>'0'!$A$4</f>
        <v>………………..</v>
      </c>
      <c r="B8683" s="37">
        <f>'0'!$A$2</f>
        <v>46112</v>
      </c>
      <c r="C8683" s="37" t="s">
        <v>1243</v>
      </c>
      <c r="D8683" s="119" t="str">
        <f>IF(G8683="","",VLOOKUP(G8683,номенклатури!R:T,2,0))</f>
        <v/>
      </c>
      <c r="E8683" s="333" t="str">
        <f>IF(G8683="","",VLOOKUP(G8683,номенклатури!R:T,3,0))</f>
        <v/>
      </c>
      <c r="F8683" s="159" t="str">
        <f>IF(G8683="","",IF(ISERROR(VLOOKUP(G8683,номенклатури!V:V,1,0)),E8683*H8683,E8683*I8683))</f>
        <v/>
      </c>
      <c r="G8683" s="14"/>
      <c r="H8683" s="15"/>
      <c r="I8683" s="15"/>
      <c r="J8683" s="15"/>
      <c r="K8683" s="15"/>
      <c r="L8683" s="217"/>
      <c r="M8683" s="22"/>
      <c r="N8683" s="119" t="str">
        <f>IF(G8683="","",VLOOKUP(G8683,номенклатури!R:U,4,0))</f>
        <v/>
      </c>
      <c r="O8683" s="119" t="str">
        <f>IF(M8683="","",VLOOKUP(M8683,'14'!D:D,1,0))</f>
        <v/>
      </c>
    </row>
    <row r="8684" spans="1:15" ht="12.75" customHeight="1" x14ac:dyDescent="0.2">
      <c r="A8684" s="36" t="str">
        <f>'0'!$A$4</f>
        <v>………………..</v>
      </c>
      <c r="B8684" s="37">
        <f>'0'!$A$2</f>
        <v>46112</v>
      </c>
      <c r="C8684" s="37" t="s">
        <v>1243</v>
      </c>
      <c r="D8684" s="119" t="str">
        <f>IF(G8684="","",VLOOKUP(G8684,номенклатури!R:T,2,0))</f>
        <v/>
      </c>
      <c r="E8684" s="333" t="str">
        <f>IF(G8684="","",VLOOKUP(G8684,номенклатури!R:T,3,0))</f>
        <v/>
      </c>
      <c r="F8684" s="159" t="str">
        <f>IF(G8684="","",IF(ISERROR(VLOOKUP(G8684,номенклатури!V:V,1,0)),E8684*H8684,E8684*I8684))</f>
        <v/>
      </c>
      <c r="G8684" s="14"/>
      <c r="H8684" s="15"/>
      <c r="I8684" s="15"/>
      <c r="J8684" s="15"/>
      <c r="K8684" s="15"/>
      <c r="L8684" s="217"/>
      <c r="M8684" s="22"/>
      <c r="N8684" s="119" t="str">
        <f>IF(G8684="","",VLOOKUP(G8684,номенклатури!R:U,4,0))</f>
        <v/>
      </c>
      <c r="O8684" s="119" t="str">
        <f>IF(M8684="","",VLOOKUP(M8684,'14'!D:D,1,0))</f>
        <v/>
      </c>
    </row>
    <row r="8685" spans="1:15" ht="12.75" customHeight="1" x14ac:dyDescent="0.2">
      <c r="A8685" s="36" t="str">
        <f>'0'!$A$4</f>
        <v>………………..</v>
      </c>
      <c r="B8685" s="37">
        <f>'0'!$A$2</f>
        <v>46112</v>
      </c>
      <c r="C8685" s="37" t="s">
        <v>1243</v>
      </c>
      <c r="D8685" s="119" t="str">
        <f>IF(G8685="","",VLOOKUP(G8685,номенклатури!R:T,2,0))</f>
        <v/>
      </c>
      <c r="E8685" s="333" t="str">
        <f>IF(G8685="","",VLOOKUP(G8685,номенклатури!R:T,3,0))</f>
        <v/>
      </c>
      <c r="F8685" s="159" t="str">
        <f>IF(G8685="","",IF(ISERROR(VLOOKUP(G8685,номенклатури!V:V,1,0)),E8685*H8685,E8685*I8685))</f>
        <v/>
      </c>
      <c r="G8685" s="14"/>
      <c r="H8685" s="15"/>
      <c r="I8685" s="15"/>
      <c r="J8685" s="15"/>
      <c r="K8685" s="15"/>
      <c r="L8685" s="217"/>
      <c r="M8685" s="22"/>
      <c r="N8685" s="119" t="str">
        <f>IF(G8685="","",VLOOKUP(G8685,номенклатури!R:U,4,0))</f>
        <v/>
      </c>
      <c r="O8685" s="119" t="str">
        <f>IF(M8685="","",VLOOKUP(M8685,'14'!D:D,1,0))</f>
        <v/>
      </c>
    </row>
    <row r="8686" spans="1:15" ht="12.75" customHeight="1" x14ac:dyDescent="0.2">
      <c r="A8686" s="36" t="str">
        <f>'0'!$A$4</f>
        <v>………………..</v>
      </c>
      <c r="B8686" s="37">
        <f>'0'!$A$2</f>
        <v>46112</v>
      </c>
      <c r="C8686" s="37" t="s">
        <v>1243</v>
      </c>
      <c r="D8686" s="119" t="str">
        <f>IF(G8686="","",VLOOKUP(G8686,номенклатури!R:T,2,0))</f>
        <v/>
      </c>
      <c r="E8686" s="333" t="str">
        <f>IF(G8686="","",VLOOKUP(G8686,номенклатури!R:T,3,0))</f>
        <v/>
      </c>
      <c r="F8686" s="159" t="str">
        <f>IF(G8686="","",IF(ISERROR(VLOOKUP(G8686,номенклатури!V:V,1,0)),E8686*H8686,E8686*I8686))</f>
        <v/>
      </c>
      <c r="G8686" s="14"/>
      <c r="H8686" s="15"/>
      <c r="I8686" s="15"/>
      <c r="J8686" s="15"/>
      <c r="K8686" s="15"/>
      <c r="L8686" s="217"/>
      <c r="M8686" s="22"/>
      <c r="N8686" s="119" t="str">
        <f>IF(G8686="","",VLOOKUP(G8686,номенклатури!R:U,4,0))</f>
        <v/>
      </c>
      <c r="O8686" s="119" t="str">
        <f>IF(M8686="","",VLOOKUP(M8686,'14'!D:D,1,0))</f>
        <v/>
      </c>
    </row>
    <row r="8687" spans="1:15" ht="12.75" customHeight="1" x14ac:dyDescent="0.2">
      <c r="A8687" s="36" t="str">
        <f>'0'!$A$4</f>
        <v>………………..</v>
      </c>
      <c r="B8687" s="37">
        <f>'0'!$A$2</f>
        <v>46112</v>
      </c>
      <c r="C8687" s="37" t="s">
        <v>1243</v>
      </c>
      <c r="D8687" s="119" t="str">
        <f>IF(G8687="","",VLOOKUP(G8687,номенклатури!R:T,2,0))</f>
        <v/>
      </c>
      <c r="E8687" s="333" t="str">
        <f>IF(G8687="","",VLOOKUP(G8687,номенклатури!R:T,3,0))</f>
        <v/>
      </c>
      <c r="F8687" s="159" t="str">
        <f>IF(G8687="","",IF(ISERROR(VLOOKUP(G8687,номенклатури!V:V,1,0)),E8687*H8687,E8687*I8687))</f>
        <v/>
      </c>
      <c r="G8687" s="14"/>
      <c r="H8687" s="15"/>
      <c r="I8687" s="15"/>
      <c r="J8687" s="15"/>
      <c r="K8687" s="15"/>
      <c r="L8687" s="217"/>
      <c r="M8687" s="22"/>
      <c r="N8687" s="119" t="str">
        <f>IF(G8687="","",VLOOKUP(G8687,номенклатури!R:U,4,0))</f>
        <v/>
      </c>
      <c r="O8687" s="119" t="str">
        <f>IF(M8687="","",VLOOKUP(M8687,'14'!D:D,1,0))</f>
        <v/>
      </c>
    </row>
    <row r="8688" spans="1:15" ht="12.75" customHeight="1" x14ac:dyDescent="0.2">
      <c r="A8688" s="36" t="str">
        <f>'0'!$A$4</f>
        <v>………………..</v>
      </c>
      <c r="B8688" s="37">
        <f>'0'!$A$2</f>
        <v>46112</v>
      </c>
      <c r="C8688" s="37" t="s">
        <v>1243</v>
      </c>
      <c r="D8688" s="119" t="str">
        <f>IF(G8688="","",VLOOKUP(G8688,номенклатури!R:T,2,0))</f>
        <v/>
      </c>
      <c r="E8688" s="333" t="str">
        <f>IF(G8688="","",VLOOKUP(G8688,номенклатури!R:T,3,0))</f>
        <v/>
      </c>
      <c r="F8688" s="159" t="str">
        <f>IF(G8688="","",IF(ISERROR(VLOOKUP(G8688,номенклатури!V:V,1,0)),E8688*H8688,E8688*I8688))</f>
        <v/>
      </c>
      <c r="G8688" s="14"/>
      <c r="H8688" s="15"/>
      <c r="I8688" s="15"/>
      <c r="J8688" s="15"/>
      <c r="K8688" s="15"/>
      <c r="L8688" s="217"/>
      <c r="M8688" s="22"/>
      <c r="N8688" s="119" t="str">
        <f>IF(G8688="","",VLOOKUP(G8688,номенклатури!R:U,4,0))</f>
        <v/>
      </c>
      <c r="O8688" s="119" t="str">
        <f>IF(M8688="","",VLOOKUP(M8688,'14'!D:D,1,0))</f>
        <v/>
      </c>
    </row>
    <row r="8689" spans="1:15" ht="12.75" customHeight="1" x14ac:dyDescent="0.2">
      <c r="A8689" s="36" t="str">
        <f>'0'!$A$4</f>
        <v>………………..</v>
      </c>
      <c r="B8689" s="37">
        <f>'0'!$A$2</f>
        <v>46112</v>
      </c>
      <c r="C8689" s="37" t="s">
        <v>1243</v>
      </c>
      <c r="D8689" s="119" t="str">
        <f>IF(G8689="","",VLOOKUP(G8689,номенклатури!R:T,2,0))</f>
        <v/>
      </c>
      <c r="E8689" s="333" t="str">
        <f>IF(G8689="","",VLOOKUP(G8689,номенклатури!R:T,3,0))</f>
        <v/>
      </c>
      <c r="F8689" s="159" t="str">
        <f>IF(G8689="","",IF(ISERROR(VLOOKUP(G8689,номенклатури!V:V,1,0)),E8689*H8689,E8689*I8689))</f>
        <v/>
      </c>
      <c r="G8689" s="14"/>
      <c r="H8689" s="15"/>
      <c r="I8689" s="15"/>
      <c r="J8689" s="15"/>
      <c r="K8689" s="15"/>
      <c r="L8689" s="217"/>
      <c r="M8689" s="22"/>
      <c r="N8689" s="119" t="str">
        <f>IF(G8689="","",VLOOKUP(G8689,номенклатури!R:U,4,0))</f>
        <v/>
      </c>
      <c r="O8689" s="119" t="str">
        <f>IF(M8689="","",VLOOKUP(M8689,'14'!D:D,1,0))</f>
        <v/>
      </c>
    </row>
    <row r="8690" spans="1:15" ht="12.75" customHeight="1" x14ac:dyDescent="0.2">
      <c r="A8690" s="36" t="str">
        <f>'0'!$A$4</f>
        <v>………………..</v>
      </c>
      <c r="B8690" s="37">
        <f>'0'!$A$2</f>
        <v>46112</v>
      </c>
      <c r="C8690" s="37" t="s">
        <v>1243</v>
      </c>
      <c r="D8690" s="119" t="str">
        <f>IF(G8690="","",VLOOKUP(G8690,номенклатури!R:T,2,0))</f>
        <v/>
      </c>
      <c r="E8690" s="333" t="str">
        <f>IF(G8690="","",VLOOKUP(G8690,номенклатури!R:T,3,0))</f>
        <v/>
      </c>
      <c r="F8690" s="159" t="str">
        <f>IF(G8690="","",IF(ISERROR(VLOOKUP(G8690,номенклатури!V:V,1,0)),E8690*H8690,E8690*I8690))</f>
        <v/>
      </c>
      <c r="G8690" s="14"/>
      <c r="H8690" s="15"/>
      <c r="I8690" s="15"/>
      <c r="J8690" s="15"/>
      <c r="K8690" s="15"/>
      <c r="L8690" s="217"/>
      <c r="M8690" s="22"/>
      <c r="N8690" s="119" t="str">
        <f>IF(G8690="","",VLOOKUP(G8690,номенклатури!R:U,4,0))</f>
        <v/>
      </c>
      <c r="O8690" s="119" t="str">
        <f>IF(M8690="","",VLOOKUP(M8690,'14'!D:D,1,0))</f>
        <v/>
      </c>
    </row>
    <row r="8691" spans="1:15" ht="12.75" customHeight="1" x14ac:dyDescent="0.2">
      <c r="A8691" s="36" t="str">
        <f>'0'!$A$4</f>
        <v>………………..</v>
      </c>
      <c r="B8691" s="37">
        <f>'0'!$A$2</f>
        <v>46112</v>
      </c>
      <c r="C8691" s="37" t="s">
        <v>1243</v>
      </c>
      <c r="D8691" s="119" t="str">
        <f>IF(G8691="","",VLOOKUP(G8691,номенклатури!R:T,2,0))</f>
        <v/>
      </c>
      <c r="E8691" s="333" t="str">
        <f>IF(G8691="","",VLOOKUP(G8691,номенклатури!R:T,3,0))</f>
        <v/>
      </c>
      <c r="F8691" s="159" t="str">
        <f>IF(G8691="","",IF(ISERROR(VLOOKUP(G8691,номенклатури!V:V,1,0)),E8691*H8691,E8691*I8691))</f>
        <v/>
      </c>
      <c r="G8691" s="14"/>
      <c r="H8691" s="15"/>
      <c r="I8691" s="15"/>
      <c r="J8691" s="15"/>
      <c r="K8691" s="15"/>
      <c r="L8691" s="217"/>
      <c r="M8691" s="22"/>
      <c r="N8691" s="119" t="str">
        <f>IF(G8691="","",VLOOKUP(G8691,номенклатури!R:U,4,0))</f>
        <v/>
      </c>
      <c r="O8691" s="119" t="str">
        <f>IF(M8691="","",VLOOKUP(M8691,'14'!D:D,1,0))</f>
        <v/>
      </c>
    </row>
    <row r="8692" spans="1:15" ht="12.75" customHeight="1" x14ac:dyDescent="0.2">
      <c r="A8692" s="36" t="str">
        <f>'0'!$A$4</f>
        <v>………………..</v>
      </c>
      <c r="B8692" s="37">
        <f>'0'!$A$2</f>
        <v>46112</v>
      </c>
      <c r="C8692" s="37" t="s">
        <v>1243</v>
      </c>
      <c r="D8692" s="119" t="str">
        <f>IF(G8692="","",VLOOKUP(G8692,номенклатури!R:T,2,0))</f>
        <v/>
      </c>
      <c r="E8692" s="333" t="str">
        <f>IF(G8692="","",VLOOKUP(G8692,номенклатури!R:T,3,0))</f>
        <v/>
      </c>
      <c r="F8692" s="159" t="str">
        <f>IF(G8692="","",IF(ISERROR(VLOOKUP(G8692,номенклатури!V:V,1,0)),E8692*H8692,E8692*I8692))</f>
        <v/>
      </c>
      <c r="G8692" s="14"/>
      <c r="H8692" s="15"/>
      <c r="I8692" s="15"/>
      <c r="J8692" s="15"/>
      <c r="K8692" s="15"/>
      <c r="L8692" s="217"/>
      <c r="M8692" s="22"/>
      <c r="N8692" s="119" t="str">
        <f>IF(G8692="","",VLOOKUP(G8692,номенклатури!R:U,4,0))</f>
        <v/>
      </c>
      <c r="O8692" s="119" t="str">
        <f>IF(M8692="","",VLOOKUP(M8692,'14'!D:D,1,0))</f>
        <v/>
      </c>
    </row>
    <row r="8693" spans="1:15" ht="12.75" customHeight="1" x14ac:dyDescent="0.2">
      <c r="A8693" s="36" t="str">
        <f>'0'!$A$4</f>
        <v>………………..</v>
      </c>
      <c r="B8693" s="37">
        <f>'0'!$A$2</f>
        <v>46112</v>
      </c>
      <c r="C8693" s="37" t="s">
        <v>1243</v>
      </c>
      <c r="D8693" s="119" t="str">
        <f>IF(G8693="","",VLOOKUP(G8693,номенклатури!R:T,2,0))</f>
        <v/>
      </c>
      <c r="E8693" s="333" t="str">
        <f>IF(G8693="","",VLOOKUP(G8693,номенклатури!R:T,3,0))</f>
        <v/>
      </c>
      <c r="F8693" s="159" t="str">
        <f>IF(G8693="","",IF(ISERROR(VLOOKUP(G8693,номенклатури!V:V,1,0)),E8693*H8693,E8693*I8693))</f>
        <v/>
      </c>
      <c r="G8693" s="14"/>
      <c r="H8693" s="15"/>
      <c r="I8693" s="15"/>
      <c r="J8693" s="15"/>
      <c r="K8693" s="15"/>
      <c r="L8693" s="217"/>
      <c r="M8693" s="22"/>
      <c r="N8693" s="119" t="str">
        <f>IF(G8693="","",VLOOKUP(G8693,номенклатури!R:U,4,0))</f>
        <v/>
      </c>
      <c r="O8693" s="119" t="str">
        <f>IF(M8693="","",VLOOKUP(M8693,'14'!D:D,1,0))</f>
        <v/>
      </c>
    </row>
    <row r="8694" spans="1:15" ht="12.75" customHeight="1" x14ac:dyDescent="0.2">
      <c r="A8694" s="36" t="str">
        <f>'0'!$A$4</f>
        <v>………………..</v>
      </c>
      <c r="B8694" s="37">
        <f>'0'!$A$2</f>
        <v>46112</v>
      </c>
      <c r="C8694" s="37" t="s">
        <v>1243</v>
      </c>
      <c r="D8694" s="119" t="str">
        <f>IF(G8694="","",VLOOKUP(G8694,номенклатури!R:T,2,0))</f>
        <v/>
      </c>
      <c r="E8694" s="333" t="str">
        <f>IF(G8694="","",VLOOKUP(G8694,номенклатури!R:T,3,0))</f>
        <v/>
      </c>
      <c r="F8694" s="159" t="str">
        <f>IF(G8694="","",IF(ISERROR(VLOOKUP(G8694,номенклатури!V:V,1,0)),E8694*H8694,E8694*I8694))</f>
        <v/>
      </c>
      <c r="G8694" s="14"/>
      <c r="H8694" s="15"/>
      <c r="I8694" s="15"/>
      <c r="J8694" s="15"/>
      <c r="K8694" s="15"/>
      <c r="L8694" s="217"/>
      <c r="M8694" s="22"/>
      <c r="N8694" s="119" t="str">
        <f>IF(G8694="","",VLOOKUP(G8694,номенклатури!R:U,4,0))</f>
        <v/>
      </c>
      <c r="O8694" s="119" t="str">
        <f>IF(M8694="","",VLOOKUP(M8694,'14'!D:D,1,0))</f>
        <v/>
      </c>
    </row>
    <row r="8695" spans="1:15" ht="12.75" customHeight="1" x14ac:dyDescent="0.2">
      <c r="A8695" s="36" t="str">
        <f>'0'!$A$4</f>
        <v>………………..</v>
      </c>
      <c r="B8695" s="37">
        <f>'0'!$A$2</f>
        <v>46112</v>
      </c>
      <c r="C8695" s="37" t="s">
        <v>1243</v>
      </c>
      <c r="D8695" s="119" t="str">
        <f>IF(G8695="","",VLOOKUP(G8695,номенклатури!R:T,2,0))</f>
        <v/>
      </c>
      <c r="E8695" s="333" t="str">
        <f>IF(G8695="","",VLOOKUP(G8695,номенклатури!R:T,3,0))</f>
        <v/>
      </c>
      <c r="F8695" s="159" t="str">
        <f>IF(G8695="","",IF(ISERROR(VLOOKUP(G8695,номенклатури!V:V,1,0)),E8695*H8695,E8695*I8695))</f>
        <v/>
      </c>
      <c r="G8695" s="14"/>
      <c r="H8695" s="15"/>
      <c r="I8695" s="15"/>
      <c r="J8695" s="15"/>
      <c r="K8695" s="15"/>
      <c r="L8695" s="217"/>
      <c r="M8695" s="22"/>
      <c r="N8695" s="119" t="str">
        <f>IF(G8695="","",VLOOKUP(G8695,номенклатури!R:U,4,0))</f>
        <v/>
      </c>
      <c r="O8695" s="119" t="str">
        <f>IF(M8695="","",VLOOKUP(M8695,'14'!D:D,1,0))</f>
        <v/>
      </c>
    </row>
    <row r="8696" spans="1:15" ht="12.75" customHeight="1" x14ac:dyDescent="0.2">
      <c r="A8696" s="36" t="str">
        <f>'0'!$A$4</f>
        <v>………………..</v>
      </c>
      <c r="B8696" s="37">
        <f>'0'!$A$2</f>
        <v>46112</v>
      </c>
      <c r="C8696" s="37" t="s">
        <v>1243</v>
      </c>
      <c r="D8696" s="119" t="str">
        <f>IF(G8696="","",VLOOKUP(G8696,номенклатури!R:T,2,0))</f>
        <v/>
      </c>
      <c r="E8696" s="333" t="str">
        <f>IF(G8696="","",VLOOKUP(G8696,номенклатури!R:T,3,0))</f>
        <v/>
      </c>
      <c r="F8696" s="159" t="str">
        <f>IF(G8696="","",IF(ISERROR(VLOOKUP(G8696,номенклатури!V:V,1,0)),E8696*H8696,E8696*I8696))</f>
        <v/>
      </c>
      <c r="G8696" s="14"/>
      <c r="H8696" s="15"/>
      <c r="I8696" s="15"/>
      <c r="J8696" s="15"/>
      <c r="K8696" s="15"/>
      <c r="L8696" s="217"/>
      <c r="M8696" s="22"/>
      <c r="N8696" s="119" t="str">
        <f>IF(G8696="","",VLOOKUP(G8696,номенклатури!R:U,4,0))</f>
        <v/>
      </c>
      <c r="O8696" s="119" t="str">
        <f>IF(M8696="","",VLOOKUP(M8696,'14'!D:D,1,0))</f>
        <v/>
      </c>
    </row>
    <row r="8697" spans="1:15" ht="12.75" customHeight="1" x14ac:dyDescent="0.2">
      <c r="A8697" s="36" t="str">
        <f>'0'!$A$4</f>
        <v>………………..</v>
      </c>
      <c r="B8697" s="37">
        <f>'0'!$A$2</f>
        <v>46112</v>
      </c>
      <c r="C8697" s="37" t="s">
        <v>1243</v>
      </c>
      <c r="D8697" s="119" t="str">
        <f>IF(G8697="","",VLOOKUP(G8697,номенклатури!R:T,2,0))</f>
        <v/>
      </c>
      <c r="E8697" s="333" t="str">
        <f>IF(G8697="","",VLOOKUP(G8697,номенклатури!R:T,3,0))</f>
        <v/>
      </c>
      <c r="F8697" s="159" t="str">
        <f>IF(G8697="","",IF(ISERROR(VLOOKUP(G8697,номенклатури!V:V,1,0)),E8697*H8697,E8697*I8697))</f>
        <v/>
      </c>
      <c r="G8697" s="14"/>
      <c r="H8697" s="15"/>
      <c r="I8697" s="15"/>
      <c r="J8697" s="15"/>
      <c r="K8697" s="15"/>
      <c r="L8697" s="217"/>
      <c r="M8697" s="22"/>
      <c r="N8697" s="119" t="str">
        <f>IF(G8697="","",VLOOKUP(G8697,номенклатури!R:U,4,0))</f>
        <v/>
      </c>
      <c r="O8697" s="119" t="str">
        <f>IF(M8697="","",VLOOKUP(M8697,'14'!D:D,1,0))</f>
        <v/>
      </c>
    </row>
    <row r="8698" spans="1:15" ht="12.75" customHeight="1" x14ac:dyDescent="0.2">
      <c r="A8698" s="36" t="str">
        <f>'0'!$A$4</f>
        <v>………………..</v>
      </c>
      <c r="B8698" s="37">
        <f>'0'!$A$2</f>
        <v>46112</v>
      </c>
      <c r="C8698" s="37" t="s">
        <v>1243</v>
      </c>
      <c r="D8698" s="119" t="str">
        <f>IF(G8698="","",VLOOKUP(G8698,номенклатури!R:T,2,0))</f>
        <v/>
      </c>
      <c r="E8698" s="333" t="str">
        <f>IF(G8698="","",VLOOKUP(G8698,номенклатури!R:T,3,0))</f>
        <v/>
      </c>
      <c r="F8698" s="159" t="str">
        <f>IF(G8698="","",IF(ISERROR(VLOOKUP(G8698,номенклатури!V:V,1,0)),E8698*H8698,E8698*I8698))</f>
        <v/>
      </c>
      <c r="G8698" s="14"/>
      <c r="H8698" s="15"/>
      <c r="I8698" s="15"/>
      <c r="J8698" s="15"/>
      <c r="K8698" s="15"/>
      <c r="L8698" s="217"/>
      <c r="M8698" s="22"/>
      <c r="N8698" s="119" t="str">
        <f>IF(G8698="","",VLOOKUP(G8698,номенклатури!R:U,4,0))</f>
        <v/>
      </c>
      <c r="O8698" s="119" t="str">
        <f>IF(M8698="","",VLOOKUP(M8698,'14'!D:D,1,0))</f>
        <v/>
      </c>
    </row>
    <row r="8699" spans="1:15" ht="12.75" customHeight="1" x14ac:dyDescent="0.2">
      <c r="A8699" s="36" t="str">
        <f>'0'!$A$4</f>
        <v>………………..</v>
      </c>
      <c r="B8699" s="37">
        <f>'0'!$A$2</f>
        <v>46112</v>
      </c>
      <c r="C8699" s="37" t="s">
        <v>1243</v>
      </c>
      <c r="D8699" s="119" t="str">
        <f>IF(G8699="","",VLOOKUP(G8699,номенклатури!R:T,2,0))</f>
        <v/>
      </c>
      <c r="E8699" s="333" t="str">
        <f>IF(G8699="","",VLOOKUP(G8699,номенклатури!R:T,3,0))</f>
        <v/>
      </c>
      <c r="F8699" s="159" t="str">
        <f>IF(G8699="","",IF(ISERROR(VLOOKUP(G8699,номенклатури!V:V,1,0)),E8699*H8699,E8699*I8699))</f>
        <v/>
      </c>
      <c r="G8699" s="14"/>
      <c r="H8699" s="15"/>
      <c r="I8699" s="15"/>
      <c r="J8699" s="15"/>
      <c r="K8699" s="15"/>
      <c r="L8699" s="217"/>
      <c r="M8699" s="22"/>
      <c r="N8699" s="119" t="str">
        <f>IF(G8699="","",VLOOKUP(G8699,номенклатури!R:U,4,0))</f>
        <v/>
      </c>
      <c r="O8699" s="119" t="str">
        <f>IF(M8699="","",VLOOKUP(M8699,'14'!D:D,1,0))</f>
        <v/>
      </c>
    </row>
    <row r="8700" spans="1:15" ht="12.75" customHeight="1" x14ac:dyDescent="0.2">
      <c r="A8700" s="36" t="str">
        <f>'0'!$A$4</f>
        <v>………………..</v>
      </c>
      <c r="B8700" s="37">
        <f>'0'!$A$2</f>
        <v>46112</v>
      </c>
      <c r="C8700" s="37" t="s">
        <v>1243</v>
      </c>
      <c r="D8700" s="119" t="str">
        <f>IF(G8700="","",VLOOKUP(G8700,номенклатури!R:T,2,0))</f>
        <v/>
      </c>
      <c r="E8700" s="333" t="str">
        <f>IF(G8700="","",VLOOKUP(G8700,номенклатури!R:T,3,0))</f>
        <v/>
      </c>
      <c r="F8700" s="159" t="str">
        <f>IF(G8700="","",IF(ISERROR(VLOOKUP(G8700,номенклатури!V:V,1,0)),E8700*H8700,E8700*I8700))</f>
        <v/>
      </c>
      <c r="G8700" s="14"/>
      <c r="H8700" s="15"/>
      <c r="I8700" s="15"/>
      <c r="J8700" s="15"/>
      <c r="K8700" s="15"/>
      <c r="L8700" s="217"/>
      <c r="M8700" s="22"/>
      <c r="N8700" s="119" t="str">
        <f>IF(G8700="","",VLOOKUP(G8700,номенклатури!R:U,4,0))</f>
        <v/>
      </c>
      <c r="O8700" s="119" t="str">
        <f>IF(M8700="","",VLOOKUP(M8700,'14'!D:D,1,0))</f>
        <v/>
      </c>
    </row>
    <row r="8701" spans="1:15" ht="12.75" customHeight="1" x14ac:dyDescent="0.2">
      <c r="A8701" s="36" t="str">
        <f>'0'!$A$4</f>
        <v>………………..</v>
      </c>
      <c r="B8701" s="37">
        <f>'0'!$A$2</f>
        <v>46112</v>
      </c>
      <c r="C8701" s="37" t="s">
        <v>1243</v>
      </c>
      <c r="D8701" s="119" t="str">
        <f>IF(G8701="","",VLOOKUP(G8701,номенклатури!R:T,2,0))</f>
        <v/>
      </c>
      <c r="E8701" s="333" t="str">
        <f>IF(G8701="","",VLOOKUP(G8701,номенклатури!R:T,3,0))</f>
        <v/>
      </c>
      <c r="F8701" s="159" t="str">
        <f>IF(G8701="","",IF(ISERROR(VLOOKUP(G8701,номенклатури!V:V,1,0)),E8701*H8701,E8701*I8701))</f>
        <v/>
      </c>
      <c r="G8701" s="14"/>
      <c r="H8701" s="15"/>
      <c r="I8701" s="15"/>
      <c r="J8701" s="15"/>
      <c r="K8701" s="15"/>
      <c r="L8701" s="217"/>
      <c r="M8701" s="22"/>
      <c r="N8701" s="119" t="str">
        <f>IF(G8701="","",VLOOKUP(G8701,номенклатури!R:U,4,0))</f>
        <v/>
      </c>
      <c r="O8701" s="119" t="str">
        <f>IF(M8701="","",VLOOKUP(M8701,'14'!D:D,1,0))</f>
        <v/>
      </c>
    </row>
    <row r="8702" spans="1:15" ht="12.75" customHeight="1" x14ac:dyDescent="0.2">
      <c r="A8702" s="36" t="str">
        <f>'0'!$A$4</f>
        <v>………………..</v>
      </c>
      <c r="B8702" s="37">
        <f>'0'!$A$2</f>
        <v>46112</v>
      </c>
      <c r="C8702" s="37" t="s">
        <v>1243</v>
      </c>
      <c r="D8702" s="119" t="str">
        <f>IF(G8702="","",VLOOKUP(G8702,номенклатури!R:T,2,0))</f>
        <v/>
      </c>
      <c r="E8702" s="333" t="str">
        <f>IF(G8702="","",VLOOKUP(G8702,номенклатури!R:T,3,0))</f>
        <v/>
      </c>
      <c r="F8702" s="159" t="str">
        <f>IF(G8702="","",IF(ISERROR(VLOOKUP(G8702,номенклатури!V:V,1,0)),E8702*H8702,E8702*I8702))</f>
        <v/>
      </c>
      <c r="G8702" s="14"/>
      <c r="H8702" s="15"/>
      <c r="I8702" s="15"/>
      <c r="J8702" s="15"/>
      <c r="K8702" s="15"/>
      <c r="L8702" s="217"/>
      <c r="M8702" s="22"/>
      <c r="N8702" s="119" t="str">
        <f>IF(G8702="","",VLOOKUP(G8702,номенклатури!R:U,4,0))</f>
        <v/>
      </c>
      <c r="O8702" s="119" t="str">
        <f>IF(M8702="","",VLOOKUP(M8702,'14'!D:D,1,0))</f>
        <v/>
      </c>
    </row>
    <row r="8703" spans="1:15" ht="12.75" customHeight="1" x14ac:dyDescent="0.2">
      <c r="A8703" s="36" t="str">
        <f>'0'!$A$4</f>
        <v>………………..</v>
      </c>
      <c r="B8703" s="37">
        <f>'0'!$A$2</f>
        <v>46112</v>
      </c>
      <c r="C8703" s="37" t="s">
        <v>1243</v>
      </c>
      <c r="D8703" s="119" t="str">
        <f>IF(G8703="","",VLOOKUP(G8703,номенклатури!R:T,2,0))</f>
        <v/>
      </c>
      <c r="E8703" s="333" t="str">
        <f>IF(G8703="","",VLOOKUP(G8703,номенклатури!R:T,3,0))</f>
        <v/>
      </c>
      <c r="F8703" s="159" t="str">
        <f>IF(G8703="","",IF(ISERROR(VLOOKUP(G8703,номенклатури!V:V,1,0)),E8703*H8703,E8703*I8703))</f>
        <v/>
      </c>
      <c r="G8703" s="14"/>
      <c r="H8703" s="15"/>
      <c r="I8703" s="15"/>
      <c r="J8703" s="15"/>
      <c r="K8703" s="15"/>
      <c r="L8703" s="217"/>
      <c r="M8703" s="22"/>
      <c r="N8703" s="119" t="str">
        <f>IF(G8703="","",VLOOKUP(G8703,номенклатури!R:U,4,0))</f>
        <v/>
      </c>
      <c r="O8703" s="119" t="str">
        <f>IF(M8703="","",VLOOKUP(M8703,'14'!D:D,1,0))</f>
        <v/>
      </c>
    </row>
    <row r="8704" spans="1:15" ht="12.75" customHeight="1" x14ac:dyDescent="0.2">
      <c r="A8704" s="36" t="str">
        <f>'0'!$A$4</f>
        <v>………………..</v>
      </c>
      <c r="B8704" s="37">
        <f>'0'!$A$2</f>
        <v>46112</v>
      </c>
      <c r="C8704" s="37" t="s">
        <v>1243</v>
      </c>
      <c r="D8704" s="119" t="str">
        <f>IF(G8704="","",VLOOKUP(G8704,номенклатури!R:T,2,0))</f>
        <v/>
      </c>
      <c r="E8704" s="333" t="str">
        <f>IF(G8704="","",VLOOKUP(G8704,номенклатури!R:T,3,0))</f>
        <v/>
      </c>
      <c r="F8704" s="159" t="str">
        <f>IF(G8704="","",IF(ISERROR(VLOOKUP(G8704,номенклатури!V:V,1,0)),E8704*H8704,E8704*I8704))</f>
        <v/>
      </c>
      <c r="G8704" s="14"/>
      <c r="H8704" s="15"/>
      <c r="I8704" s="15"/>
      <c r="J8704" s="15"/>
      <c r="K8704" s="15"/>
      <c r="L8704" s="217"/>
      <c r="M8704" s="22"/>
      <c r="N8704" s="119" t="str">
        <f>IF(G8704="","",VLOOKUP(G8704,номенклатури!R:U,4,0))</f>
        <v/>
      </c>
      <c r="O8704" s="119" t="str">
        <f>IF(M8704="","",VLOOKUP(M8704,'14'!D:D,1,0))</f>
        <v/>
      </c>
    </row>
    <row r="8705" spans="1:15" ht="12.75" customHeight="1" x14ac:dyDescent="0.2">
      <c r="A8705" s="36" t="str">
        <f>'0'!$A$4</f>
        <v>………………..</v>
      </c>
      <c r="B8705" s="37">
        <f>'0'!$A$2</f>
        <v>46112</v>
      </c>
      <c r="C8705" s="37" t="s">
        <v>1243</v>
      </c>
      <c r="D8705" s="119" t="str">
        <f>IF(G8705="","",VLOOKUP(G8705,номенклатури!R:T,2,0))</f>
        <v/>
      </c>
      <c r="E8705" s="333" t="str">
        <f>IF(G8705="","",VLOOKUP(G8705,номенклатури!R:T,3,0))</f>
        <v/>
      </c>
      <c r="F8705" s="159" t="str">
        <f>IF(G8705="","",IF(ISERROR(VLOOKUP(G8705,номенклатури!V:V,1,0)),E8705*H8705,E8705*I8705))</f>
        <v/>
      </c>
      <c r="G8705" s="14"/>
      <c r="H8705" s="15"/>
      <c r="I8705" s="15"/>
      <c r="J8705" s="15"/>
      <c r="K8705" s="15"/>
      <c r="L8705" s="217"/>
      <c r="M8705" s="22"/>
      <c r="N8705" s="119" t="str">
        <f>IF(G8705="","",VLOOKUP(G8705,номенклатури!R:U,4,0))</f>
        <v/>
      </c>
      <c r="O8705" s="119" t="str">
        <f>IF(M8705="","",VLOOKUP(M8705,'14'!D:D,1,0))</f>
        <v/>
      </c>
    </row>
    <row r="8706" spans="1:15" ht="12.75" customHeight="1" x14ac:dyDescent="0.2">
      <c r="A8706" s="36" t="str">
        <f>'0'!$A$4</f>
        <v>………………..</v>
      </c>
      <c r="B8706" s="37">
        <f>'0'!$A$2</f>
        <v>46112</v>
      </c>
      <c r="C8706" s="37" t="s">
        <v>1243</v>
      </c>
      <c r="D8706" s="119" t="str">
        <f>IF(G8706="","",VLOOKUP(G8706,номенклатури!R:T,2,0))</f>
        <v/>
      </c>
      <c r="E8706" s="333" t="str">
        <f>IF(G8706="","",VLOOKUP(G8706,номенклатури!R:T,3,0))</f>
        <v/>
      </c>
      <c r="F8706" s="159" t="str">
        <f>IF(G8706="","",IF(ISERROR(VLOOKUP(G8706,номенклатури!V:V,1,0)),E8706*H8706,E8706*I8706))</f>
        <v/>
      </c>
      <c r="G8706" s="14"/>
      <c r="H8706" s="15"/>
      <c r="I8706" s="15"/>
      <c r="J8706" s="15"/>
      <c r="K8706" s="15"/>
      <c r="L8706" s="217"/>
      <c r="M8706" s="22"/>
      <c r="N8706" s="119" t="str">
        <f>IF(G8706="","",VLOOKUP(G8706,номенклатури!R:U,4,0))</f>
        <v/>
      </c>
      <c r="O8706" s="119" t="str">
        <f>IF(M8706="","",VLOOKUP(M8706,'14'!D:D,1,0))</f>
        <v/>
      </c>
    </row>
    <row r="8707" spans="1:15" ht="12.75" customHeight="1" x14ac:dyDescent="0.2">
      <c r="A8707" s="36" t="str">
        <f>'0'!$A$4</f>
        <v>………………..</v>
      </c>
      <c r="B8707" s="37">
        <f>'0'!$A$2</f>
        <v>46112</v>
      </c>
      <c r="C8707" s="37" t="s">
        <v>1243</v>
      </c>
      <c r="D8707" s="119" t="str">
        <f>IF(G8707="","",VLOOKUP(G8707,номенклатури!R:T,2,0))</f>
        <v/>
      </c>
      <c r="E8707" s="333" t="str">
        <f>IF(G8707="","",VLOOKUP(G8707,номенклатури!R:T,3,0))</f>
        <v/>
      </c>
      <c r="F8707" s="159" t="str">
        <f>IF(G8707="","",IF(ISERROR(VLOOKUP(G8707,номенклатури!V:V,1,0)),E8707*H8707,E8707*I8707))</f>
        <v/>
      </c>
      <c r="G8707" s="14"/>
      <c r="H8707" s="15"/>
      <c r="I8707" s="15"/>
      <c r="J8707" s="15"/>
      <c r="K8707" s="15"/>
      <c r="L8707" s="217"/>
      <c r="M8707" s="22"/>
      <c r="N8707" s="119" t="str">
        <f>IF(G8707="","",VLOOKUP(G8707,номенклатури!R:U,4,0))</f>
        <v/>
      </c>
      <c r="O8707" s="119" t="str">
        <f>IF(M8707="","",VLOOKUP(M8707,'14'!D:D,1,0))</f>
        <v/>
      </c>
    </row>
    <row r="8708" spans="1:15" ht="12.75" customHeight="1" x14ac:dyDescent="0.2">
      <c r="A8708" s="36" t="str">
        <f>'0'!$A$4</f>
        <v>………………..</v>
      </c>
      <c r="B8708" s="37">
        <f>'0'!$A$2</f>
        <v>46112</v>
      </c>
      <c r="C8708" s="37" t="s">
        <v>1243</v>
      </c>
      <c r="D8708" s="119" t="str">
        <f>IF(G8708="","",VLOOKUP(G8708,номенклатури!R:T,2,0))</f>
        <v/>
      </c>
      <c r="E8708" s="333" t="str">
        <f>IF(G8708="","",VLOOKUP(G8708,номенклатури!R:T,3,0))</f>
        <v/>
      </c>
      <c r="F8708" s="159" t="str">
        <f>IF(G8708="","",IF(ISERROR(VLOOKUP(G8708,номенклатури!V:V,1,0)),E8708*H8708,E8708*I8708))</f>
        <v/>
      </c>
      <c r="G8708" s="14"/>
      <c r="H8708" s="15"/>
      <c r="I8708" s="15"/>
      <c r="J8708" s="15"/>
      <c r="K8708" s="15"/>
      <c r="L8708" s="217"/>
      <c r="M8708" s="22"/>
      <c r="N8708" s="119" t="str">
        <f>IF(G8708="","",VLOOKUP(G8708,номенклатури!R:U,4,0))</f>
        <v/>
      </c>
      <c r="O8708" s="119" t="str">
        <f>IF(M8708="","",VLOOKUP(M8708,'14'!D:D,1,0))</f>
        <v/>
      </c>
    </row>
    <row r="8709" spans="1:15" ht="12.75" customHeight="1" x14ac:dyDescent="0.2">
      <c r="A8709" s="36" t="str">
        <f>'0'!$A$4</f>
        <v>………………..</v>
      </c>
      <c r="B8709" s="37">
        <f>'0'!$A$2</f>
        <v>46112</v>
      </c>
      <c r="C8709" s="37" t="s">
        <v>1243</v>
      </c>
      <c r="D8709" s="119" t="str">
        <f>IF(G8709="","",VLOOKUP(G8709,номенклатури!R:T,2,0))</f>
        <v/>
      </c>
      <c r="E8709" s="333" t="str">
        <f>IF(G8709="","",VLOOKUP(G8709,номенклатури!R:T,3,0))</f>
        <v/>
      </c>
      <c r="F8709" s="159" t="str">
        <f>IF(G8709="","",IF(ISERROR(VLOOKUP(G8709,номенклатури!V:V,1,0)),E8709*H8709,E8709*I8709))</f>
        <v/>
      </c>
      <c r="G8709" s="14"/>
      <c r="H8709" s="15"/>
      <c r="I8709" s="15"/>
      <c r="J8709" s="15"/>
      <c r="K8709" s="15"/>
      <c r="L8709" s="217"/>
      <c r="M8709" s="22"/>
      <c r="N8709" s="119" t="str">
        <f>IF(G8709="","",VLOOKUP(G8709,номенклатури!R:U,4,0))</f>
        <v/>
      </c>
      <c r="O8709" s="119" t="str">
        <f>IF(M8709="","",VLOOKUP(M8709,'14'!D:D,1,0))</f>
        <v/>
      </c>
    </row>
    <row r="8710" spans="1:15" ht="12.75" customHeight="1" x14ac:dyDescent="0.2">
      <c r="A8710" s="36" t="str">
        <f>'0'!$A$4</f>
        <v>………………..</v>
      </c>
      <c r="B8710" s="37">
        <f>'0'!$A$2</f>
        <v>46112</v>
      </c>
      <c r="C8710" s="37" t="s">
        <v>1243</v>
      </c>
      <c r="D8710" s="119" t="str">
        <f>IF(G8710="","",VLOOKUP(G8710,номенклатури!R:T,2,0))</f>
        <v/>
      </c>
      <c r="E8710" s="333" t="str">
        <f>IF(G8710="","",VLOOKUP(G8710,номенклатури!R:T,3,0))</f>
        <v/>
      </c>
      <c r="F8710" s="159" t="str">
        <f>IF(G8710="","",IF(ISERROR(VLOOKUP(G8710,номенклатури!V:V,1,0)),E8710*H8710,E8710*I8710))</f>
        <v/>
      </c>
      <c r="G8710" s="14"/>
      <c r="H8710" s="15"/>
      <c r="I8710" s="15"/>
      <c r="J8710" s="15"/>
      <c r="K8710" s="15"/>
      <c r="L8710" s="217"/>
      <c r="M8710" s="22"/>
      <c r="N8710" s="119" t="str">
        <f>IF(G8710="","",VLOOKUP(G8710,номенклатури!R:U,4,0))</f>
        <v/>
      </c>
      <c r="O8710" s="119" t="str">
        <f>IF(M8710="","",VLOOKUP(M8710,'14'!D:D,1,0))</f>
        <v/>
      </c>
    </row>
    <row r="8711" spans="1:15" ht="12.75" customHeight="1" x14ac:dyDescent="0.2">
      <c r="A8711" s="36" t="str">
        <f>'0'!$A$4</f>
        <v>………………..</v>
      </c>
      <c r="B8711" s="37">
        <f>'0'!$A$2</f>
        <v>46112</v>
      </c>
      <c r="C8711" s="37" t="s">
        <v>1243</v>
      </c>
      <c r="D8711" s="119" t="str">
        <f>IF(G8711="","",VLOOKUP(G8711,номенклатури!R:T,2,0))</f>
        <v/>
      </c>
      <c r="E8711" s="333" t="str">
        <f>IF(G8711="","",VLOOKUP(G8711,номенклатури!R:T,3,0))</f>
        <v/>
      </c>
      <c r="F8711" s="159" t="str">
        <f>IF(G8711="","",IF(ISERROR(VLOOKUP(G8711,номенклатури!V:V,1,0)),E8711*H8711,E8711*I8711))</f>
        <v/>
      </c>
      <c r="G8711" s="14"/>
      <c r="H8711" s="15"/>
      <c r="I8711" s="15"/>
      <c r="J8711" s="15"/>
      <c r="K8711" s="15"/>
      <c r="L8711" s="217"/>
      <c r="M8711" s="22"/>
      <c r="N8711" s="119" t="str">
        <f>IF(G8711="","",VLOOKUP(G8711,номенклатури!R:U,4,0))</f>
        <v/>
      </c>
      <c r="O8711" s="119" t="str">
        <f>IF(M8711="","",VLOOKUP(M8711,'14'!D:D,1,0))</f>
        <v/>
      </c>
    </row>
    <row r="8712" spans="1:15" ht="12.75" customHeight="1" x14ac:dyDescent="0.2">
      <c r="A8712" s="36" t="str">
        <f>'0'!$A$4</f>
        <v>………………..</v>
      </c>
      <c r="B8712" s="37">
        <f>'0'!$A$2</f>
        <v>46112</v>
      </c>
      <c r="C8712" s="37" t="s">
        <v>1243</v>
      </c>
      <c r="D8712" s="119" t="str">
        <f>IF(G8712="","",VLOOKUP(G8712,номенклатури!R:T,2,0))</f>
        <v/>
      </c>
      <c r="E8712" s="333" t="str">
        <f>IF(G8712="","",VLOOKUP(G8712,номенклатури!R:T,3,0))</f>
        <v/>
      </c>
      <c r="F8712" s="159" t="str">
        <f>IF(G8712="","",IF(ISERROR(VLOOKUP(G8712,номенклатури!V:V,1,0)),E8712*H8712,E8712*I8712))</f>
        <v/>
      </c>
      <c r="G8712" s="14"/>
      <c r="H8712" s="15"/>
      <c r="I8712" s="15"/>
      <c r="J8712" s="15"/>
      <c r="K8712" s="15"/>
      <c r="L8712" s="217"/>
      <c r="M8712" s="22"/>
      <c r="N8712" s="119" t="str">
        <f>IF(G8712="","",VLOOKUP(G8712,номенклатури!R:U,4,0))</f>
        <v/>
      </c>
      <c r="O8712" s="119" t="str">
        <f>IF(M8712="","",VLOOKUP(M8712,'14'!D:D,1,0))</f>
        <v/>
      </c>
    </row>
    <row r="8713" spans="1:15" ht="12.75" customHeight="1" x14ac:dyDescent="0.2">
      <c r="A8713" s="36" t="str">
        <f>'0'!$A$4</f>
        <v>………………..</v>
      </c>
      <c r="B8713" s="37">
        <f>'0'!$A$2</f>
        <v>46112</v>
      </c>
      <c r="C8713" s="37" t="s">
        <v>1243</v>
      </c>
      <c r="D8713" s="119" t="str">
        <f>IF(G8713="","",VLOOKUP(G8713,номенклатури!R:T,2,0))</f>
        <v/>
      </c>
      <c r="E8713" s="333" t="str">
        <f>IF(G8713="","",VLOOKUP(G8713,номенклатури!R:T,3,0))</f>
        <v/>
      </c>
      <c r="F8713" s="159" t="str">
        <f>IF(G8713="","",IF(ISERROR(VLOOKUP(G8713,номенклатури!V:V,1,0)),E8713*H8713,E8713*I8713))</f>
        <v/>
      </c>
      <c r="G8713" s="14"/>
      <c r="H8713" s="15"/>
      <c r="I8713" s="15"/>
      <c r="J8713" s="15"/>
      <c r="K8713" s="15"/>
      <c r="L8713" s="217"/>
      <c r="M8713" s="22"/>
      <c r="N8713" s="119" t="str">
        <f>IF(G8713="","",VLOOKUP(G8713,номенклатури!R:U,4,0))</f>
        <v/>
      </c>
      <c r="O8713" s="119" t="str">
        <f>IF(M8713="","",VLOOKUP(M8713,'14'!D:D,1,0))</f>
        <v/>
      </c>
    </row>
    <row r="8714" spans="1:15" ht="12.75" customHeight="1" x14ac:dyDescent="0.2">
      <c r="A8714" s="36" t="str">
        <f>'0'!$A$4</f>
        <v>………………..</v>
      </c>
      <c r="B8714" s="37">
        <f>'0'!$A$2</f>
        <v>46112</v>
      </c>
      <c r="C8714" s="37" t="s">
        <v>1243</v>
      </c>
      <c r="D8714" s="119" t="str">
        <f>IF(G8714="","",VLOOKUP(G8714,номенклатури!R:T,2,0))</f>
        <v/>
      </c>
      <c r="E8714" s="333" t="str">
        <f>IF(G8714="","",VLOOKUP(G8714,номенклатури!R:T,3,0))</f>
        <v/>
      </c>
      <c r="F8714" s="159" t="str">
        <f>IF(G8714="","",IF(ISERROR(VLOOKUP(G8714,номенклатури!V:V,1,0)),E8714*H8714,E8714*I8714))</f>
        <v/>
      </c>
      <c r="G8714" s="14"/>
      <c r="H8714" s="15"/>
      <c r="I8714" s="15"/>
      <c r="J8714" s="15"/>
      <c r="K8714" s="15"/>
      <c r="L8714" s="217"/>
      <c r="M8714" s="22"/>
      <c r="N8714" s="119" t="str">
        <f>IF(G8714="","",VLOOKUP(G8714,номенклатури!R:U,4,0))</f>
        <v/>
      </c>
      <c r="O8714" s="119" t="str">
        <f>IF(M8714="","",VLOOKUP(M8714,'14'!D:D,1,0))</f>
        <v/>
      </c>
    </row>
    <row r="8715" spans="1:15" ht="12.75" customHeight="1" x14ac:dyDescent="0.2">
      <c r="A8715" s="36" t="str">
        <f>'0'!$A$4</f>
        <v>………………..</v>
      </c>
      <c r="B8715" s="37">
        <f>'0'!$A$2</f>
        <v>46112</v>
      </c>
      <c r="C8715" s="37" t="s">
        <v>1243</v>
      </c>
      <c r="D8715" s="119" t="str">
        <f>IF(G8715="","",VLOOKUP(G8715,номенклатури!R:T,2,0))</f>
        <v/>
      </c>
      <c r="E8715" s="333" t="str">
        <f>IF(G8715="","",VLOOKUP(G8715,номенклатури!R:T,3,0))</f>
        <v/>
      </c>
      <c r="F8715" s="159" t="str">
        <f>IF(G8715="","",IF(ISERROR(VLOOKUP(G8715,номенклатури!V:V,1,0)),E8715*H8715,E8715*I8715))</f>
        <v/>
      </c>
      <c r="G8715" s="14"/>
      <c r="H8715" s="15"/>
      <c r="I8715" s="15"/>
      <c r="J8715" s="15"/>
      <c r="K8715" s="15"/>
      <c r="L8715" s="217"/>
      <c r="M8715" s="22"/>
      <c r="N8715" s="119" t="str">
        <f>IF(G8715="","",VLOOKUP(G8715,номенклатури!R:U,4,0))</f>
        <v/>
      </c>
      <c r="O8715" s="119" t="str">
        <f>IF(M8715="","",VLOOKUP(M8715,'14'!D:D,1,0))</f>
        <v/>
      </c>
    </row>
    <row r="8716" spans="1:15" ht="12.75" customHeight="1" x14ac:dyDescent="0.2">
      <c r="A8716" s="36" t="str">
        <f>'0'!$A$4</f>
        <v>………………..</v>
      </c>
      <c r="B8716" s="37">
        <f>'0'!$A$2</f>
        <v>46112</v>
      </c>
      <c r="C8716" s="37" t="s">
        <v>1243</v>
      </c>
      <c r="D8716" s="119" t="str">
        <f>IF(G8716="","",VLOOKUP(G8716,номенклатури!R:T,2,0))</f>
        <v/>
      </c>
      <c r="E8716" s="333" t="str">
        <f>IF(G8716="","",VLOOKUP(G8716,номенклатури!R:T,3,0))</f>
        <v/>
      </c>
      <c r="F8716" s="159" t="str">
        <f>IF(G8716="","",IF(ISERROR(VLOOKUP(G8716,номенклатури!V:V,1,0)),E8716*H8716,E8716*I8716))</f>
        <v/>
      </c>
      <c r="G8716" s="14"/>
      <c r="H8716" s="15"/>
      <c r="I8716" s="15"/>
      <c r="J8716" s="15"/>
      <c r="K8716" s="15"/>
      <c r="L8716" s="217"/>
      <c r="M8716" s="22"/>
      <c r="N8716" s="119" t="str">
        <f>IF(G8716="","",VLOOKUP(G8716,номенклатури!R:U,4,0))</f>
        <v/>
      </c>
      <c r="O8716" s="119" t="str">
        <f>IF(M8716="","",VLOOKUP(M8716,'14'!D:D,1,0))</f>
        <v/>
      </c>
    </row>
    <row r="8717" spans="1:15" ht="12.75" customHeight="1" x14ac:dyDescent="0.2">
      <c r="A8717" s="36" t="str">
        <f>'0'!$A$4</f>
        <v>………………..</v>
      </c>
      <c r="B8717" s="37">
        <f>'0'!$A$2</f>
        <v>46112</v>
      </c>
      <c r="C8717" s="37" t="s">
        <v>1243</v>
      </c>
      <c r="D8717" s="119" t="str">
        <f>IF(G8717="","",VLOOKUP(G8717,номенклатури!R:T,2,0))</f>
        <v/>
      </c>
      <c r="E8717" s="333" t="str">
        <f>IF(G8717="","",VLOOKUP(G8717,номенклатури!R:T,3,0))</f>
        <v/>
      </c>
      <c r="F8717" s="159" t="str">
        <f>IF(G8717="","",IF(ISERROR(VLOOKUP(G8717,номенклатури!V:V,1,0)),E8717*H8717,E8717*I8717))</f>
        <v/>
      </c>
      <c r="G8717" s="14"/>
      <c r="H8717" s="15"/>
      <c r="I8717" s="15"/>
      <c r="J8717" s="15"/>
      <c r="K8717" s="15"/>
      <c r="L8717" s="217"/>
      <c r="M8717" s="22"/>
      <c r="N8717" s="119" t="str">
        <f>IF(G8717="","",VLOOKUP(G8717,номенклатури!R:U,4,0))</f>
        <v/>
      </c>
      <c r="O8717" s="119" t="str">
        <f>IF(M8717="","",VLOOKUP(M8717,'14'!D:D,1,0))</f>
        <v/>
      </c>
    </row>
    <row r="8718" spans="1:15" ht="12.75" customHeight="1" x14ac:dyDescent="0.2">
      <c r="A8718" s="36" t="str">
        <f>'0'!$A$4</f>
        <v>………………..</v>
      </c>
      <c r="B8718" s="37">
        <f>'0'!$A$2</f>
        <v>46112</v>
      </c>
      <c r="C8718" s="37" t="s">
        <v>1243</v>
      </c>
      <c r="D8718" s="119" t="str">
        <f>IF(G8718="","",VLOOKUP(G8718,номенклатури!R:T,2,0))</f>
        <v/>
      </c>
      <c r="E8718" s="333" t="str">
        <f>IF(G8718="","",VLOOKUP(G8718,номенклатури!R:T,3,0))</f>
        <v/>
      </c>
      <c r="F8718" s="159" t="str">
        <f>IF(G8718="","",IF(ISERROR(VLOOKUP(G8718,номенклатури!V:V,1,0)),E8718*H8718,E8718*I8718))</f>
        <v/>
      </c>
      <c r="G8718" s="14"/>
      <c r="H8718" s="15"/>
      <c r="I8718" s="15"/>
      <c r="J8718" s="15"/>
      <c r="K8718" s="15"/>
      <c r="L8718" s="217"/>
      <c r="M8718" s="22"/>
      <c r="N8718" s="119" t="str">
        <f>IF(G8718="","",VLOOKUP(G8718,номенклатури!R:U,4,0))</f>
        <v/>
      </c>
      <c r="O8718" s="119" t="str">
        <f>IF(M8718="","",VLOOKUP(M8718,'14'!D:D,1,0))</f>
        <v/>
      </c>
    </row>
    <row r="8719" spans="1:15" ht="12.75" customHeight="1" x14ac:dyDescent="0.2">
      <c r="A8719" s="36" t="str">
        <f>'0'!$A$4</f>
        <v>………………..</v>
      </c>
      <c r="B8719" s="37">
        <f>'0'!$A$2</f>
        <v>46112</v>
      </c>
      <c r="C8719" s="37" t="s">
        <v>1243</v>
      </c>
      <c r="D8719" s="119" t="str">
        <f>IF(G8719="","",VLOOKUP(G8719,номенклатури!R:T,2,0))</f>
        <v/>
      </c>
      <c r="E8719" s="333" t="str">
        <f>IF(G8719="","",VLOOKUP(G8719,номенклатури!R:T,3,0))</f>
        <v/>
      </c>
      <c r="F8719" s="159" t="str">
        <f>IF(G8719="","",IF(ISERROR(VLOOKUP(G8719,номенклатури!V:V,1,0)),E8719*H8719,E8719*I8719))</f>
        <v/>
      </c>
      <c r="G8719" s="14"/>
      <c r="H8719" s="15"/>
      <c r="I8719" s="15"/>
      <c r="J8719" s="15"/>
      <c r="K8719" s="15"/>
      <c r="L8719" s="217"/>
      <c r="M8719" s="22"/>
      <c r="N8719" s="119" t="str">
        <f>IF(G8719="","",VLOOKUP(G8719,номенклатури!R:U,4,0))</f>
        <v/>
      </c>
      <c r="O8719" s="119" t="str">
        <f>IF(M8719="","",VLOOKUP(M8719,'14'!D:D,1,0))</f>
        <v/>
      </c>
    </row>
    <row r="8720" spans="1:15" ht="12.75" customHeight="1" x14ac:dyDescent="0.2">
      <c r="A8720" s="36" t="str">
        <f>'0'!$A$4</f>
        <v>………………..</v>
      </c>
      <c r="B8720" s="37">
        <f>'0'!$A$2</f>
        <v>46112</v>
      </c>
      <c r="C8720" s="37" t="s">
        <v>1243</v>
      </c>
      <c r="D8720" s="119" t="str">
        <f>IF(G8720="","",VLOOKUP(G8720,номенклатури!R:T,2,0))</f>
        <v/>
      </c>
      <c r="E8720" s="333" t="str">
        <f>IF(G8720="","",VLOOKUP(G8720,номенклатури!R:T,3,0))</f>
        <v/>
      </c>
      <c r="F8720" s="159" t="str">
        <f>IF(G8720="","",IF(ISERROR(VLOOKUP(G8720,номенклатури!V:V,1,0)),E8720*H8720,E8720*I8720))</f>
        <v/>
      </c>
      <c r="G8720" s="14"/>
      <c r="H8720" s="15"/>
      <c r="I8720" s="15"/>
      <c r="J8720" s="15"/>
      <c r="K8720" s="15"/>
      <c r="L8720" s="217"/>
      <c r="M8720" s="22"/>
      <c r="N8720" s="119" t="str">
        <f>IF(G8720="","",VLOOKUP(G8720,номенклатури!R:U,4,0))</f>
        <v/>
      </c>
      <c r="O8720" s="119" t="str">
        <f>IF(M8720="","",VLOOKUP(M8720,'14'!D:D,1,0))</f>
        <v/>
      </c>
    </row>
    <row r="8721" spans="1:15" ht="12.75" customHeight="1" x14ac:dyDescent="0.2">
      <c r="A8721" s="36" t="str">
        <f>'0'!$A$4</f>
        <v>………………..</v>
      </c>
      <c r="B8721" s="37">
        <f>'0'!$A$2</f>
        <v>46112</v>
      </c>
      <c r="C8721" s="37" t="s">
        <v>1243</v>
      </c>
      <c r="D8721" s="119" t="str">
        <f>IF(G8721="","",VLOOKUP(G8721,номенклатури!R:T,2,0))</f>
        <v/>
      </c>
      <c r="E8721" s="333" t="str">
        <f>IF(G8721="","",VLOOKUP(G8721,номенклатури!R:T,3,0))</f>
        <v/>
      </c>
      <c r="F8721" s="159" t="str">
        <f>IF(G8721="","",IF(ISERROR(VLOOKUP(G8721,номенклатури!V:V,1,0)),E8721*H8721,E8721*I8721))</f>
        <v/>
      </c>
      <c r="G8721" s="14"/>
      <c r="H8721" s="15"/>
      <c r="I8721" s="15"/>
      <c r="J8721" s="15"/>
      <c r="K8721" s="15"/>
      <c r="L8721" s="217"/>
      <c r="M8721" s="22"/>
      <c r="N8721" s="119" t="str">
        <f>IF(G8721="","",VLOOKUP(G8721,номенклатури!R:U,4,0))</f>
        <v/>
      </c>
      <c r="O8721" s="119" t="str">
        <f>IF(M8721="","",VLOOKUP(M8721,'14'!D:D,1,0))</f>
        <v/>
      </c>
    </row>
    <row r="8722" spans="1:15" ht="12.75" customHeight="1" x14ac:dyDescent="0.2">
      <c r="A8722" s="36" t="str">
        <f>'0'!$A$4</f>
        <v>………………..</v>
      </c>
      <c r="B8722" s="37">
        <f>'0'!$A$2</f>
        <v>46112</v>
      </c>
      <c r="C8722" s="37" t="s">
        <v>1243</v>
      </c>
      <c r="D8722" s="119" t="str">
        <f>IF(G8722="","",VLOOKUP(G8722,номенклатури!R:T,2,0))</f>
        <v/>
      </c>
      <c r="E8722" s="333" t="str">
        <f>IF(G8722="","",VLOOKUP(G8722,номенклатури!R:T,3,0))</f>
        <v/>
      </c>
      <c r="F8722" s="159" t="str">
        <f>IF(G8722="","",IF(ISERROR(VLOOKUP(G8722,номенклатури!V:V,1,0)),E8722*H8722,E8722*I8722))</f>
        <v/>
      </c>
      <c r="G8722" s="14"/>
      <c r="H8722" s="15"/>
      <c r="I8722" s="15"/>
      <c r="J8722" s="15"/>
      <c r="K8722" s="15"/>
      <c r="L8722" s="217"/>
      <c r="M8722" s="22"/>
      <c r="N8722" s="119" t="str">
        <f>IF(G8722="","",VLOOKUP(G8722,номенклатури!R:U,4,0))</f>
        <v/>
      </c>
      <c r="O8722" s="119" t="str">
        <f>IF(M8722="","",VLOOKUP(M8722,'14'!D:D,1,0))</f>
        <v/>
      </c>
    </row>
    <row r="8723" spans="1:15" ht="12.75" customHeight="1" x14ac:dyDescent="0.2">
      <c r="A8723" s="36" t="str">
        <f>'0'!$A$4</f>
        <v>………………..</v>
      </c>
      <c r="B8723" s="37">
        <f>'0'!$A$2</f>
        <v>46112</v>
      </c>
      <c r="C8723" s="37" t="s">
        <v>1243</v>
      </c>
      <c r="D8723" s="119" t="str">
        <f>IF(G8723="","",VLOOKUP(G8723,номенклатури!R:T,2,0))</f>
        <v/>
      </c>
      <c r="E8723" s="333" t="str">
        <f>IF(G8723="","",VLOOKUP(G8723,номенклатури!R:T,3,0))</f>
        <v/>
      </c>
      <c r="F8723" s="159" t="str">
        <f>IF(G8723="","",IF(ISERROR(VLOOKUP(G8723,номенклатури!V:V,1,0)),E8723*H8723,E8723*I8723))</f>
        <v/>
      </c>
      <c r="G8723" s="14"/>
      <c r="H8723" s="15"/>
      <c r="I8723" s="15"/>
      <c r="J8723" s="15"/>
      <c r="K8723" s="15"/>
      <c r="L8723" s="217"/>
      <c r="M8723" s="22"/>
      <c r="N8723" s="119" t="str">
        <f>IF(G8723="","",VLOOKUP(G8723,номенклатури!R:U,4,0))</f>
        <v/>
      </c>
      <c r="O8723" s="119" t="str">
        <f>IF(M8723="","",VLOOKUP(M8723,'14'!D:D,1,0))</f>
        <v/>
      </c>
    </row>
    <row r="8724" spans="1:15" ht="12.75" customHeight="1" x14ac:dyDescent="0.2">
      <c r="A8724" s="36" t="str">
        <f>'0'!$A$4</f>
        <v>………………..</v>
      </c>
      <c r="B8724" s="37">
        <f>'0'!$A$2</f>
        <v>46112</v>
      </c>
      <c r="C8724" s="37" t="s">
        <v>1243</v>
      </c>
      <c r="D8724" s="119" t="str">
        <f>IF(G8724="","",VLOOKUP(G8724,номенклатури!R:T,2,0))</f>
        <v/>
      </c>
      <c r="E8724" s="333" t="str">
        <f>IF(G8724="","",VLOOKUP(G8724,номенклатури!R:T,3,0))</f>
        <v/>
      </c>
      <c r="F8724" s="159" t="str">
        <f>IF(G8724="","",IF(ISERROR(VLOOKUP(G8724,номенклатури!V:V,1,0)),E8724*H8724,E8724*I8724))</f>
        <v/>
      </c>
      <c r="G8724" s="14"/>
      <c r="H8724" s="15"/>
      <c r="I8724" s="15"/>
      <c r="J8724" s="15"/>
      <c r="K8724" s="15"/>
      <c r="L8724" s="217"/>
      <c r="M8724" s="22"/>
      <c r="N8724" s="119" t="str">
        <f>IF(G8724="","",VLOOKUP(G8724,номенклатури!R:U,4,0))</f>
        <v/>
      </c>
      <c r="O8724" s="119" t="str">
        <f>IF(M8724="","",VLOOKUP(M8724,'14'!D:D,1,0))</f>
        <v/>
      </c>
    </row>
    <row r="8725" spans="1:15" ht="12.75" customHeight="1" x14ac:dyDescent="0.2">
      <c r="A8725" s="36" t="str">
        <f>'0'!$A$4</f>
        <v>………………..</v>
      </c>
      <c r="B8725" s="37">
        <f>'0'!$A$2</f>
        <v>46112</v>
      </c>
      <c r="C8725" s="37" t="s">
        <v>1243</v>
      </c>
      <c r="D8725" s="119" t="str">
        <f>IF(G8725="","",VLOOKUP(G8725,номенклатури!R:T,2,0))</f>
        <v/>
      </c>
      <c r="E8725" s="333" t="str">
        <f>IF(G8725="","",VLOOKUP(G8725,номенклатури!R:T,3,0))</f>
        <v/>
      </c>
      <c r="F8725" s="159" t="str">
        <f>IF(G8725="","",IF(ISERROR(VLOOKUP(G8725,номенклатури!V:V,1,0)),E8725*H8725,E8725*I8725))</f>
        <v/>
      </c>
      <c r="G8725" s="14"/>
      <c r="H8725" s="15"/>
      <c r="I8725" s="15"/>
      <c r="J8725" s="15"/>
      <c r="K8725" s="15"/>
      <c r="L8725" s="217"/>
      <c r="M8725" s="22"/>
      <c r="N8725" s="119" t="str">
        <f>IF(G8725="","",VLOOKUP(G8725,номенклатури!R:U,4,0))</f>
        <v/>
      </c>
      <c r="O8725" s="119" t="str">
        <f>IF(M8725="","",VLOOKUP(M8725,'14'!D:D,1,0))</f>
        <v/>
      </c>
    </row>
    <row r="8726" spans="1:15" ht="12.75" customHeight="1" x14ac:dyDescent="0.2">
      <c r="A8726" s="36" t="str">
        <f>'0'!$A$4</f>
        <v>………………..</v>
      </c>
      <c r="B8726" s="37">
        <f>'0'!$A$2</f>
        <v>46112</v>
      </c>
      <c r="C8726" s="37" t="s">
        <v>1243</v>
      </c>
      <c r="D8726" s="119" t="str">
        <f>IF(G8726="","",VLOOKUP(G8726,номенклатури!R:T,2,0))</f>
        <v/>
      </c>
      <c r="E8726" s="333" t="str">
        <f>IF(G8726="","",VLOOKUP(G8726,номенклатури!R:T,3,0))</f>
        <v/>
      </c>
      <c r="F8726" s="159" t="str">
        <f>IF(G8726="","",IF(ISERROR(VLOOKUP(G8726,номенклатури!V:V,1,0)),E8726*H8726,E8726*I8726))</f>
        <v/>
      </c>
      <c r="G8726" s="14"/>
      <c r="H8726" s="15"/>
      <c r="I8726" s="15"/>
      <c r="J8726" s="15"/>
      <c r="K8726" s="15"/>
      <c r="L8726" s="217"/>
      <c r="M8726" s="22"/>
      <c r="N8726" s="119" t="str">
        <f>IF(G8726="","",VLOOKUP(G8726,номенклатури!R:U,4,0))</f>
        <v/>
      </c>
      <c r="O8726" s="119" t="str">
        <f>IF(M8726="","",VLOOKUP(M8726,'14'!D:D,1,0))</f>
        <v/>
      </c>
    </row>
    <row r="8727" spans="1:15" ht="12.75" customHeight="1" x14ac:dyDescent="0.2">
      <c r="A8727" s="36" t="str">
        <f>'0'!$A$4</f>
        <v>………………..</v>
      </c>
      <c r="B8727" s="37">
        <f>'0'!$A$2</f>
        <v>46112</v>
      </c>
      <c r="C8727" s="37" t="s">
        <v>1243</v>
      </c>
      <c r="D8727" s="119" t="str">
        <f>IF(G8727="","",VLOOKUP(G8727,номенклатури!R:T,2,0))</f>
        <v/>
      </c>
      <c r="E8727" s="333" t="str">
        <f>IF(G8727="","",VLOOKUP(G8727,номенклатури!R:T,3,0))</f>
        <v/>
      </c>
      <c r="F8727" s="159" t="str">
        <f>IF(G8727="","",IF(ISERROR(VLOOKUP(G8727,номенклатури!V:V,1,0)),E8727*H8727,E8727*I8727))</f>
        <v/>
      </c>
      <c r="G8727" s="14"/>
      <c r="H8727" s="15"/>
      <c r="I8727" s="15"/>
      <c r="J8727" s="15"/>
      <c r="K8727" s="15"/>
      <c r="L8727" s="217"/>
      <c r="M8727" s="22"/>
      <c r="N8727" s="119" t="str">
        <f>IF(G8727="","",VLOOKUP(G8727,номенклатури!R:U,4,0))</f>
        <v/>
      </c>
      <c r="O8727" s="119" t="str">
        <f>IF(M8727="","",VLOOKUP(M8727,'14'!D:D,1,0))</f>
        <v/>
      </c>
    </row>
    <row r="8728" spans="1:15" ht="12.75" customHeight="1" x14ac:dyDescent="0.2">
      <c r="A8728" s="36" t="str">
        <f>'0'!$A$4</f>
        <v>………………..</v>
      </c>
      <c r="B8728" s="37">
        <f>'0'!$A$2</f>
        <v>46112</v>
      </c>
      <c r="C8728" s="37" t="s">
        <v>1243</v>
      </c>
      <c r="D8728" s="119" t="str">
        <f>IF(G8728="","",VLOOKUP(G8728,номенклатури!R:T,2,0))</f>
        <v/>
      </c>
      <c r="E8728" s="333" t="str">
        <f>IF(G8728="","",VLOOKUP(G8728,номенклатури!R:T,3,0))</f>
        <v/>
      </c>
      <c r="F8728" s="159" t="str">
        <f>IF(G8728="","",IF(ISERROR(VLOOKUP(G8728,номенклатури!V:V,1,0)),E8728*H8728,E8728*I8728))</f>
        <v/>
      </c>
      <c r="G8728" s="14"/>
      <c r="H8728" s="15"/>
      <c r="I8728" s="15"/>
      <c r="J8728" s="15"/>
      <c r="K8728" s="15"/>
      <c r="L8728" s="217"/>
      <c r="M8728" s="22"/>
      <c r="N8728" s="119" t="str">
        <f>IF(G8728="","",VLOOKUP(G8728,номенклатури!R:U,4,0))</f>
        <v/>
      </c>
      <c r="O8728" s="119" t="str">
        <f>IF(M8728="","",VLOOKUP(M8728,'14'!D:D,1,0))</f>
        <v/>
      </c>
    </row>
    <row r="8729" spans="1:15" ht="12.75" customHeight="1" x14ac:dyDescent="0.2">
      <c r="A8729" s="36" t="str">
        <f>'0'!$A$4</f>
        <v>………………..</v>
      </c>
      <c r="B8729" s="37">
        <f>'0'!$A$2</f>
        <v>46112</v>
      </c>
      <c r="C8729" s="37" t="s">
        <v>1243</v>
      </c>
      <c r="D8729" s="119" t="str">
        <f>IF(G8729="","",VLOOKUP(G8729,номенклатури!R:T,2,0))</f>
        <v/>
      </c>
      <c r="E8729" s="333" t="str">
        <f>IF(G8729="","",VLOOKUP(G8729,номенклатури!R:T,3,0))</f>
        <v/>
      </c>
      <c r="F8729" s="159" t="str">
        <f>IF(G8729="","",IF(ISERROR(VLOOKUP(G8729,номенклатури!V:V,1,0)),E8729*H8729,E8729*I8729))</f>
        <v/>
      </c>
      <c r="G8729" s="14"/>
      <c r="H8729" s="15"/>
      <c r="I8729" s="15"/>
      <c r="J8729" s="15"/>
      <c r="K8729" s="15"/>
      <c r="L8729" s="217"/>
      <c r="M8729" s="22"/>
      <c r="N8729" s="119" t="str">
        <f>IF(G8729="","",VLOOKUP(G8729,номенклатури!R:U,4,0))</f>
        <v/>
      </c>
      <c r="O8729" s="119" t="str">
        <f>IF(M8729="","",VLOOKUP(M8729,'14'!D:D,1,0))</f>
        <v/>
      </c>
    </row>
    <row r="8730" spans="1:15" ht="12.75" customHeight="1" x14ac:dyDescent="0.2">
      <c r="A8730" s="36" t="str">
        <f>'0'!$A$4</f>
        <v>………………..</v>
      </c>
      <c r="B8730" s="37">
        <f>'0'!$A$2</f>
        <v>46112</v>
      </c>
      <c r="C8730" s="37" t="s">
        <v>1243</v>
      </c>
      <c r="D8730" s="119" t="str">
        <f>IF(G8730="","",VLOOKUP(G8730,номенклатури!R:T,2,0))</f>
        <v/>
      </c>
      <c r="E8730" s="333" t="str">
        <f>IF(G8730="","",VLOOKUP(G8730,номенклатури!R:T,3,0))</f>
        <v/>
      </c>
      <c r="F8730" s="159" t="str">
        <f>IF(G8730="","",IF(ISERROR(VLOOKUP(G8730,номенклатури!V:V,1,0)),E8730*H8730,E8730*I8730))</f>
        <v/>
      </c>
      <c r="G8730" s="14"/>
      <c r="H8730" s="15"/>
      <c r="I8730" s="15"/>
      <c r="J8730" s="15"/>
      <c r="K8730" s="15"/>
      <c r="L8730" s="217"/>
      <c r="M8730" s="22"/>
      <c r="N8730" s="119" t="str">
        <f>IF(G8730="","",VLOOKUP(G8730,номенклатури!R:U,4,0))</f>
        <v/>
      </c>
      <c r="O8730" s="119" t="str">
        <f>IF(M8730="","",VLOOKUP(M8730,'14'!D:D,1,0))</f>
        <v/>
      </c>
    </row>
    <row r="8731" spans="1:15" ht="12.75" customHeight="1" x14ac:dyDescent="0.2">
      <c r="A8731" s="36" t="str">
        <f>'0'!$A$4</f>
        <v>………………..</v>
      </c>
      <c r="B8731" s="37">
        <f>'0'!$A$2</f>
        <v>46112</v>
      </c>
      <c r="C8731" s="37" t="s">
        <v>1243</v>
      </c>
      <c r="D8731" s="119" t="str">
        <f>IF(G8731="","",VLOOKUP(G8731,номенклатури!R:T,2,0))</f>
        <v/>
      </c>
      <c r="E8731" s="333" t="str">
        <f>IF(G8731="","",VLOOKUP(G8731,номенклатури!R:T,3,0))</f>
        <v/>
      </c>
      <c r="F8731" s="159" t="str">
        <f>IF(G8731="","",IF(ISERROR(VLOOKUP(G8731,номенклатури!V:V,1,0)),E8731*H8731,E8731*I8731))</f>
        <v/>
      </c>
      <c r="G8731" s="14"/>
      <c r="H8731" s="15"/>
      <c r="I8731" s="15"/>
      <c r="J8731" s="15"/>
      <c r="K8731" s="15"/>
      <c r="L8731" s="217"/>
      <c r="M8731" s="22"/>
      <c r="N8731" s="119" t="str">
        <f>IF(G8731="","",VLOOKUP(G8731,номенклатури!R:U,4,0))</f>
        <v/>
      </c>
      <c r="O8731" s="119" t="str">
        <f>IF(M8731="","",VLOOKUP(M8731,'14'!D:D,1,0))</f>
        <v/>
      </c>
    </row>
    <row r="8732" spans="1:15" ht="12.75" customHeight="1" x14ac:dyDescent="0.2">
      <c r="A8732" s="36" t="str">
        <f>'0'!$A$4</f>
        <v>………………..</v>
      </c>
      <c r="B8732" s="37">
        <f>'0'!$A$2</f>
        <v>46112</v>
      </c>
      <c r="C8732" s="37" t="s">
        <v>1243</v>
      </c>
      <c r="D8732" s="119" t="str">
        <f>IF(G8732="","",VLOOKUP(G8732,номенклатури!R:T,2,0))</f>
        <v/>
      </c>
      <c r="E8732" s="333" t="str">
        <f>IF(G8732="","",VLOOKUP(G8732,номенклатури!R:T,3,0))</f>
        <v/>
      </c>
      <c r="F8732" s="159" t="str">
        <f>IF(G8732="","",IF(ISERROR(VLOOKUP(G8732,номенклатури!V:V,1,0)),E8732*H8732,E8732*I8732))</f>
        <v/>
      </c>
      <c r="G8732" s="14"/>
      <c r="H8732" s="15"/>
      <c r="I8732" s="15"/>
      <c r="J8732" s="15"/>
      <c r="K8732" s="15"/>
      <c r="L8732" s="217"/>
      <c r="M8732" s="22"/>
      <c r="N8732" s="119" t="str">
        <f>IF(G8732="","",VLOOKUP(G8732,номенклатури!R:U,4,0))</f>
        <v/>
      </c>
      <c r="O8732" s="119" t="str">
        <f>IF(M8732="","",VLOOKUP(M8732,'14'!D:D,1,0))</f>
        <v/>
      </c>
    </row>
    <row r="8733" spans="1:15" ht="12.75" customHeight="1" x14ac:dyDescent="0.2">
      <c r="A8733" s="36" t="str">
        <f>'0'!$A$4</f>
        <v>………………..</v>
      </c>
      <c r="B8733" s="37">
        <f>'0'!$A$2</f>
        <v>46112</v>
      </c>
      <c r="C8733" s="37" t="s">
        <v>1243</v>
      </c>
      <c r="D8733" s="119" t="str">
        <f>IF(G8733="","",VLOOKUP(G8733,номенклатури!R:T,2,0))</f>
        <v/>
      </c>
      <c r="E8733" s="333" t="str">
        <f>IF(G8733="","",VLOOKUP(G8733,номенклатури!R:T,3,0))</f>
        <v/>
      </c>
      <c r="F8733" s="159" t="str">
        <f>IF(G8733="","",IF(ISERROR(VLOOKUP(G8733,номенклатури!V:V,1,0)),E8733*H8733,E8733*I8733))</f>
        <v/>
      </c>
      <c r="G8733" s="14"/>
      <c r="H8733" s="15"/>
      <c r="I8733" s="15"/>
      <c r="J8733" s="15"/>
      <c r="K8733" s="15"/>
      <c r="L8733" s="217"/>
      <c r="M8733" s="22"/>
      <c r="N8733" s="119" t="str">
        <f>IF(G8733="","",VLOOKUP(G8733,номенклатури!R:U,4,0))</f>
        <v/>
      </c>
      <c r="O8733" s="119" t="str">
        <f>IF(M8733="","",VLOOKUP(M8733,'14'!D:D,1,0))</f>
        <v/>
      </c>
    </row>
    <row r="8734" spans="1:15" ht="12.75" customHeight="1" x14ac:dyDescent="0.2">
      <c r="A8734" s="36" t="str">
        <f>'0'!$A$4</f>
        <v>………………..</v>
      </c>
      <c r="B8734" s="37">
        <f>'0'!$A$2</f>
        <v>46112</v>
      </c>
      <c r="C8734" s="37" t="s">
        <v>1243</v>
      </c>
      <c r="D8734" s="119" t="str">
        <f>IF(G8734="","",VLOOKUP(G8734,номенклатури!R:T,2,0))</f>
        <v/>
      </c>
      <c r="E8734" s="333" t="str">
        <f>IF(G8734="","",VLOOKUP(G8734,номенклатури!R:T,3,0))</f>
        <v/>
      </c>
      <c r="F8734" s="159" t="str">
        <f>IF(G8734="","",IF(ISERROR(VLOOKUP(G8734,номенклатури!V:V,1,0)),E8734*H8734,E8734*I8734))</f>
        <v/>
      </c>
      <c r="G8734" s="14"/>
      <c r="H8734" s="15"/>
      <c r="I8734" s="15"/>
      <c r="J8734" s="15"/>
      <c r="K8734" s="15"/>
      <c r="L8734" s="217"/>
      <c r="M8734" s="22"/>
      <c r="N8734" s="119" t="str">
        <f>IF(G8734="","",VLOOKUP(G8734,номенклатури!R:U,4,0))</f>
        <v/>
      </c>
      <c r="O8734" s="119" t="str">
        <f>IF(M8734="","",VLOOKUP(M8734,'14'!D:D,1,0))</f>
        <v/>
      </c>
    </row>
    <row r="8735" spans="1:15" ht="12.75" customHeight="1" x14ac:dyDescent="0.2">
      <c r="A8735" s="36" t="str">
        <f>'0'!$A$4</f>
        <v>………………..</v>
      </c>
      <c r="B8735" s="37">
        <f>'0'!$A$2</f>
        <v>46112</v>
      </c>
      <c r="C8735" s="37" t="s">
        <v>1243</v>
      </c>
      <c r="D8735" s="119" t="str">
        <f>IF(G8735="","",VLOOKUP(G8735,номенклатури!R:T,2,0))</f>
        <v/>
      </c>
      <c r="E8735" s="333" t="str">
        <f>IF(G8735="","",VLOOKUP(G8735,номенклатури!R:T,3,0))</f>
        <v/>
      </c>
      <c r="F8735" s="159" t="str">
        <f>IF(G8735="","",IF(ISERROR(VLOOKUP(G8735,номенклатури!V:V,1,0)),E8735*H8735,E8735*I8735))</f>
        <v/>
      </c>
      <c r="G8735" s="14"/>
      <c r="H8735" s="15"/>
      <c r="I8735" s="15"/>
      <c r="J8735" s="15"/>
      <c r="K8735" s="15"/>
      <c r="L8735" s="217"/>
      <c r="M8735" s="22"/>
      <c r="N8735" s="119" t="str">
        <f>IF(G8735="","",VLOOKUP(G8735,номенклатури!R:U,4,0))</f>
        <v/>
      </c>
      <c r="O8735" s="119" t="str">
        <f>IF(M8735="","",VLOOKUP(M8735,'14'!D:D,1,0))</f>
        <v/>
      </c>
    </row>
    <row r="8736" spans="1:15" ht="12.75" customHeight="1" x14ac:dyDescent="0.2">
      <c r="A8736" s="36" t="str">
        <f>'0'!$A$4</f>
        <v>………………..</v>
      </c>
      <c r="B8736" s="37">
        <f>'0'!$A$2</f>
        <v>46112</v>
      </c>
      <c r="C8736" s="37" t="s">
        <v>1243</v>
      </c>
      <c r="D8736" s="119" t="str">
        <f>IF(G8736="","",VLOOKUP(G8736,номенклатури!R:T,2,0))</f>
        <v/>
      </c>
      <c r="E8736" s="333" t="str">
        <f>IF(G8736="","",VLOOKUP(G8736,номенклатури!R:T,3,0))</f>
        <v/>
      </c>
      <c r="F8736" s="159" t="str">
        <f>IF(G8736="","",IF(ISERROR(VLOOKUP(G8736,номенклатури!V:V,1,0)),E8736*H8736,E8736*I8736))</f>
        <v/>
      </c>
      <c r="G8736" s="14"/>
      <c r="H8736" s="15"/>
      <c r="I8736" s="15"/>
      <c r="J8736" s="15"/>
      <c r="K8736" s="15"/>
      <c r="L8736" s="217"/>
      <c r="M8736" s="22"/>
      <c r="N8736" s="119" t="str">
        <f>IF(G8736="","",VLOOKUP(G8736,номенклатури!R:U,4,0))</f>
        <v/>
      </c>
      <c r="O8736" s="119" t="str">
        <f>IF(M8736="","",VLOOKUP(M8736,'14'!D:D,1,0))</f>
        <v/>
      </c>
    </row>
    <row r="8737" spans="1:15" ht="12.75" customHeight="1" x14ac:dyDescent="0.2">
      <c r="A8737" s="36" t="str">
        <f>'0'!$A$4</f>
        <v>………………..</v>
      </c>
      <c r="B8737" s="37">
        <f>'0'!$A$2</f>
        <v>46112</v>
      </c>
      <c r="C8737" s="37" t="s">
        <v>1243</v>
      </c>
      <c r="D8737" s="119" t="str">
        <f>IF(G8737="","",VLOOKUP(G8737,номенклатури!R:T,2,0))</f>
        <v/>
      </c>
      <c r="E8737" s="333" t="str">
        <f>IF(G8737="","",VLOOKUP(G8737,номенклатури!R:T,3,0))</f>
        <v/>
      </c>
      <c r="F8737" s="159" t="str">
        <f>IF(G8737="","",IF(ISERROR(VLOOKUP(G8737,номенклатури!V:V,1,0)),E8737*H8737,E8737*I8737))</f>
        <v/>
      </c>
      <c r="G8737" s="14"/>
      <c r="H8737" s="15"/>
      <c r="I8737" s="15"/>
      <c r="J8737" s="15"/>
      <c r="K8737" s="15"/>
      <c r="L8737" s="217"/>
      <c r="M8737" s="22"/>
      <c r="N8737" s="119" t="str">
        <f>IF(G8737="","",VLOOKUP(G8737,номенклатури!R:U,4,0))</f>
        <v/>
      </c>
      <c r="O8737" s="119" t="str">
        <f>IF(M8737="","",VLOOKUP(M8737,'14'!D:D,1,0))</f>
        <v/>
      </c>
    </row>
    <row r="8738" spans="1:15" ht="12.75" customHeight="1" x14ac:dyDescent="0.2">
      <c r="A8738" s="36" t="str">
        <f>'0'!$A$4</f>
        <v>………………..</v>
      </c>
      <c r="B8738" s="37">
        <f>'0'!$A$2</f>
        <v>46112</v>
      </c>
      <c r="C8738" s="37" t="s">
        <v>1243</v>
      </c>
      <c r="D8738" s="119" t="str">
        <f>IF(G8738="","",VLOOKUP(G8738,номенклатури!R:T,2,0))</f>
        <v/>
      </c>
      <c r="E8738" s="333" t="str">
        <f>IF(G8738="","",VLOOKUP(G8738,номенклатури!R:T,3,0))</f>
        <v/>
      </c>
      <c r="F8738" s="159" t="str">
        <f>IF(G8738="","",IF(ISERROR(VLOOKUP(G8738,номенклатури!V:V,1,0)),E8738*H8738,E8738*I8738))</f>
        <v/>
      </c>
      <c r="G8738" s="14"/>
      <c r="H8738" s="15"/>
      <c r="I8738" s="15"/>
      <c r="J8738" s="15"/>
      <c r="K8738" s="15"/>
      <c r="L8738" s="217"/>
      <c r="M8738" s="22"/>
      <c r="N8738" s="119" t="str">
        <f>IF(G8738="","",VLOOKUP(G8738,номенклатури!R:U,4,0))</f>
        <v/>
      </c>
      <c r="O8738" s="119" t="str">
        <f>IF(M8738="","",VLOOKUP(M8738,'14'!D:D,1,0))</f>
        <v/>
      </c>
    </row>
    <row r="8739" spans="1:15" ht="12.75" customHeight="1" x14ac:dyDescent="0.2">
      <c r="A8739" s="36" t="str">
        <f>'0'!$A$4</f>
        <v>………………..</v>
      </c>
      <c r="B8739" s="37">
        <f>'0'!$A$2</f>
        <v>46112</v>
      </c>
      <c r="C8739" s="37" t="s">
        <v>1243</v>
      </c>
      <c r="D8739" s="119" t="str">
        <f>IF(G8739="","",VLOOKUP(G8739,номенклатури!R:T,2,0))</f>
        <v/>
      </c>
      <c r="E8739" s="333" t="str">
        <f>IF(G8739="","",VLOOKUP(G8739,номенклатури!R:T,3,0))</f>
        <v/>
      </c>
      <c r="F8739" s="159" t="str">
        <f>IF(G8739="","",IF(ISERROR(VLOOKUP(G8739,номенклатури!V:V,1,0)),E8739*H8739,E8739*I8739))</f>
        <v/>
      </c>
      <c r="G8739" s="14"/>
      <c r="H8739" s="15"/>
      <c r="I8739" s="15"/>
      <c r="J8739" s="15"/>
      <c r="K8739" s="15"/>
      <c r="L8739" s="217"/>
      <c r="M8739" s="22"/>
      <c r="N8739" s="119" t="str">
        <f>IF(G8739="","",VLOOKUP(G8739,номенклатури!R:U,4,0))</f>
        <v/>
      </c>
      <c r="O8739" s="119" t="str">
        <f>IF(M8739="","",VLOOKUP(M8739,'14'!D:D,1,0))</f>
        <v/>
      </c>
    </row>
    <row r="8740" spans="1:15" ht="12.75" customHeight="1" x14ac:dyDescent="0.2">
      <c r="A8740" s="36" t="str">
        <f>'0'!$A$4</f>
        <v>………………..</v>
      </c>
      <c r="B8740" s="37">
        <f>'0'!$A$2</f>
        <v>46112</v>
      </c>
      <c r="C8740" s="37" t="s">
        <v>1243</v>
      </c>
      <c r="D8740" s="119" t="str">
        <f>IF(G8740="","",VLOOKUP(G8740,номенклатури!R:T,2,0))</f>
        <v/>
      </c>
      <c r="E8740" s="333" t="str">
        <f>IF(G8740="","",VLOOKUP(G8740,номенклатури!R:T,3,0))</f>
        <v/>
      </c>
      <c r="F8740" s="159" t="str">
        <f>IF(G8740="","",IF(ISERROR(VLOOKUP(G8740,номенклатури!V:V,1,0)),E8740*H8740,E8740*I8740))</f>
        <v/>
      </c>
      <c r="G8740" s="14"/>
      <c r="H8740" s="15"/>
      <c r="I8740" s="15"/>
      <c r="J8740" s="15"/>
      <c r="K8740" s="15"/>
      <c r="L8740" s="217"/>
      <c r="M8740" s="22"/>
      <c r="N8740" s="119" t="str">
        <f>IF(G8740="","",VLOOKUP(G8740,номенклатури!R:U,4,0))</f>
        <v/>
      </c>
      <c r="O8740" s="119" t="str">
        <f>IF(M8740="","",VLOOKUP(M8740,'14'!D:D,1,0))</f>
        <v/>
      </c>
    </row>
    <row r="8741" spans="1:15" ht="12.75" customHeight="1" x14ac:dyDescent="0.2">
      <c r="A8741" s="36" t="str">
        <f>'0'!$A$4</f>
        <v>………………..</v>
      </c>
      <c r="B8741" s="37">
        <f>'0'!$A$2</f>
        <v>46112</v>
      </c>
      <c r="C8741" s="37" t="s">
        <v>1243</v>
      </c>
      <c r="D8741" s="119" t="str">
        <f>IF(G8741="","",VLOOKUP(G8741,номенклатури!R:T,2,0))</f>
        <v/>
      </c>
      <c r="E8741" s="333" t="str">
        <f>IF(G8741="","",VLOOKUP(G8741,номенклатури!R:T,3,0))</f>
        <v/>
      </c>
      <c r="F8741" s="159" t="str">
        <f>IF(G8741="","",IF(ISERROR(VLOOKUP(G8741,номенклатури!V:V,1,0)),E8741*H8741,E8741*I8741))</f>
        <v/>
      </c>
      <c r="G8741" s="14"/>
      <c r="H8741" s="15"/>
      <c r="I8741" s="15"/>
      <c r="J8741" s="15"/>
      <c r="K8741" s="15"/>
      <c r="L8741" s="217"/>
      <c r="M8741" s="22"/>
      <c r="N8741" s="119" t="str">
        <f>IF(G8741="","",VLOOKUP(G8741,номенклатури!R:U,4,0))</f>
        <v/>
      </c>
      <c r="O8741" s="119" t="str">
        <f>IF(M8741="","",VLOOKUP(M8741,'14'!D:D,1,0))</f>
        <v/>
      </c>
    </row>
    <row r="8742" spans="1:15" ht="12.75" customHeight="1" x14ac:dyDescent="0.2">
      <c r="A8742" s="36" t="str">
        <f>'0'!$A$4</f>
        <v>………………..</v>
      </c>
      <c r="B8742" s="37">
        <f>'0'!$A$2</f>
        <v>46112</v>
      </c>
      <c r="C8742" s="37" t="s">
        <v>1243</v>
      </c>
      <c r="D8742" s="119" t="str">
        <f>IF(G8742="","",VLOOKUP(G8742,номенклатури!R:T,2,0))</f>
        <v/>
      </c>
      <c r="E8742" s="333" t="str">
        <f>IF(G8742="","",VLOOKUP(G8742,номенклатури!R:T,3,0))</f>
        <v/>
      </c>
      <c r="F8742" s="159" t="str">
        <f>IF(G8742="","",IF(ISERROR(VLOOKUP(G8742,номенклатури!V:V,1,0)),E8742*H8742,E8742*I8742))</f>
        <v/>
      </c>
      <c r="G8742" s="14"/>
      <c r="H8742" s="15"/>
      <c r="I8742" s="15"/>
      <c r="J8742" s="15"/>
      <c r="K8742" s="15"/>
      <c r="L8742" s="217"/>
      <c r="M8742" s="22"/>
      <c r="N8742" s="119" t="str">
        <f>IF(G8742="","",VLOOKUP(G8742,номенклатури!R:U,4,0))</f>
        <v/>
      </c>
      <c r="O8742" s="119" t="str">
        <f>IF(M8742="","",VLOOKUP(M8742,'14'!D:D,1,0))</f>
        <v/>
      </c>
    </row>
    <row r="8743" spans="1:15" ht="12.75" customHeight="1" x14ac:dyDescent="0.2">
      <c r="A8743" s="36" t="str">
        <f>'0'!$A$4</f>
        <v>………………..</v>
      </c>
      <c r="B8743" s="37">
        <f>'0'!$A$2</f>
        <v>46112</v>
      </c>
      <c r="C8743" s="37" t="s">
        <v>1243</v>
      </c>
      <c r="D8743" s="119" t="str">
        <f>IF(G8743="","",VLOOKUP(G8743,номенклатури!R:T,2,0))</f>
        <v/>
      </c>
      <c r="E8743" s="333" t="str">
        <f>IF(G8743="","",VLOOKUP(G8743,номенклатури!R:T,3,0))</f>
        <v/>
      </c>
      <c r="F8743" s="159" t="str">
        <f>IF(G8743="","",IF(ISERROR(VLOOKUP(G8743,номенклатури!V:V,1,0)),E8743*H8743,E8743*I8743))</f>
        <v/>
      </c>
      <c r="G8743" s="14"/>
      <c r="H8743" s="15"/>
      <c r="I8743" s="15"/>
      <c r="J8743" s="15"/>
      <c r="K8743" s="15"/>
      <c r="L8743" s="217"/>
      <c r="M8743" s="22"/>
      <c r="N8743" s="119" t="str">
        <f>IF(G8743="","",VLOOKUP(G8743,номенклатури!R:U,4,0))</f>
        <v/>
      </c>
      <c r="O8743" s="119" t="str">
        <f>IF(M8743="","",VLOOKUP(M8743,'14'!D:D,1,0))</f>
        <v/>
      </c>
    </row>
    <row r="8744" spans="1:15" ht="12.75" customHeight="1" x14ac:dyDescent="0.2">
      <c r="A8744" s="36" t="str">
        <f>'0'!$A$4</f>
        <v>………………..</v>
      </c>
      <c r="B8744" s="37">
        <f>'0'!$A$2</f>
        <v>46112</v>
      </c>
      <c r="C8744" s="37" t="s">
        <v>1243</v>
      </c>
      <c r="D8744" s="119" t="str">
        <f>IF(G8744="","",VLOOKUP(G8744,номенклатури!R:T,2,0))</f>
        <v/>
      </c>
      <c r="E8744" s="333" t="str">
        <f>IF(G8744="","",VLOOKUP(G8744,номенклатури!R:T,3,0))</f>
        <v/>
      </c>
      <c r="F8744" s="159" t="str">
        <f>IF(G8744="","",IF(ISERROR(VLOOKUP(G8744,номенклатури!V:V,1,0)),E8744*H8744,E8744*I8744))</f>
        <v/>
      </c>
      <c r="G8744" s="14"/>
      <c r="H8744" s="15"/>
      <c r="I8744" s="15"/>
      <c r="J8744" s="15"/>
      <c r="K8744" s="15"/>
      <c r="L8744" s="217"/>
      <c r="M8744" s="22"/>
      <c r="N8744" s="119" t="str">
        <f>IF(G8744="","",VLOOKUP(G8744,номенклатури!R:U,4,0))</f>
        <v/>
      </c>
      <c r="O8744" s="119" t="str">
        <f>IF(M8744="","",VLOOKUP(M8744,'14'!D:D,1,0))</f>
        <v/>
      </c>
    </row>
    <row r="8745" spans="1:15" ht="12.75" customHeight="1" x14ac:dyDescent="0.2">
      <c r="A8745" s="36" t="str">
        <f>'0'!$A$4</f>
        <v>………………..</v>
      </c>
      <c r="B8745" s="37">
        <f>'0'!$A$2</f>
        <v>46112</v>
      </c>
      <c r="C8745" s="37" t="s">
        <v>1243</v>
      </c>
      <c r="D8745" s="119" t="str">
        <f>IF(G8745="","",VLOOKUP(G8745,номенклатури!R:T,2,0))</f>
        <v/>
      </c>
      <c r="E8745" s="333" t="str">
        <f>IF(G8745="","",VLOOKUP(G8745,номенклатури!R:T,3,0))</f>
        <v/>
      </c>
      <c r="F8745" s="159" t="str">
        <f>IF(G8745="","",IF(ISERROR(VLOOKUP(G8745,номенклатури!V:V,1,0)),E8745*H8745,E8745*I8745))</f>
        <v/>
      </c>
      <c r="G8745" s="14"/>
      <c r="H8745" s="15"/>
      <c r="I8745" s="15"/>
      <c r="J8745" s="15"/>
      <c r="K8745" s="15"/>
      <c r="L8745" s="217"/>
      <c r="M8745" s="22"/>
      <c r="N8745" s="119" t="str">
        <f>IF(G8745="","",VLOOKUP(G8745,номенклатури!R:U,4,0))</f>
        <v/>
      </c>
      <c r="O8745" s="119" t="str">
        <f>IF(M8745="","",VLOOKUP(M8745,'14'!D:D,1,0))</f>
        <v/>
      </c>
    </row>
    <row r="8746" spans="1:15" ht="12.75" customHeight="1" x14ac:dyDescent="0.2">
      <c r="A8746" s="36" t="str">
        <f>'0'!$A$4</f>
        <v>………………..</v>
      </c>
      <c r="B8746" s="37">
        <f>'0'!$A$2</f>
        <v>46112</v>
      </c>
      <c r="C8746" s="37" t="s">
        <v>1243</v>
      </c>
      <c r="D8746" s="119" t="str">
        <f>IF(G8746="","",VLOOKUP(G8746,номенклатури!R:T,2,0))</f>
        <v/>
      </c>
      <c r="E8746" s="333" t="str">
        <f>IF(G8746="","",VLOOKUP(G8746,номенклатури!R:T,3,0))</f>
        <v/>
      </c>
      <c r="F8746" s="159" t="str">
        <f>IF(G8746="","",IF(ISERROR(VLOOKUP(G8746,номенклатури!V:V,1,0)),E8746*H8746,E8746*I8746))</f>
        <v/>
      </c>
      <c r="G8746" s="14"/>
      <c r="H8746" s="15"/>
      <c r="I8746" s="15"/>
      <c r="J8746" s="15"/>
      <c r="K8746" s="15"/>
      <c r="L8746" s="217"/>
      <c r="M8746" s="22"/>
      <c r="N8746" s="119" t="str">
        <f>IF(G8746="","",VLOOKUP(G8746,номенклатури!R:U,4,0))</f>
        <v/>
      </c>
      <c r="O8746" s="119" t="str">
        <f>IF(M8746="","",VLOOKUP(M8746,'14'!D:D,1,0))</f>
        <v/>
      </c>
    </row>
    <row r="8747" spans="1:15" ht="12.75" customHeight="1" x14ac:dyDescent="0.2">
      <c r="A8747" s="36" t="str">
        <f>'0'!$A$4</f>
        <v>………………..</v>
      </c>
      <c r="B8747" s="37">
        <f>'0'!$A$2</f>
        <v>46112</v>
      </c>
      <c r="C8747" s="37" t="s">
        <v>1243</v>
      </c>
      <c r="D8747" s="119" t="str">
        <f>IF(G8747="","",VLOOKUP(G8747,номенклатури!R:T,2,0))</f>
        <v/>
      </c>
      <c r="E8747" s="333" t="str">
        <f>IF(G8747="","",VLOOKUP(G8747,номенклатури!R:T,3,0))</f>
        <v/>
      </c>
      <c r="F8747" s="159" t="str">
        <f>IF(G8747="","",IF(ISERROR(VLOOKUP(G8747,номенклатури!V:V,1,0)),E8747*H8747,E8747*I8747))</f>
        <v/>
      </c>
      <c r="G8747" s="14"/>
      <c r="H8747" s="15"/>
      <c r="I8747" s="15"/>
      <c r="J8747" s="15"/>
      <c r="K8747" s="15"/>
      <c r="L8747" s="217"/>
      <c r="M8747" s="22"/>
      <c r="N8747" s="119" t="str">
        <f>IF(G8747="","",VLOOKUP(G8747,номенклатури!R:U,4,0))</f>
        <v/>
      </c>
      <c r="O8747" s="119" t="str">
        <f>IF(M8747="","",VLOOKUP(M8747,'14'!D:D,1,0))</f>
        <v/>
      </c>
    </row>
    <row r="8748" spans="1:15" ht="12.75" customHeight="1" x14ac:dyDescent="0.2">
      <c r="A8748" s="36" t="str">
        <f>'0'!$A$4</f>
        <v>………………..</v>
      </c>
      <c r="B8748" s="37">
        <f>'0'!$A$2</f>
        <v>46112</v>
      </c>
      <c r="C8748" s="37" t="s">
        <v>1243</v>
      </c>
      <c r="D8748" s="119" t="str">
        <f>IF(G8748="","",VLOOKUP(G8748,номенклатури!R:T,2,0))</f>
        <v/>
      </c>
      <c r="E8748" s="333" t="str">
        <f>IF(G8748="","",VLOOKUP(G8748,номенклатури!R:T,3,0))</f>
        <v/>
      </c>
      <c r="F8748" s="159" t="str">
        <f>IF(G8748="","",IF(ISERROR(VLOOKUP(G8748,номенклатури!V:V,1,0)),E8748*H8748,E8748*I8748))</f>
        <v/>
      </c>
      <c r="G8748" s="14"/>
      <c r="H8748" s="15"/>
      <c r="I8748" s="15"/>
      <c r="J8748" s="15"/>
      <c r="K8748" s="15"/>
      <c r="L8748" s="217"/>
      <c r="M8748" s="22"/>
      <c r="N8748" s="119" t="str">
        <f>IF(G8748="","",VLOOKUP(G8748,номенклатури!R:U,4,0))</f>
        <v/>
      </c>
      <c r="O8748" s="119" t="str">
        <f>IF(M8748="","",VLOOKUP(M8748,'14'!D:D,1,0))</f>
        <v/>
      </c>
    </row>
    <row r="8749" spans="1:15" ht="12.75" customHeight="1" x14ac:dyDescent="0.2">
      <c r="A8749" s="36" t="str">
        <f>'0'!$A$4</f>
        <v>………………..</v>
      </c>
      <c r="B8749" s="37">
        <f>'0'!$A$2</f>
        <v>46112</v>
      </c>
      <c r="C8749" s="37" t="s">
        <v>1243</v>
      </c>
      <c r="D8749" s="119" t="str">
        <f>IF(G8749="","",VLOOKUP(G8749,номенклатури!R:T,2,0))</f>
        <v/>
      </c>
      <c r="E8749" s="333" t="str">
        <f>IF(G8749="","",VLOOKUP(G8749,номенклатури!R:T,3,0))</f>
        <v/>
      </c>
      <c r="F8749" s="159" t="str">
        <f>IF(G8749="","",IF(ISERROR(VLOOKUP(G8749,номенклатури!V:V,1,0)),E8749*H8749,E8749*I8749))</f>
        <v/>
      </c>
      <c r="G8749" s="14"/>
      <c r="H8749" s="15"/>
      <c r="I8749" s="15"/>
      <c r="J8749" s="15"/>
      <c r="K8749" s="15"/>
      <c r="L8749" s="217"/>
      <c r="M8749" s="22"/>
      <c r="N8749" s="119" t="str">
        <f>IF(G8749="","",VLOOKUP(G8749,номенклатури!R:U,4,0))</f>
        <v/>
      </c>
      <c r="O8749" s="119" t="str">
        <f>IF(M8749="","",VLOOKUP(M8749,'14'!D:D,1,0))</f>
        <v/>
      </c>
    </row>
    <row r="8750" spans="1:15" ht="12.75" customHeight="1" x14ac:dyDescent="0.2">
      <c r="A8750" s="36" t="str">
        <f>'0'!$A$4</f>
        <v>………………..</v>
      </c>
      <c r="B8750" s="37">
        <f>'0'!$A$2</f>
        <v>46112</v>
      </c>
      <c r="C8750" s="37" t="s">
        <v>1243</v>
      </c>
      <c r="D8750" s="119" t="str">
        <f>IF(G8750="","",VLOOKUP(G8750,номенклатури!R:T,2,0))</f>
        <v/>
      </c>
      <c r="E8750" s="333" t="str">
        <f>IF(G8750="","",VLOOKUP(G8750,номенклатури!R:T,3,0))</f>
        <v/>
      </c>
      <c r="F8750" s="159" t="str">
        <f>IF(G8750="","",IF(ISERROR(VLOOKUP(G8750,номенклатури!V:V,1,0)),E8750*H8750,E8750*I8750))</f>
        <v/>
      </c>
      <c r="G8750" s="14"/>
      <c r="H8750" s="15"/>
      <c r="I8750" s="15"/>
      <c r="J8750" s="15"/>
      <c r="K8750" s="15"/>
      <c r="L8750" s="217"/>
      <c r="M8750" s="22"/>
      <c r="N8750" s="119" t="str">
        <f>IF(G8750="","",VLOOKUP(G8750,номенклатури!R:U,4,0))</f>
        <v/>
      </c>
      <c r="O8750" s="119" t="str">
        <f>IF(M8750="","",VLOOKUP(M8750,'14'!D:D,1,0))</f>
        <v/>
      </c>
    </row>
    <row r="8751" spans="1:15" ht="12.75" customHeight="1" x14ac:dyDescent="0.2">
      <c r="A8751" s="36" t="str">
        <f>'0'!$A$4</f>
        <v>………………..</v>
      </c>
      <c r="B8751" s="37">
        <f>'0'!$A$2</f>
        <v>46112</v>
      </c>
      <c r="C8751" s="37" t="s">
        <v>1243</v>
      </c>
      <c r="D8751" s="119" t="str">
        <f>IF(G8751="","",VLOOKUP(G8751,номенклатури!R:T,2,0))</f>
        <v/>
      </c>
      <c r="E8751" s="333" t="str">
        <f>IF(G8751="","",VLOOKUP(G8751,номенклатури!R:T,3,0))</f>
        <v/>
      </c>
      <c r="F8751" s="159" t="str">
        <f>IF(G8751="","",IF(ISERROR(VLOOKUP(G8751,номенклатури!V:V,1,0)),E8751*H8751,E8751*I8751))</f>
        <v/>
      </c>
      <c r="G8751" s="14"/>
      <c r="H8751" s="15"/>
      <c r="I8751" s="15"/>
      <c r="J8751" s="15"/>
      <c r="K8751" s="15"/>
      <c r="L8751" s="217"/>
      <c r="M8751" s="22"/>
      <c r="N8751" s="119" t="str">
        <f>IF(G8751="","",VLOOKUP(G8751,номенклатури!R:U,4,0))</f>
        <v/>
      </c>
      <c r="O8751" s="119" t="str">
        <f>IF(M8751="","",VLOOKUP(M8751,'14'!D:D,1,0))</f>
        <v/>
      </c>
    </row>
    <row r="8752" spans="1:15" ht="12.75" customHeight="1" x14ac:dyDescent="0.2">
      <c r="A8752" s="36" t="str">
        <f>'0'!$A$4</f>
        <v>………………..</v>
      </c>
      <c r="B8752" s="37">
        <f>'0'!$A$2</f>
        <v>46112</v>
      </c>
      <c r="C8752" s="37" t="s">
        <v>1243</v>
      </c>
      <c r="D8752" s="119" t="str">
        <f>IF(G8752="","",VLOOKUP(G8752,номенклатури!R:T,2,0))</f>
        <v/>
      </c>
      <c r="E8752" s="333" t="str">
        <f>IF(G8752="","",VLOOKUP(G8752,номенклатури!R:T,3,0))</f>
        <v/>
      </c>
      <c r="F8752" s="159" t="str">
        <f>IF(G8752="","",IF(ISERROR(VLOOKUP(G8752,номенклатури!V:V,1,0)),E8752*H8752,E8752*I8752))</f>
        <v/>
      </c>
      <c r="G8752" s="14"/>
      <c r="H8752" s="15"/>
      <c r="I8752" s="15"/>
      <c r="J8752" s="15"/>
      <c r="K8752" s="15"/>
      <c r="L8752" s="217"/>
      <c r="M8752" s="22"/>
      <c r="N8752" s="119" t="str">
        <f>IF(G8752="","",VLOOKUP(G8752,номенклатури!R:U,4,0))</f>
        <v/>
      </c>
      <c r="O8752" s="119" t="str">
        <f>IF(M8752="","",VLOOKUP(M8752,'14'!D:D,1,0))</f>
        <v/>
      </c>
    </row>
    <row r="8753" spans="1:15" ht="12.75" customHeight="1" x14ac:dyDescent="0.2">
      <c r="A8753" s="36" t="str">
        <f>'0'!$A$4</f>
        <v>………………..</v>
      </c>
      <c r="B8753" s="37">
        <f>'0'!$A$2</f>
        <v>46112</v>
      </c>
      <c r="C8753" s="37" t="s">
        <v>1243</v>
      </c>
      <c r="D8753" s="119" t="str">
        <f>IF(G8753="","",VLOOKUP(G8753,номенклатури!R:T,2,0))</f>
        <v/>
      </c>
      <c r="E8753" s="333" t="str">
        <f>IF(G8753="","",VLOOKUP(G8753,номенклатури!R:T,3,0))</f>
        <v/>
      </c>
      <c r="F8753" s="159" t="str">
        <f>IF(G8753="","",IF(ISERROR(VLOOKUP(G8753,номенклатури!V:V,1,0)),E8753*H8753,E8753*I8753))</f>
        <v/>
      </c>
      <c r="G8753" s="14"/>
      <c r="H8753" s="15"/>
      <c r="I8753" s="15"/>
      <c r="J8753" s="15"/>
      <c r="K8753" s="15"/>
      <c r="L8753" s="217"/>
      <c r="M8753" s="22"/>
      <c r="N8753" s="119" t="str">
        <f>IF(G8753="","",VLOOKUP(G8753,номенклатури!R:U,4,0))</f>
        <v/>
      </c>
      <c r="O8753" s="119" t="str">
        <f>IF(M8753="","",VLOOKUP(M8753,'14'!D:D,1,0))</f>
        <v/>
      </c>
    </row>
    <row r="8754" spans="1:15" ht="12.75" customHeight="1" x14ac:dyDescent="0.2">
      <c r="A8754" s="36" t="str">
        <f>'0'!$A$4</f>
        <v>………………..</v>
      </c>
      <c r="B8754" s="37">
        <f>'0'!$A$2</f>
        <v>46112</v>
      </c>
      <c r="C8754" s="37" t="s">
        <v>1243</v>
      </c>
      <c r="D8754" s="119" t="str">
        <f>IF(G8754="","",VLOOKUP(G8754,номенклатури!R:T,2,0))</f>
        <v/>
      </c>
      <c r="E8754" s="333" t="str">
        <f>IF(G8754="","",VLOOKUP(G8754,номенклатури!R:T,3,0))</f>
        <v/>
      </c>
      <c r="F8754" s="159" t="str">
        <f>IF(G8754="","",IF(ISERROR(VLOOKUP(G8754,номенклатури!V:V,1,0)),E8754*H8754,E8754*I8754))</f>
        <v/>
      </c>
      <c r="G8754" s="14"/>
      <c r="H8754" s="15"/>
      <c r="I8754" s="15"/>
      <c r="J8754" s="15"/>
      <c r="K8754" s="15"/>
      <c r="L8754" s="217"/>
      <c r="M8754" s="22"/>
      <c r="N8754" s="119" t="str">
        <f>IF(G8754="","",VLOOKUP(G8754,номенклатури!R:U,4,0))</f>
        <v/>
      </c>
      <c r="O8754" s="119" t="str">
        <f>IF(M8754="","",VLOOKUP(M8754,'14'!D:D,1,0))</f>
        <v/>
      </c>
    </row>
    <row r="8755" spans="1:15" ht="12.75" customHeight="1" x14ac:dyDescent="0.2">
      <c r="A8755" s="36" t="str">
        <f>'0'!$A$4</f>
        <v>………………..</v>
      </c>
      <c r="B8755" s="37">
        <f>'0'!$A$2</f>
        <v>46112</v>
      </c>
      <c r="C8755" s="37" t="s">
        <v>1243</v>
      </c>
      <c r="D8755" s="119" t="str">
        <f>IF(G8755="","",VLOOKUP(G8755,номенклатури!R:T,2,0))</f>
        <v/>
      </c>
      <c r="E8755" s="333" t="str">
        <f>IF(G8755="","",VLOOKUP(G8755,номенклатури!R:T,3,0))</f>
        <v/>
      </c>
      <c r="F8755" s="159" t="str">
        <f>IF(G8755="","",IF(ISERROR(VLOOKUP(G8755,номенклатури!V:V,1,0)),E8755*H8755,E8755*I8755))</f>
        <v/>
      </c>
      <c r="G8755" s="14"/>
      <c r="H8755" s="15"/>
      <c r="I8755" s="15"/>
      <c r="J8755" s="15"/>
      <c r="K8755" s="15"/>
      <c r="L8755" s="217"/>
      <c r="M8755" s="22"/>
      <c r="N8755" s="119" t="str">
        <f>IF(G8755="","",VLOOKUP(G8755,номенклатури!R:U,4,0))</f>
        <v/>
      </c>
      <c r="O8755" s="119" t="str">
        <f>IF(M8755="","",VLOOKUP(M8755,'14'!D:D,1,0))</f>
        <v/>
      </c>
    </row>
    <row r="8756" spans="1:15" ht="12.75" customHeight="1" x14ac:dyDescent="0.2">
      <c r="A8756" s="36" t="str">
        <f>'0'!$A$4</f>
        <v>………………..</v>
      </c>
      <c r="B8756" s="37">
        <f>'0'!$A$2</f>
        <v>46112</v>
      </c>
      <c r="C8756" s="37" t="s">
        <v>1243</v>
      </c>
      <c r="D8756" s="119" t="str">
        <f>IF(G8756="","",VLOOKUP(G8756,номенклатури!R:T,2,0))</f>
        <v/>
      </c>
      <c r="E8756" s="333" t="str">
        <f>IF(G8756="","",VLOOKUP(G8756,номенклатури!R:T,3,0))</f>
        <v/>
      </c>
      <c r="F8756" s="159" t="str">
        <f>IF(G8756="","",IF(ISERROR(VLOOKUP(G8756,номенклатури!V:V,1,0)),E8756*H8756,E8756*I8756))</f>
        <v/>
      </c>
      <c r="G8756" s="14"/>
      <c r="H8756" s="15"/>
      <c r="I8756" s="15"/>
      <c r="J8756" s="15"/>
      <c r="K8756" s="15"/>
      <c r="L8756" s="217"/>
      <c r="M8756" s="22"/>
      <c r="N8756" s="119" t="str">
        <f>IF(G8756="","",VLOOKUP(G8756,номенклатури!R:U,4,0))</f>
        <v/>
      </c>
      <c r="O8756" s="119" t="str">
        <f>IF(M8756="","",VLOOKUP(M8756,'14'!D:D,1,0))</f>
        <v/>
      </c>
    </row>
    <row r="8757" spans="1:15" ht="12.75" customHeight="1" x14ac:dyDescent="0.2">
      <c r="A8757" s="36" t="str">
        <f>'0'!$A$4</f>
        <v>………………..</v>
      </c>
      <c r="B8757" s="37">
        <f>'0'!$A$2</f>
        <v>46112</v>
      </c>
      <c r="C8757" s="37" t="s">
        <v>1243</v>
      </c>
      <c r="D8757" s="119" t="str">
        <f>IF(G8757="","",VLOOKUP(G8757,номенклатури!R:T,2,0))</f>
        <v/>
      </c>
      <c r="E8757" s="333" t="str">
        <f>IF(G8757="","",VLOOKUP(G8757,номенклатури!R:T,3,0))</f>
        <v/>
      </c>
      <c r="F8757" s="159" t="str">
        <f>IF(G8757="","",IF(ISERROR(VLOOKUP(G8757,номенклатури!V:V,1,0)),E8757*H8757,E8757*I8757))</f>
        <v/>
      </c>
      <c r="G8757" s="14"/>
      <c r="H8757" s="15"/>
      <c r="I8757" s="15"/>
      <c r="J8757" s="15"/>
      <c r="K8757" s="15"/>
      <c r="L8757" s="217"/>
      <c r="M8757" s="22"/>
      <c r="N8757" s="119" t="str">
        <f>IF(G8757="","",VLOOKUP(G8757,номенклатури!R:U,4,0))</f>
        <v/>
      </c>
      <c r="O8757" s="119" t="str">
        <f>IF(M8757="","",VLOOKUP(M8757,'14'!D:D,1,0))</f>
        <v/>
      </c>
    </row>
    <row r="8758" spans="1:15" ht="12.75" customHeight="1" x14ac:dyDescent="0.2">
      <c r="A8758" s="36" t="str">
        <f>'0'!$A$4</f>
        <v>………………..</v>
      </c>
      <c r="B8758" s="37">
        <f>'0'!$A$2</f>
        <v>46112</v>
      </c>
      <c r="C8758" s="37" t="s">
        <v>1243</v>
      </c>
      <c r="D8758" s="119" t="str">
        <f>IF(G8758="","",VLOOKUP(G8758,номенклатури!R:T,2,0))</f>
        <v/>
      </c>
      <c r="E8758" s="333" t="str">
        <f>IF(G8758="","",VLOOKUP(G8758,номенклатури!R:T,3,0))</f>
        <v/>
      </c>
      <c r="F8758" s="159" t="str">
        <f>IF(G8758="","",IF(ISERROR(VLOOKUP(G8758,номенклатури!V:V,1,0)),E8758*H8758,E8758*I8758))</f>
        <v/>
      </c>
      <c r="G8758" s="14"/>
      <c r="H8758" s="15"/>
      <c r="I8758" s="15"/>
      <c r="J8758" s="15"/>
      <c r="K8758" s="15"/>
      <c r="L8758" s="217"/>
      <c r="M8758" s="22"/>
      <c r="N8758" s="119" t="str">
        <f>IF(G8758="","",VLOOKUP(G8758,номенклатури!R:U,4,0))</f>
        <v/>
      </c>
      <c r="O8758" s="119" t="str">
        <f>IF(M8758="","",VLOOKUP(M8758,'14'!D:D,1,0))</f>
        <v/>
      </c>
    </row>
    <row r="8759" spans="1:15" ht="12.75" customHeight="1" x14ac:dyDescent="0.2">
      <c r="A8759" s="36" t="str">
        <f>'0'!$A$4</f>
        <v>………………..</v>
      </c>
      <c r="B8759" s="37">
        <f>'0'!$A$2</f>
        <v>46112</v>
      </c>
      <c r="C8759" s="37" t="s">
        <v>1243</v>
      </c>
      <c r="D8759" s="119" t="str">
        <f>IF(G8759="","",VLOOKUP(G8759,номенклатури!R:T,2,0))</f>
        <v/>
      </c>
      <c r="E8759" s="333" t="str">
        <f>IF(G8759="","",VLOOKUP(G8759,номенклатури!R:T,3,0))</f>
        <v/>
      </c>
      <c r="F8759" s="159" t="str">
        <f>IF(G8759="","",IF(ISERROR(VLOOKUP(G8759,номенклатури!V:V,1,0)),E8759*H8759,E8759*I8759))</f>
        <v/>
      </c>
      <c r="G8759" s="14"/>
      <c r="H8759" s="15"/>
      <c r="I8759" s="15"/>
      <c r="J8759" s="15"/>
      <c r="K8759" s="15"/>
      <c r="L8759" s="217"/>
      <c r="M8759" s="22"/>
      <c r="N8759" s="119" t="str">
        <f>IF(G8759="","",VLOOKUP(G8759,номенклатури!R:U,4,0))</f>
        <v/>
      </c>
      <c r="O8759" s="119" t="str">
        <f>IF(M8759="","",VLOOKUP(M8759,'14'!D:D,1,0))</f>
        <v/>
      </c>
    </row>
    <row r="8760" spans="1:15" ht="12.75" customHeight="1" x14ac:dyDescent="0.2">
      <c r="A8760" s="36" t="str">
        <f>'0'!$A$4</f>
        <v>………………..</v>
      </c>
      <c r="B8760" s="37">
        <f>'0'!$A$2</f>
        <v>46112</v>
      </c>
      <c r="C8760" s="37" t="s">
        <v>1243</v>
      </c>
      <c r="D8760" s="119" t="str">
        <f>IF(G8760="","",VLOOKUP(G8760,номенклатури!R:T,2,0))</f>
        <v/>
      </c>
      <c r="E8760" s="333" t="str">
        <f>IF(G8760="","",VLOOKUP(G8760,номенклатури!R:T,3,0))</f>
        <v/>
      </c>
      <c r="F8760" s="159" t="str">
        <f>IF(G8760="","",IF(ISERROR(VLOOKUP(G8760,номенклатури!V:V,1,0)),E8760*H8760,E8760*I8760))</f>
        <v/>
      </c>
      <c r="G8760" s="14"/>
      <c r="H8760" s="15"/>
      <c r="I8760" s="15"/>
      <c r="J8760" s="15"/>
      <c r="K8760" s="15"/>
      <c r="L8760" s="217"/>
      <c r="M8760" s="22"/>
      <c r="N8760" s="119" t="str">
        <f>IF(G8760="","",VLOOKUP(G8760,номенклатури!R:U,4,0))</f>
        <v/>
      </c>
      <c r="O8760" s="119" t="str">
        <f>IF(M8760="","",VLOOKUP(M8760,'14'!D:D,1,0))</f>
        <v/>
      </c>
    </row>
    <row r="8761" spans="1:15" ht="12.75" customHeight="1" x14ac:dyDescent="0.2">
      <c r="A8761" s="36" t="str">
        <f>'0'!$A$4</f>
        <v>………………..</v>
      </c>
      <c r="B8761" s="37">
        <f>'0'!$A$2</f>
        <v>46112</v>
      </c>
      <c r="C8761" s="37" t="s">
        <v>1243</v>
      </c>
      <c r="D8761" s="119" t="str">
        <f>IF(G8761="","",VLOOKUP(G8761,номенклатури!R:T,2,0))</f>
        <v/>
      </c>
      <c r="E8761" s="333" t="str">
        <f>IF(G8761="","",VLOOKUP(G8761,номенклатури!R:T,3,0))</f>
        <v/>
      </c>
      <c r="F8761" s="159" t="str">
        <f>IF(G8761="","",IF(ISERROR(VLOOKUP(G8761,номенклатури!V:V,1,0)),E8761*H8761,E8761*I8761))</f>
        <v/>
      </c>
      <c r="G8761" s="14"/>
      <c r="H8761" s="15"/>
      <c r="I8761" s="15"/>
      <c r="J8761" s="15"/>
      <c r="K8761" s="15"/>
      <c r="L8761" s="217"/>
      <c r="M8761" s="22"/>
      <c r="N8761" s="119" t="str">
        <f>IF(G8761="","",VLOOKUP(G8761,номенклатури!R:U,4,0))</f>
        <v/>
      </c>
      <c r="O8761" s="119" t="str">
        <f>IF(M8761="","",VLOOKUP(M8761,'14'!D:D,1,0))</f>
        <v/>
      </c>
    </row>
    <row r="8762" spans="1:15" ht="12.75" customHeight="1" x14ac:dyDescent="0.2">
      <c r="A8762" s="36" t="str">
        <f>'0'!$A$4</f>
        <v>………………..</v>
      </c>
      <c r="B8762" s="37">
        <f>'0'!$A$2</f>
        <v>46112</v>
      </c>
      <c r="C8762" s="37" t="s">
        <v>1243</v>
      </c>
      <c r="D8762" s="119" t="str">
        <f>IF(G8762="","",VLOOKUP(G8762,номенклатури!R:T,2,0))</f>
        <v/>
      </c>
      <c r="E8762" s="333" t="str">
        <f>IF(G8762="","",VLOOKUP(G8762,номенклатури!R:T,3,0))</f>
        <v/>
      </c>
      <c r="F8762" s="159" t="str">
        <f>IF(G8762="","",IF(ISERROR(VLOOKUP(G8762,номенклатури!V:V,1,0)),E8762*H8762,E8762*I8762))</f>
        <v/>
      </c>
      <c r="G8762" s="14"/>
      <c r="H8762" s="15"/>
      <c r="I8762" s="15"/>
      <c r="J8762" s="15"/>
      <c r="K8762" s="15"/>
      <c r="L8762" s="217"/>
      <c r="M8762" s="22"/>
      <c r="N8762" s="119" t="str">
        <f>IF(G8762="","",VLOOKUP(G8762,номенклатури!R:U,4,0))</f>
        <v/>
      </c>
      <c r="O8762" s="119" t="str">
        <f>IF(M8762="","",VLOOKUP(M8762,'14'!D:D,1,0))</f>
        <v/>
      </c>
    </row>
    <row r="8763" spans="1:15" ht="12.75" customHeight="1" x14ac:dyDescent="0.2">
      <c r="A8763" s="36" t="str">
        <f>'0'!$A$4</f>
        <v>………………..</v>
      </c>
      <c r="B8763" s="37">
        <f>'0'!$A$2</f>
        <v>46112</v>
      </c>
      <c r="C8763" s="37" t="s">
        <v>1243</v>
      </c>
      <c r="D8763" s="119" t="str">
        <f>IF(G8763="","",VLOOKUP(G8763,номенклатури!R:T,2,0))</f>
        <v/>
      </c>
      <c r="E8763" s="333" t="str">
        <f>IF(G8763="","",VLOOKUP(G8763,номенклатури!R:T,3,0))</f>
        <v/>
      </c>
      <c r="F8763" s="159" t="str">
        <f>IF(G8763="","",IF(ISERROR(VLOOKUP(G8763,номенклатури!V:V,1,0)),E8763*H8763,E8763*I8763))</f>
        <v/>
      </c>
      <c r="G8763" s="14"/>
      <c r="H8763" s="15"/>
      <c r="I8763" s="15"/>
      <c r="J8763" s="15"/>
      <c r="K8763" s="15"/>
      <c r="L8763" s="217"/>
      <c r="M8763" s="22"/>
      <c r="N8763" s="119" t="str">
        <f>IF(G8763="","",VLOOKUP(G8763,номенклатури!R:U,4,0))</f>
        <v/>
      </c>
      <c r="O8763" s="119" t="str">
        <f>IF(M8763="","",VLOOKUP(M8763,'14'!D:D,1,0))</f>
        <v/>
      </c>
    </row>
    <row r="8764" spans="1:15" ht="12.75" customHeight="1" x14ac:dyDescent="0.2">
      <c r="A8764" s="36" t="str">
        <f>'0'!$A$4</f>
        <v>………………..</v>
      </c>
      <c r="B8764" s="37">
        <f>'0'!$A$2</f>
        <v>46112</v>
      </c>
      <c r="C8764" s="37" t="s">
        <v>1243</v>
      </c>
      <c r="D8764" s="119" t="str">
        <f>IF(G8764="","",VLOOKUP(G8764,номенклатури!R:T,2,0))</f>
        <v/>
      </c>
      <c r="E8764" s="333" t="str">
        <f>IF(G8764="","",VLOOKUP(G8764,номенклатури!R:T,3,0))</f>
        <v/>
      </c>
      <c r="F8764" s="159" t="str">
        <f>IF(G8764="","",IF(ISERROR(VLOOKUP(G8764,номенклатури!V:V,1,0)),E8764*H8764,E8764*I8764))</f>
        <v/>
      </c>
      <c r="G8764" s="14"/>
      <c r="H8764" s="15"/>
      <c r="I8764" s="15"/>
      <c r="J8764" s="15"/>
      <c r="K8764" s="15"/>
      <c r="L8764" s="217"/>
      <c r="M8764" s="22"/>
      <c r="N8764" s="119" t="str">
        <f>IF(G8764="","",VLOOKUP(G8764,номенклатури!R:U,4,0))</f>
        <v/>
      </c>
      <c r="O8764" s="119" t="str">
        <f>IF(M8764="","",VLOOKUP(M8764,'14'!D:D,1,0))</f>
        <v/>
      </c>
    </row>
    <row r="8765" spans="1:15" ht="12.75" customHeight="1" x14ac:dyDescent="0.2">
      <c r="A8765" s="36" t="str">
        <f>'0'!$A$4</f>
        <v>………………..</v>
      </c>
      <c r="B8765" s="37">
        <f>'0'!$A$2</f>
        <v>46112</v>
      </c>
      <c r="C8765" s="37" t="s">
        <v>1243</v>
      </c>
      <c r="D8765" s="119" t="str">
        <f>IF(G8765="","",VLOOKUP(G8765,номенклатури!R:T,2,0))</f>
        <v/>
      </c>
      <c r="E8765" s="333" t="str">
        <f>IF(G8765="","",VLOOKUP(G8765,номенклатури!R:T,3,0))</f>
        <v/>
      </c>
      <c r="F8765" s="159" t="str">
        <f>IF(G8765="","",IF(ISERROR(VLOOKUP(G8765,номенклатури!V:V,1,0)),E8765*H8765,E8765*I8765))</f>
        <v/>
      </c>
      <c r="G8765" s="14"/>
      <c r="H8765" s="15"/>
      <c r="I8765" s="15"/>
      <c r="J8765" s="15"/>
      <c r="K8765" s="15"/>
      <c r="L8765" s="217"/>
      <c r="M8765" s="22"/>
      <c r="N8765" s="119" t="str">
        <f>IF(G8765="","",VLOOKUP(G8765,номенклатури!R:U,4,0))</f>
        <v/>
      </c>
      <c r="O8765" s="119" t="str">
        <f>IF(M8765="","",VLOOKUP(M8765,'14'!D:D,1,0))</f>
        <v/>
      </c>
    </row>
    <row r="8766" spans="1:15" ht="12.75" customHeight="1" x14ac:dyDescent="0.2">
      <c r="A8766" s="36" t="str">
        <f>'0'!$A$4</f>
        <v>………………..</v>
      </c>
      <c r="B8766" s="37">
        <f>'0'!$A$2</f>
        <v>46112</v>
      </c>
      <c r="C8766" s="37" t="s">
        <v>1243</v>
      </c>
      <c r="D8766" s="119" t="str">
        <f>IF(G8766="","",VLOOKUP(G8766,номенклатури!R:T,2,0))</f>
        <v/>
      </c>
      <c r="E8766" s="333" t="str">
        <f>IF(G8766="","",VLOOKUP(G8766,номенклатури!R:T,3,0))</f>
        <v/>
      </c>
      <c r="F8766" s="159" t="str">
        <f>IF(G8766="","",IF(ISERROR(VLOOKUP(G8766,номенклатури!V:V,1,0)),E8766*H8766,E8766*I8766))</f>
        <v/>
      </c>
      <c r="G8766" s="14"/>
      <c r="H8766" s="15"/>
      <c r="I8766" s="15"/>
      <c r="J8766" s="15"/>
      <c r="K8766" s="15"/>
      <c r="L8766" s="217"/>
      <c r="M8766" s="22"/>
      <c r="N8766" s="119" t="str">
        <f>IF(G8766="","",VLOOKUP(G8766,номенклатури!R:U,4,0))</f>
        <v/>
      </c>
      <c r="O8766" s="119" t="str">
        <f>IF(M8766="","",VLOOKUP(M8766,'14'!D:D,1,0))</f>
        <v/>
      </c>
    </row>
    <row r="8767" spans="1:15" ht="12.75" customHeight="1" x14ac:dyDescent="0.2">
      <c r="A8767" s="36" t="str">
        <f>'0'!$A$4</f>
        <v>………………..</v>
      </c>
      <c r="B8767" s="37">
        <f>'0'!$A$2</f>
        <v>46112</v>
      </c>
      <c r="C8767" s="37" t="s">
        <v>1243</v>
      </c>
      <c r="D8767" s="119" t="str">
        <f>IF(G8767="","",VLOOKUP(G8767,номенклатури!R:T,2,0))</f>
        <v/>
      </c>
      <c r="E8767" s="333" t="str">
        <f>IF(G8767="","",VLOOKUP(G8767,номенклатури!R:T,3,0))</f>
        <v/>
      </c>
      <c r="F8767" s="159" t="str">
        <f>IF(G8767="","",IF(ISERROR(VLOOKUP(G8767,номенклатури!V:V,1,0)),E8767*H8767,E8767*I8767))</f>
        <v/>
      </c>
      <c r="G8767" s="14"/>
      <c r="H8767" s="15"/>
      <c r="I8767" s="15"/>
      <c r="J8767" s="15"/>
      <c r="K8767" s="15"/>
      <c r="L8767" s="217"/>
      <c r="M8767" s="22"/>
      <c r="N8767" s="119" t="str">
        <f>IF(G8767="","",VLOOKUP(G8767,номенклатури!R:U,4,0))</f>
        <v/>
      </c>
      <c r="O8767" s="119" t="str">
        <f>IF(M8767="","",VLOOKUP(M8767,'14'!D:D,1,0))</f>
        <v/>
      </c>
    </row>
    <row r="8768" spans="1:15" ht="12.75" customHeight="1" x14ac:dyDescent="0.2">
      <c r="A8768" s="36" t="str">
        <f>'0'!$A$4</f>
        <v>………………..</v>
      </c>
      <c r="B8768" s="37">
        <f>'0'!$A$2</f>
        <v>46112</v>
      </c>
      <c r="C8768" s="37" t="s">
        <v>1243</v>
      </c>
      <c r="D8768" s="119" t="str">
        <f>IF(G8768="","",VLOOKUP(G8768,номенклатури!R:T,2,0))</f>
        <v/>
      </c>
      <c r="E8768" s="333" t="str">
        <f>IF(G8768="","",VLOOKUP(G8768,номенклатури!R:T,3,0))</f>
        <v/>
      </c>
      <c r="F8768" s="159" t="str">
        <f>IF(G8768="","",IF(ISERROR(VLOOKUP(G8768,номенклатури!V:V,1,0)),E8768*H8768,E8768*I8768))</f>
        <v/>
      </c>
      <c r="G8768" s="14"/>
      <c r="H8768" s="15"/>
      <c r="I8768" s="15"/>
      <c r="J8768" s="15"/>
      <c r="K8768" s="15"/>
      <c r="L8768" s="217"/>
      <c r="M8768" s="22"/>
      <c r="N8768" s="119" t="str">
        <f>IF(G8768="","",VLOOKUP(G8768,номенклатури!R:U,4,0))</f>
        <v/>
      </c>
      <c r="O8768" s="119" t="str">
        <f>IF(M8768="","",VLOOKUP(M8768,'14'!D:D,1,0))</f>
        <v/>
      </c>
    </row>
    <row r="8769" spans="1:15" ht="12.75" customHeight="1" x14ac:dyDescent="0.2">
      <c r="A8769" s="36" t="str">
        <f>'0'!$A$4</f>
        <v>………………..</v>
      </c>
      <c r="B8769" s="37">
        <f>'0'!$A$2</f>
        <v>46112</v>
      </c>
      <c r="C8769" s="37" t="s">
        <v>1243</v>
      </c>
      <c r="D8769" s="119" t="str">
        <f>IF(G8769="","",VLOOKUP(G8769,номенклатури!R:T,2,0))</f>
        <v/>
      </c>
      <c r="E8769" s="333" t="str">
        <f>IF(G8769="","",VLOOKUP(G8769,номенклатури!R:T,3,0))</f>
        <v/>
      </c>
      <c r="F8769" s="159" t="str">
        <f>IF(G8769="","",IF(ISERROR(VLOOKUP(G8769,номенклатури!V:V,1,0)),E8769*H8769,E8769*I8769))</f>
        <v/>
      </c>
      <c r="G8769" s="14"/>
      <c r="H8769" s="15"/>
      <c r="I8769" s="15"/>
      <c r="J8769" s="15"/>
      <c r="K8769" s="15"/>
      <c r="L8769" s="217"/>
      <c r="M8769" s="22"/>
      <c r="N8769" s="119" t="str">
        <f>IF(G8769="","",VLOOKUP(G8769,номенклатури!R:U,4,0))</f>
        <v/>
      </c>
      <c r="O8769" s="119" t="str">
        <f>IF(M8769="","",VLOOKUP(M8769,'14'!D:D,1,0))</f>
        <v/>
      </c>
    </row>
    <row r="8770" spans="1:15" ht="12.75" customHeight="1" x14ac:dyDescent="0.2">
      <c r="A8770" s="36" t="str">
        <f>'0'!$A$4</f>
        <v>………………..</v>
      </c>
      <c r="B8770" s="37">
        <f>'0'!$A$2</f>
        <v>46112</v>
      </c>
      <c r="C8770" s="37" t="s">
        <v>1243</v>
      </c>
      <c r="D8770" s="119" t="str">
        <f>IF(G8770="","",VLOOKUP(G8770,номенклатури!R:T,2,0))</f>
        <v/>
      </c>
      <c r="E8770" s="333" t="str">
        <f>IF(G8770="","",VLOOKUP(G8770,номенклатури!R:T,3,0))</f>
        <v/>
      </c>
      <c r="F8770" s="159" t="str">
        <f>IF(G8770="","",IF(ISERROR(VLOOKUP(G8770,номенклатури!V:V,1,0)),E8770*H8770,E8770*I8770))</f>
        <v/>
      </c>
      <c r="G8770" s="14"/>
      <c r="H8770" s="15"/>
      <c r="I8770" s="15"/>
      <c r="J8770" s="15"/>
      <c r="K8770" s="15"/>
      <c r="L8770" s="217"/>
      <c r="M8770" s="22"/>
      <c r="N8770" s="119" t="str">
        <f>IF(G8770="","",VLOOKUP(G8770,номенклатури!R:U,4,0))</f>
        <v/>
      </c>
      <c r="O8770" s="119" t="str">
        <f>IF(M8770="","",VLOOKUP(M8770,'14'!D:D,1,0))</f>
        <v/>
      </c>
    </row>
    <row r="8771" spans="1:15" ht="12.75" customHeight="1" x14ac:dyDescent="0.2">
      <c r="A8771" s="36" t="str">
        <f>'0'!$A$4</f>
        <v>………………..</v>
      </c>
      <c r="B8771" s="37">
        <f>'0'!$A$2</f>
        <v>46112</v>
      </c>
      <c r="C8771" s="37" t="s">
        <v>1243</v>
      </c>
      <c r="D8771" s="119" t="str">
        <f>IF(G8771="","",VLOOKUP(G8771,номенклатури!R:T,2,0))</f>
        <v/>
      </c>
      <c r="E8771" s="333" t="str">
        <f>IF(G8771="","",VLOOKUP(G8771,номенклатури!R:T,3,0))</f>
        <v/>
      </c>
      <c r="F8771" s="159" t="str">
        <f>IF(G8771="","",IF(ISERROR(VLOOKUP(G8771,номенклатури!V:V,1,0)),E8771*H8771,E8771*I8771))</f>
        <v/>
      </c>
      <c r="G8771" s="14"/>
      <c r="H8771" s="15"/>
      <c r="I8771" s="15"/>
      <c r="J8771" s="15"/>
      <c r="K8771" s="15"/>
      <c r="L8771" s="217"/>
      <c r="M8771" s="22"/>
      <c r="N8771" s="119" t="str">
        <f>IF(G8771="","",VLOOKUP(G8771,номенклатури!R:U,4,0))</f>
        <v/>
      </c>
      <c r="O8771" s="119" t="str">
        <f>IF(M8771="","",VLOOKUP(M8771,'14'!D:D,1,0))</f>
        <v/>
      </c>
    </row>
    <row r="8772" spans="1:15" ht="12.75" customHeight="1" x14ac:dyDescent="0.2">
      <c r="A8772" s="36" t="str">
        <f>'0'!$A$4</f>
        <v>………………..</v>
      </c>
      <c r="B8772" s="37">
        <f>'0'!$A$2</f>
        <v>46112</v>
      </c>
      <c r="C8772" s="37" t="s">
        <v>1243</v>
      </c>
      <c r="D8772" s="119" t="str">
        <f>IF(G8772="","",VLOOKUP(G8772,номенклатури!R:T,2,0))</f>
        <v/>
      </c>
      <c r="E8772" s="333" t="str">
        <f>IF(G8772="","",VLOOKUP(G8772,номенклатури!R:T,3,0))</f>
        <v/>
      </c>
      <c r="F8772" s="159" t="str">
        <f>IF(G8772="","",IF(ISERROR(VLOOKUP(G8772,номенклатури!V:V,1,0)),E8772*H8772,E8772*I8772))</f>
        <v/>
      </c>
      <c r="G8772" s="14"/>
      <c r="H8772" s="15"/>
      <c r="I8772" s="15"/>
      <c r="J8772" s="15"/>
      <c r="K8772" s="15"/>
      <c r="L8772" s="217"/>
      <c r="M8772" s="22"/>
      <c r="N8772" s="119" t="str">
        <f>IF(G8772="","",VLOOKUP(G8772,номенклатури!R:U,4,0))</f>
        <v/>
      </c>
      <c r="O8772" s="119" t="str">
        <f>IF(M8772="","",VLOOKUP(M8772,'14'!D:D,1,0))</f>
        <v/>
      </c>
    </row>
    <row r="8773" spans="1:15" ht="12.75" customHeight="1" x14ac:dyDescent="0.2">
      <c r="A8773" s="36" t="str">
        <f>'0'!$A$4</f>
        <v>………………..</v>
      </c>
      <c r="B8773" s="37">
        <f>'0'!$A$2</f>
        <v>46112</v>
      </c>
      <c r="C8773" s="37" t="s">
        <v>1243</v>
      </c>
      <c r="D8773" s="119" t="str">
        <f>IF(G8773="","",VLOOKUP(G8773,номенклатури!R:T,2,0))</f>
        <v/>
      </c>
      <c r="E8773" s="333" t="str">
        <f>IF(G8773="","",VLOOKUP(G8773,номенклатури!R:T,3,0))</f>
        <v/>
      </c>
      <c r="F8773" s="159" t="str">
        <f>IF(G8773="","",IF(ISERROR(VLOOKUP(G8773,номенклатури!V:V,1,0)),E8773*H8773,E8773*I8773))</f>
        <v/>
      </c>
      <c r="G8773" s="14"/>
      <c r="H8773" s="15"/>
      <c r="I8773" s="15"/>
      <c r="J8773" s="15"/>
      <c r="K8773" s="15"/>
      <c r="L8773" s="217"/>
      <c r="M8773" s="22"/>
      <c r="N8773" s="119" t="str">
        <f>IF(G8773="","",VLOOKUP(G8773,номенклатури!R:U,4,0))</f>
        <v/>
      </c>
      <c r="O8773" s="119" t="str">
        <f>IF(M8773="","",VLOOKUP(M8773,'14'!D:D,1,0))</f>
        <v/>
      </c>
    </row>
    <row r="8774" spans="1:15" ht="12.75" customHeight="1" x14ac:dyDescent="0.2">
      <c r="A8774" s="36" t="str">
        <f>'0'!$A$4</f>
        <v>………………..</v>
      </c>
      <c r="B8774" s="37">
        <f>'0'!$A$2</f>
        <v>46112</v>
      </c>
      <c r="C8774" s="37" t="s">
        <v>1243</v>
      </c>
      <c r="D8774" s="119" t="str">
        <f>IF(G8774="","",VLOOKUP(G8774,номенклатури!R:T,2,0))</f>
        <v/>
      </c>
      <c r="E8774" s="333" t="str">
        <f>IF(G8774="","",VLOOKUP(G8774,номенклатури!R:T,3,0))</f>
        <v/>
      </c>
      <c r="F8774" s="159" t="str">
        <f>IF(G8774="","",IF(ISERROR(VLOOKUP(G8774,номенклатури!V:V,1,0)),E8774*H8774,E8774*I8774))</f>
        <v/>
      </c>
      <c r="G8774" s="14"/>
      <c r="H8774" s="15"/>
      <c r="I8774" s="15"/>
      <c r="J8774" s="15"/>
      <c r="K8774" s="15"/>
      <c r="L8774" s="217"/>
      <c r="M8774" s="22"/>
      <c r="N8774" s="119" t="str">
        <f>IF(G8774="","",VLOOKUP(G8774,номенклатури!R:U,4,0))</f>
        <v/>
      </c>
      <c r="O8774" s="119" t="str">
        <f>IF(M8774="","",VLOOKUP(M8774,'14'!D:D,1,0))</f>
        <v/>
      </c>
    </row>
    <row r="8775" spans="1:15" ht="12.75" customHeight="1" x14ac:dyDescent="0.2">
      <c r="A8775" s="36" t="str">
        <f>'0'!$A$4</f>
        <v>………………..</v>
      </c>
      <c r="B8775" s="37">
        <f>'0'!$A$2</f>
        <v>46112</v>
      </c>
      <c r="C8775" s="37" t="s">
        <v>1243</v>
      </c>
      <c r="D8775" s="119" t="str">
        <f>IF(G8775="","",VLOOKUP(G8775,номенклатури!R:T,2,0))</f>
        <v/>
      </c>
      <c r="E8775" s="333" t="str">
        <f>IF(G8775="","",VLOOKUP(G8775,номенклатури!R:T,3,0))</f>
        <v/>
      </c>
      <c r="F8775" s="159" t="str">
        <f>IF(G8775="","",IF(ISERROR(VLOOKUP(G8775,номенклатури!V:V,1,0)),E8775*H8775,E8775*I8775))</f>
        <v/>
      </c>
      <c r="G8775" s="14"/>
      <c r="H8775" s="15"/>
      <c r="I8775" s="15"/>
      <c r="J8775" s="15"/>
      <c r="K8775" s="15"/>
      <c r="L8775" s="217"/>
      <c r="M8775" s="22"/>
      <c r="N8775" s="119" t="str">
        <f>IF(G8775="","",VLOOKUP(G8775,номенклатури!R:U,4,0))</f>
        <v/>
      </c>
      <c r="O8775" s="119" t="str">
        <f>IF(M8775="","",VLOOKUP(M8775,'14'!D:D,1,0))</f>
        <v/>
      </c>
    </row>
    <row r="8776" spans="1:15" ht="12.75" customHeight="1" x14ac:dyDescent="0.2">
      <c r="A8776" s="36" t="str">
        <f>'0'!$A$4</f>
        <v>………………..</v>
      </c>
      <c r="B8776" s="37">
        <f>'0'!$A$2</f>
        <v>46112</v>
      </c>
      <c r="C8776" s="37" t="s">
        <v>1243</v>
      </c>
      <c r="D8776" s="119" t="str">
        <f>IF(G8776="","",VLOOKUP(G8776,номенклатури!R:T,2,0))</f>
        <v/>
      </c>
      <c r="E8776" s="333" t="str">
        <f>IF(G8776="","",VLOOKUP(G8776,номенклатури!R:T,3,0))</f>
        <v/>
      </c>
      <c r="F8776" s="159" t="str">
        <f>IF(G8776="","",IF(ISERROR(VLOOKUP(G8776,номенклатури!V:V,1,0)),E8776*H8776,E8776*I8776))</f>
        <v/>
      </c>
      <c r="G8776" s="14"/>
      <c r="H8776" s="15"/>
      <c r="I8776" s="15"/>
      <c r="J8776" s="15"/>
      <c r="K8776" s="15"/>
      <c r="L8776" s="217"/>
      <c r="M8776" s="22"/>
      <c r="N8776" s="119" t="str">
        <f>IF(G8776="","",VLOOKUP(G8776,номенклатури!R:U,4,0))</f>
        <v/>
      </c>
      <c r="O8776" s="119" t="str">
        <f>IF(M8776="","",VLOOKUP(M8776,'14'!D:D,1,0))</f>
        <v/>
      </c>
    </row>
    <row r="8777" spans="1:15" ht="12.75" customHeight="1" x14ac:dyDescent="0.2">
      <c r="A8777" s="36" t="str">
        <f>'0'!$A$4</f>
        <v>………………..</v>
      </c>
      <c r="B8777" s="37">
        <f>'0'!$A$2</f>
        <v>46112</v>
      </c>
      <c r="C8777" s="37" t="s">
        <v>1243</v>
      </c>
      <c r="D8777" s="119" t="str">
        <f>IF(G8777="","",VLOOKUP(G8777,номенклатури!R:T,2,0))</f>
        <v/>
      </c>
      <c r="E8777" s="333" t="str">
        <f>IF(G8777="","",VLOOKUP(G8777,номенклатури!R:T,3,0))</f>
        <v/>
      </c>
      <c r="F8777" s="159" t="str">
        <f>IF(G8777="","",IF(ISERROR(VLOOKUP(G8777,номенклатури!V:V,1,0)),E8777*H8777,E8777*I8777))</f>
        <v/>
      </c>
      <c r="G8777" s="14"/>
      <c r="H8777" s="15"/>
      <c r="I8777" s="15"/>
      <c r="J8777" s="15"/>
      <c r="K8777" s="15"/>
      <c r="L8777" s="217"/>
      <c r="M8777" s="22"/>
      <c r="N8777" s="119" t="str">
        <f>IF(G8777="","",VLOOKUP(G8777,номенклатури!R:U,4,0))</f>
        <v/>
      </c>
      <c r="O8777" s="119" t="str">
        <f>IF(M8777="","",VLOOKUP(M8777,'14'!D:D,1,0))</f>
        <v/>
      </c>
    </row>
    <row r="8778" spans="1:15" ht="12.75" customHeight="1" x14ac:dyDescent="0.2">
      <c r="A8778" s="36" t="str">
        <f>'0'!$A$4</f>
        <v>………………..</v>
      </c>
      <c r="B8778" s="37">
        <f>'0'!$A$2</f>
        <v>46112</v>
      </c>
      <c r="C8778" s="37" t="s">
        <v>1243</v>
      </c>
      <c r="D8778" s="119" t="str">
        <f>IF(G8778="","",VLOOKUP(G8778,номенклатури!R:T,2,0))</f>
        <v/>
      </c>
      <c r="E8778" s="333" t="str">
        <f>IF(G8778="","",VLOOKUP(G8778,номенклатури!R:T,3,0))</f>
        <v/>
      </c>
      <c r="F8778" s="159" t="str">
        <f>IF(G8778="","",IF(ISERROR(VLOOKUP(G8778,номенклатури!V:V,1,0)),E8778*H8778,E8778*I8778))</f>
        <v/>
      </c>
      <c r="G8778" s="14"/>
      <c r="H8778" s="15"/>
      <c r="I8778" s="15"/>
      <c r="J8778" s="15"/>
      <c r="K8778" s="15"/>
      <c r="L8778" s="217"/>
      <c r="M8778" s="22"/>
      <c r="N8778" s="119" t="str">
        <f>IF(G8778="","",VLOOKUP(G8778,номенклатури!R:U,4,0))</f>
        <v/>
      </c>
      <c r="O8778" s="119" t="str">
        <f>IF(M8778="","",VLOOKUP(M8778,'14'!D:D,1,0))</f>
        <v/>
      </c>
    </row>
    <row r="8779" spans="1:15" ht="12.75" customHeight="1" x14ac:dyDescent="0.2">
      <c r="A8779" s="36" t="str">
        <f>'0'!$A$4</f>
        <v>………………..</v>
      </c>
      <c r="B8779" s="37">
        <f>'0'!$A$2</f>
        <v>46112</v>
      </c>
      <c r="C8779" s="37" t="s">
        <v>1243</v>
      </c>
      <c r="D8779" s="119" t="str">
        <f>IF(G8779="","",VLOOKUP(G8779,номенклатури!R:T,2,0))</f>
        <v/>
      </c>
      <c r="E8779" s="333" t="str">
        <f>IF(G8779="","",VLOOKUP(G8779,номенклатури!R:T,3,0))</f>
        <v/>
      </c>
      <c r="F8779" s="159" t="str">
        <f>IF(G8779="","",IF(ISERROR(VLOOKUP(G8779,номенклатури!V:V,1,0)),E8779*H8779,E8779*I8779))</f>
        <v/>
      </c>
      <c r="G8779" s="14"/>
      <c r="H8779" s="15"/>
      <c r="I8779" s="15"/>
      <c r="J8779" s="15"/>
      <c r="K8779" s="15"/>
      <c r="L8779" s="217"/>
      <c r="M8779" s="22"/>
      <c r="N8779" s="119" t="str">
        <f>IF(G8779="","",VLOOKUP(G8779,номенклатури!R:U,4,0))</f>
        <v/>
      </c>
      <c r="O8779" s="119" t="str">
        <f>IF(M8779="","",VLOOKUP(M8779,'14'!D:D,1,0))</f>
        <v/>
      </c>
    </row>
    <row r="8780" spans="1:15" ht="12.75" customHeight="1" x14ac:dyDescent="0.2">
      <c r="A8780" s="36" t="str">
        <f>'0'!$A$4</f>
        <v>………………..</v>
      </c>
      <c r="B8780" s="37">
        <f>'0'!$A$2</f>
        <v>46112</v>
      </c>
      <c r="C8780" s="37" t="s">
        <v>1243</v>
      </c>
      <c r="D8780" s="119" t="str">
        <f>IF(G8780="","",VLOOKUP(G8780,номенклатури!R:T,2,0))</f>
        <v/>
      </c>
      <c r="E8780" s="333" t="str">
        <f>IF(G8780="","",VLOOKUP(G8780,номенклатури!R:T,3,0))</f>
        <v/>
      </c>
      <c r="F8780" s="159" t="str">
        <f>IF(G8780="","",IF(ISERROR(VLOOKUP(G8780,номенклатури!V:V,1,0)),E8780*H8780,E8780*I8780))</f>
        <v/>
      </c>
      <c r="G8780" s="14"/>
      <c r="H8780" s="15"/>
      <c r="I8780" s="15"/>
      <c r="J8780" s="15"/>
      <c r="K8780" s="15"/>
      <c r="L8780" s="217"/>
      <c r="M8780" s="22"/>
      <c r="N8780" s="119" t="str">
        <f>IF(G8780="","",VLOOKUP(G8780,номенклатури!R:U,4,0))</f>
        <v/>
      </c>
      <c r="O8780" s="119" t="str">
        <f>IF(M8780="","",VLOOKUP(M8780,'14'!D:D,1,0))</f>
        <v/>
      </c>
    </row>
    <row r="8781" spans="1:15" ht="12.75" customHeight="1" x14ac:dyDescent="0.2">
      <c r="A8781" s="36" t="str">
        <f>'0'!$A$4</f>
        <v>………………..</v>
      </c>
      <c r="B8781" s="37">
        <f>'0'!$A$2</f>
        <v>46112</v>
      </c>
      <c r="C8781" s="37" t="s">
        <v>1243</v>
      </c>
      <c r="D8781" s="119" t="str">
        <f>IF(G8781="","",VLOOKUP(G8781,номенклатури!R:T,2,0))</f>
        <v/>
      </c>
      <c r="E8781" s="333" t="str">
        <f>IF(G8781="","",VLOOKUP(G8781,номенклатури!R:T,3,0))</f>
        <v/>
      </c>
      <c r="F8781" s="159" t="str">
        <f>IF(G8781="","",IF(ISERROR(VLOOKUP(G8781,номенклатури!V:V,1,0)),E8781*H8781,E8781*I8781))</f>
        <v/>
      </c>
      <c r="G8781" s="14"/>
      <c r="H8781" s="15"/>
      <c r="I8781" s="15"/>
      <c r="J8781" s="15"/>
      <c r="K8781" s="15"/>
      <c r="L8781" s="217"/>
      <c r="M8781" s="22"/>
      <c r="N8781" s="119" t="str">
        <f>IF(G8781="","",VLOOKUP(G8781,номенклатури!R:U,4,0))</f>
        <v/>
      </c>
      <c r="O8781" s="119" t="str">
        <f>IF(M8781="","",VLOOKUP(M8781,'14'!D:D,1,0))</f>
        <v/>
      </c>
    </row>
    <row r="8782" spans="1:15" ht="12.75" customHeight="1" x14ac:dyDescent="0.2">
      <c r="A8782" s="36" t="str">
        <f>'0'!$A$4</f>
        <v>………………..</v>
      </c>
      <c r="B8782" s="37">
        <f>'0'!$A$2</f>
        <v>46112</v>
      </c>
      <c r="C8782" s="37" t="s">
        <v>1243</v>
      </c>
      <c r="D8782" s="119" t="str">
        <f>IF(G8782="","",VLOOKUP(G8782,номенклатури!R:T,2,0))</f>
        <v/>
      </c>
      <c r="E8782" s="333" t="str">
        <f>IF(G8782="","",VLOOKUP(G8782,номенклатури!R:T,3,0))</f>
        <v/>
      </c>
      <c r="F8782" s="159" t="str">
        <f>IF(G8782="","",IF(ISERROR(VLOOKUP(G8782,номенклатури!V:V,1,0)),E8782*H8782,E8782*I8782))</f>
        <v/>
      </c>
      <c r="G8782" s="14"/>
      <c r="H8782" s="15"/>
      <c r="I8782" s="15"/>
      <c r="J8782" s="15"/>
      <c r="K8782" s="15"/>
      <c r="L8782" s="217"/>
      <c r="M8782" s="22"/>
      <c r="N8782" s="119" t="str">
        <f>IF(G8782="","",VLOOKUP(G8782,номенклатури!R:U,4,0))</f>
        <v/>
      </c>
      <c r="O8782" s="119" t="str">
        <f>IF(M8782="","",VLOOKUP(M8782,'14'!D:D,1,0))</f>
        <v/>
      </c>
    </row>
    <row r="8783" spans="1:15" ht="12.75" customHeight="1" x14ac:dyDescent="0.2">
      <c r="A8783" s="36" t="str">
        <f>'0'!$A$4</f>
        <v>………………..</v>
      </c>
      <c r="B8783" s="37">
        <f>'0'!$A$2</f>
        <v>46112</v>
      </c>
      <c r="C8783" s="37" t="s">
        <v>1243</v>
      </c>
      <c r="D8783" s="119" t="str">
        <f>IF(G8783="","",VLOOKUP(G8783,номенклатури!R:T,2,0))</f>
        <v/>
      </c>
      <c r="E8783" s="333" t="str">
        <f>IF(G8783="","",VLOOKUP(G8783,номенклатури!R:T,3,0))</f>
        <v/>
      </c>
      <c r="F8783" s="159" t="str">
        <f>IF(G8783="","",IF(ISERROR(VLOOKUP(G8783,номенклатури!V:V,1,0)),E8783*H8783,E8783*I8783))</f>
        <v/>
      </c>
      <c r="G8783" s="14"/>
      <c r="H8783" s="15"/>
      <c r="I8783" s="15"/>
      <c r="J8783" s="15"/>
      <c r="K8783" s="15"/>
      <c r="L8783" s="217"/>
      <c r="M8783" s="22"/>
      <c r="N8783" s="119" t="str">
        <f>IF(G8783="","",VLOOKUP(G8783,номенклатури!R:U,4,0))</f>
        <v/>
      </c>
      <c r="O8783" s="119" t="str">
        <f>IF(M8783="","",VLOOKUP(M8783,'14'!D:D,1,0))</f>
        <v/>
      </c>
    </row>
    <row r="8784" spans="1:15" ht="12.75" customHeight="1" x14ac:dyDescent="0.2">
      <c r="A8784" s="36" t="str">
        <f>'0'!$A$4</f>
        <v>………………..</v>
      </c>
      <c r="B8784" s="37">
        <f>'0'!$A$2</f>
        <v>46112</v>
      </c>
      <c r="C8784" s="37" t="s">
        <v>1243</v>
      </c>
      <c r="D8784" s="119" t="str">
        <f>IF(G8784="","",VLOOKUP(G8784,номенклатури!R:T,2,0))</f>
        <v/>
      </c>
      <c r="E8784" s="333" t="str">
        <f>IF(G8784="","",VLOOKUP(G8784,номенклатури!R:T,3,0))</f>
        <v/>
      </c>
      <c r="F8784" s="159" t="str">
        <f>IF(G8784="","",IF(ISERROR(VLOOKUP(G8784,номенклатури!V:V,1,0)),E8784*H8784,E8784*I8784))</f>
        <v/>
      </c>
      <c r="G8784" s="14"/>
      <c r="H8784" s="15"/>
      <c r="I8784" s="15"/>
      <c r="J8784" s="15"/>
      <c r="K8784" s="15"/>
      <c r="L8784" s="217"/>
      <c r="M8784" s="22"/>
      <c r="N8784" s="119" t="str">
        <f>IF(G8784="","",VLOOKUP(G8784,номенклатури!R:U,4,0))</f>
        <v/>
      </c>
      <c r="O8784" s="119" t="str">
        <f>IF(M8784="","",VLOOKUP(M8784,'14'!D:D,1,0))</f>
        <v/>
      </c>
    </row>
    <row r="8785" spans="1:15" ht="12.75" customHeight="1" x14ac:dyDescent="0.2">
      <c r="A8785" s="36" t="str">
        <f>'0'!$A$4</f>
        <v>………………..</v>
      </c>
      <c r="B8785" s="37">
        <f>'0'!$A$2</f>
        <v>46112</v>
      </c>
      <c r="C8785" s="37" t="s">
        <v>1243</v>
      </c>
      <c r="D8785" s="119" t="str">
        <f>IF(G8785="","",VLOOKUP(G8785,номенклатури!R:T,2,0))</f>
        <v/>
      </c>
      <c r="E8785" s="333" t="str">
        <f>IF(G8785="","",VLOOKUP(G8785,номенклатури!R:T,3,0))</f>
        <v/>
      </c>
      <c r="F8785" s="159" t="str">
        <f>IF(G8785="","",IF(ISERROR(VLOOKUP(G8785,номенклатури!V:V,1,0)),E8785*H8785,E8785*I8785))</f>
        <v/>
      </c>
      <c r="G8785" s="14"/>
      <c r="H8785" s="15"/>
      <c r="I8785" s="15"/>
      <c r="J8785" s="15"/>
      <c r="K8785" s="15"/>
      <c r="L8785" s="217"/>
      <c r="M8785" s="22"/>
      <c r="N8785" s="119" t="str">
        <f>IF(G8785="","",VLOOKUP(G8785,номенклатури!R:U,4,0))</f>
        <v/>
      </c>
      <c r="O8785" s="119" t="str">
        <f>IF(M8785="","",VLOOKUP(M8785,'14'!D:D,1,0))</f>
        <v/>
      </c>
    </row>
    <row r="8786" spans="1:15" ht="12.75" customHeight="1" x14ac:dyDescent="0.2">
      <c r="A8786" s="36" t="str">
        <f>'0'!$A$4</f>
        <v>………………..</v>
      </c>
      <c r="B8786" s="37">
        <f>'0'!$A$2</f>
        <v>46112</v>
      </c>
      <c r="C8786" s="37" t="s">
        <v>1243</v>
      </c>
      <c r="D8786" s="119" t="str">
        <f>IF(G8786="","",VLOOKUP(G8786,номенклатури!R:T,2,0))</f>
        <v/>
      </c>
      <c r="E8786" s="333" t="str">
        <f>IF(G8786="","",VLOOKUP(G8786,номенклатури!R:T,3,0))</f>
        <v/>
      </c>
      <c r="F8786" s="159" t="str">
        <f>IF(G8786="","",IF(ISERROR(VLOOKUP(G8786,номенклатури!V:V,1,0)),E8786*H8786,E8786*I8786))</f>
        <v/>
      </c>
      <c r="G8786" s="14"/>
      <c r="H8786" s="15"/>
      <c r="I8786" s="15"/>
      <c r="J8786" s="15"/>
      <c r="K8786" s="15"/>
      <c r="L8786" s="217"/>
      <c r="M8786" s="22"/>
      <c r="N8786" s="119" t="str">
        <f>IF(G8786="","",VLOOKUP(G8786,номенклатури!R:U,4,0))</f>
        <v/>
      </c>
      <c r="O8786" s="119" t="str">
        <f>IF(M8786="","",VLOOKUP(M8786,'14'!D:D,1,0))</f>
        <v/>
      </c>
    </row>
    <row r="8787" spans="1:15" ht="12.75" customHeight="1" x14ac:dyDescent="0.2">
      <c r="A8787" s="36" t="str">
        <f>'0'!$A$4</f>
        <v>………………..</v>
      </c>
      <c r="B8787" s="37">
        <f>'0'!$A$2</f>
        <v>46112</v>
      </c>
      <c r="C8787" s="37" t="s">
        <v>1243</v>
      </c>
      <c r="D8787" s="119" t="str">
        <f>IF(G8787="","",VLOOKUP(G8787,номенклатури!R:T,2,0))</f>
        <v/>
      </c>
      <c r="E8787" s="333" t="str">
        <f>IF(G8787="","",VLOOKUP(G8787,номенклатури!R:T,3,0))</f>
        <v/>
      </c>
      <c r="F8787" s="159" t="str">
        <f>IF(G8787="","",IF(ISERROR(VLOOKUP(G8787,номенклатури!V:V,1,0)),E8787*H8787,E8787*I8787))</f>
        <v/>
      </c>
      <c r="G8787" s="14"/>
      <c r="H8787" s="15"/>
      <c r="I8787" s="15"/>
      <c r="J8787" s="15"/>
      <c r="K8787" s="15"/>
      <c r="L8787" s="217"/>
      <c r="M8787" s="22"/>
      <c r="N8787" s="119" t="str">
        <f>IF(G8787="","",VLOOKUP(G8787,номенклатури!R:U,4,0))</f>
        <v/>
      </c>
      <c r="O8787" s="119" t="str">
        <f>IF(M8787="","",VLOOKUP(M8787,'14'!D:D,1,0))</f>
        <v/>
      </c>
    </row>
    <row r="8788" spans="1:15" ht="12.75" customHeight="1" x14ac:dyDescent="0.2">
      <c r="A8788" s="36" t="str">
        <f>'0'!$A$4</f>
        <v>………………..</v>
      </c>
      <c r="B8788" s="37">
        <f>'0'!$A$2</f>
        <v>46112</v>
      </c>
      <c r="C8788" s="37" t="s">
        <v>1243</v>
      </c>
      <c r="D8788" s="119" t="str">
        <f>IF(G8788="","",VLOOKUP(G8788,номенклатури!R:T,2,0))</f>
        <v/>
      </c>
      <c r="E8788" s="333" t="str">
        <f>IF(G8788="","",VLOOKUP(G8788,номенклатури!R:T,3,0))</f>
        <v/>
      </c>
      <c r="F8788" s="159" t="str">
        <f>IF(G8788="","",IF(ISERROR(VLOOKUP(G8788,номенклатури!V:V,1,0)),E8788*H8788,E8788*I8788))</f>
        <v/>
      </c>
      <c r="G8788" s="14"/>
      <c r="H8788" s="15"/>
      <c r="I8788" s="15"/>
      <c r="J8788" s="15"/>
      <c r="K8788" s="15"/>
      <c r="L8788" s="217"/>
      <c r="M8788" s="22"/>
      <c r="N8788" s="119" t="str">
        <f>IF(G8788="","",VLOOKUP(G8788,номенклатури!R:U,4,0))</f>
        <v/>
      </c>
      <c r="O8788" s="119" t="str">
        <f>IF(M8788="","",VLOOKUP(M8788,'14'!D:D,1,0))</f>
        <v/>
      </c>
    </row>
    <row r="8789" spans="1:15" ht="12.75" customHeight="1" x14ac:dyDescent="0.2">
      <c r="A8789" s="36" t="str">
        <f>'0'!$A$4</f>
        <v>………………..</v>
      </c>
      <c r="B8789" s="37">
        <f>'0'!$A$2</f>
        <v>46112</v>
      </c>
      <c r="C8789" s="37" t="s">
        <v>1243</v>
      </c>
      <c r="D8789" s="119" t="str">
        <f>IF(G8789="","",VLOOKUP(G8789,номенклатури!R:T,2,0))</f>
        <v/>
      </c>
      <c r="E8789" s="333" t="str">
        <f>IF(G8789="","",VLOOKUP(G8789,номенклатури!R:T,3,0))</f>
        <v/>
      </c>
      <c r="F8789" s="159" t="str">
        <f>IF(G8789="","",IF(ISERROR(VLOOKUP(G8789,номенклатури!V:V,1,0)),E8789*H8789,E8789*I8789))</f>
        <v/>
      </c>
      <c r="G8789" s="14"/>
      <c r="H8789" s="15"/>
      <c r="I8789" s="15"/>
      <c r="J8789" s="15"/>
      <c r="K8789" s="15"/>
      <c r="L8789" s="217"/>
      <c r="M8789" s="22"/>
      <c r="N8789" s="119" t="str">
        <f>IF(G8789="","",VLOOKUP(G8789,номенклатури!R:U,4,0))</f>
        <v/>
      </c>
      <c r="O8789" s="119" t="str">
        <f>IF(M8789="","",VLOOKUP(M8789,'14'!D:D,1,0))</f>
        <v/>
      </c>
    </row>
    <row r="8790" spans="1:15" ht="12.75" customHeight="1" x14ac:dyDescent="0.2">
      <c r="A8790" s="36" t="str">
        <f>'0'!$A$4</f>
        <v>………………..</v>
      </c>
      <c r="B8790" s="37">
        <f>'0'!$A$2</f>
        <v>46112</v>
      </c>
      <c r="C8790" s="37" t="s">
        <v>1243</v>
      </c>
      <c r="D8790" s="119" t="str">
        <f>IF(G8790="","",VLOOKUP(G8790,номенклатури!R:T,2,0))</f>
        <v/>
      </c>
      <c r="E8790" s="333" t="str">
        <f>IF(G8790="","",VLOOKUP(G8790,номенклатури!R:T,3,0))</f>
        <v/>
      </c>
      <c r="F8790" s="159" t="str">
        <f>IF(G8790="","",IF(ISERROR(VLOOKUP(G8790,номенклатури!V:V,1,0)),E8790*H8790,E8790*I8790))</f>
        <v/>
      </c>
      <c r="G8790" s="14"/>
      <c r="H8790" s="15"/>
      <c r="I8790" s="15"/>
      <c r="J8790" s="15"/>
      <c r="K8790" s="15"/>
      <c r="L8790" s="217"/>
      <c r="M8790" s="22"/>
      <c r="N8790" s="119" t="str">
        <f>IF(G8790="","",VLOOKUP(G8790,номенклатури!R:U,4,0))</f>
        <v/>
      </c>
      <c r="O8790" s="119" t="str">
        <f>IF(M8790="","",VLOOKUP(M8790,'14'!D:D,1,0))</f>
        <v/>
      </c>
    </row>
    <row r="8791" spans="1:15" ht="12.75" customHeight="1" x14ac:dyDescent="0.2">
      <c r="A8791" s="36" t="str">
        <f>'0'!$A$4</f>
        <v>………………..</v>
      </c>
      <c r="B8791" s="37">
        <f>'0'!$A$2</f>
        <v>46112</v>
      </c>
      <c r="C8791" s="37" t="s">
        <v>1243</v>
      </c>
      <c r="D8791" s="119" t="str">
        <f>IF(G8791="","",VLOOKUP(G8791,номенклатури!R:T,2,0))</f>
        <v/>
      </c>
      <c r="E8791" s="333" t="str">
        <f>IF(G8791="","",VLOOKUP(G8791,номенклатури!R:T,3,0))</f>
        <v/>
      </c>
      <c r="F8791" s="159" t="str">
        <f>IF(G8791="","",IF(ISERROR(VLOOKUP(G8791,номенклатури!V:V,1,0)),E8791*H8791,E8791*I8791))</f>
        <v/>
      </c>
      <c r="G8791" s="14"/>
      <c r="H8791" s="15"/>
      <c r="I8791" s="15"/>
      <c r="J8791" s="15"/>
      <c r="K8791" s="15"/>
      <c r="L8791" s="217"/>
      <c r="M8791" s="22"/>
      <c r="N8791" s="119" t="str">
        <f>IF(G8791="","",VLOOKUP(G8791,номенклатури!R:U,4,0))</f>
        <v/>
      </c>
      <c r="O8791" s="119" t="str">
        <f>IF(M8791="","",VLOOKUP(M8791,'14'!D:D,1,0))</f>
        <v/>
      </c>
    </row>
    <row r="8792" spans="1:15" ht="12.75" customHeight="1" x14ac:dyDescent="0.2">
      <c r="A8792" s="36" t="str">
        <f>'0'!$A$4</f>
        <v>………………..</v>
      </c>
      <c r="B8792" s="37">
        <f>'0'!$A$2</f>
        <v>46112</v>
      </c>
      <c r="C8792" s="37" t="s">
        <v>1243</v>
      </c>
      <c r="D8792" s="119" t="str">
        <f>IF(G8792="","",VLOOKUP(G8792,номенклатури!R:T,2,0))</f>
        <v/>
      </c>
      <c r="E8792" s="333" t="str">
        <f>IF(G8792="","",VLOOKUP(G8792,номенклатури!R:T,3,0))</f>
        <v/>
      </c>
      <c r="F8792" s="159" t="str">
        <f>IF(G8792="","",IF(ISERROR(VLOOKUP(G8792,номенклатури!V:V,1,0)),E8792*H8792,E8792*I8792))</f>
        <v/>
      </c>
      <c r="G8792" s="14"/>
      <c r="H8792" s="15"/>
      <c r="I8792" s="15"/>
      <c r="J8792" s="15"/>
      <c r="K8792" s="15"/>
      <c r="L8792" s="217"/>
      <c r="M8792" s="22"/>
      <c r="N8792" s="119" t="str">
        <f>IF(G8792="","",VLOOKUP(G8792,номенклатури!R:U,4,0))</f>
        <v/>
      </c>
      <c r="O8792" s="119" t="str">
        <f>IF(M8792="","",VLOOKUP(M8792,'14'!D:D,1,0))</f>
        <v/>
      </c>
    </row>
    <row r="8793" spans="1:15" ht="12.75" customHeight="1" x14ac:dyDescent="0.2">
      <c r="A8793" s="36" t="str">
        <f>'0'!$A$4</f>
        <v>………………..</v>
      </c>
      <c r="B8793" s="37">
        <f>'0'!$A$2</f>
        <v>46112</v>
      </c>
      <c r="C8793" s="37" t="s">
        <v>1243</v>
      </c>
      <c r="D8793" s="119" t="str">
        <f>IF(G8793="","",VLOOKUP(G8793,номенклатури!R:T,2,0))</f>
        <v/>
      </c>
      <c r="E8793" s="333" t="str">
        <f>IF(G8793="","",VLOOKUP(G8793,номенклатури!R:T,3,0))</f>
        <v/>
      </c>
      <c r="F8793" s="159" t="str">
        <f>IF(G8793="","",IF(ISERROR(VLOOKUP(G8793,номенклатури!V:V,1,0)),E8793*H8793,E8793*I8793))</f>
        <v/>
      </c>
      <c r="G8793" s="14"/>
      <c r="H8793" s="15"/>
      <c r="I8793" s="15"/>
      <c r="J8793" s="15"/>
      <c r="K8793" s="15"/>
      <c r="L8793" s="217"/>
      <c r="M8793" s="22"/>
      <c r="N8793" s="119" t="str">
        <f>IF(G8793="","",VLOOKUP(G8793,номенклатури!R:U,4,0))</f>
        <v/>
      </c>
      <c r="O8793" s="119" t="str">
        <f>IF(M8793="","",VLOOKUP(M8793,'14'!D:D,1,0))</f>
        <v/>
      </c>
    </row>
    <row r="8794" spans="1:15" ht="12.75" customHeight="1" x14ac:dyDescent="0.2">
      <c r="A8794" s="36" t="str">
        <f>'0'!$A$4</f>
        <v>………………..</v>
      </c>
      <c r="B8794" s="37">
        <f>'0'!$A$2</f>
        <v>46112</v>
      </c>
      <c r="C8794" s="37" t="s">
        <v>1243</v>
      </c>
      <c r="D8794" s="119" t="str">
        <f>IF(G8794="","",VLOOKUP(G8794,номенклатури!R:T,2,0))</f>
        <v/>
      </c>
      <c r="E8794" s="333" t="str">
        <f>IF(G8794="","",VLOOKUP(G8794,номенклатури!R:T,3,0))</f>
        <v/>
      </c>
      <c r="F8794" s="159" t="str">
        <f>IF(G8794="","",IF(ISERROR(VLOOKUP(G8794,номенклатури!V:V,1,0)),E8794*H8794,E8794*I8794))</f>
        <v/>
      </c>
      <c r="G8794" s="14"/>
      <c r="H8794" s="15"/>
      <c r="I8794" s="15"/>
      <c r="J8794" s="15"/>
      <c r="K8794" s="15"/>
      <c r="L8794" s="217"/>
      <c r="M8794" s="22"/>
      <c r="N8794" s="119" t="str">
        <f>IF(G8794="","",VLOOKUP(G8794,номенклатури!R:U,4,0))</f>
        <v/>
      </c>
      <c r="O8794" s="119" t="str">
        <f>IF(M8794="","",VLOOKUP(M8794,'14'!D:D,1,0))</f>
        <v/>
      </c>
    </row>
    <row r="8795" spans="1:15" ht="12.75" customHeight="1" x14ac:dyDescent="0.2">
      <c r="A8795" s="36" t="str">
        <f>'0'!$A$4</f>
        <v>………………..</v>
      </c>
      <c r="B8795" s="37">
        <f>'0'!$A$2</f>
        <v>46112</v>
      </c>
      <c r="C8795" s="37" t="s">
        <v>1243</v>
      </c>
      <c r="D8795" s="119" t="str">
        <f>IF(G8795="","",VLOOKUP(G8795,номенклатури!R:T,2,0))</f>
        <v/>
      </c>
      <c r="E8795" s="333" t="str">
        <f>IF(G8795="","",VLOOKUP(G8795,номенклатури!R:T,3,0))</f>
        <v/>
      </c>
      <c r="F8795" s="159" t="str">
        <f>IF(G8795="","",IF(ISERROR(VLOOKUP(G8795,номенклатури!V:V,1,0)),E8795*H8795,E8795*I8795))</f>
        <v/>
      </c>
      <c r="G8795" s="14"/>
      <c r="H8795" s="15"/>
      <c r="I8795" s="15"/>
      <c r="J8795" s="15"/>
      <c r="K8795" s="15"/>
      <c r="L8795" s="217"/>
      <c r="M8795" s="22"/>
      <c r="N8795" s="119" t="str">
        <f>IF(G8795="","",VLOOKUP(G8795,номенклатури!R:U,4,0))</f>
        <v/>
      </c>
      <c r="O8795" s="119" t="str">
        <f>IF(M8795="","",VLOOKUP(M8795,'14'!D:D,1,0))</f>
        <v/>
      </c>
    </row>
    <row r="8796" spans="1:15" ht="12.75" customHeight="1" x14ac:dyDescent="0.2">
      <c r="A8796" s="36" t="str">
        <f>'0'!$A$4</f>
        <v>………………..</v>
      </c>
      <c r="B8796" s="37">
        <f>'0'!$A$2</f>
        <v>46112</v>
      </c>
      <c r="C8796" s="37" t="s">
        <v>1243</v>
      </c>
      <c r="D8796" s="119" t="str">
        <f>IF(G8796="","",VLOOKUP(G8796,номенклатури!R:T,2,0))</f>
        <v/>
      </c>
      <c r="E8796" s="333" t="str">
        <f>IF(G8796="","",VLOOKUP(G8796,номенклатури!R:T,3,0))</f>
        <v/>
      </c>
      <c r="F8796" s="159" t="str">
        <f>IF(G8796="","",IF(ISERROR(VLOOKUP(G8796,номенклатури!V:V,1,0)),E8796*H8796,E8796*I8796))</f>
        <v/>
      </c>
      <c r="G8796" s="14"/>
      <c r="H8796" s="15"/>
      <c r="I8796" s="15"/>
      <c r="J8796" s="15"/>
      <c r="K8796" s="15"/>
      <c r="L8796" s="217"/>
      <c r="M8796" s="22"/>
      <c r="N8796" s="119" t="str">
        <f>IF(G8796="","",VLOOKUP(G8796,номенклатури!R:U,4,0))</f>
        <v/>
      </c>
      <c r="O8796" s="119" t="str">
        <f>IF(M8796="","",VLOOKUP(M8796,'14'!D:D,1,0))</f>
        <v/>
      </c>
    </row>
    <row r="8797" spans="1:15" ht="12.75" customHeight="1" x14ac:dyDescent="0.2">
      <c r="A8797" s="36" t="str">
        <f>'0'!$A$4</f>
        <v>………………..</v>
      </c>
      <c r="B8797" s="37">
        <f>'0'!$A$2</f>
        <v>46112</v>
      </c>
      <c r="C8797" s="37" t="s">
        <v>1243</v>
      </c>
      <c r="D8797" s="119" t="str">
        <f>IF(G8797="","",VLOOKUP(G8797,номенклатури!R:T,2,0))</f>
        <v/>
      </c>
      <c r="E8797" s="333" t="str">
        <f>IF(G8797="","",VLOOKUP(G8797,номенклатури!R:T,3,0))</f>
        <v/>
      </c>
      <c r="F8797" s="159" t="str">
        <f>IF(G8797="","",IF(ISERROR(VLOOKUP(G8797,номенклатури!V:V,1,0)),E8797*H8797,E8797*I8797))</f>
        <v/>
      </c>
      <c r="G8797" s="14"/>
      <c r="H8797" s="15"/>
      <c r="I8797" s="15"/>
      <c r="J8797" s="15"/>
      <c r="K8797" s="15"/>
      <c r="L8797" s="217"/>
      <c r="M8797" s="22"/>
      <c r="N8797" s="119" t="str">
        <f>IF(G8797="","",VLOOKUP(G8797,номенклатури!R:U,4,0))</f>
        <v/>
      </c>
      <c r="O8797" s="119" t="str">
        <f>IF(M8797="","",VLOOKUP(M8797,'14'!D:D,1,0))</f>
        <v/>
      </c>
    </row>
    <row r="8798" spans="1:15" ht="12.75" customHeight="1" x14ac:dyDescent="0.2">
      <c r="A8798" s="36" t="str">
        <f>'0'!$A$4</f>
        <v>………………..</v>
      </c>
      <c r="B8798" s="37">
        <f>'0'!$A$2</f>
        <v>46112</v>
      </c>
      <c r="C8798" s="37" t="s">
        <v>1243</v>
      </c>
      <c r="D8798" s="119" t="str">
        <f>IF(G8798="","",VLOOKUP(G8798,номенклатури!R:T,2,0))</f>
        <v/>
      </c>
      <c r="E8798" s="333" t="str">
        <f>IF(G8798="","",VLOOKUP(G8798,номенклатури!R:T,3,0))</f>
        <v/>
      </c>
      <c r="F8798" s="159" t="str">
        <f>IF(G8798="","",IF(ISERROR(VLOOKUP(G8798,номенклатури!V:V,1,0)),E8798*H8798,E8798*I8798))</f>
        <v/>
      </c>
      <c r="G8798" s="14"/>
      <c r="H8798" s="15"/>
      <c r="I8798" s="15"/>
      <c r="J8798" s="15"/>
      <c r="K8798" s="15"/>
      <c r="L8798" s="217"/>
      <c r="M8798" s="22"/>
      <c r="N8798" s="119" t="str">
        <f>IF(G8798="","",VLOOKUP(G8798,номенклатури!R:U,4,0))</f>
        <v/>
      </c>
      <c r="O8798" s="119" t="str">
        <f>IF(M8798="","",VLOOKUP(M8798,'14'!D:D,1,0))</f>
        <v/>
      </c>
    </row>
    <row r="8799" spans="1:15" ht="12.75" customHeight="1" x14ac:dyDescent="0.2">
      <c r="A8799" s="36" t="str">
        <f>'0'!$A$4</f>
        <v>………………..</v>
      </c>
      <c r="B8799" s="37">
        <f>'0'!$A$2</f>
        <v>46112</v>
      </c>
      <c r="C8799" s="37" t="s">
        <v>1243</v>
      </c>
      <c r="D8799" s="119" t="str">
        <f>IF(G8799="","",VLOOKUP(G8799,номенклатури!R:T,2,0))</f>
        <v/>
      </c>
      <c r="E8799" s="333" t="str">
        <f>IF(G8799="","",VLOOKUP(G8799,номенклатури!R:T,3,0))</f>
        <v/>
      </c>
      <c r="F8799" s="159" t="str">
        <f>IF(G8799="","",IF(ISERROR(VLOOKUP(G8799,номенклатури!V:V,1,0)),E8799*H8799,E8799*I8799))</f>
        <v/>
      </c>
      <c r="G8799" s="14"/>
      <c r="H8799" s="15"/>
      <c r="I8799" s="15"/>
      <c r="J8799" s="15"/>
      <c r="K8799" s="15"/>
      <c r="L8799" s="217"/>
      <c r="M8799" s="22"/>
      <c r="N8799" s="119" t="str">
        <f>IF(G8799="","",VLOOKUP(G8799,номенклатури!R:U,4,0))</f>
        <v/>
      </c>
      <c r="O8799" s="119" t="str">
        <f>IF(M8799="","",VLOOKUP(M8799,'14'!D:D,1,0))</f>
        <v/>
      </c>
    </row>
    <row r="8800" spans="1:15" ht="12.75" customHeight="1" x14ac:dyDescent="0.2">
      <c r="A8800" s="36" t="str">
        <f>'0'!$A$4</f>
        <v>………………..</v>
      </c>
      <c r="B8800" s="37">
        <f>'0'!$A$2</f>
        <v>46112</v>
      </c>
      <c r="C8800" s="37" t="s">
        <v>1243</v>
      </c>
      <c r="D8800" s="119" t="str">
        <f>IF(G8800="","",VLOOKUP(G8800,номенклатури!R:T,2,0))</f>
        <v/>
      </c>
      <c r="E8800" s="333" t="str">
        <f>IF(G8800="","",VLOOKUP(G8800,номенклатури!R:T,3,0))</f>
        <v/>
      </c>
      <c r="F8800" s="159" t="str">
        <f>IF(G8800="","",IF(ISERROR(VLOOKUP(G8800,номенклатури!V:V,1,0)),E8800*H8800,E8800*I8800))</f>
        <v/>
      </c>
      <c r="G8800" s="14"/>
      <c r="H8800" s="15"/>
      <c r="I8800" s="15"/>
      <c r="J8800" s="15"/>
      <c r="K8800" s="15"/>
      <c r="L8800" s="217"/>
      <c r="M8800" s="22"/>
      <c r="N8800" s="119" t="str">
        <f>IF(G8800="","",VLOOKUP(G8800,номенклатури!R:U,4,0))</f>
        <v/>
      </c>
      <c r="O8800" s="119" t="str">
        <f>IF(M8800="","",VLOOKUP(M8800,'14'!D:D,1,0))</f>
        <v/>
      </c>
    </row>
    <row r="8801" spans="1:15" ht="12.75" customHeight="1" x14ac:dyDescent="0.2">
      <c r="A8801" s="36" t="str">
        <f>'0'!$A$4</f>
        <v>………………..</v>
      </c>
      <c r="B8801" s="37">
        <f>'0'!$A$2</f>
        <v>46112</v>
      </c>
      <c r="C8801" s="37" t="s">
        <v>1243</v>
      </c>
      <c r="D8801" s="119" t="str">
        <f>IF(G8801="","",VLOOKUP(G8801,номенклатури!R:T,2,0))</f>
        <v/>
      </c>
      <c r="E8801" s="333" t="str">
        <f>IF(G8801="","",VLOOKUP(G8801,номенклатури!R:T,3,0))</f>
        <v/>
      </c>
      <c r="F8801" s="159" t="str">
        <f>IF(G8801="","",IF(ISERROR(VLOOKUP(G8801,номенклатури!V:V,1,0)),E8801*H8801,E8801*I8801))</f>
        <v/>
      </c>
      <c r="G8801" s="14"/>
      <c r="H8801" s="15"/>
      <c r="I8801" s="15"/>
      <c r="J8801" s="15"/>
      <c r="K8801" s="15"/>
      <c r="L8801" s="217"/>
      <c r="M8801" s="22"/>
      <c r="N8801" s="119" t="str">
        <f>IF(G8801="","",VLOOKUP(G8801,номенклатури!R:U,4,0))</f>
        <v/>
      </c>
      <c r="O8801" s="119" t="str">
        <f>IF(M8801="","",VLOOKUP(M8801,'14'!D:D,1,0))</f>
        <v/>
      </c>
    </row>
    <row r="8802" spans="1:15" ht="12.75" customHeight="1" x14ac:dyDescent="0.2">
      <c r="A8802" s="36" t="str">
        <f>'0'!$A$4</f>
        <v>………………..</v>
      </c>
      <c r="B8802" s="37">
        <f>'0'!$A$2</f>
        <v>46112</v>
      </c>
      <c r="C8802" s="37" t="s">
        <v>1243</v>
      </c>
      <c r="D8802" s="119" t="str">
        <f>IF(G8802="","",VLOOKUP(G8802,номенклатури!R:T,2,0))</f>
        <v/>
      </c>
      <c r="E8802" s="333" t="str">
        <f>IF(G8802="","",VLOOKUP(G8802,номенклатури!R:T,3,0))</f>
        <v/>
      </c>
      <c r="F8802" s="159" t="str">
        <f>IF(G8802="","",IF(ISERROR(VLOOKUP(G8802,номенклатури!V:V,1,0)),E8802*H8802,E8802*I8802))</f>
        <v/>
      </c>
      <c r="G8802" s="14"/>
      <c r="H8802" s="15"/>
      <c r="I8802" s="15"/>
      <c r="J8802" s="15"/>
      <c r="K8802" s="15"/>
      <c r="L8802" s="217"/>
      <c r="M8802" s="22"/>
      <c r="N8802" s="119" t="str">
        <f>IF(G8802="","",VLOOKUP(G8802,номенклатури!R:U,4,0))</f>
        <v/>
      </c>
      <c r="O8802" s="119" t="str">
        <f>IF(M8802="","",VLOOKUP(M8802,'14'!D:D,1,0))</f>
        <v/>
      </c>
    </row>
    <row r="8803" spans="1:15" ht="12.75" customHeight="1" x14ac:dyDescent="0.2">
      <c r="A8803" s="36" t="str">
        <f>'0'!$A$4</f>
        <v>………………..</v>
      </c>
      <c r="B8803" s="37">
        <f>'0'!$A$2</f>
        <v>46112</v>
      </c>
      <c r="C8803" s="37" t="s">
        <v>1243</v>
      </c>
      <c r="D8803" s="119" t="str">
        <f>IF(G8803="","",VLOOKUP(G8803,номенклатури!R:T,2,0))</f>
        <v/>
      </c>
      <c r="E8803" s="333" t="str">
        <f>IF(G8803="","",VLOOKUP(G8803,номенклатури!R:T,3,0))</f>
        <v/>
      </c>
      <c r="F8803" s="159" t="str">
        <f>IF(G8803="","",IF(ISERROR(VLOOKUP(G8803,номенклатури!V:V,1,0)),E8803*H8803,E8803*I8803))</f>
        <v/>
      </c>
      <c r="G8803" s="14"/>
      <c r="H8803" s="15"/>
      <c r="I8803" s="15"/>
      <c r="J8803" s="15"/>
      <c r="K8803" s="15"/>
      <c r="L8803" s="217"/>
      <c r="M8803" s="22"/>
      <c r="N8803" s="119" t="str">
        <f>IF(G8803="","",VLOOKUP(G8803,номенклатури!R:U,4,0))</f>
        <v/>
      </c>
      <c r="O8803" s="119" t="str">
        <f>IF(M8803="","",VLOOKUP(M8803,'14'!D:D,1,0))</f>
        <v/>
      </c>
    </row>
    <row r="8804" spans="1:15" ht="12.75" customHeight="1" x14ac:dyDescent="0.2">
      <c r="A8804" s="36" t="str">
        <f>'0'!$A$4</f>
        <v>………………..</v>
      </c>
      <c r="B8804" s="37">
        <f>'0'!$A$2</f>
        <v>46112</v>
      </c>
      <c r="C8804" s="37" t="s">
        <v>1243</v>
      </c>
      <c r="D8804" s="119" t="str">
        <f>IF(G8804="","",VLOOKUP(G8804,номенклатури!R:T,2,0))</f>
        <v/>
      </c>
      <c r="E8804" s="333" t="str">
        <f>IF(G8804="","",VLOOKUP(G8804,номенклатури!R:T,3,0))</f>
        <v/>
      </c>
      <c r="F8804" s="159" t="str">
        <f>IF(G8804="","",IF(ISERROR(VLOOKUP(G8804,номенклатури!V:V,1,0)),E8804*H8804,E8804*I8804))</f>
        <v/>
      </c>
      <c r="G8804" s="14"/>
      <c r="H8804" s="15"/>
      <c r="I8804" s="15"/>
      <c r="J8804" s="15"/>
      <c r="K8804" s="15"/>
      <c r="L8804" s="217"/>
      <c r="M8804" s="22"/>
      <c r="N8804" s="119" t="str">
        <f>IF(G8804="","",VLOOKUP(G8804,номенклатури!R:U,4,0))</f>
        <v/>
      </c>
      <c r="O8804" s="119" t="str">
        <f>IF(M8804="","",VLOOKUP(M8804,'14'!D:D,1,0))</f>
        <v/>
      </c>
    </row>
    <row r="8805" spans="1:15" ht="12.75" customHeight="1" x14ac:dyDescent="0.2">
      <c r="A8805" s="36" t="str">
        <f>'0'!$A$4</f>
        <v>………………..</v>
      </c>
      <c r="B8805" s="37">
        <f>'0'!$A$2</f>
        <v>46112</v>
      </c>
      <c r="C8805" s="37" t="s">
        <v>1243</v>
      </c>
      <c r="D8805" s="119" t="str">
        <f>IF(G8805="","",VLOOKUP(G8805,номенклатури!R:T,2,0))</f>
        <v/>
      </c>
      <c r="E8805" s="333" t="str">
        <f>IF(G8805="","",VLOOKUP(G8805,номенклатури!R:T,3,0))</f>
        <v/>
      </c>
      <c r="F8805" s="159" t="str">
        <f>IF(G8805="","",IF(ISERROR(VLOOKUP(G8805,номенклатури!V:V,1,0)),E8805*H8805,E8805*I8805))</f>
        <v/>
      </c>
      <c r="G8805" s="14"/>
      <c r="H8805" s="15"/>
      <c r="I8805" s="15"/>
      <c r="J8805" s="15"/>
      <c r="K8805" s="15"/>
      <c r="L8805" s="217"/>
      <c r="M8805" s="22"/>
      <c r="N8805" s="119" t="str">
        <f>IF(G8805="","",VLOOKUP(G8805,номенклатури!R:U,4,0))</f>
        <v/>
      </c>
      <c r="O8805" s="119" t="str">
        <f>IF(M8805="","",VLOOKUP(M8805,'14'!D:D,1,0))</f>
        <v/>
      </c>
    </row>
    <row r="8806" spans="1:15" ht="12.75" customHeight="1" x14ac:dyDescent="0.2">
      <c r="A8806" s="36" t="str">
        <f>'0'!$A$4</f>
        <v>………………..</v>
      </c>
      <c r="B8806" s="37">
        <f>'0'!$A$2</f>
        <v>46112</v>
      </c>
      <c r="C8806" s="37" t="s">
        <v>1243</v>
      </c>
      <c r="D8806" s="119" t="str">
        <f>IF(G8806="","",VLOOKUP(G8806,номенклатури!R:T,2,0))</f>
        <v/>
      </c>
      <c r="E8806" s="333" t="str">
        <f>IF(G8806="","",VLOOKUP(G8806,номенклатури!R:T,3,0))</f>
        <v/>
      </c>
      <c r="F8806" s="159" t="str">
        <f>IF(G8806="","",IF(ISERROR(VLOOKUP(G8806,номенклатури!V:V,1,0)),E8806*H8806,E8806*I8806))</f>
        <v/>
      </c>
      <c r="G8806" s="14"/>
      <c r="H8806" s="15"/>
      <c r="I8806" s="15"/>
      <c r="J8806" s="15"/>
      <c r="K8806" s="15"/>
      <c r="L8806" s="217"/>
      <c r="M8806" s="22"/>
      <c r="N8806" s="119" t="str">
        <f>IF(G8806="","",VLOOKUP(G8806,номенклатури!R:U,4,0))</f>
        <v/>
      </c>
      <c r="O8806" s="119" t="str">
        <f>IF(M8806="","",VLOOKUP(M8806,'14'!D:D,1,0))</f>
        <v/>
      </c>
    </row>
    <row r="8807" spans="1:15" ht="12.75" customHeight="1" x14ac:dyDescent="0.2">
      <c r="A8807" s="36" t="str">
        <f>'0'!$A$4</f>
        <v>………………..</v>
      </c>
      <c r="B8807" s="37">
        <f>'0'!$A$2</f>
        <v>46112</v>
      </c>
      <c r="C8807" s="37" t="s">
        <v>1243</v>
      </c>
      <c r="D8807" s="119" t="str">
        <f>IF(G8807="","",VLOOKUP(G8807,номенклатури!R:T,2,0))</f>
        <v/>
      </c>
      <c r="E8807" s="333" t="str">
        <f>IF(G8807="","",VLOOKUP(G8807,номенклатури!R:T,3,0))</f>
        <v/>
      </c>
      <c r="F8807" s="159" t="str">
        <f>IF(G8807="","",IF(ISERROR(VLOOKUP(G8807,номенклатури!V:V,1,0)),E8807*H8807,E8807*I8807))</f>
        <v/>
      </c>
      <c r="G8807" s="14"/>
      <c r="H8807" s="15"/>
      <c r="I8807" s="15"/>
      <c r="J8807" s="15"/>
      <c r="K8807" s="15"/>
      <c r="L8807" s="217"/>
      <c r="M8807" s="22"/>
      <c r="N8807" s="119" t="str">
        <f>IF(G8807="","",VLOOKUP(G8807,номенклатури!R:U,4,0))</f>
        <v/>
      </c>
      <c r="O8807" s="119" t="str">
        <f>IF(M8807="","",VLOOKUP(M8807,'14'!D:D,1,0))</f>
        <v/>
      </c>
    </row>
    <row r="8808" spans="1:15" ht="12.75" customHeight="1" x14ac:dyDescent="0.2">
      <c r="A8808" s="36" t="str">
        <f>'0'!$A$4</f>
        <v>………………..</v>
      </c>
      <c r="B8808" s="37">
        <f>'0'!$A$2</f>
        <v>46112</v>
      </c>
      <c r="C8808" s="37" t="s">
        <v>1243</v>
      </c>
      <c r="D8808" s="119" t="str">
        <f>IF(G8808="","",VLOOKUP(G8808,номенклатури!R:T,2,0))</f>
        <v/>
      </c>
      <c r="E8808" s="333" t="str">
        <f>IF(G8808="","",VLOOKUP(G8808,номенклатури!R:T,3,0))</f>
        <v/>
      </c>
      <c r="F8808" s="159" t="str">
        <f>IF(G8808="","",IF(ISERROR(VLOOKUP(G8808,номенклатури!V:V,1,0)),E8808*H8808,E8808*I8808))</f>
        <v/>
      </c>
      <c r="G8808" s="14"/>
      <c r="H8808" s="15"/>
      <c r="I8808" s="15"/>
      <c r="J8808" s="15"/>
      <c r="K8808" s="15"/>
      <c r="L8808" s="217"/>
      <c r="M8808" s="22"/>
      <c r="N8808" s="119" t="str">
        <f>IF(G8808="","",VLOOKUP(G8808,номенклатури!R:U,4,0))</f>
        <v/>
      </c>
      <c r="O8808" s="119" t="str">
        <f>IF(M8808="","",VLOOKUP(M8808,'14'!D:D,1,0))</f>
        <v/>
      </c>
    </row>
    <row r="8809" spans="1:15" ht="12.75" customHeight="1" x14ac:dyDescent="0.2">
      <c r="A8809" s="36" t="str">
        <f>'0'!$A$4</f>
        <v>………………..</v>
      </c>
      <c r="B8809" s="37">
        <f>'0'!$A$2</f>
        <v>46112</v>
      </c>
      <c r="C8809" s="37" t="s">
        <v>1243</v>
      </c>
      <c r="D8809" s="119" t="str">
        <f>IF(G8809="","",VLOOKUP(G8809,номенклатури!R:T,2,0))</f>
        <v/>
      </c>
      <c r="E8809" s="333" t="str">
        <f>IF(G8809="","",VLOOKUP(G8809,номенклатури!R:T,3,0))</f>
        <v/>
      </c>
      <c r="F8809" s="159" t="str">
        <f>IF(G8809="","",IF(ISERROR(VLOOKUP(G8809,номенклатури!V:V,1,0)),E8809*H8809,E8809*I8809))</f>
        <v/>
      </c>
      <c r="G8809" s="14"/>
      <c r="H8809" s="15"/>
      <c r="I8809" s="15"/>
      <c r="J8809" s="15"/>
      <c r="K8809" s="15"/>
      <c r="L8809" s="217"/>
      <c r="M8809" s="22"/>
      <c r="N8809" s="119" t="str">
        <f>IF(G8809="","",VLOOKUP(G8809,номенклатури!R:U,4,0))</f>
        <v/>
      </c>
      <c r="O8809" s="119" t="str">
        <f>IF(M8809="","",VLOOKUP(M8809,'14'!D:D,1,0))</f>
        <v/>
      </c>
    </row>
    <row r="8810" spans="1:15" ht="12.75" customHeight="1" x14ac:dyDescent="0.2">
      <c r="A8810" s="36" t="str">
        <f>'0'!$A$4</f>
        <v>………………..</v>
      </c>
      <c r="B8810" s="37">
        <f>'0'!$A$2</f>
        <v>46112</v>
      </c>
      <c r="C8810" s="37" t="s">
        <v>1243</v>
      </c>
      <c r="D8810" s="119" t="str">
        <f>IF(G8810="","",VLOOKUP(G8810,номенклатури!R:T,2,0))</f>
        <v/>
      </c>
      <c r="E8810" s="333" t="str">
        <f>IF(G8810="","",VLOOKUP(G8810,номенклатури!R:T,3,0))</f>
        <v/>
      </c>
      <c r="F8810" s="159" t="str">
        <f>IF(G8810="","",IF(ISERROR(VLOOKUP(G8810,номенклатури!V:V,1,0)),E8810*H8810,E8810*I8810))</f>
        <v/>
      </c>
      <c r="G8810" s="14"/>
      <c r="H8810" s="15"/>
      <c r="I8810" s="15"/>
      <c r="J8810" s="15"/>
      <c r="K8810" s="15"/>
      <c r="L8810" s="217"/>
      <c r="M8810" s="22"/>
      <c r="N8810" s="119" t="str">
        <f>IF(G8810="","",VLOOKUP(G8810,номенклатури!R:U,4,0))</f>
        <v/>
      </c>
      <c r="O8810" s="119" t="str">
        <f>IF(M8810="","",VLOOKUP(M8810,'14'!D:D,1,0))</f>
        <v/>
      </c>
    </row>
    <row r="8811" spans="1:15" ht="12.75" customHeight="1" x14ac:dyDescent="0.2">
      <c r="A8811" s="36" t="str">
        <f>'0'!$A$4</f>
        <v>………………..</v>
      </c>
      <c r="B8811" s="37">
        <f>'0'!$A$2</f>
        <v>46112</v>
      </c>
      <c r="C8811" s="37" t="s">
        <v>1243</v>
      </c>
      <c r="D8811" s="119" t="str">
        <f>IF(G8811="","",VLOOKUP(G8811,номенклатури!R:T,2,0))</f>
        <v/>
      </c>
      <c r="E8811" s="333" t="str">
        <f>IF(G8811="","",VLOOKUP(G8811,номенклатури!R:T,3,0))</f>
        <v/>
      </c>
      <c r="F8811" s="159" t="str">
        <f>IF(G8811="","",IF(ISERROR(VLOOKUP(G8811,номенклатури!V:V,1,0)),E8811*H8811,E8811*I8811))</f>
        <v/>
      </c>
      <c r="G8811" s="14"/>
      <c r="H8811" s="15"/>
      <c r="I8811" s="15"/>
      <c r="J8811" s="15"/>
      <c r="K8811" s="15"/>
      <c r="L8811" s="217"/>
      <c r="M8811" s="22"/>
      <c r="N8811" s="119" t="str">
        <f>IF(G8811="","",VLOOKUP(G8811,номенклатури!R:U,4,0))</f>
        <v/>
      </c>
      <c r="O8811" s="119" t="str">
        <f>IF(M8811="","",VLOOKUP(M8811,'14'!D:D,1,0))</f>
        <v/>
      </c>
    </row>
    <row r="8812" spans="1:15" ht="12.75" customHeight="1" x14ac:dyDescent="0.2">
      <c r="A8812" s="36" t="str">
        <f>'0'!$A$4</f>
        <v>………………..</v>
      </c>
      <c r="B8812" s="37">
        <f>'0'!$A$2</f>
        <v>46112</v>
      </c>
      <c r="C8812" s="37" t="s">
        <v>1243</v>
      </c>
      <c r="D8812" s="119" t="str">
        <f>IF(G8812="","",VLOOKUP(G8812,номенклатури!R:T,2,0))</f>
        <v/>
      </c>
      <c r="E8812" s="333" t="str">
        <f>IF(G8812="","",VLOOKUP(G8812,номенклатури!R:T,3,0))</f>
        <v/>
      </c>
      <c r="F8812" s="159" t="str">
        <f>IF(G8812="","",IF(ISERROR(VLOOKUP(G8812,номенклатури!V:V,1,0)),E8812*H8812,E8812*I8812))</f>
        <v/>
      </c>
      <c r="G8812" s="14"/>
      <c r="H8812" s="15"/>
      <c r="I8812" s="15"/>
      <c r="J8812" s="15"/>
      <c r="K8812" s="15"/>
      <c r="L8812" s="217"/>
      <c r="M8812" s="22"/>
      <c r="N8812" s="119" t="str">
        <f>IF(G8812="","",VLOOKUP(G8812,номенклатури!R:U,4,0))</f>
        <v/>
      </c>
      <c r="O8812" s="119" t="str">
        <f>IF(M8812="","",VLOOKUP(M8812,'14'!D:D,1,0))</f>
        <v/>
      </c>
    </row>
    <row r="8813" spans="1:15" ht="12.75" customHeight="1" x14ac:dyDescent="0.2">
      <c r="A8813" s="36" t="str">
        <f>'0'!$A$4</f>
        <v>………………..</v>
      </c>
      <c r="B8813" s="37">
        <f>'0'!$A$2</f>
        <v>46112</v>
      </c>
      <c r="C8813" s="37" t="s">
        <v>1243</v>
      </c>
      <c r="D8813" s="119" t="str">
        <f>IF(G8813="","",VLOOKUP(G8813,номенклатури!R:T,2,0))</f>
        <v/>
      </c>
      <c r="E8813" s="333" t="str">
        <f>IF(G8813="","",VLOOKUP(G8813,номенклатури!R:T,3,0))</f>
        <v/>
      </c>
      <c r="F8813" s="159" t="str">
        <f>IF(G8813="","",IF(ISERROR(VLOOKUP(G8813,номенклатури!V:V,1,0)),E8813*H8813,E8813*I8813))</f>
        <v/>
      </c>
      <c r="G8813" s="14"/>
      <c r="H8813" s="15"/>
      <c r="I8813" s="15"/>
      <c r="J8813" s="15"/>
      <c r="K8813" s="15"/>
      <c r="L8813" s="217"/>
      <c r="M8813" s="22"/>
      <c r="N8813" s="119" t="str">
        <f>IF(G8813="","",VLOOKUP(G8813,номенклатури!R:U,4,0))</f>
        <v/>
      </c>
      <c r="O8813" s="119" t="str">
        <f>IF(M8813="","",VLOOKUP(M8813,'14'!D:D,1,0))</f>
        <v/>
      </c>
    </row>
    <row r="8814" spans="1:15" ht="12.75" customHeight="1" x14ac:dyDescent="0.2">
      <c r="A8814" s="36" t="str">
        <f>'0'!$A$4</f>
        <v>………………..</v>
      </c>
      <c r="B8814" s="37">
        <f>'0'!$A$2</f>
        <v>46112</v>
      </c>
      <c r="C8814" s="37" t="s">
        <v>1243</v>
      </c>
      <c r="D8814" s="119" t="str">
        <f>IF(G8814="","",VLOOKUP(G8814,номенклатури!R:T,2,0))</f>
        <v/>
      </c>
      <c r="E8814" s="333" t="str">
        <f>IF(G8814="","",VLOOKUP(G8814,номенклатури!R:T,3,0))</f>
        <v/>
      </c>
      <c r="F8814" s="159" t="str">
        <f>IF(G8814="","",IF(ISERROR(VLOOKUP(G8814,номенклатури!V:V,1,0)),E8814*H8814,E8814*I8814))</f>
        <v/>
      </c>
      <c r="G8814" s="14"/>
      <c r="H8814" s="15"/>
      <c r="I8814" s="15"/>
      <c r="J8814" s="15"/>
      <c r="K8814" s="15"/>
      <c r="L8814" s="217"/>
      <c r="M8814" s="22"/>
      <c r="N8814" s="119" t="str">
        <f>IF(G8814="","",VLOOKUP(G8814,номенклатури!R:U,4,0))</f>
        <v/>
      </c>
      <c r="O8814" s="119" t="str">
        <f>IF(M8814="","",VLOOKUP(M8814,'14'!D:D,1,0))</f>
        <v/>
      </c>
    </row>
    <row r="8815" spans="1:15" ht="12.75" customHeight="1" x14ac:dyDescent="0.2">
      <c r="A8815" s="36" t="str">
        <f>'0'!$A$4</f>
        <v>………………..</v>
      </c>
      <c r="B8815" s="37">
        <f>'0'!$A$2</f>
        <v>46112</v>
      </c>
      <c r="C8815" s="37" t="s">
        <v>1243</v>
      </c>
      <c r="D8815" s="119" t="str">
        <f>IF(G8815="","",VLOOKUP(G8815,номенклатури!R:T,2,0))</f>
        <v/>
      </c>
      <c r="E8815" s="333" t="str">
        <f>IF(G8815="","",VLOOKUP(G8815,номенклатури!R:T,3,0))</f>
        <v/>
      </c>
      <c r="F8815" s="159" t="str">
        <f>IF(G8815="","",IF(ISERROR(VLOOKUP(G8815,номенклатури!V:V,1,0)),E8815*H8815,E8815*I8815))</f>
        <v/>
      </c>
      <c r="G8815" s="14"/>
      <c r="H8815" s="15"/>
      <c r="I8815" s="15"/>
      <c r="J8815" s="15"/>
      <c r="K8815" s="15"/>
      <c r="L8815" s="217"/>
      <c r="M8815" s="22"/>
      <c r="N8815" s="119" t="str">
        <f>IF(G8815="","",VLOOKUP(G8815,номенклатури!R:U,4,0))</f>
        <v/>
      </c>
      <c r="O8815" s="119" t="str">
        <f>IF(M8815="","",VLOOKUP(M8815,'14'!D:D,1,0))</f>
        <v/>
      </c>
    </row>
    <row r="8816" spans="1:15" ht="12.75" customHeight="1" x14ac:dyDescent="0.2">
      <c r="A8816" s="36" t="str">
        <f>'0'!$A$4</f>
        <v>………………..</v>
      </c>
      <c r="B8816" s="37">
        <f>'0'!$A$2</f>
        <v>46112</v>
      </c>
      <c r="C8816" s="37" t="s">
        <v>1243</v>
      </c>
      <c r="D8816" s="119" t="str">
        <f>IF(G8816="","",VLOOKUP(G8816,номенклатури!R:T,2,0))</f>
        <v/>
      </c>
      <c r="E8816" s="333" t="str">
        <f>IF(G8816="","",VLOOKUP(G8816,номенклатури!R:T,3,0))</f>
        <v/>
      </c>
      <c r="F8816" s="159" t="str">
        <f>IF(G8816="","",IF(ISERROR(VLOOKUP(G8816,номенклатури!V:V,1,0)),E8816*H8816,E8816*I8816))</f>
        <v/>
      </c>
      <c r="G8816" s="14"/>
      <c r="H8816" s="15"/>
      <c r="I8816" s="15"/>
      <c r="J8816" s="15"/>
      <c r="K8816" s="15"/>
      <c r="L8816" s="217"/>
      <c r="M8816" s="22"/>
      <c r="N8816" s="119" t="str">
        <f>IF(G8816="","",VLOOKUP(G8816,номенклатури!R:U,4,0))</f>
        <v/>
      </c>
      <c r="O8816" s="119" t="str">
        <f>IF(M8816="","",VLOOKUP(M8816,'14'!D:D,1,0))</f>
        <v/>
      </c>
    </row>
    <row r="8817" spans="1:15" ht="12.75" customHeight="1" x14ac:dyDescent="0.2">
      <c r="A8817" s="36" t="str">
        <f>'0'!$A$4</f>
        <v>………………..</v>
      </c>
      <c r="B8817" s="37">
        <f>'0'!$A$2</f>
        <v>46112</v>
      </c>
      <c r="C8817" s="37" t="s">
        <v>1243</v>
      </c>
      <c r="D8817" s="119" t="str">
        <f>IF(G8817="","",VLOOKUP(G8817,номенклатури!R:T,2,0))</f>
        <v/>
      </c>
      <c r="E8817" s="333" t="str">
        <f>IF(G8817="","",VLOOKUP(G8817,номенклатури!R:T,3,0))</f>
        <v/>
      </c>
      <c r="F8817" s="159" t="str">
        <f>IF(G8817="","",IF(ISERROR(VLOOKUP(G8817,номенклатури!V:V,1,0)),E8817*H8817,E8817*I8817))</f>
        <v/>
      </c>
      <c r="G8817" s="14"/>
      <c r="H8817" s="15"/>
      <c r="I8817" s="15"/>
      <c r="J8817" s="15"/>
      <c r="K8817" s="15"/>
      <c r="L8817" s="217"/>
      <c r="M8817" s="22"/>
      <c r="N8817" s="119" t="str">
        <f>IF(G8817="","",VLOOKUP(G8817,номенклатури!R:U,4,0))</f>
        <v/>
      </c>
      <c r="O8817" s="119" t="str">
        <f>IF(M8817="","",VLOOKUP(M8817,'14'!D:D,1,0))</f>
        <v/>
      </c>
    </row>
    <row r="8818" spans="1:15" ht="12.75" customHeight="1" x14ac:dyDescent="0.2">
      <c r="A8818" s="36" t="str">
        <f>'0'!$A$4</f>
        <v>………………..</v>
      </c>
      <c r="B8818" s="37">
        <f>'0'!$A$2</f>
        <v>46112</v>
      </c>
      <c r="C8818" s="37" t="s">
        <v>1243</v>
      </c>
      <c r="D8818" s="119" t="str">
        <f>IF(G8818="","",VLOOKUP(G8818,номенклатури!R:T,2,0))</f>
        <v/>
      </c>
      <c r="E8818" s="333" t="str">
        <f>IF(G8818="","",VLOOKUP(G8818,номенклатури!R:T,3,0))</f>
        <v/>
      </c>
      <c r="F8818" s="159" t="str">
        <f>IF(G8818="","",IF(ISERROR(VLOOKUP(G8818,номенклатури!V:V,1,0)),E8818*H8818,E8818*I8818))</f>
        <v/>
      </c>
      <c r="G8818" s="14"/>
      <c r="H8818" s="15"/>
      <c r="I8818" s="15"/>
      <c r="J8818" s="15"/>
      <c r="K8818" s="15"/>
      <c r="L8818" s="217"/>
      <c r="M8818" s="22"/>
      <c r="N8818" s="119" t="str">
        <f>IF(G8818="","",VLOOKUP(G8818,номенклатури!R:U,4,0))</f>
        <v/>
      </c>
      <c r="O8818" s="119" t="str">
        <f>IF(M8818="","",VLOOKUP(M8818,'14'!D:D,1,0))</f>
        <v/>
      </c>
    </row>
    <row r="8819" spans="1:15" ht="12.75" customHeight="1" x14ac:dyDescent="0.2">
      <c r="A8819" s="36" t="str">
        <f>'0'!$A$4</f>
        <v>………………..</v>
      </c>
      <c r="B8819" s="37">
        <f>'0'!$A$2</f>
        <v>46112</v>
      </c>
      <c r="C8819" s="37" t="s">
        <v>1243</v>
      </c>
      <c r="D8819" s="119" t="str">
        <f>IF(G8819="","",VLOOKUP(G8819,номенклатури!R:T,2,0))</f>
        <v/>
      </c>
      <c r="E8819" s="333" t="str">
        <f>IF(G8819="","",VLOOKUP(G8819,номенклатури!R:T,3,0))</f>
        <v/>
      </c>
      <c r="F8819" s="159" t="str">
        <f>IF(G8819="","",IF(ISERROR(VLOOKUP(G8819,номенклатури!V:V,1,0)),E8819*H8819,E8819*I8819))</f>
        <v/>
      </c>
      <c r="G8819" s="14"/>
      <c r="H8819" s="15"/>
      <c r="I8819" s="15"/>
      <c r="J8819" s="15"/>
      <c r="K8819" s="15"/>
      <c r="L8819" s="217"/>
      <c r="M8819" s="22"/>
      <c r="N8819" s="119" t="str">
        <f>IF(G8819="","",VLOOKUP(G8819,номенклатури!R:U,4,0))</f>
        <v/>
      </c>
      <c r="O8819" s="119" t="str">
        <f>IF(M8819="","",VLOOKUP(M8819,'14'!D:D,1,0))</f>
        <v/>
      </c>
    </row>
    <row r="8820" spans="1:15" ht="12.75" customHeight="1" x14ac:dyDescent="0.2">
      <c r="A8820" s="36" t="str">
        <f>'0'!$A$4</f>
        <v>………………..</v>
      </c>
      <c r="B8820" s="37">
        <f>'0'!$A$2</f>
        <v>46112</v>
      </c>
      <c r="C8820" s="37" t="s">
        <v>1243</v>
      </c>
      <c r="D8820" s="119" t="str">
        <f>IF(G8820="","",VLOOKUP(G8820,номенклатури!R:T,2,0))</f>
        <v/>
      </c>
      <c r="E8820" s="333" t="str">
        <f>IF(G8820="","",VLOOKUP(G8820,номенклатури!R:T,3,0))</f>
        <v/>
      </c>
      <c r="F8820" s="159" t="str">
        <f>IF(G8820="","",IF(ISERROR(VLOOKUP(G8820,номенклатури!V:V,1,0)),E8820*H8820,E8820*I8820))</f>
        <v/>
      </c>
      <c r="G8820" s="14"/>
      <c r="H8820" s="15"/>
      <c r="I8820" s="15"/>
      <c r="J8820" s="15"/>
      <c r="K8820" s="15"/>
      <c r="L8820" s="217"/>
      <c r="M8820" s="22"/>
      <c r="N8820" s="119" t="str">
        <f>IF(G8820="","",VLOOKUP(G8820,номенклатури!R:U,4,0))</f>
        <v/>
      </c>
      <c r="O8820" s="119" t="str">
        <f>IF(M8820="","",VLOOKUP(M8820,'14'!D:D,1,0))</f>
        <v/>
      </c>
    </row>
    <row r="8821" spans="1:15" ht="12.75" customHeight="1" x14ac:dyDescent="0.2">
      <c r="A8821" s="36" t="str">
        <f>'0'!$A$4</f>
        <v>………………..</v>
      </c>
      <c r="B8821" s="37">
        <f>'0'!$A$2</f>
        <v>46112</v>
      </c>
      <c r="C8821" s="37" t="s">
        <v>1243</v>
      </c>
      <c r="D8821" s="119" t="str">
        <f>IF(G8821="","",VLOOKUP(G8821,номенклатури!R:T,2,0))</f>
        <v/>
      </c>
      <c r="E8821" s="333" t="str">
        <f>IF(G8821="","",VLOOKUP(G8821,номенклатури!R:T,3,0))</f>
        <v/>
      </c>
      <c r="F8821" s="159" t="str">
        <f>IF(G8821="","",IF(ISERROR(VLOOKUP(G8821,номенклатури!V:V,1,0)),E8821*H8821,E8821*I8821))</f>
        <v/>
      </c>
      <c r="G8821" s="14"/>
      <c r="H8821" s="15"/>
      <c r="I8821" s="15"/>
      <c r="J8821" s="15"/>
      <c r="K8821" s="15"/>
      <c r="L8821" s="217"/>
      <c r="M8821" s="22"/>
      <c r="N8821" s="119" t="str">
        <f>IF(G8821="","",VLOOKUP(G8821,номенклатури!R:U,4,0))</f>
        <v/>
      </c>
      <c r="O8821" s="119" t="str">
        <f>IF(M8821="","",VLOOKUP(M8821,'14'!D:D,1,0))</f>
        <v/>
      </c>
    </row>
    <row r="8822" spans="1:15" ht="12.75" customHeight="1" x14ac:dyDescent="0.2">
      <c r="A8822" s="36" t="str">
        <f>'0'!$A$4</f>
        <v>………………..</v>
      </c>
      <c r="B8822" s="37">
        <f>'0'!$A$2</f>
        <v>46112</v>
      </c>
      <c r="C8822" s="37" t="s">
        <v>1243</v>
      </c>
      <c r="D8822" s="119" t="str">
        <f>IF(G8822="","",VLOOKUP(G8822,номенклатури!R:T,2,0))</f>
        <v/>
      </c>
      <c r="E8822" s="333" t="str">
        <f>IF(G8822="","",VLOOKUP(G8822,номенклатури!R:T,3,0))</f>
        <v/>
      </c>
      <c r="F8822" s="159" t="str">
        <f>IF(G8822="","",IF(ISERROR(VLOOKUP(G8822,номенклатури!V:V,1,0)),E8822*H8822,E8822*I8822))</f>
        <v/>
      </c>
      <c r="G8822" s="14"/>
      <c r="H8822" s="15"/>
      <c r="I8822" s="15"/>
      <c r="J8822" s="15"/>
      <c r="K8822" s="15"/>
      <c r="L8822" s="217"/>
      <c r="M8822" s="22"/>
      <c r="N8822" s="119" t="str">
        <f>IF(G8822="","",VLOOKUP(G8822,номенклатури!R:U,4,0))</f>
        <v/>
      </c>
      <c r="O8822" s="119" t="str">
        <f>IF(M8822="","",VLOOKUP(M8822,'14'!D:D,1,0))</f>
        <v/>
      </c>
    </row>
    <row r="8823" spans="1:15" ht="12.75" customHeight="1" x14ac:dyDescent="0.2">
      <c r="A8823" s="36" t="str">
        <f>'0'!$A$4</f>
        <v>………………..</v>
      </c>
      <c r="B8823" s="37">
        <f>'0'!$A$2</f>
        <v>46112</v>
      </c>
      <c r="C8823" s="37" t="s">
        <v>1243</v>
      </c>
      <c r="D8823" s="119" t="str">
        <f>IF(G8823="","",VLOOKUP(G8823,номенклатури!R:T,2,0))</f>
        <v/>
      </c>
      <c r="E8823" s="333" t="str">
        <f>IF(G8823="","",VLOOKUP(G8823,номенклатури!R:T,3,0))</f>
        <v/>
      </c>
      <c r="F8823" s="159" t="str">
        <f>IF(G8823="","",IF(ISERROR(VLOOKUP(G8823,номенклатури!V:V,1,0)),E8823*H8823,E8823*I8823))</f>
        <v/>
      </c>
      <c r="G8823" s="14"/>
      <c r="H8823" s="15"/>
      <c r="I8823" s="15"/>
      <c r="J8823" s="15"/>
      <c r="K8823" s="15"/>
      <c r="L8823" s="217"/>
      <c r="M8823" s="22"/>
      <c r="N8823" s="119" t="str">
        <f>IF(G8823="","",VLOOKUP(G8823,номенклатури!R:U,4,0))</f>
        <v/>
      </c>
      <c r="O8823" s="119" t="str">
        <f>IF(M8823="","",VLOOKUP(M8823,'14'!D:D,1,0))</f>
        <v/>
      </c>
    </row>
    <row r="8824" spans="1:15" ht="12.75" customHeight="1" x14ac:dyDescent="0.2">
      <c r="A8824" s="36" t="str">
        <f>'0'!$A$4</f>
        <v>………………..</v>
      </c>
      <c r="B8824" s="37">
        <f>'0'!$A$2</f>
        <v>46112</v>
      </c>
      <c r="C8824" s="37" t="s">
        <v>1243</v>
      </c>
      <c r="D8824" s="119" t="str">
        <f>IF(G8824="","",VLOOKUP(G8824,номенклатури!R:T,2,0))</f>
        <v/>
      </c>
      <c r="E8824" s="333" t="str">
        <f>IF(G8824="","",VLOOKUP(G8824,номенклатури!R:T,3,0))</f>
        <v/>
      </c>
      <c r="F8824" s="159" t="str">
        <f>IF(G8824="","",IF(ISERROR(VLOOKUP(G8824,номенклатури!V:V,1,0)),E8824*H8824,E8824*I8824))</f>
        <v/>
      </c>
      <c r="G8824" s="14"/>
      <c r="H8824" s="15"/>
      <c r="I8824" s="15"/>
      <c r="J8824" s="15"/>
      <c r="K8824" s="15"/>
      <c r="L8824" s="217"/>
      <c r="M8824" s="22"/>
      <c r="N8824" s="119" t="str">
        <f>IF(G8824="","",VLOOKUP(G8824,номенклатури!R:U,4,0))</f>
        <v/>
      </c>
      <c r="O8824" s="119" t="str">
        <f>IF(M8824="","",VLOOKUP(M8824,'14'!D:D,1,0))</f>
        <v/>
      </c>
    </row>
    <row r="8825" spans="1:15" ht="12.75" customHeight="1" x14ac:dyDescent="0.2">
      <c r="A8825" s="36" t="str">
        <f>'0'!$A$4</f>
        <v>………………..</v>
      </c>
      <c r="B8825" s="37">
        <f>'0'!$A$2</f>
        <v>46112</v>
      </c>
      <c r="C8825" s="37" t="s">
        <v>1243</v>
      </c>
      <c r="D8825" s="119" t="str">
        <f>IF(G8825="","",VLOOKUP(G8825,номенклатури!R:T,2,0))</f>
        <v/>
      </c>
      <c r="E8825" s="333" t="str">
        <f>IF(G8825="","",VLOOKUP(G8825,номенклатури!R:T,3,0))</f>
        <v/>
      </c>
      <c r="F8825" s="159" t="str">
        <f>IF(G8825="","",IF(ISERROR(VLOOKUP(G8825,номенклатури!V:V,1,0)),E8825*H8825,E8825*I8825))</f>
        <v/>
      </c>
      <c r="G8825" s="14"/>
      <c r="H8825" s="15"/>
      <c r="I8825" s="15"/>
      <c r="J8825" s="15"/>
      <c r="K8825" s="15"/>
      <c r="L8825" s="217"/>
      <c r="M8825" s="22"/>
      <c r="N8825" s="119" t="str">
        <f>IF(G8825="","",VLOOKUP(G8825,номенклатури!R:U,4,0))</f>
        <v/>
      </c>
      <c r="O8825" s="119" t="str">
        <f>IF(M8825="","",VLOOKUP(M8825,'14'!D:D,1,0))</f>
        <v/>
      </c>
    </row>
    <row r="8826" spans="1:15" ht="12.75" customHeight="1" x14ac:dyDescent="0.2">
      <c r="A8826" s="36" t="str">
        <f>'0'!$A$4</f>
        <v>………………..</v>
      </c>
      <c r="B8826" s="37">
        <f>'0'!$A$2</f>
        <v>46112</v>
      </c>
      <c r="C8826" s="37" t="s">
        <v>1243</v>
      </c>
      <c r="D8826" s="119" t="str">
        <f>IF(G8826="","",VLOOKUP(G8826,номенклатури!R:T,2,0))</f>
        <v/>
      </c>
      <c r="E8826" s="333" t="str">
        <f>IF(G8826="","",VLOOKUP(G8826,номенклатури!R:T,3,0))</f>
        <v/>
      </c>
      <c r="F8826" s="159" t="str">
        <f>IF(G8826="","",IF(ISERROR(VLOOKUP(G8826,номенклатури!V:V,1,0)),E8826*H8826,E8826*I8826))</f>
        <v/>
      </c>
      <c r="G8826" s="14"/>
      <c r="H8826" s="15"/>
      <c r="I8826" s="15"/>
      <c r="J8826" s="15"/>
      <c r="K8826" s="15"/>
      <c r="L8826" s="217"/>
      <c r="M8826" s="22"/>
      <c r="N8826" s="119" t="str">
        <f>IF(G8826="","",VLOOKUP(G8826,номенклатури!R:U,4,0))</f>
        <v/>
      </c>
      <c r="O8826" s="119" t="str">
        <f>IF(M8826="","",VLOOKUP(M8826,'14'!D:D,1,0))</f>
        <v/>
      </c>
    </row>
    <row r="8827" spans="1:15" ht="12.75" customHeight="1" x14ac:dyDescent="0.2">
      <c r="A8827" s="36" t="str">
        <f>'0'!$A$4</f>
        <v>………………..</v>
      </c>
      <c r="B8827" s="37">
        <f>'0'!$A$2</f>
        <v>46112</v>
      </c>
      <c r="C8827" s="37" t="s">
        <v>1243</v>
      </c>
      <c r="D8827" s="119" t="str">
        <f>IF(G8827="","",VLOOKUP(G8827,номенклатури!R:T,2,0))</f>
        <v/>
      </c>
      <c r="E8827" s="333" t="str">
        <f>IF(G8827="","",VLOOKUP(G8827,номенклатури!R:T,3,0))</f>
        <v/>
      </c>
      <c r="F8827" s="159" t="str">
        <f>IF(G8827="","",IF(ISERROR(VLOOKUP(G8827,номенклатури!V:V,1,0)),E8827*H8827,E8827*I8827))</f>
        <v/>
      </c>
      <c r="G8827" s="14"/>
      <c r="H8827" s="15"/>
      <c r="I8827" s="15"/>
      <c r="J8827" s="15"/>
      <c r="K8827" s="15"/>
      <c r="L8827" s="217"/>
      <c r="M8827" s="22"/>
      <c r="N8827" s="119" t="str">
        <f>IF(G8827="","",VLOOKUP(G8827,номенклатури!R:U,4,0))</f>
        <v/>
      </c>
      <c r="O8827" s="119" t="str">
        <f>IF(M8827="","",VLOOKUP(M8827,'14'!D:D,1,0))</f>
        <v/>
      </c>
    </row>
    <row r="8828" spans="1:15" ht="12.75" customHeight="1" x14ac:dyDescent="0.2">
      <c r="A8828" s="36" t="str">
        <f>'0'!$A$4</f>
        <v>………………..</v>
      </c>
      <c r="B8828" s="37">
        <f>'0'!$A$2</f>
        <v>46112</v>
      </c>
      <c r="C8828" s="37" t="s">
        <v>1243</v>
      </c>
      <c r="D8828" s="119" t="str">
        <f>IF(G8828="","",VLOOKUP(G8828,номенклатури!R:T,2,0))</f>
        <v/>
      </c>
      <c r="E8828" s="333" t="str">
        <f>IF(G8828="","",VLOOKUP(G8828,номенклатури!R:T,3,0))</f>
        <v/>
      </c>
      <c r="F8828" s="159" t="str">
        <f>IF(G8828="","",IF(ISERROR(VLOOKUP(G8828,номенклатури!V:V,1,0)),E8828*H8828,E8828*I8828))</f>
        <v/>
      </c>
      <c r="G8828" s="14"/>
      <c r="H8828" s="15"/>
      <c r="I8828" s="15"/>
      <c r="J8828" s="15"/>
      <c r="K8828" s="15"/>
      <c r="L8828" s="217"/>
      <c r="M8828" s="22"/>
      <c r="N8828" s="119" t="str">
        <f>IF(G8828="","",VLOOKUP(G8828,номенклатури!R:U,4,0))</f>
        <v/>
      </c>
      <c r="O8828" s="119" t="str">
        <f>IF(M8828="","",VLOOKUP(M8828,'14'!D:D,1,0))</f>
        <v/>
      </c>
    </row>
    <row r="8829" spans="1:15" ht="12.75" customHeight="1" x14ac:dyDescent="0.2">
      <c r="A8829" s="36" t="str">
        <f>'0'!$A$4</f>
        <v>………………..</v>
      </c>
      <c r="B8829" s="37">
        <f>'0'!$A$2</f>
        <v>46112</v>
      </c>
      <c r="C8829" s="37" t="s">
        <v>1243</v>
      </c>
      <c r="D8829" s="119" t="str">
        <f>IF(G8829="","",VLOOKUP(G8829,номенклатури!R:T,2,0))</f>
        <v/>
      </c>
      <c r="E8829" s="333" t="str">
        <f>IF(G8829="","",VLOOKUP(G8829,номенклатури!R:T,3,0))</f>
        <v/>
      </c>
      <c r="F8829" s="159" t="str">
        <f>IF(G8829="","",IF(ISERROR(VLOOKUP(G8829,номенклатури!V:V,1,0)),E8829*H8829,E8829*I8829))</f>
        <v/>
      </c>
      <c r="G8829" s="14"/>
      <c r="H8829" s="15"/>
      <c r="I8829" s="15"/>
      <c r="J8829" s="15"/>
      <c r="K8829" s="15"/>
      <c r="L8829" s="217"/>
      <c r="M8829" s="22"/>
      <c r="N8829" s="119" t="str">
        <f>IF(G8829="","",VLOOKUP(G8829,номенклатури!R:U,4,0))</f>
        <v/>
      </c>
      <c r="O8829" s="119" t="str">
        <f>IF(M8829="","",VLOOKUP(M8829,'14'!D:D,1,0))</f>
        <v/>
      </c>
    </row>
    <row r="8830" spans="1:15" ht="12.75" customHeight="1" x14ac:dyDescent="0.2">
      <c r="A8830" s="36" t="str">
        <f>'0'!$A$4</f>
        <v>………………..</v>
      </c>
      <c r="B8830" s="37">
        <f>'0'!$A$2</f>
        <v>46112</v>
      </c>
      <c r="C8830" s="37" t="s">
        <v>1243</v>
      </c>
      <c r="D8830" s="119" t="str">
        <f>IF(G8830="","",VLOOKUP(G8830,номенклатури!R:T,2,0))</f>
        <v/>
      </c>
      <c r="E8830" s="333" t="str">
        <f>IF(G8830="","",VLOOKUP(G8830,номенклатури!R:T,3,0))</f>
        <v/>
      </c>
      <c r="F8830" s="159" t="str">
        <f>IF(G8830="","",IF(ISERROR(VLOOKUP(G8830,номенклатури!V:V,1,0)),E8830*H8830,E8830*I8830))</f>
        <v/>
      </c>
      <c r="G8830" s="14"/>
      <c r="H8830" s="15"/>
      <c r="I8830" s="15"/>
      <c r="J8830" s="15"/>
      <c r="K8830" s="15"/>
      <c r="L8830" s="217"/>
      <c r="M8830" s="22"/>
      <c r="N8830" s="119" t="str">
        <f>IF(G8830="","",VLOOKUP(G8830,номенклатури!R:U,4,0))</f>
        <v/>
      </c>
      <c r="O8830" s="119" t="str">
        <f>IF(M8830="","",VLOOKUP(M8830,'14'!D:D,1,0))</f>
        <v/>
      </c>
    </row>
    <row r="8831" spans="1:15" ht="12.75" customHeight="1" x14ac:dyDescent="0.2">
      <c r="A8831" s="36" t="str">
        <f>'0'!$A$4</f>
        <v>………………..</v>
      </c>
      <c r="B8831" s="37">
        <f>'0'!$A$2</f>
        <v>46112</v>
      </c>
      <c r="C8831" s="37" t="s">
        <v>1243</v>
      </c>
      <c r="D8831" s="119" t="str">
        <f>IF(G8831="","",VLOOKUP(G8831,номенклатури!R:T,2,0))</f>
        <v/>
      </c>
      <c r="E8831" s="333" t="str">
        <f>IF(G8831="","",VLOOKUP(G8831,номенклатури!R:T,3,0))</f>
        <v/>
      </c>
      <c r="F8831" s="159" t="str">
        <f>IF(G8831="","",IF(ISERROR(VLOOKUP(G8831,номенклатури!V:V,1,0)),E8831*H8831,E8831*I8831))</f>
        <v/>
      </c>
      <c r="G8831" s="14"/>
      <c r="H8831" s="15"/>
      <c r="I8831" s="15"/>
      <c r="J8831" s="15"/>
      <c r="K8831" s="15"/>
      <c r="L8831" s="217"/>
      <c r="M8831" s="22"/>
      <c r="N8831" s="119" t="str">
        <f>IF(G8831="","",VLOOKUP(G8831,номенклатури!R:U,4,0))</f>
        <v/>
      </c>
      <c r="O8831" s="119" t="str">
        <f>IF(M8831="","",VLOOKUP(M8831,'14'!D:D,1,0))</f>
        <v/>
      </c>
    </row>
    <row r="8832" spans="1:15" ht="12.75" customHeight="1" x14ac:dyDescent="0.2">
      <c r="A8832" s="36" t="str">
        <f>'0'!$A$4</f>
        <v>………………..</v>
      </c>
      <c r="B8832" s="37">
        <f>'0'!$A$2</f>
        <v>46112</v>
      </c>
      <c r="C8832" s="37" t="s">
        <v>1243</v>
      </c>
      <c r="D8832" s="119" t="str">
        <f>IF(G8832="","",VLOOKUP(G8832,номенклатури!R:T,2,0))</f>
        <v/>
      </c>
      <c r="E8832" s="333" t="str">
        <f>IF(G8832="","",VLOOKUP(G8832,номенклатури!R:T,3,0))</f>
        <v/>
      </c>
      <c r="F8832" s="159" t="str">
        <f>IF(G8832="","",IF(ISERROR(VLOOKUP(G8832,номенклатури!V:V,1,0)),E8832*H8832,E8832*I8832))</f>
        <v/>
      </c>
      <c r="G8832" s="14"/>
      <c r="H8832" s="15"/>
      <c r="I8832" s="15"/>
      <c r="J8832" s="15"/>
      <c r="K8832" s="15"/>
      <c r="L8832" s="217"/>
      <c r="M8832" s="22"/>
      <c r="N8832" s="119" t="str">
        <f>IF(G8832="","",VLOOKUP(G8832,номенклатури!R:U,4,0))</f>
        <v/>
      </c>
      <c r="O8832" s="119" t="str">
        <f>IF(M8832="","",VLOOKUP(M8832,'14'!D:D,1,0))</f>
        <v/>
      </c>
    </row>
    <row r="8833" spans="1:15" ht="12.75" customHeight="1" x14ac:dyDescent="0.2">
      <c r="A8833" s="36" t="str">
        <f>'0'!$A$4</f>
        <v>………………..</v>
      </c>
      <c r="B8833" s="37">
        <f>'0'!$A$2</f>
        <v>46112</v>
      </c>
      <c r="C8833" s="37" t="s">
        <v>1243</v>
      </c>
      <c r="D8833" s="119" t="str">
        <f>IF(G8833="","",VLOOKUP(G8833,номенклатури!R:T,2,0))</f>
        <v/>
      </c>
      <c r="E8833" s="333" t="str">
        <f>IF(G8833="","",VLOOKUP(G8833,номенклатури!R:T,3,0))</f>
        <v/>
      </c>
      <c r="F8833" s="159" t="str">
        <f>IF(G8833="","",IF(ISERROR(VLOOKUP(G8833,номенклатури!V:V,1,0)),E8833*H8833,E8833*I8833))</f>
        <v/>
      </c>
      <c r="G8833" s="14"/>
      <c r="H8833" s="15"/>
      <c r="I8833" s="15"/>
      <c r="J8833" s="15"/>
      <c r="K8833" s="15"/>
      <c r="L8833" s="217"/>
      <c r="M8833" s="22"/>
      <c r="N8833" s="119" t="str">
        <f>IF(G8833="","",VLOOKUP(G8833,номенклатури!R:U,4,0))</f>
        <v/>
      </c>
      <c r="O8833" s="119" t="str">
        <f>IF(M8833="","",VLOOKUP(M8833,'14'!D:D,1,0))</f>
        <v/>
      </c>
    </row>
    <row r="8834" spans="1:15" ht="12.75" customHeight="1" x14ac:dyDescent="0.2">
      <c r="A8834" s="36" t="str">
        <f>'0'!$A$4</f>
        <v>………………..</v>
      </c>
      <c r="B8834" s="37">
        <f>'0'!$A$2</f>
        <v>46112</v>
      </c>
      <c r="C8834" s="37" t="s">
        <v>1243</v>
      </c>
      <c r="D8834" s="119" t="str">
        <f>IF(G8834="","",VLOOKUP(G8834,номенклатури!R:T,2,0))</f>
        <v/>
      </c>
      <c r="E8834" s="333" t="str">
        <f>IF(G8834="","",VLOOKUP(G8834,номенклатури!R:T,3,0))</f>
        <v/>
      </c>
      <c r="F8834" s="159" t="str">
        <f>IF(G8834="","",IF(ISERROR(VLOOKUP(G8834,номенклатури!V:V,1,0)),E8834*H8834,E8834*I8834))</f>
        <v/>
      </c>
      <c r="G8834" s="14"/>
      <c r="H8834" s="15"/>
      <c r="I8834" s="15"/>
      <c r="J8834" s="15"/>
      <c r="K8834" s="15"/>
      <c r="L8834" s="217"/>
      <c r="M8834" s="22"/>
      <c r="N8834" s="119" t="str">
        <f>IF(G8834="","",VLOOKUP(G8834,номенклатури!R:U,4,0))</f>
        <v/>
      </c>
      <c r="O8834" s="119" t="str">
        <f>IF(M8834="","",VLOOKUP(M8834,'14'!D:D,1,0))</f>
        <v/>
      </c>
    </row>
    <row r="8835" spans="1:15" ht="12.75" customHeight="1" x14ac:dyDescent="0.2">
      <c r="A8835" s="36" t="str">
        <f>'0'!$A$4</f>
        <v>………………..</v>
      </c>
      <c r="B8835" s="37">
        <f>'0'!$A$2</f>
        <v>46112</v>
      </c>
      <c r="C8835" s="37" t="s">
        <v>1243</v>
      </c>
      <c r="D8835" s="119" t="str">
        <f>IF(G8835="","",VLOOKUP(G8835,номенклатури!R:T,2,0))</f>
        <v/>
      </c>
      <c r="E8835" s="333" t="str">
        <f>IF(G8835="","",VLOOKUP(G8835,номенклатури!R:T,3,0))</f>
        <v/>
      </c>
      <c r="F8835" s="159" t="str">
        <f>IF(G8835="","",IF(ISERROR(VLOOKUP(G8835,номенклатури!V:V,1,0)),E8835*H8835,E8835*I8835))</f>
        <v/>
      </c>
      <c r="G8835" s="14"/>
      <c r="H8835" s="15"/>
      <c r="I8835" s="15"/>
      <c r="J8835" s="15"/>
      <c r="K8835" s="15"/>
      <c r="L8835" s="217"/>
      <c r="M8835" s="22"/>
      <c r="N8835" s="119" t="str">
        <f>IF(G8835="","",VLOOKUP(G8835,номенклатури!R:U,4,0))</f>
        <v/>
      </c>
      <c r="O8835" s="119" t="str">
        <f>IF(M8835="","",VLOOKUP(M8835,'14'!D:D,1,0))</f>
        <v/>
      </c>
    </row>
    <row r="8836" spans="1:15" ht="12.75" customHeight="1" x14ac:dyDescent="0.2">
      <c r="A8836" s="36" t="str">
        <f>'0'!$A$4</f>
        <v>………………..</v>
      </c>
      <c r="B8836" s="37">
        <f>'0'!$A$2</f>
        <v>46112</v>
      </c>
      <c r="C8836" s="37" t="s">
        <v>1243</v>
      </c>
      <c r="D8836" s="119" t="str">
        <f>IF(G8836="","",VLOOKUP(G8836,номенклатури!R:T,2,0))</f>
        <v/>
      </c>
      <c r="E8836" s="333" t="str">
        <f>IF(G8836="","",VLOOKUP(G8836,номенклатури!R:T,3,0))</f>
        <v/>
      </c>
      <c r="F8836" s="159" t="str">
        <f>IF(G8836="","",IF(ISERROR(VLOOKUP(G8836,номенклатури!V:V,1,0)),E8836*H8836,E8836*I8836))</f>
        <v/>
      </c>
      <c r="G8836" s="14"/>
      <c r="H8836" s="15"/>
      <c r="I8836" s="15"/>
      <c r="J8836" s="15"/>
      <c r="K8836" s="15"/>
      <c r="L8836" s="217"/>
      <c r="M8836" s="22"/>
      <c r="N8836" s="119" t="str">
        <f>IF(G8836="","",VLOOKUP(G8836,номенклатури!R:U,4,0))</f>
        <v/>
      </c>
      <c r="O8836" s="119" t="str">
        <f>IF(M8836="","",VLOOKUP(M8836,'14'!D:D,1,0))</f>
        <v/>
      </c>
    </row>
    <row r="8837" spans="1:15" ht="12.75" customHeight="1" x14ac:dyDescent="0.2">
      <c r="A8837" s="36" t="str">
        <f>'0'!$A$4</f>
        <v>………………..</v>
      </c>
      <c r="B8837" s="37">
        <f>'0'!$A$2</f>
        <v>46112</v>
      </c>
      <c r="C8837" s="37" t="s">
        <v>1243</v>
      </c>
      <c r="D8837" s="119" t="str">
        <f>IF(G8837="","",VLOOKUP(G8837,номенклатури!R:T,2,0))</f>
        <v/>
      </c>
      <c r="E8837" s="333" t="str">
        <f>IF(G8837="","",VLOOKUP(G8837,номенклатури!R:T,3,0))</f>
        <v/>
      </c>
      <c r="F8837" s="159" t="str">
        <f>IF(G8837="","",IF(ISERROR(VLOOKUP(G8837,номенклатури!V:V,1,0)),E8837*H8837,E8837*I8837))</f>
        <v/>
      </c>
      <c r="G8837" s="14"/>
      <c r="H8837" s="15"/>
      <c r="I8837" s="15"/>
      <c r="J8837" s="15"/>
      <c r="K8837" s="15"/>
      <c r="L8837" s="217"/>
      <c r="M8837" s="22"/>
      <c r="N8837" s="119" t="str">
        <f>IF(G8837="","",VLOOKUP(G8837,номенклатури!R:U,4,0))</f>
        <v/>
      </c>
      <c r="O8837" s="119" t="str">
        <f>IF(M8837="","",VLOOKUP(M8837,'14'!D:D,1,0))</f>
        <v/>
      </c>
    </row>
    <row r="8838" spans="1:15" ht="12.75" customHeight="1" x14ac:dyDescent="0.2">
      <c r="A8838" s="36" t="str">
        <f>'0'!$A$4</f>
        <v>………………..</v>
      </c>
      <c r="B8838" s="37">
        <f>'0'!$A$2</f>
        <v>46112</v>
      </c>
      <c r="C8838" s="37" t="s">
        <v>1243</v>
      </c>
      <c r="D8838" s="119" t="str">
        <f>IF(G8838="","",VLOOKUP(G8838,номенклатури!R:T,2,0))</f>
        <v/>
      </c>
      <c r="E8838" s="333" t="str">
        <f>IF(G8838="","",VLOOKUP(G8838,номенклатури!R:T,3,0))</f>
        <v/>
      </c>
      <c r="F8838" s="159" t="str">
        <f>IF(G8838="","",IF(ISERROR(VLOOKUP(G8838,номенклатури!V:V,1,0)),E8838*H8838,E8838*I8838))</f>
        <v/>
      </c>
      <c r="G8838" s="14"/>
      <c r="H8838" s="15"/>
      <c r="I8838" s="15"/>
      <c r="J8838" s="15"/>
      <c r="K8838" s="15"/>
      <c r="L8838" s="217"/>
      <c r="M8838" s="22"/>
      <c r="N8838" s="119" t="str">
        <f>IF(G8838="","",VLOOKUP(G8838,номенклатури!R:U,4,0))</f>
        <v/>
      </c>
      <c r="O8838" s="119" t="str">
        <f>IF(M8838="","",VLOOKUP(M8838,'14'!D:D,1,0))</f>
        <v/>
      </c>
    </row>
    <row r="8839" spans="1:15" ht="12.75" customHeight="1" x14ac:dyDescent="0.2">
      <c r="A8839" s="36" t="str">
        <f>'0'!$A$4</f>
        <v>………………..</v>
      </c>
      <c r="B8839" s="37">
        <f>'0'!$A$2</f>
        <v>46112</v>
      </c>
      <c r="C8839" s="37" t="s">
        <v>1243</v>
      </c>
      <c r="D8839" s="119" t="str">
        <f>IF(G8839="","",VLOOKUP(G8839,номенклатури!R:T,2,0))</f>
        <v/>
      </c>
      <c r="E8839" s="333" t="str">
        <f>IF(G8839="","",VLOOKUP(G8839,номенклатури!R:T,3,0))</f>
        <v/>
      </c>
      <c r="F8839" s="159" t="str">
        <f>IF(G8839="","",IF(ISERROR(VLOOKUP(G8839,номенклатури!V:V,1,0)),E8839*H8839,E8839*I8839))</f>
        <v/>
      </c>
      <c r="G8839" s="14"/>
      <c r="H8839" s="15"/>
      <c r="I8839" s="15"/>
      <c r="J8839" s="15"/>
      <c r="K8839" s="15"/>
      <c r="L8839" s="217"/>
      <c r="M8839" s="22"/>
      <c r="N8839" s="119" t="str">
        <f>IF(G8839="","",VLOOKUP(G8839,номенклатури!R:U,4,0))</f>
        <v/>
      </c>
      <c r="O8839" s="119" t="str">
        <f>IF(M8839="","",VLOOKUP(M8839,'14'!D:D,1,0))</f>
        <v/>
      </c>
    </row>
    <row r="8840" spans="1:15" ht="12.75" customHeight="1" x14ac:dyDescent="0.2">
      <c r="A8840" s="36" t="str">
        <f>'0'!$A$4</f>
        <v>………………..</v>
      </c>
      <c r="B8840" s="37">
        <f>'0'!$A$2</f>
        <v>46112</v>
      </c>
      <c r="C8840" s="37" t="s">
        <v>1243</v>
      </c>
      <c r="D8840" s="119" t="str">
        <f>IF(G8840="","",VLOOKUP(G8840,номенклатури!R:T,2,0))</f>
        <v/>
      </c>
      <c r="E8840" s="333" t="str">
        <f>IF(G8840="","",VLOOKUP(G8840,номенклатури!R:T,3,0))</f>
        <v/>
      </c>
      <c r="F8840" s="159" t="str">
        <f>IF(G8840="","",IF(ISERROR(VLOOKUP(G8840,номенклатури!V:V,1,0)),E8840*H8840,E8840*I8840))</f>
        <v/>
      </c>
      <c r="G8840" s="14"/>
      <c r="H8840" s="15"/>
      <c r="I8840" s="15"/>
      <c r="J8840" s="15"/>
      <c r="K8840" s="15"/>
      <c r="L8840" s="217"/>
      <c r="M8840" s="22"/>
      <c r="N8840" s="119" t="str">
        <f>IF(G8840="","",VLOOKUP(G8840,номенклатури!R:U,4,0))</f>
        <v/>
      </c>
      <c r="O8840" s="119" t="str">
        <f>IF(M8840="","",VLOOKUP(M8840,'14'!D:D,1,0))</f>
        <v/>
      </c>
    </row>
    <row r="8841" spans="1:15" ht="12.75" customHeight="1" x14ac:dyDescent="0.2">
      <c r="A8841" s="36" t="str">
        <f>'0'!$A$4</f>
        <v>………………..</v>
      </c>
      <c r="B8841" s="37">
        <f>'0'!$A$2</f>
        <v>46112</v>
      </c>
      <c r="C8841" s="37" t="s">
        <v>1243</v>
      </c>
      <c r="D8841" s="119" t="str">
        <f>IF(G8841="","",VLOOKUP(G8841,номенклатури!R:T,2,0))</f>
        <v/>
      </c>
      <c r="E8841" s="333" t="str">
        <f>IF(G8841="","",VLOOKUP(G8841,номенклатури!R:T,3,0))</f>
        <v/>
      </c>
      <c r="F8841" s="159" t="str">
        <f>IF(G8841="","",IF(ISERROR(VLOOKUP(G8841,номенклатури!V:V,1,0)),E8841*H8841,E8841*I8841))</f>
        <v/>
      </c>
      <c r="G8841" s="14"/>
      <c r="H8841" s="15"/>
      <c r="I8841" s="15"/>
      <c r="J8841" s="15"/>
      <c r="K8841" s="15"/>
      <c r="L8841" s="217"/>
      <c r="M8841" s="22"/>
      <c r="N8841" s="119" t="str">
        <f>IF(G8841="","",VLOOKUP(G8841,номенклатури!R:U,4,0))</f>
        <v/>
      </c>
      <c r="O8841" s="119" t="str">
        <f>IF(M8841="","",VLOOKUP(M8841,'14'!D:D,1,0))</f>
        <v/>
      </c>
    </row>
    <row r="8842" spans="1:15" ht="12.75" customHeight="1" x14ac:dyDescent="0.2">
      <c r="A8842" s="36" t="str">
        <f>'0'!$A$4</f>
        <v>………………..</v>
      </c>
      <c r="B8842" s="37">
        <f>'0'!$A$2</f>
        <v>46112</v>
      </c>
      <c r="C8842" s="37" t="s">
        <v>1243</v>
      </c>
      <c r="D8842" s="119" t="str">
        <f>IF(G8842="","",VLOOKUP(G8842,номенклатури!R:T,2,0))</f>
        <v/>
      </c>
      <c r="E8842" s="333" t="str">
        <f>IF(G8842="","",VLOOKUP(G8842,номенклатури!R:T,3,0))</f>
        <v/>
      </c>
      <c r="F8842" s="159" t="str">
        <f>IF(G8842="","",IF(ISERROR(VLOOKUP(G8842,номенклатури!V:V,1,0)),E8842*H8842,E8842*I8842))</f>
        <v/>
      </c>
      <c r="G8842" s="14"/>
      <c r="H8842" s="15"/>
      <c r="I8842" s="15"/>
      <c r="J8842" s="15"/>
      <c r="K8842" s="15"/>
      <c r="L8842" s="217"/>
      <c r="M8842" s="22"/>
      <c r="N8842" s="119" t="str">
        <f>IF(G8842="","",VLOOKUP(G8842,номенклатури!R:U,4,0))</f>
        <v/>
      </c>
      <c r="O8842" s="119" t="str">
        <f>IF(M8842="","",VLOOKUP(M8842,'14'!D:D,1,0))</f>
        <v/>
      </c>
    </row>
    <row r="8843" spans="1:15" ht="12.75" customHeight="1" x14ac:dyDescent="0.2">
      <c r="A8843" s="36" t="str">
        <f>'0'!$A$4</f>
        <v>………………..</v>
      </c>
      <c r="B8843" s="37">
        <f>'0'!$A$2</f>
        <v>46112</v>
      </c>
      <c r="C8843" s="37" t="s">
        <v>1243</v>
      </c>
      <c r="D8843" s="119" t="str">
        <f>IF(G8843="","",VLOOKUP(G8843,номенклатури!R:T,2,0))</f>
        <v/>
      </c>
      <c r="E8843" s="333" t="str">
        <f>IF(G8843="","",VLOOKUP(G8843,номенклатури!R:T,3,0))</f>
        <v/>
      </c>
      <c r="F8843" s="159" t="str">
        <f>IF(G8843="","",IF(ISERROR(VLOOKUP(G8843,номенклатури!V:V,1,0)),E8843*H8843,E8843*I8843))</f>
        <v/>
      </c>
      <c r="G8843" s="14"/>
      <c r="H8843" s="15"/>
      <c r="I8843" s="15"/>
      <c r="J8843" s="15"/>
      <c r="K8843" s="15"/>
      <c r="L8843" s="217"/>
      <c r="M8843" s="22"/>
      <c r="N8843" s="119" t="str">
        <f>IF(G8843="","",VLOOKUP(G8843,номенклатури!R:U,4,0))</f>
        <v/>
      </c>
      <c r="O8843" s="119" t="str">
        <f>IF(M8843="","",VLOOKUP(M8843,'14'!D:D,1,0))</f>
        <v/>
      </c>
    </row>
    <row r="8844" spans="1:15" ht="12.75" customHeight="1" x14ac:dyDescent="0.2">
      <c r="A8844" s="36" t="str">
        <f>'0'!$A$4</f>
        <v>………………..</v>
      </c>
      <c r="B8844" s="37">
        <f>'0'!$A$2</f>
        <v>46112</v>
      </c>
      <c r="C8844" s="37" t="s">
        <v>1243</v>
      </c>
      <c r="D8844" s="119" t="str">
        <f>IF(G8844="","",VLOOKUP(G8844,номенклатури!R:T,2,0))</f>
        <v/>
      </c>
      <c r="E8844" s="333" t="str">
        <f>IF(G8844="","",VLOOKUP(G8844,номенклатури!R:T,3,0))</f>
        <v/>
      </c>
      <c r="F8844" s="159" t="str">
        <f>IF(G8844="","",IF(ISERROR(VLOOKUP(G8844,номенклатури!V:V,1,0)),E8844*H8844,E8844*I8844))</f>
        <v/>
      </c>
      <c r="G8844" s="14"/>
      <c r="H8844" s="15"/>
      <c r="I8844" s="15"/>
      <c r="J8844" s="15"/>
      <c r="K8844" s="15"/>
      <c r="L8844" s="217"/>
      <c r="M8844" s="22"/>
      <c r="N8844" s="119" t="str">
        <f>IF(G8844="","",VLOOKUP(G8844,номенклатури!R:U,4,0))</f>
        <v/>
      </c>
      <c r="O8844" s="119" t="str">
        <f>IF(M8844="","",VLOOKUP(M8844,'14'!D:D,1,0))</f>
        <v/>
      </c>
    </row>
    <row r="8845" spans="1:15" ht="12.75" customHeight="1" x14ac:dyDescent="0.2">
      <c r="A8845" s="36" t="str">
        <f>'0'!$A$4</f>
        <v>………………..</v>
      </c>
      <c r="B8845" s="37">
        <f>'0'!$A$2</f>
        <v>46112</v>
      </c>
      <c r="C8845" s="37" t="s">
        <v>1243</v>
      </c>
      <c r="D8845" s="119" t="str">
        <f>IF(G8845="","",VLOOKUP(G8845,номенклатури!R:T,2,0))</f>
        <v/>
      </c>
      <c r="E8845" s="333" t="str">
        <f>IF(G8845="","",VLOOKUP(G8845,номенклатури!R:T,3,0))</f>
        <v/>
      </c>
      <c r="F8845" s="159" t="str">
        <f>IF(G8845="","",IF(ISERROR(VLOOKUP(G8845,номенклатури!V:V,1,0)),E8845*H8845,E8845*I8845))</f>
        <v/>
      </c>
      <c r="G8845" s="14"/>
      <c r="H8845" s="15"/>
      <c r="I8845" s="15"/>
      <c r="J8845" s="15"/>
      <c r="K8845" s="15"/>
      <c r="L8845" s="217"/>
      <c r="M8845" s="22"/>
      <c r="N8845" s="119" t="str">
        <f>IF(G8845="","",VLOOKUP(G8845,номенклатури!R:U,4,0))</f>
        <v/>
      </c>
      <c r="O8845" s="119" t="str">
        <f>IF(M8845="","",VLOOKUP(M8845,'14'!D:D,1,0))</f>
        <v/>
      </c>
    </row>
    <row r="8846" spans="1:15" ht="12.75" customHeight="1" x14ac:dyDescent="0.2">
      <c r="A8846" s="36" t="str">
        <f>'0'!$A$4</f>
        <v>………………..</v>
      </c>
      <c r="B8846" s="37">
        <f>'0'!$A$2</f>
        <v>46112</v>
      </c>
      <c r="C8846" s="37" t="s">
        <v>1243</v>
      </c>
      <c r="D8846" s="119" t="str">
        <f>IF(G8846="","",VLOOKUP(G8846,номенклатури!R:T,2,0))</f>
        <v/>
      </c>
      <c r="E8846" s="333" t="str">
        <f>IF(G8846="","",VLOOKUP(G8846,номенклатури!R:T,3,0))</f>
        <v/>
      </c>
      <c r="F8846" s="159" t="str">
        <f>IF(G8846="","",IF(ISERROR(VLOOKUP(G8846,номенклатури!V:V,1,0)),E8846*H8846,E8846*I8846))</f>
        <v/>
      </c>
      <c r="G8846" s="14"/>
      <c r="H8846" s="15"/>
      <c r="I8846" s="15"/>
      <c r="J8846" s="15"/>
      <c r="K8846" s="15"/>
      <c r="L8846" s="217"/>
      <c r="M8846" s="22"/>
      <c r="N8846" s="119" t="str">
        <f>IF(G8846="","",VLOOKUP(G8846,номенклатури!R:U,4,0))</f>
        <v/>
      </c>
      <c r="O8846" s="119" t="str">
        <f>IF(M8846="","",VLOOKUP(M8846,'14'!D:D,1,0))</f>
        <v/>
      </c>
    </row>
    <row r="8847" spans="1:15" ht="12.75" customHeight="1" x14ac:dyDescent="0.2">
      <c r="A8847" s="36" t="str">
        <f>'0'!$A$4</f>
        <v>………………..</v>
      </c>
      <c r="B8847" s="37">
        <f>'0'!$A$2</f>
        <v>46112</v>
      </c>
      <c r="C8847" s="37" t="s">
        <v>1243</v>
      </c>
      <c r="D8847" s="119" t="str">
        <f>IF(G8847="","",VLOOKUP(G8847,номенклатури!R:T,2,0))</f>
        <v/>
      </c>
      <c r="E8847" s="333" t="str">
        <f>IF(G8847="","",VLOOKUP(G8847,номенклатури!R:T,3,0))</f>
        <v/>
      </c>
      <c r="F8847" s="159" t="str">
        <f>IF(G8847="","",IF(ISERROR(VLOOKUP(G8847,номенклатури!V:V,1,0)),E8847*H8847,E8847*I8847))</f>
        <v/>
      </c>
      <c r="G8847" s="14"/>
      <c r="H8847" s="15"/>
      <c r="I8847" s="15"/>
      <c r="J8847" s="15"/>
      <c r="K8847" s="15"/>
      <c r="L8847" s="217"/>
      <c r="M8847" s="22"/>
      <c r="N8847" s="119" t="str">
        <f>IF(G8847="","",VLOOKUP(G8847,номенклатури!R:U,4,0))</f>
        <v/>
      </c>
      <c r="O8847" s="119" t="str">
        <f>IF(M8847="","",VLOOKUP(M8847,'14'!D:D,1,0))</f>
        <v/>
      </c>
    </row>
    <row r="8848" spans="1:15" ht="12.75" customHeight="1" x14ac:dyDescent="0.2">
      <c r="A8848" s="36" t="str">
        <f>'0'!$A$4</f>
        <v>………………..</v>
      </c>
      <c r="B8848" s="37">
        <f>'0'!$A$2</f>
        <v>46112</v>
      </c>
      <c r="C8848" s="37" t="s">
        <v>1243</v>
      </c>
      <c r="D8848" s="119" t="str">
        <f>IF(G8848="","",VLOOKUP(G8848,номенклатури!R:T,2,0))</f>
        <v/>
      </c>
      <c r="E8848" s="333" t="str">
        <f>IF(G8848="","",VLOOKUP(G8848,номенклатури!R:T,3,0))</f>
        <v/>
      </c>
      <c r="F8848" s="159" t="str">
        <f>IF(G8848="","",IF(ISERROR(VLOOKUP(G8848,номенклатури!V:V,1,0)),E8848*H8848,E8848*I8848))</f>
        <v/>
      </c>
      <c r="G8848" s="14"/>
      <c r="H8848" s="15"/>
      <c r="I8848" s="15"/>
      <c r="J8848" s="15"/>
      <c r="K8848" s="15"/>
      <c r="L8848" s="217"/>
      <c r="M8848" s="22"/>
      <c r="N8848" s="119" t="str">
        <f>IF(G8848="","",VLOOKUP(G8848,номенклатури!R:U,4,0))</f>
        <v/>
      </c>
      <c r="O8848" s="119" t="str">
        <f>IF(M8848="","",VLOOKUP(M8848,'14'!D:D,1,0))</f>
        <v/>
      </c>
    </row>
    <row r="8849" spans="1:15" ht="12.75" customHeight="1" x14ac:dyDescent="0.2">
      <c r="A8849" s="36" t="str">
        <f>'0'!$A$4</f>
        <v>………………..</v>
      </c>
      <c r="B8849" s="37">
        <f>'0'!$A$2</f>
        <v>46112</v>
      </c>
      <c r="C8849" s="37" t="s">
        <v>1243</v>
      </c>
      <c r="D8849" s="119" t="str">
        <f>IF(G8849="","",VLOOKUP(G8849,номенклатури!R:T,2,0))</f>
        <v/>
      </c>
      <c r="E8849" s="333" t="str">
        <f>IF(G8849="","",VLOOKUP(G8849,номенклатури!R:T,3,0))</f>
        <v/>
      </c>
      <c r="F8849" s="159" t="str">
        <f>IF(G8849="","",IF(ISERROR(VLOOKUP(G8849,номенклатури!V:V,1,0)),E8849*H8849,E8849*I8849))</f>
        <v/>
      </c>
      <c r="G8849" s="14"/>
      <c r="H8849" s="15"/>
      <c r="I8849" s="15"/>
      <c r="J8849" s="15"/>
      <c r="K8849" s="15"/>
      <c r="L8849" s="217"/>
      <c r="M8849" s="22"/>
      <c r="N8849" s="119" t="str">
        <f>IF(G8849="","",VLOOKUP(G8849,номенклатури!R:U,4,0))</f>
        <v/>
      </c>
      <c r="O8849" s="119" t="str">
        <f>IF(M8849="","",VLOOKUP(M8849,'14'!D:D,1,0))</f>
        <v/>
      </c>
    </row>
    <row r="8850" spans="1:15" ht="12.75" customHeight="1" x14ac:dyDescent="0.2">
      <c r="A8850" s="36" t="str">
        <f>'0'!$A$4</f>
        <v>………………..</v>
      </c>
      <c r="B8850" s="37">
        <f>'0'!$A$2</f>
        <v>46112</v>
      </c>
      <c r="C8850" s="37" t="s">
        <v>1243</v>
      </c>
      <c r="D8850" s="119" t="str">
        <f>IF(G8850="","",VLOOKUP(G8850,номенклатури!R:T,2,0))</f>
        <v/>
      </c>
      <c r="E8850" s="333" t="str">
        <f>IF(G8850="","",VLOOKUP(G8850,номенклатури!R:T,3,0))</f>
        <v/>
      </c>
      <c r="F8850" s="159" t="str">
        <f>IF(G8850="","",IF(ISERROR(VLOOKUP(G8850,номенклатури!V:V,1,0)),E8850*H8850,E8850*I8850))</f>
        <v/>
      </c>
      <c r="G8850" s="14"/>
      <c r="H8850" s="15"/>
      <c r="I8850" s="15"/>
      <c r="J8850" s="15"/>
      <c r="K8850" s="15"/>
      <c r="L8850" s="217"/>
      <c r="M8850" s="22"/>
      <c r="N8850" s="119" t="str">
        <f>IF(G8850="","",VLOOKUP(G8850,номенклатури!R:U,4,0))</f>
        <v/>
      </c>
      <c r="O8850" s="119" t="str">
        <f>IF(M8850="","",VLOOKUP(M8850,'14'!D:D,1,0))</f>
        <v/>
      </c>
    </row>
    <row r="8851" spans="1:15" ht="12.75" customHeight="1" x14ac:dyDescent="0.2">
      <c r="A8851" s="36" t="str">
        <f>'0'!$A$4</f>
        <v>………………..</v>
      </c>
      <c r="B8851" s="37">
        <f>'0'!$A$2</f>
        <v>46112</v>
      </c>
      <c r="C8851" s="37" t="s">
        <v>1243</v>
      </c>
      <c r="D8851" s="119" t="str">
        <f>IF(G8851="","",VLOOKUP(G8851,номенклатури!R:T,2,0))</f>
        <v/>
      </c>
      <c r="E8851" s="333" t="str">
        <f>IF(G8851="","",VLOOKUP(G8851,номенклатури!R:T,3,0))</f>
        <v/>
      </c>
      <c r="F8851" s="159" t="str">
        <f>IF(G8851="","",IF(ISERROR(VLOOKUP(G8851,номенклатури!V:V,1,0)),E8851*H8851,E8851*I8851))</f>
        <v/>
      </c>
      <c r="G8851" s="14"/>
      <c r="H8851" s="15"/>
      <c r="I8851" s="15"/>
      <c r="J8851" s="15"/>
      <c r="K8851" s="15"/>
      <c r="L8851" s="217"/>
      <c r="M8851" s="22"/>
      <c r="N8851" s="119" t="str">
        <f>IF(G8851="","",VLOOKUP(G8851,номенклатури!R:U,4,0))</f>
        <v/>
      </c>
      <c r="O8851" s="119" t="str">
        <f>IF(M8851="","",VLOOKUP(M8851,'14'!D:D,1,0))</f>
        <v/>
      </c>
    </row>
    <row r="8852" spans="1:15" ht="12.75" customHeight="1" x14ac:dyDescent="0.2">
      <c r="A8852" s="36" t="str">
        <f>'0'!$A$4</f>
        <v>………………..</v>
      </c>
      <c r="B8852" s="37">
        <f>'0'!$A$2</f>
        <v>46112</v>
      </c>
      <c r="C8852" s="37" t="s">
        <v>1243</v>
      </c>
      <c r="D8852" s="119" t="str">
        <f>IF(G8852="","",VLOOKUP(G8852,номенклатури!R:T,2,0))</f>
        <v/>
      </c>
      <c r="E8852" s="333" t="str">
        <f>IF(G8852="","",VLOOKUP(G8852,номенклатури!R:T,3,0))</f>
        <v/>
      </c>
      <c r="F8852" s="159" t="str">
        <f>IF(G8852="","",IF(ISERROR(VLOOKUP(G8852,номенклатури!V:V,1,0)),E8852*H8852,E8852*I8852))</f>
        <v/>
      </c>
      <c r="G8852" s="14"/>
      <c r="H8852" s="15"/>
      <c r="I8852" s="15"/>
      <c r="J8852" s="15"/>
      <c r="K8852" s="15"/>
      <c r="L8852" s="217"/>
      <c r="M8852" s="22"/>
      <c r="N8852" s="119" t="str">
        <f>IF(G8852="","",VLOOKUP(G8852,номенклатури!R:U,4,0))</f>
        <v/>
      </c>
      <c r="O8852" s="119" t="str">
        <f>IF(M8852="","",VLOOKUP(M8852,'14'!D:D,1,0))</f>
        <v/>
      </c>
    </row>
    <row r="8853" spans="1:15" ht="12.75" customHeight="1" x14ac:dyDescent="0.2">
      <c r="A8853" s="36" t="str">
        <f>'0'!$A$4</f>
        <v>………………..</v>
      </c>
      <c r="B8853" s="37">
        <f>'0'!$A$2</f>
        <v>46112</v>
      </c>
      <c r="C8853" s="37" t="s">
        <v>1243</v>
      </c>
      <c r="D8853" s="119" t="str">
        <f>IF(G8853="","",VLOOKUP(G8853,номенклатури!R:T,2,0))</f>
        <v/>
      </c>
      <c r="E8853" s="333" t="str">
        <f>IF(G8853="","",VLOOKUP(G8853,номенклатури!R:T,3,0))</f>
        <v/>
      </c>
      <c r="F8853" s="159" t="str">
        <f>IF(G8853="","",IF(ISERROR(VLOOKUP(G8853,номенклатури!V:V,1,0)),E8853*H8853,E8853*I8853))</f>
        <v/>
      </c>
      <c r="G8853" s="14"/>
      <c r="H8853" s="15"/>
      <c r="I8853" s="15"/>
      <c r="J8853" s="15"/>
      <c r="K8853" s="15"/>
      <c r="L8853" s="217"/>
      <c r="M8853" s="22"/>
      <c r="N8853" s="119" t="str">
        <f>IF(G8853="","",VLOOKUP(G8853,номенклатури!R:U,4,0))</f>
        <v/>
      </c>
      <c r="O8853" s="119" t="str">
        <f>IF(M8853="","",VLOOKUP(M8853,'14'!D:D,1,0))</f>
        <v/>
      </c>
    </row>
    <row r="8854" spans="1:15" ht="12.75" customHeight="1" x14ac:dyDescent="0.2">
      <c r="A8854" s="36" t="str">
        <f>'0'!$A$4</f>
        <v>………………..</v>
      </c>
      <c r="B8854" s="37">
        <f>'0'!$A$2</f>
        <v>46112</v>
      </c>
      <c r="C8854" s="37" t="s">
        <v>1243</v>
      </c>
      <c r="D8854" s="119" t="str">
        <f>IF(G8854="","",VLOOKUP(G8854,номенклатури!R:T,2,0))</f>
        <v/>
      </c>
      <c r="E8854" s="333" t="str">
        <f>IF(G8854="","",VLOOKUP(G8854,номенклатури!R:T,3,0))</f>
        <v/>
      </c>
      <c r="F8854" s="159" t="str">
        <f>IF(G8854="","",IF(ISERROR(VLOOKUP(G8854,номенклатури!V:V,1,0)),E8854*H8854,E8854*I8854))</f>
        <v/>
      </c>
      <c r="G8854" s="14"/>
      <c r="H8854" s="15"/>
      <c r="I8854" s="15"/>
      <c r="J8854" s="15"/>
      <c r="K8854" s="15"/>
      <c r="L8854" s="217"/>
      <c r="M8854" s="22"/>
      <c r="N8854" s="119" t="str">
        <f>IF(G8854="","",VLOOKUP(G8854,номенклатури!R:U,4,0))</f>
        <v/>
      </c>
      <c r="O8854" s="119" t="str">
        <f>IF(M8854="","",VLOOKUP(M8854,'14'!D:D,1,0))</f>
        <v/>
      </c>
    </row>
    <row r="8855" spans="1:15" ht="12.75" customHeight="1" x14ac:dyDescent="0.2">
      <c r="A8855" s="36" t="str">
        <f>'0'!$A$4</f>
        <v>………………..</v>
      </c>
      <c r="B8855" s="37">
        <f>'0'!$A$2</f>
        <v>46112</v>
      </c>
      <c r="C8855" s="37" t="s">
        <v>1243</v>
      </c>
      <c r="D8855" s="119" t="str">
        <f>IF(G8855="","",VLOOKUP(G8855,номенклатури!R:T,2,0))</f>
        <v/>
      </c>
      <c r="E8855" s="333" t="str">
        <f>IF(G8855="","",VLOOKUP(G8855,номенклатури!R:T,3,0))</f>
        <v/>
      </c>
      <c r="F8855" s="159" t="str">
        <f>IF(G8855="","",IF(ISERROR(VLOOKUP(G8855,номенклатури!V:V,1,0)),E8855*H8855,E8855*I8855))</f>
        <v/>
      </c>
      <c r="G8855" s="14"/>
      <c r="H8855" s="15"/>
      <c r="I8855" s="15"/>
      <c r="J8855" s="15"/>
      <c r="K8855" s="15"/>
      <c r="L8855" s="217"/>
      <c r="M8855" s="22"/>
      <c r="N8855" s="119" t="str">
        <f>IF(G8855="","",VLOOKUP(G8855,номенклатури!R:U,4,0))</f>
        <v/>
      </c>
      <c r="O8855" s="119" t="str">
        <f>IF(M8855="","",VLOOKUP(M8855,'14'!D:D,1,0))</f>
        <v/>
      </c>
    </row>
    <row r="8856" spans="1:15" ht="12.75" customHeight="1" x14ac:dyDescent="0.2">
      <c r="A8856" s="36" t="str">
        <f>'0'!$A$4</f>
        <v>………………..</v>
      </c>
      <c r="B8856" s="37">
        <f>'0'!$A$2</f>
        <v>46112</v>
      </c>
      <c r="C8856" s="37" t="s">
        <v>1243</v>
      </c>
      <c r="D8856" s="119" t="str">
        <f>IF(G8856="","",VLOOKUP(G8856,номенклатури!R:T,2,0))</f>
        <v/>
      </c>
      <c r="E8856" s="333" t="str">
        <f>IF(G8856="","",VLOOKUP(G8856,номенклатури!R:T,3,0))</f>
        <v/>
      </c>
      <c r="F8856" s="159" t="str">
        <f>IF(G8856="","",IF(ISERROR(VLOOKUP(G8856,номенклатури!V:V,1,0)),E8856*H8856,E8856*I8856))</f>
        <v/>
      </c>
      <c r="G8856" s="14"/>
      <c r="H8856" s="15"/>
      <c r="I8856" s="15"/>
      <c r="J8856" s="15"/>
      <c r="K8856" s="15"/>
      <c r="L8856" s="217"/>
      <c r="M8856" s="22"/>
      <c r="N8856" s="119" t="str">
        <f>IF(G8856="","",VLOOKUP(G8856,номенклатури!R:U,4,0))</f>
        <v/>
      </c>
      <c r="O8856" s="119" t="str">
        <f>IF(M8856="","",VLOOKUP(M8856,'14'!D:D,1,0))</f>
        <v/>
      </c>
    </row>
    <row r="8857" spans="1:15" ht="12.75" customHeight="1" x14ac:dyDescent="0.2">
      <c r="A8857" s="36" t="str">
        <f>'0'!$A$4</f>
        <v>………………..</v>
      </c>
      <c r="B8857" s="37">
        <f>'0'!$A$2</f>
        <v>46112</v>
      </c>
      <c r="C8857" s="37" t="s">
        <v>1243</v>
      </c>
      <c r="D8857" s="119" t="str">
        <f>IF(G8857="","",VLOOKUP(G8857,номенклатури!R:T,2,0))</f>
        <v/>
      </c>
      <c r="E8857" s="333" t="str">
        <f>IF(G8857="","",VLOOKUP(G8857,номенклатури!R:T,3,0))</f>
        <v/>
      </c>
      <c r="F8857" s="159" t="str">
        <f>IF(G8857="","",IF(ISERROR(VLOOKUP(G8857,номенклатури!V:V,1,0)),E8857*H8857,E8857*I8857))</f>
        <v/>
      </c>
      <c r="G8857" s="14"/>
      <c r="H8857" s="15"/>
      <c r="I8857" s="15"/>
      <c r="J8857" s="15"/>
      <c r="K8857" s="15"/>
      <c r="L8857" s="217"/>
      <c r="M8857" s="22"/>
      <c r="N8857" s="119" t="str">
        <f>IF(G8857="","",VLOOKUP(G8857,номенклатури!R:U,4,0))</f>
        <v/>
      </c>
      <c r="O8857" s="119" t="str">
        <f>IF(M8857="","",VLOOKUP(M8857,'14'!D:D,1,0))</f>
        <v/>
      </c>
    </row>
    <row r="8858" spans="1:15" ht="12.75" customHeight="1" x14ac:dyDescent="0.2">
      <c r="A8858" s="36" t="str">
        <f>'0'!$A$4</f>
        <v>………………..</v>
      </c>
      <c r="B8858" s="37">
        <f>'0'!$A$2</f>
        <v>46112</v>
      </c>
      <c r="C8858" s="37" t="s">
        <v>1243</v>
      </c>
      <c r="D8858" s="119" t="str">
        <f>IF(G8858="","",VLOOKUP(G8858,номенклатури!R:T,2,0))</f>
        <v/>
      </c>
      <c r="E8858" s="333" t="str">
        <f>IF(G8858="","",VLOOKUP(G8858,номенклатури!R:T,3,0))</f>
        <v/>
      </c>
      <c r="F8858" s="159" t="str">
        <f>IF(G8858="","",IF(ISERROR(VLOOKUP(G8858,номенклатури!V:V,1,0)),E8858*H8858,E8858*I8858))</f>
        <v/>
      </c>
      <c r="G8858" s="14"/>
      <c r="H8858" s="15"/>
      <c r="I8858" s="15"/>
      <c r="J8858" s="15"/>
      <c r="K8858" s="15"/>
      <c r="L8858" s="217"/>
      <c r="M8858" s="22"/>
      <c r="N8858" s="119" t="str">
        <f>IF(G8858="","",VLOOKUP(G8858,номенклатури!R:U,4,0))</f>
        <v/>
      </c>
      <c r="O8858" s="119" t="str">
        <f>IF(M8858="","",VLOOKUP(M8858,'14'!D:D,1,0))</f>
        <v/>
      </c>
    </row>
    <row r="8859" spans="1:15" ht="12.75" customHeight="1" x14ac:dyDescent="0.2">
      <c r="A8859" s="36" t="str">
        <f>'0'!$A$4</f>
        <v>………………..</v>
      </c>
      <c r="B8859" s="37">
        <f>'0'!$A$2</f>
        <v>46112</v>
      </c>
      <c r="C8859" s="37" t="s">
        <v>1243</v>
      </c>
      <c r="D8859" s="119" t="str">
        <f>IF(G8859="","",VLOOKUP(G8859,номенклатури!R:T,2,0))</f>
        <v/>
      </c>
      <c r="E8859" s="333" t="str">
        <f>IF(G8859="","",VLOOKUP(G8859,номенклатури!R:T,3,0))</f>
        <v/>
      </c>
      <c r="F8859" s="159" t="str">
        <f>IF(G8859="","",IF(ISERROR(VLOOKUP(G8859,номенклатури!V:V,1,0)),E8859*H8859,E8859*I8859))</f>
        <v/>
      </c>
      <c r="G8859" s="14"/>
      <c r="H8859" s="15"/>
      <c r="I8859" s="15"/>
      <c r="J8859" s="15"/>
      <c r="K8859" s="15"/>
      <c r="L8859" s="217"/>
      <c r="M8859" s="22"/>
      <c r="N8859" s="119" t="str">
        <f>IF(G8859="","",VLOOKUP(G8859,номенклатури!R:U,4,0))</f>
        <v/>
      </c>
      <c r="O8859" s="119" t="str">
        <f>IF(M8859="","",VLOOKUP(M8859,'14'!D:D,1,0))</f>
        <v/>
      </c>
    </row>
    <row r="8860" spans="1:15" ht="12.75" customHeight="1" x14ac:dyDescent="0.2">
      <c r="A8860" s="36" t="str">
        <f>'0'!$A$4</f>
        <v>………………..</v>
      </c>
      <c r="B8860" s="37">
        <f>'0'!$A$2</f>
        <v>46112</v>
      </c>
      <c r="C8860" s="37" t="s">
        <v>1243</v>
      </c>
      <c r="D8860" s="119" t="str">
        <f>IF(G8860="","",VLOOKUP(G8860,номенклатури!R:T,2,0))</f>
        <v/>
      </c>
      <c r="E8860" s="333" t="str">
        <f>IF(G8860="","",VLOOKUP(G8860,номенклатури!R:T,3,0))</f>
        <v/>
      </c>
      <c r="F8860" s="159" t="str">
        <f>IF(G8860="","",IF(ISERROR(VLOOKUP(G8860,номенклатури!V:V,1,0)),E8860*H8860,E8860*I8860))</f>
        <v/>
      </c>
      <c r="G8860" s="14"/>
      <c r="H8860" s="15"/>
      <c r="I8860" s="15"/>
      <c r="J8860" s="15"/>
      <c r="K8860" s="15"/>
      <c r="L8860" s="217"/>
      <c r="M8860" s="22"/>
      <c r="N8860" s="119" t="str">
        <f>IF(G8860="","",VLOOKUP(G8860,номенклатури!R:U,4,0))</f>
        <v/>
      </c>
      <c r="O8860" s="119" t="str">
        <f>IF(M8860="","",VLOOKUP(M8860,'14'!D:D,1,0))</f>
        <v/>
      </c>
    </row>
    <row r="8861" spans="1:15" ht="12.75" customHeight="1" x14ac:dyDescent="0.2">
      <c r="A8861" s="36" t="str">
        <f>'0'!$A$4</f>
        <v>………………..</v>
      </c>
      <c r="B8861" s="37">
        <f>'0'!$A$2</f>
        <v>46112</v>
      </c>
      <c r="C8861" s="37" t="s">
        <v>1243</v>
      </c>
      <c r="D8861" s="119" t="str">
        <f>IF(G8861="","",VLOOKUP(G8861,номенклатури!R:T,2,0))</f>
        <v/>
      </c>
      <c r="E8861" s="333" t="str">
        <f>IF(G8861="","",VLOOKUP(G8861,номенклатури!R:T,3,0))</f>
        <v/>
      </c>
      <c r="F8861" s="159" t="str">
        <f>IF(G8861="","",IF(ISERROR(VLOOKUP(G8861,номенклатури!V:V,1,0)),E8861*H8861,E8861*I8861))</f>
        <v/>
      </c>
      <c r="G8861" s="14"/>
      <c r="H8861" s="15"/>
      <c r="I8861" s="15"/>
      <c r="J8861" s="15"/>
      <c r="K8861" s="15"/>
      <c r="L8861" s="217"/>
      <c r="M8861" s="22"/>
      <c r="N8861" s="119" t="str">
        <f>IF(G8861="","",VLOOKUP(G8861,номенклатури!R:U,4,0))</f>
        <v/>
      </c>
      <c r="O8861" s="119" t="str">
        <f>IF(M8861="","",VLOOKUP(M8861,'14'!D:D,1,0))</f>
        <v/>
      </c>
    </row>
    <row r="8862" spans="1:15" ht="12.75" customHeight="1" x14ac:dyDescent="0.2">
      <c r="A8862" s="36" t="str">
        <f>'0'!$A$4</f>
        <v>………………..</v>
      </c>
      <c r="B8862" s="37">
        <f>'0'!$A$2</f>
        <v>46112</v>
      </c>
      <c r="C8862" s="37" t="s">
        <v>1243</v>
      </c>
      <c r="D8862" s="119" t="str">
        <f>IF(G8862="","",VLOOKUP(G8862,номенклатури!R:T,2,0))</f>
        <v/>
      </c>
      <c r="E8862" s="333" t="str">
        <f>IF(G8862="","",VLOOKUP(G8862,номенклатури!R:T,3,0))</f>
        <v/>
      </c>
      <c r="F8862" s="159" t="str">
        <f>IF(G8862="","",IF(ISERROR(VLOOKUP(G8862,номенклатури!V:V,1,0)),E8862*H8862,E8862*I8862))</f>
        <v/>
      </c>
      <c r="G8862" s="14"/>
      <c r="H8862" s="15"/>
      <c r="I8862" s="15"/>
      <c r="J8862" s="15"/>
      <c r="K8862" s="15"/>
      <c r="L8862" s="217"/>
      <c r="M8862" s="22"/>
      <c r="N8862" s="119" t="str">
        <f>IF(G8862="","",VLOOKUP(G8862,номенклатури!R:U,4,0))</f>
        <v/>
      </c>
      <c r="O8862" s="119" t="str">
        <f>IF(M8862="","",VLOOKUP(M8862,'14'!D:D,1,0))</f>
        <v/>
      </c>
    </row>
    <row r="8863" spans="1:15" ht="12.75" customHeight="1" x14ac:dyDescent="0.2">
      <c r="A8863" s="36" t="str">
        <f>'0'!$A$4</f>
        <v>………………..</v>
      </c>
      <c r="B8863" s="37">
        <f>'0'!$A$2</f>
        <v>46112</v>
      </c>
      <c r="C8863" s="37" t="s">
        <v>1243</v>
      </c>
      <c r="D8863" s="119" t="str">
        <f>IF(G8863="","",VLOOKUP(G8863,номенклатури!R:T,2,0))</f>
        <v/>
      </c>
      <c r="E8863" s="333" t="str">
        <f>IF(G8863="","",VLOOKUP(G8863,номенклатури!R:T,3,0))</f>
        <v/>
      </c>
      <c r="F8863" s="159" t="str">
        <f>IF(G8863="","",IF(ISERROR(VLOOKUP(G8863,номенклатури!V:V,1,0)),E8863*H8863,E8863*I8863))</f>
        <v/>
      </c>
      <c r="G8863" s="14"/>
      <c r="H8863" s="15"/>
      <c r="I8863" s="15"/>
      <c r="J8863" s="15"/>
      <c r="K8863" s="15"/>
      <c r="L8863" s="217"/>
      <c r="M8863" s="22"/>
      <c r="N8863" s="119" t="str">
        <f>IF(G8863="","",VLOOKUP(G8863,номенклатури!R:U,4,0))</f>
        <v/>
      </c>
      <c r="O8863" s="119" t="str">
        <f>IF(M8863="","",VLOOKUP(M8863,'14'!D:D,1,0))</f>
        <v/>
      </c>
    </row>
    <row r="8864" spans="1:15" ht="12.75" customHeight="1" x14ac:dyDescent="0.2">
      <c r="A8864" s="36" t="str">
        <f>'0'!$A$4</f>
        <v>………………..</v>
      </c>
      <c r="B8864" s="37">
        <f>'0'!$A$2</f>
        <v>46112</v>
      </c>
      <c r="C8864" s="37" t="s">
        <v>1243</v>
      </c>
      <c r="D8864" s="119" t="str">
        <f>IF(G8864="","",VLOOKUP(G8864,номенклатури!R:T,2,0))</f>
        <v/>
      </c>
      <c r="E8864" s="333" t="str">
        <f>IF(G8864="","",VLOOKUP(G8864,номенклатури!R:T,3,0))</f>
        <v/>
      </c>
      <c r="F8864" s="159" t="str">
        <f>IF(G8864="","",IF(ISERROR(VLOOKUP(G8864,номенклатури!V:V,1,0)),E8864*H8864,E8864*I8864))</f>
        <v/>
      </c>
      <c r="G8864" s="14"/>
      <c r="H8864" s="15"/>
      <c r="I8864" s="15"/>
      <c r="J8864" s="15"/>
      <c r="K8864" s="15"/>
      <c r="L8864" s="217"/>
      <c r="M8864" s="22"/>
      <c r="N8864" s="119" t="str">
        <f>IF(G8864="","",VLOOKUP(G8864,номенклатури!R:U,4,0))</f>
        <v/>
      </c>
      <c r="O8864" s="119" t="str">
        <f>IF(M8864="","",VLOOKUP(M8864,'14'!D:D,1,0))</f>
        <v/>
      </c>
    </row>
    <row r="8865" spans="1:15" ht="12.75" customHeight="1" x14ac:dyDescent="0.2">
      <c r="A8865" s="36" t="str">
        <f>'0'!$A$4</f>
        <v>………………..</v>
      </c>
      <c r="B8865" s="37">
        <f>'0'!$A$2</f>
        <v>46112</v>
      </c>
      <c r="C8865" s="37" t="s">
        <v>1243</v>
      </c>
      <c r="D8865" s="119" t="str">
        <f>IF(G8865="","",VLOOKUP(G8865,номенклатури!R:T,2,0))</f>
        <v/>
      </c>
      <c r="E8865" s="333" t="str">
        <f>IF(G8865="","",VLOOKUP(G8865,номенклатури!R:T,3,0))</f>
        <v/>
      </c>
      <c r="F8865" s="159" t="str">
        <f>IF(G8865="","",IF(ISERROR(VLOOKUP(G8865,номенклатури!V:V,1,0)),E8865*H8865,E8865*I8865))</f>
        <v/>
      </c>
      <c r="G8865" s="14"/>
      <c r="H8865" s="15"/>
      <c r="I8865" s="15"/>
      <c r="J8865" s="15"/>
      <c r="K8865" s="15"/>
      <c r="L8865" s="217"/>
      <c r="M8865" s="22"/>
      <c r="N8865" s="119" t="str">
        <f>IF(G8865="","",VLOOKUP(G8865,номенклатури!R:U,4,0))</f>
        <v/>
      </c>
      <c r="O8865" s="119" t="str">
        <f>IF(M8865="","",VLOOKUP(M8865,'14'!D:D,1,0))</f>
        <v/>
      </c>
    </row>
    <row r="8866" spans="1:15" ht="12.75" customHeight="1" x14ac:dyDescent="0.2">
      <c r="A8866" s="36" t="str">
        <f>'0'!$A$4</f>
        <v>………………..</v>
      </c>
      <c r="B8866" s="37">
        <f>'0'!$A$2</f>
        <v>46112</v>
      </c>
      <c r="C8866" s="37" t="s">
        <v>1243</v>
      </c>
      <c r="D8866" s="119" t="str">
        <f>IF(G8866="","",VLOOKUP(G8866,номенклатури!R:T,2,0))</f>
        <v/>
      </c>
      <c r="E8866" s="333" t="str">
        <f>IF(G8866="","",VLOOKUP(G8866,номенклатури!R:T,3,0))</f>
        <v/>
      </c>
      <c r="F8866" s="159" t="str">
        <f>IF(G8866="","",IF(ISERROR(VLOOKUP(G8866,номенклатури!V:V,1,0)),E8866*H8866,E8866*I8866))</f>
        <v/>
      </c>
      <c r="G8866" s="14"/>
      <c r="H8866" s="15"/>
      <c r="I8866" s="15"/>
      <c r="J8866" s="15"/>
      <c r="K8866" s="15"/>
      <c r="L8866" s="217"/>
      <c r="M8866" s="22"/>
      <c r="N8866" s="119" t="str">
        <f>IF(G8866="","",VLOOKUP(G8866,номенклатури!R:U,4,0))</f>
        <v/>
      </c>
      <c r="O8866" s="119" t="str">
        <f>IF(M8866="","",VLOOKUP(M8866,'14'!D:D,1,0))</f>
        <v/>
      </c>
    </row>
    <row r="8867" spans="1:15" ht="12.75" customHeight="1" x14ac:dyDescent="0.2">
      <c r="A8867" s="36" t="str">
        <f>'0'!$A$4</f>
        <v>………………..</v>
      </c>
      <c r="B8867" s="37">
        <f>'0'!$A$2</f>
        <v>46112</v>
      </c>
      <c r="C8867" s="37" t="s">
        <v>1243</v>
      </c>
      <c r="D8867" s="119" t="str">
        <f>IF(G8867="","",VLOOKUP(G8867,номенклатури!R:T,2,0))</f>
        <v/>
      </c>
      <c r="E8867" s="333" t="str">
        <f>IF(G8867="","",VLOOKUP(G8867,номенклатури!R:T,3,0))</f>
        <v/>
      </c>
      <c r="F8867" s="159" t="str">
        <f>IF(G8867="","",IF(ISERROR(VLOOKUP(G8867,номенклатури!V:V,1,0)),E8867*H8867,E8867*I8867))</f>
        <v/>
      </c>
      <c r="G8867" s="14"/>
      <c r="H8867" s="15"/>
      <c r="I8867" s="15"/>
      <c r="J8867" s="15"/>
      <c r="K8867" s="15"/>
      <c r="L8867" s="217"/>
      <c r="M8867" s="22"/>
      <c r="N8867" s="119" t="str">
        <f>IF(G8867="","",VLOOKUP(G8867,номенклатури!R:U,4,0))</f>
        <v/>
      </c>
      <c r="O8867" s="119" t="str">
        <f>IF(M8867="","",VLOOKUP(M8867,'14'!D:D,1,0))</f>
        <v/>
      </c>
    </row>
    <row r="8868" spans="1:15" ht="12.75" customHeight="1" x14ac:dyDescent="0.2">
      <c r="A8868" s="36" t="str">
        <f>'0'!$A$4</f>
        <v>………………..</v>
      </c>
      <c r="B8868" s="37">
        <f>'0'!$A$2</f>
        <v>46112</v>
      </c>
      <c r="C8868" s="37" t="s">
        <v>1243</v>
      </c>
      <c r="D8868" s="119" t="str">
        <f>IF(G8868="","",VLOOKUP(G8868,номенклатури!R:T,2,0))</f>
        <v/>
      </c>
      <c r="E8868" s="333" t="str">
        <f>IF(G8868="","",VLOOKUP(G8868,номенклатури!R:T,3,0))</f>
        <v/>
      </c>
      <c r="F8868" s="159" t="str">
        <f>IF(G8868="","",IF(ISERROR(VLOOKUP(G8868,номенклатури!V:V,1,0)),E8868*H8868,E8868*I8868))</f>
        <v/>
      </c>
      <c r="G8868" s="14"/>
      <c r="H8868" s="15"/>
      <c r="I8868" s="15"/>
      <c r="J8868" s="15"/>
      <c r="K8868" s="15"/>
      <c r="L8868" s="217"/>
      <c r="M8868" s="22"/>
      <c r="N8868" s="119" t="str">
        <f>IF(G8868="","",VLOOKUP(G8868,номенклатури!R:U,4,0))</f>
        <v/>
      </c>
      <c r="O8868" s="119" t="str">
        <f>IF(M8868="","",VLOOKUP(M8868,'14'!D:D,1,0))</f>
        <v/>
      </c>
    </row>
    <row r="8869" spans="1:15" ht="12.75" customHeight="1" x14ac:dyDescent="0.2">
      <c r="A8869" s="36" t="str">
        <f>'0'!$A$4</f>
        <v>………………..</v>
      </c>
      <c r="B8869" s="37">
        <f>'0'!$A$2</f>
        <v>46112</v>
      </c>
      <c r="C8869" s="37" t="s">
        <v>1243</v>
      </c>
      <c r="D8869" s="119" t="str">
        <f>IF(G8869="","",VLOOKUP(G8869,номенклатури!R:T,2,0))</f>
        <v/>
      </c>
      <c r="E8869" s="333" t="str">
        <f>IF(G8869="","",VLOOKUP(G8869,номенклатури!R:T,3,0))</f>
        <v/>
      </c>
      <c r="F8869" s="159" t="str">
        <f>IF(G8869="","",IF(ISERROR(VLOOKUP(G8869,номенклатури!V:V,1,0)),E8869*H8869,E8869*I8869))</f>
        <v/>
      </c>
      <c r="G8869" s="14"/>
      <c r="H8869" s="15"/>
      <c r="I8869" s="15"/>
      <c r="J8869" s="15"/>
      <c r="K8869" s="15"/>
      <c r="L8869" s="217"/>
      <c r="M8869" s="22"/>
      <c r="N8869" s="119" t="str">
        <f>IF(G8869="","",VLOOKUP(G8869,номенклатури!R:U,4,0))</f>
        <v/>
      </c>
      <c r="O8869" s="119" t="str">
        <f>IF(M8869="","",VLOOKUP(M8869,'14'!D:D,1,0))</f>
        <v/>
      </c>
    </row>
    <row r="8870" spans="1:15" ht="12.75" customHeight="1" x14ac:dyDescent="0.2">
      <c r="A8870" s="36" t="str">
        <f>'0'!$A$4</f>
        <v>………………..</v>
      </c>
      <c r="B8870" s="37">
        <f>'0'!$A$2</f>
        <v>46112</v>
      </c>
      <c r="C8870" s="37" t="s">
        <v>1243</v>
      </c>
      <c r="D8870" s="119" t="str">
        <f>IF(G8870="","",VLOOKUP(G8870,номенклатури!R:T,2,0))</f>
        <v/>
      </c>
      <c r="E8870" s="333" t="str">
        <f>IF(G8870="","",VLOOKUP(G8870,номенклатури!R:T,3,0))</f>
        <v/>
      </c>
      <c r="F8870" s="159" t="str">
        <f>IF(G8870="","",IF(ISERROR(VLOOKUP(G8870,номенклатури!V:V,1,0)),E8870*H8870,E8870*I8870))</f>
        <v/>
      </c>
      <c r="G8870" s="14"/>
      <c r="H8870" s="15"/>
      <c r="I8870" s="15"/>
      <c r="J8870" s="15"/>
      <c r="K8870" s="15"/>
      <c r="L8870" s="217"/>
      <c r="M8870" s="22"/>
      <c r="N8870" s="119" t="str">
        <f>IF(G8870="","",VLOOKUP(G8870,номенклатури!R:U,4,0))</f>
        <v/>
      </c>
      <c r="O8870" s="119" t="str">
        <f>IF(M8870="","",VLOOKUP(M8870,'14'!D:D,1,0))</f>
        <v/>
      </c>
    </row>
    <row r="8871" spans="1:15" ht="12.75" customHeight="1" x14ac:dyDescent="0.2">
      <c r="A8871" s="36" t="str">
        <f>'0'!$A$4</f>
        <v>………………..</v>
      </c>
      <c r="B8871" s="37">
        <f>'0'!$A$2</f>
        <v>46112</v>
      </c>
      <c r="C8871" s="37" t="s">
        <v>1243</v>
      </c>
      <c r="D8871" s="119" t="str">
        <f>IF(G8871="","",VLOOKUP(G8871,номенклатури!R:T,2,0))</f>
        <v/>
      </c>
      <c r="E8871" s="333" t="str">
        <f>IF(G8871="","",VLOOKUP(G8871,номенклатури!R:T,3,0))</f>
        <v/>
      </c>
      <c r="F8871" s="159" t="str">
        <f>IF(G8871="","",IF(ISERROR(VLOOKUP(G8871,номенклатури!V:V,1,0)),E8871*H8871,E8871*I8871))</f>
        <v/>
      </c>
      <c r="G8871" s="14"/>
      <c r="H8871" s="15"/>
      <c r="I8871" s="15"/>
      <c r="J8871" s="15"/>
      <c r="K8871" s="15"/>
      <c r="L8871" s="217"/>
      <c r="M8871" s="22"/>
      <c r="N8871" s="119" t="str">
        <f>IF(G8871="","",VLOOKUP(G8871,номенклатури!R:U,4,0))</f>
        <v/>
      </c>
      <c r="O8871" s="119" t="str">
        <f>IF(M8871="","",VLOOKUP(M8871,'14'!D:D,1,0))</f>
        <v/>
      </c>
    </row>
    <row r="8872" spans="1:15" ht="12.75" customHeight="1" x14ac:dyDescent="0.2">
      <c r="A8872" s="36" t="str">
        <f>'0'!$A$4</f>
        <v>………………..</v>
      </c>
      <c r="B8872" s="37">
        <f>'0'!$A$2</f>
        <v>46112</v>
      </c>
      <c r="C8872" s="37" t="s">
        <v>1243</v>
      </c>
      <c r="D8872" s="119" t="str">
        <f>IF(G8872="","",VLOOKUP(G8872,номенклатури!R:T,2,0))</f>
        <v/>
      </c>
      <c r="E8872" s="333" t="str">
        <f>IF(G8872="","",VLOOKUP(G8872,номенклатури!R:T,3,0))</f>
        <v/>
      </c>
      <c r="F8872" s="159" t="str">
        <f>IF(G8872="","",IF(ISERROR(VLOOKUP(G8872,номенклатури!V:V,1,0)),E8872*H8872,E8872*I8872))</f>
        <v/>
      </c>
      <c r="G8872" s="14"/>
      <c r="H8872" s="15"/>
      <c r="I8872" s="15"/>
      <c r="J8872" s="15"/>
      <c r="K8872" s="15"/>
      <c r="L8872" s="217"/>
      <c r="M8872" s="22"/>
      <c r="N8872" s="119" t="str">
        <f>IF(G8872="","",VLOOKUP(G8872,номенклатури!R:U,4,0))</f>
        <v/>
      </c>
      <c r="O8872" s="119" t="str">
        <f>IF(M8872="","",VLOOKUP(M8872,'14'!D:D,1,0))</f>
        <v/>
      </c>
    </row>
    <row r="8873" spans="1:15" ht="12.75" customHeight="1" x14ac:dyDescent="0.2">
      <c r="A8873" s="36" t="str">
        <f>'0'!$A$4</f>
        <v>………………..</v>
      </c>
      <c r="B8873" s="37">
        <f>'0'!$A$2</f>
        <v>46112</v>
      </c>
      <c r="C8873" s="37" t="s">
        <v>1243</v>
      </c>
      <c r="D8873" s="119" t="str">
        <f>IF(G8873="","",VLOOKUP(G8873,номенклатури!R:T,2,0))</f>
        <v/>
      </c>
      <c r="E8873" s="333" t="str">
        <f>IF(G8873="","",VLOOKUP(G8873,номенклатури!R:T,3,0))</f>
        <v/>
      </c>
      <c r="F8873" s="159" t="str">
        <f>IF(G8873="","",IF(ISERROR(VLOOKUP(G8873,номенклатури!V:V,1,0)),E8873*H8873,E8873*I8873))</f>
        <v/>
      </c>
      <c r="G8873" s="14"/>
      <c r="H8873" s="15"/>
      <c r="I8873" s="15"/>
      <c r="J8873" s="15"/>
      <c r="K8873" s="15"/>
      <c r="L8873" s="217"/>
      <c r="M8873" s="22"/>
      <c r="N8873" s="119" t="str">
        <f>IF(G8873="","",VLOOKUP(G8873,номенклатури!R:U,4,0))</f>
        <v/>
      </c>
      <c r="O8873" s="119" t="str">
        <f>IF(M8873="","",VLOOKUP(M8873,'14'!D:D,1,0))</f>
        <v/>
      </c>
    </row>
    <row r="8874" spans="1:15" ht="12.75" customHeight="1" x14ac:dyDescent="0.2">
      <c r="A8874" s="36" t="str">
        <f>'0'!$A$4</f>
        <v>………………..</v>
      </c>
      <c r="B8874" s="37">
        <f>'0'!$A$2</f>
        <v>46112</v>
      </c>
      <c r="C8874" s="37" t="s">
        <v>1243</v>
      </c>
      <c r="D8874" s="119" t="str">
        <f>IF(G8874="","",VLOOKUP(G8874,номенклатури!R:T,2,0))</f>
        <v/>
      </c>
      <c r="E8874" s="333" t="str">
        <f>IF(G8874="","",VLOOKUP(G8874,номенклатури!R:T,3,0))</f>
        <v/>
      </c>
      <c r="F8874" s="159" t="str">
        <f>IF(G8874="","",IF(ISERROR(VLOOKUP(G8874,номенклатури!V:V,1,0)),E8874*H8874,E8874*I8874))</f>
        <v/>
      </c>
      <c r="G8874" s="14"/>
      <c r="H8874" s="15"/>
      <c r="I8874" s="15"/>
      <c r="J8874" s="15"/>
      <c r="K8874" s="15"/>
      <c r="L8874" s="217"/>
      <c r="M8874" s="22"/>
      <c r="N8874" s="119" t="str">
        <f>IF(G8874="","",VLOOKUP(G8874,номенклатури!R:U,4,0))</f>
        <v/>
      </c>
      <c r="O8874" s="119" t="str">
        <f>IF(M8874="","",VLOOKUP(M8874,'14'!D:D,1,0))</f>
        <v/>
      </c>
    </row>
    <row r="8875" spans="1:15" ht="12.75" customHeight="1" x14ac:dyDescent="0.2">
      <c r="A8875" s="36" t="str">
        <f>'0'!$A$4</f>
        <v>………………..</v>
      </c>
      <c r="B8875" s="37">
        <f>'0'!$A$2</f>
        <v>46112</v>
      </c>
      <c r="C8875" s="37" t="s">
        <v>1243</v>
      </c>
      <c r="D8875" s="119" t="str">
        <f>IF(G8875="","",VLOOKUP(G8875,номенклатури!R:T,2,0))</f>
        <v/>
      </c>
      <c r="E8875" s="333" t="str">
        <f>IF(G8875="","",VLOOKUP(G8875,номенклатури!R:T,3,0))</f>
        <v/>
      </c>
      <c r="F8875" s="159" t="str">
        <f>IF(G8875="","",IF(ISERROR(VLOOKUP(G8875,номенклатури!V:V,1,0)),E8875*H8875,E8875*I8875))</f>
        <v/>
      </c>
      <c r="G8875" s="14"/>
      <c r="H8875" s="15"/>
      <c r="I8875" s="15"/>
      <c r="J8875" s="15"/>
      <c r="K8875" s="15"/>
      <c r="L8875" s="217"/>
      <c r="M8875" s="22"/>
      <c r="N8875" s="119" t="str">
        <f>IF(G8875="","",VLOOKUP(G8875,номенклатури!R:U,4,0))</f>
        <v/>
      </c>
      <c r="O8875" s="119" t="str">
        <f>IF(M8875="","",VLOOKUP(M8875,'14'!D:D,1,0))</f>
        <v/>
      </c>
    </row>
    <row r="8876" spans="1:15" ht="12.75" customHeight="1" x14ac:dyDescent="0.2">
      <c r="A8876" s="36" t="str">
        <f>'0'!$A$4</f>
        <v>………………..</v>
      </c>
      <c r="B8876" s="37">
        <f>'0'!$A$2</f>
        <v>46112</v>
      </c>
      <c r="C8876" s="37" t="s">
        <v>1243</v>
      </c>
      <c r="D8876" s="119" t="str">
        <f>IF(G8876="","",VLOOKUP(G8876,номенклатури!R:T,2,0))</f>
        <v/>
      </c>
      <c r="E8876" s="333" t="str">
        <f>IF(G8876="","",VLOOKUP(G8876,номенклатури!R:T,3,0))</f>
        <v/>
      </c>
      <c r="F8876" s="159" t="str">
        <f>IF(G8876="","",IF(ISERROR(VLOOKUP(G8876,номенклатури!V:V,1,0)),E8876*H8876,E8876*I8876))</f>
        <v/>
      </c>
      <c r="G8876" s="14"/>
      <c r="H8876" s="15"/>
      <c r="I8876" s="15"/>
      <c r="J8876" s="15"/>
      <c r="K8876" s="15"/>
      <c r="L8876" s="217"/>
      <c r="M8876" s="22"/>
      <c r="N8876" s="119" t="str">
        <f>IF(G8876="","",VLOOKUP(G8876,номенклатури!R:U,4,0))</f>
        <v/>
      </c>
      <c r="O8876" s="119" t="str">
        <f>IF(M8876="","",VLOOKUP(M8876,'14'!D:D,1,0))</f>
        <v/>
      </c>
    </row>
    <row r="8877" spans="1:15" ht="12.75" customHeight="1" x14ac:dyDescent="0.2">
      <c r="A8877" s="36" t="str">
        <f>'0'!$A$4</f>
        <v>………………..</v>
      </c>
      <c r="B8877" s="37">
        <f>'0'!$A$2</f>
        <v>46112</v>
      </c>
      <c r="C8877" s="37" t="s">
        <v>1243</v>
      </c>
      <c r="D8877" s="119" t="str">
        <f>IF(G8877="","",VLOOKUP(G8877,номенклатури!R:T,2,0))</f>
        <v/>
      </c>
      <c r="E8877" s="333" t="str">
        <f>IF(G8877="","",VLOOKUP(G8877,номенклатури!R:T,3,0))</f>
        <v/>
      </c>
      <c r="F8877" s="159" t="str">
        <f>IF(G8877="","",IF(ISERROR(VLOOKUP(G8877,номенклатури!V:V,1,0)),E8877*H8877,E8877*I8877))</f>
        <v/>
      </c>
      <c r="G8877" s="14"/>
      <c r="H8877" s="15"/>
      <c r="I8877" s="15"/>
      <c r="J8877" s="15"/>
      <c r="K8877" s="15"/>
      <c r="L8877" s="217"/>
      <c r="M8877" s="22"/>
      <c r="N8877" s="119" t="str">
        <f>IF(G8877="","",VLOOKUP(G8877,номенклатури!R:U,4,0))</f>
        <v/>
      </c>
      <c r="O8877" s="119" t="str">
        <f>IF(M8877="","",VLOOKUP(M8877,'14'!D:D,1,0))</f>
        <v/>
      </c>
    </row>
    <row r="8878" spans="1:15" ht="12.75" customHeight="1" x14ac:dyDescent="0.2">
      <c r="A8878" s="36" t="str">
        <f>'0'!$A$4</f>
        <v>………………..</v>
      </c>
      <c r="B8878" s="37">
        <f>'0'!$A$2</f>
        <v>46112</v>
      </c>
      <c r="C8878" s="37" t="s">
        <v>1243</v>
      </c>
      <c r="D8878" s="119" t="str">
        <f>IF(G8878="","",VLOOKUP(G8878,номенклатури!R:T,2,0))</f>
        <v/>
      </c>
      <c r="E8878" s="333" t="str">
        <f>IF(G8878="","",VLOOKUP(G8878,номенклатури!R:T,3,0))</f>
        <v/>
      </c>
      <c r="F8878" s="159" t="str">
        <f>IF(G8878="","",IF(ISERROR(VLOOKUP(G8878,номенклатури!V:V,1,0)),E8878*H8878,E8878*I8878))</f>
        <v/>
      </c>
      <c r="G8878" s="14"/>
      <c r="H8878" s="15"/>
      <c r="I8878" s="15"/>
      <c r="J8878" s="15"/>
      <c r="K8878" s="15"/>
      <c r="L8878" s="217"/>
      <c r="M8878" s="22"/>
      <c r="N8878" s="119" t="str">
        <f>IF(G8878="","",VLOOKUP(G8878,номенклатури!R:U,4,0))</f>
        <v/>
      </c>
      <c r="O8878" s="119" t="str">
        <f>IF(M8878="","",VLOOKUP(M8878,'14'!D:D,1,0))</f>
        <v/>
      </c>
    </row>
    <row r="8879" spans="1:15" ht="12.75" customHeight="1" x14ac:dyDescent="0.2">
      <c r="A8879" s="36" t="str">
        <f>'0'!$A$4</f>
        <v>………………..</v>
      </c>
      <c r="B8879" s="37">
        <f>'0'!$A$2</f>
        <v>46112</v>
      </c>
      <c r="C8879" s="37" t="s">
        <v>1243</v>
      </c>
      <c r="D8879" s="119" t="str">
        <f>IF(G8879="","",VLOOKUP(G8879,номенклатури!R:T,2,0))</f>
        <v/>
      </c>
      <c r="E8879" s="333" t="str">
        <f>IF(G8879="","",VLOOKUP(G8879,номенклатури!R:T,3,0))</f>
        <v/>
      </c>
      <c r="F8879" s="159" t="str">
        <f>IF(G8879="","",IF(ISERROR(VLOOKUP(G8879,номенклатури!V:V,1,0)),E8879*H8879,E8879*I8879))</f>
        <v/>
      </c>
      <c r="G8879" s="14"/>
      <c r="H8879" s="15"/>
      <c r="I8879" s="15"/>
      <c r="J8879" s="15"/>
      <c r="K8879" s="15"/>
      <c r="L8879" s="217"/>
      <c r="M8879" s="22"/>
      <c r="N8879" s="119" t="str">
        <f>IF(G8879="","",VLOOKUP(G8879,номенклатури!R:U,4,0))</f>
        <v/>
      </c>
      <c r="O8879" s="119" t="str">
        <f>IF(M8879="","",VLOOKUP(M8879,'14'!D:D,1,0))</f>
        <v/>
      </c>
    </row>
    <row r="8880" spans="1:15" ht="12.75" customHeight="1" x14ac:dyDescent="0.2">
      <c r="A8880" s="36" t="str">
        <f>'0'!$A$4</f>
        <v>………………..</v>
      </c>
      <c r="B8880" s="37">
        <f>'0'!$A$2</f>
        <v>46112</v>
      </c>
      <c r="C8880" s="37" t="s">
        <v>1243</v>
      </c>
      <c r="D8880" s="119" t="str">
        <f>IF(G8880="","",VLOOKUP(G8880,номенклатури!R:T,2,0))</f>
        <v/>
      </c>
      <c r="E8880" s="333" t="str">
        <f>IF(G8880="","",VLOOKUP(G8880,номенклатури!R:T,3,0))</f>
        <v/>
      </c>
      <c r="F8880" s="159" t="str">
        <f>IF(G8880="","",IF(ISERROR(VLOOKUP(G8880,номенклатури!V:V,1,0)),E8880*H8880,E8880*I8880))</f>
        <v/>
      </c>
      <c r="G8880" s="14"/>
      <c r="H8880" s="15"/>
      <c r="I8880" s="15"/>
      <c r="J8880" s="15"/>
      <c r="K8880" s="15"/>
      <c r="L8880" s="217"/>
      <c r="M8880" s="22"/>
      <c r="N8880" s="119" t="str">
        <f>IF(G8880="","",VLOOKUP(G8880,номенклатури!R:U,4,0))</f>
        <v/>
      </c>
      <c r="O8880" s="119" t="str">
        <f>IF(M8880="","",VLOOKUP(M8880,'14'!D:D,1,0))</f>
        <v/>
      </c>
    </row>
    <row r="8881" spans="1:15" ht="12.75" customHeight="1" x14ac:dyDescent="0.2">
      <c r="A8881" s="36" t="str">
        <f>'0'!$A$4</f>
        <v>………………..</v>
      </c>
      <c r="B8881" s="37">
        <f>'0'!$A$2</f>
        <v>46112</v>
      </c>
      <c r="C8881" s="37" t="s">
        <v>1243</v>
      </c>
      <c r="D8881" s="119" t="str">
        <f>IF(G8881="","",VLOOKUP(G8881,номенклатури!R:T,2,0))</f>
        <v/>
      </c>
      <c r="E8881" s="333" t="str">
        <f>IF(G8881="","",VLOOKUP(G8881,номенклатури!R:T,3,0))</f>
        <v/>
      </c>
      <c r="F8881" s="159" t="str">
        <f>IF(G8881="","",IF(ISERROR(VLOOKUP(G8881,номенклатури!V:V,1,0)),E8881*H8881,E8881*I8881))</f>
        <v/>
      </c>
      <c r="G8881" s="14"/>
      <c r="H8881" s="15"/>
      <c r="I8881" s="15"/>
      <c r="J8881" s="15"/>
      <c r="K8881" s="15"/>
      <c r="L8881" s="217"/>
      <c r="M8881" s="22"/>
      <c r="N8881" s="119" t="str">
        <f>IF(G8881="","",VLOOKUP(G8881,номенклатури!R:U,4,0))</f>
        <v/>
      </c>
      <c r="O8881" s="119" t="str">
        <f>IF(M8881="","",VLOOKUP(M8881,'14'!D:D,1,0))</f>
        <v/>
      </c>
    </row>
    <row r="8882" spans="1:15" ht="12.75" customHeight="1" x14ac:dyDescent="0.2">
      <c r="A8882" s="36" t="str">
        <f>'0'!$A$4</f>
        <v>………………..</v>
      </c>
      <c r="B8882" s="37">
        <f>'0'!$A$2</f>
        <v>46112</v>
      </c>
      <c r="C8882" s="37" t="s">
        <v>1243</v>
      </c>
      <c r="D8882" s="119" t="str">
        <f>IF(G8882="","",VLOOKUP(G8882,номенклатури!R:T,2,0))</f>
        <v/>
      </c>
      <c r="E8882" s="333" t="str">
        <f>IF(G8882="","",VLOOKUP(G8882,номенклатури!R:T,3,0))</f>
        <v/>
      </c>
      <c r="F8882" s="159" t="str">
        <f>IF(G8882="","",IF(ISERROR(VLOOKUP(G8882,номенклатури!V:V,1,0)),E8882*H8882,E8882*I8882))</f>
        <v/>
      </c>
      <c r="G8882" s="14"/>
      <c r="H8882" s="15"/>
      <c r="I8882" s="15"/>
      <c r="J8882" s="15"/>
      <c r="K8882" s="15"/>
      <c r="L8882" s="217"/>
      <c r="M8882" s="22"/>
      <c r="N8882" s="119" t="str">
        <f>IF(G8882="","",VLOOKUP(G8882,номенклатури!R:U,4,0))</f>
        <v/>
      </c>
      <c r="O8882" s="119" t="str">
        <f>IF(M8882="","",VLOOKUP(M8882,'14'!D:D,1,0))</f>
        <v/>
      </c>
    </row>
    <row r="8883" spans="1:15" ht="12.75" customHeight="1" x14ac:dyDescent="0.2">
      <c r="A8883" s="36" t="str">
        <f>'0'!$A$4</f>
        <v>………………..</v>
      </c>
      <c r="B8883" s="37">
        <f>'0'!$A$2</f>
        <v>46112</v>
      </c>
      <c r="C8883" s="37" t="s">
        <v>1243</v>
      </c>
      <c r="D8883" s="119" t="str">
        <f>IF(G8883="","",VLOOKUP(G8883,номенклатури!R:T,2,0))</f>
        <v/>
      </c>
      <c r="E8883" s="333" t="str">
        <f>IF(G8883="","",VLOOKUP(G8883,номенклатури!R:T,3,0))</f>
        <v/>
      </c>
      <c r="F8883" s="159" t="str">
        <f>IF(G8883="","",IF(ISERROR(VLOOKUP(G8883,номенклатури!V:V,1,0)),E8883*H8883,E8883*I8883))</f>
        <v/>
      </c>
      <c r="G8883" s="14"/>
      <c r="H8883" s="15"/>
      <c r="I8883" s="15"/>
      <c r="J8883" s="15"/>
      <c r="K8883" s="15"/>
      <c r="L8883" s="217"/>
      <c r="M8883" s="22"/>
      <c r="N8883" s="119" t="str">
        <f>IF(G8883="","",VLOOKUP(G8883,номенклатури!R:U,4,0))</f>
        <v/>
      </c>
      <c r="O8883" s="119" t="str">
        <f>IF(M8883="","",VLOOKUP(M8883,'14'!D:D,1,0))</f>
        <v/>
      </c>
    </row>
    <row r="8884" spans="1:15" ht="12.75" customHeight="1" x14ac:dyDescent="0.2">
      <c r="A8884" s="36" t="str">
        <f>'0'!$A$4</f>
        <v>………………..</v>
      </c>
      <c r="B8884" s="37">
        <f>'0'!$A$2</f>
        <v>46112</v>
      </c>
      <c r="C8884" s="37" t="s">
        <v>1243</v>
      </c>
      <c r="D8884" s="119" t="str">
        <f>IF(G8884="","",VLOOKUP(G8884,номенклатури!R:T,2,0))</f>
        <v/>
      </c>
      <c r="E8884" s="333" t="str">
        <f>IF(G8884="","",VLOOKUP(G8884,номенклатури!R:T,3,0))</f>
        <v/>
      </c>
      <c r="F8884" s="159" t="str">
        <f>IF(G8884="","",IF(ISERROR(VLOOKUP(G8884,номенклатури!V:V,1,0)),E8884*H8884,E8884*I8884))</f>
        <v/>
      </c>
      <c r="G8884" s="14"/>
      <c r="H8884" s="15"/>
      <c r="I8884" s="15"/>
      <c r="J8884" s="15"/>
      <c r="K8884" s="15"/>
      <c r="L8884" s="217"/>
      <c r="M8884" s="22"/>
      <c r="N8884" s="119" t="str">
        <f>IF(G8884="","",VLOOKUP(G8884,номенклатури!R:U,4,0))</f>
        <v/>
      </c>
      <c r="O8884" s="119" t="str">
        <f>IF(M8884="","",VLOOKUP(M8884,'14'!D:D,1,0))</f>
        <v/>
      </c>
    </row>
    <row r="8885" spans="1:15" ht="12.75" customHeight="1" x14ac:dyDescent="0.2">
      <c r="A8885" s="36" t="str">
        <f>'0'!$A$4</f>
        <v>………………..</v>
      </c>
      <c r="B8885" s="37">
        <f>'0'!$A$2</f>
        <v>46112</v>
      </c>
      <c r="C8885" s="37" t="s">
        <v>1243</v>
      </c>
      <c r="D8885" s="119" t="str">
        <f>IF(G8885="","",VLOOKUP(G8885,номенклатури!R:T,2,0))</f>
        <v/>
      </c>
      <c r="E8885" s="333" t="str">
        <f>IF(G8885="","",VLOOKUP(G8885,номенклатури!R:T,3,0))</f>
        <v/>
      </c>
      <c r="F8885" s="159" t="str">
        <f>IF(G8885="","",IF(ISERROR(VLOOKUP(G8885,номенклатури!V:V,1,0)),E8885*H8885,E8885*I8885))</f>
        <v/>
      </c>
      <c r="G8885" s="14"/>
      <c r="H8885" s="15"/>
      <c r="I8885" s="15"/>
      <c r="J8885" s="15"/>
      <c r="K8885" s="15"/>
      <c r="L8885" s="217"/>
      <c r="M8885" s="22"/>
      <c r="N8885" s="119" t="str">
        <f>IF(G8885="","",VLOOKUP(G8885,номенклатури!R:U,4,0))</f>
        <v/>
      </c>
      <c r="O8885" s="119" t="str">
        <f>IF(M8885="","",VLOOKUP(M8885,'14'!D:D,1,0))</f>
        <v/>
      </c>
    </row>
    <row r="8886" spans="1:15" ht="12.75" customHeight="1" x14ac:dyDescent="0.2">
      <c r="A8886" s="36" t="str">
        <f>'0'!$A$4</f>
        <v>………………..</v>
      </c>
      <c r="B8886" s="37">
        <f>'0'!$A$2</f>
        <v>46112</v>
      </c>
      <c r="C8886" s="37" t="s">
        <v>1243</v>
      </c>
      <c r="D8886" s="119" t="str">
        <f>IF(G8886="","",VLOOKUP(G8886,номенклатури!R:T,2,0))</f>
        <v/>
      </c>
      <c r="E8886" s="333" t="str">
        <f>IF(G8886="","",VLOOKUP(G8886,номенклатури!R:T,3,0))</f>
        <v/>
      </c>
      <c r="F8886" s="159" t="str">
        <f>IF(G8886="","",IF(ISERROR(VLOOKUP(G8886,номенклатури!V:V,1,0)),E8886*H8886,E8886*I8886))</f>
        <v/>
      </c>
      <c r="G8886" s="14"/>
      <c r="H8886" s="15"/>
      <c r="I8886" s="15"/>
      <c r="J8886" s="15"/>
      <c r="K8886" s="15"/>
      <c r="L8886" s="217"/>
      <c r="M8886" s="22"/>
      <c r="N8886" s="119" t="str">
        <f>IF(G8886="","",VLOOKUP(G8886,номенклатури!R:U,4,0))</f>
        <v/>
      </c>
      <c r="O8886" s="119" t="str">
        <f>IF(M8886="","",VLOOKUP(M8886,'14'!D:D,1,0))</f>
        <v/>
      </c>
    </row>
    <row r="8887" spans="1:15" ht="12.75" customHeight="1" x14ac:dyDescent="0.2">
      <c r="A8887" s="36" t="str">
        <f>'0'!$A$4</f>
        <v>………………..</v>
      </c>
      <c r="B8887" s="37">
        <f>'0'!$A$2</f>
        <v>46112</v>
      </c>
      <c r="C8887" s="37" t="s">
        <v>1243</v>
      </c>
      <c r="D8887" s="119" t="str">
        <f>IF(G8887="","",VLOOKUP(G8887,номенклатури!R:T,2,0))</f>
        <v/>
      </c>
      <c r="E8887" s="333" t="str">
        <f>IF(G8887="","",VLOOKUP(G8887,номенклатури!R:T,3,0))</f>
        <v/>
      </c>
      <c r="F8887" s="159" t="str">
        <f>IF(G8887="","",IF(ISERROR(VLOOKUP(G8887,номенклатури!V:V,1,0)),E8887*H8887,E8887*I8887))</f>
        <v/>
      </c>
      <c r="G8887" s="14"/>
      <c r="H8887" s="15"/>
      <c r="I8887" s="15"/>
      <c r="J8887" s="15"/>
      <c r="K8887" s="15"/>
      <c r="L8887" s="217"/>
      <c r="M8887" s="22"/>
      <c r="N8887" s="119" t="str">
        <f>IF(G8887="","",VLOOKUP(G8887,номенклатури!R:U,4,0))</f>
        <v/>
      </c>
      <c r="O8887" s="119" t="str">
        <f>IF(M8887="","",VLOOKUP(M8887,'14'!D:D,1,0))</f>
        <v/>
      </c>
    </row>
    <row r="8888" spans="1:15" ht="12.75" customHeight="1" x14ac:dyDescent="0.2">
      <c r="A8888" s="36" t="str">
        <f>'0'!$A$4</f>
        <v>………………..</v>
      </c>
      <c r="B8888" s="37">
        <f>'0'!$A$2</f>
        <v>46112</v>
      </c>
      <c r="C8888" s="37" t="s">
        <v>1243</v>
      </c>
      <c r="D8888" s="119" t="str">
        <f>IF(G8888="","",VLOOKUP(G8888,номенклатури!R:T,2,0))</f>
        <v/>
      </c>
      <c r="E8888" s="333" t="str">
        <f>IF(G8888="","",VLOOKUP(G8888,номенклатури!R:T,3,0))</f>
        <v/>
      </c>
      <c r="F8888" s="159" t="str">
        <f>IF(G8888="","",IF(ISERROR(VLOOKUP(G8888,номенклатури!V:V,1,0)),E8888*H8888,E8888*I8888))</f>
        <v/>
      </c>
      <c r="G8888" s="14"/>
      <c r="H8888" s="15"/>
      <c r="I8888" s="15"/>
      <c r="J8888" s="15"/>
      <c r="K8888" s="15"/>
      <c r="L8888" s="217"/>
      <c r="M8888" s="22"/>
      <c r="N8888" s="119" t="str">
        <f>IF(G8888="","",VLOOKUP(G8888,номенклатури!R:U,4,0))</f>
        <v/>
      </c>
      <c r="O8888" s="119" t="str">
        <f>IF(M8888="","",VLOOKUP(M8888,'14'!D:D,1,0))</f>
        <v/>
      </c>
    </row>
    <row r="8889" spans="1:15" ht="12.75" customHeight="1" x14ac:dyDescent="0.2">
      <c r="A8889" s="36" t="str">
        <f>'0'!$A$4</f>
        <v>………………..</v>
      </c>
      <c r="B8889" s="37">
        <f>'0'!$A$2</f>
        <v>46112</v>
      </c>
      <c r="C8889" s="37" t="s">
        <v>1243</v>
      </c>
      <c r="D8889" s="119" t="str">
        <f>IF(G8889="","",VLOOKUP(G8889,номенклатури!R:T,2,0))</f>
        <v/>
      </c>
      <c r="E8889" s="333" t="str">
        <f>IF(G8889="","",VLOOKUP(G8889,номенклатури!R:T,3,0))</f>
        <v/>
      </c>
      <c r="F8889" s="159" t="str">
        <f>IF(G8889="","",IF(ISERROR(VLOOKUP(G8889,номенклатури!V:V,1,0)),E8889*H8889,E8889*I8889))</f>
        <v/>
      </c>
      <c r="G8889" s="14"/>
      <c r="H8889" s="15"/>
      <c r="I8889" s="15"/>
      <c r="J8889" s="15"/>
      <c r="K8889" s="15"/>
      <c r="L8889" s="217"/>
      <c r="M8889" s="22"/>
      <c r="N8889" s="119" t="str">
        <f>IF(G8889="","",VLOOKUP(G8889,номенклатури!R:U,4,0))</f>
        <v/>
      </c>
      <c r="O8889" s="119" t="str">
        <f>IF(M8889="","",VLOOKUP(M8889,'14'!D:D,1,0))</f>
        <v/>
      </c>
    </row>
    <row r="8890" spans="1:15" ht="12.75" customHeight="1" x14ac:dyDescent="0.2">
      <c r="A8890" s="36" t="str">
        <f>'0'!$A$4</f>
        <v>………………..</v>
      </c>
      <c r="B8890" s="37">
        <f>'0'!$A$2</f>
        <v>46112</v>
      </c>
      <c r="C8890" s="37" t="s">
        <v>1243</v>
      </c>
      <c r="D8890" s="119" t="str">
        <f>IF(G8890="","",VLOOKUP(G8890,номенклатури!R:T,2,0))</f>
        <v/>
      </c>
      <c r="E8890" s="333" t="str">
        <f>IF(G8890="","",VLOOKUP(G8890,номенклатури!R:T,3,0))</f>
        <v/>
      </c>
      <c r="F8890" s="159" t="str">
        <f>IF(G8890="","",IF(ISERROR(VLOOKUP(G8890,номенклатури!V:V,1,0)),E8890*H8890,E8890*I8890))</f>
        <v/>
      </c>
      <c r="G8890" s="14"/>
      <c r="H8890" s="15"/>
      <c r="I8890" s="15"/>
      <c r="J8890" s="15"/>
      <c r="K8890" s="15"/>
      <c r="L8890" s="217"/>
      <c r="M8890" s="22"/>
      <c r="N8890" s="119" t="str">
        <f>IF(G8890="","",VLOOKUP(G8890,номенклатури!R:U,4,0))</f>
        <v/>
      </c>
      <c r="O8890" s="119" t="str">
        <f>IF(M8890="","",VLOOKUP(M8890,'14'!D:D,1,0))</f>
        <v/>
      </c>
    </row>
    <row r="8891" spans="1:15" ht="12.75" customHeight="1" x14ac:dyDescent="0.2">
      <c r="A8891" s="36" t="str">
        <f>'0'!$A$4</f>
        <v>………………..</v>
      </c>
      <c r="B8891" s="37">
        <f>'0'!$A$2</f>
        <v>46112</v>
      </c>
      <c r="C8891" s="37" t="s">
        <v>1243</v>
      </c>
      <c r="D8891" s="119" t="str">
        <f>IF(G8891="","",VLOOKUP(G8891,номенклатури!R:T,2,0))</f>
        <v/>
      </c>
      <c r="E8891" s="333" t="str">
        <f>IF(G8891="","",VLOOKUP(G8891,номенклатури!R:T,3,0))</f>
        <v/>
      </c>
      <c r="F8891" s="159" t="str">
        <f>IF(G8891="","",IF(ISERROR(VLOOKUP(G8891,номенклатури!V:V,1,0)),E8891*H8891,E8891*I8891))</f>
        <v/>
      </c>
      <c r="G8891" s="14"/>
      <c r="H8891" s="15"/>
      <c r="I8891" s="15"/>
      <c r="J8891" s="15"/>
      <c r="K8891" s="15"/>
      <c r="L8891" s="217"/>
      <c r="M8891" s="22"/>
      <c r="N8891" s="119" t="str">
        <f>IF(G8891="","",VLOOKUP(G8891,номенклатури!R:U,4,0))</f>
        <v/>
      </c>
      <c r="O8891" s="119" t="str">
        <f>IF(M8891="","",VLOOKUP(M8891,'14'!D:D,1,0))</f>
        <v/>
      </c>
    </row>
    <row r="8892" spans="1:15" ht="12.75" customHeight="1" x14ac:dyDescent="0.2">
      <c r="A8892" s="36" t="str">
        <f>'0'!$A$4</f>
        <v>………………..</v>
      </c>
      <c r="B8892" s="37">
        <f>'0'!$A$2</f>
        <v>46112</v>
      </c>
      <c r="C8892" s="37" t="s">
        <v>1243</v>
      </c>
      <c r="D8892" s="119" t="str">
        <f>IF(G8892="","",VLOOKUP(G8892,номенклатури!R:T,2,0))</f>
        <v/>
      </c>
      <c r="E8892" s="333" t="str">
        <f>IF(G8892="","",VLOOKUP(G8892,номенклатури!R:T,3,0))</f>
        <v/>
      </c>
      <c r="F8892" s="159" t="str">
        <f>IF(G8892="","",IF(ISERROR(VLOOKUP(G8892,номенклатури!V:V,1,0)),E8892*H8892,E8892*I8892))</f>
        <v/>
      </c>
      <c r="G8892" s="14"/>
      <c r="H8892" s="15"/>
      <c r="I8892" s="15"/>
      <c r="J8892" s="15"/>
      <c r="K8892" s="15"/>
      <c r="L8892" s="217"/>
      <c r="M8892" s="22"/>
      <c r="N8892" s="119" t="str">
        <f>IF(G8892="","",VLOOKUP(G8892,номенклатури!R:U,4,0))</f>
        <v/>
      </c>
      <c r="O8892" s="119" t="str">
        <f>IF(M8892="","",VLOOKUP(M8892,'14'!D:D,1,0))</f>
        <v/>
      </c>
    </row>
    <row r="8893" spans="1:15" ht="12.75" customHeight="1" x14ac:dyDescent="0.2">
      <c r="A8893" s="36" t="str">
        <f>'0'!$A$4</f>
        <v>………………..</v>
      </c>
      <c r="B8893" s="37">
        <f>'0'!$A$2</f>
        <v>46112</v>
      </c>
      <c r="C8893" s="37" t="s">
        <v>1243</v>
      </c>
      <c r="D8893" s="119" t="str">
        <f>IF(G8893="","",VLOOKUP(G8893,номенклатури!R:T,2,0))</f>
        <v/>
      </c>
      <c r="E8893" s="333" t="str">
        <f>IF(G8893="","",VLOOKUP(G8893,номенклатури!R:T,3,0))</f>
        <v/>
      </c>
      <c r="F8893" s="159" t="str">
        <f>IF(G8893="","",IF(ISERROR(VLOOKUP(G8893,номенклатури!V:V,1,0)),E8893*H8893,E8893*I8893))</f>
        <v/>
      </c>
      <c r="G8893" s="14"/>
      <c r="H8893" s="15"/>
      <c r="I8893" s="15"/>
      <c r="J8893" s="15"/>
      <c r="K8893" s="15"/>
      <c r="L8893" s="217"/>
      <c r="M8893" s="22"/>
      <c r="N8893" s="119" t="str">
        <f>IF(G8893="","",VLOOKUP(G8893,номенклатури!R:U,4,0))</f>
        <v/>
      </c>
      <c r="O8893" s="119" t="str">
        <f>IF(M8893="","",VLOOKUP(M8893,'14'!D:D,1,0))</f>
        <v/>
      </c>
    </row>
    <row r="8894" spans="1:15" ht="12.75" customHeight="1" x14ac:dyDescent="0.2">
      <c r="A8894" s="36" t="str">
        <f>'0'!$A$4</f>
        <v>………………..</v>
      </c>
      <c r="B8894" s="37">
        <f>'0'!$A$2</f>
        <v>46112</v>
      </c>
      <c r="C8894" s="37" t="s">
        <v>1243</v>
      </c>
      <c r="D8894" s="119" t="str">
        <f>IF(G8894="","",VLOOKUP(G8894,номенклатури!R:T,2,0))</f>
        <v/>
      </c>
      <c r="E8894" s="333" t="str">
        <f>IF(G8894="","",VLOOKUP(G8894,номенклатури!R:T,3,0))</f>
        <v/>
      </c>
      <c r="F8894" s="159" t="str">
        <f>IF(G8894="","",IF(ISERROR(VLOOKUP(G8894,номенклатури!V:V,1,0)),E8894*H8894,E8894*I8894))</f>
        <v/>
      </c>
      <c r="G8894" s="14"/>
      <c r="H8894" s="15"/>
      <c r="I8894" s="15"/>
      <c r="J8894" s="15"/>
      <c r="K8894" s="15"/>
      <c r="L8894" s="217"/>
      <c r="M8894" s="22"/>
      <c r="N8894" s="119" t="str">
        <f>IF(G8894="","",VLOOKUP(G8894,номенклатури!R:U,4,0))</f>
        <v/>
      </c>
      <c r="O8894" s="119" t="str">
        <f>IF(M8894="","",VLOOKUP(M8894,'14'!D:D,1,0))</f>
        <v/>
      </c>
    </row>
    <row r="8895" spans="1:15" ht="12.75" customHeight="1" x14ac:dyDescent="0.2">
      <c r="A8895" s="36" t="str">
        <f>'0'!$A$4</f>
        <v>………………..</v>
      </c>
      <c r="B8895" s="37">
        <f>'0'!$A$2</f>
        <v>46112</v>
      </c>
      <c r="C8895" s="37" t="s">
        <v>1243</v>
      </c>
      <c r="D8895" s="119" t="str">
        <f>IF(G8895="","",VLOOKUP(G8895,номенклатури!R:T,2,0))</f>
        <v/>
      </c>
      <c r="E8895" s="333" t="str">
        <f>IF(G8895="","",VLOOKUP(G8895,номенклатури!R:T,3,0))</f>
        <v/>
      </c>
      <c r="F8895" s="159" t="str">
        <f>IF(G8895="","",IF(ISERROR(VLOOKUP(G8895,номенклатури!V:V,1,0)),E8895*H8895,E8895*I8895))</f>
        <v/>
      </c>
      <c r="G8895" s="14"/>
      <c r="H8895" s="15"/>
      <c r="I8895" s="15"/>
      <c r="J8895" s="15"/>
      <c r="K8895" s="15"/>
      <c r="L8895" s="217"/>
      <c r="M8895" s="22"/>
      <c r="N8895" s="119" t="str">
        <f>IF(G8895="","",VLOOKUP(G8895,номенклатури!R:U,4,0))</f>
        <v/>
      </c>
      <c r="O8895" s="119" t="str">
        <f>IF(M8895="","",VLOOKUP(M8895,'14'!D:D,1,0))</f>
        <v/>
      </c>
    </row>
    <row r="8896" spans="1:15" ht="12.75" customHeight="1" x14ac:dyDescent="0.2">
      <c r="A8896" s="36" t="str">
        <f>'0'!$A$4</f>
        <v>………………..</v>
      </c>
      <c r="B8896" s="37">
        <f>'0'!$A$2</f>
        <v>46112</v>
      </c>
      <c r="C8896" s="37" t="s">
        <v>1243</v>
      </c>
      <c r="D8896" s="119" t="str">
        <f>IF(G8896="","",VLOOKUP(G8896,номенклатури!R:T,2,0))</f>
        <v/>
      </c>
      <c r="E8896" s="333" t="str">
        <f>IF(G8896="","",VLOOKUP(G8896,номенклатури!R:T,3,0))</f>
        <v/>
      </c>
      <c r="F8896" s="159" t="str">
        <f>IF(G8896="","",IF(ISERROR(VLOOKUP(G8896,номенклатури!V:V,1,0)),E8896*H8896,E8896*I8896))</f>
        <v/>
      </c>
      <c r="G8896" s="14"/>
      <c r="H8896" s="15"/>
      <c r="I8896" s="15"/>
      <c r="J8896" s="15"/>
      <c r="K8896" s="15"/>
      <c r="L8896" s="217"/>
      <c r="M8896" s="22"/>
      <c r="N8896" s="119" t="str">
        <f>IF(G8896="","",VLOOKUP(G8896,номенклатури!R:U,4,0))</f>
        <v/>
      </c>
      <c r="O8896" s="119" t="str">
        <f>IF(M8896="","",VLOOKUP(M8896,'14'!D:D,1,0))</f>
        <v/>
      </c>
    </row>
    <row r="8897" spans="1:15" ht="12.75" customHeight="1" x14ac:dyDescent="0.2">
      <c r="A8897" s="36" t="str">
        <f>'0'!$A$4</f>
        <v>………………..</v>
      </c>
      <c r="B8897" s="37">
        <f>'0'!$A$2</f>
        <v>46112</v>
      </c>
      <c r="C8897" s="37" t="s">
        <v>1243</v>
      </c>
      <c r="D8897" s="119" t="str">
        <f>IF(G8897="","",VLOOKUP(G8897,номенклатури!R:T,2,0))</f>
        <v/>
      </c>
      <c r="E8897" s="333" t="str">
        <f>IF(G8897="","",VLOOKUP(G8897,номенклатури!R:T,3,0))</f>
        <v/>
      </c>
      <c r="F8897" s="159" t="str">
        <f>IF(G8897="","",IF(ISERROR(VLOOKUP(G8897,номенклатури!V:V,1,0)),E8897*H8897,E8897*I8897))</f>
        <v/>
      </c>
      <c r="G8897" s="14"/>
      <c r="H8897" s="15"/>
      <c r="I8897" s="15"/>
      <c r="J8897" s="15"/>
      <c r="K8897" s="15"/>
      <c r="L8897" s="217"/>
      <c r="M8897" s="22"/>
      <c r="N8897" s="119" t="str">
        <f>IF(G8897="","",VLOOKUP(G8897,номенклатури!R:U,4,0))</f>
        <v/>
      </c>
      <c r="O8897" s="119" t="str">
        <f>IF(M8897="","",VLOOKUP(M8897,'14'!D:D,1,0))</f>
        <v/>
      </c>
    </row>
    <row r="8898" spans="1:15" ht="12.75" customHeight="1" x14ac:dyDescent="0.2">
      <c r="A8898" s="36" t="str">
        <f>'0'!$A$4</f>
        <v>………………..</v>
      </c>
      <c r="B8898" s="37">
        <f>'0'!$A$2</f>
        <v>46112</v>
      </c>
      <c r="C8898" s="37" t="s">
        <v>1243</v>
      </c>
      <c r="D8898" s="119" t="str">
        <f>IF(G8898="","",VLOOKUP(G8898,номенклатури!R:T,2,0))</f>
        <v/>
      </c>
      <c r="E8898" s="333" t="str">
        <f>IF(G8898="","",VLOOKUP(G8898,номенклатури!R:T,3,0))</f>
        <v/>
      </c>
      <c r="F8898" s="159" t="str">
        <f>IF(G8898="","",IF(ISERROR(VLOOKUP(G8898,номенклатури!V:V,1,0)),E8898*H8898,E8898*I8898))</f>
        <v/>
      </c>
      <c r="G8898" s="14"/>
      <c r="H8898" s="15"/>
      <c r="I8898" s="15"/>
      <c r="J8898" s="15"/>
      <c r="K8898" s="15"/>
      <c r="L8898" s="217"/>
      <c r="M8898" s="22"/>
      <c r="N8898" s="119" t="str">
        <f>IF(G8898="","",VLOOKUP(G8898,номенклатури!R:U,4,0))</f>
        <v/>
      </c>
      <c r="O8898" s="119" t="str">
        <f>IF(M8898="","",VLOOKUP(M8898,'14'!D:D,1,0))</f>
        <v/>
      </c>
    </row>
    <row r="8899" spans="1:15" ht="12.75" customHeight="1" x14ac:dyDescent="0.2">
      <c r="A8899" s="36" t="str">
        <f>'0'!$A$4</f>
        <v>………………..</v>
      </c>
      <c r="B8899" s="37">
        <f>'0'!$A$2</f>
        <v>46112</v>
      </c>
      <c r="C8899" s="37" t="s">
        <v>1243</v>
      </c>
      <c r="D8899" s="119" t="str">
        <f>IF(G8899="","",VLOOKUP(G8899,номенклатури!R:T,2,0))</f>
        <v/>
      </c>
      <c r="E8899" s="333" t="str">
        <f>IF(G8899="","",VLOOKUP(G8899,номенклатури!R:T,3,0))</f>
        <v/>
      </c>
      <c r="F8899" s="159" t="str">
        <f>IF(G8899="","",IF(ISERROR(VLOOKUP(G8899,номенклатури!V:V,1,0)),E8899*H8899,E8899*I8899))</f>
        <v/>
      </c>
      <c r="G8899" s="14"/>
      <c r="H8899" s="15"/>
      <c r="I8899" s="15"/>
      <c r="J8899" s="15"/>
      <c r="K8899" s="15"/>
      <c r="L8899" s="217"/>
      <c r="M8899" s="22"/>
      <c r="N8899" s="119" t="str">
        <f>IF(G8899="","",VLOOKUP(G8899,номенклатури!R:U,4,0))</f>
        <v/>
      </c>
      <c r="O8899" s="119" t="str">
        <f>IF(M8899="","",VLOOKUP(M8899,'14'!D:D,1,0))</f>
        <v/>
      </c>
    </row>
    <row r="8900" spans="1:15" ht="12.75" customHeight="1" x14ac:dyDescent="0.2">
      <c r="A8900" s="36" t="str">
        <f>'0'!$A$4</f>
        <v>………………..</v>
      </c>
      <c r="B8900" s="37">
        <f>'0'!$A$2</f>
        <v>46112</v>
      </c>
      <c r="C8900" s="37" t="s">
        <v>1243</v>
      </c>
      <c r="D8900" s="119" t="str">
        <f>IF(G8900="","",VLOOKUP(G8900,номенклатури!R:T,2,0))</f>
        <v/>
      </c>
      <c r="E8900" s="333" t="str">
        <f>IF(G8900="","",VLOOKUP(G8900,номенклатури!R:T,3,0))</f>
        <v/>
      </c>
      <c r="F8900" s="159" t="str">
        <f>IF(G8900="","",IF(ISERROR(VLOOKUP(G8900,номенклатури!V:V,1,0)),E8900*H8900,E8900*I8900))</f>
        <v/>
      </c>
      <c r="G8900" s="14"/>
      <c r="H8900" s="15"/>
      <c r="I8900" s="15"/>
      <c r="J8900" s="15"/>
      <c r="K8900" s="15"/>
      <c r="L8900" s="217"/>
      <c r="M8900" s="22"/>
      <c r="N8900" s="119" t="str">
        <f>IF(G8900="","",VLOOKUP(G8900,номенклатури!R:U,4,0))</f>
        <v/>
      </c>
      <c r="O8900" s="119" t="str">
        <f>IF(M8900="","",VLOOKUP(M8900,'14'!D:D,1,0))</f>
        <v/>
      </c>
    </row>
    <row r="8901" spans="1:15" ht="12.75" customHeight="1" x14ac:dyDescent="0.2">
      <c r="A8901" s="36" t="str">
        <f>'0'!$A$4</f>
        <v>………………..</v>
      </c>
      <c r="B8901" s="37">
        <f>'0'!$A$2</f>
        <v>46112</v>
      </c>
      <c r="C8901" s="37" t="s">
        <v>1243</v>
      </c>
      <c r="D8901" s="119" t="str">
        <f>IF(G8901="","",VLOOKUP(G8901,номенклатури!R:T,2,0))</f>
        <v/>
      </c>
      <c r="E8901" s="333" t="str">
        <f>IF(G8901="","",VLOOKUP(G8901,номенклатури!R:T,3,0))</f>
        <v/>
      </c>
      <c r="F8901" s="159" t="str">
        <f>IF(G8901="","",IF(ISERROR(VLOOKUP(G8901,номенклатури!V:V,1,0)),E8901*H8901,E8901*I8901))</f>
        <v/>
      </c>
      <c r="G8901" s="14"/>
      <c r="H8901" s="15"/>
      <c r="I8901" s="15"/>
      <c r="J8901" s="15"/>
      <c r="K8901" s="15"/>
      <c r="L8901" s="217"/>
      <c r="M8901" s="22"/>
      <c r="N8901" s="119" t="str">
        <f>IF(G8901="","",VLOOKUP(G8901,номенклатури!R:U,4,0))</f>
        <v/>
      </c>
      <c r="O8901" s="119" t="str">
        <f>IF(M8901="","",VLOOKUP(M8901,'14'!D:D,1,0))</f>
        <v/>
      </c>
    </row>
    <row r="8902" spans="1:15" ht="12.75" customHeight="1" x14ac:dyDescent="0.2">
      <c r="A8902" s="36" t="str">
        <f>'0'!$A$4</f>
        <v>………………..</v>
      </c>
      <c r="B8902" s="37">
        <f>'0'!$A$2</f>
        <v>46112</v>
      </c>
      <c r="C8902" s="37" t="s">
        <v>1243</v>
      </c>
      <c r="D8902" s="119" t="str">
        <f>IF(G8902="","",VLOOKUP(G8902,номенклатури!R:T,2,0))</f>
        <v/>
      </c>
      <c r="E8902" s="333" t="str">
        <f>IF(G8902="","",VLOOKUP(G8902,номенклатури!R:T,3,0))</f>
        <v/>
      </c>
      <c r="F8902" s="159" t="str">
        <f>IF(G8902="","",IF(ISERROR(VLOOKUP(G8902,номенклатури!V:V,1,0)),E8902*H8902,E8902*I8902))</f>
        <v/>
      </c>
      <c r="G8902" s="14"/>
      <c r="H8902" s="15"/>
      <c r="I8902" s="15"/>
      <c r="J8902" s="15"/>
      <c r="K8902" s="15"/>
      <c r="L8902" s="217"/>
      <c r="M8902" s="22"/>
      <c r="N8902" s="119" t="str">
        <f>IF(G8902="","",VLOOKUP(G8902,номенклатури!R:U,4,0))</f>
        <v/>
      </c>
      <c r="O8902" s="119" t="str">
        <f>IF(M8902="","",VLOOKUP(M8902,'14'!D:D,1,0))</f>
        <v/>
      </c>
    </row>
    <row r="8903" spans="1:15" ht="12.75" customHeight="1" x14ac:dyDescent="0.2">
      <c r="A8903" s="36" t="str">
        <f>'0'!$A$4</f>
        <v>………………..</v>
      </c>
      <c r="B8903" s="37">
        <f>'0'!$A$2</f>
        <v>46112</v>
      </c>
      <c r="C8903" s="37" t="s">
        <v>1243</v>
      </c>
      <c r="D8903" s="119" t="str">
        <f>IF(G8903="","",VLOOKUP(G8903,номенклатури!R:T,2,0))</f>
        <v/>
      </c>
      <c r="E8903" s="333" t="str">
        <f>IF(G8903="","",VLOOKUP(G8903,номенклатури!R:T,3,0))</f>
        <v/>
      </c>
      <c r="F8903" s="159" t="str">
        <f>IF(G8903="","",IF(ISERROR(VLOOKUP(G8903,номенклатури!V:V,1,0)),E8903*H8903,E8903*I8903))</f>
        <v/>
      </c>
      <c r="G8903" s="14"/>
      <c r="H8903" s="15"/>
      <c r="I8903" s="15"/>
      <c r="J8903" s="15"/>
      <c r="K8903" s="15"/>
      <c r="L8903" s="217"/>
      <c r="M8903" s="22"/>
      <c r="N8903" s="119" t="str">
        <f>IF(G8903="","",VLOOKUP(G8903,номенклатури!R:U,4,0))</f>
        <v/>
      </c>
      <c r="O8903" s="119" t="str">
        <f>IF(M8903="","",VLOOKUP(M8903,'14'!D:D,1,0))</f>
        <v/>
      </c>
    </row>
    <row r="8904" spans="1:15" ht="12.75" customHeight="1" x14ac:dyDescent="0.2">
      <c r="A8904" s="36" t="str">
        <f>'0'!$A$4</f>
        <v>………………..</v>
      </c>
      <c r="B8904" s="37">
        <f>'0'!$A$2</f>
        <v>46112</v>
      </c>
      <c r="C8904" s="37" t="s">
        <v>1243</v>
      </c>
      <c r="D8904" s="119" t="str">
        <f>IF(G8904="","",VLOOKUP(G8904,номенклатури!R:T,2,0))</f>
        <v/>
      </c>
      <c r="E8904" s="333" t="str">
        <f>IF(G8904="","",VLOOKUP(G8904,номенклатури!R:T,3,0))</f>
        <v/>
      </c>
      <c r="F8904" s="159" t="str">
        <f>IF(G8904="","",IF(ISERROR(VLOOKUP(G8904,номенклатури!V:V,1,0)),E8904*H8904,E8904*I8904))</f>
        <v/>
      </c>
      <c r="G8904" s="14"/>
      <c r="H8904" s="15"/>
      <c r="I8904" s="15"/>
      <c r="J8904" s="15"/>
      <c r="K8904" s="15"/>
      <c r="L8904" s="217"/>
      <c r="M8904" s="22"/>
      <c r="N8904" s="119" t="str">
        <f>IF(G8904="","",VLOOKUP(G8904,номенклатури!R:U,4,0))</f>
        <v/>
      </c>
      <c r="O8904" s="119" t="str">
        <f>IF(M8904="","",VLOOKUP(M8904,'14'!D:D,1,0))</f>
        <v/>
      </c>
    </row>
    <row r="8905" spans="1:15" ht="12.75" customHeight="1" x14ac:dyDescent="0.2">
      <c r="A8905" s="36" t="str">
        <f>'0'!$A$4</f>
        <v>………………..</v>
      </c>
      <c r="B8905" s="37">
        <f>'0'!$A$2</f>
        <v>46112</v>
      </c>
      <c r="C8905" s="37" t="s">
        <v>1243</v>
      </c>
      <c r="D8905" s="119" t="str">
        <f>IF(G8905="","",VLOOKUP(G8905,номенклатури!R:T,2,0))</f>
        <v/>
      </c>
      <c r="E8905" s="333" t="str">
        <f>IF(G8905="","",VLOOKUP(G8905,номенклатури!R:T,3,0))</f>
        <v/>
      </c>
      <c r="F8905" s="159" t="str">
        <f>IF(G8905="","",IF(ISERROR(VLOOKUP(G8905,номенклатури!V:V,1,0)),E8905*H8905,E8905*I8905))</f>
        <v/>
      </c>
      <c r="G8905" s="14"/>
      <c r="H8905" s="15"/>
      <c r="I8905" s="15"/>
      <c r="J8905" s="15"/>
      <c r="K8905" s="15"/>
      <c r="L8905" s="217"/>
      <c r="M8905" s="22"/>
      <c r="N8905" s="119" t="str">
        <f>IF(G8905="","",VLOOKUP(G8905,номенклатури!R:U,4,0))</f>
        <v/>
      </c>
      <c r="O8905" s="119" t="str">
        <f>IF(M8905="","",VLOOKUP(M8905,'14'!D:D,1,0))</f>
        <v/>
      </c>
    </row>
    <row r="8906" spans="1:15" ht="12.75" customHeight="1" x14ac:dyDescent="0.2">
      <c r="A8906" s="36" t="str">
        <f>'0'!$A$4</f>
        <v>………………..</v>
      </c>
      <c r="B8906" s="37">
        <f>'0'!$A$2</f>
        <v>46112</v>
      </c>
      <c r="C8906" s="37" t="s">
        <v>1243</v>
      </c>
      <c r="D8906" s="119" t="str">
        <f>IF(G8906="","",VLOOKUP(G8906,номенклатури!R:T,2,0))</f>
        <v/>
      </c>
      <c r="E8906" s="333" t="str">
        <f>IF(G8906="","",VLOOKUP(G8906,номенклатури!R:T,3,0))</f>
        <v/>
      </c>
      <c r="F8906" s="159" t="str">
        <f>IF(G8906="","",IF(ISERROR(VLOOKUP(G8906,номенклатури!V:V,1,0)),E8906*H8906,E8906*I8906))</f>
        <v/>
      </c>
      <c r="G8906" s="14"/>
      <c r="H8906" s="15"/>
      <c r="I8906" s="15"/>
      <c r="J8906" s="15"/>
      <c r="K8906" s="15"/>
      <c r="L8906" s="217"/>
      <c r="M8906" s="22"/>
      <c r="N8906" s="119" t="str">
        <f>IF(G8906="","",VLOOKUP(G8906,номенклатури!R:U,4,0))</f>
        <v/>
      </c>
      <c r="O8906" s="119" t="str">
        <f>IF(M8906="","",VLOOKUP(M8906,'14'!D:D,1,0))</f>
        <v/>
      </c>
    </row>
    <row r="8907" spans="1:15" ht="12.75" customHeight="1" x14ac:dyDescent="0.2">
      <c r="A8907" s="36" t="str">
        <f>'0'!$A$4</f>
        <v>………………..</v>
      </c>
      <c r="B8907" s="37">
        <f>'0'!$A$2</f>
        <v>46112</v>
      </c>
      <c r="C8907" s="37" t="s">
        <v>1243</v>
      </c>
      <c r="D8907" s="119" t="str">
        <f>IF(G8907="","",VLOOKUP(G8907,номенклатури!R:T,2,0))</f>
        <v/>
      </c>
      <c r="E8907" s="333" t="str">
        <f>IF(G8907="","",VLOOKUP(G8907,номенклатури!R:T,3,0))</f>
        <v/>
      </c>
      <c r="F8907" s="159" t="str">
        <f>IF(G8907="","",IF(ISERROR(VLOOKUP(G8907,номенклатури!V:V,1,0)),E8907*H8907,E8907*I8907))</f>
        <v/>
      </c>
      <c r="G8907" s="14"/>
      <c r="H8907" s="15"/>
      <c r="I8907" s="15"/>
      <c r="J8907" s="15"/>
      <c r="K8907" s="15"/>
      <c r="L8907" s="217"/>
      <c r="M8907" s="22"/>
      <c r="N8907" s="119" t="str">
        <f>IF(G8907="","",VLOOKUP(G8907,номенклатури!R:U,4,0))</f>
        <v/>
      </c>
      <c r="O8907" s="119" t="str">
        <f>IF(M8907="","",VLOOKUP(M8907,'14'!D:D,1,0))</f>
        <v/>
      </c>
    </row>
    <row r="8908" spans="1:15" ht="12.75" customHeight="1" x14ac:dyDescent="0.2">
      <c r="A8908" s="36" t="str">
        <f>'0'!$A$4</f>
        <v>………………..</v>
      </c>
      <c r="B8908" s="37">
        <f>'0'!$A$2</f>
        <v>46112</v>
      </c>
      <c r="C8908" s="37" t="s">
        <v>1243</v>
      </c>
      <c r="D8908" s="119" t="str">
        <f>IF(G8908="","",VLOOKUP(G8908,номенклатури!R:T,2,0))</f>
        <v/>
      </c>
      <c r="E8908" s="333" t="str">
        <f>IF(G8908="","",VLOOKUP(G8908,номенклатури!R:T,3,0))</f>
        <v/>
      </c>
      <c r="F8908" s="159" t="str">
        <f>IF(G8908="","",IF(ISERROR(VLOOKUP(G8908,номенклатури!V:V,1,0)),E8908*H8908,E8908*I8908))</f>
        <v/>
      </c>
      <c r="G8908" s="14"/>
      <c r="H8908" s="15"/>
      <c r="I8908" s="15"/>
      <c r="J8908" s="15"/>
      <c r="K8908" s="15"/>
      <c r="L8908" s="217"/>
      <c r="M8908" s="22"/>
      <c r="N8908" s="119" t="str">
        <f>IF(G8908="","",VLOOKUP(G8908,номенклатури!R:U,4,0))</f>
        <v/>
      </c>
      <c r="O8908" s="119" t="str">
        <f>IF(M8908="","",VLOOKUP(M8908,'14'!D:D,1,0))</f>
        <v/>
      </c>
    </row>
    <row r="8909" spans="1:15" ht="12.75" customHeight="1" x14ac:dyDescent="0.2">
      <c r="A8909" s="36" t="str">
        <f>'0'!$A$4</f>
        <v>………………..</v>
      </c>
      <c r="B8909" s="37">
        <f>'0'!$A$2</f>
        <v>46112</v>
      </c>
      <c r="C8909" s="37" t="s">
        <v>1243</v>
      </c>
      <c r="D8909" s="119" t="str">
        <f>IF(G8909="","",VLOOKUP(G8909,номенклатури!R:T,2,0))</f>
        <v/>
      </c>
      <c r="E8909" s="333" t="str">
        <f>IF(G8909="","",VLOOKUP(G8909,номенклатури!R:T,3,0))</f>
        <v/>
      </c>
      <c r="F8909" s="159" t="str">
        <f>IF(G8909="","",IF(ISERROR(VLOOKUP(G8909,номенклатури!V:V,1,0)),E8909*H8909,E8909*I8909))</f>
        <v/>
      </c>
      <c r="G8909" s="14"/>
      <c r="H8909" s="15"/>
      <c r="I8909" s="15"/>
      <c r="J8909" s="15"/>
      <c r="K8909" s="15"/>
      <c r="L8909" s="217"/>
      <c r="M8909" s="22"/>
      <c r="N8909" s="119" t="str">
        <f>IF(G8909="","",VLOOKUP(G8909,номенклатури!R:U,4,0))</f>
        <v/>
      </c>
      <c r="O8909" s="119" t="str">
        <f>IF(M8909="","",VLOOKUP(M8909,'14'!D:D,1,0))</f>
        <v/>
      </c>
    </row>
    <row r="8910" spans="1:15" ht="12.75" customHeight="1" x14ac:dyDescent="0.2">
      <c r="A8910" s="36" t="str">
        <f>'0'!$A$4</f>
        <v>………………..</v>
      </c>
      <c r="B8910" s="37">
        <f>'0'!$A$2</f>
        <v>46112</v>
      </c>
      <c r="C8910" s="37" t="s">
        <v>1243</v>
      </c>
      <c r="D8910" s="119" t="str">
        <f>IF(G8910="","",VLOOKUP(G8910,номенклатури!R:T,2,0))</f>
        <v/>
      </c>
      <c r="E8910" s="333" t="str">
        <f>IF(G8910="","",VLOOKUP(G8910,номенклатури!R:T,3,0))</f>
        <v/>
      </c>
      <c r="F8910" s="159" t="str">
        <f>IF(G8910="","",IF(ISERROR(VLOOKUP(G8910,номенклатури!V:V,1,0)),E8910*H8910,E8910*I8910))</f>
        <v/>
      </c>
      <c r="G8910" s="14"/>
      <c r="H8910" s="15"/>
      <c r="I8910" s="15"/>
      <c r="J8910" s="15"/>
      <c r="K8910" s="15"/>
      <c r="L8910" s="217"/>
      <c r="M8910" s="22"/>
      <c r="N8910" s="119" t="str">
        <f>IF(G8910="","",VLOOKUP(G8910,номенклатури!R:U,4,0))</f>
        <v/>
      </c>
      <c r="O8910" s="119" t="str">
        <f>IF(M8910="","",VLOOKUP(M8910,'14'!D:D,1,0))</f>
        <v/>
      </c>
    </row>
    <row r="8911" spans="1:15" ht="12.75" customHeight="1" x14ac:dyDescent="0.2">
      <c r="A8911" s="36" t="str">
        <f>'0'!$A$4</f>
        <v>………………..</v>
      </c>
      <c r="B8911" s="37">
        <f>'0'!$A$2</f>
        <v>46112</v>
      </c>
      <c r="C8911" s="37" t="s">
        <v>1243</v>
      </c>
      <c r="D8911" s="119" t="str">
        <f>IF(G8911="","",VLOOKUP(G8911,номенклатури!R:T,2,0))</f>
        <v/>
      </c>
      <c r="E8911" s="333" t="str">
        <f>IF(G8911="","",VLOOKUP(G8911,номенклатури!R:T,3,0))</f>
        <v/>
      </c>
      <c r="F8911" s="159" t="str">
        <f>IF(G8911="","",IF(ISERROR(VLOOKUP(G8911,номенклатури!V:V,1,0)),E8911*H8911,E8911*I8911))</f>
        <v/>
      </c>
      <c r="G8911" s="14"/>
      <c r="H8911" s="15"/>
      <c r="I8911" s="15"/>
      <c r="J8911" s="15"/>
      <c r="K8911" s="15"/>
      <c r="L8911" s="217"/>
      <c r="M8911" s="22"/>
      <c r="N8911" s="119" t="str">
        <f>IF(G8911="","",VLOOKUP(G8911,номенклатури!R:U,4,0))</f>
        <v/>
      </c>
      <c r="O8911" s="119" t="str">
        <f>IF(M8911="","",VLOOKUP(M8911,'14'!D:D,1,0))</f>
        <v/>
      </c>
    </row>
    <row r="8912" spans="1:15" ht="12.75" customHeight="1" x14ac:dyDescent="0.2">
      <c r="A8912" s="36" t="str">
        <f>'0'!$A$4</f>
        <v>………………..</v>
      </c>
      <c r="B8912" s="37">
        <f>'0'!$A$2</f>
        <v>46112</v>
      </c>
      <c r="C8912" s="37" t="s">
        <v>1243</v>
      </c>
      <c r="D8912" s="119" t="str">
        <f>IF(G8912="","",VLOOKUP(G8912,номенклатури!R:T,2,0))</f>
        <v/>
      </c>
      <c r="E8912" s="333" t="str">
        <f>IF(G8912="","",VLOOKUP(G8912,номенклатури!R:T,3,0))</f>
        <v/>
      </c>
      <c r="F8912" s="159" t="str">
        <f>IF(G8912="","",IF(ISERROR(VLOOKUP(G8912,номенклатури!V:V,1,0)),E8912*H8912,E8912*I8912))</f>
        <v/>
      </c>
      <c r="G8912" s="14"/>
      <c r="H8912" s="15"/>
      <c r="I8912" s="15"/>
      <c r="J8912" s="15"/>
      <c r="K8912" s="15"/>
      <c r="L8912" s="217"/>
      <c r="M8912" s="22"/>
      <c r="N8912" s="119" t="str">
        <f>IF(G8912="","",VLOOKUP(G8912,номенклатури!R:U,4,0))</f>
        <v/>
      </c>
      <c r="O8912" s="119" t="str">
        <f>IF(M8912="","",VLOOKUP(M8912,'14'!D:D,1,0))</f>
        <v/>
      </c>
    </row>
    <row r="8913" spans="1:15" ht="12.75" customHeight="1" x14ac:dyDescent="0.2">
      <c r="A8913" s="36" t="str">
        <f>'0'!$A$4</f>
        <v>………………..</v>
      </c>
      <c r="B8913" s="37">
        <f>'0'!$A$2</f>
        <v>46112</v>
      </c>
      <c r="C8913" s="37" t="s">
        <v>1243</v>
      </c>
      <c r="D8913" s="119" t="str">
        <f>IF(G8913="","",VLOOKUP(G8913,номенклатури!R:T,2,0))</f>
        <v/>
      </c>
      <c r="E8913" s="333" t="str">
        <f>IF(G8913="","",VLOOKUP(G8913,номенклатури!R:T,3,0))</f>
        <v/>
      </c>
      <c r="F8913" s="159" t="str">
        <f>IF(G8913="","",IF(ISERROR(VLOOKUP(G8913,номенклатури!V:V,1,0)),E8913*H8913,E8913*I8913))</f>
        <v/>
      </c>
      <c r="G8913" s="14"/>
      <c r="H8913" s="15"/>
      <c r="I8913" s="15"/>
      <c r="J8913" s="15"/>
      <c r="K8913" s="15"/>
      <c r="L8913" s="217"/>
      <c r="M8913" s="22"/>
      <c r="N8913" s="119" t="str">
        <f>IF(G8913="","",VLOOKUP(G8913,номенклатури!R:U,4,0))</f>
        <v/>
      </c>
      <c r="O8913" s="119" t="str">
        <f>IF(M8913="","",VLOOKUP(M8913,'14'!D:D,1,0))</f>
        <v/>
      </c>
    </row>
    <row r="8914" spans="1:15" ht="12.75" customHeight="1" x14ac:dyDescent="0.2">
      <c r="A8914" s="36" t="str">
        <f>'0'!$A$4</f>
        <v>………………..</v>
      </c>
      <c r="B8914" s="37">
        <f>'0'!$A$2</f>
        <v>46112</v>
      </c>
      <c r="C8914" s="37" t="s">
        <v>1243</v>
      </c>
      <c r="D8914" s="119" t="str">
        <f>IF(G8914="","",VLOOKUP(G8914,номенклатури!R:T,2,0))</f>
        <v/>
      </c>
      <c r="E8914" s="333" t="str">
        <f>IF(G8914="","",VLOOKUP(G8914,номенклатури!R:T,3,0))</f>
        <v/>
      </c>
      <c r="F8914" s="159" t="str">
        <f>IF(G8914="","",IF(ISERROR(VLOOKUP(G8914,номенклатури!V:V,1,0)),E8914*H8914,E8914*I8914))</f>
        <v/>
      </c>
      <c r="G8914" s="14"/>
      <c r="H8914" s="15"/>
      <c r="I8914" s="15"/>
      <c r="J8914" s="15"/>
      <c r="K8914" s="15"/>
      <c r="L8914" s="217"/>
      <c r="M8914" s="22"/>
      <c r="N8914" s="119" t="str">
        <f>IF(G8914="","",VLOOKUP(G8914,номенклатури!R:U,4,0))</f>
        <v/>
      </c>
      <c r="O8914" s="119" t="str">
        <f>IF(M8914="","",VLOOKUP(M8914,'14'!D:D,1,0))</f>
        <v/>
      </c>
    </row>
    <row r="8915" spans="1:15" ht="12.75" customHeight="1" x14ac:dyDescent="0.2">
      <c r="A8915" s="36" t="str">
        <f>'0'!$A$4</f>
        <v>………………..</v>
      </c>
      <c r="B8915" s="37">
        <f>'0'!$A$2</f>
        <v>46112</v>
      </c>
      <c r="C8915" s="37" t="s">
        <v>1243</v>
      </c>
      <c r="D8915" s="119" t="str">
        <f>IF(G8915="","",VLOOKUP(G8915,номенклатури!R:T,2,0))</f>
        <v/>
      </c>
      <c r="E8915" s="333" t="str">
        <f>IF(G8915="","",VLOOKUP(G8915,номенклатури!R:T,3,0))</f>
        <v/>
      </c>
      <c r="F8915" s="159" t="str">
        <f>IF(G8915="","",IF(ISERROR(VLOOKUP(G8915,номенклатури!V:V,1,0)),E8915*H8915,E8915*I8915))</f>
        <v/>
      </c>
      <c r="G8915" s="14"/>
      <c r="H8915" s="15"/>
      <c r="I8915" s="15"/>
      <c r="J8915" s="15"/>
      <c r="K8915" s="15"/>
      <c r="L8915" s="217"/>
      <c r="M8915" s="22"/>
      <c r="N8915" s="119" t="str">
        <f>IF(G8915="","",VLOOKUP(G8915,номенклатури!R:U,4,0))</f>
        <v/>
      </c>
      <c r="O8915" s="119" t="str">
        <f>IF(M8915="","",VLOOKUP(M8915,'14'!D:D,1,0))</f>
        <v/>
      </c>
    </row>
    <row r="8916" spans="1:15" ht="12.75" customHeight="1" x14ac:dyDescent="0.2">
      <c r="A8916" s="36" t="str">
        <f>'0'!$A$4</f>
        <v>………………..</v>
      </c>
      <c r="B8916" s="37">
        <f>'0'!$A$2</f>
        <v>46112</v>
      </c>
      <c r="C8916" s="37" t="s">
        <v>1243</v>
      </c>
      <c r="D8916" s="119" t="str">
        <f>IF(G8916="","",VLOOKUP(G8916,номенклатури!R:T,2,0))</f>
        <v/>
      </c>
      <c r="E8916" s="333" t="str">
        <f>IF(G8916="","",VLOOKUP(G8916,номенклатури!R:T,3,0))</f>
        <v/>
      </c>
      <c r="F8916" s="159" t="str">
        <f>IF(G8916="","",IF(ISERROR(VLOOKUP(G8916,номенклатури!V:V,1,0)),E8916*H8916,E8916*I8916))</f>
        <v/>
      </c>
      <c r="G8916" s="14"/>
      <c r="H8916" s="15"/>
      <c r="I8916" s="15"/>
      <c r="J8916" s="15"/>
      <c r="K8916" s="15"/>
      <c r="L8916" s="217"/>
      <c r="M8916" s="22"/>
      <c r="N8916" s="119" t="str">
        <f>IF(G8916="","",VLOOKUP(G8916,номенклатури!R:U,4,0))</f>
        <v/>
      </c>
      <c r="O8916" s="119" t="str">
        <f>IF(M8916="","",VLOOKUP(M8916,'14'!D:D,1,0))</f>
        <v/>
      </c>
    </row>
    <row r="8917" spans="1:15" ht="12.75" customHeight="1" x14ac:dyDescent="0.2">
      <c r="A8917" s="36" t="str">
        <f>'0'!$A$4</f>
        <v>………………..</v>
      </c>
      <c r="B8917" s="37">
        <f>'0'!$A$2</f>
        <v>46112</v>
      </c>
      <c r="C8917" s="37" t="s">
        <v>1243</v>
      </c>
      <c r="D8917" s="119" t="str">
        <f>IF(G8917="","",VLOOKUP(G8917,номенклатури!R:T,2,0))</f>
        <v/>
      </c>
      <c r="E8917" s="333" t="str">
        <f>IF(G8917="","",VLOOKUP(G8917,номенклатури!R:T,3,0))</f>
        <v/>
      </c>
      <c r="F8917" s="159" t="str">
        <f>IF(G8917="","",IF(ISERROR(VLOOKUP(G8917,номенклатури!V:V,1,0)),E8917*H8917,E8917*I8917))</f>
        <v/>
      </c>
      <c r="G8917" s="14"/>
      <c r="H8917" s="15"/>
      <c r="I8917" s="15"/>
      <c r="J8917" s="15"/>
      <c r="K8917" s="15"/>
      <c r="L8917" s="217"/>
      <c r="M8917" s="22"/>
      <c r="N8917" s="119" t="str">
        <f>IF(G8917="","",VLOOKUP(G8917,номенклатури!R:U,4,0))</f>
        <v/>
      </c>
      <c r="O8917" s="119" t="str">
        <f>IF(M8917="","",VLOOKUP(M8917,'14'!D:D,1,0))</f>
        <v/>
      </c>
    </row>
    <row r="8918" spans="1:15" ht="12.75" customHeight="1" x14ac:dyDescent="0.2">
      <c r="A8918" s="36" t="str">
        <f>'0'!$A$4</f>
        <v>………………..</v>
      </c>
      <c r="B8918" s="37">
        <f>'0'!$A$2</f>
        <v>46112</v>
      </c>
      <c r="C8918" s="37" t="s">
        <v>1243</v>
      </c>
      <c r="D8918" s="119" t="str">
        <f>IF(G8918="","",VLOOKUP(G8918,номенклатури!R:T,2,0))</f>
        <v/>
      </c>
      <c r="E8918" s="333" t="str">
        <f>IF(G8918="","",VLOOKUP(G8918,номенклатури!R:T,3,0))</f>
        <v/>
      </c>
      <c r="F8918" s="159" t="str">
        <f>IF(G8918="","",IF(ISERROR(VLOOKUP(G8918,номенклатури!V:V,1,0)),E8918*H8918,E8918*I8918))</f>
        <v/>
      </c>
      <c r="G8918" s="14"/>
      <c r="H8918" s="15"/>
      <c r="I8918" s="15"/>
      <c r="J8918" s="15"/>
      <c r="K8918" s="15"/>
      <c r="L8918" s="217"/>
      <c r="M8918" s="22"/>
      <c r="N8918" s="119" t="str">
        <f>IF(G8918="","",VLOOKUP(G8918,номенклатури!R:U,4,0))</f>
        <v/>
      </c>
      <c r="O8918" s="119" t="str">
        <f>IF(M8918="","",VLOOKUP(M8918,'14'!D:D,1,0))</f>
        <v/>
      </c>
    </row>
    <row r="8919" spans="1:15" ht="12.75" customHeight="1" x14ac:dyDescent="0.2">
      <c r="A8919" s="36" t="str">
        <f>'0'!$A$4</f>
        <v>………………..</v>
      </c>
      <c r="B8919" s="37">
        <f>'0'!$A$2</f>
        <v>46112</v>
      </c>
      <c r="C8919" s="37" t="s">
        <v>1243</v>
      </c>
      <c r="D8919" s="119" t="str">
        <f>IF(G8919="","",VLOOKUP(G8919,номенклатури!R:T,2,0))</f>
        <v/>
      </c>
      <c r="E8919" s="333" t="str">
        <f>IF(G8919="","",VLOOKUP(G8919,номенклатури!R:T,3,0))</f>
        <v/>
      </c>
      <c r="F8919" s="159" t="str">
        <f>IF(G8919="","",IF(ISERROR(VLOOKUP(G8919,номенклатури!V:V,1,0)),E8919*H8919,E8919*I8919))</f>
        <v/>
      </c>
      <c r="G8919" s="14"/>
      <c r="H8919" s="15"/>
      <c r="I8919" s="15"/>
      <c r="J8919" s="15"/>
      <c r="K8919" s="15"/>
      <c r="L8919" s="217"/>
      <c r="M8919" s="22"/>
      <c r="N8919" s="119" t="str">
        <f>IF(G8919="","",VLOOKUP(G8919,номенклатури!R:U,4,0))</f>
        <v/>
      </c>
      <c r="O8919" s="119" t="str">
        <f>IF(M8919="","",VLOOKUP(M8919,'14'!D:D,1,0))</f>
        <v/>
      </c>
    </row>
    <row r="8920" spans="1:15" ht="12.75" customHeight="1" x14ac:dyDescent="0.2">
      <c r="A8920" s="36" t="str">
        <f>'0'!$A$4</f>
        <v>………………..</v>
      </c>
      <c r="B8920" s="37">
        <f>'0'!$A$2</f>
        <v>46112</v>
      </c>
      <c r="C8920" s="37" t="s">
        <v>1243</v>
      </c>
      <c r="D8920" s="119" t="str">
        <f>IF(G8920="","",VLOOKUP(G8920,номенклатури!R:T,2,0))</f>
        <v/>
      </c>
      <c r="E8920" s="333" t="str">
        <f>IF(G8920="","",VLOOKUP(G8920,номенклатури!R:T,3,0))</f>
        <v/>
      </c>
      <c r="F8920" s="159" t="str">
        <f>IF(G8920="","",IF(ISERROR(VLOOKUP(G8920,номенклатури!V:V,1,0)),E8920*H8920,E8920*I8920))</f>
        <v/>
      </c>
      <c r="G8920" s="14"/>
      <c r="H8920" s="15"/>
      <c r="I8920" s="15"/>
      <c r="J8920" s="15"/>
      <c r="K8920" s="15"/>
      <c r="L8920" s="217"/>
      <c r="M8920" s="22"/>
      <c r="N8920" s="119" t="str">
        <f>IF(G8920="","",VLOOKUP(G8920,номенклатури!R:U,4,0))</f>
        <v/>
      </c>
      <c r="O8920" s="119" t="str">
        <f>IF(M8920="","",VLOOKUP(M8920,'14'!D:D,1,0))</f>
        <v/>
      </c>
    </row>
    <row r="8921" spans="1:15" ht="12.75" customHeight="1" x14ac:dyDescent="0.2">
      <c r="A8921" s="36" t="str">
        <f>'0'!$A$4</f>
        <v>………………..</v>
      </c>
      <c r="B8921" s="37">
        <f>'0'!$A$2</f>
        <v>46112</v>
      </c>
      <c r="C8921" s="37" t="s">
        <v>1243</v>
      </c>
      <c r="D8921" s="119" t="str">
        <f>IF(G8921="","",VLOOKUP(G8921,номенклатури!R:T,2,0))</f>
        <v/>
      </c>
      <c r="E8921" s="333" t="str">
        <f>IF(G8921="","",VLOOKUP(G8921,номенклатури!R:T,3,0))</f>
        <v/>
      </c>
      <c r="F8921" s="159" t="str">
        <f>IF(G8921="","",IF(ISERROR(VLOOKUP(G8921,номенклатури!V:V,1,0)),E8921*H8921,E8921*I8921))</f>
        <v/>
      </c>
      <c r="G8921" s="14"/>
      <c r="H8921" s="15"/>
      <c r="I8921" s="15"/>
      <c r="J8921" s="15"/>
      <c r="K8921" s="15"/>
      <c r="L8921" s="217"/>
      <c r="M8921" s="22"/>
      <c r="N8921" s="119" t="str">
        <f>IF(G8921="","",VLOOKUP(G8921,номенклатури!R:U,4,0))</f>
        <v/>
      </c>
      <c r="O8921" s="119" t="str">
        <f>IF(M8921="","",VLOOKUP(M8921,'14'!D:D,1,0))</f>
        <v/>
      </c>
    </row>
    <row r="8922" spans="1:15" ht="12.75" customHeight="1" x14ac:dyDescent="0.2">
      <c r="A8922" s="36" t="str">
        <f>'0'!$A$4</f>
        <v>………………..</v>
      </c>
      <c r="B8922" s="37">
        <f>'0'!$A$2</f>
        <v>46112</v>
      </c>
      <c r="C8922" s="37" t="s">
        <v>1243</v>
      </c>
      <c r="D8922" s="119" t="str">
        <f>IF(G8922="","",VLOOKUP(G8922,номенклатури!R:T,2,0))</f>
        <v/>
      </c>
      <c r="E8922" s="333" t="str">
        <f>IF(G8922="","",VLOOKUP(G8922,номенклатури!R:T,3,0))</f>
        <v/>
      </c>
      <c r="F8922" s="159" t="str">
        <f>IF(G8922="","",IF(ISERROR(VLOOKUP(G8922,номенклатури!V:V,1,0)),E8922*H8922,E8922*I8922))</f>
        <v/>
      </c>
      <c r="G8922" s="14"/>
      <c r="H8922" s="15"/>
      <c r="I8922" s="15"/>
      <c r="J8922" s="15"/>
      <c r="K8922" s="15"/>
      <c r="L8922" s="217"/>
      <c r="M8922" s="22"/>
      <c r="N8922" s="119" t="str">
        <f>IF(G8922="","",VLOOKUP(G8922,номенклатури!R:U,4,0))</f>
        <v/>
      </c>
      <c r="O8922" s="119" t="str">
        <f>IF(M8922="","",VLOOKUP(M8922,'14'!D:D,1,0))</f>
        <v/>
      </c>
    </row>
    <row r="8923" spans="1:15" ht="12.75" customHeight="1" x14ac:dyDescent="0.2">
      <c r="A8923" s="36" t="str">
        <f>'0'!$A$4</f>
        <v>………………..</v>
      </c>
      <c r="B8923" s="37">
        <f>'0'!$A$2</f>
        <v>46112</v>
      </c>
      <c r="C8923" s="37" t="s">
        <v>1243</v>
      </c>
      <c r="D8923" s="119" t="str">
        <f>IF(G8923="","",VLOOKUP(G8923,номенклатури!R:T,2,0))</f>
        <v/>
      </c>
      <c r="E8923" s="333" t="str">
        <f>IF(G8923="","",VLOOKUP(G8923,номенклатури!R:T,3,0))</f>
        <v/>
      </c>
      <c r="F8923" s="159" t="str">
        <f>IF(G8923="","",IF(ISERROR(VLOOKUP(G8923,номенклатури!V:V,1,0)),E8923*H8923,E8923*I8923))</f>
        <v/>
      </c>
      <c r="G8923" s="14"/>
      <c r="H8923" s="15"/>
      <c r="I8923" s="15"/>
      <c r="J8923" s="15"/>
      <c r="K8923" s="15"/>
      <c r="L8923" s="217"/>
      <c r="M8923" s="22"/>
      <c r="N8923" s="119" t="str">
        <f>IF(G8923="","",VLOOKUP(G8923,номенклатури!R:U,4,0))</f>
        <v/>
      </c>
      <c r="O8923" s="119" t="str">
        <f>IF(M8923="","",VLOOKUP(M8923,'14'!D:D,1,0))</f>
        <v/>
      </c>
    </row>
    <row r="8924" spans="1:15" ht="12.75" customHeight="1" x14ac:dyDescent="0.2">
      <c r="A8924" s="36" t="str">
        <f>'0'!$A$4</f>
        <v>………………..</v>
      </c>
      <c r="B8924" s="37">
        <f>'0'!$A$2</f>
        <v>46112</v>
      </c>
      <c r="C8924" s="37" t="s">
        <v>1243</v>
      </c>
      <c r="D8924" s="119" t="str">
        <f>IF(G8924="","",VLOOKUP(G8924,номенклатури!R:T,2,0))</f>
        <v/>
      </c>
      <c r="E8924" s="333" t="str">
        <f>IF(G8924="","",VLOOKUP(G8924,номенклатури!R:T,3,0))</f>
        <v/>
      </c>
      <c r="F8924" s="159" t="str">
        <f>IF(G8924="","",IF(ISERROR(VLOOKUP(G8924,номенклатури!V:V,1,0)),E8924*H8924,E8924*I8924))</f>
        <v/>
      </c>
      <c r="G8924" s="14"/>
      <c r="H8924" s="15"/>
      <c r="I8924" s="15"/>
      <c r="J8924" s="15"/>
      <c r="K8924" s="15"/>
      <c r="L8924" s="217"/>
      <c r="M8924" s="22"/>
      <c r="N8924" s="119" t="str">
        <f>IF(G8924="","",VLOOKUP(G8924,номенклатури!R:U,4,0))</f>
        <v/>
      </c>
      <c r="O8924" s="119" t="str">
        <f>IF(M8924="","",VLOOKUP(M8924,'14'!D:D,1,0))</f>
        <v/>
      </c>
    </row>
    <row r="8925" spans="1:15" ht="12.75" customHeight="1" x14ac:dyDescent="0.2">
      <c r="A8925" s="36" t="str">
        <f>'0'!$A$4</f>
        <v>………………..</v>
      </c>
      <c r="B8925" s="37">
        <f>'0'!$A$2</f>
        <v>46112</v>
      </c>
      <c r="C8925" s="37" t="s">
        <v>1243</v>
      </c>
      <c r="D8925" s="119" t="str">
        <f>IF(G8925="","",VLOOKUP(G8925,номенклатури!R:T,2,0))</f>
        <v/>
      </c>
      <c r="E8925" s="333" t="str">
        <f>IF(G8925="","",VLOOKUP(G8925,номенклатури!R:T,3,0))</f>
        <v/>
      </c>
      <c r="F8925" s="159" t="str">
        <f>IF(G8925="","",IF(ISERROR(VLOOKUP(G8925,номенклатури!V:V,1,0)),E8925*H8925,E8925*I8925))</f>
        <v/>
      </c>
      <c r="G8925" s="14"/>
      <c r="H8925" s="15"/>
      <c r="I8925" s="15"/>
      <c r="J8925" s="15"/>
      <c r="K8925" s="15"/>
      <c r="L8925" s="217"/>
      <c r="M8925" s="22"/>
      <c r="N8925" s="119" t="str">
        <f>IF(G8925="","",VLOOKUP(G8925,номенклатури!R:U,4,0))</f>
        <v/>
      </c>
      <c r="O8925" s="119" t="str">
        <f>IF(M8925="","",VLOOKUP(M8925,'14'!D:D,1,0))</f>
        <v/>
      </c>
    </row>
    <row r="8926" spans="1:15" ht="12.75" customHeight="1" x14ac:dyDescent="0.2">
      <c r="A8926" s="36" t="str">
        <f>'0'!$A$4</f>
        <v>………………..</v>
      </c>
      <c r="B8926" s="37">
        <f>'0'!$A$2</f>
        <v>46112</v>
      </c>
      <c r="C8926" s="37" t="s">
        <v>1243</v>
      </c>
      <c r="D8926" s="119" t="str">
        <f>IF(G8926="","",VLOOKUP(G8926,номенклатури!R:T,2,0))</f>
        <v/>
      </c>
      <c r="E8926" s="333" t="str">
        <f>IF(G8926="","",VLOOKUP(G8926,номенклатури!R:T,3,0))</f>
        <v/>
      </c>
      <c r="F8926" s="159" t="str">
        <f>IF(G8926="","",IF(ISERROR(VLOOKUP(G8926,номенклатури!V:V,1,0)),E8926*H8926,E8926*I8926))</f>
        <v/>
      </c>
      <c r="G8926" s="14"/>
      <c r="H8926" s="15"/>
      <c r="I8926" s="15"/>
      <c r="J8926" s="15"/>
      <c r="K8926" s="15"/>
      <c r="L8926" s="217"/>
      <c r="M8926" s="22"/>
      <c r="N8926" s="119" t="str">
        <f>IF(G8926="","",VLOOKUP(G8926,номенклатури!R:U,4,0))</f>
        <v/>
      </c>
      <c r="O8926" s="119" t="str">
        <f>IF(M8926="","",VLOOKUP(M8926,'14'!D:D,1,0))</f>
        <v/>
      </c>
    </row>
    <row r="8927" spans="1:15" ht="12.75" customHeight="1" x14ac:dyDescent="0.2">
      <c r="A8927" s="36" t="str">
        <f>'0'!$A$4</f>
        <v>………………..</v>
      </c>
      <c r="B8927" s="37">
        <f>'0'!$A$2</f>
        <v>46112</v>
      </c>
      <c r="C8927" s="37" t="s">
        <v>1243</v>
      </c>
      <c r="D8927" s="119" t="str">
        <f>IF(G8927="","",VLOOKUP(G8927,номенклатури!R:T,2,0))</f>
        <v/>
      </c>
      <c r="E8927" s="333" t="str">
        <f>IF(G8927="","",VLOOKUP(G8927,номенклатури!R:T,3,0))</f>
        <v/>
      </c>
      <c r="F8927" s="159" t="str">
        <f>IF(G8927="","",IF(ISERROR(VLOOKUP(G8927,номенклатури!V:V,1,0)),E8927*H8927,E8927*I8927))</f>
        <v/>
      </c>
      <c r="G8927" s="14"/>
      <c r="H8927" s="15"/>
      <c r="I8927" s="15"/>
      <c r="J8927" s="15"/>
      <c r="K8927" s="15"/>
      <c r="L8927" s="217"/>
      <c r="M8927" s="22"/>
      <c r="N8927" s="119" t="str">
        <f>IF(G8927="","",VLOOKUP(G8927,номенклатури!R:U,4,0))</f>
        <v/>
      </c>
      <c r="O8927" s="119" t="str">
        <f>IF(M8927="","",VLOOKUP(M8927,'14'!D:D,1,0))</f>
        <v/>
      </c>
    </row>
    <row r="8928" spans="1:15" ht="12.75" customHeight="1" x14ac:dyDescent="0.2">
      <c r="A8928" s="36" t="str">
        <f>'0'!$A$4</f>
        <v>………………..</v>
      </c>
      <c r="B8928" s="37">
        <f>'0'!$A$2</f>
        <v>46112</v>
      </c>
      <c r="C8928" s="37" t="s">
        <v>1243</v>
      </c>
      <c r="D8928" s="119" t="str">
        <f>IF(G8928="","",VLOOKUP(G8928,номенклатури!R:T,2,0))</f>
        <v/>
      </c>
      <c r="E8928" s="333" t="str">
        <f>IF(G8928="","",VLOOKUP(G8928,номенклатури!R:T,3,0))</f>
        <v/>
      </c>
      <c r="F8928" s="159" t="str">
        <f>IF(G8928="","",IF(ISERROR(VLOOKUP(G8928,номенклатури!V:V,1,0)),E8928*H8928,E8928*I8928))</f>
        <v/>
      </c>
      <c r="G8928" s="14"/>
      <c r="H8928" s="15"/>
      <c r="I8928" s="15"/>
      <c r="J8928" s="15"/>
      <c r="K8928" s="15"/>
      <c r="L8928" s="217"/>
      <c r="M8928" s="22"/>
      <c r="N8928" s="119" t="str">
        <f>IF(G8928="","",VLOOKUP(G8928,номенклатури!R:U,4,0))</f>
        <v/>
      </c>
      <c r="O8928" s="119" t="str">
        <f>IF(M8928="","",VLOOKUP(M8928,'14'!D:D,1,0))</f>
        <v/>
      </c>
    </row>
    <row r="8929" spans="1:15" ht="12.75" customHeight="1" x14ac:dyDescent="0.2">
      <c r="A8929" s="36" t="str">
        <f>'0'!$A$4</f>
        <v>………………..</v>
      </c>
      <c r="B8929" s="37">
        <f>'0'!$A$2</f>
        <v>46112</v>
      </c>
      <c r="C8929" s="37" t="s">
        <v>1243</v>
      </c>
      <c r="D8929" s="119" t="str">
        <f>IF(G8929="","",VLOOKUP(G8929,номенклатури!R:T,2,0))</f>
        <v/>
      </c>
      <c r="E8929" s="333" t="str">
        <f>IF(G8929="","",VLOOKUP(G8929,номенклатури!R:T,3,0))</f>
        <v/>
      </c>
      <c r="F8929" s="159" t="str">
        <f>IF(G8929="","",IF(ISERROR(VLOOKUP(G8929,номенклатури!V:V,1,0)),E8929*H8929,E8929*I8929))</f>
        <v/>
      </c>
      <c r="G8929" s="14"/>
      <c r="H8929" s="15"/>
      <c r="I8929" s="15"/>
      <c r="J8929" s="15"/>
      <c r="K8929" s="15"/>
      <c r="L8929" s="217"/>
      <c r="M8929" s="22"/>
      <c r="N8929" s="119" t="str">
        <f>IF(G8929="","",VLOOKUP(G8929,номенклатури!R:U,4,0))</f>
        <v/>
      </c>
      <c r="O8929" s="119" t="str">
        <f>IF(M8929="","",VLOOKUP(M8929,'14'!D:D,1,0))</f>
        <v/>
      </c>
    </row>
    <row r="8930" spans="1:15" ht="12.75" customHeight="1" x14ac:dyDescent="0.2">
      <c r="A8930" s="36" t="str">
        <f>'0'!$A$4</f>
        <v>………………..</v>
      </c>
      <c r="B8930" s="37">
        <f>'0'!$A$2</f>
        <v>46112</v>
      </c>
      <c r="C8930" s="37" t="s">
        <v>1243</v>
      </c>
      <c r="D8930" s="119" t="str">
        <f>IF(G8930="","",VLOOKUP(G8930,номенклатури!R:T,2,0))</f>
        <v/>
      </c>
      <c r="E8930" s="333" t="str">
        <f>IF(G8930="","",VLOOKUP(G8930,номенклатури!R:T,3,0))</f>
        <v/>
      </c>
      <c r="F8930" s="159" t="str">
        <f>IF(G8930="","",IF(ISERROR(VLOOKUP(G8930,номенклатури!V:V,1,0)),E8930*H8930,E8930*I8930))</f>
        <v/>
      </c>
      <c r="G8930" s="14"/>
      <c r="H8930" s="15"/>
      <c r="I8930" s="15"/>
      <c r="J8930" s="15"/>
      <c r="K8930" s="15"/>
      <c r="L8930" s="217"/>
      <c r="M8930" s="22"/>
      <c r="N8930" s="119" t="str">
        <f>IF(G8930="","",VLOOKUP(G8930,номенклатури!R:U,4,0))</f>
        <v/>
      </c>
      <c r="O8930" s="119" t="str">
        <f>IF(M8930="","",VLOOKUP(M8930,'14'!D:D,1,0))</f>
        <v/>
      </c>
    </row>
    <row r="8931" spans="1:15" ht="12.75" customHeight="1" x14ac:dyDescent="0.2">
      <c r="A8931" s="36" t="str">
        <f>'0'!$A$4</f>
        <v>………………..</v>
      </c>
      <c r="B8931" s="37">
        <f>'0'!$A$2</f>
        <v>46112</v>
      </c>
      <c r="C8931" s="37" t="s">
        <v>1243</v>
      </c>
      <c r="D8931" s="119" t="str">
        <f>IF(G8931="","",VLOOKUP(G8931,номенклатури!R:T,2,0))</f>
        <v/>
      </c>
      <c r="E8931" s="333" t="str">
        <f>IF(G8931="","",VLOOKUP(G8931,номенклатури!R:T,3,0))</f>
        <v/>
      </c>
      <c r="F8931" s="159" t="str">
        <f>IF(G8931="","",IF(ISERROR(VLOOKUP(G8931,номенклатури!V:V,1,0)),E8931*H8931,E8931*I8931))</f>
        <v/>
      </c>
      <c r="G8931" s="14"/>
      <c r="H8931" s="15"/>
      <c r="I8931" s="15"/>
      <c r="J8931" s="15"/>
      <c r="K8931" s="15"/>
      <c r="L8931" s="217"/>
      <c r="M8931" s="22"/>
      <c r="N8931" s="119" t="str">
        <f>IF(G8931="","",VLOOKUP(G8931,номенклатури!R:U,4,0))</f>
        <v/>
      </c>
      <c r="O8931" s="119" t="str">
        <f>IF(M8931="","",VLOOKUP(M8931,'14'!D:D,1,0))</f>
        <v/>
      </c>
    </row>
    <row r="8932" spans="1:15" ht="12.75" customHeight="1" x14ac:dyDescent="0.2">
      <c r="A8932" s="36" t="str">
        <f>'0'!$A$4</f>
        <v>………………..</v>
      </c>
      <c r="B8932" s="37">
        <f>'0'!$A$2</f>
        <v>46112</v>
      </c>
      <c r="C8932" s="37" t="s">
        <v>1243</v>
      </c>
      <c r="D8932" s="119" t="str">
        <f>IF(G8932="","",VLOOKUP(G8932,номенклатури!R:T,2,0))</f>
        <v/>
      </c>
      <c r="E8932" s="333" t="str">
        <f>IF(G8932="","",VLOOKUP(G8932,номенклатури!R:T,3,0))</f>
        <v/>
      </c>
      <c r="F8932" s="159" t="str">
        <f>IF(G8932="","",IF(ISERROR(VLOOKUP(G8932,номенклатури!V:V,1,0)),E8932*H8932,E8932*I8932))</f>
        <v/>
      </c>
      <c r="G8932" s="14"/>
      <c r="H8932" s="15"/>
      <c r="I8932" s="15"/>
      <c r="J8932" s="15"/>
      <c r="K8932" s="15"/>
      <c r="L8932" s="217"/>
      <c r="M8932" s="22"/>
      <c r="N8932" s="119" t="str">
        <f>IF(G8932="","",VLOOKUP(G8932,номенклатури!R:U,4,0))</f>
        <v/>
      </c>
      <c r="O8932" s="119" t="str">
        <f>IF(M8932="","",VLOOKUP(M8932,'14'!D:D,1,0))</f>
        <v/>
      </c>
    </row>
    <row r="8933" spans="1:15" ht="12.75" customHeight="1" x14ac:dyDescent="0.2">
      <c r="A8933" s="36" t="str">
        <f>'0'!$A$4</f>
        <v>………………..</v>
      </c>
      <c r="B8933" s="37">
        <f>'0'!$A$2</f>
        <v>46112</v>
      </c>
      <c r="C8933" s="37" t="s">
        <v>1243</v>
      </c>
      <c r="D8933" s="119" t="str">
        <f>IF(G8933="","",VLOOKUP(G8933,номенклатури!R:T,2,0))</f>
        <v/>
      </c>
      <c r="E8933" s="333" t="str">
        <f>IF(G8933="","",VLOOKUP(G8933,номенклатури!R:T,3,0))</f>
        <v/>
      </c>
      <c r="F8933" s="159" t="str">
        <f>IF(G8933="","",IF(ISERROR(VLOOKUP(G8933,номенклатури!V:V,1,0)),E8933*H8933,E8933*I8933))</f>
        <v/>
      </c>
      <c r="G8933" s="14"/>
      <c r="H8933" s="15"/>
      <c r="I8933" s="15"/>
      <c r="J8933" s="15"/>
      <c r="K8933" s="15"/>
      <c r="L8933" s="217"/>
      <c r="M8933" s="22"/>
      <c r="N8933" s="119" t="str">
        <f>IF(G8933="","",VLOOKUP(G8933,номенклатури!R:U,4,0))</f>
        <v/>
      </c>
      <c r="O8933" s="119" t="str">
        <f>IF(M8933="","",VLOOKUP(M8933,'14'!D:D,1,0))</f>
        <v/>
      </c>
    </row>
    <row r="8934" spans="1:15" ht="12.75" customHeight="1" x14ac:dyDescent="0.2">
      <c r="A8934" s="36" t="str">
        <f>'0'!$A$4</f>
        <v>………………..</v>
      </c>
      <c r="B8934" s="37">
        <f>'0'!$A$2</f>
        <v>46112</v>
      </c>
      <c r="C8934" s="37" t="s">
        <v>1243</v>
      </c>
      <c r="D8934" s="119" t="str">
        <f>IF(G8934="","",VLOOKUP(G8934,номенклатури!R:T,2,0))</f>
        <v/>
      </c>
      <c r="E8934" s="333" t="str">
        <f>IF(G8934="","",VLOOKUP(G8934,номенклатури!R:T,3,0))</f>
        <v/>
      </c>
      <c r="F8934" s="159" t="str">
        <f>IF(G8934="","",IF(ISERROR(VLOOKUP(G8934,номенклатури!V:V,1,0)),E8934*H8934,E8934*I8934))</f>
        <v/>
      </c>
      <c r="G8934" s="14"/>
      <c r="H8934" s="15"/>
      <c r="I8934" s="15"/>
      <c r="J8934" s="15"/>
      <c r="K8934" s="15"/>
      <c r="L8934" s="217"/>
      <c r="M8934" s="22"/>
      <c r="N8934" s="119" t="str">
        <f>IF(G8934="","",VLOOKUP(G8934,номенклатури!R:U,4,0))</f>
        <v/>
      </c>
      <c r="O8934" s="119" t="str">
        <f>IF(M8934="","",VLOOKUP(M8934,'14'!D:D,1,0))</f>
        <v/>
      </c>
    </row>
    <row r="8935" spans="1:15" ht="12.75" customHeight="1" x14ac:dyDescent="0.2">
      <c r="A8935" s="36" t="str">
        <f>'0'!$A$4</f>
        <v>………………..</v>
      </c>
      <c r="B8935" s="37">
        <f>'0'!$A$2</f>
        <v>46112</v>
      </c>
      <c r="C8935" s="37" t="s">
        <v>1243</v>
      </c>
      <c r="D8935" s="119" t="str">
        <f>IF(G8935="","",VLOOKUP(G8935,номенклатури!R:T,2,0))</f>
        <v/>
      </c>
      <c r="E8935" s="333" t="str">
        <f>IF(G8935="","",VLOOKUP(G8935,номенклатури!R:T,3,0))</f>
        <v/>
      </c>
      <c r="F8935" s="159" t="str">
        <f>IF(G8935="","",IF(ISERROR(VLOOKUP(G8935,номенклатури!V:V,1,0)),E8935*H8935,E8935*I8935))</f>
        <v/>
      </c>
      <c r="G8935" s="14"/>
      <c r="H8935" s="15"/>
      <c r="I8935" s="15"/>
      <c r="J8935" s="15"/>
      <c r="K8935" s="15"/>
      <c r="L8935" s="217"/>
      <c r="M8935" s="22"/>
      <c r="N8935" s="119" t="str">
        <f>IF(G8935="","",VLOOKUP(G8935,номенклатури!R:U,4,0))</f>
        <v/>
      </c>
      <c r="O8935" s="119" t="str">
        <f>IF(M8935="","",VLOOKUP(M8935,'14'!D:D,1,0))</f>
        <v/>
      </c>
    </row>
    <row r="8936" spans="1:15" ht="12.75" customHeight="1" x14ac:dyDescent="0.2">
      <c r="A8936" s="36" t="str">
        <f>'0'!$A$4</f>
        <v>………………..</v>
      </c>
      <c r="B8936" s="37">
        <f>'0'!$A$2</f>
        <v>46112</v>
      </c>
      <c r="C8936" s="37" t="s">
        <v>1243</v>
      </c>
      <c r="D8936" s="119" t="str">
        <f>IF(G8936="","",VLOOKUP(G8936,номенклатури!R:T,2,0))</f>
        <v/>
      </c>
      <c r="E8936" s="333" t="str">
        <f>IF(G8936="","",VLOOKUP(G8936,номенклатури!R:T,3,0))</f>
        <v/>
      </c>
      <c r="F8936" s="159" t="str">
        <f>IF(G8936="","",IF(ISERROR(VLOOKUP(G8936,номенклатури!V:V,1,0)),E8936*H8936,E8936*I8936))</f>
        <v/>
      </c>
      <c r="G8936" s="14"/>
      <c r="H8936" s="15"/>
      <c r="I8936" s="15"/>
      <c r="J8936" s="15"/>
      <c r="K8936" s="15"/>
      <c r="L8936" s="217"/>
      <c r="M8936" s="22"/>
      <c r="N8936" s="119" t="str">
        <f>IF(G8936="","",VLOOKUP(G8936,номенклатури!R:U,4,0))</f>
        <v/>
      </c>
      <c r="O8936" s="119" t="str">
        <f>IF(M8936="","",VLOOKUP(M8936,'14'!D:D,1,0))</f>
        <v/>
      </c>
    </row>
    <row r="8937" spans="1:15" ht="12.75" customHeight="1" x14ac:dyDescent="0.2">
      <c r="A8937" s="36" t="str">
        <f>'0'!$A$4</f>
        <v>………………..</v>
      </c>
      <c r="B8937" s="37">
        <f>'0'!$A$2</f>
        <v>46112</v>
      </c>
      <c r="C8937" s="37" t="s">
        <v>1243</v>
      </c>
      <c r="D8937" s="119" t="str">
        <f>IF(G8937="","",VLOOKUP(G8937,номенклатури!R:T,2,0))</f>
        <v/>
      </c>
      <c r="E8937" s="333" t="str">
        <f>IF(G8937="","",VLOOKUP(G8937,номенклатури!R:T,3,0))</f>
        <v/>
      </c>
      <c r="F8937" s="159" t="str">
        <f>IF(G8937="","",IF(ISERROR(VLOOKUP(G8937,номенклатури!V:V,1,0)),E8937*H8937,E8937*I8937))</f>
        <v/>
      </c>
      <c r="G8937" s="14"/>
      <c r="H8937" s="15"/>
      <c r="I8937" s="15"/>
      <c r="J8937" s="15"/>
      <c r="K8937" s="15"/>
      <c r="L8937" s="217"/>
      <c r="M8937" s="22"/>
      <c r="N8937" s="119" t="str">
        <f>IF(G8937="","",VLOOKUP(G8937,номенклатури!R:U,4,0))</f>
        <v/>
      </c>
      <c r="O8937" s="119" t="str">
        <f>IF(M8937="","",VLOOKUP(M8937,'14'!D:D,1,0))</f>
        <v/>
      </c>
    </row>
    <row r="8938" spans="1:15" ht="12.75" customHeight="1" x14ac:dyDescent="0.2">
      <c r="A8938" s="36" t="str">
        <f>'0'!$A$4</f>
        <v>………………..</v>
      </c>
      <c r="B8938" s="37">
        <f>'0'!$A$2</f>
        <v>46112</v>
      </c>
      <c r="C8938" s="37" t="s">
        <v>1243</v>
      </c>
      <c r="D8938" s="119" t="str">
        <f>IF(G8938="","",VLOOKUP(G8938,номенклатури!R:T,2,0))</f>
        <v/>
      </c>
      <c r="E8938" s="333" t="str">
        <f>IF(G8938="","",VLOOKUP(G8938,номенклатури!R:T,3,0))</f>
        <v/>
      </c>
      <c r="F8938" s="159" t="str">
        <f>IF(G8938="","",IF(ISERROR(VLOOKUP(G8938,номенклатури!V:V,1,0)),E8938*H8938,E8938*I8938))</f>
        <v/>
      </c>
      <c r="G8938" s="14"/>
      <c r="H8938" s="15"/>
      <c r="I8938" s="15"/>
      <c r="J8938" s="15"/>
      <c r="K8938" s="15"/>
      <c r="L8938" s="217"/>
      <c r="M8938" s="22"/>
      <c r="N8938" s="119" t="str">
        <f>IF(G8938="","",VLOOKUP(G8938,номенклатури!R:U,4,0))</f>
        <v/>
      </c>
      <c r="O8938" s="119" t="str">
        <f>IF(M8938="","",VLOOKUP(M8938,'14'!D:D,1,0))</f>
        <v/>
      </c>
    </row>
    <row r="8939" spans="1:15" ht="12.75" customHeight="1" x14ac:dyDescent="0.2">
      <c r="A8939" s="36" t="str">
        <f>'0'!$A$4</f>
        <v>………………..</v>
      </c>
      <c r="B8939" s="37">
        <f>'0'!$A$2</f>
        <v>46112</v>
      </c>
      <c r="C8939" s="37" t="s">
        <v>1243</v>
      </c>
      <c r="D8939" s="119" t="str">
        <f>IF(G8939="","",VLOOKUP(G8939,номенклатури!R:T,2,0))</f>
        <v/>
      </c>
      <c r="E8939" s="333" t="str">
        <f>IF(G8939="","",VLOOKUP(G8939,номенклатури!R:T,3,0))</f>
        <v/>
      </c>
      <c r="F8939" s="159" t="str">
        <f>IF(G8939="","",IF(ISERROR(VLOOKUP(G8939,номенклатури!V:V,1,0)),E8939*H8939,E8939*I8939))</f>
        <v/>
      </c>
      <c r="G8939" s="14"/>
      <c r="H8939" s="15"/>
      <c r="I8939" s="15"/>
      <c r="J8939" s="15"/>
      <c r="K8939" s="15"/>
      <c r="L8939" s="217"/>
      <c r="M8939" s="22"/>
      <c r="N8939" s="119" t="str">
        <f>IF(G8939="","",VLOOKUP(G8939,номенклатури!R:U,4,0))</f>
        <v/>
      </c>
      <c r="O8939" s="119" t="str">
        <f>IF(M8939="","",VLOOKUP(M8939,'14'!D:D,1,0))</f>
        <v/>
      </c>
    </row>
    <row r="8940" spans="1:15" ht="12.75" customHeight="1" x14ac:dyDescent="0.2">
      <c r="A8940" s="36" t="str">
        <f>'0'!$A$4</f>
        <v>………………..</v>
      </c>
      <c r="B8940" s="37">
        <f>'0'!$A$2</f>
        <v>46112</v>
      </c>
      <c r="C8940" s="37" t="s">
        <v>1243</v>
      </c>
      <c r="D8940" s="119" t="str">
        <f>IF(G8940="","",VLOOKUP(G8940,номенклатури!R:T,2,0))</f>
        <v/>
      </c>
      <c r="E8940" s="333" t="str">
        <f>IF(G8940="","",VLOOKUP(G8940,номенклатури!R:T,3,0))</f>
        <v/>
      </c>
      <c r="F8940" s="159" t="str">
        <f>IF(G8940="","",IF(ISERROR(VLOOKUP(G8940,номенклатури!V:V,1,0)),E8940*H8940,E8940*I8940))</f>
        <v/>
      </c>
      <c r="G8940" s="14"/>
      <c r="H8940" s="15"/>
      <c r="I8940" s="15"/>
      <c r="J8940" s="15"/>
      <c r="K8940" s="15"/>
      <c r="L8940" s="217"/>
      <c r="M8940" s="22"/>
      <c r="N8940" s="119" t="str">
        <f>IF(G8940="","",VLOOKUP(G8940,номенклатури!R:U,4,0))</f>
        <v/>
      </c>
      <c r="O8940" s="119" t="str">
        <f>IF(M8940="","",VLOOKUP(M8940,'14'!D:D,1,0))</f>
        <v/>
      </c>
    </row>
    <row r="8941" spans="1:15" ht="12.75" customHeight="1" x14ac:dyDescent="0.2">
      <c r="A8941" s="36" t="str">
        <f>'0'!$A$4</f>
        <v>………………..</v>
      </c>
      <c r="B8941" s="37">
        <f>'0'!$A$2</f>
        <v>46112</v>
      </c>
      <c r="C8941" s="37" t="s">
        <v>1243</v>
      </c>
      <c r="D8941" s="119" t="str">
        <f>IF(G8941="","",VLOOKUP(G8941,номенклатури!R:T,2,0))</f>
        <v/>
      </c>
      <c r="E8941" s="333" t="str">
        <f>IF(G8941="","",VLOOKUP(G8941,номенклатури!R:T,3,0))</f>
        <v/>
      </c>
      <c r="F8941" s="159" t="str">
        <f>IF(G8941="","",IF(ISERROR(VLOOKUP(G8941,номенклатури!V:V,1,0)),E8941*H8941,E8941*I8941))</f>
        <v/>
      </c>
      <c r="G8941" s="14"/>
      <c r="H8941" s="15"/>
      <c r="I8941" s="15"/>
      <c r="J8941" s="15"/>
      <c r="K8941" s="15"/>
      <c r="L8941" s="217"/>
      <c r="M8941" s="22"/>
      <c r="N8941" s="119" t="str">
        <f>IF(G8941="","",VLOOKUP(G8941,номенклатури!R:U,4,0))</f>
        <v/>
      </c>
      <c r="O8941" s="119" t="str">
        <f>IF(M8941="","",VLOOKUP(M8941,'14'!D:D,1,0))</f>
        <v/>
      </c>
    </row>
    <row r="8942" spans="1:15" ht="12.75" customHeight="1" x14ac:dyDescent="0.2">
      <c r="A8942" s="36" t="str">
        <f>'0'!$A$4</f>
        <v>………………..</v>
      </c>
      <c r="B8942" s="37">
        <f>'0'!$A$2</f>
        <v>46112</v>
      </c>
      <c r="C8942" s="37" t="s">
        <v>1243</v>
      </c>
      <c r="D8942" s="119" t="str">
        <f>IF(G8942="","",VLOOKUP(G8942,номенклатури!R:T,2,0))</f>
        <v/>
      </c>
      <c r="E8942" s="333" t="str">
        <f>IF(G8942="","",VLOOKUP(G8942,номенклатури!R:T,3,0))</f>
        <v/>
      </c>
      <c r="F8942" s="159" t="str">
        <f>IF(G8942="","",IF(ISERROR(VLOOKUP(G8942,номенклатури!V:V,1,0)),E8942*H8942,E8942*I8942))</f>
        <v/>
      </c>
      <c r="G8942" s="14"/>
      <c r="H8942" s="15"/>
      <c r="I8942" s="15"/>
      <c r="J8942" s="15"/>
      <c r="K8942" s="15"/>
      <c r="L8942" s="217"/>
      <c r="M8942" s="22"/>
      <c r="N8942" s="119" t="str">
        <f>IF(G8942="","",VLOOKUP(G8942,номенклатури!R:U,4,0))</f>
        <v/>
      </c>
      <c r="O8942" s="119" t="str">
        <f>IF(M8942="","",VLOOKUP(M8942,'14'!D:D,1,0))</f>
        <v/>
      </c>
    </row>
    <row r="8943" spans="1:15" ht="12.75" customHeight="1" x14ac:dyDescent="0.2">
      <c r="A8943" s="36" t="str">
        <f>'0'!$A$4</f>
        <v>………………..</v>
      </c>
      <c r="B8943" s="37">
        <f>'0'!$A$2</f>
        <v>46112</v>
      </c>
      <c r="C8943" s="37" t="s">
        <v>1243</v>
      </c>
      <c r="D8943" s="119" t="str">
        <f>IF(G8943="","",VLOOKUP(G8943,номенклатури!R:T,2,0))</f>
        <v/>
      </c>
      <c r="E8943" s="333" t="str">
        <f>IF(G8943="","",VLOOKUP(G8943,номенклатури!R:T,3,0))</f>
        <v/>
      </c>
      <c r="F8943" s="159" t="str">
        <f>IF(G8943="","",IF(ISERROR(VLOOKUP(G8943,номенклатури!V:V,1,0)),E8943*H8943,E8943*I8943))</f>
        <v/>
      </c>
      <c r="G8943" s="14"/>
      <c r="H8943" s="15"/>
      <c r="I8943" s="15"/>
      <c r="J8943" s="15"/>
      <c r="K8943" s="15"/>
      <c r="L8943" s="217"/>
      <c r="M8943" s="22"/>
      <c r="N8943" s="119" t="str">
        <f>IF(G8943="","",VLOOKUP(G8943,номенклатури!R:U,4,0))</f>
        <v/>
      </c>
      <c r="O8943" s="119" t="str">
        <f>IF(M8943="","",VLOOKUP(M8943,'14'!D:D,1,0))</f>
        <v/>
      </c>
    </row>
    <row r="8944" spans="1:15" ht="12.75" customHeight="1" x14ac:dyDescent="0.2">
      <c r="A8944" s="36" t="str">
        <f>'0'!$A$4</f>
        <v>………………..</v>
      </c>
      <c r="B8944" s="37">
        <f>'0'!$A$2</f>
        <v>46112</v>
      </c>
      <c r="C8944" s="37" t="s">
        <v>1243</v>
      </c>
      <c r="D8944" s="119" t="str">
        <f>IF(G8944="","",VLOOKUP(G8944,номенклатури!R:T,2,0))</f>
        <v/>
      </c>
      <c r="E8944" s="333" t="str">
        <f>IF(G8944="","",VLOOKUP(G8944,номенклатури!R:T,3,0))</f>
        <v/>
      </c>
      <c r="F8944" s="159" t="str">
        <f>IF(G8944="","",IF(ISERROR(VLOOKUP(G8944,номенклатури!V:V,1,0)),E8944*H8944,E8944*I8944))</f>
        <v/>
      </c>
      <c r="G8944" s="14"/>
      <c r="H8944" s="15"/>
      <c r="I8944" s="15"/>
      <c r="J8944" s="15"/>
      <c r="K8944" s="15"/>
      <c r="L8944" s="217"/>
      <c r="M8944" s="22"/>
      <c r="N8944" s="119" t="str">
        <f>IF(G8944="","",VLOOKUP(G8944,номенклатури!R:U,4,0))</f>
        <v/>
      </c>
      <c r="O8944" s="119" t="str">
        <f>IF(M8944="","",VLOOKUP(M8944,'14'!D:D,1,0))</f>
        <v/>
      </c>
    </row>
    <row r="8945" spans="1:15" ht="12.75" customHeight="1" x14ac:dyDescent="0.2">
      <c r="A8945" s="36" t="str">
        <f>'0'!$A$4</f>
        <v>………………..</v>
      </c>
      <c r="B8945" s="37">
        <f>'0'!$A$2</f>
        <v>46112</v>
      </c>
      <c r="C8945" s="37" t="s">
        <v>1243</v>
      </c>
      <c r="D8945" s="119" t="str">
        <f>IF(G8945="","",VLOOKUP(G8945,номенклатури!R:T,2,0))</f>
        <v/>
      </c>
      <c r="E8945" s="333" t="str">
        <f>IF(G8945="","",VLOOKUP(G8945,номенклатури!R:T,3,0))</f>
        <v/>
      </c>
      <c r="F8945" s="159" t="str">
        <f>IF(G8945="","",IF(ISERROR(VLOOKUP(G8945,номенклатури!V:V,1,0)),E8945*H8945,E8945*I8945))</f>
        <v/>
      </c>
      <c r="G8945" s="14"/>
      <c r="H8945" s="15"/>
      <c r="I8945" s="15"/>
      <c r="J8945" s="15"/>
      <c r="K8945" s="15"/>
      <c r="L8945" s="217"/>
      <c r="M8945" s="22"/>
      <c r="N8945" s="119" t="str">
        <f>IF(G8945="","",VLOOKUP(G8945,номенклатури!R:U,4,0))</f>
        <v/>
      </c>
      <c r="O8945" s="119" t="str">
        <f>IF(M8945="","",VLOOKUP(M8945,'14'!D:D,1,0))</f>
        <v/>
      </c>
    </row>
    <row r="8946" spans="1:15" ht="12.75" customHeight="1" x14ac:dyDescent="0.2">
      <c r="A8946" s="36" t="str">
        <f>'0'!$A$4</f>
        <v>………………..</v>
      </c>
      <c r="B8946" s="37">
        <f>'0'!$A$2</f>
        <v>46112</v>
      </c>
      <c r="C8946" s="37" t="s">
        <v>1243</v>
      </c>
      <c r="D8946" s="119" t="str">
        <f>IF(G8946="","",VLOOKUP(G8946,номенклатури!R:T,2,0))</f>
        <v/>
      </c>
      <c r="E8946" s="333" t="str">
        <f>IF(G8946="","",VLOOKUP(G8946,номенклатури!R:T,3,0))</f>
        <v/>
      </c>
      <c r="F8946" s="159" t="str">
        <f>IF(G8946="","",IF(ISERROR(VLOOKUP(G8946,номенклатури!V:V,1,0)),E8946*H8946,E8946*I8946))</f>
        <v/>
      </c>
      <c r="G8946" s="14"/>
      <c r="H8946" s="15"/>
      <c r="I8946" s="15"/>
      <c r="J8946" s="15"/>
      <c r="K8946" s="15"/>
      <c r="L8946" s="217"/>
      <c r="M8946" s="22"/>
      <c r="N8946" s="119" t="str">
        <f>IF(G8946="","",VLOOKUP(G8946,номенклатури!R:U,4,0))</f>
        <v/>
      </c>
      <c r="O8946" s="119" t="str">
        <f>IF(M8946="","",VLOOKUP(M8946,'14'!D:D,1,0))</f>
        <v/>
      </c>
    </row>
    <row r="8947" spans="1:15" ht="12.75" customHeight="1" x14ac:dyDescent="0.2">
      <c r="A8947" s="36" t="str">
        <f>'0'!$A$4</f>
        <v>………………..</v>
      </c>
      <c r="B8947" s="37">
        <f>'0'!$A$2</f>
        <v>46112</v>
      </c>
      <c r="C8947" s="37" t="s">
        <v>1243</v>
      </c>
      <c r="D8947" s="119" t="str">
        <f>IF(G8947="","",VLOOKUP(G8947,номенклатури!R:T,2,0))</f>
        <v/>
      </c>
      <c r="E8947" s="333" t="str">
        <f>IF(G8947="","",VLOOKUP(G8947,номенклатури!R:T,3,0))</f>
        <v/>
      </c>
      <c r="F8947" s="159" t="str">
        <f>IF(G8947="","",IF(ISERROR(VLOOKUP(G8947,номенклатури!V:V,1,0)),E8947*H8947,E8947*I8947))</f>
        <v/>
      </c>
      <c r="G8947" s="14"/>
      <c r="H8947" s="15"/>
      <c r="I8947" s="15"/>
      <c r="J8947" s="15"/>
      <c r="K8947" s="15"/>
      <c r="L8947" s="217"/>
      <c r="M8947" s="22"/>
      <c r="N8947" s="119" t="str">
        <f>IF(G8947="","",VLOOKUP(G8947,номенклатури!R:U,4,0))</f>
        <v/>
      </c>
      <c r="O8947" s="119" t="str">
        <f>IF(M8947="","",VLOOKUP(M8947,'14'!D:D,1,0))</f>
        <v/>
      </c>
    </row>
    <row r="8948" spans="1:15" ht="12.75" customHeight="1" x14ac:dyDescent="0.2">
      <c r="A8948" s="36" t="str">
        <f>'0'!$A$4</f>
        <v>………………..</v>
      </c>
      <c r="B8948" s="37">
        <f>'0'!$A$2</f>
        <v>46112</v>
      </c>
      <c r="C8948" s="37" t="s">
        <v>1243</v>
      </c>
      <c r="D8948" s="119" t="str">
        <f>IF(G8948="","",VLOOKUP(G8948,номенклатури!R:T,2,0))</f>
        <v/>
      </c>
      <c r="E8948" s="333" t="str">
        <f>IF(G8948="","",VLOOKUP(G8948,номенклатури!R:T,3,0))</f>
        <v/>
      </c>
      <c r="F8948" s="159" t="str">
        <f>IF(G8948="","",IF(ISERROR(VLOOKUP(G8948,номенклатури!V:V,1,0)),E8948*H8948,E8948*I8948))</f>
        <v/>
      </c>
      <c r="G8948" s="14"/>
      <c r="H8948" s="15"/>
      <c r="I8948" s="15"/>
      <c r="J8948" s="15"/>
      <c r="K8948" s="15"/>
      <c r="L8948" s="217"/>
      <c r="M8948" s="22"/>
      <c r="N8948" s="119" t="str">
        <f>IF(G8948="","",VLOOKUP(G8948,номенклатури!R:U,4,0))</f>
        <v/>
      </c>
      <c r="O8948" s="119" t="str">
        <f>IF(M8948="","",VLOOKUP(M8948,'14'!D:D,1,0))</f>
        <v/>
      </c>
    </row>
    <row r="8949" spans="1:15" ht="12.75" customHeight="1" x14ac:dyDescent="0.2">
      <c r="A8949" s="36" t="str">
        <f>'0'!$A$4</f>
        <v>………………..</v>
      </c>
      <c r="B8949" s="37">
        <f>'0'!$A$2</f>
        <v>46112</v>
      </c>
      <c r="C8949" s="37" t="s">
        <v>1243</v>
      </c>
      <c r="D8949" s="119" t="str">
        <f>IF(G8949="","",VLOOKUP(G8949,номенклатури!R:T,2,0))</f>
        <v/>
      </c>
      <c r="E8949" s="333" t="str">
        <f>IF(G8949="","",VLOOKUP(G8949,номенклатури!R:T,3,0))</f>
        <v/>
      </c>
      <c r="F8949" s="159" t="str">
        <f>IF(G8949="","",IF(ISERROR(VLOOKUP(G8949,номенклатури!V:V,1,0)),E8949*H8949,E8949*I8949))</f>
        <v/>
      </c>
      <c r="G8949" s="14"/>
      <c r="H8949" s="15"/>
      <c r="I8949" s="15"/>
      <c r="J8949" s="15"/>
      <c r="K8949" s="15"/>
      <c r="L8949" s="217"/>
      <c r="M8949" s="22"/>
      <c r="N8949" s="119" t="str">
        <f>IF(G8949="","",VLOOKUP(G8949,номенклатури!R:U,4,0))</f>
        <v/>
      </c>
      <c r="O8949" s="119" t="str">
        <f>IF(M8949="","",VLOOKUP(M8949,'14'!D:D,1,0))</f>
        <v/>
      </c>
    </row>
    <row r="8950" spans="1:15" ht="12.75" customHeight="1" x14ac:dyDescent="0.2">
      <c r="A8950" s="36" t="str">
        <f>'0'!$A$4</f>
        <v>………………..</v>
      </c>
      <c r="B8950" s="37">
        <f>'0'!$A$2</f>
        <v>46112</v>
      </c>
      <c r="C8950" s="37" t="s">
        <v>1243</v>
      </c>
      <c r="D8950" s="119" t="str">
        <f>IF(G8950="","",VLOOKUP(G8950,номенклатури!R:T,2,0))</f>
        <v/>
      </c>
      <c r="E8950" s="333" t="str">
        <f>IF(G8950="","",VLOOKUP(G8950,номенклатури!R:T,3,0))</f>
        <v/>
      </c>
      <c r="F8950" s="159" t="str">
        <f>IF(G8950="","",IF(ISERROR(VLOOKUP(G8950,номенклатури!V:V,1,0)),E8950*H8950,E8950*I8950))</f>
        <v/>
      </c>
      <c r="G8950" s="14"/>
      <c r="H8950" s="15"/>
      <c r="I8950" s="15"/>
      <c r="J8950" s="15"/>
      <c r="K8950" s="15"/>
      <c r="L8950" s="217"/>
      <c r="M8950" s="22"/>
      <c r="N8950" s="119" t="str">
        <f>IF(G8950="","",VLOOKUP(G8950,номенклатури!R:U,4,0))</f>
        <v/>
      </c>
      <c r="O8950" s="119" t="str">
        <f>IF(M8950="","",VLOOKUP(M8950,'14'!D:D,1,0))</f>
        <v/>
      </c>
    </row>
    <row r="8951" spans="1:15" ht="12.75" customHeight="1" x14ac:dyDescent="0.2">
      <c r="A8951" s="36" t="str">
        <f>'0'!$A$4</f>
        <v>………………..</v>
      </c>
      <c r="B8951" s="37">
        <f>'0'!$A$2</f>
        <v>46112</v>
      </c>
      <c r="C8951" s="37" t="s">
        <v>1243</v>
      </c>
      <c r="D8951" s="119" t="str">
        <f>IF(G8951="","",VLOOKUP(G8951,номенклатури!R:T,2,0))</f>
        <v/>
      </c>
      <c r="E8951" s="333" t="str">
        <f>IF(G8951="","",VLOOKUP(G8951,номенклатури!R:T,3,0))</f>
        <v/>
      </c>
      <c r="F8951" s="159" t="str">
        <f>IF(G8951="","",IF(ISERROR(VLOOKUP(G8951,номенклатури!V:V,1,0)),E8951*H8951,E8951*I8951))</f>
        <v/>
      </c>
      <c r="G8951" s="14"/>
      <c r="H8951" s="15"/>
      <c r="I8951" s="15"/>
      <c r="J8951" s="15"/>
      <c r="K8951" s="15"/>
      <c r="L8951" s="217"/>
      <c r="M8951" s="22"/>
      <c r="N8951" s="119" t="str">
        <f>IF(G8951="","",VLOOKUP(G8951,номенклатури!R:U,4,0))</f>
        <v/>
      </c>
      <c r="O8951" s="119" t="str">
        <f>IF(M8951="","",VLOOKUP(M8951,'14'!D:D,1,0))</f>
        <v/>
      </c>
    </row>
    <row r="8952" spans="1:15" ht="12.75" customHeight="1" x14ac:dyDescent="0.2">
      <c r="A8952" s="36" t="str">
        <f>'0'!$A$4</f>
        <v>………………..</v>
      </c>
      <c r="B8952" s="37">
        <f>'0'!$A$2</f>
        <v>46112</v>
      </c>
      <c r="C8952" s="37" t="s">
        <v>1243</v>
      </c>
      <c r="D8952" s="119" t="str">
        <f>IF(G8952="","",VLOOKUP(G8952,номенклатури!R:T,2,0))</f>
        <v/>
      </c>
      <c r="E8952" s="333" t="str">
        <f>IF(G8952="","",VLOOKUP(G8952,номенклатури!R:T,3,0))</f>
        <v/>
      </c>
      <c r="F8952" s="159" t="str">
        <f>IF(G8952="","",IF(ISERROR(VLOOKUP(G8952,номенклатури!V:V,1,0)),E8952*H8952,E8952*I8952))</f>
        <v/>
      </c>
      <c r="G8952" s="14"/>
      <c r="H8952" s="15"/>
      <c r="I8952" s="15"/>
      <c r="J8952" s="15"/>
      <c r="K8952" s="15"/>
      <c r="L8952" s="217"/>
      <c r="M8952" s="22"/>
      <c r="N8952" s="119" t="str">
        <f>IF(G8952="","",VLOOKUP(G8952,номенклатури!R:U,4,0))</f>
        <v/>
      </c>
      <c r="O8952" s="119" t="str">
        <f>IF(M8952="","",VLOOKUP(M8952,'14'!D:D,1,0))</f>
        <v/>
      </c>
    </row>
    <row r="8953" spans="1:15" ht="12.75" customHeight="1" x14ac:dyDescent="0.2">
      <c r="A8953" s="36" t="str">
        <f>'0'!$A$4</f>
        <v>………………..</v>
      </c>
      <c r="B8953" s="37">
        <f>'0'!$A$2</f>
        <v>46112</v>
      </c>
      <c r="C8953" s="37" t="s">
        <v>1243</v>
      </c>
      <c r="D8953" s="119" t="str">
        <f>IF(G8953="","",VLOOKUP(G8953,номенклатури!R:T,2,0))</f>
        <v/>
      </c>
      <c r="E8953" s="333" t="str">
        <f>IF(G8953="","",VLOOKUP(G8953,номенклатури!R:T,3,0))</f>
        <v/>
      </c>
      <c r="F8953" s="159" t="str">
        <f>IF(G8953="","",IF(ISERROR(VLOOKUP(G8953,номенклатури!V:V,1,0)),E8953*H8953,E8953*I8953))</f>
        <v/>
      </c>
      <c r="G8953" s="14"/>
      <c r="H8953" s="15"/>
      <c r="I8953" s="15"/>
      <c r="J8953" s="15"/>
      <c r="K8953" s="15"/>
      <c r="L8953" s="217"/>
      <c r="M8953" s="22"/>
      <c r="N8953" s="119" t="str">
        <f>IF(G8953="","",VLOOKUP(G8953,номенклатури!R:U,4,0))</f>
        <v/>
      </c>
      <c r="O8953" s="119" t="str">
        <f>IF(M8953="","",VLOOKUP(M8953,'14'!D:D,1,0))</f>
        <v/>
      </c>
    </row>
    <row r="8954" spans="1:15" ht="12.75" customHeight="1" x14ac:dyDescent="0.2">
      <c r="A8954" s="36" t="str">
        <f>'0'!$A$4</f>
        <v>………………..</v>
      </c>
      <c r="B8954" s="37">
        <f>'0'!$A$2</f>
        <v>46112</v>
      </c>
      <c r="C8954" s="37" t="s">
        <v>1243</v>
      </c>
      <c r="D8954" s="119" t="str">
        <f>IF(G8954="","",VLOOKUP(G8954,номенклатури!R:T,2,0))</f>
        <v/>
      </c>
      <c r="E8954" s="333" t="str">
        <f>IF(G8954="","",VLOOKUP(G8954,номенклатури!R:T,3,0))</f>
        <v/>
      </c>
      <c r="F8954" s="159" t="str">
        <f>IF(G8954="","",IF(ISERROR(VLOOKUP(G8954,номенклатури!V:V,1,0)),E8954*H8954,E8954*I8954))</f>
        <v/>
      </c>
      <c r="G8954" s="14"/>
      <c r="H8954" s="15"/>
      <c r="I8954" s="15"/>
      <c r="J8954" s="15"/>
      <c r="K8954" s="15"/>
      <c r="L8954" s="217"/>
      <c r="M8954" s="22"/>
      <c r="N8954" s="119" t="str">
        <f>IF(G8954="","",VLOOKUP(G8954,номенклатури!R:U,4,0))</f>
        <v/>
      </c>
      <c r="O8954" s="119" t="str">
        <f>IF(M8954="","",VLOOKUP(M8954,'14'!D:D,1,0))</f>
        <v/>
      </c>
    </row>
    <row r="8955" spans="1:15" ht="12.75" customHeight="1" x14ac:dyDescent="0.2">
      <c r="A8955" s="36" t="str">
        <f>'0'!$A$4</f>
        <v>………………..</v>
      </c>
      <c r="B8955" s="37">
        <f>'0'!$A$2</f>
        <v>46112</v>
      </c>
      <c r="C8955" s="37" t="s">
        <v>1243</v>
      </c>
      <c r="D8955" s="119" t="str">
        <f>IF(G8955="","",VLOOKUP(G8955,номенклатури!R:T,2,0))</f>
        <v/>
      </c>
      <c r="E8955" s="333" t="str">
        <f>IF(G8955="","",VLOOKUP(G8955,номенклатури!R:T,3,0))</f>
        <v/>
      </c>
      <c r="F8955" s="159" t="str">
        <f>IF(G8955="","",IF(ISERROR(VLOOKUP(G8955,номенклатури!V:V,1,0)),E8955*H8955,E8955*I8955))</f>
        <v/>
      </c>
      <c r="G8955" s="14"/>
      <c r="H8955" s="15"/>
      <c r="I8955" s="15"/>
      <c r="J8955" s="15"/>
      <c r="K8955" s="15"/>
      <c r="L8955" s="217"/>
      <c r="M8955" s="22"/>
      <c r="N8955" s="119" t="str">
        <f>IF(G8955="","",VLOOKUP(G8955,номенклатури!R:U,4,0))</f>
        <v/>
      </c>
      <c r="O8955" s="119" t="str">
        <f>IF(M8955="","",VLOOKUP(M8955,'14'!D:D,1,0))</f>
        <v/>
      </c>
    </row>
    <row r="8956" spans="1:15" ht="12.75" customHeight="1" x14ac:dyDescent="0.2">
      <c r="A8956" s="36" t="str">
        <f>'0'!$A$4</f>
        <v>………………..</v>
      </c>
      <c r="B8956" s="37">
        <f>'0'!$A$2</f>
        <v>46112</v>
      </c>
      <c r="C8956" s="37" t="s">
        <v>1243</v>
      </c>
      <c r="D8956" s="119" t="str">
        <f>IF(G8956="","",VLOOKUP(G8956,номенклатури!R:T,2,0))</f>
        <v/>
      </c>
      <c r="E8956" s="333" t="str">
        <f>IF(G8956="","",VLOOKUP(G8956,номенклатури!R:T,3,0))</f>
        <v/>
      </c>
      <c r="F8956" s="159" t="str">
        <f>IF(G8956="","",IF(ISERROR(VLOOKUP(G8956,номенклатури!V:V,1,0)),E8956*H8956,E8956*I8956))</f>
        <v/>
      </c>
      <c r="G8956" s="14"/>
      <c r="H8956" s="15"/>
      <c r="I8956" s="15"/>
      <c r="J8956" s="15"/>
      <c r="K8956" s="15"/>
      <c r="L8956" s="217"/>
      <c r="M8956" s="22"/>
      <c r="N8956" s="119" t="str">
        <f>IF(G8956="","",VLOOKUP(G8956,номенклатури!R:U,4,0))</f>
        <v/>
      </c>
      <c r="O8956" s="119" t="str">
        <f>IF(M8956="","",VLOOKUP(M8956,'14'!D:D,1,0))</f>
        <v/>
      </c>
    </row>
    <row r="8957" spans="1:15" ht="12.75" customHeight="1" x14ac:dyDescent="0.2">
      <c r="A8957" s="36" t="str">
        <f>'0'!$A$4</f>
        <v>………………..</v>
      </c>
      <c r="B8957" s="37">
        <f>'0'!$A$2</f>
        <v>46112</v>
      </c>
      <c r="C8957" s="37" t="s">
        <v>1243</v>
      </c>
      <c r="D8957" s="119" t="str">
        <f>IF(G8957="","",VLOOKUP(G8957,номенклатури!R:T,2,0))</f>
        <v/>
      </c>
      <c r="E8957" s="333" t="str">
        <f>IF(G8957="","",VLOOKUP(G8957,номенклатури!R:T,3,0))</f>
        <v/>
      </c>
      <c r="F8957" s="159" t="str">
        <f>IF(G8957="","",IF(ISERROR(VLOOKUP(G8957,номенклатури!V:V,1,0)),E8957*H8957,E8957*I8957))</f>
        <v/>
      </c>
      <c r="G8957" s="14"/>
      <c r="H8957" s="15"/>
      <c r="I8957" s="15"/>
      <c r="J8957" s="15"/>
      <c r="K8957" s="15"/>
      <c r="L8957" s="217"/>
      <c r="M8957" s="22"/>
      <c r="N8957" s="119" t="str">
        <f>IF(G8957="","",VLOOKUP(G8957,номенклатури!R:U,4,0))</f>
        <v/>
      </c>
      <c r="O8957" s="119" t="str">
        <f>IF(M8957="","",VLOOKUP(M8957,'14'!D:D,1,0))</f>
        <v/>
      </c>
    </row>
    <row r="8958" spans="1:15" ht="12.75" customHeight="1" x14ac:dyDescent="0.2">
      <c r="A8958" s="36" t="str">
        <f>'0'!$A$4</f>
        <v>………………..</v>
      </c>
      <c r="B8958" s="37">
        <f>'0'!$A$2</f>
        <v>46112</v>
      </c>
      <c r="C8958" s="37" t="s">
        <v>1243</v>
      </c>
      <c r="D8958" s="119" t="str">
        <f>IF(G8958="","",VLOOKUP(G8958,номенклатури!R:T,2,0))</f>
        <v/>
      </c>
      <c r="E8958" s="333" t="str">
        <f>IF(G8958="","",VLOOKUP(G8958,номенклатури!R:T,3,0))</f>
        <v/>
      </c>
      <c r="F8958" s="159" t="str">
        <f>IF(G8958="","",IF(ISERROR(VLOOKUP(G8958,номенклатури!V:V,1,0)),E8958*H8958,E8958*I8958))</f>
        <v/>
      </c>
      <c r="G8958" s="14"/>
      <c r="H8958" s="15"/>
      <c r="I8958" s="15"/>
      <c r="J8958" s="15"/>
      <c r="K8958" s="15"/>
      <c r="L8958" s="217"/>
      <c r="M8958" s="22"/>
      <c r="N8958" s="119" t="str">
        <f>IF(G8958="","",VLOOKUP(G8958,номенклатури!R:U,4,0))</f>
        <v/>
      </c>
      <c r="O8958" s="119" t="str">
        <f>IF(M8958="","",VLOOKUP(M8958,'14'!D:D,1,0))</f>
        <v/>
      </c>
    </row>
    <row r="8959" spans="1:15" ht="12.75" customHeight="1" x14ac:dyDescent="0.2">
      <c r="A8959" s="36" t="str">
        <f>'0'!$A$4</f>
        <v>………………..</v>
      </c>
      <c r="B8959" s="37">
        <f>'0'!$A$2</f>
        <v>46112</v>
      </c>
      <c r="C8959" s="37" t="s">
        <v>1243</v>
      </c>
      <c r="D8959" s="119" t="str">
        <f>IF(G8959="","",VLOOKUP(G8959,номенклатури!R:T,2,0))</f>
        <v/>
      </c>
      <c r="E8959" s="333" t="str">
        <f>IF(G8959="","",VLOOKUP(G8959,номенклатури!R:T,3,0))</f>
        <v/>
      </c>
      <c r="F8959" s="159" t="str">
        <f>IF(G8959="","",IF(ISERROR(VLOOKUP(G8959,номенклатури!V:V,1,0)),E8959*H8959,E8959*I8959))</f>
        <v/>
      </c>
      <c r="G8959" s="14"/>
      <c r="H8959" s="15"/>
      <c r="I8959" s="15"/>
      <c r="J8959" s="15"/>
      <c r="K8959" s="15"/>
      <c r="L8959" s="217"/>
      <c r="M8959" s="22"/>
      <c r="N8959" s="119" t="str">
        <f>IF(G8959="","",VLOOKUP(G8959,номенклатури!R:U,4,0))</f>
        <v/>
      </c>
      <c r="O8959" s="119" t="str">
        <f>IF(M8959="","",VLOOKUP(M8959,'14'!D:D,1,0))</f>
        <v/>
      </c>
    </row>
    <row r="8960" spans="1:15" ht="12.75" customHeight="1" x14ac:dyDescent="0.2">
      <c r="A8960" s="36" t="str">
        <f>'0'!$A$4</f>
        <v>………………..</v>
      </c>
      <c r="B8960" s="37">
        <f>'0'!$A$2</f>
        <v>46112</v>
      </c>
      <c r="C8960" s="37" t="s">
        <v>1243</v>
      </c>
      <c r="D8960" s="119" t="str">
        <f>IF(G8960="","",VLOOKUP(G8960,номенклатури!R:T,2,0))</f>
        <v/>
      </c>
      <c r="E8960" s="333" t="str">
        <f>IF(G8960="","",VLOOKUP(G8960,номенклатури!R:T,3,0))</f>
        <v/>
      </c>
      <c r="F8960" s="159" t="str">
        <f>IF(G8960="","",IF(ISERROR(VLOOKUP(G8960,номенклатури!V:V,1,0)),E8960*H8960,E8960*I8960))</f>
        <v/>
      </c>
      <c r="G8960" s="14"/>
      <c r="H8960" s="15"/>
      <c r="I8960" s="15"/>
      <c r="J8960" s="15"/>
      <c r="K8960" s="15"/>
      <c r="L8960" s="217"/>
      <c r="M8960" s="22"/>
      <c r="N8960" s="119" t="str">
        <f>IF(G8960="","",VLOOKUP(G8960,номенклатури!R:U,4,0))</f>
        <v/>
      </c>
      <c r="O8960" s="119" t="str">
        <f>IF(M8960="","",VLOOKUP(M8960,'14'!D:D,1,0))</f>
        <v/>
      </c>
    </row>
    <row r="8961" spans="1:15" ht="12.75" customHeight="1" x14ac:dyDescent="0.2">
      <c r="A8961" s="36" t="str">
        <f>'0'!$A$4</f>
        <v>………………..</v>
      </c>
      <c r="B8961" s="37">
        <f>'0'!$A$2</f>
        <v>46112</v>
      </c>
      <c r="C8961" s="37" t="s">
        <v>1243</v>
      </c>
      <c r="D8961" s="119" t="str">
        <f>IF(G8961="","",VLOOKUP(G8961,номенклатури!R:T,2,0))</f>
        <v/>
      </c>
      <c r="E8961" s="333" t="str">
        <f>IF(G8961="","",VLOOKUP(G8961,номенклатури!R:T,3,0))</f>
        <v/>
      </c>
      <c r="F8961" s="159" t="str">
        <f>IF(G8961="","",IF(ISERROR(VLOOKUP(G8961,номенклатури!V:V,1,0)),E8961*H8961,E8961*I8961))</f>
        <v/>
      </c>
      <c r="G8961" s="14"/>
      <c r="H8961" s="15"/>
      <c r="I8961" s="15"/>
      <c r="J8961" s="15"/>
      <c r="K8961" s="15"/>
      <c r="L8961" s="217"/>
      <c r="M8961" s="22"/>
      <c r="N8961" s="119" t="str">
        <f>IF(G8961="","",VLOOKUP(G8961,номенклатури!R:U,4,0))</f>
        <v/>
      </c>
      <c r="O8961" s="119" t="str">
        <f>IF(M8961="","",VLOOKUP(M8961,'14'!D:D,1,0))</f>
        <v/>
      </c>
    </row>
    <row r="8962" spans="1:15" ht="12.75" customHeight="1" x14ac:dyDescent="0.2">
      <c r="A8962" s="36" t="str">
        <f>'0'!$A$4</f>
        <v>………………..</v>
      </c>
      <c r="B8962" s="37">
        <f>'0'!$A$2</f>
        <v>46112</v>
      </c>
      <c r="C8962" s="37" t="s">
        <v>1243</v>
      </c>
      <c r="D8962" s="119" t="str">
        <f>IF(G8962="","",VLOOKUP(G8962,номенклатури!R:T,2,0))</f>
        <v/>
      </c>
      <c r="E8962" s="333" t="str">
        <f>IF(G8962="","",VLOOKUP(G8962,номенклатури!R:T,3,0))</f>
        <v/>
      </c>
      <c r="F8962" s="159" t="str">
        <f>IF(G8962="","",IF(ISERROR(VLOOKUP(G8962,номенклатури!V:V,1,0)),E8962*H8962,E8962*I8962))</f>
        <v/>
      </c>
      <c r="G8962" s="14"/>
      <c r="H8962" s="15"/>
      <c r="I8962" s="15"/>
      <c r="J8962" s="15"/>
      <c r="K8962" s="15"/>
      <c r="L8962" s="217"/>
      <c r="M8962" s="22"/>
      <c r="N8962" s="119" t="str">
        <f>IF(G8962="","",VLOOKUP(G8962,номенклатури!R:U,4,0))</f>
        <v/>
      </c>
      <c r="O8962" s="119" t="str">
        <f>IF(M8962="","",VLOOKUP(M8962,'14'!D:D,1,0))</f>
        <v/>
      </c>
    </row>
    <row r="8963" spans="1:15" ht="12.75" customHeight="1" x14ac:dyDescent="0.2">
      <c r="A8963" s="36" t="str">
        <f>'0'!$A$4</f>
        <v>………………..</v>
      </c>
      <c r="B8963" s="37">
        <f>'0'!$A$2</f>
        <v>46112</v>
      </c>
      <c r="C8963" s="37" t="s">
        <v>1243</v>
      </c>
      <c r="D8963" s="119" t="str">
        <f>IF(G8963="","",VLOOKUP(G8963,номенклатури!R:T,2,0))</f>
        <v/>
      </c>
      <c r="E8963" s="333" t="str">
        <f>IF(G8963="","",VLOOKUP(G8963,номенклатури!R:T,3,0))</f>
        <v/>
      </c>
      <c r="F8963" s="159" t="str">
        <f>IF(G8963="","",IF(ISERROR(VLOOKUP(G8963,номенклатури!V:V,1,0)),E8963*H8963,E8963*I8963))</f>
        <v/>
      </c>
      <c r="G8963" s="14"/>
      <c r="H8963" s="15"/>
      <c r="I8963" s="15"/>
      <c r="J8963" s="15"/>
      <c r="K8963" s="15"/>
      <c r="L8963" s="217"/>
      <c r="M8963" s="22"/>
      <c r="N8963" s="119" t="str">
        <f>IF(G8963="","",VLOOKUP(G8963,номенклатури!R:U,4,0))</f>
        <v/>
      </c>
      <c r="O8963" s="119" t="str">
        <f>IF(M8963="","",VLOOKUP(M8963,'14'!D:D,1,0))</f>
        <v/>
      </c>
    </row>
    <row r="8964" spans="1:15" ht="12.75" customHeight="1" x14ac:dyDescent="0.2">
      <c r="A8964" s="36" t="str">
        <f>'0'!$A$4</f>
        <v>………………..</v>
      </c>
      <c r="B8964" s="37">
        <f>'0'!$A$2</f>
        <v>46112</v>
      </c>
      <c r="C8964" s="37" t="s">
        <v>1243</v>
      </c>
      <c r="D8964" s="119" t="str">
        <f>IF(G8964="","",VLOOKUP(G8964,номенклатури!R:T,2,0))</f>
        <v/>
      </c>
      <c r="E8964" s="333" t="str">
        <f>IF(G8964="","",VLOOKUP(G8964,номенклатури!R:T,3,0))</f>
        <v/>
      </c>
      <c r="F8964" s="159" t="str">
        <f>IF(G8964="","",IF(ISERROR(VLOOKUP(G8964,номенклатури!V:V,1,0)),E8964*H8964,E8964*I8964))</f>
        <v/>
      </c>
      <c r="G8964" s="14"/>
      <c r="H8964" s="15"/>
      <c r="I8964" s="15"/>
      <c r="J8964" s="15"/>
      <c r="K8964" s="15"/>
      <c r="L8964" s="217"/>
      <c r="M8964" s="22"/>
      <c r="N8964" s="119" t="str">
        <f>IF(G8964="","",VLOOKUP(G8964,номенклатури!R:U,4,0))</f>
        <v/>
      </c>
      <c r="O8964" s="119" t="str">
        <f>IF(M8964="","",VLOOKUP(M8964,'14'!D:D,1,0))</f>
        <v/>
      </c>
    </row>
    <row r="8965" spans="1:15" ht="12.75" customHeight="1" x14ac:dyDescent="0.2">
      <c r="A8965" s="36" t="str">
        <f>'0'!$A$4</f>
        <v>………………..</v>
      </c>
      <c r="B8965" s="37">
        <f>'0'!$A$2</f>
        <v>46112</v>
      </c>
      <c r="C8965" s="37" t="s">
        <v>1243</v>
      </c>
      <c r="D8965" s="119" t="str">
        <f>IF(G8965="","",VLOOKUP(G8965,номенклатури!R:T,2,0))</f>
        <v/>
      </c>
      <c r="E8965" s="333" t="str">
        <f>IF(G8965="","",VLOOKUP(G8965,номенклатури!R:T,3,0))</f>
        <v/>
      </c>
      <c r="F8965" s="159" t="str">
        <f>IF(G8965="","",IF(ISERROR(VLOOKUP(G8965,номенклатури!V:V,1,0)),E8965*H8965,E8965*I8965))</f>
        <v/>
      </c>
      <c r="G8965" s="14"/>
      <c r="H8965" s="15"/>
      <c r="I8965" s="15"/>
      <c r="J8965" s="15"/>
      <c r="K8965" s="15"/>
      <c r="L8965" s="217"/>
      <c r="M8965" s="22"/>
      <c r="N8965" s="119" t="str">
        <f>IF(G8965="","",VLOOKUP(G8965,номенклатури!R:U,4,0))</f>
        <v/>
      </c>
      <c r="O8965" s="119" t="str">
        <f>IF(M8965="","",VLOOKUP(M8965,'14'!D:D,1,0))</f>
        <v/>
      </c>
    </row>
    <row r="8966" spans="1:15" ht="12.75" customHeight="1" x14ac:dyDescent="0.2">
      <c r="A8966" s="36" t="str">
        <f>'0'!$A$4</f>
        <v>………………..</v>
      </c>
      <c r="B8966" s="37">
        <f>'0'!$A$2</f>
        <v>46112</v>
      </c>
      <c r="C8966" s="37" t="s">
        <v>1243</v>
      </c>
      <c r="D8966" s="119" t="str">
        <f>IF(G8966="","",VLOOKUP(G8966,номенклатури!R:T,2,0))</f>
        <v/>
      </c>
      <c r="E8966" s="333" t="str">
        <f>IF(G8966="","",VLOOKUP(G8966,номенклатури!R:T,3,0))</f>
        <v/>
      </c>
      <c r="F8966" s="159" t="str">
        <f>IF(G8966="","",IF(ISERROR(VLOOKUP(G8966,номенклатури!V:V,1,0)),E8966*H8966,E8966*I8966))</f>
        <v/>
      </c>
      <c r="G8966" s="14"/>
      <c r="H8966" s="15"/>
      <c r="I8966" s="15"/>
      <c r="J8966" s="15"/>
      <c r="K8966" s="15"/>
      <c r="L8966" s="217"/>
      <c r="M8966" s="22"/>
      <c r="N8966" s="119" t="str">
        <f>IF(G8966="","",VLOOKUP(G8966,номенклатури!R:U,4,0))</f>
        <v/>
      </c>
      <c r="O8966" s="119" t="str">
        <f>IF(M8966="","",VLOOKUP(M8966,'14'!D:D,1,0))</f>
        <v/>
      </c>
    </row>
    <row r="8967" spans="1:15" ht="12.75" customHeight="1" x14ac:dyDescent="0.2">
      <c r="A8967" s="36" t="str">
        <f>'0'!$A$4</f>
        <v>………………..</v>
      </c>
      <c r="B8967" s="37">
        <f>'0'!$A$2</f>
        <v>46112</v>
      </c>
      <c r="C8967" s="37" t="s">
        <v>1243</v>
      </c>
      <c r="D8967" s="119" t="str">
        <f>IF(G8967="","",VLOOKUP(G8967,номенклатури!R:T,2,0))</f>
        <v/>
      </c>
      <c r="E8967" s="333" t="str">
        <f>IF(G8967="","",VLOOKUP(G8967,номенклатури!R:T,3,0))</f>
        <v/>
      </c>
      <c r="F8967" s="159" t="str">
        <f>IF(G8967="","",IF(ISERROR(VLOOKUP(G8967,номенклатури!V:V,1,0)),E8967*H8967,E8967*I8967))</f>
        <v/>
      </c>
      <c r="G8967" s="14"/>
      <c r="H8967" s="15"/>
      <c r="I8967" s="15"/>
      <c r="J8967" s="15"/>
      <c r="K8967" s="15"/>
      <c r="L8967" s="217"/>
      <c r="M8967" s="22"/>
      <c r="N8967" s="119" t="str">
        <f>IF(G8967="","",VLOOKUP(G8967,номенклатури!R:U,4,0))</f>
        <v/>
      </c>
      <c r="O8967" s="119" t="str">
        <f>IF(M8967="","",VLOOKUP(M8967,'14'!D:D,1,0))</f>
        <v/>
      </c>
    </row>
    <row r="8968" spans="1:15" ht="12.75" customHeight="1" x14ac:dyDescent="0.2">
      <c r="A8968" s="36" t="str">
        <f>'0'!$A$4</f>
        <v>………………..</v>
      </c>
      <c r="B8968" s="37">
        <f>'0'!$A$2</f>
        <v>46112</v>
      </c>
      <c r="C8968" s="37" t="s">
        <v>1243</v>
      </c>
      <c r="D8968" s="119" t="str">
        <f>IF(G8968="","",VLOOKUP(G8968,номенклатури!R:T,2,0))</f>
        <v/>
      </c>
      <c r="E8968" s="333" t="str">
        <f>IF(G8968="","",VLOOKUP(G8968,номенклатури!R:T,3,0))</f>
        <v/>
      </c>
      <c r="F8968" s="159" t="str">
        <f>IF(G8968="","",IF(ISERROR(VLOOKUP(G8968,номенклатури!V:V,1,0)),E8968*H8968,E8968*I8968))</f>
        <v/>
      </c>
      <c r="G8968" s="14"/>
      <c r="H8968" s="15"/>
      <c r="I8968" s="15"/>
      <c r="J8968" s="15"/>
      <c r="K8968" s="15"/>
      <c r="L8968" s="217"/>
      <c r="M8968" s="22"/>
      <c r="N8968" s="119" t="str">
        <f>IF(G8968="","",VLOOKUP(G8968,номенклатури!R:U,4,0))</f>
        <v/>
      </c>
      <c r="O8968" s="119" t="str">
        <f>IF(M8968="","",VLOOKUP(M8968,'14'!D:D,1,0))</f>
        <v/>
      </c>
    </row>
    <row r="8969" spans="1:15" ht="12.75" customHeight="1" x14ac:dyDescent="0.2">
      <c r="A8969" s="36" t="str">
        <f>'0'!$A$4</f>
        <v>………………..</v>
      </c>
      <c r="B8969" s="37">
        <f>'0'!$A$2</f>
        <v>46112</v>
      </c>
      <c r="C8969" s="37" t="s">
        <v>1243</v>
      </c>
      <c r="D8969" s="119" t="str">
        <f>IF(G8969="","",VLOOKUP(G8969,номенклатури!R:T,2,0))</f>
        <v/>
      </c>
      <c r="E8969" s="333" t="str">
        <f>IF(G8969="","",VLOOKUP(G8969,номенклатури!R:T,3,0))</f>
        <v/>
      </c>
      <c r="F8969" s="159" t="str">
        <f>IF(G8969="","",IF(ISERROR(VLOOKUP(G8969,номенклатури!V:V,1,0)),E8969*H8969,E8969*I8969))</f>
        <v/>
      </c>
      <c r="G8969" s="14"/>
      <c r="H8969" s="15"/>
      <c r="I8969" s="15"/>
      <c r="J8969" s="15"/>
      <c r="K8969" s="15"/>
      <c r="L8969" s="217"/>
      <c r="M8969" s="22"/>
      <c r="N8969" s="119" t="str">
        <f>IF(G8969="","",VLOOKUP(G8969,номенклатури!R:U,4,0))</f>
        <v/>
      </c>
      <c r="O8969" s="119" t="str">
        <f>IF(M8969="","",VLOOKUP(M8969,'14'!D:D,1,0))</f>
        <v/>
      </c>
    </row>
    <row r="8970" spans="1:15" ht="12.75" customHeight="1" x14ac:dyDescent="0.2">
      <c r="A8970" s="36" t="str">
        <f>'0'!$A$4</f>
        <v>………………..</v>
      </c>
      <c r="B8970" s="37">
        <f>'0'!$A$2</f>
        <v>46112</v>
      </c>
      <c r="C8970" s="37" t="s">
        <v>1243</v>
      </c>
      <c r="D8970" s="119" t="str">
        <f>IF(G8970="","",VLOOKUP(G8970,номенклатури!R:T,2,0))</f>
        <v/>
      </c>
      <c r="E8970" s="333" t="str">
        <f>IF(G8970="","",VLOOKUP(G8970,номенклатури!R:T,3,0))</f>
        <v/>
      </c>
      <c r="F8970" s="159" t="str">
        <f>IF(G8970="","",IF(ISERROR(VLOOKUP(G8970,номенклатури!V:V,1,0)),E8970*H8970,E8970*I8970))</f>
        <v/>
      </c>
      <c r="G8970" s="14"/>
      <c r="H8970" s="15"/>
      <c r="I8970" s="15"/>
      <c r="J8970" s="15"/>
      <c r="K8970" s="15"/>
      <c r="L8970" s="217"/>
      <c r="M8970" s="22"/>
      <c r="N8970" s="119" t="str">
        <f>IF(G8970="","",VLOOKUP(G8970,номенклатури!R:U,4,0))</f>
        <v/>
      </c>
      <c r="O8970" s="119" t="str">
        <f>IF(M8970="","",VLOOKUP(M8970,'14'!D:D,1,0))</f>
        <v/>
      </c>
    </row>
    <row r="8971" spans="1:15" ht="12.75" customHeight="1" x14ac:dyDescent="0.2">
      <c r="A8971" s="36" t="str">
        <f>'0'!$A$4</f>
        <v>………………..</v>
      </c>
      <c r="B8971" s="37">
        <f>'0'!$A$2</f>
        <v>46112</v>
      </c>
      <c r="C8971" s="37" t="s">
        <v>1243</v>
      </c>
      <c r="D8971" s="119" t="str">
        <f>IF(G8971="","",VLOOKUP(G8971,номенклатури!R:T,2,0))</f>
        <v/>
      </c>
      <c r="E8971" s="333" t="str">
        <f>IF(G8971="","",VLOOKUP(G8971,номенклатури!R:T,3,0))</f>
        <v/>
      </c>
      <c r="F8971" s="159" t="str">
        <f>IF(G8971="","",IF(ISERROR(VLOOKUP(G8971,номенклатури!V:V,1,0)),E8971*H8971,E8971*I8971))</f>
        <v/>
      </c>
      <c r="G8971" s="14"/>
      <c r="H8971" s="15"/>
      <c r="I8971" s="15"/>
      <c r="J8971" s="15"/>
      <c r="K8971" s="15"/>
      <c r="L8971" s="217"/>
      <c r="M8971" s="22"/>
      <c r="N8971" s="119" t="str">
        <f>IF(G8971="","",VLOOKUP(G8971,номенклатури!R:U,4,0))</f>
        <v/>
      </c>
      <c r="O8971" s="119" t="str">
        <f>IF(M8971="","",VLOOKUP(M8971,'14'!D:D,1,0))</f>
        <v/>
      </c>
    </row>
    <row r="8972" spans="1:15" ht="12.75" customHeight="1" x14ac:dyDescent="0.2">
      <c r="A8972" s="36" t="str">
        <f>'0'!$A$4</f>
        <v>………………..</v>
      </c>
      <c r="B8972" s="37">
        <f>'0'!$A$2</f>
        <v>46112</v>
      </c>
      <c r="C8972" s="37" t="s">
        <v>1243</v>
      </c>
      <c r="D8972" s="119" t="str">
        <f>IF(G8972="","",VLOOKUP(G8972,номенклатури!R:T,2,0))</f>
        <v/>
      </c>
      <c r="E8972" s="333" t="str">
        <f>IF(G8972="","",VLOOKUP(G8972,номенклатури!R:T,3,0))</f>
        <v/>
      </c>
      <c r="F8972" s="159" t="str">
        <f>IF(G8972="","",IF(ISERROR(VLOOKUP(G8972,номенклатури!V:V,1,0)),E8972*H8972,E8972*I8972))</f>
        <v/>
      </c>
      <c r="G8972" s="14"/>
      <c r="H8972" s="15"/>
      <c r="I8972" s="15"/>
      <c r="J8972" s="15"/>
      <c r="K8972" s="15"/>
      <c r="L8972" s="217"/>
      <c r="M8972" s="22"/>
      <c r="N8972" s="119" t="str">
        <f>IF(G8972="","",VLOOKUP(G8972,номенклатури!R:U,4,0))</f>
        <v/>
      </c>
      <c r="O8972" s="119" t="str">
        <f>IF(M8972="","",VLOOKUP(M8972,'14'!D:D,1,0))</f>
        <v/>
      </c>
    </row>
    <row r="8973" spans="1:15" ht="12.75" customHeight="1" x14ac:dyDescent="0.2">
      <c r="A8973" s="36" t="str">
        <f>'0'!$A$4</f>
        <v>………………..</v>
      </c>
      <c r="B8973" s="37">
        <f>'0'!$A$2</f>
        <v>46112</v>
      </c>
      <c r="C8973" s="37" t="s">
        <v>1243</v>
      </c>
      <c r="D8973" s="119" t="str">
        <f>IF(G8973="","",VLOOKUP(G8973,номенклатури!R:T,2,0))</f>
        <v/>
      </c>
      <c r="E8973" s="333" t="str">
        <f>IF(G8973="","",VLOOKUP(G8973,номенклатури!R:T,3,0))</f>
        <v/>
      </c>
      <c r="F8973" s="159" t="str">
        <f>IF(G8973="","",IF(ISERROR(VLOOKUP(G8973,номенклатури!V:V,1,0)),E8973*H8973,E8973*I8973))</f>
        <v/>
      </c>
      <c r="G8973" s="14"/>
      <c r="H8973" s="15"/>
      <c r="I8973" s="15"/>
      <c r="J8973" s="15"/>
      <c r="K8973" s="15"/>
      <c r="L8973" s="217"/>
      <c r="M8973" s="22"/>
      <c r="N8973" s="119" t="str">
        <f>IF(G8973="","",VLOOKUP(G8973,номенклатури!R:U,4,0))</f>
        <v/>
      </c>
      <c r="O8973" s="119" t="str">
        <f>IF(M8973="","",VLOOKUP(M8973,'14'!D:D,1,0))</f>
        <v/>
      </c>
    </row>
    <row r="8974" spans="1:15" ht="12.75" customHeight="1" x14ac:dyDescent="0.2">
      <c r="A8974" s="36" t="str">
        <f>'0'!$A$4</f>
        <v>………………..</v>
      </c>
      <c r="B8974" s="37">
        <f>'0'!$A$2</f>
        <v>46112</v>
      </c>
      <c r="C8974" s="37" t="s">
        <v>1243</v>
      </c>
      <c r="D8974" s="119" t="str">
        <f>IF(G8974="","",VLOOKUP(G8974,номенклатури!R:T,2,0))</f>
        <v/>
      </c>
      <c r="E8974" s="333" t="str">
        <f>IF(G8974="","",VLOOKUP(G8974,номенклатури!R:T,3,0))</f>
        <v/>
      </c>
      <c r="F8974" s="159" t="str">
        <f>IF(G8974="","",IF(ISERROR(VLOOKUP(G8974,номенклатури!V:V,1,0)),E8974*H8974,E8974*I8974))</f>
        <v/>
      </c>
      <c r="G8974" s="14"/>
      <c r="H8974" s="15"/>
      <c r="I8974" s="15"/>
      <c r="J8974" s="15"/>
      <c r="K8974" s="15"/>
      <c r="L8974" s="217"/>
      <c r="M8974" s="22"/>
      <c r="N8974" s="119" t="str">
        <f>IF(G8974="","",VLOOKUP(G8974,номенклатури!R:U,4,0))</f>
        <v/>
      </c>
      <c r="O8974" s="119" t="str">
        <f>IF(M8974="","",VLOOKUP(M8974,'14'!D:D,1,0))</f>
        <v/>
      </c>
    </row>
    <row r="8975" spans="1:15" ht="12.75" customHeight="1" x14ac:dyDescent="0.2">
      <c r="A8975" s="36" t="str">
        <f>'0'!$A$4</f>
        <v>………………..</v>
      </c>
      <c r="B8975" s="37">
        <f>'0'!$A$2</f>
        <v>46112</v>
      </c>
      <c r="C8975" s="37" t="s">
        <v>1243</v>
      </c>
      <c r="D8975" s="119" t="str">
        <f>IF(G8975="","",VLOOKUP(G8975,номенклатури!R:T,2,0))</f>
        <v/>
      </c>
      <c r="E8975" s="333" t="str">
        <f>IF(G8975="","",VLOOKUP(G8975,номенклатури!R:T,3,0))</f>
        <v/>
      </c>
      <c r="F8975" s="159" t="str">
        <f>IF(G8975="","",IF(ISERROR(VLOOKUP(G8975,номенклатури!V:V,1,0)),E8975*H8975,E8975*I8975))</f>
        <v/>
      </c>
      <c r="G8975" s="14"/>
      <c r="H8975" s="15"/>
      <c r="I8975" s="15"/>
      <c r="J8975" s="15"/>
      <c r="K8975" s="15"/>
      <c r="L8975" s="217"/>
      <c r="M8975" s="22"/>
      <c r="N8975" s="119" t="str">
        <f>IF(G8975="","",VLOOKUP(G8975,номенклатури!R:U,4,0))</f>
        <v/>
      </c>
      <c r="O8975" s="119" t="str">
        <f>IF(M8975="","",VLOOKUP(M8975,'14'!D:D,1,0))</f>
        <v/>
      </c>
    </row>
    <row r="8976" spans="1:15" ht="12.75" customHeight="1" x14ac:dyDescent="0.2">
      <c r="A8976" s="36" t="str">
        <f>'0'!$A$4</f>
        <v>………………..</v>
      </c>
      <c r="B8976" s="37">
        <f>'0'!$A$2</f>
        <v>46112</v>
      </c>
      <c r="C8976" s="37" t="s">
        <v>1243</v>
      </c>
      <c r="D8976" s="119" t="str">
        <f>IF(G8976="","",VLOOKUP(G8976,номенклатури!R:T,2,0))</f>
        <v/>
      </c>
      <c r="E8976" s="333" t="str">
        <f>IF(G8976="","",VLOOKUP(G8976,номенклатури!R:T,3,0))</f>
        <v/>
      </c>
      <c r="F8976" s="159" t="str">
        <f>IF(G8976="","",IF(ISERROR(VLOOKUP(G8976,номенклатури!V:V,1,0)),E8976*H8976,E8976*I8976))</f>
        <v/>
      </c>
      <c r="G8976" s="14"/>
      <c r="H8976" s="15"/>
      <c r="I8976" s="15"/>
      <c r="J8976" s="15"/>
      <c r="K8976" s="15"/>
      <c r="L8976" s="217"/>
      <c r="M8976" s="22"/>
      <c r="N8976" s="119" t="str">
        <f>IF(G8976="","",VLOOKUP(G8976,номенклатури!R:U,4,0))</f>
        <v/>
      </c>
      <c r="O8976" s="119" t="str">
        <f>IF(M8976="","",VLOOKUP(M8976,'14'!D:D,1,0))</f>
        <v/>
      </c>
    </row>
    <row r="8977" spans="1:15" ht="12.75" customHeight="1" x14ac:dyDescent="0.2">
      <c r="A8977" s="36" t="str">
        <f>'0'!$A$4</f>
        <v>………………..</v>
      </c>
      <c r="B8977" s="37">
        <f>'0'!$A$2</f>
        <v>46112</v>
      </c>
      <c r="C8977" s="37" t="s">
        <v>1243</v>
      </c>
      <c r="D8977" s="119" t="str">
        <f>IF(G8977="","",VLOOKUP(G8977,номенклатури!R:T,2,0))</f>
        <v/>
      </c>
      <c r="E8977" s="333" t="str">
        <f>IF(G8977="","",VLOOKUP(G8977,номенклатури!R:T,3,0))</f>
        <v/>
      </c>
      <c r="F8977" s="159" t="str">
        <f>IF(G8977="","",IF(ISERROR(VLOOKUP(G8977,номенклатури!V:V,1,0)),E8977*H8977,E8977*I8977))</f>
        <v/>
      </c>
      <c r="G8977" s="14"/>
      <c r="H8977" s="15"/>
      <c r="I8977" s="15"/>
      <c r="J8977" s="15"/>
      <c r="K8977" s="15"/>
      <c r="L8977" s="217"/>
      <c r="M8977" s="22"/>
      <c r="N8977" s="119" t="str">
        <f>IF(G8977="","",VLOOKUP(G8977,номенклатури!R:U,4,0))</f>
        <v/>
      </c>
      <c r="O8977" s="119" t="str">
        <f>IF(M8977="","",VLOOKUP(M8977,'14'!D:D,1,0))</f>
        <v/>
      </c>
    </row>
    <row r="8978" spans="1:15" ht="12.75" customHeight="1" x14ac:dyDescent="0.2">
      <c r="A8978" s="36" t="str">
        <f>'0'!$A$4</f>
        <v>………………..</v>
      </c>
      <c r="B8978" s="37">
        <f>'0'!$A$2</f>
        <v>46112</v>
      </c>
      <c r="C8978" s="37" t="s">
        <v>1243</v>
      </c>
      <c r="D8978" s="119" t="str">
        <f>IF(G8978="","",VLOOKUP(G8978,номенклатури!R:T,2,0))</f>
        <v/>
      </c>
      <c r="E8978" s="333" t="str">
        <f>IF(G8978="","",VLOOKUP(G8978,номенклатури!R:T,3,0))</f>
        <v/>
      </c>
      <c r="F8978" s="159" t="str">
        <f>IF(G8978="","",IF(ISERROR(VLOOKUP(G8978,номенклатури!V:V,1,0)),E8978*H8978,E8978*I8978))</f>
        <v/>
      </c>
      <c r="G8978" s="14"/>
      <c r="H8978" s="15"/>
      <c r="I8978" s="15"/>
      <c r="J8978" s="15"/>
      <c r="K8978" s="15"/>
      <c r="L8978" s="217"/>
      <c r="M8978" s="22"/>
      <c r="N8978" s="119" t="str">
        <f>IF(G8978="","",VLOOKUP(G8978,номенклатури!R:U,4,0))</f>
        <v/>
      </c>
      <c r="O8978" s="119" t="str">
        <f>IF(M8978="","",VLOOKUP(M8978,'14'!D:D,1,0))</f>
        <v/>
      </c>
    </row>
    <row r="8979" spans="1:15" ht="12.75" customHeight="1" x14ac:dyDescent="0.2">
      <c r="A8979" s="36" t="str">
        <f>'0'!$A$4</f>
        <v>………………..</v>
      </c>
      <c r="B8979" s="37">
        <f>'0'!$A$2</f>
        <v>46112</v>
      </c>
      <c r="C8979" s="37" t="s">
        <v>1243</v>
      </c>
      <c r="D8979" s="119" t="str">
        <f>IF(G8979="","",VLOOKUP(G8979,номенклатури!R:T,2,0))</f>
        <v/>
      </c>
      <c r="E8979" s="333" t="str">
        <f>IF(G8979="","",VLOOKUP(G8979,номенклатури!R:T,3,0))</f>
        <v/>
      </c>
      <c r="F8979" s="159" t="str">
        <f>IF(G8979="","",IF(ISERROR(VLOOKUP(G8979,номенклатури!V:V,1,0)),E8979*H8979,E8979*I8979))</f>
        <v/>
      </c>
      <c r="G8979" s="14"/>
      <c r="H8979" s="15"/>
      <c r="I8979" s="15"/>
      <c r="J8979" s="15"/>
      <c r="K8979" s="15"/>
      <c r="L8979" s="217"/>
      <c r="M8979" s="22"/>
      <c r="N8979" s="119" t="str">
        <f>IF(G8979="","",VLOOKUP(G8979,номенклатури!R:U,4,0))</f>
        <v/>
      </c>
      <c r="O8979" s="119" t="str">
        <f>IF(M8979="","",VLOOKUP(M8979,'14'!D:D,1,0))</f>
        <v/>
      </c>
    </row>
    <row r="8980" spans="1:15" ht="12.75" customHeight="1" x14ac:dyDescent="0.2">
      <c r="A8980" s="36" t="str">
        <f>'0'!$A$4</f>
        <v>………………..</v>
      </c>
      <c r="B8980" s="37">
        <f>'0'!$A$2</f>
        <v>46112</v>
      </c>
      <c r="C8980" s="37" t="s">
        <v>1243</v>
      </c>
      <c r="D8980" s="119" t="str">
        <f>IF(G8980="","",VLOOKUP(G8980,номенклатури!R:T,2,0))</f>
        <v/>
      </c>
      <c r="E8980" s="333" t="str">
        <f>IF(G8980="","",VLOOKUP(G8980,номенклатури!R:T,3,0))</f>
        <v/>
      </c>
      <c r="F8980" s="159" t="str">
        <f>IF(G8980="","",IF(ISERROR(VLOOKUP(G8980,номенклатури!V:V,1,0)),E8980*H8980,E8980*I8980))</f>
        <v/>
      </c>
      <c r="G8980" s="14"/>
      <c r="H8980" s="15"/>
      <c r="I8980" s="15"/>
      <c r="J8980" s="15"/>
      <c r="K8980" s="15"/>
      <c r="L8980" s="217"/>
      <c r="M8980" s="22"/>
      <c r="N8980" s="119" t="str">
        <f>IF(G8980="","",VLOOKUP(G8980,номенклатури!R:U,4,0))</f>
        <v/>
      </c>
      <c r="O8980" s="119" t="str">
        <f>IF(M8980="","",VLOOKUP(M8980,'14'!D:D,1,0))</f>
        <v/>
      </c>
    </row>
    <row r="8981" spans="1:15" ht="12.75" customHeight="1" x14ac:dyDescent="0.2">
      <c r="A8981" s="36" t="str">
        <f>'0'!$A$4</f>
        <v>………………..</v>
      </c>
      <c r="B8981" s="37">
        <f>'0'!$A$2</f>
        <v>46112</v>
      </c>
      <c r="C8981" s="37" t="s">
        <v>1243</v>
      </c>
      <c r="D8981" s="119" t="str">
        <f>IF(G8981="","",VLOOKUP(G8981,номенклатури!R:T,2,0))</f>
        <v/>
      </c>
      <c r="E8981" s="333" t="str">
        <f>IF(G8981="","",VLOOKUP(G8981,номенклатури!R:T,3,0))</f>
        <v/>
      </c>
      <c r="F8981" s="159" t="str">
        <f>IF(G8981="","",IF(ISERROR(VLOOKUP(G8981,номенклатури!V:V,1,0)),E8981*H8981,E8981*I8981))</f>
        <v/>
      </c>
      <c r="G8981" s="14"/>
      <c r="H8981" s="15"/>
      <c r="I8981" s="15"/>
      <c r="J8981" s="15"/>
      <c r="K8981" s="15"/>
      <c r="L8981" s="217"/>
      <c r="M8981" s="22"/>
      <c r="N8981" s="119" t="str">
        <f>IF(G8981="","",VLOOKUP(G8981,номенклатури!R:U,4,0))</f>
        <v/>
      </c>
      <c r="O8981" s="119" t="str">
        <f>IF(M8981="","",VLOOKUP(M8981,'14'!D:D,1,0))</f>
        <v/>
      </c>
    </row>
    <row r="8982" spans="1:15" ht="12.75" customHeight="1" x14ac:dyDescent="0.2">
      <c r="A8982" s="36" t="str">
        <f>'0'!$A$4</f>
        <v>………………..</v>
      </c>
      <c r="B8982" s="37">
        <f>'0'!$A$2</f>
        <v>46112</v>
      </c>
      <c r="C8982" s="37" t="s">
        <v>1243</v>
      </c>
      <c r="D8982" s="119" t="str">
        <f>IF(G8982="","",VLOOKUP(G8982,номенклатури!R:T,2,0))</f>
        <v/>
      </c>
      <c r="E8982" s="333" t="str">
        <f>IF(G8982="","",VLOOKUP(G8982,номенклатури!R:T,3,0))</f>
        <v/>
      </c>
      <c r="F8982" s="159" t="str">
        <f>IF(G8982="","",IF(ISERROR(VLOOKUP(G8982,номенклатури!V:V,1,0)),E8982*H8982,E8982*I8982))</f>
        <v/>
      </c>
      <c r="G8982" s="14"/>
      <c r="H8982" s="15"/>
      <c r="I8982" s="15"/>
      <c r="J8982" s="15"/>
      <c r="K8982" s="15"/>
      <c r="L8982" s="217"/>
      <c r="M8982" s="22"/>
      <c r="N8982" s="119" t="str">
        <f>IF(G8982="","",VLOOKUP(G8982,номенклатури!R:U,4,0))</f>
        <v/>
      </c>
      <c r="O8982" s="119" t="str">
        <f>IF(M8982="","",VLOOKUP(M8982,'14'!D:D,1,0))</f>
        <v/>
      </c>
    </row>
    <row r="8983" spans="1:15" ht="12.75" customHeight="1" x14ac:dyDescent="0.2">
      <c r="A8983" s="36" t="str">
        <f>'0'!$A$4</f>
        <v>………………..</v>
      </c>
      <c r="B8983" s="37">
        <f>'0'!$A$2</f>
        <v>46112</v>
      </c>
      <c r="C8983" s="37" t="s">
        <v>1243</v>
      </c>
      <c r="D8983" s="119" t="str">
        <f>IF(G8983="","",VLOOKUP(G8983,номенклатури!R:T,2,0))</f>
        <v/>
      </c>
      <c r="E8983" s="333" t="str">
        <f>IF(G8983="","",VLOOKUP(G8983,номенклатури!R:T,3,0))</f>
        <v/>
      </c>
      <c r="F8983" s="159" t="str">
        <f>IF(G8983="","",IF(ISERROR(VLOOKUP(G8983,номенклатури!V:V,1,0)),E8983*H8983,E8983*I8983))</f>
        <v/>
      </c>
      <c r="G8983" s="14"/>
      <c r="H8983" s="15"/>
      <c r="I8983" s="15"/>
      <c r="J8983" s="15"/>
      <c r="K8983" s="15"/>
      <c r="L8983" s="217"/>
      <c r="M8983" s="22"/>
      <c r="N8983" s="119" t="str">
        <f>IF(G8983="","",VLOOKUP(G8983,номенклатури!R:U,4,0))</f>
        <v/>
      </c>
      <c r="O8983" s="119" t="str">
        <f>IF(M8983="","",VLOOKUP(M8983,'14'!D:D,1,0))</f>
        <v/>
      </c>
    </row>
    <row r="8984" spans="1:15" ht="12.75" customHeight="1" x14ac:dyDescent="0.2">
      <c r="A8984" s="36" t="str">
        <f>'0'!$A$4</f>
        <v>………………..</v>
      </c>
      <c r="B8984" s="37">
        <f>'0'!$A$2</f>
        <v>46112</v>
      </c>
      <c r="C8984" s="37" t="s">
        <v>1243</v>
      </c>
      <c r="D8984" s="119" t="str">
        <f>IF(G8984="","",VLOOKUP(G8984,номенклатури!R:T,2,0))</f>
        <v/>
      </c>
      <c r="E8984" s="333" t="str">
        <f>IF(G8984="","",VLOOKUP(G8984,номенклатури!R:T,3,0))</f>
        <v/>
      </c>
      <c r="F8984" s="159" t="str">
        <f>IF(G8984="","",IF(ISERROR(VLOOKUP(G8984,номенклатури!V:V,1,0)),E8984*H8984,E8984*I8984))</f>
        <v/>
      </c>
      <c r="G8984" s="14"/>
      <c r="H8984" s="15"/>
      <c r="I8984" s="15"/>
      <c r="J8984" s="15"/>
      <c r="K8984" s="15"/>
      <c r="L8984" s="217"/>
      <c r="M8984" s="22"/>
      <c r="N8984" s="119" t="str">
        <f>IF(G8984="","",VLOOKUP(G8984,номенклатури!R:U,4,0))</f>
        <v/>
      </c>
      <c r="O8984" s="119" t="str">
        <f>IF(M8984="","",VLOOKUP(M8984,'14'!D:D,1,0))</f>
        <v/>
      </c>
    </row>
    <row r="8985" spans="1:15" ht="12.75" customHeight="1" x14ac:dyDescent="0.2">
      <c r="A8985" s="36" t="str">
        <f>'0'!$A$4</f>
        <v>………………..</v>
      </c>
      <c r="B8985" s="37">
        <f>'0'!$A$2</f>
        <v>46112</v>
      </c>
      <c r="C8985" s="37" t="s">
        <v>1243</v>
      </c>
      <c r="D8985" s="119" t="str">
        <f>IF(G8985="","",VLOOKUP(G8985,номенклатури!R:T,2,0))</f>
        <v/>
      </c>
      <c r="E8985" s="333" t="str">
        <f>IF(G8985="","",VLOOKUP(G8985,номенклатури!R:T,3,0))</f>
        <v/>
      </c>
      <c r="F8985" s="159" t="str">
        <f>IF(G8985="","",IF(ISERROR(VLOOKUP(G8985,номенклатури!V:V,1,0)),E8985*H8985,E8985*I8985))</f>
        <v/>
      </c>
      <c r="G8985" s="14"/>
      <c r="H8985" s="15"/>
      <c r="I8985" s="15"/>
      <c r="J8985" s="15"/>
      <c r="K8985" s="15"/>
      <c r="L8985" s="217"/>
      <c r="M8985" s="22"/>
      <c r="N8985" s="119" t="str">
        <f>IF(G8985="","",VLOOKUP(G8985,номенклатури!R:U,4,0))</f>
        <v/>
      </c>
      <c r="O8985" s="119" t="str">
        <f>IF(M8985="","",VLOOKUP(M8985,'14'!D:D,1,0))</f>
        <v/>
      </c>
    </row>
    <row r="8986" spans="1:15" ht="12.75" customHeight="1" x14ac:dyDescent="0.2">
      <c r="A8986" s="36" t="str">
        <f>'0'!$A$4</f>
        <v>………………..</v>
      </c>
      <c r="B8986" s="37">
        <f>'0'!$A$2</f>
        <v>46112</v>
      </c>
      <c r="C8986" s="37" t="s">
        <v>1243</v>
      </c>
      <c r="D8986" s="119" t="str">
        <f>IF(G8986="","",VLOOKUP(G8986,номенклатури!R:T,2,0))</f>
        <v/>
      </c>
      <c r="E8986" s="333" t="str">
        <f>IF(G8986="","",VLOOKUP(G8986,номенклатури!R:T,3,0))</f>
        <v/>
      </c>
      <c r="F8986" s="159" t="str">
        <f>IF(G8986="","",IF(ISERROR(VLOOKUP(G8986,номенклатури!V:V,1,0)),E8986*H8986,E8986*I8986))</f>
        <v/>
      </c>
      <c r="G8986" s="14"/>
      <c r="H8986" s="15"/>
      <c r="I8986" s="15"/>
      <c r="J8986" s="15"/>
      <c r="K8986" s="15"/>
      <c r="L8986" s="217"/>
      <c r="M8986" s="22"/>
      <c r="N8986" s="119" t="str">
        <f>IF(G8986="","",VLOOKUP(G8986,номенклатури!R:U,4,0))</f>
        <v/>
      </c>
      <c r="O8986" s="119" t="str">
        <f>IF(M8986="","",VLOOKUP(M8986,'14'!D:D,1,0))</f>
        <v/>
      </c>
    </row>
    <row r="8987" spans="1:15" ht="12.75" customHeight="1" x14ac:dyDescent="0.2">
      <c r="A8987" s="36" t="str">
        <f>'0'!$A$4</f>
        <v>………………..</v>
      </c>
      <c r="B8987" s="37">
        <f>'0'!$A$2</f>
        <v>46112</v>
      </c>
      <c r="C8987" s="37" t="s">
        <v>1243</v>
      </c>
      <c r="D8987" s="119" t="str">
        <f>IF(G8987="","",VLOOKUP(G8987,номенклатури!R:T,2,0))</f>
        <v/>
      </c>
      <c r="E8987" s="333" t="str">
        <f>IF(G8987="","",VLOOKUP(G8987,номенклатури!R:T,3,0))</f>
        <v/>
      </c>
      <c r="F8987" s="159" t="str">
        <f>IF(G8987="","",IF(ISERROR(VLOOKUP(G8987,номенклатури!V:V,1,0)),E8987*H8987,E8987*I8987))</f>
        <v/>
      </c>
      <c r="G8987" s="14"/>
      <c r="H8987" s="15"/>
      <c r="I8987" s="15"/>
      <c r="J8987" s="15"/>
      <c r="K8987" s="15"/>
      <c r="L8987" s="217"/>
      <c r="M8987" s="22"/>
      <c r="N8987" s="119" t="str">
        <f>IF(G8987="","",VLOOKUP(G8987,номенклатури!R:U,4,0))</f>
        <v/>
      </c>
      <c r="O8987" s="119" t="str">
        <f>IF(M8987="","",VLOOKUP(M8987,'14'!D:D,1,0))</f>
        <v/>
      </c>
    </row>
    <row r="8988" spans="1:15" ht="12.75" customHeight="1" x14ac:dyDescent="0.2">
      <c r="A8988" s="36" t="str">
        <f>'0'!$A$4</f>
        <v>………………..</v>
      </c>
      <c r="B8988" s="37">
        <f>'0'!$A$2</f>
        <v>46112</v>
      </c>
      <c r="C8988" s="37" t="s">
        <v>1243</v>
      </c>
      <c r="D8988" s="119" t="str">
        <f>IF(G8988="","",VLOOKUP(G8988,номенклатури!R:T,2,0))</f>
        <v/>
      </c>
      <c r="E8988" s="333" t="str">
        <f>IF(G8988="","",VLOOKUP(G8988,номенклатури!R:T,3,0))</f>
        <v/>
      </c>
      <c r="F8988" s="159" t="str">
        <f>IF(G8988="","",IF(ISERROR(VLOOKUP(G8988,номенклатури!V:V,1,0)),E8988*H8988,E8988*I8988))</f>
        <v/>
      </c>
      <c r="G8988" s="14"/>
      <c r="H8988" s="15"/>
      <c r="I8988" s="15"/>
      <c r="J8988" s="15"/>
      <c r="K8988" s="15"/>
      <c r="L8988" s="217"/>
      <c r="M8988" s="22"/>
      <c r="N8988" s="119" t="str">
        <f>IF(G8988="","",VLOOKUP(G8988,номенклатури!R:U,4,0))</f>
        <v/>
      </c>
      <c r="O8988" s="119" t="str">
        <f>IF(M8988="","",VLOOKUP(M8988,'14'!D:D,1,0))</f>
        <v/>
      </c>
    </row>
    <row r="8989" spans="1:15" ht="12.75" customHeight="1" x14ac:dyDescent="0.2">
      <c r="A8989" s="36" t="str">
        <f>'0'!$A$4</f>
        <v>………………..</v>
      </c>
      <c r="B8989" s="37">
        <f>'0'!$A$2</f>
        <v>46112</v>
      </c>
      <c r="C8989" s="37" t="s">
        <v>1243</v>
      </c>
      <c r="D8989" s="119" t="str">
        <f>IF(G8989="","",VLOOKUP(G8989,номенклатури!R:T,2,0))</f>
        <v/>
      </c>
      <c r="E8989" s="333" t="str">
        <f>IF(G8989="","",VLOOKUP(G8989,номенклатури!R:T,3,0))</f>
        <v/>
      </c>
      <c r="F8989" s="159" t="str">
        <f>IF(G8989="","",IF(ISERROR(VLOOKUP(G8989,номенклатури!V:V,1,0)),E8989*H8989,E8989*I8989))</f>
        <v/>
      </c>
      <c r="G8989" s="14"/>
      <c r="H8989" s="15"/>
      <c r="I8989" s="15"/>
      <c r="J8989" s="15"/>
      <c r="K8989" s="15"/>
      <c r="L8989" s="217"/>
      <c r="M8989" s="22"/>
      <c r="N8989" s="119" t="str">
        <f>IF(G8989="","",VLOOKUP(G8989,номенклатури!R:U,4,0))</f>
        <v/>
      </c>
      <c r="O8989" s="119" t="str">
        <f>IF(M8989="","",VLOOKUP(M8989,'14'!D:D,1,0))</f>
        <v/>
      </c>
    </row>
    <row r="8990" spans="1:15" ht="12.75" customHeight="1" x14ac:dyDescent="0.2">
      <c r="A8990" s="36" t="str">
        <f>'0'!$A$4</f>
        <v>………………..</v>
      </c>
      <c r="B8990" s="37">
        <f>'0'!$A$2</f>
        <v>46112</v>
      </c>
      <c r="C8990" s="37" t="s">
        <v>1243</v>
      </c>
      <c r="D8990" s="119" t="str">
        <f>IF(G8990="","",VLOOKUP(G8990,номенклатури!R:T,2,0))</f>
        <v/>
      </c>
      <c r="E8990" s="333" t="str">
        <f>IF(G8990="","",VLOOKUP(G8990,номенклатури!R:T,3,0))</f>
        <v/>
      </c>
      <c r="F8990" s="159" t="str">
        <f>IF(G8990="","",IF(ISERROR(VLOOKUP(G8990,номенклатури!V:V,1,0)),E8990*H8990,E8990*I8990))</f>
        <v/>
      </c>
      <c r="G8990" s="14"/>
      <c r="H8990" s="15"/>
      <c r="I8990" s="15"/>
      <c r="J8990" s="15"/>
      <c r="K8990" s="15"/>
      <c r="L8990" s="217"/>
      <c r="M8990" s="22"/>
      <c r="N8990" s="119" t="str">
        <f>IF(G8990="","",VLOOKUP(G8990,номенклатури!R:U,4,0))</f>
        <v/>
      </c>
      <c r="O8990" s="119" t="str">
        <f>IF(M8990="","",VLOOKUP(M8990,'14'!D:D,1,0))</f>
        <v/>
      </c>
    </row>
    <row r="8991" spans="1:15" ht="12.75" customHeight="1" x14ac:dyDescent="0.2">
      <c r="A8991" s="36" t="str">
        <f>'0'!$A$4</f>
        <v>………………..</v>
      </c>
      <c r="B8991" s="37">
        <f>'0'!$A$2</f>
        <v>46112</v>
      </c>
      <c r="C8991" s="37" t="s">
        <v>1243</v>
      </c>
      <c r="D8991" s="119" t="str">
        <f>IF(G8991="","",VLOOKUP(G8991,номенклатури!R:T,2,0))</f>
        <v/>
      </c>
      <c r="E8991" s="333" t="str">
        <f>IF(G8991="","",VLOOKUP(G8991,номенклатури!R:T,3,0))</f>
        <v/>
      </c>
      <c r="F8991" s="159" t="str">
        <f>IF(G8991="","",IF(ISERROR(VLOOKUP(G8991,номенклатури!V:V,1,0)),E8991*H8991,E8991*I8991))</f>
        <v/>
      </c>
      <c r="G8991" s="14"/>
      <c r="H8991" s="15"/>
      <c r="I8991" s="15"/>
      <c r="J8991" s="15"/>
      <c r="K8991" s="15"/>
      <c r="L8991" s="217"/>
      <c r="M8991" s="22"/>
      <c r="N8991" s="119" t="str">
        <f>IF(G8991="","",VLOOKUP(G8991,номенклатури!R:U,4,0))</f>
        <v/>
      </c>
      <c r="O8991" s="119" t="str">
        <f>IF(M8991="","",VLOOKUP(M8991,'14'!D:D,1,0))</f>
        <v/>
      </c>
    </row>
    <row r="8992" spans="1:15" ht="12.75" customHeight="1" x14ac:dyDescent="0.2">
      <c r="A8992" s="36" t="str">
        <f>'0'!$A$4</f>
        <v>………………..</v>
      </c>
      <c r="B8992" s="37">
        <f>'0'!$A$2</f>
        <v>46112</v>
      </c>
      <c r="C8992" s="37" t="s">
        <v>1243</v>
      </c>
      <c r="D8992" s="119" t="str">
        <f>IF(G8992="","",VLOOKUP(G8992,номенклатури!R:T,2,0))</f>
        <v/>
      </c>
      <c r="E8992" s="333" t="str">
        <f>IF(G8992="","",VLOOKUP(G8992,номенклатури!R:T,3,0))</f>
        <v/>
      </c>
      <c r="F8992" s="159" t="str">
        <f>IF(G8992="","",IF(ISERROR(VLOOKUP(G8992,номенклатури!V:V,1,0)),E8992*H8992,E8992*I8992))</f>
        <v/>
      </c>
      <c r="G8992" s="14"/>
      <c r="H8992" s="15"/>
      <c r="I8992" s="15"/>
      <c r="J8992" s="15"/>
      <c r="K8992" s="15"/>
      <c r="L8992" s="217"/>
      <c r="M8992" s="22"/>
      <c r="N8992" s="119" t="str">
        <f>IF(G8992="","",VLOOKUP(G8992,номенклатури!R:U,4,0))</f>
        <v/>
      </c>
      <c r="O8992" s="119" t="str">
        <f>IF(M8992="","",VLOOKUP(M8992,'14'!D:D,1,0))</f>
        <v/>
      </c>
    </row>
    <row r="8993" spans="1:15" ht="12.75" customHeight="1" x14ac:dyDescent="0.2">
      <c r="A8993" s="36" t="str">
        <f>'0'!$A$4</f>
        <v>………………..</v>
      </c>
      <c r="B8993" s="37">
        <f>'0'!$A$2</f>
        <v>46112</v>
      </c>
      <c r="C8993" s="37" t="s">
        <v>1243</v>
      </c>
      <c r="D8993" s="119" t="str">
        <f>IF(G8993="","",VLOOKUP(G8993,номенклатури!R:T,2,0))</f>
        <v/>
      </c>
      <c r="E8993" s="333" t="str">
        <f>IF(G8993="","",VLOOKUP(G8993,номенклатури!R:T,3,0))</f>
        <v/>
      </c>
      <c r="F8993" s="159" t="str">
        <f>IF(G8993="","",IF(ISERROR(VLOOKUP(G8993,номенклатури!V:V,1,0)),E8993*H8993,E8993*I8993))</f>
        <v/>
      </c>
      <c r="G8993" s="14"/>
      <c r="H8993" s="15"/>
      <c r="I8993" s="15"/>
      <c r="J8993" s="15"/>
      <c r="K8993" s="15"/>
      <c r="L8993" s="217"/>
      <c r="M8993" s="22"/>
      <c r="N8993" s="119" t="str">
        <f>IF(G8993="","",VLOOKUP(G8993,номенклатури!R:U,4,0))</f>
        <v/>
      </c>
      <c r="O8993" s="119" t="str">
        <f>IF(M8993="","",VLOOKUP(M8993,'14'!D:D,1,0))</f>
        <v/>
      </c>
    </row>
    <row r="8994" spans="1:15" ht="12.75" customHeight="1" x14ac:dyDescent="0.2">
      <c r="A8994" s="36" t="str">
        <f>'0'!$A$4</f>
        <v>………………..</v>
      </c>
      <c r="B8994" s="37">
        <f>'0'!$A$2</f>
        <v>46112</v>
      </c>
      <c r="C8994" s="37" t="s">
        <v>1243</v>
      </c>
      <c r="D8994" s="119" t="str">
        <f>IF(G8994="","",VLOOKUP(G8994,номенклатури!R:T,2,0))</f>
        <v/>
      </c>
      <c r="E8994" s="333" t="str">
        <f>IF(G8994="","",VLOOKUP(G8994,номенклатури!R:T,3,0))</f>
        <v/>
      </c>
      <c r="F8994" s="159" t="str">
        <f>IF(G8994="","",IF(ISERROR(VLOOKUP(G8994,номенклатури!V:V,1,0)),E8994*H8994,E8994*I8994))</f>
        <v/>
      </c>
      <c r="G8994" s="14"/>
      <c r="H8994" s="15"/>
      <c r="I8994" s="15"/>
      <c r="J8994" s="15"/>
      <c r="K8994" s="15"/>
      <c r="L8994" s="217"/>
      <c r="M8994" s="22"/>
      <c r="N8994" s="119" t="str">
        <f>IF(G8994="","",VLOOKUP(G8994,номенклатури!R:U,4,0))</f>
        <v/>
      </c>
      <c r="O8994" s="119" t="str">
        <f>IF(M8994="","",VLOOKUP(M8994,'14'!D:D,1,0))</f>
        <v/>
      </c>
    </row>
    <row r="8995" spans="1:15" ht="12.75" customHeight="1" x14ac:dyDescent="0.2">
      <c r="A8995" s="36" t="str">
        <f>'0'!$A$4</f>
        <v>………………..</v>
      </c>
      <c r="B8995" s="37">
        <f>'0'!$A$2</f>
        <v>46112</v>
      </c>
      <c r="C8995" s="37" t="s">
        <v>1243</v>
      </c>
      <c r="D8995" s="119" t="str">
        <f>IF(G8995="","",VLOOKUP(G8995,номенклатури!R:T,2,0))</f>
        <v/>
      </c>
      <c r="E8995" s="333" t="str">
        <f>IF(G8995="","",VLOOKUP(G8995,номенклатури!R:T,3,0))</f>
        <v/>
      </c>
      <c r="F8995" s="159" t="str">
        <f>IF(G8995="","",IF(ISERROR(VLOOKUP(G8995,номенклатури!V:V,1,0)),E8995*H8995,E8995*I8995))</f>
        <v/>
      </c>
      <c r="G8995" s="14"/>
      <c r="H8995" s="15"/>
      <c r="I8995" s="15"/>
      <c r="J8995" s="15"/>
      <c r="K8995" s="15"/>
      <c r="L8995" s="217"/>
      <c r="M8995" s="22"/>
      <c r="N8995" s="119" t="str">
        <f>IF(G8995="","",VLOOKUP(G8995,номенклатури!R:U,4,0))</f>
        <v/>
      </c>
      <c r="O8995" s="119" t="str">
        <f>IF(M8995="","",VLOOKUP(M8995,'14'!D:D,1,0))</f>
        <v/>
      </c>
    </row>
    <row r="8996" spans="1:15" ht="12.75" customHeight="1" x14ac:dyDescent="0.2">
      <c r="A8996" s="36" t="str">
        <f>'0'!$A$4</f>
        <v>………………..</v>
      </c>
      <c r="B8996" s="37">
        <f>'0'!$A$2</f>
        <v>46112</v>
      </c>
      <c r="C8996" s="37" t="s">
        <v>1243</v>
      </c>
      <c r="D8996" s="119" t="str">
        <f>IF(G8996="","",VLOOKUP(G8996,номенклатури!R:T,2,0))</f>
        <v/>
      </c>
      <c r="E8996" s="333" t="str">
        <f>IF(G8996="","",VLOOKUP(G8996,номенклатури!R:T,3,0))</f>
        <v/>
      </c>
      <c r="F8996" s="159" t="str">
        <f>IF(G8996="","",IF(ISERROR(VLOOKUP(G8996,номенклатури!V:V,1,0)),E8996*H8996,E8996*I8996))</f>
        <v/>
      </c>
      <c r="G8996" s="14"/>
      <c r="H8996" s="15"/>
      <c r="I8996" s="15"/>
      <c r="J8996" s="15"/>
      <c r="K8996" s="15"/>
      <c r="L8996" s="217"/>
      <c r="M8996" s="22"/>
      <c r="N8996" s="119" t="str">
        <f>IF(G8996="","",VLOOKUP(G8996,номенклатури!R:U,4,0))</f>
        <v/>
      </c>
      <c r="O8996" s="119" t="str">
        <f>IF(M8996="","",VLOOKUP(M8996,'14'!D:D,1,0))</f>
        <v/>
      </c>
    </row>
    <row r="8997" spans="1:15" ht="12.75" customHeight="1" x14ac:dyDescent="0.2">
      <c r="A8997" s="36" t="str">
        <f>'0'!$A$4</f>
        <v>………………..</v>
      </c>
      <c r="B8997" s="37">
        <f>'0'!$A$2</f>
        <v>46112</v>
      </c>
      <c r="C8997" s="37" t="s">
        <v>1243</v>
      </c>
      <c r="D8997" s="119" t="str">
        <f>IF(G8997="","",VLOOKUP(G8997,номенклатури!R:T,2,0))</f>
        <v/>
      </c>
      <c r="E8997" s="333" t="str">
        <f>IF(G8997="","",VLOOKUP(G8997,номенклатури!R:T,3,0))</f>
        <v/>
      </c>
      <c r="F8997" s="159" t="str">
        <f>IF(G8997="","",IF(ISERROR(VLOOKUP(G8997,номенклатури!V:V,1,0)),E8997*H8997,E8997*I8997))</f>
        <v/>
      </c>
      <c r="G8997" s="14"/>
      <c r="H8997" s="15"/>
      <c r="I8997" s="15"/>
      <c r="J8997" s="15"/>
      <c r="K8997" s="15"/>
      <c r="L8997" s="217"/>
      <c r="M8997" s="22"/>
      <c r="N8997" s="119" t="str">
        <f>IF(G8997="","",VLOOKUP(G8997,номенклатури!R:U,4,0))</f>
        <v/>
      </c>
      <c r="O8997" s="119" t="str">
        <f>IF(M8997="","",VLOOKUP(M8997,'14'!D:D,1,0))</f>
        <v/>
      </c>
    </row>
    <row r="8998" spans="1:15" ht="12.75" customHeight="1" x14ac:dyDescent="0.2">
      <c r="A8998" s="36" t="str">
        <f>'0'!$A$4</f>
        <v>………………..</v>
      </c>
      <c r="B8998" s="37">
        <f>'0'!$A$2</f>
        <v>46112</v>
      </c>
      <c r="C8998" s="37" t="s">
        <v>1243</v>
      </c>
      <c r="D8998" s="119" t="str">
        <f>IF(G8998="","",VLOOKUP(G8998,номенклатури!R:T,2,0))</f>
        <v/>
      </c>
      <c r="E8998" s="333" t="str">
        <f>IF(G8998="","",VLOOKUP(G8998,номенклатури!R:T,3,0))</f>
        <v/>
      </c>
      <c r="F8998" s="159" t="str">
        <f>IF(G8998="","",IF(ISERROR(VLOOKUP(G8998,номенклатури!V:V,1,0)),E8998*H8998,E8998*I8998))</f>
        <v/>
      </c>
      <c r="G8998" s="14"/>
      <c r="H8998" s="15"/>
      <c r="I8998" s="15"/>
      <c r="J8998" s="15"/>
      <c r="K8998" s="15"/>
      <c r="L8998" s="217"/>
      <c r="M8998" s="22"/>
      <c r="N8998" s="119" t="str">
        <f>IF(G8998="","",VLOOKUP(G8998,номенклатури!R:U,4,0))</f>
        <v/>
      </c>
      <c r="O8998" s="119" t="str">
        <f>IF(M8998="","",VLOOKUP(M8998,'14'!D:D,1,0))</f>
        <v/>
      </c>
    </row>
    <row r="8999" spans="1:15" ht="12.75" customHeight="1" x14ac:dyDescent="0.2">
      <c r="A8999" s="36" t="str">
        <f>'0'!$A$4</f>
        <v>………………..</v>
      </c>
      <c r="B8999" s="37">
        <f>'0'!$A$2</f>
        <v>46112</v>
      </c>
      <c r="C8999" s="37" t="s">
        <v>1243</v>
      </c>
      <c r="D8999" s="119" t="str">
        <f>IF(G8999="","",VLOOKUP(G8999,номенклатури!R:T,2,0))</f>
        <v/>
      </c>
      <c r="E8999" s="333" t="str">
        <f>IF(G8999="","",VLOOKUP(G8999,номенклатури!R:T,3,0))</f>
        <v/>
      </c>
      <c r="F8999" s="159" t="str">
        <f>IF(G8999="","",IF(ISERROR(VLOOKUP(G8999,номенклатури!V:V,1,0)),E8999*H8999,E8999*I8999))</f>
        <v/>
      </c>
      <c r="G8999" s="14"/>
      <c r="H8999" s="15"/>
      <c r="I8999" s="15"/>
      <c r="J8999" s="15"/>
      <c r="K8999" s="15"/>
      <c r="L8999" s="217"/>
      <c r="M8999" s="22"/>
      <c r="N8999" s="119" t="str">
        <f>IF(G8999="","",VLOOKUP(G8999,номенклатури!R:U,4,0))</f>
        <v/>
      </c>
      <c r="O8999" s="119" t="str">
        <f>IF(M8999="","",VLOOKUP(M8999,'14'!D:D,1,0))</f>
        <v/>
      </c>
    </row>
    <row r="9000" spans="1:15" ht="12.75" customHeight="1" x14ac:dyDescent="0.2">
      <c r="A9000" s="36" t="str">
        <f>'0'!$A$4</f>
        <v>………………..</v>
      </c>
      <c r="B9000" s="37">
        <f>'0'!$A$2</f>
        <v>46112</v>
      </c>
      <c r="C9000" s="37" t="s">
        <v>1243</v>
      </c>
      <c r="D9000" s="119" t="str">
        <f>IF(G9000="","",VLOOKUP(G9000,номенклатури!R:T,2,0))</f>
        <v/>
      </c>
      <c r="E9000" s="333" t="str">
        <f>IF(G9000="","",VLOOKUP(G9000,номенклатури!R:T,3,0))</f>
        <v/>
      </c>
      <c r="F9000" s="159" t="str">
        <f>IF(G9000="","",IF(ISERROR(VLOOKUP(G9000,номенклатури!V:V,1,0)),E9000*H9000,E9000*I9000))</f>
        <v/>
      </c>
      <c r="G9000" s="14"/>
      <c r="H9000" s="15"/>
      <c r="I9000" s="15"/>
      <c r="J9000" s="15"/>
      <c r="K9000" s="15"/>
      <c r="L9000" s="217"/>
      <c r="M9000" s="22"/>
      <c r="N9000" s="119" t="str">
        <f>IF(G9000="","",VLOOKUP(G9000,номенклатури!R:U,4,0))</f>
        <v/>
      </c>
      <c r="O9000" s="119" t="str">
        <f>IF(M9000="","",VLOOKUP(M9000,'14'!D:D,1,0))</f>
        <v/>
      </c>
    </row>
    <row r="9001" spans="1:15" ht="12.75" customHeight="1" x14ac:dyDescent="0.2">
      <c r="A9001" s="36" t="str">
        <f>'0'!$A$4</f>
        <v>………………..</v>
      </c>
      <c r="B9001" s="37">
        <f>'0'!$A$2</f>
        <v>46112</v>
      </c>
      <c r="C9001" s="37" t="s">
        <v>1243</v>
      </c>
      <c r="D9001" s="119" t="str">
        <f>IF(G9001="","",VLOOKUP(G9001,номенклатури!R:T,2,0))</f>
        <v/>
      </c>
      <c r="E9001" s="333" t="str">
        <f>IF(G9001="","",VLOOKUP(G9001,номенклатури!R:T,3,0))</f>
        <v/>
      </c>
      <c r="F9001" s="159" t="str">
        <f>IF(G9001="","",IF(ISERROR(VLOOKUP(G9001,номенклатури!V:V,1,0)),E9001*H9001,E9001*I9001))</f>
        <v/>
      </c>
      <c r="G9001" s="14"/>
      <c r="H9001" s="15"/>
      <c r="I9001" s="15"/>
      <c r="J9001" s="15"/>
      <c r="K9001" s="15"/>
      <c r="L9001" s="217"/>
      <c r="M9001" s="22"/>
      <c r="N9001" s="119" t="str">
        <f>IF(G9001="","",VLOOKUP(G9001,номенклатури!R:U,4,0))</f>
        <v/>
      </c>
      <c r="O9001" s="119" t="str">
        <f>IF(M9001="","",VLOOKUP(M9001,'14'!D:D,1,0))</f>
        <v/>
      </c>
    </row>
    <row r="9002" spans="1:15" ht="12.75" customHeight="1" x14ac:dyDescent="0.2">
      <c r="A9002" s="36" t="str">
        <f>'0'!$A$4</f>
        <v>………………..</v>
      </c>
      <c r="B9002" s="37">
        <f>'0'!$A$2</f>
        <v>46112</v>
      </c>
      <c r="C9002" s="37" t="s">
        <v>1243</v>
      </c>
      <c r="D9002" s="119" t="str">
        <f>IF(G9002="","",VLOOKUP(G9002,номенклатури!R:T,2,0))</f>
        <v/>
      </c>
      <c r="E9002" s="333" t="str">
        <f>IF(G9002="","",VLOOKUP(G9002,номенклатури!R:T,3,0))</f>
        <v/>
      </c>
      <c r="F9002" s="159" t="str">
        <f>IF(G9002="","",IF(ISERROR(VLOOKUP(G9002,номенклатури!V:V,1,0)),E9002*H9002,E9002*I9002))</f>
        <v/>
      </c>
      <c r="G9002" s="14"/>
      <c r="H9002" s="15"/>
      <c r="I9002" s="15"/>
      <c r="J9002" s="15"/>
      <c r="K9002" s="15"/>
      <c r="L9002" s="217"/>
      <c r="M9002" s="22"/>
      <c r="N9002" s="119" t="str">
        <f>IF(G9002="","",VLOOKUP(G9002,номенклатури!R:U,4,0))</f>
        <v/>
      </c>
      <c r="O9002" s="119" t="str">
        <f>IF(M9002="","",VLOOKUP(M9002,'14'!D:D,1,0))</f>
        <v/>
      </c>
    </row>
    <row r="9003" spans="1:15" ht="12.75" customHeight="1" x14ac:dyDescent="0.2">
      <c r="A9003" s="36" t="str">
        <f>'0'!$A$4</f>
        <v>………………..</v>
      </c>
      <c r="B9003" s="37">
        <f>'0'!$A$2</f>
        <v>46112</v>
      </c>
      <c r="C9003" s="37" t="s">
        <v>1243</v>
      </c>
      <c r="D9003" s="119" t="str">
        <f>IF(G9003="","",VLOOKUP(G9003,номенклатури!R:T,2,0))</f>
        <v/>
      </c>
      <c r="E9003" s="333" t="str">
        <f>IF(G9003="","",VLOOKUP(G9003,номенклатури!R:T,3,0))</f>
        <v/>
      </c>
      <c r="F9003" s="159" t="str">
        <f>IF(G9003="","",IF(ISERROR(VLOOKUP(G9003,номенклатури!V:V,1,0)),E9003*H9003,E9003*I9003))</f>
        <v/>
      </c>
      <c r="G9003" s="14"/>
      <c r="H9003" s="15"/>
      <c r="I9003" s="15"/>
      <c r="J9003" s="15"/>
      <c r="K9003" s="15"/>
      <c r="L9003" s="217"/>
      <c r="M9003" s="22"/>
      <c r="N9003" s="119" t="str">
        <f>IF(G9003="","",VLOOKUP(G9003,номенклатури!R:U,4,0))</f>
        <v/>
      </c>
      <c r="O9003" s="119" t="str">
        <f>IF(M9003="","",VLOOKUP(M9003,'14'!D:D,1,0))</f>
        <v/>
      </c>
    </row>
    <row r="9004" spans="1:15" ht="12.75" customHeight="1" x14ac:dyDescent="0.2">
      <c r="A9004" s="36" t="str">
        <f>'0'!$A$4</f>
        <v>………………..</v>
      </c>
      <c r="B9004" s="37">
        <f>'0'!$A$2</f>
        <v>46112</v>
      </c>
      <c r="C9004" s="37" t="s">
        <v>1243</v>
      </c>
      <c r="D9004" s="119" t="str">
        <f>IF(G9004="","",VLOOKUP(G9004,номенклатури!R:T,2,0))</f>
        <v/>
      </c>
      <c r="E9004" s="333" t="str">
        <f>IF(G9004="","",VLOOKUP(G9004,номенклатури!R:T,3,0))</f>
        <v/>
      </c>
      <c r="F9004" s="159" t="str">
        <f>IF(G9004="","",IF(ISERROR(VLOOKUP(G9004,номенклатури!V:V,1,0)),E9004*H9004,E9004*I9004))</f>
        <v/>
      </c>
      <c r="G9004" s="14"/>
      <c r="H9004" s="15"/>
      <c r="I9004" s="15"/>
      <c r="J9004" s="15"/>
      <c r="K9004" s="15"/>
      <c r="L9004" s="217"/>
      <c r="M9004" s="22"/>
      <c r="N9004" s="119" t="str">
        <f>IF(G9004="","",VLOOKUP(G9004,номенклатури!R:U,4,0))</f>
        <v/>
      </c>
      <c r="O9004" s="119" t="str">
        <f>IF(M9004="","",VLOOKUP(M9004,'14'!D:D,1,0))</f>
        <v/>
      </c>
    </row>
    <row r="9005" spans="1:15" ht="12.75" customHeight="1" x14ac:dyDescent="0.2">
      <c r="A9005" s="36" t="str">
        <f>'0'!$A$4</f>
        <v>………………..</v>
      </c>
      <c r="B9005" s="37">
        <f>'0'!$A$2</f>
        <v>46112</v>
      </c>
      <c r="C9005" s="37" t="s">
        <v>1243</v>
      </c>
      <c r="D9005" s="119" t="str">
        <f>IF(G9005="","",VLOOKUP(G9005,номенклатури!R:T,2,0))</f>
        <v/>
      </c>
      <c r="E9005" s="333" t="str">
        <f>IF(G9005="","",VLOOKUP(G9005,номенклатури!R:T,3,0))</f>
        <v/>
      </c>
      <c r="F9005" s="159" t="str">
        <f>IF(G9005="","",IF(ISERROR(VLOOKUP(G9005,номенклатури!V:V,1,0)),E9005*H9005,E9005*I9005))</f>
        <v/>
      </c>
      <c r="G9005" s="14"/>
      <c r="H9005" s="15"/>
      <c r="I9005" s="15"/>
      <c r="J9005" s="15"/>
      <c r="K9005" s="15"/>
      <c r="L9005" s="217"/>
      <c r="M9005" s="22"/>
      <c r="N9005" s="119" t="str">
        <f>IF(G9005="","",VLOOKUP(G9005,номенклатури!R:U,4,0))</f>
        <v/>
      </c>
      <c r="O9005" s="119" t="str">
        <f>IF(M9005="","",VLOOKUP(M9005,'14'!D:D,1,0))</f>
        <v/>
      </c>
    </row>
    <row r="9006" spans="1:15" ht="12.75" customHeight="1" x14ac:dyDescent="0.2">
      <c r="A9006" s="36" t="str">
        <f>'0'!$A$4</f>
        <v>………………..</v>
      </c>
      <c r="B9006" s="37">
        <f>'0'!$A$2</f>
        <v>46112</v>
      </c>
      <c r="C9006" s="37" t="s">
        <v>1243</v>
      </c>
      <c r="D9006" s="119" t="str">
        <f>IF(G9006="","",VLOOKUP(G9006,номенклатури!R:T,2,0))</f>
        <v/>
      </c>
      <c r="E9006" s="333" t="str">
        <f>IF(G9006="","",VLOOKUP(G9006,номенклатури!R:T,3,0))</f>
        <v/>
      </c>
      <c r="F9006" s="159" t="str">
        <f>IF(G9006="","",IF(ISERROR(VLOOKUP(G9006,номенклатури!V:V,1,0)),E9006*H9006,E9006*I9006))</f>
        <v/>
      </c>
      <c r="G9006" s="14"/>
      <c r="H9006" s="15"/>
      <c r="I9006" s="15"/>
      <c r="J9006" s="15"/>
      <c r="K9006" s="15"/>
      <c r="L9006" s="217"/>
      <c r="M9006" s="22"/>
      <c r="N9006" s="119" t="str">
        <f>IF(G9006="","",VLOOKUP(G9006,номенклатури!R:U,4,0))</f>
        <v/>
      </c>
      <c r="O9006" s="119" t="str">
        <f>IF(M9006="","",VLOOKUP(M9006,'14'!D:D,1,0))</f>
        <v/>
      </c>
    </row>
    <row r="9007" spans="1:15" ht="12.75" customHeight="1" x14ac:dyDescent="0.2">
      <c r="A9007" s="36" t="str">
        <f>'0'!$A$4</f>
        <v>………………..</v>
      </c>
      <c r="B9007" s="37">
        <f>'0'!$A$2</f>
        <v>46112</v>
      </c>
      <c r="C9007" s="37" t="s">
        <v>1243</v>
      </c>
      <c r="D9007" s="119" t="str">
        <f>IF(G9007="","",VLOOKUP(G9007,номенклатури!R:T,2,0))</f>
        <v/>
      </c>
      <c r="E9007" s="333" t="str">
        <f>IF(G9007="","",VLOOKUP(G9007,номенклатури!R:T,3,0))</f>
        <v/>
      </c>
      <c r="F9007" s="159" t="str">
        <f>IF(G9007="","",IF(ISERROR(VLOOKUP(G9007,номенклатури!V:V,1,0)),E9007*H9007,E9007*I9007))</f>
        <v/>
      </c>
      <c r="G9007" s="14"/>
      <c r="H9007" s="15"/>
      <c r="I9007" s="15"/>
      <c r="J9007" s="15"/>
      <c r="K9007" s="15"/>
      <c r="L9007" s="217"/>
      <c r="M9007" s="22"/>
      <c r="N9007" s="119" t="str">
        <f>IF(G9007="","",VLOOKUP(G9007,номенклатури!R:U,4,0))</f>
        <v/>
      </c>
      <c r="O9007" s="119" t="str">
        <f>IF(M9007="","",VLOOKUP(M9007,'14'!D:D,1,0))</f>
        <v/>
      </c>
    </row>
    <row r="9008" spans="1:15" ht="12.75" customHeight="1" x14ac:dyDescent="0.2">
      <c r="A9008" s="36" t="str">
        <f>'0'!$A$4</f>
        <v>………………..</v>
      </c>
      <c r="B9008" s="37">
        <f>'0'!$A$2</f>
        <v>46112</v>
      </c>
      <c r="C9008" s="37" t="s">
        <v>1243</v>
      </c>
      <c r="D9008" s="119" t="str">
        <f>IF(G9008="","",VLOOKUP(G9008,номенклатури!R:T,2,0))</f>
        <v/>
      </c>
      <c r="E9008" s="333" t="str">
        <f>IF(G9008="","",VLOOKUP(G9008,номенклатури!R:T,3,0))</f>
        <v/>
      </c>
      <c r="F9008" s="159" t="str">
        <f>IF(G9008="","",IF(ISERROR(VLOOKUP(G9008,номенклатури!V:V,1,0)),E9008*H9008,E9008*I9008))</f>
        <v/>
      </c>
      <c r="G9008" s="14"/>
      <c r="H9008" s="15"/>
      <c r="I9008" s="15"/>
      <c r="J9008" s="15"/>
      <c r="K9008" s="15"/>
      <c r="L9008" s="217"/>
      <c r="M9008" s="22"/>
      <c r="N9008" s="119" t="str">
        <f>IF(G9008="","",VLOOKUP(G9008,номенклатури!R:U,4,0))</f>
        <v/>
      </c>
      <c r="O9008" s="119" t="str">
        <f>IF(M9008="","",VLOOKUP(M9008,'14'!D:D,1,0))</f>
        <v/>
      </c>
    </row>
    <row r="9009" spans="1:15" ht="12.75" customHeight="1" x14ac:dyDescent="0.2">
      <c r="A9009" s="36" t="str">
        <f>'0'!$A$4</f>
        <v>………………..</v>
      </c>
      <c r="B9009" s="37">
        <f>'0'!$A$2</f>
        <v>46112</v>
      </c>
      <c r="C9009" s="37" t="s">
        <v>1243</v>
      </c>
      <c r="D9009" s="119" t="str">
        <f>IF(G9009="","",VLOOKUP(G9009,номенклатури!R:T,2,0))</f>
        <v/>
      </c>
      <c r="E9009" s="333" t="str">
        <f>IF(G9009="","",VLOOKUP(G9009,номенклатури!R:T,3,0))</f>
        <v/>
      </c>
      <c r="F9009" s="159" t="str">
        <f>IF(G9009="","",IF(ISERROR(VLOOKUP(G9009,номенклатури!V:V,1,0)),E9009*H9009,E9009*I9009))</f>
        <v/>
      </c>
      <c r="G9009" s="14"/>
      <c r="H9009" s="15"/>
      <c r="I9009" s="15"/>
      <c r="J9009" s="15"/>
      <c r="K9009" s="15"/>
      <c r="L9009" s="217"/>
      <c r="M9009" s="22"/>
      <c r="N9009" s="119" t="str">
        <f>IF(G9009="","",VLOOKUP(G9009,номенклатури!R:U,4,0))</f>
        <v/>
      </c>
      <c r="O9009" s="119" t="str">
        <f>IF(M9009="","",VLOOKUP(M9009,'14'!D:D,1,0))</f>
        <v/>
      </c>
    </row>
    <row r="9010" spans="1:15" ht="12.75" customHeight="1" x14ac:dyDescent="0.2">
      <c r="A9010" s="36" t="str">
        <f>'0'!$A$4</f>
        <v>………………..</v>
      </c>
      <c r="B9010" s="37">
        <f>'0'!$A$2</f>
        <v>46112</v>
      </c>
      <c r="C9010" s="37" t="s">
        <v>1243</v>
      </c>
      <c r="D9010" s="119" t="str">
        <f>IF(G9010="","",VLOOKUP(G9010,номенклатури!R:T,2,0))</f>
        <v/>
      </c>
      <c r="E9010" s="333" t="str">
        <f>IF(G9010="","",VLOOKUP(G9010,номенклатури!R:T,3,0))</f>
        <v/>
      </c>
      <c r="F9010" s="159" t="str">
        <f>IF(G9010="","",IF(ISERROR(VLOOKUP(G9010,номенклатури!V:V,1,0)),E9010*H9010,E9010*I9010))</f>
        <v/>
      </c>
      <c r="G9010" s="14"/>
      <c r="H9010" s="15"/>
      <c r="I9010" s="15"/>
      <c r="J9010" s="15"/>
      <c r="K9010" s="15"/>
      <c r="L9010" s="217"/>
      <c r="M9010" s="22"/>
      <c r="N9010" s="119" t="str">
        <f>IF(G9010="","",VLOOKUP(G9010,номенклатури!R:U,4,0))</f>
        <v/>
      </c>
      <c r="O9010" s="119" t="str">
        <f>IF(M9010="","",VLOOKUP(M9010,'14'!D:D,1,0))</f>
        <v/>
      </c>
    </row>
    <row r="9011" spans="1:15" ht="12.75" customHeight="1" x14ac:dyDescent="0.2">
      <c r="A9011" s="36" t="str">
        <f>'0'!$A$4</f>
        <v>………………..</v>
      </c>
      <c r="B9011" s="37">
        <f>'0'!$A$2</f>
        <v>46112</v>
      </c>
      <c r="C9011" s="37" t="s">
        <v>1243</v>
      </c>
      <c r="D9011" s="119" t="str">
        <f>IF(G9011="","",VLOOKUP(G9011,номенклатури!R:T,2,0))</f>
        <v/>
      </c>
      <c r="E9011" s="333" t="str">
        <f>IF(G9011="","",VLOOKUP(G9011,номенклатури!R:T,3,0))</f>
        <v/>
      </c>
      <c r="F9011" s="159" t="str">
        <f>IF(G9011="","",IF(ISERROR(VLOOKUP(G9011,номенклатури!V:V,1,0)),E9011*H9011,E9011*I9011))</f>
        <v/>
      </c>
      <c r="G9011" s="14"/>
      <c r="H9011" s="15"/>
      <c r="I9011" s="15"/>
      <c r="J9011" s="15"/>
      <c r="K9011" s="15"/>
      <c r="L9011" s="217"/>
      <c r="M9011" s="22"/>
      <c r="N9011" s="119" t="str">
        <f>IF(G9011="","",VLOOKUP(G9011,номенклатури!R:U,4,0))</f>
        <v/>
      </c>
      <c r="O9011" s="119" t="str">
        <f>IF(M9011="","",VLOOKUP(M9011,'14'!D:D,1,0))</f>
        <v/>
      </c>
    </row>
    <row r="9012" spans="1:15" ht="12.75" customHeight="1" x14ac:dyDescent="0.2">
      <c r="A9012" s="36" t="str">
        <f>'0'!$A$4</f>
        <v>………………..</v>
      </c>
      <c r="B9012" s="37">
        <f>'0'!$A$2</f>
        <v>46112</v>
      </c>
      <c r="C9012" s="37" t="s">
        <v>1243</v>
      </c>
      <c r="D9012" s="119" t="str">
        <f>IF(G9012="","",VLOOKUP(G9012,номенклатури!R:T,2,0))</f>
        <v/>
      </c>
      <c r="E9012" s="333" t="str">
        <f>IF(G9012="","",VLOOKUP(G9012,номенклатури!R:T,3,0))</f>
        <v/>
      </c>
      <c r="F9012" s="159" t="str">
        <f>IF(G9012="","",IF(ISERROR(VLOOKUP(G9012,номенклатури!V:V,1,0)),E9012*H9012,E9012*I9012))</f>
        <v/>
      </c>
      <c r="G9012" s="14"/>
      <c r="H9012" s="15"/>
      <c r="I9012" s="15"/>
      <c r="J9012" s="15"/>
      <c r="K9012" s="15"/>
      <c r="L9012" s="217"/>
      <c r="M9012" s="22"/>
      <c r="N9012" s="119" t="str">
        <f>IF(G9012="","",VLOOKUP(G9012,номенклатури!R:U,4,0))</f>
        <v/>
      </c>
      <c r="O9012" s="119" t="str">
        <f>IF(M9012="","",VLOOKUP(M9012,'14'!D:D,1,0))</f>
        <v/>
      </c>
    </row>
    <row r="9013" spans="1:15" ht="12.75" customHeight="1" x14ac:dyDescent="0.2">
      <c r="A9013" s="36" t="str">
        <f>'0'!$A$4</f>
        <v>………………..</v>
      </c>
      <c r="B9013" s="37">
        <f>'0'!$A$2</f>
        <v>46112</v>
      </c>
      <c r="C9013" s="37" t="s">
        <v>1243</v>
      </c>
      <c r="D9013" s="119" t="str">
        <f>IF(G9013="","",VLOOKUP(G9013,номенклатури!R:T,2,0))</f>
        <v/>
      </c>
      <c r="E9013" s="333" t="str">
        <f>IF(G9013="","",VLOOKUP(G9013,номенклатури!R:T,3,0))</f>
        <v/>
      </c>
      <c r="F9013" s="159" t="str">
        <f>IF(G9013="","",IF(ISERROR(VLOOKUP(G9013,номенклатури!V:V,1,0)),E9013*H9013,E9013*I9013))</f>
        <v/>
      </c>
      <c r="G9013" s="14"/>
      <c r="H9013" s="15"/>
      <c r="I9013" s="15"/>
      <c r="J9013" s="15"/>
      <c r="K9013" s="15"/>
      <c r="L9013" s="217"/>
      <c r="M9013" s="22"/>
      <c r="N9013" s="119" t="str">
        <f>IF(G9013="","",VLOOKUP(G9013,номенклатури!R:U,4,0))</f>
        <v/>
      </c>
      <c r="O9013" s="119" t="str">
        <f>IF(M9013="","",VLOOKUP(M9013,'14'!D:D,1,0))</f>
        <v/>
      </c>
    </row>
    <row r="9014" spans="1:15" ht="12.75" customHeight="1" x14ac:dyDescent="0.2">
      <c r="A9014" s="36" t="str">
        <f>'0'!$A$4</f>
        <v>………………..</v>
      </c>
      <c r="B9014" s="37">
        <f>'0'!$A$2</f>
        <v>46112</v>
      </c>
      <c r="C9014" s="37" t="s">
        <v>1243</v>
      </c>
      <c r="D9014" s="119" t="str">
        <f>IF(G9014="","",VLOOKUP(G9014,номенклатури!R:T,2,0))</f>
        <v/>
      </c>
      <c r="E9014" s="333" t="str">
        <f>IF(G9014="","",VLOOKUP(G9014,номенклатури!R:T,3,0))</f>
        <v/>
      </c>
      <c r="F9014" s="159" t="str">
        <f>IF(G9014="","",IF(ISERROR(VLOOKUP(G9014,номенклатури!V:V,1,0)),E9014*H9014,E9014*I9014))</f>
        <v/>
      </c>
      <c r="G9014" s="14"/>
      <c r="H9014" s="15"/>
      <c r="I9014" s="15"/>
      <c r="J9014" s="15"/>
      <c r="K9014" s="15"/>
      <c r="L9014" s="217"/>
      <c r="M9014" s="22"/>
      <c r="N9014" s="119" t="str">
        <f>IF(G9014="","",VLOOKUP(G9014,номенклатури!R:U,4,0))</f>
        <v/>
      </c>
      <c r="O9014" s="119" t="str">
        <f>IF(M9014="","",VLOOKUP(M9014,'14'!D:D,1,0))</f>
        <v/>
      </c>
    </row>
    <row r="9015" spans="1:15" ht="12.75" customHeight="1" x14ac:dyDescent="0.2">
      <c r="A9015" s="36" t="str">
        <f>'0'!$A$4</f>
        <v>………………..</v>
      </c>
      <c r="B9015" s="37">
        <f>'0'!$A$2</f>
        <v>46112</v>
      </c>
      <c r="C9015" s="37" t="s">
        <v>1243</v>
      </c>
      <c r="D9015" s="119" t="str">
        <f>IF(G9015="","",VLOOKUP(G9015,номенклатури!R:T,2,0))</f>
        <v/>
      </c>
      <c r="E9015" s="333" t="str">
        <f>IF(G9015="","",VLOOKUP(G9015,номенклатури!R:T,3,0))</f>
        <v/>
      </c>
      <c r="F9015" s="159" t="str">
        <f>IF(G9015="","",IF(ISERROR(VLOOKUP(G9015,номенклатури!V:V,1,0)),E9015*H9015,E9015*I9015))</f>
        <v/>
      </c>
      <c r="G9015" s="14"/>
      <c r="H9015" s="15"/>
      <c r="I9015" s="15"/>
      <c r="J9015" s="15"/>
      <c r="K9015" s="15"/>
      <c r="L9015" s="217"/>
      <c r="M9015" s="22"/>
      <c r="N9015" s="119" t="str">
        <f>IF(G9015="","",VLOOKUP(G9015,номенклатури!R:U,4,0))</f>
        <v/>
      </c>
      <c r="O9015" s="119" t="str">
        <f>IF(M9015="","",VLOOKUP(M9015,'14'!D:D,1,0))</f>
        <v/>
      </c>
    </row>
    <row r="9016" spans="1:15" ht="12.75" customHeight="1" x14ac:dyDescent="0.2">
      <c r="A9016" s="36" t="str">
        <f>'0'!$A$4</f>
        <v>………………..</v>
      </c>
      <c r="B9016" s="37">
        <f>'0'!$A$2</f>
        <v>46112</v>
      </c>
      <c r="C9016" s="37" t="s">
        <v>1243</v>
      </c>
      <c r="D9016" s="119" t="str">
        <f>IF(G9016="","",VLOOKUP(G9016,номенклатури!R:T,2,0))</f>
        <v/>
      </c>
      <c r="E9016" s="333" t="str">
        <f>IF(G9016="","",VLOOKUP(G9016,номенклатури!R:T,3,0))</f>
        <v/>
      </c>
      <c r="F9016" s="159" t="str">
        <f>IF(G9016="","",IF(ISERROR(VLOOKUP(G9016,номенклатури!V:V,1,0)),E9016*H9016,E9016*I9016))</f>
        <v/>
      </c>
      <c r="G9016" s="14"/>
      <c r="H9016" s="15"/>
      <c r="I9016" s="15"/>
      <c r="J9016" s="15"/>
      <c r="K9016" s="15"/>
      <c r="L9016" s="217"/>
      <c r="M9016" s="22"/>
      <c r="N9016" s="119" t="str">
        <f>IF(G9016="","",VLOOKUP(G9016,номенклатури!R:U,4,0))</f>
        <v/>
      </c>
      <c r="O9016" s="119" t="str">
        <f>IF(M9016="","",VLOOKUP(M9016,'14'!D:D,1,0))</f>
        <v/>
      </c>
    </row>
    <row r="9017" spans="1:15" ht="12.75" customHeight="1" x14ac:dyDescent="0.2">
      <c r="A9017" s="36" t="str">
        <f>'0'!$A$4</f>
        <v>………………..</v>
      </c>
      <c r="B9017" s="37">
        <f>'0'!$A$2</f>
        <v>46112</v>
      </c>
      <c r="C9017" s="37" t="s">
        <v>1243</v>
      </c>
      <c r="D9017" s="119" t="str">
        <f>IF(G9017="","",VLOOKUP(G9017,номенклатури!R:T,2,0))</f>
        <v/>
      </c>
      <c r="E9017" s="333" t="str">
        <f>IF(G9017="","",VLOOKUP(G9017,номенклатури!R:T,3,0))</f>
        <v/>
      </c>
      <c r="F9017" s="159" t="str">
        <f>IF(G9017="","",IF(ISERROR(VLOOKUP(G9017,номенклатури!V:V,1,0)),E9017*H9017,E9017*I9017))</f>
        <v/>
      </c>
      <c r="G9017" s="14"/>
      <c r="H9017" s="15"/>
      <c r="I9017" s="15"/>
      <c r="J9017" s="15"/>
      <c r="K9017" s="15"/>
      <c r="L9017" s="217"/>
      <c r="M9017" s="22"/>
      <c r="N9017" s="119" t="str">
        <f>IF(G9017="","",VLOOKUP(G9017,номенклатури!R:U,4,0))</f>
        <v/>
      </c>
      <c r="O9017" s="119" t="str">
        <f>IF(M9017="","",VLOOKUP(M9017,'14'!D:D,1,0))</f>
        <v/>
      </c>
    </row>
    <row r="9018" spans="1:15" ht="12.75" customHeight="1" x14ac:dyDescent="0.2">
      <c r="A9018" s="36" t="str">
        <f>'0'!$A$4</f>
        <v>………………..</v>
      </c>
      <c r="B9018" s="37">
        <f>'0'!$A$2</f>
        <v>46112</v>
      </c>
      <c r="C9018" s="37" t="s">
        <v>1243</v>
      </c>
      <c r="D9018" s="119" t="str">
        <f>IF(G9018="","",VLOOKUP(G9018,номенклатури!R:T,2,0))</f>
        <v/>
      </c>
      <c r="E9018" s="333" t="str">
        <f>IF(G9018="","",VLOOKUP(G9018,номенклатури!R:T,3,0))</f>
        <v/>
      </c>
      <c r="F9018" s="159" t="str">
        <f>IF(G9018="","",IF(ISERROR(VLOOKUP(G9018,номенклатури!V:V,1,0)),E9018*H9018,E9018*I9018))</f>
        <v/>
      </c>
      <c r="G9018" s="14"/>
      <c r="H9018" s="15"/>
      <c r="I9018" s="15"/>
      <c r="J9018" s="15"/>
      <c r="K9018" s="15"/>
      <c r="L9018" s="217"/>
      <c r="M9018" s="22"/>
      <c r="N9018" s="119" t="str">
        <f>IF(G9018="","",VLOOKUP(G9018,номенклатури!R:U,4,0))</f>
        <v/>
      </c>
      <c r="O9018" s="119" t="str">
        <f>IF(M9018="","",VLOOKUP(M9018,'14'!D:D,1,0))</f>
        <v/>
      </c>
    </row>
    <row r="9019" spans="1:15" ht="12.75" customHeight="1" x14ac:dyDescent="0.2">
      <c r="A9019" s="36" t="str">
        <f>'0'!$A$4</f>
        <v>………………..</v>
      </c>
      <c r="B9019" s="37">
        <f>'0'!$A$2</f>
        <v>46112</v>
      </c>
      <c r="C9019" s="37" t="s">
        <v>1243</v>
      </c>
      <c r="D9019" s="119" t="str">
        <f>IF(G9019="","",VLOOKUP(G9019,номенклатури!R:T,2,0))</f>
        <v/>
      </c>
      <c r="E9019" s="333" t="str">
        <f>IF(G9019="","",VLOOKUP(G9019,номенклатури!R:T,3,0))</f>
        <v/>
      </c>
      <c r="F9019" s="159" t="str">
        <f>IF(G9019="","",IF(ISERROR(VLOOKUP(G9019,номенклатури!V:V,1,0)),E9019*H9019,E9019*I9019))</f>
        <v/>
      </c>
      <c r="G9019" s="14"/>
      <c r="H9019" s="15"/>
      <c r="I9019" s="15"/>
      <c r="J9019" s="15"/>
      <c r="K9019" s="15"/>
      <c r="L9019" s="217"/>
      <c r="M9019" s="22"/>
      <c r="N9019" s="119" t="str">
        <f>IF(G9019="","",VLOOKUP(G9019,номенклатури!R:U,4,0))</f>
        <v/>
      </c>
      <c r="O9019" s="119" t="str">
        <f>IF(M9019="","",VLOOKUP(M9019,'14'!D:D,1,0))</f>
        <v/>
      </c>
    </row>
    <row r="9020" spans="1:15" ht="12.75" customHeight="1" x14ac:dyDescent="0.2">
      <c r="A9020" s="36" t="str">
        <f>'0'!$A$4</f>
        <v>………………..</v>
      </c>
      <c r="B9020" s="37">
        <f>'0'!$A$2</f>
        <v>46112</v>
      </c>
      <c r="C9020" s="37" t="s">
        <v>1243</v>
      </c>
      <c r="D9020" s="119" t="str">
        <f>IF(G9020="","",VLOOKUP(G9020,номенклатури!R:T,2,0))</f>
        <v/>
      </c>
      <c r="E9020" s="333" t="str">
        <f>IF(G9020="","",VLOOKUP(G9020,номенклатури!R:T,3,0))</f>
        <v/>
      </c>
      <c r="F9020" s="159" t="str">
        <f>IF(G9020="","",IF(ISERROR(VLOOKUP(G9020,номенклатури!V:V,1,0)),E9020*H9020,E9020*I9020))</f>
        <v/>
      </c>
      <c r="G9020" s="14"/>
      <c r="H9020" s="15"/>
      <c r="I9020" s="15"/>
      <c r="J9020" s="15"/>
      <c r="K9020" s="15"/>
      <c r="L9020" s="217"/>
      <c r="M9020" s="22"/>
      <c r="N9020" s="119" t="str">
        <f>IF(G9020="","",VLOOKUP(G9020,номенклатури!R:U,4,0))</f>
        <v/>
      </c>
      <c r="O9020" s="119" t="str">
        <f>IF(M9020="","",VLOOKUP(M9020,'14'!D:D,1,0))</f>
        <v/>
      </c>
    </row>
    <row r="9021" spans="1:15" ht="12.75" customHeight="1" x14ac:dyDescent="0.2">
      <c r="A9021" s="36" t="str">
        <f>'0'!$A$4</f>
        <v>………………..</v>
      </c>
      <c r="B9021" s="37">
        <f>'0'!$A$2</f>
        <v>46112</v>
      </c>
      <c r="C9021" s="37" t="s">
        <v>1243</v>
      </c>
      <c r="D9021" s="119" t="str">
        <f>IF(G9021="","",VLOOKUP(G9021,номенклатури!R:T,2,0))</f>
        <v/>
      </c>
      <c r="E9021" s="333" t="str">
        <f>IF(G9021="","",VLOOKUP(G9021,номенклатури!R:T,3,0))</f>
        <v/>
      </c>
      <c r="F9021" s="159" t="str">
        <f>IF(G9021="","",IF(ISERROR(VLOOKUP(G9021,номенклатури!V:V,1,0)),E9021*H9021,E9021*I9021))</f>
        <v/>
      </c>
      <c r="G9021" s="14"/>
      <c r="H9021" s="15"/>
      <c r="I9021" s="15"/>
      <c r="J9021" s="15"/>
      <c r="K9021" s="15"/>
      <c r="L9021" s="217"/>
      <c r="M9021" s="22"/>
      <c r="N9021" s="119" t="str">
        <f>IF(G9021="","",VLOOKUP(G9021,номенклатури!R:U,4,0))</f>
        <v/>
      </c>
      <c r="O9021" s="119" t="str">
        <f>IF(M9021="","",VLOOKUP(M9021,'14'!D:D,1,0))</f>
        <v/>
      </c>
    </row>
    <row r="9022" spans="1:15" ht="12.75" customHeight="1" x14ac:dyDescent="0.2">
      <c r="A9022" s="36" t="str">
        <f>'0'!$A$4</f>
        <v>………………..</v>
      </c>
      <c r="B9022" s="37">
        <f>'0'!$A$2</f>
        <v>46112</v>
      </c>
      <c r="C9022" s="37" t="s">
        <v>1243</v>
      </c>
      <c r="D9022" s="119" t="str">
        <f>IF(G9022="","",VLOOKUP(G9022,номенклатури!R:T,2,0))</f>
        <v/>
      </c>
      <c r="E9022" s="333" t="str">
        <f>IF(G9022="","",VLOOKUP(G9022,номенклатури!R:T,3,0))</f>
        <v/>
      </c>
      <c r="F9022" s="159" t="str">
        <f>IF(G9022="","",IF(ISERROR(VLOOKUP(G9022,номенклатури!V:V,1,0)),E9022*H9022,E9022*I9022))</f>
        <v/>
      </c>
      <c r="G9022" s="14"/>
      <c r="H9022" s="15"/>
      <c r="I9022" s="15"/>
      <c r="J9022" s="15"/>
      <c r="K9022" s="15"/>
      <c r="L9022" s="217"/>
      <c r="M9022" s="22"/>
      <c r="N9022" s="119" t="str">
        <f>IF(G9022="","",VLOOKUP(G9022,номенклатури!R:U,4,0))</f>
        <v/>
      </c>
      <c r="O9022" s="119" t="str">
        <f>IF(M9022="","",VLOOKUP(M9022,'14'!D:D,1,0))</f>
        <v/>
      </c>
    </row>
    <row r="9023" spans="1:15" ht="12.75" customHeight="1" x14ac:dyDescent="0.2">
      <c r="A9023" s="36" t="str">
        <f>'0'!$A$4</f>
        <v>………………..</v>
      </c>
      <c r="B9023" s="37">
        <f>'0'!$A$2</f>
        <v>46112</v>
      </c>
      <c r="C9023" s="37" t="s">
        <v>1243</v>
      </c>
      <c r="D9023" s="119" t="str">
        <f>IF(G9023="","",VLOOKUP(G9023,номенклатури!R:T,2,0))</f>
        <v/>
      </c>
      <c r="E9023" s="333" t="str">
        <f>IF(G9023="","",VLOOKUP(G9023,номенклатури!R:T,3,0))</f>
        <v/>
      </c>
      <c r="F9023" s="159" t="str">
        <f>IF(G9023="","",IF(ISERROR(VLOOKUP(G9023,номенклатури!V:V,1,0)),E9023*H9023,E9023*I9023))</f>
        <v/>
      </c>
      <c r="G9023" s="14"/>
      <c r="H9023" s="15"/>
      <c r="I9023" s="15"/>
      <c r="J9023" s="15"/>
      <c r="K9023" s="15"/>
      <c r="L9023" s="217"/>
      <c r="M9023" s="22"/>
      <c r="N9023" s="119" t="str">
        <f>IF(G9023="","",VLOOKUP(G9023,номенклатури!R:U,4,0))</f>
        <v/>
      </c>
      <c r="O9023" s="119" t="str">
        <f>IF(M9023="","",VLOOKUP(M9023,'14'!D:D,1,0))</f>
        <v/>
      </c>
    </row>
    <row r="9024" spans="1:15" ht="12.75" customHeight="1" x14ac:dyDescent="0.2">
      <c r="A9024" s="36" t="str">
        <f>'0'!$A$4</f>
        <v>………………..</v>
      </c>
      <c r="B9024" s="37">
        <f>'0'!$A$2</f>
        <v>46112</v>
      </c>
      <c r="C9024" s="37" t="s">
        <v>1243</v>
      </c>
      <c r="D9024" s="119" t="str">
        <f>IF(G9024="","",VLOOKUP(G9024,номенклатури!R:T,2,0))</f>
        <v/>
      </c>
      <c r="E9024" s="333" t="str">
        <f>IF(G9024="","",VLOOKUP(G9024,номенклатури!R:T,3,0))</f>
        <v/>
      </c>
      <c r="F9024" s="159" t="str">
        <f>IF(G9024="","",IF(ISERROR(VLOOKUP(G9024,номенклатури!V:V,1,0)),E9024*H9024,E9024*I9024))</f>
        <v/>
      </c>
      <c r="G9024" s="14"/>
      <c r="H9024" s="15"/>
      <c r="I9024" s="15"/>
      <c r="J9024" s="15"/>
      <c r="K9024" s="15"/>
      <c r="L9024" s="217"/>
      <c r="M9024" s="22"/>
      <c r="N9024" s="119" t="str">
        <f>IF(G9024="","",VLOOKUP(G9024,номенклатури!R:U,4,0))</f>
        <v/>
      </c>
      <c r="O9024" s="119" t="str">
        <f>IF(M9024="","",VLOOKUP(M9024,'14'!D:D,1,0))</f>
        <v/>
      </c>
    </row>
    <row r="9025" spans="1:15" ht="12.75" customHeight="1" x14ac:dyDescent="0.2">
      <c r="A9025" s="36" t="str">
        <f>'0'!$A$4</f>
        <v>………………..</v>
      </c>
      <c r="B9025" s="37">
        <f>'0'!$A$2</f>
        <v>46112</v>
      </c>
      <c r="C9025" s="37" t="s">
        <v>1243</v>
      </c>
      <c r="D9025" s="119" t="str">
        <f>IF(G9025="","",VLOOKUP(G9025,номенклатури!R:T,2,0))</f>
        <v/>
      </c>
      <c r="E9025" s="333" t="str">
        <f>IF(G9025="","",VLOOKUP(G9025,номенклатури!R:T,3,0))</f>
        <v/>
      </c>
      <c r="F9025" s="159" t="str">
        <f>IF(G9025="","",IF(ISERROR(VLOOKUP(G9025,номенклатури!V:V,1,0)),E9025*H9025,E9025*I9025))</f>
        <v/>
      </c>
      <c r="G9025" s="14"/>
      <c r="H9025" s="15"/>
      <c r="I9025" s="15"/>
      <c r="J9025" s="15"/>
      <c r="K9025" s="15"/>
      <c r="L9025" s="217"/>
      <c r="M9025" s="22"/>
      <c r="N9025" s="119" t="str">
        <f>IF(G9025="","",VLOOKUP(G9025,номенклатури!R:U,4,0))</f>
        <v/>
      </c>
      <c r="O9025" s="119" t="str">
        <f>IF(M9025="","",VLOOKUP(M9025,'14'!D:D,1,0))</f>
        <v/>
      </c>
    </row>
    <row r="9026" spans="1:15" ht="12.75" customHeight="1" x14ac:dyDescent="0.2">
      <c r="A9026" s="36" t="str">
        <f>'0'!$A$4</f>
        <v>………………..</v>
      </c>
      <c r="B9026" s="37">
        <f>'0'!$A$2</f>
        <v>46112</v>
      </c>
      <c r="C9026" s="37" t="s">
        <v>1243</v>
      </c>
      <c r="D9026" s="119" t="str">
        <f>IF(G9026="","",VLOOKUP(G9026,номенклатури!R:T,2,0))</f>
        <v/>
      </c>
      <c r="E9026" s="333" t="str">
        <f>IF(G9026="","",VLOOKUP(G9026,номенклатури!R:T,3,0))</f>
        <v/>
      </c>
      <c r="F9026" s="159" t="str">
        <f>IF(G9026="","",IF(ISERROR(VLOOKUP(G9026,номенклатури!V:V,1,0)),E9026*H9026,E9026*I9026))</f>
        <v/>
      </c>
      <c r="G9026" s="14"/>
      <c r="H9026" s="15"/>
      <c r="I9026" s="15"/>
      <c r="J9026" s="15"/>
      <c r="K9026" s="15"/>
      <c r="L9026" s="217"/>
      <c r="M9026" s="22"/>
      <c r="N9026" s="119" t="str">
        <f>IF(G9026="","",VLOOKUP(G9026,номенклатури!R:U,4,0))</f>
        <v/>
      </c>
      <c r="O9026" s="119" t="str">
        <f>IF(M9026="","",VLOOKUP(M9026,'14'!D:D,1,0))</f>
        <v/>
      </c>
    </row>
    <row r="9027" spans="1:15" ht="12.75" customHeight="1" x14ac:dyDescent="0.2">
      <c r="A9027" s="36" t="str">
        <f>'0'!$A$4</f>
        <v>………………..</v>
      </c>
      <c r="B9027" s="37">
        <f>'0'!$A$2</f>
        <v>46112</v>
      </c>
      <c r="C9027" s="37" t="s">
        <v>1243</v>
      </c>
      <c r="D9027" s="119" t="str">
        <f>IF(G9027="","",VLOOKUP(G9027,номенклатури!R:T,2,0))</f>
        <v/>
      </c>
      <c r="E9027" s="333" t="str">
        <f>IF(G9027="","",VLOOKUP(G9027,номенклатури!R:T,3,0))</f>
        <v/>
      </c>
      <c r="F9027" s="159" t="str">
        <f>IF(G9027="","",IF(ISERROR(VLOOKUP(G9027,номенклатури!V:V,1,0)),E9027*H9027,E9027*I9027))</f>
        <v/>
      </c>
      <c r="G9027" s="14"/>
      <c r="H9027" s="15"/>
      <c r="I9027" s="15"/>
      <c r="J9027" s="15"/>
      <c r="K9027" s="15"/>
      <c r="L9027" s="217"/>
      <c r="M9027" s="22"/>
      <c r="N9027" s="119" t="str">
        <f>IF(G9027="","",VLOOKUP(G9027,номенклатури!R:U,4,0))</f>
        <v/>
      </c>
      <c r="O9027" s="119" t="str">
        <f>IF(M9027="","",VLOOKUP(M9027,'14'!D:D,1,0))</f>
        <v/>
      </c>
    </row>
    <row r="9028" spans="1:15" ht="12.75" customHeight="1" x14ac:dyDescent="0.2">
      <c r="A9028" s="36" t="str">
        <f>'0'!$A$4</f>
        <v>………………..</v>
      </c>
      <c r="B9028" s="37">
        <f>'0'!$A$2</f>
        <v>46112</v>
      </c>
      <c r="C9028" s="37" t="s">
        <v>1243</v>
      </c>
      <c r="D9028" s="119" t="str">
        <f>IF(G9028="","",VLOOKUP(G9028,номенклатури!R:T,2,0))</f>
        <v/>
      </c>
      <c r="E9028" s="333" t="str">
        <f>IF(G9028="","",VLOOKUP(G9028,номенклатури!R:T,3,0))</f>
        <v/>
      </c>
      <c r="F9028" s="159" t="str">
        <f>IF(G9028="","",IF(ISERROR(VLOOKUP(G9028,номенклатури!V:V,1,0)),E9028*H9028,E9028*I9028))</f>
        <v/>
      </c>
      <c r="G9028" s="14"/>
      <c r="H9028" s="15"/>
      <c r="I9028" s="15"/>
      <c r="J9028" s="15"/>
      <c r="K9028" s="15"/>
      <c r="L9028" s="217"/>
      <c r="M9028" s="22"/>
      <c r="N9028" s="119" t="str">
        <f>IF(G9028="","",VLOOKUP(G9028,номенклатури!R:U,4,0))</f>
        <v/>
      </c>
      <c r="O9028" s="119" t="str">
        <f>IF(M9028="","",VLOOKUP(M9028,'14'!D:D,1,0))</f>
        <v/>
      </c>
    </row>
    <row r="9029" spans="1:15" ht="12.75" customHeight="1" x14ac:dyDescent="0.2">
      <c r="A9029" s="36" t="str">
        <f>'0'!$A$4</f>
        <v>………………..</v>
      </c>
      <c r="B9029" s="37">
        <f>'0'!$A$2</f>
        <v>46112</v>
      </c>
      <c r="C9029" s="37" t="s">
        <v>1243</v>
      </c>
      <c r="D9029" s="119" t="str">
        <f>IF(G9029="","",VLOOKUP(G9029,номенклатури!R:T,2,0))</f>
        <v/>
      </c>
      <c r="E9029" s="333" t="str">
        <f>IF(G9029="","",VLOOKUP(G9029,номенклатури!R:T,3,0))</f>
        <v/>
      </c>
      <c r="F9029" s="159" t="str">
        <f>IF(G9029="","",IF(ISERROR(VLOOKUP(G9029,номенклатури!V:V,1,0)),E9029*H9029,E9029*I9029))</f>
        <v/>
      </c>
      <c r="G9029" s="14"/>
      <c r="H9029" s="15"/>
      <c r="I9029" s="15"/>
      <c r="J9029" s="15"/>
      <c r="K9029" s="15"/>
      <c r="L9029" s="217"/>
      <c r="M9029" s="22"/>
      <c r="N9029" s="119" t="str">
        <f>IF(G9029="","",VLOOKUP(G9029,номенклатури!R:U,4,0))</f>
        <v/>
      </c>
      <c r="O9029" s="119" t="str">
        <f>IF(M9029="","",VLOOKUP(M9029,'14'!D:D,1,0))</f>
        <v/>
      </c>
    </row>
    <row r="9030" spans="1:15" ht="12.75" customHeight="1" x14ac:dyDescent="0.2">
      <c r="A9030" s="36" t="str">
        <f>'0'!$A$4</f>
        <v>………………..</v>
      </c>
      <c r="B9030" s="37">
        <f>'0'!$A$2</f>
        <v>46112</v>
      </c>
      <c r="C9030" s="37" t="s">
        <v>1243</v>
      </c>
      <c r="D9030" s="119" t="str">
        <f>IF(G9030="","",VLOOKUP(G9030,номенклатури!R:T,2,0))</f>
        <v/>
      </c>
      <c r="E9030" s="333" t="str">
        <f>IF(G9030="","",VLOOKUP(G9030,номенклатури!R:T,3,0))</f>
        <v/>
      </c>
      <c r="F9030" s="159" t="str">
        <f>IF(G9030="","",IF(ISERROR(VLOOKUP(G9030,номенклатури!V:V,1,0)),E9030*H9030,E9030*I9030))</f>
        <v/>
      </c>
      <c r="G9030" s="14"/>
      <c r="H9030" s="15"/>
      <c r="I9030" s="15"/>
      <c r="J9030" s="15"/>
      <c r="K9030" s="15"/>
      <c r="L9030" s="217"/>
      <c r="M9030" s="22"/>
      <c r="N9030" s="119" t="str">
        <f>IF(G9030="","",VLOOKUP(G9030,номенклатури!R:U,4,0))</f>
        <v/>
      </c>
      <c r="O9030" s="119" t="str">
        <f>IF(M9030="","",VLOOKUP(M9030,'14'!D:D,1,0))</f>
        <v/>
      </c>
    </row>
    <row r="9031" spans="1:15" ht="12.75" customHeight="1" x14ac:dyDescent="0.2">
      <c r="A9031" s="36" t="str">
        <f>'0'!$A$4</f>
        <v>………………..</v>
      </c>
      <c r="B9031" s="37">
        <f>'0'!$A$2</f>
        <v>46112</v>
      </c>
      <c r="C9031" s="37" t="s">
        <v>1243</v>
      </c>
      <c r="D9031" s="119" t="str">
        <f>IF(G9031="","",VLOOKUP(G9031,номенклатури!R:T,2,0))</f>
        <v/>
      </c>
      <c r="E9031" s="333" t="str">
        <f>IF(G9031="","",VLOOKUP(G9031,номенклатури!R:T,3,0))</f>
        <v/>
      </c>
      <c r="F9031" s="159" t="str">
        <f>IF(G9031="","",IF(ISERROR(VLOOKUP(G9031,номенклатури!V:V,1,0)),E9031*H9031,E9031*I9031))</f>
        <v/>
      </c>
      <c r="G9031" s="14"/>
      <c r="H9031" s="15"/>
      <c r="I9031" s="15"/>
      <c r="J9031" s="15"/>
      <c r="K9031" s="15"/>
      <c r="L9031" s="217"/>
      <c r="M9031" s="22"/>
      <c r="N9031" s="119" t="str">
        <f>IF(G9031="","",VLOOKUP(G9031,номенклатури!R:U,4,0))</f>
        <v/>
      </c>
      <c r="O9031" s="119" t="str">
        <f>IF(M9031="","",VLOOKUP(M9031,'14'!D:D,1,0))</f>
        <v/>
      </c>
    </row>
    <row r="9032" spans="1:15" ht="12.75" customHeight="1" x14ac:dyDescent="0.2">
      <c r="A9032" s="36" t="str">
        <f>'0'!$A$4</f>
        <v>………………..</v>
      </c>
      <c r="B9032" s="37">
        <f>'0'!$A$2</f>
        <v>46112</v>
      </c>
      <c r="C9032" s="37" t="s">
        <v>1243</v>
      </c>
      <c r="D9032" s="119" t="str">
        <f>IF(G9032="","",VLOOKUP(G9032,номенклатури!R:T,2,0))</f>
        <v/>
      </c>
      <c r="E9032" s="333" t="str">
        <f>IF(G9032="","",VLOOKUP(G9032,номенклатури!R:T,3,0))</f>
        <v/>
      </c>
      <c r="F9032" s="159" t="str">
        <f>IF(G9032="","",IF(ISERROR(VLOOKUP(G9032,номенклатури!V:V,1,0)),E9032*H9032,E9032*I9032))</f>
        <v/>
      </c>
      <c r="G9032" s="14"/>
      <c r="H9032" s="15"/>
      <c r="I9032" s="15"/>
      <c r="J9032" s="15"/>
      <c r="K9032" s="15"/>
      <c r="L9032" s="217"/>
      <c r="M9032" s="22"/>
      <c r="N9032" s="119" t="str">
        <f>IF(G9032="","",VLOOKUP(G9032,номенклатури!R:U,4,0))</f>
        <v/>
      </c>
      <c r="O9032" s="119" t="str">
        <f>IF(M9032="","",VLOOKUP(M9032,'14'!D:D,1,0))</f>
        <v/>
      </c>
    </row>
    <row r="9033" spans="1:15" ht="12.75" customHeight="1" x14ac:dyDescent="0.2">
      <c r="A9033" s="36" t="str">
        <f>'0'!$A$4</f>
        <v>………………..</v>
      </c>
      <c r="B9033" s="37">
        <f>'0'!$A$2</f>
        <v>46112</v>
      </c>
      <c r="C9033" s="37" t="s">
        <v>1243</v>
      </c>
      <c r="D9033" s="119" t="str">
        <f>IF(G9033="","",VLOOKUP(G9033,номенклатури!R:T,2,0))</f>
        <v/>
      </c>
      <c r="E9033" s="333" t="str">
        <f>IF(G9033="","",VLOOKUP(G9033,номенклатури!R:T,3,0))</f>
        <v/>
      </c>
      <c r="F9033" s="159" t="str">
        <f>IF(G9033="","",IF(ISERROR(VLOOKUP(G9033,номенклатури!V:V,1,0)),E9033*H9033,E9033*I9033))</f>
        <v/>
      </c>
      <c r="G9033" s="14"/>
      <c r="H9033" s="15"/>
      <c r="I9033" s="15"/>
      <c r="J9033" s="15"/>
      <c r="K9033" s="15"/>
      <c r="L9033" s="217"/>
      <c r="M9033" s="22"/>
      <c r="N9033" s="119" t="str">
        <f>IF(G9033="","",VLOOKUP(G9033,номенклатури!R:U,4,0))</f>
        <v/>
      </c>
      <c r="O9033" s="119" t="str">
        <f>IF(M9033="","",VLOOKUP(M9033,'14'!D:D,1,0))</f>
        <v/>
      </c>
    </row>
    <row r="9034" spans="1:15" ht="12.75" customHeight="1" x14ac:dyDescent="0.2">
      <c r="A9034" s="36" t="str">
        <f>'0'!$A$4</f>
        <v>………………..</v>
      </c>
      <c r="B9034" s="37">
        <f>'0'!$A$2</f>
        <v>46112</v>
      </c>
      <c r="C9034" s="37" t="s">
        <v>1243</v>
      </c>
      <c r="D9034" s="119" t="str">
        <f>IF(G9034="","",VLOOKUP(G9034,номенклатури!R:T,2,0))</f>
        <v/>
      </c>
      <c r="E9034" s="333" t="str">
        <f>IF(G9034="","",VLOOKUP(G9034,номенклатури!R:T,3,0))</f>
        <v/>
      </c>
      <c r="F9034" s="159" t="str">
        <f>IF(G9034="","",IF(ISERROR(VLOOKUP(G9034,номенклатури!V:V,1,0)),E9034*H9034,E9034*I9034))</f>
        <v/>
      </c>
      <c r="G9034" s="14"/>
      <c r="H9034" s="15"/>
      <c r="I9034" s="15"/>
      <c r="J9034" s="15"/>
      <c r="K9034" s="15"/>
      <c r="L9034" s="217"/>
      <c r="M9034" s="22"/>
      <c r="N9034" s="119" t="str">
        <f>IF(G9034="","",VLOOKUP(G9034,номенклатури!R:U,4,0))</f>
        <v/>
      </c>
      <c r="O9034" s="119" t="str">
        <f>IF(M9034="","",VLOOKUP(M9034,'14'!D:D,1,0))</f>
        <v/>
      </c>
    </row>
    <row r="9035" spans="1:15" ht="12.75" customHeight="1" x14ac:dyDescent="0.2">
      <c r="A9035" s="36" t="str">
        <f>'0'!$A$4</f>
        <v>………………..</v>
      </c>
      <c r="B9035" s="37">
        <f>'0'!$A$2</f>
        <v>46112</v>
      </c>
      <c r="C9035" s="37" t="s">
        <v>1243</v>
      </c>
      <c r="D9035" s="119" t="str">
        <f>IF(G9035="","",VLOOKUP(G9035,номенклатури!R:T,2,0))</f>
        <v/>
      </c>
      <c r="E9035" s="333" t="str">
        <f>IF(G9035="","",VLOOKUP(G9035,номенклатури!R:T,3,0))</f>
        <v/>
      </c>
      <c r="F9035" s="159" t="str">
        <f>IF(G9035="","",IF(ISERROR(VLOOKUP(G9035,номенклатури!V:V,1,0)),E9035*H9035,E9035*I9035))</f>
        <v/>
      </c>
      <c r="G9035" s="14"/>
      <c r="H9035" s="15"/>
      <c r="I9035" s="15"/>
      <c r="J9035" s="15"/>
      <c r="K9035" s="15"/>
      <c r="L9035" s="217"/>
      <c r="M9035" s="22"/>
      <c r="N9035" s="119" t="str">
        <f>IF(G9035="","",VLOOKUP(G9035,номенклатури!R:U,4,0))</f>
        <v/>
      </c>
      <c r="O9035" s="119" t="str">
        <f>IF(M9035="","",VLOOKUP(M9035,'14'!D:D,1,0))</f>
        <v/>
      </c>
    </row>
    <row r="9036" spans="1:15" ht="12.75" customHeight="1" x14ac:dyDescent="0.2">
      <c r="A9036" s="36" t="str">
        <f>'0'!$A$4</f>
        <v>………………..</v>
      </c>
      <c r="B9036" s="37">
        <f>'0'!$A$2</f>
        <v>46112</v>
      </c>
      <c r="C9036" s="37" t="s">
        <v>1243</v>
      </c>
      <c r="D9036" s="119" t="str">
        <f>IF(G9036="","",VLOOKUP(G9036,номенклатури!R:T,2,0))</f>
        <v/>
      </c>
      <c r="E9036" s="333" t="str">
        <f>IF(G9036="","",VLOOKUP(G9036,номенклатури!R:T,3,0))</f>
        <v/>
      </c>
      <c r="F9036" s="159" t="str">
        <f>IF(G9036="","",IF(ISERROR(VLOOKUP(G9036,номенклатури!V:V,1,0)),E9036*H9036,E9036*I9036))</f>
        <v/>
      </c>
      <c r="G9036" s="14"/>
      <c r="H9036" s="15"/>
      <c r="I9036" s="15"/>
      <c r="J9036" s="15"/>
      <c r="K9036" s="15"/>
      <c r="L9036" s="217"/>
      <c r="M9036" s="22"/>
      <c r="N9036" s="119" t="str">
        <f>IF(G9036="","",VLOOKUP(G9036,номенклатури!R:U,4,0))</f>
        <v/>
      </c>
      <c r="O9036" s="119" t="str">
        <f>IF(M9036="","",VLOOKUP(M9036,'14'!D:D,1,0))</f>
        <v/>
      </c>
    </row>
    <row r="9037" spans="1:15" ht="12.75" customHeight="1" x14ac:dyDescent="0.2">
      <c r="A9037" s="36" t="str">
        <f>'0'!$A$4</f>
        <v>………………..</v>
      </c>
      <c r="B9037" s="37">
        <f>'0'!$A$2</f>
        <v>46112</v>
      </c>
      <c r="C9037" s="37" t="s">
        <v>1243</v>
      </c>
      <c r="D9037" s="119" t="str">
        <f>IF(G9037="","",VLOOKUP(G9037,номенклатури!R:T,2,0))</f>
        <v/>
      </c>
      <c r="E9037" s="333" t="str">
        <f>IF(G9037="","",VLOOKUP(G9037,номенклатури!R:T,3,0))</f>
        <v/>
      </c>
      <c r="F9037" s="159" t="str">
        <f>IF(G9037="","",IF(ISERROR(VLOOKUP(G9037,номенклатури!V:V,1,0)),E9037*H9037,E9037*I9037))</f>
        <v/>
      </c>
      <c r="G9037" s="14"/>
      <c r="H9037" s="15"/>
      <c r="I9037" s="15"/>
      <c r="J9037" s="15"/>
      <c r="K9037" s="15"/>
      <c r="L9037" s="217"/>
      <c r="M9037" s="22"/>
      <c r="N9037" s="119" t="str">
        <f>IF(G9037="","",VLOOKUP(G9037,номенклатури!R:U,4,0))</f>
        <v/>
      </c>
      <c r="O9037" s="119" t="str">
        <f>IF(M9037="","",VLOOKUP(M9037,'14'!D:D,1,0))</f>
        <v/>
      </c>
    </row>
    <row r="9038" spans="1:15" ht="12.75" customHeight="1" x14ac:dyDescent="0.2">
      <c r="A9038" s="36" t="str">
        <f>'0'!$A$4</f>
        <v>………………..</v>
      </c>
      <c r="B9038" s="37">
        <f>'0'!$A$2</f>
        <v>46112</v>
      </c>
      <c r="C9038" s="37" t="s">
        <v>1243</v>
      </c>
      <c r="D9038" s="119" t="str">
        <f>IF(G9038="","",VLOOKUP(G9038,номенклатури!R:T,2,0))</f>
        <v/>
      </c>
      <c r="E9038" s="333" t="str">
        <f>IF(G9038="","",VLOOKUP(G9038,номенклатури!R:T,3,0))</f>
        <v/>
      </c>
      <c r="F9038" s="159" t="str">
        <f>IF(G9038="","",IF(ISERROR(VLOOKUP(G9038,номенклатури!V:V,1,0)),E9038*H9038,E9038*I9038))</f>
        <v/>
      </c>
      <c r="G9038" s="14"/>
      <c r="H9038" s="15"/>
      <c r="I9038" s="15"/>
      <c r="J9038" s="15"/>
      <c r="K9038" s="15"/>
      <c r="L9038" s="217"/>
      <c r="M9038" s="22"/>
      <c r="N9038" s="119" t="str">
        <f>IF(G9038="","",VLOOKUP(G9038,номенклатури!R:U,4,0))</f>
        <v/>
      </c>
      <c r="O9038" s="119" t="str">
        <f>IF(M9038="","",VLOOKUP(M9038,'14'!D:D,1,0))</f>
        <v/>
      </c>
    </row>
    <row r="9039" spans="1:15" ht="12.75" customHeight="1" x14ac:dyDescent="0.2">
      <c r="A9039" s="36" t="str">
        <f>'0'!$A$4</f>
        <v>………………..</v>
      </c>
      <c r="B9039" s="37">
        <f>'0'!$A$2</f>
        <v>46112</v>
      </c>
      <c r="C9039" s="37" t="s">
        <v>1243</v>
      </c>
      <c r="D9039" s="119" t="str">
        <f>IF(G9039="","",VLOOKUP(G9039,номенклатури!R:T,2,0))</f>
        <v/>
      </c>
      <c r="E9039" s="333" t="str">
        <f>IF(G9039="","",VLOOKUP(G9039,номенклатури!R:T,3,0))</f>
        <v/>
      </c>
      <c r="F9039" s="159" t="str">
        <f>IF(G9039="","",IF(ISERROR(VLOOKUP(G9039,номенклатури!V:V,1,0)),E9039*H9039,E9039*I9039))</f>
        <v/>
      </c>
      <c r="G9039" s="14"/>
      <c r="H9039" s="15"/>
      <c r="I9039" s="15"/>
      <c r="J9039" s="15"/>
      <c r="K9039" s="15"/>
      <c r="L9039" s="217"/>
      <c r="M9039" s="22"/>
      <c r="N9039" s="119" t="str">
        <f>IF(G9039="","",VLOOKUP(G9039,номенклатури!R:U,4,0))</f>
        <v/>
      </c>
      <c r="O9039" s="119" t="str">
        <f>IF(M9039="","",VLOOKUP(M9039,'14'!D:D,1,0))</f>
        <v/>
      </c>
    </row>
    <row r="9040" spans="1:15" ht="12.75" customHeight="1" x14ac:dyDescent="0.2">
      <c r="A9040" s="36" t="str">
        <f>'0'!$A$4</f>
        <v>………………..</v>
      </c>
      <c r="B9040" s="37">
        <f>'0'!$A$2</f>
        <v>46112</v>
      </c>
      <c r="C9040" s="37" t="s">
        <v>1243</v>
      </c>
      <c r="D9040" s="119" t="str">
        <f>IF(G9040="","",VLOOKUP(G9040,номенклатури!R:T,2,0))</f>
        <v/>
      </c>
      <c r="E9040" s="333" t="str">
        <f>IF(G9040="","",VLOOKUP(G9040,номенклатури!R:T,3,0))</f>
        <v/>
      </c>
      <c r="F9040" s="159" t="str">
        <f>IF(G9040="","",IF(ISERROR(VLOOKUP(G9040,номенклатури!V:V,1,0)),E9040*H9040,E9040*I9040))</f>
        <v/>
      </c>
      <c r="G9040" s="14"/>
      <c r="H9040" s="15"/>
      <c r="I9040" s="15"/>
      <c r="J9040" s="15"/>
      <c r="K9040" s="15"/>
      <c r="L9040" s="217"/>
      <c r="M9040" s="22"/>
      <c r="N9040" s="119" t="str">
        <f>IF(G9040="","",VLOOKUP(G9040,номенклатури!R:U,4,0))</f>
        <v/>
      </c>
      <c r="O9040" s="119" t="str">
        <f>IF(M9040="","",VLOOKUP(M9040,'14'!D:D,1,0))</f>
        <v/>
      </c>
    </row>
    <row r="9041" spans="1:15" ht="12.75" customHeight="1" x14ac:dyDescent="0.2">
      <c r="A9041" s="36" t="str">
        <f>'0'!$A$4</f>
        <v>………………..</v>
      </c>
      <c r="B9041" s="37">
        <f>'0'!$A$2</f>
        <v>46112</v>
      </c>
      <c r="C9041" s="37" t="s">
        <v>1243</v>
      </c>
      <c r="D9041" s="119" t="str">
        <f>IF(G9041="","",VLOOKUP(G9041,номенклатури!R:T,2,0))</f>
        <v/>
      </c>
      <c r="E9041" s="333" t="str">
        <f>IF(G9041="","",VLOOKUP(G9041,номенклатури!R:T,3,0))</f>
        <v/>
      </c>
      <c r="F9041" s="159" t="str">
        <f>IF(G9041="","",IF(ISERROR(VLOOKUP(G9041,номенклатури!V:V,1,0)),E9041*H9041,E9041*I9041))</f>
        <v/>
      </c>
      <c r="G9041" s="14"/>
      <c r="H9041" s="15"/>
      <c r="I9041" s="15"/>
      <c r="J9041" s="15"/>
      <c r="K9041" s="15"/>
      <c r="L9041" s="217"/>
      <c r="M9041" s="22"/>
      <c r="N9041" s="119" t="str">
        <f>IF(G9041="","",VLOOKUP(G9041,номенклатури!R:U,4,0))</f>
        <v/>
      </c>
      <c r="O9041" s="119" t="str">
        <f>IF(M9041="","",VLOOKUP(M9041,'14'!D:D,1,0))</f>
        <v/>
      </c>
    </row>
    <row r="9042" spans="1:15" ht="12.75" customHeight="1" x14ac:dyDescent="0.2">
      <c r="A9042" s="36" t="str">
        <f>'0'!$A$4</f>
        <v>………………..</v>
      </c>
      <c r="B9042" s="37">
        <f>'0'!$A$2</f>
        <v>46112</v>
      </c>
      <c r="C9042" s="37" t="s">
        <v>1243</v>
      </c>
      <c r="D9042" s="119" t="str">
        <f>IF(G9042="","",VLOOKUP(G9042,номенклатури!R:T,2,0))</f>
        <v/>
      </c>
      <c r="E9042" s="333" t="str">
        <f>IF(G9042="","",VLOOKUP(G9042,номенклатури!R:T,3,0))</f>
        <v/>
      </c>
      <c r="F9042" s="159" t="str">
        <f>IF(G9042="","",IF(ISERROR(VLOOKUP(G9042,номенклатури!V:V,1,0)),E9042*H9042,E9042*I9042))</f>
        <v/>
      </c>
      <c r="G9042" s="14"/>
      <c r="H9042" s="15"/>
      <c r="I9042" s="15"/>
      <c r="J9042" s="15"/>
      <c r="K9042" s="15"/>
      <c r="L9042" s="217"/>
      <c r="M9042" s="22"/>
      <c r="N9042" s="119" t="str">
        <f>IF(G9042="","",VLOOKUP(G9042,номенклатури!R:U,4,0))</f>
        <v/>
      </c>
      <c r="O9042" s="119" t="str">
        <f>IF(M9042="","",VLOOKUP(M9042,'14'!D:D,1,0))</f>
        <v/>
      </c>
    </row>
    <row r="9043" spans="1:15" ht="12.75" customHeight="1" x14ac:dyDescent="0.2">
      <c r="A9043" s="36" t="str">
        <f>'0'!$A$4</f>
        <v>………………..</v>
      </c>
      <c r="B9043" s="37">
        <f>'0'!$A$2</f>
        <v>46112</v>
      </c>
      <c r="C9043" s="37" t="s">
        <v>1243</v>
      </c>
      <c r="D9043" s="119" t="str">
        <f>IF(G9043="","",VLOOKUP(G9043,номенклатури!R:T,2,0))</f>
        <v/>
      </c>
      <c r="E9043" s="333" t="str">
        <f>IF(G9043="","",VLOOKUP(G9043,номенклатури!R:T,3,0))</f>
        <v/>
      </c>
      <c r="F9043" s="159" t="str">
        <f>IF(G9043="","",IF(ISERROR(VLOOKUP(G9043,номенклатури!V:V,1,0)),E9043*H9043,E9043*I9043))</f>
        <v/>
      </c>
      <c r="G9043" s="14"/>
      <c r="H9043" s="15"/>
      <c r="I9043" s="15"/>
      <c r="J9043" s="15"/>
      <c r="K9043" s="15"/>
      <c r="L9043" s="217"/>
      <c r="M9043" s="22"/>
      <c r="N9043" s="119" t="str">
        <f>IF(G9043="","",VLOOKUP(G9043,номенклатури!R:U,4,0))</f>
        <v/>
      </c>
      <c r="O9043" s="119" t="str">
        <f>IF(M9043="","",VLOOKUP(M9043,'14'!D:D,1,0))</f>
        <v/>
      </c>
    </row>
    <row r="9044" spans="1:15" ht="12.75" customHeight="1" x14ac:dyDescent="0.2">
      <c r="A9044" s="36" t="str">
        <f>'0'!$A$4</f>
        <v>………………..</v>
      </c>
      <c r="B9044" s="37">
        <f>'0'!$A$2</f>
        <v>46112</v>
      </c>
      <c r="C9044" s="37" t="s">
        <v>1243</v>
      </c>
      <c r="D9044" s="119" t="str">
        <f>IF(G9044="","",VLOOKUP(G9044,номенклатури!R:T,2,0))</f>
        <v/>
      </c>
      <c r="E9044" s="333" t="str">
        <f>IF(G9044="","",VLOOKUP(G9044,номенклатури!R:T,3,0))</f>
        <v/>
      </c>
      <c r="F9044" s="159" t="str">
        <f>IF(G9044="","",IF(ISERROR(VLOOKUP(G9044,номенклатури!V:V,1,0)),E9044*H9044,E9044*I9044))</f>
        <v/>
      </c>
      <c r="G9044" s="14"/>
      <c r="H9044" s="15"/>
      <c r="I9044" s="15"/>
      <c r="J9044" s="15"/>
      <c r="K9044" s="15"/>
      <c r="L9044" s="217"/>
      <c r="M9044" s="22"/>
      <c r="N9044" s="119" t="str">
        <f>IF(G9044="","",VLOOKUP(G9044,номенклатури!R:U,4,0))</f>
        <v/>
      </c>
      <c r="O9044" s="119" t="str">
        <f>IF(M9044="","",VLOOKUP(M9044,'14'!D:D,1,0))</f>
        <v/>
      </c>
    </row>
    <row r="9045" spans="1:15" ht="12.75" customHeight="1" x14ac:dyDescent="0.2">
      <c r="A9045" s="36" t="str">
        <f>'0'!$A$4</f>
        <v>………………..</v>
      </c>
      <c r="B9045" s="37">
        <f>'0'!$A$2</f>
        <v>46112</v>
      </c>
      <c r="C9045" s="37" t="s">
        <v>1243</v>
      </c>
      <c r="D9045" s="119" t="str">
        <f>IF(G9045="","",VLOOKUP(G9045,номенклатури!R:T,2,0))</f>
        <v/>
      </c>
      <c r="E9045" s="333" t="str">
        <f>IF(G9045="","",VLOOKUP(G9045,номенклатури!R:T,3,0))</f>
        <v/>
      </c>
      <c r="F9045" s="159" t="str">
        <f>IF(G9045="","",IF(ISERROR(VLOOKUP(G9045,номенклатури!V:V,1,0)),E9045*H9045,E9045*I9045))</f>
        <v/>
      </c>
      <c r="G9045" s="14"/>
      <c r="H9045" s="15"/>
      <c r="I9045" s="15"/>
      <c r="J9045" s="15"/>
      <c r="K9045" s="15"/>
      <c r="L9045" s="217"/>
      <c r="M9045" s="22"/>
      <c r="N9045" s="119" t="str">
        <f>IF(G9045="","",VLOOKUP(G9045,номенклатури!R:U,4,0))</f>
        <v/>
      </c>
      <c r="O9045" s="119" t="str">
        <f>IF(M9045="","",VLOOKUP(M9045,'14'!D:D,1,0))</f>
        <v/>
      </c>
    </row>
    <row r="9046" spans="1:15" ht="12.75" customHeight="1" x14ac:dyDescent="0.2">
      <c r="A9046" s="36" t="str">
        <f>'0'!$A$4</f>
        <v>………………..</v>
      </c>
      <c r="B9046" s="37">
        <f>'0'!$A$2</f>
        <v>46112</v>
      </c>
      <c r="C9046" s="37" t="s">
        <v>1243</v>
      </c>
      <c r="D9046" s="119" t="str">
        <f>IF(G9046="","",VLOOKUP(G9046,номенклатури!R:T,2,0))</f>
        <v/>
      </c>
      <c r="E9046" s="333" t="str">
        <f>IF(G9046="","",VLOOKUP(G9046,номенклатури!R:T,3,0))</f>
        <v/>
      </c>
      <c r="F9046" s="159" t="str">
        <f>IF(G9046="","",IF(ISERROR(VLOOKUP(G9046,номенклатури!V:V,1,0)),E9046*H9046,E9046*I9046))</f>
        <v/>
      </c>
      <c r="G9046" s="14"/>
      <c r="H9046" s="15"/>
      <c r="I9046" s="15"/>
      <c r="J9046" s="15"/>
      <c r="K9046" s="15"/>
      <c r="L9046" s="217"/>
      <c r="M9046" s="22"/>
      <c r="N9046" s="119" t="str">
        <f>IF(G9046="","",VLOOKUP(G9046,номенклатури!R:U,4,0))</f>
        <v/>
      </c>
      <c r="O9046" s="119" t="str">
        <f>IF(M9046="","",VLOOKUP(M9046,'14'!D:D,1,0))</f>
        <v/>
      </c>
    </row>
    <row r="9047" spans="1:15" ht="12.75" customHeight="1" x14ac:dyDescent="0.2">
      <c r="A9047" s="36" t="str">
        <f>'0'!$A$4</f>
        <v>………………..</v>
      </c>
      <c r="B9047" s="37">
        <f>'0'!$A$2</f>
        <v>46112</v>
      </c>
      <c r="C9047" s="37" t="s">
        <v>1243</v>
      </c>
      <c r="D9047" s="119" t="str">
        <f>IF(G9047="","",VLOOKUP(G9047,номенклатури!R:T,2,0))</f>
        <v/>
      </c>
      <c r="E9047" s="333" t="str">
        <f>IF(G9047="","",VLOOKUP(G9047,номенклатури!R:T,3,0))</f>
        <v/>
      </c>
      <c r="F9047" s="159" t="str">
        <f>IF(G9047="","",IF(ISERROR(VLOOKUP(G9047,номенклатури!V:V,1,0)),E9047*H9047,E9047*I9047))</f>
        <v/>
      </c>
      <c r="G9047" s="14"/>
      <c r="H9047" s="15"/>
      <c r="I9047" s="15"/>
      <c r="J9047" s="15"/>
      <c r="K9047" s="15"/>
      <c r="L9047" s="217"/>
      <c r="M9047" s="22"/>
      <c r="N9047" s="119" t="str">
        <f>IF(G9047="","",VLOOKUP(G9047,номенклатури!R:U,4,0))</f>
        <v/>
      </c>
      <c r="O9047" s="119" t="str">
        <f>IF(M9047="","",VLOOKUP(M9047,'14'!D:D,1,0))</f>
        <v/>
      </c>
    </row>
    <row r="9048" spans="1:15" ht="12.75" customHeight="1" x14ac:dyDescent="0.2">
      <c r="A9048" s="36" t="str">
        <f>'0'!$A$4</f>
        <v>………………..</v>
      </c>
      <c r="B9048" s="37">
        <f>'0'!$A$2</f>
        <v>46112</v>
      </c>
      <c r="C9048" s="37" t="s">
        <v>1243</v>
      </c>
      <c r="D9048" s="119" t="str">
        <f>IF(G9048="","",VLOOKUP(G9048,номенклатури!R:T,2,0))</f>
        <v/>
      </c>
      <c r="E9048" s="333" t="str">
        <f>IF(G9048="","",VLOOKUP(G9048,номенклатури!R:T,3,0))</f>
        <v/>
      </c>
      <c r="F9048" s="159" t="str">
        <f>IF(G9048="","",IF(ISERROR(VLOOKUP(G9048,номенклатури!V:V,1,0)),E9048*H9048,E9048*I9048))</f>
        <v/>
      </c>
      <c r="G9048" s="14"/>
      <c r="H9048" s="15"/>
      <c r="I9048" s="15"/>
      <c r="J9048" s="15"/>
      <c r="K9048" s="15"/>
      <c r="L9048" s="217"/>
      <c r="M9048" s="22"/>
      <c r="N9048" s="119" t="str">
        <f>IF(G9048="","",VLOOKUP(G9048,номенклатури!R:U,4,0))</f>
        <v/>
      </c>
      <c r="O9048" s="119" t="str">
        <f>IF(M9048="","",VLOOKUP(M9048,'14'!D:D,1,0))</f>
        <v/>
      </c>
    </row>
    <row r="9049" spans="1:15" ht="12.75" customHeight="1" x14ac:dyDescent="0.2">
      <c r="A9049" s="36" t="str">
        <f>'0'!$A$4</f>
        <v>………………..</v>
      </c>
      <c r="B9049" s="37">
        <f>'0'!$A$2</f>
        <v>46112</v>
      </c>
      <c r="C9049" s="37" t="s">
        <v>1243</v>
      </c>
      <c r="D9049" s="119" t="str">
        <f>IF(G9049="","",VLOOKUP(G9049,номенклатури!R:T,2,0))</f>
        <v/>
      </c>
      <c r="E9049" s="333" t="str">
        <f>IF(G9049="","",VLOOKUP(G9049,номенклатури!R:T,3,0))</f>
        <v/>
      </c>
      <c r="F9049" s="159" t="str">
        <f>IF(G9049="","",IF(ISERROR(VLOOKUP(G9049,номенклатури!V:V,1,0)),E9049*H9049,E9049*I9049))</f>
        <v/>
      </c>
      <c r="G9049" s="14"/>
      <c r="H9049" s="15"/>
      <c r="I9049" s="15"/>
      <c r="J9049" s="15"/>
      <c r="K9049" s="15"/>
      <c r="L9049" s="217"/>
      <c r="M9049" s="22"/>
      <c r="N9049" s="119" t="str">
        <f>IF(G9049="","",VLOOKUP(G9049,номенклатури!R:U,4,0))</f>
        <v/>
      </c>
      <c r="O9049" s="119" t="str">
        <f>IF(M9049="","",VLOOKUP(M9049,'14'!D:D,1,0))</f>
        <v/>
      </c>
    </row>
    <row r="9050" spans="1:15" ht="12.75" customHeight="1" x14ac:dyDescent="0.2">
      <c r="A9050" s="36" t="str">
        <f>'0'!$A$4</f>
        <v>………………..</v>
      </c>
      <c r="B9050" s="37">
        <f>'0'!$A$2</f>
        <v>46112</v>
      </c>
      <c r="C9050" s="37" t="s">
        <v>1243</v>
      </c>
      <c r="D9050" s="119" t="str">
        <f>IF(G9050="","",VLOOKUP(G9050,номенклатури!R:T,2,0))</f>
        <v/>
      </c>
      <c r="E9050" s="333" t="str">
        <f>IF(G9050="","",VLOOKUP(G9050,номенклатури!R:T,3,0))</f>
        <v/>
      </c>
      <c r="F9050" s="159" t="str">
        <f>IF(G9050="","",IF(ISERROR(VLOOKUP(G9050,номенклатури!V:V,1,0)),E9050*H9050,E9050*I9050))</f>
        <v/>
      </c>
      <c r="G9050" s="14"/>
      <c r="H9050" s="15"/>
      <c r="I9050" s="15"/>
      <c r="J9050" s="15"/>
      <c r="K9050" s="15"/>
      <c r="L9050" s="217"/>
      <c r="M9050" s="22"/>
      <c r="N9050" s="119" t="str">
        <f>IF(G9050="","",VLOOKUP(G9050,номенклатури!R:U,4,0))</f>
        <v/>
      </c>
      <c r="O9050" s="119" t="str">
        <f>IF(M9050="","",VLOOKUP(M9050,'14'!D:D,1,0))</f>
        <v/>
      </c>
    </row>
    <row r="9051" spans="1:15" ht="12.75" customHeight="1" x14ac:dyDescent="0.2">
      <c r="A9051" s="36" t="str">
        <f>'0'!$A$4</f>
        <v>………………..</v>
      </c>
      <c r="B9051" s="37">
        <f>'0'!$A$2</f>
        <v>46112</v>
      </c>
      <c r="C9051" s="37" t="s">
        <v>1243</v>
      </c>
      <c r="D9051" s="119" t="str">
        <f>IF(G9051="","",VLOOKUP(G9051,номенклатури!R:T,2,0))</f>
        <v/>
      </c>
      <c r="E9051" s="333" t="str">
        <f>IF(G9051="","",VLOOKUP(G9051,номенклатури!R:T,3,0))</f>
        <v/>
      </c>
      <c r="F9051" s="159" t="str">
        <f>IF(G9051="","",IF(ISERROR(VLOOKUP(G9051,номенклатури!V:V,1,0)),E9051*H9051,E9051*I9051))</f>
        <v/>
      </c>
      <c r="G9051" s="14"/>
      <c r="H9051" s="15"/>
      <c r="I9051" s="15"/>
      <c r="J9051" s="15"/>
      <c r="K9051" s="15"/>
      <c r="L9051" s="217"/>
      <c r="M9051" s="22"/>
      <c r="N9051" s="119" t="str">
        <f>IF(G9051="","",VLOOKUP(G9051,номенклатури!R:U,4,0))</f>
        <v/>
      </c>
      <c r="O9051" s="119" t="str">
        <f>IF(M9051="","",VLOOKUP(M9051,'14'!D:D,1,0))</f>
        <v/>
      </c>
    </row>
    <row r="9052" spans="1:15" ht="12.75" customHeight="1" x14ac:dyDescent="0.2">
      <c r="A9052" s="36" t="str">
        <f>'0'!$A$4</f>
        <v>………………..</v>
      </c>
      <c r="B9052" s="37">
        <f>'0'!$A$2</f>
        <v>46112</v>
      </c>
      <c r="C9052" s="37" t="s">
        <v>1243</v>
      </c>
      <c r="D9052" s="119" t="str">
        <f>IF(G9052="","",VLOOKUP(G9052,номенклатури!R:T,2,0))</f>
        <v/>
      </c>
      <c r="E9052" s="333" t="str">
        <f>IF(G9052="","",VLOOKUP(G9052,номенклатури!R:T,3,0))</f>
        <v/>
      </c>
      <c r="F9052" s="159" t="str">
        <f>IF(G9052="","",IF(ISERROR(VLOOKUP(G9052,номенклатури!V:V,1,0)),E9052*H9052,E9052*I9052))</f>
        <v/>
      </c>
      <c r="G9052" s="14"/>
      <c r="H9052" s="15"/>
      <c r="I9052" s="15"/>
      <c r="J9052" s="15"/>
      <c r="K9052" s="15"/>
      <c r="L9052" s="217"/>
      <c r="M9052" s="22"/>
      <c r="N9052" s="119" t="str">
        <f>IF(G9052="","",VLOOKUP(G9052,номенклатури!R:U,4,0))</f>
        <v/>
      </c>
      <c r="O9052" s="119" t="str">
        <f>IF(M9052="","",VLOOKUP(M9052,'14'!D:D,1,0))</f>
        <v/>
      </c>
    </row>
    <row r="9053" spans="1:15" ht="12.75" customHeight="1" x14ac:dyDescent="0.2">
      <c r="A9053" s="36" t="str">
        <f>'0'!$A$4</f>
        <v>………………..</v>
      </c>
      <c r="B9053" s="37">
        <f>'0'!$A$2</f>
        <v>46112</v>
      </c>
      <c r="C9053" s="37" t="s">
        <v>1243</v>
      </c>
      <c r="D9053" s="119" t="str">
        <f>IF(G9053="","",VLOOKUP(G9053,номенклатури!R:T,2,0))</f>
        <v/>
      </c>
      <c r="E9053" s="333" t="str">
        <f>IF(G9053="","",VLOOKUP(G9053,номенклатури!R:T,3,0))</f>
        <v/>
      </c>
      <c r="F9053" s="159" t="str">
        <f>IF(G9053="","",IF(ISERROR(VLOOKUP(G9053,номенклатури!V:V,1,0)),E9053*H9053,E9053*I9053))</f>
        <v/>
      </c>
      <c r="G9053" s="14"/>
      <c r="H9053" s="15"/>
      <c r="I9053" s="15"/>
      <c r="J9053" s="15"/>
      <c r="K9053" s="15"/>
      <c r="L9053" s="217"/>
      <c r="M9053" s="22"/>
      <c r="N9053" s="119" t="str">
        <f>IF(G9053="","",VLOOKUP(G9053,номенклатури!R:U,4,0))</f>
        <v/>
      </c>
      <c r="O9053" s="119" t="str">
        <f>IF(M9053="","",VLOOKUP(M9053,'14'!D:D,1,0))</f>
        <v/>
      </c>
    </row>
    <row r="9054" spans="1:15" ht="12.75" customHeight="1" x14ac:dyDescent="0.2">
      <c r="A9054" s="36" t="str">
        <f>'0'!$A$4</f>
        <v>………………..</v>
      </c>
      <c r="B9054" s="37">
        <f>'0'!$A$2</f>
        <v>46112</v>
      </c>
      <c r="C9054" s="37" t="s">
        <v>1243</v>
      </c>
      <c r="D9054" s="119" t="str">
        <f>IF(G9054="","",VLOOKUP(G9054,номенклатури!R:T,2,0))</f>
        <v/>
      </c>
      <c r="E9054" s="333" t="str">
        <f>IF(G9054="","",VLOOKUP(G9054,номенклатури!R:T,3,0))</f>
        <v/>
      </c>
      <c r="F9054" s="159" t="str">
        <f>IF(G9054="","",IF(ISERROR(VLOOKUP(G9054,номенклатури!V:V,1,0)),E9054*H9054,E9054*I9054))</f>
        <v/>
      </c>
      <c r="G9054" s="14"/>
      <c r="H9054" s="15"/>
      <c r="I9054" s="15"/>
      <c r="J9054" s="15"/>
      <c r="K9054" s="15"/>
      <c r="L9054" s="217"/>
      <c r="M9054" s="22"/>
      <c r="N9054" s="119" t="str">
        <f>IF(G9054="","",VLOOKUP(G9054,номенклатури!R:U,4,0))</f>
        <v/>
      </c>
      <c r="O9054" s="119" t="str">
        <f>IF(M9054="","",VLOOKUP(M9054,'14'!D:D,1,0))</f>
        <v/>
      </c>
    </row>
    <row r="9055" spans="1:15" ht="12.75" customHeight="1" x14ac:dyDescent="0.2">
      <c r="A9055" s="36" t="str">
        <f>'0'!$A$4</f>
        <v>………………..</v>
      </c>
      <c r="B9055" s="37">
        <f>'0'!$A$2</f>
        <v>46112</v>
      </c>
      <c r="C9055" s="37" t="s">
        <v>1243</v>
      </c>
      <c r="D9055" s="119" t="str">
        <f>IF(G9055="","",VLOOKUP(G9055,номенклатури!R:T,2,0))</f>
        <v/>
      </c>
      <c r="E9055" s="333" t="str">
        <f>IF(G9055="","",VLOOKUP(G9055,номенклатури!R:T,3,0))</f>
        <v/>
      </c>
      <c r="F9055" s="159" t="str">
        <f>IF(G9055="","",IF(ISERROR(VLOOKUP(G9055,номенклатури!V:V,1,0)),E9055*H9055,E9055*I9055))</f>
        <v/>
      </c>
      <c r="G9055" s="14"/>
      <c r="H9055" s="15"/>
      <c r="I9055" s="15"/>
      <c r="J9055" s="15"/>
      <c r="K9055" s="15"/>
      <c r="L9055" s="217"/>
      <c r="M9055" s="22"/>
      <c r="N9055" s="119" t="str">
        <f>IF(G9055="","",VLOOKUP(G9055,номенклатури!R:U,4,0))</f>
        <v/>
      </c>
      <c r="O9055" s="119" t="str">
        <f>IF(M9055="","",VLOOKUP(M9055,'14'!D:D,1,0))</f>
        <v/>
      </c>
    </row>
    <row r="9056" spans="1:15" ht="12.75" customHeight="1" x14ac:dyDescent="0.2">
      <c r="A9056" s="36" t="str">
        <f>'0'!$A$4</f>
        <v>………………..</v>
      </c>
      <c r="B9056" s="37">
        <f>'0'!$A$2</f>
        <v>46112</v>
      </c>
      <c r="C9056" s="37" t="s">
        <v>1243</v>
      </c>
      <c r="D9056" s="119" t="str">
        <f>IF(G9056="","",VLOOKUP(G9056,номенклатури!R:T,2,0))</f>
        <v/>
      </c>
      <c r="E9056" s="333" t="str">
        <f>IF(G9056="","",VLOOKUP(G9056,номенклатури!R:T,3,0))</f>
        <v/>
      </c>
      <c r="F9056" s="159" t="str">
        <f>IF(G9056="","",IF(ISERROR(VLOOKUP(G9056,номенклатури!V:V,1,0)),E9056*H9056,E9056*I9056))</f>
        <v/>
      </c>
      <c r="G9056" s="14"/>
      <c r="H9056" s="15"/>
      <c r="I9056" s="15"/>
      <c r="J9056" s="15"/>
      <c r="K9056" s="15"/>
      <c r="L9056" s="217"/>
      <c r="M9056" s="22"/>
      <c r="N9056" s="119" t="str">
        <f>IF(G9056="","",VLOOKUP(G9056,номенклатури!R:U,4,0))</f>
        <v/>
      </c>
      <c r="O9056" s="119" t="str">
        <f>IF(M9056="","",VLOOKUP(M9056,'14'!D:D,1,0))</f>
        <v/>
      </c>
    </row>
    <row r="9057" spans="1:15" ht="12.75" customHeight="1" x14ac:dyDescent="0.2">
      <c r="A9057" s="36" t="str">
        <f>'0'!$A$4</f>
        <v>………………..</v>
      </c>
      <c r="B9057" s="37">
        <f>'0'!$A$2</f>
        <v>46112</v>
      </c>
      <c r="C9057" s="37" t="s">
        <v>1243</v>
      </c>
      <c r="D9057" s="119" t="str">
        <f>IF(G9057="","",VLOOKUP(G9057,номенклатури!R:T,2,0))</f>
        <v/>
      </c>
      <c r="E9057" s="333" t="str">
        <f>IF(G9057="","",VLOOKUP(G9057,номенклатури!R:T,3,0))</f>
        <v/>
      </c>
      <c r="F9057" s="159" t="str">
        <f>IF(G9057="","",IF(ISERROR(VLOOKUP(G9057,номенклатури!V:V,1,0)),E9057*H9057,E9057*I9057))</f>
        <v/>
      </c>
      <c r="G9057" s="14"/>
      <c r="H9057" s="15"/>
      <c r="I9057" s="15"/>
      <c r="J9057" s="15"/>
      <c r="K9057" s="15"/>
      <c r="L9057" s="217"/>
      <c r="M9057" s="22"/>
      <c r="N9057" s="119" t="str">
        <f>IF(G9057="","",VLOOKUP(G9057,номенклатури!R:U,4,0))</f>
        <v/>
      </c>
      <c r="O9057" s="119" t="str">
        <f>IF(M9057="","",VLOOKUP(M9057,'14'!D:D,1,0))</f>
        <v/>
      </c>
    </row>
    <row r="9058" spans="1:15" ht="12.75" customHeight="1" x14ac:dyDescent="0.2">
      <c r="A9058" s="36" t="str">
        <f>'0'!$A$4</f>
        <v>………………..</v>
      </c>
      <c r="B9058" s="37">
        <f>'0'!$A$2</f>
        <v>46112</v>
      </c>
      <c r="C9058" s="37" t="s">
        <v>1243</v>
      </c>
      <c r="D9058" s="119" t="str">
        <f>IF(G9058="","",VLOOKUP(G9058,номенклатури!R:T,2,0))</f>
        <v/>
      </c>
      <c r="E9058" s="333" t="str">
        <f>IF(G9058="","",VLOOKUP(G9058,номенклатури!R:T,3,0))</f>
        <v/>
      </c>
      <c r="F9058" s="159" t="str">
        <f>IF(G9058="","",IF(ISERROR(VLOOKUP(G9058,номенклатури!V:V,1,0)),E9058*H9058,E9058*I9058))</f>
        <v/>
      </c>
      <c r="G9058" s="14"/>
      <c r="H9058" s="15"/>
      <c r="I9058" s="15"/>
      <c r="J9058" s="15"/>
      <c r="K9058" s="15"/>
      <c r="L9058" s="217"/>
      <c r="M9058" s="22"/>
      <c r="N9058" s="119" t="str">
        <f>IF(G9058="","",VLOOKUP(G9058,номенклатури!R:U,4,0))</f>
        <v/>
      </c>
      <c r="O9058" s="119" t="str">
        <f>IF(M9058="","",VLOOKUP(M9058,'14'!D:D,1,0))</f>
        <v/>
      </c>
    </row>
    <row r="9059" spans="1:15" ht="12.75" customHeight="1" x14ac:dyDescent="0.2">
      <c r="A9059" s="36" t="str">
        <f>'0'!$A$4</f>
        <v>………………..</v>
      </c>
      <c r="B9059" s="37">
        <f>'0'!$A$2</f>
        <v>46112</v>
      </c>
      <c r="C9059" s="37" t="s">
        <v>1243</v>
      </c>
      <c r="D9059" s="119" t="str">
        <f>IF(G9059="","",VLOOKUP(G9059,номенклатури!R:T,2,0))</f>
        <v/>
      </c>
      <c r="E9059" s="333" t="str">
        <f>IF(G9059="","",VLOOKUP(G9059,номенклатури!R:T,3,0))</f>
        <v/>
      </c>
      <c r="F9059" s="159" t="str">
        <f>IF(G9059="","",IF(ISERROR(VLOOKUP(G9059,номенклатури!V:V,1,0)),E9059*H9059,E9059*I9059))</f>
        <v/>
      </c>
      <c r="G9059" s="14"/>
      <c r="H9059" s="15"/>
      <c r="I9059" s="15"/>
      <c r="J9059" s="15"/>
      <c r="K9059" s="15"/>
      <c r="L9059" s="217"/>
      <c r="M9059" s="22"/>
      <c r="N9059" s="119" t="str">
        <f>IF(G9059="","",VLOOKUP(G9059,номенклатури!R:U,4,0))</f>
        <v/>
      </c>
      <c r="O9059" s="119" t="str">
        <f>IF(M9059="","",VLOOKUP(M9059,'14'!D:D,1,0))</f>
        <v/>
      </c>
    </row>
    <row r="9060" spans="1:15" ht="12.75" customHeight="1" x14ac:dyDescent="0.2">
      <c r="A9060" s="36" t="str">
        <f>'0'!$A$4</f>
        <v>………………..</v>
      </c>
      <c r="B9060" s="37">
        <f>'0'!$A$2</f>
        <v>46112</v>
      </c>
      <c r="C9060" s="37" t="s">
        <v>1243</v>
      </c>
      <c r="D9060" s="119" t="str">
        <f>IF(G9060="","",VLOOKUP(G9060,номенклатури!R:T,2,0))</f>
        <v/>
      </c>
      <c r="E9060" s="333" t="str">
        <f>IF(G9060="","",VLOOKUP(G9060,номенклатури!R:T,3,0))</f>
        <v/>
      </c>
      <c r="F9060" s="159" t="str">
        <f>IF(G9060="","",IF(ISERROR(VLOOKUP(G9060,номенклатури!V:V,1,0)),E9060*H9060,E9060*I9060))</f>
        <v/>
      </c>
      <c r="G9060" s="14"/>
      <c r="H9060" s="15"/>
      <c r="I9060" s="15"/>
      <c r="J9060" s="15"/>
      <c r="K9060" s="15"/>
      <c r="L9060" s="217"/>
      <c r="M9060" s="22"/>
      <c r="N9060" s="119" t="str">
        <f>IF(G9060="","",VLOOKUP(G9060,номенклатури!R:U,4,0))</f>
        <v/>
      </c>
      <c r="O9060" s="119" t="str">
        <f>IF(M9060="","",VLOOKUP(M9060,'14'!D:D,1,0))</f>
        <v/>
      </c>
    </row>
    <row r="9061" spans="1:15" ht="12.75" customHeight="1" x14ac:dyDescent="0.2">
      <c r="A9061" s="36" t="str">
        <f>'0'!$A$4</f>
        <v>………………..</v>
      </c>
      <c r="B9061" s="37">
        <f>'0'!$A$2</f>
        <v>46112</v>
      </c>
      <c r="C9061" s="37" t="s">
        <v>1243</v>
      </c>
      <c r="D9061" s="119" t="str">
        <f>IF(G9061="","",VLOOKUP(G9061,номенклатури!R:T,2,0))</f>
        <v/>
      </c>
      <c r="E9061" s="333" t="str">
        <f>IF(G9061="","",VLOOKUP(G9061,номенклатури!R:T,3,0))</f>
        <v/>
      </c>
      <c r="F9061" s="159" t="str">
        <f>IF(G9061="","",IF(ISERROR(VLOOKUP(G9061,номенклатури!V:V,1,0)),E9061*H9061,E9061*I9061))</f>
        <v/>
      </c>
      <c r="G9061" s="14"/>
      <c r="H9061" s="15"/>
      <c r="I9061" s="15"/>
      <c r="J9061" s="15"/>
      <c r="K9061" s="15"/>
      <c r="L9061" s="217"/>
      <c r="M9061" s="22"/>
      <c r="N9061" s="119" t="str">
        <f>IF(G9061="","",VLOOKUP(G9061,номенклатури!R:U,4,0))</f>
        <v/>
      </c>
      <c r="O9061" s="119" t="str">
        <f>IF(M9061="","",VLOOKUP(M9061,'14'!D:D,1,0))</f>
        <v/>
      </c>
    </row>
    <row r="9062" spans="1:15" ht="12.75" customHeight="1" x14ac:dyDescent="0.2">
      <c r="A9062" s="36" t="str">
        <f>'0'!$A$4</f>
        <v>………………..</v>
      </c>
      <c r="B9062" s="37">
        <f>'0'!$A$2</f>
        <v>46112</v>
      </c>
      <c r="C9062" s="37" t="s">
        <v>1243</v>
      </c>
      <c r="D9062" s="119" t="str">
        <f>IF(G9062="","",VLOOKUP(G9062,номенклатури!R:T,2,0))</f>
        <v/>
      </c>
      <c r="E9062" s="333" t="str">
        <f>IF(G9062="","",VLOOKUP(G9062,номенклатури!R:T,3,0))</f>
        <v/>
      </c>
      <c r="F9062" s="159" t="str">
        <f>IF(G9062="","",IF(ISERROR(VLOOKUP(G9062,номенклатури!V:V,1,0)),E9062*H9062,E9062*I9062))</f>
        <v/>
      </c>
      <c r="G9062" s="14"/>
      <c r="H9062" s="15"/>
      <c r="I9062" s="15"/>
      <c r="J9062" s="15"/>
      <c r="K9062" s="15"/>
      <c r="L9062" s="217"/>
      <c r="M9062" s="22"/>
      <c r="N9062" s="119" t="str">
        <f>IF(G9062="","",VLOOKUP(G9062,номенклатури!R:U,4,0))</f>
        <v/>
      </c>
      <c r="O9062" s="119" t="str">
        <f>IF(M9062="","",VLOOKUP(M9062,'14'!D:D,1,0))</f>
        <v/>
      </c>
    </row>
    <row r="9063" spans="1:15" ht="12.75" customHeight="1" x14ac:dyDescent="0.2">
      <c r="A9063" s="36" t="str">
        <f>'0'!$A$4</f>
        <v>………………..</v>
      </c>
      <c r="B9063" s="37">
        <f>'0'!$A$2</f>
        <v>46112</v>
      </c>
      <c r="C9063" s="37" t="s">
        <v>1243</v>
      </c>
      <c r="D9063" s="119" t="str">
        <f>IF(G9063="","",VLOOKUP(G9063,номенклатури!R:T,2,0))</f>
        <v/>
      </c>
      <c r="E9063" s="333" t="str">
        <f>IF(G9063="","",VLOOKUP(G9063,номенклатури!R:T,3,0))</f>
        <v/>
      </c>
      <c r="F9063" s="159" t="str">
        <f>IF(G9063="","",IF(ISERROR(VLOOKUP(G9063,номенклатури!V:V,1,0)),E9063*H9063,E9063*I9063))</f>
        <v/>
      </c>
      <c r="G9063" s="14"/>
      <c r="H9063" s="15"/>
      <c r="I9063" s="15"/>
      <c r="J9063" s="15"/>
      <c r="K9063" s="15"/>
      <c r="L9063" s="217"/>
      <c r="M9063" s="22"/>
      <c r="N9063" s="119" t="str">
        <f>IF(G9063="","",VLOOKUP(G9063,номенклатури!R:U,4,0))</f>
        <v/>
      </c>
      <c r="O9063" s="119" t="str">
        <f>IF(M9063="","",VLOOKUP(M9063,'14'!D:D,1,0))</f>
        <v/>
      </c>
    </row>
    <row r="9064" spans="1:15" ht="12.75" customHeight="1" x14ac:dyDescent="0.2">
      <c r="A9064" s="36" t="str">
        <f>'0'!$A$4</f>
        <v>………………..</v>
      </c>
      <c r="B9064" s="37">
        <f>'0'!$A$2</f>
        <v>46112</v>
      </c>
      <c r="C9064" s="37" t="s">
        <v>1243</v>
      </c>
      <c r="D9064" s="119" t="str">
        <f>IF(G9064="","",VLOOKUP(G9064,номенклатури!R:T,2,0))</f>
        <v/>
      </c>
      <c r="E9064" s="333" t="str">
        <f>IF(G9064="","",VLOOKUP(G9064,номенклатури!R:T,3,0))</f>
        <v/>
      </c>
      <c r="F9064" s="159" t="str">
        <f>IF(G9064="","",IF(ISERROR(VLOOKUP(G9064,номенклатури!V:V,1,0)),E9064*H9064,E9064*I9064))</f>
        <v/>
      </c>
      <c r="G9064" s="14"/>
      <c r="H9064" s="15"/>
      <c r="I9064" s="15"/>
      <c r="J9064" s="15"/>
      <c r="K9064" s="15"/>
      <c r="L9064" s="217"/>
      <c r="M9064" s="22"/>
      <c r="N9064" s="119" t="str">
        <f>IF(G9064="","",VLOOKUP(G9064,номенклатури!R:U,4,0))</f>
        <v/>
      </c>
      <c r="O9064" s="119" t="str">
        <f>IF(M9064="","",VLOOKUP(M9064,'14'!D:D,1,0))</f>
        <v/>
      </c>
    </row>
    <row r="9065" spans="1:15" ht="12.75" customHeight="1" x14ac:dyDescent="0.2">
      <c r="A9065" s="36" t="str">
        <f>'0'!$A$4</f>
        <v>………………..</v>
      </c>
      <c r="B9065" s="37">
        <f>'0'!$A$2</f>
        <v>46112</v>
      </c>
      <c r="C9065" s="37" t="s">
        <v>1243</v>
      </c>
      <c r="D9065" s="119" t="str">
        <f>IF(G9065="","",VLOOKUP(G9065,номенклатури!R:T,2,0))</f>
        <v/>
      </c>
      <c r="E9065" s="333" t="str">
        <f>IF(G9065="","",VLOOKUP(G9065,номенклатури!R:T,3,0))</f>
        <v/>
      </c>
      <c r="F9065" s="159" t="str">
        <f>IF(G9065="","",IF(ISERROR(VLOOKUP(G9065,номенклатури!V:V,1,0)),E9065*H9065,E9065*I9065))</f>
        <v/>
      </c>
      <c r="G9065" s="14"/>
      <c r="H9065" s="15"/>
      <c r="I9065" s="15"/>
      <c r="J9065" s="15"/>
      <c r="K9065" s="15"/>
      <c r="L9065" s="217"/>
      <c r="M9065" s="22"/>
      <c r="N9065" s="119" t="str">
        <f>IF(G9065="","",VLOOKUP(G9065,номенклатури!R:U,4,0))</f>
        <v/>
      </c>
      <c r="O9065" s="119" t="str">
        <f>IF(M9065="","",VLOOKUP(M9065,'14'!D:D,1,0))</f>
        <v/>
      </c>
    </row>
    <row r="9066" spans="1:15" ht="12.75" customHeight="1" x14ac:dyDescent="0.2">
      <c r="A9066" s="36" t="str">
        <f>'0'!$A$4</f>
        <v>………………..</v>
      </c>
      <c r="B9066" s="37">
        <f>'0'!$A$2</f>
        <v>46112</v>
      </c>
      <c r="C9066" s="37" t="s">
        <v>1243</v>
      </c>
      <c r="D9066" s="119" t="str">
        <f>IF(G9066="","",VLOOKUP(G9066,номенклатури!R:T,2,0))</f>
        <v/>
      </c>
      <c r="E9066" s="333" t="str">
        <f>IF(G9066="","",VLOOKUP(G9066,номенклатури!R:T,3,0))</f>
        <v/>
      </c>
      <c r="F9066" s="159" t="str">
        <f>IF(G9066="","",IF(ISERROR(VLOOKUP(G9066,номенклатури!V:V,1,0)),E9066*H9066,E9066*I9066))</f>
        <v/>
      </c>
      <c r="G9066" s="14"/>
      <c r="H9066" s="15"/>
      <c r="I9066" s="15"/>
      <c r="J9066" s="15"/>
      <c r="K9066" s="15"/>
      <c r="L9066" s="217"/>
      <c r="M9066" s="22"/>
      <c r="N9066" s="119" t="str">
        <f>IF(G9066="","",VLOOKUP(G9066,номенклатури!R:U,4,0))</f>
        <v/>
      </c>
      <c r="O9066" s="119" t="str">
        <f>IF(M9066="","",VLOOKUP(M9066,'14'!D:D,1,0))</f>
        <v/>
      </c>
    </row>
    <row r="9067" spans="1:15" ht="12.75" customHeight="1" x14ac:dyDescent="0.2">
      <c r="A9067" s="36" t="str">
        <f>'0'!$A$4</f>
        <v>………………..</v>
      </c>
      <c r="B9067" s="37">
        <f>'0'!$A$2</f>
        <v>46112</v>
      </c>
      <c r="C9067" s="37" t="s">
        <v>1243</v>
      </c>
      <c r="D9067" s="119" t="str">
        <f>IF(G9067="","",VLOOKUP(G9067,номенклатури!R:T,2,0))</f>
        <v/>
      </c>
      <c r="E9067" s="333" t="str">
        <f>IF(G9067="","",VLOOKUP(G9067,номенклатури!R:T,3,0))</f>
        <v/>
      </c>
      <c r="F9067" s="159" t="str">
        <f>IF(G9067="","",IF(ISERROR(VLOOKUP(G9067,номенклатури!V:V,1,0)),E9067*H9067,E9067*I9067))</f>
        <v/>
      </c>
      <c r="G9067" s="14"/>
      <c r="H9067" s="15"/>
      <c r="I9067" s="15"/>
      <c r="J9067" s="15"/>
      <c r="K9067" s="15"/>
      <c r="L9067" s="217"/>
      <c r="M9067" s="22"/>
      <c r="N9067" s="119" t="str">
        <f>IF(G9067="","",VLOOKUP(G9067,номенклатури!R:U,4,0))</f>
        <v/>
      </c>
      <c r="O9067" s="119" t="str">
        <f>IF(M9067="","",VLOOKUP(M9067,'14'!D:D,1,0))</f>
        <v/>
      </c>
    </row>
    <row r="9068" spans="1:15" ht="12.75" customHeight="1" x14ac:dyDescent="0.2">
      <c r="A9068" s="36" t="str">
        <f>'0'!$A$4</f>
        <v>………………..</v>
      </c>
      <c r="B9068" s="37">
        <f>'0'!$A$2</f>
        <v>46112</v>
      </c>
      <c r="C9068" s="37" t="s">
        <v>1243</v>
      </c>
      <c r="D9068" s="119" t="str">
        <f>IF(G9068="","",VLOOKUP(G9068,номенклатури!R:T,2,0))</f>
        <v/>
      </c>
      <c r="E9068" s="333" t="str">
        <f>IF(G9068="","",VLOOKUP(G9068,номенклатури!R:T,3,0))</f>
        <v/>
      </c>
      <c r="F9068" s="159" t="str">
        <f>IF(G9068="","",IF(ISERROR(VLOOKUP(G9068,номенклатури!V:V,1,0)),E9068*H9068,E9068*I9068))</f>
        <v/>
      </c>
      <c r="G9068" s="14"/>
      <c r="H9068" s="15"/>
      <c r="I9068" s="15"/>
      <c r="J9068" s="15"/>
      <c r="K9068" s="15"/>
      <c r="L9068" s="217"/>
      <c r="M9068" s="22"/>
      <c r="N9068" s="119" t="str">
        <f>IF(G9068="","",VLOOKUP(G9068,номенклатури!R:U,4,0))</f>
        <v/>
      </c>
      <c r="O9068" s="119" t="str">
        <f>IF(M9068="","",VLOOKUP(M9068,'14'!D:D,1,0))</f>
        <v/>
      </c>
    </row>
    <row r="9069" spans="1:15" ht="12.75" customHeight="1" x14ac:dyDescent="0.2">
      <c r="A9069" s="36" t="str">
        <f>'0'!$A$4</f>
        <v>………………..</v>
      </c>
      <c r="B9069" s="37">
        <f>'0'!$A$2</f>
        <v>46112</v>
      </c>
      <c r="C9069" s="37" t="s">
        <v>1243</v>
      </c>
      <c r="D9069" s="119" t="str">
        <f>IF(G9069="","",VLOOKUP(G9069,номенклатури!R:T,2,0))</f>
        <v/>
      </c>
      <c r="E9069" s="333" t="str">
        <f>IF(G9069="","",VLOOKUP(G9069,номенклатури!R:T,3,0))</f>
        <v/>
      </c>
      <c r="F9069" s="159" t="str">
        <f>IF(G9069="","",IF(ISERROR(VLOOKUP(G9069,номенклатури!V:V,1,0)),E9069*H9069,E9069*I9069))</f>
        <v/>
      </c>
      <c r="G9069" s="14"/>
      <c r="H9069" s="15"/>
      <c r="I9069" s="15"/>
      <c r="J9069" s="15"/>
      <c r="K9069" s="15"/>
      <c r="L9069" s="217"/>
      <c r="M9069" s="22"/>
      <c r="N9069" s="119" t="str">
        <f>IF(G9069="","",VLOOKUP(G9069,номенклатури!R:U,4,0))</f>
        <v/>
      </c>
      <c r="O9069" s="119" t="str">
        <f>IF(M9069="","",VLOOKUP(M9069,'14'!D:D,1,0))</f>
        <v/>
      </c>
    </row>
    <row r="9070" spans="1:15" ht="12.75" customHeight="1" x14ac:dyDescent="0.2">
      <c r="A9070" s="36" t="str">
        <f>'0'!$A$4</f>
        <v>………………..</v>
      </c>
      <c r="B9070" s="37">
        <f>'0'!$A$2</f>
        <v>46112</v>
      </c>
      <c r="C9070" s="37" t="s">
        <v>1243</v>
      </c>
      <c r="D9070" s="119" t="str">
        <f>IF(G9070="","",VLOOKUP(G9070,номенклатури!R:T,2,0))</f>
        <v/>
      </c>
      <c r="E9070" s="333" t="str">
        <f>IF(G9070="","",VLOOKUP(G9070,номенклатури!R:T,3,0))</f>
        <v/>
      </c>
      <c r="F9070" s="159" t="str">
        <f>IF(G9070="","",IF(ISERROR(VLOOKUP(G9070,номенклатури!V:V,1,0)),E9070*H9070,E9070*I9070))</f>
        <v/>
      </c>
      <c r="G9070" s="14"/>
      <c r="H9070" s="15"/>
      <c r="I9070" s="15"/>
      <c r="J9070" s="15"/>
      <c r="K9070" s="15"/>
      <c r="L9070" s="217"/>
      <c r="M9070" s="22"/>
      <c r="N9070" s="119" t="str">
        <f>IF(G9070="","",VLOOKUP(G9070,номенклатури!R:U,4,0))</f>
        <v/>
      </c>
      <c r="O9070" s="119" t="str">
        <f>IF(M9070="","",VLOOKUP(M9070,'14'!D:D,1,0))</f>
        <v/>
      </c>
    </row>
    <row r="9071" spans="1:15" ht="12.75" customHeight="1" x14ac:dyDescent="0.2">
      <c r="A9071" s="36" t="str">
        <f>'0'!$A$4</f>
        <v>………………..</v>
      </c>
      <c r="B9071" s="37">
        <f>'0'!$A$2</f>
        <v>46112</v>
      </c>
      <c r="C9071" s="37" t="s">
        <v>1243</v>
      </c>
      <c r="D9071" s="119" t="str">
        <f>IF(G9071="","",VLOOKUP(G9071,номенклатури!R:T,2,0))</f>
        <v/>
      </c>
      <c r="E9071" s="333" t="str">
        <f>IF(G9071="","",VLOOKUP(G9071,номенклатури!R:T,3,0))</f>
        <v/>
      </c>
      <c r="F9071" s="159" t="str">
        <f>IF(G9071="","",IF(ISERROR(VLOOKUP(G9071,номенклатури!V:V,1,0)),E9071*H9071,E9071*I9071))</f>
        <v/>
      </c>
      <c r="G9071" s="14"/>
      <c r="H9071" s="15"/>
      <c r="I9071" s="15"/>
      <c r="J9071" s="15"/>
      <c r="K9071" s="15"/>
      <c r="L9071" s="217"/>
      <c r="M9071" s="22"/>
      <c r="N9071" s="119" t="str">
        <f>IF(G9071="","",VLOOKUP(G9071,номенклатури!R:U,4,0))</f>
        <v/>
      </c>
      <c r="O9071" s="119" t="str">
        <f>IF(M9071="","",VLOOKUP(M9071,'14'!D:D,1,0))</f>
        <v/>
      </c>
    </row>
    <row r="9072" spans="1:15" ht="12.75" customHeight="1" x14ac:dyDescent="0.2">
      <c r="A9072" s="36" t="str">
        <f>'0'!$A$4</f>
        <v>………………..</v>
      </c>
      <c r="B9072" s="37">
        <f>'0'!$A$2</f>
        <v>46112</v>
      </c>
      <c r="C9072" s="37" t="s">
        <v>1243</v>
      </c>
      <c r="D9072" s="119" t="str">
        <f>IF(G9072="","",VLOOKUP(G9072,номенклатури!R:T,2,0))</f>
        <v/>
      </c>
      <c r="E9072" s="333" t="str">
        <f>IF(G9072="","",VLOOKUP(G9072,номенклатури!R:T,3,0))</f>
        <v/>
      </c>
      <c r="F9072" s="159" t="str">
        <f>IF(G9072="","",IF(ISERROR(VLOOKUP(G9072,номенклатури!V:V,1,0)),E9072*H9072,E9072*I9072))</f>
        <v/>
      </c>
      <c r="G9072" s="14"/>
      <c r="H9072" s="15"/>
      <c r="I9072" s="15"/>
      <c r="J9072" s="15"/>
      <c r="K9072" s="15"/>
      <c r="L9072" s="217"/>
      <c r="M9072" s="22"/>
      <c r="N9072" s="119" t="str">
        <f>IF(G9072="","",VLOOKUP(G9072,номенклатури!R:U,4,0))</f>
        <v/>
      </c>
      <c r="O9072" s="119" t="str">
        <f>IF(M9072="","",VLOOKUP(M9072,'14'!D:D,1,0))</f>
        <v/>
      </c>
    </row>
    <row r="9073" spans="1:15" ht="12.75" customHeight="1" x14ac:dyDescent="0.2">
      <c r="A9073" s="36" t="str">
        <f>'0'!$A$4</f>
        <v>………………..</v>
      </c>
      <c r="B9073" s="37">
        <f>'0'!$A$2</f>
        <v>46112</v>
      </c>
      <c r="C9073" s="37" t="s">
        <v>1243</v>
      </c>
      <c r="D9073" s="119" t="str">
        <f>IF(G9073="","",VLOOKUP(G9073,номенклатури!R:T,2,0))</f>
        <v/>
      </c>
      <c r="E9073" s="333" t="str">
        <f>IF(G9073="","",VLOOKUP(G9073,номенклатури!R:T,3,0))</f>
        <v/>
      </c>
      <c r="F9073" s="159" t="str">
        <f>IF(G9073="","",IF(ISERROR(VLOOKUP(G9073,номенклатури!V:V,1,0)),E9073*H9073,E9073*I9073))</f>
        <v/>
      </c>
      <c r="G9073" s="14"/>
      <c r="H9073" s="15"/>
      <c r="I9073" s="15"/>
      <c r="J9073" s="15"/>
      <c r="K9073" s="15"/>
      <c r="L9073" s="217"/>
      <c r="M9073" s="22"/>
      <c r="N9073" s="119" t="str">
        <f>IF(G9073="","",VLOOKUP(G9073,номенклатури!R:U,4,0))</f>
        <v/>
      </c>
      <c r="O9073" s="119" t="str">
        <f>IF(M9073="","",VLOOKUP(M9073,'14'!D:D,1,0))</f>
        <v/>
      </c>
    </row>
    <row r="9074" spans="1:15" ht="12.75" customHeight="1" x14ac:dyDescent="0.2">
      <c r="A9074" s="36" t="str">
        <f>'0'!$A$4</f>
        <v>………………..</v>
      </c>
      <c r="B9074" s="37">
        <f>'0'!$A$2</f>
        <v>46112</v>
      </c>
      <c r="C9074" s="37" t="s">
        <v>1243</v>
      </c>
      <c r="D9074" s="119" t="str">
        <f>IF(G9074="","",VLOOKUP(G9074,номенклатури!R:T,2,0))</f>
        <v/>
      </c>
      <c r="E9074" s="333" t="str">
        <f>IF(G9074="","",VLOOKUP(G9074,номенклатури!R:T,3,0))</f>
        <v/>
      </c>
      <c r="F9074" s="159" t="str">
        <f>IF(G9074="","",IF(ISERROR(VLOOKUP(G9074,номенклатури!V:V,1,0)),E9074*H9074,E9074*I9074))</f>
        <v/>
      </c>
      <c r="G9074" s="14"/>
      <c r="H9074" s="15"/>
      <c r="I9074" s="15"/>
      <c r="J9074" s="15"/>
      <c r="K9074" s="15"/>
      <c r="L9074" s="217"/>
      <c r="M9074" s="22"/>
      <c r="N9074" s="119" t="str">
        <f>IF(G9074="","",VLOOKUP(G9074,номенклатури!R:U,4,0))</f>
        <v/>
      </c>
      <c r="O9074" s="119" t="str">
        <f>IF(M9074="","",VLOOKUP(M9074,'14'!D:D,1,0))</f>
        <v/>
      </c>
    </row>
    <row r="9075" spans="1:15" ht="12.75" customHeight="1" x14ac:dyDescent="0.2">
      <c r="A9075" s="36" t="str">
        <f>'0'!$A$4</f>
        <v>………………..</v>
      </c>
      <c r="B9075" s="37">
        <f>'0'!$A$2</f>
        <v>46112</v>
      </c>
      <c r="C9075" s="37" t="s">
        <v>1243</v>
      </c>
      <c r="D9075" s="119" t="str">
        <f>IF(G9075="","",VLOOKUP(G9075,номенклатури!R:T,2,0))</f>
        <v/>
      </c>
      <c r="E9075" s="333" t="str">
        <f>IF(G9075="","",VLOOKUP(G9075,номенклатури!R:T,3,0))</f>
        <v/>
      </c>
      <c r="F9075" s="159" t="str">
        <f>IF(G9075="","",IF(ISERROR(VLOOKUP(G9075,номенклатури!V:V,1,0)),E9075*H9075,E9075*I9075))</f>
        <v/>
      </c>
      <c r="G9075" s="14"/>
      <c r="H9075" s="15"/>
      <c r="I9075" s="15"/>
      <c r="J9075" s="15"/>
      <c r="K9075" s="15"/>
      <c r="L9075" s="217"/>
      <c r="M9075" s="22"/>
      <c r="N9075" s="119" t="str">
        <f>IF(G9075="","",VLOOKUP(G9075,номенклатури!R:U,4,0))</f>
        <v/>
      </c>
      <c r="O9075" s="119" t="str">
        <f>IF(M9075="","",VLOOKUP(M9075,'14'!D:D,1,0))</f>
        <v/>
      </c>
    </row>
    <row r="9076" spans="1:15" ht="12.75" customHeight="1" x14ac:dyDescent="0.2">
      <c r="A9076" s="36" t="str">
        <f>'0'!$A$4</f>
        <v>………………..</v>
      </c>
      <c r="B9076" s="37">
        <f>'0'!$A$2</f>
        <v>46112</v>
      </c>
      <c r="C9076" s="37" t="s">
        <v>1243</v>
      </c>
      <c r="D9076" s="119" t="str">
        <f>IF(G9076="","",VLOOKUP(G9076,номенклатури!R:T,2,0))</f>
        <v/>
      </c>
      <c r="E9076" s="333" t="str">
        <f>IF(G9076="","",VLOOKUP(G9076,номенклатури!R:T,3,0))</f>
        <v/>
      </c>
      <c r="F9076" s="159" t="str">
        <f>IF(G9076="","",IF(ISERROR(VLOOKUP(G9076,номенклатури!V:V,1,0)),E9076*H9076,E9076*I9076))</f>
        <v/>
      </c>
      <c r="G9076" s="14"/>
      <c r="H9076" s="15"/>
      <c r="I9076" s="15"/>
      <c r="J9076" s="15"/>
      <c r="K9076" s="15"/>
      <c r="L9076" s="217"/>
      <c r="M9076" s="22"/>
      <c r="N9076" s="119" t="str">
        <f>IF(G9076="","",VLOOKUP(G9076,номенклатури!R:U,4,0))</f>
        <v/>
      </c>
      <c r="O9076" s="119" t="str">
        <f>IF(M9076="","",VLOOKUP(M9076,'14'!D:D,1,0))</f>
        <v/>
      </c>
    </row>
    <row r="9077" spans="1:15" ht="12.75" customHeight="1" x14ac:dyDescent="0.2">
      <c r="A9077" s="36" t="str">
        <f>'0'!$A$4</f>
        <v>………………..</v>
      </c>
      <c r="B9077" s="37">
        <f>'0'!$A$2</f>
        <v>46112</v>
      </c>
      <c r="C9077" s="37" t="s">
        <v>1243</v>
      </c>
      <c r="D9077" s="119" t="str">
        <f>IF(G9077="","",VLOOKUP(G9077,номенклатури!R:T,2,0))</f>
        <v/>
      </c>
      <c r="E9077" s="333" t="str">
        <f>IF(G9077="","",VLOOKUP(G9077,номенклатури!R:T,3,0))</f>
        <v/>
      </c>
      <c r="F9077" s="159" t="str">
        <f>IF(G9077="","",IF(ISERROR(VLOOKUP(G9077,номенклатури!V:V,1,0)),E9077*H9077,E9077*I9077))</f>
        <v/>
      </c>
      <c r="G9077" s="14"/>
      <c r="H9077" s="15"/>
      <c r="I9077" s="15"/>
      <c r="J9077" s="15"/>
      <c r="K9077" s="15"/>
      <c r="L9077" s="217"/>
      <c r="M9077" s="22"/>
      <c r="N9077" s="119" t="str">
        <f>IF(G9077="","",VLOOKUP(G9077,номенклатури!R:U,4,0))</f>
        <v/>
      </c>
      <c r="O9077" s="119" t="str">
        <f>IF(M9077="","",VLOOKUP(M9077,'14'!D:D,1,0))</f>
        <v/>
      </c>
    </row>
    <row r="9078" spans="1:15" ht="12.75" customHeight="1" x14ac:dyDescent="0.2">
      <c r="A9078" s="36" t="str">
        <f>'0'!$A$4</f>
        <v>………………..</v>
      </c>
      <c r="B9078" s="37">
        <f>'0'!$A$2</f>
        <v>46112</v>
      </c>
      <c r="C9078" s="37" t="s">
        <v>1243</v>
      </c>
      <c r="D9078" s="119" t="str">
        <f>IF(G9078="","",VLOOKUP(G9078,номенклатури!R:T,2,0))</f>
        <v/>
      </c>
      <c r="E9078" s="333" t="str">
        <f>IF(G9078="","",VLOOKUP(G9078,номенклатури!R:T,3,0))</f>
        <v/>
      </c>
      <c r="F9078" s="159" t="str">
        <f>IF(G9078="","",IF(ISERROR(VLOOKUP(G9078,номенклатури!V:V,1,0)),E9078*H9078,E9078*I9078))</f>
        <v/>
      </c>
      <c r="G9078" s="14"/>
      <c r="H9078" s="15"/>
      <c r="I9078" s="15"/>
      <c r="J9078" s="15"/>
      <c r="K9078" s="15"/>
      <c r="L9078" s="217"/>
      <c r="M9078" s="22"/>
      <c r="N9078" s="119" t="str">
        <f>IF(G9078="","",VLOOKUP(G9078,номенклатури!R:U,4,0))</f>
        <v/>
      </c>
      <c r="O9078" s="119" t="str">
        <f>IF(M9078="","",VLOOKUP(M9078,'14'!D:D,1,0))</f>
        <v/>
      </c>
    </row>
    <row r="9079" spans="1:15" ht="12.75" customHeight="1" x14ac:dyDescent="0.2">
      <c r="A9079" s="36" t="str">
        <f>'0'!$A$4</f>
        <v>………………..</v>
      </c>
      <c r="B9079" s="37">
        <f>'0'!$A$2</f>
        <v>46112</v>
      </c>
      <c r="C9079" s="37" t="s">
        <v>1243</v>
      </c>
      <c r="D9079" s="119" t="str">
        <f>IF(G9079="","",VLOOKUP(G9079,номенклатури!R:T,2,0))</f>
        <v/>
      </c>
      <c r="E9079" s="333" t="str">
        <f>IF(G9079="","",VLOOKUP(G9079,номенклатури!R:T,3,0))</f>
        <v/>
      </c>
      <c r="F9079" s="159" t="str">
        <f>IF(G9079="","",IF(ISERROR(VLOOKUP(G9079,номенклатури!V:V,1,0)),E9079*H9079,E9079*I9079))</f>
        <v/>
      </c>
      <c r="G9079" s="14"/>
      <c r="H9079" s="15"/>
      <c r="I9079" s="15"/>
      <c r="J9079" s="15"/>
      <c r="K9079" s="15"/>
      <c r="L9079" s="217"/>
      <c r="M9079" s="22"/>
      <c r="N9079" s="119" t="str">
        <f>IF(G9079="","",VLOOKUP(G9079,номенклатури!R:U,4,0))</f>
        <v/>
      </c>
      <c r="O9079" s="119" t="str">
        <f>IF(M9079="","",VLOOKUP(M9079,'14'!D:D,1,0))</f>
        <v/>
      </c>
    </row>
    <row r="9080" spans="1:15" ht="12.75" customHeight="1" x14ac:dyDescent="0.2">
      <c r="A9080" s="36" t="str">
        <f>'0'!$A$4</f>
        <v>………………..</v>
      </c>
      <c r="B9080" s="37">
        <f>'0'!$A$2</f>
        <v>46112</v>
      </c>
      <c r="C9080" s="37" t="s">
        <v>1243</v>
      </c>
      <c r="D9080" s="119" t="str">
        <f>IF(G9080="","",VLOOKUP(G9080,номенклатури!R:T,2,0))</f>
        <v/>
      </c>
      <c r="E9080" s="333" t="str">
        <f>IF(G9080="","",VLOOKUP(G9080,номенклатури!R:T,3,0))</f>
        <v/>
      </c>
      <c r="F9080" s="159" t="str">
        <f>IF(G9080="","",IF(ISERROR(VLOOKUP(G9080,номенклатури!V:V,1,0)),E9080*H9080,E9080*I9080))</f>
        <v/>
      </c>
      <c r="G9080" s="14"/>
      <c r="H9080" s="15"/>
      <c r="I9080" s="15"/>
      <c r="J9080" s="15"/>
      <c r="K9080" s="15"/>
      <c r="L9080" s="217"/>
      <c r="M9080" s="22"/>
      <c r="N9080" s="119" t="str">
        <f>IF(G9080="","",VLOOKUP(G9080,номенклатури!R:U,4,0))</f>
        <v/>
      </c>
      <c r="O9080" s="119" t="str">
        <f>IF(M9080="","",VLOOKUP(M9080,'14'!D:D,1,0))</f>
        <v/>
      </c>
    </row>
    <row r="9081" spans="1:15" ht="12.75" customHeight="1" x14ac:dyDescent="0.2">
      <c r="A9081" s="36" t="str">
        <f>'0'!$A$4</f>
        <v>………………..</v>
      </c>
      <c r="B9081" s="37">
        <f>'0'!$A$2</f>
        <v>46112</v>
      </c>
      <c r="C9081" s="37" t="s">
        <v>1243</v>
      </c>
      <c r="D9081" s="119" t="str">
        <f>IF(G9081="","",VLOOKUP(G9081,номенклатури!R:T,2,0))</f>
        <v/>
      </c>
      <c r="E9081" s="333" t="str">
        <f>IF(G9081="","",VLOOKUP(G9081,номенклатури!R:T,3,0))</f>
        <v/>
      </c>
      <c r="F9081" s="159" t="str">
        <f>IF(G9081="","",IF(ISERROR(VLOOKUP(G9081,номенклатури!V:V,1,0)),E9081*H9081,E9081*I9081))</f>
        <v/>
      </c>
      <c r="G9081" s="14"/>
      <c r="H9081" s="15"/>
      <c r="I9081" s="15"/>
      <c r="J9081" s="15"/>
      <c r="K9081" s="15"/>
      <c r="L9081" s="217"/>
      <c r="M9081" s="22"/>
      <c r="N9081" s="119" t="str">
        <f>IF(G9081="","",VLOOKUP(G9081,номенклатури!R:U,4,0))</f>
        <v/>
      </c>
      <c r="O9081" s="119" t="str">
        <f>IF(M9081="","",VLOOKUP(M9081,'14'!D:D,1,0))</f>
        <v/>
      </c>
    </row>
    <row r="9082" spans="1:15" ht="12.75" customHeight="1" x14ac:dyDescent="0.2">
      <c r="A9082" s="36" t="str">
        <f>'0'!$A$4</f>
        <v>………………..</v>
      </c>
      <c r="B9082" s="37">
        <f>'0'!$A$2</f>
        <v>46112</v>
      </c>
      <c r="C9082" s="37" t="s">
        <v>1243</v>
      </c>
      <c r="D9082" s="119" t="str">
        <f>IF(G9082="","",VLOOKUP(G9082,номенклатури!R:T,2,0))</f>
        <v/>
      </c>
      <c r="E9082" s="333" t="str">
        <f>IF(G9082="","",VLOOKUP(G9082,номенклатури!R:T,3,0))</f>
        <v/>
      </c>
      <c r="F9082" s="159" t="str">
        <f>IF(G9082="","",IF(ISERROR(VLOOKUP(G9082,номенклатури!V:V,1,0)),E9082*H9082,E9082*I9082))</f>
        <v/>
      </c>
      <c r="G9082" s="14"/>
      <c r="H9082" s="15"/>
      <c r="I9082" s="15"/>
      <c r="J9082" s="15"/>
      <c r="K9082" s="15"/>
      <c r="L9082" s="217"/>
      <c r="M9082" s="22"/>
      <c r="N9082" s="119" t="str">
        <f>IF(G9082="","",VLOOKUP(G9082,номенклатури!R:U,4,0))</f>
        <v/>
      </c>
      <c r="O9082" s="119" t="str">
        <f>IF(M9082="","",VLOOKUP(M9082,'14'!D:D,1,0))</f>
        <v/>
      </c>
    </row>
    <row r="9083" spans="1:15" ht="12.75" customHeight="1" x14ac:dyDescent="0.2">
      <c r="A9083" s="36" t="str">
        <f>'0'!$A$4</f>
        <v>………………..</v>
      </c>
      <c r="B9083" s="37">
        <f>'0'!$A$2</f>
        <v>46112</v>
      </c>
      <c r="C9083" s="37" t="s">
        <v>1243</v>
      </c>
      <c r="D9083" s="119" t="str">
        <f>IF(G9083="","",VLOOKUP(G9083,номенклатури!R:T,2,0))</f>
        <v/>
      </c>
      <c r="E9083" s="333" t="str">
        <f>IF(G9083="","",VLOOKUP(G9083,номенклатури!R:T,3,0))</f>
        <v/>
      </c>
      <c r="F9083" s="159" t="str">
        <f>IF(G9083="","",IF(ISERROR(VLOOKUP(G9083,номенклатури!V:V,1,0)),E9083*H9083,E9083*I9083))</f>
        <v/>
      </c>
      <c r="G9083" s="14"/>
      <c r="H9083" s="15"/>
      <c r="I9083" s="15"/>
      <c r="J9083" s="15"/>
      <c r="K9083" s="15"/>
      <c r="L9083" s="217"/>
      <c r="M9083" s="22"/>
      <c r="N9083" s="119" t="str">
        <f>IF(G9083="","",VLOOKUP(G9083,номенклатури!R:U,4,0))</f>
        <v/>
      </c>
      <c r="O9083" s="119" t="str">
        <f>IF(M9083="","",VLOOKUP(M9083,'14'!D:D,1,0))</f>
        <v/>
      </c>
    </row>
    <row r="9084" spans="1:15" ht="12.75" customHeight="1" x14ac:dyDescent="0.2">
      <c r="A9084" s="36" t="str">
        <f>'0'!$A$4</f>
        <v>………………..</v>
      </c>
      <c r="B9084" s="37">
        <f>'0'!$A$2</f>
        <v>46112</v>
      </c>
      <c r="C9084" s="37" t="s">
        <v>1243</v>
      </c>
      <c r="D9084" s="119" t="str">
        <f>IF(G9084="","",VLOOKUP(G9084,номенклатури!R:T,2,0))</f>
        <v/>
      </c>
      <c r="E9084" s="333" t="str">
        <f>IF(G9084="","",VLOOKUP(G9084,номенклатури!R:T,3,0))</f>
        <v/>
      </c>
      <c r="F9084" s="159" t="str">
        <f>IF(G9084="","",IF(ISERROR(VLOOKUP(G9084,номенклатури!V:V,1,0)),E9084*H9084,E9084*I9084))</f>
        <v/>
      </c>
      <c r="G9084" s="14"/>
      <c r="H9084" s="15"/>
      <c r="I9084" s="15"/>
      <c r="J9084" s="15"/>
      <c r="K9084" s="15"/>
      <c r="L9084" s="217"/>
      <c r="M9084" s="22"/>
      <c r="N9084" s="119" t="str">
        <f>IF(G9084="","",VLOOKUP(G9084,номенклатури!R:U,4,0))</f>
        <v/>
      </c>
      <c r="O9084" s="119" t="str">
        <f>IF(M9084="","",VLOOKUP(M9084,'14'!D:D,1,0))</f>
        <v/>
      </c>
    </row>
    <row r="9085" spans="1:15" ht="12.75" customHeight="1" x14ac:dyDescent="0.2">
      <c r="A9085" s="36" t="str">
        <f>'0'!$A$4</f>
        <v>………………..</v>
      </c>
      <c r="B9085" s="37">
        <f>'0'!$A$2</f>
        <v>46112</v>
      </c>
      <c r="C9085" s="37" t="s">
        <v>1243</v>
      </c>
      <c r="D9085" s="119" t="str">
        <f>IF(G9085="","",VLOOKUP(G9085,номенклатури!R:T,2,0))</f>
        <v/>
      </c>
      <c r="E9085" s="333" t="str">
        <f>IF(G9085="","",VLOOKUP(G9085,номенклатури!R:T,3,0))</f>
        <v/>
      </c>
      <c r="F9085" s="159" t="str">
        <f>IF(G9085="","",IF(ISERROR(VLOOKUP(G9085,номенклатури!V:V,1,0)),E9085*H9085,E9085*I9085))</f>
        <v/>
      </c>
      <c r="G9085" s="14"/>
      <c r="H9085" s="15"/>
      <c r="I9085" s="15"/>
      <c r="J9085" s="15"/>
      <c r="K9085" s="15"/>
      <c r="L9085" s="217"/>
      <c r="M9085" s="22"/>
      <c r="N9085" s="119" t="str">
        <f>IF(G9085="","",VLOOKUP(G9085,номенклатури!R:U,4,0))</f>
        <v/>
      </c>
      <c r="O9085" s="119" t="str">
        <f>IF(M9085="","",VLOOKUP(M9085,'14'!D:D,1,0))</f>
        <v/>
      </c>
    </row>
    <row r="9086" spans="1:15" ht="12.75" customHeight="1" x14ac:dyDescent="0.2">
      <c r="A9086" s="36" t="str">
        <f>'0'!$A$4</f>
        <v>………………..</v>
      </c>
      <c r="B9086" s="37">
        <f>'0'!$A$2</f>
        <v>46112</v>
      </c>
      <c r="C9086" s="37" t="s">
        <v>1243</v>
      </c>
      <c r="D9086" s="119" t="str">
        <f>IF(G9086="","",VLOOKUP(G9086,номенклатури!R:T,2,0))</f>
        <v/>
      </c>
      <c r="E9086" s="333" t="str">
        <f>IF(G9086="","",VLOOKUP(G9086,номенклатури!R:T,3,0))</f>
        <v/>
      </c>
      <c r="F9086" s="159" t="str">
        <f>IF(G9086="","",IF(ISERROR(VLOOKUP(G9086,номенклатури!V:V,1,0)),E9086*H9086,E9086*I9086))</f>
        <v/>
      </c>
      <c r="G9086" s="14"/>
      <c r="H9086" s="15"/>
      <c r="I9086" s="15"/>
      <c r="J9086" s="15"/>
      <c r="K9086" s="15"/>
      <c r="L9086" s="217"/>
      <c r="M9086" s="22"/>
      <c r="N9086" s="119" t="str">
        <f>IF(G9086="","",VLOOKUP(G9086,номенклатури!R:U,4,0))</f>
        <v/>
      </c>
      <c r="O9086" s="119" t="str">
        <f>IF(M9086="","",VLOOKUP(M9086,'14'!D:D,1,0))</f>
        <v/>
      </c>
    </row>
    <row r="9087" spans="1:15" ht="12.75" customHeight="1" x14ac:dyDescent="0.2">
      <c r="A9087" s="36" t="str">
        <f>'0'!$A$4</f>
        <v>………………..</v>
      </c>
      <c r="B9087" s="37">
        <f>'0'!$A$2</f>
        <v>46112</v>
      </c>
      <c r="C9087" s="37" t="s">
        <v>1243</v>
      </c>
      <c r="D9087" s="119" t="str">
        <f>IF(G9087="","",VLOOKUP(G9087,номенклатури!R:T,2,0))</f>
        <v/>
      </c>
      <c r="E9087" s="333" t="str">
        <f>IF(G9087="","",VLOOKUP(G9087,номенклатури!R:T,3,0))</f>
        <v/>
      </c>
      <c r="F9087" s="159" t="str">
        <f>IF(G9087="","",IF(ISERROR(VLOOKUP(G9087,номенклатури!V:V,1,0)),E9087*H9087,E9087*I9087))</f>
        <v/>
      </c>
      <c r="G9087" s="14"/>
      <c r="H9087" s="15"/>
      <c r="I9087" s="15"/>
      <c r="J9087" s="15"/>
      <c r="K9087" s="15"/>
      <c r="L9087" s="217"/>
      <c r="M9087" s="22"/>
      <c r="N9087" s="119" t="str">
        <f>IF(G9087="","",VLOOKUP(G9087,номенклатури!R:U,4,0))</f>
        <v/>
      </c>
      <c r="O9087" s="119" t="str">
        <f>IF(M9087="","",VLOOKUP(M9087,'14'!D:D,1,0))</f>
        <v/>
      </c>
    </row>
    <row r="9088" spans="1:15" ht="12.75" customHeight="1" x14ac:dyDescent="0.2">
      <c r="A9088" s="36" t="str">
        <f>'0'!$A$4</f>
        <v>………………..</v>
      </c>
      <c r="B9088" s="37">
        <f>'0'!$A$2</f>
        <v>46112</v>
      </c>
      <c r="C9088" s="37" t="s">
        <v>1243</v>
      </c>
      <c r="D9088" s="119" t="str">
        <f>IF(G9088="","",VLOOKUP(G9088,номенклатури!R:T,2,0))</f>
        <v/>
      </c>
      <c r="E9088" s="333" t="str">
        <f>IF(G9088="","",VLOOKUP(G9088,номенклатури!R:T,3,0))</f>
        <v/>
      </c>
      <c r="F9088" s="159" t="str">
        <f>IF(G9088="","",IF(ISERROR(VLOOKUP(G9088,номенклатури!V:V,1,0)),E9088*H9088,E9088*I9088))</f>
        <v/>
      </c>
      <c r="G9088" s="14"/>
      <c r="H9088" s="15"/>
      <c r="I9088" s="15"/>
      <c r="J9088" s="15"/>
      <c r="K9088" s="15"/>
      <c r="L9088" s="217"/>
      <c r="M9088" s="22"/>
      <c r="N9088" s="119" t="str">
        <f>IF(G9088="","",VLOOKUP(G9088,номенклатури!R:U,4,0))</f>
        <v/>
      </c>
      <c r="O9088" s="119" t="str">
        <f>IF(M9088="","",VLOOKUP(M9088,'14'!D:D,1,0))</f>
        <v/>
      </c>
    </row>
    <row r="9089" spans="1:15" ht="12.75" customHeight="1" x14ac:dyDescent="0.2">
      <c r="A9089" s="36" t="str">
        <f>'0'!$A$4</f>
        <v>………………..</v>
      </c>
      <c r="B9089" s="37">
        <f>'0'!$A$2</f>
        <v>46112</v>
      </c>
      <c r="C9089" s="37" t="s">
        <v>1243</v>
      </c>
      <c r="D9089" s="119" t="str">
        <f>IF(G9089="","",VLOOKUP(G9089,номенклатури!R:T,2,0))</f>
        <v/>
      </c>
      <c r="E9089" s="333" t="str">
        <f>IF(G9089="","",VLOOKUP(G9089,номенклатури!R:T,3,0))</f>
        <v/>
      </c>
      <c r="F9089" s="159" t="str">
        <f>IF(G9089="","",IF(ISERROR(VLOOKUP(G9089,номенклатури!V:V,1,0)),E9089*H9089,E9089*I9089))</f>
        <v/>
      </c>
      <c r="G9089" s="14"/>
      <c r="H9089" s="15"/>
      <c r="I9089" s="15"/>
      <c r="J9089" s="15"/>
      <c r="K9089" s="15"/>
      <c r="L9089" s="217"/>
      <c r="M9089" s="22"/>
      <c r="N9089" s="119" t="str">
        <f>IF(G9089="","",VLOOKUP(G9089,номенклатури!R:U,4,0))</f>
        <v/>
      </c>
      <c r="O9089" s="119" t="str">
        <f>IF(M9089="","",VLOOKUP(M9089,'14'!D:D,1,0))</f>
        <v/>
      </c>
    </row>
    <row r="9090" spans="1:15" ht="12.75" customHeight="1" x14ac:dyDescent="0.2">
      <c r="A9090" s="36" t="str">
        <f>'0'!$A$4</f>
        <v>………………..</v>
      </c>
      <c r="B9090" s="37">
        <f>'0'!$A$2</f>
        <v>46112</v>
      </c>
      <c r="C9090" s="37" t="s">
        <v>1243</v>
      </c>
      <c r="D9090" s="119" t="str">
        <f>IF(G9090="","",VLOOKUP(G9090,номенклатури!R:T,2,0))</f>
        <v/>
      </c>
      <c r="E9090" s="333" t="str">
        <f>IF(G9090="","",VLOOKUP(G9090,номенклатури!R:T,3,0))</f>
        <v/>
      </c>
      <c r="F9090" s="159" t="str">
        <f>IF(G9090="","",IF(ISERROR(VLOOKUP(G9090,номенклатури!V:V,1,0)),E9090*H9090,E9090*I9090))</f>
        <v/>
      </c>
      <c r="G9090" s="14"/>
      <c r="H9090" s="15"/>
      <c r="I9090" s="15"/>
      <c r="J9090" s="15"/>
      <c r="K9090" s="15"/>
      <c r="L9090" s="217"/>
      <c r="M9090" s="22"/>
      <c r="N9090" s="119" t="str">
        <f>IF(G9090="","",VLOOKUP(G9090,номенклатури!R:U,4,0))</f>
        <v/>
      </c>
      <c r="O9090" s="119" t="str">
        <f>IF(M9090="","",VLOOKUP(M9090,'14'!D:D,1,0))</f>
        <v/>
      </c>
    </row>
    <row r="9091" spans="1:15" ht="12.75" customHeight="1" x14ac:dyDescent="0.2">
      <c r="A9091" s="36" t="str">
        <f>'0'!$A$4</f>
        <v>………………..</v>
      </c>
      <c r="B9091" s="37">
        <f>'0'!$A$2</f>
        <v>46112</v>
      </c>
      <c r="C9091" s="37" t="s">
        <v>1243</v>
      </c>
      <c r="D9091" s="119" t="str">
        <f>IF(G9091="","",VLOOKUP(G9091,номенклатури!R:T,2,0))</f>
        <v/>
      </c>
      <c r="E9091" s="333" t="str">
        <f>IF(G9091="","",VLOOKUP(G9091,номенклатури!R:T,3,0))</f>
        <v/>
      </c>
      <c r="F9091" s="159" t="str">
        <f>IF(G9091="","",IF(ISERROR(VLOOKUP(G9091,номенклатури!V:V,1,0)),E9091*H9091,E9091*I9091))</f>
        <v/>
      </c>
      <c r="G9091" s="14"/>
      <c r="H9091" s="15"/>
      <c r="I9091" s="15"/>
      <c r="J9091" s="15"/>
      <c r="K9091" s="15"/>
      <c r="L9091" s="217"/>
      <c r="M9091" s="22"/>
      <c r="N9091" s="119" t="str">
        <f>IF(G9091="","",VLOOKUP(G9091,номенклатури!R:U,4,0))</f>
        <v/>
      </c>
      <c r="O9091" s="119" t="str">
        <f>IF(M9091="","",VLOOKUP(M9091,'14'!D:D,1,0))</f>
        <v/>
      </c>
    </row>
    <row r="9092" spans="1:15" ht="12.75" customHeight="1" x14ac:dyDescent="0.2">
      <c r="A9092" s="36" t="str">
        <f>'0'!$A$4</f>
        <v>………………..</v>
      </c>
      <c r="B9092" s="37">
        <f>'0'!$A$2</f>
        <v>46112</v>
      </c>
      <c r="C9092" s="37" t="s">
        <v>1243</v>
      </c>
      <c r="D9092" s="119" t="str">
        <f>IF(G9092="","",VLOOKUP(G9092,номенклатури!R:T,2,0))</f>
        <v/>
      </c>
      <c r="E9092" s="333" t="str">
        <f>IF(G9092="","",VLOOKUP(G9092,номенклатури!R:T,3,0))</f>
        <v/>
      </c>
      <c r="F9092" s="159" t="str">
        <f>IF(G9092="","",IF(ISERROR(VLOOKUP(G9092,номенклатури!V:V,1,0)),E9092*H9092,E9092*I9092))</f>
        <v/>
      </c>
      <c r="G9092" s="14"/>
      <c r="H9092" s="15"/>
      <c r="I9092" s="15"/>
      <c r="J9092" s="15"/>
      <c r="K9092" s="15"/>
      <c r="L9092" s="217"/>
      <c r="M9092" s="22"/>
      <c r="N9092" s="119" t="str">
        <f>IF(G9092="","",VLOOKUP(G9092,номенклатури!R:U,4,0))</f>
        <v/>
      </c>
      <c r="O9092" s="119" t="str">
        <f>IF(M9092="","",VLOOKUP(M9092,'14'!D:D,1,0))</f>
        <v/>
      </c>
    </row>
    <row r="9093" spans="1:15" ht="12.75" customHeight="1" x14ac:dyDescent="0.2">
      <c r="A9093" s="36" t="str">
        <f>'0'!$A$4</f>
        <v>………………..</v>
      </c>
      <c r="B9093" s="37">
        <f>'0'!$A$2</f>
        <v>46112</v>
      </c>
      <c r="C9093" s="37" t="s">
        <v>1243</v>
      </c>
      <c r="D9093" s="119" t="str">
        <f>IF(G9093="","",VLOOKUP(G9093,номенклатури!R:T,2,0))</f>
        <v/>
      </c>
      <c r="E9093" s="333" t="str">
        <f>IF(G9093="","",VLOOKUP(G9093,номенклатури!R:T,3,0))</f>
        <v/>
      </c>
      <c r="F9093" s="159" t="str">
        <f>IF(G9093="","",IF(ISERROR(VLOOKUP(G9093,номенклатури!V:V,1,0)),E9093*H9093,E9093*I9093))</f>
        <v/>
      </c>
      <c r="G9093" s="14"/>
      <c r="H9093" s="15"/>
      <c r="I9093" s="15"/>
      <c r="J9093" s="15"/>
      <c r="K9093" s="15"/>
      <c r="L9093" s="217"/>
      <c r="M9093" s="22"/>
      <c r="N9093" s="119" t="str">
        <f>IF(G9093="","",VLOOKUP(G9093,номенклатури!R:U,4,0))</f>
        <v/>
      </c>
      <c r="O9093" s="119" t="str">
        <f>IF(M9093="","",VLOOKUP(M9093,'14'!D:D,1,0))</f>
        <v/>
      </c>
    </row>
    <row r="9094" spans="1:15" ht="12.75" customHeight="1" x14ac:dyDescent="0.2">
      <c r="A9094" s="36" t="str">
        <f>'0'!$A$4</f>
        <v>………………..</v>
      </c>
      <c r="B9094" s="37">
        <f>'0'!$A$2</f>
        <v>46112</v>
      </c>
      <c r="C9094" s="37" t="s">
        <v>1243</v>
      </c>
      <c r="D9094" s="119" t="str">
        <f>IF(G9094="","",VLOOKUP(G9094,номенклатури!R:T,2,0))</f>
        <v/>
      </c>
      <c r="E9094" s="333" t="str">
        <f>IF(G9094="","",VLOOKUP(G9094,номенклатури!R:T,3,0))</f>
        <v/>
      </c>
      <c r="F9094" s="159" t="str">
        <f>IF(G9094="","",IF(ISERROR(VLOOKUP(G9094,номенклатури!V:V,1,0)),E9094*H9094,E9094*I9094))</f>
        <v/>
      </c>
      <c r="G9094" s="14"/>
      <c r="H9094" s="15"/>
      <c r="I9094" s="15"/>
      <c r="J9094" s="15"/>
      <c r="K9094" s="15"/>
      <c r="L9094" s="217"/>
      <c r="M9094" s="22"/>
      <c r="N9094" s="119" t="str">
        <f>IF(G9094="","",VLOOKUP(G9094,номенклатури!R:U,4,0))</f>
        <v/>
      </c>
      <c r="O9094" s="119" t="str">
        <f>IF(M9094="","",VLOOKUP(M9094,'14'!D:D,1,0))</f>
        <v/>
      </c>
    </row>
    <row r="9095" spans="1:15" ht="12.75" customHeight="1" x14ac:dyDescent="0.2">
      <c r="A9095" s="36" t="str">
        <f>'0'!$A$4</f>
        <v>………………..</v>
      </c>
      <c r="B9095" s="37">
        <f>'0'!$A$2</f>
        <v>46112</v>
      </c>
      <c r="C9095" s="37" t="s">
        <v>1243</v>
      </c>
      <c r="D9095" s="119" t="str">
        <f>IF(G9095="","",VLOOKUP(G9095,номенклатури!R:T,2,0))</f>
        <v/>
      </c>
      <c r="E9095" s="333" t="str">
        <f>IF(G9095="","",VLOOKUP(G9095,номенклатури!R:T,3,0))</f>
        <v/>
      </c>
      <c r="F9095" s="159" t="str">
        <f>IF(G9095="","",IF(ISERROR(VLOOKUP(G9095,номенклатури!V:V,1,0)),E9095*H9095,E9095*I9095))</f>
        <v/>
      </c>
      <c r="G9095" s="14"/>
      <c r="H9095" s="15"/>
      <c r="I9095" s="15"/>
      <c r="J9095" s="15"/>
      <c r="K9095" s="15"/>
      <c r="L9095" s="217"/>
      <c r="M9095" s="22"/>
      <c r="N9095" s="119" t="str">
        <f>IF(G9095="","",VLOOKUP(G9095,номенклатури!R:U,4,0))</f>
        <v/>
      </c>
      <c r="O9095" s="119" t="str">
        <f>IF(M9095="","",VLOOKUP(M9095,'14'!D:D,1,0))</f>
        <v/>
      </c>
    </row>
    <row r="9096" spans="1:15" ht="12.75" customHeight="1" x14ac:dyDescent="0.2">
      <c r="A9096" s="36" t="str">
        <f>'0'!$A$4</f>
        <v>………………..</v>
      </c>
      <c r="B9096" s="37">
        <f>'0'!$A$2</f>
        <v>46112</v>
      </c>
      <c r="C9096" s="37" t="s">
        <v>1243</v>
      </c>
      <c r="D9096" s="119" t="str">
        <f>IF(G9096="","",VLOOKUP(G9096,номенклатури!R:T,2,0))</f>
        <v/>
      </c>
      <c r="E9096" s="333" t="str">
        <f>IF(G9096="","",VLOOKUP(G9096,номенклатури!R:T,3,0))</f>
        <v/>
      </c>
      <c r="F9096" s="159" t="str">
        <f>IF(G9096="","",IF(ISERROR(VLOOKUP(G9096,номенклатури!V:V,1,0)),E9096*H9096,E9096*I9096))</f>
        <v/>
      </c>
      <c r="G9096" s="14"/>
      <c r="H9096" s="15"/>
      <c r="I9096" s="15"/>
      <c r="J9096" s="15"/>
      <c r="K9096" s="15"/>
      <c r="L9096" s="217"/>
      <c r="M9096" s="22"/>
      <c r="N9096" s="119" t="str">
        <f>IF(G9096="","",VLOOKUP(G9096,номенклатури!R:U,4,0))</f>
        <v/>
      </c>
      <c r="O9096" s="119" t="str">
        <f>IF(M9096="","",VLOOKUP(M9096,'14'!D:D,1,0))</f>
        <v/>
      </c>
    </row>
    <row r="9097" spans="1:15" ht="12.75" customHeight="1" x14ac:dyDescent="0.2">
      <c r="A9097" s="36" t="str">
        <f>'0'!$A$4</f>
        <v>………………..</v>
      </c>
      <c r="B9097" s="37">
        <f>'0'!$A$2</f>
        <v>46112</v>
      </c>
      <c r="C9097" s="37" t="s">
        <v>1243</v>
      </c>
      <c r="D9097" s="119" t="str">
        <f>IF(G9097="","",VLOOKUP(G9097,номенклатури!R:T,2,0))</f>
        <v/>
      </c>
      <c r="E9097" s="333" t="str">
        <f>IF(G9097="","",VLOOKUP(G9097,номенклатури!R:T,3,0))</f>
        <v/>
      </c>
      <c r="F9097" s="159" t="str">
        <f>IF(G9097="","",IF(ISERROR(VLOOKUP(G9097,номенклатури!V:V,1,0)),E9097*H9097,E9097*I9097))</f>
        <v/>
      </c>
      <c r="G9097" s="14"/>
      <c r="H9097" s="15"/>
      <c r="I9097" s="15"/>
      <c r="J9097" s="15"/>
      <c r="K9097" s="15"/>
      <c r="L9097" s="217"/>
      <c r="M9097" s="22"/>
      <c r="N9097" s="119" t="str">
        <f>IF(G9097="","",VLOOKUP(G9097,номенклатури!R:U,4,0))</f>
        <v/>
      </c>
      <c r="O9097" s="119" t="str">
        <f>IF(M9097="","",VLOOKUP(M9097,'14'!D:D,1,0))</f>
        <v/>
      </c>
    </row>
    <row r="9098" spans="1:15" ht="12.75" customHeight="1" x14ac:dyDescent="0.2">
      <c r="A9098" s="36" t="str">
        <f>'0'!$A$4</f>
        <v>………………..</v>
      </c>
      <c r="B9098" s="37">
        <f>'0'!$A$2</f>
        <v>46112</v>
      </c>
      <c r="C9098" s="37" t="s">
        <v>1243</v>
      </c>
      <c r="D9098" s="119" t="str">
        <f>IF(G9098="","",VLOOKUP(G9098,номенклатури!R:T,2,0))</f>
        <v/>
      </c>
      <c r="E9098" s="333" t="str">
        <f>IF(G9098="","",VLOOKUP(G9098,номенклатури!R:T,3,0))</f>
        <v/>
      </c>
      <c r="F9098" s="159" t="str">
        <f>IF(G9098="","",IF(ISERROR(VLOOKUP(G9098,номенклатури!V:V,1,0)),E9098*H9098,E9098*I9098))</f>
        <v/>
      </c>
      <c r="G9098" s="14"/>
      <c r="H9098" s="15"/>
      <c r="I9098" s="15"/>
      <c r="J9098" s="15"/>
      <c r="K9098" s="15"/>
      <c r="L9098" s="217"/>
      <c r="M9098" s="22"/>
      <c r="N9098" s="119" t="str">
        <f>IF(G9098="","",VLOOKUP(G9098,номенклатури!R:U,4,0))</f>
        <v/>
      </c>
      <c r="O9098" s="119" t="str">
        <f>IF(M9098="","",VLOOKUP(M9098,'14'!D:D,1,0))</f>
        <v/>
      </c>
    </row>
    <row r="9099" spans="1:15" ht="12.75" customHeight="1" x14ac:dyDescent="0.2">
      <c r="A9099" s="36" t="str">
        <f>'0'!$A$4</f>
        <v>………………..</v>
      </c>
      <c r="B9099" s="37">
        <f>'0'!$A$2</f>
        <v>46112</v>
      </c>
      <c r="C9099" s="37" t="s">
        <v>1243</v>
      </c>
      <c r="D9099" s="119" t="str">
        <f>IF(G9099="","",VLOOKUP(G9099,номенклатури!R:T,2,0))</f>
        <v/>
      </c>
      <c r="E9099" s="333" t="str">
        <f>IF(G9099="","",VLOOKUP(G9099,номенклатури!R:T,3,0))</f>
        <v/>
      </c>
      <c r="F9099" s="159" t="str">
        <f>IF(G9099="","",IF(ISERROR(VLOOKUP(G9099,номенклатури!V:V,1,0)),E9099*H9099,E9099*I9099))</f>
        <v/>
      </c>
      <c r="G9099" s="14"/>
      <c r="H9099" s="15"/>
      <c r="I9099" s="15"/>
      <c r="J9099" s="15"/>
      <c r="K9099" s="15"/>
      <c r="L9099" s="217"/>
      <c r="M9099" s="22"/>
      <c r="N9099" s="119" t="str">
        <f>IF(G9099="","",VLOOKUP(G9099,номенклатури!R:U,4,0))</f>
        <v/>
      </c>
      <c r="O9099" s="119" t="str">
        <f>IF(M9099="","",VLOOKUP(M9099,'14'!D:D,1,0))</f>
        <v/>
      </c>
    </row>
    <row r="9100" spans="1:15" ht="12.75" customHeight="1" x14ac:dyDescent="0.2">
      <c r="A9100" s="36" t="str">
        <f>'0'!$A$4</f>
        <v>………………..</v>
      </c>
      <c r="B9100" s="37">
        <f>'0'!$A$2</f>
        <v>46112</v>
      </c>
      <c r="C9100" s="37" t="s">
        <v>1243</v>
      </c>
      <c r="D9100" s="119" t="str">
        <f>IF(G9100="","",VLOOKUP(G9100,номенклатури!R:T,2,0))</f>
        <v/>
      </c>
      <c r="E9100" s="333" t="str">
        <f>IF(G9100="","",VLOOKUP(G9100,номенклатури!R:T,3,0))</f>
        <v/>
      </c>
      <c r="F9100" s="159" t="str">
        <f>IF(G9100="","",IF(ISERROR(VLOOKUP(G9100,номенклатури!V:V,1,0)),E9100*H9100,E9100*I9100))</f>
        <v/>
      </c>
      <c r="G9100" s="14"/>
      <c r="H9100" s="15"/>
      <c r="I9100" s="15"/>
      <c r="J9100" s="15"/>
      <c r="K9100" s="15"/>
      <c r="L9100" s="217"/>
      <c r="M9100" s="22"/>
      <c r="N9100" s="119" t="str">
        <f>IF(G9100="","",VLOOKUP(G9100,номенклатури!R:U,4,0))</f>
        <v/>
      </c>
      <c r="O9100" s="119" t="str">
        <f>IF(M9100="","",VLOOKUP(M9100,'14'!D:D,1,0))</f>
        <v/>
      </c>
    </row>
    <row r="9101" spans="1:15" ht="12.75" customHeight="1" x14ac:dyDescent="0.2">
      <c r="A9101" s="36" t="str">
        <f>'0'!$A$4</f>
        <v>………………..</v>
      </c>
      <c r="B9101" s="37">
        <f>'0'!$A$2</f>
        <v>46112</v>
      </c>
      <c r="C9101" s="37" t="s">
        <v>1243</v>
      </c>
      <c r="D9101" s="119" t="str">
        <f>IF(G9101="","",VLOOKUP(G9101,номенклатури!R:T,2,0))</f>
        <v/>
      </c>
      <c r="E9101" s="333" t="str">
        <f>IF(G9101="","",VLOOKUP(G9101,номенклатури!R:T,3,0))</f>
        <v/>
      </c>
      <c r="F9101" s="159" t="str">
        <f>IF(G9101="","",IF(ISERROR(VLOOKUP(G9101,номенклатури!V:V,1,0)),E9101*H9101,E9101*I9101))</f>
        <v/>
      </c>
      <c r="G9101" s="14"/>
      <c r="H9101" s="15"/>
      <c r="I9101" s="15"/>
      <c r="J9101" s="15"/>
      <c r="K9101" s="15"/>
      <c r="L9101" s="217"/>
      <c r="M9101" s="22"/>
      <c r="N9101" s="119" t="str">
        <f>IF(G9101="","",VLOOKUP(G9101,номенклатури!R:U,4,0))</f>
        <v/>
      </c>
      <c r="O9101" s="119" t="str">
        <f>IF(M9101="","",VLOOKUP(M9101,'14'!D:D,1,0))</f>
        <v/>
      </c>
    </row>
    <row r="9102" spans="1:15" ht="12.75" customHeight="1" x14ac:dyDescent="0.2">
      <c r="A9102" s="36" t="str">
        <f>'0'!$A$4</f>
        <v>………………..</v>
      </c>
      <c r="B9102" s="37">
        <f>'0'!$A$2</f>
        <v>46112</v>
      </c>
      <c r="C9102" s="37" t="s">
        <v>1243</v>
      </c>
      <c r="D9102" s="119" t="str">
        <f>IF(G9102="","",VLOOKUP(G9102,номенклатури!R:T,2,0))</f>
        <v/>
      </c>
      <c r="E9102" s="333" t="str">
        <f>IF(G9102="","",VLOOKUP(G9102,номенклатури!R:T,3,0))</f>
        <v/>
      </c>
      <c r="F9102" s="159" t="str">
        <f>IF(G9102="","",IF(ISERROR(VLOOKUP(G9102,номенклатури!V:V,1,0)),E9102*H9102,E9102*I9102))</f>
        <v/>
      </c>
      <c r="G9102" s="14"/>
      <c r="H9102" s="15"/>
      <c r="I9102" s="15"/>
      <c r="J9102" s="15"/>
      <c r="K9102" s="15"/>
      <c r="L9102" s="217"/>
      <c r="M9102" s="22"/>
      <c r="N9102" s="119" t="str">
        <f>IF(G9102="","",VLOOKUP(G9102,номенклатури!R:U,4,0))</f>
        <v/>
      </c>
      <c r="O9102" s="119" t="str">
        <f>IF(M9102="","",VLOOKUP(M9102,'14'!D:D,1,0))</f>
        <v/>
      </c>
    </row>
    <row r="9103" spans="1:15" ht="12.75" customHeight="1" x14ac:dyDescent="0.2">
      <c r="A9103" s="36" t="str">
        <f>'0'!$A$4</f>
        <v>………………..</v>
      </c>
      <c r="B9103" s="37">
        <f>'0'!$A$2</f>
        <v>46112</v>
      </c>
      <c r="C9103" s="37" t="s">
        <v>1243</v>
      </c>
      <c r="D9103" s="119" t="str">
        <f>IF(G9103="","",VLOOKUP(G9103,номенклатури!R:T,2,0))</f>
        <v/>
      </c>
      <c r="E9103" s="333" t="str">
        <f>IF(G9103="","",VLOOKUP(G9103,номенклатури!R:T,3,0))</f>
        <v/>
      </c>
      <c r="F9103" s="159" t="str">
        <f>IF(G9103="","",IF(ISERROR(VLOOKUP(G9103,номенклатури!V:V,1,0)),E9103*H9103,E9103*I9103))</f>
        <v/>
      </c>
      <c r="G9103" s="14"/>
      <c r="H9103" s="15"/>
      <c r="I9103" s="15"/>
      <c r="J9103" s="15"/>
      <c r="K9103" s="15"/>
      <c r="L9103" s="217"/>
      <c r="M9103" s="22"/>
      <c r="N9103" s="119" t="str">
        <f>IF(G9103="","",VLOOKUP(G9103,номенклатури!R:U,4,0))</f>
        <v/>
      </c>
      <c r="O9103" s="119" t="str">
        <f>IF(M9103="","",VLOOKUP(M9103,'14'!D:D,1,0))</f>
        <v/>
      </c>
    </row>
    <row r="9104" spans="1:15" ht="12.75" customHeight="1" x14ac:dyDescent="0.2">
      <c r="A9104" s="36" t="str">
        <f>'0'!$A$4</f>
        <v>………………..</v>
      </c>
      <c r="B9104" s="37">
        <f>'0'!$A$2</f>
        <v>46112</v>
      </c>
      <c r="C9104" s="37" t="s">
        <v>1243</v>
      </c>
      <c r="D9104" s="119" t="str">
        <f>IF(G9104="","",VLOOKUP(G9104,номенклатури!R:T,2,0))</f>
        <v/>
      </c>
      <c r="E9104" s="333" t="str">
        <f>IF(G9104="","",VLOOKUP(G9104,номенклатури!R:T,3,0))</f>
        <v/>
      </c>
      <c r="F9104" s="159" t="str">
        <f>IF(G9104="","",IF(ISERROR(VLOOKUP(G9104,номенклатури!V:V,1,0)),E9104*H9104,E9104*I9104))</f>
        <v/>
      </c>
      <c r="G9104" s="14"/>
      <c r="H9104" s="15"/>
      <c r="I9104" s="15"/>
      <c r="J9104" s="15"/>
      <c r="K9104" s="15"/>
      <c r="L9104" s="217"/>
      <c r="M9104" s="22"/>
      <c r="N9104" s="119" t="str">
        <f>IF(G9104="","",VLOOKUP(G9104,номенклатури!R:U,4,0))</f>
        <v/>
      </c>
      <c r="O9104" s="119" t="str">
        <f>IF(M9104="","",VLOOKUP(M9104,'14'!D:D,1,0))</f>
        <v/>
      </c>
    </row>
    <row r="9105" spans="1:15" ht="12.75" customHeight="1" x14ac:dyDescent="0.2">
      <c r="A9105" s="36" t="str">
        <f>'0'!$A$4</f>
        <v>………………..</v>
      </c>
      <c r="B9105" s="37">
        <f>'0'!$A$2</f>
        <v>46112</v>
      </c>
      <c r="C9105" s="37" t="s">
        <v>1243</v>
      </c>
      <c r="D9105" s="119" t="str">
        <f>IF(G9105="","",VLOOKUP(G9105,номенклатури!R:T,2,0))</f>
        <v/>
      </c>
      <c r="E9105" s="333" t="str">
        <f>IF(G9105="","",VLOOKUP(G9105,номенклатури!R:T,3,0))</f>
        <v/>
      </c>
      <c r="F9105" s="159" t="str">
        <f>IF(G9105="","",IF(ISERROR(VLOOKUP(G9105,номенклатури!V:V,1,0)),E9105*H9105,E9105*I9105))</f>
        <v/>
      </c>
      <c r="G9105" s="14"/>
      <c r="H9105" s="15"/>
      <c r="I9105" s="15"/>
      <c r="J9105" s="15"/>
      <c r="K9105" s="15"/>
      <c r="L9105" s="217"/>
      <c r="M9105" s="22"/>
      <c r="N9105" s="119" t="str">
        <f>IF(G9105="","",VLOOKUP(G9105,номенклатури!R:U,4,0))</f>
        <v/>
      </c>
      <c r="O9105" s="119" t="str">
        <f>IF(M9105="","",VLOOKUP(M9105,'14'!D:D,1,0))</f>
        <v/>
      </c>
    </row>
    <row r="9106" spans="1:15" ht="12.75" customHeight="1" x14ac:dyDescent="0.2">
      <c r="A9106" s="36" t="str">
        <f>'0'!$A$4</f>
        <v>………………..</v>
      </c>
      <c r="B9106" s="37">
        <f>'0'!$A$2</f>
        <v>46112</v>
      </c>
      <c r="C9106" s="37" t="s">
        <v>1243</v>
      </c>
      <c r="D9106" s="119" t="str">
        <f>IF(G9106="","",VLOOKUP(G9106,номенклатури!R:T,2,0))</f>
        <v/>
      </c>
      <c r="E9106" s="333" t="str">
        <f>IF(G9106="","",VLOOKUP(G9106,номенклатури!R:T,3,0))</f>
        <v/>
      </c>
      <c r="F9106" s="159" t="str">
        <f>IF(G9106="","",IF(ISERROR(VLOOKUP(G9106,номенклатури!V:V,1,0)),E9106*H9106,E9106*I9106))</f>
        <v/>
      </c>
      <c r="G9106" s="14"/>
      <c r="H9106" s="15"/>
      <c r="I9106" s="15"/>
      <c r="J9106" s="15"/>
      <c r="K9106" s="15"/>
      <c r="L9106" s="217"/>
      <c r="M9106" s="22"/>
      <c r="N9106" s="119" t="str">
        <f>IF(G9106="","",VLOOKUP(G9106,номенклатури!R:U,4,0))</f>
        <v/>
      </c>
      <c r="O9106" s="119" t="str">
        <f>IF(M9106="","",VLOOKUP(M9106,'14'!D:D,1,0))</f>
        <v/>
      </c>
    </row>
    <row r="9107" spans="1:15" ht="12.75" customHeight="1" x14ac:dyDescent="0.2">
      <c r="A9107" s="36" t="str">
        <f>'0'!$A$4</f>
        <v>………………..</v>
      </c>
      <c r="B9107" s="37">
        <f>'0'!$A$2</f>
        <v>46112</v>
      </c>
      <c r="C9107" s="37" t="s">
        <v>1243</v>
      </c>
      <c r="D9107" s="119" t="str">
        <f>IF(G9107="","",VLOOKUP(G9107,номенклатури!R:T,2,0))</f>
        <v/>
      </c>
      <c r="E9107" s="333" t="str">
        <f>IF(G9107="","",VLOOKUP(G9107,номенклатури!R:T,3,0))</f>
        <v/>
      </c>
      <c r="F9107" s="159" t="str">
        <f>IF(G9107="","",IF(ISERROR(VLOOKUP(G9107,номенклатури!V:V,1,0)),E9107*H9107,E9107*I9107))</f>
        <v/>
      </c>
      <c r="G9107" s="14"/>
      <c r="H9107" s="15"/>
      <c r="I9107" s="15"/>
      <c r="J9107" s="15"/>
      <c r="K9107" s="15"/>
      <c r="L9107" s="217"/>
      <c r="M9107" s="22"/>
      <c r="N9107" s="119" t="str">
        <f>IF(G9107="","",VLOOKUP(G9107,номенклатури!R:U,4,0))</f>
        <v/>
      </c>
      <c r="O9107" s="119" t="str">
        <f>IF(M9107="","",VLOOKUP(M9107,'14'!D:D,1,0))</f>
        <v/>
      </c>
    </row>
    <row r="9108" spans="1:15" ht="12.75" customHeight="1" x14ac:dyDescent="0.2">
      <c r="A9108" s="36" t="str">
        <f>'0'!$A$4</f>
        <v>………………..</v>
      </c>
      <c r="B9108" s="37">
        <f>'0'!$A$2</f>
        <v>46112</v>
      </c>
      <c r="C9108" s="37" t="s">
        <v>1243</v>
      </c>
      <c r="D9108" s="119" t="str">
        <f>IF(G9108="","",VLOOKUP(G9108,номенклатури!R:T,2,0))</f>
        <v/>
      </c>
      <c r="E9108" s="333" t="str">
        <f>IF(G9108="","",VLOOKUP(G9108,номенклатури!R:T,3,0))</f>
        <v/>
      </c>
      <c r="F9108" s="159" t="str">
        <f>IF(G9108="","",IF(ISERROR(VLOOKUP(G9108,номенклатури!V:V,1,0)),E9108*H9108,E9108*I9108))</f>
        <v/>
      </c>
      <c r="G9108" s="14"/>
      <c r="H9108" s="15"/>
      <c r="I9108" s="15"/>
      <c r="J9108" s="15"/>
      <c r="K9108" s="15"/>
      <c r="L9108" s="217"/>
      <c r="M9108" s="22"/>
      <c r="N9108" s="119" t="str">
        <f>IF(G9108="","",VLOOKUP(G9108,номенклатури!R:U,4,0))</f>
        <v/>
      </c>
      <c r="O9108" s="119" t="str">
        <f>IF(M9108="","",VLOOKUP(M9108,'14'!D:D,1,0))</f>
        <v/>
      </c>
    </row>
    <row r="9109" spans="1:15" ht="12.75" customHeight="1" x14ac:dyDescent="0.2">
      <c r="A9109" s="36" t="str">
        <f>'0'!$A$4</f>
        <v>………………..</v>
      </c>
      <c r="B9109" s="37">
        <f>'0'!$A$2</f>
        <v>46112</v>
      </c>
      <c r="C9109" s="37" t="s">
        <v>1243</v>
      </c>
      <c r="D9109" s="119" t="str">
        <f>IF(G9109="","",VLOOKUP(G9109,номенклатури!R:T,2,0))</f>
        <v/>
      </c>
      <c r="E9109" s="333" t="str">
        <f>IF(G9109="","",VLOOKUP(G9109,номенклатури!R:T,3,0))</f>
        <v/>
      </c>
      <c r="F9109" s="159" t="str">
        <f>IF(G9109="","",IF(ISERROR(VLOOKUP(G9109,номенклатури!V:V,1,0)),E9109*H9109,E9109*I9109))</f>
        <v/>
      </c>
      <c r="G9109" s="14"/>
      <c r="H9109" s="15"/>
      <c r="I9109" s="15"/>
      <c r="J9109" s="15"/>
      <c r="K9109" s="15"/>
      <c r="L9109" s="217"/>
      <c r="M9109" s="22"/>
      <c r="N9109" s="119" t="str">
        <f>IF(G9109="","",VLOOKUP(G9109,номенклатури!R:U,4,0))</f>
        <v/>
      </c>
      <c r="O9109" s="119" t="str">
        <f>IF(M9109="","",VLOOKUP(M9109,'14'!D:D,1,0))</f>
        <v/>
      </c>
    </row>
    <row r="9110" spans="1:15" ht="12.75" customHeight="1" x14ac:dyDescent="0.2">
      <c r="A9110" s="36" t="str">
        <f>'0'!$A$4</f>
        <v>………………..</v>
      </c>
      <c r="B9110" s="37">
        <f>'0'!$A$2</f>
        <v>46112</v>
      </c>
      <c r="C9110" s="37" t="s">
        <v>1243</v>
      </c>
      <c r="D9110" s="119" t="str">
        <f>IF(G9110="","",VLOOKUP(G9110,номенклатури!R:T,2,0))</f>
        <v/>
      </c>
      <c r="E9110" s="333" t="str">
        <f>IF(G9110="","",VLOOKUP(G9110,номенклатури!R:T,3,0))</f>
        <v/>
      </c>
      <c r="F9110" s="159" t="str">
        <f>IF(G9110="","",IF(ISERROR(VLOOKUP(G9110,номенклатури!V:V,1,0)),E9110*H9110,E9110*I9110))</f>
        <v/>
      </c>
      <c r="G9110" s="14"/>
      <c r="H9110" s="15"/>
      <c r="I9110" s="15"/>
      <c r="J9110" s="15"/>
      <c r="K9110" s="15"/>
      <c r="L9110" s="217"/>
      <c r="M9110" s="22"/>
      <c r="N9110" s="119" t="str">
        <f>IF(G9110="","",VLOOKUP(G9110,номенклатури!R:U,4,0))</f>
        <v/>
      </c>
      <c r="O9110" s="119" t="str">
        <f>IF(M9110="","",VLOOKUP(M9110,'14'!D:D,1,0))</f>
        <v/>
      </c>
    </row>
    <row r="9111" spans="1:15" ht="12.75" customHeight="1" x14ac:dyDescent="0.2">
      <c r="A9111" s="36" t="str">
        <f>'0'!$A$4</f>
        <v>………………..</v>
      </c>
      <c r="B9111" s="37">
        <f>'0'!$A$2</f>
        <v>46112</v>
      </c>
      <c r="C9111" s="37" t="s">
        <v>1243</v>
      </c>
      <c r="D9111" s="119" t="str">
        <f>IF(G9111="","",VLOOKUP(G9111,номенклатури!R:T,2,0))</f>
        <v/>
      </c>
      <c r="E9111" s="333" t="str">
        <f>IF(G9111="","",VLOOKUP(G9111,номенклатури!R:T,3,0))</f>
        <v/>
      </c>
      <c r="F9111" s="159" t="str">
        <f>IF(G9111="","",IF(ISERROR(VLOOKUP(G9111,номенклатури!V:V,1,0)),E9111*H9111,E9111*I9111))</f>
        <v/>
      </c>
      <c r="G9111" s="14"/>
      <c r="H9111" s="15"/>
      <c r="I9111" s="15"/>
      <c r="J9111" s="15"/>
      <c r="K9111" s="15"/>
      <c r="L9111" s="217"/>
      <c r="M9111" s="22"/>
      <c r="N9111" s="119" t="str">
        <f>IF(G9111="","",VLOOKUP(G9111,номенклатури!R:U,4,0))</f>
        <v/>
      </c>
      <c r="O9111" s="119" t="str">
        <f>IF(M9111="","",VLOOKUP(M9111,'14'!D:D,1,0))</f>
        <v/>
      </c>
    </row>
    <row r="9112" spans="1:15" ht="12.75" customHeight="1" x14ac:dyDescent="0.2">
      <c r="A9112" s="36" t="str">
        <f>'0'!$A$4</f>
        <v>………………..</v>
      </c>
      <c r="B9112" s="37">
        <f>'0'!$A$2</f>
        <v>46112</v>
      </c>
      <c r="C9112" s="37" t="s">
        <v>1243</v>
      </c>
      <c r="D9112" s="119" t="str">
        <f>IF(G9112="","",VLOOKUP(G9112,номенклатури!R:T,2,0))</f>
        <v/>
      </c>
      <c r="E9112" s="333" t="str">
        <f>IF(G9112="","",VLOOKUP(G9112,номенклатури!R:T,3,0))</f>
        <v/>
      </c>
      <c r="F9112" s="159" t="str">
        <f>IF(G9112="","",IF(ISERROR(VLOOKUP(G9112,номенклатури!V:V,1,0)),E9112*H9112,E9112*I9112))</f>
        <v/>
      </c>
      <c r="G9112" s="14"/>
      <c r="H9112" s="15"/>
      <c r="I9112" s="15"/>
      <c r="J9112" s="15"/>
      <c r="K9112" s="15"/>
      <c r="L9112" s="217"/>
      <c r="M9112" s="22"/>
      <c r="N9112" s="119" t="str">
        <f>IF(G9112="","",VLOOKUP(G9112,номенклатури!R:U,4,0))</f>
        <v/>
      </c>
      <c r="O9112" s="119" t="str">
        <f>IF(M9112="","",VLOOKUP(M9112,'14'!D:D,1,0))</f>
        <v/>
      </c>
    </row>
    <row r="9113" spans="1:15" ht="12.75" customHeight="1" x14ac:dyDescent="0.2">
      <c r="A9113" s="36" t="str">
        <f>'0'!$A$4</f>
        <v>………………..</v>
      </c>
      <c r="B9113" s="37">
        <f>'0'!$A$2</f>
        <v>46112</v>
      </c>
      <c r="C9113" s="37" t="s">
        <v>1243</v>
      </c>
      <c r="D9113" s="119" t="str">
        <f>IF(G9113="","",VLOOKUP(G9113,номенклатури!R:T,2,0))</f>
        <v/>
      </c>
      <c r="E9113" s="333" t="str">
        <f>IF(G9113="","",VLOOKUP(G9113,номенклатури!R:T,3,0))</f>
        <v/>
      </c>
      <c r="F9113" s="159" t="str">
        <f>IF(G9113="","",IF(ISERROR(VLOOKUP(G9113,номенклатури!V:V,1,0)),E9113*H9113,E9113*I9113))</f>
        <v/>
      </c>
      <c r="G9113" s="14"/>
      <c r="H9113" s="15"/>
      <c r="I9113" s="15"/>
      <c r="J9113" s="15"/>
      <c r="K9113" s="15"/>
      <c r="L9113" s="217"/>
      <c r="M9113" s="22"/>
      <c r="N9113" s="119" t="str">
        <f>IF(G9113="","",VLOOKUP(G9113,номенклатури!R:U,4,0))</f>
        <v/>
      </c>
      <c r="O9113" s="119" t="str">
        <f>IF(M9113="","",VLOOKUP(M9113,'14'!D:D,1,0))</f>
        <v/>
      </c>
    </row>
    <row r="9114" spans="1:15" ht="12.75" customHeight="1" x14ac:dyDescent="0.2">
      <c r="A9114" s="36" t="str">
        <f>'0'!$A$4</f>
        <v>………………..</v>
      </c>
      <c r="B9114" s="37">
        <f>'0'!$A$2</f>
        <v>46112</v>
      </c>
      <c r="C9114" s="37" t="s">
        <v>1243</v>
      </c>
      <c r="D9114" s="119" t="str">
        <f>IF(G9114="","",VLOOKUP(G9114,номенклатури!R:T,2,0))</f>
        <v/>
      </c>
      <c r="E9114" s="333" t="str">
        <f>IF(G9114="","",VLOOKUP(G9114,номенклатури!R:T,3,0))</f>
        <v/>
      </c>
      <c r="F9114" s="159" t="str">
        <f>IF(G9114="","",IF(ISERROR(VLOOKUP(G9114,номенклатури!V:V,1,0)),E9114*H9114,E9114*I9114))</f>
        <v/>
      </c>
      <c r="G9114" s="14"/>
      <c r="H9114" s="15"/>
      <c r="I9114" s="15"/>
      <c r="J9114" s="15"/>
      <c r="K9114" s="15"/>
      <c r="L9114" s="217"/>
      <c r="M9114" s="22"/>
      <c r="N9114" s="119" t="str">
        <f>IF(G9114="","",VLOOKUP(G9114,номенклатури!R:U,4,0))</f>
        <v/>
      </c>
      <c r="O9114" s="119" t="str">
        <f>IF(M9114="","",VLOOKUP(M9114,'14'!D:D,1,0))</f>
        <v/>
      </c>
    </row>
    <row r="9115" spans="1:15" ht="12.75" customHeight="1" x14ac:dyDescent="0.2">
      <c r="A9115" s="36" t="str">
        <f>'0'!$A$4</f>
        <v>………………..</v>
      </c>
      <c r="B9115" s="37">
        <f>'0'!$A$2</f>
        <v>46112</v>
      </c>
      <c r="C9115" s="37" t="s">
        <v>1243</v>
      </c>
      <c r="D9115" s="119" t="str">
        <f>IF(G9115="","",VLOOKUP(G9115,номенклатури!R:T,2,0))</f>
        <v/>
      </c>
      <c r="E9115" s="333" t="str">
        <f>IF(G9115="","",VLOOKUP(G9115,номенклатури!R:T,3,0))</f>
        <v/>
      </c>
      <c r="F9115" s="159" t="str">
        <f>IF(G9115="","",IF(ISERROR(VLOOKUP(G9115,номенклатури!V:V,1,0)),E9115*H9115,E9115*I9115))</f>
        <v/>
      </c>
      <c r="G9115" s="14"/>
      <c r="H9115" s="15"/>
      <c r="I9115" s="15"/>
      <c r="J9115" s="15"/>
      <c r="K9115" s="15"/>
      <c r="L9115" s="217"/>
      <c r="M9115" s="22"/>
      <c r="N9115" s="119" t="str">
        <f>IF(G9115="","",VLOOKUP(G9115,номенклатури!R:U,4,0))</f>
        <v/>
      </c>
      <c r="O9115" s="119" t="str">
        <f>IF(M9115="","",VLOOKUP(M9115,'14'!D:D,1,0))</f>
        <v/>
      </c>
    </row>
    <row r="9116" spans="1:15" ht="12.75" customHeight="1" x14ac:dyDescent="0.2">
      <c r="A9116" s="36" t="str">
        <f>'0'!$A$4</f>
        <v>………………..</v>
      </c>
      <c r="B9116" s="37">
        <f>'0'!$A$2</f>
        <v>46112</v>
      </c>
      <c r="C9116" s="37" t="s">
        <v>1243</v>
      </c>
      <c r="D9116" s="119" t="str">
        <f>IF(G9116="","",VLOOKUP(G9116,номенклатури!R:T,2,0))</f>
        <v/>
      </c>
      <c r="E9116" s="333" t="str">
        <f>IF(G9116="","",VLOOKUP(G9116,номенклатури!R:T,3,0))</f>
        <v/>
      </c>
      <c r="F9116" s="159" t="str">
        <f>IF(G9116="","",IF(ISERROR(VLOOKUP(G9116,номенклатури!V:V,1,0)),E9116*H9116,E9116*I9116))</f>
        <v/>
      </c>
      <c r="G9116" s="14"/>
      <c r="H9116" s="15"/>
      <c r="I9116" s="15"/>
      <c r="J9116" s="15"/>
      <c r="K9116" s="15"/>
      <c r="L9116" s="217"/>
      <c r="M9116" s="22"/>
      <c r="N9116" s="119" t="str">
        <f>IF(G9116="","",VLOOKUP(G9116,номенклатури!R:U,4,0))</f>
        <v/>
      </c>
      <c r="O9116" s="119" t="str">
        <f>IF(M9116="","",VLOOKUP(M9116,'14'!D:D,1,0))</f>
        <v/>
      </c>
    </row>
    <row r="9117" spans="1:15" ht="12.75" customHeight="1" x14ac:dyDescent="0.2">
      <c r="A9117" s="36" t="str">
        <f>'0'!$A$4</f>
        <v>………………..</v>
      </c>
      <c r="B9117" s="37">
        <f>'0'!$A$2</f>
        <v>46112</v>
      </c>
      <c r="C9117" s="37" t="s">
        <v>1243</v>
      </c>
      <c r="D9117" s="119" t="str">
        <f>IF(G9117="","",VLOOKUP(G9117,номенклатури!R:T,2,0))</f>
        <v/>
      </c>
      <c r="E9117" s="333" t="str">
        <f>IF(G9117="","",VLOOKUP(G9117,номенклатури!R:T,3,0))</f>
        <v/>
      </c>
      <c r="F9117" s="159" t="str">
        <f>IF(G9117="","",IF(ISERROR(VLOOKUP(G9117,номенклатури!V:V,1,0)),E9117*H9117,E9117*I9117))</f>
        <v/>
      </c>
      <c r="G9117" s="14"/>
      <c r="H9117" s="15"/>
      <c r="I9117" s="15"/>
      <c r="J9117" s="15"/>
      <c r="K9117" s="15"/>
      <c r="L9117" s="217"/>
      <c r="M9117" s="22"/>
      <c r="N9117" s="119" t="str">
        <f>IF(G9117="","",VLOOKUP(G9117,номенклатури!R:U,4,0))</f>
        <v/>
      </c>
      <c r="O9117" s="119" t="str">
        <f>IF(M9117="","",VLOOKUP(M9117,'14'!D:D,1,0))</f>
        <v/>
      </c>
    </row>
    <row r="9118" spans="1:15" ht="12.75" customHeight="1" x14ac:dyDescent="0.2">
      <c r="A9118" s="36" t="str">
        <f>'0'!$A$4</f>
        <v>………………..</v>
      </c>
      <c r="B9118" s="37">
        <f>'0'!$A$2</f>
        <v>46112</v>
      </c>
      <c r="C9118" s="37" t="s">
        <v>1243</v>
      </c>
      <c r="D9118" s="119" t="str">
        <f>IF(G9118="","",VLOOKUP(G9118,номенклатури!R:T,2,0))</f>
        <v/>
      </c>
      <c r="E9118" s="333" t="str">
        <f>IF(G9118="","",VLOOKUP(G9118,номенклатури!R:T,3,0))</f>
        <v/>
      </c>
      <c r="F9118" s="159" t="str">
        <f>IF(G9118="","",IF(ISERROR(VLOOKUP(G9118,номенклатури!V:V,1,0)),E9118*H9118,E9118*I9118))</f>
        <v/>
      </c>
      <c r="G9118" s="14"/>
      <c r="H9118" s="15"/>
      <c r="I9118" s="15"/>
      <c r="J9118" s="15"/>
      <c r="K9118" s="15"/>
      <c r="L9118" s="217"/>
      <c r="M9118" s="22"/>
      <c r="N9118" s="119" t="str">
        <f>IF(G9118="","",VLOOKUP(G9118,номенклатури!R:U,4,0))</f>
        <v/>
      </c>
      <c r="O9118" s="119" t="str">
        <f>IF(M9118="","",VLOOKUP(M9118,'14'!D:D,1,0))</f>
        <v/>
      </c>
    </row>
    <row r="9119" spans="1:15" ht="12.75" customHeight="1" x14ac:dyDescent="0.2">
      <c r="A9119" s="36" t="str">
        <f>'0'!$A$4</f>
        <v>………………..</v>
      </c>
      <c r="B9119" s="37">
        <f>'0'!$A$2</f>
        <v>46112</v>
      </c>
      <c r="C9119" s="37" t="s">
        <v>1243</v>
      </c>
      <c r="D9119" s="119" t="str">
        <f>IF(G9119="","",VLOOKUP(G9119,номенклатури!R:T,2,0))</f>
        <v/>
      </c>
      <c r="E9119" s="333" t="str">
        <f>IF(G9119="","",VLOOKUP(G9119,номенклатури!R:T,3,0))</f>
        <v/>
      </c>
      <c r="F9119" s="159" t="str">
        <f>IF(G9119="","",IF(ISERROR(VLOOKUP(G9119,номенклатури!V:V,1,0)),E9119*H9119,E9119*I9119))</f>
        <v/>
      </c>
      <c r="G9119" s="14"/>
      <c r="H9119" s="15"/>
      <c r="I9119" s="15"/>
      <c r="J9119" s="15"/>
      <c r="K9119" s="15"/>
      <c r="L9119" s="217"/>
      <c r="M9119" s="22"/>
      <c r="N9119" s="119" t="str">
        <f>IF(G9119="","",VLOOKUP(G9119,номенклатури!R:U,4,0))</f>
        <v/>
      </c>
      <c r="O9119" s="119" t="str">
        <f>IF(M9119="","",VLOOKUP(M9119,'14'!D:D,1,0))</f>
        <v/>
      </c>
    </row>
    <row r="9120" spans="1:15" ht="12.75" customHeight="1" x14ac:dyDescent="0.2">
      <c r="A9120" s="36" t="str">
        <f>'0'!$A$4</f>
        <v>………………..</v>
      </c>
      <c r="B9120" s="37">
        <f>'0'!$A$2</f>
        <v>46112</v>
      </c>
      <c r="C9120" s="37" t="s">
        <v>1243</v>
      </c>
      <c r="D9120" s="119" t="str">
        <f>IF(G9120="","",VLOOKUP(G9120,номенклатури!R:T,2,0))</f>
        <v/>
      </c>
      <c r="E9120" s="333" t="str">
        <f>IF(G9120="","",VLOOKUP(G9120,номенклатури!R:T,3,0))</f>
        <v/>
      </c>
      <c r="F9120" s="159" t="str">
        <f>IF(G9120="","",IF(ISERROR(VLOOKUP(G9120,номенклатури!V:V,1,0)),E9120*H9120,E9120*I9120))</f>
        <v/>
      </c>
      <c r="G9120" s="14"/>
      <c r="H9120" s="15"/>
      <c r="I9120" s="15"/>
      <c r="J9120" s="15"/>
      <c r="K9120" s="15"/>
      <c r="L9120" s="217"/>
      <c r="M9120" s="22"/>
      <c r="N9120" s="119" t="str">
        <f>IF(G9120="","",VLOOKUP(G9120,номенклатури!R:U,4,0))</f>
        <v/>
      </c>
      <c r="O9120" s="119" t="str">
        <f>IF(M9120="","",VLOOKUP(M9120,'14'!D:D,1,0))</f>
        <v/>
      </c>
    </row>
    <row r="9121" spans="1:15" ht="12.75" customHeight="1" x14ac:dyDescent="0.2">
      <c r="A9121" s="36" t="str">
        <f>'0'!$A$4</f>
        <v>………………..</v>
      </c>
      <c r="B9121" s="37">
        <f>'0'!$A$2</f>
        <v>46112</v>
      </c>
      <c r="C9121" s="37" t="s">
        <v>1243</v>
      </c>
      <c r="D9121" s="119" t="str">
        <f>IF(G9121="","",VLOOKUP(G9121,номенклатури!R:T,2,0))</f>
        <v/>
      </c>
      <c r="E9121" s="333" t="str">
        <f>IF(G9121="","",VLOOKUP(G9121,номенклатури!R:T,3,0))</f>
        <v/>
      </c>
      <c r="F9121" s="159" t="str">
        <f>IF(G9121="","",IF(ISERROR(VLOOKUP(G9121,номенклатури!V:V,1,0)),E9121*H9121,E9121*I9121))</f>
        <v/>
      </c>
      <c r="G9121" s="14"/>
      <c r="H9121" s="15"/>
      <c r="I9121" s="15"/>
      <c r="J9121" s="15"/>
      <c r="K9121" s="15"/>
      <c r="L9121" s="217"/>
      <c r="M9121" s="22"/>
      <c r="N9121" s="119" t="str">
        <f>IF(G9121="","",VLOOKUP(G9121,номенклатури!R:U,4,0))</f>
        <v/>
      </c>
      <c r="O9121" s="119" t="str">
        <f>IF(M9121="","",VLOOKUP(M9121,'14'!D:D,1,0))</f>
        <v/>
      </c>
    </row>
    <row r="9122" spans="1:15" ht="12.75" customHeight="1" x14ac:dyDescent="0.2">
      <c r="A9122" s="36" t="str">
        <f>'0'!$A$4</f>
        <v>………………..</v>
      </c>
      <c r="B9122" s="37">
        <f>'0'!$A$2</f>
        <v>46112</v>
      </c>
      <c r="C9122" s="37" t="s">
        <v>1243</v>
      </c>
      <c r="D9122" s="119" t="str">
        <f>IF(G9122="","",VLOOKUP(G9122,номенклатури!R:T,2,0))</f>
        <v/>
      </c>
      <c r="E9122" s="333" t="str">
        <f>IF(G9122="","",VLOOKUP(G9122,номенклатури!R:T,3,0))</f>
        <v/>
      </c>
      <c r="F9122" s="159" t="str">
        <f>IF(G9122="","",IF(ISERROR(VLOOKUP(G9122,номенклатури!V:V,1,0)),E9122*H9122,E9122*I9122))</f>
        <v/>
      </c>
      <c r="G9122" s="14"/>
      <c r="H9122" s="15"/>
      <c r="I9122" s="15"/>
      <c r="J9122" s="15"/>
      <c r="K9122" s="15"/>
      <c r="L9122" s="217"/>
      <c r="M9122" s="22"/>
      <c r="N9122" s="119" t="str">
        <f>IF(G9122="","",VLOOKUP(G9122,номенклатури!R:U,4,0))</f>
        <v/>
      </c>
      <c r="O9122" s="119" t="str">
        <f>IF(M9122="","",VLOOKUP(M9122,'14'!D:D,1,0))</f>
        <v/>
      </c>
    </row>
    <row r="9123" spans="1:15" ht="12.75" customHeight="1" x14ac:dyDescent="0.2">
      <c r="A9123" s="36" t="str">
        <f>'0'!$A$4</f>
        <v>………………..</v>
      </c>
      <c r="B9123" s="37">
        <f>'0'!$A$2</f>
        <v>46112</v>
      </c>
      <c r="C9123" s="37" t="s">
        <v>1243</v>
      </c>
      <c r="D9123" s="119" t="str">
        <f>IF(G9123="","",VLOOKUP(G9123,номенклатури!R:T,2,0))</f>
        <v/>
      </c>
      <c r="E9123" s="333" t="str">
        <f>IF(G9123="","",VLOOKUP(G9123,номенклатури!R:T,3,0))</f>
        <v/>
      </c>
      <c r="F9123" s="159" t="str">
        <f>IF(G9123="","",IF(ISERROR(VLOOKUP(G9123,номенклатури!V:V,1,0)),E9123*H9123,E9123*I9123))</f>
        <v/>
      </c>
      <c r="G9123" s="14"/>
      <c r="H9123" s="15"/>
      <c r="I9123" s="15"/>
      <c r="J9123" s="15"/>
      <c r="K9123" s="15"/>
      <c r="L9123" s="217"/>
      <c r="M9123" s="22"/>
      <c r="N9123" s="119" t="str">
        <f>IF(G9123="","",VLOOKUP(G9123,номенклатури!R:U,4,0))</f>
        <v/>
      </c>
      <c r="O9123" s="119" t="str">
        <f>IF(M9123="","",VLOOKUP(M9123,'14'!D:D,1,0))</f>
        <v/>
      </c>
    </row>
    <row r="9124" spans="1:15" ht="12.75" customHeight="1" x14ac:dyDescent="0.2">
      <c r="A9124" s="36" t="str">
        <f>'0'!$A$4</f>
        <v>………………..</v>
      </c>
      <c r="B9124" s="37">
        <f>'0'!$A$2</f>
        <v>46112</v>
      </c>
      <c r="C9124" s="37" t="s">
        <v>1243</v>
      </c>
      <c r="D9124" s="119" t="str">
        <f>IF(G9124="","",VLOOKUP(G9124,номенклатури!R:T,2,0))</f>
        <v/>
      </c>
      <c r="E9124" s="333" t="str">
        <f>IF(G9124="","",VLOOKUP(G9124,номенклатури!R:T,3,0))</f>
        <v/>
      </c>
      <c r="F9124" s="159" t="str">
        <f>IF(G9124="","",IF(ISERROR(VLOOKUP(G9124,номенклатури!V:V,1,0)),E9124*H9124,E9124*I9124))</f>
        <v/>
      </c>
      <c r="G9124" s="14"/>
      <c r="H9124" s="15"/>
      <c r="I9124" s="15"/>
      <c r="J9124" s="15"/>
      <c r="K9124" s="15"/>
      <c r="L9124" s="217"/>
      <c r="M9124" s="22"/>
      <c r="N9124" s="119" t="str">
        <f>IF(G9124="","",VLOOKUP(G9124,номенклатури!R:U,4,0))</f>
        <v/>
      </c>
      <c r="O9124" s="119" t="str">
        <f>IF(M9124="","",VLOOKUP(M9124,'14'!D:D,1,0))</f>
        <v/>
      </c>
    </row>
    <row r="9125" spans="1:15" ht="12.75" customHeight="1" x14ac:dyDescent="0.2">
      <c r="A9125" s="36" t="str">
        <f>'0'!$A$4</f>
        <v>………………..</v>
      </c>
      <c r="B9125" s="37">
        <f>'0'!$A$2</f>
        <v>46112</v>
      </c>
      <c r="C9125" s="37" t="s">
        <v>1243</v>
      </c>
      <c r="D9125" s="119" t="str">
        <f>IF(G9125="","",VLOOKUP(G9125,номенклатури!R:T,2,0))</f>
        <v/>
      </c>
      <c r="E9125" s="333" t="str">
        <f>IF(G9125="","",VLOOKUP(G9125,номенклатури!R:T,3,0))</f>
        <v/>
      </c>
      <c r="F9125" s="159" t="str">
        <f>IF(G9125="","",IF(ISERROR(VLOOKUP(G9125,номенклатури!V:V,1,0)),E9125*H9125,E9125*I9125))</f>
        <v/>
      </c>
      <c r="G9125" s="14"/>
      <c r="H9125" s="15"/>
      <c r="I9125" s="15"/>
      <c r="J9125" s="15"/>
      <c r="K9125" s="15"/>
      <c r="L9125" s="217"/>
      <c r="M9125" s="22"/>
      <c r="N9125" s="119" t="str">
        <f>IF(G9125="","",VLOOKUP(G9125,номенклатури!R:U,4,0))</f>
        <v/>
      </c>
      <c r="O9125" s="119" t="str">
        <f>IF(M9125="","",VLOOKUP(M9125,'14'!D:D,1,0))</f>
        <v/>
      </c>
    </row>
    <row r="9126" spans="1:15" ht="12.75" customHeight="1" x14ac:dyDescent="0.2">
      <c r="A9126" s="36" t="str">
        <f>'0'!$A$4</f>
        <v>………………..</v>
      </c>
      <c r="B9126" s="37">
        <f>'0'!$A$2</f>
        <v>46112</v>
      </c>
      <c r="C9126" s="37" t="s">
        <v>1243</v>
      </c>
      <c r="D9126" s="119" t="str">
        <f>IF(G9126="","",VLOOKUP(G9126,номенклатури!R:T,2,0))</f>
        <v/>
      </c>
      <c r="E9126" s="333" t="str">
        <f>IF(G9126="","",VLOOKUP(G9126,номенклатури!R:T,3,0))</f>
        <v/>
      </c>
      <c r="F9126" s="159" t="str">
        <f>IF(G9126="","",IF(ISERROR(VLOOKUP(G9126,номенклатури!V:V,1,0)),E9126*H9126,E9126*I9126))</f>
        <v/>
      </c>
      <c r="G9126" s="14"/>
      <c r="H9126" s="15"/>
      <c r="I9126" s="15"/>
      <c r="J9126" s="15"/>
      <c r="K9126" s="15"/>
      <c r="L9126" s="217"/>
      <c r="M9126" s="22"/>
      <c r="N9126" s="119" t="str">
        <f>IF(G9126="","",VLOOKUP(G9126,номенклатури!R:U,4,0))</f>
        <v/>
      </c>
      <c r="O9126" s="119" t="str">
        <f>IF(M9126="","",VLOOKUP(M9126,'14'!D:D,1,0))</f>
        <v/>
      </c>
    </row>
    <row r="9127" spans="1:15" ht="12.75" customHeight="1" x14ac:dyDescent="0.2">
      <c r="A9127" s="36" t="str">
        <f>'0'!$A$4</f>
        <v>………………..</v>
      </c>
      <c r="B9127" s="37">
        <f>'0'!$A$2</f>
        <v>46112</v>
      </c>
      <c r="C9127" s="37" t="s">
        <v>1243</v>
      </c>
      <c r="D9127" s="119" t="str">
        <f>IF(G9127="","",VLOOKUP(G9127,номенклатури!R:T,2,0))</f>
        <v/>
      </c>
      <c r="E9127" s="333" t="str">
        <f>IF(G9127="","",VLOOKUP(G9127,номенклатури!R:T,3,0))</f>
        <v/>
      </c>
      <c r="F9127" s="159" t="str">
        <f>IF(G9127="","",IF(ISERROR(VLOOKUP(G9127,номенклатури!V:V,1,0)),E9127*H9127,E9127*I9127))</f>
        <v/>
      </c>
      <c r="G9127" s="14"/>
      <c r="H9127" s="15"/>
      <c r="I9127" s="15"/>
      <c r="J9127" s="15"/>
      <c r="K9127" s="15"/>
      <c r="L9127" s="217"/>
      <c r="M9127" s="22"/>
      <c r="N9127" s="119" t="str">
        <f>IF(G9127="","",VLOOKUP(G9127,номенклатури!R:U,4,0))</f>
        <v/>
      </c>
      <c r="O9127" s="119" t="str">
        <f>IF(M9127="","",VLOOKUP(M9127,'14'!D:D,1,0))</f>
        <v/>
      </c>
    </row>
    <row r="9128" spans="1:15" ht="12.75" customHeight="1" x14ac:dyDescent="0.2">
      <c r="A9128" s="36" t="str">
        <f>'0'!$A$4</f>
        <v>………………..</v>
      </c>
      <c r="B9128" s="37">
        <f>'0'!$A$2</f>
        <v>46112</v>
      </c>
      <c r="C9128" s="37" t="s">
        <v>1243</v>
      </c>
      <c r="D9128" s="119" t="str">
        <f>IF(G9128="","",VLOOKUP(G9128,номенклатури!R:T,2,0))</f>
        <v/>
      </c>
      <c r="E9128" s="333" t="str">
        <f>IF(G9128="","",VLOOKUP(G9128,номенклатури!R:T,3,0))</f>
        <v/>
      </c>
      <c r="F9128" s="159" t="str">
        <f>IF(G9128="","",IF(ISERROR(VLOOKUP(G9128,номенклатури!V:V,1,0)),E9128*H9128,E9128*I9128))</f>
        <v/>
      </c>
      <c r="G9128" s="14"/>
      <c r="H9128" s="15"/>
      <c r="I9128" s="15"/>
      <c r="J9128" s="15"/>
      <c r="K9128" s="15"/>
      <c r="L9128" s="217"/>
      <c r="M9128" s="22"/>
      <c r="N9128" s="119" t="str">
        <f>IF(G9128="","",VLOOKUP(G9128,номенклатури!R:U,4,0))</f>
        <v/>
      </c>
      <c r="O9128" s="119" t="str">
        <f>IF(M9128="","",VLOOKUP(M9128,'14'!D:D,1,0))</f>
        <v/>
      </c>
    </row>
    <row r="9129" spans="1:15" ht="12.75" customHeight="1" x14ac:dyDescent="0.2">
      <c r="A9129" s="36" t="str">
        <f>'0'!$A$4</f>
        <v>………………..</v>
      </c>
      <c r="B9129" s="37">
        <f>'0'!$A$2</f>
        <v>46112</v>
      </c>
      <c r="C9129" s="37" t="s">
        <v>1243</v>
      </c>
      <c r="D9129" s="119" t="str">
        <f>IF(G9129="","",VLOOKUP(G9129,номенклатури!R:T,2,0))</f>
        <v/>
      </c>
      <c r="E9129" s="333" t="str">
        <f>IF(G9129="","",VLOOKUP(G9129,номенклатури!R:T,3,0))</f>
        <v/>
      </c>
      <c r="F9129" s="159" t="str">
        <f>IF(G9129="","",IF(ISERROR(VLOOKUP(G9129,номенклатури!V:V,1,0)),E9129*H9129,E9129*I9129))</f>
        <v/>
      </c>
      <c r="G9129" s="14"/>
      <c r="H9129" s="15"/>
      <c r="I9129" s="15"/>
      <c r="J9129" s="15"/>
      <c r="K9129" s="15"/>
      <c r="L9129" s="217"/>
      <c r="M9129" s="22"/>
      <c r="N9129" s="119" t="str">
        <f>IF(G9129="","",VLOOKUP(G9129,номенклатури!R:U,4,0))</f>
        <v/>
      </c>
      <c r="O9129" s="119" t="str">
        <f>IF(M9129="","",VLOOKUP(M9129,'14'!D:D,1,0))</f>
        <v/>
      </c>
    </row>
    <row r="9130" spans="1:15" ht="12.75" customHeight="1" x14ac:dyDescent="0.2">
      <c r="A9130" s="36" t="str">
        <f>'0'!$A$4</f>
        <v>………………..</v>
      </c>
      <c r="B9130" s="37">
        <f>'0'!$A$2</f>
        <v>46112</v>
      </c>
      <c r="C9130" s="37" t="s">
        <v>1243</v>
      </c>
      <c r="D9130" s="119" t="str">
        <f>IF(G9130="","",VLOOKUP(G9130,номенклатури!R:T,2,0))</f>
        <v/>
      </c>
      <c r="E9130" s="333" t="str">
        <f>IF(G9130="","",VLOOKUP(G9130,номенклатури!R:T,3,0))</f>
        <v/>
      </c>
      <c r="F9130" s="159" t="str">
        <f>IF(G9130="","",IF(ISERROR(VLOOKUP(G9130,номенклатури!V:V,1,0)),E9130*H9130,E9130*I9130))</f>
        <v/>
      </c>
      <c r="G9130" s="14"/>
      <c r="H9130" s="15"/>
      <c r="I9130" s="15"/>
      <c r="J9130" s="15"/>
      <c r="K9130" s="15"/>
      <c r="L9130" s="217"/>
      <c r="M9130" s="22"/>
      <c r="N9130" s="119" t="str">
        <f>IF(G9130="","",VLOOKUP(G9130,номенклатури!R:U,4,0))</f>
        <v/>
      </c>
      <c r="O9130" s="119" t="str">
        <f>IF(M9130="","",VLOOKUP(M9130,'14'!D:D,1,0))</f>
        <v/>
      </c>
    </row>
    <row r="9131" spans="1:15" ht="12.75" customHeight="1" x14ac:dyDescent="0.2">
      <c r="A9131" s="36" t="str">
        <f>'0'!$A$4</f>
        <v>………………..</v>
      </c>
      <c r="B9131" s="37">
        <f>'0'!$A$2</f>
        <v>46112</v>
      </c>
      <c r="C9131" s="37" t="s">
        <v>1243</v>
      </c>
      <c r="D9131" s="119" t="str">
        <f>IF(G9131="","",VLOOKUP(G9131,номенклатури!R:T,2,0))</f>
        <v/>
      </c>
      <c r="E9131" s="333" t="str">
        <f>IF(G9131="","",VLOOKUP(G9131,номенклатури!R:T,3,0))</f>
        <v/>
      </c>
      <c r="F9131" s="159" t="str">
        <f>IF(G9131="","",IF(ISERROR(VLOOKUP(G9131,номенклатури!V:V,1,0)),E9131*H9131,E9131*I9131))</f>
        <v/>
      </c>
      <c r="G9131" s="14"/>
      <c r="H9131" s="15"/>
      <c r="I9131" s="15"/>
      <c r="J9131" s="15"/>
      <c r="K9131" s="15"/>
      <c r="L9131" s="217"/>
      <c r="M9131" s="22"/>
      <c r="N9131" s="119" t="str">
        <f>IF(G9131="","",VLOOKUP(G9131,номенклатури!R:U,4,0))</f>
        <v/>
      </c>
      <c r="O9131" s="119" t="str">
        <f>IF(M9131="","",VLOOKUP(M9131,'14'!D:D,1,0))</f>
        <v/>
      </c>
    </row>
    <row r="9132" spans="1:15" ht="12.75" customHeight="1" x14ac:dyDescent="0.2">
      <c r="A9132" s="36" t="str">
        <f>'0'!$A$4</f>
        <v>………………..</v>
      </c>
      <c r="B9132" s="37">
        <f>'0'!$A$2</f>
        <v>46112</v>
      </c>
      <c r="C9132" s="37" t="s">
        <v>1243</v>
      </c>
      <c r="D9132" s="119" t="str">
        <f>IF(G9132="","",VLOOKUP(G9132,номенклатури!R:T,2,0))</f>
        <v/>
      </c>
      <c r="E9132" s="333" t="str">
        <f>IF(G9132="","",VLOOKUP(G9132,номенклатури!R:T,3,0))</f>
        <v/>
      </c>
      <c r="F9132" s="159" t="str">
        <f>IF(G9132="","",IF(ISERROR(VLOOKUP(G9132,номенклатури!V:V,1,0)),E9132*H9132,E9132*I9132))</f>
        <v/>
      </c>
      <c r="G9132" s="14"/>
      <c r="H9132" s="15"/>
      <c r="I9132" s="15"/>
      <c r="J9132" s="15"/>
      <c r="K9132" s="15"/>
      <c r="L9132" s="217"/>
      <c r="M9132" s="22"/>
      <c r="N9132" s="119" t="str">
        <f>IF(G9132="","",VLOOKUP(G9132,номенклатури!R:U,4,0))</f>
        <v/>
      </c>
      <c r="O9132" s="119" t="str">
        <f>IF(M9132="","",VLOOKUP(M9132,'14'!D:D,1,0))</f>
        <v/>
      </c>
    </row>
    <row r="9133" spans="1:15" ht="12.75" customHeight="1" x14ac:dyDescent="0.2">
      <c r="A9133" s="36" t="str">
        <f>'0'!$A$4</f>
        <v>………………..</v>
      </c>
      <c r="B9133" s="37">
        <f>'0'!$A$2</f>
        <v>46112</v>
      </c>
      <c r="C9133" s="37" t="s">
        <v>1243</v>
      </c>
      <c r="D9133" s="119" t="str">
        <f>IF(G9133="","",VLOOKUP(G9133,номенклатури!R:T,2,0))</f>
        <v/>
      </c>
      <c r="E9133" s="333" t="str">
        <f>IF(G9133="","",VLOOKUP(G9133,номенклатури!R:T,3,0))</f>
        <v/>
      </c>
      <c r="F9133" s="159" t="str">
        <f>IF(G9133="","",IF(ISERROR(VLOOKUP(G9133,номенклатури!V:V,1,0)),E9133*H9133,E9133*I9133))</f>
        <v/>
      </c>
      <c r="G9133" s="14"/>
      <c r="H9133" s="15"/>
      <c r="I9133" s="15"/>
      <c r="J9133" s="15"/>
      <c r="K9133" s="15"/>
      <c r="L9133" s="217"/>
      <c r="M9133" s="22"/>
      <c r="N9133" s="119" t="str">
        <f>IF(G9133="","",VLOOKUP(G9133,номенклатури!R:U,4,0))</f>
        <v/>
      </c>
      <c r="O9133" s="119" t="str">
        <f>IF(M9133="","",VLOOKUP(M9133,'14'!D:D,1,0))</f>
        <v/>
      </c>
    </row>
    <row r="9134" spans="1:15" ht="12.75" customHeight="1" x14ac:dyDescent="0.2">
      <c r="A9134" s="36" t="str">
        <f>'0'!$A$4</f>
        <v>………………..</v>
      </c>
      <c r="B9134" s="37">
        <f>'0'!$A$2</f>
        <v>46112</v>
      </c>
      <c r="C9134" s="37" t="s">
        <v>1243</v>
      </c>
      <c r="D9134" s="119" t="str">
        <f>IF(G9134="","",VLOOKUP(G9134,номенклатури!R:T,2,0))</f>
        <v/>
      </c>
      <c r="E9134" s="333" t="str">
        <f>IF(G9134="","",VLOOKUP(G9134,номенклатури!R:T,3,0))</f>
        <v/>
      </c>
      <c r="F9134" s="159" t="str">
        <f>IF(G9134="","",IF(ISERROR(VLOOKUP(G9134,номенклатури!V:V,1,0)),E9134*H9134,E9134*I9134))</f>
        <v/>
      </c>
      <c r="G9134" s="14"/>
      <c r="H9134" s="15"/>
      <c r="I9134" s="15"/>
      <c r="J9134" s="15"/>
      <c r="K9134" s="15"/>
      <c r="L9134" s="217"/>
      <c r="M9134" s="22"/>
      <c r="N9134" s="119" t="str">
        <f>IF(G9134="","",VLOOKUP(G9134,номенклатури!R:U,4,0))</f>
        <v/>
      </c>
      <c r="O9134" s="119" t="str">
        <f>IF(M9134="","",VLOOKUP(M9134,'14'!D:D,1,0))</f>
        <v/>
      </c>
    </row>
    <row r="9135" spans="1:15" ht="12.75" customHeight="1" x14ac:dyDescent="0.2">
      <c r="A9135" s="36" t="str">
        <f>'0'!$A$4</f>
        <v>………………..</v>
      </c>
      <c r="B9135" s="37">
        <f>'0'!$A$2</f>
        <v>46112</v>
      </c>
      <c r="C9135" s="37" t="s">
        <v>1243</v>
      </c>
      <c r="D9135" s="119" t="str">
        <f>IF(G9135="","",VLOOKUP(G9135,номенклатури!R:T,2,0))</f>
        <v/>
      </c>
      <c r="E9135" s="333" t="str">
        <f>IF(G9135="","",VLOOKUP(G9135,номенклатури!R:T,3,0))</f>
        <v/>
      </c>
      <c r="F9135" s="159" t="str">
        <f>IF(G9135="","",IF(ISERROR(VLOOKUP(G9135,номенклатури!V:V,1,0)),E9135*H9135,E9135*I9135))</f>
        <v/>
      </c>
      <c r="G9135" s="14"/>
      <c r="H9135" s="15"/>
      <c r="I9135" s="15"/>
      <c r="J9135" s="15"/>
      <c r="K9135" s="15"/>
      <c r="L9135" s="217"/>
      <c r="M9135" s="22"/>
      <c r="N9135" s="119" t="str">
        <f>IF(G9135="","",VLOOKUP(G9135,номенклатури!R:U,4,0))</f>
        <v/>
      </c>
      <c r="O9135" s="119" t="str">
        <f>IF(M9135="","",VLOOKUP(M9135,'14'!D:D,1,0))</f>
        <v/>
      </c>
    </row>
    <row r="9136" spans="1:15" ht="12.75" customHeight="1" x14ac:dyDescent="0.2">
      <c r="A9136" s="36" t="str">
        <f>'0'!$A$4</f>
        <v>………………..</v>
      </c>
      <c r="B9136" s="37">
        <f>'0'!$A$2</f>
        <v>46112</v>
      </c>
      <c r="C9136" s="37" t="s">
        <v>1243</v>
      </c>
      <c r="D9136" s="119" t="str">
        <f>IF(G9136="","",VLOOKUP(G9136,номенклатури!R:T,2,0))</f>
        <v/>
      </c>
      <c r="E9136" s="333" t="str">
        <f>IF(G9136="","",VLOOKUP(G9136,номенклатури!R:T,3,0))</f>
        <v/>
      </c>
      <c r="F9136" s="159" t="str">
        <f>IF(G9136="","",IF(ISERROR(VLOOKUP(G9136,номенклатури!V:V,1,0)),E9136*H9136,E9136*I9136))</f>
        <v/>
      </c>
      <c r="G9136" s="14"/>
      <c r="H9136" s="15"/>
      <c r="I9136" s="15"/>
      <c r="J9136" s="15"/>
      <c r="K9136" s="15"/>
      <c r="L9136" s="217"/>
      <c r="M9136" s="22"/>
      <c r="N9136" s="119" t="str">
        <f>IF(G9136="","",VLOOKUP(G9136,номенклатури!R:U,4,0))</f>
        <v/>
      </c>
      <c r="O9136" s="119" t="str">
        <f>IF(M9136="","",VLOOKUP(M9136,'14'!D:D,1,0))</f>
        <v/>
      </c>
    </row>
    <row r="9137" spans="1:15" ht="12.75" customHeight="1" x14ac:dyDescent="0.2">
      <c r="A9137" s="36" t="str">
        <f>'0'!$A$4</f>
        <v>………………..</v>
      </c>
      <c r="B9137" s="37">
        <f>'0'!$A$2</f>
        <v>46112</v>
      </c>
      <c r="C9137" s="37" t="s">
        <v>1243</v>
      </c>
      <c r="D9137" s="119" t="str">
        <f>IF(G9137="","",VLOOKUP(G9137,номенклатури!R:T,2,0))</f>
        <v/>
      </c>
      <c r="E9137" s="333" t="str">
        <f>IF(G9137="","",VLOOKUP(G9137,номенклатури!R:T,3,0))</f>
        <v/>
      </c>
      <c r="F9137" s="159" t="str">
        <f>IF(G9137="","",IF(ISERROR(VLOOKUP(G9137,номенклатури!V:V,1,0)),E9137*H9137,E9137*I9137))</f>
        <v/>
      </c>
      <c r="G9137" s="14"/>
      <c r="H9137" s="15"/>
      <c r="I9137" s="15"/>
      <c r="J9137" s="15"/>
      <c r="K9137" s="15"/>
      <c r="L9137" s="217"/>
      <c r="M9137" s="22"/>
      <c r="N9137" s="119" t="str">
        <f>IF(G9137="","",VLOOKUP(G9137,номенклатури!R:U,4,0))</f>
        <v/>
      </c>
      <c r="O9137" s="119" t="str">
        <f>IF(M9137="","",VLOOKUP(M9137,'14'!D:D,1,0))</f>
        <v/>
      </c>
    </row>
    <row r="9138" spans="1:15" ht="12.75" customHeight="1" x14ac:dyDescent="0.2">
      <c r="A9138" s="36" t="str">
        <f>'0'!$A$4</f>
        <v>………………..</v>
      </c>
      <c r="B9138" s="37">
        <f>'0'!$A$2</f>
        <v>46112</v>
      </c>
      <c r="C9138" s="37" t="s">
        <v>1243</v>
      </c>
      <c r="D9138" s="119" t="str">
        <f>IF(G9138="","",VLOOKUP(G9138,номенклатури!R:T,2,0))</f>
        <v/>
      </c>
      <c r="E9138" s="333" t="str">
        <f>IF(G9138="","",VLOOKUP(G9138,номенклатури!R:T,3,0))</f>
        <v/>
      </c>
      <c r="F9138" s="159" t="str">
        <f>IF(G9138="","",IF(ISERROR(VLOOKUP(G9138,номенклатури!V:V,1,0)),E9138*H9138,E9138*I9138))</f>
        <v/>
      </c>
      <c r="G9138" s="14"/>
      <c r="H9138" s="15"/>
      <c r="I9138" s="15"/>
      <c r="J9138" s="15"/>
      <c r="K9138" s="15"/>
      <c r="L9138" s="217"/>
      <c r="M9138" s="22"/>
      <c r="N9138" s="119" t="str">
        <f>IF(G9138="","",VLOOKUP(G9138,номенклатури!R:U,4,0))</f>
        <v/>
      </c>
      <c r="O9138" s="119" t="str">
        <f>IF(M9138="","",VLOOKUP(M9138,'14'!D:D,1,0))</f>
        <v/>
      </c>
    </row>
    <row r="9139" spans="1:15" ht="12.75" customHeight="1" x14ac:dyDescent="0.2">
      <c r="A9139" s="36" t="str">
        <f>'0'!$A$4</f>
        <v>………………..</v>
      </c>
      <c r="B9139" s="37">
        <f>'0'!$A$2</f>
        <v>46112</v>
      </c>
      <c r="C9139" s="37" t="s">
        <v>1243</v>
      </c>
      <c r="D9139" s="119" t="str">
        <f>IF(G9139="","",VLOOKUP(G9139,номенклатури!R:T,2,0))</f>
        <v/>
      </c>
      <c r="E9139" s="333" t="str">
        <f>IF(G9139="","",VLOOKUP(G9139,номенклатури!R:T,3,0))</f>
        <v/>
      </c>
      <c r="F9139" s="159" t="str">
        <f>IF(G9139="","",IF(ISERROR(VLOOKUP(G9139,номенклатури!V:V,1,0)),E9139*H9139,E9139*I9139))</f>
        <v/>
      </c>
      <c r="G9139" s="14"/>
      <c r="H9139" s="15"/>
      <c r="I9139" s="15"/>
      <c r="J9139" s="15"/>
      <c r="K9139" s="15"/>
      <c r="L9139" s="217"/>
      <c r="M9139" s="22"/>
      <c r="N9139" s="119" t="str">
        <f>IF(G9139="","",VLOOKUP(G9139,номенклатури!R:U,4,0))</f>
        <v/>
      </c>
      <c r="O9139" s="119" t="str">
        <f>IF(M9139="","",VLOOKUP(M9139,'14'!D:D,1,0))</f>
        <v/>
      </c>
    </row>
    <row r="9140" spans="1:15" ht="12.75" customHeight="1" x14ac:dyDescent="0.2">
      <c r="A9140" s="36" t="str">
        <f>'0'!$A$4</f>
        <v>………………..</v>
      </c>
      <c r="B9140" s="37">
        <f>'0'!$A$2</f>
        <v>46112</v>
      </c>
      <c r="C9140" s="37" t="s">
        <v>1243</v>
      </c>
      <c r="D9140" s="119" t="str">
        <f>IF(G9140="","",VLOOKUP(G9140,номенклатури!R:T,2,0))</f>
        <v/>
      </c>
      <c r="E9140" s="333" t="str">
        <f>IF(G9140="","",VLOOKUP(G9140,номенклатури!R:T,3,0))</f>
        <v/>
      </c>
      <c r="F9140" s="159" t="str">
        <f>IF(G9140="","",IF(ISERROR(VLOOKUP(G9140,номенклатури!V:V,1,0)),E9140*H9140,E9140*I9140))</f>
        <v/>
      </c>
      <c r="G9140" s="14"/>
      <c r="H9140" s="15"/>
      <c r="I9140" s="15"/>
      <c r="J9140" s="15"/>
      <c r="K9140" s="15"/>
      <c r="L9140" s="217"/>
      <c r="M9140" s="22"/>
      <c r="N9140" s="119" t="str">
        <f>IF(G9140="","",VLOOKUP(G9140,номенклатури!R:U,4,0))</f>
        <v/>
      </c>
      <c r="O9140" s="119" t="str">
        <f>IF(M9140="","",VLOOKUP(M9140,'14'!D:D,1,0))</f>
        <v/>
      </c>
    </row>
    <row r="9141" spans="1:15" ht="12.75" customHeight="1" x14ac:dyDescent="0.2">
      <c r="A9141" s="36" t="str">
        <f>'0'!$A$4</f>
        <v>………………..</v>
      </c>
      <c r="B9141" s="37">
        <f>'0'!$A$2</f>
        <v>46112</v>
      </c>
      <c r="C9141" s="37" t="s">
        <v>1243</v>
      </c>
      <c r="D9141" s="119" t="str">
        <f>IF(G9141="","",VLOOKUP(G9141,номенклатури!R:T,2,0))</f>
        <v/>
      </c>
      <c r="E9141" s="333" t="str">
        <f>IF(G9141="","",VLOOKUP(G9141,номенклатури!R:T,3,0))</f>
        <v/>
      </c>
      <c r="F9141" s="159" t="str">
        <f>IF(G9141="","",IF(ISERROR(VLOOKUP(G9141,номенклатури!V:V,1,0)),E9141*H9141,E9141*I9141))</f>
        <v/>
      </c>
      <c r="G9141" s="14"/>
      <c r="H9141" s="15"/>
      <c r="I9141" s="15"/>
      <c r="J9141" s="15"/>
      <c r="K9141" s="15"/>
      <c r="L9141" s="217"/>
      <c r="M9141" s="22"/>
      <c r="N9141" s="119" t="str">
        <f>IF(G9141="","",VLOOKUP(G9141,номенклатури!R:U,4,0))</f>
        <v/>
      </c>
      <c r="O9141" s="119" t="str">
        <f>IF(M9141="","",VLOOKUP(M9141,'14'!D:D,1,0))</f>
        <v/>
      </c>
    </row>
    <row r="9142" spans="1:15" ht="12.75" customHeight="1" x14ac:dyDescent="0.2">
      <c r="A9142" s="36" t="str">
        <f>'0'!$A$4</f>
        <v>………………..</v>
      </c>
      <c r="B9142" s="37">
        <f>'0'!$A$2</f>
        <v>46112</v>
      </c>
      <c r="C9142" s="37" t="s">
        <v>1243</v>
      </c>
      <c r="D9142" s="119" t="str">
        <f>IF(G9142="","",VLOOKUP(G9142,номенклатури!R:T,2,0))</f>
        <v/>
      </c>
      <c r="E9142" s="333" t="str">
        <f>IF(G9142="","",VLOOKUP(G9142,номенклатури!R:T,3,0))</f>
        <v/>
      </c>
      <c r="F9142" s="159" t="str">
        <f>IF(G9142="","",IF(ISERROR(VLOOKUP(G9142,номенклатури!V:V,1,0)),E9142*H9142,E9142*I9142))</f>
        <v/>
      </c>
      <c r="G9142" s="14"/>
      <c r="H9142" s="15"/>
      <c r="I9142" s="15"/>
      <c r="J9142" s="15"/>
      <c r="K9142" s="15"/>
      <c r="L9142" s="217"/>
      <c r="M9142" s="22"/>
      <c r="N9142" s="119" t="str">
        <f>IF(G9142="","",VLOOKUP(G9142,номенклатури!R:U,4,0))</f>
        <v/>
      </c>
      <c r="O9142" s="119" t="str">
        <f>IF(M9142="","",VLOOKUP(M9142,'14'!D:D,1,0))</f>
        <v/>
      </c>
    </row>
    <row r="9143" spans="1:15" ht="12.75" customHeight="1" x14ac:dyDescent="0.2">
      <c r="A9143" s="36" t="str">
        <f>'0'!$A$4</f>
        <v>………………..</v>
      </c>
      <c r="B9143" s="37">
        <f>'0'!$A$2</f>
        <v>46112</v>
      </c>
      <c r="C9143" s="37" t="s">
        <v>1243</v>
      </c>
      <c r="D9143" s="119" t="str">
        <f>IF(G9143="","",VLOOKUP(G9143,номенклатури!R:T,2,0))</f>
        <v/>
      </c>
      <c r="E9143" s="333" t="str">
        <f>IF(G9143="","",VLOOKUP(G9143,номенклатури!R:T,3,0))</f>
        <v/>
      </c>
      <c r="F9143" s="159" t="str">
        <f>IF(G9143="","",IF(ISERROR(VLOOKUP(G9143,номенклатури!V:V,1,0)),E9143*H9143,E9143*I9143))</f>
        <v/>
      </c>
      <c r="G9143" s="14"/>
      <c r="H9143" s="15"/>
      <c r="I9143" s="15"/>
      <c r="J9143" s="15"/>
      <c r="K9143" s="15"/>
      <c r="L9143" s="217"/>
      <c r="M9143" s="22"/>
      <c r="N9143" s="119" t="str">
        <f>IF(G9143="","",VLOOKUP(G9143,номенклатури!R:U,4,0))</f>
        <v/>
      </c>
      <c r="O9143" s="119" t="str">
        <f>IF(M9143="","",VLOOKUP(M9143,'14'!D:D,1,0))</f>
        <v/>
      </c>
    </row>
    <row r="9144" spans="1:15" ht="12.75" customHeight="1" x14ac:dyDescent="0.2">
      <c r="A9144" s="36" t="str">
        <f>'0'!$A$4</f>
        <v>………………..</v>
      </c>
      <c r="B9144" s="37">
        <f>'0'!$A$2</f>
        <v>46112</v>
      </c>
      <c r="C9144" s="37" t="s">
        <v>1243</v>
      </c>
      <c r="D9144" s="119" t="str">
        <f>IF(G9144="","",VLOOKUP(G9144,номенклатури!R:T,2,0))</f>
        <v/>
      </c>
      <c r="E9144" s="333" t="str">
        <f>IF(G9144="","",VLOOKUP(G9144,номенклатури!R:T,3,0))</f>
        <v/>
      </c>
      <c r="F9144" s="159" t="str">
        <f>IF(G9144="","",IF(ISERROR(VLOOKUP(G9144,номенклатури!V:V,1,0)),E9144*H9144,E9144*I9144))</f>
        <v/>
      </c>
      <c r="G9144" s="14"/>
      <c r="H9144" s="15"/>
      <c r="I9144" s="15"/>
      <c r="J9144" s="15"/>
      <c r="K9144" s="15"/>
      <c r="L9144" s="217"/>
      <c r="M9144" s="22"/>
      <c r="N9144" s="119" t="str">
        <f>IF(G9144="","",VLOOKUP(G9144,номенклатури!R:U,4,0))</f>
        <v/>
      </c>
      <c r="O9144" s="119" t="str">
        <f>IF(M9144="","",VLOOKUP(M9144,'14'!D:D,1,0))</f>
        <v/>
      </c>
    </row>
    <row r="9145" spans="1:15" ht="12.75" customHeight="1" x14ac:dyDescent="0.2">
      <c r="A9145" s="36" t="str">
        <f>'0'!$A$4</f>
        <v>………………..</v>
      </c>
      <c r="B9145" s="37">
        <f>'0'!$A$2</f>
        <v>46112</v>
      </c>
      <c r="C9145" s="37" t="s">
        <v>1243</v>
      </c>
      <c r="D9145" s="119" t="str">
        <f>IF(G9145="","",VLOOKUP(G9145,номенклатури!R:T,2,0))</f>
        <v/>
      </c>
      <c r="E9145" s="333" t="str">
        <f>IF(G9145="","",VLOOKUP(G9145,номенклатури!R:T,3,0))</f>
        <v/>
      </c>
      <c r="F9145" s="159" t="str">
        <f>IF(G9145="","",IF(ISERROR(VLOOKUP(G9145,номенклатури!V:V,1,0)),E9145*H9145,E9145*I9145))</f>
        <v/>
      </c>
      <c r="G9145" s="14"/>
      <c r="H9145" s="15"/>
      <c r="I9145" s="15"/>
      <c r="J9145" s="15"/>
      <c r="K9145" s="15"/>
      <c r="L9145" s="217"/>
      <c r="M9145" s="22"/>
      <c r="N9145" s="119" t="str">
        <f>IF(G9145="","",VLOOKUP(G9145,номенклатури!R:U,4,0))</f>
        <v/>
      </c>
      <c r="O9145" s="119" t="str">
        <f>IF(M9145="","",VLOOKUP(M9145,'14'!D:D,1,0))</f>
        <v/>
      </c>
    </row>
    <row r="9146" spans="1:15" ht="12.75" customHeight="1" x14ac:dyDescent="0.2">
      <c r="A9146" s="36" t="str">
        <f>'0'!$A$4</f>
        <v>………………..</v>
      </c>
      <c r="B9146" s="37">
        <f>'0'!$A$2</f>
        <v>46112</v>
      </c>
      <c r="C9146" s="37" t="s">
        <v>1243</v>
      </c>
      <c r="D9146" s="119" t="str">
        <f>IF(G9146="","",VLOOKUP(G9146,номенклатури!R:T,2,0))</f>
        <v/>
      </c>
      <c r="E9146" s="333" t="str">
        <f>IF(G9146="","",VLOOKUP(G9146,номенклатури!R:T,3,0))</f>
        <v/>
      </c>
      <c r="F9146" s="159" t="str">
        <f>IF(G9146="","",IF(ISERROR(VLOOKUP(G9146,номенклатури!V:V,1,0)),E9146*H9146,E9146*I9146))</f>
        <v/>
      </c>
      <c r="G9146" s="14"/>
      <c r="H9146" s="15"/>
      <c r="I9146" s="15"/>
      <c r="J9146" s="15"/>
      <c r="K9146" s="15"/>
      <c r="L9146" s="217"/>
      <c r="M9146" s="22"/>
      <c r="N9146" s="119" t="str">
        <f>IF(G9146="","",VLOOKUP(G9146,номенклатури!R:U,4,0))</f>
        <v/>
      </c>
      <c r="O9146" s="119" t="str">
        <f>IF(M9146="","",VLOOKUP(M9146,'14'!D:D,1,0))</f>
        <v/>
      </c>
    </row>
    <row r="9147" spans="1:15" ht="12.75" customHeight="1" x14ac:dyDescent="0.2">
      <c r="A9147" s="36" t="str">
        <f>'0'!$A$4</f>
        <v>………………..</v>
      </c>
      <c r="B9147" s="37">
        <f>'0'!$A$2</f>
        <v>46112</v>
      </c>
      <c r="C9147" s="37" t="s">
        <v>1243</v>
      </c>
      <c r="D9147" s="119" t="str">
        <f>IF(G9147="","",VLOOKUP(G9147,номенклатури!R:T,2,0))</f>
        <v/>
      </c>
      <c r="E9147" s="333" t="str">
        <f>IF(G9147="","",VLOOKUP(G9147,номенклатури!R:T,3,0))</f>
        <v/>
      </c>
      <c r="F9147" s="159" t="str">
        <f>IF(G9147="","",IF(ISERROR(VLOOKUP(G9147,номенклатури!V:V,1,0)),E9147*H9147,E9147*I9147))</f>
        <v/>
      </c>
      <c r="G9147" s="14"/>
      <c r="H9147" s="15"/>
      <c r="I9147" s="15"/>
      <c r="J9147" s="15"/>
      <c r="K9147" s="15"/>
      <c r="L9147" s="217"/>
      <c r="M9147" s="22"/>
      <c r="N9147" s="119" t="str">
        <f>IF(G9147="","",VLOOKUP(G9147,номенклатури!R:U,4,0))</f>
        <v/>
      </c>
      <c r="O9147" s="119" t="str">
        <f>IF(M9147="","",VLOOKUP(M9147,'14'!D:D,1,0))</f>
        <v/>
      </c>
    </row>
    <row r="9148" spans="1:15" ht="12.75" customHeight="1" x14ac:dyDescent="0.2">
      <c r="A9148" s="36" t="str">
        <f>'0'!$A$4</f>
        <v>………………..</v>
      </c>
      <c r="B9148" s="37">
        <f>'0'!$A$2</f>
        <v>46112</v>
      </c>
      <c r="C9148" s="37" t="s">
        <v>1243</v>
      </c>
      <c r="D9148" s="119" t="str">
        <f>IF(G9148="","",VLOOKUP(G9148,номенклатури!R:T,2,0))</f>
        <v/>
      </c>
      <c r="E9148" s="333" t="str">
        <f>IF(G9148="","",VLOOKUP(G9148,номенклатури!R:T,3,0))</f>
        <v/>
      </c>
      <c r="F9148" s="159" t="str">
        <f>IF(G9148="","",IF(ISERROR(VLOOKUP(G9148,номенклатури!V:V,1,0)),E9148*H9148,E9148*I9148))</f>
        <v/>
      </c>
      <c r="G9148" s="14"/>
      <c r="H9148" s="15"/>
      <c r="I9148" s="15"/>
      <c r="J9148" s="15"/>
      <c r="K9148" s="15"/>
      <c r="L9148" s="217"/>
      <c r="M9148" s="22"/>
      <c r="N9148" s="119" t="str">
        <f>IF(G9148="","",VLOOKUP(G9148,номенклатури!R:U,4,0))</f>
        <v/>
      </c>
      <c r="O9148" s="119" t="str">
        <f>IF(M9148="","",VLOOKUP(M9148,'14'!D:D,1,0))</f>
        <v/>
      </c>
    </row>
    <row r="9149" spans="1:15" ht="12.75" customHeight="1" x14ac:dyDescent="0.2">
      <c r="A9149" s="36" t="str">
        <f>'0'!$A$4</f>
        <v>………………..</v>
      </c>
      <c r="B9149" s="37">
        <f>'0'!$A$2</f>
        <v>46112</v>
      </c>
      <c r="C9149" s="37" t="s">
        <v>1243</v>
      </c>
      <c r="D9149" s="119" t="str">
        <f>IF(G9149="","",VLOOKUP(G9149,номенклатури!R:T,2,0))</f>
        <v/>
      </c>
      <c r="E9149" s="333" t="str">
        <f>IF(G9149="","",VLOOKUP(G9149,номенклатури!R:T,3,0))</f>
        <v/>
      </c>
      <c r="F9149" s="159" t="str">
        <f>IF(G9149="","",IF(ISERROR(VLOOKUP(G9149,номенклатури!V:V,1,0)),E9149*H9149,E9149*I9149))</f>
        <v/>
      </c>
      <c r="G9149" s="14"/>
      <c r="H9149" s="15"/>
      <c r="I9149" s="15"/>
      <c r="J9149" s="15"/>
      <c r="K9149" s="15"/>
      <c r="L9149" s="217"/>
      <c r="M9149" s="22"/>
      <c r="N9149" s="119" t="str">
        <f>IF(G9149="","",VLOOKUP(G9149,номенклатури!R:U,4,0))</f>
        <v/>
      </c>
      <c r="O9149" s="119" t="str">
        <f>IF(M9149="","",VLOOKUP(M9149,'14'!D:D,1,0))</f>
        <v/>
      </c>
    </row>
    <row r="9150" spans="1:15" ht="12.75" customHeight="1" x14ac:dyDescent="0.2">
      <c r="A9150" s="36" t="str">
        <f>'0'!$A$4</f>
        <v>………………..</v>
      </c>
      <c r="B9150" s="37">
        <f>'0'!$A$2</f>
        <v>46112</v>
      </c>
      <c r="C9150" s="37" t="s">
        <v>1243</v>
      </c>
      <c r="D9150" s="119" t="str">
        <f>IF(G9150="","",VLOOKUP(G9150,номенклатури!R:T,2,0))</f>
        <v/>
      </c>
      <c r="E9150" s="333" t="str">
        <f>IF(G9150="","",VLOOKUP(G9150,номенклатури!R:T,3,0))</f>
        <v/>
      </c>
      <c r="F9150" s="159" t="str">
        <f>IF(G9150="","",IF(ISERROR(VLOOKUP(G9150,номенклатури!V:V,1,0)),E9150*H9150,E9150*I9150))</f>
        <v/>
      </c>
      <c r="G9150" s="14"/>
      <c r="H9150" s="15"/>
      <c r="I9150" s="15"/>
      <c r="J9150" s="15"/>
      <c r="K9150" s="15"/>
      <c r="L9150" s="217"/>
      <c r="M9150" s="22"/>
      <c r="N9150" s="119" t="str">
        <f>IF(G9150="","",VLOOKUP(G9150,номенклатури!R:U,4,0))</f>
        <v/>
      </c>
      <c r="O9150" s="119" t="str">
        <f>IF(M9150="","",VLOOKUP(M9150,'14'!D:D,1,0))</f>
        <v/>
      </c>
    </row>
    <row r="9151" spans="1:15" ht="12.75" customHeight="1" x14ac:dyDescent="0.2">
      <c r="A9151" s="36" t="str">
        <f>'0'!$A$4</f>
        <v>………………..</v>
      </c>
      <c r="B9151" s="37">
        <f>'0'!$A$2</f>
        <v>46112</v>
      </c>
      <c r="C9151" s="37" t="s">
        <v>1243</v>
      </c>
      <c r="D9151" s="119" t="str">
        <f>IF(G9151="","",VLOOKUP(G9151,номенклатури!R:T,2,0))</f>
        <v/>
      </c>
      <c r="E9151" s="333" t="str">
        <f>IF(G9151="","",VLOOKUP(G9151,номенклатури!R:T,3,0))</f>
        <v/>
      </c>
      <c r="F9151" s="159" t="str">
        <f>IF(G9151="","",IF(ISERROR(VLOOKUP(G9151,номенклатури!V:V,1,0)),E9151*H9151,E9151*I9151))</f>
        <v/>
      </c>
      <c r="G9151" s="14"/>
      <c r="H9151" s="15"/>
      <c r="I9151" s="15"/>
      <c r="J9151" s="15"/>
      <c r="K9151" s="15"/>
      <c r="L9151" s="217"/>
      <c r="M9151" s="22"/>
      <c r="N9151" s="119" t="str">
        <f>IF(G9151="","",VLOOKUP(G9151,номенклатури!R:U,4,0))</f>
        <v/>
      </c>
      <c r="O9151" s="119" t="str">
        <f>IF(M9151="","",VLOOKUP(M9151,'14'!D:D,1,0))</f>
        <v/>
      </c>
    </row>
    <row r="9152" spans="1:15" ht="12.75" customHeight="1" x14ac:dyDescent="0.2">
      <c r="A9152" s="36" t="str">
        <f>'0'!$A$4</f>
        <v>………………..</v>
      </c>
      <c r="B9152" s="37">
        <f>'0'!$A$2</f>
        <v>46112</v>
      </c>
      <c r="C9152" s="37" t="s">
        <v>1243</v>
      </c>
      <c r="D9152" s="119" t="str">
        <f>IF(G9152="","",VLOOKUP(G9152,номенклатури!R:T,2,0))</f>
        <v/>
      </c>
      <c r="E9152" s="333" t="str">
        <f>IF(G9152="","",VLOOKUP(G9152,номенклатури!R:T,3,0))</f>
        <v/>
      </c>
      <c r="F9152" s="159" t="str">
        <f>IF(G9152="","",IF(ISERROR(VLOOKUP(G9152,номенклатури!V:V,1,0)),E9152*H9152,E9152*I9152))</f>
        <v/>
      </c>
      <c r="G9152" s="14"/>
      <c r="H9152" s="15"/>
      <c r="I9152" s="15"/>
      <c r="J9152" s="15"/>
      <c r="K9152" s="15"/>
      <c r="L9152" s="217"/>
      <c r="M9152" s="22"/>
      <c r="N9152" s="119" t="str">
        <f>IF(G9152="","",VLOOKUP(G9152,номенклатури!R:U,4,0))</f>
        <v/>
      </c>
      <c r="O9152" s="119" t="str">
        <f>IF(M9152="","",VLOOKUP(M9152,'14'!D:D,1,0))</f>
        <v/>
      </c>
    </row>
    <row r="9153" spans="1:15" ht="12.75" customHeight="1" x14ac:dyDescent="0.2">
      <c r="A9153" s="36" t="str">
        <f>'0'!$A$4</f>
        <v>………………..</v>
      </c>
      <c r="B9153" s="37">
        <f>'0'!$A$2</f>
        <v>46112</v>
      </c>
      <c r="C9153" s="37" t="s">
        <v>1243</v>
      </c>
      <c r="D9153" s="119" t="str">
        <f>IF(G9153="","",VLOOKUP(G9153,номенклатури!R:T,2,0))</f>
        <v/>
      </c>
      <c r="E9153" s="333" t="str">
        <f>IF(G9153="","",VLOOKUP(G9153,номенклатури!R:T,3,0))</f>
        <v/>
      </c>
      <c r="F9153" s="159" t="str">
        <f>IF(G9153="","",IF(ISERROR(VLOOKUP(G9153,номенклатури!V:V,1,0)),E9153*H9153,E9153*I9153))</f>
        <v/>
      </c>
      <c r="G9153" s="14"/>
      <c r="H9153" s="15"/>
      <c r="I9153" s="15"/>
      <c r="J9153" s="15"/>
      <c r="K9153" s="15"/>
      <c r="L9153" s="217"/>
      <c r="M9153" s="22"/>
      <c r="N9153" s="119" t="str">
        <f>IF(G9153="","",VLOOKUP(G9153,номенклатури!R:U,4,0))</f>
        <v/>
      </c>
      <c r="O9153" s="119" t="str">
        <f>IF(M9153="","",VLOOKUP(M9153,'14'!D:D,1,0))</f>
        <v/>
      </c>
    </row>
    <row r="9154" spans="1:15" ht="12.75" customHeight="1" x14ac:dyDescent="0.2">
      <c r="A9154" s="36" t="str">
        <f>'0'!$A$4</f>
        <v>………………..</v>
      </c>
      <c r="B9154" s="37">
        <f>'0'!$A$2</f>
        <v>46112</v>
      </c>
      <c r="C9154" s="37" t="s">
        <v>1243</v>
      </c>
      <c r="D9154" s="119" t="str">
        <f>IF(G9154="","",VLOOKUP(G9154,номенклатури!R:T,2,0))</f>
        <v/>
      </c>
      <c r="E9154" s="333" t="str">
        <f>IF(G9154="","",VLOOKUP(G9154,номенклатури!R:T,3,0))</f>
        <v/>
      </c>
      <c r="F9154" s="159" t="str">
        <f>IF(G9154="","",IF(ISERROR(VLOOKUP(G9154,номенклатури!V:V,1,0)),E9154*H9154,E9154*I9154))</f>
        <v/>
      </c>
      <c r="G9154" s="14"/>
      <c r="H9154" s="15"/>
      <c r="I9154" s="15"/>
      <c r="J9154" s="15"/>
      <c r="K9154" s="15"/>
      <c r="L9154" s="217"/>
      <c r="M9154" s="22"/>
      <c r="N9154" s="119" t="str">
        <f>IF(G9154="","",VLOOKUP(G9154,номенклатури!R:U,4,0))</f>
        <v/>
      </c>
      <c r="O9154" s="119" t="str">
        <f>IF(M9154="","",VLOOKUP(M9154,'14'!D:D,1,0))</f>
        <v/>
      </c>
    </row>
    <row r="9155" spans="1:15" ht="12.75" customHeight="1" x14ac:dyDescent="0.2">
      <c r="A9155" s="36" t="str">
        <f>'0'!$A$4</f>
        <v>………………..</v>
      </c>
      <c r="B9155" s="37">
        <f>'0'!$A$2</f>
        <v>46112</v>
      </c>
      <c r="C9155" s="37" t="s">
        <v>1243</v>
      </c>
      <c r="D9155" s="119" t="str">
        <f>IF(G9155="","",VLOOKUP(G9155,номенклатури!R:T,2,0))</f>
        <v/>
      </c>
      <c r="E9155" s="333" t="str">
        <f>IF(G9155="","",VLOOKUP(G9155,номенклатури!R:T,3,0))</f>
        <v/>
      </c>
      <c r="F9155" s="159" t="str">
        <f>IF(G9155="","",IF(ISERROR(VLOOKUP(G9155,номенклатури!V:V,1,0)),E9155*H9155,E9155*I9155))</f>
        <v/>
      </c>
      <c r="G9155" s="14"/>
      <c r="H9155" s="15"/>
      <c r="I9155" s="15"/>
      <c r="J9155" s="15"/>
      <c r="K9155" s="15"/>
      <c r="L9155" s="217"/>
      <c r="M9155" s="22"/>
      <c r="N9155" s="119" t="str">
        <f>IF(G9155="","",VLOOKUP(G9155,номенклатури!R:U,4,0))</f>
        <v/>
      </c>
      <c r="O9155" s="119" t="str">
        <f>IF(M9155="","",VLOOKUP(M9155,'14'!D:D,1,0))</f>
        <v/>
      </c>
    </row>
    <row r="9156" spans="1:15" ht="12.75" customHeight="1" x14ac:dyDescent="0.2">
      <c r="A9156" s="36" t="str">
        <f>'0'!$A$4</f>
        <v>………………..</v>
      </c>
      <c r="B9156" s="37">
        <f>'0'!$A$2</f>
        <v>46112</v>
      </c>
      <c r="C9156" s="37" t="s">
        <v>1243</v>
      </c>
      <c r="D9156" s="119" t="str">
        <f>IF(G9156="","",VLOOKUP(G9156,номенклатури!R:T,2,0))</f>
        <v/>
      </c>
      <c r="E9156" s="333" t="str">
        <f>IF(G9156="","",VLOOKUP(G9156,номенклатури!R:T,3,0))</f>
        <v/>
      </c>
      <c r="F9156" s="159" t="str">
        <f>IF(G9156="","",IF(ISERROR(VLOOKUP(G9156,номенклатури!V:V,1,0)),E9156*H9156,E9156*I9156))</f>
        <v/>
      </c>
      <c r="G9156" s="14"/>
      <c r="H9156" s="15"/>
      <c r="I9156" s="15"/>
      <c r="J9156" s="15"/>
      <c r="K9156" s="15"/>
      <c r="L9156" s="217"/>
      <c r="M9156" s="22"/>
      <c r="N9156" s="119" t="str">
        <f>IF(G9156="","",VLOOKUP(G9156,номенклатури!R:U,4,0))</f>
        <v/>
      </c>
      <c r="O9156" s="119" t="str">
        <f>IF(M9156="","",VLOOKUP(M9156,'14'!D:D,1,0))</f>
        <v/>
      </c>
    </row>
    <row r="9157" spans="1:15" ht="12.75" customHeight="1" x14ac:dyDescent="0.2">
      <c r="A9157" s="36" t="str">
        <f>'0'!$A$4</f>
        <v>………………..</v>
      </c>
      <c r="B9157" s="37">
        <f>'0'!$A$2</f>
        <v>46112</v>
      </c>
      <c r="C9157" s="37" t="s">
        <v>1243</v>
      </c>
      <c r="D9157" s="119" t="str">
        <f>IF(G9157="","",VLOOKUP(G9157,номенклатури!R:T,2,0))</f>
        <v/>
      </c>
      <c r="E9157" s="333" t="str">
        <f>IF(G9157="","",VLOOKUP(G9157,номенклатури!R:T,3,0))</f>
        <v/>
      </c>
      <c r="F9157" s="159" t="str">
        <f>IF(G9157="","",IF(ISERROR(VLOOKUP(G9157,номенклатури!V:V,1,0)),E9157*H9157,E9157*I9157))</f>
        <v/>
      </c>
      <c r="G9157" s="14"/>
      <c r="H9157" s="15"/>
      <c r="I9157" s="15"/>
      <c r="J9157" s="15"/>
      <c r="K9157" s="15"/>
      <c r="L9157" s="217"/>
      <c r="M9157" s="22"/>
      <c r="N9157" s="119" t="str">
        <f>IF(G9157="","",VLOOKUP(G9157,номенклатури!R:U,4,0))</f>
        <v/>
      </c>
      <c r="O9157" s="119" t="str">
        <f>IF(M9157="","",VLOOKUP(M9157,'14'!D:D,1,0))</f>
        <v/>
      </c>
    </row>
    <row r="9158" spans="1:15" ht="12.75" customHeight="1" x14ac:dyDescent="0.2">
      <c r="A9158" s="36" t="str">
        <f>'0'!$A$4</f>
        <v>………………..</v>
      </c>
      <c r="B9158" s="37">
        <f>'0'!$A$2</f>
        <v>46112</v>
      </c>
      <c r="C9158" s="37" t="s">
        <v>1243</v>
      </c>
      <c r="D9158" s="119" t="str">
        <f>IF(G9158="","",VLOOKUP(G9158,номенклатури!R:T,2,0))</f>
        <v/>
      </c>
      <c r="E9158" s="333" t="str">
        <f>IF(G9158="","",VLOOKUP(G9158,номенклатури!R:T,3,0))</f>
        <v/>
      </c>
      <c r="F9158" s="159" t="str">
        <f>IF(G9158="","",IF(ISERROR(VLOOKUP(G9158,номенклатури!V:V,1,0)),E9158*H9158,E9158*I9158))</f>
        <v/>
      </c>
      <c r="G9158" s="14"/>
      <c r="H9158" s="15"/>
      <c r="I9158" s="15"/>
      <c r="J9158" s="15"/>
      <c r="K9158" s="15"/>
      <c r="L9158" s="217"/>
      <c r="M9158" s="22"/>
      <c r="N9158" s="119" t="str">
        <f>IF(G9158="","",VLOOKUP(G9158,номенклатури!R:U,4,0))</f>
        <v/>
      </c>
      <c r="O9158" s="119" t="str">
        <f>IF(M9158="","",VLOOKUP(M9158,'14'!D:D,1,0))</f>
        <v/>
      </c>
    </row>
    <row r="9159" spans="1:15" ht="12.75" customHeight="1" x14ac:dyDescent="0.2">
      <c r="A9159" s="36" t="str">
        <f>'0'!$A$4</f>
        <v>………………..</v>
      </c>
      <c r="B9159" s="37">
        <f>'0'!$A$2</f>
        <v>46112</v>
      </c>
      <c r="C9159" s="37" t="s">
        <v>1243</v>
      </c>
      <c r="D9159" s="119" t="str">
        <f>IF(G9159="","",VLOOKUP(G9159,номенклатури!R:T,2,0))</f>
        <v/>
      </c>
      <c r="E9159" s="333" t="str">
        <f>IF(G9159="","",VLOOKUP(G9159,номенклатури!R:T,3,0))</f>
        <v/>
      </c>
      <c r="F9159" s="159" t="str">
        <f>IF(G9159="","",IF(ISERROR(VLOOKUP(G9159,номенклатури!V:V,1,0)),E9159*H9159,E9159*I9159))</f>
        <v/>
      </c>
      <c r="G9159" s="14"/>
      <c r="H9159" s="15"/>
      <c r="I9159" s="15"/>
      <c r="J9159" s="15"/>
      <c r="K9159" s="15"/>
      <c r="L9159" s="217"/>
      <c r="M9159" s="22"/>
      <c r="N9159" s="119" t="str">
        <f>IF(G9159="","",VLOOKUP(G9159,номенклатури!R:U,4,0))</f>
        <v/>
      </c>
      <c r="O9159" s="119" t="str">
        <f>IF(M9159="","",VLOOKUP(M9159,'14'!D:D,1,0))</f>
        <v/>
      </c>
    </row>
    <row r="9160" spans="1:15" ht="12.75" customHeight="1" x14ac:dyDescent="0.2">
      <c r="A9160" s="36" t="str">
        <f>'0'!$A$4</f>
        <v>………………..</v>
      </c>
      <c r="B9160" s="37">
        <f>'0'!$A$2</f>
        <v>46112</v>
      </c>
      <c r="C9160" s="37" t="s">
        <v>1243</v>
      </c>
      <c r="D9160" s="119" t="str">
        <f>IF(G9160="","",VLOOKUP(G9160,номенклатури!R:T,2,0))</f>
        <v/>
      </c>
      <c r="E9160" s="333" t="str">
        <f>IF(G9160="","",VLOOKUP(G9160,номенклатури!R:T,3,0))</f>
        <v/>
      </c>
      <c r="F9160" s="159" t="str">
        <f>IF(G9160="","",IF(ISERROR(VLOOKUP(G9160,номенклатури!V:V,1,0)),E9160*H9160,E9160*I9160))</f>
        <v/>
      </c>
      <c r="G9160" s="14"/>
      <c r="H9160" s="15"/>
      <c r="I9160" s="15"/>
      <c r="J9160" s="15"/>
      <c r="K9160" s="15"/>
      <c r="L9160" s="217"/>
      <c r="M9160" s="22"/>
      <c r="N9160" s="119" t="str">
        <f>IF(G9160="","",VLOOKUP(G9160,номенклатури!R:U,4,0))</f>
        <v/>
      </c>
      <c r="O9160" s="119" t="str">
        <f>IF(M9160="","",VLOOKUP(M9160,'14'!D:D,1,0))</f>
        <v/>
      </c>
    </row>
    <row r="9161" spans="1:15" ht="12.75" customHeight="1" x14ac:dyDescent="0.2">
      <c r="A9161" s="36" t="str">
        <f>'0'!$A$4</f>
        <v>………………..</v>
      </c>
      <c r="B9161" s="37">
        <f>'0'!$A$2</f>
        <v>46112</v>
      </c>
      <c r="C9161" s="37" t="s">
        <v>1243</v>
      </c>
      <c r="D9161" s="119" t="str">
        <f>IF(G9161="","",VLOOKUP(G9161,номенклатури!R:T,2,0))</f>
        <v/>
      </c>
      <c r="E9161" s="333" t="str">
        <f>IF(G9161="","",VLOOKUP(G9161,номенклатури!R:T,3,0))</f>
        <v/>
      </c>
      <c r="F9161" s="159" t="str">
        <f>IF(G9161="","",IF(ISERROR(VLOOKUP(G9161,номенклатури!V:V,1,0)),E9161*H9161,E9161*I9161))</f>
        <v/>
      </c>
      <c r="G9161" s="14"/>
      <c r="H9161" s="15"/>
      <c r="I9161" s="15"/>
      <c r="J9161" s="15"/>
      <c r="K9161" s="15"/>
      <c r="L9161" s="217"/>
      <c r="M9161" s="22"/>
      <c r="N9161" s="119" t="str">
        <f>IF(G9161="","",VLOOKUP(G9161,номенклатури!R:U,4,0))</f>
        <v/>
      </c>
      <c r="O9161" s="119" t="str">
        <f>IF(M9161="","",VLOOKUP(M9161,'14'!D:D,1,0))</f>
        <v/>
      </c>
    </row>
    <row r="9162" spans="1:15" ht="12.75" customHeight="1" x14ac:dyDescent="0.2">
      <c r="A9162" s="36" t="str">
        <f>'0'!$A$4</f>
        <v>………………..</v>
      </c>
      <c r="B9162" s="37">
        <f>'0'!$A$2</f>
        <v>46112</v>
      </c>
      <c r="C9162" s="37" t="s">
        <v>1243</v>
      </c>
      <c r="D9162" s="119" t="str">
        <f>IF(G9162="","",VLOOKUP(G9162,номенклатури!R:T,2,0))</f>
        <v/>
      </c>
      <c r="E9162" s="333" t="str">
        <f>IF(G9162="","",VLOOKUP(G9162,номенклатури!R:T,3,0))</f>
        <v/>
      </c>
      <c r="F9162" s="159" t="str">
        <f>IF(G9162="","",IF(ISERROR(VLOOKUP(G9162,номенклатури!V:V,1,0)),E9162*H9162,E9162*I9162))</f>
        <v/>
      </c>
      <c r="G9162" s="14"/>
      <c r="H9162" s="15"/>
      <c r="I9162" s="15"/>
      <c r="J9162" s="15"/>
      <c r="K9162" s="15"/>
      <c r="L9162" s="217"/>
      <c r="M9162" s="22"/>
      <c r="N9162" s="119" t="str">
        <f>IF(G9162="","",VLOOKUP(G9162,номенклатури!R:U,4,0))</f>
        <v/>
      </c>
      <c r="O9162" s="119" t="str">
        <f>IF(M9162="","",VLOOKUP(M9162,'14'!D:D,1,0))</f>
        <v/>
      </c>
    </row>
    <row r="9163" spans="1:15" ht="12.75" customHeight="1" x14ac:dyDescent="0.2">
      <c r="A9163" s="36" t="str">
        <f>'0'!$A$4</f>
        <v>………………..</v>
      </c>
      <c r="B9163" s="37">
        <f>'0'!$A$2</f>
        <v>46112</v>
      </c>
      <c r="C9163" s="37" t="s">
        <v>1243</v>
      </c>
      <c r="D9163" s="119" t="str">
        <f>IF(G9163="","",VLOOKUP(G9163,номенклатури!R:T,2,0))</f>
        <v/>
      </c>
      <c r="E9163" s="333" t="str">
        <f>IF(G9163="","",VLOOKUP(G9163,номенклатури!R:T,3,0))</f>
        <v/>
      </c>
      <c r="F9163" s="159" t="str">
        <f>IF(G9163="","",IF(ISERROR(VLOOKUP(G9163,номенклатури!V:V,1,0)),E9163*H9163,E9163*I9163))</f>
        <v/>
      </c>
      <c r="G9163" s="14"/>
      <c r="H9163" s="15"/>
      <c r="I9163" s="15"/>
      <c r="J9163" s="15"/>
      <c r="K9163" s="15"/>
      <c r="L9163" s="217"/>
      <c r="M9163" s="22"/>
      <c r="N9163" s="119" t="str">
        <f>IF(G9163="","",VLOOKUP(G9163,номенклатури!R:U,4,0))</f>
        <v/>
      </c>
      <c r="O9163" s="119" t="str">
        <f>IF(M9163="","",VLOOKUP(M9163,'14'!D:D,1,0))</f>
        <v/>
      </c>
    </row>
    <row r="9164" spans="1:15" ht="12.75" customHeight="1" x14ac:dyDescent="0.2">
      <c r="A9164" s="36" t="str">
        <f>'0'!$A$4</f>
        <v>………………..</v>
      </c>
      <c r="B9164" s="37">
        <f>'0'!$A$2</f>
        <v>46112</v>
      </c>
      <c r="C9164" s="37" t="s">
        <v>1243</v>
      </c>
      <c r="D9164" s="119" t="str">
        <f>IF(G9164="","",VLOOKUP(G9164,номенклатури!R:T,2,0))</f>
        <v/>
      </c>
      <c r="E9164" s="333" t="str">
        <f>IF(G9164="","",VLOOKUP(G9164,номенклатури!R:T,3,0))</f>
        <v/>
      </c>
      <c r="F9164" s="159" t="str">
        <f>IF(G9164="","",IF(ISERROR(VLOOKUP(G9164,номенклатури!V:V,1,0)),E9164*H9164,E9164*I9164))</f>
        <v/>
      </c>
      <c r="G9164" s="14"/>
      <c r="H9164" s="15"/>
      <c r="I9164" s="15"/>
      <c r="J9164" s="15"/>
      <c r="K9164" s="15"/>
      <c r="L9164" s="217"/>
      <c r="M9164" s="22"/>
      <c r="N9164" s="119" t="str">
        <f>IF(G9164="","",VLOOKUP(G9164,номенклатури!R:U,4,0))</f>
        <v/>
      </c>
      <c r="O9164" s="119" t="str">
        <f>IF(M9164="","",VLOOKUP(M9164,'14'!D:D,1,0))</f>
        <v/>
      </c>
    </row>
    <row r="9165" spans="1:15" ht="12.75" customHeight="1" x14ac:dyDescent="0.2">
      <c r="A9165" s="36" t="str">
        <f>'0'!$A$4</f>
        <v>………………..</v>
      </c>
      <c r="B9165" s="37">
        <f>'0'!$A$2</f>
        <v>46112</v>
      </c>
      <c r="C9165" s="37" t="s">
        <v>1243</v>
      </c>
      <c r="D9165" s="119" t="str">
        <f>IF(G9165="","",VLOOKUP(G9165,номенклатури!R:T,2,0))</f>
        <v/>
      </c>
      <c r="E9165" s="333" t="str">
        <f>IF(G9165="","",VLOOKUP(G9165,номенклатури!R:T,3,0))</f>
        <v/>
      </c>
      <c r="F9165" s="159" t="str">
        <f>IF(G9165="","",IF(ISERROR(VLOOKUP(G9165,номенклатури!V:V,1,0)),E9165*H9165,E9165*I9165))</f>
        <v/>
      </c>
      <c r="G9165" s="14"/>
      <c r="H9165" s="15"/>
      <c r="I9165" s="15"/>
      <c r="J9165" s="15"/>
      <c r="K9165" s="15"/>
      <c r="L9165" s="217"/>
      <c r="M9165" s="22"/>
      <c r="N9165" s="119" t="str">
        <f>IF(G9165="","",VLOOKUP(G9165,номенклатури!R:U,4,0))</f>
        <v/>
      </c>
      <c r="O9165" s="119" t="str">
        <f>IF(M9165="","",VLOOKUP(M9165,'14'!D:D,1,0))</f>
        <v/>
      </c>
    </row>
    <row r="9166" spans="1:15" ht="12.75" customHeight="1" x14ac:dyDescent="0.2">
      <c r="A9166" s="36" t="str">
        <f>'0'!$A$4</f>
        <v>………………..</v>
      </c>
      <c r="B9166" s="37">
        <f>'0'!$A$2</f>
        <v>46112</v>
      </c>
      <c r="C9166" s="37" t="s">
        <v>1243</v>
      </c>
      <c r="D9166" s="119" t="str">
        <f>IF(G9166="","",VLOOKUP(G9166,номенклатури!R:T,2,0))</f>
        <v/>
      </c>
      <c r="E9166" s="333" t="str">
        <f>IF(G9166="","",VLOOKUP(G9166,номенклатури!R:T,3,0))</f>
        <v/>
      </c>
      <c r="F9166" s="159" t="str">
        <f>IF(G9166="","",IF(ISERROR(VLOOKUP(G9166,номенклатури!V:V,1,0)),E9166*H9166,E9166*I9166))</f>
        <v/>
      </c>
      <c r="G9166" s="14"/>
      <c r="H9166" s="15"/>
      <c r="I9166" s="15"/>
      <c r="J9166" s="15"/>
      <c r="K9166" s="15"/>
      <c r="L9166" s="217"/>
      <c r="M9166" s="22"/>
      <c r="N9166" s="119" t="str">
        <f>IF(G9166="","",VLOOKUP(G9166,номенклатури!R:U,4,0))</f>
        <v/>
      </c>
      <c r="O9166" s="119" t="str">
        <f>IF(M9166="","",VLOOKUP(M9166,'14'!D:D,1,0))</f>
        <v/>
      </c>
    </row>
    <row r="9167" spans="1:15" ht="12.75" customHeight="1" x14ac:dyDescent="0.2">
      <c r="A9167" s="36" t="str">
        <f>'0'!$A$4</f>
        <v>………………..</v>
      </c>
      <c r="B9167" s="37">
        <f>'0'!$A$2</f>
        <v>46112</v>
      </c>
      <c r="C9167" s="37" t="s">
        <v>1243</v>
      </c>
      <c r="D9167" s="119" t="str">
        <f>IF(G9167="","",VLOOKUP(G9167,номенклатури!R:T,2,0))</f>
        <v/>
      </c>
      <c r="E9167" s="333" t="str">
        <f>IF(G9167="","",VLOOKUP(G9167,номенклатури!R:T,3,0))</f>
        <v/>
      </c>
      <c r="F9167" s="159" t="str">
        <f>IF(G9167="","",IF(ISERROR(VLOOKUP(G9167,номенклатури!V:V,1,0)),E9167*H9167,E9167*I9167))</f>
        <v/>
      </c>
      <c r="G9167" s="14"/>
      <c r="H9167" s="15"/>
      <c r="I9167" s="15"/>
      <c r="J9167" s="15"/>
      <c r="K9167" s="15"/>
      <c r="L9167" s="217"/>
      <c r="M9167" s="22"/>
      <c r="N9167" s="119" t="str">
        <f>IF(G9167="","",VLOOKUP(G9167,номенклатури!R:U,4,0))</f>
        <v/>
      </c>
      <c r="O9167" s="119" t="str">
        <f>IF(M9167="","",VLOOKUP(M9167,'14'!D:D,1,0))</f>
        <v/>
      </c>
    </row>
    <row r="9168" spans="1:15" ht="12.75" customHeight="1" x14ac:dyDescent="0.2">
      <c r="A9168" s="36" t="str">
        <f>'0'!$A$4</f>
        <v>………………..</v>
      </c>
      <c r="B9168" s="37">
        <f>'0'!$A$2</f>
        <v>46112</v>
      </c>
      <c r="C9168" s="37" t="s">
        <v>1243</v>
      </c>
      <c r="D9168" s="119" t="str">
        <f>IF(G9168="","",VLOOKUP(G9168,номенклатури!R:T,2,0))</f>
        <v/>
      </c>
      <c r="E9168" s="333" t="str">
        <f>IF(G9168="","",VLOOKUP(G9168,номенклатури!R:T,3,0))</f>
        <v/>
      </c>
      <c r="F9168" s="159" t="str">
        <f>IF(G9168="","",IF(ISERROR(VLOOKUP(G9168,номенклатури!V:V,1,0)),E9168*H9168,E9168*I9168))</f>
        <v/>
      </c>
      <c r="G9168" s="14"/>
      <c r="H9168" s="15"/>
      <c r="I9168" s="15"/>
      <c r="J9168" s="15"/>
      <c r="K9168" s="15"/>
      <c r="L9168" s="217"/>
      <c r="M9168" s="22"/>
      <c r="N9168" s="119" t="str">
        <f>IF(G9168="","",VLOOKUP(G9168,номенклатури!R:U,4,0))</f>
        <v/>
      </c>
      <c r="O9168" s="119" t="str">
        <f>IF(M9168="","",VLOOKUP(M9168,'14'!D:D,1,0))</f>
        <v/>
      </c>
    </row>
    <row r="9169" spans="1:15" ht="12.75" customHeight="1" x14ac:dyDescent="0.2">
      <c r="A9169" s="36" t="str">
        <f>'0'!$A$4</f>
        <v>………………..</v>
      </c>
      <c r="B9169" s="37">
        <f>'0'!$A$2</f>
        <v>46112</v>
      </c>
      <c r="C9169" s="37" t="s">
        <v>1243</v>
      </c>
      <c r="D9169" s="119" t="str">
        <f>IF(G9169="","",VLOOKUP(G9169,номенклатури!R:T,2,0))</f>
        <v/>
      </c>
      <c r="E9169" s="333" t="str">
        <f>IF(G9169="","",VLOOKUP(G9169,номенклатури!R:T,3,0))</f>
        <v/>
      </c>
      <c r="F9169" s="159" t="str">
        <f>IF(G9169="","",IF(ISERROR(VLOOKUP(G9169,номенклатури!V:V,1,0)),E9169*H9169,E9169*I9169))</f>
        <v/>
      </c>
      <c r="G9169" s="14"/>
      <c r="H9169" s="15"/>
      <c r="I9169" s="15"/>
      <c r="J9169" s="15"/>
      <c r="K9169" s="15"/>
      <c r="L9169" s="217"/>
      <c r="M9169" s="22"/>
      <c r="N9169" s="119" t="str">
        <f>IF(G9169="","",VLOOKUP(G9169,номенклатури!R:U,4,0))</f>
        <v/>
      </c>
      <c r="O9169" s="119" t="str">
        <f>IF(M9169="","",VLOOKUP(M9169,'14'!D:D,1,0))</f>
        <v/>
      </c>
    </row>
    <row r="9170" spans="1:15" ht="12.75" customHeight="1" x14ac:dyDescent="0.2">
      <c r="A9170" s="36" t="str">
        <f>'0'!$A$4</f>
        <v>………………..</v>
      </c>
      <c r="B9170" s="37">
        <f>'0'!$A$2</f>
        <v>46112</v>
      </c>
      <c r="C9170" s="37" t="s">
        <v>1243</v>
      </c>
      <c r="D9170" s="119" t="str">
        <f>IF(G9170="","",VLOOKUP(G9170,номенклатури!R:T,2,0))</f>
        <v/>
      </c>
      <c r="E9170" s="333" t="str">
        <f>IF(G9170="","",VLOOKUP(G9170,номенклатури!R:T,3,0))</f>
        <v/>
      </c>
      <c r="F9170" s="159" t="str">
        <f>IF(G9170="","",IF(ISERROR(VLOOKUP(G9170,номенклатури!V:V,1,0)),E9170*H9170,E9170*I9170))</f>
        <v/>
      </c>
      <c r="G9170" s="14"/>
      <c r="H9170" s="15"/>
      <c r="I9170" s="15"/>
      <c r="J9170" s="15"/>
      <c r="K9170" s="15"/>
      <c r="L9170" s="217"/>
      <c r="M9170" s="22"/>
      <c r="N9170" s="119" t="str">
        <f>IF(G9170="","",VLOOKUP(G9170,номенклатури!R:U,4,0))</f>
        <v/>
      </c>
      <c r="O9170" s="119" t="str">
        <f>IF(M9170="","",VLOOKUP(M9170,'14'!D:D,1,0))</f>
        <v/>
      </c>
    </row>
    <row r="9171" spans="1:15" ht="12.75" customHeight="1" x14ac:dyDescent="0.2">
      <c r="A9171" s="36" t="str">
        <f>'0'!$A$4</f>
        <v>………………..</v>
      </c>
      <c r="B9171" s="37">
        <f>'0'!$A$2</f>
        <v>46112</v>
      </c>
      <c r="C9171" s="37" t="s">
        <v>1243</v>
      </c>
      <c r="D9171" s="119" t="str">
        <f>IF(G9171="","",VLOOKUP(G9171,номенклатури!R:T,2,0))</f>
        <v/>
      </c>
      <c r="E9171" s="333" t="str">
        <f>IF(G9171="","",VLOOKUP(G9171,номенклатури!R:T,3,0))</f>
        <v/>
      </c>
      <c r="F9171" s="159" t="str">
        <f>IF(G9171="","",IF(ISERROR(VLOOKUP(G9171,номенклатури!V:V,1,0)),E9171*H9171,E9171*I9171))</f>
        <v/>
      </c>
      <c r="G9171" s="14"/>
      <c r="H9171" s="15"/>
      <c r="I9171" s="15"/>
      <c r="J9171" s="15"/>
      <c r="K9171" s="15"/>
      <c r="L9171" s="217"/>
      <c r="M9171" s="22"/>
      <c r="N9171" s="119" t="str">
        <f>IF(G9171="","",VLOOKUP(G9171,номенклатури!R:U,4,0))</f>
        <v/>
      </c>
      <c r="O9171" s="119" t="str">
        <f>IF(M9171="","",VLOOKUP(M9171,'14'!D:D,1,0))</f>
        <v/>
      </c>
    </row>
    <row r="9172" spans="1:15" ht="12.75" customHeight="1" x14ac:dyDescent="0.2">
      <c r="A9172" s="36" t="str">
        <f>'0'!$A$4</f>
        <v>………………..</v>
      </c>
      <c r="B9172" s="37">
        <f>'0'!$A$2</f>
        <v>46112</v>
      </c>
      <c r="C9172" s="37" t="s">
        <v>1243</v>
      </c>
      <c r="D9172" s="119" t="str">
        <f>IF(G9172="","",VLOOKUP(G9172,номенклатури!R:T,2,0))</f>
        <v/>
      </c>
      <c r="E9172" s="333" t="str">
        <f>IF(G9172="","",VLOOKUP(G9172,номенклатури!R:T,3,0))</f>
        <v/>
      </c>
      <c r="F9172" s="159" t="str">
        <f>IF(G9172="","",IF(ISERROR(VLOOKUP(G9172,номенклатури!V:V,1,0)),E9172*H9172,E9172*I9172))</f>
        <v/>
      </c>
      <c r="G9172" s="14"/>
      <c r="H9172" s="15"/>
      <c r="I9172" s="15"/>
      <c r="J9172" s="15"/>
      <c r="K9172" s="15"/>
      <c r="L9172" s="217"/>
      <c r="M9172" s="22"/>
      <c r="N9172" s="119" t="str">
        <f>IF(G9172="","",VLOOKUP(G9172,номенклатури!R:U,4,0))</f>
        <v/>
      </c>
      <c r="O9172" s="119" t="str">
        <f>IF(M9172="","",VLOOKUP(M9172,'14'!D:D,1,0))</f>
        <v/>
      </c>
    </row>
    <row r="9173" spans="1:15" ht="12.75" customHeight="1" x14ac:dyDescent="0.2">
      <c r="A9173" s="36" t="str">
        <f>'0'!$A$4</f>
        <v>………………..</v>
      </c>
      <c r="B9173" s="37">
        <f>'0'!$A$2</f>
        <v>46112</v>
      </c>
      <c r="C9173" s="37" t="s">
        <v>1243</v>
      </c>
      <c r="D9173" s="119" t="str">
        <f>IF(G9173="","",VLOOKUP(G9173,номенклатури!R:T,2,0))</f>
        <v/>
      </c>
      <c r="E9173" s="333" t="str">
        <f>IF(G9173="","",VLOOKUP(G9173,номенклатури!R:T,3,0))</f>
        <v/>
      </c>
      <c r="F9173" s="159" t="str">
        <f>IF(G9173="","",IF(ISERROR(VLOOKUP(G9173,номенклатури!V:V,1,0)),E9173*H9173,E9173*I9173))</f>
        <v/>
      </c>
      <c r="G9173" s="14"/>
      <c r="H9173" s="15"/>
      <c r="I9173" s="15"/>
      <c r="J9173" s="15"/>
      <c r="K9173" s="15"/>
      <c r="L9173" s="217"/>
      <c r="M9173" s="22"/>
      <c r="N9173" s="119" t="str">
        <f>IF(G9173="","",VLOOKUP(G9173,номенклатури!R:U,4,0))</f>
        <v/>
      </c>
      <c r="O9173" s="119" t="str">
        <f>IF(M9173="","",VLOOKUP(M9173,'14'!D:D,1,0))</f>
        <v/>
      </c>
    </row>
    <row r="9174" spans="1:15" ht="12.75" customHeight="1" x14ac:dyDescent="0.2">
      <c r="A9174" s="36" t="str">
        <f>'0'!$A$4</f>
        <v>………………..</v>
      </c>
      <c r="B9174" s="37">
        <f>'0'!$A$2</f>
        <v>46112</v>
      </c>
      <c r="C9174" s="37" t="s">
        <v>1243</v>
      </c>
      <c r="D9174" s="119" t="str">
        <f>IF(G9174="","",VLOOKUP(G9174,номенклатури!R:T,2,0))</f>
        <v/>
      </c>
      <c r="E9174" s="333" t="str">
        <f>IF(G9174="","",VLOOKUP(G9174,номенклатури!R:T,3,0))</f>
        <v/>
      </c>
      <c r="F9174" s="159" t="str">
        <f>IF(G9174="","",IF(ISERROR(VLOOKUP(G9174,номенклатури!V:V,1,0)),E9174*H9174,E9174*I9174))</f>
        <v/>
      </c>
      <c r="G9174" s="14"/>
      <c r="H9174" s="15"/>
      <c r="I9174" s="15"/>
      <c r="J9174" s="15"/>
      <c r="K9174" s="15"/>
      <c r="L9174" s="217"/>
      <c r="M9174" s="22"/>
      <c r="N9174" s="119" t="str">
        <f>IF(G9174="","",VLOOKUP(G9174,номенклатури!R:U,4,0))</f>
        <v/>
      </c>
      <c r="O9174" s="119" t="str">
        <f>IF(M9174="","",VLOOKUP(M9174,'14'!D:D,1,0))</f>
        <v/>
      </c>
    </row>
    <row r="9175" spans="1:15" ht="12.75" customHeight="1" x14ac:dyDescent="0.2">
      <c r="A9175" s="36" t="str">
        <f>'0'!$A$4</f>
        <v>………………..</v>
      </c>
      <c r="B9175" s="37">
        <f>'0'!$A$2</f>
        <v>46112</v>
      </c>
      <c r="C9175" s="37" t="s">
        <v>1243</v>
      </c>
      <c r="D9175" s="119" t="str">
        <f>IF(G9175="","",VLOOKUP(G9175,номенклатури!R:T,2,0))</f>
        <v/>
      </c>
      <c r="E9175" s="333" t="str">
        <f>IF(G9175="","",VLOOKUP(G9175,номенклатури!R:T,3,0))</f>
        <v/>
      </c>
      <c r="F9175" s="159" t="str">
        <f>IF(G9175="","",IF(ISERROR(VLOOKUP(G9175,номенклатури!V:V,1,0)),E9175*H9175,E9175*I9175))</f>
        <v/>
      </c>
      <c r="G9175" s="14"/>
      <c r="H9175" s="15"/>
      <c r="I9175" s="15"/>
      <c r="J9175" s="15"/>
      <c r="K9175" s="15"/>
      <c r="L9175" s="217"/>
      <c r="M9175" s="22"/>
      <c r="N9175" s="119" t="str">
        <f>IF(G9175="","",VLOOKUP(G9175,номенклатури!R:U,4,0))</f>
        <v/>
      </c>
      <c r="O9175" s="119" t="str">
        <f>IF(M9175="","",VLOOKUP(M9175,'14'!D:D,1,0))</f>
        <v/>
      </c>
    </row>
    <row r="9176" spans="1:15" ht="12.75" customHeight="1" x14ac:dyDescent="0.2">
      <c r="A9176" s="36" t="str">
        <f>'0'!$A$4</f>
        <v>………………..</v>
      </c>
      <c r="B9176" s="37">
        <f>'0'!$A$2</f>
        <v>46112</v>
      </c>
      <c r="C9176" s="37" t="s">
        <v>1243</v>
      </c>
      <c r="D9176" s="119" t="str">
        <f>IF(G9176="","",VLOOKUP(G9176,номенклатури!R:T,2,0))</f>
        <v/>
      </c>
      <c r="E9176" s="333" t="str">
        <f>IF(G9176="","",VLOOKUP(G9176,номенклатури!R:T,3,0))</f>
        <v/>
      </c>
      <c r="F9176" s="159" t="str">
        <f>IF(G9176="","",IF(ISERROR(VLOOKUP(G9176,номенклатури!V:V,1,0)),E9176*H9176,E9176*I9176))</f>
        <v/>
      </c>
      <c r="G9176" s="14"/>
      <c r="H9176" s="15"/>
      <c r="I9176" s="15"/>
      <c r="J9176" s="15"/>
      <c r="K9176" s="15"/>
      <c r="L9176" s="217"/>
      <c r="M9176" s="22"/>
      <c r="N9176" s="119" t="str">
        <f>IF(G9176="","",VLOOKUP(G9176,номенклатури!R:U,4,0))</f>
        <v/>
      </c>
      <c r="O9176" s="119" t="str">
        <f>IF(M9176="","",VLOOKUP(M9176,'14'!D:D,1,0))</f>
        <v/>
      </c>
    </row>
    <row r="9177" spans="1:15" ht="12.75" customHeight="1" x14ac:dyDescent="0.2">
      <c r="A9177" s="36" t="str">
        <f>'0'!$A$4</f>
        <v>………………..</v>
      </c>
      <c r="B9177" s="37">
        <f>'0'!$A$2</f>
        <v>46112</v>
      </c>
      <c r="C9177" s="37" t="s">
        <v>1243</v>
      </c>
      <c r="D9177" s="119" t="str">
        <f>IF(G9177="","",VLOOKUP(G9177,номенклатури!R:T,2,0))</f>
        <v/>
      </c>
      <c r="E9177" s="333" t="str">
        <f>IF(G9177="","",VLOOKUP(G9177,номенклатури!R:T,3,0))</f>
        <v/>
      </c>
      <c r="F9177" s="159" t="str">
        <f>IF(G9177="","",IF(ISERROR(VLOOKUP(G9177,номенклатури!V:V,1,0)),E9177*H9177,E9177*I9177))</f>
        <v/>
      </c>
      <c r="G9177" s="14"/>
      <c r="H9177" s="15"/>
      <c r="I9177" s="15"/>
      <c r="J9177" s="15"/>
      <c r="K9177" s="15"/>
      <c r="L9177" s="217"/>
      <c r="M9177" s="22"/>
      <c r="N9177" s="119" t="str">
        <f>IF(G9177="","",VLOOKUP(G9177,номенклатури!R:U,4,0))</f>
        <v/>
      </c>
      <c r="O9177" s="119" t="str">
        <f>IF(M9177="","",VLOOKUP(M9177,'14'!D:D,1,0))</f>
        <v/>
      </c>
    </row>
    <row r="9178" spans="1:15" ht="12.75" customHeight="1" x14ac:dyDescent="0.2">
      <c r="A9178" s="36" t="str">
        <f>'0'!$A$4</f>
        <v>………………..</v>
      </c>
      <c r="B9178" s="37">
        <f>'0'!$A$2</f>
        <v>46112</v>
      </c>
      <c r="C9178" s="37" t="s">
        <v>1243</v>
      </c>
      <c r="D9178" s="119" t="str">
        <f>IF(G9178="","",VLOOKUP(G9178,номенклатури!R:T,2,0))</f>
        <v/>
      </c>
      <c r="E9178" s="333" t="str">
        <f>IF(G9178="","",VLOOKUP(G9178,номенклатури!R:T,3,0))</f>
        <v/>
      </c>
      <c r="F9178" s="159" t="str">
        <f>IF(G9178="","",IF(ISERROR(VLOOKUP(G9178,номенклатури!V:V,1,0)),E9178*H9178,E9178*I9178))</f>
        <v/>
      </c>
      <c r="G9178" s="14"/>
      <c r="H9178" s="15"/>
      <c r="I9178" s="15"/>
      <c r="J9178" s="15"/>
      <c r="K9178" s="15"/>
      <c r="L9178" s="217"/>
      <c r="M9178" s="22"/>
      <c r="N9178" s="119" t="str">
        <f>IF(G9178="","",VLOOKUP(G9178,номенклатури!R:U,4,0))</f>
        <v/>
      </c>
      <c r="O9178" s="119" t="str">
        <f>IF(M9178="","",VLOOKUP(M9178,'14'!D:D,1,0))</f>
        <v/>
      </c>
    </row>
    <row r="9179" spans="1:15" ht="12.75" customHeight="1" x14ac:dyDescent="0.2">
      <c r="A9179" s="36" t="str">
        <f>'0'!$A$4</f>
        <v>………………..</v>
      </c>
      <c r="B9179" s="37">
        <f>'0'!$A$2</f>
        <v>46112</v>
      </c>
      <c r="C9179" s="37" t="s">
        <v>1243</v>
      </c>
      <c r="D9179" s="119" t="str">
        <f>IF(G9179="","",VLOOKUP(G9179,номенклатури!R:T,2,0))</f>
        <v/>
      </c>
      <c r="E9179" s="333" t="str">
        <f>IF(G9179="","",VLOOKUP(G9179,номенклатури!R:T,3,0))</f>
        <v/>
      </c>
      <c r="F9179" s="159" t="str">
        <f>IF(G9179="","",IF(ISERROR(VLOOKUP(G9179,номенклатури!V:V,1,0)),E9179*H9179,E9179*I9179))</f>
        <v/>
      </c>
      <c r="G9179" s="14"/>
      <c r="H9179" s="15"/>
      <c r="I9179" s="15"/>
      <c r="J9179" s="15"/>
      <c r="K9179" s="15"/>
      <c r="L9179" s="217"/>
      <c r="M9179" s="22"/>
      <c r="N9179" s="119" t="str">
        <f>IF(G9179="","",VLOOKUP(G9179,номенклатури!R:U,4,0))</f>
        <v/>
      </c>
      <c r="O9179" s="119" t="str">
        <f>IF(M9179="","",VLOOKUP(M9179,'14'!D:D,1,0))</f>
        <v/>
      </c>
    </row>
    <row r="9180" spans="1:15" ht="12.75" customHeight="1" x14ac:dyDescent="0.2">
      <c r="A9180" s="36" t="str">
        <f>'0'!$A$4</f>
        <v>………………..</v>
      </c>
      <c r="B9180" s="37">
        <f>'0'!$A$2</f>
        <v>46112</v>
      </c>
      <c r="C9180" s="37" t="s">
        <v>1243</v>
      </c>
      <c r="D9180" s="119" t="str">
        <f>IF(G9180="","",VLOOKUP(G9180,номенклатури!R:T,2,0))</f>
        <v/>
      </c>
      <c r="E9180" s="333" t="str">
        <f>IF(G9180="","",VLOOKUP(G9180,номенклатури!R:T,3,0))</f>
        <v/>
      </c>
      <c r="F9180" s="159" t="str">
        <f>IF(G9180="","",IF(ISERROR(VLOOKUP(G9180,номенклатури!V:V,1,0)),E9180*H9180,E9180*I9180))</f>
        <v/>
      </c>
      <c r="G9180" s="14"/>
      <c r="H9180" s="15"/>
      <c r="I9180" s="15"/>
      <c r="J9180" s="15"/>
      <c r="K9180" s="15"/>
      <c r="L9180" s="217"/>
      <c r="M9180" s="22"/>
      <c r="N9180" s="119" t="str">
        <f>IF(G9180="","",VLOOKUP(G9180,номенклатури!R:U,4,0))</f>
        <v/>
      </c>
      <c r="O9180" s="119" t="str">
        <f>IF(M9180="","",VLOOKUP(M9180,'14'!D:D,1,0))</f>
        <v/>
      </c>
    </row>
    <row r="9181" spans="1:15" ht="12.75" customHeight="1" x14ac:dyDescent="0.2">
      <c r="A9181" s="36" t="str">
        <f>'0'!$A$4</f>
        <v>………………..</v>
      </c>
      <c r="B9181" s="37">
        <f>'0'!$A$2</f>
        <v>46112</v>
      </c>
      <c r="C9181" s="37" t="s">
        <v>1243</v>
      </c>
      <c r="D9181" s="119" t="str">
        <f>IF(G9181="","",VLOOKUP(G9181,номенклатури!R:T,2,0))</f>
        <v/>
      </c>
      <c r="E9181" s="333" t="str">
        <f>IF(G9181="","",VLOOKUP(G9181,номенклатури!R:T,3,0))</f>
        <v/>
      </c>
      <c r="F9181" s="159" t="str">
        <f>IF(G9181="","",IF(ISERROR(VLOOKUP(G9181,номенклатури!V:V,1,0)),E9181*H9181,E9181*I9181))</f>
        <v/>
      </c>
      <c r="G9181" s="14"/>
      <c r="H9181" s="15"/>
      <c r="I9181" s="15"/>
      <c r="J9181" s="15"/>
      <c r="K9181" s="15"/>
      <c r="L9181" s="217"/>
      <c r="M9181" s="22"/>
      <c r="N9181" s="119" t="str">
        <f>IF(G9181="","",VLOOKUP(G9181,номенклатури!R:U,4,0))</f>
        <v/>
      </c>
      <c r="O9181" s="119" t="str">
        <f>IF(M9181="","",VLOOKUP(M9181,'14'!D:D,1,0))</f>
        <v/>
      </c>
    </row>
    <row r="9182" spans="1:15" ht="12.75" customHeight="1" x14ac:dyDescent="0.2">
      <c r="A9182" s="36" t="str">
        <f>'0'!$A$4</f>
        <v>………………..</v>
      </c>
      <c r="B9182" s="37">
        <f>'0'!$A$2</f>
        <v>46112</v>
      </c>
      <c r="C9182" s="37" t="s">
        <v>1243</v>
      </c>
      <c r="D9182" s="119" t="str">
        <f>IF(G9182="","",VLOOKUP(G9182,номенклатури!R:T,2,0))</f>
        <v/>
      </c>
      <c r="E9182" s="333" t="str">
        <f>IF(G9182="","",VLOOKUP(G9182,номенклатури!R:T,3,0))</f>
        <v/>
      </c>
      <c r="F9182" s="159" t="str">
        <f>IF(G9182="","",IF(ISERROR(VLOOKUP(G9182,номенклатури!V:V,1,0)),E9182*H9182,E9182*I9182))</f>
        <v/>
      </c>
      <c r="G9182" s="14"/>
      <c r="H9182" s="15"/>
      <c r="I9182" s="15"/>
      <c r="J9182" s="15"/>
      <c r="K9182" s="15"/>
      <c r="L9182" s="217"/>
      <c r="M9182" s="22"/>
      <c r="N9182" s="119" t="str">
        <f>IF(G9182="","",VLOOKUP(G9182,номенклатури!R:U,4,0))</f>
        <v/>
      </c>
      <c r="O9182" s="119" t="str">
        <f>IF(M9182="","",VLOOKUP(M9182,'14'!D:D,1,0))</f>
        <v/>
      </c>
    </row>
    <row r="9183" spans="1:15" ht="12.75" customHeight="1" x14ac:dyDescent="0.2">
      <c r="A9183" s="36" t="str">
        <f>'0'!$A$4</f>
        <v>………………..</v>
      </c>
      <c r="B9183" s="37">
        <f>'0'!$A$2</f>
        <v>46112</v>
      </c>
      <c r="C9183" s="37" t="s">
        <v>1243</v>
      </c>
      <c r="D9183" s="119" t="str">
        <f>IF(G9183="","",VLOOKUP(G9183,номенклатури!R:T,2,0))</f>
        <v/>
      </c>
      <c r="E9183" s="333" t="str">
        <f>IF(G9183="","",VLOOKUP(G9183,номенклатури!R:T,3,0))</f>
        <v/>
      </c>
      <c r="F9183" s="159" t="str">
        <f>IF(G9183="","",IF(ISERROR(VLOOKUP(G9183,номенклатури!V:V,1,0)),E9183*H9183,E9183*I9183))</f>
        <v/>
      </c>
      <c r="G9183" s="14"/>
      <c r="H9183" s="15"/>
      <c r="I9183" s="15"/>
      <c r="J9183" s="15"/>
      <c r="K9183" s="15"/>
      <c r="L9183" s="217"/>
      <c r="M9183" s="22"/>
      <c r="N9183" s="119" t="str">
        <f>IF(G9183="","",VLOOKUP(G9183,номенклатури!R:U,4,0))</f>
        <v/>
      </c>
      <c r="O9183" s="119" t="str">
        <f>IF(M9183="","",VLOOKUP(M9183,'14'!D:D,1,0))</f>
        <v/>
      </c>
    </row>
    <row r="9184" spans="1:15" ht="12.75" customHeight="1" x14ac:dyDescent="0.2">
      <c r="A9184" s="36" t="str">
        <f>'0'!$A$4</f>
        <v>………………..</v>
      </c>
      <c r="B9184" s="37">
        <f>'0'!$A$2</f>
        <v>46112</v>
      </c>
      <c r="C9184" s="37" t="s">
        <v>1243</v>
      </c>
      <c r="D9184" s="119" t="str">
        <f>IF(G9184="","",VLOOKUP(G9184,номенклатури!R:T,2,0))</f>
        <v/>
      </c>
      <c r="E9184" s="333" t="str">
        <f>IF(G9184="","",VLOOKUP(G9184,номенклатури!R:T,3,0))</f>
        <v/>
      </c>
      <c r="F9184" s="159" t="str">
        <f>IF(G9184="","",IF(ISERROR(VLOOKUP(G9184,номенклатури!V:V,1,0)),E9184*H9184,E9184*I9184))</f>
        <v/>
      </c>
      <c r="G9184" s="14"/>
      <c r="H9184" s="15"/>
      <c r="I9184" s="15"/>
      <c r="J9184" s="15"/>
      <c r="K9184" s="15"/>
      <c r="L9184" s="217"/>
      <c r="M9184" s="22"/>
      <c r="N9184" s="119" t="str">
        <f>IF(G9184="","",VLOOKUP(G9184,номенклатури!R:U,4,0))</f>
        <v/>
      </c>
      <c r="O9184" s="119" t="str">
        <f>IF(M9184="","",VLOOKUP(M9184,'14'!D:D,1,0))</f>
        <v/>
      </c>
    </row>
    <row r="9185" spans="1:15" ht="12.75" customHeight="1" x14ac:dyDescent="0.2">
      <c r="A9185" s="36" t="str">
        <f>'0'!$A$4</f>
        <v>………………..</v>
      </c>
      <c r="B9185" s="37">
        <f>'0'!$A$2</f>
        <v>46112</v>
      </c>
      <c r="C9185" s="37" t="s">
        <v>1243</v>
      </c>
      <c r="D9185" s="119" t="str">
        <f>IF(G9185="","",VLOOKUP(G9185,номенклатури!R:T,2,0))</f>
        <v/>
      </c>
      <c r="E9185" s="333" t="str">
        <f>IF(G9185="","",VLOOKUP(G9185,номенклатури!R:T,3,0))</f>
        <v/>
      </c>
      <c r="F9185" s="159" t="str">
        <f>IF(G9185="","",IF(ISERROR(VLOOKUP(G9185,номенклатури!V:V,1,0)),E9185*H9185,E9185*I9185))</f>
        <v/>
      </c>
      <c r="G9185" s="14"/>
      <c r="H9185" s="15"/>
      <c r="I9185" s="15"/>
      <c r="J9185" s="15"/>
      <c r="K9185" s="15"/>
      <c r="L9185" s="217"/>
      <c r="M9185" s="22"/>
      <c r="N9185" s="119" t="str">
        <f>IF(G9185="","",VLOOKUP(G9185,номенклатури!R:U,4,0))</f>
        <v/>
      </c>
      <c r="O9185" s="119" t="str">
        <f>IF(M9185="","",VLOOKUP(M9185,'14'!D:D,1,0))</f>
        <v/>
      </c>
    </row>
    <row r="9186" spans="1:15" ht="12.75" customHeight="1" x14ac:dyDescent="0.2">
      <c r="A9186" s="36" t="str">
        <f>'0'!$A$4</f>
        <v>………………..</v>
      </c>
      <c r="B9186" s="37">
        <f>'0'!$A$2</f>
        <v>46112</v>
      </c>
      <c r="C9186" s="37" t="s">
        <v>1243</v>
      </c>
      <c r="D9186" s="119" t="str">
        <f>IF(G9186="","",VLOOKUP(G9186,номенклатури!R:T,2,0))</f>
        <v/>
      </c>
      <c r="E9186" s="333" t="str">
        <f>IF(G9186="","",VLOOKUP(G9186,номенклатури!R:T,3,0))</f>
        <v/>
      </c>
      <c r="F9186" s="159" t="str">
        <f>IF(G9186="","",IF(ISERROR(VLOOKUP(G9186,номенклатури!V:V,1,0)),E9186*H9186,E9186*I9186))</f>
        <v/>
      </c>
      <c r="G9186" s="14"/>
      <c r="H9186" s="15"/>
      <c r="I9186" s="15"/>
      <c r="J9186" s="15"/>
      <c r="K9186" s="15"/>
      <c r="L9186" s="217"/>
      <c r="M9186" s="22"/>
      <c r="N9186" s="119" t="str">
        <f>IF(G9186="","",VLOOKUP(G9186,номенклатури!R:U,4,0))</f>
        <v/>
      </c>
      <c r="O9186" s="119" t="str">
        <f>IF(M9186="","",VLOOKUP(M9186,'14'!D:D,1,0))</f>
        <v/>
      </c>
    </row>
    <row r="9187" spans="1:15" ht="12.75" customHeight="1" x14ac:dyDescent="0.2">
      <c r="A9187" s="36" t="str">
        <f>'0'!$A$4</f>
        <v>………………..</v>
      </c>
      <c r="B9187" s="37">
        <f>'0'!$A$2</f>
        <v>46112</v>
      </c>
      <c r="C9187" s="37" t="s">
        <v>1243</v>
      </c>
      <c r="D9187" s="119" t="str">
        <f>IF(G9187="","",VLOOKUP(G9187,номенклатури!R:T,2,0))</f>
        <v/>
      </c>
      <c r="E9187" s="333" t="str">
        <f>IF(G9187="","",VLOOKUP(G9187,номенклатури!R:T,3,0))</f>
        <v/>
      </c>
      <c r="F9187" s="159" t="str">
        <f>IF(G9187="","",IF(ISERROR(VLOOKUP(G9187,номенклатури!V:V,1,0)),E9187*H9187,E9187*I9187))</f>
        <v/>
      </c>
      <c r="G9187" s="14"/>
      <c r="H9187" s="15"/>
      <c r="I9187" s="15"/>
      <c r="J9187" s="15"/>
      <c r="K9187" s="15"/>
      <c r="L9187" s="217"/>
      <c r="M9187" s="22"/>
      <c r="N9187" s="119" t="str">
        <f>IF(G9187="","",VLOOKUP(G9187,номенклатури!R:U,4,0))</f>
        <v/>
      </c>
      <c r="O9187" s="119" t="str">
        <f>IF(M9187="","",VLOOKUP(M9187,'14'!D:D,1,0))</f>
        <v/>
      </c>
    </row>
    <row r="9188" spans="1:15" ht="12.75" customHeight="1" x14ac:dyDescent="0.2">
      <c r="A9188" s="36" t="str">
        <f>'0'!$A$4</f>
        <v>………………..</v>
      </c>
      <c r="B9188" s="37">
        <f>'0'!$A$2</f>
        <v>46112</v>
      </c>
      <c r="C9188" s="37" t="s">
        <v>1243</v>
      </c>
      <c r="D9188" s="119" t="str">
        <f>IF(G9188="","",VLOOKUP(G9188,номенклатури!R:T,2,0))</f>
        <v/>
      </c>
      <c r="E9188" s="333" t="str">
        <f>IF(G9188="","",VLOOKUP(G9188,номенклатури!R:T,3,0))</f>
        <v/>
      </c>
      <c r="F9188" s="159" t="str">
        <f>IF(G9188="","",IF(ISERROR(VLOOKUP(G9188,номенклатури!V:V,1,0)),E9188*H9188,E9188*I9188))</f>
        <v/>
      </c>
      <c r="G9188" s="14"/>
      <c r="H9188" s="15"/>
      <c r="I9188" s="15"/>
      <c r="J9188" s="15"/>
      <c r="K9188" s="15"/>
      <c r="L9188" s="217"/>
      <c r="M9188" s="22"/>
      <c r="N9188" s="119" t="str">
        <f>IF(G9188="","",VLOOKUP(G9188,номенклатури!R:U,4,0))</f>
        <v/>
      </c>
      <c r="O9188" s="119" t="str">
        <f>IF(M9188="","",VLOOKUP(M9188,'14'!D:D,1,0))</f>
        <v/>
      </c>
    </row>
    <row r="9189" spans="1:15" ht="12.75" customHeight="1" x14ac:dyDescent="0.2">
      <c r="A9189" s="36" t="str">
        <f>'0'!$A$4</f>
        <v>………………..</v>
      </c>
      <c r="B9189" s="37">
        <f>'0'!$A$2</f>
        <v>46112</v>
      </c>
      <c r="C9189" s="37" t="s">
        <v>1243</v>
      </c>
      <c r="D9189" s="119" t="str">
        <f>IF(G9189="","",VLOOKUP(G9189,номенклатури!R:T,2,0))</f>
        <v/>
      </c>
      <c r="E9189" s="333" t="str">
        <f>IF(G9189="","",VLOOKUP(G9189,номенклатури!R:T,3,0))</f>
        <v/>
      </c>
      <c r="F9189" s="159" t="str">
        <f>IF(G9189="","",IF(ISERROR(VLOOKUP(G9189,номенклатури!V:V,1,0)),E9189*H9189,E9189*I9189))</f>
        <v/>
      </c>
      <c r="G9189" s="14"/>
      <c r="H9189" s="15"/>
      <c r="I9189" s="15"/>
      <c r="J9189" s="15"/>
      <c r="K9189" s="15"/>
      <c r="L9189" s="217"/>
      <c r="M9189" s="22"/>
      <c r="N9189" s="119" t="str">
        <f>IF(G9189="","",VLOOKUP(G9189,номенклатури!R:U,4,0))</f>
        <v/>
      </c>
      <c r="O9189" s="119" t="str">
        <f>IF(M9189="","",VLOOKUP(M9189,'14'!D:D,1,0))</f>
        <v/>
      </c>
    </row>
    <row r="9190" spans="1:15" ht="12.75" customHeight="1" x14ac:dyDescent="0.2">
      <c r="A9190" s="36" t="str">
        <f>'0'!$A$4</f>
        <v>………………..</v>
      </c>
      <c r="B9190" s="37">
        <f>'0'!$A$2</f>
        <v>46112</v>
      </c>
      <c r="C9190" s="37" t="s">
        <v>1243</v>
      </c>
      <c r="D9190" s="119" t="str">
        <f>IF(G9190="","",VLOOKUP(G9190,номенклатури!R:T,2,0))</f>
        <v/>
      </c>
      <c r="E9190" s="333" t="str">
        <f>IF(G9190="","",VLOOKUP(G9190,номенклатури!R:T,3,0))</f>
        <v/>
      </c>
      <c r="F9190" s="159" t="str">
        <f>IF(G9190="","",IF(ISERROR(VLOOKUP(G9190,номенклатури!V:V,1,0)),E9190*H9190,E9190*I9190))</f>
        <v/>
      </c>
      <c r="G9190" s="14"/>
      <c r="H9190" s="15"/>
      <c r="I9190" s="15"/>
      <c r="J9190" s="15"/>
      <c r="K9190" s="15"/>
      <c r="L9190" s="217"/>
      <c r="M9190" s="22"/>
      <c r="N9190" s="119" t="str">
        <f>IF(G9190="","",VLOOKUP(G9190,номенклатури!R:U,4,0))</f>
        <v/>
      </c>
      <c r="O9190" s="119" t="str">
        <f>IF(M9190="","",VLOOKUP(M9190,'14'!D:D,1,0))</f>
        <v/>
      </c>
    </row>
    <row r="9191" spans="1:15" ht="12.75" customHeight="1" x14ac:dyDescent="0.2">
      <c r="A9191" s="36" t="str">
        <f>'0'!$A$4</f>
        <v>………………..</v>
      </c>
      <c r="B9191" s="37">
        <f>'0'!$A$2</f>
        <v>46112</v>
      </c>
      <c r="C9191" s="37" t="s">
        <v>1243</v>
      </c>
      <c r="D9191" s="119" t="str">
        <f>IF(G9191="","",VLOOKUP(G9191,номенклатури!R:T,2,0))</f>
        <v/>
      </c>
      <c r="E9191" s="333" t="str">
        <f>IF(G9191="","",VLOOKUP(G9191,номенклатури!R:T,3,0))</f>
        <v/>
      </c>
      <c r="F9191" s="159" t="str">
        <f>IF(G9191="","",IF(ISERROR(VLOOKUP(G9191,номенклатури!V:V,1,0)),E9191*H9191,E9191*I9191))</f>
        <v/>
      </c>
      <c r="G9191" s="14"/>
      <c r="H9191" s="15"/>
      <c r="I9191" s="15"/>
      <c r="J9191" s="15"/>
      <c r="K9191" s="15"/>
      <c r="L9191" s="217"/>
      <c r="M9191" s="22"/>
      <c r="N9191" s="119" t="str">
        <f>IF(G9191="","",VLOOKUP(G9191,номенклатури!R:U,4,0))</f>
        <v/>
      </c>
      <c r="O9191" s="119" t="str">
        <f>IF(M9191="","",VLOOKUP(M9191,'14'!D:D,1,0))</f>
        <v/>
      </c>
    </row>
    <row r="9192" spans="1:15" ht="12.75" customHeight="1" x14ac:dyDescent="0.2">
      <c r="A9192" s="36" t="str">
        <f>'0'!$A$4</f>
        <v>………………..</v>
      </c>
      <c r="B9192" s="37">
        <f>'0'!$A$2</f>
        <v>46112</v>
      </c>
      <c r="C9192" s="37" t="s">
        <v>1243</v>
      </c>
      <c r="D9192" s="119" t="str">
        <f>IF(G9192="","",VLOOKUP(G9192,номенклатури!R:T,2,0))</f>
        <v/>
      </c>
      <c r="E9192" s="333" t="str">
        <f>IF(G9192="","",VLOOKUP(G9192,номенклатури!R:T,3,0))</f>
        <v/>
      </c>
      <c r="F9192" s="159" t="str">
        <f>IF(G9192="","",IF(ISERROR(VLOOKUP(G9192,номенклатури!V:V,1,0)),E9192*H9192,E9192*I9192))</f>
        <v/>
      </c>
      <c r="G9192" s="14"/>
      <c r="H9192" s="15"/>
      <c r="I9192" s="15"/>
      <c r="J9192" s="15"/>
      <c r="K9192" s="15"/>
      <c r="L9192" s="217"/>
      <c r="M9192" s="22"/>
      <c r="N9192" s="119" t="str">
        <f>IF(G9192="","",VLOOKUP(G9192,номенклатури!R:U,4,0))</f>
        <v/>
      </c>
      <c r="O9192" s="119" t="str">
        <f>IF(M9192="","",VLOOKUP(M9192,'14'!D:D,1,0))</f>
        <v/>
      </c>
    </row>
    <row r="9193" spans="1:15" ht="12.75" customHeight="1" x14ac:dyDescent="0.2">
      <c r="A9193" s="36" t="str">
        <f>'0'!$A$4</f>
        <v>………………..</v>
      </c>
      <c r="B9193" s="37">
        <f>'0'!$A$2</f>
        <v>46112</v>
      </c>
      <c r="C9193" s="37" t="s">
        <v>1243</v>
      </c>
      <c r="D9193" s="119" t="str">
        <f>IF(G9193="","",VLOOKUP(G9193,номенклатури!R:T,2,0))</f>
        <v/>
      </c>
      <c r="E9193" s="333" t="str">
        <f>IF(G9193="","",VLOOKUP(G9193,номенклатури!R:T,3,0))</f>
        <v/>
      </c>
      <c r="F9193" s="159" t="str">
        <f>IF(G9193="","",IF(ISERROR(VLOOKUP(G9193,номенклатури!V:V,1,0)),E9193*H9193,E9193*I9193))</f>
        <v/>
      </c>
      <c r="G9193" s="14"/>
      <c r="H9193" s="15"/>
      <c r="I9193" s="15"/>
      <c r="J9193" s="15"/>
      <c r="K9193" s="15"/>
      <c r="L9193" s="217"/>
      <c r="M9193" s="22"/>
      <c r="N9193" s="119" t="str">
        <f>IF(G9193="","",VLOOKUP(G9193,номенклатури!R:U,4,0))</f>
        <v/>
      </c>
      <c r="O9193" s="119" t="str">
        <f>IF(M9193="","",VLOOKUP(M9193,'14'!D:D,1,0))</f>
        <v/>
      </c>
    </row>
    <row r="9194" spans="1:15" ht="12.75" customHeight="1" x14ac:dyDescent="0.2">
      <c r="A9194" s="36" t="str">
        <f>'0'!$A$4</f>
        <v>………………..</v>
      </c>
      <c r="B9194" s="37">
        <f>'0'!$A$2</f>
        <v>46112</v>
      </c>
      <c r="C9194" s="37" t="s">
        <v>1243</v>
      </c>
      <c r="D9194" s="119" t="str">
        <f>IF(G9194="","",VLOOKUP(G9194,номенклатури!R:T,2,0))</f>
        <v/>
      </c>
      <c r="E9194" s="333" t="str">
        <f>IF(G9194="","",VLOOKUP(G9194,номенклатури!R:T,3,0))</f>
        <v/>
      </c>
      <c r="F9194" s="159" t="str">
        <f>IF(G9194="","",IF(ISERROR(VLOOKUP(G9194,номенклатури!V:V,1,0)),E9194*H9194,E9194*I9194))</f>
        <v/>
      </c>
      <c r="G9194" s="14"/>
      <c r="H9194" s="15"/>
      <c r="I9194" s="15"/>
      <c r="J9194" s="15"/>
      <c r="K9194" s="15"/>
      <c r="L9194" s="217"/>
      <c r="M9194" s="22"/>
      <c r="N9194" s="119" t="str">
        <f>IF(G9194="","",VLOOKUP(G9194,номенклатури!R:U,4,0))</f>
        <v/>
      </c>
      <c r="O9194" s="119" t="str">
        <f>IF(M9194="","",VLOOKUP(M9194,'14'!D:D,1,0))</f>
        <v/>
      </c>
    </row>
    <row r="9195" spans="1:15" ht="12.75" customHeight="1" x14ac:dyDescent="0.2">
      <c r="A9195" s="36" t="str">
        <f>'0'!$A$4</f>
        <v>………………..</v>
      </c>
      <c r="B9195" s="37">
        <f>'0'!$A$2</f>
        <v>46112</v>
      </c>
      <c r="C9195" s="37" t="s">
        <v>1243</v>
      </c>
      <c r="D9195" s="119" t="str">
        <f>IF(G9195="","",VLOOKUP(G9195,номенклатури!R:T,2,0))</f>
        <v/>
      </c>
      <c r="E9195" s="333" t="str">
        <f>IF(G9195="","",VLOOKUP(G9195,номенклатури!R:T,3,0))</f>
        <v/>
      </c>
      <c r="F9195" s="159" t="str">
        <f>IF(G9195="","",IF(ISERROR(VLOOKUP(G9195,номенклатури!V:V,1,0)),E9195*H9195,E9195*I9195))</f>
        <v/>
      </c>
      <c r="G9195" s="14"/>
      <c r="H9195" s="15"/>
      <c r="I9195" s="15"/>
      <c r="J9195" s="15"/>
      <c r="K9195" s="15"/>
      <c r="L9195" s="217"/>
      <c r="M9195" s="22"/>
      <c r="N9195" s="119" t="str">
        <f>IF(G9195="","",VLOOKUP(G9195,номенклатури!R:U,4,0))</f>
        <v/>
      </c>
      <c r="O9195" s="119" t="str">
        <f>IF(M9195="","",VLOOKUP(M9195,'14'!D:D,1,0))</f>
        <v/>
      </c>
    </row>
    <row r="9196" spans="1:15" ht="12.75" customHeight="1" x14ac:dyDescent="0.2">
      <c r="A9196" s="36" t="str">
        <f>'0'!$A$4</f>
        <v>………………..</v>
      </c>
      <c r="B9196" s="37">
        <f>'0'!$A$2</f>
        <v>46112</v>
      </c>
      <c r="C9196" s="37" t="s">
        <v>1243</v>
      </c>
      <c r="D9196" s="119" t="str">
        <f>IF(G9196="","",VLOOKUP(G9196,номенклатури!R:T,2,0))</f>
        <v/>
      </c>
      <c r="E9196" s="333" t="str">
        <f>IF(G9196="","",VLOOKUP(G9196,номенклатури!R:T,3,0))</f>
        <v/>
      </c>
      <c r="F9196" s="159" t="str">
        <f>IF(G9196="","",IF(ISERROR(VLOOKUP(G9196,номенклатури!V:V,1,0)),E9196*H9196,E9196*I9196))</f>
        <v/>
      </c>
      <c r="G9196" s="14"/>
      <c r="H9196" s="15"/>
      <c r="I9196" s="15"/>
      <c r="J9196" s="15"/>
      <c r="K9196" s="15"/>
      <c r="L9196" s="217"/>
      <c r="M9196" s="22"/>
      <c r="N9196" s="119" t="str">
        <f>IF(G9196="","",VLOOKUP(G9196,номенклатури!R:U,4,0))</f>
        <v/>
      </c>
      <c r="O9196" s="119" t="str">
        <f>IF(M9196="","",VLOOKUP(M9196,'14'!D:D,1,0))</f>
        <v/>
      </c>
    </row>
    <row r="9197" spans="1:15" ht="12.75" customHeight="1" x14ac:dyDescent="0.2">
      <c r="A9197" s="36" t="str">
        <f>'0'!$A$4</f>
        <v>………………..</v>
      </c>
      <c r="B9197" s="37">
        <f>'0'!$A$2</f>
        <v>46112</v>
      </c>
      <c r="C9197" s="37" t="s">
        <v>1243</v>
      </c>
      <c r="D9197" s="119" t="str">
        <f>IF(G9197="","",VLOOKUP(G9197,номенклатури!R:T,2,0))</f>
        <v/>
      </c>
      <c r="E9197" s="333" t="str">
        <f>IF(G9197="","",VLOOKUP(G9197,номенклатури!R:T,3,0))</f>
        <v/>
      </c>
      <c r="F9197" s="159" t="str">
        <f>IF(G9197="","",IF(ISERROR(VLOOKUP(G9197,номенклатури!V:V,1,0)),E9197*H9197,E9197*I9197))</f>
        <v/>
      </c>
      <c r="G9197" s="14"/>
      <c r="H9197" s="15"/>
      <c r="I9197" s="15"/>
      <c r="J9197" s="15"/>
      <c r="K9197" s="15"/>
      <c r="L9197" s="217"/>
      <c r="M9197" s="22"/>
      <c r="N9197" s="119" t="str">
        <f>IF(G9197="","",VLOOKUP(G9197,номенклатури!R:U,4,0))</f>
        <v/>
      </c>
      <c r="O9197" s="119" t="str">
        <f>IF(M9197="","",VLOOKUP(M9197,'14'!D:D,1,0))</f>
        <v/>
      </c>
    </row>
    <row r="9198" spans="1:15" ht="12.75" customHeight="1" x14ac:dyDescent="0.2">
      <c r="A9198" s="36" t="str">
        <f>'0'!$A$4</f>
        <v>………………..</v>
      </c>
      <c r="B9198" s="37">
        <f>'0'!$A$2</f>
        <v>46112</v>
      </c>
      <c r="C9198" s="37" t="s">
        <v>1243</v>
      </c>
      <c r="D9198" s="119" t="str">
        <f>IF(G9198="","",VLOOKUP(G9198,номенклатури!R:T,2,0))</f>
        <v/>
      </c>
      <c r="E9198" s="333" t="str">
        <f>IF(G9198="","",VLOOKUP(G9198,номенклатури!R:T,3,0))</f>
        <v/>
      </c>
      <c r="F9198" s="159" t="str">
        <f>IF(G9198="","",IF(ISERROR(VLOOKUP(G9198,номенклатури!V:V,1,0)),E9198*H9198,E9198*I9198))</f>
        <v/>
      </c>
      <c r="G9198" s="14"/>
      <c r="H9198" s="15"/>
      <c r="I9198" s="15"/>
      <c r="J9198" s="15"/>
      <c r="K9198" s="15"/>
      <c r="L9198" s="217"/>
      <c r="M9198" s="22"/>
      <c r="N9198" s="119" t="str">
        <f>IF(G9198="","",VLOOKUP(G9198,номенклатури!R:U,4,0))</f>
        <v/>
      </c>
      <c r="O9198" s="119" t="str">
        <f>IF(M9198="","",VLOOKUP(M9198,'14'!D:D,1,0))</f>
        <v/>
      </c>
    </row>
    <row r="9199" spans="1:15" ht="12.75" customHeight="1" x14ac:dyDescent="0.2">
      <c r="A9199" s="36" t="str">
        <f>'0'!$A$4</f>
        <v>………………..</v>
      </c>
      <c r="B9199" s="37">
        <f>'0'!$A$2</f>
        <v>46112</v>
      </c>
      <c r="C9199" s="37" t="s">
        <v>1243</v>
      </c>
      <c r="D9199" s="119" t="str">
        <f>IF(G9199="","",VLOOKUP(G9199,номенклатури!R:T,2,0))</f>
        <v/>
      </c>
      <c r="E9199" s="333" t="str">
        <f>IF(G9199="","",VLOOKUP(G9199,номенклатури!R:T,3,0))</f>
        <v/>
      </c>
      <c r="F9199" s="159" t="str">
        <f>IF(G9199="","",IF(ISERROR(VLOOKUP(G9199,номенклатури!V:V,1,0)),E9199*H9199,E9199*I9199))</f>
        <v/>
      </c>
      <c r="G9199" s="14"/>
      <c r="H9199" s="15"/>
      <c r="I9199" s="15"/>
      <c r="J9199" s="15"/>
      <c r="K9199" s="15"/>
      <c r="L9199" s="217"/>
      <c r="M9199" s="22"/>
      <c r="N9199" s="119" t="str">
        <f>IF(G9199="","",VLOOKUP(G9199,номенклатури!R:U,4,0))</f>
        <v/>
      </c>
      <c r="O9199" s="119" t="str">
        <f>IF(M9199="","",VLOOKUP(M9199,'14'!D:D,1,0))</f>
        <v/>
      </c>
    </row>
    <row r="9200" spans="1:15" ht="12.75" customHeight="1" x14ac:dyDescent="0.2">
      <c r="A9200" s="36" t="str">
        <f>'0'!$A$4</f>
        <v>………………..</v>
      </c>
      <c r="B9200" s="37">
        <f>'0'!$A$2</f>
        <v>46112</v>
      </c>
      <c r="C9200" s="37" t="s">
        <v>1243</v>
      </c>
      <c r="D9200" s="119" t="str">
        <f>IF(G9200="","",VLOOKUP(G9200,номенклатури!R:T,2,0))</f>
        <v/>
      </c>
      <c r="E9200" s="333" t="str">
        <f>IF(G9200="","",VLOOKUP(G9200,номенклатури!R:T,3,0))</f>
        <v/>
      </c>
      <c r="F9200" s="159" t="str">
        <f>IF(G9200="","",IF(ISERROR(VLOOKUP(G9200,номенклатури!V:V,1,0)),E9200*H9200,E9200*I9200))</f>
        <v/>
      </c>
      <c r="G9200" s="14"/>
      <c r="H9200" s="15"/>
      <c r="I9200" s="15"/>
      <c r="J9200" s="15"/>
      <c r="K9200" s="15"/>
      <c r="L9200" s="217"/>
      <c r="M9200" s="22"/>
      <c r="N9200" s="119" t="str">
        <f>IF(G9200="","",VLOOKUP(G9200,номенклатури!R:U,4,0))</f>
        <v/>
      </c>
      <c r="O9200" s="119" t="str">
        <f>IF(M9200="","",VLOOKUP(M9200,'14'!D:D,1,0))</f>
        <v/>
      </c>
    </row>
    <row r="9201" spans="1:15" ht="12.75" customHeight="1" x14ac:dyDescent="0.2">
      <c r="A9201" s="36" t="str">
        <f>'0'!$A$4</f>
        <v>………………..</v>
      </c>
      <c r="B9201" s="37">
        <f>'0'!$A$2</f>
        <v>46112</v>
      </c>
      <c r="C9201" s="37" t="s">
        <v>1243</v>
      </c>
      <c r="D9201" s="119" t="str">
        <f>IF(G9201="","",VLOOKUP(G9201,номенклатури!R:T,2,0))</f>
        <v/>
      </c>
      <c r="E9201" s="333" t="str">
        <f>IF(G9201="","",VLOOKUP(G9201,номенклатури!R:T,3,0))</f>
        <v/>
      </c>
      <c r="F9201" s="159" t="str">
        <f>IF(G9201="","",IF(ISERROR(VLOOKUP(G9201,номенклатури!V:V,1,0)),E9201*H9201,E9201*I9201))</f>
        <v/>
      </c>
      <c r="G9201" s="14"/>
      <c r="H9201" s="15"/>
      <c r="I9201" s="15"/>
      <c r="J9201" s="15"/>
      <c r="K9201" s="15"/>
      <c r="L9201" s="217"/>
      <c r="M9201" s="22"/>
      <c r="N9201" s="119" t="str">
        <f>IF(G9201="","",VLOOKUP(G9201,номенклатури!R:U,4,0))</f>
        <v/>
      </c>
      <c r="O9201" s="119" t="str">
        <f>IF(M9201="","",VLOOKUP(M9201,'14'!D:D,1,0))</f>
        <v/>
      </c>
    </row>
    <row r="9202" spans="1:15" ht="12.75" customHeight="1" x14ac:dyDescent="0.2">
      <c r="A9202" s="36" t="str">
        <f>'0'!$A$4</f>
        <v>………………..</v>
      </c>
      <c r="B9202" s="37">
        <f>'0'!$A$2</f>
        <v>46112</v>
      </c>
      <c r="C9202" s="37" t="s">
        <v>1243</v>
      </c>
      <c r="D9202" s="119" t="str">
        <f>IF(G9202="","",VLOOKUP(G9202,номенклатури!R:T,2,0))</f>
        <v/>
      </c>
      <c r="E9202" s="333" t="str">
        <f>IF(G9202="","",VLOOKUP(G9202,номенклатури!R:T,3,0))</f>
        <v/>
      </c>
      <c r="F9202" s="159" t="str">
        <f>IF(G9202="","",IF(ISERROR(VLOOKUP(G9202,номенклатури!V:V,1,0)),E9202*H9202,E9202*I9202))</f>
        <v/>
      </c>
      <c r="G9202" s="14"/>
      <c r="H9202" s="15"/>
      <c r="I9202" s="15"/>
      <c r="J9202" s="15"/>
      <c r="K9202" s="15"/>
      <c r="L9202" s="217"/>
      <c r="M9202" s="22"/>
      <c r="N9202" s="119" t="str">
        <f>IF(G9202="","",VLOOKUP(G9202,номенклатури!R:U,4,0))</f>
        <v/>
      </c>
      <c r="O9202" s="119" t="str">
        <f>IF(M9202="","",VLOOKUP(M9202,'14'!D:D,1,0))</f>
        <v/>
      </c>
    </row>
    <row r="9203" spans="1:15" ht="12.75" customHeight="1" x14ac:dyDescent="0.2">
      <c r="A9203" s="36" t="str">
        <f>'0'!$A$4</f>
        <v>………………..</v>
      </c>
      <c r="B9203" s="37">
        <f>'0'!$A$2</f>
        <v>46112</v>
      </c>
      <c r="C9203" s="37" t="s">
        <v>1243</v>
      </c>
      <c r="D9203" s="119" t="str">
        <f>IF(G9203="","",VLOOKUP(G9203,номенклатури!R:T,2,0))</f>
        <v/>
      </c>
      <c r="E9203" s="333" t="str">
        <f>IF(G9203="","",VLOOKUP(G9203,номенклатури!R:T,3,0))</f>
        <v/>
      </c>
      <c r="F9203" s="159" t="str">
        <f>IF(G9203="","",IF(ISERROR(VLOOKUP(G9203,номенклатури!V:V,1,0)),E9203*H9203,E9203*I9203))</f>
        <v/>
      </c>
      <c r="G9203" s="14"/>
      <c r="H9203" s="15"/>
      <c r="I9203" s="15"/>
      <c r="J9203" s="15"/>
      <c r="K9203" s="15"/>
      <c r="L9203" s="217"/>
      <c r="M9203" s="22"/>
      <c r="N9203" s="119" t="str">
        <f>IF(G9203="","",VLOOKUP(G9203,номенклатури!R:U,4,0))</f>
        <v/>
      </c>
      <c r="O9203" s="119" t="str">
        <f>IF(M9203="","",VLOOKUP(M9203,'14'!D:D,1,0))</f>
        <v/>
      </c>
    </row>
    <row r="9204" spans="1:15" ht="12.75" customHeight="1" x14ac:dyDescent="0.2">
      <c r="A9204" s="36" t="str">
        <f>'0'!$A$4</f>
        <v>………………..</v>
      </c>
      <c r="B9204" s="37">
        <f>'0'!$A$2</f>
        <v>46112</v>
      </c>
      <c r="C9204" s="37" t="s">
        <v>1243</v>
      </c>
      <c r="D9204" s="119" t="str">
        <f>IF(G9204="","",VLOOKUP(G9204,номенклатури!R:T,2,0))</f>
        <v/>
      </c>
      <c r="E9204" s="333" t="str">
        <f>IF(G9204="","",VLOOKUP(G9204,номенклатури!R:T,3,0))</f>
        <v/>
      </c>
      <c r="F9204" s="159" t="str">
        <f>IF(G9204="","",IF(ISERROR(VLOOKUP(G9204,номенклатури!V:V,1,0)),E9204*H9204,E9204*I9204))</f>
        <v/>
      </c>
      <c r="G9204" s="14"/>
      <c r="H9204" s="15"/>
      <c r="I9204" s="15"/>
      <c r="J9204" s="15"/>
      <c r="K9204" s="15"/>
      <c r="L9204" s="217"/>
      <c r="M9204" s="22"/>
      <c r="N9204" s="119" t="str">
        <f>IF(G9204="","",VLOOKUP(G9204,номенклатури!R:U,4,0))</f>
        <v/>
      </c>
      <c r="O9204" s="119" t="str">
        <f>IF(M9204="","",VLOOKUP(M9204,'14'!D:D,1,0))</f>
        <v/>
      </c>
    </row>
    <row r="9205" spans="1:15" ht="12.75" customHeight="1" x14ac:dyDescent="0.2">
      <c r="A9205" s="36" t="str">
        <f>'0'!$A$4</f>
        <v>………………..</v>
      </c>
      <c r="B9205" s="37">
        <f>'0'!$A$2</f>
        <v>46112</v>
      </c>
      <c r="C9205" s="37" t="s">
        <v>1243</v>
      </c>
      <c r="D9205" s="119" t="str">
        <f>IF(G9205="","",VLOOKUP(G9205,номенклатури!R:T,2,0))</f>
        <v/>
      </c>
      <c r="E9205" s="333" t="str">
        <f>IF(G9205="","",VLOOKUP(G9205,номенклатури!R:T,3,0))</f>
        <v/>
      </c>
      <c r="F9205" s="159" t="str">
        <f>IF(G9205="","",IF(ISERROR(VLOOKUP(G9205,номенклатури!V:V,1,0)),E9205*H9205,E9205*I9205))</f>
        <v/>
      </c>
      <c r="G9205" s="14"/>
      <c r="H9205" s="15"/>
      <c r="I9205" s="15"/>
      <c r="J9205" s="15"/>
      <c r="K9205" s="15"/>
      <c r="L9205" s="217"/>
      <c r="M9205" s="22"/>
      <c r="N9205" s="119" t="str">
        <f>IF(G9205="","",VLOOKUP(G9205,номенклатури!R:U,4,0))</f>
        <v/>
      </c>
      <c r="O9205" s="119" t="str">
        <f>IF(M9205="","",VLOOKUP(M9205,'14'!D:D,1,0))</f>
        <v/>
      </c>
    </row>
    <row r="9206" spans="1:15" ht="12.75" customHeight="1" x14ac:dyDescent="0.2">
      <c r="A9206" s="36" t="str">
        <f>'0'!$A$4</f>
        <v>………………..</v>
      </c>
      <c r="B9206" s="37">
        <f>'0'!$A$2</f>
        <v>46112</v>
      </c>
      <c r="C9206" s="37" t="s">
        <v>1243</v>
      </c>
      <c r="D9206" s="119" t="str">
        <f>IF(G9206="","",VLOOKUP(G9206,номенклатури!R:T,2,0))</f>
        <v/>
      </c>
      <c r="E9206" s="333" t="str">
        <f>IF(G9206="","",VLOOKUP(G9206,номенклатури!R:T,3,0))</f>
        <v/>
      </c>
      <c r="F9206" s="159" t="str">
        <f>IF(G9206="","",IF(ISERROR(VLOOKUP(G9206,номенклатури!V:V,1,0)),E9206*H9206,E9206*I9206))</f>
        <v/>
      </c>
      <c r="G9206" s="14"/>
      <c r="H9206" s="15"/>
      <c r="I9206" s="15"/>
      <c r="J9206" s="15"/>
      <c r="K9206" s="15"/>
      <c r="L9206" s="217"/>
      <c r="M9206" s="22"/>
      <c r="N9206" s="119" t="str">
        <f>IF(G9206="","",VLOOKUP(G9206,номенклатури!R:U,4,0))</f>
        <v/>
      </c>
      <c r="O9206" s="119" t="str">
        <f>IF(M9206="","",VLOOKUP(M9206,'14'!D:D,1,0))</f>
        <v/>
      </c>
    </row>
    <row r="9207" spans="1:15" ht="12.75" customHeight="1" x14ac:dyDescent="0.2">
      <c r="A9207" s="36" t="str">
        <f>'0'!$A$4</f>
        <v>………………..</v>
      </c>
      <c r="B9207" s="37">
        <f>'0'!$A$2</f>
        <v>46112</v>
      </c>
      <c r="C9207" s="37" t="s">
        <v>1243</v>
      </c>
      <c r="D9207" s="119" t="str">
        <f>IF(G9207="","",VLOOKUP(G9207,номенклатури!R:T,2,0))</f>
        <v/>
      </c>
      <c r="E9207" s="333" t="str">
        <f>IF(G9207="","",VLOOKUP(G9207,номенклатури!R:T,3,0))</f>
        <v/>
      </c>
      <c r="F9207" s="159" t="str">
        <f>IF(G9207="","",IF(ISERROR(VLOOKUP(G9207,номенклатури!V:V,1,0)),E9207*H9207,E9207*I9207))</f>
        <v/>
      </c>
      <c r="G9207" s="14"/>
      <c r="H9207" s="15"/>
      <c r="I9207" s="15"/>
      <c r="J9207" s="15"/>
      <c r="K9207" s="15"/>
      <c r="L9207" s="217"/>
      <c r="M9207" s="22"/>
      <c r="N9207" s="119" t="str">
        <f>IF(G9207="","",VLOOKUP(G9207,номенклатури!R:U,4,0))</f>
        <v/>
      </c>
      <c r="O9207" s="119" t="str">
        <f>IF(M9207="","",VLOOKUP(M9207,'14'!D:D,1,0))</f>
        <v/>
      </c>
    </row>
    <row r="9208" spans="1:15" ht="12.75" customHeight="1" x14ac:dyDescent="0.2">
      <c r="A9208" s="36" t="str">
        <f>'0'!$A$4</f>
        <v>………………..</v>
      </c>
      <c r="B9208" s="37">
        <f>'0'!$A$2</f>
        <v>46112</v>
      </c>
      <c r="C9208" s="37" t="s">
        <v>1243</v>
      </c>
      <c r="D9208" s="119" t="str">
        <f>IF(G9208="","",VLOOKUP(G9208,номенклатури!R:T,2,0))</f>
        <v/>
      </c>
      <c r="E9208" s="333" t="str">
        <f>IF(G9208="","",VLOOKUP(G9208,номенклатури!R:T,3,0))</f>
        <v/>
      </c>
      <c r="F9208" s="159" t="str">
        <f>IF(G9208="","",IF(ISERROR(VLOOKUP(G9208,номенклатури!V:V,1,0)),E9208*H9208,E9208*I9208))</f>
        <v/>
      </c>
      <c r="G9208" s="14"/>
      <c r="H9208" s="15"/>
      <c r="I9208" s="15"/>
      <c r="J9208" s="15"/>
      <c r="K9208" s="15"/>
      <c r="L9208" s="217"/>
      <c r="M9208" s="22"/>
      <c r="N9208" s="119" t="str">
        <f>IF(G9208="","",VLOOKUP(G9208,номенклатури!R:U,4,0))</f>
        <v/>
      </c>
      <c r="O9208" s="119" t="str">
        <f>IF(M9208="","",VLOOKUP(M9208,'14'!D:D,1,0))</f>
        <v/>
      </c>
    </row>
    <row r="9209" spans="1:15" ht="12.75" customHeight="1" x14ac:dyDescent="0.2">
      <c r="A9209" s="36" t="str">
        <f>'0'!$A$4</f>
        <v>………………..</v>
      </c>
      <c r="B9209" s="37">
        <f>'0'!$A$2</f>
        <v>46112</v>
      </c>
      <c r="C9209" s="37" t="s">
        <v>1243</v>
      </c>
      <c r="D9209" s="119" t="str">
        <f>IF(G9209="","",VLOOKUP(G9209,номенклатури!R:T,2,0))</f>
        <v/>
      </c>
      <c r="E9209" s="333" t="str">
        <f>IF(G9209="","",VLOOKUP(G9209,номенклатури!R:T,3,0))</f>
        <v/>
      </c>
      <c r="F9209" s="159" t="str">
        <f>IF(G9209="","",IF(ISERROR(VLOOKUP(G9209,номенклатури!V:V,1,0)),E9209*H9209,E9209*I9209))</f>
        <v/>
      </c>
      <c r="G9209" s="14"/>
      <c r="H9209" s="15"/>
      <c r="I9209" s="15"/>
      <c r="J9209" s="15"/>
      <c r="K9209" s="15"/>
      <c r="L9209" s="217"/>
      <c r="M9209" s="22"/>
      <c r="N9209" s="119" t="str">
        <f>IF(G9209="","",VLOOKUP(G9209,номенклатури!R:U,4,0))</f>
        <v/>
      </c>
      <c r="O9209" s="119" t="str">
        <f>IF(M9209="","",VLOOKUP(M9209,'14'!D:D,1,0))</f>
        <v/>
      </c>
    </row>
    <row r="9210" spans="1:15" ht="12.75" customHeight="1" x14ac:dyDescent="0.2">
      <c r="A9210" s="36" t="str">
        <f>'0'!$A$4</f>
        <v>………………..</v>
      </c>
      <c r="B9210" s="37">
        <f>'0'!$A$2</f>
        <v>46112</v>
      </c>
      <c r="C9210" s="37" t="s">
        <v>1243</v>
      </c>
      <c r="D9210" s="119" t="str">
        <f>IF(G9210="","",VLOOKUP(G9210,номенклатури!R:T,2,0))</f>
        <v/>
      </c>
      <c r="E9210" s="333" t="str">
        <f>IF(G9210="","",VLOOKUP(G9210,номенклатури!R:T,3,0))</f>
        <v/>
      </c>
      <c r="F9210" s="159" t="str">
        <f>IF(G9210="","",IF(ISERROR(VLOOKUP(G9210,номенклатури!V:V,1,0)),E9210*H9210,E9210*I9210))</f>
        <v/>
      </c>
      <c r="G9210" s="14"/>
      <c r="H9210" s="15"/>
      <c r="I9210" s="15"/>
      <c r="J9210" s="15"/>
      <c r="K9210" s="15"/>
      <c r="L9210" s="217"/>
      <c r="M9210" s="22"/>
      <c r="N9210" s="119" t="str">
        <f>IF(G9210="","",VLOOKUP(G9210,номенклатури!R:U,4,0))</f>
        <v/>
      </c>
      <c r="O9210" s="119" t="str">
        <f>IF(M9210="","",VLOOKUP(M9210,'14'!D:D,1,0))</f>
        <v/>
      </c>
    </row>
    <row r="9211" spans="1:15" ht="12.75" customHeight="1" x14ac:dyDescent="0.2">
      <c r="A9211" s="36" t="str">
        <f>'0'!$A$4</f>
        <v>………………..</v>
      </c>
      <c r="B9211" s="37">
        <f>'0'!$A$2</f>
        <v>46112</v>
      </c>
      <c r="C9211" s="37" t="s">
        <v>1243</v>
      </c>
      <c r="D9211" s="119" t="str">
        <f>IF(G9211="","",VLOOKUP(G9211,номенклатури!R:T,2,0))</f>
        <v/>
      </c>
      <c r="E9211" s="333" t="str">
        <f>IF(G9211="","",VLOOKUP(G9211,номенклатури!R:T,3,0))</f>
        <v/>
      </c>
      <c r="F9211" s="159" t="str">
        <f>IF(G9211="","",IF(ISERROR(VLOOKUP(G9211,номенклатури!V:V,1,0)),E9211*H9211,E9211*I9211))</f>
        <v/>
      </c>
      <c r="G9211" s="14"/>
      <c r="H9211" s="15"/>
      <c r="I9211" s="15"/>
      <c r="J9211" s="15"/>
      <c r="K9211" s="15"/>
      <c r="L9211" s="217"/>
      <c r="M9211" s="22"/>
      <c r="N9211" s="119" t="str">
        <f>IF(G9211="","",VLOOKUP(G9211,номенклатури!R:U,4,0))</f>
        <v/>
      </c>
      <c r="O9211" s="119" t="str">
        <f>IF(M9211="","",VLOOKUP(M9211,'14'!D:D,1,0))</f>
        <v/>
      </c>
    </row>
    <row r="9212" spans="1:15" ht="12.75" customHeight="1" x14ac:dyDescent="0.2">
      <c r="A9212" s="36" t="str">
        <f>'0'!$A$4</f>
        <v>………………..</v>
      </c>
      <c r="B9212" s="37">
        <f>'0'!$A$2</f>
        <v>46112</v>
      </c>
      <c r="C9212" s="37" t="s">
        <v>1243</v>
      </c>
      <c r="D9212" s="119" t="str">
        <f>IF(G9212="","",VLOOKUP(G9212,номенклатури!R:T,2,0))</f>
        <v/>
      </c>
      <c r="E9212" s="333" t="str">
        <f>IF(G9212="","",VLOOKUP(G9212,номенклатури!R:T,3,0))</f>
        <v/>
      </c>
      <c r="F9212" s="159" t="str">
        <f>IF(G9212="","",IF(ISERROR(VLOOKUP(G9212,номенклатури!V:V,1,0)),E9212*H9212,E9212*I9212))</f>
        <v/>
      </c>
      <c r="G9212" s="14"/>
      <c r="H9212" s="15"/>
      <c r="I9212" s="15"/>
      <c r="J9212" s="15"/>
      <c r="K9212" s="15"/>
      <c r="L9212" s="217"/>
      <c r="M9212" s="22"/>
      <c r="N9212" s="119" t="str">
        <f>IF(G9212="","",VLOOKUP(G9212,номенклатури!R:U,4,0))</f>
        <v/>
      </c>
      <c r="O9212" s="119" t="str">
        <f>IF(M9212="","",VLOOKUP(M9212,'14'!D:D,1,0))</f>
        <v/>
      </c>
    </row>
    <row r="9213" spans="1:15" ht="12.75" customHeight="1" x14ac:dyDescent="0.2">
      <c r="A9213" s="36" t="str">
        <f>'0'!$A$4</f>
        <v>………………..</v>
      </c>
      <c r="B9213" s="37">
        <f>'0'!$A$2</f>
        <v>46112</v>
      </c>
      <c r="C9213" s="37" t="s">
        <v>1243</v>
      </c>
      <c r="D9213" s="119" t="str">
        <f>IF(G9213="","",VLOOKUP(G9213,номенклатури!R:T,2,0))</f>
        <v/>
      </c>
      <c r="E9213" s="333" t="str">
        <f>IF(G9213="","",VLOOKUP(G9213,номенклатури!R:T,3,0))</f>
        <v/>
      </c>
      <c r="F9213" s="159" t="str">
        <f>IF(G9213="","",IF(ISERROR(VLOOKUP(G9213,номенклатури!V:V,1,0)),E9213*H9213,E9213*I9213))</f>
        <v/>
      </c>
      <c r="G9213" s="14"/>
      <c r="H9213" s="15"/>
      <c r="I9213" s="15"/>
      <c r="J9213" s="15"/>
      <c r="K9213" s="15"/>
      <c r="L9213" s="217"/>
      <c r="M9213" s="22"/>
      <c r="N9213" s="119" t="str">
        <f>IF(G9213="","",VLOOKUP(G9213,номенклатури!R:U,4,0))</f>
        <v/>
      </c>
      <c r="O9213" s="119" t="str">
        <f>IF(M9213="","",VLOOKUP(M9213,'14'!D:D,1,0))</f>
        <v/>
      </c>
    </row>
    <row r="9214" spans="1:15" ht="12.75" customHeight="1" x14ac:dyDescent="0.2">
      <c r="A9214" s="36" t="str">
        <f>'0'!$A$4</f>
        <v>………………..</v>
      </c>
      <c r="B9214" s="37">
        <f>'0'!$A$2</f>
        <v>46112</v>
      </c>
      <c r="C9214" s="37" t="s">
        <v>1243</v>
      </c>
      <c r="D9214" s="119" t="str">
        <f>IF(G9214="","",VLOOKUP(G9214,номенклатури!R:T,2,0))</f>
        <v/>
      </c>
      <c r="E9214" s="333" t="str">
        <f>IF(G9214="","",VLOOKUP(G9214,номенклатури!R:T,3,0))</f>
        <v/>
      </c>
      <c r="F9214" s="159" t="str">
        <f>IF(G9214="","",IF(ISERROR(VLOOKUP(G9214,номенклатури!V:V,1,0)),E9214*H9214,E9214*I9214))</f>
        <v/>
      </c>
      <c r="G9214" s="14"/>
      <c r="H9214" s="15"/>
      <c r="I9214" s="15"/>
      <c r="J9214" s="15"/>
      <c r="K9214" s="15"/>
      <c r="L9214" s="217"/>
      <c r="M9214" s="22"/>
      <c r="N9214" s="119" t="str">
        <f>IF(G9214="","",VLOOKUP(G9214,номенклатури!R:U,4,0))</f>
        <v/>
      </c>
      <c r="O9214" s="119" t="str">
        <f>IF(M9214="","",VLOOKUP(M9214,'14'!D:D,1,0))</f>
        <v/>
      </c>
    </row>
    <row r="9215" spans="1:15" ht="12.75" customHeight="1" x14ac:dyDescent="0.2">
      <c r="A9215" s="36" t="str">
        <f>'0'!$A$4</f>
        <v>………………..</v>
      </c>
      <c r="B9215" s="37">
        <f>'0'!$A$2</f>
        <v>46112</v>
      </c>
      <c r="C9215" s="37" t="s">
        <v>1243</v>
      </c>
      <c r="D9215" s="119" t="str">
        <f>IF(G9215="","",VLOOKUP(G9215,номенклатури!R:T,2,0))</f>
        <v/>
      </c>
      <c r="E9215" s="333" t="str">
        <f>IF(G9215="","",VLOOKUP(G9215,номенклатури!R:T,3,0))</f>
        <v/>
      </c>
      <c r="F9215" s="159" t="str">
        <f>IF(G9215="","",IF(ISERROR(VLOOKUP(G9215,номенклатури!V:V,1,0)),E9215*H9215,E9215*I9215))</f>
        <v/>
      </c>
      <c r="G9215" s="14"/>
      <c r="H9215" s="15"/>
      <c r="I9215" s="15"/>
      <c r="J9215" s="15"/>
      <c r="K9215" s="15"/>
      <c r="L9215" s="217"/>
      <c r="M9215" s="22"/>
      <c r="N9215" s="119" t="str">
        <f>IF(G9215="","",VLOOKUP(G9215,номенклатури!R:U,4,0))</f>
        <v/>
      </c>
      <c r="O9215" s="119" t="str">
        <f>IF(M9215="","",VLOOKUP(M9215,'14'!D:D,1,0))</f>
        <v/>
      </c>
    </row>
    <row r="9216" spans="1:15" ht="12.75" customHeight="1" x14ac:dyDescent="0.2">
      <c r="A9216" s="36" t="str">
        <f>'0'!$A$4</f>
        <v>………………..</v>
      </c>
      <c r="B9216" s="37">
        <f>'0'!$A$2</f>
        <v>46112</v>
      </c>
      <c r="C9216" s="37" t="s">
        <v>1243</v>
      </c>
      <c r="D9216" s="119" t="str">
        <f>IF(G9216="","",VLOOKUP(G9216,номенклатури!R:T,2,0))</f>
        <v/>
      </c>
      <c r="E9216" s="333" t="str">
        <f>IF(G9216="","",VLOOKUP(G9216,номенклатури!R:T,3,0))</f>
        <v/>
      </c>
      <c r="F9216" s="159" t="str">
        <f>IF(G9216="","",IF(ISERROR(VLOOKUP(G9216,номенклатури!V:V,1,0)),E9216*H9216,E9216*I9216))</f>
        <v/>
      </c>
      <c r="G9216" s="14"/>
      <c r="H9216" s="15"/>
      <c r="I9216" s="15"/>
      <c r="J9216" s="15"/>
      <c r="K9216" s="15"/>
      <c r="L9216" s="217"/>
      <c r="M9216" s="22"/>
      <c r="N9216" s="119" t="str">
        <f>IF(G9216="","",VLOOKUP(G9216,номенклатури!R:U,4,0))</f>
        <v/>
      </c>
      <c r="O9216" s="119" t="str">
        <f>IF(M9216="","",VLOOKUP(M9216,'14'!D:D,1,0))</f>
        <v/>
      </c>
    </row>
    <row r="9217" spans="1:15" ht="12.75" customHeight="1" x14ac:dyDescent="0.2">
      <c r="A9217" s="36" t="str">
        <f>'0'!$A$4</f>
        <v>………………..</v>
      </c>
      <c r="B9217" s="37">
        <f>'0'!$A$2</f>
        <v>46112</v>
      </c>
      <c r="C9217" s="37" t="s">
        <v>1243</v>
      </c>
      <c r="D9217" s="119" t="str">
        <f>IF(G9217="","",VLOOKUP(G9217,номенклатури!R:T,2,0))</f>
        <v/>
      </c>
      <c r="E9217" s="333" t="str">
        <f>IF(G9217="","",VLOOKUP(G9217,номенклатури!R:T,3,0))</f>
        <v/>
      </c>
      <c r="F9217" s="159" t="str">
        <f>IF(G9217="","",IF(ISERROR(VLOOKUP(G9217,номенклатури!V:V,1,0)),E9217*H9217,E9217*I9217))</f>
        <v/>
      </c>
      <c r="G9217" s="14"/>
      <c r="H9217" s="15"/>
      <c r="I9217" s="15"/>
      <c r="J9217" s="15"/>
      <c r="K9217" s="15"/>
      <c r="L9217" s="217"/>
      <c r="M9217" s="22"/>
      <c r="N9217" s="119" t="str">
        <f>IF(G9217="","",VLOOKUP(G9217,номенклатури!R:U,4,0))</f>
        <v/>
      </c>
      <c r="O9217" s="119" t="str">
        <f>IF(M9217="","",VLOOKUP(M9217,'14'!D:D,1,0))</f>
        <v/>
      </c>
    </row>
    <row r="9218" spans="1:15" ht="12.75" customHeight="1" x14ac:dyDescent="0.2">
      <c r="A9218" s="36" t="str">
        <f>'0'!$A$4</f>
        <v>………………..</v>
      </c>
      <c r="B9218" s="37">
        <f>'0'!$A$2</f>
        <v>46112</v>
      </c>
      <c r="C9218" s="37" t="s">
        <v>1243</v>
      </c>
      <c r="D9218" s="119" t="str">
        <f>IF(G9218="","",VLOOKUP(G9218,номенклатури!R:T,2,0))</f>
        <v/>
      </c>
      <c r="E9218" s="333" t="str">
        <f>IF(G9218="","",VLOOKUP(G9218,номенклатури!R:T,3,0))</f>
        <v/>
      </c>
      <c r="F9218" s="159" t="str">
        <f>IF(G9218="","",IF(ISERROR(VLOOKUP(G9218,номенклатури!V:V,1,0)),E9218*H9218,E9218*I9218))</f>
        <v/>
      </c>
      <c r="G9218" s="14"/>
      <c r="H9218" s="15"/>
      <c r="I9218" s="15"/>
      <c r="J9218" s="15"/>
      <c r="K9218" s="15"/>
      <c r="L9218" s="217"/>
      <c r="M9218" s="22"/>
      <c r="N9218" s="119" t="str">
        <f>IF(G9218="","",VLOOKUP(G9218,номенклатури!R:U,4,0))</f>
        <v/>
      </c>
      <c r="O9218" s="119" t="str">
        <f>IF(M9218="","",VLOOKUP(M9218,'14'!D:D,1,0))</f>
        <v/>
      </c>
    </row>
    <row r="9219" spans="1:15" ht="12.75" customHeight="1" x14ac:dyDescent="0.2">
      <c r="A9219" s="36" t="str">
        <f>'0'!$A$4</f>
        <v>………………..</v>
      </c>
      <c r="B9219" s="37">
        <f>'0'!$A$2</f>
        <v>46112</v>
      </c>
      <c r="C9219" s="37" t="s">
        <v>1243</v>
      </c>
      <c r="D9219" s="119" t="str">
        <f>IF(G9219="","",VLOOKUP(G9219,номенклатури!R:T,2,0))</f>
        <v/>
      </c>
      <c r="E9219" s="333" t="str">
        <f>IF(G9219="","",VLOOKUP(G9219,номенклатури!R:T,3,0))</f>
        <v/>
      </c>
      <c r="F9219" s="159" t="str">
        <f>IF(G9219="","",IF(ISERROR(VLOOKUP(G9219,номенклатури!V:V,1,0)),E9219*H9219,E9219*I9219))</f>
        <v/>
      </c>
      <c r="G9219" s="14"/>
      <c r="H9219" s="15"/>
      <c r="I9219" s="15"/>
      <c r="J9219" s="15"/>
      <c r="K9219" s="15"/>
      <c r="L9219" s="217"/>
      <c r="M9219" s="22"/>
      <c r="N9219" s="119" t="str">
        <f>IF(G9219="","",VLOOKUP(G9219,номенклатури!R:U,4,0))</f>
        <v/>
      </c>
      <c r="O9219" s="119" t="str">
        <f>IF(M9219="","",VLOOKUP(M9219,'14'!D:D,1,0))</f>
        <v/>
      </c>
    </row>
    <row r="9220" spans="1:15" ht="12.75" customHeight="1" x14ac:dyDescent="0.2">
      <c r="A9220" s="36" t="str">
        <f>'0'!$A$4</f>
        <v>………………..</v>
      </c>
      <c r="B9220" s="37">
        <f>'0'!$A$2</f>
        <v>46112</v>
      </c>
      <c r="C9220" s="37" t="s">
        <v>1243</v>
      </c>
      <c r="D9220" s="119" t="str">
        <f>IF(G9220="","",VLOOKUP(G9220,номенклатури!R:T,2,0))</f>
        <v/>
      </c>
      <c r="E9220" s="333" t="str">
        <f>IF(G9220="","",VLOOKUP(G9220,номенклатури!R:T,3,0))</f>
        <v/>
      </c>
      <c r="F9220" s="159" t="str">
        <f>IF(G9220="","",IF(ISERROR(VLOOKUP(G9220,номенклатури!V:V,1,0)),E9220*H9220,E9220*I9220))</f>
        <v/>
      </c>
      <c r="G9220" s="14"/>
      <c r="H9220" s="15"/>
      <c r="I9220" s="15"/>
      <c r="J9220" s="15"/>
      <c r="K9220" s="15"/>
      <c r="L9220" s="217"/>
      <c r="M9220" s="22"/>
      <c r="N9220" s="119" t="str">
        <f>IF(G9220="","",VLOOKUP(G9220,номенклатури!R:U,4,0))</f>
        <v/>
      </c>
      <c r="O9220" s="119" t="str">
        <f>IF(M9220="","",VLOOKUP(M9220,'14'!D:D,1,0))</f>
        <v/>
      </c>
    </row>
    <row r="9221" spans="1:15" ht="12.75" customHeight="1" x14ac:dyDescent="0.2">
      <c r="A9221" s="36" t="str">
        <f>'0'!$A$4</f>
        <v>………………..</v>
      </c>
      <c r="B9221" s="37">
        <f>'0'!$A$2</f>
        <v>46112</v>
      </c>
      <c r="C9221" s="37" t="s">
        <v>1243</v>
      </c>
      <c r="D9221" s="119" t="str">
        <f>IF(G9221="","",VLOOKUP(G9221,номенклатури!R:T,2,0))</f>
        <v/>
      </c>
      <c r="E9221" s="333" t="str">
        <f>IF(G9221="","",VLOOKUP(G9221,номенклатури!R:T,3,0))</f>
        <v/>
      </c>
      <c r="F9221" s="159" t="str">
        <f>IF(G9221="","",IF(ISERROR(VLOOKUP(G9221,номенклатури!V:V,1,0)),E9221*H9221,E9221*I9221))</f>
        <v/>
      </c>
      <c r="G9221" s="14"/>
      <c r="H9221" s="15"/>
      <c r="I9221" s="15"/>
      <c r="J9221" s="15"/>
      <c r="K9221" s="15"/>
      <c r="L9221" s="217"/>
      <c r="M9221" s="22"/>
      <c r="N9221" s="119" t="str">
        <f>IF(G9221="","",VLOOKUP(G9221,номенклатури!R:U,4,0))</f>
        <v/>
      </c>
      <c r="O9221" s="119" t="str">
        <f>IF(M9221="","",VLOOKUP(M9221,'14'!D:D,1,0))</f>
        <v/>
      </c>
    </row>
    <row r="9222" spans="1:15" ht="12.75" customHeight="1" x14ac:dyDescent="0.2">
      <c r="A9222" s="36" t="str">
        <f>'0'!$A$4</f>
        <v>………………..</v>
      </c>
      <c r="B9222" s="37">
        <f>'0'!$A$2</f>
        <v>46112</v>
      </c>
      <c r="C9222" s="37" t="s">
        <v>1243</v>
      </c>
      <c r="D9222" s="119" t="str">
        <f>IF(G9222="","",VLOOKUP(G9222,номенклатури!R:T,2,0))</f>
        <v/>
      </c>
      <c r="E9222" s="333" t="str">
        <f>IF(G9222="","",VLOOKUP(G9222,номенклатури!R:T,3,0))</f>
        <v/>
      </c>
      <c r="F9222" s="159" t="str">
        <f>IF(G9222="","",IF(ISERROR(VLOOKUP(G9222,номенклатури!V:V,1,0)),E9222*H9222,E9222*I9222))</f>
        <v/>
      </c>
      <c r="G9222" s="14"/>
      <c r="H9222" s="15"/>
      <c r="I9222" s="15"/>
      <c r="J9222" s="15"/>
      <c r="K9222" s="15"/>
      <c r="L9222" s="217"/>
      <c r="M9222" s="22"/>
      <c r="N9222" s="119" t="str">
        <f>IF(G9222="","",VLOOKUP(G9222,номенклатури!R:U,4,0))</f>
        <v/>
      </c>
      <c r="O9222" s="119" t="str">
        <f>IF(M9222="","",VLOOKUP(M9222,'14'!D:D,1,0))</f>
        <v/>
      </c>
    </row>
    <row r="9223" spans="1:15" ht="12.75" customHeight="1" x14ac:dyDescent="0.2">
      <c r="A9223" s="36" t="str">
        <f>'0'!$A$4</f>
        <v>………………..</v>
      </c>
      <c r="B9223" s="37">
        <f>'0'!$A$2</f>
        <v>46112</v>
      </c>
      <c r="C9223" s="37" t="s">
        <v>1243</v>
      </c>
      <c r="D9223" s="119" t="str">
        <f>IF(G9223="","",VLOOKUP(G9223,номенклатури!R:T,2,0))</f>
        <v/>
      </c>
      <c r="E9223" s="333" t="str">
        <f>IF(G9223="","",VLOOKUP(G9223,номенклатури!R:T,3,0))</f>
        <v/>
      </c>
      <c r="F9223" s="159" t="str">
        <f>IF(G9223="","",IF(ISERROR(VLOOKUP(G9223,номенклатури!V:V,1,0)),E9223*H9223,E9223*I9223))</f>
        <v/>
      </c>
      <c r="G9223" s="14"/>
      <c r="H9223" s="15"/>
      <c r="I9223" s="15"/>
      <c r="J9223" s="15"/>
      <c r="K9223" s="15"/>
      <c r="L9223" s="217"/>
      <c r="M9223" s="22"/>
      <c r="N9223" s="119" t="str">
        <f>IF(G9223="","",VLOOKUP(G9223,номенклатури!R:U,4,0))</f>
        <v/>
      </c>
      <c r="O9223" s="119" t="str">
        <f>IF(M9223="","",VLOOKUP(M9223,'14'!D:D,1,0))</f>
        <v/>
      </c>
    </row>
    <row r="9224" spans="1:15" ht="12.75" customHeight="1" x14ac:dyDescent="0.2">
      <c r="A9224" s="36" t="str">
        <f>'0'!$A$4</f>
        <v>………………..</v>
      </c>
      <c r="B9224" s="37">
        <f>'0'!$A$2</f>
        <v>46112</v>
      </c>
      <c r="C9224" s="37" t="s">
        <v>1243</v>
      </c>
      <c r="D9224" s="119" t="str">
        <f>IF(G9224="","",VLOOKUP(G9224,номенклатури!R:T,2,0))</f>
        <v/>
      </c>
      <c r="E9224" s="333" t="str">
        <f>IF(G9224="","",VLOOKUP(G9224,номенклатури!R:T,3,0))</f>
        <v/>
      </c>
      <c r="F9224" s="159" t="str">
        <f>IF(G9224="","",IF(ISERROR(VLOOKUP(G9224,номенклатури!V:V,1,0)),E9224*H9224,E9224*I9224))</f>
        <v/>
      </c>
      <c r="G9224" s="14"/>
      <c r="H9224" s="15"/>
      <c r="I9224" s="15"/>
      <c r="J9224" s="15"/>
      <c r="K9224" s="15"/>
      <c r="L9224" s="217"/>
      <c r="M9224" s="22"/>
      <c r="N9224" s="119" t="str">
        <f>IF(G9224="","",VLOOKUP(G9224,номенклатури!R:U,4,0))</f>
        <v/>
      </c>
      <c r="O9224" s="119" t="str">
        <f>IF(M9224="","",VLOOKUP(M9224,'14'!D:D,1,0))</f>
        <v/>
      </c>
    </row>
    <row r="9225" spans="1:15" ht="12.75" customHeight="1" x14ac:dyDescent="0.2">
      <c r="A9225" s="36" t="str">
        <f>'0'!$A$4</f>
        <v>………………..</v>
      </c>
      <c r="B9225" s="37">
        <f>'0'!$A$2</f>
        <v>46112</v>
      </c>
      <c r="C9225" s="37" t="s">
        <v>1243</v>
      </c>
      <c r="D9225" s="119" t="str">
        <f>IF(G9225="","",VLOOKUP(G9225,номенклатури!R:T,2,0))</f>
        <v/>
      </c>
      <c r="E9225" s="333" t="str">
        <f>IF(G9225="","",VLOOKUP(G9225,номенклатури!R:T,3,0))</f>
        <v/>
      </c>
      <c r="F9225" s="159" t="str">
        <f>IF(G9225="","",IF(ISERROR(VLOOKUP(G9225,номенклатури!V:V,1,0)),E9225*H9225,E9225*I9225))</f>
        <v/>
      </c>
      <c r="G9225" s="14"/>
      <c r="H9225" s="15"/>
      <c r="I9225" s="15"/>
      <c r="J9225" s="15"/>
      <c r="K9225" s="15"/>
      <c r="L9225" s="217"/>
      <c r="M9225" s="22"/>
      <c r="N9225" s="119" t="str">
        <f>IF(G9225="","",VLOOKUP(G9225,номенклатури!R:U,4,0))</f>
        <v/>
      </c>
      <c r="O9225" s="119" t="str">
        <f>IF(M9225="","",VLOOKUP(M9225,'14'!D:D,1,0))</f>
        <v/>
      </c>
    </row>
    <row r="9226" spans="1:15" ht="12.75" customHeight="1" x14ac:dyDescent="0.2">
      <c r="A9226" s="36" t="str">
        <f>'0'!$A$4</f>
        <v>………………..</v>
      </c>
      <c r="B9226" s="37">
        <f>'0'!$A$2</f>
        <v>46112</v>
      </c>
      <c r="C9226" s="37" t="s">
        <v>1243</v>
      </c>
      <c r="D9226" s="119" t="str">
        <f>IF(G9226="","",VLOOKUP(G9226,номенклатури!R:T,2,0))</f>
        <v/>
      </c>
      <c r="E9226" s="333" t="str">
        <f>IF(G9226="","",VLOOKUP(G9226,номенклатури!R:T,3,0))</f>
        <v/>
      </c>
      <c r="F9226" s="159" t="str">
        <f>IF(G9226="","",IF(ISERROR(VLOOKUP(G9226,номенклатури!V:V,1,0)),E9226*H9226,E9226*I9226))</f>
        <v/>
      </c>
      <c r="G9226" s="14"/>
      <c r="H9226" s="15"/>
      <c r="I9226" s="15"/>
      <c r="J9226" s="15"/>
      <c r="K9226" s="15"/>
      <c r="L9226" s="217"/>
      <c r="M9226" s="22"/>
      <c r="N9226" s="119" t="str">
        <f>IF(G9226="","",VLOOKUP(G9226,номенклатури!R:U,4,0))</f>
        <v/>
      </c>
      <c r="O9226" s="119" t="str">
        <f>IF(M9226="","",VLOOKUP(M9226,'14'!D:D,1,0))</f>
        <v/>
      </c>
    </row>
    <row r="9227" spans="1:15" ht="12.75" customHeight="1" x14ac:dyDescent="0.2">
      <c r="A9227" s="36" t="str">
        <f>'0'!$A$4</f>
        <v>………………..</v>
      </c>
      <c r="B9227" s="37">
        <f>'0'!$A$2</f>
        <v>46112</v>
      </c>
      <c r="C9227" s="37" t="s">
        <v>1243</v>
      </c>
      <c r="D9227" s="119" t="str">
        <f>IF(G9227="","",VLOOKUP(G9227,номенклатури!R:T,2,0))</f>
        <v/>
      </c>
      <c r="E9227" s="333" t="str">
        <f>IF(G9227="","",VLOOKUP(G9227,номенклатури!R:T,3,0))</f>
        <v/>
      </c>
      <c r="F9227" s="159" t="str">
        <f>IF(G9227="","",IF(ISERROR(VLOOKUP(G9227,номенклатури!V:V,1,0)),E9227*H9227,E9227*I9227))</f>
        <v/>
      </c>
      <c r="G9227" s="14"/>
      <c r="H9227" s="15"/>
      <c r="I9227" s="15"/>
      <c r="J9227" s="15"/>
      <c r="K9227" s="15"/>
      <c r="L9227" s="217"/>
      <c r="M9227" s="22"/>
      <c r="N9227" s="119" t="str">
        <f>IF(G9227="","",VLOOKUP(G9227,номенклатури!R:U,4,0))</f>
        <v/>
      </c>
      <c r="O9227" s="119" t="str">
        <f>IF(M9227="","",VLOOKUP(M9227,'14'!D:D,1,0))</f>
        <v/>
      </c>
    </row>
    <row r="9228" spans="1:15" ht="12.75" customHeight="1" x14ac:dyDescent="0.2">
      <c r="A9228" s="36" t="str">
        <f>'0'!$A$4</f>
        <v>………………..</v>
      </c>
      <c r="B9228" s="37">
        <f>'0'!$A$2</f>
        <v>46112</v>
      </c>
      <c r="C9228" s="37" t="s">
        <v>1243</v>
      </c>
      <c r="D9228" s="119" t="str">
        <f>IF(G9228="","",VLOOKUP(G9228,номенклатури!R:T,2,0))</f>
        <v/>
      </c>
      <c r="E9228" s="333" t="str">
        <f>IF(G9228="","",VLOOKUP(G9228,номенклатури!R:T,3,0))</f>
        <v/>
      </c>
      <c r="F9228" s="159" t="str">
        <f>IF(G9228="","",IF(ISERROR(VLOOKUP(G9228,номенклатури!V:V,1,0)),E9228*H9228,E9228*I9228))</f>
        <v/>
      </c>
      <c r="G9228" s="14"/>
      <c r="H9228" s="15"/>
      <c r="I9228" s="15"/>
      <c r="J9228" s="15"/>
      <c r="K9228" s="15"/>
      <c r="L9228" s="217"/>
      <c r="M9228" s="22"/>
      <c r="N9228" s="119" t="str">
        <f>IF(G9228="","",VLOOKUP(G9228,номенклатури!R:U,4,0))</f>
        <v/>
      </c>
      <c r="O9228" s="119" t="str">
        <f>IF(M9228="","",VLOOKUP(M9228,'14'!D:D,1,0))</f>
        <v/>
      </c>
    </row>
    <row r="9229" spans="1:15" ht="12.75" customHeight="1" x14ac:dyDescent="0.2">
      <c r="A9229" s="36" t="str">
        <f>'0'!$A$4</f>
        <v>………………..</v>
      </c>
      <c r="B9229" s="37">
        <f>'0'!$A$2</f>
        <v>46112</v>
      </c>
      <c r="C9229" s="37" t="s">
        <v>1243</v>
      </c>
      <c r="D9229" s="119" t="str">
        <f>IF(G9229="","",VLOOKUP(G9229,номенклатури!R:T,2,0))</f>
        <v/>
      </c>
      <c r="E9229" s="333" t="str">
        <f>IF(G9229="","",VLOOKUP(G9229,номенклатури!R:T,3,0))</f>
        <v/>
      </c>
      <c r="F9229" s="159" t="str">
        <f>IF(G9229="","",IF(ISERROR(VLOOKUP(G9229,номенклатури!V:V,1,0)),E9229*H9229,E9229*I9229))</f>
        <v/>
      </c>
      <c r="G9229" s="14"/>
      <c r="H9229" s="15"/>
      <c r="I9229" s="15"/>
      <c r="J9229" s="15"/>
      <c r="K9229" s="15"/>
      <c r="L9229" s="217"/>
      <c r="M9229" s="22"/>
      <c r="N9229" s="119" t="str">
        <f>IF(G9229="","",VLOOKUP(G9229,номенклатури!R:U,4,0))</f>
        <v/>
      </c>
      <c r="O9229" s="119" t="str">
        <f>IF(M9229="","",VLOOKUP(M9229,'14'!D:D,1,0))</f>
        <v/>
      </c>
    </row>
    <row r="9230" spans="1:15" ht="12.75" customHeight="1" x14ac:dyDescent="0.2">
      <c r="A9230" s="36" t="str">
        <f>'0'!$A$4</f>
        <v>………………..</v>
      </c>
      <c r="B9230" s="37">
        <f>'0'!$A$2</f>
        <v>46112</v>
      </c>
      <c r="C9230" s="37" t="s">
        <v>1243</v>
      </c>
      <c r="D9230" s="119" t="str">
        <f>IF(G9230="","",VLOOKUP(G9230,номенклатури!R:T,2,0))</f>
        <v/>
      </c>
      <c r="E9230" s="333" t="str">
        <f>IF(G9230="","",VLOOKUP(G9230,номенклатури!R:T,3,0))</f>
        <v/>
      </c>
      <c r="F9230" s="159" t="str">
        <f>IF(G9230="","",IF(ISERROR(VLOOKUP(G9230,номенклатури!V:V,1,0)),E9230*H9230,E9230*I9230))</f>
        <v/>
      </c>
      <c r="G9230" s="14"/>
      <c r="H9230" s="15"/>
      <c r="I9230" s="15"/>
      <c r="J9230" s="15"/>
      <c r="K9230" s="15"/>
      <c r="L9230" s="217"/>
      <c r="M9230" s="22"/>
      <c r="N9230" s="119" t="str">
        <f>IF(G9230="","",VLOOKUP(G9230,номенклатури!R:U,4,0))</f>
        <v/>
      </c>
      <c r="O9230" s="119" t="str">
        <f>IF(M9230="","",VLOOKUP(M9230,'14'!D:D,1,0))</f>
        <v/>
      </c>
    </row>
    <row r="9231" spans="1:15" ht="12.75" customHeight="1" x14ac:dyDescent="0.2">
      <c r="A9231" s="36" t="str">
        <f>'0'!$A$4</f>
        <v>………………..</v>
      </c>
      <c r="B9231" s="37">
        <f>'0'!$A$2</f>
        <v>46112</v>
      </c>
      <c r="C9231" s="37" t="s">
        <v>1243</v>
      </c>
      <c r="D9231" s="119" t="str">
        <f>IF(G9231="","",VLOOKUP(G9231,номенклатури!R:T,2,0))</f>
        <v/>
      </c>
      <c r="E9231" s="333" t="str">
        <f>IF(G9231="","",VLOOKUP(G9231,номенклатури!R:T,3,0))</f>
        <v/>
      </c>
      <c r="F9231" s="159" t="str">
        <f>IF(G9231="","",IF(ISERROR(VLOOKUP(G9231,номенклатури!V:V,1,0)),E9231*H9231,E9231*I9231))</f>
        <v/>
      </c>
      <c r="G9231" s="14"/>
      <c r="H9231" s="15"/>
      <c r="I9231" s="15"/>
      <c r="J9231" s="15"/>
      <c r="K9231" s="15"/>
      <c r="L9231" s="217"/>
      <c r="M9231" s="22"/>
      <c r="N9231" s="119" t="str">
        <f>IF(G9231="","",VLOOKUP(G9231,номенклатури!R:U,4,0))</f>
        <v/>
      </c>
      <c r="O9231" s="119" t="str">
        <f>IF(M9231="","",VLOOKUP(M9231,'14'!D:D,1,0))</f>
        <v/>
      </c>
    </row>
    <row r="9232" spans="1:15" ht="12.75" customHeight="1" x14ac:dyDescent="0.2">
      <c r="A9232" s="36" t="str">
        <f>'0'!$A$4</f>
        <v>………………..</v>
      </c>
      <c r="B9232" s="37">
        <f>'0'!$A$2</f>
        <v>46112</v>
      </c>
      <c r="C9232" s="37" t="s">
        <v>1243</v>
      </c>
      <c r="D9232" s="119" t="str">
        <f>IF(G9232="","",VLOOKUP(G9232,номенклатури!R:T,2,0))</f>
        <v/>
      </c>
      <c r="E9232" s="333" t="str">
        <f>IF(G9232="","",VLOOKUP(G9232,номенклатури!R:T,3,0))</f>
        <v/>
      </c>
      <c r="F9232" s="159" t="str">
        <f>IF(G9232="","",IF(ISERROR(VLOOKUP(G9232,номенклатури!V:V,1,0)),E9232*H9232,E9232*I9232))</f>
        <v/>
      </c>
      <c r="G9232" s="14"/>
      <c r="H9232" s="15"/>
      <c r="I9232" s="15"/>
      <c r="J9232" s="15"/>
      <c r="K9232" s="15"/>
      <c r="L9232" s="217"/>
      <c r="M9232" s="22"/>
      <c r="N9232" s="119" t="str">
        <f>IF(G9232="","",VLOOKUP(G9232,номенклатури!R:U,4,0))</f>
        <v/>
      </c>
      <c r="O9232" s="119" t="str">
        <f>IF(M9232="","",VLOOKUP(M9232,'14'!D:D,1,0))</f>
        <v/>
      </c>
    </row>
    <row r="9233" spans="1:15" ht="12.75" customHeight="1" x14ac:dyDescent="0.2">
      <c r="A9233" s="36" t="str">
        <f>'0'!$A$4</f>
        <v>………………..</v>
      </c>
      <c r="B9233" s="37">
        <f>'0'!$A$2</f>
        <v>46112</v>
      </c>
      <c r="C9233" s="37" t="s">
        <v>1243</v>
      </c>
      <c r="D9233" s="119" t="str">
        <f>IF(G9233="","",VLOOKUP(G9233,номенклатури!R:T,2,0))</f>
        <v/>
      </c>
      <c r="E9233" s="333" t="str">
        <f>IF(G9233="","",VLOOKUP(G9233,номенклатури!R:T,3,0))</f>
        <v/>
      </c>
      <c r="F9233" s="159" t="str">
        <f>IF(G9233="","",IF(ISERROR(VLOOKUP(G9233,номенклатури!V:V,1,0)),E9233*H9233,E9233*I9233))</f>
        <v/>
      </c>
      <c r="G9233" s="14"/>
      <c r="H9233" s="15"/>
      <c r="I9233" s="15"/>
      <c r="J9233" s="15"/>
      <c r="K9233" s="15"/>
      <c r="L9233" s="217"/>
      <c r="M9233" s="22"/>
      <c r="N9233" s="119" t="str">
        <f>IF(G9233="","",VLOOKUP(G9233,номенклатури!R:U,4,0))</f>
        <v/>
      </c>
      <c r="O9233" s="119" t="str">
        <f>IF(M9233="","",VLOOKUP(M9233,'14'!D:D,1,0))</f>
        <v/>
      </c>
    </row>
    <row r="9234" spans="1:15" ht="12.75" customHeight="1" x14ac:dyDescent="0.2">
      <c r="A9234" s="36" t="str">
        <f>'0'!$A$4</f>
        <v>………………..</v>
      </c>
      <c r="B9234" s="37">
        <f>'0'!$A$2</f>
        <v>46112</v>
      </c>
      <c r="C9234" s="37" t="s">
        <v>1243</v>
      </c>
      <c r="D9234" s="119" t="str">
        <f>IF(G9234="","",VLOOKUP(G9234,номенклатури!R:T,2,0))</f>
        <v/>
      </c>
      <c r="E9234" s="333" t="str">
        <f>IF(G9234="","",VLOOKUP(G9234,номенклатури!R:T,3,0))</f>
        <v/>
      </c>
      <c r="F9234" s="159" t="str">
        <f>IF(G9234="","",IF(ISERROR(VLOOKUP(G9234,номенклатури!V:V,1,0)),E9234*H9234,E9234*I9234))</f>
        <v/>
      </c>
      <c r="G9234" s="14"/>
      <c r="H9234" s="15"/>
      <c r="I9234" s="15"/>
      <c r="J9234" s="15"/>
      <c r="K9234" s="15"/>
      <c r="L9234" s="217"/>
      <c r="M9234" s="22"/>
      <c r="N9234" s="119" t="str">
        <f>IF(G9234="","",VLOOKUP(G9234,номенклатури!R:U,4,0))</f>
        <v/>
      </c>
      <c r="O9234" s="119" t="str">
        <f>IF(M9234="","",VLOOKUP(M9234,'14'!D:D,1,0))</f>
        <v/>
      </c>
    </row>
    <row r="9235" spans="1:15" ht="12.75" customHeight="1" x14ac:dyDescent="0.2">
      <c r="A9235" s="36" t="str">
        <f>'0'!$A$4</f>
        <v>………………..</v>
      </c>
      <c r="B9235" s="37">
        <f>'0'!$A$2</f>
        <v>46112</v>
      </c>
      <c r="C9235" s="37" t="s">
        <v>1243</v>
      </c>
      <c r="D9235" s="119" t="str">
        <f>IF(G9235="","",VLOOKUP(G9235,номенклатури!R:T,2,0))</f>
        <v/>
      </c>
      <c r="E9235" s="333" t="str">
        <f>IF(G9235="","",VLOOKUP(G9235,номенклатури!R:T,3,0))</f>
        <v/>
      </c>
      <c r="F9235" s="159" t="str">
        <f>IF(G9235="","",IF(ISERROR(VLOOKUP(G9235,номенклатури!V:V,1,0)),E9235*H9235,E9235*I9235))</f>
        <v/>
      </c>
      <c r="G9235" s="14"/>
      <c r="H9235" s="15"/>
      <c r="I9235" s="15"/>
      <c r="J9235" s="15"/>
      <c r="K9235" s="15"/>
      <c r="L9235" s="217"/>
      <c r="M9235" s="22"/>
      <c r="N9235" s="119" t="str">
        <f>IF(G9235="","",VLOOKUP(G9235,номенклатури!R:U,4,0))</f>
        <v/>
      </c>
      <c r="O9235" s="119" t="str">
        <f>IF(M9235="","",VLOOKUP(M9235,'14'!D:D,1,0))</f>
        <v/>
      </c>
    </row>
    <row r="9236" spans="1:15" ht="12.75" customHeight="1" x14ac:dyDescent="0.2">
      <c r="A9236" s="36" t="str">
        <f>'0'!$A$4</f>
        <v>………………..</v>
      </c>
      <c r="B9236" s="37">
        <f>'0'!$A$2</f>
        <v>46112</v>
      </c>
      <c r="C9236" s="37" t="s">
        <v>1243</v>
      </c>
      <c r="D9236" s="119" t="str">
        <f>IF(G9236="","",VLOOKUP(G9236,номенклатури!R:T,2,0))</f>
        <v/>
      </c>
      <c r="E9236" s="333" t="str">
        <f>IF(G9236="","",VLOOKUP(G9236,номенклатури!R:T,3,0))</f>
        <v/>
      </c>
      <c r="F9236" s="159" t="str">
        <f>IF(G9236="","",IF(ISERROR(VLOOKUP(G9236,номенклатури!V:V,1,0)),E9236*H9236,E9236*I9236))</f>
        <v/>
      </c>
      <c r="G9236" s="14"/>
      <c r="H9236" s="15"/>
      <c r="I9236" s="15"/>
      <c r="J9236" s="15"/>
      <c r="K9236" s="15"/>
      <c r="L9236" s="217"/>
      <c r="M9236" s="22"/>
      <c r="N9236" s="119" t="str">
        <f>IF(G9236="","",VLOOKUP(G9236,номенклатури!R:U,4,0))</f>
        <v/>
      </c>
      <c r="O9236" s="119" t="str">
        <f>IF(M9236="","",VLOOKUP(M9236,'14'!D:D,1,0))</f>
        <v/>
      </c>
    </row>
    <row r="9237" spans="1:15" ht="12.75" customHeight="1" x14ac:dyDescent="0.2">
      <c r="A9237" s="36" t="str">
        <f>'0'!$A$4</f>
        <v>………………..</v>
      </c>
      <c r="B9237" s="37">
        <f>'0'!$A$2</f>
        <v>46112</v>
      </c>
      <c r="C9237" s="37" t="s">
        <v>1243</v>
      </c>
      <c r="D9237" s="119" t="str">
        <f>IF(G9237="","",VLOOKUP(G9237,номенклатури!R:T,2,0))</f>
        <v/>
      </c>
      <c r="E9237" s="333" t="str">
        <f>IF(G9237="","",VLOOKUP(G9237,номенклатури!R:T,3,0))</f>
        <v/>
      </c>
      <c r="F9237" s="159" t="str">
        <f>IF(G9237="","",IF(ISERROR(VLOOKUP(G9237,номенклатури!V:V,1,0)),E9237*H9237,E9237*I9237))</f>
        <v/>
      </c>
      <c r="G9237" s="14"/>
      <c r="H9237" s="15"/>
      <c r="I9237" s="15"/>
      <c r="J9237" s="15"/>
      <c r="K9237" s="15"/>
      <c r="L9237" s="217"/>
      <c r="M9237" s="22"/>
      <c r="N9237" s="119" t="str">
        <f>IF(G9237="","",VLOOKUP(G9237,номенклатури!R:U,4,0))</f>
        <v/>
      </c>
      <c r="O9237" s="119" t="str">
        <f>IF(M9237="","",VLOOKUP(M9237,'14'!D:D,1,0))</f>
        <v/>
      </c>
    </row>
    <row r="9238" spans="1:15" ht="12.75" customHeight="1" x14ac:dyDescent="0.2">
      <c r="A9238" s="36" t="str">
        <f>'0'!$A$4</f>
        <v>………………..</v>
      </c>
      <c r="B9238" s="37">
        <f>'0'!$A$2</f>
        <v>46112</v>
      </c>
      <c r="C9238" s="37" t="s">
        <v>1243</v>
      </c>
      <c r="D9238" s="119" t="str">
        <f>IF(G9238="","",VLOOKUP(G9238,номенклатури!R:T,2,0))</f>
        <v/>
      </c>
      <c r="E9238" s="333" t="str">
        <f>IF(G9238="","",VLOOKUP(G9238,номенклатури!R:T,3,0))</f>
        <v/>
      </c>
      <c r="F9238" s="159" t="str">
        <f>IF(G9238="","",IF(ISERROR(VLOOKUP(G9238,номенклатури!V:V,1,0)),E9238*H9238,E9238*I9238))</f>
        <v/>
      </c>
      <c r="G9238" s="14"/>
      <c r="H9238" s="15"/>
      <c r="I9238" s="15"/>
      <c r="J9238" s="15"/>
      <c r="K9238" s="15"/>
      <c r="L9238" s="217"/>
      <c r="M9238" s="22"/>
      <c r="N9238" s="119" t="str">
        <f>IF(G9238="","",VLOOKUP(G9238,номенклатури!R:U,4,0))</f>
        <v/>
      </c>
      <c r="O9238" s="119" t="str">
        <f>IF(M9238="","",VLOOKUP(M9238,'14'!D:D,1,0))</f>
        <v/>
      </c>
    </row>
    <row r="9239" spans="1:15" ht="12.75" customHeight="1" x14ac:dyDescent="0.2">
      <c r="A9239" s="36" t="str">
        <f>'0'!$A$4</f>
        <v>………………..</v>
      </c>
      <c r="B9239" s="37">
        <f>'0'!$A$2</f>
        <v>46112</v>
      </c>
      <c r="C9239" s="37" t="s">
        <v>1243</v>
      </c>
      <c r="D9239" s="119" t="str">
        <f>IF(G9239="","",VLOOKUP(G9239,номенклатури!R:T,2,0))</f>
        <v/>
      </c>
      <c r="E9239" s="333" t="str">
        <f>IF(G9239="","",VLOOKUP(G9239,номенклатури!R:T,3,0))</f>
        <v/>
      </c>
      <c r="F9239" s="159" t="str">
        <f>IF(G9239="","",IF(ISERROR(VLOOKUP(G9239,номенклатури!V:V,1,0)),E9239*H9239,E9239*I9239))</f>
        <v/>
      </c>
      <c r="G9239" s="14"/>
      <c r="H9239" s="15"/>
      <c r="I9239" s="15"/>
      <c r="J9239" s="15"/>
      <c r="K9239" s="15"/>
      <c r="L9239" s="217"/>
      <c r="M9239" s="22"/>
      <c r="N9239" s="119" t="str">
        <f>IF(G9239="","",VLOOKUP(G9239,номенклатури!R:U,4,0))</f>
        <v/>
      </c>
      <c r="O9239" s="119" t="str">
        <f>IF(M9239="","",VLOOKUP(M9239,'14'!D:D,1,0))</f>
        <v/>
      </c>
    </row>
    <row r="9240" spans="1:15" ht="12.75" customHeight="1" x14ac:dyDescent="0.2">
      <c r="A9240" s="36" t="str">
        <f>'0'!$A$4</f>
        <v>………………..</v>
      </c>
      <c r="B9240" s="37">
        <f>'0'!$A$2</f>
        <v>46112</v>
      </c>
      <c r="C9240" s="37" t="s">
        <v>1243</v>
      </c>
      <c r="D9240" s="119" t="str">
        <f>IF(G9240="","",VLOOKUP(G9240,номенклатури!R:T,2,0))</f>
        <v/>
      </c>
      <c r="E9240" s="333" t="str">
        <f>IF(G9240="","",VLOOKUP(G9240,номенклатури!R:T,3,0))</f>
        <v/>
      </c>
      <c r="F9240" s="159" t="str">
        <f>IF(G9240="","",IF(ISERROR(VLOOKUP(G9240,номенклатури!V:V,1,0)),E9240*H9240,E9240*I9240))</f>
        <v/>
      </c>
      <c r="G9240" s="14"/>
      <c r="H9240" s="15"/>
      <c r="I9240" s="15"/>
      <c r="J9240" s="15"/>
      <c r="K9240" s="15"/>
      <c r="L9240" s="217"/>
      <c r="M9240" s="22"/>
      <c r="N9240" s="119" t="str">
        <f>IF(G9240="","",VLOOKUP(G9240,номенклатури!R:U,4,0))</f>
        <v/>
      </c>
      <c r="O9240" s="119" t="str">
        <f>IF(M9240="","",VLOOKUP(M9240,'14'!D:D,1,0))</f>
        <v/>
      </c>
    </row>
    <row r="9241" spans="1:15" ht="12.75" customHeight="1" x14ac:dyDescent="0.2">
      <c r="A9241" s="36" t="str">
        <f>'0'!$A$4</f>
        <v>………………..</v>
      </c>
      <c r="B9241" s="37">
        <f>'0'!$A$2</f>
        <v>46112</v>
      </c>
      <c r="C9241" s="37" t="s">
        <v>1243</v>
      </c>
      <c r="D9241" s="119" t="str">
        <f>IF(G9241="","",VLOOKUP(G9241,номенклатури!R:T,2,0))</f>
        <v/>
      </c>
      <c r="E9241" s="333" t="str">
        <f>IF(G9241="","",VLOOKUP(G9241,номенклатури!R:T,3,0))</f>
        <v/>
      </c>
      <c r="F9241" s="159" t="str">
        <f>IF(G9241="","",IF(ISERROR(VLOOKUP(G9241,номенклатури!V:V,1,0)),E9241*H9241,E9241*I9241))</f>
        <v/>
      </c>
      <c r="G9241" s="14"/>
      <c r="H9241" s="15"/>
      <c r="I9241" s="15"/>
      <c r="J9241" s="15"/>
      <c r="K9241" s="15"/>
      <c r="L9241" s="217"/>
      <c r="M9241" s="22"/>
      <c r="N9241" s="119" t="str">
        <f>IF(G9241="","",VLOOKUP(G9241,номенклатури!R:U,4,0))</f>
        <v/>
      </c>
      <c r="O9241" s="119" t="str">
        <f>IF(M9241="","",VLOOKUP(M9241,'14'!D:D,1,0))</f>
        <v/>
      </c>
    </row>
    <row r="9242" spans="1:15" ht="12.75" customHeight="1" x14ac:dyDescent="0.2">
      <c r="A9242" s="36" t="str">
        <f>'0'!$A$4</f>
        <v>………………..</v>
      </c>
      <c r="B9242" s="37">
        <f>'0'!$A$2</f>
        <v>46112</v>
      </c>
      <c r="C9242" s="37" t="s">
        <v>1243</v>
      </c>
      <c r="D9242" s="119" t="str">
        <f>IF(G9242="","",VLOOKUP(G9242,номенклатури!R:T,2,0))</f>
        <v/>
      </c>
      <c r="E9242" s="333" t="str">
        <f>IF(G9242="","",VLOOKUP(G9242,номенклатури!R:T,3,0))</f>
        <v/>
      </c>
      <c r="F9242" s="159" t="str">
        <f>IF(G9242="","",IF(ISERROR(VLOOKUP(G9242,номенклатури!V:V,1,0)),E9242*H9242,E9242*I9242))</f>
        <v/>
      </c>
      <c r="G9242" s="14"/>
      <c r="H9242" s="15"/>
      <c r="I9242" s="15"/>
      <c r="J9242" s="15"/>
      <c r="K9242" s="15"/>
      <c r="L9242" s="217"/>
      <c r="M9242" s="22"/>
      <c r="N9242" s="119" t="str">
        <f>IF(G9242="","",VLOOKUP(G9242,номенклатури!R:U,4,0))</f>
        <v/>
      </c>
      <c r="O9242" s="119" t="str">
        <f>IF(M9242="","",VLOOKUP(M9242,'14'!D:D,1,0))</f>
        <v/>
      </c>
    </row>
    <row r="9243" spans="1:15" ht="12.75" customHeight="1" x14ac:dyDescent="0.2">
      <c r="A9243" s="36" t="str">
        <f>'0'!$A$4</f>
        <v>………………..</v>
      </c>
      <c r="B9243" s="37">
        <f>'0'!$A$2</f>
        <v>46112</v>
      </c>
      <c r="C9243" s="37" t="s">
        <v>1243</v>
      </c>
      <c r="D9243" s="119" t="str">
        <f>IF(G9243="","",VLOOKUP(G9243,номенклатури!R:T,2,0))</f>
        <v/>
      </c>
      <c r="E9243" s="333" t="str">
        <f>IF(G9243="","",VLOOKUP(G9243,номенклатури!R:T,3,0))</f>
        <v/>
      </c>
      <c r="F9243" s="159" t="str">
        <f>IF(G9243="","",IF(ISERROR(VLOOKUP(G9243,номенклатури!V:V,1,0)),E9243*H9243,E9243*I9243))</f>
        <v/>
      </c>
      <c r="G9243" s="14"/>
      <c r="H9243" s="15"/>
      <c r="I9243" s="15"/>
      <c r="J9243" s="15"/>
      <c r="K9243" s="15"/>
      <c r="L9243" s="217"/>
      <c r="M9243" s="22"/>
      <c r="N9243" s="119" t="str">
        <f>IF(G9243="","",VLOOKUP(G9243,номенклатури!R:U,4,0))</f>
        <v/>
      </c>
      <c r="O9243" s="119" t="str">
        <f>IF(M9243="","",VLOOKUP(M9243,'14'!D:D,1,0))</f>
        <v/>
      </c>
    </row>
    <row r="9244" spans="1:15" ht="12.75" customHeight="1" x14ac:dyDescent="0.2">
      <c r="A9244" s="36" t="str">
        <f>'0'!$A$4</f>
        <v>………………..</v>
      </c>
      <c r="B9244" s="37">
        <f>'0'!$A$2</f>
        <v>46112</v>
      </c>
      <c r="C9244" s="37" t="s">
        <v>1243</v>
      </c>
      <c r="D9244" s="119" t="str">
        <f>IF(G9244="","",VLOOKUP(G9244,номенклатури!R:T,2,0))</f>
        <v/>
      </c>
      <c r="E9244" s="333" t="str">
        <f>IF(G9244="","",VLOOKUP(G9244,номенклатури!R:T,3,0))</f>
        <v/>
      </c>
      <c r="F9244" s="159" t="str">
        <f>IF(G9244="","",IF(ISERROR(VLOOKUP(G9244,номенклатури!V:V,1,0)),E9244*H9244,E9244*I9244))</f>
        <v/>
      </c>
      <c r="G9244" s="14"/>
      <c r="H9244" s="15"/>
      <c r="I9244" s="15"/>
      <c r="J9244" s="15"/>
      <c r="K9244" s="15"/>
      <c r="L9244" s="217"/>
      <c r="M9244" s="22"/>
      <c r="N9244" s="119" t="str">
        <f>IF(G9244="","",VLOOKUP(G9244,номенклатури!R:U,4,0))</f>
        <v/>
      </c>
      <c r="O9244" s="119" t="str">
        <f>IF(M9244="","",VLOOKUP(M9244,'14'!D:D,1,0))</f>
        <v/>
      </c>
    </row>
    <row r="9245" spans="1:15" ht="12.75" customHeight="1" x14ac:dyDescent="0.2">
      <c r="A9245" s="36" t="str">
        <f>'0'!$A$4</f>
        <v>………………..</v>
      </c>
      <c r="B9245" s="37">
        <f>'0'!$A$2</f>
        <v>46112</v>
      </c>
      <c r="C9245" s="37" t="s">
        <v>1243</v>
      </c>
      <c r="D9245" s="119" t="str">
        <f>IF(G9245="","",VLOOKUP(G9245,номенклатури!R:T,2,0))</f>
        <v/>
      </c>
      <c r="E9245" s="333" t="str">
        <f>IF(G9245="","",VLOOKUP(G9245,номенклатури!R:T,3,0))</f>
        <v/>
      </c>
      <c r="F9245" s="159" t="str">
        <f>IF(G9245="","",IF(ISERROR(VLOOKUP(G9245,номенклатури!V:V,1,0)),E9245*H9245,E9245*I9245))</f>
        <v/>
      </c>
      <c r="G9245" s="14"/>
      <c r="H9245" s="15"/>
      <c r="I9245" s="15"/>
      <c r="J9245" s="15"/>
      <c r="K9245" s="15"/>
      <c r="L9245" s="217"/>
      <c r="M9245" s="22"/>
      <c r="N9245" s="119" t="str">
        <f>IF(G9245="","",VLOOKUP(G9245,номенклатури!R:U,4,0))</f>
        <v/>
      </c>
      <c r="O9245" s="119" t="str">
        <f>IF(M9245="","",VLOOKUP(M9245,'14'!D:D,1,0))</f>
        <v/>
      </c>
    </row>
    <row r="9246" spans="1:15" ht="12.75" customHeight="1" x14ac:dyDescent="0.2">
      <c r="A9246" s="36" t="str">
        <f>'0'!$A$4</f>
        <v>………………..</v>
      </c>
      <c r="B9246" s="37">
        <f>'0'!$A$2</f>
        <v>46112</v>
      </c>
      <c r="C9246" s="37" t="s">
        <v>1243</v>
      </c>
      <c r="D9246" s="119" t="str">
        <f>IF(G9246="","",VLOOKUP(G9246,номенклатури!R:T,2,0))</f>
        <v/>
      </c>
      <c r="E9246" s="333" t="str">
        <f>IF(G9246="","",VLOOKUP(G9246,номенклатури!R:T,3,0))</f>
        <v/>
      </c>
      <c r="F9246" s="159" t="str">
        <f>IF(G9246="","",IF(ISERROR(VLOOKUP(G9246,номенклатури!V:V,1,0)),E9246*H9246,E9246*I9246))</f>
        <v/>
      </c>
      <c r="G9246" s="14"/>
      <c r="H9246" s="15"/>
      <c r="I9246" s="15"/>
      <c r="J9246" s="15"/>
      <c r="K9246" s="15"/>
      <c r="L9246" s="217"/>
      <c r="M9246" s="22"/>
      <c r="N9246" s="119" t="str">
        <f>IF(G9246="","",VLOOKUP(G9246,номенклатури!R:U,4,0))</f>
        <v/>
      </c>
      <c r="O9246" s="119" t="str">
        <f>IF(M9246="","",VLOOKUP(M9246,'14'!D:D,1,0))</f>
        <v/>
      </c>
    </row>
    <row r="9247" spans="1:15" ht="12.75" customHeight="1" x14ac:dyDescent="0.2">
      <c r="A9247" s="36" t="str">
        <f>'0'!$A$4</f>
        <v>………………..</v>
      </c>
      <c r="B9247" s="37">
        <f>'0'!$A$2</f>
        <v>46112</v>
      </c>
      <c r="C9247" s="37" t="s">
        <v>1243</v>
      </c>
      <c r="D9247" s="119" t="str">
        <f>IF(G9247="","",VLOOKUP(G9247,номенклатури!R:T,2,0))</f>
        <v/>
      </c>
      <c r="E9247" s="333" t="str">
        <f>IF(G9247="","",VLOOKUP(G9247,номенклатури!R:T,3,0))</f>
        <v/>
      </c>
      <c r="F9247" s="159" t="str">
        <f>IF(G9247="","",IF(ISERROR(VLOOKUP(G9247,номенклатури!V:V,1,0)),E9247*H9247,E9247*I9247))</f>
        <v/>
      </c>
      <c r="G9247" s="14"/>
      <c r="H9247" s="15"/>
      <c r="I9247" s="15"/>
      <c r="J9247" s="15"/>
      <c r="K9247" s="15"/>
      <c r="L9247" s="217"/>
      <c r="M9247" s="22"/>
      <c r="N9247" s="119" t="str">
        <f>IF(G9247="","",VLOOKUP(G9247,номенклатури!R:U,4,0))</f>
        <v/>
      </c>
      <c r="O9247" s="119" t="str">
        <f>IF(M9247="","",VLOOKUP(M9247,'14'!D:D,1,0))</f>
        <v/>
      </c>
    </row>
    <row r="9248" spans="1:15" ht="12.75" customHeight="1" x14ac:dyDescent="0.2">
      <c r="A9248" s="36" t="str">
        <f>'0'!$A$4</f>
        <v>………………..</v>
      </c>
      <c r="B9248" s="37">
        <f>'0'!$A$2</f>
        <v>46112</v>
      </c>
      <c r="C9248" s="37" t="s">
        <v>1243</v>
      </c>
      <c r="D9248" s="119" t="str">
        <f>IF(G9248="","",VLOOKUP(G9248,номенклатури!R:T,2,0))</f>
        <v/>
      </c>
      <c r="E9248" s="333" t="str">
        <f>IF(G9248="","",VLOOKUP(G9248,номенклатури!R:T,3,0))</f>
        <v/>
      </c>
      <c r="F9248" s="159" t="str">
        <f>IF(G9248="","",IF(ISERROR(VLOOKUP(G9248,номенклатури!V:V,1,0)),E9248*H9248,E9248*I9248))</f>
        <v/>
      </c>
      <c r="G9248" s="14"/>
      <c r="H9248" s="15"/>
      <c r="I9248" s="15"/>
      <c r="J9248" s="15"/>
      <c r="K9248" s="15"/>
      <c r="L9248" s="217"/>
      <c r="M9248" s="22"/>
      <c r="N9248" s="119" t="str">
        <f>IF(G9248="","",VLOOKUP(G9248,номенклатури!R:U,4,0))</f>
        <v/>
      </c>
      <c r="O9248" s="119" t="str">
        <f>IF(M9248="","",VLOOKUP(M9248,'14'!D:D,1,0))</f>
        <v/>
      </c>
    </row>
    <row r="9249" spans="1:15" ht="12.75" customHeight="1" x14ac:dyDescent="0.2">
      <c r="A9249" s="36" t="str">
        <f>'0'!$A$4</f>
        <v>………………..</v>
      </c>
      <c r="B9249" s="37">
        <f>'0'!$A$2</f>
        <v>46112</v>
      </c>
      <c r="C9249" s="37" t="s">
        <v>1243</v>
      </c>
      <c r="D9249" s="119" t="str">
        <f>IF(G9249="","",VLOOKUP(G9249,номенклатури!R:T,2,0))</f>
        <v/>
      </c>
      <c r="E9249" s="333" t="str">
        <f>IF(G9249="","",VLOOKUP(G9249,номенклатури!R:T,3,0))</f>
        <v/>
      </c>
      <c r="F9249" s="159" t="str">
        <f>IF(G9249="","",IF(ISERROR(VLOOKUP(G9249,номенклатури!V:V,1,0)),E9249*H9249,E9249*I9249))</f>
        <v/>
      </c>
      <c r="G9249" s="14"/>
      <c r="H9249" s="15"/>
      <c r="I9249" s="15"/>
      <c r="J9249" s="15"/>
      <c r="K9249" s="15"/>
      <c r="L9249" s="217"/>
      <c r="M9249" s="22"/>
      <c r="N9249" s="119" t="str">
        <f>IF(G9249="","",VLOOKUP(G9249,номенклатури!R:U,4,0))</f>
        <v/>
      </c>
      <c r="O9249" s="119" t="str">
        <f>IF(M9249="","",VLOOKUP(M9249,'14'!D:D,1,0))</f>
        <v/>
      </c>
    </row>
    <row r="9250" spans="1:15" ht="12.75" customHeight="1" x14ac:dyDescent="0.2">
      <c r="A9250" s="36" t="str">
        <f>'0'!$A$4</f>
        <v>………………..</v>
      </c>
      <c r="B9250" s="37">
        <f>'0'!$A$2</f>
        <v>46112</v>
      </c>
      <c r="C9250" s="37" t="s">
        <v>1243</v>
      </c>
      <c r="D9250" s="119" t="str">
        <f>IF(G9250="","",VLOOKUP(G9250,номенклатури!R:T,2,0))</f>
        <v/>
      </c>
      <c r="E9250" s="333" t="str">
        <f>IF(G9250="","",VLOOKUP(G9250,номенклатури!R:T,3,0))</f>
        <v/>
      </c>
      <c r="F9250" s="159" t="str">
        <f>IF(G9250="","",IF(ISERROR(VLOOKUP(G9250,номенклатури!V:V,1,0)),E9250*H9250,E9250*I9250))</f>
        <v/>
      </c>
      <c r="G9250" s="14"/>
      <c r="H9250" s="15"/>
      <c r="I9250" s="15"/>
      <c r="J9250" s="15"/>
      <c r="K9250" s="15"/>
      <c r="L9250" s="217"/>
      <c r="M9250" s="22"/>
      <c r="N9250" s="119" t="str">
        <f>IF(G9250="","",VLOOKUP(G9250,номенклатури!R:U,4,0))</f>
        <v/>
      </c>
      <c r="O9250" s="119" t="str">
        <f>IF(M9250="","",VLOOKUP(M9250,'14'!D:D,1,0))</f>
        <v/>
      </c>
    </row>
    <row r="9251" spans="1:15" ht="12.75" customHeight="1" x14ac:dyDescent="0.2">
      <c r="A9251" s="36" t="str">
        <f>'0'!$A$4</f>
        <v>………………..</v>
      </c>
      <c r="B9251" s="37">
        <f>'0'!$A$2</f>
        <v>46112</v>
      </c>
      <c r="C9251" s="37" t="s">
        <v>1243</v>
      </c>
      <c r="D9251" s="119" t="str">
        <f>IF(G9251="","",VLOOKUP(G9251,номенклатури!R:T,2,0))</f>
        <v/>
      </c>
      <c r="E9251" s="333" t="str">
        <f>IF(G9251="","",VLOOKUP(G9251,номенклатури!R:T,3,0))</f>
        <v/>
      </c>
      <c r="F9251" s="159" t="str">
        <f>IF(G9251="","",IF(ISERROR(VLOOKUP(G9251,номенклатури!V:V,1,0)),E9251*H9251,E9251*I9251))</f>
        <v/>
      </c>
      <c r="G9251" s="14"/>
      <c r="H9251" s="15"/>
      <c r="I9251" s="15"/>
      <c r="J9251" s="15"/>
      <c r="K9251" s="15"/>
      <c r="L9251" s="217"/>
      <c r="M9251" s="22"/>
      <c r="N9251" s="119" t="str">
        <f>IF(G9251="","",VLOOKUP(G9251,номенклатури!R:U,4,0))</f>
        <v/>
      </c>
      <c r="O9251" s="119" t="str">
        <f>IF(M9251="","",VLOOKUP(M9251,'14'!D:D,1,0))</f>
        <v/>
      </c>
    </row>
    <row r="9252" spans="1:15" ht="12.75" customHeight="1" x14ac:dyDescent="0.2">
      <c r="A9252" s="36" t="str">
        <f>'0'!$A$4</f>
        <v>………………..</v>
      </c>
      <c r="B9252" s="37">
        <f>'0'!$A$2</f>
        <v>46112</v>
      </c>
      <c r="C9252" s="37" t="s">
        <v>1243</v>
      </c>
      <c r="D9252" s="119" t="str">
        <f>IF(G9252="","",VLOOKUP(G9252,номенклатури!R:T,2,0))</f>
        <v/>
      </c>
      <c r="E9252" s="333" t="str">
        <f>IF(G9252="","",VLOOKUP(G9252,номенклатури!R:T,3,0))</f>
        <v/>
      </c>
      <c r="F9252" s="159" t="str">
        <f>IF(G9252="","",IF(ISERROR(VLOOKUP(G9252,номенклатури!V:V,1,0)),E9252*H9252,E9252*I9252))</f>
        <v/>
      </c>
      <c r="G9252" s="14"/>
      <c r="H9252" s="15"/>
      <c r="I9252" s="15"/>
      <c r="J9252" s="15"/>
      <c r="K9252" s="15"/>
      <c r="L9252" s="217"/>
      <c r="M9252" s="22"/>
      <c r="N9252" s="119" t="str">
        <f>IF(G9252="","",VLOOKUP(G9252,номенклатури!R:U,4,0))</f>
        <v/>
      </c>
      <c r="O9252" s="119" t="str">
        <f>IF(M9252="","",VLOOKUP(M9252,'14'!D:D,1,0))</f>
        <v/>
      </c>
    </row>
    <row r="9253" spans="1:15" ht="12.75" customHeight="1" x14ac:dyDescent="0.2">
      <c r="A9253" s="36" t="str">
        <f>'0'!$A$4</f>
        <v>………………..</v>
      </c>
      <c r="B9253" s="37">
        <f>'0'!$A$2</f>
        <v>46112</v>
      </c>
      <c r="C9253" s="37" t="s">
        <v>1243</v>
      </c>
      <c r="D9253" s="119" t="str">
        <f>IF(G9253="","",VLOOKUP(G9253,номенклатури!R:T,2,0))</f>
        <v/>
      </c>
      <c r="E9253" s="333" t="str">
        <f>IF(G9253="","",VLOOKUP(G9253,номенклатури!R:T,3,0))</f>
        <v/>
      </c>
      <c r="F9253" s="159" t="str">
        <f>IF(G9253="","",IF(ISERROR(VLOOKUP(G9253,номенклатури!V:V,1,0)),E9253*H9253,E9253*I9253))</f>
        <v/>
      </c>
      <c r="G9253" s="14"/>
      <c r="H9253" s="15"/>
      <c r="I9253" s="15"/>
      <c r="J9253" s="15"/>
      <c r="K9253" s="15"/>
      <c r="L9253" s="217"/>
      <c r="M9253" s="22"/>
      <c r="N9253" s="119" t="str">
        <f>IF(G9253="","",VLOOKUP(G9253,номенклатури!R:U,4,0))</f>
        <v/>
      </c>
      <c r="O9253" s="119" t="str">
        <f>IF(M9253="","",VLOOKUP(M9253,'14'!D:D,1,0))</f>
        <v/>
      </c>
    </row>
    <row r="9254" spans="1:15" ht="12.75" customHeight="1" x14ac:dyDescent="0.2">
      <c r="A9254" s="36" t="str">
        <f>'0'!$A$4</f>
        <v>………………..</v>
      </c>
      <c r="B9254" s="37">
        <f>'0'!$A$2</f>
        <v>46112</v>
      </c>
      <c r="C9254" s="37" t="s">
        <v>1243</v>
      </c>
      <c r="D9254" s="119" t="str">
        <f>IF(G9254="","",VLOOKUP(G9254,номенклатури!R:T,2,0))</f>
        <v/>
      </c>
      <c r="E9254" s="333" t="str">
        <f>IF(G9254="","",VLOOKUP(G9254,номенклатури!R:T,3,0))</f>
        <v/>
      </c>
      <c r="F9254" s="159" t="str">
        <f>IF(G9254="","",IF(ISERROR(VLOOKUP(G9254,номенклатури!V:V,1,0)),E9254*H9254,E9254*I9254))</f>
        <v/>
      </c>
      <c r="G9254" s="14"/>
      <c r="H9254" s="15"/>
      <c r="I9254" s="15"/>
      <c r="J9254" s="15"/>
      <c r="K9254" s="15"/>
      <c r="L9254" s="217"/>
      <c r="M9254" s="22"/>
      <c r="N9254" s="119" t="str">
        <f>IF(G9254="","",VLOOKUP(G9254,номенклатури!R:U,4,0))</f>
        <v/>
      </c>
      <c r="O9254" s="119" t="str">
        <f>IF(M9254="","",VLOOKUP(M9254,'14'!D:D,1,0))</f>
        <v/>
      </c>
    </row>
    <row r="9255" spans="1:15" ht="12.75" customHeight="1" x14ac:dyDescent="0.2">
      <c r="A9255" s="36" t="str">
        <f>'0'!$A$4</f>
        <v>………………..</v>
      </c>
      <c r="B9255" s="37">
        <f>'0'!$A$2</f>
        <v>46112</v>
      </c>
      <c r="C9255" s="37" t="s">
        <v>1243</v>
      </c>
      <c r="D9255" s="119" t="str">
        <f>IF(G9255="","",VLOOKUP(G9255,номенклатури!R:T,2,0))</f>
        <v/>
      </c>
      <c r="E9255" s="333" t="str">
        <f>IF(G9255="","",VLOOKUP(G9255,номенклатури!R:T,3,0))</f>
        <v/>
      </c>
      <c r="F9255" s="159" t="str">
        <f>IF(G9255="","",IF(ISERROR(VLOOKUP(G9255,номенклатури!V:V,1,0)),E9255*H9255,E9255*I9255))</f>
        <v/>
      </c>
      <c r="G9255" s="14"/>
      <c r="H9255" s="15"/>
      <c r="I9255" s="15"/>
      <c r="J9255" s="15"/>
      <c r="K9255" s="15"/>
      <c r="L9255" s="217"/>
      <c r="M9255" s="22"/>
      <c r="N9255" s="119" t="str">
        <f>IF(G9255="","",VLOOKUP(G9255,номенклатури!R:U,4,0))</f>
        <v/>
      </c>
      <c r="O9255" s="119" t="str">
        <f>IF(M9255="","",VLOOKUP(M9255,'14'!D:D,1,0))</f>
        <v/>
      </c>
    </row>
    <row r="9256" spans="1:15" ht="12.75" customHeight="1" x14ac:dyDescent="0.2">
      <c r="A9256" s="36" t="str">
        <f>'0'!$A$4</f>
        <v>………………..</v>
      </c>
      <c r="B9256" s="37">
        <f>'0'!$A$2</f>
        <v>46112</v>
      </c>
      <c r="C9256" s="37" t="s">
        <v>1243</v>
      </c>
      <c r="D9256" s="119" t="str">
        <f>IF(G9256="","",VLOOKUP(G9256,номенклатури!R:T,2,0))</f>
        <v/>
      </c>
      <c r="E9256" s="333" t="str">
        <f>IF(G9256="","",VLOOKUP(G9256,номенклатури!R:T,3,0))</f>
        <v/>
      </c>
      <c r="F9256" s="159" t="str">
        <f>IF(G9256="","",IF(ISERROR(VLOOKUP(G9256,номенклатури!V:V,1,0)),E9256*H9256,E9256*I9256))</f>
        <v/>
      </c>
      <c r="G9256" s="14"/>
      <c r="H9256" s="15"/>
      <c r="I9256" s="15"/>
      <c r="J9256" s="15"/>
      <c r="K9256" s="15"/>
      <c r="L9256" s="217"/>
      <c r="M9256" s="22"/>
      <c r="N9256" s="119" t="str">
        <f>IF(G9256="","",VLOOKUP(G9256,номенклатури!R:U,4,0))</f>
        <v/>
      </c>
      <c r="O9256" s="119" t="str">
        <f>IF(M9256="","",VLOOKUP(M9256,'14'!D:D,1,0))</f>
        <v/>
      </c>
    </row>
    <row r="9257" spans="1:15" ht="12.75" customHeight="1" x14ac:dyDescent="0.2">
      <c r="A9257" s="36" t="str">
        <f>'0'!$A$4</f>
        <v>………………..</v>
      </c>
      <c r="B9257" s="37">
        <f>'0'!$A$2</f>
        <v>46112</v>
      </c>
      <c r="C9257" s="37" t="s">
        <v>1243</v>
      </c>
      <c r="D9257" s="119" t="str">
        <f>IF(G9257="","",VLOOKUP(G9257,номенклатури!R:T,2,0))</f>
        <v/>
      </c>
      <c r="E9257" s="333" t="str">
        <f>IF(G9257="","",VLOOKUP(G9257,номенклатури!R:T,3,0))</f>
        <v/>
      </c>
      <c r="F9257" s="159" t="str">
        <f>IF(G9257="","",IF(ISERROR(VLOOKUP(G9257,номенклатури!V:V,1,0)),E9257*H9257,E9257*I9257))</f>
        <v/>
      </c>
      <c r="G9257" s="14"/>
      <c r="H9257" s="15"/>
      <c r="I9257" s="15"/>
      <c r="J9257" s="15"/>
      <c r="K9257" s="15"/>
      <c r="L9257" s="217"/>
      <c r="M9257" s="22"/>
      <c r="N9257" s="119" t="str">
        <f>IF(G9257="","",VLOOKUP(G9257,номенклатури!R:U,4,0))</f>
        <v/>
      </c>
      <c r="O9257" s="119" t="str">
        <f>IF(M9257="","",VLOOKUP(M9257,'14'!D:D,1,0))</f>
        <v/>
      </c>
    </row>
    <row r="9258" spans="1:15" ht="12.75" customHeight="1" x14ac:dyDescent="0.2">
      <c r="A9258" s="36" t="str">
        <f>'0'!$A$4</f>
        <v>………………..</v>
      </c>
      <c r="B9258" s="37">
        <f>'0'!$A$2</f>
        <v>46112</v>
      </c>
      <c r="C9258" s="37" t="s">
        <v>1243</v>
      </c>
      <c r="D9258" s="119" t="str">
        <f>IF(G9258="","",VLOOKUP(G9258,номенклатури!R:T,2,0))</f>
        <v/>
      </c>
      <c r="E9258" s="333" t="str">
        <f>IF(G9258="","",VLOOKUP(G9258,номенклатури!R:T,3,0))</f>
        <v/>
      </c>
      <c r="F9258" s="159" t="str">
        <f>IF(G9258="","",IF(ISERROR(VLOOKUP(G9258,номенклатури!V:V,1,0)),E9258*H9258,E9258*I9258))</f>
        <v/>
      </c>
      <c r="G9258" s="14"/>
      <c r="H9258" s="15"/>
      <c r="I9258" s="15"/>
      <c r="J9258" s="15"/>
      <c r="K9258" s="15"/>
      <c r="L9258" s="217"/>
      <c r="M9258" s="22"/>
      <c r="N9258" s="119" t="str">
        <f>IF(G9258="","",VLOOKUP(G9258,номенклатури!R:U,4,0))</f>
        <v/>
      </c>
      <c r="O9258" s="119" t="str">
        <f>IF(M9258="","",VLOOKUP(M9258,'14'!D:D,1,0))</f>
        <v/>
      </c>
    </row>
    <row r="9259" spans="1:15" ht="12.75" customHeight="1" x14ac:dyDescent="0.2">
      <c r="A9259" s="36" t="str">
        <f>'0'!$A$4</f>
        <v>………………..</v>
      </c>
      <c r="B9259" s="37">
        <f>'0'!$A$2</f>
        <v>46112</v>
      </c>
      <c r="C9259" s="37" t="s">
        <v>1243</v>
      </c>
      <c r="D9259" s="119" t="str">
        <f>IF(G9259="","",VLOOKUP(G9259,номенклатури!R:T,2,0))</f>
        <v/>
      </c>
      <c r="E9259" s="333" t="str">
        <f>IF(G9259="","",VLOOKUP(G9259,номенклатури!R:T,3,0))</f>
        <v/>
      </c>
      <c r="F9259" s="159" t="str">
        <f>IF(G9259="","",IF(ISERROR(VLOOKUP(G9259,номенклатури!V:V,1,0)),E9259*H9259,E9259*I9259))</f>
        <v/>
      </c>
      <c r="G9259" s="14"/>
      <c r="H9259" s="15"/>
      <c r="I9259" s="15"/>
      <c r="J9259" s="15"/>
      <c r="K9259" s="15"/>
      <c r="L9259" s="217"/>
      <c r="M9259" s="22"/>
      <c r="N9259" s="119" t="str">
        <f>IF(G9259="","",VLOOKUP(G9259,номенклатури!R:U,4,0))</f>
        <v/>
      </c>
      <c r="O9259" s="119" t="str">
        <f>IF(M9259="","",VLOOKUP(M9259,'14'!D:D,1,0))</f>
        <v/>
      </c>
    </row>
    <row r="9260" spans="1:15" ht="12.75" customHeight="1" x14ac:dyDescent="0.2">
      <c r="A9260" s="36" t="str">
        <f>'0'!$A$4</f>
        <v>………………..</v>
      </c>
      <c r="B9260" s="37">
        <f>'0'!$A$2</f>
        <v>46112</v>
      </c>
      <c r="C9260" s="37" t="s">
        <v>1243</v>
      </c>
      <c r="D9260" s="119" t="str">
        <f>IF(G9260="","",VLOOKUP(G9260,номенклатури!R:T,2,0))</f>
        <v/>
      </c>
      <c r="E9260" s="333" t="str">
        <f>IF(G9260="","",VLOOKUP(G9260,номенклатури!R:T,3,0))</f>
        <v/>
      </c>
      <c r="F9260" s="159" t="str">
        <f>IF(G9260="","",IF(ISERROR(VLOOKUP(G9260,номенклатури!V:V,1,0)),E9260*H9260,E9260*I9260))</f>
        <v/>
      </c>
      <c r="G9260" s="14"/>
      <c r="H9260" s="15"/>
      <c r="I9260" s="15"/>
      <c r="J9260" s="15"/>
      <c r="K9260" s="15"/>
      <c r="L9260" s="217"/>
      <c r="M9260" s="22"/>
      <c r="N9260" s="119" t="str">
        <f>IF(G9260="","",VLOOKUP(G9260,номенклатури!R:U,4,0))</f>
        <v/>
      </c>
      <c r="O9260" s="119" t="str">
        <f>IF(M9260="","",VLOOKUP(M9260,'14'!D:D,1,0))</f>
        <v/>
      </c>
    </row>
    <row r="9261" spans="1:15" ht="12.75" customHeight="1" x14ac:dyDescent="0.2">
      <c r="A9261" s="36" t="str">
        <f>'0'!$A$4</f>
        <v>………………..</v>
      </c>
      <c r="B9261" s="37">
        <f>'0'!$A$2</f>
        <v>46112</v>
      </c>
      <c r="C9261" s="37" t="s">
        <v>1243</v>
      </c>
      <c r="D9261" s="119" t="str">
        <f>IF(G9261="","",VLOOKUP(G9261,номенклатури!R:T,2,0))</f>
        <v/>
      </c>
      <c r="E9261" s="333" t="str">
        <f>IF(G9261="","",VLOOKUP(G9261,номенклатури!R:T,3,0))</f>
        <v/>
      </c>
      <c r="F9261" s="159" t="str">
        <f>IF(G9261="","",IF(ISERROR(VLOOKUP(G9261,номенклатури!V:V,1,0)),E9261*H9261,E9261*I9261))</f>
        <v/>
      </c>
      <c r="G9261" s="14"/>
      <c r="H9261" s="15"/>
      <c r="I9261" s="15"/>
      <c r="J9261" s="15"/>
      <c r="K9261" s="15"/>
      <c r="L9261" s="217"/>
      <c r="M9261" s="22"/>
      <c r="N9261" s="119" t="str">
        <f>IF(G9261="","",VLOOKUP(G9261,номенклатури!R:U,4,0))</f>
        <v/>
      </c>
      <c r="O9261" s="119" t="str">
        <f>IF(M9261="","",VLOOKUP(M9261,'14'!D:D,1,0))</f>
        <v/>
      </c>
    </row>
    <row r="9262" spans="1:15" ht="12.75" customHeight="1" x14ac:dyDescent="0.2">
      <c r="A9262" s="36" t="str">
        <f>'0'!$A$4</f>
        <v>………………..</v>
      </c>
      <c r="B9262" s="37">
        <f>'0'!$A$2</f>
        <v>46112</v>
      </c>
      <c r="C9262" s="37" t="s">
        <v>1243</v>
      </c>
      <c r="D9262" s="119" t="str">
        <f>IF(G9262="","",VLOOKUP(G9262,номенклатури!R:T,2,0))</f>
        <v/>
      </c>
      <c r="E9262" s="333" t="str">
        <f>IF(G9262="","",VLOOKUP(G9262,номенклатури!R:T,3,0))</f>
        <v/>
      </c>
      <c r="F9262" s="159" t="str">
        <f>IF(G9262="","",IF(ISERROR(VLOOKUP(G9262,номенклатури!V:V,1,0)),E9262*H9262,E9262*I9262))</f>
        <v/>
      </c>
      <c r="G9262" s="14"/>
      <c r="H9262" s="15"/>
      <c r="I9262" s="15"/>
      <c r="J9262" s="15"/>
      <c r="K9262" s="15"/>
      <c r="L9262" s="217"/>
      <c r="M9262" s="22"/>
      <c r="N9262" s="119" t="str">
        <f>IF(G9262="","",VLOOKUP(G9262,номенклатури!R:U,4,0))</f>
        <v/>
      </c>
      <c r="O9262" s="119" t="str">
        <f>IF(M9262="","",VLOOKUP(M9262,'14'!D:D,1,0))</f>
        <v/>
      </c>
    </row>
    <row r="9263" spans="1:15" ht="12.75" customHeight="1" x14ac:dyDescent="0.2">
      <c r="A9263" s="36" t="str">
        <f>'0'!$A$4</f>
        <v>………………..</v>
      </c>
      <c r="B9263" s="37">
        <f>'0'!$A$2</f>
        <v>46112</v>
      </c>
      <c r="C9263" s="37" t="s">
        <v>1243</v>
      </c>
      <c r="D9263" s="119" t="str">
        <f>IF(G9263="","",VLOOKUP(G9263,номенклатури!R:T,2,0))</f>
        <v/>
      </c>
      <c r="E9263" s="333" t="str">
        <f>IF(G9263="","",VLOOKUP(G9263,номенклатури!R:T,3,0))</f>
        <v/>
      </c>
      <c r="F9263" s="159" t="str">
        <f>IF(G9263="","",IF(ISERROR(VLOOKUP(G9263,номенклатури!V:V,1,0)),E9263*H9263,E9263*I9263))</f>
        <v/>
      </c>
      <c r="G9263" s="14"/>
      <c r="H9263" s="15"/>
      <c r="I9263" s="15"/>
      <c r="J9263" s="15"/>
      <c r="K9263" s="15"/>
      <c r="L9263" s="217"/>
      <c r="M9263" s="22"/>
      <c r="N9263" s="119" t="str">
        <f>IF(G9263="","",VLOOKUP(G9263,номенклатури!R:U,4,0))</f>
        <v/>
      </c>
      <c r="O9263" s="119" t="str">
        <f>IF(M9263="","",VLOOKUP(M9263,'14'!D:D,1,0))</f>
        <v/>
      </c>
    </row>
    <row r="9264" spans="1:15" ht="12.75" customHeight="1" x14ac:dyDescent="0.2">
      <c r="A9264" s="36" t="str">
        <f>'0'!$A$4</f>
        <v>………………..</v>
      </c>
      <c r="B9264" s="37">
        <f>'0'!$A$2</f>
        <v>46112</v>
      </c>
      <c r="C9264" s="37" t="s">
        <v>1243</v>
      </c>
      <c r="D9264" s="119" t="str">
        <f>IF(G9264="","",VLOOKUP(G9264,номенклатури!R:T,2,0))</f>
        <v/>
      </c>
      <c r="E9264" s="333" t="str">
        <f>IF(G9264="","",VLOOKUP(G9264,номенклатури!R:T,3,0))</f>
        <v/>
      </c>
      <c r="F9264" s="159" t="str">
        <f>IF(G9264="","",IF(ISERROR(VLOOKUP(G9264,номенклатури!V:V,1,0)),E9264*H9264,E9264*I9264))</f>
        <v/>
      </c>
      <c r="G9264" s="14"/>
      <c r="H9264" s="15"/>
      <c r="I9264" s="15"/>
      <c r="J9264" s="15"/>
      <c r="K9264" s="15"/>
      <c r="L9264" s="217"/>
      <c r="M9264" s="22"/>
      <c r="N9264" s="119" t="str">
        <f>IF(G9264="","",VLOOKUP(G9264,номенклатури!R:U,4,0))</f>
        <v/>
      </c>
      <c r="O9264" s="119" t="str">
        <f>IF(M9264="","",VLOOKUP(M9264,'14'!D:D,1,0))</f>
        <v/>
      </c>
    </row>
    <row r="9265" spans="1:15" ht="12.75" customHeight="1" x14ac:dyDescent="0.2">
      <c r="A9265" s="36" t="str">
        <f>'0'!$A$4</f>
        <v>………………..</v>
      </c>
      <c r="B9265" s="37">
        <f>'0'!$A$2</f>
        <v>46112</v>
      </c>
      <c r="C9265" s="37" t="s">
        <v>1243</v>
      </c>
      <c r="D9265" s="119" t="str">
        <f>IF(G9265="","",VLOOKUP(G9265,номенклатури!R:T,2,0))</f>
        <v/>
      </c>
      <c r="E9265" s="333" t="str">
        <f>IF(G9265="","",VLOOKUP(G9265,номенклатури!R:T,3,0))</f>
        <v/>
      </c>
      <c r="F9265" s="159" t="str">
        <f>IF(G9265="","",IF(ISERROR(VLOOKUP(G9265,номенклатури!V:V,1,0)),E9265*H9265,E9265*I9265))</f>
        <v/>
      </c>
      <c r="G9265" s="14"/>
      <c r="H9265" s="15"/>
      <c r="I9265" s="15"/>
      <c r="J9265" s="15"/>
      <c r="K9265" s="15"/>
      <c r="L9265" s="217"/>
      <c r="M9265" s="22"/>
      <c r="N9265" s="119" t="str">
        <f>IF(G9265="","",VLOOKUP(G9265,номенклатури!R:U,4,0))</f>
        <v/>
      </c>
      <c r="O9265" s="119" t="str">
        <f>IF(M9265="","",VLOOKUP(M9265,'14'!D:D,1,0))</f>
        <v/>
      </c>
    </row>
    <row r="9266" spans="1:15" ht="12.75" customHeight="1" x14ac:dyDescent="0.2">
      <c r="A9266" s="36" t="str">
        <f>'0'!$A$4</f>
        <v>………………..</v>
      </c>
      <c r="B9266" s="37">
        <f>'0'!$A$2</f>
        <v>46112</v>
      </c>
      <c r="C9266" s="37" t="s">
        <v>1243</v>
      </c>
      <c r="D9266" s="119" t="str">
        <f>IF(G9266="","",VLOOKUP(G9266,номенклатури!R:T,2,0))</f>
        <v/>
      </c>
      <c r="E9266" s="333" t="str">
        <f>IF(G9266="","",VLOOKUP(G9266,номенклатури!R:T,3,0))</f>
        <v/>
      </c>
      <c r="F9266" s="159" t="str">
        <f>IF(G9266="","",IF(ISERROR(VLOOKUP(G9266,номенклатури!V:V,1,0)),E9266*H9266,E9266*I9266))</f>
        <v/>
      </c>
      <c r="G9266" s="14"/>
      <c r="H9266" s="15"/>
      <c r="I9266" s="15"/>
      <c r="J9266" s="15"/>
      <c r="K9266" s="15"/>
      <c r="L9266" s="217"/>
      <c r="M9266" s="22"/>
      <c r="N9266" s="119" t="str">
        <f>IF(G9266="","",VLOOKUP(G9266,номенклатури!R:U,4,0))</f>
        <v/>
      </c>
      <c r="O9266" s="119" t="str">
        <f>IF(M9266="","",VLOOKUP(M9266,'14'!D:D,1,0))</f>
        <v/>
      </c>
    </row>
    <row r="9267" spans="1:15" ht="12.75" customHeight="1" x14ac:dyDescent="0.2">
      <c r="A9267" s="36" t="str">
        <f>'0'!$A$4</f>
        <v>………………..</v>
      </c>
      <c r="B9267" s="37">
        <f>'0'!$A$2</f>
        <v>46112</v>
      </c>
      <c r="C9267" s="37" t="s">
        <v>1243</v>
      </c>
      <c r="D9267" s="119" t="str">
        <f>IF(G9267="","",VLOOKUP(G9267,номенклатури!R:T,2,0))</f>
        <v/>
      </c>
      <c r="E9267" s="333" t="str">
        <f>IF(G9267="","",VLOOKUP(G9267,номенклатури!R:T,3,0))</f>
        <v/>
      </c>
      <c r="F9267" s="159" t="str">
        <f>IF(G9267="","",IF(ISERROR(VLOOKUP(G9267,номенклатури!V:V,1,0)),E9267*H9267,E9267*I9267))</f>
        <v/>
      </c>
      <c r="G9267" s="14"/>
      <c r="H9267" s="15"/>
      <c r="I9267" s="15"/>
      <c r="J9267" s="15"/>
      <c r="K9267" s="15"/>
      <c r="L9267" s="217"/>
      <c r="M9267" s="22"/>
      <c r="N9267" s="119" t="str">
        <f>IF(G9267="","",VLOOKUP(G9267,номенклатури!R:U,4,0))</f>
        <v/>
      </c>
      <c r="O9267" s="119" t="str">
        <f>IF(M9267="","",VLOOKUP(M9267,'14'!D:D,1,0))</f>
        <v/>
      </c>
    </row>
    <row r="9268" spans="1:15" ht="12.75" customHeight="1" x14ac:dyDescent="0.2">
      <c r="A9268" s="36" t="str">
        <f>'0'!$A$4</f>
        <v>………………..</v>
      </c>
      <c r="B9268" s="37">
        <f>'0'!$A$2</f>
        <v>46112</v>
      </c>
      <c r="C9268" s="37" t="s">
        <v>1243</v>
      </c>
      <c r="D9268" s="119" t="str">
        <f>IF(G9268="","",VLOOKUP(G9268,номенклатури!R:T,2,0))</f>
        <v/>
      </c>
      <c r="E9268" s="333" t="str">
        <f>IF(G9268="","",VLOOKUP(G9268,номенклатури!R:T,3,0))</f>
        <v/>
      </c>
      <c r="F9268" s="159" t="str">
        <f>IF(G9268="","",IF(ISERROR(VLOOKUP(G9268,номенклатури!V:V,1,0)),E9268*H9268,E9268*I9268))</f>
        <v/>
      </c>
      <c r="G9268" s="14"/>
      <c r="H9268" s="15"/>
      <c r="I9268" s="15"/>
      <c r="J9268" s="15"/>
      <c r="K9268" s="15"/>
      <c r="L9268" s="217"/>
      <c r="M9268" s="22"/>
      <c r="N9268" s="119" t="str">
        <f>IF(G9268="","",VLOOKUP(G9268,номенклатури!R:U,4,0))</f>
        <v/>
      </c>
      <c r="O9268" s="119" t="str">
        <f>IF(M9268="","",VLOOKUP(M9268,'14'!D:D,1,0))</f>
        <v/>
      </c>
    </row>
    <row r="9269" spans="1:15" ht="12.75" customHeight="1" x14ac:dyDescent="0.2">
      <c r="A9269" s="36" t="str">
        <f>'0'!$A$4</f>
        <v>………………..</v>
      </c>
      <c r="B9269" s="37">
        <f>'0'!$A$2</f>
        <v>46112</v>
      </c>
      <c r="C9269" s="37" t="s">
        <v>1243</v>
      </c>
      <c r="D9269" s="119" t="str">
        <f>IF(G9269="","",VLOOKUP(G9269,номенклатури!R:T,2,0))</f>
        <v/>
      </c>
      <c r="E9269" s="333" t="str">
        <f>IF(G9269="","",VLOOKUP(G9269,номенклатури!R:T,3,0))</f>
        <v/>
      </c>
      <c r="F9269" s="159" t="str">
        <f>IF(G9269="","",IF(ISERROR(VLOOKUP(G9269,номенклатури!V:V,1,0)),E9269*H9269,E9269*I9269))</f>
        <v/>
      </c>
      <c r="G9269" s="14"/>
      <c r="H9269" s="15"/>
      <c r="I9269" s="15"/>
      <c r="J9269" s="15"/>
      <c r="K9269" s="15"/>
      <c r="L9269" s="217"/>
      <c r="M9269" s="22"/>
      <c r="N9269" s="119" t="str">
        <f>IF(G9269="","",VLOOKUP(G9269,номенклатури!R:U,4,0))</f>
        <v/>
      </c>
      <c r="O9269" s="119" t="str">
        <f>IF(M9269="","",VLOOKUP(M9269,'14'!D:D,1,0))</f>
        <v/>
      </c>
    </row>
    <row r="9270" spans="1:15" ht="12.75" customHeight="1" x14ac:dyDescent="0.2">
      <c r="A9270" s="36" t="str">
        <f>'0'!$A$4</f>
        <v>………………..</v>
      </c>
      <c r="B9270" s="37">
        <f>'0'!$A$2</f>
        <v>46112</v>
      </c>
      <c r="C9270" s="37" t="s">
        <v>1243</v>
      </c>
      <c r="D9270" s="119" t="str">
        <f>IF(G9270="","",VLOOKUP(G9270,номенклатури!R:T,2,0))</f>
        <v/>
      </c>
      <c r="E9270" s="333" t="str">
        <f>IF(G9270="","",VLOOKUP(G9270,номенклатури!R:T,3,0))</f>
        <v/>
      </c>
      <c r="F9270" s="159" t="str">
        <f>IF(G9270="","",IF(ISERROR(VLOOKUP(G9270,номенклатури!V:V,1,0)),E9270*H9270,E9270*I9270))</f>
        <v/>
      </c>
      <c r="G9270" s="14"/>
      <c r="H9270" s="15"/>
      <c r="I9270" s="15"/>
      <c r="J9270" s="15"/>
      <c r="K9270" s="15"/>
      <c r="L9270" s="217"/>
      <c r="M9270" s="22"/>
      <c r="N9270" s="119" t="str">
        <f>IF(G9270="","",VLOOKUP(G9270,номенклатури!R:U,4,0))</f>
        <v/>
      </c>
      <c r="O9270" s="119" t="str">
        <f>IF(M9270="","",VLOOKUP(M9270,'14'!D:D,1,0))</f>
        <v/>
      </c>
    </row>
    <row r="9271" spans="1:15" ht="12.75" customHeight="1" x14ac:dyDescent="0.2">
      <c r="A9271" s="36" t="str">
        <f>'0'!$A$4</f>
        <v>………………..</v>
      </c>
      <c r="B9271" s="37">
        <f>'0'!$A$2</f>
        <v>46112</v>
      </c>
      <c r="C9271" s="37" t="s">
        <v>1243</v>
      </c>
      <c r="D9271" s="119" t="str">
        <f>IF(G9271="","",VLOOKUP(G9271,номенклатури!R:T,2,0))</f>
        <v/>
      </c>
      <c r="E9271" s="333" t="str">
        <f>IF(G9271="","",VLOOKUP(G9271,номенклатури!R:T,3,0))</f>
        <v/>
      </c>
      <c r="F9271" s="159" t="str">
        <f>IF(G9271="","",IF(ISERROR(VLOOKUP(G9271,номенклатури!V:V,1,0)),E9271*H9271,E9271*I9271))</f>
        <v/>
      </c>
      <c r="G9271" s="14"/>
      <c r="H9271" s="15"/>
      <c r="I9271" s="15"/>
      <c r="J9271" s="15"/>
      <c r="K9271" s="15"/>
      <c r="L9271" s="217"/>
      <c r="M9271" s="22"/>
      <c r="N9271" s="119" t="str">
        <f>IF(G9271="","",VLOOKUP(G9271,номенклатури!R:U,4,0))</f>
        <v/>
      </c>
      <c r="O9271" s="119" t="str">
        <f>IF(M9271="","",VLOOKUP(M9271,'14'!D:D,1,0))</f>
        <v/>
      </c>
    </row>
    <row r="9272" spans="1:15" ht="12.75" customHeight="1" x14ac:dyDescent="0.2">
      <c r="A9272" s="36" t="str">
        <f>'0'!$A$4</f>
        <v>………………..</v>
      </c>
      <c r="B9272" s="37">
        <f>'0'!$A$2</f>
        <v>46112</v>
      </c>
      <c r="C9272" s="37" t="s">
        <v>1243</v>
      </c>
      <c r="D9272" s="119" t="str">
        <f>IF(G9272="","",VLOOKUP(G9272,номенклатури!R:T,2,0))</f>
        <v/>
      </c>
      <c r="E9272" s="333" t="str">
        <f>IF(G9272="","",VLOOKUP(G9272,номенклатури!R:T,3,0))</f>
        <v/>
      </c>
      <c r="F9272" s="159" t="str">
        <f>IF(G9272="","",IF(ISERROR(VLOOKUP(G9272,номенклатури!V:V,1,0)),E9272*H9272,E9272*I9272))</f>
        <v/>
      </c>
      <c r="G9272" s="14"/>
      <c r="H9272" s="15"/>
      <c r="I9272" s="15"/>
      <c r="J9272" s="15"/>
      <c r="K9272" s="15"/>
      <c r="L9272" s="217"/>
      <c r="M9272" s="22"/>
      <c r="N9272" s="119" t="str">
        <f>IF(G9272="","",VLOOKUP(G9272,номенклатури!R:U,4,0))</f>
        <v/>
      </c>
      <c r="O9272" s="119" t="str">
        <f>IF(M9272="","",VLOOKUP(M9272,'14'!D:D,1,0))</f>
        <v/>
      </c>
    </row>
    <row r="9273" spans="1:15" ht="12.75" customHeight="1" x14ac:dyDescent="0.2">
      <c r="A9273" s="36" t="str">
        <f>'0'!$A$4</f>
        <v>………………..</v>
      </c>
      <c r="B9273" s="37">
        <f>'0'!$A$2</f>
        <v>46112</v>
      </c>
      <c r="C9273" s="37" t="s">
        <v>1243</v>
      </c>
      <c r="D9273" s="119" t="str">
        <f>IF(G9273="","",VLOOKUP(G9273,номенклатури!R:T,2,0))</f>
        <v/>
      </c>
      <c r="E9273" s="333" t="str">
        <f>IF(G9273="","",VLOOKUP(G9273,номенклатури!R:T,3,0))</f>
        <v/>
      </c>
      <c r="F9273" s="159" t="str">
        <f>IF(G9273="","",IF(ISERROR(VLOOKUP(G9273,номенклатури!V:V,1,0)),E9273*H9273,E9273*I9273))</f>
        <v/>
      </c>
      <c r="G9273" s="14"/>
      <c r="H9273" s="15"/>
      <c r="I9273" s="15"/>
      <c r="J9273" s="15"/>
      <c r="K9273" s="15"/>
      <c r="L9273" s="217"/>
      <c r="M9273" s="22"/>
      <c r="N9273" s="119" t="str">
        <f>IF(G9273="","",VLOOKUP(G9273,номенклатури!R:U,4,0))</f>
        <v/>
      </c>
      <c r="O9273" s="119" t="str">
        <f>IF(M9273="","",VLOOKUP(M9273,'14'!D:D,1,0))</f>
        <v/>
      </c>
    </row>
    <row r="9274" spans="1:15" ht="12.75" customHeight="1" x14ac:dyDescent="0.2">
      <c r="A9274" s="36" t="str">
        <f>'0'!$A$4</f>
        <v>………………..</v>
      </c>
      <c r="B9274" s="37">
        <f>'0'!$A$2</f>
        <v>46112</v>
      </c>
      <c r="C9274" s="37" t="s">
        <v>1243</v>
      </c>
      <c r="D9274" s="119" t="str">
        <f>IF(G9274="","",VLOOKUP(G9274,номенклатури!R:T,2,0))</f>
        <v/>
      </c>
      <c r="E9274" s="333" t="str">
        <f>IF(G9274="","",VLOOKUP(G9274,номенклатури!R:T,3,0))</f>
        <v/>
      </c>
      <c r="F9274" s="159" t="str">
        <f>IF(G9274="","",IF(ISERROR(VLOOKUP(G9274,номенклатури!V:V,1,0)),E9274*H9274,E9274*I9274))</f>
        <v/>
      </c>
      <c r="G9274" s="14"/>
      <c r="H9274" s="15"/>
      <c r="I9274" s="15"/>
      <c r="J9274" s="15"/>
      <c r="K9274" s="15"/>
      <c r="L9274" s="217"/>
      <c r="M9274" s="22"/>
      <c r="N9274" s="119" t="str">
        <f>IF(G9274="","",VLOOKUP(G9274,номенклатури!R:U,4,0))</f>
        <v/>
      </c>
      <c r="O9274" s="119" t="str">
        <f>IF(M9274="","",VLOOKUP(M9274,'14'!D:D,1,0))</f>
        <v/>
      </c>
    </row>
    <row r="9275" spans="1:15" ht="12.75" customHeight="1" x14ac:dyDescent="0.2">
      <c r="A9275" s="36" t="str">
        <f>'0'!$A$4</f>
        <v>………………..</v>
      </c>
      <c r="B9275" s="37">
        <f>'0'!$A$2</f>
        <v>46112</v>
      </c>
      <c r="C9275" s="37" t="s">
        <v>1243</v>
      </c>
      <c r="D9275" s="119" t="str">
        <f>IF(G9275="","",VLOOKUP(G9275,номенклатури!R:T,2,0))</f>
        <v/>
      </c>
      <c r="E9275" s="333" t="str">
        <f>IF(G9275="","",VLOOKUP(G9275,номенклатури!R:T,3,0))</f>
        <v/>
      </c>
      <c r="F9275" s="159" t="str">
        <f>IF(G9275="","",IF(ISERROR(VLOOKUP(G9275,номенклатури!V:V,1,0)),E9275*H9275,E9275*I9275))</f>
        <v/>
      </c>
      <c r="G9275" s="14"/>
      <c r="H9275" s="15"/>
      <c r="I9275" s="15"/>
      <c r="J9275" s="15"/>
      <c r="K9275" s="15"/>
      <c r="L9275" s="217"/>
      <c r="M9275" s="22"/>
      <c r="N9275" s="119" t="str">
        <f>IF(G9275="","",VLOOKUP(G9275,номенклатури!R:U,4,0))</f>
        <v/>
      </c>
      <c r="O9275" s="119" t="str">
        <f>IF(M9275="","",VLOOKUP(M9275,'14'!D:D,1,0))</f>
        <v/>
      </c>
    </row>
    <row r="9276" spans="1:15" ht="12.75" customHeight="1" x14ac:dyDescent="0.2">
      <c r="A9276" s="36" t="str">
        <f>'0'!$A$4</f>
        <v>………………..</v>
      </c>
      <c r="B9276" s="37">
        <f>'0'!$A$2</f>
        <v>46112</v>
      </c>
      <c r="C9276" s="37" t="s">
        <v>1243</v>
      </c>
      <c r="D9276" s="119" t="str">
        <f>IF(G9276="","",VLOOKUP(G9276,номенклатури!R:T,2,0))</f>
        <v/>
      </c>
      <c r="E9276" s="333" t="str">
        <f>IF(G9276="","",VLOOKUP(G9276,номенклатури!R:T,3,0))</f>
        <v/>
      </c>
      <c r="F9276" s="159" t="str">
        <f>IF(G9276="","",IF(ISERROR(VLOOKUP(G9276,номенклатури!V:V,1,0)),E9276*H9276,E9276*I9276))</f>
        <v/>
      </c>
      <c r="G9276" s="14"/>
      <c r="H9276" s="15"/>
      <c r="I9276" s="15"/>
      <c r="J9276" s="15"/>
      <c r="K9276" s="15"/>
      <c r="L9276" s="217"/>
      <c r="M9276" s="22"/>
      <c r="N9276" s="119" t="str">
        <f>IF(G9276="","",VLOOKUP(G9276,номенклатури!R:U,4,0))</f>
        <v/>
      </c>
      <c r="O9276" s="119" t="str">
        <f>IF(M9276="","",VLOOKUP(M9276,'14'!D:D,1,0))</f>
        <v/>
      </c>
    </row>
    <row r="9277" spans="1:15" ht="12.75" customHeight="1" x14ac:dyDescent="0.2">
      <c r="A9277" s="36" t="str">
        <f>'0'!$A$4</f>
        <v>………………..</v>
      </c>
      <c r="B9277" s="37">
        <f>'0'!$A$2</f>
        <v>46112</v>
      </c>
      <c r="C9277" s="37" t="s">
        <v>1243</v>
      </c>
      <c r="D9277" s="119" t="str">
        <f>IF(G9277="","",VLOOKUP(G9277,номенклатури!R:T,2,0))</f>
        <v/>
      </c>
      <c r="E9277" s="333" t="str">
        <f>IF(G9277="","",VLOOKUP(G9277,номенклатури!R:T,3,0))</f>
        <v/>
      </c>
      <c r="F9277" s="159" t="str">
        <f>IF(G9277="","",IF(ISERROR(VLOOKUP(G9277,номенклатури!V:V,1,0)),E9277*H9277,E9277*I9277))</f>
        <v/>
      </c>
      <c r="G9277" s="14"/>
      <c r="H9277" s="15"/>
      <c r="I9277" s="15"/>
      <c r="J9277" s="15"/>
      <c r="K9277" s="15"/>
      <c r="L9277" s="217"/>
      <c r="M9277" s="22"/>
      <c r="N9277" s="119" t="str">
        <f>IF(G9277="","",VLOOKUP(G9277,номенклатури!R:U,4,0))</f>
        <v/>
      </c>
      <c r="O9277" s="119" t="str">
        <f>IF(M9277="","",VLOOKUP(M9277,'14'!D:D,1,0))</f>
        <v/>
      </c>
    </row>
    <row r="9278" spans="1:15" ht="12.75" customHeight="1" x14ac:dyDescent="0.2">
      <c r="A9278" s="36" t="str">
        <f>'0'!$A$4</f>
        <v>………………..</v>
      </c>
      <c r="B9278" s="37">
        <f>'0'!$A$2</f>
        <v>46112</v>
      </c>
      <c r="C9278" s="37" t="s">
        <v>1243</v>
      </c>
      <c r="D9278" s="119" t="str">
        <f>IF(G9278="","",VLOOKUP(G9278,номенклатури!R:T,2,0))</f>
        <v/>
      </c>
      <c r="E9278" s="333" t="str">
        <f>IF(G9278="","",VLOOKUP(G9278,номенклатури!R:T,3,0))</f>
        <v/>
      </c>
      <c r="F9278" s="159" t="str">
        <f>IF(G9278="","",IF(ISERROR(VLOOKUP(G9278,номенклатури!V:V,1,0)),E9278*H9278,E9278*I9278))</f>
        <v/>
      </c>
      <c r="G9278" s="14"/>
      <c r="H9278" s="15"/>
      <c r="I9278" s="15"/>
      <c r="J9278" s="15"/>
      <c r="K9278" s="15"/>
      <c r="L9278" s="217"/>
      <c r="M9278" s="22"/>
      <c r="N9278" s="119" t="str">
        <f>IF(G9278="","",VLOOKUP(G9278,номенклатури!R:U,4,0))</f>
        <v/>
      </c>
      <c r="O9278" s="119" t="str">
        <f>IF(M9278="","",VLOOKUP(M9278,'14'!D:D,1,0))</f>
        <v/>
      </c>
    </row>
    <row r="9279" spans="1:15" ht="12.75" customHeight="1" x14ac:dyDescent="0.2">
      <c r="A9279" s="36" t="str">
        <f>'0'!$A$4</f>
        <v>………………..</v>
      </c>
      <c r="B9279" s="37">
        <f>'0'!$A$2</f>
        <v>46112</v>
      </c>
      <c r="C9279" s="37" t="s">
        <v>1243</v>
      </c>
      <c r="D9279" s="119" t="str">
        <f>IF(G9279="","",VLOOKUP(G9279,номенклатури!R:T,2,0))</f>
        <v/>
      </c>
      <c r="E9279" s="333" t="str">
        <f>IF(G9279="","",VLOOKUP(G9279,номенклатури!R:T,3,0))</f>
        <v/>
      </c>
      <c r="F9279" s="159" t="str">
        <f>IF(G9279="","",IF(ISERROR(VLOOKUP(G9279,номенклатури!V:V,1,0)),E9279*H9279,E9279*I9279))</f>
        <v/>
      </c>
      <c r="G9279" s="14"/>
      <c r="H9279" s="15"/>
      <c r="I9279" s="15"/>
      <c r="J9279" s="15"/>
      <c r="K9279" s="15"/>
      <c r="L9279" s="217"/>
      <c r="M9279" s="22"/>
      <c r="N9279" s="119" t="str">
        <f>IF(G9279="","",VLOOKUP(G9279,номенклатури!R:U,4,0))</f>
        <v/>
      </c>
      <c r="O9279" s="119" t="str">
        <f>IF(M9279="","",VLOOKUP(M9279,'14'!D:D,1,0))</f>
        <v/>
      </c>
    </row>
    <row r="9280" spans="1:15" ht="12.75" customHeight="1" x14ac:dyDescent="0.2">
      <c r="A9280" s="36" t="str">
        <f>'0'!$A$4</f>
        <v>………………..</v>
      </c>
      <c r="B9280" s="37">
        <f>'0'!$A$2</f>
        <v>46112</v>
      </c>
      <c r="C9280" s="37" t="s">
        <v>1243</v>
      </c>
      <c r="D9280" s="119" t="str">
        <f>IF(G9280="","",VLOOKUP(G9280,номенклатури!R:T,2,0))</f>
        <v/>
      </c>
      <c r="E9280" s="333" t="str">
        <f>IF(G9280="","",VLOOKUP(G9280,номенклатури!R:T,3,0))</f>
        <v/>
      </c>
      <c r="F9280" s="159" t="str">
        <f>IF(G9280="","",IF(ISERROR(VLOOKUP(G9280,номенклатури!V:V,1,0)),E9280*H9280,E9280*I9280))</f>
        <v/>
      </c>
      <c r="G9280" s="14"/>
      <c r="H9280" s="15"/>
      <c r="I9280" s="15"/>
      <c r="J9280" s="15"/>
      <c r="K9280" s="15"/>
      <c r="L9280" s="217"/>
      <c r="M9280" s="22"/>
      <c r="N9280" s="119" t="str">
        <f>IF(G9280="","",VLOOKUP(G9280,номенклатури!R:U,4,0))</f>
        <v/>
      </c>
      <c r="O9280" s="119" t="str">
        <f>IF(M9280="","",VLOOKUP(M9280,'14'!D:D,1,0))</f>
        <v/>
      </c>
    </row>
    <row r="9281" spans="1:15" ht="12.75" customHeight="1" x14ac:dyDescent="0.2">
      <c r="A9281" s="36" t="str">
        <f>'0'!$A$4</f>
        <v>………………..</v>
      </c>
      <c r="B9281" s="37">
        <f>'0'!$A$2</f>
        <v>46112</v>
      </c>
      <c r="C9281" s="37" t="s">
        <v>1243</v>
      </c>
      <c r="D9281" s="119" t="str">
        <f>IF(G9281="","",VLOOKUP(G9281,номенклатури!R:T,2,0))</f>
        <v/>
      </c>
      <c r="E9281" s="333" t="str">
        <f>IF(G9281="","",VLOOKUP(G9281,номенклатури!R:T,3,0))</f>
        <v/>
      </c>
      <c r="F9281" s="159" t="str">
        <f>IF(G9281="","",IF(ISERROR(VLOOKUP(G9281,номенклатури!V:V,1,0)),E9281*H9281,E9281*I9281))</f>
        <v/>
      </c>
      <c r="G9281" s="14"/>
      <c r="H9281" s="15"/>
      <c r="I9281" s="15"/>
      <c r="J9281" s="15"/>
      <c r="K9281" s="15"/>
      <c r="L9281" s="217"/>
      <c r="M9281" s="22"/>
      <c r="N9281" s="119" t="str">
        <f>IF(G9281="","",VLOOKUP(G9281,номенклатури!R:U,4,0))</f>
        <v/>
      </c>
      <c r="O9281" s="119" t="str">
        <f>IF(M9281="","",VLOOKUP(M9281,'14'!D:D,1,0))</f>
        <v/>
      </c>
    </row>
    <row r="9282" spans="1:15" ht="12.75" customHeight="1" x14ac:dyDescent="0.2">
      <c r="A9282" s="36" t="str">
        <f>'0'!$A$4</f>
        <v>………………..</v>
      </c>
      <c r="B9282" s="37">
        <f>'0'!$A$2</f>
        <v>46112</v>
      </c>
      <c r="C9282" s="37" t="s">
        <v>1243</v>
      </c>
      <c r="D9282" s="119" t="str">
        <f>IF(G9282="","",VLOOKUP(G9282,номенклатури!R:T,2,0))</f>
        <v/>
      </c>
      <c r="E9282" s="333" t="str">
        <f>IF(G9282="","",VLOOKUP(G9282,номенклатури!R:T,3,0))</f>
        <v/>
      </c>
      <c r="F9282" s="159" t="str">
        <f>IF(G9282="","",IF(ISERROR(VLOOKUP(G9282,номенклатури!V:V,1,0)),E9282*H9282,E9282*I9282))</f>
        <v/>
      </c>
      <c r="G9282" s="14"/>
      <c r="H9282" s="15"/>
      <c r="I9282" s="15"/>
      <c r="J9282" s="15"/>
      <c r="K9282" s="15"/>
      <c r="L9282" s="217"/>
      <c r="M9282" s="22"/>
      <c r="N9282" s="119" t="str">
        <f>IF(G9282="","",VLOOKUP(G9282,номенклатури!R:U,4,0))</f>
        <v/>
      </c>
      <c r="O9282" s="119" t="str">
        <f>IF(M9282="","",VLOOKUP(M9282,'14'!D:D,1,0))</f>
        <v/>
      </c>
    </row>
    <row r="9283" spans="1:15" ht="12.75" customHeight="1" x14ac:dyDescent="0.2">
      <c r="A9283" s="36" t="str">
        <f>'0'!$A$4</f>
        <v>………………..</v>
      </c>
      <c r="B9283" s="37">
        <f>'0'!$A$2</f>
        <v>46112</v>
      </c>
      <c r="C9283" s="37" t="s">
        <v>1243</v>
      </c>
      <c r="D9283" s="119" t="str">
        <f>IF(G9283="","",VLOOKUP(G9283,номенклатури!R:T,2,0))</f>
        <v/>
      </c>
      <c r="E9283" s="333" t="str">
        <f>IF(G9283="","",VLOOKUP(G9283,номенклатури!R:T,3,0))</f>
        <v/>
      </c>
      <c r="F9283" s="159" t="str">
        <f>IF(G9283="","",IF(ISERROR(VLOOKUP(G9283,номенклатури!V:V,1,0)),E9283*H9283,E9283*I9283))</f>
        <v/>
      </c>
      <c r="G9283" s="14"/>
      <c r="H9283" s="15"/>
      <c r="I9283" s="15"/>
      <c r="J9283" s="15"/>
      <c r="K9283" s="15"/>
      <c r="L9283" s="217"/>
      <c r="M9283" s="22"/>
      <c r="N9283" s="119" t="str">
        <f>IF(G9283="","",VLOOKUP(G9283,номенклатури!R:U,4,0))</f>
        <v/>
      </c>
      <c r="O9283" s="119" t="str">
        <f>IF(M9283="","",VLOOKUP(M9283,'14'!D:D,1,0))</f>
        <v/>
      </c>
    </row>
    <row r="9284" spans="1:15" ht="12.75" customHeight="1" x14ac:dyDescent="0.2">
      <c r="A9284" s="36" t="str">
        <f>'0'!$A$4</f>
        <v>………………..</v>
      </c>
      <c r="B9284" s="37">
        <f>'0'!$A$2</f>
        <v>46112</v>
      </c>
      <c r="C9284" s="37" t="s">
        <v>1243</v>
      </c>
      <c r="D9284" s="119" t="str">
        <f>IF(G9284="","",VLOOKUP(G9284,номенклатури!R:T,2,0))</f>
        <v/>
      </c>
      <c r="E9284" s="333" t="str">
        <f>IF(G9284="","",VLOOKUP(G9284,номенклатури!R:T,3,0))</f>
        <v/>
      </c>
      <c r="F9284" s="159" t="str">
        <f>IF(G9284="","",IF(ISERROR(VLOOKUP(G9284,номенклатури!V:V,1,0)),E9284*H9284,E9284*I9284))</f>
        <v/>
      </c>
      <c r="G9284" s="14"/>
      <c r="H9284" s="15"/>
      <c r="I9284" s="15"/>
      <c r="J9284" s="15"/>
      <c r="K9284" s="15"/>
      <c r="L9284" s="217"/>
      <c r="M9284" s="22"/>
      <c r="N9284" s="119" t="str">
        <f>IF(G9284="","",VLOOKUP(G9284,номенклатури!R:U,4,0))</f>
        <v/>
      </c>
      <c r="O9284" s="119" t="str">
        <f>IF(M9284="","",VLOOKUP(M9284,'14'!D:D,1,0))</f>
        <v/>
      </c>
    </row>
    <row r="9285" spans="1:15" ht="12.75" customHeight="1" x14ac:dyDescent="0.2">
      <c r="A9285" s="36" t="str">
        <f>'0'!$A$4</f>
        <v>………………..</v>
      </c>
      <c r="B9285" s="37">
        <f>'0'!$A$2</f>
        <v>46112</v>
      </c>
      <c r="C9285" s="37" t="s">
        <v>1243</v>
      </c>
      <c r="D9285" s="119" t="str">
        <f>IF(G9285="","",VLOOKUP(G9285,номенклатури!R:T,2,0))</f>
        <v/>
      </c>
      <c r="E9285" s="333" t="str">
        <f>IF(G9285="","",VLOOKUP(G9285,номенклатури!R:T,3,0))</f>
        <v/>
      </c>
      <c r="F9285" s="159" t="str">
        <f>IF(G9285="","",IF(ISERROR(VLOOKUP(G9285,номенклатури!V:V,1,0)),E9285*H9285,E9285*I9285))</f>
        <v/>
      </c>
      <c r="G9285" s="14"/>
      <c r="H9285" s="15"/>
      <c r="I9285" s="15"/>
      <c r="J9285" s="15"/>
      <c r="K9285" s="15"/>
      <c r="L9285" s="217"/>
      <c r="M9285" s="22"/>
      <c r="N9285" s="119" t="str">
        <f>IF(G9285="","",VLOOKUP(G9285,номенклатури!R:U,4,0))</f>
        <v/>
      </c>
      <c r="O9285" s="119" t="str">
        <f>IF(M9285="","",VLOOKUP(M9285,'14'!D:D,1,0))</f>
        <v/>
      </c>
    </row>
    <row r="9286" spans="1:15" ht="12.75" customHeight="1" x14ac:dyDescent="0.2">
      <c r="A9286" s="36" t="str">
        <f>'0'!$A$4</f>
        <v>………………..</v>
      </c>
      <c r="B9286" s="37">
        <f>'0'!$A$2</f>
        <v>46112</v>
      </c>
      <c r="C9286" s="37" t="s">
        <v>1243</v>
      </c>
      <c r="D9286" s="119" t="str">
        <f>IF(G9286="","",VLOOKUP(G9286,номенклатури!R:T,2,0))</f>
        <v/>
      </c>
      <c r="E9286" s="333" t="str">
        <f>IF(G9286="","",VLOOKUP(G9286,номенклатури!R:T,3,0))</f>
        <v/>
      </c>
      <c r="F9286" s="159" t="str">
        <f>IF(G9286="","",IF(ISERROR(VLOOKUP(G9286,номенклатури!V:V,1,0)),E9286*H9286,E9286*I9286))</f>
        <v/>
      </c>
      <c r="G9286" s="14"/>
      <c r="H9286" s="15"/>
      <c r="I9286" s="15"/>
      <c r="J9286" s="15"/>
      <c r="K9286" s="15"/>
      <c r="L9286" s="217"/>
      <c r="M9286" s="22"/>
      <c r="N9286" s="119" t="str">
        <f>IF(G9286="","",VLOOKUP(G9286,номенклатури!R:U,4,0))</f>
        <v/>
      </c>
      <c r="O9286" s="119" t="str">
        <f>IF(M9286="","",VLOOKUP(M9286,'14'!D:D,1,0))</f>
        <v/>
      </c>
    </row>
    <row r="9287" spans="1:15" ht="12.75" customHeight="1" x14ac:dyDescent="0.2">
      <c r="A9287" s="36" t="str">
        <f>'0'!$A$4</f>
        <v>………………..</v>
      </c>
      <c r="B9287" s="37">
        <f>'0'!$A$2</f>
        <v>46112</v>
      </c>
      <c r="C9287" s="37" t="s">
        <v>1243</v>
      </c>
      <c r="D9287" s="119" t="str">
        <f>IF(G9287="","",VLOOKUP(G9287,номенклатури!R:T,2,0))</f>
        <v/>
      </c>
      <c r="E9287" s="333" t="str">
        <f>IF(G9287="","",VLOOKUP(G9287,номенклатури!R:T,3,0))</f>
        <v/>
      </c>
      <c r="F9287" s="159" t="str">
        <f>IF(G9287="","",IF(ISERROR(VLOOKUP(G9287,номенклатури!V:V,1,0)),E9287*H9287,E9287*I9287))</f>
        <v/>
      </c>
      <c r="G9287" s="14"/>
      <c r="H9287" s="15"/>
      <c r="I9287" s="15"/>
      <c r="J9287" s="15"/>
      <c r="K9287" s="15"/>
      <c r="L9287" s="217"/>
      <c r="M9287" s="22"/>
      <c r="N9287" s="119" t="str">
        <f>IF(G9287="","",VLOOKUP(G9287,номенклатури!R:U,4,0))</f>
        <v/>
      </c>
      <c r="O9287" s="119" t="str">
        <f>IF(M9287="","",VLOOKUP(M9287,'14'!D:D,1,0))</f>
        <v/>
      </c>
    </row>
    <row r="9288" spans="1:15" ht="12.75" customHeight="1" x14ac:dyDescent="0.2">
      <c r="A9288" s="36" t="str">
        <f>'0'!$A$4</f>
        <v>………………..</v>
      </c>
      <c r="B9288" s="37">
        <f>'0'!$A$2</f>
        <v>46112</v>
      </c>
      <c r="C9288" s="37" t="s">
        <v>1243</v>
      </c>
      <c r="D9288" s="119" t="str">
        <f>IF(G9288="","",VLOOKUP(G9288,номенклатури!R:T,2,0))</f>
        <v/>
      </c>
      <c r="E9288" s="333" t="str">
        <f>IF(G9288="","",VLOOKUP(G9288,номенклатури!R:T,3,0))</f>
        <v/>
      </c>
      <c r="F9288" s="159" t="str">
        <f>IF(G9288="","",IF(ISERROR(VLOOKUP(G9288,номенклатури!V:V,1,0)),E9288*H9288,E9288*I9288))</f>
        <v/>
      </c>
      <c r="G9288" s="14"/>
      <c r="H9288" s="15"/>
      <c r="I9288" s="15"/>
      <c r="J9288" s="15"/>
      <c r="K9288" s="15"/>
      <c r="L9288" s="217"/>
      <c r="M9288" s="22"/>
      <c r="N9288" s="119" t="str">
        <f>IF(G9288="","",VLOOKUP(G9288,номенклатури!R:U,4,0))</f>
        <v/>
      </c>
      <c r="O9288" s="119" t="str">
        <f>IF(M9288="","",VLOOKUP(M9288,'14'!D:D,1,0))</f>
        <v/>
      </c>
    </row>
    <row r="9289" spans="1:15" ht="12.75" customHeight="1" x14ac:dyDescent="0.2">
      <c r="A9289" s="36" t="str">
        <f>'0'!$A$4</f>
        <v>………………..</v>
      </c>
      <c r="B9289" s="37">
        <f>'0'!$A$2</f>
        <v>46112</v>
      </c>
      <c r="C9289" s="37" t="s">
        <v>1243</v>
      </c>
      <c r="D9289" s="119" t="str">
        <f>IF(G9289="","",VLOOKUP(G9289,номенклатури!R:T,2,0))</f>
        <v/>
      </c>
      <c r="E9289" s="333" t="str">
        <f>IF(G9289="","",VLOOKUP(G9289,номенклатури!R:T,3,0))</f>
        <v/>
      </c>
      <c r="F9289" s="159" t="str">
        <f>IF(G9289="","",IF(ISERROR(VLOOKUP(G9289,номенклатури!V:V,1,0)),E9289*H9289,E9289*I9289))</f>
        <v/>
      </c>
      <c r="G9289" s="14"/>
      <c r="H9289" s="15"/>
      <c r="I9289" s="15"/>
      <c r="J9289" s="15"/>
      <c r="K9289" s="15"/>
      <c r="L9289" s="217"/>
      <c r="M9289" s="22"/>
      <c r="N9289" s="119" t="str">
        <f>IF(G9289="","",VLOOKUP(G9289,номенклатури!R:U,4,0))</f>
        <v/>
      </c>
      <c r="O9289" s="119" t="str">
        <f>IF(M9289="","",VLOOKUP(M9289,'14'!D:D,1,0))</f>
        <v/>
      </c>
    </row>
    <row r="9290" spans="1:15" ht="12.75" customHeight="1" x14ac:dyDescent="0.2">
      <c r="A9290" s="36" t="str">
        <f>'0'!$A$4</f>
        <v>………………..</v>
      </c>
      <c r="B9290" s="37">
        <f>'0'!$A$2</f>
        <v>46112</v>
      </c>
      <c r="C9290" s="37" t="s">
        <v>1243</v>
      </c>
      <c r="D9290" s="119" t="str">
        <f>IF(G9290="","",VLOOKUP(G9290,номенклатури!R:T,2,0))</f>
        <v/>
      </c>
      <c r="E9290" s="333" t="str">
        <f>IF(G9290="","",VLOOKUP(G9290,номенклатури!R:T,3,0))</f>
        <v/>
      </c>
      <c r="F9290" s="159" t="str">
        <f>IF(G9290="","",IF(ISERROR(VLOOKUP(G9290,номенклатури!V:V,1,0)),E9290*H9290,E9290*I9290))</f>
        <v/>
      </c>
      <c r="G9290" s="14"/>
      <c r="H9290" s="15"/>
      <c r="I9290" s="15"/>
      <c r="J9290" s="15"/>
      <c r="K9290" s="15"/>
      <c r="L9290" s="217"/>
      <c r="M9290" s="22"/>
      <c r="N9290" s="119" t="str">
        <f>IF(G9290="","",VLOOKUP(G9290,номенклатури!R:U,4,0))</f>
        <v/>
      </c>
      <c r="O9290" s="119" t="str">
        <f>IF(M9290="","",VLOOKUP(M9290,'14'!D:D,1,0))</f>
        <v/>
      </c>
    </row>
    <row r="9291" spans="1:15" ht="12.75" customHeight="1" x14ac:dyDescent="0.2">
      <c r="A9291" s="36" t="str">
        <f>'0'!$A$4</f>
        <v>………………..</v>
      </c>
      <c r="B9291" s="37">
        <f>'0'!$A$2</f>
        <v>46112</v>
      </c>
      <c r="C9291" s="37" t="s">
        <v>1243</v>
      </c>
      <c r="D9291" s="119" t="str">
        <f>IF(G9291="","",VLOOKUP(G9291,номенклатури!R:T,2,0))</f>
        <v/>
      </c>
      <c r="E9291" s="333" t="str">
        <f>IF(G9291="","",VLOOKUP(G9291,номенклатури!R:T,3,0))</f>
        <v/>
      </c>
      <c r="F9291" s="159" t="str">
        <f>IF(G9291="","",IF(ISERROR(VLOOKUP(G9291,номенклатури!V:V,1,0)),E9291*H9291,E9291*I9291))</f>
        <v/>
      </c>
      <c r="G9291" s="14"/>
      <c r="H9291" s="15"/>
      <c r="I9291" s="15"/>
      <c r="J9291" s="15"/>
      <c r="K9291" s="15"/>
      <c r="L9291" s="217"/>
      <c r="M9291" s="22"/>
      <c r="N9291" s="119" t="str">
        <f>IF(G9291="","",VLOOKUP(G9291,номенклатури!R:U,4,0))</f>
        <v/>
      </c>
      <c r="O9291" s="119" t="str">
        <f>IF(M9291="","",VLOOKUP(M9291,'14'!D:D,1,0))</f>
        <v/>
      </c>
    </row>
    <row r="9292" spans="1:15" ht="12.75" customHeight="1" x14ac:dyDescent="0.2">
      <c r="A9292" s="36" t="str">
        <f>'0'!$A$4</f>
        <v>………………..</v>
      </c>
      <c r="B9292" s="37">
        <f>'0'!$A$2</f>
        <v>46112</v>
      </c>
      <c r="C9292" s="37" t="s">
        <v>1243</v>
      </c>
      <c r="D9292" s="119" t="str">
        <f>IF(G9292="","",VLOOKUP(G9292,номенклатури!R:T,2,0))</f>
        <v/>
      </c>
      <c r="E9292" s="333" t="str">
        <f>IF(G9292="","",VLOOKUP(G9292,номенклатури!R:T,3,0))</f>
        <v/>
      </c>
      <c r="F9292" s="159" t="str">
        <f>IF(G9292="","",IF(ISERROR(VLOOKUP(G9292,номенклатури!V:V,1,0)),E9292*H9292,E9292*I9292))</f>
        <v/>
      </c>
      <c r="G9292" s="14"/>
      <c r="H9292" s="15"/>
      <c r="I9292" s="15"/>
      <c r="J9292" s="15"/>
      <c r="K9292" s="15"/>
      <c r="L9292" s="217"/>
      <c r="M9292" s="22"/>
      <c r="N9292" s="119" t="str">
        <f>IF(G9292="","",VLOOKUP(G9292,номенклатури!R:U,4,0))</f>
        <v/>
      </c>
      <c r="O9292" s="119" t="str">
        <f>IF(M9292="","",VLOOKUP(M9292,'14'!D:D,1,0))</f>
        <v/>
      </c>
    </row>
    <row r="9293" spans="1:15" ht="12.75" customHeight="1" x14ac:dyDescent="0.2">
      <c r="A9293" s="36" t="str">
        <f>'0'!$A$4</f>
        <v>………………..</v>
      </c>
      <c r="B9293" s="37">
        <f>'0'!$A$2</f>
        <v>46112</v>
      </c>
      <c r="C9293" s="37" t="s">
        <v>1243</v>
      </c>
      <c r="D9293" s="119" t="str">
        <f>IF(G9293="","",VLOOKUP(G9293,номенклатури!R:T,2,0))</f>
        <v/>
      </c>
      <c r="E9293" s="333" t="str">
        <f>IF(G9293="","",VLOOKUP(G9293,номенклатури!R:T,3,0))</f>
        <v/>
      </c>
      <c r="F9293" s="159" t="str">
        <f>IF(G9293="","",IF(ISERROR(VLOOKUP(G9293,номенклатури!V:V,1,0)),E9293*H9293,E9293*I9293))</f>
        <v/>
      </c>
      <c r="G9293" s="14"/>
      <c r="H9293" s="15"/>
      <c r="I9293" s="15"/>
      <c r="J9293" s="15"/>
      <c r="K9293" s="15"/>
      <c r="L9293" s="217"/>
      <c r="M9293" s="22"/>
      <c r="N9293" s="119" t="str">
        <f>IF(G9293="","",VLOOKUP(G9293,номенклатури!R:U,4,0))</f>
        <v/>
      </c>
      <c r="O9293" s="119" t="str">
        <f>IF(M9293="","",VLOOKUP(M9293,'14'!D:D,1,0))</f>
        <v/>
      </c>
    </row>
    <row r="9294" spans="1:15" ht="12.75" customHeight="1" x14ac:dyDescent="0.2">
      <c r="A9294" s="36" t="str">
        <f>'0'!$A$4</f>
        <v>………………..</v>
      </c>
      <c r="B9294" s="37">
        <f>'0'!$A$2</f>
        <v>46112</v>
      </c>
      <c r="C9294" s="37" t="s">
        <v>1243</v>
      </c>
      <c r="D9294" s="119" t="str">
        <f>IF(G9294="","",VLOOKUP(G9294,номенклатури!R:T,2,0))</f>
        <v/>
      </c>
      <c r="E9294" s="333" t="str">
        <f>IF(G9294="","",VLOOKUP(G9294,номенклатури!R:T,3,0))</f>
        <v/>
      </c>
      <c r="F9294" s="159" t="str">
        <f>IF(G9294="","",IF(ISERROR(VLOOKUP(G9294,номенклатури!V:V,1,0)),E9294*H9294,E9294*I9294))</f>
        <v/>
      </c>
      <c r="G9294" s="14"/>
      <c r="H9294" s="15"/>
      <c r="I9294" s="15"/>
      <c r="J9294" s="15"/>
      <c r="K9294" s="15"/>
      <c r="L9294" s="217"/>
      <c r="M9294" s="22"/>
      <c r="N9294" s="119" t="str">
        <f>IF(G9294="","",VLOOKUP(G9294,номенклатури!R:U,4,0))</f>
        <v/>
      </c>
      <c r="O9294" s="119" t="str">
        <f>IF(M9294="","",VLOOKUP(M9294,'14'!D:D,1,0))</f>
        <v/>
      </c>
    </row>
    <row r="9295" spans="1:15" ht="12.75" customHeight="1" x14ac:dyDescent="0.2">
      <c r="A9295" s="36" t="str">
        <f>'0'!$A$4</f>
        <v>………………..</v>
      </c>
      <c r="B9295" s="37">
        <f>'0'!$A$2</f>
        <v>46112</v>
      </c>
      <c r="C9295" s="37" t="s">
        <v>1243</v>
      </c>
      <c r="D9295" s="119" t="str">
        <f>IF(G9295="","",VLOOKUP(G9295,номенклатури!R:T,2,0))</f>
        <v/>
      </c>
      <c r="E9295" s="333" t="str">
        <f>IF(G9295="","",VLOOKUP(G9295,номенклатури!R:T,3,0))</f>
        <v/>
      </c>
      <c r="F9295" s="159" t="str">
        <f>IF(G9295="","",IF(ISERROR(VLOOKUP(G9295,номенклатури!V:V,1,0)),E9295*H9295,E9295*I9295))</f>
        <v/>
      </c>
      <c r="G9295" s="14"/>
      <c r="H9295" s="15"/>
      <c r="I9295" s="15"/>
      <c r="J9295" s="15"/>
      <c r="K9295" s="15"/>
      <c r="L9295" s="217"/>
      <c r="M9295" s="22"/>
      <c r="N9295" s="119" t="str">
        <f>IF(G9295="","",VLOOKUP(G9295,номенклатури!R:U,4,0))</f>
        <v/>
      </c>
      <c r="O9295" s="119" t="str">
        <f>IF(M9295="","",VLOOKUP(M9295,'14'!D:D,1,0))</f>
        <v/>
      </c>
    </row>
    <row r="9296" spans="1:15" ht="12.75" customHeight="1" x14ac:dyDescent="0.2">
      <c r="A9296" s="36" t="str">
        <f>'0'!$A$4</f>
        <v>………………..</v>
      </c>
      <c r="B9296" s="37">
        <f>'0'!$A$2</f>
        <v>46112</v>
      </c>
      <c r="C9296" s="37" t="s">
        <v>1243</v>
      </c>
      <c r="D9296" s="119" t="str">
        <f>IF(G9296="","",VLOOKUP(G9296,номенклатури!R:T,2,0))</f>
        <v/>
      </c>
      <c r="E9296" s="333" t="str">
        <f>IF(G9296="","",VLOOKUP(G9296,номенклатури!R:T,3,0))</f>
        <v/>
      </c>
      <c r="F9296" s="159" t="str">
        <f>IF(G9296="","",IF(ISERROR(VLOOKUP(G9296,номенклатури!V:V,1,0)),E9296*H9296,E9296*I9296))</f>
        <v/>
      </c>
      <c r="G9296" s="14"/>
      <c r="H9296" s="15"/>
      <c r="I9296" s="15"/>
      <c r="J9296" s="15"/>
      <c r="K9296" s="15"/>
      <c r="L9296" s="217"/>
      <c r="M9296" s="22"/>
      <c r="N9296" s="119" t="str">
        <f>IF(G9296="","",VLOOKUP(G9296,номенклатури!R:U,4,0))</f>
        <v/>
      </c>
      <c r="O9296" s="119" t="str">
        <f>IF(M9296="","",VLOOKUP(M9296,'14'!D:D,1,0))</f>
        <v/>
      </c>
    </row>
    <row r="9297" spans="1:15" ht="12.75" customHeight="1" x14ac:dyDescent="0.2">
      <c r="A9297" s="36" t="str">
        <f>'0'!$A$4</f>
        <v>………………..</v>
      </c>
      <c r="B9297" s="37">
        <f>'0'!$A$2</f>
        <v>46112</v>
      </c>
      <c r="C9297" s="37" t="s">
        <v>1243</v>
      </c>
      <c r="D9297" s="119" t="str">
        <f>IF(G9297="","",VLOOKUP(G9297,номенклатури!R:T,2,0))</f>
        <v/>
      </c>
      <c r="E9297" s="333" t="str">
        <f>IF(G9297="","",VLOOKUP(G9297,номенклатури!R:T,3,0))</f>
        <v/>
      </c>
      <c r="F9297" s="159" t="str">
        <f>IF(G9297="","",IF(ISERROR(VLOOKUP(G9297,номенклатури!V:V,1,0)),E9297*H9297,E9297*I9297))</f>
        <v/>
      </c>
      <c r="G9297" s="14"/>
      <c r="H9297" s="15"/>
      <c r="I9297" s="15"/>
      <c r="J9297" s="15"/>
      <c r="K9297" s="15"/>
      <c r="L9297" s="217"/>
      <c r="M9297" s="22"/>
      <c r="N9297" s="119" t="str">
        <f>IF(G9297="","",VLOOKUP(G9297,номенклатури!R:U,4,0))</f>
        <v/>
      </c>
      <c r="O9297" s="119" t="str">
        <f>IF(M9297="","",VLOOKUP(M9297,'14'!D:D,1,0))</f>
        <v/>
      </c>
    </row>
    <row r="9298" spans="1:15" ht="12.75" customHeight="1" x14ac:dyDescent="0.2">
      <c r="A9298" s="36" t="str">
        <f>'0'!$A$4</f>
        <v>………………..</v>
      </c>
      <c r="B9298" s="37">
        <f>'0'!$A$2</f>
        <v>46112</v>
      </c>
      <c r="C9298" s="37" t="s">
        <v>1243</v>
      </c>
      <c r="D9298" s="119" t="str">
        <f>IF(G9298="","",VLOOKUP(G9298,номенклатури!R:T,2,0))</f>
        <v/>
      </c>
      <c r="E9298" s="333" t="str">
        <f>IF(G9298="","",VLOOKUP(G9298,номенклатури!R:T,3,0))</f>
        <v/>
      </c>
      <c r="F9298" s="159" t="str">
        <f>IF(G9298="","",IF(ISERROR(VLOOKUP(G9298,номенклатури!V:V,1,0)),E9298*H9298,E9298*I9298))</f>
        <v/>
      </c>
      <c r="G9298" s="14"/>
      <c r="H9298" s="15"/>
      <c r="I9298" s="15"/>
      <c r="J9298" s="15"/>
      <c r="K9298" s="15"/>
      <c r="L9298" s="217"/>
      <c r="M9298" s="22"/>
      <c r="N9298" s="119" t="str">
        <f>IF(G9298="","",VLOOKUP(G9298,номенклатури!R:U,4,0))</f>
        <v/>
      </c>
      <c r="O9298" s="119" t="str">
        <f>IF(M9298="","",VLOOKUP(M9298,'14'!D:D,1,0))</f>
        <v/>
      </c>
    </row>
    <row r="9299" spans="1:15" ht="12.75" customHeight="1" x14ac:dyDescent="0.2">
      <c r="A9299" s="36" t="str">
        <f>'0'!$A$4</f>
        <v>………………..</v>
      </c>
      <c r="B9299" s="37">
        <f>'0'!$A$2</f>
        <v>46112</v>
      </c>
      <c r="C9299" s="37" t="s">
        <v>1243</v>
      </c>
      <c r="D9299" s="119" t="str">
        <f>IF(G9299="","",VLOOKUP(G9299,номенклатури!R:T,2,0))</f>
        <v/>
      </c>
      <c r="E9299" s="333" t="str">
        <f>IF(G9299="","",VLOOKUP(G9299,номенклатури!R:T,3,0))</f>
        <v/>
      </c>
      <c r="F9299" s="159" t="str">
        <f>IF(G9299="","",IF(ISERROR(VLOOKUP(G9299,номенклатури!V:V,1,0)),E9299*H9299,E9299*I9299))</f>
        <v/>
      </c>
      <c r="G9299" s="14"/>
      <c r="H9299" s="15"/>
      <c r="I9299" s="15"/>
      <c r="J9299" s="15"/>
      <c r="K9299" s="15"/>
      <c r="L9299" s="217"/>
      <c r="M9299" s="22"/>
      <c r="N9299" s="119" t="str">
        <f>IF(G9299="","",VLOOKUP(G9299,номенклатури!R:U,4,0))</f>
        <v/>
      </c>
      <c r="O9299" s="119" t="str">
        <f>IF(M9299="","",VLOOKUP(M9299,'14'!D:D,1,0))</f>
        <v/>
      </c>
    </row>
    <row r="9300" spans="1:15" ht="12.75" customHeight="1" x14ac:dyDescent="0.2">
      <c r="A9300" s="36" t="str">
        <f>'0'!$A$4</f>
        <v>………………..</v>
      </c>
      <c r="B9300" s="37">
        <f>'0'!$A$2</f>
        <v>46112</v>
      </c>
      <c r="C9300" s="37" t="s">
        <v>1243</v>
      </c>
      <c r="D9300" s="119" t="str">
        <f>IF(G9300="","",VLOOKUP(G9300,номенклатури!R:T,2,0))</f>
        <v/>
      </c>
      <c r="E9300" s="333" t="str">
        <f>IF(G9300="","",VLOOKUP(G9300,номенклатури!R:T,3,0))</f>
        <v/>
      </c>
      <c r="F9300" s="159" t="str">
        <f>IF(G9300="","",IF(ISERROR(VLOOKUP(G9300,номенклатури!V:V,1,0)),E9300*H9300,E9300*I9300))</f>
        <v/>
      </c>
      <c r="G9300" s="14"/>
      <c r="H9300" s="15"/>
      <c r="I9300" s="15"/>
      <c r="J9300" s="15"/>
      <c r="K9300" s="15"/>
      <c r="L9300" s="217"/>
      <c r="M9300" s="22"/>
      <c r="N9300" s="119" t="str">
        <f>IF(G9300="","",VLOOKUP(G9300,номенклатури!R:U,4,0))</f>
        <v/>
      </c>
      <c r="O9300" s="119" t="str">
        <f>IF(M9300="","",VLOOKUP(M9300,'14'!D:D,1,0))</f>
        <v/>
      </c>
    </row>
    <row r="9301" spans="1:15" ht="12.75" customHeight="1" x14ac:dyDescent="0.2">
      <c r="A9301" s="36" t="str">
        <f>'0'!$A$4</f>
        <v>………………..</v>
      </c>
      <c r="B9301" s="37">
        <f>'0'!$A$2</f>
        <v>46112</v>
      </c>
      <c r="C9301" s="37" t="s">
        <v>1243</v>
      </c>
      <c r="D9301" s="119" t="str">
        <f>IF(G9301="","",VLOOKUP(G9301,номенклатури!R:T,2,0))</f>
        <v/>
      </c>
      <c r="E9301" s="333" t="str">
        <f>IF(G9301="","",VLOOKUP(G9301,номенклатури!R:T,3,0))</f>
        <v/>
      </c>
      <c r="F9301" s="159" t="str">
        <f>IF(G9301="","",IF(ISERROR(VLOOKUP(G9301,номенклатури!V:V,1,0)),E9301*H9301,E9301*I9301))</f>
        <v/>
      </c>
      <c r="G9301" s="14"/>
      <c r="H9301" s="15"/>
      <c r="I9301" s="15"/>
      <c r="J9301" s="15"/>
      <c r="K9301" s="15"/>
      <c r="L9301" s="217"/>
      <c r="M9301" s="22"/>
      <c r="N9301" s="119" t="str">
        <f>IF(G9301="","",VLOOKUP(G9301,номенклатури!R:U,4,0))</f>
        <v/>
      </c>
      <c r="O9301" s="119" t="str">
        <f>IF(M9301="","",VLOOKUP(M9301,'14'!D:D,1,0))</f>
        <v/>
      </c>
    </row>
    <row r="9302" spans="1:15" ht="12.75" customHeight="1" x14ac:dyDescent="0.2">
      <c r="A9302" s="36" t="str">
        <f>'0'!$A$4</f>
        <v>………………..</v>
      </c>
      <c r="B9302" s="37">
        <f>'0'!$A$2</f>
        <v>46112</v>
      </c>
      <c r="C9302" s="37" t="s">
        <v>1243</v>
      </c>
      <c r="D9302" s="119" t="str">
        <f>IF(G9302="","",VLOOKUP(G9302,номенклатури!R:T,2,0))</f>
        <v/>
      </c>
      <c r="E9302" s="333" t="str">
        <f>IF(G9302="","",VLOOKUP(G9302,номенклатури!R:T,3,0))</f>
        <v/>
      </c>
      <c r="F9302" s="159" t="str">
        <f>IF(G9302="","",IF(ISERROR(VLOOKUP(G9302,номенклатури!V:V,1,0)),E9302*H9302,E9302*I9302))</f>
        <v/>
      </c>
      <c r="G9302" s="14"/>
      <c r="H9302" s="15"/>
      <c r="I9302" s="15"/>
      <c r="J9302" s="15"/>
      <c r="K9302" s="15"/>
      <c r="L9302" s="217"/>
      <c r="M9302" s="22"/>
      <c r="N9302" s="119" t="str">
        <f>IF(G9302="","",VLOOKUP(G9302,номенклатури!R:U,4,0))</f>
        <v/>
      </c>
      <c r="O9302" s="119" t="str">
        <f>IF(M9302="","",VLOOKUP(M9302,'14'!D:D,1,0))</f>
        <v/>
      </c>
    </row>
    <row r="9303" spans="1:15" ht="12.75" customHeight="1" x14ac:dyDescent="0.2">
      <c r="A9303" s="36" t="str">
        <f>'0'!$A$4</f>
        <v>………………..</v>
      </c>
      <c r="B9303" s="37">
        <f>'0'!$A$2</f>
        <v>46112</v>
      </c>
      <c r="C9303" s="37" t="s">
        <v>1243</v>
      </c>
      <c r="D9303" s="119" t="str">
        <f>IF(G9303="","",VLOOKUP(G9303,номенклатури!R:T,2,0))</f>
        <v/>
      </c>
      <c r="E9303" s="333" t="str">
        <f>IF(G9303="","",VLOOKUP(G9303,номенклатури!R:T,3,0))</f>
        <v/>
      </c>
      <c r="F9303" s="159" t="str">
        <f>IF(G9303="","",IF(ISERROR(VLOOKUP(G9303,номенклатури!V:V,1,0)),E9303*H9303,E9303*I9303))</f>
        <v/>
      </c>
      <c r="G9303" s="14"/>
      <c r="H9303" s="15"/>
      <c r="I9303" s="15"/>
      <c r="J9303" s="15"/>
      <c r="K9303" s="15"/>
      <c r="L9303" s="217"/>
      <c r="M9303" s="22"/>
      <c r="N9303" s="119" t="str">
        <f>IF(G9303="","",VLOOKUP(G9303,номенклатури!R:U,4,0))</f>
        <v/>
      </c>
      <c r="O9303" s="119" t="str">
        <f>IF(M9303="","",VLOOKUP(M9303,'14'!D:D,1,0))</f>
        <v/>
      </c>
    </row>
    <row r="9304" spans="1:15" ht="12.75" customHeight="1" x14ac:dyDescent="0.2">
      <c r="A9304" s="36" t="str">
        <f>'0'!$A$4</f>
        <v>………………..</v>
      </c>
      <c r="B9304" s="37">
        <f>'0'!$A$2</f>
        <v>46112</v>
      </c>
      <c r="C9304" s="37" t="s">
        <v>1243</v>
      </c>
      <c r="D9304" s="119" t="str">
        <f>IF(G9304="","",VLOOKUP(G9304,номенклатури!R:T,2,0))</f>
        <v/>
      </c>
      <c r="E9304" s="333" t="str">
        <f>IF(G9304="","",VLOOKUP(G9304,номенклатури!R:T,3,0))</f>
        <v/>
      </c>
      <c r="F9304" s="159" t="str">
        <f>IF(G9304="","",IF(ISERROR(VLOOKUP(G9304,номенклатури!V:V,1,0)),E9304*H9304,E9304*I9304))</f>
        <v/>
      </c>
      <c r="G9304" s="14"/>
      <c r="H9304" s="15"/>
      <c r="I9304" s="15"/>
      <c r="J9304" s="15"/>
      <c r="K9304" s="15"/>
      <c r="L9304" s="217"/>
      <c r="M9304" s="22"/>
      <c r="N9304" s="119" t="str">
        <f>IF(G9304="","",VLOOKUP(G9304,номенклатури!R:U,4,0))</f>
        <v/>
      </c>
      <c r="O9304" s="119" t="str">
        <f>IF(M9304="","",VLOOKUP(M9304,'14'!D:D,1,0))</f>
        <v/>
      </c>
    </row>
    <row r="9305" spans="1:15" ht="12.75" customHeight="1" x14ac:dyDescent="0.2">
      <c r="A9305" s="36" t="str">
        <f>'0'!$A$4</f>
        <v>………………..</v>
      </c>
      <c r="B9305" s="37">
        <f>'0'!$A$2</f>
        <v>46112</v>
      </c>
      <c r="C9305" s="37" t="s">
        <v>1243</v>
      </c>
      <c r="D9305" s="119" t="str">
        <f>IF(G9305="","",VLOOKUP(G9305,номенклатури!R:T,2,0))</f>
        <v/>
      </c>
      <c r="E9305" s="333" t="str">
        <f>IF(G9305="","",VLOOKUP(G9305,номенклатури!R:T,3,0))</f>
        <v/>
      </c>
      <c r="F9305" s="159" t="str">
        <f>IF(G9305="","",IF(ISERROR(VLOOKUP(G9305,номенклатури!V:V,1,0)),E9305*H9305,E9305*I9305))</f>
        <v/>
      </c>
      <c r="G9305" s="14"/>
      <c r="H9305" s="15"/>
      <c r="I9305" s="15"/>
      <c r="J9305" s="15"/>
      <c r="K9305" s="15"/>
      <c r="L9305" s="217"/>
      <c r="M9305" s="22"/>
      <c r="N9305" s="119" t="str">
        <f>IF(G9305="","",VLOOKUP(G9305,номенклатури!R:U,4,0))</f>
        <v/>
      </c>
      <c r="O9305" s="119" t="str">
        <f>IF(M9305="","",VLOOKUP(M9305,'14'!D:D,1,0))</f>
        <v/>
      </c>
    </row>
    <row r="9306" spans="1:15" ht="12.75" customHeight="1" x14ac:dyDescent="0.2">
      <c r="A9306" s="36" t="str">
        <f>'0'!$A$4</f>
        <v>………………..</v>
      </c>
      <c r="B9306" s="37">
        <f>'0'!$A$2</f>
        <v>46112</v>
      </c>
      <c r="C9306" s="37" t="s">
        <v>1243</v>
      </c>
      <c r="D9306" s="119" t="str">
        <f>IF(G9306="","",VLOOKUP(G9306,номенклатури!R:T,2,0))</f>
        <v/>
      </c>
      <c r="E9306" s="333" t="str">
        <f>IF(G9306="","",VLOOKUP(G9306,номенклатури!R:T,3,0))</f>
        <v/>
      </c>
      <c r="F9306" s="159" t="str">
        <f>IF(G9306="","",IF(ISERROR(VLOOKUP(G9306,номенклатури!V:V,1,0)),E9306*H9306,E9306*I9306))</f>
        <v/>
      </c>
      <c r="G9306" s="14"/>
      <c r="H9306" s="15"/>
      <c r="I9306" s="15"/>
      <c r="J9306" s="15"/>
      <c r="K9306" s="15"/>
      <c r="L9306" s="217"/>
      <c r="M9306" s="22"/>
      <c r="N9306" s="119" t="str">
        <f>IF(G9306="","",VLOOKUP(G9306,номенклатури!R:U,4,0))</f>
        <v/>
      </c>
      <c r="O9306" s="119" t="str">
        <f>IF(M9306="","",VLOOKUP(M9306,'14'!D:D,1,0))</f>
        <v/>
      </c>
    </row>
    <row r="9307" spans="1:15" ht="12.75" customHeight="1" x14ac:dyDescent="0.2">
      <c r="A9307" s="36" t="str">
        <f>'0'!$A$4</f>
        <v>………………..</v>
      </c>
      <c r="B9307" s="37">
        <f>'0'!$A$2</f>
        <v>46112</v>
      </c>
      <c r="C9307" s="37" t="s">
        <v>1243</v>
      </c>
      <c r="D9307" s="119" t="str">
        <f>IF(G9307="","",VLOOKUP(G9307,номенклатури!R:T,2,0))</f>
        <v/>
      </c>
      <c r="E9307" s="333" t="str">
        <f>IF(G9307="","",VLOOKUP(G9307,номенклатури!R:T,3,0))</f>
        <v/>
      </c>
      <c r="F9307" s="159" t="str">
        <f>IF(G9307="","",IF(ISERROR(VLOOKUP(G9307,номенклатури!V:V,1,0)),E9307*H9307,E9307*I9307))</f>
        <v/>
      </c>
      <c r="G9307" s="14"/>
      <c r="H9307" s="15"/>
      <c r="I9307" s="15"/>
      <c r="J9307" s="15"/>
      <c r="K9307" s="15"/>
      <c r="L9307" s="217"/>
      <c r="M9307" s="22"/>
      <c r="N9307" s="119" t="str">
        <f>IF(G9307="","",VLOOKUP(G9307,номенклатури!R:U,4,0))</f>
        <v/>
      </c>
      <c r="O9307" s="119" t="str">
        <f>IF(M9307="","",VLOOKUP(M9307,'14'!D:D,1,0))</f>
        <v/>
      </c>
    </row>
    <row r="9308" spans="1:15" ht="12.75" customHeight="1" x14ac:dyDescent="0.2">
      <c r="A9308" s="36" t="str">
        <f>'0'!$A$4</f>
        <v>………………..</v>
      </c>
      <c r="B9308" s="37">
        <f>'0'!$A$2</f>
        <v>46112</v>
      </c>
      <c r="C9308" s="37" t="s">
        <v>1243</v>
      </c>
      <c r="D9308" s="119" t="str">
        <f>IF(G9308="","",VLOOKUP(G9308,номенклатури!R:T,2,0))</f>
        <v/>
      </c>
      <c r="E9308" s="333" t="str">
        <f>IF(G9308="","",VLOOKUP(G9308,номенклатури!R:T,3,0))</f>
        <v/>
      </c>
      <c r="F9308" s="159" t="str">
        <f>IF(G9308="","",IF(ISERROR(VLOOKUP(G9308,номенклатури!V:V,1,0)),E9308*H9308,E9308*I9308))</f>
        <v/>
      </c>
      <c r="G9308" s="14"/>
      <c r="H9308" s="15"/>
      <c r="I9308" s="15"/>
      <c r="J9308" s="15"/>
      <c r="K9308" s="15"/>
      <c r="L9308" s="217"/>
      <c r="M9308" s="22"/>
      <c r="N9308" s="119" t="str">
        <f>IF(G9308="","",VLOOKUP(G9308,номенклатури!R:U,4,0))</f>
        <v/>
      </c>
      <c r="O9308" s="119" t="str">
        <f>IF(M9308="","",VLOOKUP(M9308,'14'!D:D,1,0))</f>
        <v/>
      </c>
    </row>
    <row r="9309" spans="1:15" ht="12.75" customHeight="1" x14ac:dyDescent="0.2">
      <c r="A9309" s="36" t="str">
        <f>'0'!$A$4</f>
        <v>………………..</v>
      </c>
      <c r="B9309" s="37">
        <f>'0'!$A$2</f>
        <v>46112</v>
      </c>
      <c r="C9309" s="37" t="s">
        <v>1243</v>
      </c>
      <c r="D9309" s="119" t="str">
        <f>IF(G9309="","",VLOOKUP(G9309,номенклатури!R:T,2,0))</f>
        <v/>
      </c>
      <c r="E9309" s="333" t="str">
        <f>IF(G9309="","",VLOOKUP(G9309,номенклатури!R:T,3,0))</f>
        <v/>
      </c>
      <c r="F9309" s="159" t="str">
        <f>IF(G9309="","",IF(ISERROR(VLOOKUP(G9309,номенклатури!V:V,1,0)),E9309*H9309,E9309*I9309))</f>
        <v/>
      </c>
      <c r="G9309" s="14"/>
      <c r="H9309" s="15"/>
      <c r="I9309" s="15"/>
      <c r="J9309" s="15"/>
      <c r="K9309" s="15"/>
      <c r="L9309" s="217"/>
      <c r="M9309" s="22"/>
      <c r="N9309" s="119" t="str">
        <f>IF(G9309="","",VLOOKUP(G9309,номенклатури!R:U,4,0))</f>
        <v/>
      </c>
      <c r="O9309" s="119" t="str">
        <f>IF(M9309="","",VLOOKUP(M9309,'14'!D:D,1,0))</f>
        <v/>
      </c>
    </row>
    <row r="9310" spans="1:15" ht="12.75" customHeight="1" x14ac:dyDescent="0.2">
      <c r="A9310" s="36" t="str">
        <f>'0'!$A$4</f>
        <v>………………..</v>
      </c>
      <c r="B9310" s="37">
        <f>'0'!$A$2</f>
        <v>46112</v>
      </c>
      <c r="C9310" s="37" t="s">
        <v>1243</v>
      </c>
      <c r="D9310" s="119" t="str">
        <f>IF(G9310="","",VLOOKUP(G9310,номенклатури!R:T,2,0))</f>
        <v/>
      </c>
      <c r="E9310" s="333" t="str">
        <f>IF(G9310="","",VLOOKUP(G9310,номенклатури!R:T,3,0))</f>
        <v/>
      </c>
      <c r="F9310" s="159" t="str">
        <f>IF(G9310="","",IF(ISERROR(VLOOKUP(G9310,номенклатури!V:V,1,0)),E9310*H9310,E9310*I9310))</f>
        <v/>
      </c>
      <c r="G9310" s="14"/>
      <c r="H9310" s="15"/>
      <c r="I9310" s="15"/>
      <c r="J9310" s="15"/>
      <c r="K9310" s="15"/>
      <c r="L9310" s="217"/>
      <c r="M9310" s="22"/>
      <c r="N9310" s="119" t="str">
        <f>IF(G9310="","",VLOOKUP(G9310,номенклатури!R:U,4,0))</f>
        <v/>
      </c>
      <c r="O9310" s="119" t="str">
        <f>IF(M9310="","",VLOOKUP(M9310,'14'!D:D,1,0))</f>
        <v/>
      </c>
    </row>
    <row r="9311" spans="1:15" ht="12.75" customHeight="1" x14ac:dyDescent="0.2">
      <c r="A9311" s="36" t="str">
        <f>'0'!$A$4</f>
        <v>………………..</v>
      </c>
      <c r="B9311" s="37">
        <f>'0'!$A$2</f>
        <v>46112</v>
      </c>
      <c r="C9311" s="37" t="s">
        <v>1243</v>
      </c>
      <c r="D9311" s="119" t="str">
        <f>IF(G9311="","",VLOOKUP(G9311,номенклатури!R:T,2,0))</f>
        <v/>
      </c>
      <c r="E9311" s="333" t="str">
        <f>IF(G9311="","",VLOOKUP(G9311,номенклатури!R:T,3,0))</f>
        <v/>
      </c>
      <c r="F9311" s="159" t="str">
        <f>IF(G9311="","",IF(ISERROR(VLOOKUP(G9311,номенклатури!V:V,1,0)),E9311*H9311,E9311*I9311))</f>
        <v/>
      </c>
      <c r="G9311" s="14"/>
      <c r="H9311" s="15"/>
      <c r="I9311" s="15"/>
      <c r="J9311" s="15"/>
      <c r="K9311" s="15"/>
      <c r="L9311" s="217"/>
      <c r="M9311" s="22"/>
      <c r="N9311" s="119" t="str">
        <f>IF(G9311="","",VLOOKUP(G9311,номенклатури!R:U,4,0))</f>
        <v/>
      </c>
      <c r="O9311" s="119" t="str">
        <f>IF(M9311="","",VLOOKUP(M9311,'14'!D:D,1,0))</f>
        <v/>
      </c>
    </row>
    <row r="9312" spans="1:15" ht="12.75" customHeight="1" x14ac:dyDescent="0.2">
      <c r="A9312" s="36" t="str">
        <f>'0'!$A$4</f>
        <v>………………..</v>
      </c>
      <c r="B9312" s="37">
        <f>'0'!$A$2</f>
        <v>46112</v>
      </c>
      <c r="C9312" s="37" t="s">
        <v>1243</v>
      </c>
      <c r="D9312" s="119" t="str">
        <f>IF(G9312="","",VLOOKUP(G9312,номенклатури!R:T,2,0))</f>
        <v/>
      </c>
      <c r="E9312" s="333" t="str">
        <f>IF(G9312="","",VLOOKUP(G9312,номенклатури!R:T,3,0))</f>
        <v/>
      </c>
      <c r="F9312" s="159" t="str">
        <f>IF(G9312="","",IF(ISERROR(VLOOKUP(G9312,номенклатури!V:V,1,0)),E9312*H9312,E9312*I9312))</f>
        <v/>
      </c>
      <c r="G9312" s="14"/>
      <c r="H9312" s="15"/>
      <c r="I9312" s="15"/>
      <c r="J9312" s="15"/>
      <c r="K9312" s="15"/>
      <c r="L9312" s="217"/>
      <c r="M9312" s="22"/>
      <c r="N9312" s="119" t="str">
        <f>IF(G9312="","",VLOOKUP(G9312,номенклатури!R:U,4,0))</f>
        <v/>
      </c>
      <c r="O9312" s="119" t="str">
        <f>IF(M9312="","",VLOOKUP(M9312,'14'!D:D,1,0))</f>
        <v/>
      </c>
    </row>
    <row r="9313" spans="1:15" ht="12.75" customHeight="1" x14ac:dyDescent="0.2">
      <c r="A9313" s="36" t="str">
        <f>'0'!$A$4</f>
        <v>………………..</v>
      </c>
      <c r="B9313" s="37">
        <f>'0'!$A$2</f>
        <v>46112</v>
      </c>
      <c r="C9313" s="37" t="s">
        <v>1243</v>
      </c>
      <c r="D9313" s="119" t="str">
        <f>IF(G9313="","",VLOOKUP(G9313,номенклатури!R:T,2,0))</f>
        <v/>
      </c>
      <c r="E9313" s="333" t="str">
        <f>IF(G9313="","",VLOOKUP(G9313,номенклатури!R:T,3,0))</f>
        <v/>
      </c>
      <c r="F9313" s="159" t="str">
        <f>IF(G9313="","",IF(ISERROR(VLOOKUP(G9313,номенклатури!V:V,1,0)),E9313*H9313,E9313*I9313))</f>
        <v/>
      </c>
      <c r="G9313" s="14"/>
      <c r="H9313" s="15"/>
      <c r="I9313" s="15"/>
      <c r="J9313" s="15"/>
      <c r="K9313" s="15"/>
      <c r="L9313" s="217"/>
      <c r="M9313" s="22"/>
      <c r="N9313" s="119" t="str">
        <f>IF(G9313="","",VLOOKUP(G9313,номенклатури!R:U,4,0))</f>
        <v/>
      </c>
      <c r="O9313" s="119" t="str">
        <f>IF(M9313="","",VLOOKUP(M9313,'14'!D:D,1,0))</f>
        <v/>
      </c>
    </row>
    <row r="9314" spans="1:15" ht="12.75" customHeight="1" x14ac:dyDescent="0.2">
      <c r="A9314" s="36" t="str">
        <f>'0'!$A$4</f>
        <v>………………..</v>
      </c>
      <c r="B9314" s="37">
        <f>'0'!$A$2</f>
        <v>46112</v>
      </c>
      <c r="C9314" s="37" t="s">
        <v>1243</v>
      </c>
      <c r="D9314" s="119" t="str">
        <f>IF(G9314="","",VLOOKUP(G9314,номенклатури!R:T,2,0))</f>
        <v/>
      </c>
      <c r="E9314" s="333" t="str">
        <f>IF(G9314="","",VLOOKUP(G9314,номенклатури!R:T,3,0))</f>
        <v/>
      </c>
      <c r="F9314" s="159" t="str">
        <f>IF(G9314="","",IF(ISERROR(VLOOKUP(G9314,номенклатури!V:V,1,0)),E9314*H9314,E9314*I9314))</f>
        <v/>
      </c>
      <c r="G9314" s="14"/>
      <c r="H9314" s="15"/>
      <c r="I9314" s="15"/>
      <c r="J9314" s="15"/>
      <c r="K9314" s="15"/>
      <c r="L9314" s="217"/>
      <c r="M9314" s="22"/>
      <c r="N9314" s="119" t="str">
        <f>IF(G9314="","",VLOOKUP(G9314,номенклатури!R:U,4,0))</f>
        <v/>
      </c>
      <c r="O9314" s="119" t="str">
        <f>IF(M9314="","",VLOOKUP(M9314,'14'!D:D,1,0))</f>
        <v/>
      </c>
    </row>
    <row r="9315" spans="1:15" ht="12.75" customHeight="1" x14ac:dyDescent="0.2">
      <c r="A9315" s="36" t="str">
        <f>'0'!$A$4</f>
        <v>………………..</v>
      </c>
      <c r="B9315" s="37">
        <f>'0'!$A$2</f>
        <v>46112</v>
      </c>
      <c r="C9315" s="37" t="s">
        <v>1243</v>
      </c>
      <c r="D9315" s="119" t="str">
        <f>IF(G9315="","",VLOOKUP(G9315,номенклатури!R:T,2,0))</f>
        <v/>
      </c>
      <c r="E9315" s="333" t="str">
        <f>IF(G9315="","",VLOOKUP(G9315,номенклатури!R:T,3,0))</f>
        <v/>
      </c>
      <c r="F9315" s="159" t="str">
        <f>IF(G9315="","",IF(ISERROR(VLOOKUP(G9315,номенклатури!V:V,1,0)),E9315*H9315,E9315*I9315))</f>
        <v/>
      </c>
      <c r="G9315" s="14"/>
      <c r="H9315" s="15"/>
      <c r="I9315" s="15"/>
      <c r="J9315" s="15"/>
      <c r="K9315" s="15"/>
      <c r="L9315" s="217"/>
      <c r="M9315" s="22"/>
      <c r="N9315" s="119" t="str">
        <f>IF(G9315="","",VLOOKUP(G9315,номенклатури!R:U,4,0))</f>
        <v/>
      </c>
      <c r="O9315" s="119" t="str">
        <f>IF(M9315="","",VLOOKUP(M9315,'14'!D:D,1,0))</f>
        <v/>
      </c>
    </row>
    <row r="9316" spans="1:15" ht="12.75" customHeight="1" x14ac:dyDescent="0.2">
      <c r="A9316" s="36" t="str">
        <f>'0'!$A$4</f>
        <v>………………..</v>
      </c>
      <c r="B9316" s="37">
        <f>'0'!$A$2</f>
        <v>46112</v>
      </c>
      <c r="C9316" s="37" t="s">
        <v>1243</v>
      </c>
      <c r="D9316" s="119" t="str">
        <f>IF(G9316="","",VLOOKUP(G9316,номенклатури!R:T,2,0))</f>
        <v/>
      </c>
      <c r="E9316" s="333" t="str">
        <f>IF(G9316="","",VLOOKUP(G9316,номенклатури!R:T,3,0))</f>
        <v/>
      </c>
      <c r="F9316" s="159" t="str">
        <f>IF(G9316="","",IF(ISERROR(VLOOKUP(G9316,номенклатури!V:V,1,0)),E9316*H9316,E9316*I9316))</f>
        <v/>
      </c>
      <c r="G9316" s="14"/>
      <c r="H9316" s="15"/>
      <c r="I9316" s="15"/>
      <c r="J9316" s="15"/>
      <c r="K9316" s="15"/>
      <c r="L9316" s="217"/>
      <c r="M9316" s="22"/>
      <c r="N9316" s="119" t="str">
        <f>IF(G9316="","",VLOOKUP(G9316,номенклатури!R:U,4,0))</f>
        <v/>
      </c>
      <c r="O9316" s="119" t="str">
        <f>IF(M9316="","",VLOOKUP(M9316,'14'!D:D,1,0))</f>
        <v/>
      </c>
    </row>
    <row r="9317" spans="1:15" ht="12.75" customHeight="1" x14ac:dyDescent="0.2">
      <c r="A9317" s="36" t="str">
        <f>'0'!$A$4</f>
        <v>………………..</v>
      </c>
      <c r="B9317" s="37">
        <f>'0'!$A$2</f>
        <v>46112</v>
      </c>
      <c r="C9317" s="37" t="s">
        <v>1243</v>
      </c>
      <c r="D9317" s="119" t="str">
        <f>IF(G9317="","",VLOOKUP(G9317,номенклатури!R:T,2,0))</f>
        <v/>
      </c>
      <c r="E9317" s="333" t="str">
        <f>IF(G9317="","",VLOOKUP(G9317,номенклатури!R:T,3,0))</f>
        <v/>
      </c>
      <c r="F9317" s="159" t="str">
        <f>IF(G9317="","",IF(ISERROR(VLOOKUP(G9317,номенклатури!V:V,1,0)),E9317*H9317,E9317*I9317))</f>
        <v/>
      </c>
      <c r="G9317" s="14"/>
      <c r="H9317" s="15"/>
      <c r="I9317" s="15"/>
      <c r="J9317" s="15"/>
      <c r="K9317" s="15"/>
      <c r="L9317" s="217"/>
      <c r="M9317" s="22"/>
      <c r="N9317" s="119" t="str">
        <f>IF(G9317="","",VLOOKUP(G9317,номенклатури!R:U,4,0))</f>
        <v/>
      </c>
      <c r="O9317" s="119" t="str">
        <f>IF(M9317="","",VLOOKUP(M9317,'14'!D:D,1,0))</f>
        <v/>
      </c>
    </row>
    <row r="9318" spans="1:15" ht="12.75" customHeight="1" x14ac:dyDescent="0.2">
      <c r="A9318" s="36" t="str">
        <f>'0'!$A$4</f>
        <v>………………..</v>
      </c>
      <c r="B9318" s="37">
        <f>'0'!$A$2</f>
        <v>46112</v>
      </c>
      <c r="C9318" s="37" t="s">
        <v>1243</v>
      </c>
      <c r="D9318" s="119" t="str">
        <f>IF(G9318="","",VLOOKUP(G9318,номенклатури!R:T,2,0))</f>
        <v/>
      </c>
      <c r="E9318" s="333" t="str">
        <f>IF(G9318="","",VLOOKUP(G9318,номенклатури!R:T,3,0))</f>
        <v/>
      </c>
      <c r="F9318" s="159" t="str">
        <f>IF(G9318="","",IF(ISERROR(VLOOKUP(G9318,номенклатури!V:V,1,0)),E9318*H9318,E9318*I9318))</f>
        <v/>
      </c>
      <c r="G9318" s="14"/>
      <c r="H9318" s="15"/>
      <c r="I9318" s="15"/>
      <c r="J9318" s="15"/>
      <c r="K9318" s="15"/>
      <c r="L9318" s="217"/>
      <c r="M9318" s="22"/>
      <c r="N9318" s="119" t="str">
        <f>IF(G9318="","",VLOOKUP(G9318,номенклатури!R:U,4,0))</f>
        <v/>
      </c>
      <c r="O9318" s="119" t="str">
        <f>IF(M9318="","",VLOOKUP(M9318,'14'!D:D,1,0))</f>
        <v/>
      </c>
    </row>
    <row r="9319" spans="1:15" ht="12.75" customHeight="1" x14ac:dyDescent="0.2">
      <c r="A9319" s="36" t="str">
        <f>'0'!$A$4</f>
        <v>………………..</v>
      </c>
      <c r="B9319" s="37">
        <f>'0'!$A$2</f>
        <v>46112</v>
      </c>
      <c r="C9319" s="37" t="s">
        <v>1243</v>
      </c>
      <c r="D9319" s="119" t="str">
        <f>IF(G9319="","",VLOOKUP(G9319,номенклатури!R:T,2,0))</f>
        <v/>
      </c>
      <c r="E9319" s="333" t="str">
        <f>IF(G9319="","",VLOOKUP(G9319,номенклатури!R:T,3,0))</f>
        <v/>
      </c>
      <c r="F9319" s="159" t="str">
        <f>IF(G9319="","",IF(ISERROR(VLOOKUP(G9319,номенклатури!V:V,1,0)),E9319*H9319,E9319*I9319))</f>
        <v/>
      </c>
      <c r="G9319" s="14"/>
      <c r="H9319" s="15"/>
      <c r="I9319" s="15"/>
      <c r="J9319" s="15"/>
      <c r="K9319" s="15"/>
      <c r="L9319" s="217"/>
      <c r="M9319" s="22"/>
      <c r="N9319" s="119" t="str">
        <f>IF(G9319="","",VLOOKUP(G9319,номенклатури!R:U,4,0))</f>
        <v/>
      </c>
      <c r="O9319" s="119" t="str">
        <f>IF(M9319="","",VLOOKUP(M9319,'14'!D:D,1,0))</f>
        <v/>
      </c>
    </row>
    <row r="9320" spans="1:15" ht="12.75" customHeight="1" x14ac:dyDescent="0.2">
      <c r="A9320" s="36" t="str">
        <f>'0'!$A$4</f>
        <v>………………..</v>
      </c>
      <c r="B9320" s="37">
        <f>'0'!$A$2</f>
        <v>46112</v>
      </c>
      <c r="C9320" s="37" t="s">
        <v>1243</v>
      </c>
      <c r="D9320" s="119" t="str">
        <f>IF(G9320="","",VLOOKUP(G9320,номенклатури!R:T,2,0))</f>
        <v/>
      </c>
      <c r="E9320" s="333" t="str">
        <f>IF(G9320="","",VLOOKUP(G9320,номенклатури!R:T,3,0))</f>
        <v/>
      </c>
      <c r="F9320" s="159" t="str">
        <f>IF(G9320="","",IF(ISERROR(VLOOKUP(G9320,номенклатури!V:V,1,0)),E9320*H9320,E9320*I9320))</f>
        <v/>
      </c>
      <c r="G9320" s="14"/>
      <c r="H9320" s="15"/>
      <c r="I9320" s="15"/>
      <c r="J9320" s="15"/>
      <c r="K9320" s="15"/>
      <c r="L9320" s="217"/>
      <c r="M9320" s="22"/>
      <c r="N9320" s="119" t="str">
        <f>IF(G9320="","",VLOOKUP(G9320,номенклатури!R:U,4,0))</f>
        <v/>
      </c>
      <c r="O9320" s="119" t="str">
        <f>IF(M9320="","",VLOOKUP(M9320,'14'!D:D,1,0))</f>
        <v/>
      </c>
    </row>
    <row r="9321" spans="1:15" ht="12.75" customHeight="1" x14ac:dyDescent="0.2">
      <c r="A9321" s="36" t="str">
        <f>'0'!$A$4</f>
        <v>………………..</v>
      </c>
      <c r="B9321" s="37">
        <f>'0'!$A$2</f>
        <v>46112</v>
      </c>
      <c r="C9321" s="37" t="s">
        <v>1243</v>
      </c>
      <c r="D9321" s="119" t="str">
        <f>IF(G9321="","",VLOOKUP(G9321,номенклатури!R:T,2,0))</f>
        <v/>
      </c>
      <c r="E9321" s="333" t="str">
        <f>IF(G9321="","",VLOOKUP(G9321,номенклатури!R:T,3,0))</f>
        <v/>
      </c>
      <c r="F9321" s="159" t="str">
        <f>IF(G9321="","",IF(ISERROR(VLOOKUP(G9321,номенклатури!V:V,1,0)),E9321*H9321,E9321*I9321))</f>
        <v/>
      </c>
      <c r="G9321" s="14"/>
      <c r="H9321" s="15"/>
      <c r="I9321" s="15"/>
      <c r="J9321" s="15"/>
      <c r="K9321" s="15"/>
      <c r="L9321" s="217"/>
      <c r="M9321" s="22"/>
      <c r="N9321" s="119" t="str">
        <f>IF(G9321="","",VLOOKUP(G9321,номенклатури!R:U,4,0))</f>
        <v/>
      </c>
      <c r="O9321" s="119" t="str">
        <f>IF(M9321="","",VLOOKUP(M9321,'14'!D:D,1,0))</f>
        <v/>
      </c>
    </row>
    <row r="9322" spans="1:15" ht="12.75" customHeight="1" x14ac:dyDescent="0.2">
      <c r="A9322" s="36" t="str">
        <f>'0'!$A$4</f>
        <v>………………..</v>
      </c>
      <c r="B9322" s="37">
        <f>'0'!$A$2</f>
        <v>46112</v>
      </c>
      <c r="C9322" s="37" t="s">
        <v>1243</v>
      </c>
      <c r="D9322" s="119" t="str">
        <f>IF(G9322="","",VLOOKUP(G9322,номенклатури!R:T,2,0))</f>
        <v/>
      </c>
      <c r="E9322" s="333" t="str">
        <f>IF(G9322="","",VLOOKUP(G9322,номенклатури!R:T,3,0))</f>
        <v/>
      </c>
      <c r="F9322" s="159" t="str">
        <f>IF(G9322="","",IF(ISERROR(VLOOKUP(G9322,номенклатури!V:V,1,0)),E9322*H9322,E9322*I9322))</f>
        <v/>
      </c>
      <c r="G9322" s="14"/>
      <c r="H9322" s="15"/>
      <c r="I9322" s="15"/>
      <c r="J9322" s="15"/>
      <c r="K9322" s="15"/>
      <c r="L9322" s="217"/>
      <c r="M9322" s="22"/>
      <c r="N9322" s="119" t="str">
        <f>IF(G9322="","",VLOOKUP(G9322,номенклатури!R:U,4,0))</f>
        <v/>
      </c>
      <c r="O9322" s="119" t="str">
        <f>IF(M9322="","",VLOOKUP(M9322,'14'!D:D,1,0))</f>
        <v/>
      </c>
    </row>
    <row r="9323" spans="1:15" ht="12.75" customHeight="1" x14ac:dyDescent="0.2">
      <c r="A9323" s="36" t="str">
        <f>'0'!$A$4</f>
        <v>………………..</v>
      </c>
      <c r="B9323" s="37">
        <f>'0'!$A$2</f>
        <v>46112</v>
      </c>
      <c r="C9323" s="37" t="s">
        <v>1243</v>
      </c>
      <c r="D9323" s="119" t="str">
        <f>IF(G9323="","",VLOOKUP(G9323,номенклатури!R:T,2,0))</f>
        <v/>
      </c>
      <c r="E9323" s="333" t="str">
        <f>IF(G9323="","",VLOOKUP(G9323,номенклатури!R:T,3,0))</f>
        <v/>
      </c>
      <c r="F9323" s="159" t="str">
        <f>IF(G9323="","",IF(ISERROR(VLOOKUP(G9323,номенклатури!V:V,1,0)),E9323*H9323,E9323*I9323))</f>
        <v/>
      </c>
      <c r="G9323" s="14"/>
      <c r="H9323" s="15"/>
      <c r="I9323" s="15"/>
      <c r="J9323" s="15"/>
      <c r="K9323" s="15"/>
      <c r="L9323" s="217"/>
      <c r="M9323" s="22"/>
      <c r="N9323" s="119" t="str">
        <f>IF(G9323="","",VLOOKUP(G9323,номенклатури!R:U,4,0))</f>
        <v/>
      </c>
      <c r="O9323" s="119" t="str">
        <f>IF(M9323="","",VLOOKUP(M9323,'14'!D:D,1,0))</f>
        <v/>
      </c>
    </row>
    <row r="9324" spans="1:15" ht="12.75" customHeight="1" x14ac:dyDescent="0.2">
      <c r="A9324" s="36" t="str">
        <f>'0'!$A$4</f>
        <v>………………..</v>
      </c>
      <c r="B9324" s="37">
        <f>'0'!$A$2</f>
        <v>46112</v>
      </c>
      <c r="C9324" s="37" t="s">
        <v>1243</v>
      </c>
      <c r="D9324" s="119" t="str">
        <f>IF(G9324="","",VLOOKUP(G9324,номенклатури!R:T,2,0))</f>
        <v/>
      </c>
      <c r="E9324" s="333" t="str">
        <f>IF(G9324="","",VLOOKUP(G9324,номенклатури!R:T,3,0))</f>
        <v/>
      </c>
      <c r="F9324" s="159" t="str">
        <f>IF(G9324="","",IF(ISERROR(VLOOKUP(G9324,номенклатури!V:V,1,0)),E9324*H9324,E9324*I9324))</f>
        <v/>
      </c>
      <c r="G9324" s="14"/>
      <c r="H9324" s="15"/>
      <c r="I9324" s="15"/>
      <c r="J9324" s="15"/>
      <c r="K9324" s="15"/>
      <c r="L9324" s="217"/>
      <c r="M9324" s="22"/>
      <c r="N9324" s="119" t="str">
        <f>IF(G9324="","",VLOOKUP(G9324,номенклатури!R:U,4,0))</f>
        <v/>
      </c>
      <c r="O9324" s="119" t="str">
        <f>IF(M9324="","",VLOOKUP(M9324,'14'!D:D,1,0))</f>
        <v/>
      </c>
    </row>
    <row r="9325" spans="1:15" ht="12.75" customHeight="1" x14ac:dyDescent="0.2">
      <c r="A9325" s="36" t="str">
        <f>'0'!$A$4</f>
        <v>………………..</v>
      </c>
      <c r="B9325" s="37">
        <f>'0'!$A$2</f>
        <v>46112</v>
      </c>
      <c r="C9325" s="37" t="s">
        <v>1243</v>
      </c>
      <c r="D9325" s="119" t="str">
        <f>IF(G9325="","",VLOOKUP(G9325,номенклатури!R:T,2,0))</f>
        <v/>
      </c>
      <c r="E9325" s="333" t="str">
        <f>IF(G9325="","",VLOOKUP(G9325,номенклатури!R:T,3,0))</f>
        <v/>
      </c>
      <c r="F9325" s="159" t="str">
        <f>IF(G9325="","",IF(ISERROR(VLOOKUP(G9325,номенклатури!V:V,1,0)),E9325*H9325,E9325*I9325))</f>
        <v/>
      </c>
      <c r="G9325" s="14"/>
      <c r="H9325" s="15"/>
      <c r="I9325" s="15"/>
      <c r="J9325" s="15"/>
      <c r="K9325" s="15"/>
      <c r="L9325" s="217"/>
      <c r="M9325" s="22"/>
      <c r="N9325" s="119" t="str">
        <f>IF(G9325="","",VLOOKUP(G9325,номенклатури!R:U,4,0))</f>
        <v/>
      </c>
      <c r="O9325" s="119" t="str">
        <f>IF(M9325="","",VLOOKUP(M9325,'14'!D:D,1,0))</f>
        <v/>
      </c>
    </row>
    <row r="9326" spans="1:15" ht="12.75" customHeight="1" x14ac:dyDescent="0.2">
      <c r="A9326" s="36" t="str">
        <f>'0'!$A$4</f>
        <v>………………..</v>
      </c>
      <c r="B9326" s="37">
        <f>'0'!$A$2</f>
        <v>46112</v>
      </c>
      <c r="C9326" s="37" t="s">
        <v>1243</v>
      </c>
      <c r="D9326" s="119" t="str">
        <f>IF(G9326="","",VLOOKUP(G9326,номенклатури!R:T,2,0))</f>
        <v/>
      </c>
      <c r="E9326" s="333" t="str">
        <f>IF(G9326="","",VLOOKUP(G9326,номенклатури!R:T,3,0))</f>
        <v/>
      </c>
      <c r="F9326" s="159" t="str">
        <f>IF(G9326="","",IF(ISERROR(VLOOKUP(G9326,номенклатури!V:V,1,0)),E9326*H9326,E9326*I9326))</f>
        <v/>
      </c>
      <c r="G9326" s="14"/>
      <c r="H9326" s="15"/>
      <c r="I9326" s="15"/>
      <c r="J9326" s="15"/>
      <c r="K9326" s="15"/>
      <c r="L9326" s="217"/>
      <c r="M9326" s="22"/>
      <c r="N9326" s="119" t="str">
        <f>IF(G9326="","",VLOOKUP(G9326,номенклатури!R:U,4,0))</f>
        <v/>
      </c>
      <c r="O9326" s="119" t="str">
        <f>IF(M9326="","",VLOOKUP(M9326,'14'!D:D,1,0))</f>
        <v/>
      </c>
    </row>
    <row r="9327" spans="1:15" ht="12.75" customHeight="1" x14ac:dyDescent="0.2">
      <c r="A9327" s="36" t="str">
        <f>'0'!$A$4</f>
        <v>………………..</v>
      </c>
      <c r="B9327" s="37">
        <f>'0'!$A$2</f>
        <v>46112</v>
      </c>
      <c r="C9327" s="37" t="s">
        <v>1243</v>
      </c>
      <c r="D9327" s="119" t="str">
        <f>IF(G9327="","",VLOOKUP(G9327,номенклатури!R:T,2,0))</f>
        <v/>
      </c>
      <c r="E9327" s="333" t="str">
        <f>IF(G9327="","",VLOOKUP(G9327,номенклатури!R:T,3,0))</f>
        <v/>
      </c>
      <c r="F9327" s="159" t="str">
        <f>IF(G9327="","",IF(ISERROR(VLOOKUP(G9327,номенклатури!V:V,1,0)),E9327*H9327,E9327*I9327))</f>
        <v/>
      </c>
      <c r="G9327" s="14"/>
      <c r="H9327" s="15"/>
      <c r="I9327" s="15"/>
      <c r="J9327" s="15"/>
      <c r="K9327" s="15"/>
      <c r="L9327" s="217"/>
      <c r="M9327" s="22"/>
      <c r="N9327" s="119" t="str">
        <f>IF(G9327="","",VLOOKUP(G9327,номенклатури!R:U,4,0))</f>
        <v/>
      </c>
      <c r="O9327" s="119" t="str">
        <f>IF(M9327="","",VLOOKUP(M9327,'14'!D:D,1,0))</f>
        <v/>
      </c>
    </row>
    <row r="9328" spans="1:15" ht="12.75" customHeight="1" x14ac:dyDescent="0.2">
      <c r="A9328" s="36" t="str">
        <f>'0'!$A$4</f>
        <v>………………..</v>
      </c>
      <c r="B9328" s="37">
        <f>'0'!$A$2</f>
        <v>46112</v>
      </c>
      <c r="C9328" s="37" t="s">
        <v>1243</v>
      </c>
      <c r="D9328" s="119" t="str">
        <f>IF(G9328="","",VLOOKUP(G9328,номенклатури!R:T,2,0))</f>
        <v/>
      </c>
      <c r="E9328" s="333" t="str">
        <f>IF(G9328="","",VLOOKUP(G9328,номенклатури!R:T,3,0))</f>
        <v/>
      </c>
      <c r="F9328" s="159" t="str">
        <f>IF(G9328="","",IF(ISERROR(VLOOKUP(G9328,номенклатури!V:V,1,0)),E9328*H9328,E9328*I9328))</f>
        <v/>
      </c>
      <c r="G9328" s="14"/>
      <c r="H9328" s="15"/>
      <c r="I9328" s="15"/>
      <c r="J9328" s="15"/>
      <c r="K9328" s="15"/>
      <c r="L9328" s="217"/>
      <c r="M9328" s="22"/>
      <c r="N9328" s="119" t="str">
        <f>IF(G9328="","",VLOOKUP(G9328,номенклатури!R:U,4,0))</f>
        <v/>
      </c>
      <c r="O9328" s="119" t="str">
        <f>IF(M9328="","",VLOOKUP(M9328,'14'!D:D,1,0))</f>
        <v/>
      </c>
    </row>
    <row r="9329" spans="1:15" ht="12.75" customHeight="1" x14ac:dyDescent="0.2">
      <c r="A9329" s="36" t="str">
        <f>'0'!$A$4</f>
        <v>………………..</v>
      </c>
      <c r="B9329" s="37">
        <f>'0'!$A$2</f>
        <v>46112</v>
      </c>
      <c r="C9329" s="37" t="s">
        <v>1243</v>
      </c>
      <c r="D9329" s="119" t="str">
        <f>IF(G9329="","",VLOOKUP(G9329,номенклатури!R:T,2,0))</f>
        <v/>
      </c>
      <c r="E9329" s="333" t="str">
        <f>IF(G9329="","",VLOOKUP(G9329,номенклатури!R:T,3,0))</f>
        <v/>
      </c>
      <c r="F9329" s="159" t="str">
        <f>IF(G9329="","",IF(ISERROR(VLOOKUP(G9329,номенклатури!V:V,1,0)),E9329*H9329,E9329*I9329))</f>
        <v/>
      </c>
      <c r="G9329" s="14"/>
      <c r="H9329" s="15"/>
      <c r="I9329" s="15"/>
      <c r="J9329" s="15"/>
      <c r="K9329" s="15"/>
      <c r="L9329" s="217"/>
      <c r="M9329" s="22"/>
      <c r="N9329" s="119" t="str">
        <f>IF(G9329="","",VLOOKUP(G9329,номенклатури!R:U,4,0))</f>
        <v/>
      </c>
      <c r="O9329" s="119" t="str">
        <f>IF(M9329="","",VLOOKUP(M9329,'14'!D:D,1,0))</f>
        <v/>
      </c>
    </row>
    <row r="9330" spans="1:15" ht="12.75" customHeight="1" x14ac:dyDescent="0.2">
      <c r="A9330" s="36" t="str">
        <f>'0'!$A$4</f>
        <v>………………..</v>
      </c>
      <c r="B9330" s="37">
        <f>'0'!$A$2</f>
        <v>46112</v>
      </c>
      <c r="C9330" s="37" t="s">
        <v>1243</v>
      </c>
      <c r="D9330" s="119" t="str">
        <f>IF(G9330="","",VLOOKUP(G9330,номенклатури!R:T,2,0))</f>
        <v/>
      </c>
      <c r="E9330" s="333" t="str">
        <f>IF(G9330="","",VLOOKUP(G9330,номенклатури!R:T,3,0))</f>
        <v/>
      </c>
      <c r="F9330" s="159" t="str">
        <f>IF(G9330="","",IF(ISERROR(VLOOKUP(G9330,номенклатури!V:V,1,0)),E9330*H9330,E9330*I9330))</f>
        <v/>
      </c>
      <c r="G9330" s="14"/>
      <c r="H9330" s="15"/>
      <c r="I9330" s="15"/>
      <c r="J9330" s="15"/>
      <c r="K9330" s="15"/>
      <c r="L9330" s="217"/>
      <c r="M9330" s="22"/>
      <c r="N9330" s="119" t="str">
        <f>IF(G9330="","",VLOOKUP(G9330,номенклатури!R:U,4,0))</f>
        <v/>
      </c>
      <c r="O9330" s="119" t="str">
        <f>IF(M9330="","",VLOOKUP(M9330,'14'!D:D,1,0))</f>
        <v/>
      </c>
    </row>
    <row r="9331" spans="1:15" ht="12.75" customHeight="1" x14ac:dyDescent="0.2">
      <c r="A9331" s="36" t="str">
        <f>'0'!$A$4</f>
        <v>………………..</v>
      </c>
      <c r="B9331" s="37">
        <f>'0'!$A$2</f>
        <v>46112</v>
      </c>
      <c r="C9331" s="37" t="s">
        <v>1243</v>
      </c>
      <c r="D9331" s="119" t="str">
        <f>IF(G9331="","",VLOOKUP(G9331,номенклатури!R:T,2,0))</f>
        <v/>
      </c>
      <c r="E9331" s="333" t="str">
        <f>IF(G9331="","",VLOOKUP(G9331,номенклатури!R:T,3,0))</f>
        <v/>
      </c>
      <c r="F9331" s="159" t="str">
        <f>IF(G9331="","",IF(ISERROR(VLOOKUP(G9331,номенклатури!V:V,1,0)),E9331*H9331,E9331*I9331))</f>
        <v/>
      </c>
      <c r="G9331" s="14"/>
      <c r="H9331" s="15"/>
      <c r="I9331" s="15"/>
      <c r="J9331" s="15"/>
      <c r="K9331" s="15"/>
      <c r="L9331" s="217"/>
      <c r="M9331" s="22"/>
      <c r="N9331" s="119" t="str">
        <f>IF(G9331="","",VLOOKUP(G9331,номенклатури!R:U,4,0))</f>
        <v/>
      </c>
      <c r="O9331" s="119" t="str">
        <f>IF(M9331="","",VLOOKUP(M9331,'14'!D:D,1,0))</f>
        <v/>
      </c>
    </row>
    <row r="9332" spans="1:15" ht="12.75" customHeight="1" x14ac:dyDescent="0.2">
      <c r="A9332" s="36" t="str">
        <f>'0'!$A$4</f>
        <v>………………..</v>
      </c>
      <c r="B9332" s="37">
        <f>'0'!$A$2</f>
        <v>46112</v>
      </c>
      <c r="C9332" s="37" t="s">
        <v>1243</v>
      </c>
      <c r="D9332" s="119" t="str">
        <f>IF(G9332="","",VLOOKUP(G9332,номенклатури!R:T,2,0))</f>
        <v/>
      </c>
      <c r="E9332" s="333" t="str">
        <f>IF(G9332="","",VLOOKUP(G9332,номенклатури!R:T,3,0))</f>
        <v/>
      </c>
      <c r="F9332" s="159" t="str">
        <f>IF(G9332="","",IF(ISERROR(VLOOKUP(G9332,номенклатури!V:V,1,0)),E9332*H9332,E9332*I9332))</f>
        <v/>
      </c>
      <c r="G9332" s="14"/>
      <c r="H9332" s="15"/>
      <c r="I9332" s="15"/>
      <c r="J9332" s="15"/>
      <c r="K9332" s="15"/>
      <c r="L9332" s="217"/>
      <c r="M9332" s="22"/>
      <c r="N9332" s="119" t="str">
        <f>IF(G9332="","",VLOOKUP(G9332,номенклатури!R:U,4,0))</f>
        <v/>
      </c>
      <c r="O9332" s="119" t="str">
        <f>IF(M9332="","",VLOOKUP(M9332,'14'!D:D,1,0))</f>
        <v/>
      </c>
    </row>
    <row r="9333" spans="1:15" ht="12.75" customHeight="1" x14ac:dyDescent="0.2">
      <c r="A9333" s="36" t="str">
        <f>'0'!$A$4</f>
        <v>………………..</v>
      </c>
      <c r="B9333" s="37">
        <f>'0'!$A$2</f>
        <v>46112</v>
      </c>
      <c r="C9333" s="37" t="s">
        <v>1243</v>
      </c>
      <c r="D9333" s="119" t="str">
        <f>IF(G9333="","",VLOOKUP(G9333,номенклатури!R:T,2,0))</f>
        <v/>
      </c>
      <c r="E9333" s="333" t="str">
        <f>IF(G9333="","",VLOOKUP(G9333,номенклатури!R:T,3,0))</f>
        <v/>
      </c>
      <c r="F9333" s="159" t="str">
        <f>IF(G9333="","",IF(ISERROR(VLOOKUP(G9333,номенклатури!V:V,1,0)),E9333*H9333,E9333*I9333))</f>
        <v/>
      </c>
      <c r="G9333" s="14"/>
      <c r="H9333" s="15"/>
      <c r="I9333" s="15"/>
      <c r="J9333" s="15"/>
      <c r="K9333" s="15"/>
      <c r="L9333" s="217"/>
      <c r="M9333" s="22"/>
      <c r="N9333" s="119" t="str">
        <f>IF(G9333="","",VLOOKUP(G9333,номенклатури!R:U,4,0))</f>
        <v/>
      </c>
      <c r="O9333" s="119" t="str">
        <f>IF(M9333="","",VLOOKUP(M9333,'14'!D:D,1,0))</f>
        <v/>
      </c>
    </row>
    <row r="9334" spans="1:15" ht="12.75" customHeight="1" x14ac:dyDescent="0.2">
      <c r="A9334" s="36" t="str">
        <f>'0'!$A$4</f>
        <v>………………..</v>
      </c>
      <c r="B9334" s="37">
        <f>'0'!$A$2</f>
        <v>46112</v>
      </c>
      <c r="C9334" s="37" t="s">
        <v>1243</v>
      </c>
      <c r="D9334" s="119" t="str">
        <f>IF(G9334="","",VLOOKUP(G9334,номенклатури!R:T,2,0))</f>
        <v/>
      </c>
      <c r="E9334" s="333" t="str">
        <f>IF(G9334="","",VLOOKUP(G9334,номенклатури!R:T,3,0))</f>
        <v/>
      </c>
      <c r="F9334" s="159" t="str">
        <f>IF(G9334="","",IF(ISERROR(VLOOKUP(G9334,номенклатури!V:V,1,0)),E9334*H9334,E9334*I9334))</f>
        <v/>
      </c>
      <c r="G9334" s="14"/>
      <c r="H9334" s="15"/>
      <c r="I9334" s="15"/>
      <c r="J9334" s="15"/>
      <c r="K9334" s="15"/>
      <c r="L9334" s="217"/>
      <c r="M9334" s="22"/>
      <c r="N9334" s="119" t="str">
        <f>IF(G9334="","",VLOOKUP(G9334,номенклатури!R:U,4,0))</f>
        <v/>
      </c>
      <c r="O9334" s="119" t="str">
        <f>IF(M9334="","",VLOOKUP(M9334,'14'!D:D,1,0))</f>
        <v/>
      </c>
    </row>
    <row r="9335" spans="1:15" ht="12.75" customHeight="1" x14ac:dyDescent="0.2">
      <c r="A9335" s="36" t="str">
        <f>'0'!$A$4</f>
        <v>………………..</v>
      </c>
      <c r="B9335" s="37">
        <f>'0'!$A$2</f>
        <v>46112</v>
      </c>
      <c r="C9335" s="37" t="s">
        <v>1243</v>
      </c>
      <c r="D9335" s="119" t="str">
        <f>IF(G9335="","",VLOOKUP(G9335,номенклатури!R:T,2,0))</f>
        <v/>
      </c>
      <c r="E9335" s="333" t="str">
        <f>IF(G9335="","",VLOOKUP(G9335,номенклатури!R:T,3,0))</f>
        <v/>
      </c>
      <c r="F9335" s="159" t="str">
        <f>IF(G9335="","",IF(ISERROR(VLOOKUP(G9335,номенклатури!V:V,1,0)),E9335*H9335,E9335*I9335))</f>
        <v/>
      </c>
      <c r="G9335" s="14"/>
      <c r="H9335" s="15"/>
      <c r="I9335" s="15"/>
      <c r="J9335" s="15"/>
      <c r="K9335" s="15"/>
      <c r="L9335" s="217"/>
      <c r="M9335" s="22"/>
      <c r="N9335" s="119" t="str">
        <f>IF(G9335="","",VLOOKUP(G9335,номенклатури!R:U,4,0))</f>
        <v/>
      </c>
      <c r="O9335" s="119" t="str">
        <f>IF(M9335="","",VLOOKUP(M9335,'14'!D:D,1,0))</f>
        <v/>
      </c>
    </row>
    <row r="9336" spans="1:15" ht="12.75" customHeight="1" x14ac:dyDescent="0.2">
      <c r="A9336" s="36" t="str">
        <f>'0'!$A$4</f>
        <v>………………..</v>
      </c>
      <c r="B9336" s="37">
        <f>'0'!$A$2</f>
        <v>46112</v>
      </c>
      <c r="C9336" s="37" t="s">
        <v>1243</v>
      </c>
      <c r="D9336" s="119" t="str">
        <f>IF(G9336="","",VLOOKUP(G9336,номенклатури!R:T,2,0))</f>
        <v/>
      </c>
      <c r="E9336" s="333" t="str">
        <f>IF(G9336="","",VLOOKUP(G9336,номенклатури!R:T,3,0))</f>
        <v/>
      </c>
      <c r="F9336" s="159" t="str">
        <f>IF(G9336="","",IF(ISERROR(VLOOKUP(G9336,номенклатури!V:V,1,0)),E9336*H9336,E9336*I9336))</f>
        <v/>
      </c>
      <c r="G9336" s="14"/>
      <c r="H9336" s="15"/>
      <c r="I9336" s="15"/>
      <c r="J9336" s="15"/>
      <c r="K9336" s="15"/>
      <c r="L9336" s="217"/>
      <c r="M9336" s="22"/>
      <c r="N9336" s="119" t="str">
        <f>IF(G9336="","",VLOOKUP(G9336,номенклатури!R:U,4,0))</f>
        <v/>
      </c>
      <c r="O9336" s="119" t="str">
        <f>IF(M9336="","",VLOOKUP(M9336,'14'!D:D,1,0))</f>
        <v/>
      </c>
    </row>
    <row r="9337" spans="1:15" ht="12.75" customHeight="1" x14ac:dyDescent="0.2">
      <c r="A9337" s="36" t="str">
        <f>'0'!$A$4</f>
        <v>………………..</v>
      </c>
      <c r="B9337" s="37">
        <f>'0'!$A$2</f>
        <v>46112</v>
      </c>
      <c r="C9337" s="37" t="s">
        <v>1243</v>
      </c>
      <c r="D9337" s="119" t="str">
        <f>IF(G9337="","",VLOOKUP(G9337,номенклатури!R:T,2,0))</f>
        <v/>
      </c>
      <c r="E9337" s="333" t="str">
        <f>IF(G9337="","",VLOOKUP(G9337,номенклатури!R:T,3,0))</f>
        <v/>
      </c>
      <c r="F9337" s="159" t="str">
        <f>IF(G9337="","",IF(ISERROR(VLOOKUP(G9337,номенклатури!V:V,1,0)),E9337*H9337,E9337*I9337))</f>
        <v/>
      </c>
      <c r="G9337" s="14"/>
      <c r="H9337" s="15"/>
      <c r="I9337" s="15"/>
      <c r="J9337" s="15"/>
      <c r="K9337" s="15"/>
      <c r="L9337" s="217"/>
      <c r="M9337" s="22"/>
      <c r="N9337" s="119" t="str">
        <f>IF(G9337="","",VLOOKUP(G9337,номенклатури!R:U,4,0))</f>
        <v/>
      </c>
      <c r="O9337" s="119" t="str">
        <f>IF(M9337="","",VLOOKUP(M9337,'14'!D:D,1,0))</f>
        <v/>
      </c>
    </row>
    <row r="9338" spans="1:15" ht="12.75" customHeight="1" x14ac:dyDescent="0.2">
      <c r="A9338" s="36" t="str">
        <f>'0'!$A$4</f>
        <v>………………..</v>
      </c>
      <c r="B9338" s="37">
        <f>'0'!$A$2</f>
        <v>46112</v>
      </c>
      <c r="C9338" s="37" t="s">
        <v>1243</v>
      </c>
      <c r="D9338" s="119" t="str">
        <f>IF(G9338="","",VLOOKUP(G9338,номенклатури!R:T,2,0))</f>
        <v/>
      </c>
      <c r="E9338" s="333" t="str">
        <f>IF(G9338="","",VLOOKUP(G9338,номенклатури!R:T,3,0))</f>
        <v/>
      </c>
      <c r="F9338" s="159" t="str">
        <f>IF(G9338="","",IF(ISERROR(VLOOKUP(G9338,номенклатури!V:V,1,0)),E9338*H9338,E9338*I9338))</f>
        <v/>
      </c>
      <c r="G9338" s="14"/>
      <c r="H9338" s="15"/>
      <c r="I9338" s="15"/>
      <c r="J9338" s="15"/>
      <c r="K9338" s="15"/>
      <c r="L9338" s="217"/>
      <c r="M9338" s="22"/>
      <c r="N9338" s="119" t="str">
        <f>IF(G9338="","",VLOOKUP(G9338,номенклатури!R:U,4,0))</f>
        <v/>
      </c>
      <c r="O9338" s="119" t="str">
        <f>IF(M9338="","",VLOOKUP(M9338,'14'!D:D,1,0))</f>
        <v/>
      </c>
    </row>
    <row r="9339" spans="1:15" ht="12.75" customHeight="1" x14ac:dyDescent="0.2">
      <c r="A9339" s="36" t="str">
        <f>'0'!$A$4</f>
        <v>………………..</v>
      </c>
      <c r="B9339" s="37">
        <f>'0'!$A$2</f>
        <v>46112</v>
      </c>
      <c r="C9339" s="37" t="s">
        <v>1243</v>
      </c>
      <c r="D9339" s="119" t="str">
        <f>IF(G9339="","",VLOOKUP(G9339,номенклатури!R:T,2,0))</f>
        <v/>
      </c>
      <c r="E9339" s="333" t="str">
        <f>IF(G9339="","",VLOOKUP(G9339,номенклатури!R:T,3,0))</f>
        <v/>
      </c>
      <c r="F9339" s="159" t="str">
        <f>IF(G9339="","",IF(ISERROR(VLOOKUP(G9339,номенклатури!V:V,1,0)),E9339*H9339,E9339*I9339))</f>
        <v/>
      </c>
      <c r="G9339" s="14"/>
      <c r="H9339" s="15"/>
      <c r="I9339" s="15"/>
      <c r="J9339" s="15"/>
      <c r="K9339" s="15"/>
      <c r="L9339" s="217"/>
      <c r="M9339" s="22"/>
      <c r="N9339" s="119" t="str">
        <f>IF(G9339="","",VLOOKUP(G9339,номенклатури!R:U,4,0))</f>
        <v/>
      </c>
      <c r="O9339" s="119" t="str">
        <f>IF(M9339="","",VLOOKUP(M9339,'14'!D:D,1,0))</f>
        <v/>
      </c>
    </row>
    <row r="9340" spans="1:15" ht="12.75" customHeight="1" x14ac:dyDescent="0.2">
      <c r="A9340" s="36" t="str">
        <f>'0'!$A$4</f>
        <v>………………..</v>
      </c>
      <c r="B9340" s="37">
        <f>'0'!$A$2</f>
        <v>46112</v>
      </c>
      <c r="C9340" s="37" t="s">
        <v>1243</v>
      </c>
      <c r="D9340" s="119" t="str">
        <f>IF(G9340="","",VLOOKUP(G9340,номенклатури!R:T,2,0))</f>
        <v/>
      </c>
      <c r="E9340" s="333" t="str">
        <f>IF(G9340="","",VLOOKUP(G9340,номенклатури!R:T,3,0))</f>
        <v/>
      </c>
      <c r="F9340" s="159" t="str">
        <f>IF(G9340="","",IF(ISERROR(VLOOKUP(G9340,номенклатури!V:V,1,0)),E9340*H9340,E9340*I9340))</f>
        <v/>
      </c>
      <c r="G9340" s="14"/>
      <c r="H9340" s="15"/>
      <c r="I9340" s="15"/>
      <c r="J9340" s="15"/>
      <c r="K9340" s="15"/>
      <c r="L9340" s="217"/>
      <c r="M9340" s="22"/>
      <c r="N9340" s="119" t="str">
        <f>IF(G9340="","",VLOOKUP(G9340,номенклатури!R:U,4,0))</f>
        <v/>
      </c>
      <c r="O9340" s="119" t="str">
        <f>IF(M9340="","",VLOOKUP(M9340,'14'!D:D,1,0))</f>
        <v/>
      </c>
    </row>
    <row r="9341" spans="1:15" ht="12.75" customHeight="1" x14ac:dyDescent="0.2">
      <c r="A9341" s="36" t="str">
        <f>'0'!$A$4</f>
        <v>………………..</v>
      </c>
      <c r="B9341" s="37">
        <f>'0'!$A$2</f>
        <v>46112</v>
      </c>
      <c r="C9341" s="37" t="s">
        <v>1243</v>
      </c>
      <c r="D9341" s="119" t="str">
        <f>IF(G9341="","",VLOOKUP(G9341,номенклатури!R:T,2,0))</f>
        <v/>
      </c>
      <c r="E9341" s="333" t="str">
        <f>IF(G9341="","",VLOOKUP(G9341,номенклатури!R:T,3,0))</f>
        <v/>
      </c>
      <c r="F9341" s="159" t="str">
        <f>IF(G9341="","",IF(ISERROR(VLOOKUP(G9341,номенклатури!V:V,1,0)),E9341*H9341,E9341*I9341))</f>
        <v/>
      </c>
      <c r="G9341" s="14"/>
      <c r="H9341" s="15"/>
      <c r="I9341" s="15"/>
      <c r="J9341" s="15"/>
      <c r="K9341" s="15"/>
      <c r="L9341" s="217"/>
      <c r="M9341" s="22"/>
      <c r="N9341" s="119" t="str">
        <f>IF(G9341="","",VLOOKUP(G9341,номенклатури!R:U,4,0))</f>
        <v/>
      </c>
      <c r="O9341" s="119" t="str">
        <f>IF(M9341="","",VLOOKUP(M9341,'14'!D:D,1,0))</f>
        <v/>
      </c>
    </row>
    <row r="9342" spans="1:15" ht="12.75" customHeight="1" x14ac:dyDescent="0.2">
      <c r="A9342" s="36" t="str">
        <f>'0'!$A$4</f>
        <v>………………..</v>
      </c>
      <c r="B9342" s="37">
        <f>'0'!$A$2</f>
        <v>46112</v>
      </c>
      <c r="C9342" s="37" t="s">
        <v>1243</v>
      </c>
      <c r="D9342" s="119" t="str">
        <f>IF(G9342="","",VLOOKUP(G9342,номенклатури!R:T,2,0))</f>
        <v/>
      </c>
      <c r="E9342" s="333" t="str">
        <f>IF(G9342="","",VLOOKUP(G9342,номенклатури!R:T,3,0))</f>
        <v/>
      </c>
      <c r="F9342" s="159" t="str">
        <f>IF(G9342="","",IF(ISERROR(VLOOKUP(G9342,номенклатури!V:V,1,0)),E9342*H9342,E9342*I9342))</f>
        <v/>
      </c>
      <c r="G9342" s="14"/>
      <c r="H9342" s="15"/>
      <c r="I9342" s="15"/>
      <c r="J9342" s="15"/>
      <c r="K9342" s="15"/>
      <c r="L9342" s="217"/>
      <c r="M9342" s="22"/>
      <c r="N9342" s="119" t="str">
        <f>IF(G9342="","",VLOOKUP(G9342,номенклатури!R:U,4,0))</f>
        <v/>
      </c>
      <c r="O9342" s="119" t="str">
        <f>IF(M9342="","",VLOOKUP(M9342,'14'!D:D,1,0))</f>
        <v/>
      </c>
    </row>
    <row r="9343" spans="1:15" ht="12.75" customHeight="1" x14ac:dyDescent="0.2">
      <c r="A9343" s="36" t="str">
        <f>'0'!$A$4</f>
        <v>………………..</v>
      </c>
      <c r="B9343" s="37">
        <f>'0'!$A$2</f>
        <v>46112</v>
      </c>
      <c r="C9343" s="37" t="s">
        <v>1243</v>
      </c>
      <c r="D9343" s="119" t="str">
        <f>IF(G9343="","",VLOOKUP(G9343,номенклатури!R:T,2,0))</f>
        <v/>
      </c>
      <c r="E9343" s="333" t="str">
        <f>IF(G9343="","",VLOOKUP(G9343,номенклатури!R:T,3,0))</f>
        <v/>
      </c>
      <c r="F9343" s="159" t="str">
        <f>IF(G9343="","",IF(ISERROR(VLOOKUP(G9343,номенклатури!V:V,1,0)),E9343*H9343,E9343*I9343))</f>
        <v/>
      </c>
      <c r="G9343" s="14"/>
      <c r="H9343" s="15"/>
      <c r="I9343" s="15"/>
      <c r="J9343" s="15"/>
      <c r="K9343" s="15"/>
      <c r="L9343" s="217"/>
      <c r="M9343" s="22"/>
      <c r="N9343" s="119" t="str">
        <f>IF(G9343="","",VLOOKUP(G9343,номенклатури!R:U,4,0))</f>
        <v/>
      </c>
      <c r="O9343" s="119" t="str">
        <f>IF(M9343="","",VLOOKUP(M9343,'14'!D:D,1,0))</f>
        <v/>
      </c>
    </row>
    <row r="9344" spans="1:15" ht="12.75" customHeight="1" x14ac:dyDescent="0.2">
      <c r="A9344" s="36" t="str">
        <f>'0'!$A$4</f>
        <v>………………..</v>
      </c>
      <c r="B9344" s="37">
        <f>'0'!$A$2</f>
        <v>46112</v>
      </c>
      <c r="C9344" s="37" t="s">
        <v>1243</v>
      </c>
      <c r="D9344" s="119" t="str">
        <f>IF(G9344="","",VLOOKUP(G9344,номенклатури!R:T,2,0))</f>
        <v/>
      </c>
      <c r="E9344" s="333" t="str">
        <f>IF(G9344="","",VLOOKUP(G9344,номенклатури!R:T,3,0))</f>
        <v/>
      </c>
      <c r="F9344" s="159" t="str">
        <f>IF(G9344="","",IF(ISERROR(VLOOKUP(G9344,номенклатури!V:V,1,0)),E9344*H9344,E9344*I9344))</f>
        <v/>
      </c>
      <c r="G9344" s="14"/>
      <c r="H9344" s="15"/>
      <c r="I9344" s="15"/>
      <c r="J9344" s="15"/>
      <c r="K9344" s="15"/>
      <c r="L9344" s="217"/>
      <c r="M9344" s="22"/>
      <c r="N9344" s="119" t="str">
        <f>IF(G9344="","",VLOOKUP(G9344,номенклатури!R:U,4,0))</f>
        <v/>
      </c>
      <c r="O9344" s="119" t="str">
        <f>IF(M9344="","",VLOOKUP(M9344,'14'!D:D,1,0))</f>
        <v/>
      </c>
    </row>
    <row r="9345" spans="1:15" ht="12.75" customHeight="1" x14ac:dyDescent="0.2">
      <c r="A9345" s="36" t="str">
        <f>'0'!$A$4</f>
        <v>………………..</v>
      </c>
      <c r="B9345" s="37">
        <f>'0'!$A$2</f>
        <v>46112</v>
      </c>
      <c r="C9345" s="37" t="s">
        <v>1243</v>
      </c>
      <c r="D9345" s="119" t="str">
        <f>IF(G9345="","",VLOOKUP(G9345,номенклатури!R:T,2,0))</f>
        <v/>
      </c>
      <c r="E9345" s="333" t="str">
        <f>IF(G9345="","",VLOOKUP(G9345,номенклатури!R:T,3,0))</f>
        <v/>
      </c>
      <c r="F9345" s="159" t="str">
        <f>IF(G9345="","",IF(ISERROR(VLOOKUP(G9345,номенклатури!V:V,1,0)),E9345*H9345,E9345*I9345))</f>
        <v/>
      </c>
      <c r="G9345" s="14"/>
      <c r="H9345" s="15"/>
      <c r="I9345" s="15"/>
      <c r="J9345" s="15"/>
      <c r="K9345" s="15"/>
      <c r="L9345" s="217"/>
      <c r="M9345" s="22"/>
      <c r="N9345" s="119" t="str">
        <f>IF(G9345="","",VLOOKUP(G9345,номенклатури!R:U,4,0))</f>
        <v/>
      </c>
      <c r="O9345" s="119" t="str">
        <f>IF(M9345="","",VLOOKUP(M9345,'14'!D:D,1,0))</f>
        <v/>
      </c>
    </row>
    <row r="9346" spans="1:15" ht="12.75" customHeight="1" x14ac:dyDescent="0.2">
      <c r="A9346" s="36" t="str">
        <f>'0'!$A$4</f>
        <v>………………..</v>
      </c>
      <c r="B9346" s="37">
        <f>'0'!$A$2</f>
        <v>46112</v>
      </c>
      <c r="C9346" s="37" t="s">
        <v>1243</v>
      </c>
      <c r="D9346" s="119" t="str">
        <f>IF(G9346="","",VLOOKUP(G9346,номенклатури!R:T,2,0))</f>
        <v/>
      </c>
      <c r="E9346" s="333" t="str">
        <f>IF(G9346="","",VLOOKUP(G9346,номенклатури!R:T,3,0))</f>
        <v/>
      </c>
      <c r="F9346" s="159" t="str">
        <f>IF(G9346="","",IF(ISERROR(VLOOKUP(G9346,номенклатури!V:V,1,0)),E9346*H9346,E9346*I9346))</f>
        <v/>
      </c>
      <c r="G9346" s="14"/>
      <c r="H9346" s="15"/>
      <c r="I9346" s="15"/>
      <c r="J9346" s="15"/>
      <c r="K9346" s="15"/>
      <c r="L9346" s="217"/>
      <c r="M9346" s="22"/>
      <c r="N9346" s="119" t="str">
        <f>IF(G9346="","",VLOOKUP(G9346,номенклатури!R:U,4,0))</f>
        <v/>
      </c>
      <c r="O9346" s="119" t="str">
        <f>IF(M9346="","",VLOOKUP(M9346,'14'!D:D,1,0))</f>
        <v/>
      </c>
    </row>
    <row r="9347" spans="1:15" ht="12.75" customHeight="1" x14ac:dyDescent="0.2">
      <c r="A9347" s="36" t="str">
        <f>'0'!$A$4</f>
        <v>………………..</v>
      </c>
      <c r="B9347" s="37">
        <f>'0'!$A$2</f>
        <v>46112</v>
      </c>
      <c r="C9347" s="37" t="s">
        <v>1243</v>
      </c>
      <c r="D9347" s="119" t="str">
        <f>IF(G9347="","",VLOOKUP(G9347,номенклатури!R:T,2,0))</f>
        <v/>
      </c>
      <c r="E9347" s="333" t="str">
        <f>IF(G9347="","",VLOOKUP(G9347,номенклатури!R:T,3,0))</f>
        <v/>
      </c>
      <c r="F9347" s="159" t="str">
        <f>IF(G9347="","",IF(ISERROR(VLOOKUP(G9347,номенклатури!V:V,1,0)),E9347*H9347,E9347*I9347))</f>
        <v/>
      </c>
      <c r="G9347" s="14"/>
      <c r="H9347" s="15"/>
      <c r="I9347" s="15"/>
      <c r="J9347" s="15"/>
      <c r="K9347" s="15"/>
      <c r="L9347" s="217"/>
      <c r="M9347" s="22"/>
      <c r="N9347" s="119" t="str">
        <f>IF(G9347="","",VLOOKUP(G9347,номенклатури!R:U,4,0))</f>
        <v/>
      </c>
      <c r="O9347" s="119" t="str">
        <f>IF(M9347="","",VLOOKUP(M9347,'14'!D:D,1,0))</f>
        <v/>
      </c>
    </row>
    <row r="9348" spans="1:15" ht="12.75" customHeight="1" x14ac:dyDescent="0.2">
      <c r="A9348" s="36" t="str">
        <f>'0'!$A$4</f>
        <v>………………..</v>
      </c>
      <c r="B9348" s="37">
        <f>'0'!$A$2</f>
        <v>46112</v>
      </c>
      <c r="C9348" s="37" t="s">
        <v>1243</v>
      </c>
      <c r="D9348" s="119" t="str">
        <f>IF(G9348="","",VLOOKUP(G9348,номенклатури!R:T,2,0))</f>
        <v/>
      </c>
      <c r="E9348" s="333" t="str">
        <f>IF(G9348="","",VLOOKUP(G9348,номенклатури!R:T,3,0))</f>
        <v/>
      </c>
      <c r="F9348" s="159" t="str">
        <f>IF(G9348="","",IF(ISERROR(VLOOKUP(G9348,номенклатури!V:V,1,0)),E9348*H9348,E9348*I9348))</f>
        <v/>
      </c>
      <c r="G9348" s="14"/>
      <c r="H9348" s="15"/>
      <c r="I9348" s="15"/>
      <c r="J9348" s="15"/>
      <c r="K9348" s="15"/>
      <c r="L9348" s="217"/>
      <c r="M9348" s="22"/>
      <c r="N9348" s="119" t="str">
        <f>IF(G9348="","",VLOOKUP(G9348,номенклатури!R:U,4,0))</f>
        <v/>
      </c>
      <c r="O9348" s="119" t="str">
        <f>IF(M9348="","",VLOOKUP(M9348,'14'!D:D,1,0))</f>
        <v/>
      </c>
    </row>
    <row r="9349" spans="1:15" ht="12.75" customHeight="1" x14ac:dyDescent="0.2">
      <c r="A9349" s="36" t="str">
        <f>'0'!$A$4</f>
        <v>………………..</v>
      </c>
      <c r="B9349" s="37">
        <f>'0'!$A$2</f>
        <v>46112</v>
      </c>
      <c r="C9349" s="37" t="s">
        <v>1243</v>
      </c>
      <c r="D9349" s="119" t="str">
        <f>IF(G9349="","",VLOOKUP(G9349,номенклатури!R:T,2,0))</f>
        <v/>
      </c>
      <c r="E9349" s="333" t="str">
        <f>IF(G9349="","",VLOOKUP(G9349,номенклатури!R:T,3,0))</f>
        <v/>
      </c>
      <c r="F9349" s="159" t="str">
        <f>IF(G9349="","",IF(ISERROR(VLOOKUP(G9349,номенклатури!V:V,1,0)),E9349*H9349,E9349*I9349))</f>
        <v/>
      </c>
      <c r="G9349" s="14"/>
      <c r="H9349" s="15"/>
      <c r="I9349" s="15"/>
      <c r="J9349" s="15"/>
      <c r="K9349" s="15"/>
      <c r="L9349" s="217"/>
      <c r="M9349" s="22"/>
      <c r="N9349" s="119" t="str">
        <f>IF(G9349="","",VLOOKUP(G9349,номенклатури!R:U,4,0))</f>
        <v/>
      </c>
      <c r="O9349" s="119" t="str">
        <f>IF(M9349="","",VLOOKUP(M9349,'14'!D:D,1,0))</f>
        <v/>
      </c>
    </row>
    <row r="9350" spans="1:15" ht="12.75" customHeight="1" x14ac:dyDescent="0.2">
      <c r="A9350" s="36" t="str">
        <f>'0'!$A$4</f>
        <v>………………..</v>
      </c>
      <c r="B9350" s="37">
        <f>'0'!$A$2</f>
        <v>46112</v>
      </c>
      <c r="C9350" s="37" t="s">
        <v>1243</v>
      </c>
      <c r="D9350" s="119" t="str">
        <f>IF(G9350="","",VLOOKUP(G9350,номенклатури!R:T,2,0))</f>
        <v/>
      </c>
      <c r="E9350" s="333" t="str">
        <f>IF(G9350="","",VLOOKUP(G9350,номенклатури!R:T,3,0))</f>
        <v/>
      </c>
      <c r="F9350" s="159" t="str">
        <f>IF(G9350="","",IF(ISERROR(VLOOKUP(G9350,номенклатури!V:V,1,0)),E9350*H9350,E9350*I9350))</f>
        <v/>
      </c>
      <c r="G9350" s="14"/>
      <c r="H9350" s="15"/>
      <c r="I9350" s="15"/>
      <c r="J9350" s="15"/>
      <c r="K9350" s="15"/>
      <c r="L9350" s="217"/>
      <c r="M9350" s="22"/>
      <c r="N9350" s="119" t="str">
        <f>IF(G9350="","",VLOOKUP(G9350,номенклатури!R:U,4,0))</f>
        <v/>
      </c>
      <c r="O9350" s="119" t="str">
        <f>IF(M9350="","",VLOOKUP(M9350,'14'!D:D,1,0))</f>
        <v/>
      </c>
    </row>
    <row r="9351" spans="1:15" ht="12.75" customHeight="1" x14ac:dyDescent="0.2">
      <c r="A9351" s="36" t="str">
        <f>'0'!$A$4</f>
        <v>………………..</v>
      </c>
      <c r="B9351" s="37">
        <f>'0'!$A$2</f>
        <v>46112</v>
      </c>
      <c r="C9351" s="37" t="s">
        <v>1243</v>
      </c>
      <c r="D9351" s="119" t="str">
        <f>IF(G9351="","",VLOOKUP(G9351,номенклатури!R:T,2,0))</f>
        <v/>
      </c>
      <c r="E9351" s="333" t="str">
        <f>IF(G9351="","",VLOOKUP(G9351,номенклатури!R:T,3,0))</f>
        <v/>
      </c>
      <c r="F9351" s="159" t="str">
        <f>IF(G9351="","",IF(ISERROR(VLOOKUP(G9351,номенклатури!V:V,1,0)),E9351*H9351,E9351*I9351))</f>
        <v/>
      </c>
      <c r="G9351" s="14"/>
      <c r="H9351" s="15"/>
      <c r="I9351" s="15"/>
      <c r="J9351" s="15"/>
      <c r="K9351" s="15"/>
      <c r="L9351" s="217"/>
      <c r="M9351" s="22"/>
      <c r="N9351" s="119" t="str">
        <f>IF(G9351="","",VLOOKUP(G9351,номенклатури!R:U,4,0))</f>
        <v/>
      </c>
      <c r="O9351" s="119" t="str">
        <f>IF(M9351="","",VLOOKUP(M9351,'14'!D:D,1,0))</f>
        <v/>
      </c>
    </row>
    <row r="9352" spans="1:15" ht="12.75" customHeight="1" x14ac:dyDescent="0.2">
      <c r="A9352" s="36" t="str">
        <f>'0'!$A$4</f>
        <v>………………..</v>
      </c>
      <c r="B9352" s="37">
        <f>'0'!$A$2</f>
        <v>46112</v>
      </c>
      <c r="C9352" s="37" t="s">
        <v>1243</v>
      </c>
      <c r="D9352" s="119" t="str">
        <f>IF(G9352="","",VLOOKUP(G9352,номенклатури!R:T,2,0))</f>
        <v/>
      </c>
      <c r="E9352" s="333" t="str">
        <f>IF(G9352="","",VLOOKUP(G9352,номенклатури!R:T,3,0))</f>
        <v/>
      </c>
      <c r="F9352" s="159" t="str">
        <f>IF(G9352="","",IF(ISERROR(VLOOKUP(G9352,номенклатури!V:V,1,0)),E9352*H9352,E9352*I9352))</f>
        <v/>
      </c>
      <c r="G9352" s="14"/>
      <c r="H9352" s="15"/>
      <c r="I9352" s="15"/>
      <c r="J9352" s="15"/>
      <c r="K9352" s="15"/>
      <c r="L9352" s="217"/>
      <c r="M9352" s="22"/>
      <c r="N9352" s="119" t="str">
        <f>IF(G9352="","",VLOOKUP(G9352,номенклатури!R:U,4,0))</f>
        <v/>
      </c>
      <c r="O9352" s="119" t="str">
        <f>IF(M9352="","",VLOOKUP(M9352,'14'!D:D,1,0))</f>
        <v/>
      </c>
    </row>
    <row r="9353" spans="1:15" ht="12.75" customHeight="1" x14ac:dyDescent="0.2">
      <c r="A9353" s="36" t="str">
        <f>'0'!$A$4</f>
        <v>………………..</v>
      </c>
      <c r="B9353" s="37">
        <f>'0'!$A$2</f>
        <v>46112</v>
      </c>
      <c r="C9353" s="37" t="s">
        <v>1243</v>
      </c>
      <c r="D9353" s="119" t="str">
        <f>IF(G9353="","",VLOOKUP(G9353,номенклатури!R:T,2,0))</f>
        <v/>
      </c>
      <c r="E9353" s="333" t="str">
        <f>IF(G9353="","",VLOOKUP(G9353,номенклатури!R:T,3,0))</f>
        <v/>
      </c>
      <c r="F9353" s="159" t="str">
        <f>IF(G9353="","",IF(ISERROR(VLOOKUP(G9353,номенклатури!V:V,1,0)),E9353*H9353,E9353*I9353))</f>
        <v/>
      </c>
      <c r="G9353" s="14"/>
      <c r="H9353" s="15"/>
      <c r="I9353" s="15"/>
      <c r="J9353" s="15"/>
      <c r="K9353" s="15"/>
      <c r="L9353" s="217"/>
      <c r="M9353" s="22"/>
      <c r="N9353" s="119" t="str">
        <f>IF(G9353="","",VLOOKUP(G9353,номенклатури!R:U,4,0))</f>
        <v/>
      </c>
      <c r="O9353" s="119" t="str">
        <f>IF(M9353="","",VLOOKUP(M9353,'14'!D:D,1,0))</f>
        <v/>
      </c>
    </row>
    <row r="9354" spans="1:15" ht="12.75" customHeight="1" x14ac:dyDescent="0.2">
      <c r="A9354" s="36" t="str">
        <f>'0'!$A$4</f>
        <v>………………..</v>
      </c>
      <c r="B9354" s="37">
        <f>'0'!$A$2</f>
        <v>46112</v>
      </c>
      <c r="C9354" s="37" t="s">
        <v>1243</v>
      </c>
      <c r="D9354" s="119" t="str">
        <f>IF(G9354="","",VLOOKUP(G9354,номенклатури!R:T,2,0))</f>
        <v/>
      </c>
      <c r="E9354" s="333" t="str">
        <f>IF(G9354="","",VLOOKUP(G9354,номенклатури!R:T,3,0))</f>
        <v/>
      </c>
      <c r="F9354" s="159" t="str">
        <f>IF(G9354="","",IF(ISERROR(VLOOKUP(G9354,номенклатури!V:V,1,0)),E9354*H9354,E9354*I9354))</f>
        <v/>
      </c>
      <c r="G9354" s="14"/>
      <c r="H9354" s="15"/>
      <c r="I9354" s="15"/>
      <c r="J9354" s="15"/>
      <c r="K9354" s="15"/>
      <c r="L9354" s="217"/>
      <c r="M9354" s="22"/>
      <c r="N9354" s="119" t="str">
        <f>IF(G9354="","",VLOOKUP(G9354,номенклатури!R:U,4,0))</f>
        <v/>
      </c>
      <c r="O9354" s="119" t="str">
        <f>IF(M9354="","",VLOOKUP(M9354,'14'!D:D,1,0))</f>
        <v/>
      </c>
    </row>
    <row r="9355" spans="1:15" ht="12.75" customHeight="1" x14ac:dyDescent="0.2">
      <c r="A9355" s="36" t="str">
        <f>'0'!$A$4</f>
        <v>………………..</v>
      </c>
      <c r="B9355" s="37">
        <f>'0'!$A$2</f>
        <v>46112</v>
      </c>
      <c r="C9355" s="37" t="s">
        <v>1243</v>
      </c>
      <c r="D9355" s="119" t="str">
        <f>IF(G9355="","",VLOOKUP(G9355,номенклатури!R:T,2,0))</f>
        <v/>
      </c>
      <c r="E9355" s="333" t="str">
        <f>IF(G9355="","",VLOOKUP(G9355,номенклатури!R:T,3,0))</f>
        <v/>
      </c>
      <c r="F9355" s="159" t="str">
        <f>IF(G9355="","",IF(ISERROR(VLOOKUP(G9355,номенклатури!V:V,1,0)),E9355*H9355,E9355*I9355))</f>
        <v/>
      </c>
      <c r="G9355" s="14"/>
      <c r="H9355" s="15"/>
      <c r="I9355" s="15"/>
      <c r="J9355" s="15"/>
      <c r="K9355" s="15"/>
      <c r="L9355" s="217"/>
      <c r="M9355" s="22"/>
      <c r="N9355" s="119" t="str">
        <f>IF(G9355="","",VLOOKUP(G9355,номенклатури!R:U,4,0))</f>
        <v/>
      </c>
      <c r="O9355" s="119" t="str">
        <f>IF(M9355="","",VLOOKUP(M9355,'14'!D:D,1,0))</f>
        <v/>
      </c>
    </row>
    <row r="9356" spans="1:15" ht="12.75" customHeight="1" x14ac:dyDescent="0.2">
      <c r="A9356" s="36" t="str">
        <f>'0'!$A$4</f>
        <v>………………..</v>
      </c>
      <c r="B9356" s="37">
        <f>'0'!$A$2</f>
        <v>46112</v>
      </c>
      <c r="C9356" s="37" t="s">
        <v>1243</v>
      </c>
      <c r="D9356" s="119" t="str">
        <f>IF(G9356="","",VLOOKUP(G9356,номенклатури!R:T,2,0))</f>
        <v/>
      </c>
      <c r="E9356" s="333" t="str">
        <f>IF(G9356="","",VLOOKUP(G9356,номенклатури!R:T,3,0))</f>
        <v/>
      </c>
      <c r="F9356" s="159" t="str">
        <f>IF(G9356="","",IF(ISERROR(VLOOKUP(G9356,номенклатури!V:V,1,0)),E9356*H9356,E9356*I9356))</f>
        <v/>
      </c>
      <c r="G9356" s="14"/>
      <c r="H9356" s="15"/>
      <c r="I9356" s="15"/>
      <c r="J9356" s="15"/>
      <c r="K9356" s="15"/>
      <c r="L9356" s="217"/>
      <c r="M9356" s="22"/>
      <c r="N9356" s="119" t="str">
        <f>IF(G9356="","",VLOOKUP(G9356,номенклатури!R:U,4,0))</f>
        <v/>
      </c>
      <c r="O9356" s="119" t="str">
        <f>IF(M9356="","",VLOOKUP(M9356,'14'!D:D,1,0))</f>
        <v/>
      </c>
    </row>
    <row r="9357" spans="1:15" ht="12.75" customHeight="1" x14ac:dyDescent="0.2">
      <c r="A9357" s="36" t="str">
        <f>'0'!$A$4</f>
        <v>………………..</v>
      </c>
      <c r="B9357" s="37">
        <f>'0'!$A$2</f>
        <v>46112</v>
      </c>
      <c r="C9357" s="37" t="s">
        <v>1243</v>
      </c>
      <c r="D9357" s="119" t="str">
        <f>IF(G9357="","",VLOOKUP(G9357,номенклатури!R:T,2,0))</f>
        <v/>
      </c>
      <c r="E9357" s="333" t="str">
        <f>IF(G9357="","",VLOOKUP(G9357,номенклатури!R:T,3,0))</f>
        <v/>
      </c>
      <c r="F9357" s="159" t="str">
        <f>IF(G9357="","",IF(ISERROR(VLOOKUP(G9357,номенклатури!V:V,1,0)),E9357*H9357,E9357*I9357))</f>
        <v/>
      </c>
      <c r="G9357" s="14"/>
      <c r="H9357" s="15"/>
      <c r="I9357" s="15"/>
      <c r="J9357" s="15"/>
      <c r="K9357" s="15"/>
      <c r="L9357" s="217"/>
      <c r="M9357" s="22"/>
      <c r="N9357" s="119" t="str">
        <f>IF(G9357="","",VLOOKUP(G9357,номенклатури!R:U,4,0))</f>
        <v/>
      </c>
      <c r="O9357" s="119" t="str">
        <f>IF(M9357="","",VLOOKUP(M9357,'14'!D:D,1,0))</f>
        <v/>
      </c>
    </row>
    <row r="9358" spans="1:15" ht="12.75" customHeight="1" x14ac:dyDescent="0.2">
      <c r="A9358" s="36" t="str">
        <f>'0'!$A$4</f>
        <v>………………..</v>
      </c>
      <c r="B9358" s="37">
        <f>'0'!$A$2</f>
        <v>46112</v>
      </c>
      <c r="C9358" s="37" t="s">
        <v>1243</v>
      </c>
      <c r="D9358" s="119" t="str">
        <f>IF(G9358="","",VLOOKUP(G9358,номенклатури!R:T,2,0))</f>
        <v/>
      </c>
      <c r="E9358" s="333" t="str">
        <f>IF(G9358="","",VLOOKUP(G9358,номенклатури!R:T,3,0))</f>
        <v/>
      </c>
      <c r="F9358" s="159" t="str">
        <f>IF(G9358="","",IF(ISERROR(VLOOKUP(G9358,номенклатури!V:V,1,0)),E9358*H9358,E9358*I9358))</f>
        <v/>
      </c>
      <c r="G9358" s="14"/>
      <c r="H9358" s="15"/>
      <c r="I9358" s="15"/>
      <c r="J9358" s="15"/>
      <c r="K9358" s="15"/>
      <c r="L9358" s="217"/>
      <c r="M9358" s="22"/>
      <c r="N9358" s="119" t="str">
        <f>IF(G9358="","",VLOOKUP(G9358,номенклатури!R:U,4,0))</f>
        <v/>
      </c>
      <c r="O9358" s="119" t="str">
        <f>IF(M9358="","",VLOOKUP(M9358,'14'!D:D,1,0))</f>
        <v/>
      </c>
    </row>
    <row r="9359" spans="1:15" ht="12.75" customHeight="1" x14ac:dyDescent="0.2">
      <c r="A9359" s="36" t="str">
        <f>'0'!$A$4</f>
        <v>………………..</v>
      </c>
      <c r="B9359" s="37">
        <f>'0'!$A$2</f>
        <v>46112</v>
      </c>
      <c r="C9359" s="37" t="s">
        <v>1243</v>
      </c>
      <c r="D9359" s="119" t="str">
        <f>IF(G9359="","",VLOOKUP(G9359,номенклатури!R:T,2,0))</f>
        <v/>
      </c>
      <c r="E9359" s="333" t="str">
        <f>IF(G9359="","",VLOOKUP(G9359,номенклатури!R:T,3,0))</f>
        <v/>
      </c>
      <c r="F9359" s="159" t="str">
        <f>IF(G9359="","",IF(ISERROR(VLOOKUP(G9359,номенклатури!V:V,1,0)),E9359*H9359,E9359*I9359))</f>
        <v/>
      </c>
      <c r="G9359" s="14"/>
      <c r="H9359" s="15"/>
      <c r="I9359" s="15"/>
      <c r="J9359" s="15"/>
      <c r="K9359" s="15"/>
      <c r="L9359" s="217"/>
      <c r="M9359" s="22"/>
      <c r="N9359" s="119" t="str">
        <f>IF(G9359="","",VLOOKUP(G9359,номенклатури!R:U,4,0))</f>
        <v/>
      </c>
      <c r="O9359" s="119" t="str">
        <f>IF(M9359="","",VLOOKUP(M9359,'14'!D:D,1,0))</f>
        <v/>
      </c>
    </row>
    <row r="9360" spans="1:15" ht="12.75" customHeight="1" x14ac:dyDescent="0.2">
      <c r="A9360" s="36" t="str">
        <f>'0'!$A$4</f>
        <v>………………..</v>
      </c>
      <c r="B9360" s="37">
        <f>'0'!$A$2</f>
        <v>46112</v>
      </c>
      <c r="C9360" s="37" t="s">
        <v>1243</v>
      </c>
      <c r="D9360" s="119" t="str">
        <f>IF(G9360="","",VLOOKUP(G9360,номенклатури!R:T,2,0))</f>
        <v/>
      </c>
      <c r="E9360" s="333" t="str">
        <f>IF(G9360="","",VLOOKUP(G9360,номенклатури!R:T,3,0))</f>
        <v/>
      </c>
      <c r="F9360" s="159" t="str">
        <f>IF(G9360="","",IF(ISERROR(VLOOKUP(G9360,номенклатури!V:V,1,0)),E9360*H9360,E9360*I9360))</f>
        <v/>
      </c>
      <c r="G9360" s="14"/>
      <c r="H9360" s="15"/>
      <c r="I9360" s="15"/>
      <c r="J9360" s="15"/>
      <c r="K9360" s="15"/>
      <c r="L9360" s="217"/>
      <c r="M9360" s="22"/>
      <c r="N9360" s="119" t="str">
        <f>IF(G9360="","",VLOOKUP(G9360,номенклатури!R:U,4,0))</f>
        <v/>
      </c>
      <c r="O9360" s="119" t="str">
        <f>IF(M9360="","",VLOOKUP(M9360,'14'!D:D,1,0))</f>
        <v/>
      </c>
    </row>
    <row r="9361" spans="1:15" ht="12.75" customHeight="1" x14ac:dyDescent="0.2">
      <c r="A9361" s="36" t="str">
        <f>'0'!$A$4</f>
        <v>………………..</v>
      </c>
      <c r="B9361" s="37">
        <f>'0'!$A$2</f>
        <v>46112</v>
      </c>
      <c r="C9361" s="37" t="s">
        <v>1243</v>
      </c>
      <c r="D9361" s="119" t="str">
        <f>IF(G9361="","",VLOOKUP(G9361,номенклатури!R:T,2,0))</f>
        <v/>
      </c>
      <c r="E9361" s="333" t="str">
        <f>IF(G9361="","",VLOOKUP(G9361,номенклатури!R:T,3,0))</f>
        <v/>
      </c>
      <c r="F9361" s="159" t="str">
        <f>IF(G9361="","",IF(ISERROR(VLOOKUP(G9361,номенклатури!V:V,1,0)),E9361*H9361,E9361*I9361))</f>
        <v/>
      </c>
      <c r="G9361" s="14"/>
      <c r="H9361" s="15"/>
      <c r="I9361" s="15"/>
      <c r="J9361" s="15"/>
      <c r="K9361" s="15"/>
      <c r="L9361" s="217"/>
      <c r="M9361" s="22"/>
      <c r="N9361" s="119" t="str">
        <f>IF(G9361="","",VLOOKUP(G9361,номенклатури!R:U,4,0))</f>
        <v/>
      </c>
      <c r="O9361" s="119" t="str">
        <f>IF(M9361="","",VLOOKUP(M9361,'14'!D:D,1,0))</f>
        <v/>
      </c>
    </row>
    <row r="9362" spans="1:15" ht="12.75" customHeight="1" x14ac:dyDescent="0.2">
      <c r="A9362" s="36" t="str">
        <f>'0'!$A$4</f>
        <v>………………..</v>
      </c>
      <c r="B9362" s="37">
        <f>'0'!$A$2</f>
        <v>46112</v>
      </c>
      <c r="C9362" s="37" t="s">
        <v>1243</v>
      </c>
      <c r="D9362" s="119" t="str">
        <f>IF(G9362="","",VLOOKUP(G9362,номенклатури!R:T,2,0))</f>
        <v/>
      </c>
      <c r="E9362" s="333" t="str">
        <f>IF(G9362="","",VLOOKUP(G9362,номенклатури!R:T,3,0))</f>
        <v/>
      </c>
      <c r="F9362" s="159" t="str">
        <f>IF(G9362="","",IF(ISERROR(VLOOKUP(G9362,номенклатури!V:V,1,0)),E9362*H9362,E9362*I9362))</f>
        <v/>
      </c>
      <c r="G9362" s="14"/>
      <c r="H9362" s="15"/>
      <c r="I9362" s="15"/>
      <c r="J9362" s="15"/>
      <c r="K9362" s="15"/>
      <c r="L9362" s="217"/>
      <c r="M9362" s="22"/>
      <c r="N9362" s="119" t="str">
        <f>IF(G9362="","",VLOOKUP(G9362,номенклатури!R:U,4,0))</f>
        <v/>
      </c>
      <c r="O9362" s="119" t="str">
        <f>IF(M9362="","",VLOOKUP(M9362,'14'!D:D,1,0))</f>
        <v/>
      </c>
    </row>
    <row r="9363" spans="1:15" ht="12.75" customHeight="1" x14ac:dyDescent="0.2">
      <c r="A9363" s="36" t="str">
        <f>'0'!$A$4</f>
        <v>………………..</v>
      </c>
      <c r="B9363" s="37">
        <f>'0'!$A$2</f>
        <v>46112</v>
      </c>
      <c r="C9363" s="37" t="s">
        <v>1243</v>
      </c>
      <c r="D9363" s="119" t="str">
        <f>IF(G9363="","",VLOOKUP(G9363,номенклатури!R:T,2,0))</f>
        <v/>
      </c>
      <c r="E9363" s="333" t="str">
        <f>IF(G9363="","",VLOOKUP(G9363,номенклатури!R:T,3,0))</f>
        <v/>
      </c>
      <c r="F9363" s="159" t="str">
        <f>IF(G9363="","",IF(ISERROR(VLOOKUP(G9363,номенклатури!V:V,1,0)),E9363*H9363,E9363*I9363))</f>
        <v/>
      </c>
      <c r="G9363" s="14"/>
      <c r="H9363" s="15"/>
      <c r="I9363" s="15"/>
      <c r="J9363" s="15"/>
      <c r="K9363" s="15"/>
      <c r="L9363" s="217"/>
      <c r="M9363" s="22"/>
      <c r="N9363" s="119" t="str">
        <f>IF(G9363="","",VLOOKUP(G9363,номенклатури!R:U,4,0))</f>
        <v/>
      </c>
      <c r="O9363" s="119" t="str">
        <f>IF(M9363="","",VLOOKUP(M9363,'14'!D:D,1,0))</f>
        <v/>
      </c>
    </row>
    <row r="9364" spans="1:15" ht="12.75" customHeight="1" x14ac:dyDescent="0.2">
      <c r="A9364" s="36" t="str">
        <f>'0'!$A$4</f>
        <v>………………..</v>
      </c>
      <c r="B9364" s="37">
        <f>'0'!$A$2</f>
        <v>46112</v>
      </c>
      <c r="C9364" s="37" t="s">
        <v>1243</v>
      </c>
      <c r="D9364" s="119" t="str">
        <f>IF(G9364="","",VLOOKUP(G9364,номенклатури!R:T,2,0))</f>
        <v/>
      </c>
      <c r="E9364" s="333" t="str">
        <f>IF(G9364="","",VLOOKUP(G9364,номенклатури!R:T,3,0))</f>
        <v/>
      </c>
      <c r="F9364" s="159" t="str">
        <f>IF(G9364="","",IF(ISERROR(VLOOKUP(G9364,номенклатури!V:V,1,0)),E9364*H9364,E9364*I9364))</f>
        <v/>
      </c>
      <c r="G9364" s="14"/>
      <c r="H9364" s="15"/>
      <c r="I9364" s="15"/>
      <c r="J9364" s="15"/>
      <c r="K9364" s="15"/>
      <c r="L9364" s="217"/>
      <c r="M9364" s="22"/>
      <c r="N9364" s="119" t="str">
        <f>IF(G9364="","",VLOOKUP(G9364,номенклатури!R:U,4,0))</f>
        <v/>
      </c>
      <c r="O9364" s="119" t="str">
        <f>IF(M9364="","",VLOOKUP(M9364,'14'!D:D,1,0))</f>
        <v/>
      </c>
    </row>
    <row r="9365" spans="1:15" ht="12.75" customHeight="1" x14ac:dyDescent="0.2">
      <c r="A9365" s="36" t="str">
        <f>'0'!$A$4</f>
        <v>………………..</v>
      </c>
      <c r="B9365" s="37">
        <f>'0'!$A$2</f>
        <v>46112</v>
      </c>
      <c r="C9365" s="37" t="s">
        <v>1243</v>
      </c>
      <c r="D9365" s="119" t="str">
        <f>IF(G9365="","",VLOOKUP(G9365,номенклатури!R:T,2,0))</f>
        <v/>
      </c>
      <c r="E9365" s="333" t="str">
        <f>IF(G9365="","",VLOOKUP(G9365,номенклатури!R:T,3,0))</f>
        <v/>
      </c>
      <c r="F9365" s="159" t="str">
        <f>IF(G9365="","",IF(ISERROR(VLOOKUP(G9365,номенклатури!V:V,1,0)),E9365*H9365,E9365*I9365))</f>
        <v/>
      </c>
      <c r="G9365" s="14"/>
      <c r="H9365" s="15"/>
      <c r="I9365" s="15"/>
      <c r="J9365" s="15"/>
      <c r="K9365" s="15"/>
      <c r="L9365" s="217"/>
      <c r="M9365" s="22"/>
      <c r="N9365" s="119" t="str">
        <f>IF(G9365="","",VLOOKUP(G9365,номенклатури!R:U,4,0))</f>
        <v/>
      </c>
      <c r="O9365" s="119" t="str">
        <f>IF(M9365="","",VLOOKUP(M9365,'14'!D:D,1,0))</f>
        <v/>
      </c>
    </row>
    <row r="9366" spans="1:15" ht="12.75" customHeight="1" x14ac:dyDescent="0.2">
      <c r="A9366" s="36" t="str">
        <f>'0'!$A$4</f>
        <v>………………..</v>
      </c>
      <c r="B9366" s="37">
        <f>'0'!$A$2</f>
        <v>46112</v>
      </c>
      <c r="C9366" s="37" t="s">
        <v>1243</v>
      </c>
      <c r="D9366" s="119" t="str">
        <f>IF(G9366="","",VLOOKUP(G9366,номенклатури!R:T,2,0))</f>
        <v/>
      </c>
      <c r="E9366" s="333" t="str">
        <f>IF(G9366="","",VLOOKUP(G9366,номенклатури!R:T,3,0))</f>
        <v/>
      </c>
      <c r="F9366" s="159" t="str">
        <f>IF(G9366="","",IF(ISERROR(VLOOKUP(G9366,номенклатури!V:V,1,0)),E9366*H9366,E9366*I9366))</f>
        <v/>
      </c>
      <c r="G9366" s="14"/>
      <c r="H9366" s="15"/>
      <c r="I9366" s="15"/>
      <c r="J9366" s="15"/>
      <c r="K9366" s="15"/>
      <c r="L9366" s="217"/>
      <c r="M9366" s="22"/>
      <c r="N9366" s="119" t="str">
        <f>IF(G9366="","",VLOOKUP(G9366,номенклатури!R:U,4,0))</f>
        <v/>
      </c>
      <c r="O9366" s="119" t="str">
        <f>IF(M9366="","",VLOOKUP(M9366,'14'!D:D,1,0))</f>
        <v/>
      </c>
    </row>
    <row r="9367" spans="1:15" ht="12.75" customHeight="1" x14ac:dyDescent="0.2">
      <c r="A9367" s="36" t="str">
        <f>'0'!$A$4</f>
        <v>………………..</v>
      </c>
      <c r="B9367" s="37">
        <f>'0'!$A$2</f>
        <v>46112</v>
      </c>
      <c r="C9367" s="37" t="s">
        <v>1243</v>
      </c>
      <c r="D9367" s="119" t="str">
        <f>IF(G9367="","",VLOOKUP(G9367,номенклатури!R:T,2,0))</f>
        <v/>
      </c>
      <c r="E9367" s="333" t="str">
        <f>IF(G9367="","",VLOOKUP(G9367,номенклатури!R:T,3,0))</f>
        <v/>
      </c>
      <c r="F9367" s="159" t="str">
        <f>IF(G9367="","",IF(ISERROR(VLOOKUP(G9367,номенклатури!V:V,1,0)),E9367*H9367,E9367*I9367))</f>
        <v/>
      </c>
      <c r="G9367" s="14"/>
      <c r="H9367" s="15"/>
      <c r="I9367" s="15"/>
      <c r="J9367" s="15"/>
      <c r="K9367" s="15"/>
      <c r="L9367" s="217"/>
      <c r="M9367" s="22"/>
      <c r="N9367" s="119" t="str">
        <f>IF(G9367="","",VLOOKUP(G9367,номенклатури!R:U,4,0))</f>
        <v/>
      </c>
      <c r="O9367" s="119" t="str">
        <f>IF(M9367="","",VLOOKUP(M9367,'14'!D:D,1,0))</f>
        <v/>
      </c>
    </row>
    <row r="9368" spans="1:15" ht="12.75" customHeight="1" x14ac:dyDescent="0.2">
      <c r="A9368" s="36" t="str">
        <f>'0'!$A$4</f>
        <v>………………..</v>
      </c>
      <c r="B9368" s="37">
        <f>'0'!$A$2</f>
        <v>46112</v>
      </c>
      <c r="C9368" s="37" t="s">
        <v>1243</v>
      </c>
      <c r="D9368" s="119" t="str">
        <f>IF(G9368="","",VLOOKUP(G9368,номенклатури!R:T,2,0))</f>
        <v/>
      </c>
      <c r="E9368" s="333" t="str">
        <f>IF(G9368="","",VLOOKUP(G9368,номенклатури!R:T,3,0))</f>
        <v/>
      </c>
      <c r="F9368" s="159" t="str">
        <f>IF(G9368="","",IF(ISERROR(VLOOKUP(G9368,номенклатури!V:V,1,0)),E9368*H9368,E9368*I9368))</f>
        <v/>
      </c>
      <c r="G9368" s="14"/>
      <c r="H9368" s="15"/>
      <c r="I9368" s="15"/>
      <c r="J9368" s="15"/>
      <c r="K9368" s="15"/>
      <c r="L9368" s="217"/>
      <c r="M9368" s="22"/>
      <c r="N9368" s="119" t="str">
        <f>IF(G9368="","",VLOOKUP(G9368,номенклатури!R:U,4,0))</f>
        <v/>
      </c>
      <c r="O9368" s="119" t="str">
        <f>IF(M9368="","",VLOOKUP(M9368,'14'!D:D,1,0))</f>
        <v/>
      </c>
    </row>
    <row r="9369" spans="1:15" ht="12.75" customHeight="1" x14ac:dyDescent="0.2">
      <c r="A9369" s="36" t="str">
        <f>'0'!$A$4</f>
        <v>………………..</v>
      </c>
      <c r="B9369" s="37">
        <f>'0'!$A$2</f>
        <v>46112</v>
      </c>
      <c r="C9369" s="37" t="s">
        <v>1243</v>
      </c>
      <c r="D9369" s="119" t="str">
        <f>IF(G9369="","",VLOOKUP(G9369,номенклатури!R:T,2,0))</f>
        <v/>
      </c>
      <c r="E9369" s="333" t="str">
        <f>IF(G9369="","",VLOOKUP(G9369,номенклатури!R:T,3,0))</f>
        <v/>
      </c>
      <c r="F9369" s="159" t="str">
        <f>IF(G9369="","",IF(ISERROR(VLOOKUP(G9369,номенклатури!V:V,1,0)),E9369*H9369,E9369*I9369))</f>
        <v/>
      </c>
      <c r="G9369" s="14"/>
      <c r="H9369" s="15"/>
      <c r="I9369" s="15"/>
      <c r="J9369" s="15"/>
      <c r="K9369" s="15"/>
      <c r="L9369" s="217"/>
      <c r="M9369" s="22"/>
      <c r="N9369" s="119" t="str">
        <f>IF(G9369="","",VLOOKUP(G9369,номенклатури!R:U,4,0))</f>
        <v/>
      </c>
      <c r="O9369" s="119" t="str">
        <f>IF(M9369="","",VLOOKUP(M9369,'14'!D:D,1,0))</f>
        <v/>
      </c>
    </row>
    <row r="9370" spans="1:15" ht="12.75" customHeight="1" x14ac:dyDescent="0.2">
      <c r="A9370" s="36" t="str">
        <f>'0'!$A$4</f>
        <v>………………..</v>
      </c>
      <c r="B9370" s="37">
        <f>'0'!$A$2</f>
        <v>46112</v>
      </c>
      <c r="C9370" s="37" t="s">
        <v>1243</v>
      </c>
      <c r="D9370" s="119" t="str">
        <f>IF(G9370="","",VLOOKUP(G9370,номенклатури!R:T,2,0))</f>
        <v/>
      </c>
      <c r="E9370" s="333" t="str">
        <f>IF(G9370="","",VLOOKUP(G9370,номенклатури!R:T,3,0))</f>
        <v/>
      </c>
      <c r="F9370" s="159" t="str">
        <f>IF(G9370="","",IF(ISERROR(VLOOKUP(G9370,номенклатури!V:V,1,0)),E9370*H9370,E9370*I9370))</f>
        <v/>
      </c>
      <c r="G9370" s="14"/>
      <c r="H9370" s="15"/>
      <c r="I9370" s="15"/>
      <c r="J9370" s="15"/>
      <c r="K9370" s="15"/>
      <c r="L9370" s="217"/>
      <c r="M9370" s="22"/>
      <c r="N9370" s="119" t="str">
        <f>IF(G9370="","",VLOOKUP(G9370,номенклатури!R:U,4,0))</f>
        <v/>
      </c>
      <c r="O9370" s="119" t="str">
        <f>IF(M9370="","",VLOOKUP(M9370,'14'!D:D,1,0))</f>
        <v/>
      </c>
    </row>
    <row r="9371" spans="1:15" ht="12.75" customHeight="1" x14ac:dyDescent="0.2">
      <c r="A9371" s="36" t="str">
        <f>'0'!$A$4</f>
        <v>………………..</v>
      </c>
      <c r="B9371" s="37">
        <f>'0'!$A$2</f>
        <v>46112</v>
      </c>
      <c r="C9371" s="37" t="s">
        <v>1243</v>
      </c>
      <c r="D9371" s="119" t="str">
        <f>IF(G9371="","",VLOOKUP(G9371,номенклатури!R:T,2,0))</f>
        <v/>
      </c>
      <c r="E9371" s="333" t="str">
        <f>IF(G9371="","",VLOOKUP(G9371,номенклатури!R:T,3,0))</f>
        <v/>
      </c>
      <c r="F9371" s="159" t="str">
        <f>IF(G9371="","",IF(ISERROR(VLOOKUP(G9371,номенклатури!V:V,1,0)),E9371*H9371,E9371*I9371))</f>
        <v/>
      </c>
      <c r="G9371" s="14"/>
      <c r="H9371" s="15"/>
      <c r="I9371" s="15"/>
      <c r="J9371" s="15"/>
      <c r="K9371" s="15"/>
      <c r="L9371" s="217"/>
      <c r="M9371" s="22"/>
      <c r="N9371" s="119" t="str">
        <f>IF(G9371="","",VLOOKUP(G9371,номенклатури!R:U,4,0))</f>
        <v/>
      </c>
      <c r="O9371" s="119" t="str">
        <f>IF(M9371="","",VLOOKUP(M9371,'14'!D:D,1,0))</f>
        <v/>
      </c>
    </row>
    <row r="9372" spans="1:15" ht="12.75" customHeight="1" x14ac:dyDescent="0.2">
      <c r="A9372" s="36" t="str">
        <f>'0'!$A$4</f>
        <v>………………..</v>
      </c>
      <c r="B9372" s="37">
        <f>'0'!$A$2</f>
        <v>46112</v>
      </c>
      <c r="C9372" s="37" t="s">
        <v>1243</v>
      </c>
      <c r="D9372" s="119" t="str">
        <f>IF(G9372="","",VLOOKUP(G9372,номенклатури!R:T,2,0))</f>
        <v/>
      </c>
      <c r="E9372" s="333" t="str">
        <f>IF(G9372="","",VLOOKUP(G9372,номенклатури!R:T,3,0))</f>
        <v/>
      </c>
      <c r="F9372" s="159" t="str">
        <f>IF(G9372="","",IF(ISERROR(VLOOKUP(G9372,номенклатури!V:V,1,0)),E9372*H9372,E9372*I9372))</f>
        <v/>
      </c>
      <c r="G9372" s="14"/>
      <c r="H9372" s="15"/>
      <c r="I9372" s="15"/>
      <c r="J9372" s="15"/>
      <c r="K9372" s="15"/>
      <c r="L9372" s="217"/>
      <c r="M9372" s="22"/>
      <c r="N9372" s="119" t="str">
        <f>IF(G9372="","",VLOOKUP(G9372,номенклатури!R:U,4,0))</f>
        <v/>
      </c>
      <c r="O9372" s="119" t="str">
        <f>IF(M9372="","",VLOOKUP(M9372,'14'!D:D,1,0))</f>
        <v/>
      </c>
    </row>
    <row r="9373" spans="1:15" ht="12.75" customHeight="1" x14ac:dyDescent="0.2">
      <c r="A9373" s="36" t="str">
        <f>'0'!$A$4</f>
        <v>………………..</v>
      </c>
      <c r="B9373" s="37">
        <f>'0'!$A$2</f>
        <v>46112</v>
      </c>
      <c r="C9373" s="37" t="s">
        <v>1243</v>
      </c>
      <c r="D9373" s="119" t="str">
        <f>IF(G9373="","",VLOOKUP(G9373,номенклатури!R:T,2,0))</f>
        <v/>
      </c>
      <c r="E9373" s="333" t="str">
        <f>IF(G9373="","",VLOOKUP(G9373,номенклатури!R:T,3,0))</f>
        <v/>
      </c>
      <c r="F9373" s="159" t="str">
        <f>IF(G9373="","",IF(ISERROR(VLOOKUP(G9373,номенклатури!V:V,1,0)),E9373*H9373,E9373*I9373))</f>
        <v/>
      </c>
      <c r="G9373" s="14"/>
      <c r="H9373" s="15"/>
      <c r="I9373" s="15"/>
      <c r="J9373" s="15"/>
      <c r="K9373" s="15"/>
      <c r="L9373" s="217"/>
      <c r="M9373" s="22"/>
      <c r="N9373" s="119" t="str">
        <f>IF(G9373="","",VLOOKUP(G9373,номенклатури!R:U,4,0))</f>
        <v/>
      </c>
      <c r="O9373" s="119" t="str">
        <f>IF(M9373="","",VLOOKUP(M9373,'14'!D:D,1,0))</f>
        <v/>
      </c>
    </row>
    <row r="9374" spans="1:15" ht="12.75" customHeight="1" x14ac:dyDescent="0.2">
      <c r="A9374" s="36" t="str">
        <f>'0'!$A$4</f>
        <v>………………..</v>
      </c>
      <c r="B9374" s="37">
        <f>'0'!$A$2</f>
        <v>46112</v>
      </c>
      <c r="C9374" s="37" t="s">
        <v>1243</v>
      </c>
      <c r="D9374" s="119" t="str">
        <f>IF(G9374="","",VLOOKUP(G9374,номенклатури!R:T,2,0))</f>
        <v/>
      </c>
      <c r="E9374" s="333" t="str">
        <f>IF(G9374="","",VLOOKUP(G9374,номенклатури!R:T,3,0))</f>
        <v/>
      </c>
      <c r="F9374" s="159" t="str">
        <f>IF(G9374="","",IF(ISERROR(VLOOKUP(G9374,номенклатури!V:V,1,0)),E9374*H9374,E9374*I9374))</f>
        <v/>
      </c>
      <c r="G9374" s="14"/>
      <c r="H9374" s="15"/>
      <c r="I9374" s="15"/>
      <c r="J9374" s="15"/>
      <c r="K9374" s="15"/>
      <c r="L9374" s="217"/>
      <c r="M9374" s="22"/>
      <c r="N9374" s="119" t="str">
        <f>IF(G9374="","",VLOOKUP(G9374,номенклатури!R:U,4,0))</f>
        <v/>
      </c>
      <c r="O9374" s="119" t="str">
        <f>IF(M9374="","",VLOOKUP(M9374,'14'!D:D,1,0))</f>
        <v/>
      </c>
    </row>
    <row r="9375" spans="1:15" ht="12.75" customHeight="1" x14ac:dyDescent="0.2">
      <c r="A9375" s="36" t="str">
        <f>'0'!$A$4</f>
        <v>………………..</v>
      </c>
      <c r="B9375" s="37">
        <f>'0'!$A$2</f>
        <v>46112</v>
      </c>
      <c r="C9375" s="37" t="s">
        <v>1243</v>
      </c>
      <c r="D9375" s="119" t="str">
        <f>IF(G9375="","",VLOOKUP(G9375,номенклатури!R:T,2,0))</f>
        <v/>
      </c>
      <c r="E9375" s="333" t="str">
        <f>IF(G9375="","",VLOOKUP(G9375,номенклатури!R:T,3,0))</f>
        <v/>
      </c>
      <c r="F9375" s="159" t="str">
        <f>IF(G9375="","",IF(ISERROR(VLOOKUP(G9375,номенклатури!V:V,1,0)),E9375*H9375,E9375*I9375))</f>
        <v/>
      </c>
      <c r="G9375" s="14"/>
      <c r="H9375" s="15"/>
      <c r="I9375" s="15"/>
      <c r="J9375" s="15"/>
      <c r="K9375" s="15"/>
      <c r="L9375" s="217"/>
      <c r="M9375" s="22"/>
      <c r="N9375" s="119" t="str">
        <f>IF(G9375="","",VLOOKUP(G9375,номенклатури!R:U,4,0))</f>
        <v/>
      </c>
      <c r="O9375" s="119" t="str">
        <f>IF(M9375="","",VLOOKUP(M9375,'14'!D:D,1,0))</f>
        <v/>
      </c>
    </row>
    <row r="9376" spans="1:15" ht="12.75" customHeight="1" x14ac:dyDescent="0.2">
      <c r="A9376" s="36" t="str">
        <f>'0'!$A$4</f>
        <v>………………..</v>
      </c>
      <c r="B9376" s="37">
        <f>'0'!$A$2</f>
        <v>46112</v>
      </c>
      <c r="C9376" s="37" t="s">
        <v>1243</v>
      </c>
      <c r="D9376" s="119" t="str">
        <f>IF(G9376="","",VLOOKUP(G9376,номенклатури!R:T,2,0))</f>
        <v/>
      </c>
      <c r="E9376" s="333" t="str">
        <f>IF(G9376="","",VLOOKUP(G9376,номенклатури!R:T,3,0))</f>
        <v/>
      </c>
      <c r="F9376" s="159" t="str">
        <f>IF(G9376="","",IF(ISERROR(VLOOKUP(G9376,номенклатури!V:V,1,0)),E9376*H9376,E9376*I9376))</f>
        <v/>
      </c>
      <c r="G9376" s="14"/>
      <c r="H9376" s="15"/>
      <c r="I9376" s="15"/>
      <c r="J9376" s="15"/>
      <c r="K9376" s="15"/>
      <c r="L9376" s="217"/>
      <c r="M9376" s="22"/>
      <c r="N9376" s="119" t="str">
        <f>IF(G9376="","",VLOOKUP(G9376,номенклатури!R:U,4,0))</f>
        <v/>
      </c>
      <c r="O9376" s="119" t="str">
        <f>IF(M9376="","",VLOOKUP(M9376,'14'!D:D,1,0))</f>
        <v/>
      </c>
    </row>
    <row r="9377" spans="1:15" ht="12.75" customHeight="1" x14ac:dyDescent="0.2">
      <c r="A9377" s="36" t="str">
        <f>'0'!$A$4</f>
        <v>………………..</v>
      </c>
      <c r="B9377" s="37">
        <f>'0'!$A$2</f>
        <v>46112</v>
      </c>
      <c r="C9377" s="37" t="s">
        <v>1243</v>
      </c>
      <c r="D9377" s="119" t="str">
        <f>IF(G9377="","",VLOOKUP(G9377,номенклатури!R:T,2,0))</f>
        <v/>
      </c>
      <c r="E9377" s="333" t="str">
        <f>IF(G9377="","",VLOOKUP(G9377,номенклатури!R:T,3,0))</f>
        <v/>
      </c>
      <c r="F9377" s="159" t="str">
        <f>IF(G9377="","",IF(ISERROR(VLOOKUP(G9377,номенклатури!V:V,1,0)),E9377*H9377,E9377*I9377))</f>
        <v/>
      </c>
      <c r="G9377" s="14"/>
      <c r="H9377" s="15"/>
      <c r="I9377" s="15"/>
      <c r="J9377" s="15"/>
      <c r="K9377" s="15"/>
      <c r="L9377" s="217"/>
      <c r="M9377" s="22"/>
      <c r="N9377" s="119" t="str">
        <f>IF(G9377="","",VLOOKUP(G9377,номенклатури!R:U,4,0))</f>
        <v/>
      </c>
      <c r="O9377" s="119" t="str">
        <f>IF(M9377="","",VLOOKUP(M9377,'14'!D:D,1,0))</f>
        <v/>
      </c>
    </row>
    <row r="9378" spans="1:15" ht="12.75" customHeight="1" x14ac:dyDescent="0.2">
      <c r="A9378" s="36" t="str">
        <f>'0'!$A$4</f>
        <v>………………..</v>
      </c>
      <c r="B9378" s="37">
        <f>'0'!$A$2</f>
        <v>46112</v>
      </c>
      <c r="C9378" s="37" t="s">
        <v>1243</v>
      </c>
      <c r="D9378" s="119" t="str">
        <f>IF(G9378="","",VLOOKUP(G9378,номенклатури!R:T,2,0))</f>
        <v/>
      </c>
      <c r="E9378" s="333" t="str">
        <f>IF(G9378="","",VLOOKUP(G9378,номенклатури!R:T,3,0))</f>
        <v/>
      </c>
      <c r="F9378" s="159" t="str">
        <f>IF(G9378="","",IF(ISERROR(VLOOKUP(G9378,номенклатури!V:V,1,0)),E9378*H9378,E9378*I9378))</f>
        <v/>
      </c>
      <c r="G9378" s="14"/>
      <c r="H9378" s="15"/>
      <c r="I9378" s="15"/>
      <c r="J9378" s="15"/>
      <c r="K9378" s="15"/>
      <c r="L9378" s="217"/>
      <c r="M9378" s="22"/>
      <c r="N9378" s="119" t="str">
        <f>IF(G9378="","",VLOOKUP(G9378,номенклатури!R:U,4,0))</f>
        <v/>
      </c>
      <c r="O9378" s="119" t="str">
        <f>IF(M9378="","",VLOOKUP(M9378,'14'!D:D,1,0))</f>
        <v/>
      </c>
    </row>
    <row r="9379" spans="1:15" ht="12.75" customHeight="1" x14ac:dyDescent="0.2">
      <c r="A9379" s="36" t="str">
        <f>'0'!$A$4</f>
        <v>………………..</v>
      </c>
      <c r="B9379" s="37">
        <f>'0'!$A$2</f>
        <v>46112</v>
      </c>
      <c r="C9379" s="37" t="s">
        <v>1243</v>
      </c>
      <c r="D9379" s="119" t="str">
        <f>IF(G9379="","",VLOOKUP(G9379,номенклатури!R:T,2,0))</f>
        <v/>
      </c>
      <c r="E9379" s="333" t="str">
        <f>IF(G9379="","",VLOOKUP(G9379,номенклатури!R:T,3,0))</f>
        <v/>
      </c>
      <c r="F9379" s="159" t="str">
        <f>IF(G9379="","",IF(ISERROR(VLOOKUP(G9379,номенклатури!V:V,1,0)),E9379*H9379,E9379*I9379))</f>
        <v/>
      </c>
      <c r="G9379" s="14"/>
      <c r="H9379" s="15"/>
      <c r="I9379" s="15"/>
      <c r="J9379" s="15"/>
      <c r="K9379" s="15"/>
      <c r="L9379" s="217"/>
      <c r="M9379" s="22"/>
      <c r="N9379" s="119" t="str">
        <f>IF(G9379="","",VLOOKUP(G9379,номенклатури!R:U,4,0))</f>
        <v/>
      </c>
      <c r="O9379" s="119" t="str">
        <f>IF(M9379="","",VLOOKUP(M9379,'14'!D:D,1,0))</f>
        <v/>
      </c>
    </row>
    <row r="9380" spans="1:15" ht="12.75" customHeight="1" x14ac:dyDescent="0.2">
      <c r="A9380" s="36" t="str">
        <f>'0'!$A$4</f>
        <v>………………..</v>
      </c>
      <c r="B9380" s="37">
        <f>'0'!$A$2</f>
        <v>46112</v>
      </c>
      <c r="C9380" s="37" t="s">
        <v>1243</v>
      </c>
      <c r="D9380" s="119" t="str">
        <f>IF(G9380="","",VLOOKUP(G9380,номенклатури!R:T,2,0))</f>
        <v/>
      </c>
      <c r="E9380" s="333" t="str">
        <f>IF(G9380="","",VLOOKUP(G9380,номенклатури!R:T,3,0))</f>
        <v/>
      </c>
      <c r="F9380" s="159" t="str">
        <f>IF(G9380="","",IF(ISERROR(VLOOKUP(G9380,номенклатури!V:V,1,0)),E9380*H9380,E9380*I9380))</f>
        <v/>
      </c>
      <c r="G9380" s="14"/>
      <c r="H9380" s="15"/>
      <c r="I9380" s="15"/>
      <c r="J9380" s="15"/>
      <c r="K9380" s="15"/>
      <c r="L9380" s="217"/>
      <c r="M9380" s="22"/>
      <c r="N9380" s="119" t="str">
        <f>IF(G9380="","",VLOOKUP(G9380,номенклатури!R:U,4,0))</f>
        <v/>
      </c>
      <c r="O9380" s="119" t="str">
        <f>IF(M9380="","",VLOOKUP(M9380,'14'!D:D,1,0))</f>
        <v/>
      </c>
    </row>
    <row r="9381" spans="1:15" ht="12.75" customHeight="1" x14ac:dyDescent="0.2">
      <c r="A9381" s="36" t="str">
        <f>'0'!$A$4</f>
        <v>………………..</v>
      </c>
      <c r="B9381" s="37">
        <f>'0'!$A$2</f>
        <v>46112</v>
      </c>
      <c r="C9381" s="37" t="s">
        <v>1243</v>
      </c>
      <c r="D9381" s="119" t="str">
        <f>IF(G9381="","",VLOOKUP(G9381,номенклатури!R:T,2,0))</f>
        <v/>
      </c>
      <c r="E9381" s="333" t="str">
        <f>IF(G9381="","",VLOOKUP(G9381,номенклатури!R:T,3,0))</f>
        <v/>
      </c>
      <c r="F9381" s="159" t="str">
        <f>IF(G9381="","",IF(ISERROR(VLOOKUP(G9381,номенклатури!V:V,1,0)),E9381*H9381,E9381*I9381))</f>
        <v/>
      </c>
      <c r="G9381" s="14"/>
      <c r="H9381" s="15"/>
      <c r="I9381" s="15"/>
      <c r="J9381" s="15"/>
      <c r="K9381" s="15"/>
      <c r="L9381" s="217"/>
      <c r="M9381" s="22"/>
      <c r="N9381" s="119" t="str">
        <f>IF(G9381="","",VLOOKUP(G9381,номенклатури!R:U,4,0))</f>
        <v/>
      </c>
      <c r="O9381" s="119" t="str">
        <f>IF(M9381="","",VLOOKUP(M9381,'14'!D:D,1,0))</f>
        <v/>
      </c>
    </row>
    <row r="9382" spans="1:15" ht="12.75" customHeight="1" x14ac:dyDescent="0.2">
      <c r="A9382" s="36" t="str">
        <f>'0'!$A$4</f>
        <v>………………..</v>
      </c>
      <c r="B9382" s="37">
        <f>'0'!$A$2</f>
        <v>46112</v>
      </c>
      <c r="C9382" s="37" t="s">
        <v>1243</v>
      </c>
      <c r="D9382" s="119" t="str">
        <f>IF(G9382="","",VLOOKUP(G9382,номенклатури!R:T,2,0))</f>
        <v/>
      </c>
      <c r="E9382" s="333" t="str">
        <f>IF(G9382="","",VLOOKUP(G9382,номенклатури!R:T,3,0))</f>
        <v/>
      </c>
      <c r="F9382" s="159" t="str">
        <f>IF(G9382="","",IF(ISERROR(VLOOKUP(G9382,номенклатури!V:V,1,0)),E9382*H9382,E9382*I9382))</f>
        <v/>
      </c>
      <c r="G9382" s="14"/>
      <c r="H9382" s="15"/>
      <c r="I9382" s="15"/>
      <c r="J9382" s="15"/>
      <c r="K9382" s="15"/>
      <c r="L9382" s="217"/>
      <c r="M9382" s="22"/>
      <c r="N9382" s="119" t="str">
        <f>IF(G9382="","",VLOOKUP(G9382,номенклатури!R:U,4,0))</f>
        <v/>
      </c>
      <c r="O9382" s="119" t="str">
        <f>IF(M9382="","",VLOOKUP(M9382,'14'!D:D,1,0))</f>
        <v/>
      </c>
    </row>
    <row r="9383" spans="1:15" ht="12.75" customHeight="1" x14ac:dyDescent="0.2">
      <c r="A9383" s="36" t="str">
        <f>'0'!$A$4</f>
        <v>………………..</v>
      </c>
      <c r="B9383" s="37">
        <f>'0'!$A$2</f>
        <v>46112</v>
      </c>
      <c r="C9383" s="37" t="s">
        <v>1243</v>
      </c>
      <c r="D9383" s="119" t="str">
        <f>IF(G9383="","",VLOOKUP(G9383,номенклатури!R:T,2,0))</f>
        <v/>
      </c>
      <c r="E9383" s="333" t="str">
        <f>IF(G9383="","",VLOOKUP(G9383,номенклатури!R:T,3,0))</f>
        <v/>
      </c>
      <c r="F9383" s="159" t="str">
        <f>IF(G9383="","",IF(ISERROR(VLOOKUP(G9383,номенклатури!V:V,1,0)),E9383*H9383,E9383*I9383))</f>
        <v/>
      </c>
      <c r="G9383" s="14"/>
      <c r="H9383" s="15"/>
      <c r="I9383" s="15"/>
      <c r="J9383" s="15"/>
      <c r="K9383" s="15"/>
      <c r="L9383" s="217"/>
      <c r="M9383" s="22"/>
      <c r="N9383" s="119" t="str">
        <f>IF(G9383="","",VLOOKUP(G9383,номенклатури!R:U,4,0))</f>
        <v/>
      </c>
      <c r="O9383" s="119" t="str">
        <f>IF(M9383="","",VLOOKUP(M9383,'14'!D:D,1,0))</f>
        <v/>
      </c>
    </row>
    <row r="9384" spans="1:15" ht="12.75" customHeight="1" x14ac:dyDescent="0.2">
      <c r="A9384" s="36" t="str">
        <f>'0'!$A$4</f>
        <v>………………..</v>
      </c>
      <c r="B9384" s="37">
        <f>'0'!$A$2</f>
        <v>46112</v>
      </c>
      <c r="C9384" s="37" t="s">
        <v>1243</v>
      </c>
      <c r="D9384" s="119" t="str">
        <f>IF(G9384="","",VLOOKUP(G9384,номенклатури!R:T,2,0))</f>
        <v/>
      </c>
      <c r="E9384" s="333" t="str">
        <f>IF(G9384="","",VLOOKUP(G9384,номенклатури!R:T,3,0))</f>
        <v/>
      </c>
      <c r="F9384" s="159" t="str">
        <f>IF(G9384="","",IF(ISERROR(VLOOKUP(G9384,номенклатури!V:V,1,0)),E9384*H9384,E9384*I9384))</f>
        <v/>
      </c>
      <c r="G9384" s="14"/>
      <c r="H9384" s="15"/>
      <c r="I9384" s="15"/>
      <c r="J9384" s="15"/>
      <c r="K9384" s="15"/>
      <c r="L9384" s="217"/>
      <c r="M9384" s="22"/>
      <c r="N9384" s="119" t="str">
        <f>IF(G9384="","",VLOOKUP(G9384,номенклатури!R:U,4,0))</f>
        <v/>
      </c>
      <c r="O9384" s="119" t="str">
        <f>IF(M9384="","",VLOOKUP(M9384,'14'!D:D,1,0))</f>
        <v/>
      </c>
    </row>
    <row r="9385" spans="1:15" ht="12.75" customHeight="1" x14ac:dyDescent="0.2">
      <c r="A9385" s="36" t="str">
        <f>'0'!$A$4</f>
        <v>………………..</v>
      </c>
      <c r="B9385" s="37">
        <f>'0'!$A$2</f>
        <v>46112</v>
      </c>
      <c r="C9385" s="37" t="s">
        <v>1243</v>
      </c>
      <c r="D9385" s="119" t="str">
        <f>IF(G9385="","",VLOOKUP(G9385,номенклатури!R:T,2,0))</f>
        <v/>
      </c>
      <c r="E9385" s="333" t="str">
        <f>IF(G9385="","",VLOOKUP(G9385,номенклатури!R:T,3,0))</f>
        <v/>
      </c>
      <c r="F9385" s="159" t="str">
        <f>IF(G9385="","",IF(ISERROR(VLOOKUP(G9385,номенклатури!V:V,1,0)),E9385*H9385,E9385*I9385))</f>
        <v/>
      </c>
      <c r="G9385" s="14"/>
      <c r="H9385" s="15"/>
      <c r="I9385" s="15"/>
      <c r="J9385" s="15"/>
      <c r="K9385" s="15"/>
      <c r="L9385" s="217"/>
      <c r="M9385" s="22"/>
      <c r="N9385" s="119" t="str">
        <f>IF(G9385="","",VLOOKUP(G9385,номенклатури!R:U,4,0))</f>
        <v/>
      </c>
      <c r="O9385" s="119" t="str">
        <f>IF(M9385="","",VLOOKUP(M9385,'14'!D:D,1,0))</f>
        <v/>
      </c>
    </row>
    <row r="9386" spans="1:15" ht="12.75" customHeight="1" x14ac:dyDescent="0.2">
      <c r="A9386" s="36" t="str">
        <f>'0'!$A$4</f>
        <v>………………..</v>
      </c>
      <c r="B9386" s="37">
        <f>'0'!$A$2</f>
        <v>46112</v>
      </c>
      <c r="C9386" s="37" t="s">
        <v>1243</v>
      </c>
      <c r="D9386" s="119" t="str">
        <f>IF(G9386="","",VLOOKUP(G9386,номенклатури!R:T,2,0))</f>
        <v/>
      </c>
      <c r="E9386" s="333" t="str">
        <f>IF(G9386="","",VLOOKUP(G9386,номенклатури!R:T,3,0))</f>
        <v/>
      </c>
      <c r="F9386" s="159" t="str">
        <f>IF(G9386="","",IF(ISERROR(VLOOKUP(G9386,номенклатури!V:V,1,0)),E9386*H9386,E9386*I9386))</f>
        <v/>
      </c>
      <c r="G9386" s="14"/>
      <c r="H9386" s="15"/>
      <c r="I9386" s="15"/>
      <c r="J9386" s="15"/>
      <c r="K9386" s="15"/>
      <c r="L9386" s="217"/>
      <c r="M9386" s="22"/>
      <c r="N9386" s="119" t="str">
        <f>IF(G9386="","",VLOOKUP(G9386,номенклатури!R:U,4,0))</f>
        <v/>
      </c>
      <c r="O9386" s="119" t="str">
        <f>IF(M9386="","",VLOOKUP(M9386,'14'!D:D,1,0))</f>
        <v/>
      </c>
    </row>
    <row r="9387" spans="1:15" ht="12.75" customHeight="1" x14ac:dyDescent="0.2">
      <c r="A9387" s="36" t="str">
        <f>'0'!$A$4</f>
        <v>………………..</v>
      </c>
      <c r="B9387" s="37">
        <f>'0'!$A$2</f>
        <v>46112</v>
      </c>
      <c r="C9387" s="37" t="s">
        <v>1243</v>
      </c>
      <c r="D9387" s="119" t="str">
        <f>IF(G9387="","",VLOOKUP(G9387,номенклатури!R:T,2,0))</f>
        <v/>
      </c>
      <c r="E9387" s="333" t="str">
        <f>IF(G9387="","",VLOOKUP(G9387,номенклатури!R:T,3,0))</f>
        <v/>
      </c>
      <c r="F9387" s="159" t="str">
        <f>IF(G9387="","",IF(ISERROR(VLOOKUP(G9387,номенклатури!V:V,1,0)),E9387*H9387,E9387*I9387))</f>
        <v/>
      </c>
      <c r="G9387" s="14"/>
      <c r="H9387" s="15"/>
      <c r="I9387" s="15"/>
      <c r="J9387" s="15"/>
      <c r="K9387" s="15"/>
      <c r="L9387" s="217"/>
      <c r="M9387" s="22"/>
      <c r="N9387" s="119" t="str">
        <f>IF(G9387="","",VLOOKUP(G9387,номенклатури!R:U,4,0))</f>
        <v/>
      </c>
      <c r="O9387" s="119" t="str">
        <f>IF(M9387="","",VLOOKUP(M9387,'14'!D:D,1,0))</f>
        <v/>
      </c>
    </row>
    <row r="9388" spans="1:15" ht="12.75" customHeight="1" x14ac:dyDescent="0.2">
      <c r="A9388" s="36" t="str">
        <f>'0'!$A$4</f>
        <v>………………..</v>
      </c>
      <c r="B9388" s="37">
        <f>'0'!$A$2</f>
        <v>46112</v>
      </c>
      <c r="C9388" s="37" t="s">
        <v>1243</v>
      </c>
      <c r="D9388" s="119" t="str">
        <f>IF(G9388="","",VLOOKUP(G9388,номенклатури!R:T,2,0))</f>
        <v/>
      </c>
      <c r="E9388" s="333" t="str">
        <f>IF(G9388="","",VLOOKUP(G9388,номенклатури!R:T,3,0))</f>
        <v/>
      </c>
      <c r="F9388" s="159" t="str">
        <f>IF(G9388="","",IF(ISERROR(VLOOKUP(G9388,номенклатури!V:V,1,0)),E9388*H9388,E9388*I9388))</f>
        <v/>
      </c>
      <c r="G9388" s="14"/>
      <c r="H9388" s="15"/>
      <c r="I9388" s="15"/>
      <c r="J9388" s="15"/>
      <c r="K9388" s="15"/>
      <c r="L9388" s="217"/>
      <c r="M9388" s="22"/>
      <c r="N9388" s="119" t="str">
        <f>IF(G9388="","",VLOOKUP(G9388,номенклатури!R:U,4,0))</f>
        <v/>
      </c>
      <c r="O9388" s="119" t="str">
        <f>IF(M9388="","",VLOOKUP(M9388,'14'!D:D,1,0))</f>
        <v/>
      </c>
    </row>
    <row r="9389" spans="1:15" ht="12.75" customHeight="1" x14ac:dyDescent="0.2">
      <c r="A9389" s="36" t="str">
        <f>'0'!$A$4</f>
        <v>………………..</v>
      </c>
      <c r="B9389" s="37">
        <f>'0'!$A$2</f>
        <v>46112</v>
      </c>
      <c r="C9389" s="37" t="s">
        <v>1243</v>
      </c>
      <c r="D9389" s="119" t="str">
        <f>IF(G9389="","",VLOOKUP(G9389,номенклатури!R:T,2,0))</f>
        <v/>
      </c>
      <c r="E9389" s="333" t="str">
        <f>IF(G9389="","",VLOOKUP(G9389,номенклатури!R:T,3,0))</f>
        <v/>
      </c>
      <c r="F9389" s="159" t="str">
        <f>IF(G9389="","",IF(ISERROR(VLOOKUP(G9389,номенклатури!V:V,1,0)),E9389*H9389,E9389*I9389))</f>
        <v/>
      </c>
      <c r="G9389" s="14"/>
      <c r="H9389" s="15"/>
      <c r="I9389" s="15"/>
      <c r="J9389" s="15"/>
      <c r="K9389" s="15"/>
      <c r="L9389" s="217"/>
      <c r="M9389" s="22"/>
      <c r="N9389" s="119" t="str">
        <f>IF(G9389="","",VLOOKUP(G9389,номенклатури!R:U,4,0))</f>
        <v/>
      </c>
      <c r="O9389" s="119" t="str">
        <f>IF(M9389="","",VLOOKUP(M9389,'14'!D:D,1,0))</f>
        <v/>
      </c>
    </row>
    <row r="9390" spans="1:15" ht="12.75" customHeight="1" x14ac:dyDescent="0.2">
      <c r="A9390" s="36" t="str">
        <f>'0'!$A$4</f>
        <v>………………..</v>
      </c>
      <c r="B9390" s="37">
        <f>'0'!$A$2</f>
        <v>46112</v>
      </c>
      <c r="C9390" s="37" t="s">
        <v>1243</v>
      </c>
      <c r="D9390" s="119" t="str">
        <f>IF(G9390="","",VLOOKUP(G9390,номенклатури!R:T,2,0))</f>
        <v/>
      </c>
      <c r="E9390" s="333" t="str">
        <f>IF(G9390="","",VLOOKUP(G9390,номенклатури!R:T,3,0))</f>
        <v/>
      </c>
      <c r="F9390" s="159" t="str">
        <f>IF(G9390="","",IF(ISERROR(VLOOKUP(G9390,номенклатури!V:V,1,0)),E9390*H9390,E9390*I9390))</f>
        <v/>
      </c>
      <c r="G9390" s="14"/>
      <c r="H9390" s="15"/>
      <c r="I9390" s="15"/>
      <c r="J9390" s="15"/>
      <c r="K9390" s="15"/>
      <c r="L9390" s="217"/>
      <c r="M9390" s="22"/>
      <c r="N9390" s="119" t="str">
        <f>IF(G9390="","",VLOOKUP(G9390,номенклатури!R:U,4,0))</f>
        <v/>
      </c>
      <c r="O9390" s="119" t="str">
        <f>IF(M9390="","",VLOOKUP(M9390,'14'!D:D,1,0))</f>
        <v/>
      </c>
    </row>
    <row r="9391" spans="1:15" ht="12.75" customHeight="1" x14ac:dyDescent="0.2">
      <c r="A9391" s="36" t="str">
        <f>'0'!$A$4</f>
        <v>………………..</v>
      </c>
      <c r="B9391" s="37">
        <f>'0'!$A$2</f>
        <v>46112</v>
      </c>
      <c r="C9391" s="37" t="s">
        <v>1243</v>
      </c>
      <c r="D9391" s="119" t="str">
        <f>IF(G9391="","",VLOOKUP(G9391,номенклатури!R:T,2,0))</f>
        <v/>
      </c>
      <c r="E9391" s="333" t="str">
        <f>IF(G9391="","",VLOOKUP(G9391,номенклатури!R:T,3,0))</f>
        <v/>
      </c>
      <c r="F9391" s="159" t="str">
        <f>IF(G9391="","",IF(ISERROR(VLOOKUP(G9391,номенклатури!V:V,1,0)),E9391*H9391,E9391*I9391))</f>
        <v/>
      </c>
      <c r="G9391" s="14"/>
      <c r="H9391" s="15"/>
      <c r="I9391" s="15"/>
      <c r="J9391" s="15"/>
      <c r="K9391" s="15"/>
      <c r="L9391" s="217"/>
      <c r="M9391" s="22"/>
      <c r="N9391" s="119" t="str">
        <f>IF(G9391="","",VLOOKUP(G9391,номенклатури!R:U,4,0))</f>
        <v/>
      </c>
      <c r="O9391" s="119" t="str">
        <f>IF(M9391="","",VLOOKUP(M9391,'14'!D:D,1,0))</f>
        <v/>
      </c>
    </row>
    <row r="9392" spans="1:15" ht="12.75" customHeight="1" x14ac:dyDescent="0.2">
      <c r="A9392" s="36" t="str">
        <f>'0'!$A$4</f>
        <v>………………..</v>
      </c>
      <c r="B9392" s="37">
        <f>'0'!$A$2</f>
        <v>46112</v>
      </c>
      <c r="C9392" s="37" t="s">
        <v>1243</v>
      </c>
      <c r="D9392" s="119" t="str">
        <f>IF(G9392="","",VLOOKUP(G9392,номенклатури!R:T,2,0))</f>
        <v/>
      </c>
      <c r="E9392" s="333" t="str">
        <f>IF(G9392="","",VLOOKUP(G9392,номенклатури!R:T,3,0))</f>
        <v/>
      </c>
      <c r="F9392" s="159" t="str">
        <f>IF(G9392="","",IF(ISERROR(VLOOKUP(G9392,номенклатури!V:V,1,0)),E9392*H9392,E9392*I9392))</f>
        <v/>
      </c>
      <c r="G9392" s="14"/>
      <c r="H9392" s="15"/>
      <c r="I9392" s="15"/>
      <c r="J9392" s="15"/>
      <c r="K9392" s="15"/>
      <c r="L9392" s="217"/>
      <c r="M9392" s="22"/>
      <c r="N9392" s="119" t="str">
        <f>IF(G9392="","",VLOOKUP(G9392,номенклатури!R:U,4,0))</f>
        <v/>
      </c>
      <c r="O9392" s="119" t="str">
        <f>IF(M9392="","",VLOOKUP(M9392,'14'!D:D,1,0))</f>
        <v/>
      </c>
    </row>
    <row r="9393" spans="1:15" ht="12.75" customHeight="1" x14ac:dyDescent="0.2">
      <c r="A9393" s="36" t="str">
        <f>'0'!$A$4</f>
        <v>………………..</v>
      </c>
      <c r="B9393" s="37">
        <f>'0'!$A$2</f>
        <v>46112</v>
      </c>
      <c r="C9393" s="37" t="s">
        <v>1243</v>
      </c>
      <c r="D9393" s="119" t="str">
        <f>IF(G9393="","",VLOOKUP(G9393,номенклатури!R:T,2,0))</f>
        <v/>
      </c>
      <c r="E9393" s="333" t="str">
        <f>IF(G9393="","",VLOOKUP(G9393,номенклатури!R:T,3,0))</f>
        <v/>
      </c>
      <c r="F9393" s="159" t="str">
        <f>IF(G9393="","",IF(ISERROR(VLOOKUP(G9393,номенклатури!V:V,1,0)),E9393*H9393,E9393*I9393))</f>
        <v/>
      </c>
      <c r="G9393" s="14"/>
      <c r="H9393" s="15"/>
      <c r="I9393" s="15"/>
      <c r="J9393" s="15"/>
      <c r="K9393" s="15"/>
      <c r="L9393" s="217"/>
      <c r="M9393" s="22"/>
      <c r="N9393" s="119" t="str">
        <f>IF(G9393="","",VLOOKUP(G9393,номенклатури!R:U,4,0))</f>
        <v/>
      </c>
      <c r="O9393" s="119" t="str">
        <f>IF(M9393="","",VLOOKUP(M9393,'14'!D:D,1,0))</f>
        <v/>
      </c>
    </row>
    <row r="9394" spans="1:15" ht="12.75" customHeight="1" x14ac:dyDescent="0.2">
      <c r="A9394" s="36" t="str">
        <f>'0'!$A$4</f>
        <v>………………..</v>
      </c>
      <c r="B9394" s="37">
        <f>'0'!$A$2</f>
        <v>46112</v>
      </c>
      <c r="C9394" s="37" t="s">
        <v>1243</v>
      </c>
      <c r="D9394" s="119" t="str">
        <f>IF(G9394="","",VLOOKUP(G9394,номенклатури!R:T,2,0))</f>
        <v/>
      </c>
      <c r="E9394" s="333" t="str">
        <f>IF(G9394="","",VLOOKUP(G9394,номенклатури!R:T,3,0))</f>
        <v/>
      </c>
      <c r="F9394" s="159" t="str">
        <f>IF(G9394="","",IF(ISERROR(VLOOKUP(G9394,номенклатури!V:V,1,0)),E9394*H9394,E9394*I9394))</f>
        <v/>
      </c>
      <c r="G9394" s="14"/>
      <c r="H9394" s="15"/>
      <c r="I9394" s="15"/>
      <c r="J9394" s="15"/>
      <c r="K9394" s="15"/>
      <c r="L9394" s="217"/>
      <c r="M9394" s="22"/>
      <c r="N9394" s="119" t="str">
        <f>IF(G9394="","",VLOOKUP(G9394,номенклатури!R:U,4,0))</f>
        <v/>
      </c>
      <c r="O9394" s="119" t="str">
        <f>IF(M9394="","",VLOOKUP(M9394,'14'!D:D,1,0))</f>
        <v/>
      </c>
    </row>
    <row r="9395" spans="1:15" ht="12.75" customHeight="1" x14ac:dyDescent="0.2">
      <c r="A9395" s="36" t="str">
        <f>'0'!$A$4</f>
        <v>………………..</v>
      </c>
      <c r="B9395" s="37">
        <f>'0'!$A$2</f>
        <v>46112</v>
      </c>
      <c r="C9395" s="37" t="s">
        <v>1243</v>
      </c>
      <c r="D9395" s="119" t="str">
        <f>IF(G9395="","",VLOOKUP(G9395,номенклатури!R:T,2,0))</f>
        <v/>
      </c>
      <c r="E9395" s="333" t="str">
        <f>IF(G9395="","",VLOOKUP(G9395,номенклатури!R:T,3,0))</f>
        <v/>
      </c>
      <c r="F9395" s="159" t="str">
        <f>IF(G9395="","",IF(ISERROR(VLOOKUP(G9395,номенклатури!V:V,1,0)),E9395*H9395,E9395*I9395))</f>
        <v/>
      </c>
      <c r="G9395" s="14"/>
      <c r="H9395" s="15"/>
      <c r="I9395" s="15"/>
      <c r="J9395" s="15"/>
      <c r="K9395" s="15"/>
      <c r="L9395" s="217"/>
      <c r="M9395" s="22"/>
      <c r="N9395" s="119" t="str">
        <f>IF(G9395="","",VLOOKUP(G9395,номенклатури!R:U,4,0))</f>
        <v/>
      </c>
      <c r="O9395" s="119" t="str">
        <f>IF(M9395="","",VLOOKUP(M9395,'14'!D:D,1,0))</f>
        <v/>
      </c>
    </row>
    <row r="9396" spans="1:15" ht="12.75" customHeight="1" x14ac:dyDescent="0.2">
      <c r="A9396" s="36" t="str">
        <f>'0'!$A$4</f>
        <v>………………..</v>
      </c>
      <c r="B9396" s="37">
        <f>'0'!$A$2</f>
        <v>46112</v>
      </c>
      <c r="C9396" s="37" t="s">
        <v>1243</v>
      </c>
      <c r="D9396" s="119" t="str">
        <f>IF(G9396="","",VLOOKUP(G9396,номенклатури!R:T,2,0))</f>
        <v/>
      </c>
      <c r="E9396" s="333" t="str">
        <f>IF(G9396="","",VLOOKUP(G9396,номенклатури!R:T,3,0))</f>
        <v/>
      </c>
      <c r="F9396" s="159" t="str">
        <f>IF(G9396="","",IF(ISERROR(VLOOKUP(G9396,номенклатури!V:V,1,0)),E9396*H9396,E9396*I9396))</f>
        <v/>
      </c>
      <c r="G9396" s="14"/>
      <c r="H9396" s="15"/>
      <c r="I9396" s="15"/>
      <c r="J9396" s="15"/>
      <c r="K9396" s="15"/>
      <c r="L9396" s="217"/>
      <c r="M9396" s="22"/>
      <c r="N9396" s="119" t="str">
        <f>IF(G9396="","",VLOOKUP(G9396,номенклатури!R:U,4,0))</f>
        <v/>
      </c>
      <c r="O9396" s="119" t="str">
        <f>IF(M9396="","",VLOOKUP(M9396,'14'!D:D,1,0))</f>
        <v/>
      </c>
    </row>
    <row r="9397" spans="1:15" ht="12.75" customHeight="1" x14ac:dyDescent="0.2">
      <c r="A9397" s="36" t="str">
        <f>'0'!$A$4</f>
        <v>………………..</v>
      </c>
      <c r="B9397" s="37">
        <f>'0'!$A$2</f>
        <v>46112</v>
      </c>
      <c r="C9397" s="37" t="s">
        <v>1243</v>
      </c>
      <c r="D9397" s="119" t="str">
        <f>IF(G9397="","",VLOOKUP(G9397,номенклатури!R:T,2,0))</f>
        <v/>
      </c>
      <c r="E9397" s="333" t="str">
        <f>IF(G9397="","",VLOOKUP(G9397,номенклатури!R:T,3,0))</f>
        <v/>
      </c>
      <c r="F9397" s="159" t="str">
        <f>IF(G9397="","",IF(ISERROR(VLOOKUP(G9397,номенклатури!V:V,1,0)),E9397*H9397,E9397*I9397))</f>
        <v/>
      </c>
      <c r="G9397" s="14"/>
      <c r="H9397" s="15"/>
      <c r="I9397" s="15"/>
      <c r="J9397" s="15"/>
      <c r="K9397" s="15"/>
      <c r="L9397" s="217"/>
      <c r="M9397" s="22"/>
      <c r="N9397" s="119" t="str">
        <f>IF(G9397="","",VLOOKUP(G9397,номенклатури!R:U,4,0))</f>
        <v/>
      </c>
      <c r="O9397" s="119" t="str">
        <f>IF(M9397="","",VLOOKUP(M9397,'14'!D:D,1,0))</f>
        <v/>
      </c>
    </row>
    <row r="9398" spans="1:15" ht="12.75" customHeight="1" x14ac:dyDescent="0.2">
      <c r="A9398" s="36" t="str">
        <f>'0'!$A$4</f>
        <v>………………..</v>
      </c>
      <c r="B9398" s="37">
        <f>'0'!$A$2</f>
        <v>46112</v>
      </c>
      <c r="C9398" s="37" t="s">
        <v>1243</v>
      </c>
      <c r="D9398" s="119" t="str">
        <f>IF(G9398="","",VLOOKUP(G9398,номенклатури!R:T,2,0))</f>
        <v/>
      </c>
      <c r="E9398" s="333" t="str">
        <f>IF(G9398="","",VLOOKUP(G9398,номенклатури!R:T,3,0))</f>
        <v/>
      </c>
      <c r="F9398" s="159" t="str">
        <f>IF(G9398="","",IF(ISERROR(VLOOKUP(G9398,номенклатури!V:V,1,0)),E9398*H9398,E9398*I9398))</f>
        <v/>
      </c>
      <c r="G9398" s="14"/>
      <c r="H9398" s="15"/>
      <c r="I9398" s="15"/>
      <c r="J9398" s="15"/>
      <c r="K9398" s="15"/>
      <c r="L9398" s="217"/>
      <c r="M9398" s="22"/>
      <c r="N9398" s="119" t="str">
        <f>IF(G9398="","",VLOOKUP(G9398,номенклатури!R:U,4,0))</f>
        <v/>
      </c>
      <c r="O9398" s="119" t="str">
        <f>IF(M9398="","",VLOOKUP(M9398,'14'!D:D,1,0))</f>
        <v/>
      </c>
    </row>
    <row r="9399" spans="1:15" ht="12.75" customHeight="1" x14ac:dyDescent="0.2">
      <c r="A9399" s="36" t="str">
        <f>'0'!$A$4</f>
        <v>………………..</v>
      </c>
      <c r="B9399" s="37">
        <f>'0'!$A$2</f>
        <v>46112</v>
      </c>
      <c r="C9399" s="37" t="s">
        <v>1243</v>
      </c>
      <c r="D9399" s="119" t="str">
        <f>IF(G9399="","",VLOOKUP(G9399,номенклатури!R:T,2,0))</f>
        <v/>
      </c>
      <c r="E9399" s="333" t="str">
        <f>IF(G9399="","",VLOOKUP(G9399,номенклатури!R:T,3,0))</f>
        <v/>
      </c>
      <c r="F9399" s="159" t="str">
        <f>IF(G9399="","",IF(ISERROR(VLOOKUP(G9399,номенклатури!V:V,1,0)),E9399*H9399,E9399*I9399))</f>
        <v/>
      </c>
      <c r="G9399" s="14"/>
      <c r="H9399" s="15"/>
      <c r="I9399" s="15"/>
      <c r="J9399" s="15"/>
      <c r="K9399" s="15"/>
      <c r="L9399" s="217"/>
      <c r="M9399" s="22"/>
      <c r="N9399" s="119" t="str">
        <f>IF(G9399="","",VLOOKUP(G9399,номенклатури!R:U,4,0))</f>
        <v/>
      </c>
      <c r="O9399" s="119" t="str">
        <f>IF(M9399="","",VLOOKUP(M9399,'14'!D:D,1,0))</f>
        <v/>
      </c>
    </row>
    <row r="9400" spans="1:15" ht="12.75" customHeight="1" x14ac:dyDescent="0.2">
      <c r="A9400" s="36" t="str">
        <f>'0'!$A$4</f>
        <v>………………..</v>
      </c>
      <c r="B9400" s="37">
        <f>'0'!$A$2</f>
        <v>46112</v>
      </c>
      <c r="C9400" s="37" t="s">
        <v>1243</v>
      </c>
      <c r="D9400" s="119" t="str">
        <f>IF(G9400="","",VLOOKUP(G9400,номенклатури!R:T,2,0))</f>
        <v/>
      </c>
      <c r="E9400" s="333" t="str">
        <f>IF(G9400="","",VLOOKUP(G9400,номенклатури!R:T,3,0))</f>
        <v/>
      </c>
      <c r="F9400" s="159" t="str">
        <f>IF(G9400="","",IF(ISERROR(VLOOKUP(G9400,номенклатури!V:V,1,0)),E9400*H9400,E9400*I9400))</f>
        <v/>
      </c>
      <c r="G9400" s="14"/>
      <c r="H9400" s="15"/>
      <c r="I9400" s="15"/>
      <c r="J9400" s="15"/>
      <c r="K9400" s="15"/>
      <c r="L9400" s="217"/>
      <c r="M9400" s="22"/>
      <c r="N9400" s="119" t="str">
        <f>IF(G9400="","",VLOOKUP(G9400,номенклатури!R:U,4,0))</f>
        <v/>
      </c>
      <c r="O9400" s="119" t="str">
        <f>IF(M9400="","",VLOOKUP(M9400,'14'!D:D,1,0))</f>
        <v/>
      </c>
    </row>
    <row r="9401" spans="1:15" ht="12.75" customHeight="1" x14ac:dyDescent="0.2">
      <c r="A9401" s="36" t="str">
        <f>'0'!$A$4</f>
        <v>………………..</v>
      </c>
      <c r="B9401" s="37">
        <f>'0'!$A$2</f>
        <v>46112</v>
      </c>
      <c r="C9401" s="37" t="s">
        <v>1243</v>
      </c>
      <c r="D9401" s="119" t="str">
        <f>IF(G9401="","",VLOOKUP(G9401,номенклатури!R:T,2,0))</f>
        <v/>
      </c>
      <c r="E9401" s="333" t="str">
        <f>IF(G9401="","",VLOOKUP(G9401,номенклатури!R:T,3,0))</f>
        <v/>
      </c>
      <c r="F9401" s="159" t="str">
        <f>IF(G9401="","",IF(ISERROR(VLOOKUP(G9401,номенклатури!V:V,1,0)),E9401*H9401,E9401*I9401))</f>
        <v/>
      </c>
      <c r="G9401" s="14"/>
      <c r="H9401" s="15"/>
      <c r="I9401" s="15"/>
      <c r="J9401" s="15"/>
      <c r="K9401" s="15"/>
      <c r="L9401" s="217"/>
      <c r="M9401" s="22"/>
      <c r="N9401" s="119" t="str">
        <f>IF(G9401="","",VLOOKUP(G9401,номенклатури!R:U,4,0))</f>
        <v/>
      </c>
      <c r="O9401" s="119" t="str">
        <f>IF(M9401="","",VLOOKUP(M9401,'14'!D:D,1,0))</f>
        <v/>
      </c>
    </row>
    <row r="9402" spans="1:15" ht="12.75" customHeight="1" x14ac:dyDescent="0.2">
      <c r="A9402" s="36" t="str">
        <f>'0'!$A$4</f>
        <v>………………..</v>
      </c>
      <c r="B9402" s="37">
        <f>'0'!$A$2</f>
        <v>46112</v>
      </c>
      <c r="C9402" s="37" t="s">
        <v>1243</v>
      </c>
      <c r="D9402" s="119" t="str">
        <f>IF(G9402="","",VLOOKUP(G9402,номенклатури!R:T,2,0))</f>
        <v/>
      </c>
      <c r="E9402" s="333" t="str">
        <f>IF(G9402="","",VLOOKUP(G9402,номенклатури!R:T,3,0))</f>
        <v/>
      </c>
      <c r="F9402" s="159" t="str">
        <f>IF(G9402="","",IF(ISERROR(VLOOKUP(G9402,номенклатури!V:V,1,0)),E9402*H9402,E9402*I9402))</f>
        <v/>
      </c>
      <c r="G9402" s="14"/>
      <c r="H9402" s="15"/>
      <c r="I9402" s="15"/>
      <c r="J9402" s="15"/>
      <c r="K9402" s="15"/>
      <c r="L9402" s="217"/>
      <c r="M9402" s="22"/>
      <c r="N9402" s="119" t="str">
        <f>IF(G9402="","",VLOOKUP(G9402,номенклатури!R:U,4,0))</f>
        <v/>
      </c>
      <c r="O9402" s="119" t="str">
        <f>IF(M9402="","",VLOOKUP(M9402,'14'!D:D,1,0))</f>
        <v/>
      </c>
    </row>
    <row r="9403" spans="1:15" ht="12.75" customHeight="1" x14ac:dyDescent="0.2">
      <c r="A9403" s="36" t="str">
        <f>'0'!$A$4</f>
        <v>………………..</v>
      </c>
      <c r="B9403" s="37">
        <f>'0'!$A$2</f>
        <v>46112</v>
      </c>
      <c r="C9403" s="37" t="s">
        <v>1243</v>
      </c>
      <c r="D9403" s="119" t="str">
        <f>IF(G9403="","",VLOOKUP(G9403,номенклатури!R:T,2,0))</f>
        <v/>
      </c>
      <c r="E9403" s="333" t="str">
        <f>IF(G9403="","",VLOOKUP(G9403,номенклатури!R:T,3,0))</f>
        <v/>
      </c>
      <c r="F9403" s="159" t="str">
        <f>IF(G9403="","",IF(ISERROR(VLOOKUP(G9403,номенклатури!V:V,1,0)),E9403*H9403,E9403*I9403))</f>
        <v/>
      </c>
      <c r="G9403" s="14"/>
      <c r="H9403" s="15"/>
      <c r="I9403" s="15"/>
      <c r="J9403" s="15"/>
      <c r="K9403" s="15"/>
      <c r="L9403" s="217"/>
      <c r="M9403" s="22"/>
      <c r="N9403" s="119" t="str">
        <f>IF(G9403="","",VLOOKUP(G9403,номенклатури!R:U,4,0))</f>
        <v/>
      </c>
      <c r="O9403" s="119" t="str">
        <f>IF(M9403="","",VLOOKUP(M9403,'14'!D:D,1,0))</f>
        <v/>
      </c>
    </row>
    <row r="9404" spans="1:15" ht="12.75" customHeight="1" x14ac:dyDescent="0.2">
      <c r="A9404" s="36" t="str">
        <f>'0'!$A$4</f>
        <v>………………..</v>
      </c>
      <c r="B9404" s="37">
        <f>'0'!$A$2</f>
        <v>46112</v>
      </c>
      <c r="C9404" s="37" t="s">
        <v>1243</v>
      </c>
      <c r="D9404" s="119" t="str">
        <f>IF(G9404="","",VLOOKUP(G9404,номенклатури!R:T,2,0))</f>
        <v/>
      </c>
      <c r="E9404" s="333" t="str">
        <f>IF(G9404="","",VLOOKUP(G9404,номенклатури!R:T,3,0))</f>
        <v/>
      </c>
      <c r="F9404" s="159" t="str">
        <f>IF(G9404="","",IF(ISERROR(VLOOKUP(G9404,номенклатури!V:V,1,0)),E9404*H9404,E9404*I9404))</f>
        <v/>
      </c>
      <c r="G9404" s="14"/>
      <c r="H9404" s="15"/>
      <c r="I9404" s="15"/>
      <c r="J9404" s="15"/>
      <c r="K9404" s="15"/>
      <c r="L9404" s="217"/>
      <c r="M9404" s="22"/>
      <c r="N9404" s="119" t="str">
        <f>IF(G9404="","",VLOOKUP(G9404,номенклатури!R:U,4,0))</f>
        <v/>
      </c>
      <c r="O9404" s="119" t="str">
        <f>IF(M9404="","",VLOOKUP(M9404,'14'!D:D,1,0))</f>
        <v/>
      </c>
    </row>
    <row r="9405" spans="1:15" ht="12.75" customHeight="1" x14ac:dyDescent="0.2">
      <c r="A9405" s="36" t="str">
        <f>'0'!$A$4</f>
        <v>………………..</v>
      </c>
      <c r="B9405" s="37">
        <f>'0'!$A$2</f>
        <v>46112</v>
      </c>
      <c r="C9405" s="37" t="s">
        <v>1243</v>
      </c>
      <c r="D9405" s="119" t="str">
        <f>IF(G9405="","",VLOOKUP(G9405,номенклатури!R:T,2,0))</f>
        <v/>
      </c>
      <c r="E9405" s="333" t="str">
        <f>IF(G9405="","",VLOOKUP(G9405,номенклатури!R:T,3,0))</f>
        <v/>
      </c>
      <c r="F9405" s="159" t="str">
        <f>IF(G9405="","",IF(ISERROR(VLOOKUP(G9405,номенклатури!V:V,1,0)),E9405*H9405,E9405*I9405))</f>
        <v/>
      </c>
      <c r="G9405" s="14"/>
      <c r="H9405" s="15"/>
      <c r="I9405" s="15"/>
      <c r="J9405" s="15"/>
      <c r="K9405" s="15"/>
      <c r="L9405" s="217"/>
      <c r="M9405" s="22"/>
      <c r="N9405" s="119" t="str">
        <f>IF(G9405="","",VLOOKUP(G9405,номенклатури!R:U,4,0))</f>
        <v/>
      </c>
      <c r="O9405" s="119" t="str">
        <f>IF(M9405="","",VLOOKUP(M9405,'14'!D:D,1,0))</f>
        <v/>
      </c>
    </row>
    <row r="9406" spans="1:15" ht="12.75" customHeight="1" x14ac:dyDescent="0.2">
      <c r="A9406" s="36" t="str">
        <f>'0'!$A$4</f>
        <v>………………..</v>
      </c>
      <c r="B9406" s="37">
        <f>'0'!$A$2</f>
        <v>46112</v>
      </c>
      <c r="C9406" s="37" t="s">
        <v>1243</v>
      </c>
      <c r="D9406" s="119" t="str">
        <f>IF(G9406="","",VLOOKUP(G9406,номенклатури!R:T,2,0))</f>
        <v/>
      </c>
      <c r="E9406" s="333" t="str">
        <f>IF(G9406="","",VLOOKUP(G9406,номенклатури!R:T,3,0))</f>
        <v/>
      </c>
      <c r="F9406" s="159" t="str">
        <f>IF(G9406="","",IF(ISERROR(VLOOKUP(G9406,номенклатури!V:V,1,0)),E9406*H9406,E9406*I9406))</f>
        <v/>
      </c>
      <c r="G9406" s="14"/>
      <c r="H9406" s="15"/>
      <c r="I9406" s="15"/>
      <c r="J9406" s="15"/>
      <c r="K9406" s="15"/>
      <c r="L9406" s="217"/>
      <c r="M9406" s="22"/>
      <c r="N9406" s="119" t="str">
        <f>IF(G9406="","",VLOOKUP(G9406,номенклатури!R:U,4,0))</f>
        <v/>
      </c>
      <c r="O9406" s="119" t="str">
        <f>IF(M9406="","",VLOOKUP(M9406,'14'!D:D,1,0))</f>
        <v/>
      </c>
    </row>
    <row r="9407" spans="1:15" ht="12.75" customHeight="1" x14ac:dyDescent="0.2">
      <c r="A9407" s="36" t="str">
        <f>'0'!$A$4</f>
        <v>………………..</v>
      </c>
      <c r="B9407" s="37">
        <f>'0'!$A$2</f>
        <v>46112</v>
      </c>
      <c r="C9407" s="37" t="s">
        <v>1243</v>
      </c>
      <c r="D9407" s="119" t="str">
        <f>IF(G9407="","",VLOOKUP(G9407,номенклатури!R:T,2,0))</f>
        <v/>
      </c>
      <c r="E9407" s="333" t="str">
        <f>IF(G9407="","",VLOOKUP(G9407,номенклатури!R:T,3,0))</f>
        <v/>
      </c>
      <c r="F9407" s="159" t="str">
        <f>IF(G9407="","",IF(ISERROR(VLOOKUP(G9407,номенклатури!V:V,1,0)),E9407*H9407,E9407*I9407))</f>
        <v/>
      </c>
      <c r="G9407" s="14"/>
      <c r="H9407" s="15"/>
      <c r="I9407" s="15"/>
      <c r="J9407" s="15"/>
      <c r="K9407" s="15"/>
      <c r="L9407" s="217"/>
      <c r="M9407" s="22"/>
      <c r="N9407" s="119" t="str">
        <f>IF(G9407="","",VLOOKUP(G9407,номенклатури!R:U,4,0))</f>
        <v/>
      </c>
      <c r="O9407" s="119" t="str">
        <f>IF(M9407="","",VLOOKUP(M9407,'14'!D:D,1,0))</f>
        <v/>
      </c>
    </row>
    <row r="9408" spans="1:15" ht="12.75" customHeight="1" x14ac:dyDescent="0.2">
      <c r="A9408" s="36" t="str">
        <f>'0'!$A$4</f>
        <v>………………..</v>
      </c>
      <c r="B9408" s="37">
        <f>'0'!$A$2</f>
        <v>46112</v>
      </c>
      <c r="C9408" s="37" t="s">
        <v>1243</v>
      </c>
      <c r="D9408" s="119" t="str">
        <f>IF(G9408="","",VLOOKUP(G9408,номенклатури!R:T,2,0))</f>
        <v/>
      </c>
      <c r="E9408" s="333" t="str">
        <f>IF(G9408="","",VLOOKUP(G9408,номенклатури!R:T,3,0))</f>
        <v/>
      </c>
      <c r="F9408" s="159" t="str">
        <f>IF(G9408="","",IF(ISERROR(VLOOKUP(G9408,номенклатури!V:V,1,0)),E9408*H9408,E9408*I9408))</f>
        <v/>
      </c>
      <c r="G9408" s="14"/>
      <c r="H9408" s="15"/>
      <c r="I9408" s="15"/>
      <c r="J9408" s="15"/>
      <c r="K9408" s="15"/>
      <c r="L9408" s="217"/>
      <c r="M9408" s="22"/>
      <c r="N9408" s="119" t="str">
        <f>IF(G9408="","",VLOOKUP(G9408,номенклатури!R:U,4,0))</f>
        <v/>
      </c>
      <c r="O9408" s="119" t="str">
        <f>IF(M9408="","",VLOOKUP(M9408,'14'!D:D,1,0))</f>
        <v/>
      </c>
    </row>
    <row r="9409" spans="1:15" ht="12.75" customHeight="1" x14ac:dyDescent="0.2">
      <c r="A9409" s="36" t="str">
        <f>'0'!$A$4</f>
        <v>………………..</v>
      </c>
      <c r="B9409" s="37">
        <f>'0'!$A$2</f>
        <v>46112</v>
      </c>
      <c r="C9409" s="37" t="s">
        <v>1243</v>
      </c>
      <c r="D9409" s="119" t="str">
        <f>IF(G9409="","",VLOOKUP(G9409,номенклатури!R:T,2,0))</f>
        <v/>
      </c>
      <c r="E9409" s="333" t="str">
        <f>IF(G9409="","",VLOOKUP(G9409,номенклатури!R:T,3,0))</f>
        <v/>
      </c>
      <c r="F9409" s="159" t="str">
        <f>IF(G9409="","",IF(ISERROR(VLOOKUP(G9409,номенклатури!V:V,1,0)),E9409*H9409,E9409*I9409))</f>
        <v/>
      </c>
      <c r="G9409" s="14"/>
      <c r="H9409" s="15"/>
      <c r="I9409" s="15"/>
      <c r="J9409" s="15"/>
      <c r="K9409" s="15"/>
      <c r="L9409" s="217"/>
      <c r="M9409" s="22"/>
      <c r="N9409" s="119" t="str">
        <f>IF(G9409="","",VLOOKUP(G9409,номенклатури!R:U,4,0))</f>
        <v/>
      </c>
      <c r="O9409" s="119" t="str">
        <f>IF(M9409="","",VLOOKUP(M9409,'14'!D:D,1,0))</f>
        <v/>
      </c>
    </row>
    <row r="9410" spans="1:15" ht="12.75" customHeight="1" x14ac:dyDescent="0.2">
      <c r="A9410" s="36" t="str">
        <f>'0'!$A$4</f>
        <v>………………..</v>
      </c>
      <c r="B9410" s="37">
        <f>'0'!$A$2</f>
        <v>46112</v>
      </c>
      <c r="C9410" s="37" t="s">
        <v>1243</v>
      </c>
      <c r="D9410" s="119" t="str">
        <f>IF(G9410="","",VLOOKUP(G9410,номенклатури!R:T,2,0))</f>
        <v/>
      </c>
      <c r="E9410" s="333" t="str">
        <f>IF(G9410="","",VLOOKUP(G9410,номенклатури!R:T,3,0))</f>
        <v/>
      </c>
      <c r="F9410" s="159" t="str">
        <f>IF(G9410="","",IF(ISERROR(VLOOKUP(G9410,номенклатури!V:V,1,0)),E9410*H9410,E9410*I9410))</f>
        <v/>
      </c>
      <c r="G9410" s="14"/>
      <c r="H9410" s="15"/>
      <c r="I9410" s="15"/>
      <c r="J9410" s="15"/>
      <c r="K9410" s="15"/>
      <c r="L9410" s="217"/>
      <c r="M9410" s="22"/>
      <c r="N9410" s="119" t="str">
        <f>IF(G9410="","",VLOOKUP(G9410,номенклатури!R:U,4,0))</f>
        <v/>
      </c>
      <c r="O9410" s="119" t="str">
        <f>IF(M9410="","",VLOOKUP(M9410,'14'!D:D,1,0))</f>
        <v/>
      </c>
    </row>
    <row r="9411" spans="1:15" ht="12.75" customHeight="1" x14ac:dyDescent="0.2">
      <c r="A9411" s="36" t="str">
        <f>'0'!$A$4</f>
        <v>………………..</v>
      </c>
      <c r="B9411" s="37">
        <f>'0'!$A$2</f>
        <v>46112</v>
      </c>
      <c r="C9411" s="37" t="s">
        <v>1243</v>
      </c>
      <c r="D9411" s="119" t="str">
        <f>IF(G9411="","",VLOOKUP(G9411,номенклатури!R:T,2,0))</f>
        <v/>
      </c>
      <c r="E9411" s="333" t="str">
        <f>IF(G9411="","",VLOOKUP(G9411,номенклатури!R:T,3,0))</f>
        <v/>
      </c>
      <c r="F9411" s="159" t="str">
        <f>IF(G9411="","",IF(ISERROR(VLOOKUP(G9411,номенклатури!V:V,1,0)),E9411*H9411,E9411*I9411))</f>
        <v/>
      </c>
      <c r="G9411" s="14"/>
      <c r="H9411" s="15"/>
      <c r="I9411" s="15"/>
      <c r="J9411" s="15"/>
      <c r="K9411" s="15"/>
      <c r="L9411" s="217"/>
      <c r="M9411" s="22"/>
      <c r="N9411" s="119" t="str">
        <f>IF(G9411="","",VLOOKUP(G9411,номенклатури!R:U,4,0))</f>
        <v/>
      </c>
      <c r="O9411" s="119" t="str">
        <f>IF(M9411="","",VLOOKUP(M9411,'14'!D:D,1,0))</f>
        <v/>
      </c>
    </row>
    <row r="9412" spans="1:15" ht="12.75" customHeight="1" x14ac:dyDescent="0.2">
      <c r="A9412" s="36" t="str">
        <f>'0'!$A$4</f>
        <v>………………..</v>
      </c>
      <c r="B9412" s="37">
        <f>'0'!$A$2</f>
        <v>46112</v>
      </c>
      <c r="C9412" s="37" t="s">
        <v>1243</v>
      </c>
      <c r="D9412" s="119" t="str">
        <f>IF(G9412="","",VLOOKUP(G9412,номенклатури!R:T,2,0))</f>
        <v/>
      </c>
      <c r="E9412" s="333" t="str">
        <f>IF(G9412="","",VLOOKUP(G9412,номенклатури!R:T,3,0))</f>
        <v/>
      </c>
      <c r="F9412" s="159" t="str">
        <f>IF(G9412="","",IF(ISERROR(VLOOKUP(G9412,номенклатури!V:V,1,0)),E9412*H9412,E9412*I9412))</f>
        <v/>
      </c>
      <c r="G9412" s="14"/>
      <c r="H9412" s="15"/>
      <c r="I9412" s="15"/>
      <c r="J9412" s="15"/>
      <c r="K9412" s="15"/>
      <c r="L9412" s="217"/>
      <c r="M9412" s="22"/>
      <c r="N9412" s="119" t="str">
        <f>IF(G9412="","",VLOOKUP(G9412,номенклатури!R:U,4,0))</f>
        <v/>
      </c>
      <c r="O9412" s="119" t="str">
        <f>IF(M9412="","",VLOOKUP(M9412,'14'!D:D,1,0))</f>
        <v/>
      </c>
    </row>
    <row r="9413" spans="1:15" ht="12.75" customHeight="1" x14ac:dyDescent="0.2">
      <c r="A9413" s="36" t="str">
        <f>'0'!$A$4</f>
        <v>………………..</v>
      </c>
      <c r="B9413" s="37">
        <f>'0'!$A$2</f>
        <v>46112</v>
      </c>
      <c r="C9413" s="37" t="s">
        <v>1243</v>
      </c>
      <c r="D9413" s="119" t="str">
        <f>IF(G9413="","",VLOOKUP(G9413,номенклатури!R:T,2,0))</f>
        <v/>
      </c>
      <c r="E9413" s="333" t="str">
        <f>IF(G9413="","",VLOOKUP(G9413,номенклатури!R:T,3,0))</f>
        <v/>
      </c>
      <c r="F9413" s="159" t="str">
        <f>IF(G9413="","",IF(ISERROR(VLOOKUP(G9413,номенклатури!V:V,1,0)),E9413*H9413,E9413*I9413))</f>
        <v/>
      </c>
      <c r="G9413" s="14"/>
      <c r="H9413" s="15"/>
      <c r="I9413" s="15"/>
      <c r="J9413" s="15"/>
      <c r="K9413" s="15"/>
      <c r="L9413" s="217"/>
      <c r="M9413" s="22"/>
      <c r="N9413" s="119" t="str">
        <f>IF(G9413="","",VLOOKUP(G9413,номенклатури!R:U,4,0))</f>
        <v/>
      </c>
      <c r="O9413" s="119" t="str">
        <f>IF(M9413="","",VLOOKUP(M9413,'14'!D:D,1,0))</f>
        <v/>
      </c>
    </row>
    <row r="9414" spans="1:15" ht="12.75" customHeight="1" x14ac:dyDescent="0.2">
      <c r="A9414" s="36" t="str">
        <f>'0'!$A$4</f>
        <v>………………..</v>
      </c>
      <c r="B9414" s="37">
        <f>'0'!$A$2</f>
        <v>46112</v>
      </c>
      <c r="C9414" s="37" t="s">
        <v>1243</v>
      </c>
      <c r="D9414" s="119" t="str">
        <f>IF(G9414="","",VLOOKUP(G9414,номенклатури!R:T,2,0))</f>
        <v/>
      </c>
      <c r="E9414" s="333" t="str">
        <f>IF(G9414="","",VLOOKUP(G9414,номенклатури!R:T,3,0))</f>
        <v/>
      </c>
      <c r="F9414" s="159" t="str">
        <f>IF(G9414="","",IF(ISERROR(VLOOKUP(G9414,номенклатури!V:V,1,0)),E9414*H9414,E9414*I9414))</f>
        <v/>
      </c>
      <c r="G9414" s="14"/>
      <c r="H9414" s="15"/>
      <c r="I9414" s="15"/>
      <c r="J9414" s="15"/>
      <c r="K9414" s="15"/>
      <c r="L9414" s="217"/>
      <c r="M9414" s="22"/>
      <c r="N9414" s="119" t="str">
        <f>IF(G9414="","",VLOOKUP(G9414,номенклатури!R:U,4,0))</f>
        <v/>
      </c>
      <c r="O9414" s="119" t="str">
        <f>IF(M9414="","",VLOOKUP(M9414,'14'!D:D,1,0))</f>
        <v/>
      </c>
    </row>
    <row r="9415" spans="1:15" ht="12.75" customHeight="1" x14ac:dyDescent="0.2">
      <c r="A9415" s="36" t="str">
        <f>'0'!$A$4</f>
        <v>………………..</v>
      </c>
      <c r="B9415" s="37">
        <f>'0'!$A$2</f>
        <v>46112</v>
      </c>
      <c r="C9415" s="37" t="s">
        <v>1243</v>
      </c>
      <c r="D9415" s="119" t="str">
        <f>IF(G9415="","",VLOOKUP(G9415,номенклатури!R:T,2,0))</f>
        <v/>
      </c>
      <c r="E9415" s="333" t="str">
        <f>IF(G9415="","",VLOOKUP(G9415,номенклатури!R:T,3,0))</f>
        <v/>
      </c>
      <c r="F9415" s="159" t="str">
        <f>IF(G9415="","",IF(ISERROR(VLOOKUP(G9415,номенклатури!V:V,1,0)),E9415*H9415,E9415*I9415))</f>
        <v/>
      </c>
      <c r="G9415" s="14"/>
      <c r="H9415" s="15"/>
      <c r="I9415" s="15"/>
      <c r="J9415" s="15"/>
      <c r="K9415" s="15"/>
      <c r="L9415" s="217"/>
      <c r="M9415" s="22"/>
      <c r="N9415" s="119" t="str">
        <f>IF(G9415="","",VLOOKUP(G9415,номенклатури!R:U,4,0))</f>
        <v/>
      </c>
      <c r="O9415" s="119" t="str">
        <f>IF(M9415="","",VLOOKUP(M9415,'14'!D:D,1,0))</f>
        <v/>
      </c>
    </row>
    <row r="9416" spans="1:15" ht="12.75" customHeight="1" x14ac:dyDescent="0.2">
      <c r="A9416" s="36" t="str">
        <f>'0'!$A$4</f>
        <v>………………..</v>
      </c>
      <c r="B9416" s="37">
        <f>'0'!$A$2</f>
        <v>46112</v>
      </c>
      <c r="C9416" s="37" t="s">
        <v>1243</v>
      </c>
      <c r="D9416" s="119" t="str">
        <f>IF(G9416="","",VLOOKUP(G9416,номенклатури!R:T,2,0))</f>
        <v/>
      </c>
      <c r="E9416" s="333" t="str">
        <f>IF(G9416="","",VLOOKUP(G9416,номенклатури!R:T,3,0))</f>
        <v/>
      </c>
      <c r="F9416" s="159" t="str">
        <f>IF(G9416="","",IF(ISERROR(VLOOKUP(G9416,номенклатури!V:V,1,0)),E9416*H9416,E9416*I9416))</f>
        <v/>
      </c>
      <c r="G9416" s="14"/>
      <c r="H9416" s="15"/>
      <c r="I9416" s="15"/>
      <c r="J9416" s="15"/>
      <c r="K9416" s="15"/>
      <c r="L9416" s="217"/>
      <c r="M9416" s="22"/>
      <c r="N9416" s="119" t="str">
        <f>IF(G9416="","",VLOOKUP(G9416,номенклатури!R:U,4,0))</f>
        <v/>
      </c>
      <c r="O9416" s="119" t="str">
        <f>IF(M9416="","",VLOOKUP(M9416,'14'!D:D,1,0))</f>
        <v/>
      </c>
    </row>
    <row r="9417" spans="1:15" ht="12.75" customHeight="1" x14ac:dyDescent="0.2">
      <c r="A9417" s="36" t="str">
        <f>'0'!$A$4</f>
        <v>………………..</v>
      </c>
      <c r="B9417" s="37">
        <f>'0'!$A$2</f>
        <v>46112</v>
      </c>
      <c r="C9417" s="37" t="s">
        <v>1243</v>
      </c>
      <c r="D9417" s="119" t="str">
        <f>IF(G9417="","",VLOOKUP(G9417,номенклатури!R:T,2,0))</f>
        <v/>
      </c>
      <c r="E9417" s="333" t="str">
        <f>IF(G9417="","",VLOOKUP(G9417,номенклатури!R:T,3,0))</f>
        <v/>
      </c>
      <c r="F9417" s="159" t="str">
        <f>IF(G9417="","",IF(ISERROR(VLOOKUP(G9417,номенклатури!V:V,1,0)),E9417*H9417,E9417*I9417))</f>
        <v/>
      </c>
      <c r="G9417" s="14"/>
      <c r="H9417" s="15"/>
      <c r="I9417" s="15"/>
      <c r="J9417" s="15"/>
      <c r="K9417" s="15"/>
      <c r="L9417" s="217"/>
      <c r="M9417" s="22"/>
      <c r="N9417" s="119" t="str">
        <f>IF(G9417="","",VLOOKUP(G9417,номенклатури!R:U,4,0))</f>
        <v/>
      </c>
      <c r="O9417" s="119" t="str">
        <f>IF(M9417="","",VLOOKUP(M9417,'14'!D:D,1,0))</f>
        <v/>
      </c>
    </row>
    <row r="9418" spans="1:15" ht="12.75" customHeight="1" x14ac:dyDescent="0.2">
      <c r="A9418" s="36" t="str">
        <f>'0'!$A$4</f>
        <v>………………..</v>
      </c>
      <c r="B9418" s="37">
        <f>'0'!$A$2</f>
        <v>46112</v>
      </c>
      <c r="C9418" s="37" t="s">
        <v>1243</v>
      </c>
      <c r="D9418" s="119" t="str">
        <f>IF(G9418="","",VLOOKUP(G9418,номенклатури!R:T,2,0))</f>
        <v/>
      </c>
      <c r="E9418" s="333" t="str">
        <f>IF(G9418="","",VLOOKUP(G9418,номенклатури!R:T,3,0))</f>
        <v/>
      </c>
      <c r="F9418" s="159" t="str">
        <f>IF(G9418="","",IF(ISERROR(VLOOKUP(G9418,номенклатури!V:V,1,0)),E9418*H9418,E9418*I9418))</f>
        <v/>
      </c>
      <c r="G9418" s="14"/>
      <c r="H9418" s="15"/>
      <c r="I9418" s="15"/>
      <c r="J9418" s="15"/>
      <c r="K9418" s="15"/>
      <c r="L9418" s="217"/>
      <c r="M9418" s="22"/>
      <c r="N9418" s="119" t="str">
        <f>IF(G9418="","",VLOOKUP(G9418,номенклатури!R:U,4,0))</f>
        <v/>
      </c>
      <c r="O9418" s="119" t="str">
        <f>IF(M9418="","",VLOOKUP(M9418,'14'!D:D,1,0))</f>
        <v/>
      </c>
    </row>
    <row r="9419" spans="1:15" ht="12.75" customHeight="1" x14ac:dyDescent="0.2">
      <c r="A9419" s="36" t="str">
        <f>'0'!$A$4</f>
        <v>………………..</v>
      </c>
      <c r="B9419" s="37">
        <f>'0'!$A$2</f>
        <v>46112</v>
      </c>
      <c r="C9419" s="37" t="s">
        <v>1243</v>
      </c>
      <c r="D9419" s="119" t="str">
        <f>IF(G9419="","",VLOOKUP(G9419,номенклатури!R:T,2,0))</f>
        <v/>
      </c>
      <c r="E9419" s="333" t="str">
        <f>IF(G9419="","",VLOOKUP(G9419,номенклатури!R:T,3,0))</f>
        <v/>
      </c>
      <c r="F9419" s="159" t="str">
        <f>IF(G9419="","",IF(ISERROR(VLOOKUP(G9419,номенклатури!V:V,1,0)),E9419*H9419,E9419*I9419))</f>
        <v/>
      </c>
      <c r="G9419" s="14"/>
      <c r="H9419" s="15"/>
      <c r="I9419" s="15"/>
      <c r="J9419" s="15"/>
      <c r="K9419" s="15"/>
      <c r="L9419" s="217"/>
      <c r="M9419" s="22"/>
      <c r="N9419" s="119" t="str">
        <f>IF(G9419="","",VLOOKUP(G9419,номенклатури!R:U,4,0))</f>
        <v/>
      </c>
      <c r="O9419" s="119" t="str">
        <f>IF(M9419="","",VLOOKUP(M9419,'14'!D:D,1,0))</f>
        <v/>
      </c>
    </row>
    <row r="9420" spans="1:15" ht="12.75" customHeight="1" x14ac:dyDescent="0.2">
      <c r="A9420" s="36" t="str">
        <f>'0'!$A$4</f>
        <v>………………..</v>
      </c>
      <c r="B9420" s="37">
        <f>'0'!$A$2</f>
        <v>46112</v>
      </c>
      <c r="C9420" s="37" t="s">
        <v>1243</v>
      </c>
      <c r="D9420" s="119" t="str">
        <f>IF(G9420="","",VLOOKUP(G9420,номенклатури!R:T,2,0))</f>
        <v/>
      </c>
      <c r="E9420" s="333" t="str">
        <f>IF(G9420="","",VLOOKUP(G9420,номенклатури!R:T,3,0))</f>
        <v/>
      </c>
      <c r="F9420" s="159" t="str">
        <f>IF(G9420="","",IF(ISERROR(VLOOKUP(G9420,номенклатури!V:V,1,0)),E9420*H9420,E9420*I9420))</f>
        <v/>
      </c>
      <c r="G9420" s="14"/>
      <c r="H9420" s="15"/>
      <c r="I9420" s="15"/>
      <c r="J9420" s="15"/>
      <c r="K9420" s="15"/>
      <c r="L9420" s="217"/>
      <c r="M9420" s="22"/>
      <c r="N9420" s="119" t="str">
        <f>IF(G9420="","",VLOOKUP(G9420,номенклатури!R:U,4,0))</f>
        <v/>
      </c>
      <c r="O9420" s="119" t="str">
        <f>IF(M9420="","",VLOOKUP(M9420,'14'!D:D,1,0))</f>
        <v/>
      </c>
    </row>
    <row r="9421" spans="1:15" ht="12.75" customHeight="1" x14ac:dyDescent="0.2">
      <c r="A9421" s="36" t="str">
        <f>'0'!$A$4</f>
        <v>………………..</v>
      </c>
      <c r="B9421" s="37">
        <f>'0'!$A$2</f>
        <v>46112</v>
      </c>
      <c r="C9421" s="37" t="s">
        <v>1243</v>
      </c>
      <c r="D9421" s="119" t="str">
        <f>IF(G9421="","",VLOOKUP(G9421,номенклатури!R:T,2,0))</f>
        <v/>
      </c>
      <c r="E9421" s="333" t="str">
        <f>IF(G9421="","",VLOOKUP(G9421,номенклатури!R:T,3,0))</f>
        <v/>
      </c>
      <c r="F9421" s="159" t="str">
        <f>IF(G9421="","",IF(ISERROR(VLOOKUP(G9421,номенклатури!V:V,1,0)),E9421*H9421,E9421*I9421))</f>
        <v/>
      </c>
      <c r="G9421" s="14"/>
      <c r="H9421" s="15"/>
      <c r="I9421" s="15"/>
      <c r="J9421" s="15"/>
      <c r="K9421" s="15"/>
      <c r="L9421" s="217"/>
      <c r="M9421" s="22"/>
      <c r="N9421" s="119" t="str">
        <f>IF(G9421="","",VLOOKUP(G9421,номенклатури!R:U,4,0))</f>
        <v/>
      </c>
      <c r="O9421" s="119" t="str">
        <f>IF(M9421="","",VLOOKUP(M9421,'14'!D:D,1,0))</f>
        <v/>
      </c>
    </row>
    <row r="9422" spans="1:15" ht="12.75" customHeight="1" x14ac:dyDescent="0.2">
      <c r="A9422" s="36" t="str">
        <f>'0'!$A$4</f>
        <v>………………..</v>
      </c>
      <c r="B9422" s="37">
        <f>'0'!$A$2</f>
        <v>46112</v>
      </c>
      <c r="C9422" s="37" t="s">
        <v>1243</v>
      </c>
      <c r="D9422" s="119" t="str">
        <f>IF(G9422="","",VLOOKUP(G9422,номенклатури!R:T,2,0))</f>
        <v/>
      </c>
      <c r="E9422" s="333" t="str">
        <f>IF(G9422="","",VLOOKUP(G9422,номенклатури!R:T,3,0))</f>
        <v/>
      </c>
      <c r="F9422" s="159" t="str">
        <f>IF(G9422="","",IF(ISERROR(VLOOKUP(G9422,номенклатури!V:V,1,0)),E9422*H9422,E9422*I9422))</f>
        <v/>
      </c>
      <c r="G9422" s="14"/>
      <c r="H9422" s="15"/>
      <c r="I9422" s="15"/>
      <c r="J9422" s="15"/>
      <c r="K9422" s="15"/>
      <c r="L9422" s="217"/>
      <c r="M9422" s="22"/>
      <c r="N9422" s="119" t="str">
        <f>IF(G9422="","",VLOOKUP(G9422,номенклатури!R:U,4,0))</f>
        <v/>
      </c>
      <c r="O9422" s="119" t="str">
        <f>IF(M9422="","",VLOOKUP(M9422,'14'!D:D,1,0))</f>
        <v/>
      </c>
    </row>
    <row r="9423" spans="1:15" ht="12.75" customHeight="1" x14ac:dyDescent="0.2">
      <c r="A9423" s="36" t="str">
        <f>'0'!$A$4</f>
        <v>………………..</v>
      </c>
      <c r="B9423" s="37">
        <f>'0'!$A$2</f>
        <v>46112</v>
      </c>
      <c r="C9423" s="37" t="s">
        <v>1243</v>
      </c>
      <c r="D9423" s="119" t="str">
        <f>IF(G9423="","",VLOOKUP(G9423,номенклатури!R:T,2,0))</f>
        <v/>
      </c>
      <c r="E9423" s="333" t="str">
        <f>IF(G9423="","",VLOOKUP(G9423,номенклатури!R:T,3,0))</f>
        <v/>
      </c>
      <c r="F9423" s="159" t="str">
        <f>IF(G9423="","",IF(ISERROR(VLOOKUP(G9423,номенклатури!V:V,1,0)),E9423*H9423,E9423*I9423))</f>
        <v/>
      </c>
      <c r="G9423" s="14"/>
      <c r="H9423" s="15"/>
      <c r="I9423" s="15"/>
      <c r="J9423" s="15"/>
      <c r="K9423" s="15"/>
      <c r="L9423" s="217"/>
      <c r="M9423" s="22"/>
      <c r="N9423" s="119" t="str">
        <f>IF(G9423="","",VLOOKUP(G9423,номенклатури!R:U,4,0))</f>
        <v/>
      </c>
      <c r="O9423" s="119" t="str">
        <f>IF(M9423="","",VLOOKUP(M9423,'14'!D:D,1,0))</f>
        <v/>
      </c>
    </row>
    <row r="9424" spans="1:15" ht="12.75" customHeight="1" x14ac:dyDescent="0.2">
      <c r="A9424" s="36" t="str">
        <f>'0'!$A$4</f>
        <v>………………..</v>
      </c>
      <c r="B9424" s="37">
        <f>'0'!$A$2</f>
        <v>46112</v>
      </c>
      <c r="C9424" s="37" t="s">
        <v>1243</v>
      </c>
      <c r="D9424" s="119" t="str">
        <f>IF(G9424="","",VLOOKUP(G9424,номенклатури!R:T,2,0))</f>
        <v/>
      </c>
      <c r="E9424" s="333" t="str">
        <f>IF(G9424="","",VLOOKUP(G9424,номенклатури!R:T,3,0))</f>
        <v/>
      </c>
      <c r="F9424" s="159" t="str">
        <f>IF(G9424="","",IF(ISERROR(VLOOKUP(G9424,номенклатури!V:V,1,0)),E9424*H9424,E9424*I9424))</f>
        <v/>
      </c>
      <c r="G9424" s="14"/>
      <c r="H9424" s="15"/>
      <c r="I9424" s="15"/>
      <c r="J9424" s="15"/>
      <c r="K9424" s="15"/>
      <c r="L9424" s="217"/>
      <c r="M9424" s="22"/>
      <c r="N9424" s="119" t="str">
        <f>IF(G9424="","",VLOOKUP(G9424,номенклатури!R:U,4,0))</f>
        <v/>
      </c>
      <c r="O9424" s="119" t="str">
        <f>IF(M9424="","",VLOOKUP(M9424,'14'!D:D,1,0))</f>
        <v/>
      </c>
    </row>
    <row r="9425" spans="1:15" ht="12.75" customHeight="1" x14ac:dyDescent="0.2">
      <c r="A9425" s="36" t="str">
        <f>'0'!$A$4</f>
        <v>………………..</v>
      </c>
      <c r="B9425" s="37">
        <f>'0'!$A$2</f>
        <v>46112</v>
      </c>
      <c r="C9425" s="37" t="s">
        <v>1243</v>
      </c>
      <c r="D9425" s="119" t="str">
        <f>IF(G9425="","",VLOOKUP(G9425,номенклатури!R:T,2,0))</f>
        <v/>
      </c>
      <c r="E9425" s="333" t="str">
        <f>IF(G9425="","",VLOOKUP(G9425,номенклатури!R:T,3,0))</f>
        <v/>
      </c>
      <c r="F9425" s="159" t="str">
        <f>IF(G9425="","",IF(ISERROR(VLOOKUP(G9425,номенклатури!V:V,1,0)),E9425*H9425,E9425*I9425))</f>
        <v/>
      </c>
      <c r="G9425" s="14"/>
      <c r="H9425" s="15"/>
      <c r="I9425" s="15"/>
      <c r="J9425" s="15"/>
      <c r="K9425" s="15"/>
      <c r="L9425" s="217"/>
      <c r="M9425" s="22"/>
      <c r="N9425" s="119" t="str">
        <f>IF(G9425="","",VLOOKUP(G9425,номенклатури!R:U,4,0))</f>
        <v/>
      </c>
      <c r="O9425" s="119" t="str">
        <f>IF(M9425="","",VLOOKUP(M9425,'14'!D:D,1,0))</f>
        <v/>
      </c>
    </row>
    <row r="9426" spans="1:15" ht="12.75" customHeight="1" x14ac:dyDescent="0.2">
      <c r="A9426" s="36" t="str">
        <f>'0'!$A$4</f>
        <v>………………..</v>
      </c>
      <c r="B9426" s="37">
        <f>'0'!$A$2</f>
        <v>46112</v>
      </c>
      <c r="C9426" s="37" t="s">
        <v>1243</v>
      </c>
      <c r="D9426" s="119" t="str">
        <f>IF(G9426="","",VLOOKUP(G9426,номенклатури!R:T,2,0))</f>
        <v/>
      </c>
      <c r="E9426" s="333" t="str">
        <f>IF(G9426="","",VLOOKUP(G9426,номенклатури!R:T,3,0))</f>
        <v/>
      </c>
      <c r="F9426" s="159" t="str">
        <f>IF(G9426="","",IF(ISERROR(VLOOKUP(G9426,номенклатури!V:V,1,0)),E9426*H9426,E9426*I9426))</f>
        <v/>
      </c>
      <c r="G9426" s="14"/>
      <c r="H9426" s="15"/>
      <c r="I9426" s="15"/>
      <c r="J9426" s="15"/>
      <c r="K9426" s="15"/>
      <c r="L9426" s="217"/>
      <c r="M9426" s="22"/>
      <c r="N9426" s="119" t="str">
        <f>IF(G9426="","",VLOOKUP(G9426,номенклатури!R:U,4,0))</f>
        <v/>
      </c>
      <c r="O9426" s="119" t="str">
        <f>IF(M9426="","",VLOOKUP(M9426,'14'!D:D,1,0))</f>
        <v/>
      </c>
    </row>
    <row r="9427" spans="1:15" ht="12.75" customHeight="1" x14ac:dyDescent="0.2">
      <c r="A9427" s="36" t="str">
        <f>'0'!$A$4</f>
        <v>………………..</v>
      </c>
      <c r="B9427" s="37">
        <f>'0'!$A$2</f>
        <v>46112</v>
      </c>
      <c r="C9427" s="37" t="s">
        <v>1243</v>
      </c>
      <c r="D9427" s="119" t="str">
        <f>IF(G9427="","",VLOOKUP(G9427,номенклатури!R:T,2,0))</f>
        <v/>
      </c>
      <c r="E9427" s="333" t="str">
        <f>IF(G9427="","",VLOOKUP(G9427,номенклатури!R:T,3,0))</f>
        <v/>
      </c>
      <c r="F9427" s="159" t="str">
        <f>IF(G9427="","",IF(ISERROR(VLOOKUP(G9427,номенклатури!V:V,1,0)),E9427*H9427,E9427*I9427))</f>
        <v/>
      </c>
      <c r="G9427" s="14"/>
      <c r="H9427" s="15"/>
      <c r="I9427" s="15"/>
      <c r="J9427" s="15"/>
      <c r="K9427" s="15"/>
      <c r="L9427" s="217"/>
      <c r="M9427" s="22"/>
      <c r="N9427" s="119" t="str">
        <f>IF(G9427="","",VLOOKUP(G9427,номенклатури!R:U,4,0))</f>
        <v/>
      </c>
      <c r="O9427" s="119" t="str">
        <f>IF(M9427="","",VLOOKUP(M9427,'14'!D:D,1,0))</f>
        <v/>
      </c>
    </row>
    <row r="9428" spans="1:15" ht="12.75" customHeight="1" x14ac:dyDescent="0.2">
      <c r="A9428" s="36" t="str">
        <f>'0'!$A$4</f>
        <v>………………..</v>
      </c>
      <c r="B9428" s="37">
        <f>'0'!$A$2</f>
        <v>46112</v>
      </c>
      <c r="C9428" s="37" t="s">
        <v>1243</v>
      </c>
      <c r="D9428" s="119" t="str">
        <f>IF(G9428="","",VLOOKUP(G9428,номенклатури!R:T,2,0))</f>
        <v/>
      </c>
      <c r="E9428" s="333" t="str">
        <f>IF(G9428="","",VLOOKUP(G9428,номенклатури!R:T,3,0))</f>
        <v/>
      </c>
      <c r="F9428" s="159" t="str">
        <f>IF(G9428="","",IF(ISERROR(VLOOKUP(G9428,номенклатури!V:V,1,0)),E9428*H9428,E9428*I9428))</f>
        <v/>
      </c>
      <c r="G9428" s="14"/>
      <c r="H9428" s="15"/>
      <c r="I9428" s="15"/>
      <c r="J9428" s="15"/>
      <c r="K9428" s="15"/>
      <c r="L9428" s="217"/>
      <c r="M9428" s="22"/>
      <c r="N9428" s="119" t="str">
        <f>IF(G9428="","",VLOOKUP(G9428,номенклатури!R:U,4,0))</f>
        <v/>
      </c>
      <c r="O9428" s="119" t="str">
        <f>IF(M9428="","",VLOOKUP(M9428,'14'!D:D,1,0))</f>
        <v/>
      </c>
    </row>
    <row r="9429" spans="1:15" ht="12.75" customHeight="1" x14ac:dyDescent="0.2">
      <c r="A9429" s="36" t="str">
        <f>'0'!$A$4</f>
        <v>………………..</v>
      </c>
      <c r="B9429" s="37">
        <f>'0'!$A$2</f>
        <v>46112</v>
      </c>
      <c r="C9429" s="37" t="s">
        <v>1243</v>
      </c>
      <c r="D9429" s="119" t="str">
        <f>IF(G9429="","",VLOOKUP(G9429,номенклатури!R:T,2,0))</f>
        <v/>
      </c>
      <c r="E9429" s="333" t="str">
        <f>IF(G9429="","",VLOOKUP(G9429,номенклатури!R:T,3,0))</f>
        <v/>
      </c>
      <c r="F9429" s="159" t="str">
        <f>IF(G9429="","",IF(ISERROR(VLOOKUP(G9429,номенклатури!V:V,1,0)),E9429*H9429,E9429*I9429))</f>
        <v/>
      </c>
      <c r="G9429" s="14"/>
      <c r="H9429" s="15"/>
      <c r="I9429" s="15"/>
      <c r="J9429" s="15"/>
      <c r="K9429" s="15"/>
      <c r="L9429" s="217"/>
      <c r="M9429" s="22"/>
      <c r="N9429" s="119" t="str">
        <f>IF(G9429="","",VLOOKUP(G9429,номенклатури!R:U,4,0))</f>
        <v/>
      </c>
      <c r="O9429" s="119" t="str">
        <f>IF(M9429="","",VLOOKUP(M9429,'14'!D:D,1,0))</f>
        <v/>
      </c>
    </row>
    <row r="9430" spans="1:15" ht="12.75" customHeight="1" x14ac:dyDescent="0.2">
      <c r="A9430" s="36" t="str">
        <f>'0'!$A$4</f>
        <v>………………..</v>
      </c>
      <c r="B9430" s="37">
        <f>'0'!$A$2</f>
        <v>46112</v>
      </c>
      <c r="C9430" s="37" t="s">
        <v>1243</v>
      </c>
      <c r="D9430" s="119" t="str">
        <f>IF(G9430="","",VLOOKUP(G9430,номенклатури!R:T,2,0))</f>
        <v/>
      </c>
      <c r="E9430" s="333" t="str">
        <f>IF(G9430="","",VLOOKUP(G9430,номенклатури!R:T,3,0))</f>
        <v/>
      </c>
      <c r="F9430" s="159" t="str">
        <f>IF(G9430="","",IF(ISERROR(VLOOKUP(G9430,номенклатури!V:V,1,0)),E9430*H9430,E9430*I9430))</f>
        <v/>
      </c>
      <c r="G9430" s="14"/>
      <c r="H9430" s="15"/>
      <c r="I9430" s="15"/>
      <c r="J9430" s="15"/>
      <c r="K9430" s="15"/>
      <c r="L9430" s="217"/>
      <c r="M9430" s="22"/>
      <c r="N9430" s="119" t="str">
        <f>IF(G9430="","",VLOOKUP(G9430,номенклатури!R:U,4,0))</f>
        <v/>
      </c>
      <c r="O9430" s="119" t="str">
        <f>IF(M9430="","",VLOOKUP(M9430,'14'!D:D,1,0))</f>
        <v/>
      </c>
    </row>
    <row r="9431" spans="1:15" ht="12.75" customHeight="1" x14ac:dyDescent="0.2">
      <c r="A9431" s="36" t="str">
        <f>'0'!$A$4</f>
        <v>………………..</v>
      </c>
      <c r="B9431" s="37">
        <f>'0'!$A$2</f>
        <v>46112</v>
      </c>
      <c r="C9431" s="37" t="s">
        <v>1243</v>
      </c>
      <c r="D9431" s="119" t="str">
        <f>IF(G9431="","",VLOOKUP(G9431,номенклатури!R:T,2,0))</f>
        <v/>
      </c>
      <c r="E9431" s="333" t="str">
        <f>IF(G9431="","",VLOOKUP(G9431,номенклатури!R:T,3,0))</f>
        <v/>
      </c>
      <c r="F9431" s="159" t="str">
        <f>IF(G9431="","",IF(ISERROR(VLOOKUP(G9431,номенклатури!V:V,1,0)),E9431*H9431,E9431*I9431))</f>
        <v/>
      </c>
      <c r="G9431" s="14"/>
      <c r="H9431" s="15"/>
      <c r="I9431" s="15"/>
      <c r="J9431" s="15"/>
      <c r="K9431" s="15"/>
      <c r="L9431" s="217"/>
      <c r="M9431" s="22"/>
      <c r="N9431" s="119" t="str">
        <f>IF(G9431="","",VLOOKUP(G9431,номенклатури!R:U,4,0))</f>
        <v/>
      </c>
      <c r="O9431" s="119" t="str">
        <f>IF(M9431="","",VLOOKUP(M9431,'14'!D:D,1,0))</f>
        <v/>
      </c>
    </row>
    <row r="9432" spans="1:15" ht="12.75" customHeight="1" x14ac:dyDescent="0.2">
      <c r="A9432" s="36" t="str">
        <f>'0'!$A$4</f>
        <v>………………..</v>
      </c>
      <c r="B9432" s="37">
        <f>'0'!$A$2</f>
        <v>46112</v>
      </c>
      <c r="C9432" s="37" t="s">
        <v>1243</v>
      </c>
      <c r="D9432" s="119" t="str">
        <f>IF(G9432="","",VLOOKUP(G9432,номенклатури!R:T,2,0))</f>
        <v/>
      </c>
      <c r="E9432" s="333" t="str">
        <f>IF(G9432="","",VLOOKUP(G9432,номенклатури!R:T,3,0))</f>
        <v/>
      </c>
      <c r="F9432" s="159" t="str">
        <f>IF(G9432="","",IF(ISERROR(VLOOKUP(G9432,номенклатури!V:V,1,0)),E9432*H9432,E9432*I9432))</f>
        <v/>
      </c>
      <c r="G9432" s="14"/>
      <c r="H9432" s="15"/>
      <c r="I9432" s="15"/>
      <c r="J9432" s="15"/>
      <c r="K9432" s="15"/>
      <c r="L9432" s="217"/>
      <c r="M9432" s="22"/>
      <c r="N9432" s="119" t="str">
        <f>IF(G9432="","",VLOOKUP(G9432,номенклатури!R:U,4,0))</f>
        <v/>
      </c>
      <c r="O9432" s="119" t="str">
        <f>IF(M9432="","",VLOOKUP(M9432,'14'!D:D,1,0))</f>
        <v/>
      </c>
    </row>
    <row r="9433" spans="1:15" ht="12.75" customHeight="1" x14ac:dyDescent="0.2">
      <c r="A9433" s="36" t="str">
        <f>'0'!$A$4</f>
        <v>………………..</v>
      </c>
      <c r="B9433" s="37">
        <f>'0'!$A$2</f>
        <v>46112</v>
      </c>
      <c r="C9433" s="37" t="s">
        <v>1243</v>
      </c>
      <c r="D9433" s="119" t="str">
        <f>IF(G9433="","",VLOOKUP(G9433,номенклатури!R:T,2,0))</f>
        <v/>
      </c>
      <c r="E9433" s="333" t="str">
        <f>IF(G9433="","",VLOOKUP(G9433,номенклатури!R:T,3,0))</f>
        <v/>
      </c>
      <c r="F9433" s="159" t="str">
        <f>IF(G9433="","",IF(ISERROR(VLOOKUP(G9433,номенклатури!V:V,1,0)),E9433*H9433,E9433*I9433))</f>
        <v/>
      </c>
      <c r="G9433" s="14"/>
      <c r="H9433" s="15"/>
      <c r="I9433" s="15"/>
      <c r="J9433" s="15"/>
      <c r="K9433" s="15"/>
      <c r="L9433" s="217"/>
      <c r="M9433" s="22"/>
      <c r="N9433" s="119" t="str">
        <f>IF(G9433="","",VLOOKUP(G9433,номенклатури!R:U,4,0))</f>
        <v/>
      </c>
      <c r="O9433" s="119" t="str">
        <f>IF(M9433="","",VLOOKUP(M9433,'14'!D:D,1,0))</f>
        <v/>
      </c>
    </row>
    <row r="9434" spans="1:15" ht="12.75" customHeight="1" x14ac:dyDescent="0.2">
      <c r="A9434" s="36" t="str">
        <f>'0'!$A$4</f>
        <v>………………..</v>
      </c>
      <c r="B9434" s="37">
        <f>'0'!$A$2</f>
        <v>46112</v>
      </c>
      <c r="C9434" s="37" t="s">
        <v>1243</v>
      </c>
      <c r="D9434" s="119" t="str">
        <f>IF(G9434="","",VLOOKUP(G9434,номенклатури!R:T,2,0))</f>
        <v/>
      </c>
      <c r="E9434" s="333" t="str">
        <f>IF(G9434="","",VLOOKUP(G9434,номенклатури!R:T,3,0))</f>
        <v/>
      </c>
      <c r="F9434" s="159" t="str">
        <f>IF(G9434="","",IF(ISERROR(VLOOKUP(G9434,номенклатури!V:V,1,0)),E9434*H9434,E9434*I9434))</f>
        <v/>
      </c>
      <c r="G9434" s="14"/>
      <c r="H9434" s="15"/>
      <c r="I9434" s="15"/>
      <c r="J9434" s="15"/>
      <c r="K9434" s="15"/>
      <c r="L9434" s="217"/>
      <c r="M9434" s="22"/>
      <c r="N9434" s="119" t="str">
        <f>IF(G9434="","",VLOOKUP(G9434,номенклатури!R:U,4,0))</f>
        <v/>
      </c>
      <c r="O9434" s="119" t="str">
        <f>IF(M9434="","",VLOOKUP(M9434,'14'!D:D,1,0))</f>
        <v/>
      </c>
    </row>
    <row r="9435" spans="1:15" ht="12.75" customHeight="1" x14ac:dyDescent="0.2">
      <c r="A9435" s="36" t="str">
        <f>'0'!$A$4</f>
        <v>………………..</v>
      </c>
      <c r="B9435" s="37">
        <f>'0'!$A$2</f>
        <v>46112</v>
      </c>
      <c r="C9435" s="37" t="s">
        <v>1243</v>
      </c>
      <c r="D9435" s="119" t="str">
        <f>IF(G9435="","",VLOOKUP(G9435,номенклатури!R:T,2,0))</f>
        <v/>
      </c>
      <c r="E9435" s="333" t="str">
        <f>IF(G9435="","",VLOOKUP(G9435,номенклатури!R:T,3,0))</f>
        <v/>
      </c>
      <c r="F9435" s="159" t="str">
        <f>IF(G9435="","",IF(ISERROR(VLOOKUP(G9435,номенклатури!V:V,1,0)),E9435*H9435,E9435*I9435))</f>
        <v/>
      </c>
      <c r="G9435" s="14"/>
      <c r="H9435" s="15"/>
      <c r="I9435" s="15"/>
      <c r="J9435" s="15"/>
      <c r="K9435" s="15"/>
      <c r="L9435" s="217"/>
      <c r="M9435" s="22"/>
      <c r="N9435" s="119" t="str">
        <f>IF(G9435="","",VLOOKUP(G9435,номенклатури!R:U,4,0))</f>
        <v/>
      </c>
      <c r="O9435" s="119" t="str">
        <f>IF(M9435="","",VLOOKUP(M9435,'14'!D:D,1,0))</f>
        <v/>
      </c>
    </row>
    <row r="9436" spans="1:15" ht="12.75" customHeight="1" x14ac:dyDescent="0.2">
      <c r="A9436" s="36" t="str">
        <f>'0'!$A$4</f>
        <v>………………..</v>
      </c>
      <c r="B9436" s="37">
        <f>'0'!$A$2</f>
        <v>46112</v>
      </c>
      <c r="C9436" s="37" t="s">
        <v>1243</v>
      </c>
      <c r="D9436" s="119" t="str">
        <f>IF(G9436="","",VLOOKUP(G9436,номенклатури!R:T,2,0))</f>
        <v/>
      </c>
      <c r="E9436" s="333" t="str">
        <f>IF(G9436="","",VLOOKUP(G9436,номенклатури!R:T,3,0))</f>
        <v/>
      </c>
      <c r="F9436" s="159" t="str">
        <f>IF(G9436="","",IF(ISERROR(VLOOKUP(G9436,номенклатури!V:V,1,0)),E9436*H9436,E9436*I9436))</f>
        <v/>
      </c>
      <c r="G9436" s="14"/>
      <c r="H9436" s="15"/>
      <c r="I9436" s="15"/>
      <c r="J9436" s="15"/>
      <c r="K9436" s="15"/>
      <c r="L9436" s="217"/>
      <c r="M9436" s="22"/>
      <c r="N9436" s="119" t="str">
        <f>IF(G9436="","",VLOOKUP(G9436,номенклатури!R:U,4,0))</f>
        <v/>
      </c>
      <c r="O9436" s="119" t="str">
        <f>IF(M9436="","",VLOOKUP(M9436,'14'!D:D,1,0))</f>
        <v/>
      </c>
    </row>
    <row r="9437" spans="1:15" ht="12.75" customHeight="1" x14ac:dyDescent="0.2">
      <c r="A9437" s="36" t="str">
        <f>'0'!$A$4</f>
        <v>………………..</v>
      </c>
      <c r="B9437" s="37">
        <f>'0'!$A$2</f>
        <v>46112</v>
      </c>
      <c r="C9437" s="37" t="s">
        <v>1243</v>
      </c>
      <c r="D9437" s="119" t="str">
        <f>IF(G9437="","",VLOOKUP(G9437,номенклатури!R:T,2,0))</f>
        <v/>
      </c>
      <c r="E9437" s="333" t="str">
        <f>IF(G9437="","",VLOOKUP(G9437,номенклатури!R:T,3,0))</f>
        <v/>
      </c>
      <c r="F9437" s="159" t="str">
        <f>IF(G9437="","",IF(ISERROR(VLOOKUP(G9437,номенклатури!V:V,1,0)),E9437*H9437,E9437*I9437))</f>
        <v/>
      </c>
      <c r="G9437" s="14"/>
      <c r="H9437" s="15"/>
      <c r="I9437" s="15"/>
      <c r="J9437" s="15"/>
      <c r="K9437" s="15"/>
      <c r="L9437" s="217"/>
      <c r="M9437" s="22"/>
      <c r="N9437" s="119" t="str">
        <f>IF(G9437="","",VLOOKUP(G9437,номенклатури!R:U,4,0))</f>
        <v/>
      </c>
      <c r="O9437" s="119" t="str">
        <f>IF(M9437="","",VLOOKUP(M9437,'14'!D:D,1,0))</f>
        <v/>
      </c>
    </row>
    <row r="9438" spans="1:15" ht="12.75" customHeight="1" x14ac:dyDescent="0.2">
      <c r="A9438" s="36" t="str">
        <f>'0'!$A$4</f>
        <v>………………..</v>
      </c>
      <c r="B9438" s="37">
        <f>'0'!$A$2</f>
        <v>46112</v>
      </c>
      <c r="C9438" s="37" t="s">
        <v>1243</v>
      </c>
      <c r="D9438" s="119" t="str">
        <f>IF(G9438="","",VLOOKUP(G9438,номенклатури!R:T,2,0))</f>
        <v/>
      </c>
      <c r="E9438" s="333" t="str">
        <f>IF(G9438="","",VLOOKUP(G9438,номенклатури!R:T,3,0))</f>
        <v/>
      </c>
      <c r="F9438" s="159" t="str">
        <f>IF(G9438="","",IF(ISERROR(VLOOKUP(G9438,номенклатури!V:V,1,0)),E9438*H9438,E9438*I9438))</f>
        <v/>
      </c>
      <c r="G9438" s="14"/>
      <c r="H9438" s="15"/>
      <c r="I9438" s="15"/>
      <c r="J9438" s="15"/>
      <c r="K9438" s="15"/>
      <c r="L9438" s="217"/>
      <c r="M9438" s="22"/>
      <c r="N9438" s="119" t="str">
        <f>IF(G9438="","",VLOOKUP(G9438,номенклатури!R:U,4,0))</f>
        <v/>
      </c>
      <c r="O9438" s="119" t="str">
        <f>IF(M9438="","",VLOOKUP(M9438,'14'!D:D,1,0))</f>
        <v/>
      </c>
    </row>
    <row r="9439" spans="1:15" ht="12.75" customHeight="1" x14ac:dyDescent="0.2">
      <c r="A9439" s="36" t="str">
        <f>'0'!$A$4</f>
        <v>………………..</v>
      </c>
      <c r="B9439" s="37">
        <f>'0'!$A$2</f>
        <v>46112</v>
      </c>
      <c r="C9439" s="37" t="s">
        <v>1243</v>
      </c>
      <c r="D9439" s="119" t="str">
        <f>IF(G9439="","",VLOOKUP(G9439,номенклатури!R:T,2,0))</f>
        <v/>
      </c>
      <c r="E9439" s="333" t="str">
        <f>IF(G9439="","",VLOOKUP(G9439,номенклатури!R:T,3,0))</f>
        <v/>
      </c>
      <c r="F9439" s="159" t="str">
        <f>IF(G9439="","",IF(ISERROR(VLOOKUP(G9439,номенклатури!V:V,1,0)),E9439*H9439,E9439*I9439))</f>
        <v/>
      </c>
      <c r="G9439" s="14"/>
      <c r="H9439" s="15"/>
      <c r="I9439" s="15"/>
      <c r="J9439" s="15"/>
      <c r="K9439" s="15"/>
      <c r="L9439" s="217"/>
      <c r="M9439" s="22"/>
      <c r="N9439" s="119" t="str">
        <f>IF(G9439="","",VLOOKUP(G9439,номенклатури!R:U,4,0))</f>
        <v/>
      </c>
      <c r="O9439" s="119" t="str">
        <f>IF(M9439="","",VLOOKUP(M9439,'14'!D:D,1,0))</f>
        <v/>
      </c>
    </row>
    <row r="9440" spans="1:15" ht="12.75" customHeight="1" x14ac:dyDescent="0.2">
      <c r="A9440" s="36" t="str">
        <f>'0'!$A$4</f>
        <v>………………..</v>
      </c>
      <c r="B9440" s="37">
        <f>'0'!$A$2</f>
        <v>46112</v>
      </c>
      <c r="C9440" s="37" t="s">
        <v>1243</v>
      </c>
      <c r="D9440" s="119" t="str">
        <f>IF(G9440="","",VLOOKUP(G9440,номенклатури!R:T,2,0))</f>
        <v/>
      </c>
      <c r="E9440" s="333" t="str">
        <f>IF(G9440="","",VLOOKUP(G9440,номенклатури!R:T,3,0))</f>
        <v/>
      </c>
      <c r="F9440" s="159" t="str">
        <f>IF(G9440="","",IF(ISERROR(VLOOKUP(G9440,номенклатури!V:V,1,0)),E9440*H9440,E9440*I9440))</f>
        <v/>
      </c>
      <c r="G9440" s="14"/>
      <c r="H9440" s="15"/>
      <c r="I9440" s="15"/>
      <c r="J9440" s="15"/>
      <c r="K9440" s="15"/>
      <c r="L9440" s="217"/>
      <c r="M9440" s="22"/>
      <c r="N9440" s="119" t="str">
        <f>IF(G9440="","",VLOOKUP(G9440,номенклатури!R:U,4,0))</f>
        <v/>
      </c>
      <c r="O9440" s="119" t="str">
        <f>IF(M9440="","",VLOOKUP(M9440,'14'!D:D,1,0))</f>
        <v/>
      </c>
    </row>
    <row r="9441" spans="1:15" ht="12.75" customHeight="1" x14ac:dyDescent="0.2">
      <c r="A9441" s="36" t="str">
        <f>'0'!$A$4</f>
        <v>………………..</v>
      </c>
      <c r="B9441" s="37">
        <f>'0'!$A$2</f>
        <v>46112</v>
      </c>
      <c r="C9441" s="37" t="s">
        <v>1243</v>
      </c>
      <c r="D9441" s="119" t="str">
        <f>IF(G9441="","",VLOOKUP(G9441,номенклатури!R:T,2,0))</f>
        <v/>
      </c>
      <c r="E9441" s="333" t="str">
        <f>IF(G9441="","",VLOOKUP(G9441,номенклатури!R:T,3,0))</f>
        <v/>
      </c>
      <c r="F9441" s="159" t="str">
        <f>IF(G9441="","",IF(ISERROR(VLOOKUP(G9441,номенклатури!V:V,1,0)),E9441*H9441,E9441*I9441))</f>
        <v/>
      </c>
      <c r="G9441" s="14"/>
      <c r="H9441" s="15"/>
      <c r="I9441" s="15"/>
      <c r="J9441" s="15"/>
      <c r="K9441" s="15"/>
      <c r="L9441" s="217"/>
      <c r="M9441" s="22"/>
      <c r="N9441" s="119" t="str">
        <f>IF(G9441="","",VLOOKUP(G9441,номенклатури!R:U,4,0))</f>
        <v/>
      </c>
      <c r="O9441" s="119" t="str">
        <f>IF(M9441="","",VLOOKUP(M9441,'14'!D:D,1,0))</f>
        <v/>
      </c>
    </row>
    <row r="9442" spans="1:15" ht="12.75" customHeight="1" x14ac:dyDescent="0.2">
      <c r="A9442" s="36" t="str">
        <f>'0'!$A$4</f>
        <v>………………..</v>
      </c>
      <c r="B9442" s="37">
        <f>'0'!$A$2</f>
        <v>46112</v>
      </c>
      <c r="C9442" s="37" t="s">
        <v>1243</v>
      </c>
      <c r="D9442" s="119" t="str">
        <f>IF(G9442="","",VLOOKUP(G9442,номенклатури!R:T,2,0))</f>
        <v/>
      </c>
      <c r="E9442" s="333" t="str">
        <f>IF(G9442="","",VLOOKUP(G9442,номенклатури!R:T,3,0))</f>
        <v/>
      </c>
      <c r="F9442" s="159" t="str">
        <f>IF(G9442="","",IF(ISERROR(VLOOKUP(G9442,номенклатури!V:V,1,0)),E9442*H9442,E9442*I9442))</f>
        <v/>
      </c>
      <c r="G9442" s="14"/>
      <c r="H9442" s="15"/>
      <c r="I9442" s="15"/>
      <c r="J9442" s="15"/>
      <c r="K9442" s="15"/>
      <c r="L9442" s="217"/>
      <c r="M9442" s="22"/>
      <c r="N9442" s="119" t="str">
        <f>IF(G9442="","",VLOOKUP(G9442,номенклатури!R:U,4,0))</f>
        <v/>
      </c>
      <c r="O9442" s="119" t="str">
        <f>IF(M9442="","",VLOOKUP(M9442,'14'!D:D,1,0))</f>
        <v/>
      </c>
    </row>
    <row r="9443" spans="1:15" ht="12.75" customHeight="1" x14ac:dyDescent="0.2">
      <c r="A9443" s="36" t="str">
        <f>'0'!$A$4</f>
        <v>………………..</v>
      </c>
      <c r="B9443" s="37">
        <f>'0'!$A$2</f>
        <v>46112</v>
      </c>
      <c r="C9443" s="37" t="s">
        <v>1243</v>
      </c>
      <c r="D9443" s="119" t="str">
        <f>IF(G9443="","",VLOOKUP(G9443,номенклатури!R:T,2,0))</f>
        <v/>
      </c>
      <c r="E9443" s="333" t="str">
        <f>IF(G9443="","",VLOOKUP(G9443,номенклатури!R:T,3,0))</f>
        <v/>
      </c>
      <c r="F9443" s="159" t="str">
        <f>IF(G9443="","",IF(ISERROR(VLOOKUP(G9443,номенклатури!V:V,1,0)),E9443*H9443,E9443*I9443))</f>
        <v/>
      </c>
      <c r="G9443" s="14"/>
      <c r="H9443" s="15"/>
      <c r="I9443" s="15"/>
      <c r="J9443" s="15"/>
      <c r="K9443" s="15"/>
      <c r="L9443" s="217"/>
      <c r="M9443" s="22"/>
      <c r="N9443" s="119" t="str">
        <f>IF(G9443="","",VLOOKUP(G9443,номенклатури!R:U,4,0))</f>
        <v/>
      </c>
      <c r="O9443" s="119" t="str">
        <f>IF(M9443="","",VLOOKUP(M9443,'14'!D:D,1,0))</f>
        <v/>
      </c>
    </row>
    <row r="9444" spans="1:15" ht="12.75" customHeight="1" x14ac:dyDescent="0.2">
      <c r="A9444" s="36" t="str">
        <f>'0'!$A$4</f>
        <v>………………..</v>
      </c>
      <c r="B9444" s="37">
        <f>'0'!$A$2</f>
        <v>46112</v>
      </c>
      <c r="C9444" s="37" t="s">
        <v>1243</v>
      </c>
      <c r="D9444" s="119" t="str">
        <f>IF(G9444="","",VLOOKUP(G9444,номенклатури!R:T,2,0))</f>
        <v/>
      </c>
      <c r="E9444" s="333" t="str">
        <f>IF(G9444="","",VLOOKUP(G9444,номенклатури!R:T,3,0))</f>
        <v/>
      </c>
      <c r="F9444" s="159" t="str">
        <f>IF(G9444="","",IF(ISERROR(VLOOKUP(G9444,номенклатури!V:V,1,0)),E9444*H9444,E9444*I9444))</f>
        <v/>
      </c>
      <c r="G9444" s="14"/>
      <c r="H9444" s="15"/>
      <c r="I9444" s="15"/>
      <c r="J9444" s="15"/>
      <c r="K9444" s="15"/>
      <c r="L9444" s="217"/>
      <c r="M9444" s="22"/>
      <c r="N9444" s="119" t="str">
        <f>IF(G9444="","",VLOOKUP(G9444,номенклатури!R:U,4,0))</f>
        <v/>
      </c>
      <c r="O9444" s="119" t="str">
        <f>IF(M9444="","",VLOOKUP(M9444,'14'!D:D,1,0))</f>
        <v/>
      </c>
    </row>
    <row r="9445" spans="1:15" ht="12.75" customHeight="1" x14ac:dyDescent="0.2">
      <c r="A9445" s="36" t="str">
        <f>'0'!$A$4</f>
        <v>………………..</v>
      </c>
      <c r="B9445" s="37">
        <f>'0'!$A$2</f>
        <v>46112</v>
      </c>
      <c r="C9445" s="37" t="s">
        <v>1243</v>
      </c>
      <c r="D9445" s="119" t="str">
        <f>IF(G9445="","",VLOOKUP(G9445,номенклатури!R:T,2,0))</f>
        <v/>
      </c>
      <c r="E9445" s="333" t="str">
        <f>IF(G9445="","",VLOOKUP(G9445,номенклатури!R:T,3,0))</f>
        <v/>
      </c>
      <c r="F9445" s="159" t="str">
        <f>IF(G9445="","",IF(ISERROR(VLOOKUP(G9445,номенклатури!V:V,1,0)),E9445*H9445,E9445*I9445))</f>
        <v/>
      </c>
      <c r="G9445" s="14"/>
      <c r="H9445" s="15"/>
      <c r="I9445" s="15"/>
      <c r="J9445" s="15"/>
      <c r="K9445" s="15"/>
      <c r="L9445" s="217"/>
      <c r="M9445" s="22"/>
      <c r="N9445" s="119" t="str">
        <f>IF(G9445="","",VLOOKUP(G9445,номенклатури!R:U,4,0))</f>
        <v/>
      </c>
      <c r="O9445" s="119" t="str">
        <f>IF(M9445="","",VLOOKUP(M9445,'14'!D:D,1,0))</f>
        <v/>
      </c>
    </row>
    <row r="9446" spans="1:15" ht="12.75" customHeight="1" x14ac:dyDescent="0.2">
      <c r="A9446" s="36" t="str">
        <f>'0'!$A$4</f>
        <v>………………..</v>
      </c>
      <c r="B9446" s="37">
        <f>'0'!$A$2</f>
        <v>46112</v>
      </c>
      <c r="C9446" s="37" t="s">
        <v>1243</v>
      </c>
      <c r="D9446" s="119" t="str">
        <f>IF(G9446="","",VLOOKUP(G9446,номенклатури!R:T,2,0))</f>
        <v/>
      </c>
      <c r="E9446" s="333" t="str">
        <f>IF(G9446="","",VLOOKUP(G9446,номенклатури!R:T,3,0))</f>
        <v/>
      </c>
      <c r="F9446" s="159" t="str">
        <f>IF(G9446="","",IF(ISERROR(VLOOKUP(G9446,номенклатури!V:V,1,0)),E9446*H9446,E9446*I9446))</f>
        <v/>
      </c>
      <c r="G9446" s="14"/>
      <c r="H9446" s="15"/>
      <c r="I9446" s="15"/>
      <c r="J9446" s="15"/>
      <c r="K9446" s="15"/>
      <c r="L9446" s="217"/>
      <c r="M9446" s="22"/>
      <c r="N9446" s="119" t="str">
        <f>IF(G9446="","",VLOOKUP(G9446,номенклатури!R:U,4,0))</f>
        <v/>
      </c>
      <c r="O9446" s="119" t="str">
        <f>IF(M9446="","",VLOOKUP(M9446,'14'!D:D,1,0))</f>
        <v/>
      </c>
    </row>
    <row r="9447" spans="1:15" ht="12.75" customHeight="1" x14ac:dyDescent="0.2">
      <c r="A9447" s="36" t="str">
        <f>'0'!$A$4</f>
        <v>………………..</v>
      </c>
      <c r="B9447" s="37">
        <f>'0'!$A$2</f>
        <v>46112</v>
      </c>
      <c r="C9447" s="37" t="s">
        <v>1243</v>
      </c>
      <c r="D9447" s="119" t="str">
        <f>IF(G9447="","",VLOOKUP(G9447,номенклатури!R:T,2,0))</f>
        <v/>
      </c>
      <c r="E9447" s="333" t="str">
        <f>IF(G9447="","",VLOOKUP(G9447,номенклатури!R:T,3,0))</f>
        <v/>
      </c>
      <c r="F9447" s="159" t="str">
        <f>IF(G9447="","",IF(ISERROR(VLOOKUP(G9447,номенклатури!V:V,1,0)),E9447*H9447,E9447*I9447))</f>
        <v/>
      </c>
      <c r="G9447" s="14"/>
      <c r="H9447" s="15"/>
      <c r="I9447" s="15"/>
      <c r="J9447" s="15"/>
      <c r="K9447" s="15"/>
      <c r="L9447" s="217"/>
      <c r="M9447" s="22"/>
      <c r="N9447" s="119" t="str">
        <f>IF(G9447="","",VLOOKUP(G9447,номенклатури!R:U,4,0))</f>
        <v/>
      </c>
      <c r="O9447" s="119" t="str">
        <f>IF(M9447="","",VLOOKUP(M9447,'14'!D:D,1,0))</f>
        <v/>
      </c>
    </row>
    <row r="9448" spans="1:15" ht="12.75" customHeight="1" x14ac:dyDescent="0.2">
      <c r="A9448" s="36" t="str">
        <f>'0'!$A$4</f>
        <v>………………..</v>
      </c>
      <c r="B9448" s="37">
        <f>'0'!$A$2</f>
        <v>46112</v>
      </c>
      <c r="C9448" s="37" t="s">
        <v>1243</v>
      </c>
      <c r="D9448" s="119" t="str">
        <f>IF(G9448="","",VLOOKUP(G9448,номенклатури!R:T,2,0))</f>
        <v/>
      </c>
      <c r="E9448" s="333" t="str">
        <f>IF(G9448="","",VLOOKUP(G9448,номенклатури!R:T,3,0))</f>
        <v/>
      </c>
      <c r="F9448" s="159" t="str">
        <f>IF(G9448="","",IF(ISERROR(VLOOKUP(G9448,номенклатури!V:V,1,0)),E9448*H9448,E9448*I9448))</f>
        <v/>
      </c>
      <c r="G9448" s="14"/>
      <c r="H9448" s="15"/>
      <c r="I9448" s="15"/>
      <c r="J9448" s="15"/>
      <c r="K9448" s="15"/>
      <c r="L9448" s="217"/>
      <c r="M9448" s="22"/>
      <c r="N9448" s="119" t="str">
        <f>IF(G9448="","",VLOOKUP(G9448,номенклатури!R:U,4,0))</f>
        <v/>
      </c>
      <c r="O9448" s="119" t="str">
        <f>IF(M9448="","",VLOOKUP(M9448,'14'!D:D,1,0))</f>
        <v/>
      </c>
    </row>
    <row r="9449" spans="1:15" ht="12.75" customHeight="1" x14ac:dyDescent="0.2">
      <c r="A9449" s="36" t="str">
        <f>'0'!$A$4</f>
        <v>………………..</v>
      </c>
      <c r="B9449" s="37">
        <f>'0'!$A$2</f>
        <v>46112</v>
      </c>
      <c r="C9449" s="37" t="s">
        <v>1243</v>
      </c>
      <c r="D9449" s="119" t="str">
        <f>IF(G9449="","",VLOOKUP(G9449,номенклатури!R:T,2,0))</f>
        <v/>
      </c>
      <c r="E9449" s="333" t="str">
        <f>IF(G9449="","",VLOOKUP(G9449,номенклатури!R:T,3,0))</f>
        <v/>
      </c>
      <c r="F9449" s="159" t="str">
        <f>IF(G9449="","",IF(ISERROR(VLOOKUP(G9449,номенклатури!V:V,1,0)),E9449*H9449,E9449*I9449))</f>
        <v/>
      </c>
      <c r="G9449" s="14"/>
      <c r="H9449" s="15"/>
      <c r="I9449" s="15"/>
      <c r="J9449" s="15"/>
      <c r="K9449" s="15"/>
      <c r="L9449" s="217"/>
      <c r="M9449" s="22"/>
      <c r="N9449" s="119" t="str">
        <f>IF(G9449="","",VLOOKUP(G9449,номенклатури!R:U,4,0))</f>
        <v/>
      </c>
      <c r="O9449" s="119" t="str">
        <f>IF(M9449="","",VLOOKUP(M9449,'14'!D:D,1,0))</f>
        <v/>
      </c>
    </row>
    <row r="9450" spans="1:15" ht="12.75" customHeight="1" x14ac:dyDescent="0.2">
      <c r="A9450" s="36" t="str">
        <f>'0'!$A$4</f>
        <v>………………..</v>
      </c>
      <c r="B9450" s="37">
        <f>'0'!$A$2</f>
        <v>46112</v>
      </c>
      <c r="C9450" s="37" t="s">
        <v>1243</v>
      </c>
      <c r="D9450" s="119" t="str">
        <f>IF(G9450="","",VLOOKUP(G9450,номенклатури!R:T,2,0))</f>
        <v/>
      </c>
      <c r="E9450" s="333" t="str">
        <f>IF(G9450="","",VLOOKUP(G9450,номенклатури!R:T,3,0))</f>
        <v/>
      </c>
      <c r="F9450" s="159" t="str">
        <f>IF(G9450="","",IF(ISERROR(VLOOKUP(G9450,номенклатури!V:V,1,0)),E9450*H9450,E9450*I9450))</f>
        <v/>
      </c>
      <c r="G9450" s="14"/>
      <c r="H9450" s="15"/>
      <c r="I9450" s="15"/>
      <c r="J9450" s="15"/>
      <c r="K9450" s="15"/>
      <c r="L9450" s="217"/>
      <c r="M9450" s="22"/>
      <c r="N9450" s="119" t="str">
        <f>IF(G9450="","",VLOOKUP(G9450,номенклатури!R:U,4,0))</f>
        <v/>
      </c>
      <c r="O9450" s="119" t="str">
        <f>IF(M9450="","",VLOOKUP(M9450,'14'!D:D,1,0))</f>
        <v/>
      </c>
    </row>
    <row r="9451" spans="1:15" ht="12.75" customHeight="1" x14ac:dyDescent="0.2">
      <c r="A9451" s="36" t="str">
        <f>'0'!$A$4</f>
        <v>………………..</v>
      </c>
      <c r="B9451" s="37">
        <f>'0'!$A$2</f>
        <v>46112</v>
      </c>
      <c r="C9451" s="37" t="s">
        <v>1243</v>
      </c>
      <c r="D9451" s="119" t="str">
        <f>IF(G9451="","",VLOOKUP(G9451,номенклатури!R:T,2,0))</f>
        <v/>
      </c>
      <c r="E9451" s="333" t="str">
        <f>IF(G9451="","",VLOOKUP(G9451,номенклатури!R:T,3,0))</f>
        <v/>
      </c>
      <c r="F9451" s="159" t="str">
        <f>IF(G9451="","",IF(ISERROR(VLOOKUP(G9451,номенклатури!V:V,1,0)),E9451*H9451,E9451*I9451))</f>
        <v/>
      </c>
      <c r="G9451" s="14"/>
      <c r="H9451" s="15"/>
      <c r="I9451" s="15"/>
      <c r="J9451" s="15"/>
      <c r="K9451" s="15"/>
      <c r="L9451" s="217"/>
      <c r="M9451" s="22"/>
      <c r="N9451" s="119" t="str">
        <f>IF(G9451="","",VLOOKUP(G9451,номенклатури!R:U,4,0))</f>
        <v/>
      </c>
      <c r="O9451" s="119" t="str">
        <f>IF(M9451="","",VLOOKUP(M9451,'14'!D:D,1,0))</f>
        <v/>
      </c>
    </row>
    <row r="9452" spans="1:15" ht="12.75" customHeight="1" x14ac:dyDescent="0.2">
      <c r="A9452" s="36" t="str">
        <f>'0'!$A$4</f>
        <v>………………..</v>
      </c>
      <c r="B9452" s="37">
        <f>'0'!$A$2</f>
        <v>46112</v>
      </c>
      <c r="C9452" s="37" t="s">
        <v>1243</v>
      </c>
      <c r="D9452" s="119" t="str">
        <f>IF(G9452="","",VLOOKUP(G9452,номенклатури!R:T,2,0))</f>
        <v/>
      </c>
      <c r="E9452" s="333" t="str">
        <f>IF(G9452="","",VLOOKUP(G9452,номенклатури!R:T,3,0))</f>
        <v/>
      </c>
      <c r="F9452" s="159" t="str">
        <f>IF(G9452="","",IF(ISERROR(VLOOKUP(G9452,номенклатури!V:V,1,0)),E9452*H9452,E9452*I9452))</f>
        <v/>
      </c>
      <c r="G9452" s="14"/>
      <c r="H9452" s="15"/>
      <c r="I9452" s="15"/>
      <c r="J9452" s="15"/>
      <c r="K9452" s="15"/>
      <c r="L9452" s="217"/>
      <c r="M9452" s="22"/>
      <c r="N9452" s="119" t="str">
        <f>IF(G9452="","",VLOOKUP(G9452,номенклатури!R:U,4,0))</f>
        <v/>
      </c>
      <c r="O9452" s="119" t="str">
        <f>IF(M9452="","",VLOOKUP(M9452,'14'!D:D,1,0))</f>
        <v/>
      </c>
    </row>
    <row r="9453" spans="1:15" ht="12.75" customHeight="1" x14ac:dyDescent="0.2">
      <c r="A9453" s="36" t="str">
        <f>'0'!$A$4</f>
        <v>………………..</v>
      </c>
      <c r="B9453" s="37">
        <f>'0'!$A$2</f>
        <v>46112</v>
      </c>
      <c r="C9453" s="37" t="s">
        <v>1243</v>
      </c>
      <c r="D9453" s="119" t="str">
        <f>IF(G9453="","",VLOOKUP(G9453,номенклатури!R:T,2,0))</f>
        <v/>
      </c>
      <c r="E9453" s="333" t="str">
        <f>IF(G9453="","",VLOOKUP(G9453,номенклатури!R:T,3,0))</f>
        <v/>
      </c>
      <c r="F9453" s="159" t="str">
        <f>IF(G9453="","",IF(ISERROR(VLOOKUP(G9453,номенклатури!V:V,1,0)),E9453*H9453,E9453*I9453))</f>
        <v/>
      </c>
      <c r="G9453" s="14"/>
      <c r="H9453" s="15"/>
      <c r="I9453" s="15"/>
      <c r="J9453" s="15"/>
      <c r="K9453" s="15"/>
      <c r="L9453" s="217"/>
      <c r="M9453" s="22"/>
      <c r="N9453" s="119" t="str">
        <f>IF(G9453="","",VLOOKUP(G9453,номенклатури!R:U,4,0))</f>
        <v/>
      </c>
      <c r="O9453" s="119" t="str">
        <f>IF(M9453="","",VLOOKUP(M9453,'14'!D:D,1,0))</f>
        <v/>
      </c>
    </row>
    <row r="9454" spans="1:15" ht="12.75" customHeight="1" x14ac:dyDescent="0.2">
      <c r="A9454" s="36" t="str">
        <f>'0'!$A$4</f>
        <v>………………..</v>
      </c>
      <c r="B9454" s="37">
        <f>'0'!$A$2</f>
        <v>46112</v>
      </c>
      <c r="C9454" s="37" t="s">
        <v>1243</v>
      </c>
      <c r="D9454" s="119" t="str">
        <f>IF(G9454="","",VLOOKUP(G9454,номенклатури!R:T,2,0))</f>
        <v/>
      </c>
      <c r="E9454" s="333" t="str">
        <f>IF(G9454="","",VLOOKUP(G9454,номенклатури!R:T,3,0))</f>
        <v/>
      </c>
      <c r="F9454" s="159" t="str">
        <f>IF(G9454="","",IF(ISERROR(VLOOKUP(G9454,номенклатури!V:V,1,0)),E9454*H9454,E9454*I9454))</f>
        <v/>
      </c>
      <c r="G9454" s="14"/>
      <c r="H9454" s="15"/>
      <c r="I9454" s="15"/>
      <c r="J9454" s="15"/>
      <c r="K9454" s="15"/>
      <c r="L9454" s="217"/>
      <c r="M9454" s="22"/>
      <c r="N9454" s="119" t="str">
        <f>IF(G9454="","",VLOOKUP(G9454,номенклатури!R:U,4,0))</f>
        <v/>
      </c>
      <c r="O9454" s="119" t="str">
        <f>IF(M9454="","",VLOOKUP(M9454,'14'!D:D,1,0))</f>
        <v/>
      </c>
    </row>
    <row r="9455" spans="1:15" ht="12.75" customHeight="1" x14ac:dyDescent="0.2">
      <c r="A9455" s="36" t="str">
        <f>'0'!$A$4</f>
        <v>………………..</v>
      </c>
      <c r="B9455" s="37">
        <f>'0'!$A$2</f>
        <v>46112</v>
      </c>
      <c r="C9455" s="37" t="s">
        <v>1243</v>
      </c>
      <c r="D9455" s="119" t="str">
        <f>IF(G9455="","",VLOOKUP(G9455,номенклатури!R:T,2,0))</f>
        <v/>
      </c>
      <c r="E9455" s="333" t="str">
        <f>IF(G9455="","",VLOOKUP(G9455,номенклатури!R:T,3,0))</f>
        <v/>
      </c>
      <c r="F9455" s="159" t="str">
        <f>IF(G9455="","",IF(ISERROR(VLOOKUP(G9455,номенклатури!V:V,1,0)),E9455*H9455,E9455*I9455))</f>
        <v/>
      </c>
      <c r="G9455" s="14"/>
      <c r="H9455" s="15"/>
      <c r="I9455" s="15"/>
      <c r="J9455" s="15"/>
      <c r="K9455" s="15"/>
      <c r="L9455" s="217"/>
      <c r="M9455" s="22"/>
      <c r="N9455" s="119" t="str">
        <f>IF(G9455="","",VLOOKUP(G9455,номенклатури!R:U,4,0))</f>
        <v/>
      </c>
      <c r="O9455" s="119" t="str">
        <f>IF(M9455="","",VLOOKUP(M9455,'14'!D:D,1,0))</f>
        <v/>
      </c>
    </row>
    <row r="9456" spans="1:15" ht="12.75" customHeight="1" x14ac:dyDescent="0.2">
      <c r="A9456" s="36" t="str">
        <f>'0'!$A$4</f>
        <v>………………..</v>
      </c>
      <c r="B9456" s="37">
        <f>'0'!$A$2</f>
        <v>46112</v>
      </c>
      <c r="C9456" s="37" t="s">
        <v>1243</v>
      </c>
      <c r="D9456" s="119" t="str">
        <f>IF(G9456="","",VLOOKUP(G9456,номенклатури!R:T,2,0))</f>
        <v/>
      </c>
      <c r="E9456" s="333" t="str">
        <f>IF(G9456="","",VLOOKUP(G9456,номенклатури!R:T,3,0))</f>
        <v/>
      </c>
      <c r="F9456" s="159" t="str">
        <f>IF(G9456="","",IF(ISERROR(VLOOKUP(G9456,номенклатури!V:V,1,0)),E9456*H9456,E9456*I9456))</f>
        <v/>
      </c>
      <c r="G9456" s="14"/>
      <c r="H9456" s="15"/>
      <c r="I9456" s="15"/>
      <c r="J9456" s="15"/>
      <c r="K9456" s="15"/>
      <c r="L9456" s="217"/>
      <c r="M9456" s="22"/>
      <c r="N9456" s="119" t="str">
        <f>IF(G9456="","",VLOOKUP(G9456,номенклатури!R:U,4,0))</f>
        <v/>
      </c>
      <c r="O9456" s="119" t="str">
        <f>IF(M9456="","",VLOOKUP(M9456,'14'!D:D,1,0))</f>
        <v/>
      </c>
    </row>
    <row r="9457" spans="1:15" ht="12.75" customHeight="1" x14ac:dyDescent="0.2">
      <c r="A9457" s="36" t="str">
        <f>'0'!$A$4</f>
        <v>………………..</v>
      </c>
      <c r="B9457" s="37">
        <f>'0'!$A$2</f>
        <v>46112</v>
      </c>
      <c r="C9457" s="37" t="s">
        <v>1243</v>
      </c>
      <c r="D9457" s="119" t="str">
        <f>IF(G9457="","",VLOOKUP(G9457,номенклатури!R:T,2,0))</f>
        <v/>
      </c>
      <c r="E9457" s="333" t="str">
        <f>IF(G9457="","",VLOOKUP(G9457,номенклатури!R:T,3,0))</f>
        <v/>
      </c>
      <c r="F9457" s="159" t="str">
        <f>IF(G9457="","",IF(ISERROR(VLOOKUP(G9457,номенклатури!V:V,1,0)),E9457*H9457,E9457*I9457))</f>
        <v/>
      </c>
      <c r="G9457" s="14"/>
      <c r="H9457" s="15"/>
      <c r="I9457" s="15"/>
      <c r="J9457" s="15"/>
      <c r="K9457" s="15"/>
      <c r="L9457" s="217"/>
      <c r="M9457" s="22"/>
      <c r="N9457" s="119" t="str">
        <f>IF(G9457="","",VLOOKUP(G9457,номенклатури!R:U,4,0))</f>
        <v/>
      </c>
      <c r="O9457" s="119" t="str">
        <f>IF(M9457="","",VLOOKUP(M9457,'14'!D:D,1,0))</f>
        <v/>
      </c>
    </row>
    <row r="9458" spans="1:15" ht="12.75" customHeight="1" x14ac:dyDescent="0.2">
      <c r="A9458" s="36" t="str">
        <f>'0'!$A$4</f>
        <v>………………..</v>
      </c>
      <c r="B9458" s="37">
        <f>'0'!$A$2</f>
        <v>46112</v>
      </c>
      <c r="C9458" s="37" t="s">
        <v>1243</v>
      </c>
      <c r="D9458" s="119" t="str">
        <f>IF(G9458="","",VLOOKUP(G9458,номенклатури!R:T,2,0))</f>
        <v/>
      </c>
      <c r="E9458" s="333" t="str">
        <f>IF(G9458="","",VLOOKUP(G9458,номенклатури!R:T,3,0))</f>
        <v/>
      </c>
      <c r="F9458" s="159" t="str">
        <f>IF(G9458="","",IF(ISERROR(VLOOKUP(G9458,номенклатури!V:V,1,0)),E9458*H9458,E9458*I9458))</f>
        <v/>
      </c>
      <c r="G9458" s="14"/>
      <c r="H9458" s="15"/>
      <c r="I9458" s="15"/>
      <c r="J9458" s="15"/>
      <c r="K9458" s="15"/>
      <c r="L9458" s="217"/>
      <c r="M9458" s="22"/>
      <c r="N9458" s="119" t="str">
        <f>IF(G9458="","",VLOOKUP(G9458,номенклатури!R:U,4,0))</f>
        <v/>
      </c>
      <c r="O9458" s="119" t="str">
        <f>IF(M9458="","",VLOOKUP(M9458,'14'!D:D,1,0))</f>
        <v/>
      </c>
    </row>
    <row r="9459" spans="1:15" ht="12.75" customHeight="1" x14ac:dyDescent="0.2">
      <c r="A9459" s="36" t="str">
        <f>'0'!$A$4</f>
        <v>………………..</v>
      </c>
      <c r="B9459" s="37">
        <f>'0'!$A$2</f>
        <v>46112</v>
      </c>
      <c r="C9459" s="37" t="s">
        <v>1243</v>
      </c>
      <c r="D9459" s="119" t="str">
        <f>IF(G9459="","",VLOOKUP(G9459,номенклатури!R:T,2,0))</f>
        <v/>
      </c>
      <c r="E9459" s="333" t="str">
        <f>IF(G9459="","",VLOOKUP(G9459,номенклатури!R:T,3,0))</f>
        <v/>
      </c>
      <c r="F9459" s="159" t="str">
        <f>IF(G9459="","",IF(ISERROR(VLOOKUP(G9459,номенклатури!V:V,1,0)),E9459*H9459,E9459*I9459))</f>
        <v/>
      </c>
      <c r="G9459" s="14"/>
      <c r="H9459" s="15"/>
      <c r="I9459" s="15"/>
      <c r="J9459" s="15"/>
      <c r="K9459" s="15"/>
      <c r="L9459" s="217"/>
      <c r="M9459" s="22"/>
      <c r="N9459" s="119" t="str">
        <f>IF(G9459="","",VLOOKUP(G9459,номенклатури!R:U,4,0))</f>
        <v/>
      </c>
      <c r="O9459" s="119" t="str">
        <f>IF(M9459="","",VLOOKUP(M9459,'14'!D:D,1,0))</f>
        <v/>
      </c>
    </row>
    <row r="9460" spans="1:15" ht="12.75" customHeight="1" x14ac:dyDescent="0.2">
      <c r="A9460" s="36" t="str">
        <f>'0'!$A$4</f>
        <v>………………..</v>
      </c>
      <c r="B9460" s="37">
        <f>'0'!$A$2</f>
        <v>46112</v>
      </c>
      <c r="C9460" s="37" t="s">
        <v>1243</v>
      </c>
      <c r="D9460" s="119" t="str">
        <f>IF(G9460="","",VLOOKUP(G9460,номенклатури!R:T,2,0))</f>
        <v/>
      </c>
      <c r="E9460" s="333" t="str">
        <f>IF(G9460="","",VLOOKUP(G9460,номенклатури!R:T,3,0))</f>
        <v/>
      </c>
      <c r="F9460" s="159" t="str">
        <f>IF(G9460="","",IF(ISERROR(VLOOKUP(G9460,номенклатури!V:V,1,0)),E9460*H9460,E9460*I9460))</f>
        <v/>
      </c>
      <c r="G9460" s="14"/>
      <c r="H9460" s="15"/>
      <c r="I9460" s="15"/>
      <c r="J9460" s="15"/>
      <c r="K9460" s="15"/>
      <c r="L9460" s="217"/>
      <c r="M9460" s="22"/>
      <c r="N9460" s="119" t="str">
        <f>IF(G9460="","",VLOOKUP(G9460,номенклатури!R:U,4,0))</f>
        <v/>
      </c>
      <c r="O9460" s="119" t="str">
        <f>IF(M9460="","",VLOOKUP(M9460,'14'!D:D,1,0))</f>
        <v/>
      </c>
    </row>
    <row r="9461" spans="1:15" ht="12.75" customHeight="1" x14ac:dyDescent="0.2">
      <c r="A9461" s="36" t="str">
        <f>'0'!$A$4</f>
        <v>………………..</v>
      </c>
      <c r="B9461" s="37">
        <f>'0'!$A$2</f>
        <v>46112</v>
      </c>
      <c r="C9461" s="37" t="s">
        <v>1243</v>
      </c>
      <c r="D9461" s="119" t="str">
        <f>IF(G9461="","",VLOOKUP(G9461,номенклатури!R:T,2,0))</f>
        <v/>
      </c>
      <c r="E9461" s="333" t="str">
        <f>IF(G9461="","",VLOOKUP(G9461,номенклатури!R:T,3,0))</f>
        <v/>
      </c>
      <c r="F9461" s="159" t="str">
        <f>IF(G9461="","",IF(ISERROR(VLOOKUP(G9461,номенклатури!V:V,1,0)),E9461*H9461,E9461*I9461))</f>
        <v/>
      </c>
      <c r="G9461" s="14"/>
      <c r="H9461" s="15"/>
      <c r="I9461" s="15"/>
      <c r="J9461" s="15"/>
      <c r="K9461" s="15"/>
      <c r="L9461" s="217"/>
      <c r="M9461" s="22"/>
      <c r="N9461" s="119" t="str">
        <f>IF(G9461="","",VLOOKUP(G9461,номенклатури!R:U,4,0))</f>
        <v/>
      </c>
      <c r="O9461" s="119" t="str">
        <f>IF(M9461="","",VLOOKUP(M9461,'14'!D:D,1,0))</f>
        <v/>
      </c>
    </row>
    <row r="9462" spans="1:15" ht="12.75" customHeight="1" x14ac:dyDescent="0.2">
      <c r="A9462" s="36" t="str">
        <f>'0'!$A$4</f>
        <v>………………..</v>
      </c>
      <c r="B9462" s="37">
        <f>'0'!$A$2</f>
        <v>46112</v>
      </c>
      <c r="C9462" s="37" t="s">
        <v>1243</v>
      </c>
      <c r="D9462" s="119" t="str">
        <f>IF(G9462="","",VLOOKUP(G9462,номенклатури!R:T,2,0))</f>
        <v/>
      </c>
      <c r="E9462" s="333" t="str">
        <f>IF(G9462="","",VLOOKUP(G9462,номенклатури!R:T,3,0))</f>
        <v/>
      </c>
      <c r="F9462" s="159" t="str">
        <f>IF(G9462="","",IF(ISERROR(VLOOKUP(G9462,номенклатури!V:V,1,0)),E9462*H9462,E9462*I9462))</f>
        <v/>
      </c>
      <c r="G9462" s="14"/>
      <c r="H9462" s="15"/>
      <c r="I9462" s="15"/>
      <c r="J9462" s="15"/>
      <c r="K9462" s="15"/>
      <c r="L9462" s="217"/>
      <c r="M9462" s="22"/>
      <c r="N9462" s="119" t="str">
        <f>IF(G9462="","",VLOOKUP(G9462,номенклатури!R:U,4,0))</f>
        <v/>
      </c>
      <c r="O9462" s="119" t="str">
        <f>IF(M9462="","",VLOOKUP(M9462,'14'!D:D,1,0))</f>
        <v/>
      </c>
    </row>
    <row r="9463" spans="1:15" ht="12.75" customHeight="1" x14ac:dyDescent="0.2">
      <c r="A9463" s="36" t="str">
        <f>'0'!$A$4</f>
        <v>………………..</v>
      </c>
      <c r="B9463" s="37">
        <f>'0'!$A$2</f>
        <v>46112</v>
      </c>
      <c r="C9463" s="37" t="s">
        <v>1243</v>
      </c>
      <c r="D9463" s="119" t="str">
        <f>IF(G9463="","",VLOOKUP(G9463,номенклатури!R:T,2,0))</f>
        <v/>
      </c>
      <c r="E9463" s="333" t="str">
        <f>IF(G9463="","",VLOOKUP(G9463,номенклатури!R:T,3,0))</f>
        <v/>
      </c>
      <c r="F9463" s="159" t="str">
        <f>IF(G9463="","",IF(ISERROR(VLOOKUP(G9463,номенклатури!V:V,1,0)),E9463*H9463,E9463*I9463))</f>
        <v/>
      </c>
      <c r="G9463" s="14"/>
      <c r="H9463" s="15"/>
      <c r="I9463" s="15"/>
      <c r="J9463" s="15"/>
      <c r="K9463" s="15"/>
      <c r="L9463" s="217"/>
      <c r="M9463" s="22"/>
      <c r="N9463" s="119" t="str">
        <f>IF(G9463="","",VLOOKUP(G9463,номенклатури!R:U,4,0))</f>
        <v/>
      </c>
      <c r="O9463" s="119" t="str">
        <f>IF(M9463="","",VLOOKUP(M9463,'14'!D:D,1,0))</f>
        <v/>
      </c>
    </row>
    <row r="9464" spans="1:15" ht="12.75" customHeight="1" x14ac:dyDescent="0.2">
      <c r="A9464" s="36" t="str">
        <f>'0'!$A$4</f>
        <v>………………..</v>
      </c>
      <c r="B9464" s="37">
        <f>'0'!$A$2</f>
        <v>46112</v>
      </c>
      <c r="C9464" s="37" t="s">
        <v>1243</v>
      </c>
      <c r="D9464" s="119" t="str">
        <f>IF(G9464="","",VLOOKUP(G9464,номенклатури!R:T,2,0))</f>
        <v/>
      </c>
      <c r="E9464" s="333" t="str">
        <f>IF(G9464="","",VLOOKUP(G9464,номенклатури!R:T,3,0))</f>
        <v/>
      </c>
      <c r="F9464" s="159" t="str">
        <f>IF(G9464="","",IF(ISERROR(VLOOKUP(G9464,номенклатури!V:V,1,0)),E9464*H9464,E9464*I9464))</f>
        <v/>
      </c>
      <c r="G9464" s="14"/>
      <c r="H9464" s="15"/>
      <c r="I9464" s="15"/>
      <c r="J9464" s="15"/>
      <c r="K9464" s="15"/>
      <c r="L9464" s="217"/>
      <c r="M9464" s="22"/>
      <c r="N9464" s="119" t="str">
        <f>IF(G9464="","",VLOOKUP(G9464,номенклатури!R:U,4,0))</f>
        <v/>
      </c>
      <c r="O9464" s="119" t="str">
        <f>IF(M9464="","",VLOOKUP(M9464,'14'!D:D,1,0))</f>
        <v/>
      </c>
    </row>
    <row r="9465" spans="1:15" ht="12.75" customHeight="1" x14ac:dyDescent="0.2">
      <c r="A9465" s="36" t="str">
        <f>'0'!$A$4</f>
        <v>………………..</v>
      </c>
      <c r="B9465" s="37">
        <f>'0'!$A$2</f>
        <v>46112</v>
      </c>
      <c r="C9465" s="37" t="s">
        <v>1243</v>
      </c>
      <c r="D9465" s="119" t="str">
        <f>IF(G9465="","",VLOOKUP(G9465,номенклатури!R:T,2,0))</f>
        <v/>
      </c>
      <c r="E9465" s="333" t="str">
        <f>IF(G9465="","",VLOOKUP(G9465,номенклатури!R:T,3,0))</f>
        <v/>
      </c>
      <c r="F9465" s="159" t="str">
        <f>IF(G9465="","",IF(ISERROR(VLOOKUP(G9465,номенклатури!V:V,1,0)),E9465*H9465,E9465*I9465))</f>
        <v/>
      </c>
      <c r="G9465" s="14"/>
      <c r="H9465" s="15"/>
      <c r="I9465" s="15"/>
      <c r="J9465" s="15"/>
      <c r="K9465" s="15"/>
      <c r="L9465" s="217"/>
      <c r="M9465" s="22"/>
      <c r="N9465" s="119" t="str">
        <f>IF(G9465="","",VLOOKUP(G9465,номенклатури!R:U,4,0))</f>
        <v/>
      </c>
      <c r="O9465" s="119" t="str">
        <f>IF(M9465="","",VLOOKUP(M9465,'14'!D:D,1,0))</f>
        <v/>
      </c>
    </row>
    <row r="9466" spans="1:15" ht="12.75" customHeight="1" x14ac:dyDescent="0.2">
      <c r="A9466" s="36" t="str">
        <f>'0'!$A$4</f>
        <v>………………..</v>
      </c>
      <c r="B9466" s="37">
        <f>'0'!$A$2</f>
        <v>46112</v>
      </c>
      <c r="C9466" s="37" t="s">
        <v>1243</v>
      </c>
      <c r="D9466" s="119" t="str">
        <f>IF(G9466="","",VLOOKUP(G9466,номенклатури!R:T,2,0))</f>
        <v/>
      </c>
      <c r="E9466" s="333" t="str">
        <f>IF(G9466="","",VLOOKUP(G9466,номенклатури!R:T,3,0))</f>
        <v/>
      </c>
      <c r="F9466" s="159" t="str">
        <f>IF(G9466="","",IF(ISERROR(VLOOKUP(G9466,номенклатури!V:V,1,0)),E9466*H9466,E9466*I9466))</f>
        <v/>
      </c>
      <c r="G9466" s="14"/>
      <c r="H9466" s="15"/>
      <c r="I9466" s="15"/>
      <c r="J9466" s="15"/>
      <c r="K9466" s="15"/>
      <c r="L9466" s="217"/>
      <c r="M9466" s="22"/>
      <c r="N9466" s="119" t="str">
        <f>IF(G9466="","",VLOOKUP(G9466,номенклатури!R:U,4,0))</f>
        <v/>
      </c>
      <c r="O9466" s="119" t="str">
        <f>IF(M9466="","",VLOOKUP(M9466,'14'!D:D,1,0))</f>
        <v/>
      </c>
    </row>
    <row r="9467" spans="1:15" ht="12.75" customHeight="1" x14ac:dyDescent="0.2">
      <c r="A9467" s="36" t="str">
        <f>'0'!$A$4</f>
        <v>………………..</v>
      </c>
      <c r="B9467" s="37">
        <f>'0'!$A$2</f>
        <v>46112</v>
      </c>
      <c r="C9467" s="37" t="s">
        <v>1243</v>
      </c>
      <c r="D9467" s="119" t="str">
        <f>IF(G9467="","",VLOOKUP(G9467,номенклатури!R:T,2,0))</f>
        <v/>
      </c>
      <c r="E9467" s="333" t="str">
        <f>IF(G9467="","",VLOOKUP(G9467,номенклатури!R:T,3,0))</f>
        <v/>
      </c>
      <c r="F9467" s="159" t="str">
        <f>IF(G9467="","",IF(ISERROR(VLOOKUP(G9467,номенклатури!V:V,1,0)),E9467*H9467,E9467*I9467))</f>
        <v/>
      </c>
      <c r="G9467" s="14"/>
      <c r="H9467" s="15"/>
      <c r="I9467" s="15"/>
      <c r="J9467" s="15"/>
      <c r="K9467" s="15"/>
      <c r="L9467" s="217"/>
      <c r="M9467" s="22"/>
      <c r="N9467" s="119" t="str">
        <f>IF(G9467="","",VLOOKUP(G9467,номенклатури!R:U,4,0))</f>
        <v/>
      </c>
      <c r="O9467" s="119" t="str">
        <f>IF(M9467="","",VLOOKUP(M9467,'14'!D:D,1,0))</f>
        <v/>
      </c>
    </row>
    <row r="9468" spans="1:15" ht="12.75" customHeight="1" x14ac:dyDescent="0.2">
      <c r="A9468" s="36" t="str">
        <f>'0'!$A$4</f>
        <v>………………..</v>
      </c>
      <c r="B9468" s="37">
        <f>'0'!$A$2</f>
        <v>46112</v>
      </c>
      <c r="C9468" s="37" t="s">
        <v>1243</v>
      </c>
      <c r="D9468" s="119" t="str">
        <f>IF(G9468="","",VLOOKUP(G9468,номенклатури!R:T,2,0))</f>
        <v/>
      </c>
      <c r="E9468" s="333" t="str">
        <f>IF(G9468="","",VLOOKUP(G9468,номенклатури!R:T,3,0))</f>
        <v/>
      </c>
      <c r="F9468" s="159" t="str">
        <f>IF(G9468="","",IF(ISERROR(VLOOKUP(G9468,номенклатури!V:V,1,0)),E9468*H9468,E9468*I9468))</f>
        <v/>
      </c>
      <c r="G9468" s="14"/>
      <c r="H9468" s="15"/>
      <c r="I9468" s="15"/>
      <c r="J9468" s="15"/>
      <c r="K9468" s="15"/>
      <c r="L9468" s="217"/>
      <c r="M9468" s="22"/>
      <c r="N9468" s="119" t="str">
        <f>IF(G9468="","",VLOOKUP(G9468,номенклатури!R:U,4,0))</f>
        <v/>
      </c>
      <c r="O9468" s="119" t="str">
        <f>IF(M9468="","",VLOOKUP(M9468,'14'!D:D,1,0))</f>
        <v/>
      </c>
    </row>
    <row r="9469" spans="1:15" ht="12.75" customHeight="1" x14ac:dyDescent="0.2">
      <c r="A9469" s="36" t="str">
        <f>'0'!$A$4</f>
        <v>………………..</v>
      </c>
      <c r="B9469" s="37">
        <f>'0'!$A$2</f>
        <v>46112</v>
      </c>
      <c r="C9469" s="37" t="s">
        <v>1243</v>
      </c>
      <c r="D9469" s="119" t="str">
        <f>IF(G9469="","",VLOOKUP(G9469,номенклатури!R:T,2,0))</f>
        <v/>
      </c>
      <c r="E9469" s="333" t="str">
        <f>IF(G9469="","",VLOOKUP(G9469,номенклатури!R:T,3,0))</f>
        <v/>
      </c>
      <c r="F9469" s="159" t="str">
        <f>IF(G9469="","",IF(ISERROR(VLOOKUP(G9469,номенклатури!V:V,1,0)),E9469*H9469,E9469*I9469))</f>
        <v/>
      </c>
      <c r="G9469" s="14"/>
      <c r="H9469" s="15"/>
      <c r="I9469" s="15"/>
      <c r="J9469" s="15"/>
      <c r="K9469" s="15"/>
      <c r="L9469" s="217"/>
      <c r="M9469" s="22"/>
      <c r="N9469" s="119" t="str">
        <f>IF(G9469="","",VLOOKUP(G9469,номенклатури!R:U,4,0))</f>
        <v/>
      </c>
      <c r="O9469" s="119" t="str">
        <f>IF(M9469="","",VLOOKUP(M9469,'14'!D:D,1,0))</f>
        <v/>
      </c>
    </row>
    <row r="9470" spans="1:15" ht="12.75" customHeight="1" x14ac:dyDescent="0.2">
      <c r="A9470" s="36" t="str">
        <f>'0'!$A$4</f>
        <v>………………..</v>
      </c>
      <c r="B9470" s="37">
        <f>'0'!$A$2</f>
        <v>46112</v>
      </c>
      <c r="C9470" s="37" t="s">
        <v>1243</v>
      </c>
      <c r="D9470" s="119" t="str">
        <f>IF(G9470="","",VLOOKUP(G9470,номенклатури!R:T,2,0))</f>
        <v/>
      </c>
      <c r="E9470" s="333" t="str">
        <f>IF(G9470="","",VLOOKUP(G9470,номенклатури!R:T,3,0))</f>
        <v/>
      </c>
      <c r="F9470" s="159" t="str">
        <f>IF(G9470="","",IF(ISERROR(VLOOKUP(G9470,номенклатури!V:V,1,0)),E9470*H9470,E9470*I9470))</f>
        <v/>
      </c>
      <c r="G9470" s="14"/>
      <c r="H9470" s="15"/>
      <c r="I9470" s="15"/>
      <c r="J9470" s="15"/>
      <c r="K9470" s="15"/>
      <c r="L9470" s="217"/>
      <c r="M9470" s="22"/>
      <c r="N9470" s="119" t="str">
        <f>IF(G9470="","",VLOOKUP(G9470,номенклатури!R:U,4,0))</f>
        <v/>
      </c>
      <c r="O9470" s="119" t="str">
        <f>IF(M9470="","",VLOOKUP(M9470,'14'!D:D,1,0))</f>
        <v/>
      </c>
    </row>
    <row r="9471" spans="1:15" ht="12.75" customHeight="1" x14ac:dyDescent="0.2">
      <c r="A9471" s="36" t="str">
        <f>'0'!$A$4</f>
        <v>………………..</v>
      </c>
      <c r="B9471" s="37">
        <f>'0'!$A$2</f>
        <v>46112</v>
      </c>
      <c r="C9471" s="37" t="s">
        <v>1243</v>
      </c>
      <c r="D9471" s="119" t="str">
        <f>IF(G9471="","",VLOOKUP(G9471,номенклатури!R:T,2,0))</f>
        <v/>
      </c>
      <c r="E9471" s="333" t="str">
        <f>IF(G9471="","",VLOOKUP(G9471,номенклатури!R:T,3,0))</f>
        <v/>
      </c>
      <c r="F9471" s="159" t="str">
        <f>IF(G9471="","",IF(ISERROR(VLOOKUP(G9471,номенклатури!V:V,1,0)),E9471*H9471,E9471*I9471))</f>
        <v/>
      </c>
      <c r="G9471" s="14"/>
      <c r="H9471" s="15"/>
      <c r="I9471" s="15"/>
      <c r="J9471" s="15"/>
      <c r="K9471" s="15"/>
      <c r="L9471" s="217"/>
      <c r="M9471" s="22"/>
      <c r="N9471" s="119" t="str">
        <f>IF(G9471="","",VLOOKUP(G9471,номенклатури!R:U,4,0))</f>
        <v/>
      </c>
      <c r="O9471" s="119" t="str">
        <f>IF(M9471="","",VLOOKUP(M9471,'14'!D:D,1,0))</f>
        <v/>
      </c>
    </row>
    <row r="9472" spans="1:15" ht="12.75" customHeight="1" x14ac:dyDescent="0.2">
      <c r="A9472" s="36" t="str">
        <f>'0'!$A$4</f>
        <v>………………..</v>
      </c>
      <c r="B9472" s="37">
        <f>'0'!$A$2</f>
        <v>46112</v>
      </c>
      <c r="C9472" s="37" t="s">
        <v>1243</v>
      </c>
      <c r="D9472" s="119" t="str">
        <f>IF(G9472="","",VLOOKUP(G9472,номенклатури!R:T,2,0))</f>
        <v/>
      </c>
      <c r="E9472" s="333" t="str">
        <f>IF(G9472="","",VLOOKUP(G9472,номенклатури!R:T,3,0))</f>
        <v/>
      </c>
      <c r="F9472" s="159" t="str">
        <f>IF(G9472="","",IF(ISERROR(VLOOKUP(G9472,номенклатури!V:V,1,0)),E9472*H9472,E9472*I9472))</f>
        <v/>
      </c>
      <c r="G9472" s="14"/>
      <c r="H9472" s="15"/>
      <c r="I9472" s="15"/>
      <c r="J9472" s="15"/>
      <c r="K9472" s="15"/>
      <c r="L9472" s="217"/>
      <c r="M9472" s="22"/>
      <c r="N9472" s="119" t="str">
        <f>IF(G9472="","",VLOOKUP(G9472,номенклатури!R:U,4,0))</f>
        <v/>
      </c>
      <c r="O9472" s="119" t="str">
        <f>IF(M9472="","",VLOOKUP(M9472,'14'!D:D,1,0))</f>
        <v/>
      </c>
    </row>
    <row r="9473" spans="1:15" ht="12.75" customHeight="1" x14ac:dyDescent="0.2">
      <c r="A9473" s="36" t="str">
        <f>'0'!$A$4</f>
        <v>………………..</v>
      </c>
      <c r="B9473" s="37">
        <f>'0'!$A$2</f>
        <v>46112</v>
      </c>
      <c r="C9473" s="37" t="s">
        <v>1243</v>
      </c>
      <c r="D9473" s="119" t="str">
        <f>IF(G9473="","",VLOOKUP(G9473,номенклатури!R:T,2,0))</f>
        <v/>
      </c>
      <c r="E9473" s="333" t="str">
        <f>IF(G9473="","",VLOOKUP(G9473,номенклатури!R:T,3,0))</f>
        <v/>
      </c>
      <c r="F9473" s="159" t="str">
        <f>IF(G9473="","",IF(ISERROR(VLOOKUP(G9473,номенклатури!V:V,1,0)),E9473*H9473,E9473*I9473))</f>
        <v/>
      </c>
      <c r="G9473" s="14"/>
      <c r="H9473" s="15"/>
      <c r="I9473" s="15"/>
      <c r="J9473" s="15"/>
      <c r="K9473" s="15"/>
      <c r="L9473" s="217"/>
      <c r="M9473" s="22"/>
      <c r="N9473" s="119" t="str">
        <f>IF(G9473="","",VLOOKUP(G9473,номенклатури!R:U,4,0))</f>
        <v/>
      </c>
      <c r="O9473" s="119" t="str">
        <f>IF(M9473="","",VLOOKUP(M9473,'14'!D:D,1,0))</f>
        <v/>
      </c>
    </row>
    <row r="9474" spans="1:15" ht="12.75" customHeight="1" x14ac:dyDescent="0.2">
      <c r="A9474" s="36" t="str">
        <f>'0'!$A$4</f>
        <v>………………..</v>
      </c>
      <c r="B9474" s="37">
        <f>'0'!$A$2</f>
        <v>46112</v>
      </c>
      <c r="C9474" s="37" t="s">
        <v>1243</v>
      </c>
      <c r="D9474" s="119" t="str">
        <f>IF(G9474="","",VLOOKUP(G9474,номенклатури!R:T,2,0))</f>
        <v/>
      </c>
      <c r="E9474" s="333" t="str">
        <f>IF(G9474="","",VLOOKUP(G9474,номенклатури!R:T,3,0))</f>
        <v/>
      </c>
      <c r="F9474" s="159" t="str">
        <f>IF(G9474="","",IF(ISERROR(VLOOKUP(G9474,номенклатури!V:V,1,0)),E9474*H9474,E9474*I9474))</f>
        <v/>
      </c>
      <c r="G9474" s="14"/>
      <c r="H9474" s="15"/>
      <c r="I9474" s="15"/>
      <c r="J9474" s="15"/>
      <c r="K9474" s="15"/>
      <c r="L9474" s="217"/>
      <c r="M9474" s="22"/>
      <c r="N9474" s="119" t="str">
        <f>IF(G9474="","",VLOOKUP(G9474,номенклатури!R:U,4,0))</f>
        <v/>
      </c>
      <c r="O9474" s="119" t="str">
        <f>IF(M9474="","",VLOOKUP(M9474,'14'!D:D,1,0))</f>
        <v/>
      </c>
    </row>
    <row r="9475" spans="1:15" ht="12.75" customHeight="1" x14ac:dyDescent="0.2">
      <c r="A9475" s="36" t="str">
        <f>'0'!$A$4</f>
        <v>………………..</v>
      </c>
      <c r="B9475" s="37">
        <f>'0'!$A$2</f>
        <v>46112</v>
      </c>
      <c r="C9475" s="37" t="s">
        <v>1243</v>
      </c>
      <c r="D9475" s="119" t="str">
        <f>IF(G9475="","",VLOOKUP(G9475,номенклатури!R:T,2,0))</f>
        <v/>
      </c>
      <c r="E9475" s="333" t="str">
        <f>IF(G9475="","",VLOOKUP(G9475,номенклатури!R:T,3,0))</f>
        <v/>
      </c>
      <c r="F9475" s="159" t="str">
        <f>IF(G9475="","",IF(ISERROR(VLOOKUP(G9475,номенклатури!V:V,1,0)),E9475*H9475,E9475*I9475))</f>
        <v/>
      </c>
      <c r="G9475" s="14"/>
      <c r="H9475" s="15"/>
      <c r="I9475" s="15"/>
      <c r="J9475" s="15"/>
      <c r="K9475" s="15"/>
      <c r="L9475" s="217"/>
      <c r="M9475" s="22"/>
      <c r="N9475" s="119" t="str">
        <f>IF(G9475="","",VLOOKUP(G9475,номенклатури!R:U,4,0))</f>
        <v/>
      </c>
      <c r="O9475" s="119" t="str">
        <f>IF(M9475="","",VLOOKUP(M9475,'14'!D:D,1,0))</f>
        <v/>
      </c>
    </row>
    <row r="9476" spans="1:15" ht="12.75" customHeight="1" x14ac:dyDescent="0.2">
      <c r="A9476" s="36" t="str">
        <f>'0'!$A$4</f>
        <v>………………..</v>
      </c>
      <c r="B9476" s="37">
        <f>'0'!$A$2</f>
        <v>46112</v>
      </c>
      <c r="C9476" s="37" t="s">
        <v>1243</v>
      </c>
      <c r="D9476" s="119" t="str">
        <f>IF(G9476="","",VLOOKUP(G9476,номенклатури!R:T,2,0))</f>
        <v/>
      </c>
      <c r="E9476" s="333" t="str">
        <f>IF(G9476="","",VLOOKUP(G9476,номенклатури!R:T,3,0))</f>
        <v/>
      </c>
      <c r="F9476" s="159" t="str">
        <f>IF(G9476="","",IF(ISERROR(VLOOKUP(G9476,номенклатури!V:V,1,0)),E9476*H9476,E9476*I9476))</f>
        <v/>
      </c>
      <c r="G9476" s="14"/>
      <c r="H9476" s="15"/>
      <c r="I9476" s="15"/>
      <c r="J9476" s="15"/>
      <c r="K9476" s="15"/>
      <c r="L9476" s="217"/>
      <c r="M9476" s="22"/>
      <c r="N9476" s="119" t="str">
        <f>IF(G9476="","",VLOOKUP(G9476,номенклатури!R:U,4,0))</f>
        <v/>
      </c>
      <c r="O9476" s="119" t="str">
        <f>IF(M9476="","",VLOOKUP(M9476,'14'!D:D,1,0))</f>
        <v/>
      </c>
    </row>
    <row r="9477" spans="1:15" ht="12.75" customHeight="1" x14ac:dyDescent="0.2">
      <c r="A9477" s="36" t="str">
        <f>'0'!$A$4</f>
        <v>………………..</v>
      </c>
      <c r="B9477" s="37">
        <f>'0'!$A$2</f>
        <v>46112</v>
      </c>
      <c r="C9477" s="37" t="s">
        <v>1243</v>
      </c>
      <c r="D9477" s="119" t="str">
        <f>IF(G9477="","",VLOOKUP(G9477,номенклатури!R:T,2,0))</f>
        <v/>
      </c>
      <c r="E9477" s="333" t="str">
        <f>IF(G9477="","",VLOOKUP(G9477,номенклатури!R:T,3,0))</f>
        <v/>
      </c>
      <c r="F9477" s="159" t="str">
        <f>IF(G9477="","",IF(ISERROR(VLOOKUP(G9477,номенклатури!V:V,1,0)),E9477*H9477,E9477*I9477))</f>
        <v/>
      </c>
      <c r="G9477" s="14"/>
      <c r="H9477" s="15"/>
      <c r="I9477" s="15"/>
      <c r="J9477" s="15"/>
      <c r="K9477" s="15"/>
      <c r="L9477" s="217"/>
      <c r="M9477" s="22"/>
      <c r="N9477" s="119" t="str">
        <f>IF(G9477="","",VLOOKUP(G9477,номенклатури!R:U,4,0))</f>
        <v/>
      </c>
      <c r="O9477" s="119" t="str">
        <f>IF(M9477="","",VLOOKUP(M9477,'14'!D:D,1,0))</f>
        <v/>
      </c>
    </row>
    <row r="9478" spans="1:15" ht="12.75" customHeight="1" x14ac:dyDescent="0.2">
      <c r="A9478" s="36" t="str">
        <f>'0'!$A$4</f>
        <v>………………..</v>
      </c>
      <c r="B9478" s="37">
        <f>'0'!$A$2</f>
        <v>46112</v>
      </c>
      <c r="C9478" s="37" t="s">
        <v>1243</v>
      </c>
      <c r="D9478" s="119" t="str">
        <f>IF(G9478="","",VLOOKUP(G9478,номенклатури!R:T,2,0))</f>
        <v/>
      </c>
      <c r="E9478" s="333" t="str">
        <f>IF(G9478="","",VLOOKUP(G9478,номенклатури!R:T,3,0))</f>
        <v/>
      </c>
      <c r="F9478" s="159" t="str">
        <f>IF(G9478="","",IF(ISERROR(VLOOKUP(G9478,номенклатури!V:V,1,0)),E9478*H9478,E9478*I9478))</f>
        <v/>
      </c>
      <c r="G9478" s="14"/>
      <c r="H9478" s="15"/>
      <c r="I9478" s="15"/>
      <c r="J9478" s="15"/>
      <c r="K9478" s="15"/>
      <c r="L9478" s="217"/>
      <c r="M9478" s="22"/>
      <c r="N9478" s="119" t="str">
        <f>IF(G9478="","",VLOOKUP(G9478,номенклатури!R:U,4,0))</f>
        <v/>
      </c>
      <c r="O9478" s="119" t="str">
        <f>IF(M9478="","",VLOOKUP(M9478,'14'!D:D,1,0))</f>
        <v/>
      </c>
    </row>
    <row r="9479" spans="1:15" ht="12.75" customHeight="1" x14ac:dyDescent="0.2">
      <c r="A9479" s="36" t="str">
        <f>'0'!$A$4</f>
        <v>………………..</v>
      </c>
      <c r="B9479" s="37">
        <f>'0'!$A$2</f>
        <v>46112</v>
      </c>
      <c r="C9479" s="37" t="s">
        <v>1243</v>
      </c>
      <c r="D9479" s="119" t="str">
        <f>IF(G9479="","",VLOOKUP(G9479,номенклатури!R:T,2,0))</f>
        <v/>
      </c>
      <c r="E9479" s="333" t="str">
        <f>IF(G9479="","",VLOOKUP(G9479,номенклатури!R:T,3,0))</f>
        <v/>
      </c>
      <c r="F9479" s="159" t="str">
        <f>IF(G9479="","",IF(ISERROR(VLOOKUP(G9479,номенклатури!V:V,1,0)),E9479*H9479,E9479*I9479))</f>
        <v/>
      </c>
      <c r="G9479" s="14"/>
      <c r="H9479" s="15"/>
      <c r="I9479" s="15"/>
      <c r="J9479" s="15"/>
      <c r="K9479" s="15"/>
      <c r="L9479" s="217"/>
      <c r="M9479" s="22"/>
      <c r="N9479" s="119" t="str">
        <f>IF(G9479="","",VLOOKUP(G9479,номенклатури!R:U,4,0))</f>
        <v/>
      </c>
      <c r="O9479" s="119" t="str">
        <f>IF(M9479="","",VLOOKUP(M9479,'14'!D:D,1,0))</f>
        <v/>
      </c>
    </row>
    <row r="9480" spans="1:15" ht="12.75" customHeight="1" x14ac:dyDescent="0.2">
      <c r="A9480" s="36" t="str">
        <f>'0'!$A$4</f>
        <v>………………..</v>
      </c>
      <c r="B9480" s="37">
        <f>'0'!$A$2</f>
        <v>46112</v>
      </c>
      <c r="C9480" s="37" t="s">
        <v>1243</v>
      </c>
      <c r="D9480" s="119" t="str">
        <f>IF(G9480="","",VLOOKUP(G9480,номенклатури!R:T,2,0))</f>
        <v/>
      </c>
      <c r="E9480" s="333" t="str">
        <f>IF(G9480="","",VLOOKUP(G9480,номенклатури!R:T,3,0))</f>
        <v/>
      </c>
      <c r="F9480" s="159" t="str">
        <f>IF(G9480="","",IF(ISERROR(VLOOKUP(G9480,номенклатури!V:V,1,0)),E9480*H9480,E9480*I9480))</f>
        <v/>
      </c>
      <c r="G9480" s="14"/>
      <c r="H9480" s="15"/>
      <c r="I9480" s="15"/>
      <c r="J9480" s="15"/>
      <c r="K9480" s="15"/>
      <c r="L9480" s="217"/>
      <c r="M9480" s="22"/>
      <c r="N9480" s="119" t="str">
        <f>IF(G9480="","",VLOOKUP(G9480,номенклатури!R:U,4,0))</f>
        <v/>
      </c>
      <c r="O9480" s="119" t="str">
        <f>IF(M9480="","",VLOOKUP(M9480,'14'!D:D,1,0))</f>
        <v/>
      </c>
    </row>
    <row r="9481" spans="1:15" ht="12.75" customHeight="1" x14ac:dyDescent="0.2">
      <c r="A9481" s="36" t="str">
        <f>'0'!$A$4</f>
        <v>………………..</v>
      </c>
      <c r="B9481" s="37">
        <f>'0'!$A$2</f>
        <v>46112</v>
      </c>
      <c r="C9481" s="37" t="s">
        <v>1243</v>
      </c>
      <c r="D9481" s="119" t="str">
        <f>IF(G9481="","",VLOOKUP(G9481,номенклатури!R:T,2,0))</f>
        <v/>
      </c>
      <c r="E9481" s="333" t="str">
        <f>IF(G9481="","",VLOOKUP(G9481,номенклатури!R:T,3,0))</f>
        <v/>
      </c>
      <c r="F9481" s="159" t="str">
        <f>IF(G9481="","",IF(ISERROR(VLOOKUP(G9481,номенклатури!V:V,1,0)),E9481*H9481,E9481*I9481))</f>
        <v/>
      </c>
      <c r="G9481" s="14"/>
      <c r="H9481" s="15"/>
      <c r="I9481" s="15"/>
      <c r="J9481" s="15"/>
      <c r="K9481" s="15"/>
      <c r="L9481" s="217"/>
      <c r="M9481" s="22"/>
      <c r="N9481" s="119" t="str">
        <f>IF(G9481="","",VLOOKUP(G9481,номенклатури!R:U,4,0))</f>
        <v/>
      </c>
      <c r="O9481" s="119" t="str">
        <f>IF(M9481="","",VLOOKUP(M9481,'14'!D:D,1,0))</f>
        <v/>
      </c>
    </row>
    <row r="9482" spans="1:15" ht="12.75" customHeight="1" x14ac:dyDescent="0.2">
      <c r="A9482" s="36" t="str">
        <f>'0'!$A$4</f>
        <v>………………..</v>
      </c>
      <c r="B9482" s="37">
        <f>'0'!$A$2</f>
        <v>46112</v>
      </c>
      <c r="C9482" s="37" t="s">
        <v>1243</v>
      </c>
      <c r="D9482" s="119" t="str">
        <f>IF(G9482="","",VLOOKUP(G9482,номенклатури!R:T,2,0))</f>
        <v/>
      </c>
      <c r="E9482" s="333" t="str">
        <f>IF(G9482="","",VLOOKUP(G9482,номенклатури!R:T,3,0))</f>
        <v/>
      </c>
      <c r="F9482" s="159" t="str">
        <f>IF(G9482="","",IF(ISERROR(VLOOKUP(G9482,номенклатури!V:V,1,0)),E9482*H9482,E9482*I9482))</f>
        <v/>
      </c>
      <c r="G9482" s="14"/>
      <c r="H9482" s="15"/>
      <c r="I9482" s="15"/>
      <c r="J9482" s="15"/>
      <c r="K9482" s="15"/>
      <c r="L9482" s="217"/>
      <c r="M9482" s="22"/>
      <c r="N9482" s="119" t="str">
        <f>IF(G9482="","",VLOOKUP(G9482,номенклатури!R:U,4,0))</f>
        <v/>
      </c>
      <c r="O9482" s="119" t="str">
        <f>IF(M9482="","",VLOOKUP(M9482,'14'!D:D,1,0))</f>
        <v/>
      </c>
    </row>
    <row r="9483" spans="1:15" ht="12.75" customHeight="1" x14ac:dyDescent="0.2">
      <c r="A9483" s="36" t="str">
        <f>'0'!$A$4</f>
        <v>………………..</v>
      </c>
      <c r="B9483" s="37">
        <f>'0'!$A$2</f>
        <v>46112</v>
      </c>
      <c r="C9483" s="37" t="s">
        <v>1243</v>
      </c>
      <c r="D9483" s="119" t="str">
        <f>IF(G9483="","",VLOOKUP(G9483,номенклатури!R:T,2,0))</f>
        <v/>
      </c>
      <c r="E9483" s="333" t="str">
        <f>IF(G9483="","",VLOOKUP(G9483,номенклатури!R:T,3,0))</f>
        <v/>
      </c>
      <c r="F9483" s="159" t="str">
        <f>IF(G9483="","",IF(ISERROR(VLOOKUP(G9483,номенклатури!V:V,1,0)),E9483*H9483,E9483*I9483))</f>
        <v/>
      </c>
      <c r="G9483" s="14"/>
      <c r="H9483" s="15"/>
      <c r="I9483" s="15"/>
      <c r="J9483" s="15"/>
      <c r="K9483" s="15"/>
      <c r="L9483" s="217"/>
      <c r="M9483" s="22"/>
      <c r="N9483" s="119" t="str">
        <f>IF(G9483="","",VLOOKUP(G9483,номенклатури!R:U,4,0))</f>
        <v/>
      </c>
      <c r="O9483" s="119" t="str">
        <f>IF(M9483="","",VLOOKUP(M9483,'14'!D:D,1,0))</f>
        <v/>
      </c>
    </row>
    <row r="9484" spans="1:15" ht="12.75" customHeight="1" x14ac:dyDescent="0.2">
      <c r="A9484" s="36" t="str">
        <f>'0'!$A$4</f>
        <v>………………..</v>
      </c>
      <c r="B9484" s="37">
        <f>'0'!$A$2</f>
        <v>46112</v>
      </c>
      <c r="C9484" s="37" t="s">
        <v>1243</v>
      </c>
      <c r="D9484" s="119" t="str">
        <f>IF(G9484="","",VLOOKUP(G9484,номенклатури!R:T,2,0))</f>
        <v/>
      </c>
      <c r="E9484" s="333" t="str">
        <f>IF(G9484="","",VLOOKUP(G9484,номенклатури!R:T,3,0))</f>
        <v/>
      </c>
      <c r="F9484" s="159" t="str">
        <f>IF(G9484="","",IF(ISERROR(VLOOKUP(G9484,номенклатури!V:V,1,0)),E9484*H9484,E9484*I9484))</f>
        <v/>
      </c>
      <c r="G9484" s="14"/>
      <c r="H9484" s="15"/>
      <c r="I9484" s="15"/>
      <c r="J9484" s="15"/>
      <c r="K9484" s="15"/>
      <c r="L9484" s="217"/>
      <c r="M9484" s="22"/>
      <c r="N9484" s="119" t="str">
        <f>IF(G9484="","",VLOOKUP(G9484,номенклатури!R:U,4,0))</f>
        <v/>
      </c>
      <c r="O9484" s="119" t="str">
        <f>IF(M9484="","",VLOOKUP(M9484,'14'!D:D,1,0))</f>
        <v/>
      </c>
    </row>
    <row r="9485" spans="1:15" ht="12.75" customHeight="1" x14ac:dyDescent="0.2">
      <c r="A9485" s="36" t="str">
        <f>'0'!$A$4</f>
        <v>………………..</v>
      </c>
      <c r="B9485" s="37">
        <f>'0'!$A$2</f>
        <v>46112</v>
      </c>
      <c r="C9485" s="37" t="s">
        <v>1243</v>
      </c>
      <c r="D9485" s="119" t="str">
        <f>IF(G9485="","",VLOOKUP(G9485,номенклатури!R:T,2,0))</f>
        <v/>
      </c>
      <c r="E9485" s="333" t="str">
        <f>IF(G9485="","",VLOOKUP(G9485,номенклатури!R:T,3,0))</f>
        <v/>
      </c>
      <c r="F9485" s="159" t="str">
        <f>IF(G9485="","",IF(ISERROR(VLOOKUP(G9485,номенклатури!V:V,1,0)),E9485*H9485,E9485*I9485))</f>
        <v/>
      </c>
      <c r="G9485" s="14"/>
      <c r="H9485" s="15"/>
      <c r="I9485" s="15"/>
      <c r="J9485" s="15"/>
      <c r="K9485" s="15"/>
      <c r="L9485" s="217"/>
      <c r="M9485" s="22"/>
      <c r="N9485" s="119" t="str">
        <f>IF(G9485="","",VLOOKUP(G9485,номенклатури!R:U,4,0))</f>
        <v/>
      </c>
      <c r="O9485" s="119" t="str">
        <f>IF(M9485="","",VLOOKUP(M9485,'14'!D:D,1,0))</f>
        <v/>
      </c>
    </row>
    <row r="9486" spans="1:15" ht="12.75" customHeight="1" x14ac:dyDescent="0.2">
      <c r="A9486" s="36" t="str">
        <f>'0'!$A$4</f>
        <v>………………..</v>
      </c>
      <c r="B9486" s="37">
        <f>'0'!$A$2</f>
        <v>46112</v>
      </c>
      <c r="C9486" s="37" t="s">
        <v>1243</v>
      </c>
      <c r="D9486" s="119" t="str">
        <f>IF(G9486="","",VLOOKUP(G9486,номенклатури!R:T,2,0))</f>
        <v/>
      </c>
      <c r="E9486" s="333" t="str">
        <f>IF(G9486="","",VLOOKUP(G9486,номенклатури!R:T,3,0))</f>
        <v/>
      </c>
      <c r="F9486" s="159" t="str">
        <f>IF(G9486="","",IF(ISERROR(VLOOKUP(G9486,номенклатури!V:V,1,0)),E9486*H9486,E9486*I9486))</f>
        <v/>
      </c>
      <c r="G9486" s="14"/>
      <c r="H9486" s="15"/>
      <c r="I9486" s="15"/>
      <c r="J9486" s="15"/>
      <c r="K9486" s="15"/>
      <c r="L9486" s="217"/>
      <c r="M9486" s="22"/>
      <c r="N9486" s="119" t="str">
        <f>IF(G9486="","",VLOOKUP(G9486,номенклатури!R:U,4,0))</f>
        <v/>
      </c>
      <c r="O9486" s="119" t="str">
        <f>IF(M9486="","",VLOOKUP(M9486,'14'!D:D,1,0))</f>
        <v/>
      </c>
    </row>
    <row r="9487" spans="1:15" ht="12.75" customHeight="1" x14ac:dyDescent="0.2">
      <c r="A9487" s="36" t="str">
        <f>'0'!$A$4</f>
        <v>………………..</v>
      </c>
      <c r="B9487" s="37">
        <f>'0'!$A$2</f>
        <v>46112</v>
      </c>
      <c r="C9487" s="37" t="s">
        <v>1243</v>
      </c>
      <c r="D9487" s="119" t="str">
        <f>IF(G9487="","",VLOOKUP(G9487,номенклатури!R:T,2,0))</f>
        <v/>
      </c>
      <c r="E9487" s="333" t="str">
        <f>IF(G9487="","",VLOOKUP(G9487,номенклатури!R:T,3,0))</f>
        <v/>
      </c>
      <c r="F9487" s="159" t="str">
        <f>IF(G9487="","",IF(ISERROR(VLOOKUP(G9487,номенклатури!V:V,1,0)),E9487*H9487,E9487*I9487))</f>
        <v/>
      </c>
      <c r="G9487" s="14"/>
      <c r="H9487" s="15"/>
      <c r="I9487" s="15"/>
      <c r="J9487" s="15"/>
      <c r="K9487" s="15"/>
      <c r="L9487" s="217"/>
      <c r="M9487" s="22"/>
      <c r="N9487" s="119" t="str">
        <f>IF(G9487="","",VLOOKUP(G9487,номенклатури!R:U,4,0))</f>
        <v/>
      </c>
      <c r="O9487" s="119" t="str">
        <f>IF(M9487="","",VLOOKUP(M9487,'14'!D:D,1,0))</f>
        <v/>
      </c>
    </row>
    <row r="9488" spans="1:15" ht="12.75" customHeight="1" x14ac:dyDescent="0.2">
      <c r="A9488" s="36" t="str">
        <f>'0'!$A$4</f>
        <v>………………..</v>
      </c>
      <c r="B9488" s="37">
        <f>'0'!$A$2</f>
        <v>46112</v>
      </c>
      <c r="C9488" s="37" t="s">
        <v>1243</v>
      </c>
      <c r="D9488" s="119" t="str">
        <f>IF(G9488="","",VLOOKUP(G9488,номенклатури!R:T,2,0))</f>
        <v/>
      </c>
      <c r="E9488" s="333" t="str">
        <f>IF(G9488="","",VLOOKUP(G9488,номенклатури!R:T,3,0))</f>
        <v/>
      </c>
      <c r="F9488" s="159" t="str">
        <f>IF(G9488="","",IF(ISERROR(VLOOKUP(G9488,номенклатури!V:V,1,0)),E9488*H9488,E9488*I9488))</f>
        <v/>
      </c>
      <c r="G9488" s="14"/>
      <c r="H9488" s="15"/>
      <c r="I9488" s="15"/>
      <c r="J9488" s="15"/>
      <c r="K9488" s="15"/>
      <c r="L9488" s="217"/>
      <c r="M9488" s="22"/>
      <c r="N9488" s="119" t="str">
        <f>IF(G9488="","",VLOOKUP(G9488,номенклатури!R:U,4,0))</f>
        <v/>
      </c>
      <c r="O9488" s="119" t="str">
        <f>IF(M9488="","",VLOOKUP(M9488,'14'!D:D,1,0))</f>
        <v/>
      </c>
    </row>
    <row r="9489" spans="1:15" ht="12.75" customHeight="1" x14ac:dyDescent="0.2">
      <c r="A9489" s="36" t="str">
        <f>'0'!$A$4</f>
        <v>………………..</v>
      </c>
      <c r="B9489" s="37">
        <f>'0'!$A$2</f>
        <v>46112</v>
      </c>
      <c r="C9489" s="37" t="s">
        <v>1243</v>
      </c>
      <c r="D9489" s="119" t="str">
        <f>IF(G9489="","",VLOOKUP(G9489,номенклатури!R:T,2,0))</f>
        <v/>
      </c>
      <c r="E9489" s="333" t="str">
        <f>IF(G9489="","",VLOOKUP(G9489,номенклатури!R:T,3,0))</f>
        <v/>
      </c>
      <c r="F9489" s="159" t="str">
        <f>IF(G9489="","",IF(ISERROR(VLOOKUP(G9489,номенклатури!V:V,1,0)),E9489*H9489,E9489*I9489))</f>
        <v/>
      </c>
      <c r="G9489" s="14"/>
      <c r="H9489" s="15"/>
      <c r="I9489" s="15"/>
      <c r="J9489" s="15"/>
      <c r="K9489" s="15"/>
      <c r="L9489" s="217"/>
      <c r="M9489" s="22"/>
      <c r="N9489" s="119" t="str">
        <f>IF(G9489="","",VLOOKUP(G9489,номенклатури!R:U,4,0))</f>
        <v/>
      </c>
      <c r="O9489" s="119" t="str">
        <f>IF(M9489="","",VLOOKUP(M9489,'14'!D:D,1,0))</f>
        <v/>
      </c>
    </row>
    <row r="9490" spans="1:15" ht="12.75" customHeight="1" x14ac:dyDescent="0.2">
      <c r="A9490" s="36" t="str">
        <f>'0'!$A$4</f>
        <v>………………..</v>
      </c>
      <c r="B9490" s="37">
        <f>'0'!$A$2</f>
        <v>46112</v>
      </c>
      <c r="C9490" s="37" t="s">
        <v>1243</v>
      </c>
      <c r="D9490" s="119" t="str">
        <f>IF(G9490="","",VLOOKUP(G9490,номенклатури!R:T,2,0))</f>
        <v/>
      </c>
      <c r="E9490" s="333" t="str">
        <f>IF(G9490="","",VLOOKUP(G9490,номенклатури!R:T,3,0))</f>
        <v/>
      </c>
      <c r="F9490" s="159" t="str">
        <f>IF(G9490="","",IF(ISERROR(VLOOKUP(G9490,номенклатури!V:V,1,0)),E9490*H9490,E9490*I9490))</f>
        <v/>
      </c>
      <c r="G9490" s="14"/>
      <c r="H9490" s="15"/>
      <c r="I9490" s="15"/>
      <c r="J9490" s="15"/>
      <c r="K9490" s="15"/>
      <c r="L9490" s="217"/>
      <c r="M9490" s="22"/>
      <c r="N9490" s="119" t="str">
        <f>IF(G9490="","",VLOOKUP(G9490,номенклатури!R:U,4,0))</f>
        <v/>
      </c>
      <c r="O9490" s="119" t="str">
        <f>IF(M9490="","",VLOOKUP(M9490,'14'!D:D,1,0))</f>
        <v/>
      </c>
    </row>
    <row r="9491" spans="1:15" ht="12.75" customHeight="1" x14ac:dyDescent="0.2">
      <c r="A9491" s="36" t="str">
        <f>'0'!$A$4</f>
        <v>………………..</v>
      </c>
      <c r="B9491" s="37">
        <f>'0'!$A$2</f>
        <v>46112</v>
      </c>
      <c r="C9491" s="37" t="s">
        <v>1243</v>
      </c>
      <c r="D9491" s="119" t="str">
        <f>IF(G9491="","",VLOOKUP(G9491,номенклатури!R:T,2,0))</f>
        <v/>
      </c>
      <c r="E9491" s="333" t="str">
        <f>IF(G9491="","",VLOOKUP(G9491,номенклатури!R:T,3,0))</f>
        <v/>
      </c>
      <c r="F9491" s="159" t="str">
        <f>IF(G9491="","",IF(ISERROR(VLOOKUP(G9491,номенклатури!V:V,1,0)),E9491*H9491,E9491*I9491))</f>
        <v/>
      </c>
      <c r="G9491" s="14"/>
      <c r="H9491" s="15"/>
      <c r="I9491" s="15"/>
      <c r="J9491" s="15"/>
      <c r="K9491" s="15"/>
      <c r="L9491" s="217"/>
      <c r="M9491" s="22"/>
      <c r="N9491" s="119" t="str">
        <f>IF(G9491="","",VLOOKUP(G9491,номенклатури!R:U,4,0))</f>
        <v/>
      </c>
      <c r="O9491" s="119" t="str">
        <f>IF(M9491="","",VLOOKUP(M9491,'14'!D:D,1,0))</f>
        <v/>
      </c>
    </row>
    <row r="9492" spans="1:15" ht="12.75" customHeight="1" x14ac:dyDescent="0.2">
      <c r="A9492" s="36" t="str">
        <f>'0'!$A$4</f>
        <v>………………..</v>
      </c>
      <c r="B9492" s="37">
        <f>'0'!$A$2</f>
        <v>46112</v>
      </c>
      <c r="C9492" s="37" t="s">
        <v>1243</v>
      </c>
      <c r="D9492" s="119" t="str">
        <f>IF(G9492="","",VLOOKUP(G9492,номенклатури!R:T,2,0))</f>
        <v/>
      </c>
      <c r="E9492" s="333" t="str">
        <f>IF(G9492="","",VLOOKUP(G9492,номенклатури!R:T,3,0))</f>
        <v/>
      </c>
      <c r="F9492" s="159" t="str">
        <f>IF(G9492="","",IF(ISERROR(VLOOKUP(G9492,номенклатури!V:V,1,0)),E9492*H9492,E9492*I9492))</f>
        <v/>
      </c>
      <c r="G9492" s="14"/>
      <c r="H9492" s="15"/>
      <c r="I9492" s="15"/>
      <c r="J9492" s="15"/>
      <c r="K9492" s="15"/>
      <c r="L9492" s="217"/>
      <c r="M9492" s="22"/>
      <c r="N9492" s="119" t="str">
        <f>IF(G9492="","",VLOOKUP(G9492,номенклатури!R:U,4,0))</f>
        <v/>
      </c>
      <c r="O9492" s="119" t="str">
        <f>IF(M9492="","",VLOOKUP(M9492,'14'!D:D,1,0))</f>
        <v/>
      </c>
    </row>
    <row r="9493" spans="1:15" ht="12.75" customHeight="1" x14ac:dyDescent="0.2">
      <c r="A9493" s="36" t="str">
        <f>'0'!$A$4</f>
        <v>………………..</v>
      </c>
      <c r="B9493" s="37">
        <f>'0'!$A$2</f>
        <v>46112</v>
      </c>
      <c r="C9493" s="37" t="s">
        <v>1243</v>
      </c>
      <c r="D9493" s="119" t="str">
        <f>IF(G9493="","",VLOOKUP(G9493,номенклатури!R:T,2,0))</f>
        <v/>
      </c>
      <c r="E9493" s="333" t="str">
        <f>IF(G9493="","",VLOOKUP(G9493,номенклатури!R:T,3,0))</f>
        <v/>
      </c>
      <c r="F9493" s="159" t="str">
        <f>IF(G9493="","",IF(ISERROR(VLOOKUP(G9493,номенклатури!V:V,1,0)),E9493*H9493,E9493*I9493))</f>
        <v/>
      </c>
      <c r="G9493" s="14"/>
      <c r="H9493" s="15"/>
      <c r="I9493" s="15"/>
      <c r="J9493" s="15"/>
      <c r="K9493" s="15"/>
      <c r="L9493" s="217"/>
      <c r="M9493" s="22"/>
      <c r="N9493" s="119" t="str">
        <f>IF(G9493="","",VLOOKUP(G9493,номенклатури!R:U,4,0))</f>
        <v/>
      </c>
      <c r="O9493" s="119" t="str">
        <f>IF(M9493="","",VLOOKUP(M9493,'14'!D:D,1,0))</f>
        <v/>
      </c>
    </row>
    <row r="9494" spans="1:15" ht="12.75" customHeight="1" x14ac:dyDescent="0.2">
      <c r="A9494" s="36" t="str">
        <f>'0'!$A$4</f>
        <v>………………..</v>
      </c>
      <c r="B9494" s="37">
        <f>'0'!$A$2</f>
        <v>46112</v>
      </c>
      <c r="C9494" s="37" t="s">
        <v>1243</v>
      </c>
      <c r="D9494" s="119" t="str">
        <f>IF(G9494="","",VLOOKUP(G9494,номенклатури!R:T,2,0))</f>
        <v/>
      </c>
      <c r="E9494" s="333" t="str">
        <f>IF(G9494="","",VLOOKUP(G9494,номенклатури!R:T,3,0))</f>
        <v/>
      </c>
      <c r="F9494" s="159" t="str">
        <f>IF(G9494="","",IF(ISERROR(VLOOKUP(G9494,номенклатури!V:V,1,0)),E9494*H9494,E9494*I9494))</f>
        <v/>
      </c>
      <c r="G9494" s="14"/>
      <c r="H9494" s="15"/>
      <c r="I9494" s="15"/>
      <c r="J9494" s="15"/>
      <c r="K9494" s="15"/>
      <c r="L9494" s="217"/>
      <c r="M9494" s="22"/>
      <c r="N9494" s="119" t="str">
        <f>IF(G9494="","",VLOOKUP(G9494,номенклатури!R:U,4,0))</f>
        <v/>
      </c>
      <c r="O9494" s="119" t="str">
        <f>IF(M9494="","",VLOOKUP(M9494,'14'!D:D,1,0))</f>
        <v/>
      </c>
    </row>
    <row r="9495" spans="1:15" ht="12.75" customHeight="1" x14ac:dyDescent="0.2">
      <c r="A9495" s="36" t="str">
        <f>'0'!$A$4</f>
        <v>………………..</v>
      </c>
      <c r="B9495" s="37">
        <f>'0'!$A$2</f>
        <v>46112</v>
      </c>
      <c r="C9495" s="37" t="s">
        <v>1243</v>
      </c>
      <c r="D9495" s="119" t="str">
        <f>IF(G9495="","",VLOOKUP(G9495,номенклатури!R:T,2,0))</f>
        <v/>
      </c>
      <c r="E9495" s="333" t="str">
        <f>IF(G9495="","",VLOOKUP(G9495,номенклатури!R:T,3,0))</f>
        <v/>
      </c>
      <c r="F9495" s="159" t="str">
        <f>IF(G9495="","",IF(ISERROR(VLOOKUP(G9495,номенклатури!V:V,1,0)),E9495*H9495,E9495*I9495))</f>
        <v/>
      </c>
      <c r="G9495" s="14"/>
      <c r="H9495" s="15"/>
      <c r="I9495" s="15"/>
      <c r="J9495" s="15"/>
      <c r="K9495" s="15"/>
      <c r="L9495" s="217"/>
      <c r="M9495" s="22"/>
      <c r="N9495" s="119" t="str">
        <f>IF(G9495="","",VLOOKUP(G9495,номенклатури!R:U,4,0))</f>
        <v/>
      </c>
      <c r="O9495" s="119" t="str">
        <f>IF(M9495="","",VLOOKUP(M9495,'14'!D:D,1,0))</f>
        <v/>
      </c>
    </row>
    <row r="9496" spans="1:15" ht="12.75" customHeight="1" x14ac:dyDescent="0.2">
      <c r="A9496" s="36" t="str">
        <f>'0'!$A$4</f>
        <v>………………..</v>
      </c>
      <c r="B9496" s="37">
        <f>'0'!$A$2</f>
        <v>46112</v>
      </c>
      <c r="C9496" s="37" t="s">
        <v>1243</v>
      </c>
      <c r="D9496" s="119" t="str">
        <f>IF(G9496="","",VLOOKUP(G9496,номенклатури!R:T,2,0))</f>
        <v/>
      </c>
      <c r="E9496" s="333" t="str">
        <f>IF(G9496="","",VLOOKUP(G9496,номенклатури!R:T,3,0))</f>
        <v/>
      </c>
      <c r="F9496" s="159" t="str">
        <f>IF(G9496="","",IF(ISERROR(VLOOKUP(G9496,номенклатури!V:V,1,0)),E9496*H9496,E9496*I9496))</f>
        <v/>
      </c>
      <c r="G9496" s="14"/>
      <c r="H9496" s="15"/>
      <c r="I9496" s="15"/>
      <c r="J9496" s="15"/>
      <c r="K9496" s="15"/>
      <c r="L9496" s="217"/>
      <c r="M9496" s="22"/>
      <c r="N9496" s="119" t="str">
        <f>IF(G9496="","",VLOOKUP(G9496,номенклатури!R:U,4,0))</f>
        <v/>
      </c>
      <c r="O9496" s="119" t="str">
        <f>IF(M9496="","",VLOOKUP(M9496,'14'!D:D,1,0))</f>
        <v/>
      </c>
    </row>
    <row r="9497" spans="1:15" ht="12.75" customHeight="1" x14ac:dyDescent="0.2">
      <c r="A9497" s="36" t="str">
        <f>'0'!$A$4</f>
        <v>………………..</v>
      </c>
      <c r="B9497" s="37">
        <f>'0'!$A$2</f>
        <v>46112</v>
      </c>
      <c r="C9497" s="37" t="s">
        <v>1243</v>
      </c>
      <c r="D9497" s="119" t="str">
        <f>IF(G9497="","",VLOOKUP(G9497,номенклатури!R:T,2,0))</f>
        <v/>
      </c>
      <c r="E9497" s="333" t="str">
        <f>IF(G9497="","",VLOOKUP(G9497,номенклатури!R:T,3,0))</f>
        <v/>
      </c>
      <c r="F9497" s="159" t="str">
        <f>IF(G9497="","",IF(ISERROR(VLOOKUP(G9497,номенклатури!V:V,1,0)),E9497*H9497,E9497*I9497))</f>
        <v/>
      </c>
      <c r="G9497" s="14"/>
      <c r="H9497" s="15"/>
      <c r="I9497" s="15"/>
      <c r="J9497" s="15"/>
      <c r="K9497" s="15"/>
      <c r="L9497" s="217"/>
      <c r="M9497" s="22"/>
      <c r="N9497" s="119" t="str">
        <f>IF(G9497="","",VLOOKUP(G9497,номенклатури!R:U,4,0))</f>
        <v/>
      </c>
      <c r="O9497" s="119" t="str">
        <f>IF(M9497="","",VLOOKUP(M9497,'14'!D:D,1,0))</f>
        <v/>
      </c>
    </row>
    <row r="9498" spans="1:15" ht="12.75" customHeight="1" x14ac:dyDescent="0.2">
      <c r="A9498" s="36" t="str">
        <f>'0'!$A$4</f>
        <v>………………..</v>
      </c>
      <c r="B9498" s="37">
        <f>'0'!$A$2</f>
        <v>46112</v>
      </c>
      <c r="C9498" s="37" t="s">
        <v>1243</v>
      </c>
      <c r="D9498" s="119" t="str">
        <f>IF(G9498="","",VLOOKUP(G9498,номенклатури!R:T,2,0))</f>
        <v/>
      </c>
      <c r="E9498" s="333" t="str">
        <f>IF(G9498="","",VLOOKUP(G9498,номенклатури!R:T,3,0))</f>
        <v/>
      </c>
      <c r="F9498" s="159" t="str">
        <f>IF(G9498="","",IF(ISERROR(VLOOKUP(G9498,номенклатури!V:V,1,0)),E9498*H9498,E9498*I9498))</f>
        <v/>
      </c>
      <c r="G9498" s="14"/>
      <c r="H9498" s="15"/>
      <c r="I9498" s="15"/>
      <c r="J9498" s="15"/>
      <c r="K9498" s="15"/>
      <c r="L9498" s="217"/>
      <c r="M9498" s="22"/>
      <c r="N9498" s="119" t="str">
        <f>IF(G9498="","",VLOOKUP(G9498,номенклатури!R:U,4,0))</f>
        <v/>
      </c>
      <c r="O9498" s="119" t="str">
        <f>IF(M9498="","",VLOOKUP(M9498,'14'!D:D,1,0))</f>
        <v/>
      </c>
    </row>
    <row r="9499" spans="1:15" ht="12.75" customHeight="1" x14ac:dyDescent="0.2">
      <c r="A9499" s="36" t="str">
        <f>'0'!$A$4</f>
        <v>………………..</v>
      </c>
      <c r="B9499" s="37">
        <f>'0'!$A$2</f>
        <v>46112</v>
      </c>
      <c r="C9499" s="37" t="s">
        <v>1243</v>
      </c>
      <c r="D9499" s="119" t="str">
        <f>IF(G9499="","",VLOOKUP(G9499,номенклатури!R:T,2,0))</f>
        <v/>
      </c>
      <c r="E9499" s="333" t="str">
        <f>IF(G9499="","",VLOOKUP(G9499,номенклатури!R:T,3,0))</f>
        <v/>
      </c>
      <c r="F9499" s="159" t="str">
        <f>IF(G9499="","",IF(ISERROR(VLOOKUP(G9499,номенклатури!V:V,1,0)),E9499*H9499,E9499*I9499))</f>
        <v/>
      </c>
      <c r="G9499" s="14"/>
      <c r="H9499" s="15"/>
      <c r="I9499" s="15"/>
      <c r="J9499" s="15"/>
      <c r="K9499" s="15"/>
      <c r="L9499" s="217"/>
      <c r="M9499" s="22"/>
      <c r="N9499" s="119" t="str">
        <f>IF(G9499="","",VLOOKUP(G9499,номенклатури!R:U,4,0))</f>
        <v/>
      </c>
      <c r="O9499" s="119" t="str">
        <f>IF(M9499="","",VLOOKUP(M9499,'14'!D:D,1,0))</f>
        <v/>
      </c>
    </row>
    <row r="9500" spans="1:15" ht="12.75" customHeight="1" x14ac:dyDescent="0.2">
      <c r="A9500" s="36" t="str">
        <f>'0'!$A$4</f>
        <v>………………..</v>
      </c>
      <c r="B9500" s="37">
        <f>'0'!$A$2</f>
        <v>46112</v>
      </c>
      <c r="C9500" s="37" t="s">
        <v>1243</v>
      </c>
      <c r="D9500" s="119" t="str">
        <f>IF(G9500="","",VLOOKUP(G9500,номенклатури!R:T,2,0))</f>
        <v/>
      </c>
      <c r="E9500" s="333" t="str">
        <f>IF(G9500="","",VLOOKUP(G9500,номенклатури!R:T,3,0))</f>
        <v/>
      </c>
      <c r="F9500" s="159" t="str">
        <f>IF(G9500="","",IF(ISERROR(VLOOKUP(G9500,номенклатури!V:V,1,0)),E9500*H9500,E9500*I9500))</f>
        <v/>
      </c>
      <c r="G9500" s="14"/>
      <c r="H9500" s="15"/>
      <c r="I9500" s="15"/>
      <c r="J9500" s="15"/>
      <c r="K9500" s="15"/>
      <c r="L9500" s="217"/>
      <c r="M9500" s="22"/>
      <c r="N9500" s="119" t="str">
        <f>IF(G9500="","",VLOOKUP(G9500,номенклатури!R:U,4,0))</f>
        <v/>
      </c>
      <c r="O9500" s="119" t="str">
        <f>IF(M9500="","",VLOOKUP(M9500,'14'!D:D,1,0))</f>
        <v/>
      </c>
    </row>
    <row r="9501" spans="1:15" ht="12.75" customHeight="1" x14ac:dyDescent="0.2">
      <c r="A9501" s="36" t="str">
        <f>'0'!$A$4</f>
        <v>………………..</v>
      </c>
      <c r="B9501" s="37">
        <f>'0'!$A$2</f>
        <v>46112</v>
      </c>
      <c r="C9501" s="37" t="s">
        <v>1243</v>
      </c>
      <c r="D9501" s="119" t="str">
        <f>IF(G9501="","",VLOOKUP(G9501,номенклатури!R:T,2,0))</f>
        <v/>
      </c>
      <c r="E9501" s="333" t="str">
        <f>IF(G9501="","",VLOOKUP(G9501,номенклатури!R:T,3,0))</f>
        <v/>
      </c>
      <c r="F9501" s="159" t="str">
        <f>IF(G9501="","",IF(ISERROR(VLOOKUP(G9501,номенклатури!V:V,1,0)),E9501*H9501,E9501*I9501))</f>
        <v/>
      </c>
      <c r="G9501" s="14"/>
      <c r="H9501" s="15"/>
      <c r="I9501" s="15"/>
      <c r="J9501" s="15"/>
      <c r="K9501" s="15"/>
      <c r="L9501" s="217"/>
      <c r="M9501" s="22"/>
      <c r="N9501" s="119" t="str">
        <f>IF(G9501="","",VLOOKUP(G9501,номенклатури!R:U,4,0))</f>
        <v/>
      </c>
      <c r="O9501" s="119" t="str">
        <f>IF(M9501="","",VLOOKUP(M9501,'14'!D:D,1,0))</f>
        <v/>
      </c>
    </row>
    <row r="9502" spans="1:15" ht="12.75" customHeight="1" x14ac:dyDescent="0.2">
      <c r="A9502" s="36" t="str">
        <f>'0'!$A$4</f>
        <v>………………..</v>
      </c>
      <c r="B9502" s="37">
        <f>'0'!$A$2</f>
        <v>46112</v>
      </c>
      <c r="C9502" s="37" t="s">
        <v>1243</v>
      </c>
      <c r="D9502" s="119" t="str">
        <f>IF(G9502="","",VLOOKUP(G9502,номенклатури!R:T,2,0))</f>
        <v/>
      </c>
      <c r="E9502" s="333" t="str">
        <f>IF(G9502="","",VLOOKUP(G9502,номенклатури!R:T,3,0))</f>
        <v/>
      </c>
      <c r="F9502" s="159" t="str">
        <f>IF(G9502="","",IF(ISERROR(VLOOKUP(G9502,номенклатури!V:V,1,0)),E9502*H9502,E9502*I9502))</f>
        <v/>
      </c>
      <c r="G9502" s="14"/>
      <c r="H9502" s="15"/>
      <c r="I9502" s="15"/>
      <c r="J9502" s="15"/>
      <c r="K9502" s="15"/>
      <c r="L9502" s="217"/>
      <c r="M9502" s="22"/>
      <c r="N9502" s="119" t="str">
        <f>IF(G9502="","",VLOOKUP(G9502,номенклатури!R:U,4,0))</f>
        <v/>
      </c>
      <c r="O9502" s="119" t="str">
        <f>IF(M9502="","",VLOOKUP(M9502,'14'!D:D,1,0))</f>
        <v/>
      </c>
    </row>
    <row r="9503" spans="1:15" ht="12.75" customHeight="1" x14ac:dyDescent="0.2">
      <c r="A9503" s="36" t="str">
        <f>'0'!$A$4</f>
        <v>………………..</v>
      </c>
      <c r="B9503" s="37">
        <f>'0'!$A$2</f>
        <v>46112</v>
      </c>
      <c r="C9503" s="37" t="s">
        <v>1243</v>
      </c>
      <c r="D9503" s="119" t="str">
        <f>IF(G9503="","",VLOOKUP(G9503,номенклатури!R:T,2,0))</f>
        <v/>
      </c>
      <c r="E9503" s="333" t="str">
        <f>IF(G9503="","",VLOOKUP(G9503,номенклатури!R:T,3,0))</f>
        <v/>
      </c>
      <c r="F9503" s="159" t="str">
        <f>IF(G9503="","",IF(ISERROR(VLOOKUP(G9503,номенклатури!V:V,1,0)),E9503*H9503,E9503*I9503))</f>
        <v/>
      </c>
      <c r="G9503" s="14"/>
      <c r="H9503" s="15"/>
      <c r="I9503" s="15"/>
      <c r="J9503" s="15"/>
      <c r="K9503" s="15"/>
      <c r="L9503" s="217"/>
      <c r="M9503" s="22"/>
      <c r="N9503" s="119" t="str">
        <f>IF(G9503="","",VLOOKUP(G9503,номенклатури!R:U,4,0))</f>
        <v/>
      </c>
      <c r="O9503" s="119" t="str">
        <f>IF(M9503="","",VLOOKUP(M9503,'14'!D:D,1,0))</f>
        <v/>
      </c>
    </row>
    <row r="9504" spans="1:15" ht="12.75" customHeight="1" x14ac:dyDescent="0.2">
      <c r="A9504" s="36" t="str">
        <f>'0'!$A$4</f>
        <v>………………..</v>
      </c>
      <c r="B9504" s="37">
        <f>'0'!$A$2</f>
        <v>46112</v>
      </c>
      <c r="C9504" s="37" t="s">
        <v>1243</v>
      </c>
      <c r="D9504" s="119" t="str">
        <f>IF(G9504="","",VLOOKUP(G9504,номенклатури!R:T,2,0))</f>
        <v/>
      </c>
      <c r="E9504" s="333" t="str">
        <f>IF(G9504="","",VLOOKUP(G9504,номенклатури!R:T,3,0))</f>
        <v/>
      </c>
      <c r="F9504" s="159" t="str">
        <f>IF(G9504="","",IF(ISERROR(VLOOKUP(G9504,номенклатури!V:V,1,0)),E9504*H9504,E9504*I9504))</f>
        <v/>
      </c>
      <c r="G9504" s="14"/>
      <c r="H9504" s="15"/>
      <c r="I9504" s="15"/>
      <c r="J9504" s="15"/>
      <c r="K9504" s="15"/>
      <c r="L9504" s="217"/>
      <c r="M9504" s="22"/>
      <c r="N9504" s="119" t="str">
        <f>IF(G9504="","",VLOOKUP(G9504,номенклатури!R:U,4,0))</f>
        <v/>
      </c>
      <c r="O9504" s="119" t="str">
        <f>IF(M9504="","",VLOOKUP(M9504,'14'!D:D,1,0))</f>
        <v/>
      </c>
    </row>
    <row r="9505" spans="1:15" ht="12.75" customHeight="1" x14ac:dyDescent="0.2">
      <c r="A9505" s="36" t="str">
        <f>'0'!$A$4</f>
        <v>………………..</v>
      </c>
      <c r="B9505" s="37">
        <f>'0'!$A$2</f>
        <v>46112</v>
      </c>
      <c r="C9505" s="37" t="s">
        <v>1243</v>
      </c>
      <c r="D9505" s="119" t="str">
        <f>IF(G9505="","",VLOOKUP(G9505,номенклатури!R:T,2,0))</f>
        <v/>
      </c>
      <c r="E9505" s="333" t="str">
        <f>IF(G9505="","",VLOOKUP(G9505,номенклатури!R:T,3,0))</f>
        <v/>
      </c>
      <c r="F9505" s="159" t="str">
        <f>IF(G9505="","",IF(ISERROR(VLOOKUP(G9505,номенклатури!V:V,1,0)),E9505*H9505,E9505*I9505))</f>
        <v/>
      </c>
      <c r="G9505" s="14"/>
      <c r="H9505" s="15"/>
      <c r="I9505" s="15"/>
      <c r="J9505" s="15"/>
      <c r="K9505" s="15"/>
      <c r="L9505" s="217"/>
      <c r="M9505" s="22"/>
      <c r="N9505" s="119" t="str">
        <f>IF(G9505="","",VLOOKUP(G9505,номенклатури!R:U,4,0))</f>
        <v/>
      </c>
      <c r="O9505" s="119" t="str">
        <f>IF(M9505="","",VLOOKUP(M9505,'14'!D:D,1,0))</f>
        <v/>
      </c>
    </row>
    <row r="9506" spans="1:15" ht="12.75" customHeight="1" x14ac:dyDescent="0.2">
      <c r="A9506" s="36" t="str">
        <f>'0'!$A$4</f>
        <v>………………..</v>
      </c>
      <c r="B9506" s="37">
        <f>'0'!$A$2</f>
        <v>46112</v>
      </c>
      <c r="C9506" s="37" t="s">
        <v>1243</v>
      </c>
      <c r="D9506" s="119" t="str">
        <f>IF(G9506="","",VLOOKUP(G9506,номенклатури!R:T,2,0))</f>
        <v/>
      </c>
      <c r="E9506" s="333" t="str">
        <f>IF(G9506="","",VLOOKUP(G9506,номенклатури!R:T,3,0))</f>
        <v/>
      </c>
      <c r="F9506" s="159" t="str">
        <f>IF(G9506="","",IF(ISERROR(VLOOKUP(G9506,номенклатури!V:V,1,0)),E9506*H9506,E9506*I9506))</f>
        <v/>
      </c>
      <c r="G9506" s="14"/>
      <c r="H9506" s="15"/>
      <c r="I9506" s="15"/>
      <c r="J9506" s="15"/>
      <c r="K9506" s="15"/>
      <c r="L9506" s="217"/>
      <c r="M9506" s="22"/>
      <c r="N9506" s="119" t="str">
        <f>IF(G9506="","",VLOOKUP(G9506,номенклатури!R:U,4,0))</f>
        <v/>
      </c>
      <c r="O9506" s="119" t="str">
        <f>IF(M9506="","",VLOOKUP(M9506,'14'!D:D,1,0))</f>
        <v/>
      </c>
    </row>
    <row r="9507" spans="1:15" ht="12.75" customHeight="1" x14ac:dyDescent="0.2">
      <c r="A9507" s="36" t="str">
        <f>'0'!$A$4</f>
        <v>………………..</v>
      </c>
      <c r="B9507" s="37">
        <f>'0'!$A$2</f>
        <v>46112</v>
      </c>
      <c r="C9507" s="37" t="s">
        <v>1243</v>
      </c>
      <c r="D9507" s="119" t="str">
        <f>IF(G9507="","",VLOOKUP(G9507,номенклатури!R:T,2,0))</f>
        <v/>
      </c>
      <c r="E9507" s="333" t="str">
        <f>IF(G9507="","",VLOOKUP(G9507,номенклатури!R:T,3,0))</f>
        <v/>
      </c>
      <c r="F9507" s="159" t="str">
        <f>IF(G9507="","",IF(ISERROR(VLOOKUP(G9507,номенклатури!V:V,1,0)),E9507*H9507,E9507*I9507))</f>
        <v/>
      </c>
      <c r="G9507" s="14"/>
      <c r="H9507" s="15"/>
      <c r="I9507" s="15"/>
      <c r="J9507" s="15"/>
      <c r="K9507" s="15"/>
      <c r="L9507" s="217"/>
      <c r="M9507" s="22"/>
      <c r="N9507" s="119" t="str">
        <f>IF(G9507="","",VLOOKUP(G9507,номенклатури!R:U,4,0))</f>
        <v/>
      </c>
      <c r="O9507" s="119" t="str">
        <f>IF(M9507="","",VLOOKUP(M9507,'14'!D:D,1,0))</f>
        <v/>
      </c>
    </row>
    <row r="9508" spans="1:15" ht="12.75" customHeight="1" x14ac:dyDescent="0.2">
      <c r="A9508" s="36" t="str">
        <f>'0'!$A$4</f>
        <v>………………..</v>
      </c>
      <c r="B9508" s="37">
        <f>'0'!$A$2</f>
        <v>46112</v>
      </c>
      <c r="C9508" s="37" t="s">
        <v>1243</v>
      </c>
      <c r="D9508" s="119" t="str">
        <f>IF(G9508="","",VLOOKUP(G9508,номенклатури!R:T,2,0))</f>
        <v/>
      </c>
      <c r="E9508" s="333" t="str">
        <f>IF(G9508="","",VLOOKUP(G9508,номенклатури!R:T,3,0))</f>
        <v/>
      </c>
      <c r="F9508" s="159" t="str">
        <f>IF(G9508="","",IF(ISERROR(VLOOKUP(G9508,номенклатури!V:V,1,0)),E9508*H9508,E9508*I9508))</f>
        <v/>
      </c>
      <c r="G9508" s="14"/>
      <c r="H9508" s="15"/>
      <c r="I9508" s="15"/>
      <c r="J9508" s="15"/>
      <c r="K9508" s="15"/>
      <c r="L9508" s="217"/>
      <c r="M9508" s="22"/>
      <c r="N9508" s="119" t="str">
        <f>IF(G9508="","",VLOOKUP(G9508,номенклатури!R:U,4,0))</f>
        <v/>
      </c>
      <c r="O9508" s="119" t="str">
        <f>IF(M9508="","",VLOOKUP(M9508,'14'!D:D,1,0))</f>
        <v/>
      </c>
    </row>
    <row r="9509" spans="1:15" ht="12.75" customHeight="1" x14ac:dyDescent="0.2">
      <c r="A9509" s="36" t="str">
        <f>'0'!$A$4</f>
        <v>………………..</v>
      </c>
      <c r="B9509" s="37">
        <f>'0'!$A$2</f>
        <v>46112</v>
      </c>
      <c r="C9509" s="37" t="s">
        <v>1243</v>
      </c>
      <c r="D9509" s="119" t="str">
        <f>IF(G9509="","",VLOOKUP(G9509,номенклатури!R:T,2,0))</f>
        <v/>
      </c>
      <c r="E9509" s="333" t="str">
        <f>IF(G9509="","",VLOOKUP(G9509,номенклатури!R:T,3,0))</f>
        <v/>
      </c>
      <c r="F9509" s="159" t="str">
        <f>IF(G9509="","",IF(ISERROR(VLOOKUP(G9509,номенклатури!V:V,1,0)),E9509*H9509,E9509*I9509))</f>
        <v/>
      </c>
      <c r="G9509" s="14"/>
      <c r="H9509" s="15"/>
      <c r="I9509" s="15"/>
      <c r="J9509" s="15"/>
      <c r="K9509" s="15"/>
      <c r="L9509" s="217"/>
      <c r="M9509" s="22"/>
      <c r="N9509" s="119" t="str">
        <f>IF(G9509="","",VLOOKUP(G9509,номенклатури!R:U,4,0))</f>
        <v/>
      </c>
      <c r="O9509" s="119" t="str">
        <f>IF(M9509="","",VLOOKUP(M9509,'14'!D:D,1,0))</f>
        <v/>
      </c>
    </row>
    <row r="9510" spans="1:15" ht="12.75" customHeight="1" x14ac:dyDescent="0.2">
      <c r="A9510" s="36" t="str">
        <f>'0'!$A$4</f>
        <v>………………..</v>
      </c>
      <c r="B9510" s="37">
        <f>'0'!$A$2</f>
        <v>46112</v>
      </c>
      <c r="C9510" s="37" t="s">
        <v>1243</v>
      </c>
      <c r="D9510" s="119" t="str">
        <f>IF(G9510="","",VLOOKUP(G9510,номенклатури!R:T,2,0))</f>
        <v/>
      </c>
      <c r="E9510" s="333" t="str">
        <f>IF(G9510="","",VLOOKUP(G9510,номенклатури!R:T,3,0))</f>
        <v/>
      </c>
      <c r="F9510" s="159" t="str">
        <f>IF(G9510="","",IF(ISERROR(VLOOKUP(G9510,номенклатури!V:V,1,0)),E9510*H9510,E9510*I9510))</f>
        <v/>
      </c>
      <c r="G9510" s="14"/>
      <c r="H9510" s="15"/>
      <c r="I9510" s="15"/>
      <c r="J9510" s="15"/>
      <c r="K9510" s="15"/>
      <c r="L9510" s="217"/>
      <c r="M9510" s="22"/>
      <c r="N9510" s="119" t="str">
        <f>IF(G9510="","",VLOOKUP(G9510,номенклатури!R:U,4,0))</f>
        <v/>
      </c>
      <c r="O9510" s="119" t="str">
        <f>IF(M9510="","",VLOOKUP(M9510,'14'!D:D,1,0))</f>
        <v/>
      </c>
    </row>
    <row r="9511" spans="1:15" ht="12.75" customHeight="1" x14ac:dyDescent="0.2">
      <c r="A9511" s="36" t="str">
        <f>'0'!$A$4</f>
        <v>………………..</v>
      </c>
      <c r="B9511" s="37">
        <f>'0'!$A$2</f>
        <v>46112</v>
      </c>
      <c r="C9511" s="37" t="s">
        <v>1243</v>
      </c>
      <c r="D9511" s="119" t="str">
        <f>IF(G9511="","",VLOOKUP(G9511,номенклатури!R:T,2,0))</f>
        <v/>
      </c>
      <c r="E9511" s="333" t="str">
        <f>IF(G9511="","",VLOOKUP(G9511,номенклатури!R:T,3,0))</f>
        <v/>
      </c>
      <c r="F9511" s="159" t="str">
        <f>IF(G9511="","",IF(ISERROR(VLOOKUP(G9511,номенклатури!V:V,1,0)),E9511*H9511,E9511*I9511))</f>
        <v/>
      </c>
      <c r="G9511" s="14"/>
      <c r="H9511" s="15"/>
      <c r="I9511" s="15"/>
      <c r="J9511" s="15"/>
      <c r="K9511" s="15"/>
      <c r="L9511" s="217"/>
      <c r="M9511" s="22"/>
      <c r="N9511" s="119" t="str">
        <f>IF(G9511="","",VLOOKUP(G9511,номенклатури!R:U,4,0))</f>
        <v/>
      </c>
      <c r="O9511" s="119" t="str">
        <f>IF(M9511="","",VLOOKUP(M9511,'14'!D:D,1,0))</f>
        <v/>
      </c>
    </row>
    <row r="9512" spans="1:15" ht="12.75" customHeight="1" x14ac:dyDescent="0.2">
      <c r="A9512" s="36" t="str">
        <f>'0'!$A$4</f>
        <v>………………..</v>
      </c>
      <c r="B9512" s="37">
        <f>'0'!$A$2</f>
        <v>46112</v>
      </c>
      <c r="C9512" s="37" t="s">
        <v>1243</v>
      </c>
      <c r="D9512" s="119" t="str">
        <f>IF(G9512="","",VLOOKUP(G9512,номенклатури!R:T,2,0))</f>
        <v/>
      </c>
      <c r="E9512" s="333" t="str">
        <f>IF(G9512="","",VLOOKUP(G9512,номенклатури!R:T,3,0))</f>
        <v/>
      </c>
      <c r="F9512" s="159" t="str">
        <f>IF(G9512="","",IF(ISERROR(VLOOKUP(G9512,номенклатури!V:V,1,0)),E9512*H9512,E9512*I9512))</f>
        <v/>
      </c>
      <c r="G9512" s="14"/>
      <c r="H9512" s="15"/>
      <c r="I9512" s="15"/>
      <c r="J9512" s="15"/>
      <c r="K9512" s="15"/>
      <c r="L9512" s="217"/>
      <c r="M9512" s="22"/>
      <c r="N9512" s="119" t="str">
        <f>IF(G9512="","",VLOOKUP(G9512,номенклатури!R:U,4,0))</f>
        <v/>
      </c>
      <c r="O9512" s="119" t="str">
        <f>IF(M9512="","",VLOOKUP(M9512,'14'!D:D,1,0))</f>
        <v/>
      </c>
    </row>
    <row r="9513" spans="1:15" ht="12.75" customHeight="1" x14ac:dyDescent="0.2">
      <c r="A9513" s="36" t="str">
        <f>'0'!$A$4</f>
        <v>………………..</v>
      </c>
      <c r="B9513" s="37">
        <f>'0'!$A$2</f>
        <v>46112</v>
      </c>
      <c r="C9513" s="37" t="s">
        <v>1243</v>
      </c>
      <c r="D9513" s="119" t="str">
        <f>IF(G9513="","",VLOOKUP(G9513,номенклатури!R:T,2,0))</f>
        <v/>
      </c>
      <c r="E9513" s="333" t="str">
        <f>IF(G9513="","",VLOOKUP(G9513,номенклатури!R:T,3,0))</f>
        <v/>
      </c>
      <c r="F9513" s="159" t="str">
        <f>IF(G9513="","",IF(ISERROR(VLOOKUP(G9513,номенклатури!V:V,1,0)),E9513*H9513,E9513*I9513))</f>
        <v/>
      </c>
      <c r="G9513" s="14"/>
      <c r="H9513" s="15"/>
      <c r="I9513" s="15"/>
      <c r="J9513" s="15"/>
      <c r="K9513" s="15"/>
      <c r="L9513" s="217"/>
      <c r="M9513" s="22"/>
      <c r="N9513" s="119" t="str">
        <f>IF(G9513="","",VLOOKUP(G9513,номенклатури!R:U,4,0))</f>
        <v/>
      </c>
      <c r="O9513" s="119" t="str">
        <f>IF(M9513="","",VLOOKUP(M9513,'14'!D:D,1,0))</f>
        <v/>
      </c>
    </row>
    <row r="9514" spans="1:15" ht="12.75" customHeight="1" x14ac:dyDescent="0.2">
      <c r="A9514" s="36" t="str">
        <f>'0'!$A$4</f>
        <v>………………..</v>
      </c>
      <c r="B9514" s="37">
        <f>'0'!$A$2</f>
        <v>46112</v>
      </c>
      <c r="C9514" s="37" t="s">
        <v>1243</v>
      </c>
      <c r="D9514" s="119" t="str">
        <f>IF(G9514="","",VLOOKUP(G9514,номенклатури!R:T,2,0))</f>
        <v/>
      </c>
      <c r="E9514" s="333" t="str">
        <f>IF(G9514="","",VLOOKUP(G9514,номенклатури!R:T,3,0))</f>
        <v/>
      </c>
      <c r="F9514" s="159" t="str">
        <f>IF(G9514="","",IF(ISERROR(VLOOKUP(G9514,номенклатури!V:V,1,0)),E9514*H9514,E9514*I9514))</f>
        <v/>
      </c>
      <c r="G9514" s="14"/>
      <c r="H9514" s="15"/>
      <c r="I9514" s="15"/>
      <c r="J9514" s="15"/>
      <c r="K9514" s="15"/>
      <c r="L9514" s="217"/>
      <c r="M9514" s="22"/>
      <c r="N9514" s="119" t="str">
        <f>IF(G9514="","",VLOOKUP(G9514,номенклатури!R:U,4,0))</f>
        <v/>
      </c>
      <c r="O9514" s="119" t="str">
        <f>IF(M9514="","",VLOOKUP(M9514,'14'!D:D,1,0))</f>
        <v/>
      </c>
    </row>
    <row r="9515" spans="1:15" ht="12.75" customHeight="1" x14ac:dyDescent="0.2">
      <c r="A9515" s="36" t="str">
        <f>'0'!$A$4</f>
        <v>………………..</v>
      </c>
      <c r="B9515" s="37">
        <f>'0'!$A$2</f>
        <v>46112</v>
      </c>
      <c r="C9515" s="37" t="s">
        <v>1243</v>
      </c>
      <c r="D9515" s="119" t="str">
        <f>IF(G9515="","",VLOOKUP(G9515,номенклатури!R:T,2,0))</f>
        <v/>
      </c>
      <c r="E9515" s="333" t="str">
        <f>IF(G9515="","",VLOOKUP(G9515,номенклатури!R:T,3,0))</f>
        <v/>
      </c>
      <c r="F9515" s="159" t="str">
        <f>IF(G9515="","",IF(ISERROR(VLOOKUP(G9515,номенклатури!V:V,1,0)),E9515*H9515,E9515*I9515))</f>
        <v/>
      </c>
      <c r="G9515" s="14"/>
      <c r="H9515" s="15"/>
      <c r="I9515" s="15"/>
      <c r="J9515" s="15"/>
      <c r="K9515" s="15"/>
      <c r="L9515" s="217"/>
      <c r="M9515" s="22"/>
      <c r="N9515" s="119" t="str">
        <f>IF(G9515="","",VLOOKUP(G9515,номенклатури!R:U,4,0))</f>
        <v/>
      </c>
      <c r="O9515" s="119" t="str">
        <f>IF(M9515="","",VLOOKUP(M9515,'14'!D:D,1,0))</f>
        <v/>
      </c>
    </row>
    <row r="9516" spans="1:15" ht="12.75" customHeight="1" x14ac:dyDescent="0.2">
      <c r="A9516" s="36" t="str">
        <f>'0'!$A$4</f>
        <v>………………..</v>
      </c>
      <c r="B9516" s="37">
        <f>'0'!$A$2</f>
        <v>46112</v>
      </c>
      <c r="C9516" s="37" t="s">
        <v>1243</v>
      </c>
      <c r="D9516" s="119" t="str">
        <f>IF(G9516="","",VLOOKUP(G9516,номенклатури!R:T,2,0))</f>
        <v/>
      </c>
      <c r="E9516" s="333" t="str">
        <f>IF(G9516="","",VLOOKUP(G9516,номенклатури!R:T,3,0))</f>
        <v/>
      </c>
      <c r="F9516" s="159" t="str">
        <f>IF(G9516="","",IF(ISERROR(VLOOKUP(G9516,номенклатури!V:V,1,0)),E9516*H9516,E9516*I9516))</f>
        <v/>
      </c>
      <c r="G9516" s="14"/>
      <c r="H9516" s="15"/>
      <c r="I9516" s="15"/>
      <c r="J9516" s="15"/>
      <c r="K9516" s="15"/>
      <c r="L9516" s="217"/>
      <c r="M9516" s="22"/>
      <c r="N9516" s="119" t="str">
        <f>IF(G9516="","",VLOOKUP(G9516,номенклатури!R:U,4,0))</f>
        <v/>
      </c>
      <c r="O9516" s="119" t="str">
        <f>IF(M9516="","",VLOOKUP(M9516,'14'!D:D,1,0))</f>
        <v/>
      </c>
    </row>
    <row r="9517" spans="1:15" ht="12.75" customHeight="1" x14ac:dyDescent="0.2">
      <c r="A9517" s="36" t="str">
        <f>'0'!$A$4</f>
        <v>………………..</v>
      </c>
      <c r="B9517" s="37">
        <f>'0'!$A$2</f>
        <v>46112</v>
      </c>
      <c r="C9517" s="37" t="s">
        <v>1243</v>
      </c>
      <c r="D9517" s="119" t="str">
        <f>IF(G9517="","",VLOOKUP(G9517,номенклатури!R:T,2,0))</f>
        <v/>
      </c>
      <c r="E9517" s="333" t="str">
        <f>IF(G9517="","",VLOOKUP(G9517,номенклатури!R:T,3,0))</f>
        <v/>
      </c>
      <c r="F9517" s="159" t="str">
        <f>IF(G9517="","",IF(ISERROR(VLOOKUP(G9517,номенклатури!V:V,1,0)),E9517*H9517,E9517*I9517))</f>
        <v/>
      </c>
      <c r="G9517" s="14"/>
      <c r="H9517" s="15"/>
      <c r="I9517" s="15"/>
      <c r="J9517" s="15"/>
      <c r="K9517" s="15"/>
      <c r="L9517" s="217"/>
      <c r="M9517" s="22"/>
      <c r="N9517" s="119" t="str">
        <f>IF(G9517="","",VLOOKUP(G9517,номенклатури!R:U,4,0))</f>
        <v/>
      </c>
      <c r="O9517" s="119" t="str">
        <f>IF(M9517="","",VLOOKUP(M9517,'14'!D:D,1,0))</f>
        <v/>
      </c>
    </row>
    <row r="9518" spans="1:15" ht="12.75" customHeight="1" x14ac:dyDescent="0.2">
      <c r="A9518" s="36" t="str">
        <f>'0'!$A$4</f>
        <v>………………..</v>
      </c>
      <c r="B9518" s="37">
        <f>'0'!$A$2</f>
        <v>46112</v>
      </c>
      <c r="C9518" s="37" t="s">
        <v>1243</v>
      </c>
      <c r="D9518" s="119" t="str">
        <f>IF(G9518="","",VLOOKUP(G9518,номенклатури!R:T,2,0))</f>
        <v/>
      </c>
      <c r="E9518" s="333" t="str">
        <f>IF(G9518="","",VLOOKUP(G9518,номенклатури!R:T,3,0))</f>
        <v/>
      </c>
      <c r="F9518" s="159" t="str">
        <f>IF(G9518="","",IF(ISERROR(VLOOKUP(G9518,номенклатури!V:V,1,0)),E9518*H9518,E9518*I9518))</f>
        <v/>
      </c>
      <c r="G9518" s="14"/>
      <c r="H9518" s="15"/>
      <c r="I9518" s="15"/>
      <c r="J9518" s="15"/>
      <c r="K9518" s="15"/>
      <c r="L9518" s="217"/>
      <c r="M9518" s="22"/>
      <c r="N9518" s="119" t="str">
        <f>IF(G9518="","",VLOOKUP(G9518,номенклатури!R:U,4,0))</f>
        <v/>
      </c>
      <c r="O9518" s="119" t="str">
        <f>IF(M9518="","",VLOOKUP(M9518,'14'!D:D,1,0))</f>
        <v/>
      </c>
    </row>
    <row r="9519" spans="1:15" ht="12.75" customHeight="1" x14ac:dyDescent="0.2">
      <c r="A9519" s="36" t="str">
        <f>'0'!$A$4</f>
        <v>………………..</v>
      </c>
      <c r="B9519" s="37">
        <f>'0'!$A$2</f>
        <v>46112</v>
      </c>
      <c r="C9519" s="37" t="s">
        <v>1243</v>
      </c>
      <c r="D9519" s="119" t="str">
        <f>IF(G9519="","",VLOOKUP(G9519,номенклатури!R:T,2,0))</f>
        <v/>
      </c>
      <c r="E9519" s="333" t="str">
        <f>IF(G9519="","",VLOOKUP(G9519,номенклатури!R:T,3,0))</f>
        <v/>
      </c>
      <c r="F9519" s="159" t="str">
        <f>IF(G9519="","",IF(ISERROR(VLOOKUP(G9519,номенклатури!V:V,1,0)),E9519*H9519,E9519*I9519))</f>
        <v/>
      </c>
      <c r="G9519" s="14"/>
      <c r="H9519" s="15"/>
      <c r="I9519" s="15"/>
      <c r="J9519" s="15"/>
      <c r="K9519" s="15"/>
      <c r="L9519" s="217"/>
      <c r="M9519" s="22"/>
      <c r="N9519" s="119" t="str">
        <f>IF(G9519="","",VLOOKUP(G9519,номенклатури!R:U,4,0))</f>
        <v/>
      </c>
      <c r="O9519" s="119" t="str">
        <f>IF(M9519="","",VLOOKUP(M9519,'14'!D:D,1,0))</f>
        <v/>
      </c>
    </row>
    <row r="9520" spans="1:15" ht="12.75" customHeight="1" x14ac:dyDescent="0.2">
      <c r="A9520" s="36" t="str">
        <f>'0'!$A$4</f>
        <v>………………..</v>
      </c>
      <c r="B9520" s="37">
        <f>'0'!$A$2</f>
        <v>46112</v>
      </c>
      <c r="C9520" s="37" t="s">
        <v>1243</v>
      </c>
      <c r="D9520" s="119" t="str">
        <f>IF(G9520="","",VLOOKUP(G9520,номенклатури!R:T,2,0))</f>
        <v/>
      </c>
      <c r="E9520" s="333" t="str">
        <f>IF(G9520="","",VLOOKUP(G9520,номенклатури!R:T,3,0))</f>
        <v/>
      </c>
      <c r="F9520" s="159" t="str">
        <f>IF(G9520="","",IF(ISERROR(VLOOKUP(G9520,номенклатури!V:V,1,0)),E9520*H9520,E9520*I9520))</f>
        <v/>
      </c>
      <c r="G9520" s="14"/>
      <c r="H9520" s="15"/>
      <c r="I9520" s="15"/>
      <c r="J9520" s="15"/>
      <c r="K9520" s="15"/>
      <c r="L9520" s="217"/>
      <c r="M9520" s="22"/>
      <c r="N9520" s="119" t="str">
        <f>IF(G9520="","",VLOOKUP(G9520,номенклатури!R:U,4,0))</f>
        <v/>
      </c>
      <c r="O9520" s="119" t="str">
        <f>IF(M9520="","",VLOOKUP(M9520,'14'!D:D,1,0))</f>
        <v/>
      </c>
    </row>
    <row r="9521" spans="1:15" ht="12.75" customHeight="1" x14ac:dyDescent="0.2">
      <c r="A9521" s="36" t="str">
        <f>'0'!$A$4</f>
        <v>………………..</v>
      </c>
      <c r="B9521" s="37">
        <f>'0'!$A$2</f>
        <v>46112</v>
      </c>
      <c r="C9521" s="37" t="s">
        <v>1243</v>
      </c>
      <c r="D9521" s="119" t="str">
        <f>IF(G9521="","",VLOOKUP(G9521,номенклатури!R:T,2,0))</f>
        <v/>
      </c>
      <c r="E9521" s="333" t="str">
        <f>IF(G9521="","",VLOOKUP(G9521,номенклатури!R:T,3,0))</f>
        <v/>
      </c>
      <c r="F9521" s="159" t="str">
        <f>IF(G9521="","",IF(ISERROR(VLOOKUP(G9521,номенклатури!V:V,1,0)),E9521*H9521,E9521*I9521))</f>
        <v/>
      </c>
      <c r="G9521" s="14"/>
      <c r="H9521" s="15"/>
      <c r="I9521" s="15"/>
      <c r="J9521" s="15"/>
      <c r="K9521" s="15"/>
      <c r="L9521" s="217"/>
      <c r="M9521" s="22"/>
      <c r="N9521" s="119" t="str">
        <f>IF(G9521="","",VLOOKUP(G9521,номенклатури!R:U,4,0))</f>
        <v/>
      </c>
      <c r="O9521" s="119" t="str">
        <f>IF(M9521="","",VLOOKUP(M9521,'14'!D:D,1,0))</f>
        <v/>
      </c>
    </row>
    <row r="9522" spans="1:15" ht="12.75" customHeight="1" x14ac:dyDescent="0.2">
      <c r="A9522" s="36" t="str">
        <f>'0'!$A$4</f>
        <v>………………..</v>
      </c>
      <c r="B9522" s="37">
        <f>'0'!$A$2</f>
        <v>46112</v>
      </c>
      <c r="C9522" s="37" t="s">
        <v>1243</v>
      </c>
      <c r="D9522" s="119" t="str">
        <f>IF(G9522="","",VLOOKUP(G9522,номенклатури!R:T,2,0))</f>
        <v/>
      </c>
      <c r="E9522" s="333" t="str">
        <f>IF(G9522="","",VLOOKUP(G9522,номенклатури!R:T,3,0))</f>
        <v/>
      </c>
      <c r="F9522" s="159" t="str">
        <f>IF(G9522="","",IF(ISERROR(VLOOKUP(G9522,номенклатури!V:V,1,0)),E9522*H9522,E9522*I9522))</f>
        <v/>
      </c>
      <c r="G9522" s="14"/>
      <c r="H9522" s="15"/>
      <c r="I9522" s="15"/>
      <c r="J9522" s="15"/>
      <c r="K9522" s="15"/>
      <c r="L9522" s="217"/>
      <c r="M9522" s="22"/>
      <c r="N9522" s="119" t="str">
        <f>IF(G9522="","",VLOOKUP(G9522,номенклатури!R:U,4,0))</f>
        <v/>
      </c>
      <c r="O9522" s="119" t="str">
        <f>IF(M9522="","",VLOOKUP(M9522,'14'!D:D,1,0))</f>
        <v/>
      </c>
    </row>
    <row r="9523" spans="1:15" ht="12.75" customHeight="1" x14ac:dyDescent="0.2">
      <c r="A9523" s="36" t="str">
        <f>'0'!$A$4</f>
        <v>………………..</v>
      </c>
      <c r="B9523" s="37">
        <f>'0'!$A$2</f>
        <v>46112</v>
      </c>
      <c r="C9523" s="37" t="s">
        <v>1243</v>
      </c>
      <c r="D9523" s="119" t="str">
        <f>IF(G9523="","",VLOOKUP(G9523,номенклатури!R:T,2,0))</f>
        <v/>
      </c>
      <c r="E9523" s="333" t="str">
        <f>IF(G9523="","",VLOOKUP(G9523,номенклатури!R:T,3,0))</f>
        <v/>
      </c>
      <c r="F9523" s="159" t="str">
        <f>IF(G9523="","",IF(ISERROR(VLOOKUP(G9523,номенклатури!V:V,1,0)),E9523*H9523,E9523*I9523))</f>
        <v/>
      </c>
      <c r="G9523" s="14"/>
      <c r="H9523" s="15"/>
      <c r="I9523" s="15"/>
      <c r="J9523" s="15"/>
      <c r="K9523" s="15"/>
      <c r="L9523" s="217"/>
      <c r="M9523" s="22"/>
      <c r="N9523" s="119" t="str">
        <f>IF(G9523="","",VLOOKUP(G9523,номенклатури!R:U,4,0))</f>
        <v/>
      </c>
      <c r="O9523" s="119" t="str">
        <f>IF(M9523="","",VLOOKUP(M9523,'14'!D:D,1,0))</f>
        <v/>
      </c>
    </row>
    <row r="9524" spans="1:15" ht="12.75" customHeight="1" x14ac:dyDescent="0.2">
      <c r="A9524" s="36" t="str">
        <f>'0'!$A$4</f>
        <v>………………..</v>
      </c>
      <c r="B9524" s="37">
        <f>'0'!$A$2</f>
        <v>46112</v>
      </c>
      <c r="C9524" s="37" t="s">
        <v>1243</v>
      </c>
      <c r="D9524" s="119" t="str">
        <f>IF(G9524="","",VLOOKUP(G9524,номенклатури!R:T,2,0))</f>
        <v/>
      </c>
      <c r="E9524" s="333" t="str">
        <f>IF(G9524="","",VLOOKUP(G9524,номенклатури!R:T,3,0))</f>
        <v/>
      </c>
      <c r="F9524" s="159" t="str">
        <f>IF(G9524="","",IF(ISERROR(VLOOKUP(G9524,номенклатури!V:V,1,0)),E9524*H9524,E9524*I9524))</f>
        <v/>
      </c>
      <c r="G9524" s="14"/>
      <c r="H9524" s="15"/>
      <c r="I9524" s="15"/>
      <c r="J9524" s="15"/>
      <c r="K9524" s="15"/>
      <c r="L9524" s="217"/>
      <c r="M9524" s="22"/>
      <c r="N9524" s="119" t="str">
        <f>IF(G9524="","",VLOOKUP(G9524,номенклатури!R:U,4,0))</f>
        <v/>
      </c>
      <c r="O9524" s="119" t="str">
        <f>IF(M9524="","",VLOOKUP(M9524,'14'!D:D,1,0))</f>
        <v/>
      </c>
    </row>
    <row r="9525" spans="1:15" ht="12.75" customHeight="1" x14ac:dyDescent="0.2">
      <c r="A9525" s="36" t="str">
        <f>'0'!$A$4</f>
        <v>………………..</v>
      </c>
      <c r="B9525" s="37">
        <f>'0'!$A$2</f>
        <v>46112</v>
      </c>
      <c r="C9525" s="37" t="s">
        <v>1243</v>
      </c>
      <c r="D9525" s="119" t="str">
        <f>IF(G9525="","",VLOOKUP(G9525,номенклатури!R:T,2,0))</f>
        <v/>
      </c>
      <c r="E9525" s="333" t="str">
        <f>IF(G9525="","",VLOOKUP(G9525,номенклатури!R:T,3,0))</f>
        <v/>
      </c>
      <c r="F9525" s="159" t="str">
        <f>IF(G9525="","",IF(ISERROR(VLOOKUP(G9525,номенклатури!V:V,1,0)),E9525*H9525,E9525*I9525))</f>
        <v/>
      </c>
      <c r="G9525" s="14"/>
      <c r="H9525" s="15"/>
      <c r="I9525" s="15"/>
      <c r="J9525" s="15"/>
      <c r="K9525" s="15"/>
      <c r="L9525" s="217"/>
      <c r="M9525" s="22"/>
      <c r="N9525" s="119" t="str">
        <f>IF(G9525="","",VLOOKUP(G9525,номенклатури!R:U,4,0))</f>
        <v/>
      </c>
      <c r="O9525" s="119" t="str">
        <f>IF(M9525="","",VLOOKUP(M9525,'14'!D:D,1,0))</f>
        <v/>
      </c>
    </row>
    <row r="9526" spans="1:15" ht="12.75" customHeight="1" x14ac:dyDescent="0.2">
      <c r="A9526" s="36" t="str">
        <f>'0'!$A$4</f>
        <v>………………..</v>
      </c>
      <c r="B9526" s="37">
        <f>'0'!$A$2</f>
        <v>46112</v>
      </c>
      <c r="C9526" s="37" t="s">
        <v>1243</v>
      </c>
      <c r="D9526" s="119" t="str">
        <f>IF(G9526="","",VLOOKUP(G9526,номенклатури!R:T,2,0))</f>
        <v/>
      </c>
      <c r="E9526" s="333" t="str">
        <f>IF(G9526="","",VLOOKUP(G9526,номенклатури!R:T,3,0))</f>
        <v/>
      </c>
      <c r="F9526" s="159" t="str">
        <f>IF(G9526="","",IF(ISERROR(VLOOKUP(G9526,номенклатури!V:V,1,0)),E9526*H9526,E9526*I9526))</f>
        <v/>
      </c>
      <c r="G9526" s="14"/>
      <c r="H9526" s="15"/>
      <c r="I9526" s="15"/>
      <c r="J9526" s="15"/>
      <c r="K9526" s="15"/>
      <c r="L9526" s="217"/>
      <c r="M9526" s="22"/>
      <c r="N9526" s="119" t="str">
        <f>IF(G9526="","",VLOOKUP(G9526,номенклатури!R:U,4,0))</f>
        <v/>
      </c>
      <c r="O9526" s="119" t="str">
        <f>IF(M9526="","",VLOOKUP(M9526,'14'!D:D,1,0))</f>
        <v/>
      </c>
    </row>
    <row r="9527" spans="1:15" ht="12.75" customHeight="1" x14ac:dyDescent="0.2">
      <c r="A9527" s="36" t="str">
        <f>'0'!$A$4</f>
        <v>………………..</v>
      </c>
      <c r="B9527" s="37">
        <f>'0'!$A$2</f>
        <v>46112</v>
      </c>
      <c r="C9527" s="37" t="s">
        <v>1243</v>
      </c>
      <c r="D9527" s="119" t="str">
        <f>IF(G9527="","",VLOOKUP(G9527,номенклатури!R:T,2,0))</f>
        <v/>
      </c>
      <c r="E9527" s="333" t="str">
        <f>IF(G9527="","",VLOOKUP(G9527,номенклатури!R:T,3,0))</f>
        <v/>
      </c>
      <c r="F9527" s="159" t="str">
        <f>IF(G9527="","",IF(ISERROR(VLOOKUP(G9527,номенклатури!V:V,1,0)),E9527*H9527,E9527*I9527))</f>
        <v/>
      </c>
      <c r="G9527" s="14"/>
      <c r="H9527" s="15"/>
      <c r="I9527" s="15"/>
      <c r="J9527" s="15"/>
      <c r="K9527" s="15"/>
      <c r="L9527" s="217"/>
      <c r="M9527" s="22"/>
      <c r="N9527" s="119" t="str">
        <f>IF(G9527="","",VLOOKUP(G9527,номенклатури!R:U,4,0))</f>
        <v/>
      </c>
      <c r="O9527" s="119" t="str">
        <f>IF(M9527="","",VLOOKUP(M9527,'14'!D:D,1,0))</f>
        <v/>
      </c>
    </row>
    <row r="9528" spans="1:15" ht="12.75" customHeight="1" x14ac:dyDescent="0.2">
      <c r="A9528" s="36" t="str">
        <f>'0'!$A$4</f>
        <v>………………..</v>
      </c>
      <c r="B9528" s="37">
        <f>'0'!$A$2</f>
        <v>46112</v>
      </c>
      <c r="C9528" s="37" t="s">
        <v>1243</v>
      </c>
      <c r="D9528" s="119" t="str">
        <f>IF(G9528="","",VLOOKUP(G9528,номенклатури!R:T,2,0))</f>
        <v/>
      </c>
      <c r="E9528" s="333" t="str">
        <f>IF(G9528="","",VLOOKUP(G9528,номенклатури!R:T,3,0))</f>
        <v/>
      </c>
      <c r="F9528" s="159" t="str">
        <f>IF(G9528="","",IF(ISERROR(VLOOKUP(G9528,номенклатури!V:V,1,0)),E9528*H9528,E9528*I9528))</f>
        <v/>
      </c>
      <c r="G9528" s="14"/>
      <c r="H9528" s="15"/>
      <c r="I9528" s="15"/>
      <c r="J9528" s="15"/>
      <c r="K9528" s="15"/>
      <c r="L9528" s="217"/>
      <c r="M9528" s="22"/>
      <c r="N9528" s="119" t="str">
        <f>IF(G9528="","",VLOOKUP(G9528,номенклатури!R:U,4,0))</f>
        <v/>
      </c>
      <c r="O9528" s="119" t="str">
        <f>IF(M9528="","",VLOOKUP(M9528,'14'!D:D,1,0))</f>
        <v/>
      </c>
    </row>
    <row r="9529" spans="1:15" ht="12.75" customHeight="1" x14ac:dyDescent="0.2">
      <c r="A9529" s="36" t="str">
        <f>'0'!$A$4</f>
        <v>………………..</v>
      </c>
      <c r="B9529" s="37">
        <f>'0'!$A$2</f>
        <v>46112</v>
      </c>
      <c r="C9529" s="37" t="s">
        <v>1243</v>
      </c>
      <c r="D9529" s="119" t="str">
        <f>IF(G9529="","",VLOOKUP(G9529,номенклатури!R:T,2,0))</f>
        <v/>
      </c>
      <c r="E9529" s="333" t="str">
        <f>IF(G9529="","",VLOOKUP(G9529,номенклатури!R:T,3,0))</f>
        <v/>
      </c>
      <c r="F9529" s="159" t="str">
        <f>IF(G9529="","",IF(ISERROR(VLOOKUP(G9529,номенклатури!V:V,1,0)),E9529*H9529,E9529*I9529))</f>
        <v/>
      </c>
      <c r="G9529" s="14"/>
      <c r="H9529" s="15"/>
      <c r="I9529" s="15"/>
      <c r="J9529" s="15"/>
      <c r="K9529" s="15"/>
      <c r="L9529" s="217"/>
      <c r="M9529" s="22"/>
      <c r="N9529" s="119" t="str">
        <f>IF(G9529="","",VLOOKUP(G9529,номенклатури!R:U,4,0))</f>
        <v/>
      </c>
      <c r="O9529" s="119" t="str">
        <f>IF(M9529="","",VLOOKUP(M9529,'14'!D:D,1,0))</f>
        <v/>
      </c>
    </row>
    <row r="9530" spans="1:15" ht="12.75" customHeight="1" x14ac:dyDescent="0.2">
      <c r="A9530" s="36" t="str">
        <f>'0'!$A$4</f>
        <v>………………..</v>
      </c>
      <c r="B9530" s="37">
        <f>'0'!$A$2</f>
        <v>46112</v>
      </c>
      <c r="C9530" s="37" t="s">
        <v>1243</v>
      </c>
      <c r="D9530" s="119" t="str">
        <f>IF(G9530="","",VLOOKUP(G9530,номенклатури!R:T,2,0))</f>
        <v/>
      </c>
      <c r="E9530" s="333" t="str">
        <f>IF(G9530="","",VLOOKUP(G9530,номенклатури!R:T,3,0))</f>
        <v/>
      </c>
      <c r="F9530" s="159" t="str">
        <f>IF(G9530="","",IF(ISERROR(VLOOKUP(G9530,номенклатури!V:V,1,0)),E9530*H9530,E9530*I9530))</f>
        <v/>
      </c>
      <c r="G9530" s="14"/>
      <c r="H9530" s="15"/>
      <c r="I9530" s="15"/>
      <c r="J9530" s="15"/>
      <c r="K9530" s="15"/>
      <c r="L9530" s="217"/>
      <c r="M9530" s="22"/>
      <c r="N9530" s="119" t="str">
        <f>IF(G9530="","",VLOOKUP(G9530,номенклатури!R:U,4,0))</f>
        <v/>
      </c>
      <c r="O9530" s="119" t="str">
        <f>IF(M9530="","",VLOOKUP(M9530,'14'!D:D,1,0))</f>
        <v/>
      </c>
    </row>
    <row r="9531" spans="1:15" ht="12.75" customHeight="1" x14ac:dyDescent="0.2">
      <c r="A9531" s="36" t="str">
        <f>'0'!$A$4</f>
        <v>………………..</v>
      </c>
      <c r="B9531" s="37">
        <f>'0'!$A$2</f>
        <v>46112</v>
      </c>
      <c r="C9531" s="37" t="s">
        <v>1243</v>
      </c>
      <c r="D9531" s="119" t="str">
        <f>IF(G9531="","",VLOOKUP(G9531,номенклатури!R:T,2,0))</f>
        <v/>
      </c>
      <c r="E9531" s="333" t="str">
        <f>IF(G9531="","",VLOOKUP(G9531,номенклатури!R:T,3,0))</f>
        <v/>
      </c>
      <c r="F9531" s="159" t="str">
        <f>IF(G9531="","",IF(ISERROR(VLOOKUP(G9531,номенклатури!V:V,1,0)),E9531*H9531,E9531*I9531))</f>
        <v/>
      </c>
      <c r="G9531" s="14"/>
      <c r="H9531" s="15"/>
      <c r="I9531" s="15"/>
      <c r="J9531" s="15"/>
      <c r="K9531" s="15"/>
      <c r="L9531" s="217"/>
      <c r="M9531" s="22"/>
      <c r="N9531" s="119" t="str">
        <f>IF(G9531="","",VLOOKUP(G9531,номенклатури!R:U,4,0))</f>
        <v/>
      </c>
      <c r="O9531" s="119" t="str">
        <f>IF(M9531="","",VLOOKUP(M9531,'14'!D:D,1,0))</f>
        <v/>
      </c>
    </row>
    <row r="9532" spans="1:15" ht="12.75" customHeight="1" x14ac:dyDescent="0.2">
      <c r="A9532" s="36" t="str">
        <f>'0'!$A$4</f>
        <v>………………..</v>
      </c>
      <c r="B9532" s="37">
        <f>'0'!$A$2</f>
        <v>46112</v>
      </c>
      <c r="C9532" s="37" t="s">
        <v>1243</v>
      </c>
      <c r="D9532" s="119" t="str">
        <f>IF(G9532="","",VLOOKUP(G9532,номенклатури!R:T,2,0))</f>
        <v/>
      </c>
      <c r="E9532" s="333" t="str">
        <f>IF(G9532="","",VLOOKUP(G9532,номенклатури!R:T,3,0))</f>
        <v/>
      </c>
      <c r="F9532" s="159" t="str">
        <f>IF(G9532="","",IF(ISERROR(VLOOKUP(G9532,номенклатури!V:V,1,0)),E9532*H9532,E9532*I9532))</f>
        <v/>
      </c>
      <c r="G9532" s="14"/>
      <c r="H9532" s="15"/>
      <c r="I9532" s="15"/>
      <c r="J9532" s="15"/>
      <c r="K9532" s="15"/>
      <c r="L9532" s="217"/>
      <c r="M9532" s="22"/>
      <c r="N9532" s="119" t="str">
        <f>IF(G9532="","",VLOOKUP(G9532,номенклатури!R:U,4,0))</f>
        <v/>
      </c>
      <c r="O9532" s="119" t="str">
        <f>IF(M9532="","",VLOOKUP(M9532,'14'!D:D,1,0))</f>
        <v/>
      </c>
    </row>
    <row r="9533" spans="1:15" ht="12.75" customHeight="1" x14ac:dyDescent="0.2">
      <c r="A9533" s="36" t="str">
        <f>'0'!$A$4</f>
        <v>………………..</v>
      </c>
      <c r="B9533" s="37">
        <f>'0'!$A$2</f>
        <v>46112</v>
      </c>
      <c r="C9533" s="37" t="s">
        <v>1243</v>
      </c>
      <c r="D9533" s="119" t="str">
        <f>IF(G9533="","",VLOOKUP(G9533,номенклатури!R:T,2,0))</f>
        <v/>
      </c>
      <c r="E9533" s="333" t="str">
        <f>IF(G9533="","",VLOOKUP(G9533,номенклатури!R:T,3,0))</f>
        <v/>
      </c>
      <c r="F9533" s="159" t="str">
        <f>IF(G9533="","",IF(ISERROR(VLOOKUP(G9533,номенклатури!V:V,1,0)),E9533*H9533,E9533*I9533))</f>
        <v/>
      </c>
      <c r="G9533" s="14"/>
      <c r="H9533" s="15"/>
      <c r="I9533" s="15"/>
      <c r="J9533" s="15"/>
      <c r="K9533" s="15"/>
      <c r="L9533" s="217"/>
      <c r="M9533" s="22"/>
      <c r="N9533" s="119" t="str">
        <f>IF(G9533="","",VLOOKUP(G9533,номенклатури!R:U,4,0))</f>
        <v/>
      </c>
      <c r="O9533" s="119" t="str">
        <f>IF(M9533="","",VLOOKUP(M9533,'14'!D:D,1,0))</f>
        <v/>
      </c>
    </row>
    <row r="9534" spans="1:15" ht="12.75" customHeight="1" x14ac:dyDescent="0.2">
      <c r="A9534" s="36" t="str">
        <f>'0'!$A$4</f>
        <v>………………..</v>
      </c>
      <c r="B9534" s="37">
        <f>'0'!$A$2</f>
        <v>46112</v>
      </c>
      <c r="C9534" s="37" t="s">
        <v>1243</v>
      </c>
      <c r="D9534" s="119" t="str">
        <f>IF(G9534="","",VLOOKUP(G9534,номенклатури!R:T,2,0))</f>
        <v/>
      </c>
      <c r="E9534" s="333" t="str">
        <f>IF(G9534="","",VLOOKUP(G9534,номенклатури!R:T,3,0))</f>
        <v/>
      </c>
      <c r="F9534" s="159" t="str">
        <f>IF(G9534="","",IF(ISERROR(VLOOKUP(G9534,номенклатури!V:V,1,0)),E9534*H9534,E9534*I9534))</f>
        <v/>
      </c>
      <c r="G9534" s="14"/>
      <c r="H9534" s="15"/>
      <c r="I9534" s="15"/>
      <c r="J9534" s="15"/>
      <c r="K9534" s="15"/>
      <c r="L9534" s="217"/>
      <c r="M9534" s="22"/>
      <c r="N9534" s="119" t="str">
        <f>IF(G9534="","",VLOOKUP(G9534,номенклатури!R:U,4,0))</f>
        <v/>
      </c>
      <c r="O9534" s="119" t="str">
        <f>IF(M9534="","",VLOOKUP(M9534,'14'!D:D,1,0))</f>
        <v/>
      </c>
    </row>
    <row r="9535" spans="1:15" ht="12.75" customHeight="1" x14ac:dyDescent="0.2">
      <c r="A9535" s="36" t="str">
        <f>'0'!$A$4</f>
        <v>………………..</v>
      </c>
      <c r="B9535" s="37">
        <f>'0'!$A$2</f>
        <v>46112</v>
      </c>
      <c r="C9535" s="37" t="s">
        <v>1243</v>
      </c>
      <c r="D9535" s="119" t="str">
        <f>IF(G9535="","",VLOOKUP(G9535,номенклатури!R:T,2,0))</f>
        <v/>
      </c>
      <c r="E9535" s="333" t="str">
        <f>IF(G9535="","",VLOOKUP(G9535,номенклатури!R:T,3,0))</f>
        <v/>
      </c>
      <c r="F9535" s="159" t="str">
        <f>IF(G9535="","",IF(ISERROR(VLOOKUP(G9535,номенклатури!V:V,1,0)),E9535*H9535,E9535*I9535))</f>
        <v/>
      </c>
      <c r="G9535" s="14"/>
      <c r="H9535" s="15"/>
      <c r="I9535" s="15"/>
      <c r="J9535" s="15"/>
      <c r="K9535" s="15"/>
      <c r="L9535" s="217"/>
      <c r="M9535" s="22"/>
      <c r="N9535" s="119" t="str">
        <f>IF(G9535="","",VLOOKUP(G9535,номенклатури!R:U,4,0))</f>
        <v/>
      </c>
      <c r="O9535" s="119" t="str">
        <f>IF(M9535="","",VLOOKUP(M9535,'14'!D:D,1,0))</f>
        <v/>
      </c>
    </row>
    <row r="9536" spans="1:15" ht="12.75" customHeight="1" x14ac:dyDescent="0.2">
      <c r="A9536" s="36" t="str">
        <f>'0'!$A$4</f>
        <v>………………..</v>
      </c>
      <c r="B9536" s="37">
        <f>'0'!$A$2</f>
        <v>46112</v>
      </c>
      <c r="C9536" s="37" t="s">
        <v>1243</v>
      </c>
      <c r="D9536" s="119" t="str">
        <f>IF(G9536="","",VLOOKUP(G9536,номенклатури!R:T,2,0))</f>
        <v/>
      </c>
      <c r="E9536" s="333" t="str">
        <f>IF(G9536="","",VLOOKUP(G9536,номенклатури!R:T,3,0))</f>
        <v/>
      </c>
      <c r="F9536" s="159" t="str">
        <f>IF(G9536="","",IF(ISERROR(VLOOKUP(G9536,номенклатури!V:V,1,0)),E9536*H9536,E9536*I9536))</f>
        <v/>
      </c>
      <c r="G9536" s="14"/>
      <c r="H9536" s="15"/>
      <c r="I9536" s="15"/>
      <c r="J9536" s="15"/>
      <c r="K9536" s="15"/>
      <c r="L9536" s="217"/>
      <c r="M9536" s="22"/>
      <c r="N9536" s="119" t="str">
        <f>IF(G9536="","",VLOOKUP(G9536,номенклатури!R:U,4,0))</f>
        <v/>
      </c>
      <c r="O9536" s="119" t="str">
        <f>IF(M9536="","",VLOOKUP(M9536,'14'!D:D,1,0))</f>
        <v/>
      </c>
    </row>
    <row r="9537" spans="1:15" ht="12.75" customHeight="1" x14ac:dyDescent="0.2">
      <c r="A9537" s="36" t="str">
        <f>'0'!$A$4</f>
        <v>………………..</v>
      </c>
      <c r="B9537" s="37">
        <f>'0'!$A$2</f>
        <v>46112</v>
      </c>
      <c r="C9537" s="37" t="s">
        <v>1243</v>
      </c>
      <c r="D9537" s="119" t="str">
        <f>IF(G9537="","",VLOOKUP(G9537,номенклатури!R:T,2,0))</f>
        <v/>
      </c>
      <c r="E9537" s="333" t="str">
        <f>IF(G9537="","",VLOOKUP(G9537,номенклатури!R:T,3,0))</f>
        <v/>
      </c>
      <c r="F9537" s="159" t="str">
        <f>IF(G9537="","",IF(ISERROR(VLOOKUP(G9537,номенклатури!V:V,1,0)),E9537*H9537,E9537*I9537))</f>
        <v/>
      </c>
      <c r="G9537" s="14"/>
      <c r="H9537" s="15"/>
      <c r="I9537" s="15"/>
      <c r="J9537" s="15"/>
      <c r="K9537" s="15"/>
      <c r="L9537" s="217"/>
      <c r="M9537" s="22"/>
      <c r="N9537" s="119" t="str">
        <f>IF(G9537="","",VLOOKUP(G9537,номенклатури!R:U,4,0))</f>
        <v/>
      </c>
      <c r="O9537" s="119" t="str">
        <f>IF(M9537="","",VLOOKUP(M9537,'14'!D:D,1,0))</f>
        <v/>
      </c>
    </row>
    <row r="9538" spans="1:15" ht="12.75" customHeight="1" x14ac:dyDescent="0.2">
      <c r="A9538" s="36" t="str">
        <f>'0'!$A$4</f>
        <v>………………..</v>
      </c>
      <c r="B9538" s="37">
        <f>'0'!$A$2</f>
        <v>46112</v>
      </c>
      <c r="C9538" s="37" t="s">
        <v>1243</v>
      </c>
      <c r="D9538" s="119" t="str">
        <f>IF(G9538="","",VLOOKUP(G9538,номенклатури!R:T,2,0))</f>
        <v/>
      </c>
      <c r="E9538" s="333" t="str">
        <f>IF(G9538="","",VLOOKUP(G9538,номенклатури!R:T,3,0))</f>
        <v/>
      </c>
      <c r="F9538" s="159" t="str">
        <f>IF(G9538="","",IF(ISERROR(VLOOKUP(G9538,номенклатури!V:V,1,0)),E9538*H9538,E9538*I9538))</f>
        <v/>
      </c>
      <c r="G9538" s="14"/>
      <c r="H9538" s="15"/>
      <c r="I9538" s="15"/>
      <c r="J9538" s="15"/>
      <c r="K9538" s="15"/>
      <c r="L9538" s="217"/>
      <c r="M9538" s="22"/>
      <c r="N9538" s="119" t="str">
        <f>IF(G9538="","",VLOOKUP(G9538,номенклатури!R:U,4,0))</f>
        <v/>
      </c>
      <c r="O9538" s="119" t="str">
        <f>IF(M9538="","",VLOOKUP(M9538,'14'!D:D,1,0))</f>
        <v/>
      </c>
    </row>
    <row r="9539" spans="1:15" ht="12.75" customHeight="1" x14ac:dyDescent="0.2">
      <c r="A9539" s="36" t="str">
        <f>'0'!$A$4</f>
        <v>………………..</v>
      </c>
      <c r="B9539" s="37">
        <f>'0'!$A$2</f>
        <v>46112</v>
      </c>
      <c r="C9539" s="37" t="s">
        <v>1243</v>
      </c>
      <c r="D9539" s="119" t="str">
        <f>IF(G9539="","",VLOOKUP(G9539,номенклатури!R:T,2,0))</f>
        <v/>
      </c>
      <c r="E9539" s="333" t="str">
        <f>IF(G9539="","",VLOOKUP(G9539,номенклатури!R:T,3,0))</f>
        <v/>
      </c>
      <c r="F9539" s="159" t="str">
        <f>IF(G9539="","",IF(ISERROR(VLOOKUP(G9539,номенклатури!V:V,1,0)),E9539*H9539,E9539*I9539))</f>
        <v/>
      </c>
      <c r="G9539" s="14"/>
      <c r="H9539" s="15"/>
      <c r="I9539" s="15"/>
      <c r="J9539" s="15"/>
      <c r="K9539" s="15"/>
      <c r="L9539" s="217"/>
      <c r="M9539" s="22"/>
      <c r="N9539" s="119" t="str">
        <f>IF(G9539="","",VLOOKUP(G9539,номенклатури!R:U,4,0))</f>
        <v/>
      </c>
      <c r="O9539" s="119" t="str">
        <f>IF(M9539="","",VLOOKUP(M9539,'14'!D:D,1,0))</f>
        <v/>
      </c>
    </row>
    <row r="9540" spans="1:15" ht="12.75" customHeight="1" x14ac:dyDescent="0.2">
      <c r="A9540" s="36" t="str">
        <f>'0'!$A$4</f>
        <v>………………..</v>
      </c>
      <c r="B9540" s="37">
        <f>'0'!$A$2</f>
        <v>46112</v>
      </c>
      <c r="C9540" s="37" t="s">
        <v>1243</v>
      </c>
      <c r="D9540" s="119" t="str">
        <f>IF(G9540="","",VLOOKUP(G9540,номенклатури!R:T,2,0))</f>
        <v/>
      </c>
      <c r="E9540" s="333" t="str">
        <f>IF(G9540="","",VLOOKUP(G9540,номенклатури!R:T,3,0))</f>
        <v/>
      </c>
      <c r="F9540" s="159" t="str">
        <f>IF(G9540="","",IF(ISERROR(VLOOKUP(G9540,номенклатури!V:V,1,0)),E9540*H9540,E9540*I9540))</f>
        <v/>
      </c>
      <c r="G9540" s="14"/>
      <c r="H9540" s="15"/>
      <c r="I9540" s="15"/>
      <c r="J9540" s="15"/>
      <c r="K9540" s="15"/>
      <c r="L9540" s="217"/>
      <c r="M9540" s="22"/>
      <c r="N9540" s="119" t="str">
        <f>IF(G9540="","",VLOOKUP(G9540,номенклатури!R:U,4,0))</f>
        <v/>
      </c>
      <c r="O9540" s="119" t="str">
        <f>IF(M9540="","",VLOOKUP(M9540,'14'!D:D,1,0))</f>
        <v/>
      </c>
    </row>
    <row r="9541" spans="1:15" ht="12.75" customHeight="1" x14ac:dyDescent="0.2">
      <c r="A9541" s="36" t="str">
        <f>'0'!$A$4</f>
        <v>………………..</v>
      </c>
      <c r="B9541" s="37">
        <f>'0'!$A$2</f>
        <v>46112</v>
      </c>
      <c r="C9541" s="37" t="s">
        <v>1243</v>
      </c>
      <c r="D9541" s="119" t="str">
        <f>IF(G9541="","",VLOOKUP(G9541,номенклатури!R:T,2,0))</f>
        <v/>
      </c>
      <c r="E9541" s="333" t="str">
        <f>IF(G9541="","",VLOOKUP(G9541,номенклатури!R:T,3,0))</f>
        <v/>
      </c>
      <c r="F9541" s="159" t="str">
        <f>IF(G9541="","",IF(ISERROR(VLOOKUP(G9541,номенклатури!V:V,1,0)),E9541*H9541,E9541*I9541))</f>
        <v/>
      </c>
      <c r="G9541" s="14"/>
      <c r="H9541" s="15"/>
      <c r="I9541" s="15"/>
      <c r="J9541" s="15"/>
      <c r="K9541" s="15"/>
      <c r="L9541" s="217"/>
      <c r="M9541" s="22"/>
      <c r="N9541" s="119" t="str">
        <f>IF(G9541="","",VLOOKUP(G9541,номенклатури!R:U,4,0))</f>
        <v/>
      </c>
      <c r="O9541" s="119" t="str">
        <f>IF(M9541="","",VLOOKUP(M9541,'14'!D:D,1,0))</f>
        <v/>
      </c>
    </row>
    <row r="9542" spans="1:15" ht="12.75" customHeight="1" x14ac:dyDescent="0.2">
      <c r="A9542" s="36" t="str">
        <f>'0'!$A$4</f>
        <v>………………..</v>
      </c>
      <c r="B9542" s="37">
        <f>'0'!$A$2</f>
        <v>46112</v>
      </c>
      <c r="C9542" s="37" t="s">
        <v>1243</v>
      </c>
      <c r="D9542" s="119" t="str">
        <f>IF(G9542="","",VLOOKUP(G9542,номенклатури!R:T,2,0))</f>
        <v/>
      </c>
      <c r="E9542" s="333" t="str">
        <f>IF(G9542="","",VLOOKUP(G9542,номенклатури!R:T,3,0))</f>
        <v/>
      </c>
      <c r="F9542" s="159" t="str">
        <f>IF(G9542="","",IF(ISERROR(VLOOKUP(G9542,номенклатури!V:V,1,0)),E9542*H9542,E9542*I9542))</f>
        <v/>
      </c>
      <c r="G9542" s="14"/>
      <c r="H9542" s="15"/>
      <c r="I9542" s="15"/>
      <c r="J9542" s="15"/>
      <c r="K9542" s="15"/>
      <c r="L9542" s="217"/>
      <c r="M9542" s="22"/>
      <c r="N9542" s="119" t="str">
        <f>IF(G9542="","",VLOOKUP(G9542,номенклатури!R:U,4,0))</f>
        <v/>
      </c>
      <c r="O9542" s="119" t="str">
        <f>IF(M9542="","",VLOOKUP(M9542,'14'!D:D,1,0))</f>
        <v/>
      </c>
    </row>
    <row r="9543" spans="1:15" ht="12.75" customHeight="1" x14ac:dyDescent="0.2">
      <c r="A9543" s="36" t="str">
        <f>'0'!$A$4</f>
        <v>………………..</v>
      </c>
      <c r="B9543" s="37">
        <f>'0'!$A$2</f>
        <v>46112</v>
      </c>
      <c r="C9543" s="37" t="s">
        <v>1243</v>
      </c>
      <c r="D9543" s="119" t="str">
        <f>IF(G9543="","",VLOOKUP(G9543,номенклатури!R:T,2,0))</f>
        <v/>
      </c>
      <c r="E9543" s="333" t="str">
        <f>IF(G9543="","",VLOOKUP(G9543,номенклатури!R:T,3,0))</f>
        <v/>
      </c>
      <c r="F9543" s="159" t="str">
        <f>IF(G9543="","",IF(ISERROR(VLOOKUP(G9543,номенклатури!V:V,1,0)),E9543*H9543,E9543*I9543))</f>
        <v/>
      </c>
      <c r="G9543" s="14"/>
      <c r="H9543" s="15"/>
      <c r="I9543" s="15"/>
      <c r="J9543" s="15"/>
      <c r="K9543" s="15"/>
      <c r="L9543" s="217"/>
      <c r="M9543" s="22"/>
      <c r="N9543" s="119" t="str">
        <f>IF(G9543="","",VLOOKUP(G9543,номенклатури!R:U,4,0))</f>
        <v/>
      </c>
      <c r="O9543" s="119" t="str">
        <f>IF(M9543="","",VLOOKUP(M9543,'14'!D:D,1,0))</f>
        <v/>
      </c>
    </row>
    <row r="9544" spans="1:15" ht="12.75" customHeight="1" x14ac:dyDescent="0.2">
      <c r="A9544" s="36" t="str">
        <f>'0'!$A$4</f>
        <v>………………..</v>
      </c>
      <c r="B9544" s="37">
        <f>'0'!$A$2</f>
        <v>46112</v>
      </c>
      <c r="C9544" s="37" t="s">
        <v>1243</v>
      </c>
      <c r="D9544" s="119" t="str">
        <f>IF(G9544="","",VLOOKUP(G9544,номенклатури!R:T,2,0))</f>
        <v/>
      </c>
      <c r="E9544" s="333" t="str">
        <f>IF(G9544="","",VLOOKUP(G9544,номенклатури!R:T,3,0))</f>
        <v/>
      </c>
      <c r="F9544" s="159" t="str">
        <f>IF(G9544="","",IF(ISERROR(VLOOKUP(G9544,номенклатури!V:V,1,0)),E9544*H9544,E9544*I9544))</f>
        <v/>
      </c>
      <c r="G9544" s="14"/>
      <c r="H9544" s="15"/>
      <c r="I9544" s="15"/>
      <c r="J9544" s="15"/>
      <c r="K9544" s="15"/>
      <c r="L9544" s="217"/>
      <c r="M9544" s="22"/>
      <c r="N9544" s="119" t="str">
        <f>IF(G9544="","",VLOOKUP(G9544,номенклатури!R:U,4,0))</f>
        <v/>
      </c>
      <c r="O9544" s="119" t="str">
        <f>IF(M9544="","",VLOOKUP(M9544,'14'!D:D,1,0))</f>
        <v/>
      </c>
    </row>
    <row r="9545" spans="1:15" ht="12.75" customHeight="1" x14ac:dyDescent="0.2">
      <c r="A9545" s="36" t="str">
        <f>'0'!$A$4</f>
        <v>………………..</v>
      </c>
      <c r="B9545" s="37">
        <f>'0'!$A$2</f>
        <v>46112</v>
      </c>
      <c r="C9545" s="37" t="s">
        <v>1243</v>
      </c>
      <c r="D9545" s="119" t="str">
        <f>IF(G9545="","",VLOOKUP(G9545,номенклатури!R:T,2,0))</f>
        <v/>
      </c>
      <c r="E9545" s="333" t="str">
        <f>IF(G9545="","",VLOOKUP(G9545,номенклатури!R:T,3,0))</f>
        <v/>
      </c>
      <c r="F9545" s="159" t="str">
        <f>IF(G9545="","",IF(ISERROR(VLOOKUP(G9545,номенклатури!V:V,1,0)),E9545*H9545,E9545*I9545))</f>
        <v/>
      </c>
      <c r="G9545" s="14"/>
      <c r="H9545" s="15"/>
      <c r="I9545" s="15"/>
      <c r="J9545" s="15"/>
      <c r="K9545" s="15"/>
      <c r="L9545" s="217"/>
      <c r="M9545" s="22"/>
      <c r="N9545" s="119" t="str">
        <f>IF(G9545="","",VLOOKUP(G9545,номенклатури!R:U,4,0))</f>
        <v/>
      </c>
      <c r="O9545" s="119" t="str">
        <f>IF(M9545="","",VLOOKUP(M9545,'14'!D:D,1,0))</f>
        <v/>
      </c>
    </row>
    <row r="9546" spans="1:15" ht="12.75" customHeight="1" x14ac:dyDescent="0.2">
      <c r="A9546" s="36" t="str">
        <f>'0'!$A$4</f>
        <v>………………..</v>
      </c>
      <c r="B9546" s="37">
        <f>'0'!$A$2</f>
        <v>46112</v>
      </c>
      <c r="C9546" s="37" t="s">
        <v>1243</v>
      </c>
      <c r="D9546" s="119" t="str">
        <f>IF(G9546="","",VLOOKUP(G9546,номенклатури!R:T,2,0))</f>
        <v/>
      </c>
      <c r="E9546" s="333" t="str">
        <f>IF(G9546="","",VLOOKUP(G9546,номенклатури!R:T,3,0))</f>
        <v/>
      </c>
      <c r="F9546" s="159" t="str">
        <f>IF(G9546="","",IF(ISERROR(VLOOKUP(G9546,номенклатури!V:V,1,0)),E9546*H9546,E9546*I9546))</f>
        <v/>
      </c>
      <c r="G9546" s="14"/>
      <c r="H9546" s="15"/>
      <c r="I9546" s="15"/>
      <c r="J9546" s="15"/>
      <c r="K9546" s="15"/>
      <c r="L9546" s="217"/>
      <c r="M9546" s="22"/>
      <c r="N9546" s="119" t="str">
        <f>IF(G9546="","",VLOOKUP(G9546,номенклатури!R:U,4,0))</f>
        <v/>
      </c>
      <c r="O9546" s="119" t="str">
        <f>IF(M9546="","",VLOOKUP(M9546,'14'!D:D,1,0))</f>
        <v/>
      </c>
    </row>
    <row r="9547" spans="1:15" ht="12.75" customHeight="1" x14ac:dyDescent="0.2">
      <c r="A9547" s="36" t="str">
        <f>'0'!$A$4</f>
        <v>………………..</v>
      </c>
      <c r="B9547" s="37">
        <f>'0'!$A$2</f>
        <v>46112</v>
      </c>
      <c r="C9547" s="37" t="s">
        <v>1243</v>
      </c>
      <c r="D9547" s="119" t="str">
        <f>IF(G9547="","",VLOOKUP(G9547,номенклатури!R:T,2,0))</f>
        <v/>
      </c>
      <c r="E9547" s="333" t="str">
        <f>IF(G9547="","",VLOOKUP(G9547,номенклатури!R:T,3,0))</f>
        <v/>
      </c>
      <c r="F9547" s="159" t="str">
        <f>IF(G9547="","",IF(ISERROR(VLOOKUP(G9547,номенклатури!V:V,1,0)),E9547*H9547,E9547*I9547))</f>
        <v/>
      </c>
      <c r="G9547" s="14"/>
      <c r="H9547" s="15"/>
      <c r="I9547" s="15"/>
      <c r="J9547" s="15"/>
      <c r="K9547" s="15"/>
      <c r="L9547" s="217"/>
      <c r="M9547" s="22"/>
      <c r="N9547" s="119" t="str">
        <f>IF(G9547="","",VLOOKUP(G9547,номенклатури!R:U,4,0))</f>
        <v/>
      </c>
      <c r="O9547" s="119" t="str">
        <f>IF(M9547="","",VLOOKUP(M9547,'14'!D:D,1,0))</f>
        <v/>
      </c>
    </row>
    <row r="9548" spans="1:15" ht="12.75" customHeight="1" x14ac:dyDescent="0.2">
      <c r="A9548" s="36" t="str">
        <f>'0'!$A$4</f>
        <v>………………..</v>
      </c>
      <c r="B9548" s="37">
        <f>'0'!$A$2</f>
        <v>46112</v>
      </c>
      <c r="C9548" s="37" t="s">
        <v>1243</v>
      </c>
      <c r="D9548" s="119" t="str">
        <f>IF(G9548="","",VLOOKUP(G9548,номенклатури!R:T,2,0))</f>
        <v/>
      </c>
      <c r="E9548" s="333" t="str">
        <f>IF(G9548="","",VLOOKUP(G9548,номенклатури!R:T,3,0))</f>
        <v/>
      </c>
      <c r="F9548" s="159" t="str">
        <f>IF(G9548="","",IF(ISERROR(VLOOKUP(G9548,номенклатури!V:V,1,0)),E9548*H9548,E9548*I9548))</f>
        <v/>
      </c>
      <c r="G9548" s="14"/>
      <c r="H9548" s="15"/>
      <c r="I9548" s="15"/>
      <c r="J9548" s="15"/>
      <c r="K9548" s="15"/>
      <c r="L9548" s="217"/>
      <c r="M9548" s="22"/>
      <c r="N9548" s="119" t="str">
        <f>IF(G9548="","",VLOOKUP(G9548,номенклатури!R:U,4,0))</f>
        <v/>
      </c>
      <c r="O9548" s="119" t="str">
        <f>IF(M9548="","",VLOOKUP(M9548,'14'!D:D,1,0))</f>
        <v/>
      </c>
    </row>
    <row r="9549" spans="1:15" ht="12.75" customHeight="1" x14ac:dyDescent="0.2">
      <c r="A9549" s="36" t="str">
        <f>'0'!$A$4</f>
        <v>………………..</v>
      </c>
      <c r="B9549" s="37">
        <f>'0'!$A$2</f>
        <v>46112</v>
      </c>
      <c r="C9549" s="37" t="s">
        <v>1243</v>
      </c>
      <c r="D9549" s="119" t="str">
        <f>IF(G9549="","",VLOOKUP(G9549,номенклатури!R:T,2,0))</f>
        <v/>
      </c>
      <c r="E9549" s="333" t="str">
        <f>IF(G9549="","",VLOOKUP(G9549,номенклатури!R:T,3,0))</f>
        <v/>
      </c>
      <c r="F9549" s="159" t="str">
        <f>IF(G9549="","",IF(ISERROR(VLOOKUP(G9549,номенклатури!V:V,1,0)),E9549*H9549,E9549*I9549))</f>
        <v/>
      </c>
      <c r="G9549" s="14"/>
      <c r="H9549" s="15"/>
      <c r="I9549" s="15"/>
      <c r="J9549" s="15"/>
      <c r="K9549" s="15"/>
      <c r="L9549" s="217"/>
      <c r="M9549" s="22"/>
      <c r="N9549" s="119" t="str">
        <f>IF(G9549="","",VLOOKUP(G9549,номенклатури!R:U,4,0))</f>
        <v/>
      </c>
      <c r="O9549" s="119" t="str">
        <f>IF(M9549="","",VLOOKUP(M9549,'14'!D:D,1,0))</f>
        <v/>
      </c>
    </row>
    <row r="9550" spans="1:15" ht="12.75" customHeight="1" x14ac:dyDescent="0.2">
      <c r="A9550" s="36" t="str">
        <f>'0'!$A$4</f>
        <v>………………..</v>
      </c>
      <c r="B9550" s="37">
        <f>'0'!$A$2</f>
        <v>46112</v>
      </c>
      <c r="C9550" s="37" t="s">
        <v>1243</v>
      </c>
      <c r="D9550" s="119" t="str">
        <f>IF(G9550="","",VLOOKUP(G9550,номенклатури!R:T,2,0))</f>
        <v/>
      </c>
      <c r="E9550" s="333" t="str">
        <f>IF(G9550="","",VLOOKUP(G9550,номенклатури!R:T,3,0))</f>
        <v/>
      </c>
      <c r="F9550" s="159" t="str">
        <f>IF(G9550="","",IF(ISERROR(VLOOKUP(G9550,номенклатури!V:V,1,0)),E9550*H9550,E9550*I9550))</f>
        <v/>
      </c>
      <c r="G9550" s="14"/>
      <c r="H9550" s="15"/>
      <c r="I9550" s="15"/>
      <c r="J9550" s="15"/>
      <c r="K9550" s="15"/>
      <c r="L9550" s="217"/>
      <c r="M9550" s="22"/>
      <c r="N9550" s="119" t="str">
        <f>IF(G9550="","",VLOOKUP(G9550,номенклатури!R:U,4,0))</f>
        <v/>
      </c>
      <c r="O9550" s="119" t="str">
        <f>IF(M9550="","",VLOOKUP(M9550,'14'!D:D,1,0))</f>
        <v/>
      </c>
    </row>
    <row r="9551" spans="1:15" ht="12.75" customHeight="1" x14ac:dyDescent="0.2">
      <c r="A9551" s="36" t="str">
        <f>'0'!$A$4</f>
        <v>………………..</v>
      </c>
      <c r="B9551" s="37">
        <f>'0'!$A$2</f>
        <v>46112</v>
      </c>
      <c r="C9551" s="37" t="s">
        <v>1243</v>
      </c>
      <c r="D9551" s="119" t="str">
        <f>IF(G9551="","",VLOOKUP(G9551,номенклатури!R:T,2,0))</f>
        <v/>
      </c>
      <c r="E9551" s="333" t="str">
        <f>IF(G9551="","",VLOOKUP(G9551,номенклатури!R:T,3,0))</f>
        <v/>
      </c>
      <c r="F9551" s="159" t="str">
        <f>IF(G9551="","",IF(ISERROR(VLOOKUP(G9551,номенклатури!V:V,1,0)),E9551*H9551,E9551*I9551))</f>
        <v/>
      </c>
      <c r="G9551" s="14"/>
      <c r="H9551" s="15"/>
      <c r="I9551" s="15"/>
      <c r="J9551" s="15"/>
      <c r="K9551" s="15"/>
      <c r="L9551" s="217"/>
      <c r="M9551" s="22"/>
      <c r="N9551" s="119" t="str">
        <f>IF(G9551="","",VLOOKUP(G9551,номенклатури!R:U,4,0))</f>
        <v/>
      </c>
      <c r="O9551" s="119" t="str">
        <f>IF(M9551="","",VLOOKUP(M9551,'14'!D:D,1,0))</f>
        <v/>
      </c>
    </row>
    <row r="9552" spans="1:15" ht="12.75" customHeight="1" x14ac:dyDescent="0.2">
      <c r="A9552" s="36" t="str">
        <f>'0'!$A$4</f>
        <v>………………..</v>
      </c>
      <c r="B9552" s="37">
        <f>'0'!$A$2</f>
        <v>46112</v>
      </c>
      <c r="C9552" s="37" t="s">
        <v>1243</v>
      </c>
      <c r="D9552" s="119" t="str">
        <f>IF(G9552="","",VLOOKUP(G9552,номенклатури!R:T,2,0))</f>
        <v/>
      </c>
      <c r="E9552" s="333" t="str">
        <f>IF(G9552="","",VLOOKUP(G9552,номенклатури!R:T,3,0))</f>
        <v/>
      </c>
      <c r="F9552" s="159" t="str">
        <f>IF(G9552="","",IF(ISERROR(VLOOKUP(G9552,номенклатури!V:V,1,0)),E9552*H9552,E9552*I9552))</f>
        <v/>
      </c>
      <c r="G9552" s="14"/>
      <c r="H9552" s="15"/>
      <c r="I9552" s="15"/>
      <c r="J9552" s="15"/>
      <c r="K9552" s="15"/>
      <c r="L9552" s="217"/>
      <c r="M9552" s="22"/>
      <c r="N9552" s="119" t="str">
        <f>IF(G9552="","",VLOOKUP(G9552,номенклатури!R:U,4,0))</f>
        <v/>
      </c>
      <c r="O9552" s="119" t="str">
        <f>IF(M9552="","",VLOOKUP(M9552,'14'!D:D,1,0))</f>
        <v/>
      </c>
    </row>
    <row r="9553" spans="1:15" ht="12.75" customHeight="1" x14ac:dyDescent="0.2">
      <c r="A9553" s="36" t="str">
        <f>'0'!$A$4</f>
        <v>………………..</v>
      </c>
      <c r="B9553" s="37">
        <f>'0'!$A$2</f>
        <v>46112</v>
      </c>
      <c r="C9553" s="37" t="s">
        <v>1243</v>
      </c>
      <c r="D9553" s="119" t="str">
        <f>IF(G9553="","",VLOOKUP(G9553,номенклатури!R:T,2,0))</f>
        <v/>
      </c>
      <c r="E9553" s="333" t="str">
        <f>IF(G9553="","",VLOOKUP(G9553,номенклатури!R:T,3,0))</f>
        <v/>
      </c>
      <c r="F9553" s="159" t="str">
        <f>IF(G9553="","",IF(ISERROR(VLOOKUP(G9553,номенклатури!V:V,1,0)),E9553*H9553,E9553*I9553))</f>
        <v/>
      </c>
      <c r="G9553" s="14"/>
      <c r="H9553" s="15"/>
      <c r="I9553" s="15"/>
      <c r="J9553" s="15"/>
      <c r="K9553" s="15"/>
      <c r="L9553" s="217"/>
      <c r="M9553" s="22"/>
      <c r="N9553" s="119" t="str">
        <f>IF(G9553="","",VLOOKUP(G9553,номенклатури!R:U,4,0))</f>
        <v/>
      </c>
      <c r="O9553" s="119" t="str">
        <f>IF(M9553="","",VLOOKUP(M9553,'14'!D:D,1,0))</f>
        <v/>
      </c>
    </row>
    <row r="9554" spans="1:15" ht="12.75" customHeight="1" x14ac:dyDescent="0.2">
      <c r="A9554" s="36" t="str">
        <f>'0'!$A$4</f>
        <v>………………..</v>
      </c>
      <c r="B9554" s="37">
        <f>'0'!$A$2</f>
        <v>46112</v>
      </c>
      <c r="C9554" s="37" t="s">
        <v>1243</v>
      </c>
      <c r="D9554" s="119" t="str">
        <f>IF(G9554="","",VLOOKUP(G9554,номенклатури!R:T,2,0))</f>
        <v/>
      </c>
      <c r="E9554" s="333" t="str">
        <f>IF(G9554="","",VLOOKUP(G9554,номенклатури!R:T,3,0))</f>
        <v/>
      </c>
      <c r="F9554" s="159" t="str">
        <f>IF(G9554="","",IF(ISERROR(VLOOKUP(G9554,номенклатури!V:V,1,0)),E9554*H9554,E9554*I9554))</f>
        <v/>
      </c>
      <c r="G9554" s="14"/>
      <c r="H9554" s="15"/>
      <c r="I9554" s="15"/>
      <c r="J9554" s="15"/>
      <c r="K9554" s="15"/>
      <c r="L9554" s="217"/>
      <c r="M9554" s="22"/>
      <c r="N9554" s="119" t="str">
        <f>IF(G9554="","",VLOOKUP(G9554,номенклатури!R:U,4,0))</f>
        <v/>
      </c>
      <c r="O9554" s="119" t="str">
        <f>IF(M9554="","",VLOOKUP(M9554,'14'!D:D,1,0))</f>
        <v/>
      </c>
    </row>
    <row r="9555" spans="1:15" ht="12.75" customHeight="1" x14ac:dyDescent="0.2">
      <c r="A9555" s="36" t="str">
        <f>'0'!$A$4</f>
        <v>………………..</v>
      </c>
      <c r="B9555" s="37">
        <f>'0'!$A$2</f>
        <v>46112</v>
      </c>
      <c r="C9555" s="37" t="s">
        <v>1243</v>
      </c>
      <c r="D9555" s="119" t="str">
        <f>IF(G9555="","",VLOOKUP(G9555,номенклатури!R:T,2,0))</f>
        <v/>
      </c>
      <c r="E9555" s="333" t="str">
        <f>IF(G9555="","",VLOOKUP(G9555,номенклатури!R:T,3,0))</f>
        <v/>
      </c>
      <c r="F9555" s="159" t="str">
        <f>IF(G9555="","",IF(ISERROR(VLOOKUP(G9555,номенклатури!V:V,1,0)),E9555*H9555,E9555*I9555))</f>
        <v/>
      </c>
      <c r="G9555" s="14"/>
      <c r="H9555" s="15"/>
      <c r="I9555" s="15"/>
      <c r="J9555" s="15"/>
      <c r="K9555" s="15"/>
      <c r="L9555" s="217"/>
      <c r="M9555" s="22"/>
      <c r="N9555" s="119" t="str">
        <f>IF(G9555="","",VLOOKUP(G9555,номенклатури!R:U,4,0))</f>
        <v/>
      </c>
      <c r="O9555" s="119" t="str">
        <f>IF(M9555="","",VLOOKUP(M9555,'14'!D:D,1,0))</f>
        <v/>
      </c>
    </row>
    <row r="9556" spans="1:15" ht="12.75" customHeight="1" x14ac:dyDescent="0.2">
      <c r="A9556" s="36" t="str">
        <f>'0'!$A$4</f>
        <v>………………..</v>
      </c>
      <c r="B9556" s="37">
        <f>'0'!$A$2</f>
        <v>46112</v>
      </c>
      <c r="C9556" s="37" t="s">
        <v>1243</v>
      </c>
      <c r="D9556" s="119" t="str">
        <f>IF(G9556="","",VLOOKUP(G9556,номенклатури!R:T,2,0))</f>
        <v/>
      </c>
      <c r="E9556" s="333" t="str">
        <f>IF(G9556="","",VLOOKUP(G9556,номенклатури!R:T,3,0))</f>
        <v/>
      </c>
      <c r="F9556" s="159" t="str">
        <f>IF(G9556="","",IF(ISERROR(VLOOKUP(G9556,номенклатури!V:V,1,0)),E9556*H9556,E9556*I9556))</f>
        <v/>
      </c>
      <c r="G9556" s="14"/>
      <c r="H9556" s="15"/>
      <c r="I9556" s="15"/>
      <c r="J9556" s="15"/>
      <c r="K9556" s="15"/>
      <c r="L9556" s="217"/>
      <c r="M9556" s="22"/>
      <c r="N9556" s="119" t="str">
        <f>IF(G9556="","",VLOOKUP(G9556,номенклатури!R:U,4,0))</f>
        <v/>
      </c>
      <c r="O9556" s="119" t="str">
        <f>IF(M9556="","",VLOOKUP(M9556,'14'!D:D,1,0))</f>
        <v/>
      </c>
    </row>
    <row r="9557" spans="1:15" ht="12.75" customHeight="1" x14ac:dyDescent="0.2">
      <c r="A9557" s="36" t="str">
        <f>'0'!$A$4</f>
        <v>………………..</v>
      </c>
      <c r="B9557" s="37">
        <f>'0'!$A$2</f>
        <v>46112</v>
      </c>
      <c r="C9557" s="37" t="s">
        <v>1243</v>
      </c>
      <c r="D9557" s="119" t="str">
        <f>IF(G9557="","",VLOOKUP(G9557,номенклатури!R:T,2,0))</f>
        <v/>
      </c>
      <c r="E9557" s="333" t="str">
        <f>IF(G9557="","",VLOOKUP(G9557,номенклатури!R:T,3,0))</f>
        <v/>
      </c>
      <c r="F9557" s="159" t="str">
        <f>IF(G9557="","",IF(ISERROR(VLOOKUP(G9557,номенклатури!V:V,1,0)),E9557*H9557,E9557*I9557))</f>
        <v/>
      </c>
      <c r="G9557" s="14"/>
      <c r="H9557" s="15"/>
      <c r="I9557" s="15"/>
      <c r="J9557" s="15"/>
      <c r="K9557" s="15"/>
      <c r="L9557" s="217"/>
      <c r="M9557" s="22"/>
      <c r="N9557" s="119" t="str">
        <f>IF(G9557="","",VLOOKUP(G9557,номенклатури!R:U,4,0))</f>
        <v/>
      </c>
      <c r="O9557" s="119" t="str">
        <f>IF(M9557="","",VLOOKUP(M9557,'14'!D:D,1,0))</f>
        <v/>
      </c>
    </row>
    <row r="9558" spans="1:15" ht="12.75" customHeight="1" x14ac:dyDescent="0.2">
      <c r="A9558" s="36" t="str">
        <f>'0'!$A$4</f>
        <v>………………..</v>
      </c>
      <c r="B9558" s="37">
        <f>'0'!$A$2</f>
        <v>46112</v>
      </c>
      <c r="C9558" s="37" t="s">
        <v>1243</v>
      </c>
      <c r="D9558" s="119" t="str">
        <f>IF(G9558="","",VLOOKUP(G9558,номенклатури!R:T,2,0))</f>
        <v/>
      </c>
      <c r="E9558" s="333" t="str">
        <f>IF(G9558="","",VLOOKUP(G9558,номенклатури!R:T,3,0))</f>
        <v/>
      </c>
      <c r="F9558" s="159" t="str">
        <f>IF(G9558="","",IF(ISERROR(VLOOKUP(G9558,номенклатури!V:V,1,0)),E9558*H9558,E9558*I9558))</f>
        <v/>
      </c>
      <c r="G9558" s="14"/>
      <c r="H9558" s="15"/>
      <c r="I9558" s="15"/>
      <c r="J9558" s="15"/>
      <c r="K9558" s="15"/>
      <c r="L9558" s="217"/>
      <c r="M9558" s="22"/>
      <c r="N9558" s="119" t="str">
        <f>IF(G9558="","",VLOOKUP(G9558,номенклатури!R:U,4,0))</f>
        <v/>
      </c>
      <c r="O9558" s="119" t="str">
        <f>IF(M9558="","",VLOOKUP(M9558,'14'!D:D,1,0))</f>
        <v/>
      </c>
    </row>
    <row r="9559" spans="1:15" ht="12.75" customHeight="1" x14ac:dyDescent="0.2">
      <c r="A9559" s="36" t="str">
        <f>'0'!$A$4</f>
        <v>………………..</v>
      </c>
      <c r="B9559" s="37">
        <f>'0'!$A$2</f>
        <v>46112</v>
      </c>
      <c r="C9559" s="37" t="s">
        <v>1243</v>
      </c>
      <c r="D9559" s="119" t="str">
        <f>IF(G9559="","",VLOOKUP(G9559,номенклатури!R:T,2,0))</f>
        <v/>
      </c>
      <c r="E9559" s="333" t="str">
        <f>IF(G9559="","",VLOOKUP(G9559,номенклатури!R:T,3,0))</f>
        <v/>
      </c>
      <c r="F9559" s="159" t="str">
        <f>IF(G9559="","",IF(ISERROR(VLOOKUP(G9559,номенклатури!V:V,1,0)),E9559*H9559,E9559*I9559))</f>
        <v/>
      </c>
      <c r="G9559" s="14"/>
      <c r="H9559" s="15"/>
      <c r="I9559" s="15"/>
      <c r="J9559" s="15"/>
      <c r="K9559" s="15"/>
      <c r="L9559" s="217"/>
      <c r="M9559" s="22"/>
      <c r="N9559" s="119" t="str">
        <f>IF(G9559="","",VLOOKUP(G9559,номенклатури!R:U,4,0))</f>
        <v/>
      </c>
      <c r="O9559" s="119" t="str">
        <f>IF(M9559="","",VLOOKUP(M9559,'14'!D:D,1,0))</f>
        <v/>
      </c>
    </row>
    <row r="9560" spans="1:15" ht="12.75" customHeight="1" x14ac:dyDescent="0.2">
      <c r="A9560" s="36" t="str">
        <f>'0'!$A$4</f>
        <v>………………..</v>
      </c>
      <c r="B9560" s="37">
        <f>'0'!$A$2</f>
        <v>46112</v>
      </c>
      <c r="C9560" s="37" t="s">
        <v>1243</v>
      </c>
      <c r="D9560" s="119" t="str">
        <f>IF(G9560="","",VLOOKUP(G9560,номенклатури!R:T,2,0))</f>
        <v/>
      </c>
      <c r="E9560" s="333" t="str">
        <f>IF(G9560="","",VLOOKUP(G9560,номенклатури!R:T,3,0))</f>
        <v/>
      </c>
      <c r="F9560" s="159" t="str">
        <f>IF(G9560="","",IF(ISERROR(VLOOKUP(G9560,номенклатури!V:V,1,0)),E9560*H9560,E9560*I9560))</f>
        <v/>
      </c>
      <c r="G9560" s="14"/>
      <c r="H9560" s="15"/>
      <c r="I9560" s="15"/>
      <c r="J9560" s="15"/>
      <c r="K9560" s="15"/>
      <c r="L9560" s="217"/>
      <c r="M9560" s="22"/>
      <c r="N9560" s="119" t="str">
        <f>IF(G9560="","",VLOOKUP(G9560,номенклатури!R:U,4,0))</f>
        <v/>
      </c>
      <c r="O9560" s="119" t="str">
        <f>IF(M9560="","",VLOOKUP(M9560,'14'!D:D,1,0))</f>
        <v/>
      </c>
    </row>
    <row r="9561" spans="1:15" ht="12.75" customHeight="1" x14ac:dyDescent="0.2">
      <c r="A9561" s="36" t="str">
        <f>'0'!$A$4</f>
        <v>………………..</v>
      </c>
      <c r="B9561" s="37">
        <f>'0'!$A$2</f>
        <v>46112</v>
      </c>
      <c r="C9561" s="37" t="s">
        <v>1243</v>
      </c>
      <c r="D9561" s="119" t="str">
        <f>IF(G9561="","",VLOOKUP(G9561,номенклатури!R:T,2,0))</f>
        <v/>
      </c>
      <c r="E9561" s="333" t="str">
        <f>IF(G9561="","",VLOOKUP(G9561,номенклатури!R:T,3,0))</f>
        <v/>
      </c>
      <c r="F9561" s="159" t="str">
        <f>IF(G9561="","",IF(ISERROR(VLOOKUP(G9561,номенклатури!V:V,1,0)),E9561*H9561,E9561*I9561))</f>
        <v/>
      </c>
      <c r="G9561" s="14"/>
      <c r="H9561" s="15"/>
      <c r="I9561" s="15"/>
      <c r="J9561" s="15"/>
      <c r="K9561" s="15"/>
      <c r="L9561" s="217"/>
      <c r="M9561" s="22"/>
      <c r="N9561" s="119" t="str">
        <f>IF(G9561="","",VLOOKUP(G9561,номенклатури!R:U,4,0))</f>
        <v/>
      </c>
      <c r="O9561" s="119" t="str">
        <f>IF(M9561="","",VLOOKUP(M9561,'14'!D:D,1,0))</f>
        <v/>
      </c>
    </row>
    <row r="9562" spans="1:15" ht="12.75" customHeight="1" x14ac:dyDescent="0.2">
      <c r="A9562" s="36" t="str">
        <f>'0'!$A$4</f>
        <v>………………..</v>
      </c>
      <c r="B9562" s="37">
        <f>'0'!$A$2</f>
        <v>46112</v>
      </c>
      <c r="C9562" s="37" t="s">
        <v>1243</v>
      </c>
      <c r="D9562" s="119" t="str">
        <f>IF(G9562="","",VLOOKUP(G9562,номенклатури!R:T,2,0))</f>
        <v/>
      </c>
      <c r="E9562" s="333" t="str">
        <f>IF(G9562="","",VLOOKUP(G9562,номенклатури!R:T,3,0))</f>
        <v/>
      </c>
      <c r="F9562" s="159" t="str">
        <f>IF(G9562="","",IF(ISERROR(VLOOKUP(G9562,номенклатури!V:V,1,0)),E9562*H9562,E9562*I9562))</f>
        <v/>
      </c>
      <c r="G9562" s="14"/>
      <c r="H9562" s="15"/>
      <c r="I9562" s="15"/>
      <c r="J9562" s="15"/>
      <c r="K9562" s="15"/>
      <c r="L9562" s="217"/>
      <c r="M9562" s="22"/>
      <c r="N9562" s="119" t="str">
        <f>IF(G9562="","",VLOOKUP(G9562,номенклатури!R:U,4,0))</f>
        <v/>
      </c>
      <c r="O9562" s="119" t="str">
        <f>IF(M9562="","",VLOOKUP(M9562,'14'!D:D,1,0))</f>
        <v/>
      </c>
    </row>
    <row r="9563" spans="1:15" ht="12.75" customHeight="1" x14ac:dyDescent="0.2">
      <c r="A9563" s="36" t="str">
        <f>'0'!$A$4</f>
        <v>………………..</v>
      </c>
      <c r="B9563" s="37">
        <f>'0'!$A$2</f>
        <v>46112</v>
      </c>
      <c r="C9563" s="37" t="s">
        <v>1243</v>
      </c>
      <c r="D9563" s="119" t="str">
        <f>IF(G9563="","",VLOOKUP(G9563,номенклатури!R:T,2,0))</f>
        <v/>
      </c>
      <c r="E9563" s="333" t="str">
        <f>IF(G9563="","",VLOOKUP(G9563,номенклатури!R:T,3,0))</f>
        <v/>
      </c>
      <c r="F9563" s="159" t="str">
        <f>IF(G9563="","",IF(ISERROR(VLOOKUP(G9563,номенклатури!V:V,1,0)),E9563*H9563,E9563*I9563))</f>
        <v/>
      </c>
      <c r="G9563" s="14"/>
      <c r="H9563" s="15"/>
      <c r="I9563" s="15"/>
      <c r="J9563" s="15"/>
      <c r="K9563" s="15"/>
      <c r="L9563" s="217"/>
      <c r="M9563" s="22"/>
      <c r="N9563" s="119" t="str">
        <f>IF(G9563="","",VLOOKUP(G9563,номенклатури!R:U,4,0))</f>
        <v/>
      </c>
      <c r="O9563" s="119" t="str">
        <f>IF(M9563="","",VLOOKUP(M9563,'14'!D:D,1,0))</f>
        <v/>
      </c>
    </row>
    <row r="9564" spans="1:15" ht="12.75" customHeight="1" x14ac:dyDescent="0.2">
      <c r="A9564" s="36" t="str">
        <f>'0'!$A$4</f>
        <v>………………..</v>
      </c>
      <c r="B9564" s="37">
        <f>'0'!$A$2</f>
        <v>46112</v>
      </c>
      <c r="C9564" s="37" t="s">
        <v>1243</v>
      </c>
      <c r="D9564" s="119" t="str">
        <f>IF(G9564="","",VLOOKUP(G9564,номенклатури!R:T,2,0))</f>
        <v/>
      </c>
      <c r="E9564" s="333" t="str">
        <f>IF(G9564="","",VLOOKUP(G9564,номенклатури!R:T,3,0))</f>
        <v/>
      </c>
      <c r="F9564" s="159" t="str">
        <f>IF(G9564="","",IF(ISERROR(VLOOKUP(G9564,номенклатури!V:V,1,0)),E9564*H9564,E9564*I9564))</f>
        <v/>
      </c>
      <c r="G9564" s="14"/>
      <c r="H9564" s="15"/>
      <c r="I9564" s="15"/>
      <c r="J9564" s="15"/>
      <c r="K9564" s="15"/>
      <c r="L9564" s="217"/>
      <c r="M9564" s="22"/>
      <c r="N9564" s="119" t="str">
        <f>IF(G9564="","",VLOOKUP(G9564,номенклатури!R:U,4,0))</f>
        <v/>
      </c>
      <c r="O9564" s="119" t="str">
        <f>IF(M9564="","",VLOOKUP(M9564,'14'!D:D,1,0))</f>
        <v/>
      </c>
    </row>
    <row r="9565" spans="1:15" ht="12.75" customHeight="1" x14ac:dyDescent="0.2">
      <c r="A9565" s="36" t="str">
        <f>'0'!$A$4</f>
        <v>………………..</v>
      </c>
      <c r="B9565" s="37">
        <f>'0'!$A$2</f>
        <v>46112</v>
      </c>
      <c r="C9565" s="37" t="s">
        <v>1243</v>
      </c>
      <c r="D9565" s="119" t="str">
        <f>IF(G9565="","",VLOOKUP(G9565,номенклатури!R:T,2,0))</f>
        <v/>
      </c>
      <c r="E9565" s="333" t="str">
        <f>IF(G9565="","",VLOOKUP(G9565,номенклатури!R:T,3,0))</f>
        <v/>
      </c>
      <c r="F9565" s="159" t="str">
        <f>IF(G9565="","",IF(ISERROR(VLOOKUP(G9565,номенклатури!V:V,1,0)),E9565*H9565,E9565*I9565))</f>
        <v/>
      </c>
      <c r="G9565" s="14"/>
      <c r="H9565" s="15"/>
      <c r="I9565" s="15"/>
      <c r="J9565" s="15"/>
      <c r="K9565" s="15"/>
      <c r="L9565" s="217"/>
      <c r="M9565" s="22"/>
      <c r="N9565" s="119" t="str">
        <f>IF(G9565="","",VLOOKUP(G9565,номенклатури!R:U,4,0))</f>
        <v/>
      </c>
      <c r="O9565" s="119" t="str">
        <f>IF(M9565="","",VLOOKUP(M9565,'14'!D:D,1,0))</f>
        <v/>
      </c>
    </row>
    <row r="9566" spans="1:15" ht="12.75" customHeight="1" x14ac:dyDescent="0.2">
      <c r="A9566" s="36" t="str">
        <f>'0'!$A$4</f>
        <v>………………..</v>
      </c>
      <c r="B9566" s="37">
        <f>'0'!$A$2</f>
        <v>46112</v>
      </c>
      <c r="C9566" s="37" t="s">
        <v>1243</v>
      </c>
      <c r="D9566" s="119" t="str">
        <f>IF(G9566="","",VLOOKUP(G9566,номенклатури!R:T,2,0))</f>
        <v/>
      </c>
      <c r="E9566" s="333" t="str">
        <f>IF(G9566="","",VLOOKUP(G9566,номенклатури!R:T,3,0))</f>
        <v/>
      </c>
      <c r="F9566" s="159" t="str">
        <f>IF(G9566="","",IF(ISERROR(VLOOKUP(G9566,номенклатури!V:V,1,0)),E9566*H9566,E9566*I9566))</f>
        <v/>
      </c>
      <c r="G9566" s="14"/>
      <c r="H9566" s="15"/>
      <c r="I9566" s="15"/>
      <c r="J9566" s="15"/>
      <c r="K9566" s="15"/>
      <c r="L9566" s="217"/>
      <c r="M9566" s="22"/>
      <c r="N9566" s="119" t="str">
        <f>IF(G9566="","",VLOOKUP(G9566,номенклатури!R:U,4,0))</f>
        <v/>
      </c>
      <c r="O9566" s="119" t="str">
        <f>IF(M9566="","",VLOOKUP(M9566,'14'!D:D,1,0))</f>
        <v/>
      </c>
    </row>
    <row r="9567" spans="1:15" ht="12.75" customHeight="1" x14ac:dyDescent="0.2">
      <c r="A9567" s="36" t="str">
        <f>'0'!$A$4</f>
        <v>………………..</v>
      </c>
      <c r="B9567" s="37">
        <f>'0'!$A$2</f>
        <v>46112</v>
      </c>
      <c r="C9567" s="37" t="s">
        <v>1243</v>
      </c>
      <c r="D9567" s="119" t="str">
        <f>IF(G9567="","",VLOOKUP(G9567,номенклатури!R:T,2,0))</f>
        <v/>
      </c>
      <c r="E9567" s="333" t="str">
        <f>IF(G9567="","",VLOOKUP(G9567,номенклатури!R:T,3,0))</f>
        <v/>
      </c>
      <c r="F9567" s="159" t="str">
        <f>IF(G9567="","",IF(ISERROR(VLOOKUP(G9567,номенклатури!V:V,1,0)),E9567*H9567,E9567*I9567))</f>
        <v/>
      </c>
      <c r="G9567" s="14"/>
      <c r="H9567" s="15"/>
      <c r="I9567" s="15"/>
      <c r="J9567" s="15"/>
      <c r="K9567" s="15"/>
      <c r="L9567" s="217"/>
      <c r="M9567" s="22"/>
      <c r="N9567" s="119" t="str">
        <f>IF(G9567="","",VLOOKUP(G9567,номенклатури!R:U,4,0))</f>
        <v/>
      </c>
      <c r="O9567" s="119" t="str">
        <f>IF(M9567="","",VLOOKUP(M9567,'14'!D:D,1,0))</f>
        <v/>
      </c>
    </row>
    <row r="9568" spans="1:15" ht="12.75" customHeight="1" x14ac:dyDescent="0.2">
      <c r="A9568" s="36" t="str">
        <f>'0'!$A$4</f>
        <v>………………..</v>
      </c>
      <c r="B9568" s="37">
        <f>'0'!$A$2</f>
        <v>46112</v>
      </c>
      <c r="C9568" s="37" t="s">
        <v>1243</v>
      </c>
      <c r="D9568" s="119" t="str">
        <f>IF(G9568="","",VLOOKUP(G9568,номенклатури!R:T,2,0))</f>
        <v/>
      </c>
      <c r="E9568" s="333" t="str">
        <f>IF(G9568="","",VLOOKUP(G9568,номенклатури!R:T,3,0))</f>
        <v/>
      </c>
      <c r="F9568" s="159" t="str">
        <f>IF(G9568="","",IF(ISERROR(VLOOKUP(G9568,номенклатури!V:V,1,0)),E9568*H9568,E9568*I9568))</f>
        <v/>
      </c>
      <c r="G9568" s="14"/>
      <c r="H9568" s="15"/>
      <c r="I9568" s="15"/>
      <c r="J9568" s="15"/>
      <c r="K9568" s="15"/>
      <c r="L9568" s="217"/>
      <c r="M9568" s="22"/>
      <c r="N9568" s="119" t="str">
        <f>IF(G9568="","",VLOOKUP(G9568,номенклатури!R:U,4,0))</f>
        <v/>
      </c>
      <c r="O9568" s="119" t="str">
        <f>IF(M9568="","",VLOOKUP(M9568,'14'!D:D,1,0))</f>
        <v/>
      </c>
    </row>
    <row r="9569" spans="1:15" ht="12.75" customHeight="1" x14ac:dyDescent="0.2">
      <c r="A9569" s="36" t="str">
        <f>'0'!$A$4</f>
        <v>………………..</v>
      </c>
      <c r="B9569" s="37">
        <f>'0'!$A$2</f>
        <v>46112</v>
      </c>
      <c r="C9569" s="37" t="s">
        <v>1243</v>
      </c>
      <c r="D9569" s="119" t="str">
        <f>IF(G9569="","",VLOOKUP(G9569,номенклатури!R:T,2,0))</f>
        <v/>
      </c>
      <c r="E9569" s="333" t="str">
        <f>IF(G9569="","",VLOOKUP(G9569,номенклатури!R:T,3,0))</f>
        <v/>
      </c>
      <c r="F9569" s="159" t="str">
        <f>IF(G9569="","",IF(ISERROR(VLOOKUP(G9569,номенклатури!V:V,1,0)),E9569*H9569,E9569*I9569))</f>
        <v/>
      </c>
      <c r="G9569" s="14"/>
      <c r="H9569" s="15"/>
      <c r="I9569" s="15"/>
      <c r="J9569" s="15"/>
      <c r="K9569" s="15"/>
      <c r="L9569" s="217"/>
      <c r="M9569" s="22"/>
      <c r="N9569" s="119" t="str">
        <f>IF(G9569="","",VLOOKUP(G9569,номенклатури!R:U,4,0))</f>
        <v/>
      </c>
      <c r="O9569" s="119" t="str">
        <f>IF(M9569="","",VLOOKUP(M9569,'14'!D:D,1,0))</f>
        <v/>
      </c>
    </row>
    <row r="9570" spans="1:15" ht="12.75" customHeight="1" x14ac:dyDescent="0.2">
      <c r="A9570" s="36" t="str">
        <f>'0'!$A$4</f>
        <v>………………..</v>
      </c>
      <c r="B9570" s="37">
        <f>'0'!$A$2</f>
        <v>46112</v>
      </c>
      <c r="C9570" s="37" t="s">
        <v>1243</v>
      </c>
      <c r="D9570" s="119" t="str">
        <f>IF(G9570="","",VLOOKUP(G9570,номенклатури!R:T,2,0))</f>
        <v/>
      </c>
      <c r="E9570" s="333" t="str">
        <f>IF(G9570="","",VLOOKUP(G9570,номенклатури!R:T,3,0))</f>
        <v/>
      </c>
      <c r="F9570" s="159" t="str">
        <f>IF(G9570="","",IF(ISERROR(VLOOKUP(G9570,номенклатури!V:V,1,0)),E9570*H9570,E9570*I9570))</f>
        <v/>
      </c>
      <c r="G9570" s="14"/>
      <c r="H9570" s="15"/>
      <c r="I9570" s="15"/>
      <c r="J9570" s="15"/>
      <c r="K9570" s="15"/>
      <c r="L9570" s="217"/>
      <c r="M9570" s="22"/>
      <c r="N9570" s="119" t="str">
        <f>IF(G9570="","",VLOOKUP(G9570,номенклатури!R:U,4,0))</f>
        <v/>
      </c>
      <c r="O9570" s="119" t="str">
        <f>IF(M9570="","",VLOOKUP(M9570,'14'!D:D,1,0))</f>
        <v/>
      </c>
    </row>
    <row r="9571" spans="1:15" ht="12.75" customHeight="1" x14ac:dyDescent="0.2">
      <c r="A9571" s="36" t="str">
        <f>'0'!$A$4</f>
        <v>………………..</v>
      </c>
      <c r="B9571" s="37">
        <f>'0'!$A$2</f>
        <v>46112</v>
      </c>
      <c r="C9571" s="37" t="s">
        <v>1243</v>
      </c>
      <c r="D9571" s="119" t="str">
        <f>IF(G9571="","",VLOOKUP(G9571,номенклатури!R:T,2,0))</f>
        <v/>
      </c>
      <c r="E9571" s="333" t="str">
        <f>IF(G9571="","",VLOOKUP(G9571,номенклатури!R:T,3,0))</f>
        <v/>
      </c>
      <c r="F9571" s="159" t="str">
        <f>IF(G9571="","",IF(ISERROR(VLOOKUP(G9571,номенклатури!V:V,1,0)),E9571*H9571,E9571*I9571))</f>
        <v/>
      </c>
      <c r="G9571" s="14"/>
      <c r="H9571" s="15"/>
      <c r="I9571" s="15"/>
      <c r="J9571" s="15"/>
      <c r="K9571" s="15"/>
      <c r="L9571" s="217"/>
      <c r="M9571" s="22"/>
      <c r="N9571" s="119" t="str">
        <f>IF(G9571="","",VLOOKUP(G9571,номенклатури!R:U,4,0))</f>
        <v/>
      </c>
      <c r="O9571" s="119" t="str">
        <f>IF(M9571="","",VLOOKUP(M9571,'14'!D:D,1,0))</f>
        <v/>
      </c>
    </row>
    <row r="9572" spans="1:15" ht="12.75" customHeight="1" x14ac:dyDescent="0.2">
      <c r="A9572" s="36" t="str">
        <f>'0'!$A$4</f>
        <v>………………..</v>
      </c>
      <c r="B9572" s="37">
        <f>'0'!$A$2</f>
        <v>46112</v>
      </c>
      <c r="C9572" s="37" t="s">
        <v>1243</v>
      </c>
      <c r="D9572" s="119" t="str">
        <f>IF(G9572="","",VLOOKUP(G9572,номенклатури!R:T,2,0))</f>
        <v/>
      </c>
      <c r="E9572" s="333" t="str">
        <f>IF(G9572="","",VLOOKUP(G9572,номенклатури!R:T,3,0))</f>
        <v/>
      </c>
      <c r="F9572" s="159" t="str">
        <f>IF(G9572="","",IF(ISERROR(VLOOKUP(G9572,номенклатури!V:V,1,0)),E9572*H9572,E9572*I9572))</f>
        <v/>
      </c>
      <c r="G9572" s="14"/>
      <c r="H9572" s="15"/>
      <c r="I9572" s="15"/>
      <c r="J9572" s="15"/>
      <c r="K9572" s="15"/>
      <c r="L9572" s="217"/>
      <c r="M9572" s="22"/>
      <c r="N9572" s="119" t="str">
        <f>IF(G9572="","",VLOOKUP(G9572,номенклатури!R:U,4,0))</f>
        <v/>
      </c>
      <c r="O9572" s="119" t="str">
        <f>IF(M9572="","",VLOOKUP(M9572,'14'!D:D,1,0))</f>
        <v/>
      </c>
    </row>
    <row r="9573" spans="1:15" ht="12.75" customHeight="1" x14ac:dyDescent="0.2">
      <c r="A9573" s="36" t="str">
        <f>'0'!$A$4</f>
        <v>………………..</v>
      </c>
      <c r="B9573" s="37">
        <f>'0'!$A$2</f>
        <v>46112</v>
      </c>
      <c r="C9573" s="37" t="s">
        <v>1243</v>
      </c>
      <c r="D9573" s="119" t="str">
        <f>IF(G9573="","",VLOOKUP(G9573,номенклатури!R:T,2,0))</f>
        <v/>
      </c>
      <c r="E9573" s="333" t="str">
        <f>IF(G9573="","",VLOOKUP(G9573,номенклатури!R:T,3,0))</f>
        <v/>
      </c>
      <c r="F9573" s="159" t="str">
        <f>IF(G9573="","",IF(ISERROR(VLOOKUP(G9573,номенклатури!V:V,1,0)),E9573*H9573,E9573*I9573))</f>
        <v/>
      </c>
      <c r="G9573" s="14"/>
      <c r="H9573" s="15"/>
      <c r="I9573" s="15"/>
      <c r="J9573" s="15"/>
      <c r="K9573" s="15"/>
      <c r="L9573" s="217"/>
      <c r="M9573" s="22"/>
      <c r="N9573" s="119" t="str">
        <f>IF(G9573="","",VLOOKUP(G9573,номенклатури!R:U,4,0))</f>
        <v/>
      </c>
      <c r="O9573" s="119" t="str">
        <f>IF(M9573="","",VLOOKUP(M9573,'14'!D:D,1,0))</f>
        <v/>
      </c>
    </row>
    <row r="9574" spans="1:15" ht="12.75" customHeight="1" x14ac:dyDescent="0.2">
      <c r="A9574" s="36" t="str">
        <f>'0'!$A$4</f>
        <v>………………..</v>
      </c>
      <c r="B9574" s="37">
        <f>'0'!$A$2</f>
        <v>46112</v>
      </c>
      <c r="C9574" s="37" t="s">
        <v>1243</v>
      </c>
      <c r="D9574" s="119" t="str">
        <f>IF(G9574="","",VLOOKUP(G9574,номенклатури!R:T,2,0))</f>
        <v/>
      </c>
      <c r="E9574" s="333" t="str">
        <f>IF(G9574="","",VLOOKUP(G9574,номенклатури!R:T,3,0))</f>
        <v/>
      </c>
      <c r="F9574" s="159" t="str">
        <f>IF(G9574="","",IF(ISERROR(VLOOKUP(G9574,номенклатури!V:V,1,0)),E9574*H9574,E9574*I9574))</f>
        <v/>
      </c>
      <c r="G9574" s="14"/>
      <c r="H9574" s="15"/>
      <c r="I9574" s="15"/>
      <c r="J9574" s="15"/>
      <c r="K9574" s="15"/>
      <c r="L9574" s="217"/>
      <c r="M9574" s="22"/>
      <c r="N9574" s="119" t="str">
        <f>IF(G9574="","",VLOOKUP(G9574,номенклатури!R:U,4,0))</f>
        <v/>
      </c>
      <c r="O9574" s="119" t="str">
        <f>IF(M9574="","",VLOOKUP(M9574,'14'!D:D,1,0))</f>
        <v/>
      </c>
    </row>
    <row r="9575" spans="1:15" ht="12.75" customHeight="1" x14ac:dyDescent="0.2">
      <c r="A9575" s="36" t="str">
        <f>'0'!$A$4</f>
        <v>………………..</v>
      </c>
      <c r="B9575" s="37">
        <f>'0'!$A$2</f>
        <v>46112</v>
      </c>
      <c r="C9575" s="37" t="s">
        <v>1243</v>
      </c>
      <c r="D9575" s="119" t="str">
        <f>IF(G9575="","",VLOOKUP(G9575,номенклатури!R:T,2,0))</f>
        <v/>
      </c>
      <c r="E9575" s="333" t="str">
        <f>IF(G9575="","",VLOOKUP(G9575,номенклатури!R:T,3,0))</f>
        <v/>
      </c>
      <c r="F9575" s="159" t="str">
        <f>IF(G9575="","",IF(ISERROR(VLOOKUP(G9575,номенклатури!V:V,1,0)),E9575*H9575,E9575*I9575))</f>
        <v/>
      </c>
      <c r="G9575" s="14"/>
      <c r="H9575" s="15"/>
      <c r="I9575" s="15"/>
      <c r="J9575" s="15"/>
      <c r="K9575" s="15"/>
      <c r="L9575" s="217"/>
      <c r="M9575" s="22"/>
      <c r="N9575" s="119" t="str">
        <f>IF(G9575="","",VLOOKUP(G9575,номенклатури!R:U,4,0))</f>
        <v/>
      </c>
      <c r="O9575" s="119" t="str">
        <f>IF(M9575="","",VLOOKUP(M9575,'14'!D:D,1,0))</f>
        <v/>
      </c>
    </row>
    <row r="9576" spans="1:15" ht="12.75" customHeight="1" x14ac:dyDescent="0.2">
      <c r="A9576" s="36" t="str">
        <f>'0'!$A$4</f>
        <v>………………..</v>
      </c>
      <c r="B9576" s="37">
        <f>'0'!$A$2</f>
        <v>46112</v>
      </c>
      <c r="C9576" s="37" t="s">
        <v>1243</v>
      </c>
      <c r="D9576" s="119" t="str">
        <f>IF(G9576="","",VLOOKUP(G9576,номенклатури!R:T,2,0))</f>
        <v/>
      </c>
      <c r="E9576" s="333" t="str">
        <f>IF(G9576="","",VLOOKUP(G9576,номенклатури!R:T,3,0))</f>
        <v/>
      </c>
      <c r="F9576" s="159" t="str">
        <f>IF(G9576="","",IF(ISERROR(VLOOKUP(G9576,номенклатури!V:V,1,0)),E9576*H9576,E9576*I9576))</f>
        <v/>
      </c>
      <c r="G9576" s="14"/>
      <c r="H9576" s="15"/>
      <c r="I9576" s="15"/>
      <c r="J9576" s="15"/>
      <c r="K9576" s="15"/>
      <c r="L9576" s="217"/>
      <c r="M9576" s="22"/>
      <c r="N9576" s="119" t="str">
        <f>IF(G9576="","",VLOOKUP(G9576,номенклатури!R:U,4,0))</f>
        <v/>
      </c>
      <c r="O9576" s="119" t="str">
        <f>IF(M9576="","",VLOOKUP(M9576,'14'!D:D,1,0))</f>
        <v/>
      </c>
    </row>
    <row r="9577" spans="1:15" ht="12.75" customHeight="1" x14ac:dyDescent="0.2">
      <c r="A9577" s="36" t="str">
        <f>'0'!$A$4</f>
        <v>………………..</v>
      </c>
      <c r="B9577" s="37">
        <f>'0'!$A$2</f>
        <v>46112</v>
      </c>
      <c r="C9577" s="37" t="s">
        <v>1243</v>
      </c>
      <c r="D9577" s="119" t="str">
        <f>IF(G9577="","",VLOOKUP(G9577,номенклатури!R:T,2,0))</f>
        <v/>
      </c>
      <c r="E9577" s="333" t="str">
        <f>IF(G9577="","",VLOOKUP(G9577,номенклатури!R:T,3,0))</f>
        <v/>
      </c>
      <c r="F9577" s="159" t="str">
        <f>IF(G9577="","",IF(ISERROR(VLOOKUP(G9577,номенклатури!V:V,1,0)),E9577*H9577,E9577*I9577))</f>
        <v/>
      </c>
      <c r="G9577" s="14"/>
      <c r="H9577" s="15"/>
      <c r="I9577" s="15"/>
      <c r="J9577" s="15"/>
      <c r="K9577" s="15"/>
      <c r="L9577" s="217"/>
      <c r="M9577" s="22"/>
      <c r="N9577" s="119" t="str">
        <f>IF(G9577="","",VLOOKUP(G9577,номенклатури!R:U,4,0))</f>
        <v/>
      </c>
      <c r="O9577" s="119" t="str">
        <f>IF(M9577="","",VLOOKUP(M9577,'14'!D:D,1,0))</f>
        <v/>
      </c>
    </row>
    <row r="9578" spans="1:15" ht="12.75" customHeight="1" x14ac:dyDescent="0.2">
      <c r="A9578" s="36" t="str">
        <f>'0'!$A$4</f>
        <v>………………..</v>
      </c>
      <c r="B9578" s="37">
        <f>'0'!$A$2</f>
        <v>46112</v>
      </c>
      <c r="C9578" s="37" t="s">
        <v>1243</v>
      </c>
      <c r="D9578" s="119" t="str">
        <f>IF(G9578="","",VLOOKUP(G9578,номенклатури!R:T,2,0))</f>
        <v/>
      </c>
      <c r="E9578" s="333" t="str">
        <f>IF(G9578="","",VLOOKUP(G9578,номенклатури!R:T,3,0))</f>
        <v/>
      </c>
      <c r="F9578" s="159" t="str">
        <f>IF(G9578="","",IF(ISERROR(VLOOKUP(G9578,номенклатури!V:V,1,0)),E9578*H9578,E9578*I9578))</f>
        <v/>
      </c>
      <c r="G9578" s="14"/>
      <c r="H9578" s="15"/>
      <c r="I9578" s="15"/>
      <c r="J9578" s="15"/>
      <c r="K9578" s="15"/>
      <c r="L9578" s="217"/>
      <c r="M9578" s="22"/>
      <c r="N9578" s="119" t="str">
        <f>IF(G9578="","",VLOOKUP(G9578,номенклатури!R:U,4,0))</f>
        <v/>
      </c>
      <c r="O9578" s="119" t="str">
        <f>IF(M9578="","",VLOOKUP(M9578,'14'!D:D,1,0))</f>
        <v/>
      </c>
    </row>
    <row r="9579" spans="1:15" ht="12.75" customHeight="1" x14ac:dyDescent="0.2">
      <c r="A9579" s="36" t="str">
        <f>'0'!$A$4</f>
        <v>………………..</v>
      </c>
      <c r="B9579" s="37">
        <f>'0'!$A$2</f>
        <v>46112</v>
      </c>
      <c r="C9579" s="37" t="s">
        <v>1243</v>
      </c>
      <c r="D9579" s="119" t="str">
        <f>IF(G9579="","",VLOOKUP(G9579,номенклатури!R:T,2,0))</f>
        <v/>
      </c>
      <c r="E9579" s="333" t="str">
        <f>IF(G9579="","",VLOOKUP(G9579,номенклатури!R:T,3,0))</f>
        <v/>
      </c>
      <c r="F9579" s="159" t="str">
        <f>IF(G9579="","",IF(ISERROR(VLOOKUP(G9579,номенклатури!V:V,1,0)),E9579*H9579,E9579*I9579))</f>
        <v/>
      </c>
      <c r="G9579" s="14"/>
      <c r="H9579" s="15"/>
      <c r="I9579" s="15"/>
      <c r="J9579" s="15"/>
      <c r="K9579" s="15"/>
      <c r="L9579" s="217"/>
      <c r="M9579" s="22"/>
      <c r="N9579" s="119" t="str">
        <f>IF(G9579="","",VLOOKUP(G9579,номенклатури!R:U,4,0))</f>
        <v/>
      </c>
      <c r="O9579" s="119" t="str">
        <f>IF(M9579="","",VLOOKUP(M9579,'14'!D:D,1,0))</f>
        <v/>
      </c>
    </row>
    <row r="9580" spans="1:15" ht="12.75" customHeight="1" x14ac:dyDescent="0.2">
      <c r="A9580" s="36" t="str">
        <f>'0'!$A$4</f>
        <v>………………..</v>
      </c>
      <c r="B9580" s="37">
        <f>'0'!$A$2</f>
        <v>46112</v>
      </c>
      <c r="C9580" s="37" t="s">
        <v>1243</v>
      </c>
      <c r="D9580" s="119" t="str">
        <f>IF(G9580="","",VLOOKUP(G9580,номенклатури!R:T,2,0))</f>
        <v/>
      </c>
      <c r="E9580" s="333" t="str">
        <f>IF(G9580="","",VLOOKUP(G9580,номенклатури!R:T,3,0))</f>
        <v/>
      </c>
      <c r="F9580" s="159" t="str">
        <f>IF(G9580="","",IF(ISERROR(VLOOKUP(G9580,номенклатури!V:V,1,0)),E9580*H9580,E9580*I9580))</f>
        <v/>
      </c>
      <c r="G9580" s="14"/>
      <c r="H9580" s="15"/>
      <c r="I9580" s="15"/>
      <c r="J9580" s="15"/>
      <c r="K9580" s="15"/>
      <c r="L9580" s="217"/>
      <c r="M9580" s="22"/>
      <c r="N9580" s="119" t="str">
        <f>IF(G9580="","",VLOOKUP(G9580,номенклатури!R:U,4,0))</f>
        <v/>
      </c>
      <c r="O9580" s="119" t="str">
        <f>IF(M9580="","",VLOOKUP(M9580,'14'!D:D,1,0))</f>
        <v/>
      </c>
    </row>
    <row r="9581" spans="1:15" ht="12.75" customHeight="1" x14ac:dyDescent="0.2">
      <c r="A9581" s="36" t="str">
        <f>'0'!$A$4</f>
        <v>………………..</v>
      </c>
      <c r="B9581" s="37">
        <f>'0'!$A$2</f>
        <v>46112</v>
      </c>
      <c r="C9581" s="37" t="s">
        <v>1243</v>
      </c>
      <c r="D9581" s="119" t="str">
        <f>IF(G9581="","",VLOOKUP(G9581,номенклатури!R:T,2,0))</f>
        <v/>
      </c>
      <c r="E9581" s="333" t="str">
        <f>IF(G9581="","",VLOOKUP(G9581,номенклатури!R:T,3,0))</f>
        <v/>
      </c>
      <c r="F9581" s="159" t="str">
        <f>IF(G9581="","",IF(ISERROR(VLOOKUP(G9581,номенклатури!V:V,1,0)),E9581*H9581,E9581*I9581))</f>
        <v/>
      </c>
      <c r="G9581" s="14"/>
      <c r="H9581" s="15"/>
      <c r="I9581" s="15"/>
      <c r="J9581" s="15"/>
      <c r="K9581" s="15"/>
      <c r="L9581" s="217"/>
      <c r="M9581" s="22"/>
      <c r="N9581" s="119" t="str">
        <f>IF(G9581="","",VLOOKUP(G9581,номенклатури!R:U,4,0))</f>
        <v/>
      </c>
      <c r="O9581" s="119" t="str">
        <f>IF(M9581="","",VLOOKUP(M9581,'14'!D:D,1,0))</f>
        <v/>
      </c>
    </row>
    <row r="9582" spans="1:15" ht="12.75" customHeight="1" x14ac:dyDescent="0.2">
      <c r="A9582" s="36" t="str">
        <f>'0'!$A$4</f>
        <v>………………..</v>
      </c>
      <c r="B9582" s="37">
        <f>'0'!$A$2</f>
        <v>46112</v>
      </c>
      <c r="C9582" s="37" t="s">
        <v>1243</v>
      </c>
      <c r="D9582" s="119" t="str">
        <f>IF(G9582="","",VLOOKUP(G9582,номенклатури!R:T,2,0))</f>
        <v/>
      </c>
      <c r="E9582" s="333" t="str">
        <f>IF(G9582="","",VLOOKUP(G9582,номенклатури!R:T,3,0))</f>
        <v/>
      </c>
      <c r="F9582" s="159" t="str">
        <f>IF(G9582="","",IF(ISERROR(VLOOKUP(G9582,номенклатури!V:V,1,0)),E9582*H9582,E9582*I9582))</f>
        <v/>
      </c>
      <c r="G9582" s="14"/>
      <c r="H9582" s="15"/>
      <c r="I9582" s="15"/>
      <c r="J9582" s="15"/>
      <c r="K9582" s="15"/>
      <c r="L9582" s="217"/>
      <c r="M9582" s="22"/>
      <c r="N9582" s="119" t="str">
        <f>IF(G9582="","",VLOOKUP(G9582,номенклатури!R:U,4,0))</f>
        <v/>
      </c>
      <c r="O9582" s="119" t="str">
        <f>IF(M9582="","",VLOOKUP(M9582,'14'!D:D,1,0))</f>
        <v/>
      </c>
    </row>
    <row r="9583" spans="1:15" ht="12.75" customHeight="1" x14ac:dyDescent="0.2">
      <c r="A9583" s="36" t="str">
        <f>'0'!$A$4</f>
        <v>………………..</v>
      </c>
      <c r="B9583" s="37">
        <f>'0'!$A$2</f>
        <v>46112</v>
      </c>
      <c r="C9583" s="37" t="s">
        <v>1243</v>
      </c>
      <c r="D9583" s="119" t="str">
        <f>IF(G9583="","",VLOOKUP(G9583,номенклатури!R:T,2,0))</f>
        <v/>
      </c>
      <c r="E9583" s="333" t="str">
        <f>IF(G9583="","",VLOOKUP(G9583,номенклатури!R:T,3,0))</f>
        <v/>
      </c>
      <c r="F9583" s="159" t="str">
        <f>IF(G9583="","",IF(ISERROR(VLOOKUP(G9583,номенклатури!V:V,1,0)),E9583*H9583,E9583*I9583))</f>
        <v/>
      </c>
      <c r="G9583" s="14"/>
      <c r="H9583" s="15"/>
      <c r="I9583" s="15"/>
      <c r="J9583" s="15"/>
      <c r="K9583" s="15"/>
      <c r="L9583" s="217"/>
      <c r="M9583" s="22"/>
      <c r="N9583" s="119" t="str">
        <f>IF(G9583="","",VLOOKUP(G9583,номенклатури!R:U,4,0))</f>
        <v/>
      </c>
      <c r="O9583" s="119" t="str">
        <f>IF(M9583="","",VLOOKUP(M9583,'14'!D:D,1,0))</f>
        <v/>
      </c>
    </row>
    <row r="9584" spans="1:15" ht="12.75" customHeight="1" x14ac:dyDescent="0.2">
      <c r="A9584" s="36" t="str">
        <f>'0'!$A$4</f>
        <v>………………..</v>
      </c>
      <c r="B9584" s="37">
        <f>'0'!$A$2</f>
        <v>46112</v>
      </c>
      <c r="C9584" s="37" t="s">
        <v>1243</v>
      </c>
      <c r="D9584" s="119" t="str">
        <f>IF(G9584="","",VLOOKUP(G9584,номенклатури!R:T,2,0))</f>
        <v/>
      </c>
      <c r="E9584" s="333" t="str">
        <f>IF(G9584="","",VLOOKUP(G9584,номенклатури!R:T,3,0))</f>
        <v/>
      </c>
      <c r="F9584" s="159" t="str">
        <f>IF(G9584="","",IF(ISERROR(VLOOKUP(G9584,номенклатури!V:V,1,0)),E9584*H9584,E9584*I9584))</f>
        <v/>
      </c>
      <c r="G9584" s="14"/>
      <c r="H9584" s="15"/>
      <c r="I9584" s="15"/>
      <c r="J9584" s="15"/>
      <c r="K9584" s="15"/>
      <c r="L9584" s="217"/>
      <c r="M9584" s="22"/>
      <c r="N9584" s="119" t="str">
        <f>IF(G9584="","",VLOOKUP(G9584,номенклатури!R:U,4,0))</f>
        <v/>
      </c>
      <c r="O9584" s="119" t="str">
        <f>IF(M9584="","",VLOOKUP(M9584,'14'!D:D,1,0))</f>
        <v/>
      </c>
    </row>
    <row r="9585" spans="1:15" ht="12.75" customHeight="1" x14ac:dyDescent="0.2">
      <c r="A9585" s="36" t="str">
        <f>'0'!$A$4</f>
        <v>………………..</v>
      </c>
      <c r="B9585" s="37">
        <f>'0'!$A$2</f>
        <v>46112</v>
      </c>
      <c r="C9585" s="37" t="s">
        <v>1243</v>
      </c>
      <c r="D9585" s="119" t="str">
        <f>IF(G9585="","",VLOOKUP(G9585,номенклатури!R:T,2,0))</f>
        <v/>
      </c>
      <c r="E9585" s="333" t="str">
        <f>IF(G9585="","",VLOOKUP(G9585,номенклатури!R:T,3,0))</f>
        <v/>
      </c>
      <c r="F9585" s="159" t="str">
        <f>IF(G9585="","",IF(ISERROR(VLOOKUP(G9585,номенклатури!V:V,1,0)),E9585*H9585,E9585*I9585))</f>
        <v/>
      </c>
      <c r="G9585" s="14"/>
      <c r="H9585" s="15"/>
      <c r="I9585" s="15"/>
      <c r="J9585" s="15"/>
      <c r="K9585" s="15"/>
      <c r="L9585" s="217"/>
      <c r="M9585" s="22"/>
      <c r="N9585" s="119" t="str">
        <f>IF(G9585="","",VLOOKUP(G9585,номенклатури!R:U,4,0))</f>
        <v/>
      </c>
      <c r="O9585" s="119" t="str">
        <f>IF(M9585="","",VLOOKUP(M9585,'14'!D:D,1,0))</f>
        <v/>
      </c>
    </row>
    <row r="9586" spans="1:15" ht="12.75" customHeight="1" x14ac:dyDescent="0.2">
      <c r="A9586" s="36" t="str">
        <f>'0'!$A$4</f>
        <v>………………..</v>
      </c>
      <c r="B9586" s="37">
        <f>'0'!$A$2</f>
        <v>46112</v>
      </c>
      <c r="C9586" s="37" t="s">
        <v>1243</v>
      </c>
      <c r="D9586" s="119" t="str">
        <f>IF(G9586="","",VLOOKUP(G9586,номенклатури!R:T,2,0))</f>
        <v/>
      </c>
      <c r="E9586" s="333" t="str">
        <f>IF(G9586="","",VLOOKUP(G9586,номенклатури!R:T,3,0))</f>
        <v/>
      </c>
      <c r="F9586" s="159" t="str">
        <f>IF(G9586="","",IF(ISERROR(VLOOKUP(G9586,номенклатури!V:V,1,0)),E9586*H9586,E9586*I9586))</f>
        <v/>
      </c>
      <c r="G9586" s="14"/>
      <c r="H9586" s="15"/>
      <c r="I9586" s="15"/>
      <c r="J9586" s="15"/>
      <c r="K9586" s="15"/>
      <c r="L9586" s="217"/>
      <c r="M9586" s="22"/>
      <c r="N9586" s="119" t="str">
        <f>IF(G9586="","",VLOOKUP(G9586,номенклатури!R:U,4,0))</f>
        <v/>
      </c>
      <c r="O9586" s="119" t="str">
        <f>IF(M9586="","",VLOOKUP(M9586,'14'!D:D,1,0))</f>
        <v/>
      </c>
    </row>
    <row r="9587" spans="1:15" ht="12.75" customHeight="1" x14ac:dyDescent="0.2">
      <c r="A9587" s="36" t="str">
        <f>'0'!$A$4</f>
        <v>………………..</v>
      </c>
      <c r="B9587" s="37">
        <f>'0'!$A$2</f>
        <v>46112</v>
      </c>
      <c r="C9587" s="37" t="s">
        <v>1243</v>
      </c>
      <c r="D9587" s="119" t="str">
        <f>IF(G9587="","",VLOOKUP(G9587,номенклатури!R:T,2,0))</f>
        <v/>
      </c>
      <c r="E9587" s="333" t="str">
        <f>IF(G9587="","",VLOOKUP(G9587,номенклатури!R:T,3,0))</f>
        <v/>
      </c>
      <c r="F9587" s="159" t="str">
        <f>IF(G9587="","",IF(ISERROR(VLOOKUP(G9587,номенклатури!V:V,1,0)),E9587*H9587,E9587*I9587))</f>
        <v/>
      </c>
      <c r="G9587" s="14"/>
      <c r="H9587" s="15"/>
      <c r="I9587" s="15"/>
      <c r="J9587" s="15"/>
      <c r="K9587" s="15"/>
      <c r="L9587" s="217"/>
      <c r="M9587" s="22"/>
      <c r="N9587" s="119" t="str">
        <f>IF(G9587="","",VLOOKUP(G9587,номенклатури!R:U,4,0))</f>
        <v/>
      </c>
      <c r="O9587" s="119" t="str">
        <f>IF(M9587="","",VLOOKUP(M9587,'14'!D:D,1,0))</f>
        <v/>
      </c>
    </row>
    <row r="9588" spans="1:15" ht="12.75" customHeight="1" x14ac:dyDescent="0.2">
      <c r="A9588" s="36" t="str">
        <f>'0'!$A$4</f>
        <v>………………..</v>
      </c>
      <c r="B9588" s="37">
        <f>'0'!$A$2</f>
        <v>46112</v>
      </c>
      <c r="C9588" s="37" t="s">
        <v>1243</v>
      </c>
      <c r="D9588" s="119" t="str">
        <f>IF(G9588="","",VLOOKUP(G9588,номенклатури!R:T,2,0))</f>
        <v/>
      </c>
      <c r="E9588" s="333" t="str">
        <f>IF(G9588="","",VLOOKUP(G9588,номенклатури!R:T,3,0))</f>
        <v/>
      </c>
      <c r="F9588" s="159" t="str">
        <f>IF(G9588="","",IF(ISERROR(VLOOKUP(G9588,номенклатури!V:V,1,0)),E9588*H9588,E9588*I9588))</f>
        <v/>
      </c>
      <c r="G9588" s="14"/>
      <c r="H9588" s="15"/>
      <c r="I9588" s="15"/>
      <c r="J9588" s="15"/>
      <c r="K9588" s="15"/>
      <c r="L9588" s="217"/>
      <c r="M9588" s="22"/>
      <c r="N9588" s="119" t="str">
        <f>IF(G9588="","",VLOOKUP(G9588,номенклатури!R:U,4,0))</f>
        <v/>
      </c>
      <c r="O9588" s="119" t="str">
        <f>IF(M9588="","",VLOOKUP(M9588,'14'!D:D,1,0))</f>
        <v/>
      </c>
    </row>
    <row r="9589" spans="1:15" ht="12.75" customHeight="1" x14ac:dyDescent="0.2">
      <c r="A9589" s="36" t="str">
        <f>'0'!$A$4</f>
        <v>………………..</v>
      </c>
      <c r="B9589" s="37">
        <f>'0'!$A$2</f>
        <v>46112</v>
      </c>
      <c r="C9589" s="37" t="s">
        <v>1243</v>
      </c>
      <c r="D9589" s="119" t="str">
        <f>IF(G9589="","",VLOOKUP(G9589,номенклатури!R:T,2,0))</f>
        <v/>
      </c>
      <c r="E9589" s="333" t="str">
        <f>IF(G9589="","",VLOOKUP(G9589,номенклатури!R:T,3,0))</f>
        <v/>
      </c>
      <c r="F9589" s="159" t="str">
        <f>IF(G9589="","",IF(ISERROR(VLOOKUP(G9589,номенклатури!V:V,1,0)),E9589*H9589,E9589*I9589))</f>
        <v/>
      </c>
      <c r="G9589" s="14"/>
      <c r="H9589" s="15"/>
      <c r="I9589" s="15"/>
      <c r="J9589" s="15"/>
      <c r="K9589" s="15"/>
      <c r="L9589" s="217"/>
      <c r="M9589" s="22"/>
      <c r="N9589" s="119" t="str">
        <f>IF(G9589="","",VLOOKUP(G9589,номенклатури!R:U,4,0))</f>
        <v/>
      </c>
      <c r="O9589" s="119" t="str">
        <f>IF(M9589="","",VLOOKUP(M9589,'14'!D:D,1,0))</f>
        <v/>
      </c>
    </row>
    <row r="9590" spans="1:15" ht="12.75" customHeight="1" x14ac:dyDescent="0.2">
      <c r="A9590" s="36" t="str">
        <f>'0'!$A$4</f>
        <v>………………..</v>
      </c>
      <c r="B9590" s="37">
        <f>'0'!$A$2</f>
        <v>46112</v>
      </c>
      <c r="C9590" s="37" t="s">
        <v>1243</v>
      </c>
      <c r="D9590" s="119" t="str">
        <f>IF(G9590="","",VLOOKUP(G9590,номенклатури!R:T,2,0))</f>
        <v/>
      </c>
      <c r="E9590" s="333" t="str">
        <f>IF(G9590="","",VLOOKUP(G9590,номенклатури!R:T,3,0))</f>
        <v/>
      </c>
      <c r="F9590" s="159" t="str">
        <f>IF(G9590="","",IF(ISERROR(VLOOKUP(G9590,номенклатури!V:V,1,0)),E9590*H9590,E9590*I9590))</f>
        <v/>
      </c>
      <c r="G9590" s="14"/>
      <c r="H9590" s="15"/>
      <c r="I9590" s="15"/>
      <c r="J9590" s="15"/>
      <c r="K9590" s="15"/>
      <c r="L9590" s="217"/>
      <c r="M9590" s="22"/>
      <c r="N9590" s="119" t="str">
        <f>IF(G9590="","",VLOOKUP(G9590,номенклатури!R:U,4,0))</f>
        <v/>
      </c>
      <c r="O9590" s="119" t="str">
        <f>IF(M9590="","",VLOOKUP(M9590,'14'!D:D,1,0))</f>
        <v/>
      </c>
    </row>
    <row r="9591" spans="1:15" ht="12.75" customHeight="1" x14ac:dyDescent="0.2">
      <c r="A9591" s="36" t="str">
        <f>'0'!$A$4</f>
        <v>………………..</v>
      </c>
      <c r="B9591" s="37">
        <f>'0'!$A$2</f>
        <v>46112</v>
      </c>
      <c r="C9591" s="37" t="s">
        <v>1243</v>
      </c>
      <c r="D9591" s="119" t="str">
        <f>IF(G9591="","",VLOOKUP(G9591,номенклатури!R:T,2,0))</f>
        <v/>
      </c>
      <c r="E9591" s="333" t="str">
        <f>IF(G9591="","",VLOOKUP(G9591,номенклатури!R:T,3,0))</f>
        <v/>
      </c>
      <c r="F9591" s="159" t="str">
        <f>IF(G9591="","",IF(ISERROR(VLOOKUP(G9591,номенклатури!V:V,1,0)),E9591*H9591,E9591*I9591))</f>
        <v/>
      </c>
      <c r="G9591" s="14"/>
      <c r="H9591" s="15"/>
      <c r="I9591" s="15"/>
      <c r="J9591" s="15"/>
      <c r="K9591" s="15"/>
      <c r="L9591" s="217"/>
      <c r="M9591" s="22"/>
      <c r="N9591" s="119" t="str">
        <f>IF(G9591="","",VLOOKUP(G9591,номенклатури!R:U,4,0))</f>
        <v/>
      </c>
      <c r="O9591" s="119" t="str">
        <f>IF(M9591="","",VLOOKUP(M9591,'14'!D:D,1,0))</f>
        <v/>
      </c>
    </row>
    <row r="9592" spans="1:15" ht="12.75" customHeight="1" x14ac:dyDescent="0.2">
      <c r="A9592" s="36" t="str">
        <f>'0'!$A$4</f>
        <v>………………..</v>
      </c>
      <c r="B9592" s="37">
        <f>'0'!$A$2</f>
        <v>46112</v>
      </c>
      <c r="C9592" s="37" t="s">
        <v>1243</v>
      </c>
      <c r="D9592" s="119" t="str">
        <f>IF(G9592="","",VLOOKUP(G9592,номенклатури!R:T,2,0))</f>
        <v/>
      </c>
      <c r="E9592" s="333" t="str">
        <f>IF(G9592="","",VLOOKUP(G9592,номенклатури!R:T,3,0))</f>
        <v/>
      </c>
      <c r="F9592" s="159" t="str">
        <f>IF(G9592="","",IF(ISERROR(VLOOKUP(G9592,номенклатури!V:V,1,0)),E9592*H9592,E9592*I9592))</f>
        <v/>
      </c>
      <c r="G9592" s="14"/>
      <c r="H9592" s="15"/>
      <c r="I9592" s="15"/>
      <c r="J9592" s="15"/>
      <c r="K9592" s="15"/>
      <c r="L9592" s="217"/>
      <c r="M9592" s="22"/>
      <c r="N9592" s="119" t="str">
        <f>IF(G9592="","",VLOOKUP(G9592,номенклатури!R:U,4,0))</f>
        <v/>
      </c>
      <c r="O9592" s="119" t="str">
        <f>IF(M9592="","",VLOOKUP(M9592,'14'!D:D,1,0))</f>
        <v/>
      </c>
    </row>
    <row r="9593" spans="1:15" ht="12.75" customHeight="1" x14ac:dyDescent="0.2">
      <c r="A9593" s="36" t="str">
        <f>'0'!$A$4</f>
        <v>………………..</v>
      </c>
      <c r="B9593" s="37">
        <f>'0'!$A$2</f>
        <v>46112</v>
      </c>
      <c r="C9593" s="37" t="s">
        <v>1243</v>
      </c>
      <c r="D9593" s="119" t="str">
        <f>IF(G9593="","",VLOOKUP(G9593,номенклатури!R:T,2,0))</f>
        <v/>
      </c>
      <c r="E9593" s="333" t="str">
        <f>IF(G9593="","",VLOOKUP(G9593,номенклатури!R:T,3,0))</f>
        <v/>
      </c>
      <c r="F9593" s="159" t="str">
        <f>IF(G9593="","",IF(ISERROR(VLOOKUP(G9593,номенклатури!V:V,1,0)),E9593*H9593,E9593*I9593))</f>
        <v/>
      </c>
      <c r="G9593" s="14"/>
      <c r="H9593" s="15"/>
      <c r="I9593" s="15"/>
      <c r="J9593" s="15"/>
      <c r="K9593" s="15"/>
      <c r="L9593" s="217"/>
      <c r="M9593" s="22"/>
      <c r="N9593" s="119" t="str">
        <f>IF(G9593="","",VLOOKUP(G9593,номенклатури!R:U,4,0))</f>
        <v/>
      </c>
      <c r="O9593" s="119" t="str">
        <f>IF(M9593="","",VLOOKUP(M9593,'14'!D:D,1,0))</f>
        <v/>
      </c>
    </row>
    <row r="9594" spans="1:15" ht="12.75" customHeight="1" x14ac:dyDescent="0.2">
      <c r="A9594" s="36" t="str">
        <f>'0'!$A$4</f>
        <v>………………..</v>
      </c>
      <c r="B9594" s="37">
        <f>'0'!$A$2</f>
        <v>46112</v>
      </c>
      <c r="C9594" s="37" t="s">
        <v>1243</v>
      </c>
      <c r="D9594" s="119" t="str">
        <f>IF(G9594="","",VLOOKUP(G9594,номенклатури!R:T,2,0))</f>
        <v/>
      </c>
      <c r="E9594" s="333" t="str">
        <f>IF(G9594="","",VLOOKUP(G9594,номенклатури!R:T,3,0))</f>
        <v/>
      </c>
      <c r="F9594" s="159" t="str">
        <f>IF(G9594="","",IF(ISERROR(VLOOKUP(G9594,номенклатури!V:V,1,0)),E9594*H9594,E9594*I9594))</f>
        <v/>
      </c>
      <c r="G9594" s="14"/>
      <c r="H9594" s="15"/>
      <c r="I9594" s="15"/>
      <c r="J9594" s="15"/>
      <c r="K9594" s="15"/>
      <c r="L9594" s="217"/>
      <c r="M9594" s="22"/>
      <c r="N9594" s="119" t="str">
        <f>IF(G9594="","",VLOOKUP(G9594,номенклатури!R:U,4,0))</f>
        <v/>
      </c>
      <c r="O9594" s="119" t="str">
        <f>IF(M9594="","",VLOOKUP(M9594,'14'!D:D,1,0))</f>
        <v/>
      </c>
    </row>
    <row r="9595" spans="1:15" ht="12.75" customHeight="1" x14ac:dyDescent="0.2">
      <c r="A9595" s="36" t="str">
        <f>'0'!$A$4</f>
        <v>………………..</v>
      </c>
      <c r="B9595" s="37">
        <f>'0'!$A$2</f>
        <v>46112</v>
      </c>
      <c r="C9595" s="37" t="s">
        <v>1243</v>
      </c>
      <c r="D9595" s="119" t="str">
        <f>IF(G9595="","",VLOOKUP(G9595,номенклатури!R:T,2,0))</f>
        <v/>
      </c>
      <c r="E9595" s="333" t="str">
        <f>IF(G9595="","",VLOOKUP(G9595,номенклатури!R:T,3,0))</f>
        <v/>
      </c>
      <c r="F9595" s="159" t="str">
        <f>IF(G9595="","",IF(ISERROR(VLOOKUP(G9595,номенклатури!V:V,1,0)),E9595*H9595,E9595*I9595))</f>
        <v/>
      </c>
      <c r="G9595" s="14"/>
      <c r="H9595" s="15"/>
      <c r="I9595" s="15"/>
      <c r="J9595" s="15"/>
      <c r="K9595" s="15"/>
      <c r="L9595" s="217"/>
      <c r="M9595" s="22"/>
      <c r="N9595" s="119" t="str">
        <f>IF(G9595="","",VLOOKUP(G9595,номенклатури!R:U,4,0))</f>
        <v/>
      </c>
      <c r="O9595" s="119" t="str">
        <f>IF(M9595="","",VLOOKUP(M9595,'14'!D:D,1,0))</f>
        <v/>
      </c>
    </row>
    <row r="9596" spans="1:15" ht="12.75" customHeight="1" x14ac:dyDescent="0.2">
      <c r="A9596" s="36" t="str">
        <f>'0'!$A$4</f>
        <v>………………..</v>
      </c>
      <c r="B9596" s="37">
        <f>'0'!$A$2</f>
        <v>46112</v>
      </c>
      <c r="C9596" s="37" t="s">
        <v>1243</v>
      </c>
      <c r="D9596" s="119" t="str">
        <f>IF(G9596="","",VLOOKUP(G9596,номенклатури!R:T,2,0))</f>
        <v/>
      </c>
      <c r="E9596" s="333" t="str">
        <f>IF(G9596="","",VLOOKUP(G9596,номенклатури!R:T,3,0))</f>
        <v/>
      </c>
      <c r="F9596" s="159" t="str">
        <f>IF(G9596="","",IF(ISERROR(VLOOKUP(G9596,номенклатури!V:V,1,0)),E9596*H9596,E9596*I9596))</f>
        <v/>
      </c>
      <c r="G9596" s="14"/>
      <c r="H9596" s="15"/>
      <c r="I9596" s="15"/>
      <c r="J9596" s="15"/>
      <c r="K9596" s="15"/>
      <c r="L9596" s="217"/>
      <c r="M9596" s="22"/>
      <c r="N9596" s="119" t="str">
        <f>IF(G9596="","",VLOOKUP(G9596,номенклатури!R:U,4,0))</f>
        <v/>
      </c>
      <c r="O9596" s="119" t="str">
        <f>IF(M9596="","",VLOOKUP(M9596,'14'!D:D,1,0))</f>
        <v/>
      </c>
    </row>
    <row r="9597" spans="1:15" ht="12.75" customHeight="1" x14ac:dyDescent="0.2">
      <c r="A9597" s="36" t="str">
        <f>'0'!$A$4</f>
        <v>………………..</v>
      </c>
      <c r="B9597" s="37">
        <f>'0'!$A$2</f>
        <v>46112</v>
      </c>
      <c r="C9597" s="37" t="s">
        <v>1243</v>
      </c>
      <c r="D9597" s="119" t="str">
        <f>IF(G9597="","",VLOOKUP(G9597,номенклатури!R:T,2,0))</f>
        <v/>
      </c>
      <c r="E9597" s="333" t="str">
        <f>IF(G9597="","",VLOOKUP(G9597,номенклатури!R:T,3,0))</f>
        <v/>
      </c>
      <c r="F9597" s="159" t="str">
        <f>IF(G9597="","",IF(ISERROR(VLOOKUP(G9597,номенклатури!V:V,1,0)),E9597*H9597,E9597*I9597))</f>
        <v/>
      </c>
      <c r="G9597" s="14"/>
      <c r="H9597" s="15"/>
      <c r="I9597" s="15"/>
      <c r="J9597" s="15"/>
      <c r="K9597" s="15"/>
      <c r="L9597" s="217"/>
      <c r="M9597" s="22"/>
      <c r="N9597" s="119" t="str">
        <f>IF(G9597="","",VLOOKUP(G9597,номенклатури!R:U,4,0))</f>
        <v/>
      </c>
      <c r="O9597" s="119" t="str">
        <f>IF(M9597="","",VLOOKUP(M9597,'14'!D:D,1,0))</f>
        <v/>
      </c>
    </row>
    <row r="9598" spans="1:15" ht="12.75" customHeight="1" x14ac:dyDescent="0.2">
      <c r="A9598" s="36" t="str">
        <f>'0'!$A$4</f>
        <v>………………..</v>
      </c>
      <c r="B9598" s="37">
        <f>'0'!$A$2</f>
        <v>46112</v>
      </c>
      <c r="C9598" s="37" t="s">
        <v>1243</v>
      </c>
      <c r="D9598" s="119" t="str">
        <f>IF(G9598="","",VLOOKUP(G9598,номенклатури!R:T,2,0))</f>
        <v/>
      </c>
      <c r="E9598" s="333" t="str">
        <f>IF(G9598="","",VLOOKUP(G9598,номенклатури!R:T,3,0))</f>
        <v/>
      </c>
      <c r="F9598" s="159" t="str">
        <f>IF(G9598="","",IF(ISERROR(VLOOKUP(G9598,номенклатури!V:V,1,0)),E9598*H9598,E9598*I9598))</f>
        <v/>
      </c>
      <c r="G9598" s="14"/>
      <c r="H9598" s="15"/>
      <c r="I9598" s="15"/>
      <c r="J9598" s="15"/>
      <c r="K9598" s="15"/>
      <c r="L9598" s="217"/>
      <c r="M9598" s="22"/>
      <c r="N9598" s="119" t="str">
        <f>IF(G9598="","",VLOOKUP(G9598,номенклатури!R:U,4,0))</f>
        <v/>
      </c>
      <c r="O9598" s="119" t="str">
        <f>IF(M9598="","",VLOOKUP(M9598,'14'!D:D,1,0))</f>
        <v/>
      </c>
    </row>
    <row r="9599" spans="1:15" ht="12.75" customHeight="1" x14ac:dyDescent="0.2">
      <c r="A9599" s="36" t="str">
        <f>'0'!$A$4</f>
        <v>………………..</v>
      </c>
      <c r="B9599" s="37">
        <f>'0'!$A$2</f>
        <v>46112</v>
      </c>
      <c r="C9599" s="37" t="s">
        <v>1243</v>
      </c>
      <c r="D9599" s="119" t="str">
        <f>IF(G9599="","",VLOOKUP(G9599,номенклатури!R:T,2,0))</f>
        <v/>
      </c>
      <c r="E9599" s="333" t="str">
        <f>IF(G9599="","",VLOOKUP(G9599,номенклатури!R:T,3,0))</f>
        <v/>
      </c>
      <c r="F9599" s="159" t="str">
        <f>IF(G9599="","",IF(ISERROR(VLOOKUP(G9599,номенклатури!V:V,1,0)),E9599*H9599,E9599*I9599))</f>
        <v/>
      </c>
      <c r="G9599" s="14"/>
      <c r="H9599" s="15"/>
      <c r="I9599" s="15"/>
      <c r="J9599" s="15"/>
      <c r="K9599" s="15"/>
      <c r="L9599" s="217"/>
      <c r="M9599" s="22"/>
      <c r="N9599" s="119" t="str">
        <f>IF(G9599="","",VLOOKUP(G9599,номенклатури!R:U,4,0))</f>
        <v/>
      </c>
      <c r="O9599" s="119" t="str">
        <f>IF(M9599="","",VLOOKUP(M9599,'14'!D:D,1,0))</f>
        <v/>
      </c>
    </row>
    <row r="9600" spans="1:15" ht="12.75" customHeight="1" x14ac:dyDescent="0.2">
      <c r="A9600" s="36" t="str">
        <f>'0'!$A$4</f>
        <v>………………..</v>
      </c>
      <c r="B9600" s="37">
        <f>'0'!$A$2</f>
        <v>46112</v>
      </c>
      <c r="C9600" s="37" t="s">
        <v>1243</v>
      </c>
      <c r="D9600" s="119" t="str">
        <f>IF(G9600="","",VLOOKUP(G9600,номенклатури!R:T,2,0))</f>
        <v/>
      </c>
      <c r="E9600" s="333" t="str">
        <f>IF(G9600="","",VLOOKUP(G9600,номенклатури!R:T,3,0))</f>
        <v/>
      </c>
      <c r="F9600" s="159" t="str">
        <f>IF(G9600="","",IF(ISERROR(VLOOKUP(G9600,номенклатури!V:V,1,0)),E9600*H9600,E9600*I9600))</f>
        <v/>
      </c>
      <c r="G9600" s="14"/>
      <c r="H9600" s="15"/>
      <c r="I9600" s="15"/>
      <c r="J9600" s="15"/>
      <c r="K9600" s="15"/>
      <c r="L9600" s="217"/>
      <c r="M9600" s="22"/>
      <c r="N9600" s="119" t="str">
        <f>IF(G9600="","",VLOOKUP(G9600,номенклатури!R:U,4,0))</f>
        <v/>
      </c>
      <c r="O9600" s="119" t="str">
        <f>IF(M9600="","",VLOOKUP(M9600,'14'!D:D,1,0))</f>
        <v/>
      </c>
    </row>
    <row r="9601" spans="1:15" ht="12.75" customHeight="1" x14ac:dyDescent="0.2">
      <c r="A9601" s="36" t="str">
        <f>'0'!$A$4</f>
        <v>………………..</v>
      </c>
      <c r="B9601" s="37">
        <f>'0'!$A$2</f>
        <v>46112</v>
      </c>
      <c r="C9601" s="37" t="s">
        <v>1243</v>
      </c>
      <c r="D9601" s="119" t="str">
        <f>IF(G9601="","",VLOOKUP(G9601,номенклатури!R:T,2,0))</f>
        <v/>
      </c>
      <c r="E9601" s="333" t="str">
        <f>IF(G9601="","",VLOOKUP(G9601,номенклатури!R:T,3,0))</f>
        <v/>
      </c>
      <c r="F9601" s="159" t="str">
        <f>IF(G9601="","",IF(ISERROR(VLOOKUP(G9601,номенклатури!V:V,1,0)),E9601*H9601,E9601*I9601))</f>
        <v/>
      </c>
      <c r="G9601" s="14"/>
      <c r="H9601" s="15"/>
      <c r="I9601" s="15"/>
      <c r="J9601" s="15"/>
      <c r="K9601" s="15"/>
      <c r="L9601" s="217"/>
      <c r="M9601" s="22"/>
      <c r="N9601" s="119" t="str">
        <f>IF(G9601="","",VLOOKUP(G9601,номенклатури!R:U,4,0))</f>
        <v/>
      </c>
      <c r="O9601" s="119" t="str">
        <f>IF(M9601="","",VLOOKUP(M9601,'14'!D:D,1,0))</f>
        <v/>
      </c>
    </row>
    <row r="9602" spans="1:15" ht="12.75" customHeight="1" x14ac:dyDescent="0.2">
      <c r="A9602" s="36" t="str">
        <f>'0'!$A$4</f>
        <v>………………..</v>
      </c>
      <c r="B9602" s="37">
        <f>'0'!$A$2</f>
        <v>46112</v>
      </c>
      <c r="C9602" s="37" t="s">
        <v>1243</v>
      </c>
      <c r="D9602" s="119" t="str">
        <f>IF(G9602="","",VLOOKUP(G9602,номенклатури!R:T,2,0))</f>
        <v/>
      </c>
      <c r="E9602" s="333" t="str">
        <f>IF(G9602="","",VLOOKUP(G9602,номенклатури!R:T,3,0))</f>
        <v/>
      </c>
      <c r="F9602" s="159" t="str">
        <f>IF(G9602="","",IF(ISERROR(VLOOKUP(G9602,номенклатури!V:V,1,0)),E9602*H9602,E9602*I9602))</f>
        <v/>
      </c>
      <c r="G9602" s="14"/>
      <c r="H9602" s="15"/>
      <c r="I9602" s="15"/>
      <c r="J9602" s="15"/>
      <c r="K9602" s="15"/>
      <c r="L9602" s="217"/>
      <c r="M9602" s="22"/>
      <c r="N9602" s="119" t="str">
        <f>IF(G9602="","",VLOOKUP(G9602,номенклатури!R:U,4,0))</f>
        <v/>
      </c>
      <c r="O9602" s="119" t="str">
        <f>IF(M9602="","",VLOOKUP(M9602,'14'!D:D,1,0))</f>
        <v/>
      </c>
    </row>
    <row r="9603" spans="1:15" ht="12.75" customHeight="1" x14ac:dyDescent="0.2">
      <c r="A9603" s="36" t="str">
        <f>'0'!$A$4</f>
        <v>………………..</v>
      </c>
      <c r="B9603" s="37">
        <f>'0'!$A$2</f>
        <v>46112</v>
      </c>
      <c r="C9603" s="37" t="s">
        <v>1243</v>
      </c>
      <c r="D9603" s="119" t="str">
        <f>IF(G9603="","",VLOOKUP(G9603,номенклатури!R:T,2,0))</f>
        <v/>
      </c>
      <c r="E9603" s="333" t="str">
        <f>IF(G9603="","",VLOOKUP(G9603,номенклатури!R:T,3,0))</f>
        <v/>
      </c>
      <c r="F9603" s="159" t="str">
        <f>IF(G9603="","",IF(ISERROR(VLOOKUP(G9603,номенклатури!V:V,1,0)),E9603*H9603,E9603*I9603))</f>
        <v/>
      </c>
      <c r="G9603" s="14"/>
      <c r="H9603" s="15"/>
      <c r="I9603" s="15"/>
      <c r="J9603" s="15"/>
      <c r="K9603" s="15"/>
      <c r="L9603" s="217"/>
      <c r="M9603" s="22"/>
      <c r="N9603" s="119" t="str">
        <f>IF(G9603="","",VLOOKUP(G9603,номенклатури!R:U,4,0))</f>
        <v/>
      </c>
      <c r="O9603" s="119" t="str">
        <f>IF(M9603="","",VLOOKUP(M9603,'14'!D:D,1,0))</f>
        <v/>
      </c>
    </row>
    <row r="9604" spans="1:15" ht="12.75" customHeight="1" x14ac:dyDescent="0.2">
      <c r="A9604" s="36" t="str">
        <f>'0'!$A$4</f>
        <v>………………..</v>
      </c>
      <c r="B9604" s="37">
        <f>'0'!$A$2</f>
        <v>46112</v>
      </c>
      <c r="C9604" s="37" t="s">
        <v>1243</v>
      </c>
      <c r="D9604" s="119" t="str">
        <f>IF(G9604="","",VLOOKUP(G9604,номенклатури!R:T,2,0))</f>
        <v/>
      </c>
      <c r="E9604" s="333" t="str">
        <f>IF(G9604="","",VLOOKUP(G9604,номенклатури!R:T,3,0))</f>
        <v/>
      </c>
      <c r="F9604" s="159" t="str">
        <f>IF(G9604="","",IF(ISERROR(VLOOKUP(G9604,номенклатури!V:V,1,0)),E9604*H9604,E9604*I9604))</f>
        <v/>
      </c>
      <c r="G9604" s="14"/>
      <c r="H9604" s="15"/>
      <c r="I9604" s="15"/>
      <c r="J9604" s="15"/>
      <c r="K9604" s="15"/>
      <c r="L9604" s="217"/>
      <c r="M9604" s="22"/>
      <c r="N9604" s="119" t="str">
        <f>IF(G9604="","",VLOOKUP(G9604,номенклатури!R:U,4,0))</f>
        <v/>
      </c>
      <c r="O9604" s="119" t="str">
        <f>IF(M9604="","",VLOOKUP(M9604,'14'!D:D,1,0))</f>
        <v/>
      </c>
    </row>
    <row r="9605" spans="1:15" ht="12.75" customHeight="1" x14ac:dyDescent="0.2">
      <c r="A9605" s="36" t="str">
        <f>'0'!$A$4</f>
        <v>………………..</v>
      </c>
      <c r="B9605" s="37">
        <f>'0'!$A$2</f>
        <v>46112</v>
      </c>
      <c r="C9605" s="37" t="s">
        <v>1243</v>
      </c>
      <c r="D9605" s="119" t="str">
        <f>IF(G9605="","",VLOOKUP(G9605,номенклатури!R:T,2,0))</f>
        <v/>
      </c>
      <c r="E9605" s="333" t="str">
        <f>IF(G9605="","",VLOOKUP(G9605,номенклатури!R:T,3,0))</f>
        <v/>
      </c>
      <c r="F9605" s="159" t="str">
        <f>IF(G9605="","",IF(ISERROR(VLOOKUP(G9605,номенклатури!V:V,1,0)),E9605*H9605,E9605*I9605))</f>
        <v/>
      </c>
      <c r="G9605" s="14"/>
      <c r="H9605" s="15"/>
      <c r="I9605" s="15"/>
      <c r="J9605" s="15"/>
      <c r="K9605" s="15"/>
      <c r="L9605" s="217"/>
      <c r="M9605" s="22"/>
      <c r="N9605" s="119" t="str">
        <f>IF(G9605="","",VLOOKUP(G9605,номенклатури!R:U,4,0))</f>
        <v/>
      </c>
      <c r="O9605" s="119" t="str">
        <f>IF(M9605="","",VLOOKUP(M9605,'14'!D:D,1,0))</f>
        <v/>
      </c>
    </row>
    <row r="9606" spans="1:15" ht="12.75" customHeight="1" x14ac:dyDescent="0.2">
      <c r="A9606" s="36" t="str">
        <f>'0'!$A$4</f>
        <v>………………..</v>
      </c>
      <c r="B9606" s="37">
        <f>'0'!$A$2</f>
        <v>46112</v>
      </c>
      <c r="C9606" s="37" t="s">
        <v>1243</v>
      </c>
      <c r="D9606" s="119" t="str">
        <f>IF(G9606="","",VLOOKUP(G9606,номенклатури!R:T,2,0))</f>
        <v/>
      </c>
      <c r="E9606" s="333" t="str">
        <f>IF(G9606="","",VLOOKUP(G9606,номенклатури!R:T,3,0))</f>
        <v/>
      </c>
      <c r="F9606" s="159" t="str">
        <f>IF(G9606="","",IF(ISERROR(VLOOKUP(G9606,номенклатури!V:V,1,0)),E9606*H9606,E9606*I9606))</f>
        <v/>
      </c>
      <c r="G9606" s="14"/>
      <c r="H9606" s="15"/>
      <c r="I9606" s="15"/>
      <c r="J9606" s="15"/>
      <c r="K9606" s="15"/>
      <c r="L9606" s="217"/>
      <c r="M9606" s="22"/>
      <c r="N9606" s="119" t="str">
        <f>IF(G9606="","",VLOOKUP(G9606,номенклатури!R:U,4,0))</f>
        <v/>
      </c>
      <c r="O9606" s="119" t="str">
        <f>IF(M9606="","",VLOOKUP(M9606,'14'!D:D,1,0))</f>
        <v/>
      </c>
    </row>
    <row r="9607" spans="1:15" ht="12.75" customHeight="1" x14ac:dyDescent="0.2">
      <c r="A9607" s="36" t="str">
        <f>'0'!$A$4</f>
        <v>………………..</v>
      </c>
      <c r="B9607" s="37">
        <f>'0'!$A$2</f>
        <v>46112</v>
      </c>
      <c r="C9607" s="37" t="s">
        <v>1243</v>
      </c>
      <c r="D9607" s="119" t="str">
        <f>IF(G9607="","",VLOOKUP(G9607,номенклатури!R:T,2,0))</f>
        <v/>
      </c>
      <c r="E9607" s="333" t="str">
        <f>IF(G9607="","",VLOOKUP(G9607,номенклатури!R:T,3,0))</f>
        <v/>
      </c>
      <c r="F9607" s="159" t="str">
        <f>IF(G9607="","",IF(ISERROR(VLOOKUP(G9607,номенклатури!V:V,1,0)),E9607*H9607,E9607*I9607))</f>
        <v/>
      </c>
      <c r="G9607" s="14"/>
      <c r="H9607" s="15"/>
      <c r="I9607" s="15"/>
      <c r="J9607" s="15"/>
      <c r="K9607" s="15"/>
      <c r="L9607" s="217"/>
      <c r="M9607" s="22"/>
      <c r="N9607" s="119" t="str">
        <f>IF(G9607="","",VLOOKUP(G9607,номенклатури!R:U,4,0))</f>
        <v/>
      </c>
      <c r="O9607" s="119" t="str">
        <f>IF(M9607="","",VLOOKUP(M9607,'14'!D:D,1,0))</f>
        <v/>
      </c>
    </row>
    <row r="9608" spans="1:15" ht="12.75" customHeight="1" x14ac:dyDescent="0.2">
      <c r="A9608" s="36" t="str">
        <f>'0'!$A$4</f>
        <v>………………..</v>
      </c>
      <c r="B9608" s="37">
        <f>'0'!$A$2</f>
        <v>46112</v>
      </c>
      <c r="C9608" s="37" t="s">
        <v>1243</v>
      </c>
      <c r="D9608" s="119" t="str">
        <f>IF(G9608="","",VLOOKUP(G9608,номенклатури!R:T,2,0))</f>
        <v/>
      </c>
      <c r="E9608" s="333" t="str">
        <f>IF(G9608="","",VLOOKUP(G9608,номенклатури!R:T,3,0))</f>
        <v/>
      </c>
      <c r="F9608" s="159" t="str">
        <f>IF(G9608="","",IF(ISERROR(VLOOKUP(G9608,номенклатури!V:V,1,0)),E9608*H9608,E9608*I9608))</f>
        <v/>
      </c>
      <c r="G9608" s="14"/>
      <c r="H9608" s="15"/>
      <c r="I9608" s="15"/>
      <c r="J9608" s="15"/>
      <c r="K9608" s="15"/>
      <c r="L9608" s="217"/>
      <c r="M9608" s="22"/>
      <c r="N9608" s="119" t="str">
        <f>IF(G9608="","",VLOOKUP(G9608,номенклатури!R:U,4,0))</f>
        <v/>
      </c>
      <c r="O9608" s="119" t="str">
        <f>IF(M9608="","",VLOOKUP(M9608,'14'!D:D,1,0))</f>
        <v/>
      </c>
    </row>
    <row r="9609" spans="1:15" ht="12.75" customHeight="1" x14ac:dyDescent="0.2">
      <c r="A9609" s="36" t="str">
        <f>'0'!$A$4</f>
        <v>………………..</v>
      </c>
      <c r="B9609" s="37">
        <f>'0'!$A$2</f>
        <v>46112</v>
      </c>
      <c r="C9609" s="37" t="s">
        <v>1243</v>
      </c>
      <c r="D9609" s="119" t="str">
        <f>IF(G9609="","",VLOOKUP(G9609,номенклатури!R:T,2,0))</f>
        <v/>
      </c>
      <c r="E9609" s="333" t="str">
        <f>IF(G9609="","",VLOOKUP(G9609,номенклатури!R:T,3,0))</f>
        <v/>
      </c>
      <c r="F9609" s="159" t="str">
        <f>IF(G9609="","",IF(ISERROR(VLOOKUP(G9609,номенклатури!V:V,1,0)),E9609*H9609,E9609*I9609))</f>
        <v/>
      </c>
      <c r="G9609" s="14"/>
      <c r="H9609" s="15"/>
      <c r="I9609" s="15"/>
      <c r="J9609" s="15"/>
      <c r="K9609" s="15"/>
      <c r="L9609" s="217"/>
      <c r="M9609" s="22"/>
      <c r="N9609" s="119" t="str">
        <f>IF(G9609="","",VLOOKUP(G9609,номенклатури!R:U,4,0))</f>
        <v/>
      </c>
      <c r="O9609" s="119" t="str">
        <f>IF(M9609="","",VLOOKUP(M9609,'14'!D:D,1,0))</f>
        <v/>
      </c>
    </row>
    <row r="9610" spans="1:15" ht="12.75" customHeight="1" x14ac:dyDescent="0.2">
      <c r="A9610" s="36" t="str">
        <f>'0'!$A$4</f>
        <v>………………..</v>
      </c>
      <c r="B9610" s="37">
        <f>'0'!$A$2</f>
        <v>46112</v>
      </c>
      <c r="C9610" s="37" t="s">
        <v>1243</v>
      </c>
      <c r="D9610" s="119" t="str">
        <f>IF(G9610="","",VLOOKUP(G9610,номенклатури!R:T,2,0))</f>
        <v/>
      </c>
      <c r="E9610" s="333" t="str">
        <f>IF(G9610="","",VLOOKUP(G9610,номенклатури!R:T,3,0))</f>
        <v/>
      </c>
      <c r="F9610" s="159" t="str">
        <f>IF(G9610="","",IF(ISERROR(VLOOKUP(G9610,номенклатури!V:V,1,0)),E9610*H9610,E9610*I9610))</f>
        <v/>
      </c>
      <c r="G9610" s="14"/>
      <c r="H9610" s="15"/>
      <c r="I9610" s="15"/>
      <c r="J9610" s="15"/>
      <c r="K9610" s="15"/>
      <c r="L9610" s="217"/>
      <c r="M9610" s="22"/>
      <c r="N9610" s="119" t="str">
        <f>IF(G9610="","",VLOOKUP(G9610,номенклатури!R:U,4,0))</f>
        <v/>
      </c>
      <c r="O9610" s="119" t="str">
        <f>IF(M9610="","",VLOOKUP(M9610,'14'!D:D,1,0))</f>
        <v/>
      </c>
    </row>
    <row r="9611" spans="1:15" ht="12.75" customHeight="1" x14ac:dyDescent="0.2">
      <c r="A9611" s="36" t="str">
        <f>'0'!$A$4</f>
        <v>………………..</v>
      </c>
      <c r="B9611" s="37">
        <f>'0'!$A$2</f>
        <v>46112</v>
      </c>
      <c r="C9611" s="37" t="s">
        <v>1243</v>
      </c>
      <c r="D9611" s="119" t="str">
        <f>IF(G9611="","",VLOOKUP(G9611,номенклатури!R:T,2,0))</f>
        <v/>
      </c>
      <c r="E9611" s="333" t="str">
        <f>IF(G9611="","",VLOOKUP(G9611,номенклатури!R:T,3,0))</f>
        <v/>
      </c>
      <c r="F9611" s="159" t="str">
        <f>IF(G9611="","",IF(ISERROR(VLOOKUP(G9611,номенклатури!V:V,1,0)),E9611*H9611,E9611*I9611))</f>
        <v/>
      </c>
      <c r="G9611" s="14"/>
      <c r="H9611" s="15"/>
      <c r="I9611" s="15"/>
      <c r="J9611" s="15"/>
      <c r="K9611" s="15"/>
      <c r="L9611" s="217"/>
      <c r="M9611" s="22"/>
      <c r="N9611" s="119" t="str">
        <f>IF(G9611="","",VLOOKUP(G9611,номенклатури!R:U,4,0))</f>
        <v/>
      </c>
      <c r="O9611" s="119" t="str">
        <f>IF(M9611="","",VLOOKUP(M9611,'14'!D:D,1,0))</f>
        <v/>
      </c>
    </row>
    <row r="9612" spans="1:15" ht="12.75" customHeight="1" x14ac:dyDescent="0.2">
      <c r="A9612" s="36" t="str">
        <f>'0'!$A$4</f>
        <v>………………..</v>
      </c>
      <c r="B9612" s="37">
        <f>'0'!$A$2</f>
        <v>46112</v>
      </c>
      <c r="C9612" s="37" t="s">
        <v>1243</v>
      </c>
      <c r="D9612" s="119" t="str">
        <f>IF(G9612="","",VLOOKUP(G9612,номенклатури!R:T,2,0))</f>
        <v/>
      </c>
      <c r="E9612" s="333" t="str">
        <f>IF(G9612="","",VLOOKUP(G9612,номенклатури!R:T,3,0))</f>
        <v/>
      </c>
      <c r="F9612" s="159" t="str">
        <f>IF(G9612="","",IF(ISERROR(VLOOKUP(G9612,номенклатури!V:V,1,0)),E9612*H9612,E9612*I9612))</f>
        <v/>
      </c>
      <c r="G9612" s="14"/>
      <c r="H9612" s="15"/>
      <c r="I9612" s="15"/>
      <c r="J9612" s="15"/>
      <c r="K9612" s="15"/>
      <c r="L9612" s="217"/>
      <c r="M9612" s="22"/>
      <c r="N9612" s="119" t="str">
        <f>IF(G9612="","",VLOOKUP(G9612,номенклатури!R:U,4,0))</f>
        <v/>
      </c>
      <c r="O9612" s="119" t="str">
        <f>IF(M9612="","",VLOOKUP(M9612,'14'!D:D,1,0))</f>
        <v/>
      </c>
    </row>
    <row r="9613" spans="1:15" ht="12.75" customHeight="1" x14ac:dyDescent="0.2">
      <c r="A9613" s="36" t="str">
        <f>'0'!$A$4</f>
        <v>………………..</v>
      </c>
      <c r="B9613" s="37">
        <f>'0'!$A$2</f>
        <v>46112</v>
      </c>
      <c r="C9613" s="37" t="s">
        <v>1243</v>
      </c>
      <c r="D9613" s="119" t="str">
        <f>IF(G9613="","",VLOOKUP(G9613,номенклатури!R:T,2,0))</f>
        <v/>
      </c>
      <c r="E9613" s="333" t="str">
        <f>IF(G9613="","",VLOOKUP(G9613,номенклатури!R:T,3,0))</f>
        <v/>
      </c>
      <c r="F9613" s="159" t="str">
        <f>IF(G9613="","",IF(ISERROR(VLOOKUP(G9613,номенклатури!V:V,1,0)),E9613*H9613,E9613*I9613))</f>
        <v/>
      </c>
      <c r="G9613" s="14"/>
      <c r="H9613" s="15"/>
      <c r="I9613" s="15"/>
      <c r="J9613" s="15"/>
      <c r="K9613" s="15"/>
      <c r="L9613" s="217"/>
      <c r="M9613" s="22"/>
      <c r="N9613" s="119" t="str">
        <f>IF(G9613="","",VLOOKUP(G9613,номенклатури!R:U,4,0))</f>
        <v/>
      </c>
      <c r="O9613" s="119" t="str">
        <f>IF(M9613="","",VLOOKUP(M9613,'14'!D:D,1,0))</f>
        <v/>
      </c>
    </row>
    <row r="9614" spans="1:15" ht="12.75" customHeight="1" x14ac:dyDescent="0.2">
      <c r="A9614" s="36" t="str">
        <f>'0'!$A$4</f>
        <v>………………..</v>
      </c>
      <c r="B9614" s="37">
        <f>'0'!$A$2</f>
        <v>46112</v>
      </c>
      <c r="C9614" s="37" t="s">
        <v>1243</v>
      </c>
      <c r="D9614" s="119" t="str">
        <f>IF(G9614="","",VLOOKUP(G9614,номенклатури!R:T,2,0))</f>
        <v/>
      </c>
      <c r="E9614" s="333" t="str">
        <f>IF(G9614="","",VLOOKUP(G9614,номенклатури!R:T,3,0))</f>
        <v/>
      </c>
      <c r="F9614" s="159" t="str">
        <f>IF(G9614="","",IF(ISERROR(VLOOKUP(G9614,номенклатури!V:V,1,0)),E9614*H9614,E9614*I9614))</f>
        <v/>
      </c>
      <c r="G9614" s="14"/>
      <c r="H9614" s="15"/>
      <c r="I9614" s="15"/>
      <c r="J9614" s="15"/>
      <c r="K9614" s="15"/>
      <c r="L9614" s="217"/>
      <c r="M9614" s="22"/>
      <c r="N9614" s="119" t="str">
        <f>IF(G9614="","",VLOOKUP(G9614,номенклатури!R:U,4,0))</f>
        <v/>
      </c>
      <c r="O9614" s="119" t="str">
        <f>IF(M9614="","",VLOOKUP(M9614,'14'!D:D,1,0))</f>
        <v/>
      </c>
    </row>
    <row r="9615" spans="1:15" ht="12.75" customHeight="1" x14ac:dyDescent="0.2">
      <c r="A9615" s="36" t="str">
        <f>'0'!$A$4</f>
        <v>………………..</v>
      </c>
      <c r="B9615" s="37">
        <f>'0'!$A$2</f>
        <v>46112</v>
      </c>
      <c r="C9615" s="37" t="s">
        <v>1243</v>
      </c>
      <c r="D9615" s="119" t="str">
        <f>IF(G9615="","",VLOOKUP(G9615,номенклатури!R:T,2,0))</f>
        <v/>
      </c>
      <c r="E9615" s="333" t="str">
        <f>IF(G9615="","",VLOOKUP(G9615,номенклатури!R:T,3,0))</f>
        <v/>
      </c>
      <c r="F9615" s="159" t="str">
        <f>IF(G9615="","",IF(ISERROR(VLOOKUP(G9615,номенклатури!V:V,1,0)),E9615*H9615,E9615*I9615))</f>
        <v/>
      </c>
      <c r="G9615" s="14"/>
      <c r="H9615" s="15"/>
      <c r="I9615" s="15"/>
      <c r="J9615" s="15"/>
      <c r="K9615" s="15"/>
      <c r="L9615" s="217"/>
      <c r="M9615" s="22"/>
      <c r="N9615" s="119" t="str">
        <f>IF(G9615="","",VLOOKUP(G9615,номенклатури!R:U,4,0))</f>
        <v/>
      </c>
      <c r="O9615" s="119" t="str">
        <f>IF(M9615="","",VLOOKUP(M9615,'14'!D:D,1,0))</f>
        <v/>
      </c>
    </row>
    <row r="9616" spans="1:15" ht="12.75" customHeight="1" x14ac:dyDescent="0.2">
      <c r="A9616" s="36" t="str">
        <f>'0'!$A$4</f>
        <v>………………..</v>
      </c>
      <c r="B9616" s="37">
        <f>'0'!$A$2</f>
        <v>46112</v>
      </c>
      <c r="C9616" s="37" t="s">
        <v>1243</v>
      </c>
      <c r="D9616" s="119" t="str">
        <f>IF(G9616="","",VLOOKUP(G9616,номенклатури!R:T,2,0))</f>
        <v/>
      </c>
      <c r="E9616" s="333" t="str">
        <f>IF(G9616="","",VLOOKUP(G9616,номенклатури!R:T,3,0))</f>
        <v/>
      </c>
      <c r="F9616" s="159" t="str">
        <f>IF(G9616="","",IF(ISERROR(VLOOKUP(G9616,номенклатури!V:V,1,0)),E9616*H9616,E9616*I9616))</f>
        <v/>
      </c>
      <c r="G9616" s="14"/>
      <c r="H9616" s="15"/>
      <c r="I9616" s="15"/>
      <c r="J9616" s="15"/>
      <c r="K9616" s="15"/>
      <c r="L9616" s="217"/>
      <c r="M9616" s="22"/>
      <c r="N9616" s="119" t="str">
        <f>IF(G9616="","",VLOOKUP(G9616,номенклатури!R:U,4,0))</f>
        <v/>
      </c>
      <c r="O9616" s="119" t="str">
        <f>IF(M9616="","",VLOOKUP(M9616,'14'!D:D,1,0))</f>
        <v/>
      </c>
    </row>
    <row r="9617" spans="1:15" ht="12.75" customHeight="1" x14ac:dyDescent="0.2">
      <c r="A9617" s="36" t="str">
        <f>'0'!$A$4</f>
        <v>………………..</v>
      </c>
      <c r="B9617" s="37">
        <f>'0'!$A$2</f>
        <v>46112</v>
      </c>
      <c r="C9617" s="37" t="s">
        <v>1243</v>
      </c>
      <c r="D9617" s="119" t="str">
        <f>IF(G9617="","",VLOOKUP(G9617,номенклатури!R:T,2,0))</f>
        <v/>
      </c>
      <c r="E9617" s="333" t="str">
        <f>IF(G9617="","",VLOOKUP(G9617,номенклатури!R:T,3,0))</f>
        <v/>
      </c>
      <c r="F9617" s="159" t="str">
        <f>IF(G9617="","",IF(ISERROR(VLOOKUP(G9617,номенклатури!V:V,1,0)),E9617*H9617,E9617*I9617))</f>
        <v/>
      </c>
      <c r="G9617" s="14"/>
      <c r="H9617" s="15"/>
      <c r="I9617" s="15"/>
      <c r="J9617" s="15"/>
      <c r="K9617" s="15"/>
      <c r="L9617" s="217"/>
      <c r="M9617" s="22"/>
      <c r="N9617" s="119" t="str">
        <f>IF(G9617="","",VLOOKUP(G9617,номенклатури!R:U,4,0))</f>
        <v/>
      </c>
      <c r="O9617" s="119" t="str">
        <f>IF(M9617="","",VLOOKUP(M9617,'14'!D:D,1,0))</f>
        <v/>
      </c>
    </row>
    <row r="9618" spans="1:15" ht="12.75" customHeight="1" x14ac:dyDescent="0.2">
      <c r="A9618" s="36" t="str">
        <f>'0'!$A$4</f>
        <v>………………..</v>
      </c>
      <c r="B9618" s="37">
        <f>'0'!$A$2</f>
        <v>46112</v>
      </c>
      <c r="C9618" s="37" t="s">
        <v>1243</v>
      </c>
      <c r="D9618" s="119" t="str">
        <f>IF(G9618="","",VLOOKUP(G9618,номенклатури!R:T,2,0))</f>
        <v/>
      </c>
      <c r="E9618" s="333" t="str">
        <f>IF(G9618="","",VLOOKUP(G9618,номенклатури!R:T,3,0))</f>
        <v/>
      </c>
      <c r="F9618" s="159" t="str">
        <f>IF(G9618="","",IF(ISERROR(VLOOKUP(G9618,номенклатури!V:V,1,0)),E9618*H9618,E9618*I9618))</f>
        <v/>
      </c>
      <c r="G9618" s="14"/>
      <c r="H9618" s="15"/>
      <c r="I9618" s="15"/>
      <c r="J9618" s="15"/>
      <c r="K9618" s="15"/>
      <c r="L9618" s="217"/>
      <c r="M9618" s="22"/>
      <c r="N9618" s="119" t="str">
        <f>IF(G9618="","",VLOOKUP(G9618,номенклатури!R:U,4,0))</f>
        <v/>
      </c>
      <c r="O9618" s="119" t="str">
        <f>IF(M9618="","",VLOOKUP(M9618,'14'!D:D,1,0))</f>
        <v/>
      </c>
    </row>
    <row r="9619" spans="1:15" ht="12.75" customHeight="1" x14ac:dyDescent="0.2">
      <c r="A9619" s="36" t="str">
        <f>'0'!$A$4</f>
        <v>………………..</v>
      </c>
      <c r="B9619" s="37">
        <f>'0'!$A$2</f>
        <v>46112</v>
      </c>
      <c r="C9619" s="37" t="s">
        <v>1243</v>
      </c>
      <c r="D9619" s="119" t="str">
        <f>IF(G9619="","",VLOOKUP(G9619,номенклатури!R:T,2,0))</f>
        <v/>
      </c>
      <c r="E9619" s="333" t="str">
        <f>IF(G9619="","",VLOOKUP(G9619,номенклатури!R:T,3,0))</f>
        <v/>
      </c>
      <c r="F9619" s="159" t="str">
        <f>IF(G9619="","",IF(ISERROR(VLOOKUP(G9619,номенклатури!V:V,1,0)),E9619*H9619,E9619*I9619))</f>
        <v/>
      </c>
      <c r="G9619" s="14"/>
      <c r="H9619" s="15"/>
      <c r="I9619" s="15"/>
      <c r="J9619" s="15"/>
      <c r="K9619" s="15"/>
      <c r="L9619" s="217"/>
      <c r="M9619" s="22"/>
      <c r="N9619" s="119" t="str">
        <f>IF(G9619="","",VLOOKUP(G9619,номенклатури!R:U,4,0))</f>
        <v/>
      </c>
      <c r="O9619" s="119" t="str">
        <f>IF(M9619="","",VLOOKUP(M9619,'14'!D:D,1,0))</f>
        <v/>
      </c>
    </row>
    <row r="9620" spans="1:15" ht="12.75" customHeight="1" x14ac:dyDescent="0.2">
      <c r="A9620" s="36" t="str">
        <f>'0'!$A$4</f>
        <v>………………..</v>
      </c>
      <c r="B9620" s="37">
        <f>'0'!$A$2</f>
        <v>46112</v>
      </c>
      <c r="C9620" s="37" t="s">
        <v>1243</v>
      </c>
      <c r="D9620" s="119" t="str">
        <f>IF(G9620="","",VLOOKUP(G9620,номенклатури!R:T,2,0))</f>
        <v/>
      </c>
      <c r="E9620" s="333" t="str">
        <f>IF(G9620="","",VLOOKUP(G9620,номенклатури!R:T,3,0))</f>
        <v/>
      </c>
      <c r="F9620" s="159" t="str">
        <f>IF(G9620="","",IF(ISERROR(VLOOKUP(G9620,номенклатури!V:V,1,0)),E9620*H9620,E9620*I9620))</f>
        <v/>
      </c>
      <c r="G9620" s="14"/>
      <c r="H9620" s="15"/>
      <c r="I9620" s="15"/>
      <c r="J9620" s="15"/>
      <c r="K9620" s="15"/>
      <c r="L9620" s="217"/>
      <c r="M9620" s="22"/>
      <c r="N9620" s="119" t="str">
        <f>IF(G9620="","",VLOOKUP(G9620,номенклатури!R:U,4,0))</f>
        <v/>
      </c>
      <c r="O9620" s="119" t="str">
        <f>IF(M9620="","",VLOOKUP(M9620,'14'!D:D,1,0))</f>
        <v/>
      </c>
    </row>
    <row r="9621" spans="1:15" ht="12.75" customHeight="1" x14ac:dyDescent="0.2">
      <c r="A9621" s="36" t="str">
        <f>'0'!$A$4</f>
        <v>………………..</v>
      </c>
      <c r="B9621" s="37">
        <f>'0'!$A$2</f>
        <v>46112</v>
      </c>
      <c r="C9621" s="37" t="s">
        <v>1243</v>
      </c>
      <c r="D9621" s="119" t="str">
        <f>IF(G9621="","",VLOOKUP(G9621,номенклатури!R:T,2,0))</f>
        <v/>
      </c>
      <c r="E9621" s="333" t="str">
        <f>IF(G9621="","",VLOOKUP(G9621,номенклатури!R:T,3,0))</f>
        <v/>
      </c>
      <c r="F9621" s="159" t="str">
        <f>IF(G9621="","",IF(ISERROR(VLOOKUP(G9621,номенклатури!V:V,1,0)),E9621*H9621,E9621*I9621))</f>
        <v/>
      </c>
      <c r="G9621" s="14"/>
      <c r="H9621" s="15"/>
      <c r="I9621" s="15"/>
      <c r="J9621" s="15"/>
      <c r="K9621" s="15"/>
      <c r="L9621" s="217"/>
      <c r="M9621" s="22"/>
      <c r="N9621" s="119" t="str">
        <f>IF(G9621="","",VLOOKUP(G9621,номенклатури!R:U,4,0))</f>
        <v/>
      </c>
      <c r="O9621" s="119" t="str">
        <f>IF(M9621="","",VLOOKUP(M9621,'14'!D:D,1,0))</f>
        <v/>
      </c>
    </row>
    <row r="9622" spans="1:15" ht="12.75" customHeight="1" x14ac:dyDescent="0.2">
      <c r="A9622" s="36" t="str">
        <f>'0'!$A$4</f>
        <v>………………..</v>
      </c>
      <c r="B9622" s="37">
        <f>'0'!$A$2</f>
        <v>46112</v>
      </c>
      <c r="C9622" s="37" t="s">
        <v>1243</v>
      </c>
      <c r="D9622" s="119" t="str">
        <f>IF(G9622="","",VLOOKUP(G9622,номенклатури!R:T,2,0))</f>
        <v/>
      </c>
      <c r="E9622" s="333" t="str">
        <f>IF(G9622="","",VLOOKUP(G9622,номенклатури!R:T,3,0))</f>
        <v/>
      </c>
      <c r="F9622" s="159" t="str">
        <f>IF(G9622="","",IF(ISERROR(VLOOKUP(G9622,номенклатури!V:V,1,0)),E9622*H9622,E9622*I9622))</f>
        <v/>
      </c>
      <c r="G9622" s="14"/>
      <c r="H9622" s="15"/>
      <c r="I9622" s="15"/>
      <c r="J9622" s="15"/>
      <c r="K9622" s="15"/>
      <c r="L9622" s="217"/>
      <c r="M9622" s="22"/>
      <c r="N9622" s="119" t="str">
        <f>IF(G9622="","",VLOOKUP(G9622,номенклатури!R:U,4,0))</f>
        <v/>
      </c>
      <c r="O9622" s="119" t="str">
        <f>IF(M9622="","",VLOOKUP(M9622,'14'!D:D,1,0))</f>
        <v/>
      </c>
    </row>
    <row r="9623" spans="1:15" ht="12.75" customHeight="1" x14ac:dyDescent="0.2">
      <c r="A9623" s="36" t="str">
        <f>'0'!$A$4</f>
        <v>………………..</v>
      </c>
      <c r="B9623" s="37">
        <f>'0'!$A$2</f>
        <v>46112</v>
      </c>
      <c r="C9623" s="37" t="s">
        <v>1243</v>
      </c>
      <c r="D9623" s="119" t="str">
        <f>IF(G9623="","",VLOOKUP(G9623,номенклатури!R:T,2,0))</f>
        <v/>
      </c>
      <c r="E9623" s="333" t="str">
        <f>IF(G9623="","",VLOOKUP(G9623,номенклатури!R:T,3,0))</f>
        <v/>
      </c>
      <c r="F9623" s="159" t="str">
        <f>IF(G9623="","",IF(ISERROR(VLOOKUP(G9623,номенклатури!V:V,1,0)),E9623*H9623,E9623*I9623))</f>
        <v/>
      </c>
      <c r="G9623" s="14"/>
      <c r="H9623" s="15"/>
      <c r="I9623" s="15"/>
      <c r="J9623" s="15"/>
      <c r="K9623" s="15"/>
      <c r="L9623" s="217"/>
      <c r="M9623" s="22"/>
      <c r="N9623" s="119" t="str">
        <f>IF(G9623="","",VLOOKUP(G9623,номенклатури!R:U,4,0))</f>
        <v/>
      </c>
      <c r="O9623" s="119" t="str">
        <f>IF(M9623="","",VLOOKUP(M9623,'14'!D:D,1,0))</f>
        <v/>
      </c>
    </row>
    <row r="9624" spans="1:15" ht="12.75" customHeight="1" x14ac:dyDescent="0.2">
      <c r="A9624" s="36" t="str">
        <f>'0'!$A$4</f>
        <v>………………..</v>
      </c>
      <c r="B9624" s="37">
        <f>'0'!$A$2</f>
        <v>46112</v>
      </c>
      <c r="C9624" s="37" t="s">
        <v>1243</v>
      </c>
      <c r="D9624" s="119" t="str">
        <f>IF(G9624="","",VLOOKUP(G9624,номенклатури!R:T,2,0))</f>
        <v/>
      </c>
      <c r="E9624" s="333" t="str">
        <f>IF(G9624="","",VLOOKUP(G9624,номенклатури!R:T,3,0))</f>
        <v/>
      </c>
      <c r="F9624" s="159" t="str">
        <f>IF(G9624="","",IF(ISERROR(VLOOKUP(G9624,номенклатури!V:V,1,0)),E9624*H9624,E9624*I9624))</f>
        <v/>
      </c>
      <c r="G9624" s="14"/>
      <c r="H9624" s="15"/>
      <c r="I9624" s="15"/>
      <c r="J9624" s="15"/>
      <c r="K9624" s="15"/>
      <c r="L9624" s="217"/>
      <c r="M9624" s="22"/>
      <c r="N9624" s="119" t="str">
        <f>IF(G9624="","",VLOOKUP(G9624,номенклатури!R:U,4,0))</f>
        <v/>
      </c>
      <c r="O9624" s="119" t="str">
        <f>IF(M9624="","",VLOOKUP(M9624,'14'!D:D,1,0))</f>
        <v/>
      </c>
    </row>
    <row r="9625" spans="1:15" ht="12.75" customHeight="1" x14ac:dyDescent="0.2">
      <c r="A9625" s="36" t="str">
        <f>'0'!$A$4</f>
        <v>………………..</v>
      </c>
      <c r="B9625" s="37">
        <f>'0'!$A$2</f>
        <v>46112</v>
      </c>
      <c r="C9625" s="37" t="s">
        <v>1243</v>
      </c>
      <c r="D9625" s="119" t="str">
        <f>IF(G9625="","",VLOOKUP(G9625,номенклатури!R:T,2,0))</f>
        <v/>
      </c>
      <c r="E9625" s="333" t="str">
        <f>IF(G9625="","",VLOOKUP(G9625,номенклатури!R:T,3,0))</f>
        <v/>
      </c>
      <c r="F9625" s="159" t="str">
        <f>IF(G9625="","",IF(ISERROR(VLOOKUP(G9625,номенклатури!V:V,1,0)),E9625*H9625,E9625*I9625))</f>
        <v/>
      </c>
      <c r="G9625" s="14"/>
      <c r="H9625" s="15"/>
      <c r="I9625" s="15"/>
      <c r="J9625" s="15"/>
      <c r="K9625" s="15"/>
      <c r="L9625" s="217"/>
      <c r="M9625" s="22"/>
      <c r="N9625" s="119" t="str">
        <f>IF(G9625="","",VLOOKUP(G9625,номенклатури!R:U,4,0))</f>
        <v/>
      </c>
      <c r="O9625" s="119" t="str">
        <f>IF(M9625="","",VLOOKUP(M9625,'14'!D:D,1,0))</f>
        <v/>
      </c>
    </row>
    <row r="9626" spans="1:15" ht="12.75" customHeight="1" x14ac:dyDescent="0.2">
      <c r="A9626" s="36" t="str">
        <f>'0'!$A$4</f>
        <v>………………..</v>
      </c>
      <c r="B9626" s="37">
        <f>'0'!$A$2</f>
        <v>46112</v>
      </c>
      <c r="C9626" s="37" t="s">
        <v>1243</v>
      </c>
      <c r="D9626" s="119" t="str">
        <f>IF(G9626="","",VLOOKUP(G9626,номенклатури!R:T,2,0))</f>
        <v/>
      </c>
      <c r="E9626" s="333" t="str">
        <f>IF(G9626="","",VLOOKUP(G9626,номенклатури!R:T,3,0))</f>
        <v/>
      </c>
      <c r="F9626" s="159" t="str">
        <f>IF(G9626="","",IF(ISERROR(VLOOKUP(G9626,номенклатури!V:V,1,0)),E9626*H9626,E9626*I9626))</f>
        <v/>
      </c>
      <c r="G9626" s="14"/>
      <c r="H9626" s="15"/>
      <c r="I9626" s="15"/>
      <c r="J9626" s="15"/>
      <c r="K9626" s="15"/>
      <c r="L9626" s="217"/>
      <c r="M9626" s="22"/>
      <c r="N9626" s="119" t="str">
        <f>IF(G9626="","",VLOOKUP(G9626,номенклатури!R:U,4,0))</f>
        <v/>
      </c>
      <c r="O9626" s="119" t="str">
        <f>IF(M9626="","",VLOOKUP(M9626,'14'!D:D,1,0))</f>
        <v/>
      </c>
    </row>
    <row r="9627" spans="1:15" ht="12.75" customHeight="1" x14ac:dyDescent="0.2">
      <c r="A9627" s="36" t="str">
        <f>'0'!$A$4</f>
        <v>………………..</v>
      </c>
      <c r="B9627" s="37">
        <f>'0'!$A$2</f>
        <v>46112</v>
      </c>
      <c r="C9627" s="37" t="s">
        <v>1243</v>
      </c>
      <c r="D9627" s="119" t="str">
        <f>IF(G9627="","",VLOOKUP(G9627,номенклатури!R:T,2,0))</f>
        <v/>
      </c>
      <c r="E9627" s="333" t="str">
        <f>IF(G9627="","",VLOOKUP(G9627,номенклатури!R:T,3,0))</f>
        <v/>
      </c>
      <c r="F9627" s="159" t="str">
        <f>IF(G9627="","",IF(ISERROR(VLOOKUP(G9627,номенклатури!V:V,1,0)),E9627*H9627,E9627*I9627))</f>
        <v/>
      </c>
      <c r="G9627" s="14"/>
      <c r="H9627" s="15"/>
      <c r="I9627" s="15"/>
      <c r="J9627" s="15"/>
      <c r="K9627" s="15"/>
      <c r="L9627" s="217"/>
      <c r="M9627" s="22"/>
      <c r="N9627" s="119" t="str">
        <f>IF(G9627="","",VLOOKUP(G9627,номенклатури!R:U,4,0))</f>
        <v/>
      </c>
      <c r="O9627" s="119" t="str">
        <f>IF(M9627="","",VLOOKUP(M9627,'14'!D:D,1,0))</f>
        <v/>
      </c>
    </row>
    <row r="9628" spans="1:15" ht="12.75" customHeight="1" x14ac:dyDescent="0.2">
      <c r="A9628" s="36" t="str">
        <f>'0'!$A$4</f>
        <v>………………..</v>
      </c>
      <c r="B9628" s="37">
        <f>'0'!$A$2</f>
        <v>46112</v>
      </c>
      <c r="C9628" s="37" t="s">
        <v>1243</v>
      </c>
      <c r="D9628" s="119" t="str">
        <f>IF(G9628="","",VLOOKUP(G9628,номенклатури!R:T,2,0))</f>
        <v/>
      </c>
      <c r="E9628" s="333" t="str">
        <f>IF(G9628="","",VLOOKUP(G9628,номенклатури!R:T,3,0))</f>
        <v/>
      </c>
      <c r="F9628" s="159" t="str">
        <f>IF(G9628="","",IF(ISERROR(VLOOKUP(G9628,номенклатури!V:V,1,0)),E9628*H9628,E9628*I9628))</f>
        <v/>
      </c>
      <c r="G9628" s="14"/>
      <c r="H9628" s="15"/>
      <c r="I9628" s="15"/>
      <c r="J9628" s="15"/>
      <c r="K9628" s="15"/>
      <c r="L9628" s="217"/>
      <c r="M9628" s="22"/>
      <c r="N9628" s="119" t="str">
        <f>IF(G9628="","",VLOOKUP(G9628,номенклатури!R:U,4,0))</f>
        <v/>
      </c>
      <c r="O9628" s="119" t="str">
        <f>IF(M9628="","",VLOOKUP(M9628,'14'!D:D,1,0))</f>
        <v/>
      </c>
    </row>
    <row r="9629" spans="1:15" ht="12.75" customHeight="1" x14ac:dyDescent="0.2">
      <c r="A9629" s="36" t="str">
        <f>'0'!$A$4</f>
        <v>………………..</v>
      </c>
      <c r="B9629" s="37">
        <f>'0'!$A$2</f>
        <v>46112</v>
      </c>
      <c r="C9629" s="37" t="s">
        <v>1243</v>
      </c>
      <c r="D9629" s="119" t="str">
        <f>IF(G9629="","",VLOOKUP(G9629,номенклатури!R:T,2,0))</f>
        <v/>
      </c>
      <c r="E9629" s="333" t="str">
        <f>IF(G9629="","",VLOOKUP(G9629,номенклатури!R:T,3,0))</f>
        <v/>
      </c>
      <c r="F9629" s="159" t="str">
        <f>IF(G9629="","",IF(ISERROR(VLOOKUP(G9629,номенклатури!V:V,1,0)),E9629*H9629,E9629*I9629))</f>
        <v/>
      </c>
      <c r="G9629" s="14"/>
      <c r="H9629" s="15"/>
      <c r="I9629" s="15"/>
      <c r="J9629" s="15"/>
      <c r="K9629" s="15"/>
      <c r="L9629" s="217"/>
      <c r="M9629" s="22"/>
      <c r="N9629" s="119" t="str">
        <f>IF(G9629="","",VLOOKUP(G9629,номенклатури!R:U,4,0))</f>
        <v/>
      </c>
      <c r="O9629" s="119" t="str">
        <f>IF(M9629="","",VLOOKUP(M9629,'14'!D:D,1,0))</f>
        <v/>
      </c>
    </row>
    <row r="9630" spans="1:15" ht="12.75" customHeight="1" x14ac:dyDescent="0.2">
      <c r="A9630" s="36" t="str">
        <f>'0'!$A$4</f>
        <v>………………..</v>
      </c>
      <c r="B9630" s="37">
        <f>'0'!$A$2</f>
        <v>46112</v>
      </c>
      <c r="C9630" s="37" t="s">
        <v>1243</v>
      </c>
      <c r="D9630" s="119" t="str">
        <f>IF(G9630="","",VLOOKUP(G9630,номенклатури!R:T,2,0))</f>
        <v/>
      </c>
      <c r="E9630" s="333" t="str">
        <f>IF(G9630="","",VLOOKUP(G9630,номенклатури!R:T,3,0))</f>
        <v/>
      </c>
      <c r="F9630" s="159" t="str">
        <f>IF(G9630="","",IF(ISERROR(VLOOKUP(G9630,номенклатури!V:V,1,0)),E9630*H9630,E9630*I9630))</f>
        <v/>
      </c>
      <c r="G9630" s="14"/>
      <c r="H9630" s="15"/>
      <c r="I9630" s="15"/>
      <c r="J9630" s="15"/>
      <c r="K9630" s="15"/>
      <c r="L9630" s="217"/>
      <c r="M9630" s="22"/>
      <c r="N9630" s="119" t="str">
        <f>IF(G9630="","",VLOOKUP(G9630,номенклатури!R:U,4,0))</f>
        <v/>
      </c>
      <c r="O9630" s="119" t="str">
        <f>IF(M9630="","",VLOOKUP(M9630,'14'!D:D,1,0))</f>
        <v/>
      </c>
    </row>
    <row r="9631" spans="1:15" ht="12.75" customHeight="1" x14ac:dyDescent="0.2">
      <c r="A9631" s="36" t="str">
        <f>'0'!$A$4</f>
        <v>………………..</v>
      </c>
      <c r="B9631" s="37">
        <f>'0'!$A$2</f>
        <v>46112</v>
      </c>
      <c r="C9631" s="37" t="s">
        <v>1243</v>
      </c>
      <c r="D9631" s="119" t="str">
        <f>IF(G9631="","",VLOOKUP(G9631,номенклатури!R:T,2,0))</f>
        <v/>
      </c>
      <c r="E9631" s="333" t="str">
        <f>IF(G9631="","",VLOOKUP(G9631,номенклатури!R:T,3,0))</f>
        <v/>
      </c>
      <c r="F9631" s="159" t="str">
        <f>IF(G9631="","",IF(ISERROR(VLOOKUP(G9631,номенклатури!V:V,1,0)),E9631*H9631,E9631*I9631))</f>
        <v/>
      </c>
      <c r="G9631" s="14"/>
      <c r="H9631" s="15"/>
      <c r="I9631" s="15"/>
      <c r="J9631" s="15"/>
      <c r="K9631" s="15"/>
      <c r="L9631" s="217"/>
      <c r="M9631" s="22"/>
      <c r="N9631" s="119" t="str">
        <f>IF(G9631="","",VLOOKUP(G9631,номенклатури!R:U,4,0))</f>
        <v/>
      </c>
      <c r="O9631" s="119" t="str">
        <f>IF(M9631="","",VLOOKUP(M9631,'14'!D:D,1,0))</f>
        <v/>
      </c>
    </row>
    <row r="9632" spans="1:15" ht="12.75" customHeight="1" x14ac:dyDescent="0.2">
      <c r="A9632" s="36" t="str">
        <f>'0'!$A$4</f>
        <v>………………..</v>
      </c>
      <c r="B9632" s="37">
        <f>'0'!$A$2</f>
        <v>46112</v>
      </c>
      <c r="C9632" s="37" t="s">
        <v>1243</v>
      </c>
      <c r="D9632" s="119" t="str">
        <f>IF(G9632="","",VLOOKUP(G9632,номенклатури!R:T,2,0))</f>
        <v/>
      </c>
      <c r="E9632" s="333" t="str">
        <f>IF(G9632="","",VLOOKUP(G9632,номенклатури!R:T,3,0))</f>
        <v/>
      </c>
      <c r="F9632" s="159" t="str">
        <f>IF(G9632="","",IF(ISERROR(VLOOKUP(G9632,номенклатури!V:V,1,0)),E9632*H9632,E9632*I9632))</f>
        <v/>
      </c>
      <c r="G9632" s="14"/>
      <c r="H9632" s="15"/>
      <c r="I9632" s="15"/>
      <c r="J9632" s="15"/>
      <c r="K9632" s="15"/>
      <c r="L9632" s="217"/>
      <c r="M9632" s="22"/>
      <c r="N9632" s="119" t="str">
        <f>IF(G9632="","",VLOOKUP(G9632,номенклатури!R:U,4,0))</f>
        <v/>
      </c>
      <c r="O9632" s="119" t="str">
        <f>IF(M9632="","",VLOOKUP(M9632,'14'!D:D,1,0))</f>
        <v/>
      </c>
    </row>
    <row r="9633" spans="1:15" ht="12.75" customHeight="1" x14ac:dyDescent="0.2">
      <c r="A9633" s="36" t="str">
        <f>'0'!$A$4</f>
        <v>………………..</v>
      </c>
      <c r="B9633" s="37">
        <f>'0'!$A$2</f>
        <v>46112</v>
      </c>
      <c r="C9633" s="37" t="s">
        <v>1243</v>
      </c>
      <c r="D9633" s="119" t="str">
        <f>IF(G9633="","",VLOOKUP(G9633,номенклатури!R:T,2,0))</f>
        <v/>
      </c>
      <c r="E9633" s="333" t="str">
        <f>IF(G9633="","",VLOOKUP(G9633,номенклатури!R:T,3,0))</f>
        <v/>
      </c>
      <c r="F9633" s="159" t="str">
        <f>IF(G9633="","",IF(ISERROR(VLOOKUP(G9633,номенклатури!V:V,1,0)),E9633*H9633,E9633*I9633))</f>
        <v/>
      </c>
      <c r="G9633" s="14"/>
      <c r="H9633" s="15"/>
      <c r="I9633" s="15"/>
      <c r="J9633" s="15"/>
      <c r="K9633" s="15"/>
      <c r="L9633" s="217"/>
      <c r="M9633" s="22"/>
      <c r="N9633" s="119" t="str">
        <f>IF(G9633="","",VLOOKUP(G9633,номенклатури!R:U,4,0))</f>
        <v/>
      </c>
      <c r="O9633" s="119" t="str">
        <f>IF(M9633="","",VLOOKUP(M9633,'14'!D:D,1,0))</f>
        <v/>
      </c>
    </row>
    <row r="9634" spans="1:15" ht="12.75" customHeight="1" x14ac:dyDescent="0.2">
      <c r="A9634" s="36" t="str">
        <f>'0'!$A$4</f>
        <v>………………..</v>
      </c>
      <c r="B9634" s="37">
        <f>'0'!$A$2</f>
        <v>46112</v>
      </c>
      <c r="C9634" s="37" t="s">
        <v>1243</v>
      </c>
      <c r="D9634" s="119" t="str">
        <f>IF(G9634="","",VLOOKUP(G9634,номенклатури!R:T,2,0))</f>
        <v/>
      </c>
      <c r="E9634" s="333" t="str">
        <f>IF(G9634="","",VLOOKUP(G9634,номенклатури!R:T,3,0))</f>
        <v/>
      </c>
      <c r="F9634" s="159" t="str">
        <f>IF(G9634="","",IF(ISERROR(VLOOKUP(G9634,номенклатури!V:V,1,0)),E9634*H9634,E9634*I9634))</f>
        <v/>
      </c>
      <c r="G9634" s="14"/>
      <c r="H9634" s="15"/>
      <c r="I9634" s="15"/>
      <c r="J9634" s="15"/>
      <c r="K9634" s="15"/>
      <c r="L9634" s="217"/>
      <c r="M9634" s="22"/>
      <c r="N9634" s="119" t="str">
        <f>IF(G9634="","",VLOOKUP(G9634,номенклатури!R:U,4,0))</f>
        <v/>
      </c>
      <c r="O9634" s="119" t="str">
        <f>IF(M9634="","",VLOOKUP(M9634,'14'!D:D,1,0))</f>
        <v/>
      </c>
    </row>
    <row r="9635" spans="1:15" ht="12.75" customHeight="1" x14ac:dyDescent="0.2">
      <c r="A9635" s="36" t="str">
        <f>'0'!$A$4</f>
        <v>………………..</v>
      </c>
      <c r="B9635" s="37">
        <f>'0'!$A$2</f>
        <v>46112</v>
      </c>
      <c r="C9635" s="37" t="s">
        <v>1243</v>
      </c>
      <c r="D9635" s="119" t="str">
        <f>IF(G9635="","",VLOOKUP(G9635,номенклатури!R:T,2,0))</f>
        <v/>
      </c>
      <c r="E9635" s="333" t="str">
        <f>IF(G9635="","",VLOOKUP(G9635,номенклатури!R:T,3,0))</f>
        <v/>
      </c>
      <c r="F9635" s="159" t="str">
        <f>IF(G9635="","",IF(ISERROR(VLOOKUP(G9635,номенклатури!V:V,1,0)),E9635*H9635,E9635*I9635))</f>
        <v/>
      </c>
      <c r="G9635" s="14"/>
      <c r="H9635" s="15"/>
      <c r="I9635" s="15"/>
      <c r="J9635" s="15"/>
      <c r="K9635" s="15"/>
      <c r="L9635" s="217"/>
      <c r="M9635" s="22"/>
      <c r="N9635" s="119" t="str">
        <f>IF(G9635="","",VLOOKUP(G9635,номенклатури!R:U,4,0))</f>
        <v/>
      </c>
      <c r="O9635" s="119" t="str">
        <f>IF(M9635="","",VLOOKUP(M9635,'14'!D:D,1,0))</f>
        <v/>
      </c>
    </row>
    <row r="9636" spans="1:15" ht="12.75" customHeight="1" x14ac:dyDescent="0.2">
      <c r="A9636" s="36" t="str">
        <f>'0'!$A$4</f>
        <v>………………..</v>
      </c>
      <c r="B9636" s="37">
        <f>'0'!$A$2</f>
        <v>46112</v>
      </c>
      <c r="C9636" s="37" t="s">
        <v>1243</v>
      </c>
      <c r="D9636" s="119" t="str">
        <f>IF(G9636="","",VLOOKUP(G9636,номенклатури!R:T,2,0))</f>
        <v/>
      </c>
      <c r="E9636" s="333" t="str">
        <f>IF(G9636="","",VLOOKUP(G9636,номенклатури!R:T,3,0))</f>
        <v/>
      </c>
      <c r="F9636" s="159" t="str">
        <f>IF(G9636="","",IF(ISERROR(VLOOKUP(G9636,номенклатури!V:V,1,0)),E9636*H9636,E9636*I9636))</f>
        <v/>
      </c>
      <c r="G9636" s="14"/>
      <c r="H9636" s="15"/>
      <c r="I9636" s="15"/>
      <c r="J9636" s="15"/>
      <c r="K9636" s="15"/>
      <c r="L9636" s="217"/>
      <c r="M9636" s="22"/>
      <c r="N9636" s="119" t="str">
        <f>IF(G9636="","",VLOOKUP(G9636,номенклатури!R:U,4,0))</f>
        <v/>
      </c>
      <c r="O9636" s="119" t="str">
        <f>IF(M9636="","",VLOOKUP(M9636,'14'!D:D,1,0))</f>
        <v/>
      </c>
    </row>
    <row r="9637" spans="1:15" ht="12.75" customHeight="1" x14ac:dyDescent="0.2">
      <c r="A9637" s="36" t="str">
        <f>'0'!$A$4</f>
        <v>………………..</v>
      </c>
      <c r="B9637" s="37">
        <f>'0'!$A$2</f>
        <v>46112</v>
      </c>
      <c r="C9637" s="37" t="s">
        <v>1243</v>
      </c>
      <c r="D9637" s="119" t="str">
        <f>IF(G9637="","",VLOOKUP(G9637,номенклатури!R:T,2,0))</f>
        <v/>
      </c>
      <c r="E9637" s="333" t="str">
        <f>IF(G9637="","",VLOOKUP(G9637,номенклатури!R:T,3,0))</f>
        <v/>
      </c>
      <c r="F9637" s="159" t="str">
        <f>IF(G9637="","",IF(ISERROR(VLOOKUP(G9637,номенклатури!V:V,1,0)),E9637*H9637,E9637*I9637))</f>
        <v/>
      </c>
      <c r="G9637" s="14"/>
      <c r="H9637" s="15"/>
      <c r="I9637" s="15"/>
      <c r="J9637" s="15"/>
      <c r="K9637" s="15"/>
      <c r="L9637" s="217"/>
      <c r="M9637" s="22"/>
      <c r="N9637" s="119" t="str">
        <f>IF(G9637="","",VLOOKUP(G9637,номенклатури!R:U,4,0))</f>
        <v/>
      </c>
      <c r="O9637" s="119" t="str">
        <f>IF(M9637="","",VLOOKUP(M9637,'14'!D:D,1,0))</f>
        <v/>
      </c>
    </row>
    <row r="9638" spans="1:15" ht="12.75" customHeight="1" x14ac:dyDescent="0.2">
      <c r="A9638" s="36" t="str">
        <f>'0'!$A$4</f>
        <v>………………..</v>
      </c>
      <c r="B9638" s="37">
        <f>'0'!$A$2</f>
        <v>46112</v>
      </c>
      <c r="C9638" s="37" t="s">
        <v>1243</v>
      </c>
      <c r="D9638" s="119" t="str">
        <f>IF(G9638="","",VLOOKUP(G9638,номенклатури!R:T,2,0))</f>
        <v/>
      </c>
      <c r="E9638" s="333" t="str">
        <f>IF(G9638="","",VLOOKUP(G9638,номенклатури!R:T,3,0))</f>
        <v/>
      </c>
      <c r="F9638" s="159" t="str">
        <f>IF(G9638="","",IF(ISERROR(VLOOKUP(G9638,номенклатури!V:V,1,0)),E9638*H9638,E9638*I9638))</f>
        <v/>
      </c>
      <c r="G9638" s="14"/>
      <c r="H9638" s="15"/>
      <c r="I9638" s="15"/>
      <c r="J9638" s="15"/>
      <c r="K9638" s="15"/>
      <c r="L9638" s="217"/>
      <c r="M9638" s="22"/>
      <c r="N9638" s="119" t="str">
        <f>IF(G9638="","",VLOOKUP(G9638,номенклатури!R:U,4,0))</f>
        <v/>
      </c>
      <c r="O9638" s="119" t="str">
        <f>IF(M9638="","",VLOOKUP(M9638,'14'!D:D,1,0))</f>
        <v/>
      </c>
    </row>
    <row r="9639" spans="1:15" ht="12.75" customHeight="1" x14ac:dyDescent="0.2">
      <c r="A9639" s="36" t="str">
        <f>'0'!$A$4</f>
        <v>………………..</v>
      </c>
      <c r="B9639" s="37">
        <f>'0'!$A$2</f>
        <v>46112</v>
      </c>
      <c r="C9639" s="37" t="s">
        <v>1243</v>
      </c>
      <c r="D9639" s="119" t="str">
        <f>IF(G9639="","",VLOOKUP(G9639,номенклатури!R:T,2,0))</f>
        <v/>
      </c>
      <c r="E9639" s="333" t="str">
        <f>IF(G9639="","",VLOOKUP(G9639,номенклатури!R:T,3,0))</f>
        <v/>
      </c>
      <c r="F9639" s="159" t="str">
        <f>IF(G9639="","",IF(ISERROR(VLOOKUP(G9639,номенклатури!V:V,1,0)),E9639*H9639,E9639*I9639))</f>
        <v/>
      </c>
      <c r="G9639" s="14"/>
      <c r="H9639" s="15"/>
      <c r="I9639" s="15"/>
      <c r="J9639" s="15"/>
      <c r="K9639" s="15"/>
      <c r="L9639" s="217"/>
      <c r="M9639" s="22"/>
      <c r="N9639" s="119" t="str">
        <f>IF(G9639="","",VLOOKUP(G9639,номенклатури!R:U,4,0))</f>
        <v/>
      </c>
      <c r="O9639" s="119" t="str">
        <f>IF(M9639="","",VLOOKUP(M9639,'14'!D:D,1,0))</f>
        <v/>
      </c>
    </row>
    <row r="9640" spans="1:15" ht="12.75" customHeight="1" x14ac:dyDescent="0.2">
      <c r="A9640" s="36" t="str">
        <f>'0'!$A$4</f>
        <v>………………..</v>
      </c>
      <c r="B9640" s="37">
        <f>'0'!$A$2</f>
        <v>46112</v>
      </c>
      <c r="C9640" s="37" t="s">
        <v>1243</v>
      </c>
      <c r="D9640" s="119" t="str">
        <f>IF(G9640="","",VLOOKUP(G9640,номенклатури!R:T,2,0))</f>
        <v/>
      </c>
      <c r="E9640" s="333" t="str">
        <f>IF(G9640="","",VLOOKUP(G9640,номенклатури!R:T,3,0))</f>
        <v/>
      </c>
      <c r="F9640" s="159" t="str">
        <f>IF(G9640="","",IF(ISERROR(VLOOKUP(G9640,номенклатури!V:V,1,0)),E9640*H9640,E9640*I9640))</f>
        <v/>
      </c>
      <c r="G9640" s="14"/>
      <c r="H9640" s="15"/>
      <c r="I9640" s="15"/>
      <c r="J9640" s="15"/>
      <c r="K9640" s="15"/>
      <c r="L9640" s="217"/>
      <c r="M9640" s="22"/>
      <c r="N9640" s="119" t="str">
        <f>IF(G9640="","",VLOOKUP(G9640,номенклатури!R:U,4,0))</f>
        <v/>
      </c>
      <c r="O9640" s="119" t="str">
        <f>IF(M9640="","",VLOOKUP(M9640,'14'!D:D,1,0))</f>
        <v/>
      </c>
    </row>
    <row r="9641" spans="1:15" ht="12.75" customHeight="1" x14ac:dyDescent="0.2">
      <c r="A9641" s="36" t="str">
        <f>'0'!$A$4</f>
        <v>………………..</v>
      </c>
      <c r="B9641" s="37">
        <f>'0'!$A$2</f>
        <v>46112</v>
      </c>
      <c r="C9641" s="37" t="s">
        <v>1243</v>
      </c>
      <c r="D9641" s="119" t="str">
        <f>IF(G9641="","",VLOOKUP(G9641,номенклатури!R:T,2,0))</f>
        <v/>
      </c>
      <c r="E9641" s="333" t="str">
        <f>IF(G9641="","",VLOOKUP(G9641,номенклатури!R:T,3,0))</f>
        <v/>
      </c>
      <c r="F9641" s="159" t="str">
        <f>IF(G9641="","",IF(ISERROR(VLOOKUP(G9641,номенклатури!V:V,1,0)),E9641*H9641,E9641*I9641))</f>
        <v/>
      </c>
      <c r="G9641" s="14"/>
      <c r="H9641" s="15"/>
      <c r="I9641" s="15"/>
      <c r="J9641" s="15"/>
      <c r="K9641" s="15"/>
      <c r="L9641" s="217"/>
      <c r="M9641" s="22"/>
      <c r="N9641" s="119" t="str">
        <f>IF(G9641="","",VLOOKUP(G9641,номенклатури!R:U,4,0))</f>
        <v/>
      </c>
      <c r="O9641" s="119" t="str">
        <f>IF(M9641="","",VLOOKUP(M9641,'14'!D:D,1,0))</f>
        <v/>
      </c>
    </row>
    <row r="9642" spans="1:15" ht="12.75" customHeight="1" x14ac:dyDescent="0.2">
      <c r="A9642" s="36" t="str">
        <f>'0'!$A$4</f>
        <v>………………..</v>
      </c>
      <c r="B9642" s="37">
        <f>'0'!$A$2</f>
        <v>46112</v>
      </c>
      <c r="C9642" s="37" t="s">
        <v>1243</v>
      </c>
      <c r="D9642" s="119" t="str">
        <f>IF(G9642="","",VLOOKUP(G9642,номенклатури!R:T,2,0))</f>
        <v/>
      </c>
      <c r="E9642" s="333" t="str">
        <f>IF(G9642="","",VLOOKUP(G9642,номенклатури!R:T,3,0))</f>
        <v/>
      </c>
      <c r="F9642" s="159" t="str">
        <f>IF(G9642="","",IF(ISERROR(VLOOKUP(G9642,номенклатури!V:V,1,0)),E9642*H9642,E9642*I9642))</f>
        <v/>
      </c>
      <c r="G9642" s="14"/>
      <c r="H9642" s="15"/>
      <c r="I9642" s="15"/>
      <c r="J9642" s="15"/>
      <c r="K9642" s="15"/>
      <c r="L9642" s="217"/>
      <c r="M9642" s="22"/>
      <c r="N9642" s="119" t="str">
        <f>IF(G9642="","",VLOOKUP(G9642,номенклатури!R:U,4,0))</f>
        <v/>
      </c>
      <c r="O9642" s="119" t="str">
        <f>IF(M9642="","",VLOOKUP(M9642,'14'!D:D,1,0))</f>
        <v/>
      </c>
    </row>
    <row r="9643" spans="1:15" ht="12.75" customHeight="1" x14ac:dyDescent="0.2">
      <c r="A9643" s="36" t="str">
        <f>'0'!$A$4</f>
        <v>………………..</v>
      </c>
      <c r="B9643" s="37">
        <f>'0'!$A$2</f>
        <v>46112</v>
      </c>
      <c r="C9643" s="37" t="s">
        <v>1243</v>
      </c>
      <c r="D9643" s="119" t="str">
        <f>IF(G9643="","",VLOOKUP(G9643,номенклатури!R:T,2,0))</f>
        <v/>
      </c>
      <c r="E9643" s="333" t="str">
        <f>IF(G9643="","",VLOOKUP(G9643,номенклатури!R:T,3,0))</f>
        <v/>
      </c>
      <c r="F9643" s="159" t="str">
        <f>IF(G9643="","",IF(ISERROR(VLOOKUP(G9643,номенклатури!V:V,1,0)),E9643*H9643,E9643*I9643))</f>
        <v/>
      </c>
      <c r="G9643" s="14"/>
      <c r="H9643" s="15"/>
      <c r="I9643" s="15"/>
      <c r="J9643" s="15"/>
      <c r="K9643" s="15"/>
      <c r="L9643" s="217"/>
      <c r="M9643" s="22"/>
      <c r="N9643" s="119" t="str">
        <f>IF(G9643="","",VLOOKUP(G9643,номенклатури!R:U,4,0))</f>
        <v/>
      </c>
      <c r="O9643" s="119" t="str">
        <f>IF(M9643="","",VLOOKUP(M9643,'14'!D:D,1,0))</f>
        <v/>
      </c>
    </row>
    <row r="9644" spans="1:15" ht="12.75" customHeight="1" x14ac:dyDescent="0.2">
      <c r="A9644" s="36" t="str">
        <f>'0'!$A$4</f>
        <v>………………..</v>
      </c>
      <c r="B9644" s="37">
        <f>'0'!$A$2</f>
        <v>46112</v>
      </c>
      <c r="C9644" s="37" t="s">
        <v>1243</v>
      </c>
      <c r="D9644" s="119" t="str">
        <f>IF(G9644="","",VLOOKUP(G9644,номенклатури!R:T,2,0))</f>
        <v/>
      </c>
      <c r="E9644" s="333" t="str">
        <f>IF(G9644="","",VLOOKUP(G9644,номенклатури!R:T,3,0))</f>
        <v/>
      </c>
      <c r="F9644" s="159" t="str">
        <f>IF(G9644="","",IF(ISERROR(VLOOKUP(G9644,номенклатури!V:V,1,0)),E9644*H9644,E9644*I9644))</f>
        <v/>
      </c>
      <c r="G9644" s="14"/>
      <c r="H9644" s="15"/>
      <c r="I9644" s="15"/>
      <c r="J9644" s="15"/>
      <c r="K9644" s="15"/>
      <c r="L9644" s="217"/>
      <c r="M9644" s="22"/>
      <c r="N9644" s="119" t="str">
        <f>IF(G9644="","",VLOOKUP(G9644,номенклатури!R:U,4,0))</f>
        <v/>
      </c>
      <c r="O9644" s="119" t="str">
        <f>IF(M9644="","",VLOOKUP(M9644,'14'!D:D,1,0))</f>
        <v/>
      </c>
    </row>
    <row r="9645" spans="1:15" ht="12.75" customHeight="1" x14ac:dyDescent="0.2">
      <c r="A9645" s="36" t="str">
        <f>'0'!$A$4</f>
        <v>………………..</v>
      </c>
      <c r="B9645" s="37">
        <f>'0'!$A$2</f>
        <v>46112</v>
      </c>
      <c r="C9645" s="37" t="s">
        <v>1243</v>
      </c>
      <c r="D9645" s="119" t="str">
        <f>IF(G9645="","",VLOOKUP(G9645,номенклатури!R:T,2,0))</f>
        <v/>
      </c>
      <c r="E9645" s="333" t="str">
        <f>IF(G9645="","",VLOOKUP(G9645,номенклатури!R:T,3,0))</f>
        <v/>
      </c>
      <c r="F9645" s="159" t="str">
        <f>IF(G9645="","",IF(ISERROR(VLOOKUP(G9645,номенклатури!V:V,1,0)),E9645*H9645,E9645*I9645))</f>
        <v/>
      </c>
      <c r="G9645" s="14"/>
      <c r="H9645" s="15"/>
      <c r="I9645" s="15"/>
      <c r="J9645" s="15"/>
      <c r="K9645" s="15"/>
      <c r="L9645" s="217"/>
      <c r="M9645" s="22"/>
      <c r="N9645" s="119" t="str">
        <f>IF(G9645="","",VLOOKUP(G9645,номенклатури!R:U,4,0))</f>
        <v/>
      </c>
      <c r="O9645" s="119" t="str">
        <f>IF(M9645="","",VLOOKUP(M9645,'14'!D:D,1,0))</f>
        <v/>
      </c>
    </row>
    <row r="9646" spans="1:15" ht="12.75" customHeight="1" x14ac:dyDescent="0.2">
      <c r="A9646" s="36" t="str">
        <f>'0'!$A$4</f>
        <v>………………..</v>
      </c>
      <c r="B9646" s="37">
        <f>'0'!$A$2</f>
        <v>46112</v>
      </c>
      <c r="C9646" s="37" t="s">
        <v>1243</v>
      </c>
      <c r="D9646" s="119" t="str">
        <f>IF(G9646="","",VLOOKUP(G9646,номенклатури!R:T,2,0))</f>
        <v/>
      </c>
      <c r="E9646" s="333" t="str">
        <f>IF(G9646="","",VLOOKUP(G9646,номенклатури!R:T,3,0))</f>
        <v/>
      </c>
      <c r="F9646" s="159" t="str">
        <f>IF(G9646="","",IF(ISERROR(VLOOKUP(G9646,номенклатури!V:V,1,0)),E9646*H9646,E9646*I9646))</f>
        <v/>
      </c>
      <c r="G9646" s="14"/>
      <c r="H9646" s="15"/>
      <c r="I9646" s="15"/>
      <c r="J9646" s="15"/>
      <c r="K9646" s="15"/>
      <c r="L9646" s="217"/>
      <c r="M9646" s="22"/>
      <c r="N9646" s="119" t="str">
        <f>IF(G9646="","",VLOOKUP(G9646,номенклатури!R:U,4,0))</f>
        <v/>
      </c>
      <c r="O9646" s="119" t="str">
        <f>IF(M9646="","",VLOOKUP(M9646,'14'!D:D,1,0))</f>
        <v/>
      </c>
    </row>
    <row r="9647" spans="1:15" ht="12.75" customHeight="1" x14ac:dyDescent="0.2">
      <c r="A9647" s="36" t="str">
        <f>'0'!$A$4</f>
        <v>………………..</v>
      </c>
      <c r="B9647" s="37">
        <f>'0'!$A$2</f>
        <v>46112</v>
      </c>
      <c r="C9647" s="37" t="s">
        <v>1243</v>
      </c>
      <c r="D9647" s="119" t="str">
        <f>IF(G9647="","",VLOOKUP(G9647,номенклатури!R:T,2,0))</f>
        <v/>
      </c>
      <c r="E9647" s="333" t="str">
        <f>IF(G9647="","",VLOOKUP(G9647,номенклатури!R:T,3,0))</f>
        <v/>
      </c>
      <c r="F9647" s="159" t="str">
        <f>IF(G9647="","",IF(ISERROR(VLOOKUP(G9647,номенклатури!V:V,1,0)),E9647*H9647,E9647*I9647))</f>
        <v/>
      </c>
      <c r="G9647" s="14"/>
      <c r="H9647" s="15"/>
      <c r="I9647" s="15"/>
      <c r="J9647" s="15"/>
      <c r="K9647" s="15"/>
      <c r="L9647" s="217"/>
      <c r="M9647" s="22"/>
      <c r="N9647" s="119" t="str">
        <f>IF(G9647="","",VLOOKUP(G9647,номенклатури!R:U,4,0))</f>
        <v/>
      </c>
      <c r="O9647" s="119" t="str">
        <f>IF(M9647="","",VLOOKUP(M9647,'14'!D:D,1,0))</f>
        <v/>
      </c>
    </row>
    <row r="9648" spans="1:15" ht="12.75" customHeight="1" x14ac:dyDescent="0.2">
      <c r="A9648" s="36" t="str">
        <f>'0'!$A$4</f>
        <v>………………..</v>
      </c>
      <c r="B9648" s="37">
        <f>'0'!$A$2</f>
        <v>46112</v>
      </c>
      <c r="C9648" s="37" t="s">
        <v>1243</v>
      </c>
      <c r="D9648" s="119" t="str">
        <f>IF(G9648="","",VLOOKUP(G9648,номенклатури!R:T,2,0))</f>
        <v/>
      </c>
      <c r="E9648" s="333" t="str">
        <f>IF(G9648="","",VLOOKUP(G9648,номенклатури!R:T,3,0))</f>
        <v/>
      </c>
      <c r="F9648" s="159" t="str">
        <f>IF(G9648="","",IF(ISERROR(VLOOKUP(G9648,номенклатури!V:V,1,0)),E9648*H9648,E9648*I9648))</f>
        <v/>
      </c>
      <c r="G9648" s="14"/>
      <c r="H9648" s="15"/>
      <c r="I9648" s="15"/>
      <c r="J9648" s="15"/>
      <c r="K9648" s="15"/>
      <c r="L9648" s="217"/>
      <c r="M9648" s="22"/>
      <c r="N9648" s="119" t="str">
        <f>IF(G9648="","",VLOOKUP(G9648,номенклатури!R:U,4,0))</f>
        <v/>
      </c>
      <c r="O9648" s="119" t="str">
        <f>IF(M9648="","",VLOOKUP(M9648,'14'!D:D,1,0))</f>
        <v/>
      </c>
    </row>
    <row r="9649" spans="1:15" ht="12.75" customHeight="1" x14ac:dyDescent="0.2">
      <c r="A9649" s="36" t="str">
        <f>'0'!$A$4</f>
        <v>………………..</v>
      </c>
      <c r="B9649" s="37">
        <f>'0'!$A$2</f>
        <v>46112</v>
      </c>
      <c r="C9649" s="37" t="s">
        <v>1243</v>
      </c>
      <c r="D9649" s="119" t="str">
        <f>IF(G9649="","",VLOOKUP(G9649,номенклатури!R:T,2,0))</f>
        <v/>
      </c>
      <c r="E9649" s="333" t="str">
        <f>IF(G9649="","",VLOOKUP(G9649,номенклатури!R:T,3,0))</f>
        <v/>
      </c>
      <c r="F9649" s="159" t="str">
        <f>IF(G9649="","",IF(ISERROR(VLOOKUP(G9649,номенклатури!V:V,1,0)),E9649*H9649,E9649*I9649))</f>
        <v/>
      </c>
      <c r="G9649" s="14"/>
      <c r="H9649" s="15"/>
      <c r="I9649" s="15"/>
      <c r="J9649" s="15"/>
      <c r="K9649" s="15"/>
      <c r="L9649" s="217"/>
      <c r="M9649" s="22"/>
      <c r="N9649" s="119" t="str">
        <f>IF(G9649="","",VLOOKUP(G9649,номенклатури!R:U,4,0))</f>
        <v/>
      </c>
      <c r="O9649" s="119" t="str">
        <f>IF(M9649="","",VLOOKUP(M9649,'14'!D:D,1,0))</f>
        <v/>
      </c>
    </row>
    <row r="9650" spans="1:15" ht="12.75" customHeight="1" x14ac:dyDescent="0.2">
      <c r="A9650" s="36" t="str">
        <f>'0'!$A$4</f>
        <v>………………..</v>
      </c>
      <c r="B9650" s="37">
        <f>'0'!$A$2</f>
        <v>46112</v>
      </c>
      <c r="C9650" s="37" t="s">
        <v>1243</v>
      </c>
      <c r="D9650" s="119" t="str">
        <f>IF(G9650="","",VLOOKUP(G9650,номенклатури!R:T,2,0))</f>
        <v/>
      </c>
      <c r="E9650" s="333" t="str">
        <f>IF(G9650="","",VLOOKUP(G9650,номенклатури!R:T,3,0))</f>
        <v/>
      </c>
      <c r="F9650" s="159" t="str">
        <f>IF(G9650="","",IF(ISERROR(VLOOKUP(G9650,номенклатури!V:V,1,0)),E9650*H9650,E9650*I9650))</f>
        <v/>
      </c>
      <c r="G9650" s="14"/>
      <c r="H9650" s="15"/>
      <c r="I9650" s="15"/>
      <c r="J9650" s="15"/>
      <c r="K9650" s="15"/>
      <c r="L9650" s="217"/>
      <c r="M9650" s="22"/>
      <c r="N9650" s="119" t="str">
        <f>IF(G9650="","",VLOOKUP(G9650,номенклатури!R:U,4,0))</f>
        <v/>
      </c>
      <c r="O9650" s="119" t="str">
        <f>IF(M9650="","",VLOOKUP(M9650,'14'!D:D,1,0))</f>
        <v/>
      </c>
    </row>
    <row r="9651" spans="1:15" ht="12.75" customHeight="1" x14ac:dyDescent="0.2">
      <c r="A9651" s="36" t="str">
        <f>'0'!$A$4</f>
        <v>………………..</v>
      </c>
      <c r="B9651" s="37">
        <f>'0'!$A$2</f>
        <v>46112</v>
      </c>
      <c r="C9651" s="37" t="s">
        <v>1243</v>
      </c>
      <c r="D9651" s="119" t="str">
        <f>IF(G9651="","",VLOOKUP(G9651,номенклатури!R:T,2,0))</f>
        <v/>
      </c>
      <c r="E9651" s="333" t="str">
        <f>IF(G9651="","",VLOOKUP(G9651,номенклатури!R:T,3,0))</f>
        <v/>
      </c>
      <c r="F9651" s="159" t="str">
        <f>IF(G9651="","",IF(ISERROR(VLOOKUP(G9651,номенклатури!V:V,1,0)),E9651*H9651,E9651*I9651))</f>
        <v/>
      </c>
      <c r="G9651" s="14"/>
      <c r="H9651" s="15"/>
      <c r="I9651" s="15"/>
      <c r="J9651" s="15"/>
      <c r="K9651" s="15"/>
      <c r="L9651" s="217"/>
      <c r="M9651" s="22"/>
      <c r="N9651" s="119" t="str">
        <f>IF(G9651="","",VLOOKUP(G9651,номенклатури!R:U,4,0))</f>
        <v/>
      </c>
      <c r="O9651" s="119" t="str">
        <f>IF(M9651="","",VLOOKUP(M9651,'14'!D:D,1,0))</f>
        <v/>
      </c>
    </row>
    <row r="9652" spans="1:15" ht="12.75" customHeight="1" x14ac:dyDescent="0.2">
      <c r="A9652" s="36" t="str">
        <f>'0'!$A$4</f>
        <v>………………..</v>
      </c>
      <c r="B9652" s="37">
        <f>'0'!$A$2</f>
        <v>46112</v>
      </c>
      <c r="C9652" s="37" t="s">
        <v>1243</v>
      </c>
      <c r="D9652" s="119" t="str">
        <f>IF(G9652="","",VLOOKUP(G9652,номенклатури!R:T,2,0))</f>
        <v/>
      </c>
      <c r="E9652" s="333" t="str">
        <f>IF(G9652="","",VLOOKUP(G9652,номенклатури!R:T,3,0))</f>
        <v/>
      </c>
      <c r="F9652" s="159" t="str">
        <f>IF(G9652="","",IF(ISERROR(VLOOKUP(G9652,номенклатури!V:V,1,0)),E9652*H9652,E9652*I9652))</f>
        <v/>
      </c>
      <c r="G9652" s="14"/>
      <c r="H9652" s="15"/>
      <c r="I9652" s="15"/>
      <c r="J9652" s="15"/>
      <c r="K9652" s="15"/>
      <c r="L9652" s="217"/>
      <c r="M9652" s="22"/>
      <c r="N9652" s="119" t="str">
        <f>IF(G9652="","",VLOOKUP(G9652,номенклатури!R:U,4,0))</f>
        <v/>
      </c>
      <c r="O9652" s="119" t="str">
        <f>IF(M9652="","",VLOOKUP(M9652,'14'!D:D,1,0))</f>
        <v/>
      </c>
    </row>
    <row r="9653" spans="1:15" ht="12.75" customHeight="1" x14ac:dyDescent="0.2">
      <c r="A9653" s="36" t="str">
        <f>'0'!$A$4</f>
        <v>………………..</v>
      </c>
      <c r="B9653" s="37">
        <f>'0'!$A$2</f>
        <v>46112</v>
      </c>
      <c r="C9653" s="37" t="s">
        <v>1243</v>
      </c>
      <c r="D9653" s="119" t="str">
        <f>IF(G9653="","",VLOOKUP(G9653,номенклатури!R:T,2,0))</f>
        <v/>
      </c>
      <c r="E9653" s="333" t="str">
        <f>IF(G9653="","",VLOOKUP(G9653,номенклатури!R:T,3,0))</f>
        <v/>
      </c>
      <c r="F9653" s="159" t="str">
        <f>IF(G9653="","",IF(ISERROR(VLOOKUP(G9653,номенклатури!V:V,1,0)),E9653*H9653,E9653*I9653))</f>
        <v/>
      </c>
      <c r="G9653" s="14"/>
      <c r="H9653" s="15"/>
      <c r="I9653" s="15"/>
      <c r="J9653" s="15"/>
      <c r="K9653" s="15"/>
      <c r="L9653" s="217"/>
      <c r="M9653" s="22"/>
      <c r="N9653" s="119" t="str">
        <f>IF(G9653="","",VLOOKUP(G9653,номенклатури!R:U,4,0))</f>
        <v/>
      </c>
      <c r="O9653" s="119" t="str">
        <f>IF(M9653="","",VLOOKUP(M9653,'14'!D:D,1,0))</f>
        <v/>
      </c>
    </row>
    <row r="9654" spans="1:15" ht="12.75" customHeight="1" x14ac:dyDescent="0.2">
      <c r="A9654" s="36" t="str">
        <f>'0'!$A$4</f>
        <v>………………..</v>
      </c>
      <c r="B9654" s="37">
        <f>'0'!$A$2</f>
        <v>46112</v>
      </c>
      <c r="C9654" s="37" t="s">
        <v>1243</v>
      </c>
      <c r="D9654" s="119" t="str">
        <f>IF(G9654="","",VLOOKUP(G9654,номенклатури!R:T,2,0))</f>
        <v/>
      </c>
      <c r="E9654" s="333" t="str">
        <f>IF(G9654="","",VLOOKUP(G9654,номенклатури!R:T,3,0))</f>
        <v/>
      </c>
      <c r="F9654" s="159" t="str">
        <f>IF(G9654="","",IF(ISERROR(VLOOKUP(G9654,номенклатури!V:V,1,0)),E9654*H9654,E9654*I9654))</f>
        <v/>
      </c>
      <c r="G9654" s="14"/>
      <c r="H9654" s="15"/>
      <c r="I9654" s="15"/>
      <c r="J9654" s="15"/>
      <c r="K9654" s="15"/>
      <c r="L9654" s="217"/>
      <c r="M9654" s="22"/>
      <c r="N9654" s="119" t="str">
        <f>IF(G9654="","",VLOOKUP(G9654,номенклатури!R:U,4,0))</f>
        <v/>
      </c>
      <c r="O9654" s="119" t="str">
        <f>IF(M9654="","",VLOOKUP(M9654,'14'!D:D,1,0))</f>
        <v/>
      </c>
    </row>
    <row r="9655" spans="1:15" ht="12.75" customHeight="1" x14ac:dyDescent="0.2">
      <c r="A9655" s="36" t="str">
        <f>'0'!$A$4</f>
        <v>………………..</v>
      </c>
      <c r="B9655" s="37">
        <f>'0'!$A$2</f>
        <v>46112</v>
      </c>
      <c r="C9655" s="37" t="s">
        <v>1243</v>
      </c>
      <c r="D9655" s="119" t="str">
        <f>IF(G9655="","",VLOOKUP(G9655,номенклатури!R:T,2,0))</f>
        <v/>
      </c>
      <c r="E9655" s="333" t="str">
        <f>IF(G9655="","",VLOOKUP(G9655,номенклатури!R:T,3,0))</f>
        <v/>
      </c>
      <c r="F9655" s="159" t="str">
        <f>IF(G9655="","",IF(ISERROR(VLOOKUP(G9655,номенклатури!V:V,1,0)),E9655*H9655,E9655*I9655))</f>
        <v/>
      </c>
      <c r="G9655" s="14"/>
      <c r="H9655" s="15"/>
      <c r="I9655" s="15"/>
      <c r="J9655" s="15"/>
      <c r="K9655" s="15"/>
      <c r="L9655" s="217"/>
      <c r="M9655" s="22"/>
      <c r="N9655" s="119" t="str">
        <f>IF(G9655="","",VLOOKUP(G9655,номенклатури!R:U,4,0))</f>
        <v/>
      </c>
      <c r="O9655" s="119" t="str">
        <f>IF(M9655="","",VLOOKUP(M9655,'14'!D:D,1,0))</f>
        <v/>
      </c>
    </row>
    <row r="9656" spans="1:15" ht="12.75" customHeight="1" x14ac:dyDescent="0.2">
      <c r="A9656" s="36" t="str">
        <f>'0'!$A$4</f>
        <v>………………..</v>
      </c>
      <c r="B9656" s="37">
        <f>'0'!$A$2</f>
        <v>46112</v>
      </c>
      <c r="C9656" s="37" t="s">
        <v>1243</v>
      </c>
      <c r="D9656" s="119" t="str">
        <f>IF(G9656="","",VLOOKUP(G9656,номенклатури!R:T,2,0))</f>
        <v/>
      </c>
      <c r="E9656" s="333" t="str">
        <f>IF(G9656="","",VLOOKUP(G9656,номенклатури!R:T,3,0))</f>
        <v/>
      </c>
      <c r="F9656" s="159" t="str">
        <f>IF(G9656="","",IF(ISERROR(VLOOKUP(G9656,номенклатури!V:V,1,0)),E9656*H9656,E9656*I9656))</f>
        <v/>
      </c>
      <c r="G9656" s="14"/>
      <c r="H9656" s="15"/>
      <c r="I9656" s="15"/>
      <c r="J9656" s="15"/>
      <c r="K9656" s="15"/>
      <c r="L9656" s="217"/>
      <c r="M9656" s="22"/>
      <c r="N9656" s="119" t="str">
        <f>IF(G9656="","",VLOOKUP(G9656,номенклатури!R:U,4,0))</f>
        <v/>
      </c>
      <c r="O9656" s="119" t="str">
        <f>IF(M9656="","",VLOOKUP(M9656,'14'!D:D,1,0))</f>
        <v/>
      </c>
    </row>
    <row r="9657" spans="1:15" ht="12.75" customHeight="1" x14ac:dyDescent="0.2">
      <c r="A9657" s="36" t="str">
        <f>'0'!$A$4</f>
        <v>………………..</v>
      </c>
      <c r="B9657" s="37">
        <f>'0'!$A$2</f>
        <v>46112</v>
      </c>
      <c r="C9657" s="37" t="s">
        <v>1243</v>
      </c>
      <c r="D9657" s="119" t="str">
        <f>IF(G9657="","",VLOOKUP(G9657,номенклатури!R:T,2,0))</f>
        <v/>
      </c>
      <c r="E9657" s="333" t="str">
        <f>IF(G9657="","",VLOOKUP(G9657,номенклатури!R:T,3,0))</f>
        <v/>
      </c>
      <c r="F9657" s="159" t="str">
        <f>IF(G9657="","",IF(ISERROR(VLOOKUP(G9657,номенклатури!V:V,1,0)),E9657*H9657,E9657*I9657))</f>
        <v/>
      </c>
      <c r="G9657" s="14"/>
      <c r="H9657" s="15"/>
      <c r="I9657" s="15"/>
      <c r="J9657" s="15"/>
      <c r="K9657" s="15"/>
      <c r="L9657" s="217"/>
      <c r="M9657" s="22"/>
      <c r="N9657" s="119" t="str">
        <f>IF(G9657="","",VLOOKUP(G9657,номенклатури!R:U,4,0))</f>
        <v/>
      </c>
      <c r="O9657" s="119" t="str">
        <f>IF(M9657="","",VLOOKUP(M9657,'14'!D:D,1,0))</f>
        <v/>
      </c>
    </row>
    <row r="9658" spans="1:15" ht="12.75" customHeight="1" x14ac:dyDescent="0.2">
      <c r="A9658" s="36" t="str">
        <f>'0'!$A$4</f>
        <v>………………..</v>
      </c>
      <c r="B9658" s="37">
        <f>'0'!$A$2</f>
        <v>46112</v>
      </c>
      <c r="C9658" s="37" t="s">
        <v>1243</v>
      </c>
      <c r="D9658" s="119" t="str">
        <f>IF(G9658="","",VLOOKUP(G9658,номенклатури!R:T,2,0))</f>
        <v/>
      </c>
      <c r="E9658" s="333" t="str">
        <f>IF(G9658="","",VLOOKUP(G9658,номенклатури!R:T,3,0))</f>
        <v/>
      </c>
      <c r="F9658" s="159" t="str">
        <f>IF(G9658="","",IF(ISERROR(VLOOKUP(G9658,номенклатури!V:V,1,0)),E9658*H9658,E9658*I9658))</f>
        <v/>
      </c>
      <c r="G9658" s="14"/>
      <c r="H9658" s="15"/>
      <c r="I9658" s="15"/>
      <c r="J9658" s="15"/>
      <c r="K9658" s="15"/>
      <c r="L9658" s="217"/>
      <c r="M9658" s="22"/>
      <c r="N9658" s="119" t="str">
        <f>IF(G9658="","",VLOOKUP(G9658,номенклатури!R:U,4,0))</f>
        <v/>
      </c>
      <c r="O9658" s="119" t="str">
        <f>IF(M9658="","",VLOOKUP(M9658,'14'!D:D,1,0))</f>
        <v/>
      </c>
    </row>
    <row r="9659" spans="1:15" ht="12.75" customHeight="1" x14ac:dyDescent="0.2">
      <c r="A9659" s="36" t="str">
        <f>'0'!$A$4</f>
        <v>………………..</v>
      </c>
      <c r="B9659" s="37">
        <f>'0'!$A$2</f>
        <v>46112</v>
      </c>
      <c r="C9659" s="37" t="s">
        <v>1243</v>
      </c>
      <c r="D9659" s="119" t="str">
        <f>IF(G9659="","",VLOOKUP(G9659,номенклатури!R:T,2,0))</f>
        <v/>
      </c>
      <c r="E9659" s="333" t="str">
        <f>IF(G9659="","",VLOOKUP(G9659,номенклатури!R:T,3,0))</f>
        <v/>
      </c>
      <c r="F9659" s="159" t="str">
        <f>IF(G9659="","",IF(ISERROR(VLOOKUP(G9659,номенклатури!V:V,1,0)),E9659*H9659,E9659*I9659))</f>
        <v/>
      </c>
      <c r="G9659" s="14"/>
      <c r="H9659" s="15"/>
      <c r="I9659" s="15"/>
      <c r="J9659" s="15"/>
      <c r="K9659" s="15"/>
      <c r="L9659" s="217"/>
      <c r="M9659" s="22"/>
      <c r="N9659" s="119" t="str">
        <f>IF(G9659="","",VLOOKUP(G9659,номенклатури!R:U,4,0))</f>
        <v/>
      </c>
      <c r="O9659" s="119" t="str">
        <f>IF(M9659="","",VLOOKUP(M9659,'14'!D:D,1,0))</f>
        <v/>
      </c>
    </row>
    <row r="9660" spans="1:15" ht="12.75" customHeight="1" x14ac:dyDescent="0.2">
      <c r="A9660" s="36" t="str">
        <f>'0'!$A$4</f>
        <v>………………..</v>
      </c>
      <c r="B9660" s="37">
        <f>'0'!$A$2</f>
        <v>46112</v>
      </c>
      <c r="C9660" s="37" t="s">
        <v>1243</v>
      </c>
      <c r="D9660" s="119" t="str">
        <f>IF(G9660="","",VLOOKUP(G9660,номенклатури!R:T,2,0))</f>
        <v/>
      </c>
      <c r="E9660" s="333" t="str">
        <f>IF(G9660="","",VLOOKUP(G9660,номенклатури!R:T,3,0))</f>
        <v/>
      </c>
      <c r="F9660" s="159" t="str">
        <f>IF(G9660="","",IF(ISERROR(VLOOKUP(G9660,номенклатури!V:V,1,0)),E9660*H9660,E9660*I9660))</f>
        <v/>
      </c>
      <c r="G9660" s="14"/>
      <c r="H9660" s="15"/>
      <c r="I9660" s="15"/>
      <c r="J9660" s="15"/>
      <c r="K9660" s="15"/>
      <c r="L9660" s="217"/>
      <c r="M9660" s="22"/>
      <c r="N9660" s="119" t="str">
        <f>IF(G9660="","",VLOOKUP(G9660,номенклатури!R:U,4,0))</f>
        <v/>
      </c>
      <c r="O9660" s="119" t="str">
        <f>IF(M9660="","",VLOOKUP(M9660,'14'!D:D,1,0))</f>
        <v/>
      </c>
    </row>
    <row r="9661" spans="1:15" ht="12.75" customHeight="1" x14ac:dyDescent="0.2">
      <c r="A9661" s="36" t="str">
        <f>'0'!$A$4</f>
        <v>………………..</v>
      </c>
      <c r="B9661" s="37">
        <f>'0'!$A$2</f>
        <v>46112</v>
      </c>
      <c r="C9661" s="37" t="s">
        <v>1243</v>
      </c>
      <c r="D9661" s="119" t="str">
        <f>IF(G9661="","",VLOOKUP(G9661,номенклатури!R:T,2,0))</f>
        <v/>
      </c>
      <c r="E9661" s="333" t="str">
        <f>IF(G9661="","",VLOOKUP(G9661,номенклатури!R:T,3,0))</f>
        <v/>
      </c>
      <c r="F9661" s="159" t="str">
        <f>IF(G9661="","",IF(ISERROR(VLOOKUP(G9661,номенклатури!V:V,1,0)),E9661*H9661,E9661*I9661))</f>
        <v/>
      </c>
      <c r="G9661" s="14"/>
      <c r="H9661" s="15"/>
      <c r="I9661" s="15"/>
      <c r="J9661" s="15"/>
      <c r="K9661" s="15"/>
      <c r="L9661" s="217"/>
      <c r="M9661" s="22"/>
      <c r="N9661" s="119" t="str">
        <f>IF(G9661="","",VLOOKUP(G9661,номенклатури!R:U,4,0))</f>
        <v/>
      </c>
      <c r="O9661" s="119" t="str">
        <f>IF(M9661="","",VLOOKUP(M9661,'14'!D:D,1,0))</f>
        <v/>
      </c>
    </row>
    <row r="9662" spans="1:15" ht="12.75" customHeight="1" x14ac:dyDescent="0.2">
      <c r="A9662" s="36" t="str">
        <f>'0'!$A$4</f>
        <v>………………..</v>
      </c>
      <c r="B9662" s="37">
        <f>'0'!$A$2</f>
        <v>46112</v>
      </c>
      <c r="C9662" s="37" t="s">
        <v>1243</v>
      </c>
      <c r="D9662" s="119" t="str">
        <f>IF(G9662="","",VLOOKUP(G9662,номенклатури!R:T,2,0))</f>
        <v/>
      </c>
      <c r="E9662" s="333" t="str">
        <f>IF(G9662="","",VLOOKUP(G9662,номенклатури!R:T,3,0))</f>
        <v/>
      </c>
      <c r="F9662" s="159" t="str">
        <f>IF(G9662="","",IF(ISERROR(VLOOKUP(G9662,номенклатури!V:V,1,0)),E9662*H9662,E9662*I9662))</f>
        <v/>
      </c>
      <c r="G9662" s="14"/>
      <c r="H9662" s="15"/>
      <c r="I9662" s="15"/>
      <c r="J9662" s="15"/>
      <c r="K9662" s="15"/>
      <c r="L9662" s="217"/>
      <c r="M9662" s="22"/>
      <c r="N9662" s="119" t="str">
        <f>IF(G9662="","",VLOOKUP(G9662,номенклатури!R:U,4,0))</f>
        <v/>
      </c>
      <c r="O9662" s="119" t="str">
        <f>IF(M9662="","",VLOOKUP(M9662,'14'!D:D,1,0))</f>
        <v/>
      </c>
    </row>
    <row r="9663" spans="1:15" ht="12.75" customHeight="1" x14ac:dyDescent="0.2">
      <c r="A9663" s="36" t="str">
        <f>'0'!$A$4</f>
        <v>………………..</v>
      </c>
      <c r="B9663" s="37">
        <f>'0'!$A$2</f>
        <v>46112</v>
      </c>
      <c r="C9663" s="37" t="s">
        <v>1243</v>
      </c>
      <c r="D9663" s="119" t="str">
        <f>IF(G9663="","",VLOOKUP(G9663,номенклатури!R:T,2,0))</f>
        <v/>
      </c>
      <c r="E9663" s="333" t="str">
        <f>IF(G9663="","",VLOOKUP(G9663,номенклатури!R:T,3,0))</f>
        <v/>
      </c>
      <c r="F9663" s="159" t="str">
        <f>IF(G9663="","",IF(ISERROR(VLOOKUP(G9663,номенклатури!V:V,1,0)),E9663*H9663,E9663*I9663))</f>
        <v/>
      </c>
      <c r="G9663" s="14"/>
      <c r="H9663" s="15"/>
      <c r="I9663" s="15"/>
      <c r="J9663" s="15"/>
      <c r="K9663" s="15"/>
      <c r="L9663" s="217"/>
      <c r="M9663" s="22"/>
      <c r="N9663" s="119" t="str">
        <f>IF(G9663="","",VLOOKUP(G9663,номенклатури!R:U,4,0))</f>
        <v/>
      </c>
      <c r="O9663" s="119" t="str">
        <f>IF(M9663="","",VLOOKUP(M9663,'14'!D:D,1,0))</f>
        <v/>
      </c>
    </row>
    <row r="9664" spans="1:15" ht="12.75" customHeight="1" x14ac:dyDescent="0.2">
      <c r="A9664" s="36" t="str">
        <f>'0'!$A$4</f>
        <v>………………..</v>
      </c>
      <c r="B9664" s="37">
        <f>'0'!$A$2</f>
        <v>46112</v>
      </c>
      <c r="C9664" s="37" t="s">
        <v>1243</v>
      </c>
      <c r="D9664" s="119" t="str">
        <f>IF(G9664="","",VLOOKUP(G9664,номенклатури!R:T,2,0))</f>
        <v/>
      </c>
      <c r="E9664" s="333" t="str">
        <f>IF(G9664="","",VLOOKUP(G9664,номенклатури!R:T,3,0))</f>
        <v/>
      </c>
      <c r="F9664" s="159" t="str">
        <f>IF(G9664="","",IF(ISERROR(VLOOKUP(G9664,номенклатури!V:V,1,0)),E9664*H9664,E9664*I9664))</f>
        <v/>
      </c>
      <c r="G9664" s="14"/>
      <c r="H9664" s="15"/>
      <c r="I9664" s="15"/>
      <c r="J9664" s="15"/>
      <c r="K9664" s="15"/>
      <c r="L9664" s="217"/>
      <c r="M9664" s="22"/>
      <c r="N9664" s="119" t="str">
        <f>IF(G9664="","",VLOOKUP(G9664,номенклатури!R:U,4,0))</f>
        <v/>
      </c>
      <c r="O9664" s="119" t="str">
        <f>IF(M9664="","",VLOOKUP(M9664,'14'!D:D,1,0))</f>
        <v/>
      </c>
    </row>
    <row r="9665" spans="1:15" ht="12.75" customHeight="1" x14ac:dyDescent="0.2">
      <c r="A9665" s="36" t="str">
        <f>'0'!$A$4</f>
        <v>………………..</v>
      </c>
      <c r="B9665" s="37">
        <f>'0'!$A$2</f>
        <v>46112</v>
      </c>
      <c r="C9665" s="37" t="s">
        <v>1243</v>
      </c>
      <c r="D9665" s="119" t="str">
        <f>IF(G9665="","",VLOOKUP(G9665,номенклатури!R:T,2,0))</f>
        <v/>
      </c>
      <c r="E9665" s="333" t="str">
        <f>IF(G9665="","",VLOOKUP(G9665,номенклатури!R:T,3,0))</f>
        <v/>
      </c>
      <c r="F9665" s="159" t="str">
        <f>IF(G9665="","",IF(ISERROR(VLOOKUP(G9665,номенклатури!V:V,1,0)),E9665*H9665,E9665*I9665))</f>
        <v/>
      </c>
      <c r="G9665" s="14"/>
      <c r="H9665" s="15"/>
      <c r="I9665" s="15"/>
      <c r="J9665" s="15"/>
      <c r="K9665" s="15"/>
      <c r="L9665" s="217"/>
      <c r="M9665" s="22"/>
      <c r="N9665" s="119" t="str">
        <f>IF(G9665="","",VLOOKUP(G9665,номенклатури!R:U,4,0))</f>
        <v/>
      </c>
      <c r="O9665" s="119" t="str">
        <f>IF(M9665="","",VLOOKUP(M9665,'14'!D:D,1,0))</f>
        <v/>
      </c>
    </row>
    <row r="9666" spans="1:15" ht="12.75" customHeight="1" x14ac:dyDescent="0.2">
      <c r="A9666" s="36" t="str">
        <f>'0'!$A$4</f>
        <v>………………..</v>
      </c>
      <c r="B9666" s="37">
        <f>'0'!$A$2</f>
        <v>46112</v>
      </c>
      <c r="C9666" s="37" t="s">
        <v>1243</v>
      </c>
      <c r="D9666" s="119" t="str">
        <f>IF(G9666="","",VLOOKUP(G9666,номенклатури!R:T,2,0))</f>
        <v/>
      </c>
      <c r="E9666" s="333" t="str">
        <f>IF(G9666="","",VLOOKUP(G9666,номенклатури!R:T,3,0))</f>
        <v/>
      </c>
      <c r="F9666" s="159" t="str">
        <f>IF(G9666="","",IF(ISERROR(VLOOKUP(G9666,номенклатури!V:V,1,0)),E9666*H9666,E9666*I9666))</f>
        <v/>
      </c>
      <c r="G9666" s="14"/>
      <c r="H9666" s="15"/>
      <c r="I9666" s="15"/>
      <c r="J9666" s="15"/>
      <c r="K9666" s="15"/>
      <c r="L9666" s="217"/>
      <c r="M9666" s="22"/>
      <c r="N9666" s="119" t="str">
        <f>IF(G9666="","",VLOOKUP(G9666,номенклатури!R:U,4,0))</f>
        <v/>
      </c>
      <c r="O9666" s="119" t="str">
        <f>IF(M9666="","",VLOOKUP(M9666,'14'!D:D,1,0))</f>
        <v/>
      </c>
    </row>
    <row r="9667" spans="1:15" ht="12.75" customHeight="1" x14ac:dyDescent="0.2">
      <c r="A9667" s="36" t="str">
        <f>'0'!$A$4</f>
        <v>………………..</v>
      </c>
      <c r="B9667" s="37">
        <f>'0'!$A$2</f>
        <v>46112</v>
      </c>
      <c r="C9667" s="37" t="s">
        <v>1243</v>
      </c>
      <c r="D9667" s="119" t="str">
        <f>IF(G9667="","",VLOOKUP(G9667,номенклатури!R:T,2,0))</f>
        <v/>
      </c>
      <c r="E9667" s="333" t="str">
        <f>IF(G9667="","",VLOOKUP(G9667,номенклатури!R:T,3,0))</f>
        <v/>
      </c>
      <c r="F9667" s="159" t="str">
        <f>IF(G9667="","",IF(ISERROR(VLOOKUP(G9667,номенклатури!V:V,1,0)),E9667*H9667,E9667*I9667))</f>
        <v/>
      </c>
      <c r="G9667" s="14"/>
      <c r="H9667" s="15"/>
      <c r="I9667" s="15"/>
      <c r="J9667" s="15"/>
      <c r="K9667" s="15"/>
      <c r="L9667" s="217"/>
      <c r="M9667" s="22"/>
      <c r="N9667" s="119" t="str">
        <f>IF(G9667="","",VLOOKUP(G9667,номенклатури!R:U,4,0))</f>
        <v/>
      </c>
      <c r="O9667" s="119" t="str">
        <f>IF(M9667="","",VLOOKUP(M9667,'14'!D:D,1,0))</f>
        <v/>
      </c>
    </row>
    <row r="9668" spans="1:15" ht="12.75" customHeight="1" x14ac:dyDescent="0.2">
      <c r="A9668" s="36" t="str">
        <f>'0'!$A$4</f>
        <v>………………..</v>
      </c>
      <c r="B9668" s="37">
        <f>'0'!$A$2</f>
        <v>46112</v>
      </c>
      <c r="C9668" s="37" t="s">
        <v>1243</v>
      </c>
      <c r="D9668" s="119" t="str">
        <f>IF(G9668="","",VLOOKUP(G9668,номенклатури!R:T,2,0))</f>
        <v/>
      </c>
      <c r="E9668" s="333" t="str">
        <f>IF(G9668="","",VLOOKUP(G9668,номенклатури!R:T,3,0))</f>
        <v/>
      </c>
      <c r="F9668" s="159" t="str">
        <f>IF(G9668="","",IF(ISERROR(VLOOKUP(G9668,номенклатури!V:V,1,0)),E9668*H9668,E9668*I9668))</f>
        <v/>
      </c>
      <c r="G9668" s="14"/>
      <c r="H9668" s="15"/>
      <c r="I9668" s="15"/>
      <c r="J9668" s="15"/>
      <c r="K9668" s="15"/>
      <c r="L9668" s="217"/>
      <c r="M9668" s="22"/>
      <c r="N9668" s="119" t="str">
        <f>IF(G9668="","",VLOOKUP(G9668,номенклатури!R:U,4,0))</f>
        <v/>
      </c>
      <c r="O9668" s="119" t="str">
        <f>IF(M9668="","",VLOOKUP(M9668,'14'!D:D,1,0))</f>
        <v/>
      </c>
    </row>
    <row r="9669" spans="1:15" ht="12.75" customHeight="1" x14ac:dyDescent="0.2">
      <c r="A9669" s="36" t="str">
        <f>'0'!$A$4</f>
        <v>………………..</v>
      </c>
      <c r="B9669" s="37">
        <f>'0'!$A$2</f>
        <v>46112</v>
      </c>
      <c r="C9669" s="37" t="s">
        <v>1243</v>
      </c>
      <c r="D9669" s="119" t="str">
        <f>IF(G9669="","",VLOOKUP(G9669,номенклатури!R:T,2,0))</f>
        <v/>
      </c>
      <c r="E9669" s="333" t="str">
        <f>IF(G9669="","",VLOOKUP(G9669,номенклатури!R:T,3,0))</f>
        <v/>
      </c>
      <c r="F9669" s="159" t="str">
        <f>IF(G9669="","",IF(ISERROR(VLOOKUP(G9669,номенклатури!V:V,1,0)),E9669*H9669,E9669*I9669))</f>
        <v/>
      </c>
      <c r="G9669" s="14"/>
      <c r="H9669" s="15"/>
      <c r="I9669" s="15"/>
      <c r="J9669" s="15"/>
      <c r="K9669" s="15"/>
      <c r="L9669" s="217"/>
      <c r="M9669" s="22"/>
      <c r="N9669" s="119" t="str">
        <f>IF(G9669="","",VLOOKUP(G9669,номенклатури!R:U,4,0))</f>
        <v/>
      </c>
      <c r="O9669" s="119" t="str">
        <f>IF(M9669="","",VLOOKUP(M9669,'14'!D:D,1,0))</f>
        <v/>
      </c>
    </row>
    <row r="9670" spans="1:15" ht="12.75" customHeight="1" x14ac:dyDescent="0.2">
      <c r="A9670" s="36" t="str">
        <f>'0'!$A$4</f>
        <v>………………..</v>
      </c>
      <c r="B9670" s="37">
        <f>'0'!$A$2</f>
        <v>46112</v>
      </c>
      <c r="C9670" s="37" t="s">
        <v>1243</v>
      </c>
      <c r="D9670" s="119" t="str">
        <f>IF(G9670="","",VLOOKUP(G9670,номенклатури!R:T,2,0))</f>
        <v/>
      </c>
      <c r="E9670" s="333" t="str">
        <f>IF(G9670="","",VLOOKUP(G9670,номенклатури!R:T,3,0))</f>
        <v/>
      </c>
      <c r="F9670" s="159" t="str">
        <f>IF(G9670="","",IF(ISERROR(VLOOKUP(G9670,номенклатури!V:V,1,0)),E9670*H9670,E9670*I9670))</f>
        <v/>
      </c>
      <c r="G9670" s="14"/>
      <c r="H9670" s="15"/>
      <c r="I9670" s="15"/>
      <c r="J9670" s="15"/>
      <c r="K9670" s="15"/>
      <c r="L9670" s="217"/>
      <c r="M9670" s="22"/>
      <c r="N9670" s="119" t="str">
        <f>IF(G9670="","",VLOOKUP(G9670,номенклатури!R:U,4,0))</f>
        <v/>
      </c>
      <c r="O9670" s="119" t="str">
        <f>IF(M9670="","",VLOOKUP(M9670,'14'!D:D,1,0))</f>
        <v/>
      </c>
    </row>
    <row r="9671" spans="1:15" ht="12.75" customHeight="1" x14ac:dyDescent="0.2">
      <c r="A9671" s="36" t="str">
        <f>'0'!$A$4</f>
        <v>………………..</v>
      </c>
      <c r="B9671" s="37">
        <f>'0'!$A$2</f>
        <v>46112</v>
      </c>
      <c r="C9671" s="37" t="s">
        <v>1243</v>
      </c>
      <c r="D9671" s="119" t="str">
        <f>IF(G9671="","",VLOOKUP(G9671,номенклатури!R:T,2,0))</f>
        <v/>
      </c>
      <c r="E9671" s="333" t="str">
        <f>IF(G9671="","",VLOOKUP(G9671,номенклатури!R:T,3,0))</f>
        <v/>
      </c>
      <c r="F9671" s="159" t="str">
        <f>IF(G9671="","",IF(ISERROR(VLOOKUP(G9671,номенклатури!V:V,1,0)),E9671*H9671,E9671*I9671))</f>
        <v/>
      </c>
      <c r="G9671" s="14"/>
      <c r="H9671" s="15"/>
      <c r="I9671" s="15"/>
      <c r="J9671" s="15"/>
      <c r="K9671" s="15"/>
      <c r="L9671" s="217"/>
      <c r="M9671" s="22"/>
      <c r="N9671" s="119" t="str">
        <f>IF(G9671="","",VLOOKUP(G9671,номенклатури!R:U,4,0))</f>
        <v/>
      </c>
      <c r="O9671" s="119" t="str">
        <f>IF(M9671="","",VLOOKUP(M9671,'14'!D:D,1,0))</f>
        <v/>
      </c>
    </row>
    <row r="9672" spans="1:15" ht="12.75" customHeight="1" x14ac:dyDescent="0.2">
      <c r="A9672" s="36" t="str">
        <f>'0'!$A$4</f>
        <v>………………..</v>
      </c>
      <c r="B9672" s="37">
        <f>'0'!$A$2</f>
        <v>46112</v>
      </c>
      <c r="C9672" s="37" t="s">
        <v>1243</v>
      </c>
      <c r="D9672" s="119" t="str">
        <f>IF(G9672="","",VLOOKUP(G9672,номенклатури!R:T,2,0))</f>
        <v/>
      </c>
      <c r="E9672" s="333" t="str">
        <f>IF(G9672="","",VLOOKUP(G9672,номенклатури!R:T,3,0))</f>
        <v/>
      </c>
      <c r="F9672" s="159" t="str">
        <f>IF(G9672="","",IF(ISERROR(VLOOKUP(G9672,номенклатури!V:V,1,0)),E9672*H9672,E9672*I9672))</f>
        <v/>
      </c>
      <c r="G9672" s="14"/>
      <c r="H9672" s="15"/>
      <c r="I9672" s="15"/>
      <c r="J9672" s="15"/>
      <c r="K9672" s="15"/>
      <c r="L9672" s="217"/>
      <c r="M9672" s="22"/>
      <c r="N9672" s="119" t="str">
        <f>IF(G9672="","",VLOOKUP(G9672,номенклатури!R:U,4,0))</f>
        <v/>
      </c>
      <c r="O9672" s="119" t="str">
        <f>IF(M9672="","",VLOOKUP(M9672,'14'!D:D,1,0))</f>
        <v/>
      </c>
    </row>
    <row r="9673" spans="1:15" ht="12.75" customHeight="1" x14ac:dyDescent="0.2">
      <c r="A9673" s="36" t="str">
        <f>'0'!$A$4</f>
        <v>………………..</v>
      </c>
      <c r="B9673" s="37">
        <f>'0'!$A$2</f>
        <v>46112</v>
      </c>
      <c r="C9673" s="37" t="s">
        <v>1243</v>
      </c>
      <c r="D9673" s="119" t="str">
        <f>IF(G9673="","",VLOOKUP(G9673,номенклатури!R:T,2,0))</f>
        <v/>
      </c>
      <c r="E9673" s="333" t="str">
        <f>IF(G9673="","",VLOOKUP(G9673,номенклатури!R:T,3,0))</f>
        <v/>
      </c>
      <c r="F9673" s="159" t="str">
        <f>IF(G9673="","",IF(ISERROR(VLOOKUP(G9673,номенклатури!V:V,1,0)),E9673*H9673,E9673*I9673))</f>
        <v/>
      </c>
      <c r="G9673" s="14"/>
      <c r="H9673" s="15"/>
      <c r="I9673" s="15"/>
      <c r="J9673" s="15"/>
      <c r="K9673" s="15"/>
      <c r="L9673" s="217"/>
      <c r="M9673" s="22"/>
      <c r="N9673" s="119" t="str">
        <f>IF(G9673="","",VLOOKUP(G9673,номенклатури!R:U,4,0))</f>
        <v/>
      </c>
      <c r="O9673" s="119" t="str">
        <f>IF(M9673="","",VLOOKUP(M9673,'14'!D:D,1,0))</f>
        <v/>
      </c>
    </row>
    <row r="9674" spans="1:15" ht="12.75" customHeight="1" x14ac:dyDescent="0.2">
      <c r="A9674" s="36" t="str">
        <f>'0'!$A$4</f>
        <v>………………..</v>
      </c>
      <c r="B9674" s="37">
        <f>'0'!$A$2</f>
        <v>46112</v>
      </c>
      <c r="C9674" s="37" t="s">
        <v>1243</v>
      </c>
      <c r="D9674" s="119" t="str">
        <f>IF(G9674="","",VLOOKUP(G9674,номенклатури!R:T,2,0))</f>
        <v/>
      </c>
      <c r="E9674" s="333" t="str">
        <f>IF(G9674="","",VLOOKUP(G9674,номенклатури!R:T,3,0))</f>
        <v/>
      </c>
      <c r="F9674" s="159" t="str">
        <f>IF(G9674="","",IF(ISERROR(VLOOKUP(G9674,номенклатури!V:V,1,0)),E9674*H9674,E9674*I9674))</f>
        <v/>
      </c>
      <c r="G9674" s="14"/>
      <c r="H9674" s="15"/>
      <c r="I9674" s="15"/>
      <c r="J9674" s="15"/>
      <c r="K9674" s="15"/>
      <c r="L9674" s="217"/>
      <c r="M9674" s="22"/>
      <c r="N9674" s="119" t="str">
        <f>IF(G9674="","",VLOOKUP(G9674,номенклатури!R:U,4,0))</f>
        <v/>
      </c>
      <c r="O9674" s="119" t="str">
        <f>IF(M9674="","",VLOOKUP(M9674,'14'!D:D,1,0))</f>
        <v/>
      </c>
    </row>
    <row r="9675" spans="1:15" ht="12.75" customHeight="1" x14ac:dyDescent="0.2">
      <c r="A9675" s="36" t="str">
        <f>'0'!$A$4</f>
        <v>………………..</v>
      </c>
      <c r="B9675" s="37">
        <f>'0'!$A$2</f>
        <v>46112</v>
      </c>
      <c r="C9675" s="37" t="s">
        <v>1243</v>
      </c>
      <c r="D9675" s="119" t="str">
        <f>IF(G9675="","",VLOOKUP(G9675,номенклатури!R:T,2,0))</f>
        <v/>
      </c>
      <c r="E9675" s="333" t="str">
        <f>IF(G9675="","",VLOOKUP(G9675,номенклатури!R:T,3,0))</f>
        <v/>
      </c>
      <c r="F9675" s="159" t="str">
        <f>IF(G9675="","",IF(ISERROR(VLOOKUP(G9675,номенклатури!V:V,1,0)),E9675*H9675,E9675*I9675))</f>
        <v/>
      </c>
      <c r="G9675" s="14"/>
      <c r="H9675" s="15"/>
      <c r="I9675" s="15"/>
      <c r="J9675" s="15"/>
      <c r="K9675" s="15"/>
      <c r="L9675" s="217"/>
      <c r="M9675" s="22"/>
      <c r="N9675" s="119" t="str">
        <f>IF(G9675="","",VLOOKUP(G9675,номенклатури!R:U,4,0))</f>
        <v/>
      </c>
      <c r="O9675" s="119" t="str">
        <f>IF(M9675="","",VLOOKUP(M9675,'14'!D:D,1,0))</f>
        <v/>
      </c>
    </row>
    <row r="9676" spans="1:15" ht="12.75" customHeight="1" x14ac:dyDescent="0.2">
      <c r="A9676" s="36" t="str">
        <f>'0'!$A$4</f>
        <v>………………..</v>
      </c>
      <c r="B9676" s="37">
        <f>'0'!$A$2</f>
        <v>46112</v>
      </c>
      <c r="C9676" s="37" t="s">
        <v>1243</v>
      </c>
      <c r="D9676" s="119" t="str">
        <f>IF(G9676="","",VLOOKUP(G9676,номенклатури!R:T,2,0))</f>
        <v/>
      </c>
      <c r="E9676" s="333" t="str">
        <f>IF(G9676="","",VLOOKUP(G9676,номенклатури!R:T,3,0))</f>
        <v/>
      </c>
      <c r="F9676" s="159" t="str">
        <f>IF(G9676="","",IF(ISERROR(VLOOKUP(G9676,номенклатури!V:V,1,0)),E9676*H9676,E9676*I9676))</f>
        <v/>
      </c>
      <c r="G9676" s="14"/>
      <c r="H9676" s="15"/>
      <c r="I9676" s="15"/>
      <c r="J9676" s="15"/>
      <c r="K9676" s="15"/>
      <c r="L9676" s="217"/>
      <c r="M9676" s="22"/>
      <c r="N9676" s="119" t="str">
        <f>IF(G9676="","",VLOOKUP(G9676,номенклатури!R:U,4,0))</f>
        <v/>
      </c>
      <c r="O9676" s="119" t="str">
        <f>IF(M9676="","",VLOOKUP(M9676,'14'!D:D,1,0))</f>
        <v/>
      </c>
    </row>
    <row r="9677" spans="1:15" ht="12.75" customHeight="1" x14ac:dyDescent="0.2">
      <c r="A9677" s="36" t="str">
        <f>'0'!$A$4</f>
        <v>………………..</v>
      </c>
      <c r="B9677" s="37">
        <f>'0'!$A$2</f>
        <v>46112</v>
      </c>
      <c r="C9677" s="37" t="s">
        <v>1243</v>
      </c>
      <c r="D9677" s="119" t="str">
        <f>IF(G9677="","",VLOOKUP(G9677,номенклатури!R:T,2,0))</f>
        <v/>
      </c>
      <c r="E9677" s="333" t="str">
        <f>IF(G9677="","",VLOOKUP(G9677,номенклатури!R:T,3,0))</f>
        <v/>
      </c>
      <c r="F9677" s="159" t="str">
        <f>IF(G9677="","",IF(ISERROR(VLOOKUP(G9677,номенклатури!V:V,1,0)),E9677*H9677,E9677*I9677))</f>
        <v/>
      </c>
      <c r="G9677" s="14"/>
      <c r="H9677" s="15"/>
      <c r="I9677" s="15"/>
      <c r="J9677" s="15"/>
      <c r="K9677" s="15"/>
      <c r="L9677" s="217"/>
      <c r="M9677" s="22"/>
      <c r="N9677" s="119" t="str">
        <f>IF(G9677="","",VLOOKUP(G9677,номенклатури!R:U,4,0))</f>
        <v/>
      </c>
      <c r="O9677" s="119" t="str">
        <f>IF(M9677="","",VLOOKUP(M9677,'14'!D:D,1,0))</f>
        <v/>
      </c>
    </row>
    <row r="9678" spans="1:15" ht="12.75" customHeight="1" x14ac:dyDescent="0.2">
      <c r="A9678" s="36" t="str">
        <f>'0'!$A$4</f>
        <v>………………..</v>
      </c>
      <c r="B9678" s="37">
        <f>'0'!$A$2</f>
        <v>46112</v>
      </c>
      <c r="C9678" s="37" t="s">
        <v>1243</v>
      </c>
      <c r="D9678" s="119" t="str">
        <f>IF(G9678="","",VLOOKUP(G9678,номенклатури!R:T,2,0))</f>
        <v/>
      </c>
      <c r="E9678" s="333" t="str">
        <f>IF(G9678="","",VLOOKUP(G9678,номенклатури!R:T,3,0))</f>
        <v/>
      </c>
      <c r="F9678" s="159" t="str">
        <f>IF(G9678="","",IF(ISERROR(VLOOKUP(G9678,номенклатури!V:V,1,0)),E9678*H9678,E9678*I9678))</f>
        <v/>
      </c>
      <c r="G9678" s="14"/>
      <c r="H9678" s="15"/>
      <c r="I9678" s="15"/>
      <c r="J9678" s="15"/>
      <c r="K9678" s="15"/>
      <c r="L9678" s="217"/>
      <c r="M9678" s="22"/>
      <c r="N9678" s="119" t="str">
        <f>IF(G9678="","",VLOOKUP(G9678,номенклатури!R:U,4,0))</f>
        <v/>
      </c>
      <c r="O9678" s="119" t="str">
        <f>IF(M9678="","",VLOOKUP(M9678,'14'!D:D,1,0))</f>
        <v/>
      </c>
    </row>
    <row r="9679" spans="1:15" ht="12.75" customHeight="1" x14ac:dyDescent="0.2">
      <c r="A9679" s="36" t="str">
        <f>'0'!$A$4</f>
        <v>………………..</v>
      </c>
      <c r="B9679" s="37">
        <f>'0'!$A$2</f>
        <v>46112</v>
      </c>
      <c r="C9679" s="37" t="s">
        <v>1243</v>
      </c>
      <c r="D9679" s="119" t="str">
        <f>IF(G9679="","",VLOOKUP(G9679,номенклатури!R:T,2,0))</f>
        <v/>
      </c>
      <c r="E9679" s="333" t="str">
        <f>IF(G9679="","",VLOOKUP(G9679,номенклатури!R:T,3,0))</f>
        <v/>
      </c>
      <c r="F9679" s="159" t="str">
        <f>IF(G9679="","",IF(ISERROR(VLOOKUP(G9679,номенклатури!V:V,1,0)),E9679*H9679,E9679*I9679))</f>
        <v/>
      </c>
      <c r="G9679" s="14"/>
      <c r="H9679" s="15"/>
      <c r="I9679" s="15"/>
      <c r="J9679" s="15"/>
      <c r="K9679" s="15"/>
      <c r="L9679" s="217"/>
      <c r="M9679" s="22"/>
      <c r="N9679" s="119" t="str">
        <f>IF(G9679="","",VLOOKUP(G9679,номенклатури!R:U,4,0))</f>
        <v/>
      </c>
      <c r="O9679" s="119" t="str">
        <f>IF(M9679="","",VLOOKUP(M9679,'14'!D:D,1,0))</f>
        <v/>
      </c>
    </row>
    <row r="9680" spans="1:15" ht="12.75" customHeight="1" x14ac:dyDescent="0.2">
      <c r="A9680" s="36" t="str">
        <f>'0'!$A$4</f>
        <v>………………..</v>
      </c>
      <c r="B9680" s="37">
        <f>'0'!$A$2</f>
        <v>46112</v>
      </c>
      <c r="C9680" s="37" t="s">
        <v>1243</v>
      </c>
      <c r="D9680" s="119" t="str">
        <f>IF(G9680="","",VLOOKUP(G9680,номенклатури!R:T,2,0))</f>
        <v/>
      </c>
      <c r="E9680" s="333" t="str">
        <f>IF(G9680="","",VLOOKUP(G9680,номенклатури!R:T,3,0))</f>
        <v/>
      </c>
      <c r="F9680" s="159" t="str">
        <f>IF(G9680="","",IF(ISERROR(VLOOKUP(G9680,номенклатури!V:V,1,0)),E9680*H9680,E9680*I9680))</f>
        <v/>
      </c>
      <c r="G9680" s="14"/>
      <c r="H9680" s="15"/>
      <c r="I9680" s="15"/>
      <c r="J9680" s="15"/>
      <c r="K9680" s="15"/>
      <c r="L9680" s="217"/>
      <c r="M9680" s="22"/>
      <c r="N9680" s="119" t="str">
        <f>IF(G9680="","",VLOOKUP(G9680,номенклатури!R:U,4,0))</f>
        <v/>
      </c>
      <c r="O9680" s="119" t="str">
        <f>IF(M9680="","",VLOOKUP(M9680,'14'!D:D,1,0))</f>
        <v/>
      </c>
    </row>
    <row r="9681" spans="1:15" ht="12.75" customHeight="1" x14ac:dyDescent="0.2">
      <c r="A9681" s="36" t="str">
        <f>'0'!$A$4</f>
        <v>………………..</v>
      </c>
      <c r="B9681" s="37">
        <f>'0'!$A$2</f>
        <v>46112</v>
      </c>
      <c r="C9681" s="37" t="s">
        <v>1243</v>
      </c>
      <c r="D9681" s="119" t="str">
        <f>IF(G9681="","",VLOOKUP(G9681,номенклатури!R:T,2,0))</f>
        <v/>
      </c>
      <c r="E9681" s="333" t="str">
        <f>IF(G9681="","",VLOOKUP(G9681,номенклатури!R:T,3,0))</f>
        <v/>
      </c>
      <c r="F9681" s="159" t="str">
        <f>IF(G9681="","",IF(ISERROR(VLOOKUP(G9681,номенклатури!V:V,1,0)),E9681*H9681,E9681*I9681))</f>
        <v/>
      </c>
      <c r="G9681" s="14"/>
      <c r="H9681" s="15"/>
      <c r="I9681" s="15"/>
      <c r="J9681" s="15"/>
      <c r="K9681" s="15"/>
      <c r="L9681" s="217"/>
      <c r="M9681" s="22"/>
      <c r="N9681" s="119" t="str">
        <f>IF(G9681="","",VLOOKUP(G9681,номенклатури!R:U,4,0))</f>
        <v/>
      </c>
      <c r="O9681" s="119" t="str">
        <f>IF(M9681="","",VLOOKUP(M9681,'14'!D:D,1,0))</f>
        <v/>
      </c>
    </row>
    <row r="9682" spans="1:15" ht="12.75" customHeight="1" x14ac:dyDescent="0.2">
      <c r="A9682" s="36" t="str">
        <f>'0'!$A$4</f>
        <v>………………..</v>
      </c>
      <c r="B9682" s="37">
        <f>'0'!$A$2</f>
        <v>46112</v>
      </c>
      <c r="C9682" s="37" t="s">
        <v>1243</v>
      </c>
      <c r="D9682" s="119" t="str">
        <f>IF(G9682="","",VLOOKUP(G9682,номенклатури!R:T,2,0))</f>
        <v/>
      </c>
      <c r="E9682" s="333" t="str">
        <f>IF(G9682="","",VLOOKUP(G9682,номенклатури!R:T,3,0))</f>
        <v/>
      </c>
      <c r="F9682" s="159" t="str">
        <f>IF(G9682="","",IF(ISERROR(VLOOKUP(G9682,номенклатури!V:V,1,0)),E9682*H9682,E9682*I9682))</f>
        <v/>
      </c>
      <c r="G9682" s="14"/>
      <c r="H9682" s="15"/>
      <c r="I9682" s="15"/>
      <c r="J9682" s="15"/>
      <c r="K9682" s="15"/>
      <c r="L9682" s="217"/>
      <c r="M9682" s="22"/>
      <c r="N9682" s="119" t="str">
        <f>IF(G9682="","",VLOOKUP(G9682,номенклатури!R:U,4,0))</f>
        <v/>
      </c>
      <c r="O9682" s="119" t="str">
        <f>IF(M9682="","",VLOOKUP(M9682,'14'!D:D,1,0))</f>
        <v/>
      </c>
    </row>
    <row r="9683" spans="1:15" ht="12.75" customHeight="1" x14ac:dyDescent="0.2">
      <c r="A9683" s="36" t="str">
        <f>'0'!$A$4</f>
        <v>………………..</v>
      </c>
      <c r="B9683" s="37">
        <f>'0'!$A$2</f>
        <v>46112</v>
      </c>
      <c r="C9683" s="37" t="s">
        <v>1243</v>
      </c>
      <c r="D9683" s="119" t="str">
        <f>IF(G9683="","",VLOOKUP(G9683,номенклатури!R:T,2,0))</f>
        <v/>
      </c>
      <c r="E9683" s="333" t="str">
        <f>IF(G9683="","",VLOOKUP(G9683,номенклатури!R:T,3,0))</f>
        <v/>
      </c>
      <c r="F9683" s="159" t="str">
        <f>IF(G9683="","",IF(ISERROR(VLOOKUP(G9683,номенклатури!V:V,1,0)),E9683*H9683,E9683*I9683))</f>
        <v/>
      </c>
      <c r="G9683" s="14"/>
      <c r="H9683" s="15"/>
      <c r="I9683" s="15"/>
      <c r="J9683" s="15"/>
      <c r="K9683" s="15"/>
      <c r="L9683" s="217"/>
      <c r="M9683" s="22"/>
      <c r="N9683" s="119" t="str">
        <f>IF(G9683="","",VLOOKUP(G9683,номенклатури!R:U,4,0))</f>
        <v/>
      </c>
      <c r="O9683" s="119" t="str">
        <f>IF(M9683="","",VLOOKUP(M9683,'14'!D:D,1,0))</f>
        <v/>
      </c>
    </row>
    <row r="9684" spans="1:15" ht="12.75" customHeight="1" x14ac:dyDescent="0.2">
      <c r="A9684" s="36" t="str">
        <f>'0'!$A$4</f>
        <v>………………..</v>
      </c>
      <c r="B9684" s="37">
        <f>'0'!$A$2</f>
        <v>46112</v>
      </c>
      <c r="C9684" s="37" t="s">
        <v>1243</v>
      </c>
      <c r="D9684" s="119" t="str">
        <f>IF(G9684="","",VLOOKUP(G9684,номенклатури!R:T,2,0))</f>
        <v/>
      </c>
      <c r="E9684" s="333" t="str">
        <f>IF(G9684="","",VLOOKUP(G9684,номенклатури!R:T,3,0))</f>
        <v/>
      </c>
      <c r="F9684" s="159" t="str">
        <f>IF(G9684="","",IF(ISERROR(VLOOKUP(G9684,номенклатури!V:V,1,0)),E9684*H9684,E9684*I9684))</f>
        <v/>
      </c>
      <c r="G9684" s="14"/>
      <c r="H9684" s="15"/>
      <c r="I9684" s="15"/>
      <c r="J9684" s="15"/>
      <c r="K9684" s="15"/>
      <c r="L9684" s="217"/>
      <c r="M9684" s="22"/>
      <c r="N9684" s="119" t="str">
        <f>IF(G9684="","",VLOOKUP(G9684,номенклатури!R:U,4,0))</f>
        <v/>
      </c>
      <c r="O9684" s="119" t="str">
        <f>IF(M9684="","",VLOOKUP(M9684,'14'!D:D,1,0))</f>
        <v/>
      </c>
    </row>
    <row r="9685" spans="1:15" ht="12.75" customHeight="1" x14ac:dyDescent="0.2">
      <c r="A9685" s="36" t="str">
        <f>'0'!$A$4</f>
        <v>………………..</v>
      </c>
      <c r="B9685" s="37">
        <f>'0'!$A$2</f>
        <v>46112</v>
      </c>
      <c r="C9685" s="37" t="s">
        <v>1243</v>
      </c>
      <c r="D9685" s="119" t="str">
        <f>IF(G9685="","",VLOOKUP(G9685,номенклатури!R:T,2,0))</f>
        <v/>
      </c>
      <c r="E9685" s="333" t="str">
        <f>IF(G9685="","",VLOOKUP(G9685,номенклатури!R:T,3,0))</f>
        <v/>
      </c>
      <c r="F9685" s="159" t="str">
        <f>IF(G9685="","",IF(ISERROR(VLOOKUP(G9685,номенклатури!V:V,1,0)),E9685*H9685,E9685*I9685))</f>
        <v/>
      </c>
      <c r="G9685" s="14"/>
      <c r="H9685" s="15"/>
      <c r="I9685" s="15"/>
      <c r="J9685" s="15"/>
      <c r="K9685" s="15"/>
      <c r="L9685" s="217"/>
      <c r="M9685" s="22"/>
      <c r="N9685" s="119" t="str">
        <f>IF(G9685="","",VLOOKUP(G9685,номенклатури!R:U,4,0))</f>
        <v/>
      </c>
      <c r="O9685" s="119" t="str">
        <f>IF(M9685="","",VLOOKUP(M9685,'14'!D:D,1,0))</f>
        <v/>
      </c>
    </row>
    <row r="9686" spans="1:15" ht="12.75" customHeight="1" x14ac:dyDescent="0.2">
      <c r="A9686" s="36" t="str">
        <f>'0'!$A$4</f>
        <v>………………..</v>
      </c>
      <c r="B9686" s="37">
        <f>'0'!$A$2</f>
        <v>46112</v>
      </c>
      <c r="C9686" s="37" t="s">
        <v>1243</v>
      </c>
      <c r="D9686" s="119" t="str">
        <f>IF(G9686="","",VLOOKUP(G9686,номенклатури!R:T,2,0))</f>
        <v/>
      </c>
      <c r="E9686" s="333" t="str">
        <f>IF(G9686="","",VLOOKUP(G9686,номенклатури!R:T,3,0))</f>
        <v/>
      </c>
      <c r="F9686" s="159" t="str">
        <f>IF(G9686="","",IF(ISERROR(VLOOKUP(G9686,номенклатури!V:V,1,0)),E9686*H9686,E9686*I9686))</f>
        <v/>
      </c>
      <c r="G9686" s="14"/>
      <c r="H9686" s="15"/>
      <c r="I9686" s="15"/>
      <c r="J9686" s="15"/>
      <c r="K9686" s="15"/>
      <c r="L9686" s="217"/>
      <c r="M9686" s="22"/>
      <c r="N9686" s="119" t="str">
        <f>IF(G9686="","",VLOOKUP(G9686,номенклатури!R:U,4,0))</f>
        <v/>
      </c>
      <c r="O9686" s="119" t="str">
        <f>IF(M9686="","",VLOOKUP(M9686,'14'!D:D,1,0))</f>
        <v/>
      </c>
    </row>
    <row r="9687" spans="1:15" ht="12.75" customHeight="1" x14ac:dyDescent="0.2">
      <c r="A9687" s="36" t="str">
        <f>'0'!$A$4</f>
        <v>………………..</v>
      </c>
      <c r="B9687" s="37">
        <f>'0'!$A$2</f>
        <v>46112</v>
      </c>
      <c r="C9687" s="37" t="s">
        <v>1243</v>
      </c>
      <c r="D9687" s="119" t="str">
        <f>IF(G9687="","",VLOOKUP(G9687,номенклатури!R:T,2,0))</f>
        <v/>
      </c>
      <c r="E9687" s="333" t="str">
        <f>IF(G9687="","",VLOOKUP(G9687,номенклатури!R:T,3,0))</f>
        <v/>
      </c>
      <c r="F9687" s="159" t="str">
        <f>IF(G9687="","",IF(ISERROR(VLOOKUP(G9687,номенклатури!V:V,1,0)),E9687*H9687,E9687*I9687))</f>
        <v/>
      </c>
      <c r="G9687" s="14"/>
      <c r="H9687" s="15"/>
      <c r="I9687" s="15"/>
      <c r="J9687" s="15"/>
      <c r="K9687" s="15"/>
      <c r="L9687" s="217"/>
      <c r="M9687" s="22"/>
      <c r="N9687" s="119" t="str">
        <f>IF(G9687="","",VLOOKUP(G9687,номенклатури!R:U,4,0))</f>
        <v/>
      </c>
      <c r="O9687" s="119" t="str">
        <f>IF(M9687="","",VLOOKUP(M9687,'14'!D:D,1,0))</f>
        <v/>
      </c>
    </row>
    <row r="9688" spans="1:15" ht="12.75" customHeight="1" x14ac:dyDescent="0.2">
      <c r="A9688" s="36" t="str">
        <f>'0'!$A$4</f>
        <v>………………..</v>
      </c>
      <c r="B9688" s="37">
        <f>'0'!$A$2</f>
        <v>46112</v>
      </c>
      <c r="C9688" s="37" t="s">
        <v>1243</v>
      </c>
      <c r="D9688" s="119" t="str">
        <f>IF(G9688="","",VLOOKUP(G9688,номенклатури!R:T,2,0))</f>
        <v/>
      </c>
      <c r="E9688" s="333" t="str">
        <f>IF(G9688="","",VLOOKUP(G9688,номенклатури!R:T,3,0))</f>
        <v/>
      </c>
      <c r="F9688" s="159" t="str">
        <f>IF(G9688="","",IF(ISERROR(VLOOKUP(G9688,номенклатури!V:V,1,0)),E9688*H9688,E9688*I9688))</f>
        <v/>
      </c>
      <c r="G9688" s="14"/>
      <c r="H9688" s="15"/>
      <c r="I9688" s="15"/>
      <c r="J9688" s="15"/>
      <c r="K9688" s="15"/>
      <c r="L9688" s="217"/>
      <c r="M9688" s="22"/>
      <c r="N9688" s="119" t="str">
        <f>IF(G9688="","",VLOOKUP(G9688,номенклатури!R:U,4,0))</f>
        <v/>
      </c>
      <c r="O9688" s="119" t="str">
        <f>IF(M9688="","",VLOOKUP(M9688,'14'!D:D,1,0))</f>
        <v/>
      </c>
    </row>
    <row r="9689" spans="1:15" ht="12.75" customHeight="1" x14ac:dyDescent="0.2">
      <c r="A9689" s="36" t="str">
        <f>'0'!$A$4</f>
        <v>………………..</v>
      </c>
      <c r="B9689" s="37">
        <f>'0'!$A$2</f>
        <v>46112</v>
      </c>
      <c r="C9689" s="37" t="s">
        <v>1243</v>
      </c>
      <c r="D9689" s="119" t="str">
        <f>IF(G9689="","",VLOOKUP(G9689,номенклатури!R:T,2,0))</f>
        <v/>
      </c>
      <c r="E9689" s="333" t="str">
        <f>IF(G9689="","",VLOOKUP(G9689,номенклатури!R:T,3,0))</f>
        <v/>
      </c>
      <c r="F9689" s="159" t="str">
        <f>IF(G9689="","",IF(ISERROR(VLOOKUP(G9689,номенклатури!V:V,1,0)),E9689*H9689,E9689*I9689))</f>
        <v/>
      </c>
      <c r="G9689" s="14"/>
      <c r="H9689" s="15"/>
      <c r="I9689" s="15"/>
      <c r="J9689" s="15"/>
      <c r="K9689" s="15"/>
      <c r="L9689" s="217"/>
      <c r="M9689" s="22"/>
      <c r="N9689" s="119" t="str">
        <f>IF(G9689="","",VLOOKUP(G9689,номенклатури!R:U,4,0))</f>
        <v/>
      </c>
      <c r="O9689" s="119" t="str">
        <f>IF(M9689="","",VLOOKUP(M9689,'14'!D:D,1,0))</f>
        <v/>
      </c>
    </row>
    <row r="9690" spans="1:15" ht="12.75" customHeight="1" x14ac:dyDescent="0.2">
      <c r="A9690" s="36" t="str">
        <f>'0'!$A$4</f>
        <v>………………..</v>
      </c>
      <c r="B9690" s="37">
        <f>'0'!$A$2</f>
        <v>46112</v>
      </c>
      <c r="C9690" s="37" t="s">
        <v>1243</v>
      </c>
      <c r="D9690" s="119" t="str">
        <f>IF(G9690="","",VLOOKUP(G9690,номенклатури!R:T,2,0))</f>
        <v/>
      </c>
      <c r="E9690" s="333" t="str">
        <f>IF(G9690="","",VLOOKUP(G9690,номенклатури!R:T,3,0))</f>
        <v/>
      </c>
      <c r="F9690" s="159" t="str">
        <f>IF(G9690="","",IF(ISERROR(VLOOKUP(G9690,номенклатури!V:V,1,0)),E9690*H9690,E9690*I9690))</f>
        <v/>
      </c>
      <c r="G9690" s="14"/>
      <c r="H9690" s="15"/>
      <c r="I9690" s="15"/>
      <c r="J9690" s="15"/>
      <c r="K9690" s="15"/>
      <c r="L9690" s="217"/>
      <c r="M9690" s="22"/>
      <c r="N9690" s="119" t="str">
        <f>IF(G9690="","",VLOOKUP(G9690,номенклатури!R:U,4,0))</f>
        <v/>
      </c>
      <c r="O9690" s="119" t="str">
        <f>IF(M9690="","",VLOOKUP(M9690,'14'!D:D,1,0))</f>
        <v/>
      </c>
    </row>
    <row r="9691" spans="1:15" ht="12.75" customHeight="1" x14ac:dyDescent="0.2">
      <c r="A9691" s="36" t="str">
        <f>'0'!$A$4</f>
        <v>………………..</v>
      </c>
      <c r="B9691" s="37">
        <f>'0'!$A$2</f>
        <v>46112</v>
      </c>
      <c r="C9691" s="37" t="s">
        <v>1243</v>
      </c>
      <c r="D9691" s="119" t="str">
        <f>IF(G9691="","",VLOOKUP(G9691,номенклатури!R:T,2,0))</f>
        <v/>
      </c>
      <c r="E9691" s="333" t="str">
        <f>IF(G9691="","",VLOOKUP(G9691,номенклатури!R:T,3,0))</f>
        <v/>
      </c>
      <c r="F9691" s="159" t="str">
        <f>IF(G9691="","",IF(ISERROR(VLOOKUP(G9691,номенклатури!V:V,1,0)),E9691*H9691,E9691*I9691))</f>
        <v/>
      </c>
      <c r="G9691" s="14"/>
      <c r="H9691" s="15"/>
      <c r="I9691" s="15"/>
      <c r="J9691" s="15"/>
      <c r="K9691" s="15"/>
      <c r="L9691" s="217"/>
      <c r="M9691" s="22"/>
      <c r="N9691" s="119" t="str">
        <f>IF(G9691="","",VLOOKUP(G9691,номенклатури!R:U,4,0))</f>
        <v/>
      </c>
      <c r="O9691" s="119" t="str">
        <f>IF(M9691="","",VLOOKUP(M9691,'14'!D:D,1,0))</f>
        <v/>
      </c>
    </row>
    <row r="9692" spans="1:15" ht="12.75" customHeight="1" x14ac:dyDescent="0.2">
      <c r="A9692" s="36" t="str">
        <f>'0'!$A$4</f>
        <v>………………..</v>
      </c>
      <c r="B9692" s="37">
        <f>'0'!$A$2</f>
        <v>46112</v>
      </c>
      <c r="C9692" s="37" t="s">
        <v>1243</v>
      </c>
      <c r="D9692" s="119" t="str">
        <f>IF(G9692="","",VLOOKUP(G9692,номенклатури!R:T,2,0))</f>
        <v/>
      </c>
      <c r="E9692" s="333" t="str">
        <f>IF(G9692="","",VLOOKUP(G9692,номенклатури!R:T,3,0))</f>
        <v/>
      </c>
      <c r="F9692" s="159" t="str">
        <f>IF(G9692="","",IF(ISERROR(VLOOKUP(G9692,номенклатури!V:V,1,0)),E9692*H9692,E9692*I9692))</f>
        <v/>
      </c>
      <c r="G9692" s="14"/>
      <c r="H9692" s="15"/>
      <c r="I9692" s="15"/>
      <c r="J9692" s="15"/>
      <c r="K9692" s="15"/>
      <c r="L9692" s="217"/>
      <c r="M9692" s="22"/>
      <c r="N9692" s="119" t="str">
        <f>IF(G9692="","",VLOOKUP(G9692,номенклатури!R:U,4,0))</f>
        <v/>
      </c>
      <c r="O9692" s="119" t="str">
        <f>IF(M9692="","",VLOOKUP(M9692,'14'!D:D,1,0))</f>
        <v/>
      </c>
    </row>
    <row r="9693" spans="1:15" ht="12.75" customHeight="1" x14ac:dyDescent="0.2">
      <c r="A9693" s="36" t="str">
        <f>'0'!$A$4</f>
        <v>………………..</v>
      </c>
      <c r="B9693" s="37">
        <f>'0'!$A$2</f>
        <v>46112</v>
      </c>
      <c r="C9693" s="37" t="s">
        <v>1243</v>
      </c>
      <c r="D9693" s="119" t="str">
        <f>IF(G9693="","",VLOOKUP(G9693,номенклатури!R:T,2,0))</f>
        <v/>
      </c>
      <c r="E9693" s="333" t="str">
        <f>IF(G9693="","",VLOOKUP(G9693,номенклатури!R:T,3,0))</f>
        <v/>
      </c>
      <c r="F9693" s="159" t="str">
        <f>IF(G9693="","",IF(ISERROR(VLOOKUP(G9693,номенклатури!V:V,1,0)),E9693*H9693,E9693*I9693))</f>
        <v/>
      </c>
      <c r="G9693" s="14"/>
      <c r="H9693" s="15"/>
      <c r="I9693" s="15"/>
      <c r="J9693" s="15"/>
      <c r="K9693" s="15"/>
      <c r="L9693" s="217"/>
      <c r="M9693" s="22"/>
      <c r="N9693" s="119" t="str">
        <f>IF(G9693="","",VLOOKUP(G9693,номенклатури!R:U,4,0))</f>
        <v/>
      </c>
      <c r="O9693" s="119" t="str">
        <f>IF(M9693="","",VLOOKUP(M9693,'14'!D:D,1,0))</f>
        <v/>
      </c>
    </row>
    <row r="9694" spans="1:15" ht="12.75" customHeight="1" x14ac:dyDescent="0.2">
      <c r="A9694" s="36" t="str">
        <f>'0'!$A$4</f>
        <v>………………..</v>
      </c>
      <c r="B9694" s="37">
        <f>'0'!$A$2</f>
        <v>46112</v>
      </c>
      <c r="C9694" s="37" t="s">
        <v>1243</v>
      </c>
      <c r="D9694" s="119" t="str">
        <f>IF(G9694="","",VLOOKUP(G9694,номенклатури!R:T,2,0))</f>
        <v/>
      </c>
      <c r="E9694" s="333" t="str">
        <f>IF(G9694="","",VLOOKUP(G9694,номенклатури!R:T,3,0))</f>
        <v/>
      </c>
      <c r="F9694" s="159" t="str">
        <f>IF(G9694="","",IF(ISERROR(VLOOKUP(G9694,номенклатури!V:V,1,0)),E9694*H9694,E9694*I9694))</f>
        <v/>
      </c>
      <c r="G9694" s="14"/>
      <c r="H9694" s="15"/>
      <c r="I9694" s="15"/>
      <c r="J9694" s="15"/>
      <c r="K9694" s="15"/>
      <c r="L9694" s="217"/>
      <c r="M9694" s="22"/>
      <c r="N9694" s="119" t="str">
        <f>IF(G9694="","",VLOOKUP(G9694,номенклатури!R:U,4,0))</f>
        <v/>
      </c>
      <c r="O9694" s="119" t="str">
        <f>IF(M9694="","",VLOOKUP(M9694,'14'!D:D,1,0))</f>
        <v/>
      </c>
    </row>
    <row r="9695" spans="1:15" ht="12.75" customHeight="1" x14ac:dyDescent="0.2">
      <c r="A9695" s="36" t="str">
        <f>'0'!$A$4</f>
        <v>………………..</v>
      </c>
      <c r="B9695" s="37">
        <f>'0'!$A$2</f>
        <v>46112</v>
      </c>
      <c r="C9695" s="37" t="s">
        <v>1243</v>
      </c>
      <c r="D9695" s="119" t="str">
        <f>IF(G9695="","",VLOOKUP(G9695,номенклатури!R:T,2,0))</f>
        <v/>
      </c>
      <c r="E9695" s="333" t="str">
        <f>IF(G9695="","",VLOOKUP(G9695,номенклатури!R:T,3,0))</f>
        <v/>
      </c>
      <c r="F9695" s="159" t="str">
        <f>IF(G9695="","",IF(ISERROR(VLOOKUP(G9695,номенклатури!V:V,1,0)),E9695*H9695,E9695*I9695))</f>
        <v/>
      </c>
      <c r="G9695" s="14"/>
      <c r="H9695" s="15"/>
      <c r="I9695" s="15"/>
      <c r="J9695" s="15"/>
      <c r="K9695" s="15"/>
      <c r="L9695" s="217"/>
      <c r="M9695" s="22"/>
      <c r="N9695" s="119" t="str">
        <f>IF(G9695="","",VLOOKUP(G9695,номенклатури!R:U,4,0))</f>
        <v/>
      </c>
      <c r="O9695" s="119" t="str">
        <f>IF(M9695="","",VLOOKUP(M9695,'14'!D:D,1,0))</f>
        <v/>
      </c>
    </row>
    <row r="9696" spans="1:15" ht="12.75" customHeight="1" x14ac:dyDescent="0.2">
      <c r="A9696" s="36" t="str">
        <f>'0'!$A$4</f>
        <v>………………..</v>
      </c>
      <c r="B9696" s="37">
        <f>'0'!$A$2</f>
        <v>46112</v>
      </c>
      <c r="C9696" s="37" t="s">
        <v>1243</v>
      </c>
      <c r="D9696" s="119" t="str">
        <f>IF(G9696="","",VLOOKUP(G9696,номенклатури!R:T,2,0))</f>
        <v/>
      </c>
      <c r="E9696" s="333" t="str">
        <f>IF(G9696="","",VLOOKUP(G9696,номенклатури!R:T,3,0))</f>
        <v/>
      </c>
      <c r="F9696" s="159" t="str">
        <f>IF(G9696="","",IF(ISERROR(VLOOKUP(G9696,номенклатури!V:V,1,0)),E9696*H9696,E9696*I9696))</f>
        <v/>
      </c>
      <c r="G9696" s="14"/>
      <c r="H9696" s="15"/>
      <c r="I9696" s="15"/>
      <c r="J9696" s="15"/>
      <c r="K9696" s="15"/>
      <c r="L9696" s="217"/>
      <c r="M9696" s="22"/>
      <c r="N9696" s="119" t="str">
        <f>IF(G9696="","",VLOOKUP(G9696,номенклатури!R:U,4,0))</f>
        <v/>
      </c>
      <c r="O9696" s="119" t="str">
        <f>IF(M9696="","",VLOOKUP(M9696,'14'!D:D,1,0))</f>
        <v/>
      </c>
    </row>
    <row r="9697" spans="1:15" ht="12.75" customHeight="1" x14ac:dyDescent="0.2">
      <c r="A9697" s="36" t="str">
        <f>'0'!$A$4</f>
        <v>………………..</v>
      </c>
      <c r="B9697" s="37">
        <f>'0'!$A$2</f>
        <v>46112</v>
      </c>
      <c r="C9697" s="37" t="s">
        <v>1243</v>
      </c>
      <c r="D9697" s="119" t="str">
        <f>IF(G9697="","",VLOOKUP(G9697,номенклатури!R:T,2,0))</f>
        <v/>
      </c>
      <c r="E9697" s="333" t="str">
        <f>IF(G9697="","",VLOOKUP(G9697,номенклатури!R:T,3,0))</f>
        <v/>
      </c>
      <c r="F9697" s="159" t="str">
        <f>IF(G9697="","",IF(ISERROR(VLOOKUP(G9697,номенклатури!V:V,1,0)),E9697*H9697,E9697*I9697))</f>
        <v/>
      </c>
      <c r="G9697" s="14"/>
      <c r="H9697" s="15"/>
      <c r="I9697" s="15"/>
      <c r="J9697" s="15"/>
      <c r="K9697" s="15"/>
      <c r="L9697" s="217"/>
      <c r="M9697" s="22"/>
      <c r="N9697" s="119" t="str">
        <f>IF(G9697="","",VLOOKUP(G9697,номенклатури!R:U,4,0))</f>
        <v/>
      </c>
      <c r="O9697" s="119" t="str">
        <f>IF(M9697="","",VLOOKUP(M9697,'14'!D:D,1,0))</f>
        <v/>
      </c>
    </row>
    <row r="9698" spans="1:15" ht="12.75" customHeight="1" x14ac:dyDescent="0.2">
      <c r="A9698" s="36" t="str">
        <f>'0'!$A$4</f>
        <v>………………..</v>
      </c>
      <c r="B9698" s="37">
        <f>'0'!$A$2</f>
        <v>46112</v>
      </c>
      <c r="C9698" s="37" t="s">
        <v>1243</v>
      </c>
      <c r="D9698" s="119" t="str">
        <f>IF(G9698="","",VLOOKUP(G9698,номенклатури!R:T,2,0))</f>
        <v/>
      </c>
      <c r="E9698" s="333" t="str">
        <f>IF(G9698="","",VLOOKUP(G9698,номенклатури!R:T,3,0))</f>
        <v/>
      </c>
      <c r="F9698" s="159" t="str">
        <f>IF(G9698="","",IF(ISERROR(VLOOKUP(G9698,номенклатури!V:V,1,0)),E9698*H9698,E9698*I9698))</f>
        <v/>
      </c>
      <c r="G9698" s="14"/>
      <c r="H9698" s="15"/>
      <c r="I9698" s="15"/>
      <c r="J9698" s="15"/>
      <c r="K9698" s="15"/>
      <c r="L9698" s="217"/>
      <c r="M9698" s="22"/>
      <c r="N9698" s="119" t="str">
        <f>IF(G9698="","",VLOOKUP(G9698,номенклатури!R:U,4,0))</f>
        <v/>
      </c>
      <c r="O9698" s="119" t="str">
        <f>IF(M9698="","",VLOOKUP(M9698,'14'!D:D,1,0))</f>
        <v/>
      </c>
    </row>
    <row r="9699" spans="1:15" ht="12.75" customHeight="1" x14ac:dyDescent="0.2">
      <c r="A9699" s="36" t="str">
        <f>'0'!$A$4</f>
        <v>………………..</v>
      </c>
      <c r="B9699" s="37">
        <f>'0'!$A$2</f>
        <v>46112</v>
      </c>
      <c r="C9699" s="37" t="s">
        <v>1243</v>
      </c>
      <c r="D9699" s="119" t="str">
        <f>IF(G9699="","",VLOOKUP(G9699,номенклатури!R:T,2,0))</f>
        <v/>
      </c>
      <c r="E9699" s="333" t="str">
        <f>IF(G9699="","",VLOOKUP(G9699,номенклатури!R:T,3,0))</f>
        <v/>
      </c>
      <c r="F9699" s="159" t="str">
        <f>IF(G9699="","",IF(ISERROR(VLOOKUP(G9699,номенклатури!V:V,1,0)),E9699*H9699,E9699*I9699))</f>
        <v/>
      </c>
      <c r="G9699" s="14"/>
      <c r="H9699" s="15"/>
      <c r="I9699" s="15"/>
      <c r="J9699" s="15"/>
      <c r="K9699" s="15"/>
      <c r="L9699" s="217"/>
      <c r="M9699" s="22"/>
      <c r="N9699" s="119" t="str">
        <f>IF(G9699="","",VLOOKUP(G9699,номенклатури!R:U,4,0))</f>
        <v/>
      </c>
      <c r="O9699" s="119" t="str">
        <f>IF(M9699="","",VLOOKUP(M9699,'14'!D:D,1,0))</f>
        <v/>
      </c>
    </row>
    <row r="9700" spans="1:15" ht="12.75" customHeight="1" x14ac:dyDescent="0.2">
      <c r="A9700" s="36" t="str">
        <f>'0'!$A$4</f>
        <v>………………..</v>
      </c>
      <c r="B9700" s="37">
        <f>'0'!$A$2</f>
        <v>46112</v>
      </c>
      <c r="C9700" s="37" t="s">
        <v>1243</v>
      </c>
      <c r="D9700" s="119" t="str">
        <f>IF(G9700="","",VLOOKUP(G9700,номенклатури!R:T,2,0))</f>
        <v/>
      </c>
      <c r="E9700" s="333" t="str">
        <f>IF(G9700="","",VLOOKUP(G9700,номенклатури!R:T,3,0))</f>
        <v/>
      </c>
      <c r="F9700" s="159" t="str">
        <f>IF(G9700="","",IF(ISERROR(VLOOKUP(G9700,номенклатури!V:V,1,0)),E9700*H9700,E9700*I9700))</f>
        <v/>
      </c>
      <c r="G9700" s="14"/>
      <c r="H9700" s="15"/>
      <c r="I9700" s="15"/>
      <c r="J9700" s="15"/>
      <c r="K9700" s="15"/>
      <c r="L9700" s="217"/>
      <c r="M9700" s="22"/>
      <c r="N9700" s="119" t="str">
        <f>IF(G9700="","",VLOOKUP(G9700,номенклатури!R:U,4,0))</f>
        <v/>
      </c>
      <c r="O9700" s="119" t="str">
        <f>IF(M9700="","",VLOOKUP(M9700,'14'!D:D,1,0))</f>
        <v/>
      </c>
    </row>
    <row r="9701" spans="1:15" ht="12.75" customHeight="1" x14ac:dyDescent="0.2">
      <c r="A9701" s="36" t="str">
        <f>'0'!$A$4</f>
        <v>………………..</v>
      </c>
      <c r="B9701" s="37">
        <f>'0'!$A$2</f>
        <v>46112</v>
      </c>
      <c r="C9701" s="37" t="s">
        <v>1243</v>
      </c>
      <c r="D9701" s="119" t="str">
        <f>IF(G9701="","",VLOOKUP(G9701,номенклатури!R:T,2,0))</f>
        <v/>
      </c>
      <c r="E9701" s="333" t="str">
        <f>IF(G9701="","",VLOOKUP(G9701,номенклатури!R:T,3,0))</f>
        <v/>
      </c>
      <c r="F9701" s="159" t="str">
        <f>IF(G9701="","",IF(ISERROR(VLOOKUP(G9701,номенклатури!V:V,1,0)),E9701*H9701,E9701*I9701))</f>
        <v/>
      </c>
      <c r="G9701" s="14"/>
      <c r="H9701" s="15"/>
      <c r="I9701" s="15"/>
      <c r="J9701" s="15"/>
      <c r="K9701" s="15"/>
      <c r="L9701" s="217"/>
      <c r="M9701" s="22"/>
      <c r="N9701" s="119" t="str">
        <f>IF(G9701="","",VLOOKUP(G9701,номенклатури!R:U,4,0))</f>
        <v/>
      </c>
      <c r="O9701" s="119" t="str">
        <f>IF(M9701="","",VLOOKUP(M9701,'14'!D:D,1,0))</f>
        <v/>
      </c>
    </row>
    <row r="9702" spans="1:15" ht="12.75" customHeight="1" x14ac:dyDescent="0.2">
      <c r="A9702" s="36" t="str">
        <f>'0'!$A$4</f>
        <v>………………..</v>
      </c>
      <c r="B9702" s="37">
        <f>'0'!$A$2</f>
        <v>46112</v>
      </c>
      <c r="C9702" s="37" t="s">
        <v>1243</v>
      </c>
      <c r="D9702" s="119" t="str">
        <f>IF(G9702="","",VLOOKUP(G9702,номенклатури!R:T,2,0))</f>
        <v/>
      </c>
      <c r="E9702" s="333" t="str">
        <f>IF(G9702="","",VLOOKUP(G9702,номенклатури!R:T,3,0))</f>
        <v/>
      </c>
      <c r="F9702" s="159" t="str">
        <f>IF(G9702="","",IF(ISERROR(VLOOKUP(G9702,номенклатури!V:V,1,0)),E9702*H9702,E9702*I9702))</f>
        <v/>
      </c>
      <c r="G9702" s="14"/>
      <c r="H9702" s="15"/>
      <c r="I9702" s="15"/>
      <c r="J9702" s="15"/>
      <c r="K9702" s="15"/>
      <c r="L9702" s="217"/>
      <c r="M9702" s="22"/>
      <c r="N9702" s="119" t="str">
        <f>IF(G9702="","",VLOOKUP(G9702,номенклатури!R:U,4,0))</f>
        <v/>
      </c>
      <c r="O9702" s="119" t="str">
        <f>IF(M9702="","",VLOOKUP(M9702,'14'!D:D,1,0))</f>
        <v/>
      </c>
    </row>
    <row r="9703" spans="1:15" ht="12.75" customHeight="1" x14ac:dyDescent="0.2">
      <c r="A9703" s="36" t="str">
        <f>'0'!$A$4</f>
        <v>………………..</v>
      </c>
      <c r="B9703" s="37">
        <f>'0'!$A$2</f>
        <v>46112</v>
      </c>
      <c r="C9703" s="37" t="s">
        <v>1243</v>
      </c>
      <c r="D9703" s="119" t="str">
        <f>IF(G9703="","",VLOOKUP(G9703,номенклатури!R:T,2,0))</f>
        <v/>
      </c>
      <c r="E9703" s="333" t="str">
        <f>IF(G9703="","",VLOOKUP(G9703,номенклатури!R:T,3,0))</f>
        <v/>
      </c>
      <c r="F9703" s="159" t="str">
        <f>IF(G9703="","",IF(ISERROR(VLOOKUP(G9703,номенклатури!V:V,1,0)),E9703*H9703,E9703*I9703))</f>
        <v/>
      </c>
      <c r="G9703" s="14"/>
      <c r="H9703" s="15"/>
      <c r="I9703" s="15"/>
      <c r="J9703" s="15"/>
      <c r="K9703" s="15"/>
      <c r="L9703" s="217"/>
      <c r="M9703" s="22"/>
      <c r="N9703" s="119" t="str">
        <f>IF(G9703="","",VLOOKUP(G9703,номенклатури!R:U,4,0))</f>
        <v/>
      </c>
      <c r="O9703" s="119" t="str">
        <f>IF(M9703="","",VLOOKUP(M9703,'14'!D:D,1,0))</f>
        <v/>
      </c>
    </row>
    <row r="9704" spans="1:15" ht="12.75" customHeight="1" x14ac:dyDescent="0.2">
      <c r="A9704" s="36" t="str">
        <f>'0'!$A$4</f>
        <v>………………..</v>
      </c>
      <c r="B9704" s="37">
        <f>'0'!$A$2</f>
        <v>46112</v>
      </c>
      <c r="C9704" s="37" t="s">
        <v>1243</v>
      </c>
      <c r="D9704" s="119" t="str">
        <f>IF(G9704="","",VLOOKUP(G9704,номенклатури!R:T,2,0))</f>
        <v/>
      </c>
      <c r="E9704" s="333" t="str">
        <f>IF(G9704="","",VLOOKUP(G9704,номенклатури!R:T,3,0))</f>
        <v/>
      </c>
      <c r="F9704" s="159" t="str">
        <f>IF(G9704="","",IF(ISERROR(VLOOKUP(G9704,номенклатури!V:V,1,0)),E9704*H9704,E9704*I9704))</f>
        <v/>
      </c>
      <c r="G9704" s="14"/>
      <c r="H9704" s="15"/>
      <c r="I9704" s="15"/>
      <c r="J9704" s="15"/>
      <c r="K9704" s="15"/>
      <c r="L9704" s="217"/>
      <c r="M9704" s="22"/>
      <c r="N9704" s="119" t="str">
        <f>IF(G9704="","",VLOOKUP(G9704,номенклатури!R:U,4,0))</f>
        <v/>
      </c>
      <c r="O9704" s="119" t="str">
        <f>IF(M9704="","",VLOOKUP(M9704,'14'!D:D,1,0))</f>
        <v/>
      </c>
    </row>
    <row r="9705" spans="1:15" ht="12.75" customHeight="1" x14ac:dyDescent="0.2">
      <c r="A9705" s="36" t="str">
        <f>'0'!$A$4</f>
        <v>………………..</v>
      </c>
      <c r="B9705" s="37">
        <f>'0'!$A$2</f>
        <v>46112</v>
      </c>
      <c r="C9705" s="37" t="s">
        <v>1243</v>
      </c>
      <c r="D9705" s="119" t="str">
        <f>IF(G9705="","",VLOOKUP(G9705,номенклатури!R:T,2,0))</f>
        <v/>
      </c>
      <c r="E9705" s="333" t="str">
        <f>IF(G9705="","",VLOOKUP(G9705,номенклатури!R:T,3,0))</f>
        <v/>
      </c>
      <c r="F9705" s="159" t="str">
        <f>IF(G9705="","",IF(ISERROR(VLOOKUP(G9705,номенклатури!V:V,1,0)),E9705*H9705,E9705*I9705))</f>
        <v/>
      </c>
      <c r="G9705" s="14"/>
      <c r="H9705" s="15"/>
      <c r="I9705" s="15"/>
      <c r="J9705" s="15"/>
      <c r="K9705" s="15"/>
      <c r="L9705" s="217"/>
      <c r="M9705" s="22"/>
      <c r="N9705" s="119" t="str">
        <f>IF(G9705="","",VLOOKUP(G9705,номенклатури!R:U,4,0))</f>
        <v/>
      </c>
      <c r="O9705" s="119" t="str">
        <f>IF(M9705="","",VLOOKUP(M9705,'14'!D:D,1,0))</f>
        <v/>
      </c>
    </row>
    <row r="9706" spans="1:15" ht="12.75" customHeight="1" x14ac:dyDescent="0.2">
      <c r="A9706" s="36" t="str">
        <f>'0'!$A$4</f>
        <v>………………..</v>
      </c>
      <c r="B9706" s="37">
        <f>'0'!$A$2</f>
        <v>46112</v>
      </c>
      <c r="C9706" s="37" t="s">
        <v>1243</v>
      </c>
      <c r="D9706" s="119" t="str">
        <f>IF(G9706="","",VLOOKUP(G9706,номенклатури!R:T,2,0))</f>
        <v/>
      </c>
      <c r="E9706" s="333" t="str">
        <f>IF(G9706="","",VLOOKUP(G9706,номенклатури!R:T,3,0))</f>
        <v/>
      </c>
      <c r="F9706" s="159" t="str">
        <f>IF(G9706="","",IF(ISERROR(VLOOKUP(G9706,номенклатури!V:V,1,0)),E9706*H9706,E9706*I9706))</f>
        <v/>
      </c>
      <c r="G9706" s="14"/>
      <c r="H9706" s="15"/>
      <c r="I9706" s="15"/>
      <c r="J9706" s="15"/>
      <c r="K9706" s="15"/>
      <c r="L9706" s="217"/>
      <c r="M9706" s="22"/>
      <c r="N9706" s="119" t="str">
        <f>IF(G9706="","",VLOOKUP(G9706,номенклатури!R:U,4,0))</f>
        <v/>
      </c>
      <c r="O9706" s="119" t="str">
        <f>IF(M9706="","",VLOOKUP(M9706,'14'!D:D,1,0))</f>
        <v/>
      </c>
    </row>
    <row r="9707" spans="1:15" ht="12.75" customHeight="1" x14ac:dyDescent="0.2">
      <c r="A9707" s="36" t="str">
        <f>'0'!$A$4</f>
        <v>………………..</v>
      </c>
      <c r="B9707" s="37">
        <f>'0'!$A$2</f>
        <v>46112</v>
      </c>
      <c r="C9707" s="37" t="s">
        <v>1243</v>
      </c>
      <c r="D9707" s="119" t="str">
        <f>IF(G9707="","",VLOOKUP(G9707,номенклатури!R:T,2,0))</f>
        <v/>
      </c>
      <c r="E9707" s="333" t="str">
        <f>IF(G9707="","",VLOOKUP(G9707,номенклатури!R:T,3,0))</f>
        <v/>
      </c>
      <c r="F9707" s="159" t="str">
        <f>IF(G9707="","",IF(ISERROR(VLOOKUP(G9707,номенклатури!V:V,1,0)),E9707*H9707,E9707*I9707))</f>
        <v/>
      </c>
      <c r="G9707" s="14"/>
      <c r="H9707" s="15"/>
      <c r="I9707" s="15"/>
      <c r="J9707" s="15"/>
      <c r="K9707" s="15"/>
      <c r="L9707" s="217"/>
      <c r="M9707" s="22"/>
      <c r="N9707" s="119" t="str">
        <f>IF(G9707="","",VLOOKUP(G9707,номенклатури!R:U,4,0))</f>
        <v/>
      </c>
      <c r="O9707" s="119" t="str">
        <f>IF(M9707="","",VLOOKUP(M9707,'14'!D:D,1,0))</f>
        <v/>
      </c>
    </row>
    <row r="9708" spans="1:15" ht="12.75" customHeight="1" x14ac:dyDescent="0.2">
      <c r="A9708" s="36" t="str">
        <f>'0'!$A$4</f>
        <v>………………..</v>
      </c>
      <c r="B9708" s="37">
        <f>'0'!$A$2</f>
        <v>46112</v>
      </c>
      <c r="C9708" s="37" t="s">
        <v>1243</v>
      </c>
      <c r="D9708" s="119" t="str">
        <f>IF(G9708="","",VLOOKUP(G9708,номенклатури!R:T,2,0))</f>
        <v/>
      </c>
      <c r="E9708" s="333" t="str">
        <f>IF(G9708="","",VLOOKUP(G9708,номенклатури!R:T,3,0))</f>
        <v/>
      </c>
      <c r="F9708" s="159" t="str">
        <f>IF(G9708="","",IF(ISERROR(VLOOKUP(G9708,номенклатури!V:V,1,0)),E9708*H9708,E9708*I9708))</f>
        <v/>
      </c>
      <c r="G9708" s="14"/>
      <c r="H9708" s="15"/>
      <c r="I9708" s="15"/>
      <c r="J9708" s="15"/>
      <c r="K9708" s="15"/>
      <c r="L9708" s="217"/>
      <c r="M9708" s="22"/>
      <c r="N9708" s="119" t="str">
        <f>IF(G9708="","",VLOOKUP(G9708,номенклатури!R:U,4,0))</f>
        <v/>
      </c>
      <c r="O9708" s="119" t="str">
        <f>IF(M9708="","",VLOOKUP(M9708,'14'!D:D,1,0))</f>
        <v/>
      </c>
    </row>
    <row r="9709" spans="1:15" ht="12.75" customHeight="1" x14ac:dyDescent="0.2">
      <c r="A9709" s="36" t="str">
        <f>'0'!$A$4</f>
        <v>………………..</v>
      </c>
      <c r="B9709" s="37">
        <f>'0'!$A$2</f>
        <v>46112</v>
      </c>
      <c r="C9709" s="37" t="s">
        <v>1243</v>
      </c>
      <c r="D9709" s="119" t="str">
        <f>IF(G9709="","",VLOOKUP(G9709,номенклатури!R:T,2,0))</f>
        <v/>
      </c>
      <c r="E9709" s="333" t="str">
        <f>IF(G9709="","",VLOOKUP(G9709,номенклатури!R:T,3,0))</f>
        <v/>
      </c>
      <c r="F9709" s="159" t="str">
        <f>IF(G9709="","",IF(ISERROR(VLOOKUP(G9709,номенклатури!V:V,1,0)),E9709*H9709,E9709*I9709))</f>
        <v/>
      </c>
      <c r="G9709" s="14"/>
      <c r="H9709" s="15"/>
      <c r="I9709" s="15"/>
      <c r="J9709" s="15"/>
      <c r="K9709" s="15"/>
      <c r="L9709" s="217"/>
      <c r="M9709" s="22"/>
      <c r="N9709" s="119" t="str">
        <f>IF(G9709="","",VLOOKUP(G9709,номенклатури!R:U,4,0))</f>
        <v/>
      </c>
      <c r="O9709" s="119" t="str">
        <f>IF(M9709="","",VLOOKUP(M9709,'14'!D:D,1,0))</f>
        <v/>
      </c>
    </row>
    <row r="9710" spans="1:15" ht="12.75" customHeight="1" x14ac:dyDescent="0.2">
      <c r="A9710" s="36" t="str">
        <f>'0'!$A$4</f>
        <v>………………..</v>
      </c>
      <c r="B9710" s="37">
        <f>'0'!$A$2</f>
        <v>46112</v>
      </c>
      <c r="C9710" s="37" t="s">
        <v>1243</v>
      </c>
      <c r="D9710" s="119" t="str">
        <f>IF(G9710="","",VLOOKUP(G9710,номенклатури!R:T,2,0))</f>
        <v/>
      </c>
      <c r="E9710" s="333" t="str">
        <f>IF(G9710="","",VLOOKUP(G9710,номенклатури!R:T,3,0))</f>
        <v/>
      </c>
      <c r="F9710" s="159" t="str">
        <f>IF(G9710="","",IF(ISERROR(VLOOKUP(G9710,номенклатури!V:V,1,0)),E9710*H9710,E9710*I9710))</f>
        <v/>
      </c>
      <c r="G9710" s="14"/>
      <c r="H9710" s="15"/>
      <c r="I9710" s="15"/>
      <c r="J9710" s="15"/>
      <c r="K9710" s="15"/>
      <c r="L9710" s="217"/>
      <c r="M9710" s="22"/>
      <c r="N9710" s="119" t="str">
        <f>IF(G9710="","",VLOOKUP(G9710,номенклатури!R:U,4,0))</f>
        <v/>
      </c>
      <c r="O9710" s="119" t="str">
        <f>IF(M9710="","",VLOOKUP(M9710,'14'!D:D,1,0))</f>
        <v/>
      </c>
    </row>
    <row r="9711" spans="1:15" ht="12.75" customHeight="1" x14ac:dyDescent="0.2">
      <c r="A9711" s="36" t="str">
        <f>'0'!$A$4</f>
        <v>………………..</v>
      </c>
      <c r="B9711" s="37">
        <f>'0'!$A$2</f>
        <v>46112</v>
      </c>
      <c r="C9711" s="37" t="s">
        <v>1243</v>
      </c>
      <c r="D9711" s="119" t="str">
        <f>IF(G9711="","",VLOOKUP(G9711,номенклатури!R:T,2,0))</f>
        <v/>
      </c>
      <c r="E9711" s="333" t="str">
        <f>IF(G9711="","",VLOOKUP(G9711,номенклатури!R:T,3,0))</f>
        <v/>
      </c>
      <c r="F9711" s="159" t="str">
        <f>IF(G9711="","",IF(ISERROR(VLOOKUP(G9711,номенклатури!V:V,1,0)),E9711*H9711,E9711*I9711))</f>
        <v/>
      </c>
      <c r="G9711" s="14"/>
      <c r="H9711" s="15"/>
      <c r="I9711" s="15"/>
      <c r="J9711" s="15"/>
      <c r="K9711" s="15"/>
      <c r="L9711" s="217"/>
      <c r="M9711" s="22"/>
      <c r="N9711" s="119" t="str">
        <f>IF(G9711="","",VLOOKUP(G9711,номенклатури!R:U,4,0))</f>
        <v/>
      </c>
      <c r="O9711" s="119" t="str">
        <f>IF(M9711="","",VLOOKUP(M9711,'14'!D:D,1,0))</f>
        <v/>
      </c>
    </row>
    <row r="9712" spans="1:15" ht="12.75" customHeight="1" x14ac:dyDescent="0.2">
      <c r="A9712" s="36" t="str">
        <f>'0'!$A$4</f>
        <v>………………..</v>
      </c>
      <c r="B9712" s="37">
        <f>'0'!$A$2</f>
        <v>46112</v>
      </c>
      <c r="C9712" s="37" t="s">
        <v>1243</v>
      </c>
      <c r="D9712" s="119" t="str">
        <f>IF(G9712="","",VLOOKUP(G9712,номенклатури!R:T,2,0))</f>
        <v/>
      </c>
      <c r="E9712" s="333" t="str">
        <f>IF(G9712="","",VLOOKUP(G9712,номенклатури!R:T,3,0))</f>
        <v/>
      </c>
      <c r="F9712" s="159" t="str">
        <f>IF(G9712="","",IF(ISERROR(VLOOKUP(G9712,номенклатури!V:V,1,0)),E9712*H9712,E9712*I9712))</f>
        <v/>
      </c>
      <c r="G9712" s="14"/>
      <c r="H9712" s="15"/>
      <c r="I9712" s="15"/>
      <c r="J9712" s="15"/>
      <c r="K9712" s="15"/>
      <c r="L9712" s="217"/>
      <c r="M9712" s="22"/>
      <c r="N9712" s="119" t="str">
        <f>IF(G9712="","",VLOOKUP(G9712,номенклатури!R:U,4,0))</f>
        <v/>
      </c>
      <c r="O9712" s="119" t="str">
        <f>IF(M9712="","",VLOOKUP(M9712,'14'!D:D,1,0))</f>
        <v/>
      </c>
    </row>
    <row r="9713" spans="1:15" ht="12.75" customHeight="1" x14ac:dyDescent="0.2">
      <c r="A9713" s="36" t="str">
        <f>'0'!$A$4</f>
        <v>………………..</v>
      </c>
      <c r="B9713" s="37">
        <f>'0'!$A$2</f>
        <v>46112</v>
      </c>
      <c r="C9713" s="37" t="s">
        <v>1243</v>
      </c>
      <c r="D9713" s="119" t="str">
        <f>IF(G9713="","",VLOOKUP(G9713,номенклатури!R:T,2,0))</f>
        <v/>
      </c>
      <c r="E9713" s="333" t="str">
        <f>IF(G9713="","",VLOOKUP(G9713,номенклатури!R:T,3,0))</f>
        <v/>
      </c>
      <c r="F9713" s="159" t="str">
        <f>IF(G9713="","",IF(ISERROR(VLOOKUP(G9713,номенклатури!V:V,1,0)),E9713*H9713,E9713*I9713))</f>
        <v/>
      </c>
      <c r="G9713" s="14"/>
      <c r="H9713" s="15"/>
      <c r="I9713" s="15"/>
      <c r="J9713" s="15"/>
      <c r="K9713" s="15"/>
      <c r="L9713" s="217"/>
      <c r="M9713" s="22"/>
      <c r="N9713" s="119" t="str">
        <f>IF(G9713="","",VLOOKUP(G9713,номенклатури!R:U,4,0))</f>
        <v/>
      </c>
      <c r="O9713" s="119" t="str">
        <f>IF(M9713="","",VLOOKUP(M9713,'14'!D:D,1,0))</f>
        <v/>
      </c>
    </row>
    <row r="9714" spans="1:15" ht="12.75" customHeight="1" x14ac:dyDescent="0.2">
      <c r="A9714" s="36" t="str">
        <f>'0'!$A$4</f>
        <v>………………..</v>
      </c>
      <c r="B9714" s="37">
        <f>'0'!$A$2</f>
        <v>46112</v>
      </c>
      <c r="C9714" s="37" t="s">
        <v>1243</v>
      </c>
      <c r="D9714" s="119" t="str">
        <f>IF(G9714="","",VLOOKUP(G9714,номенклатури!R:T,2,0))</f>
        <v/>
      </c>
      <c r="E9714" s="333" t="str">
        <f>IF(G9714="","",VLOOKUP(G9714,номенклатури!R:T,3,0))</f>
        <v/>
      </c>
      <c r="F9714" s="159" t="str">
        <f>IF(G9714="","",IF(ISERROR(VLOOKUP(G9714,номенклатури!V:V,1,0)),E9714*H9714,E9714*I9714))</f>
        <v/>
      </c>
      <c r="G9714" s="14"/>
      <c r="H9714" s="15"/>
      <c r="I9714" s="15"/>
      <c r="J9714" s="15"/>
      <c r="K9714" s="15"/>
      <c r="L9714" s="217"/>
      <c r="M9714" s="22"/>
      <c r="N9714" s="119" t="str">
        <f>IF(G9714="","",VLOOKUP(G9714,номенклатури!R:U,4,0))</f>
        <v/>
      </c>
      <c r="O9714" s="119" t="str">
        <f>IF(M9714="","",VLOOKUP(M9714,'14'!D:D,1,0))</f>
        <v/>
      </c>
    </row>
    <row r="9715" spans="1:15" ht="12.75" customHeight="1" x14ac:dyDescent="0.2">
      <c r="A9715" s="36" t="str">
        <f>'0'!$A$4</f>
        <v>………………..</v>
      </c>
      <c r="B9715" s="37">
        <f>'0'!$A$2</f>
        <v>46112</v>
      </c>
      <c r="C9715" s="37" t="s">
        <v>1243</v>
      </c>
      <c r="D9715" s="119" t="str">
        <f>IF(G9715="","",VLOOKUP(G9715,номенклатури!R:T,2,0))</f>
        <v/>
      </c>
      <c r="E9715" s="333" t="str">
        <f>IF(G9715="","",VLOOKUP(G9715,номенклатури!R:T,3,0))</f>
        <v/>
      </c>
      <c r="F9715" s="159" t="str">
        <f>IF(G9715="","",IF(ISERROR(VLOOKUP(G9715,номенклатури!V:V,1,0)),E9715*H9715,E9715*I9715))</f>
        <v/>
      </c>
      <c r="G9715" s="14"/>
      <c r="H9715" s="15"/>
      <c r="I9715" s="15"/>
      <c r="J9715" s="15"/>
      <c r="K9715" s="15"/>
      <c r="L9715" s="217"/>
      <c r="M9715" s="22"/>
      <c r="N9715" s="119" t="str">
        <f>IF(G9715="","",VLOOKUP(G9715,номенклатури!R:U,4,0))</f>
        <v/>
      </c>
      <c r="O9715" s="119" t="str">
        <f>IF(M9715="","",VLOOKUP(M9715,'14'!D:D,1,0))</f>
        <v/>
      </c>
    </row>
    <row r="9716" spans="1:15" ht="12.75" customHeight="1" x14ac:dyDescent="0.2">
      <c r="A9716" s="36" t="str">
        <f>'0'!$A$4</f>
        <v>………………..</v>
      </c>
      <c r="B9716" s="37">
        <f>'0'!$A$2</f>
        <v>46112</v>
      </c>
      <c r="C9716" s="37" t="s">
        <v>1243</v>
      </c>
      <c r="D9716" s="119" t="str">
        <f>IF(G9716="","",VLOOKUP(G9716,номенклатури!R:T,2,0))</f>
        <v/>
      </c>
      <c r="E9716" s="333" t="str">
        <f>IF(G9716="","",VLOOKUP(G9716,номенклатури!R:T,3,0))</f>
        <v/>
      </c>
      <c r="F9716" s="159" t="str">
        <f>IF(G9716="","",IF(ISERROR(VLOOKUP(G9716,номенклатури!V:V,1,0)),E9716*H9716,E9716*I9716))</f>
        <v/>
      </c>
      <c r="G9716" s="14"/>
      <c r="H9716" s="15"/>
      <c r="I9716" s="15"/>
      <c r="J9716" s="15"/>
      <c r="K9716" s="15"/>
      <c r="L9716" s="217"/>
      <c r="M9716" s="22"/>
      <c r="N9716" s="119" t="str">
        <f>IF(G9716="","",VLOOKUP(G9716,номенклатури!R:U,4,0))</f>
        <v/>
      </c>
      <c r="O9716" s="119" t="str">
        <f>IF(M9716="","",VLOOKUP(M9716,'14'!D:D,1,0))</f>
        <v/>
      </c>
    </row>
    <row r="9717" spans="1:15" ht="12.75" customHeight="1" x14ac:dyDescent="0.2">
      <c r="A9717" s="36" t="str">
        <f>'0'!$A$4</f>
        <v>………………..</v>
      </c>
      <c r="B9717" s="37">
        <f>'0'!$A$2</f>
        <v>46112</v>
      </c>
      <c r="C9717" s="37" t="s">
        <v>1243</v>
      </c>
      <c r="D9717" s="119" t="str">
        <f>IF(G9717="","",VLOOKUP(G9717,номенклатури!R:T,2,0))</f>
        <v/>
      </c>
      <c r="E9717" s="333" t="str">
        <f>IF(G9717="","",VLOOKUP(G9717,номенклатури!R:T,3,0))</f>
        <v/>
      </c>
      <c r="F9717" s="159" t="str">
        <f>IF(G9717="","",IF(ISERROR(VLOOKUP(G9717,номенклатури!V:V,1,0)),E9717*H9717,E9717*I9717))</f>
        <v/>
      </c>
      <c r="G9717" s="14"/>
      <c r="H9717" s="15"/>
      <c r="I9717" s="15"/>
      <c r="J9717" s="15"/>
      <c r="K9717" s="15"/>
      <c r="L9717" s="217"/>
      <c r="M9717" s="22"/>
      <c r="N9717" s="119" t="str">
        <f>IF(G9717="","",VLOOKUP(G9717,номенклатури!R:U,4,0))</f>
        <v/>
      </c>
      <c r="O9717" s="119" t="str">
        <f>IF(M9717="","",VLOOKUP(M9717,'14'!D:D,1,0))</f>
        <v/>
      </c>
    </row>
    <row r="9718" spans="1:15" ht="12.75" customHeight="1" x14ac:dyDescent="0.2">
      <c r="A9718" s="36" t="str">
        <f>'0'!$A$4</f>
        <v>………………..</v>
      </c>
      <c r="B9718" s="37">
        <f>'0'!$A$2</f>
        <v>46112</v>
      </c>
      <c r="C9718" s="37" t="s">
        <v>1243</v>
      </c>
      <c r="D9718" s="119" t="str">
        <f>IF(G9718="","",VLOOKUP(G9718,номенклатури!R:T,2,0))</f>
        <v/>
      </c>
      <c r="E9718" s="333" t="str">
        <f>IF(G9718="","",VLOOKUP(G9718,номенклатури!R:T,3,0))</f>
        <v/>
      </c>
      <c r="F9718" s="159" t="str">
        <f>IF(G9718="","",IF(ISERROR(VLOOKUP(G9718,номенклатури!V:V,1,0)),E9718*H9718,E9718*I9718))</f>
        <v/>
      </c>
      <c r="G9718" s="14"/>
      <c r="H9718" s="15"/>
      <c r="I9718" s="15"/>
      <c r="J9718" s="15"/>
      <c r="K9718" s="15"/>
      <c r="L9718" s="217"/>
      <c r="M9718" s="22"/>
      <c r="N9718" s="119" t="str">
        <f>IF(G9718="","",VLOOKUP(G9718,номенклатури!R:U,4,0))</f>
        <v/>
      </c>
      <c r="O9718" s="119" t="str">
        <f>IF(M9718="","",VLOOKUP(M9718,'14'!D:D,1,0))</f>
        <v/>
      </c>
    </row>
    <row r="9719" spans="1:15" ht="12.75" customHeight="1" x14ac:dyDescent="0.2">
      <c r="A9719" s="36" t="str">
        <f>'0'!$A$4</f>
        <v>………………..</v>
      </c>
      <c r="B9719" s="37">
        <f>'0'!$A$2</f>
        <v>46112</v>
      </c>
      <c r="C9719" s="37" t="s">
        <v>1243</v>
      </c>
      <c r="D9719" s="119" t="str">
        <f>IF(G9719="","",VLOOKUP(G9719,номенклатури!R:T,2,0))</f>
        <v/>
      </c>
      <c r="E9719" s="333" t="str">
        <f>IF(G9719="","",VLOOKUP(G9719,номенклатури!R:T,3,0))</f>
        <v/>
      </c>
      <c r="F9719" s="159" t="str">
        <f>IF(G9719="","",IF(ISERROR(VLOOKUP(G9719,номенклатури!V:V,1,0)),E9719*H9719,E9719*I9719))</f>
        <v/>
      </c>
      <c r="G9719" s="14"/>
      <c r="H9719" s="15"/>
      <c r="I9719" s="15"/>
      <c r="J9719" s="15"/>
      <c r="K9719" s="15"/>
      <c r="L9719" s="217"/>
      <c r="M9719" s="22"/>
      <c r="N9719" s="119" t="str">
        <f>IF(G9719="","",VLOOKUP(G9719,номенклатури!R:U,4,0))</f>
        <v/>
      </c>
      <c r="O9719" s="119" t="str">
        <f>IF(M9719="","",VLOOKUP(M9719,'14'!D:D,1,0))</f>
        <v/>
      </c>
    </row>
    <row r="9720" spans="1:15" ht="12.75" customHeight="1" x14ac:dyDescent="0.2">
      <c r="A9720" s="36" t="str">
        <f>'0'!$A$4</f>
        <v>………………..</v>
      </c>
      <c r="B9720" s="37">
        <f>'0'!$A$2</f>
        <v>46112</v>
      </c>
      <c r="C9720" s="37" t="s">
        <v>1243</v>
      </c>
      <c r="D9720" s="119" t="str">
        <f>IF(G9720="","",VLOOKUP(G9720,номенклатури!R:T,2,0))</f>
        <v/>
      </c>
      <c r="E9720" s="333" t="str">
        <f>IF(G9720="","",VLOOKUP(G9720,номенклатури!R:T,3,0))</f>
        <v/>
      </c>
      <c r="F9720" s="159" t="str">
        <f>IF(G9720="","",IF(ISERROR(VLOOKUP(G9720,номенклатури!V:V,1,0)),E9720*H9720,E9720*I9720))</f>
        <v/>
      </c>
      <c r="G9720" s="14"/>
      <c r="H9720" s="15"/>
      <c r="I9720" s="15"/>
      <c r="J9720" s="15"/>
      <c r="K9720" s="15"/>
      <c r="L9720" s="217"/>
      <c r="M9720" s="22"/>
      <c r="N9720" s="119" t="str">
        <f>IF(G9720="","",VLOOKUP(G9720,номенклатури!R:U,4,0))</f>
        <v/>
      </c>
      <c r="O9720" s="119" t="str">
        <f>IF(M9720="","",VLOOKUP(M9720,'14'!D:D,1,0))</f>
        <v/>
      </c>
    </row>
    <row r="9721" spans="1:15" ht="12.75" customHeight="1" x14ac:dyDescent="0.2">
      <c r="A9721" s="36" t="str">
        <f>'0'!$A$4</f>
        <v>………………..</v>
      </c>
      <c r="B9721" s="37">
        <f>'0'!$A$2</f>
        <v>46112</v>
      </c>
      <c r="C9721" s="37" t="s">
        <v>1243</v>
      </c>
      <c r="D9721" s="119" t="str">
        <f>IF(G9721="","",VLOOKUP(G9721,номенклатури!R:T,2,0))</f>
        <v/>
      </c>
      <c r="E9721" s="333" t="str">
        <f>IF(G9721="","",VLOOKUP(G9721,номенклатури!R:T,3,0))</f>
        <v/>
      </c>
      <c r="F9721" s="159" t="str">
        <f>IF(G9721="","",IF(ISERROR(VLOOKUP(G9721,номенклатури!V:V,1,0)),E9721*H9721,E9721*I9721))</f>
        <v/>
      </c>
      <c r="G9721" s="14"/>
      <c r="H9721" s="15"/>
      <c r="I9721" s="15"/>
      <c r="J9721" s="15"/>
      <c r="K9721" s="15"/>
      <c r="L9721" s="217"/>
      <c r="M9721" s="22"/>
      <c r="N9721" s="119" t="str">
        <f>IF(G9721="","",VLOOKUP(G9721,номенклатури!R:U,4,0))</f>
        <v/>
      </c>
      <c r="O9721" s="119" t="str">
        <f>IF(M9721="","",VLOOKUP(M9721,'14'!D:D,1,0))</f>
        <v/>
      </c>
    </row>
    <row r="9722" spans="1:15" ht="12.75" customHeight="1" x14ac:dyDescent="0.2">
      <c r="A9722" s="36" t="str">
        <f>'0'!$A$4</f>
        <v>………………..</v>
      </c>
      <c r="B9722" s="37">
        <f>'0'!$A$2</f>
        <v>46112</v>
      </c>
      <c r="C9722" s="37" t="s">
        <v>1243</v>
      </c>
      <c r="D9722" s="119" t="str">
        <f>IF(G9722="","",VLOOKUP(G9722,номенклатури!R:T,2,0))</f>
        <v/>
      </c>
      <c r="E9722" s="333" t="str">
        <f>IF(G9722="","",VLOOKUP(G9722,номенклатури!R:T,3,0))</f>
        <v/>
      </c>
      <c r="F9722" s="159" t="str">
        <f>IF(G9722="","",IF(ISERROR(VLOOKUP(G9722,номенклатури!V:V,1,0)),E9722*H9722,E9722*I9722))</f>
        <v/>
      </c>
      <c r="G9722" s="14"/>
      <c r="H9722" s="15"/>
      <c r="I9722" s="15"/>
      <c r="J9722" s="15"/>
      <c r="K9722" s="15"/>
      <c r="L9722" s="217"/>
      <c r="M9722" s="22"/>
      <c r="N9722" s="119" t="str">
        <f>IF(G9722="","",VLOOKUP(G9722,номенклатури!R:U,4,0))</f>
        <v/>
      </c>
      <c r="O9722" s="119" t="str">
        <f>IF(M9722="","",VLOOKUP(M9722,'14'!D:D,1,0))</f>
        <v/>
      </c>
    </row>
    <row r="9723" spans="1:15" ht="12.75" customHeight="1" x14ac:dyDescent="0.2">
      <c r="A9723" s="36" t="str">
        <f>'0'!$A$4</f>
        <v>………………..</v>
      </c>
      <c r="B9723" s="37">
        <f>'0'!$A$2</f>
        <v>46112</v>
      </c>
      <c r="C9723" s="37" t="s">
        <v>1243</v>
      </c>
      <c r="D9723" s="119" t="str">
        <f>IF(G9723="","",VLOOKUP(G9723,номенклатури!R:T,2,0))</f>
        <v/>
      </c>
      <c r="E9723" s="333" t="str">
        <f>IF(G9723="","",VLOOKUP(G9723,номенклатури!R:T,3,0))</f>
        <v/>
      </c>
      <c r="F9723" s="159" t="str">
        <f>IF(G9723="","",IF(ISERROR(VLOOKUP(G9723,номенклатури!V:V,1,0)),E9723*H9723,E9723*I9723))</f>
        <v/>
      </c>
      <c r="G9723" s="14"/>
      <c r="H9723" s="15"/>
      <c r="I9723" s="15"/>
      <c r="J9723" s="15"/>
      <c r="K9723" s="15"/>
      <c r="L9723" s="217"/>
      <c r="M9723" s="22"/>
      <c r="N9723" s="119" t="str">
        <f>IF(G9723="","",VLOOKUP(G9723,номенклатури!R:U,4,0))</f>
        <v/>
      </c>
      <c r="O9723" s="119" t="str">
        <f>IF(M9723="","",VLOOKUP(M9723,'14'!D:D,1,0))</f>
        <v/>
      </c>
    </row>
    <row r="9724" spans="1:15" ht="12.75" customHeight="1" x14ac:dyDescent="0.2">
      <c r="A9724" s="36" t="str">
        <f>'0'!$A$4</f>
        <v>………………..</v>
      </c>
      <c r="B9724" s="37">
        <f>'0'!$A$2</f>
        <v>46112</v>
      </c>
      <c r="C9724" s="37" t="s">
        <v>1243</v>
      </c>
      <c r="D9724" s="119" t="str">
        <f>IF(G9724="","",VLOOKUP(G9724,номенклатури!R:T,2,0))</f>
        <v/>
      </c>
      <c r="E9724" s="333" t="str">
        <f>IF(G9724="","",VLOOKUP(G9724,номенклатури!R:T,3,0))</f>
        <v/>
      </c>
      <c r="F9724" s="159" t="str">
        <f>IF(G9724="","",IF(ISERROR(VLOOKUP(G9724,номенклатури!V:V,1,0)),E9724*H9724,E9724*I9724))</f>
        <v/>
      </c>
      <c r="G9724" s="14"/>
      <c r="H9724" s="15"/>
      <c r="I9724" s="15"/>
      <c r="J9724" s="15"/>
      <c r="K9724" s="15"/>
      <c r="L9724" s="217"/>
      <c r="M9724" s="22"/>
      <c r="N9724" s="119" t="str">
        <f>IF(G9724="","",VLOOKUP(G9724,номенклатури!R:U,4,0))</f>
        <v/>
      </c>
      <c r="O9724" s="119" t="str">
        <f>IF(M9724="","",VLOOKUP(M9724,'14'!D:D,1,0))</f>
        <v/>
      </c>
    </row>
    <row r="9725" spans="1:15" ht="12.75" customHeight="1" x14ac:dyDescent="0.2">
      <c r="A9725" s="36" t="str">
        <f>'0'!$A$4</f>
        <v>………………..</v>
      </c>
      <c r="B9725" s="37">
        <f>'0'!$A$2</f>
        <v>46112</v>
      </c>
      <c r="C9725" s="37" t="s">
        <v>1243</v>
      </c>
      <c r="D9725" s="119" t="str">
        <f>IF(G9725="","",VLOOKUP(G9725,номенклатури!R:T,2,0))</f>
        <v/>
      </c>
      <c r="E9725" s="333" t="str">
        <f>IF(G9725="","",VLOOKUP(G9725,номенклатури!R:T,3,0))</f>
        <v/>
      </c>
      <c r="F9725" s="159" t="str">
        <f>IF(G9725="","",IF(ISERROR(VLOOKUP(G9725,номенклатури!V:V,1,0)),E9725*H9725,E9725*I9725))</f>
        <v/>
      </c>
      <c r="G9725" s="14"/>
      <c r="H9725" s="15"/>
      <c r="I9725" s="15"/>
      <c r="J9725" s="15"/>
      <c r="K9725" s="15"/>
      <c r="L9725" s="217"/>
      <c r="M9725" s="22"/>
      <c r="N9725" s="119" t="str">
        <f>IF(G9725="","",VLOOKUP(G9725,номенклатури!R:U,4,0))</f>
        <v/>
      </c>
      <c r="O9725" s="119" t="str">
        <f>IF(M9725="","",VLOOKUP(M9725,'14'!D:D,1,0))</f>
        <v/>
      </c>
    </row>
    <row r="9726" spans="1:15" ht="12.75" customHeight="1" x14ac:dyDescent="0.2">
      <c r="A9726" s="36" t="str">
        <f>'0'!$A$4</f>
        <v>………………..</v>
      </c>
      <c r="B9726" s="37">
        <f>'0'!$A$2</f>
        <v>46112</v>
      </c>
      <c r="C9726" s="37" t="s">
        <v>1243</v>
      </c>
      <c r="D9726" s="119" t="str">
        <f>IF(G9726="","",VLOOKUP(G9726,номенклатури!R:T,2,0))</f>
        <v/>
      </c>
      <c r="E9726" s="333" t="str">
        <f>IF(G9726="","",VLOOKUP(G9726,номенклатури!R:T,3,0))</f>
        <v/>
      </c>
      <c r="F9726" s="159" t="str">
        <f>IF(G9726="","",IF(ISERROR(VLOOKUP(G9726,номенклатури!V:V,1,0)),E9726*H9726,E9726*I9726))</f>
        <v/>
      </c>
      <c r="G9726" s="14"/>
      <c r="H9726" s="15"/>
      <c r="I9726" s="15"/>
      <c r="J9726" s="15"/>
      <c r="K9726" s="15"/>
      <c r="L9726" s="217"/>
      <c r="M9726" s="22"/>
      <c r="N9726" s="119" t="str">
        <f>IF(G9726="","",VLOOKUP(G9726,номенклатури!R:U,4,0))</f>
        <v/>
      </c>
      <c r="O9726" s="119" t="str">
        <f>IF(M9726="","",VLOOKUP(M9726,'14'!D:D,1,0))</f>
        <v/>
      </c>
    </row>
    <row r="9727" spans="1:15" ht="12.75" customHeight="1" x14ac:dyDescent="0.2">
      <c r="A9727" s="36" t="str">
        <f>'0'!$A$4</f>
        <v>………………..</v>
      </c>
      <c r="B9727" s="37">
        <f>'0'!$A$2</f>
        <v>46112</v>
      </c>
      <c r="C9727" s="37" t="s">
        <v>1243</v>
      </c>
      <c r="D9727" s="119" t="str">
        <f>IF(G9727="","",VLOOKUP(G9727,номенклатури!R:T,2,0))</f>
        <v/>
      </c>
      <c r="E9727" s="333" t="str">
        <f>IF(G9727="","",VLOOKUP(G9727,номенклатури!R:T,3,0))</f>
        <v/>
      </c>
      <c r="F9727" s="159" t="str">
        <f>IF(G9727="","",IF(ISERROR(VLOOKUP(G9727,номенклатури!V:V,1,0)),E9727*H9727,E9727*I9727))</f>
        <v/>
      </c>
      <c r="G9727" s="14"/>
      <c r="H9727" s="15"/>
      <c r="I9727" s="15"/>
      <c r="J9727" s="15"/>
      <c r="K9727" s="15"/>
      <c r="L9727" s="217"/>
      <c r="M9727" s="22"/>
      <c r="N9727" s="119" t="str">
        <f>IF(G9727="","",VLOOKUP(G9727,номенклатури!R:U,4,0))</f>
        <v/>
      </c>
      <c r="O9727" s="119" t="str">
        <f>IF(M9727="","",VLOOKUP(M9727,'14'!D:D,1,0))</f>
        <v/>
      </c>
    </row>
    <row r="9728" spans="1:15" ht="12.75" customHeight="1" x14ac:dyDescent="0.2">
      <c r="A9728" s="36" t="str">
        <f>'0'!$A$4</f>
        <v>………………..</v>
      </c>
      <c r="B9728" s="37">
        <f>'0'!$A$2</f>
        <v>46112</v>
      </c>
      <c r="C9728" s="37" t="s">
        <v>1243</v>
      </c>
      <c r="D9728" s="119" t="str">
        <f>IF(G9728="","",VLOOKUP(G9728,номенклатури!R:T,2,0))</f>
        <v/>
      </c>
      <c r="E9728" s="333" t="str">
        <f>IF(G9728="","",VLOOKUP(G9728,номенклатури!R:T,3,0))</f>
        <v/>
      </c>
      <c r="F9728" s="159" t="str">
        <f>IF(G9728="","",IF(ISERROR(VLOOKUP(G9728,номенклатури!V:V,1,0)),E9728*H9728,E9728*I9728))</f>
        <v/>
      </c>
      <c r="G9728" s="14"/>
      <c r="H9728" s="15"/>
      <c r="I9728" s="15"/>
      <c r="J9728" s="15"/>
      <c r="K9728" s="15"/>
      <c r="L9728" s="217"/>
      <c r="M9728" s="22"/>
      <c r="N9728" s="119" t="str">
        <f>IF(G9728="","",VLOOKUP(G9728,номенклатури!R:U,4,0))</f>
        <v/>
      </c>
      <c r="O9728" s="119" t="str">
        <f>IF(M9728="","",VLOOKUP(M9728,'14'!D:D,1,0))</f>
        <v/>
      </c>
    </row>
    <row r="9729" spans="1:15" ht="12.75" customHeight="1" x14ac:dyDescent="0.2">
      <c r="A9729" s="36" t="str">
        <f>'0'!$A$4</f>
        <v>………………..</v>
      </c>
      <c r="B9729" s="37">
        <f>'0'!$A$2</f>
        <v>46112</v>
      </c>
      <c r="C9729" s="37" t="s">
        <v>1243</v>
      </c>
      <c r="D9729" s="119" t="str">
        <f>IF(G9729="","",VLOOKUP(G9729,номенклатури!R:T,2,0))</f>
        <v/>
      </c>
      <c r="E9729" s="333" t="str">
        <f>IF(G9729="","",VLOOKUP(G9729,номенклатури!R:T,3,0))</f>
        <v/>
      </c>
      <c r="F9729" s="159" t="str">
        <f>IF(G9729="","",IF(ISERROR(VLOOKUP(G9729,номенклатури!V:V,1,0)),E9729*H9729,E9729*I9729))</f>
        <v/>
      </c>
      <c r="G9729" s="14"/>
      <c r="H9729" s="15"/>
      <c r="I9729" s="15"/>
      <c r="J9729" s="15"/>
      <c r="K9729" s="15"/>
      <c r="L9729" s="217"/>
      <c r="M9729" s="22"/>
      <c r="N9729" s="119" t="str">
        <f>IF(G9729="","",VLOOKUP(G9729,номенклатури!R:U,4,0))</f>
        <v/>
      </c>
      <c r="O9729" s="119" t="str">
        <f>IF(M9729="","",VLOOKUP(M9729,'14'!D:D,1,0))</f>
        <v/>
      </c>
    </row>
    <row r="9730" spans="1:15" ht="12.75" customHeight="1" x14ac:dyDescent="0.2">
      <c r="A9730" s="36" t="str">
        <f>'0'!$A$4</f>
        <v>………………..</v>
      </c>
      <c r="B9730" s="37">
        <f>'0'!$A$2</f>
        <v>46112</v>
      </c>
      <c r="C9730" s="37" t="s">
        <v>1243</v>
      </c>
      <c r="D9730" s="119" t="str">
        <f>IF(G9730="","",VLOOKUP(G9730,номенклатури!R:T,2,0))</f>
        <v/>
      </c>
      <c r="E9730" s="333" t="str">
        <f>IF(G9730="","",VLOOKUP(G9730,номенклатури!R:T,3,0))</f>
        <v/>
      </c>
      <c r="F9730" s="159" t="str">
        <f>IF(G9730="","",IF(ISERROR(VLOOKUP(G9730,номенклатури!V:V,1,0)),E9730*H9730,E9730*I9730))</f>
        <v/>
      </c>
      <c r="G9730" s="14"/>
      <c r="H9730" s="15"/>
      <c r="I9730" s="15"/>
      <c r="J9730" s="15"/>
      <c r="K9730" s="15"/>
      <c r="L9730" s="217"/>
      <c r="M9730" s="22"/>
      <c r="N9730" s="119" t="str">
        <f>IF(G9730="","",VLOOKUP(G9730,номенклатури!R:U,4,0))</f>
        <v/>
      </c>
      <c r="O9730" s="119" t="str">
        <f>IF(M9730="","",VLOOKUP(M9730,'14'!D:D,1,0))</f>
        <v/>
      </c>
    </row>
    <row r="9731" spans="1:15" ht="12.75" customHeight="1" x14ac:dyDescent="0.2">
      <c r="A9731" s="36" t="str">
        <f>'0'!$A$4</f>
        <v>………………..</v>
      </c>
      <c r="B9731" s="37">
        <f>'0'!$A$2</f>
        <v>46112</v>
      </c>
      <c r="C9731" s="37" t="s">
        <v>1243</v>
      </c>
      <c r="D9731" s="119" t="str">
        <f>IF(G9731="","",VLOOKUP(G9731,номенклатури!R:T,2,0))</f>
        <v/>
      </c>
      <c r="E9731" s="333" t="str">
        <f>IF(G9731="","",VLOOKUP(G9731,номенклатури!R:T,3,0))</f>
        <v/>
      </c>
      <c r="F9731" s="159" t="str">
        <f>IF(G9731="","",IF(ISERROR(VLOOKUP(G9731,номенклатури!V:V,1,0)),E9731*H9731,E9731*I9731))</f>
        <v/>
      </c>
      <c r="G9731" s="14"/>
      <c r="H9731" s="15"/>
      <c r="I9731" s="15"/>
      <c r="J9731" s="15"/>
      <c r="K9731" s="15"/>
      <c r="L9731" s="217"/>
      <c r="M9731" s="22"/>
      <c r="N9731" s="119" t="str">
        <f>IF(G9731="","",VLOOKUP(G9731,номенклатури!R:U,4,0))</f>
        <v/>
      </c>
      <c r="O9731" s="119" t="str">
        <f>IF(M9731="","",VLOOKUP(M9731,'14'!D:D,1,0))</f>
        <v/>
      </c>
    </row>
    <row r="9732" spans="1:15" ht="12.75" customHeight="1" x14ac:dyDescent="0.2">
      <c r="A9732" s="36" t="str">
        <f>'0'!$A$4</f>
        <v>………………..</v>
      </c>
      <c r="B9732" s="37">
        <f>'0'!$A$2</f>
        <v>46112</v>
      </c>
      <c r="C9732" s="37" t="s">
        <v>1243</v>
      </c>
      <c r="D9732" s="119" t="str">
        <f>IF(G9732="","",VLOOKUP(G9732,номенклатури!R:T,2,0))</f>
        <v/>
      </c>
      <c r="E9732" s="333" t="str">
        <f>IF(G9732="","",VLOOKUP(G9732,номенклатури!R:T,3,0))</f>
        <v/>
      </c>
      <c r="F9732" s="159" t="str">
        <f>IF(G9732="","",IF(ISERROR(VLOOKUP(G9732,номенклатури!V:V,1,0)),E9732*H9732,E9732*I9732))</f>
        <v/>
      </c>
      <c r="G9732" s="14"/>
      <c r="H9732" s="15"/>
      <c r="I9732" s="15"/>
      <c r="J9732" s="15"/>
      <c r="K9732" s="15"/>
      <c r="L9732" s="217"/>
      <c r="M9732" s="22"/>
      <c r="N9732" s="119" t="str">
        <f>IF(G9732="","",VLOOKUP(G9732,номенклатури!R:U,4,0))</f>
        <v/>
      </c>
      <c r="O9732" s="119" t="str">
        <f>IF(M9732="","",VLOOKUP(M9732,'14'!D:D,1,0))</f>
        <v/>
      </c>
    </row>
    <row r="9733" spans="1:15" ht="12.75" customHeight="1" x14ac:dyDescent="0.2">
      <c r="A9733" s="36" t="str">
        <f>'0'!$A$4</f>
        <v>………………..</v>
      </c>
      <c r="B9733" s="37">
        <f>'0'!$A$2</f>
        <v>46112</v>
      </c>
      <c r="C9733" s="37" t="s">
        <v>1243</v>
      </c>
      <c r="D9733" s="119" t="str">
        <f>IF(G9733="","",VLOOKUP(G9733,номенклатури!R:T,2,0))</f>
        <v/>
      </c>
      <c r="E9733" s="333" t="str">
        <f>IF(G9733="","",VLOOKUP(G9733,номенклатури!R:T,3,0))</f>
        <v/>
      </c>
      <c r="F9733" s="159" t="str">
        <f>IF(G9733="","",IF(ISERROR(VLOOKUP(G9733,номенклатури!V:V,1,0)),E9733*H9733,E9733*I9733))</f>
        <v/>
      </c>
      <c r="G9733" s="14"/>
      <c r="H9733" s="15"/>
      <c r="I9733" s="15"/>
      <c r="J9733" s="15"/>
      <c r="K9733" s="15"/>
      <c r="L9733" s="217"/>
      <c r="M9733" s="22"/>
      <c r="N9733" s="119" t="str">
        <f>IF(G9733="","",VLOOKUP(G9733,номенклатури!R:U,4,0))</f>
        <v/>
      </c>
      <c r="O9733" s="119" t="str">
        <f>IF(M9733="","",VLOOKUP(M9733,'14'!D:D,1,0))</f>
        <v/>
      </c>
    </row>
    <row r="9734" spans="1:15" ht="12.75" customHeight="1" x14ac:dyDescent="0.2">
      <c r="A9734" s="36" t="str">
        <f>'0'!$A$4</f>
        <v>………………..</v>
      </c>
      <c r="B9734" s="37">
        <f>'0'!$A$2</f>
        <v>46112</v>
      </c>
      <c r="C9734" s="37" t="s">
        <v>1243</v>
      </c>
      <c r="D9734" s="119" t="str">
        <f>IF(G9734="","",VLOOKUP(G9734,номенклатури!R:T,2,0))</f>
        <v/>
      </c>
      <c r="E9734" s="333" t="str">
        <f>IF(G9734="","",VLOOKUP(G9734,номенклатури!R:T,3,0))</f>
        <v/>
      </c>
      <c r="F9734" s="159" t="str">
        <f>IF(G9734="","",IF(ISERROR(VLOOKUP(G9734,номенклатури!V:V,1,0)),E9734*H9734,E9734*I9734))</f>
        <v/>
      </c>
      <c r="G9734" s="14"/>
      <c r="H9734" s="15"/>
      <c r="I9734" s="15"/>
      <c r="J9734" s="15"/>
      <c r="K9734" s="15"/>
      <c r="L9734" s="217"/>
      <c r="M9734" s="22"/>
      <c r="N9734" s="119" t="str">
        <f>IF(G9734="","",VLOOKUP(G9734,номенклатури!R:U,4,0))</f>
        <v/>
      </c>
      <c r="O9734" s="119" t="str">
        <f>IF(M9734="","",VLOOKUP(M9734,'14'!D:D,1,0))</f>
        <v/>
      </c>
    </row>
    <row r="9735" spans="1:15" ht="12.75" customHeight="1" x14ac:dyDescent="0.2">
      <c r="A9735" s="36" t="str">
        <f>'0'!$A$4</f>
        <v>………………..</v>
      </c>
      <c r="B9735" s="37">
        <f>'0'!$A$2</f>
        <v>46112</v>
      </c>
      <c r="C9735" s="37" t="s">
        <v>1243</v>
      </c>
      <c r="D9735" s="119" t="str">
        <f>IF(G9735="","",VLOOKUP(G9735,номенклатури!R:T,2,0))</f>
        <v/>
      </c>
      <c r="E9735" s="333" t="str">
        <f>IF(G9735="","",VLOOKUP(G9735,номенклатури!R:T,3,0))</f>
        <v/>
      </c>
      <c r="F9735" s="159" t="str">
        <f>IF(G9735="","",IF(ISERROR(VLOOKUP(G9735,номенклатури!V:V,1,0)),E9735*H9735,E9735*I9735))</f>
        <v/>
      </c>
      <c r="G9735" s="14"/>
      <c r="H9735" s="15"/>
      <c r="I9735" s="15"/>
      <c r="J9735" s="15"/>
      <c r="K9735" s="15"/>
      <c r="L9735" s="217"/>
      <c r="M9735" s="22"/>
      <c r="N9735" s="119" t="str">
        <f>IF(G9735="","",VLOOKUP(G9735,номенклатури!R:U,4,0))</f>
        <v/>
      </c>
      <c r="O9735" s="119" t="str">
        <f>IF(M9735="","",VLOOKUP(M9735,'14'!D:D,1,0))</f>
        <v/>
      </c>
    </row>
    <row r="9736" spans="1:15" ht="12.75" customHeight="1" x14ac:dyDescent="0.2">
      <c r="A9736" s="36" t="str">
        <f>'0'!$A$4</f>
        <v>………………..</v>
      </c>
      <c r="B9736" s="37">
        <f>'0'!$A$2</f>
        <v>46112</v>
      </c>
      <c r="C9736" s="37" t="s">
        <v>1243</v>
      </c>
      <c r="D9736" s="119" t="str">
        <f>IF(G9736="","",VLOOKUP(G9736,номенклатури!R:T,2,0))</f>
        <v/>
      </c>
      <c r="E9736" s="333" t="str">
        <f>IF(G9736="","",VLOOKUP(G9736,номенклатури!R:T,3,0))</f>
        <v/>
      </c>
      <c r="F9736" s="159" t="str">
        <f>IF(G9736="","",IF(ISERROR(VLOOKUP(G9736,номенклатури!V:V,1,0)),E9736*H9736,E9736*I9736))</f>
        <v/>
      </c>
      <c r="G9736" s="14"/>
      <c r="H9736" s="15"/>
      <c r="I9736" s="15"/>
      <c r="J9736" s="15"/>
      <c r="K9736" s="15"/>
      <c r="L9736" s="217"/>
      <c r="M9736" s="22"/>
      <c r="N9736" s="119" t="str">
        <f>IF(G9736="","",VLOOKUP(G9736,номенклатури!R:U,4,0))</f>
        <v/>
      </c>
      <c r="O9736" s="119" t="str">
        <f>IF(M9736="","",VLOOKUP(M9736,'14'!D:D,1,0))</f>
        <v/>
      </c>
    </row>
    <row r="9737" spans="1:15" ht="12.75" customHeight="1" x14ac:dyDescent="0.2">
      <c r="A9737" s="36" t="str">
        <f>'0'!$A$4</f>
        <v>………………..</v>
      </c>
      <c r="B9737" s="37">
        <f>'0'!$A$2</f>
        <v>46112</v>
      </c>
      <c r="C9737" s="37" t="s">
        <v>1243</v>
      </c>
      <c r="D9737" s="119" t="str">
        <f>IF(G9737="","",VLOOKUP(G9737,номенклатури!R:T,2,0))</f>
        <v/>
      </c>
      <c r="E9737" s="333" t="str">
        <f>IF(G9737="","",VLOOKUP(G9737,номенклатури!R:T,3,0))</f>
        <v/>
      </c>
      <c r="F9737" s="159" t="str">
        <f>IF(G9737="","",IF(ISERROR(VLOOKUP(G9737,номенклатури!V:V,1,0)),E9737*H9737,E9737*I9737))</f>
        <v/>
      </c>
      <c r="G9737" s="14"/>
      <c r="H9737" s="15"/>
      <c r="I9737" s="15"/>
      <c r="J9737" s="15"/>
      <c r="K9737" s="15"/>
      <c r="L9737" s="217"/>
      <c r="M9737" s="22"/>
      <c r="N9737" s="119" t="str">
        <f>IF(G9737="","",VLOOKUP(G9737,номенклатури!R:U,4,0))</f>
        <v/>
      </c>
      <c r="O9737" s="119" t="str">
        <f>IF(M9737="","",VLOOKUP(M9737,'14'!D:D,1,0))</f>
        <v/>
      </c>
    </row>
    <row r="9738" spans="1:15" ht="12.75" customHeight="1" x14ac:dyDescent="0.2">
      <c r="A9738" s="36" t="str">
        <f>'0'!$A$4</f>
        <v>………………..</v>
      </c>
      <c r="B9738" s="37">
        <f>'0'!$A$2</f>
        <v>46112</v>
      </c>
      <c r="C9738" s="37" t="s">
        <v>1243</v>
      </c>
      <c r="D9738" s="119" t="str">
        <f>IF(G9738="","",VLOOKUP(G9738,номенклатури!R:T,2,0))</f>
        <v/>
      </c>
      <c r="E9738" s="333" t="str">
        <f>IF(G9738="","",VLOOKUP(G9738,номенклатури!R:T,3,0))</f>
        <v/>
      </c>
      <c r="F9738" s="159" t="str">
        <f>IF(G9738="","",IF(ISERROR(VLOOKUP(G9738,номенклатури!V:V,1,0)),E9738*H9738,E9738*I9738))</f>
        <v/>
      </c>
      <c r="G9738" s="14"/>
      <c r="H9738" s="15"/>
      <c r="I9738" s="15"/>
      <c r="J9738" s="15"/>
      <c r="K9738" s="15"/>
      <c r="L9738" s="217"/>
      <c r="M9738" s="22"/>
      <c r="N9738" s="119" t="str">
        <f>IF(G9738="","",VLOOKUP(G9738,номенклатури!R:U,4,0))</f>
        <v/>
      </c>
      <c r="O9738" s="119" t="str">
        <f>IF(M9738="","",VLOOKUP(M9738,'14'!D:D,1,0))</f>
        <v/>
      </c>
    </row>
    <row r="9739" spans="1:15" ht="12.75" customHeight="1" x14ac:dyDescent="0.2">
      <c r="A9739" s="36" t="str">
        <f>'0'!$A$4</f>
        <v>………………..</v>
      </c>
      <c r="B9739" s="37">
        <f>'0'!$A$2</f>
        <v>46112</v>
      </c>
      <c r="C9739" s="37" t="s">
        <v>1243</v>
      </c>
      <c r="D9739" s="119" t="str">
        <f>IF(G9739="","",VLOOKUP(G9739,номенклатури!R:T,2,0))</f>
        <v/>
      </c>
      <c r="E9739" s="333" t="str">
        <f>IF(G9739="","",VLOOKUP(G9739,номенклатури!R:T,3,0))</f>
        <v/>
      </c>
      <c r="F9739" s="159" t="str">
        <f>IF(G9739="","",IF(ISERROR(VLOOKUP(G9739,номенклатури!V:V,1,0)),E9739*H9739,E9739*I9739))</f>
        <v/>
      </c>
      <c r="G9739" s="14"/>
      <c r="H9739" s="15"/>
      <c r="I9739" s="15"/>
      <c r="J9739" s="15"/>
      <c r="K9739" s="15"/>
      <c r="L9739" s="217"/>
      <c r="M9739" s="22"/>
      <c r="N9739" s="119" t="str">
        <f>IF(G9739="","",VLOOKUP(G9739,номенклатури!R:U,4,0))</f>
        <v/>
      </c>
      <c r="O9739" s="119" t="str">
        <f>IF(M9739="","",VLOOKUP(M9739,'14'!D:D,1,0))</f>
        <v/>
      </c>
    </row>
    <row r="9740" spans="1:15" ht="12.75" customHeight="1" x14ac:dyDescent="0.2">
      <c r="A9740" s="36" t="str">
        <f>'0'!$A$4</f>
        <v>………………..</v>
      </c>
      <c r="B9740" s="37">
        <f>'0'!$A$2</f>
        <v>46112</v>
      </c>
      <c r="C9740" s="37" t="s">
        <v>1243</v>
      </c>
      <c r="D9740" s="119" t="str">
        <f>IF(G9740="","",VLOOKUP(G9740,номенклатури!R:T,2,0))</f>
        <v/>
      </c>
      <c r="E9740" s="333" t="str">
        <f>IF(G9740="","",VLOOKUP(G9740,номенклатури!R:T,3,0))</f>
        <v/>
      </c>
      <c r="F9740" s="159" t="str">
        <f>IF(G9740="","",IF(ISERROR(VLOOKUP(G9740,номенклатури!V:V,1,0)),E9740*H9740,E9740*I9740))</f>
        <v/>
      </c>
      <c r="G9740" s="14"/>
      <c r="H9740" s="15"/>
      <c r="I9740" s="15"/>
      <c r="J9740" s="15"/>
      <c r="K9740" s="15"/>
      <c r="L9740" s="217"/>
      <c r="M9740" s="22"/>
      <c r="N9740" s="119" t="str">
        <f>IF(G9740="","",VLOOKUP(G9740,номенклатури!R:U,4,0))</f>
        <v/>
      </c>
      <c r="O9740" s="119" t="str">
        <f>IF(M9740="","",VLOOKUP(M9740,'14'!D:D,1,0))</f>
        <v/>
      </c>
    </row>
    <row r="9741" spans="1:15" ht="12.75" customHeight="1" x14ac:dyDescent="0.2">
      <c r="A9741" s="36" t="str">
        <f>'0'!$A$4</f>
        <v>………………..</v>
      </c>
      <c r="B9741" s="37">
        <f>'0'!$A$2</f>
        <v>46112</v>
      </c>
      <c r="C9741" s="37" t="s">
        <v>1243</v>
      </c>
      <c r="D9741" s="119" t="str">
        <f>IF(G9741="","",VLOOKUP(G9741,номенклатури!R:T,2,0))</f>
        <v/>
      </c>
      <c r="E9741" s="333" t="str">
        <f>IF(G9741="","",VLOOKUP(G9741,номенклатури!R:T,3,0))</f>
        <v/>
      </c>
      <c r="F9741" s="159" t="str">
        <f>IF(G9741="","",IF(ISERROR(VLOOKUP(G9741,номенклатури!V:V,1,0)),E9741*H9741,E9741*I9741))</f>
        <v/>
      </c>
      <c r="G9741" s="14"/>
      <c r="H9741" s="15"/>
      <c r="I9741" s="15"/>
      <c r="J9741" s="15"/>
      <c r="K9741" s="15"/>
      <c r="L9741" s="217"/>
      <c r="M9741" s="22"/>
      <c r="N9741" s="119" t="str">
        <f>IF(G9741="","",VLOOKUP(G9741,номенклатури!R:U,4,0))</f>
        <v/>
      </c>
      <c r="O9741" s="119" t="str">
        <f>IF(M9741="","",VLOOKUP(M9741,'14'!D:D,1,0))</f>
        <v/>
      </c>
    </row>
    <row r="9742" spans="1:15" ht="12.75" customHeight="1" x14ac:dyDescent="0.2">
      <c r="A9742" s="36" t="str">
        <f>'0'!$A$4</f>
        <v>………………..</v>
      </c>
      <c r="B9742" s="37">
        <f>'0'!$A$2</f>
        <v>46112</v>
      </c>
      <c r="C9742" s="37" t="s">
        <v>1243</v>
      </c>
      <c r="D9742" s="119" t="str">
        <f>IF(G9742="","",VLOOKUP(G9742,номенклатури!R:T,2,0))</f>
        <v/>
      </c>
      <c r="E9742" s="333" t="str">
        <f>IF(G9742="","",VLOOKUP(G9742,номенклатури!R:T,3,0))</f>
        <v/>
      </c>
      <c r="F9742" s="159" t="str">
        <f>IF(G9742="","",IF(ISERROR(VLOOKUP(G9742,номенклатури!V:V,1,0)),E9742*H9742,E9742*I9742))</f>
        <v/>
      </c>
      <c r="G9742" s="14"/>
      <c r="H9742" s="15"/>
      <c r="I9742" s="15"/>
      <c r="J9742" s="15"/>
      <c r="K9742" s="15"/>
      <c r="L9742" s="217"/>
      <c r="M9742" s="22"/>
      <c r="N9742" s="119" t="str">
        <f>IF(G9742="","",VLOOKUP(G9742,номенклатури!R:U,4,0))</f>
        <v/>
      </c>
      <c r="O9742" s="119" t="str">
        <f>IF(M9742="","",VLOOKUP(M9742,'14'!D:D,1,0))</f>
        <v/>
      </c>
    </row>
    <row r="9743" spans="1:15" ht="12.75" customHeight="1" x14ac:dyDescent="0.2">
      <c r="A9743" s="36" t="str">
        <f>'0'!$A$4</f>
        <v>………………..</v>
      </c>
      <c r="B9743" s="37">
        <f>'0'!$A$2</f>
        <v>46112</v>
      </c>
      <c r="C9743" s="37" t="s">
        <v>1243</v>
      </c>
      <c r="D9743" s="119" t="str">
        <f>IF(G9743="","",VLOOKUP(G9743,номенклатури!R:T,2,0))</f>
        <v/>
      </c>
      <c r="E9743" s="333" t="str">
        <f>IF(G9743="","",VLOOKUP(G9743,номенклатури!R:T,3,0))</f>
        <v/>
      </c>
      <c r="F9743" s="159" t="str">
        <f>IF(G9743="","",IF(ISERROR(VLOOKUP(G9743,номенклатури!V:V,1,0)),E9743*H9743,E9743*I9743))</f>
        <v/>
      </c>
      <c r="G9743" s="14"/>
      <c r="H9743" s="15"/>
      <c r="I9743" s="15"/>
      <c r="J9743" s="15"/>
      <c r="K9743" s="15"/>
      <c r="L9743" s="217"/>
      <c r="M9743" s="22"/>
      <c r="N9743" s="119" t="str">
        <f>IF(G9743="","",VLOOKUP(G9743,номенклатури!R:U,4,0))</f>
        <v/>
      </c>
      <c r="O9743" s="119" t="str">
        <f>IF(M9743="","",VLOOKUP(M9743,'14'!D:D,1,0))</f>
        <v/>
      </c>
    </row>
    <row r="9744" spans="1:15" ht="12.75" customHeight="1" x14ac:dyDescent="0.2">
      <c r="A9744" s="36" t="str">
        <f>'0'!$A$4</f>
        <v>………………..</v>
      </c>
      <c r="B9744" s="37">
        <f>'0'!$A$2</f>
        <v>46112</v>
      </c>
      <c r="C9744" s="37" t="s">
        <v>1243</v>
      </c>
      <c r="D9744" s="119" t="str">
        <f>IF(G9744="","",VLOOKUP(G9744,номенклатури!R:T,2,0))</f>
        <v/>
      </c>
      <c r="E9744" s="333" t="str">
        <f>IF(G9744="","",VLOOKUP(G9744,номенклатури!R:T,3,0))</f>
        <v/>
      </c>
      <c r="F9744" s="159" t="str">
        <f>IF(G9744="","",IF(ISERROR(VLOOKUP(G9744,номенклатури!V:V,1,0)),E9744*H9744,E9744*I9744))</f>
        <v/>
      </c>
      <c r="G9744" s="14"/>
      <c r="H9744" s="15"/>
      <c r="I9744" s="15"/>
      <c r="J9744" s="15"/>
      <c r="K9744" s="15"/>
      <c r="L9744" s="217"/>
      <c r="M9744" s="22"/>
      <c r="N9744" s="119" t="str">
        <f>IF(G9744="","",VLOOKUP(G9744,номенклатури!R:U,4,0))</f>
        <v/>
      </c>
      <c r="O9744" s="119" t="str">
        <f>IF(M9744="","",VLOOKUP(M9744,'14'!D:D,1,0))</f>
        <v/>
      </c>
    </row>
    <row r="9745" spans="1:15" ht="12.75" customHeight="1" x14ac:dyDescent="0.2">
      <c r="A9745" s="36" t="str">
        <f>'0'!$A$4</f>
        <v>………………..</v>
      </c>
      <c r="B9745" s="37">
        <f>'0'!$A$2</f>
        <v>46112</v>
      </c>
      <c r="C9745" s="37" t="s">
        <v>1243</v>
      </c>
      <c r="D9745" s="119" t="str">
        <f>IF(G9745="","",VLOOKUP(G9745,номенклатури!R:T,2,0))</f>
        <v/>
      </c>
      <c r="E9745" s="333" t="str">
        <f>IF(G9745="","",VLOOKUP(G9745,номенклатури!R:T,3,0))</f>
        <v/>
      </c>
      <c r="F9745" s="159" t="str">
        <f>IF(G9745="","",IF(ISERROR(VLOOKUP(G9745,номенклатури!V:V,1,0)),E9745*H9745,E9745*I9745))</f>
        <v/>
      </c>
      <c r="G9745" s="14"/>
      <c r="H9745" s="15"/>
      <c r="I9745" s="15"/>
      <c r="J9745" s="15"/>
      <c r="K9745" s="15"/>
      <c r="L9745" s="217"/>
      <c r="M9745" s="22"/>
      <c r="N9745" s="119" t="str">
        <f>IF(G9745="","",VLOOKUP(G9745,номенклатури!R:U,4,0))</f>
        <v/>
      </c>
      <c r="O9745" s="119" t="str">
        <f>IF(M9745="","",VLOOKUP(M9745,'14'!D:D,1,0))</f>
        <v/>
      </c>
    </row>
    <row r="9746" spans="1:15" ht="12.75" customHeight="1" x14ac:dyDescent="0.2">
      <c r="A9746" s="36" t="str">
        <f>'0'!$A$4</f>
        <v>………………..</v>
      </c>
      <c r="B9746" s="37">
        <f>'0'!$A$2</f>
        <v>46112</v>
      </c>
      <c r="C9746" s="37" t="s">
        <v>1243</v>
      </c>
      <c r="D9746" s="119" t="str">
        <f>IF(G9746="","",VLOOKUP(G9746,номенклатури!R:T,2,0))</f>
        <v/>
      </c>
      <c r="E9746" s="333" t="str">
        <f>IF(G9746="","",VLOOKUP(G9746,номенклатури!R:T,3,0))</f>
        <v/>
      </c>
      <c r="F9746" s="159" t="str">
        <f>IF(G9746="","",IF(ISERROR(VLOOKUP(G9746,номенклатури!V:V,1,0)),E9746*H9746,E9746*I9746))</f>
        <v/>
      </c>
      <c r="G9746" s="14"/>
      <c r="H9746" s="15"/>
      <c r="I9746" s="15"/>
      <c r="J9746" s="15"/>
      <c r="K9746" s="15"/>
      <c r="L9746" s="217"/>
      <c r="M9746" s="22"/>
      <c r="N9746" s="119" t="str">
        <f>IF(G9746="","",VLOOKUP(G9746,номенклатури!R:U,4,0))</f>
        <v/>
      </c>
      <c r="O9746" s="119" t="str">
        <f>IF(M9746="","",VLOOKUP(M9746,'14'!D:D,1,0))</f>
        <v/>
      </c>
    </row>
    <row r="9747" spans="1:15" ht="12.75" customHeight="1" x14ac:dyDescent="0.2">
      <c r="A9747" s="36" t="str">
        <f>'0'!$A$4</f>
        <v>………………..</v>
      </c>
      <c r="B9747" s="37">
        <f>'0'!$A$2</f>
        <v>46112</v>
      </c>
      <c r="C9747" s="37" t="s">
        <v>1243</v>
      </c>
      <c r="D9747" s="119" t="str">
        <f>IF(G9747="","",VLOOKUP(G9747,номенклатури!R:T,2,0))</f>
        <v/>
      </c>
      <c r="E9747" s="333" t="str">
        <f>IF(G9747="","",VLOOKUP(G9747,номенклатури!R:T,3,0))</f>
        <v/>
      </c>
      <c r="F9747" s="159" t="str">
        <f>IF(G9747="","",IF(ISERROR(VLOOKUP(G9747,номенклатури!V:V,1,0)),E9747*H9747,E9747*I9747))</f>
        <v/>
      </c>
      <c r="G9747" s="14"/>
      <c r="H9747" s="15"/>
      <c r="I9747" s="15"/>
      <c r="J9747" s="15"/>
      <c r="K9747" s="15"/>
      <c r="L9747" s="217"/>
      <c r="M9747" s="22"/>
      <c r="N9747" s="119" t="str">
        <f>IF(G9747="","",VLOOKUP(G9747,номенклатури!R:U,4,0))</f>
        <v/>
      </c>
      <c r="O9747" s="119" t="str">
        <f>IF(M9747="","",VLOOKUP(M9747,'14'!D:D,1,0))</f>
        <v/>
      </c>
    </row>
    <row r="9748" spans="1:15" ht="12.75" customHeight="1" x14ac:dyDescent="0.2">
      <c r="A9748" s="36" t="str">
        <f>'0'!$A$4</f>
        <v>………………..</v>
      </c>
      <c r="B9748" s="37">
        <f>'0'!$A$2</f>
        <v>46112</v>
      </c>
      <c r="C9748" s="37" t="s">
        <v>1243</v>
      </c>
      <c r="D9748" s="119" t="str">
        <f>IF(G9748="","",VLOOKUP(G9748,номенклатури!R:T,2,0))</f>
        <v/>
      </c>
      <c r="E9748" s="333" t="str">
        <f>IF(G9748="","",VLOOKUP(G9748,номенклатури!R:T,3,0))</f>
        <v/>
      </c>
      <c r="F9748" s="159" t="str">
        <f>IF(G9748="","",IF(ISERROR(VLOOKUP(G9748,номенклатури!V:V,1,0)),E9748*H9748,E9748*I9748))</f>
        <v/>
      </c>
      <c r="G9748" s="14"/>
      <c r="H9748" s="15"/>
      <c r="I9748" s="15"/>
      <c r="J9748" s="15"/>
      <c r="K9748" s="15"/>
      <c r="L9748" s="217"/>
      <c r="M9748" s="22"/>
      <c r="N9748" s="119" t="str">
        <f>IF(G9748="","",VLOOKUP(G9748,номенклатури!R:U,4,0))</f>
        <v/>
      </c>
      <c r="O9748" s="119" t="str">
        <f>IF(M9748="","",VLOOKUP(M9748,'14'!D:D,1,0))</f>
        <v/>
      </c>
    </row>
    <row r="9749" spans="1:15" ht="12.75" customHeight="1" x14ac:dyDescent="0.2">
      <c r="A9749" s="36" t="str">
        <f>'0'!$A$4</f>
        <v>………………..</v>
      </c>
      <c r="B9749" s="37">
        <f>'0'!$A$2</f>
        <v>46112</v>
      </c>
      <c r="C9749" s="37" t="s">
        <v>1243</v>
      </c>
      <c r="D9749" s="119" t="str">
        <f>IF(G9749="","",VLOOKUP(G9749,номенклатури!R:T,2,0))</f>
        <v/>
      </c>
      <c r="E9749" s="333" t="str">
        <f>IF(G9749="","",VLOOKUP(G9749,номенклатури!R:T,3,0))</f>
        <v/>
      </c>
      <c r="F9749" s="159" t="str">
        <f>IF(G9749="","",IF(ISERROR(VLOOKUP(G9749,номенклатури!V:V,1,0)),E9749*H9749,E9749*I9749))</f>
        <v/>
      </c>
      <c r="G9749" s="14"/>
      <c r="H9749" s="15"/>
      <c r="I9749" s="15"/>
      <c r="J9749" s="15"/>
      <c r="K9749" s="15"/>
      <c r="L9749" s="217"/>
      <c r="M9749" s="22"/>
      <c r="N9749" s="119" t="str">
        <f>IF(G9749="","",VLOOKUP(G9749,номенклатури!R:U,4,0))</f>
        <v/>
      </c>
      <c r="O9749" s="119" t="str">
        <f>IF(M9749="","",VLOOKUP(M9749,'14'!D:D,1,0))</f>
        <v/>
      </c>
    </row>
    <row r="9750" spans="1:15" ht="12.75" customHeight="1" x14ac:dyDescent="0.2">
      <c r="A9750" s="36" t="str">
        <f>'0'!$A$4</f>
        <v>………………..</v>
      </c>
      <c r="B9750" s="37">
        <f>'0'!$A$2</f>
        <v>46112</v>
      </c>
      <c r="C9750" s="37" t="s">
        <v>1243</v>
      </c>
      <c r="D9750" s="119" t="str">
        <f>IF(G9750="","",VLOOKUP(G9750,номенклатури!R:T,2,0))</f>
        <v/>
      </c>
      <c r="E9750" s="333" t="str">
        <f>IF(G9750="","",VLOOKUP(G9750,номенклатури!R:T,3,0))</f>
        <v/>
      </c>
      <c r="F9750" s="159" t="str">
        <f>IF(G9750="","",IF(ISERROR(VLOOKUP(G9750,номенклатури!V:V,1,0)),E9750*H9750,E9750*I9750))</f>
        <v/>
      </c>
      <c r="G9750" s="14"/>
      <c r="H9750" s="15"/>
      <c r="I9750" s="15"/>
      <c r="J9750" s="15"/>
      <c r="K9750" s="15"/>
      <c r="L9750" s="217"/>
      <c r="M9750" s="22"/>
      <c r="N9750" s="119" t="str">
        <f>IF(G9750="","",VLOOKUP(G9750,номенклатури!R:U,4,0))</f>
        <v/>
      </c>
      <c r="O9750" s="119" t="str">
        <f>IF(M9750="","",VLOOKUP(M9750,'14'!D:D,1,0))</f>
        <v/>
      </c>
    </row>
    <row r="9751" spans="1:15" ht="12.75" customHeight="1" x14ac:dyDescent="0.2">
      <c r="A9751" s="36" t="str">
        <f>'0'!$A$4</f>
        <v>………………..</v>
      </c>
      <c r="B9751" s="37">
        <f>'0'!$A$2</f>
        <v>46112</v>
      </c>
      <c r="C9751" s="37" t="s">
        <v>1243</v>
      </c>
      <c r="D9751" s="119" t="str">
        <f>IF(G9751="","",VLOOKUP(G9751,номенклатури!R:T,2,0))</f>
        <v/>
      </c>
      <c r="E9751" s="333" t="str">
        <f>IF(G9751="","",VLOOKUP(G9751,номенклатури!R:T,3,0))</f>
        <v/>
      </c>
      <c r="F9751" s="159" t="str">
        <f>IF(G9751="","",IF(ISERROR(VLOOKUP(G9751,номенклатури!V:V,1,0)),E9751*H9751,E9751*I9751))</f>
        <v/>
      </c>
      <c r="G9751" s="14"/>
      <c r="H9751" s="15"/>
      <c r="I9751" s="15"/>
      <c r="J9751" s="15"/>
      <c r="K9751" s="15"/>
      <c r="L9751" s="217"/>
      <c r="M9751" s="22"/>
      <c r="N9751" s="119" t="str">
        <f>IF(G9751="","",VLOOKUP(G9751,номенклатури!R:U,4,0))</f>
        <v/>
      </c>
      <c r="O9751" s="119" t="str">
        <f>IF(M9751="","",VLOOKUP(M9751,'14'!D:D,1,0))</f>
        <v/>
      </c>
    </row>
    <row r="9752" spans="1:15" ht="12.75" customHeight="1" x14ac:dyDescent="0.2">
      <c r="A9752" s="36" t="str">
        <f>'0'!$A$4</f>
        <v>………………..</v>
      </c>
      <c r="B9752" s="37">
        <f>'0'!$A$2</f>
        <v>46112</v>
      </c>
      <c r="C9752" s="37" t="s">
        <v>1243</v>
      </c>
      <c r="D9752" s="119" t="str">
        <f>IF(G9752="","",VLOOKUP(G9752,номенклатури!R:T,2,0))</f>
        <v/>
      </c>
      <c r="E9752" s="333" t="str">
        <f>IF(G9752="","",VLOOKUP(G9752,номенклатури!R:T,3,0))</f>
        <v/>
      </c>
      <c r="F9752" s="159" t="str">
        <f>IF(G9752="","",IF(ISERROR(VLOOKUP(G9752,номенклатури!V:V,1,0)),E9752*H9752,E9752*I9752))</f>
        <v/>
      </c>
      <c r="G9752" s="14"/>
      <c r="H9752" s="15"/>
      <c r="I9752" s="15"/>
      <c r="J9752" s="15"/>
      <c r="K9752" s="15"/>
      <c r="L9752" s="217"/>
      <c r="M9752" s="22"/>
      <c r="N9752" s="119" t="str">
        <f>IF(G9752="","",VLOOKUP(G9752,номенклатури!R:U,4,0))</f>
        <v/>
      </c>
      <c r="O9752" s="119" t="str">
        <f>IF(M9752="","",VLOOKUP(M9752,'14'!D:D,1,0))</f>
        <v/>
      </c>
    </row>
    <row r="9753" spans="1:15" ht="12.75" customHeight="1" x14ac:dyDescent="0.2">
      <c r="A9753" s="36" t="str">
        <f>'0'!$A$4</f>
        <v>………………..</v>
      </c>
      <c r="B9753" s="37">
        <f>'0'!$A$2</f>
        <v>46112</v>
      </c>
      <c r="C9753" s="37" t="s">
        <v>1243</v>
      </c>
      <c r="D9753" s="119" t="str">
        <f>IF(G9753="","",VLOOKUP(G9753,номенклатури!R:T,2,0))</f>
        <v/>
      </c>
      <c r="E9753" s="333" t="str">
        <f>IF(G9753="","",VLOOKUP(G9753,номенклатури!R:T,3,0))</f>
        <v/>
      </c>
      <c r="F9753" s="159" t="str">
        <f>IF(G9753="","",IF(ISERROR(VLOOKUP(G9753,номенклатури!V:V,1,0)),E9753*H9753,E9753*I9753))</f>
        <v/>
      </c>
      <c r="G9753" s="14"/>
      <c r="H9753" s="15"/>
      <c r="I9753" s="15"/>
      <c r="J9753" s="15"/>
      <c r="K9753" s="15"/>
      <c r="L9753" s="217"/>
      <c r="M9753" s="22"/>
      <c r="N9753" s="119" t="str">
        <f>IF(G9753="","",VLOOKUP(G9753,номенклатури!R:U,4,0))</f>
        <v/>
      </c>
      <c r="O9753" s="119" t="str">
        <f>IF(M9753="","",VLOOKUP(M9753,'14'!D:D,1,0))</f>
        <v/>
      </c>
    </row>
    <row r="9754" spans="1:15" ht="12.75" customHeight="1" x14ac:dyDescent="0.2">
      <c r="A9754" s="36" t="str">
        <f>'0'!$A$4</f>
        <v>………………..</v>
      </c>
      <c r="B9754" s="37">
        <f>'0'!$A$2</f>
        <v>46112</v>
      </c>
      <c r="C9754" s="37" t="s">
        <v>1243</v>
      </c>
      <c r="D9754" s="119" t="str">
        <f>IF(G9754="","",VLOOKUP(G9754,номенклатури!R:T,2,0))</f>
        <v/>
      </c>
      <c r="E9754" s="333" t="str">
        <f>IF(G9754="","",VLOOKUP(G9754,номенклатури!R:T,3,0))</f>
        <v/>
      </c>
      <c r="F9754" s="159" t="str">
        <f>IF(G9754="","",IF(ISERROR(VLOOKUP(G9754,номенклатури!V:V,1,0)),E9754*H9754,E9754*I9754))</f>
        <v/>
      </c>
      <c r="G9754" s="14"/>
      <c r="H9754" s="15"/>
      <c r="I9754" s="15"/>
      <c r="J9754" s="15"/>
      <c r="K9754" s="15"/>
      <c r="L9754" s="217"/>
      <c r="M9754" s="22"/>
      <c r="N9754" s="119" t="str">
        <f>IF(G9754="","",VLOOKUP(G9754,номенклатури!R:U,4,0))</f>
        <v/>
      </c>
      <c r="O9754" s="119" t="str">
        <f>IF(M9754="","",VLOOKUP(M9754,'14'!D:D,1,0))</f>
        <v/>
      </c>
    </row>
    <row r="9755" spans="1:15" ht="12.75" customHeight="1" x14ac:dyDescent="0.2">
      <c r="A9755" s="36" t="str">
        <f>'0'!$A$4</f>
        <v>………………..</v>
      </c>
      <c r="B9755" s="37">
        <f>'0'!$A$2</f>
        <v>46112</v>
      </c>
      <c r="C9755" s="37" t="s">
        <v>1243</v>
      </c>
      <c r="D9755" s="119" t="str">
        <f>IF(G9755="","",VLOOKUP(G9755,номенклатури!R:T,2,0))</f>
        <v/>
      </c>
      <c r="E9755" s="333" t="str">
        <f>IF(G9755="","",VLOOKUP(G9755,номенклатури!R:T,3,0))</f>
        <v/>
      </c>
      <c r="F9755" s="159" t="str">
        <f>IF(G9755="","",IF(ISERROR(VLOOKUP(G9755,номенклатури!V:V,1,0)),E9755*H9755,E9755*I9755))</f>
        <v/>
      </c>
      <c r="G9755" s="14"/>
      <c r="H9755" s="15"/>
      <c r="I9755" s="15"/>
      <c r="J9755" s="15"/>
      <c r="K9755" s="15"/>
      <c r="L9755" s="217"/>
      <c r="M9755" s="22"/>
      <c r="N9755" s="119" t="str">
        <f>IF(G9755="","",VLOOKUP(G9755,номенклатури!R:U,4,0))</f>
        <v/>
      </c>
      <c r="O9755" s="119" t="str">
        <f>IF(M9755="","",VLOOKUP(M9755,'14'!D:D,1,0))</f>
        <v/>
      </c>
    </row>
    <row r="9756" spans="1:15" ht="12.75" customHeight="1" x14ac:dyDescent="0.2">
      <c r="A9756" s="36" t="str">
        <f>'0'!$A$4</f>
        <v>………………..</v>
      </c>
      <c r="B9756" s="37">
        <f>'0'!$A$2</f>
        <v>46112</v>
      </c>
      <c r="C9756" s="37" t="s">
        <v>1243</v>
      </c>
      <c r="D9756" s="119" t="str">
        <f>IF(G9756="","",VLOOKUP(G9756,номенклатури!R:T,2,0))</f>
        <v/>
      </c>
      <c r="E9756" s="333" t="str">
        <f>IF(G9756="","",VLOOKUP(G9756,номенклатури!R:T,3,0))</f>
        <v/>
      </c>
      <c r="F9756" s="159" t="str">
        <f>IF(G9756="","",IF(ISERROR(VLOOKUP(G9756,номенклатури!V:V,1,0)),E9756*H9756,E9756*I9756))</f>
        <v/>
      </c>
      <c r="G9756" s="14"/>
      <c r="H9756" s="15"/>
      <c r="I9756" s="15"/>
      <c r="J9756" s="15"/>
      <c r="K9756" s="15"/>
      <c r="L9756" s="217"/>
      <c r="M9756" s="22"/>
      <c r="N9756" s="119" t="str">
        <f>IF(G9756="","",VLOOKUP(G9756,номенклатури!R:U,4,0))</f>
        <v/>
      </c>
      <c r="O9756" s="119" t="str">
        <f>IF(M9756="","",VLOOKUP(M9756,'14'!D:D,1,0))</f>
        <v/>
      </c>
    </row>
    <row r="9757" spans="1:15" ht="12.75" customHeight="1" x14ac:dyDescent="0.2">
      <c r="A9757" s="36" t="str">
        <f>'0'!$A$4</f>
        <v>………………..</v>
      </c>
      <c r="B9757" s="37">
        <f>'0'!$A$2</f>
        <v>46112</v>
      </c>
      <c r="C9757" s="37" t="s">
        <v>1243</v>
      </c>
      <c r="D9757" s="119" t="str">
        <f>IF(G9757="","",VLOOKUP(G9757,номенклатури!R:T,2,0))</f>
        <v/>
      </c>
      <c r="E9757" s="333" t="str">
        <f>IF(G9757="","",VLOOKUP(G9757,номенклатури!R:T,3,0))</f>
        <v/>
      </c>
      <c r="F9757" s="159" t="str">
        <f>IF(G9757="","",IF(ISERROR(VLOOKUP(G9757,номенклатури!V:V,1,0)),E9757*H9757,E9757*I9757))</f>
        <v/>
      </c>
      <c r="G9757" s="14"/>
      <c r="H9757" s="15"/>
      <c r="I9757" s="15"/>
      <c r="J9757" s="15"/>
      <c r="K9757" s="15"/>
      <c r="L9757" s="217"/>
      <c r="M9757" s="22"/>
      <c r="N9757" s="119" t="str">
        <f>IF(G9757="","",VLOOKUP(G9757,номенклатури!R:U,4,0))</f>
        <v/>
      </c>
      <c r="O9757" s="119" t="str">
        <f>IF(M9757="","",VLOOKUP(M9757,'14'!D:D,1,0))</f>
        <v/>
      </c>
    </row>
    <row r="9758" spans="1:15" ht="12.75" customHeight="1" x14ac:dyDescent="0.2">
      <c r="A9758" s="36" t="str">
        <f>'0'!$A$4</f>
        <v>………………..</v>
      </c>
      <c r="B9758" s="37">
        <f>'0'!$A$2</f>
        <v>46112</v>
      </c>
      <c r="C9758" s="37" t="s">
        <v>1243</v>
      </c>
      <c r="D9758" s="119" t="str">
        <f>IF(G9758="","",VLOOKUP(G9758,номенклатури!R:T,2,0))</f>
        <v/>
      </c>
      <c r="E9758" s="333" t="str">
        <f>IF(G9758="","",VLOOKUP(G9758,номенклатури!R:T,3,0))</f>
        <v/>
      </c>
      <c r="F9758" s="159" t="str">
        <f>IF(G9758="","",IF(ISERROR(VLOOKUP(G9758,номенклатури!V:V,1,0)),E9758*H9758,E9758*I9758))</f>
        <v/>
      </c>
      <c r="G9758" s="14"/>
      <c r="H9758" s="15"/>
      <c r="I9758" s="15"/>
      <c r="J9758" s="15"/>
      <c r="K9758" s="15"/>
      <c r="L9758" s="217"/>
      <c r="M9758" s="22"/>
      <c r="N9758" s="119" t="str">
        <f>IF(G9758="","",VLOOKUP(G9758,номенклатури!R:U,4,0))</f>
        <v/>
      </c>
      <c r="O9758" s="119" t="str">
        <f>IF(M9758="","",VLOOKUP(M9758,'14'!D:D,1,0))</f>
        <v/>
      </c>
    </row>
    <row r="9759" spans="1:15" ht="12.75" customHeight="1" x14ac:dyDescent="0.2">
      <c r="A9759" s="36" t="str">
        <f>'0'!$A$4</f>
        <v>………………..</v>
      </c>
      <c r="B9759" s="37">
        <f>'0'!$A$2</f>
        <v>46112</v>
      </c>
      <c r="C9759" s="37" t="s">
        <v>1243</v>
      </c>
      <c r="D9759" s="119" t="str">
        <f>IF(G9759="","",VLOOKUP(G9759,номенклатури!R:T,2,0))</f>
        <v/>
      </c>
      <c r="E9759" s="333" t="str">
        <f>IF(G9759="","",VLOOKUP(G9759,номенклатури!R:T,3,0))</f>
        <v/>
      </c>
      <c r="F9759" s="159" t="str">
        <f>IF(G9759="","",IF(ISERROR(VLOOKUP(G9759,номенклатури!V:V,1,0)),E9759*H9759,E9759*I9759))</f>
        <v/>
      </c>
      <c r="G9759" s="14"/>
      <c r="H9759" s="15"/>
      <c r="I9759" s="15"/>
      <c r="J9759" s="15"/>
      <c r="K9759" s="15"/>
      <c r="L9759" s="217"/>
      <c r="M9759" s="22"/>
      <c r="N9759" s="119" t="str">
        <f>IF(G9759="","",VLOOKUP(G9759,номенклатури!R:U,4,0))</f>
        <v/>
      </c>
      <c r="O9759" s="119" t="str">
        <f>IF(M9759="","",VLOOKUP(M9759,'14'!D:D,1,0))</f>
        <v/>
      </c>
    </row>
    <row r="9760" spans="1:15" ht="12.75" customHeight="1" x14ac:dyDescent="0.2">
      <c r="A9760" s="36" t="str">
        <f>'0'!$A$4</f>
        <v>………………..</v>
      </c>
      <c r="B9760" s="37">
        <f>'0'!$A$2</f>
        <v>46112</v>
      </c>
      <c r="C9760" s="37" t="s">
        <v>1243</v>
      </c>
      <c r="D9760" s="119" t="str">
        <f>IF(G9760="","",VLOOKUP(G9760,номенклатури!R:T,2,0))</f>
        <v/>
      </c>
      <c r="E9760" s="333" t="str">
        <f>IF(G9760="","",VLOOKUP(G9760,номенклатури!R:T,3,0))</f>
        <v/>
      </c>
      <c r="F9760" s="159" t="str">
        <f>IF(G9760="","",IF(ISERROR(VLOOKUP(G9760,номенклатури!V:V,1,0)),E9760*H9760,E9760*I9760))</f>
        <v/>
      </c>
      <c r="G9760" s="14"/>
      <c r="H9760" s="15"/>
      <c r="I9760" s="15"/>
      <c r="J9760" s="15"/>
      <c r="K9760" s="15"/>
      <c r="L9760" s="217"/>
      <c r="M9760" s="22"/>
      <c r="N9760" s="119" t="str">
        <f>IF(G9760="","",VLOOKUP(G9760,номенклатури!R:U,4,0))</f>
        <v/>
      </c>
      <c r="O9760" s="119" t="str">
        <f>IF(M9760="","",VLOOKUP(M9760,'14'!D:D,1,0))</f>
        <v/>
      </c>
    </row>
    <row r="9761" spans="1:15" ht="12.75" customHeight="1" x14ac:dyDescent="0.2">
      <c r="A9761" s="36" t="str">
        <f>'0'!$A$4</f>
        <v>………………..</v>
      </c>
      <c r="B9761" s="37">
        <f>'0'!$A$2</f>
        <v>46112</v>
      </c>
      <c r="C9761" s="37" t="s">
        <v>1243</v>
      </c>
      <c r="D9761" s="119" t="str">
        <f>IF(G9761="","",VLOOKUP(G9761,номенклатури!R:T,2,0))</f>
        <v/>
      </c>
      <c r="E9761" s="333" t="str">
        <f>IF(G9761="","",VLOOKUP(G9761,номенклатури!R:T,3,0))</f>
        <v/>
      </c>
      <c r="F9761" s="159" t="str">
        <f>IF(G9761="","",IF(ISERROR(VLOOKUP(G9761,номенклатури!V:V,1,0)),E9761*H9761,E9761*I9761))</f>
        <v/>
      </c>
      <c r="G9761" s="14"/>
      <c r="H9761" s="15"/>
      <c r="I9761" s="15"/>
      <c r="J9761" s="15"/>
      <c r="K9761" s="15"/>
      <c r="L9761" s="217"/>
      <c r="M9761" s="22"/>
      <c r="N9761" s="119" t="str">
        <f>IF(G9761="","",VLOOKUP(G9761,номенклатури!R:U,4,0))</f>
        <v/>
      </c>
      <c r="O9761" s="119" t="str">
        <f>IF(M9761="","",VLOOKUP(M9761,'14'!D:D,1,0))</f>
        <v/>
      </c>
    </row>
    <row r="9762" spans="1:15" ht="12.75" customHeight="1" x14ac:dyDescent="0.2">
      <c r="A9762" s="36" t="str">
        <f>'0'!$A$4</f>
        <v>………………..</v>
      </c>
      <c r="B9762" s="37">
        <f>'0'!$A$2</f>
        <v>46112</v>
      </c>
      <c r="C9762" s="37" t="s">
        <v>1243</v>
      </c>
      <c r="D9762" s="119" t="str">
        <f>IF(G9762="","",VLOOKUP(G9762,номенклатури!R:T,2,0))</f>
        <v/>
      </c>
      <c r="E9762" s="333" t="str">
        <f>IF(G9762="","",VLOOKUP(G9762,номенклатури!R:T,3,0))</f>
        <v/>
      </c>
      <c r="F9762" s="159" t="str">
        <f>IF(G9762="","",IF(ISERROR(VLOOKUP(G9762,номенклатури!V:V,1,0)),E9762*H9762,E9762*I9762))</f>
        <v/>
      </c>
      <c r="G9762" s="14"/>
      <c r="H9762" s="15"/>
      <c r="I9762" s="15"/>
      <c r="J9762" s="15"/>
      <c r="K9762" s="15"/>
      <c r="L9762" s="217"/>
      <c r="M9762" s="22"/>
      <c r="N9762" s="119" t="str">
        <f>IF(G9762="","",VLOOKUP(G9762,номенклатури!R:U,4,0))</f>
        <v/>
      </c>
      <c r="O9762" s="119" t="str">
        <f>IF(M9762="","",VLOOKUP(M9762,'14'!D:D,1,0))</f>
        <v/>
      </c>
    </row>
    <row r="9763" spans="1:15" ht="12.75" customHeight="1" x14ac:dyDescent="0.2">
      <c r="A9763" s="36" t="str">
        <f>'0'!$A$4</f>
        <v>………………..</v>
      </c>
      <c r="B9763" s="37">
        <f>'0'!$A$2</f>
        <v>46112</v>
      </c>
      <c r="C9763" s="37" t="s">
        <v>1243</v>
      </c>
      <c r="D9763" s="119" t="str">
        <f>IF(G9763="","",VLOOKUP(G9763,номенклатури!R:T,2,0))</f>
        <v/>
      </c>
      <c r="E9763" s="333" t="str">
        <f>IF(G9763="","",VLOOKUP(G9763,номенклатури!R:T,3,0))</f>
        <v/>
      </c>
      <c r="F9763" s="159" t="str">
        <f>IF(G9763="","",IF(ISERROR(VLOOKUP(G9763,номенклатури!V:V,1,0)),E9763*H9763,E9763*I9763))</f>
        <v/>
      </c>
      <c r="G9763" s="14"/>
      <c r="H9763" s="15"/>
      <c r="I9763" s="15"/>
      <c r="J9763" s="15"/>
      <c r="K9763" s="15"/>
      <c r="L9763" s="217"/>
      <c r="M9763" s="22"/>
      <c r="N9763" s="119" t="str">
        <f>IF(G9763="","",VLOOKUP(G9763,номенклатури!R:U,4,0))</f>
        <v/>
      </c>
      <c r="O9763" s="119" t="str">
        <f>IF(M9763="","",VLOOKUP(M9763,'14'!D:D,1,0))</f>
        <v/>
      </c>
    </row>
    <row r="9764" spans="1:15" ht="12.75" customHeight="1" x14ac:dyDescent="0.2">
      <c r="A9764" s="36" t="str">
        <f>'0'!$A$4</f>
        <v>………………..</v>
      </c>
      <c r="B9764" s="37">
        <f>'0'!$A$2</f>
        <v>46112</v>
      </c>
      <c r="C9764" s="37" t="s">
        <v>1243</v>
      </c>
      <c r="D9764" s="119" t="str">
        <f>IF(G9764="","",VLOOKUP(G9764,номенклатури!R:T,2,0))</f>
        <v/>
      </c>
      <c r="E9764" s="333" t="str">
        <f>IF(G9764="","",VLOOKUP(G9764,номенклатури!R:T,3,0))</f>
        <v/>
      </c>
      <c r="F9764" s="159" t="str">
        <f>IF(G9764="","",IF(ISERROR(VLOOKUP(G9764,номенклатури!V:V,1,0)),E9764*H9764,E9764*I9764))</f>
        <v/>
      </c>
      <c r="G9764" s="14"/>
      <c r="H9764" s="15"/>
      <c r="I9764" s="15"/>
      <c r="J9764" s="15"/>
      <c r="K9764" s="15"/>
      <c r="L9764" s="217"/>
      <c r="M9764" s="22"/>
      <c r="N9764" s="119" t="str">
        <f>IF(G9764="","",VLOOKUP(G9764,номенклатури!R:U,4,0))</f>
        <v/>
      </c>
      <c r="O9764" s="119" t="str">
        <f>IF(M9764="","",VLOOKUP(M9764,'14'!D:D,1,0))</f>
        <v/>
      </c>
    </row>
    <row r="9765" spans="1:15" ht="12.75" customHeight="1" x14ac:dyDescent="0.2">
      <c r="A9765" s="36" t="str">
        <f>'0'!$A$4</f>
        <v>………………..</v>
      </c>
      <c r="B9765" s="37">
        <f>'0'!$A$2</f>
        <v>46112</v>
      </c>
      <c r="C9765" s="37" t="s">
        <v>1243</v>
      </c>
      <c r="D9765" s="119" t="str">
        <f>IF(G9765="","",VLOOKUP(G9765,номенклатури!R:T,2,0))</f>
        <v/>
      </c>
      <c r="E9765" s="333" t="str">
        <f>IF(G9765="","",VLOOKUP(G9765,номенклатури!R:T,3,0))</f>
        <v/>
      </c>
      <c r="F9765" s="159" t="str">
        <f>IF(G9765="","",IF(ISERROR(VLOOKUP(G9765,номенклатури!V:V,1,0)),E9765*H9765,E9765*I9765))</f>
        <v/>
      </c>
      <c r="G9765" s="14"/>
      <c r="H9765" s="15"/>
      <c r="I9765" s="15"/>
      <c r="J9765" s="15"/>
      <c r="K9765" s="15"/>
      <c r="L9765" s="217"/>
      <c r="M9765" s="22"/>
      <c r="N9765" s="119" t="str">
        <f>IF(G9765="","",VLOOKUP(G9765,номенклатури!R:U,4,0))</f>
        <v/>
      </c>
      <c r="O9765" s="119" t="str">
        <f>IF(M9765="","",VLOOKUP(M9765,'14'!D:D,1,0))</f>
        <v/>
      </c>
    </row>
    <row r="9766" spans="1:15" ht="12.75" customHeight="1" x14ac:dyDescent="0.2">
      <c r="A9766" s="36" t="str">
        <f>'0'!$A$4</f>
        <v>………………..</v>
      </c>
      <c r="B9766" s="37">
        <f>'0'!$A$2</f>
        <v>46112</v>
      </c>
      <c r="C9766" s="37" t="s">
        <v>1243</v>
      </c>
      <c r="D9766" s="119" t="str">
        <f>IF(G9766="","",VLOOKUP(G9766,номенклатури!R:T,2,0))</f>
        <v/>
      </c>
      <c r="E9766" s="333" t="str">
        <f>IF(G9766="","",VLOOKUP(G9766,номенклатури!R:T,3,0))</f>
        <v/>
      </c>
      <c r="F9766" s="159" t="str">
        <f>IF(G9766="","",IF(ISERROR(VLOOKUP(G9766,номенклатури!V:V,1,0)),E9766*H9766,E9766*I9766))</f>
        <v/>
      </c>
      <c r="G9766" s="14"/>
      <c r="H9766" s="15"/>
      <c r="I9766" s="15"/>
      <c r="J9766" s="15"/>
      <c r="K9766" s="15"/>
      <c r="L9766" s="217"/>
      <c r="M9766" s="22"/>
      <c r="N9766" s="119" t="str">
        <f>IF(G9766="","",VLOOKUP(G9766,номенклатури!R:U,4,0))</f>
        <v/>
      </c>
      <c r="O9766" s="119" t="str">
        <f>IF(M9766="","",VLOOKUP(M9766,'14'!D:D,1,0))</f>
        <v/>
      </c>
    </row>
    <row r="9767" spans="1:15" ht="12.75" customHeight="1" x14ac:dyDescent="0.2">
      <c r="A9767" s="36" t="str">
        <f>'0'!$A$4</f>
        <v>………………..</v>
      </c>
      <c r="B9767" s="37">
        <f>'0'!$A$2</f>
        <v>46112</v>
      </c>
      <c r="C9767" s="37" t="s">
        <v>1243</v>
      </c>
      <c r="D9767" s="119" t="str">
        <f>IF(G9767="","",VLOOKUP(G9767,номенклатури!R:T,2,0))</f>
        <v/>
      </c>
      <c r="E9767" s="333" t="str">
        <f>IF(G9767="","",VLOOKUP(G9767,номенклатури!R:T,3,0))</f>
        <v/>
      </c>
      <c r="F9767" s="159" t="str">
        <f>IF(G9767="","",IF(ISERROR(VLOOKUP(G9767,номенклатури!V:V,1,0)),E9767*H9767,E9767*I9767))</f>
        <v/>
      </c>
      <c r="G9767" s="14"/>
      <c r="H9767" s="15"/>
      <c r="I9767" s="15"/>
      <c r="J9767" s="15"/>
      <c r="K9767" s="15"/>
      <c r="L9767" s="217"/>
      <c r="M9767" s="22"/>
      <c r="N9767" s="119" t="str">
        <f>IF(G9767="","",VLOOKUP(G9767,номенклатури!R:U,4,0))</f>
        <v/>
      </c>
      <c r="O9767" s="119" t="str">
        <f>IF(M9767="","",VLOOKUP(M9767,'14'!D:D,1,0))</f>
        <v/>
      </c>
    </row>
    <row r="9768" spans="1:15" ht="12.75" customHeight="1" x14ac:dyDescent="0.2">
      <c r="A9768" s="36" t="str">
        <f>'0'!$A$4</f>
        <v>………………..</v>
      </c>
      <c r="B9768" s="37">
        <f>'0'!$A$2</f>
        <v>46112</v>
      </c>
      <c r="C9768" s="37" t="s">
        <v>1243</v>
      </c>
      <c r="D9768" s="119" t="str">
        <f>IF(G9768="","",VLOOKUP(G9768,номенклатури!R:T,2,0))</f>
        <v/>
      </c>
      <c r="E9768" s="333" t="str">
        <f>IF(G9768="","",VLOOKUP(G9768,номенклатури!R:T,3,0))</f>
        <v/>
      </c>
      <c r="F9768" s="159" t="str">
        <f>IF(G9768="","",IF(ISERROR(VLOOKUP(G9768,номенклатури!V:V,1,0)),E9768*H9768,E9768*I9768))</f>
        <v/>
      </c>
      <c r="G9768" s="14"/>
      <c r="H9768" s="15"/>
      <c r="I9768" s="15"/>
      <c r="J9768" s="15"/>
      <c r="K9768" s="15"/>
      <c r="L9768" s="217"/>
      <c r="M9768" s="22"/>
      <c r="N9768" s="119" t="str">
        <f>IF(G9768="","",VLOOKUP(G9768,номенклатури!R:U,4,0))</f>
        <v/>
      </c>
      <c r="O9768" s="119" t="str">
        <f>IF(M9768="","",VLOOKUP(M9768,'14'!D:D,1,0))</f>
        <v/>
      </c>
    </row>
    <row r="9769" spans="1:15" ht="12.75" customHeight="1" x14ac:dyDescent="0.2">
      <c r="A9769" s="36" t="str">
        <f>'0'!$A$4</f>
        <v>………………..</v>
      </c>
      <c r="B9769" s="37">
        <f>'0'!$A$2</f>
        <v>46112</v>
      </c>
      <c r="C9769" s="37" t="s">
        <v>1243</v>
      </c>
      <c r="D9769" s="119" t="str">
        <f>IF(G9769="","",VLOOKUP(G9769,номенклатури!R:T,2,0))</f>
        <v/>
      </c>
      <c r="E9769" s="333" t="str">
        <f>IF(G9769="","",VLOOKUP(G9769,номенклатури!R:T,3,0))</f>
        <v/>
      </c>
      <c r="F9769" s="159" t="str">
        <f>IF(G9769="","",IF(ISERROR(VLOOKUP(G9769,номенклатури!V:V,1,0)),E9769*H9769,E9769*I9769))</f>
        <v/>
      </c>
      <c r="G9769" s="14"/>
      <c r="H9769" s="15"/>
      <c r="I9769" s="15"/>
      <c r="J9769" s="15"/>
      <c r="K9769" s="15"/>
      <c r="L9769" s="217"/>
      <c r="M9769" s="22"/>
      <c r="N9769" s="119" t="str">
        <f>IF(G9769="","",VLOOKUP(G9769,номенклатури!R:U,4,0))</f>
        <v/>
      </c>
      <c r="O9769" s="119" t="str">
        <f>IF(M9769="","",VLOOKUP(M9769,'14'!D:D,1,0))</f>
        <v/>
      </c>
    </row>
    <row r="9770" spans="1:15" ht="12.75" customHeight="1" x14ac:dyDescent="0.2">
      <c r="A9770" s="36" t="str">
        <f>'0'!$A$4</f>
        <v>………………..</v>
      </c>
      <c r="B9770" s="37">
        <f>'0'!$A$2</f>
        <v>46112</v>
      </c>
      <c r="C9770" s="37" t="s">
        <v>1243</v>
      </c>
      <c r="D9770" s="119" t="str">
        <f>IF(G9770="","",VLOOKUP(G9770,номенклатури!R:T,2,0))</f>
        <v/>
      </c>
      <c r="E9770" s="333" t="str">
        <f>IF(G9770="","",VLOOKUP(G9770,номенклатури!R:T,3,0))</f>
        <v/>
      </c>
      <c r="F9770" s="159" t="str">
        <f>IF(G9770="","",IF(ISERROR(VLOOKUP(G9770,номенклатури!V:V,1,0)),E9770*H9770,E9770*I9770))</f>
        <v/>
      </c>
      <c r="G9770" s="14"/>
      <c r="H9770" s="15"/>
      <c r="I9770" s="15"/>
      <c r="J9770" s="15"/>
      <c r="K9770" s="15"/>
      <c r="L9770" s="217"/>
      <c r="M9770" s="22"/>
      <c r="N9770" s="119" t="str">
        <f>IF(G9770="","",VLOOKUP(G9770,номенклатури!R:U,4,0))</f>
        <v/>
      </c>
      <c r="O9770" s="119" t="str">
        <f>IF(M9770="","",VLOOKUP(M9770,'14'!D:D,1,0))</f>
        <v/>
      </c>
    </row>
    <row r="9771" spans="1:15" ht="12.75" customHeight="1" x14ac:dyDescent="0.2">
      <c r="A9771" s="36" t="str">
        <f>'0'!$A$4</f>
        <v>………………..</v>
      </c>
      <c r="B9771" s="37">
        <f>'0'!$A$2</f>
        <v>46112</v>
      </c>
      <c r="C9771" s="37" t="s">
        <v>1243</v>
      </c>
      <c r="D9771" s="119" t="str">
        <f>IF(G9771="","",VLOOKUP(G9771,номенклатури!R:T,2,0))</f>
        <v/>
      </c>
      <c r="E9771" s="333" t="str">
        <f>IF(G9771="","",VLOOKUP(G9771,номенклатури!R:T,3,0))</f>
        <v/>
      </c>
      <c r="F9771" s="159" t="str">
        <f>IF(G9771="","",IF(ISERROR(VLOOKUP(G9771,номенклатури!V:V,1,0)),E9771*H9771,E9771*I9771))</f>
        <v/>
      </c>
      <c r="G9771" s="14"/>
      <c r="H9771" s="15"/>
      <c r="I9771" s="15"/>
      <c r="J9771" s="15"/>
      <c r="K9771" s="15"/>
      <c r="L9771" s="217"/>
      <c r="M9771" s="22"/>
      <c r="N9771" s="119" t="str">
        <f>IF(G9771="","",VLOOKUP(G9771,номенклатури!R:U,4,0))</f>
        <v/>
      </c>
      <c r="O9771" s="119" t="str">
        <f>IF(M9771="","",VLOOKUP(M9771,'14'!D:D,1,0))</f>
        <v/>
      </c>
    </row>
    <row r="9772" spans="1:15" ht="12.75" customHeight="1" x14ac:dyDescent="0.2">
      <c r="A9772" s="36" t="str">
        <f>'0'!$A$4</f>
        <v>………………..</v>
      </c>
      <c r="B9772" s="37">
        <f>'0'!$A$2</f>
        <v>46112</v>
      </c>
      <c r="C9772" s="37" t="s">
        <v>1243</v>
      </c>
      <c r="D9772" s="119" t="str">
        <f>IF(G9772="","",VLOOKUP(G9772,номенклатури!R:T,2,0))</f>
        <v/>
      </c>
      <c r="E9772" s="333" t="str">
        <f>IF(G9772="","",VLOOKUP(G9772,номенклатури!R:T,3,0))</f>
        <v/>
      </c>
      <c r="F9772" s="159" t="str">
        <f>IF(G9772="","",IF(ISERROR(VLOOKUP(G9772,номенклатури!V:V,1,0)),E9772*H9772,E9772*I9772))</f>
        <v/>
      </c>
      <c r="G9772" s="14"/>
      <c r="H9772" s="15"/>
      <c r="I9772" s="15"/>
      <c r="J9772" s="15"/>
      <c r="K9772" s="15"/>
      <c r="L9772" s="217"/>
      <c r="M9772" s="22"/>
      <c r="N9772" s="119" t="str">
        <f>IF(G9772="","",VLOOKUP(G9772,номенклатури!R:U,4,0))</f>
        <v/>
      </c>
      <c r="O9772" s="119" t="str">
        <f>IF(M9772="","",VLOOKUP(M9772,'14'!D:D,1,0))</f>
        <v/>
      </c>
    </row>
    <row r="9773" spans="1:15" ht="12.75" customHeight="1" x14ac:dyDescent="0.2">
      <c r="A9773" s="36" t="str">
        <f>'0'!$A$4</f>
        <v>………………..</v>
      </c>
      <c r="B9773" s="37">
        <f>'0'!$A$2</f>
        <v>46112</v>
      </c>
      <c r="C9773" s="37" t="s">
        <v>1243</v>
      </c>
      <c r="D9773" s="119" t="str">
        <f>IF(G9773="","",VLOOKUP(G9773,номенклатури!R:T,2,0))</f>
        <v/>
      </c>
      <c r="E9773" s="333" t="str">
        <f>IF(G9773="","",VLOOKUP(G9773,номенклатури!R:T,3,0))</f>
        <v/>
      </c>
      <c r="F9773" s="159" t="str">
        <f>IF(G9773="","",IF(ISERROR(VLOOKUP(G9773,номенклатури!V:V,1,0)),E9773*H9773,E9773*I9773))</f>
        <v/>
      </c>
      <c r="G9773" s="14"/>
      <c r="H9773" s="15"/>
      <c r="I9773" s="15"/>
      <c r="J9773" s="15"/>
      <c r="K9773" s="15"/>
      <c r="L9773" s="217"/>
      <c r="M9773" s="22"/>
      <c r="N9773" s="119" t="str">
        <f>IF(G9773="","",VLOOKUP(G9773,номенклатури!R:U,4,0))</f>
        <v/>
      </c>
      <c r="O9773" s="119" t="str">
        <f>IF(M9773="","",VLOOKUP(M9773,'14'!D:D,1,0))</f>
        <v/>
      </c>
    </row>
    <row r="9774" spans="1:15" ht="12.75" customHeight="1" x14ac:dyDescent="0.2">
      <c r="A9774" s="36" t="str">
        <f>'0'!$A$4</f>
        <v>………………..</v>
      </c>
      <c r="B9774" s="37">
        <f>'0'!$A$2</f>
        <v>46112</v>
      </c>
      <c r="C9774" s="37" t="s">
        <v>1243</v>
      </c>
      <c r="D9774" s="119" t="str">
        <f>IF(G9774="","",VLOOKUP(G9774,номенклатури!R:T,2,0))</f>
        <v/>
      </c>
      <c r="E9774" s="333" t="str">
        <f>IF(G9774="","",VLOOKUP(G9774,номенклатури!R:T,3,0))</f>
        <v/>
      </c>
      <c r="F9774" s="159" t="str">
        <f>IF(G9774="","",IF(ISERROR(VLOOKUP(G9774,номенклатури!V:V,1,0)),E9774*H9774,E9774*I9774))</f>
        <v/>
      </c>
      <c r="G9774" s="14"/>
      <c r="H9774" s="15"/>
      <c r="I9774" s="15"/>
      <c r="J9774" s="15"/>
      <c r="K9774" s="15"/>
      <c r="L9774" s="217"/>
      <c r="M9774" s="22"/>
      <c r="N9774" s="119" t="str">
        <f>IF(G9774="","",VLOOKUP(G9774,номенклатури!R:U,4,0))</f>
        <v/>
      </c>
      <c r="O9774" s="119" t="str">
        <f>IF(M9774="","",VLOOKUP(M9774,'14'!D:D,1,0))</f>
        <v/>
      </c>
    </row>
    <row r="9775" spans="1:15" ht="12.75" customHeight="1" x14ac:dyDescent="0.2">
      <c r="A9775" s="36" t="str">
        <f>'0'!$A$4</f>
        <v>………………..</v>
      </c>
      <c r="B9775" s="37">
        <f>'0'!$A$2</f>
        <v>46112</v>
      </c>
      <c r="C9775" s="37" t="s">
        <v>1243</v>
      </c>
      <c r="D9775" s="119" t="str">
        <f>IF(G9775="","",VLOOKUP(G9775,номенклатури!R:T,2,0))</f>
        <v/>
      </c>
      <c r="E9775" s="333" t="str">
        <f>IF(G9775="","",VLOOKUP(G9775,номенклатури!R:T,3,0))</f>
        <v/>
      </c>
      <c r="F9775" s="159" t="str">
        <f>IF(G9775="","",IF(ISERROR(VLOOKUP(G9775,номенклатури!V:V,1,0)),E9775*H9775,E9775*I9775))</f>
        <v/>
      </c>
      <c r="G9775" s="14"/>
      <c r="H9775" s="15"/>
      <c r="I9775" s="15"/>
      <c r="J9775" s="15"/>
      <c r="K9775" s="15"/>
      <c r="L9775" s="217"/>
      <c r="M9775" s="22"/>
      <c r="N9775" s="119" t="str">
        <f>IF(G9775="","",VLOOKUP(G9775,номенклатури!R:U,4,0))</f>
        <v/>
      </c>
      <c r="O9775" s="119" t="str">
        <f>IF(M9775="","",VLOOKUP(M9775,'14'!D:D,1,0))</f>
        <v/>
      </c>
    </row>
    <row r="9776" spans="1:15" ht="12.75" customHeight="1" x14ac:dyDescent="0.2">
      <c r="A9776" s="36" t="str">
        <f>'0'!$A$4</f>
        <v>………………..</v>
      </c>
      <c r="B9776" s="37">
        <f>'0'!$A$2</f>
        <v>46112</v>
      </c>
      <c r="C9776" s="37" t="s">
        <v>1243</v>
      </c>
      <c r="D9776" s="119" t="str">
        <f>IF(G9776="","",VLOOKUP(G9776,номенклатури!R:T,2,0))</f>
        <v/>
      </c>
      <c r="E9776" s="333" t="str">
        <f>IF(G9776="","",VLOOKUP(G9776,номенклатури!R:T,3,0))</f>
        <v/>
      </c>
      <c r="F9776" s="159" t="str">
        <f>IF(G9776="","",IF(ISERROR(VLOOKUP(G9776,номенклатури!V:V,1,0)),E9776*H9776,E9776*I9776))</f>
        <v/>
      </c>
      <c r="G9776" s="14"/>
      <c r="H9776" s="15"/>
      <c r="I9776" s="15"/>
      <c r="J9776" s="15"/>
      <c r="K9776" s="15"/>
      <c r="L9776" s="217"/>
      <c r="M9776" s="22"/>
      <c r="N9776" s="119" t="str">
        <f>IF(G9776="","",VLOOKUP(G9776,номенклатури!R:U,4,0))</f>
        <v/>
      </c>
      <c r="O9776" s="119" t="str">
        <f>IF(M9776="","",VLOOKUP(M9776,'14'!D:D,1,0))</f>
        <v/>
      </c>
    </row>
    <row r="9777" spans="1:15" ht="12.75" customHeight="1" x14ac:dyDescent="0.2">
      <c r="A9777" s="36" t="str">
        <f>'0'!$A$4</f>
        <v>………………..</v>
      </c>
      <c r="B9777" s="37">
        <f>'0'!$A$2</f>
        <v>46112</v>
      </c>
      <c r="C9777" s="37" t="s">
        <v>1243</v>
      </c>
      <c r="D9777" s="119" t="str">
        <f>IF(G9777="","",VLOOKUP(G9777,номенклатури!R:T,2,0))</f>
        <v/>
      </c>
      <c r="E9777" s="333" t="str">
        <f>IF(G9777="","",VLOOKUP(G9777,номенклатури!R:T,3,0))</f>
        <v/>
      </c>
      <c r="F9777" s="159" t="str">
        <f>IF(G9777="","",IF(ISERROR(VLOOKUP(G9777,номенклатури!V:V,1,0)),E9777*H9777,E9777*I9777))</f>
        <v/>
      </c>
      <c r="G9777" s="14"/>
      <c r="H9777" s="15"/>
      <c r="I9777" s="15"/>
      <c r="J9777" s="15"/>
      <c r="K9777" s="15"/>
      <c r="L9777" s="217"/>
      <c r="M9777" s="22"/>
      <c r="N9777" s="119" t="str">
        <f>IF(G9777="","",VLOOKUP(G9777,номенклатури!R:U,4,0))</f>
        <v/>
      </c>
      <c r="O9777" s="119" t="str">
        <f>IF(M9777="","",VLOOKUP(M9777,'14'!D:D,1,0))</f>
        <v/>
      </c>
    </row>
    <row r="9778" spans="1:15" ht="12.75" customHeight="1" x14ac:dyDescent="0.2">
      <c r="A9778" s="36" t="str">
        <f>'0'!$A$4</f>
        <v>………………..</v>
      </c>
      <c r="B9778" s="37">
        <f>'0'!$A$2</f>
        <v>46112</v>
      </c>
      <c r="C9778" s="37" t="s">
        <v>1243</v>
      </c>
      <c r="D9778" s="119" t="str">
        <f>IF(G9778="","",VLOOKUP(G9778,номенклатури!R:T,2,0))</f>
        <v/>
      </c>
      <c r="E9778" s="333" t="str">
        <f>IF(G9778="","",VLOOKUP(G9778,номенклатури!R:T,3,0))</f>
        <v/>
      </c>
      <c r="F9778" s="159" t="str">
        <f>IF(G9778="","",IF(ISERROR(VLOOKUP(G9778,номенклатури!V:V,1,0)),E9778*H9778,E9778*I9778))</f>
        <v/>
      </c>
      <c r="G9778" s="14"/>
      <c r="H9778" s="15"/>
      <c r="I9778" s="15"/>
      <c r="J9778" s="15"/>
      <c r="K9778" s="15"/>
      <c r="L9778" s="217"/>
      <c r="M9778" s="22"/>
      <c r="N9778" s="119" t="str">
        <f>IF(G9778="","",VLOOKUP(G9778,номенклатури!R:U,4,0))</f>
        <v/>
      </c>
      <c r="O9778" s="119" t="str">
        <f>IF(M9778="","",VLOOKUP(M9778,'14'!D:D,1,0))</f>
        <v/>
      </c>
    </row>
    <row r="9779" spans="1:15" ht="12.75" customHeight="1" x14ac:dyDescent="0.2">
      <c r="A9779" s="36" t="str">
        <f>'0'!$A$4</f>
        <v>………………..</v>
      </c>
      <c r="B9779" s="37">
        <f>'0'!$A$2</f>
        <v>46112</v>
      </c>
      <c r="C9779" s="37" t="s">
        <v>1243</v>
      </c>
      <c r="D9779" s="119" t="str">
        <f>IF(G9779="","",VLOOKUP(G9779,номенклатури!R:T,2,0))</f>
        <v/>
      </c>
      <c r="E9779" s="333" t="str">
        <f>IF(G9779="","",VLOOKUP(G9779,номенклатури!R:T,3,0))</f>
        <v/>
      </c>
      <c r="F9779" s="159" t="str">
        <f>IF(G9779="","",IF(ISERROR(VLOOKUP(G9779,номенклатури!V:V,1,0)),E9779*H9779,E9779*I9779))</f>
        <v/>
      </c>
      <c r="G9779" s="14"/>
      <c r="H9779" s="15"/>
      <c r="I9779" s="15"/>
      <c r="J9779" s="15"/>
      <c r="K9779" s="15"/>
      <c r="L9779" s="217"/>
      <c r="M9779" s="22"/>
      <c r="N9779" s="119" t="str">
        <f>IF(G9779="","",VLOOKUP(G9779,номенклатури!R:U,4,0))</f>
        <v/>
      </c>
      <c r="O9779" s="119" t="str">
        <f>IF(M9779="","",VLOOKUP(M9779,'14'!D:D,1,0))</f>
        <v/>
      </c>
    </row>
    <row r="9780" spans="1:15" ht="12.75" customHeight="1" x14ac:dyDescent="0.2">
      <c r="A9780" s="36" t="str">
        <f>'0'!$A$4</f>
        <v>………………..</v>
      </c>
      <c r="B9780" s="37">
        <f>'0'!$A$2</f>
        <v>46112</v>
      </c>
      <c r="C9780" s="37" t="s">
        <v>1243</v>
      </c>
      <c r="D9780" s="119" t="str">
        <f>IF(G9780="","",VLOOKUP(G9780,номенклатури!R:T,2,0))</f>
        <v/>
      </c>
      <c r="E9780" s="333" t="str">
        <f>IF(G9780="","",VLOOKUP(G9780,номенклатури!R:T,3,0))</f>
        <v/>
      </c>
      <c r="F9780" s="159" t="str">
        <f>IF(G9780="","",IF(ISERROR(VLOOKUP(G9780,номенклатури!V:V,1,0)),E9780*H9780,E9780*I9780))</f>
        <v/>
      </c>
      <c r="G9780" s="14"/>
      <c r="H9780" s="15"/>
      <c r="I9780" s="15"/>
      <c r="J9780" s="15"/>
      <c r="K9780" s="15"/>
      <c r="L9780" s="217"/>
      <c r="M9780" s="22"/>
      <c r="N9780" s="119" t="str">
        <f>IF(G9780="","",VLOOKUP(G9780,номенклатури!R:U,4,0))</f>
        <v/>
      </c>
      <c r="O9780" s="119" t="str">
        <f>IF(M9780="","",VLOOKUP(M9780,'14'!D:D,1,0))</f>
        <v/>
      </c>
    </row>
    <row r="9781" spans="1:15" ht="12.75" customHeight="1" x14ac:dyDescent="0.2">
      <c r="A9781" s="36" t="str">
        <f>'0'!$A$4</f>
        <v>………………..</v>
      </c>
      <c r="B9781" s="37">
        <f>'0'!$A$2</f>
        <v>46112</v>
      </c>
      <c r="C9781" s="37" t="s">
        <v>1243</v>
      </c>
      <c r="D9781" s="119" t="str">
        <f>IF(G9781="","",VLOOKUP(G9781,номенклатури!R:T,2,0))</f>
        <v/>
      </c>
      <c r="E9781" s="333" t="str">
        <f>IF(G9781="","",VLOOKUP(G9781,номенклатури!R:T,3,0))</f>
        <v/>
      </c>
      <c r="F9781" s="159" t="str">
        <f>IF(G9781="","",IF(ISERROR(VLOOKUP(G9781,номенклатури!V:V,1,0)),E9781*H9781,E9781*I9781))</f>
        <v/>
      </c>
      <c r="G9781" s="14"/>
      <c r="H9781" s="15"/>
      <c r="I9781" s="15"/>
      <c r="J9781" s="15"/>
      <c r="K9781" s="15"/>
      <c r="L9781" s="217"/>
      <c r="M9781" s="22"/>
      <c r="N9781" s="119" t="str">
        <f>IF(G9781="","",VLOOKUP(G9781,номенклатури!R:U,4,0))</f>
        <v/>
      </c>
      <c r="O9781" s="119" t="str">
        <f>IF(M9781="","",VLOOKUP(M9781,'14'!D:D,1,0))</f>
        <v/>
      </c>
    </row>
    <row r="9782" spans="1:15" ht="12.75" customHeight="1" x14ac:dyDescent="0.2">
      <c r="A9782" s="36" t="str">
        <f>'0'!$A$4</f>
        <v>………………..</v>
      </c>
      <c r="B9782" s="37">
        <f>'0'!$A$2</f>
        <v>46112</v>
      </c>
      <c r="C9782" s="37" t="s">
        <v>1243</v>
      </c>
      <c r="D9782" s="119" t="str">
        <f>IF(G9782="","",VLOOKUP(G9782,номенклатури!R:T,2,0))</f>
        <v/>
      </c>
      <c r="E9782" s="333" t="str">
        <f>IF(G9782="","",VLOOKUP(G9782,номенклатури!R:T,3,0))</f>
        <v/>
      </c>
      <c r="F9782" s="159" t="str">
        <f>IF(G9782="","",IF(ISERROR(VLOOKUP(G9782,номенклатури!V:V,1,0)),E9782*H9782,E9782*I9782))</f>
        <v/>
      </c>
      <c r="G9782" s="14"/>
      <c r="H9782" s="15"/>
      <c r="I9782" s="15"/>
      <c r="J9782" s="15"/>
      <c r="K9782" s="15"/>
      <c r="L9782" s="217"/>
      <c r="M9782" s="22"/>
      <c r="N9782" s="119" t="str">
        <f>IF(G9782="","",VLOOKUP(G9782,номенклатури!R:U,4,0))</f>
        <v/>
      </c>
      <c r="O9782" s="119" t="str">
        <f>IF(M9782="","",VLOOKUP(M9782,'14'!D:D,1,0))</f>
        <v/>
      </c>
    </row>
    <row r="9783" spans="1:15" ht="12.75" customHeight="1" x14ac:dyDescent="0.2">
      <c r="A9783" s="36" t="str">
        <f>'0'!$A$4</f>
        <v>………………..</v>
      </c>
      <c r="B9783" s="37">
        <f>'0'!$A$2</f>
        <v>46112</v>
      </c>
      <c r="C9783" s="37" t="s">
        <v>1243</v>
      </c>
      <c r="D9783" s="119" t="str">
        <f>IF(G9783="","",VLOOKUP(G9783,номенклатури!R:T,2,0))</f>
        <v/>
      </c>
      <c r="E9783" s="333" t="str">
        <f>IF(G9783="","",VLOOKUP(G9783,номенклатури!R:T,3,0))</f>
        <v/>
      </c>
      <c r="F9783" s="159" t="str">
        <f>IF(G9783="","",IF(ISERROR(VLOOKUP(G9783,номенклатури!V:V,1,0)),E9783*H9783,E9783*I9783))</f>
        <v/>
      </c>
      <c r="G9783" s="14"/>
      <c r="H9783" s="15"/>
      <c r="I9783" s="15"/>
      <c r="J9783" s="15"/>
      <c r="K9783" s="15"/>
      <c r="L9783" s="217"/>
      <c r="M9783" s="22"/>
      <c r="N9783" s="119" t="str">
        <f>IF(G9783="","",VLOOKUP(G9783,номенклатури!R:U,4,0))</f>
        <v/>
      </c>
      <c r="O9783" s="119" t="str">
        <f>IF(M9783="","",VLOOKUP(M9783,'14'!D:D,1,0))</f>
        <v/>
      </c>
    </row>
    <row r="9784" spans="1:15" ht="12.75" customHeight="1" x14ac:dyDescent="0.2">
      <c r="A9784" s="36" t="str">
        <f>'0'!$A$4</f>
        <v>………………..</v>
      </c>
      <c r="B9784" s="37">
        <f>'0'!$A$2</f>
        <v>46112</v>
      </c>
      <c r="C9784" s="37" t="s">
        <v>1243</v>
      </c>
      <c r="D9784" s="119" t="str">
        <f>IF(G9784="","",VLOOKUP(G9784,номенклатури!R:T,2,0))</f>
        <v/>
      </c>
      <c r="E9784" s="333" t="str">
        <f>IF(G9784="","",VLOOKUP(G9784,номенклатури!R:T,3,0))</f>
        <v/>
      </c>
      <c r="F9784" s="159" t="str">
        <f>IF(G9784="","",IF(ISERROR(VLOOKUP(G9784,номенклатури!V:V,1,0)),E9784*H9784,E9784*I9784))</f>
        <v/>
      </c>
      <c r="G9784" s="14"/>
      <c r="H9784" s="15"/>
      <c r="I9784" s="15"/>
      <c r="J9784" s="15"/>
      <c r="K9784" s="15"/>
      <c r="L9784" s="217"/>
      <c r="M9784" s="22"/>
      <c r="N9784" s="119" t="str">
        <f>IF(G9784="","",VLOOKUP(G9784,номенклатури!R:U,4,0))</f>
        <v/>
      </c>
      <c r="O9784" s="119" t="str">
        <f>IF(M9784="","",VLOOKUP(M9784,'14'!D:D,1,0))</f>
        <v/>
      </c>
    </row>
    <row r="9785" spans="1:15" ht="12.75" customHeight="1" x14ac:dyDescent="0.2">
      <c r="A9785" s="36" t="str">
        <f>'0'!$A$4</f>
        <v>………………..</v>
      </c>
      <c r="B9785" s="37">
        <f>'0'!$A$2</f>
        <v>46112</v>
      </c>
      <c r="C9785" s="37" t="s">
        <v>1243</v>
      </c>
      <c r="D9785" s="119" t="str">
        <f>IF(G9785="","",VLOOKUP(G9785,номенклатури!R:T,2,0))</f>
        <v/>
      </c>
      <c r="E9785" s="333" t="str">
        <f>IF(G9785="","",VLOOKUP(G9785,номенклатури!R:T,3,0))</f>
        <v/>
      </c>
      <c r="F9785" s="159" t="str">
        <f>IF(G9785="","",IF(ISERROR(VLOOKUP(G9785,номенклатури!V:V,1,0)),E9785*H9785,E9785*I9785))</f>
        <v/>
      </c>
      <c r="G9785" s="14"/>
      <c r="H9785" s="15"/>
      <c r="I9785" s="15"/>
      <c r="J9785" s="15"/>
      <c r="K9785" s="15"/>
      <c r="L9785" s="217"/>
      <c r="M9785" s="22"/>
      <c r="N9785" s="119" t="str">
        <f>IF(G9785="","",VLOOKUP(G9785,номенклатури!R:U,4,0))</f>
        <v/>
      </c>
      <c r="O9785" s="119" t="str">
        <f>IF(M9785="","",VLOOKUP(M9785,'14'!D:D,1,0))</f>
        <v/>
      </c>
    </row>
    <row r="9786" spans="1:15" ht="12.75" customHeight="1" x14ac:dyDescent="0.2">
      <c r="A9786" s="36" t="str">
        <f>'0'!$A$4</f>
        <v>………………..</v>
      </c>
      <c r="B9786" s="37">
        <f>'0'!$A$2</f>
        <v>46112</v>
      </c>
      <c r="C9786" s="37" t="s">
        <v>1243</v>
      </c>
      <c r="D9786" s="119" t="str">
        <f>IF(G9786="","",VLOOKUP(G9786,номенклатури!R:T,2,0))</f>
        <v/>
      </c>
      <c r="E9786" s="333" t="str">
        <f>IF(G9786="","",VLOOKUP(G9786,номенклатури!R:T,3,0))</f>
        <v/>
      </c>
      <c r="F9786" s="159" t="str">
        <f>IF(G9786="","",IF(ISERROR(VLOOKUP(G9786,номенклатури!V:V,1,0)),E9786*H9786,E9786*I9786))</f>
        <v/>
      </c>
      <c r="G9786" s="14"/>
      <c r="H9786" s="15"/>
      <c r="I9786" s="15"/>
      <c r="J9786" s="15"/>
      <c r="K9786" s="15"/>
      <c r="L9786" s="217"/>
      <c r="M9786" s="22"/>
      <c r="N9786" s="119" t="str">
        <f>IF(G9786="","",VLOOKUP(G9786,номенклатури!R:U,4,0))</f>
        <v/>
      </c>
      <c r="O9786" s="119" t="str">
        <f>IF(M9786="","",VLOOKUP(M9786,'14'!D:D,1,0))</f>
        <v/>
      </c>
    </row>
    <row r="9787" spans="1:15" ht="12.75" customHeight="1" x14ac:dyDescent="0.2">
      <c r="A9787" s="36" t="str">
        <f>'0'!$A$4</f>
        <v>………………..</v>
      </c>
      <c r="B9787" s="37">
        <f>'0'!$A$2</f>
        <v>46112</v>
      </c>
      <c r="C9787" s="37" t="s">
        <v>1243</v>
      </c>
      <c r="D9787" s="119" t="str">
        <f>IF(G9787="","",VLOOKUP(G9787,номенклатури!R:T,2,0))</f>
        <v/>
      </c>
      <c r="E9787" s="333" t="str">
        <f>IF(G9787="","",VLOOKUP(G9787,номенклатури!R:T,3,0))</f>
        <v/>
      </c>
      <c r="F9787" s="159" t="str">
        <f>IF(G9787="","",IF(ISERROR(VLOOKUP(G9787,номенклатури!V:V,1,0)),E9787*H9787,E9787*I9787))</f>
        <v/>
      </c>
      <c r="G9787" s="14"/>
      <c r="H9787" s="15"/>
      <c r="I9787" s="15"/>
      <c r="J9787" s="15"/>
      <c r="K9787" s="15"/>
      <c r="L9787" s="217"/>
      <c r="M9787" s="22"/>
      <c r="N9787" s="119" t="str">
        <f>IF(G9787="","",VLOOKUP(G9787,номенклатури!R:U,4,0))</f>
        <v/>
      </c>
      <c r="O9787" s="119" t="str">
        <f>IF(M9787="","",VLOOKUP(M9787,'14'!D:D,1,0))</f>
        <v/>
      </c>
    </row>
    <row r="9788" spans="1:15" ht="12.75" customHeight="1" x14ac:dyDescent="0.2">
      <c r="A9788" s="36" t="str">
        <f>'0'!$A$4</f>
        <v>………………..</v>
      </c>
      <c r="B9788" s="37">
        <f>'0'!$A$2</f>
        <v>46112</v>
      </c>
      <c r="C9788" s="37" t="s">
        <v>1243</v>
      </c>
      <c r="D9788" s="119" t="str">
        <f>IF(G9788="","",VLOOKUP(G9788,номенклатури!R:T,2,0))</f>
        <v/>
      </c>
      <c r="E9788" s="333" t="str">
        <f>IF(G9788="","",VLOOKUP(G9788,номенклатури!R:T,3,0))</f>
        <v/>
      </c>
      <c r="F9788" s="159" t="str">
        <f>IF(G9788="","",IF(ISERROR(VLOOKUP(G9788,номенклатури!V:V,1,0)),E9788*H9788,E9788*I9788))</f>
        <v/>
      </c>
      <c r="G9788" s="14"/>
      <c r="H9788" s="15"/>
      <c r="I9788" s="15"/>
      <c r="J9788" s="15"/>
      <c r="K9788" s="15"/>
      <c r="L9788" s="217"/>
      <c r="M9788" s="22"/>
      <c r="N9788" s="119" t="str">
        <f>IF(G9788="","",VLOOKUP(G9788,номенклатури!R:U,4,0))</f>
        <v/>
      </c>
      <c r="O9788" s="119" t="str">
        <f>IF(M9788="","",VLOOKUP(M9788,'14'!D:D,1,0))</f>
        <v/>
      </c>
    </row>
    <row r="9789" spans="1:15" ht="12.75" customHeight="1" x14ac:dyDescent="0.2">
      <c r="A9789" s="36" t="str">
        <f>'0'!$A$4</f>
        <v>………………..</v>
      </c>
      <c r="B9789" s="37">
        <f>'0'!$A$2</f>
        <v>46112</v>
      </c>
      <c r="C9789" s="37" t="s">
        <v>1243</v>
      </c>
      <c r="D9789" s="119" t="str">
        <f>IF(G9789="","",VLOOKUP(G9789,номенклатури!R:T,2,0))</f>
        <v/>
      </c>
      <c r="E9789" s="333" t="str">
        <f>IF(G9789="","",VLOOKUP(G9789,номенклатури!R:T,3,0))</f>
        <v/>
      </c>
      <c r="F9789" s="159" t="str">
        <f>IF(G9789="","",IF(ISERROR(VLOOKUP(G9789,номенклатури!V:V,1,0)),E9789*H9789,E9789*I9789))</f>
        <v/>
      </c>
      <c r="G9789" s="14"/>
      <c r="H9789" s="15"/>
      <c r="I9789" s="15"/>
      <c r="J9789" s="15"/>
      <c r="K9789" s="15"/>
      <c r="L9789" s="217"/>
      <c r="M9789" s="22"/>
      <c r="N9789" s="119" t="str">
        <f>IF(G9789="","",VLOOKUP(G9789,номенклатури!R:U,4,0))</f>
        <v/>
      </c>
      <c r="O9789" s="119" t="str">
        <f>IF(M9789="","",VLOOKUP(M9789,'14'!D:D,1,0))</f>
        <v/>
      </c>
    </row>
    <row r="9790" spans="1:15" ht="12.75" customHeight="1" x14ac:dyDescent="0.2">
      <c r="A9790" s="36" t="str">
        <f>'0'!$A$4</f>
        <v>………………..</v>
      </c>
      <c r="B9790" s="37">
        <f>'0'!$A$2</f>
        <v>46112</v>
      </c>
      <c r="C9790" s="37" t="s">
        <v>1243</v>
      </c>
      <c r="D9790" s="119" t="str">
        <f>IF(G9790="","",VLOOKUP(G9790,номенклатури!R:T,2,0))</f>
        <v/>
      </c>
      <c r="E9790" s="333" t="str">
        <f>IF(G9790="","",VLOOKUP(G9790,номенклатури!R:T,3,0))</f>
        <v/>
      </c>
      <c r="F9790" s="159" t="str">
        <f>IF(G9790="","",IF(ISERROR(VLOOKUP(G9790,номенклатури!V:V,1,0)),E9790*H9790,E9790*I9790))</f>
        <v/>
      </c>
      <c r="G9790" s="14"/>
      <c r="H9790" s="15"/>
      <c r="I9790" s="15"/>
      <c r="J9790" s="15"/>
      <c r="K9790" s="15"/>
      <c r="L9790" s="217"/>
      <c r="M9790" s="22"/>
      <c r="N9790" s="119" t="str">
        <f>IF(G9790="","",VLOOKUP(G9790,номенклатури!R:U,4,0))</f>
        <v/>
      </c>
      <c r="O9790" s="119" t="str">
        <f>IF(M9790="","",VLOOKUP(M9790,'14'!D:D,1,0))</f>
        <v/>
      </c>
    </row>
    <row r="9791" spans="1:15" ht="12.75" customHeight="1" x14ac:dyDescent="0.2">
      <c r="A9791" s="36" t="str">
        <f>'0'!$A$4</f>
        <v>………………..</v>
      </c>
      <c r="B9791" s="37">
        <f>'0'!$A$2</f>
        <v>46112</v>
      </c>
      <c r="C9791" s="37" t="s">
        <v>1243</v>
      </c>
      <c r="D9791" s="119" t="str">
        <f>IF(G9791="","",VLOOKUP(G9791,номенклатури!R:T,2,0))</f>
        <v/>
      </c>
      <c r="E9791" s="333" t="str">
        <f>IF(G9791="","",VLOOKUP(G9791,номенклатури!R:T,3,0))</f>
        <v/>
      </c>
      <c r="F9791" s="159" t="str">
        <f>IF(G9791="","",IF(ISERROR(VLOOKUP(G9791,номенклатури!V:V,1,0)),E9791*H9791,E9791*I9791))</f>
        <v/>
      </c>
      <c r="G9791" s="14"/>
      <c r="H9791" s="15"/>
      <c r="I9791" s="15"/>
      <c r="J9791" s="15"/>
      <c r="K9791" s="15"/>
      <c r="L9791" s="217"/>
      <c r="M9791" s="22"/>
      <c r="N9791" s="119" t="str">
        <f>IF(G9791="","",VLOOKUP(G9791,номенклатури!R:U,4,0))</f>
        <v/>
      </c>
      <c r="O9791" s="119" t="str">
        <f>IF(M9791="","",VLOOKUP(M9791,'14'!D:D,1,0))</f>
        <v/>
      </c>
    </row>
    <row r="9792" spans="1:15" ht="12.75" customHeight="1" x14ac:dyDescent="0.2">
      <c r="A9792" s="36" t="str">
        <f>'0'!$A$4</f>
        <v>………………..</v>
      </c>
      <c r="B9792" s="37">
        <f>'0'!$A$2</f>
        <v>46112</v>
      </c>
      <c r="C9792" s="37" t="s">
        <v>1243</v>
      </c>
      <c r="D9792" s="119" t="str">
        <f>IF(G9792="","",VLOOKUP(G9792,номенклатури!R:T,2,0))</f>
        <v/>
      </c>
      <c r="E9792" s="333" t="str">
        <f>IF(G9792="","",VLOOKUP(G9792,номенклатури!R:T,3,0))</f>
        <v/>
      </c>
      <c r="F9792" s="159" t="str">
        <f>IF(G9792="","",IF(ISERROR(VLOOKUP(G9792,номенклатури!V:V,1,0)),E9792*H9792,E9792*I9792))</f>
        <v/>
      </c>
      <c r="G9792" s="14"/>
      <c r="H9792" s="15"/>
      <c r="I9792" s="15"/>
      <c r="J9792" s="15"/>
      <c r="K9792" s="15"/>
      <c r="L9792" s="217"/>
      <c r="M9792" s="22"/>
      <c r="N9792" s="119" t="str">
        <f>IF(G9792="","",VLOOKUP(G9792,номенклатури!R:U,4,0))</f>
        <v/>
      </c>
      <c r="O9792" s="119" t="str">
        <f>IF(M9792="","",VLOOKUP(M9792,'14'!D:D,1,0))</f>
        <v/>
      </c>
    </row>
    <row r="9793" spans="1:15" ht="12.75" customHeight="1" x14ac:dyDescent="0.2">
      <c r="A9793" s="36" t="str">
        <f>'0'!$A$4</f>
        <v>………………..</v>
      </c>
      <c r="B9793" s="37">
        <f>'0'!$A$2</f>
        <v>46112</v>
      </c>
      <c r="C9793" s="37" t="s">
        <v>1243</v>
      </c>
      <c r="D9793" s="119" t="str">
        <f>IF(G9793="","",VLOOKUP(G9793,номенклатури!R:T,2,0))</f>
        <v/>
      </c>
      <c r="E9793" s="333" t="str">
        <f>IF(G9793="","",VLOOKUP(G9793,номенклатури!R:T,3,0))</f>
        <v/>
      </c>
      <c r="F9793" s="159" t="str">
        <f>IF(G9793="","",IF(ISERROR(VLOOKUP(G9793,номенклатури!V:V,1,0)),E9793*H9793,E9793*I9793))</f>
        <v/>
      </c>
      <c r="G9793" s="14"/>
      <c r="H9793" s="15"/>
      <c r="I9793" s="15"/>
      <c r="J9793" s="15"/>
      <c r="K9793" s="15"/>
      <c r="L9793" s="217"/>
      <c r="M9793" s="22"/>
      <c r="N9793" s="119" t="str">
        <f>IF(G9793="","",VLOOKUP(G9793,номенклатури!R:U,4,0))</f>
        <v/>
      </c>
      <c r="O9793" s="119" t="str">
        <f>IF(M9793="","",VLOOKUP(M9793,'14'!D:D,1,0))</f>
        <v/>
      </c>
    </row>
    <row r="9794" spans="1:15" ht="12.75" customHeight="1" x14ac:dyDescent="0.2">
      <c r="A9794" s="36" t="str">
        <f>'0'!$A$4</f>
        <v>………………..</v>
      </c>
      <c r="B9794" s="37">
        <f>'0'!$A$2</f>
        <v>46112</v>
      </c>
      <c r="C9794" s="37" t="s">
        <v>1243</v>
      </c>
      <c r="D9794" s="119" t="str">
        <f>IF(G9794="","",VLOOKUP(G9794,номенклатури!R:T,2,0))</f>
        <v/>
      </c>
      <c r="E9794" s="333" t="str">
        <f>IF(G9794="","",VLOOKUP(G9794,номенклатури!R:T,3,0))</f>
        <v/>
      </c>
      <c r="F9794" s="159" t="str">
        <f>IF(G9794="","",IF(ISERROR(VLOOKUP(G9794,номенклатури!V:V,1,0)),E9794*H9794,E9794*I9794))</f>
        <v/>
      </c>
      <c r="G9794" s="14"/>
      <c r="H9794" s="15"/>
      <c r="I9794" s="15"/>
      <c r="J9794" s="15"/>
      <c r="K9794" s="15"/>
      <c r="L9794" s="217"/>
      <c r="M9794" s="22"/>
      <c r="N9794" s="119" t="str">
        <f>IF(G9794="","",VLOOKUP(G9794,номенклатури!R:U,4,0))</f>
        <v/>
      </c>
      <c r="O9794" s="119" t="str">
        <f>IF(M9794="","",VLOOKUP(M9794,'14'!D:D,1,0))</f>
        <v/>
      </c>
    </row>
    <row r="9795" spans="1:15" ht="12.75" customHeight="1" x14ac:dyDescent="0.2">
      <c r="A9795" s="36" t="str">
        <f>'0'!$A$4</f>
        <v>………………..</v>
      </c>
      <c r="B9795" s="37">
        <f>'0'!$A$2</f>
        <v>46112</v>
      </c>
      <c r="C9795" s="37" t="s">
        <v>1243</v>
      </c>
      <c r="D9795" s="119" t="str">
        <f>IF(G9795="","",VLOOKUP(G9795,номенклатури!R:T,2,0))</f>
        <v/>
      </c>
      <c r="E9795" s="333" t="str">
        <f>IF(G9795="","",VLOOKUP(G9795,номенклатури!R:T,3,0))</f>
        <v/>
      </c>
      <c r="F9795" s="159" t="str">
        <f>IF(G9795="","",IF(ISERROR(VLOOKUP(G9795,номенклатури!V:V,1,0)),E9795*H9795,E9795*I9795))</f>
        <v/>
      </c>
      <c r="G9795" s="14"/>
      <c r="H9795" s="15"/>
      <c r="I9795" s="15"/>
      <c r="J9795" s="15"/>
      <c r="K9795" s="15"/>
      <c r="L9795" s="217"/>
      <c r="M9795" s="22"/>
      <c r="N9795" s="119" t="str">
        <f>IF(G9795="","",VLOOKUP(G9795,номенклатури!R:U,4,0))</f>
        <v/>
      </c>
      <c r="O9795" s="119" t="str">
        <f>IF(M9795="","",VLOOKUP(M9795,'14'!D:D,1,0))</f>
        <v/>
      </c>
    </row>
    <row r="9796" spans="1:15" ht="12.75" customHeight="1" x14ac:dyDescent="0.2">
      <c r="A9796" s="36" t="str">
        <f>'0'!$A$4</f>
        <v>………………..</v>
      </c>
      <c r="B9796" s="37">
        <f>'0'!$A$2</f>
        <v>46112</v>
      </c>
      <c r="C9796" s="37" t="s">
        <v>1243</v>
      </c>
      <c r="D9796" s="119" t="str">
        <f>IF(G9796="","",VLOOKUP(G9796,номенклатури!R:T,2,0))</f>
        <v/>
      </c>
      <c r="E9796" s="333" t="str">
        <f>IF(G9796="","",VLOOKUP(G9796,номенклатури!R:T,3,0))</f>
        <v/>
      </c>
      <c r="F9796" s="159" t="str">
        <f>IF(G9796="","",IF(ISERROR(VLOOKUP(G9796,номенклатури!V:V,1,0)),E9796*H9796,E9796*I9796))</f>
        <v/>
      </c>
      <c r="G9796" s="14"/>
      <c r="H9796" s="15"/>
      <c r="I9796" s="15"/>
      <c r="J9796" s="15"/>
      <c r="K9796" s="15"/>
      <c r="L9796" s="217"/>
      <c r="M9796" s="22"/>
      <c r="N9796" s="119" t="str">
        <f>IF(G9796="","",VLOOKUP(G9796,номенклатури!R:U,4,0))</f>
        <v/>
      </c>
      <c r="O9796" s="119" t="str">
        <f>IF(M9796="","",VLOOKUP(M9796,'14'!D:D,1,0))</f>
        <v/>
      </c>
    </row>
    <row r="9797" spans="1:15" ht="12.75" customHeight="1" x14ac:dyDescent="0.2">
      <c r="A9797" s="36" t="str">
        <f>'0'!$A$4</f>
        <v>………………..</v>
      </c>
      <c r="B9797" s="37">
        <f>'0'!$A$2</f>
        <v>46112</v>
      </c>
      <c r="C9797" s="37" t="s">
        <v>1243</v>
      </c>
      <c r="D9797" s="119" t="str">
        <f>IF(G9797="","",VLOOKUP(G9797,номенклатури!R:T,2,0))</f>
        <v/>
      </c>
      <c r="E9797" s="333" t="str">
        <f>IF(G9797="","",VLOOKUP(G9797,номенклатури!R:T,3,0))</f>
        <v/>
      </c>
      <c r="F9797" s="159" t="str">
        <f>IF(G9797="","",IF(ISERROR(VLOOKUP(G9797,номенклатури!V:V,1,0)),E9797*H9797,E9797*I9797))</f>
        <v/>
      </c>
      <c r="G9797" s="14"/>
      <c r="H9797" s="15"/>
      <c r="I9797" s="15"/>
      <c r="J9797" s="15"/>
      <c r="K9797" s="15"/>
      <c r="L9797" s="217"/>
      <c r="M9797" s="22"/>
      <c r="N9797" s="119" t="str">
        <f>IF(G9797="","",VLOOKUP(G9797,номенклатури!R:U,4,0))</f>
        <v/>
      </c>
      <c r="O9797" s="119" t="str">
        <f>IF(M9797="","",VLOOKUP(M9797,'14'!D:D,1,0))</f>
        <v/>
      </c>
    </row>
    <row r="9798" spans="1:15" ht="12.75" customHeight="1" x14ac:dyDescent="0.2">
      <c r="A9798" s="36" t="str">
        <f>'0'!$A$4</f>
        <v>………………..</v>
      </c>
      <c r="B9798" s="37">
        <f>'0'!$A$2</f>
        <v>46112</v>
      </c>
      <c r="C9798" s="37" t="s">
        <v>1243</v>
      </c>
      <c r="D9798" s="119" t="str">
        <f>IF(G9798="","",VLOOKUP(G9798,номенклатури!R:T,2,0))</f>
        <v/>
      </c>
      <c r="E9798" s="333" t="str">
        <f>IF(G9798="","",VLOOKUP(G9798,номенклатури!R:T,3,0))</f>
        <v/>
      </c>
      <c r="F9798" s="159" t="str">
        <f>IF(G9798="","",IF(ISERROR(VLOOKUP(G9798,номенклатури!V:V,1,0)),E9798*H9798,E9798*I9798))</f>
        <v/>
      </c>
      <c r="G9798" s="14"/>
      <c r="H9798" s="15"/>
      <c r="I9798" s="15"/>
      <c r="J9798" s="15"/>
      <c r="K9798" s="15"/>
      <c r="L9798" s="217"/>
      <c r="M9798" s="22"/>
      <c r="N9798" s="119" t="str">
        <f>IF(G9798="","",VLOOKUP(G9798,номенклатури!R:U,4,0))</f>
        <v/>
      </c>
      <c r="O9798" s="119" t="str">
        <f>IF(M9798="","",VLOOKUP(M9798,'14'!D:D,1,0))</f>
        <v/>
      </c>
    </row>
    <row r="9799" spans="1:15" ht="12.75" customHeight="1" x14ac:dyDescent="0.2">
      <c r="A9799" s="36" t="str">
        <f>'0'!$A$4</f>
        <v>………………..</v>
      </c>
      <c r="B9799" s="37">
        <f>'0'!$A$2</f>
        <v>46112</v>
      </c>
      <c r="C9799" s="37" t="s">
        <v>1243</v>
      </c>
      <c r="D9799" s="119" t="str">
        <f>IF(G9799="","",VLOOKUP(G9799,номенклатури!R:T,2,0))</f>
        <v/>
      </c>
      <c r="E9799" s="333" t="str">
        <f>IF(G9799="","",VLOOKUP(G9799,номенклатури!R:T,3,0))</f>
        <v/>
      </c>
      <c r="F9799" s="159" t="str">
        <f>IF(G9799="","",IF(ISERROR(VLOOKUP(G9799,номенклатури!V:V,1,0)),E9799*H9799,E9799*I9799))</f>
        <v/>
      </c>
      <c r="G9799" s="14"/>
      <c r="H9799" s="15"/>
      <c r="I9799" s="15"/>
      <c r="J9799" s="15"/>
      <c r="K9799" s="15"/>
      <c r="L9799" s="217"/>
      <c r="M9799" s="22"/>
      <c r="N9799" s="119" t="str">
        <f>IF(G9799="","",VLOOKUP(G9799,номенклатури!R:U,4,0))</f>
        <v/>
      </c>
      <c r="O9799" s="119" t="str">
        <f>IF(M9799="","",VLOOKUP(M9799,'14'!D:D,1,0))</f>
        <v/>
      </c>
    </row>
    <row r="9800" spans="1:15" ht="12.75" customHeight="1" x14ac:dyDescent="0.2">
      <c r="A9800" s="36" t="str">
        <f>'0'!$A$4</f>
        <v>………………..</v>
      </c>
      <c r="B9800" s="37">
        <f>'0'!$A$2</f>
        <v>46112</v>
      </c>
      <c r="C9800" s="37" t="s">
        <v>1243</v>
      </c>
      <c r="D9800" s="119" t="str">
        <f>IF(G9800="","",VLOOKUP(G9800,номенклатури!R:T,2,0))</f>
        <v/>
      </c>
      <c r="E9800" s="333" t="str">
        <f>IF(G9800="","",VLOOKUP(G9800,номенклатури!R:T,3,0))</f>
        <v/>
      </c>
      <c r="F9800" s="159" t="str">
        <f>IF(G9800="","",IF(ISERROR(VLOOKUP(G9800,номенклатури!V:V,1,0)),E9800*H9800,E9800*I9800))</f>
        <v/>
      </c>
      <c r="G9800" s="14"/>
      <c r="H9800" s="15"/>
      <c r="I9800" s="15"/>
      <c r="J9800" s="15"/>
      <c r="K9800" s="15"/>
      <c r="L9800" s="217"/>
      <c r="M9800" s="22"/>
      <c r="N9800" s="119" t="str">
        <f>IF(G9800="","",VLOOKUP(G9800,номенклатури!R:U,4,0))</f>
        <v/>
      </c>
      <c r="O9800" s="119" t="str">
        <f>IF(M9800="","",VLOOKUP(M9800,'14'!D:D,1,0))</f>
        <v/>
      </c>
    </row>
    <row r="9801" spans="1:15" ht="12.75" customHeight="1" x14ac:dyDescent="0.2">
      <c r="A9801" s="36" t="str">
        <f>'0'!$A$4</f>
        <v>………………..</v>
      </c>
      <c r="B9801" s="37">
        <f>'0'!$A$2</f>
        <v>46112</v>
      </c>
      <c r="C9801" s="37" t="s">
        <v>1243</v>
      </c>
      <c r="D9801" s="119" t="str">
        <f>IF(G9801="","",VLOOKUP(G9801,номенклатури!R:T,2,0))</f>
        <v/>
      </c>
      <c r="E9801" s="333" t="str">
        <f>IF(G9801="","",VLOOKUP(G9801,номенклатури!R:T,3,0))</f>
        <v/>
      </c>
      <c r="F9801" s="159" t="str">
        <f>IF(G9801="","",IF(ISERROR(VLOOKUP(G9801,номенклатури!V:V,1,0)),E9801*H9801,E9801*I9801))</f>
        <v/>
      </c>
      <c r="G9801" s="14"/>
      <c r="H9801" s="15"/>
      <c r="I9801" s="15"/>
      <c r="J9801" s="15"/>
      <c r="K9801" s="15"/>
      <c r="L9801" s="217"/>
      <c r="M9801" s="22"/>
      <c r="N9801" s="119" t="str">
        <f>IF(G9801="","",VLOOKUP(G9801,номенклатури!R:U,4,0))</f>
        <v/>
      </c>
      <c r="O9801" s="119" t="str">
        <f>IF(M9801="","",VLOOKUP(M9801,'14'!D:D,1,0))</f>
        <v/>
      </c>
    </row>
    <row r="9802" spans="1:15" ht="12.75" customHeight="1" x14ac:dyDescent="0.2">
      <c r="A9802" s="36" t="str">
        <f>'0'!$A$4</f>
        <v>………………..</v>
      </c>
      <c r="B9802" s="37">
        <f>'0'!$A$2</f>
        <v>46112</v>
      </c>
      <c r="C9802" s="37" t="s">
        <v>1243</v>
      </c>
      <c r="D9802" s="119" t="str">
        <f>IF(G9802="","",VLOOKUP(G9802,номенклатури!R:T,2,0))</f>
        <v/>
      </c>
      <c r="E9802" s="333" t="str">
        <f>IF(G9802="","",VLOOKUP(G9802,номенклатури!R:T,3,0))</f>
        <v/>
      </c>
      <c r="F9802" s="159" t="str">
        <f>IF(G9802="","",IF(ISERROR(VLOOKUP(G9802,номенклатури!V:V,1,0)),E9802*H9802,E9802*I9802))</f>
        <v/>
      </c>
      <c r="G9802" s="14"/>
      <c r="H9802" s="15"/>
      <c r="I9802" s="15"/>
      <c r="J9802" s="15"/>
      <c r="K9802" s="15"/>
      <c r="L9802" s="217"/>
      <c r="M9802" s="22"/>
      <c r="N9802" s="119" t="str">
        <f>IF(G9802="","",VLOOKUP(G9802,номенклатури!R:U,4,0))</f>
        <v/>
      </c>
      <c r="O9802" s="119" t="str">
        <f>IF(M9802="","",VLOOKUP(M9802,'14'!D:D,1,0))</f>
        <v/>
      </c>
    </row>
    <row r="9803" spans="1:15" ht="12.75" customHeight="1" x14ac:dyDescent="0.2">
      <c r="A9803" s="36" t="str">
        <f>'0'!$A$4</f>
        <v>………………..</v>
      </c>
      <c r="B9803" s="37">
        <f>'0'!$A$2</f>
        <v>46112</v>
      </c>
      <c r="C9803" s="37" t="s">
        <v>1243</v>
      </c>
      <c r="D9803" s="119" t="str">
        <f>IF(G9803="","",VLOOKUP(G9803,номенклатури!R:T,2,0))</f>
        <v/>
      </c>
      <c r="E9803" s="333" t="str">
        <f>IF(G9803="","",VLOOKUP(G9803,номенклатури!R:T,3,0))</f>
        <v/>
      </c>
      <c r="F9803" s="159" t="str">
        <f>IF(G9803="","",IF(ISERROR(VLOOKUP(G9803,номенклатури!V:V,1,0)),E9803*H9803,E9803*I9803))</f>
        <v/>
      </c>
      <c r="G9803" s="14"/>
      <c r="H9803" s="15"/>
      <c r="I9803" s="15"/>
      <c r="J9803" s="15"/>
      <c r="K9803" s="15"/>
      <c r="L9803" s="217"/>
      <c r="M9803" s="22"/>
      <c r="N9803" s="119" t="str">
        <f>IF(G9803="","",VLOOKUP(G9803,номенклатури!R:U,4,0))</f>
        <v/>
      </c>
      <c r="O9803" s="119" t="str">
        <f>IF(M9803="","",VLOOKUP(M9803,'14'!D:D,1,0))</f>
        <v/>
      </c>
    </row>
    <row r="9804" spans="1:15" ht="12.75" customHeight="1" x14ac:dyDescent="0.2">
      <c r="A9804" s="36" t="str">
        <f>'0'!$A$4</f>
        <v>………………..</v>
      </c>
      <c r="B9804" s="37">
        <f>'0'!$A$2</f>
        <v>46112</v>
      </c>
      <c r="C9804" s="37" t="s">
        <v>1243</v>
      </c>
      <c r="D9804" s="119" t="str">
        <f>IF(G9804="","",VLOOKUP(G9804,номенклатури!R:T,2,0))</f>
        <v/>
      </c>
      <c r="E9804" s="333" t="str">
        <f>IF(G9804="","",VLOOKUP(G9804,номенклатури!R:T,3,0))</f>
        <v/>
      </c>
      <c r="F9804" s="159" t="str">
        <f>IF(G9804="","",IF(ISERROR(VLOOKUP(G9804,номенклатури!V:V,1,0)),E9804*H9804,E9804*I9804))</f>
        <v/>
      </c>
      <c r="G9804" s="14"/>
      <c r="H9804" s="15"/>
      <c r="I9804" s="15"/>
      <c r="J9804" s="15"/>
      <c r="K9804" s="15"/>
      <c r="L9804" s="217"/>
      <c r="M9804" s="22"/>
      <c r="N9804" s="119" t="str">
        <f>IF(G9804="","",VLOOKUP(G9804,номенклатури!R:U,4,0))</f>
        <v/>
      </c>
      <c r="O9804" s="119" t="str">
        <f>IF(M9804="","",VLOOKUP(M9804,'14'!D:D,1,0))</f>
        <v/>
      </c>
    </row>
    <row r="9805" spans="1:15" ht="12.75" customHeight="1" x14ac:dyDescent="0.2">
      <c r="A9805" s="36" t="str">
        <f>'0'!$A$4</f>
        <v>………………..</v>
      </c>
      <c r="B9805" s="37">
        <f>'0'!$A$2</f>
        <v>46112</v>
      </c>
      <c r="C9805" s="37" t="s">
        <v>1243</v>
      </c>
      <c r="D9805" s="119" t="str">
        <f>IF(G9805="","",VLOOKUP(G9805,номенклатури!R:T,2,0))</f>
        <v/>
      </c>
      <c r="E9805" s="333" t="str">
        <f>IF(G9805="","",VLOOKUP(G9805,номенклатури!R:T,3,0))</f>
        <v/>
      </c>
      <c r="F9805" s="159" t="str">
        <f>IF(G9805="","",IF(ISERROR(VLOOKUP(G9805,номенклатури!V:V,1,0)),E9805*H9805,E9805*I9805))</f>
        <v/>
      </c>
      <c r="G9805" s="14"/>
      <c r="H9805" s="15"/>
      <c r="I9805" s="15"/>
      <c r="J9805" s="15"/>
      <c r="K9805" s="15"/>
      <c r="L9805" s="217"/>
      <c r="M9805" s="22"/>
      <c r="N9805" s="119" t="str">
        <f>IF(G9805="","",VLOOKUP(G9805,номенклатури!R:U,4,0))</f>
        <v/>
      </c>
      <c r="O9805" s="119" t="str">
        <f>IF(M9805="","",VLOOKUP(M9805,'14'!D:D,1,0))</f>
        <v/>
      </c>
    </row>
    <row r="9806" spans="1:15" ht="12.75" customHeight="1" x14ac:dyDescent="0.2">
      <c r="A9806" s="36" t="str">
        <f>'0'!$A$4</f>
        <v>………………..</v>
      </c>
      <c r="B9806" s="37">
        <f>'0'!$A$2</f>
        <v>46112</v>
      </c>
      <c r="C9806" s="37" t="s">
        <v>1243</v>
      </c>
      <c r="D9806" s="119" t="str">
        <f>IF(G9806="","",VLOOKUP(G9806,номенклатури!R:T,2,0))</f>
        <v/>
      </c>
      <c r="E9806" s="333" t="str">
        <f>IF(G9806="","",VLOOKUP(G9806,номенклатури!R:T,3,0))</f>
        <v/>
      </c>
      <c r="F9806" s="159" t="str">
        <f>IF(G9806="","",IF(ISERROR(VLOOKUP(G9806,номенклатури!V:V,1,0)),E9806*H9806,E9806*I9806))</f>
        <v/>
      </c>
      <c r="G9806" s="14"/>
      <c r="H9806" s="15"/>
      <c r="I9806" s="15"/>
      <c r="J9806" s="15"/>
      <c r="K9806" s="15"/>
      <c r="L9806" s="217"/>
      <c r="M9806" s="22"/>
      <c r="N9806" s="119" t="str">
        <f>IF(G9806="","",VLOOKUP(G9806,номенклатури!R:U,4,0))</f>
        <v/>
      </c>
      <c r="O9806" s="119" t="str">
        <f>IF(M9806="","",VLOOKUP(M9806,'14'!D:D,1,0))</f>
        <v/>
      </c>
    </row>
    <row r="9807" spans="1:15" ht="12.75" customHeight="1" x14ac:dyDescent="0.2">
      <c r="A9807" s="36" t="str">
        <f>'0'!$A$4</f>
        <v>………………..</v>
      </c>
      <c r="B9807" s="37">
        <f>'0'!$A$2</f>
        <v>46112</v>
      </c>
      <c r="C9807" s="37" t="s">
        <v>1243</v>
      </c>
      <c r="D9807" s="119" t="str">
        <f>IF(G9807="","",VLOOKUP(G9807,номенклатури!R:T,2,0))</f>
        <v/>
      </c>
      <c r="E9807" s="333" t="str">
        <f>IF(G9807="","",VLOOKUP(G9807,номенклатури!R:T,3,0))</f>
        <v/>
      </c>
      <c r="F9807" s="159" t="str">
        <f>IF(G9807="","",IF(ISERROR(VLOOKUP(G9807,номенклатури!V:V,1,0)),E9807*H9807,E9807*I9807))</f>
        <v/>
      </c>
      <c r="G9807" s="14"/>
      <c r="H9807" s="15"/>
      <c r="I9807" s="15"/>
      <c r="J9807" s="15"/>
      <c r="K9807" s="15"/>
      <c r="L9807" s="217"/>
      <c r="M9807" s="22"/>
      <c r="N9807" s="119" t="str">
        <f>IF(G9807="","",VLOOKUP(G9807,номенклатури!R:U,4,0))</f>
        <v/>
      </c>
      <c r="O9807" s="119" t="str">
        <f>IF(M9807="","",VLOOKUP(M9807,'14'!D:D,1,0))</f>
        <v/>
      </c>
    </row>
    <row r="9808" spans="1:15" ht="12.75" customHeight="1" x14ac:dyDescent="0.2">
      <c r="A9808" s="36" t="str">
        <f>'0'!$A$4</f>
        <v>………………..</v>
      </c>
      <c r="B9808" s="37">
        <f>'0'!$A$2</f>
        <v>46112</v>
      </c>
      <c r="C9808" s="37" t="s">
        <v>1243</v>
      </c>
      <c r="D9808" s="119" t="str">
        <f>IF(G9808="","",VLOOKUP(G9808,номенклатури!R:T,2,0))</f>
        <v/>
      </c>
      <c r="E9808" s="333" t="str">
        <f>IF(G9808="","",VLOOKUP(G9808,номенклатури!R:T,3,0))</f>
        <v/>
      </c>
      <c r="F9808" s="159" t="str">
        <f>IF(G9808="","",IF(ISERROR(VLOOKUP(G9808,номенклатури!V:V,1,0)),E9808*H9808,E9808*I9808))</f>
        <v/>
      </c>
      <c r="G9808" s="14"/>
      <c r="H9808" s="15"/>
      <c r="I9808" s="15"/>
      <c r="J9808" s="15"/>
      <c r="K9808" s="15"/>
      <c r="L9808" s="217"/>
      <c r="M9808" s="22"/>
      <c r="N9808" s="119" t="str">
        <f>IF(G9808="","",VLOOKUP(G9808,номенклатури!R:U,4,0))</f>
        <v/>
      </c>
      <c r="O9808" s="119" t="str">
        <f>IF(M9808="","",VLOOKUP(M9808,'14'!D:D,1,0))</f>
        <v/>
      </c>
    </row>
    <row r="9809" spans="1:15" ht="12.75" customHeight="1" x14ac:dyDescent="0.2">
      <c r="A9809" s="36" t="str">
        <f>'0'!$A$4</f>
        <v>………………..</v>
      </c>
      <c r="B9809" s="37">
        <f>'0'!$A$2</f>
        <v>46112</v>
      </c>
      <c r="C9809" s="37" t="s">
        <v>1243</v>
      </c>
      <c r="D9809" s="119" t="str">
        <f>IF(G9809="","",VLOOKUP(G9809,номенклатури!R:T,2,0))</f>
        <v/>
      </c>
      <c r="E9809" s="333" t="str">
        <f>IF(G9809="","",VLOOKUP(G9809,номенклатури!R:T,3,0))</f>
        <v/>
      </c>
      <c r="F9809" s="159" t="str">
        <f>IF(G9809="","",IF(ISERROR(VLOOKUP(G9809,номенклатури!V:V,1,0)),E9809*H9809,E9809*I9809))</f>
        <v/>
      </c>
      <c r="G9809" s="14"/>
      <c r="H9809" s="15"/>
      <c r="I9809" s="15"/>
      <c r="J9809" s="15"/>
      <c r="K9809" s="15"/>
      <c r="L9809" s="217"/>
      <c r="M9809" s="22"/>
      <c r="N9809" s="119" t="str">
        <f>IF(G9809="","",VLOOKUP(G9809,номенклатури!R:U,4,0))</f>
        <v/>
      </c>
      <c r="O9809" s="119" t="str">
        <f>IF(M9809="","",VLOOKUP(M9809,'14'!D:D,1,0))</f>
        <v/>
      </c>
    </row>
    <row r="9810" spans="1:15" ht="12.75" customHeight="1" x14ac:dyDescent="0.2">
      <c r="A9810" s="36" t="str">
        <f>'0'!$A$4</f>
        <v>………………..</v>
      </c>
      <c r="B9810" s="37">
        <f>'0'!$A$2</f>
        <v>46112</v>
      </c>
      <c r="C9810" s="37" t="s">
        <v>1243</v>
      </c>
      <c r="D9810" s="119" t="str">
        <f>IF(G9810="","",VLOOKUP(G9810,номенклатури!R:T,2,0))</f>
        <v/>
      </c>
      <c r="E9810" s="333" t="str">
        <f>IF(G9810="","",VLOOKUP(G9810,номенклатури!R:T,3,0))</f>
        <v/>
      </c>
      <c r="F9810" s="159" t="str">
        <f>IF(G9810="","",IF(ISERROR(VLOOKUP(G9810,номенклатури!V:V,1,0)),E9810*H9810,E9810*I9810))</f>
        <v/>
      </c>
      <c r="G9810" s="14"/>
      <c r="H9810" s="15"/>
      <c r="I9810" s="15"/>
      <c r="J9810" s="15"/>
      <c r="K9810" s="15"/>
      <c r="L9810" s="217"/>
      <c r="M9810" s="22"/>
      <c r="N9810" s="119" t="str">
        <f>IF(G9810="","",VLOOKUP(G9810,номенклатури!R:U,4,0))</f>
        <v/>
      </c>
      <c r="O9810" s="119" t="str">
        <f>IF(M9810="","",VLOOKUP(M9810,'14'!D:D,1,0))</f>
        <v/>
      </c>
    </row>
    <row r="9811" spans="1:15" ht="12.75" customHeight="1" x14ac:dyDescent="0.2">
      <c r="A9811" s="36" t="str">
        <f>'0'!$A$4</f>
        <v>………………..</v>
      </c>
      <c r="B9811" s="37">
        <f>'0'!$A$2</f>
        <v>46112</v>
      </c>
      <c r="C9811" s="37" t="s">
        <v>1243</v>
      </c>
      <c r="D9811" s="119" t="str">
        <f>IF(G9811="","",VLOOKUP(G9811,номенклатури!R:T,2,0))</f>
        <v/>
      </c>
      <c r="E9811" s="333" t="str">
        <f>IF(G9811="","",VLOOKUP(G9811,номенклатури!R:T,3,0))</f>
        <v/>
      </c>
      <c r="F9811" s="159" t="str">
        <f>IF(G9811="","",IF(ISERROR(VLOOKUP(G9811,номенклатури!V:V,1,0)),E9811*H9811,E9811*I9811))</f>
        <v/>
      </c>
      <c r="G9811" s="14"/>
      <c r="H9811" s="15"/>
      <c r="I9811" s="15"/>
      <c r="J9811" s="15"/>
      <c r="K9811" s="15"/>
      <c r="L9811" s="217"/>
      <c r="M9811" s="22"/>
      <c r="N9811" s="119" t="str">
        <f>IF(G9811="","",VLOOKUP(G9811,номенклатури!R:U,4,0))</f>
        <v/>
      </c>
      <c r="O9811" s="119" t="str">
        <f>IF(M9811="","",VLOOKUP(M9811,'14'!D:D,1,0))</f>
        <v/>
      </c>
    </row>
    <row r="9812" spans="1:15" ht="12.75" customHeight="1" x14ac:dyDescent="0.2">
      <c r="A9812" s="36" t="str">
        <f>'0'!$A$4</f>
        <v>………………..</v>
      </c>
      <c r="B9812" s="37">
        <f>'0'!$A$2</f>
        <v>46112</v>
      </c>
      <c r="C9812" s="37" t="s">
        <v>1243</v>
      </c>
      <c r="D9812" s="119" t="str">
        <f>IF(G9812="","",VLOOKUP(G9812,номенклатури!R:T,2,0))</f>
        <v/>
      </c>
      <c r="E9812" s="333" t="str">
        <f>IF(G9812="","",VLOOKUP(G9812,номенклатури!R:T,3,0))</f>
        <v/>
      </c>
      <c r="F9812" s="159" t="str">
        <f>IF(G9812="","",IF(ISERROR(VLOOKUP(G9812,номенклатури!V:V,1,0)),E9812*H9812,E9812*I9812))</f>
        <v/>
      </c>
      <c r="G9812" s="14"/>
      <c r="H9812" s="15"/>
      <c r="I9812" s="15"/>
      <c r="J9812" s="15"/>
      <c r="K9812" s="15"/>
      <c r="L9812" s="217"/>
      <c r="M9812" s="22"/>
      <c r="N9812" s="119" t="str">
        <f>IF(G9812="","",VLOOKUP(G9812,номенклатури!R:U,4,0))</f>
        <v/>
      </c>
      <c r="O9812" s="119" t="str">
        <f>IF(M9812="","",VLOOKUP(M9812,'14'!D:D,1,0))</f>
        <v/>
      </c>
    </row>
    <row r="9813" spans="1:15" ht="12.75" customHeight="1" x14ac:dyDescent="0.2">
      <c r="A9813" s="36" t="str">
        <f>'0'!$A$4</f>
        <v>………………..</v>
      </c>
      <c r="B9813" s="37">
        <f>'0'!$A$2</f>
        <v>46112</v>
      </c>
      <c r="C9813" s="37" t="s">
        <v>1243</v>
      </c>
      <c r="D9813" s="119" t="str">
        <f>IF(G9813="","",VLOOKUP(G9813,номенклатури!R:T,2,0))</f>
        <v/>
      </c>
      <c r="E9813" s="333" t="str">
        <f>IF(G9813="","",VLOOKUP(G9813,номенклатури!R:T,3,0))</f>
        <v/>
      </c>
      <c r="F9813" s="159" t="str">
        <f>IF(G9813="","",IF(ISERROR(VLOOKUP(G9813,номенклатури!V:V,1,0)),E9813*H9813,E9813*I9813))</f>
        <v/>
      </c>
      <c r="G9813" s="14"/>
      <c r="H9813" s="15"/>
      <c r="I9813" s="15"/>
      <c r="J9813" s="15"/>
      <c r="K9813" s="15"/>
      <c r="L9813" s="217"/>
      <c r="M9813" s="22"/>
      <c r="N9813" s="119" t="str">
        <f>IF(G9813="","",VLOOKUP(G9813,номенклатури!R:U,4,0))</f>
        <v/>
      </c>
      <c r="O9813" s="119" t="str">
        <f>IF(M9813="","",VLOOKUP(M9813,'14'!D:D,1,0))</f>
        <v/>
      </c>
    </row>
    <row r="9814" spans="1:15" ht="12.75" customHeight="1" x14ac:dyDescent="0.2">
      <c r="A9814" s="36" t="str">
        <f>'0'!$A$4</f>
        <v>………………..</v>
      </c>
      <c r="B9814" s="37">
        <f>'0'!$A$2</f>
        <v>46112</v>
      </c>
      <c r="C9814" s="37" t="s">
        <v>1243</v>
      </c>
      <c r="D9814" s="119" t="str">
        <f>IF(G9814="","",VLOOKUP(G9814,номенклатури!R:T,2,0))</f>
        <v/>
      </c>
      <c r="E9814" s="333" t="str">
        <f>IF(G9814="","",VLOOKUP(G9814,номенклатури!R:T,3,0))</f>
        <v/>
      </c>
      <c r="F9814" s="159" t="str">
        <f>IF(G9814="","",IF(ISERROR(VLOOKUP(G9814,номенклатури!V:V,1,0)),E9814*H9814,E9814*I9814))</f>
        <v/>
      </c>
      <c r="G9814" s="14"/>
      <c r="H9814" s="15"/>
      <c r="I9814" s="15"/>
      <c r="J9814" s="15"/>
      <c r="K9814" s="15"/>
      <c r="L9814" s="217"/>
      <c r="M9814" s="22"/>
      <c r="N9814" s="119" t="str">
        <f>IF(G9814="","",VLOOKUP(G9814,номенклатури!R:U,4,0))</f>
        <v/>
      </c>
      <c r="O9814" s="119" t="str">
        <f>IF(M9814="","",VLOOKUP(M9814,'14'!D:D,1,0))</f>
        <v/>
      </c>
    </row>
    <row r="9815" spans="1:15" ht="12.75" customHeight="1" x14ac:dyDescent="0.2">
      <c r="A9815" s="36" t="str">
        <f>'0'!$A$4</f>
        <v>………………..</v>
      </c>
      <c r="B9815" s="37">
        <f>'0'!$A$2</f>
        <v>46112</v>
      </c>
      <c r="C9815" s="37" t="s">
        <v>1243</v>
      </c>
      <c r="D9815" s="119" t="str">
        <f>IF(G9815="","",VLOOKUP(G9815,номенклатури!R:T,2,0))</f>
        <v/>
      </c>
      <c r="E9815" s="333" t="str">
        <f>IF(G9815="","",VLOOKUP(G9815,номенклатури!R:T,3,0))</f>
        <v/>
      </c>
      <c r="F9815" s="159" t="str">
        <f>IF(G9815="","",IF(ISERROR(VLOOKUP(G9815,номенклатури!V:V,1,0)),E9815*H9815,E9815*I9815))</f>
        <v/>
      </c>
      <c r="G9815" s="14"/>
      <c r="H9815" s="15"/>
      <c r="I9815" s="15"/>
      <c r="J9815" s="15"/>
      <c r="K9815" s="15"/>
      <c r="L9815" s="217"/>
      <c r="M9815" s="22"/>
      <c r="N9815" s="119" t="str">
        <f>IF(G9815="","",VLOOKUP(G9815,номенклатури!R:U,4,0))</f>
        <v/>
      </c>
      <c r="O9815" s="119" t="str">
        <f>IF(M9815="","",VLOOKUP(M9815,'14'!D:D,1,0))</f>
        <v/>
      </c>
    </row>
    <row r="9816" spans="1:15" ht="12.75" customHeight="1" x14ac:dyDescent="0.2">
      <c r="A9816" s="36" t="str">
        <f>'0'!$A$4</f>
        <v>………………..</v>
      </c>
      <c r="B9816" s="37">
        <f>'0'!$A$2</f>
        <v>46112</v>
      </c>
      <c r="C9816" s="37" t="s">
        <v>1243</v>
      </c>
      <c r="D9816" s="119" t="str">
        <f>IF(G9816="","",VLOOKUP(G9816,номенклатури!R:T,2,0))</f>
        <v/>
      </c>
      <c r="E9816" s="333" t="str">
        <f>IF(G9816="","",VLOOKUP(G9816,номенклатури!R:T,3,0))</f>
        <v/>
      </c>
      <c r="F9816" s="159" t="str">
        <f>IF(G9816="","",IF(ISERROR(VLOOKUP(G9816,номенклатури!V:V,1,0)),E9816*H9816,E9816*I9816))</f>
        <v/>
      </c>
      <c r="G9816" s="14"/>
      <c r="H9816" s="15"/>
      <c r="I9816" s="15"/>
      <c r="J9816" s="15"/>
      <c r="K9816" s="15"/>
      <c r="L9816" s="217"/>
      <c r="M9816" s="22"/>
      <c r="N9816" s="119" t="str">
        <f>IF(G9816="","",VLOOKUP(G9816,номенклатури!R:U,4,0))</f>
        <v/>
      </c>
      <c r="O9816" s="119" t="str">
        <f>IF(M9816="","",VLOOKUP(M9816,'14'!D:D,1,0))</f>
        <v/>
      </c>
    </row>
    <row r="9817" spans="1:15" ht="12.75" customHeight="1" x14ac:dyDescent="0.2">
      <c r="A9817" s="36" t="str">
        <f>'0'!$A$4</f>
        <v>………………..</v>
      </c>
      <c r="B9817" s="37">
        <f>'0'!$A$2</f>
        <v>46112</v>
      </c>
      <c r="C9817" s="37" t="s">
        <v>1243</v>
      </c>
      <c r="D9817" s="119" t="str">
        <f>IF(G9817="","",VLOOKUP(G9817,номенклатури!R:T,2,0))</f>
        <v/>
      </c>
      <c r="E9817" s="333" t="str">
        <f>IF(G9817="","",VLOOKUP(G9817,номенклатури!R:T,3,0))</f>
        <v/>
      </c>
      <c r="F9817" s="159" t="str">
        <f>IF(G9817="","",IF(ISERROR(VLOOKUP(G9817,номенклатури!V:V,1,0)),E9817*H9817,E9817*I9817))</f>
        <v/>
      </c>
      <c r="G9817" s="14"/>
      <c r="H9817" s="15"/>
      <c r="I9817" s="15"/>
      <c r="J9817" s="15"/>
      <c r="K9817" s="15"/>
      <c r="L9817" s="217"/>
      <c r="M9817" s="22"/>
      <c r="N9817" s="119" t="str">
        <f>IF(G9817="","",VLOOKUP(G9817,номенклатури!R:U,4,0))</f>
        <v/>
      </c>
      <c r="O9817" s="119" t="str">
        <f>IF(M9817="","",VLOOKUP(M9817,'14'!D:D,1,0))</f>
        <v/>
      </c>
    </row>
    <row r="9818" spans="1:15" ht="12.75" customHeight="1" x14ac:dyDescent="0.2">
      <c r="A9818" s="36" t="str">
        <f>'0'!$A$4</f>
        <v>………………..</v>
      </c>
      <c r="B9818" s="37">
        <f>'0'!$A$2</f>
        <v>46112</v>
      </c>
      <c r="C9818" s="37" t="s">
        <v>1243</v>
      </c>
      <c r="D9818" s="119" t="str">
        <f>IF(G9818="","",VLOOKUP(G9818,номенклатури!R:T,2,0))</f>
        <v/>
      </c>
      <c r="E9818" s="333" t="str">
        <f>IF(G9818="","",VLOOKUP(G9818,номенклатури!R:T,3,0))</f>
        <v/>
      </c>
      <c r="F9818" s="159" t="str">
        <f>IF(G9818="","",IF(ISERROR(VLOOKUP(G9818,номенклатури!V:V,1,0)),E9818*H9818,E9818*I9818))</f>
        <v/>
      </c>
      <c r="G9818" s="14"/>
      <c r="H9818" s="15"/>
      <c r="I9818" s="15"/>
      <c r="J9818" s="15"/>
      <c r="K9818" s="15"/>
      <c r="L9818" s="217"/>
      <c r="M9818" s="22"/>
      <c r="N9818" s="119" t="str">
        <f>IF(G9818="","",VLOOKUP(G9818,номенклатури!R:U,4,0))</f>
        <v/>
      </c>
      <c r="O9818" s="119" t="str">
        <f>IF(M9818="","",VLOOKUP(M9818,'14'!D:D,1,0))</f>
        <v/>
      </c>
    </row>
    <row r="9819" spans="1:15" ht="12.75" customHeight="1" x14ac:dyDescent="0.2">
      <c r="A9819" s="36" t="str">
        <f>'0'!$A$4</f>
        <v>………………..</v>
      </c>
      <c r="B9819" s="37">
        <f>'0'!$A$2</f>
        <v>46112</v>
      </c>
      <c r="C9819" s="37" t="s">
        <v>1243</v>
      </c>
      <c r="D9819" s="119" t="str">
        <f>IF(G9819="","",VLOOKUP(G9819,номенклатури!R:T,2,0))</f>
        <v/>
      </c>
      <c r="E9819" s="333" t="str">
        <f>IF(G9819="","",VLOOKUP(G9819,номенклатури!R:T,3,0))</f>
        <v/>
      </c>
      <c r="F9819" s="159" t="str">
        <f>IF(G9819="","",IF(ISERROR(VLOOKUP(G9819,номенклатури!V:V,1,0)),E9819*H9819,E9819*I9819))</f>
        <v/>
      </c>
      <c r="G9819" s="14"/>
      <c r="H9819" s="15"/>
      <c r="I9819" s="15"/>
      <c r="J9819" s="15"/>
      <c r="K9819" s="15"/>
      <c r="L9819" s="217"/>
      <c r="M9819" s="22"/>
      <c r="N9819" s="119" t="str">
        <f>IF(G9819="","",VLOOKUP(G9819,номенклатури!R:U,4,0))</f>
        <v/>
      </c>
      <c r="O9819" s="119" t="str">
        <f>IF(M9819="","",VLOOKUP(M9819,'14'!D:D,1,0))</f>
        <v/>
      </c>
    </row>
    <row r="9820" spans="1:15" ht="12.75" customHeight="1" x14ac:dyDescent="0.2">
      <c r="A9820" s="36" t="str">
        <f>'0'!$A$4</f>
        <v>………………..</v>
      </c>
      <c r="B9820" s="37">
        <f>'0'!$A$2</f>
        <v>46112</v>
      </c>
      <c r="C9820" s="37" t="s">
        <v>1243</v>
      </c>
      <c r="D9820" s="119" t="str">
        <f>IF(G9820="","",VLOOKUP(G9820,номенклатури!R:T,2,0))</f>
        <v/>
      </c>
      <c r="E9820" s="333" t="str">
        <f>IF(G9820="","",VLOOKUP(G9820,номенклатури!R:T,3,0))</f>
        <v/>
      </c>
      <c r="F9820" s="159" t="str">
        <f>IF(G9820="","",IF(ISERROR(VLOOKUP(G9820,номенклатури!V:V,1,0)),E9820*H9820,E9820*I9820))</f>
        <v/>
      </c>
      <c r="G9820" s="14"/>
      <c r="H9820" s="15"/>
      <c r="I9820" s="15"/>
      <c r="J9820" s="15"/>
      <c r="K9820" s="15"/>
      <c r="L9820" s="217"/>
      <c r="M9820" s="22"/>
      <c r="N9820" s="119" t="str">
        <f>IF(G9820="","",VLOOKUP(G9820,номенклатури!R:U,4,0))</f>
        <v/>
      </c>
      <c r="O9820" s="119" t="str">
        <f>IF(M9820="","",VLOOKUP(M9820,'14'!D:D,1,0))</f>
        <v/>
      </c>
    </row>
    <row r="9821" spans="1:15" ht="12.75" customHeight="1" x14ac:dyDescent="0.2">
      <c r="A9821" s="36" t="str">
        <f>'0'!$A$4</f>
        <v>………………..</v>
      </c>
      <c r="B9821" s="37">
        <f>'0'!$A$2</f>
        <v>46112</v>
      </c>
      <c r="C9821" s="37" t="s">
        <v>1243</v>
      </c>
      <c r="D9821" s="119" t="str">
        <f>IF(G9821="","",VLOOKUP(G9821,номенклатури!R:T,2,0))</f>
        <v/>
      </c>
      <c r="E9821" s="333" t="str">
        <f>IF(G9821="","",VLOOKUP(G9821,номенклатури!R:T,3,0))</f>
        <v/>
      </c>
      <c r="F9821" s="159" t="str">
        <f>IF(G9821="","",IF(ISERROR(VLOOKUP(G9821,номенклатури!V:V,1,0)),E9821*H9821,E9821*I9821))</f>
        <v/>
      </c>
      <c r="G9821" s="14"/>
      <c r="H9821" s="15"/>
      <c r="I9821" s="15"/>
      <c r="J9821" s="15"/>
      <c r="K9821" s="15"/>
      <c r="L9821" s="217"/>
      <c r="M9821" s="22"/>
      <c r="N9821" s="119" t="str">
        <f>IF(G9821="","",VLOOKUP(G9821,номенклатури!R:U,4,0))</f>
        <v/>
      </c>
      <c r="O9821" s="119" t="str">
        <f>IF(M9821="","",VLOOKUP(M9821,'14'!D:D,1,0))</f>
        <v/>
      </c>
    </row>
    <row r="9822" spans="1:15" ht="12.75" customHeight="1" x14ac:dyDescent="0.2">
      <c r="A9822" s="36" t="str">
        <f>'0'!$A$4</f>
        <v>………………..</v>
      </c>
      <c r="B9822" s="37">
        <f>'0'!$A$2</f>
        <v>46112</v>
      </c>
      <c r="C9822" s="37" t="s">
        <v>1243</v>
      </c>
      <c r="D9822" s="119" t="str">
        <f>IF(G9822="","",VLOOKUP(G9822,номенклатури!R:T,2,0))</f>
        <v/>
      </c>
      <c r="E9822" s="333" t="str">
        <f>IF(G9822="","",VLOOKUP(G9822,номенклатури!R:T,3,0))</f>
        <v/>
      </c>
      <c r="F9822" s="159" t="str">
        <f>IF(G9822="","",IF(ISERROR(VLOOKUP(G9822,номенклатури!V:V,1,0)),E9822*H9822,E9822*I9822))</f>
        <v/>
      </c>
      <c r="G9822" s="14"/>
      <c r="H9822" s="15"/>
      <c r="I9822" s="15"/>
      <c r="J9822" s="15"/>
      <c r="K9822" s="15"/>
      <c r="L9822" s="217"/>
      <c r="M9822" s="22"/>
      <c r="N9822" s="119" t="str">
        <f>IF(G9822="","",VLOOKUP(G9822,номенклатури!R:U,4,0))</f>
        <v/>
      </c>
      <c r="O9822" s="119" t="str">
        <f>IF(M9822="","",VLOOKUP(M9822,'14'!D:D,1,0))</f>
        <v/>
      </c>
    </row>
    <row r="9823" spans="1:15" ht="12.75" customHeight="1" x14ac:dyDescent="0.2">
      <c r="A9823" s="36" t="str">
        <f>'0'!$A$4</f>
        <v>………………..</v>
      </c>
      <c r="B9823" s="37">
        <f>'0'!$A$2</f>
        <v>46112</v>
      </c>
      <c r="C9823" s="37" t="s">
        <v>1243</v>
      </c>
      <c r="D9823" s="119" t="str">
        <f>IF(G9823="","",VLOOKUP(G9823,номенклатури!R:T,2,0))</f>
        <v/>
      </c>
      <c r="E9823" s="333" t="str">
        <f>IF(G9823="","",VLOOKUP(G9823,номенклатури!R:T,3,0))</f>
        <v/>
      </c>
      <c r="F9823" s="159" t="str">
        <f>IF(G9823="","",IF(ISERROR(VLOOKUP(G9823,номенклатури!V:V,1,0)),E9823*H9823,E9823*I9823))</f>
        <v/>
      </c>
      <c r="G9823" s="14"/>
      <c r="H9823" s="15"/>
      <c r="I9823" s="15"/>
      <c r="J9823" s="15"/>
      <c r="K9823" s="15"/>
      <c r="L9823" s="217"/>
      <c r="M9823" s="22"/>
      <c r="N9823" s="119" t="str">
        <f>IF(G9823="","",VLOOKUP(G9823,номенклатури!R:U,4,0))</f>
        <v/>
      </c>
      <c r="O9823" s="119" t="str">
        <f>IF(M9823="","",VLOOKUP(M9823,'14'!D:D,1,0))</f>
        <v/>
      </c>
    </row>
    <row r="9824" spans="1:15" ht="12.75" customHeight="1" x14ac:dyDescent="0.2">
      <c r="A9824" s="36" t="str">
        <f>'0'!$A$4</f>
        <v>………………..</v>
      </c>
      <c r="B9824" s="37">
        <f>'0'!$A$2</f>
        <v>46112</v>
      </c>
      <c r="C9824" s="37" t="s">
        <v>1243</v>
      </c>
      <c r="D9824" s="119" t="str">
        <f>IF(G9824="","",VLOOKUP(G9824,номенклатури!R:T,2,0))</f>
        <v/>
      </c>
      <c r="E9824" s="333" t="str">
        <f>IF(G9824="","",VLOOKUP(G9824,номенклатури!R:T,3,0))</f>
        <v/>
      </c>
      <c r="F9824" s="159" t="str">
        <f>IF(G9824="","",IF(ISERROR(VLOOKUP(G9824,номенклатури!V:V,1,0)),E9824*H9824,E9824*I9824))</f>
        <v/>
      </c>
      <c r="G9824" s="14"/>
      <c r="H9824" s="15"/>
      <c r="I9824" s="15"/>
      <c r="J9824" s="15"/>
      <c r="K9824" s="15"/>
      <c r="L9824" s="217"/>
      <c r="M9824" s="22"/>
      <c r="N9824" s="119" t="str">
        <f>IF(G9824="","",VLOOKUP(G9824,номенклатури!R:U,4,0))</f>
        <v/>
      </c>
      <c r="O9824" s="119" t="str">
        <f>IF(M9824="","",VLOOKUP(M9824,'14'!D:D,1,0))</f>
        <v/>
      </c>
    </row>
    <row r="9825" spans="1:15" ht="12.75" customHeight="1" x14ac:dyDescent="0.2">
      <c r="A9825" s="36" t="str">
        <f>'0'!$A$4</f>
        <v>………………..</v>
      </c>
      <c r="B9825" s="37">
        <f>'0'!$A$2</f>
        <v>46112</v>
      </c>
      <c r="C9825" s="37" t="s">
        <v>1243</v>
      </c>
      <c r="D9825" s="119" t="str">
        <f>IF(G9825="","",VLOOKUP(G9825,номенклатури!R:T,2,0))</f>
        <v/>
      </c>
      <c r="E9825" s="333" t="str">
        <f>IF(G9825="","",VLOOKUP(G9825,номенклатури!R:T,3,0))</f>
        <v/>
      </c>
      <c r="F9825" s="159" t="str">
        <f>IF(G9825="","",IF(ISERROR(VLOOKUP(G9825,номенклатури!V:V,1,0)),E9825*H9825,E9825*I9825))</f>
        <v/>
      </c>
      <c r="G9825" s="14"/>
      <c r="H9825" s="15"/>
      <c r="I9825" s="15"/>
      <c r="J9825" s="15"/>
      <c r="K9825" s="15"/>
      <c r="L9825" s="217"/>
      <c r="M9825" s="22"/>
      <c r="N9825" s="119" t="str">
        <f>IF(G9825="","",VLOOKUP(G9825,номенклатури!R:U,4,0))</f>
        <v/>
      </c>
      <c r="O9825" s="119" t="str">
        <f>IF(M9825="","",VLOOKUP(M9825,'14'!D:D,1,0))</f>
        <v/>
      </c>
    </row>
    <row r="9826" spans="1:15" ht="12.75" customHeight="1" x14ac:dyDescent="0.2">
      <c r="A9826" s="36" t="str">
        <f>'0'!$A$4</f>
        <v>………………..</v>
      </c>
      <c r="B9826" s="37">
        <f>'0'!$A$2</f>
        <v>46112</v>
      </c>
      <c r="C9826" s="37" t="s">
        <v>1243</v>
      </c>
      <c r="D9826" s="119" t="str">
        <f>IF(G9826="","",VLOOKUP(G9826,номенклатури!R:T,2,0))</f>
        <v/>
      </c>
      <c r="E9826" s="333" t="str">
        <f>IF(G9826="","",VLOOKUP(G9826,номенклатури!R:T,3,0))</f>
        <v/>
      </c>
      <c r="F9826" s="159" t="str">
        <f>IF(G9826="","",IF(ISERROR(VLOOKUP(G9826,номенклатури!V:V,1,0)),E9826*H9826,E9826*I9826))</f>
        <v/>
      </c>
      <c r="G9826" s="14"/>
      <c r="H9826" s="15"/>
      <c r="I9826" s="15"/>
      <c r="J9826" s="15"/>
      <c r="K9826" s="15"/>
      <c r="L9826" s="217"/>
      <c r="M9826" s="22"/>
      <c r="N9826" s="119" t="str">
        <f>IF(G9826="","",VLOOKUP(G9826,номенклатури!R:U,4,0))</f>
        <v/>
      </c>
      <c r="O9826" s="119" t="str">
        <f>IF(M9826="","",VLOOKUP(M9826,'14'!D:D,1,0))</f>
        <v/>
      </c>
    </row>
    <row r="9827" spans="1:15" ht="12.75" customHeight="1" x14ac:dyDescent="0.2">
      <c r="A9827" s="36" t="str">
        <f>'0'!$A$4</f>
        <v>………………..</v>
      </c>
      <c r="B9827" s="37">
        <f>'0'!$A$2</f>
        <v>46112</v>
      </c>
      <c r="C9827" s="37" t="s">
        <v>1243</v>
      </c>
      <c r="D9827" s="119" t="str">
        <f>IF(G9827="","",VLOOKUP(G9827,номенклатури!R:T,2,0))</f>
        <v/>
      </c>
      <c r="E9827" s="333" t="str">
        <f>IF(G9827="","",VLOOKUP(G9827,номенклатури!R:T,3,0))</f>
        <v/>
      </c>
      <c r="F9827" s="159" t="str">
        <f>IF(G9827="","",IF(ISERROR(VLOOKUP(G9827,номенклатури!V:V,1,0)),E9827*H9827,E9827*I9827))</f>
        <v/>
      </c>
      <c r="G9827" s="14"/>
      <c r="H9827" s="15"/>
      <c r="I9827" s="15"/>
      <c r="J9827" s="15"/>
      <c r="K9827" s="15"/>
      <c r="L9827" s="217"/>
      <c r="M9827" s="22"/>
      <c r="N9827" s="119" t="str">
        <f>IF(G9827="","",VLOOKUP(G9827,номенклатури!R:U,4,0))</f>
        <v/>
      </c>
      <c r="O9827" s="119" t="str">
        <f>IF(M9827="","",VLOOKUP(M9827,'14'!D:D,1,0))</f>
        <v/>
      </c>
    </row>
    <row r="9828" spans="1:15" ht="12.75" customHeight="1" x14ac:dyDescent="0.2">
      <c r="A9828" s="36" t="str">
        <f>'0'!$A$4</f>
        <v>………………..</v>
      </c>
      <c r="B9828" s="37">
        <f>'0'!$A$2</f>
        <v>46112</v>
      </c>
      <c r="C9828" s="37" t="s">
        <v>1243</v>
      </c>
      <c r="D9828" s="119" t="str">
        <f>IF(G9828="","",VLOOKUP(G9828,номенклатури!R:T,2,0))</f>
        <v/>
      </c>
      <c r="E9828" s="333" t="str">
        <f>IF(G9828="","",VLOOKUP(G9828,номенклатури!R:T,3,0))</f>
        <v/>
      </c>
      <c r="F9828" s="159" t="str">
        <f>IF(G9828="","",IF(ISERROR(VLOOKUP(G9828,номенклатури!V:V,1,0)),E9828*H9828,E9828*I9828))</f>
        <v/>
      </c>
      <c r="G9828" s="14"/>
      <c r="H9828" s="15"/>
      <c r="I9828" s="15"/>
      <c r="J9828" s="15"/>
      <c r="K9828" s="15"/>
      <c r="L9828" s="217"/>
      <c r="M9828" s="22"/>
      <c r="N9828" s="119" t="str">
        <f>IF(G9828="","",VLOOKUP(G9828,номенклатури!R:U,4,0))</f>
        <v/>
      </c>
      <c r="O9828" s="119" t="str">
        <f>IF(M9828="","",VLOOKUP(M9828,'14'!D:D,1,0))</f>
        <v/>
      </c>
    </row>
    <row r="9829" spans="1:15" ht="12.75" customHeight="1" x14ac:dyDescent="0.2">
      <c r="A9829" s="36" t="str">
        <f>'0'!$A$4</f>
        <v>………………..</v>
      </c>
      <c r="B9829" s="37">
        <f>'0'!$A$2</f>
        <v>46112</v>
      </c>
      <c r="C9829" s="37" t="s">
        <v>1243</v>
      </c>
      <c r="D9829" s="119" t="str">
        <f>IF(G9829="","",VLOOKUP(G9829,номенклатури!R:T,2,0))</f>
        <v/>
      </c>
      <c r="E9829" s="333" t="str">
        <f>IF(G9829="","",VLOOKUP(G9829,номенклатури!R:T,3,0))</f>
        <v/>
      </c>
      <c r="F9829" s="159" t="str">
        <f>IF(G9829="","",IF(ISERROR(VLOOKUP(G9829,номенклатури!V:V,1,0)),E9829*H9829,E9829*I9829))</f>
        <v/>
      </c>
      <c r="G9829" s="14"/>
      <c r="H9829" s="15"/>
      <c r="I9829" s="15"/>
      <c r="J9829" s="15"/>
      <c r="K9829" s="15"/>
      <c r="L9829" s="217"/>
      <c r="M9829" s="22"/>
      <c r="N9829" s="119" t="str">
        <f>IF(G9829="","",VLOOKUP(G9829,номенклатури!R:U,4,0))</f>
        <v/>
      </c>
      <c r="O9829" s="119" t="str">
        <f>IF(M9829="","",VLOOKUP(M9829,'14'!D:D,1,0))</f>
        <v/>
      </c>
    </row>
    <row r="9830" spans="1:15" ht="12.75" customHeight="1" x14ac:dyDescent="0.2">
      <c r="A9830" s="36" t="str">
        <f>'0'!$A$4</f>
        <v>………………..</v>
      </c>
      <c r="B9830" s="37">
        <f>'0'!$A$2</f>
        <v>46112</v>
      </c>
      <c r="C9830" s="37" t="s">
        <v>1243</v>
      </c>
      <c r="D9830" s="119" t="str">
        <f>IF(G9830="","",VLOOKUP(G9830,номенклатури!R:T,2,0))</f>
        <v/>
      </c>
      <c r="E9830" s="333" t="str">
        <f>IF(G9830="","",VLOOKUP(G9830,номенклатури!R:T,3,0))</f>
        <v/>
      </c>
      <c r="F9830" s="159" t="str">
        <f>IF(G9830="","",IF(ISERROR(VLOOKUP(G9830,номенклатури!V:V,1,0)),E9830*H9830,E9830*I9830))</f>
        <v/>
      </c>
      <c r="G9830" s="14"/>
      <c r="H9830" s="15"/>
      <c r="I9830" s="15"/>
      <c r="J9830" s="15"/>
      <c r="K9830" s="15"/>
      <c r="L9830" s="217"/>
      <c r="M9830" s="22"/>
      <c r="N9830" s="119" t="str">
        <f>IF(G9830="","",VLOOKUP(G9830,номенклатури!R:U,4,0))</f>
        <v/>
      </c>
      <c r="O9830" s="119" t="str">
        <f>IF(M9830="","",VLOOKUP(M9830,'14'!D:D,1,0))</f>
        <v/>
      </c>
    </row>
    <row r="9831" spans="1:15" ht="12.75" customHeight="1" x14ac:dyDescent="0.2">
      <c r="A9831" s="36" t="str">
        <f>'0'!$A$4</f>
        <v>………………..</v>
      </c>
      <c r="B9831" s="37">
        <f>'0'!$A$2</f>
        <v>46112</v>
      </c>
      <c r="C9831" s="37" t="s">
        <v>1243</v>
      </c>
      <c r="D9831" s="119" t="str">
        <f>IF(G9831="","",VLOOKUP(G9831,номенклатури!R:T,2,0))</f>
        <v/>
      </c>
      <c r="E9831" s="333" t="str">
        <f>IF(G9831="","",VLOOKUP(G9831,номенклатури!R:T,3,0))</f>
        <v/>
      </c>
      <c r="F9831" s="159" t="str">
        <f>IF(G9831="","",IF(ISERROR(VLOOKUP(G9831,номенклатури!V:V,1,0)),E9831*H9831,E9831*I9831))</f>
        <v/>
      </c>
      <c r="G9831" s="14"/>
      <c r="H9831" s="15"/>
      <c r="I9831" s="15"/>
      <c r="J9831" s="15"/>
      <c r="K9831" s="15"/>
      <c r="L9831" s="217"/>
      <c r="M9831" s="22"/>
      <c r="N9831" s="119" t="str">
        <f>IF(G9831="","",VLOOKUP(G9831,номенклатури!R:U,4,0))</f>
        <v/>
      </c>
      <c r="O9831" s="119" t="str">
        <f>IF(M9831="","",VLOOKUP(M9831,'14'!D:D,1,0))</f>
        <v/>
      </c>
    </row>
    <row r="9832" spans="1:15" ht="12.75" customHeight="1" x14ac:dyDescent="0.2">
      <c r="A9832" s="36" t="str">
        <f>'0'!$A$4</f>
        <v>………………..</v>
      </c>
      <c r="B9832" s="37">
        <f>'0'!$A$2</f>
        <v>46112</v>
      </c>
      <c r="C9832" s="37" t="s">
        <v>1243</v>
      </c>
      <c r="D9832" s="119" t="str">
        <f>IF(G9832="","",VLOOKUP(G9832,номенклатури!R:T,2,0))</f>
        <v/>
      </c>
      <c r="E9832" s="333" t="str">
        <f>IF(G9832="","",VLOOKUP(G9832,номенклатури!R:T,3,0))</f>
        <v/>
      </c>
      <c r="F9832" s="159" t="str">
        <f>IF(G9832="","",IF(ISERROR(VLOOKUP(G9832,номенклатури!V:V,1,0)),E9832*H9832,E9832*I9832))</f>
        <v/>
      </c>
      <c r="G9832" s="14"/>
      <c r="H9832" s="15"/>
      <c r="I9832" s="15"/>
      <c r="J9832" s="15"/>
      <c r="K9832" s="15"/>
      <c r="L9832" s="217"/>
      <c r="M9832" s="22"/>
      <c r="N9832" s="119" t="str">
        <f>IF(G9832="","",VLOOKUP(G9832,номенклатури!R:U,4,0))</f>
        <v/>
      </c>
      <c r="O9832" s="119" t="str">
        <f>IF(M9832="","",VLOOKUP(M9832,'14'!D:D,1,0))</f>
        <v/>
      </c>
    </row>
    <row r="9833" spans="1:15" ht="12.75" customHeight="1" x14ac:dyDescent="0.2">
      <c r="A9833" s="36" t="str">
        <f>'0'!$A$4</f>
        <v>………………..</v>
      </c>
      <c r="B9833" s="37">
        <f>'0'!$A$2</f>
        <v>46112</v>
      </c>
      <c r="C9833" s="37" t="s">
        <v>1243</v>
      </c>
      <c r="D9833" s="119" t="str">
        <f>IF(G9833="","",VLOOKUP(G9833,номенклатури!R:T,2,0))</f>
        <v/>
      </c>
      <c r="E9833" s="333" t="str">
        <f>IF(G9833="","",VLOOKUP(G9833,номенклатури!R:T,3,0))</f>
        <v/>
      </c>
      <c r="F9833" s="159" t="str">
        <f>IF(G9833="","",IF(ISERROR(VLOOKUP(G9833,номенклатури!V:V,1,0)),E9833*H9833,E9833*I9833))</f>
        <v/>
      </c>
      <c r="G9833" s="14"/>
      <c r="H9833" s="15"/>
      <c r="I9833" s="15"/>
      <c r="J9833" s="15"/>
      <c r="K9833" s="15"/>
      <c r="L9833" s="217"/>
      <c r="M9833" s="22"/>
      <c r="N9833" s="119" t="str">
        <f>IF(G9833="","",VLOOKUP(G9833,номенклатури!R:U,4,0))</f>
        <v/>
      </c>
      <c r="O9833" s="119" t="str">
        <f>IF(M9833="","",VLOOKUP(M9833,'14'!D:D,1,0))</f>
        <v/>
      </c>
    </row>
    <row r="9834" spans="1:15" ht="12.75" customHeight="1" x14ac:dyDescent="0.2">
      <c r="A9834" s="36" t="str">
        <f>'0'!$A$4</f>
        <v>………………..</v>
      </c>
      <c r="B9834" s="37">
        <f>'0'!$A$2</f>
        <v>46112</v>
      </c>
      <c r="C9834" s="37" t="s">
        <v>1243</v>
      </c>
      <c r="D9834" s="119" t="str">
        <f>IF(G9834="","",VLOOKUP(G9834,номенклатури!R:T,2,0))</f>
        <v/>
      </c>
      <c r="E9834" s="333" t="str">
        <f>IF(G9834="","",VLOOKUP(G9834,номенклатури!R:T,3,0))</f>
        <v/>
      </c>
      <c r="F9834" s="159" t="str">
        <f>IF(G9834="","",IF(ISERROR(VLOOKUP(G9834,номенклатури!V:V,1,0)),E9834*H9834,E9834*I9834))</f>
        <v/>
      </c>
      <c r="G9834" s="14"/>
      <c r="H9834" s="15"/>
      <c r="I9834" s="15"/>
      <c r="J9834" s="15"/>
      <c r="K9834" s="15"/>
      <c r="L9834" s="217"/>
      <c r="M9834" s="22"/>
      <c r="N9834" s="119" t="str">
        <f>IF(G9834="","",VLOOKUP(G9834,номенклатури!R:U,4,0))</f>
        <v/>
      </c>
      <c r="O9834" s="119" t="str">
        <f>IF(M9834="","",VLOOKUP(M9834,'14'!D:D,1,0))</f>
        <v/>
      </c>
    </row>
    <row r="9835" spans="1:15" ht="12.75" customHeight="1" x14ac:dyDescent="0.2">
      <c r="A9835" s="36" t="str">
        <f>'0'!$A$4</f>
        <v>………………..</v>
      </c>
      <c r="B9835" s="37">
        <f>'0'!$A$2</f>
        <v>46112</v>
      </c>
      <c r="C9835" s="37" t="s">
        <v>1243</v>
      </c>
      <c r="D9835" s="119" t="str">
        <f>IF(G9835="","",VLOOKUP(G9835,номенклатури!R:T,2,0))</f>
        <v/>
      </c>
      <c r="E9835" s="333" t="str">
        <f>IF(G9835="","",VLOOKUP(G9835,номенклатури!R:T,3,0))</f>
        <v/>
      </c>
      <c r="F9835" s="159" t="str">
        <f>IF(G9835="","",IF(ISERROR(VLOOKUP(G9835,номенклатури!V:V,1,0)),E9835*H9835,E9835*I9835))</f>
        <v/>
      </c>
      <c r="G9835" s="14"/>
      <c r="H9835" s="15"/>
      <c r="I9835" s="15"/>
      <c r="J9835" s="15"/>
      <c r="K9835" s="15"/>
      <c r="L9835" s="217"/>
      <c r="M9835" s="22"/>
      <c r="N9835" s="119" t="str">
        <f>IF(G9835="","",VLOOKUP(G9835,номенклатури!R:U,4,0))</f>
        <v/>
      </c>
      <c r="O9835" s="119" t="str">
        <f>IF(M9835="","",VLOOKUP(M9835,'14'!D:D,1,0))</f>
        <v/>
      </c>
    </row>
    <row r="9836" spans="1:15" ht="12.75" customHeight="1" x14ac:dyDescent="0.2">
      <c r="A9836" s="36" t="str">
        <f>'0'!$A$4</f>
        <v>………………..</v>
      </c>
      <c r="B9836" s="37">
        <f>'0'!$A$2</f>
        <v>46112</v>
      </c>
      <c r="C9836" s="37" t="s">
        <v>1243</v>
      </c>
      <c r="D9836" s="119" t="str">
        <f>IF(G9836="","",VLOOKUP(G9836,номенклатури!R:T,2,0))</f>
        <v/>
      </c>
      <c r="E9836" s="333" t="str">
        <f>IF(G9836="","",VLOOKUP(G9836,номенклатури!R:T,3,0))</f>
        <v/>
      </c>
      <c r="F9836" s="159" t="str">
        <f>IF(G9836="","",IF(ISERROR(VLOOKUP(G9836,номенклатури!V:V,1,0)),E9836*H9836,E9836*I9836))</f>
        <v/>
      </c>
      <c r="G9836" s="14"/>
      <c r="H9836" s="15"/>
      <c r="I9836" s="15"/>
      <c r="J9836" s="15"/>
      <c r="K9836" s="15"/>
      <c r="L9836" s="217"/>
      <c r="M9836" s="22"/>
      <c r="N9836" s="119" t="str">
        <f>IF(G9836="","",VLOOKUP(G9836,номенклатури!R:U,4,0))</f>
        <v/>
      </c>
      <c r="O9836" s="119" t="str">
        <f>IF(M9836="","",VLOOKUP(M9836,'14'!D:D,1,0))</f>
        <v/>
      </c>
    </row>
    <row r="9837" spans="1:15" ht="12.75" customHeight="1" x14ac:dyDescent="0.2">
      <c r="A9837" s="36" t="str">
        <f>'0'!$A$4</f>
        <v>………………..</v>
      </c>
      <c r="B9837" s="37">
        <f>'0'!$A$2</f>
        <v>46112</v>
      </c>
      <c r="C9837" s="37" t="s">
        <v>1243</v>
      </c>
      <c r="D9837" s="119" t="str">
        <f>IF(G9837="","",VLOOKUP(G9837,номенклатури!R:T,2,0))</f>
        <v/>
      </c>
      <c r="E9837" s="333" t="str">
        <f>IF(G9837="","",VLOOKUP(G9837,номенклатури!R:T,3,0))</f>
        <v/>
      </c>
      <c r="F9837" s="159" t="str">
        <f>IF(G9837="","",IF(ISERROR(VLOOKUP(G9837,номенклатури!V:V,1,0)),E9837*H9837,E9837*I9837))</f>
        <v/>
      </c>
      <c r="G9837" s="14"/>
      <c r="H9837" s="15"/>
      <c r="I9837" s="15"/>
      <c r="J9837" s="15"/>
      <c r="K9837" s="15"/>
      <c r="L9837" s="217"/>
      <c r="M9837" s="22"/>
      <c r="N9837" s="119" t="str">
        <f>IF(G9837="","",VLOOKUP(G9837,номенклатури!R:U,4,0))</f>
        <v/>
      </c>
      <c r="O9837" s="119" t="str">
        <f>IF(M9837="","",VLOOKUP(M9837,'14'!D:D,1,0))</f>
        <v/>
      </c>
    </row>
    <row r="9838" spans="1:15" ht="12.75" customHeight="1" x14ac:dyDescent="0.2">
      <c r="A9838" s="36" t="str">
        <f>'0'!$A$4</f>
        <v>………………..</v>
      </c>
      <c r="B9838" s="37">
        <f>'0'!$A$2</f>
        <v>46112</v>
      </c>
      <c r="C9838" s="37" t="s">
        <v>1243</v>
      </c>
      <c r="D9838" s="119" t="str">
        <f>IF(G9838="","",VLOOKUP(G9838,номенклатури!R:T,2,0))</f>
        <v/>
      </c>
      <c r="E9838" s="333" t="str">
        <f>IF(G9838="","",VLOOKUP(G9838,номенклатури!R:T,3,0))</f>
        <v/>
      </c>
      <c r="F9838" s="159" t="str">
        <f>IF(G9838="","",IF(ISERROR(VLOOKUP(G9838,номенклатури!V:V,1,0)),E9838*H9838,E9838*I9838))</f>
        <v/>
      </c>
      <c r="G9838" s="14"/>
      <c r="H9838" s="15"/>
      <c r="I9838" s="15"/>
      <c r="J9838" s="15"/>
      <c r="K9838" s="15"/>
      <c r="L9838" s="217"/>
      <c r="M9838" s="22"/>
      <c r="N9838" s="119" t="str">
        <f>IF(G9838="","",VLOOKUP(G9838,номенклатури!R:U,4,0))</f>
        <v/>
      </c>
      <c r="O9838" s="119" t="str">
        <f>IF(M9838="","",VLOOKUP(M9838,'14'!D:D,1,0))</f>
        <v/>
      </c>
    </row>
    <row r="9839" spans="1:15" ht="12.75" customHeight="1" x14ac:dyDescent="0.2">
      <c r="A9839" s="36" t="str">
        <f>'0'!$A$4</f>
        <v>………………..</v>
      </c>
      <c r="B9839" s="37">
        <f>'0'!$A$2</f>
        <v>46112</v>
      </c>
      <c r="C9839" s="37" t="s">
        <v>1243</v>
      </c>
      <c r="D9839" s="119" t="str">
        <f>IF(G9839="","",VLOOKUP(G9839,номенклатури!R:T,2,0))</f>
        <v/>
      </c>
      <c r="E9839" s="333" t="str">
        <f>IF(G9839="","",VLOOKUP(G9839,номенклатури!R:T,3,0))</f>
        <v/>
      </c>
      <c r="F9839" s="159" t="str">
        <f>IF(G9839="","",IF(ISERROR(VLOOKUP(G9839,номенклатури!V:V,1,0)),E9839*H9839,E9839*I9839))</f>
        <v/>
      </c>
      <c r="G9839" s="14"/>
      <c r="H9839" s="15"/>
      <c r="I9839" s="15"/>
      <c r="J9839" s="15"/>
      <c r="K9839" s="15"/>
      <c r="L9839" s="217"/>
      <c r="M9839" s="22"/>
      <c r="N9839" s="119" t="str">
        <f>IF(G9839="","",VLOOKUP(G9839,номенклатури!R:U,4,0))</f>
        <v/>
      </c>
      <c r="O9839" s="119" t="str">
        <f>IF(M9839="","",VLOOKUP(M9839,'14'!D:D,1,0))</f>
        <v/>
      </c>
    </row>
    <row r="9840" spans="1:15" ht="12.75" customHeight="1" x14ac:dyDescent="0.2">
      <c r="A9840" s="36" t="str">
        <f>'0'!$A$4</f>
        <v>………………..</v>
      </c>
      <c r="B9840" s="37">
        <f>'0'!$A$2</f>
        <v>46112</v>
      </c>
      <c r="C9840" s="37" t="s">
        <v>1243</v>
      </c>
      <c r="D9840" s="119" t="str">
        <f>IF(G9840="","",VLOOKUP(G9840,номенклатури!R:T,2,0))</f>
        <v/>
      </c>
      <c r="E9840" s="333" t="str">
        <f>IF(G9840="","",VLOOKUP(G9840,номенклатури!R:T,3,0))</f>
        <v/>
      </c>
      <c r="F9840" s="159" t="str">
        <f>IF(G9840="","",IF(ISERROR(VLOOKUP(G9840,номенклатури!V:V,1,0)),E9840*H9840,E9840*I9840))</f>
        <v/>
      </c>
      <c r="G9840" s="14"/>
      <c r="H9840" s="15"/>
      <c r="I9840" s="15"/>
      <c r="J9840" s="15"/>
      <c r="K9840" s="15"/>
      <c r="L9840" s="217"/>
      <c r="M9840" s="22"/>
      <c r="N9840" s="119" t="str">
        <f>IF(G9840="","",VLOOKUP(G9840,номенклатури!R:U,4,0))</f>
        <v/>
      </c>
      <c r="O9840" s="119" t="str">
        <f>IF(M9840="","",VLOOKUP(M9840,'14'!D:D,1,0))</f>
        <v/>
      </c>
    </row>
    <row r="9841" spans="1:15" ht="12.75" customHeight="1" x14ac:dyDescent="0.2">
      <c r="A9841" s="36" t="str">
        <f>'0'!$A$4</f>
        <v>………………..</v>
      </c>
      <c r="B9841" s="37">
        <f>'0'!$A$2</f>
        <v>46112</v>
      </c>
      <c r="C9841" s="37" t="s">
        <v>1243</v>
      </c>
      <c r="D9841" s="119" t="str">
        <f>IF(G9841="","",VLOOKUP(G9841,номенклатури!R:T,2,0))</f>
        <v/>
      </c>
      <c r="E9841" s="333" t="str">
        <f>IF(G9841="","",VLOOKUP(G9841,номенклатури!R:T,3,0))</f>
        <v/>
      </c>
      <c r="F9841" s="159" t="str">
        <f>IF(G9841="","",IF(ISERROR(VLOOKUP(G9841,номенклатури!V:V,1,0)),E9841*H9841,E9841*I9841))</f>
        <v/>
      </c>
      <c r="G9841" s="14"/>
      <c r="H9841" s="15"/>
      <c r="I9841" s="15"/>
      <c r="J9841" s="15"/>
      <c r="K9841" s="15"/>
      <c r="L9841" s="217"/>
      <c r="M9841" s="22"/>
      <c r="N9841" s="119" t="str">
        <f>IF(G9841="","",VLOOKUP(G9841,номенклатури!R:U,4,0))</f>
        <v/>
      </c>
      <c r="O9841" s="119" t="str">
        <f>IF(M9841="","",VLOOKUP(M9841,'14'!D:D,1,0))</f>
        <v/>
      </c>
    </row>
    <row r="9842" spans="1:15" ht="12.75" customHeight="1" x14ac:dyDescent="0.2">
      <c r="A9842" s="36" t="str">
        <f>'0'!$A$4</f>
        <v>………………..</v>
      </c>
      <c r="B9842" s="37">
        <f>'0'!$A$2</f>
        <v>46112</v>
      </c>
      <c r="C9842" s="37" t="s">
        <v>1243</v>
      </c>
      <c r="D9842" s="119" t="str">
        <f>IF(G9842="","",VLOOKUP(G9842,номенклатури!R:T,2,0))</f>
        <v/>
      </c>
      <c r="E9842" s="333" t="str">
        <f>IF(G9842="","",VLOOKUP(G9842,номенклатури!R:T,3,0))</f>
        <v/>
      </c>
      <c r="F9842" s="159" t="str">
        <f>IF(G9842="","",IF(ISERROR(VLOOKUP(G9842,номенклатури!V:V,1,0)),E9842*H9842,E9842*I9842))</f>
        <v/>
      </c>
      <c r="G9842" s="14"/>
      <c r="H9842" s="15"/>
      <c r="I9842" s="15"/>
      <c r="J9842" s="15"/>
      <c r="K9842" s="15"/>
      <c r="L9842" s="217"/>
      <c r="M9842" s="22"/>
      <c r="N9842" s="119" t="str">
        <f>IF(G9842="","",VLOOKUP(G9842,номенклатури!R:U,4,0))</f>
        <v/>
      </c>
      <c r="O9842" s="119" t="str">
        <f>IF(M9842="","",VLOOKUP(M9842,'14'!D:D,1,0))</f>
        <v/>
      </c>
    </row>
    <row r="9843" spans="1:15" ht="12.75" customHeight="1" x14ac:dyDescent="0.2">
      <c r="A9843" s="36" t="str">
        <f>'0'!$A$4</f>
        <v>………………..</v>
      </c>
      <c r="B9843" s="37">
        <f>'0'!$A$2</f>
        <v>46112</v>
      </c>
      <c r="C9843" s="37" t="s">
        <v>1243</v>
      </c>
      <c r="D9843" s="119" t="str">
        <f>IF(G9843="","",VLOOKUP(G9843,номенклатури!R:T,2,0))</f>
        <v/>
      </c>
      <c r="E9843" s="333" t="str">
        <f>IF(G9843="","",VLOOKUP(G9843,номенклатури!R:T,3,0))</f>
        <v/>
      </c>
      <c r="F9843" s="159" t="str">
        <f>IF(G9843="","",IF(ISERROR(VLOOKUP(G9843,номенклатури!V:V,1,0)),E9843*H9843,E9843*I9843))</f>
        <v/>
      </c>
      <c r="G9843" s="14"/>
      <c r="H9843" s="15"/>
      <c r="I9843" s="15"/>
      <c r="J9843" s="15"/>
      <c r="K9843" s="15"/>
      <c r="L9843" s="217"/>
      <c r="M9843" s="22"/>
      <c r="N9843" s="119" t="str">
        <f>IF(G9843="","",VLOOKUP(G9843,номенклатури!R:U,4,0))</f>
        <v/>
      </c>
      <c r="O9843" s="119" t="str">
        <f>IF(M9843="","",VLOOKUP(M9843,'14'!D:D,1,0))</f>
        <v/>
      </c>
    </row>
    <row r="9844" spans="1:15" ht="12.75" customHeight="1" x14ac:dyDescent="0.2">
      <c r="A9844" s="36" t="str">
        <f>'0'!$A$4</f>
        <v>………………..</v>
      </c>
      <c r="B9844" s="37">
        <f>'0'!$A$2</f>
        <v>46112</v>
      </c>
      <c r="C9844" s="37" t="s">
        <v>1243</v>
      </c>
      <c r="D9844" s="119" t="str">
        <f>IF(G9844="","",VLOOKUP(G9844,номенклатури!R:T,2,0))</f>
        <v/>
      </c>
      <c r="E9844" s="333" t="str">
        <f>IF(G9844="","",VLOOKUP(G9844,номенклатури!R:T,3,0))</f>
        <v/>
      </c>
      <c r="F9844" s="159" t="str">
        <f>IF(G9844="","",IF(ISERROR(VLOOKUP(G9844,номенклатури!V:V,1,0)),E9844*H9844,E9844*I9844))</f>
        <v/>
      </c>
      <c r="G9844" s="14"/>
      <c r="H9844" s="15"/>
      <c r="I9844" s="15"/>
      <c r="J9844" s="15"/>
      <c r="K9844" s="15"/>
      <c r="L9844" s="217"/>
      <c r="M9844" s="22"/>
      <c r="N9844" s="119" t="str">
        <f>IF(G9844="","",VLOOKUP(G9844,номенклатури!R:U,4,0))</f>
        <v/>
      </c>
      <c r="O9844" s="119" t="str">
        <f>IF(M9844="","",VLOOKUP(M9844,'14'!D:D,1,0))</f>
        <v/>
      </c>
    </row>
    <row r="9845" spans="1:15" ht="12.75" customHeight="1" x14ac:dyDescent="0.2">
      <c r="A9845" s="36" t="str">
        <f>'0'!$A$4</f>
        <v>………………..</v>
      </c>
      <c r="B9845" s="37">
        <f>'0'!$A$2</f>
        <v>46112</v>
      </c>
      <c r="C9845" s="37" t="s">
        <v>1243</v>
      </c>
      <c r="D9845" s="119" t="str">
        <f>IF(G9845="","",VLOOKUP(G9845,номенклатури!R:T,2,0))</f>
        <v/>
      </c>
      <c r="E9845" s="333" t="str">
        <f>IF(G9845="","",VLOOKUP(G9845,номенклатури!R:T,3,0))</f>
        <v/>
      </c>
      <c r="F9845" s="159" t="str">
        <f>IF(G9845="","",IF(ISERROR(VLOOKUP(G9845,номенклатури!V:V,1,0)),E9845*H9845,E9845*I9845))</f>
        <v/>
      </c>
      <c r="G9845" s="14"/>
      <c r="H9845" s="15"/>
      <c r="I9845" s="15"/>
      <c r="J9845" s="15"/>
      <c r="K9845" s="15"/>
      <c r="L9845" s="217"/>
      <c r="M9845" s="22"/>
      <c r="N9845" s="119" t="str">
        <f>IF(G9845="","",VLOOKUP(G9845,номенклатури!R:U,4,0))</f>
        <v/>
      </c>
      <c r="O9845" s="119" t="str">
        <f>IF(M9845="","",VLOOKUP(M9845,'14'!D:D,1,0))</f>
        <v/>
      </c>
    </row>
    <row r="9846" spans="1:15" ht="12.75" customHeight="1" x14ac:dyDescent="0.2">
      <c r="A9846" s="36" t="str">
        <f>'0'!$A$4</f>
        <v>………………..</v>
      </c>
      <c r="B9846" s="37">
        <f>'0'!$A$2</f>
        <v>46112</v>
      </c>
      <c r="C9846" s="37" t="s">
        <v>1243</v>
      </c>
      <c r="D9846" s="119" t="str">
        <f>IF(G9846="","",VLOOKUP(G9846,номенклатури!R:T,2,0))</f>
        <v/>
      </c>
      <c r="E9846" s="333" t="str">
        <f>IF(G9846="","",VLOOKUP(G9846,номенклатури!R:T,3,0))</f>
        <v/>
      </c>
      <c r="F9846" s="159" t="str">
        <f>IF(G9846="","",IF(ISERROR(VLOOKUP(G9846,номенклатури!V:V,1,0)),E9846*H9846,E9846*I9846))</f>
        <v/>
      </c>
      <c r="G9846" s="14"/>
      <c r="H9846" s="15"/>
      <c r="I9846" s="15"/>
      <c r="J9846" s="15"/>
      <c r="K9846" s="15"/>
      <c r="L9846" s="217"/>
      <c r="M9846" s="22"/>
      <c r="N9846" s="119" t="str">
        <f>IF(G9846="","",VLOOKUP(G9846,номенклатури!R:U,4,0))</f>
        <v/>
      </c>
      <c r="O9846" s="119" t="str">
        <f>IF(M9846="","",VLOOKUP(M9846,'14'!D:D,1,0))</f>
        <v/>
      </c>
    </row>
    <row r="9847" spans="1:15" ht="12.75" customHeight="1" x14ac:dyDescent="0.2">
      <c r="A9847" s="36" t="str">
        <f>'0'!$A$4</f>
        <v>………………..</v>
      </c>
      <c r="B9847" s="37">
        <f>'0'!$A$2</f>
        <v>46112</v>
      </c>
      <c r="C9847" s="37" t="s">
        <v>1243</v>
      </c>
      <c r="D9847" s="119" t="str">
        <f>IF(G9847="","",VLOOKUP(G9847,номенклатури!R:T,2,0))</f>
        <v/>
      </c>
      <c r="E9847" s="333" t="str">
        <f>IF(G9847="","",VLOOKUP(G9847,номенклатури!R:T,3,0))</f>
        <v/>
      </c>
      <c r="F9847" s="159" t="str">
        <f>IF(G9847="","",IF(ISERROR(VLOOKUP(G9847,номенклатури!V:V,1,0)),E9847*H9847,E9847*I9847))</f>
        <v/>
      </c>
      <c r="G9847" s="14"/>
      <c r="H9847" s="15"/>
      <c r="I9847" s="15"/>
      <c r="J9847" s="15"/>
      <c r="K9847" s="15"/>
      <c r="L9847" s="217"/>
      <c r="M9847" s="22"/>
      <c r="N9847" s="119" t="str">
        <f>IF(G9847="","",VLOOKUP(G9847,номенклатури!R:U,4,0))</f>
        <v/>
      </c>
      <c r="O9847" s="119" t="str">
        <f>IF(M9847="","",VLOOKUP(M9847,'14'!D:D,1,0))</f>
        <v/>
      </c>
    </row>
    <row r="9848" spans="1:15" ht="12.75" customHeight="1" x14ac:dyDescent="0.2">
      <c r="A9848" s="36" t="str">
        <f>'0'!$A$4</f>
        <v>………………..</v>
      </c>
      <c r="B9848" s="37">
        <f>'0'!$A$2</f>
        <v>46112</v>
      </c>
      <c r="C9848" s="37" t="s">
        <v>1243</v>
      </c>
      <c r="D9848" s="119" t="str">
        <f>IF(G9848="","",VLOOKUP(G9848,номенклатури!R:T,2,0))</f>
        <v/>
      </c>
      <c r="E9848" s="333" t="str">
        <f>IF(G9848="","",VLOOKUP(G9848,номенклатури!R:T,3,0))</f>
        <v/>
      </c>
      <c r="F9848" s="159" t="str">
        <f>IF(G9848="","",IF(ISERROR(VLOOKUP(G9848,номенклатури!V:V,1,0)),E9848*H9848,E9848*I9848))</f>
        <v/>
      </c>
      <c r="G9848" s="14"/>
      <c r="H9848" s="15"/>
      <c r="I9848" s="15"/>
      <c r="J9848" s="15"/>
      <c r="K9848" s="15"/>
      <c r="L9848" s="217"/>
      <c r="M9848" s="22"/>
      <c r="N9848" s="119" t="str">
        <f>IF(G9848="","",VLOOKUP(G9848,номенклатури!R:U,4,0))</f>
        <v/>
      </c>
      <c r="O9848" s="119" t="str">
        <f>IF(M9848="","",VLOOKUP(M9848,'14'!D:D,1,0))</f>
        <v/>
      </c>
    </row>
    <row r="9849" spans="1:15" ht="12.75" customHeight="1" x14ac:dyDescent="0.2">
      <c r="A9849" s="36" t="str">
        <f>'0'!$A$4</f>
        <v>………………..</v>
      </c>
      <c r="B9849" s="37">
        <f>'0'!$A$2</f>
        <v>46112</v>
      </c>
      <c r="C9849" s="37" t="s">
        <v>1243</v>
      </c>
      <c r="D9849" s="119" t="str">
        <f>IF(G9849="","",VLOOKUP(G9849,номенклатури!R:T,2,0))</f>
        <v/>
      </c>
      <c r="E9849" s="333" t="str">
        <f>IF(G9849="","",VLOOKUP(G9849,номенклатури!R:T,3,0))</f>
        <v/>
      </c>
      <c r="F9849" s="159" t="str">
        <f>IF(G9849="","",IF(ISERROR(VLOOKUP(G9849,номенклатури!V:V,1,0)),E9849*H9849,E9849*I9849))</f>
        <v/>
      </c>
      <c r="G9849" s="14"/>
      <c r="H9849" s="15"/>
      <c r="I9849" s="15"/>
      <c r="J9849" s="15"/>
      <c r="K9849" s="15"/>
      <c r="L9849" s="217"/>
      <c r="M9849" s="22"/>
      <c r="N9849" s="119" t="str">
        <f>IF(G9849="","",VLOOKUP(G9849,номенклатури!R:U,4,0))</f>
        <v/>
      </c>
      <c r="O9849" s="119" t="str">
        <f>IF(M9849="","",VLOOKUP(M9849,'14'!D:D,1,0))</f>
        <v/>
      </c>
    </row>
    <row r="9850" spans="1:15" ht="12.75" customHeight="1" x14ac:dyDescent="0.2">
      <c r="A9850" s="36" t="str">
        <f>'0'!$A$4</f>
        <v>………………..</v>
      </c>
      <c r="B9850" s="37">
        <f>'0'!$A$2</f>
        <v>46112</v>
      </c>
      <c r="C9850" s="37" t="s">
        <v>1243</v>
      </c>
      <c r="D9850" s="119" t="str">
        <f>IF(G9850="","",VLOOKUP(G9850,номенклатури!R:T,2,0))</f>
        <v/>
      </c>
      <c r="E9850" s="333" t="str">
        <f>IF(G9850="","",VLOOKUP(G9850,номенклатури!R:T,3,0))</f>
        <v/>
      </c>
      <c r="F9850" s="159" t="str">
        <f>IF(G9850="","",IF(ISERROR(VLOOKUP(G9850,номенклатури!V:V,1,0)),E9850*H9850,E9850*I9850))</f>
        <v/>
      </c>
      <c r="G9850" s="14"/>
      <c r="H9850" s="15"/>
      <c r="I9850" s="15"/>
      <c r="J9850" s="15"/>
      <c r="K9850" s="15"/>
      <c r="L9850" s="217"/>
      <c r="M9850" s="22"/>
      <c r="N9850" s="119" t="str">
        <f>IF(G9850="","",VLOOKUP(G9850,номенклатури!R:U,4,0))</f>
        <v/>
      </c>
      <c r="O9850" s="119" t="str">
        <f>IF(M9850="","",VLOOKUP(M9850,'14'!D:D,1,0))</f>
        <v/>
      </c>
    </row>
    <row r="9851" spans="1:15" ht="12.75" customHeight="1" x14ac:dyDescent="0.2">
      <c r="A9851" s="36" t="str">
        <f>'0'!$A$4</f>
        <v>………………..</v>
      </c>
      <c r="B9851" s="37">
        <f>'0'!$A$2</f>
        <v>46112</v>
      </c>
      <c r="C9851" s="37" t="s">
        <v>1243</v>
      </c>
      <c r="D9851" s="119" t="str">
        <f>IF(G9851="","",VLOOKUP(G9851,номенклатури!R:T,2,0))</f>
        <v/>
      </c>
      <c r="E9851" s="333" t="str">
        <f>IF(G9851="","",VLOOKUP(G9851,номенклатури!R:T,3,0))</f>
        <v/>
      </c>
      <c r="F9851" s="159" t="str">
        <f>IF(G9851="","",IF(ISERROR(VLOOKUP(G9851,номенклатури!V:V,1,0)),E9851*H9851,E9851*I9851))</f>
        <v/>
      </c>
      <c r="G9851" s="14"/>
      <c r="H9851" s="15"/>
      <c r="I9851" s="15"/>
      <c r="J9851" s="15"/>
      <c r="K9851" s="15"/>
      <c r="L9851" s="217"/>
      <c r="M9851" s="22"/>
      <c r="N9851" s="119" t="str">
        <f>IF(G9851="","",VLOOKUP(G9851,номенклатури!R:U,4,0))</f>
        <v/>
      </c>
      <c r="O9851" s="119" t="str">
        <f>IF(M9851="","",VLOOKUP(M9851,'14'!D:D,1,0))</f>
        <v/>
      </c>
    </row>
    <row r="9852" spans="1:15" ht="12.75" customHeight="1" x14ac:dyDescent="0.2">
      <c r="A9852" s="36" t="str">
        <f>'0'!$A$4</f>
        <v>………………..</v>
      </c>
      <c r="B9852" s="37">
        <f>'0'!$A$2</f>
        <v>46112</v>
      </c>
      <c r="C9852" s="37" t="s">
        <v>1243</v>
      </c>
      <c r="D9852" s="119" t="str">
        <f>IF(G9852="","",VLOOKUP(G9852,номенклатури!R:T,2,0))</f>
        <v/>
      </c>
      <c r="E9852" s="333" t="str">
        <f>IF(G9852="","",VLOOKUP(G9852,номенклатури!R:T,3,0))</f>
        <v/>
      </c>
      <c r="F9852" s="159" t="str">
        <f>IF(G9852="","",IF(ISERROR(VLOOKUP(G9852,номенклатури!V:V,1,0)),E9852*H9852,E9852*I9852))</f>
        <v/>
      </c>
      <c r="G9852" s="14"/>
      <c r="H9852" s="15"/>
      <c r="I9852" s="15"/>
      <c r="J9852" s="15"/>
      <c r="K9852" s="15"/>
      <c r="L9852" s="217"/>
      <c r="M9852" s="22"/>
      <c r="N9852" s="119" t="str">
        <f>IF(G9852="","",VLOOKUP(G9852,номенклатури!R:U,4,0))</f>
        <v/>
      </c>
      <c r="O9852" s="119" t="str">
        <f>IF(M9852="","",VLOOKUP(M9852,'14'!D:D,1,0))</f>
        <v/>
      </c>
    </row>
    <row r="9853" spans="1:15" ht="12.75" customHeight="1" x14ac:dyDescent="0.2">
      <c r="A9853" s="36" t="str">
        <f>'0'!$A$4</f>
        <v>………………..</v>
      </c>
      <c r="B9853" s="37">
        <f>'0'!$A$2</f>
        <v>46112</v>
      </c>
      <c r="C9853" s="37" t="s">
        <v>1243</v>
      </c>
      <c r="D9853" s="119" t="str">
        <f>IF(G9853="","",VLOOKUP(G9853,номенклатури!R:T,2,0))</f>
        <v/>
      </c>
      <c r="E9853" s="333" t="str">
        <f>IF(G9853="","",VLOOKUP(G9853,номенклатури!R:T,3,0))</f>
        <v/>
      </c>
      <c r="F9853" s="159" t="str">
        <f>IF(G9853="","",IF(ISERROR(VLOOKUP(G9853,номенклатури!V:V,1,0)),E9853*H9853,E9853*I9853))</f>
        <v/>
      </c>
      <c r="G9853" s="14"/>
      <c r="H9853" s="15"/>
      <c r="I9853" s="15"/>
      <c r="J9853" s="15"/>
      <c r="K9853" s="15"/>
      <c r="L9853" s="217"/>
      <c r="M9853" s="22"/>
      <c r="N9853" s="119" t="str">
        <f>IF(G9853="","",VLOOKUP(G9853,номенклатури!R:U,4,0))</f>
        <v/>
      </c>
      <c r="O9853" s="119" t="str">
        <f>IF(M9853="","",VLOOKUP(M9853,'14'!D:D,1,0))</f>
        <v/>
      </c>
    </row>
    <row r="9854" spans="1:15" ht="12.75" customHeight="1" x14ac:dyDescent="0.2">
      <c r="A9854" s="36" t="str">
        <f>'0'!$A$4</f>
        <v>………………..</v>
      </c>
      <c r="B9854" s="37">
        <f>'0'!$A$2</f>
        <v>46112</v>
      </c>
      <c r="C9854" s="37" t="s">
        <v>1243</v>
      </c>
      <c r="D9854" s="119" t="str">
        <f>IF(G9854="","",VLOOKUP(G9854,номенклатури!R:T,2,0))</f>
        <v/>
      </c>
      <c r="E9854" s="333" t="str">
        <f>IF(G9854="","",VLOOKUP(G9854,номенклатури!R:T,3,0))</f>
        <v/>
      </c>
      <c r="F9854" s="159" t="str">
        <f>IF(G9854="","",IF(ISERROR(VLOOKUP(G9854,номенклатури!V:V,1,0)),E9854*H9854,E9854*I9854))</f>
        <v/>
      </c>
      <c r="G9854" s="14"/>
      <c r="H9854" s="15"/>
      <c r="I9854" s="15"/>
      <c r="J9854" s="15"/>
      <c r="K9854" s="15"/>
      <c r="L9854" s="217"/>
      <c r="M9854" s="22"/>
      <c r="N9854" s="119" t="str">
        <f>IF(G9854="","",VLOOKUP(G9854,номенклатури!R:U,4,0))</f>
        <v/>
      </c>
      <c r="O9854" s="119" t="str">
        <f>IF(M9854="","",VLOOKUP(M9854,'14'!D:D,1,0))</f>
        <v/>
      </c>
    </row>
    <row r="9855" spans="1:15" ht="12.75" customHeight="1" x14ac:dyDescent="0.2">
      <c r="A9855" s="36" t="str">
        <f>'0'!$A$4</f>
        <v>………………..</v>
      </c>
      <c r="B9855" s="37">
        <f>'0'!$A$2</f>
        <v>46112</v>
      </c>
      <c r="C9855" s="37" t="s">
        <v>1243</v>
      </c>
      <c r="D9855" s="119" t="str">
        <f>IF(G9855="","",VLOOKUP(G9855,номенклатури!R:T,2,0))</f>
        <v/>
      </c>
      <c r="E9855" s="333" t="str">
        <f>IF(G9855="","",VLOOKUP(G9855,номенклатури!R:T,3,0))</f>
        <v/>
      </c>
      <c r="F9855" s="159" t="str">
        <f>IF(G9855="","",IF(ISERROR(VLOOKUP(G9855,номенклатури!V:V,1,0)),E9855*H9855,E9855*I9855))</f>
        <v/>
      </c>
      <c r="G9855" s="14"/>
      <c r="H9855" s="15"/>
      <c r="I9855" s="15"/>
      <c r="J9855" s="15"/>
      <c r="K9855" s="15"/>
      <c r="L9855" s="217"/>
      <c r="M9855" s="22"/>
      <c r="N9855" s="119" t="str">
        <f>IF(G9855="","",VLOOKUP(G9855,номенклатури!R:U,4,0))</f>
        <v/>
      </c>
      <c r="O9855" s="119" t="str">
        <f>IF(M9855="","",VLOOKUP(M9855,'14'!D:D,1,0))</f>
        <v/>
      </c>
    </row>
    <row r="9856" spans="1:15" ht="12.75" customHeight="1" x14ac:dyDescent="0.2">
      <c r="A9856" s="36" t="str">
        <f>'0'!$A$4</f>
        <v>………………..</v>
      </c>
      <c r="B9856" s="37">
        <f>'0'!$A$2</f>
        <v>46112</v>
      </c>
      <c r="C9856" s="37" t="s">
        <v>1243</v>
      </c>
      <c r="D9856" s="119" t="str">
        <f>IF(G9856="","",VLOOKUP(G9856,номенклатури!R:T,2,0))</f>
        <v/>
      </c>
      <c r="E9856" s="333" t="str">
        <f>IF(G9856="","",VLOOKUP(G9856,номенклатури!R:T,3,0))</f>
        <v/>
      </c>
      <c r="F9856" s="159" t="str">
        <f>IF(G9856="","",IF(ISERROR(VLOOKUP(G9856,номенклатури!V:V,1,0)),E9856*H9856,E9856*I9856))</f>
        <v/>
      </c>
      <c r="G9856" s="14"/>
      <c r="H9856" s="15"/>
      <c r="I9856" s="15"/>
      <c r="J9856" s="15"/>
      <c r="K9856" s="15"/>
      <c r="L9856" s="217"/>
      <c r="M9856" s="22"/>
      <c r="N9856" s="119" t="str">
        <f>IF(G9856="","",VLOOKUP(G9856,номенклатури!R:U,4,0))</f>
        <v/>
      </c>
      <c r="O9856" s="119" t="str">
        <f>IF(M9856="","",VLOOKUP(M9856,'14'!D:D,1,0))</f>
        <v/>
      </c>
    </row>
    <row r="9857" spans="1:15" ht="12.75" customHeight="1" x14ac:dyDescent="0.2">
      <c r="A9857" s="36" t="str">
        <f>'0'!$A$4</f>
        <v>………………..</v>
      </c>
      <c r="B9857" s="37">
        <f>'0'!$A$2</f>
        <v>46112</v>
      </c>
      <c r="C9857" s="37" t="s">
        <v>1243</v>
      </c>
      <c r="D9857" s="119" t="str">
        <f>IF(G9857="","",VLOOKUP(G9857,номенклатури!R:T,2,0))</f>
        <v/>
      </c>
      <c r="E9857" s="333" t="str">
        <f>IF(G9857="","",VLOOKUP(G9857,номенклатури!R:T,3,0))</f>
        <v/>
      </c>
      <c r="F9857" s="159" t="str">
        <f>IF(G9857="","",IF(ISERROR(VLOOKUP(G9857,номенклатури!V:V,1,0)),E9857*H9857,E9857*I9857))</f>
        <v/>
      </c>
      <c r="G9857" s="14"/>
      <c r="H9857" s="15"/>
      <c r="I9857" s="15"/>
      <c r="J9857" s="15"/>
      <c r="K9857" s="15"/>
      <c r="L9857" s="217"/>
      <c r="M9857" s="22"/>
      <c r="N9857" s="119" t="str">
        <f>IF(G9857="","",VLOOKUP(G9857,номенклатури!R:U,4,0))</f>
        <v/>
      </c>
      <c r="O9857" s="119" t="str">
        <f>IF(M9857="","",VLOOKUP(M9857,'14'!D:D,1,0))</f>
        <v/>
      </c>
    </row>
    <row r="9858" spans="1:15" ht="12.75" customHeight="1" x14ac:dyDescent="0.2">
      <c r="A9858" s="36" t="str">
        <f>'0'!$A$4</f>
        <v>………………..</v>
      </c>
      <c r="B9858" s="37">
        <f>'0'!$A$2</f>
        <v>46112</v>
      </c>
      <c r="C9858" s="37" t="s">
        <v>1243</v>
      </c>
      <c r="D9858" s="119" t="str">
        <f>IF(G9858="","",VLOOKUP(G9858,номенклатури!R:T,2,0))</f>
        <v/>
      </c>
      <c r="E9858" s="333" t="str">
        <f>IF(G9858="","",VLOOKUP(G9858,номенклатури!R:T,3,0))</f>
        <v/>
      </c>
      <c r="F9858" s="159" t="str">
        <f>IF(G9858="","",IF(ISERROR(VLOOKUP(G9858,номенклатури!V:V,1,0)),E9858*H9858,E9858*I9858))</f>
        <v/>
      </c>
      <c r="G9858" s="14"/>
      <c r="H9858" s="15"/>
      <c r="I9858" s="15"/>
      <c r="J9858" s="15"/>
      <c r="K9858" s="15"/>
      <c r="L9858" s="217"/>
      <c r="M9858" s="22"/>
      <c r="N9858" s="119" t="str">
        <f>IF(G9858="","",VLOOKUP(G9858,номенклатури!R:U,4,0))</f>
        <v/>
      </c>
      <c r="O9858" s="119" t="str">
        <f>IF(M9858="","",VLOOKUP(M9858,'14'!D:D,1,0))</f>
        <v/>
      </c>
    </row>
    <row r="9859" spans="1:15" ht="12.75" customHeight="1" x14ac:dyDescent="0.2">
      <c r="A9859" s="36" t="str">
        <f>'0'!$A$4</f>
        <v>………………..</v>
      </c>
      <c r="B9859" s="37">
        <f>'0'!$A$2</f>
        <v>46112</v>
      </c>
      <c r="C9859" s="37" t="s">
        <v>1243</v>
      </c>
      <c r="D9859" s="119" t="str">
        <f>IF(G9859="","",VLOOKUP(G9859,номенклатури!R:T,2,0))</f>
        <v/>
      </c>
      <c r="E9859" s="333" t="str">
        <f>IF(G9859="","",VLOOKUP(G9859,номенклатури!R:T,3,0))</f>
        <v/>
      </c>
      <c r="F9859" s="159" t="str">
        <f>IF(G9859="","",IF(ISERROR(VLOOKUP(G9859,номенклатури!V:V,1,0)),E9859*H9859,E9859*I9859))</f>
        <v/>
      </c>
      <c r="G9859" s="14"/>
      <c r="H9859" s="15"/>
      <c r="I9859" s="15"/>
      <c r="J9859" s="15"/>
      <c r="K9859" s="15"/>
      <c r="L9859" s="217"/>
      <c r="M9859" s="22"/>
      <c r="N9859" s="119" t="str">
        <f>IF(G9859="","",VLOOKUP(G9859,номенклатури!R:U,4,0))</f>
        <v/>
      </c>
      <c r="O9859" s="119" t="str">
        <f>IF(M9859="","",VLOOKUP(M9859,'14'!D:D,1,0))</f>
        <v/>
      </c>
    </row>
    <row r="9860" spans="1:15" ht="12.75" customHeight="1" x14ac:dyDescent="0.2">
      <c r="A9860" s="36" t="str">
        <f>'0'!$A$4</f>
        <v>………………..</v>
      </c>
      <c r="B9860" s="37">
        <f>'0'!$A$2</f>
        <v>46112</v>
      </c>
      <c r="C9860" s="37" t="s">
        <v>1243</v>
      </c>
      <c r="D9860" s="119" t="str">
        <f>IF(G9860="","",VLOOKUP(G9860,номенклатури!R:T,2,0))</f>
        <v/>
      </c>
      <c r="E9860" s="333" t="str">
        <f>IF(G9860="","",VLOOKUP(G9860,номенклатури!R:T,3,0))</f>
        <v/>
      </c>
      <c r="F9860" s="159" t="str">
        <f>IF(G9860="","",IF(ISERROR(VLOOKUP(G9860,номенклатури!V:V,1,0)),E9860*H9860,E9860*I9860))</f>
        <v/>
      </c>
      <c r="G9860" s="14"/>
      <c r="H9860" s="15"/>
      <c r="I9860" s="15"/>
      <c r="J9860" s="15"/>
      <c r="K9860" s="15"/>
      <c r="L9860" s="217"/>
      <c r="M9860" s="22"/>
      <c r="N9860" s="119" t="str">
        <f>IF(G9860="","",VLOOKUP(G9860,номенклатури!R:U,4,0))</f>
        <v/>
      </c>
      <c r="O9860" s="119" t="str">
        <f>IF(M9860="","",VLOOKUP(M9860,'14'!D:D,1,0))</f>
        <v/>
      </c>
    </row>
    <row r="9861" spans="1:15" ht="12.75" customHeight="1" x14ac:dyDescent="0.2">
      <c r="A9861" s="36" t="str">
        <f>'0'!$A$4</f>
        <v>………………..</v>
      </c>
      <c r="B9861" s="37">
        <f>'0'!$A$2</f>
        <v>46112</v>
      </c>
      <c r="C9861" s="37" t="s">
        <v>1243</v>
      </c>
      <c r="D9861" s="119" t="str">
        <f>IF(G9861="","",VLOOKUP(G9861,номенклатури!R:T,2,0))</f>
        <v/>
      </c>
      <c r="E9861" s="333" t="str">
        <f>IF(G9861="","",VLOOKUP(G9861,номенклатури!R:T,3,0))</f>
        <v/>
      </c>
      <c r="F9861" s="159" t="str">
        <f>IF(G9861="","",IF(ISERROR(VLOOKUP(G9861,номенклатури!V:V,1,0)),E9861*H9861,E9861*I9861))</f>
        <v/>
      </c>
      <c r="G9861" s="14"/>
      <c r="H9861" s="15"/>
      <c r="I9861" s="15"/>
      <c r="J9861" s="15"/>
      <c r="K9861" s="15"/>
      <c r="L9861" s="217"/>
      <c r="M9861" s="22"/>
      <c r="N9861" s="119" t="str">
        <f>IF(G9861="","",VLOOKUP(G9861,номенклатури!R:U,4,0))</f>
        <v/>
      </c>
      <c r="O9861" s="119" t="str">
        <f>IF(M9861="","",VLOOKUP(M9861,'14'!D:D,1,0))</f>
        <v/>
      </c>
    </row>
    <row r="9862" spans="1:15" ht="12.75" customHeight="1" x14ac:dyDescent="0.2">
      <c r="A9862" s="36" t="str">
        <f>'0'!$A$4</f>
        <v>………………..</v>
      </c>
      <c r="B9862" s="37">
        <f>'0'!$A$2</f>
        <v>46112</v>
      </c>
      <c r="C9862" s="37" t="s">
        <v>1243</v>
      </c>
      <c r="D9862" s="119" t="str">
        <f>IF(G9862="","",VLOOKUP(G9862,номенклатури!R:T,2,0))</f>
        <v/>
      </c>
      <c r="E9862" s="333" t="str">
        <f>IF(G9862="","",VLOOKUP(G9862,номенклатури!R:T,3,0))</f>
        <v/>
      </c>
      <c r="F9862" s="159" t="str">
        <f>IF(G9862="","",IF(ISERROR(VLOOKUP(G9862,номенклатури!V:V,1,0)),E9862*H9862,E9862*I9862))</f>
        <v/>
      </c>
      <c r="G9862" s="14"/>
      <c r="H9862" s="15"/>
      <c r="I9862" s="15"/>
      <c r="J9862" s="15"/>
      <c r="K9862" s="15"/>
      <c r="L9862" s="217"/>
      <c r="M9862" s="22"/>
      <c r="N9862" s="119" t="str">
        <f>IF(G9862="","",VLOOKUP(G9862,номенклатури!R:U,4,0))</f>
        <v/>
      </c>
      <c r="O9862" s="119" t="str">
        <f>IF(M9862="","",VLOOKUP(M9862,'14'!D:D,1,0))</f>
        <v/>
      </c>
    </row>
    <row r="9863" spans="1:15" ht="12.75" customHeight="1" x14ac:dyDescent="0.2">
      <c r="A9863" s="36" t="str">
        <f>'0'!$A$4</f>
        <v>………………..</v>
      </c>
      <c r="B9863" s="37">
        <f>'0'!$A$2</f>
        <v>46112</v>
      </c>
      <c r="C9863" s="37" t="s">
        <v>1243</v>
      </c>
      <c r="D9863" s="119" t="str">
        <f>IF(G9863="","",VLOOKUP(G9863,номенклатури!R:T,2,0))</f>
        <v/>
      </c>
      <c r="E9863" s="333" t="str">
        <f>IF(G9863="","",VLOOKUP(G9863,номенклатури!R:T,3,0))</f>
        <v/>
      </c>
      <c r="F9863" s="159" t="str">
        <f>IF(G9863="","",IF(ISERROR(VLOOKUP(G9863,номенклатури!V:V,1,0)),E9863*H9863,E9863*I9863))</f>
        <v/>
      </c>
      <c r="G9863" s="14"/>
      <c r="H9863" s="15"/>
      <c r="I9863" s="15"/>
      <c r="J9863" s="15"/>
      <c r="K9863" s="15"/>
      <c r="L9863" s="217"/>
      <c r="M9863" s="22"/>
      <c r="N9863" s="119" t="str">
        <f>IF(G9863="","",VLOOKUP(G9863,номенклатури!R:U,4,0))</f>
        <v/>
      </c>
      <c r="O9863" s="119" t="str">
        <f>IF(M9863="","",VLOOKUP(M9863,'14'!D:D,1,0))</f>
        <v/>
      </c>
    </row>
    <row r="9864" spans="1:15" ht="12.75" customHeight="1" x14ac:dyDescent="0.2">
      <c r="A9864" s="36" t="str">
        <f>'0'!$A$4</f>
        <v>………………..</v>
      </c>
      <c r="B9864" s="37">
        <f>'0'!$A$2</f>
        <v>46112</v>
      </c>
      <c r="C9864" s="37" t="s">
        <v>1243</v>
      </c>
      <c r="D9864" s="119" t="str">
        <f>IF(G9864="","",VLOOKUP(G9864,номенклатури!R:T,2,0))</f>
        <v/>
      </c>
      <c r="E9864" s="333" t="str">
        <f>IF(G9864="","",VLOOKUP(G9864,номенклатури!R:T,3,0))</f>
        <v/>
      </c>
      <c r="F9864" s="159" t="str">
        <f>IF(G9864="","",IF(ISERROR(VLOOKUP(G9864,номенклатури!V:V,1,0)),E9864*H9864,E9864*I9864))</f>
        <v/>
      </c>
      <c r="G9864" s="14"/>
      <c r="H9864" s="15"/>
      <c r="I9864" s="15"/>
      <c r="J9864" s="15"/>
      <c r="K9864" s="15"/>
      <c r="L9864" s="217"/>
      <c r="M9864" s="22"/>
      <c r="N9864" s="119" t="str">
        <f>IF(G9864="","",VLOOKUP(G9864,номенклатури!R:U,4,0))</f>
        <v/>
      </c>
      <c r="O9864" s="119" t="str">
        <f>IF(M9864="","",VLOOKUP(M9864,'14'!D:D,1,0))</f>
        <v/>
      </c>
    </row>
    <row r="9865" spans="1:15" ht="12.75" customHeight="1" x14ac:dyDescent="0.2">
      <c r="A9865" s="36" t="str">
        <f>'0'!$A$4</f>
        <v>………………..</v>
      </c>
      <c r="B9865" s="37">
        <f>'0'!$A$2</f>
        <v>46112</v>
      </c>
      <c r="C9865" s="37" t="s">
        <v>1243</v>
      </c>
      <c r="D9865" s="119" t="str">
        <f>IF(G9865="","",VLOOKUP(G9865,номенклатури!R:T,2,0))</f>
        <v/>
      </c>
      <c r="E9865" s="333" t="str">
        <f>IF(G9865="","",VLOOKUP(G9865,номенклатури!R:T,3,0))</f>
        <v/>
      </c>
      <c r="F9865" s="159" t="str">
        <f>IF(G9865="","",IF(ISERROR(VLOOKUP(G9865,номенклатури!V:V,1,0)),E9865*H9865,E9865*I9865))</f>
        <v/>
      </c>
      <c r="G9865" s="14"/>
      <c r="H9865" s="15"/>
      <c r="I9865" s="15"/>
      <c r="J9865" s="15"/>
      <c r="K9865" s="15"/>
      <c r="L9865" s="217"/>
      <c r="M9865" s="22"/>
      <c r="N9865" s="119" t="str">
        <f>IF(G9865="","",VLOOKUP(G9865,номенклатури!R:U,4,0))</f>
        <v/>
      </c>
      <c r="O9865" s="119" t="str">
        <f>IF(M9865="","",VLOOKUP(M9865,'14'!D:D,1,0))</f>
        <v/>
      </c>
    </row>
    <row r="9866" spans="1:15" ht="12.75" customHeight="1" x14ac:dyDescent="0.2">
      <c r="A9866" s="36" t="str">
        <f>'0'!$A$4</f>
        <v>………………..</v>
      </c>
      <c r="B9866" s="37">
        <f>'0'!$A$2</f>
        <v>46112</v>
      </c>
      <c r="C9866" s="37" t="s">
        <v>1243</v>
      </c>
      <c r="D9866" s="119" t="str">
        <f>IF(G9866="","",VLOOKUP(G9866,номенклатури!R:T,2,0))</f>
        <v/>
      </c>
      <c r="E9866" s="333" t="str">
        <f>IF(G9866="","",VLOOKUP(G9866,номенклатури!R:T,3,0))</f>
        <v/>
      </c>
      <c r="F9866" s="159" t="str">
        <f>IF(G9866="","",IF(ISERROR(VLOOKUP(G9866,номенклатури!V:V,1,0)),E9866*H9866,E9866*I9866))</f>
        <v/>
      </c>
      <c r="G9866" s="14"/>
      <c r="H9866" s="15"/>
      <c r="I9866" s="15"/>
      <c r="J9866" s="15"/>
      <c r="K9866" s="15"/>
      <c r="L9866" s="217"/>
      <c r="M9866" s="22"/>
      <c r="N9866" s="119" t="str">
        <f>IF(G9866="","",VLOOKUP(G9866,номенклатури!R:U,4,0))</f>
        <v/>
      </c>
      <c r="O9866" s="119" t="str">
        <f>IF(M9866="","",VLOOKUP(M9866,'14'!D:D,1,0))</f>
        <v/>
      </c>
    </row>
    <row r="9867" spans="1:15" ht="12.75" customHeight="1" x14ac:dyDescent="0.2">
      <c r="A9867" s="36" t="str">
        <f>'0'!$A$4</f>
        <v>………………..</v>
      </c>
      <c r="B9867" s="37">
        <f>'0'!$A$2</f>
        <v>46112</v>
      </c>
      <c r="C9867" s="37" t="s">
        <v>1243</v>
      </c>
      <c r="D9867" s="119" t="str">
        <f>IF(G9867="","",VLOOKUP(G9867,номенклатури!R:T,2,0))</f>
        <v/>
      </c>
      <c r="E9867" s="333" t="str">
        <f>IF(G9867="","",VLOOKUP(G9867,номенклатури!R:T,3,0))</f>
        <v/>
      </c>
      <c r="F9867" s="159" t="str">
        <f>IF(G9867="","",IF(ISERROR(VLOOKUP(G9867,номенклатури!V:V,1,0)),E9867*H9867,E9867*I9867))</f>
        <v/>
      </c>
      <c r="G9867" s="14"/>
      <c r="H9867" s="15"/>
      <c r="I9867" s="15"/>
      <c r="J9867" s="15"/>
      <c r="K9867" s="15"/>
      <c r="L9867" s="217"/>
      <c r="M9867" s="22"/>
      <c r="N9867" s="119" t="str">
        <f>IF(G9867="","",VLOOKUP(G9867,номенклатури!R:U,4,0))</f>
        <v/>
      </c>
      <c r="O9867" s="119" t="str">
        <f>IF(M9867="","",VLOOKUP(M9867,'14'!D:D,1,0))</f>
        <v/>
      </c>
    </row>
    <row r="9868" spans="1:15" ht="12.75" customHeight="1" x14ac:dyDescent="0.2">
      <c r="A9868" s="36" t="str">
        <f>'0'!$A$4</f>
        <v>………………..</v>
      </c>
      <c r="B9868" s="37">
        <f>'0'!$A$2</f>
        <v>46112</v>
      </c>
      <c r="C9868" s="37" t="s">
        <v>1243</v>
      </c>
      <c r="D9868" s="119" t="str">
        <f>IF(G9868="","",VLOOKUP(G9868,номенклатури!R:T,2,0))</f>
        <v/>
      </c>
      <c r="E9868" s="333" t="str">
        <f>IF(G9868="","",VLOOKUP(G9868,номенклатури!R:T,3,0))</f>
        <v/>
      </c>
      <c r="F9868" s="159" t="str">
        <f>IF(G9868="","",IF(ISERROR(VLOOKUP(G9868,номенклатури!V:V,1,0)),E9868*H9868,E9868*I9868))</f>
        <v/>
      </c>
      <c r="G9868" s="14"/>
      <c r="H9868" s="15"/>
      <c r="I9868" s="15"/>
      <c r="J9868" s="15"/>
      <c r="K9868" s="15"/>
      <c r="L9868" s="217"/>
      <c r="M9868" s="22"/>
      <c r="N9868" s="119" t="str">
        <f>IF(G9868="","",VLOOKUP(G9868,номенклатури!R:U,4,0))</f>
        <v/>
      </c>
      <c r="O9868" s="119" t="str">
        <f>IF(M9868="","",VLOOKUP(M9868,'14'!D:D,1,0))</f>
        <v/>
      </c>
    </row>
    <row r="9869" spans="1:15" ht="12.75" customHeight="1" x14ac:dyDescent="0.2">
      <c r="A9869" s="36" t="str">
        <f>'0'!$A$4</f>
        <v>………………..</v>
      </c>
      <c r="B9869" s="37">
        <f>'0'!$A$2</f>
        <v>46112</v>
      </c>
      <c r="C9869" s="37" t="s">
        <v>1243</v>
      </c>
      <c r="D9869" s="119" t="str">
        <f>IF(G9869="","",VLOOKUP(G9869,номенклатури!R:T,2,0))</f>
        <v/>
      </c>
      <c r="E9869" s="333" t="str">
        <f>IF(G9869="","",VLOOKUP(G9869,номенклатури!R:T,3,0))</f>
        <v/>
      </c>
      <c r="F9869" s="159" t="str">
        <f>IF(G9869="","",IF(ISERROR(VLOOKUP(G9869,номенклатури!V:V,1,0)),E9869*H9869,E9869*I9869))</f>
        <v/>
      </c>
      <c r="G9869" s="14"/>
      <c r="H9869" s="15"/>
      <c r="I9869" s="15"/>
      <c r="J9869" s="15"/>
      <c r="K9869" s="15"/>
      <c r="L9869" s="217"/>
      <c r="M9869" s="22"/>
      <c r="N9869" s="119" t="str">
        <f>IF(G9869="","",VLOOKUP(G9869,номенклатури!R:U,4,0))</f>
        <v/>
      </c>
      <c r="O9869" s="119" t="str">
        <f>IF(M9869="","",VLOOKUP(M9869,'14'!D:D,1,0))</f>
        <v/>
      </c>
    </row>
    <row r="9870" spans="1:15" ht="12.75" customHeight="1" x14ac:dyDescent="0.2">
      <c r="A9870" s="36" t="str">
        <f>'0'!$A$4</f>
        <v>………………..</v>
      </c>
      <c r="B9870" s="37">
        <f>'0'!$A$2</f>
        <v>46112</v>
      </c>
      <c r="C9870" s="37" t="s">
        <v>1243</v>
      </c>
      <c r="D9870" s="119" t="str">
        <f>IF(G9870="","",VLOOKUP(G9870,номенклатури!R:T,2,0))</f>
        <v/>
      </c>
      <c r="E9870" s="333" t="str">
        <f>IF(G9870="","",VLOOKUP(G9870,номенклатури!R:T,3,0))</f>
        <v/>
      </c>
      <c r="F9870" s="159" t="str">
        <f>IF(G9870="","",IF(ISERROR(VLOOKUP(G9870,номенклатури!V:V,1,0)),E9870*H9870,E9870*I9870))</f>
        <v/>
      </c>
      <c r="G9870" s="14"/>
      <c r="H9870" s="15"/>
      <c r="I9870" s="15"/>
      <c r="J9870" s="15"/>
      <c r="K9870" s="15"/>
      <c r="L9870" s="217"/>
      <c r="M9870" s="22"/>
      <c r="N9870" s="119" t="str">
        <f>IF(G9870="","",VLOOKUP(G9870,номенклатури!R:U,4,0))</f>
        <v/>
      </c>
      <c r="O9870" s="119" t="str">
        <f>IF(M9870="","",VLOOKUP(M9870,'14'!D:D,1,0))</f>
        <v/>
      </c>
    </row>
    <row r="9871" spans="1:15" ht="12.75" customHeight="1" x14ac:dyDescent="0.2">
      <c r="A9871" s="36" t="str">
        <f>'0'!$A$4</f>
        <v>………………..</v>
      </c>
      <c r="B9871" s="37">
        <f>'0'!$A$2</f>
        <v>46112</v>
      </c>
      <c r="C9871" s="37" t="s">
        <v>1243</v>
      </c>
      <c r="D9871" s="119" t="str">
        <f>IF(G9871="","",VLOOKUP(G9871,номенклатури!R:T,2,0))</f>
        <v/>
      </c>
      <c r="E9871" s="333" t="str">
        <f>IF(G9871="","",VLOOKUP(G9871,номенклатури!R:T,3,0))</f>
        <v/>
      </c>
      <c r="F9871" s="159" t="str">
        <f>IF(G9871="","",IF(ISERROR(VLOOKUP(G9871,номенклатури!V:V,1,0)),E9871*H9871,E9871*I9871))</f>
        <v/>
      </c>
      <c r="G9871" s="14"/>
      <c r="H9871" s="15"/>
      <c r="I9871" s="15"/>
      <c r="J9871" s="15"/>
      <c r="K9871" s="15"/>
      <c r="L9871" s="217"/>
      <c r="M9871" s="22"/>
      <c r="N9871" s="119" t="str">
        <f>IF(G9871="","",VLOOKUP(G9871,номенклатури!R:U,4,0))</f>
        <v/>
      </c>
      <c r="O9871" s="119" t="str">
        <f>IF(M9871="","",VLOOKUP(M9871,'14'!D:D,1,0))</f>
        <v/>
      </c>
    </row>
    <row r="9872" spans="1:15" ht="12.75" customHeight="1" x14ac:dyDescent="0.2">
      <c r="A9872" s="36" t="str">
        <f>'0'!$A$4</f>
        <v>………………..</v>
      </c>
      <c r="B9872" s="37">
        <f>'0'!$A$2</f>
        <v>46112</v>
      </c>
      <c r="C9872" s="37" t="s">
        <v>1243</v>
      </c>
      <c r="D9872" s="119" t="str">
        <f>IF(G9872="","",VLOOKUP(G9872,номенклатури!R:T,2,0))</f>
        <v/>
      </c>
      <c r="E9872" s="333" t="str">
        <f>IF(G9872="","",VLOOKUP(G9872,номенклатури!R:T,3,0))</f>
        <v/>
      </c>
      <c r="F9872" s="159" t="str">
        <f>IF(G9872="","",IF(ISERROR(VLOOKUP(G9872,номенклатури!V:V,1,0)),E9872*H9872,E9872*I9872))</f>
        <v/>
      </c>
      <c r="G9872" s="14"/>
      <c r="H9872" s="15"/>
      <c r="I9872" s="15"/>
      <c r="J9872" s="15"/>
      <c r="K9872" s="15"/>
      <c r="L9872" s="217"/>
      <c r="M9872" s="22"/>
      <c r="N9872" s="119" t="str">
        <f>IF(G9872="","",VLOOKUP(G9872,номенклатури!R:U,4,0))</f>
        <v/>
      </c>
      <c r="O9872" s="119" t="str">
        <f>IF(M9872="","",VLOOKUP(M9872,'14'!D:D,1,0))</f>
        <v/>
      </c>
    </row>
    <row r="9873" spans="1:15" ht="12.75" customHeight="1" x14ac:dyDescent="0.2">
      <c r="A9873" s="36" t="str">
        <f>'0'!$A$4</f>
        <v>………………..</v>
      </c>
      <c r="B9873" s="37">
        <f>'0'!$A$2</f>
        <v>46112</v>
      </c>
      <c r="C9873" s="37" t="s">
        <v>1243</v>
      </c>
      <c r="D9873" s="119" t="str">
        <f>IF(G9873="","",VLOOKUP(G9873,номенклатури!R:T,2,0))</f>
        <v/>
      </c>
      <c r="E9873" s="333" t="str">
        <f>IF(G9873="","",VLOOKUP(G9873,номенклатури!R:T,3,0))</f>
        <v/>
      </c>
      <c r="F9873" s="159" t="str">
        <f>IF(G9873="","",IF(ISERROR(VLOOKUP(G9873,номенклатури!V:V,1,0)),E9873*H9873,E9873*I9873))</f>
        <v/>
      </c>
      <c r="G9873" s="14"/>
      <c r="H9873" s="15"/>
      <c r="I9873" s="15"/>
      <c r="J9873" s="15"/>
      <c r="K9873" s="15"/>
      <c r="L9873" s="217"/>
      <c r="M9873" s="22"/>
      <c r="N9873" s="119" t="str">
        <f>IF(G9873="","",VLOOKUP(G9873,номенклатури!R:U,4,0))</f>
        <v/>
      </c>
      <c r="O9873" s="119" t="str">
        <f>IF(M9873="","",VLOOKUP(M9873,'14'!D:D,1,0))</f>
        <v/>
      </c>
    </row>
    <row r="9874" spans="1:15" ht="12.75" customHeight="1" x14ac:dyDescent="0.2">
      <c r="A9874" s="36" t="str">
        <f>'0'!$A$4</f>
        <v>………………..</v>
      </c>
      <c r="B9874" s="37">
        <f>'0'!$A$2</f>
        <v>46112</v>
      </c>
      <c r="C9874" s="37" t="s">
        <v>1243</v>
      </c>
      <c r="D9874" s="119" t="str">
        <f>IF(G9874="","",VLOOKUP(G9874,номенклатури!R:T,2,0))</f>
        <v/>
      </c>
      <c r="E9874" s="333" t="str">
        <f>IF(G9874="","",VLOOKUP(G9874,номенклатури!R:T,3,0))</f>
        <v/>
      </c>
      <c r="F9874" s="159" t="str">
        <f>IF(G9874="","",IF(ISERROR(VLOOKUP(G9874,номенклатури!V:V,1,0)),E9874*H9874,E9874*I9874))</f>
        <v/>
      </c>
      <c r="G9874" s="14"/>
      <c r="H9874" s="15"/>
      <c r="I9874" s="15"/>
      <c r="J9874" s="15"/>
      <c r="K9874" s="15"/>
      <c r="L9874" s="217"/>
      <c r="M9874" s="22"/>
      <c r="N9874" s="119" t="str">
        <f>IF(G9874="","",VLOOKUP(G9874,номенклатури!R:U,4,0))</f>
        <v/>
      </c>
      <c r="O9874" s="119" t="str">
        <f>IF(M9874="","",VLOOKUP(M9874,'14'!D:D,1,0))</f>
        <v/>
      </c>
    </row>
    <row r="9875" spans="1:15" ht="12.75" customHeight="1" x14ac:dyDescent="0.2">
      <c r="A9875" s="36" t="str">
        <f>'0'!$A$4</f>
        <v>………………..</v>
      </c>
      <c r="B9875" s="37">
        <f>'0'!$A$2</f>
        <v>46112</v>
      </c>
      <c r="C9875" s="37" t="s">
        <v>1243</v>
      </c>
      <c r="D9875" s="119" t="str">
        <f>IF(G9875="","",VLOOKUP(G9875,номенклатури!R:T,2,0))</f>
        <v/>
      </c>
      <c r="E9875" s="333" t="str">
        <f>IF(G9875="","",VLOOKUP(G9875,номенклатури!R:T,3,0))</f>
        <v/>
      </c>
      <c r="F9875" s="159" t="str">
        <f>IF(G9875="","",IF(ISERROR(VLOOKUP(G9875,номенклатури!V:V,1,0)),E9875*H9875,E9875*I9875))</f>
        <v/>
      </c>
      <c r="G9875" s="14"/>
      <c r="H9875" s="15"/>
      <c r="I9875" s="15"/>
      <c r="J9875" s="15"/>
      <c r="K9875" s="15"/>
      <c r="L9875" s="217"/>
      <c r="M9875" s="22"/>
      <c r="N9875" s="119" t="str">
        <f>IF(G9875="","",VLOOKUP(G9875,номенклатури!R:U,4,0))</f>
        <v/>
      </c>
      <c r="O9875" s="119" t="str">
        <f>IF(M9875="","",VLOOKUP(M9875,'14'!D:D,1,0))</f>
        <v/>
      </c>
    </row>
    <row r="9876" spans="1:15" ht="12.75" customHeight="1" x14ac:dyDescent="0.2">
      <c r="A9876" s="36" t="str">
        <f>'0'!$A$4</f>
        <v>………………..</v>
      </c>
      <c r="B9876" s="37">
        <f>'0'!$A$2</f>
        <v>46112</v>
      </c>
      <c r="C9876" s="37" t="s">
        <v>1243</v>
      </c>
      <c r="D9876" s="119" t="str">
        <f>IF(G9876="","",VLOOKUP(G9876,номенклатури!R:T,2,0))</f>
        <v/>
      </c>
      <c r="E9876" s="333" t="str">
        <f>IF(G9876="","",VLOOKUP(G9876,номенклатури!R:T,3,0))</f>
        <v/>
      </c>
      <c r="F9876" s="159" t="str">
        <f>IF(G9876="","",IF(ISERROR(VLOOKUP(G9876,номенклатури!V:V,1,0)),E9876*H9876,E9876*I9876))</f>
        <v/>
      </c>
      <c r="G9876" s="14"/>
      <c r="H9876" s="15"/>
      <c r="I9876" s="15"/>
      <c r="J9876" s="15"/>
      <c r="K9876" s="15"/>
      <c r="L9876" s="217"/>
      <c r="M9876" s="22"/>
      <c r="N9876" s="119" t="str">
        <f>IF(G9876="","",VLOOKUP(G9876,номенклатури!R:U,4,0))</f>
        <v/>
      </c>
      <c r="O9876" s="119" t="str">
        <f>IF(M9876="","",VLOOKUP(M9876,'14'!D:D,1,0))</f>
        <v/>
      </c>
    </row>
    <row r="9877" spans="1:15" ht="12.75" customHeight="1" x14ac:dyDescent="0.2">
      <c r="A9877" s="36" t="str">
        <f>'0'!$A$4</f>
        <v>………………..</v>
      </c>
      <c r="B9877" s="37">
        <f>'0'!$A$2</f>
        <v>46112</v>
      </c>
      <c r="C9877" s="37" t="s">
        <v>1243</v>
      </c>
      <c r="D9877" s="119" t="str">
        <f>IF(G9877="","",VLOOKUP(G9877,номенклатури!R:T,2,0))</f>
        <v/>
      </c>
      <c r="E9877" s="333" t="str">
        <f>IF(G9877="","",VLOOKUP(G9877,номенклатури!R:T,3,0))</f>
        <v/>
      </c>
      <c r="F9877" s="159" t="str">
        <f>IF(G9877="","",IF(ISERROR(VLOOKUP(G9877,номенклатури!V:V,1,0)),E9877*H9877,E9877*I9877))</f>
        <v/>
      </c>
      <c r="G9877" s="14"/>
      <c r="H9877" s="15"/>
      <c r="I9877" s="15"/>
      <c r="J9877" s="15"/>
      <c r="K9877" s="15"/>
      <c r="L9877" s="217"/>
      <c r="M9877" s="22"/>
      <c r="N9877" s="119" t="str">
        <f>IF(G9877="","",VLOOKUP(G9877,номенклатури!R:U,4,0))</f>
        <v/>
      </c>
      <c r="O9877" s="119" t="str">
        <f>IF(M9877="","",VLOOKUP(M9877,'14'!D:D,1,0))</f>
        <v/>
      </c>
    </row>
    <row r="9878" spans="1:15" ht="12.75" customHeight="1" x14ac:dyDescent="0.2">
      <c r="A9878" s="36" t="str">
        <f>'0'!$A$4</f>
        <v>………………..</v>
      </c>
      <c r="B9878" s="37">
        <f>'0'!$A$2</f>
        <v>46112</v>
      </c>
      <c r="C9878" s="37" t="s">
        <v>1243</v>
      </c>
      <c r="D9878" s="119" t="str">
        <f>IF(G9878="","",VLOOKUP(G9878,номенклатури!R:T,2,0))</f>
        <v/>
      </c>
      <c r="E9878" s="333" t="str">
        <f>IF(G9878="","",VLOOKUP(G9878,номенклатури!R:T,3,0))</f>
        <v/>
      </c>
      <c r="F9878" s="159" t="str">
        <f>IF(G9878="","",IF(ISERROR(VLOOKUP(G9878,номенклатури!V:V,1,0)),E9878*H9878,E9878*I9878))</f>
        <v/>
      </c>
      <c r="G9878" s="14"/>
      <c r="H9878" s="15"/>
      <c r="I9878" s="15"/>
      <c r="J9878" s="15"/>
      <c r="K9878" s="15"/>
      <c r="L9878" s="217"/>
      <c r="M9878" s="22"/>
      <c r="N9878" s="119" t="str">
        <f>IF(G9878="","",VLOOKUP(G9878,номенклатури!R:U,4,0))</f>
        <v/>
      </c>
      <c r="O9878" s="119" t="str">
        <f>IF(M9878="","",VLOOKUP(M9878,'14'!D:D,1,0))</f>
        <v/>
      </c>
    </row>
    <row r="9879" spans="1:15" ht="12.75" customHeight="1" x14ac:dyDescent="0.2">
      <c r="A9879" s="36" t="str">
        <f>'0'!$A$4</f>
        <v>………………..</v>
      </c>
      <c r="B9879" s="37">
        <f>'0'!$A$2</f>
        <v>46112</v>
      </c>
      <c r="C9879" s="37" t="s">
        <v>1243</v>
      </c>
      <c r="D9879" s="119" t="str">
        <f>IF(G9879="","",VLOOKUP(G9879,номенклатури!R:T,2,0))</f>
        <v/>
      </c>
      <c r="E9879" s="333" t="str">
        <f>IF(G9879="","",VLOOKUP(G9879,номенклатури!R:T,3,0))</f>
        <v/>
      </c>
      <c r="F9879" s="159" t="str">
        <f>IF(G9879="","",IF(ISERROR(VLOOKUP(G9879,номенклатури!V:V,1,0)),E9879*H9879,E9879*I9879))</f>
        <v/>
      </c>
      <c r="G9879" s="14"/>
      <c r="H9879" s="15"/>
      <c r="I9879" s="15"/>
      <c r="J9879" s="15"/>
      <c r="K9879" s="15"/>
      <c r="L9879" s="217"/>
      <c r="M9879" s="22"/>
      <c r="N9879" s="119" t="str">
        <f>IF(G9879="","",VLOOKUP(G9879,номенклатури!R:U,4,0))</f>
        <v/>
      </c>
      <c r="O9879" s="119" t="str">
        <f>IF(M9879="","",VLOOKUP(M9879,'14'!D:D,1,0))</f>
        <v/>
      </c>
    </row>
    <row r="9880" spans="1:15" ht="12.75" customHeight="1" x14ac:dyDescent="0.2">
      <c r="A9880" s="36" t="str">
        <f>'0'!$A$4</f>
        <v>………………..</v>
      </c>
      <c r="B9880" s="37">
        <f>'0'!$A$2</f>
        <v>46112</v>
      </c>
      <c r="C9880" s="37" t="s">
        <v>1243</v>
      </c>
      <c r="D9880" s="119" t="str">
        <f>IF(G9880="","",VLOOKUP(G9880,номенклатури!R:T,2,0))</f>
        <v/>
      </c>
      <c r="E9880" s="333" t="str">
        <f>IF(G9880="","",VLOOKUP(G9880,номенклатури!R:T,3,0))</f>
        <v/>
      </c>
      <c r="F9880" s="159" t="str">
        <f>IF(G9880="","",IF(ISERROR(VLOOKUP(G9880,номенклатури!V:V,1,0)),E9880*H9880,E9880*I9880))</f>
        <v/>
      </c>
      <c r="G9880" s="14"/>
      <c r="H9880" s="15"/>
      <c r="I9880" s="15"/>
      <c r="J9880" s="15"/>
      <c r="K9880" s="15"/>
      <c r="L9880" s="217"/>
      <c r="M9880" s="22"/>
      <c r="N9880" s="119" t="str">
        <f>IF(G9880="","",VLOOKUP(G9880,номенклатури!R:U,4,0))</f>
        <v/>
      </c>
      <c r="O9880" s="119" t="str">
        <f>IF(M9880="","",VLOOKUP(M9880,'14'!D:D,1,0))</f>
        <v/>
      </c>
    </row>
    <row r="9881" spans="1:15" ht="12.75" customHeight="1" x14ac:dyDescent="0.2">
      <c r="A9881" s="36" t="str">
        <f>'0'!$A$4</f>
        <v>………………..</v>
      </c>
      <c r="B9881" s="37">
        <f>'0'!$A$2</f>
        <v>46112</v>
      </c>
      <c r="C9881" s="37" t="s">
        <v>1243</v>
      </c>
      <c r="D9881" s="119" t="str">
        <f>IF(G9881="","",VLOOKUP(G9881,номенклатури!R:T,2,0))</f>
        <v/>
      </c>
      <c r="E9881" s="333" t="str">
        <f>IF(G9881="","",VLOOKUP(G9881,номенклатури!R:T,3,0))</f>
        <v/>
      </c>
      <c r="F9881" s="159" t="str">
        <f>IF(G9881="","",IF(ISERROR(VLOOKUP(G9881,номенклатури!V:V,1,0)),E9881*H9881,E9881*I9881))</f>
        <v/>
      </c>
      <c r="G9881" s="14"/>
      <c r="H9881" s="15"/>
      <c r="I9881" s="15"/>
      <c r="J9881" s="15"/>
      <c r="K9881" s="15"/>
      <c r="L9881" s="217"/>
      <c r="M9881" s="22"/>
      <c r="N9881" s="119" t="str">
        <f>IF(G9881="","",VLOOKUP(G9881,номенклатури!R:U,4,0))</f>
        <v/>
      </c>
      <c r="O9881" s="119" t="str">
        <f>IF(M9881="","",VLOOKUP(M9881,'14'!D:D,1,0))</f>
        <v/>
      </c>
    </row>
    <row r="9882" spans="1:15" ht="12.75" customHeight="1" x14ac:dyDescent="0.2">
      <c r="A9882" s="36" t="str">
        <f>'0'!$A$4</f>
        <v>………………..</v>
      </c>
      <c r="B9882" s="37">
        <f>'0'!$A$2</f>
        <v>46112</v>
      </c>
      <c r="C9882" s="37" t="s">
        <v>1243</v>
      </c>
      <c r="D9882" s="119" t="str">
        <f>IF(G9882="","",VLOOKUP(G9882,номенклатури!R:T,2,0))</f>
        <v/>
      </c>
      <c r="E9882" s="333" t="str">
        <f>IF(G9882="","",VLOOKUP(G9882,номенклатури!R:T,3,0))</f>
        <v/>
      </c>
      <c r="F9882" s="159" t="str">
        <f>IF(G9882="","",IF(ISERROR(VLOOKUP(G9882,номенклатури!V:V,1,0)),E9882*H9882,E9882*I9882))</f>
        <v/>
      </c>
      <c r="G9882" s="14"/>
      <c r="H9882" s="15"/>
      <c r="I9882" s="15"/>
      <c r="J9882" s="15"/>
      <c r="K9882" s="15"/>
      <c r="L9882" s="217"/>
      <c r="M9882" s="22"/>
      <c r="N9882" s="119" t="str">
        <f>IF(G9882="","",VLOOKUP(G9882,номенклатури!R:U,4,0))</f>
        <v/>
      </c>
      <c r="O9882" s="119" t="str">
        <f>IF(M9882="","",VLOOKUP(M9882,'14'!D:D,1,0))</f>
        <v/>
      </c>
    </row>
    <row r="9883" spans="1:15" ht="12.75" customHeight="1" x14ac:dyDescent="0.2">
      <c r="A9883" s="36" t="str">
        <f>'0'!$A$4</f>
        <v>………………..</v>
      </c>
      <c r="B9883" s="37">
        <f>'0'!$A$2</f>
        <v>46112</v>
      </c>
      <c r="C9883" s="37" t="s">
        <v>1243</v>
      </c>
      <c r="D9883" s="119" t="str">
        <f>IF(G9883="","",VLOOKUP(G9883,номенклатури!R:T,2,0))</f>
        <v/>
      </c>
      <c r="E9883" s="333" t="str">
        <f>IF(G9883="","",VLOOKUP(G9883,номенклатури!R:T,3,0))</f>
        <v/>
      </c>
      <c r="F9883" s="159" t="str">
        <f>IF(G9883="","",IF(ISERROR(VLOOKUP(G9883,номенклатури!V:V,1,0)),E9883*H9883,E9883*I9883))</f>
        <v/>
      </c>
      <c r="G9883" s="14"/>
      <c r="H9883" s="15"/>
      <c r="I9883" s="15"/>
      <c r="J9883" s="15"/>
      <c r="K9883" s="15"/>
      <c r="L9883" s="217"/>
      <c r="M9883" s="22"/>
      <c r="N9883" s="119" t="str">
        <f>IF(G9883="","",VLOOKUP(G9883,номенклатури!R:U,4,0))</f>
        <v/>
      </c>
      <c r="O9883" s="119" t="str">
        <f>IF(M9883="","",VLOOKUP(M9883,'14'!D:D,1,0))</f>
        <v/>
      </c>
    </row>
    <row r="9884" spans="1:15" ht="12.75" customHeight="1" x14ac:dyDescent="0.2">
      <c r="A9884" s="36" t="str">
        <f>'0'!$A$4</f>
        <v>………………..</v>
      </c>
      <c r="B9884" s="37">
        <f>'0'!$A$2</f>
        <v>46112</v>
      </c>
      <c r="C9884" s="37" t="s">
        <v>1243</v>
      </c>
      <c r="D9884" s="119" t="str">
        <f>IF(G9884="","",VLOOKUP(G9884,номенклатури!R:T,2,0))</f>
        <v/>
      </c>
      <c r="E9884" s="333" t="str">
        <f>IF(G9884="","",VLOOKUP(G9884,номенклатури!R:T,3,0))</f>
        <v/>
      </c>
      <c r="F9884" s="159" t="str">
        <f>IF(G9884="","",IF(ISERROR(VLOOKUP(G9884,номенклатури!V:V,1,0)),E9884*H9884,E9884*I9884))</f>
        <v/>
      </c>
      <c r="G9884" s="14"/>
      <c r="H9884" s="15"/>
      <c r="I9884" s="15"/>
      <c r="J9884" s="15"/>
      <c r="K9884" s="15"/>
      <c r="L9884" s="217"/>
      <c r="M9884" s="22"/>
      <c r="N9884" s="119" t="str">
        <f>IF(G9884="","",VLOOKUP(G9884,номенклатури!R:U,4,0))</f>
        <v/>
      </c>
      <c r="O9884" s="119" t="str">
        <f>IF(M9884="","",VLOOKUP(M9884,'14'!D:D,1,0))</f>
        <v/>
      </c>
    </row>
    <row r="9885" spans="1:15" ht="12.75" customHeight="1" x14ac:dyDescent="0.2">
      <c r="A9885" s="36" t="str">
        <f>'0'!$A$4</f>
        <v>………………..</v>
      </c>
      <c r="B9885" s="37">
        <f>'0'!$A$2</f>
        <v>46112</v>
      </c>
      <c r="C9885" s="37" t="s">
        <v>1243</v>
      </c>
      <c r="D9885" s="119" t="str">
        <f>IF(G9885="","",VLOOKUP(G9885,номенклатури!R:T,2,0))</f>
        <v/>
      </c>
      <c r="E9885" s="333" t="str">
        <f>IF(G9885="","",VLOOKUP(G9885,номенклатури!R:T,3,0))</f>
        <v/>
      </c>
      <c r="F9885" s="159" t="str">
        <f>IF(G9885="","",IF(ISERROR(VLOOKUP(G9885,номенклатури!V:V,1,0)),E9885*H9885,E9885*I9885))</f>
        <v/>
      </c>
      <c r="G9885" s="14"/>
      <c r="H9885" s="15"/>
      <c r="I9885" s="15"/>
      <c r="J9885" s="15"/>
      <c r="K9885" s="15"/>
      <c r="L9885" s="217"/>
      <c r="M9885" s="22"/>
      <c r="N9885" s="119" t="str">
        <f>IF(G9885="","",VLOOKUP(G9885,номенклатури!R:U,4,0))</f>
        <v/>
      </c>
      <c r="O9885" s="119" t="str">
        <f>IF(M9885="","",VLOOKUP(M9885,'14'!D:D,1,0))</f>
        <v/>
      </c>
    </row>
    <row r="9886" spans="1:15" ht="12.75" customHeight="1" x14ac:dyDescent="0.2">
      <c r="A9886" s="36" t="str">
        <f>'0'!$A$4</f>
        <v>………………..</v>
      </c>
      <c r="B9886" s="37">
        <f>'0'!$A$2</f>
        <v>46112</v>
      </c>
      <c r="C9886" s="37" t="s">
        <v>1243</v>
      </c>
      <c r="D9886" s="119" t="str">
        <f>IF(G9886="","",VLOOKUP(G9886,номенклатури!R:T,2,0))</f>
        <v/>
      </c>
      <c r="E9886" s="333" t="str">
        <f>IF(G9886="","",VLOOKUP(G9886,номенклатури!R:T,3,0))</f>
        <v/>
      </c>
      <c r="F9886" s="159" t="str">
        <f>IF(G9886="","",IF(ISERROR(VLOOKUP(G9886,номенклатури!V:V,1,0)),E9886*H9886,E9886*I9886))</f>
        <v/>
      </c>
      <c r="G9886" s="14"/>
      <c r="H9886" s="15"/>
      <c r="I9886" s="15"/>
      <c r="J9886" s="15"/>
      <c r="K9886" s="15"/>
      <c r="L9886" s="217"/>
      <c r="M9886" s="22"/>
      <c r="N9886" s="119" t="str">
        <f>IF(G9886="","",VLOOKUP(G9886,номенклатури!R:U,4,0))</f>
        <v/>
      </c>
      <c r="O9886" s="119" t="str">
        <f>IF(M9886="","",VLOOKUP(M9886,'14'!D:D,1,0))</f>
        <v/>
      </c>
    </row>
    <row r="9887" spans="1:15" ht="12.75" customHeight="1" x14ac:dyDescent="0.2">
      <c r="A9887" s="36" t="str">
        <f>'0'!$A$4</f>
        <v>………………..</v>
      </c>
      <c r="B9887" s="37">
        <f>'0'!$A$2</f>
        <v>46112</v>
      </c>
      <c r="C9887" s="37" t="s">
        <v>1243</v>
      </c>
      <c r="D9887" s="119" t="str">
        <f>IF(G9887="","",VLOOKUP(G9887,номенклатури!R:T,2,0))</f>
        <v/>
      </c>
      <c r="E9887" s="333" t="str">
        <f>IF(G9887="","",VLOOKUP(G9887,номенклатури!R:T,3,0))</f>
        <v/>
      </c>
      <c r="F9887" s="159" t="str">
        <f>IF(G9887="","",IF(ISERROR(VLOOKUP(G9887,номенклатури!V:V,1,0)),E9887*H9887,E9887*I9887))</f>
        <v/>
      </c>
      <c r="G9887" s="14"/>
      <c r="H9887" s="15"/>
      <c r="I9887" s="15"/>
      <c r="J9887" s="15"/>
      <c r="K9887" s="15"/>
      <c r="L9887" s="217"/>
      <c r="M9887" s="22"/>
      <c r="N9887" s="119" t="str">
        <f>IF(G9887="","",VLOOKUP(G9887,номенклатури!R:U,4,0))</f>
        <v/>
      </c>
      <c r="O9887" s="119" t="str">
        <f>IF(M9887="","",VLOOKUP(M9887,'14'!D:D,1,0))</f>
        <v/>
      </c>
    </row>
    <row r="9888" spans="1:15" ht="12.75" customHeight="1" x14ac:dyDescent="0.2">
      <c r="A9888" s="36" t="str">
        <f>'0'!$A$4</f>
        <v>………………..</v>
      </c>
      <c r="B9888" s="37">
        <f>'0'!$A$2</f>
        <v>46112</v>
      </c>
      <c r="C9888" s="37" t="s">
        <v>1243</v>
      </c>
      <c r="D9888" s="119" t="str">
        <f>IF(G9888="","",VLOOKUP(G9888,номенклатури!R:T,2,0))</f>
        <v/>
      </c>
      <c r="E9888" s="333" t="str">
        <f>IF(G9888="","",VLOOKUP(G9888,номенклатури!R:T,3,0))</f>
        <v/>
      </c>
      <c r="F9888" s="159" t="str">
        <f>IF(G9888="","",IF(ISERROR(VLOOKUP(G9888,номенклатури!V:V,1,0)),E9888*H9888,E9888*I9888))</f>
        <v/>
      </c>
      <c r="G9888" s="14"/>
      <c r="H9888" s="15"/>
      <c r="I9888" s="15"/>
      <c r="J9888" s="15"/>
      <c r="K9888" s="15"/>
      <c r="L9888" s="217"/>
      <c r="M9888" s="22"/>
      <c r="N9888" s="119" t="str">
        <f>IF(G9888="","",VLOOKUP(G9888,номенклатури!R:U,4,0))</f>
        <v/>
      </c>
      <c r="O9888" s="119" t="str">
        <f>IF(M9888="","",VLOOKUP(M9888,'14'!D:D,1,0))</f>
        <v/>
      </c>
    </row>
    <row r="9889" spans="1:15" ht="12.75" customHeight="1" x14ac:dyDescent="0.2">
      <c r="A9889" s="36" t="str">
        <f>'0'!$A$4</f>
        <v>………………..</v>
      </c>
      <c r="B9889" s="37">
        <f>'0'!$A$2</f>
        <v>46112</v>
      </c>
      <c r="C9889" s="37" t="s">
        <v>1243</v>
      </c>
      <c r="D9889" s="119" t="str">
        <f>IF(G9889="","",VLOOKUP(G9889,номенклатури!R:T,2,0))</f>
        <v/>
      </c>
      <c r="E9889" s="333" t="str">
        <f>IF(G9889="","",VLOOKUP(G9889,номенклатури!R:T,3,0))</f>
        <v/>
      </c>
      <c r="F9889" s="159" t="str">
        <f>IF(G9889="","",IF(ISERROR(VLOOKUP(G9889,номенклатури!V:V,1,0)),E9889*H9889,E9889*I9889))</f>
        <v/>
      </c>
      <c r="G9889" s="14"/>
      <c r="H9889" s="15"/>
      <c r="I9889" s="15"/>
      <c r="J9889" s="15"/>
      <c r="K9889" s="15"/>
      <c r="L9889" s="217"/>
      <c r="M9889" s="22"/>
      <c r="N9889" s="119" t="str">
        <f>IF(G9889="","",VLOOKUP(G9889,номенклатури!R:U,4,0))</f>
        <v/>
      </c>
      <c r="O9889" s="119" t="str">
        <f>IF(M9889="","",VLOOKUP(M9889,'14'!D:D,1,0))</f>
        <v/>
      </c>
    </row>
    <row r="9890" spans="1:15" ht="12.75" customHeight="1" x14ac:dyDescent="0.2">
      <c r="A9890" s="36" t="str">
        <f>'0'!$A$4</f>
        <v>………………..</v>
      </c>
      <c r="B9890" s="37">
        <f>'0'!$A$2</f>
        <v>46112</v>
      </c>
      <c r="C9890" s="37" t="s">
        <v>1243</v>
      </c>
      <c r="D9890" s="119" t="str">
        <f>IF(G9890="","",VLOOKUP(G9890,номенклатури!R:T,2,0))</f>
        <v/>
      </c>
      <c r="E9890" s="333" t="str">
        <f>IF(G9890="","",VLOOKUP(G9890,номенклатури!R:T,3,0))</f>
        <v/>
      </c>
      <c r="F9890" s="159" t="str">
        <f>IF(G9890="","",IF(ISERROR(VLOOKUP(G9890,номенклатури!V:V,1,0)),E9890*H9890,E9890*I9890))</f>
        <v/>
      </c>
      <c r="G9890" s="14"/>
      <c r="H9890" s="15"/>
      <c r="I9890" s="15"/>
      <c r="J9890" s="15"/>
      <c r="K9890" s="15"/>
      <c r="L9890" s="217"/>
      <c r="M9890" s="22"/>
      <c r="N9890" s="119" t="str">
        <f>IF(G9890="","",VLOOKUP(G9890,номенклатури!R:U,4,0))</f>
        <v/>
      </c>
      <c r="O9890" s="119" t="str">
        <f>IF(M9890="","",VLOOKUP(M9890,'14'!D:D,1,0))</f>
        <v/>
      </c>
    </row>
    <row r="9891" spans="1:15" ht="12.75" customHeight="1" x14ac:dyDescent="0.2">
      <c r="A9891" s="36" t="str">
        <f>'0'!$A$4</f>
        <v>………………..</v>
      </c>
      <c r="B9891" s="37">
        <f>'0'!$A$2</f>
        <v>46112</v>
      </c>
      <c r="C9891" s="37" t="s">
        <v>1243</v>
      </c>
      <c r="D9891" s="119" t="str">
        <f>IF(G9891="","",VLOOKUP(G9891,номенклатури!R:T,2,0))</f>
        <v/>
      </c>
      <c r="E9891" s="333" t="str">
        <f>IF(G9891="","",VLOOKUP(G9891,номенклатури!R:T,3,0))</f>
        <v/>
      </c>
      <c r="F9891" s="159" t="str">
        <f>IF(G9891="","",IF(ISERROR(VLOOKUP(G9891,номенклатури!V:V,1,0)),E9891*H9891,E9891*I9891))</f>
        <v/>
      </c>
      <c r="G9891" s="14"/>
      <c r="H9891" s="15"/>
      <c r="I9891" s="15"/>
      <c r="J9891" s="15"/>
      <c r="K9891" s="15"/>
      <c r="L9891" s="217"/>
      <c r="M9891" s="22"/>
      <c r="N9891" s="119" t="str">
        <f>IF(G9891="","",VLOOKUP(G9891,номенклатури!R:U,4,0))</f>
        <v/>
      </c>
      <c r="O9891" s="119" t="str">
        <f>IF(M9891="","",VLOOKUP(M9891,'14'!D:D,1,0))</f>
        <v/>
      </c>
    </row>
    <row r="9892" spans="1:15" ht="12.75" customHeight="1" x14ac:dyDescent="0.2">
      <c r="A9892" s="36" t="str">
        <f>'0'!$A$4</f>
        <v>………………..</v>
      </c>
      <c r="B9892" s="37">
        <f>'0'!$A$2</f>
        <v>46112</v>
      </c>
      <c r="C9892" s="37" t="s">
        <v>1243</v>
      </c>
      <c r="D9892" s="119" t="str">
        <f>IF(G9892="","",VLOOKUP(G9892,номенклатури!R:T,2,0))</f>
        <v/>
      </c>
      <c r="E9892" s="333" t="str">
        <f>IF(G9892="","",VLOOKUP(G9892,номенклатури!R:T,3,0))</f>
        <v/>
      </c>
      <c r="F9892" s="159" t="str">
        <f>IF(G9892="","",IF(ISERROR(VLOOKUP(G9892,номенклатури!V:V,1,0)),E9892*H9892,E9892*I9892))</f>
        <v/>
      </c>
      <c r="G9892" s="14"/>
      <c r="H9892" s="15"/>
      <c r="I9892" s="15"/>
      <c r="J9892" s="15"/>
      <c r="K9892" s="15"/>
      <c r="L9892" s="217"/>
      <c r="M9892" s="22"/>
      <c r="N9892" s="119" t="str">
        <f>IF(G9892="","",VLOOKUP(G9892,номенклатури!R:U,4,0))</f>
        <v/>
      </c>
      <c r="O9892" s="119" t="str">
        <f>IF(M9892="","",VLOOKUP(M9892,'14'!D:D,1,0))</f>
        <v/>
      </c>
    </row>
    <row r="9893" spans="1:15" ht="12.75" customHeight="1" x14ac:dyDescent="0.2">
      <c r="A9893" s="36" t="str">
        <f>'0'!$A$4</f>
        <v>………………..</v>
      </c>
      <c r="B9893" s="37">
        <f>'0'!$A$2</f>
        <v>46112</v>
      </c>
      <c r="C9893" s="37" t="s">
        <v>1243</v>
      </c>
      <c r="D9893" s="119" t="str">
        <f>IF(G9893="","",VLOOKUP(G9893,номенклатури!R:T,2,0))</f>
        <v/>
      </c>
      <c r="E9893" s="333" t="str">
        <f>IF(G9893="","",VLOOKUP(G9893,номенклатури!R:T,3,0))</f>
        <v/>
      </c>
      <c r="F9893" s="159" t="str">
        <f>IF(G9893="","",IF(ISERROR(VLOOKUP(G9893,номенклатури!V:V,1,0)),E9893*H9893,E9893*I9893))</f>
        <v/>
      </c>
      <c r="G9893" s="14"/>
      <c r="H9893" s="15"/>
      <c r="I9893" s="15"/>
      <c r="J9893" s="15"/>
      <c r="K9893" s="15"/>
      <c r="L9893" s="217"/>
      <c r="M9893" s="22"/>
      <c r="N9893" s="119" t="str">
        <f>IF(G9893="","",VLOOKUP(G9893,номенклатури!R:U,4,0))</f>
        <v/>
      </c>
      <c r="O9893" s="119" t="str">
        <f>IF(M9893="","",VLOOKUP(M9893,'14'!D:D,1,0))</f>
        <v/>
      </c>
    </row>
    <row r="9894" spans="1:15" ht="12.75" customHeight="1" x14ac:dyDescent="0.2">
      <c r="A9894" s="36" t="str">
        <f>'0'!$A$4</f>
        <v>………………..</v>
      </c>
      <c r="B9894" s="37">
        <f>'0'!$A$2</f>
        <v>46112</v>
      </c>
      <c r="C9894" s="37" t="s">
        <v>1243</v>
      </c>
      <c r="D9894" s="119" t="str">
        <f>IF(G9894="","",VLOOKUP(G9894,номенклатури!R:T,2,0))</f>
        <v/>
      </c>
      <c r="E9894" s="333" t="str">
        <f>IF(G9894="","",VLOOKUP(G9894,номенклатури!R:T,3,0))</f>
        <v/>
      </c>
      <c r="F9894" s="159" t="str">
        <f>IF(G9894="","",IF(ISERROR(VLOOKUP(G9894,номенклатури!V:V,1,0)),E9894*H9894,E9894*I9894))</f>
        <v/>
      </c>
      <c r="G9894" s="14"/>
      <c r="H9894" s="15"/>
      <c r="I9894" s="15"/>
      <c r="J9894" s="15"/>
      <c r="K9894" s="15"/>
      <c r="L9894" s="217"/>
      <c r="M9894" s="22"/>
      <c r="N9894" s="119" t="str">
        <f>IF(G9894="","",VLOOKUP(G9894,номенклатури!R:U,4,0))</f>
        <v/>
      </c>
      <c r="O9894" s="119" t="str">
        <f>IF(M9894="","",VLOOKUP(M9894,'14'!D:D,1,0))</f>
        <v/>
      </c>
    </row>
    <row r="9895" spans="1:15" ht="12.75" customHeight="1" x14ac:dyDescent="0.2">
      <c r="A9895" s="36" t="str">
        <f>'0'!$A$4</f>
        <v>………………..</v>
      </c>
      <c r="B9895" s="37">
        <f>'0'!$A$2</f>
        <v>46112</v>
      </c>
      <c r="C9895" s="37" t="s">
        <v>1243</v>
      </c>
      <c r="D9895" s="119" t="str">
        <f>IF(G9895="","",VLOOKUP(G9895,номенклатури!R:T,2,0))</f>
        <v/>
      </c>
      <c r="E9895" s="333" t="str">
        <f>IF(G9895="","",VLOOKUP(G9895,номенклатури!R:T,3,0))</f>
        <v/>
      </c>
      <c r="F9895" s="159" t="str">
        <f>IF(G9895="","",IF(ISERROR(VLOOKUP(G9895,номенклатури!V:V,1,0)),E9895*H9895,E9895*I9895))</f>
        <v/>
      </c>
      <c r="G9895" s="14"/>
      <c r="H9895" s="15"/>
      <c r="I9895" s="15"/>
      <c r="J9895" s="15"/>
      <c r="K9895" s="15"/>
      <c r="L9895" s="217"/>
      <c r="M9895" s="22"/>
      <c r="N9895" s="119" t="str">
        <f>IF(G9895="","",VLOOKUP(G9895,номенклатури!R:U,4,0))</f>
        <v/>
      </c>
      <c r="O9895" s="119" t="str">
        <f>IF(M9895="","",VLOOKUP(M9895,'14'!D:D,1,0))</f>
        <v/>
      </c>
    </row>
    <row r="9896" spans="1:15" ht="12.75" customHeight="1" x14ac:dyDescent="0.2">
      <c r="A9896" s="36" t="str">
        <f>'0'!$A$4</f>
        <v>………………..</v>
      </c>
      <c r="B9896" s="37">
        <f>'0'!$A$2</f>
        <v>46112</v>
      </c>
      <c r="C9896" s="37" t="s">
        <v>1243</v>
      </c>
      <c r="D9896" s="119" t="str">
        <f>IF(G9896="","",VLOOKUP(G9896,номенклатури!R:T,2,0))</f>
        <v/>
      </c>
      <c r="E9896" s="333" t="str">
        <f>IF(G9896="","",VLOOKUP(G9896,номенклатури!R:T,3,0))</f>
        <v/>
      </c>
      <c r="F9896" s="159" t="str">
        <f>IF(G9896="","",IF(ISERROR(VLOOKUP(G9896,номенклатури!V:V,1,0)),E9896*H9896,E9896*I9896))</f>
        <v/>
      </c>
      <c r="G9896" s="14"/>
      <c r="H9896" s="15"/>
      <c r="I9896" s="15"/>
      <c r="J9896" s="15"/>
      <c r="K9896" s="15"/>
      <c r="L9896" s="217"/>
      <c r="M9896" s="22"/>
      <c r="N9896" s="119" t="str">
        <f>IF(G9896="","",VLOOKUP(G9896,номенклатури!R:U,4,0))</f>
        <v/>
      </c>
      <c r="O9896" s="119" t="str">
        <f>IF(M9896="","",VLOOKUP(M9896,'14'!D:D,1,0))</f>
        <v/>
      </c>
    </row>
    <row r="9897" spans="1:15" ht="12.75" customHeight="1" x14ac:dyDescent="0.2">
      <c r="A9897" s="36" t="str">
        <f>'0'!$A$4</f>
        <v>………………..</v>
      </c>
      <c r="B9897" s="37">
        <f>'0'!$A$2</f>
        <v>46112</v>
      </c>
      <c r="C9897" s="37" t="s">
        <v>1243</v>
      </c>
      <c r="D9897" s="119" t="str">
        <f>IF(G9897="","",VLOOKUP(G9897,номенклатури!R:T,2,0))</f>
        <v/>
      </c>
      <c r="E9897" s="333" t="str">
        <f>IF(G9897="","",VLOOKUP(G9897,номенклатури!R:T,3,0))</f>
        <v/>
      </c>
      <c r="F9897" s="159" t="str">
        <f>IF(G9897="","",IF(ISERROR(VLOOKUP(G9897,номенклатури!V:V,1,0)),E9897*H9897,E9897*I9897))</f>
        <v/>
      </c>
      <c r="G9897" s="14"/>
      <c r="H9897" s="15"/>
      <c r="I9897" s="15"/>
      <c r="J9897" s="15"/>
      <c r="K9897" s="15"/>
      <c r="L9897" s="217"/>
      <c r="M9897" s="22"/>
      <c r="N9897" s="119" t="str">
        <f>IF(G9897="","",VLOOKUP(G9897,номенклатури!R:U,4,0))</f>
        <v/>
      </c>
      <c r="O9897" s="119" t="str">
        <f>IF(M9897="","",VLOOKUP(M9897,'14'!D:D,1,0))</f>
        <v/>
      </c>
    </row>
    <row r="9898" spans="1:15" ht="12.75" customHeight="1" x14ac:dyDescent="0.2">
      <c r="A9898" s="36" t="str">
        <f>'0'!$A$4</f>
        <v>………………..</v>
      </c>
      <c r="B9898" s="37">
        <f>'0'!$A$2</f>
        <v>46112</v>
      </c>
      <c r="C9898" s="37" t="s">
        <v>1243</v>
      </c>
      <c r="D9898" s="119" t="str">
        <f>IF(G9898="","",VLOOKUP(G9898,номенклатури!R:T,2,0))</f>
        <v/>
      </c>
      <c r="E9898" s="333" t="str">
        <f>IF(G9898="","",VLOOKUP(G9898,номенклатури!R:T,3,0))</f>
        <v/>
      </c>
      <c r="F9898" s="159" t="str">
        <f>IF(G9898="","",IF(ISERROR(VLOOKUP(G9898,номенклатури!V:V,1,0)),E9898*H9898,E9898*I9898))</f>
        <v/>
      </c>
      <c r="G9898" s="14"/>
      <c r="H9898" s="15"/>
      <c r="I9898" s="15"/>
      <c r="J9898" s="15"/>
      <c r="K9898" s="15"/>
      <c r="L9898" s="217"/>
      <c r="M9898" s="22"/>
      <c r="N9898" s="119" t="str">
        <f>IF(G9898="","",VLOOKUP(G9898,номенклатури!R:U,4,0))</f>
        <v/>
      </c>
      <c r="O9898" s="119" t="str">
        <f>IF(M9898="","",VLOOKUP(M9898,'14'!D:D,1,0))</f>
        <v/>
      </c>
    </row>
    <row r="9899" spans="1:15" ht="12.75" customHeight="1" x14ac:dyDescent="0.2">
      <c r="A9899" s="36" t="str">
        <f>'0'!$A$4</f>
        <v>………………..</v>
      </c>
      <c r="B9899" s="37">
        <f>'0'!$A$2</f>
        <v>46112</v>
      </c>
      <c r="C9899" s="37" t="s">
        <v>1243</v>
      </c>
      <c r="D9899" s="119" t="str">
        <f>IF(G9899="","",VLOOKUP(G9899,номенклатури!R:T,2,0))</f>
        <v/>
      </c>
      <c r="E9899" s="333" t="str">
        <f>IF(G9899="","",VLOOKUP(G9899,номенклатури!R:T,3,0))</f>
        <v/>
      </c>
      <c r="F9899" s="159" t="str">
        <f>IF(G9899="","",IF(ISERROR(VLOOKUP(G9899,номенклатури!V:V,1,0)),E9899*H9899,E9899*I9899))</f>
        <v/>
      </c>
      <c r="G9899" s="14"/>
      <c r="H9899" s="15"/>
      <c r="I9899" s="15"/>
      <c r="J9899" s="15"/>
      <c r="K9899" s="15"/>
      <c r="L9899" s="217"/>
      <c r="M9899" s="22"/>
      <c r="N9899" s="119" t="str">
        <f>IF(G9899="","",VLOOKUP(G9899,номенклатури!R:U,4,0))</f>
        <v/>
      </c>
      <c r="O9899" s="119" t="str">
        <f>IF(M9899="","",VLOOKUP(M9899,'14'!D:D,1,0))</f>
        <v/>
      </c>
    </row>
    <row r="9900" spans="1:15" ht="12.75" customHeight="1" x14ac:dyDescent="0.2">
      <c r="A9900" s="36" t="str">
        <f>'0'!$A$4</f>
        <v>………………..</v>
      </c>
      <c r="B9900" s="37">
        <f>'0'!$A$2</f>
        <v>46112</v>
      </c>
      <c r="C9900" s="37" t="s">
        <v>1243</v>
      </c>
      <c r="D9900" s="119" t="str">
        <f>IF(G9900="","",VLOOKUP(G9900,номенклатури!R:T,2,0))</f>
        <v/>
      </c>
      <c r="E9900" s="333" t="str">
        <f>IF(G9900="","",VLOOKUP(G9900,номенклатури!R:T,3,0))</f>
        <v/>
      </c>
      <c r="F9900" s="159" t="str">
        <f>IF(G9900="","",IF(ISERROR(VLOOKUP(G9900,номенклатури!V:V,1,0)),E9900*H9900,E9900*I9900))</f>
        <v/>
      </c>
      <c r="G9900" s="14"/>
      <c r="H9900" s="15"/>
      <c r="I9900" s="15"/>
      <c r="J9900" s="15"/>
      <c r="K9900" s="15"/>
      <c r="L9900" s="217"/>
      <c r="M9900" s="22"/>
      <c r="N9900" s="119" t="str">
        <f>IF(G9900="","",VLOOKUP(G9900,номенклатури!R:U,4,0))</f>
        <v/>
      </c>
      <c r="O9900" s="119" t="str">
        <f>IF(M9900="","",VLOOKUP(M9900,'14'!D:D,1,0))</f>
        <v/>
      </c>
    </row>
    <row r="9901" spans="1:15" ht="12.75" customHeight="1" x14ac:dyDescent="0.2">
      <c r="A9901" s="36" t="str">
        <f>'0'!$A$4</f>
        <v>………………..</v>
      </c>
      <c r="B9901" s="37">
        <f>'0'!$A$2</f>
        <v>46112</v>
      </c>
      <c r="C9901" s="37" t="s">
        <v>1243</v>
      </c>
      <c r="D9901" s="119" t="str">
        <f>IF(G9901="","",VLOOKUP(G9901,номенклатури!R:T,2,0))</f>
        <v/>
      </c>
      <c r="E9901" s="333" t="str">
        <f>IF(G9901="","",VLOOKUP(G9901,номенклатури!R:T,3,0))</f>
        <v/>
      </c>
      <c r="F9901" s="159" t="str">
        <f>IF(G9901="","",IF(ISERROR(VLOOKUP(G9901,номенклатури!V:V,1,0)),E9901*H9901,E9901*I9901))</f>
        <v/>
      </c>
      <c r="G9901" s="14"/>
      <c r="H9901" s="15"/>
      <c r="I9901" s="15"/>
      <c r="J9901" s="15"/>
      <c r="K9901" s="15"/>
      <c r="L9901" s="217"/>
      <c r="M9901" s="22"/>
      <c r="N9901" s="119" t="str">
        <f>IF(G9901="","",VLOOKUP(G9901,номенклатури!R:U,4,0))</f>
        <v/>
      </c>
      <c r="O9901" s="119" t="str">
        <f>IF(M9901="","",VLOOKUP(M9901,'14'!D:D,1,0))</f>
        <v/>
      </c>
    </row>
    <row r="9902" spans="1:15" ht="12.75" customHeight="1" x14ac:dyDescent="0.2">
      <c r="A9902" s="36" t="str">
        <f>'0'!$A$4</f>
        <v>………………..</v>
      </c>
      <c r="B9902" s="37">
        <f>'0'!$A$2</f>
        <v>46112</v>
      </c>
      <c r="C9902" s="37" t="s">
        <v>1243</v>
      </c>
      <c r="D9902" s="119" t="str">
        <f>IF(G9902="","",VLOOKUP(G9902,номенклатури!R:T,2,0))</f>
        <v/>
      </c>
      <c r="E9902" s="333" t="str">
        <f>IF(G9902="","",VLOOKUP(G9902,номенклатури!R:T,3,0))</f>
        <v/>
      </c>
      <c r="F9902" s="159" t="str">
        <f>IF(G9902="","",IF(ISERROR(VLOOKUP(G9902,номенклатури!V:V,1,0)),E9902*H9902,E9902*I9902))</f>
        <v/>
      </c>
      <c r="G9902" s="14"/>
      <c r="H9902" s="15"/>
      <c r="I9902" s="15"/>
      <c r="J9902" s="15"/>
      <c r="K9902" s="15"/>
      <c r="L9902" s="217"/>
      <c r="M9902" s="22"/>
      <c r="N9902" s="119" t="str">
        <f>IF(G9902="","",VLOOKUP(G9902,номенклатури!R:U,4,0))</f>
        <v/>
      </c>
      <c r="O9902" s="119" t="str">
        <f>IF(M9902="","",VLOOKUP(M9902,'14'!D:D,1,0))</f>
        <v/>
      </c>
    </row>
    <row r="9903" spans="1:15" ht="12.75" customHeight="1" x14ac:dyDescent="0.2">
      <c r="A9903" s="36" t="str">
        <f>'0'!$A$4</f>
        <v>………………..</v>
      </c>
      <c r="B9903" s="37">
        <f>'0'!$A$2</f>
        <v>46112</v>
      </c>
      <c r="C9903" s="37" t="s">
        <v>1243</v>
      </c>
      <c r="D9903" s="119" t="str">
        <f>IF(G9903="","",VLOOKUP(G9903,номенклатури!R:T,2,0))</f>
        <v/>
      </c>
      <c r="E9903" s="333" t="str">
        <f>IF(G9903="","",VLOOKUP(G9903,номенклатури!R:T,3,0))</f>
        <v/>
      </c>
      <c r="F9903" s="159" t="str">
        <f>IF(G9903="","",IF(ISERROR(VLOOKUP(G9903,номенклатури!V:V,1,0)),E9903*H9903,E9903*I9903))</f>
        <v/>
      </c>
      <c r="G9903" s="14"/>
      <c r="H9903" s="15"/>
      <c r="I9903" s="15"/>
      <c r="J9903" s="15"/>
      <c r="K9903" s="15"/>
      <c r="L9903" s="217"/>
      <c r="M9903" s="22"/>
      <c r="N9903" s="119" t="str">
        <f>IF(G9903="","",VLOOKUP(G9903,номенклатури!R:U,4,0))</f>
        <v/>
      </c>
      <c r="O9903" s="119" t="str">
        <f>IF(M9903="","",VLOOKUP(M9903,'14'!D:D,1,0))</f>
        <v/>
      </c>
    </row>
    <row r="9904" spans="1:15" ht="12.75" customHeight="1" x14ac:dyDescent="0.2">
      <c r="A9904" s="36" t="str">
        <f>'0'!$A$4</f>
        <v>………………..</v>
      </c>
      <c r="B9904" s="37">
        <f>'0'!$A$2</f>
        <v>46112</v>
      </c>
      <c r="C9904" s="37" t="s">
        <v>1243</v>
      </c>
      <c r="D9904" s="119" t="str">
        <f>IF(G9904="","",VLOOKUP(G9904,номенклатури!R:T,2,0))</f>
        <v/>
      </c>
      <c r="E9904" s="333" t="str">
        <f>IF(G9904="","",VLOOKUP(G9904,номенклатури!R:T,3,0))</f>
        <v/>
      </c>
      <c r="F9904" s="159" t="str">
        <f>IF(G9904="","",IF(ISERROR(VLOOKUP(G9904,номенклатури!V:V,1,0)),E9904*H9904,E9904*I9904))</f>
        <v/>
      </c>
      <c r="G9904" s="14"/>
      <c r="H9904" s="15"/>
      <c r="I9904" s="15"/>
      <c r="J9904" s="15"/>
      <c r="K9904" s="15"/>
      <c r="L9904" s="217"/>
      <c r="M9904" s="22"/>
      <c r="N9904" s="119" t="str">
        <f>IF(G9904="","",VLOOKUP(G9904,номенклатури!R:U,4,0))</f>
        <v/>
      </c>
      <c r="O9904" s="119" t="str">
        <f>IF(M9904="","",VLOOKUP(M9904,'14'!D:D,1,0))</f>
        <v/>
      </c>
    </row>
    <row r="9905" spans="1:15" ht="12.75" customHeight="1" x14ac:dyDescent="0.2">
      <c r="A9905" s="36" t="str">
        <f>'0'!$A$4</f>
        <v>………………..</v>
      </c>
      <c r="B9905" s="37">
        <f>'0'!$A$2</f>
        <v>46112</v>
      </c>
      <c r="C9905" s="37" t="s">
        <v>1243</v>
      </c>
      <c r="D9905" s="119" t="str">
        <f>IF(G9905="","",VLOOKUP(G9905,номенклатури!R:T,2,0))</f>
        <v/>
      </c>
      <c r="E9905" s="333" t="str">
        <f>IF(G9905="","",VLOOKUP(G9905,номенклатури!R:T,3,0))</f>
        <v/>
      </c>
      <c r="F9905" s="159" t="str">
        <f>IF(G9905="","",IF(ISERROR(VLOOKUP(G9905,номенклатури!V:V,1,0)),E9905*H9905,E9905*I9905))</f>
        <v/>
      </c>
      <c r="G9905" s="14"/>
      <c r="H9905" s="15"/>
      <c r="I9905" s="15"/>
      <c r="J9905" s="15"/>
      <c r="K9905" s="15"/>
      <c r="L9905" s="217"/>
      <c r="M9905" s="22"/>
      <c r="N9905" s="119" t="str">
        <f>IF(G9905="","",VLOOKUP(G9905,номенклатури!R:U,4,0))</f>
        <v/>
      </c>
      <c r="O9905" s="119" t="str">
        <f>IF(M9905="","",VLOOKUP(M9905,'14'!D:D,1,0))</f>
        <v/>
      </c>
    </row>
    <row r="9906" spans="1:15" ht="12.75" customHeight="1" x14ac:dyDescent="0.2">
      <c r="A9906" s="36" t="str">
        <f>'0'!$A$4</f>
        <v>………………..</v>
      </c>
      <c r="B9906" s="37">
        <f>'0'!$A$2</f>
        <v>46112</v>
      </c>
      <c r="C9906" s="37" t="s">
        <v>1243</v>
      </c>
      <c r="D9906" s="119" t="str">
        <f>IF(G9906="","",VLOOKUP(G9906,номенклатури!R:T,2,0))</f>
        <v/>
      </c>
      <c r="E9906" s="333" t="str">
        <f>IF(G9906="","",VLOOKUP(G9906,номенклатури!R:T,3,0))</f>
        <v/>
      </c>
      <c r="F9906" s="159" t="str">
        <f>IF(G9906="","",IF(ISERROR(VLOOKUP(G9906,номенклатури!V:V,1,0)),E9906*H9906,E9906*I9906))</f>
        <v/>
      </c>
      <c r="G9906" s="14"/>
      <c r="H9906" s="15"/>
      <c r="I9906" s="15"/>
      <c r="J9906" s="15"/>
      <c r="K9906" s="15"/>
      <c r="L9906" s="217"/>
      <c r="M9906" s="22"/>
      <c r="N9906" s="119" t="str">
        <f>IF(G9906="","",VLOOKUP(G9906,номенклатури!R:U,4,0))</f>
        <v/>
      </c>
      <c r="O9906" s="119" t="str">
        <f>IF(M9906="","",VLOOKUP(M9906,'14'!D:D,1,0))</f>
        <v/>
      </c>
    </row>
    <row r="9907" spans="1:15" ht="12.75" customHeight="1" x14ac:dyDescent="0.2">
      <c r="A9907" s="36" t="str">
        <f>'0'!$A$4</f>
        <v>………………..</v>
      </c>
      <c r="B9907" s="37">
        <f>'0'!$A$2</f>
        <v>46112</v>
      </c>
      <c r="C9907" s="37" t="s">
        <v>1243</v>
      </c>
      <c r="D9907" s="119" t="str">
        <f>IF(G9907="","",VLOOKUP(G9907,номенклатури!R:T,2,0))</f>
        <v/>
      </c>
      <c r="E9907" s="333" t="str">
        <f>IF(G9907="","",VLOOKUP(G9907,номенклатури!R:T,3,0))</f>
        <v/>
      </c>
      <c r="F9907" s="159" t="str">
        <f>IF(G9907="","",IF(ISERROR(VLOOKUP(G9907,номенклатури!V:V,1,0)),E9907*H9907,E9907*I9907))</f>
        <v/>
      </c>
      <c r="G9907" s="14"/>
      <c r="H9907" s="15"/>
      <c r="I9907" s="15"/>
      <c r="J9907" s="15"/>
      <c r="K9907" s="15"/>
      <c r="L9907" s="217"/>
      <c r="M9907" s="22"/>
      <c r="N9907" s="119" t="str">
        <f>IF(G9907="","",VLOOKUP(G9907,номенклатури!R:U,4,0))</f>
        <v/>
      </c>
      <c r="O9907" s="119" t="str">
        <f>IF(M9907="","",VLOOKUP(M9907,'14'!D:D,1,0))</f>
        <v/>
      </c>
    </row>
    <row r="9908" spans="1:15" ht="12.75" customHeight="1" x14ac:dyDescent="0.2">
      <c r="A9908" s="36" t="str">
        <f>'0'!$A$4</f>
        <v>………………..</v>
      </c>
      <c r="B9908" s="37">
        <f>'0'!$A$2</f>
        <v>46112</v>
      </c>
      <c r="C9908" s="37" t="s">
        <v>1243</v>
      </c>
      <c r="D9908" s="119" t="str">
        <f>IF(G9908="","",VLOOKUP(G9908,номенклатури!R:T,2,0))</f>
        <v/>
      </c>
      <c r="E9908" s="333" t="str">
        <f>IF(G9908="","",VLOOKUP(G9908,номенклатури!R:T,3,0))</f>
        <v/>
      </c>
      <c r="F9908" s="159" t="str">
        <f>IF(G9908="","",IF(ISERROR(VLOOKUP(G9908,номенклатури!V:V,1,0)),E9908*H9908,E9908*I9908))</f>
        <v/>
      </c>
      <c r="G9908" s="14"/>
      <c r="H9908" s="15"/>
      <c r="I9908" s="15"/>
      <c r="J9908" s="15"/>
      <c r="K9908" s="15"/>
      <c r="L9908" s="217"/>
      <c r="M9908" s="22"/>
      <c r="N9908" s="119" t="str">
        <f>IF(G9908="","",VLOOKUP(G9908,номенклатури!R:U,4,0))</f>
        <v/>
      </c>
      <c r="O9908" s="119" t="str">
        <f>IF(M9908="","",VLOOKUP(M9908,'14'!D:D,1,0))</f>
        <v/>
      </c>
    </row>
    <row r="9909" spans="1:15" ht="12.75" customHeight="1" x14ac:dyDescent="0.2">
      <c r="A9909" s="36" t="str">
        <f>'0'!$A$4</f>
        <v>………………..</v>
      </c>
      <c r="B9909" s="37">
        <f>'0'!$A$2</f>
        <v>46112</v>
      </c>
      <c r="C9909" s="37" t="s">
        <v>1243</v>
      </c>
      <c r="D9909" s="119" t="str">
        <f>IF(G9909="","",VLOOKUP(G9909,номенклатури!R:T,2,0))</f>
        <v/>
      </c>
      <c r="E9909" s="333" t="str">
        <f>IF(G9909="","",VLOOKUP(G9909,номенклатури!R:T,3,0))</f>
        <v/>
      </c>
      <c r="F9909" s="159" t="str">
        <f>IF(G9909="","",IF(ISERROR(VLOOKUP(G9909,номенклатури!V:V,1,0)),E9909*H9909,E9909*I9909))</f>
        <v/>
      </c>
      <c r="G9909" s="14"/>
      <c r="H9909" s="15"/>
      <c r="I9909" s="15"/>
      <c r="J9909" s="15"/>
      <c r="K9909" s="15"/>
      <c r="L9909" s="217"/>
      <c r="M9909" s="22"/>
      <c r="N9909" s="119" t="str">
        <f>IF(G9909="","",VLOOKUP(G9909,номенклатури!R:U,4,0))</f>
        <v/>
      </c>
      <c r="O9909" s="119" t="str">
        <f>IF(M9909="","",VLOOKUP(M9909,'14'!D:D,1,0))</f>
        <v/>
      </c>
    </row>
    <row r="9910" spans="1:15" ht="12.75" customHeight="1" x14ac:dyDescent="0.2">
      <c r="A9910" s="36" t="str">
        <f>'0'!$A$4</f>
        <v>………………..</v>
      </c>
      <c r="B9910" s="37">
        <f>'0'!$A$2</f>
        <v>46112</v>
      </c>
      <c r="C9910" s="37" t="s">
        <v>1243</v>
      </c>
      <c r="D9910" s="119" t="str">
        <f>IF(G9910="","",VLOOKUP(G9910,номенклатури!R:T,2,0))</f>
        <v/>
      </c>
      <c r="E9910" s="333" t="str">
        <f>IF(G9910="","",VLOOKUP(G9910,номенклатури!R:T,3,0))</f>
        <v/>
      </c>
      <c r="F9910" s="159" t="str">
        <f>IF(G9910="","",IF(ISERROR(VLOOKUP(G9910,номенклатури!V:V,1,0)),E9910*H9910,E9910*I9910))</f>
        <v/>
      </c>
      <c r="G9910" s="14"/>
      <c r="H9910" s="15"/>
      <c r="I9910" s="15"/>
      <c r="J9910" s="15"/>
      <c r="K9910" s="15"/>
      <c r="L9910" s="217"/>
      <c r="M9910" s="22"/>
      <c r="N9910" s="119" t="str">
        <f>IF(G9910="","",VLOOKUP(G9910,номенклатури!R:U,4,0))</f>
        <v/>
      </c>
      <c r="O9910" s="119" t="str">
        <f>IF(M9910="","",VLOOKUP(M9910,'14'!D:D,1,0))</f>
        <v/>
      </c>
    </row>
    <row r="9911" spans="1:15" ht="12.75" customHeight="1" x14ac:dyDescent="0.2">
      <c r="A9911" s="36" t="str">
        <f>'0'!$A$4</f>
        <v>………………..</v>
      </c>
      <c r="B9911" s="37">
        <f>'0'!$A$2</f>
        <v>46112</v>
      </c>
      <c r="C9911" s="37" t="s">
        <v>1243</v>
      </c>
      <c r="D9911" s="119" t="str">
        <f>IF(G9911="","",VLOOKUP(G9911,номенклатури!R:T,2,0))</f>
        <v/>
      </c>
      <c r="E9911" s="333" t="str">
        <f>IF(G9911="","",VLOOKUP(G9911,номенклатури!R:T,3,0))</f>
        <v/>
      </c>
      <c r="F9911" s="159" t="str">
        <f>IF(G9911="","",IF(ISERROR(VLOOKUP(G9911,номенклатури!V:V,1,0)),E9911*H9911,E9911*I9911))</f>
        <v/>
      </c>
      <c r="G9911" s="14"/>
      <c r="H9911" s="15"/>
      <c r="I9911" s="15"/>
      <c r="J9911" s="15"/>
      <c r="K9911" s="15"/>
      <c r="L9911" s="217"/>
      <c r="M9911" s="22"/>
      <c r="N9911" s="119" t="str">
        <f>IF(G9911="","",VLOOKUP(G9911,номенклатури!R:U,4,0))</f>
        <v/>
      </c>
      <c r="O9911" s="119" t="str">
        <f>IF(M9911="","",VLOOKUP(M9911,'14'!D:D,1,0))</f>
        <v/>
      </c>
    </row>
    <row r="9912" spans="1:15" ht="12.75" customHeight="1" x14ac:dyDescent="0.2">
      <c r="A9912" s="36" t="str">
        <f>'0'!$A$4</f>
        <v>………………..</v>
      </c>
      <c r="B9912" s="37">
        <f>'0'!$A$2</f>
        <v>46112</v>
      </c>
      <c r="C9912" s="37" t="s">
        <v>1243</v>
      </c>
      <c r="D9912" s="119" t="str">
        <f>IF(G9912="","",VLOOKUP(G9912,номенклатури!R:T,2,0))</f>
        <v/>
      </c>
      <c r="E9912" s="333" t="str">
        <f>IF(G9912="","",VLOOKUP(G9912,номенклатури!R:T,3,0))</f>
        <v/>
      </c>
      <c r="F9912" s="159" t="str">
        <f>IF(G9912="","",IF(ISERROR(VLOOKUP(G9912,номенклатури!V:V,1,0)),E9912*H9912,E9912*I9912))</f>
        <v/>
      </c>
      <c r="G9912" s="14"/>
      <c r="H9912" s="15"/>
      <c r="I9912" s="15"/>
      <c r="J9912" s="15"/>
      <c r="K9912" s="15"/>
      <c r="L9912" s="217"/>
      <c r="M9912" s="22"/>
      <c r="N9912" s="119" t="str">
        <f>IF(G9912="","",VLOOKUP(G9912,номенклатури!R:U,4,0))</f>
        <v/>
      </c>
      <c r="O9912" s="119" t="str">
        <f>IF(M9912="","",VLOOKUP(M9912,'14'!D:D,1,0))</f>
        <v/>
      </c>
    </row>
    <row r="9913" spans="1:15" ht="12.75" customHeight="1" x14ac:dyDescent="0.2">
      <c r="A9913" s="36" t="str">
        <f>'0'!$A$4</f>
        <v>………………..</v>
      </c>
      <c r="B9913" s="37">
        <f>'0'!$A$2</f>
        <v>46112</v>
      </c>
      <c r="C9913" s="37" t="s">
        <v>1243</v>
      </c>
      <c r="D9913" s="119" t="str">
        <f>IF(G9913="","",VLOOKUP(G9913,номенклатури!R:T,2,0))</f>
        <v/>
      </c>
      <c r="E9913" s="333" t="str">
        <f>IF(G9913="","",VLOOKUP(G9913,номенклатури!R:T,3,0))</f>
        <v/>
      </c>
      <c r="F9913" s="159" t="str">
        <f>IF(G9913="","",IF(ISERROR(VLOOKUP(G9913,номенклатури!V:V,1,0)),E9913*H9913,E9913*I9913))</f>
        <v/>
      </c>
      <c r="G9913" s="14"/>
      <c r="H9913" s="15"/>
      <c r="I9913" s="15"/>
      <c r="J9913" s="15"/>
      <c r="K9913" s="15"/>
      <c r="L9913" s="217"/>
      <c r="M9913" s="22"/>
      <c r="N9913" s="119" t="str">
        <f>IF(G9913="","",VLOOKUP(G9913,номенклатури!R:U,4,0))</f>
        <v/>
      </c>
      <c r="O9913" s="119" t="str">
        <f>IF(M9913="","",VLOOKUP(M9913,'14'!D:D,1,0))</f>
        <v/>
      </c>
    </row>
    <row r="9914" spans="1:15" ht="12.75" customHeight="1" x14ac:dyDescent="0.2">
      <c r="A9914" s="36" t="str">
        <f>'0'!$A$4</f>
        <v>………………..</v>
      </c>
      <c r="B9914" s="37">
        <f>'0'!$A$2</f>
        <v>46112</v>
      </c>
      <c r="C9914" s="37" t="s">
        <v>1243</v>
      </c>
      <c r="D9914" s="119" t="str">
        <f>IF(G9914="","",VLOOKUP(G9914,номенклатури!R:T,2,0))</f>
        <v/>
      </c>
      <c r="E9914" s="333" t="str">
        <f>IF(G9914="","",VLOOKUP(G9914,номенклатури!R:T,3,0))</f>
        <v/>
      </c>
      <c r="F9914" s="159" t="str">
        <f>IF(G9914="","",IF(ISERROR(VLOOKUP(G9914,номенклатури!V:V,1,0)),E9914*H9914,E9914*I9914))</f>
        <v/>
      </c>
      <c r="G9914" s="14"/>
      <c r="H9914" s="15"/>
      <c r="I9914" s="15"/>
      <c r="J9914" s="15"/>
      <c r="K9914" s="15"/>
      <c r="L9914" s="217"/>
      <c r="M9914" s="22"/>
      <c r="N9914" s="119" t="str">
        <f>IF(G9914="","",VLOOKUP(G9914,номенклатури!R:U,4,0))</f>
        <v/>
      </c>
      <c r="O9914" s="119" t="str">
        <f>IF(M9914="","",VLOOKUP(M9914,'14'!D:D,1,0))</f>
        <v/>
      </c>
    </row>
    <row r="9915" spans="1:15" ht="12.75" customHeight="1" x14ac:dyDescent="0.2">
      <c r="A9915" s="36" t="str">
        <f>'0'!$A$4</f>
        <v>………………..</v>
      </c>
      <c r="B9915" s="37">
        <f>'0'!$A$2</f>
        <v>46112</v>
      </c>
      <c r="C9915" s="37" t="s">
        <v>1243</v>
      </c>
      <c r="D9915" s="119" t="str">
        <f>IF(G9915="","",VLOOKUP(G9915,номенклатури!R:T,2,0))</f>
        <v/>
      </c>
      <c r="E9915" s="333" t="str">
        <f>IF(G9915="","",VLOOKUP(G9915,номенклатури!R:T,3,0))</f>
        <v/>
      </c>
      <c r="F9915" s="159" t="str">
        <f>IF(G9915="","",IF(ISERROR(VLOOKUP(G9915,номенклатури!V:V,1,0)),E9915*H9915,E9915*I9915))</f>
        <v/>
      </c>
      <c r="G9915" s="14"/>
      <c r="H9915" s="15"/>
      <c r="I9915" s="15"/>
      <c r="J9915" s="15"/>
      <c r="K9915" s="15"/>
      <c r="L9915" s="217"/>
      <c r="M9915" s="22"/>
      <c r="N9915" s="119" t="str">
        <f>IF(G9915="","",VLOOKUP(G9915,номенклатури!R:U,4,0))</f>
        <v/>
      </c>
      <c r="O9915" s="119" t="str">
        <f>IF(M9915="","",VLOOKUP(M9915,'14'!D:D,1,0))</f>
        <v/>
      </c>
    </row>
    <row r="9916" spans="1:15" ht="12.75" customHeight="1" x14ac:dyDescent="0.2">
      <c r="A9916" s="36" t="str">
        <f>'0'!$A$4</f>
        <v>………………..</v>
      </c>
      <c r="B9916" s="37">
        <f>'0'!$A$2</f>
        <v>46112</v>
      </c>
      <c r="C9916" s="37" t="s">
        <v>1243</v>
      </c>
      <c r="D9916" s="119" t="str">
        <f>IF(G9916="","",VLOOKUP(G9916,номенклатури!R:T,2,0))</f>
        <v/>
      </c>
      <c r="E9916" s="333" t="str">
        <f>IF(G9916="","",VLOOKUP(G9916,номенклатури!R:T,3,0))</f>
        <v/>
      </c>
      <c r="F9916" s="159" t="str">
        <f>IF(G9916="","",IF(ISERROR(VLOOKUP(G9916,номенклатури!V:V,1,0)),E9916*H9916,E9916*I9916))</f>
        <v/>
      </c>
      <c r="G9916" s="14"/>
      <c r="H9916" s="15"/>
      <c r="I9916" s="15"/>
      <c r="J9916" s="15"/>
      <c r="K9916" s="15"/>
      <c r="L9916" s="217"/>
      <c r="M9916" s="22"/>
      <c r="N9916" s="119" t="str">
        <f>IF(G9916="","",VLOOKUP(G9916,номенклатури!R:U,4,0))</f>
        <v/>
      </c>
      <c r="O9916" s="119" t="str">
        <f>IF(M9916="","",VLOOKUP(M9916,'14'!D:D,1,0))</f>
        <v/>
      </c>
    </row>
    <row r="9917" spans="1:15" ht="12.75" customHeight="1" x14ac:dyDescent="0.2">
      <c r="A9917" s="36" t="str">
        <f>'0'!$A$4</f>
        <v>………………..</v>
      </c>
      <c r="B9917" s="37">
        <f>'0'!$A$2</f>
        <v>46112</v>
      </c>
      <c r="C9917" s="37" t="s">
        <v>1243</v>
      </c>
      <c r="D9917" s="119" t="str">
        <f>IF(G9917="","",VLOOKUP(G9917,номенклатури!R:T,2,0))</f>
        <v/>
      </c>
      <c r="E9917" s="333" t="str">
        <f>IF(G9917="","",VLOOKUP(G9917,номенклатури!R:T,3,0))</f>
        <v/>
      </c>
      <c r="F9917" s="159" t="str">
        <f>IF(G9917="","",IF(ISERROR(VLOOKUP(G9917,номенклатури!V:V,1,0)),E9917*H9917,E9917*I9917))</f>
        <v/>
      </c>
      <c r="G9917" s="14"/>
      <c r="H9917" s="15"/>
      <c r="I9917" s="15"/>
      <c r="J9917" s="15"/>
      <c r="K9917" s="15"/>
      <c r="L9917" s="217"/>
      <c r="M9917" s="22"/>
      <c r="N9917" s="119" t="str">
        <f>IF(G9917="","",VLOOKUP(G9917,номенклатури!R:U,4,0))</f>
        <v/>
      </c>
      <c r="O9917" s="119" t="str">
        <f>IF(M9917="","",VLOOKUP(M9917,'14'!D:D,1,0))</f>
        <v/>
      </c>
    </row>
    <row r="9918" spans="1:15" ht="12.75" customHeight="1" x14ac:dyDescent="0.2">
      <c r="A9918" s="36" t="str">
        <f>'0'!$A$4</f>
        <v>………………..</v>
      </c>
      <c r="B9918" s="37">
        <f>'0'!$A$2</f>
        <v>46112</v>
      </c>
      <c r="C9918" s="37" t="s">
        <v>1243</v>
      </c>
      <c r="D9918" s="119" t="str">
        <f>IF(G9918="","",VLOOKUP(G9918,номенклатури!R:T,2,0))</f>
        <v/>
      </c>
      <c r="E9918" s="333" t="str">
        <f>IF(G9918="","",VLOOKUP(G9918,номенклатури!R:T,3,0))</f>
        <v/>
      </c>
      <c r="F9918" s="159" t="str">
        <f>IF(G9918="","",IF(ISERROR(VLOOKUP(G9918,номенклатури!V:V,1,0)),E9918*H9918,E9918*I9918))</f>
        <v/>
      </c>
      <c r="G9918" s="14"/>
      <c r="H9918" s="15"/>
      <c r="I9918" s="15"/>
      <c r="J9918" s="15"/>
      <c r="K9918" s="15"/>
      <c r="L9918" s="217"/>
      <c r="M9918" s="22"/>
      <c r="N9918" s="119" t="str">
        <f>IF(G9918="","",VLOOKUP(G9918,номенклатури!R:U,4,0))</f>
        <v/>
      </c>
      <c r="O9918" s="119" t="str">
        <f>IF(M9918="","",VLOOKUP(M9918,'14'!D:D,1,0))</f>
        <v/>
      </c>
    </row>
    <row r="9919" spans="1:15" ht="12.75" customHeight="1" x14ac:dyDescent="0.2">
      <c r="A9919" s="36" t="str">
        <f>'0'!$A$4</f>
        <v>………………..</v>
      </c>
      <c r="B9919" s="37">
        <f>'0'!$A$2</f>
        <v>46112</v>
      </c>
      <c r="C9919" s="37" t="s">
        <v>1243</v>
      </c>
      <c r="D9919" s="119" t="str">
        <f>IF(G9919="","",VLOOKUP(G9919,номенклатури!R:T,2,0))</f>
        <v/>
      </c>
      <c r="E9919" s="333" t="str">
        <f>IF(G9919="","",VLOOKUP(G9919,номенклатури!R:T,3,0))</f>
        <v/>
      </c>
      <c r="F9919" s="159" t="str">
        <f>IF(G9919="","",IF(ISERROR(VLOOKUP(G9919,номенклатури!V:V,1,0)),E9919*H9919,E9919*I9919))</f>
        <v/>
      </c>
      <c r="G9919" s="14"/>
      <c r="H9919" s="15"/>
      <c r="I9919" s="15"/>
      <c r="J9919" s="15"/>
      <c r="K9919" s="15"/>
      <c r="L9919" s="217"/>
      <c r="M9919" s="22"/>
      <c r="N9919" s="119" t="str">
        <f>IF(G9919="","",VLOOKUP(G9919,номенклатури!R:U,4,0))</f>
        <v/>
      </c>
      <c r="O9919" s="119" t="str">
        <f>IF(M9919="","",VLOOKUP(M9919,'14'!D:D,1,0))</f>
        <v/>
      </c>
    </row>
    <row r="9920" spans="1:15" ht="12.75" customHeight="1" x14ac:dyDescent="0.2">
      <c r="A9920" s="36" t="str">
        <f>'0'!$A$4</f>
        <v>………………..</v>
      </c>
      <c r="B9920" s="37">
        <f>'0'!$A$2</f>
        <v>46112</v>
      </c>
      <c r="C9920" s="37" t="s">
        <v>1243</v>
      </c>
      <c r="D9920" s="119" t="str">
        <f>IF(G9920="","",VLOOKUP(G9920,номенклатури!R:T,2,0))</f>
        <v/>
      </c>
      <c r="E9920" s="333" t="str">
        <f>IF(G9920="","",VLOOKUP(G9920,номенклатури!R:T,3,0))</f>
        <v/>
      </c>
      <c r="F9920" s="159" t="str">
        <f>IF(G9920="","",IF(ISERROR(VLOOKUP(G9920,номенклатури!V:V,1,0)),E9920*H9920,E9920*I9920))</f>
        <v/>
      </c>
      <c r="G9920" s="14"/>
      <c r="H9920" s="15"/>
      <c r="I9920" s="15"/>
      <c r="J9920" s="15"/>
      <c r="K9920" s="15"/>
      <c r="L9920" s="217"/>
      <c r="M9920" s="22"/>
      <c r="N9920" s="119" t="str">
        <f>IF(G9920="","",VLOOKUP(G9920,номенклатури!R:U,4,0))</f>
        <v/>
      </c>
      <c r="O9920" s="119" t="str">
        <f>IF(M9920="","",VLOOKUP(M9920,'14'!D:D,1,0))</f>
        <v/>
      </c>
    </row>
    <row r="9921" spans="1:15" ht="12.75" customHeight="1" x14ac:dyDescent="0.2">
      <c r="A9921" s="36" t="str">
        <f>'0'!$A$4</f>
        <v>………………..</v>
      </c>
      <c r="B9921" s="37">
        <f>'0'!$A$2</f>
        <v>46112</v>
      </c>
      <c r="C9921" s="37" t="s">
        <v>1243</v>
      </c>
      <c r="D9921" s="119" t="str">
        <f>IF(G9921="","",VLOOKUP(G9921,номенклатури!R:T,2,0))</f>
        <v/>
      </c>
      <c r="E9921" s="333" t="str">
        <f>IF(G9921="","",VLOOKUP(G9921,номенклатури!R:T,3,0))</f>
        <v/>
      </c>
      <c r="F9921" s="159" t="str">
        <f>IF(G9921="","",IF(ISERROR(VLOOKUP(G9921,номенклатури!V:V,1,0)),E9921*H9921,E9921*I9921))</f>
        <v/>
      </c>
      <c r="G9921" s="14"/>
      <c r="H9921" s="15"/>
      <c r="I9921" s="15"/>
      <c r="J9921" s="15"/>
      <c r="K9921" s="15"/>
      <c r="L9921" s="217"/>
      <c r="M9921" s="22"/>
      <c r="N9921" s="119" t="str">
        <f>IF(G9921="","",VLOOKUP(G9921,номенклатури!R:U,4,0))</f>
        <v/>
      </c>
      <c r="O9921" s="119" t="str">
        <f>IF(M9921="","",VLOOKUP(M9921,'14'!D:D,1,0))</f>
        <v/>
      </c>
    </row>
    <row r="9922" spans="1:15" ht="12.75" customHeight="1" x14ac:dyDescent="0.2">
      <c r="A9922" s="36" t="str">
        <f>'0'!$A$4</f>
        <v>………………..</v>
      </c>
      <c r="B9922" s="37">
        <f>'0'!$A$2</f>
        <v>46112</v>
      </c>
      <c r="C9922" s="37" t="s">
        <v>1243</v>
      </c>
      <c r="D9922" s="119" t="str">
        <f>IF(G9922="","",VLOOKUP(G9922,номенклатури!R:T,2,0))</f>
        <v/>
      </c>
      <c r="E9922" s="333" t="str">
        <f>IF(G9922="","",VLOOKUP(G9922,номенклатури!R:T,3,0))</f>
        <v/>
      </c>
      <c r="F9922" s="159" t="str">
        <f>IF(G9922="","",IF(ISERROR(VLOOKUP(G9922,номенклатури!V:V,1,0)),E9922*H9922,E9922*I9922))</f>
        <v/>
      </c>
      <c r="G9922" s="14"/>
      <c r="H9922" s="15"/>
      <c r="I9922" s="15"/>
      <c r="J9922" s="15"/>
      <c r="K9922" s="15"/>
      <c r="L9922" s="217"/>
      <c r="M9922" s="22"/>
      <c r="N9922" s="119" t="str">
        <f>IF(G9922="","",VLOOKUP(G9922,номенклатури!R:U,4,0))</f>
        <v/>
      </c>
      <c r="O9922" s="119" t="str">
        <f>IF(M9922="","",VLOOKUP(M9922,'14'!D:D,1,0))</f>
        <v/>
      </c>
    </row>
    <row r="9923" spans="1:15" ht="12.75" customHeight="1" x14ac:dyDescent="0.2">
      <c r="A9923" s="36" t="str">
        <f>'0'!$A$4</f>
        <v>………………..</v>
      </c>
      <c r="B9923" s="37">
        <f>'0'!$A$2</f>
        <v>46112</v>
      </c>
      <c r="C9923" s="37" t="s">
        <v>1243</v>
      </c>
      <c r="D9923" s="119" t="str">
        <f>IF(G9923="","",VLOOKUP(G9923,номенклатури!R:T,2,0))</f>
        <v/>
      </c>
      <c r="E9923" s="333" t="str">
        <f>IF(G9923="","",VLOOKUP(G9923,номенклатури!R:T,3,0))</f>
        <v/>
      </c>
      <c r="F9923" s="159" t="str">
        <f>IF(G9923="","",IF(ISERROR(VLOOKUP(G9923,номенклатури!V:V,1,0)),E9923*H9923,E9923*I9923))</f>
        <v/>
      </c>
      <c r="G9923" s="14"/>
      <c r="H9923" s="15"/>
      <c r="I9923" s="15"/>
      <c r="J9923" s="15"/>
      <c r="K9923" s="15"/>
      <c r="L9923" s="217"/>
      <c r="M9923" s="22"/>
      <c r="N9923" s="119" t="str">
        <f>IF(G9923="","",VLOOKUP(G9923,номенклатури!R:U,4,0))</f>
        <v/>
      </c>
      <c r="O9923" s="119" t="str">
        <f>IF(M9923="","",VLOOKUP(M9923,'14'!D:D,1,0))</f>
        <v/>
      </c>
    </row>
    <row r="9924" spans="1:15" ht="12.75" customHeight="1" x14ac:dyDescent="0.2">
      <c r="A9924" s="36" t="str">
        <f>'0'!$A$4</f>
        <v>………………..</v>
      </c>
      <c r="B9924" s="37">
        <f>'0'!$A$2</f>
        <v>46112</v>
      </c>
      <c r="C9924" s="37" t="s">
        <v>1243</v>
      </c>
      <c r="D9924" s="119" t="str">
        <f>IF(G9924="","",VLOOKUP(G9924,номенклатури!R:T,2,0))</f>
        <v/>
      </c>
      <c r="E9924" s="333" t="str">
        <f>IF(G9924="","",VLOOKUP(G9924,номенклатури!R:T,3,0))</f>
        <v/>
      </c>
      <c r="F9924" s="159" t="str">
        <f>IF(G9924="","",IF(ISERROR(VLOOKUP(G9924,номенклатури!V:V,1,0)),E9924*H9924,E9924*I9924))</f>
        <v/>
      </c>
      <c r="G9924" s="14"/>
      <c r="H9924" s="15"/>
      <c r="I9924" s="15"/>
      <c r="J9924" s="15"/>
      <c r="K9924" s="15"/>
      <c r="L9924" s="217"/>
      <c r="M9924" s="22"/>
      <c r="N9924" s="119" t="str">
        <f>IF(G9924="","",VLOOKUP(G9924,номенклатури!R:U,4,0))</f>
        <v/>
      </c>
      <c r="O9924" s="119" t="str">
        <f>IF(M9924="","",VLOOKUP(M9924,'14'!D:D,1,0))</f>
        <v/>
      </c>
    </row>
    <row r="9925" spans="1:15" ht="12.75" customHeight="1" x14ac:dyDescent="0.2">
      <c r="A9925" s="36" t="str">
        <f>'0'!$A$4</f>
        <v>………………..</v>
      </c>
      <c r="B9925" s="37">
        <f>'0'!$A$2</f>
        <v>46112</v>
      </c>
      <c r="C9925" s="37" t="s">
        <v>1243</v>
      </c>
      <c r="D9925" s="119" t="str">
        <f>IF(G9925="","",VLOOKUP(G9925,номенклатури!R:T,2,0))</f>
        <v/>
      </c>
      <c r="E9925" s="333" t="str">
        <f>IF(G9925="","",VLOOKUP(G9925,номенклатури!R:T,3,0))</f>
        <v/>
      </c>
      <c r="F9925" s="159" t="str">
        <f>IF(G9925="","",IF(ISERROR(VLOOKUP(G9925,номенклатури!V:V,1,0)),E9925*H9925,E9925*I9925))</f>
        <v/>
      </c>
      <c r="G9925" s="14"/>
      <c r="H9925" s="15"/>
      <c r="I9925" s="15"/>
      <c r="J9925" s="15"/>
      <c r="K9925" s="15"/>
      <c r="L9925" s="217"/>
      <c r="M9925" s="22"/>
      <c r="N9925" s="119" t="str">
        <f>IF(G9925="","",VLOOKUP(G9925,номенклатури!R:U,4,0))</f>
        <v/>
      </c>
      <c r="O9925" s="119" t="str">
        <f>IF(M9925="","",VLOOKUP(M9925,'14'!D:D,1,0))</f>
        <v/>
      </c>
    </row>
    <row r="9926" spans="1:15" ht="12.75" customHeight="1" x14ac:dyDescent="0.2">
      <c r="A9926" s="36" t="str">
        <f>'0'!$A$4</f>
        <v>………………..</v>
      </c>
      <c r="B9926" s="37">
        <f>'0'!$A$2</f>
        <v>46112</v>
      </c>
      <c r="C9926" s="37" t="s">
        <v>1243</v>
      </c>
      <c r="D9926" s="119" t="str">
        <f>IF(G9926="","",VLOOKUP(G9926,номенклатури!R:T,2,0))</f>
        <v/>
      </c>
      <c r="E9926" s="333" t="str">
        <f>IF(G9926="","",VLOOKUP(G9926,номенклатури!R:T,3,0))</f>
        <v/>
      </c>
      <c r="F9926" s="159" t="str">
        <f>IF(G9926="","",IF(ISERROR(VLOOKUP(G9926,номенклатури!V:V,1,0)),E9926*H9926,E9926*I9926))</f>
        <v/>
      </c>
      <c r="G9926" s="14"/>
      <c r="H9926" s="15"/>
      <c r="I9926" s="15"/>
      <c r="J9926" s="15"/>
      <c r="K9926" s="15"/>
      <c r="L9926" s="217"/>
      <c r="M9926" s="22"/>
      <c r="N9926" s="119" t="str">
        <f>IF(G9926="","",VLOOKUP(G9926,номенклатури!R:U,4,0))</f>
        <v/>
      </c>
      <c r="O9926" s="119" t="str">
        <f>IF(M9926="","",VLOOKUP(M9926,'14'!D:D,1,0))</f>
        <v/>
      </c>
    </row>
    <row r="9927" spans="1:15" ht="12.75" customHeight="1" x14ac:dyDescent="0.2">
      <c r="A9927" s="36" t="str">
        <f>'0'!$A$4</f>
        <v>………………..</v>
      </c>
      <c r="B9927" s="37">
        <f>'0'!$A$2</f>
        <v>46112</v>
      </c>
      <c r="C9927" s="37" t="s">
        <v>1243</v>
      </c>
      <c r="D9927" s="119" t="str">
        <f>IF(G9927="","",VLOOKUP(G9927,номенклатури!R:T,2,0))</f>
        <v/>
      </c>
      <c r="E9927" s="333" t="str">
        <f>IF(G9927="","",VLOOKUP(G9927,номенклатури!R:T,3,0))</f>
        <v/>
      </c>
      <c r="F9927" s="159" t="str">
        <f>IF(G9927="","",IF(ISERROR(VLOOKUP(G9927,номенклатури!V:V,1,0)),E9927*H9927,E9927*I9927))</f>
        <v/>
      </c>
      <c r="G9927" s="14"/>
      <c r="H9927" s="15"/>
      <c r="I9927" s="15"/>
      <c r="J9927" s="15"/>
      <c r="K9927" s="15"/>
      <c r="L9927" s="217"/>
      <c r="M9927" s="22"/>
      <c r="N9927" s="119" t="str">
        <f>IF(G9927="","",VLOOKUP(G9927,номенклатури!R:U,4,0))</f>
        <v/>
      </c>
      <c r="O9927" s="119" t="str">
        <f>IF(M9927="","",VLOOKUP(M9927,'14'!D:D,1,0))</f>
        <v/>
      </c>
    </row>
    <row r="9928" spans="1:15" ht="12.75" customHeight="1" x14ac:dyDescent="0.2">
      <c r="A9928" s="36" t="str">
        <f>'0'!$A$4</f>
        <v>………………..</v>
      </c>
      <c r="B9928" s="37">
        <f>'0'!$A$2</f>
        <v>46112</v>
      </c>
      <c r="C9928" s="37" t="s">
        <v>1243</v>
      </c>
      <c r="D9928" s="119" t="str">
        <f>IF(G9928="","",VLOOKUP(G9928,номенклатури!R:T,2,0))</f>
        <v/>
      </c>
      <c r="E9928" s="333" t="str">
        <f>IF(G9928="","",VLOOKUP(G9928,номенклатури!R:T,3,0))</f>
        <v/>
      </c>
      <c r="F9928" s="159" t="str">
        <f>IF(G9928="","",IF(ISERROR(VLOOKUP(G9928,номенклатури!V:V,1,0)),E9928*H9928,E9928*I9928))</f>
        <v/>
      </c>
      <c r="G9928" s="14"/>
      <c r="H9928" s="15"/>
      <c r="I9928" s="15"/>
      <c r="J9928" s="15"/>
      <c r="K9928" s="15"/>
      <c r="L9928" s="217"/>
      <c r="M9928" s="22"/>
      <c r="N9928" s="119" t="str">
        <f>IF(G9928="","",VLOOKUP(G9928,номенклатури!R:U,4,0))</f>
        <v/>
      </c>
      <c r="O9928" s="119" t="str">
        <f>IF(M9928="","",VLOOKUP(M9928,'14'!D:D,1,0))</f>
        <v/>
      </c>
    </row>
    <row r="9929" spans="1:15" ht="12.75" customHeight="1" x14ac:dyDescent="0.2">
      <c r="A9929" s="36" t="str">
        <f>'0'!$A$4</f>
        <v>………………..</v>
      </c>
      <c r="B9929" s="37">
        <f>'0'!$A$2</f>
        <v>46112</v>
      </c>
      <c r="C9929" s="37" t="s">
        <v>1243</v>
      </c>
      <c r="D9929" s="119" t="str">
        <f>IF(G9929="","",VLOOKUP(G9929,номенклатури!R:T,2,0))</f>
        <v/>
      </c>
      <c r="E9929" s="333" t="str">
        <f>IF(G9929="","",VLOOKUP(G9929,номенклатури!R:T,3,0))</f>
        <v/>
      </c>
      <c r="F9929" s="159" t="str">
        <f>IF(G9929="","",IF(ISERROR(VLOOKUP(G9929,номенклатури!V:V,1,0)),E9929*H9929,E9929*I9929))</f>
        <v/>
      </c>
      <c r="G9929" s="14"/>
      <c r="H9929" s="15"/>
      <c r="I9929" s="15"/>
      <c r="J9929" s="15"/>
      <c r="K9929" s="15"/>
      <c r="L9929" s="217"/>
      <c r="M9929" s="22"/>
      <c r="N9929" s="119" t="str">
        <f>IF(G9929="","",VLOOKUP(G9929,номенклатури!R:U,4,0))</f>
        <v/>
      </c>
      <c r="O9929" s="119" t="str">
        <f>IF(M9929="","",VLOOKUP(M9929,'14'!D:D,1,0))</f>
        <v/>
      </c>
    </row>
    <row r="9930" spans="1:15" ht="12.75" customHeight="1" x14ac:dyDescent="0.2">
      <c r="A9930" s="36" t="str">
        <f>'0'!$A$4</f>
        <v>………………..</v>
      </c>
      <c r="B9930" s="37">
        <f>'0'!$A$2</f>
        <v>46112</v>
      </c>
      <c r="C9930" s="37" t="s">
        <v>1243</v>
      </c>
      <c r="D9930" s="119" t="str">
        <f>IF(G9930="","",VLOOKUP(G9930,номенклатури!R:T,2,0))</f>
        <v/>
      </c>
      <c r="E9930" s="333" t="str">
        <f>IF(G9930="","",VLOOKUP(G9930,номенклатури!R:T,3,0))</f>
        <v/>
      </c>
      <c r="F9930" s="159" t="str">
        <f>IF(G9930="","",IF(ISERROR(VLOOKUP(G9930,номенклатури!V:V,1,0)),E9930*H9930,E9930*I9930))</f>
        <v/>
      </c>
      <c r="G9930" s="14"/>
      <c r="H9930" s="15"/>
      <c r="I9930" s="15"/>
      <c r="J9930" s="15"/>
      <c r="K9930" s="15"/>
      <c r="L9930" s="217"/>
      <c r="M9930" s="22"/>
      <c r="N9930" s="119" t="str">
        <f>IF(G9930="","",VLOOKUP(G9930,номенклатури!R:U,4,0))</f>
        <v/>
      </c>
      <c r="O9930" s="119" t="str">
        <f>IF(M9930="","",VLOOKUP(M9930,'14'!D:D,1,0))</f>
        <v/>
      </c>
    </row>
    <row r="9931" spans="1:15" ht="12.75" customHeight="1" x14ac:dyDescent="0.2">
      <c r="A9931" s="36" t="str">
        <f>'0'!$A$4</f>
        <v>………………..</v>
      </c>
      <c r="B9931" s="37">
        <f>'0'!$A$2</f>
        <v>46112</v>
      </c>
      <c r="C9931" s="37" t="s">
        <v>1243</v>
      </c>
      <c r="D9931" s="119" t="str">
        <f>IF(G9931="","",VLOOKUP(G9931,номенклатури!R:T,2,0))</f>
        <v/>
      </c>
      <c r="E9931" s="333" t="str">
        <f>IF(G9931="","",VLOOKUP(G9931,номенклатури!R:T,3,0))</f>
        <v/>
      </c>
      <c r="F9931" s="159" t="str">
        <f>IF(G9931="","",IF(ISERROR(VLOOKUP(G9931,номенклатури!V:V,1,0)),E9931*H9931,E9931*I9931))</f>
        <v/>
      </c>
      <c r="G9931" s="14"/>
      <c r="H9931" s="15"/>
      <c r="I9931" s="15"/>
      <c r="J9931" s="15"/>
      <c r="K9931" s="15"/>
      <c r="L9931" s="217"/>
      <c r="M9931" s="22"/>
      <c r="N9931" s="119" t="str">
        <f>IF(G9931="","",VLOOKUP(G9931,номенклатури!R:U,4,0))</f>
        <v/>
      </c>
      <c r="O9931" s="119" t="str">
        <f>IF(M9931="","",VLOOKUP(M9931,'14'!D:D,1,0))</f>
        <v/>
      </c>
    </row>
    <row r="9932" spans="1:15" ht="12.75" customHeight="1" x14ac:dyDescent="0.2">
      <c r="A9932" s="36" t="str">
        <f>'0'!$A$4</f>
        <v>………………..</v>
      </c>
      <c r="B9932" s="37">
        <f>'0'!$A$2</f>
        <v>46112</v>
      </c>
      <c r="C9932" s="37" t="s">
        <v>1243</v>
      </c>
      <c r="D9932" s="119" t="str">
        <f>IF(G9932="","",VLOOKUP(G9932,номенклатури!R:T,2,0))</f>
        <v/>
      </c>
      <c r="E9932" s="333" t="str">
        <f>IF(G9932="","",VLOOKUP(G9932,номенклатури!R:T,3,0))</f>
        <v/>
      </c>
      <c r="F9932" s="159" t="str">
        <f>IF(G9932="","",IF(ISERROR(VLOOKUP(G9932,номенклатури!V:V,1,0)),E9932*H9932,E9932*I9932))</f>
        <v/>
      </c>
      <c r="G9932" s="14"/>
      <c r="H9932" s="15"/>
      <c r="I9932" s="15"/>
      <c r="J9932" s="15"/>
      <c r="K9932" s="15"/>
      <c r="L9932" s="217"/>
      <c r="M9932" s="22"/>
      <c r="N9932" s="119" t="str">
        <f>IF(G9932="","",VLOOKUP(G9932,номенклатури!R:U,4,0))</f>
        <v/>
      </c>
      <c r="O9932" s="119" t="str">
        <f>IF(M9932="","",VLOOKUP(M9932,'14'!D:D,1,0))</f>
        <v/>
      </c>
    </row>
    <row r="9933" spans="1:15" ht="12.75" customHeight="1" x14ac:dyDescent="0.2">
      <c r="A9933" s="36" t="str">
        <f>'0'!$A$4</f>
        <v>………………..</v>
      </c>
      <c r="B9933" s="37">
        <f>'0'!$A$2</f>
        <v>46112</v>
      </c>
      <c r="C9933" s="37" t="s">
        <v>1243</v>
      </c>
      <c r="D9933" s="119" t="str">
        <f>IF(G9933="","",VLOOKUP(G9933,номенклатури!R:T,2,0))</f>
        <v/>
      </c>
      <c r="E9933" s="333" t="str">
        <f>IF(G9933="","",VLOOKUP(G9933,номенклатури!R:T,3,0))</f>
        <v/>
      </c>
      <c r="F9933" s="159" t="str">
        <f>IF(G9933="","",IF(ISERROR(VLOOKUP(G9933,номенклатури!V:V,1,0)),E9933*H9933,E9933*I9933))</f>
        <v/>
      </c>
      <c r="G9933" s="14"/>
      <c r="H9933" s="15"/>
      <c r="I9933" s="15"/>
      <c r="J9933" s="15"/>
      <c r="K9933" s="15"/>
      <c r="L9933" s="217"/>
      <c r="M9933" s="22"/>
      <c r="N9933" s="119" t="str">
        <f>IF(G9933="","",VLOOKUP(G9933,номенклатури!R:U,4,0))</f>
        <v/>
      </c>
      <c r="O9933" s="119" t="str">
        <f>IF(M9933="","",VLOOKUP(M9933,'14'!D:D,1,0))</f>
        <v/>
      </c>
    </row>
    <row r="9934" spans="1:15" ht="12.75" customHeight="1" x14ac:dyDescent="0.2">
      <c r="A9934" s="36" t="str">
        <f>'0'!$A$4</f>
        <v>………………..</v>
      </c>
      <c r="B9934" s="37">
        <f>'0'!$A$2</f>
        <v>46112</v>
      </c>
      <c r="C9934" s="37" t="s">
        <v>1243</v>
      </c>
      <c r="D9934" s="119" t="str">
        <f>IF(G9934="","",VLOOKUP(G9934,номенклатури!R:T,2,0))</f>
        <v/>
      </c>
      <c r="E9934" s="333" t="str">
        <f>IF(G9934="","",VLOOKUP(G9934,номенклатури!R:T,3,0))</f>
        <v/>
      </c>
      <c r="F9934" s="159" t="str">
        <f>IF(G9934="","",IF(ISERROR(VLOOKUP(G9934,номенклатури!V:V,1,0)),E9934*H9934,E9934*I9934))</f>
        <v/>
      </c>
      <c r="G9934" s="14"/>
      <c r="H9934" s="15"/>
      <c r="I9934" s="15"/>
      <c r="J9934" s="15"/>
      <c r="K9934" s="15"/>
      <c r="L9934" s="217"/>
      <c r="M9934" s="22"/>
      <c r="N9934" s="119" t="str">
        <f>IF(G9934="","",VLOOKUP(G9934,номенклатури!R:U,4,0))</f>
        <v/>
      </c>
      <c r="O9934" s="119" t="str">
        <f>IF(M9934="","",VLOOKUP(M9934,'14'!D:D,1,0))</f>
        <v/>
      </c>
    </row>
    <row r="9935" spans="1:15" ht="12.75" customHeight="1" x14ac:dyDescent="0.2">
      <c r="A9935" s="36" t="str">
        <f>'0'!$A$4</f>
        <v>………………..</v>
      </c>
      <c r="B9935" s="37">
        <f>'0'!$A$2</f>
        <v>46112</v>
      </c>
      <c r="C9935" s="37" t="s">
        <v>1243</v>
      </c>
      <c r="D9935" s="119" t="str">
        <f>IF(G9935="","",VLOOKUP(G9935,номенклатури!R:T,2,0))</f>
        <v/>
      </c>
      <c r="E9935" s="333" t="str">
        <f>IF(G9935="","",VLOOKUP(G9935,номенклатури!R:T,3,0))</f>
        <v/>
      </c>
      <c r="F9935" s="159" t="str">
        <f>IF(G9935="","",IF(ISERROR(VLOOKUP(G9935,номенклатури!V:V,1,0)),E9935*H9935,E9935*I9935))</f>
        <v/>
      </c>
      <c r="G9935" s="14"/>
      <c r="H9935" s="15"/>
      <c r="I9935" s="15"/>
      <c r="J9935" s="15"/>
      <c r="K9935" s="15"/>
      <c r="L9935" s="217"/>
      <c r="M9935" s="22"/>
      <c r="N9935" s="119" t="str">
        <f>IF(G9935="","",VLOOKUP(G9935,номенклатури!R:U,4,0))</f>
        <v/>
      </c>
      <c r="O9935" s="119" t="str">
        <f>IF(M9935="","",VLOOKUP(M9935,'14'!D:D,1,0))</f>
        <v/>
      </c>
    </row>
    <row r="9936" spans="1:15" ht="12.75" customHeight="1" x14ac:dyDescent="0.2">
      <c r="A9936" s="36" t="str">
        <f>'0'!$A$4</f>
        <v>………………..</v>
      </c>
      <c r="B9936" s="37">
        <f>'0'!$A$2</f>
        <v>46112</v>
      </c>
      <c r="C9936" s="37" t="s">
        <v>1243</v>
      </c>
      <c r="D9936" s="119" t="str">
        <f>IF(G9936="","",VLOOKUP(G9936,номенклатури!R:T,2,0))</f>
        <v/>
      </c>
      <c r="E9936" s="333" t="str">
        <f>IF(G9936="","",VLOOKUP(G9936,номенклатури!R:T,3,0))</f>
        <v/>
      </c>
      <c r="F9936" s="159" t="str">
        <f>IF(G9936="","",IF(ISERROR(VLOOKUP(G9936,номенклатури!V:V,1,0)),E9936*H9936,E9936*I9936))</f>
        <v/>
      </c>
      <c r="G9936" s="14"/>
      <c r="H9936" s="15"/>
      <c r="I9936" s="15"/>
      <c r="J9936" s="15"/>
      <c r="K9936" s="15"/>
      <c r="L9936" s="217"/>
      <c r="M9936" s="22"/>
      <c r="N9936" s="119" t="str">
        <f>IF(G9936="","",VLOOKUP(G9936,номенклатури!R:U,4,0))</f>
        <v/>
      </c>
      <c r="O9936" s="119" t="str">
        <f>IF(M9936="","",VLOOKUP(M9936,'14'!D:D,1,0))</f>
        <v/>
      </c>
    </row>
    <row r="9937" spans="1:15" ht="12.75" customHeight="1" x14ac:dyDescent="0.2">
      <c r="A9937" s="36" t="str">
        <f>'0'!$A$4</f>
        <v>………………..</v>
      </c>
      <c r="B9937" s="37">
        <f>'0'!$A$2</f>
        <v>46112</v>
      </c>
      <c r="C9937" s="37" t="s">
        <v>1243</v>
      </c>
      <c r="D9937" s="119" t="str">
        <f>IF(G9937="","",VLOOKUP(G9937,номенклатури!R:T,2,0))</f>
        <v/>
      </c>
      <c r="E9937" s="333" t="str">
        <f>IF(G9937="","",VLOOKUP(G9937,номенклатури!R:T,3,0))</f>
        <v/>
      </c>
      <c r="F9937" s="159" t="str">
        <f>IF(G9937="","",IF(ISERROR(VLOOKUP(G9937,номенклатури!V:V,1,0)),E9937*H9937,E9937*I9937))</f>
        <v/>
      </c>
      <c r="G9937" s="14"/>
      <c r="H9937" s="15"/>
      <c r="I9937" s="15"/>
      <c r="J9937" s="15"/>
      <c r="K9937" s="15"/>
      <c r="L9937" s="217"/>
      <c r="M9937" s="22"/>
      <c r="N9937" s="119" t="str">
        <f>IF(G9937="","",VLOOKUP(G9937,номенклатури!R:U,4,0))</f>
        <v/>
      </c>
      <c r="O9937" s="119" t="str">
        <f>IF(M9937="","",VLOOKUP(M9937,'14'!D:D,1,0))</f>
        <v/>
      </c>
    </row>
    <row r="9938" spans="1:15" ht="12.75" customHeight="1" x14ac:dyDescent="0.2">
      <c r="A9938" s="36" t="str">
        <f>'0'!$A$4</f>
        <v>………………..</v>
      </c>
      <c r="B9938" s="37">
        <f>'0'!$A$2</f>
        <v>46112</v>
      </c>
      <c r="C9938" s="37" t="s">
        <v>1243</v>
      </c>
      <c r="D9938" s="119" t="str">
        <f>IF(G9938="","",VLOOKUP(G9938,номенклатури!R:T,2,0))</f>
        <v/>
      </c>
      <c r="E9938" s="333" t="str">
        <f>IF(G9938="","",VLOOKUP(G9938,номенклатури!R:T,3,0))</f>
        <v/>
      </c>
      <c r="F9938" s="159" t="str">
        <f>IF(G9938="","",IF(ISERROR(VLOOKUP(G9938,номенклатури!V:V,1,0)),E9938*H9938,E9938*I9938))</f>
        <v/>
      </c>
      <c r="G9938" s="14"/>
      <c r="H9938" s="15"/>
      <c r="I9938" s="15"/>
      <c r="J9938" s="15"/>
      <c r="K9938" s="15"/>
      <c r="L9938" s="217"/>
      <c r="M9938" s="22"/>
      <c r="N9938" s="119" t="str">
        <f>IF(G9938="","",VLOOKUP(G9938,номенклатури!R:U,4,0))</f>
        <v/>
      </c>
      <c r="O9938" s="119" t="str">
        <f>IF(M9938="","",VLOOKUP(M9938,'14'!D:D,1,0))</f>
        <v/>
      </c>
    </row>
    <row r="9939" spans="1:15" ht="12.75" customHeight="1" x14ac:dyDescent="0.2">
      <c r="A9939" s="36" t="str">
        <f>'0'!$A$4</f>
        <v>………………..</v>
      </c>
      <c r="B9939" s="37">
        <f>'0'!$A$2</f>
        <v>46112</v>
      </c>
      <c r="C9939" s="37" t="s">
        <v>1243</v>
      </c>
      <c r="D9939" s="119" t="str">
        <f>IF(G9939="","",VLOOKUP(G9939,номенклатури!R:T,2,0))</f>
        <v/>
      </c>
      <c r="E9939" s="333" t="str">
        <f>IF(G9939="","",VLOOKUP(G9939,номенклатури!R:T,3,0))</f>
        <v/>
      </c>
      <c r="F9939" s="159" t="str">
        <f>IF(G9939="","",IF(ISERROR(VLOOKUP(G9939,номенклатури!V:V,1,0)),E9939*H9939,E9939*I9939))</f>
        <v/>
      </c>
      <c r="G9939" s="14"/>
      <c r="H9939" s="15"/>
      <c r="I9939" s="15"/>
      <c r="J9939" s="15"/>
      <c r="K9939" s="15"/>
      <c r="L9939" s="217"/>
      <c r="M9939" s="22"/>
      <c r="N9939" s="119" t="str">
        <f>IF(G9939="","",VLOOKUP(G9939,номенклатури!R:U,4,0))</f>
        <v/>
      </c>
      <c r="O9939" s="119" t="str">
        <f>IF(M9939="","",VLOOKUP(M9939,'14'!D:D,1,0))</f>
        <v/>
      </c>
    </row>
    <row r="9940" spans="1:15" ht="12.75" customHeight="1" x14ac:dyDescent="0.2">
      <c r="A9940" s="36" t="str">
        <f>'0'!$A$4</f>
        <v>………………..</v>
      </c>
      <c r="B9940" s="37">
        <f>'0'!$A$2</f>
        <v>46112</v>
      </c>
      <c r="C9940" s="37" t="s">
        <v>1243</v>
      </c>
      <c r="D9940" s="119" t="str">
        <f>IF(G9940="","",VLOOKUP(G9940,номенклатури!R:T,2,0))</f>
        <v/>
      </c>
      <c r="E9940" s="333" t="str">
        <f>IF(G9940="","",VLOOKUP(G9940,номенклатури!R:T,3,0))</f>
        <v/>
      </c>
      <c r="F9940" s="159" t="str">
        <f>IF(G9940="","",IF(ISERROR(VLOOKUP(G9940,номенклатури!V:V,1,0)),E9940*H9940,E9940*I9940))</f>
        <v/>
      </c>
      <c r="G9940" s="14"/>
      <c r="H9940" s="15"/>
      <c r="I9940" s="15"/>
      <c r="J9940" s="15"/>
      <c r="K9940" s="15"/>
      <c r="L9940" s="217"/>
      <c r="M9940" s="22"/>
      <c r="N9940" s="119" t="str">
        <f>IF(G9940="","",VLOOKUP(G9940,номенклатури!R:U,4,0))</f>
        <v/>
      </c>
      <c r="O9940" s="119" t="str">
        <f>IF(M9940="","",VLOOKUP(M9940,'14'!D:D,1,0))</f>
        <v/>
      </c>
    </row>
    <row r="9941" spans="1:15" ht="12.75" customHeight="1" x14ac:dyDescent="0.2">
      <c r="A9941" s="36" t="str">
        <f>'0'!$A$4</f>
        <v>………………..</v>
      </c>
      <c r="B9941" s="37">
        <f>'0'!$A$2</f>
        <v>46112</v>
      </c>
      <c r="C9941" s="37" t="s">
        <v>1243</v>
      </c>
      <c r="D9941" s="119" t="str">
        <f>IF(G9941="","",VLOOKUP(G9941,номенклатури!R:T,2,0))</f>
        <v/>
      </c>
      <c r="E9941" s="333" t="str">
        <f>IF(G9941="","",VLOOKUP(G9941,номенклатури!R:T,3,0))</f>
        <v/>
      </c>
      <c r="F9941" s="159" t="str">
        <f>IF(G9941="","",IF(ISERROR(VLOOKUP(G9941,номенклатури!V:V,1,0)),E9941*H9941,E9941*I9941))</f>
        <v/>
      </c>
      <c r="G9941" s="14"/>
      <c r="H9941" s="15"/>
      <c r="I9941" s="15"/>
      <c r="J9941" s="15"/>
      <c r="K9941" s="15"/>
      <c r="L9941" s="217"/>
      <c r="M9941" s="22"/>
      <c r="N9941" s="119" t="str">
        <f>IF(G9941="","",VLOOKUP(G9941,номенклатури!R:U,4,0))</f>
        <v/>
      </c>
      <c r="O9941" s="119" t="str">
        <f>IF(M9941="","",VLOOKUP(M9941,'14'!D:D,1,0))</f>
        <v/>
      </c>
    </row>
    <row r="9942" spans="1:15" ht="12.75" customHeight="1" x14ac:dyDescent="0.2">
      <c r="A9942" s="36" t="str">
        <f>'0'!$A$4</f>
        <v>………………..</v>
      </c>
      <c r="B9942" s="37">
        <f>'0'!$A$2</f>
        <v>46112</v>
      </c>
      <c r="C9942" s="37" t="s">
        <v>1243</v>
      </c>
      <c r="D9942" s="119" t="str">
        <f>IF(G9942="","",VLOOKUP(G9942,номенклатури!R:T,2,0))</f>
        <v/>
      </c>
      <c r="E9942" s="333" t="str">
        <f>IF(G9942="","",VLOOKUP(G9942,номенклатури!R:T,3,0))</f>
        <v/>
      </c>
      <c r="F9942" s="159" t="str">
        <f>IF(G9942="","",IF(ISERROR(VLOOKUP(G9942,номенклатури!V:V,1,0)),E9942*H9942,E9942*I9942))</f>
        <v/>
      </c>
      <c r="G9942" s="14"/>
      <c r="H9942" s="15"/>
      <c r="I9942" s="15"/>
      <c r="J9942" s="15"/>
      <c r="K9942" s="15"/>
      <c r="L9942" s="217"/>
      <c r="M9942" s="22"/>
      <c r="N9942" s="119" t="str">
        <f>IF(G9942="","",VLOOKUP(G9942,номенклатури!R:U,4,0))</f>
        <v/>
      </c>
      <c r="O9942" s="119" t="str">
        <f>IF(M9942="","",VLOOKUP(M9942,'14'!D:D,1,0))</f>
        <v/>
      </c>
    </row>
    <row r="9943" spans="1:15" ht="12.75" customHeight="1" x14ac:dyDescent="0.2">
      <c r="A9943" s="36" t="str">
        <f>'0'!$A$4</f>
        <v>………………..</v>
      </c>
      <c r="B9943" s="37">
        <f>'0'!$A$2</f>
        <v>46112</v>
      </c>
      <c r="C9943" s="37" t="s">
        <v>1243</v>
      </c>
      <c r="D9943" s="119" t="str">
        <f>IF(G9943="","",VLOOKUP(G9943,номенклатури!R:T,2,0))</f>
        <v/>
      </c>
      <c r="E9943" s="333" t="str">
        <f>IF(G9943="","",VLOOKUP(G9943,номенклатури!R:T,3,0))</f>
        <v/>
      </c>
      <c r="F9943" s="159" t="str">
        <f>IF(G9943="","",IF(ISERROR(VLOOKUP(G9943,номенклатури!V:V,1,0)),E9943*H9943,E9943*I9943))</f>
        <v/>
      </c>
      <c r="G9943" s="14"/>
      <c r="H9943" s="15"/>
      <c r="I9943" s="15"/>
      <c r="J9943" s="15"/>
      <c r="K9943" s="15"/>
      <c r="L9943" s="217"/>
      <c r="M9943" s="22"/>
      <c r="N9943" s="119" t="str">
        <f>IF(G9943="","",VLOOKUP(G9943,номенклатури!R:U,4,0))</f>
        <v/>
      </c>
      <c r="O9943" s="119" t="str">
        <f>IF(M9943="","",VLOOKUP(M9943,'14'!D:D,1,0))</f>
        <v/>
      </c>
    </row>
    <row r="9944" spans="1:15" ht="12.75" customHeight="1" x14ac:dyDescent="0.2">
      <c r="A9944" s="36" t="str">
        <f>'0'!$A$4</f>
        <v>………………..</v>
      </c>
      <c r="B9944" s="37">
        <f>'0'!$A$2</f>
        <v>46112</v>
      </c>
      <c r="C9944" s="37" t="s">
        <v>1243</v>
      </c>
      <c r="D9944" s="119" t="str">
        <f>IF(G9944="","",VLOOKUP(G9944,номенклатури!R:T,2,0))</f>
        <v/>
      </c>
      <c r="E9944" s="333" t="str">
        <f>IF(G9944="","",VLOOKUP(G9944,номенклатури!R:T,3,0))</f>
        <v/>
      </c>
      <c r="F9944" s="159" t="str">
        <f>IF(G9944="","",IF(ISERROR(VLOOKUP(G9944,номенклатури!V:V,1,0)),E9944*H9944,E9944*I9944))</f>
        <v/>
      </c>
      <c r="G9944" s="14"/>
      <c r="H9944" s="15"/>
      <c r="I9944" s="15"/>
      <c r="J9944" s="15"/>
      <c r="K9944" s="15"/>
      <c r="L9944" s="217"/>
      <c r="M9944" s="22"/>
      <c r="N9944" s="119" t="str">
        <f>IF(G9944="","",VLOOKUP(G9944,номенклатури!R:U,4,0))</f>
        <v/>
      </c>
      <c r="O9944" s="119" t="str">
        <f>IF(M9944="","",VLOOKUP(M9944,'14'!D:D,1,0))</f>
        <v/>
      </c>
    </row>
    <row r="9945" spans="1:15" ht="12.75" customHeight="1" x14ac:dyDescent="0.2">
      <c r="A9945" s="36" t="str">
        <f>'0'!$A$4</f>
        <v>………………..</v>
      </c>
      <c r="B9945" s="37">
        <f>'0'!$A$2</f>
        <v>46112</v>
      </c>
      <c r="C9945" s="37" t="s">
        <v>1243</v>
      </c>
      <c r="D9945" s="119" t="str">
        <f>IF(G9945="","",VLOOKUP(G9945,номенклатури!R:T,2,0))</f>
        <v/>
      </c>
      <c r="E9945" s="333" t="str">
        <f>IF(G9945="","",VLOOKUP(G9945,номенклатури!R:T,3,0))</f>
        <v/>
      </c>
      <c r="F9945" s="159" t="str">
        <f>IF(G9945="","",IF(ISERROR(VLOOKUP(G9945,номенклатури!V:V,1,0)),E9945*H9945,E9945*I9945))</f>
        <v/>
      </c>
      <c r="G9945" s="14"/>
      <c r="H9945" s="15"/>
      <c r="I9945" s="15"/>
      <c r="J9945" s="15"/>
      <c r="K9945" s="15"/>
      <c r="L9945" s="217"/>
      <c r="M9945" s="22"/>
      <c r="N9945" s="119" t="str">
        <f>IF(G9945="","",VLOOKUP(G9945,номенклатури!R:U,4,0))</f>
        <v/>
      </c>
      <c r="O9945" s="119" t="str">
        <f>IF(M9945="","",VLOOKUP(M9945,'14'!D:D,1,0))</f>
        <v/>
      </c>
    </row>
    <row r="9946" spans="1:15" ht="12.75" customHeight="1" x14ac:dyDescent="0.2">
      <c r="A9946" s="36" t="str">
        <f>'0'!$A$4</f>
        <v>………………..</v>
      </c>
      <c r="B9946" s="37">
        <f>'0'!$A$2</f>
        <v>46112</v>
      </c>
      <c r="C9946" s="37" t="s">
        <v>1243</v>
      </c>
      <c r="D9946" s="119" t="str">
        <f>IF(G9946="","",VLOOKUP(G9946,номенклатури!R:T,2,0))</f>
        <v/>
      </c>
      <c r="E9946" s="333" t="str">
        <f>IF(G9946="","",VLOOKUP(G9946,номенклатури!R:T,3,0))</f>
        <v/>
      </c>
      <c r="F9946" s="159" t="str">
        <f>IF(G9946="","",IF(ISERROR(VLOOKUP(G9946,номенклатури!V:V,1,0)),E9946*H9946,E9946*I9946))</f>
        <v/>
      </c>
      <c r="G9946" s="14"/>
      <c r="H9946" s="15"/>
      <c r="I9946" s="15"/>
      <c r="J9946" s="15"/>
      <c r="K9946" s="15"/>
      <c r="L9946" s="217"/>
      <c r="M9946" s="22"/>
      <c r="N9946" s="119" t="str">
        <f>IF(G9946="","",VLOOKUP(G9946,номенклатури!R:U,4,0))</f>
        <v/>
      </c>
      <c r="O9946" s="119" t="str">
        <f>IF(M9946="","",VLOOKUP(M9946,'14'!D:D,1,0))</f>
        <v/>
      </c>
    </row>
    <row r="9947" spans="1:15" ht="12.75" customHeight="1" x14ac:dyDescent="0.2">
      <c r="A9947" s="36" t="str">
        <f>'0'!$A$4</f>
        <v>………………..</v>
      </c>
      <c r="B9947" s="37">
        <f>'0'!$A$2</f>
        <v>46112</v>
      </c>
      <c r="C9947" s="37" t="s">
        <v>1243</v>
      </c>
      <c r="D9947" s="119" t="str">
        <f>IF(G9947="","",VLOOKUP(G9947,номенклатури!R:T,2,0))</f>
        <v/>
      </c>
      <c r="E9947" s="333" t="str">
        <f>IF(G9947="","",VLOOKUP(G9947,номенклатури!R:T,3,0))</f>
        <v/>
      </c>
      <c r="F9947" s="159" t="str">
        <f>IF(G9947="","",IF(ISERROR(VLOOKUP(G9947,номенклатури!V:V,1,0)),E9947*H9947,E9947*I9947))</f>
        <v/>
      </c>
      <c r="G9947" s="14"/>
      <c r="H9947" s="15"/>
      <c r="I9947" s="15"/>
      <c r="J9947" s="15"/>
      <c r="K9947" s="15"/>
      <c r="L9947" s="217"/>
      <c r="M9947" s="22"/>
      <c r="N9947" s="119" t="str">
        <f>IF(G9947="","",VLOOKUP(G9947,номенклатури!R:U,4,0))</f>
        <v/>
      </c>
      <c r="O9947" s="119" t="str">
        <f>IF(M9947="","",VLOOKUP(M9947,'14'!D:D,1,0))</f>
        <v/>
      </c>
    </row>
    <row r="9948" spans="1:15" ht="12.75" customHeight="1" x14ac:dyDescent="0.2">
      <c r="A9948" s="36" t="str">
        <f>'0'!$A$4</f>
        <v>………………..</v>
      </c>
      <c r="B9948" s="37">
        <f>'0'!$A$2</f>
        <v>46112</v>
      </c>
      <c r="C9948" s="37" t="s">
        <v>1243</v>
      </c>
      <c r="D9948" s="119" t="str">
        <f>IF(G9948="","",VLOOKUP(G9948,номенклатури!R:T,2,0))</f>
        <v/>
      </c>
      <c r="E9948" s="333" t="str">
        <f>IF(G9948="","",VLOOKUP(G9948,номенклатури!R:T,3,0))</f>
        <v/>
      </c>
      <c r="F9948" s="159" t="str">
        <f>IF(G9948="","",IF(ISERROR(VLOOKUP(G9948,номенклатури!V:V,1,0)),E9948*H9948,E9948*I9948))</f>
        <v/>
      </c>
      <c r="G9948" s="14"/>
      <c r="H9948" s="15"/>
      <c r="I9948" s="15"/>
      <c r="J9948" s="15"/>
      <c r="K9948" s="15"/>
      <c r="L9948" s="217"/>
      <c r="M9948" s="22"/>
      <c r="N9948" s="119" t="str">
        <f>IF(G9948="","",VLOOKUP(G9948,номенклатури!R:U,4,0))</f>
        <v/>
      </c>
      <c r="O9948" s="119" t="str">
        <f>IF(M9948="","",VLOOKUP(M9948,'14'!D:D,1,0))</f>
        <v/>
      </c>
    </row>
    <row r="9949" spans="1:15" ht="12.75" customHeight="1" x14ac:dyDescent="0.2">
      <c r="A9949" s="36" t="str">
        <f>'0'!$A$4</f>
        <v>………………..</v>
      </c>
      <c r="B9949" s="37">
        <f>'0'!$A$2</f>
        <v>46112</v>
      </c>
      <c r="C9949" s="37" t="s">
        <v>1243</v>
      </c>
      <c r="D9949" s="119" t="str">
        <f>IF(G9949="","",VLOOKUP(G9949,номенклатури!R:T,2,0))</f>
        <v/>
      </c>
      <c r="E9949" s="333" t="str">
        <f>IF(G9949="","",VLOOKUP(G9949,номенклатури!R:T,3,0))</f>
        <v/>
      </c>
      <c r="F9949" s="159" t="str">
        <f>IF(G9949="","",IF(ISERROR(VLOOKUP(G9949,номенклатури!V:V,1,0)),E9949*H9949,E9949*I9949))</f>
        <v/>
      </c>
      <c r="G9949" s="14"/>
      <c r="H9949" s="15"/>
      <c r="I9949" s="15"/>
      <c r="J9949" s="15"/>
      <c r="K9949" s="15"/>
      <c r="L9949" s="217"/>
      <c r="M9949" s="22"/>
      <c r="N9949" s="119" t="str">
        <f>IF(G9949="","",VLOOKUP(G9949,номенклатури!R:U,4,0))</f>
        <v/>
      </c>
      <c r="O9949" s="119" t="str">
        <f>IF(M9949="","",VLOOKUP(M9949,'14'!D:D,1,0))</f>
        <v/>
      </c>
    </row>
    <row r="9950" spans="1:15" ht="12.75" customHeight="1" x14ac:dyDescent="0.2">
      <c r="A9950" s="36" t="str">
        <f>'0'!$A$4</f>
        <v>………………..</v>
      </c>
      <c r="B9950" s="37">
        <f>'0'!$A$2</f>
        <v>46112</v>
      </c>
      <c r="C9950" s="37" t="s">
        <v>1243</v>
      </c>
      <c r="D9950" s="119" t="str">
        <f>IF(G9950="","",VLOOKUP(G9950,номенклатури!R:T,2,0))</f>
        <v/>
      </c>
      <c r="E9950" s="333" t="str">
        <f>IF(G9950="","",VLOOKUP(G9950,номенклатури!R:T,3,0))</f>
        <v/>
      </c>
      <c r="F9950" s="159" t="str">
        <f>IF(G9950="","",IF(ISERROR(VLOOKUP(G9950,номенклатури!V:V,1,0)),E9950*H9950,E9950*I9950))</f>
        <v/>
      </c>
      <c r="G9950" s="14"/>
      <c r="H9950" s="15"/>
      <c r="I9950" s="15"/>
      <c r="J9950" s="15"/>
      <c r="K9950" s="15"/>
      <c r="L9950" s="217"/>
      <c r="M9950" s="22"/>
      <c r="N9950" s="119" t="str">
        <f>IF(G9950="","",VLOOKUP(G9950,номенклатури!R:U,4,0))</f>
        <v/>
      </c>
      <c r="O9950" s="119" t="str">
        <f>IF(M9950="","",VLOOKUP(M9950,'14'!D:D,1,0))</f>
        <v/>
      </c>
    </row>
    <row r="9951" spans="1:15" ht="12.75" customHeight="1" x14ac:dyDescent="0.2">
      <c r="A9951" s="36" t="str">
        <f>'0'!$A$4</f>
        <v>………………..</v>
      </c>
      <c r="B9951" s="37">
        <f>'0'!$A$2</f>
        <v>46112</v>
      </c>
      <c r="C9951" s="37" t="s">
        <v>1243</v>
      </c>
      <c r="D9951" s="119" t="str">
        <f>IF(G9951="","",VLOOKUP(G9951,номенклатури!R:T,2,0))</f>
        <v/>
      </c>
      <c r="E9951" s="333" t="str">
        <f>IF(G9951="","",VLOOKUP(G9951,номенклатури!R:T,3,0))</f>
        <v/>
      </c>
      <c r="F9951" s="159" t="str">
        <f>IF(G9951="","",IF(ISERROR(VLOOKUP(G9951,номенклатури!V:V,1,0)),E9951*H9951,E9951*I9951))</f>
        <v/>
      </c>
      <c r="G9951" s="14"/>
      <c r="H9951" s="15"/>
      <c r="I9951" s="15"/>
      <c r="J9951" s="15"/>
      <c r="K9951" s="15"/>
      <c r="L9951" s="217"/>
      <c r="M9951" s="22"/>
      <c r="N9951" s="119" t="str">
        <f>IF(G9951="","",VLOOKUP(G9951,номенклатури!R:U,4,0))</f>
        <v/>
      </c>
      <c r="O9951" s="119" t="str">
        <f>IF(M9951="","",VLOOKUP(M9951,'14'!D:D,1,0))</f>
        <v/>
      </c>
    </row>
    <row r="9952" spans="1:15" ht="12.75" customHeight="1" x14ac:dyDescent="0.2">
      <c r="A9952" s="36" t="str">
        <f>'0'!$A$4</f>
        <v>………………..</v>
      </c>
      <c r="B9952" s="37">
        <f>'0'!$A$2</f>
        <v>46112</v>
      </c>
      <c r="C9952" s="37" t="s">
        <v>1243</v>
      </c>
      <c r="D9952" s="119" t="str">
        <f>IF(G9952="","",VLOOKUP(G9952,номенклатури!R:T,2,0))</f>
        <v/>
      </c>
      <c r="E9952" s="333" t="str">
        <f>IF(G9952="","",VLOOKUP(G9952,номенклатури!R:T,3,0))</f>
        <v/>
      </c>
      <c r="F9952" s="159" t="str">
        <f>IF(G9952="","",IF(ISERROR(VLOOKUP(G9952,номенклатури!V:V,1,0)),E9952*H9952,E9952*I9952))</f>
        <v/>
      </c>
      <c r="G9952" s="14"/>
      <c r="H9952" s="15"/>
      <c r="I9952" s="15"/>
      <c r="J9952" s="15"/>
      <c r="K9952" s="15"/>
      <c r="L9952" s="217"/>
      <c r="M9952" s="22"/>
      <c r="N9952" s="119" t="str">
        <f>IF(G9952="","",VLOOKUP(G9952,номенклатури!R:U,4,0))</f>
        <v/>
      </c>
      <c r="O9952" s="119" t="str">
        <f>IF(M9952="","",VLOOKUP(M9952,'14'!D:D,1,0))</f>
        <v/>
      </c>
    </row>
    <row r="9953" spans="1:15" ht="12.75" customHeight="1" x14ac:dyDescent="0.2">
      <c r="A9953" s="36" t="str">
        <f>'0'!$A$4</f>
        <v>………………..</v>
      </c>
      <c r="B9953" s="37">
        <f>'0'!$A$2</f>
        <v>46112</v>
      </c>
      <c r="C9953" s="37" t="s">
        <v>1243</v>
      </c>
      <c r="D9953" s="119" t="str">
        <f>IF(G9953="","",VLOOKUP(G9953,номенклатури!R:T,2,0))</f>
        <v/>
      </c>
      <c r="E9953" s="333" t="str">
        <f>IF(G9953="","",VLOOKUP(G9953,номенклатури!R:T,3,0))</f>
        <v/>
      </c>
      <c r="F9953" s="159" t="str">
        <f>IF(G9953="","",IF(ISERROR(VLOOKUP(G9953,номенклатури!V:V,1,0)),E9953*H9953,E9953*I9953))</f>
        <v/>
      </c>
      <c r="G9953" s="14"/>
      <c r="H9953" s="15"/>
      <c r="I9953" s="15"/>
      <c r="J9953" s="15"/>
      <c r="K9953" s="15"/>
      <c r="L9953" s="217"/>
      <c r="M9953" s="22"/>
      <c r="N9953" s="119" t="str">
        <f>IF(G9953="","",VLOOKUP(G9953,номенклатури!R:U,4,0))</f>
        <v/>
      </c>
      <c r="O9953" s="119" t="str">
        <f>IF(M9953="","",VLOOKUP(M9953,'14'!D:D,1,0))</f>
        <v/>
      </c>
    </row>
    <row r="9954" spans="1:15" ht="12.75" customHeight="1" x14ac:dyDescent="0.2">
      <c r="A9954" s="36" t="str">
        <f>'0'!$A$4</f>
        <v>………………..</v>
      </c>
      <c r="B9954" s="37">
        <f>'0'!$A$2</f>
        <v>46112</v>
      </c>
      <c r="C9954" s="37" t="s">
        <v>1243</v>
      </c>
      <c r="D9954" s="119" t="str">
        <f>IF(G9954="","",VLOOKUP(G9954,номенклатури!R:T,2,0))</f>
        <v/>
      </c>
      <c r="E9954" s="333" t="str">
        <f>IF(G9954="","",VLOOKUP(G9954,номенклатури!R:T,3,0))</f>
        <v/>
      </c>
      <c r="F9954" s="159" t="str">
        <f>IF(G9954="","",IF(ISERROR(VLOOKUP(G9954,номенклатури!V:V,1,0)),E9954*H9954,E9954*I9954))</f>
        <v/>
      </c>
      <c r="G9954" s="14"/>
      <c r="H9954" s="15"/>
      <c r="I9954" s="15"/>
      <c r="J9954" s="15"/>
      <c r="K9954" s="15"/>
      <c r="L9954" s="217"/>
      <c r="M9954" s="22"/>
      <c r="N9954" s="119" t="str">
        <f>IF(G9954="","",VLOOKUP(G9954,номенклатури!R:U,4,0))</f>
        <v/>
      </c>
      <c r="O9954" s="119" t="str">
        <f>IF(M9954="","",VLOOKUP(M9954,'14'!D:D,1,0))</f>
        <v/>
      </c>
    </row>
    <row r="9955" spans="1:15" ht="12.75" customHeight="1" x14ac:dyDescent="0.2">
      <c r="A9955" s="36" t="str">
        <f>'0'!$A$4</f>
        <v>………………..</v>
      </c>
      <c r="B9955" s="37">
        <f>'0'!$A$2</f>
        <v>46112</v>
      </c>
      <c r="C9955" s="37" t="s">
        <v>1243</v>
      </c>
      <c r="D9955" s="119" t="str">
        <f>IF(G9955="","",VLOOKUP(G9955,номенклатури!R:T,2,0))</f>
        <v/>
      </c>
      <c r="E9955" s="333" t="str">
        <f>IF(G9955="","",VLOOKUP(G9955,номенклатури!R:T,3,0))</f>
        <v/>
      </c>
      <c r="F9955" s="159" t="str">
        <f>IF(G9955="","",IF(ISERROR(VLOOKUP(G9955,номенклатури!V:V,1,0)),E9955*H9955,E9955*I9955))</f>
        <v/>
      </c>
      <c r="G9955" s="14"/>
      <c r="H9955" s="15"/>
      <c r="I9955" s="15"/>
      <c r="J9955" s="15"/>
      <c r="K9955" s="15"/>
      <c r="L9955" s="217"/>
      <c r="M9955" s="22"/>
      <c r="N9955" s="119" t="str">
        <f>IF(G9955="","",VLOOKUP(G9955,номенклатури!R:U,4,0))</f>
        <v/>
      </c>
      <c r="O9955" s="119" t="str">
        <f>IF(M9955="","",VLOOKUP(M9955,'14'!D:D,1,0))</f>
        <v/>
      </c>
    </row>
    <row r="9956" spans="1:15" ht="12.75" customHeight="1" x14ac:dyDescent="0.2">
      <c r="A9956" s="36" t="str">
        <f>'0'!$A$4</f>
        <v>………………..</v>
      </c>
      <c r="B9956" s="37">
        <f>'0'!$A$2</f>
        <v>46112</v>
      </c>
      <c r="C9956" s="37" t="s">
        <v>1243</v>
      </c>
      <c r="D9956" s="119" t="str">
        <f>IF(G9956="","",VLOOKUP(G9956,номенклатури!R:T,2,0))</f>
        <v/>
      </c>
      <c r="E9956" s="333" t="str">
        <f>IF(G9956="","",VLOOKUP(G9956,номенклатури!R:T,3,0))</f>
        <v/>
      </c>
      <c r="F9956" s="159" t="str">
        <f>IF(G9956="","",IF(ISERROR(VLOOKUP(G9956,номенклатури!V:V,1,0)),E9956*H9956,E9956*I9956))</f>
        <v/>
      </c>
      <c r="G9956" s="14"/>
      <c r="H9956" s="15"/>
      <c r="I9956" s="15"/>
      <c r="J9956" s="15"/>
      <c r="K9956" s="15"/>
      <c r="L9956" s="217"/>
      <c r="M9956" s="22"/>
      <c r="N9956" s="119" t="str">
        <f>IF(G9956="","",VLOOKUP(G9956,номенклатури!R:U,4,0))</f>
        <v/>
      </c>
      <c r="O9956" s="119" t="str">
        <f>IF(M9956="","",VLOOKUP(M9956,'14'!D:D,1,0))</f>
        <v/>
      </c>
    </row>
    <row r="9957" spans="1:15" ht="12.75" customHeight="1" x14ac:dyDescent="0.2">
      <c r="A9957" s="36" t="str">
        <f>'0'!$A$4</f>
        <v>………………..</v>
      </c>
      <c r="B9957" s="37">
        <f>'0'!$A$2</f>
        <v>46112</v>
      </c>
      <c r="C9957" s="37" t="s">
        <v>1243</v>
      </c>
      <c r="D9957" s="119" t="str">
        <f>IF(G9957="","",VLOOKUP(G9957,номенклатури!R:T,2,0))</f>
        <v/>
      </c>
      <c r="E9957" s="333" t="str">
        <f>IF(G9957="","",VLOOKUP(G9957,номенклатури!R:T,3,0))</f>
        <v/>
      </c>
      <c r="F9957" s="159" t="str">
        <f>IF(G9957="","",IF(ISERROR(VLOOKUP(G9957,номенклатури!V:V,1,0)),E9957*H9957,E9957*I9957))</f>
        <v/>
      </c>
      <c r="G9957" s="14"/>
      <c r="H9957" s="15"/>
      <c r="I9957" s="15"/>
      <c r="J9957" s="15"/>
      <c r="K9957" s="15"/>
      <c r="L9957" s="217"/>
      <c r="M9957" s="22"/>
      <c r="N9957" s="119" t="str">
        <f>IF(G9957="","",VLOOKUP(G9957,номенклатури!R:U,4,0))</f>
        <v/>
      </c>
      <c r="O9957" s="119" t="str">
        <f>IF(M9957="","",VLOOKUP(M9957,'14'!D:D,1,0))</f>
        <v/>
      </c>
    </row>
    <row r="9958" spans="1:15" ht="12.75" customHeight="1" x14ac:dyDescent="0.2">
      <c r="A9958" s="36" t="str">
        <f>'0'!$A$4</f>
        <v>………………..</v>
      </c>
      <c r="B9958" s="37">
        <f>'0'!$A$2</f>
        <v>46112</v>
      </c>
      <c r="C9958" s="37" t="s">
        <v>1243</v>
      </c>
      <c r="D9958" s="119" t="str">
        <f>IF(G9958="","",VLOOKUP(G9958,номенклатури!R:T,2,0))</f>
        <v/>
      </c>
      <c r="E9958" s="333" t="str">
        <f>IF(G9958="","",VLOOKUP(G9958,номенклатури!R:T,3,0))</f>
        <v/>
      </c>
      <c r="F9958" s="159" t="str">
        <f>IF(G9958="","",IF(ISERROR(VLOOKUP(G9958,номенклатури!V:V,1,0)),E9958*H9958,E9958*I9958))</f>
        <v/>
      </c>
      <c r="G9958" s="14"/>
      <c r="H9958" s="15"/>
      <c r="I9958" s="15"/>
      <c r="J9958" s="15"/>
      <c r="K9958" s="15"/>
      <c r="L9958" s="217"/>
      <c r="M9958" s="22"/>
      <c r="N9958" s="119" t="str">
        <f>IF(G9958="","",VLOOKUP(G9958,номенклатури!R:U,4,0))</f>
        <v/>
      </c>
      <c r="O9958" s="119" t="str">
        <f>IF(M9958="","",VLOOKUP(M9958,'14'!D:D,1,0))</f>
        <v/>
      </c>
    </row>
    <row r="9959" spans="1:15" ht="12.75" customHeight="1" x14ac:dyDescent="0.2">
      <c r="A9959" s="36" t="str">
        <f>'0'!$A$4</f>
        <v>………………..</v>
      </c>
      <c r="B9959" s="37">
        <f>'0'!$A$2</f>
        <v>46112</v>
      </c>
      <c r="C9959" s="37" t="s">
        <v>1243</v>
      </c>
      <c r="D9959" s="119" t="str">
        <f>IF(G9959="","",VLOOKUP(G9959,номенклатури!R:T,2,0))</f>
        <v/>
      </c>
      <c r="E9959" s="333" t="str">
        <f>IF(G9959="","",VLOOKUP(G9959,номенклатури!R:T,3,0))</f>
        <v/>
      </c>
      <c r="F9959" s="159" t="str">
        <f>IF(G9959="","",IF(ISERROR(VLOOKUP(G9959,номенклатури!V:V,1,0)),E9959*H9959,E9959*I9959))</f>
        <v/>
      </c>
      <c r="G9959" s="14"/>
      <c r="H9959" s="15"/>
      <c r="I9959" s="15"/>
      <c r="J9959" s="15"/>
      <c r="K9959" s="15"/>
      <c r="L9959" s="217"/>
      <c r="M9959" s="22"/>
      <c r="N9959" s="119" t="str">
        <f>IF(G9959="","",VLOOKUP(G9959,номенклатури!R:U,4,0))</f>
        <v/>
      </c>
      <c r="O9959" s="119" t="str">
        <f>IF(M9959="","",VLOOKUP(M9959,'14'!D:D,1,0))</f>
        <v/>
      </c>
    </row>
    <row r="9960" spans="1:15" ht="12.75" customHeight="1" x14ac:dyDescent="0.2">
      <c r="A9960" s="36" t="str">
        <f>'0'!$A$4</f>
        <v>………………..</v>
      </c>
      <c r="B9960" s="37">
        <f>'0'!$A$2</f>
        <v>46112</v>
      </c>
      <c r="C9960" s="37" t="s">
        <v>1243</v>
      </c>
      <c r="D9960" s="119" t="str">
        <f>IF(G9960="","",VLOOKUP(G9960,номенклатури!R:T,2,0))</f>
        <v/>
      </c>
      <c r="E9960" s="333" t="str">
        <f>IF(G9960="","",VLOOKUP(G9960,номенклатури!R:T,3,0))</f>
        <v/>
      </c>
      <c r="F9960" s="159" t="str">
        <f>IF(G9960="","",IF(ISERROR(VLOOKUP(G9960,номенклатури!V:V,1,0)),E9960*H9960,E9960*I9960))</f>
        <v/>
      </c>
      <c r="G9960" s="14"/>
      <c r="H9960" s="15"/>
      <c r="I9960" s="15"/>
      <c r="J9960" s="15"/>
      <c r="K9960" s="15"/>
      <c r="L9960" s="217"/>
      <c r="M9960" s="22"/>
      <c r="N9960" s="119" t="str">
        <f>IF(G9960="","",VLOOKUP(G9960,номенклатури!R:U,4,0))</f>
        <v/>
      </c>
      <c r="O9960" s="119" t="str">
        <f>IF(M9960="","",VLOOKUP(M9960,'14'!D:D,1,0))</f>
        <v/>
      </c>
    </row>
    <row r="9961" spans="1:15" ht="12.75" customHeight="1" x14ac:dyDescent="0.2">
      <c r="A9961" s="36" t="str">
        <f>'0'!$A$4</f>
        <v>………………..</v>
      </c>
      <c r="B9961" s="37">
        <f>'0'!$A$2</f>
        <v>46112</v>
      </c>
      <c r="C9961" s="37" t="s">
        <v>1243</v>
      </c>
      <c r="D9961" s="119" t="str">
        <f>IF(G9961="","",VLOOKUP(G9961,номенклатури!R:T,2,0))</f>
        <v/>
      </c>
      <c r="E9961" s="333" t="str">
        <f>IF(G9961="","",VLOOKUP(G9961,номенклатури!R:T,3,0))</f>
        <v/>
      </c>
      <c r="F9961" s="159" t="str">
        <f>IF(G9961="","",IF(ISERROR(VLOOKUP(G9961,номенклатури!V:V,1,0)),E9961*H9961,E9961*I9961))</f>
        <v/>
      </c>
      <c r="G9961" s="14"/>
      <c r="H9961" s="15"/>
      <c r="I9961" s="15"/>
      <c r="J9961" s="15"/>
      <c r="K9961" s="15"/>
      <c r="L9961" s="217"/>
      <c r="M9961" s="22"/>
      <c r="N9961" s="119" t="str">
        <f>IF(G9961="","",VLOOKUP(G9961,номенклатури!R:U,4,0))</f>
        <v/>
      </c>
      <c r="O9961" s="119" t="str">
        <f>IF(M9961="","",VLOOKUP(M9961,'14'!D:D,1,0))</f>
        <v/>
      </c>
    </row>
    <row r="9962" spans="1:15" ht="12.75" customHeight="1" x14ac:dyDescent="0.2">
      <c r="A9962" s="36" t="str">
        <f>'0'!$A$4</f>
        <v>………………..</v>
      </c>
      <c r="B9962" s="37">
        <f>'0'!$A$2</f>
        <v>46112</v>
      </c>
      <c r="C9962" s="37" t="s">
        <v>1243</v>
      </c>
      <c r="D9962" s="119" t="str">
        <f>IF(G9962="","",VLOOKUP(G9962,номенклатури!R:T,2,0))</f>
        <v/>
      </c>
      <c r="E9962" s="333" t="str">
        <f>IF(G9962="","",VLOOKUP(G9962,номенклатури!R:T,3,0))</f>
        <v/>
      </c>
      <c r="F9962" s="159" t="str">
        <f>IF(G9962="","",IF(ISERROR(VLOOKUP(G9962,номенклатури!V:V,1,0)),E9962*H9962,E9962*I9962))</f>
        <v/>
      </c>
      <c r="G9962" s="14"/>
      <c r="H9962" s="15"/>
      <c r="I9962" s="15"/>
      <c r="J9962" s="15"/>
      <c r="K9962" s="15"/>
      <c r="L9962" s="217"/>
      <c r="M9962" s="22"/>
      <c r="N9962" s="119" t="str">
        <f>IF(G9962="","",VLOOKUP(G9962,номенклатури!R:U,4,0))</f>
        <v/>
      </c>
      <c r="O9962" s="119" t="str">
        <f>IF(M9962="","",VLOOKUP(M9962,'14'!D:D,1,0))</f>
        <v/>
      </c>
    </row>
    <row r="9963" spans="1:15" ht="12.75" customHeight="1" x14ac:dyDescent="0.2">
      <c r="A9963" s="36" t="str">
        <f>'0'!$A$4</f>
        <v>………………..</v>
      </c>
      <c r="B9963" s="37">
        <f>'0'!$A$2</f>
        <v>46112</v>
      </c>
      <c r="C9963" s="37" t="s">
        <v>1243</v>
      </c>
      <c r="D9963" s="119" t="str">
        <f>IF(G9963="","",VLOOKUP(G9963,номенклатури!R:T,2,0))</f>
        <v/>
      </c>
      <c r="E9963" s="333" t="str">
        <f>IF(G9963="","",VLOOKUP(G9963,номенклатури!R:T,3,0))</f>
        <v/>
      </c>
      <c r="F9963" s="159" t="str">
        <f>IF(G9963="","",IF(ISERROR(VLOOKUP(G9963,номенклатури!V:V,1,0)),E9963*H9963,E9963*I9963))</f>
        <v/>
      </c>
      <c r="G9963" s="14"/>
      <c r="H9963" s="15"/>
      <c r="I9963" s="15"/>
      <c r="J9963" s="15"/>
      <c r="K9963" s="15"/>
      <c r="L9963" s="217"/>
      <c r="M9963" s="22"/>
      <c r="N9963" s="119" t="str">
        <f>IF(G9963="","",VLOOKUP(G9963,номенклатури!R:U,4,0))</f>
        <v/>
      </c>
      <c r="O9963" s="119" t="str">
        <f>IF(M9963="","",VLOOKUP(M9963,'14'!D:D,1,0))</f>
        <v/>
      </c>
    </row>
    <row r="9964" spans="1:15" ht="12.75" customHeight="1" x14ac:dyDescent="0.2">
      <c r="A9964" s="36" t="str">
        <f>'0'!$A$4</f>
        <v>………………..</v>
      </c>
      <c r="B9964" s="37">
        <f>'0'!$A$2</f>
        <v>46112</v>
      </c>
      <c r="C9964" s="37" t="s">
        <v>1243</v>
      </c>
      <c r="D9964" s="119" t="str">
        <f>IF(G9964="","",VLOOKUP(G9964,номенклатури!R:T,2,0))</f>
        <v/>
      </c>
      <c r="E9964" s="333" t="str">
        <f>IF(G9964="","",VLOOKUP(G9964,номенклатури!R:T,3,0))</f>
        <v/>
      </c>
      <c r="F9964" s="159" t="str">
        <f>IF(G9964="","",IF(ISERROR(VLOOKUP(G9964,номенклатури!V:V,1,0)),E9964*H9964,E9964*I9964))</f>
        <v/>
      </c>
      <c r="G9964" s="14"/>
      <c r="H9964" s="15"/>
      <c r="I9964" s="15"/>
      <c r="J9964" s="15"/>
      <c r="K9964" s="15"/>
      <c r="L9964" s="217"/>
      <c r="M9964" s="22"/>
      <c r="N9964" s="119" t="str">
        <f>IF(G9964="","",VLOOKUP(G9964,номенклатури!R:U,4,0))</f>
        <v/>
      </c>
      <c r="O9964" s="119" t="str">
        <f>IF(M9964="","",VLOOKUP(M9964,'14'!D:D,1,0))</f>
        <v/>
      </c>
    </row>
    <row r="9965" spans="1:15" ht="12.75" customHeight="1" x14ac:dyDescent="0.2">
      <c r="A9965" s="36" t="str">
        <f>'0'!$A$4</f>
        <v>………………..</v>
      </c>
      <c r="B9965" s="37">
        <f>'0'!$A$2</f>
        <v>46112</v>
      </c>
      <c r="C9965" s="37" t="s">
        <v>1243</v>
      </c>
      <c r="D9965" s="119" t="str">
        <f>IF(G9965="","",VLOOKUP(G9965,номенклатури!R:T,2,0))</f>
        <v/>
      </c>
      <c r="E9965" s="333" t="str">
        <f>IF(G9965="","",VLOOKUP(G9965,номенклатури!R:T,3,0))</f>
        <v/>
      </c>
      <c r="F9965" s="159" t="str">
        <f>IF(G9965="","",IF(ISERROR(VLOOKUP(G9965,номенклатури!V:V,1,0)),E9965*H9965,E9965*I9965))</f>
        <v/>
      </c>
      <c r="G9965" s="14"/>
      <c r="H9965" s="15"/>
      <c r="I9965" s="15"/>
      <c r="J9965" s="15"/>
      <c r="K9965" s="15"/>
      <c r="L9965" s="217"/>
      <c r="M9965" s="22"/>
      <c r="N9965" s="119" t="str">
        <f>IF(G9965="","",VLOOKUP(G9965,номенклатури!R:U,4,0))</f>
        <v/>
      </c>
      <c r="O9965" s="119" t="str">
        <f>IF(M9965="","",VLOOKUP(M9965,'14'!D:D,1,0))</f>
        <v/>
      </c>
    </row>
    <row r="9966" spans="1:15" ht="12.75" customHeight="1" x14ac:dyDescent="0.2">
      <c r="A9966" s="36" t="str">
        <f>'0'!$A$4</f>
        <v>………………..</v>
      </c>
      <c r="B9966" s="37">
        <f>'0'!$A$2</f>
        <v>46112</v>
      </c>
      <c r="C9966" s="37" t="s">
        <v>1243</v>
      </c>
      <c r="D9966" s="119" t="str">
        <f>IF(G9966="","",VLOOKUP(G9966,номенклатури!R:T,2,0))</f>
        <v/>
      </c>
      <c r="E9966" s="333" t="str">
        <f>IF(G9966="","",VLOOKUP(G9966,номенклатури!R:T,3,0))</f>
        <v/>
      </c>
      <c r="F9966" s="159" t="str">
        <f>IF(G9966="","",IF(ISERROR(VLOOKUP(G9966,номенклатури!V:V,1,0)),E9966*H9966,E9966*I9966))</f>
        <v/>
      </c>
      <c r="G9966" s="14"/>
      <c r="H9966" s="15"/>
      <c r="I9966" s="15"/>
      <c r="J9966" s="15"/>
      <c r="K9966" s="15"/>
      <c r="L9966" s="217"/>
      <c r="M9966" s="22"/>
      <c r="N9966" s="119" t="str">
        <f>IF(G9966="","",VLOOKUP(G9966,номенклатури!R:U,4,0))</f>
        <v/>
      </c>
      <c r="O9966" s="119" t="str">
        <f>IF(M9966="","",VLOOKUP(M9966,'14'!D:D,1,0))</f>
        <v/>
      </c>
    </row>
    <row r="9967" spans="1:15" ht="12.75" customHeight="1" x14ac:dyDescent="0.2">
      <c r="A9967" s="36" t="str">
        <f>'0'!$A$4</f>
        <v>………………..</v>
      </c>
      <c r="B9967" s="37">
        <f>'0'!$A$2</f>
        <v>46112</v>
      </c>
      <c r="C9967" s="37" t="s">
        <v>1243</v>
      </c>
      <c r="D9967" s="119" t="str">
        <f>IF(G9967="","",VLOOKUP(G9967,номенклатури!R:T,2,0))</f>
        <v/>
      </c>
      <c r="E9967" s="333" t="str">
        <f>IF(G9967="","",VLOOKUP(G9967,номенклатури!R:T,3,0))</f>
        <v/>
      </c>
      <c r="F9967" s="159" t="str">
        <f>IF(G9967="","",IF(ISERROR(VLOOKUP(G9967,номенклатури!V:V,1,0)),E9967*H9967,E9967*I9967))</f>
        <v/>
      </c>
      <c r="G9967" s="14"/>
      <c r="H9967" s="15"/>
      <c r="I9967" s="15"/>
      <c r="J9967" s="15"/>
      <c r="K9967" s="15"/>
      <c r="L9967" s="217"/>
      <c r="M9967" s="22"/>
      <c r="N9967" s="119" t="str">
        <f>IF(G9967="","",VLOOKUP(G9967,номенклатури!R:U,4,0))</f>
        <v/>
      </c>
      <c r="O9967" s="119" t="str">
        <f>IF(M9967="","",VLOOKUP(M9967,'14'!D:D,1,0))</f>
        <v/>
      </c>
    </row>
    <row r="9968" spans="1:15" ht="12.75" customHeight="1" x14ac:dyDescent="0.2">
      <c r="A9968" s="36" t="str">
        <f>'0'!$A$4</f>
        <v>………………..</v>
      </c>
      <c r="B9968" s="37">
        <f>'0'!$A$2</f>
        <v>46112</v>
      </c>
      <c r="C9968" s="37" t="s">
        <v>1243</v>
      </c>
      <c r="D9968" s="119" t="str">
        <f>IF(G9968="","",VLOOKUP(G9968,номенклатури!R:T,2,0))</f>
        <v/>
      </c>
      <c r="E9968" s="333" t="str">
        <f>IF(G9968="","",VLOOKUP(G9968,номенклатури!R:T,3,0))</f>
        <v/>
      </c>
      <c r="F9968" s="159" t="str">
        <f>IF(G9968="","",IF(ISERROR(VLOOKUP(G9968,номенклатури!V:V,1,0)),E9968*H9968,E9968*I9968))</f>
        <v/>
      </c>
      <c r="G9968" s="14"/>
      <c r="H9968" s="15"/>
      <c r="I9968" s="15"/>
      <c r="J9968" s="15"/>
      <c r="K9968" s="15"/>
      <c r="L9968" s="217"/>
      <c r="M9968" s="22"/>
      <c r="N9968" s="119" t="str">
        <f>IF(G9968="","",VLOOKUP(G9968,номенклатури!R:U,4,0))</f>
        <v/>
      </c>
      <c r="O9968" s="119" t="str">
        <f>IF(M9968="","",VLOOKUP(M9968,'14'!D:D,1,0))</f>
        <v/>
      </c>
    </row>
    <row r="9969" spans="1:15" ht="12.75" customHeight="1" x14ac:dyDescent="0.2">
      <c r="A9969" s="36" t="str">
        <f>'0'!$A$4</f>
        <v>………………..</v>
      </c>
      <c r="B9969" s="37">
        <f>'0'!$A$2</f>
        <v>46112</v>
      </c>
      <c r="C9969" s="37" t="s">
        <v>1243</v>
      </c>
      <c r="D9969" s="119" t="str">
        <f>IF(G9969="","",VLOOKUP(G9969,номенклатури!R:T,2,0))</f>
        <v/>
      </c>
      <c r="E9969" s="333" t="str">
        <f>IF(G9969="","",VLOOKUP(G9969,номенклатури!R:T,3,0))</f>
        <v/>
      </c>
      <c r="F9969" s="159" t="str">
        <f>IF(G9969="","",IF(ISERROR(VLOOKUP(G9969,номенклатури!V:V,1,0)),E9969*H9969,E9969*I9969))</f>
        <v/>
      </c>
      <c r="G9969" s="14"/>
      <c r="H9969" s="15"/>
      <c r="I9969" s="15"/>
      <c r="J9969" s="15"/>
      <c r="K9969" s="15"/>
      <c r="L9969" s="217"/>
      <c r="M9969" s="22"/>
      <c r="N9969" s="119" t="str">
        <f>IF(G9969="","",VLOOKUP(G9969,номенклатури!R:U,4,0))</f>
        <v/>
      </c>
      <c r="O9969" s="119" t="str">
        <f>IF(M9969="","",VLOOKUP(M9969,'14'!D:D,1,0))</f>
        <v/>
      </c>
    </row>
    <row r="9970" spans="1:15" ht="12.75" customHeight="1" x14ac:dyDescent="0.2">
      <c r="A9970" s="36" t="str">
        <f>'0'!$A$4</f>
        <v>………………..</v>
      </c>
      <c r="B9970" s="37">
        <f>'0'!$A$2</f>
        <v>46112</v>
      </c>
      <c r="C9970" s="37" t="s">
        <v>1243</v>
      </c>
      <c r="D9970" s="119" t="str">
        <f>IF(G9970="","",VLOOKUP(G9970,номенклатури!R:T,2,0))</f>
        <v/>
      </c>
      <c r="E9970" s="333" t="str">
        <f>IF(G9970="","",VLOOKUP(G9970,номенклатури!R:T,3,0))</f>
        <v/>
      </c>
      <c r="F9970" s="159" t="str">
        <f>IF(G9970="","",IF(ISERROR(VLOOKUP(G9970,номенклатури!V:V,1,0)),E9970*H9970,E9970*I9970))</f>
        <v/>
      </c>
      <c r="G9970" s="14"/>
      <c r="H9970" s="15"/>
      <c r="I9970" s="15"/>
      <c r="J9970" s="15"/>
      <c r="K9970" s="15"/>
      <c r="L9970" s="217"/>
      <c r="M9970" s="22"/>
      <c r="N9970" s="119" t="str">
        <f>IF(G9970="","",VLOOKUP(G9970,номенклатури!R:U,4,0))</f>
        <v/>
      </c>
      <c r="O9970" s="119" t="str">
        <f>IF(M9970="","",VLOOKUP(M9970,'14'!D:D,1,0))</f>
        <v/>
      </c>
    </row>
    <row r="9971" spans="1:15" ht="12.75" customHeight="1" x14ac:dyDescent="0.2">
      <c r="A9971" s="36" t="str">
        <f>'0'!$A$4</f>
        <v>………………..</v>
      </c>
      <c r="B9971" s="37">
        <f>'0'!$A$2</f>
        <v>46112</v>
      </c>
      <c r="C9971" s="37" t="s">
        <v>1243</v>
      </c>
      <c r="D9971" s="119" t="str">
        <f>IF(G9971="","",VLOOKUP(G9971,номенклатури!R:T,2,0))</f>
        <v/>
      </c>
      <c r="E9971" s="333" t="str">
        <f>IF(G9971="","",VLOOKUP(G9971,номенклатури!R:T,3,0))</f>
        <v/>
      </c>
      <c r="F9971" s="159" t="str">
        <f>IF(G9971="","",IF(ISERROR(VLOOKUP(G9971,номенклатури!V:V,1,0)),E9971*H9971,E9971*I9971))</f>
        <v/>
      </c>
      <c r="G9971" s="14"/>
      <c r="H9971" s="15"/>
      <c r="I9971" s="15"/>
      <c r="J9971" s="15"/>
      <c r="K9971" s="15"/>
      <c r="L9971" s="217"/>
      <c r="M9971" s="22"/>
      <c r="N9971" s="119" t="str">
        <f>IF(G9971="","",VLOOKUP(G9971,номенклатури!R:U,4,0))</f>
        <v/>
      </c>
      <c r="O9971" s="119" t="str">
        <f>IF(M9971="","",VLOOKUP(M9971,'14'!D:D,1,0))</f>
        <v/>
      </c>
    </row>
    <row r="9972" spans="1:15" ht="12.75" customHeight="1" x14ac:dyDescent="0.2">
      <c r="A9972" s="36" t="str">
        <f>'0'!$A$4</f>
        <v>………………..</v>
      </c>
      <c r="B9972" s="37">
        <f>'0'!$A$2</f>
        <v>46112</v>
      </c>
      <c r="C9972" s="37" t="s">
        <v>1243</v>
      </c>
      <c r="D9972" s="119" t="str">
        <f>IF(G9972="","",VLOOKUP(G9972,номенклатури!R:T,2,0))</f>
        <v/>
      </c>
      <c r="E9972" s="333" t="str">
        <f>IF(G9972="","",VLOOKUP(G9972,номенклатури!R:T,3,0))</f>
        <v/>
      </c>
      <c r="F9972" s="159" t="str">
        <f>IF(G9972="","",IF(ISERROR(VLOOKUP(G9972,номенклатури!V:V,1,0)),E9972*H9972,E9972*I9972))</f>
        <v/>
      </c>
      <c r="G9972" s="14"/>
      <c r="H9972" s="15"/>
      <c r="I9972" s="15"/>
      <c r="J9972" s="15"/>
      <c r="K9972" s="15"/>
      <c r="L9972" s="217"/>
      <c r="M9972" s="22"/>
      <c r="N9972" s="119" t="str">
        <f>IF(G9972="","",VLOOKUP(G9972,номенклатури!R:U,4,0))</f>
        <v/>
      </c>
      <c r="O9972" s="119" t="str">
        <f>IF(M9972="","",VLOOKUP(M9972,'14'!D:D,1,0))</f>
        <v/>
      </c>
    </row>
    <row r="9973" spans="1:15" ht="12.75" customHeight="1" x14ac:dyDescent="0.2">
      <c r="A9973" s="36" t="str">
        <f>'0'!$A$4</f>
        <v>………………..</v>
      </c>
      <c r="B9973" s="37">
        <f>'0'!$A$2</f>
        <v>46112</v>
      </c>
      <c r="C9973" s="37" t="s">
        <v>1243</v>
      </c>
      <c r="D9973" s="119" t="str">
        <f>IF(G9973="","",VLOOKUP(G9973,номенклатури!R:T,2,0))</f>
        <v/>
      </c>
      <c r="E9973" s="333" t="str">
        <f>IF(G9973="","",VLOOKUP(G9973,номенклатури!R:T,3,0))</f>
        <v/>
      </c>
      <c r="F9973" s="159" t="str">
        <f>IF(G9973="","",IF(ISERROR(VLOOKUP(G9973,номенклатури!V:V,1,0)),E9973*H9973,E9973*I9973))</f>
        <v/>
      </c>
      <c r="G9973" s="14"/>
      <c r="H9973" s="15"/>
      <c r="I9973" s="15"/>
      <c r="J9973" s="15"/>
      <c r="K9973" s="15"/>
      <c r="L9973" s="217"/>
      <c r="M9973" s="22"/>
      <c r="N9973" s="119" t="str">
        <f>IF(G9973="","",VLOOKUP(G9973,номенклатури!R:U,4,0))</f>
        <v/>
      </c>
      <c r="O9973" s="119" t="str">
        <f>IF(M9973="","",VLOOKUP(M9973,'14'!D:D,1,0))</f>
        <v/>
      </c>
    </row>
    <row r="9974" spans="1:15" ht="12.75" customHeight="1" x14ac:dyDescent="0.2">
      <c r="A9974" s="36" t="str">
        <f>'0'!$A$4</f>
        <v>………………..</v>
      </c>
      <c r="B9974" s="37">
        <f>'0'!$A$2</f>
        <v>46112</v>
      </c>
      <c r="C9974" s="37" t="s">
        <v>1243</v>
      </c>
      <c r="D9974" s="119" t="str">
        <f>IF(G9974="","",VLOOKUP(G9974,номенклатури!R:T,2,0))</f>
        <v/>
      </c>
      <c r="E9974" s="333" t="str">
        <f>IF(G9974="","",VLOOKUP(G9974,номенклатури!R:T,3,0))</f>
        <v/>
      </c>
      <c r="F9974" s="159" t="str">
        <f>IF(G9974="","",IF(ISERROR(VLOOKUP(G9974,номенклатури!V:V,1,0)),E9974*H9974,E9974*I9974))</f>
        <v/>
      </c>
      <c r="G9974" s="14"/>
      <c r="H9974" s="15"/>
      <c r="I9974" s="15"/>
      <c r="J9974" s="15"/>
      <c r="K9974" s="15"/>
      <c r="L9974" s="217"/>
      <c r="M9974" s="22"/>
      <c r="N9974" s="119" t="str">
        <f>IF(G9974="","",VLOOKUP(G9974,номенклатури!R:U,4,0))</f>
        <v/>
      </c>
      <c r="O9974" s="119" t="str">
        <f>IF(M9974="","",VLOOKUP(M9974,'14'!D:D,1,0))</f>
        <v/>
      </c>
    </row>
    <row r="9975" spans="1:15" ht="12.75" customHeight="1" x14ac:dyDescent="0.2">
      <c r="A9975" s="36" t="str">
        <f>'0'!$A$4</f>
        <v>………………..</v>
      </c>
      <c r="B9975" s="37">
        <f>'0'!$A$2</f>
        <v>46112</v>
      </c>
      <c r="C9975" s="37" t="s">
        <v>1243</v>
      </c>
      <c r="D9975" s="119" t="str">
        <f>IF(G9975="","",VLOOKUP(G9975,номенклатури!R:T,2,0))</f>
        <v/>
      </c>
      <c r="E9975" s="333" t="str">
        <f>IF(G9975="","",VLOOKUP(G9975,номенклатури!R:T,3,0))</f>
        <v/>
      </c>
      <c r="F9975" s="159" t="str">
        <f>IF(G9975="","",IF(ISERROR(VLOOKUP(G9975,номенклатури!V:V,1,0)),E9975*H9975,E9975*I9975))</f>
        <v/>
      </c>
      <c r="G9975" s="14"/>
      <c r="H9975" s="15"/>
      <c r="I9975" s="15"/>
      <c r="J9975" s="15"/>
      <c r="K9975" s="15"/>
      <c r="L9975" s="217"/>
      <c r="M9975" s="22"/>
      <c r="N9975" s="119" t="str">
        <f>IF(G9975="","",VLOOKUP(G9975,номенклатури!R:U,4,0))</f>
        <v/>
      </c>
      <c r="O9975" s="119" t="str">
        <f>IF(M9975="","",VLOOKUP(M9975,'14'!D:D,1,0))</f>
        <v/>
      </c>
    </row>
    <row r="9976" spans="1:15" ht="12.75" customHeight="1" x14ac:dyDescent="0.2">
      <c r="A9976" s="36" t="str">
        <f>'0'!$A$4</f>
        <v>………………..</v>
      </c>
      <c r="B9976" s="37">
        <f>'0'!$A$2</f>
        <v>46112</v>
      </c>
      <c r="C9976" s="37" t="s">
        <v>1243</v>
      </c>
      <c r="D9976" s="119" t="str">
        <f>IF(G9976="","",VLOOKUP(G9976,номенклатури!R:T,2,0))</f>
        <v/>
      </c>
      <c r="E9976" s="333" t="str">
        <f>IF(G9976="","",VLOOKUP(G9976,номенклатури!R:T,3,0))</f>
        <v/>
      </c>
      <c r="F9976" s="159" t="str">
        <f>IF(G9976="","",IF(ISERROR(VLOOKUP(G9976,номенклатури!V:V,1,0)),E9976*H9976,E9976*I9976))</f>
        <v/>
      </c>
      <c r="G9976" s="14"/>
      <c r="H9976" s="15"/>
      <c r="I9976" s="15"/>
      <c r="J9976" s="15"/>
      <c r="K9976" s="15"/>
      <c r="L9976" s="217"/>
      <c r="M9976" s="22"/>
      <c r="N9976" s="119" t="str">
        <f>IF(G9976="","",VLOOKUP(G9976,номенклатури!R:U,4,0))</f>
        <v/>
      </c>
      <c r="O9976" s="119" t="str">
        <f>IF(M9976="","",VLOOKUP(M9976,'14'!D:D,1,0))</f>
        <v/>
      </c>
    </row>
    <row r="9977" spans="1:15" ht="12.75" customHeight="1" x14ac:dyDescent="0.2">
      <c r="A9977" s="36" t="str">
        <f>'0'!$A$4</f>
        <v>………………..</v>
      </c>
      <c r="B9977" s="37">
        <f>'0'!$A$2</f>
        <v>46112</v>
      </c>
      <c r="C9977" s="37" t="s">
        <v>1243</v>
      </c>
      <c r="D9977" s="119" t="str">
        <f>IF(G9977="","",VLOOKUP(G9977,номенклатури!R:T,2,0))</f>
        <v/>
      </c>
      <c r="E9977" s="333" t="str">
        <f>IF(G9977="","",VLOOKUP(G9977,номенклатури!R:T,3,0))</f>
        <v/>
      </c>
      <c r="F9977" s="159" t="str">
        <f>IF(G9977="","",IF(ISERROR(VLOOKUP(G9977,номенклатури!V:V,1,0)),E9977*H9977,E9977*I9977))</f>
        <v/>
      </c>
      <c r="G9977" s="14"/>
      <c r="H9977" s="15"/>
      <c r="I9977" s="15"/>
      <c r="J9977" s="15"/>
      <c r="K9977" s="15"/>
      <c r="L9977" s="217"/>
      <c r="M9977" s="22"/>
      <c r="N9977" s="119" t="str">
        <f>IF(G9977="","",VLOOKUP(G9977,номенклатури!R:U,4,0))</f>
        <v/>
      </c>
      <c r="O9977" s="119" t="str">
        <f>IF(M9977="","",VLOOKUP(M9977,'14'!D:D,1,0))</f>
        <v/>
      </c>
    </row>
    <row r="9978" spans="1:15" ht="12.75" customHeight="1" x14ac:dyDescent="0.2">
      <c r="A9978" s="36" t="str">
        <f>'0'!$A$4</f>
        <v>………………..</v>
      </c>
      <c r="B9978" s="37">
        <f>'0'!$A$2</f>
        <v>46112</v>
      </c>
      <c r="C9978" s="37" t="s">
        <v>1243</v>
      </c>
      <c r="D9978" s="119" t="str">
        <f>IF(G9978="","",VLOOKUP(G9978,номенклатури!R:T,2,0))</f>
        <v/>
      </c>
      <c r="E9978" s="333" t="str">
        <f>IF(G9978="","",VLOOKUP(G9978,номенклатури!R:T,3,0))</f>
        <v/>
      </c>
      <c r="F9978" s="159" t="str">
        <f>IF(G9978="","",IF(ISERROR(VLOOKUP(G9978,номенклатури!V:V,1,0)),E9978*H9978,E9978*I9978))</f>
        <v/>
      </c>
      <c r="G9978" s="14"/>
      <c r="H9978" s="15"/>
      <c r="I9978" s="15"/>
      <c r="J9978" s="15"/>
      <c r="K9978" s="15"/>
      <c r="L9978" s="217"/>
      <c r="M9978" s="22"/>
      <c r="N9978" s="119" t="str">
        <f>IF(G9978="","",VLOOKUP(G9978,номенклатури!R:U,4,0))</f>
        <v/>
      </c>
      <c r="O9978" s="119" t="str">
        <f>IF(M9978="","",VLOOKUP(M9978,'14'!D:D,1,0))</f>
        <v/>
      </c>
    </row>
    <row r="9979" spans="1:15" ht="12.75" customHeight="1" x14ac:dyDescent="0.2">
      <c r="A9979" s="36" t="str">
        <f>'0'!$A$4</f>
        <v>………………..</v>
      </c>
      <c r="B9979" s="37">
        <f>'0'!$A$2</f>
        <v>46112</v>
      </c>
      <c r="C9979" s="37" t="s">
        <v>1243</v>
      </c>
      <c r="D9979" s="119" t="str">
        <f>IF(G9979="","",VLOOKUP(G9979,номенклатури!R:T,2,0))</f>
        <v/>
      </c>
      <c r="E9979" s="333" t="str">
        <f>IF(G9979="","",VLOOKUP(G9979,номенклатури!R:T,3,0))</f>
        <v/>
      </c>
      <c r="F9979" s="159" t="str">
        <f>IF(G9979="","",IF(ISERROR(VLOOKUP(G9979,номенклатури!V:V,1,0)),E9979*H9979,E9979*I9979))</f>
        <v/>
      </c>
      <c r="G9979" s="14"/>
      <c r="H9979" s="15"/>
      <c r="I9979" s="15"/>
      <c r="J9979" s="15"/>
      <c r="K9979" s="15"/>
      <c r="L9979" s="217"/>
      <c r="M9979" s="22"/>
      <c r="N9979" s="119" t="str">
        <f>IF(G9979="","",VLOOKUP(G9979,номенклатури!R:U,4,0))</f>
        <v/>
      </c>
      <c r="O9979" s="119" t="str">
        <f>IF(M9979="","",VLOOKUP(M9979,'14'!D:D,1,0))</f>
        <v/>
      </c>
    </row>
    <row r="9980" spans="1:15" ht="12.75" customHeight="1" x14ac:dyDescent="0.2">
      <c r="A9980" s="36" t="str">
        <f>'0'!$A$4</f>
        <v>………………..</v>
      </c>
      <c r="B9980" s="37">
        <f>'0'!$A$2</f>
        <v>46112</v>
      </c>
      <c r="C9980" s="37" t="s">
        <v>1243</v>
      </c>
      <c r="D9980" s="119" t="str">
        <f>IF(G9980="","",VLOOKUP(G9980,номенклатури!R:T,2,0))</f>
        <v/>
      </c>
      <c r="E9980" s="333" t="str">
        <f>IF(G9980="","",VLOOKUP(G9980,номенклатури!R:T,3,0))</f>
        <v/>
      </c>
      <c r="F9980" s="159" t="str">
        <f>IF(G9980="","",IF(ISERROR(VLOOKUP(G9980,номенклатури!V:V,1,0)),E9980*H9980,E9980*I9980))</f>
        <v/>
      </c>
      <c r="G9980" s="14"/>
      <c r="H9980" s="15"/>
      <c r="I9980" s="15"/>
      <c r="J9980" s="15"/>
      <c r="K9980" s="15"/>
      <c r="L9980" s="217"/>
      <c r="M9980" s="22"/>
      <c r="N9980" s="119" t="str">
        <f>IF(G9980="","",VLOOKUP(G9980,номенклатури!R:U,4,0))</f>
        <v/>
      </c>
      <c r="O9980" s="119" t="str">
        <f>IF(M9980="","",VLOOKUP(M9980,'14'!D:D,1,0))</f>
        <v/>
      </c>
    </row>
    <row r="9981" spans="1:15" ht="12.75" customHeight="1" x14ac:dyDescent="0.2">
      <c r="A9981" s="36" t="str">
        <f>'0'!$A$4</f>
        <v>………………..</v>
      </c>
      <c r="B9981" s="37">
        <f>'0'!$A$2</f>
        <v>46112</v>
      </c>
      <c r="C9981" s="37" t="s">
        <v>1243</v>
      </c>
      <c r="D9981" s="119" t="str">
        <f>IF(G9981="","",VLOOKUP(G9981,номенклатури!R:T,2,0))</f>
        <v/>
      </c>
      <c r="E9981" s="333" t="str">
        <f>IF(G9981="","",VLOOKUP(G9981,номенклатури!R:T,3,0))</f>
        <v/>
      </c>
      <c r="F9981" s="159" t="str">
        <f>IF(G9981="","",IF(ISERROR(VLOOKUP(G9981,номенклатури!V:V,1,0)),E9981*H9981,E9981*I9981))</f>
        <v/>
      </c>
      <c r="G9981" s="14"/>
      <c r="H9981" s="15"/>
      <c r="I9981" s="15"/>
      <c r="J9981" s="15"/>
      <c r="K9981" s="15"/>
      <c r="L9981" s="217"/>
      <c r="M9981" s="22"/>
      <c r="N9981" s="119" t="str">
        <f>IF(G9981="","",VLOOKUP(G9981,номенклатури!R:U,4,0))</f>
        <v/>
      </c>
      <c r="O9981" s="119" t="str">
        <f>IF(M9981="","",VLOOKUP(M9981,'14'!D:D,1,0))</f>
        <v/>
      </c>
    </row>
    <row r="9982" spans="1:15" ht="12.75" customHeight="1" x14ac:dyDescent="0.2">
      <c r="A9982" s="36" t="str">
        <f>'0'!$A$4</f>
        <v>………………..</v>
      </c>
      <c r="B9982" s="37">
        <f>'0'!$A$2</f>
        <v>46112</v>
      </c>
      <c r="C9982" s="37" t="s">
        <v>1243</v>
      </c>
      <c r="D9982" s="119" t="str">
        <f>IF(G9982="","",VLOOKUP(G9982,номенклатури!R:T,2,0))</f>
        <v/>
      </c>
      <c r="E9982" s="333" t="str">
        <f>IF(G9982="","",VLOOKUP(G9982,номенклатури!R:T,3,0))</f>
        <v/>
      </c>
      <c r="F9982" s="159" t="str">
        <f>IF(G9982="","",IF(ISERROR(VLOOKUP(G9982,номенклатури!V:V,1,0)),E9982*H9982,E9982*I9982))</f>
        <v/>
      </c>
      <c r="G9982" s="14"/>
      <c r="H9982" s="15"/>
      <c r="I9982" s="15"/>
      <c r="J9982" s="15"/>
      <c r="K9982" s="15"/>
      <c r="L9982" s="217"/>
      <c r="M9982" s="22"/>
      <c r="N9982" s="119" t="str">
        <f>IF(G9982="","",VLOOKUP(G9982,номенклатури!R:U,4,0))</f>
        <v/>
      </c>
      <c r="O9982" s="119" t="str">
        <f>IF(M9982="","",VLOOKUP(M9982,'14'!D:D,1,0))</f>
        <v/>
      </c>
    </row>
    <row r="9983" spans="1:15" ht="12.75" customHeight="1" x14ac:dyDescent="0.2">
      <c r="A9983" s="36" t="str">
        <f>'0'!$A$4</f>
        <v>………………..</v>
      </c>
      <c r="B9983" s="37">
        <f>'0'!$A$2</f>
        <v>46112</v>
      </c>
      <c r="C9983" s="37" t="s">
        <v>1243</v>
      </c>
      <c r="D9983" s="119" t="str">
        <f>IF(G9983="","",VLOOKUP(G9983,номенклатури!R:T,2,0))</f>
        <v/>
      </c>
      <c r="E9983" s="333" t="str">
        <f>IF(G9983="","",VLOOKUP(G9983,номенклатури!R:T,3,0))</f>
        <v/>
      </c>
      <c r="F9983" s="159" t="str">
        <f>IF(G9983="","",IF(ISERROR(VLOOKUP(G9983,номенклатури!V:V,1,0)),E9983*H9983,E9983*I9983))</f>
        <v/>
      </c>
      <c r="G9983" s="14"/>
      <c r="H9983" s="15"/>
      <c r="I9983" s="15"/>
      <c r="J9983" s="15"/>
      <c r="K9983" s="15"/>
      <c r="L9983" s="217"/>
      <c r="M9983" s="22"/>
      <c r="N9983" s="119" t="str">
        <f>IF(G9983="","",VLOOKUP(G9983,номенклатури!R:U,4,0))</f>
        <v/>
      </c>
      <c r="O9983" s="119" t="str">
        <f>IF(M9983="","",VLOOKUP(M9983,'14'!D:D,1,0))</f>
        <v/>
      </c>
    </row>
    <row r="9984" spans="1:15" ht="12.75" customHeight="1" x14ac:dyDescent="0.2">
      <c r="A9984" s="36" t="str">
        <f>'0'!$A$4</f>
        <v>………………..</v>
      </c>
      <c r="B9984" s="37">
        <f>'0'!$A$2</f>
        <v>46112</v>
      </c>
      <c r="C9984" s="37" t="s">
        <v>1243</v>
      </c>
      <c r="D9984" s="119" t="str">
        <f>IF(G9984="","",VLOOKUP(G9984,номенклатури!R:T,2,0))</f>
        <v/>
      </c>
      <c r="E9984" s="333" t="str">
        <f>IF(G9984="","",VLOOKUP(G9984,номенклатури!R:T,3,0))</f>
        <v/>
      </c>
      <c r="F9984" s="159" t="str">
        <f>IF(G9984="","",IF(ISERROR(VLOOKUP(G9984,номенклатури!V:V,1,0)),E9984*H9984,E9984*I9984))</f>
        <v/>
      </c>
      <c r="G9984" s="14"/>
      <c r="H9984" s="15"/>
      <c r="I9984" s="15"/>
      <c r="J9984" s="15"/>
      <c r="K9984" s="15"/>
      <c r="L9984" s="217"/>
      <c r="M9984" s="22"/>
      <c r="N9984" s="119" t="str">
        <f>IF(G9984="","",VLOOKUP(G9984,номенклатури!R:U,4,0))</f>
        <v/>
      </c>
      <c r="O9984" s="119" t="str">
        <f>IF(M9984="","",VLOOKUP(M9984,'14'!D:D,1,0))</f>
        <v/>
      </c>
    </row>
    <row r="9985" spans="1:15" ht="12.75" customHeight="1" x14ac:dyDescent="0.2">
      <c r="A9985" s="36" t="str">
        <f>'0'!$A$4</f>
        <v>………………..</v>
      </c>
      <c r="B9985" s="37">
        <f>'0'!$A$2</f>
        <v>46112</v>
      </c>
      <c r="C9985" s="37" t="s">
        <v>1243</v>
      </c>
      <c r="D9985" s="119" t="str">
        <f>IF(G9985="","",VLOOKUP(G9985,номенклатури!R:T,2,0))</f>
        <v/>
      </c>
      <c r="E9985" s="333" t="str">
        <f>IF(G9985="","",VLOOKUP(G9985,номенклатури!R:T,3,0))</f>
        <v/>
      </c>
      <c r="F9985" s="159" t="str">
        <f>IF(G9985="","",IF(ISERROR(VLOOKUP(G9985,номенклатури!V:V,1,0)),E9985*H9985,E9985*I9985))</f>
        <v/>
      </c>
      <c r="G9985" s="14"/>
      <c r="H9985" s="15"/>
      <c r="I9985" s="15"/>
      <c r="J9985" s="15"/>
      <c r="K9985" s="15"/>
      <c r="L9985" s="217"/>
      <c r="M9985" s="22"/>
      <c r="N9985" s="119" t="str">
        <f>IF(G9985="","",VLOOKUP(G9985,номенклатури!R:U,4,0))</f>
        <v/>
      </c>
      <c r="O9985" s="119" t="str">
        <f>IF(M9985="","",VLOOKUP(M9985,'14'!D:D,1,0))</f>
        <v/>
      </c>
    </row>
    <row r="9986" spans="1:15" ht="12.75" customHeight="1" x14ac:dyDescent="0.2">
      <c r="A9986" s="36" t="str">
        <f>'0'!$A$4</f>
        <v>………………..</v>
      </c>
      <c r="B9986" s="37">
        <f>'0'!$A$2</f>
        <v>46112</v>
      </c>
      <c r="C9986" s="37" t="s">
        <v>1243</v>
      </c>
      <c r="D9986" s="119" t="str">
        <f>IF(G9986="","",VLOOKUP(G9986,номенклатури!R:T,2,0))</f>
        <v/>
      </c>
      <c r="E9986" s="333" t="str">
        <f>IF(G9986="","",VLOOKUP(G9986,номенклатури!R:T,3,0))</f>
        <v/>
      </c>
      <c r="F9986" s="159" t="str">
        <f>IF(G9986="","",IF(ISERROR(VLOOKUP(G9986,номенклатури!V:V,1,0)),E9986*H9986,E9986*I9986))</f>
        <v/>
      </c>
      <c r="G9986" s="14"/>
      <c r="H9986" s="15"/>
      <c r="I9986" s="15"/>
      <c r="J9986" s="15"/>
      <c r="K9986" s="15"/>
      <c r="L9986" s="217"/>
      <c r="M9986" s="22"/>
      <c r="N9986" s="119" t="str">
        <f>IF(G9986="","",VLOOKUP(G9986,номенклатури!R:U,4,0))</f>
        <v/>
      </c>
      <c r="O9986" s="119" t="str">
        <f>IF(M9986="","",VLOOKUP(M9986,'14'!D:D,1,0))</f>
        <v/>
      </c>
    </row>
    <row r="9987" spans="1:15" ht="12.75" customHeight="1" x14ac:dyDescent="0.2">
      <c r="A9987" s="36" t="str">
        <f>'0'!$A$4</f>
        <v>………………..</v>
      </c>
      <c r="B9987" s="37">
        <f>'0'!$A$2</f>
        <v>46112</v>
      </c>
      <c r="C9987" s="37" t="s">
        <v>1243</v>
      </c>
      <c r="D9987" s="119" t="str">
        <f>IF(G9987="","",VLOOKUP(G9987,номенклатури!R:T,2,0))</f>
        <v/>
      </c>
      <c r="E9987" s="333" t="str">
        <f>IF(G9987="","",VLOOKUP(G9987,номенклатури!R:T,3,0))</f>
        <v/>
      </c>
      <c r="F9987" s="159" t="str">
        <f>IF(G9987="","",IF(ISERROR(VLOOKUP(G9987,номенклатури!V:V,1,0)),E9987*H9987,E9987*I9987))</f>
        <v/>
      </c>
      <c r="G9987" s="14"/>
      <c r="H9987" s="15"/>
      <c r="I9987" s="15"/>
      <c r="J9987" s="15"/>
      <c r="K9987" s="15"/>
      <c r="L9987" s="217"/>
      <c r="M9987" s="22"/>
      <c r="N9987" s="119" t="str">
        <f>IF(G9987="","",VLOOKUP(G9987,номенклатури!R:U,4,0))</f>
        <v/>
      </c>
      <c r="O9987" s="119" t="str">
        <f>IF(M9987="","",VLOOKUP(M9987,'14'!D:D,1,0))</f>
        <v/>
      </c>
    </row>
    <row r="9988" spans="1:15" ht="12.75" customHeight="1" x14ac:dyDescent="0.2">
      <c r="A9988" s="36" t="str">
        <f>'0'!$A$4</f>
        <v>………………..</v>
      </c>
      <c r="B9988" s="37">
        <f>'0'!$A$2</f>
        <v>46112</v>
      </c>
      <c r="C9988" s="37" t="s">
        <v>1243</v>
      </c>
      <c r="D9988" s="119" t="str">
        <f>IF(G9988="","",VLOOKUP(G9988,номенклатури!R:T,2,0))</f>
        <v/>
      </c>
      <c r="E9988" s="333" t="str">
        <f>IF(G9988="","",VLOOKUP(G9988,номенклатури!R:T,3,0))</f>
        <v/>
      </c>
      <c r="F9988" s="159" t="str">
        <f>IF(G9988="","",IF(ISERROR(VLOOKUP(G9988,номенклатури!V:V,1,0)),E9988*H9988,E9988*I9988))</f>
        <v/>
      </c>
      <c r="G9988" s="14"/>
      <c r="H9988" s="15"/>
      <c r="I9988" s="15"/>
      <c r="J9988" s="15"/>
      <c r="K9988" s="15"/>
      <c r="L9988" s="217"/>
      <c r="M9988" s="22"/>
      <c r="N9988" s="119" t="str">
        <f>IF(G9988="","",VLOOKUP(G9988,номенклатури!R:U,4,0))</f>
        <v/>
      </c>
      <c r="O9988" s="119" t="str">
        <f>IF(M9988="","",VLOOKUP(M9988,'14'!D:D,1,0))</f>
        <v/>
      </c>
    </row>
    <row r="9989" spans="1:15" ht="12.75" customHeight="1" x14ac:dyDescent="0.2">
      <c r="A9989" s="36" t="str">
        <f>'0'!$A$4</f>
        <v>………………..</v>
      </c>
      <c r="B9989" s="37">
        <f>'0'!$A$2</f>
        <v>46112</v>
      </c>
      <c r="C9989" s="37" t="s">
        <v>1243</v>
      </c>
      <c r="D9989" s="119" t="str">
        <f>IF(G9989="","",VLOOKUP(G9989,номенклатури!R:T,2,0))</f>
        <v/>
      </c>
      <c r="E9989" s="333" t="str">
        <f>IF(G9989="","",VLOOKUP(G9989,номенклатури!R:T,3,0))</f>
        <v/>
      </c>
      <c r="F9989" s="159" t="str">
        <f>IF(G9989="","",IF(ISERROR(VLOOKUP(G9989,номенклатури!V:V,1,0)),E9989*H9989,E9989*I9989))</f>
        <v/>
      </c>
      <c r="G9989" s="14"/>
      <c r="H9989" s="15"/>
      <c r="I9989" s="15"/>
      <c r="J9989" s="15"/>
      <c r="K9989" s="15"/>
      <c r="L9989" s="217"/>
      <c r="M9989" s="22"/>
      <c r="N9989" s="119" t="str">
        <f>IF(G9989="","",VLOOKUP(G9989,номенклатури!R:U,4,0))</f>
        <v/>
      </c>
      <c r="O9989" s="119" t="str">
        <f>IF(M9989="","",VLOOKUP(M9989,'14'!D:D,1,0))</f>
        <v/>
      </c>
    </row>
    <row r="9990" spans="1:15" ht="12.75" customHeight="1" x14ac:dyDescent="0.2">
      <c r="A9990" s="36" t="str">
        <f>'0'!$A$4</f>
        <v>………………..</v>
      </c>
      <c r="B9990" s="37">
        <f>'0'!$A$2</f>
        <v>46112</v>
      </c>
      <c r="C9990" s="37" t="s">
        <v>1243</v>
      </c>
      <c r="D9990" s="119" t="str">
        <f>IF(G9990="","",VLOOKUP(G9990,номенклатури!R:T,2,0))</f>
        <v/>
      </c>
      <c r="E9990" s="333" t="str">
        <f>IF(G9990="","",VLOOKUP(G9990,номенклатури!R:T,3,0))</f>
        <v/>
      </c>
      <c r="F9990" s="159" t="str">
        <f>IF(G9990="","",IF(ISERROR(VLOOKUP(G9990,номенклатури!V:V,1,0)),E9990*H9990,E9990*I9990))</f>
        <v/>
      </c>
      <c r="G9990" s="14"/>
      <c r="H9990" s="15"/>
      <c r="I9990" s="15"/>
      <c r="J9990" s="15"/>
      <c r="K9990" s="15"/>
      <c r="L9990" s="217"/>
      <c r="M9990" s="22"/>
      <c r="N9990" s="119" t="str">
        <f>IF(G9990="","",VLOOKUP(G9990,номенклатури!R:U,4,0))</f>
        <v/>
      </c>
      <c r="O9990" s="119" t="str">
        <f>IF(M9990="","",VLOOKUP(M9990,'14'!D:D,1,0))</f>
        <v/>
      </c>
    </row>
    <row r="9991" spans="1:15" ht="12.75" customHeight="1" x14ac:dyDescent="0.2">
      <c r="A9991" s="36" t="str">
        <f>'0'!$A$4</f>
        <v>………………..</v>
      </c>
      <c r="B9991" s="37">
        <f>'0'!$A$2</f>
        <v>46112</v>
      </c>
      <c r="C9991" s="37" t="s">
        <v>1243</v>
      </c>
      <c r="D9991" s="119" t="str">
        <f>IF(G9991="","",VLOOKUP(G9991,номенклатури!R:T,2,0))</f>
        <v/>
      </c>
      <c r="E9991" s="333" t="str">
        <f>IF(G9991="","",VLOOKUP(G9991,номенклатури!R:T,3,0))</f>
        <v/>
      </c>
      <c r="F9991" s="159" t="str">
        <f>IF(G9991="","",IF(ISERROR(VLOOKUP(G9991,номенклатури!V:V,1,0)),E9991*H9991,E9991*I9991))</f>
        <v/>
      </c>
      <c r="G9991" s="14"/>
      <c r="H9991" s="15"/>
      <c r="I9991" s="15"/>
      <c r="J9991" s="15"/>
      <c r="K9991" s="15"/>
      <c r="L9991" s="217"/>
      <c r="M9991" s="22"/>
      <c r="N9991" s="119" t="str">
        <f>IF(G9991="","",VLOOKUP(G9991,номенклатури!R:U,4,0))</f>
        <v/>
      </c>
      <c r="O9991" s="119" t="str">
        <f>IF(M9991="","",VLOOKUP(M9991,'14'!D:D,1,0))</f>
        <v/>
      </c>
    </row>
    <row r="9992" spans="1:15" ht="12.75" customHeight="1" x14ac:dyDescent="0.2">
      <c r="A9992" s="36" t="str">
        <f>'0'!$A$4</f>
        <v>………………..</v>
      </c>
      <c r="B9992" s="37">
        <f>'0'!$A$2</f>
        <v>46112</v>
      </c>
      <c r="C9992" s="37" t="s">
        <v>1243</v>
      </c>
      <c r="D9992" s="119" t="str">
        <f>IF(G9992="","",VLOOKUP(G9992,номенклатури!R:T,2,0))</f>
        <v/>
      </c>
      <c r="E9992" s="333" t="str">
        <f>IF(G9992="","",VLOOKUP(G9992,номенклатури!R:T,3,0))</f>
        <v/>
      </c>
      <c r="F9992" s="159" t="str">
        <f>IF(G9992="","",IF(ISERROR(VLOOKUP(G9992,номенклатури!V:V,1,0)),E9992*H9992,E9992*I9992))</f>
        <v/>
      </c>
      <c r="G9992" s="14"/>
      <c r="H9992" s="15"/>
      <c r="I9992" s="15"/>
      <c r="J9992" s="15"/>
      <c r="K9992" s="15"/>
      <c r="L9992" s="217"/>
      <c r="M9992" s="22"/>
      <c r="N9992" s="119" t="str">
        <f>IF(G9992="","",VLOOKUP(G9992,номенклатури!R:U,4,0))</f>
        <v/>
      </c>
      <c r="O9992" s="119" t="str">
        <f>IF(M9992="","",VLOOKUP(M9992,'14'!D:D,1,0))</f>
        <v/>
      </c>
    </row>
    <row r="9993" spans="1:15" ht="12.75" customHeight="1" x14ac:dyDescent="0.2">
      <c r="A9993" s="36" t="str">
        <f>'0'!$A$4</f>
        <v>………………..</v>
      </c>
      <c r="B9993" s="37">
        <f>'0'!$A$2</f>
        <v>46112</v>
      </c>
      <c r="C9993" s="37" t="s">
        <v>1243</v>
      </c>
      <c r="D9993" s="119" t="str">
        <f>IF(G9993="","",VLOOKUP(G9993,номенклатури!R:T,2,0))</f>
        <v/>
      </c>
      <c r="E9993" s="333" t="str">
        <f>IF(G9993="","",VLOOKUP(G9993,номенклатури!R:T,3,0))</f>
        <v/>
      </c>
      <c r="F9993" s="159" t="str">
        <f>IF(G9993="","",IF(ISERROR(VLOOKUP(G9993,номенклатури!V:V,1,0)),E9993*H9993,E9993*I9993))</f>
        <v/>
      </c>
      <c r="G9993" s="14"/>
      <c r="H9993" s="15"/>
      <c r="I9993" s="15"/>
      <c r="J9993" s="15"/>
      <c r="K9993" s="15"/>
      <c r="L9993" s="217"/>
      <c r="M9993" s="22"/>
      <c r="N9993" s="119" t="str">
        <f>IF(G9993="","",VLOOKUP(G9993,номенклатури!R:U,4,0))</f>
        <v/>
      </c>
      <c r="O9993" s="119" t="str">
        <f>IF(M9993="","",VLOOKUP(M9993,'14'!D:D,1,0))</f>
        <v/>
      </c>
    </row>
    <row r="9994" spans="1:15" ht="12.75" customHeight="1" x14ac:dyDescent="0.2">
      <c r="A9994" s="36" t="str">
        <f>'0'!$A$4</f>
        <v>………………..</v>
      </c>
      <c r="B9994" s="37">
        <f>'0'!$A$2</f>
        <v>46112</v>
      </c>
      <c r="C9994" s="37" t="s">
        <v>1243</v>
      </c>
      <c r="D9994" s="119" t="str">
        <f>IF(G9994="","",VLOOKUP(G9994,номенклатури!R:T,2,0))</f>
        <v/>
      </c>
      <c r="E9994" s="333" t="str">
        <f>IF(G9994="","",VLOOKUP(G9994,номенклатури!R:T,3,0))</f>
        <v/>
      </c>
      <c r="F9994" s="159" t="str">
        <f>IF(G9994="","",IF(ISERROR(VLOOKUP(G9994,номенклатури!V:V,1,0)),E9994*H9994,E9994*I9994))</f>
        <v/>
      </c>
      <c r="G9994" s="14"/>
      <c r="H9994" s="15"/>
      <c r="I9994" s="15"/>
      <c r="J9994" s="15"/>
      <c r="K9994" s="15"/>
      <c r="L9994" s="217"/>
      <c r="M9994" s="22"/>
      <c r="N9994" s="119" t="str">
        <f>IF(G9994="","",VLOOKUP(G9994,номенклатури!R:U,4,0))</f>
        <v/>
      </c>
      <c r="O9994" s="119" t="str">
        <f>IF(M9994="","",VLOOKUP(M9994,'14'!D:D,1,0))</f>
        <v/>
      </c>
    </row>
    <row r="9995" spans="1:15" ht="12.75" customHeight="1" x14ac:dyDescent="0.2">
      <c r="A9995" s="36" t="str">
        <f>'0'!$A$4</f>
        <v>………………..</v>
      </c>
      <c r="B9995" s="37">
        <f>'0'!$A$2</f>
        <v>46112</v>
      </c>
      <c r="C9995" s="37" t="s">
        <v>1243</v>
      </c>
      <c r="D9995" s="119" t="str">
        <f>IF(G9995="","",VLOOKUP(G9995,номенклатури!R:T,2,0))</f>
        <v/>
      </c>
      <c r="E9995" s="333" t="str">
        <f>IF(G9995="","",VLOOKUP(G9995,номенклатури!R:T,3,0))</f>
        <v/>
      </c>
      <c r="F9995" s="159" t="str">
        <f>IF(G9995="","",IF(ISERROR(VLOOKUP(G9995,номенклатури!V:V,1,0)),E9995*H9995,E9995*I9995))</f>
        <v/>
      </c>
      <c r="G9995" s="14"/>
      <c r="H9995" s="15"/>
      <c r="I9995" s="15"/>
      <c r="J9995" s="15"/>
      <c r="K9995" s="15"/>
      <c r="L9995" s="217"/>
      <c r="M9995" s="22"/>
      <c r="N9995" s="119" t="str">
        <f>IF(G9995="","",VLOOKUP(G9995,номенклатури!R:U,4,0))</f>
        <v/>
      </c>
      <c r="O9995" s="119" t="str">
        <f>IF(M9995="","",VLOOKUP(M9995,'14'!D:D,1,0))</f>
        <v/>
      </c>
    </row>
    <row r="9996" spans="1:15" ht="12.75" customHeight="1" x14ac:dyDescent="0.2">
      <c r="A9996" s="36" t="str">
        <f>'0'!$A$4</f>
        <v>………………..</v>
      </c>
      <c r="B9996" s="37">
        <f>'0'!$A$2</f>
        <v>46112</v>
      </c>
      <c r="C9996" s="37" t="s">
        <v>1243</v>
      </c>
      <c r="D9996" s="119" t="str">
        <f>IF(G9996="","",VLOOKUP(G9996,номенклатури!R:T,2,0))</f>
        <v/>
      </c>
      <c r="E9996" s="333" t="str">
        <f>IF(G9996="","",VLOOKUP(G9996,номенклатури!R:T,3,0))</f>
        <v/>
      </c>
      <c r="F9996" s="159" t="str">
        <f>IF(G9996="","",IF(ISERROR(VLOOKUP(G9996,номенклатури!V:V,1,0)),E9996*H9996,E9996*I9996))</f>
        <v/>
      </c>
      <c r="G9996" s="14"/>
      <c r="H9996" s="15"/>
      <c r="I9996" s="15"/>
      <c r="J9996" s="15"/>
      <c r="K9996" s="15"/>
      <c r="L9996" s="217"/>
      <c r="M9996" s="22"/>
      <c r="N9996" s="119" t="str">
        <f>IF(G9996="","",VLOOKUP(G9996,номенклатури!R:U,4,0))</f>
        <v/>
      </c>
      <c r="O9996" s="119" t="str">
        <f>IF(M9996="","",VLOOKUP(M9996,'14'!D:D,1,0))</f>
        <v/>
      </c>
    </row>
    <row r="9997" spans="1:15" ht="12.75" customHeight="1" x14ac:dyDescent="0.2">
      <c r="A9997" s="36" t="str">
        <f>'0'!$A$4</f>
        <v>………………..</v>
      </c>
      <c r="B9997" s="37">
        <f>'0'!$A$2</f>
        <v>46112</v>
      </c>
      <c r="C9997" s="37" t="s">
        <v>1243</v>
      </c>
      <c r="D9997" s="119" t="str">
        <f>IF(G9997="","",VLOOKUP(G9997,номенклатури!R:T,2,0))</f>
        <v/>
      </c>
      <c r="E9997" s="333" t="str">
        <f>IF(G9997="","",VLOOKUP(G9997,номенклатури!R:T,3,0))</f>
        <v/>
      </c>
      <c r="F9997" s="159" t="str">
        <f>IF(G9997="","",IF(ISERROR(VLOOKUP(G9997,номенклатури!V:V,1,0)),E9997*H9997,E9997*I9997))</f>
        <v/>
      </c>
      <c r="G9997" s="14"/>
      <c r="H9997" s="15"/>
      <c r="I9997" s="15"/>
      <c r="J9997" s="15"/>
      <c r="K9997" s="15"/>
      <c r="L9997" s="217"/>
      <c r="M9997" s="22"/>
      <c r="N9997" s="119" t="str">
        <f>IF(G9997="","",VLOOKUP(G9997,номенклатури!R:U,4,0))</f>
        <v/>
      </c>
      <c r="O9997" s="119" t="str">
        <f>IF(M9997="","",VLOOKUP(M9997,'14'!D:D,1,0))</f>
        <v/>
      </c>
    </row>
    <row r="9998" spans="1:15" ht="12.75" customHeight="1" x14ac:dyDescent="0.2">
      <c r="A9998" s="36" t="str">
        <f>'0'!$A$4</f>
        <v>………………..</v>
      </c>
      <c r="B9998" s="37">
        <f>'0'!$A$2</f>
        <v>46112</v>
      </c>
      <c r="C9998" s="37" t="s">
        <v>1243</v>
      </c>
      <c r="D9998" s="119" t="str">
        <f>IF(G9998="","",VLOOKUP(G9998,номенклатури!R:T,2,0))</f>
        <v/>
      </c>
      <c r="E9998" s="333" t="str">
        <f>IF(G9998="","",VLOOKUP(G9998,номенклатури!R:T,3,0))</f>
        <v/>
      </c>
      <c r="F9998" s="159" t="str">
        <f>IF(G9998="","",IF(ISERROR(VLOOKUP(G9998,номенклатури!V:V,1,0)),E9998*H9998,E9998*I9998))</f>
        <v/>
      </c>
      <c r="G9998" s="14"/>
      <c r="H9998" s="15"/>
      <c r="I9998" s="15"/>
      <c r="J9998" s="15"/>
      <c r="K9998" s="15"/>
      <c r="L9998" s="217"/>
      <c r="M9998" s="22"/>
      <c r="N9998" s="119" t="str">
        <f>IF(G9998="","",VLOOKUP(G9998,номенклатури!R:U,4,0))</f>
        <v/>
      </c>
      <c r="O9998" s="119" t="str">
        <f>IF(M9998="","",VLOOKUP(M9998,'14'!D:D,1,0))</f>
        <v/>
      </c>
    </row>
    <row r="9999" spans="1:15" ht="12.75" customHeight="1" x14ac:dyDescent="0.2">
      <c r="A9999" s="36" t="str">
        <f>'0'!$A$4</f>
        <v>………………..</v>
      </c>
      <c r="B9999" s="37">
        <f>'0'!$A$2</f>
        <v>46112</v>
      </c>
      <c r="C9999" s="37" t="s">
        <v>1243</v>
      </c>
      <c r="D9999" s="119" t="str">
        <f>IF(G9999="","",VLOOKUP(G9999,номенклатури!R:T,2,0))</f>
        <v/>
      </c>
      <c r="E9999" s="333" t="str">
        <f>IF(G9999="","",VLOOKUP(G9999,номенклатури!R:T,3,0))</f>
        <v/>
      </c>
      <c r="F9999" s="159" t="str">
        <f>IF(G9999="","",IF(ISERROR(VLOOKUP(G9999,номенклатури!V:V,1,0)),E9999*H9999,E9999*I9999))</f>
        <v/>
      </c>
      <c r="G9999" s="14"/>
      <c r="H9999" s="15"/>
      <c r="I9999" s="15"/>
      <c r="J9999" s="15"/>
      <c r="K9999" s="15"/>
      <c r="L9999" s="217"/>
      <c r="M9999" s="22"/>
      <c r="N9999" s="119" t="str">
        <f>IF(G9999="","",VLOOKUP(G9999,номенклатури!R:U,4,0))</f>
        <v/>
      </c>
      <c r="O9999" s="119" t="str">
        <f>IF(M9999="","",VLOOKUP(M9999,'14'!D:D,1,0))</f>
        <v/>
      </c>
    </row>
    <row r="10000" spans="1:15" ht="12.75" customHeight="1" x14ac:dyDescent="0.2">
      <c r="A10000" s="36" t="str">
        <f>'0'!$A$4</f>
        <v>………………..</v>
      </c>
      <c r="B10000" s="37">
        <f>'0'!$A$2</f>
        <v>46112</v>
      </c>
      <c r="C10000" s="37" t="s">
        <v>1243</v>
      </c>
      <c r="D10000" s="119" t="str">
        <f>IF(G10000="","",VLOOKUP(G10000,номенклатури!R:T,2,0))</f>
        <v/>
      </c>
      <c r="E10000" s="333" t="str">
        <f>IF(G10000="","",VLOOKUP(G10000,номенклатури!R:T,3,0))</f>
        <v/>
      </c>
      <c r="F10000" s="159" t="str">
        <f>IF(G10000="","",IF(ISERROR(VLOOKUP(G10000,номенклатури!V:V,1,0)),E10000*H10000,E10000*I10000))</f>
        <v/>
      </c>
      <c r="G10000" s="14"/>
      <c r="H10000" s="15"/>
      <c r="I10000" s="15"/>
      <c r="J10000" s="15"/>
      <c r="K10000" s="15"/>
      <c r="L10000" s="217"/>
      <c r="M10000" s="22"/>
      <c r="N10000" s="119" t="str">
        <f>IF(G10000="","",VLOOKUP(G10000,номенклатури!R:U,4,0))</f>
        <v/>
      </c>
      <c r="O10000" s="119" t="str">
        <f>IF(M10000="","",VLOOKUP(M10000,'14'!D:D,1,0))</f>
        <v/>
      </c>
    </row>
    <row r="10001" spans="1:15" ht="12.75" customHeight="1" x14ac:dyDescent="0.2">
      <c r="A10001" s="36" t="str">
        <f>'0'!$A$4</f>
        <v>………………..</v>
      </c>
      <c r="B10001" s="37">
        <f>'0'!$A$2</f>
        <v>46112</v>
      </c>
      <c r="C10001" s="37" t="s">
        <v>1243</v>
      </c>
      <c r="D10001" s="119" t="str">
        <f>IF(G10001="","",VLOOKUP(G10001,номенклатури!R:T,2,0))</f>
        <v/>
      </c>
      <c r="E10001" s="333" t="str">
        <f>IF(G10001="","",VLOOKUP(G10001,номенклатури!R:T,3,0))</f>
        <v/>
      </c>
      <c r="F10001" s="159" t="str">
        <f>IF(G10001="","",IF(ISERROR(VLOOKUP(G10001,номенклатури!V:V,1,0)),E10001*H10001,E10001*I10001))</f>
        <v/>
      </c>
      <c r="G10001" s="14"/>
      <c r="H10001" s="15"/>
      <c r="I10001" s="15"/>
      <c r="J10001" s="15"/>
      <c r="K10001" s="15"/>
      <c r="L10001" s="217"/>
      <c r="M10001" s="22"/>
      <c r="N10001" s="119" t="str">
        <f>IF(G10001="","",VLOOKUP(G10001,номенклатури!R:U,4,0))</f>
        <v/>
      </c>
      <c r="O10001" s="119" t="str">
        <f>IF(M10001="","",VLOOKUP(M10001,'14'!D:D,1,0))</f>
        <v/>
      </c>
    </row>
    <row r="10002" spans="1:15" ht="12.75" customHeight="1" x14ac:dyDescent="0.2">
      <c r="A10002" s="36" t="str">
        <f>'0'!$A$4</f>
        <v>………………..</v>
      </c>
      <c r="B10002" s="37">
        <f>'0'!$A$2</f>
        <v>46112</v>
      </c>
      <c r="C10002" s="37" t="s">
        <v>1243</v>
      </c>
      <c r="D10002" s="119" t="str">
        <f>IF(G10002="","",VLOOKUP(G10002,номенклатури!R:T,2,0))</f>
        <v/>
      </c>
      <c r="E10002" s="333" t="str">
        <f>IF(G10002="","",VLOOKUP(G10002,номенклатури!R:T,3,0))</f>
        <v/>
      </c>
      <c r="F10002" s="159" t="str">
        <f>IF(G10002="","",IF(ISERROR(VLOOKUP(G10002,номенклатури!V:V,1,0)),E10002*H10002,E10002*I10002))</f>
        <v/>
      </c>
      <c r="G10002" s="14"/>
      <c r="H10002" s="15"/>
      <c r="I10002" s="15"/>
      <c r="J10002" s="15"/>
      <c r="K10002" s="15"/>
      <c r="L10002" s="217"/>
      <c r="M10002" s="22"/>
      <c r="N10002" s="119" t="str">
        <f>IF(G10002="","",VLOOKUP(G10002,номенклатури!R:U,4,0))</f>
        <v/>
      </c>
      <c r="O10002" s="119" t="str">
        <f>IF(M10002="","",VLOOKUP(M10002,'14'!D:D,1,0))</f>
        <v/>
      </c>
    </row>
    <row r="10003" spans="1:15" ht="12.75" customHeight="1" x14ac:dyDescent="0.2">
      <c r="A10003" s="36" t="str">
        <f>'0'!$A$4</f>
        <v>………………..</v>
      </c>
      <c r="B10003" s="37">
        <f>'0'!$A$2</f>
        <v>46112</v>
      </c>
      <c r="C10003" s="37" t="s">
        <v>1243</v>
      </c>
      <c r="D10003" s="119" t="str">
        <f>IF(G10003="","",VLOOKUP(G10003,номенклатури!R:T,2,0))</f>
        <v/>
      </c>
      <c r="E10003" s="333" t="str">
        <f>IF(G10003="","",VLOOKUP(G10003,номенклатури!R:T,3,0))</f>
        <v/>
      </c>
      <c r="F10003" s="159" t="str">
        <f>IF(G10003="","",IF(ISERROR(VLOOKUP(G10003,номенклатури!V:V,1,0)),E10003*H10003,E10003*I10003))</f>
        <v/>
      </c>
      <c r="G10003" s="14"/>
      <c r="H10003" s="15"/>
      <c r="I10003" s="15"/>
      <c r="J10003" s="15"/>
      <c r="K10003" s="15"/>
      <c r="L10003" s="217"/>
      <c r="M10003" s="22"/>
      <c r="N10003" s="119" t="str">
        <f>IF(G10003="","",VLOOKUP(G10003,номенклатури!R:U,4,0))</f>
        <v/>
      </c>
      <c r="O10003" s="119" t="str">
        <f>IF(M10003="","",VLOOKUP(M10003,'14'!D:D,1,0))</f>
        <v/>
      </c>
    </row>
  </sheetData>
  <sheetProtection algorithmName="SHA-512" hashValue="DMIyQjAK7MH4RkhXHB8YJWldl2dnUFqWkYywDh50iR0vGAfaE/FMX3P0ih+70D+9ICsFXwGdP2tCw3I0YeaWXA==" saltValue="gwAO0qu9/iLsnJZQ53ooAA==" spinCount="100000" sheet="1" autoFilter="0"/>
  <autoFilter ref="A5:O10003"/>
  <mergeCells count="3">
    <mergeCell ref="D1:M1"/>
    <mergeCell ref="N1:O1"/>
    <mergeCell ref="Q1:Q7"/>
  </mergeCells>
  <conditionalFormatting sqref="O7">
    <cfRule type="cellIs" dxfId="2" priority="1" operator="equal">
      <formula>"OK"</formula>
    </cfRule>
  </conditionalFormatting>
  <dataValidations count="2">
    <dataValidation type="whole" allowBlank="1" showInputMessage="1" showErrorMessage="1" sqref="L9:L10003">
      <formula1>1</formula1>
      <formula2>12</formula2>
    </dataValidation>
    <dataValidation type="list" allowBlank="1" showInputMessage="1" showErrorMessage="1" sqref="G9:G10003">
      <formula1>NHIF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Width="3" orientation="portrait" r:id="rId1"/>
  <ignoredErrors>
    <ignoredError sqref="N4:O4 N1:O1 N6:O10003 E9:E801" unlockedFormula="1"/>
    <ignoredError sqref="D5:O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Z237"/>
  <sheetViews>
    <sheetView showGridLines="0" topLeftCell="D1" zoomScaleNormal="100" workbookViewId="0">
      <selection activeCell="D8" sqref="D8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4" width="10.28515625" style="36" customWidth="1"/>
    <col min="5" max="5" width="10.42578125" style="75" customWidth="1"/>
    <col min="6" max="6" width="11.42578125" style="37" customWidth="1"/>
    <col min="7" max="7" width="16.28515625" style="36" customWidth="1"/>
    <col min="8" max="8" width="23.7109375" style="36" customWidth="1"/>
    <col min="9" max="9" width="11.140625" style="36" customWidth="1"/>
    <col min="10" max="10" width="17.28515625" style="36" customWidth="1"/>
    <col min="11" max="11" width="26.7109375" style="36" customWidth="1"/>
    <col min="12" max="14" width="17.28515625" style="36" customWidth="1"/>
    <col min="15" max="15" width="10" style="36" bestFit="1" customWidth="1"/>
    <col min="16" max="16" width="10.28515625" style="36" customWidth="1"/>
    <col min="17" max="17" width="12.5703125" style="36" customWidth="1"/>
    <col min="18" max="22" width="14.5703125" style="36" customWidth="1"/>
    <col min="23" max="23" width="16.5703125" style="36" customWidth="1"/>
    <col min="24" max="24" width="12.5703125" style="36" customWidth="1"/>
    <col min="25" max="25" width="28.28515625" style="36" customWidth="1"/>
    <col min="26" max="16384" width="9.140625" style="36"/>
  </cols>
  <sheetData>
    <row r="1" spans="1:25" ht="33.75" customHeight="1" x14ac:dyDescent="0.2">
      <c r="D1" s="856" t="s">
        <v>819</v>
      </c>
      <c r="E1" s="856"/>
      <c r="F1" s="856"/>
      <c r="G1" s="846" t="str">
        <f>"Т16 РЕКАПИТУЛАЦИЯ ПО ДОГОВОРИТЕ ЗА ЗАКУПУВАНЕ НА НЕТЕКУЩИ АКТИВИ С МЗ, НЕПРИКЛЮЧИЛИ С ВДИГАНЕ НА КАПИТАЛА НА "&amp;'0'!$A$6&amp;"КЪМ  "&amp;TEXT(B35,"DD-MM-YYYY")</f>
        <v>Т16 РЕКАПИТУЛАЦИЯ ПО ДОГОВОРИТЕ ЗА ЗАКУПУВАНЕ НА НЕТЕКУЩИ АКТИВИ С МЗ, НЕПРИКЛЮЧИЛИ С ВДИГАНЕ НА КАПИТАЛА НА ЛЕЧЕБНО ЗАВЕДЕНИЕКЪМ  31-03-2026</v>
      </c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6"/>
      <c r="V1" s="846"/>
      <c r="W1" s="846"/>
      <c r="X1" s="846"/>
    </row>
    <row r="2" spans="1:25" ht="3" customHeight="1" x14ac:dyDescent="0.2">
      <c r="D2" s="6"/>
      <c r="E2" s="6"/>
      <c r="F2" s="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</row>
    <row r="3" spans="1:25" ht="3" customHeight="1" thickBot="1" x14ac:dyDescent="0.25">
      <c r="D3" s="6"/>
      <c r="E3" s="6"/>
      <c r="F3" s="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</row>
    <row r="4" spans="1:25" ht="15" customHeight="1" x14ac:dyDescent="0.2">
      <c r="A4" s="80" t="s">
        <v>341</v>
      </c>
      <c r="B4" s="28" t="s">
        <v>342</v>
      </c>
      <c r="C4" s="28"/>
      <c r="D4" s="857" t="s">
        <v>814</v>
      </c>
      <c r="E4" s="857"/>
      <c r="F4" s="857"/>
      <c r="G4" s="857"/>
      <c r="H4" s="857"/>
      <c r="I4" s="857"/>
      <c r="J4" s="857"/>
      <c r="K4" s="857"/>
      <c r="L4" s="858" t="s">
        <v>812</v>
      </c>
      <c r="M4" s="859"/>
      <c r="N4" s="859"/>
      <c r="O4" s="859"/>
      <c r="P4" s="860"/>
      <c r="Q4" s="858" t="s">
        <v>813</v>
      </c>
      <c r="R4" s="859"/>
      <c r="S4" s="859"/>
      <c r="T4" s="859"/>
      <c r="U4" s="859"/>
      <c r="V4" s="860"/>
      <c r="W4" s="861" t="s">
        <v>816</v>
      </c>
      <c r="X4" s="780" t="s">
        <v>820</v>
      </c>
      <c r="Y4" s="68"/>
    </row>
    <row r="5" spans="1:25" ht="68.25" customHeight="1" x14ac:dyDescent="0.2">
      <c r="A5" s="453" t="str">
        <f>'0'!$A$4</f>
        <v>………………..</v>
      </c>
      <c r="B5" s="474">
        <f>'0'!$A$2</f>
        <v>46112</v>
      </c>
      <c r="C5" s="474" t="s">
        <v>1242</v>
      </c>
      <c r="D5" s="117" t="s">
        <v>702</v>
      </c>
      <c r="E5" s="80" t="s">
        <v>363</v>
      </c>
      <c r="F5" s="80" t="s">
        <v>712</v>
      </c>
      <c r="G5" s="80" t="s">
        <v>801</v>
      </c>
      <c r="H5" s="80" t="s">
        <v>805</v>
      </c>
      <c r="I5" s="80" t="s">
        <v>809</v>
      </c>
      <c r="J5" s="17" t="s">
        <v>808</v>
      </c>
      <c r="K5" s="155" t="s">
        <v>825</v>
      </c>
      <c r="L5" s="80" t="s">
        <v>811</v>
      </c>
      <c r="M5" s="80" t="s">
        <v>810</v>
      </c>
      <c r="N5" s="80" t="s">
        <v>708</v>
      </c>
      <c r="O5" s="80" t="s">
        <v>705</v>
      </c>
      <c r="P5" s="80" t="s">
        <v>821</v>
      </c>
      <c r="Q5" s="80" t="s">
        <v>706</v>
      </c>
      <c r="R5" s="104" t="s">
        <v>798</v>
      </c>
      <c r="S5" s="103" t="s">
        <v>799</v>
      </c>
      <c r="T5" s="103" t="s">
        <v>800</v>
      </c>
      <c r="U5" s="103" t="s">
        <v>802</v>
      </c>
      <c r="V5" s="105" t="s">
        <v>803</v>
      </c>
      <c r="W5" s="782"/>
      <c r="X5" s="782"/>
      <c r="Y5" s="106" t="s">
        <v>822</v>
      </c>
    </row>
    <row r="6" spans="1:25" s="156" customFormat="1" x14ac:dyDescent="0.2">
      <c r="A6" s="453" t="str">
        <f>'0'!$A$4</f>
        <v>………………..</v>
      </c>
      <c r="B6" s="474">
        <f>'0'!$A$2</f>
        <v>46112</v>
      </c>
      <c r="C6" s="474" t="s">
        <v>1242</v>
      </c>
      <c r="D6" s="107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10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  <c r="Q6" s="108">
        <v>14</v>
      </c>
      <c r="R6" s="108">
        <v>15</v>
      </c>
      <c r="S6" s="108">
        <v>16</v>
      </c>
      <c r="T6" s="108">
        <v>17</v>
      </c>
      <c r="U6" s="108">
        <v>18</v>
      </c>
      <c r="V6" s="108">
        <v>19</v>
      </c>
      <c r="W6" s="108">
        <v>20</v>
      </c>
      <c r="X6" s="108">
        <v>21</v>
      </c>
      <c r="Y6" s="107"/>
    </row>
    <row r="7" spans="1:25" s="42" customFormat="1" x14ac:dyDescent="0.2">
      <c r="A7" s="453" t="str">
        <f>'0'!$A$4</f>
        <v>………………..</v>
      </c>
      <c r="B7" s="474">
        <f>'0'!$A$2</f>
        <v>46112</v>
      </c>
      <c r="C7" s="474" t="s">
        <v>1242</v>
      </c>
      <c r="D7" s="111" t="s">
        <v>815</v>
      </c>
      <c r="E7" s="112"/>
      <c r="F7" s="112"/>
      <c r="G7" s="112"/>
      <c r="H7" s="112"/>
      <c r="I7" s="113">
        <f>SUM(I8:I37)</f>
        <v>0</v>
      </c>
      <c r="J7" s="113">
        <f t="shared" ref="J7:W7" si="0">SUM(J8:J37)</f>
        <v>0</v>
      </c>
      <c r="K7" s="113">
        <f t="shared" si="0"/>
        <v>0</v>
      </c>
      <c r="L7" s="113">
        <f t="shared" si="0"/>
        <v>0</v>
      </c>
      <c r="M7" s="113">
        <f t="shared" si="0"/>
        <v>0</v>
      </c>
      <c r="N7" s="113">
        <f t="shared" si="0"/>
        <v>0</v>
      </c>
      <c r="O7" s="113">
        <f t="shared" si="0"/>
        <v>0</v>
      </c>
      <c r="P7" s="113">
        <f t="shared" si="0"/>
        <v>0</v>
      </c>
      <c r="Q7" s="113">
        <f t="shared" si="0"/>
        <v>0</v>
      </c>
      <c r="R7" s="113">
        <f t="shared" si="0"/>
        <v>0</v>
      </c>
      <c r="S7" s="113">
        <f t="shared" si="0"/>
        <v>0</v>
      </c>
      <c r="T7" s="113">
        <f t="shared" si="0"/>
        <v>0</v>
      </c>
      <c r="U7" s="113">
        <f t="shared" si="0"/>
        <v>0</v>
      </c>
      <c r="V7" s="113">
        <f t="shared" si="0"/>
        <v>0</v>
      </c>
      <c r="W7" s="113">
        <f t="shared" si="0"/>
        <v>0</v>
      </c>
      <c r="X7" s="114" t="str">
        <f>IF(L7="Завършен",MIN(O7,I7),"")</f>
        <v/>
      </c>
      <c r="Y7" s="114"/>
    </row>
    <row r="8" spans="1:25" s="42" customFormat="1" x14ac:dyDescent="0.2">
      <c r="A8" s="453" t="str">
        <f>'0'!$A$4</f>
        <v>………………..</v>
      </c>
      <c r="B8" s="474">
        <f>'0'!$A$2</f>
        <v>46112</v>
      </c>
      <c r="C8" s="474" t="s">
        <v>1242</v>
      </c>
      <c r="D8" s="22"/>
      <c r="E8" s="24"/>
      <c r="F8" s="24"/>
      <c r="G8" s="109"/>
      <c r="H8" s="54"/>
      <c r="I8" s="25"/>
      <c r="J8" s="25"/>
      <c r="K8" s="25"/>
      <c r="L8" s="298" t="str">
        <f>IF(D8="","",IF(Y8="Грешка в договорите по точки","Грешка",IF(SUM(R8:U8)=0,"Завършен","В процес")))</f>
        <v/>
      </c>
      <c r="M8" s="146">
        <f t="shared" ref="M8:M37" si="1">SUMIFS($M$44:$M$231,$D$44:$D$231,$D8)</f>
        <v>0</v>
      </c>
      <c r="N8" s="146">
        <f t="shared" ref="N8:N37" si="2">SUMIFS($N$44:$N$231,$D$44:$D$231,$D8)</f>
        <v>0</v>
      </c>
      <c r="O8" s="146">
        <f t="shared" ref="O8:O37" si="3">SUMIFS($O$44:$O$231,$D$44:$D$231,$D8)</f>
        <v>0</v>
      </c>
      <c r="P8" s="299" t="str">
        <f>IF(L8="Завършен",(IF((J8-O8-K8)&lt;0,0,(J8-O8-K8)))," - ")</f>
        <v xml:space="preserve"> - </v>
      </c>
      <c r="Q8" s="146">
        <f t="shared" ref="Q8:Q37" si="4">SUMIFS($P$44:$P$231,$D$44:$D$231,$D8)</f>
        <v>0</v>
      </c>
      <c r="R8" s="146">
        <f t="shared" ref="R8:V37" si="5">COUNTIFS($G$44:$G$231,R$5,$D$44:$D$231,$D8)</f>
        <v>0</v>
      </c>
      <c r="S8" s="146">
        <f t="shared" si="5"/>
        <v>0</v>
      </c>
      <c r="T8" s="146">
        <f t="shared" si="5"/>
        <v>0</v>
      </c>
      <c r="U8" s="146">
        <f t="shared" si="5"/>
        <v>0</v>
      </c>
      <c r="V8" s="146">
        <f t="shared" si="5"/>
        <v>0</v>
      </c>
      <c r="W8" s="146">
        <f t="shared" ref="W8" si="6">IF(MIN((SUMIFS($O$44:$O$231,$D$44:$D$231,$D8)-J8),(I8-J8))&lt;0,0,MIN((SUMIFS($O$44:$O$231,$D$44:$D$231,$D8)-J8),(I8-J8)))</f>
        <v>0</v>
      </c>
      <c r="X8" s="146" t="str">
        <f t="shared" ref="X8" si="7">IF(L8="Завършен",MIN(O8,I8),"")</f>
        <v/>
      </c>
      <c r="Y8" s="146" t="str">
        <f>IF(COUNTIF($D$44:$D$231,D8)=G8,"","Грешка в договорите по точки")</f>
        <v/>
      </c>
    </row>
    <row r="9" spans="1:25" s="42" customFormat="1" x14ac:dyDescent="0.2">
      <c r="A9" s="453" t="str">
        <f>'0'!$A$4</f>
        <v>………………..</v>
      </c>
      <c r="B9" s="474">
        <f>'0'!$A$2</f>
        <v>46112</v>
      </c>
      <c r="C9" s="474" t="s">
        <v>1242</v>
      </c>
      <c r="D9" s="22"/>
      <c r="E9" s="24"/>
      <c r="F9" s="24"/>
      <c r="G9" s="15"/>
      <c r="H9" s="54"/>
      <c r="I9" s="25"/>
      <c r="J9" s="25"/>
      <c r="K9" s="25"/>
      <c r="L9" s="298" t="str">
        <f t="shared" ref="L9:L37" si="8">IF(D9="","",IF(Y9="Грешка в договорите по точки","Грешка",IF(SUM(R9:U9)=0,"Завършен","В процес")))</f>
        <v/>
      </c>
      <c r="M9" s="146">
        <f t="shared" si="1"/>
        <v>0</v>
      </c>
      <c r="N9" s="146">
        <f t="shared" si="2"/>
        <v>0</v>
      </c>
      <c r="O9" s="146">
        <f t="shared" si="3"/>
        <v>0</v>
      </c>
      <c r="P9" s="299" t="str">
        <f t="shared" ref="P9:P37" si="9">IF(L9="Завършен",(IF((J9-O9-K9)&lt;0,0,(J9-O9-K9)))," - ")</f>
        <v xml:space="preserve"> - </v>
      </c>
      <c r="Q9" s="146">
        <f t="shared" si="4"/>
        <v>0</v>
      </c>
      <c r="R9" s="146">
        <f t="shared" si="5"/>
        <v>0</v>
      </c>
      <c r="S9" s="146">
        <f t="shared" si="5"/>
        <v>0</v>
      </c>
      <c r="T9" s="146">
        <f t="shared" si="5"/>
        <v>0</v>
      </c>
      <c r="U9" s="146">
        <f t="shared" si="5"/>
        <v>0</v>
      </c>
      <c r="V9" s="146">
        <f t="shared" si="5"/>
        <v>0</v>
      </c>
      <c r="W9" s="146">
        <f t="shared" ref="W9:W37" si="10">IF(MIN((SUMIFS($O$44:$O$231,$D$44:$D$231,$D9)-J9),(I9-J9))&lt;0,0,MIN((SUMIFS($O$44:$O$231,$D$44:$D$231,$D9)-J9),(I9-J9)))</f>
        <v>0</v>
      </c>
      <c r="X9" s="146" t="str">
        <f t="shared" ref="X9:X37" si="11">IF(L9="Завършен",MIN(O9,I9),"")</f>
        <v/>
      </c>
      <c r="Y9" s="146" t="str">
        <f t="shared" ref="Y9:Y37" si="12">IF(COUNTIF($D$44:$D$231,D9)=G9,"","Грешка в договорите по точки")</f>
        <v/>
      </c>
    </row>
    <row r="10" spans="1:25" s="42" customFormat="1" x14ac:dyDescent="0.2">
      <c r="A10" s="453" t="str">
        <f>'0'!$A$4</f>
        <v>………………..</v>
      </c>
      <c r="B10" s="474">
        <f>'0'!$A$2</f>
        <v>46112</v>
      </c>
      <c r="C10" s="474" t="s">
        <v>1242</v>
      </c>
      <c r="D10" s="22"/>
      <c r="E10" s="24"/>
      <c r="F10" s="24"/>
      <c r="G10" s="15"/>
      <c r="H10" s="54"/>
      <c r="I10" s="25"/>
      <c r="J10" s="25"/>
      <c r="K10" s="25"/>
      <c r="L10" s="298" t="str">
        <f t="shared" si="8"/>
        <v/>
      </c>
      <c r="M10" s="146">
        <f t="shared" si="1"/>
        <v>0</v>
      </c>
      <c r="N10" s="146">
        <f t="shared" si="2"/>
        <v>0</v>
      </c>
      <c r="O10" s="146">
        <f t="shared" si="3"/>
        <v>0</v>
      </c>
      <c r="P10" s="299" t="str">
        <f t="shared" si="9"/>
        <v xml:space="preserve"> - </v>
      </c>
      <c r="Q10" s="146">
        <f t="shared" si="4"/>
        <v>0</v>
      </c>
      <c r="R10" s="146">
        <f t="shared" si="5"/>
        <v>0</v>
      </c>
      <c r="S10" s="146">
        <f t="shared" si="5"/>
        <v>0</v>
      </c>
      <c r="T10" s="146">
        <f t="shared" si="5"/>
        <v>0</v>
      </c>
      <c r="U10" s="146">
        <f t="shared" si="5"/>
        <v>0</v>
      </c>
      <c r="V10" s="146">
        <f t="shared" si="5"/>
        <v>0</v>
      </c>
      <c r="W10" s="146">
        <f t="shared" si="10"/>
        <v>0</v>
      </c>
      <c r="X10" s="146" t="str">
        <f t="shared" si="11"/>
        <v/>
      </c>
      <c r="Y10" s="146" t="str">
        <f t="shared" si="12"/>
        <v/>
      </c>
    </row>
    <row r="11" spans="1:25" s="42" customFormat="1" x14ac:dyDescent="0.2">
      <c r="A11" s="453" t="str">
        <f>'0'!$A$4</f>
        <v>………………..</v>
      </c>
      <c r="B11" s="474">
        <f>'0'!$A$2</f>
        <v>46112</v>
      </c>
      <c r="C11" s="474" t="s">
        <v>1242</v>
      </c>
      <c r="D11" s="22"/>
      <c r="E11" s="24"/>
      <c r="F11" s="24"/>
      <c r="G11" s="15"/>
      <c r="H11" s="54"/>
      <c r="I11" s="25"/>
      <c r="J11" s="25"/>
      <c r="K11" s="25"/>
      <c r="L11" s="298" t="str">
        <f t="shared" si="8"/>
        <v/>
      </c>
      <c r="M11" s="146">
        <f t="shared" si="1"/>
        <v>0</v>
      </c>
      <c r="N11" s="146">
        <f t="shared" si="2"/>
        <v>0</v>
      </c>
      <c r="O11" s="146">
        <f t="shared" si="3"/>
        <v>0</v>
      </c>
      <c r="P11" s="299" t="str">
        <f t="shared" si="9"/>
        <v xml:space="preserve"> - </v>
      </c>
      <c r="Q11" s="146">
        <f t="shared" si="4"/>
        <v>0</v>
      </c>
      <c r="R11" s="146">
        <f t="shared" si="5"/>
        <v>0</v>
      </c>
      <c r="S11" s="146">
        <f t="shared" si="5"/>
        <v>0</v>
      </c>
      <c r="T11" s="146">
        <f t="shared" si="5"/>
        <v>0</v>
      </c>
      <c r="U11" s="146">
        <f t="shared" si="5"/>
        <v>0</v>
      </c>
      <c r="V11" s="146">
        <f t="shared" si="5"/>
        <v>0</v>
      </c>
      <c r="W11" s="146">
        <f t="shared" si="10"/>
        <v>0</v>
      </c>
      <c r="X11" s="146" t="str">
        <f t="shared" si="11"/>
        <v/>
      </c>
      <c r="Y11" s="146" t="str">
        <f t="shared" si="12"/>
        <v/>
      </c>
    </row>
    <row r="12" spans="1:25" s="42" customFormat="1" x14ac:dyDescent="0.2">
      <c r="A12" s="453" t="str">
        <f>'0'!$A$4</f>
        <v>………………..</v>
      </c>
      <c r="B12" s="474">
        <f>'0'!$A$2</f>
        <v>46112</v>
      </c>
      <c r="C12" s="474" t="s">
        <v>1242</v>
      </c>
      <c r="D12" s="22"/>
      <c r="E12" s="24"/>
      <c r="F12" s="24"/>
      <c r="G12" s="15"/>
      <c r="H12" s="54"/>
      <c r="I12" s="25"/>
      <c r="J12" s="25"/>
      <c r="K12" s="25"/>
      <c r="L12" s="298" t="str">
        <f t="shared" si="8"/>
        <v/>
      </c>
      <c r="M12" s="146">
        <f t="shared" si="1"/>
        <v>0</v>
      </c>
      <c r="N12" s="146">
        <f t="shared" si="2"/>
        <v>0</v>
      </c>
      <c r="O12" s="146">
        <f t="shared" si="3"/>
        <v>0</v>
      </c>
      <c r="P12" s="299" t="str">
        <f t="shared" si="9"/>
        <v xml:space="preserve"> - </v>
      </c>
      <c r="Q12" s="146">
        <f t="shared" si="4"/>
        <v>0</v>
      </c>
      <c r="R12" s="146">
        <f t="shared" si="5"/>
        <v>0</v>
      </c>
      <c r="S12" s="146">
        <f t="shared" si="5"/>
        <v>0</v>
      </c>
      <c r="T12" s="146">
        <f t="shared" si="5"/>
        <v>0</v>
      </c>
      <c r="U12" s="146">
        <f t="shared" si="5"/>
        <v>0</v>
      </c>
      <c r="V12" s="146">
        <f t="shared" si="5"/>
        <v>0</v>
      </c>
      <c r="W12" s="146">
        <f t="shared" si="10"/>
        <v>0</v>
      </c>
      <c r="X12" s="146" t="str">
        <f t="shared" si="11"/>
        <v/>
      </c>
      <c r="Y12" s="146" t="str">
        <f t="shared" si="12"/>
        <v/>
      </c>
    </row>
    <row r="13" spans="1:25" s="42" customFormat="1" x14ac:dyDescent="0.2">
      <c r="A13" s="453" t="str">
        <f>'0'!$A$4</f>
        <v>………………..</v>
      </c>
      <c r="B13" s="474">
        <f>'0'!$A$2</f>
        <v>46112</v>
      </c>
      <c r="C13" s="474" t="s">
        <v>1242</v>
      </c>
      <c r="D13" s="22"/>
      <c r="E13" s="24"/>
      <c r="F13" s="24"/>
      <c r="G13" s="15"/>
      <c r="H13" s="54"/>
      <c r="I13" s="25"/>
      <c r="J13" s="25"/>
      <c r="K13" s="25"/>
      <c r="L13" s="298" t="str">
        <f t="shared" si="8"/>
        <v/>
      </c>
      <c r="M13" s="146">
        <f t="shared" si="1"/>
        <v>0</v>
      </c>
      <c r="N13" s="146">
        <f t="shared" si="2"/>
        <v>0</v>
      </c>
      <c r="O13" s="146">
        <f t="shared" si="3"/>
        <v>0</v>
      </c>
      <c r="P13" s="299" t="str">
        <f t="shared" si="9"/>
        <v xml:space="preserve"> - </v>
      </c>
      <c r="Q13" s="146">
        <f t="shared" si="4"/>
        <v>0</v>
      </c>
      <c r="R13" s="146">
        <f t="shared" si="5"/>
        <v>0</v>
      </c>
      <c r="S13" s="146">
        <f t="shared" si="5"/>
        <v>0</v>
      </c>
      <c r="T13" s="146">
        <f t="shared" si="5"/>
        <v>0</v>
      </c>
      <c r="U13" s="146">
        <f t="shared" si="5"/>
        <v>0</v>
      </c>
      <c r="V13" s="146">
        <f t="shared" si="5"/>
        <v>0</v>
      </c>
      <c r="W13" s="146">
        <f t="shared" si="10"/>
        <v>0</v>
      </c>
      <c r="X13" s="146" t="str">
        <f t="shared" si="11"/>
        <v/>
      </c>
      <c r="Y13" s="146" t="str">
        <f t="shared" si="12"/>
        <v/>
      </c>
    </row>
    <row r="14" spans="1:25" s="42" customFormat="1" x14ac:dyDescent="0.2">
      <c r="A14" s="453" t="str">
        <f>'0'!$A$4</f>
        <v>………………..</v>
      </c>
      <c r="B14" s="474">
        <f>'0'!$A$2</f>
        <v>46112</v>
      </c>
      <c r="C14" s="474" t="s">
        <v>1242</v>
      </c>
      <c r="D14" s="22"/>
      <c r="E14" s="24"/>
      <c r="F14" s="24"/>
      <c r="G14" s="15"/>
      <c r="H14" s="54"/>
      <c r="I14" s="25"/>
      <c r="J14" s="25"/>
      <c r="K14" s="25"/>
      <c r="L14" s="298" t="str">
        <f t="shared" si="8"/>
        <v/>
      </c>
      <c r="M14" s="146">
        <f t="shared" si="1"/>
        <v>0</v>
      </c>
      <c r="N14" s="146">
        <f t="shared" si="2"/>
        <v>0</v>
      </c>
      <c r="O14" s="146">
        <f t="shared" si="3"/>
        <v>0</v>
      </c>
      <c r="P14" s="299" t="str">
        <f t="shared" si="9"/>
        <v xml:space="preserve"> - </v>
      </c>
      <c r="Q14" s="146">
        <f t="shared" si="4"/>
        <v>0</v>
      </c>
      <c r="R14" s="146">
        <f t="shared" si="5"/>
        <v>0</v>
      </c>
      <c r="S14" s="146">
        <f t="shared" si="5"/>
        <v>0</v>
      </c>
      <c r="T14" s="146">
        <f t="shared" si="5"/>
        <v>0</v>
      </c>
      <c r="U14" s="146">
        <f t="shared" si="5"/>
        <v>0</v>
      </c>
      <c r="V14" s="146">
        <f t="shared" si="5"/>
        <v>0</v>
      </c>
      <c r="W14" s="146">
        <f t="shared" si="10"/>
        <v>0</v>
      </c>
      <c r="X14" s="146" t="str">
        <f t="shared" si="11"/>
        <v/>
      </c>
      <c r="Y14" s="146" t="str">
        <f t="shared" si="12"/>
        <v/>
      </c>
    </row>
    <row r="15" spans="1:25" s="42" customFormat="1" x14ac:dyDescent="0.2">
      <c r="A15" s="453" t="str">
        <f>'0'!$A$4</f>
        <v>………………..</v>
      </c>
      <c r="B15" s="474">
        <f>'0'!$A$2</f>
        <v>46112</v>
      </c>
      <c r="C15" s="474" t="s">
        <v>1242</v>
      </c>
      <c r="D15" s="22"/>
      <c r="E15" s="24"/>
      <c r="F15" s="24"/>
      <c r="G15" s="15"/>
      <c r="H15" s="54"/>
      <c r="I15" s="25"/>
      <c r="J15" s="25"/>
      <c r="K15" s="25"/>
      <c r="L15" s="298" t="str">
        <f t="shared" si="8"/>
        <v/>
      </c>
      <c r="M15" s="146">
        <f t="shared" si="1"/>
        <v>0</v>
      </c>
      <c r="N15" s="146">
        <f t="shared" si="2"/>
        <v>0</v>
      </c>
      <c r="O15" s="146">
        <f t="shared" si="3"/>
        <v>0</v>
      </c>
      <c r="P15" s="299" t="str">
        <f t="shared" si="9"/>
        <v xml:space="preserve"> - </v>
      </c>
      <c r="Q15" s="146">
        <f t="shared" si="4"/>
        <v>0</v>
      </c>
      <c r="R15" s="146">
        <f t="shared" si="5"/>
        <v>0</v>
      </c>
      <c r="S15" s="146">
        <f t="shared" si="5"/>
        <v>0</v>
      </c>
      <c r="T15" s="146">
        <f t="shared" si="5"/>
        <v>0</v>
      </c>
      <c r="U15" s="146">
        <f t="shared" si="5"/>
        <v>0</v>
      </c>
      <c r="V15" s="146">
        <f t="shared" si="5"/>
        <v>0</v>
      </c>
      <c r="W15" s="146">
        <f t="shared" si="10"/>
        <v>0</v>
      </c>
      <c r="X15" s="146" t="str">
        <f t="shared" si="11"/>
        <v/>
      </c>
      <c r="Y15" s="146" t="str">
        <f t="shared" si="12"/>
        <v/>
      </c>
    </row>
    <row r="16" spans="1:25" s="42" customFormat="1" x14ac:dyDescent="0.2">
      <c r="A16" s="453" t="str">
        <f>'0'!$A$4</f>
        <v>………………..</v>
      </c>
      <c r="B16" s="474">
        <f>'0'!$A$2</f>
        <v>46112</v>
      </c>
      <c r="C16" s="474" t="s">
        <v>1242</v>
      </c>
      <c r="D16" s="22"/>
      <c r="E16" s="24"/>
      <c r="F16" s="24"/>
      <c r="G16" s="15"/>
      <c r="H16" s="54"/>
      <c r="I16" s="25"/>
      <c r="J16" s="25"/>
      <c r="K16" s="25"/>
      <c r="L16" s="298" t="str">
        <f t="shared" si="8"/>
        <v/>
      </c>
      <c r="M16" s="146">
        <f t="shared" si="1"/>
        <v>0</v>
      </c>
      <c r="N16" s="146">
        <f t="shared" si="2"/>
        <v>0</v>
      </c>
      <c r="O16" s="146">
        <f t="shared" si="3"/>
        <v>0</v>
      </c>
      <c r="P16" s="299" t="str">
        <f t="shared" si="9"/>
        <v xml:space="preserve"> - </v>
      </c>
      <c r="Q16" s="146">
        <f t="shared" si="4"/>
        <v>0</v>
      </c>
      <c r="R16" s="146">
        <f t="shared" si="5"/>
        <v>0</v>
      </c>
      <c r="S16" s="146">
        <f t="shared" si="5"/>
        <v>0</v>
      </c>
      <c r="T16" s="146">
        <f t="shared" si="5"/>
        <v>0</v>
      </c>
      <c r="U16" s="146">
        <f t="shared" si="5"/>
        <v>0</v>
      </c>
      <c r="V16" s="146">
        <f t="shared" si="5"/>
        <v>0</v>
      </c>
      <c r="W16" s="146">
        <f t="shared" si="10"/>
        <v>0</v>
      </c>
      <c r="X16" s="146" t="str">
        <f t="shared" si="11"/>
        <v/>
      </c>
      <c r="Y16" s="146" t="str">
        <f t="shared" si="12"/>
        <v/>
      </c>
    </row>
    <row r="17" spans="1:25" s="42" customFormat="1" x14ac:dyDescent="0.2">
      <c r="A17" s="453" t="str">
        <f>'0'!$A$4</f>
        <v>………………..</v>
      </c>
      <c r="B17" s="474">
        <f>'0'!$A$2</f>
        <v>46112</v>
      </c>
      <c r="C17" s="474" t="s">
        <v>1242</v>
      </c>
      <c r="D17" s="22"/>
      <c r="E17" s="24"/>
      <c r="F17" s="24"/>
      <c r="G17" s="15"/>
      <c r="H17" s="54"/>
      <c r="I17" s="25"/>
      <c r="J17" s="25"/>
      <c r="K17" s="25"/>
      <c r="L17" s="298" t="str">
        <f t="shared" si="8"/>
        <v/>
      </c>
      <c r="M17" s="146">
        <f t="shared" si="1"/>
        <v>0</v>
      </c>
      <c r="N17" s="146">
        <f t="shared" si="2"/>
        <v>0</v>
      </c>
      <c r="O17" s="146">
        <f t="shared" si="3"/>
        <v>0</v>
      </c>
      <c r="P17" s="299" t="str">
        <f t="shared" si="9"/>
        <v xml:space="preserve"> - </v>
      </c>
      <c r="Q17" s="146">
        <f t="shared" si="4"/>
        <v>0</v>
      </c>
      <c r="R17" s="146">
        <f t="shared" si="5"/>
        <v>0</v>
      </c>
      <c r="S17" s="146">
        <f t="shared" si="5"/>
        <v>0</v>
      </c>
      <c r="T17" s="146">
        <f t="shared" si="5"/>
        <v>0</v>
      </c>
      <c r="U17" s="146">
        <f t="shared" si="5"/>
        <v>0</v>
      </c>
      <c r="V17" s="146">
        <f t="shared" si="5"/>
        <v>0</v>
      </c>
      <c r="W17" s="146">
        <f t="shared" si="10"/>
        <v>0</v>
      </c>
      <c r="X17" s="146" t="str">
        <f t="shared" si="11"/>
        <v/>
      </c>
      <c r="Y17" s="146" t="str">
        <f t="shared" si="12"/>
        <v/>
      </c>
    </row>
    <row r="18" spans="1:25" s="42" customFormat="1" x14ac:dyDescent="0.2">
      <c r="A18" s="453" t="str">
        <f>'0'!$A$4</f>
        <v>………………..</v>
      </c>
      <c r="B18" s="474">
        <f>'0'!$A$2</f>
        <v>46112</v>
      </c>
      <c r="C18" s="474" t="s">
        <v>1242</v>
      </c>
      <c r="D18" s="22"/>
      <c r="E18" s="24"/>
      <c r="F18" s="24"/>
      <c r="G18" s="15"/>
      <c r="H18" s="54"/>
      <c r="I18" s="25"/>
      <c r="J18" s="25"/>
      <c r="K18" s="25"/>
      <c r="L18" s="298" t="str">
        <f t="shared" si="8"/>
        <v/>
      </c>
      <c r="M18" s="146">
        <f t="shared" si="1"/>
        <v>0</v>
      </c>
      <c r="N18" s="146">
        <f t="shared" si="2"/>
        <v>0</v>
      </c>
      <c r="O18" s="146">
        <f t="shared" si="3"/>
        <v>0</v>
      </c>
      <c r="P18" s="299" t="str">
        <f t="shared" si="9"/>
        <v xml:space="preserve"> - </v>
      </c>
      <c r="Q18" s="146">
        <f t="shared" si="4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0</v>
      </c>
      <c r="V18" s="146">
        <f t="shared" si="5"/>
        <v>0</v>
      </c>
      <c r="W18" s="146">
        <f t="shared" si="10"/>
        <v>0</v>
      </c>
      <c r="X18" s="146" t="str">
        <f t="shared" si="11"/>
        <v/>
      </c>
      <c r="Y18" s="146" t="str">
        <f t="shared" si="12"/>
        <v/>
      </c>
    </row>
    <row r="19" spans="1:25" s="42" customFormat="1" x14ac:dyDescent="0.2">
      <c r="A19" s="453" t="str">
        <f>'0'!$A$4</f>
        <v>………………..</v>
      </c>
      <c r="B19" s="474">
        <f>'0'!$A$2</f>
        <v>46112</v>
      </c>
      <c r="C19" s="474" t="s">
        <v>1242</v>
      </c>
      <c r="D19" s="22"/>
      <c r="E19" s="24"/>
      <c r="F19" s="24"/>
      <c r="G19" s="15"/>
      <c r="H19" s="54"/>
      <c r="I19" s="25"/>
      <c r="J19" s="25"/>
      <c r="K19" s="25"/>
      <c r="L19" s="298" t="str">
        <f t="shared" si="8"/>
        <v/>
      </c>
      <c r="M19" s="146">
        <f t="shared" si="1"/>
        <v>0</v>
      </c>
      <c r="N19" s="146">
        <f t="shared" si="2"/>
        <v>0</v>
      </c>
      <c r="O19" s="146">
        <f t="shared" si="3"/>
        <v>0</v>
      </c>
      <c r="P19" s="299" t="str">
        <f t="shared" si="9"/>
        <v xml:space="preserve"> - </v>
      </c>
      <c r="Q19" s="146">
        <f t="shared" si="4"/>
        <v>0</v>
      </c>
      <c r="R19" s="146">
        <f t="shared" si="5"/>
        <v>0</v>
      </c>
      <c r="S19" s="146">
        <f t="shared" si="5"/>
        <v>0</v>
      </c>
      <c r="T19" s="146">
        <f t="shared" si="5"/>
        <v>0</v>
      </c>
      <c r="U19" s="146">
        <f t="shared" si="5"/>
        <v>0</v>
      </c>
      <c r="V19" s="146">
        <f t="shared" si="5"/>
        <v>0</v>
      </c>
      <c r="W19" s="146">
        <f t="shared" si="10"/>
        <v>0</v>
      </c>
      <c r="X19" s="146" t="str">
        <f t="shared" si="11"/>
        <v/>
      </c>
      <c r="Y19" s="146" t="str">
        <f t="shared" si="12"/>
        <v/>
      </c>
    </row>
    <row r="20" spans="1:25" s="42" customFormat="1" x14ac:dyDescent="0.2">
      <c r="A20" s="453" t="str">
        <f>'0'!$A$4</f>
        <v>………………..</v>
      </c>
      <c r="B20" s="474">
        <f>'0'!$A$2</f>
        <v>46112</v>
      </c>
      <c r="C20" s="474" t="s">
        <v>1242</v>
      </c>
      <c r="D20" s="22"/>
      <c r="E20" s="24"/>
      <c r="F20" s="24"/>
      <c r="G20" s="15"/>
      <c r="H20" s="54"/>
      <c r="I20" s="25"/>
      <c r="J20" s="25"/>
      <c r="K20" s="25"/>
      <c r="L20" s="298" t="str">
        <f t="shared" si="8"/>
        <v/>
      </c>
      <c r="M20" s="146">
        <f t="shared" si="1"/>
        <v>0</v>
      </c>
      <c r="N20" s="146">
        <f t="shared" si="2"/>
        <v>0</v>
      </c>
      <c r="O20" s="146">
        <f t="shared" si="3"/>
        <v>0</v>
      </c>
      <c r="P20" s="299" t="str">
        <f t="shared" si="9"/>
        <v xml:space="preserve"> - </v>
      </c>
      <c r="Q20" s="146">
        <f t="shared" si="4"/>
        <v>0</v>
      </c>
      <c r="R20" s="146">
        <f t="shared" si="5"/>
        <v>0</v>
      </c>
      <c r="S20" s="146">
        <f t="shared" si="5"/>
        <v>0</v>
      </c>
      <c r="T20" s="146">
        <f t="shared" si="5"/>
        <v>0</v>
      </c>
      <c r="U20" s="146">
        <f t="shared" si="5"/>
        <v>0</v>
      </c>
      <c r="V20" s="146">
        <f t="shared" si="5"/>
        <v>0</v>
      </c>
      <c r="W20" s="146">
        <f t="shared" si="10"/>
        <v>0</v>
      </c>
      <c r="X20" s="146" t="str">
        <f t="shared" si="11"/>
        <v/>
      </c>
      <c r="Y20" s="146" t="str">
        <f t="shared" si="12"/>
        <v/>
      </c>
    </row>
    <row r="21" spans="1:25" s="42" customFormat="1" x14ac:dyDescent="0.2">
      <c r="A21" s="453" t="str">
        <f>'0'!$A$4</f>
        <v>………………..</v>
      </c>
      <c r="B21" s="474">
        <f>'0'!$A$2</f>
        <v>46112</v>
      </c>
      <c r="C21" s="474" t="s">
        <v>1242</v>
      </c>
      <c r="D21" s="22"/>
      <c r="E21" s="24"/>
      <c r="F21" s="24"/>
      <c r="G21" s="15"/>
      <c r="H21" s="54"/>
      <c r="I21" s="25"/>
      <c r="J21" s="25"/>
      <c r="K21" s="25"/>
      <c r="L21" s="298" t="str">
        <f t="shared" si="8"/>
        <v/>
      </c>
      <c r="M21" s="146">
        <f t="shared" si="1"/>
        <v>0</v>
      </c>
      <c r="N21" s="146">
        <f t="shared" si="2"/>
        <v>0</v>
      </c>
      <c r="O21" s="146">
        <f t="shared" si="3"/>
        <v>0</v>
      </c>
      <c r="P21" s="299" t="str">
        <f t="shared" si="9"/>
        <v xml:space="preserve"> - </v>
      </c>
      <c r="Q21" s="146">
        <f t="shared" si="4"/>
        <v>0</v>
      </c>
      <c r="R21" s="146">
        <f t="shared" si="5"/>
        <v>0</v>
      </c>
      <c r="S21" s="146">
        <f t="shared" si="5"/>
        <v>0</v>
      </c>
      <c r="T21" s="146">
        <f t="shared" si="5"/>
        <v>0</v>
      </c>
      <c r="U21" s="146">
        <f t="shared" si="5"/>
        <v>0</v>
      </c>
      <c r="V21" s="146">
        <f t="shared" si="5"/>
        <v>0</v>
      </c>
      <c r="W21" s="146">
        <f t="shared" si="10"/>
        <v>0</v>
      </c>
      <c r="X21" s="146" t="str">
        <f t="shared" si="11"/>
        <v/>
      </c>
      <c r="Y21" s="146" t="str">
        <f t="shared" si="12"/>
        <v/>
      </c>
    </row>
    <row r="22" spans="1:25" s="42" customFormat="1" x14ac:dyDescent="0.2">
      <c r="A22" s="453" t="str">
        <f>'0'!$A$4</f>
        <v>………………..</v>
      </c>
      <c r="B22" s="474">
        <f>'0'!$A$2</f>
        <v>46112</v>
      </c>
      <c r="C22" s="474" t="s">
        <v>1242</v>
      </c>
      <c r="D22" s="22"/>
      <c r="E22" s="24"/>
      <c r="F22" s="24"/>
      <c r="G22" s="15"/>
      <c r="H22" s="54"/>
      <c r="I22" s="25"/>
      <c r="J22" s="25"/>
      <c r="K22" s="25"/>
      <c r="L22" s="298" t="str">
        <f t="shared" si="8"/>
        <v/>
      </c>
      <c r="M22" s="146">
        <f t="shared" si="1"/>
        <v>0</v>
      </c>
      <c r="N22" s="146">
        <f t="shared" si="2"/>
        <v>0</v>
      </c>
      <c r="O22" s="146">
        <f t="shared" si="3"/>
        <v>0</v>
      </c>
      <c r="P22" s="299" t="str">
        <f t="shared" si="9"/>
        <v xml:space="preserve"> - </v>
      </c>
      <c r="Q22" s="146">
        <f t="shared" si="4"/>
        <v>0</v>
      </c>
      <c r="R22" s="146">
        <f t="shared" si="5"/>
        <v>0</v>
      </c>
      <c r="S22" s="146">
        <f t="shared" si="5"/>
        <v>0</v>
      </c>
      <c r="T22" s="146">
        <f t="shared" si="5"/>
        <v>0</v>
      </c>
      <c r="U22" s="146">
        <f t="shared" si="5"/>
        <v>0</v>
      </c>
      <c r="V22" s="146">
        <f t="shared" si="5"/>
        <v>0</v>
      </c>
      <c r="W22" s="146">
        <f t="shared" si="10"/>
        <v>0</v>
      </c>
      <c r="X22" s="146" t="str">
        <f t="shared" si="11"/>
        <v/>
      </c>
      <c r="Y22" s="146" t="str">
        <f t="shared" si="12"/>
        <v/>
      </c>
    </row>
    <row r="23" spans="1:25" s="42" customFormat="1" x14ac:dyDescent="0.2">
      <c r="A23" s="453" t="str">
        <f>'0'!$A$4</f>
        <v>………………..</v>
      </c>
      <c r="B23" s="474">
        <f>'0'!$A$2</f>
        <v>46112</v>
      </c>
      <c r="C23" s="474" t="s">
        <v>1242</v>
      </c>
      <c r="D23" s="22"/>
      <c r="E23" s="24"/>
      <c r="F23" s="24"/>
      <c r="G23" s="15"/>
      <c r="H23" s="54"/>
      <c r="I23" s="25"/>
      <c r="J23" s="25"/>
      <c r="K23" s="25"/>
      <c r="L23" s="298" t="str">
        <f t="shared" si="8"/>
        <v/>
      </c>
      <c r="M23" s="146">
        <f t="shared" si="1"/>
        <v>0</v>
      </c>
      <c r="N23" s="146">
        <f t="shared" si="2"/>
        <v>0</v>
      </c>
      <c r="O23" s="146">
        <f t="shared" si="3"/>
        <v>0</v>
      </c>
      <c r="P23" s="299" t="str">
        <f t="shared" si="9"/>
        <v xml:space="preserve"> - </v>
      </c>
      <c r="Q23" s="146">
        <f t="shared" si="4"/>
        <v>0</v>
      </c>
      <c r="R23" s="146">
        <f t="shared" si="5"/>
        <v>0</v>
      </c>
      <c r="S23" s="146">
        <f t="shared" si="5"/>
        <v>0</v>
      </c>
      <c r="T23" s="146">
        <f t="shared" si="5"/>
        <v>0</v>
      </c>
      <c r="U23" s="146">
        <f t="shared" si="5"/>
        <v>0</v>
      </c>
      <c r="V23" s="146">
        <f t="shared" si="5"/>
        <v>0</v>
      </c>
      <c r="W23" s="146">
        <f t="shared" si="10"/>
        <v>0</v>
      </c>
      <c r="X23" s="146" t="str">
        <f t="shared" si="11"/>
        <v/>
      </c>
      <c r="Y23" s="146" t="str">
        <f t="shared" si="12"/>
        <v/>
      </c>
    </row>
    <row r="24" spans="1:25" s="42" customFormat="1" x14ac:dyDescent="0.2">
      <c r="A24" s="453" t="str">
        <f>'0'!$A$4</f>
        <v>………………..</v>
      </c>
      <c r="B24" s="474">
        <f>'0'!$A$2</f>
        <v>46112</v>
      </c>
      <c r="C24" s="474" t="s">
        <v>1242</v>
      </c>
      <c r="D24" s="22"/>
      <c r="E24" s="24"/>
      <c r="F24" s="24"/>
      <c r="G24" s="15"/>
      <c r="H24" s="54"/>
      <c r="I24" s="25"/>
      <c r="J24" s="25"/>
      <c r="K24" s="25"/>
      <c r="L24" s="298" t="str">
        <f t="shared" si="8"/>
        <v/>
      </c>
      <c r="M24" s="146">
        <f t="shared" si="1"/>
        <v>0</v>
      </c>
      <c r="N24" s="146">
        <f t="shared" si="2"/>
        <v>0</v>
      </c>
      <c r="O24" s="146">
        <f t="shared" si="3"/>
        <v>0</v>
      </c>
      <c r="P24" s="299" t="str">
        <f t="shared" si="9"/>
        <v xml:space="preserve"> - </v>
      </c>
      <c r="Q24" s="146">
        <f t="shared" si="4"/>
        <v>0</v>
      </c>
      <c r="R24" s="146">
        <f t="shared" si="5"/>
        <v>0</v>
      </c>
      <c r="S24" s="146">
        <f t="shared" si="5"/>
        <v>0</v>
      </c>
      <c r="T24" s="146">
        <f t="shared" si="5"/>
        <v>0</v>
      </c>
      <c r="U24" s="146">
        <f t="shared" si="5"/>
        <v>0</v>
      </c>
      <c r="V24" s="146">
        <f t="shared" si="5"/>
        <v>0</v>
      </c>
      <c r="W24" s="146">
        <f t="shared" si="10"/>
        <v>0</v>
      </c>
      <c r="X24" s="146" t="str">
        <f t="shared" si="11"/>
        <v/>
      </c>
      <c r="Y24" s="146" t="str">
        <f t="shared" si="12"/>
        <v/>
      </c>
    </row>
    <row r="25" spans="1:25" s="42" customFormat="1" x14ac:dyDescent="0.2">
      <c r="A25" s="453" t="str">
        <f>'0'!$A$4</f>
        <v>………………..</v>
      </c>
      <c r="B25" s="474">
        <f>'0'!$A$2</f>
        <v>46112</v>
      </c>
      <c r="C25" s="474" t="s">
        <v>1242</v>
      </c>
      <c r="D25" s="22"/>
      <c r="E25" s="24"/>
      <c r="F25" s="24"/>
      <c r="G25" s="15"/>
      <c r="H25" s="54"/>
      <c r="I25" s="25"/>
      <c r="J25" s="25"/>
      <c r="K25" s="25"/>
      <c r="L25" s="298" t="str">
        <f t="shared" si="8"/>
        <v/>
      </c>
      <c r="M25" s="146">
        <f t="shared" si="1"/>
        <v>0</v>
      </c>
      <c r="N25" s="146">
        <f t="shared" si="2"/>
        <v>0</v>
      </c>
      <c r="O25" s="146">
        <f t="shared" si="3"/>
        <v>0</v>
      </c>
      <c r="P25" s="299" t="str">
        <f t="shared" si="9"/>
        <v xml:space="preserve"> - </v>
      </c>
      <c r="Q25" s="146">
        <f t="shared" si="4"/>
        <v>0</v>
      </c>
      <c r="R25" s="146">
        <f t="shared" si="5"/>
        <v>0</v>
      </c>
      <c r="S25" s="146">
        <f t="shared" si="5"/>
        <v>0</v>
      </c>
      <c r="T25" s="146">
        <f t="shared" si="5"/>
        <v>0</v>
      </c>
      <c r="U25" s="146">
        <f t="shared" si="5"/>
        <v>0</v>
      </c>
      <c r="V25" s="146">
        <f t="shared" si="5"/>
        <v>0</v>
      </c>
      <c r="W25" s="146">
        <f t="shared" si="10"/>
        <v>0</v>
      </c>
      <c r="X25" s="146" t="str">
        <f t="shared" si="11"/>
        <v/>
      </c>
      <c r="Y25" s="146" t="str">
        <f t="shared" si="12"/>
        <v/>
      </c>
    </row>
    <row r="26" spans="1:25" s="42" customFormat="1" x14ac:dyDescent="0.2">
      <c r="A26" s="453" t="str">
        <f>'0'!$A$4</f>
        <v>………………..</v>
      </c>
      <c r="B26" s="474">
        <f>'0'!$A$2</f>
        <v>46112</v>
      </c>
      <c r="C26" s="474" t="s">
        <v>1242</v>
      </c>
      <c r="D26" s="22"/>
      <c r="E26" s="24"/>
      <c r="F26" s="24"/>
      <c r="G26" s="109"/>
      <c r="H26" s="54"/>
      <c r="I26" s="25"/>
      <c r="J26" s="25"/>
      <c r="K26" s="23"/>
      <c r="L26" s="298" t="str">
        <f t="shared" si="8"/>
        <v/>
      </c>
      <c r="M26" s="146">
        <f t="shared" si="1"/>
        <v>0</v>
      </c>
      <c r="N26" s="146">
        <f t="shared" si="2"/>
        <v>0</v>
      </c>
      <c r="O26" s="146">
        <f t="shared" si="3"/>
        <v>0</v>
      </c>
      <c r="P26" s="299" t="str">
        <f t="shared" si="9"/>
        <v xml:space="preserve"> - </v>
      </c>
      <c r="Q26" s="146">
        <f t="shared" si="4"/>
        <v>0</v>
      </c>
      <c r="R26" s="146">
        <f t="shared" si="5"/>
        <v>0</v>
      </c>
      <c r="S26" s="146">
        <f t="shared" si="5"/>
        <v>0</v>
      </c>
      <c r="T26" s="146">
        <f t="shared" si="5"/>
        <v>0</v>
      </c>
      <c r="U26" s="146">
        <f t="shared" si="5"/>
        <v>0</v>
      </c>
      <c r="V26" s="146">
        <f t="shared" si="5"/>
        <v>0</v>
      </c>
      <c r="W26" s="146">
        <f t="shared" si="10"/>
        <v>0</v>
      </c>
      <c r="X26" s="146" t="str">
        <f t="shared" si="11"/>
        <v/>
      </c>
      <c r="Y26" s="146" t="str">
        <f t="shared" si="12"/>
        <v/>
      </c>
    </row>
    <row r="27" spans="1:25" s="42" customFormat="1" x14ac:dyDescent="0.2">
      <c r="A27" s="453" t="str">
        <f>'0'!$A$4</f>
        <v>………………..</v>
      </c>
      <c r="B27" s="474">
        <f>'0'!$A$2</f>
        <v>46112</v>
      </c>
      <c r="C27" s="474" t="s">
        <v>1242</v>
      </c>
      <c r="D27" s="22"/>
      <c r="E27" s="24"/>
      <c r="F27" s="24"/>
      <c r="G27" s="15"/>
      <c r="H27" s="54"/>
      <c r="I27" s="25"/>
      <c r="J27" s="25"/>
      <c r="K27" s="25"/>
      <c r="L27" s="298" t="str">
        <f t="shared" si="8"/>
        <v/>
      </c>
      <c r="M27" s="146">
        <f t="shared" si="1"/>
        <v>0</v>
      </c>
      <c r="N27" s="146">
        <f t="shared" si="2"/>
        <v>0</v>
      </c>
      <c r="O27" s="146">
        <f t="shared" si="3"/>
        <v>0</v>
      </c>
      <c r="P27" s="299" t="str">
        <f t="shared" si="9"/>
        <v xml:space="preserve"> - </v>
      </c>
      <c r="Q27" s="146">
        <f t="shared" si="4"/>
        <v>0</v>
      </c>
      <c r="R27" s="146">
        <f t="shared" si="5"/>
        <v>0</v>
      </c>
      <c r="S27" s="146">
        <f t="shared" si="5"/>
        <v>0</v>
      </c>
      <c r="T27" s="146">
        <f t="shared" si="5"/>
        <v>0</v>
      </c>
      <c r="U27" s="146">
        <f t="shared" si="5"/>
        <v>0</v>
      </c>
      <c r="V27" s="146">
        <f t="shared" si="5"/>
        <v>0</v>
      </c>
      <c r="W27" s="146">
        <f t="shared" si="10"/>
        <v>0</v>
      </c>
      <c r="X27" s="146" t="str">
        <f t="shared" si="11"/>
        <v/>
      </c>
      <c r="Y27" s="146" t="str">
        <f t="shared" si="12"/>
        <v/>
      </c>
    </row>
    <row r="28" spans="1:25" s="42" customFormat="1" x14ac:dyDescent="0.2">
      <c r="A28" s="453" t="str">
        <f>'0'!$A$4</f>
        <v>………………..</v>
      </c>
      <c r="B28" s="474">
        <f>'0'!$A$2</f>
        <v>46112</v>
      </c>
      <c r="C28" s="474" t="s">
        <v>1242</v>
      </c>
      <c r="D28" s="22"/>
      <c r="E28" s="24"/>
      <c r="F28" s="24"/>
      <c r="G28" s="15"/>
      <c r="H28" s="54"/>
      <c r="I28" s="25"/>
      <c r="J28" s="25"/>
      <c r="K28" s="23"/>
      <c r="L28" s="298" t="str">
        <f t="shared" si="8"/>
        <v/>
      </c>
      <c r="M28" s="146">
        <f t="shared" si="1"/>
        <v>0</v>
      </c>
      <c r="N28" s="146">
        <f t="shared" si="2"/>
        <v>0</v>
      </c>
      <c r="O28" s="146">
        <f t="shared" si="3"/>
        <v>0</v>
      </c>
      <c r="P28" s="299" t="str">
        <f t="shared" si="9"/>
        <v xml:space="preserve"> - </v>
      </c>
      <c r="Q28" s="146">
        <f t="shared" si="4"/>
        <v>0</v>
      </c>
      <c r="R28" s="146">
        <f t="shared" si="5"/>
        <v>0</v>
      </c>
      <c r="S28" s="146">
        <f t="shared" si="5"/>
        <v>0</v>
      </c>
      <c r="T28" s="146">
        <f t="shared" si="5"/>
        <v>0</v>
      </c>
      <c r="U28" s="146">
        <f t="shared" si="5"/>
        <v>0</v>
      </c>
      <c r="V28" s="146">
        <f t="shared" si="5"/>
        <v>0</v>
      </c>
      <c r="W28" s="146">
        <f t="shared" si="10"/>
        <v>0</v>
      </c>
      <c r="X28" s="146" t="str">
        <f t="shared" si="11"/>
        <v/>
      </c>
      <c r="Y28" s="146" t="str">
        <f t="shared" si="12"/>
        <v/>
      </c>
    </row>
    <row r="29" spans="1:25" s="42" customFormat="1" x14ac:dyDescent="0.2">
      <c r="A29" s="453" t="str">
        <f>'0'!$A$4</f>
        <v>………………..</v>
      </c>
      <c r="B29" s="474">
        <f>'0'!$A$2</f>
        <v>46112</v>
      </c>
      <c r="C29" s="474" t="s">
        <v>1242</v>
      </c>
      <c r="D29" s="22"/>
      <c r="E29" s="24"/>
      <c r="F29" s="24"/>
      <c r="G29" s="109"/>
      <c r="H29" s="54"/>
      <c r="I29" s="25"/>
      <c r="J29" s="25"/>
      <c r="K29" s="23"/>
      <c r="L29" s="298" t="str">
        <f t="shared" si="8"/>
        <v/>
      </c>
      <c r="M29" s="146">
        <f t="shared" si="1"/>
        <v>0</v>
      </c>
      <c r="N29" s="146">
        <f t="shared" si="2"/>
        <v>0</v>
      </c>
      <c r="O29" s="146">
        <f t="shared" si="3"/>
        <v>0</v>
      </c>
      <c r="P29" s="299" t="str">
        <f t="shared" si="9"/>
        <v xml:space="preserve"> - </v>
      </c>
      <c r="Q29" s="146">
        <f t="shared" si="4"/>
        <v>0</v>
      </c>
      <c r="R29" s="146">
        <f t="shared" si="5"/>
        <v>0</v>
      </c>
      <c r="S29" s="146">
        <f t="shared" si="5"/>
        <v>0</v>
      </c>
      <c r="T29" s="146">
        <f t="shared" si="5"/>
        <v>0</v>
      </c>
      <c r="U29" s="146">
        <f t="shared" si="5"/>
        <v>0</v>
      </c>
      <c r="V29" s="146">
        <f t="shared" si="5"/>
        <v>0</v>
      </c>
      <c r="W29" s="146">
        <f t="shared" si="10"/>
        <v>0</v>
      </c>
      <c r="X29" s="146" t="str">
        <f t="shared" si="11"/>
        <v/>
      </c>
      <c r="Y29" s="146" t="str">
        <f t="shared" si="12"/>
        <v/>
      </c>
    </row>
    <row r="30" spans="1:25" s="42" customFormat="1" x14ac:dyDescent="0.2">
      <c r="A30" s="453" t="str">
        <f>'0'!$A$4</f>
        <v>………………..</v>
      </c>
      <c r="B30" s="474">
        <f>'0'!$A$2</f>
        <v>46112</v>
      </c>
      <c r="C30" s="474" t="s">
        <v>1242</v>
      </c>
      <c r="D30" s="22"/>
      <c r="E30" s="24"/>
      <c r="F30" s="24"/>
      <c r="G30" s="15"/>
      <c r="H30" s="54"/>
      <c r="I30" s="25"/>
      <c r="J30" s="25"/>
      <c r="K30" s="23"/>
      <c r="L30" s="298" t="str">
        <f t="shared" si="8"/>
        <v/>
      </c>
      <c r="M30" s="146">
        <f t="shared" si="1"/>
        <v>0</v>
      </c>
      <c r="N30" s="146">
        <f t="shared" si="2"/>
        <v>0</v>
      </c>
      <c r="O30" s="146">
        <f t="shared" si="3"/>
        <v>0</v>
      </c>
      <c r="P30" s="299" t="str">
        <f t="shared" si="9"/>
        <v xml:space="preserve"> - </v>
      </c>
      <c r="Q30" s="146">
        <f t="shared" si="4"/>
        <v>0</v>
      </c>
      <c r="R30" s="146">
        <f t="shared" si="5"/>
        <v>0</v>
      </c>
      <c r="S30" s="146">
        <f t="shared" si="5"/>
        <v>0</v>
      </c>
      <c r="T30" s="146">
        <f t="shared" si="5"/>
        <v>0</v>
      </c>
      <c r="U30" s="146">
        <f t="shared" si="5"/>
        <v>0</v>
      </c>
      <c r="V30" s="146">
        <f t="shared" si="5"/>
        <v>0</v>
      </c>
      <c r="W30" s="146">
        <f t="shared" si="10"/>
        <v>0</v>
      </c>
      <c r="X30" s="146" t="str">
        <f t="shared" si="11"/>
        <v/>
      </c>
      <c r="Y30" s="146" t="str">
        <f t="shared" si="12"/>
        <v/>
      </c>
    </row>
    <row r="31" spans="1:25" s="42" customFormat="1" x14ac:dyDescent="0.2">
      <c r="A31" s="453" t="str">
        <f>'0'!$A$4</f>
        <v>………………..</v>
      </c>
      <c r="B31" s="474">
        <f>'0'!$A$2</f>
        <v>46112</v>
      </c>
      <c r="C31" s="474" t="s">
        <v>1242</v>
      </c>
      <c r="D31" s="22"/>
      <c r="E31" s="24"/>
      <c r="F31" s="24"/>
      <c r="G31" s="109"/>
      <c r="H31" s="54"/>
      <c r="I31" s="25"/>
      <c r="J31" s="25"/>
      <c r="K31" s="23"/>
      <c r="L31" s="298" t="str">
        <f t="shared" si="8"/>
        <v/>
      </c>
      <c r="M31" s="146">
        <f t="shared" si="1"/>
        <v>0</v>
      </c>
      <c r="N31" s="146">
        <f t="shared" si="2"/>
        <v>0</v>
      </c>
      <c r="O31" s="146">
        <f t="shared" si="3"/>
        <v>0</v>
      </c>
      <c r="P31" s="299" t="str">
        <f t="shared" si="9"/>
        <v xml:space="preserve"> - </v>
      </c>
      <c r="Q31" s="146">
        <f t="shared" si="4"/>
        <v>0</v>
      </c>
      <c r="R31" s="146">
        <f t="shared" si="5"/>
        <v>0</v>
      </c>
      <c r="S31" s="146">
        <f t="shared" si="5"/>
        <v>0</v>
      </c>
      <c r="T31" s="146">
        <f t="shared" si="5"/>
        <v>0</v>
      </c>
      <c r="U31" s="146">
        <f t="shared" si="5"/>
        <v>0</v>
      </c>
      <c r="V31" s="146">
        <f t="shared" si="5"/>
        <v>0</v>
      </c>
      <c r="W31" s="146">
        <f t="shared" si="10"/>
        <v>0</v>
      </c>
      <c r="X31" s="146" t="str">
        <f t="shared" si="11"/>
        <v/>
      </c>
      <c r="Y31" s="146" t="str">
        <f t="shared" si="12"/>
        <v/>
      </c>
    </row>
    <row r="32" spans="1:25" s="42" customFormat="1" x14ac:dyDescent="0.2">
      <c r="A32" s="453" t="str">
        <f>'0'!$A$4</f>
        <v>………………..</v>
      </c>
      <c r="B32" s="474">
        <f>'0'!$A$2</f>
        <v>46112</v>
      </c>
      <c r="C32" s="474" t="s">
        <v>1242</v>
      </c>
      <c r="D32" s="22"/>
      <c r="E32" s="24"/>
      <c r="F32" s="24"/>
      <c r="G32" s="15"/>
      <c r="H32" s="54"/>
      <c r="I32" s="25"/>
      <c r="J32" s="25"/>
      <c r="K32" s="23"/>
      <c r="L32" s="298" t="str">
        <f t="shared" si="8"/>
        <v/>
      </c>
      <c r="M32" s="146">
        <f t="shared" si="1"/>
        <v>0</v>
      </c>
      <c r="N32" s="146">
        <f t="shared" si="2"/>
        <v>0</v>
      </c>
      <c r="O32" s="146">
        <f t="shared" si="3"/>
        <v>0</v>
      </c>
      <c r="P32" s="299" t="str">
        <f t="shared" si="9"/>
        <v xml:space="preserve"> - </v>
      </c>
      <c r="Q32" s="146">
        <f t="shared" si="4"/>
        <v>0</v>
      </c>
      <c r="R32" s="146">
        <f t="shared" si="5"/>
        <v>0</v>
      </c>
      <c r="S32" s="146">
        <f t="shared" si="5"/>
        <v>0</v>
      </c>
      <c r="T32" s="146">
        <f t="shared" si="5"/>
        <v>0</v>
      </c>
      <c r="U32" s="146">
        <f t="shared" si="5"/>
        <v>0</v>
      </c>
      <c r="V32" s="146">
        <f t="shared" si="5"/>
        <v>0</v>
      </c>
      <c r="W32" s="146">
        <f t="shared" si="10"/>
        <v>0</v>
      </c>
      <c r="X32" s="146" t="str">
        <f t="shared" si="11"/>
        <v/>
      </c>
      <c r="Y32" s="146" t="str">
        <f t="shared" si="12"/>
        <v/>
      </c>
    </row>
    <row r="33" spans="1:26" s="42" customFormat="1" x14ac:dyDescent="0.2">
      <c r="A33" s="453" t="str">
        <f>'0'!$A$4</f>
        <v>………………..</v>
      </c>
      <c r="B33" s="474">
        <f>'0'!$A$2</f>
        <v>46112</v>
      </c>
      <c r="C33" s="474" t="s">
        <v>1242</v>
      </c>
      <c r="D33" s="22"/>
      <c r="E33" s="24"/>
      <c r="F33" s="24"/>
      <c r="G33" s="109"/>
      <c r="H33" s="54"/>
      <c r="I33" s="25"/>
      <c r="J33" s="25"/>
      <c r="K33" s="23"/>
      <c r="L33" s="298" t="str">
        <f t="shared" si="8"/>
        <v/>
      </c>
      <c r="M33" s="146">
        <f t="shared" si="1"/>
        <v>0</v>
      </c>
      <c r="N33" s="146">
        <f t="shared" si="2"/>
        <v>0</v>
      </c>
      <c r="O33" s="146">
        <f t="shared" si="3"/>
        <v>0</v>
      </c>
      <c r="P33" s="299" t="str">
        <f t="shared" si="9"/>
        <v xml:space="preserve"> - </v>
      </c>
      <c r="Q33" s="146">
        <f t="shared" si="4"/>
        <v>0</v>
      </c>
      <c r="R33" s="146">
        <f t="shared" si="5"/>
        <v>0</v>
      </c>
      <c r="S33" s="146">
        <f t="shared" si="5"/>
        <v>0</v>
      </c>
      <c r="T33" s="146">
        <f t="shared" si="5"/>
        <v>0</v>
      </c>
      <c r="U33" s="146">
        <f t="shared" si="5"/>
        <v>0</v>
      </c>
      <c r="V33" s="146">
        <f t="shared" si="5"/>
        <v>0</v>
      </c>
      <c r="W33" s="146">
        <f t="shared" si="10"/>
        <v>0</v>
      </c>
      <c r="X33" s="146" t="str">
        <f t="shared" si="11"/>
        <v/>
      </c>
      <c r="Y33" s="146" t="str">
        <f t="shared" si="12"/>
        <v/>
      </c>
    </row>
    <row r="34" spans="1:26" x14ac:dyDescent="0.2">
      <c r="A34" s="453" t="str">
        <f>'0'!$A$4</f>
        <v>………………..</v>
      </c>
      <c r="B34" s="474">
        <f>'0'!$A$2</f>
        <v>46112</v>
      </c>
      <c r="C34" s="474" t="s">
        <v>1242</v>
      </c>
      <c r="D34" s="22"/>
      <c r="E34" s="24"/>
      <c r="F34" s="24"/>
      <c r="G34" s="15"/>
      <c r="H34" s="54"/>
      <c r="I34" s="25"/>
      <c r="J34" s="25"/>
      <c r="K34" s="23"/>
      <c r="L34" s="298" t="str">
        <f t="shared" si="8"/>
        <v/>
      </c>
      <c r="M34" s="146">
        <f t="shared" si="1"/>
        <v>0</v>
      </c>
      <c r="N34" s="146">
        <f t="shared" si="2"/>
        <v>0</v>
      </c>
      <c r="O34" s="146">
        <f t="shared" si="3"/>
        <v>0</v>
      </c>
      <c r="P34" s="299" t="str">
        <f t="shared" si="9"/>
        <v xml:space="preserve"> - </v>
      </c>
      <c r="Q34" s="146">
        <f t="shared" si="4"/>
        <v>0</v>
      </c>
      <c r="R34" s="146">
        <f t="shared" si="5"/>
        <v>0</v>
      </c>
      <c r="S34" s="146">
        <f t="shared" si="5"/>
        <v>0</v>
      </c>
      <c r="T34" s="146">
        <f t="shared" si="5"/>
        <v>0</v>
      </c>
      <c r="U34" s="146">
        <f t="shared" si="5"/>
        <v>0</v>
      </c>
      <c r="V34" s="146">
        <f t="shared" si="5"/>
        <v>0</v>
      </c>
      <c r="W34" s="146">
        <f t="shared" si="10"/>
        <v>0</v>
      </c>
      <c r="X34" s="146" t="str">
        <f t="shared" si="11"/>
        <v/>
      </c>
      <c r="Y34" s="146" t="str">
        <f t="shared" si="12"/>
        <v/>
      </c>
    </row>
    <row r="35" spans="1:26" x14ac:dyDescent="0.2">
      <c r="A35" s="453" t="str">
        <f>'0'!$A$4</f>
        <v>………………..</v>
      </c>
      <c r="B35" s="474">
        <f>'0'!$A$2</f>
        <v>46112</v>
      </c>
      <c r="C35" s="474" t="s">
        <v>1242</v>
      </c>
      <c r="D35" s="22"/>
      <c r="E35" s="24"/>
      <c r="F35" s="24"/>
      <c r="G35" s="109"/>
      <c r="H35" s="54"/>
      <c r="I35" s="25"/>
      <c r="J35" s="25"/>
      <c r="K35" s="23"/>
      <c r="L35" s="298" t="str">
        <f t="shared" si="8"/>
        <v/>
      </c>
      <c r="M35" s="146">
        <f t="shared" si="1"/>
        <v>0</v>
      </c>
      <c r="N35" s="146">
        <f t="shared" si="2"/>
        <v>0</v>
      </c>
      <c r="O35" s="146">
        <f t="shared" si="3"/>
        <v>0</v>
      </c>
      <c r="P35" s="299" t="str">
        <f t="shared" si="9"/>
        <v xml:space="preserve"> - </v>
      </c>
      <c r="Q35" s="146">
        <f t="shared" si="4"/>
        <v>0</v>
      </c>
      <c r="R35" s="146">
        <f t="shared" si="5"/>
        <v>0</v>
      </c>
      <c r="S35" s="146">
        <f t="shared" si="5"/>
        <v>0</v>
      </c>
      <c r="T35" s="146">
        <f t="shared" si="5"/>
        <v>0</v>
      </c>
      <c r="U35" s="146">
        <f t="shared" si="5"/>
        <v>0</v>
      </c>
      <c r="V35" s="146">
        <f t="shared" si="5"/>
        <v>0</v>
      </c>
      <c r="W35" s="146">
        <f t="shared" si="10"/>
        <v>0</v>
      </c>
      <c r="X35" s="146" t="str">
        <f t="shared" si="11"/>
        <v/>
      </c>
      <c r="Y35" s="146" t="str">
        <f t="shared" si="12"/>
        <v/>
      </c>
    </row>
    <row r="36" spans="1:26" x14ac:dyDescent="0.2">
      <c r="A36" s="453" t="str">
        <f>'0'!$A$4</f>
        <v>………………..</v>
      </c>
      <c r="B36" s="474">
        <f>'0'!$A$2</f>
        <v>46112</v>
      </c>
      <c r="C36" s="474" t="s">
        <v>1242</v>
      </c>
      <c r="D36" s="22"/>
      <c r="E36" s="24"/>
      <c r="F36" s="24"/>
      <c r="G36" s="15"/>
      <c r="H36" s="54"/>
      <c r="I36" s="25"/>
      <c r="J36" s="25"/>
      <c r="K36" s="25"/>
      <c r="L36" s="298" t="str">
        <f t="shared" si="8"/>
        <v/>
      </c>
      <c r="M36" s="146">
        <f t="shared" si="1"/>
        <v>0</v>
      </c>
      <c r="N36" s="146">
        <f t="shared" si="2"/>
        <v>0</v>
      </c>
      <c r="O36" s="146">
        <f t="shared" si="3"/>
        <v>0</v>
      </c>
      <c r="P36" s="299" t="str">
        <f t="shared" si="9"/>
        <v xml:space="preserve"> - </v>
      </c>
      <c r="Q36" s="146">
        <f t="shared" si="4"/>
        <v>0</v>
      </c>
      <c r="R36" s="146">
        <f t="shared" si="5"/>
        <v>0</v>
      </c>
      <c r="S36" s="146">
        <f t="shared" si="5"/>
        <v>0</v>
      </c>
      <c r="T36" s="146">
        <f t="shared" si="5"/>
        <v>0</v>
      </c>
      <c r="U36" s="146">
        <f t="shared" si="5"/>
        <v>0</v>
      </c>
      <c r="V36" s="146">
        <f t="shared" si="5"/>
        <v>0</v>
      </c>
      <c r="W36" s="146">
        <f t="shared" si="10"/>
        <v>0</v>
      </c>
      <c r="X36" s="146" t="str">
        <f t="shared" si="11"/>
        <v/>
      </c>
      <c r="Y36" s="146" t="str">
        <f t="shared" si="12"/>
        <v/>
      </c>
    </row>
    <row r="37" spans="1:26" x14ac:dyDescent="0.2">
      <c r="A37" s="453" t="str">
        <f>'0'!$A$4</f>
        <v>………………..</v>
      </c>
      <c r="B37" s="474">
        <f>'0'!$A$2</f>
        <v>46112</v>
      </c>
      <c r="C37" s="474" t="s">
        <v>1242</v>
      </c>
      <c r="D37" s="22"/>
      <c r="E37" s="24"/>
      <c r="F37" s="24"/>
      <c r="G37" s="109"/>
      <c r="H37" s="54"/>
      <c r="I37" s="25"/>
      <c r="J37" s="25"/>
      <c r="K37" s="23"/>
      <c r="L37" s="298" t="str">
        <f t="shared" si="8"/>
        <v/>
      </c>
      <c r="M37" s="146">
        <f t="shared" si="1"/>
        <v>0</v>
      </c>
      <c r="N37" s="146">
        <f t="shared" si="2"/>
        <v>0</v>
      </c>
      <c r="O37" s="146">
        <f t="shared" si="3"/>
        <v>0</v>
      </c>
      <c r="P37" s="299" t="str">
        <f t="shared" si="9"/>
        <v xml:space="preserve"> - </v>
      </c>
      <c r="Q37" s="146">
        <f t="shared" si="4"/>
        <v>0</v>
      </c>
      <c r="R37" s="146">
        <f t="shared" si="5"/>
        <v>0</v>
      </c>
      <c r="S37" s="146">
        <f t="shared" si="5"/>
        <v>0</v>
      </c>
      <c r="T37" s="146">
        <f t="shared" si="5"/>
        <v>0</v>
      </c>
      <c r="U37" s="146">
        <f t="shared" si="5"/>
        <v>0</v>
      </c>
      <c r="V37" s="146">
        <f t="shared" si="5"/>
        <v>0</v>
      </c>
      <c r="W37" s="146">
        <f t="shared" si="10"/>
        <v>0</v>
      </c>
      <c r="X37" s="146" t="str">
        <f t="shared" si="11"/>
        <v/>
      </c>
      <c r="Y37" s="146" t="str">
        <f t="shared" si="12"/>
        <v/>
      </c>
    </row>
    <row r="38" spans="1:26" ht="33.75" customHeight="1" thickBot="1" x14ac:dyDescent="0.25">
      <c r="A38" s="453" t="str">
        <f>'0'!$A$4</f>
        <v>………………..</v>
      </c>
      <c r="B38" s="474">
        <f>'0'!$A$2</f>
        <v>46112</v>
      </c>
      <c r="C38" s="474" t="s">
        <v>1256</v>
      </c>
      <c r="D38" s="846" t="str">
        <f>"Т16а ОПИС НА ДОГОВОРИТЕ ЗА ЗАКУПУВАНЕ НА НЕТЕКУЩИ АКТИВИ С МЗ, НЕПРИКЛЮЧИЛИ С ВДИГАНЕ НА КАПИТАЛА НА "&amp;'0'!$A$6&amp;"КЪМ  "&amp;TEXT(B47,"DD-MM-YYYY")</f>
        <v>Т16а ОПИС НА ДОГОВОРИТЕ ЗА ЗАКУПУВАНЕ НА НЕТЕКУЩИ АКТИВИ С МЗ, НЕПРИКЛЮЧИЛИ С ВДИГАНЕ НА КАПИТАЛА НА ЛЕЧЕБНО ЗАВЕДЕНИЕКЪМ  31-03-2026</v>
      </c>
      <c r="E38" s="846"/>
      <c r="F38" s="846"/>
      <c r="G38" s="846"/>
      <c r="H38" s="846"/>
      <c r="I38" s="846"/>
      <c r="J38" s="846"/>
      <c r="K38" s="846"/>
      <c r="L38" s="846"/>
      <c r="M38" s="846"/>
      <c r="N38" s="846"/>
      <c r="O38" s="846"/>
      <c r="P38" s="846"/>
      <c r="Q38" s="846"/>
      <c r="R38" s="846"/>
      <c r="S38" s="846"/>
      <c r="T38" s="846"/>
      <c r="U38" s="847"/>
      <c r="V38" s="157"/>
      <c r="W38" s="157"/>
    </row>
    <row r="39" spans="1:26" ht="8.25" customHeight="1" x14ac:dyDescent="0.2">
      <c r="B39" s="474"/>
      <c r="C39" s="474" t="s">
        <v>1256</v>
      </c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</row>
    <row r="40" spans="1:26" ht="8.25" customHeight="1" x14ac:dyDescent="0.2">
      <c r="B40" s="474"/>
      <c r="C40" s="474" t="s">
        <v>1256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</row>
    <row r="41" spans="1:26" s="48" customFormat="1" ht="15" customHeight="1" x14ac:dyDescent="0.2">
      <c r="A41" s="453" t="str">
        <f>'0'!$A$4</f>
        <v>………………..</v>
      </c>
      <c r="B41" s="474">
        <f>'0'!$A$2</f>
        <v>46112</v>
      </c>
      <c r="C41" s="474" t="s">
        <v>1256</v>
      </c>
      <c r="D41" s="851" t="s">
        <v>710</v>
      </c>
      <c r="E41" s="852"/>
      <c r="F41" s="848"/>
      <c r="G41" s="848" t="s">
        <v>711</v>
      </c>
      <c r="H41" s="828" t="s">
        <v>707</v>
      </c>
      <c r="I41" s="828"/>
      <c r="J41" s="828"/>
      <c r="K41" s="828"/>
      <c r="L41" s="828"/>
      <c r="M41" s="828"/>
      <c r="N41" s="828" t="s">
        <v>807</v>
      </c>
      <c r="O41" s="828"/>
      <c r="P41" s="828"/>
      <c r="Q41" s="850"/>
      <c r="R41" s="853"/>
      <c r="S41" s="854"/>
      <c r="T41" s="855"/>
      <c r="W41" s="36"/>
      <c r="X41" s="36"/>
      <c r="Y41" s="36"/>
      <c r="Z41" s="36"/>
    </row>
    <row r="42" spans="1:26" s="48" customFormat="1" ht="89.25" x14ac:dyDescent="0.2">
      <c r="A42" s="453" t="str">
        <f>'0'!$A$4</f>
        <v>………………..</v>
      </c>
      <c r="B42" s="474">
        <f>'0'!$A$2</f>
        <v>46112</v>
      </c>
      <c r="C42" s="474" t="s">
        <v>1256</v>
      </c>
      <c r="D42" s="162" t="s">
        <v>709</v>
      </c>
      <c r="E42" s="80" t="s">
        <v>804</v>
      </c>
      <c r="F42" s="163" t="s">
        <v>703</v>
      </c>
      <c r="G42" s="849"/>
      <c r="H42" s="164" t="s">
        <v>700</v>
      </c>
      <c r="I42" s="164" t="s">
        <v>806</v>
      </c>
      <c r="J42" s="164" t="s">
        <v>805</v>
      </c>
      <c r="K42" s="164" t="s">
        <v>701</v>
      </c>
      <c r="L42" s="164" t="s">
        <v>699</v>
      </c>
      <c r="M42" s="164" t="s">
        <v>704</v>
      </c>
      <c r="N42" s="165" t="s">
        <v>708</v>
      </c>
      <c r="O42" s="165" t="s">
        <v>705</v>
      </c>
      <c r="P42" s="166" t="s">
        <v>823</v>
      </c>
      <c r="Q42" s="80" t="s">
        <v>329</v>
      </c>
      <c r="R42" s="158" t="s">
        <v>824</v>
      </c>
      <c r="S42" s="158" t="s">
        <v>794</v>
      </c>
      <c r="T42" s="158" t="s">
        <v>826</v>
      </c>
      <c r="W42" s="36"/>
      <c r="X42" s="36"/>
      <c r="Y42" s="36"/>
      <c r="Z42" s="36"/>
    </row>
    <row r="43" spans="1:26" s="48" customFormat="1" x14ac:dyDescent="0.2">
      <c r="A43" s="453" t="str">
        <f>'0'!$A$4</f>
        <v>………………..</v>
      </c>
      <c r="B43" s="474">
        <f>'0'!$A$2</f>
        <v>46112</v>
      </c>
      <c r="C43" s="474" t="s">
        <v>1256</v>
      </c>
      <c r="D43" s="80">
        <v>1</v>
      </c>
      <c r="E43" s="80">
        <v>2</v>
      </c>
      <c r="F43" s="80">
        <v>3</v>
      </c>
      <c r="G43" s="80">
        <v>4</v>
      </c>
      <c r="H43" s="80">
        <v>5</v>
      </c>
      <c r="I43" s="80">
        <v>6</v>
      </c>
      <c r="J43" s="80">
        <v>7</v>
      </c>
      <c r="K43" s="80">
        <v>8</v>
      </c>
      <c r="L43" s="80">
        <v>9</v>
      </c>
      <c r="M43" s="80">
        <v>10</v>
      </c>
      <c r="N43" s="80">
        <v>11</v>
      </c>
      <c r="O43" s="80">
        <v>12</v>
      </c>
      <c r="P43" s="80">
        <v>13</v>
      </c>
      <c r="Q43" s="80">
        <v>14</v>
      </c>
      <c r="R43" s="36"/>
      <c r="S43" s="6"/>
      <c r="W43" s="36"/>
      <c r="X43" s="36"/>
      <c r="Y43" s="36"/>
      <c r="Z43" s="36"/>
    </row>
    <row r="44" spans="1:26" x14ac:dyDescent="0.2">
      <c r="A44" s="453" t="str">
        <f>'0'!$A$4</f>
        <v>………………..</v>
      </c>
      <c r="B44" s="474">
        <f>'0'!$A$2</f>
        <v>46112</v>
      </c>
      <c r="C44" s="474" t="s">
        <v>1256</v>
      </c>
      <c r="D44" s="740"/>
      <c r="E44" s="741"/>
      <c r="F44" s="742"/>
      <c r="G44" s="743"/>
      <c r="H44" s="167"/>
      <c r="I44" s="744"/>
      <c r="J44" s="744"/>
      <c r="K44" s="167"/>
      <c r="L44" s="168"/>
      <c r="M44" s="169"/>
      <c r="N44" s="169"/>
      <c r="O44" s="169"/>
      <c r="P44" s="169"/>
      <c r="Q44" s="745">
        <f>N44-O44</f>
        <v>0</v>
      </c>
      <c r="R44" s="746" t="str">
        <f>IF(D44="","",IF(G44="","Грешка - непопълнени данни",""))</f>
        <v/>
      </c>
      <c r="S44" s="746" t="str">
        <f>IF(COUNTBLANK(D44:P44)=13,"",IF(H44="999999999","",IF(ISNUMBER(VALUE(H44)),IF(LEN(H44)&lt;&gt;9,"Въведеното ЕИК е твърде късо или твърде дълго",IF(OR(MOD(MID(H44,1,1)*1+MID(H44,2,1)*2+MID(H44,3,1)*3+MID(H44,4,1)*4+MID(H44,5,1)*5+MID(H44,6,1)*6+MID(H44,7,1)*7+MID(H44,8,1)*8,11)-MID(H44,9,1)=0,AND(MOD(MID(H44,1,1)*3+MID(H44,2,1)*4+MID(H44,3,1)*5+MID(H44,4,1)*6+MID(H44,5,1)*7+MID(H44,6,1)*8+MID(H44,7,1)*9+MID(H44,8,1)*10,11)=10,MID(H44,9,1)*1=0),MOD(MID(H44,1,1)*3+MID(H44,2,1)*4+MID(H44,3,1)*5+MID(H44,4,1)*6+MID(H44,5,1)*7+MID(H44,6,1)*8+MID(H44,7,1)*9+MID(H44,8,1)*10,11)-MID(H44,9,1)=0),"","Въведеното ЕИК е невалидно")),"Въведеното ЕИК съдържа непозволени символи")))</f>
        <v/>
      </c>
      <c r="T44" s="746" t="str">
        <f>IF(G44="5. Договор ОП приключил",IF(Q44&lt;&gt;0,"Грешка",""),"")</f>
        <v/>
      </c>
      <c r="U44" s="48"/>
      <c r="V44" s="48"/>
    </row>
    <row r="45" spans="1:26" x14ac:dyDescent="0.2">
      <c r="A45" s="453" t="str">
        <f>'0'!$A$4</f>
        <v>………………..</v>
      </c>
      <c r="B45" s="474">
        <f>'0'!$A$2</f>
        <v>46112</v>
      </c>
      <c r="C45" s="474" t="s">
        <v>1256</v>
      </c>
      <c r="D45" s="740"/>
      <c r="E45" s="741"/>
      <c r="F45" s="742"/>
      <c r="G45" s="743"/>
      <c r="H45" s="160"/>
      <c r="I45" s="161"/>
      <c r="J45" s="161"/>
      <c r="K45" s="160"/>
      <c r="L45" s="168"/>
      <c r="M45" s="116"/>
      <c r="N45" s="116"/>
      <c r="O45" s="116"/>
      <c r="P45" s="116"/>
      <c r="Q45" s="746">
        <f t="shared" ref="Q45:Q108" si="13">N45-O45</f>
        <v>0</v>
      </c>
      <c r="R45" s="746" t="str">
        <f t="shared" ref="R45:R108" si="14">IF(D45="","",IF(G45="","Грешка - непопълнени данни",""))</f>
        <v/>
      </c>
      <c r="S45" s="746" t="str">
        <f t="shared" ref="S45:S108" si="15">IF(COUNTBLANK(D45:P45)=13,"",IF(H45="999999999","",IF(ISNUMBER(VALUE(H45)),IF(LEN(H45)&lt;&gt;9,"Въведеното ЕИК е твърде късо или твърде дълго",IF(OR(MOD(MID(H45,1,1)*1+MID(H45,2,1)*2+MID(H45,3,1)*3+MID(H45,4,1)*4+MID(H45,5,1)*5+MID(H45,6,1)*6+MID(H45,7,1)*7+MID(H45,8,1)*8,11)-MID(H45,9,1)=0,AND(MOD(MID(H45,1,1)*3+MID(H45,2,1)*4+MID(H45,3,1)*5+MID(H45,4,1)*6+MID(H45,5,1)*7+MID(H45,6,1)*8+MID(H45,7,1)*9+MID(H45,8,1)*10,11)=10,MID(H45,9,1)*1=0),MOD(MID(H45,1,1)*3+MID(H45,2,1)*4+MID(H45,3,1)*5+MID(H45,4,1)*6+MID(H45,5,1)*7+MID(H45,6,1)*8+MID(H45,7,1)*9+MID(H45,8,1)*10,11)-MID(H45,9,1)=0),"","Въведеното ЕИК е невалидно")),"Въведеното ЕИК съдържа непозволени символи")))</f>
        <v/>
      </c>
      <c r="T45" s="746" t="str">
        <f t="shared" ref="T45:T108" si="16">IF(G45="5. Договор ОП приключил",IF(Q45&lt;&gt;0,"Грешка",""),"")</f>
        <v/>
      </c>
      <c r="U45" s="48"/>
      <c r="V45" s="48"/>
    </row>
    <row r="46" spans="1:26" x14ac:dyDescent="0.2">
      <c r="A46" s="453" t="str">
        <f>'0'!$A$4</f>
        <v>………………..</v>
      </c>
      <c r="B46" s="474">
        <f>'0'!$A$2</f>
        <v>46112</v>
      </c>
      <c r="C46" s="474" t="s">
        <v>1256</v>
      </c>
      <c r="D46" s="740"/>
      <c r="E46" s="741"/>
      <c r="F46" s="742"/>
      <c r="G46" s="743"/>
      <c r="H46" s="160"/>
      <c r="I46" s="161"/>
      <c r="J46" s="161"/>
      <c r="K46" s="160"/>
      <c r="L46" s="168"/>
      <c r="M46" s="116"/>
      <c r="N46" s="116"/>
      <c r="O46" s="116"/>
      <c r="P46" s="747"/>
      <c r="Q46" s="746">
        <f t="shared" si="13"/>
        <v>0</v>
      </c>
      <c r="R46" s="746" t="str">
        <f t="shared" si="14"/>
        <v/>
      </c>
      <c r="S46" s="746" t="str">
        <f t="shared" si="15"/>
        <v/>
      </c>
      <c r="T46" s="746" t="str">
        <f t="shared" si="16"/>
        <v/>
      </c>
      <c r="U46" s="48"/>
      <c r="V46" s="48"/>
    </row>
    <row r="47" spans="1:26" x14ac:dyDescent="0.2">
      <c r="A47" s="453" t="str">
        <f>'0'!$A$4</f>
        <v>………………..</v>
      </c>
      <c r="B47" s="474">
        <f>'0'!$A$2</f>
        <v>46112</v>
      </c>
      <c r="C47" s="474" t="s">
        <v>1256</v>
      </c>
      <c r="D47" s="740"/>
      <c r="E47" s="741"/>
      <c r="F47" s="742"/>
      <c r="G47" s="743"/>
      <c r="H47" s="160"/>
      <c r="I47" s="161"/>
      <c r="J47" s="161"/>
      <c r="K47" s="160"/>
      <c r="L47" s="168"/>
      <c r="M47" s="116"/>
      <c r="N47" s="116"/>
      <c r="O47" s="116"/>
      <c r="P47" s="747"/>
      <c r="Q47" s="746">
        <f t="shared" si="13"/>
        <v>0</v>
      </c>
      <c r="R47" s="746" t="str">
        <f t="shared" si="14"/>
        <v/>
      </c>
      <c r="S47" s="746" t="str">
        <f t="shared" si="15"/>
        <v/>
      </c>
      <c r="T47" s="746" t="str">
        <f t="shared" si="16"/>
        <v/>
      </c>
      <c r="U47" s="48"/>
      <c r="V47" s="48"/>
    </row>
    <row r="48" spans="1:26" x14ac:dyDescent="0.2">
      <c r="A48" s="453" t="str">
        <f>'0'!$A$4</f>
        <v>………………..</v>
      </c>
      <c r="B48" s="474">
        <f>'0'!$A$2</f>
        <v>46112</v>
      </c>
      <c r="C48" s="474" t="s">
        <v>1256</v>
      </c>
      <c r="D48" s="740"/>
      <c r="E48" s="741"/>
      <c r="F48" s="742"/>
      <c r="G48" s="743"/>
      <c r="H48" s="160"/>
      <c r="I48" s="161"/>
      <c r="J48" s="161"/>
      <c r="K48" s="160"/>
      <c r="L48" s="168"/>
      <c r="M48" s="116"/>
      <c r="N48" s="747"/>
      <c r="O48" s="747"/>
      <c r="P48" s="747"/>
      <c r="Q48" s="746">
        <f t="shared" si="13"/>
        <v>0</v>
      </c>
      <c r="R48" s="746" t="str">
        <f t="shared" si="14"/>
        <v/>
      </c>
      <c r="S48" s="746" t="str">
        <f t="shared" si="15"/>
        <v/>
      </c>
      <c r="T48" s="746" t="str">
        <f t="shared" si="16"/>
        <v/>
      </c>
      <c r="U48" s="48"/>
      <c r="V48" s="48"/>
    </row>
    <row r="49" spans="1:22" x14ac:dyDescent="0.2">
      <c r="A49" s="453" t="str">
        <f>'0'!$A$4</f>
        <v>………………..</v>
      </c>
      <c r="B49" s="474">
        <f>'0'!$A$2</f>
        <v>46112</v>
      </c>
      <c r="C49" s="474" t="s">
        <v>1256</v>
      </c>
      <c r="D49" s="740"/>
      <c r="E49" s="741"/>
      <c r="F49" s="742"/>
      <c r="G49" s="743"/>
      <c r="H49" s="160"/>
      <c r="I49" s="161"/>
      <c r="J49" s="161"/>
      <c r="K49" s="160"/>
      <c r="L49" s="115"/>
      <c r="M49" s="116"/>
      <c r="N49" s="747"/>
      <c r="O49" s="747"/>
      <c r="P49" s="747"/>
      <c r="Q49" s="746">
        <f t="shared" si="13"/>
        <v>0</v>
      </c>
      <c r="R49" s="746" t="str">
        <f t="shared" si="14"/>
        <v/>
      </c>
      <c r="S49" s="746" t="str">
        <f t="shared" si="15"/>
        <v/>
      </c>
      <c r="T49" s="746" t="str">
        <f t="shared" si="16"/>
        <v/>
      </c>
      <c r="U49" s="48"/>
      <c r="V49" s="48"/>
    </row>
    <row r="50" spans="1:22" x14ac:dyDescent="0.2">
      <c r="A50" s="453" t="str">
        <f>'0'!$A$4</f>
        <v>………………..</v>
      </c>
      <c r="B50" s="474">
        <f>'0'!$A$2</f>
        <v>46112</v>
      </c>
      <c r="C50" s="474" t="s">
        <v>1256</v>
      </c>
      <c r="D50" s="740"/>
      <c r="E50" s="741"/>
      <c r="F50" s="742"/>
      <c r="G50" s="743"/>
      <c r="H50" s="748"/>
      <c r="I50" s="747"/>
      <c r="J50" s="747"/>
      <c r="K50" s="160"/>
      <c r="L50" s="115"/>
      <c r="M50" s="116"/>
      <c r="N50" s="747"/>
      <c r="O50" s="747"/>
      <c r="P50" s="747"/>
      <c r="Q50" s="746">
        <f t="shared" si="13"/>
        <v>0</v>
      </c>
      <c r="R50" s="746" t="str">
        <f t="shared" si="14"/>
        <v/>
      </c>
      <c r="S50" s="746" t="str">
        <f t="shared" si="15"/>
        <v/>
      </c>
      <c r="T50" s="746" t="str">
        <f t="shared" si="16"/>
        <v/>
      </c>
      <c r="U50" s="48"/>
      <c r="V50" s="48"/>
    </row>
    <row r="51" spans="1:22" x14ac:dyDescent="0.2">
      <c r="A51" s="453" t="str">
        <f>'0'!$A$4</f>
        <v>………………..</v>
      </c>
      <c r="B51" s="474">
        <f>'0'!$A$2</f>
        <v>46112</v>
      </c>
      <c r="C51" s="474" t="s">
        <v>1256</v>
      </c>
      <c r="D51" s="749"/>
      <c r="E51" s="741"/>
      <c r="F51" s="742"/>
      <c r="G51" s="743"/>
      <c r="H51" s="160"/>
      <c r="I51" s="161"/>
      <c r="J51" s="161"/>
      <c r="K51" s="160"/>
      <c r="L51" s="115"/>
      <c r="M51" s="116"/>
      <c r="N51" s="747"/>
      <c r="O51" s="747"/>
      <c r="P51" s="747"/>
      <c r="Q51" s="746">
        <f t="shared" si="13"/>
        <v>0</v>
      </c>
      <c r="R51" s="746" t="str">
        <f t="shared" si="14"/>
        <v/>
      </c>
      <c r="S51" s="746" t="str">
        <f t="shared" si="15"/>
        <v/>
      </c>
      <c r="T51" s="746" t="str">
        <f t="shared" si="16"/>
        <v/>
      </c>
      <c r="U51" s="48"/>
      <c r="V51" s="48"/>
    </row>
    <row r="52" spans="1:22" x14ac:dyDescent="0.2">
      <c r="A52" s="453" t="str">
        <f>'0'!$A$4</f>
        <v>………………..</v>
      </c>
      <c r="B52" s="474">
        <f>'0'!$A$2</f>
        <v>46112</v>
      </c>
      <c r="C52" s="474" t="s">
        <v>1256</v>
      </c>
      <c r="D52" s="749"/>
      <c r="E52" s="741"/>
      <c r="F52" s="742"/>
      <c r="G52" s="743"/>
      <c r="H52" s="160"/>
      <c r="I52" s="161"/>
      <c r="J52" s="161"/>
      <c r="K52" s="160"/>
      <c r="L52" s="115"/>
      <c r="M52" s="116"/>
      <c r="N52" s="747"/>
      <c r="O52" s="747"/>
      <c r="P52" s="747"/>
      <c r="Q52" s="746">
        <f t="shared" si="13"/>
        <v>0</v>
      </c>
      <c r="R52" s="746" t="str">
        <f t="shared" si="14"/>
        <v/>
      </c>
      <c r="S52" s="746" t="str">
        <f t="shared" si="15"/>
        <v/>
      </c>
      <c r="T52" s="746" t="str">
        <f t="shared" si="16"/>
        <v/>
      </c>
    </row>
    <row r="53" spans="1:22" x14ac:dyDescent="0.2">
      <c r="A53" s="453" t="str">
        <f>'0'!$A$4</f>
        <v>………………..</v>
      </c>
      <c r="B53" s="474">
        <f>'0'!$A$2</f>
        <v>46112</v>
      </c>
      <c r="C53" s="474" t="s">
        <v>1256</v>
      </c>
      <c r="D53" s="749"/>
      <c r="E53" s="741"/>
      <c r="F53" s="742"/>
      <c r="G53" s="743"/>
      <c r="H53" s="160"/>
      <c r="I53" s="161"/>
      <c r="J53" s="161"/>
      <c r="K53" s="160"/>
      <c r="L53" s="115"/>
      <c r="M53" s="116"/>
      <c r="N53" s="747"/>
      <c r="O53" s="747"/>
      <c r="P53" s="747"/>
      <c r="Q53" s="746">
        <f t="shared" si="13"/>
        <v>0</v>
      </c>
      <c r="R53" s="746" t="str">
        <f t="shared" si="14"/>
        <v/>
      </c>
      <c r="S53" s="746" t="str">
        <f t="shared" si="15"/>
        <v/>
      </c>
      <c r="T53" s="746" t="str">
        <f t="shared" si="16"/>
        <v/>
      </c>
    </row>
    <row r="54" spans="1:22" x14ac:dyDescent="0.2">
      <c r="A54" s="453" t="str">
        <f>'0'!$A$4</f>
        <v>………………..</v>
      </c>
      <c r="B54" s="474">
        <f>'0'!$A$2</f>
        <v>46112</v>
      </c>
      <c r="C54" s="474" t="s">
        <v>1256</v>
      </c>
      <c r="D54" s="749"/>
      <c r="E54" s="741"/>
      <c r="F54" s="742"/>
      <c r="G54" s="743"/>
      <c r="H54" s="160"/>
      <c r="I54" s="161"/>
      <c r="J54" s="161"/>
      <c r="K54" s="160"/>
      <c r="L54" s="115"/>
      <c r="M54" s="116"/>
      <c r="N54" s="747"/>
      <c r="O54" s="747"/>
      <c r="P54" s="747"/>
      <c r="Q54" s="746">
        <f t="shared" si="13"/>
        <v>0</v>
      </c>
      <c r="R54" s="746" t="str">
        <f t="shared" si="14"/>
        <v/>
      </c>
      <c r="S54" s="746" t="str">
        <f t="shared" si="15"/>
        <v/>
      </c>
      <c r="T54" s="746" t="str">
        <f t="shared" si="16"/>
        <v/>
      </c>
    </row>
    <row r="55" spans="1:22" x14ac:dyDescent="0.2">
      <c r="A55" s="453" t="str">
        <f>'0'!$A$4</f>
        <v>………………..</v>
      </c>
      <c r="B55" s="474">
        <f>'0'!$A$2</f>
        <v>46112</v>
      </c>
      <c r="C55" s="474" t="s">
        <v>1256</v>
      </c>
      <c r="D55" s="749"/>
      <c r="E55" s="741"/>
      <c r="F55" s="742"/>
      <c r="G55" s="743"/>
      <c r="H55" s="160"/>
      <c r="I55" s="161"/>
      <c r="J55" s="161"/>
      <c r="K55" s="160"/>
      <c r="L55" s="115"/>
      <c r="M55" s="116"/>
      <c r="N55" s="747"/>
      <c r="O55" s="747"/>
      <c r="P55" s="747"/>
      <c r="Q55" s="746">
        <f t="shared" si="13"/>
        <v>0</v>
      </c>
      <c r="R55" s="746" t="str">
        <f t="shared" si="14"/>
        <v/>
      </c>
      <c r="S55" s="746" t="str">
        <f t="shared" si="15"/>
        <v/>
      </c>
      <c r="T55" s="746" t="str">
        <f t="shared" si="16"/>
        <v/>
      </c>
    </row>
    <row r="56" spans="1:22" x14ac:dyDescent="0.2">
      <c r="A56" s="453" t="str">
        <f>'0'!$A$4</f>
        <v>………………..</v>
      </c>
      <c r="B56" s="474">
        <f>'0'!$A$2</f>
        <v>46112</v>
      </c>
      <c r="C56" s="474" t="s">
        <v>1256</v>
      </c>
      <c r="D56" s="749"/>
      <c r="E56" s="741"/>
      <c r="F56" s="742"/>
      <c r="G56" s="743"/>
      <c r="H56" s="160"/>
      <c r="I56" s="161"/>
      <c r="J56" s="161"/>
      <c r="K56" s="160"/>
      <c r="L56" s="115"/>
      <c r="M56" s="116"/>
      <c r="N56" s="747"/>
      <c r="O56" s="747"/>
      <c r="P56" s="747"/>
      <c r="Q56" s="746">
        <f t="shared" si="13"/>
        <v>0</v>
      </c>
      <c r="R56" s="746" t="str">
        <f t="shared" si="14"/>
        <v/>
      </c>
      <c r="S56" s="746" t="str">
        <f t="shared" si="15"/>
        <v/>
      </c>
      <c r="T56" s="746" t="str">
        <f t="shared" si="16"/>
        <v/>
      </c>
    </row>
    <row r="57" spans="1:22" x14ac:dyDescent="0.2">
      <c r="A57" s="453" t="str">
        <f>'0'!$A$4</f>
        <v>………………..</v>
      </c>
      <c r="B57" s="474">
        <f>'0'!$A$2</f>
        <v>46112</v>
      </c>
      <c r="C57" s="474" t="s">
        <v>1256</v>
      </c>
      <c r="D57" s="749"/>
      <c r="E57" s="741"/>
      <c r="F57" s="742"/>
      <c r="G57" s="743"/>
      <c r="H57" s="160"/>
      <c r="I57" s="161"/>
      <c r="J57" s="161"/>
      <c r="K57" s="160"/>
      <c r="L57" s="115"/>
      <c r="M57" s="116"/>
      <c r="N57" s="747"/>
      <c r="O57" s="747"/>
      <c r="P57" s="747"/>
      <c r="Q57" s="746">
        <f t="shared" si="13"/>
        <v>0</v>
      </c>
      <c r="R57" s="746" t="str">
        <f t="shared" si="14"/>
        <v/>
      </c>
      <c r="S57" s="746" t="str">
        <f t="shared" si="15"/>
        <v/>
      </c>
      <c r="T57" s="746" t="str">
        <f t="shared" si="16"/>
        <v/>
      </c>
    </row>
    <row r="58" spans="1:22" x14ac:dyDescent="0.2">
      <c r="A58" s="453" t="str">
        <f>'0'!$A$4</f>
        <v>………………..</v>
      </c>
      <c r="B58" s="474">
        <f>'0'!$A$2</f>
        <v>46112</v>
      </c>
      <c r="C58" s="474" t="s">
        <v>1256</v>
      </c>
      <c r="D58" s="749"/>
      <c r="E58" s="741"/>
      <c r="F58" s="742"/>
      <c r="G58" s="743"/>
      <c r="H58" s="160"/>
      <c r="I58" s="161"/>
      <c r="J58" s="161"/>
      <c r="K58" s="160"/>
      <c r="L58" s="115"/>
      <c r="M58" s="116"/>
      <c r="N58" s="747"/>
      <c r="O58" s="747"/>
      <c r="P58" s="747"/>
      <c r="Q58" s="746">
        <f t="shared" si="13"/>
        <v>0</v>
      </c>
      <c r="R58" s="746" t="str">
        <f t="shared" si="14"/>
        <v/>
      </c>
      <c r="S58" s="746" t="str">
        <f t="shared" si="15"/>
        <v/>
      </c>
      <c r="T58" s="746" t="str">
        <f t="shared" si="16"/>
        <v/>
      </c>
    </row>
    <row r="59" spans="1:22" x14ac:dyDescent="0.2">
      <c r="A59" s="453" t="str">
        <f>'0'!$A$4</f>
        <v>………………..</v>
      </c>
      <c r="B59" s="474">
        <f>'0'!$A$2</f>
        <v>46112</v>
      </c>
      <c r="C59" s="474" t="s">
        <v>1256</v>
      </c>
      <c r="D59" s="749"/>
      <c r="E59" s="741"/>
      <c r="F59" s="742"/>
      <c r="G59" s="743"/>
      <c r="H59" s="160"/>
      <c r="I59" s="161"/>
      <c r="J59" s="161"/>
      <c r="K59" s="160"/>
      <c r="L59" s="115"/>
      <c r="M59" s="116"/>
      <c r="N59" s="747"/>
      <c r="O59" s="747"/>
      <c r="P59" s="747"/>
      <c r="Q59" s="746">
        <f t="shared" si="13"/>
        <v>0</v>
      </c>
      <c r="R59" s="746" t="str">
        <f t="shared" si="14"/>
        <v/>
      </c>
      <c r="S59" s="746" t="str">
        <f t="shared" si="15"/>
        <v/>
      </c>
      <c r="T59" s="746" t="str">
        <f t="shared" si="16"/>
        <v/>
      </c>
    </row>
    <row r="60" spans="1:22" x14ac:dyDescent="0.2">
      <c r="A60" s="453" t="str">
        <f>'0'!$A$4</f>
        <v>………………..</v>
      </c>
      <c r="B60" s="474">
        <f>'0'!$A$2</f>
        <v>46112</v>
      </c>
      <c r="C60" s="474" t="s">
        <v>1256</v>
      </c>
      <c r="D60" s="749"/>
      <c r="E60" s="741"/>
      <c r="F60" s="742"/>
      <c r="G60" s="743"/>
      <c r="H60" s="160"/>
      <c r="I60" s="161"/>
      <c r="J60" s="161"/>
      <c r="K60" s="160"/>
      <c r="L60" s="115"/>
      <c r="M60" s="116"/>
      <c r="N60" s="747"/>
      <c r="O60" s="747"/>
      <c r="P60" s="747"/>
      <c r="Q60" s="746">
        <f t="shared" si="13"/>
        <v>0</v>
      </c>
      <c r="R60" s="746" t="str">
        <f t="shared" si="14"/>
        <v/>
      </c>
      <c r="S60" s="746" t="str">
        <f t="shared" si="15"/>
        <v/>
      </c>
      <c r="T60" s="746" t="str">
        <f t="shared" si="16"/>
        <v/>
      </c>
    </row>
    <row r="61" spans="1:22" x14ac:dyDescent="0.2">
      <c r="A61" s="453" t="str">
        <f>'0'!$A$4</f>
        <v>………………..</v>
      </c>
      <c r="B61" s="474">
        <f>'0'!$A$2</f>
        <v>46112</v>
      </c>
      <c r="C61" s="474" t="s">
        <v>1256</v>
      </c>
      <c r="D61" s="749"/>
      <c r="E61" s="741"/>
      <c r="F61" s="742"/>
      <c r="G61" s="743"/>
      <c r="H61" s="160"/>
      <c r="I61" s="161"/>
      <c r="J61" s="161"/>
      <c r="K61" s="160"/>
      <c r="L61" s="115"/>
      <c r="M61" s="116"/>
      <c r="N61" s="747"/>
      <c r="O61" s="747"/>
      <c r="P61" s="747"/>
      <c r="Q61" s="746">
        <f t="shared" si="13"/>
        <v>0</v>
      </c>
      <c r="R61" s="746" t="str">
        <f t="shared" si="14"/>
        <v/>
      </c>
      <c r="S61" s="746" t="str">
        <f t="shared" si="15"/>
        <v/>
      </c>
      <c r="T61" s="746" t="str">
        <f t="shared" si="16"/>
        <v/>
      </c>
    </row>
    <row r="62" spans="1:22" x14ac:dyDescent="0.2">
      <c r="A62" s="453" t="str">
        <f>'0'!$A$4</f>
        <v>………………..</v>
      </c>
      <c r="B62" s="474">
        <f>'0'!$A$2</f>
        <v>46112</v>
      </c>
      <c r="C62" s="474" t="s">
        <v>1256</v>
      </c>
      <c r="D62" s="749"/>
      <c r="E62" s="741"/>
      <c r="F62" s="742"/>
      <c r="G62" s="743"/>
      <c r="H62" s="160"/>
      <c r="I62" s="161"/>
      <c r="J62" s="161"/>
      <c r="K62" s="160"/>
      <c r="L62" s="115"/>
      <c r="M62" s="116"/>
      <c r="N62" s="747"/>
      <c r="O62" s="747"/>
      <c r="P62" s="747"/>
      <c r="Q62" s="746">
        <f t="shared" si="13"/>
        <v>0</v>
      </c>
      <c r="R62" s="746" t="str">
        <f t="shared" si="14"/>
        <v/>
      </c>
      <c r="S62" s="746" t="str">
        <f t="shared" si="15"/>
        <v/>
      </c>
      <c r="T62" s="746" t="str">
        <f t="shared" si="16"/>
        <v/>
      </c>
    </row>
    <row r="63" spans="1:22" x14ac:dyDescent="0.2">
      <c r="A63" s="453" t="str">
        <f>'0'!$A$4</f>
        <v>………………..</v>
      </c>
      <c r="B63" s="474">
        <f>'0'!$A$2</f>
        <v>46112</v>
      </c>
      <c r="C63" s="474" t="s">
        <v>1256</v>
      </c>
      <c r="D63" s="749"/>
      <c r="E63" s="741"/>
      <c r="F63" s="742"/>
      <c r="G63" s="743"/>
      <c r="H63" s="160"/>
      <c r="I63" s="161"/>
      <c r="J63" s="161"/>
      <c r="K63" s="160"/>
      <c r="L63" s="115"/>
      <c r="M63" s="116"/>
      <c r="N63" s="747"/>
      <c r="O63" s="747"/>
      <c r="P63" s="747"/>
      <c r="Q63" s="746">
        <f t="shared" si="13"/>
        <v>0</v>
      </c>
      <c r="R63" s="746" t="str">
        <f t="shared" si="14"/>
        <v/>
      </c>
      <c r="S63" s="746" t="str">
        <f t="shared" si="15"/>
        <v/>
      </c>
      <c r="T63" s="746" t="str">
        <f t="shared" si="16"/>
        <v/>
      </c>
    </row>
    <row r="64" spans="1:22" x14ac:dyDescent="0.2">
      <c r="A64" s="453" t="str">
        <f>'0'!$A$4</f>
        <v>………………..</v>
      </c>
      <c r="B64" s="474">
        <f>'0'!$A$2</f>
        <v>46112</v>
      </c>
      <c r="C64" s="474" t="s">
        <v>1256</v>
      </c>
      <c r="D64" s="749"/>
      <c r="E64" s="741"/>
      <c r="F64" s="742"/>
      <c r="G64" s="743"/>
      <c r="H64" s="160"/>
      <c r="I64" s="161"/>
      <c r="J64" s="161"/>
      <c r="K64" s="160"/>
      <c r="L64" s="115"/>
      <c r="M64" s="116"/>
      <c r="N64" s="747"/>
      <c r="O64" s="747"/>
      <c r="P64" s="747"/>
      <c r="Q64" s="746">
        <f t="shared" si="13"/>
        <v>0</v>
      </c>
      <c r="R64" s="746" t="str">
        <f t="shared" si="14"/>
        <v/>
      </c>
      <c r="S64" s="746" t="str">
        <f t="shared" si="15"/>
        <v/>
      </c>
      <c r="T64" s="746" t="str">
        <f t="shared" si="16"/>
        <v/>
      </c>
    </row>
    <row r="65" spans="1:20" x14ac:dyDescent="0.2">
      <c r="A65" s="453" t="str">
        <f>'0'!$A$4</f>
        <v>………………..</v>
      </c>
      <c r="B65" s="474">
        <f>'0'!$A$2</f>
        <v>46112</v>
      </c>
      <c r="C65" s="474" t="s">
        <v>1256</v>
      </c>
      <c r="D65" s="749"/>
      <c r="E65" s="741"/>
      <c r="F65" s="742"/>
      <c r="G65" s="743"/>
      <c r="H65" s="160"/>
      <c r="I65" s="161"/>
      <c r="J65" s="161"/>
      <c r="K65" s="160"/>
      <c r="L65" s="115"/>
      <c r="M65" s="116"/>
      <c r="N65" s="747"/>
      <c r="O65" s="747"/>
      <c r="P65" s="747"/>
      <c r="Q65" s="746">
        <f t="shared" si="13"/>
        <v>0</v>
      </c>
      <c r="R65" s="746" t="str">
        <f t="shared" si="14"/>
        <v/>
      </c>
      <c r="S65" s="746" t="str">
        <f t="shared" si="15"/>
        <v/>
      </c>
      <c r="T65" s="746" t="str">
        <f t="shared" si="16"/>
        <v/>
      </c>
    </row>
    <row r="66" spans="1:20" x14ac:dyDescent="0.2">
      <c r="A66" s="453" t="str">
        <f>'0'!$A$4</f>
        <v>………………..</v>
      </c>
      <c r="B66" s="474">
        <f>'0'!$A$2</f>
        <v>46112</v>
      </c>
      <c r="C66" s="474" t="s">
        <v>1256</v>
      </c>
      <c r="D66" s="749"/>
      <c r="E66" s="741"/>
      <c r="F66" s="742"/>
      <c r="G66" s="743"/>
      <c r="H66" s="160"/>
      <c r="I66" s="161"/>
      <c r="J66" s="161"/>
      <c r="K66" s="160"/>
      <c r="L66" s="115"/>
      <c r="M66" s="116"/>
      <c r="N66" s="747"/>
      <c r="O66" s="747"/>
      <c r="P66" s="747"/>
      <c r="Q66" s="746">
        <f t="shared" si="13"/>
        <v>0</v>
      </c>
      <c r="R66" s="746" t="str">
        <f t="shared" si="14"/>
        <v/>
      </c>
      <c r="S66" s="746" t="str">
        <f t="shared" si="15"/>
        <v/>
      </c>
      <c r="T66" s="746" t="str">
        <f t="shared" si="16"/>
        <v/>
      </c>
    </row>
    <row r="67" spans="1:20" x14ac:dyDescent="0.2">
      <c r="A67" s="453" t="str">
        <f>'0'!$A$4</f>
        <v>………………..</v>
      </c>
      <c r="B67" s="474">
        <f>'0'!$A$2</f>
        <v>46112</v>
      </c>
      <c r="C67" s="474" t="s">
        <v>1256</v>
      </c>
      <c r="D67" s="749"/>
      <c r="E67" s="741"/>
      <c r="F67" s="742"/>
      <c r="G67" s="743"/>
      <c r="H67" s="160"/>
      <c r="I67" s="161"/>
      <c r="J67" s="161"/>
      <c r="K67" s="160"/>
      <c r="L67" s="115"/>
      <c r="M67" s="116"/>
      <c r="N67" s="747"/>
      <c r="O67" s="747"/>
      <c r="P67" s="747"/>
      <c r="Q67" s="746">
        <f t="shared" si="13"/>
        <v>0</v>
      </c>
      <c r="R67" s="746" t="str">
        <f t="shared" si="14"/>
        <v/>
      </c>
      <c r="S67" s="746" t="str">
        <f t="shared" si="15"/>
        <v/>
      </c>
      <c r="T67" s="746" t="str">
        <f t="shared" si="16"/>
        <v/>
      </c>
    </row>
    <row r="68" spans="1:20" x14ac:dyDescent="0.2">
      <c r="A68" s="453" t="str">
        <f>'0'!$A$4</f>
        <v>………………..</v>
      </c>
      <c r="B68" s="474">
        <f>'0'!$A$2</f>
        <v>46112</v>
      </c>
      <c r="C68" s="474" t="s">
        <v>1256</v>
      </c>
      <c r="D68" s="749"/>
      <c r="E68" s="741"/>
      <c r="F68" s="742"/>
      <c r="G68" s="743"/>
      <c r="H68" s="160"/>
      <c r="I68" s="161"/>
      <c r="J68" s="161"/>
      <c r="K68" s="160"/>
      <c r="L68" s="115"/>
      <c r="M68" s="116"/>
      <c r="N68" s="747"/>
      <c r="O68" s="747"/>
      <c r="P68" s="747"/>
      <c r="Q68" s="746">
        <f t="shared" si="13"/>
        <v>0</v>
      </c>
      <c r="R68" s="746" t="str">
        <f t="shared" si="14"/>
        <v/>
      </c>
      <c r="S68" s="746" t="str">
        <f t="shared" si="15"/>
        <v/>
      </c>
      <c r="T68" s="746" t="str">
        <f t="shared" si="16"/>
        <v/>
      </c>
    </row>
    <row r="69" spans="1:20" x14ac:dyDescent="0.2">
      <c r="A69" s="453" t="str">
        <f>'0'!$A$4</f>
        <v>………………..</v>
      </c>
      <c r="B69" s="474">
        <f>'0'!$A$2</f>
        <v>46112</v>
      </c>
      <c r="C69" s="474" t="s">
        <v>1256</v>
      </c>
      <c r="D69" s="749"/>
      <c r="E69" s="741"/>
      <c r="F69" s="742"/>
      <c r="G69" s="743"/>
      <c r="H69" s="160"/>
      <c r="I69" s="161"/>
      <c r="J69" s="161"/>
      <c r="K69" s="160"/>
      <c r="L69" s="115"/>
      <c r="M69" s="116"/>
      <c r="N69" s="747"/>
      <c r="O69" s="747"/>
      <c r="P69" s="747"/>
      <c r="Q69" s="746">
        <f t="shared" si="13"/>
        <v>0</v>
      </c>
      <c r="R69" s="746" t="str">
        <f t="shared" si="14"/>
        <v/>
      </c>
      <c r="S69" s="746" t="str">
        <f t="shared" si="15"/>
        <v/>
      </c>
      <c r="T69" s="746" t="str">
        <f t="shared" si="16"/>
        <v/>
      </c>
    </row>
    <row r="70" spans="1:20" x14ac:dyDescent="0.2">
      <c r="A70" s="453" t="str">
        <f>'0'!$A$4</f>
        <v>………………..</v>
      </c>
      <c r="B70" s="474">
        <f>'0'!$A$2</f>
        <v>46112</v>
      </c>
      <c r="C70" s="474" t="s">
        <v>1256</v>
      </c>
      <c r="D70" s="749"/>
      <c r="E70" s="741"/>
      <c r="F70" s="742"/>
      <c r="G70" s="743"/>
      <c r="H70" s="160"/>
      <c r="I70" s="161"/>
      <c r="J70" s="161"/>
      <c r="K70" s="160"/>
      <c r="L70" s="115"/>
      <c r="M70" s="116"/>
      <c r="N70" s="747"/>
      <c r="O70" s="747"/>
      <c r="P70" s="747"/>
      <c r="Q70" s="746">
        <f t="shared" si="13"/>
        <v>0</v>
      </c>
      <c r="R70" s="746" t="str">
        <f t="shared" si="14"/>
        <v/>
      </c>
      <c r="S70" s="746" t="str">
        <f t="shared" si="15"/>
        <v/>
      </c>
      <c r="T70" s="746" t="str">
        <f t="shared" si="16"/>
        <v/>
      </c>
    </row>
    <row r="71" spans="1:20" x14ac:dyDescent="0.2">
      <c r="A71" s="453" t="str">
        <f>'0'!$A$4</f>
        <v>………………..</v>
      </c>
      <c r="B71" s="474">
        <f>'0'!$A$2</f>
        <v>46112</v>
      </c>
      <c r="C71" s="474" t="s">
        <v>1256</v>
      </c>
      <c r="D71" s="749"/>
      <c r="E71" s="741"/>
      <c r="F71" s="742"/>
      <c r="G71" s="743"/>
      <c r="H71" s="160"/>
      <c r="I71" s="161"/>
      <c r="J71" s="161"/>
      <c r="K71" s="160"/>
      <c r="L71" s="115"/>
      <c r="M71" s="116"/>
      <c r="N71" s="747"/>
      <c r="O71" s="747"/>
      <c r="P71" s="747"/>
      <c r="Q71" s="746">
        <f t="shared" si="13"/>
        <v>0</v>
      </c>
      <c r="R71" s="746" t="str">
        <f t="shared" si="14"/>
        <v/>
      </c>
      <c r="S71" s="746" t="str">
        <f t="shared" si="15"/>
        <v/>
      </c>
      <c r="T71" s="746" t="str">
        <f t="shared" si="16"/>
        <v/>
      </c>
    </row>
    <row r="72" spans="1:20" x14ac:dyDescent="0.2">
      <c r="A72" s="453" t="str">
        <f>'0'!$A$4</f>
        <v>………………..</v>
      </c>
      <c r="B72" s="474">
        <f>'0'!$A$2</f>
        <v>46112</v>
      </c>
      <c r="C72" s="474" t="s">
        <v>1256</v>
      </c>
      <c r="D72" s="749"/>
      <c r="E72" s="741"/>
      <c r="F72" s="742"/>
      <c r="G72" s="743"/>
      <c r="H72" s="160"/>
      <c r="I72" s="161"/>
      <c r="J72" s="161"/>
      <c r="K72" s="160"/>
      <c r="L72" s="115"/>
      <c r="M72" s="116"/>
      <c r="N72" s="747"/>
      <c r="O72" s="747"/>
      <c r="P72" s="747"/>
      <c r="Q72" s="746">
        <f t="shared" si="13"/>
        <v>0</v>
      </c>
      <c r="R72" s="746" t="str">
        <f t="shared" si="14"/>
        <v/>
      </c>
      <c r="S72" s="746" t="str">
        <f t="shared" si="15"/>
        <v/>
      </c>
      <c r="T72" s="746" t="str">
        <f t="shared" si="16"/>
        <v/>
      </c>
    </row>
    <row r="73" spans="1:20" x14ac:dyDescent="0.2">
      <c r="A73" s="453" t="str">
        <f>'0'!$A$4</f>
        <v>………………..</v>
      </c>
      <c r="B73" s="474">
        <f>'0'!$A$2</f>
        <v>46112</v>
      </c>
      <c r="C73" s="474" t="s">
        <v>1256</v>
      </c>
      <c r="D73" s="749"/>
      <c r="E73" s="741"/>
      <c r="F73" s="742"/>
      <c r="G73" s="743"/>
      <c r="H73" s="160"/>
      <c r="I73" s="161"/>
      <c r="J73" s="161"/>
      <c r="K73" s="160"/>
      <c r="L73" s="115"/>
      <c r="M73" s="116"/>
      <c r="N73" s="747"/>
      <c r="O73" s="747"/>
      <c r="P73" s="747"/>
      <c r="Q73" s="746">
        <f t="shared" si="13"/>
        <v>0</v>
      </c>
      <c r="R73" s="746" t="str">
        <f t="shared" si="14"/>
        <v/>
      </c>
      <c r="S73" s="746" t="str">
        <f t="shared" si="15"/>
        <v/>
      </c>
      <c r="T73" s="746" t="str">
        <f t="shared" si="16"/>
        <v/>
      </c>
    </row>
    <row r="74" spans="1:20" x14ac:dyDescent="0.2">
      <c r="A74" s="453" t="str">
        <f>'0'!$A$4</f>
        <v>………………..</v>
      </c>
      <c r="B74" s="474">
        <f>'0'!$A$2</f>
        <v>46112</v>
      </c>
      <c r="C74" s="474" t="s">
        <v>1256</v>
      </c>
      <c r="D74" s="749"/>
      <c r="E74" s="741"/>
      <c r="F74" s="742"/>
      <c r="G74" s="743"/>
      <c r="H74" s="160"/>
      <c r="I74" s="161"/>
      <c r="J74" s="161"/>
      <c r="K74" s="160"/>
      <c r="L74" s="115"/>
      <c r="M74" s="116"/>
      <c r="N74" s="747"/>
      <c r="O74" s="747"/>
      <c r="P74" s="747"/>
      <c r="Q74" s="746">
        <f t="shared" si="13"/>
        <v>0</v>
      </c>
      <c r="R74" s="746" t="str">
        <f t="shared" si="14"/>
        <v/>
      </c>
      <c r="S74" s="746" t="str">
        <f t="shared" si="15"/>
        <v/>
      </c>
      <c r="T74" s="746" t="str">
        <f t="shared" si="16"/>
        <v/>
      </c>
    </row>
    <row r="75" spans="1:20" x14ac:dyDescent="0.2">
      <c r="A75" s="453" t="str">
        <f>'0'!$A$4</f>
        <v>………………..</v>
      </c>
      <c r="B75" s="474">
        <f>'0'!$A$2</f>
        <v>46112</v>
      </c>
      <c r="C75" s="474" t="s">
        <v>1256</v>
      </c>
      <c r="D75" s="749"/>
      <c r="E75" s="741"/>
      <c r="F75" s="742"/>
      <c r="G75" s="743"/>
      <c r="H75" s="160"/>
      <c r="I75" s="161"/>
      <c r="J75" s="161"/>
      <c r="K75" s="160"/>
      <c r="L75" s="115"/>
      <c r="M75" s="116"/>
      <c r="N75" s="747"/>
      <c r="O75" s="747"/>
      <c r="P75" s="747"/>
      <c r="Q75" s="746">
        <f t="shared" si="13"/>
        <v>0</v>
      </c>
      <c r="R75" s="746" t="str">
        <f t="shared" si="14"/>
        <v/>
      </c>
      <c r="S75" s="746" t="str">
        <f t="shared" si="15"/>
        <v/>
      </c>
      <c r="T75" s="746" t="str">
        <f t="shared" si="16"/>
        <v/>
      </c>
    </row>
    <row r="76" spans="1:20" x14ac:dyDescent="0.2">
      <c r="A76" s="453" t="str">
        <f>'0'!$A$4</f>
        <v>………………..</v>
      </c>
      <c r="B76" s="474">
        <f>'0'!$A$2</f>
        <v>46112</v>
      </c>
      <c r="C76" s="474" t="s">
        <v>1256</v>
      </c>
      <c r="D76" s="749"/>
      <c r="E76" s="741"/>
      <c r="F76" s="742"/>
      <c r="G76" s="743"/>
      <c r="H76" s="160"/>
      <c r="I76" s="161"/>
      <c r="J76" s="161"/>
      <c r="K76" s="160"/>
      <c r="L76" s="115"/>
      <c r="M76" s="116"/>
      <c r="N76" s="747"/>
      <c r="O76" s="747"/>
      <c r="P76" s="747"/>
      <c r="Q76" s="746">
        <f t="shared" si="13"/>
        <v>0</v>
      </c>
      <c r="R76" s="746" t="str">
        <f t="shared" si="14"/>
        <v/>
      </c>
      <c r="S76" s="746" t="str">
        <f t="shared" si="15"/>
        <v/>
      </c>
      <c r="T76" s="746" t="str">
        <f t="shared" si="16"/>
        <v/>
      </c>
    </row>
    <row r="77" spans="1:20" x14ac:dyDescent="0.2">
      <c r="A77" s="453" t="str">
        <f>'0'!$A$4</f>
        <v>………………..</v>
      </c>
      <c r="B77" s="474">
        <f>'0'!$A$2</f>
        <v>46112</v>
      </c>
      <c r="C77" s="474" t="s">
        <v>1256</v>
      </c>
      <c r="D77" s="749"/>
      <c r="E77" s="741"/>
      <c r="F77" s="742"/>
      <c r="G77" s="743"/>
      <c r="H77" s="160"/>
      <c r="I77" s="161"/>
      <c r="J77" s="161"/>
      <c r="K77" s="160"/>
      <c r="L77" s="115"/>
      <c r="M77" s="116"/>
      <c r="N77" s="747"/>
      <c r="O77" s="747"/>
      <c r="P77" s="747"/>
      <c r="Q77" s="746">
        <f t="shared" si="13"/>
        <v>0</v>
      </c>
      <c r="R77" s="746" t="str">
        <f t="shared" si="14"/>
        <v/>
      </c>
      <c r="S77" s="746" t="str">
        <f t="shared" si="15"/>
        <v/>
      </c>
      <c r="T77" s="746" t="str">
        <f t="shared" si="16"/>
        <v/>
      </c>
    </row>
    <row r="78" spans="1:20" x14ac:dyDescent="0.2">
      <c r="A78" s="453" t="str">
        <f>'0'!$A$4</f>
        <v>………………..</v>
      </c>
      <c r="B78" s="474">
        <f>'0'!$A$2</f>
        <v>46112</v>
      </c>
      <c r="C78" s="474" t="s">
        <v>1256</v>
      </c>
      <c r="D78" s="749"/>
      <c r="E78" s="741"/>
      <c r="F78" s="742"/>
      <c r="G78" s="743"/>
      <c r="H78" s="160"/>
      <c r="I78" s="161"/>
      <c r="J78" s="161"/>
      <c r="K78" s="160"/>
      <c r="L78" s="115"/>
      <c r="M78" s="116"/>
      <c r="N78" s="747"/>
      <c r="O78" s="747"/>
      <c r="P78" s="747"/>
      <c r="Q78" s="746">
        <f t="shared" si="13"/>
        <v>0</v>
      </c>
      <c r="R78" s="746" t="str">
        <f t="shared" si="14"/>
        <v/>
      </c>
      <c r="S78" s="746" t="str">
        <f t="shared" si="15"/>
        <v/>
      </c>
      <c r="T78" s="746" t="str">
        <f t="shared" si="16"/>
        <v/>
      </c>
    </row>
    <row r="79" spans="1:20" x14ac:dyDescent="0.2">
      <c r="A79" s="453" t="str">
        <f>'0'!$A$4</f>
        <v>………………..</v>
      </c>
      <c r="B79" s="474">
        <f>'0'!$A$2</f>
        <v>46112</v>
      </c>
      <c r="C79" s="474" t="s">
        <v>1256</v>
      </c>
      <c r="D79" s="749"/>
      <c r="E79" s="741"/>
      <c r="F79" s="742"/>
      <c r="G79" s="743"/>
      <c r="H79" s="160"/>
      <c r="I79" s="161"/>
      <c r="J79" s="161"/>
      <c r="K79" s="160"/>
      <c r="L79" s="115"/>
      <c r="M79" s="116"/>
      <c r="N79" s="747"/>
      <c r="O79" s="747"/>
      <c r="P79" s="747"/>
      <c r="Q79" s="746">
        <f t="shared" si="13"/>
        <v>0</v>
      </c>
      <c r="R79" s="746" t="str">
        <f t="shared" si="14"/>
        <v/>
      </c>
      <c r="S79" s="746" t="str">
        <f t="shared" si="15"/>
        <v/>
      </c>
      <c r="T79" s="746" t="str">
        <f t="shared" si="16"/>
        <v/>
      </c>
    </row>
    <row r="80" spans="1:20" x14ac:dyDescent="0.2">
      <c r="A80" s="453" t="str">
        <f>'0'!$A$4</f>
        <v>………………..</v>
      </c>
      <c r="B80" s="474">
        <f>'0'!$A$2</f>
        <v>46112</v>
      </c>
      <c r="C80" s="474" t="s">
        <v>1256</v>
      </c>
      <c r="D80" s="749"/>
      <c r="E80" s="741"/>
      <c r="F80" s="742"/>
      <c r="G80" s="743"/>
      <c r="H80" s="160"/>
      <c r="I80" s="161"/>
      <c r="J80" s="161"/>
      <c r="K80" s="160"/>
      <c r="L80" s="115"/>
      <c r="M80" s="116"/>
      <c r="N80" s="747"/>
      <c r="O80" s="747"/>
      <c r="P80" s="747"/>
      <c r="Q80" s="746">
        <f t="shared" si="13"/>
        <v>0</v>
      </c>
      <c r="R80" s="746" t="str">
        <f t="shared" si="14"/>
        <v/>
      </c>
      <c r="S80" s="746" t="str">
        <f t="shared" si="15"/>
        <v/>
      </c>
      <c r="T80" s="746" t="str">
        <f t="shared" si="16"/>
        <v/>
      </c>
    </row>
    <row r="81" spans="1:20" x14ac:dyDescent="0.2">
      <c r="A81" s="453" t="str">
        <f>'0'!$A$4</f>
        <v>………………..</v>
      </c>
      <c r="B81" s="474">
        <f>'0'!$A$2</f>
        <v>46112</v>
      </c>
      <c r="C81" s="474" t="s">
        <v>1256</v>
      </c>
      <c r="D81" s="749"/>
      <c r="E81" s="741"/>
      <c r="F81" s="742"/>
      <c r="G81" s="743"/>
      <c r="H81" s="160"/>
      <c r="I81" s="161"/>
      <c r="J81" s="161"/>
      <c r="K81" s="160"/>
      <c r="L81" s="115"/>
      <c r="M81" s="116"/>
      <c r="N81" s="747"/>
      <c r="O81" s="747"/>
      <c r="P81" s="747"/>
      <c r="Q81" s="746">
        <f t="shared" si="13"/>
        <v>0</v>
      </c>
      <c r="R81" s="746" t="str">
        <f t="shared" si="14"/>
        <v/>
      </c>
      <c r="S81" s="746" t="str">
        <f t="shared" si="15"/>
        <v/>
      </c>
      <c r="T81" s="746" t="str">
        <f t="shared" si="16"/>
        <v/>
      </c>
    </row>
    <row r="82" spans="1:20" x14ac:dyDescent="0.2">
      <c r="A82" s="453" t="str">
        <f>'0'!$A$4</f>
        <v>………………..</v>
      </c>
      <c r="B82" s="474">
        <f>'0'!$A$2</f>
        <v>46112</v>
      </c>
      <c r="C82" s="474" t="s">
        <v>1256</v>
      </c>
      <c r="D82" s="749"/>
      <c r="E82" s="741"/>
      <c r="F82" s="742"/>
      <c r="G82" s="743"/>
      <c r="H82" s="160"/>
      <c r="I82" s="161"/>
      <c r="J82" s="161"/>
      <c r="K82" s="160"/>
      <c r="L82" s="115"/>
      <c r="M82" s="116"/>
      <c r="N82" s="747"/>
      <c r="O82" s="747"/>
      <c r="P82" s="747"/>
      <c r="Q82" s="746">
        <f t="shared" si="13"/>
        <v>0</v>
      </c>
      <c r="R82" s="746" t="str">
        <f t="shared" si="14"/>
        <v/>
      </c>
      <c r="S82" s="746" t="str">
        <f t="shared" si="15"/>
        <v/>
      </c>
      <c r="T82" s="746" t="str">
        <f t="shared" si="16"/>
        <v/>
      </c>
    </row>
    <row r="83" spans="1:20" x14ac:dyDescent="0.2">
      <c r="A83" s="453" t="str">
        <f>'0'!$A$4</f>
        <v>………………..</v>
      </c>
      <c r="B83" s="474">
        <f>'0'!$A$2</f>
        <v>46112</v>
      </c>
      <c r="C83" s="474" t="s">
        <v>1256</v>
      </c>
      <c r="D83" s="749"/>
      <c r="E83" s="741"/>
      <c r="F83" s="742"/>
      <c r="G83" s="743"/>
      <c r="H83" s="160"/>
      <c r="I83" s="161"/>
      <c r="J83" s="161"/>
      <c r="K83" s="160"/>
      <c r="L83" s="115"/>
      <c r="M83" s="116"/>
      <c r="N83" s="747"/>
      <c r="O83" s="747"/>
      <c r="P83" s="747"/>
      <c r="Q83" s="746">
        <f t="shared" si="13"/>
        <v>0</v>
      </c>
      <c r="R83" s="746" t="str">
        <f t="shared" si="14"/>
        <v/>
      </c>
      <c r="S83" s="746" t="str">
        <f t="shared" si="15"/>
        <v/>
      </c>
      <c r="T83" s="746" t="str">
        <f t="shared" si="16"/>
        <v/>
      </c>
    </row>
    <row r="84" spans="1:20" x14ac:dyDescent="0.2">
      <c r="A84" s="453" t="str">
        <f>'0'!$A$4</f>
        <v>………………..</v>
      </c>
      <c r="B84" s="474">
        <f>'0'!$A$2</f>
        <v>46112</v>
      </c>
      <c r="C84" s="474" t="s">
        <v>1256</v>
      </c>
      <c r="D84" s="749"/>
      <c r="E84" s="741"/>
      <c r="F84" s="742"/>
      <c r="G84" s="743"/>
      <c r="H84" s="160"/>
      <c r="I84" s="161"/>
      <c r="J84" s="161"/>
      <c r="K84" s="160"/>
      <c r="L84" s="115"/>
      <c r="M84" s="116"/>
      <c r="N84" s="747"/>
      <c r="O84" s="747"/>
      <c r="P84" s="747"/>
      <c r="Q84" s="746">
        <f t="shared" si="13"/>
        <v>0</v>
      </c>
      <c r="R84" s="746" t="str">
        <f t="shared" si="14"/>
        <v/>
      </c>
      <c r="S84" s="746" t="str">
        <f t="shared" si="15"/>
        <v/>
      </c>
      <c r="T84" s="746" t="str">
        <f t="shared" si="16"/>
        <v/>
      </c>
    </row>
    <row r="85" spans="1:20" x14ac:dyDescent="0.2">
      <c r="A85" s="453" t="str">
        <f>'0'!$A$4</f>
        <v>………………..</v>
      </c>
      <c r="B85" s="474">
        <f>'0'!$A$2</f>
        <v>46112</v>
      </c>
      <c r="C85" s="474" t="s">
        <v>1256</v>
      </c>
      <c r="D85" s="749"/>
      <c r="E85" s="741"/>
      <c r="F85" s="742"/>
      <c r="G85" s="743"/>
      <c r="H85" s="160"/>
      <c r="I85" s="161"/>
      <c r="J85" s="161"/>
      <c r="K85" s="160"/>
      <c r="L85" s="115"/>
      <c r="M85" s="116"/>
      <c r="N85" s="747"/>
      <c r="O85" s="747"/>
      <c r="P85" s="747"/>
      <c r="Q85" s="746">
        <f t="shared" si="13"/>
        <v>0</v>
      </c>
      <c r="R85" s="746" t="str">
        <f t="shared" si="14"/>
        <v/>
      </c>
      <c r="S85" s="746" t="str">
        <f t="shared" si="15"/>
        <v/>
      </c>
      <c r="T85" s="746" t="str">
        <f t="shared" si="16"/>
        <v/>
      </c>
    </row>
    <row r="86" spans="1:20" x14ac:dyDescent="0.2">
      <c r="A86" s="453" t="str">
        <f>'0'!$A$4</f>
        <v>………………..</v>
      </c>
      <c r="B86" s="474">
        <f>'0'!$A$2</f>
        <v>46112</v>
      </c>
      <c r="C86" s="474" t="s">
        <v>1256</v>
      </c>
      <c r="D86" s="749"/>
      <c r="E86" s="741"/>
      <c r="F86" s="742"/>
      <c r="G86" s="743"/>
      <c r="H86" s="160"/>
      <c r="I86" s="161"/>
      <c r="J86" s="161"/>
      <c r="K86" s="160"/>
      <c r="L86" s="115"/>
      <c r="M86" s="116"/>
      <c r="N86" s="747"/>
      <c r="O86" s="747"/>
      <c r="P86" s="747"/>
      <c r="Q86" s="746">
        <f t="shared" si="13"/>
        <v>0</v>
      </c>
      <c r="R86" s="746" t="str">
        <f t="shared" si="14"/>
        <v/>
      </c>
      <c r="S86" s="746" t="str">
        <f t="shared" si="15"/>
        <v/>
      </c>
      <c r="T86" s="746" t="str">
        <f t="shared" si="16"/>
        <v/>
      </c>
    </row>
    <row r="87" spans="1:20" x14ac:dyDescent="0.2">
      <c r="A87" s="453" t="str">
        <f>'0'!$A$4</f>
        <v>………………..</v>
      </c>
      <c r="B87" s="474">
        <f>'0'!$A$2</f>
        <v>46112</v>
      </c>
      <c r="C87" s="474" t="s">
        <v>1256</v>
      </c>
      <c r="D87" s="749"/>
      <c r="E87" s="741"/>
      <c r="F87" s="742"/>
      <c r="G87" s="743"/>
      <c r="H87" s="160"/>
      <c r="I87" s="161"/>
      <c r="J87" s="161"/>
      <c r="K87" s="160"/>
      <c r="L87" s="115"/>
      <c r="M87" s="116"/>
      <c r="N87" s="747"/>
      <c r="O87" s="747"/>
      <c r="P87" s="747"/>
      <c r="Q87" s="746">
        <f t="shared" si="13"/>
        <v>0</v>
      </c>
      <c r="R87" s="746" t="str">
        <f t="shared" si="14"/>
        <v/>
      </c>
      <c r="S87" s="746" t="str">
        <f t="shared" si="15"/>
        <v/>
      </c>
      <c r="T87" s="746" t="str">
        <f t="shared" si="16"/>
        <v/>
      </c>
    </row>
    <row r="88" spans="1:20" x14ac:dyDescent="0.2">
      <c r="A88" s="453" t="str">
        <f>'0'!$A$4</f>
        <v>………………..</v>
      </c>
      <c r="B88" s="474">
        <f>'0'!$A$2</f>
        <v>46112</v>
      </c>
      <c r="C88" s="474" t="s">
        <v>1256</v>
      </c>
      <c r="D88" s="749"/>
      <c r="E88" s="741"/>
      <c r="F88" s="742"/>
      <c r="G88" s="743"/>
      <c r="H88" s="160"/>
      <c r="I88" s="161"/>
      <c r="J88" s="161"/>
      <c r="K88" s="160"/>
      <c r="L88" s="115"/>
      <c r="M88" s="116"/>
      <c r="N88" s="747"/>
      <c r="O88" s="747"/>
      <c r="P88" s="747"/>
      <c r="Q88" s="746">
        <f t="shared" si="13"/>
        <v>0</v>
      </c>
      <c r="R88" s="746" t="str">
        <f t="shared" si="14"/>
        <v/>
      </c>
      <c r="S88" s="746" t="str">
        <f t="shared" si="15"/>
        <v/>
      </c>
      <c r="T88" s="746" t="str">
        <f t="shared" si="16"/>
        <v/>
      </c>
    </row>
    <row r="89" spans="1:20" x14ac:dyDescent="0.2">
      <c r="A89" s="453" t="str">
        <f>'0'!$A$4</f>
        <v>………………..</v>
      </c>
      <c r="B89" s="474">
        <f>'0'!$A$2</f>
        <v>46112</v>
      </c>
      <c r="C89" s="474" t="s">
        <v>1256</v>
      </c>
      <c r="D89" s="749"/>
      <c r="E89" s="741"/>
      <c r="F89" s="742"/>
      <c r="G89" s="743"/>
      <c r="H89" s="160"/>
      <c r="I89" s="161"/>
      <c r="J89" s="161"/>
      <c r="K89" s="160"/>
      <c r="L89" s="115"/>
      <c r="M89" s="116"/>
      <c r="N89" s="747"/>
      <c r="O89" s="747"/>
      <c r="P89" s="747"/>
      <c r="Q89" s="746">
        <f t="shared" si="13"/>
        <v>0</v>
      </c>
      <c r="R89" s="746" t="str">
        <f t="shared" si="14"/>
        <v/>
      </c>
      <c r="S89" s="746" t="str">
        <f t="shared" si="15"/>
        <v/>
      </c>
      <c r="T89" s="746" t="str">
        <f t="shared" si="16"/>
        <v/>
      </c>
    </row>
    <row r="90" spans="1:20" x14ac:dyDescent="0.2">
      <c r="A90" s="453" t="str">
        <f>'0'!$A$4</f>
        <v>………………..</v>
      </c>
      <c r="B90" s="474">
        <f>'0'!$A$2</f>
        <v>46112</v>
      </c>
      <c r="C90" s="474" t="s">
        <v>1256</v>
      </c>
      <c r="D90" s="749"/>
      <c r="E90" s="741"/>
      <c r="F90" s="742"/>
      <c r="G90" s="743"/>
      <c r="H90" s="160"/>
      <c r="I90" s="161"/>
      <c r="J90" s="161"/>
      <c r="K90" s="160"/>
      <c r="L90" s="115"/>
      <c r="M90" s="116"/>
      <c r="N90" s="747"/>
      <c r="O90" s="747"/>
      <c r="P90" s="747"/>
      <c r="Q90" s="746">
        <f t="shared" si="13"/>
        <v>0</v>
      </c>
      <c r="R90" s="746" t="str">
        <f t="shared" si="14"/>
        <v/>
      </c>
      <c r="S90" s="746" t="str">
        <f t="shared" si="15"/>
        <v/>
      </c>
      <c r="T90" s="746" t="str">
        <f t="shared" si="16"/>
        <v/>
      </c>
    </row>
    <row r="91" spans="1:20" x14ac:dyDescent="0.2">
      <c r="A91" s="453" t="str">
        <f>'0'!$A$4</f>
        <v>………………..</v>
      </c>
      <c r="B91" s="474">
        <f>'0'!$A$2</f>
        <v>46112</v>
      </c>
      <c r="C91" s="474" t="s">
        <v>1256</v>
      </c>
      <c r="D91" s="749"/>
      <c r="E91" s="741"/>
      <c r="F91" s="742"/>
      <c r="G91" s="743"/>
      <c r="H91" s="160"/>
      <c r="I91" s="161"/>
      <c r="J91" s="161"/>
      <c r="K91" s="160"/>
      <c r="L91" s="115"/>
      <c r="M91" s="116"/>
      <c r="N91" s="747"/>
      <c r="O91" s="747"/>
      <c r="P91" s="747"/>
      <c r="Q91" s="746">
        <f t="shared" si="13"/>
        <v>0</v>
      </c>
      <c r="R91" s="746" t="str">
        <f t="shared" si="14"/>
        <v/>
      </c>
      <c r="S91" s="746" t="str">
        <f t="shared" si="15"/>
        <v/>
      </c>
      <c r="T91" s="746" t="str">
        <f t="shared" si="16"/>
        <v/>
      </c>
    </row>
    <row r="92" spans="1:20" x14ac:dyDescent="0.2">
      <c r="A92" s="453" t="str">
        <f>'0'!$A$4</f>
        <v>………………..</v>
      </c>
      <c r="B92" s="474">
        <f>'0'!$A$2</f>
        <v>46112</v>
      </c>
      <c r="C92" s="474" t="s">
        <v>1256</v>
      </c>
      <c r="D92" s="749"/>
      <c r="E92" s="741"/>
      <c r="F92" s="742"/>
      <c r="G92" s="743"/>
      <c r="H92" s="160"/>
      <c r="I92" s="161"/>
      <c r="J92" s="161"/>
      <c r="K92" s="160"/>
      <c r="L92" s="115"/>
      <c r="M92" s="116"/>
      <c r="N92" s="747"/>
      <c r="O92" s="747"/>
      <c r="P92" s="747"/>
      <c r="Q92" s="746">
        <f t="shared" si="13"/>
        <v>0</v>
      </c>
      <c r="R92" s="746" t="str">
        <f t="shared" si="14"/>
        <v/>
      </c>
      <c r="S92" s="746" t="str">
        <f t="shared" si="15"/>
        <v/>
      </c>
      <c r="T92" s="746" t="str">
        <f t="shared" si="16"/>
        <v/>
      </c>
    </row>
    <row r="93" spans="1:20" x14ac:dyDescent="0.2">
      <c r="A93" s="453" t="str">
        <f>'0'!$A$4</f>
        <v>………………..</v>
      </c>
      <c r="B93" s="474">
        <f>'0'!$A$2</f>
        <v>46112</v>
      </c>
      <c r="C93" s="474" t="s">
        <v>1256</v>
      </c>
      <c r="D93" s="749"/>
      <c r="E93" s="741"/>
      <c r="F93" s="742"/>
      <c r="G93" s="743"/>
      <c r="H93" s="160"/>
      <c r="I93" s="161"/>
      <c r="J93" s="161"/>
      <c r="K93" s="160"/>
      <c r="L93" s="115"/>
      <c r="M93" s="116"/>
      <c r="N93" s="747"/>
      <c r="O93" s="747"/>
      <c r="P93" s="747"/>
      <c r="Q93" s="746">
        <f t="shared" si="13"/>
        <v>0</v>
      </c>
      <c r="R93" s="746" t="str">
        <f t="shared" si="14"/>
        <v/>
      </c>
      <c r="S93" s="746" t="str">
        <f t="shared" si="15"/>
        <v/>
      </c>
      <c r="T93" s="746" t="str">
        <f t="shared" si="16"/>
        <v/>
      </c>
    </row>
    <row r="94" spans="1:20" x14ac:dyDescent="0.2">
      <c r="A94" s="453" t="str">
        <f>'0'!$A$4</f>
        <v>………………..</v>
      </c>
      <c r="B94" s="474">
        <f>'0'!$A$2</f>
        <v>46112</v>
      </c>
      <c r="C94" s="474" t="s">
        <v>1256</v>
      </c>
      <c r="D94" s="749"/>
      <c r="E94" s="741"/>
      <c r="F94" s="742"/>
      <c r="G94" s="743"/>
      <c r="H94" s="160"/>
      <c r="I94" s="161"/>
      <c r="J94" s="161"/>
      <c r="K94" s="160"/>
      <c r="L94" s="115"/>
      <c r="M94" s="116"/>
      <c r="N94" s="747"/>
      <c r="O94" s="747"/>
      <c r="P94" s="747"/>
      <c r="Q94" s="746">
        <f t="shared" si="13"/>
        <v>0</v>
      </c>
      <c r="R94" s="746" t="str">
        <f t="shared" si="14"/>
        <v/>
      </c>
      <c r="S94" s="746" t="str">
        <f t="shared" si="15"/>
        <v/>
      </c>
      <c r="T94" s="746" t="str">
        <f t="shared" si="16"/>
        <v/>
      </c>
    </row>
    <row r="95" spans="1:20" x14ac:dyDescent="0.2">
      <c r="A95" s="453" t="str">
        <f>'0'!$A$4</f>
        <v>………………..</v>
      </c>
      <c r="B95" s="474">
        <f>'0'!$A$2</f>
        <v>46112</v>
      </c>
      <c r="C95" s="474" t="s">
        <v>1256</v>
      </c>
      <c r="D95" s="749"/>
      <c r="E95" s="741"/>
      <c r="F95" s="742"/>
      <c r="G95" s="743"/>
      <c r="H95" s="160"/>
      <c r="I95" s="161"/>
      <c r="J95" s="161"/>
      <c r="K95" s="160"/>
      <c r="L95" s="115"/>
      <c r="M95" s="116"/>
      <c r="N95" s="747"/>
      <c r="O95" s="747"/>
      <c r="P95" s="747"/>
      <c r="Q95" s="746">
        <f t="shared" si="13"/>
        <v>0</v>
      </c>
      <c r="R95" s="746" t="str">
        <f t="shared" si="14"/>
        <v/>
      </c>
      <c r="S95" s="746" t="str">
        <f t="shared" si="15"/>
        <v/>
      </c>
      <c r="T95" s="746" t="str">
        <f t="shared" si="16"/>
        <v/>
      </c>
    </row>
    <row r="96" spans="1:20" x14ac:dyDescent="0.2">
      <c r="A96" s="453" t="str">
        <f>'0'!$A$4</f>
        <v>………………..</v>
      </c>
      <c r="B96" s="474">
        <f>'0'!$A$2</f>
        <v>46112</v>
      </c>
      <c r="C96" s="474" t="s">
        <v>1256</v>
      </c>
      <c r="D96" s="749"/>
      <c r="E96" s="741"/>
      <c r="F96" s="742"/>
      <c r="G96" s="743"/>
      <c r="H96" s="160"/>
      <c r="I96" s="161"/>
      <c r="J96" s="161"/>
      <c r="K96" s="160"/>
      <c r="L96" s="115"/>
      <c r="M96" s="116"/>
      <c r="N96" s="747"/>
      <c r="O96" s="747"/>
      <c r="P96" s="747"/>
      <c r="Q96" s="746">
        <f t="shared" si="13"/>
        <v>0</v>
      </c>
      <c r="R96" s="746" t="str">
        <f t="shared" si="14"/>
        <v/>
      </c>
      <c r="S96" s="746" t="str">
        <f t="shared" si="15"/>
        <v/>
      </c>
      <c r="T96" s="746" t="str">
        <f t="shared" si="16"/>
        <v/>
      </c>
    </row>
    <row r="97" spans="1:20" x14ac:dyDescent="0.2">
      <c r="A97" s="453" t="str">
        <f>'0'!$A$4</f>
        <v>………………..</v>
      </c>
      <c r="B97" s="474">
        <f>'0'!$A$2</f>
        <v>46112</v>
      </c>
      <c r="C97" s="474" t="s">
        <v>1256</v>
      </c>
      <c r="D97" s="749"/>
      <c r="E97" s="741"/>
      <c r="F97" s="742"/>
      <c r="G97" s="743"/>
      <c r="H97" s="160"/>
      <c r="I97" s="161"/>
      <c r="J97" s="161"/>
      <c r="K97" s="160"/>
      <c r="L97" s="115"/>
      <c r="M97" s="116"/>
      <c r="N97" s="747"/>
      <c r="O97" s="747"/>
      <c r="P97" s="747"/>
      <c r="Q97" s="746">
        <f t="shared" si="13"/>
        <v>0</v>
      </c>
      <c r="R97" s="746" t="str">
        <f t="shared" si="14"/>
        <v/>
      </c>
      <c r="S97" s="746" t="str">
        <f t="shared" si="15"/>
        <v/>
      </c>
      <c r="T97" s="746" t="str">
        <f t="shared" si="16"/>
        <v/>
      </c>
    </row>
    <row r="98" spans="1:20" x14ac:dyDescent="0.2">
      <c r="A98" s="453" t="str">
        <f>'0'!$A$4</f>
        <v>………………..</v>
      </c>
      <c r="B98" s="474">
        <f>'0'!$A$2</f>
        <v>46112</v>
      </c>
      <c r="C98" s="474" t="s">
        <v>1256</v>
      </c>
      <c r="D98" s="749"/>
      <c r="E98" s="741"/>
      <c r="F98" s="742"/>
      <c r="G98" s="743"/>
      <c r="H98" s="160"/>
      <c r="I98" s="161"/>
      <c r="J98" s="161"/>
      <c r="K98" s="160"/>
      <c r="L98" s="115"/>
      <c r="M98" s="116"/>
      <c r="N98" s="747"/>
      <c r="O98" s="747"/>
      <c r="P98" s="747"/>
      <c r="Q98" s="746">
        <f t="shared" si="13"/>
        <v>0</v>
      </c>
      <c r="R98" s="746" t="str">
        <f t="shared" si="14"/>
        <v/>
      </c>
      <c r="S98" s="746" t="str">
        <f t="shared" si="15"/>
        <v/>
      </c>
      <c r="T98" s="746" t="str">
        <f t="shared" si="16"/>
        <v/>
      </c>
    </row>
    <row r="99" spans="1:20" x14ac:dyDescent="0.2">
      <c r="A99" s="453" t="str">
        <f>'0'!$A$4</f>
        <v>………………..</v>
      </c>
      <c r="B99" s="474">
        <f>'0'!$A$2</f>
        <v>46112</v>
      </c>
      <c r="C99" s="474" t="s">
        <v>1256</v>
      </c>
      <c r="D99" s="749"/>
      <c r="E99" s="741"/>
      <c r="F99" s="742"/>
      <c r="G99" s="743"/>
      <c r="H99" s="160"/>
      <c r="I99" s="161"/>
      <c r="J99" s="161"/>
      <c r="K99" s="160"/>
      <c r="L99" s="115"/>
      <c r="M99" s="116"/>
      <c r="N99" s="747"/>
      <c r="O99" s="747"/>
      <c r="P99" s="747"/>
      <c r="Q99" s="746">
        <f t="shared" si="13"/>
        <v>0</v>
      </c>
      <c r="R99" s="746" t="str">
        <f t="shared" si="14"/>
        <v/>
      </c>
      <c r="S99" s="746" t="str">
        <f t="shared" si="15"/>
        <v/>
      </c>
      <c r="T99" s="746" t="str">
        <f t="shared" si="16"/>
        <v/>
      </c>
    </row>
    <row r="100" spans="1:20" x14ac:dyDescent="0.2">
      <c r="A100" s="453" t="str">
        <f>'0'!$A$4</f>
        <v>………………..</v>
      </c>
      <c r="B100" s="474">
        <f>'0'!$A$2</f>
        <v>46112</v>
      </c>
      <c r="C100" s="474" t="s">
        <v>1256</v>
      </c>
      <c r="D100" s="749"/>
      <c r="E100" s="741"/>
      <c r="F100" s="742"/>
      <c r="G100" s="743"/>
      <c r="H100" s="160"/>
      <c r="I100" s="161"/>
      <c r="J100" s="161"/>
      <c r="K100" s="160"/>
      <c r="L100" s="115"/>
      <c r="M100" s="116"/>
      <c r="N100" s="747"/>
      <c r="O100" s="747"/>
      <c r="P100" s="747"/>
      <c r="Q100" s="746">
        <f t="shared" si="13"/>
        <v>0</v>
      </c>
      <c r="R100" s="746" t="str">
        <f t="shared" si="14"/>
        <v/>
      </c>
      <c r="S100" s="746" t="str">
        <f t="shared" si="15"/>
        <v/>
      </c>
      <c r="T100" s="746" t="str">
        <f t="shared" si="16"/>
        <v/>
      </c>
    </row>
    <row r="101" spans="1:20" x14ac:dyDescent="0.2">
      <c r="A101" s="453" t="str">
        <f>'0'!$A$4</f>
        <v>………………..</v>
      </c>
      <c r="B101" s="474">
        <f>'0'!$A$2</f>
        <v>46112</v>
      </c>
      <c r="C101" s="474" t="s">
        <v>1256</v>
      </c>
      <c r="D101" s="749"/>
      <c r="E101" s="741"/>
      <c r="F101" s="742"/>
      <c r="G101" s="743"/>
      <c r="H101" s="160"/>
      <c r="I101" s="161"/>
      <c r="J101" s="161"/>
      <c r="K101" s="160"/>
      <c r="L101" s="115"/>
      <c r="M101" s="116"/>
      <c r="N101" s="747"/>
      <c r="O101" s="747"/>
      <c r="P101" s="747"/>
      <c r="Q101" s="746">
        <f t="shared" si="13"/>
        <v>0</v>
      </c>
      <c r="R101" s="746" t="str">
        <f t="shared" si="14"/>
        <v/>
      </c>
      <c r="S101" s="746" t="str">
        <f t="shared" si="15"/>
        <v/>
      </c>
      <c r="T101" s="746" t="str">
        <f t="shared" si="16"/>
        <v/>
      </c>
    </row>
    <row r="102" spans="1:20" x14ac:dyDescent="0.2">
      <c r="A102" s="453" t="str">
        <f>'0'!$A$4</f>
        <v>………………..</v>
      </c>
      <c r="B102" s="474">
        <f>'0'!$A$2</f>
        <v>46112</v>
      </c>
      <c r="C102" s="474" t="s">
        <v>1256</v>
      </c>
      <c r="D102" s="749"/>
      <c r="E102" s="741"/>
      <c r="F102" s="742"/>
      <c r="G102" s="743"/>
      <c r="H102" s="160"/>
      <c r="I102" s="161"/>
      <c r="J102" s="161"/>
      <c r="K102" s="160"/>
      <c r="L102" s="115"/>
      <c r="M102" s="116"/>
      <c r="N102" s="747"/>
      <c r="O102" s="747"/>
      <c r="P102" s="747"/>
      <c r="Q102" s="746">
        <f t="shared" si="13"/>
        <v>0</v>
      </c>
      <c r="R102" s="746" t="str">
        <f t="shared" si="14"/>
        <v/>
      </c>
      <c r="S102" s="746" t="str">
        <f t="shared" si="15"/>
        <v/>
      </c>
      <c r="T102" s="746" t="str">
        <f t="shared" si="16"/>
        <v/>
      </c>
    </row>
    <row r="103" spans="1:20" x14ac:dyDescent="0.2">
      <c r="A103" s="453" t="str">
        <f>'0'!$A$4</f>
        <v>………………..</v>
      </c>
      <c r="B103" s="474">
        <f>'0'!$A$2</f>
        <v>46112</v>
      </c>
      <c r="C103" s="474" t="s">
        <v>1256</v>
      </c>
      <c r="D103" s="749"/>
      <c r="E103" s="741"/>
      <c r="F103" s="742"/>
      <c r="G103" s="743"/>
      <c r="H103" s="160"/>
      <c r="I103" s="161"/>
      <c r="J103" s="161"/>
      <c r="K103" s="160"/>
      <c r="L103" s="115"/>
      <c r="M103" s="116"/>
      <c r="N103" s="747"/>
      <c r="O103" s="747"/>
      <c r="P103" s="747"/>
      <c r="Q103" s="746">
        <f t="shared" si="13"/>
        <v>0</v>
      </c>
      <c r="R103" s="746" t="str">
        <f t="shared" si="14"/>
        <v/>
      </c>
      <c r="S103" s="746" t="str">
        <f t="shared" si="15"/>
        <v/>
      </c>
      <c r="T103" s="746" t="str">
        <f t="shared" si="16"/>
        <v/>
      </c>
    </row>
    <row r="104" spans="1:20" x14ac:dyDescent="0.2">
      <c r="A104" s="453" t="str">
        <f>'0'!$A$4</f>
        <v>………………..</v>
      </c>
      <c r="B104" s="474">
        <f>'0'!$A$2</f>
        <v>46112</v>
      </c>
      <c r="C104" s="474" t="s">
        <v>1256</v>
      </c>
      <c r="D104" s="749"/>
      <c r="E104" s="741"/>
      <c r="F104" s="742"/>
      <c r="G104" s="743"/>
      <c r="H104" s="160"/>
      <c r="I104" s="161"/>
      <c r="J104" s="161"/>
      <c r="K104" s="160"/>
      <c r="L104" s="115"/>
      <c r="M104" s="116"/>
      <c r="N104" s="747"/>
      <c r="O104" s="747"/>
      <c r="P104" s="747"/>
      <c r="Q104" s="746">
        <f t="shared" si="13"/>
        <v>0</v>
      </c>
      <c r="R104" s="746" t="str">
        <f t="shared" si="14"/>
        <v/>
      </c>
      <c r="S104" s="746" t="str">
        <f t="shared" si="15"/>
        <v/>
      </c>
      <c r="T104" s="746" t="str">
        <f t="shared" si="16"/>
        <v/>
      </c>
    </row>
    <row r="105" spans="1:20" x14ac:dyDescent="0.2">
      <c r="A105" s="453" t="str">
        <f>'0'!$A$4</f>
        <v>………………..</v>
      </c>
      <c r="B105" s="474">
        <f>'0'!$A$2</f>
        <v>46112</v>
      </c>
      <c r="C105" s="474" t="s">
        <v>1256</v>
      </c>
      <c r="D105" s="749"/>
      <c r="E105" s="741"/>
      <c r="F105" s="742"/>
      <c r="G105" s="743"/>
      <c r="H105" s="160"/>
      <c r="I105" s="161"/>
      <c r="J105" s="161"/>
      <c r="K105" s="160"/>
      <c r="L105" s="115"/>
      <c r="M105" s="116"/>
      <c r="N105" s="747"/>
      <c r="O105" s="747"/>
      <c r="P105" s="747"/>
      <c r="Q105" s="746">
        <f t="shared" si="13"/>
        <v>0</v>
      </c>
      <c r="R105" s="746" t="str">
        <f t="shared" si="14"/>
        <v/>
      </c>
      <c r="S105" s="746" t="str">
        <f t="shared" si="15"/>
        <v/>
      </c>
      <c r="T105" s="746" t="str">
        <f t="shared" si="16"/>
        <v/>
      </c>
    </row>
    <row r="106" spans="1:20" x14ac:dyDescent="0.2">
      <c r="A106" s="453" t="str">
        <f>'0'!$A$4</f>
        <v>………………..</v>
      </c>
      <c r="B106" s="474">
        <f>'0'!$A$2</f>
        <v>46112</v>
      </c>
      <c r="C106" s="474" t="s">
        <v>1256</v>
      </c>
      <c r="D106" s="749"/>
      <c r="E106" s="741"/>
      <c r="F106" s="742"/>
      <c r="G106" s="743"/>
      <c r="H106" s="160"/>
      <c r="I106" s="161"/>
      <c r="J106" s="161"/>
      <c r="K106" s="160"/>
      <c r="L106" s="115"/>
      <c r="M106" s="116"/>
      <c r="N106" s="747"/>
      <c r="O106" s="747"/>
      <c r="P106" s="747"/>
      <c r="Q106" s="746">
        <f t="shared" si="13"/>
        <v>0</v>
      </c>
      <c r="R106" s="746" t="str">
        <f t="shared" si="14"/>
        <v/>
      </c>
      <c r="S106" s="746" t="str">
        <f t="shared" si="15"/>
        <v/>
      </c>
      <c r="T106" s="746" t="str">
        <f t="shared" si="16"/>
        <v/>
      </c>
    </row>
    <row r="107" spans="1:20" x14ac:dyDescent="0.2">
      <c r="A107" s="453" t="str">
        <f>'0'!$A$4</f>
        <v>………………..</v>
      </c>
      <c r="B107" s="474">
        <f>'0'!$A$2</f>
        <v>46112</v>
      </c>
      <c r="C107" s="474" t="s">
        <v>1256</v>
      </c>
      <c r="D107" s="749"/>
      <c r="E107" s="741"/>
      <c r="F107" s="742"/>
      <c r="G107" s="743"/>
      <c r="H107" s="160"/>
      <c r="I107" s="161"/>
      <c r="J107" s="161"/>
      <c r="K107" s="160"/>
      <c r="L107" s="115"/>
      <c r="M107" s="116"/>
      <c r="N107" s="747"/>
      <c r="O107" s="747"/>
      <c r="P107" s="747"/>
      <c r="Q107" s="746">
        <f t="shared" si="13"/>
        <v>0</v>
      </c>
      <c r="R107" s="746" t="str">
        <f t="shared" si="14"/>
        <v/>
      </c>
      <c r="S107" s="746" t="str">
        <f t="shared" si="15"/>
        <v/>
      </c>
      <c r="T107" s="746" t="str">
        <f t="shared" si="16"/>
        <v/>
      </c>
    </row>
    <row r="108" spans="1:20" x14ac:dyDescent="0.2">
      <c r="A108" s="453" t="str">
        <f>'0'!$A$4</f>
        <v>………………..</v>
      </c>
      <c r="B108" s="474">
        <f>'0'!$A$2</f>
        <v>46112</v>
      </c>
      <c r="C108" s="474" t="s">
        <v>1256</v>
      </c>
      <c r="D108" s="749"/>
      <c r="E108" s="741"/>
      <c r="F108" s="742"/>
      <c r="G108" s="743"/>
      <c r="H108" s="160"/>
      <c r="I108" s="161"/>
      <c r="J108" s="161"/>
      <c r="K108" s="160"/>
      <c r="L108" s="115"/>
      <c r="M108" s="116"/>
      <c r="N108" s="747"/>
      <c r="O108" s="747"/>
      <c r="P108" s="747"/>
      <c r="Q108" s="746">
        <f t="shared" si="13"/>
        <v>0</v>
      </c>
      <c r="R108" s="746" t="str">
        <f t="shared" si="14"/>
        <v/>
      </c>
      <c r="S108" s="746" t="str">
        <f t="shared" si="15"/>
        <v/>
      </c>
      <c r="T108" s="746" t="str">
        <f t="shared" si="16"/>
        <v/>
      </c>
    </row>
    <row r="109" spans="1:20" x14ac:dyDescent="0.2">
      <c r="A109" s="453" t="str">
        <f>'0'!$A$4</f>
        <v>………………..</v>
      </c>
      <c r="B109" s="474">
        <f>'0'!$A$2</f>
        <v>46112</v>
      </c>
      <c r="C109" s="474" t="s">
        <v>1256</v>
      </c>
      <c r="D109" s="749"/>
      <c r="E109" s="741"/>
      <c r="F109" s="742"/>
      <c r="G109" s="743"/>
      <c r="H109" s="160"/>
      <c r="I109" s="161"/>
      <c r="J109" s="161"/>
      <c r="K109" s="160"/>
      <c r="L109" s="115"/>
      <c r="M109" s="116"/>
      <c r="N109" s="747"/>
      <c r="O109" s="747"/>
      <c r="P109" s="747"/>
      <c r="Q109" s="746">
        <f t="shared" ref="Q109:Q172" si="17">N109-O109</f>
        <v>0</v>
      </c>
      <c r="R109" s="746" t="str">
        <f t="shared" ref="R109:R172" si="18">IF(D109="","",IF(G109="","Грешка - непопълнени данни",""))</f>
        <v/>
      </c>
      <c r="S109" s="746" t="str">
        <f t="shared" ref="S109:S172" si="19">IF(COUNTBLANK(D109:P109)=13,"",IF(H109="999999999","",IF(ISNUMBER(VALUE(H109)),IF(LEN(H109)&lt;&gt;9,"Въведеното ЕИК е твърде късо или твърде дълго",IF(OR(MOD(MID(H109,1,1)*1+MID(H109,2,1)*2+MID(H109,3,1)*3+MID(H109,4,1)*4+MID(H109,5,1)*5+MID(H109,6,1)*6+MID(H109,7,1)*7+MID(H109,8,1)*8,11)-MID(H109,9,1)=0,AND(MOD(MID(H109,1,1)*3+MID(H109,2,1)*4+MID(H109,3,1)*5+MID(H109,4,1)*6+MID(H109,5,1)*7+MID(H109,6,1)*8+MID(H109,7,1)*9+MID(H109,8,1)*10,11)=10,MID(H109,9,1)*1=0),MOD(MID(H109,1,1)*3+MID(H109,2,1)*4+MID(H109,3,1)*5+MID(H109,4,1)*6+MID(H109,5,1)*7+MID(H109,6,1)*8+MID(H109,7,1)*9+MID(H109,8,1)*10,11)-MID(H109,9,1)=0),"","Въведеното ЕИК е невалидно")),"Въведеното ЕИК съдържа непозволени символи")))</f>
        <v/>
      </c>
      <c r="T109" s="746" t="str">
        <f t="shared" ref="T109:T172" si="20">IF(G109="5. Договор ОП приключил",IF(Q109&lt;&gt;0,"Грешка",""),"")</f>
        <v/>
      </c>
    </row>
    <row r="110" spans="1:20" x14ac:dyDescent="0.2">
      <c r="A110" s="453" t="str">
        <f>'0'!$A$4</f>
        <v>………………..</v>
      </c>
      <c r="B110" s="474">
        <f>'0'!$A$2</f>
        <v>46112</v>
      </c>
      <c r="C110" s="474" t="s">
        <v>1256</v>
      </c>
      <c r="D110" s="749"/>
      <c r="E110" s="741"/>
      <c r="F110" s="742"/>
      <c r="G110" s="743"/>
      <c r="H110" s="160"/>
      <c r="I110" s="161"/>
      <c r="J110" s="161"/>
      <c r="K110" s="160"/>
      <c r="L110" s="115"/>
      <c r="M110" s="116"/>
      <c r="N110" s="747"/>
      <c r="O110" s="747"/>
      <c r="P110" s="747"/>
      <c r="Q110" s="746">
        <f t="shared" si="17"/>
        <v>0</v>
      </c>
      <c r="R110" s="746" t="str">
        <f t="shared" si="18"/>
        <v/>
      </c>
      <c r="S110" s="746" t="str">
        <f t="shared" si="19"/>
        <v/>
      </c>
      <c r="T110" s="746" t="str">
        <f t="shared" si="20"/>
        <v/>
      </c>
    </row>
    <row r="111" spans="1:20" x14ac:dyDescent="0.2">
      <c r="A111" s="453" t="str">
        <f>'0'!$A$4</f>
        <v>………………..</v>
      </c>
      <c r="B111" s="474">
        <f>'0'!$A$2</f>
        <v>46112</v>
      </c>
      <c r="C111" s="474" t="s">
        <v>1256</v>
      </c>
      <c r="D111" s="749"/>
      <c r="E111" s="741"/>
      <c r="F111" s="742"/>
      <c r="G111" s="743"/>
      <c r="H111" s="160"/>
      <c r="I111" s="161"/>
      <c r="J111" s="161"/>
      <c r="K111" s="160"/>
      <c r="L111" s="115"/>
      <c r="M111" s="116"/>
      <c r="N111" s="747"/>
      <c r="O111" s="747"/>
      <c r="P111" s="747"/>
      <c r="Q111" s="746">
        <f t="shared" si="17"/>
        <v>0</v>
      </c>
      <c r="R111" s="746" t="str">
        <f t="shared" si="18"/>
        <v/>
      </c>
      <c r="S111" s="746" t="str">
        <f t="shared" si="19"/>
        <v/>
      </c>
      <c r="T111" s="746" t="str">
        <f t="shared" si="20"/>
        <v/>
      </c>
    </row>
    <row r="112" spans="1:20" x14ac:dyDescent="0.2">
      <c r="A112" s="453" t="str">
        <f>'0'!$A$4</f>
        <v>………………..</v>
      </c>
      <c r="B112" s="474">
        <f>'0'!$A$2</f>
        <v>46112</v>
      </c>
      <c r="C112" s="474" t="s">
        <v>1256</v>
      </c>
      <c r="D112" s="749"/>
      <c r="E112" s="741"/>
      <c r="F112" s="742"/>
      <c r="G112" s="743"/>
      <c r="H112" s="160"/>
      <c r="I112" s="161"/>
      <c r="J112" s="161"/>
      <c r="K112" s="160"/>
      <c r="L112" s="115"/>
      <c r="M112" s="116"/>
      <c r="N112" s="747"/>
      <c r="O112" s="747"/>
      <c r="P112" s="747"/>
      <c r="Q112" s="746">
        <f t="shared" si="17"/>
        <v>0</v>
      </c>
      <c r="R112" s="746" t="str">
        <f t="shared" si="18"/>
        <v/>
      </c>
      <c r="S112" s="746" t="str">
        <f t="shared" si="19"/>
        <v/>
      </c>
      <c r="T112" s="746" t="str">
        <f t="shared" si="20"/>
        <v/>
      </c>
    </row>
    <row r="113" spans="1:20" x14ac:dyDescent="0.2">
      <c r="A113" s="453" t="str">
        <f>'0'!$A$4</f>
        <v>………………..</v>
      </c>
      <c r="B113" s="474">
        <f>'0'!$A$2</f>
        <v>46112</v>
      </c>
      <c r="C113" s="474" t="s">
        <v>1256</v>
      </c>
      <c r="D113" s="749"/>
      <c r="E113" s="741"/>
      <c r="F113" s="742"/>
      <c r="G113" s="743"/>
      <c r="H113" s="160"/>
      <c r="I113" s="161"/>
      <c r="J113" s="161"/>
      <c r="K113" s="160"/>
      <c r="L113" s="115"/>
      <c r="M113" s="116"/>
      <c r="N113" s="747"/>
      <c r="O113" s="747"/>
      <c r="P113" s="747"/>
      <c r="Q113" s="746">
        <f t="shared" si="17"/>
        <v>0</v>
      </c>
      <c r="R113" s="746" t="str">
        <f t="shared" si="18"/>
        <v/>
      </c>
      <c r="S113" s="746" t="str">
        <f t="shared" si="19"/>
        <v/>
      </c>
      <c r="T113" s="746" t="str">
        <f t="shared" si="20"/>
        <v/>
      </c>
    </row>
    <row r="114" spans="1:20" x14ac:dyDescent="0.2">
      <c r="A114" s="453" t="str">
        <f>'0'!$A$4</f>
        <v>………………..</v>
      </c>
      <c r="B114" s="474">
        <f>'0'!$A$2</f>
        <v>46112</v>
      </c>
      <c r="C114" s="474" t="s">
        <v>1256</v>
      </c>
      <c r="D114" s="749"/>
      <c r="E114" s="741"/>
      <c r="F114" s="742"/>
      <c r="G114" s="743"/>
      <c r="H114" s="160"/>
      <c r="I114" s="161"/>
      <c r="J114" s="161"/>
      <c r="K114" s="160"/>
      <c r="L114" s="115"/>
      <c r="M114" s="116"/>
      <c r="N114" s="747"/>
      <c r="O114" s="747"/>
      <c r="P114" s="747"/>
      <c r="Q114" s="746">
        <f t="shared" si="17"/>
        <v>0</v>
      </c>
      <c r="R114" s="746" t="str">
        <f t="shared" si="18"/>
        <v/>
      </c>
      <c r="S114" s="746" t="str">
        <f t="shared" si="19"/>
        <v/>
      </c>
      <c r="T114" s="746" t="str">
        <f t="shared" si="20"/>
        <v/>
      </c>
    </row>
    <row r="115" spans="1:20" x14ac:dyDescent="0.2">
      <c r="A115" s="453" t="str">
        <f>'0'!$A$4</f>
        <v>………………..</v>
      </c>
      <c r="B115" s="474">
        <f>'0'!$A$2</f>
        <v>46112</v>
      </c>
      <c r="C115" s="474" t="s">
        <v>1256</v>
      </c>
      <c r="D115" s="749"/>
      <c r="E115" s="741"/>
      <c r="F115" s="742"/>
      <c r="G115" s="743"/>
      <c r="H115" s="160"/>
      <c r="I115" s="161"/>
      <c r="J115" s="161"/>
      <c r="K115" s="160"/>
      <c r="L115" s="115"/>
      <c r="M115" s="116"/>
      <c r="N115" s="747"/>
      <c r="O115" s="747"/>
      <c r="P115" s="747"/>
      <c r="Q115" s="746">
        <f t="shared" si="17"/>
        <v>0</v>
      </c>
      <c r="R115" s="746" t="str">
        <f t="shared" si="18"/>
        <v/>
      </c>
      <c r="S115" s="746" t="str">
        <f t="shared" si="19"/>
        <v/>
      </c>
      <c r="T115" s="746" t="str">
        <f t="shared" si="20"/>
        <v/>
      </c>
    </row>
    <row r="116" spans="1:20" x14ac:dyDescent="0.2">
      <c r="A116" s="453" t="str">
        <f>'0'!$A$4</f>
        <v>………………..</v>
      </c>
      <c r="B116" s="474">
        <f>'0'!$A$2</f>
        <v>46112</v>
      </c>
      <c r="C116" s="474" t="s">
        <v>1256</v>
      </c>
      <c r="D116" s="749"/>
      <c r="E116" s="741"/>
      <c r="F116" s="742"/>
      <c r="G116" s="743"/>
      <c r="H116" s="160"/>
      <c r="I116" s="161"/>
      <c r="J116" s="161"/>
      <c r="K116" s="160"/>
      <c r="L116" s="115"/>
      <c r="M116" s="116"/>
      <c r="N116" s="747"/>
      <c r="O116" s="747"/>
      <c r="P116" s="747"/>
      <c r="Q116" s="746">
        <f t="shared" si="17"/>
        <v>0</v>
      </c>
      <c r="R116" s="746" t="str">
        <f t="shared" si="18"/>
        <v/>
      </c>
      <c r="S116" s="746" t="str">
        <f t="shared" si="19"/>
        <v/>
      </c>
      <c r="T116" s="746" t="str">
        <f t="shared" si="20"/>
        <v/>
      </c>
    </row>
    <row r="117" spans="1:20" x14ac:dyDescent="0.2">
      <c r="A117" s="453" t="str">
        <f>'0'!$A$4</f>
        <v>………………..</v>
      </c>
      <c r="B117" s="474">
        <f>'0'!$A$2</f>
        <v>46112</v>
      </c>
      <c r="C117" s="474" t="s">
        <v>1256</v>
      </c>
      <c r="D117" s="749"/>
      <c r="E117" s="741"/>
      <c r="F117" s="742"/>
      <c r="G117" s="743"/>
      <c r="H117" s="160"/>
      <c r="I117" s="161"/>
      <c r="J117" s="161"/>
      <c r="K117" s="160"/>
      <c r="L117" s="115"/>
      <c r="M117" s="116"/>
      <c r="N117" s="747"/>
      <c r="O117" s="747"/>
      <c r="P117" s="747"/>
      <c r="Q117" s="746">
        <f t="shared" si="17"/>
        <v>0</v>
      </c>
      <c r="R117" s="746" t="str">
        <f t="shared" si="18"/>
        <v/>
      </c>
      <c r="S117" s="746" t="str">
        <f t="shared" si="19"/>
        <v/>
      </c>
      <c r="T117" s="746" t="str">
        <f t="shared" si="20"/>
        <v/>
      </c>
    </row>
    <row r="118" spans="1:20" x14ac:dyDescent="0.2">
      <c r="A118" s="453" t="str">
        <f>'0'!$A$4</f>
        <v>………………..</v>
      </c>
      <c r="B118" s="474">
        <f>'0'!$A$2</f>
        <v>46112</v>
      </c>
      <c r="C118" s="474" t="s">
        <v>1256</v>
      </c>
      <c r="D118" s="749"/>
      <c r="E118" s="741"/>
      <c r="F118" s="742"/>
      <c r="G118" s="743"/>
      <c r="H118" s="160"/>
      <c r="I118" s="161"/>
      <c r="J118" s="161"/>
      <c r="K118" s="160"/>
      <c r="L118" s="115"/>
      <c r="M118" s="116"/>
      <c r="N118" s="747"/>
      <c r="O118" s="747"/>
      <c r="P118" s="747"/>
      <c r="Q118" s="746">
        <f t="shared" si="17"/>
        <v>0</v>
      </c>
      <c r="R118" s="746" t="str">
        <f t="shared" si="18"/>
        <v/>
      </c>
      <c r="S118" s="746" t="str">
        <f t="shared" si="19"/>
        <v/>
      </c>
      <c r="T118" s="746" t="str">
        <f t="shared" si="20"/>
        <v/>
      </c>
    </row>
    <row r="119" spans="1:20" x14ac:dyDescent="0.2">
      <c r="A119" s="453" t="str">
        <f>'0'!$A$4</f>
        <v>………………..</v>
      </c>
      <c r="B119" s="474">
        <f>'0'!$A$2</f>
        <v>46112</v>
      </c>
      <c r="C119" s="474" t="s">
        <v>1256</v>
      </c>
      <c r="D119" s="749"/>
      <c r="E119" s="741"/>
      <c r="F119" s="742"/>
      <c r="G119" s="743"/>
      <c r="H119" s="160"/>
      <c r="I119" s="161"/>
      <c r="J119" s="161"/>
      <c r="K119" s="160"/>
      <c r="L119" s="115"/>
      <c r="M119" s="116"/>
      <c r="N119" s="747"/>
      <c r="O119" s="747"/>
      <c r="P119" s="747"/>
      <c r="Q119" s="746">
        <f t="shared" si="17"/>
        <v>0</v>
      </c>
      <c r="R119" s="746" t="str">
        <f t="shared" si="18"/>
        <v/>
      </c>
      <c r="S119" s="746" t="str">
        <f t="shared" si="19"/>
        <v/>
      </c>
      <c r="T119" s="746" t="str">
        <f t="shared" si="20"/>
        <v/>
      </c>
    </row>
    <row r="120" spans="1:20" x14ac:dyDescent="0.2">
      <c r="A120" s="453" t="str">
        <f>'0'!$A$4</f>
        <v>………………..</v>
      </c>
      <c r="B120" s="474">
        <f>'0'!$A$2</f>
        <v>46112</v>
      </c>
      <c r="C120" s="474" t="s">
        <v>1256</v>
      </c>
      <c r="D120" s="749"/>
      <c r="E120" s="741"/>
      <c r="F120" s="742"/>
      <c r="G120" s="743"/>
      <c r="H120" s="160"/>
      <c r="I120" s="161"/>
      <c r="J120" s="161"/>
      <c r="K120" s="160"/>
      <c r="L120" s="115"/>
      <c r="M120" s="116"/>
      <c r="N120" s="747"/>
      <c r="O120" s="747"/>
      <c r="P120" s="747"/>
      <c r="Q120" s="746">
        <f t="shared" si="17"/>
        <v>0</v>
      </c>
      <c r="R120" s="746" t="str">
        <f t="shared" si="18"/>
        <v/>
      </c>
      <c r="S120" s="746" t="str">
        <f t="shared" si="19"/>
        <v/>
      </c>
      <c r="T120" s="746" t="str">
        <f t="shared" si="20"/>
        <v/>
      </c>
    </row>
    <row r="121" spans="1:20" x14ac:dyDescent="0.2">
      <c r="A121" s="453" t="str">
        <f>'0'!$A$4</f>
        <v>………………..</v>
      </c>
      <c r="B121" s="474">
        <f>'0'!$A$2</f>
        <v>46112</v>
      </c>
      <c r="C121" s="474" t="s">
        <v>1256</v>
      </c>
      <c r="D121" s="749"/>
      <c r="E121" s="741"/>
      <c r="F121" s="742"/>
      <c r="G121" s="743"/>
      <c r="H121" s="160"/>
      <c r="I121" s="161"/>
      <c r="J121" s="161"/>
      <c r="K121" s="160"/>
      <c r="L121" s="115"/>
      <c r="M121" s="116"/>
      <c r="N121" s="747"/>
      <c r="O121" s="747"/>
      <c r="P121" s="747"/>
      <c r="Q121" s="746">
        <f t="shared" si="17"/>
        <v>0</v>
      </c>
      <c r="R121" s="746" t="str">
        <f t="shared" si="18"/>
        <v/>
      </c>
      <c r="S121" s="746" t="str">
        <f t="shared" si="19"/>
        <v/>
      </c>
      <c r="T121" s="746" t="str">
        <f t="shared" si="20"/>
        <v/>
      </c>
    </row>
    <row r="122" spans="1:20" x14ac:dyDescent="0.2">
      <c r="A122" s="453" t="str">
        <f>'0'!$A$4</f>
        <v>………………..</v>
      </c>
      <c r="B122" s="474">
        <f>'0'!$A$2</f>
        <v>46112</v>
      </c>
      <c r="C122" s="474" t="s">
        <v>1256</v>
      </c>
      <c r="D122" s="749"/>
      <c r="E122" s="741"/>
      <c r="F122" s="742"/>
      <c r="G122" s="743"/>
      <c r="H122" s="160"/>
      <c r="I122" s="161"/>
      <c r="J122" s="161"/>
      <c r="K122" s="160"/>
      <c r="L122" s="115"/>
      <c r="M122" s="116"/>
      <c r="N122" s="747"/>
      <c r="O122" s="747"/>
      <c r="P122" s="747"/>
      <c r="Q122" s="746">
        <f t="shared" si="17"/>
        <v>0</v>
      </c>
      <c r="R122" s="746" t="str">
        <f t="shared" si="18"/>
        <v/>
      </c>
      <c r="S122" s="746" t="str">
        <f t="shared" si="19"/>
        <v/>
      </c>
      <c r="T122" s="746" t="str">
        <f t="shared" si="20"/>
        <v/>
      </c>
    </row>
    <row r="123" spans="1:20" x14ac:dyDescent="0.2">
      <c r="A123" s="453" t="str">
        <f>'0'!$A$4</f>
        <v>………………..</v>
      </c>
      <c r="B123" s="474">
        <f>'0'!$A$2</f>
        <v>46112</v>
      </c>
      <c r="C123" s="474" t="s">
        <v>1256</v>
      </c>
      <c r="D123" s="749"/>
      <c r="E123" s="741"/>
      <c r="F123" s="742"/>
      <c r="G123" s="743"/>
      <c r="H123" s="160"/>
      <c r="I123" s="161"/>
      <c r="J123" s="161"/>
      <c r="K123" s="160"/>
      <c r="L123" s="115"/>
      <c r="M123" s="116"/>
      <c r="N123" s="747"/>
      <c r="O123" s="747"/>
      <c r="P123" s="747"/>
      <c r="Q123" s="746">
        <f t="shared" si="17"/>
        <v>0</v>
      </c>
      <c r="R123" s="746" t="str">
        <f t="shared" si="18"/>
        <v/>
      </c>
      <c r="S123" s="746" t="str">
        <f t="shared" si="19"/>
        <v/>
      </c>
      <c r="T123" s="746" t="str">
        <f t="shared" si="20"/>
        <v/>
      </c>
    </row>
    <row r="124" spans="1:20" x14ac:dyDescent="0.2">
      <c r="A124" s="453" t="str">
        <f>'0'!$A$4</f>
        <v>………………..</v>
      </c>
      <c r="B124" s="474">
        <f>'0'!$A$2</f>
        <v>46112</v>
      </c>
      <c r="C124" s="474" t="s">
        <v>1256</v>
      </c>
      <c r="D124" s="749"/>
      <c r="E124" s="741"/>
      <c r="F124" s="742"/>
      <c r="G124" s="743"/>
      <c r="H124" s="160"/>
      <c r="I124" s="161"/>
      <c r="J124" s="161"/>
      <c r="K124" s="160"/>
      <c r="L124" s="115"/>
      <c r="M124" s="116"/>
      <c r="N124" s="747"/>
      <c r="O124" s="747"/>
      <c r="P124" s="747"/>
      <c r="Q124" s="746">
        <f t="shared" si="17"/>
        <v>0</v>
      </c>
      <c r="R124" s="746" t="str">
        <f t="shared" si="18"/>
        <v/>
      </c>
      <c r="S124" s="746" t="str">
        <f t="shared" si="19"/>
        <v/>
      </c>
      <c r="T124" s="746" t="str">
        <f t="shared" si="20"/>
        <v/>
      </c>
    </row>
    <row r="125" spans="1:20" x14ac:dyDescent="0.2">
      <c r="A125" s="453" t="str">
        <f>'0'!$A$4</f>
        <v>………………..</v>
      </c>
      <c r="B125" s="474">
        <f>'0'!$A$2</f>
        <v>46112</v>
      </c>
      <c r="C125" s="474" t="s">
        <v>1256</v>
      </c>
      <c r="D125" s="749"/>
      <c r="E125" s="741"/>
      <c r="F125" s="742"/>
      <c r="G125" s="743"/>
      <c r="H125" s="160"/>
      <c r="I125" s="161"/>
      <c r="J125" s="161"/>
      <c r="K125" s="160"/>
      <c r="L125" s="115"/>
      <c r="M125" s="116"/>
      <c r="N125" s="747"/>
      <c r="O125" s="747"/>
      <c r="P125" s="747"/>
      <c r="Q125" s="746">
        <f t="shared" si="17"/>
        <v>0</v>
      </c>
      <c r="R125" s="746" t="str">
        <f t="shared" si="18"/>
        <v/>
      </c>
      <c r="S125" s="746" t="str">
        <f t="shared" si="19"/>
        <v/>
      </c>
      <c r="T125" s="746" t="str">
        <f t="shared" si="20"/>
        <v/>
      </c>
    </row>
    <row r="126" spans="1:20" x14ac:dyDescent="0.2">
      <c r="A126" s="453" t="str">
        <f>'0'!$A$4</f>
        <v>………………..</v>
      </c>
      <c r="B126" s="474">
        <f>'0'!$A$2</f>
        <v>46112</v>
      </c>
      <c r="C126" s="474" t="s">
        <v>1256</v>
      </c>
      <c r="D126" s="749"/>
      <c r="E126" s="741"/>
      <c r="F126" s="742"/>
      <c r="G126" s="743"/>
      <c r="H126" s="160"/>
      <c r="I126" s="161"/>
      <c r="J126" s="161"/>
      <c r="K126" s="160"/>
      <c r="L126" s="115"/>
      <c r="M126" s="116"/>
      <c r="N126" s="747"/>
      <c r="O126" s="747"/>
      <c r="P126" s="747"/>
      <c r="Q126" s="746">
        <f t="shared" si="17"/>
        <v>0</v>
      </c>
      <c r="R126" s="746" t="str">
        <f t="shared" si="18"/>
        <v/>
      </c>
      <c r="S126" s="746" t="str">
        <f t="shared" si="19"/>
        <v/>
      </c>
      <c r="T126" s="746" t="str">
        <f t="shared" si="20"/>
        <v/>
      </c>
    </row>
    <row r="127" spans="1:20" x14ac:dyDescent="0.2">
      <c r="A127" s="453" t="str">
        <f>'0'!$A$4</f>
        <v>………………..</v>
      </c>
      <c r="B127" s="474">
        <f>'0'!$A$2</f>
        <v>46112</v>
      </c>
      <c r="C127" s="474" t="s">
        <v>1256</v>
      </c>
      <c r="D127" s="749"/>
      <c r="E127" s="741"/>
      <c r="F127" s="742"/>
      <c r="G127" s="743"/>
      <c r="H127" s="160"/>
      <c r="I127" s="161"/>
      <c r="J127" s="161"/>
      <c r="K127" s="160"/>
      <c r="L127" s="115"/>
      <c r="M127" s="116"/>
      <c r="N127" s="747"/>
      <c r="O127" s="747"/>
      <c r="P127" s="747"/>
      <c r="Q127" s="746">
        <f t="shared" si="17"/>
        <v>0</v>
      </c>
      <c r="R127" s="746" t="str">
        <f t="shared" si="18"/>
        <v/>
      </c>
      <c r="S127" s="746" t="str">
        <f t="shared" si="19"/>
        <v/>
      </c>
      <c r="T127" s="746" t="str">
        <f t="shared" si="20"/>
        <v/>
      </c>
    </row>
    <row r="128" spans="1:20" x14ac:dyDescent="0.2">
      <c r="A128" s="453" t="str">
        <f>'0'!$A$4</f>
        <v>………………..</v>
      </c>
      <c r="B128" s="474">
        <f>'0'!$A$2</f>
        <v>46112</v>
      </c>
      <c r="C128" s="474" t="s">
        <v>1256</v>
      </c>
      <c r="D128" s="749"/>
      <c r="E128" s="741"/>
      <c r="F128" s="742"/>
      <c r="G128" s="743"/>
      <c r="H128" s="160"/>
      <c r="I128" s="161"/>
      <c r="J128" s="161"/>
      <c r="K128" s="160"/>
      <c r="L128" s="115"/>
      <c r="M128" s="116"/>
      <c r="N128" s="747"/>
      <c r="O128" s="747"/>
      <c r="P128" s="747"/>
      <c r="Q128" s="746">
        <f t="shared" si="17"/>
        <v>0</v>
      </c>
      <c r="R128" s="746" t="str">
        <f t="shared" si="18"/>
        <v/>
      </c>
      <c r="S128" s="746" t="str">
        <f t="shared" si="19"/>
        <v/>
      </c>
      <c r="T128" s="746" t="str">
        <f t="shared" si="20"/>
        <v/>
      </c>
    </row>
    <row r="129" spans="1:20" x14ac:dyDescent="0.2">
      <c r="A129" s="453" t="str">
        <f>'0'!$A$4</f>
        <v>………………..</v>
      </c>
      <c r="B129" s="474">
        <f>'0'!$A$2</f>
        <v>46112</v>
      </c>
      <c r="C129" s="474" t="s">
        <v>1256</v>
      </c>
      <c r="D129" s="749"/>
      <c r="E129" s="741"/>
      <c r="F129" s="742"/>
      <c r="G129" s="743"/>
      <c r="H129" s="160"/>
      <c r="I129" s="161"/>
      <c r="J129" s="161"/>
      <c r="K129" s="160"/>
      <c r="L129" s="115"/>
      <c r="M129" s="116"/>
      <c r="N129" s="747"/>
      <c r="O129" s="747"/>
      <c r="P129" s="747"/>
      <c r="Q129" s="746">
        <f t="shared" si="17"/>
        <v>0</v>
      </c>
      <c r="R129" s="746" t="str">
        <f t="shared" si="18"/>
        <v/>
      </c>
      <c r="S129" s="746" t="str">
        <f t="shared" si="19"/>
        <v/>
      </c>
      <c r="T129" s="746" t="str">
        <f t="shared" si="20"/>
        <v/>
      </c>
    </row>
    <row r="130" spans="1:20" x14ac:dyDescent="0.2">
      <c r="A130" s="453" t="str">
        <f>'0'!$A$4</f>
        <v>………………..</v>
      </c>
      <c r="B130" s="474">
        <f>'0'!$A$2</f>
        <v>46112</v>
      </c>
      <c r="C130" s="474" t="s">
        <v>1256</v>
      </c>
      <c r="D130" s="749"/>
      <c r="E130" s="741"/>
      <c r="F130" s="742"/>
      <c r="G130" s="743"/>
      <c r="H130" s="160"/>
      <c r="I130" s="161"/>
      <c r="J130" s="161"/>
      <c r="K130" s="160"/>
      <c r="L130" s="115"/>
      <c r="M130" s="116"/>
      <c r="N130" s="747"/>
      <c r="O130" s="747"/>
      <c r="P130" s="747"/>
      <c r="Q130" s="746">
        <f t="shared" si="17"/>
        <v>0</v>
      </c>
      <c r="R130" s="746" t="str">
        <f t="shared" si="18"/>
        <v/>
      </c>
      <c r="S130" s="746" t="str">
        <f t="shared" si="19"/>
        <v/>
      </c>
      <c r="T130" s="746" t="str">
        <f t="shared" si="20"/>
        <v/>
      </c>
    </row>
    <row r="131" spans="1:20" x14ac:dyDescent="0.2">
      <c r="A131" s="453" t="str">
        <f>'0'!$A$4</f>
        <v>………………..</v>
      </c>
      <c r="B131" s="474">
        <f>'0'!$A$2</f>
        <v>46112</v>
      </c>
      <c r="C131" s="474" t="s">
        <v>1256</v>
      </c>
      <c r="D131" s="749"/>
      <c r="E131" s="741"/>
      <c r="F131" s="742"/>
      <c r="G131" s="743"/>
      <c r="H131" s="160"/>
      <c r="I131" s="161"/>
      <c r="J131" s="161"/>
      <c r="K131" s="160"/>
      <c r="L131" s="115"/>
      <c r="M131" s="116"/>
      <c r="N131" s="747"/>
      <c r="O131" s="747"/>
      <c r="P131" s="747"/>
      <c r="Q131" s="746">
        <f t="shared" si="17"/>
        <v>0</v>
      </c>
      <c r="R131" s="746" t="str">
        <f t="shared" si="18"/>
        <v/>
      </c>
      <c r="S131" s="746" t="str">
        <f t="shared" si="19"/>
        <v/>
      </c>
      <c r="T131" s="746" t="str">
        <f t="shared" si="20"/>
        <v/>
      </c>
    </row>
    <row r="132" spans="1:20" x14ac:dyDescent="0.2">
      <c r="A132" s="453" t="str">
        <f>'0'!$A$4</f>
        <v>………………..</v>
      </c>
      <c r="B132" s="474">
        <f>'0'!$A$2</f>
        <v>46112</v>
      </c>
      <c r="C132" s="474" t="s">
        <v>1256</v>
      </c>
      <c r="D132" s="749"/>
      <c r="E132" s="741"/>
      <c r="F132" s="742"/>
      <c r="G132" s="743"/>
      <c r="H132" s="160"/>
      <c r="I132" s="161"/>
      <c r="J132" s="161"/>
      <c r="K132" s="160"/>
      <c r="L132" s="115"/>
      <c r="M132" s="116"/>
      <c r="N132" s="747"/>
      <c r="O132" s="747"/>
      <c r="P132" s="747"/>
      <c r="Q132" s="746">
        <f t="shared" si="17"/>
        <v>0</v>
      </c>
      <c r="R132" s="746" t="str">
        <f t="shared" si="18"/>
        <v/>
      </c>
      <c r="S132" s="746" t="str">
        <f t="shared" si="19"/>
        <v/>
      </c>
      <c r="T132" s="746" t="str">
        <f t="shared" si="20"/>
        <v/>
      </c>
    </row>
    <row r="133" spans="1:20" x14ac:dyDescent="0.2">
      <c r="A133" s="453" t="str">
        <f>'0'!$A$4</f>
        <v>………………..</v>
      </c>
      <c r="B133" s="474">
        <f>'0'!$A$2</f>
        <v>46112</v>
      </c>
      <c r="C133" s="474" t="s">
        <v>1256</v>
      </c>
      <c r="D133" s="749"/>
      <c r="E133" s="741"/>
      <c r="F133" s="742"/>
      <c r="G133" s="743"/>
      <c r="H133" s="160"/>
      <c r="I133" s="161"/>
      <c r="J133" s="161"/>
      <c r="K133" s="160"/>
      <c r="L133" s="115"/>
      <c r="M133" s="116"/>
      <c r="N133" s="747"/>
      <c r="O133" s="747"/>
      <c r="P133" s="747"/>
      <c r="Q133" s="746">
        <f t="shared" si="17"/>
        <v>0</v>
      </c>
      <c r="R133" s="746" t="str">
        <f t="shared" si="18"/>
        <v/>
      </c>
      <c r="S133" s="746" t="str">
        <f t="shared" si="19"/>
        <v/>
      </c>
      <c r="T133" s="746" t="str">
        <f t="shared" si="20"/>
        <v/>
      </c>
    </row>
    <row r="134" spans="1:20" x14ac:dyDescent="0.2">
      <c r="A134" s="453" t="str">
        <f>'0'!$A$4</f>
        <v>………………..</v>
      </c>
      <c r="B134" s="474">
        <f>'0'!$A$2</f>
        <v>46112</v>
      </c>
      <c r="C134" s="474" t="s">
        <v>1256</v>
      </c>
      <c r="D134" s="749"/>
      <c r="E134" s="741"/>
      <c r="F134" s="742"/>
      <c r="G134" s="743"/>
      <c r="H134" s="160"/>
      <c r="I134" s="161"/>
      <c r="J134" s="161"/>
      <c r="K134" s="160"/>
      <c r="L134" s="115"/>
      <c r="M134" s="116"/>
      <c r="N134" s="747"/>
      <c r="O134" s="747"/>
      <c r="P134" s="747"/>
      <c r="Q134" s="746">
        <f t="shared" si="17"/>
        <v>0</v>
      </c>
      <c r="R134" s="746" t="str">
        <f t="shared" si="18"/>
        <v/>
      </c>
      <c r="S134" s="746" t="str">
        <f t="shared" si="19"/>
        <v/>
      </c>
      <c r="T134" s="746" t="str">
        <f t="shared" si="20"/>
        <v/>
      </c>
    </row>
    <row r="135" spans="1:20" x14ac:dyDescent="0.2">
      <c r="A135" s="453" t="str">
        <f>'0'!$A$4</f>
        <v>………………..</v>
      </c>
      <c r="B135" s="474">
        <f>'0'!$A$2</f>
        <v>46112</v>
      </c>
      <c r="C135" s="474" t="s">
        <v>1256</v>
      </c>
      <c r="D135" s="749"/>
      <c r="E135" s="741"/>
      <c r="F135" s="742"/>
      <c r="G135" s="743"/>
      <c r="H135" s="160"/>
      <c r="I135" s="161"/>
      <c r="J135" s="161"/>
      <c r="K135" s="160"/>
      <c r="L135" s="115"/>
      <c r="M135" s="116"/>
      <c r="N135" s="747"/>
      <c r="O135" s="747"/>
      <c r="P135" s="747"/>
      <c r="Q135" s="746">
        <f t="shared" si="17"/>
        <v>0</v>
      </c>
      <c r="R135" s="746" t="str">
        <f t="shared" si="18"/>
        <v/>
      </c>
      <c r="S135" s="746" t="str">
        <f t="shared" si="19"/>
        <v/>
      </c>
      <c r="T135" s="746" t="str">
        <f t="shared" si="20"/>
        <v/>
      </c>
    </row>
    <row r="136" spans="1:20" x14ac:dyDescent="0.2">
      <c r="A136" s="453" t="str">
        <f>'0'!$A$4</f>
        <v>………………..</v>
      </c>
      <c r="B136" s="474">
        <f>'0'!$A$2</f>
        <v>46112</v>
      </c>
      <c r="C136" s="474" t="s">
        <v>1256</v>
      </c>
      <c r="D136" s="749"/>
      <c r="E136" s="741"/>
      <c r="F136" s="742"/>
      <c r="G136" s="743"/>
      <c r="H136" s="160"/>
      <c r="I136" s="161"/>
      <c r="J136" s="161"/>
      <c r="K136" s="160"/>
      <c r="L136" s="115"/>
      <c r="M136" s="116"/>
      <c r="N136" s="747"/>
      <c r="O136" s="747"/>
      <c r="P136" s="747"/>
      <c r="Q136" s="746">
        <f t="shared" si="17"/>
        <v>0</v>
      </c>
      <c r="R136" s="746" t="str">
        <f t="shared" si="18"/>
        <v/>
      </c>
      <c r="S136" s="746" t="str">
        <f t="shared" si="19"/>
        <v/>
      </c>
      <c r="T136" s="746" t="str">
        <f t="shared" si="20"/>
        <v/>
      </c>
    </row>
    <row r="137" spans="1:20" x14ac:dyDescent="0.2">
      <c r="A137" s="453" t="str">
        <f>'0'!$A$4</f>
        <v>………………..</v>
      </c>
      <c r="B137" s="474">
        <f>'0'!$A$2</f>
        <v>46112</v>
      </c>
      <c r="C137" s="474" t="s">
        <v>1256</v>
      </c>
      <c r="D137" s="749"/>
      <c r="E137" s="741"/>
      <c r="F137" s="742"/>
      <c r="G137" s="743"/>
      <c r="H137" s="160"/>
      <c r="I137" s="161"/>
      <c r="J137" s="161"/>
      <c r="K137" s="160"/>
      <c r="L137" s="115"/>
      <c r="M137" s="116"/>
      <c r="N137" s="747"/>
      <c r="O137" s="747"/>
      <c r="P137" s="747"/>
      <c r="Q137" s="746">
        <f t="shared" si="17"/>
        <v>0</v>
      </c>
      <c r="R137" s="746" t="str">
        <f t="shared" si="18"/>
        <v/>
      </c>
      <c r="S137" s="746" t="str">
        <f t="shared" si="19"/>
        <v/>
      </c>
      <c r="T137" s="746" t="str">
        <f t="shared" si="20"/>
        <v/>
      </c>
    </row>
    <row r="138" spans="1:20" x14ac:dyDescent="0.2">
      <c r="A138" s="453" t="str">
        <f>'0'!$A$4</f>
        <v>………………..</v>
      </c>
      <c r="B138" s="474">
        <f>'0'!$A$2</f>
        <v>46112</v>
      </c>
      <c r="C138" s="474" t="s">
        <v>1256</v>
      </c>
      <c r="D138" s="749"/>
      <c r="E138" s="741"/>
      <c r="F138" s="742"/>
      <c r="G138" s="743"/>
      <c r="H138" s="160"/>
      <c r="I138" s="161"/>
      <c r="J138" s="161"/>
      <c r="K138" s="160"/>
      <c r="L138" s="115"/>
      <c r="M138" s="116"/>
      <c r="N138" s="747"/>
      <c r="O138" s="747"/>
      <c r="P138" s="747"/>
      <c r="Q138" s="746">
        <f t="shared" si="17"/>
        <v>0</v>
      </c>
      <c r="R138" s="746" t="str">
        <f t="shared" si="18"/>
        <v/>
      </c>
      <c r="S138" s="746" t="str">
        <f t="shared" si="19"/>
        <v/>
      </c>
      <c r="T138" s="746" t="str">
        <f t="shared" si="20"/>
        <v/>
      </c>
    </row>
    <row r="139" spans="1:20" x14ac:dyDescent="0.2">
      <c r="A139" s="453" t="str">
        <f>'0'!$A$4</f>
        <v>………………..</v>
      </c>
      <c r="B139" s="474">
        <f>'0'!$A$2</f>
        <v>46112</v>
      </c>
      <c r="C139" s="474" t="s">
        <v>1256</v>
      </c>
      <c r="D139" s="749"/>
      <c r="E139" s="741"/>
      <c r="F139" s="742"/>
      <c r="G139" s="743"/>
      <c r="H139" s="160"/>
      <c r="I139" s="161"/>
      <c r="J139" s="161"/>
      <c r="K139" s="160"/>
      <c r="L139" s="115"/>
      <c r="M139" s="116"/>
      <c r="N139" s="747"/>
      <c r="O139" s="747"/>
      <c r="P139" s="747"/>
      <c r="Q139" s="746">
        <f t="shared" si="17"/>
        <v>0</v>
      </c>
      <c r="R139" s="746" t="str">
        <f t="shared" si="18"/>
        <v/>
      </c>
      <c r="S139" s="746" t="str">
        <f t="shared" si="19"/>
        <v/>
      </c>
      <c r="T139" s="746" t="str">
        <f t="shared" si="20"/>
        <v/>
      </c>
    </row>
    <row r="140" spans="1:20" x14ac:dyDescent="0.2">
      <c r="A140" s="453" t="str">
        <f>'0'!$A$4</f>
        <v>………………..</v>
      </c>
      <c r="B140" s="474">
        <f>'0'!$A$2</f>
        <v>46112</v>
      </c>
      <c r="C140" s="474" t="s">
        <v>1256</v>
      </c>
      <c r="D140" s="749"/>
      <c r="E140" s="741"/>
      <c r="F140" s="742"/>
      <c r="G140" s="743"/>
      <c r="H140" s="160"/>
      <c r="I140" s="161"/>
      <c r="J140" s="161"/>
      <c r="K140" s="160"/>
      <c r="L140" s="115"/>
      <c r="M140" s="116"/>
      <c r="N140" s="747"/>
      <c r="O140" s="747"/>
      <c r="P140" s="747"/>
      <c r="Q140" s="746">
        <f t="shared" si="17"/>
        <v>0</v>
      </c>
      <c r="R140" s="746" t="str">
        <f t="shared" si="18"/>
        <v/>
      </c>
      <c r="S140" s="746" t="str">
        <f t="shared" si="19"/>
        <v/>
      </c>
      <c r="T140" s="746" t="str">
        <f t="shared" si="20"/>
        <v/>
      </c>
    </row>
    <row r="141" spans="1:20" x14ac:dyDescent="0.2">
      <c r="A141" s="453" t="str">
        <f>'0'!$A$4</f>
        <v>………………..</v>
      </c>
      <c r="B141" s="474">
        <f>'0'!$A$2</f>
        <v>46112</v>
      </c>
      <c r="C141" s="474" t="s">
        <v>1256</v>
      </c>
      <c r="D141" s="749"/>
      <c r="E141" s="741"/>
      <c r="F141" s="742"/>
      <c r="G141" s="743"/>
      <c r="H141" s="160"/>
      <c r="I141" s="161"/>
      <c r="J141" s="161"/>
      <c r="K141" s="160"/>
      <c r="L141" s="115"/>
      <c r="M141" s="116"/>
      <c r="N141" s="747"/>
      <c r="O141" s="747"/>
      <c r="P141" s="747"/>
      <c r="Q141" s="746">
        <f t="shared" si="17"/>
        <v>0</v>
      </c>
      <c r="R141" s="746" t="str">
        <f t="shared" si="18"/>
        <v/>
      </c>
      <c r="S141" s="746" t="str">
        <f t="shared" si="19"/>
        <v/>
      </c>
      <c r="T141" s="746" t="str">
        <f t="shared" si="20"/>
        <v/>
      </c>
    </row>
    <row r="142" spans="1:20" x14ac:dyDescent="0.2">
      <c r="A142" s="453" t="str">
        <f>'0'!$A$4</f>
        <v>………………..</v>
      </c>
      <c r="B142" s="474">
        <f>'0'!$A$2</f>
        <v>46112</v>
      </c>
      <c r="C142" s="474" t="s">
        <v>1256</v>
      </c>
      <c r="D142" s="749"/>
      <c r="E142" s="741"/>
      <c r="F142" s="742"/>
      <c r="G142" s="743"/>
      <c r="H142" s="160"/>
      <c r="I142" s="161"/>
      <c r="J142" s="161"/>
      <c r="K142" s="160"/>
      <c r="L142" s="115"/>
      <c r="M142" s="116"/>
      <c r="N142" s="747"/>
      <c r="O142" s="747"/>
      <c r="P142" s="747"/>
      <c r="Q142" s="746">
        <f t="shared" si="17"/>
        <v>0</v>
      </c>
      <c r="R142" s="746" t="str">
        <f t="shared" si="18"/>
        <v/>
      </c>
      <c r="S142" s="746" t="str">
        <f t="shared" si="19"/>
        <v/>
      </c>
      <c r="T142" s="746" t="str">
        <f t="shared" si="20"/>
        <v/>
      </c>
    </row>
    <row r="143" spans="1:20" x14ac:dyDescent="0.2">
      <c r="A143" s="453" t="str">
        <f>'0'!$A$4</f>
        <v>………………..</v>
      </c>
      <c r="B143" s="474">
        <f>'0'!$A$2</f>
        <v>46112</v>
      </c>
      <c r="C143" s="474" t="s">
        <v>1256</v>
      </c>
      <c r="D143" s="749"/>
      <c r="E143" s="741"/>
      <c r="F143" s="742"/>
      <c r="G143" s="743"/>
      <c r="H143" s="160"/>
      <c r="I143" s="161"/>
      <c r="J143" s="161"/>
      <c r="K143" s="160"/>
      <c r="L143" s="115"/>
      <c r="M143" s="116"/>
      <c r="N143" s="747"/>
      <c r="O143" s="747"/>
      <c r="P143" s="747"/>
      <c r="Q143" s="746">
        <f t="shared" si="17"/>
        <v>0</v>
      </c>
      <c r="R143" s="746" t="str">
        <f t="shared" si="18"/>
        <v/>
      </c>
      <c r="S143" s="746" t="str">
        <f t="shared" si="19"/>
        <v/>
      </c>
      <c r="T143" s="746" t="str">
        <f t="shared" si="20"/>
        <v/>
      </c>
    </row>
    <row r="144" spans="1:20" x14ac:dyDescent="0.2">
      <c r="A144" s="453" t="str">
        <f>'0'!$A$4</f>
        <v>………………..</v>
      </c>
      <c r="B144" s="474">
        <f>'0'!$A$2</f>
        <v>46112</v>
      </c>
      <c r="C144" s="474" t="s">
        <v>1256</v>
      </c>
      <c r="D144" s="749"/>
      <c r="E144" s="741"/>
      <c r="F144" s="742"/>
      <c r="G144" s="743"/>
      <c r="H144" s="160"/>
      <c r="I144" s="161"/>
      <c r="J144" s="161"/>
      <c r="K144" s="160"/>
      <c r="L144" s="115"/>
      <c r="M144" s="116"/>
      <c r="N144" s="747"/>
      <c r="O144" s="747"/>
      <c r="P144" s="747"/>
      <c r="Q144" s="746">
        <f t="shared" si="17"/>
        <v>0</v>
      </c>
      <c r="R144" s="746" t="str">
        <f t="shared" si="18"/>
        <v/>
      </c>
      <c r="S144" s="746" t="str">
        <f t="shared" si="19"/>
        <v/>
      </c>
      <c r="T144" s="746" t="str">
        <f t="shared" si="20"/>
        <v/>
      </c>
    </row>
    <row r="145" spans="1:20" x14ac:dyDescent="0.2">
      <c r="A145" s="453" t="str">
        <f>'0'!$A$4</f>
        <v>………………..</v>
      </c>
      <c r="B145" s="474">
        <f>'0'!$A$2</f>
        <v>46112</v>
      </c>
      <c r="C145" s="474" t="s">
        <v>1256</v>
      </c>
      <c r="D145" s="749"/>
      <c r="E145" s="741"/>
      <c r="F145" s="742"/>
      <c r="G145" s="743"/>
      <c r="H145" s="160"/>
      <c r="I145" s="161"/>
      <c r="J145" s="161"/>
      <c r="K145" s="160"/>
      <c r="L145" s="115"/>
      <c r="M145" s="116"/>
      <c r="N145" s="747"/>
      <c r="O145" s="747"/>
      <c r="P145" s="747"/>
      <c r="Q145" s="746">
        <f t="shared" si="17"/>
        <v>0</v>
      </c>
      <c r="R145" s="746" t="str">
        <f t="shared" si="18"/>
        <v/>
      </c>
      <c r="S145" s="746" t="str">
        <f t="shared" si="19"/>
        <v/>
      </c>
      <c r="T145" s="746" t="str">
        <f t="shared" si="20"/>
        <v/>
      </c>
    </row>
    <row r="146" spans="1:20" x14ac:dyDescent="0.2">
      <c r="A146" s="453" t="str">
        <f>'0'!$A$4</f>
        <v>………………..</v>
      </c>
      <c r="B146" s="474">
        <f>'0'!$A$2</f>
        <v>46112</v>
      </c>
      <c r="C146" s="474" t="s">
        <v>1256</v>
      </c>
      <c r="D146" s="749"/>
      <c r="E146" s="741"/>
      <c r="F146" s="742"/>
      <c r="G146" s="743"/>
      <c r="H146" s="160"/>
      <c r="I146" s="161"/>
      <c r="J146" s="161"/>
      <c r="K146" s="160"/>
      <c r="L146" s="115"/>
      <c r="M146" s="116"/>
      <c r="N146" s="747"/>
      <c r="O146" s="747"/>
      <c r="P146" s="747"/>
      <c r="Q146" s="746">
        <f t="shared" si="17"/>
        <v>0</v>
      </c>
      <c r="R146" s="746" t="str">
        <f t="shared" si="18"/>
        <v/>
      </c>
      <c r="S146" s="746" t="str">
        <f t="shared" si="19"/>
        <v/>
      </c>
      <c r="T146" s="746" t="str">
        <f t="shared" si="20"/>
        <v/>
      </c>
    </row>
    <row r="147" spans="1:20" x14ac:dyDescent="0.2">
      <c r="A147" s="453" t="str">
        <f>'0'!$A$4</f>
        <v>………………..</v>
      </c>
      <c r="B147" s="474">
        <f>'0'!$A$2</f>
        <v>46112</v>
      </c>
      <c r="C147" s="474" t="s">
        <v>1256</v>
      </c>
      <c r="D147" s="749"/>
      <c r="E147" s="741"/>
      <c r="F147" s="742"/>
      <c r="G147" s="743"/>
      <c r="H147" s="160"/>
      <c r="I147" s="161"/>
      <c r="J147" s="161"/>
      <c r="K147" s="160"/>
      <c r="L147" s="115"/>
      <c r="M147" s="116"/>
      <c r="N147" s="747"/>
      <c r="O147" s="747"/>
      <c r="P147" s="747"/>
      <c r="Q147" s="746">
        <f t="shared" si="17"/>
        <v>0</v>
      </c>
      <c r="R147" s="746" t="str">
        <f t="shared" si="18"/>
        <v/>
      </c>
      <c r="S147" s="746" t="str">
        <f t="shared" si="19"/>
        <v/>
      </c>
      <c r="T147" s="746" t="str">
        <f t="shared" si="20"/>
        <v/>
      </c>
    </row>
    <row r="148" spans="1:20" x14ac:dyDescent="0.2">
      <c r="A148" s="453" t="str">
        <f>'0'!$A$4</f>
        <v>………………..</v>
      </c>
      <c r="B148" s="474">
        <f>'0'!$A$2</f>
        <v>46112</v>
      </c>
      <c r="C148" s="474" t="s">
        <v>1256</v>
      </c>
      <c r="D148" s="749"/>
      <c r="E148" s="741"/>
      <c r="F148" s="742"/>
      <c r="G148" s="743"/>
      <c r="H148" s="160"/>
      <c r="I148" s="161"/>
      <c r="J148" s="161"/>
      <c r="K148" s="160"/>
      <c r="L148" s="115"/>
      <c r="M148" s="116"/>
      <c r="N148" s="747"/>
      <c r="O148" s="747"/>
      <c r="P148" s="747"/>
      <c r="Q148" s="746">
        <f t="shared" si="17"/>
        <v>0</v>
      </c>
      <c r="R148" s="746" t="str">
        <f t="shared" si="18"/>
        <v/>
      </c>
      <c r="S148" s="746" t="str">
        <f t="shared" si="19"/>
        <v/>
      </c>
      <c r="T148" s="746" t="str">
        <f t="shared" si="20"/>
        <v/>
      </c>
    </row>
    <row r="149" spans="1:20" x14ac:dyDescent="0.2">
      <c r="A149" s="453" t="str">
        <f>'0'!$A$4</f>
        <v>………………..</v>
      </c>
      <c r="B149" s="474">
        <f>'0'!$A$2</f>
        <v>46112</v>
      </c>
      <c r="C149" s="474" t="s">
        <v>1256</v>
      </c>
      <c r="D149" s="749"/>
      <c r="E149" s="741"/>
      <c r="F149" s="742"/>
      <c r="G149" s="743"/>
      <c r="H149" s="160"/>
      <c r="I149" s="161"/>
      <c r="J149" s="161"/>
      <c r="K149" s="160"/>
      <c r="L149" s="115"/>
      <c r="M149" s="116"/>
      <c r="N149" s="747"/>
      <c r="O149" s="747"/>
      <c r="P149" s="747"/>
      <c r="Q149" s="746">
        <f t="shared" si="17"/>
        <v>0</v>
      </c>
      <c r="R149" s="746" t="str">
        <f t="shared" si="18"/>
        <v/>
      </c>
      <c r="S149" s="746" t="str">
        <f t="shared" si="19"/>
        <v/>
      </c>
      <c r="T149" s="746" t="str">
        <f t="shared" si="20"/>
        <v/>
      </c>
    </row>
    <row r="150" spans="1:20" x14ac:dyDescent="0.2">
      <c r="A150" s="453" t="str">
        <f>'0'!$A$4</f>
        <v>………………..</v>
      </c>
      <c r="B150" s="474">
        <f>'0'!$A$2</f>
        <v>46112</v>
      </c>
      <c r="C150" s="474" t="s">
        <v>1256</v>
      </c>
      <c r="D150" s="749"/>
      <c r="E150" s="741"/>
      <c r="F150" s="742"/>
      <c r="G150" s="743"/>
      <c r="H150" s="160"/>
      <c r="I150" s="161"/>
      <c r="J150" s="161"/>
      <c r="K150" s="160"/>
      <c r="L150" s="115"/>
      <c r="M150" s="116"/>
      <c r="N150" s="747"/>
      <c r="O150" s="747"/>
      <c r="P150" s="747"/>
      <c r="Q150" s="746">
        <f t="shared" si="17"/>
        <v>0</v>
      </c>
      <c r="R150" s="746" t="str">
        <f t="shared" si="18"/>
        <v/>
      </c>
      <c r="S150" s="746" t="str">
        <f t="shared" si="19"/>
        <v/>
      </c>
      <c r="T150" s="746" t="str">
        <f t="shared" si="20"/>
        <v/>
      </c>
    </row>
    <row r="151" spans="1:20" x14ac:dyDescent="0.2">
      <c r="A151" s="453" t="str">
        <f>'0'!$A$4</f>
        <v>………………..</v>
      </c>
      <c r="B151" s="474">
        <f>'0'!$A$2</f>
        <v>46112</v>
      </c>
      <c r="C151" s="474" t="s">
        <v>1256</v>
      </c>
      <c r="D151" s="749"/>
      <c r="E151" s="741"/>
      <c r="F151" s="742"/>
      <c r="G151" s="743"/>
      <c r="H151" s="160"/>
      <c r="I151" s="161"/>
      <c r="J151" s="161"/>
      <c r="K151" s="160"/>
      <c r="L151" s="115"/>
      <c r="M151" s="116"/>
      <c r="N151" s="747"/>
      <c r="O151" s="747"/>
      <c r="P151" s="747"/>
      <c r="Q151" s="746">
        <f t="shared" si="17"/>
        <v>0</v>
      </c>
      <c r="R151" s="746" t="str">
        <f t="shared" si="18"/>
        <v/>
      </c>
      <c r="S151" s="746" t="str">
        <f t="shared" si="19"/>
        <v/>
      </c>
      <c r="T151" s="746" t="str">
        <f t="shared" si="20"/>
        <v/>
      </c>
    </row>
    <row r="152" spans="1:20" x14ac:dyDescent="0.2">
      <c r="A152" s="453" t="str">
        <f>'0'!$A$4</f>
        <v>………………..</v>
      </c>
      <c r="B152" s="474">
        <f>'0'!$A$2</f>
        <v>46112</v>
      </c>
      <c r="C152" s="474" t="s">
        <v>1256</v>
      </c>
      <c r="D152" s="749"/>
      <c r="E152" s="741"/>
      <c r="F152" s="742"/>
      <c r="G152" s="743"/>
      <c r="H152" s="160"/>
      <c r="I152" s="161"/>
      <c r="J152" s="161"/>
      <c r="K152" s="160"/>
      <c r="L152" s="115"/>
      <c r="M152" s="116"/>
      <c r="N152" s="747"/>
      <c r="O152" s="747"/>
      <c r="P152" s="747"/>
      <c r="Q152" s="746">
        <f t="shared" si="17"/>
        <v>0</v>
      </c>
      <c r="R152" s="746" t="str">
        <f t="shared" si="18"/>
        <v/>
      </c>
      <c r="S152" s="746" t="str">
        <f t="shared" si="19"/>
        <v/>
      </c>
      <c r="T152" s="746" t="str">
        <f t="shared" si="20"/>
        <v/>
      </c>
    </row>
    <row r="153" spans="1:20" x14ac:dyDescent="0.2">
      <c r="A153" s="453" t="str">
        <f>'0'!$A$4</f>
        <v>………………..</v>
      </c>
      <c r="B153" s="474">
        <f>'0'!$A$2</f>
        <v>46112</v>
      </c>
      <c r="C153" s="474" t="s">
        <v>1256</v>
      </c>
      <c r="D153" s="749"/>
      <c r="E153" s="741"/>
      <c r="F153" s="742"/>
      <c r="G153" s="743"/>
      <c r="H153" s="160"/>
      <c r="I153" s="161"/>
      <c r="J153" s="161"/>
      <c r="K153" s="160"/>
      <c r="L153" s="115"/>
      <c r="M153" s="116"/>
      <c r="N153" s="747"/>
      <c r="O153" s="747"/>
      <c r="P153" s="747"/>
      <c r="Q153" s="746">
        <f t="shared" si="17"/>
        <v>0</v>
      </c>
      <c r="R153" s="746" t="str">
        <f t="shared" si="18"/>
        <v/>
      </c>
      <c r="S153" s="746" t="str">
        <f t="shared" si="19"/>
        <v/>
      </c>
      <c r="T153" s="746" t="str">
        <f t="shared" si="20"/>
        <v/>
      </c>
    </row>
    <row r="154" spans="1:20" x14ac:dyDescent="0.2">
      <c r="A154" s="453" t="str">
        <f>'0'!$A$4</f>
        <v>………………..</v>
      </c>
      <c r="B154" s="474">
        <f>'0'!$A$2</f>
        <v>46112</v>
      </c>
      <c r="C154" s="474" t="s">
        <v>1256</v>
      </c>
      <c r="D154" s="749"/>
      <c r="E154" s="741"/>
      <c r="F154" s="742"/>
      <c r="G154" s="743"/>
      <c r="H154" s="160"/>
      <c r="I154" s="161"/>
      <c r="J154" s="161"/>
      <c r="K154" s="160"/>
      <c r="L154" s="115"/>
      <c r="M154" s="116"/>
      <c r="N154" s="747"/>
      <c r="O154" s="747"/>
      <c r="P154" s="747"/>
      <c r="Q154" s="746">
        <f t="shared" si="17"/>
        <v>0</v>
      </c>
      <c r="R154" s="746" t="str">
        <f t="shared" si="18"/>
        <v/>
      </c>
      <c r="S154" s="746" t="str">
        <f t="shared" si="19"/>
        <v/>
      </c>
      <c r="T154" s="746" t="str">
        <f t="shared" si="20"/>
        <v/>
      </c>
    </row>
    <row r="155" spans="1:20" x14ac:dyDescent="0.2">
      <c r="A155" s="453" t="str">
        <f>'0'!$A$4</f>
        <v>………………..</v>
      </c>
      <c r="B155" s="474">
        <f>'0'!$A$2</f>
        <v>46112</v>
      </c>
      <c r="C155" s="474" t="s">
        <v>1256</v>
      </c>
      <c r="D155" s="749"/>
      <c r="E155" s="741"/>
      <c r="F155" s="742"/>
      <c r="G155" s="743"/>
      <c r="H155" s="160"/>
      <c r="I155" s="161"/>
      <c r="J155" s="161"/>
      <c r="K155" s="160"/>
      <c r="L155" s="115"/>
      <c r="M155" s="116"/>
      <c r="N155" s="747"/>
      <c r="O155" s="747"/>
      <c r="P155" s="747"/>
      <c r="Q155" s="746">
        <f t="shared" si="17"/>
        <v>0</v>
      </c>
      <c r="R155" s="746" t="str">
        <f t="shared" si="18"/>
        <v/>
      </c>
      <c r="S155" s="746" t="str">
        <f t="shared" si="19"/>
        <v/>
      </c>
      <c r="T155" s="746" t="str">
        <f t="shared" si="20"/>
        <v/>
      </c>
    </row>
    <row r="156" spans="1:20" x14ac:dyDescent="0.2">
      <c r="A156" s="453" t="str">
        <f>'0'!$A$4</f>
        <v>………………..</v>
      </c>
      <c r="B156" s="474">
        <f>'0'!$A$2</f>
        <v>46112</v>
      </c>
      <c r="C156" s="474" t="s">
        <v>1256</v>
      </c>
      <c r="D156" s="749"/>
      <c r="E156" s="741"/>
      <c r="F156" s="742"/>
      <c r="G156" s="743"/>
      <c r="H156" s="160"/>
      <c r="I156" s="161"/>
      <c r="J156" s="161"/>
      <c r="K156" s="160"/>
      <c r="L156" s="115"/>
      <c r="M156" s="116"/>
      <c r="N156" s="747"/>
      <c r="O156" s="747"/>
      <c r="P156" s="747"/>
      <c r="Q156" s="746">
        <f t="shared" si="17"/>
        <v>0</v>
      </c>
      <c r="R156" s="746" t="str">
        <f t="shared" si="18"/>
        <v/>
      </c>
      <c r="S156" s="746" t="str">
        <f t="shared" si="19"/>
        <v/>
      </c>
      <c r="T156" s="746" t="str">
        <f t="shared" si="20"/>
        <v/>
      </c>
    </row>
    <row r="157" spans="1:20" x14ac:dyDescent="0.2">
      <c r="A157" s="453" t="str">
        <f>'0'!$A$4</f>
        <v>………………..</v>
      </c>
      <c r="B157" s="474">
        <f>'0'!$A$2</f>
        <v>46112</v>
      </c>
      <c r="C157" s="474" t="s">
        <v>1256</v>
      </c>
      <c r="D157" s="749"/>
      <c r="E157" s="741"/>
      <c r="F157" s="742"/>
      <c r="G157" s="743"/>
      <c r="H157" s="160"/>
      <c r="I157" s="161"/>
      <c r="J157" s="161"/>
      <c r="K157" s="160"/>
      <c r="L157" s="115"/>
      <c r="M157" s="116"/>
      <c r="N157" s="747"/>
      <c r="O157" s="747"/>
      <c r="P157" s="747"/>
      <c r="Q157" s="746">
        <f t="shared" si="17"/>
        <v>0</v>
      </c>
      <c r="R157" s="746" t="str">
        <f t="shared" si="18"/>
        <v/>
      </c>
      <c r="S157" s="746" t="str">
        <f t="shared" si="19"/>
        <v/>
      </c>
      <c r="T157" s="746" t="str">
        <f t="shared" si="20"/>
        <v/>
      </c>
    </row>
    <row r="158" spans="1:20" x14ac:dyDescent="0.2">
      <c r="A158" s="453" t="str">
        <f>'0'!$A$4</f>
        <v>………………..</v>
      </c>
      <c r="B158" s="474">
        <f>'0'!$A$2</f>
        <v>46112</v>
      </c>
      <c r="C158" s="474" t="s">
        <v>1256</v>
      </c>
      <c r="D158" s="749"/>
      <c r="E158" s="741"/>
      <c r="F158" s="742"/>
      <c r="G158" s="743"/>
      <c r="H158" s="160"/>
      <c r="I158" s="161"/>
      <c r="J158" s="161"/>
      <c r="K158" s="160"/>
      <c r="L158" s="115"/>
      <c r="M158" s="116"/>
      <c r="N158" s="747"/>
      <c r="O158" s="747"/>
      <c r="P158" s="747"/>
      <c r="Q158" s="746">
        <f t="shared" si="17"/>
        <v>0</v>
      </c>
      <c r="R158" s="746" t="str">
        <f t="shared" si="18"/>
        <v/>
      </c>
      <c r="S158" s="746" t="str">
        <f t="shared" si="19"/>
        <v/>
      </c>
      <c r="T158" s="746" t="str">
        <f t="shared" si="20"/>
        <v/>
      </c>
    </row>
    <row r="159" spans="1:20" x14ac:dyDescent="0.2">
      <c r="A159" s="453" t="str">
        <f>'0'!$A$4</f>
        <v>………………..</v>
      </c>
      <c r="B159" s="474">
        <f>'0'!$A$2</f>
        <v>46112</v>
      </c>
      <c r="C159" s="474" t="s">
        <v>1256</v>
      </c>
      <c r="D159" s="749"/>
      <c r="E159" s="741"/>
      <c r="F159" s="742"/>
      <c r="G159" s="743"/>
      <c r="H159" s="160"/>
      <c r="I159" s="161"/>
      <c r="J159" s="161"/>
      <c r="K159" s="160"/>
      <c r="L159" s="115"/>
      <c r="M159" s="116"/>
      <c r="N159" s="747"/>
      <c r="O159" s="747"/>
      <c r="P159" s="747"/>
      <c r="Q159" s="746">
        <f t="shared" si="17"/>
        <v>0</v>
      </c>
      <c r="R159" s="746" t="str">
        <f t="shared" si="18"/>
        <v/>
      </c>
      <c r="S159" s="746" t="str">
        <f t="shared" si="19"/>
        <v/>
      </c>
      <c r="T159" s="746" t="str">
        <f t="shared" si="20"/>
        <v/>
      </c>
    </row>
    <row r="160" spans="1:20" x14ac:dyDescent="0.2">
      <c r="A160" s="453" t="str">
        <f>'0'!$A$4</f>
        <v>………………..</v>
      </c>
      <c r="B160" s="474">
        <f>'0'!$A$2</f>
        <v>46112</v>
      </c>
      <c r="C160" s="474" t="s">
        <v>1256</v>
      </c>
      <c r="D160" s="749"/>
      <c r="E160" s="741"/>
      <c r="F160" s="742"/>
      <c r="G160" s="743"/>
      <c r="H160" s="160"/>
      <c r="I160" s="161"/>
      <c r="J160" s="161"/>
      <c r="K160" s="160"/>
      <c r="L160" s="115"/>
      <c r="M160" s="116"/>
      <c r="N160" s="747"/>
      <c r="O160" s="747"/>
      <c r="P160" s="747"/>
      <c r="Q160" s="746">
        <f t="shared" si="17"/>
        <v>0</v>
      </c>
      <c r="R160" s="746" t="str">
        <f t="shared" si="18"/>
        <v/>
      </c>
      <c r="S160" s="746" t="str">
        <f t="shared" si="19"/>
        <v/>
      </c>
      <c r="T160" s="746" t="str">
        <f t="shared" si="20"/>
        <v/>
      </c>
    </row>
    <row r="161" spans="1:20" x14ac:dyDescent="0.2">
      <c r="A161" s="453" t="str">
        <f>'0'!$A$4</f>
        <v>………………..</v>
      </c>
      <c r="B161" s="474">
        <f>'0'!$A$2</f>
        <v>46112</v>
      </c>
      <c r="C161" s="474" t="s">
        <v>1256</v>
      </c>
      <c r="D161" s="749"/>
      <c r="E161" s="741"/>
      <c r="F161" s="742"/>
      <c r="G161" s="743"/>
      <c r="H161" s="160"/>
      <c r="I161" s="161"/>
      <c r="J161" s="161"/>
      <c r="K161" s="160"/>
      <c r="L161" s="115"/>
      <c r="M161" s="116"/>
      <c r="N161" s="747"/>
      <c r="O161" s="747"/>
      <c r="P161" s="747"/>
      <c r="Q161" s="746">
        <f t="shared" si="17"/>
        <v>0</v>
      </c>
      <c r="R161" s="746" t="str">
        <f t="shared" si="18"/>
        <v/>
      </c>
      <c r="S161" s="746" t="str">
        <f t="shared" si="19"/>
        <v/>
      </c>
      <c r="T161" s="746" t="str">
        <f t="shared" si="20"/>
        <v/>
      </c>
    </row>
    <row r="162" spans="1:20" x14ac:dyDescent="0.2">
      <c r="A162" s="453" t="str">
        <f>'0'!$A$4</f>
        <v>………………..</v>
      </c>
      <c r="B162" s="474">
        <f>'0'!$A$2</f>
        <v>46112</v>
      </c>
      <c r="C162" s="474" t="s">
        <v>1256</v>
      </c>
      <c r="D162" s="749"/>
      <c r="E162" s="741"/>
      <c r="F162" s="742"/>
      <c r="G162" s="743"/>
      <c r="H162" s="160"/>
      <c r="I162" s="161"/>
      <c r="J162" s="161"/>
      <c r="K162" s="160"/>
      <c r="L162" s="115"/>
      <c r="M162" s="116"/>
      <c r="N162" s="747"/>
      <c r="O162" s="747"/>
      <c r="P162" s="747"/>
      <c r="Q162" s="746">
        <f t="shared" si="17"/>
        <v>0</v>
      </c>
      <c r="R162" s="746" t="str">
        <f t="shared" si="18"/>
        <v/>
      </c>
      <c r="S162" s="746" t="str">
        <f t="shared" si="19"/>
        <v/>
      </c>
      <c r="T162" s="746" t="str">
        <f t="shared" si="20"/>
        <v/>
      </c>
    </row>
    <row r="163" spans="1:20" x14ac:dyDescent="0.2">
      <c r="A163" s="453" t="str">
        <f>'0'!$A$4</f>
        <v>………………..</v>
      </c>
      <c r="B163" s="474">
        <f>'0'!$A$2</f>
        <v>46112</v>
      </c>
      <c r="C163" s="474" t="s">
        <v>1256</v>
      </c>
      <c r="D163" s="749"/>
      <c r="E163" s="741"/>
      <c r="F163" s="742"/>
      <c r="G163" s="743"/>
      <c r="H163" s="160"/>
      <c r="I163" s="161"/>
      <c r="J163" s="161"/>
      <c r="K163" s="160"/>
      <c r="L163" s="115"/>
      <c r="M163" s="116"/>
      <c r="N163" s="747"/>
      <c r="O163" s="747"/>
      <c r="P163" s="747"/>
      <c r="Q163" s="746">
        <f t="shared" si="17"/>
        <v>0</v>
      </c>
      <c r="R163" s="746" t="str">
        <f t="shared" si="18"/>
        <v/>
      </c>
      <c r="S163" s="746" t="str">
        <f t="shared" si="19"/>
        <v/>
      </c>
      <c r="T163" s="746" t="str">
        <f t="shared" si="20"/>
        <v/>
      </c>
    </row>
    <row r="164" spans="1:20" x14ac:dyDescent="0.2">
      <c r="A164" s="453" t="str">
        <f>'0'!$A$4</f>
        <v>………………..</v>
      </c>
      <c r="B164" s="474">
        <f>'0'!$A$2</f>
        <v>46112</v>
      </c>
      <c r="C164" s="474" t="s">
        <v>1256</v>
      </c>
      <c r="D164" s="749"/>
      <c r="E164" s="741"/>
      <c r="F164" s="742"/>
      <c r="G164" s="743"/>
      <c r="H164" s="160"/>
      <c r="I164" s="161"/>
      <c r="J164" s="161"/>
      <c r="K164" s="160"/>
      <c r="L164" s="115"/>
      <c r="M164" s="116"/>
      <c r="N164" s="747"/>
      <c r="O164" s="747"/>
      <c r="P164" s="747"/>
      <c r="Q164" s="746">
        <f t="shared" si="17"/>
        <v>0</v>
      </c>
      <c r="R164" s="746" t="str">
        <f t="shared" si="18"/>
        <v/>
      </c>
      <c r="S164" s="746" t="str">
        <f t="shared" si="19"/>
        <v/>
      </c>
      <c r="T164" s="746" t="str">
        <f t="shared" si="20"/>
        <v/>
      </c>
    </row>
    <row r="165" spans="1:20" x14ac:dyDescent="0.2">
      <c r="A165" s="453" t="str">
        <f>'0'!$A$4</f>
        <v>………………..</v>
      </c>
      <c r="B165" s="474">
        <f>'0'!$A$2</f>
        <v>46112</v>
      </c>
      <c r="C165" s="474" t="s">
        <v>1256</v>
      </c>
      <c r="D165" s="749"/>
      <c r="E165" s="741"/>
      <c r="F165" s="742"/>
      <c r="G165" s="743"/>
      <c r="H165" s="160"/>
      <c r="I165" s="161"/>
      <c r="J165" s="161"/>
      <c r="K165" s="160"/>
      <c r="L165" s="115"/>
      <c r="M165" s="116"/>
      <c r="N165" s="747"/>
      <c r="O165" s="747"/>
      <c r="P165" s="747"/>
      <c r="Q165" s="746">
        <f t="shared" si="17"/>
        <v>0</v>
      </c>
      <c r="R165" s="746" t="str">
        <f t="shared" si="18"/>
        <v/>
      </c>
      <c r="S165" s="746" t="str">
        <f t="shared" si="19"/>
        <v/>
      </c>
      <c r="T165" s="746" t="str">
        <f t="shared" si="20"/>
        <v/>
      </c>
    </row>
    <row r="166" spans="1:20" x14ac:dyDescent="0.2">
      <c r="A166" s="453" t="str">
        <f>'0'!$A$4</f>
        <v>………………..</v>
      </c>
      <c r="B166" s="474">
        <f>'0'!$A$2</f>
        <v>46112</v>
      </c>
      <c r="C166" s="474" t="s">
        <v>1256</v>
      </c>
      <c r="D166" s="749"/>
      <c r="E166" s="741"/>
      <c r="F166" s="742"/>
      <c r="G166" s="743"/>
      <c r="H166" s="160"/>
      <c r="I166" s="161"/>
      <c r="J166" s="161"/>
      <c r="K166" s="160"/>
      <c r="L166" s="115"/>
      <c r="M166" s="116"/>
      <c r="N166" s="747"/>
      <c r="O166" s="747"/>
      <c r="P166" s="747"/>
      <c r="Q166" s="746">
        <f t="shared" si="17"/>
        <v>0</v>
      </c>
      <c r="R166" s="746" t="str">
        <f t="shared" si="18"/>
        <v/>
      </c>
      <c r="S166" s="746" t="str">
        <f t="shared" si="19"/>
        <v/>
      </c>
      <c r="T166" s="746" t="str">
        <f t="shared" si="20"/>
        <v/>
      </c>
    </row>
    <row r="167" spans="1:20" x14ac:dyDescent="0.2">
      <c r="A167" s="453" t="str">
        <f>'0'!$A$4</f>
        <v>………………..</v>
      </c>
      <c r="B167" s="474">
        <f>'0'!$A$2</f>
        <v>46112</v>
      </c>
      <c r="C167" s="474" t="s">
        <v>1256</v>
      </c>
      <c r="D167" s="749"/>
      <c r="E167" s="741"/>
      <c r="F167" s="742"/>
      <c r="G167" s="743"/>
      <c r="H167" s="160"/>
      <c r="I167" s="161"/>
      <c r="J167" s="161"/>
      <c r="K167" s="160"/>
      <c r="L167" s="115"/>
      <c r="M167" s="116"/>
      <c r="N167" s="747"/>
      <c r="O167" s="747"/>
      <c r="P167" s="747"/>
      <c r="Q167" s="746">
        <f t="shared" si="17"/>
        <v>0</v>
      </c>
      <c r="R167" s="746" t="str">
        <f t="shared" si="18"/>
        <v/>
      </c>
      <c r="S167" s="746" t="str">
        <f t="shared" si="19"/>
        <v/>
      </c>
      <c r="T167" s="746" t="str">
        <f t="shared" si="20"/>
        <v/>
      </c>
    </row>
    <row r="168" spans="1:20" x14ac:dyDescent="0.2">
      <c r="A168" s="453" t="str">
        <f>'0'!$A$4</f>
        <v>………………..</v>
      </c>
      <c r="B168" s="474">
        <f>'0'!$A$2</f>
        <v>46112</v>
      </c>
      <c r="C168" s="474" t="s">
        <v>1256</v>
      </c>
      <c r="D168" s="749"/>
      <c r="E168" s="741"/>
      <c r="F168" s="742"/>
      <c r="G168" s="743"/>
      <c r="H168" s="160"/>
      <c r="I168" s="161"/>
      <c r="J168" s="161"/>
      <c r="K168" s="160"/>
      <c r="L168" s="115"/>
      <c r="M168" s="116"/>
      <c r="N168" s="747"/>
      <c r="O168" s="747"/>
      <c r="P168" s="747"/>
      <c r="Q168" s="746">
        <f t="shared" si="17"/>
        <v>0</v>
      </c>
      <c r="R168" s="746" t="str">
        <f t="shared" si="18"/>
        <v/>
      </c>
      <c r="S168" s="746" t="str">
        <f t="shared" si="19"/>
        <v/>
      </c>
      <c r="T168" s="746" t="str">
        <f t="shared" si="20"/>
        <v/>
      </c>
    </row>
    <row r="169" spans="1:20" x14ac:dyDescent="0.2">
      <c r="A169" s="453" t="str">
        <f>'0'!$A$4</f>
        <v>………………..</v>
      </c>
      <c r="B169" s="474">
        <f>'0'!$A$2</f>
        <v>46112</v>
      </c>
      <c r="C169" s="474" t="s">
        <v>1256</v>
      </c>
      <c r="D169" s="749"/>
      <c r="E169" s="741"/>
      <c r="F169" s="742"/>
      <c r="G169" s="743"/>
      <c r="H169" s="160"/>
      <c r="I169" s="161"/>
      <c r="J169" s="161"/>
      <c r="K169" s="160"/>
      <c r="L169" s="115"/>
      <c r="M169" s="116"/>
      <c r="N169" s="747"/>
      <c r="O169" s="747"/>
      <c r="P169" s="747"/>
      <c r="Q169" s="746">
        <f t="shared" si="17"/>
        <v>0</v>
      </c>
      <c r="R169" s="746" t="str">
        <f t="shared" si="18"/>
        <v/>
      </c>
      <c r="S169" s="746" t="str">
        <f t="shared" si="19"/>
        <v/>
      </c>
      <c r="T169" s="746" t="str">
        <f t="shared" si="20"/>
        <v/>
      </c>
    </row>
    <row r="170" spans="1:20" x14ac:dyDescent="0.2">
      <c r="A170" s="453" t="str">
        <f>'0'!$A$4</f>
        <v>………………..</v>
      </c>
      <c r="B170" s="474">
        <f>'0'!$A$2</f>
        <v>46112</v>
      </c>
      <c r="C170" s="474" t="s">
        <v>1256</v>
      </c>
      <c r="D170" s="749"/>
      <c r="E170" s="741"/>
      <c r="F170" s="742"/>
      <c r="G170" s="743"/>
      <c r="H170" s="160"/>
      <c r="I170" s="161"/>
      <c r="J170" s="161"/>
      <c r="K170" s="160"/>
      <c r="L170" s="115"/>
      <c r="M170" s="116"/>
      <c r="N170" s="747"/>
      <c r="O170" s="747"/>
      <c r="P170" s="747"/>
      <c r="Q170" s="746">
        <f t="shared" si="17"/>
        <v>0</v>
      </c>
      <c r="R170" s="746" t="str">
        <f t="shared" si="18"/>
        <v/>
      </c>
      <c r="S170" s="746" t="str">
        <f t="shared" si="19"/>
        <v/>
      </c>
      <c r="T170" s="746" t="str">
        <f t="shared" si="20"/>
        <v/>
      </c>
    </row>
    <row r="171" spans="1:20" x14ac:dyDescent="0.2">
      <c r="A171" s="453" t="str">
        <f>'0'!$A$4</f>
        <v>………………..</v>
      </c>
      <c r="B171" s="474">
        <f>'0'!$A$2</f>
        <v>46112</v>
      </c>
      <c r="C171" s="474" t="s">
        <v>1256</v>
      </c>
      <c r="D171" s="749"/>
      <c r="E171" s="741"/>
      <c r="F171" s="742"/>
      <c r="G171" s="743"/>
      <c r="H171" s="160"/>
      <c r="I171" s="161"/>
      <c r="J171" s="161"/>
      <c r="K171" s="160"/>
      <c r="L171" s="115"/>
      <c r="M171" s="116"/>
      <c r="N171" s="747"/>
      <c r="O171" s="747"/>
      <c r="P171" s="747"/>
      <c r="Q171" s="746">
        <f t="shared" si="17"/>
        <v>0</v>
      </c>
      <c r="R171" s="746" t="str">
        <f t="shared" si="18"/>
        <v/>
      </c>
      <c r="S171" s="746" t="str">
        <f t="shared" si="19"/>
        <v/>
      </c>
      <c r="T171" s="746" t="str">
        <f t="shared" si="20"/>
        <v/>
      </c>
    </row>
    <row r="172" spans="1:20" x14ac:dyDescent="0.2">
      <c r="A172" s="453" t="str">
        <f>'0'!$A$4</f>
        <v>………………..</v>
      </c>
      <c r="B172" s="474">
        <f>'0'!$A$2</f>
        <v>46112</v>
      </c>
      <c r="C172" s="474" t="s">
        <v>1256</v>
      </c>
      <c r="D172" s="749"/>
      <c r="E172" s="741"/>
      <c r="F172" s="742"/>
      <c r="G172" s="743"/>
      <c r="H172" s="160"/>
      <c r="I172" s="161"/>
      <c r="J172" s="161"/>
      <c r="K172" s="160"/>
      <c r="L172" s="115"/>
      <c r="M172" s="116"/>
      <c r="N172" s="747"/>
      <c r="O172" s="747"/>
      <c r="P172" s="747"/>
      <c r="Q172" s="746">
        <f t="shared" si="17"/>
        <v>0</v>
      </c>
      <c r="R172" s="746" t="str">
        <f t="shared" si="18"/>
        <v/>
      </c>
      <c r="S172" s="746" t="str">
        <f t="shared" si="19"/>
        <v/>
      </c>
      <c r="T172" s="746" t="str">
        <f t="shared" si="20"/>
        <v/>
      </c>
    </row>
    <row r="173" spans="1:20" x14ac:dyDescent="0.2">
      <c r="A173" s="453" t="str">
        <f>'0'!$A$4</f>
        <v>………………..</v>
      </c>
      <c r="B173" s="474">
        <f>'0'!$A$2</f>
        <v>46112</v>
      </c>
      <c r="C173" s="474" t="s">
        <v>1256</v>
      </c>
      <c r="D173" s="749"/>
      <c r="E173" s="741"/>
      <c r="F173" s="742"/>
      <c r="G173" s="743"/>
      <c r="H173" s="160"/>
      <c r="I173" s="161"/>
      <c r="J173" s="161"/>
      <c r="K173" s="160"/>
      <c r="L173" s="115"/>
      <c r="M173" s="116"/>
      <c r="N173" s="747"/>
      <c r="O173" s="747"/>
      <c r="P173" s="747"/>
      <c r="Q173" s="746">
        <f t="shared" ref="Q173:Q231" si="21">N173-O173</f>
        <v>0</v>
      </c>
      <c r="R173" s="746" t="str">
        <f t="shared" ref="R173:R231" si="22">IF(D173="","",IF(G173="","Грешка - непопълнени данни",""))</f>
        <v/>
      </c>
      <c r="S173" s="746" t="str">
        <f t="shared" ref="S173:S231" si="23">IF(COUNTBLANK(D173:P173)=13,"",IF(H173="999999999","",IF(ISNUMBER(VALUE(H173)),IF(LEN(H173)&lt;&gt;9,"Въведеното ЕИК е твърде късо или твърде дълго",IF(OR(MOD(MID(H173,1,1)*1+MID(H173,2,1)*2+MID(H173,3,1)*3+MID(H173,4,1)*4+MID(H173,5,1)*5+MID(H173,6,1)*6+MID(H173,7,1)*7+MID(H173,8,1)*8,11)-MID(H173,9,1)=0,AND(MOD(MID(H173,1,1)*3+MID(H173,2,1)*4+MID(H173,3,1)*5+MID(H173,4,1)*6+MID(H173,5,1)*7+MID(H173,6,1)*8+MID(H173,7,1)*9+MID(H173,8,1)*10,11)=10,MID(H173,9,1)*1=0),MOD(MID(H173,1,1)*3+MID(H173,2,1)*4+MID(H173,3,1)*5+MID(H173,4,1)*6+MID(H173,5,1)*7+MID(H173,6,1)*8+MID(H173,7,1)*9+MID(H173,8,1)*10,11)-MID(H173,9,1)=0),"","Въведеното ЕИК е невалидно")),"Въведеното ЕИК съдържа непозволени символи")))</f>
        <v/>
      </c>
      <c r="T173" s="746" t="str">
        <f t="shared" ref="T173:T231" si="24">IF(G173="5. Договор ОП приключил",IF(Q173&lt;&gt;0,"Грешка",""),"")</f>
        <v/>
      </c>
    </row>
    <row r="174" spans="1:20" x14ac:dyDescent="0.2">
      <c r="A174" s="453" t="str">
        <f>'0'!$A$4</f>
        <v>………………..</v>
      </c>
      <c r="B174" s="474">
        <f>'0'!$A$2</f>
        <v>46112</v>
      </c>
      <c r="C174" s="474" t="s">
        <v>1256</v>
      </c>
      <c r="D174" s="749"/>
      <c r="E174" s="741"/>
      <c r="F174" s="742"/>
      <c r="G174" s="743"/>
      <c r="H174" s="160"/>
      <c r="I174" s="161"/>
      <c r="J174" s="161"/>
      <c r="K174" s="160"/>
      <c r="L174" s="115"/>
      <c r="M174" s="116"/>
      <c r="N174" s="747"/>
      <c r="O174" s="747"/>
      <c r="P174" s="747"/>
      <c r="Q174" s="746">
        <f t="shared" si="21"/>
        <v>0</v>
      </c>
      <c r="R174" s="746" t="str">
        <f t="shared" si="22"/>
        <v/>
      </c>
      <c r="S174" s="746" t="str">
        <f t="shared" si="23"/>
        <v/>
      </c>
      <c r="T174" s="746" t="str">
        <f t="shared" si="24"/>
        <v/>
      </c>
    </row>
    <row r="175" spans="1:20" x14ac:dyDescent="0.2">
      <c r="A175" s="453" t="str">
        <f>'0'!$A$4</f>
        <v>………………..</v>
      </c>
      <c r="B175" s="474">
        <f>'0'!$A$2</f>
        <v>46112</v>
      </c>
      <c r="C175" s="474" t="s">
        <v>1256</v>
      </c>
      <c r="D175" s="749"/>
      <c r="E175" s="741"/>
      <c r="F175" s="742"/>
      <c r="G175" s="743"/>
      <c r="H175" s="160"/>
      <c r="I175" s="161"/>
      <c r="J175" s="161"/>
      <c r="K175" s="160"/>
      <c r="L175" s="115"/>
      <c r="M175" s="116"/>
      <c r="N175" s="747"/>
      <c r="O175" s="747"/>
      <c r="P175" s="747"/>
      <c r="Q175" s="746">
        <f t="shared" si="21"/>
        <v>0</v>
      </c>
      <c r="R175" s="746" t="str">
        <f t="shared" si="22"/>
        <v/>
      </c>
      <c r="S175" s="746" t="str">
        <f t="shared" si="23"/>
        <v/>
      </c>
      <c r="T175" s="746" t="str">
        <f t="shared" si="24"/>
        <v/>
      </c>
    </row>
    <row r="176" spans="1:20" x14ac:dyDescent="0.2">
      <c r="A176" s="453" t="str">
        <f>'0'!$A$4</f>
        <v>………………..</v>
      </c>
      <c r="B176" s="474">
        <f>'0'!$A$2</f>
        <v>46112</v>
      </c>
      <c r="C176" s="474" t="s">
        <v>1256</v>
      </c>
      <c r="D176" s="749"/>
      <c r="E176" s="741"/>
      <c r="F176" s="742"/>
      <c r="G176" s="743"/>
      <c r="H176" s="160"/>
      <c r="I176" s="161"/>
      <c r="J176" s="161"/>
      <c r="K176" s="160"/>
      <c r="L176" s="115"/>
      <c r="M176" s="116"/>
      <c r="N176" s="747"/>
      <c r="O176" s="747"/>
      <c r="P176" s="747"/>
      <c r="Q176" s="746">
        <f t="shared" si="21"/>
        <v>0</v>
      </c>
      <c r="R176" s="746" t="str">
        <f t="shared" si="22"/>
        <v/>
      </c>
      <c r="S176" s="746" t="str">
        <f t="shared" si="23"/>
        <v/>
      </c>
      <c r="T176" s="746" t="str">
        <f t="shared" si="24"/>
        <v/>
      </c>
    </row>
    <row r="177" spans="1:20" x14ac:dyDescent="0.2">
      <c r="A177" s="453" t="str">
        <f>'0'!$A$4</f>
        <v>………………..</v>
      </c>
      <c r="B177" s="474">
        <f>'0'!$A$2</f>
        <v>46112</v>
      </c>
      <c r="C177" s="474" t="s">
        <v>1256</v>
      </c>
      <c r="D177" s="749"/>
      <c r="E177" s="741"/>
      <c r="F177" s="742"/>
      <c r="G177" s="743"/>
      <c r="H177" s="160"/>
      <c r="I177" s="161"/>
      <c r="J177" s="161"/>
      <c r="K177" s="160"/>
      <c r="L177" s="115"/>
      <c r="M177" s="116"/>
      <c r="N177" s="747"/>
      <c r="O177" s="747"/>
      <c r="P177" s="747"/>
      <c r="Q177" s="746">
        <f t="shared" si="21"/>
        <v>0</v>
      </c>
      <c r="R177" s="746" t="str">
        <f t="shared" si="22"/>
        <v/>
      </c>
      <c r="S177" s="746" t="str">
        <f t="shared" si="23"/>
        <v/>
      </c>
      <c r="T177" s="746" t="str">
        <f t="shared" si="24"/>
        <v/>
      </c>
    </row>
    <row r="178" spans="1:20" x14ac:dyDescent="0.2">
      <c r="A178" s="453" t="str">
        <f>'0'!$A$4</f>
        <v>………………..</v>
      </c>
      <c r="B178" s="474">
        <f>'0'!$A$2</f>
        <v>46112</v>
      </c>
      <c r="C178" s="474" t="s">
        <v>1256</v>
      </c>
      <c r="D178" s="749"/>
      <c r="E178" s="741"/>
      <c r="F178" s="742"/>
      <c r="G178" s="743"/>
      <c r="H178" s="160"/>
      <c r="I178" s="161"/>
      <c r="J178" s="161"/>
      <c r="K178" s="160"/>
      <c r="L178" s="115"/>
      <c r="M178" s="116"/>
      <c r="N178" s="747"/>
      <c r="O178" s="747"/>
      <c r="P178" s="747"/>
      <c r="Q178" s="746">
        <f t="shared" si="21"/>
        <v>0</v>
      </c>
      <c r="R178" s="746" t="str">
        <f t="shared" si="22"/>
        <v/>
      </c>
      <c r="S178" s="746" t="str">
        <f t="shared" si="23"/>
        <v/>
      </c>
      <c r="T178" s="746" t="str">
        <f t="shared" si="24"/>
        <v/>
      </c>
    </row>
    <row r="179" spans="1:20" x14ac:dyDescent="0.2">
      <c r="A179" s="453" t="str">
        <f>'0'!$A$4</f>
        <v>………………..</v>
      </c>
      <c r="B179" s="474">
        <f>'0'!$A$2</f>
        <v>46112</v>
      </c>
      <c r="C179" s="474" t="s">
        <v>1256</v>
      </c>
      <c r="D179" s="749"/>
      <c r="E179" s="741"/>
      <c r="F179" s="742"/>
      <c r="G179" s="743"/>
      <c r="H179" s="160"/>
      <c r="I179" s="161"/>
      <c r="J179" s="161"/>
      <c r="K179" s="160"/>
      <c r="L179" s="115"/>
      <c r="M179" s="116"/>
      <c r="N179" s="747"/>
      <c r="O179" s="747"/>
      <c r="P179" s="747"/>
      <c r="Q179" s="746">
        <f t="shared" si="21"/>
        <v>0</v>
      </c>
      <c r="R179" s="746" t="str">
        <f t="shared" si="22"/>
        <v/>
      </c>
      <c r="S179" s="746" t="str">
        <f t="shared" si="23"/>
        <v/>
      </c>
      <c r="T179" s="746" t="str">
        <f t="shared" si="24"/>
        <v/>
      </c>
    </row>
    <row r="180" spans="1:20" x14ac:dyDescent="0.2">
      <c r="A180" s="453" t="str">
        <f>'0'!$A$4</f>
        <v>………………..</v>
      </c>
      <c r="B180" s="474">
        <f>'0'!$A$2</f>
        <v>46112</v>
      </c>
      <c r="C180" s="474" t="s">
        <v>1256</v>
      </c>
      <c r="D180" s="749"/>
      <c r="E180" s="741"/>
      <c r="F180" s="742"/>
      <c r="G180" s="743"/>
      <c r="H180" s="160"/>
      <c r="I180" s="161"/>
      <c r="J180" s="161"/>
      <c r="K180" s="160"/>
      <c r="L180" s="115"/>
      <c r="M180" s="116"/>
      <c r="N180" s="747"/>
      <c r="O180" s="747"/>
      <c r="P180" s="747"/>
      <c r="Q180" s="746">
        <f t="shared" si="21"/>
        <v>0</v>
      </c>
      <c r="R180" s="746" t="str">
        <f t="shared" si="22"/>
        <v/>
      </c>
      <c r="S180" s="746" t="str">
        <f t="shared" si="23"/>
        <v/>
      </c>
      <c r="T180" s="746" t="str">
        <f t="shared" si="24"/>
        <v/>
      </c>
    </row>
    <row r="181" spans="1:20" x14ac:dyDescent="0.2">
      <c r="A181" s="453" t="str">
        <f>'0'!$A$4</f>
        <v>………………..</v>
      </c>
      <c r="B181" s="474">
        <f>'0'!$A$2</f>
        <v>46112</v>
      </c>
      <c r="C181" s="474" t="s">
        <v>1256</v>
      </c>
      <c r="D181" s="749"/>
      <c r="E181" s="741"/>
      <c r="F181" s="742"/>
      <c r="G181" s="743"/>
      <c r="H181" s="160"/>
      <c r="I181" s="161"/>
      <c r="J181" s="161"/>
      <c r="K181" s="160"/>
      <c r="L181" s="115"/>
      <c r="M181" s="116"/>
      <c r="N181" s="747"/>
      <c r="O181" s="747"/>
      <c r="P181" s="747"/>
      <c r="Q181" s="746">
        <f t="shared" si="21"/>
        <v>0</v>
      </c>
      <c r="R181" s="746" t="str">
        <f t="shared" si="22"/>
        <v/>
      </c>
      <c r="S181" s="746" t="str">
        <f t="shared" si="23"/>
        <v/>
      </c>
      <c r="T181" s="746" t="str">
        <f t="shared" si="24"/>
        <v/>
      </c>
    </row>
    <row r="182" spans="1:20" x14ac:dyDescent="0.2">
      <c r="A182" s="453" t="str">
        <f>'0'!$A$4</f>
        <v>………………..</v>
      </c>
      <c r="B182" s="474">
        <f>'0'!$A$2</f>
        <v>46112</v>
      </c>
      <c r="C182" s="474" t="s">
        <v>1256</v>
      </c>
      <c r="D182" s="749"/>
      <c r="E182" s="741"/>
      <c r="F182" s="742"/>
      <c r="G182" s="743"/>
      <c r="H182" s="160"/>
      <c r="I182" s="161"/>
      <c r="J182" s="161"/>
      <c r="K182" s="160"/>
      <c r="L182" s="115"/>
      <c r="M182" s="116"/>
      <c r="N182" s="747"/>
      <c r="O182" s="747"/>
      <c r="P182" s="747"/>
      <c r="Q182" s="746">
        <f t="shared" si="21"/>
        <v>0</v>
      </c>
      <c r="R182" s="746" t="str">
        <f t="shared" si="22"/>
        <v/>
      </c>
      <c r="S182" s="746" t="str">
        <f t="shared" si="23"/>
        <v/>
      </c>
      <c r="T182" s="746" t="str">
        <f t="shared" si="24"/>
        <v/>
      </c>
    </row>
    <row r="183" spans="1:20" x14ac:dyDescent="0.2">
      <c r="A183" s="453" t="str">
        <f>'0'!$A$4</f>
        <v>………………..</v>
      </c>
      <c r="B183" s="474">
        <f>'0'!$A$2</f>
        <v>46112</v>
      </c>
      <c r="C183" s="474" t="s">
        <v>1256</v>
      </c>
      <c r="D183" s="749"/>
      <c r="E183" s="741"/>
      <c r="F183" s="742"/>
      <c r="G183" s="743"/>
      <c r="H183" s="160"/>
      <c r="I183" s="161"/>
      <c r="J183" s="161"/>
      <c r="K183" s="160"/>
      <c r="L183" s="115"/>
      <c r="M183" s="116"/>
      <c r="N183" s="747"/>
      <c r="O183" s="747"/>
      <c r="P183" s="747"/>
      <c r="Q183" s="746">
        <f t="shared" si="21"/>
        <v>0</v>
      </c>
      <c r="R183" s="746" t="str">
        <f t="shared" si="22"/>
        <v/>
      </c>
      <c r="S183" s="746" t="str">
        <f t="shared" si="23"/>
        <v/>
      </c>
      <c r="T183" s="746" t="str">
        <f t="shared" si="24"/>
        <v/>
      </c>
    </row>
    <row r="184" spans="1:20" x14ac:dyDescent="0.2">
      <c r="A184" s="453" t="str">
        <f>'0'!$A$4</f>
        <v>………………..</v>
      </c>
      <c r="B184" s="474">
        <f>'0'!$A$2</f>
        <v>46112</v>
      </c>
      <c r="C184" s="474" t="s">
        <v>1256</v>
      </c>
      <c r="D184" s="749"/>
      <c r="E184" s="741"/>
      <c r="F184" s="742"/>
      <c r="G184" s="743"/>
      <c r="H184" s="160"/>
      <c r="I184" s="161"/>
      <c r="J184" s="161"/>
      <c r="K184" s="160"/>
      <c r="L184" s="115"/>
      <c r="M184" s="116"/>
      <c r="N184" s="747"/>
      <c r="O184" s="747"/>
      <c r="P184" s="747"/>
      <c r="Q184" s="746">
        <f t="shared" si="21"/>
        <v>0</v>
      </c>
      <c r="R184" s="746" t="str">
        <f t="shared" si="22"/>
        <v/>
      </c>
      <c r="S184" s="746" t="str">
        <f t="shared" si="23"/>
        <v/>
      </c>
      <c r="T184" s="746" t="str">
        <f t="shared" si="24"/>
        <v/>
      </c>
    </row>
    <row r="185" spans="1:20" x14ac:dyDescent="0.2">
      <c r="A185" s="453" t="str">
        <f>'0'!$A$4</f>
        <v>………………..</v>
      </c>
      <c r="B185" s="474">
        <f>'0'!$A$2</f>
        <v>46112</v>
      </c>
      <c r="C185" s="474" t="s">
        <v>1256</v>
      </c>
      <c r="D185" s="749"/>
      <c r="E185" s="741"/>
      <c r="F185" s="742"/>
      <c r="G185" s="743"/>
      <c r="H185" s="160"/>
      <c r="I185" s="161"/>
      <c r="J185" s="161"/>
      <c r="K185" s="160"/>
      <c r="L185" s="115"/>
      <c r="M185" s="116"/>
      <c r="N185" s="747"/>
      <c r="O185" s="747"/>
      <c r="P185" s="747"/>
      <c r="Q185" s="746">
        <f t="shared" si="21"/>
        <v>0</v>
      </c>
      <c r="R185" s="746" t="str">
        <f t="shared" si="22"/>
        <v/>
      </c>
      <c r="S185" s="746" t="str">
        <f t="shared" si="23"/>
        <v/>
      </c>
      <c r="T185" s="746" t="str">
        <f t="shared" si="24"/>
        <v/>
      </c>
    </row>
    <row r="186" spans="1:20" x14ac:dyDescent="0.2">
      <c r="A186" s="453" t="str">
        <f>'0'!$A$4</f>
        <v>………………..</v>
      </c>
      <c r="B186" s="474">
        <f>'0'!$A$2</f>
        <v>46112</v>
      </c>
      <c r="C186" s="474" t="s">
        <v>1256</v>
      </c>
      <c r="D186" s="749"/>
      <c r="E186" s="741"/>
      <c r="F186" s="742"/>
      <c r="G186" s="743"/>
      <c r="H186" s="160"/>
      <c r="I186" s="161"/>
      <c r="J186" s="161"/>
      <c r="K186" s="160"/>
      <c r="L186" s="115"/>
      <c r="M186" s="116"/>
      <c r="N186" s="747"/>
      <c r="O186" s="747"/>
      <c r="P186" s="747"/>
      <c r="Q186" s="746">
        <f t="shared" si="21"/>
        <v>0</v>
      </c>
      <c r="R186" s="746" t="str">
        <f t="shared" si="22"/>
        <v/>
      </c>
      <c r="S186" s="746" t="str">
        <f t="shared" si="23"/>
        <v/>
      </c>
      <c r="T186" s="746" t="str">
        <f t="shared" si="24"/>
        <v/>
      </c>
    </row>
    <row r="187" spans="1:20" x14ac:dyDescent="0.2">
      <c r="A187" s="453" t="str">
        <f>'0'!$A$4</f>
        <v>………………..</v>
      </c>
      <c r="B187" s="474">
        <f>'0'!$A$2</f>
        <v>46112</v>
      </c>
      <c r="C187" s="474" t="s">
        <v>1256</v>
      </c>
      <c r="D187" s="749"/>
      <c r="E187" s="741"/>
      <c r="F187" s="742"/>
      <c r="G187" s="743"/>
      <c r="H187" s="160"/>
      <c r="I187" s="161"/>
      <c r="J187" s="161"/>
      <c r="K187" s="160"/>
      <c r="L187" s="115"/>
      <c r="M187" s="116"/>
      <c r="N187" s="747"/>
      <c r="O187" s="747"/>
      <c r="P187" s="747"/>
      <c r="Q187" s="746">
        <f t="shared" si="21"/>
        <v>0</v>
      </c>
      <c r="R187" s="746" t="str">
        <f t="shared" si="22"/>
        <v/>
      </c>
      <c r="S187" s="746" t="str">
        <f t="shared" si="23"/>
        <v/>
      </c>
      <c r="T187" s="746" t="str">
        <f t="shared" si="24"/>
        <v/>
      </c>
    </row>
    <row r="188" spans="1:20" x14ac:dyDescent="0.2">
      <c r="A188" s="453" t="str">
        <f>'0'!$A$4</f>
        <v>………………..</v>
      </c>
      <c r="B188" s="474">
        <f>'0'!$A$2</f>
        <v>46112</v>
      </c>
      <c r="C188" s="474" t="s">
        <v>1256</v>
      </c>
      <c r="D188" s="749"/>
      <c r="E188" s="741"/>
      <c r="F188" s="742"/>
      <c r="G188" s="743"/>
      <c r="H188" s="160"/>
      <c r="I188" s="161"/>
      <c r="J188" s="161"/>
      <c r="K188" s="160"/>
      <c r="L188" s="115"/>
      <c r="M188" s="116"/>
      <c r="N188" s="747"/>
      <c r="O188" s="747"/>
      <c r="P188" s="747"/>
      <c r="Q188" s="746">
        <f t="shared" si="21"/>
        <v>0</v>
      </c>
      <c r="R188" s="746" t="str">
        <f t="shared" si="22"/>
        <v/>
      </c>
      <c r="S188" s="746" t="str">
        <f t="shared" si="23"/>
        <v/>
      </c>
      <c r="T188" s="746" t="str">
        <f t="shared" si="24"/>
        <v/>
      </c>
    </row>
    <row r="189" spans="1:20" x14ac:dyDescent="0.2">
      <c r="A189" s="453" t="str">
        <f>'0'!$A$4</f>
        <v>………………..</v>
      </c>
      <c r="B189" s="474">
        <f>'0'!$A$2</f>
        <v>46112</v>
      </c>
      <c r="C189" s="474" t="s">
        <v>1256</v>
      </c>
      <c r="D189" s="749"/>
      <c r="E189" s="741"/>
      <c r="F189" s="742"/>
      <c r="G189" s="743"/>
      <c r="H189" s="160"/>
      <c r="I189" s="161"/>
      <c r="J189" s="161"/>
      <c r="K189" s="160"/>
      <c r="L189" s="115"/>
      <c r="M189" s="116"/>
      <c r="N189" s="747"/>
      <c r="O189" s="747"/>
      <c r="P189" s="747"/>
      <c r="Q189" s="746">
        <f t="shared" si="21"/>
        <v>0</v>
      </c>
      <c r="R189" s="746" t="str">
        <f t="shared" si="22"/>
        <v/>
      </c>
      <c r="S189" s="746" t="str">
        <f t="shared" si="23"/>
        <v/>
      </c>
      <c r="T189" s="746" t="str">
        <f t="shared" si="24"/>
        <v/>
      </c>
    </row>
    <row r="190" spans="1:20" x14ac:dyDescent="0.2">
      <c r="A190" s="453" t="str">
        <f>'0'!$A$4</f>
        <v>………………..</v>
      </c>
      <c r="B190" s="474">
        <f>'0'!$A$2</f>
        <v>46112</v>
      </c>
      <c r="C190" s="474" t="s">
        <v>1256</v>
      </c>
      <c r="D190" s="749"/>
      <c r="E190" s="741"/>
      <c r="F190" s="742"/>
      <c r="G190" s="743"/>
      <c r="H190" s="160"/>
      <c r="I190" s="161"/>
      <c r="J190" s="161"/>
      <c r="K190" s="160"/>
      <c r="L190" s="115"/>
      <c r="M190" s="116"/>
      <c r="N190" s="747"/>
      <c r="O190" s="747"/>
      <c r="P190" s="747"/>
      <c r="Q190" s="746">
        <f t="shared" si="21"/>
        <v>0</v>
      </c>
      <c r="R190" s="746" t="str">
        <f t="shared" si="22"/>
        <v/>
      </c>
      <c r="S190" s="746" t="str">
        <f t="shared" si="23"/>
        <v/>
      </c>
      <c r="T190" s="746" t="str">
        <f t="shared" si="24"/>
        <v/>
      </c>
    </row>
    <row r="191" spans="1:20" x14ac:dyDescent="0.2">
      <c r="A191" s="453" t="str">
        <f>'0'!$A$4</f>
        <v>………………..</v>
      </c>
      <c r="B191" s="474">
        <f>'0'!$A$2</f>
        <v>46112</v>
      </c>
      <c r="C191" s="474" t="s">
        <v>1256</v>
      </c>
      <c r="D191" s="749"/>
      <c r="E191" s="741"/>
      <c r="F191" s="742"/>
      <c r="G191" s="743"/>
      <c r="H191" s="160"/>
      <c r="I191" s="161"/>
      <c r="J191" s="161"/>
      <c r="K191" s="160"/>
      <c r="L191" s="115"/>
      <c r="M191" s="116"/>
      <c r="N191" s="747"/>
      <c r="O191" s="747"/>
      <c r="P191" s="747"/>
      <c r="Q191" s="746">
        <f t="shared" si="21"/>
        <v>0</v>
      </c>
      <c r="R191" s="746" t="str">
        <f t="shared" si="22"/>
        <v/>
      </c>
      <c r="S191" s="746" t="str">
        <f t="shared" si="23"/>
        <v/>
      </c>
      <c r="T191" s="746" t="str">
        <f t="shared" si="24"/>
        <v/>
      </c>
    </row>
    <row r="192" spans="1:20" x14ac:dyDescent="0.2">
      <c r="A192" s="453" t="str">
        <f>'0'!$A$4</f>
        <v>………………..</v>
      </c>
      <c r="B192" s="474">
        <f>'0'!$A$2</f>
        <v>46112</v>
      </c>
      <c r="C192" s="474" t="s">
        <v>1256</v>
      </c>
      <c r="D192" s="749"/>
      <c r="E192" s="741"/>
      <c r="F192" s="742"/>
      <c r="G192" s="743"/>
      <c r="H192" s="160"/>
      <c r="I192" s="161"/>
      <c r="J192" s="161"/>
      <c r="K192" s="160"/>
      <c r="L192" s="115"/>
      <c r="M192" s="116"/>
      <c r="N192" s="747"/>
      <c r="O192" s="747"/>
      <c r="P192" s="747"/>
      <c r="Q192" s="746">
        <f t="shared" si="21"/>
        <v>0</v>
      </c>
      <c r="R192" s="746" t="str">
        <f t="shared" si="22"/>
        <v/>
      </c>
      <c r="S192" s="746" t="str">
        <f t="shared" si="23"/>
        <v/>
      </c>
      <c r="T192" s="746" t="str">
        <f t="shared" si="24"/>
        <v/>
      </c>
    </row>
    <row r="193" spans="1:20" x14ac:dyDescent="0.2">
      <c r="A193" s="453" t="str">
        <f>'0'!$A$4</f>
        <v>………………..</v>
      </c>
      <c r="B193" s="474">
        <f>'0'!$A$2</f>
        <v>46112</v>
      </c>
      <c r="C193" s="474" t="s">
        <v>1256</v>
      </c>
      <c r="D193" s="749"/>
      <c r="E193" s="741"/>
      <c r="F193" s="742"/>
      <c r="G193" s="743"/>
      <c r="H193" s="160"/>
      <c r="I193" s="161"/>
      <c r="J193" s="161"/>
      <c r="K193" s="160"/>
      <c r="L193" s="115"/>
      <c r="M193" s="116"/>
      <c r="N193" s="747"/>
      <c r="O193" s="747"/>
      <c r="P193" s="747"/>
      <c r="Q193" s="746">
        <f t="shared" si="21"/>
        <v>0</v>
      </c>
      <c r="R193" s="746" t="str">
        <f t="shared" si="22"/>
        <v/>
      </c>
      <c r="S193" s="746" t="str">
        <f t="shared" si="23"/>
        <v/>
      </c>
      <c r="T193" s="746" t="str">
        <f t="shared" si="24"/>
        <v/>
      </c>
    </row>
    <row r="194" spans="1:20" x14ac:dyDescent="0.2">
      <c r="A194" s="453" t="str">
        <f>'0'!$A$4</f>
        <v>………………..</v>
      </c>
      <c r="B194" s="474">
        <f>'0'!$A$2</f>
        <v>46112</v>
      </c>
      <c r="C194" s="474" t="s">
        <v>1256</v>
      </c>
      <c r="D194" s="749"/>
      <c r="E194" s="741"/>
      <c r="F194" s="742"/>
      <c r="G194" s="743"/>
      <c r="H194" s="160"/>
      <c r="I194" s="161"/>
      <c r="J194" s="161"/>
      <c r="K194" s="160"/>
      <c r="L194" s="115"/>
      <c r="M194" s="116"/>
      <c r="N194" s="747"/>
      <c r="O194" s="747"/>
      <c r="P194" s="747"/>
      <c r="Q194" s="746">
        <f t="shared" si="21"/>
        <v>0</v>
      </c>
      <c r="R194" s="746" t="str">
        <f t="shared" si="22"/>
        <v/>
      </c>
      <c r="S194" s="746" t="str">
        <f t="shared" si="23"/>
        <v/>
      </c>
      <c r="T194" s="746" t="str">
        <f t="shared" si="24"/>
        <v/>
      </c>
    </row>
    <row r="195" spans="1:20" x14ac:dyDescent="0.2">
      <c r="A195" s="453" t="str">
        <f>'0'!$A$4</f>
        <v>………………..</v>
      </c>
      <c r="B195" s="474">
        <f>'0'!$A$2</f>
        <v>46112</v>
      </c>
      <c r="C195" s="474" t="s">
        <v>1256</v>
      </c>
      <c r="D195" s="749"/>
      <c r="E195" s="741"/>
      <c r="F195" s="742"/>
      <c r="G195" s="743"/>
      <c r="H195" s="160"/>
      <c r="I195" s="161"/>
      <c r="J195" s="161"/>
      <c r="K195" s="160"/>
      <c r="L195" s="115"/>
      <c r="M195" s="116"/>
      <c r="N195" s="747"/>
      <c r="O195" s="747"/>
      <c r="P195" s="747"/>
      <c r="Q195" s="746">
        <f t="shared" si="21"/>
        <v>0</v>
      </c>
      <c r="R195" s="746" t="str">
        <f t="shared" si="22"/>
        <v/>
      </c>
      <c r="S195" s="746" t="str">
        <f t="shared" si="23"/>
        <v/>
      </c>
      <c r="T195" s="746" t="str">
        <f t="shared" si="24"/>
        <v/>
      </c>
    </row>
    <row r="196" spans="1:20" x14ac:dyDescent="0.2">
      <c r="A196" s="453" t="str">
        <f>'0'!$A$4</f>
        <v>………………..</v>
      </c>
      <c r="B196" s="474">
        <f>'0'!$A$2</f>
        <v>46112</v>
      </c>
      <c r="C196" s="474" t="s">
        <v>1256</v>
      </c>
      <c r="D196" s="749"/>
      <c r="E196" s="741"/>
      <c r="F196" s="742"/>
      <c r="G196" s="743"/>
      <c r="H196" s="160"/>
      <c r="I196" s="161"/>
      <c r="J196" s="161"/>
      <c r="K196" s="160"/>
      <c r="L196" s="115"/>
      <c r="M196" s="116"/>
      <c r="N196" s="747"/>
      <c r="O196" s="747"/>
      <c r="P196" s="747"/>
      <c r="Q196" s="746">
        <f t="shared" si="21"/>
        <v>0</v>
      </c>
      <c r="R196" s="746" t="str">
        <f t="shared" si="22"/>
        <v/>
      </c>
      <c r="S196" s="746" t="str">
        <f t="shared" si="23"/>
        <v/>
      </c>
      <c r="T196" s="746" t="str">
        <f t="shared" si="24"/>
        <v/>
      </c>
    </row>
    <row r="197" spans="1:20" x14ac:dyDescent="0.2">
      <c r="A197" s="453" t="str">
        <f>'0'!$A$4</f>
        <v>………………..</v>
      </c>
      <c r="B197" s="474">
        <f>'0'!$A$2</f>
        <v>46112</v>
      </c>
      <c r="C197" s="474" t="s">
        <v>1256</v>
      </c>
      <c r="D197" s="749"/>
      <c r="E197" s="741"/>
      <c r="F197" s="742"/>
      <c r="G197" s="743"/>
      <c r="H197" s="160"/>
      <c r="I197" s="161"/>
      <c r="J197" s="161"/>
      <c r="K197" s="160"/>
      <c r="L197" s="115"/>
      <c r="M197" s="116"/>
      <c r="N197" s="747"/>
      <c r="O197" s="747"/>
      <c r="P197" s="747"/>
      <c r="Q197" s="746">
        <f t="shared" si="21"/>
        <v>0</v>
      </c>
      <c r="R197" s="746" t="str">
        <f t="shared" si="22"/>
        <v/>
      </c>
      <c r="S197" s="746" t="str">
        <f t="shared" si="23"/>
        <v/>
      </c>
      <c r="T197" s="746" t="str">
        <f t="shared" si="24"/>
        <v/>
      </c>
    </row>
    <row r="198" spans="1:20" x14ac:dyDescent="0.2">
      <c r="A198" s="453" t="str">
        <f>'0'!$A$4</f>
        <v>………………..</v>
      </c>
      <c r="B198" s="474">
        <f>'0'!$A$2</f>
        <v>46112</v>
      </c>
      <c r="C198" s="474" t="s">
        <v>1256</v>
      </c>
      <c r="D198" s="749"/>
      <c r="E198" s="741"/>
      <c r="F198" s="742"/>
      <c r="G198" s="743"/>
      <c r="H198" s="160"/>
      <c r="I198" s="161"/>
      <c r="J198" s="161"/>
      <c r="K198" s="160"/>
      <c r="L198" s="115"/>
      <c r="M198" s="116"/>
      <c r="N198" s="747"/>
      <c r="O198" s="747"/>
      <c r="P198" s="747"/>
      <c r="Q198" s="746">
        <f t="shared" si="21"/>
        <v>0</v>
      </c>
      <c r="R198" s="746" t="str">
        <f t="shared" si="22"/>
        <v/>
      </c>
      <c r="S198" s="746" t="str">
        <f t="shared" si="23"/>
        <v/>
      </c>
      <c r="T198" s="746" t="str">
        <f t="shared" si="24"/>
        <v/>
      </c>
    </row>
    <row r="199" spans="1:20" x14ac:dyDescent="0.2">
      <c r="A199" s="453" t="str">
        <f>'0'!$A$4</f>
        <v>………………..</v>
      </c>
      <c r="B199" s="474">
        <f>'0'!$A$2</f>
        <v>46112</v>
      </c>
      <c r="C199" s="474" t="s">
        <v>1256</v>
      </c>
      <c r="D199" s="749"/>
      <c r="E199" s="741"/>
      <c r="F199" s="742"/>
      <c r="G199" s="743"/>
      <c r="H199" s="160"/>
      <c r="I199" s="161"/>
      <c r="J199" s="161"/>
      <c r="K199" s="160"/>
      <c r="L199" s="115"/>
      <c r="M199" s="116"/>
      <c r="N199" s="747"/>
      <c r="O199" s="747"/>
      <c r="P199" s="747"/>
      <c r="Q199" s="746">
        <f t="shared" si="21"/>
        <v>0</v>
      </c>
      <c r="R199" s="746" t="str">
        <f t="shared" si="22"/>
        <v/>
      </c>
      <c r="S199" s="746" t="str">
        <f t="shared" si="23"/>
        <v/>
      </c>
      <c r="T199" s="746" t="str">
        <f t="shared" si="24"/>
        <v/>
      </c>
    </row>
    <row r="200" spans="1:20" x14ac:dyDescent="0.2">
      <c r="A200" s="453" t="str">
        <f>'0'!$A$4</f>
        <v>………………..</v>
      </c>
      <c r="B200" s="474">
        <f>'0'!$A$2</f>
        <v>46112</v>
      </c>
      <c r="C200" s="474" t="s">
        <v>1256</v>
      </c>
      <c r="D200" s="749"/>
      <c r="E200" s="741"/>
      <c r="F200" s="742"/>
      <c r="G200" s="743"/>
      <c r="H200" s="160"/>
      <c r="I200" s="161"/>
      <c r="J200" s="161"/>
      <c r="K200" s="160"/>
      <c r="L200" s="115"/>
      <c r="M200" s="116"/>
      <c r="N200" s="747"/>
      <c r="O200" s="747"/>
      <c r="P200" s="747"/>
      <c r="Q200" s="746">
        <f t="shared" si="21"/>
        <v>0</v>
      </c>
      <c r="R200" s="746" t="str">
        <f t="shared" si="22"/>
        <v/>
      </c>
      <c r="S200" s="746" t="str">
        <f t="shared" si="23"/>
        <v/>
      </c>
      <c r="T200" s="746" t="str">
        <f t="shared" si="24"/>
        <v/>
      </c>
    </row>
    <row r="201" spans="1:20" x14ac:dyDescent="0.2">
      <c r="A201" s="453" t="str">
        <f>'0'!$A$4</f>
        <v>………………..</v>
      </c>
      <c r="B201" s="474">
        <f>'0'!$A$2</f>
        <v>46112</v>
      </c>
      <c r="C201" s="474" t="s">
        <v>1256</v>
      </c>
      <c r="D201" s="749"/>
      <c r="E201" s="741"/>
      <c r="F201" s="742"/>
      <c r="G201" s="743"/>
      <c r="H201" s="160"/>
      <c r="I201" s="161"/>
      <c r="J201" s="161"/>
      <c r="K201" s="160"/>
      <c r="L201" s="115"/>
      <c r="M201" s="116"/>
      <c r="N201" s="747"/>
      <c r="O201" s="747"/>
      <c r="P201" s="747"/>
      <c r="Q201" s="746">
        <f t="shared" si="21"/>
        <v>0</v>
      </c>
      <c r="R201" s="746" t="str">
        <f t="shared" si="22"/>
        <v/>
      </c>
      <c r="S201" s="746" t="str">
        <f t="shared" si="23"/>
        <v/>
      </c>
      <c r="T201" s="746" t="str">
        <f t="shared" si="24"/>
        <v/>
      </c>
    </row>
    <row r="202" spans="1:20" x14ac:dyDescent="0.2">
      <c r="A202" s="453" t="str">
        <f>'0'!$A$4</f>
        <v>………………..</v>
      </c>
      <c r="B202" s="474">
        <f>'0'!$A$2</f>
        <v>46112</v>
      </c>
      <c r="C202" s="474" t="s">
        <v>1256</v>
      </c>
      <c r="D202" s="749"/>
      <c r="E202" s="741"/>
      <c r="F202" s="742"/>
      <c r="G202" s="743"/>
      <c r="H202" s="160"/>
      <c r="I202" s="161"/>
      <c r="J202" s="161"/>
      <c r="K202" s="160"/>
      <c r="L202" s="115"/>
      <c r="M202" s="116"/>
      <c r="N202" s="747"/>
      <c r="O202" s="747"/>
      <c r="P202" s="747"/>
      <c r="Q202" s="746">
        <f t="shared" si="21"/>
        <v>0</v>
      </c>
      <c r="R202" s="746" t="str">
        <f t="shared" si="22"/>
        <v/>
      </c>
      <c r="S202" s="746" t="str">
        <f t="shared" si="23"/>
        <v/>
      </c>
      <c r="T202" s="746" t="str">
        <f t="shared" si="24"/>
        <v/>
      </c>
    </row>
    <row r="203" spans="1:20" x14ac:dyDescent="0.2">
      <c r="A203" s="453" t="str">
        <f>'0'!$A$4</f>
        <v>………………..</v>
      </c>
      <c r="B203" s="474">
        <f>'0'!$A$2</f>
        <v>46112</v>
      </c>
      <c r="C203" s="474" t="s">
        <v>1256</v>
      </c>
      <c r="D203" s="749"/>
      <c r="E203" s="741"/>
      <c r="F203" s="742"/>
      <c r="G203" s="743"/>
      <c r="H203" s="160"/>
      <c r="I203" s="161"/>
      <c r="J203" s="161"/>
      <c r="K203" s="160"/>
      <c r="L203" s="115"/>
      <c r="M203" s="116"/>
      <c r="N203" s="747"/>
      <c r="O203" s="747"/>
      <c r="P203" s="747"/>
      <c r="Q203" s="746">
        <f t="shared" si="21"/>
        <v>0</v>
      </c>
      <c r="R203" s="746" t="str">
        <f t="shared" si="22"/>
        <v/>
      </c>
      <c r="S203" s="746" t="str">
        <f t="shared" si="23"/>
        <v/>
      </c>
      <c r="T203" s="746" t="str">
        <f t="shared" si="24"/>
        <v/>
      </c>
    </row>
    <row r="204" spans="1:20" x14ac:dyDescent="0.2">
      <c r="A204" s="453" t="str">
        <f>'0'!$A$4</f>
        <v>………………..</v>
      </c>
      <c r="B204" s="474">
        <f>'0'!$A$2</f>
        <v>46112</v>
      </c>
      <c r="C204" s="474" t="s">
        <v>1256</v>
      </c>
      <c r="D204" s="749"/>
      <c r="E204" s="741"/>
      <c r="F204" s="742"/>
      <c r="G204" s="743"/>
      <c r="H204" s="160"/>
      <c r="I204" s="161"/>
      <c r="J204" s="161"/>
      <c r="K204" s="160"/>
      <c r="L204" s="115"/>
      <c r="M204" s="116"/>
      <c r="N204" s="747"/>
      <c r="O204" s="747"/>
      <c r="P204" s="747"/>
      <c r="Q204" s="746">
        <f t="shared" si="21"/>
        <v>0</v>
      </c>
      <c r="R204" s="746" t="str">
        <f t="shared" si="22"/>
        <v/>
      </c>
      <c r="S204" s="746" t="str">
        <f t="shared" si="23"/>
        <v/>
      </c>
      <c r="T204" s="746" t="str">
        <f t="shared" si="24"/>
        <v/>
      </c>
    </row>
    <row r="205" spans="1:20" x14ac:dyDescent="0.2">
      <c r="A205" s="453" t="str">
        <f>'0'!$A$4</f>
        <v>………………..</v>
      </c>
      <c r="B205" s="474">
        <f>'0'!$A$2</f>
        <v>46112</v>
      </c>
      <c r="C205" s="474" t="s">
        <v>1256</v>
      </c>
      <c r="D205" s="749"/>
      <c r="E205" s="741"/>
      <c r="F205" s="742"/>
      <c r="G205" s="743"/>
      <c r="H205" s="160"/>
      <c r="I205" s="161"/>
      <c r="J205" s="161"/>
      <c r="K205" s="160"/>
      <c r="L205" s="115"/>
      <c r="M205" s="116"/>
      <c r="N205" s="747"/>
      <c r="O205" s="747"/>
      <c r="P205" s="747"/>
      <c r="Q205" s="746">
        <f t="shared" si="21"/>
        <v>0</v>
      </c>
      <c r="R205" s="746" t="str">
        <f t="shared" si="22"/>
        <v/>
      </c>
      <c r="S205" s="746" t="str">
        <f t="shared" si="23"/>
        <v/>
      </c>
      <c r="T205" s="746" t="str">
        <f t="shared" si="24"/>
        <v/>
      </c>
    </row>
    <row r="206" spans="1:20" x14ac:dyDescent="0.2">
      <c r="A206" s="453" t="str">
        <f>'0'!$A$4</f>
        <v>………………..</v>
      </c>
      <c r="B206" s="474">
        <f>'0'!$A$2</f>
        <v>46112</v>
      </c>
      <c r="C206" s="474" t="s">
        <v>1256</v>
      </c>
      <c r="D206" s="749"/>
      <c r="E206" s="741"/>
      <c r="F206" s="742"/>
      <c r="G206" s="743"/>
      <c r="H206" s="160"/>
      <c r="I206" s="161"/>
      <c r="J206" s="161"/>
      <c r="K206" s="160"/>
      <c r="L206" s="115"/>
      <c r="M206" s="116"/>
      <c r="N206" s="747"/>
      <c r="O206" s="747"/>
      <c r="P206" s="747"/>
      <c r="Q206" s="746">
        <f t="shared" si="21"/>
        <v>0</v>
      </c>
      <c r="R206" s="746" t="str">
        <f t="shared" si="22"/>
        <v/>
      </c>
      <c r="S206" s="746" t="str">
        <f t="shared" si="23"/>
        <v/>
      </c>
      <c r="T206" s="746" t="str">
        <f t="shared" si="24"/>
        <v/>
      </c>
    </row>
    <row r="207" spans="1:20" x14ac:dyDescent="0.2">
      <c r="A207" s="453" t="str">
        <f>'0'!$A$4</f>
        <v>………………..</v>
      </c>
      <c r="B207" s="474">
        <f>'0'!$A$2</f>
        <v>46112</v>
      </c>
      <c r="C207" s="474" t="s">
        <v>1256</v>
      </c>
      <c r="D207" s="749"/>
      <c r="E207" s="741"/>
      <c r="F207" s="742"/>
      <c r="G207" s="743"/>
      <c r="H207" s="160"/>
      <c r="I207" s="161"/>
      <c r="J207" s="161"/>
      <c r="K207" s="160"/>
      <c r="L207" s="115"/>
      <c r="M207" s="116"/>
      <c r="N207" s="747"/>
      <c r="O207" s="747"/>
      <c r="P207" s="747"/>
      <c r="Q207" s="746">
        <f t="shared" si="21"/>
        <v>0</v>
      </c>
      <c r="R207" s="746" t="str">
        <f t="shared" si="22"/>
        <v/>
      </c>
      <c r="S207" s="746" t="str">
        <f t="shared" si="23"/>
        <v/>
      </c>
      <c r="T207" s="746" t="str">
        <f t="shared" si="24"/>
        <v/>
      </c>
    </row>
    <row r="208" spans="1:20" x14ac:dyDescent="0.2">
      <c r="A208" s="453" t="str">
        <f>'0'!$A$4</f>
        <v>………………..</v>
      </c>
      <c r="B208" s="474">
        <f>'0'!$A$2</f>
        <v>46112</v>
      </c>
      <c r="C208" s="474" t="s">
        <v>1256</v>
      </c>
      <c r="D208" s="749"/>
      <c r="E208" s="741"/>
      <c r="F208" s="742"/>
      <c r="G208" s="743"/>
      <c r="H208" s="160"/>
      <c r="I208" s="161"/>
      <c r="J208" s="161"/>
      <c r="K208" s="160"/>
      <c r="L208" s="115"/>
      <c r="M208" s="116"/>
      <c r="N208" s="747"/>
      <c r="O208" s="747"/>
      <c r="P208" s="747"/>
      <c r="Q208" s="746">
        <f t="shared" si="21"/>
        <v>0</v>
      </c>
      <c r="R208" s="746" t="str">
        <f t="shared" si="22"/>
        <v/>
      </c>
      <c r="S208" s="746" t="str">
        <f t="shared" si="23"/>
        <v/>
      </c>
      <c r="T208" s="746" t="str">
        <f t="shared" si="24"/>
        <v/>
      </c>
    </row>
    <row r="209" spans="1:20" x14ac:dyDescent="0.2">
      <c r="A209" s="453" t="str">
        <f>'0'!$A$4</f>
        <v>………………..</v>
      </c>
      <c r="B209" s="474">
        <f>'0'!$A$2</f>
        <v>46112</v>
      </c>
      <c r="C209" s="474" t="s">
        <v>1256</v>
      </c>
      <c r="D209" s="749"/>
      <c r="E209" s="741"/>
      <c r="F209" s="742"/>
      <c r="G209" s="743"/>
      <c r="H209" s="160"/>
      <c r="I209" s="161"/>
      <c r="J209" s="161"/>
      <c r="K209" s="160"/>
      <c r="L209" s="115"/>
      <c r="M209" s="116"/>
      <c r="N209" s="747"/>
      <c r="O209" s="747"/>
      <c r="P209" s="747"/>
      <c r="Q209" s="746">
        <f t="shared" si="21"/>
        <v>0</v>
      </c>
      <c r="R209" s="746" t="str">
        <f t="shared" si="22"/>
        <v/>
      </c>
      <c r="S209" s="746" t="str">
        <f t="shared" si="23"/>
        <v/>
      </c>
      <c r="T209" s="746" t="str">
        <f t="shared" si="24"/>
        <v/>
      </c>
    </row>
    <row r="210" spans="1:20" x14ac:dyDescent="0.2">
      <c r="A210" s="453" t="str">
        <f>'0'!$A$4</f>
        <v>………………..</v>
      </c>
      <c r="B210" s="474">
        <f>'0'!$A$2</f>
        <v>46112</v>
      </c>
      <c r="C210" s="474" t="s">
        <v>1256</v>
      </c>
      <c r="D210" s="749"/>
      <c r="E210" s="741"/>
      <c r="F210" s="742"/>
      <c r="G210" s="743"/>
      <c r="H210" s="160"/>
      <c r="I210" s="161"/>
      <c r="J210" s="161"/>
      <c r="K210" s="160"/>
      <c r="L210" s="115"/>
      <c r="M210" s="116"/>
      <c r="N210" s="747"/>
      <c r="O210" s="747"/>
      <c r="P210" s="747"/>
      <c r="Q210" s="746">
        <f t="shared" si="21"/>
        <v>0</v>
      </c>
      <c r="R210" s="746" t="str">
        <f t="shared" si="22"/>
        <v/>
      </c>
      <c r="S210" s="746" t="str">
        <f t="shared" si="23"/>
        <v/>
      </c>
      <c r="T210" s="746" t="str">
        <f t="shared" si="24"/>
        <v/>
      </c>
    </row>
    <row r="211" spans="1:20" x14ac:dyDescent="0.2">
      <c r="A211" s="453" t="str">
        <f>'0'!$A$4</f>
        <v>………………..</v>
      </c>
      <c r="B211" s="474">
        <f>'0'!$A$2</f>
        <v>46112</v>
      </c>
      <c r="C211" s="474" t="s">
        <v>1256</v>
      </c>
      <c r="D211" s="749"/>
      <c r="E211" s="741"/>
      <c r="F211" s="742"/>
      <c r="G211" s="743"/>
      <c r="H211" s="160"/>
      <c r="I211" s="161"/>
      <c r="J211" s="161"/>
      <c r="K211" s="160"/>
      <c r="L211" s="115"/>
      <c r="M211" s="116"/>
      <c r="N211" s="747"/>
      <c r="O211" s="747"/>
      <c r="P211" s="747"/>
      <c r="Q211" s="746">
        <f t="shared" si="21"/>
        <v>0</v>
      </c>
      <c r="R211" s="746" t="str">
        <f t="shared" si="22"/>
        <v/>
      </c>
      <c r="S211" s="746" t="str">
        <f t="shared" si="23"/>
        <v/>
      </c>
      <c r="T211" s="746" t="str">
        <f t="shared" si="24"/>
        <v/>
      </c>
    </row>
    <row r="212" spans="1:20" x14ac:dyDescent="0.2">
      <c r="A212" s="453" t="str">
        <f>'0'!$A$4</f>
        <v>………………..</v>
      </c>
      <c r="B212" s="474">
        <f>'0'!$A$2</f>
        <v>46112</v>
      </c>
      <c r="C212" s="474" t="s">
        <v>1256</v>
      </c>
      <c r="D212" s="749"/>
      <c r="E212" s="741"/>
      <c r="F212" s="742"/>
      <c r="G212" s="743"/>
      <c r="H212" s="160"/>
      <c r="I212" s="161"/>
      <c r="J212" s="161"/>
      <c r="K212" s="160"/>
      <c r="L212" s="115"/>
      <c r="M212" s="116"/>
      <c r="N212" s="747"/>
      <c r="O212" s="747"/>
      <c r="P212" s="747"/>
      <c r="Q212" s="746">
        <f t="shared" si="21"/>
        <v>0</v>
      </c>
      <c r="R212" s="746" t="str">
        <f t="shared" si="22"/>
        <v/>
      </c>
      <c r="S212" s="746" t="str">
        <f t="shared" si="23"/>
        <v/>
      </c>
      <c r="T212" s="746" t="str">
        <f t="shared" si="24"/>
        <v/>
      </c>
    </row>
    <row r="213" spans="1:20" x14ac:dyDescent="0.2">
      <c r="A213" s="453" t="str">
        <f>'0'!$A$4</f>
        <v>………………..</v>
      </c>
      <c r="B213" s="474">
        <f>'0'!$A$2</f>
        <v>46112</v>
      </c>
      <c r="C213" s="474" t="s">
        <v>1256</v>
      </c>
      <c r="D213" s="749"/>
      <c r="E213" s="741"/>
      <c r="F213" s="742"/>
      <c r="G213" s="743"/>
      <c r="H213" s="160"/>
      <c r="I213" s="161"/>
      <c r="J213" s="161"/>
      <c r="K213" s="160"/>
      <c r="L213" s="115"/>
      <c r="M213" s="116"/>
      <c r="N213" s="747"/>
      <c r="O213" s="747"/>
      <c r="P213" s="747"/>
      <c r="Q213" s="746">
        <f t="shared" si="21"/>
        <v>0</v>
      </c>
      <c r="R213" s="746" t="str">
        <f t="shared" si="22"/>
        <v/>
      </c>
      <c r="S213" s="746" t="str">
        <f t="shared" si="23"/>
        <v/>
      </c>
      <c r="T213" s="746" t="str">
        <f t="shared" si="24"/>
        <v/>
      </c>
    </row>
    <row r="214" spans="1:20" x14ac:dyDescent="0.2">
      <c r="A214" s="453" t="str">
        <f>'0'!$A$4</f>
        <v>………………..</v>
      </c>
      <c r="B214" s="474">
        <f>'0'!$A$2</f>
        <v>46112</v>
      </c>
      <c r="C214" s="474" t="s">
        <v>1256</v>
      </c>
      <c r="D214" s="749"/>
      <c r="E214" s="741"/>
      <c r="F214" s="742"/>
      <c r="G214" s="743"/>
      <c r="H214" s="160"/>
      <c r="I214" s="161"/>
      <c r="J214" s="161"/>
      <c r="K214" s="160"/>
      <c r="L214" s="115"/>
      <c r="M214" s="116"/>
      <c r="N214" s="747"/>
      <c r="O214" s="747"/>
      <c r="P214" s="747"/>
      <c r="Q214" s="746">
        <f t="shared" si="21"/>
        <v>0</v>
      </c>
      <c r="R214" s="746" t="str">
        <f t="shared" si="22"/>
        <v/>
      </c>
      <c r="S214" s="746" t="str">
        <f t="shared" si="23"/>
        <v/>
      </c>
      <c r="T214" s="746" t="str">
        <f t="shared" si="24"/>
        <v/>
      </c>
    </row>
    <row r="215" spans="1:20" x14ac:dyDescent="0.2">
      <c r="A215" s="453" t="str">
        <f>'0'!$A$4</f>
        <v>………………..</v>
      </c>
      <c r="B215" s="474">
        <f>'0'!$A$2</f>
        <v>46112</v>
      </c>
      <c r="C215" s="474" t="s">
        <v>1256</v>
      </c>
      <c r="D215" s="749"/>
      <c r="E215" s="741"/>
      <c r="F215" s="742"/>
      <c r="G215" s="743"/>
      <c r="H215" s="160"/>
      <c r="I215" s="161"/>
      <c r="J215" s="161"/>
      <c r="K215" s="160"/>
      <c r="L215" s="115"/>
      <c r="M215" s="116"/>
      <c r="N215" s="747"/>
      <c r="O215" s="747"/>
      <c r="P215" s="747"/>
      <c r="Q215" s="746">
        <f t="shared" si="21"/>
        <v>0</v>
      </c>
      <c r="R215" s="746" t="str">
        <f t="shared" si="22"/>
        <v/>
      </c>
      <c r="S215" s="746" t="str">
        <f t="shared" si="23"/>
        <v/>
      </c>
      <c r="T215" s="746" t="str">
        <f t="shared" si="24"/>
        <v/>
      </c>
    </row>
    <row r="216" spans="1:20" x14ac:dyDescent="0.2">
      <c r="A216" s="453" t="str">
        <f>'0'!$A$4</f>
        <v>………………..</v>
      </c>
      <c r="B216" s="474">
        <f>'0'!$A$2</f>
        <v>46112</v>
      </c>
      <c r="C216" s="474" t="s">
        <v>1256</v>
      </c>
      <c r="D216" s="749"/>
      <c r="E216" s="741"/>
      <c r="F216" s="742"/>
      <c r="G216" s="743"/>
      <c r="H216" s="160"/>
      <c r="I216" s="161"/>
      <c r="J216" s="161"/>
      <c r="K216" s="160"/>
      <c r="L216" s="115"/>
      <c r="M216" s="116"/>
      <c r="N216" s="747"/>
      <c r="O216" s="747"/>
      <c r="P216" s="747"/>
      <c r="Q216" s="746">
        <f t="shared" si="21"/>
        <v>0</v>
      </c>
      <c r="R216" s="746" t="str">
        <f t="shared" si="22"/>
        <v/>
      </c>
      <c r="S216" s="746" t="str">
        <f t="shared" si="23"/>
        <v/>
      </c>
      <c r="T216" s="746" t="str">
        <f t="shared" si="24"/>
        <v/>
      </c>
    </row>
    <row r="217" spans="1:20" x14ac:dyDescent="0.2">
      <c r="A217" s="453" t="str">
        <f>'0'!$A$4</f>
        <v>………………..</v>
      </c>
      <c r="B217" s="474">
        <f>'0'!$A$2</f>
        <v>46112</v>
      </c>
      <c r="C217" s="474" t="s">
        <v>1256</v>
      </c>
      <c r="D217" s="749"/>
      <c r="E217" s="741"/>
      <c r="F217" s="742"/>
      <c r="G217" s="743"/>
      <c r="H217" s="160"/>
      <c r="I217" s="161"/>
      <c r="J217" s="161"/>
      <c r="K217" s="160"/>
      <c r="L217" s="115"/>
      <c r="M217" s="116"/>
      <c r="N217" s="747"/>
      <c r="O217" s="747"/>
      <c r="P217" s="747"/>
      <c r="Q217" s="746">
        <f t="shared" si="21"/>
        <v>0</v>
      </c>
      <c r="R217" s="746" t="str">
        <f t="shared" si="22"/>
        <v/>
      </c>
      <c r="S217" s="746" t="str">
        <f t="shared" si="23"/>
        <v/>
      </c>
      <c r="T217" s="746" t="str">
        <f t="shared" si="24"/>
        <v/>
      </c>
    </row>
    <row r="218" spans="1:20" x14ac:dyDescent="0.2">
      <c r="A218" s="453" t="str">
        <f>'0'!$A$4</f>
        <v>………………..</v>
      </c>
      <c r="B218" s="474">
        <f>'0'!$A$2</f>
        <v>46112</v>
      </c>
      <c r="C218" s="474" t="s">
        <v>1256</v>
      </c>
      <c r="D218" s="749"/>
      <c r="E218" s="741"/>
      <c r="F218" s="742"/>
      <c r="G218" s="743"/>
      <c r="H218" s="160"/>
      <c r="I218" s="161"/>
      <c r="J218" s="161"/>
      <c r="K218" s="160"/>
      <c r="L218" s="115"/>
      <c r="M218" s="116"/>
      <c r="N218" s="747"/>
      <c r="O218" s="747"/>
      <c r="P218" s="747"/>
      <c r="Q218" s="746">
        <f t="shared" si="21"/>
        <v>0</v>
      </c>
      <c r="R218" s="746" t="str">
        <f t="shared" si="22"/>
        <v/>
      </c>
      <c r="S218" s="746" t="str">
        <f t="shared" si="23"/>
        <v/>
      </c>
      <c r="T218" s="746" t="str">
        <f t="shared" si="24"/>
        <v/>
      </c>
    </row>
    <row r="219" spans="1:20" x14ac:dyDescent="0.2">
      <c r="A219" s="453" t="str">
        <f>'0'!$A$4</f>
        <v>………………..</v>
      </c>
      <c r="B219" s="474">
        <f>'0'!$A$2</f>
        <v>46112</v>
      </c>
      <c r="C219" s="474" t="s">
        <v>1256</v>
      </c>
      <c r="D219" s="749"/>
      <c r="E219" s="741"/>
      <c r="F219" s="742"/>
      <c r="G219" s="743"/>
      <c r="H219" s="160"/>
      <c r="I219" s="161"/>
      <c r="J219" s="161"/>
      <c r="K219" s="160"/>
      <c r="L219" s="115"/>
      <c r="M219" s="116"/>
      <c r="N219" s="747"/>
      <c r="O219" s="747"/>
      <c r="P219" s="747"/>
      <c r="Q219" s="746">
        <f t="shared" si="21"/>
        <v>0</v>
      </c>
      <c r="R219" s="746" t="str">
        <f t="shared" si="22"/>
        <v/>
      </c>
      <c r="S219" s="746" t="str">
        <f t="shared" si="23"/>
        <v/>
      </c>
      <c r="T219" s="746" t="str">
        <f t="shared" si="24"/>
        <v/>
      </c>
    </row>
    <row r="220" spans="1:20" x14ac:dyDescent="0.2">
      <c r="A220" s="453" t="str">
        <f>'0'!$A$4</f>
        <v>………………..</v>
      </c>
      <c r="B220" s="474">
        <f>'0'!$A$2</f>
        <v>46112</v>
      </c>
      <c r="C220" s="474" t="s">
        <v>1256</v>
      </c>
      <c r="D220" s="749"/>
      <c r="E220" s="741"/>
      <c r="F220" s="742"/>
      <c r="G220" s="743"/>
      <c r="H220" s="160"/>
      <c r="I220" s="161"/>
      <c r="J220" s="161"/>
      <c r="K220" s="160"/>
      <c r="L220" s="115"/>
      <c r="M220" s="116"/>
      <c r="N220" s="747"/>
      <c r="O220" s="747"/>
      <c r="P220" s="747"/>
      <c r="Q220" s="746">
        <f t="shared" si="21"/>
        <v>0</v>
      </c>
      <c r="R220" s="746" t="str">
        <f t="shared" si="22"/>
        <v/>
      </c>
      <c r="S220" s="746" t="str">
        <f t="shared" si="23"/>
        <v/>
      </c>
      <c r="T220" s="746" t="str">
        <f t="shared" si="24"/>
        <v/>
      </c>
    </row>
    <row r="221" spans="1:20" x14ac:dyDescent="0.2">
      <c r="A221" s="453" t="str">
        <f>'0'!$A$4</f>
        <v>………………..</v>
      </c>
      <c r="B221" s="474">
        <f>'0'!$A$2</f>
        <v>46112</v>
      </c>
      <c r="C221" s="474" t="s">
        <v>1256</v>
      </c>
      <c r="D221" s="749"/>
      <c r="E221" s="741"/>
      <c r="F221" s="742"/>
      <c r="G221" s="743"/>
      <c r="H221" s="160"/>
      <c r="I221" s="161"/>
      <c r="J221" s="161"/>
      <c r="K221" s="160"/>
      <c r="L221" s="115"/>
      <c r="M221" s="116"/>
      <c r="N221" s="747"/>
      <c r="O221" s="747"/>
      <c r="P221" s="747"/>
      <c r="Q221" s="746">
        <f t="shared" si="21"/>
        <v>0</v>
      </c>
      <c r="R221" s="746" t="str">
        <f t="shared" si="22"/>
        <v/>
      </c>
      <c r="S221" s="746" t="str">
        <f t="shared" si="23"/>
        <v/>
      </c>
      <c r="T221" s="746" t="str">
        <f t="shared" si="24"/>
        <v/>
      </c>
    </row>
    <row r="222" spans="1:20" x14ac:dyDescent="0.2">
      <c r="A222" s="453" t="str">
        <f>'0'!$A$4</f>
        <v>………………..</v>
      </c>
      <c r="B222" s="474">
        <f>'0'!$A$2</f>
        <v>46112</v>
      </c>
      <c r="C222" s="474" t="s">
        <v>1256</v>
      </c>
      <c r="D222" s="749"/>
      <c r="E222" s="741"/>
      <c r="F222" s="742"/>
      <c r="G222" s="743"/>
      <c r="H222" s="160"/>
      <c r="I222" s="161"/>
      <c r="J222" s="161"/>
      <c r="K222" s="160"/>
      <c r="L222" s="115"/>
      <c r="M222" s="116"/>
      <c r="N222" s="747"/>
      <c r="O222" s="747"/>
      <c r="P222" s="747"/>
      <c r="Q222" s="746">
        <f t="shared" si="21"/>
        <v>0</v>
      </c>
      <c r="R222" s="746" t="str">
        <f t="shared" si="22"/>
        <v/>
      </c>
      <c r="S222" s="746" t="str">
        <f t="shared" si="23"/>
        <v/>
      </c>
      <c r="T222" s="746" t="str">
        <f t="shared" si="24"/>
        <v/>
      </c>
    </row>
    <row r="223" spans="1:20" x14ac:dyDescent="0.2">
      <c r="A223" s="453" t="str">
        <f>'0'!$A$4</f>
        <v>………………..</v>
      </c>
      <c r="B223" s="474">
        <f>'0'!$A$2</f>
        <v>46112</v>
      </c>
      <c r="C223" s="474" t="s">
        <v>1256</v>
      </c>
      <c r="D223" s="749"/>
      <c r="E223" s="741"/>
      <c r="F223" s="742"/>
      <c r="G223" s="743"/>
      <c r="H223" s="160"/>
      <c r="I223" s="161"/>
      <c r="J223" s="161"/>
      <c r="K223" s="160"/>
      <c r="L223" s="115"/>
      <c r="M223" s="116"/>
      <c r="N223" s="747"/>
      <c r="O223" s="747"/>
      <c r="P223" s="747"/>
      <c r="Q223" s="746">
        <f t="shared" si="21"/>
        <v>0</v>
      </c>
      <c r="R223" s="746" t="str">
        <f t="shared" si="22"/>
        <v/>
      </c>
      <c r="S223" s="746" t="str">
        <f t="shared" si="23"/>
        <v/>
      </c>
      <c r="T223" s="746" t="str">
        <f t="shared" si="24"/>
        <v/>
      </c>
    </row>
    <row r="224" spans="1:20" x14ac:dyDescent="0.2">
      <c r="A224" s="453" t="str">
        <f>'0'!$A$4</f>
        <v>………………..</v>
      </c>
      <c r="B224" s="474">
        <f>'0'!$A$2</f>
        <v>46112</v>
      </c>
      <c r="C224" s="474" t="s">
        <v>1256</v>
      </c>
      <c r="D224" s="749"/>
      <c r="E224" s="741"/>
      <c r="F224" s="742"/>
      <c r="G224" s="743"/>
      <c r="H224" s="160"/>
      <c r="I224" s="161"/>
      <c r="J224" s="161"/>
      <c r="K224" s="160"/>
      <c r="L224" s="115"/>
      <c r="M224" s="116"/>
      <c r="N224" s="747"/>
      <c r="O224" s="747"/>
      <c r="P224" s="747"/>
      <c r="Q224" s="746">
        <f t="shared" si="21"/>
        <v>0</v>
      </c>
      <c r="R224" s="746" t="str">
        <f t="shared" si="22"/>
        <v/>
      </c>
      <c r="S224" s="746" t="str">
        <f t="shared" si="23"/>
        <v/>
      </c>
      <c r="T224" s="746" t="str">
        <f t="shared" si="24"/>
        <v/>
      </c>
    </row>
    <row r="225" spans="1:20" x14ac:dyDescent="0.2">
      <c r="A225" s="453" t="str">
        <f>'0'!$A$4</f>
        <v>………………..</v>
      </c>
      <c r="B225" s="474">
        <f>'0'!$A$2</f>
        <v>46112</v>
      </c>
      <c r="C225" s="474" t="s">
        <v>1256</v>
      </c>
      <c r="D225" s="749"/>
      <c r="E225" s="741"/>
      <c r="F225" s="742"/>
      <c r="G225" s="743"/>
      <c r="H225" s="160"/>
      <c r="I225" s="161"/>
      <c r="J225" s="161"/>
      <c r="K225" s="160"/>
      <c r="L225" s="115"/>
      <c r="M225" s="116"/>
      <c r="N225" s="747"/>
      <c r="O225" s="747"/>
      <c r="P225" s="747"/>
      <c r="Q225" s="746">
        <f t="shared" si="21"/>
        <v>0</v>
      </c>
      <c r="R225" s="746" t="str">
        <f t="shared" si="22"/>
        <v/>
      </c>
      <c r="S225" s="746" t="str">
        <f t="shared" si="23"/>
        <v/>
      </c>
      <c r="T225" s="746" t="str">
        <f t="shared" si="24"/>
        <v/>
      </c>
    </row>
    <row r="226" spans="1:20" x14ac:dyDescent="0.2">
      <c r="A226" s="453" t="str">
        <f>'0'!$A$4</f>
        <v>………………..</v>
      </c>
      <c r="B226" s="474">
        <f>'0'!$A$2</f>
        <v>46112</v>
      </c>
      <c r="C226" s="474" t="s">
        <v>1256</v>
      </c>
      <c r="D226" s="749"/>
      <c r="E226" s="741"/>
      <c r="F226" s="742"/>
      <c r="G226" s="743"/>
      <c r="H226" s="160"/>
      <c r="I226" s="161"/>
      <c r="J226" s="161"/>
      <c r="K226" s="160"/>
      <c r="L226" s="115"/>
      <c r="M226" s="116"/>
      <c r="N226" s="747"/>
      <c r="O226" s="747"/>
      <c r="P226" s="747"/>
      <c r="Q226" s="746">
        <f t="shared" si="21"/>
        <v>0</v>
      </c>
      <c r="R226" s="746" t="str">
        <f t="shared" si="22"/>
        <v/>
      </c>
      <c r="S226" s="746" t="str">
        <f t="shared" si="23"/>
        <v/>
      </c>
      <c r="T226" s="746" t="str">
        <f t="shared" si="24"/>
        <v/>
      </c>
    </row>
    <row r="227" spans="1:20" x14ac:dyDescent="0.2">
      <c r="A227" s="453" t="str">
        <f>'0'!$A$4</f>
        <v>………………..</v>
      </c>
      <c r="B227" s="474">
        <f>'0'!$A$2</f>
        <v>46112</v>
      </c>
      <c r="C227" s="474" t="s">
        <v>1256</v>
      </c>
      <c r="D227" s="749"/>
      <c r="E227" s="741"/>
      <c r="F227" s="742"/>
      <c r="G227" s="743"/>
      <c r="H227" s="160"/>
      <c r="I227" s="161"/>
      <c r="J227" s="161"/>
      <c r="K227" s="160"/>
      <c r="L227" s="115"/>
      <c r="M227" s="116"/>
      <c r="N227" s="747"/>
      <c r="O227" s="747"/>
      <c r="P227" s="747"/>
      <c r="Q227" s="746">
        <f t="shared" si="21"/>
        <v>0</v>
      </c>
      <c r="R227" s="746" t="str">
        <f t="shared" si="22"/>
        <v/>
      </c>
      <c r="S227" s="746" t="str">
        <f t="shared" si="23"/>
        <v/>
      </c>
      <c r="T227" s="746" t="str">
        <f t="shared" si="24"/>
        <v/>
      </c>
    </row>
    <row r="228" spans="1:20" x14ac:dyDescent="0.2">
      <c r="A228" s="453" t="str">
        <f>'0'!$A$4</f>
        <v>………………..</v>
      </c>
      <c r="B228" s="474">
        <f>'0'!$A$2</f>
        <v>46112</v>
      </c>
      <c r="C228" s="474" t="s">
        <v>1256</v>
      </c>
      <c r="D228" s="749"/>
      <c r="E228" s="741"/>
      <c r="F228" s="742"/>
      <c r="G228" s="743"/>
      <c r="H228" s="160"/>
      <c r="I228" s="161"/>
      <c r="J228" s="161"/>
      <c r="K228" s="160"/>
      <c r="L228" s="115"/>
      <c r="M228" s="116"/>
      <c r="N228" s="747"/>
      <c r="O228" s="747"/>
      <c r="P228" s="747"/>
      <c r="Q228" s="746">
        <f t="shared" si="21"/>
        <v>0</v>
      </c>
      <c r="R228" s="746" t="str">
        <f t="shared" si="22"/>
        <v/>
      </c>
      <c r="S228" s="746" t="str">
        <f t="shared" si="23"/>
        <v/>
      </c>
      <c r="T228" s="746" t="str">
        <f t="shared" si="24"/>
        <v/>
      </c>
    </row>
    <row r="229" spans="1:20" x14ac:dyDescent="0.2">
      <c r="A229" s="453" t="str">
        <f>'0'!$A$4</f>
        <v>………………..</v>
      </c>
      <c r="B229" s="474">
        <f>'0'!$A$2</f>
        <v>46112</v>
      </c>
      <c r="C229" s="474" t="s">
        <v>1256</v>
      </c>
      <c r="D229" s="749"/>
      <c r="E229" s="741"/>
      <c r="F229" s="742"/>
      <c r="G229" s="743"/>
      <c r="H229" s="160"/>
      <c r="I229" s="161"/>
      <c r="J229" s="161"/>
      <c r="K229" s="160"/>
      <c r="L229" s="115"/>
      <c r="M229" s="116"/>
      <c r="N229" s="747"/>
      <c r="O229" s="747"/>
      <c r="P229" s="747"/>
      <c r="Q229" s="746">
        <f t="shared" si="21"/>
        <v>0</v>
      </c>
      <c r="R229" s="746" t="str">
        <f t="shared" si="22"/>
        <v/>
      </c>
      <c r="S229" s="746" t="str">
        <f t="shared" si="23"/>
        <v/>
      </c>
      <c r="T229" s="746" t="str">
        <f t="shared" si="24"/>
        <v/>
      </c>
    </row>
    <row r="230" spans="1:20" x14ac:dyDescent="0.2">
      <c r="A230" s="453" t="str">
        <f>'0'!$A$4</f>
        <v>………………..</v>
      </c>
      <c r="B230" s="474">
        <f>'0'!$A$2</f>
        <v>46112</v>
      </c>
      <c r="C230" s="474" t="s">
        <v>1256</v>
      </c>
      <c r="D230" s="749"/>
      <c r="E230" s="741"/>
      <c r="F230" s="742"/>
      <c r="G230" s="743"/>
      <c r="H230" s="160"/>
      <c r="I230" s="161"/>
      <c r="J230" s="161"/>
      <c r="K230" s="160"/>
      <c r="L230" s="115"/>
      <c r="M230" s="116"/>
      <c r="N230" s="747"/>
      <c r="O230" s="747"/>
      <c r="P230" s="747"/>
      <c r="Q230" s="746">
        <f t="shared" si="21"/>
        <v>0</v>
      </c>
      <c r="R230" s="746" t="str">
        <f t="shared" si="22"/>
        <v/>
      </c>
      <c r="S230" s="746" t="str">
        <f t="shared" si="23"/>
        <v/>
      </c>
      <c r="T230" s="746" t="str">
        <f t="shared" si="24"/>
        <v/>
      </c>
    </row>
    <row r="231" spans="1:20" x14ac:dyDescent="0.2">
      <c r="A231" s="453" t="str">
        <f>'0'!$A$4</f>
        <v>………………..</v>
      </c>
      <c r="B231" s="474">
        <f>'0'!$A$2</f>
        <v>46112</v>
      </c>
      <c r="C231" s="474" t="s">
        <v>1256</v>
      </c>
      <c r="D231" s="749"/>
      <c r="E231" s="741"/>
      <c r="F231" s="742"/>
      <c r="G231" s="743"/>
      <c r="H231" s="160"/>
      <c r="I231" s="161"/>
      <c r="J231" s="161"/>
      <c r="K231" s="160"/>
      <c r="L231" s="115"/>
      <c r="M231" s="116"/>
      <c r="N231" s="747"/>
      <c r="O231" s="747"/>
      <c r="P231" s="747"/>
      <c r="Q231" s="746">
        <f t="shared" si="21"/>
        <v>0</v>
      </c>
      <c r="R231" s="746" t="str">
        <f t="shared" si="22"/>
        <v/>
      </c>
      <c r="S231" s="746" t="str">
        <f t="shared" si="23"/>
        <v/>
      </c>
      <c r="T231" s="746" t="str">
        <f t="shared" si="24"/>
        <v/>
      </c>
    </row>
    <row r="232" spans="1:20" x14ac:dyDescent="0.2">
      <c r="L232" s="68"/>
    </row>
    <row r="233" spans="1:20" x14ac:dyDescent="0.2">
      <c r="L233" s="68"/>
    </row>
    <row r="234" spans="1:20" x14ac:dyDescent="0.2">
      <c r="L234" s="68"/>
    </row>
    <row r="235" spans="1:20" x14ac:dyDescent="0.2">
      <c r="L235" s="68"/>
    </row>
    <row r="236" spans="1:20" x14ac:dyDescent="0.2">
      <c r="L236" s="68"/>
    </row>
    <row r="237" spans="1:20" x14ac:dyDescent="0.2">
      <c r="L237" s="68"/>
    </row>
  </sheetData>
  <sheetProtection algorithmName="SHA-512" hashValue="4S2nSGYBIxJa3ZMHo19j1XXM2UkLj+/bcNfRDS/10ciKXfKPNho7NDQEyyVbQ5287FL0CbY9WVa1y//ErQEUtg==" saltValue="y/gbamwIlnd+rwJYDykCDQ==" spinCount="100000" sheet="1" formatRows="0"/>
  <mergeCells count="13">
    <mergeCell ref="D1:F1"/>
    <mergeCell ref="G1:X1"/>
    <mergeCell ref="D4:K4"/>
    <mergeCell ref="L4:P4"/>
    <mergeCell ref="Q4:V4"/>
    <mergeCell ref="W4:W5"/>
    <mergeCell ref="X4:X5"/>
    <mergeCell ref="D38:U38"/>
    <mergeCell ref="G41:G42"/>
    <mergeCell ref="H41:M41"/>
    <mergeCell ref="N41:Q41"/>
    <mergeCell ref="D41:F41"/>
    <mergeCell ref="R41:T41"/>
  </mergeCells>
  <conditionalFormatting sqref="X38:X40">
    <cfRule type="containsText" dxfId="1" priority="2" operator="containsText" text="грешка">
      <formula>NOT(ISERROR(SEARCH("грешка",X38)))</formula>
    </cfRule>
  </conditionalFormatting>
  <dataValidations count="6">
    <dataValidation type="list" allowBlank="1" showInputMessage="1" showErrorMessage="1" sqref="G44:G231">
      <formula1>OP</formula1>
    </dataValidation>
    <dataValidation type="date" allowBlank="1" showInputMessage="1" showErrorMessage="1" sqref="E8:E37">
      <formula1>41275</formula1>
      <formula2>46022</formula2>
    </dataValidation>
    <dataValidation type="list" allowBlank="1" showInputMessage="1" showErrorMessage="1" sqref="D44:D231">
      <formula1>$D$8:$D$37</formula1>
    </dataValidation>
    <dataValidation type="whole" allowBlank="1" showInputMessage="1" showErrorMessage="1" sqref="E44:E231">
      <formula1>1</formula1>
      <formula2>5</formula2>
    </dataValidation>
    <dataValidation type="date" allowBlank="1" showInputMessage="1" showErrorMessage="1" sqref="F8:F37">
      <formula1>42005</formula1>
      <formula2>46022</formula2>
    </dataValidation>
    <dataValidation type="whole" allowBlank="1" showInputMessage="1" showErrorMessage="1" sqref="G8:G37">
      <formula1>1</formula1>
      <formula2>15</formula2>
    </dataValidation>
  </dataValidations>
  <pageMargins left="0" right="0" top="0" bottom="0" header="0" footer="0"/>
  <pageSetup paperSize="9" scale="42" orientation="landscape" r:id="rId1"/>
  <rowBreaks count="1" manualBreakCount="1">
    <brk id="115" max="24" man="1"/>
  </rowBreaks>
  <ignoredErrors>
    <ignoredError sqref="Q45:R231 Q44:R44 T45:T231" unlockedFormula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A1:K52"/>
  <sheetViews>
    <sheetView showGridLines="0" topLeftCell="D1" zoomScaleNormal="100" zoomScaleSheetLayoutView="71" workbookViewId="0">
      <selection activeCell="D6" sqref="D6"/>
    </sheetView>
  </sheetViews>
  <sheetFormatPr defaultColWidth="9.140625" defaultRowHeight="12.75" x14ac:dyDescent="0.2"/>
  <cols>
    <col min="1" max="1" width="12.140625" style="36" hidden="1" customWidth="1"/>
    <col min="2" max="2" width="7.85546875" style="36" hidden="1" customWidth="1"/>
    <col min="3" max="3" width="4.140625" style="36" hidden="1" customWidth="1"/>
    <col min="4" max="4" width="12.140625" style="36" customWidth="1"/>
    <col min="5" max="5" width="31.85546875" style="36" customWidth="1"/>
    <col min="6" max="6" width="40.7109375" style="36" customWidth="1"/>
    <col min="7" max="7" width="12" style="36" customWidth="1"/>
    <col min="8" max="8" width="75.7109375" style="36" customWidth="1"/>
    <col min="9" max="9" width="11.5703125" style="36" customWidth="1"/>
    <col min="10" max="10" width="45.42578125" style="36" customWidth="1"/>
    <col min="11" max="11" width="9.140625" style="291"/>
    <col min="12" max="16384" width="9.140625" style="36"/>
  </cols>
  <sheetData>
    <row r="1" spans="1:11" ht="33.75" customHeight="1" x14ac:dyDescent="0.2">
      <c r="D1" s="370" t="str">
        <f>"Т17 ПОЯСНЕНИЯ ПО ПОЛЕТА 'ДРУГИ' ОТ ОТЧЕТ ЗА "&amp;'0'!A6&amp;" КЪМ "&amp;TEXT(B6,"DD-MM-YYYY")</f>
        <v>Т17 ПОЯСНЕНИЯ ПО ПОЛЕТА 'ДРУГИ' ОТ ОТЧЕТ ЗА ЛЕЧЕБНО ЗАВЕДЕНИЕ КЪМ 31-03-2026</v>
      </c>
      <c r="E1" s="369"/>
      <c r="F1" s="369"/>
      <c r="G1" s="369"/>
      <c r="H1" s="369"/>
      <c r="I1" s="263"/>
      <c r="J1" s="862" t="s">
        <v>934</v>
      </c>
    </row>
    <row r="2" spans="1:11" ht="9.75" customHeight="1" x14ac:dyDescent="0.2">
      <c r="D2" s="183"/>
      <c r="E2" s="183"/>
      <c r="F2" s="183"/>
      <c r="G2" s="183"/>
      <c r="H2" s="183"/>
      <c r="J2" s="863"/>
    </row>
    <row r="3" spans="1:11" ht="9.75" customHeight="1" x14ac:dyDescent="0.2">
      <c r="D3" s="183"/>
      <c r="E3" s="183"/>
      <c r="F3" s="183"/>
      <c r="G3" s="183"/>
      <c r="H3" s="183"/>
      <c r="J3" s="863"/>
    </row>
    <row r="4" spans="1:11" ht="12.75" customHeight="1" thickBot="1" x14ac:dyDescent="0.25">
      <c r="D4" s="852" t="s">
        <v>166</v>
      </c>
      <c r="E4" s="848" t="s">
        <v>622</v>
      </c>
      <c r="F4" s="810" t="s">
        <v>935</v>
      </c>
      <c r="G4" s="868" t="s">
        <v>1309</v>
      </c>
      <c r="H4" s="868" t="s">
        <v>353</v>
      </c>
      <c r="I4" s="36" t="s">
        <v>933</v>
      </c>
      <c r="J4" s="864"/>
    </row>
    <row r="5" spans="1:11" ht="18.75" customHeight="1" thickBot="1" x14ac:dyDescent="0.25">
      <c r="D5" s="867"/>
      <c r="E5" s="849"/>
      <c r="F5" s="810"/>
      <c r="G5" s="869"/>
      <c r="H5" s="869"/>
      <c r="I5" s="865" t="str">
        <f>IF(SUM(I6:I52)&gt;0,"Непопълнени полета",IF(ROUND(SUMIFS($K$6:$K$52,$I$6:$I$52,0,$D$6:$D$52,'0'!$A$4)-ABS('01'!I32)-ABS('01'!$I$94)-ABS('01'!$I$116)-ABS('02'!$I$36),0)=0,"OK","Несъответствие с Т01 и/или Т02 с "&amp;ROUND(SUMIFS($K$6:$K$52,$I$6:$I$52,0,$D$6:$D$52,'0'!$A$4)-ABS('01'!I32)-ABS('01'!$I$94)-ABS('01'!$I$116)-ABS('02'!$I$36),0)&amp;" евро."))</f>
        <v>OK</v>
      </c>
      <c r="J5" s="866"/>
      <c r="K5" s="300"/>
    </row>
    <row r="6" spans="1:11" ht="12.75" customHeight="1" x14ac:dyDescent="0.2">
      <c r="A6" s="36" t="str">
        <f>'0'!$A$4</f>
        <v>………………..</v>
      </c>
      <c r="B6" s="37">
        <f>'0'!$A$2</f>
        <v>46112</v>
      </c>
      <c r="C6" s="42" t="s">
        <v>1241</v>
      </c>
      <c r="D6" s="58"/>
      <c r="E6" s="59" t="str">
        <f>IF(D6="","",VLOOKUP(D6,'0'!$A$11:$B$16,2,0))</f>
        <v/>
      </c>
      <c r="F6" s="58"/>
      <c r="G6" s="219"/>
      <c r="H6" s="219"/>
      <c r="I6" s="291">
        <f>IF(COUNTBLANK(D6:H6)=5,0,COUNTBLANK(D6:H6))</f>
        <v>0</v>
      </c>
      <c r="J6" s="684"/>
      <c r="K6" s="291">
        <f>ABS(G6)</f>
        <v>0</v>
      </c>
    </row>
    <row r="7" spans="1:11" x14ac:dyDescent="0.2">
      <c r="A7" s="36" t="str">
        <f>'0'!$A$4</f>
        <v>………………..</v>
      </c>
      <c r="B7" s="37">
        <f>'0'!$A$2</f>
        <v>46112</v>
      </c>
      <c r="C7" s="42" t="s">
        <v>1241</v>
      </c>
      <c r="D7" s="58"/>
      <c r="E7" s="59" t="str">
        <f>IF(D7="","",VLOOKUP(D7,'0'!$A$11:$B$16,2,0))</f>
        <v/>
      </c>
      <c r="F7" s="58"/>
      <c r="G7" s="219"/>
      <c r="H7" s="219"/>
      <c r="I7" s="291">
        <f>IF(COUNTBLANK(D7:H7)=5,0,COUNTBLANK(D7:H7))</f>
        <v>0</v>
      </c>
      <c r="J7" s="684"/>
      <c r="K7" s="291">
        <f>ABS(G7)</f>
        <v>0</v>
      </c>
    </row>
    <row r="8" spans="1:11" x14ac:dyDescent="0.2">
      <c r="A8" s="36" t="str">
        <f>'0'!$A$4</f>
        <v>………………..</v>
      </c>
      <c r="B8" s="37">
        <f>'0'!$A$2</f>
        <v>46112</v>
      </c>
      <c r="C8" s="42" t="s">
        <v>1241</v>
      </c>
      <c r="D8" s="58"/>
      <c r="E8" s="59" t="str">
        <f>IF(D8="","",VLOOKUP(D8,'0'!$A$11:$B$16,2,0))</f>
        <v/>
      </c>
      <c r="F8" s="58"/>
      <c r="G8" s="219"/>
      <c r="H8" s="219"/>
      <c r="I8" s="291">
        <f t="shared" ref="I8:I52" si="0">IF(COUNTBLANK(D8:H8)=5,0,COUNTBLANK(D8:H8))</f>
        <v>0</v>
      </c>
      <c r="J8" s="684"/>
      <c r="K8" s="291">
        <f>ABS(G8)</f>
        <v>0</v>
      </c>
    </row>
    <row r="9" spans="1:11" ht="12" customHeight="1" x14ac:dyDescent="0.2">
      <c r="A9" s="36" t="str">
        <f>'0'!$A$4</f>
        <v>………………..</v>
      </c>
      <c r="B9" s="37">
        <f>'0'!$A$2</f>
        <v>46112</v>
      </c>
      <c r="C9" s="42" t="s">
        <v>1241</v>
      </c>
      <c r="D9" s="58"/>
      <c r="E9" s="59" t="str">
        <f>IF(D9="","",VLOOKUP(D9,'0'!$A$11:$B$16,2,0))</f>
        <v/>
      </c>
      <c r="F9" s="58"/>
      <c r="G9" s="219"/>
      <c r="H9" s="219"/>
      <c r="I9" s="291">
        <f t="shared" si="0"/>
        <v>0</v>
      </c>
      <c r="J9" s="684"/>
      <c r="K9" s="291">
        <f t="shared" ref="K9:K52" si="1">ABS(G9)</f>
        <v>0</v>
      </c>
    </row>
    <row r="10" spans="1:11" x14ac:dyDescent="0.2">
      <c r="A10" s="36" t="str">
        <f>'0'!$A$4</f>
        <v>………………..</v>
      </c>
      <c r="B10" s="37">
        <f>'0'!$A$2</f>
        <v>46112</v>
      </c>
      <c r="C10" s="42" t="s">
        <v>1241</v>
      </c>
      <c r="D10" s="58"/>
      <c r="E10" s="59" t="str">
        <f>IF(D10="","",VLOOKUP(D10,'0'!$A$11:$B$16,2,0))</f>
        <v/>
      </c>
      <c r="F10" s="58"/>
      <c r="G10" s="219"/>
      <c r="H10" s="219"/>
      <c r="I10" s="291">
        <f t="shared" si="0"/>
        <v>0</v>
      </c>
      <c r="J10" s="684"/>
      <c r="K10" s="291">
        <f t="shared" si="1"/>
        <v>0</v>
      </c>
    </row>
    <row r="11" spans="1:11" x14ac:dyDescent="0.2">
      <c r="A11" s="36" t="str">
        <f>'0'!$A$4</f>
        <v>………………..</v>
      </c>
      <c r="B11" s="37">
        <f>'0'!$A$2</f>
        <v>46112</v>
      </c>
      <c r="C11" s="42" t="s">
        <v>1241</v>
      </c>
      <c r="D11" s="58"/>
      <c r="E11" s="59" t="str">
        <f>IF(D11="","",VLOOKUP(D11,'0'!$A$11:$B$16,2,0))</f>
        <v/>
      </c>
      <c r="F11" s="58"/>
      <c r="G11" s="219"/>
      <c r="H11" s="219"/>
      <c r="I11" s="291">
        <f t="shared" si="0"/>
        <v>0</v>
      </c>
      <c r="J11" s="684"/>
      <c r="K11" s="291">
        <f t="shared" si="1"/>
        <v>0</v>
      </c>
    </row>
    <row r="12" spans="1:11" x14ac:dyDescent="0.2">
      <c r="A12" s="36" t="str">
        <f>'0'!$A$4</f>
        <v>………………..</v>
      </c>
      <c r="B12" s="37">
        <f>'0'!$A$2</f>
        <v>46112</v>
      </c>
      <c r="C12" s="42" t="s">
        <v>1241</v>
      </c>
      <c r="D12" s="58"/>
      <c r="E12" s="59" t="str">
        <f>IF(D12="","",VLOOKUP(D12,'0'!$A$11:$B$16,2,0))</f>
        <v/>
      </c>
      <c r="F12" s="58"/>
      <c r="G12" s="219"/>
      <c r="H12" s="219"/>
      <c r="I12" s="291">
        <f t="shared" si="0"/>
        <v>0</v>
      </c>
      <c r="J12" s="684"/>
      <c r="K12" s="291">
        <f t="shared" si="1"/>
        <v>0</v>
      </c>
    </row>
    <row r="13" spans="1:11" x14ac:dyDescent="0.2">
      <c r="A13" s="36" t="str">
        <f>'0'!$A$4</f>
        <v>………………..</v>
      </c>
      <c r="B13" s="37">
        <f>'0'!$A$2</f>
        <v>46112</v>
      </c>
      <c r="C13" s="42" t="s">
        <v>1241</v>
      </c>
      <c r="D13" s="58"/>
      <c r="E13" s="59" t="str">
        <f>IF(D13="","",VLOOKUP(D13,'0'!$A$11:$B$16,2,0))</f>
        <v/>
      </c>
      <c r="F13" s="58"/>
      <c r="G13" s="219"/>
      <c r="H13" s="219"/>
      <c r="I13" s="291">
        <f>IF(COUNTBLANK(D13:H13)=5,0,COUNTBLANK(D13:H13))</f>
        <v>0</v>
      </c>
      <c r="J13" s="684"/>
      <c r="K13" s="291">
        <f t="shared" si="1"/>
        <v>0</v>
      </c>
    </row>
    <row r="14" spans="1:11" x14ac:dyDescent="0.2">
      <c r="A14" s="36" t="str">
        <f>'0'!$A$4</f>
        <v>………………..</v>
      </c>
      <c r="B14" s="37">
        <f>'0'!$A$2</f>
        <v>46112</v>
      </c>
      <c r="C14" s="42" t="s">
        <v>1241</v>
      </c>
      <c r="D14" s="58"/>
      <c r="E14" s="59" t="str">
        <f>IF(D14="","",VLOOKUP(D14,'0'!$A$11:$B$16,2,0))</f>
        <v/>
      </c>
      <c r="F14" s="58"/>
      <c r="G14" s="219"/>
      <c r="H14" s="219"/>
      <c r="I14" s="291">
        <f t="shared" si="0"/>
        <v>0</v>
      </c>
      <c r="J14" s="684"/>
      <c r="K14" s="291">
        <f t="shared" si="1"/>
        <v>0</v>
      </c>
    </row>
    <row r="15" spans="1:11" x14ac:dyDescent="0.2">
      <c r="A15" s="36" t="str">
        <f>'0'!$A$4</f>
        <v>………………..</v>
      </c>
      <c r="B15" s="37">
        <f>'0'!$A$2</f>
        <v>46112</v>
      </c>
      <c r="C15" s="42" t="s">
        <v>1241</v>
      </c>
      <c r="D15" s="58"/>
      <c r="E15" s="59" t="str">
        <f>IF(D15="","",VLOOKUP(D15,'0'!$A$11:$B$16,2,0))</f>
        <v/>
      </c>
      <c r="F15" s="58"/>
      <c r="G15" s="219"/>
      <c r="H15" s="219"/>
      <c r="I15" s="291">
        <f t="shared" si="0"/>
        <v>0</v>
      </c>
      <c r="J15" s="684"/>
      <c r="K15" s="291">
        <f t="shared" si="1"/>
        <v>0</v>
      </c>
    </row>
    <row r="16" spans="1:11" x14ac:dyDescent="0.2">
      <c r="A16" s="36" t="str">
        <f>'0'!$A$4</f>
        <v>………………..</v>
      </c>
      <c r="B16" s="37">
        <f>'0'!$A$2</f>
        <v>46112</v>
      </c>
      <c r="C16" s="42" t="s">
        <v>1241</v>
      </c>
      <c r="D16" s="58"/>
      <c r="E16" s="59" t="str">
        <f>IF(D16="","",VLOOKUP(D16,'0'!$A$11:$B$16,2,0))</f>
        <v/>
      </c>
      <c r="F16" s="58"/>
      <c r="G16" s="219"/>
      <c r="H16" s="219"/>
      <c r="I16" s="291">
        <f t="shared" si="0"/>
        <v>0</v>
      </c>
      <c r="J16" s="684"/>
      <c r="K16" s="291">
        <f t="shared" si="1"/>
        <v>0</v>
      </c>
    </row>
    <row r="17" spans="1:11" x14ac:dyDescent="0.2">
      <c r="A17" s="36" t="str">
        <f>'0'!$A$4</f>
        <v>………………..</v>
      </c>
      <c r="B17" s="37">
        <f>'0'!$A$2</f>
        <v>46112</v>
      </c>
      <c r="C17" s="42" t="s">
        <v>1241</v>
      </c>
      <c r="D17" s="58"/>
      <c r="E17" s="59" t="str">
        <f>IF(D17="","",VLOOKUP(D17,'0'!$A$11:$B$16,2,0))</f>
        <v/>
      </c>
      <c r="F17" s="58"/>
      <c r="G17" s="219"/>
      <c r="H17" s="219"/>
      <c r="I17" s="291">
        <f t="shared" si="0"/>
        <v>0</v>
      </c>
      <c r="K17" s="291">
        <f t="shared" si="1"/>
        <v>0</v>
      </c>
    </row>
    <row r="18" spans="1:11" x14ac:dyDescent="0.2">
      <c r="A18" s="36" t="str">
        <f>'0'!$A$4</f>
        <v>………………..</v>
      </c>
      <c r="B18" s="37">
        <f>'0'!$A$2</f>
        <v>46112</v>
      </c>
      <c r="C18" s="42" t="s">
        <v>1241</v>
      </c>
      <c r="D18" s="58"/>
      <c r="E18" s="59" t="str">
        <f>IF(D18="","",VLOOKUP(D18,'0'!$A$11:$B$16,2,0))</f>
        <v/>
      </c>
      <c r="F18" s="58"/>
      <c r="G18" s="219"/>
      <c r="H18" s="219"/>
      <c r="I18" s="291">
        <f t="shared" si="0"/>
        <v>0</v>
      </c>
      <c r="K18" s="291">
        <f>ABS(G18)</f>
        <v>0</v>
      </c>
    </row>
    <row r="19" spans="1:11" x14ac:dyDescent="0.2">
      <c r="A19" s="36" t="str">
        <f>'0'!$A$4</f>
        <v>………………..</v>
      </c>
      <c r="B19" s="37">
        <f>'0'!$A$2</f>
        <v>46112</v>
      </c>
      <c r="C19" s="42" t="s">
        <v>1241</v>
      </c>
      <c r="D19" s="58"/>
      <c r="E19" s="59" t="str">
        <f>IF(D19="","",VLOOKUP(D19,'0'!$A$11:$B$16,2,0))</f>
        <v/>
      </c>
      <c r="F19" s="58"/>
      <c r="G19" s="219"/>
      <c r="H19" s="219"/>
      <c r="I19" s="291">
        <f t="shared" si="0"/>
        <v>0</v>
      </c>
      <c r="K19" s="291">
        <f t="shared" si="1"/>
        <v>0</v>
      </c>
    </row>
    <row r="20" spans="1:11" x14ac:dyDescent="0.2">
      <c r="A20" s="36" t="str">
        <f>'0'!$A$4</f>
        <v>………………..</v>
      </c>
      <c r="B20" s="37">
        <f>'0'!$A$2</f>
        <v>46112</v>
      </c>
      <c r="C20" s="42" t="s">
        <v>1241</v>
      </c>
      <c r="D20" s="58"/>
      <c r="E20" s="59" t="str">
        <f>IF(D20="","",VLOOKUP(D20,'0'!$A$11:$B$16,2,0))</f>
        <v/>
      </c>
      <c r="F20" s="58"/>
      <c r="G20" s="219"/>
      <c r="H20" s="219"/>
      <c r="I20" s="291">
        <f t="shared" si="0"/>
        <v>0</v>
      </c>
      <c r="K20" s="291">
        <f t="shared" si="1"/>
        <v>0</v>
      </c>
    </row>
    <row r="21" spans="1:11" x14ac:dyDescent="0.2">
      <c r="A21" s="36" t="str">
        <f>'0'!$A$4</f>
        <v>………………..</v>
      </c>
      <c r="B21" s="37">
        <f>'0'!$A$2</f>
        <v>46112</v>
      </c>
      <c r="C21" s="42" t="s">
        <v>1241</v>
      </c>
      <c r="D21" s="58"/>
      <c r="E21" s="59" t="str">
        <f>IF(D21="","",VLOOKUP(D21,'0'!$A$11:$B$16,2,0))</f>
        <v/>
      </c>
      <c r="F21" s="58"/>
      <c r="G21" s="219"/>
      <c r="H21" s="219"/>
      <c r="I21" s="291">
        <f t="shared" si="0"/>
        <v>0</v>
      </c>
      <c r="K21" s="291">
        <f t="shared" si="1"/>
        <v>0</v>
      </c>
    </row>
    <row r="22" spans="1:11" x14ac:dyDescent="0.2">
      <c r="A22" s="36" t="str">
        <f>'0'!$A$4</f>
        <v>………………..</v>
      </c>
      <c r="B22" s="37">
        <f>'0'!$A$2</f>
        <v>46112</v>
      </c>
      <c r="C22" s="42" t="s">
        <v>1241</v>
      </c>
      <c r="D22" s="58"/>
      <c r="E22" s="59" t="str">
        <f>IF(D22="","",VLOOKUP(D22,'0'!$A$11:$B$16,2,0))</f>
        <v/>
      </c>
      <c r="F22" s="58"/>
      <c r="G22" s="219"/>
      <c r="H22" s="219"/>
      <c r="I22" s="291">
        <f t="shared" si="0"/>
        <v>0</v>
      </c>
      <c r="K22" s="291">
        <f t="shared" si="1"/>
        <v>0</v>
      </c>
    </row>
    <row r="23" spans="1:11" x14ac:dyDescent="0.2">
      <c r="A23" s="36" t="str">
        <f>'0'!$A$4</f>
        <v>………………..</v>
      </c>
      <c r="B23" s="37">
        <f>'0'!$A$2</f>
        <v>46112</v>
      </c>
      <c r="C23" s="42" t="s">
        <v>1241</v>
      </c>
      <c r="D23" s="58"/>
      <c r="E23" s="59" t="str">
        <f>IF(D23="","",VLOOKUP(D23,'0'!$A$11:$B$16,2,0))</f>
        <v/>
      </c>
      <c r="F23" s="58"/>
      <c r="G23" s="219"/>
      <c r="H23" s="219"/>
      <c r="I23" s="291">
        <f t="shared" si="0"/>
        <v>0</v>
      </c>
      <c r="K23" s="291">
        <f t="shared" si="1"/>
        <v>0</v>
      </c>
    </row>
    <row r="24" spans="1:11" x14ac:dyDescent="0.2">
      <c r="A24" s="36" t="str">
        <f>'0'!$A$4</f>
        <v>………………..</v>
      </c>
      <c r="B24" s="37">
        <f>'0'!$A$2</f>
        <v>46112</v>
      </c>
      <c r="C24" s="42" t="s">
        <v>1241</v>
      </c>
      <c r="D24" s="58"/>
      <c r="E24" s="59" t="str">
        <f>IF(D24="","",VLOOKUP(D24,'0'!$A$11:$B$16,2,0))</f>
        <v/>
      </c>
      <c r="F24" s="58"/>
      <c r="G24" s="219"/>
      <c r="H24" s="219"/>
      <c r="I24" s="291">
        <f t="shared" si="0"/>
        <v>0</v>
      </c>
      <c r="K24" s="291">
        <f t="shared" si="1"/>
        <v>0</v>
      </c>
    </row>
    <row r="25" spans="1:11" x14ac:dyDescent="0.2">
      <c r="A25" s="36" t="str">
        <f>'0'!$A$4</f>
        <v>………………..</v>
      </c>
      <c r="B25" s="37">
        <f>'0'!$A$2</f>
        <v>46112</v>
      </c>
      <c r="C25" s="42" t="s">
        <v>1241</v>
      </c>
      <c r="D25" s="58"/>
      <c r="E25" s="59" t="str">
        <f>IF(D25="","",VLOOKUP(D25,'0'!$A$11:$B$16,2,0))</f>
        <v/>
      </c>
      <c r="F25" s="58"/>
      <c r="G25" s="219"/>
      <c r="H25" s="219"/>
      <c r="I25" s="291">
        <f t="shared" si="0"/>
        <v>0</v>
      </c>
      <c r="K25" s="291">
        <f t="shared" si="1"/>
        <v>0</v>
      </c>
    </row>
    <row r="26" spans="1:11" x14ac:dyDescent="0.2">
      <c r="A26" s="36" t="str">
        <f>'0'!$A$4</f>
        <v>………………..</v>
      </c>
      <c r="B26" s="37">
        <f>'0'!$A$2</f>
        <v>46112</v>
      </c>
      <c r="C26" s="42" t="s">
        <v>1241</v>
      </c>
      <c r="D26" s="58"/>
      <c r="E26" s="59" t="str">
        <f>IF(D26="","",VLOOKUP(D26,'0'!$A$11:$B$16,2,0))</f>
        <v/>
      </c>
      <c r="F26" s="58"/>
      <c r="G26" s="219"/>
      <c r="H26" s="219"/>
      <c r="I26" s="291">
        <f t="shared" si="0"/>
        <v>0</v>
      </c>
      <c r="K26" s="291">
        <f t="shared" si="1"/>
        <v>0</v>
      </c>
    </row>
    <row r="27" spans="1:11" x14ac:dyDescent="0.2">
      <c r="A27" s="36" t="str">
        <f>'0'!$A$4</f>
        <v>………………..</v>
      </c>
      <c r="B27" s="37">
        <f>'0'!$A$2</f>
        <v>46112</v>
      </c>
      <c r="C27" s="42" t="s">
        <v>1241</v>
      </c>
      <c r="D27" s="58"/>
      <c r="E27" s="59" t="str">
        <f>IF(D27="","",VLOOKUP(D27,'0'!$A$11:$B$16,2,0))</f>
        <v/>
      </c>
      <c r="F27" s="58"/>
      <c r="G27" s="219"/>
      <c r="H27" s="219"/>
      <c r="I27" s="291">
        <f t="shared" si="0"/>
        <v>0</v>
      </c>
      <c r="K27" s="291">
        <f t="shared" si="1"/>
        <v>0</v>
      </c>
    </row>
    <row r="28" spans="1:11" x14ac:dyDescent="0.2">
      <c r="A28" s="36" t="str">
        <f>'0'!$A$4</f>
        <v>………………..</v>
      </c>
      <c r="B28" s="37">
        <f>'0'!$A$2</f>
        <v>46112</v>
      </c>
      <c r="C28" s="42" t="s">
        <v>1241</v>
      </c>
      <c r="D28" s="58"/>
      <c r="E28" s="59" t="str">
        <f>IF(D28="","",VLOOKUP(D28,'0'!$A$11:$B$16,2,0))</f>
        <v/>
      </c>
      <c r="F28" s="58"/>
      <c r="G28" s="219"/>
      <c r="H28" s="219"/>
      <c r="I28" s="291">
        <f t="shared" si="0"/>
        <v>0</v>
      </c>
      <c r="K28" s="291">
        <f t="shared" si="1"/>
        <v>0</v>
      </c>
    </row>
    <row r="29" spans="1:11" x14ac:dyDescent="0.2">
      <c r="A29" s="36" t="str">
        <f>'0'!$A$4</f>
        <v>………………..</v>
      </c>
      <c r="B29" s="37">
        <f>'0'!$A$2</f>
        <v>46112</v>
      </c>
      <c r="C29" s="42" t="s">
        <v>1241</v>
      </c>
      <c r="D29" s="58"/>
      <c r="E29" s="59" t="str">
        <f>IF(D29="","",VLOOKUP(D29,'0'!$A$11:$B$16,2,0))</f>
        <v/>
      </c>
      <c r="F29" s="58"/>
      <c r="G29" s="219"/>
      <c r="H29" s="219"/>
      <c r="I29" s="291">
        <f t="shared" si="0"/>
        <v>0</v>
      </c>
      <c r="K29" s="291">
        <f t="shared" si="1"/>
        <v>0</v>
      </c>
    </row>
    <row r="30" spans="1:11" x14ac:dyDescent="0.2">
      <c r="A30" s="36" t="str">
        <f>'0'!$A$4</f>
        <v>………………..</v>
      </c>
      <c r="B30" s="37">
        <f>'0'!$A$2</f>
        <v>46112</v>
      </c>
      <c r="C30" s="42" t="s">
        <v>1241</v>
      </c>
      <c r="D30" s="58"/>
      <c r="E30" s="59" t="str">
        <f>IF(D30="","",VLOOKUP(D30,'0'!$A$11:$B$16,2,0))</f>
        <v/>
      </c>
      <c r="F30" s="58"/>
      <c r="G30" s="219"/>
      <c r="H30" s="219"/>
      <c r="I30" s="291">
        <f t="shared" si="0"/>
        <v>0</v>
      </c>
      <c r="K30" s="291">
        <f t="shared" si="1"/>
        <v>0</v>
      </c>
    </row>
    <row r="31" spans="1:11" x14ac:dyDescent="0.2">
      <c r="A31" s="36" t="str">
        <f>'0'!$A$4</f>
        <v>………………..</v>
      </c>
      <c r="B31" s="37">
        <f>'0'!$A$2</f>
        <v>46112</v>
      </c>
      <c r="C31" s="42" t="s">
        <v>1241</v>
      </c>
      <c r="D31" s="58"/>
      <c r="E31" s="59" t="str">
        <f>IF(D31="","",VLOOKUP(D31,'0'!$A$11:$B$16,2,0))</f>
        <v/>
      </c>
      <c r="F31" s="58"/>
      <c r="G31" s="219"/>
      <c r="H31" s="219"/>
      <c r="I31" s="291">
        <f t="shared" si="0"/>
        <v>0</v>
      </c>
      <c r="K31" s="291">
        <f t="shared" si="1"/>
        <v>0</v>
      </c>
    </row>
    <row r="32" spans="1:11" x14ac:dyDescent="0.2">
      <c r="A32" s="36" t="str">
        <f>'0'!$A$4</f>
        <v>………………..</v>
      </c>
      <c r="B32" s="37">
        <f>'0'!$A$2</f>
        <v>46112</v>
      </c>
      <c r="C32" s="42" t="s">
        <v>1241</v>
      </c>
      <c r="D32" s="58"/>
      <c r="E32" s="59" t="str">
        <f>IF(D32="","",VLOOKUP(D32,'0'!$A$11:$B$16,2,0))</f>
        <v/>
      </c>
      <c r="F32" s="58"/>
      <c r="G32" s="219"/>
      <c r="H32" s="219"/>
      <c r="I32" s="291">
        <f t="shared" si="0"/>
        <v>0</v>
      </c>
      <c r="K32" s="291">
        <f t="shared" si="1"/>
        <v>0</v>
      </c>
    </row>
    <row r="33" spans="1:11" x14ac:dyDescent="0.2">
      <c r="A33" s="36" t="str">
        <f>'0'!$A$4</f>
        <v>………………..</v>
      </c>
      <c r="B33" s="37">
        <f>'0'!$A$2</f>
        <v>46112</v>
      </c>
      <c r="C33" s="42" t="s">
        <v>1241</v>
      </c>
      <c r="D33" s="58"/>
      <c r="E33" s="59" t="str">
        <f>IF(D33="","",VLOOKUP(D33,'0'!$A$11:$B$16,2,0))</f>
        <v/>
      </c>
      <c r="F33" s="58"/>
      <c r="G33" s="219"/>
      <c r="H33" s="219"/>
      <c r="I33" s="291">
        <f t="shared" si="0"/>
        <v>0</v>
      </c>
      <c r="K33" s="291">
        <f t="shared" si="1"/>
        <v>0</v>
      </c>
    </row>
    <row r="34" spans="1:11" x14ac:dyDescent="0.2">
      <c r="A34" s="36" t="str">
        <f>'0'!$A$4</f>
        <v>………………..</v>
      </c>
      <c r="B34" s="37">
        <f>'0'!$A$2</f>
        <v>46112</v>
      </c>
      <c r="C34" s="42" t="s">
        <v>1241</v>
      </c>
      <c r="D34" s="58"/>
      <c r="E34" s="59" t="str">
        <f>IF(D34="","",VLOOKUP(D34,'0'!$A$11:$B$16,2,0))</f>
        <v/>
      </c>
      <c r="F34" s="58"/>
      <c r="G34" s="219"/>
      <c r="H34" s="219"/>
      <c r="I34" s="291">
        <f t="shared" si="0"/>
        <v>0</v>
      </c>
      <c r="K34" s="291">
        <f t="shared" si="1"/>
        <v>0</v>
      </c>
    </row>
    <row r="35" spans="1:11" x14ac:dyDescent="0.2">
      <c r="A35" s="36" t="str">
        <f>'0'!$A$4</f>
        <v>………………..</v>
      </c>
      <c r="B35" s="37">
        <f>'0'!$A$2</f>
        <v>46112</v>
      </c>
      <c r="C35" s="42" t="s">
        <v>1241</v>
      </c>
      <c r="D35" s="58"/>
      <c r="E35" s="59" t="str">
        <f>IF(D35="","",VLOOKUP(D35,'0'!$A$11:$B$16,2,0))</f>
        <v/>
      </c>
      <c r="F35" s="58"/>
      <c r="G35" s="219"/>
      <c r="H35" s="219"/>
      <c r="I35" s="291">
        <f t="shared" si="0"/>
        <v>0</v>
      </c>
      <c r="K35" s="291">
        <f t="shared" si="1"/>
        <v>0</v>
      </c>
    </row>
    <row r="36" spans="1:11" x14ac:dyDescent="0.2">
      <c r="A36" s="36" t="str">
        <f>'0'!$A$4</f>
        <v>………………..</v>
      </c>
      <c r="B36" s="37">
        <f>'0'!$A$2</f>
        <v>46112</v>
      </c>
      <c r="C36" s="42" t="s">
        <v>1241</v>
      </c>
      <c r="D36" s="58"/>
      <c r="E36" s="59" t="str">
        <f>IF(D36="","",VLOOKUP(D36,'0'!$A$11:$B$16,2,0))</f>
        <v/>
      </c>
      <c r="F36" s="58"/>
      <c r="G36" s="219"/>
      <c r="H36" s="219"/>
      <c r="I36" s="291">
        <f t="shared" si="0"/>
        <v>0</v>
      </c>
      <c r="K36" s="291">
        <f t="shared" si="1"/>
        <v>0</v>
      </c>
    </row>
    <row r="37" spans="1:11" x14ac:dyDescent="0.2">
      <c r="A37" s="36" t="str">
        <f>'0'!$A$4</f>
        <v>………………..</v>
      </c>
      <c r="B37" s="37">
        <f>'0'!$A$2</f>
        <v>46112</v>
      </c>
      <c r="C37" s="42" t="s">
        <v>1241</v>
      </c>
      <c r="D37" s="58"/>
      <c r="E37" s="59" t="str">
        <f>IF(D37="","",VLOOKUP(D37,'0'!$A$11:$B$16,2,0))</f>
        <v/>
      </c>
      <c r="F37" s="58"/>
      <c r="G37" s="219"/>
      <c r="H37" s="219"/>
      <c r="I37" s="291">
        <f t="shared" si="0"/>
        <v>0</v>
      </c>
      <c r="K37" s="291">
        <f t="shared" si="1"/>
        <v>0</v>
      </c>
    </row>
    <row r="38" spans="1:11" x14ac:dyDescent="0.2">
      <c r="A38" s="36" t="str">
        <f>'0'!$A$4</f>
        <v>………………..</v>
      </c>
      <c r="B38" s="37">
        <f>'0'!$A$2</f>
        <v>46112</v>
      </c>
      <c r="C38" s="42" t="s">
        <v>1241</v>
      </c>
      <c r="D38" s="58"/>
      <c r="E38" s="59" t="str">
        <f>IF(D38="","",VLOOKUP(D38,'0'!$A$11:$B$16,2,0))</f>
        <v/>
      </c>
      <c r="F38" s="58"/>
      <c r="G38" s="219"/>
      <c r="H38" s="219"/>
      <c r="I38" s="291">
        <f t="shared" si="0"/>
        <v>0</v>
      </c>
      <c r="K38" s="291">
        <f t="shared" si="1"/>
        <v>0</v>
      </c>
    </row>
    <row r="39" spans="1:11" x14ac:dyDescent="0.2">
      <c r="A39" s="36" t="str">
        <f>'0'!$A$4</f>
        <v>………………..</v>
      </c>
      <c r="B39" s="37">
        <f>'0'!$A$2</f>
        <v>46112</v>
      </c>
      <c r="C39" s="42" t="s">
        <v>1241</v>
      </c>
      <c r="D39" s="58"/>
      <c r="E39" s="59" t="str">
        <f>IF(D39="","",VLOOKUP(D39,'0'!$A$11:$B$16,2,0))</f>
        <v/>
      </c>
      <c r="F39" s="58"/>
      <c r="G39" s="219"/>
      <c r="H39" s="219"/>
      <c r="I39" s="291">
        <f t="shared" si="0"/>
        <v>0</v>
      </c>
      <c r="K39" s="291">
        <f t="shared" si="1"/>
        <v>0</v>
      </c>
    </row>
    <row r="40" spans="1:11" x14ac:dyDescent="0.2">
      <c r="A40" s="36" t="str">
        <f>'0'!$A$4</f>
        <v>………………..</v>
      </c>
      <c r="B40" s="37">
        <f>'0'!$A$2</f>
        <v>46112</v>
      </c>
      <c r="C40" s="42" t="s">
        <v>1241</v>
      </c>
      <c r="D40" s="58"/>
      <c r="E40" s="59" t="str">
        <f>IF(D40="","",VLOOKUP(D40,'0'!$A$11:$B$16,2,0))</f>
        <v/>
      </c>
      <c r="F40" s="58"/>
      <c r="G40" s="219"/>
      <c r="H40" s="219"/>
      <c r="I40" s="291">
        <f t="shared" si="0"/>
        <v>0</v>
      </c>
      <c r="K40" s="291">
        <f t="shared" si="1"/>
        <v>0</v>
      </c>
    </row>
    <row r="41" spans="1:11" x14ac:dyDescent="0.2">
      <c r="A41" s="36" t="str">
        <f>'0'!$A$4</f>
        <v>………………..</v>
      </c>
      <c r="B41" s="37">
        <f>'0'!$A$2</f>
        <v>46112</v>
      </c>
      <c r="C41" s="42" t="s">
        <v>1241</v>
      </c>
      <c r="D41" s="58"/>
      <c r="E41" s="59" t="str">
        <f>IF(D41="","",VLOOKUP(D41,'0'!$A$11:$B$16,2,0))</f>
        <v/>
      </c>
      <c r="F41" s="58"/>
      <c r="G41" s="219"/>
      <c r="H41" s="219"/>
      <c r="I41" s="291">
        <f t="shared" si="0"/>
        <v>0</v>
      </c>
      <c r="K41" s="291">
        <f t="shared" si="1"/>
        <v>0</v>
      </c>
    </row>
    <row r="42" spans="1:11" x14ac:dyDescent="0.2">
      <c r="A42" s="36" t="str">
        <f>'0'!$A$4</f>
        <v>………………..</v>
      </c>
      <c r="B42" s="37">
        <f>'0'!$A$2</f>
        <v>46112</v>
      </c>
      <c r="C42" s="42" t="s">
        <v>1241</v>
      </c>
      <c r="D42" s="58"/>
      <c r="E42" s="59" t="str">
        <f>IF(D42="","",VLOOKUP(D42,'0'!$A$11:$B$16,2,0))</f>
        <v/>
      </c>
      <c r="F42" s="58"/>
      <c r="G42" s="219"/>
      <c r="H42" s="219"/>
      <c r="I42" s="291">
        <f t="shared" si="0"/>
        <v>0</v>
      </c>
      <c r="K42" s="291">
        <f t="shared" si="1"/>
        <v>0</v>
      </c>
    </row>
    <row r="43" spans="1:11" x14ac:dyDescent="0.2">
      <c r="A43" s="36" t="str">
        <f>'0'!$A$4</f>
        <v>………………..</v>
      </c>
      <c r="B43" s="37">
        <f>'0'!$A$2</f>
        <v>46112</v>
      </c>
      <c r="C43" s="42" t="s">
        <v>1241</v>
      </c>
      <c r="D43" s="58"/>
      <c r="E43" s="59" t="str">
        <f>IF(D43="","",VLOOKUP(D43,'0'!$A$11:$B$16,2,0))</f>
        <v/>
      </c>
      <c r="F43" s="58"/>
      <c r="G43" s="219"/>
      <c r="H43" s="219"/>
      <c r="I43" s="291">
        <f t="shared" si="0"/>
        <v>0</v>
      </c>
      <c r="K43" s="291">
        <f t="shared" si="1"/>
        <v>0</v>
      </c>
    </row>
    <row r="44" spans="1:11" x14ac:dyDescent="0.2">
      <c r="A44" s="36" t="str">
        <f>'0'!$A$4</f>
        <v>………………..</v>
      </c>
      <c r="B44" s="37">
        <f>'0'!$A$2</f>
        <v>46112</v>
      </c>
      <c r="C44" s="42" t="s">
        <v>1241</v>
      </c>
      <c r="D44" s="58"/>
      <c r="E44" s="59" t="str">
        <f>IF(D44="","",VLOOKUP(D44,'0'!$A$11:$B$16,2,0))</f>
        <v/>
      </c>
      <c r="F44" s="58"/>
      <c r="G44" s="219"/>
      <c r="H44" s="219"/>
      <c r="I44" s="291">
        <f t="shared" si="0"/>
        <v>0</v>
      </c>
      <c r="K44" s="291">
        <f t="shared" si="1"/>
        <v>0</v>
      </c>
    </row>
    <row r="45" spans="1:11" x14ac:dyDescent="0.2">
      <c r="A45" s="36" t="str">
        <f>'0'!$A$4</f>
        <v>………………..</v>
      </c>
      <c r="B45" s="37">
        <f>'0'!$A$2</f>
        <v>46112</v>
      </c>
      <c r="C45" s="42" t="s">
        <v>1241</v>
      </c>
      <c r="D45" s="58"/>
      <c r="E45" s="59" t="str">
        <f>IF(D45="","",VLOOKUP(D45,'0'!$A$11:$B$16,2,0))</f>
        <v/>
      </c>
      <c r="F45" s="58"/>
      <c r="G45" s="219"/>
      <c r="H45" s="219"/>
      <c r="I45" s="291">
        <f t="shared" si="0"/>
        <v>0</v>
      </c>
      <c r="K45" s="291">
        <f t="shared" si="1"/>
        <v>0</v>
      </c>
    </row>
    <row r="46" spans="1:11" x14ac:dyDescent="0.2">
      <c r="A46" s="36" t="str">
        <f>'0'!$A$4</f>
        <v>………………..</v>
      </c>
      <c r="B46" s="37">
        <f>'0'!$A$2</f>
        <v>46112</v>
      </c>
      <c r="C46" s="42" t="s">
        <v>1241</v>
      </c>
      <c r="D46" s="58"/>
      <c r="E46" s="59" t="str">
        <f>IF(D46="","",VLOOKUP(D46,'0'!$A$11:$B$16,2,0))</f>
        <v/>
      </c>
      <c r="F46" s="58"/>
      <c r="G46" s="219"/>
      <c r="H46" s="219"/>
      <c r="I46" s="291">
        <f t="shared" si="0"/>
        <v>0</v>
      </c>
      <c r="K46" s="291">
        <f t="shared" si="1"/>
        <v>0</v>
      </c>
    </row>
    <row r="47" spans="1:11" x14ac:dyDescent="0.2">
      <c r="A47" s="36" t="str">
        <f>'0'!$A$4</f>
        <v>………………..</v>
      </c>
      <c r="B47" s="37">
        <f>'0'!$A$2</f>
        <v>46112</v>
      </c>
      <c r="C47" s="42" t="s">
        <v>1241</v>
      </c>
      <c r="D47" s="58"/>
      <c r="E47" s="59" t="str">
        <f>IF(D47="","",VLOOKUP(D47,'0'!$A$11:$B$16,2,0))</f>
        <v/>
      </c>
      <c r="F47" s="58"/>
      <c r="G47" s="219"/>
      <c r="H47" s="219"/>
      <c r="I47" s="291">
        <f t="shared" si="0"/>
        <v>0</v>
      </c>
      <c r="K47" s="291">
        <f t="shared" si="1"/>
        <v>0</v>
      </c>
    </row>
    <row r="48" spans="1:11" x14ac:dyDescent="0.2">
      <c r="A48" s="36" t="str">
        <f>'0'!$A$4</f>
        <v>………………..</v>
      </c>
      <c r="B48" s="37">
        <f>'0'!$A$2</f>
        <v>46112</v>
      </c>
      <c r="C48" s="42" t="s">
        <v>1241</v>
      </c>
      <c r="D48" s="58"/>
      <c r="E48" s="59" t="str">
        <f>IF(D48="","",VLOOKUP(D48,'0'!$A$11:$B$16,2,0))</f>
        <v/>
      </c>
      <c r="F48" s="58"/>
      <c r="G48" s="219"/>
      <c r="H48" s="219"/>
      <c r="I48" s="291">
        <f t="shared" si="0"/>
        <v>0</v>
      </c>
      <c r="K48" s="291">
        <f t="shared" si="1"/>
        <v>0</v>
      </c>
    </row>
    <row r="49" spans="1:11" x14ac:dyDescent="0.2">
      <c r="A49" s="36" t="str">
        <f>'0'!$A$4</f>
        <v>………………..</v>
      </c>
      <c r="B49" s="37">
        <f>'0'!$A$2</f>
        <v>46112</v>
      </c>
      <c r="C49" s="42" t="s">
        <v>1241</v>
      </c>
      <c r="D49" s="58"/>
      <c r="E49" s="59" t="str">
        <f>IF(D49="","",VLOOKUP(D49,'0'!$A$11:$B$16,2,0))</f>
        <v/>
      </c>
      <c r="F49" s="58"/>
      <c r="G49" s="219"/>
      <c r="H49" s="219"/>
      <c r="I49" s="291">
        <f t="shared" si="0"/>
        <v>0</v>
      </c>
      <c r="K49" s="291">
        <f t="shared" si="1"/>
        <v>0</v>
      </c>
    </row>
    <row r="50" spans="1:11" x14ac:dyDescent="0.2">
      <c r="A50" s="36" t="str">
        <f>'0'!$A$4</f>
        <v>………………..</v>
      </c>
      <c r="B50" s="37">
        <f>'0'!$A$2</f>
        <v>46112</v>
      </c>
      <c r="C50" s="42" t="s">
        <v>1241</v>
      </c>
      <c r="D50" s="58"/>
      <c r="E50" s="59" t="str">
        <f>IF(D50="","",VLOOKUP(D50,'0'!$A$11:$B$16,2,0))</f>
        <v/>
      </c>
      <c r="F50" s="58"/>
      <c r="G50" s="219"/>
      <c r="H50" s="219"/>
      <c r="I50" s="291">
        <f t="shared" si="0"/>
        <v>0</v>
      </c>
      <c r="K50" s="291">
        <f t="shared" si="1"/>
        <v>0</v>
      </c>
    </row>
    <row r="51" spans="1:11" x14ac:dyDescent="0.2">
      <c r="A51" s="36" t="str">
        <f>'0'!$A$4</f>
        <v>………………..</v>
      </c>
      <c r="B51" s="37">
        <f>'0'!$A$2</f>
        <v>46112</v>
      </c>
      <c r="C51" s="42" t="s">
        <v>1241</v>
      </c>
      <c r="D51" s="58"/>
      <c r="E51" s="59" t="str">
        <f>IF(D51="","",VLOOKUP(D51,'0'!$A$11:$B$16,2,0))</f>
        <v/>
      </c>
      <c r="F51" s="58"/>
      <c r="G51" s="219"/>
      <c r="H51" s="219"/>
      <c r="I51" s="291">
        <f t="shared" si="0"/>
        <v>0</v>
      </c>
      <c r="K51" s="291">
        <f t="shared" si="1"/>
        <v>0</v>
      </c>
    </row>
    <row r="52" spans="1:11" x14ac:dyDescent="0.2">
      <c r="A52" s="36" t="str">
        <f>'0'!$A$4</f>
        <v>………………..</v>
      </c>
      <c r="B52" s="37">
        <f>'0'!$A$2</f>
        <v>46112</v>
      </c>
      <c r="C52" s="42" t="s">
        <v>1241</v>
      </c>
      <c r="D52" s="58"/>
      <c r="E52" s="59" t="str">
        <f>IF(D52="","",VLOOKUP(D52,'0'!$A$11:$B$16,2,0))</f>
        <v/>
      </c>
      <c r="F52" s="58"/>
      <c r="G52" s="219"/>
      <c r="H52" s="219"/>
      <c r="I52" s="291">
        <f t="shared" si="0"/>
        <v>0</v>
      </c>
      <c r="K52" s="291">
        <f t="shared" si="1"/>
        <v>0</v>
      </c>
    </row>
  </sheetData>
  <sheetProtection algorithmName="SHA-512" hashValue="6lGKid5xo+PResjJeroO1tUA5ZQz9WB0n8hL5AjUuIcwuvVHiJC2eG/1aa5sUjYmI/2OxRCtymNYovSumcCbig==" saltValue="oRAnfHHw5Ts32Oxs7kwkLA==" spinCount="100000" sheet="1" objects="1" scenarios="1"/>
  <mergeCells count="7">
    <mergeCell ref="J1:J4"/>
    <mergeCell ref="I5:J5"/>
    <mergeCell ref="D4:D5"/>
    <mergeCell ref="E4:E5"/>
    <mergeCell ref="F4:F5"/>
    <mergeCell ref="G4:G5"/>
    <mergeCell ref="H4:H5"/>
  </mergeCells>
  <conditionalFormatting sqref="I5">
    <cfRule type="cellIs" dxfId="0" priority="1" operator="equal">
      <formula>"OK"</formula>
    </cfRule>
  </conditionalFormatting>
  <dataValidations count="1">
    <dataValidation type="list" allowBlank="1" showInputMessage="1" showErrorMessage="1" sqref="F6:F52">
      <formula1>"Т01: Други доходи от дейността (Други), Т01: Разходи за външни услуги (Други), Т01 Други разходи (Други), Т02 Търговски и други вземания (други вземания)"</formula1>
    </dataValidation>
  </dataValidations>
  <pageMargins left="0" right="0" top="0" bottom="0" header="0" footer="0"/>
  <pageSetup paperSize="9" scale="9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номенклатури!$J$1:$J$65</xm:f>
          </x14:formula1>
          <xm:sqref>D6:D52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04"/>
  <sheetViews>
    <sheetView showGridLines="0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5" sqref="K5"/>
    </sheetView>
  </sheetViews>
  <sheetFormatPr defaultColWidth="9.140625" defaultRowHeight="15" x14ac:dyDescent="0.25"/>
  <cols>
    <col min="1" max="1" width="12.140625" hidden="1" customWidth="1"/>
    <col min="2" max="2" width="7.85546875" hidden="1" customWidth="1"/>
    <col min="3" max="3" width="3.85546875" hidden="1" customWidth="1"/>
    <col min="4" max="7" width="15.7109375" customWidth="1"/>
    <col min="8" max="8" width="15.7109375" style="7" customWidth="1"/>
    <col min="9" max="11" width="15.7109375" style="9" customWidth="1"/>
    <col min="12" max="16" width="15.7109375" customWidth="1"/>
    <col min="17" max="19" width="15.7109375" style="9" customWidth="1"/>
    <col min="20" max="20" width="31.28515625" style="9" customWidth="1"/>
    <col min="21" max="21" width="45.85546875" style="730" customWidth="1"/>
    <col min="22" max="22" width="66.5703125" customWidth="1"/>
  </cols>
  <sheetData>
    <row r="1" spans="1:22" ht="33.75" customHeight="1" x14ac:dyDescent="0.25">
      <c r="D1" s="871" t="str">
        <f>"Т18 СПРАВКА НА "&amp;'0'!$A$6&amp;" ПО ДОГОВОРИ ЗА ЕНЕРГИЯ КЪМ КРАЙНАТА ДАТА НА ОТЧЕТА ЗА ПЕРИОДА ОТ "&amp;TEXT(DATE(YEAR(B10),1,1),"DD-MM-YYYY")&amp;" ДО "&amp;TEXT(B10,"DD-MM-YYYY")</f>
        <v>Т18 СПРАВКА НА ЛЕЧЕБНО ЗАВЕДЕНИЕ ПО ДОГОВОРИ ЗА ЕНЕРГИЯ КЪМ КРАЙНАТА ДАТА НА ОТЧЕТА ЗА ПЕРИОДА ОТ 01-01-2026 ДО 31-03-2026</v>
      </c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871"/>
      <c r="P1" s="871"/>
      <c r="Q1" s="871"/>
      <c r="R1" s="871"/>
      <c r="S1" s="871"/>
      <c r="T1" s="871"/>
      <c r="V1" s="870" t="s">
        <v>1257</v>
      </c>
    </row>
    <row r="2" spans="1:22" ht="7.5" customHeight="1" x14ac:dyDescent="0.25"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V2" s="870"/>
    </row>
    <row r="3" spans="1:22" ht="7.5" customHeight="1" x14ac:dyDescent="0.25"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V3" s="870"/>
    </row>
    <row r="4" spans="1:22" s="19" customFormat="1" ht="12.75" customHeight="1" x14ac:dyDescent="0.2"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  <c r="P4" s="705"/>
      <c r="Q4" s="704"/>
      <c r="R4" s="704"/>
      <c r="S4" s="704"/>
      <c r="T4" s="704"/>
      <c r="V4" s="870"/>
    </row>
    <row r="5" spans="1:22" s="10" customFormat="1" ht="63.75" customHeight="1" x14ac:dyDescent="0.25">
      <c r="A5" s="6" t="s">
        <v>341</v>
      </c>
      <c r="B5" s="6" t="s">
        <v>342</v>
      </c>
      <c r="C5" s="6"/>
      <c r="D5" s="706" t="s">
        <v>166</v>
      </c>
      <c r="E5" s="706" t="s">
        <v>340</v>
      </c>
      <c r="F5" s="707" t="s">
        <v>1210</v>
      </c>
      <c r="G5" s="707" t="s">
        <v>1211</v>
      </c>
      <c r="H5" s="708" t="s">
        <v>1208</v>
      </c>
      <c r="I5" s="709" t="s">
        <v>1209</v>
      </c>
      <c r="J5" s="709" t="s">
        <v>1215</v>
      </c>
      <c r="K5" s="709" t="s">
        <v>1212</v>
      </c>
      <c r="L5" s="707" t="s">
        <v>1310</v>
      </c>
      <c r="M5" s="710" t="s">
        <v>1311</v>
      </c>
      <c r="N5" s="710" t="s">
        <v>1312</v>
      </c>
      <c r="O5" s="710" t="s">
        <v>1313</v>
      </c>
      <c r="P5" s="710" t="s">
        <v>1314</v>
      </c>
      <c r="Q5" s="709" t="s">
        <v>1315</v>
      </c>
      <c r="R5" s="709" t="s">
        <v>1316</v>
      </c>
      <c r="S5" s="709" t="s">
        <v>1317</v>
      </c>
      <c r="T5" s="709" t="s">
        <v>1223</v>
      </c>
      <c r="U5" s="731" t="s">
        <v>794</v>
      </c>
      <c r="V5" s="870"/>
    </row>
    <row r="6" spans="1:22" s="10" customFormat="1" ht="18" customHeight="1" x14ac:dyDescent="0.2">
      <c r="A6" s="546" t="str">
        <f>'0'!$A$4</f>
        <v>………………..</v>
      </c>
      <c r="B6" s="711">
        <f>'0'!$A$2</f>
        <v>46112</v>
      </c>
      <c r="C6" s="700" t="s">
        <v>1197</v>
      </c>
      <c r="D6" s="712"/>
      <c r="E6" s="713"/>
      <c r="F6" s="714" t="s">
        <v>330</v>
      </c>
      <c r="G6" s="715"/>
      <c r="H6" s="715"/>
      <c r="I6" s="715"/>
      <c r="J6" s="715"/>
      <c r="K6" s="716">
        <f>SUM(K10:K5004)</f>
        <v>0</v>
      </c>
      <c r="L6" s="716">
        <f t="shared" ref="L6:S6" si="0">SUM(L10:L5004)</f>
        <v>0</v>
      </c>
      <c r="M6" s="716">
        <f t="shared" si="0"/>
        <v>0</v>
      </c>
      <c r="N6" s="716">
        <f t="shared" si="0"/>
        <v>0</v>
      </c>
      <c r="O6" s="716">
        <f t="shared" si="0"/>
        <v>0</v>
      </c>
      <c r="P6" s="716">
        <f t="shared" si="0"/>
        <v>0</v>
      </c>
      <c r="Q6" s="716">
        <f t="shared" si="0"/>
        <v>0</v>
      </c>
      <c r="R6" s="716">
        <f t="shared" si="0"/>
        <v>0</v>
      </c>
      <c r="S6" s="716">
        <f t="shared" si="0"/>
        <v>0</v>
      </c>
      <c r="T6" s="717"/>
      <c r="U6" s="732" t="str">
        <f>IF(COUNTIFS(U10:U5004,"")=4995,"✓","Грешка")</f>
        <v>✓</v>
      </c>
      <c r="V6" s="718"/>
    </row>
    <row r="7" spans="1:22" s="10" customFormat="1" ht="18" customHeight="1" x14ac:dyDescent="0.2">
      <c r="A7" s="546" t="str">
        <f>'0'!$A$4</f>
        <v>………………..</v>
      </c>
      <c r="B7" s="711">
        <f>'0'!$A$2</f>
        <v>46112</v>
      </c>
      <c r="C7" s="700" t="s">
        <v>1197</v>
      </c>
      <c r="D7" s="699"/>
      <c r="E7" s="700"/>
      <c r="F7" s="719" t="s">
        <v>1216</v>
      </c>
      <c r="G7" s="720"/>
      <c r="H7" s="720"/>
      <c r="I7" s="720"/>
      <c r="J7" s="720"/>
      <c r="K7" s="721">
        <f>SUMIF($F$10:$F$5004,$F7,K$10:K$5004)</f>
        <v>0</v>
      </c>
      <c r="L7" s="721">
        <f t="shared" ref="L7:S9" si="1">SUMIF($F$10:$F$5004,$F7,L$10:L$5004)</f>
        <v>0</v>
      </c>
      <c r="M7" s="721">
        <f t="shared" si="1"/>
        <v>0</v>
      </c>
      <c r="N7" s="721">
        <f t="shared" si="1"/>
        <v>0</v>
      </c>
      <c r="O7" s="721">
        <f t="shared" si="1"/>
        <v>0</v>
      </c>
      <c r="P7" s="721">
        <f t="shared" si="1"/>
        <v>0</v>
      </c>
      <c r="Q7" s="721">
        <f t="shared" si="1"/>
        <v>0</v>
      </c>
      <c r="R7" s="721">
        <f t="shared" si="1"/>
        <v>0</v>
      </c>
      <c r="S7" s="721">
        <f t="shared" si="1"/>
        <v>0</v>
      </c>
      <c r="T7" s="722"/>
      <c r="U7" s="731"/>
      <c r="V7" s="718"/>
    </row>
    <row r="8" spans="1:22" s="10" customFormat="1" ht="20.25" customHeight="1" x14ac:dyDescent="0.2">
      <c r="A8" s="546" t="str">
        <f>'0'!$A$4</f>
        <v>………………..</v>
      </c>
      <c r="B8" s="711">
        <f>'0'!$A$2</f>
        <v>46112</v>
      </c>
      <c r="C8" s="668" t="s">
        <v>1197</v>
      </c>
      <c r="D8" s="723"/>
      <c r="E8" s="724"/>
      <c r="F8" s="725" t="s">
        <v>1217</v>
      </c>
      <c r="G8" s="726"/>
      <c r="H8" s="726"/>
      <c r="I8" s="726"/>
      <c r="J8" s="726"/>
      <c r="K8" s="727">
        <f t="shared" ref="K8" si="2">SUMIF($F$10:$F$5004,$F8,K$10:K$5004)</f>
        <v>0</v>
      </c>
      <c r="L8" s="727">
        <f t="shared" si="1"/>
        <v>0</v>
      </c>
      <c r="M8" s="727">
        <f t="shared" si="1"/>
        <v>0</v>
      </c>
      <c r="N8" s="727">
        <f t="shared" si="1"/>
        <v>0</v>
      </c>
      <c r="O8" s="727">
        <f t="shared" si="1"/>
        <v>0</v>
      </c>
      <c r="P8" s="727">
        <f t="shared" si="1"/>
        <v>0</v>
      </c>
      <c r="Q8" s="727">
        <f t="shared" si="1"/>
        <v>0</v>
      </c>
      <c r="R8" s="727">
        <f t="shared" si="1"/>
        <v>0</v>
      </c>
      <c r="S8" s="727">
        <f t="shared" si="1"/>
        <v>0</v>
      </c>
      <c r="T8" s="728"/>
      <c r="V8" s="718"/>
    </row>
    <row r="9" spans="1:22" s="10" customFormat="1" ht="18" customHeight="1" x14ac:dyDescent="0.2">
      <c r="A9" s="546" t="str">
        <f>'0'!$A$4</f>
        <v>………………..</v>
      </c>
      <c r="B9" s="711">
        <f>'0'!$A$2</f>
        <v>46112</v>
      </c>
      <c r="C9" s="700" t="s">
        <v>1197</v>
      </c>
      <c r="D9" s="699"/>
      <c r="E9" s="700"/>
      <c r="F9" s="719" t="s">
        <v>1252</v>
      </c>
      <c r="G9" s="720"/>
      <c r="H9" s="720"/>
      <c r="I9" s="720"/>
      <c r="J9" s="720"/>
      <c r="K9" s="721">
        <f>SUMIF($F$10:$F$5004,$F9,K$10:K$5004)</f>
        <v>0</v>
      </c>
      <c r="L9" s="721">
        <f t="shared" si="1"/>
        <v>0</v>
      </c>
      <c r="M9" s="721">
        <f t="shared" si="1"/>
        <v>0</v>
      </c>
      <c r="N9" s="721">
        <f t="shared" si="1"/>
        <v>0</v>
      </c>
      <c r="O9" s="721">
        <f t="shared" si="1"/>
        <v>0</v>
      </c>
      <c r="P9" s="721">
        <f t="shared" si="1"/>
        <v>0</v>
      </c>
      <c r="Q9" s="721">
        <f t="shared" si="1"/>
        <v>0</v>
      </c>
      <c r="R9" s="721">
        <f t="shared" si="1"/>
        <v>0</v>
      </c>
      <c r="S9" s="721">
        <f t="shared" si="1"/>
        <v>0</v>
      </c>
      <c r="T9" s="722"/>
      <c r="U9" s="731"/>
      <c r="V9" s="718"/>
    </row>
    <row r="10" spans="1:22" x14ac:dyDescent="0.25">
      <c r="A10" s="36" t="str">
        <f>'0'!$A$4</f>
        <v>………………..</v>
      </c>
      <c r="B10" s="37">
        <f>'0'!$A$2</f>
        <v>46112</v>
      </c>
      <c r="C10" s="37" t="s">
        <v>1197</v>
      </c>
      <c r="D10" s="195"/>
      <c r="E10" s="23"/>
      <c r="F10" s="14"/>
      <c r="G10" s="22"/>
      <c r="H10" s="656"/>
      <c r="I10" s="656"/>
      <c r="J10" s="656"/>
      <c r="K10" s="23"/>
      <c r="L10" s="23"/>
      <c r="M10" s="23"/>
      <c r="N10" s="23"/>
      <c r="O10" s="23"/>
      <c r="P10" s="23"/>
      <c r="Q10" s="23"/>
      <c r="R10" s="23"/>
      <c r="S10" s="23"/>
      <c r="T10" s="550"/>
      <c r="U10" s="730" t="str">
        <f>IF(COUNTBLANK(D10:S10)=16,"",IF(D10="999999999","",IF(ISNUMBER(VALUE(D10)),IF(LEN(D10)&lt;&gt;9,"Въведеното ЕИК е твърде късо или твърде дълго",IF(OR(MOD(MID(D10,1,1)*1+MID(D10,2,1)*2+MID(D10,3,1)*3+MID(D10,4,1)*4+MID(D10,5,1)*5+MID(D10,6,1)*6+MID(D10,7,1)*7+MID(D10,8,1)*8,11)-MID(D10,9,1)=0,AND(MOD(MID(D10,1,1)*3+MID(D10,2,1)*4+MID(D10,3,1)*5+MID(D10,4,1)*6+MID(D10,5,1)*7+MID(D10,6,1)*8+MID(D10,7,1)*9+MID(D10,8,1)*10,11)=10,MID(D10,9,1)*1=0),MOD(MID(D10,1,1)*3+MID(D10,2,1)*4+MID(D10,3,1)*5+MID(D10,4,1)*6+MID(D10,5,1)*7+MID(D10,6,1)*8+MID(D10,7,1)*9+MID(D10,8,1)*10,11)-MID(D10,9,1)=0),"","Въведеното ЕИК е невалидно")),"Въведеното ЕИК съдържа непозволени символи")))</f>
        <v/>
      </c>
      <c r="V10" s="729"/>
    </row>
    <row r="11" spans="1:22" x14ac:dyDescent="0.25">
      <c r="A11" s="36" t="str">
        <f>'0'!$A$4</f>
        <v>………………..</v>
      </c>
      <c r="B11" s="37">
        <f>'0'!$A$2</f>
        <v>46112</v>
      </c>
      <c r="C11" s="37" t="s">
        <v>1197</v>
      </c>
      <c r="D11" s="195"/>
      <c r="E11" s="23"/>
      <c r="F11" s="14"/>
      <c r="G11" s="22"/>
      <c r="H11" s="656"/>
      <c r="I11" s="656"/>
      <c r="J11" s="656"/>
      <c r="K11" s="23"/>
      <c r="L11" s="23"/>
      <c r="M11" s="23"/>
      <c r="N11" s="23"/>
      <c r="O11" s="23"/>
      <c r="P11" s="23"/>
      <c r="Q11" s="23"/>
      <c r="R11" s="23"/>
      <c r="S11" s="23"/>
      <c r="T11" s="550"/>
      <c r="U11" s="730" t="str">
        <f t="shared" ref="U11:U74" si="3">IF(COUNTBLANK(D11:S11)=16,"",IF(D11="999999999","",IF(ISNUMBER(VALUE(D11)),IF(LEN(D11)&lt;&gt;9,"Въведеното ЕИК е твърде късо или твърде дълго",IF(OR(MOD(MID(D11,1,1)*1+MID(D11,2,1)*2+MID(D11,3,1)*3+MID(D11,4,1)*4+MID(D11,5,1)*5+MID(D11,6,1)*6+MID(D11,7,1)*7+MID(D11,8,1)*8,11)-MID(D11,9,1)=0,AND(MOD(MID(D11,1,1)*3+MID(D11,2,1)*4+MID(D11,3,1)*5+MID(D11,4,1)*6+MID(D11,5,1)*7+MID(D11,6,1)*8+MID(D11,7,1)*9+MID(D11,8,1)*10,11)=10,MID(D11,9,1)*1=0),MOD(MID(D11,1,1)*3+MID(D11,2,1)*4+MID(D11,3,1)*5+MID(D11,4,1)*6+MID(D11,5,1)*7+MID(D11,6,1)*8+MID(D11,7,1)*9+MID(D11,8,1)*10,11)-MID(D11,9,1)=0),"","Въведеното ЕИК е невалидно")),"Въведеното ЕИК съдържа непозволени символи")))</f>
        <v/>
      </c>
      <c r="V11" s="729"/>
    </row>
    <row r="12" spans="1:22" x14ac:dyDescent="0.25">
      <c r="A12" s="36" t="str">
        <f>'0'!$A$4</f>
        <v>………………..</v>
      </c>
      <c r="B12" s="37">
        <f>'0'!$A$2</f>
        <v>46112</v>
      </c>
      <c r="C12" s="37" t="s">
        <v>1197</v>
      </c>
      <c r="D12" s="195"/>
      <c r="E12" s="23"/>
      <c r="F12" s="14"/>
      <c r="G12" s="22"/>
      <c r="H12" s="656"/>
      <c r="I12" s="656"/>
      <c r="J12" s="656"/>
      <c r="K12" s="23"/>
      <c r="L12" s="23"/>
      <c r="M12" s="23"/>
      <c r="N12" s="23"/>
      <c r="O12" s="23"/>
      <c r="P12" s="23"/>
      <c r="Q12" s="23"/>
      <c r="R12" s="23"/>
      <c r="S12" s="23"/>
      <c r="T12" s="550"/>
      <c r="U12" s="730" t="str">
        <f t="shared" si="3"/>
        <v/>
      </c>
      <c r="V12" s="729"/>
    </row>
    <row r="13" spans="1:22" x14ac:dyDescent="0.25">
      <c r="A13" s="36" t="str">
        <f>'0'!$A$4</f>
        <v>………………..</v>
      </c>
      <c r="B13" s="37">
        <f>'0'!$A$2</f>
        <v>46112</v>
      </c>
      <c r="C13" s="37" t="s">
        <v>1197</v>
      </c>
      <c r="D13" s="195"/>
      <c r="E13" s="23"/>
      <c r="F13" s="14"/>
      <c r="G13" s="22"/>
      <c r="H13" s="656"/>
      <c r="I13" s="656"/>
      <c r="J13" s="656"/>
      <c r="K13" s="23"/>
      <c r="L13" s="23"/>
      <c r="M13" s="23"/>
      <c r="N13" s="23"/>
      <c r="O13" s="23"/>
      <c r="P13" s="23"/>
      <c r="Q13" s="23"/>
      <c r="R13" s="23"/>
      <c r="S13" s="23"/>
      <c r="T13" s="550"/>
      <c r="U13" s="730" t="str">
        <f t="shared" si="3"/>
        <v/>
      </c>
      <c r="V13" s="729"/>
    </row>
    <row r="14" spans="1:22" x14ac:dyDescent="0.25">
      <c r="A14" s="36" t="str">
        <f>'0'!$A$4</f>
        <v>………………..</v>
      </c>
      <c r="B14" s="37">
        <f>'0'!$A$2</f>
        <v>46112</v>
      </c>
      <c r="C14" s="37" t="s">
        <v>1197</v>
      </c>
      <c r="D14" s="195"/>
      <c r="E14" s="23"/>
      <c r="F14" s="14"/>
      <c r="G14" s="22"/>
      <c r="H14" s="656"/>
      <c r="I14" s="656"/>
      <c r="J14" s="656"/>
      <c r="K14" s="23"/>
      <c r="L14" s="23"/>
      <c r="M14" s="23"/>
      <c r="N14" s="23"/>
      <c r="O14" s="23"/>
      <c r="P14" s="23"/>
      <c r="Q14" s="23"/>
      <c r="R14" s="23"/>
      <c r="S14" s="23"/>
      <c r="T14" s="550"/>
      <c r="U14" s="730" t="str">
        <f t="shared" si="3"/>
        <v/>
      </c>
      <c r="V14" s="729"/>
    </row>
    <row r="15" spans="1:22" x14ac:dyDescent="0.25">
      <c r="A15" s="36" t="str">
        <f>'0'!$A$4</f>
        <v>………………..</v>
      </c>
      <c r="B15" s="37">
        <f>'0'!$A$2</f>
        <v>46112</v>
      </c>
      <c r="C15" s="37" t="s">
        <v>1197</v>
      </c>
      <c r="D15" s="195"/>
      <c r="E15" s="23"/>
      <c r="F15" s="14"/>
      <c r="G15" s="22"/>
      <c r="H15" s="656"/>
      <c r="I15" s="656"/>
      <c r="J15" s="656"/>
      <c r="K15" s="23"/>
      <c r="L15" s="23"/>
      <c r="M15" s="23"/>
      <c r="N15" s="23"/>
      <c r="O15" s="23"/>
      <c r="P15" s="23"/>
      <c r="Q15" s="23"/>
      <c r="R15" s="23"/>
      <c r="S15" s="23"/>
      <c r="T15" s="550"/>
      <c r="U15" s="730" t="str">
        <f t="shared" si="3"/>
        <v/>
      </c>
      <c r="V15" s="729"/>
    </row>
    <row r="16" spans="1:22" x14ac:dyDescent="0.25">
      <c r="A16" s="36" t="str">
        <f>'0'!$A$4</f>
        <v>………………..</v>
      </c>
      <c r="B16" s="37">
        <f>'0'!$A$2</f>
        <v>46112</v>
      </c>
      <c r="C16" s="37" t="s">
        <v>1197</v>
      </c>
      <c r="D16" s="195"/>
      <c r="E16" s="23"/>
      <c r="F16" s="14"/>
      <c r="G16" s="22"/>
      <c r="H16" s="656"/>
      <c r="I16" s="656"/>
      <c r="J16" s="656"/>
      <c r="K16" s="23"/>
      <c r="L16" s="23"/>
      <c r="M16" s="23"/>
      <c r="N16" s="23"/>
      <c r="O16" s="23"/>
      <c r="P16" s="23"/>
      <c r="Q16" s="23"/>
      <c r="R16" s="23"/>
      <c r="S16" s="23"/>
      <c r="T16" s="550"/>
      <c r="U16" s="730" t="str">
        <f t="shared" si="3"/>
        <v/>
      </c>
      <c r="V16" s="729"/>
    </row>
    <row r="17" spans="1:22" x14ac:dyDescent="0.25">
      <c r="A17" s="36" t="str">
        <f>'0'!$A$4</f>
        <v>………………..</v>
      </c>
      <c r="B17" s="37">
        <f>'0'!$A$2</f>
        <v>46112</v>
      </c>
      <c r="C17" s="37" t="s">
        <v>1197</v>
      </c>
      <c r="D17" s="195"/>
      <c r="E17" s="23"/>
      <c r="F17" s="14"/>
      <c r="G17" s="22"/>
      <c r="H17" s="656"/>
      <c r="I17" s="656"/>
      <c r="J17" s="656"/>
      <c r="K17" s="23"/>
      <c r="L17" s="23"/>
      <c r="M17" s="23"/>
      <c r="N17" s="23"/>
      <c r="O17" s="23"/>
      <c r="P17" s="23"/>
      <c r="Q17" s="23"/>
      <c r="R17" s="23"/>
      <c r="S17" s="23"/>
      <c r="T17" s="550"/>
      <c r="U17" s="730" t="str">
        <f t="shared" si="3"/>
        <v/>
      </c>
      <c r="V17" s="729"/>
    </row>
    <row r="18" spans="1:22" x14ac:dyDescent="0.25">
      <c r="A18" s="36" t="str">
        <f>'0'!$A$4</f>
        <v>………………..</v>
      </c>
      <c r="B18" s="37">
        <f>'0'!$A$2</f>
        <v>46112</v>
      </c>
      <c r="C18" s="37" t="s">
        <v>1197</v>
      </c>
      <c r="D18" s="195"/>
      <c r="E18" s="23"/>
      <c r="F18" s="14"/>
      <c r="G18" s="22"/>
      <c r="H18" s="656"/>
      <c r="I18" s="656"/>
      <c r="J18" s="656"/>
      <c r="K18" s="23"/>
      <c r="L18" s="23"/>
      <c r="M18" s="23"/>
      <c r="N18" s="23"/>
      <c r="O18" s="23"/>
      <c r="P18" s="23"/>
      <c r="Q18" s="23"/>
      <c r="R18" s="23"/>
      <c r="S18" s="23"/>
      <c r="T18" s="550"/>
      <c r="U18" s="730" t="str">
        <f t="shared" si="3"/>
        <v/>
      </c>
      <c r="V18" s="729"/>
    </row>
    <row r="19" spans="1:22" x14ac:dyDescent="0.25">
      <c r="A19" s="36" t="str">
        <f>'0'!$A$4</f>
        <v>………………..</v>
      </c>
      <c r="B19" s="37">
        <f>'0'!$A$2</f>
        <v>46112</v>
      </c>
      <c r="C19" s="37" t="s">
        <v>1197</v>
      </c>
      <c r="D19" s="195"/>
      <c r="E19" s="23"/>
      <c r="F19" s="14"/>
      <c r="G19" s="22"/>
      <c r="H19" s="656"/>
      <c r="I19" s="656"/>
      <c r="J19" s="656"/>
      <c r="K19" s="23"/>
      <c r="L19" s="23"/>
      <c r="M19" s="23"/>
      <c r="N19" s="23"/>
      <c r="O19" s="23"/>
      <c r="P19" s="23"/>
      <c r="Q19" s="23"/>
      <c r="R19" s="23"/>
      <c r="S19" s="23"/>
      <c r="T19" s="550"/>
      <c r="U19" s="730" t="str">
        <f t="shared" si="3"/>
        <v/>
      </c>
    </row>
    <row r="20" spans="1:22" x14ac:dyDescent="0.25">
      <c r="A20" s="36" t="str">
        <f>'0'!$A$4</f>
        <v>………………..</v>
      </c>
      <c r="B20" s="37">
        <f>'0'!$A$2</f>
        <v>46112</v>
      </c>
      <c r="C20" s="37" t="s">
        <v>1197</v>
      </c>
      <c r="D20" s="195"/>
      <c r="E20" s="23"/>
      <c r="F20" s="14"/>
      <c r="G20" s="22"/>
      <c r="H20" s="656"/>
      <c r="I20" s="656"/>
      <c r="J20" s="656"/>
      <c r="K20" s="23"/>
      <c r="L20" s="23"/>
      <c r="M20" s="23"/>
      <c r="N20" s="23"/>
      <c r="O20" s="23"/>
      <c r="P20" s="23"/>
      <c r="Q20" s="23"/>
      <c r="R20" s="23"/>
      <c r="S20" s="23"/>
      <c r="T20" s="550"/>
      <c r="U20" s="730" t="str">
        <f t="shared" si="3"/>
        <v/>
      </c>
    </row>
    <row r="21" spans="1:22" x14ac:dyDescent="0.25">
      <c r="A21" s="36" t="str">
        <f>'0'!$A$4</f>
        <v>………………..</v>
      </c>
      <c r="B21" s="37">
        <f>'0'!$A$2</f>
        <v>46112</v>
      </c>
      <c r="C21" s="37" t="s">
        <v>1197</v>
      </c>
      <c r="D21" s="195"/>
      <c r="E21" s="23"/>
      <c r="F21" s="14"/>
      <c r="G21" s="22"/>
      <c r="H21" s="656"/>
      <c r="I21" s="656"/>
      <c r="J21" s="656"/>
      <c r="K21" s="23"/>
      <c r="L21" s="23"/>
      <c r="M21" s="23"/>
      <c r="N21" s="23"/>
      <c r="O21" s="23"/>
      <c r="P21" s="23"/>
      <c r="Q21" s="23"/>
      <c r="R21" s="23"/>
      <c r="S21" s="23"/>
      <c r="T21" s="550"/>
      <c r="U21" s="730" t="str">
        <f t="shared" si="3"/>
        <v/>
      </c>
    </row>
    <row r="22" spans="1:22" x14ac:dyDescent="0.25">
      <c r="A22" s="36" t="str">
        <f>'0'!$A$4</f>
        <v>………………..</v>
      </c>
      <c r="B22" s="37">
        <f>'0'!$A$2</f>
        <v>46112</v>
      </c>
      <c r="C22" s="37" t="s">
        <v>1197</v>
      </c>
      <c r="D22" s="195"/>
      <c r="E22" s="23"/>
      <c r="F22" s="14"/>
      <c r="G22" s="22"/>
      <c r="H22" s="656"/>
      <c r="I22" s="656"/>
      <c r="J22" s="656"/>
      <c r="K22" s="23"/>
      <c r="L22" s="23"/>
      <c r="M22" s="23"/>
      <c r="N22" s="23"/>
      <c r="O22" s="23"/>
      <c r="P22" s="23"/>
      <c r="Q22" s="23"/>
      <c r="R22" s="23"/>
      <c r="S22" s="23"/>
      <c r="T22" s="550"/>
      <c r="U22" s="730" t="str">
        <f t="shared" si="3"/>
        <v/>
      </c>
    </row>
    <row r="23" spans="1:22" x14ac:dyDescent="0.25">
      <c r="A23" s="36" t="str">
        <f>'0'!$A$4</f>
        <v>………………..</v>
      </c>
      <c r="B23" s="37">
        <f>'0'!$A$2</f>
        <v>46112</v>
      </c>
      <c r="C23" s="37" t="s">
        <v>1197</v>
      </c>
      <c r="D23" s="195"/>
      <c r="E23" s="23"/>
      <c r="F23" s="14"/>
      <c r="G23" s="22"/>
      <c r="H23" s="656"/>
      <c r="I23" s="656"/>
      <c r="J23" s="656"/>
      <c r="K23" s="23"/>
      <c r="L23" s="23"/>
      <c r="M23" s="23"/>
      <c r="N23" s="23"/>
      <c r="O23" s="23"/>
      <c r="P23" s="23"/>
      <c r="Q23" s="23"/>
      <c r="R23" s="23"/>
      <c r="S23" s="23"/>
      <c r="T23" s="550"/>
      <c r="U23" s="730" t="str">
        <f t="shared" si="3"/>
        <v/>
      </c>
    </row>
    <row r="24" spans="1:22" x14ac:dyDescent="0.25">
      <c r="A24" s="36" t="str">
        <f>'0'!$A$4</f>
        <v>………………..</v>
      </c>
      <c r="B24" s="37">
        <f>'0'!$A$2</f>
        <v>46112</v>
      </c>
      <c r="C24" s="37" t="s">
        <v>1197</v>
      </c>
      <c r="D24" s="195"/>
      <c r="E24" s="23"/>
      <c r="F24" s="14"/>
      <c r="G24" s="22"/>
      <c r="H24" s="656"/>
      <c r="I24" s="656"/>
      <c r="J24" s="656"/>
      <c r="K24" s="23"/>
      <c r="L24" s="23"/>
      <c r="M24" s="23"/>
      <c r="N24" s="23"/>
      <c r="O24" s="23"/>
      <c r="P24" s="23"/>
      <c r="Q24" s="23"/>
      <c r="R24" s="23"/>
      <c r="S24" s="23"/>
      <c r="T24" s="550"/>
      <c r="U24" s="730" t="str">
        <f t="shared" si="3"/>
        <v/>
      </c>
    </row>
    <row r="25" spans="1:22" x14ac:dyDescent="0.25">
      <c r="A25" s="36" t="str">
        <f>'0'!$A$4</f>
        <v>………………..</v>
      </c>
      <c r="B25" s="37">
        <f>'0'!$A$2</f>
        <v>46112</v>
      </c>
      <c r="C25" s="37" t="s">
        <v>1197</v>
      </c>
      <c r="D25" s="195"/>
      <c r="E25" s="23"/>
      <c r="F25" s="14"/>
      <c r="G25" s="22"/>
      <c r="H25" s="656"/>
      <c r="I25" s="656"/>
      <c r="J25" s="656"/>
      <c r="K25" s="23"/>
      <c r="L25" s="23"/>
      <c r="M25" s="23"/>
      <c r="N25" s="23"/>
      <c r="O25" s="23"/>
      <c r="P25" s="23"/>
      <c r="Q25" s="23"/>
      <c r="R25" s="23"/>
      <c r="S25" s="23"/>
      <c r="T25" s="550"/>
      <c r="U25" s="730" t="str">
        <f t="shared" si="3"/>
        <v/>
      </c>
    </row>
    <row r="26" spans="1:22" x14ac:dyDescent="0.25">
      <c r="A26" s="36" t="str">
        <f>'0'!$A$4</f>
        <v>………………..</v>
      </c>
      <c r="B26" s="37">
        <f>'0'!$A$2</f>
        <v>46112</v>
      </c>
      <c r="C26" s="37" t="s">
        <v>1197</v>
      </c>
      <c r="D26" s="195"/>
      <c r="E26" s="23"/>
      <c r="F26" s="14"/>
      <c r="G26" s="22"/>
      <c r="H26" s="656"/>
      <c r="I26" s="656"/>
      <c r="J26" s="656"/>
      <c r="K26" s="23"/>
      <c r="L26" s="23"/>
      <c r="M26" s="23"/>
      <c r="N26" s="23"/>
      <c r="O26" s="23"/>
      <c r="P26" s="23"/>
      <c r="Q26" s="23"/>
      <c r="R26" s="23"/>
      <c r="S26" s="23"/>
      <c r="T26" s="550"/>
      <c r="U26" s="730" t="str">
        <f t="shared" si="3"/>
        <v/>
      </c>
    </row>
    <row r="27" spans="1:22" x14ac:dyDescent="0.25">
      <c r="A27" s="36" t="str">
        <f>'0'!$A$4</f>
        <v>………………..</v>
      </c>
      <c r="B27" s="37">
        <f>'0'!$A$2</f>
        <v>46112</v>
      </c>
      <c r="C27" s="37" t="s">
        <v>1197</v>
      </c>
      <c r="D27" s="195"/>
      <c r="E27" s="23"/>
      <c r="F27" s="14"/>
      <c r="G27" s="22"/>
      <c r="H27" s="656"/>
      <c r="I27" s="656"/>
      <c r="J27" s="656"/>
      <c r="K27" s="23"/>
      <c r="L27" s="23"/>
      <c r="M27" s="23"/>
      <c r="N27" s="23"/>
      <c r="O27" s="23"/>
      <c r="P27" s="23"/>
      <c r="Q27" s="23"/>
      <c r="R27" s="23"/>
      <c r="S27" s="23"/>
      <c r="T27" s="550"/>
      <c r="U27" s="730" t="str">
        <f t="shared" si="3"/>
        <v/>
      </c>
    </row>
    <row r="28" spans="1:22" x14ac:dyDescent="0.25">
      <c r="A28" s="36" t="str">
        <f>'0'!$A$4</f>
        <v>………………..</v>
      </c>
      <c r="B28" s="37">
        <f>'0'!$A$2</f>
        <v>46112</v>
      </c>
      <c r="C28" s="37" t="s">
        <v>1197</v>
      </c>
      <c r="D28" s="195"/>
      <c r="E28" s="23"/>
      <c r="F28" s="14"/>
      <c r="G28" s="22"/>
      <c r="H28" s="656"/>
      <c r="I28" s="656"/>
      <c r="J28" s="656"/>
      <c r="K28" s="23"/>
      <c r="L28" s="23"/>
      <c r="M28" s="23"/>
      <c r="N28" s="23"/>
      <c r="O28" s="23"/>
      <c r="P28" s="23"/>
      <c r="Q28" s="23"/>
      <c r="R28" s="23"/>
      <c r="S28" s="23"/>
      <c r="T28" s="550"/>
      <c r="U28" s="730" t="str">
        <f t="shared" si="3"/>
        <v/>
      </c>
    </row>
    <row r="29" spans="1:22" x14ac:dyDescent="0.25">
      <c r="A29" s="36" t="str">
        <f>'0'!$A$4</f>
        <v>………………..</v>
      </c>
      <c r="B29" s="37">
        <f>'0'!$A$2</f>
        <v>46112</v>
      </c>
      <c r="C29" s="37" t="s">
        <v>1197</v>
      </c>
      <c r="D29" s="195"/>
      <c r="E29" s="23"/>
      <c r="F29" s="14"/>
      <c r="G29" s="22"/>
      <c r="H29" s="656"/>
      <c r="I29" s="656"/>
      <c r="J29" s="656"/>
      <c r="K29" s="23"/>
      <c r="L29" s="23"/>
      <c r="M29" s="23"/>
      <c r="N29" s="23"/>
      <c r="O29" s="23"/>
      <c r="P29" s="23"/>
      <c r="Q29" s="23"/>
      <c r="R29" s="23"/>
      <c r="S29" s="23"/>
      <c r="T29" s="550"/>
      <c r="U29" s="730" t="str">
        <f t="shared" si="3"/>
        <v/>
      </c>
    </row>
    <row r="30" spans="1:22" x14ac:dyDescent="0.25">
      <c r="A30" s="36" t="str">
        <f>'0'!$A$4</f>
        <v>………………..</v>
      </c>
      <c r="B30" s="37">
        <f>'0'!$A$2</f>
        <v>46112</v>
      </c>
      <c r="C30" s="37" t="s">
        <v>1197</v>
      </c>
      <c r="D30" s="195"/>
      <c r="E30" s="23"/>
      <c r="F30" s="14"/>
      <c r="G30" s="22"/>
      <c r="H30" s="656"/>
      <c r="I30" s="656"/>
      <c r="J30" s="656"/>
      <c r="K30" s="23"/>
      <c r="L30" s="23"/>
      <c r="M30" s="23"/>
      <c r="N30" s="23"/>
      <c r="O30" s="23"/>
      <c r="P30" s="23"/>
      <c r="Q30" s="23"/>
      <c r="R30" s="23"/>
      <c r="S30" s="23"/>
      <c r="T30" s="550"/>
      <c r="U30" s="730" t="str">
        <f t="shared" si="3"/>
        <v/>
      </c>
    </row>
    <row r="31" spans="1:22" x14ac:dyDescent="0.25">
      <c r="A31" s="36" t="str">
        <f>'0'!$A$4</f>
        <v>………………..</v>
      </c>
      <c r="B31" s="37">
        <f>'0'!$A$2</f>
        <v>46112</v>
      </c>
      <c r="C31" s="37" t="s">
        <v>1197</v>
      </c>
      <c r="D31" s="195"/>
      <c r="E31" s="23"/>
      <c r="F31" s="14"/>
      <c r="G31" s="22"/>
      <c r="H31" s="656"/>
      <c r="I31" s="656"/>
      <c r="J31" s="656"/>
      <c r="K31" s="23"/>
      <c r="L31" s="23"/>
      <c r="M31" s="23"/>
      <c r="N31" s="23"/>
      <c r="O31" s="23"/>
      <c r="P31" s="23"/>
      <c r="Q31" s="23"/>
      <c r="R31" s="23"/>
      <c r="S31" s="23"/>
      <c r="T31" s="550"/>
      <c r="U31" s="730" t="str">
        <f t="shared" si="3"/>
        <v/>
      </c>
    </row>
    <row r="32" spans="1:22" x14ac:dyDescent="0.25">
      <c r="A32" s="36" t="str">
        <f>'0'!$A$4</f>
        <v>………………..</v>
      </c>
      <c r="B32" s="37">
        <f>'0'!$A$2</f>
        <v>46112</v>
      </c>
      <c r="C32" s="37" t="s">
        <v>1197</v>
      </c>
      <c r="D32" s="195"/>
      <c r="E32" s="23"/>
      <c r="F32" s="14"/>
      <c r="G32" s="22"/>
      <c r="H32" s="656"/>
      <c r="I32" s="656"/>
      <c r="J32" s="656"/>
      <c r="K32" s="23"/>
      <c r="L32" s="23"/>
      <c r="M32" s="23"/>
      <c r="N32" s="23"/>
      <c r="O32" s="23"/>
      <c r="P32" s="23"/>
      <c r="Q32" s="23"/>
      <c r="R32" s="23"/>
      <c r="S32" s="23"/>
      <c r="T32" s="550"/>
      <c r="U32" s="730" t="str">
        <f t="shared" si="3"/>
        <v/>
      </c>
    </row>
    <row r="33" spans="1:21" x14ac:dyDescent="0.25">
      <c r="A33" s="36" t="str">
        <f>'0'!$A$4</f>
        <v>………………..</v>
      </c>
      <c r="B33" s="37">
        <f>'0'!$A$2</f>
        <v>46112</v>
      </c>
      <c r="C33" s="37" t="s">
        <v>1197</v>
      </c>
      <c r="D33" s="195"/>
      <c r="E33" s="23"/>
      <c r="F33" s="14"/>
      <c r="G33" s="22"/>
      <c r="H33" s="656"/>
      <c r="I33" s="656"/>
      <c r="J33" s="656"/>
      <c r="K33" s="23"/>
      <c r="L33" s="23"/>
      <c r="M33" s="23"/>
      <c r="N33" s="23"/>
      <c r="O33" s="23"/>
      <c r="P33" s="23"/>
      <c r="Q33" s="23"/>
      <c r="R33" s="23"/>
      <c r="S33" s="23"/>
      <c r="T33" s="550"/>
      <c r="U33" s="730" t="str">
        <f t="shared" si="3"/>
        <v/>
      </c>
    </row>
    <row r="34" spans="1:21" x14ac:dyDescent="0.25">
      <c r="A34" s="36" t="str">
        <f>'0'!$A$4</f>
        <v>………………..</v>
      </c>
      <c r="B34" s="37">
        <f>'0'!$A$2</f>
        <v>46112</v>
      </c>
      <c r="C34" s="37" t="s">
        <v>1197</v>
      </c>
      <c r="D34" s="195"/>
      <c r="E34" s="23"/>
      <c r="F34" s="14"/>
      <c r="G34" s="22"/>
      <c r="H34" s="656"/>
      <c r="I34" s="656"/>
      <c r="J34" s="656"/>
      <c r="K34" s="23"/>
      <c r="L34" s="23"/>
      <c r="M34" s="23"/>
      <c r="N34" s="23"/>
      <c r="O34" s="23"/>
      <c r="P34" s="23"/>
      <c r="Q34" s="23"/>
      <c r="R34" s="23"/>
      <c r="S34" s="23"/>
      <c r="T34" s="550"/>
      <c r="U34" s="730" t="str">
        <f t="shared" si="3"/>
        <v/>
      </c>
    </row>
    <row r="35" spans="1:21" x14ac:dyDescent="0.25">
      <c r="A35" s="36" t="str">
        <f>'0'!$A$4</f>
        <v>………………..</v>
      </c>
      <c r="B35" s="37">
        <f>'0'!$A$2</f>
        <v>46112</v>
      </c>
      <c r="C35" s="37" t="s">
        <v>1197</v>
      </c>
      <c r="D35" s="195"/>
      <c r="E35" s="23"/>
      <c r="F35" s="14"/>
      <c r="G35" s="22"/>
      <c r="H35" s="656"/>
      <c r="I35" s="656"/>
      <c r="J35" s="656"/>
      <c r="K35" s="23"/>
      <c r="L35" s="23"/>
      <c r="M35" s="23"/>
      <c r="N35" s="23"/>
      <c r="O35" s="23"/>
      <c r="P35" s="23"/>
      <c r="Q35" s="23"/>
      <c r="R35" s="23"/>
      <c r="S35" s="23"/>
      <c r="T35" s="550"/>
      <c r="U35" s="730" t="str">
        <f t="shared" si="3"/>
        <v/>
      </c>
    </row>
    <row r="36" spans="1:21" x14ac:dyDescent="0.25">
      <c r="A36" s="36" t="str">
        <f>'0'!$A$4</f>
        <v>………………..</v>
      </c>
      <c r="B36" s="37">
        <f>'0'!$A$2</f>
        <v>46112</v>
      </c>
      <c r="C36" s="37" t="s">
        <v>1197</v>
      </c>
      <c r="D36" s="195"/>
      <c r="E36" s="23"/>
      <c r="F36" s="14"/>
      <c r="G36" s="22"/>
      <c r="H36" s="656"/>
      <c r="I36" s="656"/>
      <c r="J36" s="656"/>
      <c r="K36" s="23"/>
      <c r="L36" s="23"/>
      <c r="M36" s="23"/>
      <c r="N36" s="23"/>
      <c r="O36" s="23"/>
      <c r="P36" s="23"/>
      <c r="Q36" s="23"/>
      <c r="R36" s="23"/>
      <c r="S36" s="23"/>
      <c r="T36" s="550"/>
      <c r="U36" s="730" t="str">
        <f t="shared" si="3"/>
        <v/>
      </c>
    </row>
    <row r="37" spans="1:21" x14ac:dyDescent="0.25">
      <c r="A37" s="36" t="str">
        <f>'0'!$A$4</f>
        <v>………………..</v>
      </c>
      <c r="B37" s="37">
        <f>'0'!$A$2</f>
        <v>46112</v>
      </c>
      <c r="C37" s="37" t="s">
        <v>1197</v>
      </c>
      <c r="D37" s="195"/>
      <c r="E37" s="23"/>
      <c r="F37" s="14"/>
      <c r="G37" s="22"/>
      <c r="H37" s="656"/>
      <c r="I37" s="656"/>
      <c r="J37" s="656"/>
      <c r="K37" s="23"/>
      <c r="L37" s="23"/>
      <c r="M37" s="23"/>
      <c r="N37" s="23"/>
      <c r="O37" s="23"/>
      <c r="P37" s="23"/>
      <c r="Q37" s="23"/>
      <c r="R37" s="23"/>
      <c r="S37" s="23"/>
      <c r="T37" s="550"/>
      <c r="U37" s="730" t="str">
        <f t="shared" si="3"/>
        <v/>
      </c>
    </row>
    <row r="38" spans="1:21" x14ac:dyDescent="0.25">
      <c r="A38" s="36" t="str">
        <f>'0'!$A$4</f>
        <v>………………..</v>
      </c>
      <c r="B38" s="37">
        <f>'0'!$A$2</f>
        <v>46112</v>
      </c>
      <c r="C38" s="37" t="s">
        <v>1197</v>
      </c>
      <c r="D38" s="195"/>
      <c r="E38" s="23"/>
      <c r="F38" s="14"/>
      <c r="G38" s="22"/>
      <c r="H38" s="656"/>
      <c r="I38" s="656"/>
      <c r="J38" s="656"/>
      <c r="K38" s="23"/>
      <c r="L38" s="23"/>
      <c r="M38" s="23"/>
      <c r="N38" s="23"/>
      <c r="O38" s="23"/>
      <c r="P38" s="23"/>
      <c r="Q38" s="23"/>
      <c r="R38" s="23"/>
      <c r="S38" s="23"/>
      <c r="T38" s="550"/>
      <c r="U38" s="730" t="str">
        <f t="shared" si="3"/>
        <v/>
      </c>
    </row>
    <row r="39" spans="1:21" x14ac:dyDescent="0.25">
      <c r="A39" s="36" t="str">
        <f>'0'!$A$4</f>
        <v>………………..</v>
      </c>
      <c r="B39" s="37">
        <f>'0'!$A$2</f>
        <v>46112</v>
      </c>
      <c r="C39" s="37" t="s">
        <v>1197</v>
      </c>
      <c r="D39" s="195"/>
      <c r="E39" s="23"/>
      <c r="F39" s="14"/>
      <c r="G39" s="22"/>
      <c r="H39" s="656"/>
      <c r="I39" s="656"/>
      <c r="J39" s="656"/>
      <c r="K39" s="23"/>
      <c r="L39" s="23"/>
      <c r="M39" s="23"/>
      <c r="N39" s="23"/>
      <c r="O39" s="23"/>
      <c r="P39" s="23"/>
      <c r="Q39" s="23"/>
      <c r="R39" s="23"/>
      <c r="S39" s="23"/>
      <c r="T39" s="550"/>
      <c r="U39" s="730" t="str">
        <f t="shared" si="3"/>
        <v/>
      </c>
    </row>
    <row r="40" spans="1:21" x14ac:dyDescent="0.25">
      <c r="A40" s="36" t="str">
        <f>'0'!$A$4</f>
        <v>………………..</v>
      </c>
      <c r="B40" s="37">
        <f>'0'!$A$2</f>
        <v>46112</v>
      </c>
      <c r="C40" s="37" t="s">
        <v>1197</v>
      </c>
      <c r="D40" s="195"/>
      <c r="E40" s="23"/>
      <c r="F40" s="14"/>
      <c r="G40" s="22"/>
      <c r="H40" s="656"/>
      <c r="I40" s="656"/>
      <c r="J40" s="656"/>
      <c r="K40" s="23"/>
      <c r="L40" s="23"/>
      <c r="M40" s="23"/>
      <c r="N40" s="23"/>
      <c r="O40" s="23"/>
      <c r="P40" s="23"/>
      <c r="Q40" s="23"/>
      <c r="R40" s="23"/>
      <c r="S40" s="23"/>
      <c r="T40" s="550"/>
      <c r="U40" s="730" t="str">
        <f t="shared" si="3"/>
        <v/>
      </c>
    </row>
    <row r="41" spans="1:21" x14ac:dyDescent="0.25">
      <c r="A41" s="36" t="str">
        <f>'0'!$A$4</f>
        <v>………………..</v>
      </c>
      <c r="B41" s="37">
        <f>'0'!$A$2</f>
        <v>46112</v>
      </c>
      <c r="C41" s="37" t="s">
        <v>1197</v>
      </c>
      <c r="D41" s="195"/>
      <c r="E41" s="23"/>
      <c r="F41" s="14"/>
      <c r="G41" s="22"/>
      <c r="H41" s="656"/>
      <c r="I41" s="656"/>
      <c r="J41" s="656"/>
      <c r="K41" s="23"/>
      <c r="L41" s="23"/>
      <c r="M41" s="23"/>
      <c r="N41" s="23"/>
      <c r="O41" s="23"/>
      <c r="P41" s="23"/>
      <c r="Q41" s="23"/>
      <c r="R41" s="23"/>
      <c r="S41" s="23"/>
      <c r="T41" s="550"/>
      <c r="U41" s="730" t="str">
        <f t="shared" si="3"/>
        <v/>
      </c>
    </row>
    <row r="42" spans="1:21" x14ac:dyDescent="0.25">
      <c r="A42" s="36" t="str">
        <f>'0'!$A$4</f>
        <v>………………..</v>
      </c>
      <c r="B42" s="37">
        <f>'0'!$A$2</f>
        <v>46112</v>
      </c>
      <c r="C42" s="37" t="s">
        <v>1197</v>
      </c>
      <c r="D42" s="195"/>
      <c r="E42" s="23"/>
      <c r="F42" s="14"/>
      <c r="G42" s="22"/>
      <c r="H42" s="656"/>
      <c r="I42" s="656"/>
      <c r="J42" s="656"/>
      <c r="K42" s="25"/>
      <c r="L42" s="25"/>
      <c r="M42" s="25"/>
      <c r="N42" s="25"/>
      <c r="O42" s="25"/>
      <c r="P42" s="25"/>
      <c r="Q42" s="25"/>
      <c r="R42" s="25"/>
      <c r="S42" s="25"/>
      <c r="T42" s="671"/>
      <c r="U42" s="730" t="str">
        <f t="shared" si="3"/>
        <v/>
      </c>
    </row>
    <row r="43" spans="1:21" x14ac:dyDescent="0.25">
      <c r="A43" s="36" t="str">
        <f>'0'!$A$4</f>
        <v>………………..</v>
      </c>
      <c r="B43" s="37">
        <f>'0'!$A$2</f>
        <v>46112</v>
      </c>
      <c r="C43" s="37" t="s">
        <v>1197</v>
      </c>
      <c r="D43" s="195"/>
      <c r="E43" s="23"/>
      <c r="F43" s="14"/>
      <c r="G43" s="22"/>
      <c r="H43" s="656"/>
      <c r="I43" s="656"/>
      <c r="J43" s="656"/>
      <c r="K43" s="25"/>
      <c r="L43" s="25"/>
      <c r="M43" s="25"/>
      <c r="N43" s="25"/>
      <c r="O43" s="25"/>
      <c r="P43" s="25"/>
      <c r="Q43" s="25"/>
      <c r="R43" s="25"/>
      <c r="S43" s="25"/>
      <c r="T43" s="671"/>
      <c r="U43" s="730" t="str">
        <f t="shared" si="3"/>
        <v/>
      </c>
    </row>
    <row r="44" spans="1:21" x14ac:dyDescent="0.25">
      <c r="A44" s="36" t="str">
        <f>'0'!$A$4</f>
        <v>………………..</v>
      </c>
      <c r="B44" s="37">
        <f>'0'!$A$2</f>
        <v>46112</v>
      </c>
      <c r="C44" s="37" t="s">
        <v>1197</v>
      </c>
      <c r="D44" s="195"/>
      <c r="E44" s="23"/>
      <c r="F44" s="14"/>
      <c r="G44" s="22"/>
      <c r="H44" s="656"/>
      <c r="I44" s="656"/>
      <c r="J44" s="656"/>
      <c r="K44" s="25"/>
      <c r="L44" s="25"/>
      <c r="M44" s="25"/>
      <c r="N44" s="25"/>
      <c r="O44" s="25"/>
      <c r="P44" s="25"/>
      <c r="Q44" s="25"/>
      <c r="R44" s="25"/>
      <c r="S44" s="25"/>
      <c r="T44" s="671"/>
      <c r="U44" s="730" t="str">
        <f t="shared" si="3"/>
        <v/>
      </c>
    </row>
    <row r="45" spans="1:21" x14ac:dyDescent="0.25">
      <c r="A45" s="36" t="str">
        <f>'0'!$A$4</f>
        <v>………………..</v>
      </c>
      <c r="B45" s="37">
        <f>'0'!$A$2</f>
        <v>46112</v>
      </c>
      <c r="C45" s="37" t="s">
        <v>1197</v>
      </c>
      <c r="D45" s="195"/>
      <c r="E45" s="23"/>
      <c r="F45" s="14"/>
      <c r="G45" s="22"/>
      <c r="H45" s="656"/>
      <c r="I45" s="656"/>
      <c r="J45" s="656"/>
      <c r="K45" s="25"/>
      <c r="L45" s="25"/>
      <c r="M45" s="25"/>
      <c r="N45" s="25"/>
      <c r="O45" s="25"/>
      <c r="P45" s="25"/>
      <c r="Q45" s="25"/>
      <c r="R45" s="25"/>
      <c r="S45" s="25"/>
      <c r="T45" s="671"/>
      <c r="U45" s="730" t="str">
        <f t="shared" si="3"/>
        <v/>
      </c>
    </row>
    <row r="46" spans="1:21" x14ac:dyDescent="0.25">
      <c r="A46" s="36" t="str">
        <f>'0'!$A$4</f>
        <v>………………..</v>
      </c>
      <c r="B46" s="37">
        <f>'0'!$A$2</f>
        <v>46112</v>
      </c>
      <c r="C46" s="37" t="s">
        <v>1197</v>
      </c>
      <c r="D46" s="195"/>
      <c r="E46" s="23"/>
      <c r="F46" s="14"/>
      <c r="G46" s="22"/>
      <c r="H46" s="656"/>
      <c r="I46" s="656"/>
      <c r="J46" s="656"/>
      <c r="K46" s="25"/>
      <c r="L46" s="25"/>
      <c r="M46" s="25"/>
      <c r="N46" s="25"/>
      <c r="O46" s="25"/>
      <c r="P46" s="25"/>
      <c r="Q46" s="25"/>
      <c r="R46" s="25"/>
      <c r="S46" s="25"/>
      <c r="T46" s="671"/>
      <c r="U46" s="730" t="str">
        <f t="shared" si="3"/>
        <v/>
      </c>
    </row>
    <row r="47" spans="1:21" x14ac:dyDescent="0.25">
      <c r="A47" s="36" t="str">
        <f>'0'!$A$4</f>
        <v>………………..</v>
      </c>
      <c r="B47" s="37">
        <f>'0'!$A$2</f>
        <v>46112</v>
      </c>
      <c r="C47" s="37" t="s">
        <v>1197</v>
      </c>
      <c r="D47" s="195"/>
      <c r="E47" s="23"/>
      <c r="F47" s="14"/>
      <c r="G47" s="22"/>
      <c r="H47" s="656"/>
      <c r="I47" s="656"/>
      <c r="J47" s="656"/>
      <c r="K47" s="25"/>
      <c r="L47" s="25"/>
      <c r="M47" s="25"/>
      <c r="N47" s="25"/>
      <c r="O47" s="25"/>
      <c r="P47" s="25"/>
      <c r="Q47" s="25"/>
      <c r="R47" s="25"/>
      <c r="S47" s="25"/>
      <c r="T47" s="671"/>
      <c r="U47" s="730" t="str">
        <f t="shared" si="3"/>
        <v/>
      </c>
    </row>
    <row r="48" spans="1:21" x14ac:dyDescent="0.25">
      <c r="A48" s="36" t="str">
        <f>'0'!$A$4</f>
        <v>………………..</v>
      </c>
      <c r="B48" s="37">
        <f>'0'!$A$2</f>
        <v>46112</v>
      </c>
      <c r="C48" s="37" t="s">
        <v>1197</v>
      </c>
      <c r="D48" s="195"/>
      <c r="E48" s="23"/>
      <c r="F48" s="14"/>
      <c r="G48" s="22"/>
      <c r="H48" s="656"/>
      <c r="I48" s="656"/>
      <c r="J48" s="656"/>
      <c r="K48" s="25"/>
      <c r="L48" s="25"/>
      <c r="M48" s="25"/>
      <c r="N48" s="25"/>
      <c r="O48" s="25"/>
      <c r="P48" s="25"/>
      <c r="Q48" s="25"/>
      <c r="R48" s="25"/>
      <c r="S48" s="25"/>
      <c r="T48" s="671"/>
      <c r="U48" s="730" t="str">
        <f t="shared" si="3"/>
        <v/>
      </c>
    </row>
    <row r="49" spans="1:21" x14ac:dyDescent="0.25">
      <c r="A49" s="36" t="str">
        <f>'0'!$A$4</f>
        <v>………………..</v>
      </c>
      <c r="B49" s="37">
        <f>'0'!$A$2</f>
        <v>46112</v>
      </c>
      <c r="C49" s="37" t="s">
        <v>1197</v>
      </c>
      <c r="D49" s="195"/>
      <c r="E49" s="23"/>
      <c r="F49" s="14"/>
      <c r="G49" s="22"/>
      <c r="H49" s="656"/>
      <c r="I49" s="656"/>
      <c r="J49" s="656"/>
      <c r="K49" s="25"/>
      <c r="L49" s="25"/>
      <c r="M49" s="25"/>
      <c r="N49" s="25"/>
      <c r="O49" s="25"/>
      <c r="P49" s="25"/>
      <c r="Q49" s="25"/>
      <c r="R49" s="25"/>
      <c r="S49" s="25"/>
      <c r="T49" s="671"/>
      <c r="U49" s="730" t="str">
        <f t="shared" si="3"/>
        <v/>
      </c>
    </row>
    <row r="50" spans="1:21" x14ac:dyDescent="0.25">
      <c r="A50" s="36" t="str">
        <f>'0'!$A$4</f>
        <v>………………..</v>
      </c>
      <c r="B50" s="37">
        <f>'0'!$A$2</f>
        <v>46112</v>
      </c>
      <c r="C50" s="37" t="s">
        <v>1197</v>
      </c>
      <c r="D50" s="195"/>
      <c r="E50" s="23"/>
      <c r="F50" s="14"/>
      <c r="G50" s="22"/>
      <c r="H50" s="656"/>
      <c r="I50" s="656"/>
      <c r="J50" s="656"/>
      <c r="K50" s="25"/>
      <c r="L50" s="25"/>
      <c r="M50" s="25"/>
      <c r="N50" s="25"/>
      <c r="O50" s="25"/>
      <c r="P50" s="25"/>
      <c r="Q50" s="25"/>
      <c r="R50" s="25"/>
      <c r="S50" s="25"/>
      <c r="T50" s="671"/>
      <c r="U50" s="730" t="str">
        <f t="shared" si="3"/>
        <v/>
      </c>
    </row>
    <row r="51" spans="1:21" x14ac:dyDescent="0.25">
      <c r="A51" s="36" t="str">
        <f>'0'!$A$4</f>
        <v>………………..</v>
      </c>
      <c r="B51" s="37">
        <f>'0'!$A$2</f>
        <v>46112</v>
      </c>
      <c r="C51" s="37" t="s">
        <v>1197</v>
      </c>
      <c r="D51" s="195"/>
      <c r="E51" s="23"/>
      <c r="F51" s="14"/>
      <c r="G51" s="22"/>
      <c r="H51" s="656"/>
      <c r="I51" s="656"/>
      <c r="J51" s="656"/>
      <c r="K51" s="25"/>
      <c r="L51" s="25"/>
      <c r="M51" s="25"/>
      <c r="N51" s="25"/>
      <c r="O51" s="25"/>
      <c r="P51" s="25"/>
      <c r="Q51" s="25"/>
      <c r="R51" s="25"/>
      <c r="S51" s="25"/>
      <c r="T51" s="671"/>
      <c r="U51" s="730" t="str">
        <f t="shared" si="3"/>
        <v/>
      </c>
    </row>
    <row r="52" spans="1:21" x14ac:dyDescent="0.25">
      <c r="A52" s="36" t="str">
        <f>'0'!$A$4</f>
        <v>………………..</v>
      </c>
      <c r="B52" s="37">
        <f>'0'!$A$2</f>
        <v>46112</v>
      </c>
      <c r="C52" s="37" t="s">
        <v>1197</v>
      </c>
      <c r="D52" s="195"/>
      <c r="E52" s="23"/>
      <c r="F52" s="14"/>
      <c r="G52" s="22"/>
      <c r="H52" s="656"/>
      <c r="I52" s="656"/>
      <c r="J52" s="656"/>
      <c r="K52" s="25"/>
      <c r="L52" s="25"/>
      <c r="M52" s="25"/>
      <c r="N52" s="25"/>
      <c r="O52" s="25"/>
      <c r="P52" s="25"/>
      <c r="Q52" s="25"/>
      <c r="R52" s="25"/>
      <c r="S52" s="25"/>
      <c r="T52" s="671"/>
      <c r="U52" s="730" t="str">
        <f t="shared" si="3"/>
        <v/>
      </c>
    </row>
    <row r="53" spans="1:21" x14ac:dyDescent="0.25">
      <c r="A53" s="36" t="str">
        <f>'0'!$A$4</f>
        <v>………………..</v>
      </c>
      <c r="B53" s="37">
        <f>'0'!$A$2</f>
        <v>46112</v>
      </c>
      <c r="C53" s="37" t="s">
        <v>1197</v>
      </c>
      <c r="D53" s="195"/>
      <c r="E53" s="23"/>
      <c r="F53" s="14"/>
      <c r="G53" s="22"/>
      <c r="H53" s="656"/>
      <c r="I53" s="656"/>
      <c r="J53" s="656"/>
      <c r="K53" s="25"/>
      <c r="L53" s="25"/>
      <c r="M53" s="25"/>
      <c r="N53" s="25"/>
      <c r="O53" s="25"/>
      <c r="P53" s="25"/>
      <c r="Q53" s="25"/>
      <c r="R53" s="25"/>
      <c r="S53" s="25"/>
      <c r="T53" s="671"/>
      <c r="U53" s="730" t="str">
        <f t="shared" si="3"/>
        <v/>
      </c>
    </row>
    <row r="54" spans="1:21" x14ac:dyDescent="0.25">
      <c r="A54" s="36" t="str">
        <f>'0'!$A$4</f>
        <v>………………..</v>
      </c>
      <c r="B54" s="37">
        <f>'0'!$A$2</f>
        <v>46112</v>
      </c>
      <c r="C54" s="37" t="s">
        <v>1197</v>
      </c>
      <c r="D54" s="195"/>
      <c r="E54" s="23"/>
      <c r="F54" s="14"/>
      <c r="G54" s="22"/>
      <c r="H54" s="656"/>
      <c r="I54" s="656"/>
      <c r="J54" s="656"/>
      <c r="K54" s="25"/>
      <c r="L54" s="25"/>
      <c r="M54" s="25"/>
      <c r="N54" s="25"/>
      <c r="O54" s="25"/>
      <c r="P54" s="25"/>
      <c r="Q54" s="25"/>
      <c r="R54" s="25"/>
      <c r="S54" s="25"/>
      <c r="T54" s="671"/>
      <c r="U54" s="730" t="str">
        <f t="shared" si="3"/>
        <v/>
      </c>
    </row>
    <row r="55" spans="1:21" x14ac:dyDescent="0.25">
      <c r="A55" s="36" t="str">
        <f>'0'!$A$4</f>
        <v>………………..</v>
      </c>
      <c r="B55" s="37">
        <f>'0'!$A$2</f>
        <v>46112</v>
      </c>
      <c r="C55" s="37" t="s">
        <v>1197</v>
      </c>
      <c r="D55" s="195"/>
      <c r="E55" s="23"/>
      <c r="F55" s="14"/>
      <c r="G55" s="22"/>
      <c r="H55" s="656"/>
      <c r="I55" s="656"/>
      <c r="J55" s="656"/>
      <c r="K55" s="25"/>
      <c r="L55" s="25"/>
      <c r="M55" s="25"/>
      <c r="N55" s="25"/>
      <c r="O55" s="25"/>
      <c r="P55" s="25"/>
      <c r="Q55" s="25"/>
      <c r="R55" s="25"/>
      <c r="S55" s="25"/>
      <c r="T55" s="671"/>
      <c r="U55" s="730" t="str">
        <f t="shared" si="3"/>
        <v/>
      </c>
    </row>
    <row r="56" spans="1:21" x14ac:dyDescent="0.25">
      <c r="A56" s="36" t="str">
        <f>'0'!$A$4</f>
        <v>………………..</v>
      </c>
      <c r="B56" s="37">
        <f>'0'!$A$2</f>
        <v>46112</v>
      </c>
      <c r="C56" s="37" t="s">
        <v>1197</v>
      </c>
      <c r="D56" s="195"/>
      <c r="E56" s="23"/>
      <c r="F56" s="14"/>
      <c r="G56" s="22"/>
      <c r="H56" s="656"/>
      <c r="I56" s="656"/>
      <c r="J56" s="656"/>
      <c r="K56" s="25"/>
      <c r="L56" s="25"/>
      <c r="M56" s="25"/>
      <c r="N56" s="25"/>
      <c r="O56" s="25"/>
      <c r="P56" s="25"/>
      <c r="Q56" s="25"/>
      <c r="R56" s="25"/>
      <c r="S56" s="25"/>
      <c r="T56" s="671"/>
      <c r="U56" s="730" t="str">
        <f t="shared" si="3"/>
        <v/>
      </c>
    </row>
    <row r="57" spans="1:21" x14ac:dyDescent="0.25">
      <c r="A57" s="36" t="str">
        <f>'0'!$A$4</f>
        <v>………………..</v>
      </c>
      <c r="B57" s="37">
        <f>'0'!$A$2</f>
        <v>46112</v>
      </c>
      <c r="C57" s="37" t="s">
        <v>1197</v>
      </c>
      <c r="D57" s="195"/>
      <c r="E57" s="23"/>
      <c r="F57" s="14"/>
      <c r="G57" s="22"/>
      <c r="H57" s="656"/>
      <c r="I57" s="656"/>
      <c r="J57" s="656"/>
      <c r="K57" s="25"/>
      <c r="L57" s="25"/>
      <c r="M57" s="25"/>
      <c r="N57" s="25"/>
      <c r="O57" s="25"/>
      <c r="P57" s="25"/>
      <c r="Q57" s="25"/>
      <c r="R57" s="25"/>
      <c r="S57" s="25"/>
      <c r="T57" s="671"/>
      <c r="U57" s="730" t="str">
        <f t="shared" si="3"/>
        <v/>
      </c>
    </row>
    <row r="58" spans="1:21" x14ac:dyDescent="0.25">
      <c r="A58" s="36" t="str">
        <f>'0'!$A$4</f>
        <v>………………..</v>
      </c>
      <c r="B58" s="37">
        <f>'0'!$A$2</f>
        <v>46112</v>
      </c>
      <c r="C58" s="37" t="s">
        <v>1197</v>
      </c>
      <c r="D58" s="195"/>
      <c r="E58" s="23"/>
      <c r="F58" s="14"/>
      <c r="G58" s="22"/>
      <c r="H58" s="656"/>
      <c r="I58" s="656"/>
      <c r="J58" s="656"/>
      <c r="K58" s="25"/>
      <c r="L58" s="25"/>
      <c r="M58" s="25"/>
      <c r="N58" s="25"/>
      <c r="O58" s="25"/>
      <c r="P58" s="25"/>
      <c r="Q58" s="25"/>
      <c r="R58" s="25"/>
      <c r="S58" s="25"/>
      <c r="T58" s="671"/>
      <c r="U58" s="730" t="str">
        <f t="shared" si="3"/>
        <v/>
      </c>
    </row>
    <row r="59" spans="1:21" x14ac:dyDescent="0.25">
      <c r="A59" s="36" t="str">
        <f>'0'!$A$4</f>
        <v>………………..</v>
      </c>
      <c r="B59" s="37">
        <f>'0'!$A$2</f>
        <v>46112</v>
      </c>
      <c r="C59" s="37" t="s">
        <v>1197</v>
      </c>
      <c r="D59" s="195"/>
      <c r="E59" s="23"/>
      <c r="F59" s="14"/>
      <c r="G59" s="22"/>
      <c r="H59" s="656"/>
      <c r="I59" s="656"/>
      <c r="J59" s="656"/>
      <c r="K59" s="25"/>
      <c r="L59" s="25"/>
      <c r="M59" s="25"/>
      <c r="N59" s="25"/>
      <c r="O59" s="25"/>
      <c r="P59" s="25"/>
      <c r="Q59" s="25"/>
      <c r="R59" s="25"/>
      <c r="S59" s="25"/>
      <c r="T59" s="671"/>
      <c r="U59" s="730" t="str">
        <f t="shared" si="3"/>
        <v/>
      </c>
    </row>
    <row r="60" spans="1:21" x14ac:dyDescent="0.25">
      <c r="A60" s="36" t="str">
        <f>'0'!$A$4</f>
        <v>………………..</v>
      </c>
      <c r="B60" s="37">
        <f>'0'!$A$2</f>
        <v>46112</v>
      </c>
      <c r="C60" s="37" t="s">
        <v>1197</v>
      </c>
      <c r="D60" s="195"/>
      <c r="E60" s="23"/>
      <c r="F60" s="14"/>
      <c r="G60" s="22"/>
      <c r="H60" s="656"/>
      <c r="I60" s="656"/>
      <c r="J60" s="656"/>
      <c r="K60" s="25"/>
      <c r="L60" s="25"/>
      <c r="M60" s="25"/>
      <c r="N60" s="25"/>
      <c r="O60" s="25"/>
      <c r="P60" s="25"/>
      <c r="Q60" s="25"/>
      <c r="R60" s="25"/>
      <c r="S60" s="25"/>
      <c r="T60" s="671"/>
      <c r="U60" s="730" t="str">
        <f t="shared" si="3"/>
        <v/>
      </c>
    </row>
    <row r="61" spans="1:21" x14ac:dyDescent="0.25">
      <c r="A61" s="36" t="str">
        <f>'0'!$A$4</f>
        <v>………………..</v>
      </c>
      <c r="B61" s="37">
        <f>'0'!$A$2</f>
        <v>46112</v>
      </c>
      <c r="C61" s="37" t="s">
        <v>1197</v>
      </c>
      <c r="D61" s="195"/>
      <c r="E61" s="23"/>
      <c r="F61" s="14"/>
      <c r="G61" s="22"/>
      <c r="H61" s="656"/>
      <c r="I61" s="656"/>
      <c r="J61" s="656"/>
      <c r="K61" s="25"/>
      <c r="L61" s="25"/>
      <c r="M61" s="25"/>
      <c r="N61" s="25"/>
      <c r="O61" s="25"/>
      <c r="P61" s="25"/>
      <c r="Q61" s="25"/>
      <c r="R61" s="25"/>
      <c r="S61" s="25"/>
      <c r="T61" s="671"/>
      <c r="U61" s="730" t="str">
        <f t="shared" si="3"/>
        <v/>
      </c>
    </row>
    <row r="62" spans="1:21" x14ac:dyDescent="0.25">
      <c r="A62" s="36" t="str">
        <f>'0'!$A$4</f>
        <v>………………..</v>
      </c>
      <c r="B62" s="37">
        <f>'0'!$A$2</f>
        <v>46112</v>
      </c>
      <c r="C62" s="37" t="s">
        <v>1197</v>
      </c>
      <c r="D62" s="195"/>
      <c r="E62" s="23"/>
      <c r="F62" s="14"/>
      <c r="G62" s="22"/>
      <c r="H62" s="656"/>
      <c r="I62" s="656"/>
      <c r="J62" s="656"/>
      <c r="K62" s="25"/>
      <c r="L62" s="25"/>
      <c r="M62" s="25"/>
      <c r="N62" s="25"/>
      <c r="O62" s="25"/>
      <c r="P62" s="25"/>
      <c r="Q62" s="25"/>
      <c r="R62" s="25"/>
      <c r="S62" s="25"/>
      <c r="T62" s="671"/>
      <c r="U62" s="730" t="str">
        <f t="shared" si="3"/>
        <v/>
      </c>
    </row>
    <row r="63" spans="1:21" x14ac:dyDescent="0.25">
      <c r="A63" s="36" t="str">
        <f>'0'!$A$4</f>
        <v>………………..</v>
      </c>
      <c r="B63" s="37">
        <f>'0'!$A$2</f>
        <v>46112</v>
      </c>
      <c r="C63" s="37" t="s">
        <v>1197</v>
      </c>
      <c r="D63" s="195"/>
      <c r="E63" s="23"/>
      <c r="F63" s="14"/>
      <c r="G63" s="22"/>
      <c r="H63" s="656"/>
      <c r="I63" s="656"/>
      <c r="J63" s="656"/>
      <c r="K63" s="25"/>
      <c r="L63" s="25"/>
      <c r="M63" s="25"/>
      <c r="N63" s="25"/>
      <c r="O63" s="25"/>
      <c r="P63" s="25"/>
      <c r="Q63" s="25"/>
      <c r="R63" s="25"/>
      <c r="S63" s="25"/>
      <c r="T63" s="671"/>
      <c r="U63" s="730" t="str">
        <f t="shared" si="3"/>
        <v/>
      </c>
    </row>
    <row r="64" spans="1:21" x14ac:dyDescent="0.25">
      <c r="A64" s="36" t="str">
        <f>'0'!$A$4</f>
        <v>………………..</v>
      </c>
      <c r="B64" s="37">
        <f>'0'!$A$2</f>
        <v>46112</v>
      </c>
      <c r="C64" s="37" t="s">
        <v>1197</v>
      </c>
      <c r="D64" s="195"/>
      <c r="E64" s="23"/>
      <c r="F64" s="14"/>
      <c r="G64" s="22"/>
      <c r="H64" s="656"/>
      <c r="I64" s="656"/>
      <c r="J64" s="656"/>
      <c r="K64" s="25"/>
      <c r="L64" s="25"/>
      <c r="M64" s="25"/>
      <c r="N64" s="25"/>
      <c r="O64" s="25"/>
      <c r="P64" s="25"/>
      <c r="Q64" s="25"/>
      <c r="R64" s="25"/>
      <c r="S64" s="25"/>
      <c r="T64" s="671"/>
      <c r="U64" s="730" t="str">
        <f t="shared" si="3"/>
        <v/>
      </c>
    </row>
    <row r="65" spans="1:21" x14ac:dyDescent="0.25">
      <c r="A65" s="36" t="str">
        <f>'0'!$A$4</f>
        <v>………………..</v>
      </c>
      <c r="B65" s="37">
        <f>'0'!$A$2</f>
        <v>46112</v>
      </c>
      <c r="C65" s="37" t="s">
        <v>1197</v>
      </c>
      <c r="D65" s="195"/>
      <c r="E65" s="23"/>
      <c r="F65" s="14"/>
      <c r="G65" s="22"/>
      <c r="H65" s="656"/>
      <c r="I65" s="656"/>
      <c r="J65" s="656"/>
      <c r="K65" s="25"/>
      <c r="L65" s="25"/>
      <c r="M65" s="25"/>
      <c r="N65" s="25"/>
      <c r="O65" s="25"/>
      <c r="P65" s="25"/>
      <c r="Q65" s="25"/>
      <c r="R65" s="25"/>
      <c r="S65" s="25"/>
      <c r="T65" s="671"/>
      <c r="U65" s="730" t="str">
        <f t="shared" si="3"/>
        <v/>
      </c>
    </row>
    <row r="66" spans="1:21" x14ac:dyDescent="0.25">
      <c r="A66" s="36" t="str">
        <f>'0'!$A$4</f>
        <v>………………..</v>
      </c>
      <c r="B66" s="37">
        <f>'0'!$A$2</f>
        <v>46112</v>
      </c>
      <c r="C66" s="37" t="s">
        <v>1197</v>
      </c>
      <c r="D66" s="195"/>
      <c r="E66" s="23"/>
      <c r="F66" s="14"/>
      <c r="G66" s="22"/>
      <c r="H66" s="656"/>
      <c r="I66" s="656"/>
      <c r="J66" s="656"/>
      <c r="K66" s="25"/>
      <c r="L66" s="25"/>
      <c r="M66" s="25"/>
      <c r="N66" s="25"/>
      <c r="O66" s="25"/>
      <c r="P66" s="25"/>
      <c r="Q66" s="25"/>
      <c r="R66" s="25"/>
      <c r="S66" s="25"/>
      <c r="T66" s="671"/>
      <c r="U66" s="730" t="str">
        <f t="shared" si="3"/>
        <v/>
      </c>
    </row>
    <row r="67" spans="1:21" x14ac:dyDescent="0.25">
      <c r="A67" s="36" t="str">
        <f>'0'!$A$4</f>
        <v>………………..</v>
      </c>
      <c r="B67" s="37">
        <f>'0'!$A$2</f>
        <v>46112</v>
      </c>
      <c r="C67" s="37" t="s">
        <v>1197</v>
      </c>
      <c r="D67" s="195"/>
      <c r="E67" s="23"/>
      <c r="F67" s="14"/>
      <c r="G67" s="22"/>
      <c r="H67" s="656"/>
      <c r="I67" s="656"/>
      <c r="J67" s="656"/>
      <c r="K67" s="25"/>
      <c r="L67" s="25"/>
      <c r="M67" s="25"/>
      <c r="N67" s="25"/>
      <c r="O67" s="25"/>
      <c r="P67" s="25"/>
      <c r="Q67" s="25"/>
      <c r="R67" s="25"/>
      <c r="S67" s="25"/>
      <c r="T67" s="671"/>
      <c r="U67" s="730" t="str">
        <f t="shared" si="3"/>
        <v/>
      </c>
    </row>
    <row r="68" spans="1:21" x14ac:dyDescent="0.25">
      <c r="A68" s="36" t="str">
        <f>'0'!$A$4</f>
        <v>………………..</v>
      </c>
      <c r="B68" s="37">
        <f>'0'!$A$2</f>
        <v>46112</v>
      </c>
      <c r="C68" s="37" t="s">
        <v>1197</v>
      </c>
      <c r="D68" s="195"/>
      <c r="E68" s="23"/>
      <c r="F68" s="14"/>
      <c r="G68" s="22"/>
      <c r="H68" s="656"/>
      <c r="I68" s="656"/>
      <c r="J68" s="656"/>
      <c r="K68" s="25"/>
      <c r="L68" s="25"/>
      <c r="M68" s="25"/>
      <c r="N68" s="25"/>
      <c r="O68" s="25"/>
      <c r="P68" s="25"/>
      <c r="Q68" s="25"/>
      <c r="R68" s="25"/>
      <c r="S68" s="25"/>
      <c r="T68" s="671"/>
      <c r="U68" s="730" t="str">
        <f t="shared" si="3"/>
        <v/>
      </c>
    </row>
    <row r="69" spans="1:21" x14ac:dyDescent="0.25">
      <c r="A69" s="36" t="str">
        <f>'0'!$A$4</f>
        <v>………………..</v>
      </c>
      <c r="B69" s="37">
        <f>'0'!$A$2</f>
        <v>46112</v>
      </c>
      <c r="C69" s="37" t="s">
        <v>1197</v>
      </c>
      <c r="D69" s="195"/>
      <c r="E69" s="23"/>
      <c r="F69" s="14"/>
      <c r="G69" s="22"/>
      <c r="H69" s="656"/>
      <c r="I69" s="656"/>
      <c r="J69" s="656"/>
      <c r="K69" s="25"/>
      <c r="L69" s="25"/>
      <c r="M69" s="25"/>
      <c r="N69" s="25"/>
      <c r="O69" s="25"/>
      <c r="P69" s="25"/>
      <c r="Q69" s="25"/>
      <c r="R69" s="25"/>
      <c r="S69" s="25"/>
      <c r="T69" s="671"/>
      <c r="U69" s="730" t="str">
        <f t="shared" si="3"/>
        <v/>
      </c>
    </row>
    <row r="70" spans="1:21" x14ac:dyDescent="0.25">
      <c r="A70" s="36" t="str">
        <f>'0'!$A$4</f>
        <v>………………..</v>
      </c>
      <c r="B70" s="37">
        <f>'0'!$A$2</f>
        <v>46112</v>
      </c>
      <c r="C70" s="37" t="s">
        <v>1197</v>
      </c>
      <c r="D70" s="195"/>
      <c r="E70" s="23"/>
      <c r="F70" s="14"/>
      <c r="G70" s="22"/>
      <c r="H70" s="656"/>
      <c r="I70" s="656"/>
      <c r="J70" s="656"/>
      <c r="K70" s="25"/>
      <c r="L70" s="25"/>
      <c r="M70" s="25"/>
      <c r="N70" s="25"/>
      <c r="O70" s="25"/>
      <c r="P70" s="25"/>
      <c r="Q70" s="25"/>
      <c r="R70" s="25"/>
      <c r="S70" s="25"/>
      <c r="T70" s="671"/>
      <c r="U70" s="730" t="str">
        <f t="shared" si="3"/>
        <v/>
      </c>
    </row>
    <row r="71" spans="1:21" x14ac:dyDescent="0.25">
      <c r="A71" s="36" t="str">
        <f>'0'!$A$4</f>
        <v>………………..</v>
      </c>
      <c r="B71" s="37">
        <f>'0'!$A$2</f>
        <v>46112</v>
      </c>
      <c r="C71" s="37" t="s">
        <v>1197</v>
      </c>
      <c r="D71" s="195"/>
      <c r="E71" s="23"/>
      <c r="F71" s="14"/>
      <c r="G71" s="22"/>
      <c r="H71" s="656"/>
      <c r="I71" s="656"/>
      <c r="J71" s="656"/>
      <c r="K71" s="25"/>
      <c r="L71" s="25"/>
      <c r="M71" s="25"/>
      <c r="N71" s="25"/>
      <c r="O71" s="25"/>
      <c r="P71" s="25"/>
      <c r="Q71" s="25"/>
      <c r="R71" s="25"/>
      <c r="S71" s="25"/>
      <c r="T71" s="671"/>
      <c r="U71" s="730" t="str">
        <f t="shared" si="3"/>
        <v/>
      </c>
    </row>
    <row r="72" spans="1:21" x14ac:dyDescent="0.25">
      <c r="A72" s="36" t="str">
        <f>'0'!$A$4</f>
        <v>………………..</v>
      </c>
      <c r="B72" s="37">
        <f>'0'!$A$2</f>
        <v>46112</v>
      </c>
      <c r="C72" s="37" t="s">
        <v>1197</v>
      </c>
      <c r="D72" s="195"/>
      <c r="E72" s="23"/>
      <c r="F72" s="14"/>
      <c r="G72" s="22"/>
      <c r="H72" s="656"/>
      <c r="I72" s="656"/>
      <c r="J72" s="656"/>
      <c r="K72" s="25"/>
      <c r="L72" s="25"/>
      <c r="M72" s="25"/>
      <c r="N72" s="25"/>
      <c r="O72" s="25"/>
      <c r="P72" s="25"/>
      <c r="Q72" s="25"/>
      <c r="R72" s="25"/>
      <c r="S72" s="25"/>
      <c r="T72" s="671"/>
      <c r="U72" s="730" t="str">
        <f t="shared" si="3"/>
        <v/>
      </c>
    </row>
    <row r="73" spans="1:21" x14ac:dyDescent="0.25">
      <c r="A73" s="36" t="str">
        <f>'0'!$A$4</f>
        <v>………………..</v>
      </c>
      <c r="B73" s="37">
        <f>'0'!$A$2</f>
        <v>46112</v>
      </c>
      <c r="C73" s="37" t="s">
        <v>1197</v>
      </c>
      <c r="D73" s="195"/>
      <c r="E73" s="23"/>
      <c r="F73" s="14"/>
      <c r="G73" s="22"/>
      <c r="H73" s="656"/>
      <c r="I73" s="656"/>
      <c r="J73" s="656"/>
      <c r="K73" s="25"/>
      <c r="L73" s="25"/>
      <c r="M73" s="25"/>
      <c r="N73" s="25"/>
      <c r="O73" s="25"/>
      <c r="P73" s="25"/>
      <c r="Q73" s="25"/>
      <c r="R73" s="25"/>
      <c r="S73" s="25"/>
      <c r="T73" s="671"/>
      <c r="U73" s="730" t="str">
        <f t="shared" si="3"/>
        <v/>
      </c>
    </row>
    <row r="74" spans="1:21" x14ac:dyDescent="0.25">
      <c r="A74" s="36" t="str">
        <f>'0'!$A$4</f>
        <v>………………..</v>
      </c>
      <c r="B74" s="37">
        <f>'0'!$A$2</f>
        <v>46112</v>
      </c>
      <c r="C74" s="37" t="s">
        <v>1197</v>
      </c>
      <c r="D74" s="195"/>
      <c r="E74" s="23"/>
      <c r="F74" s="14"/>
      <c r="G74" s="22"/>
      <c r="H74" s="656"/>
      <c r="I74" s="656"/>
      <c r="J74" s="656"/>
      <c r="K74" s="25"/>
      <c r="L74" s="25"/>
      <c r="M74" s="25"/>
      <c r="N74" s="25"/>
      <c r="O74" s="25"/>
      <c r="P74" s="25"/>
      <c r="Q74" s="25"/>
      <c r="R74" s="25"/>
      <c r="S74" s="25"/>
      <c r="T74" s="671"/>
      <c r="U74" s="730" t="str">
        <f t="shared" si="3"/>
        <v/>
      </c>
    </row>
    <row r="75" spans="1:21" x14ac:dyDescent="0.25">
      <c r="A75" s="36" t="str">
        <f>'0'!$A$4</f>
        <v>………………..</v>
      </c>
      <c r="B75" s="37">
        <f>'0'!$A$2</f>
        <v>46112</v>
      </c>
      <c r="C75" s="37" t="s">
        <v>1197</v>
      </c>
      <c r="D75" s="195"/>
      <c r="E75" s="23"/>
      <c r="F75" s="14"/>
      <c r="G75" s="22"/>
      <c r="H75" s="656"/>
      <c r="I75" s="656"/>
      <c r="J75" s="656"/>
      <c r="K75" s="25"/>
      <c r="L75" s="25"/>
      <c r="M75" s="25"/>
      <c r="N75" s="25"/>
      <c r="O75" s="25"/>
      <c r="P75" s="25"/>
      <c r="Q75" s="25"/>
      <c r="R75" s="25"/>
      <c r="S75" s="25"/>
      <c r="T75" s="671"/>
      <c r="U75" s="730" t="str">
        <f t="shared" ref="U75:U138" si="4">IF(COUNTBLANK(D75:S75)=16,"",IF(D75="999999999","",IF(ISNUMBER(VALUE(D75)),IF(LEN(D75)&lt;&gt;9,"Въведеното ЕИК е твърде късо или твърде дълго",IF(OR(MOD(MID(D75,1,1)*1+MID(D75,2,1)*2+MID(D75,3,1)*3+MID(D75,4,1)*4+MID(D75,5,1)*5+MID(D75,6,1)*6+MID(D75,7,1)*7+MID(D75,8,1)*8,11)-MID(D75,9,1)=0,AND(MOD(MID(D75,1,1)*3+MID(D75,2,1)*4+MID(D75,3,1)*5+MID(D75,4,1)*6+MID(D75,5,1)*7+MID(D75,6,1)*8+MID(D75,7,1)*9+MID(D75,8,1)*10,11)=10,MID(D75,9,1)*1=0),MOD(MID(D75,1,1)*3+MID(D75,2,1)*4+MID(D75,3,1)*5+MID(D75,4,1)*6+MID(D75,5,1)*7+MID(D75,6,1)*8+MID(D75,7,1)*9+MID(D75,8,1)*10,11)-MID(D75,9,1)=0),"","Въведеното ЕИК е невалидно")),"Въведеното ЕИК съдържа непозволени символи")))</f>
        <v/>
      </c>
    </row>
    <row r="76" spans="1:21" x14ac:dyDescent="0.25">
      <c r="A76" s="36" t="str">
        <f>'0'!$A$4</f>
        <v>………………..</v>
      </c>
      <c r="B76" s="37">
        <f>'0'!$A$2</f>
        <v>46112</v>
      </c>
      <c r="C76" s="37" t="s">
        <v>1197</v>
      </c>
      <c r="D76" s="195"/>
      <c r="E76" s="23"/>
      <c r="F76" s="14"/>
      <c r="G76" s="22"/>
      <c r="H76" s="656"/>
      <c r="I76" s="656"/>
      <c r="J76" s="656"/>
      <c r="K76" s="25"/>
      <c r="L76" s="25"/>
      <c r="M76" s="25"/>
      <c r="N76" s="25"/>
      <c r="O76" s="25"/>
      <c r="P76" s="25"/>
      <c r="Q76" s="25"/>
      <c r="R76" s="25"/>
      <c r="S76" s="25"/>
      <c r="T76" s="671"/>
      <c r="U76" s="730" t="str">
        <f t="shared" si="4"/>
        <v/>
      </c>
    </row>
    <row r="77" spans="1:21" x14ac:dyDescent="0.25">
      <c r="A77" s="36" t="str">
        <f>'0'!$A$4</f>
        <v>………………..</v>
      </c>
      <c r="B77" s="37">
        <f>'0'!$A$2</f>
        <v>46112</v>
      </c>
      <c r="C77" s="37" t="s">
        <v>1197</v>
      </c>
      <c r="D77" s="195"/>
      <c r="E77" s="23"/>
      <c r="F77" s="14"/>
      <c r="G77" s="22"/>
      <c r="H77" s="656"/>
      <c r="I77" s="656"/>
      <c r="J77" s="656"/>
      <c r="K77" s="25"/>
      <c r="L77" s="25"/>
      <c r="M77" s="25"/>
      <c r="N77" s="25"/>
      <c r="O77" s="25"/>
      <c r="P77" s="25"/>
      <c r="Q77" s="25"/>
      <c r="R77" s="25"/>
      <c r="S77" s="25"/>
      <c r="T77" s="671"/>
      <c r="U77" s="730" t="str">
        <f t="shared" si="4"/>
        <v/>
      </c>
    </row>
    <row r="78" spans="1:21" x14ac:dyDescent="0.25">
      <c r="A78" s="36" t="str">
        <f>'0'!$A$4</f>
        <v>………………..</v>
      </c>
      <c r="B78" s="37">
        <f>'0'!$A$2</f>
        <v>46112</v>
      </c>
      <c r="C78" s="37" t="s">
        <v>1197</v>
      </c>
      <c r="D78" s="195"/>
      <c r="E78" s="23"/>
      <c r="F78" s="14"/>
      <c r="G78" s="22"/>
      <c r="H78" s="656"/>
      <c r="I78" s="656"/>
      <c r="J78" s="656"/>
      <c r="K78" s="25"/>
      <c r="L78" s="25"/>
      <c r="M78" s="25"/>
      <c r="N78" s="25"/>
      <c r="O78" s="25"/>
      <c r="P78" s="25"/>
      <c r="Q78" s="25"/>
      <c r="R78" s="25"/>
      <c r="S78" s="25"/>
      <c r="T78" s="671"/>
      <c r="U78" s="730" t="str">
        <f t="shared" si="4"/>
        <v/>
      </c>
    </row>
    <row r="79" spans="1:21" x14ac:dyDescent="0.25">
      <c r="A79" s="36" t="str">
        <f>'0'!$A$4</f>
        <v>………………..</v>
      </c>
      <c r="B79" s="37">
        <f>'0'!$A$2</f>
        <v>46112</v>
      </c>
      <c r="C79" s="37" t="s">
        <v>1197</v>
      </c>
      <c r="D79" s="195"/>
      <c r="E79" s="23"/>
      <c r="F79" s="14"/>
      <c r="G79" s="22"/>
      <c r="H79" s="656"/>
      <c r="I79" s="656"/>
      <c r="J79" s="656"/>
      <c r="K79" s="25"/>
      <c r="L79" s="25"/>
      <c r="M79" s="25"/>
      <c r="N79" s="25"/>
      <c r="O79" s="25"/>
      <c r="P79" s="25"/>
      <c r="Q79" s="25"/>
      <c r="R79" s="25"/>
      <c r="S79" s="25"/>
      <c r="T79" s="671"/>
      <c r="U79" s="730" t="str">
        <f t="shared" si="4"/>
        <v/>
      </c>
    </row>
    <row r="80" spans="1:21" x14ac:dyDescent="0.25">
      <c r="A80" s="36" t="str">
        <f>'0'!$A$4</f>
        <v>………………..</v>
      </c>
      <c r="B80" s="37">
        <f>'0'!$A$2</f>
        <v>46112</v>
      </c>
      <c r="C80" s="37" t="s">
        <v>1197</v>
      </c>
      <c r="D80" s="195"/>
      <c r="E80" s="23"/>
      <c r="F80" s="14"/>
      <c r="G80" s="22"/>
      <c r="H80" s="656"/>
      <c r="I80" s="656"/>
      <c r="J80" s="656"/>
      <c r="K80" s="25"/>
      <c r="L80" s="25"/>
      <c r="M80" s="25"/>
      <c r="N80" s="25"/>
      <c r="O80" s="25"/>
      <c r="P80" s="25"/>
      <c r="Q80" s="25"/>
      <c r="R80" s="25"/>
      <c r="S80" s="25"/>
      <c r="T80" s="671"/>
      <c r="U80" s="730" t="str">
        <f t="shared" si="4"/>
        <v/>
      </c>
    </row>
    <row r="81" spans="1:21" x14ac:dyDescent="0.25">
      <c r="A81" s="36" t="str">
        <f>'0'!$A$4</f>
        <v>………………..</v>
      </c>
      <c r="B81" s="37">
        <f>'0'!$A$2</f>
        <v>46112</v>
      </c>
      <c r="C81" s="37" t="s">
        <v>1197</v>
      </c>
      <c r="D81" s="195"/>
      <c r="E81" s="23"/>
      <c r="F81" s="14"/>
      <c r="G81" s="22"/>
      <c r="H81" s="656"/>
      <c r="I81" s="656"/>
      <c r="J81" s="656"/>
      <c r="K81" s="25"/>
      <c r="L81" s="25"/>
      <c r="M81" s="25"/>
      <c r="N81" s="25"/>
      <c r="O81" s="25"/>
      <c r="P81" s="25"/>
      <c r="Q81" s="25"/>
      <c r="R81" s="25"/>
      <c r="S81" s="25"/>
      <c r="T81" s="671"/>
      <c r="U81" s="730" t="str">
        <f t="shared" si="4"/>
        <v/>
      </c>
    </row>
    <row r="82" spans="1:21" x14ac:dyDescent="0.25">
      <c r="A82" s="36" t="str">
        <f>'0'!$A$4</f>
        <v>………………..</v>
      </c>
      <c r="B82" s="37">
        <f>'0'!$A$2</f>
        <v>46112</v>
      </c>
      <c r="C82" s="37" t="s">
        <v>1197</v>
      </c>
      <c r="D82" s="195"/>
      <c r="E82" s="23"/>
      <c r="F82" s="14"/>
      <c r="G82" s="22"/>
      <c r="H82" s="656"/>
      <c r="I82" s="656"/>
      <c r="J82" s="656"/>
      <c r="K82" s="25"/>
      <c r="L82" s="25"/>
      <c r="M82" s="25"/>
      <c r="N82" s="25"/>
      <c r="O82" s="25"/>
      <c r="P82" s="25"/>
      <c r="Q82" s="25"/>
      <c r="R82" s="25"/>
      <c r="S82" s="25"/>
      <c r="T82" s="671"/>
      <c r="U82" s="730" t="str">
        <f t="shared" si="4"/>
        <v/>
      </c>
    </row>
    <row r="83" spans="1:21" x14ac:dyDescent="0.25">
      <c r="A83" s="36" t="str">
        <f>'0'!$A$4</f>
        <v>………………..</v>
      </c>
      <c r="B83" s="37">
        <f>'0'!$A$2</f>
        <v>46112</v>
      </c>
      <c r="C83" s="37" t="s">
        <v>1197</v>
      </c>
      <c r="D83" s="195"/>
      <c r="E83" s="23"/>
      <c r="F83" s="14"/>
      <c r="G83" s="22"/>
      <c r="H83" s="656"/>
      <c r="I83" s="656"/>
      <c r="J83" s="656"/>
      <c r="K83" s="25"/>
      <c r="L83" s="25"/>
      <c r="M83" s="25"/>
      <c r="N83" s="25"/>
      <c r="O83" s="25"/>
      <c r="P83" s="25"/>
      <c r="Q83" s="25"/>
      <c r="R83" s="25"/>
      <c r="S83" s="25"/>
      <c r="T83" s="671"/>
      <c r="U83" s="730" t="str">
        <f t="shared" si="4"/>
        <v/>
      </c>
    </row>
    <row r="84" spans="1:21" x14ac:dyDescent="0.25">
      <c r="A84" s="36" t="str">
        <f>'0'!$A$4</f>
        <v>………………..</v>
      </c>
      <c r="B84" s="37">
        <f>'0'!$A$2</f>
        <v>46112</v>
      </c>
      <c r="C84" s="37" t="s">
        <v>1197</v>
      </c>
      <c r="D84" s="195"/>
      <c r="E84" s="23"/>
      <c r="F84" s="14"/>
      <c r="G84" s="22"/>
      <c r="H84" s="656"/>
      <c r="I84" s="656"/>
      <c r="J84" s="656"/>
      <c r="K84" s="25"/>
      <c r="L84" s="25"/>
      <c r="M84" s="25"/>
      <c r="N84" s="25"/>
      <c r="O84" s="25"/>
      <c r="P84" s="25"/>
      <c r="Q84" s="25"/>
      <c r="R84" s="25"/>
      <c r="S84" s="25"/>
      <c r="T84" s="671"/>
      <c r="U84" s="730" t="str">
        <f t="shared" si="4"/>
        <v/>
      </c>
    </row>
    <row r="85" spans="1:21" x14ac:dyDescent="0.25">
      <c r="A85" s="36" t="str">
        <f>'0'!$A$4</f>
        <v>………………..</v>
      </c>
      <c r="B85" s="37">
        <f>'0'!$A$2</f>
        <v>46112</v>
      </c>
      <c r="C85" s="37" t="s">
        <v>1197</v>
      </c>
      <c r="D85" s="195"/>
      <c r="E85" s="23"/>
      <c r="F85" s="14"/>
      <c r="G85" s="22"/>
      <c r="H85" s="656"/>
      <c r="I85" s="656"/>
      <c r="J85" s="656"/>
      <c r="K85" s="25"/>
      <c r="L85" s="25"/>
      <c r="M85" s="25"/>
      <c r="N85" s="25"/>
      <c r="O85" s="25"/>
      <c r="P85" s="25"/>
      <c r="Q85" s="25"/>
      <c r="R85" s="25"/>
      <c r="S85" s="25"/>
      <c r="T85" s="671"/>
      <c r="U85" s="730" t="str">
        <f t="shared" si="4"/>
        <v/>
      </c>
    </row>
    <row r="86" spans="1:21" x14ac:dyDescent="0.25">
      <c r="A86" s="36" t="str">
        <f>'0'!$A$4</f>
        <v>………………..</v>
      </c>
      <c r="B86" s="37">
        <f>'0'!$A$2</f>
        <v>46112</v>
      </c>
      <c r="C86" s="37" t="s">
        <v>1197</v>
      </c>
      <c r="D86" s="195"/>
      <c r="E86" s="23"/>
      <c r="F86" s="14"/>
      <c r="G86" s="22"/>
      <c r="H86" s="656"/>
      <c r="I86" s="656"/>
      <c r="J86" s="656"/>
      <c r="K86" s="25"/>
      <c r="L86" s="25"/>
      <c r="M86" s="25"/>
      <c r="N86" s="25"/>
      <c r="O86" s="25"/>
      <c r="P86" s="25"/>
      <c r="Q86" s="25"/>
      <c r="R86" s="25"/>
      <c r="S86" s="25"/>
      <c r="T86" s="671"/>
      <c r="U86" s="730" t="str">
        <f t="shared" si="4"/>
        <v/>
      </c>
    </row>
    <row r="87" spans="1:21" x14ac:dyDescent="0.25">
      <c r="A87" s="36" t="str">
        <f>'0'!$A$4</f>
        <v>………………..</v>
      </c>
      <c r="B87" s="37">
        <f>'0'!$A$2</f>
        <v>46112</v>
      </c>
      <c r="C87" s="37" t="s">
        <v>1197</v>
      </c>
      <c r="D87" s="195"/>
      <c r="E87" s="23"/>
      <c r="F87" s="14"/>
      <c r="G87" s="22"/>
      <c r="H87" s="656"/>
      <c r="I87" s="656"/>
      <c r="J87" s="656"/>
      <c r="K87" s="25"/>
      <c r="L87" s="25"/>
      <c r="M87" s="25"/>
      <c r="N87" s="25"/>
      <c r="O87" s="25"/>
      <c r="P87" s="25"/>
      <c r="Q87" s="25"/>
      <c r="R87" s="25"/>
      <c r="S87" s="25"/>
      <c r="T87" s="671"/>
      <c r="U87" s="730" t="str">
        <f t="shared" si="4"/>
        <v/>
      </c>
    </row>
    <row r="88" spans="1:21" x14ac:dyDescent="0.25">
      <c r="A88" s="36" t="str">
        <f>'0'!$A$4</f>
        <v>………………..</v>
      </c>
      <c r="B88" s="37">
        <f>'0'!$A$2</f>
        <v>46112</v>
      </c>
      <c r="C88" s="37" t="s">
        <v>1197</v>
      </c>
      <c r="D88" s="195"/>
      <c r="E88" s="23"/>
      <c r="F88" s="14"/>
      <c r="G88" s="22"/>
      <c r="H88" s="656"/>
      <c r="I88" s="656"/>
      <c r="J88" s="656"/>
      <c r="K88" s="25"/>
      <c r="L88" s="25"/>
      <c r="M88" s="25"/>
      <c r="N88" s="25"/>
      <c r="O88" s="25"/>
      <c r="P88" s="25"/>
      <c r="Q88" s="25"/>
      <c r="R88" s="25"/>
      <c r="S88" s="25"/>
      <c r="T88" s="671"/>
      <c r="U88" s="730" t="str">
        <f t="shared" si="4"/>
        <v/>
      </c>
    </row>
    <row r="89" spans="1:21" x14ac:dyDescent="0.25">
      <c r="A89" s="36" t="str">
        <f>'0'!$A$4</f>
        <v>………………..</v>
      </c>
      <c r="B89" s="37">
        <f>'0'!$A$2</f>
        <v>46112</v>
      </c>
      <c r="C89" s="37" t="s">
        <v>1197</v>
      </c>
      <c r="D89" s="195"/>
      <c r="E89" s="23"/>
      <c r="F89" s="14"/>
      <c r="G89" s="22"/>
      <c r="H89" s="656"/>
      <c r="I89" s="656"/>
      <c r="J89" s="656"/>
      <c r="K89" s="25"/>
      <c r="L89" s="25"/>
      <c r="M89" s="25"/>
      <c r="N89" s="25"/>
      <c r="O89" s="25"/>
      <c r="P89" s="25"/>
      <c r="Q89" s="25"/>
      <c r="R89" s="25"/>
      <c r="S89" s="25"/>
      <c r="T89" s="671"/>
      <c r="U89" s="730" t="str">
        <f t="shared" si="4"/>
        <v/>
      </c>
    </row>
    <row r="90" spans="1:21" x14ac:dyDescent="0.25">
      <c r="A90" s="36" t="str">
        <f>'0'!$A$4</f>
        <v>………………..</v>
      </c>
      <c r="B90" s="37">
        <f>'0'!$A$2</f>
        <v>46112</v>
      </c>
      <c r="C90" s="37" t="s">
        <v>1197</v>
      </c>
      <c r="D90" s="195"/>
      <c r="E90" s="23"/>
      <c r="F90" s="14"/>
      <c r="G90" s="22"/>
      <c r="H90" s="656"/>
      <c r="I90" s="656"/>
      <c r="J90" s="656"/>
      <c r="K90" s="25"/>
      <c r="L90" s="25"/>
      <c r="M90" s="25"/>
      <c r="N90" s="25"/>
      <c r="O90" s="25"/>
      <c r="P90" s="25"/>
      <c r="Q90" s="25"/>
      <c r="R90" s="25"/>
      <c r="S90" s="25"/>
      <c r="T90" s="671"/>
      <c r="U90" s="730" t="str">
        <f t="shared" si="4"/>
        <v/>
      </c>
    </row>
    <row r="91" spans="1:21" x14ac:dyDescent="0.25">
      <c r="A91" s="36" t="str">
        <f>'0'!$A$4</f>
        <v>………………..</v>
      </c>
      <c r="B91" s="37">
        <f>'0'!$A$2</f>
        <v>46112</v>
      </c>
      <c r="C91" s="37" t="s">
        <v>1197</v>
      </c>
      <c r="D91" s="195"/>
      <c r="E91" s="23"/>
      <c r="F91" s="14"/>
      <c r="G91" s="22"/>
      <c r="H91" s="656"/>
      <c r="I91" s="656"/>
      <c r="J91" s="656"/>
      <c r="K91" s="25"/>
      <c r="L91" s="25"/>
      <c r="M91" s="25"/>
      <c r="N91" s="25"/>
      <c r="O91" s="25"/>
      <c r="P91" s="25"/>
      <c r="Q91" s="25"/>
      <c r="R91" s="25"/>
      <c r="S91" s="25"/>
      <c r="T91" s="671"/>
      <c r="U91" s="730" t="str">
        <f t="shared" si="4"/>
        <v/>
      </c>
    </row>
    <row r="92" spans="1:21" x14ac:dyDescent="0.25">
      <c r="A92" s="36" t="str">
        <f>'0'!$A$4</f>
        <v>………………..</v>
      </c>
      <c r="B92" s="37">
        <f>'0'!$A$2</f>
        <v>46112</v>
      </c>
      <c r="C92" s="37" t="s">
        <v>1197</v>
      </c>
      <c r="D92" s="195"/>
      <c r="E92" s="23"/>
      <c r="F92" s="14"/>
      <c r="G92" s="22"/>
      <c r="H92" s="656"/>
      <c r="I92" s="656"/>
      <c r="J92" s="656"/>
      <c r="K92" s="25"/>
      <c r="L92" s="25"/>
      <c r="M92" s="25"/>
      <c r="N92" s="25"/>
      <c r="O92" s="25"/>
      <c r="P92" s="25"/>
      <c r="Q92" s="25"/>
      <c r="R92" s="25"/>
      <c r="S92" s="25"/>
      <c r="T92" s="671"/>
      <c r="U92" s="730" t="str">
        <f t="shared" si="4"/>
        <v/>
      </c>
    </row>
    <row r="93" spans="1:21" x14ac:dyDescent="0.25">
      <c r="A93" s="36" t="str">
        <f>'0'!$A$4</f>
        <v>………………..</v>
      </c>
      <c r="B93" s="37">
        <f>'0'!$A$2</f>
        <v>46112</v>
      </c>
      <c r="C93" s="37" t="s">
        <v>1197</v>
      </c>
      <c r="D93" s="195"/>
      <c r="E93" s="23"/>
      <c r="F93" s="14"/>
      <c r="G93" s="22"/>
      <c r="H93" s="656"/>
      <c r="I93" s="656"/>
      <c r="J93" s="656"/>
      <c r="K93" s="25"/>
      <c r="L93" s="25"/>
      <c r="M93" s="25"/>
      <c r="N93" s="25"/>
      <c r="O93" s="25"/>
      <c r="P93" s="25"/>
      <c r="Q93" s="25"/>
      <c r="R93" s="25"/>
      <c r="S93" s="25"/>
      <c r="T93" s="671"/>
      <c r="U93" s="730" t="str">
        <f t="shared" si="4"/>
        <v/>
      </c>
    </row>
    <row r="94" spans="1:21" x14ac:dyDescent="0.25">
      <c r="A94" s="36" t="str">
        <f>'0'!$A$4</f>
        <v>………………..</v>
      </c>
      <c r="B94" s="37">
        <f>'0'!$A$2</f>
        <v>46112</v>
      </c>
      <c r="C94" s="37" t="s">
        <v>1197</v>
      </c>
      <c r="D94" s="195"/>
      <c r="E94" s="23"/>
      <c r="F94" s="14"/>
      <c r="G94" s="22"/>
      <c r="H94" s="656"/>
      <c r="I94" s="656"/>
      <c r="J94" s="656"/>
      <c r="K94" s="25"/>
      <c r="L94" s="25"/>
      <c r="M94" s="25"/>
      <c r="N94" s="25"/>
      <c r="O94" s="25"/>
      <c r="P94" s="25"/>
      <c r="Q94" s="25"/>
      <c r="R94" s="25"/>
      <c r="S94" s="25"/>
      <c r="T94" s="671"/>
      <c r="U94" s="730" t="str">
        <f t="shared" si="4"/>
        <v/>
      </c>
    </row>
    <row r="95" spans="1:21" x14ac:dyDescent="0.25">
      <c r="A95" s="36" t="str">
        <f>'0'!$A$4</f>
        <v>………………..</v>
      </c>
      <c r="B95" s="37">
        <f>'0'!$A$2</f>
        <v>46112</v>
      </c>
      <c r="C95" s="37" t="s">
        <v>1197</v>
      </c>
      <c r="D95" s="195"/>
      <c r="E95" s="23"/>
      <c r="F95" s="14"/>
      <c r="G95" s="22"/>
      <c r="H95" s="656"/>
      <c r="I95" s="656"/>
      <c r="J95" s="656"/>
      <c r="K95" s="25"/>
      <c r="L95" s="25"/>
      <c r="M95" s="25"/>
      <c r="N95" s="25"/>
      <c r="O95" s="25"/>
      <c r="P95" s="25"/>
      <c r="Q95" s="25"/>
      <c r="R95" s="25"/>
      <c r="S95" s="25"/>
      <c r="T95" s="671"/>
      <c r="U95" s="730" t="str">
        <f t="shared" si="4"/>
        <v/>
      </c>
    </row>
    <row r="96" spans="1:21" x14ac:dyDescent="0.25">
      <c r="A96" s="36" t="str">
        <f>'0'!$A$4</f>
        <v>………………..</v>
      </c>
      <c r="B96" s="37">
        <f>'0'!$A$2</f>
        <v>46112</v>
      </c>
      <c r="C96" s="37" t="s">
        <v>1197</v>
      </c>
      <c r="D96" s="195"/>
      <c r="E96" s="23"/>
      <c r="F96" s="14"/>
      <c r="G96" s="22"/>
      <c r="H96" s="656"/>
      <c r="I96" s="656"/>
      <c r="J96" s="656"/>
      <c r="K96" s="25"/>
      <c r="L96" s="25"/>
      <c r="M96" s="25"/>
      <c r="N96" s="25"/>
      <c r="O96" s="25"/>
      <c r="P96" s="25"/>
      <c r="Q96" s="25"/>
      <c r="R96" s="25"/>
      <c r="S96" s="25"/>
      <c r="T96" s="671"/>
      <c r="U96" s="730" t="str">
        <f t="shared" si="4"/>
        <v/>
      </c>
    </row>
    <row r="97" spans="1:21" x14ac:dyDescent="0.25">
      <c r="A97" s="36" t="str">
        <f>'0'!$A$4</f>
        <v>………………..</v>
      </c>
      <c r="B97" s="37">
        <f>'0'!$A$2</f>
        <v>46112</v>
      </c>
      <c r="C97" s="37" t="s">
        <v>1197</v>
      </c>
      <c r="D97" s="195"/>
      <c r="E97" s="23"/>
      <c r="F97" s="14"/>
      <c r="G97" s="22"/>
      <c r="H97" s="656"/>
      <c r="I97" s="656"/>
      <c r="J97" s="656"/>
      <c r="K97" s="25"/>
      <c r="L97" s="25"/>
      <c r="M97" s="25"/>
      <c r="N97" s="25"/>
      <c r="O97" s="25"/>
      <c r="P97" s="25"/>
      <c r="Q97" s="25"/>
      <c r="R97" s="25"/>
      <c r="S97" s="25"/>
      <c r="T97" s="671"/>
      <c r="U97" s="730" t="str">
        <f t="shared" si="4"/>
        <v/>
      </c>
    </row>
    <row r="98" spans="1:21" x14ac:dyDescent="0.25">
      <c r="A98" s="36" t="str">
        <f>'0'!$A$4</f>
        <v>………………..</v>
      </c>
      <c r="B98" s="37">
        <f>'0'!$A$2</f>
        <v>46112</v>
      </c>
      <c r="C98" s="37" t="s">
        <v>1197</v>
      </c>
      <c r="D98" s="195"/>
      <c r="E98" s="23"/>
      <c r="F98" s="14"/>
      <c r="G98" s="22"/>
      <c r="H98" s="656"/>
      <c r="I98" s="656"/>
      <c r="J98" s="656"/>
      <c r="K98" s="25"/>
      <c r="L98" s="25"/>
      <c r="M98" s="25"/>
      <c r="N98" s="25"/>
      <c r="O98" s="25"/>
      <c r="P98" s="25"/>
      <c r="Q98" s="25"/>
      <c r="R98" s="25"/>
      <c r="S98" s="25"/>
      <c r="T98" s="671"/>
      <c r="U98" s="730" t="str">
        <f t="shared" si="4"/>
        <v/>
      </c>
    </row>
    <row r="99" spans="1:21" x14ac:dyDescent="0.25">
      <c r="A99" s="36" t="str">
        <f>'0'!$A$4</f>
        <v>………………..</v>
      </c>
      <c r="B99" s="37">
        <f>'0'!$A$2</f>
        <v>46112</v>
      </c>
      <c r="C99" s="37" t="s">
        <v>1197</v>
      </c>
      <c r="D99" s="195"/>
      <c r="E99" s="23"/>
      <c r="F99" s="14"/>
      <c r="G99" s="22"/>
      <c r="H99" s="656"/>
      <c r="I99" s="656"/>
      <c r="J99" s="656"/>
      <c r="K99" s="25"/>
      <c r="L99" s="25"/>
      <c r="M99" s="25"/>
      <c r="N99" s="25"/>
      <c r="O99" s="25"/>
      <c r="P99" s="25"/>
      <c r="Q99" s="25"/>
      <c r="R99" s="25"/>
      <c r="S99" s="25"/>
      <c r="T99" s="671"/>
      <c r="U99" s="730" t="str">
        <f t="shared" si="4"/>
        <v/>
      </c>
    </row>
    <row r="100" spans="1:21" x14ac:dyDescent="0.25">
      <c r="A100" s="36" t="str">
        <f>'0'!$A$4</f>
        <v>………………..</v>
      </c>
      <c r="B100" s="37">
        <f>'0'!$A$2</f>
        <v>46112</v>
      </c>
      <c r="C100" s="37" t="s">
        <v>1197</v>
      </c>
      <c r="D100" s="195"/>
      <c r="E100" s="23"/>
      <c r="F100" s="14"/>
      <c r="G100" s="22"/>
      <c r="H100" s="656"/>
      <c r="I100" s="656"/>
      <c r="J100" s="656"/>
      <c r="K100" s="25"/>
      <c r="L100" s="25"/>
      <c r="M100" s="25"/>
      <c r="N100" s="25"/>
      <c r="O100" s="25"/>
      <c r="P100" s="25"/>
      <c r="Q100" s="25"/>
      <c r="R100" s="25"/>
      <c r="S100" s="25"/>
      <c r="T100" s="671"/>
      <c r="U100" s="730" t="str">
        <f t="shared" si="4"/>
        <v/>
      </c>
    </row>
    <row r="101" spans="1:21" x14ac:dyDescent="0.25">
      <c r="A101" s="36" t="str">
        <f>'0'!$A$4</f>
        <v>………………..</v>
      </c>
      <c r="B101" s="37">
        <f>'0'!$A$2</f>
        <v>46112</v>
      </c>
      <c r="C101" s="37" t="s">
        <v>1197</v>
      </c>
      <c r="D101" s="195"/>
      <c r="E101" s="23"/>
      <c r="F101" s="14"/>
      <c r="G101" s="22"/>
      <c r="H101" s="656"/>
      <c r="I101" s="656"/>
      <c r="J101" s="656"/>
      <c r="K101" s="25"/>
      <c r="L101" s="25"/>
      <c r="M101" s="25"/>
      <c r="N101" s="25"/>
      <c r="O101" s="25"/>
      <c r="P101" s="25"/>
      <c r="Q101" s="25"/>
      <c r="R101" s="25"/>
      <c r="S101" s="25"/>
      <c r="T101" s="671"/>
      <c r="U101" s="730" t="str">
        <f t="shared" si="4"/>
        <v/>
      </c>
    </row>
    <row r="102" spans="1:21" x14ac:dyDescent="0.25">
      <c r="A102" s="36" t="str">
        <f>'0'!$A$4</f>
        <v>………………..</v>
      </c>
      <c r="B102" s="37">
        <f>'0'!$A$2</f>
        <v>46112</v>
      </c>
      <c r="C102" s="37" t="s">
        <v>1197</v>
      </c>
      <c r="D102" s="195"/>
      <c r="E102" s="23"/>
      <c r="F102" s="14"/>
      <c r="G102" s="22"/>
      <c r="H102" s="656"/>
      <c r="I102" s="656"/>
      <c r="J102" s="656"/>
      <c r="K102" s="25"/>
      <c r="L102" s="25"/>
      <c r="M102" s="25"/>
      <c r="N102" s="25"/>
      <c r="O102" s="25"/>
      <c r="P102" s="25"/>
      <c r="Q102" s="25"/>
      <c r="R102" s="25"/>
      <c r="S102" s="25"/>
      <c r="T102" s="671"/>
      <c r="U102" s="730" t="str">
        <f t="shared" si="4"/>
        <v/>
      </c>
    </row>
    <row r="103" spans="1:21" x14ac:dyDescent="0.25">
      <c r="A103" s="36" t="str">
        <f>'0'!$A$4</f>
        <v>………………..</v>
      </c>
      <c r="B103" s="37">
        <f>'0'!$A$2</f>
        <v>46112</v>
      </c>
      <c r="C103" s="37" t="s">
        <v>1197</v>
      </c>
      <c r="D103" s="195"/>
      <c r="E103" s="23"/>
      <c r="F103" s="14"/>
      <c r="G103" s="22"/>
      <c r="H103" s="656"/>
      <c r="I103" s="656"/>
      <c r="J103" s="656"/>
      <c r="K103" s="25"/>
      <c r="L103" s="25"/>
      <c r="M103" s="25"/>
      <c r="N103" s="25"/>
      <c r="O103" s="25"/>
      <c r="P103" s="25"/>
      <c r="Q103" s="25"/>
      <c r="R103" s="25"/>
      <c r="S103" s="25"/>
      <c r="T103" s="671"/>
      <c r="U103" s="730" t="str">
        <f t="shared" si="4"/>
        <v/>
      </c>
    </row>
    <row r="104" spans="1:21" x14ac:dyDescent="0.25">
      <c r="A104" s="36" t="str">
        <f>'0'!$A$4</f>
        <v>………………..</v>
      </c>
      <c r="B104" s="37">
        <f>'0'!$A$2</f>
        <v>46112</v>
      </c>
      <c r="C104" s="37" t="s">
        <v>1197</v>
      </c>
      <c r="D104" s="195"/>
      <c r="E104" s="23"/>
      <c r="F104" s="14"/>
      <c r="G104" s="22"/>
      <c r="H104" s="656"/>
      <c r="I104" s="656"/>
      <c r="J104" s="656"/>
      <c r="K104" s="25"/>
      <c r="L104" s="25"/>
      <c r="M104" s="25"/>
      <c r="N104" s="25"/>
      <c r="O104" s="25"/>
      <c r="P104" s="25"/>
      <c r="Q104" s="25"/>
      <c r="R104" s="25"/>
      <c r="S104" s="25"/>
      <c r="T104" s="671"/>
      <c r="U104" s="730" t="str">
        <f t="shared" si="4"/>
        <v/>
      </c>
    </row>
    <row r="105" spans="1:21" x14ac:dyDescent="0.25">
      <c r="A105" s="36" t="str">
        <f>'0'!$A$4</f>
        <v>………………..</v>
      </c>
      <c r="B105" s="37">
        <f>'0'!$A$2</f>
        <v>46112</v>
      </c>
      <c r="C105" s="37" t="s">
        <v>1197</v>
      </c>
      <c r="D105" s="195"/>
      <c r="E105" s="23"/>
      <c r="F105" s="14"/>
      <c r="G105" s="22"/>
      <c r="H105" s="656"/>
      <c r="I105" s="656"/>
      <c r="J105" s="656"/>
      <c r="K105" s="25"/>
      <c r="L105" s="25"/>
      <c r="M105" s="25"/>
      <c r="N105" s="25"/>
      <c r="O105" s="25"/>
      <c r="P105" s="25"/>
      <c r="Q105" s="25"/>
      <c r="R105" s="25"/>
      <c r="S105" s="25"/>
      <c r="T105" s="671"/>
      <c r="U105" s="730" t="str">
        <f t="shared" si="4"/>
        <v/>
      </c>
    </row>
    <row r="106" spans="1:21" x14ac:dyDescent="0.25">
      <c r="A106" s="36" t="str">
        <f>'0'!$A$4</f>
        <v>………………..</v>
      </c>
      <c r="B106" s="37">
        <f>'0'!$A$2</f>
        <v>46112</v>
      </c>
      <c r="C106" s="37" t="s">
        <v>1197</v>
      </c>
      <c r="D106" s="195"/>
      <c r="E106" s="23"/>
      <c r="F106" s="14"/>
      <c r="G106" s="22"/>
      <c r="H106" s="656"/>
      <c r="I106" s="656"/>
      <c r="J106" s="656"/>
      <c r="K106" s="25"/>
      <c r="L106" s="25"/>
      <c r="M106" s="25"/>
      <c r="N106" s="25"/>
      <c r="O106" s="25"/>
      <c r="P106" s="25"/>
      <c r="Q106" s="25"/>
      <c r="R106" s="25"/>
      <c r="S106" s="25"/>
      <c r="T106" s="671"/>
      <c r="U106" s="730" t="str">
        <f t="shared" si="4"/>
        <v/>
      </c>
    </row>
    <row r="107" spans="1:21" x14ac:dyDescent="0.25">
      <c r="A107" s="36" t="str">
        <f>'0'!$A$4</f>
        <v>………………..</v>
      </c>
      <c r="B107" s="37">
        <f>'0'!$A$2</f>
        <v>46112</v>
      </c>
      <c r="C107" s="37" t="s">
        <v>1197</v>
      </c>
      <c r="D107" s="195"/>
      <c r="E107" s="23"/>
      <c r="F107" s="14"/>
      <c r="G107" s="22"/>
      <c r="H107" s="656"/>
      <c r="I107" s="656"/>
      <c r="J107" s="656"/>
      <c r="K107" s="25"/>
      <c r="L107" s="25"/>
      <c r="M107" s="25"/>
      <c r="N107" s="25"/>
      <c r="O107" s="25"/>
      <c r="P107" s="25"/>
      <c r="Q107" s="25"/>
      <c r="R107" s="25"/>
      <c r="S107" s="25"/>
      <c r="T107" s="671"/>
      <c r="U107" s="730" t="str">
        <f t="shared" si="4"/>
        <v/>
      </c>
    </row>
    <row r="108" spans="1:21" x14ac:dyDescent="0.25">
      <c r="A108" s="36" t="str">
        <f>'0'!$A$4</f>
        <v>………………..</v>
      </c>
      <c r="B108" s="37">
        <f>'0'!$A$2</f>
        <v>46112</v>
      </c>
      <c r="C108" s="37" t="s">
        <v>1197</v>
      </c>
      <c r="D108" s="195"/>
      <c r="E108" s="23"/>
      <c r="F108" s="14"/>
      <c r="G108" s="22"/>
      <c r="H108" s="656"/>
      <c r="I108" s="656"/>
      <c r="J108" s="656"/>
      <c r="K108" s="25"/>
      <c r="L108" s="25"/>
      <c r="M108" s="25"/>
      <c r="N108" s="25"/>
      <c r="O108" s="25"/>
      <c r="P108" s="25"/>
      <c r="Q108" s="25"/>
      <c r="R108" s="25"/>
      <c r="S108" s="25"/>
      <c r="T108" s="671"/>
      <c r="U108" s="730" t="str">
        <f t="shared" si="4"/>
        <v/>
      </c>
    </row>
    <row r="109" spans="1:21" x14ac:dyDescent="0.25">
      <c r="A109" s="36" t="str">
        <f>'0'!$A$4</f>
        <v>………………..</v>
      </c>
      <c r="B109" s="37">
        <f>'0'!$A$2</f>
        <v>46112</v>
      </c>
      <c r="C109" s="37" t="s">
        <v>1197</v>
      </c>
      <c r="D109" s="195"/>
      <c r="E109" s="23"/>
      <c r="F109" s="14"/>
      <c r="G109" s="22"/>
      <c r="H109" s="656"/>
      <c r="I109" s="656"/>
      <c r="J109" s="656"/>
      <c r="K109" s="25"/>
      <c r="L109" s="25"/>
      <c r="M109" s="25"/>
      <c r="N109" s="25"/>
      <c r="O109" s="25"/>
      <c r="P109" s="25"/>
      <c r="Q109" s="25"/>
      <c r="R109" s="25"/>
      <c r="S109" s="25"/>
      <c r="T109" s="671"/>
      <c r="U109" s="730" t="str">
        <f t="shared" si="4"/>
        <v/>
      </c>
    </row>
    <row r="110" spans="1:21" x14ac:dyDescent="0.25">
      <c r="A110" s="36" t="str">
        <f>'0'!$A$4</f>
        <v>………………..</v>
      </c>
      <c r="B110" s="37">
        <f>'0'!$A$2</f>
        <v>46112</v>
      </c>
      <c r="C110" s="37" t="s">
        <v>1197</v>
      </c>
      <c r="D110" s="195"/>
      <c r="E110" s="23"/>
      <c r="F110" s="14"/>
      <c r="G110" s="22"/>
      <c r="H110" s="656"/>
      <c r="I110" s="656"/>
      <c r="J110" s="656"/>
      <c r="K110" s="25"/>
      <c r="L110" s="25"/>
      <c r="M110" s="25"/>
      <c r="N110" s="25"/>
      <c r="O110" s="25"/>
      <c r="P110" s="25"/>
      <c r="Q110" s="25"/>
      <c r="R110" s="25"/>
      <c r="S110" s="25"/>
      <c r="T110" s="671"/>
      <c r="U110" s="730" t="str">
        <f t="shared" si="4"/>
        <v/>
      </c>
    </row>
    <row r="111" spans="1:21" x14ac:dyDescent="0.25">
      <c r="A111" s="36" t="str">
        <f>'0'!$A$4</f>
        <v>………………..</v>
      </c>
      <c r="B111" s="37">
        <f>'0'!$A$2</f>
        <v>46112</v>
      </c>
      <c r="C111" s="37" t="s">
        <v>1197</v>
      </c>
      <c r="D111" s="195"/>
      <c r="E111" s="23"/>
      <c r="F111" s="14"/>
      <c r="G111" s="22"/>
      <c r="H111" s="656"/>
      <c r="I111" s="656"/>
      <c r="J111" s="656"/>
      <c r="K111" s="25"/>
      <c r="L111" s="25"/>
      <c r="M111" s="25"/>
      <c r="N111" s="25"/>
      <c r="O111" s="25"/>
      <c r="P111" s="25"/>
      <c r="Q111" s="25"/>
      <c r="R111" s="25"/>
      <c r="S111" s="25"/>
      <c r="T111" s="671"/>
      <c r="U111" s="730" t="str">
        <f t="shared" si="4"/>
        <v/>
      </c>
    </row>
    <row r="112" spans="1:21" x14ac:dyDescent="0.25">
      <c r="A112" s="36" t="str">
        <f>'0'!$A$4</f>
        <v>………………..</v>
      </c>
      <c r="B112" s="37">
        <f>'0'!$A$2</f>
        <v>46112</v>
      </c>
      <c r="C112" s="37" t="s">
        <v>1197</v>
      </c>
      <c r="D112" s="195"/>
      <c r="E112" s="23"/>
      <c r="F112" s="14"/>
      <c r="G112" s="22"/>
      <c r="H112" s="656"/>
      <c r="I112" s="656"/>
      <c r="J112" s="656"/>
      <c r="K112" s="25"/>
      <c r="L112" s="25"/>
      <c r="M112" s="25"/>
      <c r="N112" s="25"/>
      <c r="O112" s="25"/>
      <c r="P112" s="25"/>
      <c r="Q112" s="25"/>
      <c r="R112" s="25"/>
      <c r="S112" s="25"/>
      <c r="T112" s="671"/>
      <c r="U112" s="730" t="str">
        <f t="shared" si="4"/>
        <v/>
      </c>
    </row>
    <row r="113" spans="1:21" x14ac:dyDescent="0.25">
      <c r="A113" s="36" t="str">
        <f>'0'!$A$4</f>
        <v>………………..</v>
      </c>
      <c r="B113" s="37">
        <f>'0'!$A$2</f>
        <v>46112</v>
      </c>
      <c r="C113" s="37" t="s">
        <v>1197</v>
      </c>
      <c r="D113" s="195"/>
      <c r="E113" s="23"/>
      <c r="F113" s="14"/>
      <c r="G113" s="22"/>
      <c r="H113" s="656"/>
      <c r="I113" s="656"/>
      <c r="J113" s="656"/>
      <c r="K113" s="25"/>
      <c r="L113" s="25"/>
      <c r="M113" s="25"/>
      <c r="N113" s="25"/>
      <c r="O113" s="25"/>
      <c r="P113" s="25"/>
      <c r="Q113" s="25"/>
      <c r="R113" s="25"/>
      <c r="S113" s="25"/>
      <c r="T113" s="671"/>
      <c r="U113" s="730" t="str">
        <f t="shared" si="4"/>
        <v/>
      </c>
    </row>
    <row r="114" spans="1:21" x14ac:dyDescent="0.25">
      <c r="A114" s="36" t="str">
        <f>'0'!$A$4</f>
        <v>………………..</v>
      </c>
      <c r="B114" s="37">
        <f>'0'!$A$2</f>
        <v>46112</v>
      </c>
      <c r="C114" s="37" t="s">
        <v>1197</v>
      </c>
      <c r="D114" s="195"/>
      <c r="E114" s="23"/>
      <c r="F114" s="14"/>
      <c r="G114" s="22"/>
      <c r="H114" s="656"/>
      <c r="I114" s="656"/>
      <c r="J114" s="656"/>
      <c r="K114" s="25"/>
      <c r="L114" s="25"/>
      <c r="M114" s="25"/>
      <c r="N114" s="25"/>
      <c r="O114" s="25"/>
      <c r="P114" s="25"/>
      <c r="Q114" s="25"/>
      <c r="R114" s="25"/>
      <c r="S114" s="25"/>
      <c r="T114" s="671"/>
      <c r="U114" s="730" t="str">
        <f t="shared" si="4"/>
        <v/>
      </c>
    </row>
    <row r="115" spans="1:21" x14ac:dyDescent="0.25">
      <c r="A115" s="36" t="str">
        <f>'0'!$A$4</f>
        <v>………………..</v>
      </c>
      <c r="B115" s="37">
        <f>'0'!$A$2</f>
        <v>46112</v>
      </c>
      <c r="C115" s="37" t="s">
        <v>1197</v>
      </c>
      <c r="D115" s="195"/>
      <c r="E115" s="23"/>
      <c r="F115" s="14"/>
      <c r="G115" s="22"/>
      <c r="H115" s="656"/>
      <c r="I115" s="656"/>
      <c r="J115" s="656"/>
      <c r="K115" s="25"/>
      <c r="L115" s="25"/>
      <c r="M115" s="25"/>
      <c r="N115" s="25"/>
      <c r="O115" s="25"/>
      <c r="P115" s="25"/>
      <c r="Q115" s="25"/>
      <c r="R115" s="25"/>
      <c r="S115" s="25"/>
      <c r="T115" s="671"/>
      <c r="U115" s="730" t="str">
        <f t="shared" si="4"/>
        <v/>
      </c>
    </row>
    <row r="116" spans="1:21" x14ac:dyDescent="0.25">
      <c r="A116" s="36" t="str">
        <f>'0'!$A$4</f>
        <v>………………..</v>
      </c>
      <c r="B116" s="37">
        <f>'0'!$A$2</f>
        <v>46112</v>
      </c>
      <c r="C116" s="37" t="s">
        <v>1197</v>
      </c>
      <c r="D116" s="195"/>
      <c r="E116" s="23"/>
      <c r="F116" s="14"/>
      <c r="G116" s="22"/>
      <c r="H116" s="656"/>
      <c r="I116" s="656"/>
      <c r="J116" s="656"/>
      <c r="K116" s="25"/>
      <c r="L116" s="25"/>
      <c r="M116" s="25"/>
      <c r="N116" s="25"/>
      <c r="O116" s="25"/>
      <c r="P116" s="25"/>
      <c r="Q116" s="25"/>
      <c r="R116" s="25"/>
      <c r="S116" s="25"/>
      <c r="T116" s="671"/>
      <c r="U116" s="730" t="str">
        <f t="shared" si="4"/>
        <v/>
      </c>
    </row>
    <row r="117" spans="1:21" x14ac:dyDescent="0.25">
      <c r="A117" s="36" t="str">
        <f>'0'!$A$4</f>
        <v>………………..</v>
      </c>
      <c r="B117" s="37">
        <f>'0'!$A$2</f>
        <v>46112</v>
      </c>
      <c r="C117" s="37" t="s">
        <v>1197</v>
      </c>
      <c r="D117" s="195"/>
      <c r="E117" s="23"/>
      <c r="F117" s="14"/>
      <c r="G117" s="22"/>
      <c r="H117" s="656"/>
      <c r="I117" s="656"/>
      <c r="J117" s="656"/>
      <c r="K117" s="25"/>
      <c r="L117" s="25"/>
      <c r="M117" s="25"/>
      <c r="N117" s="25"/>
      <c r="O117" s="25"/>
      <c r="P117" s="25"/>
      <c r="Q117" s="25"/>
      <c r="R117" s="25"/>
      <c r="S117" s="25"/>
      <c r="T117" s="671"/>
      <c r="U117" s="730" t="str">
        <f t="shared" si="4"/>
        <v/>
      </c>
    </row>
    <row r="118" spans="1:21" x14ac:dyDescent="0.25">
      <c r="A118" s="36" t="str">
        <f>'0'!$A$4</f>
        <v>………………..</v>
      </c>
      <c r="B118" s="37">
        <f>'0'!$A$2</f>
        <v>46112</v>
      </c>
      <c r="C118" s="37" t="s">
        <v>1197</v>
      </c>
      <c r="D118" s="195"/>
      <c r="E118" s="23"/>
      <c r="F118" s="14"/>
      <c r="G118" s="22"/>
      <c r="H118" s="656"/>
      <c r="I118" s="656"/>
      <c r="J118" s="656"/>
      <c r="K118" s="25"/>
      <c r="L118" s="25"/>
      <c r="M118" s="25"/>
      <c r="N118" s="25"/>
      <c r="O118" s="25"/>
      <c r="P118" s="25"/>
      <c r="Q118" s="25"/>
      <c r="R118" s="25"/>
      <c r="S118" s="25"/>
      <c r="T118" s="671"/>
      <c r="U118" s="730" t="str">
        <f t="shared" si="4"/>
        <v/>
      </c>
    </row>
    <row r="119" spans="1:21" x14ac:dyDescent="0.25">
      <c r="A119" s="36" t="str">
        <f>'0'!$A$4</f>
        <v>………………..</v>
      </c>
      <c r="B119" s="37">
        <f>'0'!$A$2</f>
        <v>46112</v>
      </c>
      <c r="C119" s="37" t="s">
        <v>1197</v>
      </c>
      <c r="D119" s="195"/>
      <c r="E119" s="23"/>
      <c r="F119" s="14"/>
      <c r="G119" s="22"/>
      <c r="H119" s="656"/>
      <c r="I119" s="656"/>
      <c r="J119" s="656"/>
      <c r="K119" s="25"/>
      <c r="L119" s="25"/>
      <c r="M119" s="25"/>
      <c r="N119" s="25"/>
      <c r="O119" s="25"/>
      <c r="P119" s="25"/>
      <c r="Q119" s="25"/>
      <c r="R119" s="25"/>
      <c r="S119" s="25"/>
      <c r="T119" s="671"/>
      <c r="U119" s="730" t="str">
        <f t="shared" si="4"/>
        <v/>
      </c>
    </row>
    <row r="120" spans="1:21" x14ac:dyDescent="0.25">
      <c r="A120" s="36" t="str">
        <f>'0'!$A$4</f>
        <v>………………..</v>
      </c>
      <c r="B120" s="37">
        <f>'0'!$A$2</f>
        <v>46112</v>
      </c>
      <c r="C120" s="37" t="s">
        <v>1197</v>
      </c>
      <c r="D120" s="195"/>
      <c r="E120" s="23"/>
      <c r="F120" s="14"/>
      <c r="G120" s="22"/>
      <c r="H120" s="656"/>
      <c r="I120" s="656"/>
      <c r="J120" s="656"/>
      <c r="K120" s="25"/>
      <c r="L120" s="25"/>
      <c r="M120" s="25"/>
      <c r="N120" s="25"/>
      <c r="O120" s="25"/>
      <c r="P120" s="25"/>
      <c r="Q120" s="25"/>
      <c r="R120" s="25"/>
      <c r="S120" s="25"/>
      <c r="T120" s="671"/>
      <c r="U120" s="730" t="str">
        <f t="shared" si="4"/>
        <v/>
      </c>
    </row>
    <row r="121" spans="1:21" x14ac:dyDescent="0.25">
      <c r="A121" s="36" t="str">
        <f>'0'!$A$4</f>
        <v>………………..</v>
      </c>
      <c r="B121" s="37">
        <f>'0'!$A$2</f>
        <v>46112</v>
      </c>
      <c r="C121" s="37" t="s">
        <v>1197</v>
      </c>
      <c r="D121" s="195"/>
      <c r="E121" s="23"/>
      <c r="F121" s="14"/>
      <c r="G121" s="22"/>
      <c r="H121" s="656"/>
      <c r="I121" s="656"/>
      <c r="J121" s="656"/>
      <c r="K121" s="25"/>
      <c r="L121" s="25"/>
      <c r="M121" s="25"/>
      <c r="N121" s="25"/>
      <c r="O121" s="25"/>
      <c r="P121" s="25"/>
      <c r="Q121" s="25"/>
      <c r="R121" s="25"/>
      <c r="S121" s="25"/>
      <c r="T121" s="671"/>
      <c r="U121" s="730" t="str">
        <f t="shared" si="4"/>
        <v/>
      </c>
    </row>
    <row r="122" spans="1:21" x14ac:dyDescent="0.25">
      <c r="A122" s="36" t="str">
        <f>'0'!$A$4</f>
        <v>………………..</v>
      </c>
      <c r="B122" s="37">
        <f>'0'!$A$2</f>
        <v>46112</v>
      </c>
      <c r="C122" s="37" t="s">
        <v>1197</v>
      </c>
      <c r="D122" s="195"/>
      <c r="E122" s="23"/>
      <c r="F122" s="14"/>
      <c r="G122" s="22"/>
      <c r="H122" s="656"/>
      <c r="I122" s="656"/>
      <c r="J122" s="656"/>
      <c r="K122" s="25"/>
      <c r="L122" s="25"/>
      <c r="M122" s="25"/>
      <c r="N122" s="25"/>
      <c r="O122" s="25"/>
      <c r="P122" s="25"/>
      <c r="Q122" s="25"/>
      <c r="R122" s="25"/>
      <c r="S122" s="25"/>
      <c r="T122" s="671"/>
      <c r="U122" s="730" t="str">
        <f t="shared" si="4"/>
        <v/>
      </c>
    </row>
    <row r="123" spans="1:21" x14ac:dyDescent="0.25">
      <c r="A123" s="36" t="str">
        <f>'0'!$A$4</f>
        <v>………………..</v>
      </c>
      <c r="B123" s="37">
        <f>'0'!$A$2</f>
        <v>46112</v>
      </c>
      <c r="C123" s="37" t="s">
        <v>1197</v>
      </c>
      <c r="D123" s="195"/>
      <c r="E123" s="23"/>
      <c r="F123" s="14"/>
      <c r="G123" s="22"/>
      <c r="H123" s="656"/>
      <c r="I123" s="656"/>
      <c r="J123" s="656"/>
      <c r="K123" s="25"/>
      <c r="L123" s="25"/>
      <c r="M123" s="25"/>
      <c r="N123" s="25"/>
      <c r="O123" s="25"/>
      <c r="P123" s="25"/>
      <c r="Q123" s="25"/>
      <c r="R123" s="25"/>
      <c r="S123" s="25"/>
      <c r="T123" s="671"/>
      <c r="U123" s="730" t="str">
        <f t="shared" si="4"/>
        <v/>
      </c>
    </row>
    <row r="124" spans="1:21" x14ac:dyDescent="0.25">
      <c r="A124" s="36" t="str">
        <f>'0'!$A$4</f>
        <v>………………..</v>
      </c>
      <c r="B124" s="37">
        <f>'0'!$A$2</f>
        <v>46112</v>
      </c>
      <c r="C124" s="37" t="s">
        <v>1197</v>
      </c>
      <c r="D124" s="195"/>
      <c r="E124" s="23"/>
      <c r="F124" s="14"/>
      <c r="G124" s="22"/>
      <c r="H124" s="656"/>
      <c r="I124" s="656"/>
      <c r="J124" s="656"/>
      <c r="K124" s="25"/>
      <c r="L124" s="25"/>
      <c r="M124" s="25"/>
      <c r="N124" s="25"/>
      <c r="O124" s="25"/>
      <c r="P124" s="25"/>
      <c r="Q124" s="25"/>
      <c r="R124" s="25"/>
      <c r="S124" s="25"/>
      <c r="T124" s="671"/>
      <c r="U124" s="730" t="str">
        <f t="shared" si="4"/>
        <v/>
      </c>
    </row>
    <row r="125" spans="1:21" x14ac:dyDescent="0.25">
      <c r="A125" s="36" t="str">
        <f>'0'!$A$4</f>
        <v>………………..</v>
      </c>
      <c r="B125" s="37">
        <f>'0'!$A$2</f>
        <v>46112</v>
      </c>
      <c r="C125" s="37" t="s">
        <v>1197</v>
      </c>
      <c r="D125" s="195"/>
      <c r="E125" s="23"/>
      <c r="F125" s="14"/>
      <c r="G125" s="22"/>
      <c r="H125" s="656"/>
      <c r="I125" s="656"/>
      <c r="J125" s="656"/>
      <c r="K125" s="25"/>
      <c r="L125" s="25"/>
      <c r="M125" s="25"/>
      <c r="N125" s="25"/>
      <c r="O125" s="25"/>
      <c r="P125" s="25"/>
      <c r="Q125" s="25"/>
      <c r="R125" s="25"/>
      <c r="S125" s="25"/>
      <c r="T125" s="671"/>
      <c r="U125" s="730" t="str">
        <f t="shared" si="4"/>
        <v/>
      </c>
    </row>
    <row r="126" spans="1:21" x14ac:dyDescent="0.25">
      <c r="A126" s="36" t="str">
        <f>'0'!$A$4</f>
        <v>………………..</v>
      </c>
      <c r="B126" s="37">
        <f>'0'!$A$2</f>
        <v>46112</v>
      </c>
      <c r="C126" s="37" t="s">
        <v>1197</v>
      </c>
      <c r="D126" s="195"/>
      <c r="E126" s="23"/>
      <c r="F126" s="14"/>
      <c r="G126" s="22"/>
      <c r="H126" s="656"/>
      <c r="I126" s="656"/>
      <c r="J126" s="656"/>
      <c r="K126" s="25"/>
      <c r="L126" s="25"/>
      <c r="M126" s="25"/>
      <c r="N126" s="25"/>
      <c r="O126" s="25"/>
      <c r="P126" s="25"/>
      <c r="Q126" s="25"/>
      <c r="R126" s="25"/>
      <c r="S126" s="25"/>
      <c r="T126" s="671"/>
      <c r="U126" s="730" t="str">
        <f t="shared" si="4"/>
        <v/>
      </c>
    </row>
    <row r="127" spans="1:21" x14ac:dyDescent="0.25">
      <c r="A127" s="36" t="str">
        <f>'0'!$A$4</f>
        <v>………………..</v>
      </c>
      <c r="B127" s="37">
        <f>'0'!$A$2</f>
        <v>46112</v>
      </c>
      <c r="C127" s="37" t="s">
        <v>1197</v>
      </c>
      <c r="D127" s="195"/>
      <c r="E127" s="23"/>
      <c r="F127" s="14"/>
      <c r="G127" s="22"/>
      <c r="H127" s="656"/>
      <c r="I127" s="656"/>
      <c r="J127" s="656"/>
      <c r="K127" s="25"/>
      <c r="L127" s="25"/>
      <c r="M127" s="25"/>
      <c r="N127" s="25"/>
      <c r="O127" s="25"/>
      <c r="P127" s="25"/>
      <c r="Q127" s="25"/>
      <c r="R127" s="25"/>
      <c r="S127" s="25"/>
      <c r="T127" s="671"/>
      <c r="U127" s="730" t="str">
        <f t="shared" si="4"/>
        <v/>
      </c>
    </row>
    <row r="128" spans="1:21" x14ac:dyDescent="0.25">
      <c r="A128" s="36" t="str">
        <f>'0'!$A$4</f>
        <v>………………..</v>
      </c>
      <c r="B128" s="37">
        <f>'0'!$A$2</f>
        <v>46112</v>
      </c>
      <c r="C128" s="37" t="s">
        <v>1197</v>
      </c>
      <c r="D128" s="195"/>
      <c r="E128" s="23"/>
      <c r="F128" s="14"/>
      <c r="G128" s="22"/>
      <c r="H128" s="656"/>
      <c r="I128" s="656"/>
      <c r="J128" s="656"/>
      <c r="K128" s="25"/>
      <c r="L128" s="25"/>
      <c r="M128" s="25"/>
      <c r="N128" s="25"/>
      <c r="O128" s="25"/>
      <c r="P128" s="25"/>
      <c r="Q128" s="25"/>
      <c r="R128" s="25"/>
      <c r="S128" s="25"/>
      <c r="T128" s="671"/>
      <c r="U128" s="730" t="str">
        <f t="shared" si="4"/>
        <v/>
      </c>
    </row>
    <row r="129" spans="1:21" x14ac:dyDescent="0.25">
      <c r="A129" s="36" t="str">
        <f>'0'!$A$4</f>
        <v>………………..</v>
      </c>
      <c r="B129" s="37">
        <f>'0'!$A$2</f>
        <v>46112</v>
      </c>
      <c r="C129" s="37" t="s">
        <v>1197</v>
      </c>
      <c r="D129" s="195"/>
      <c r="E129" s="23"/>
      <c r="F129" s="14"/>
      <c r="G129" s="22"/>
      <c r="H129" s="656"/>
      <c r="I129" s="656"/>
      <c r="J129" s="656"/>
      <c r="K129" s="25"/>
      <c r="L129" s="25"/>
      <c r="M129" s="25"/>
      <c r="N129" s="25"/>
      <c r="O129" s="25"/>
      <c r="P129" s="25"/>
      <c r="Q129" s="25"/>
      <c r="R129" s="25"/>
      <c r="S129" s="25"/>
      <c r="T129" s="671"/>
      <c r="U129" s="730" t="str">
        <f t="shared" si="4"/>
        <v/>
      </c>
    </row>
    <row r="130" spans="1:21" x14ac:dyDescent="0.25">
      <c r="A130" s="36" t="str">
        <f>'0'!$A$4</f>
        <v>………………..</v>
      </c>
      <c r="B130" s="37">
        <f>'0'!$A$2</f>
        <v>46112</v>
      </c>
      <c r="C130" s="37" t="s">
        <v>1197</v>
      </c>
      <c r="D130" s="195"/>
      <c r="E130" s="23"/>
      <c r="F130" s="14"/>
      <c r="G130" s="22"/>
      <c r="H130" s="656"/>
      <c r="I130" s="656"/>
      <c r="J130" s="656"/>
      <c r="K130" s="25"/>
      <c r="L130" s="25"/>
      <c r="M130" s="25"/>
      <c r="N130" s="25"/>
      <c r="O130" s="25"/>
      <c r="P130" s="25"/>
      <c r="Q130" s="25"/>
      <c r="R130" s="25"/>
      <c r="S130" s="25"/>
      <c r="T130" s="671"/>
      <c r="U130" s="730" t="str">
        <f t="shared" si="4"/>
        <v/>
      </c>
    </row>
    <row r="131" spans="1:21" x14ac:dyDescent="0.25">
      <c r="A131" s="36" t="str">
        <f>'0'!$A$4</f>
        <v>………………..</v>
      </c>
      <c r="B131" s="37">
        <f>'0'!$A$2</f>
        <v>46112</v>
      </c>
      <c r="C131" s="37" t="s">
        <v>1197</v>
      </c>
      <c r="D131" s="195"/>
      <c r="E131" s="23"/>
      <c r="F131" s="14"/>
      <c r="G131" s="22"/>
      <c r="H131" s="656"/>
      <c r="I131" s="656"/>
      <c r="J131" s="656"/>
      <c r="K131" s="25"/>
      <c r="L131" s="25"/>
      <c r="M131" s="25"/>
      <c r="N131" s="25"/>
      <c r="O131" s="25"/>
      <c r="P131" s="25"/>
      <c r="Q131" s="25"/>
      <c r="R131" s="25"/>
      <c r="S131" s="25"/>
      <c r="T131" s="671"/>
      <c r="U131" s="730" t="str">
        <f t="shared" si="4"/>
        <v/>
      </c>
    </row>
    <row r="132" spans="1:21" x14ac:dyDescent="0.25">
      <c r="A132" s="36" t="str">
        <f>'0'!$A$4</f>
        <v>………………..</v>
      </c>
      <c r="B132" s="37">
        <f>'0'!$A$2</f>
        <v>46112</v>
      </c>
      <c r="C132" s="37" t="s">
        <v>1197</v>
      </c>
      <c r="D132" s="195"/>
      <c r="E132" s="23"/>
      <c r="F132" s="14"/>
      <c r="G132" s="22"/>
      <c r="H132" s="656"/>
      <c r="I132" s="656"/>
      <c r="J132" s="656"/>
      <c r="K132" s="25"/>
      <c r="L132" s="25"/>
      <c r="M132" s="25"/>
      <c r="N132" s="25"/>
      <c r="O132" s="25"/>
      <c r="P132" s="25"/>
      <c r="Q132" s="25"/>
      <c r="R132" s="25"/>
      <c r="S132" s="25"/>
      <c r="T132" s="671"/>
      <c r="U132" s="730" t="str">
        <f t="shared" si="4"/>
        <v/>
      </c>
    </row>
    <row r="133" spans="1:21" x14ac:dyDescent="0.25">
      <c r="A133" s="36" t="str">
        <f>'0'!$A$4</f>
        <v>………………..</v>
      </c>
      <c r="B133" s="37">
        <f>'0'!$A$2</f>
        <v>46112</v>
      </c>
      <c r="C133" s="37" t="s">
        <v>1197</v>
      </c>
      <c r="D133" s="195"/>
      <c r="E133" s="23"/>
      <c r="F133" s="14"/>
      <c r="G133" s="22"/>
      <c r="H133" s="656"/>
      <c r="I133" s="656"/>
      <c r="J133" s="656"/>
      <c r="K133" s="25"/>
      <c r="L133" s="25"/>
      <c r="M133" s="25"/>
      <c r="N133" s="25"/>
      <c r="O133" s="25"/>
      <c r="P133" s="25"/>
      <c r="Q133" s="25"/>
      <c r="R133" s="25"/>
      <c r="S133" s="25"/>
      <c r="T133" s="671"/>
      <c r="U133" s="730" t="str">
        <f t="shared" si="4"/>
        <v/>
      </c>
    </row>
    <row r="134" spans="1:21" x14ac:dyDescent="0.25">
      <c r="A134" s="36" t="str">
        <f>'0'!$A$4</f>
        <v>………………..</v>
      </c>
      <c r="B134" s="37">
        <f>'0'!$A$2</f>
        <v>46112</v>
      </c>
      <c r="C134" s="37" t="s">
        <v>1197</v>
      </c>
      <c r="D134" s="195"/>
      <c r="E134" s="23"/>
      <c r="F134" s="14"/>
      <c r="G134" s="22"/>
      <c r="H134" s="656"/>
      <c r="I134" s="656"/>
      <c r="J134" s="656"/>
      <c r="K134" s="25"/>
      <c r="L134" s="25"/>
      <c r="M134" s="25"/>
      <c r="N134" s="25"/>
      <c r="O134" s="25"/>
      <c r="P134" s="25"/>
      <c r="Q134" s="25"/>
      <c r="R134" s="25"/>
      <c r="S134" s="25"/>
      <c r="T134" s="671"/>
      <c r="U134" s="730" t="str">
        <f t="shared" si="4"/>
        <v/>
      </c>
    </row>
    <row r="135" spans="1:21" x14ac:dyDescent="0.25">
      <c r="A135" s="36" t="str">
        <f>'0'!$A$4</f>
        <v>………………..</v>
      </c>
      <c r="B135" s="37">
        <f>'0'!$A$2</f>
        <v>46112</v>
      </c>
      <c r="C135" s="37" t="s">
        <v>1197</v>
      </c>
      <c r="D135" s="195"/>
      <c r="E135" s="23"/>
      <c r="F135" s="14"/>
      <c r="G135" s="22"/>
      <c r="H135" s="656"/>
      <c r="I135" s="656"/>
      <c r="J135" s="656"/>
      <c r="K135" s="25"/>
      <c r="L135" s="25"/>
      <c r="M135" s="25"/>
      <c r="N135" s="25"/>
      <c r="O135" s="25"/>
      <c r="P135" s="25"/>
      <c r="Q135" s="25"/>
      <c r="R135" s="25"/>
      <c r="S135" s="25"/>
      <c r="T135" s="671"/>
      <c r="U135" s="730" t="str">
        <f t="shared" si="4"/>
        <v/>
      </c>
    </row>
    <row r="136" spans="1:21" x14ac:dyDescent="0.25">
      <c r="A136" s="36" t="str">
        <f>'0'!$A$4</f>
        <v>………………..</v>
      </c>
      <c r="B136" s="37">
        <f>'0'!$A$2</f>
        <v>46112</v>
      </c>
      <c r="C136" s="37" t="s">
        <v>1197</v>
      </c>
      <c r="D136" s="195"/>
      <c r="E136" s="23"/>
      <c r="F136" s="14"/>
      <c r="G136" s="22"/>
      <c r="H136" s="656"/>
      <c r="I136" s="656"/>
      <c r="J136" s="656"/>
      <c r="K136" s="25"/>
      <c r="L136" s="25"/>
      <c r="M136" s="25"/>
      <c r="N136" s="25"/>
      <c r="O136" s="25"/>
      <c r="P136" s="25"/>
      <c r="Q136" s="25"/>
      <c r="R136" s="25"/>
      <c r="S136" s="25"/>
      <c r="T136" s="671"/>
      <c r="U136" s="730" t="str">
        <f t="shared" si="4"/>
        <v/>
      </c>
    </row>
    <row r="137" spans="1:21" x14ac:dyDescent="0.25">
      <c r="A137" s="36" t="str">
        <f>'0'!$A$4</f>
        <v>………………..</v>
      </c>
      <c r="B137" s="37">
        <f>'0'!$A$2</f>
        <v>46112</v>
      </c>
      <c r="C137" s="37" t="s">
        <v>1197</v>
      </c>
      <c r="D137" s="195"/>
      <c r="E137" s="23"/>
      <c r="F137" s="14"/>
      <c r="G137" s="22"/>
      <c r="H137" s="656"/>
      <c r="I137" s="656"/>
      <c r="J137" s="656"/>
      <c r="K137" s="25"/>
      <c r="L137" s="25"/>
      <c r="M137" s="25"/>
      <c r="N137" s="25"/>
      <c r="O137" s="25"/>
      <c r="P137" s="25"/>
      <c r="Q137" s="25"/>
      <c r="R137" s="25"/>
      <c r="S137" s="25"/>
      <c r="T137" s="671"/>
      <c r="U137" s="730" t="str">
        <f t="shared" si="4"/>
        <v/>
      </c>
    </row>
    <row r="138" spans="1:21" x14ac:dyDescent="0.25">
      <c r="A138" s="36" t="str">
        <f>'0'!$A$4</f>
        <v>………………..</v>
      </c>
      <c r="B138" s="37">
        <f>'0'!$A$2</f>
        <v>46112</v>
      </c>
      <c r="C138" s="37" t="s">
        <v>1197</v>
      </c>
      <c r="D138" s="195"/>
      <c r="E138" s="23"/>
      <c r="F138" s="14"/>
      <c r="G138" s="22"/>
      <c r="H138" s="656"/>
      <c r="I138" s="656"/>
      <c r="J138" s="656"/>
      <c r="K138" s="25"/>
      <c r="L138" s="25"/>
      <c r="M138" s="25"/>
      <c r="N138" s="25"/>
      <c r="O138" s="25"/>
      <c r="P138" s="25"/>
      <c r="Q138" s="25"/>
      <c r="R138" s="25"/>
      <c r="S138" s="25"/>
      <c r="T138" s="671"/>
      <c r="U138" s="730" t="str">
        <f t="shared" si="4"/>
        <v/>
      </c>
    </row>
    <row r="139" spans="1:21" x14ac:dyDescent="0.25">
      <c r="A139" s="36" t="str">
        <f>'0'!$A$4</f>
        <v>………………..</v>
      </c>
      <c r="B139" s="37">
        <f>'0'!$A$2</f>
        <v>46112</v>
      </c>
      <c r="C139" s="37" t="s">
        <v>1197</v>
      </c>
      <c r="D139" s="195"/>
      <c r="E139" s="23"/>
      <c r="F139" s="14"/>
      <c r="G139" s="22"/>
      <c r="H139" s="656"/>
      <c r="I139" s="656"/>
      <c r="J139" s="656"/>
      <c r="K139" s="25"/>
      <c r="L139" s="25"/>
      <c r="M139" s="25"/>
      <c r="N139" s="25"/>
      <c r="O139" s="25"/>
      <c r="P139" s="25"/>
      <c r="Q139" s="25"/>
      <c r="R139" s="25"/>
      <c r="S139" s="25"/>
      <c r="T139" s="671"/>
      <c r="U139" s="730" t="str">
        <f t="shared" ref="U139:U202" si="5">IF(COUNTBLANK(D139:S139)=16,"",IF(D139="999999999","",IF(ISNUMBER(VALUE(D139)),IF(LEN(D139)&lt;&gt;9,"Въведеното ЕИК е твърде късо или твърде дълго",IF(OR(MOD(MID(D139,1,1)*1+MID(D139,2,1)*2+MID(D139,3,1)*3+MID(D139,4,1)*4+MID(D139,5,1)*5+MID(D139,6,1)*6+MID(D139,7,1)*7+MID(D139,8,1)*8,11)-MID(D139,9,1)=0,AND(MOD(MID(D139,1,1)*3+MID(D139,2,1)*4+MID(D139,3,1)*5+MID(D139,4,1)*6+MID(D139,5,1)*7+MID(D139,6,1)*8+MID(D139,7,1)*9+MID(D139,8,1)*10,11)=10,MID(D139,9,1)*1=0),MOD(MID(D139,1,1)*3+MID(D139,2,1)*4+MID(D139,3,1)*5+MID(D139,4,1)*6+MID(D139,5,1)*7+MID(D139,6,1)*8+MID(D139,7,1)*9+MID(D139,8,1)*10,11)-MID(D139,9,1)=0),"","Въведеното ЕИК е невалидно")),"Въведеното ЕИК съдържа непозволени символи")))</f>
        <v/>
      </c>
    </row>
    <row r="140" spans="1:21" x14ac:dyDescent="0.25">
      <c r="A140" s="36" t="str">
        <f>'0'!$A$4</f>
        <v>………………..</v>
      </c>
      <c r="B140" s="37">
        <f>'0'!$A$2</f>
        <v>46112</v>
      </c>
      <c r="C140" s="37" t="s">
        <v>1197</v>
      </c>
      <c r="D140" s="195"/>
      <c r="E140" s="23"/>
      <c r="F140" s="14"/>
      <c r="G140" s="22"/>
      <c r="H140" s="656"/>
      <c r="I140" s="656"/>
      <c r="J140" s="656"/>
      <c r="K140" s="25"/>
      <c r="L140" s="25"/>
      <c r="M140" s="25"/>
      <c r="N140" s="25"/>
      <c r="O140" s="25"/>
      <c r="P140" s="25"/>
      <c r="Q140" s="25"/>
      <c r="R140" s="25"/>
      <c r="S140" s="25"/>
      <c r="T140" s="671"/>
      <c r="U140" s="730" t="str">
        <f t="shared" si="5"/>
        <v/>
      </c>
    </row>
    <row r="141" spans="1:21" x14ac:dyDescent="0.25">
      <c r="A141" s="36" t="str">
        <f>'0'!$A$4</f>
        <v>………………..</v>
      </c>
      <c r="B141" s="37">
        <f>'0'!$A$2</f>
        <v>46112</v>
      </c>
      <c r="C141" s="37" t="s">
        <v>1197</v>
      </c>
      <c r="D141" s="195"/>
      <c r="E141" s="23"/>
      <c r="F141" s="14"/>
      <c r="G141" s="22"/>
      <c r="H141" s="656"/>
      <c r="I141" s="656"/>
      <c r="J141" s="656"/>
      <c r="K141" s="25"/>
      <c r="L141" s="25"/>
      <c r="M141" s="25"/>
      <c r="N141" s="25"/>
      <c r="O141" s="25"/>
      <c r="P141" s="25"/>
      <c r="Q141" s="25"/>
      <c r="R141" s="25"/>
      <c r="S141" s="25"/>
      <c r="T141" s="671"/>
      <c r="U141" s="730" t="str">
        <f t="shared" si="5"/>
        <v/>
      </c>
    </row>
    <row r="142" spans="1:21" x14ac:dyDescent="0.25">
      <c r="A142" s="36" t="str">
        <f>'0'!$A$4</f>
        <v>………………..</v>
      </c>
      <c r="B142" s="37">
        <f>'0'!$A$2</f>
        <v>46112</v>
      </c>
      <c r="C142" s="37" t="s">
        <v>1197</v>
      </c>
      <c r="D142" s="195"/>
      <c r="E142" s="23"/>
      <c r="F142" s="14"/>
      <c r="G142" s="22"/>
      <c r="H142" s="656"/>
      <c r="I142" s="656"/>
      <c r="J142" s="656"/>
      <c r="K142" s="25"/>
      <c r="L142" s="25"/>
      <c r="M142" s="25"/>
      <c r="N142" s="25"/>
      <c r="O142" s="25"/>
      <c r="P142" s="25"/>
      <c r="Q142" s="25"/>
      <c r="R142" s="25"/>
      <c r="S142" s="25"/>
      <c r="T142" s="671"/>
      <c r="U142" s="730" t="str">
        <f t="shared" si="5"/>
        <v/>
      </c>
    </row>
    <row r="143" spans="1:21" x14ac:dyDescent="0.25">
      <c r="A143" s="36" t="str">
        <f>'0'!$A$4</f>
        <v>………………..</v>
      </c>
      <c r="B143" s="37">
        <f>'0'!$A$2</f>
        <v>46112</v>
      </c>
      <c r="C143" s="37" t="s">
        <v>1197</v>
      </c>
      <c r="D143" s="195"/>
      <c r="E143" s="23"/>
      <c r="F143" s="14"/>
      <c r="G143" s="22"/>
      <c r="H143" s="656"/>
      <c r="I143" s="656"/>
      <c r="J143" s="656"/>
      <c r="K143" s="25"/>
      <c r="L143" s="25"/>
      <c r="M143" s="25"/>
      <c r="N143" s="25"/>
      <c r="O143" s="25"/>
      <c r="P143" s="25"/>
      <c r="Q143" s="25"/>
      <c r="R143" s="25"/>
      <c r="S143" s="25"/>
      <c r="T143" s="671"/>
      <c r="U143" s="730" t="str">
        <f t="shared" si="5"/>
        <v/>
      </c>
    </row>
    <row r="144" spans="1:21" x14ac:dyDescent="0.25">
      <c r="A144" s="36" t="str">
        <f>'0'!$A$4</f>
        <v>………………..</v>
      </c>
      <c r="B144" s="37">
        <f>'0'!$A$2</f>
        <v>46112</v>
      </c>
      <c r="C144" s="37" t="s">
        <v>1197</v>
      </c>
      <c r="D144" s="195"/>
      <c r="E144" s="23"/>
      <c r="F144" s="14"/>
      <c r="G144" s="22"/>
      <c r="H144" s="656"/>
      <c r="I144" s="656"/>
      <c r="J144" s="656"/>
      <c r="K144" s="25"/>
      <c r="L144" s="25"/>
      <c r="M144" s="25"/>
      <c r="N144" s="25"/>
      <c r="O144" s="25"/>
      <c r="P144" s="25"/>
      <c r="Q144" s="25"/>
      <c r="R144" s="25"/>
      <c r="S144" s="25"/>
      <c r="T144" s="671"/>
      <c r="U144" s="730" t="str">
        <f t="shared" si="5"/>
        <v/>
      </c>
    </row>
    <row r="145" spans="1:21" x14ac:dyDescent="0.25">
      <c r="A145" s="36" t="str">
        <f>'0'!$A$4</f>
        <v>………………..</v>
      </c>
      <c r="B145" s="37">
        <f>'0'!$A$2</f>
        <v>46112</v>
      </c>
      <c r="C145" s="37" t="s">
        <v>1197</v>
      </c>
      <c r="D145" s="195"/>
      <c r="E145" s="23"/>
      <c r="F145" s="14"/>
      <c r="G145" s="22"/>
      <c r="H145" s="656"/>
      <c r="I145" s="656"/>
      <c r="J145" s="656"/>
      <c r="K145" s="25"/>
      <c r="L145" s="25"/>
      <c r="M145" s="25"/>
      <c r="N145" s="25"/>
      <c r="O145" s="25"/>
      <c r="P145" s="25"/>
      <c r="Q145" s="25"/>
      <c r="R145" s="25"/>
      <c r="S145" s="25"/>
      <c r="T145" s="671"/>
      <c r="U145" s="730" t="str">
        <f t="shared" si="5"/>
        <v/>
      </c>
    </row>
    <row r="146" spans="1:21" x14ac:dyDescent="0.25">
      <c r="A146" s="36" t="str">
        <f>'0'!$A$4</f>
        <v>………………..</v>
      </c>
      <c r="B146" s="37">
        <f>'0'!$A$2</f>
        <v>46112</v>
      </c>
      <c r="C146" s="37" t="s">
        <v>1197</v>
      </c>
      <c r="D146" s="195"/>
      <c r="E146" s="23"/>
      <c r="F146" s="14"/>
      <c r="G146" s="22"/>
      <c r="H146" s="656"/>
      <c r="I146" s="656"/>
      <c r="J146" s="656"/>
      <c r="K146" s="25"/>
      <c r="L146" s="25"/>
      <c r="M146" s="25"/>
      <c r="N146" s="25"/>
      <c r="O146" s="25"/>
      <c r="P146" s="25"/>
      <c r="Q146" s="25"/>
      <c r="R146" s="25"/>
      <c r="S146" s="25"/>
      <c r="T146" s="671"/>
      <c r="U146" s="730" t="str">
        <f t="shared" si="5"/>
        <v/>
      </c>
    </row>
    <row r="147" spans="1:21" x14ac:dyDescent="0.25">
      <c r="A147" s="36" t="str">
        <f>'0'!$A$4</f>
        <v>………………..</v>
      </c>
      <c r="B147" s="37">
        <f>'0'!$A$2</f>
        <v>46112</v>
      </c>
      <c r="C147" s="37" t="s">
        <v>1197</v>
      </c>
      <c r="D147" s="195"/>
      <c r="E147" s="23"/>
      <c r="F147" s="14"/>
      <c r="G147" s="22"/>
      <c r="H147" s="656"/>
      <c r="I147" s="656"/>
      <c r="J147" s="656"/>
      <c r="K147" s="25"/>
      <c r="L147" s="25"/>
      <c r="M147" s="25"/>
      <c r="N147" s="25"/>
      <c r="O147" s="25"/>
      <c r="P147" s="25"/>
      <c r="Q147" s="25"/>
      <c r="R147" s="25"/>
      <c r="S147" s="25"/>
      <c r="T147" s="671"/>
      <c r="U147" s="730" t="str">
        <f t="shared" si="5"/>
        <v/>
      </c>
    </row>
    <row r="148" spans="1:21" x14ac:dyDescent="0.25">
      <c r="A148" s="36" t="str">
        <f>'0'!$A$4</f>
        <v>………………..</v>
      </c>
      <c r="B148" s="37">
        <f>'0'!$A$2</f>
        <v>46112</v>
      </c>
      <c r="C148" s="37" t="s">
        <v>1197</v>
      </c>
      <c r="D148" s="195"/>
      <c r="E148" s="23"/>
      <c r="F148" s="14"/>
      <c r="G148" s="22"/>
      <c r="H148" s="656"/>
      <c r="I148" s="656"/>
      <c r="J148" s="656"/>
      <c r="K148" s="25"/>
      <c r="L148" s="25"/>
      <c r="M148" s="25"/>
      <c r="N148" s="25"/>
      <c r="O148" s="25"/>
      <c r="P148" s="25"/>
      <c r="Q148" s="25"/>
      <c r="R148" s="25"/>
      <c r="S148" s="25"/>
      <c r="T148" s="671"/>
      <c r="U148" s="730" t="str">
        <f t="shared" si="5"/>
        <v/>
      </c>
    </row>
    <row r="149" spans="1:21" x14ac:dyDescent="0.25">
      <c r="A149" s="36" t="str">
        <f>'0'!$A$4</f>
        <v>………………..</v>
      </c>
      <c r="B149" s="37">
        <f>'0'!$A$2</f>
        <v>46112</v>
      </c>
      <c r="C149" s="37" t="s">
        <v>1197</v>
      </c>
      <c r="D149" s="195"/>
      <c r="E149" s="23"/>
      <c r="F149" s="14"/>
      <c r="G149" s="22"/>
      <c r="H149" s="656"/>
      <c r="I149" s="656"/>
      <c r="J149" s="656"/>
      <c r="K149" s="25"/>
      <c r="L149" s="25"/>
      <c r="M149" s="25"/>
      <c r="N149" s="25"/>
      <c r="O149" s="25"/>
      <c r="P149" s="25"/>
      <c r="Q149" s="25"/>
      <c r="R149" s="25"/>
      <c r="S149" s="25"/>
      <c r="T149" s="671"/>
      <c r="U149" s="730" t="str">
        <f t="shared" si="5"/>
        <v/>
      </c>
    </row>
    <row r="150" spans="1:21" x14ac:dyDescent="0.25">
      <c r="A150" s="36" t="str">
        <f>'0'!$A$4</f>
        <v>………………..</v>
      </c>
      <c r="B150" s="37">
        <f>'0'!$A$2</f>
        <v>46112</v>
      </c>
      <c r="C150" s="37" t="s">
        <v>1197</v>
      </c>
      <c r="D150" s="195"/>
      <c r="E150" s="23"/>
      <c r="F150" s="14"/>
      <c r="G150" s="22"/>
      <c r="H150" s="656"/>
      <c r="I150" s="656"/>
      <c r="J150" s="656"/>
      <c r="K150" s="25"/>
      <c r="L150" s="25"/>
      <c r="M150" s="25"/>
      <c r="N150" s="25"/>
      <c r="O150" s="25"/>
      <c r="P150" s="25"/>
      <c r="Q150" s="25"/>
      <c r="R150" s="25"/>
      <c r="S150" s="25"/>
      <c r="T150" s="671"/>
      <c r="U150" s="730" t="str">
        <f t="shared" si="5"/>
        <v/>
      </c>
    </row>
    <row r="151" spans="1:21" x14ac:dyDescent="0.25">
      <c r="A151" s="36" t="str">
        <f>'0'!$A$4</f>
        <v>………………..</v>
      </c>
      <c r="B151" s="37">
        <f>'0'!$A$2</f>
        <v>46112</v>
      </c>
      <c r="C151" s="37" t="s">
        <v>1197</v>
      </c>
      <c r="D151" s="195"/>
      <c r="E151" s="23"/>
      <c r="F151" s="14"/>
      <c r="G151" s="22"/>
      <c r="H151" s="656"/>
      <c r="I151" s="656"/>
      <c r="J151" s="656"/>
      <c r="K151" s="25"/>
      <c r="L151" s="25"/>
      <c r="M151" s="25"/>
      <c r="N151" s="25"/>
      <c r="O151" s="25"/>
      <c r="P151" s="25"/>
      <c r="Q151" s="25"/>
      <c r="R151" s="25"/>
      <c r="S151" s="25"/>
      <c r="T151" s="671"/>
      <c r="U151" s="730" t="str">
        <f t="shared" si="5"/>
        <v/>
      </c>
    </row>
    <row r="152" spans="1:21" x14ac:dyDescent="0.25">
      <c r="A152" s="36" t="str">
        <f>'0'!$A$4</f>
        <v>………………..</v>
      </c>
      <c r="B152" s="37">
        <f>'0'!$A$2</f>
        <v>46112</v>
      </c>
      <c r="C152" s="37" t="s">
        <v>1197</v>
      </c>
      <c r="D152" s="195"/>
      <c r="E152" s="23"/>
      <c r="F152" s="14"/>
      <c r="G152" s="22"/>
      <c r="H152" s="656"/>
      <c r="I152" s="656"/>
      <c r="J152" s="656"/>
      <c r="K152" s="25"/>
      <c r="L152" s="25"/>
      <c r="M152" s="25"/>
      <c r="N152" s="25"/>
      <c r="O152" s="25"/>
      <c r="P152" s="25"/>
      <c r="Q152" s="25"/>
      <c r="R152" s="25"/>
      <c r="S152" s="25"/>
      <c r="T152" s="671"/>
      <c r="U152" s="730" t="str">
        <f t="shared" si="5"/>
        <v/>
      </c>
    </row>
    <row r="153" spans="1:21" x14ac:dyDescent="0.25">
      <c r="A153" s="36" t="str">
        <f>'0'!$A$4</f>
        <v>………………..</v>
      </c>
      <c r="B153" s="37">
        <f>'0'!$A$2</f>
        <v>46112</v>
      </c>
      <c r="C153" s="37" t="s">
        <v>1197</v>
      </c>
      <c r="D153" s="195"/>
      <c r="E153" s="23"/>
      <c r="F153" s="14"/>
      <c r="G153" s="22"/>
      <c r="H153" s="656"/>
      <c r="I153" s="656"/>
      <c r="J153" s="656"/>
      <c r="K153" s="25"/>
      <c r="L153" s="25"/>
      <c r="M153" s="25"/>
      <c r="N153" s="25"/>
      <c r="O153" s="25"/>
      <c r="P153" s="25"/>
      <c r="Q153" s="25"/>
      <c r="R153" s="25"/>
      <c r="S153" s="25"/>
      <c r="T153" s="671"/>
      <c r="U153" s="730" t="str">
        <f t="shared" si="5"/>
        <v/>
      </c>
    </row>
    <row r="154" spans="1:21" x14ac:dyDescent="0.25">
      <c r="A154" s="36" t="str">
        <f>'0'!$A$4</f>
        <v>………………..</v>
      </c>
      <c r="B154" s="37">
        <f>'0'!$A$2</f>
        <v>46112</v>
      </c>
      <c r="C154" s="37" t="s">
        <v>1197</v>
      </c>
      <c r="D154" s="195"/>
      <c r="E154" s="23"/>
      <c r="F154" s="14"/>
      <c r="G154" s="22"/>
      <c r="H154" s="656"/>
      <c r="I154" s="656"/>
      <c r="J154" s="656"/>
      <c r="K154" s="25"/>
      <c r="L154" s="25"/>
      <c r="M154" s="25"/>
      <c r="N154" s="25"/>
      <c r="O154" s="25"/>
      <c r="P154" s="25"/>
      <c r="Q154" s="25"/>
      <c r="R154" s="25"/>
      <c r="S154" s="25"/>
      <c r="T154" s="671"/>
      <c r="U154" s="730" t="str">
        <f t="shared" si="5"/>
        <v/>
      </c>
    </row>
    <row r="155" spans="1:21" x14ac:dyDescent="0.25">
      <c r="A155" s="36" t="str">
        <f>'0'!$A$4</f>
        <v>………………..</v>
      </c>
      <c r="B155" s="37">
        <f>'0'!$A$2</f>
        <v>46112</v>
      </c>
      <c r="C155" s="37" t="s">
        <v>1197</v>
      </c>
      <c r="D155" s="195"/>
      <c r="E155" s="23"/>
      <c r="F155" s="14"/>
      <c r="G155" s="22"/>
      <c r="H155" s="656"/>
      <c r="I155" s="656"/>
      <c r="J155" s="656"/>
      <c r="K155" s="25"/>
      <c r="L155" s="25"/>
      <c r="M155" s="25"/>
      <c r="N155" s="25"/>
      <c r="O155" s="25"/>
      <c r="P155" s="25"/>
      <c r="Q155" s="25"/>
      <c r="R155" s="25"/>
      <c r="S155" s="25"/>
      <c r="T155" s="671"/>
      <c r="U155" s="730" t="str">
        <f t="shared" si="5"/>
        <v/>
      </c>
    </row>
    <row r="156" spans="1:21" x14ac:dyDescent="0.25">
      <c r="A156" s="36" t="str">
        <f>'0'!$A$4</f>
        <v>………………..</v>
      </c>
      <c r="B156" s="37">
        <f>'0'!$A$2</f>
        <v>46112</v>
      </c>
      <c r="C156" s="37" t="s">
        <v>1197</v>
      </c>
      <c r="D156" s="195"/>
      <c r="E156" s="23"/>
      <c r="F156" s="14"/>
      <c r="G156" s="22"/>
      <c r="H156" s="656"/>
      <c r="I156" s="656"/>
      <c r="J156" s="656"/>
      <c r="K156" s="25"/>
      <c r="L156" s="25"/>
      <c r="M156" s="25"/>
      <c r="N156" s="25"/>
      <c r="O156" s="25"/>
      <c r="P156" s="25"/>
      <c r="Q156" s="25"/>
      <c r="R156" s="25"/>
      <c r="S156" s="25"/>
      <c r="T156" s="671"/>
      <c r="U156" s="730" t="str">
        <f t="shared" si="5"/>
        <v/>
      </c>
    </row>
    <row r="157" spans="1:21" x14ac:dyDescent="0.25">
      <c r="A157" s="36" t="str">
        <f>'0'!$A$4</f>
        <v>………………..</v>
      </c>
      <c r="B157" s="37">
        <f>'0'!$A$2</f>
        <v>46112</v>
      </c>
      <c r="C157" s="37" t="s">
        <v>1197</v>
      </c>
      <c r="D157" s="195"/>
      <c r="E157" s="23"/>
      <c r="F157" s="14"/>
      <c r="G157" s="22"/>
      <c r="H157" s="656"/>
      <c r="I157" s="656"/>
      <c r="J157" s="656"/>
      <c r="K157" s="25"/>
      <c r="L157" s="25"/>
      <c r="M157" s="25"/>
      <c r="N157" s="25"/>
      <c r="O157" s="25"/>
      <c r="P157" s="25"/>
      <c r="Q157" s="25"/>
      <c r="R157" s="25"/>
      <c r="S157" s="25"/>
      <c r="T157" s="671"/>
      <c r="U157" s="730" t="str">
        <f t="shared" si="5"/>
        <v/>
      </c>
    </row>
    <row r="158" spans="1:21" x14ac:dyDescent="0.25">
      <c r="A158" s="36" t="str">
        <f>'0'!$A$4</f>
        <v>………………..</v>
      </c>
      <c r="B158" s="37">
        <f>'0'!$A$2</f>
        <v>46112</v>
      </c>
      <c r="C158" s="37" t="s">
        <v>1197</v>
      </c>
      <c r="D158" s="195"/>
      <c r="E158" s="23"/>
      <c r="F158" s="14"/>
      <c r="G158" s="22"/>
      <c r="H158" s="656"/>
      <c r="I158" s="656"/>
      <c r="J158" s="656"/>
      <c r="K158" s="25"/>
      <c r="L158" s="25"/>
      <c r="M158" s="25"/>
      <c r="N158" s="25"/>
      <c r="O158" s="25"/>
      <c r="P158" s="25"/>
      <c r="Q158" s="25"/>
      <c r="R158" s="25"/>
      <c r="S158" s="25"/>
      <c r="T158" s="671"/>
      <c r="U158" s="730" t="str">
        <f t="shared" si="5"/>
        <v/>
      </c>
    </row>
    <row r="159" spans="1:21" x14ac:dyDescent="0.25">
      <c r="A159" s="36" t="str">
        <f>'0'!$A$4</f>
        <v>………………..</v>
      </c>
      <c r="B159" s="37">
        <f>'0'!$A$2</f>
        <v>46112</v>
      </c>
      <c r="C159" s="37" t="s">
        <v>1197</v>
      </c>
      <c r="D159" s="195"/>
      <c r="E159" s="23"/>
      <c r="F159" s="14"/>
      <c r="G159" s="22"/>
      <c r="H159" s="656"/>
      <c r="I159" s="656"/>
      <c r="J159" s="656"/>
      <c r="K159" s="25"/>
      <c r="L159" s="25"/>
      <c r="M159" s="25"/>
      <c r="N159" s="25"/>
      <c r="O159" s="25"/>
      <c r="P159" s="25"/>
      <c r="Q159" s="25"/>
      <c r="R159" s="25"/>
      <c r="S159" s="25"/>
      <c r="T159" s="671"/>
      <c r="U159" s="730" t="str">
        <f t="shared" si="5"/>
        <v/>
      </c>
    </row>
    <row r="160" spans="1:21" x14ac:dyDescent="0.25">
      <c r="A160" s="36" t="str">
        <f>'0'!$A$4</f>
        <v>………………..</v>
      </c>
      <c r="B160" s="37">
        <f>'0'!$A$2</f>
        <v>46112</v>
      </c>
      <c r="C160" s="37" t="s">
        <v>1197</v>
      </c>
      <c r="D160" s="195"/>
      <c r="E160" s="23"/>
      <c r="F160" s="14"/>
      <c r="G160" s="22"/>
      <c r="H160" s="656"/>
      <c r="I160" s="656"/>
      <c r="J160" s="656"/>
      <c r="K160" s="25"/>
      <c r="L160" s="25"/>
      <c r="M160" s="25"/>
      <c r="N160" s="25"/>
      <c r="O160" s="25"/>
      <c r="P160" s="25"/>
      <c r="Q160" s="25"/>
      <c r="R160" s="25"/>
      <c r="S160" s="25"/>
      <c r="T160" s="671"/>
      <c r="U160" s="730" t="str">
        <f t="shared" si="5"/>
        <v/>
      </c>
    </row>
    <row r="161" spans="1:21" x14ac:dyDescent="0.25">
      <c r="A161" s="36" t="str">
        <f>'0'!$A$4</f>
        <v>………………..</v>
      </c>
      <c r="B161" s="37">
        <f>'0'!$A$2</f>
        <v>46112</v>
      </c>
      <c r="C161" s="37" t="s">
        <v>1197</v>
      </c>
      <c r="D161" s="195"/>
      <c r="E161" s="23"/>
      <c r="F161" s="14"/>
      <c r="G161" s="22"/>
      <c r="H161" s="656"/>
      <c r="I161" s="656"/>
      <c r="J161" s="656"/>
      <c r="K161" s="25"/>
      <c r="L161" s="25"/>
      <c r="M161" s="25"/>
      <c r="N161" s="25"/>
      <c r="O161" s="25"/>
      <c r="P161" s="25"/>
      <c r="Q161" s="25"/>
      <c r="R161" s="25"/>
      <c r="S161" s="25"/>
      <c r="T161" s="671"/>
      <c r="U161" s="730" t="str">
        <f t="shared" si="5"/>
        <v/>
      </c>
    </row>
    <row r="162" spans="1:21" x14ac:dyDescent="0.25">
      <c r="A162" s="36" t="str">
        <f>'0'!$A$4</f>
        <v>………………..</v>
      </c>
      <c r="B162" s="37">
        <f>'0'!$A$2</f>
        <v>46112</v>
      </c>
      <c r="C162" s="37" t="s">
        <v>1197</v>
      </c>
      <c r="D162" s="195"/>
      <c r="E162" s="23"/>
      <c r="F162" s="14"/>
      <c r="G162" s="22"/>
      <c r="H162" s="656"/>
      <c r="I162" s="656"/>
      <c r="J162" s="656"/>
      <c r="K162" s="25"/>
      <c r="L162" s="25"/>
      <c r="M162" s="25"/>
      <c r="N162" s="25"/>
      <c r="O162" s="25"/>
      <c r="P162" s="25"/>
      <c r="Q162" s="25"/>
      <c r="R162" s="25"/>
      <c r="S162" s="25"/>
      <c r="T162" s="671"/>
      <c r="U162" s="730" t="str">
        <f t="shared" si="5"/>
        <v/>
      </c>
    </row>
    <row r="163" spans="1:21" x14ac:dyDescent="0.25">
      <c r="A163" s="36" t="str">
        <f>'0'!$A$4</f>
        <v>………………..</v>
      </c>
      <c r="B163" s="37">
        <f>'0'!$A$2</f>
        <v>46112</v>
      </c>
      <c r="C163" s="37" t="s">
        <v>1197</v>
      </c>
      <c r="D163" s="195"/>
      <c r="E163" s="23"/>
      <c r="F163" s="14"/>
      <c r="G163" s="22"/>
      <c r="H163" s="656"/>
      <c r="I163" s="656"/>
      <c r="J163" s="656"/>
      <c r="K163" s="25"/>
      <c r="L163" s="25"/>
      <c r="M163" s="25"/>
      <c r="N163" s="25"/>
      <c r="O163" s="25"/>
      <c r="P163" s="25"/>
      <c r="Q163" s="25"/>
      <c r="R163" s="25"/>
      <c r="S163" s="25"/>
      <c r="T163" s="671"/>
      <c r="U163" s="730" t="str">
        <f t="shared" si="5"/>
        <v/>
      </c>
    </row>
    <row r="164" spans="1:21" x14ac:dyDescent="0.25">
      <c r="A164" s="36" t="str">
        <f>'0'!$A$4</f>
        <v>………………..</v>
      </c>
      <c r="B164" s="37">
        <f>'0'!$A$2</f>
        <v>46112</v>
      </c>
      <c r="C164" s="37" t="s">
        <v>1197</v>
      </c>
      <c r="D164" s="195"/>
      <c r="E164" s="23"/>
      <c r="F164" s="14"/>
      <c r="G164" s="22"/>
      <c r="H164" s="656"/>
      <c r="I164" s="656"/>
      <c r="J164" s="656"/>
      <c r="K164" s="25"/>
      <c r="L164" s="25"/>
      <c r="M164" s="25"/>
      <c r="N164" s="25"/>
      <c r="O164" s="25"/>
      <c r="P164" s="25"/>
      <c r="Q164" s="25"/>
      <c r="R164" s="25"/>
      <c r="S164" s="25"/>
      <c r="T164" s="671"/>
      <c r="U164" s="730" t="str">
        <f t="shared" si="5"/>
        <v/>
      </c>
    </row>
    <row r="165" spans="1:21" x14ac:dyDescent="0.25">
      <c r="A165" s="36" t="str">
        <f>'0'!$A$4</f>
        <v>………………..</v>
      </c>
      <c r="B165" s="37">
        <f>'0'!$A$2</f>
        <v>46112</v>
      </c>
      <c r="C165" s="37" t="s">
        <v>1197</v>
      </c>
      <c r="D165" s="195"/>
      <c r="E165" s="23"/>
      <c r="F165" s="14"/>
      <c r="G165" s="22"/>
      <c r="H165" s="656"/>
      <c r="I165" s="656"/>
      <c r="J165" s="656"/>
      <c r="K165" s="25"/>
      <c r="L165" s="25"/>
      <c r="M165" s="25"/>
      <c r="N165" s="25"/>
      <c r="O165" s="25"/>
      <c r="P165" s="25"/>
      <c r="Q165" s="25"/>
      <c r="R165" s="25"/>
      <c r="S165" s="25"/>
      <c r="T165" s="671"/>
      <c r="U165" s="730" t="str">
        <f t="shared" si="5"/>
        <v/>
      </c>
    </row>
    <row r="166" spans="1:21" x14ac:dyDescent="0.25">
      <c r="A166" s="36" t="str">
        <f>'0'!$A$4</f>
        <v>………………..</v>
      </c>
      <c r="B166" s="37">
        <f>'0'!$A$2</f>
        <v>46112</v>
      </c>
      <c r="C166" s="37" t="s">
        <v>1197</v>
      </c>
      <c r="D166" s="195"/>
      <c r="E166" s="23"/>
      <c r="F166" s="14"/>
      <c r="G166" s="22"/>
      <c r="H166" s="656"/>
      <c r="I166" s="656"/>
      <c r="J166" s="656"/>
      <c r="K166" s="25"/>
      <c r="L166" s="25"/>
      <c r="M166" s="25"/>
      <c r="N166" s="25"/>
      <c r="O166" s="25"/>
      <c r="P166" s="25"/>
      <c r="Q166" s="25"/>
      <c r="R166" s="25"/>
      <c r="S166" s="25"/>
      <c r="T166" s="671"/>
      <c r="U166" s="730" t="str">
        <f t="shared" si="5"/>
        <v/>
      </c>
    </row>
    <row r="167" spans="1:21" x14ac:dyDescent="0.25">
      <c r="A167" s="36" t="str">
        <f>'0'!$A$4</f>
        <v>………………..</v>
      </c>
      <c r="B167" s="37">
        <f>'0'!$A$2</f>
        <v>46112</v>
      </c>
      <c r="C167" s="37" t="s">
        <v>1197</v>
      </c>
      <c r="D167" s="195"/>
      <c r="E167" s="23"/>
      <c r="F167" s="14"/>
      <c r="G167" s="22"/>
      <c r="H167" s="656"/>
      <c r="I167" s="656"/>
      <c r="J167" s="656"/>
      <c r="K167" s="25"/>
      <c r="L167" s="25"/>
      <c r="M167" s="25"/>
      <c r="N167" s="25"/>
      <c r="O167" s="25"/>
      <c r="P167" s="25"/>
      <c r="Q167" s="25"/>
      <c r="R167" s="25"/>
      <c r="S167" s="25"/>
      <c r="T167" s="671"/>
      <c r="U167" s="730" t="str">
        <f t="shared" si="5"/>
        <v/>
      </c>
    </row>
    <row r="168" spans="1:21" x14ac:dyDescent="0.25">
      <c r="A168" s="36" t="str">
        <f>'0'!$A$4</f>
        <v>………………..</v>
      </c>
      <c r="B168" s="37">
        <f>'0'!$A$2</f>
        <v>46112</v>
      </c>
      <c r="C168" s="37" t="s">
        <v>1197</v>
      </c>
      <c r="D168" s="195"/>
      <c r="E168" s="23"/>
      <c r="F168" s="14"/>
      <c r="G168" s="22"/>
      <c r="H168" s="656"/>
      <c r="I168" s="656"/>
      <c r="J168" s="656"/>
      <c r="K168" s="25"/>
      <c r="L168" s="25"/>
      <c r="M168" s="25"/>
      <c r="N168" s="25"/>
      <c r="O168" s="25"/>
      <c r="P168" s="25"/>
      <c r="Q168" s="25"/>
      <c r="R168" s="25"/>
      <c r="S168" s="25"/>
      <c r="T168" s="671"/>
      <c r="U168" s="730" t="str">
        <f t="shared" si="5"/>
        <v/>
      </c>
    </row>
    <row r="169" spans="1:21" x14ac:dyDescent="0.25">
      <c r="A169" s="36" t="str">
        <f>'0'!$A$4</f>
        <v>………………..</v>
      </c>
      <c r="B169" s="37">
        <f>'0'!$A$2</f>
        <v>46112</v>
      </c>
      <c r="C169" s="37" t="s">
        <v>1197</v>
      </c>
      <c r="D169" s="195"/>
      <c r="E169" s="23"/>
      <c r="F169" s="14"/>
      <c r="G169" s="22"/>
      <c r="H169" s="656"/>
      <c r="I169" s="656"/>
      <c r="J169" s="656"/>
      <c r="K169" s="25"/>
      <c r="L169" s="25"/>
      <c r="M169" s="25"/>
      <c r="N169" s="25"/>
      <c r="O169" s="25"/>
      <c r="P169" s="25"/>
      <c r="Q169" s="25"/>
      <c r="R169" s="25"/>
      <c r="S169" s="25"/>
      <c r="T169" s="671"/>
      <c r="U169" s="730" t="str">
        <f t="shared" si="5"/>
        <v/>
      </c>
    </row>
    <row r="170" spans="1:21" x14ac:dyDescent="0.25">
      <c r="A170" s="36" t="str">
        <f>'0'!$A$4</f>
        <v>………………..</v>
      </c>
      <c r="B170" s="37">
        <f>'0'!$A$2</f>
        <v>46112</v>
      </c>
      <c r="C170" s="37" t="s">
        <v>1197</v>
      </c>
      <c r="D170" s="195"/>
      <c r="E170" s="23"/>
      <c r="F170" s="14"/>
      <c r="G170" s="22"/>
      <c r="H170" s="656"/>
      <c r="I170" s="656"/>
      <c r="J170" s="656"/>
      <c r="K170" s="25"/>
      <c r="L170" s="25"/>
      <c r="M170" s="25"/>
      <c r="N170" s="25"/>
      <c r="O170" s="25"/>
      <c r="P170" s="25"/>
      <c r="Q170" s="25"/>
      <c r="R170" s="25"/>
      <c r="S170" s="25"/>
      <c r="T170" s="671"/>
      <c r="U170" s="730" t="str">
        <f t="shared" si="5"/>
        <v/>
      </c>
    </row>
    <row r="171" spans="1:21" x14ac:dyDescent="0.25">
      <c r="A171" s="36" t="str">
        <f>'0'!$A$4</f>
        <v>………………..</v>
      </c>
      <c r="B171" s="37">
        <f>'0'!$A$2</f>
        <v>46112</v>
      </c>
      <c r="C171" s="37" t="s">
        <v>1197</v>
      </c>
      <c r="D171" s="195"/>
      <c r="E171" s="23"/>
      <c r="F171" s="14"/>
      <c r="G171" s="22"/>
      <c r="H171" s="656"/>
      <c r="I171" s="656"/>
      <c r="J171" s="656"/>
      <c r="K171" s="25"/>
      <c r="L171" s="25"/>
      <c r="M171" s="25"/>
      <c r="N171" s="25"/>
      <c r="O171" s="25"/>
      <c r="P171" s="25"/>
      <c r="Q171" s="25"/>
      <c r="R171" s="25"/>
      <c r="S171" s="25"/>
      <c r="T171" s="671"/>
      <c r="U171" s="730" t="str">
        <f t="shared" si="5"/>
        <v/>
      </c>
    </row>
    <row r="172" spans="1:21" x14ac:dyDescent="0.25">
      <c r="A172" s="36" t="str">
        <f>'0'!$A$4</f>
        <v>………………..</v>
      </c>
      <c r="B172" s="37">
        <f>'0'!$A$2</f>
        <v>46112</v>
      </c>
      <c r="C172" s="37" t="s">
        <v>1197</v>
      </c>
      <c r="D172" s="195"/>
      <c r="E172" s="23"/>
      <c r="F172" s="14"/>
      <c r="G172" s="22"/>
      <c r="H172" s="656"/>
      <c r="I172" s="656"/>
      <c r="J172" s="656"/>
      <c r="K172" s="25"/>
      <c r="L172" s="25"/>
      <c r="M172" s="25"/>
      <c r="N172" s="25"/>
      <c r="O172" s="25"/>
      <c r="P172" s="25"/>
      <c r="Q172" s="25"/>
      <c r="R172" s="25"/>
      <c r="S172" s="25"/>
      <c r="T172" s="671"/>
      <c r="U172" s="730" t="str">
        <f t="shared" si="5"/>
        <v/>
      </c>
    </row>
    <row r="173" spans="1:21" x14ac:dyDescent="0.25">
      <c r="A173" s="36" t="str">
        <f>'0'!$A$4</f>
        <v>………………..</v>
      </c>
      <c r="B173" s="37">
        <f>'0'!$A$2</f>
        <v>46112</v>
      </c>
      <c r="C173" s="37" t="s">
        <v>1197</v>
      </c>
      <c r="D173" s="195"/>
      <c r="E173" s="23"/>
      <c r="F173" s="14"/>
      <c r="G173" s="22"/>
      <c r="H173" s="656"/>
      <c r="I173" s="656"/>
      <c r="J173" s="656"/>
      <c r="K173" s="25"/>
      <c r="L173" s="25"/>
      <c r="M173" s="25"/>
      <c r="N173" s="25"/>
      <c r="O173" s="25"/>
      <c r="P173" s="25"/>
      <c r="Q173" s="25"/>
      <c r="R173" s="25"/>
      <c r="S173" s="25"/>
      <c r="T173" s="671"/>
      <c r="U173" s="730" t="str">
        <f t="shared" si="5"/>
        <v/>
      </c>
    </row>
    <row r="174" spans="1:21" x14ac:dyDescent="0.25">
      <c r="A174" s="36" t="str">
        <f>'0'!$A$4</f>
        <v>………………..</v>
      </c>
      <c r="B174" s="37">
        <f>'0'!$A$2</f>
        <v>46112</v>
      </c>
      <c r="C174" s="37" t="s">
        <v>1197</v>
      </c>
      <c r="D174" s="195"/>
      <c r="E174" s="23"/>
      <c r="F174" s="14"/>
      <c r="G174" s="22"/>
      <c r="H174" s="656"/>
      <c r="I174" s="656"/>
      <c r="J174" s="656"/>
      <c r="K174" s="25"/>
      <c r="L174" s="25"/>
      <c r="M174" s="25"/>
      <c r="N174" s="25"/>
      <c r="O174" s="25"/>
      <c r="P174" s="25"/>
      <c r="Q174" s="25"/>
      <c r="R174" s="25"/>
      <c r="S174" s="25"/>
      <c r="T174" s="671"/>
      <c r="U174" s="730" t="str">
        <f t="shared" si="5"/>
        <v/>
      </c>
    </row>
    <row r="175" spans="1:21" x14ac:dyDescent="0.25">
      <c r="A175" s="36" t="str">
        <f>'0'!$A$4</f>
        <v>………………..</v>
      </c>
      <c r="B175" s="37">
        <f>'0'!$A$2</f>
        <v>46112</v>
      </c>
      <c r="C175" s="37" t="s">
        <v>1197</v>
      </c>
      <c r="D175" s="195"/>
      <c r="E175" s="23"/>
      <c r="F175" s="14"/>
      <c r="G175" s="22"/>
      <c r="H175" s="656"/>
      <c r="I175" s="656"/>
      <c r="J175" s="656"/>
      <c r="K175" s="25"/>
      <c r="L175" s="25"/>
      <c r="M175" s="25"/>
      <c r="N175" s="25"/>
      <c r="O175" s="25"/>
      <c r="P175" s="25"/>
      <c r="Q175" s="25"/>
      <c r="R175" s="25"/>
      <c r="S175" s="25"/>
      <c r="T175" s="671"/>
      <c r="U175" s="730" t="str">
        <f t="shared" si="5"/>
        <v/>
      </c>
    </row>
    <row r="176" spans="1:21" x14ac:dyDescent="0.25">
      <c r="A176" s="36" t="str">
        <f>'0'!$A$4</f>
        <v>………………..</v>
      </c>
      <c r="B176" s="37">
        <f>'0'!$A$2</f>
        <v>46112</v>
      </c>
      <c r="C176" s="37" t="s">
        <v>1197</v>
      </c>
      <c r="D176" s="195"/>
      <c r="E176" s="23"/>
      <c r="F176" s="14"/>
      <c r="G176" s="22"/>
      <c r="H176" s="656"/>
      <c r="I176" s="656"/>
      <c r="J176" s="656"/>
      <c r="K176" s="25"/>
      <c r="L176" s="25"/>
      <c r="M176" s="25"/>
      <c r="N176" s="25"/>
      <c r="O176" s="25"/>
      <c r="P176" s="25"/>
      <c r="Q176" s="25"/>
      <c r="R176" s="25"/>
      <c r="S176" s="25"/>
      <c r="T176" s="671"/>
      <c r="U176" s="730" t="str">
        <f t="shared" si="5"/>
        <v/>
      </c>
    </row>
    <row r="177" spans="1:21" x14ac:dyDescent="0.25">
      <c r="A177" s="36" t="str">
        <f>'0'!$A$4</f>
        <v>………………..</v>
      </c>
      <c r="B177" s="37">
        <f>'0'!$A$2</f>
        <v>46112</v>
      </c>
      <c r="C177" s="37" t="s">
        <v>1197</v>
      </c>
      <c r="D177" s="195"/>
      <c r="E177" s="23"/>
      <c r="F177" s="14"/>
      <c r="G177" s="22"/>
      <c r="H177" s="656"/>
      <c r="I177" s="656"/>
      <c r="J177" s="656"/>
      <c r="K177" s="25"/>
      <c r="L177" s="25"/>
      <c r="M177" s="25"/>
      <c r="N177" s="25"/>
      <c r="O177" s="25"/>
      <c r="P177" s="25"/>
      <c r="Q177" s="25"/>
      <c r="R177" s="25"/>
      <c r="S177" s="25"/>
      <c r="T177" s="671"/>
      <c r="U177" s="730" t="str">
        <f t="shared" si="5"/>
        <v/>
      </c>
    </row>
    <row r="178" spans="1:21" x14ac:dyDescent="0.25">
      <c r="A178" s="36" t="str">
        <f>'0'!$A$4</f>
        <v>………………..</v>
      </c>
      <c r="B178" s="37">
        <f>'0'!$A$2</f>
        <v>46112</v>
      </c>
      <c r="C178" s="37" t="s">
        <v>1197</v>
      </c>
      <c r="D178" s="195"/>
      <c r="E178" s="23"/>
      <c r="F178" s="14"/>
      <c r="G178" s="22"/>
      <c r="H178" s="656"/>
      <c r="I178" s="656"/>
      <c r="J178" s="656"/>
      <c r="K178" s="25"/>
      <c r="L178" s="25"/>
      <c r="M178" s="25"/>
      <c r="N178" s="25"/>
      <c r="O178" s="25"/>
      <c r="P178" s="25"/>
      <c r="Q178" s="25"/>
      <c r="R178" s="25"/>
      <c r="S178" s="25"/>
      <c r="T178" s="671"/>
      <c r="U178" s="730" t="str">
        <f t="shared" si="5"/>
        <v/>
      </c>
    </row>
    <row r="179" spans="1:21" x14ac:dyDescent="0.25">
      <c r="A179" s="36" t="str">
        <f>'0'!$A$4</f>
        <v>………………..</v>
      </c>
      <c r="B179" s="37">
        <f>'0'!$A$2</f>
        <v>46112</v>
      </c>
      <c r="C179" s="37" t="s">
        <v>1197</v>
      </c>
      <c r="D179" s="195"/>
      <c r="E179" s="23"/>
      <c r="F179" s="14"/>
      <c r="G179" s="22"/>
      <c r="H179" s="656"/>
      <c r="I179" s="656"/>
      <c r="J179" s="656"/>
      <c r="K179" s="25"/>
      <c r="L179" s="25"/>
      <c r="M179" s="25"/>
      <c r="N179" s="25"/>
      <c r="O179" s="25"/>
      <c r="P179" s="25"/>
      <c r="Q179" s="25"/>
      <c r="R179" s="25"/>
      <c r="S179" s="25"/>
      <c r="T179" s="671"/>
      <c r="U179" s="730" t="str">
        <f t="shared" si="5"/>
        <v/>
      </c>
    </row>
    <row r="180" spans="1:21" x14ac:dyDescent="0.25">
      <c r="A180" s="36" t="str">
        <f>'0'!$A$4</f>
        <v>………………..</v>
      </c>
      <c r="B180" s="37">
        <f>'0'!$A$2</f>
        <v>46112</v>
      </c>
      <c r="C180" s="37" t="s">
        <v>1197</v>
      </c>
      <c r="D180" s="195"/>
      <c r="E180" s="23"/>
      <c r="F180" s="14"/>
      <c r="G180" s="22"/>
      <c r="H180" s="656"/>
      <c r="I180" s="656"/>
      <c r="J180" s="656"/>
      <c r="K180" s="25"/>
      <c r="L180" s="25"/>
      <c r="M180" s="25"/>
      <c r="N180" s="25"/>
      <c r="O180" s="25"/>
      <c r="P180" s="25"/>
      <c r="Q180" s="25"/>
      <c r="R180" s="25"/>
      <c r="S180" s="25"/>
      <c r="T180" s="671"/>
      <c r="U180" s="730" t="str">
        <f t="shared" si="5"/>
        <v/>
      </c>
    </row>
    <row r="181" spans="1:21" x14ac:dyDescent="0.25">
      <c r="A181" s="36" t="str">
        <f>'0'!$A$4</f>
        <v>………………..</v>
      </c>
      <c r="B181" s="37">
        <f>'0'!$A$2</f>
        <v>46112</v>
      </c>
      <c r="C181" s="37" t="s">
        <v>1197</v>
      </c>
      <c r="D181" s="195"/>
      <c r="E181" s="23"/>
      <c r="F181" s="14"/>
      <c r="G181" s="22"/>
      <c r="H181" s="656"/>
      <c r="I181" s="656"/>
      <c r="J181" s="656"/>
      <c r="K181" s="25"/>
      <c r="L181" s="25"/>
      <c r="M181" s="25"/>
      <c r="N181" s="25"/>
      <c r="O181" s="25"/>
      <c r="P181" s="25"/>
      <c r="Q181" s="25"/>
      <c r="R181" s="25"/>
      <c r="S181" s="25"/>
      <c r="T181" s="671"/>
      <c r="U181" s="730" t="str">
        <f t="shared" si="5"/>
        <v/>
      </c>
    </row>
    <row r="182" spans="1:21" x14ac:dyDescent="0.25">
      <c r="A182" s="36" t="str">
        <f>'0'!$A$4</f>
        <v>………………..</v>
      </c>
      <c r="B182" s="37">
        <f>'0'!$A$2</f>
        <v>46112</v>
      </c>
      <c r="C182" s="37" t="s">
        <v>1197</v>
      </c>
      <c r="D182" s="195"/>
      <c r="E182" s="23"/>
      <c r="F182" s="14"/>
      <c r="G182" s="22"/>
      <c r="H182" s="656"/>
      <c r="I182" s="656"/>
      <c r="J182" s="656"/>
      <c r="K182" s="25"/>
      <c r="L182" s="25"/>
      <c r="M182" s="25"/>
      <c r="N182" s="25"/>
      <c r="O182" s="25"/>
      <c r="P182" s="25"/>
      <c r="Q182" s="25"/>
      <c r="R182" s="25"/>
      <c r="S182" s="25"/>
      <c r="T182" s="671"/>
      <c r="U182" s="730" t="str">
        <f t="shared" si="5"/>
        <v/>
      </c>
    </row>
    <row r="183" spans="1:21" x14ac:dyDescent="0.25">
      <c r="A183" s="36" t="str">
        <f>'0'!$A$4</f>
        <v>………………..</v>
      </c>
      <c r="B183" s="37">
        <f>'0'!$A$2</f>
        <v>46112</v>
      </c>
      <c r="C183" s="37" t="s">
        <v>1197</v>
      </c>
      <c r="D183" s="195"/>
      <c r="E183" s="23"/>
      <c r="F183" s="14"/>
      <c r="G183" s="22"/>
      <c r="H183" s="656"/>
      <c r="I183" s="656"/>
      <c r="J183" s="656"/>
      <c r="K183" s="25"/>
      <c r="L183" s="25"/>
      <c r="M183" s="25"/>
      <c r="N183" s="25"/>
      <c r="O183" s="25"/>
      <c r="P183" s="25"/>
      <c r="Q183" s="25"/>
      <c r="R183" s="25"/>
      <c r="S183" s="25"/>
      <c r="T183" s="671"/>
      <c r="U183" s="730" t="str">
        <f t="shared" si="5"/>
        <v/>
      </c>
    </row>
    <row r="184" spans="1:21" x14ac:dyDescent="0.25">
      <c r="A184" s="36" t="str">
        <f>'0'!$A$4</f>
        <v>………………..</v>
      </c>
      <c r="B184" s="37">
        <f>'0'!$A$2</f>
        <v>46112</v>
      </c>
      <c r="C184" s="37" t="s">
        <v>1197</v>
      </c>
      <c r="D184" s="195"/>
      <c r="E184" s="23"/>
      <c r="F184" s="14"/>
      <c r="G184" s="22"/>
      <c r="H184" s="656"/>
      <c r="I184" s="656"/>
      <c r="J184" s="656"/>
      <c r="K184" s="25"/>
      <c r="L184" s="25"/>
      <c r="M184" s="25"/>
      <c r="N184" s="25"/>
      <c r="O184" s="25"/>
      <c r="P184" s="25"/>
      <c r="Q184" s="25"/>
      <c r="R184" s="25"/>
      <c r="S184" s="25"/>
      <c r="T184" s="671"/>
      <c r="U184" s="730" t="str">
        <f t="shared" si="5"/>
        <v/>
      </c>
    </row>
    <row r="185" spans="1:21" x14ac:dyDescent="0.25">
      <c r="A185" s="36" t="str">
        <f>'0'!$A$4</f>
        <v>………………..</v>
      </c>
      <c r="B185" s="37">
        <f>'0'!$A$2</f>
        <v>46112</v>
      </c>
      <c r="C185" s="37" t="s">
        <v>1197</v>
      </c>
      <c r="D185" s="195"/>
      <c r="E185" s="23"/>
      <c r="F185" s="14"/>
      <c r="G185" s="22"/>
      <c r="H185" s="656"/>
      <c r="I185" s="656"/>
      <c r="J185" s="656"/>
      <c r="K185" s="25"/>
      <c r="L185" s="25"/>
      <c r="M185" s="25"/>
      <c r="N185" s="25"/>
      <c r="O185" s="25"/>
      <c r="P185" s="25"/>
      <c r="Q185" s="25"/>
      <c r="R185" s="25"/>
      <c r="S185" s="25"/>
      <c r="T185" s="671"/>
      <c r="U185" s="730" t="str">
        <f t="shared" si="5"/>
        <v/>
      </c>
    </row>
    <row r="186" spans="1:21" x14ac:dyDescent="0.25">
      <c r="A186" s="36" t="str">
        <f>'0'!$A$4</f>
        <v>………………..</v>
      </c>
      <c r="B186" s="37">
        <f>'0'!$A$2</f>
        <v>46112</v>
      </c>
      <c r="C186" s="37" t="s">
        <v>1197</v>
      </c>
      <c r="D186" s="195"/>
      <c r="E186" s="23"/>
      <c r="F186" s="14"/>
      <c r="G186" s="22"/>
      <c r="H186" s="656"/>
      <c r="I186" s="656"/>
      <c r="J186" s="656"/>
      <c r="K186" s="25"/>
      <c r="L186" s="25"/>
      <c r="M186" s="25"/>
      <c r="N186" s="25"/>
      <c r="O186" s="25"/>
      <c r="P186" s="25"/>
      <c r="Q186" s="25"/>
      <c r="R186" s="25"/>
      <c r="S186" s="25"/>
      <c r="T186" s="671"/>
      <c r="U186" s="730" t="str">
        <f t="shared" si="5"/>
        <v/>
      </c>
    </row>
    <row r="187" spans="1:21" x14ac:dyDescent="0.25">
      <c r="A187" s="36" t="str">
        <f>'0'!$A$4</f>
        <v>………………..</v>
      </c>
      <c r="B187" s="37">
        <f>'0'!$A$2</f>
        <v>46112</v>
      </c>
      <c r="C187" s="37" t="s">
        <v>1197</v>
      </c>
      <c r="D187" s="195"/>
      <c r="E187" s="23"/>
      <c r="F187" s="14"/>
      <c r="G187" s="22"/>
      <c r="H187" s="656"/>
      <c r="I187" s="656"/>
      <c r="J187" s="656"/>
      <c r="K187" s="25"/>
      <c r="L187" s="25"/>
      <c r="M187" s="25"/>
      <c r="N187" s="25"/>
      <c r="O187" s="25"/>
      <c r="P187" s="25"/>
      <c r="Q187" s="25"/>
      <c r="R187" s="25"/>
      <c r="S187" s="25"/>
      <c r="T187" s="671"/>
      <c r="U187" s="730" t="str">
        <f t="shared" si="5"/>
        <v/>
      </c>
    </row>
    <row r="188" spans="1:21" x14ac:dyDescent="0.25">
      <c r="A188" s="36" t="str">
        <f>'0'!$A$4</f>
        <v>………………..</v>
      </c>
      <c r="B188" s="37">
        <f>'0'!$A$2</f>
        <v>46112</v>
      </c>
      <c r="C188" s="37" t="s">
        <v>1197</v>
      </c>
      <c r="D188" s="195"/>
      <c r="E188" s="23"/>
      <c r="F188" s="14"/>
      <c r="G188" s="22"/>
      <c r="H188" s="656"/>
      <c r="I188" s="656"/>
      <c r="J188" s="656"/>
      <c r="K188" s="25"/>
      <c r="L188" s="25"/>
      <c r="M188" s="25"/>
      <c r="N188" s="25"/>
      <c r="O188" s="25"/>
      <c r="P188" s="25"/>
      <c r="Q188" s="25"/>
      <c r="R188" s="25"/>
      <c r="S188" s="25"/>
      <c r="T188" s="671"/>
      <c r="U188" s="730" t="str">
        <f t="shared" si="5"/>
        <v/>
      </c>
    </row>
    <row r="189" spans="1:21" x14ac:dyDescent="0.25">
      <c r="A189" s="36" t="str">
        <f>'0'!$A$4</f>
        <v>………………..</v>
      </c>
      <c r="B189" s="37">
        <f>'0'!$A$2</f>
        <v>46112</v>
      </c>
      <c r="C189" s="37" t="s">
        <v>1197</v>
      </c>
      <c r="D189" s="195"/>
      <c r="E189" s="23"/>
      <c r="F189" s="14"/>
      <c r="G189" s="22"/>
      <c r="H189" s="656"/>
      <c r="I189" s="656"/>
      <c r="J189" s="656"/>
      <c r="K189" s="25"/>
      <c r="L189" s="25"/>
      <c r="M189" s="25"/>
      <c r="N189" s="25"/>
      <c r="O189" s="25"/>
      <c r="P189" s="25"/>
      <c r="Q189" s="25"/>
      <c r="R189" s="25"/>
      <c r="S189" s="25"/>
      <c r="T189" s="671"/>
      <c r="U189" s="730" t="str">
        <f t="shared" si="5"/>
        <v/>
      </c>
    </row>
    <row r="190" spans="1:21" x14ac:dyDescent="0.25">
      <c r="A190" s="36" t="str">
        <f>'0'!$A$4</f>
        <v>………………..</v>
      </c>
      <c r="B190" s="37">
        <f>'0'!$A$2</f>
        <v>46112</v>
      </c>
      <c r="C190" s="37" t="s">
        <v>1197</v>
      </c>
      <c r="D190" s="195"/>
      <c r="E190" s="23"/>
      <c r="F190" s="14"/>
      <c r="G190" s="22"/>
      <c r="H190" s="656"/>
      <c r="I190" s="656"/>
      <c r="J190" s="656"/>
      <c r="K190" s="25"/>
      <c r="L190" s="25"/>
      <c r="M190" s="25"/>
      <c r="N190" s="25"/>
      <c r="O190" s="25"/>
      <c r="P190" s="25"/>
      <c r="Q190" s="25"/>
      <c r="R190" s="25"/>
      <c r="S190" s="25"/>
      <c r="T190" s="671"/>
      <c r="U190" s="730" t="str">
        <f t="shared" si="5"/>
        <v/>
      </c>
    </row>
    <row r="191" spans="1:21" x14ac:dyDescent="0.25">
      <c r="A191" s="36" t="str">
        <f>'0'!$A$4</f>
        <v>………………..</v>
      </c>
      <c r="B191" s="37">
        <f>'0'!$A$2</f>
        <v>46112</v>
      </c>
      <c r="C191" s="37" t="s">
        <v>1197</v>
      </c>
      <c r="D191" s="195"/>
      <c r="E191" s="23"/>
      <c r="F191" s="14"/>
      <c r="G191" s="22"/>
      <c r="H191" s="656"/>
      <c r="I191" s="656"/>
      <c r="J191" s="656"/>
      <c r="K191" s="25"/>
      <c r="L191" s="25"/>
      <c r="M191" s="25"/>
      <c r="N191" s="25"/>
      <c r="O191" s="25"/>
      <c r="P191" s="25"/>
      <c r="Q191" s="25"/>
      <c r="R191" s="25"/>
      <c r="S191" s="25"/>
      <c r="T191" s="671"/>
      <c r="U191" s="730" t="str">
        <f t="shared" si="5"/>
        <v/>
      </c>
    </row>
    <row r="192" spans="1:21" x14ac:dyDescent="0.25">
      <c r="A192" s="36" t="str">
        <f>'0'!$A$4</f>
        <v>………………..</v>
      </c>
      <c r="B192" s="37">
        <f>'0'!$A$2</f>
        <v>46112</v>
      </c>
      <c r="C192" s="37" t="s">
        <v>1197</v>
      </c>
      <c r="D192" s="195"/>
      <c r="E192" s="23"/>
      <c r="F192" s="14"/>
      <c r="G192" s="22"/>
      <c r="H192" s="656"/>
      <c r="I192" s="656"/>
      <c r="J192" s="656"/>
      <c r="K192" s="25"/>
      <c r="L192" s="25"/>
      <c r="M192" s="25"/>
      <c r="N192" s="25"/>
      <c r="O192" s="25"/>
      <c r="P192" s="25"/>
      <c r="Q192" s="25"/>
      <c r="R192" s="25"/>
      <c r="S192" s="25"/>
      <c r="T192" s="671"/>
      <c r="U192" s="730" t="str">
        <f t="shared" si="5"/>
        <v/>
      </c>
    </row>
    <row r="193" spans="1:21" x14ac:dyDescent="0.25">
      <c r="A193" s="36" t="str">
        <f>'0'!$A$4</f>
        <v>………………..</v>
      </c>
      <c r="B193" s="37">
        <f>'0'!$A$2</f>
        <v>46112</v>
      </c>
      <c r="C193" s="37" t="s">
        <v>1197</v>
      </c>
      <c r="D193" s="195"/>
      <c r="E193" s="23"/>
      <c r="F193" s="14"/>
      <c r="G193" s="22"/>
      <c r="H193" s="656"/>
      <c r="I193" s="656"/>
      <c r="J193" s="656"/>
      <c r="K193" s="25"/>
      <c r="L193" s="25"/>
      <c r="M193" s="25"/>
      <c r="N193" s="25"/>
      <c r="O193" s="25"/>
      <c r="P193" s="25"/>
      <c r="Q193" s="25"/>
      <c r="R193" s="25"/>
      <c r="S193" s="25"/>
      <c r="T193" s="671"/>
      <c r="U193" s="730" t="str">
        <f t="shared" si="5"/>
        <v/>
      </c>
    </row>
    <row r="194" spans="1:21" x14ac:dyDescent="0.25">
      <c r="A194" s="36" t="str">
        <f>'0'!$A$4</f>
        <v>………………..</v>
      </c>
      <c r="B194" s="37">
        <f>'0'!$A$2</f>
        <v>46112</v>
      </c>
      <c r="C194" s="37" t="s">
        <v>1197</v>
      </c>
      <c r="D194" s="195"/>
      <c r="E194" s="23"/>
      <c r="F194" s="14"/>
      <c r="G194" s="22"/>
      <c r="H194" s="656"/>
      <c r="I194" s="656"/>
      <c r="J194" s="656"/>
      <c r="K194" s="25"/>
      <c r="L194" s="25"/>
      <c r="M194" s="25"/>
      <c r="N194" s="25"/>
      <c r="O194" s="25"/>
      <c r="P194" s="25"/>
      <c r="Q194" s="25"/>
      <c r="R194" s="25"/>
      <c r="S194" s="25"/>
      <c r="T194" s="671"/>
      <c r="U194" s="730" t="str">
        <f t="shared" si="5"/>
        <v/>
      </c>
    </row>
    <row r="195" spans="1:21" x14ac:dyDescent="0.25">
      <c r="A195" s="36" t="str">
        <f>'0'!$A$4</f>
        <v>………………..</v>
      </c>
      <c r="B195" s="37">
        <f>'0'!$A$2</f>
        <v>46112</v>
      </c>
      <c r="C195" s="37" t="s">
        <v>1197</v>
      </c>
      <c r="D195" s="195"/>
      <c r="E195" s="23"/>
      <c r="F195" s="14"/>
      <c r="G195" s="22"/>
      <c r="H195" s="656"/>
      <c r="I195" s="656"/>
      <c r="J195" s="656"/>
      <c r="K195" s="25"/>
      <c r="L195" s="25"/>
      <c r="M195" s="25"/>
      <c r="N195" s="25"/>
      <c r="O195" s="25"/>
      <c r="P195" s="25"/>
      <c r="Q195" s="25"/>
      <c r="R195" s="25"/>
      <c r="S195" s="25"/>
      <c r="T195" s="671"/>
      <c r="U195" s="730" t="str">
        <f t="shared" si="5"/>
        <v/>
      </c>
    </row>
    <row r="196" spans="1:21" x14ac:dyDescent="0.25">
      <c r="A196" s="36" t="str">
        <f>'0'!$A$4</f>
        <v>………………..</v>
      </c>
      <c r="B196" s="37">
        <f>'0'!$A$2</f>
        <v>46112</v>
      </c>
      <c r="C196" s="37" t="s">
        <v>1197</v>
      </c>
      <c r="D196" s="195"/>
      <c r="E196" s="23"/>
      <c r="F196" s="14"/>
      <c r="G196" s="22"/>
      <c r="H196" s="656"/>
      <c r="I196" s="656"/>
      <c r="J196" s="656"/>
      <c r="K196" s="25"/>
      <c r="L196" s="25"/>
      <c r="M196" s="25"/>
      <c r="N196" s="25"/>
      <c r="O196" s="25"/>
      <c r="P196" s="25"/>
      <c r="Q196" s="25"/>
      <c r="R196" s="25"/>
      <c r="S196" s="25"/>
      <c r="T196" s="671"/>
      <c r="U196" s="730" t="str">
        <f t="shared" si="5"/>
        <v/>
      </c>
    </row>
    <row r="197" spans="1:21" x14ac:dyDescent="0.25">
      <c r="A197" s="36" t="str">
        <f>'0'!$A$4</f>
        <v>………………..</v>
      </c>
      <c r="B197" s="37">
        <f>'0'!$A$2</f>
        <v>46112</v>
      </c>
      <c r="C197" s="37" t="s">
        <v>1197</v>
      </c>
      <c r="D197" s="195"/>
      <c r="E197" s="23"/>
      <c r="F197" s="14"/>
      <c r="G197" s="22"/>
      <c r="H197" s="656"/>
      <c r="I197" s="656"/>
      <c r="J197" s="656"/>
      <c r="K197" s="25"/>
      <c r="L197" s="25"/>
      <c r="M197" s="25"/>
      <c r="N197" s="25"/>
      <c r="O197" s="25"/>
      <c r="P197" s="25"/>
      <c r="Q197" s="25"/>
      <c r="R197" s="25"/>
      <c r="S197" s="25"/>
      <c r="T197" s="671"/>
      <c r="U197" s="730" t="str">
        <f t="shared" si="5"/>
        <v/>
      </c>
    </row>
    <row r="198" spans="1:21" x14ac:dyDescent="0.25">
      <c r="A198" s="36" t="str">
        <f>'0'!$A$4</f>
        <v>………………..</v>
      </c>
      <c r="B198" s="37">
        <f>'0'!$A$2</f>
        <v>46112</v>
      </c>
      <c r="C198" s="37" t="s">
        <v>1197</v>
      </c>
      <c r="D198" s="195"/>
      <c r="E198" s="23"/>
      <c r="F198" s="14"/>
      <c r="G198" s="22"/>
      <c r="H198" s="656"/>
      <c r="I198" s="656"/>
      <c r="J198" s="656"/>
      <c r="K198" s="25"/>
      <c r="L198" s="25"/>
      <c r="M198" s="25"/>
      <c r="N198" s="25"/>
      <c r="O198" s="25"/>
      <c r="P198" s="25"/>
      <c r="Q198" s="25"/>
      <c r="R198" s="25"/>
      <c r="S198" s="25"/>
      <c r="T198" s="671"/>
      <c r="U198" s="730" t="str">
        <f t="shared" si="5"/>
        <v/>
      </c>
    </row>
    <row r="199" spans="1:21" x14ac:dyDescent="0.25">
      <c r="A199" s="36" t="str">
        <f>'0'!$A$4</f>
        <v>………………..</v>
      </c>
      <c r="B199" s="37">
        <f>'0'!$A$2</f>
        <v>46112</v>
      </c>
      <c r="C199" s="37" t="s">
        <v>1197</v>
      </c>
      <c r="D199" s="195"/>
      <c r="E199" s="23"/>
      <c r="F199" s="14"/>
      <c r="G199" s="22"/>
      <c r="H199" s="656"/>
      <c r="I199" s="656"/>
      <c r="J199" s="656"/>
      <c r="K199" s="25"/>
      <c r="L199" s="25"/>
      <c r="M199" s="25"/>
      <c r="N199" s="25"/>
      <c r="O199" s="25"/>
      <c r="P199" s="25"/>
      <c r="Q199" s="25"/>
      <c r="R199" s="25"/>
      <c r="S199" s="25"/>
      <c r="T199" s="671"/>
      <c r="U199" s="730" t="str">
        <f t="shared" si="5"/>
        <v/>
      </c>
    </row>
    <row r="200" spans="1:21" x14ac:dyDescent="0.25">
      <c r="A200" s="36" t="str">
        <f>'0'!$A$4</f>
        <v>………………..</v>
      </c>
      <c r="B200" s="37">
        <f>'0'!$A$2</f>
        <v>46112</v>
      </c>
      <c r="C200" s="37" t="s">
        <v>1197</v>
      </c>
      <c r="D200" s="195"/>
      <c r="E200" s="23"/>
      <c r="F200" s="14"/>
      <c r="G200" s="22"/>
      <c r="H200" s="656"/>
      <c r="I200" s="656"/>
      <c r="J200" s="656"/>
      <c r="K200" s="25"/>
      <c r="L200" s="25"/>
      <c r="M200" s="25"/>
      <c r="N200" s="25"/>
      <c r="O200" s="25"/>
      <c r="P200" s="25"/>
      <c r="Q200" s="25"/>
      <c r="R200" s="25"/>
      <c r="S200" s="25"/>
      <c r="T200" s="671"/>
      <c r="U200" s="730" t="str">
        <f t="shared" si="5"/>
        <v/>
      </c>
    </row>
    <row r="201" spans="1:21" x14ac:dyDescent="0.25">
      <c r="A201" s="36" t="str">
        <f>'0'!$A$4</f>
        <v>………………..</v>
      </c>
      <c r="B201" s="37">
        <f>'0'!$A$2</f>
        <v>46112</v>
      </c>
      <c r="C201" s="37" t="s">
        <v>1197</v>
      </c>
      <c r="D201" s="195"/>
      <c r="E201" s="23"/>
      <c r="F201" s="14"/>
      <c r="G201" s="22"/>
      <c r="H201" s="656"/>
      <c r="I201" s="656"/>
      <c r="J201" s="656"/>
      <c r="K201" s="25"/>
      <c r="L201" s="25"/>
      <c r="M201" s="25"/>
      <c r="N201" s="25"/>
      <c r="O201" s="25"/>
      <c r="P201" s="25"/>
      <c r="Q201" s="25"/>
      <c r="R201" s="25"/>
      <c r="S201" s="25"/>
      <c r="T201" s="671"/>
      <c r="U201" s="730" t="str">
        <f t="shared" si="5"/>
        <v/>
      </c>
    </row>
    <row r="202" spans="1:21" x14ac:dyDescent="0.25">
      <c r="A202" s="36" t="str">
        <f>'0'!$A$4</f>
        <v>………………..</v>
      </c>
      <c r="B202" s="37">
        <f>'0'!$A$2</f>
        <v>46112</v>
      </c>
      <c r="C202" s="37" t="s">
        <v>1197</v>
      </c>
      <c r="D202" s="195"/>
      <c r="E202" s="23"/>
      <c r="F202" s="14"/>
      <c r="G202" s="22"/>
      <c r="H202" s="656"/>
      <c r="I202" s="656"/>
      <c r="J202" s="656"/>
      <c r="K202" s="25"/>
      <c r="L202" s="25"/>
      <c r="M202" s="25"/>
      <c r="N202" s="25"/>
      <c r="O202" s="25"/>
      <c r="P202" s="25"/>
      <c r="Q202" s="25"/>
      <c r="R202" s="25"/>
      <c r="S202" s="25"/>
      <c r="T202" s="671"/>
      <c r="U202" s="730" t="str">
        <f t="shared" si="5"/>
        <v/>
      </c>
    </row>
    <row r="203" spans="1:21" x14ac:dyDescent="0.25">
      <c r="A203" s="36" t="str">
        <f>'0'!$A$4</f>
        <v>………………..</v>
      </c>
      <c r="B203" s="37">
        <f>'0'!$A$2</f>
        <v>46112</v>
      </c>
      <c r="C203" s="37" t="s">
        <v>1197</v>
      </c>
      <c r="D203" s="195"/>
      <c r="E203" s="23"/>
      <c r="F203" s="14"/>
      <c r="G203" s="22"/>
      <c r="H203" s="656"/>
      <c r="I203" s="656"/>
      <c r="J203" s="656"/>
      <c r="K203" s="25"/>
      <c r="L203" s="25"/>
      <c r="M203" s="25"/>
      <c r="N203" s="25"/>
      <c r="O203" s="25"/>
      <c r="P203" s="25"/>
      <c r="Q203" s="25"/>
      <c r="R203" s="25"/>
      <c r="S203" s="25"/>
      <c r="T203" s="671"/>
      <c r="U203" s="730" t="str">
        <f t="shared" ref="U203:U266" si="6">IF(COUNTBLANK(D203:S203)=16,"",IF(D203="999999999","",IF(ISNUMBER(VALUE(D203)),IF(LEN(D203)&lt;&gt;9,"Въведеното ЕИК е твърде късо или твърде дълго",IF(OR(MOD(MID(D203,1,1)*1+MID(D203,2,1)*2+MID(D203,3,1)*3+MID(D203,4,1)*4+MID(D203,5,1)*5+MID(D203,6,1)*6+MID(D203,7,1)*7+MID(D203,8,1)*8,11)-MID(D203,9,1)=0,AND(MOD(MID(D203,1,1)*3+MID(D203,2,1)*4+MID(D203,3,1)*5+MID(D203,4,1)*6+MID(D203,5,1)*7+MID(D203,6,1)*8+MID(D203,7,1)*9+MID(D203,8,1)*10,11)=10,MID(D203,9,1)*1=0),MOD(MID(D203,1,1)*3+MID(D203,2,1)*4+MID(D203,3,1)*5+MID(D203,4,1)*6+MID(D203,5,1)*7+MID(D203,6,1)*8+MID(D203,7,1)*9+MID(D203,8,1)*10,11)-MID(D203,9,1)=0),"","Въведеното ЕИК е невалидно")),"Въведеното ЕИК съдържа непозволени символи")))</f>
        <v/>
      </c>
    </row>
    <row r="204" spans="1:21" x14ac:dyDescent="0.25">
      <c r="A204" s="36" t="str">
        <f>'0'!$A$4</f>
        <v>………………..</v>
      </c>
      <c r="B204" s="37">
        <f>'0'!$A$2</f>
        <v>46112</v>
      </c>
      <c r="C204" s="37" t="s">
        <v>1197</v>
      </c>
      <c r="D204" s="195"/>
      <c r="E204" s="23"/>
      <c r="F204" s="14"/>
      <c r="G204" s="22"/>
      <c r="H204" s="656"/>
      <c r="I204" s="656"/>
      <c r="J204" s="656"/>
      <c r="K204" s="25"/>
      <c r="L204" s="25"/>
      <c r="M204" s="25"/>
      <c r="N204" s="25"/>
      <c r="O204" s="25"/>
      <c r="P204" s="25"/>
      <c r="Q204" s="25"/>
      <c r="R204" s="25"/>
      <c r="S204" s="25"/>
      <c r="T204" s="671"/>
      <c r="U204" s="730" t="str">
        <f t="shared" si="6"/>
        <v/>
      </c>
    </row>
    <row r="205" spans="1:21" x14ac:dyDescent="0.25">
      <c r="A205" s="36" t="str">
        <f>'0'!$A$4</f>
        <v>………………..</v>
      </c>
      <c r="B205" s="37">
        <f>'0'!$A$2</f>
        <v>46112</v>
      </c>
      <c r="C205" s="37" t="s">
        <v>1197</v>
      </c>
      <c r="D205" s="195"/>
      <c r="E205" s="23"/>
      <c r="F205" s="14"/>
      <c r="G205" s="22"/>
      <c r="H205" s="656"/>
      <c r="I205" s="656"/>
      <c r="J205" s="656"/>
      <c r="K205" s="25"/>
      <c r="L205" s="25"/>
      <c r="M205" s="25"/>
      <c r="N205" s="25"/>
      <c r="O205" s="25"/>
      <c r="P205" s="25"/>
      <c r="Q205" s="25"/>
      <c r="R205" s="25"/>
      <c r="S205" s="25"/>
      <c r="T205" s="671"/>
      <c r="U205" s="730" t="str">
        <f t="shared" si="6"/>
        <v/>
      </c>
    </row>
    <row r="206" spans="1:21" x14ac:dyDescent="0.25">
      <c r="A206" s="36" t="str">
        <f>'0'!$A$4</f>
        <v>………………..</v>
      </c>
      <c r="B206" s="37">
        <f>'0'!$A$2</f>
        <v>46112</v>
      </c>
      <c r="C206" s="37" t="s">
        <v>1197</v>
      </c>
      <c r="D206" s="195"/>
      <c r="E206" s="23"/>
      <c r="F206" s="14"/>
      <c r="G206" s="22"/>
      <c r="H206" s="656"/>
      <c r="I206" s="656"/>
      <c r="J206" s="656"/>
      <c r="K206" s="25"/>
      <c r="L206" s="25"/>
      <c r="M206" s="25"/>
      <c r="N206" s="25"/>
      <c r="O206" s="25"/>
      <c r="P206" s="25"/>
      <c r="Q206" s="25"/>
      <c r="R206" s="25"/>
      <c r="S206" s="25"/>
      <c r="T206" s="671"/>
      <c r="U206" s="730" t="str">
        <f t="shared" si="6"/>
        <v/>
      </c>
    </row>
    <row r="207" spans="1:21" x14ac:dyDescent="0.25">
      <c r="A207" s="36" t="str">
        <f>'0'!$A$4</f>
        <v>………………..</v>
      </c>
      <c r="B207" s="37">
        <f>'0'!$A$2</f>
        <v>46112</v>
      </c>
      <c r="C207" s="37" t="s">
        <v>1197</v>
      </c>
      <c r="D207" s="195"/>
      <c r="E207" s="23"/>
      <c r="F207" s="14"/>
      <c r="G207" s="22"/>
      <c r="H207" s="656"/>
      <c r="I207" s="656"/>
      <c r="J207" s="656"/>
      <c r="K207" s="25"/>
      <c r="L207" s="25"/>
      <c r="M207" s="25"/>
      <c r="N207" s="25"/>
      <c r="O207" s="25"/>
      <c r="P207" s="25"/>
      <c r="Q207" s="25"/>
      <c r="R207" s="25"/>
      <c r="S207" s="25"/>
      <c r="T207" s="671"/>
      <c r="U207" s="730" t="str">
        <f t="shared" si="6"/>
        <v/>
      </c>
    </row>
    <row r="208" spans="1:21" x14ac:dyDescent="0.25">
      <c r="A208" s="36" t="str">
        <f>'0'!$A$4</f>
        <v>………………..</v>
      </c>
      <c r="B208" s="37">
        <f>'0'!$A$2</f>
        <v>46112</v>
      </c>
      <c r="C208" s="37" t="s">
        <v>1197</v>
      </c>
      <c r="D208" s="195"/>
      <c r="E208" s="23"/>
      <c r="F208" s="14"/>
      <c r="G208" s="22"/>
      <c r="H208" s="656"/>
      <c r="I208" s="656"/>
      <c r="J208" s="656"/>
      <c r="K208" s="25"/>
      <c r="L208" s="25"/>
      <c r="M208" s="25"/>
      <c r="N208" s="25"/>
      <c r="O208" s="25"/>
      <c r="P208" s="25"/>
      <c r="Q208" s="25"/>
      <c r="R208" s="25"/>
      <c r="S208" s="25"/>
      <c r="T208" s="671"/>
      <c r="U208" s="730" t="str">
        <f t="shared" si="6"/>
        <v/>
      </c>
    </row>
    <row r="209" spans="1:21" x14ac:dyDescent="0.25">
      <c r="A209" s="36" t="str">
        <f>'0'!$A$4</f>
        <v>………………..</v>
      </c>
      <c r="B209" s="37">
        <f>'0'!$A$2</f>
        <v>46112</v>
      </c>
      <c r="C209" s="37" t="s">
        <v>1197</v>
      </c>
      <c r="D209" s="195"/>
      <c r="E209" s="23"/>
      <c r="F209" s="14"/>
      <c r="G209" s="22"/>
      <c r="H209" s="656"/>
      <c r="I209" s="656"/>
      <c r="J209" s="656"/>
      <c r="K209" s="25"/>
      <c r="L209" s="25"/>
      <c r="M209" s="25"/>
      <c r="N209" s="25"/>
      <c r="O209" s="25"/>
      <c r="P209" s="25"/>
      <c r="Q209" s="25"/>
      <c r="R209" s="25"/>
      <c r="S209" s="25"/>
      <c r="T209" s="671"/>
      <c r="U209" s="730" t="str">
        <f t="shared" si="6"/>
        <v/>
      </c>
    </row>
    <row r="210" spans="1:21" x14ac:dyDescent="0.25">
      <c r="A210" s="36" t="str">
        <f>'0'!$A$4</f>
        <v>………………..</v>
      </c>
      <c r="B210" s="37">
        <f>'0'!$A$2</f>
        <v>46112</v>
      </c>
      <c r="C210" s="37" t="s">
        <v>1197</v>
      </c>
      <c r="D210" s="195"/>
      <c r="E210" s="23"/>
      <c r="F210" s="14"/>
      <c r="G210" s="22"/>
      <c r="H210" s="656"/>
      <c r="I210" s="656"/>
      <c r="J210" s="656"/>
      <c r="K210" s="25"/>
      <c r="L210" s="25"/>
      <c r="M210" s="25"/>
      <c r="N210" s="25"/>
      <c r="O210" s="25"/>
      <c r="P210" s="25"/>
      <c r="Q210" s="25"/>
      <c r="R210" s="25"/>
      <c r="S210" s="25"/>
      <c r="T210" s="671"/>
      <c r="U210" s="730" t="str">
        <f t="shared" si="6"/>
        <v/>
      </c>
    </row>
    <row r="211" spans="1:21" x14ac:dyDescent="0.25">
      <c r="A211" s="36" t="str">
        <f>'0'!$A$4</f>
        <v>………………..</v>
      </c>
      <c r="B211" s="37">
        <f>'0'!$A$2</f>
        <v>46112</v>
      </c>
      <c r="C211" s="37" t="s">
        <v>1197</v>
      </c>
      <c r="D211" s="195"/>
      <c r="E211" s="23"/>
      <c r="F211" s="14"/>
      <c r="G211" s="22"/>
      <c r="H211" s="656"/>
      <c r="I211" s="656"/>
      <c r="J211" s="656"/>
      <c r="K211" s="25"/>
      <c r="L211" s="25"/>
      <c r="M211" s="25"/>
      <c r="N211" s="25"/>
      <c r="O211" s="25"/>
      <c r="P211" s="25"/>
      <c r="Q211" s="25"/>
      <c r="R211" s="25"/>
      <c r="S211" s="25"/>
      <c r="T211" s="671"/>
      <c r="U211" s="730" t="str">
        <f t="shared" si="6"/>
        <v/>
      </c>
    </row>
    <row r="212" spans="1:21" x14ac:dyDescent="0.25">
      <c r="A212" s="36" t="str">
        <f>'0'!$A$4</f>
        <v>………………..</v>
      </c>
      <c r="B212" s="37">
        <f>'0'!$A$2</f>
        <v>46112</v>
      </c>
      <c r="C212" s="37" t="s">
        <v>1197</v>
      </c>
      <c r="D212" s="195"/>
      <c r="E212" s="23"/>
      <c r="F212" s="14"/>
      <c r="G212" s="22"/>
      <c r="H212" s="656"/>
      <c r="I212" s="656"/>
      <c r="J212" s="656"/>
      <c r="K212" s="25"/>
      <c r="L212" s="25"/>
      <c r="M212" s="25"/>
      <c r="N212" s="25"/>
      <c r="O212" s="25"/>
      <c r="P212" s="25"/>
      <c r="Q212" s="25"/>
      <c r="R212" s="25"/>
      <c r="S212" s="25"/>
      <c r="T212" s="671"/>
      <c r="U212" s="730" t="str">
        <f t="shared" si="6"/>
        <v/>
      </c>
    </row>
    <row r="213" spans="1:21" x14ac:dyDescent="0.25">
      <c r="A213" s="36" t="str">
        <f>'0'!$A$4</f>
        <v>………………..</v>
      </c>
      <c r="B213" s="37">
        <f>'0'!$A$2</f>
        <v>46112</v>
      </c>
      <c r="C213" s="37" t="s">
        <v>1197</v>
      </c>
      <c r="D213" s="195"/>
      <c r="E213" s="23"/>
      <c r="F213" s="14"/>
      <c r="G213" s="22"/>
      <c r="H213" s="656"/>
      <c r="I213" s="656"/>
      <c r="J213" s="656"/>
      <c r="K213" s="25"/>
      <c r="L213" s="25"/>
      <c r="M213" s="25"/>
      <c r="N213" s="25"/>
      <c r="O213" s="25"/>
      <c r="P213" s="25"/>
      <c r="Q213" s="25"/>
      <c r="R213" s="25"/>
      <c r="S213" s="25"/>
      <c r="T213" s="671"/>
      <c r="U213" s="730" t="str">
        <f t="shared" si="6"/>
        <v/>
      </c>
    </row>
    <row r="214" spans="1:21" x14ac:dyDescent="0.25">
      <c r="A214" s="36" t="str">
        <f>'0'!$A$4</f>
        <v>………………..</v>
      </c>
      <c r="B214" s="37">
        <f>'0'!$A$2</f>
        <v>46112</v>
      </c>
      <c r="C214" s="37" t="s">
        <v>1197</v>
      </c>
      <c r="D214" s="195"/>
      <c r="E214" s="23"/>
      <c r="F214" s="14"/>
      <c r="G214" s="22"/>
      <c r="H214" s="656"/>
      <c r="I214" s="656"/>
      <c r="J214" s="656"/>
      <c r="K214" s="25"/>
      <c r="L214" s="25"/>
      <c r="M214" s="25"/>
      <c r="N214" s="25"/>
      <c r="O214" s="25"/>
      <c r="P214" s="25"/>
      <c r="Q214" s="25"/>
      <c r="R214" s="25"/>
      <c r="S214" s="25"/>
      <c r="T214" s="671"/>
      <c r="U214" s="730" t="str">
        <f t="shared" si="6"/>
        <v/>
      </c>
    </row>
    <row r="215" spans="1:21" x14ac:dyDescent="0.25">
      <c r="A215" s="36" t="str">
        <f>'0'!$A$4</f>
        <v>………………..</v>
      </c>
      <c r="B215" s="37">
        <f>'0'!$A$2</f>
        <v>46112</v>
      </c>
      <c r="C215" s="37" t="s">
        <v>1197</v>
      </c>
      <c r="D215" s="195"/>
      <c r="E215" s="23"/>
      <c r="F215" s="14"/>
      <c r="G215" s="22"/>
      <c r="H215" s="656"/>
      <c r="I215" s="656"/>
      <c r="J215" s="656"/>
      <c r="K215" s="25"/>
      <c r="L215" s="25"/>
      <c r="M215" s="25"/>
      <c r="N215" s="25"/>
      <c r="O215" s="25"/>
      <c r="P215" s="25"/>
      <c r="Q215" s="25"/>
      <c r="R215" s="25"/>
      <c r="S215" s="25"/>
      <c r="T215" s="671"/>
      <c r="U215" s="730" t="str">
        <f t="shared" si="6"/>
        <v/>
      </c>
    </row>
    <row r="216" spans="1:21" x14ac:dyDescent="0.25">
      <c r="A216" s="36" t="str">
        <f>'0'!$A$4</f>
        <v>………………..</v>
      </c>
      <c r="B216" s="37">
        <f>'0'!$A$2</f>
        <v>46112</v>
      </c>
      <c r="C216" s="37" t="s">
        <v>1197</v>
      </c>
      <c r="D216" s="195"/>
      <c r="E216" s="23"/>
      <c r="F216" s="14"/>
      <c r="G216" s="22"/>
      <c r="H216" s="656"/>
      <c r="I216" s="656"/>
      <c r="J216" s="656"/>
      <c r="K216" s="25"/>
      <c r="L216" s="25"/>
      <c r="M216" s="25"/>
      <c r="N216" s="25"/>
      <c r="O216" s="25"/>
      <c r="P216" s="25"/>
      <c r="Q216" s="25"/>
      <c r="R216" s="25"/>
      <c r="S216" s="25"/>
      <c r="T216" s="671"/>
      <c r="U216" s="730" t="str">
        <f t="shared" si="6"/>
        <v/>
      </c>
    </row>
    <row r="217" spans="1:21" x14ac:dyDescent="0.25">
      <c r="A217" s="36" t="str">
        <f>'0'!$A$4</f>
        <v>………………..</v>
      </c>
      <c r="B217" s="37">
        <f>'0'!$A$2</f>
        <v>46112</v>
      </c>
      <c r="C217" s="37" t="s">
        <v>1197</v>
      </c>
      <c r="D217" s="195"/>
      <c r="E217" s="23"/>
      <c r="F217" s="14"/>
      <c r="G217" s="22"/>
      <c r="H217" s="656"/>
      <c r="I217" s="656"/>
      <c r="J217" s="656"/>
      <c r="K217" s="25"/>
      <c r="L217" s="25"/>
      <c r="M217" s="25"/>
      <c r="N217" s="25"/>
      <c r="O217" s="25"/>
      <c r="P217" s="25"/>
      <c r="Q217" s="25"/>
      <c r="R217" s="25"/>
      <c r="S217" s="25"/>
      <c r="T217" s="671"/>
      <c r="U217" s="730" t="str">
        <f t="shared" si="6"/>
        <v/>
      </c>
    </row>
    <row r="218" spans="1:21" x14ac:dyDescent="0.25">
      <c r="A218" s="36" t="str">
        <f>'0'!$A$4</f>
        <v>………………..</v>
      </c>
      <c r="B218" s="37">
        <f>'0'!$A$2</f>
        <v>46112</v>
      </c>
      <c r="C218" s="37" t="s">
        <v>1197</v>
      </c>
      <c r="D218" s="195"/>
      <c r="E218" s="23"/>
      <c r="F218" s="14"/>
      <c r="G218" s="22"/>
      <c r="H218" s="656"/>
      <c r="I218" s="656"/>
      <c r="J218" s="656"/>
      <c r="K218" s="25"/>
      <c r="L218" s="25"/>
      <c r="M218" s="25"/>
      <c r="N218" s="25"/>
      <c r="O218" s="25"/>
      <c r="P218" s="25"/>
      <c r="Q218" s="25"/>
      <c r="R218" s="25"/>
      <c r="S218" s="25"/>
      <c r="T218" s="671"/>
      <c r="U218" s="730" t="str">
        <f t="shared" si="6"/>
        <v/>
      </c>
    </row>
    <row r="219" spans="1:21" x14ac:dyDescent="0.25">
      <c r="A219" s="36" t="str">
        <f>'0'!$A$4</f>
        <v>………………..</v>
      </c>
      <c r="B219" s="37">
        <f>'0'!$A$2</f>
        <v>46112</v>
      </c>
      <c r="C219" s="37" t="s">
        <v>1197</v>
      </c>
      <c r="D219" s="195"/>
      <c r="E219" s="23"/>
      <c r="F219" s="14"/>
      <c r="G219" s="22"/>
      <c r="H219" s="656"/>
      <c r="I219" s="656"/>
      <c r="J219" s="656"/>
      <c r="K219" s="25"/>
      <c r="L219" s="25"/>
      <c r="M219" s="25"/>
      <c r="N219" s="25"/>
      <c r="O219" s="25"/>
      <c r="P219" s="25"/>
      <c r="Q219" s="25"/>
      <c r="R219" s="25"/>
      <c r="S219" s="25"/>
      <c r="T219" s="671"/>
      <c r="U219" s="730" t="str">
        <f t="shared" si="6"/>
        <v/>
      </c>
    </row>
    <row r="220" spans="1:21" x14ac:dyDescent="0.25">
      <c r="A220" s="36" t="str">
        <f>'0'!$A$4</f>
        <v>………………..</v>
      </c>
      <c r="B220" s="37">
        <f>'0'!$A$2</f>
        <v>46112</v>
      </c>
      <c r="C220" s="37" t="s">
        <v>1197</v>
      </c>
      <c r="D220" s="195"/>
      <c r="E220" s="23"/>
      <c r="F220" s="14"/>
      <c r="G220" s="22"/>
      <c r="H220" s="656"/>
      <c r="I220" s="656"/>
      <c r="J220" s="656"/>
      <c r="K220" s="25"/>
      <c r="L220" s="25"/>
      <c r="M220" s="25"/>
      <c r="N220" s="25"/>
      <c r="O220" s="25"/>
      <c r="P220" s="25"/>
      <c r="Q220" s="25"/>
      <c r="R220" s="25"/>
      <c r="S220" s="25"/>
      <c r="T220" s="671"/>
      <c r="U220" s="730" t="str">
        <f t="shared" si="6"/>
        <v/>
      </c>
    </row>
    <row r="221" spans="1:21" x14ac:dyDescent="0.25">
      <c r="A221" s="36" t="str">
        <f>'0'!$A$4</f>
        <v>………………..</v>
      </c>
      <c r="B221" s="37">
        <f>'0'!$A$2</f>
        <v>46112</v>
      </c>
      <c r="C221" s="37" t="s">
        <v>1197</v>
      </c>
      <c r="D221" s="195"/>
      <c r="E221" s="23"/>
      <c r="F221" s="14"/>
      <c r="G221" s="22"/>
      <c r="H221" s="656"/>
      <c r="I221" s="656"/>
      <c r="J221" s="656"/>
      <c r="K221" s="25"/>
      <c r="L221" s="25"/>
      <c r="M221" s="25"/>
      <c r="N221" s="25"/>
      <c r="O221" s="25"/>
      <c r="P221" s="25"/>
      <c r="Q221" s="25"/>
      <c r="R221" s="25"/>
      <c r="S221" s="25"/>
      <c r="T221" s="671"/>
      <c r="U221" s="730" t="str">
        <f t="shared" si="6"/>
        <v/>
      </c>
    </row>
    <row r="222" spans="1:21" x14ac:dyDescent="0.25">
      <c r="A222" s="36" t="str">
        <f>'0'!$A$4</f>
        <v>………………..</v>
      </c>
      <c r="B222" s="37">
        <f>'0'!$A$2</f>
        <v>46112</v>
      </c>
      <c r="C222" s="37" t="s">
        <v>1197</v>
      </c>
      <c r="D222" s="195"/>
      <c r="E222" s="23"/>
      <c r="F222" s="14"/>
      <c r="G222" s="22"/>
      <c r="H222" s="656"/>
      <c r="I222" s="656"/>
      <c r="J222" s="656"/>
      <c r="K222" s="25"/>
      <c r="L222" s="25"/>
      <c r="M222" s="25"/>
      <c r="N222" s="25"/>
      <c r="O222" s="25"/>
      <c r="P222" s="25"/>
      <c r="Q222" s="25"/>
      <c r="R222" s="25"/>
      <c r="S222" s="25"/>
      <c r="T222" s="671"/>
      <c r="U222" s="730" t="str">
        <f t="shared" si="6"/>
        <v/>
      </c>
    </row>
    <row r="223" spans="1:21" x14ac:dyDescent="0.25">
      <c r="A223" s="36" t="str">
        <f>'0'!$A$4</f>
        <v>………………..</v>
      </c>
      <c r="B223" s="37">
        <f>'0'!$A$2</f>
        <v>46112</v>
      </c>
      <c r="C223" s="37" t="s">
        <v>1197</v>
      </c>
      <c r="D223" s="195"/>
      <c r="E223" s="23"/>
      <c r="F223" s="14"/>
      <c r="G223" s="22"/>
      <c r="H223" s="656"/>
      <c r="I223" s="656"/>
      <c r="J223" s="656"/>
      <c r="K223" s="25"/>
      <c r="L223" s="25"/>
      <c r="M223" s="25"/>
      <c r="N223" s="25"/>
      <c r="O223" s="25"/>
      <c r="P223" s="25"/>
      <c r="Q223" s="25"/>
      <c r="R223" s="25"/>
      <c r="S223" s="25"/>
      <c r="T223" s="671"/>
      <c r="U223" s="730" t="str">
        <f t="shared" si="6"/>
        <v/>
      </c>
    </row>
    <row r="224" spans="1:21" x14ac:dyDescent="0.25">
      <c r="A224" s="36" t="str">
        <f>'0'!$A$4</f>
        <v>………………..</v>
      </c>
      <c r="B224" s="37">
        <f>'0'!$A$2</f>
        <v>46112</v>
      </c>
      <c r="C224" s="37" t="s">
        <v>1197</v>
      </c>
      <c r="D224" s="195"/>
      <c r="E224" s="23"/>
      <c r="F224" s="14"/>
      <c r="G224" s="22"/>
      <c r="H224" s="656"/>
      <c r="I224" s="656"/>
      <c r="J224" s="656"/>
      <c r="K224" s="25"/>
      <c r="L224" s="25"/>
      <c r="M224" s="25"/>
      <c r="N224" s="25"/>
      <c r="O224" s="25"/>
      <c r="P224" s="25"/>
      <c r="Q224" s="25"/>
      <c r="R224" s="25"/>
      <c r="S224" s="25"/>
      <c r="T224" s="671"/>
      <c r="U224" s="730" t="str">
        <f t="shared" si="6"/>
        <v/>
      </c>
    </row>
    <row r="225" spans="1:21" x14ac:dyDescent="0.25">
      <c r="A225" s="36" t="str">
        <f>'0'!$A$4</f>
        <v>………………..</v>
      </c>
      <c r="B225" s="37">
        <f>'0'!$A$2</f>
        <v>46112</v>
      </c>
      <c r="C225" s="37" t="s">
        <v>1197</v>
      </c>
      <c r="D225" s="195"/>
      <c r="E225" s="23"/>
      <c r="F225" s="14"/>
      <c r="G225" s="22"/>
      <c r="H225" s="656"/>
      <c r="I225" s="656"/>
      <c r="J225" s="656"/>
      <c r="K225" s="25"/>
      <c r="L225" s="25"/>
      <c r="M225" s="25"/>
      <c r="N225" s="25"/>
      <c r="O225" s="25"/>
      <c r="P225" s="25"/>
      <c r="Q225" s="25"/>
      <c r="R225" s="25"/>
      <c r="S225" s="25"/>
      <c r="T225" s="671"/>
      <c r="U225" s="730" t="str">
        <f t="shared" si="6"/>
        <v/>
      </c>
    </row>
    <row r="226" spans="1:21" x14ac:dyDescent="0.25">
      <c r="A226" s="36" t="str">
        <f>'0'!$A$4</f>
        <v>………………..</v>
      </c>
      <c r="B226" s="37">
        <f>'0'!$A$2</f>
        <v>46112</v>
      </c>
      <c r="C226" s="37" t="s">
        <v>1197</v>
      </c>
      <c r="D226" s="195"/>
      <c r="E226" s="23"/>
      <c r="F226" s="14"/>
      <c r="G226" s="22"/>
      <c r="H226" s="656"/>
      <c r="I226" s="656"/>
      <c r="J226" s="656"/>
      <c r="K226" s="25"/>
      <c r="L226" s="25"/>
      <c r="M226" s="25"/>
      <c r="N226" s="25"/>
      <c r="O226" s="25"/>
      <c r="P226" s="25"/>
      <c r="Q226" s="25"/>
      <c r="R226" s="25"/>
      <c r="S226" s="25"/>
      <c r="T226" s="671"/>
      <c r="U226" s="730" t="str">
        <f t="shared" si="6"/>
        <v/>
      </c>
    </row>
    <row r="227" spans="1:21" x14ac:dyDescent="0.25">
      <c r="A227" s="36" t="str">
        <f>'0'!$A$4</f>
        <v>………………..</v>
      </c>
      <c r="B227" s="37">
        <f>'0'!$A$2</f>
        <v>46112</v>
      </c>
      <c r="C227" s="37" t="s">
        <v>1197</v>
      </c>
      <c r="D227" s="195"/>
      <c r="E227" s="23"/>
      <c r="F227" s="14"/>
      <c r="G227" s="22"/>
      <c r="H227" s="656"/>
      <c r="I227" s="656"/>
      <c r="J227" s="656"/>
      <c r="K227" s="25"/>
      <c r="L227" s="25"/>
      <c r="M227" s="25"/>
      <c r="N227" s="25"/>
      <c r="O227" s="25"/>
      <c r="P227" s="25"/>
      <c r="Q227" s="25"/>
      <c r="R227" s="25"/>
      <c r="S227" s="25"/>
      <c r="T227" s="671"/>
      <c r="U227" s="730" t="str">
        <f t="shared" si="6"/>
        <v/>
      </c>
    </row>
    <row r="228" spans="1:21" x14ac:dyDescent="0.25">
      <c r="A228" s="36" t="str">
        <f>'0'!$A$4</f>
        <v>………………..</v>
      </c>
      <c r="B228" s="37">
        <f>'0'!$A$2</f>
        <v>46112</v>
      </c>
      <c r="C228" s="37" t="s">
        <v>1197</v>
      </c>
      <c r="D228" s="195"/>
      <c r="E228" s="23"/>
      <c r="F228" s="14"/>
      <c r="G228" s="22"/>
      <c r="H228" s="656"/>
      <c r="I228" s="656"/>
      <c r="J228" s="656"/>
      <c r="K228" s="25"/>
      <c r="L228" s="25"/>
      <c r="M228" s="25"/>
      <c r="N228" s="25"/>
      <c r="O228" s="25"/>
      <c r="P228" s="25"/>
      <c r="Q228" s="25"/>
      <c r="R228" s="25"/>
      <c r="S228" s="25"/>
      <c r="T228" s="671"/>
      <c r="U228" s="730" t="str">
        <f t="shared" si="6"/>
        <v/>
      </c>
    </row>
    <row r="229" spans="1:21" x14ac:dyDescent="0.25">
      <c r="A229" s="36" t="str">
        <f>'0'!$A$4</f>
        <v>………………..</v>
      </c>
      <c r="B229" s="37">
        <f>'0'!$A$2</f>
        <v>46112</v>
      </c>
      <c r="C229" s="37" t="s">
        <v>1197</v>
      </c>
      <c r="D229" s="195"/>
      <c r="E229" s="23"/>
      <c r="F229" s="14"/>
      <c r="G229" s="22"/>
      <c r="H229" s="656"/>
      <c r="I229" s="656"/>
      <c r="J229" s="656"/>
      <c r="K229" s="25"/>
      <c r="L229" s="25"/>
      <c r="M229" s="25"/>
      <c r="N229" s="25"/>
      <c r="O229" s="25"/>
      <c r="P229" s="25"/>
      <c r="Q229" s="25"/>
      <c r="R229" s="25"/>
      <c r="S229" s="25"/>
      <c r="T229" s="671"/>
      <c r="U229" s="730" t="str">
        <f t="shared" si="6"/>
        <v/>
      </c>
    </row>
    <row r="230" spans="1:21" x14ac:dyDescent="0.25">
      <c r="A230" s="36" t="str">
        <f>'0'!$A$4</f>
        <v>………………..</v>
      </c>
      <c r="B230" s="37">
        <f>'0'!$A$2</f>
        <v>46112</v>
      </c>
      <c r="C230" s="37" t="s">
        <v>1197</v>
      </c>
      <c r="D230" s="195"/>
      <c r="E230" s="23"/>
      <c r="F230" s="14"/>
      <c r="G230" s="22"/>
      <c r="H230" s="656"/>
      <c r="I230" s="656"/>
      <c r="J230" s="656"/>
      <c r="K230" s="25"/>
      <c r="L230" s="25"/>
      <c r="M230" s="25"/>
      <c r="N230" s="25"/>
      <c r="O230" s="25"/>
      <c r="P230" s="25"/>
      <c r="Q230" s="25"/>
      <c r="R230" s="25"/>
      <c r="S230" s="25"/>
      <c r="T230" s="671"/>
      <c r="U230" s="730" t="str">
        <f t="shared" si="6"/>
        <v/>
      </c>
    </row>
    <row r="231" spans="1:21" x14ac:dyDescent="0.25">
      <c r="A231" s="36" t="str">
        <f>'0'!$A$4</f>
        <v>………………..</v>
      </c>
      <c r="B231" s="37">
        <f>'0'!$A$2</f>
        <v>46112</v>
      </c>
      <c r="C231" s="37" t="s">
        <v>1197</v>
      </c>
      <c r="D231" s="195"/>
      <c r="E231" s="23"/>
      <c r="F231" s="14"/>
      <c r="G231" s="22"/>
      <c r="H231" s="656"/>
      <c r="I231" s="656"/>
      <c r="J231" s="656"/>
      <c r="K231" s="25"/>
      <c r="L231" s="25"/>
      <c r="M231" s="25"/>
      <c r="N231" s="25"/>
      <c r="O231" s="25"/>
      <c r="P231" s="25"/>
      <c r="Q231" s="25"/>
      <c r="R231" s="25"/>
      <c r="S231" s="25"/>
      <c r="T231" s="671"/>
      <c r="U231" s="730" t="str">
        <f t="shared" si="6"/>
        <v/>
      </c>
    </row>
    <row r="232" spans="1:21" x14ac:dyDescent="0.25">
      <c r="A232" s="36" t="str">
        <f>'0'!$A$4</f>
        <v>………………..</v>
      </c>
      <c r="B232" s="37">
        <f>'0'!$A$2</f>
        <v>46112</v>
      </c>
      <c r="C232" s="37" t="s">
        <v>1197</v>
      </c>
      <c r="D232" s="195"/>
      <c r="E232" s="23"/>
      <c r="F232" s="14"/>
      <c r="G232" s="22"/>
      <c r="H232" s="656"/>
      <c r="I232" s="656"/>
      <c r="J232" s="656"/>
      <c r="K232" s="25"/>
      <c r="L232" s="25"/>
      <c r="M232" s="25"/>
      <c r="N232" s="25"/>
      <c r="O232" s="25"/>
      <c r="P232" s="25"/>
      <c r="Q232" s="25"/>
      <c r="R232" s="25"/>
      <c r="S232" s="25"/>
      <c r="T232" s="671"/>
      <c r="U232" s="730" t="str">
        <f t="shared" si="6"/>
        <v/>
      </c>
    </row>
    <row r="233" spans="1:21" x14ac:dyDescent="0.25">
      <c r="A233" s="36" t="str">
        <f>'0'!$A$4</f>
        <v>………………..</v>
      </c>
      <c r="B233" s="37">
        <f>'0'!$A$2</f>
        <v>46112</v>
      </c>
      <c r="C233" s="37" t="s">
        <v>1197</v>
      </c>
      <c r="D233" s="195"/>
      <c r="E233" s="23"/>
      <c r="F233" s="14"/>
      <c r="G233" s="22"/>
      <c r="H233" s="656"/>
      <c r="I233" s="656"/>
      <c r="J233" s="656"/>
      <c r="K233" s="25"/>
      <c r="L233" s="25"/>
      <c r="M233" s="25"/>
      <c r="N233" s="25"/>
      <c r="O233" s="25"/>
      <c r="P233" s="25"/>
      <c r="Q233" s="25"/>
      <c r="R233" s="25"/>
      <c r="S233" s="25"/>
      <c r="T233" s="671"/>
      <c r="U233" s="730" t="str">
        <f t="shared" si="6"/>
        <v/>
      </c>
    </row>
    <row r="234" spans="1:21" x14ac:dyDescent="0.25">
      <c r="A234" s="36" t="str">
        <f>'0'!$A$4</f>
        <v>………………..</v>
      </c>
      <c r="B234" s="37">
        <f>'0'!$A$2</f>
        <v>46112</v>
      </c>
      <c r="C234" s="37" t="s">
        <v>1197</v>
      </c>
      <c r="D234" s="195"/>
      <c r="E234" s="23"/>
      <c r="F234" s="14"/>
      <c r="G234" s="22"/>
      <c r="H234" s="656"/>
      <c r="I234" s="656"/>
      <c r="J234" s="656"/>
      <c r="K234" s="25"/>
      <c r="L234" s="25"/>
      <c r="M234" s="25"/>
      <c r="N234" s="25"/>
      <c r="O234" s="25"/>
      <c r="P234" s="25"/>
      <c r="Q234" s="25"/>
      <c r="R234" s="25"/>
      <c r="S234" s="25"/>
      <c r="T234" s="671"/>
      <c r="U234" s="730" t="str">
        <f t="shared" si="6"/>
        <v/>
      </c>
    </row>
    <row r="235" spans="1:21" x14ac:dyDescent="0.25">
      <c r="A235" s="36" t="str">
        <f>'0'!$A$4</f>
        <v>………………..</v>
      </c>
      <c r="B235" s="37">
        <f>'0'!$A$2</f>
        <v>46112</v>
      </c>
      <c r="C235" s="37" t="s">
        <v>1197</v>
      </c>
      <c r="D235" s="195"/>
      <c r="E235" s="23"/>
      <c r="F235" s="14"/>
      <c r="G235" s="22"/>
      <c r="H235" s="656"/>
      <c r="I235" s="656"/>
      <c r="J235" s="656"/>
      <c r="K235" s="25"/>
      <c r="L235" s="25"/>
      <c r="M235" s="25"/>
      <c r="N235" s="25"/>
      <c r="O235" s="25"/>
      <c r="P235" s="25"/>
      <c r="Q235" s="25"/>
      <c r="R235" s="25"/>
      <c r="S235" s="25"/>
      <c r="T235" s="671"/>
      <c r="U235" s="730" t="str">
        <f t="shared" si="6"/>
        <v/>
      </c>
    </row>
    <row r="236" spans="1:21" x14ac:dyDescent="0.25">
      <c r="A236" s="36" t="str">
        <f>'0'!$A$4</f>
        <v>………………..</v>
      </c>
      <c r="B236" s="37">
        <f>'0'!$A$2</f>
        <v>46112</v>
      </c>
      <c r="C236" s="37" t="s">
        <v>1197</v>
      </c>
      <c r="D236" s="195"/>
      <c r="E236" s="23"/>
      <c r="F236" s="14"/>
      <c r="G236" s="22"/>
      <c r="H236" s="656"/>
      <c r="I236" s="656"/>
      <c r="J236" s="656"/>
      <c r="K236" s="25"/>
      <c r="L236" s="25"/>
      <c r="M236" s="25"/>
      <c r="N236" s="25"/>
      <c r="O236" s="25"/>
      <c r="P236" s="25"/>
      <c r="Q236" s="25"/>
      <c r="R236" s="25"/>
      <c r="S236" s="25"/>
      <c r="T236" s="671"/>
      <c r="U236" s="730" t="str">
        <f t="shared" si="6"/>
        <v/>
      </c>
    </row>
    <row r="237" spans="1:21" x14ac:dyDescent="0.25">
      <c r="A237" s="36" t="str">
        <f>'0'!$A$4</f>
        <v>………………..</v>
      </c>
      <c r="B237" s="37">
        <f>'0'!$A$2</f>
        <v>46112</v>
      </c>
      <c r="C237" s="37" t="s">
        <v>1197</v>
      </c>
      <c r="D237" s="195"/>
      <c r="E237" s="23"/>
      <c r="F237" s="14"/>
      <c r="G237" s="22"/>
      <c r="H237" s="656"/>
      <c r="I237" s="656"/>
      <c r="J237" s="656"/>
      <c r="K237" s="25"/>
      <c r="L237" s="25"/>
      <c r="M237" s="25"/>
      <c r="N237" s="25"/>
      <c r="O237" s="25"/>
      <c r="P237" s="25"/>
      <c r="Q237" s="25"/>
      <c r="R237" s="25"/>
      <c r="S237" s="25"/>
      <c r="T237" s="671"/>
      <c r="U237" s="730" t="str">
        <f t="shared" si="6"/>
        <v/>
      </c>
    </row>
    <row r="238" spans="1:21" x14ac:dyDescent="0.25">
      <c r="A238" s="36" t="str">
        <f>'0'!$A$4</f>
        <v>………………..</v>
      </c>
      <c r="B238" s="37">
        <f>'0'!$A$2</f>
        <v>46112</v>
      </c>
      <c r="C238" s="37" t="s">
        <v>1197</v>
      </c>
      <c r="D238" s="195"/>
      <c r="E238" s="23"/>
      <c r="F238" s="14"/>
      <c r="G238" s="22"/>
      <c r="H238" s="656"/>
      <c r="I238" s="656"/>
      <c r="J238" s="656"/>
      <c r="K238" s="25"/>
      <c r="L238" s="25"/>
      <c r="M238" s="25"/>
      <c r="N238" s="25"/>
      <c r="O238" s="25"/>
      <c r="P238" s="25"/>
      <c r="Q238" s="25"/>
      <c r="R238" s="25"/>
      <c r="S238" s="25"/>
      <c r="T238" s="671"/>
      <c r="U238" s="730" t="str">
        <f t="shared" si="6"/>
        <v/>
      </c>
    </row>
    <row r="239" spans="1:21" x14ac:dyDescent="0.25">
      <c r="A239" s="36" t="str">
        <f>'0'!$A$4</f>
        <v>………………..</v>
      </c>
      <c r="B239" s="37">
        <f>'0'!$A$2</f>
        <v>46112</v>
      </c>
      <c r="C239" s="37" t="s">
        <v>1197</v>
      </c>
      <c r="D239" s="195"/>
      <c r="E239" s="23"/>
      <c r="F239" s="14"/>
      <c r="G239" s="22"/>
      <c r="H239" s="656"/>
      <c r="I239" s="656"/>
      <c r="J239" s="656"/>
      <c r="K239" s="25"/>
      <c r="L239" s="25"/>
      <c r="M239" s="25"/>
      <c r="N239" s="25"/>
      <c r="O239" s="25"/>
      <c r="P239" s="25"/>
      <c r="Q239" s="25"/>
      <c r="R239" s="25"/>
      <c r="S239" s="25"/>
      <c r="T239" s="671"/>
      <c r="U239" s="730" t="str">
        <f t="shared" si="6"/>
        <v/>
      </c>
    </row>
    <row r="240" spans="1:21" x14ac:dyDescent="0.25">
      <c r="A240" s="36" t="str">
        <f>'0'!$A$4</f>
        <v>………………..</v>
      </c>
      <c r="B240" s="37">
        <f>'0'!$A$2</f>
        <v>46112</v>
      </c>
      <c r="C240" s="37" t="s">
        <v>1197</v>
      </c>
      <c r="D240" s="195"/>
      <c r="E240" s="23"/>
      <c r="F240" s="14"/>
      <c r="G240" s="22"/>
      <c r="H240" s="656"/>
      <c r="I240" s="656"/>
      <c r="J240" s="656"/>
      <c r="K240" s="25"/>
      <c r="L240" s="25"/>
      <c r="M240" s="25"/>
      <c r="N240" s="25"/>
      <c r="O240" s="25"/>
      <c r="P240" s="25"/>
      <c r="Q240" s="25"/>
      <c r="R240" s="25"/>
      <c r="S240" s="25"/>
      <c r="T240" s="671"/>
      <c r="U240" s="730" t="str">
        <f t="shared" si="6"/>
        <v/>
      </c>
    </row>
    <row r="241" spans="1:21" x14ac:dyDescent="0.25">
      <c r="A241" s="36" t="str">
        <f>'0'!$A$4</f>
        <v>………………..</v>
      </c>
      <c r="B241" s="37">
        <f>'0'!$A$2</f>
        <v>46112</v>
      </c>
      <c r="C241" s="37" t="s">
        <v>1197</v>
      </c>
      <c r="D241" s="195"/>
      <c r="E241" s="23"/>
      <c r="F241" s="14"/>
      <c r="G241" s="22"/>
      <c r="H241" s="656"/>
      <c r="I241" s="656"/>
      <c r="J241" s="656"/>
      <c r="K241" s="25"/>
      <c r="L241" s="25"/>
      <c r="M241" s="25"/>
      <c r="N241" s="25"/>
      <c r="O241" s="25"/>
      <c r="P241" s="25"/>
      <c r="Q241" s="25"/>
      <c r="R241" s="25"/>
      <c r="S241" s="25"/>
      <c r="T241" s="671"/>
      <c r="U241" s="730" t="str">
        <f t="shared" si="6"/>
        <v/>
      </c>
    </row>
    <row r="242" spans="1:21" x14ac:dyDescent="0.25">
      <c r="A242" s="36" t="str">
        <f>'0'!$A$4</f>
        <v>………………..</v>
      </c>
      <c r="B242" s="37">
        <f>'0'!$A$2</f>
        <v>46112</v>
      </c>
      <c r="C242" s="37" t="s">
        <v>1197</v>
      </c>
      <c r="D242" s="195"/>
      <c r="E242" s="23"/>
      <c r="F242" s="14"/>
      <c r="G242" s="22"/>
      <c r="H242" s="656"/>
      <c r="I242" s="656"/>
      <c r="J242" s="656"/>
      <c r="K242" s="25"/>
      <c r="L242" s="25"/>
      <c r="M242" s="25"/>
      <c r="N242" s="25"/>
      <c r="O242" s="25"/>
      <c r="P242" s="25"/>
      <c r="Q242" s="25"/>
      <c r="R242" s="25"/>
      <c r="S242" s="25"/>
      <c r="T242" s="671"/>
      <c r="U242" s="730" t="str">
        <f t="shared" si="6"/>
        <v/>
      </c>
    </row>
    <row r="243" spans="1:21" x14ac:dyDescent="0.25">
      <c r="A243" s="36" t="str">
        <f>'0'!$A$4</f>
        <v>………………..</v>
      </c>
      <c r="B243" s="37">
        <f>'0'!$A$2</f>
        <v>46112</v>
      </c>
      <c r="C243" s="37" t="s">
        <v>1197</v>
      </c>
      <c r="D243" s="195"/>
      <c r="E243" s="23"/>
      <c r="F243" s="14"/>
      <c r="G243" s="22"/>
      <c r="H243" s="656"/>
      <c r="I243" s="656"/>
      <c r="J243" s="656"/>
      <c r="K243" s="25"/>
      <c r="L243" s="25"/>
      <c r="M243" s="25"/>
      <c r="N243" s="25"/>
      <c r="O243" s="25"/>
      <c r="P243" s="25"/>
      <c r="Q243" s="25"/>
      <c r="R243" s="25"/>
      <c r="S243" s="25"/>
      <c r="T243" s="671"/>
      <c r="U243" s="730" t="str">
        <f t="shared" si="6"/>
        <v/>
      </c>
    </row>
    <row r="244" spans="1:21" x14ac:dyDescent="0.25">
      <c r="A244" s="36" t="str">
        <f>'0'!$A$4</f>
        <v>………………..</v>
      </c>
      <c r="B244" s="37">
        <f>'0'!$A$2</f>
        <v>46112</v>
      </c>
      <c r="C244" s="37" t="s">
        <v>1197</v>
      </c>
      <c r="D244" s="195"/>
      <c r="E244" s="23"/>
      <c r="F244" s="14"/>
      <c r="G244" s="22"/>
      <c r="H244" s="656"/>
      <c r="I244" s="656"/>
      <c r="J244" s="656"/>
      <c r="K244" s="25"/>
      <c r="L244" s="25"/>
      <c r="M244" s="25"/>
      <c r="N244" s="25"/>
      <c r="O244" s="25"/>
      <c r="P244" s="25"/>
      <c r="Q244" s="25"/>
      <c r="R244" s="25"/>
      <c r="S244" s="25"/>
      <c r="T244" s="671"/>
      <c r="U244" s="730" t="str">
        <f t="shared" si="6"/>
        <v/>
      </c>
    </row>
    <row r="245" spans="1:21" x14ac:dyDescent="0.25">
      <c r="A245" s="36" t="str">
        <f>'0'!$A$4</f>
        <v>………………..</v>
      </c>
      <c r="B245" s="37">
        <f>'0'!$A$2</f>
        <v>46112</v>
      </c>
      <c r="C245" s="37" t="s">
        <v>1197</v>
      </c>
      <c r="D245" s="195"/>
      <c r="E245" s="23"/>
      <c r="F245" s="14"/>
      <c r="G245" s="22"/>
      <c r="H245" s="656"/>
      <c r="I245" s="656"/>
      <c r="J245" s="656"/>
      <c r="K245" s="25"/>
      <c r="L245" s="25"/>
      <c r="M245" s="25"/>
      <c r="N245" s="25"/>
      <c r="O245" s="25"/>
      <c r="P245" s="25"/>
      <c r="Q245" s="25"/>
      <c r="R245" s="25"/>
      <c r="S245" s="25"/>
      <c r="T245" s="671"/>
      <c r="U245" s="730" t="str">
        <f t="shared" si="6"/>
        <v/>
      </c>
    </row>
    <row r="246" spans="1:21" x14ac:dyDescent="0.25">
      <c r="A246" s="36" t="str">
        <f>'0'!$A$4</f>
        <v>………………..</v>
      </c>
      <c r="B246" s="37">
        <f>'0'!$A$2</f>
        <v>46112</v>
      </c>
      <c r="C246" s="37" t="s">
        <v>1197</v>
      </c>
      <c r="D246" s="195"/>
      <c r="E246" s="23"/>
      <c r="F246" s="14"/>
      <c r="G246" s="22"/>
      <c r="H246" s="656"/>
      <c r="I246" s="656"/>
      <c r="J246" s="656"/>
      <c r="K246" s="25"/>
      <c r="L246" s="25"/>
      <c r="M246" s="25"/>
      <c r="N246" s="25"/>
      <c r="O246" s="25"/>
      <c r="P246" s="25"/>
      <c r="Q246" s="25"/>
      <c r="R246" s="25"/>
      <c r="S246" s="25"/>
      <c r="T246" s="671"/>
      <c r="U246" s="730" t="str">
        <f t="shared" si="6"/>
        <v/>
      </c>
    </row>
    <row r="247" spans="1:21" x14ac:dyDescent="0.25">
      <c r="A247" s="36" t="str">
        <f>'0'!$A$4</f>
        <v>………………..</v>
      </c>
      <c r="B247" s="37">
        <f>'0'!$A$2</f>
        <v>46112</v>
      </c>
      <c r="C247" s="37" t="s">
        <v>1197</v>
      </c>
      <c r="D247" s="195"/>
      <c r="E247" s="23"/>
      <c r="F247" s="14"/>
      <c r="G247" s="22"/>
      <c r="H247" s="656"/>
      <c r="I247" s="656"/>
      <c r="J247" s="656"/>
      <c r="K247" s="25"/>
      <c r="L247" s="25"/>
      <c r="M247" s="25"/>
      <c r="N247" s="25"/>
      <c r="O247" s="25"/>
      <c r="P247" s="25"/>
      <c r="Q247" s="25"/>
      <c r="R247" s="25"/>
      <c r="S247" s="25"/>
      <c r="T247" s="671"/>
      <c r="U247" s="730" t="str">
        <f t="shared" si="6"/>
        <v/>
      </c>
    </row>
    <row r="248" spans="1:21" x14ac:dyDescent="0.25">
      <c r="A248" s="36" t="str">
        <f>'0'!$A$4</f>
        <v>………………..</v>
      </c>
      <c r="B248" s="37">
        <f>'0'!$A$2</f>
        <v>46112</v>
      </c>
      <c r="C248" s="37" t="s">
        <v>1197</v>
      </c>
      <c r="D248" s="195"/>
      <c r="E248" s="23"/>
      <c r="F248" s="14"/>
      <c r="G248" s="22"/>
      <c r="H248" s="656"/>
      <c r="I248" s="656"/>
      <c r="J248" s="656"/>
      <c r="K248" s="25"/>
      <c r="L248" s="25"/>
      <c r="M248" s="25"/>
      <c r="N248" s="25"/>
      <c r="O248" s="25"/>
      <c r="P248" s="25"/>
      <c r="Q248" s="25"/>
      <c r="R248" s="25"/>
      <c r="S248" s="25"/>
      <c r="T248" s="671"/>
      <c r="U248" s="730" t="str">
        <f t="shared" si="6"/>
        <v/>
      </c>
    </row>
    <row r="249" spans="1:21" x14ac:dyDescent="0.25">
      <c r="A249" s="36" t="str">
        <f>'0'!$A$4</f>
        <v>………………..</v>
      </c>
      <c r="B249" s="37">
        <f>'0'!$A$2</f>
        <v>46112</v>
      </c>
      <c r="C249" s="37" t="s">
        <v>1197</v>
      </c>
      <c r="D249" s="195"/>
      <c r="E249" s="23"/>
      <c r="F249" s="14"/>
      <c r="G249" s="22"/>
      <c r="H249" s="656"/>
      <c r="I249" s="656"/>
      <c r="J249" s="656"/>
      <c r="K249" s="25"/>
      <c r="L249" s="25"/>
      <c r="M249" s="25"/>
      <c r="N249" s="25"/>
      <c r="O249" s="25"/>
      <c r="P249" s="25"/>
      <c r="Q249" s="25"/>
      <c r="R249" s="25"/>
      <c r="S249" s="25"/>
      <c r="T249" s="671"/>
      <c r="U249" s="730" t="str">
        <f t="shared" si="6"/>
        <v/>
      </c>
    </row>
    <row r="250" spans="1:21" x14ac:dyDescent="0.25">
      <c r="A250" s="36" t="str">
        <f>'0'!$A$4</f>
        <v>………………..</v>
      </c>
      <c r="B250" s="37">
        <f>'0'!$A$2</f>
        <v>46112</v>
      </c>
      <c r="C250" s="37" t="s">
        <v>1197</v>
      </c>
      <c r="D250" s="195"/>
      <c r="E250" s="23"/>
      <c r="F250" s="14"/>
      <c r="G250" s="22"/>
      <c r="H250" s="656"/>
      <c r="I250" s="656"/>
      <c r="J250" s="656"/>
      <c r="K250" s="25"/>
      <c r="L250" s="25"/>
      <c r="M250" s="25"/>
      <c r="N250" s="25"/>
      <c r="O250" s="25"/>
      <c r="P250" s="25"/>
      <c r="Q250" s="25"/>
      <c r="R250" s="25"/>
      <c r="S250" s="25"/>
      <c r="T250" s="671"/>
      <c r="U250" s="730" t="str">
        <f t="shared" si="6"/>
        <v/>
      </c>
    </row>
    <row r="251" spans="1:21" x14ac:dyDescent="0.25">
      <c r="A251" s="36" t="str">
        <f>'0'!$A$4</f>
        <v>………………..</v>
      </c>
      <c r="B251" s="37">
        <f>'0'!$A$2</f>
        <v>46112</v>
      </c>
      <c r="C251" s="37" t="s">
        <v>1197</v>
      </c>
      <c r="D251" s="195"/>
      <c r="E251" s="23"/>
      <c r="F251" s="14"/>
      <c r="G251" s="22"/>
      <c r="H251" s="656"/>
      <c r="I251" s="656"/>
      <c r="J251" s="656"/>
      <c r="K251" s="25"/>
      <c r="L251" s="25"/>
      <c r="M251" s="25"/>
      <c r="N251" s="25"/>
      <c r="O251" s="25"/>
      <c r="P251" s="25"/>
      <c r="Q251" s="25"/>
      <c r="R251" s="25"/>
      <c r="S251" s="25"/>
      <c r="T251" s="671"/>
      <c r="U251" s="730" t="str">
        <f t="shared" si="6"/>
        <v/>
      </c>
    </row>
    <row r="252" spans="1:21" x14ac:dyDescent="0.25">
      <c r="A252" s="36" t="str">
        <f>'0'!$A$4</f>
        <v>………………..</v>
      </c>
      <c r="B252" s="37">
        <f>'0'!$A$2</f>
        <v>46112</v>
      </c>
      <c r="C252" s="37" t="s">
        <v>1197</v>
      </c>
      <c r="D252" s="195"/>
      <c r="E252" s="23"/>
      <c r="F252" s="14"/>
      <c r="G252" s="22"/>
      <c r="H252" s="656"/>
      <c r="I252" s="656"/>
      <c r="J252" s="656"/>
      <c r="K252" s="25"/>
      <c r="L252" s="25"/>
      <c r="M252" s="25"/>
      <c r="N252" s="25"/>
      <c r="O252" s="25"/>
      <c r="P252" s="25"/>
      <c r="Q252" s="25"/>
      <c r="R252" s="25"/>
      <c r="S252" s="25"/>
      <c r="T252" s="671"/>
      <c r="U252" s="730" t="str">
        <f t="shared" si="6"/>
        <v/>
      </c>
    </row>
    <row r="253" spans="1:21" x14ac:dyDescent="0.25">
      <c r="A253" s="36" t="str">
        <f>'0'!$A$4</f>
        <v>………………..</v>
      </c>
      <c r="B253" s="37">
        <f>'0'!$A$2</f>
        <v>46112</v>
      </c>
      <c r="C253" s="37" t="s">
        <v>1197</v>
      </c>
      <c r="D253" s="195"/>
      <c r="E253" s="23"/>
      <c r="F253" s="14"/>
      <c r="G253" s="22"/>
      <c r="H253" s="656"/>
      <c r="I253" s="656"/>
      <c r="J253" s="656"/>
      <c r="K253" s="25"/>
      <c r="L253" s="25"/>
      <c r="M253" s="25"/>
      <c r="N253" s="25"/>
      <c r="O253" s="25"/>
      <c r="P253" s="25"/>
      <c r="Q253" s="25"/>
      <c r="R253" s="25"/>
      <c r="S253" s="25"/>
      <c r="T253" s="671"/>
      <c r="U253" s="730" t="str">
        <f t="shared" si="6"/>
        <v/>
      </c>
    </row>
    <row r="254" spans="1:21" x14ac:dyDescent="0.25">
      <c r="A254" s="36" t="str">
        <f>'0'!$A$4</f>
        <v>………………..</v>
      </c>
      <c r="B254" s="37">
        <f>'0'!$A$2</f>
        <v>46112</v>
      </c>
      <c r="C254" s="37" t="s">
        <v>1197</v>
      </c>
      <c r="D254" s="195"/>
      <c r="E254" s="23"/>
      <c r="F254" s="14"/>
      <c r="G254" s="22"/>
      <c r="H254" s="656"/>
      <c r="I254" s="656"/>
      <c r="J254" s="656"/>
      <c r="K254" s="25"/>
      <c r="L254" s="25"/>
      <c r="M254" s="25"/>
      <c r="N254" s="25"/>
      <c r="O254" s="25"/>
      <c r="P254" s="25"/>
      <c r="Q254" s="25"/>
      <c r="R254" s="25"/>
      <c r="S254" s="25"/>
      <c r="T254" s="671"/>
      <c r="U254" s="730" t="str">
        <f t="shared" si="6"/>
        <v/>
      </c>
    </row>
    <row r="255" spans="1:21" x14ac:dyDescent="0.25">
      <c r="A255" s="36" t="str">
        <f>'0'!$A$4</f>
        <v>………………..</v>
      </c>
      <c r="B255" s="37">
        <f>'0'!$A$2</f>
        <v>46112</v>
      </c>
      <c r="C255" s="37" t="s">
        <v>1197</v>
      </c>
      <c r="D255" s="195"/>
      <c r="E255" s="23"/>
      <c r="F255" s="14"/>
      <c r="G255" s="22"/>
      <c r="H255" s="656"/>
      <c r="I255" s="656"/>
      <c r="J255" s="656"/>
      <c r="K255" s="25"/>
      <c r="L255" s="25"/>
      <c r="M255" s="25"/>
      <c r="N255" s="25"/>
      <c r="O255" s="25"/>
      <c r="P255" s="25"/>
      <c r="Q255" s="25"/>
      <c r="R255" s="25"/>
      <c r="S255" s="25"/>
      <c r="T255" s="671"/>
      <c r="U255" s="730" t="str">
        <f t="shared" si="6"/>
        <v/>
      </c>
    </row>
    <row r="256" spans="1:21" x14ac:dyDescent="0.25">
      <c r="A256" s="36" t="str">
        <f>'0'!$A$4</f>
        <v>………………..</v>
      </c>
      <c r="B256" s="37">
        <f>'0'!$A$2</f>
        <v>46112</v>
      </c>
      <c r="C256" s="37" t="s">
        <v>1197</v>
      </c>
      <c r="D256" s="195"/>
      <c r="E256" s="23"/>
      <c r="F256" s="14"/>
      <c r="G256" s="22"/>
      <c r="H256" s="656"/>
      <c r="I256" s="656"/>
      <c r="J256" s="656"/>
      <c r="K256" s="25"/>
      <c r="L256" s="25"/>
      <c r="M256" s="25"/>
      <c r="N256" s="25"/>
      <c r="O256" s="25"/>
      <c r="P256" s="25"/>
      <c r="Q256" s="25"/>
      <c r="R256" s="25"/>
      <c r="S256" s="25"/>
      <c r="T256" s="671"/>
      <c r="U256" s="730" t="str">
        <f t="shared" si="6"/>
        <v/>
      </c>
    </row>
    <row r="257" spans="1:21" x14ac:dyDescent="0.25">
      <c r="A257" s="36" t="str">
        <f>'0'!$A$4</f>
        <v>………………..</v>
      </c>
      <c r="B257" s="37">
        <f>'0'!$A$2</f>
        <v>46112</v>
      </c>
      <c r="C257" s="37" t="s">
        <v>1197</v>
      </c>
      <c r="D257" s="195"/>
      <c r="E257" s="23"/>
      <c r="F257" s="14"/>
      <c r="G257" s="22"/>
      <c r="H257" s="656"/>
      <c r="I257" s="656"/>
      <c r="J257" s="656"/>
      <c r="K257" s="25"/>
      <c r="L257" s="25"/>
      <c r="M257" s="25"/>
      <c r="N257" s="25"/>
      <c r="O257" s="25"/>
      <c r="P257" s="25"/>
      <c r="Q257" s="25"/>
      <c r="R257" s="25"/>
      <c r="S257" s="25"/>
      <c r="T257" s="671"/>
      <c r="U257" s="730" t="str">
        <f t="shared" si="6"/>
        <v/>
      </c>
    </row>
    <row r="258" spans="1:21" x14ac:dyDescent="0.25">
      <c r="A258" s="36" t="str">
        <f>'0'!$A$4</f>
        <v>………………..</v>
      </c>
      <c r="B258" s="37">
        <f>'0'!$A$2</f>
        <v>46112</v>
      </c>
      <c r="C258" s="37" t="s">
        <v>1197</v>
      </c>
      <c r="D258" s="195"/>
      <c r="E258" s="23"/>
      <c r="F258" s="14"/>
      <c r="G258" s="22"/>
      <c r="H258" s="656"/>
      <c r="I258" s="656"/>
      <c r="J258" s="656"/>
      <c r="K258" s="25"/>
      <c r="L258" s="25"/>
      <c r="M258" s="25"/>
      <c r="N258" s="25"/>
      <c r="O258" s="25"/>
      <c r="P258" s="25"/>
      <c r="Q258" s="25"/>
      <c r="R258" s="25"/>
      <c r="S258" s="25"/>
      <c r="T258" s="671"/>
      <c r="U258" s="730" t="str">
        <f t="shared" si="6"/>
        <v/>
      </c>
    </row>
    <row r="259" spans="1:21" x14ac:dyDescent="0.25">
      <c r="A259" s="36" t="str">
        <f>'0'!$A$4</f>
        <v>………………..</v>
      </c>
      <c r="B259" s="37">
        <f>'0'!$A$2</f>
        <v>46112</v>
      </c>
      <c r="C259" s="37" t="s">
        <v>1197</v>
      </c>
      <c r="D259" s="195"/>
      <c r="E259" s="23"/>
      <c r="F259" s="14"/>
      <c r="G259" s="22"/>
      <c r="H259" s="656"/>
      <c r="I259" s="656"/>
      <c r="J259" s="656"/>
      <c r="K259" s="25"/>
      <c r="L259" s="25"/>
      <c r="M259" s="25"/>
      <c r="N259" s="25"/>
      <c r="O259" s="25"/>
      <c r="P259" s="25"/>
      <c r="Q259" s="25"/>
      <c r="R259" s="25"/>
      <c r="S259" s="25"/>
      <c r="T259" s="671"/>
      <c r="U259" s="730" t="str">
        <f t="shared" si="6"/>
        <v/>
      </c>
    </row>
    <row r="260" spans="1:21" x14ac:dyDescent="0.25">
      <c r="A260" s="36" t="str">
        <f>'0'!$A$4</f>
        <v>………………..</v>
      </c>
      <c r="B260" s="37">
        <f>'0'!$A$2</f>
        <v>46112</v>
      </c>
      <c r="C260" s="37" t="s">
        <v>1197</v>
      </c>
      <c r="D260" s="195"/>
      <c r="E260" s="23"/>
      <c r="F260" s="14"/>
      <c r="G260" s="22"/>
      <c r="H260" s="656"/>
      <c r="I260" s="656"/>
      <c r="J260" s="656"/>
      <c r="K260" s="25"/>
      <c r="L260" s="25"/>
      <c r="M260" s="25"/>
      <c r="N260" s="25"/>
      <c r="O260" s="25"/>
      <c r="P260" s="25"/>
      <c r="Q260" s="25"/>
      <c r="R260" s="25"/>
      <c r="S260" s="25"/>
      <c r="T260" s="671"/>
      <c r="U260" s="730" t="str">
        <f t="shared" si="6"/>
        <v/>
      </c>
    </row>
    <row r="261" spans="1:21" x14ac:dyDescent="0.25">
      <c r="A261" s="36" t="str">
        <f>'0'!$A$4</f>
        <v>………………..</v>
      </c>
      <c r="B261" s="37">
        <f>'0'!$A$2</f>
        <v>46112</v>
      </c>
      <c r="C261" s="37" t="s">
        <v>1197</v>
      </c>
      <c r="D261" s="195"/>
      <c r="E261" s="23"/>
      <c r="F261" s="14"/>
      <c r="G261" s="22"/>
      <c r="H261" s="656"/>
      <c r="I261" s="656"/>
      <c r="J261" s="656"/>
      <c r="K261" s="25"/>
      <c r="L261" s="25"/>
      <c r="M261" s="25"/>
      <c r="N261" s="25"/>
      <c r="O261" s="25"/>
      <c r="P261" s="25"/>
      <c r="Q261" s="25"/>
      <c r="R261" s="25"/>
      <c r="S261" s="25"/>
      <c r="T261" s="671"/>
      <c r="U261" s="730" t="str">
        <f t="shared" si="6"/>
        <v/>
      </c>
    </row>
    <row r="262" spans="1:21" x14ac:dyDescent="0.25">
      <c r="A262" s="36" t="str">
        <f>'0'!$A$4</f>
        <v>………………..</v>
      </c>
      <c r="B262" s="37">
        <f>'0'!$A$2</f>
        <v>46112</v>
      </c>
      <c r="C262" s="37" t="s">
        <v>1197</v>
      </c>
      <c r="D262" s="195"/>
      <c r="E262" s="23"/>
      <c r="F262" s="14"/>
      <c r="G262" s="22"/>
      <c r="H262" s="656"/>
      <c r="I262" s="656"/>
      <c r="J262" s="656"/>
      <c r="K262" s="25"/>
      <c r="L262" s="25"/>
      <c r="M262" s="25"/>
      <c r="N262" s="25"/>
      <c r="O262" s="25"/>
      <c r="P262" s="25"/>
      <c r="Q262" s="25"/>
      <c r="R262" s="25"/>
      <c r="S262" s="25"/>
      <c r="T262" s="671"/>
      <c r="U262" s="730" t="str">
        <f t="shared" si="6"/>
        <v/>
      </c>
    </row>
    <row r="263" spans="1:21" x14ac:dyDescent="0.25">
      <c r="A263" s="36" t="str">
        <f>'0'!$A$4</f>
        <v>………………..</v>
      </c>
      <c r="B263" s="37">
        <f>'0'!$A$2</f>
        <v>46112</v>
      </c>
      <c r="C263" s="37" t="s">
        <v>1197</v>
      </c>
      <c r="D263" s="195"/>
      <c r="E263" s="23"/>
      <c r="F263" s="14"/>
      <c r="G263" s="22"/>
      <c r="H263" s="656"/>
      <c r="I263" s="656"/>
      <c r="J263" s="656"/>
      <c r="K263" s="25"/>
      <c r="L263" s="25"/>
      <c r="M263" s="25"/>
      <c r="N263" s="25"/>
      <c r="O263" s="25"/>
      <c r="P263" s="25"/>
      <c r="Q263" s="25"/>
      <c r="R263" s="25"/>
      <c r="S263" s="25"/>
      <c r="T263" s="671"/>
      <c r="U263" s="730" t="str">
        <f t="shared" si="6"/>
        <v/>
      </c>
    </row>
    <row r="264" spans="1:21" x14ac:dyDescent="0.25">
      <c r="A264" s="36" t="str">
        <f>'0'!$A$4</f>
        <v>………………..</v>
      </c>
      <c r="B264" s="37">
        <f>'0'!$A$2</f>
        <v>46112</v>
      </c>
      <c r="C264" s="37" t="s">
        <v>1197</v>
      </c>
      <c r="D264" s="195"/>
      <c r="E264" s="23"/>
      <c r="F264" s="14"/>
      <c r="G264" s="22"/>
      <c r="H264" s="656"/>
      <c r="I264" s="656"/>
      <c r="J264" s="656"/>
      <c r="K264" s="25"/>
      <c r="L264" s="25"/>
      <c r="M264" s="25"/>
      <c r="N264" s="25"/>
      <c r="O264" s="25"/>
      <c r="P264" s="25"/>
      <c r="Q264" s="25"/>
      <c r="R264" s="25"/>
      <c r="S264" s="25"/>
      <c r="T264" s="671"/>
      <c r="U264" s="730" t="str">
        <f t="shared" si="6"/>
        <v/>
      </c>
    </row>
    <row r="265" spans="1:21" x14ac:dyDescent="0.25">
      <c r="A265" s="36" t="str">
        <f>'0'!$A$4</f>
        <v>………………..</v>
      </c>
      <c r="B265" s="37">
        <f>'0'!$A$2</f>
        <v>46112</v>
      </c>
      <c r="C265" s="37" t="s">
        <v>1197</v>
      </c>
      <c r="D265" s="195"/>
      <c r="E265" s="23"/>
      <c r="F265" s="14"/>
      <c r="G265" s="22"/>
      <c r="H265" s="656"/>
      <c r="I265" s="656"/>
      <c r="J265" s="656"/>
      <c r="K265" s="25"/>
      <c r="L265" s="25"/>
      <c r="M265" s="25"/>
      <c r="N265" s="25"/>
      <c r="O265" s="25"/>
      <c r="P265" s="25"/>
      <c r="Q265" s="25"/>
      <c r="R265" s="25"/>
      <c r="S265" s="25"/>
      <c r="T265" s="671"/>
      <c r="U265" s="730" t="str">
        <f t="shared" si="6"/>
        <v/>
      </c>
    </row>
    <row r="266" spans="1:21" x14ac:dyDescent="0.25">
      <c r="A266" s="36" t="str">
        <f>'0'!$A$4</f>
        <v>………………..</v>
      </c>
      <c r="B266" s="37">
        <f>'0'!$A$2</f>
        <v>46112</v>
      </c>
      <c r="C266" s="37" t="s">
        <v>1197</v>
      </c>
      <c r="D266" s="195"/>
      <c r="E266" s="23"/>
      <c r="F266" s="14"/>
      <c r="G266" s="22"/>
      <c r="H266" s="656"/>
      <c r="I266" s="656"/>
      <c r="J266" s="656"/>
      <c r="K266" s="25"/>
      <c r="L266" s="25"/>
      <c r="M266" s="25"/>
      <c r="N266" s="25"/>
      <c r="O266" s="25"/>
      <c r="P266" s="25"/>
      <c r="Q266" s="25"/>
      <c r="R266" s="25"/>
      <c r="S266" s="25"/>
      <c r="T266" s="671"/>
      <c r="U266" s="730" t="str">
        <f t="shared" si="6"/>
        <v/>
      </c>
    </row>
    <row r="267" spans="1:21" x14ac:dyDescent="0.25">
      <c r="A267" s="36" t="str">
        <f>'0'!$A$4</f>
        <v>………………..</v>
      </c>
      <c r="B267" s="37">
        <f>'0'!$A$2</f>
        <v>46112</v>
      </c>
      <c r="C267" s="37" t="s">
        <v>1197</v>
      </c>
      <c r="D267" s="195"/>
      <c r="E267" s="23"/>
      <c r="F267" s="14"/>
      <c r="G267" s="22"/>
      <c r="H267" s="656"/>
      <c r="I267" s="656"/>
      <c r="J267" s="656"/>
      <c r="K267" s="25"/>
      <c r="L267" s="25"/>
      <c r="M267" s="25"/>
      <c r="N267" s="25"/>
      <c r="O267" s="25"/>
      <c r="P267" s="25"/>
      <c r="Q267" s="25"/>
      <c r="R267" s="25"/>
      <c r="S267" s="25"/>
      <c r="T267" s="671"/>
      <c r="U267" s="730" t="str">
        <f t="shared" ref="U267:U330" si="7">IF(COUNTBLANK(D267:S267)=16,"",IF(D267="999999999","",IF(ISNUMBER(VALUE(D267)),IF(LEN(D267)&lt;&gt;9,"Въведеното ЕИК е твърде късо или твърде дълго",IF(OR(MOD(MID(D267,1,1)*1+MID(D267,2,1)*2+MID(D267,3,1)*3+MID(D267,4,1)*4+MID(D267,5,1)*5+MID(D267,6,1)*6+MID(D267,7,1)*7+MID(D267,8,1)*8,11)-MID(D267,9,1)=0,AND(MOD(MID(D267,1,1)*3+MID(D267,2,1)*4+MID(D267,3,1)*5+MID(D267,4,1)*6+MID(D267,5,1)*7+MID(D267,6,1)*8+MID(D267,7,1)*9+MID(D267,8,1)*10,11)=10,MID(D267,9,1)*1=0),MOD(MID(D267,1,1)*3+MID(D267,2,1)*4+MID(D267,3,1)*5+MID(D267,4,1)*6+MID(D267,5,1)*7+MID(D267,6,1)*8+MID(D267,7,1)*9+MID(D267,8,1)*10,11)-MID(D267,9,1)=0),"","Въведеното ЕИК е невалидно")),"Въведеното ЕИК съдържа непозволени символи")))</f>
        <v/>
      </c>
    </row>
    <row r="268" spans="1:21" x14ac:dyDescent="0.25">
      <c r="A268" s="36" t="str">
        <f>'0'!$A$4</f>
        <v>………………..</v>
      </c>
      <c r="B268" s="37">
        <f>'0'!$A$2</f>
        <v>46112</v>
      </c>
      <c r="C268" s="37" t="s">
        <v>1197</v>
      </c>
      <c r="D268" s="195"/>
      <c r="E268" s="23"/>
      <c r="F268" s="14"/>
      <c r="G268" s="22"/>
      <c r="H268" s="656"/>
      <c r="I268" s="656"/>
      <c r="J268" s="656"/>
      <c r="K268" s="25"/>
      <c r="L268" s="25"/>
      <c r="M268" s="25"/>
      <c r="N268" s="25"/>
      <c r="O268" s="25"/>
      <c r="P268" s="25"/>
      <c r="Q268" s="25"/>
      <c r="R268" s="25"/>
      <c r="S268" s="25"/>
      <c r="T268" s="671"/>
      <c r="U268" s="730" t="str">
        <f t="shared" si="7"/>
        <v/>
      </c>
    </row>
    <row r="269" spans="1:21" x14ac:dyDescent="0.25">
      <c r="A269" s="36" t="str">
        <f>'0'!$A$4</f>
        <v>………………..</v>
      </c>
      <c r="B269" s="37">
        <f>'0'!$A$2</f>
        <v>46112</v>
      </c>
      <c r="C269" s="37" t="s">
        <v>1197</v>
      </c>
      <c r="D269" s="195"/>
      <c r="E269" s="23"/>
      <c r="F269" s="14"/>
      <c r="G269" s="22"/>
      <c r="H269" s="656"/>
      <c r="I269" s="656"/>
      <c r="J269" s="656"/>
      <c r="K269" s="25"/>
      <c r="L269" s="25"/>
      <c r="M269" s="25"/>
      <c r="N269" s="25"/>
      <c r="O269" s="25"/>
      <c r="P269" s="25"/>
      <c r="Q269" s="25"/>
      <c r="R269" s="25"/>
      <c r="S269" s="25"/>
      <c r="T269" s="671"/>
      <c r="U269" s="730" t="str">
        <f t="shared" si="7"/>
        <v/>
      </c>
    </row>
    <row r="270" spans="1:21" x14ac:dyDescent="0.25">
      <c r="A270" s="36" t="str">
        <f>'0'!$A$4</f>
        <v>………………..</v>
      </c>
      <c r="B270" s="37">
        <f>'0'!$A$2</f>
        <v>46112</v>
      </c>
      <c r="C270" s="37" t="s">
        <v>1197</v>
      </c>
      <c r="D270" s="195"/>
      <c r="E270" s="23"/>
      <c r="F270" s="14"/>
      <c r="G270" s="22"/>
      <c r="H270" s="656"/>
      <c r="I270" s="656"/>
      <c r="J270" s="656"/>
      <c r="K270" s="25"/>
      <c r="L270" s="25"/>
      <c r="M270" s="25"/>
      <c r="N270" s="25"/>
      <c r="O270" s="25"/>
      <c r="P270" s="25"/>
      <c r="Q270" s="25"/>
      <c r="R270" s="25"/>
      <c r="S270" s="25"/>
      <c r="T270" s="671"/>
      <c r="U270" s="730" t="str">
        <f t="shared" si="7"/>
        <v/>
      </c>
    </row>
    <row r="271" spans="1:21" x14ac:dyDescent="0.25">
      <c r="A271" s="36" t="str">
        <f>'0'!$A$4</f>
        <v>………………..</v>
      </c>
      <c r="B271" s="37">
        <f>'0'!$A$2</f>
        <v>46112</v>
      </c>
      <c r="C271" s="37" t="s">
        <v>1197</v>
      </c>
      <c r="D271" s="195"/>
      <c r="E271" s="23"/>
      <c r="F271" s="14"/>
      <c r="G271" s="22"/>
      <c r="H271" s="656"/>
      <c r="I271" s="656"/>
      <c r="J271" s="656"/>
      <c r="K271" s="25"/>
      <c r="L271" s="25"/>
      <c r="M271" s="25"/>
      <c r="N271" s="25"/>
      <c r="O271" s="25"/>
      <c r="P271" s="25"/>
      <c r="Q271" s="25"/>
      <c r="R271" s="25"/>
      <c r="S271" s="25"/>
      <c r="T271" s="671"/>
      <c r="U271" s="730" t="str">
        <f t="shared" si="7"/>
        <v/>
      </c>
    </row>
    <row r="272" spans="1:21" x14ac:dyDescent="0.25">
      <c r="A272" s="36" t="str">
        <f>'0'!$A$4</f>
        <v>………………..</v>
      </c>
      <c r="B272" s="37">
        <f>'0'!$A$2</f>
        <v>46112</v>
      </c>
      <c r="C272" s="37" t="s">
        <v>1197</v>
      </c>
      <c r="D272" s="195"/>
      <c r="E272" s="23"/>
      <c r="F272" s="14"/>
      <c r="G272" s="22"/>
      <c r="H272" s="656"/>
      <c r="I272" s="656"/>
      <c r="J272" s="656"/>
      <c r="K272" s="25"/>
      <c r="L272" s="25"/>
      <c r="M272" s="25"/>
      <c r="N272" s="25"/>
      <c r="O272" s="25"/>
      <c r="P272" s="25"/>
      <c r="Q272" s="25"/>
      <c r="R272" s="25"/>
      <c r="S272" s="25"/>
      <c r="T272" s="671"/>
      <c r="U272" s="730" t="str">
        <f t="shared" si="7"/>
        <v/>
      </c>
    </row>
    <row r="273" spans="1:21" x14ac:dyDescent="0.25">
      <c r="A273" s="36" t="str">
        <f>'0'!$A$4</f>
        <v>………………..</v>
      </c>
      <c r="B273" s="37">
        <f>'0'!$A$2</f>
        <v>46112</v>
      </c>
      <c r="C273" s="37" t="s">
        <v>1197</v>
      </c>
      <c r="D273" s="195"/>
      <c r="E273" s="23"/>
      <c r="F273" s="14"/>
      <c r="G273" s="22"/>
      <c r="H273" s="656"/>
      <c r="I273" s="656"/>
      <c r="J273" s="656"/>
      <c r="K273" s="25"/>
      <c r="L273" s="25"/>
      <c r="M273" s="25"/>
      <c r="N273" s="25"/>
      <c r="O273" s="25"/>
      <c r="P273" s="25"/>
      <c r="Q273" s="25"/>
      <c r="R273" s="25"/>
      <c r="S273" s="25"/>
      <c r="T273" s="671"/>
      <c r="U273" s="730" t="str">
        <f t="shared" si="7"/>
        <v/>
      </c>
    </row>
    <row r="274" spans="1:21" x14ac:dyDescent="0.25">
      <c r="A274" s="36" t="str">
        <f>'0'!$A$4</f>
        <v>………………..</v>
      </c>
      <c r="B274" s="37">
        <f>'0'!$A$2</f>
        <v>46112</v>
      </c>
      <c r="C274" s="37" t="s">
        <v>1197</v>
      </c>
      <c r="D274" s="195"/>
      <c r="E274" s="23"/>
      <c r="F274" s="14"/>
      <c r="G274" s="22"/>
      <c r="H274" s="656"/>
      <c r="I274" s="656"/>
      <c r="J274" s="656"/>
      <c r="K274" s="25"/>
      <c r="L274" s="25"/>
      <c r="M274" s="25"/>
      <c r="N274" s="25"/>
      <c r="O274" s="25"/>
      <c r="P274" s="25"/>
      <c r="Q274" s="25"/>
      <c r="R274" s="25"/>
      <c r="S274" s="25"/>
      <c r="T274" s="671"/>
      <c r="U274" s="730" t="str">
        <f t="shared" si="7"/>
        <v/>
      </c>
    </row>
    <row r="275" spans="1:21" x14ac:dyDescent="0.25">
      <c r="A275" s="36" t="str">
        <f>'0'!$A$4</f>
        <v>………………..</v>
      </c>
      <c r="B275" s="37">
        <f>'0'!$A$2</f>
        <v>46112</v>
      </c>
      <c r="C275" s="37" t="s">
        <v>1197</v>
      </c>
      <c r="D275" s="195"/>
      <c r="E275" s="23"/>
      <c r="F275" s="14"/>
      <c r="G275" s="22"/>
      <c r="H275" s="656"/>
      <c r="I275" s="656"/>
      <c r="J275" s="656"/>
      <c r="K275" s="25"/>
      <c r="L275" s="25"/>
      <c r="M275" s="25"/>
      <c r="N275" s="25"/>
      <c r="O275" s="25"/>
      <c r="P275" s="25"/>
      <c r="Q275" s="25"/>
      <c r="R275" s="25"/>
      <c r="S275" s="25"/>
      <c r="T275" s="671"/>
      <c r="U275" s="730" t="str">
        <f t="shared" si="7"/>
        <v/>
      </c>
    </row>
    <row r="276" spans="1:21" x14ac:dyDescent="0.25">
      <c r="A276" s="36" t="str">
        <f>'0'!$A$4</f>
        <v>………………..</v>
      </c>
      <c r="B276" s="37">
        <f>'0'!$A$2</f>
        <v>46112</v>
      </c>
      <c r="C276" s="37" t="s">
        <v>1197</v>
      </c>
      <c r="D276" s="195"/>
      <c r="E276" s="23"/>
      <c r="F276" s="14"/>
      <c r="G276" s="22"/>
      <c r="H276" s="656"/>
      <c r="I276" s="656"/>
      <c r="J276" s="656"/>
      <c r="K276" s="25"/>
      <c r="L276" s="25"/>
      <c r="M276" s="25"/>
      <c r="N276" s="25"/>
      <c r="O276" s="25"/>
      <c r="P276" s="25"/>
      <c r="Q276" s="25"/>
      <c r="R276" s="25"/>
      <c r="S276" s="25"/>
      <c r="T276" s="671"/>
      <c r="U276" s="730" t="str">
        <f t="shared" si="7"/>
        <v/>
      </c>
    </row>
    <row r="277" spans="1:21" x14ac:dyDescent="0.25">
      <c r="A277" s="36" t="str">
        <f>'0'!$A$4</f>
        <v>………………..</v>
      </c>
      <c r="B277" s="37">
        <f>'0'!$A$2</f>
        <v>46112</v>
      </c>
      <c r="C277" s="37" t="s">
        <v>1197</v>
      </c>
      <c r="D277" s="195"/>
      <c r="E277" s="23"/>
      <c r="F277" s="14"/>
      <c r="G277" s="22"/>
      <c r="H277" s="656"/>
      <c r="I277" s="656"/>
      <c r="J277" s="656"/>
      <c r="K277" s="25"/>
      <c r="L277" s="25"/>
      <c r="M277" s="25"/>
      <c r="N277" s="25"/>
      <c r="O277" s="25"/>
      <c r="P277" s="25"/>
      <c r="Q277" s="25"/>
      <c r="R277" s="25"/>
      <c r="S277" s="25"/>
      <c r="T277" s="671"/>
      <c r="U277" s="730" t="str">
        <f t="shared" si="7"/>
        <v/>
      </c>
    </row>
    <row r="278" spans="1:21" x14ac:dyDescent="0.25">
      <c r="A278" s="36" t="str">
        <f>'0'!$A$4</f>
        <v>………………..</v>
      </c>
      <c r="B278" s="37">
        <f>'0'!$A$2</f>
        <v>46112</v>
      </c>
      <c r="C278" s="37" t="s">
        <v>1197</v>
      </c>
      <c r="D278" s="195"/>
      <c r="E278" s="23"/>
      <c r="F278" s="14"/>
      <c r="G278" s="22"/>
      <c r="H278" s="656"/>
      <c r="I278" s="656"/>
      <c r="J278" s="656"/>
      <c r="K278" s="25"/>
      <c r="L278" s="25"/>
      <c r="M278" s="25"/>
      <c r="N278" s="25"/>
      <c r="O278" s="25"/>
      <c r="P278" s="25"/>
      <c r="Q278" s="25"/>
      <c r="R278" s="25"/>
      <c r="S278" s="25"/>
      <c r="T278" s="671"/>
      <c r="U278" s="730" t="str">
        <f t="shared" si="7"/>
        <v/>
      </c>
    </row>
    <row r="279" spans="1:21" x14ac:dyDescent="0.25">
      <c r="A279" s="36" t="str">
        <f>'0'!$A$4</f>
        <v>………………..</v>
      </c>
      <c r="B279" s="37">
        <f>'0'!$A$2</f>
        <v>46112</v>
      </c>
      <c r="C279" s="37" t="s">
        <v>1197</v>
      </c>
      <c r="D279" s="195"/>
      <c r="E279" s="23"/>
      <c r="F279" s="14"/>
      <c r="G279" s="22"/>
      <c r="H279" s="656"/>
      <c r="I279" s="656"/>
      <c r="J279" s="656"/>
      <c r="K279" s="25"/>
      <c r="L279" s="25"/>
      <c r="M279" s="25"/>
      <c r="N279" s="25"/>
      <c r="O279" s="25"/>
      <c r="P279" s="25"/>
      <c r="Q279" s="25"/>
      <c r="R279" s="25"/>
      <c r="S279" s="25"/>
      <c r="T279" s="671"/>
      <c r="U279" s="730" t="str">
        <f t="shared" si="7"/>
        <v/>
      </c>
    </row>
    <row r="280" spans="1:21" x14ac:dyDescent="0.25">
      <c r="A280" s="36" t="str">
        <f>'0'!$A$4</f>
        <v>………………..</v>
      </c>
      <c r="B280" s="37">
        <f>'0'!$A$2</f>
        <v>46112</v>
      </c>
      <c r="C280" s="37" t="s">
        <v>1197</v>
      </c>
      <c r="D280" s="195"/>
      <c r="E280" s="23"/>
      <c r="F280" s="14"/>
      <c r="G280" s="22"/>
      <c r="H280" s="656"/>
      <c r="I280" s="656"/>
      <c r="J280" s="656"/>
      <c r="K280" s="25"/>
      <c r="L280" s="25"/>
      <c r="M280" s="25"/>
      <c r="N280" s="25"/>
      <c r="O280" s="25"/>
      <c r="P280" s="25"/>
      <c r="Q280" s="25"/>
      <c r="R280" s="25"/>
      <c r="S280" s="25"/>
      <c r="T280" s="671"/>
      <c r="U280" s="730" t="str">
        <f t="shared" si="7"/>
        <v/>
      </c>
    </row>
    <row r="281" spans="1:21" x14ac:dyDescent="0.25">
      <c r="A281" s="36" t="str">
        <f>'0'!$A$4</f>
        <v>………………..</v>
      </c>
      <c r="B281" s="37">
        <f>'0'!$A$2</f>
        <v>46112</v>
      </c>
      <c r="C281" s="37" t="s">
        <v>1197</v>
      </c>
      <c r="D281" s="195"/>
      <c r="E281" s="23"/>
      <c r="F281" s="14"/>
      <c r="G281" s="22"/>
      <c r="H281" s="656"/>
      <c r="I281" s="656"/>
      <c r="J281" s="656"/>
      <c r="K281" s="25"/>
      <c r="L281" s="25"/>
      <c r="M281" s="25"/>
      <c r="N281" s="25"/>
      <c r="O281" s="25"/>
      <c r="P281" s="25"/>
      <c r="Q281" s="25"/>
      <c r="R281" s="25"/>
      <c r="S281" s="25"/>
      <c r="T281" s="671"/>
      <c r="U281" s="730" t="str">
        <f t="shared" si="7"/>
        <v/>
      </c>
    </row>
    <row r="282" spans="1:21" x14ac:dyDescent="0.25">
      <c r="A282" s="36" t="str">
        <f>'0'!$A$4</f>
        <v>………………..</v>
      </c>
      <c r="B282" s="37">
        <f>'0'!$A$2</f>
        <v>46112</v>
      </c>
      <c r="C282" s="37" t="s">
        <v>1197</v>
      </c>
      <c r="D282" s="195"/>
      <c r="E282" s="23"/>
      <c r="F282" s="14"/>
      <c r="G282" s="22"/>
      <c r="H282" s="656"/>
      <c r="I282" s="656"/>
      <c r="J282" s="656"/>
      <c r="K282" s="25"/>
      <c r="L282" s="25"/>
      <c r="M282" s="25"/>
      <c r="N282" s="25"/>
      <c r="O282" s="25"/>
      <c r="P282" s="25"/>
      <c r="Q282" s="25"/>
      <c r="R282" s="25"/>
      <c r="S282" s="25"/>
      <c r="T282" s="671"/>
      <c r="U282" s="730" t="str">
        <f t="shared" si="7"/>
        <v/>
      </c>
    </row>
    <row r="283" spans="1:21" x14ac:dyDescent="0.25">
      <c r="A283" s="36" t="str">
        <f>'0'!$A$4</f>
        <v>………………..</v>
      </c>
      <c r="B283" s="37">
        <f>'0'!$A$2</f>
        <v>46112</v>
      </c>
      <c r="C283" s="37" t="s">
        <v>1197</v>
      </c>
      <c r="D283" s="195"/>
      <c r="E283" s="23"/>
      <c r="F283" s="14"/>
      <c r="G283" s="22"/>
      <c r="H283" s="656"/>
      <c r="I283" s="656"/>
      <c r="J283" s="656"/>
      <c r="K283" s="25"/>
      <c r="L283" s="25"/>
      <c r="M283" s="25"/>
      <c r="N283" s="25"/>
      <c r="O283" s="25"/>
      <c r="P283" s="25"/>
      <c r="Q283" s="25"/>
      <c r="R283" s="25"/>
      <c r="S283" s="25"/>
      <c r="T283" s="671"/>
      <c r="U283" s="730" t="str">
        <f t="shared" si="7"/>
        <v/>
      </c>
    </row>
    <row r="284" spans="1:21" x14ac:dyDescent="0.25">
      <c r="A284" s="36" t="str">
        <f>'0'!$A$4</f>
        <v>………………..</v>
      </c>
      <c r="B284" s="37">
        <f>'0'!$A$2</f>
        <v>46112</v>
      </c>
      <c r="C284" s="37" t="s">
        <v>1197</v>
      </c>
      <c r="D284" s="195"/>
      <c r="E284" s="23"/>
      <c r="F284" s="14"/>
      <c r="G284" s="22"/>
      <c r="H284" s="656"/>
      <c r="I284" s="656"/>
      <c r="J284" s="656"/>
      <c r="K284" s="25"/>
      <c r="L284" s="25"/>
      <c r="M284" s="25"/>
      <c r="N284" s="25"/>
      <c r="O284" s="25"/>
      <c r="P284" s="25"/>
      <c r="Q284" s="25"/>
      <c r="R284" s="25"/>
      <c r="S284" s="25"/>
      <c r="T284" s="671"/>
      <c r="U284" s="730" t="str">
        <f t="shared" si="7"/>
        <v/>
      </c>
    </row>
    <row r="285" spans="1:21" x14ac:dyDescent="0.25">
      <c r="A285" s="36" t="str">
        <f>'0'!$A$4</f>
        <v>………………..</v>
      </c>
      <c r="B285" s="37">
        <f>'0'!$A$2</f>
        <v>46112</v>
      </c>
      <c r="C285" s="37" t="s">
        <v>1197</v>
      </c>
      <c r="D285" s="195"/>
      <c r="E285" s="23"/>
      <c r="F285" s="14"/>
      <c r="G285" s="22"/>
      <c r="H285" s="656"/>
      <c r="I285" s="656"/>
      <c r="J285" s="656"/>
      <c r="K285" s="25"/>
      <c r="L285" s="25"/>
      <c r="M285" s="25"/>
      <c r="N285" s="25"/>
      <c r="O285" s="25"/>
      <c r="P285" s="25"/>
      <c r="Q285" s="25"/>
      <c r="R285" s="25"/>
      <c r="S285" s="25"/>
      <c r="T285" s="671"/>
      <c r="U285" s="730" t="str">
        <f t="shared" si="7"/>
        <v/>
      </c>
    </row>
    <row r="286" spans="1:21" x14ac:dyDescent="0.25">
      <c r="A286" s="36" t="str">
        <f>'0'!$A$4</f>
        <v>………………..</v>
      </c>
      <c r="B286" s="37">
        <f>'0'!$A$2</f>
        <v>46112</v>
      </c>
      <c r="C286" s="37" t="s">
        <v>1197</v>
      </c>
      <c r="D286" s="195"/>
      <c r="E286" s="23"/>
      <c r="F286" s="14"/>
      <c r="G286" s="22"/>
      <c r="H286" s="656"/>
      <c r="I286" s="656"/>
      <c r="J286" s="656"/>
      <c r="K286" s="25"/>
      <c r="L286" s="25"/>
      <c r="M286" s="25"/>
      <c r="N286" s="25"/>
      <c r="O286" s="25"/>
      <c r="P286" s="25"/>
      <c r="Q286" s="25"/>
      <c r="R286" s="25"/>
      <c r="S286" s="25"/>
      <c r="T286" s="671"/>
      <c r="U286" s="730" t="str">
        <f t="shared" si="7"/>
        <v/>
      </c>
    </row>
    <row r="287" spans="1:21" x14ac:dyDescent="0.25">
      <c r="A287" s="36" t="str">
        <f>'0'!$A$4</f>
        <v>………………..</v>
      </c>
      <c r="B287" s="37">
        <f>'0'!$A$2</f>
        <v>46112</v>
      </c>
      <c r="C287" s="37" t="s">
        <v>1197</v>
      </c>
      <c r="D287" s="195"/>
      <c r="E287" s="23"/>
      <c r="F287" s="14"/>
      <c r="G287" s="22"/>
      <c r="H287" s="656"/>
      <c r="I287" s="656"/>
      <c r="J287" s="656"/>
      <c r="K287" s="25"/>
      <c r="L287" s="25"/>
      <c r="M287" s="25"/>
      <c r="N287" s="25"/>
      <c r="O287" s="25"/>
      <c r="P287" s="25"/>
      <c r="Q287" s="25"/>
      <c r="R287" s="25"/>
      <c r="S287" s="25"/>
      <c r="T287" s="671"/>
      <c r="U287" s="730" t="str">
        <f t="shared" si="7"/>
        <v/>
      </c>
    </row>
    <row r="288" spans="1:21" x14ac:dyDescent="0.25">
      <c r="A288" s="36" t="str">
        <f>'0'!$A$4</f>
        <v>………………..</v>
      </c>
      <c r="B288" s="37">
        <f>'0'!$A$2</f>
        <v>46112</v>
      </c>
      <c r="C288" s="37" t="s">
        <v>1197</v>
      </c>
      <c r="D288" s="195"/>
      <c r="E288" s="23"/>
      <c r="F288" s="14"/>
      <c r="G288" s="22"/>
      <c r="H288" s="656"/>
      <c r="I288" s="656"/>
      <c r="J288" s="656"/>
      <c r="K288" s="25"/>
      <c r="L288" s="25"/>
      <c r="M288" s="25"/>
      <c r="N288" s="25"/>
      <c r="O288" s="25"/>
      <c r="P288" s="25"/>
      <c r="Q288" s="25"/>
      <c r="R288" s="25"/>
      <c r="S288" s="25"/>
      <c r="T288" s="671"/>
      <c r="U288" s="730" t="str">
        <f t="shared" si="7"/>
        <v/>
      </c>
    </row>
    <row r="289" spans="1:21" x14ac:dyDescent="0.25">
      <c r="A289" s="36" t="str">
        <f>'0'!$A$4</f>
        <v>………………..</v>
      </c>
      <c r="B289" s="37">
        <f>'0'!$A$2</f>
        <v>46112</v>
      </c>
      <c r="C289" s="37" t="s">
        <v>1197</v>
      </c>
      <c r="D289" s="195"/>
      <c r="E289" s="23"/>
      <c r="F289" s="14"/>
      <c r="G289" s="22"/>
      <c r="H289" s="656"/>
      <c r="I289" s="656"/>
      <c r="J289" s="656"/>
      <c r="K289" s="25"/>
      <c r="L289" s="25"/>
      <c r="M289" s="25"/>
      <c r="N289" s="25"/>
      <c r="O289" s="25"/>
      <c r="P289" s="25"/>
      <c r="Q289" s="25"/>
      <c r="R289" s="25"/>
      <c r="S289" s="25"/>
      <c r="T289" s="671"/>
      <c r="U289" s="730" t="str">
        <f t="shared" si="7"/>
        <v/>
      </c>
    </row>
    <row r="290" spans="1:21" x14ac:dyDescent="0.25">
      <c r="A290" s="36" t="str">
        <f>'0'!$A$4</f>
        <v>………………..</v>
      </c>
      <c r="B290" s="37">
        <f>'0'!$A$2</f>
        <v>46112</v>
      </c>
      <c r="C290" s="37" t="s">
        <v>1197</v>
      </c>
      <c r="D290" s="195"/>
      <c r="E290" s="23"/>
      <c r="F290" s="14"/>
      <c r="G290" s="22"/>
      <c r="H290" s="656"/>
      <c r="I290" s="656"/>
      <c r="J290" s="656"/>
      <c r="K290" s="25"/>
      <c r="L290" s="25"/>
      <c r="M290" s="25"/>
      <c r="N290" s="25"/>
      <c r="O290" s="25"/>
      <c r="P290" s="25"/>
      <c r="Q290" s="25"/>
      <c r="R290" s="25"/>
      <c r="S290" s="25"/>
      <c r="T290" s="671"/>
      <c r="U290" s="730" t="str">
        <f t="shared" si="7"/>
        <v/>
      </c>
    </row>
    <row r="291" spans="1:21" x14ac:dyDescent="0.25">
      <c r="A291" s="36" t="str">
        <f>'0'!$A$4</f>
        <v>………………..</v>
      </c>
      <c r="B291" s="37">
        <f>'0'!$A$2</f>
        <v>46112</v>
      </c>
      <c r="C291" s="37" t="s">
        <v>1197</v>
      </c>
      <c r="D291" s="195"/>
      <c r="E291" s="23"/>
      <c r="F291" s="14"/>
      <c r="G291" s="22"/>
      <c r="H291" s="656"/>
      <c r="I291" s="656"/>
      <c r="J291" s="656"/>
      <c r="K291" s="25"/>
      <c r="L291" s="25"/>
      <c r="M291" s="25"/>
      <c r="N291" s="25"/>
      <c r="O291" s="25"/>
      <c r="P291" s="25"/>
      <c r="Q291" s="25"/>
      <c r="R291" s="25"/>
      <c r="S291" s="25"/>
      <c r="T291" s="671"/>
      <c r="U291" s="730" t="str">
        <f t="shared" si="7"/>
        <v/>
      </c>
    </row>
    <row r="292" spans="1:21" x14ac:dyDescent="0.25">
      <c r="A292" s="36" t="str">
        <f>'0'!$A$4</f>
        <v>………………..</v>
      </c>
      <c r="B292" s="37">
        <f>'0'!$A$2</f>
        <v>46112</v>
      </c>
      <c r="C292" s="37" t="s">
        <v>1197</v>
      </c>
      <c r="D292" s="195"/>
      <c r="E292" s="23"/>
      <c r="F292" s="14"/>
      <c r="G292" s="22"/>
      <c r="H292" s="656"/>
      <c r="I292" s="656"/>
      <c r="J292" s="656"/>
      <c r="K292" s="25"/>
      <c r="L292" s="25"/>
      <c r="M292" s="25"/>
      <c r="N292" s="25"/>
      <c r="O292" s="25"/>
      <c r="P292" s="25"/>
      <c r="Q292" s="25"/>
      <c r="R292" s="25"/>
      <c r="S292" s="25"/>
      <c r="T292" s="671"/>
      <c r="U292" s="730" t="str">
        <f t="shared" si="7"/>
        <v/>
      </c>
    </row>
    <row r="293" spans="1:21" x14ac:dyDescent="0.25">
      <c r="A293" s="36" t="str">
        <f>'0'!$A$4</f>
        <v>………………..</v>
      </c>
      <c r="B293" s="37">
        <f>'0'!$A$2</f>
        <v>46112</v>
      </c>
      <c r="C293" s="37" t="s">
        <v>1197</v>
      </c>
      <c r="D293" s="195"/>
      <c r="E293" s="23"/>
      <c r="F293" s="14"/>
      <c r="G293" s="22"/>
      <c r="H293" s="656"/>
      <c r="I293" s="656"/>
      <c r="J293" s="656"/>
      <c r="K293" s="25"/>
      <c r="L293" s="25"/>
      <c r="M293" s="25"/>
      <c r="N293" s="25"/>
      <c r="O293" s="25"/>
      <c r="P293" s="25"/>
      <c r="Q293" s="25"/>
      <c r="R293" s="25"/>
      <c r="S293" s="25"/>
      <c r="T293" s="671"/>
      <c r="U293" s="730" t="str">
        <f t="shared" si="7"/>
        <v/>
      </c>
    </row>
    <row r="294" spans="1:21" x14ac:dyDescent="0.25">
      <c r="A294" s="36" t="str">
        <f>'0'!$A$4</f>
        <v>………………..</v>
      </c>
      <c r="B294" s="37">
        <f>'0'!$A$2</f>
        <v>46112</v>
      </c>
      <c r="C294" s="37" t="s">
        <v>1197</v>
      </c>
      <c r="D294" s="195"/>
      <c r="E294" s="23"/>
      <c r="F294" s="14"/>
      <c r="G294" s="22"/>
      <c r="H294" s="656"/>
      <c r="I294" s="656"/>
      <c r="J294" s="656"/>
      <c r="K294" s="25"/>
      <c r="L294" s="25"/>
      <c r="M294" s="25"/>
      <c r="N294" s="25"/>
      <c r="O294" s="25"/>
      <c r="P294" s="25"/>
      <c r="Q294" s="25"/>
      <c r="R294" s="25"/>
      <c r="S294" s="25"/>
      <c r="T294" s="671"/>
      <c r="U294" s="730" t="str">
        <f t="shared" si="7"/>
        <v/>
      </c>
    </row>
    <row r="295" spans="1:21" x14ac:dyDescent="0.25">
      <c r="A295" s="36" t="str">
        <f>'0'!$A$4</f>
        <v>………………..</v>
      </c>
      <c r="B295" s="37">
        <f>'0'!$A$2</f>
        <v>46112</v>
      </c>
      <c r="C295" s="37" t="s">
        <v>1197</v>
      </c>
      <c r="D295" s="195"/>
      <c r="E295" s="23"/>
      <c r="F295" s="14"/>
      <c r="G295" s="22"/>
      <c r="H295" s="656"/>
      <c r="I295" s="656"/>
      <c r="J295" s="656"/>
      <c r="K295" s="25"/>
      <c r="L295" s="25"/>
      <c r="M295" s="25"/>
      <c r="N295" s="25"/>
      <c r="O295" s="25"/>
      <c r="P295" s="25"/>
      <c r="Q295" s="25"/>
      <c r="R295" s="25"/>
      <c r="S295" s="25"/>
      <c r="T295" s="671"/>
      <c r="U295" s="730" t="str">
        <f t="shared" si="7"/>
        <v/>
      </c>
    </row>
    <row r="296" spans="1:21" x14ac:dyDescent="0.25">
      <c r="A296" s="36" t="str">
        <f>'0'!$A$4</f>
        <v>………………..</v>
      </c>
      <c r="B296" s="37">
        <f>'0'!$A$2</f>
        <v>46112</v>
      </c>
      <c r="C296" s="37" t="s">
        <v>1197</v>
      </c>
      <c r="D296" s="195"/>
      <c r="E296" s="23"/>
      <c r="F296" s="14"/>
      <c r="G296" s="22"/>
      <c r="H296" s="656"/>
      <c r="I296" s="656"/>
      <c r="J296" s="656"/>
      <c r="K296" s="25"/>
      <c r="L296" s="25"/>
      <c r="M296" s="25"/>
      <c r="N296" s="25"/>
      <c r="O296" s="25"/>
      <c r="P296" s="25"/>
      <c r="Q296" s="25"/>
      <c r="R296" s="25"/>
      <c r="S296" s="25"/>
      <c r="T296" s="671"/>
      <c r="U296" s="730" t="str">
        <f t="shared" si="7"/>
        <v/>
      </c>
    </row>
    <row r="297" spans="1:21" x14ac:dyDescent="0.25">
      <c r="A297" s="36" t="str">
        <f>'0'!$A$4</f>
        <v>………………..</v>
      </c>
      <c r="B297" s="37">
        <f>'0'!$A$2</f>
        <v>46112</v>
      </c>
      <c r="C297" s="37" t="s">
        <v>1197</v>
      </c>
      <c r="D297" s="195"/>
      <c r="E297" s="23"/>
      <c r="F297" s="14"/>
      <c r="G297" s="22"/>
      <c r="H297" s="656"/>
      <c r="I297" s="656"/>
      <c r="J297" s="656"/>
      <c r="K297" s="25"/>
      <c r="L297" s="25"/>
      <c r="M297" s="25"/>
      <c r="N297" s="25"/>
      <c r="O297" s="25"/>
      <c r="P297" s="25"/>
      <c r="Q297" s="25"/>
      <c r="R297" s="25"/>
      <c r="S297" s="25"/>
      <c r="T297" s="671"/>
      <c r="U297" s="730" t="str">
        <f t="shared" si="7"/>
        <v/>
      </c>
    </row>
    <row r="298" spans="1:21" x14ac:dyDescent="0.25">
      <c r="A298" s="36" t="str">
        <f>'0'!$A$4</f>
        <v>………………..</v>
      </c>
      <c r="B298" s="37">
        <f>'0'!$A$2</f>
        <v>46112</v>
      </c>
      <c r="C298" s="37" t="s">
        <v>1197</v>
      </c>
      <c r="D298" s="195"/>
      <c r="E298" s="23"/>
      <c r="F298" s="14"/>
      <c r="G298" s="22"/>
      <c r="H298" s="656"/>
      <c r="I298" s="656"/>
      <c r="J298" s="656"/>
      <c r="K298" s="25"/>
      <c r="L298" s="25"/>
      <c r="M298" s="25"/>
      <c r="N298" s="25"/>
      <c r="O298" s="25"/>
      <c r="P298" s="25"/>
      <c r="Q298" s="25"/>
      <c r="R298" s="25"/>
      <c r="S298" s="25"/>
      <c r="T298" s="671"/>
      <c r="U298" s="730" t="str">
        <f t="shared" si="7"/>
        <v/>
      </c>
    </row>
    <row r="299" spans="1:21" x14ac:dyDescent="0.25">
      <c r="A299" s="36" t="str">
        <f>'0'!$A$4</f>
        <v>………………..</v>
      </c>
      <c r="B299" s="37">
        <f>'0'!$A$2</f>
        <v>46112</v>
      </c>
      <c r="C299" s="37" t="s">
        <v>1197</v>
      </c>
      <c r="D299" s="195"/>
      <c r="E299" s="23"/>
      <c r="F299" s="14"/>
      <c r="G299" s="22"/>
      <c r="H299" s="656"/>
      <c r="I299" s="656"/>
      <c r="J299" s="656"/>
      <c r="K299" s="25"/>
      <c r="L299" s="25"/>
      <c r="M299" s="25"/>
      <c r="N299" s="25"/>
      <c r="O299" s="25"/>
      <c r="P299" s="25"/>
      <c r="Q299" s="25"/>
      <c r="R299" s="25"/>
      <c r="S299" s="25"/>
      <c r="T299" s="671"/>
      <c r="U299" s="730" t="str">
        <f t="shared" si="7"/>
        <v/>
      </c>
    </row>
    <row r="300" spans="1:21" x14ac:dyDescent="0.25">
      <c r="A300" s="36" t="str">
        <f>'0'!$A$4</f>
        <v>………………..</v>
      </c>
      <c r="B300" s="37">
        <f>'0'!$A$2</f>
        <v>46112</v>
      </c>
      <c r="C300" s="37" t="s">
        <v>1197</v>
      </c>
      <c r="D300" s="195"/>
      <c r="E300" s="23"/>
      <c r="F300" s="14"/>
      <c r="G300" s="22"/>
      <c r="H300" s="656"/>
      <c r="I300" s="656"/>
      <c r="J300" s="656"/>
      <c r="K300" s="25"/>
      <c r="L300" s="25"/>
      <c r="M300" s="25"/>
      <c r="N300" s="25"/>
      <c r="O300" s="25"/>
      <c r="P300" s="25"/>
      <c r="Q300" s="25"/>
      <c r="R300" s="25"/>
      <c r="S300" s="25"/>
      <c r="T300" s="671"/>
      <c r="U300" s="730" t="str">
        <f t="shared" si="7"/>
        <v/>
      </c>
    </row>
    <row r="301" spans="1:21" x14ac:dyDescent="0.25">
      <c r="A301" s="36" t="str">
        <f>'0'!$A$4</f>
        <v>………………..</v>
      </c>
      <c r="B301" s="37">
        <f>'0'!$A$2</f>
        <v>46112</v>
      </c>
      <c r="C301" s="37" t="s">
        <v>1197</v>
      </c>
      <c r="D301" s="195"/>
      <c r="E301" s="23"/>
      <c r="F301" s="14"/>
      <c r="G301" s="22"/>
      <c r="H301" s="656"/>
      <c r="I301" s="656"/>
      <c r="J301" s="656"/>
      <c r="K301" s="25"/>
      <c r="L301" s="25"/>
      <c r="M301" s="25"/>
      <c r="N301" s="25"/>
      <c r="O301" s="25"/>
      <c r="P301" s="25"/>
      <c r="Q301" s="25"/>
      <c r="R301" s="25"/>
      <c r="S301" s="25"/>
      <c r="T301" s="671"/>
      <c r="U301" s="730" t="str">
        <f t="shared" si="7"/>
        <v/>
      </c>
    </row>
    <row r="302" spans="1:21" x14ac:dyDescent="0.25">
      <c r="A302" s="36" t="str">
        <f>'0'!$A$4</f>
        <v>………………..</v>
      </c>
      <c r="B302" s="37">
        <f>'0'!$A$2</f>
        <v>46112</v>
      </c>
      <c r="C302" s="37" t="s">
        <v>1197</v>
      </c>
      <c r="D302" s="195"/>
      <c r="E302" s="23"/>
      <c r="F302" s="14"/>
      <c r="G302" s="22"/>
      <c r="H302" s="656"/>
      <c r="I302" s="656"/>
      <c r="J302" s="656"/>
      <c r="K302" s="25"/>
      <c r="L302" s="25"/>
      <c r="M302" s="25"/>
      <c r="N302" s="25"/>
      <c r="O302" s="25"/>
      <c r="P302" s="25"/>
      <c r="Q302" s="25"/>
      <c r="R302" s="25"/>
      <c r="S302" s="25"/>
      <c r="T302" s="671"/>
      <c r="U302" s="730" t="str">
        <f t="shared" si="7"/>
        <v/>
      </c>
    </row>
    <row r="303" spans="1:21" x14ac:dyDescent="0.25">
      <c r="A303" s="36" t="str">
        <f>'0'!$A$4</f>
        <v>………………..</v>
      </c>
      <c r="B303" s="37">
        <f>'0'!$A$2</f>
        <v>46112</v>
      </c>
      <c r="C303" s="37" t="s">
        <v>1197</v>
      </c>
      <c r="D303" s="195"/>
      <c r="E303" s="23"/>
      <c r="F303" s="14"/>
      <c r="G303" s="22"/>
      <c r="H303" s="656"/>
      <c r="I303" s="656"/>
      <c r="J303" s="656"/>
      <c r="K303" s="25"/>
      <c r="L303" s="25"/>
      <c r="M303" s="25"/>
      <c r="N303" s="25"/>
      <c r="O303" s="25"/>
      <c r="P303" s="25"/>
      <c r="Q303" s="25"/>
      <c r="R303" s="25"/>
      <c r="S303" s="25"/>
      <c r="T303" s="671"/>
      <c r="U303" s="730" t="str">
        <f t="shared" si="7"/>
        <v/>
      </c>
    </row>
    <row r="304" spans="1:21" x14ac:dyDescent="0.25">
      <c r="A304" s="36" t="str">
        <f>'0'!$A$4</f>
        <v>………………..</v>
      </c>
      <c r="B304" s="37">
        <f>'0'!$A$2</f>
        <v>46112</v>
      </c>
      <c r="C304" s="37" t="s">
        <v>1197</v>
      </c>
      <c r="D304" s="195"/>
      <c r="E304" s="23"/>
      <c r="F304" s="14"/>
      <c r="G304" s="22"/>
      <c r="H304" s="656"/>
      <c r="I304" s="656"/>
      <c r="J304" s="656"/>
      <c r="K304" s="25"/>
      <c r="L304" s="25"/>
      <c r="M304" s="25"/>
      <c r="N304" s="25"/>
      <c r="O304" s="25"/>
      <c r="P304" s="25"/>
      <c r="Q304" s="25"/>
      <c r="R304" s="25"/>
      <c r="S304" s="25"/>
      <c r="T304" s="671"/>
      <c r="U304" s="730" t="str">
        <f t="shared" si="7"/>
        <v/>
      </c>
    </row>
    <row r="305" spans="1:21" x14ac:dyDescent="0.25">
      <c r="A305" s="36" t="str">
        <f>'0'!$A$4</f>
        <v>………………..</v>
      </c>
      <c r="B305" s="37">
        <f>'0'!$A$2</f>
        <v>46112</v>
      </c>
      <c r="C305" s="37" t="s">
        <v>1197</v>
      </c>
      <c r="D305" s="195"/>
      <c r="E305" s="23"/>
      <c r="F305" s="14"/>
      <c r="G305" s="22"/>
      <c r="H305" s="656"/>
      <c r="I305" s="656"/>
      <c r="J305" s="656"/>
      <c r="K305" s="25"/>
      <c r="L305" s="25"/>
      <c r="M305" s="25"/>
      <c r="N305" s="25"/>
      <c r="O305" s="25"/>
      <c r="P305" s="25"/>
      <c r="Q305" s="25"/>
      <c r="R305" s="25"/>
      <c r="S305" s="25"/>
      <c r="T305" s="671"/>
      <c r="U305" s="730" t="str">
        <f t="shared" si="7"/>
        <v/>
      </c>
    </row>
    <row r="306" spans="1:21" x14ac:dyDescent="0.25">
      <c r="A306" s="36" t="str">
        <f>'0'!$A$4</f>
        <v>………………..</v>
      </c>
      <c r="B306" s="37">
        <f>'0'!$A$2</f>
        <v>46112</v>
      </c>
      <c r="C306" s="37" t="s">
        <v>1197</v>
      </c>
      <c r="D306" s="195"/>
      <c r="E306" s="23"/>
      <c r="F306" s="14"/>
      <c r="G306" s="22"/>
      <c r="H306" s="656"/>
      <c r="I306" s="656"/>
      <c r="J306" s="656"/>
      <c r="K306" s="25"/>
      <c r="L306" s="25"/>
      <c r="M306" s="25"/>
      <c r="N306" s="25"/>
      <c r="O306" s="25"/>
      <c r="P306" s="25"/>
      <c r="Q306" s="25"/>
      <c r="R306" s="25"/>
      <c r="S306" s="25"/>
      <c r="T306" s="671"/>
      <c r="U306" s="730" t="str">
        <f t="shared" si="7"/>
        <v/>
      </c>
    </row>
    <row r="307" spans="1:21" x14ac:dyDescent="0.25">
      <c r="A307" s="36" t="str">
        <f>'0'!$A$4</f>
        <v>………………..</v>
      </c>
      <c r="B307" s="37">
        <f>'0'!$A$2</f>
        <v>46112</v>
      </c>
      <c r="C307" s="37" t="s">
        <v>1197</v>
      </c>
      <c r="D307" s="195"/>
      <c r="E307" s="23"/>
      <c r="F307" s="14"/>
      <c r="G307" s="22"/>
      <c r="H307" s="656"/>
      <c r="I307" s="656"/>
      <c r="J307" s="656"/>
      <c r="K307" s="25"/>
      <c r="L307" s="25"/>
      <c r="M307" s="25"/>
      <c r="N307" s="25"/>
      <c r="O307" s="25"/>
      <c r="P307" s="25"/>
      <c r="Q307" s="25"/>
      <c r="R307" s="25"/>
      <c r="S307" s="25"/>
      <c r="T307" s="671"/>
      <c r="U307" s="730" t="str">
        <f t="shared" si="7"/>
        <v/>
      </c>
    </row>
    <row r="308" spans="1:21" x14ac:dyDescent="0.25">
      <c r="A308" s="36" t="str">
        <f>'0'!$A$4</f>
        <v>………………..</v>
      </c>
      <c r="B308" s="37">
        <f>'0'!$A$2</f>
        <v>46112</v>
      </c>
      <c r="C308" s="37" t="s">
        <v>1197</v>
      </c>
      <c r="D308" s="195"/>
      <c r="E308" s="23"/>
      <c r="F308" s="14"/>
      <c r="G308" s="22"/>
      <c r="H308" s="656"/>
      <c r="I308" s="656"/>
      <c r="J308" s="656"/>
      <c r="K308" s="25"/>
      <c r="L308" s="25"/>
      <c r="M308" s="25"/>
      <c r="N308" s="25"/>
      <c r="O308" s="25"/>
      <c r="P308" s="25"/>
      <c r="Q308" s="25"/>
      <c r="R308" s="25"/>
      <c r="S308" s="25"/>
      <c r="T308" s="671"/>
      <c r="U308" s="730" t="str">
        <f t="shared" si="7"/>
        <v/>
      </c>
    </row>
    <row r="309" spans="1:21" x14ac:dyDescent="0.25">
      <c r="A309" s="36" t="str">
        <f>'0'!$A$4</f>
        <v>………………..</v>
      </c>
      <c r="B309" s="37">
        <f>'0'!$A$2</f>
        <v>46112</v>
      </c>
      <c r="C309" s="37" t="s">
        <v>1197</v>
      </c>
      <c r="D309" s="195"/>
      <c r="E309" s="23"/>
      <c r="F309" s="14"/>
      <c r="G309" s="22"/>
      <c r="H309" s="656"/>
      <c r="I309" s="656"/>
      <c r="J309" s="656"/>
      <c r="K309" s="25"/>
      <c r="L309" s="25"/>
      <c r="M309" s="25"/>
      <c r="N309" s="25"/>
      <c r="O309" s="25"/>
      <c r="P309" s="25"/>
      <c r="Q309" s="25"/>
      <c r="R309" s="25"/>
      <c r="S309" s="25"/>
      <c r="T309" s="671"/>
      <c r="U309" s="730" t="str">
        <f t="shared" si="7"/>
        <v/>
      </c>
    </row>
    <row r="310" spans="1:21" x14ac:dyDescent="0.25">
      <c r="A310" s="36" t="str">
        <f>'0'!$A$4</f>
        <v>………………..</v>
      </c>
      <c r="B310" s="37">
        <f>'0'!$A$2</f>
        <v>46112</v>
      </c>
      <c r="C310" s="37" t="s">
        <v>1197</v>
      </c>
      <c r="D310" s="195"/>
      <c r="E310" s="23"/>
      <c r="F310" s="14"/>
      <c r="G310" s="22"/>
      <c r="H310" s="656"/>
      <c r="I310" s="656"/>
      <c r="J310" s="656"/>
      <c r="K310" s="25"/>
      <c r="L310" s="25"/>
      <c r="M310" s="25"/>
      <c r="N310" s="25"/>
      <c r="O310" s="25"/>
      <c r="P310" s="25"/>
      <c r="Q310" s="25"/>
      <c r="R310" s="25"/>
      <c r="S310" s="25"/>
      <c r="T310" s="671"/>
      <c r="U310" s="730" t="str">
        <f t="shared" si="7"/>
        <v/>
      </c>
    </row>
    <row r="311" spans="1:21" x14ac:dyDescent="0.25">
      <c r="A311" s="36" t="str">
        <f>'0'!$A$4</f>
        <v>………………..</v>
      </c>
      <c r="B311" s="37">
        <f>'0'!$A$2</f>
        <v>46112</v>
      </c>
      <c r="C311" s="37" t="s">
        <v>1197</v>
      </c>
      <c r="D311" s="195"/>
      <c r="E311" s="23"/>
      <c r="F311" s="14"/>
      <c r="G311" s="22"/>
      <c r="H311" s="656"/>
      <c r="I311" s="656"/>
      <c r="J311" s="656"/>
      <c r="K311" s="25"/>
      <c r="L311" s="25"/>
      <c r="M311" s="25"/>
      <c r="N311" s="25"/>
      <c r="O311" s="25"/>
      <c r="P311" s="25"/>
      <c r="Q311" s="25"/>
      <c r="R311" s="25"/>
      <c r="S311" s="25"/>
      <c r="T311" s="671"/>
      <c r="U311" s="730" t="str">
        <f t="shared" si="7"/>
        <v/>
      </c>
    </row>
    <row r="312" spans="1:21" x14ac:dyDescent="0.25">
      <c r="A312" s="36" t="str">
        <f>'0'!$A$4</f>
        <v>………………..</v>
      </c>
      <c r="B312" s="37">
        <f>'0'!$A$2</f>
        <v>46112</v>
      </c>
      <c r="C312" s="37" t="s">
        <v>1197</v>
      </c>
      <c r="D312" s="195"/>
      <c r="E312" s="23"/>
      <c r="F312" s="14"/>
      <c r="G312" s="22"/>
      <c r="H312" s="656"/>
      <c r="I312" s="656"/>
      <c r="J312" s="656"/>
      <c r="K312" s="25"/>
      <c r="L312" s="25"/>
      <c r="M312" s="25"/>
      <c r="N312" s="25"/>
      <c r="O312" s="25"/>
      <c r="P312" s="25"/>
      <c r="Q312" s="25"/>
      <c r="R312" s="25"/>
      <c r="S312" s="25"/>
      <c r="T312" s="671"/>
      <c r="U312" s="730" t="str">
        <f t="shared" si="7"/>
        <v/>
      </c>
    </row>
    <row r="313" spans="1:21" x14ac:dyDescent="0.25">
      <c r="A313" s="36" t="str">
        <f>'0'!$A$4</f>
        <v>………………..</v>
      </c>
      <c r="B313" s="37">
        <f>'0'!$A$2</f>
        <v>46112</v>
      </c>
      <c r="C313" s="37" t="s">
        <v>1197</v>
      </c>
      <c r="D313" s="195"/>
      <c r="E313" s="23"/>
      <c r="F313" s="14"/>
      <c r="G313" s="22"/>
      <c r="H313" s="656"/>
      <c r="I313" s="656"/>
      <c r="J313" s="656"/>
      <c r="K313" s="25"/>
      <c r="L313" s="25"/>
      <c r="M313" s="25"/>
      <c r="N313" s="25"/>
      <c r="O313" s="25"/>
      <c r="P313" s="25"/>
      <c r="Q313" s="25"/>
      <c r="R313" s="25"/>
      <c r="S313" s="25"/>
      <c r="T313" s="671"/>
      <c r="U313" s="730" t="str">
        <f t="shared" si="7"/>
        <v/>
      </c>
    </row>
    <row r="314" spans="1:21" x14ac:dyDescent="0.25">
      <c r="A314" s="36" t="str">
        <f>'0'!$A$4</f>
        <v>………………..</v>
      </c>
      <c r="B314" s="37">
        <f>'0'!$A$2</f>
        <v>46112</v>
      </c>
      <c r="C314" s="37" t="s">
        <v>1197</v>
      </c>
      <c r="D314" s="195"/>
      <c r="E314" s="23"/>
      <c r="F314" s="14"/>
      <c r="G314" s="22"/>
      <c r="H314" s="656"/>
      <c r="I314" s="656"/>
      <c r="J314" s="656"/>
      <c r="K314" s="25"/>
      <c r="L314" s="25"/>
      <c r="M314" s="25"/>
      <c r="N314" s="25"/>
      <c r="O314" s="25"/>
      <c r="P314" s="25"/>
      <c r="Q314" s="25"/>
      <c r="R314" s="25"/>
      <c r="S314" s="25"/>
      <c r="T314" s="671"/>
      <c r="U314" s="730" t="str">
        <f t="shared" si="7"/>
        <v/>
      </c>
    </row>
    <row r="315" spans="1:21" x14ac:dyDescent="0.25">
      <c r="A315" s="36" t="str">
        <f>'0'!$A$4</f>
        <v>………………..</v>
      </c>
      <c r="B315" s="37">
        <f>'0'!$A$2</f>
        <v>46112</v>
      </c>
      <c r="C315" s="37" t="s">
        <v>1197</v>
      </c>
      <c r="D315" s="195"/>
      <c r="E315" s="23"/>
      <c r="F315" s="14"/>
      <c r="G315" s="22"/>
      <c r="H315" s="656"/>
      <c r="I315" s="656"/>
      <c r="J315" s="656"/>
      <c r="K315" s="25"/>
      <c r="L315" s="25"/>
      <c r="M315" s="25"/>
      <c r="N315" s="25"/>
      <c r="O315" s="25"/>
      <c r="P315" s="25"/>
      <c r="Q315" s="25"/>
      <c r="R315" s="25"/>
      <c r="S315" s="25"/>
      <c r="T315" s="671"/>
      <c r="U315" s="730" t="str">
        <f t="shared" si="7"/>
        <v/>
      </c>
    </row>
    <row r="316" spans="1:21" x14ac:dyDescent="0.25">
      <c r="A316" s="36" t="str">
        <f>'0'!$A$4</f>
        <v>………………..</v>
      </c>
      <c r="B316" s="37">
        <f>'0'!$A$2</f>
        <v>46112</v>
      </c>
      <c r="C316" s="37" t="s">
        <v>1197</v>
      </c>
      <c r="D316" s="195"/>
      <c r="E316" s="23"/>
      <c r="F316" s="14"/>
      <c r="G316" s="22"/>
      <c r="H316" s="656"/>
      <c r="I316" s="656"/>
      <c r="J316" s="656"/>
      <c r="K316" s="25"/>
      <c r="L316" s="25"/>
      <c r="M316" s="25"/>
      <c r="N316" s="25"/>
      <c r="O316" s="25"/>
      <c r="P316" s="25"/>
      <c r="Q316" s="25"/>
      <c r="R316" s="25"/>
      <c r="S316" s="25"/>
      <c r="T316" s="671"/>
      <c r="U316" s="730" t="str">
        <f t="shared" si="7"/>
        <v/>
      </c>
    </row>
    <row r="317" spans="1:21" x14ac:dyDescent="0.25">
      <c r="A317" s="36" t="str">
        <f>'0'!$A$4</f>
        <v>………………..</v>
      </c>
      <c r="B317" s="37">
        <f>'0'!$A$2</f>
        <v>46112</v>
      </c>
      <c r="C317" s="37" t="s">
        <v>1197</v>
      </c>
      <c r="D317" s="195"/>
      <c r="E317" s="23"/>
      <c r="F317" s="14"/>
      <c r="G317" s="22"/>
      <c r="H317" s="656"/>
      <c r="I317" s="656"/>
      <c r="J317" s="656"/>
      <c r="K317" s="25"/>
      <c r="L317" s="25"/>
      <c r="M317" s="25"/>
      <c r="N317" s="25"/>
      <c r="O317" s="25"/>
      <c r="P317" s="25"/>
      <c r="Q317" s="25"/>
      <c r="R317" s="25"/>
      <c r="S317" s="25"/>
      <c r="T317" s="671"/>
      <c r="U317" s="730" t="str">
        <f t="shared" si="7"/>
        <v/>
      </c>
    </row>
    <row r="318" spans="1:21" x14ac:dyDescent="0.25">
      <c r="A318" s="36" t="str">
        <f>'0'!$A$4</f>
        <v>………………..</v>
      </c>
      <c r="B318" s="37">
        <f>'0'!$A$2</f>
        <v>46112</v>
      </c>
      <c r="C318" s="37" t="s">
        <v>1197</v>
      </c>
      <c r="D318" s="195"/>
      <c r="E318" s="23"/>
      <c r="F318" s="14"/>
      <c r="G318" s="22"/>
      <c r="H318" s="656"/>
      <c r="I318" s="656"/>
      <c r="J318" s="656"/>
      <c r="K318" s="25"/>
      <c r="L318" s="25"/>
      <c r="M318" s="25"/>
      <c r="N318" s="25"/>
      <c r="O318" s="25"/>
      <c r="P318" s="25"/>
      <c r="Q318" s="25"/>
      <c r="R318" s="25"/>
      <c r="S318" s="25"/>
      <c r="T318" s="671"/>
      <c r="U318" s="730" t="str">
        <f t="shared" si="7"/>
        <v/>
      </c>
    </row>
    <row r="319" spans="1:21" x14ac:dyDescent="0.25">
      <c r="A319" s="36" t="str">
        <f>'0'!$A$4</f>
        <v>………………..</v>
      </c>
      <c r="B319" s="37">
        <f>'0'!$A$2</f>
        <v>46112</v>
      </c>
      <c r="C319" s="37" t="s">
        <v>1197</v>
      </c>
      <c r="D319" s="195"/>
      <c r="E319" s="23"/>
      <c r="F319" s="14"/>
      <c r="G319" s="22"/>
      <c r="H319" s="656"/>
      <c r="I319" s="656"/>
      <c r="J319" s="656"/>
      <c r="K319" s="25"/>
      <c r="L319" s="25"/>
      <c r="M319" s="25"/>
      <c r="N319" s="25"/>
      <c r="O319" s="25"/>
      <c r="P319" s="25"/>
      <c r="Q319" s="25"/>
      <c r="R319" s="25"/>
      <c r="S319" s="25"/>
      <c r="T319" s="671"/>
      <c r="U319" s="730" t="str">
        <f t="shared" si="7"/>
        <v/>
      </c>
    </row>
    <row r="320" spans="1:21" x14ac:dyDescent="0.25">
      <c r="A320" s="36" t="str">
        <f>'0'!$A$4</f>
        <v>………………..</v>
      </c>
      <c r="B320" s="37">
        <f>'0'!$A$2</f>
        <v>46112</v>
      </c>
      <c r="C320" s="37" t="s">
        <v>1197</v>
      </c>
      <c r="D320" s="195"/>
      <c r="E320" s="23"/>
      <c r="F320" s="14"/>
      <c r="G320" s="22"/>
      <c r="H320" s="656"/>
      <c r="I320" s="656"/>
      <c r="J320" s="656"/>
      <c r="K320" s="25"/>
      <c r="L320" s="25"/>
      <c r="M320" s="25"/>
      <c r="N320" s="25"/>
      <c r="O320" s="25"/>
      <c r="P320" s="25"/>
      <c r="Q320" s="25"/>
      <c r="R320" s="25"/>
      <c r="S320" s="25"/>
      <c r="T320" s="671"/>
      <c r="U320" s="730" t="str">
        <f t="shared" si="7"/>
        <v/>
      </c>
    </row>
    <row r="321" spans="1:21" x14ac:dyDescent="0.25">
      <c r="A321" s="36" t="str">
        <f>'0'!$A$4</f>
        <v>………………..</v>
      </c>
      <c r="B321" s="37">
        <f>'0'!$A$2</f>
        <v>46112</v>
      </c>
      <c r="C321" s="37" t="s">
        <v>1197</v>
      </c>
      <c r="D321" s="195"/>
      <c r="E321" s="23"/>
      <c r="F321" s="14"/>
      <c r="G321" s="22"/>
      <c r="H321" s="656"/>
      <c r="I321" s="656"/>
      <c r="J321" s="656"/>
      <c r="K321" s="25"/>
      <c r="L321" s="25"/>
      <c r="M321" s="25"/>
      <c r="N321" s="25"/>
      <c r="O321" s="25"/>
      <c r="P321" s="25"/>
      <c r="Q321" s="25"/>
      <c r="R321" s="25"/>
      <c r="S321" s="25"/>
      <c r="T321" s="671"/>
      <c r="U321" s="730" t="str">
        <f t="shared" si="7"/>
        <v/>
      </c>
    </row>
    <row r="322" spans="1:21" x14ac:dyDescent="0.25">
      <c r="A322" s="36" t="str">
        <f>'0'!$A$4</f>
        <v>………………..</v>
      </c>
      <c r="B322" s="37">
        <f>'0'!$A$2</f>
        <v>46112</v>
      </c>
      <c r="C322" s="37" t="s">
        <v>1197</v>
      </c>
      <c r="D322" s="195"/>
      <c r="E322" s="23"/>
      <c r="F322" s="14"/>
      <c r="G322" s="22"/>
      <c r="H322" s="656"/>
      <c r="I322" s="656"/>
      <c r="J322" s="656"/>
      <c r="K322" s="25"/>
      <c r="L322" s="25"/>
      <c r="M322" s="25"/>
      <c r="N322" s="25"/>
      <c r="O322" s="25"/>
      <c r="P322" s="25"/>
      <c r="Q322" s="25"/>
      <c r="R322" s="25"/>
      <c r="S322" s="25"/>
      <c r="T322" s="671"/>
      <c r="U322" s="730" t="str">
        <f t="shared" si="7"/>
        <v/>
      </c>
    </row>
    <row r="323" spans="1:21" x14ac:dyDescent="0.25">
      <c r="A323" s="36" t="str">
        <f>'0'!$A$4</f>
        <v>………………..</v>
      </c>
      <c r="B323" s="37">
        <f>'0'!$A$2</f>
        <v>46112</v>
      </c>
      <c r="C323" s="37" t="s">
        <v>1197</v>
      </c>
      <c r="D323" s="195"/>
      <c r="E323" s="23"/>
      <c r="F323" s="14"/>
      <c r="G323" s="22"/>
      <c r="H323" s="656"/>
      <c r="I323" s="656"/>
      <c r="J323" s="656"/>
      <c r="K323" s="25"/>
      <c r="L323" s="25"/>
      <c r="M323" s="25"/>
      <c r="N323" s="25"/>
      <c r="O323" s="25"/>
      <c r="P323" s="25"/>
      <c r="Q323" s="25"/>
      <c r="R323" s="25"/>
      <c r="S323" s="25"/>
      <c r="T323" s="671"/>
      <c r="U323" s="730" t="str">
        <f t="shared" si="7"/>
        <v/>
      </c>
    </row>
    <row r="324" spans="1:21" x14ac:dyDescent="0.25">
      <c r="A324" s="36" t="str">
        <f>'0'!$A$4</f>
        <v>………………..</v>
      </c>
      <c r="B324" s="37">
        <f>'0'!$A$2</f>
        <v>46112</v>
      </c>
      <c r="C324" s="37" t="s">
        <v>1197</v>
      </c>
      <c r="D324" s="195"/>
      <c r="E324" s="23"/>
      <c r="F324" s="14"/>
      <c r="G324" s="22"/>
      <c r="H324" s="656"/>
      <c r="I324" s="656"/>
      <c r="J324" s="656"/>
      <c r="K324" s="25"/>
      <c r="L324" s="25"/>
      <c r="M324" s="25"/>
      <c r="N324" s="25"/>
      <c r="O324" s="25"/>
      <c r="P324" s="25"/>
      <c r="Q324" s="25"/>
      <c r="R324" s="25"/>
      <c r="S324" s="25"/>
      <c r="T324" s="671"/>
      <c r="U324" s="730" t="str">
        <f t="shared" si="7"/>
        <v/>
      </c>
    </row>
    <row r="325" spans="1:21" x14ac:dyDescent="0.25">
      <c r="A325" s="36" t="str">
        <f>'0'!$A$4</f>
        <v>………………..</v>
      </c>
      <c r="B325" s="37">
        <f>'0'!$A$2</f>
        <v>46112</v>
      </c>
      <c r="C325" s="37" t="s">
        <v>1197</v>
      </c>
      <c r="D325" s="195"/>
      <c r="E325" s="23"/>
      <c r="F325" s="14"/>
      <c r="G325" s="22"/>
      <c r="H325" s="656"/>
      <c r="I325" s="656"/>
      <c r="J325" s="656"/>
      <c r="K325" s="25"/>
      <c r="L325" s="25"/>
      <c r="M325" s="25"/>
      <c r="N325" s="25"/>
      <c r="O325" s="25"/>
      <c r="P325" s="25"/>
      <c r="Q325" s="25"/>
      <c r="R325" s="25"/>
      <c r="S325" s="25"/>
      <c r="T325" s="671"/>
      <c r="U325" s="730" t="str">
        <f t="shared" si="7"/>
        <v/>
      </c>
    </row>
    <row r="326" spans="1:21" x14ac:dyDescent="0.25">
      <c r="A326" s="36" t="str">
        <f>'0'!$A$4</f>
        <v>………………..</v>
      </c>
      <c r="B326" s="37">
        <f>'0'!$A$2</f>
        <v>46112</v>
      </c>
      <c r="C326" s="37" t="s">
        <v>1197</v>
      </c>
      <c r="D326" s="195"/>
      <c r="E326" s="23"/>
      <c r="F326" s="14"/>
      <c r="G326" s="22"/>
      <c r="H326" s="656"/>
      <c r="I326" s="656"/>
      <c r="J326" s="656"/>
      <c r="K326" s="25"/>
      <c r="L326" s="25"/>
      <c r="M326" s="25"/>
      <c r="N326" s="25"/>
      <c r="O326" s="25"/>
      <c r="P326" s="25"/>
      <c r="Q326" s="25"/>
      <c r="R326" s="25"/>
      <c r="S326" s="25"/>
      <c r="T326" s="671"/>
      <c r="U326" s="730" t="str">
        <f t="shared" si="7"/>
        <v/>
      </c>
    </row>
    <row r="327" spans="1:21" x14ac:dyDescent="0.25">
      <c r="A327" s="36" t="str">
        <f>'0'!$A$4</f>
        <v>………………..</v>
      </c>
      <c r="B327" s="37">
        <f>'0'!$A$2</f>
        <v>46112</v>
      </c>
      <c r="C327" s="37" t="s">
        <v>1197</v>
      </c>
      <c r="D327" s="195"/>
      <c r="E327" s="23"/>
      <c r="F327" s="14"/>
      <c r="G327" s="22"/>
      <c r="H327" s="656"/>
      <c r="I327" s="656"/>
      <c r="J327" s="656"/>
      <c r="K327" s="25"/>
      <c r="L327" s="25"/>
      <c r="M327" s="25"/>
      <c r="N327" s="25"/>
      <c r="O327" s="25"/>
      <c r="P327" s="25"/>
      <c r="Q327" s="25"/>
      <c r="R327" s="25"/>
      <c r="S327" s="25"/>
      <c r="T327" s="671"/>
      <c r="U327" s="730" t="str">
        <f t="shared" si="7"/>
        <v/>
      </c>
    </row>
    <row r="328" spans="1:21" x14ac:dyDescent="0.25">
      <c r="A328" s="36" t="str">
        <f>'0'!$A$4</f>
        <v>………………..</v>
      </c>
      <c r="B328" s="37">
        <f>'0'!$A$2</f>
        <v>46112</v>
      </c>
      <c r="C328" s="37" t="s">
        <v>1197</v>
      </c>
      <c r="D328" s="195"/>
      <c r="E328" s="23"/>
      <c r="F328" s="14"/>
      <c r="G328" s="22"/>
      <c r="H328" s="656"/>
      <c r="I328" s="656"/>
      <c r="J328" s="656"/>
      <c r="K328" s="25"/>
      <c r="L328" s="25"/>
      <c r="M328" s="25"/>
      <c r="N328" s="25"/>
      <c r="O328" s="25"/>
      <c r="P328" s="25"/>
      <c r="Q328" s="25"/>
      <c r="R328" s="25"/>
      <c r="S328" s="25"/>
      <c r="T328" s="671"/>
      <c r="U328" s="730" t="str">
        <f t="shared" si="7"/>
        <v/>
      </c>
    </row>
    <row r="329" spans="1:21" x14ac:dyDescent="0.25">
      <c r="A329" s="36" t="str">
        <f>'0'!$A$4</f>
        <v>………………..</v>
      </c>
      <c r="B329" s="37">
        <f>'0'!$A$2</f>
        <v>46112</v>
      </c>
      <c r="C329" s="37" t="s">
        <v>1197</v>
      </c>
      <c r="D329" s="195"/>
      <c r="E329" s="23"/>
      <c r="F329" s="14"/>
      <c r="G329" s="22"/>
      <c r="H329" s="656"/>
      <c r="I329" s="656"/>
      <c r="J329" s="656"/>
      <c r="K329" s="25"/>
      <c r="L329" s="25"/>
      <c r="M329" s="25"/>
      <c r="N329" s="25"/>
      <c r="O329" s="25"/>
      <c r="P329" s="25"/>
      <c r="Q329" s="25"/>
      <c r="R329" s="25"/>
      <c r="S329" s="25"/>
      <c r="T329" s="671"/>
      <c r="U329" s="730" t="str">
        <f t="shared" si="7"/>
        <v/>
      </c>
    </row>
    <row r="330" spans="1:21" x14ac:dyDescent="0.25">
      <c r="A330" s="36" t="str">
        <f>'0'!$A$4</f>
        <v>………………..</v>
      </c>
      <c r="B330" s="37">
        <f>'0'!$A$2</f>
        <v>46112</v>
      </c>
      <c r="C330" s="37" t="s">
        <v>1197</v>
      </c>
      <c r="D330" s="195"/>
      <c r="E330" s="23"/>
      <c r="F330" s="14"/>
      <c r="G330" s="22"/>
      <c r="H330" s="656"/>
      <c r="I330" s="656"/>
      <c r="J330" s="656"/>
      <c r="K330" s="25"/>
      <c r="L330" s="25"/>
      <c r="M330" s="25"/>
      <c r="N330" s="25"/>
      <c r="O330" s="25"/>
      <c r="P330" s="25"/>
      <c r="Q330" s="25"/>
      <c r="R330" s="25"/>
      <c r="S330" s="25"/>
      <c r="T330" s="671"/>
      <c r="U330" s="730" t="str">
        <f t="shared" si="7"/>
        <v/>
      </c>
    </row>
    <row r="331" spans="1:21" x14ac:dyDescent="0.25">
      <c r="A331" s="36" t="str">
        <f>'0'!$A$4</f>
        <v>………………..</v>
      </c>
      <c r="B331" s="37">
        <f>'0'!$A$2</f>
        <v>46112</v>
      </c>
      <c r="C331" s="37" t="s">
        <v>1197</v>
      </c>
      <c r="D331" s="195"/>
      <c r="E331" s="23"/>
      <c r="F331" s="14"/>
      <c r="G331" s="22"/>
      <c r="H331" s="656"/>
      <c r="I331" s="656"/>
      <c r="J331" s="656"/>
      <c r="K331" s="25"/>
      <c r="L331" s="25"/>
      <c r="M331" s="25"/>
      <c r="N331" s="25"/>
      <c r="O331" s="25"/>
      <c r="P331" s="25"/>
      <c r="Q331" s="25"/>
      <c r="R331" s="25"/>
      <c r="S331" s="25"/>
      <c r="T331" s="671"/>
      <c r="U331" s="730" t="str">
        <f t="shared" ref="U331:U394" si="8">IF(COUNTBLANK(D331:S331)=16,"",IF(D331="999999999","",IF(ISNUMBER(VALUE(D331)),IF(LEN(D331)&lt;&gt;9,"Въведеното ЕИК е твърде късо или твърде дълго",IF(OR(MOD(MID(D331,1,1)*1+MID(D331,2,1)*2+MID(D331,3,1)*3+MID(D331,4,1)*4+MID(D331,5,1)*5+MID(D331,6,1)*6+MID(D331,7,1)*7+MID(D331,8,1)*8,11)-MID(D331,9,1)=0,AND(MOD(MID(D331,1,1)*3+MID(D331,2,1)*4+MID(D331,3,1)*5+MID(D331,4,1)*6+MID(D331,5,1)*7+MID(D331,6,1)*8+MID(D331,7,1)*9+MID(D331,8,1)*10,11)=10,MID(D331,9,1)*1=0),MOD(MID(D331,1,1)*3+MID(D331,2,1)*4+MID(D331,3,1)*5+MID(D331,4,1)*6+MID(D331,5,1)*7+MID(D331,6,1)*8+MID(D331,7,1)*9+MID(D331,8,1)*10,11)-MID(D331,9,1)=0),"","Въведеното ЕИК е невалидно")),"Въведеното ЕИК съдържа непозволени символи")))</f>
        <v/>
      </c>
    </row>
    <row r="332" spans="1:21" x14ac:dyDescent="0.25">
      <c r="A332" s="36" t="str">
        <f>'0'!$A$4</f>
        <v>………………..</v>
      </c>
      <c r="B332" s="37">
        <f>'0'!$A$2</f>
        <v>46112</v>
      </c>
      <c r="C332" s="37" t="s">
        <v>1197</v>
      </c>
      <c r="D332" s="195"/>
      <c r="E332" s="23"/>
      <c r="F332" s="14"/>
      <c r="G332" s="22"/>
      <c r="H332" s="656"/>
      <c r="I332" s="656"/>
      <c r="J332" s="656"/>
      <c r="K332" s="25"/>
      <c r="L332" s="25"/>
      <c r="M332" s="25"/>
      <c r="N332" s="25"/>
      <c r="O332" s="25"/>
      <c r="P332" s="25"/>
      <c r="Q332" s="25"/>
      <c r="R332" s="25"/>
      <c r="S332" s="25"/>
      <c r="T332" s="671"/>
      <c r="U332" s="730" t="str">
        <f t="shared" si="8"/>
        <v/>
      </c>
    </row>
    <row r="333" spans="1:21" x14ac:dyDescent="0.25">
      <c r="A333" s="36" t="str">
        <f>'0'!$A$4</f>
        <v>………………..</v>
      </c>
      <c r="B333" s="37">
        <f>'0'!$A$2</f>
        <v>46112</v>
      </c>
      <c r="C333" s="37" t="s">
        <v>1197</v>
      </c>
      <c r="D333" s="195"/>
      <c r="E333" s="23"/>
      <c r="F333" s="14"/>
      <c r="G333" s="22"/>
      <c r="H333" s="656"/>
      <c r="I333" s="656"/>
      <c r="J333" s="656"/>
      <c r="K333" s="25"/>
      <c r="L333" s="25"/>
      <c r="M333" s="25"/>
      <c r="N333" s="25"/>
      <c r="O333" s="25"/>
      <c r="P333" s="25"/>
      <c r="Q333" s="25"/>
      <c r="R333" s="25"/>
      <c r="S333" s="25"/>
      <c r="T333" s="671"/>
      <c r="U333" s="730" t="str">
        <f t="shared" si="8"/>
        <v/>
      </c>
    </row>
    <row r="334" spans="1:21" x14ac:dyDescent="0.25">
      <c r="A334" s="36" t="str">
        <f>'0'!$A$4</f>
        <v>………………..</v>
      </c>
      <c r="B334" s="37">
        <f>'0'!$A$2</f>
        <v>46112</v>
      </c>
      <c r="C334" s="37" t="s">
        <v>1197</v>
      </c>
      <c r="D334" s="195"/>
      <c r="E334" s="23"/>
      <c r="F334" s="14"/>
      <c r="G334" s="22"/>
      <c r="H334" s="656"/>
      <c r="I334" s="656"/>
      <c r="J334" s="656"/>
      <c r="K334" s="25"/>
      <c r="L334" s="25"/>
      <c r="M334" s="25"/>
      <c r="N334" s="25"/>
      <c r="O334" s="25"/>
      <c r="P334" s="25"/>
      <c r="Q334" s="25"/>
      <c r="R334" s="25"/>
      <c r="S334" s="25"/>
      <c r="T334" s="671"/>
      <c r="U334" s="730" t="str">
        <f t="shared" si="8"/>
        <v/>
      </c>
    </row>
    <row r="335" spans="1:21" x14ac:dyDescent="0.25">
      <c r="A335" s="36" t="str">
        <f>'0'!$A$4</f>
        <v>………………..</v>
      </c>
      <c r="B335" s="37">
        <f>'0'!$A$2</f>
        <v>46112</v>
      </c>
      <c r="C335" s="37" t="s">
        <v>1197</v>
      </c>
      <c r="D335" s="195"/>
      <c r="E335" s="23"/>
      <c r="F335" s="14"/>
      <c r="G335" s="22"/>
      <c r="H335" s="656"/>
      <c r="I335" s="656"/>
      <c r="J335" s="656"/>
      <c r="K335" s="25"/>
      <c r="L335" s="25"/>
      <c r="M335" s="25"/>
      <c r="N335" s="25"/>
      <c r="O335" s="25"/>
      <c r="P335" s="25"/>
      <c r="Q335" s="25"/>
      <c r="R335" s="25"/>
      <c r="S335" s="25"/>
      <c r="T335" s="671"/>
      <c r="U335" s="730" t="str">
        <f t="shared" si="8"/>
        <v/>
      </c>
    </row>
    <row r="336" spans="1:21" x14ac:dyDescent="0.25">
      <c r="A336" s="36" t="str">
        <f>'0'!$A$4</f>
        <v>………………..</v>
      </c>
      <c r="B336" s="37">
        <f>'0'!$A$2</f>
        <v>46112</v>
      </c>
      <c r="C336" s="37" t="s">
        <v>1197</v>
      </c>
      <c r="D336" s="195"/>
      <c r="E336" s="23"/>
      <c r="F336" s="14"/>
      <c r="G336" s="22"/>
      <c r="H336" s="656"/>
      <c r="I336" s="656"/>
      <c r="J336" s="656"/>
      <c r="K336" s="25"/>
      <c r="L336" s="25"/>
      <c r="M336" s="25"/>
      <c r="N336" s="25"/>
      <c r="O336" s="25"/>
      <c r="P336" s="25"/>
      <c r="Q336" s="25"/>
      <c r="R336" s="25"/>
      <c r="S336" s="25"/>
      <c r="T336" s="671"/>
      <c r="U336" s="730" t="str">
        <f t="shared" si="8"/>
        <v/>
      </c>
    </row>
    <row r="337" spans="1:21" x14ac:dyDescent="0.25">
      <c r="A337" s="36" t="str">
        <f>'0'!$A$4</f>
        <v>………………..</v>
      </c>
      <c r="B337" s="37">
        <f>'0'!$A$2</f>
        <v>46112</v>
      </c>
      <c r="C337" s="37" t="s">
        <v>1197</v>
      </c>
      <c r="D337" s="195"/>
      <c r="E337" s="23"/>
      <c r="F337" s="14"/>
      <c r="G337" s="22"/>
      <c r="H337" s="656"/>
      <c r="I337" s="656"/>
      <c r="J337" s="656"/>
      <c r="K337" s="25"/>
      <c r="L337" s="25"/>
      <c r="M337" s="25"/>
      <c r="N337" s="25"/>
      <c r="O337" s="25"/>
      <c r="P337" s="25"/>
      <c r="Q337" s="25"/>
      <c r="R337" s="25"/>
      <c r="S337" s="25"/>
      <c r="T337" s="671"/>
      <c r="U337" s="730" t="str">
        <f t="shared" si="8"/>
        <v/>
      </c>
    </row>
    <row r="338" spans="1:21" x14ac:dyDescent="0.25">
      <c r="A338" s="36" t="str">
        <f>'0'!$A$4</f>
        <v>………………..</v>
      </c>
      <c r="B338" s="37">
        <f>'0'!$A$2</f>
        <v>46112</v>
      </c>
      <c r="C338" s="37" t="s">
        <v>1197</v>
      </c>
      <c r="D338" s="195"/>
      <c r="E338" s="23"/>
      <c r="F338" s="14"/>
      <c r="G338" s="22"/>
      <c r="H338" s="656"/>
      <c r="I338" s="656"/>
      <c r="J338" s="656"/>
      <c r="K338" s="25"/>
      <c r="L338" s="25"/>
      <c r="M338" s="25"/>
      <c r="N338" s="25"/>
      <c r="O338" s="25"/>
      <c r="P338" s="25"/>
      <c r="Q338" s="25"/>
      <c r="R338" s="25"/>
      <c r="S338" s="25"/>
      <c r="T338" s="671"/>
      <c r="U338" s="730" t="str">
        <f t="shared" si="8"/>
        <v/>
      </c>
    </row>
    <row r="339" spans="1:21" x14ac:dyDescent="0.25">
      <c r="A339" s="36" t="str">
        <f>'0'!$A$4</f>
        <v>………………..</v>
      </c>
      <c r="B339" s="37">
        <f>'0'!$A$2</f>
        <v>46112</v>
      </c>
      <c r="C339" s="37" t="s">
        <v>1197</v>
      </c>
      <c r="D339" s="195"/>
      <c r="E339" s="23"/>
      <c r="F339" s="14"/>
      <c r="G339" s="22"/>
      <c r="H339" s="656"/>
      <c r="I339" s="656"/>
      <c r="J339" s="656"/>
      <c r="K339" s="25"/>
      <c r="L339" s="25"/>
      <c r="M339" s="25"/>
      <c r="N339" s="25"/>
      <c r="O339" s="25"/>
      <c r="P339" s="25"/>
      <c r="Q339" s="25"/>
      <c r="R339" s="25"/>
      <c r="S339" s="25"/>
      <c r="T339" s="671"/>
      <c r="U339" s="730" t="str">
        <f t="shared" si="8"/>
        <v/>
      </c>
    </row>
    <row r="340" spans="1:21" x14ac:dyDescent="0.25">
      <c r="A340" s="36" t="str">
        <f>'0'!$A$4</f>
        <v>………………..</v>
      </c>
      <c r="B340" s="37">
        <f>'0'!$A$2</f>
        <v>46112</v>
      </c>
      <c r="C340" s="37" t="s">
        <v>1197</v>
      </c>
      <c r="D340" s="195"/>
      <c r="E340" s="23"/>
      <c r="F340" s="14"/>
      <c r="G340" s="22"/>
      <c r="H340" s="656"/>
      <c r="I340" s="656"/>
      <c r="J340" s="656"/>
      <c r="K340" s="25"/>
      <c r="L340" s="25"/>
      <c r="M340" s="25"/>
      <c r="N340" s="25"/>
      <c r="O340" s="25"/>
      <c r="P340" s="25"/>
      <c r="Q340" s="25"/>
      <c r="R340" s="25"/>
      <c r="S340" s="25"/>
      <c r="T340" s="671"/>
      <c r="U340" s="730" t="str">
        <f t="shared" si="8"/>
        <v/>
      </c>
    </row>
    <row r="341" spans="1:21" x14ac:dyDescent="0.25">
      <c r="A341" s="36" t="str">
        <f>'0'!$A$4</f>
        <v>………………..</v>
      </c>
      <c r="B341" s="37">
        <f>'0'!$A$2</f>
        <v>46112</v>
      </c>
      <c r="C341" s="37" t="s">
        <v>1197</v>
      </c>
      <c r="D341" s="195"/>
      <c r="E341" s="23"/>
      <c r="F341" s="14"/>
      <c r="G341" s="22"/>
      <c r="H341" s="656"/>
      <c r="I341" s="656"/>
      <c r="J341" s="656"/>
      <c r="K341" s="25"/>
      <c r="L341" s="25"/>
      <c r="M341" s="25"/>
      <c r="N341" s="25"/>
      <c r="O341" s="25"/>
      <c r="P341" s="25"/>
      <c r="Q341" s="25"/>
      <c r="R341" s="25"/>
      <c r="S341" s="25"/>
      <c r="T341" s="671"/>
      <c r="U341" s="730" t="str">
        <f t="shared" si="8"/>
        <v/>
      </c>
    </row>
    <row r="342" spans="1:21" x14ac:dyDescent="0.25">
      <c r="A342" s="36" t="str">
        <f>'0'!$A$4</f>
        <v>………………..</v>
      </c>
      <c r="B342" s="37">
        <f>'0'!$A$2</f>
        <v>46112</v>
      </c>
      <c r="C342" s="37" t="s">
        <v>1197</v>
      </c>
      <c r="D342" s="195"/>
      <c r="E342" s="23"/>
      <c r="F342" s="14"/>
      <c r="G342" s="22"/>
      <c r="H342" s="656"/>
      <c r="I342" s="656"/>
      <c r="J342" s="656"/>
      <c r="K342" s="25"/>
      <c r="L342" s="25"/>
      <c r="M342" s="25"/>
      <c r="N342" s="25"/>
      <c r="O342" s="25"/>
      <c r="P342" s="25"/>
      <c r="Q342" s="25"/>
      <c r="R342" s="25"/>
      <c r="S342" s="25"/>
      <c r="T342" s="671"/>
      <c r="U342" s="730" t="str">
        <f t="shared" si="8"/>
        <v/>
      </c>
    </row>
    <row r="343" spans="1:21" x14ac:dyDescent="0.25">
      <c r="A343" s="36" t="str">
        <f>'0'!$A$4</f>
        <v>………………..</v>
      </c>
      <c r="B343" s="37">
        <f>'0'!$A$2</f>
        <v>46112</v>
      </c>
      <c r="C343" s="37" t="s">
        <v>1197</v>
      </c>
      <c r="D343" s="195"/>
      <c r="E343" s="23"/>
      <c r="F343" s="14"/>
      <c r="G343" s="22"/>
      <c r="H343" s="656"/>
      <c r="I343" s="656"/>
      <c r="J343" s="656"/>
      <c r="K343" s="25"/>
      <c r="L343" s="25"/>
      <c r="M343" s="25"/>
      <c r="N343" s="25"/>
      <c r="O343" s="25"/>
      <c r="P343" s="25"/>
      <c r="Q343" s="25"/>
      <c r="R343" s="25"/>
      <c r="S343" s="25"/>
      <c r="T343" s="671"/>
      <c r="U343" s="730" t="str">
        <f t="shared" si="8"/>
        <v/>
      </c>
    </row>
    <row r="344" spans="1:21" x14ac:dyDescent="0.25">
      <c r="A344" s="36" t="str">
        <f>'0'!$A$4</f>
        <v>………………..</v>
      </c>
      <c r="B344" s="37">
        <f>'0'!$A$2</f>
        <v>46112</v>
      </c>
      <c r="C344" s="37" t="s">
        <v>1197</v>
      </c>
      <c r="D344" s="195"/>
      <c r="E344" s="23"/>
      <c r="F344" s="14"/>
      <c r="G344" s="22"/>
      <c r="H344" s="656"/>
      <c r="I344" s="656"/>
      <c r="J344" s="656"/>
      <c r="K344" s="25"/>
      <c r="L344" s="25"/>
      <c r="M344" s="25"/>
      <c r="N344" s="25"/>
      <c r="O344" s="25"/>
      <c r="P344" s="25"/>
      <c r="Q344" s="25"/>
      <c r="R344" s="25"/>
      <c r="S344" s="25"/>
      <c r="T344" s="671"/>
      <c r="U344" s="730" t="str">
        <f t="shared" si="8"/>
        <v/>
      </c>
    </row>
    <row r="345" spans="1:21" x14ac:dyDescent="0.25">
      <c r="A345" s="36" t="str">
        <f>'0'!$A$4</f>
        <v>………………..</v>
      </c>
      <c r="B345" s="37">
        <f>'0'!$A$2</f>
        <v>46112</v>
      </c>
      <c r="C345" s="37" t="s">
        <v>1197</v>
      </c>
      <c r="D345" s="195"/>
      <c r="E345" s="23"/>
      <c r="F345" s="14"/>
      <c r="G345" s="22"/>
      <c r="H345" s="656"/>
      <c r="I345" s="656"/>
      <c r="J345" s="656"/>
      <c r="K345" s="25"/>
      <c r="L345" s="25"/>
      <c r="M345" s="25"/>
      <c r="N345" s="25"/>
      <c r="O345" s="25"/>
      <c r="P345" s="25"/>
      <c r="Q345" s="25"/>
      <c r="R345" s="25"/>
      <c r="S345" s="25"/>
      <c r="T345" s="671"/>
      <c r="U345" s="730" t="str">
        <f t="shared" si="8"/>
        <v/>
      </c>
    </row>
    <row r="346" spans="1:21" x14ac:dyDescent="0.25">
      <c r="A346" s="36" t="str">
        <f>'0'!$A$4</f>
        <v>………………..</v>
      </c>
      <c r="B346" s="37">
        <f>'0'!$A$2</f>
        <v>46112</v>
      </c>
      <c r="C346" s="37" t="s">
        <v>1197</v>
      </c>
      <c r="D346" s="195"/>
      <c r="E346" s="23"/>
      <c r="F346" s="14"/>
      <c r="G346" s="22"/>
      <c r="H346" s="656"/>
      <c r="I346" s="656"/>
      <c r="J346" s="656"/>
      <c r="K346" s="25"/>
      <c r="L346" s="25"/>
      <c r="M346" s="25"/>
      <c r="N346" s="25"/>
      <c r="O346" s="25"/>
      <c r="P346" s="25"/>
      <c r="Q346" s="25"/>
      <c r="R346" s="25"/>
      <c r="S346" s="25"/>
      <c r="T346" s="671"/>
      <c r="U346" s="730" t="str">
        <f t="shared" si="8"/>
        <v/>
      </c>
    </row>
    <row r="347" spans="1:21" x14ac:dyDescent="0.25">
      <c r="A347" s="36" t="str">
        <f>'0'!$A$4</f>
        <v>………………..</v>
      </c>
      <c r="B347" s="37">
        <f>'0'!$A$2</f>
        <v>46112</v>
      </c>
      <c r="C347" s="37" t="s">
        <v>1197</v>
      </c>
      <c r="D347" s="195"/>
      <c r="E347" s="23"/>
      <c r="F347" s="14"/>
      <c r="G347" s="22"/>
      <c r="H347" s="656"/>
      <c r="I347" s="656"/>
      <c r="J347" s="656"/>
      <c r="K347" s="25"/>
      <c r="L347" s="25"/>
      <c r="M347" s="25"/>
      <c r="N347" s="25"/>
      <c r="O347" s="25"/>
      <c r="P347" s="25"/>
      <c r="Q347" s="25"/>
      <c r="R347" s="25"/>
      <c r="S347" s="25"/>
      <c r="T347" s="671"/>
      <c r="U347" s="730" t="str">
        <f t="shared" si="8"/>
        <v/>
      </c>
    </row>
    <row r="348" spans="1:21" x14ac:dyDescent="0.25">
      <c r="A348" s="36" t="str">
        <f>'0'!$A$4</f>
        <v>………………..</v>
      </c>
      <c r="B348" s="37">
        <f>'0'!$A$2</f>
        <v>46112</v>
      </c>
      <c r="C348" s="37" t="s">
        <v>1197</v>
      </c>
      <c r="D348" s="195"/>
      <c r="E348" s="23"/>
      <c r="F348" s="14"/>
      <c r="G348" s="22"/>
      <c r="H348" s="656"/>
      <c r="I348" s="656"/>
      <c r="J348" s="656"/>
      <c r="K348" s="25"/>
      <c r="L348" s="25"/>
      <c r="M348" s="25"/>
      <c r="N348" s="25"/>
      <c r="O348" s="25"/>
      <c r="P348" s="25"/>
      <c r="Q348" s="25"/>
      <c r="R348" s="25"/>
      <c r="S348" s="25"/>
      <c r="T348" s="671"/>
      <c r="U348" s="730" t="str">
        <f t="shared" si="8"/>
        <v/>
      </c>
    </row>
    <row r="349" spans="1:21" x14ac:dyDescent="0.25">
      <c r="A349" s="36" t="str">
        <f>'0'!$A$4</f>
        <v>………………..</v>
      </c>
      <c r="B349" s="37">
        <f>'0'!$A$2</f>
        <v>46112</v>
      </c>
      <c r="C349" s="37" t="s">
        <v>1197</v>
      </c>
      <c r="D349" s="195"/>
      <c r="E349" s="23"/>
      <c r="F349" s="14"/>
      <c r="G349" s="22"/>
      <c r="H349" s="656"/>
      <c r="I349" s="656"/>
      <c r="J349" s="656"/>
      <c r="K349" s="25"/>
      <c r="L349" s="25"/>
      <c r="M349" s="25"/>
      <c r="N349" s="25"/>
      <c r="O349" s="25"/>
      <c r="P349" s="25"/>
      <c r="Q349" s="25"/>
      <c r="R349" s="25"/>
      <c r="S349" s="25"/>
      <c r="T349" s="671"/>
      <c r="U349" s="730" t="str">
        <f t="shared" si="8"/>
        <v/>
      </c>
    </row>
    <row r="350" spans="1:21" x14ac:dyDescent="0.25">
      <c r="A350" s="36" t="str">
        <f>'0'!$A$4</f>
        <v>………………..</v>
      </c>
      <c r="B350" s="37">
        <f>'0'!$A$2</f>
        <v>46112</v>
      </c>
      <c r="C350" s="37" t="s">
        <v>1197</v>
      </c>
      <c r="D350" s="195"/>
      <c r="E350" s="23"/>
      <c r="F350" s="14"/>
      <c r="G350" s="22"/>
      <c r="H350" s="656"/>
      <c r="I350" s="656"/>
      <c r="J350" s="656"/>
      <c r="K350" s="25"/>
      <c r="L350" s="25"/>
      <c r="M350" s="25"/>
      <c r="N350" s="25"/>
      <c r="O350" s="25"/>
      <c r="P350" s="25"/>
      <c r="Q350" s="25"/>
      <c r="R350" s="25"/>
      <c r="S350" s="25"/>
      <c r="T350" s="671"/>
      <c r="U350" s="730" t="str">
        <f t="shared" si="8"/>
        <v/>
      </c>
    </row>
    <row r="351" spans="1:21" x14ac:dyDescent="0.25">
      <c r="A351" s="36" t="str">
        <f>'0'!$A$4</f>
        <v>………………..</v>
      </c>
      <c r="B351" s="37">
        <f>'0'!$A$2</f>
        <v>46112</v>
      </c>
      <c r="C351" s="37" t="s">
        <v>1197</v>
      </c>
      <c r="D351" s="195"/>
      <c r="E351" s="23"/>
      <c r="F351" s="14"/>
      <c r="G351" s="22"/>
      <c r="H351" s="656"/>
      <c r="I351" s="656"/>
      <c r="J351" s="656"/>
      <c r="K351" s="25"/>
      <c r="L351" s="25"/>
      <c r="M351" s="25"/>
      <c r="N351" s="25"/>
      <c r="O351" s="25"/>
      <c r="P351" s="25"/>
      <c r="Q351" s="25"/>
      <c r="R351" s="25"/>
      <c r="S351" s="25"/>
      <c r="T351" s="671"/>
      <c r="U351" s="730" t="str">
        <f t="shared" si="8"/>
        <v/>
      </c>
    </row>
    <row r="352" spans="1:21" x14ac:dyDescent="0.25">
      <c r="A352" s="36" t="str">
        <f>'0'!$A$4</f>
        <v>………………..</v>
      </c>
      <c r="B352" s="37">
        <f>'0'!$A$2</f>
        <v>46112</v>
      </c>
      <c r="C352" s="37" t="s">
        <v>1197</v>
      </c>
      <c r="D352" s="195"/>
      <c r="E352" s="23"/>
      <c r="F352" s="14"/>
      <c r="G352" s="22"/>
      <c r="H352" s="656"/>
      <c r="I352" s="656"/>
      <c r="J352" s="656"/>
      <c r="K352" s="25"/>
      <c r="L352" s="25"/>
      <c r="M352" s="25"/>
      <c r="N352" s="25"/>
      <c r="O352" s="25"/>
      <c r="P352" s="25"/>
      <c r="Q352" s="25"/>
      <c r="R352" s="25"/>
      <c r="S352" s="25"/>
      <c r="T352" s="671"/>
      <c r="U352" s="730" t="str">
        <f t="shared" si="8"/>
        <v/>
      </c>
    </row>
    <row r="353" spans="1:21" x14ac:dyDescent="0.25">
      <c r="A353" s="36" t="str">
        <f>'0'!$A$4</f>
        <v>………………..</v>
      </c>
      <c r="B353" s="37">
        <f>'0'!$A$2</f>
        <v>46112</v>
      </c>
      <c r="C353" s="37" t="s">
        <v>1197</v>
      </c>
      <c r="D353" s="195"/>
      <c r="E353" s="23"/>
      <c r="F353" s="14"/>
      <c r="G353" s="22"/>
      <c r="H353" s="656"/>
      <c r="I353" s="656"/>
      <c r="J353" s="656"/>
      <c r="K353" s="25"/>
      <c r="L353" s="25"/>
      <c r="M353" s="25"/>
      <c r="N353" s="25"/>
      <c r="O353" s="25"/>
      <c r="P353" s="25"/>
      <c r="Q353" s="25"/>
      <c r="R353" s="25"/>
      <c r="S353" s="25"/>
      <c r="T353" s="671"/>
      <c r="U353" s="730" t="str">
        <f t="shared" si="8"/>
        <v/>
      </c>
    </row>
    <row r="354" spans="1:21" x14ac:dyDescent="0.25">
      <c r="A354" s="36" t="str">
        <f>'0'!$A$4</f>
        <v>………………..</v>
      </c>
      <c r="B354" s="37">
        <f>'0'!$A$2</f>
        <v>46112</v>
      </c>
      <c r="C354" s="37" t="s">
        <v>1197</v>
      </c>
      <c r="D354" s="195"/>
      <c r="E354" s="23"/>
      <c r="F354" s="14"/>
      <c r="G354" s="22"/>
      <c r="H354" s="656"/>
      <c r="I354" s="656"/>
      <c r="J354" s="656"/>
      <c r="K354" s="25"/>
      <c r="L354" s="25"/>
      <c r="M354" s="25"/>
      <c r="N354" s="25"/>
      <c r="O354" s="25"/>
      <c r="P354" s="25"/>
      <c r="Q354" s="25"/>
      <c r="R354" s="25"/>
      <c r="S354" s="25"/>
      <c r="T354" s="671"/>
      <c r="U354" s="730" t="str">
        <f t="shared" si="8"/>
        <v/>
      </c>
    </row>
    <row r="355" spans="1:21" x14ac:dyDescent="0.25">
      <c r="A355" s="36" t="str">
        <f>'0'!$A$4</f>
        <v>………………..</v>
      </c>
      <c r="B355" s="37">
        <f>'0'!$A$2</f>
        <v>46112</v>
      </c>
      <c r="C355" s="37" t="s">
        <v>1197</v>
      </c>
      <c r="D355" s="195"/>
      <c r="E355" s="23"/>
      <c r="F355" s="14"/>
      <c r="G355" s="22"/>
      <c r="H355" s="656"/>
      <c r="I355" s="656"/>
      <c r="J355" s="656"/>
      <c r="K355" s="25"/>
      <c r="L355" s="25"/>
      <c r="M355" s="25"/>
      <c r="N355" s="25"/>
      <c r="O355" s="25"/>
      <c r="P355" s="25"/>
      <c r="Q355" s="25"/>
      <c r="R355" s="25"/>
      <c r="S355" s="25"/>
      <c r="T355" s="671"/>
      <c r="U355" s="730" t="str">
        <f t="shared" si="8"/>
        <v/>
      </c>
    </row>
    <row r="356" spans="1:21" x14ac:dyDescent="0.25">
      <c r="A356" s="36" t="str">
        <f>'0'!$A$4</f>
        <v>………………..</v>
      </c>
      <c r="B356" s="37">
        <f>'0'!$A$2</f>
        <v>46112</v>
      </c>
      <c r="C356" s="37" t="s">
        <v>1197</v>
      </c>
      <c r="D356" s="195"/>
      <c r="E356" s="23"/>
      <c r="F356" s="14"/>
      <c r="G356" s="22"/>
      <c r="H356" s="656"/>
      <c r="I356" s="656"/>
      <c r="J356" s="656"/>
      <c r="K356" s="25"/>
      <c r="L356" s="25"/>
      <c r="M356" s="25"/>
      <c r="N356" s="25"/>
      <c r="O356" s="25"/>
      <c r="P356" s="25"/>
      <c r="Q356" s="25"/>
      <c r="R356" s="25"/>
      <c r="S356" s="25"/>
      <c r="T356" s="671"/>
      <c r="U356" s="730" t="str">
        <f t="shared" si="8"/>
        <v/>
      </c>
    </row>
    <row r="357" spans="1:21" x14ac:dyDescent="0.25">
      <c r="A357" s="36" t="str">
        <f>'0'!$A$4</f>
        <v>………………..</v>
      </c>
      <c r="B357" s="37">
        <f>'0'!$A$2</f>
        <v>46112</v>
      </c>
      <c r="C357" s="37" t="s">
        <v>1197</v>
      </c>
      <c r="D357" s="195"/>
      <c r="E357" s="23"/>
      <c r="F357" s="14"/>
      <c r="G357" s="22"/>
      <c r="H357" s="656"/>
      <c r="I357" s="656"/>
      <c r="J357" s="656"/>
      <c r="K357" s="25"/>
      <c r="L357" s="25"/>
      <c r="M357" s="25"/>
      <c r="N357" s="25"/>
      <c r="O357" s="25"/>
      <c r="P357" s="25"/>
      <c r="Q357" s="25"/>
      <c r="R357" s="25"/>
      <c r="S357" s="25"/>
      <c r="T357" s="671"/>
      <c r="U357" s="730" t="str">
        <f t="shared" si="8"/>
        <v/>
      </c>
    </row>
    <row r="358" spans="1:21" x14ac:dyDescent="0.25">
      <c r="A358" s="36" t="str">
        <f>'0'!$A$4</f>
        <v>………………..</v>
      </c>
      <c r="B358" s="37">
        <f>'0'!$A$2</f>
        <v>46112</v>
      </c>
      <c r="C358" s="37" t="s">
        <v>1197</v>
      </c>
      <c r="D358" s="195"/>
      <c r="E358" s="23"/>
      <c r="F358" s="14"/>
      <c r="G358" s="22"/>
      <c r="H358" s="656"/>
      <c r="I358" s="656"/>
      <c r="J358" s="656"/>
      <c r="K358" s="25"/>
      <c r="L358" s="25"/>
      <c r="M358" s="25"/>
      <c r="N358" s="25"/>
      <c r="O358" s="25"/>
      <c r="P358" s="25"/>
      <c r="Q358" s="25"/>
      <c r="R358" s="25"/>
      <c r="S358" s="25"/>
      <c r="T358" s="671"/>
      <c r="U358" s="730" t="str">
        <f t="shared" si="8"/>
        <v/>
      </c>
    </row>
    <row r="359" spans="1:21" x14ac:dyDescent="0.25">
      <c r="A359" s="36" t="str">
        <f>'0'!$A$4</f>
        <v>………………..</v>
      </c>
      <c r="B359" s="37">
        <f>'0'!$A$2</f>
        <v>46112</v>
      </c>
      <c r="C359" s="37" t="s">
        <v>1197</v>
      </c>
      <c r="D359" s="195"/>
      <c r="E359" s="23"/>
      <c r="F359" s="14"/>
      <c r="G359" s="22"/>
      <c r="H359" s="656"/>
      <c r="I359" s="656"/>
      <c r="J359" s="656"/>
      <c r="K359" s="25"/>
      <c r="L359" s="25"/>
      <c r="M359" s="25"/>
      <c r="N359" s="25"/>
      <c r="O359" s="25"/>
      <c r="P359" s="25"/>
      <c r="Q359" s="25"/>
      <c r="R359" s="25"/>
      <c r="S359" s="25"/>
      <c r="T359" s="671"/>
      <c r="U359" s="730" t="str">
        <f t="shared" si="8"/>
        <v/>
      </c>
    </row>
    <row r="360" spans="1:21" x14ac:dyDescent="0.25">
      <c r="A360" s="36" t="str">
        <f>'0'!$A$4</f>
        <v>………………..</v>
      </c>
      <c r="B360" s="37">
        <f>'0'!$A$2</f>
        <v>46112</v>
      </c>
      <c r="C360" s="37" t="s">
        <v>1197</v>
      </c>
      <c r="D360" s="195"/>
      <c r="E360" s="23"/>
      <c r="F360" s="14"/>
      <c r="G360" s="22"/>
      <c r="H360" s="656"/>
      <c r="I360" s="656"/>
      <c r="J360" s="656"/>
      <c r="K360" s="25"/>
      <c r="L360" s="25"/>
      <c r="M360" s="25"/>
      <c r="N360" s="25"/>
      <c r="O360" s="25"/>
      <c r="P360" s="25"/>
      <c r="Q360" s="25"/>
      <c r="R360" s="25"/>
      <c r="S360" s="25"/>
      <c r="T360" s="671"/>
      <c r="U360" s="730" t="str">
        <f t="shared" si="8"/>
        <v/>
      </c>
    </row>
    <row r="361" spans="1:21" x14ac:dyDescent="0.25">
      <c r="A361" s="36" t="str">
        <f>'0'!$A$4</f>
        <v>………………..</v>
      </c>
      <c r="B361" s="37">
        <f>'0'!$A$2</f>
        <v>46112</v>
      </c>
      <c r="C361" s="37" t="s">
        <v>1197</v>
      </c>
      <c r="D361" s="195"/>
      <c r="E361" s="23"/>
      <c r="F361" s="14"/>
      <c r="G361" s="22"/>
      <c r="H361" s="656"/>
      <c r="I361" s="656"/>
      <c r="J361" s="656"/>
      <c r="K361" s="25"/>
      <c r="L361" s="25"/>
      <c r="M361" s="25"/>
      <c r="N361" s="25"/>
      <c r="O361" s="25"/>
      <c r="P361" s="25"/>
      <c r="Q361" s="25"/>
      <c r="R361" s="25"/>
      <c r="S361" s="25"/>
      <c r="T361" s="671"/>
      <c r="U361" s="730" t="str">
        <f t="shared" si="8"/>
        <v/>
      </c>
    </row>
    <row r="362" spans="1:21" x14ac:dyDescent="0.25">
      <c r="A362" s="36" t="str">
        <f>'0'!$A$4</f>
        <v>………………..</v>
      </c>
      <c r="B362" s="37">
        <f>'0'!$A$2</f>
        <v>46112</v>
      </c>
      <c r="C362" s="37" t="s">
        <v>1197</v>
      </c>
      <c r="D362" s="195"/>
      <c r="E362" s="23"/>
      <c r="F362" s="14"/>
      <c r="G362" s="22"/>
      <c r="H362" s="656"/>
      <c r="I362" s="656"/>
      <c r="J362" s="656"/>
      <c r="K362" s="25"/>
      <c r="L362" s="25"/>
      <c r="M362" s="25"/>
      <c r="N362" s="25"/>
      <c r="O362" s="25"/>
      <c r="P362" s="25"/>
      <c r="Q362" s="25"/>
      <c r="R362" s="25"/>
      <c r="S362" s="25"/>
      <c r="T362" s="671"/>
      <c r="U362" s="730" t="str">
        <f t="shared" si="8"/>
        <v/>
      </c>
    </row>
    <row r="363" spans="1:21" x14ac:dyDescent="0.25">
      <c r="A363" s="36" t="str">
        <f>'0'!$A$4</f>
        <v>………………..</v>
      </c>
      <c r="B363" s="37">
        <f>'0'!$A$2</f>
        <v>46112</v>
      </c>
      <c r="C363" s="37" t="s">
        <v>1197</v>
      </c>
      <c r="D363" s="195"/>
      <c r="E363" s="23"/>
      <c r="F363" s="14"/>
      <c r="G363" s="22"/>
      <c r="H363" s="656"/>
      <c r="I363" s="656"/>
      <c r="J363" s="656"/>
      <c r="K363" s="25"/>
      <c r="L363" s="25"/>
      <c r="M363" s="25"/>
      <c r="N363" s="25"/>
      <c r="O363" s="25"/>
      <c r="P363" s="25"/>
      <c r="Q363" s="25"/>
      <c r="R363" s="25"/>
      <c r="S363" s="25"/>
      <c r="T363" s="671"/>
      <c r="U363" s="730" t="str">
        <f t="shared" si="8"/>
        <v/>
      </c>
    </row>
    <row r="364" spans="1:21" x14ac:dyDescent="0.25">
      <c r="A364" s="36" t="str">
        <f>'0'!$A$4</f>
        <v>………………..</v>
      </c>
      <c r="B364" s="37">
        <f>'0'!$A$2</f>
        <v>46112</v>
      </c>
      <c r="C364" s="37" t="s">
        <v>1197</v>
      </c>
      <c r="D364" s="195"/>
      <c r="E364" s="23"/>
      <c r="F364" s="14"/>
      <c r="G364" s="22"/>
      <c r="H364" s="656"/>
      <c r="I364" s="656"/>
      <c r="J364" s="656"/>
      <c r="K364" s="25"/>
      <c r="L364" s="25"/>
      <c r="M364" s="25"/>
      <c r="N364" s="25"/>
      <c r="O364" s="25"/>
      <c r="P364" s="25"/>
      <c r="Q364" s="25"/>
      <c r="R364" s="25"/>
      <c r="S364" s="25"/>
      <c r="T364" s="671"/>
      <c r="U364" s="730" t="str">
        <f t="shared" si="8"/>
        <v/>
      </c>
    </row>
    <row r="365" spans="1:21" x14ac:dyDescent="0.25">
      <c r="A365" s="36" t="str">
        <f>'0'!$A$4</f>
        <v>………………..</v>
      </c>
      <c r="B365" s="37">
        <f>'0'!$A$2</f>
        <v>46112</v>
      </c>
      <c r="C365" s="37" t="s">
        <v>1197</v>
      </c>
      <c r="D365" s="195"/>
      <c r="E365" s="23"/>
      <c r="F365" s="14"/>
      <c r="G365" s="22"/>
      <c r="H365" s="656"/>
      <c r="I365" s="656"/>
      <c r="J365" s="656"/>
      <c r="K365" s="25"/>
      <c r="L365" s="25"/>
      <c r="M365" s="25"/>
      <c r="N365" s="25"/>
      <c r="O365" s="25"/>
      <c r="P365" s="25"/>
      <c r="Q365" s="25"/>
      <c r="R365" s="25"/>
      <c r="S365" s="25"/>
      <c r="T365" s="671"/>
      <c r="U365" s="730" t="str">
        <f t="shared" si="8"/>
        <v/>
      </c>
    </row>
    <row r="366" spans="1:21" x14ac:dyDescent="0.25">
      <c r="A366" s="36" t="str">
        <f>'0'!$A$4</f>
        <v>………………..</v>
      </c>
      <c r="B366" s="37">
        <f>'0'!$A$2</f>
        <v>46112</v>
      </c>
      <c r="C366" s="37" t="s">
        <v>1197</v>
      </c>
      <c r="D366" s="195"/>
      <c r="E366" s="23"/>
      <c r="F366" s="14"/>
      <c r="G366" s="22"/>
      <c r="H366" s="656"/>
      <c r="I366" s="656"/>
      <c r="J366" s="656"/>
      <c r="K366" s="25"/>
      <c r="L366" s="25"/>
      <c r="M366" s="25"/>
      <c r="N366" s="25"/>
      <c r="O366" s="25"/>
      <c r="P366" s="25"/>
      <c r="Q366" s="25"/>
      <c r="R366" s="25"/>
      <c r="S366" s="25"/>
      <c r="T366" s="671"/>
      <c r="U366" s="730" t="str">
        <f t="shared" si="8"/>
        <v/>
      </c>
    </row>
    <row r="367" spans="1:21" x14ac:dyDescent="0.25">
      <c r="A367" s="36" t="str">
        <f>'0'!$A$4</f>
        <v>………………..</v>
      </c>
      <c r="B367" s="37">
        <f>'0'!$A$2</f>
        <v>46112</v>
      </c>
      <c r="C367" s="37" t="s">
        <v>1197</v>
      </c>
      <c r="D367" s="195"/>
      <c r="E367" s="23"/>
      <c r="F367" s="14"/>
      <c r="G367" s="22"/>
      <c r="H367" s="656"/>
      <c r="I367" s="656"/>
      <c r="J367" s="656"/>
      <c r="K367" s="25"/>
      <c r="L367" s="25"/>
      <c r="M367" s="25"/>
      <c r="N367" s="25"/>
      <c r="O367" s="25"/>
      <c r="P367" s="25"/>
      <c r="Q367" s="25"/>
      <c r="R367" s="25"/>
      <c r="S367" s="25"/>
      <c r="T367" s="671"/>
      <c r="U367" s="730" t="str">
        <f t="shared" si="8"/>
        <v/>
      </c>
    </row>
    <row r="368" spans="1:21" x14ac:dyDescent="0.25">
      <c r="A368" s="36" t="str">
        <f>'0'!$A$4</f>
        <v>………………..</v>
      </c>
      <c r="B368" s="37">
        <f>'0'!$A$2</f>
        <v>46112</v>
      </c>
      <c r="C368" s="37" t="s">
        <v>1197</v>
      </c>
      <c r="D368" s="195"/>
      <c r="E368" s="23"/>
      <c r="F368" s="14"/>
      <c r="G368" s="22"/>
      <c r="H368" s="656"/>
      <c r="I368" s="656"/>
      <c r="J368" s="656"/>
      <c r="K368" s="25"/>
      <c r="L368" s="25"/>
      <c r="M368" s="25"/>
      <c r="N368" s="25"/>
      <c r="O368" s="25"/>
      <c r="P368" s="25"/>
      <c r="Q368" s="25"/>
      <c r="R368" s="25"/>
      <c r="S368" s="25"/>
      <c r="T368" s="671"/>
      <c r="U368" s="730" t="str">
        <f t="shared" si="8"/>
        <v/>
      </c>
    </row>
    <row r="369" spans="1:21" x14ac:dyDescent="0.25">
      <c r="A369" s="36" t="str">
        <f>'0'!$A$4</f>
        <v>………………..</v>
      </c>
      <c r="B369" s="37">
        <f>'0'!$A$2</f>
        <v>46112</v>
      </c>
      <c r="C369" s="37" t="s">
        <v>1197</v>
      </c>
      <c r="D369" s="195"/>
      <c r="E369" s="23"/>
      <c r="F369" s="14"/>
      <c r="G369" s="22"/>
      <c r="H369" s="656"/>
      <c r="I369" s="656"/>
      <c r="J369" s="656"/>
      <c r="K369" s="25"/>
      <c r="L369" s="25"/>
      <c r="M369" s="25"/>
      <c r="N369" s="25"/>
      <c r="O369" s="25"/>
      <c r="P369" s="25"/>
      <c r="Q369" s="25"/>
      <c r="R369" s="25"/>
      <c r="S369" s="25"/>
      <c r="T369" s="671"/>
      <c r="U369" s="730" t="str">
        <f t="shared" si="8"/>
        <v/>
      </c>
    </row>
    <row r="370" spans="1:21" x14ac:dyDescent="0.25">
      <c r="A370" s="36" t="str">
        <f>'0'!$A$4</f>
        <v>………………..</v>
      </c>
      <c r="B370" s="37">
        <f>'0'!$A$2</f>
        <v>46112</v>
      </c>
      <c r="C370" s="37" t="s">
        <v>1197</v>
      </c>
      <c r="D370" s="195"/>
      <c r="E370" s="23"/>
      <c r="F370" s="14"/>
      <c r="G370" s="22"/>
      <c r="H370" s="656"/>
      <c r="I370" s="656"/>
      <c r="J370" s="656"/>
      <c r="K370" s="25"/>
      <c r="L370" s="25"/>
      <c r="M370" s="25"/>
      <c r="N370" s="25"/>
      <c r="O370" s="25"/>
      <c r="P370" s="25"/>
      <c r="Q370" s="25"/>
      <c r="R370" s="25"/>
      <c r="S370" s="25"/>
      <c r="T370" s="671"/>
      <c r="U370" s="730" t="str">
        <f t="shared" si="8"/>
        <v/>
      </c>
    </row>
    <row r="371" spans="1:21" x14ac:dyDescent="0.25">
      <c r="A371" s="36" t="str">
        <f>'0'!$A$4</f>
        <v>………………..</v>
      </c>
      <c r="B371" s="37">
        <f>'0'!$A$2</f>
        <v>46112</v>
      </c>
      <c r="C371" s="37" t="s">
        <v>1197</v>
      </c>
      <c r="D371" s="195"/>
      <c r="E371" s="23"/>
      <c r="F371" s="14"/>
      <c r="G371" s="22"/>
      <c r="H371" s="656"/>
      <c r="I371" s="656"/>
      <c r="J371" s="656"/>
      <c r="K371" s="25"/>
      <c r="L371" s="25"/>
      <c r="M371" s="25"/>
      <c r="N371" s="25"/>
      <c r="O371" s="25"/>
      <c r="P371" s="25"/>
      <c r="Q371" s="25"/>
      <c r="R371" s="25"/>
      <c r="S371" s="25"/>
      <c r="T371" s="671"/>
      <c r="U371" s="730" t="str">
        <f t="shared" si="8"/>
        <v/>
      </c>
    </row>
    <row r="372" spans="1:21" x14ac:dyDescent="0.25">
      <c r="A372" s="36" t="str">
        <f>'0'!$A$4</f>
        <v>………………..</v>
      </c>
      <c r="B372" s="37">
        <f>'0'!$A$2</f>
        <v>46112</v>
      </c>
      <c r="C372" s="37" t="s">
        <v>1197</v>
      </c>
      <c r="D372" s="195"/>
      <c r="E372" s="23"/>
      <c r="F372" s="14"/>
      <c r="G372" s="22"/>
      <c r="H372" s="656"/>
      <c r="I372" s="656"/>
      <c r="J372" s="656"/>
      <c r="K372" s="25"/>
      <c r="L372" s="25"/>
      <c r="M372" s="25"/>
      <c r="N372" s="25"/>
      <c r="O372" s="25"/>
      <c r="P372" s="25"/>
      <c r="Q372" s="25"/>
      <c r="R372" s="25"/>
      <c r="S372" s="25"/>
      <c r="T372" s="671"/>
      <c r="U372" s="730" t="str">
        <f t="shared" si="8"/>
        <v/>
      </c>
    </row>
    <row r="373" spans="1:21" x14ac:dyDescent="0.25">
      <c r="A373" s="36" t="str">
        <f>'0'!$A$4</f>
        <v>………………..</v>
      </c>
      <c r="B373" s="37">
        <f>'0'!$A$2</f>
        <v>46112</v>
      </c>
      <c r="C373" s="37" t="s">
        <v>1197</v>
      </c>
      <c r="D373" s="195"/>
      <c r="E373" s="23"/>
      <c r="F373" s="14"/>
      <c r="G373" s="22"/>
      <c r="H373" s="656"/>
      <c r="I373" s="656"/>
      <c r="J373" s="656"/>
      <c r="K373" s="25"/>
      <c r="L373" s="25"/>
      <c r="M373" s="25"/>
      <c r="N373" s="25"/>
      <c r="O373" s="25"/>
      <c r="P373" s="25"/>
      <c r="Q373" s="25"/>
      <c r="R373" s="25"/>
      <c r="S373" s="25"/>
      <c r="T373" s="671"/>
      <c r="U373" s="730" t="str">
        <f t="shared" si="8"/>
        <v/>
      </c>
    </row>
    <row r="374" spans="1:21" x14ac:dyDescent="0.25">
      <c r="A374" s="36" t="str">
        <f>'0'!$A$4</f>
        <v>………………..</v>
      </c>
      <c r="B374" s="37">
        <f>'0'!$A$2</f>
        <v>46112</v>
      </c>
      <c r="C374" s="37" t="s">
        <v>1197</v>
      </c>
      <c r="D374" s="195"/>
      <c r="E374" s="23"/>
      <c r="F374" s="14"/>
      <c r="G374" s="22"/>
      <c r="H374" s="656"/>
      <c r="I374" s="656"/>
      <c r="J374" s="656"/>
      <c r="K374" s="25"/>
      <c r="L374" s="25"/>
      <c r="M374" s="25"/>
      <c r="N374" s="25"/>
      <c r="O374" s="25"/>
      <c r="P374" s="25"/>
      <c r="Q374" s="25"/>
      <c r="R374" s="25"/>
      <c r="S374" s="25"/>
      <c r="T374" s="671"/>
      <c r="U374" s="730" t="str">
        <f t="shared" si="8"/>
        <v/>
      </c>
    </row>
    <row r="375" spans="1:21" x14ac:dyDescent="0.25">
      <c r="A375" s="36" t="str">
        <f>'0'!$A$4</f>
        <v>………………..</v>
      </c>
      <c r="B375" s="37">
        <f>'0'!$A$2</f>
        <v>46112</v>
      </c>
      <c r="C375" s="37" t="s">
        <v>1197</v>
      </c>
      <c r="D375" s="195"/>
      <c r="E375" s="23"/>
      <c r="F375" s="14"/>
      <c r="G375" s="22"/>
      <c r="H375" s="656"/>
      <c r="I375" s="656"/>
      <c r="J375" s="656"/>
      <c r="K375" s="25"/>
      <c r="L375" s="25"/>
      <c r="M375" s="25"/>
      <c r="N375" s="25"/>
      <c r="O375" s="25"/>
      <c r="P375" s="25"/>
      <c r="Q375" s="25"/>
      <c r="R375" s="25"/>
      <c r="S375" s="25"/>
      <c r="T375" s="671"/>
      <c r="U375" s="730" t="str">
        <f t="shared" si="8"/>
        <v/>
      </c>
    </row>
    <row r="376" spans="1:21" x14ac:dyDescent="0.25">
      <c r="A376" s="36" t="str">
        <f>'0'!$A$4</f>
        <v>………………..</v>
      </c>
      <c r="B376" s="37">
        <f>'0'!$A$2</f>
        <v>46112</v>
      </c>
      <c r="C376" s="37" t="s">
        <v>1197</v>
      </c>
      <c r="D376" s="195"/>
      <c r="E376" s="23"/>
      <c r="F376" s="14"/>
      <c r="G376" s="22"/>
      <c r="H376" s="656"/>
      <c r="I376" s="656"/>
      <c r="J376" s="656"/>
      <c r="K376" s="25"/>
      <c r="L376" s="25"/>
      <c r="M376" s="25"/>
      <c r="N376" s="25"/>
      <c r="O376" s="25"/>
      <c r="P376" s="25"/>
      <c r="Q376" s="25"/>
      <c r="R376" s="25"/>
      <c r="S376" s="25"/>
      <c r="T376" s="671"/>
      <c r="U376" s="730" t="str">
        <f t="shared" si="8"/>
        <v/>
      </c>
    </row>
    <row r="377" spans="1:21" x14ac:dyDescent="0.25">
      <c r="A377" s="36" t="str">
        <f>'0'!$A$4</f>
        <v>………………..</v>
      </c>
      <c r="B377" s="37">
        <f>'0'!$A$2</f>
        <v>46112</v>
      </c>
      <c r="C377" s="37" t="s">
        <v>1197</v>
      </c>
      <c r="D377" s="195"/>
      <c r="E377" s="23"/>
      <c r="F377" s="14"/>
      <c r="G377" s="22"/>
      <c r="H377" s="656"/>
      <c r="I377" s="656"/>
      <c r="J377" s="656"/>
      <c r="K377" s="25"/>
      <c r="L377" s="25"/>
      <c r="M377" s="25"/>
      <c r="N377" s="25"/>
      <c r="O377" s="25"/>
      <c r="P377" s="25"/>
      <c r="Q377" s="25"/>
      <c r="R377" s="25"/>
      <c r="S377" s="25"/>
      <c r="T377" s="671"/>
      <c r="U377" s="730" t="str">
        <f t="shared" si="8"/>
        <v/>
      </c>
    </row>
    <row r="378" spans="1:21" x14ac:dyDescent="0.25">
      <c r="A378" s="36" t="str">
        <f>'0'!$A$4</f>
        <v>………………..</v>
      </c>
      <c r="B378" s="37">
        <f>'0'!$A$2</f>
        <v>46112</v>
      </c>
      <c r="C378" s="37" t="s">
        <v>1197</v>
      </c>
      <c r="D378" s="195"/>
      <c r="E378" s="23"/>
      <c r="F378" s="14"/>
      <c r="G378" s="22"/>
      <c r="H378" s="656"/>
      <c r="I378" s="656"/>
      <c r="J378" s="656"/>
      <c r="K378" s="25"/>
      <c r="L378" s="25"/>
      <c r="M378" s="25"/>
      <c r="N378" s="25"/>
      <c r="O378" s="25"/>
      <c r="P378" s="25"/>
      <c r="Q378" s="25"/>
      <c r="R378" s="25"/>
      <c r="S378" s="25"/>
      <c r="T378" s="671"/>
      <c r="U378" s="730" t="str">
        <f t="shared" si="8"/>
        <v/>
      </c>
    </row>
    <row r="379" spans="1:21" x14ac:dyDescent="0.25">
      <c r="A379" s="36" t="str">
        <f>'0'!$A$4</f>
        <v>………………..</v>
      </c>
      <c r="B379" s="37">
        <f>'0'!$A$2</f>
        <v>46112</v>
      </c>
      <c r="C379" s="37" t="s">
        <v>1197</v>
      </c>
      <c r="D379" s="195"/>
      <c r="E379" s="23"/>
      <c r="F379" s="14"/>
      <c r="G379" s="22"/>
      <c r="H379" s="656"/>
      <c r="I379" s="656"/>
      <c r="J379" s="656"/>
      <c r="K379" s="25"/>
      <c r="L379" s="25"/>
      <c r="M379" s="25"/>
      <c r="N379" s="25"/>
      <c r="O379" s="25"/>
      <c r="P379" s="25"/>
      <c r="Q379" s="25"/>
      <c r="R379" s="25"/>
      <c r="S379" s="25"/>
      <c r="T379" s="671"/>
      <c r="U379" s="730" t="str">
        <f t="shared" si="8"/>
        <v/>
      </c>
    </row>
    <row r="380" spans="1:21" x14ac:dyDescent="0.25">
      <c r="A380" s="36" t="str">
        <f>'0'!$A$4</f>
        <v>………………..</v>
      </c>
      <c r="B380" s="37">
        <f>'0'!$A$2</f>
        <v>46112</v>
      </c>
      <c r="C380" s="37" t="s">
        <v>1197</v>
      </c>
      <c r="D380" s="195"/>
      <c r="E380" s="23"/>
      <c r="F380" s="14"/>
      <c r="G380" s="22"/>
      <c r="H380" s="656"/>
      <c r="I380" s="656"/>
      <c r="J380" s="656"/>
      <c r="K380" s="25"/>
      <c r="L380" s="25"/>
      <c r="M380" s="25"/>
      <c r="N380" s="25"/>
      <c r="O380" s="25"/>
      <c r="P380" s="25"/>
      <c r="Q380" s="25"/>
      <c r="R380" s="25"/>
      <c r="S380" s="25"/>
      <c r="T380" s="671"/>
      <c r="U380" s="730" t="str">
        <f t="shared" si="8"/>
        <v/>
      </c>
    </row>
    <row r="381" spans="1:21" x14ac:dyDescent="0.25">
      <c r="A381" s="36" t="str">
        <f>'0'!$A$4</f>
        <v>………………..</v>
      </c>
      <c r="B381" s="37">
        <f>'0'!$A$2</f>
        <v>46112</v>
      </c>
      <c r="C381" s="37" t="s">
        <v>1197</v>
      </c>
      <c r="D381" s="195"/>
      <c r="E381" s="23"/>
      <c r="F381" s="14"/>
      <c r="G381" s="22"/>
      <c r="H381" s="656"/>
      <c r="I381" s="656"/>
      <c r="J381" s="656"/>
      <c r="K381" s="25"/>
      <c r="L381" s="25"/>
      <c r="M381" s="25"/>
      <c r="N381" s="25"/>
      <c r="O381" s="25"/>
      <c r="P381" s="25"/>
      <c r="Q381" s="25"/>
      <c r="R381" s="25"/>
      <c r="S381" s="25"/>
      <c r="T381" s="671"/>
      <c r="U381" s="730" t="str">
        <f t="shared" si="8"/>
        <v/>
      </c>
    </row>
    <row r="382" spans="1:21" x14ac:dyDescent="0.25">
      <c r="A382" s="36" t="str">
        <f>'0'!$A$4</f>
        <v>………………..</v>
      </c>
      <c r="B382" s="37">
        <f>'0'!$A$2</f>
        <v>46112</v>
      </c>
      <c r="C382" s="37" t="s">
        <v>1197</v>
      </c>
      <c r="D382" s="195"/>
      <c r="E382" s="23"/>
      <c r="F382" s="14"/>
      <c r="G382" s="22"/>
      <c r="H382" s="656"/>
      <c r="I382" s="656"/>
      <c r="J382" s="656"/>
      <c r="K382" s="25"/>
      <c r="L382" s="25"/>
      <c r="M382" s="25"/>
      <c r="N382" s="25"/>
      <c r="O382" s="25"/>
      <c r="P382" s="25"/>
      <c r="Q382" s="25"/>
      <c r="R382" s="25"/>
      <c r="S382" s="25"/>
      <c r="T382" s="671"/>
      <c r="U382" s="730" t="str">
        <f t="shared" si="8"/>
        <v/>
      </c>
    </row>
    <row r="383" spans="1:21" x14ac:dyDescent="0.25">
      <c r="A383" s="36" t="str">
        <f>'0'!$A$4</f>
        <v>………………..</v>
      </c>
      <c r="B383" s="37">
        <f>'0'!$A$2</f>
        <v>46112</v>
      </c>
      <c r="C383" s="37" t="s">
        <v>1197</v>
      </c>
      <c r="D383" s="195"/>
      <c r="E383" s="23"/>
      <c r="F383" s="14"/>
      <c r="G383" s="22"/>
      <c r="H383" s="656"/>
      <c r="I383" s="656"/>
      <c r="J383" s="656"/>
      <c r="K383" s="25"/>
      <c r="L383" s="25"/>
      <c r="M383" s="25"/>
      <c r="N383" s="25"/>
      <c r="O383" s="25"/>
      <c r="P383" s="25"/>
      <c r="Q383" s="25"/>
      <c r="R383" s="25"/>
      <c r="S383" s="25"/>
      <c r="T383" s="671"/>
      <c r="U383" s="730" t="str">
        <f t="shared" si="8"/>
        <v/>
      </c>
    </row>
    <row r="384" spans="1:21" x14ac:dyDescent="0.25">
      <c r="A384" s="36" t="str">
        <f>'0'!$A$4</f>
        <v>………………..</v>
      </c>
      <c r="B384" s="37">
        <f>'0'!$A$2</f>
        <v>46112</v>
      </c>
      <c r="C384" s="37" t="s">
        <v>1197</v>
      </c>
      <c r="D384" s="195"/>
      <c r="E384" s="23"/>
      <c r="F384" s="14"/>
      <c r="G384" s="22"/>
      <c r="H384" s="656"/>
      <c r="I384" s="656"/>
      <c r="J384" s="656"/>
      <c r="K384" s="25"/>
      <c r="L384" s="25"/>
      <c r="M384" s="25"/>
      <c r="N384" s="25"/>
      <c r="O384" s="25"/>
      <c r="P384" s="25"/>
      <c r="Q384" s="25"/>
      <c r="R384" s="25"/>
      <c r="S384" s="25"/>
      <c r="T384" s="671"/>
      <c r="U384" s="730" t="str">
        <f t="shared" si="8"/>
        <v/>
      </c>
    </row>
    <row r="385" spans="1:21" x14ac:dyDescent="0.25">
      <c r="A385" s="36" t="str">
        <f>'0'!$A$4</f>
        <v>………………..</v>
      </c>
      <c r="B385" s="37">
        <f>'0'!$A$2</f>
        <v>46112</v>
      </c>
      <c r="C385" s="37" t="s">
        <v>1197</v>
      </c>
      <c r="D385" s="195"/>
      <c r="E385" s="23"/>
      <c r="F385" s="14"/>
      <c r="G385" s="22"/>
      <c r="H385" s="656"/>
      <c r="I385" s="656"/>
      <c r="J385" s="656"/>
      <c r="K385" s="25"/>
      <c r="L385" s="25"/>
      <c r="M385" s="25"/>
      <c r="N385" s="25"/>
      <c r="O385" s="25"/>
      <c r="P385" s="25"/>
      <c r="Q385" s="25"/>
      <c r="R385" s="25"/>
      <c r="S385" s="25"/>
      <c r="T385" s="671"/>
      <c r="U385" s="730" t="str">
        <f t="shared" si="8"/>
        <v/>
      </c>
    </row>
    <row r="386" spans="1:21" x14ac:dyDescent="0.25">
      <c r="A386" s="36" t="str">
        <f>'0'!$A$4</f>
        <v>………………..</v>
      </c>
      <c r="B386" s="37">
        <f>'0'!$A$2</f>
        <v>46112</v>
      </c>
      <c r="C386" s="37" t="s">
        <v>1197</v>
      </c>
      <c r="D386" s="195"/>
      <c r="E386" s="23"/>
      <c r="F386" s="14"/>
      <c r="G386" s="22"/>
      <c r="H386" s="656"/>
      <c r="I386" s="656"/>
      <c r="J386" s="656"/>
      <c r="K386" s="25"/>
      <c r="L386" s="25"/>
      <c r="M386" s="25"/>
      <c r="N386" s="25"/>
      <c r="O386" s="25"/>
      <c r="P386" s="25"/>
      <c r="Q386" s="25"/>
      <c r="R386" s="25"/>
      <c r="S386" s="25"/>
      <c r="T386" s="671"/>
      <c r="U386" s="730" t="str">
        <f t="shared" si="8"/>
        <v/>
      </c>
    </row>
    <row r="387" spans="1:21" x14ac:dyDescent="0.25">
      <c r="A387" s="36" t="str">
        <f>'0'!$A$4</f>
        <v>………………..</v>
      </c>
      <c r="B387" s="37">
        <f>'0'!$A$2</f>
        <v>46112</v>
      </c>
      <c r="C387" s="37" t="s">
        <v>1197</v>
      </c>
      <c r="D387" s="195"/>
      <c r="E387" s="23"/>
      <c r="F387" s="14"/>
      <c r="G387" s="22"/>
      <c r="H387" s="656"/>
      <c r="I387" s="656"/>
      <c r="J387" s="656"/>
      <c r="K387" s="25"/>
      <c r="L387" s="25"/>
      <c r="M387" s="25"/>
      <c r="N387" s="25"/>
      <c r="O387" s="25"/>
      <c r="P387" s="25"/>
      <c r="Q387" s="25"/>
      <c r="R387" s="25"/>
      <c r="S387" s="25"/>
      <c r="T387" s="671"/>
      <c r="U387" s="730" t="str">
        <f t="shared" si="8"/>
        <v/>
      </c>
    </row>
    <row r="388" spans="1:21" x14ac:dyDescent="0.25">
      <c r="A388" s="36" t="str">
        <f>'0'!$A$4</f>
        <v>………………..</v>
      </c>
      <c r="B388" s="37">
        <f>'0'!$A$2</f>
        <v>46112</v>
      </c>
      <c r="C388" s="37" t="s">
        <v>1197</v>
      </c>
      <c r="D388" s="195"/>
      <c r="E388" s="23"/>
      <c r="F388" s="14"/>
      <c r="G388" s="22"/>
      <c r="H388" s="656"/>
      <c r="I388" s="656"/>
      <c r="J388" s="656"/>
      <c r="K388" s="25"/>
      <c r="L388" s="25"/>
      <c r="M388" s="25"/>
      <c r="N388" s="25"/>
      <c r="O388" s="25"/>
      <c r="P388" s="25"/>
      <c r="Q388" s="25"/>
      <c r="R388" s="25"/>
      <c r="S388" s="25"/>
      <c r="T388" s="671"/>
      <c r="U388" s="730" t="str">
        <f t="shared" si="8"/>
        <v/>
      </c>
    </row>
    <row r="389" spans="1:21" x14ac:dyDescent="0.25">
      <c r="A389" s="36" t="str">
        <f>'0'!$A$4</f>
        <v>………………..</v>
      </c>
      <c r="B389" s="37">
        <f>'0'!$A$2</f>
        <v>46112</v>
      </c>
      <c r="C389" s="37" t="s">
        <v>1197</v>
      </c>
      <c r="D389" s="195"/>
      <c r="E389" s="23"/>
      <c r="F389" s="14"/>
      <c r="G389" s="22"/>
      <c r="H389" s="656"/>
      <c r="I389" s="656"/>
      <c r="J389" s="656"/>
      <c r="K389" s="25"/>
      <c r="L389" s="25"/>
      <c r="M389" s="25"/>
      <c r="N389" s="25"/>
      <c r="O389" s="25"/>
      <c r="P389" s="25"/>
      <c r="Q389" s="25"/>
      <c r="R389" s="25"/>
      <c r="S389" s="25"/>
      <c r="T389" s="671"/>
      <c r="U389" s="730" t="str">
        <f t="shared" si="8"/>
        <v/>
      </c>
    </row>
    <row r="390" spans="1:21" x14ac:dyDescent="0.25">
      <c r="A390" s="36" t="str">
        <f>'0'!$A$4</f>
        <v>………………..</v>
      </c>
      <c r="B390" s="37">
        <f>'0'!$A$2</f>
        <v>46112</v>
      </c>
      <c r="C390" s="37" t="s">
        <v>1197</v>
      </c>
      <c r="D390" s="195"/>
      <c r="E390" s="23"/>
      <c r="F390" s="14"/>
      <c r="G390" s="22"/>
      <c r="H390" s="656"/>
      <c r="I390" s="656"/>
      <c r="J390" s="656"/>
      <c r="K390" s="25"/>
      <c r="L390" s="25"/>
      <c r="M390" s="25"/>
      <c r="N390" s="25"/>
      <c r="O390" s="25"/>
      <c r="P390" s="25"/>
      <c r="Q390" s="25"/>
      <c r="R390" s="25"/>
      <c r="S390" s="25"/>
      <c r="T390" s="671"/>
      <c r="U390" s="730" t="str">
        <f t="shared" si="8"/>
        <v/>
      </c>
    </row>
    <row r="391" spans="1:21" x14ac:dyDescent="0.25">
      <c r="A391" s="36" t="str">
        <f>'0'!$A$4</f>
        <v>………………..</v>
      </c>
      <c r="B391" s="37">
        <f>'0'!$A$2</f>
        <v>46112</v>
      </c>
      <c r="C391" s="37" t="s">
        <v>1197</v>
      </c>
      <c r="D391" s="195"/>
      <c r="E391" s="23"/>
      <c r="F391" s="14"/>
      <c r="G391" s="22"/>
      <c r="H391" s="656"/>
      <c r="I391" s="656"/>
      <c r="J391" s="656"/>
      <c r="K391" s="25"/>
      <c r="L391" s="25"/>
      <c r="M391" s="25"/>
      <c r="N391" s="25"/>
      <c r="O391" s="25"/>
      <c r="P391" s="25"/>
      <c r="Q391" s="25"/>
      <c r="R391" s="25"/>
      <c r="S391" s="25"/>
      <c r="T391" s="671"/>
      <c r="U391" s="730" t="str">
        <f t="shared" si="8"/>
        <v/>
      </c>
    </row>
    <row r="392" spans="1:21" x14ac:dyDescent="0.25">
      <c r="A392" s="36" t="str">
        <f>'0'!$A$4</f>
        <v>………………..</v>
      </c>
      <c r="B392" s="37">
        <f>'0'!$A$2</f>
        <v>46112</v>
      </c>
      <c r="C392" s="37" t="s">
        <v>1197</v>
      </c>
      <c r="D392" s="195"/>
      <c r="E392" s="23"/>
      <c r="F392" s="14"/>
      <c r="G392" s="22"/>
      <c r="H392" s="656"/>
      <c r="I392" s="656"/>
      <c r="J392" s="656"/>
      <c r="K392" s="25"/>
      <c r="L392" s="25"/>
      <c r="M392" s="25"/>
      <c r="N392" s="25"/>
      <c r="O392" s="25"/>
      <c r="P392" s="25"/>
      <c r="Q392" s="25"/>
      <c r="R392" s="25"/>
      <c r="S392" s="25"/>
      <c r="T392" s="671"/>
      <c r="U392" s="730" t="str">
        <f t="shared" si="8"/>
        <v/>
      </c>
    </row>
    <row r="393" spans="1:21" x14ac:dyDescent="0.25">
      <c r="A393" s="36" t="str">
        <f>'0'!$A$4</f>
        <v>………………..</v>
      </c>
      <c r="B393" s="37">
        <f>'0'!$A$2</f>
        <v>46112</v>
      </c>
      <c r="C393" s="37" t="s">
        <v>1197</v>
      </c>
      <c r="D393" s="195"/>
      <c r="E393" s="23"/>
      <c r="F393" s="14"/>
      <c r="G393" s="22"/>
      <c r="H393" s="656"/>
      <c r="I393" s="656"/>
      <c r="J393" s="656"/>
      <c r="K393" s="25"/>
      <c r="L393" s="25"/>
      <c r="M393" s="25"/>
      <c r="N393" s="25"/>
      <c r="O393" s="25"/>
      <c r="P393" s="25"/>
      <c r="Q393" s="25"/>
      <c r="R393" s="25"/>
      <c r="S393" s="25"/>
      <c r="T393" s="671"/>
      <c r="U393" s="730" t="str">
        <f t="shared" si="8"/>
        <v/>
      </c>
    </row>
    <row r="394" spans="1:21" x14ac:dyDescent="0.25">
      <c r="A394" s="36" t="str">
        <f>'0'!$A$4</f>
        <v>………………..</v>
      </c>
      <c r="B394" s="37">
        <f>'0'!$A$2</f>
        <v>46112</v>
      </c>
      <c r="C394" s="37" t="s">
        <v>1197</v>
      </c>
      <c r="D394" s="195"/>
      <c r="E394" s="23"/>
      <c r="F394" s="14"/>
      <c r="G394" s="22"/>
      <c r="H394" s="656"/>
      <c r="I394" s="656"/>
      <c r="J394" s="656"/>
      <c r="K394" s="25"/>
      <c r="L394" s="25"/>
      <c r="M394" s="25"/>
      <c r="N394" s="25"/>
      <c r="O394" s="25"/>
      <c r="P394" s="25"/>
      <c r="Q394" s="25"/>
      <c r="R394" s="25"/>
      <c r="S394" s="25"/>
      <c r="T394" s="671"/>
      <c r="U394" s="730" t="str">
        <f t="shared" si="8"/>
        <v/>
      </c>
    </row>
    <row r="395" spans="1:21" x14ac:dyDescent="0.25">
      <c r="A395" s="36" t="str">
        <f>'0'!$A$4</f>
        <v>………………..</v>
      </c>
      <c r="B395" s="37">
        <f>'0'!$A$2</f>
        <v>46112</v>
      </c>
      <c r="C395" s="37" t="s">
        <v>1197</v>
      </c>
      <c r="D395" s="195"/>
      <c r="E395" s="23"/>
      <c r="F395" s="14"/>
      <c r="G395" s="22"/>
      <c r="H395" s="656"/>
      <c r="I395" s="656"/>
      <c r="J395" s="656"/>
      <c r="K395" s="25"/>
      <c r="L395" s="25"/>
      <c r="M395" s="25"/>
      <c r="N395" s="25"/>
      <c r="O395" s="25"/>
      <c r="P395" s="25"/>
      <c r="Q395" s="25"/>
      <c r="R395" s="25"/>
      <c r="S395" s="25"/>
      <c r="T395" s="671"/>
      <c r="U395" s="730" t="str">
        <f t="shared" ref="U395:U458" si="9">IF(COUNTBLANK(D395:S395)=16,"",IF(D395="999999999","",IF(ISNUMBER(VALUE(D395)),IF(LEN(D395)&lt;&gt;9,"Въведеното ЕИК е твърде късо или твърде дълго",IF(OR(MOD(MID(D395,1,1)*1+MID(D395,2,1)*2+MID(D395,3,1)*3+MID(D395,4,1)*4+MID(D395,5,1)*5+MID(D395,6,1)*6+MID(D395,7,1)*7+MID(D395,8,1)*8,11)-MID(D395,9,1)=0,AND(MOD(MID(D395,1,1)*3+MID(D395,2,1)*4+MID(D395,3,1)*5+MID(D395,4,1)*6+MID(D395,5,1)*7+MID(D395,6,1)*8+MID(D395,7,1)*9+MID(D395,8,1)*10,11)=10,MID(D395,9,1)*1=0),MOD(MID(D395,1,1)*3+MID(D395,2,1)*4+MID(D395,3,1)*5+MID(D395,4,1)*6+MID(D395,5,1)*7+MID(D395,6,1)*8+MID(D395,7,1)*9+MID(D395,8,1)*10,11)-MID(D395,9,1)=0),"","Въведеното ЕИК е невалидно")),"Въведеното ЕИК съдържа непозволени символи")))</f>
        <v/>
      </c>
    </row>
    <row r="396" spans="1:21" x14ac:dyDescent="0.25">
      <c r="A396" s="36" t="str">
        <f>'0'!$A$4</f>
        <v>………………..</v>
      </c>
      <c r="B396" s="37">
        <f>'0'!$A$2</f>
        <v>46112</v>
      </c>
      <c r="C396" s="37" t="s">
        <v>1197</v>
      </c>
      <c r="D396" s="195"/>
      <c r="E396" s="23"/>
      <c r="F396" s="14"/>
      <c r="G396" s="22"/>
      <c r="H396" s="656"/>
      <c r="I396" s="656"/>
      <c r="J396" s="656"/>
      <c r="K396" s="25"/>
      <c r="L396" s="25"/>
      <c r="M396" s="25"/>
      <c r="N396" s="25"/>
      <c r="O396" s="25"/>
      <c r="P396" s="25"/>
      <c r="Q396" s="25"/>
      <c r="R396" s="25"/>
      <c r="S396" s="25"/>
      <c r="T396" s="671"/>
      <c r="U396" s="730" t="str">
        <f t="shared" si="9"/>
        <v/>
      </c>
    </row>
    <row r="397" spans="1:21" x14ac:dyDescent="0.25">
      <c r="A397" s="36" t="str">
        <f>'0'!$A$4</f>
        <v>………………..</v>
      </c>
      <c r="B397" s="37">
        <f>'0'!$A$2</f>
        <v>46112</v>
      </c>
      <c r="C397" s="37" t="s">
        <v>1197</v>
      </c>
      <c r="D397" s="195"/>
      <c r="E397" s="23"/>
      <c r="F397" s="14"/>
      <c r="G397" s="22"/>
      <c r="H397" s="656"/>
      <c r="I397" s="656"/>
      <c r="J397" s="656"/>
      <c r="K397" s="25"/>
      <c r="L397" s="25"/>
      <c r="M397" s="25"/>
      <c r="N397" s="25"/>
      <c r="O397" s="25"/>
      <c r="P397" s="25"/>
      <c r="Q397" s="25"/>
      <c r="R397" s="25"/>
      <c r="S397" s="25"/>
      <c r="T397" s="671"/>
      <c r="U397" s="730" t="str">
        <f t="shared" si="9"/>
        <v/>
      </c>
    </row>
    <row r="398" spans="1:21" x14ac:dyDescent="0.25">
      <c r="A398" s="36" t="str">
        <f>'0'!$A$4</f>
        <v>………………..</v>
      </c>
      <c r="B398" s="37">
        <f>'0'!$A$2</f>
        <v>46112</v>
      </c>
      <c r="C398" s="37" t="s">
        <v>1197</v>
      </c>
      <c r="D398" s="195"/>
      <c r="E398" s="23"/>
      <c r="F398" s="14"/>
      <c r="G398" s="22"/>
      <c r="H398" s="656"/>
      <c r="I398" s="656"/>
      <c r="J398" s="656"/>
      <c r="K398" s="25"/>
      <c r="L398" s="25"/>
      <c r="M398" s="25"/>
      <c r="N398" s="25"/>
      <c r="O398" s="25"/>
      <c r="P398" s="25"/>
      <c r="Q398" s="25"/>
      <c r="R398" s="25"/>
      <c r="S398" s="25"/>
      <c r="T398" s="671"/>
      <c r="U398" s="730" t="str">
        <f t="shared" si="9"/>
        <v/>
      </c>
    </row>
    <row r="399" spans="1:21" x14ac:dyDescent="0.25">
      <c r="A399" s="36" t="str">
        <f>'0'!$A$4</f>
        <v>………………..</v>
      </c>
      <c r="B399" s="37">
        <f>'0'!$A$2</f>
        <v>46112</v>
      </c>
      <c r="C399" s="37" t="s">
        <v>1197</v>
      </c>
      <c r="D399" s="195"/>
      <c r="E399" s="23"/>
      <c r="F399" s="14"/>
      <c r="G399" s="22"/>
      <c r="H399" s="656"/>
      <c r="I399" s="656"/>
      <c r="J399" s="656"/>
      <c r="K399" s="25"/>
      <c r="L399" s="25"/>
      <c r="M399" s="25"/>
      <c r="N399" s="25"/>
      <c r="O399" s="25"/>
      <c r="P399" s="25"/>
      <c r="Q399" s="25"/>
      <c r="R399" s="25"/>
      <c r="S399" s="25"/>
      <c r="T399" s="671"/>
      <c r="U399" s="730" t="str">
        <f t="shared" si="9"/>
        <v/>
      </c>
    </row>
    <row r="400" spans="1:21" x14ac:dyDescent="0.25">
      <c r="A400" s="36" t="str">
        <f>'0'!$A$4</f>
        <v>………………..</v>
      </c>
      <c r="B400" s="37">
        <f>'0'!$A$2</f>
        <v>46112</v>
      </c>
      <c r="C400" s="37" t="s">
        <v>1197</v>
      </c>
      <c r="D400" s="195"/>
      <c r="E400" s="23"/>
      <c r="F400" s="14"/>
      <c r="G400" s="22"/>
      <c r="H400" s="656"/>
      <c r="I400" s="656"/>
      <c r="J400" s="656"/>
      <c r="K400" s="25"/>
      <c r="L400" s="25"/>
      <c r="M400" s="25"/>
      <c r="N400" s="25"/>
      <c r="O400" s="25"/>
      <c r="P400" s="25"/>
      <c r="Q400" s="25"/>
      <c r="R400" s="25"/>
      <c r="S400" s="25"/>
      <c r="T400" s="671"/>
      <c r="U400" s="730" t="str">
        <f t="shared" si="9"/>
        <v/>
      </c>
    </row>
    <row r="401" spans="1:21" x14ac:dyDescent="0.25">
      <c r="A401" s="36" t="str">
        <f>'0'!$A$4</f>
        <v>………………..</v>
      </c>
      <c r="B401" s="37">
        <f>'0'!$A$2</f>
        <v>46112</v>
      </c>
      <c r="C401" s="37" t="s">
        <v>1197</v>
      </c>
      <c r="D401" s="195"/>
      <c r="E401" s="23"/>
      <c r="F401" s="14"/>
      <c r="G401" s="22"/>
      <c r="H401" s="656"/>
      <c r="I401" s="656"/>
      <c r="J401" s="656"/>
      <c r="K401" s="25"/>
      <c r="L401" s="25"/>
      <c r="M401" s="25"/>
      <c r="N401" s="25"/>
      <c r="O401" s="25"/>
      <c r="P401" s="25"/>
      <c r="Q401" s="25"/>
      <c r="R401" s="25"/>
      <c r="S401" s="25"/>
      <c r="T401" s="671"/>
      <c r="U401" s="730" t="str">
        <f t="shared" si="9"/>
        <v/>
      </c>
    </row>
    <row r="402" spans="1:21" x14ac:dyDescent="0.25">
      <c r="A402" s="36" t="str">
        <f>'0'!$A$4</f>
        <v>………………..</v>
      </c>
      <c r="B402" s="37">
        <f>'0'!$A$2</f>
        <v>46112</v>
      </c>
      <c r="C402" s="37" t="s">
        <v>1197</v>
      </c>
      <c r="D402" s="195"/>
      <c r="E402" s="23"/>
      <c r="F402" s="14"/>
      <c r="G402" s="22"/>
      <c r="H402" s="656"/>
      <c r="I402" s="656"/>
      <c r="J402" s="656"/>
      <c r="K402" s="25"/>
      <c r="L402" s="25"/>
      <c r="M402" s="25"/>
      <c r="N402" s="25"/>
      <c r="O402" s="25"/>
      <c r="P402" s="25"/>
      <c r="Q402" s="25"/>
      <c r="R402" s="25"/>
      <c r="S402" s="25"/>
      <c r="T402" s="671"/>
      <c r="U402" s="730" t="str">
        <f t="shared" si="9"/>
        <v/>
      </c>
    </row>
    <row r="403" spans="1:21" x14ac:dyDescent="0.25">
      <c r="A403" s="36" t="str">
        <f>'0'!$A$4</f>
        <v>………………..</v>
      </c>
      <c r="B403" s="37">
        <f>'0'!$A$2</f>
        <v>46112</v>
      </c>
      <c r="C403" s="37" t="s">
        <v>1197</v>
      </c>
      <c r="D403" s="195"/>
      <c r="E403" s="23"/>
      <c r="F403" s="14"/>
      <c r="G403" s="22"/>
      <c r="H403" s="656"/>
      <c r="I403" s="656"/>
      <c r="J403" s="656"/>
      <c r="K403" s="25"/>
      <c r="L403" s="25"/>
      <c r="M403" s="25"/>
      <c r="N403" s="25"/>
      <c r="O403" s="25"/>
      <c r="P403" s="25"/>
      <c r="Q403" s="25"/>
      <c r="R403" s="25"/>
      <c r="S403" s="25"/>
      <c r="T403" s="671"/>
      <c r="U403" s="730" t="str">
        <f t="shared" si="9"/>
        <v/>
      </c>
    </row>
    <row r="404" spans="1:21" x14ac:dyDescent="0.25">
      <c r="A404" s="36" t="str">
        <f>'0'!$A$4</f>
        <v>………………..</v>
      </c>
      <c r="B404" s="37">
        <f>'0'!$A$2</f>
        <v>46112</v>
      </c>
      <c r="C404" s="37" t="s">
        <v>1197</v>
      </c>
      <c r="D404" s="195"/>
      <c r="E404" s="23"/>
      <c r="F404" s="14"/>
      <c r="G404" s="22"/>
      <c r="H404" s="656"/>
      <c r="I404" s="656"/>
      <c r="J404" s="656"/>
      <c r="K404" s="25"/>
      <c r="L404" s="25"/>
      <c r="M404" s="25"/>
      <c r="N404" s="25"/>
      <c r="O404" s="25"/>
      <c r="P404" s="25"/>
      <c r="Q404" s="25"/>
      <c r="R404" s="25"/>
      <c r="S404" s="25"/>
      <c r="T404" s="671"/>
      <c r="U404" s="730" t="str">
        <f t="shared" si="9"/>
        <v/>
      </c>
    </row>
    <row r="405" spans="1:21" x14ac:dyDescent="0.25">
      <c r="A405" s="36" t="str">
        <f>'0'!$A$4</f>
        <v>………………..</v>
      </c>
      <c r="B405" s="37">
        <f>'0'!$A$2</f>
        <v>46112</v>
      </c>
      <c r="C405" s="37" t="s">
        <v>1197</v>
      </c>
      <c r="D405" s="195"/>
      <c r="E405" s="23"/>
      <c r="F405" s="14"/>
      <c r="G405" s="22"/>
      <c r="H405" s="656"/>
      <c r="I405" s="656"/>
      <c r="J405" s="656"/>
      <c r="K405" s="25"/>
      <c r="L405" s="25"/>
      <c r="M405" s="25"/>
      <c r="N405" s="25"/>
      <c r="O405" s="25"/>
      <c r="P405" s="25"/>
      <c r="Q405" s="25"/>
      <c r="R405" s="25"/>
      <c r="S405" s="25"/>
      <c r="T405" s="671"/>
      <c r="U405" s="730" t="str">
        <f t="shared" si="9"/>
        <v/>
      </c>
    </row>
    <row r="406" spans="1:21" x14ac:dyDescent="0.25">
      <c r="A406" s="36" t="str">
        <f>'0'!$A$4</f>
        <v>………………..</v>
      </c>
      <c r="B406" s="37">
        <f>'0'!$A$2</f>
        <v>46112</v>
      </c>
      <c r="C406" s="37" t="s">
        <v>1197</v>
      </c>
      <c r="D406" s="195"/>
      <c r="E406" s="23"/>
      <c r="F406" s="14"/>
      <c r="G406" s="22"/>
      <c r="H406" s="656"/>
      <c r="I406" s="656"/>
      <c r="J406" s="656"/>
      <c r="K406" s="25"/>
      <c r="L406" s="25"/>
      <c r="M406" s="25"/>
      <c r="N406" s="25"/>
      <c r="O406" s="25"/>
      <c r="P406" s="25"/>
      <c r="Q406" s="25"/>
      <c r="R406" s="25"/>
      <c r="S406" s="25"/>
      <c r="T406" s="671"/>
      <c r="U406" s="730" t="str">
        <f t="shared" si="9"/>
        <v/>
      </c>
    </row>
    <row r="407" spans="1:21" x14ac:dyDescent="0.25">
      <c r="A407" s="36" t="str">
        <f>'0'!$A$4</f>
        <v>………………..</v>
      </c>
      <c r="B407" s="37">
        <f>'0'!$A$2</f>
        <v>46112</v>
      </c>
      <c r="C407" s="37" t="s">
        <v>1197</v>
      </c>
      <c r="D407" s="195"/>
      <c r="E407" s="23"/>
      <c r="F407" s="14"/>
      <c r="G407" s="22"/>
      <c r="H407" s="656"/>
      <c r="I407" s="656"/>
      <c r="J407" s="656"/>
      <c r="K407" s="25"/>
      <c r="L407" s="25"/>
      <c r="M407" s="25"/>
      <c r="N407" s="25"/>
      <c r="O407" s="25"/>
      <c r="P407" s="25"/>
      <c r="Q407" s="25"/>
      <c r="R407" s="25"/>
      <c r="S407" s="25"/>
      <c r="T407" s="671"/>
      <c r="U407" s="730" t="str">
        <f t="shared" si="9"/>
        <v/>
      </c>
    </row>
    <row r="408" spans="1:21" x14ac:dyDescent="0.25">
      <c r="A408" s="36" t="str">
        <f>'0'!$A$4</f>
        <v>………………..</v>
      </c>
      <c r="B408" s="37">
        <f>'0'!$A$2</f>
        <v>46112</v>
      </c>
      <c r="C408" s="37" t="s">
        <v>1197</v>
      </c>
      <c r="D408" s="195"/>
      <c r="E408" s="23"/>
      <c r="F408" s="14"/>
      <c r="G408" s="22"/>
      <c r="H408" s="656"/>
      <c r="I408" s="656"/>
      <c r="J408" s="656"/>
      <c r="K408" s="25"/>
      <c r="L408" s="25"/>
      <c r="M408" s="25"/>
      <c r="N408" s="25"/>
      <c r="O408" s="25"/>
      <c r="P408" s="25"/>
      <c r="Q408" s="25"/>
      <c r="R408" s="25"/>
      <c r="S408" s="25"/>
      <c r="T408" s="671"/>
      <c r="U408" s="730" t="str">
        <f t="shared" si="9"/>
        <v/>
      </c>
    </row>
    <row r="409" spans="1:21" x14ac:dyDescent="0.25">
      <c r="A409" s="36" t="str">
        <f>'0'!$A$4</f>
        <v>………………..</v>
      </c>
      <c r="B409" s="37">
        <f>'0'!$A$2</f>
        <v>46112</v>
      </c>
      <c r="C409" s="37" t="s">
        <v>1197</v>
      </c>
      <c r="D409" s="195"/>
      <c r="E409" s="23"/>
      <c r="F409" s="14"/>
      <c r="G409" s="22"/>
      <c r="H409" s="656"/>
      <c r="I409" s="656"/>
      <c r="J409" s="656"/>
      <c r="K409" s="25"/>
      <c r="L409" s="25"/>
      <c r="M409" s="25"/>
      <c r="N409" s="25"/>
      <c r="O409" s="25"/>
      <c r="P409" s="25"/>
      <c r="Q409" s="25"/>
      <c r="R409" s="25"/>
      <c r="S409" s="25"/>
      <c r="T409" s="671"/>
      <c r="U409" s="730" t="str">
        <f t="shared" si="9"/>
        <v/>
      </c>
    </row>
    <row r="410" spans="1:21" x14ac:dyDescent="0.25">
      <c r="A410" s="36" t="str">
        <f>'0'!$A$4</f>
        <v>………………..</v>
      </c>
      <c r="B410" s="37">
        <f>'0'!$A$2</f>
        <v>46112</v>
      </c>
      <c r="C410" s="37" t="s">
        <v>1197</v>
      </c>
      <c r="D410" s="195"/>
      <c r="E410" s="23"/>
      <c r="F410" s="14"/>
      <c r="G410" s="22"/>
      <c r="H410" s="656"/>
      <c r="I410" s="656"/>
      <c r="J410" s="656"/>
      <c r="K410" s="25"/>
      <c r="L410" s="25"/>
      <c r="M410" s="25"/>
      <c r="N410" s="25"/>
      <c r="O410" s="25"/>
      <c r="P410" s="25"/>
      <c r="Q410" s="25"/>
      <c r="R410" s="25"/>
      <c r="S410" s="25"/>
      <c r="T410" s="671"/>
      <c r="U410" s="730" t="str">
        <f t="shared" si="9"/>
        <v/>
      </c>
    </row>
    <row r="411" spans="1:21" x14ac:dyDescent="0.25">
      <c r="A411" s="36" t="str">
        <f>'0'!$A$4</f>
        <v>………………..</v>
      </c>
      <c r="B411" s="37">
        <f>'0'!$A$2</f>
        <v>46112</v>
      </c>
      <c r="C411" s="37" t="s">
        <v>1197</v>
      </c>
      <c r="D411" s="195"/>
      <c r="E411" s="23"/>
      <c r="F411" s="14"/>
      <c r="G411" s="22"/>
      <c r="H411" s="656"/>
      <c r="I411" s="656"/>
      <c r="J411" s="656"/>
      <c r="K411" s="25"/>
      <c r="L411" s="25"/>
      <c r="M411" s="25"/>
      <c r="N411" s="25"/>
      <c r="O411" s="25"/>
      <c r="P411" s="25"/>
      <c r="Q411" s="25"/>
      <c r="R411" s="25"/>
      <c r="S411" s="25"/>
      <c r="T411" s="671"/>
      <c r="U411" s="730" t="str">
        <f t="shared" si="9"/>
        <v/>
      </c>
    </row>
    <row r="412" spans="1:21" x14ac:dyDescent="0.25">
      <c r="A412" s="36" t="str">
        <f>'0'!$A$4</f>
        <v>………………..</v>
      </c>
      <c r="B412" s="37">
        <f>'0'!$A$2</f>
        <v>46112</v>
      </c>
      <c r="C412" s="37" t="s">
        <v>1197</v>
      </c>
      <c r="D412" s="195"/>
      <c r="E412" s="23"/>
      <c r="F412" s="14"/>
      <c r="G412" s="22"/>
      <c r="H412" s="656"/>
      <c r="I412" s="656"/>
      <c r="J412" s="656"/>
      <c r="K412" s="25"/>
      <c r="L412" s="25"/>
      <c r="M412" s="25"/>
      <c r="N412" s="25"/>
      <c r="O412" s="25"/>
      <c r="P412" s="25"/>
      <c r="Q412" s="25"/>
      <c r="R412" s="25"/>
      <c r="S412" s="25"/>
      <c r="T412" s="671"/>
      <c r="U412" s="730" t="str">
        <f t="shared" si="9"/>
        <v/>
      </c>
    </row>
    <row r="413" spans="1:21" x14ac:dyDescent="0.25">
      <c r="A413" s="36" t="str">
        <f>'0'!$A$4</f>
        <v>………………..</v>
      </c>
      <c r="B413" s="37">
        <f>'0'!$A$2</f>
        <v>46112</v>
      </c>
      <c r="C413" s="37" t="s">
        <v>1197</v>
      </c>
      <c r="D413" s="195"/>
      <c r="E413" s="23"/>
      <c r="F413" s="14"/>
      <c r="G413" s="22"/>
      <c r="H413" s="656"/>
      <c r="I413" s="656"/>
      <c r="J413" s="656"/>
      <c r="K413" s="25"/>
      <c r="L413" s="25"/>
      <c r="M413" s="25"/>
      <c r="N413" s="25"/>
      <c r="O413" s="25"/>
      <c r="P413" s="25"/>
      <c r="Q413" s="25"/>
      <c r="R413" s="25"/>
      <c r="S413" s="25"/>
      <c r="T413" s="671"/>
      <c r="U413" s="730" t="str">
        <f t="shared" si="9"/>
        <v/>
      </c>
    </row>
    <row r="414" spans="1:21" x14ac:dyDescent="0.25">
      <c r="A414" s="36" t="str">
        <f>'0'!$A$4</f>
        <v>………………..</v>
      </c>
      <c r="B414" s="37">
        <f>'0'!$A$2</f>
        <v>46112</v>
      </c>
      <c r="C414" s="37" t="s">
        <v>1197</v>
      </c>
      <c r="D414" s="195"/>
      <c r="E414" s="23"/>
      <c r="F414" s="14"/>
      <c r="G414" s="22"/>
      <c r="H414" s="656"/>
      <c r="I414" s="656"/>
      <c r="J414" s="656"/>
      <c r="K414" s="25"/>
      <c r="L414" s="25"/>
      <c r="M414" s="25"/>
      <c r="N414" s="25"/>
      <c r="O414" s="25"/>
      <c r="P414" s="25"/>
      <c r="Q414" s="25"/>
      <c r="R414" s="25"/>
      <c r="S414" s="25"/>
      <c r="T414" s="671"/>
      <c r="U414" s="730" t="str">
        <f t="shared" si="9"/>
        <v/>
      </c>
    </row>
    <row r="415" spans="1:21" x14ac:dyDescent="0.25">
      <c r="A415" s="36" t="str">
        <f>'0'!$A$4</f>
        <v>………………..</v>
      </c>
      <c r="B415" s="37">
        <f>'0'!$A$2</f>
        <v>46112</v>
      </c>
      <c r="C415" s="37" t="s">
        <v>1197</v>
      </c>
      <c r="D415" s="195"/>
      <c r="E415" s="23"/>
      <c r="F415" s="14"/>
      <c r="G415" s="22"/>
      <c r="H415" s="656"/>
      <c r="I415" s="656"/>
      <c r="J415" s="656"/>
      <c r="K415" s="25"/>
      <c r="L415" s="25"/>
      <c r="M415" s="25"/>
      <c r="N415" s="25"/>
      <c r="O415" s="25"/>
      <c r="P415" s="25"/>
      <c r="Q415" s="25"/>
      <c r="R415" s="25"/>
      <c r="S415" s="25"/>
      <c r="T415" s="671"/>
      <c r="U415" s="730" t="str">
        <f t="shared" si="9"/>
        <v/>
      </c>
    </row>
    <row r="416" spans="1:21" x14ac:dyDescent="0.25">
      <c r="A416" s="36" t="str">
        <f>'0'!$A$4</f>
        <v>………………..</v>
      </c>
      <c r="B416" s="37">
        <f>'0'!$A$2</f>
        <v>46112</v>
      </c>
      <c r="C416" s="37" t="s">
        <v>1197</v>
      </c>
      <c r="D416" s="195"/>
      <c r="E416" s="23"/>
      <c r="F416" s="14"/>
      <c r="G416" s="22"/>
      <c r="H416" s="656"/>
      <c r="I416" s="656"/>
      <c r="J416" s="656"/>
      <c r="K416" s="25"/>
      <c r="L416" s="25"/>
      <c r="M416" s="25"/>
      <c r="N416" s="25"/>
      <c r="O416" s="25"/>
      <c r="P416" s="25"/>
      <c r="Q416" s="25"/>
      <c r="R416" s="25"/>
      <c r="S416" s="25"/>
      <c r="T416" s="671"/>
      <c r="U416" s="730" t="str">
        <f t="shared" si="9"/>
        <v/>
      </c>
    </row>
    <row r="417" spans="1:21" x14ac:dyDescent="0.25">
      <c r="A417" s="36" t="str">
        <f>'0'!$A$4</f>
        <v>………………..</v>
      </c>
      <c r="B417" s="37">
        <f>'0'!$A$2</f>
        <v>46112</v>
      </c>
      <c r="C417" s="37" t="s">
        <v>1197</v>
      </c>
      <c r="D417" s="195"/>
      <c r="E417" s="23"/>
      <c r="F417" s="14"/>
      <c r="G417" s="22"/>
      <c r="H417" s="656"/>
      <c r="I417" s="656"/>
      <c r="J417" s="656"/>
      <c r="K417" s="25"/>
      <c r="L417" s="25"/>
      <c r="M417" s="25"/>
      <c r="N417" s="25"/>
      <c r="O417" s="25"/>
      <c r="P417" s="25"/>
      <c r="Q417" s="25"/>
      <c r="R417" s="25"/>
      <c r="S417" s="25"/>
      <c r="T417" s="671"/>
      <c r="U417" s="730" t="str">
        <f t="shared" si="9"/>
        <v/>
      </c>
    </row>
    <row r="418" spans="1:21" x14ac:dyDescent="0.25">
      <c r="A418" s="36" t="str">
        <f>'0'!$A$4</f>
        <v>………………..</v>
      </c>
      <c r="B418" s="37">
        <f>'0'!$A$2</f>
        <v>46112</v>
      </c>
      <c r="C418" s="37" t="s">
        <v>1197</v>
      </c>
      <c r="D418" s="195"/>
      <c r="E418" s="23"/>
      <c r="F418" s="14"/>
      <c r="G418" s="22"/>
      <c r="H418" s="656"/>
      <c r="I418" s="656"/>
      <c r="J418" s="656"/>
      <c r="K418" s="25"/>
      <c r="L418" s="25"/>
      <c r="M418" s="25"/>
      <c r="N418" s="25"/>
      <c r="O418" s="25"/>
      <c r="P418" s="25"/>
      <c r="Q418" s="25"/>
      <c r="R418" s="25"/>
      <c r="S418" s="25"/>
      <c r="T418" s="671"/>
      <c r="U418" s="730" t="str">
        <f t="shared" si="9"/>
        <v/>
      </c>
    </row>
    <row r="419" spans="1:21" x14ac:dyDescent="0.25">
      <c r="A419" s="36" t="str">
        <f>'0'!$A$4</f>
        <v>………………..</v>
      </c>
      <c r="B419" s="37">
        <f>'0'!$A$2</f>
        <v>46112</v>
      </c>
      <c r="C419" s="37" t="s">
        <v>1197</v>
      </c>
      <c r="D419" s="195"/>
      <c r="E419" s="23"/>
      <c r="F419" s="14"/>
      <c r="G419" s="22"/>
      <c r="H419" s="656"/>
      <c r="I419" s="656"/>
      <c r="J419" s="656"/>
      <c r="K419" s="25"/>
      <c r="L419" s="25"/>
      <c r="M419" s="25"/>
      <c r="N419" s="25"/>
      <c r="O419" s="25"/>
      <c r="P419" s="25"/>
      <c r="Q419" s="25"/>
      <c r="R419" s="25"/>
      <c r="S419" s="25"/>
      <c r="T419" s="671"/>
      <c r="U419" s="730" t="str">
        <f t="shared" si="9"/>
        <v/>
      </c>
    </row>
    <row r="420" spans="1:21" x14ac:dyDescent="0.25">
      <c r="A420" s="36" t="str">
        <f>'0'!$A$4</f>
        <v>………………..</v>
      </c>
      <c r="B420" s="37">
        <f>'0'!$A$2</f>
        <v>46112</v>
      </c>
      <c r="C420" s="37" t="s">
        <v>1197</v>
      </c>
      <c r="D420" s="195"/>
      <c r="E420" s="23"/>
      <c r="F420" s="14"/>
      <c r="G420" s="22"/>
      <c r="H420" s="656"/>
      <c r="I420" s="656"/>
      <c r="J420" s="656"/>
      <c r="K420" s="25"/>
      <c r="L420" s="25"/>
      <c r="M420" s="25"/>
      <c r="N420" s="25"/>
      <c r="O420" s="25"/>
      <c r="P420" s="25"/>
      <c r="Q420" s="25"/>
      <c r="R420" s="25"/>
      <c r="S420" s="25"/>
      <c r="T420" s="671"/>
      <c r="U420" s="730" t="str">
        <f t="shared" si="9"/>
        <v/>
      </c>
    </row>
    <row r="421" spans="1:21" x14ac:dyDescent="0.25">
      <c r="A421" s="36" t="str">
        <f>'0'!$A$4</f>
        <v>………………..</v>
      </c>
      <c r="B421" s="37">
        <f>'0'!$A$2</f>
        <v>46112</v>
      </c>
      <c r="C421" s="37" t="s">
        <v>1197</v>
      </c>
      <c r="D421" s="195"/>
      <c r="E421" s="23"/>
      <c r="F421" s="14"/>
      <c r="G421" s="22"/>
      <c r="H421" s="656"/>
      <c r="I421" s="656"/>
      <c r="J421" s="656"/>
      <c r="K421" s="25"/>
      <c r="L421" s="25"/>
      <c r="M421" s="25"/>
      <c r="N421" s="25"/>
      <c r="O421" s="25"/>
      <c r="P421" s="25"/>
      <c r="Q421" s="25"/>
      <c r="R421" s="25"/>
      <c r="S421" s="25"/>
      <c r="T421" s="671"/>
      <c r="U421" s="730" t="str">
        <f t="shared" si="9"/>
        <v/>
      </c>
    </row>
    <row r="422" spans="1:21" x14ac:dyDescent="0.25">
      <c r="A422" s="36" t="str">
        <f>'0'!$A$4</f>
        <v>………………..</v>
      </c>
      <c r="B422" s="37">
        <f>'0'!$A$2</f>
        <v>46112</v>
      </c>
      <c r="C422" s="37" t="s">
        <v>1197</v>
      </c>
      <c r="D422" s="195"/>
      <c r="E422" s="23"/>
      <c r="F422" s="14"/>
      <c r="G422" s="22"/>
      <c r="H422" s="656"/>
      <c r="I422" s="656"/>
      <c r="J422" s="656"/>
      <c r="K422" s="25"/>
      <c r="L422" s="25"/>
      <c r="M422" s="25"/>
      <c r="N422" s="25"/>
      <c r="O422" s="25"/>
      <c r="P422" s="25"/>
      <c r="Q422" s="25"/>
      <c r="R422" s="25"/>
      <c r="S422" s="25"/>
      <c r="T422" s="671"/>
      <c r="U422" s="730" t="str">
        <f t="shared" si="9"/>
        <v/>
      </c>
    </row>
    <row r="423" spans="1:21" x14ac:dyDescent="0.25">
      <c r="A423" s="36" t="str">
        <f>'0'!$A$4</f>
        <v>………………..</v>
      </c>
      <c r="B423" s="37">
        <f>'0'!$A$2</f>
        <v>46112</v>
      </c>
      <c r="C423" s="37" t="s">
        <v>1197</v>
      </c>
      <c r="D423" s="195"/>
      <c r="E423" s="23"/>
      <c r="F423" s="14"/>
      <c r="G423" s="22"/>
      <c r="H423" s="656"/>
      <c r="I423" s="656"/>
      <c r="J423" s="656"/>
      <c r="K423" s="25"/>
      <c r="L423" s="25"/>
      <c r="M423" s="25"/>
      <c r="N423" s="25"/>
      <c r="O423" s="25"/>
      <c r="P423" s="25"/>
      <c r="Q423" s="25"/>
      <c r="R423" s="25"/>
      <c r="S423" s="25"/>
      <c r="T423" s="671"/>
      <c r="U423" s="730" t="str">
        <f t="shared" si="9"/>
        <v/>
      </c>
    </row>
    <row r="424" spans="1:21" x14ac:dyDescent="0.25">
      <c r="A424" s="36" t="str">
        <f>'0'!$A$4</f>
        <v>………………..</v>
      </c>
      <c r="B424" s="37">
        <f>'0'!$A$2</f>
        <v>46112</v>
      </c>
      <c r="C424" s="37" t="s">
        <v>1197</v>
      </c>
      <c r="D424" s="195"/>
      <c r="E424" s="23"/>
      <c r="F424" s="14"/>
      <c r="G424" s="22"/>
      <c r="H424" s="656"/>
      <c r="I424" s="656"/>
      <c r="J424" s="656"/>
      <c r="K424" s="25"/>
      <c r="L424" s="25"/>
      <c r="M424" s="25"/>
      <c r="N424" s="25"/>
      <c r="O424" s="25"/>
      <c r="P424" s="25"/>
      <c r="Q424" s="25"/>
      <c r="R424" s="25"/>
      <c r="S424" s="25"/>
      <c r="T424" s="671"/>
      <c r="U424" s="730" t="str">
        <f t="shared" si="9"/>
        <v/>
      </c>
    </row>
    <row r="425" spans="1:21" x14ac:dyDescent="0.25">
      <c r="A425" s="36" t="str">
        <f>'0'!$A$4</f>
        <v>………………..</v>
      </c>
      <c r="B425" s="37">
        <f>'0'!$A$2</f>
        <v>46112</v>
      </c>
      <c r="C425" s="37" t="s">
        <v>1197</v>
      </c>
      <c r="D425" s="195"/>
      <c r="E425" s="23"/>
      <c r="F425" s="14"/>
      <c r="G425" s="22"/>
      <c r="H425" s="656"/>
      <c r="I425" s="656"/>
      <c r="J425" s="656"/>
      <c r="K425" s="25"/>
      <c r="L425" s="25"/>
      <c r="M425" s="25"/>
      <c r="N425" s="25"/>
      <c r="O425" s="25"/>
      <c r="P425" s="25"/>
      <c r="Q425" s="25"/>
      <c r="R425" s="25"/>
      <c r="S425" s="25"/>
      <c r="T425" s="671"/>
      <c r="U425" s="730" t="str">
        <f t="shared" si="9"/>
        <v/>
      </c>
    </row>
    <row r="426" spans="1:21" x14ac:dyDescent="0.25">
      <c r="A426" s="36" t="str">
        <f>'0'!$A$4</f>
        <v>………………..</v>
      </c>
      <c r="B426" s="37">
        <f>'0'!$A$2</f>
        <v>46112</v>
      </c>
      <c r="C426" s="37" t="s">
        <v>1197</v>
      </c>
      <c r="D426" s="195"/>
      <c r="E426" s="23"/>
      <c r="F426" s="14"/>
      <c r="G426" s="22"/>
      <c r="H426" s="656"/>
      <c r="I426" s="656"/>
      <c r="J426" s="656"/>
      <c r="K426" s="25"/>
      <c r="L426" s="25"/>
      <c r="M426" s="25"/>
      <c r="N426" s="25"/>
      <c r="O426" s="25"/>
      <c r="P426" s="25"/>
      <c r="Q426" s="25"/>
      <c r="R426" s="25"/>
      <c r="S426" s="25"/>
      <c r="T426" s="671"/>
      <c r="U426" s="730" t="str">
        <f t="shared" si="9"/>
        <v/>
      </c>
    </row>
    <row r="427" spans="1:21" x14ac:dyDescent="0.25">
      <c r="A427" s="36" t="str">
        <f>'0'!$A$4</f>
        <v>………………..</v>
      </c>
      <c r="B427" s="37">
        <f>'0'!$A$2</f>
        <v>46112</v>
      </c>
      <c r="C427" s="37" t="s">
        <v>1197</v>
      </c>
      <c r="D427" s="195"/>
      <c r="E427" s="23"/>
      <c r="F427" s="14"/>
      <c r="G427" s="22"/>
      <c r="H427" s="656"/>
      <c r="I427" s="656"/>
      <c r="J427" s="656"/>
      <c r="K427" s="25"/>
      <c r="L427" s="25"/>
      <c r="M427" s="25"/>
      <c r="N427" s="25"/>
      <c r="O427" s="25"/>
      <c r="P427" s="25"/>
      <c r="Q427" s="25"/>
      <c r="R427" s="25"/>
      <c r="S427" s="25"/>
      <c r="T427" s="671"/>
      <c r="U427" s="730" t="str">
        <f t="shared" si="9"/>
        <v/>
      </c>
    </row>
    <row r="428" spans="1:21" x14ac:dyDescent="0.25">
      <c r="A428" s="36" t="str">
        <f>'0'!$A$4</f>
        <v>………………..</v>
      </c>
      <c r="B428" s="37">
        <f>'0'!$A$2</f>
        <v>46112</v>
      </c>
      <c r="C428" s="37" t="s">
        <v>1197</v>
      </c>
      <c r="D428" s="195"/>
      <c r="E428" s="23"/>
      <c r="F428" s="14"/>
      <c r="G428" s="22"/>
      <c r="H428" s="656"/>
      <c r="I428" s="656"/>
      <c r="J428" s="656"/>
      <c r="K428" s="25"/>
      <c r="L428" s="25"/>
      <c r="M428" s="25"/>
      <c r="N428" s="25"/>
      <c r="O428" s="25"/>
      <c r="P428" s="25"/>
      <c r="Q428" s="25"/>
      <c r="R428" s="25"/>
      <c r="S428" s="25"/>
      <c r="T428" s="671"/>
      <c r="U428" s="730" t="str">
        <f t="shared" si="9"/>
        <v/>
      </c>
    </row>
    <row r="429" spans="1:21" x14ac:dyDescent="0.25">
      <c r="A429" s="36" t="str">
        <f>'0'!$A$4</f>
        <v>………………..</v>
      </c>
      <c r="B429" s="37">
        <f>'0'!$A$2</f>
        <v>46112</v>
      </c>
      <c r="C429" s="37" t="s">
        <v>1197</v>
      </c>
      <c r="D429" s="195"/>
      <c r="E429" s="23"/>
      <c r="F429" s="14"/>
      <c r="G429" s="22"/>
      <c r="H429" s="656"/>
      <c r="I429" s="656"/>
      <c r="J429" s="656"/>
      <c r="K429" s="25"/>
      <c r="L429" s="25"/>
      <c r="M429" s="25"/>
      <c r="N429" s="25"/>
      <c r="O429" s="25"/>
      <c r="P429" s="25"/>
      <c r="Q429" s="25"/>
      <c r="R429" s="25"/>
      <c r="S429" s="25"/>
      <c r="T429" s="671"/>
      <c r="U429" s="730" t="str">
        <f t="shared" si="9"/>
        <v/>
      </c>
    </row>
    <row r="430" spans="1:21" x14ac:dyDescent="0.25">
      <c r="A430" s="36" t="str">
        <f>'0'!$A$4</f>
        <v>………………..</v>
      </c>
      <c r="B430" s="37">
        <f>'0'!$A$2</f>
        <v>46112</v>
      </c>
      <c r="C430" s="37" t="s">
        <v>1197</v>
      </c>
      <c r="D430" s="195"/>
      <c r="E430" s="23"/>
      <c r="F430" s="14"/>
      <c r="G430" s="22"/>
      <c r="H430" s="656"/>
      <c r="I430" s="656"/>
      <c r="J430" s="656"/>
      <c r="K430" s="25"/>
      <c r="L430" s="25"/>
      <c r="M430" s="25"/>
      <c r="N430" s="25"/>
      <c r="O430" s="25"/>
      <c r="P430" s="25"/>
      <c r="Q430" s="25"/>
      <c r="R430" s="25"/>
      <c r="S430" s="25"/>
      <c r="T430" s="671"/>
      <c r="U430" s="730" t="str">
        <f t="shared" si="9"/>
        <v/>
      </c>
    </row>
    <row r="431" spans="1:21" x14ac:dyDescent="0.25">
      <c r="A431" s="36" t="str">
        <f>'0'!$A$4</f>
        <v>………………..</v>
      </c>
      <c r="B431" s="37">
        <f>'0'!$A$2</f>
        <v>46112</v>
      </c>
      <c r="C431" s="37" t="s">
        <v>1197</v>
      </c>
      <c r="D431" s="195"/>
      <c r="E431" s="23"/>
      <c r="F431" s="14"/>
      <c r="G431" s="22"/>
      <c r="H431" s="656"/>
      <c r="I431" s="656"/>
      <c r="J431" s="656"/>
      <c r="K431" s="25"/>
      <c r="L431" s="25"/>
      <c r="M431" s="25"/>
      <c r="N431" s="25"/>
      <c r="O431" s="25"/>
      <c r="P431" s="25"/>
      <c r="Q431" s="25"/>
      <c r="R431" s="25"/>
      <c r="S431" s="25"/>
      <c r="T431" s="671"/>
      <c r="U431" s="730" t="str">
        <f t="shared" si="9"/>
        <v/>
      </c>
    </row>
    <row r="432" spans="1:21" x14ac:dyDescent="0.25">
      <c r="A432" s="36" t="str">
        <f>'0'!$A$4</f>
        <v>………………..</v>
      </c>
      <c r="B432" s="37">
        <f>'0'!$A$2</f>
        <v>46112</v>
      </c>
      <c r="C432" s="37" t="s">
        <v>1197</v>
      </c>
      <c r="D432" s="195"/>
      <c r="E432" s="23"/>
      <c r="F432" s="14"/>
      <c r="G432" s="22"/>
      <c r="H432" s="656"/>
      <c r="I432" s="656"/>
      <c r="J432" s="656"/>
      <c r="K432" s="25"/>
      <c r="L432" s="25"/>
      <c r="M432" s="25"/>
      <c r="N432" s="25"/>
      <c r="O432" s="25"/>
      <c r="P432" s="25"/>
      <c r="Q432" s="25"/>
      <c r="R432" s="25"/>
      <c r="S432" s="25"/>
      <c r="T432" s="671"/>
      <c r="U432" s="730" t="str">
        <f t="shared" si="9"/>
        <v/>
      </c>
    </row>
    <row r="433" spans="1:21" x14ac:dyDescent="0.25">
      <c r="A433" s="36" t="str">
        <f>'0'!$A$4</f>
        <v>………………..</v>
      </c>
      <c r="B433" s="37">
        <f>'0'!$A$2</f>
        <v>46112</v>
      </c>
      <c r="C433" s="37" t="s">
        <v>1197</v>
      </c>
      <c r="D433" s="195"/>
      <c r="E433" s="23"/>
      <c r="F433" s="14"/>
      <c r="G433" s="22"/>
      <c r="H433" s="656"/>
      <c r="I433" s="656"/>
      <c r="J433" s="656"/>
      <c r="K433" s="25"/>
      <c r="L433" s="25"/>
      <c r="M433" s="25"/>
      <c r="N433" s="25"/>
      <c r="O433" s="25"/>
      <c r="P433" s="25"/>
      <c r="Q433" s="25"/>
      <c r="R433" s="25"/>
      <c r="S433" s="25"/>
      <c r="T433" s="671"/>
      <c r="U433" s="730" t="str">
        <f t="shared" si="9"/>
        <v/>
      </c>
    </row>
    <row r="434" spans="1:21" x14ac:dyDescent="0.25">
      <c r="A434" s="36" t="str">
        <f>'0'!$A$4</f>
        <v>………………..</v>
      </c>
      <c r="B434" s="37">
        <f>'0'!$A$2</f>
        <v>46112</v>
      </c>
      <c r="C434" s="37" t="s">
        <v>1197</v>
      </c>
      <c r="D434" s="195"/>
      <c r="E434" s="23"/>
      <c r="F434" s="14"/>
      <c r="G434" s="22"/>
      <c r="H434" s="656"/>
      <c r="I434" s="656"/>
      <c r="J434" s="656"/>
      <c r="K434" s="25"/>
      <c r="L434" s="25"/>
      <c r="M434" s="25"/>
      <c r="N434" s="25"/>
      <c r="O434" s="25"/>
      <c r="P434" s="25"/>
      <c r="Q434" s="25"/>
      <c r="R434" s="25"/>
      <c r="S434" s="25"/>
      <c r="T434" s="671"/>
      <c r="U434" s="730" t="str">
        <f t="shared" si="9"/>
        <v/>
      </c>
    </row>
    <row r="435" spans="1:21" x14ac:dyDescent="0.25">
      <c r="A435" s="36" t="str">
        <f>'0'!$A$4</f>
        <v>………………..</v>
      </c>
      <c r="B435" s="37">
        <f>'0'!$A$2</f>
        <v>46112</v>
      </c>
      <c r="C435" s="37" t="s">
        <v>1197</v>
      </c>
      <c r="D435" s="195"/>
      <c r="E435" s="23"/>
      <c r="F435" s="14"/>
      <c r="G435" s="22"/>
      <c r="H435" s="656"/>
      <c r="I435" s="656"/>
      <c r="J435" s="656"/>
      <c r="K435" s="25"/>
      <c r="L435" s="25"/>
      <c r="M435" s="25"/>
      <c r="N435" s="25"/>
      <c r="O435" s="25"/>
      <c r="P435" s="25"/>
      <c r="Q435" s="25"/>
      <c r="R435" s="25"/>
      <c r="S435" s="25"/>
      <c r="T435" s="671"/>
      <c r="U435" s="730" t="str">
        <f t="shared" si="9"/>
        <v/>
      </c>
    </row>
    <row r="436" spans="1:21" x14ac:dyDescent="0.25">
      <c r="A436" s="36" t="str">
        <f>'0'!$A$4</f>
        <v>………………..</v>
      </c>
      <c r="B436" s="37">
        <f>'0'!$A$2</f>
        <v>46112</v>
      </c>
      <c r="C436" s="37" t="s">
        <v>1197</v>
      </c>
      <c r="D436" s="195"/>
      <c r="E436" s="23"/>
      <c r="F436" s="14"/>
      <c r="G436" s="22"/>
      <c r="H436" s="656"/>
      <c r="I436" s="656"/>
      <c r="J436" s="656"/>
      <c r="K436" s="25"/>
      <c r="L436" s="25"/>
      <c r="M436" s="25"/>
      <c r="N436" s="25"/>
      <c r="O436" s="25"/>
      <c r="P436" s="25"/>
      <c r="Q436" s="25"/>
      <c r="R436" s="25"/>
      <c r="S436" s="25"/>
      <c r="T436" s="671"/>
      <c r="U436" s="730" t="str">
        <f t="shared" si="9"/>
        <v/>
      </c>
    </row>
    <row r="437" spans="1:21" x14ac:dyDescent="0.25">
      <c r="A437" s="36" t="str">
        <f>'0'!$A$4</f>
        <v>………………..</v>
      </c>
      <c r="B437" s="37">
        <f>'0'!$A$2</f>
        <v>46112</v>
      </c>
      <c r="C437" s="37" t="s">
        <v>1197</v>
      </c>
      <c r="D437" s="195"/>
      <c r="E437" s="23"/>
      <c r="F437" s="14"/>
      <c r="G437" s="22"/>
      <c r="H437" s="656"/>
      <c r="I437" s="656"/>
      <c r="J437" s="656"/>
      <c r="K437" s="25"/>
      <c r="L437" s="25"/>
      <c r="M437" s="25"/>
      <c r="N437" s="25"/>
      <c r="O437" s="25"/>
      <c r="P437" s="25"/>
      <c r="Q437" s="25"/>
      <c r="R437" s="25"/>
      <c r="S437" s="25"/>
      <c r="T437" s="671"/>
      <c r="U437" s="730" t="str">
        <f t="shared" si="9"/>
        <v/>
      </c>
    </row>
    <row r="438" spans="1:21" x14ac:dyDescent="0.25">
      <c r="A438" s="36" t="str">
        <f>'0'!$A$4</f>
        <v>………………..</v>
      </c>
      <c r="B438" s="37">
        <f>'0'!$A$2</f>
        <v>46112</v>
      </c>
      <c r="C438" s="37" t="s">
        <v>1197</v>
      </c>
      <c r="D438" s="195"/>
      <c r="E438" s="23"/>
      <c r="F438" s="14"/>
      <c r="G438" s="22"/>
      <c r="H438" s="656"/>
      <c r="I438" s="656"/>
      <c r="J438" s="656"/>
      <c r="K438" s="25"/>
      <c r="L438" s="25"/>
      <c r="M438" s="25"/>
      <c r="N438" s="25"/>
      <c r="O438" s="25"/>
      <c r="P438" s="25"/>
      <c r="Q438" s="25"/>
      <c r="R438" s="25"/>
      <c r="S438" s="25"/>
      <c r="T438" s="671"/>
      <c r="U438" s="730" t="str">
        <f t="shared" si="9"/>
        <v/>
      </c>
    </row>
    <row r="439" spans="1:21" x14ac:dyDescent="0.25">
      <c r="A439" s="36" t="str">
        <f>'0'!$A$4</f>
        <v>………………..</v>
      </c>
      <c r="B439" s="37">
        <f>'0'!$A$2</f>
        <v>46112</v>
      </c>
      <c r="C439" s="37" t="s">
        <v>1197</v>
      </c>
      <c r="D439" s="195"/>
      <c r="E439" s="23"/>
      <c r="F439" s="14"/>
      <c r="G439" s="22"/>
      <c r="H439" s="656"/>
      <c r="I439" s="656"/>
      <c r="J439" s="656"/>
      <c r="K439" s="25"/>
      <c r="L439" s="25"/>
      <c r="M439" s="25"/>
      <c r="N439" s="25"/>
      <c r="O439" s="25"/>
      <c r="P439" s="25"/>
      <c r="Q439" s="25"/>
      <c r="R439" s="25"/>
      <c r="S439" s="25"/>
      <c r="T439" s="671"/>
      <c r="U439" s="730" t="str">
        <f t="shared" si="9"/>
        <v/>
      </c>
    </row>
    <row r="440" spans="1:21" x14ac:dyDescent="0.25">
      <c r="A440" s="36" t="str">
        <f>'0'!$A$4</f>
        <v>………………..</v>
      </c>
      <c r="B440" s="37">
        <f>'0'!$A$2</f>
        <v>46112</v>
      </c>
      <c r="C440" s="37" t="s">
        <v>1197</v>
      </c>
      <c r="D440" s="195"/>
      <c r="E440" s="23"/>
      <c r="F440" s="14"/>
      <c r="G440" s="22"/>
      <c r="H440" s="656"/>
      <c r="I440" s="656"/>
      <c r="J440" s="656"/>
      <c r="K440" s="25"/>
      <c r="L440" s="25"/>
      <c r="M440" s="25"/>
      <c r="N440" s="25"/>
      <c r="O440" s="25"/>
      <c r="P440" s="25"/>
      <c r="Q440" s="25"/>
      <c r="R440" s="25"/>
      <c r="S440" s="25"/>
      <c r="T440" s="671"/>
      <c r="U440" s="730" t="str">
        <f t="shared" si="9"/>
        <v/>
      </c>
    </row>
    <row r="441" spans="1:21" x14ac:dyDescent="0.25">
      <c r="A441" s="36" t="str">
        <f>'0'!$A$4</f>
        <v>………………..</v>
      </c>
      <c r="B441" s="37">
        <f>'0'!$A$2</f>
        <v>46112</v>
      </c>
      <c r="C441" s="37" t="s">
        <v>1197</v>
      </c>
      <c r="D441" s="195"/>
      <c r="E441" s="23"/>
      <c r="F441" s="14"/>
      <c r="G441" s="22"/>
      <c r="H441" s="656"/>
      <c r="I441" s="656"/>
      <c r="J441" s="656"/>
      <c r="K441" s="25"/>
      <c r="L441" s="25"/>
      <c r="M441" s="25"/>
      <c r="N441" s="25"/>
      <c r="O441" s="25"/>
      <c r="P441" s="25"/>
      <c r="Q441" s="25"/>
      <c r="R441" s="25"/>
      <c r="S441" s="25"/>
      <c r="T441" s="671"/>
      <c r="U441" s="730" t="str">
        <f t="shared" si="9"/>
        <v/>
      </c>
    </row>
    <row r="442" spans="1:21" x14ac:dyDescent="0.25">
      <c r="A442" s="36" t="str">
        <f>'0'!$A$4</f>
        <v>………………..</v>
      </c>
      <c r="B442" s="37">
        <f>'0'!$A$2</f>
        <v>46112</v>
      </c>
      <c r="C442" s="37" t="s">
        <v>1197</v>
      </c>
      <c r="D442" s="195"/>
      <c r="E442" s="23"/>
      <c r="F442" s="14"/>
      <c r="G442" s="22"/>
      <c r="H442" s="656"/>
      <c r="I442" s="656"/>
      <c r="J442" s="656"/>
      <c r="K442" s="25"/>
      <c r="L442" s="25"/>
      <c r="M442" s="25"/>
      <c r="N442" s="25"/>
      <c r="O442" s="25"/>
      <c r="P442" s="25"/>
      <c r="Q442" s="25"/>
      <c r="R442" s="25"/>
      <c r="S442" s="25"/>
      <c r="T442" s="671"/>
      <c r="U442" s="730" t="str">
        <f t="shared" si="9"/>
        <v/>
      </c>
    </row>
    <row r="443" spans="1:21" x14ac:dyDescent="0.25">
      <c r="A443" s="36" t="str">
        <f>'0'!$A$4</f>
        <v>………………..</v>
      </c>
      <c r="B443" s="37">
        <f>'0'!$A$2</f>
        <v>46112</v>
      </c>
      <c r="C443" s="37" t="s">
        <v>1197</v>
      </c>
      <c r="D443" s="195"/>
      <c r="E443" s="23"/>
      <c r="F443" s="14"/>
      <c r="G443" s="22"/>
      <c r="H443" s="656"/>
      <c r="I443" s="656"/>
      <c r="J443" s="656"/>
      <c r="K443" s="25"/>
      <c r="L443" s="25"/>
      <c r="M443" s="25"/>
      <c r="N443" s="25"/>
      <c r="O443" s="25"/>
      <c r="P443" s="25"/>
      <c r="Q443" s="25"/>
      <c r="R443" s="25"/>
      <c r="S443" s="25"/>
      <c r="T443" s="671"/>
      <c r="U443" s="730" t="str">
        <f t="shared" si="9"/>
        <v/>
      </c>
    </row>
    <row r="444" spans="1:21" x14ac:dyDescent="0.25">
      <c r="A444" s="36" t="str">
        <f>'0'!$A$4</f>
        <v>………………..</v>
      </c>
      <c r="B444" s="37">
        <f>'0'!$A$2</f>
        <v>46112</v>
      </c>
      <c r="C444" s="37" t="s">
        <v>1197</v>
      </c>
      <c r="D444" s="195"/>
      <c r="E444" s="23"/>
      <c r="F444" s="14"/>
      <c r="G444" s="22"/>
      <c r="H444" s="656"/>
      <c r="I444" s="656"/>
      <c r="J444" s="656"/>
      <c r="K444" s="25"/>
      <c r="L444" s="25"/>
      <c r="M444" s="25"/>
      <c r="N444" s="25"/>
      <c r="O444" s="25"/>
      <c r="P444" s="25"/>
      <c r="Q444" s="25"/>
      <c r="R444" s="25"/>
      <c r="S444" s="25"/>
      <c r="T444" s="671"/>
      <c r="U444" s="730" t="str">
        <f t="shared" si="9"/>
        <v/>
      </c>
    </row>
    <row r="445" spans="1:21" x14ac:dyDescent="0.25">
      <c r="A445" s="36" t="str">
        <f>'0'!$A$4</f>
        <v>………………..</v>
      </c>
      <c r="B445" s="37">
        <f>'0'!$A$2</f>
        <v>46112</v>
      </c>
      <c r="C445" s="37" t="s">
        <v>1197</v>
      </c>
      <c r="D445" s="195"/>
      <c r="E445" s="23"/>
      <c r="F445" s="14"/>
      <c r="G445" s="22"/>
      <c r="H445" s="656"/>
      <c r="I445" s="656"/>
      <c r="J445" s="656"/>
      <c r="K445" s="25"/>
      <c r="L445" s="25"/>
      <c r="M445" s="25"/>
      <c r="N445" s="25"/>
      <c r="O445" s="25"/>
      <c r="P445" s="25"/>
      <c r="Q445" s="25"/>
      <c r="R445" s="25"/>
      <c r="S445" s="25"/>
      <c r="T445" s="671"/>
      <c r="U445" s="730" t="str">
        <f t="shared" si="9"/>
        <v/>
      </c>
    </row>
    <row r="446" spans="1:21" x14ac:dyDescent="0.25">
      <c r="A446" s="36" t="str">
        <f>'0'!$A$4</f>
        <v>………………..</v>
      </c>
      <c r="B446" s="37">
        <f>'0'!$A$2</f>
        <v>46112</v>
      </c>
      <c r="C446" s="37" t="s">
        <v>1197</v>
      </c>
      <c r="D446" s="195"/>
      <c r="E446" s="23"/>
      <c r="F446" s="14"/>
      <c r="G446" s="22"/>
      <c r="H446" s="656"/>
      <c r="I446" s="656"/>
      <c r="J446" s="656"/>
      <c r="K446" s="25"/>
      <c r="L446" s="25"/>
      <c r="M446" s="25"/>
      <c r="N446" s="25"/>
      <c r="O446" s="25"/>
      <c r="P446" s="25"/>
      <c r="Q446" s="25"/>
      <c r="R446" s="25"/>
      <c r="S446" s="25"/>
      <c r="T446" s="671"/>
      <c r="U446" s="730" t="str">
        <f t="shared" si="9"/>
        <v/>
      </c>
    </row>
    <row r="447" spans="1:21" x14ac:dyDescent="0.25">
      <c r="A447" s="36" t="str">
        <f>'0'!$A$4</f>
        <v>………………..</v>
      </c>
      <c r="B447" s="37">
        <f>'0'!$A$2</f>
        <v>46112</v>
      </c>
      <c r="C447" s="37" t="s">
        <v>1197</v>
      </c>
      <c r="D447" s="195"/>
      <c r="E447" s="23"/>
      <c r="F447" s="14"/>
      <c r="G447" s="22"/>
      <c r="H447" s="656"/>
      <c r="I447" s="656"/>
      <c r="J447" s="656"/>
      <c r="K447" s="25"/>
      <c r="L447" s="25"/>
      <c r="M447" s="25"/>
      <c r="N447" s="25"/>
      <c r="O447" s="25"/>
      <c r="P447" s="25"/>
      <c r="Q447" s="25"/>
      <c r="R447" s="25"/>
      <c r="S447" s="25"/>
      <c r="T447" s="671"/>
      <c r="U447" s="730" t="str">
        <f t="shared" si="9"/>
        <v/>
      </c>
    </row>
    <row r="448" spans="1:21" x14ac:dyDescent="0.25">
      <c r="A448" s="36" t="str">
        <f>'0'!$A$4</f>
        <v>………………..</v>
      </c>
      <c r="B448" s="37">
        <f>'0'!$A$2</f>
        <v>46112</v>
      </c>
      <c r="C448" s="37" t="s">
        <v>1197</v>
      </c>
      <c r="D448" s="195"/>
      <c r="E448" s="23"/>
      <c r="F448" s="14"/>
      <c r="G448" s="22"/>
      <c r="H448" s="656"/>
      <c r="I448" s="656"/>
      <c r="J448" s="656"/>
      <c r="K448" s="25"/>
      <c r="L448" s="25"/>
      <c r="M448" s="25"/>
      <c r="N448" s="25"/>
      <c r="O448" s="25"/>
      <c r="P448" s="25"/>
      <c r="Q448" s="25"/>
      <c r="R448" s="25"/>
      <c r="S448" s="25"/>
      <c r="T448" s="671"/>
      <c r="U448" s="730" t="str">
        <f t="shared" si="9"/>
        <v/>
      </c>
    </row>
    <row r="449" spans="1:21" x14ac:dyDescent="0.25">
      <c r="A449" s="36" t="str">
        <f>'0'!$A$4</f>
        <v>………………..</v>
      </c>
      <c r="B449" s="37">
        <f>'0'!$A$2</f>
        <v>46112</v>
      </c>
      <c r="C449" s="37" t="s">
        <v>1197</v>
      </c>
      <c r="D449" s="195"/>
      <c r="E449" s="23"/>
      <c r="F449" s="14"/>
      <c r="G449" s="22"/>
      <c r="H449" s="656"/>
      <c r="I449" s="656"/>
      <c r="J449" s="656"/>
      <c r="K449" s="25"/>
      <c r="L449" s="25"/>
      <c r="M449" s="25"/>
      <c r="N449" s="25"/>
      <c r="O449" s="25"/>
      <c r="P449" s="25"/>
      <c r="Q449" s="25"/>
      <c r="R449" s="25"/>
      <c r="S449" s="25"/>
      <c r="T449" s="671"/>
      <c r="U449" s="730" t="str">
        <f t="shared" si="9"/>
        <v/>
      </c>
    </row>
    <row r="450" spans="1:21" x14ac:dyDescent="0.25">
      <c r="A450" s="36" t="str">
        <f>'0'!$A$4</f>
        <v>………………..</v>
      </c>
      <c r="B450" s="37">
        <f>'0'!$A$2</f>
        <v>46112</v>
      </c>
      <c r="C450" s="37" t="s">
        <v>1197</v>
      </c>
      <c r="D450" s="195"/>
      <c r="E450" s="23"/>
      <c r="F450" s="14"/>
      <c r="G450" s="22"/>
      <c r="H450" s="656"/>
      <c r="I450" s="656"/>
      <c r="J450" s="656"/>
      <c r="K450" s="25"/>
      <c r="L450" s="25"/>
      <c r="M450" s="25"/>
      <c r="N450" s="25"/>
      <c r="O450" s="25"/>
      <c r="P450" s="25"/>
      <c r="Q450" s="25"/>
      <c r="R450" s="25"/>
      <c r="S450" s="25"/>
      <c r="T450" s="671"/>
      <c r="U450" s="730" t="str">
        <f t="shared" si="9"/>
        <v/>
      </c>
    </row>
    <row r="451" spans="1:21" x14ac:dyDescent="0.25">
      <c r="A451" s="36" t="str">
        <f>'0'!$A$4</f>
        <v>………………..</v>
      </c>
      <c r="B451" s="37">
        <f>'0'!$A$2</f>
        <v>46112</v>
      </c>
      <c r="C451" s="37" t="s">
        <v>1197</v>
      </c>
      <c r="D451" s="195"/>
      <c r="E451" s="23"/>
      <c r="F451" s="14"/>
      <c r="G451" s="22"/>
      <c r="H451" s="656"/>
      <c r="I451" s="656"/>
      <c r="J451" s="656"/>
      <c r="K451" s="25"/>
      <c r="L451" s="25"/>
      <c r="M451" s="25"/>
      <c r="N451" s="25"/>
      <c r="O451" s="25"/>
      <c r="P451" s="25"/>
      <c r="Q451" s="25"/>
      <c r="R451" s="25"/>
      <c r="S451" s="25"/>
      <c r="T451" s="671"/>
      <c r="U451" s="730" t="str">
        <f t="shared" si="9"/>
        <v/>
      </c>
    </row>
    <row r="452" spans="1:21" x14ac:dyDescent="0.25">
      <c r="A452" s="36" t="str">
        <f>'0'!$A$4</f>
        <v>………………..</v>
      </c>
      <c r="B452" s="37">
        <f>'0'!$A$2</f>
        <v>46112</v>
      </c>
      <c r="C452" s="37" t="s">
        <v>1197</v>
      </c>
      <c r="D452" s="195"/>
      <c r="E452" s="23"/>
      <c r="F452" s="14"/>
      <c r="G452" s="22"/>
      <c r="H452" s="656"/>
      <c r="I452" s="656"/>
      <c r="J452" s="656"/>
      <c r="K452" s="25"/>
      <c r="L452" s="25"/>
      <c r="M452" s="25"/>
      <c r="N452" s="25"/>
      <c r="O452" s="25"/>
      <c r="P452" s="25"/>
      <c r="Q452" s="25"/>
      <c r="R452" s="25"/>
      <c r="S452" s="25"/>
      <c r="T452" s="671"/>
      <c r="U452" s="730" t="str">
        <f t="shared" si="9"/>
        <v/>
      </c>
    </row>
    <row r="453" spans="1:21" x14ac:dyDescent="0.25">
      <c r="A453" s="36" t="str">
        <f>'0'!$A$4</f>
        <v>………………..</v>
      </c>
      <c r="B453" s="37">
        <f>'0'!$A$2</f>
        <v>46112</v>
      </c>
      <c r="C453" s="37" t="s">
        <v>1197</v>
      </c>
      <c r="D453" s="195"/>
      <c r="E453" s="23"/>
      <c r="F453" s="14"/>
      <c r="G453" s="22"/>
      <c r="H453" s="656"/>
      <c r="I453" s="656"/>
      <c r="J453" s="656"/>
      <c r="K453" s="25"/>
      <c r="L453" s="25"/>
      <c r="M453" s="25"/>
      <c r="N453" s="25"/>
      <c r="O453" s="25"/>
      <c r="P453" s="25"/>
      <c r="Q453" s="25"/>
      <c r="R453" s="25"/>
      <c r="S453" s="25"/>
      <c r="T453" s="671"/>
      <c r="U453" s="730" t="str">
        <f t="shared" si="9"/>
        <v/>
      </c>
    </row>
    <row r="454" spans="1:21" x14ac:dyDescent="0.25">
      <c r="A454" s="36" t="str">
        <f>'0'!$A$4</f>
        <v>………………..</v>
      </c>
      <c r="B454" s="37">
        <f>'0'!$A$2</f>
        <v>46112</v>
      </c>
      <c r="C454" s="37" t="s">
        <v>1197</v>
      </c>
      <c r="D454" s="195"/>
      <c r="E454" s="23"/>
      <c r="F454" s="14"/>
      <c r="G454" s="22"/>
      <c r="H454" s="656"/>
      <c r="I454" s="656"/>
      <c r="J454" s="656"/>
      <c r="K454" s="25"/>
      <c r="L454" s="25"/>
      <c r="M454" s="25"/>
      <c r="N454" s="25"/>
      <c r="O454" s="25"/>
      <c r="P454" s="25"/>
      <c r="Q454" s="25"/>
      <c r="R454" s="25"/>
      <c r="S454" s="25"/>
      <c r="T454" s="671"/>
      <c r="U454" s="730" t="str">
        <f t="shared" si="9"/>
        <v/>
      </c>
    </row>
    <row r="455" spans="1:21" x14ac:dyDescent="0.25">
      <c r="A455" s="36" t="str">
        <f>'0'!$A$4</f>
        <v>………………..</v>
      </c>
      <c r="B455" s="37">
        <f>'0'!$A$2</f>
        <v>46112</v>
      </c>
      <c r="C455" s="37" t="s">
        <v>1197</v>
      </c>
      <c r="D455" s="195"/>
      <c r="E455" s="23"/>
      <c r="F455" s="14"/>
      <c r="G455" s="22"/>
      <c r="H455" s="656"/>
      <c r="I455" s="656"/>
      <c r="J455" s="656"/>
      <c r="K455" s="25"/>
      <c r="L455" s="25"/>
      <c r="M455" s="25"/>
      <c r="N455" s="25"/>
      <c r="O455" s="25"/>
      <c r="P455" s="25"/>
      <c r="Q455" s="25"/>
      <c r="R455" s="25"/>
      <c r="S455" s="25"/>
      <c r="T455" s="671"/>
      <c r="U455" s="730" t="str">
        <f t="shared" si="9"/>
        <v/>
      </c>
    </row>
    <row r="456" spans="1:21" x14ac:dyDescent="0.25">
      <c r="A456" s="36" t="str">
        <f>'0'!$A$4</f>
        <v>………………..</v>
      </c>
      <c r="B456" s="37">
        <f>'0'!$A$2</f>
        <v>46112</v>
      </c>
      <c r="C456" s="37" t="s">
        <v>1197</v>
      </c>
      <c r="D456" s="195"/>
      <c r="E456" s="23"/>
      <c r="F456" s="14"/>
      <c r="G456" s="22"/>
      <c r="H456" s="656"/>
      <c r="I456" s="656"/>
      <c r="J456" s="656"/>
      <c r="K456" s="25"/>
      <c r="L456" s="25"/>
      <c r="M456" s="25"/>
      <c r="N456" s="25"/>
      <c r="O456" s="25"/>
      <c r="P456" s="25"/>
      <c r="Q456" s="25"/>
      <c r="R456" s="25"/>
      <c r="S456" s="25"/>
      <c r="T456" s="671"/>
      <c r="U456" s="730" t="str">
        <f t="shared" si="9"/>
        <v/>
      </c>
    </row>
    <row r="457" spans="1:21" x14ac:dyDescent="0.25">
      <c r="A457" s="36" t="str">
        <f>'0'!$A$4</f>
        <v>………………..</v>
      </c>
      <c r="B457" s="37">
        <f>'0'!$A$2</f>
        <v>46112</v>
      </c>
      <c r="C457" s="37" t="s">
        <v>1197</v>
      </c>
      <c r="D457" s="195"/>
      <c r="E457" s="23"/>
      <c r="F457" s="14"/>
      <c r="G457" s="22"/>
      <c r="H457" s="656"/>
      <c r="I457" s="656"/>
      <c r="J457" s="656"/>
      <c r="K457" s="25"/>
      <c r="L457" s="25"/>
      <c r="M457" s="25"/>
      <c r="N457" s="25"/>
      <c r="O457" s="25"/>
      <c r="P457" s="25"/>
      <c r="Q457" s="25"/>
      <c r="R457" s="25"/>
      <c r="S457" s="25"/>
      <c r="T457" s="671"/>
      <c r="U457" s="730" t="str">
        <f t="shared" si="9"/>
        <v/>
      </c>
    </row>
    <row r="458" spans="1:21" x14ac:dyDescent="0.25">
      <c r="A458" s="36" t="str">
        <f>'0'!$A$4</f>
        <v>………………..</v>
      </c>
      <c r="B458" s="37">
        <f>'0'!$A$2</f>
        <v>46112</v>
      </c>
      <c r="C458" s="37" t="s">
        <v>1197</v>
      </c>
      <c r="D458" s="195"/>
      <c r="E458" s="23"/>
      <c r="F458" s="14"/>
      <c r="G458" s="22"/>
      <c r="H458" s="656"/>
      <c r="I458" s="656"/>
      <c r="J458" s="656"/>
      <c r="K458" s="25"/>
      <c r="L458" s="25"/>
      <c r="M458" s="25"/>
      <c r="N458" s="25"/>
      <c r="O458" s="25"/>
      <c r="P458" s="25"/>
      <c r="Q458" s="25"/>
      <c r="R458" s="25"/>
      <c r="S458" s="25"/>
      <c r="T458" s="671"/>
      <c r="U458" s="730" t="str">
        <f t="shared" si="9"/>
        <v/>
      </c>
    </row>
    <row r="459" spans="1:21" x14ac:dyDescent="0.25">
      <c r="A459" s="36" t="str">
        <f>'0'!$A$4</f>
        <v>………………..</v>
      </c>
      <c r="B459" s="37">
        <f>'0'!$A$2</f>
        <v>46112</v>
      </c>
      <c r="C459" s="37" t="s">
        <v>1197</v>
      </c>
      <c r="D459" s="195"/>
      <c r="E459" s="23"/>
      <c r="F459" s="14"/>
      <c r="G459" s="22"/>
      <c r="H459" s="656"/>
      <c r="I459" s="656"/>
      <c r="J459" s="656"/>
      <c r="K459" s="25"/>
      <c r="L459" s="25"/>
      <c r="M459" s="25"/>
      <c r="N459" s="25"/>
      <c r="O459" s="25"/>
      <c r="P459" s="25"/>
      <c r="Q459" s="25"/>
      <c r="R459" s="25"/>
      <c r="S459" s="25"/>
      <c r="T459" s="671"/>
      <c r="U459" s="730" t="str">
        <f t="shared" ref="U459:U522" si="10">IF(COUNTBLANK(D459:S459)=16,"",IF(D459="999999999","",IF(ISNUMBER(VALUE(D459)),IF(LEN(D459)&lt;&gt;9,"Въведеното ЕИК е твърде късо или твърде дълго",IF(OR(MOD(MID(D459,1,1)*1+MID(D459,2,1)*2+MID(D459,3,1)*3+MID(D459,4,1)*4+MID(D459,5,1)*5+MID(D459,6,1)*6+MID(D459,7,1)*7+MID(D459,8,1)*8,11)-MID(D459,9,1)=0,AND(MOD(MID(D459,1,1)*3+MID(D459,2,1)*4+MID(D459,3,1)*5+MID(D459,4,1)*6+MID(D459,5,1)*7+MID(D459,6,1)*8+MID(D459,7,1)*9+MID(D459,8,1)*10,11)=10,MID(D459,9,1)*1=0),MOD(MID(D459,1,1)*3+MID(D459,2,1)*4+MID(D459,3,1)*5+MID(D459,4,1)*6+MID(D459,5,1)*7+MID(D459,6,1)*8+MID(D459,7,1)*9+MID(D459,8,1)*10,11)-MID(D459,9,1)=0),"","Въведеното ЕИК е невалидно")),"Въведеното ЕИК съдържа непозволени символи")))</f>
        <v/>
      </c>
    </row>
    <row r="460" spans="1:21" x14ac:dyDescent="0.25">
      <c r="A460" s="36" t="str">
        <f>'0'!$A$4</f>
        <v>………………..</v>
      </c>
      <c r="B460" s="37">
        <f>'0'!$A$2</f>
        <v>46112</v>
      </c>
      <c r="C460" s="37" t="s">
        <v>1197</v>
      </c>
      <c r="D460" s="195"/>
      <c r="E460" s="23"/>
      <c r="F460" s="14"/>
      <c r="G460" s="22"/>
      <c r="H460" s="656"/>
      <c r="I460" s="656"/>
      <c r="J460" s="656"/>
      <c r="K460" s="25"/>
      <c r="L460" s="25"/>
      <c r="M460" s="25"/>
      <c r="N460" s="25"/>
      <c r="O460" s="25"/>
      <c r="P460" s="25"/>
      <c r="Q460" s="25"/>
      <c r="R460" s="25"/>
      <c r="S460" s="25"/>
      <c r="T460" s="671"/>
      <c r="U460" s="730" t="str">
        <f t="shared" si="10"/>
        <v/>
      </c>
    </row>
    <row r="461" spans="1:21" x14ac:dyDescent="0.25">
      <c r="A461" s="36" t="str">
        <f>'0'!$A$4</f>
        <v>………………..</v>
      </c>
      <c r="B461" s="37">
        <f>'0'!$A$2</f>
        <v>46112</v>
      </c>
      <c r="C461" s="37" t="s">
        <v>1197</v>
      </c>
      <c r="D461" s="195"/>
      <c r="E461" s="23"/>
      <c r="F461" s="14"/>
      <c r="G461" s="22"/>
      <c r="H461" s="656"/>
      <c r="I461" s="656"/>
      <c r="J461" s="656"/>
      <c r="K461" s="25"/>
      <c r="L461" s="25"/>
      <c r="M461" s="25"/>
      <c r="N461" s="25"/>
      <c r="O461" s="25"/>
      <c r="P461" s="25"/>
      <c r="Q461" s="25"/>
      <c r="R461" s="25"/>
      <c r="S461" s="25"/>
      <c r="T461" s="671"/>
      <c r="U461" s="730" t="str">
        <f t="shared" si="10"/>
        <v/>
      </c>
    </row>
    <row r="462" spans="1:21" x14ac:dyDescent="0.25">
      <c r="A462" s="36" t="str">
        <f>'0'!$A$4</f>
        <v>………………..</v>
      </c>
      <c r="B462" s="37">
        <f>'0'!$A$2</f>
        <v>46112</v>
      </c>
      <c r="C462" s="37" t="s">
        <v>1197</v>
      </c>
      <c r="D462" s="195"/>
      <c r="E462" s="23"/>
      <c r="F462" s="14"/>
      <c r="G462" s="22"/>
      <c r="H462" s="656"/>
      <c r="I462" s="656"/>
      <c r="J462" s="656"/>
      <c r="K462" s="25"/>
      <c r="L462" s="25"/>
      <c r="M462" s="25"/>
      <c r="N462" s="25"/>
      <c r="O462" s="25"/>
      <c r="P462" s="25"/>
      <c r="Q462" s="25"/>
      <c r="R462" s="25"/>
      <c r="S462" s="25"/>
      <c r="T462" s="671"/>
      <c r="U462" s="730" t="str">
        <f t="shared" si="10"/>
        <v/>
      </c>
    </row>
    <row r="463" spans="1:21" x14ac:dyDescent="0.25">
      <c r="A463" s="36" t="str">
        <f>'0'!$A$4</f>
        <v>………………..</v>
      </c>
      <c r="B463" s="37">
        <f>'0'!$A$2</f>
        <v>46112</v>
      </c>
      <c r="C463" s="37" t="s">
        <v>1197</v>
      </c>
      <c r="D463" s="195"/>
      <c r="E463" s="23"/>
      <c r="F463" s="14"/>
      <c r="G463" s="22"/>
      <c r="H463" s="656"/>
      <c r="I463" s="656"/>
      <c r="J463" s="656"/>
      <c r="K463" s="25"/>
      <c r="L463" s="25"/>
      <c r="M463" s="25"/>
      <c r="N463" s="25"/>
      <c r="O463" s="25"/>
      <c r="P463" s="25"/>
      <c r="Q463" s="25"/>
      <c r="R463" s="25"/>
      <c r="S463" s="25"/>
      <c r="T463" s="671"/>
      <c r="U463" s="730" t="str">
        <f t="shared" si="10"/>
        <v/>
      </c>
    </row>
    <row r="464" spans="1:21" x14ac:dyDescent="0.25">
      <c r="A464" s="36" t="str">
        <f>'0'!$A$4</f>
        <v>………………..</v>
      </c>
      <c r="B464" s="37">
        <f>'0'!$A$2</f>
        <v>46112</v>
      </c>
      <c r="C464" s="37" t="s">
        <v>1197</v>
      </c>
      <c r="D464" s="195"/>
      <c r="E464" s="23"/>
      <c r="F464" s="14"/>
      <c r="G464" s="22"/>
      <c r="H464" s="656"/>
      <c r="I464" s="656"/>
      <c r="J464" s="656"/>
      <c r="K464" s="25"/>
      <c r="L464" s="25"/>
      <c r="M464" s="25"/>
      <c r="N464" s="25"/>
      <c r="O464" s="25"/>
      <c r="P464" s="25"/>
      <c r="Q464" s="25"/>
      <c r="R464" s="25"/>
      <c r="S464" s="25"/>
      <c r="T464" s="671"/>
      <c r="U464" s="730" t="str">
        <f t="shared" si="10"/>
        <v/>
      </c>
    </row>
    <row r="465" spans="1:21" x14ac:dyDescent="0.25">
      <c r="A465" s="36" t="str">
        <f>'0'!$A$4</f>
        <v>………………..</v>
      </c>
      <c r="B465" s="37">
        <f>'0'!$A$2</f>
        <v>46112</v>
      </c>
      <c r="C465" s="37" t="s">
        <v>1197</v>
      </c>
      <c r="D465" s="195"/>
      <c r="E465" s="23"/>
      <c r="F465" s="14"/>
      <c r="G465" s="22"/>
      <c r="H465" s="656"/>
      <c r="I465" s="656"/>
      <c r="J465" s="656"/>
      <c r="K465" s="25"/>
      <c r="L465" s="25"/>
      <c r="M465" s="25"/>
      <c r="N465" s="25"/>
      <c r="O465" s="25"/>
      <c r="P465" s="25"/>
      <c r="Q465" s="25"/>
      <c r="R465" s="25"/>
      <c r="S465" s="25"/>
      <c r="T465" s="671"/>
      <c r="U465" s="730" t="str">
        <f t="shared" si="10"/>
        <v/>
      </c>
    </row>
    <row r="466" spans="1:21" x14ac:dyDescent="0.25">
      <c r="A466" s="36" t="str">
        <f>'0'!$A$4</f>
        <v>………………..</v>
      </c>
      <c r="B466" s="37">
        <f>'0'!$A$2</f>
        <v>46112</v>
      </c>
      <c r="C466" s="37" t="s">
        <v>1197</v>
      </c>
      <c r="D466" s="195"/>
      <c r="E466" s="23"/>
      <c r="F466" s="14"/>
      <c r="G466" s="22"/>
      <c r="H466" s="656"/>
      <c r="I466" s="656"/>
      <c r="J466" s="656"/>
      <c r="K466" s="25"/>
      <c r="L466" s="25"/>
      <c r="M466" s="25"/>
      <c r="N466" s="25"/>
      <c r="O466" s="25"/>
      <c r="P466" s="25"/>
      <c r="Q466" s="25"/>
      <c r="R466" s="25"/>
      <c r="S466" s="25"/>
      <c r="T466" s="671"/>
      <c r="U466" s="730" t="str">
        <f t="shared" si="10"/>
        <v/>
      </c>
    </row>
    <row r="467" spans="1:21" x14ac:dyDescent="0.25">
      <c r="A467" s="36" t="str">
        <f>'0'!$A$4</f>
        <v>………………..</v>
      </c>
      <c r="B467" s="37">
        <f>'0'!$A$2</f>
        <v>46112</v>
      </c>
      <c r="C467" s="37" t="s">
        <v>1197</v>
      </c>
      <c r="D467" s="195"/>
      <c r="E467" s="23"/>
      <c r="F467" s="14"/>
      <c r="G467" s="22"/>
      <c r="H467" s="656"/>
      <c r="I467" s="656"/>
      <c r="J467" s="656"/>
      <c r="K467" s="25"/>
      <c r="L467" s="25"/>
      <c r="M467" s="25"/>
      <c r="N467" s="25"/>
      <c r="O467" s="25"/>
      <c r="P467" s="25"/>
      <c r="Q467" s="25"/>
      <c r="R467" s="25"/>
      <c r="S467" s="25"/>
      <c r="T467" s="671"/>
      <c r="U467" s="730" t="str">
        <f t="shared" si="10"/>
        <v/>
      </c>
    </row>
    <row r="468" spans="1:21" x14ac:dyDescent="0.25">
      <c r="A468" s="36" t="str">
        <f>'0'!$A$4</f>
        <v>………………..</v>
      </c>
      <c r="B468" s="37">
        <f>'0'!$A$2</f>
        <v>46112</v>
      </c>
      <c r="C468" s="37" t="s">
        <v>1197</v>
      </c>
      <c r="D468" s="195"/>
      <c r="E468" s="23"/>
      <c r="F468" s="14"/>
      <c r="G468" s="22"/>
      <c r="H468" s="656"/>
      <c r="I468" s="656"/>
      <c r="J468" s="656"/>
      <c r="K468" s="25"/>
      <c r="L468" s="25"/>
      <c r="M468" s="25"/>
      <c r="N468" s="25"/>
      <c r="O468" s="25"/>
      <c r="P468" s="25"/>
      <c r="Q468" s="25"/>
      <c r="R468" s="25"/>
      <c r="S468" s="25"/>
      <c r="T468" s="671"/>
      <c r="U468" s="730" t="str">
        <f t="shared" si="10"/>
        <v/>
      </c>
    </row>
    <row r="469" spans="1:21" x14ac:dyDescent="0.25">
      <c r="A469" s="36" t="str">
        <f>'0'!$A$4</f>
        <v>………………..</v>
      </c>
      <c r="B469" s="37">
        <f>'0'!$A$2</f>
        <v>46112</v>
      </c>
      <c r="C469" s="37" t="s">
        <v>1197</v>
      </c>
      <c r="D469" s="195"/>
      <c r="E469" s="23"/>
      <c r="F469" s="14"/>
      <c r="G469" s="22"/>
      <c r="H469" s="656"/>
      <c r="I469" s="656"/>
      <c r="J469" s="656"/>
      <c r="K469" s="25"/>
      <c r="L469" s="25"/>
      <c r="M469" s="25"/>
      <c r="N469" s="25"/>
      <c r="O469" s="25"/>
      <c r="P469" s="25"/>
      <c r="Q469" s="25"/>
      <c r="R469" s="25"/>
      <c r="S469" s="25"/>
      <c r="T469" s="671"/>
      <c r="U469" s="730" t="str">
        <f t="shared" si="10"/>
        <v/>
      </c>
    </row>
    <row r="470" spans="1:21" x14ac:dyDescent="0.25">
      <c r="A470" s="36" t="str">
        <f>'0'!$A$4</f>
        <v>………………..</v>
      </c>
      <c r="B470" s="37">
        <f>'0'!$A$2</f>
        <v>46112</v>
      </c>
      <c r="C470" s="37" t="s">
        <v>1197</v>
      </c>
      <c r="D470" s="195"/>
      <c r="E470" s="23"/>
      <c r="F470" s="14"/>
      <c r="G470" s="22"/>
      <c r="H470" s="656"/>
      <c r="I470" s="656"/>
      <c r="J470" s="656"/>
      <c r="K470" s="25"/>
      <c r="L470" s="25"/>
      <c r="M470" s="25"/>
      <c r="N470" s="25"/>
      <c r="O470" s="25"/>
      <c r="P470" s="25"/>
      <c r="Q470" s="25"/>
      <c r="R470" s="25"/>
      <c r="S470" s="25"/>
      <c r="T470" s="671"/>
      <c r="U470" s="730" t="str">
        <f t="shared" si="10"/>
        <v/>
      </c>
    </row>
    <row r="471" spans="1:21" x14ac:dyDescent="0.25">
      <c r="A471" s="36" t="str">
        <f>'0'!$A$4</f>
        <v>………………..</v>
      </c>
      <c r="B471" s="37">
        <f>'0'!$A$2</f>
        <v>46112</v>
      </c>
      <c r="C471" s="37" t="s">
        <v>1197</v>
      </c>
      <c r="D471" s="195"/>
      <c r="E471" s="23"/>
      <c r="F471" s="14"/>
      <c r="G471" s="22"/>
      <c r="H471" s="656"/>
      <c r="I471" s="656"/>
      <c r="J471" s="656"/>
      <c r="K471" s="25"/>
      <c r="L471" s="25"/>
      <c r="M471" s="25"/>
      <c r="N471" s="25"/>
      <c r="O471" s="25"/>
      <c r="P471" s="25"/>
      <c r="Q471" s="25"/>
      <c r="R471" s="25"/>
      <c r="S471" s="25"/>
      <c r="T471" s="671"/>
      <c r="U471" s="730" t="str">
        <f t="shared" si="10"/>
        <v/>
      </c>
    </row>
    <row r="472" spans="1:21" x14ac:dyDescent="0.25">
      <c r="A472" s="36" t="str">
        <f>'0'!$A$4</f>
        <v>………………..</v>
      </c>
      <c r="B472" s="37">
        <f>'0'!$A$2</f>
        <v>46112</v>
      </c>
      <c r="C472" s="37" t="s">
        <v>1197</v>
      </c>
      <c r="D472" s="195"/>
      <c r="E472" s="23"/>
      <c r="F472" s="14"/>
      <c r="G472" s="22"/>
      <c r="H472" s="656"/>
      <c r="I472" s="656"/>
      <c r="J472" s="656"/>
      <c r="K472" s="25"/>
      <c r="L472" s="25"/>
      <c r="M472" s="25"/>
      <c r="N472" s="25"/>
      <c r="O472" s="25"/>
      <c r="P472" s="25"/>
      <c r="Q472" s="25"/>
      <c r="R472" s="25"/>
      <c r="S472" s="25"/>
      <c r="T472" s="671"/>
      <c r="U472" s="730" t="str">
        <f t="shared" si="10"/>
        <v/>
      </c>
    </row>
    <row r="473" spans="1:21" x14ac:dyDescent="0.25">
      <c r="A473" s="36" t="str">
        <f>'0'!$A$4</f>
        <v>………………..</v>
      </c>
      <c r="B473" s="37">
        <f>'0'!$A$2</f>
        <v>46112</v>
      </c>
      <c r="C473" s="37" t="s">
        <v>1197</v>
      </c>
      <c r="D473" s="195"/>
      <c r="E473" s="23"/>
      <c r="F473" s="14"/>
      <c r="G473" s="22"/>
      <c r="H473" s="656"/>
      <c r="I473" s="656"/>
      <c r="J473" s="656"/>
      <c r="K473" s="25"/>
      <c r="L473" s="25"/>
      <c r="M473" s="25"/>
      <c r="N473" s="25"/>
      <c r="O473" s="25"/>
      <c r="P473" s="25"/>
      <c r="Q473" s="25"/>
      <c r="R473" s="25"/>
      <c r="S473" s="25"/>
      <c r="T473" s="671"/>
      <c r="U473" s="730" t="str">
        <f t="shared" si="10"/>
        <v/>
      </c>
    </row>
    <row r="474" spans="1:21" x14ac:dyDescent="0.25">
      <c r="A474" s="36" t="str">
        <f>'0'!$A$4</f>
        <v>………………..</v>
      </c>
      <c r="B474" s="37">
        <f>'0'!$A$2</f>
        <v>46112</v>
      </c>
      <c r="C474" s="37" t="s">
        <v>1197</v>
      </c>
      <c r="D474" s="195"/>
      <c r="E474" s="23"/>
      <c r="F474" s="14"/>
      <c r="G474" s="22"/>
      <c r="H474" s="656"/>
      <c r="I474" s="656"/>
      <c r="J474" s="656"/>
      <c r="K474" s="25"/>
      <c r="L474" s="25"/>
      <c r="M474" s="25"/>
      <c r="N474" s="25"/>
      <c r="O474" s="25"/>
      <c r="P474" s="25"/>
      <c r="Q474" s="25"/>
      <c r="R474" s="25"/>
      <c r="S474" s="25"/>
      <c r="T474" s="671"/>
      <c r="U474" s="730" t="str">
        <f t="shared" si="10"/>
        <v/>
      </c>
    </row>
    <row r="475" spans="1:21" x14ac:dyDescent="0.25">
      <c r="A475" s="36" t="str">
        <f>'0'!$A$4</f>
        <v>………………..</v>
      </c>
      <c r="B475" s="37">
        <f>'0'!$A$2</f>
        <v>46112</v>
      </c>
      <c r="C475" s="37" t="s">
        <v>1197</v>
      </c>
      <c r="D475" s="195"/>
      <c r="E475" s="23"/>
      <c r="F475" s="14"/>
      <c r="G475" s="22"/>
      <c r="H475" s="656"/>
      <c r="I475" s="656"/>
      <c r="J475" s="656"/>
      <c r="K475" s="25"/>
      <c r="L475" s="25"/>
      <c r="M475" s="25"/>
      <c r="N475" s="25"/>
      <c r="O475" s="25"/>
      <c r="P475" s="25"/>
      <c r="Q475" s="25"/>
      <c r="R475" s="25"/>
      <c r="S475" s="25"/>
      <c r="T475" s="671"/>
      <c r="U475" s="730" t="str">
        <f t="shared" si="10"/>
        <v/>
      </c>
    </row>
    <row r="476" spans="1:21" x14ac:dyDescent="0.25">
      <c r="A476" s="36" t="str">
        <f>'0'!$A$4</f>
        <v>………………..</v>
      </c>
      <c r="B476" s="37">
        <f>'0'!$A$2</f>
        <v>46112</v>
      </c>
      <c r="C476" s="37" t="s">
        <v>1197</v>
      </c>
      <c r="D476" s="195"/>
      <c r="E476" s="23"/>
      <c r="F476" s="14"/>
      <c r="G476" s="22"/>
      <c r="H476" s="656"/>
      <c r="I476" s="656"/>
      <c r="J476" s="656"/>
      <c r="K476" s="25"/>
      <c r="L476" s="25"/>
      <c r="M476" s="25"/>
      <c r="N476" s="25"/>
      <c r="O476" s="25"/>
      <c r="P476" s="25"/>
      <c r="Q476" s="25"/>
      <c r="R476" s="25"/>
      <c r="S476" s="25"/>
      <c r="T476" s="671"/>
      <c r="U476" s="730" t="str">
        <f t="shared" si="10"/>
        <v/>
      </c>
    </row>
    <row r="477" spans="1:21" x14ac:dyDescent="0.25">
      <c r="A477" s="36" t="str">
        <f>'0'!$A$4</f>
        <v>………………..</v>
      </c>
      <c r="B477" s="37">
        <f>'0'!$A$2</f>
        <v>46112</v>
      </c>
      <c r="C477" s="37" t="s">
        <v>1197</v>
      </c>
      <c r="D477" s="195"/>
      <c r="E477" s="23"/>
      <c r="F477" s="14"/>
      <c r="G477" s="22"/>
      <c r="H477" s="656"/>
      <c r="I477" s="656"/>
      <c r="J477" s="656"/>
      <c r="K477" s="25"/>
      <c r="L477" s="25"/>
      <c r="M477" s="25"/>
      <c r="N477" s="25"/>
      <c r="O477" s="25"/>
      <c r="P477" s="25"/>
      <c r="Q477" s="25"/>
      <c r="R477" s="25"/>
      <c r="S477" s="25"/>
      <c r="T477" s="671"/>
      <c r="U477" s="730" t="str">
        <f t="shared" si="10"/>
        <v/>
      </c>
    </row>
    <row r="478" spans="1:21" x14ac:dyDescent="0.25">
      <c r="A478" s="36" t="str">
        <f>'0'!$A$4</f>
        <v>………………..</v>
      </c>
      <c r="B478" s="37">
        <f>'0'!$A$2</f>
        <v>46112</v>
      </c>
      <c r="C478" s="37" t="s">
        <v>1197</v>
      </c>
      <c r="D478" s="195"/>
      <c r="E478" s="23"/>
      <c r="F478" s="14"/>
      <c r="G478" s="22"/>
      <c r="H478" s="656"/>
      <c r="I478" s="656"/>
      <c r="J478" s="656"/>
      <c r="K478" s="25"/>
      <c r="L478" s="25"/>
      <c r="M478" s="25"/>
      <c r="N478" s="25"/>
      <c r="O478" s="25"/>
      <c r="P478" s="25"/>
      <c r="Q478" s="25"/>
      <c r="R478" s="25"/>
      <c r="S478" s="25"/>
      <c r="T478" s="671"/>
      <c r="U478" s="730" t="str">
        <f t="shared" si="10"/>
        <v/>
      </c>
    </row>
    <row r="479" spans="1:21" x14ac:dyDescent="0.25">
      <c r="A479" s="36" t="str">
        <f>'0'!$A$4</f>
        <v>………………..</v>
      </c>
      <c r="B479" s="37">
        <f>'0'!$A$2</f>
        <v>46112</v>
      </c>
      <c r="C479" s="37" t="s">
        <v>1197</v>
      </c>
      <c r="D479" s="195"/>
      <c r="E479" s="23"/>
      <c r="F479" s="14"/>
      <c r="G479" s="22"/>
      <c r="H479" s="656"/>
      <c r="I479" s="656"/>
      <c r="J479" s="656"/>
      <c r="K479" s="25"/>
      <c r="L479" s="25"/>
      <c r="M479" s="25"/>
      <c r="N479" s="25"/>
      <c r="O479" s="25"/>
      <c r="P479" s="25"/>
      <c r="Q479" s="25"/>
      <c r="R479" s="25"/>
      <c r="S479" s="25"/>
      <c r="T479" s="671"/>
      <c r="U479" s="730" t="str">
        <f t="shared" si="10"/>
        <v/>
      </c>
    </row>
    <row r="480" spans="1:21" x14ac:dyDescent="0.25">
      <c r="A480" s="36" t="str">
        <f>'0'!$A$4</f>
        <v>………………..</v>
      </c>
      <c r="B480" s="37">
        <f>'0'!$A$2</f>
        <v>46112</v>
      </c>
      <c r="C480" s="37" t="s">
        <v>1197</v>
      </c>
      <c r="D480" s="195"/>
      <c r="E480" s="23"/>
      <c r="F480" s="14"/>
      <c r="G480" s="22"/>
      <c r="H480" s="656"/>
      <c r="I480" s="656"/>
      <c r="J480" s="656"/>
      <c r="K480" s="25"/>
      <c r="L480" s="25"/>
      <c r="M480" s="25"/>
      <c r="N480" s="25"/>
      <c r="O480" s="25"/>
      <c r="P480" s="25"/>
      <c r="Q480" s="25"/>
      <c r="R480" s="25"/>
      <c r="S480" s="25"/>
      <c r="T480" s="671"/>
      <c r="U480" s="730" t="str">
        <f t="shared" si="10"/>
        <v/>
      </c>
    </row>
    <row r="481" spans="1:21" x14ac:dyDescent="0.25">
      <c r="A481" s="36" t="str">
        <f>'0'!$A$4</f>
        <v>………………..</v>
      </c>
      <c r="B481" s="37">
        <f>'0'!$A$2</f>
        <v>46112</v>
      </c>
      <c r="C481" s="37" t="s">
        <v>1197</v>
      </c>
      <c r="D481" s="195"/>
      <c r="E481" s="23"/>
      <c r="F481" s="14"/>
      <c r="G481" s="22"/>
      <c r="H481" s="656"/>
      <c r="I481" s="656"/>
      <c r="J481" s="656"/>
      <c r="K481" s="25"/>
      <c r="L481" s="25"/>
      <c r="M481" s="25"/>
      <c r="N481" s="25"/>
      <c r="O481" s="25"/>
      <c r="P481" s="25"/>
      <c r="Q481" s="25"/>
      <c r="R481" s="25"/>
      <c r="S481" s="25"/>
      <c r="T481" s="671"/>
      <c r="U481" s="730" t="str">
        <f t="shared" si="10"/>
        <v/>
      </c>
    </row>
    <row r="482" spans="1:21" x14ac:dyDescent="0.25">
      <c r="A482" s="36" t="str">
        <f>'0'!$A$4</f>
        <v>………………..</v>
      </c>
      <c r="B482" s="37">
        <f>'0'!$A$2</f>
        <v>46112</v>
      </c>
      <c r="C482" s="37" t="s">
        <v>1197</v>
      </c>
      <c r="D482" s="195"/>
      <c r="E482" s="23"/>
      <c r="F482" s="14"/>
      <c r="G482" s="22"/>
      <c r="H482" s="656"/>
      <c r="I482" s="656"/>
      <c r="J482" s="656"/>
      <c r="K482" s="25"/>
      <c r="L482" s="25"/>
      <c r="M482" s="25"/>
      <c r="N482" s="25"/>
      <c r="O482" s="25"/>
      <c r="P482" s="25"/>
      <c r="Q482" s="25"/>
      <c r="R482" s="25"/>
      <c r="S482" s="25"/>
      <c r="T482" s="671"/>
      <c r="U482" s="730" t="str">
        <f t="shared" si="10"/>
        <v/>
      </c>
    </row>
    <row r="483" spans="1:21" x14ac:dyDescent="0.25">
      <c r="A483" s="36" t="str">
        <f>'0'!$A$4</f>
        <v>………………..</v>
      </c>
      <c r="B483" s="37">
        <f>'0'!$A$2</f>
        <v>46112</v>
      </c>
      <c r="C483" s="37" t="s">
        <v>1197</v>
      </c>
      <c r="D483" s="195"/>
      <c r="E483" s="23"/>
      <c r="F483" s="14"/>
      <c r="G483" s="22"/>
      <c r="H483" s="656"/>
      <c r="I483" s="656"/>
      <c r="J483" s="656"/>
      <c r="K483" s="25"/>
      <c r="L483" s="25"/>
      <c r="M483" s="25"/>
      <c r="N483" s="25"/>
      <c r="O483" s="25"/>
      <c r="P483" s="25"/>
      <c r="Q483" s="25"/>
      <c r="R483" s="25"/>
      <c r="S483" s="25"/>
      <c r="T483" s="671"/>
      <c r="U483" s="730" t="str">
        <f t="shared" si="10"/>
        <v/>
      </c>
    </row>
    <row r="484" spans="1:21" x14ac:dyDescent="0.25">
      <c r="A484" s="36" t="str">
        <f>'0'!$A$4</f>
        <v>………………..</v>
      </c>
      <c r="B484" s="37">
        <f>'0'!$A$2</f>
        <v>46112</v>
      </c>
      <c r="C484" s="37" t="s">
        <v>1197</v>
      </c>
      <c r="D484" s="195"/>
      <c r="E484" s="23"/>
      <c r="F484" s="14"/>
      <c r="G484" s="22"/>
      <c r="H484" s="656"/>
      <c r="I484" s="656"/>
      <c r="J484" s="656"/>
      <c r="K484" s="25"/>
      <c r="L484" s="25"/>
      <c r="M484" s="25"/>
      <c r="N484" s="25"/>
      <c r="O484" s="25"/>
      <c r="P484" s="25"/>
      <c r="Q484" s="25"/>
      <c r="R484" s="25"/>
      <c r="S484" s="25"/>
      <c r="T484" s="671"/>
      <c r="U484" s="730" t="str">
        <f t="shared" si="10"/>
        <v/>
      </c>
    </row>
    <row r="485" spans="1:21" x14ac:dyDescent="0.25">
      <c r="A485" s="36" t="str">
        <f>'0'!$A$4</f>
        <v>………………..</v>
      </c>
      <c r="B485" s="37">
        <f>'0'!$A$2</f>
        <v>46112</v>
      </c>
      <c r="C485" s="37" t="s">
        <v>1197</v>
      </c>
      <c r="D485" s="195"/>
      <c r="E485" s="23"/>
      <c r="F485" s="14"/>
      <c r="G485" s="22"/>
      <c r="H485" s="656"/>
      <c r="I485" s="656"/>
      <c r="J485" s="656"/>
      <c r="K485" s="25"/>
      <c r="L485" s="25"/>
      <c r="M485" s="25"/>
      <c r="N485" s="25"/>
      <c r="O485" s="25"/>
      <c r="P485" s="25"/>
      <c r="Q485" s="25"/>
      <c r="R485" s="25"/>
      <c r="S485" s="25"/>
      <c r="T485" s="671"/>
      <c r="U485" s="730" t="str">
        <f t="shared" si="10"/>
        <v/>
      </c>
    </row>
    <row r="486" spans="1:21" x14ac:dyDescent="0.25">
      <c r="A486" s="36" t="str">
        <f>'0'!$A$4</f>
        <v>………………..</v>
      </c>
      <c r="B486" s="37">
        <f>'0'!$A$2</f>
        <v>46112</v>
      </c>
      <c r="C486" s="37" t="s">
        <v>1197</v>
      </c>
      <c r="D486" s="195"/>
      <c r="E486" s="23"/>
      <c r="F486" s="14"/>
      <c r="G486" s="22"/>
      <c r="H486" s="656"/>
      <c r="I486" s="656"/>
      <c r="J486" s="656"/>
      <c r="K486" s="25"/>
      <c r="L486" s="25"/>
      <c r="M486" s="25"/>
      <c r="N486" s="25"/>
      <c r="O486" s="25"/>
      <c r="P486" s="25"/>
      <c r="Q486" s="25"/>
      <c r="R486" s="25"/>
      <c r="S486" s="25"/>
      <c r="T486" s="671"/>
      <c r="U486" s="730" t="str">
        <f t="shared" si="10"/>
        <v/>
      </c>
    </row>
    <row r="487" spans="1:21" x14ac:dyDescent="0.25">
      <c r="A487" s="36" t="str">
        <f>'0'!$A$4</f>
        <v>………………..</v>
      </c>
      <c r="B487" s="37">
        <f>'0'!$A$2</f>
        <v>46112</v>
      </c>
      <c r="C487" s="37" t="s">
        <v>1197</v>
      </c>
      <c r="D487" s="195"/>
      <c r="E487" s="23"/>
      <c r="F487" s="14"/>
      <c r="G487" s="22"/>
      <c r="H487" s="656"/>
      <c r="I487" s="656"/>
      <c r="J487" s="656"/>
      <c r="K487" s="25"/>
      <c r="L487" s="25"/>
      <c r="M487" s="25"/>
      <c r="N487" s="25"/>
      <c r="O487" s="25"/>
      <c r="P487" s="25"/>
      <c r="Q487" s="25"/>
      <c r="R487" s="25"/>
      <c r="S487" s="25"/>
      <c r="T487" s="671"/>
      <c r="U487" s="730" t="str">
        <f t="shared" si="10"/>
        <v/>
      </c>
    </row>
    <row r="488" spans="1:21" x14ac:dyDescent="0.25">
      <c r="A488" s="36" t="str">
        <f>'0'!$A$4</f>
        <v>………………..</v>
      </c>
      <c r="B488" s="37">
        <f>'0'!$A$2</f>
        <v>46112</v>
      </c>
      <c r="C488" s="37" t="s">
        <v>1197</v>
      </c>
      <c r="D488" s="195"/>
      <c r="E488" s="23"/>
      <c r="F488" s="14"/>
      <c r="G488" s="22"/>
      <c r="H488" s="656"/>
      <c r="I488" s="656"/>
      <c r="J488" s="656"/>
      <c r="K488" s="25"/>
      <c r="L488" s="25"/>
      <c r="M488" s="25"/>
      <c r="N488" s="25"/>
      <c r="O488" s="25"/>
      <c r="P488" s="25"/>
      <c r="Q488" s="25"/>
      <c r="R488" s="25"/>
      <c r="S488" s="25"/>
      <c r="T488" s="671"/>
      <c r="U488" s="730" t="str">
        <f t="shared" si="10"/>
        <v/>
      </c>
    </row>
    <row r="489" spans="1:21" x14ac:dyDescent="0.25">
      <c r="A489" s="36" t="str">
        <f>'0'!$A$4</f>
        <v>………………..</v>
      </c>
      <c r="B489" s="37">
        <f>'0'!$A$2</f>
        <v>46112</v>
      </c>
      <c r="C489" s="37" t="s">
        <v>1197</v>
      </c>
      <c r="D489" s="195"/>
      <c r="E489" s="23"/>
      <c r="F489" s="14"/>
      <c r="G489" s="22"/>
      <c r="H489" s="656"/>
      <c r="I489" s="656"/>
      <c r="J489" s="656"/>
      <c r="K489" s="25"/>
      <c r="L489" s="25"/>
      <c r="M489" s="25"/>
      <c r="N489" s="25"/>
      <c r="O489" s="25"/>
      <c r="P489" s="25"/>
      <c r="Q489" s="25"/>
      <c r="R489" s="25"/>
      <c r="S489" s="25"/>
      <c r="T489" s="671"/>
      <c r="U489" s="730" t="str">
        <f t="shared" si="10"/>
        <v/>
      </c>
    </row>
    <row r="490" spans="1:21" x14ac:dyDescent="0.25">
      <c r="A490" s="36" t="str">
        <f>'0'!$A$4</f>
        <v>………………..</v>
      </c>
      <c r="B490" s="37">
        <f>'0'!$A$2</f>
        <v>46112</v>
      </c>
      <c r="C490" s="37" t="s">
        <v>1197</v>
      </c>
      <c r="D490" s="195"/>
      <c r="E490" s="23"/>
      <c r="F490" s="14"/>
      <c r="G490" s="22"/>
      <c r="H490" s="656"/>
      <c r="I490" s="656"/>
      <c r="J490" s="656"/>
      <c r="K490" s="25"/>
      <c r="L490" s="25"/>
      <c r="M490" s="25"/>
      <c r="N490" s="25"/>
      <c r="O490" s="25"/>
      <c r="P490" s="25"/>
      <c r="Q490" s="25"/>
      <c r="R490" s="25"/>
      <c r="S490" s="25"/>
      <c r="T490" s="671"/>
      <c r="U490" s="730" t="str">
        <f t="shared" si="10"/>
        <v/>
      </c>
    </row>
    <row r="491" spans="1:21" x14ac:dyDescent="0.25">
      <c r="A491" s="36" t="str">
        <f>'0'!$A$4</f>
        <v>………………..</v>
      </c>
      <c r="B491" s="37">
        <f>'0'!$A$2</f>
        <v>46112</v>
      </c>
      <c r="C491" s="37" t="s">
        <v>1197</v>
      </c>
      <c r="D491" s="195"/>
      <c r="E491" s="23"/>
      <c r="F491" s="14"/>
      <c r="G491" s="22"/>
      <c r="H491" s="656"/>
      <c r="I491" s="656"/>
      <c r="J491" s="656"/>
      <c r="K491" s="25"/>
      <c r="L491" s="25"/>
      <c r="M491" s="25"/>
      <c r="N491" s="25"/>
      <c r="O491" s="25"/>
      <c r="P491" s="25"/>
      <c r="Q491" s="25"/>
      <c r="R491" s="25"/>
      <c r="S491" s="25"/>
      <c r="T491" s="671"/>
      <c r="U491" s="730" t="str">
        <f t="shared" si="10"/>
        <v/>
      </c>
    </row>
    <row r="492" spans="1:21" x14ac:dyDescent="0.25">
      <c r="A492" s="36" t="str">
        <f>'0'!$A$4</f>
        <v>………………..</v>
      </c>
      <c r="B492" s="37">
        <f>'0'!$A$2</f>
        <v>46112</v>
      </c>
      <c r="C492" s="37" t="s">
        <v>1197</v>
      </c>
      <c r="D492" s="195"/>
      <c r="E492" s="23"/>
      <c r="F492" s="14"/>
      <c r="G492" s="22"/>
      <c r="H492" s="656"/>
      <c r="I492" s="656"/>
      <c r="J492" s="656"/>
      <c r="K492" s="25"/>
      <c r="L492" s="25"/>
      <c r="M492" s="25"/>
      <c r="N492" s="25"/>
      <c r="O492" s="25"/>
      <c r="P492" s="25"/>
      <c r="Q492" s="25"/>
      <c r="R492" s="25"/>
      <c r="S492" s="25"/>
      <c r="T492" s="671"/>
      <c r="U492" s="730" t="str">
        <f t="shared" si="10"/>
        <v/>
      </c>
    </row>
    <row r="493" spans="1:21" x14ac:dyDescent="0.25">
      <c r="A493" s="36" t="str">
        <f>'0'!$A$4</f>
        <v>………………..</v>
      </c>
      <c r="B493" s="37">
        <f>'0'!$A$2</f>
        <v>46112</v>
      </c>
      <c r="C493" s="37" t="s">
        <v>1197</v>
      </c>
      <c r="D493" s="195"/>
      <c r="E493" s="23"/>
      <c r="F493" s="14"/>
      <c r="G493" s="22"/>
      <c r="H493" s="656"/>
      <c r="I493" s="656"/>
      <c r="J493" s="656"/>
      <c r="K493" s="25"/>
      <c r="L493" s="25"/>
      <c r="M493" s="25"/>
      <c r="N493" s="25"/>
      <c r="O493" s="25"/>
      <c r="P493" s="25"/>
      <c r="Q493" s="25"/>
      <c r="R493" s="25"/>
      <c r="S493" s="25"/>
      <c r="T493" s="671"/>
      <c r="U493" s="730" t="str">
        <f t="shared" si="10"/>
        <v/>
      </c>
    </row>
    <row r="494" spans="1:21" x14ac:dyDescent="0.25">
      <c r="A494" s="36" t="str">
        <f>'0'!$A$4</f>
        <v>………………..</v>
      </c>
      <c r="B494" s="37">
        <f>'0'!$A$2</f>
        <v>46112</v>
      </c>
      <c r="C494" s="37" t="s">
        <v>1197</v>
      </c>
      <c r="D494" s="195"/>
      <c r="E494" s="23"/>
      <c r="F494" s="14"/>
      <c r="G494" s="22"/>
      <c r="H494" s="656"/>
      <c r="I494" s="656"/>
      <c r="J494" s="656"/>
      <c r="K494" s="25"/>
      <c r="L494" s="25"/>
      <c r="M494" s="25"/>
      <c r="N494" s="25"/>
      <c r="O494" s="25"/>
      <c r="P494" s="25"/>
      <c r="Q494" s="25"/>
      <c r="R494" s="25"/>
      <c r="S494" s="25"/>
      <c r="T494" s="671"/>
      <c r="U494" s="730" t="str">
        <f t="shared" si="10"/>
        <v/>
      </c>
    </row>
    <row r="495" spans="1:21" x14ac:dyDescent="0.25">
      <c r="A495" s="36" t="str">
        <f>'0'!$A$4</f>
        <v>………………..</v>
      </c>
      <c r="B495" s="37">
        <f>'0'!$A$2</f>
        <v>46112</v>
      </c>
      <c r="C495" s="37" t="s">
        <v>1197</v>
      </c>
      <c r="D495" s="195"/>
      <c r="E495" s="23"/>
      <c r="F495" s="14"/>
      <c r="G495" s="22"/>
      <c r="H495" s="656"/>
      <c r="I495" s="656"/>
      <c r="J495" s="656"/>
      <c r="K495" s="25"/>
      <c r="L495" s="25"/>
      <c r="M495" s="25"/>
      <c r="N495" s="25"/>
      <c r="O495" s="25"/>
      <c r="P495" s="25"/>
      <c r="Q495" s="25"/>
      <c r="R495" s="25"/>
      <c r="S495" s="25"/>
      <c r="T495" s="671"/>
      <c r="U495" s="730" t="str">
        <f t="shared" si="10"/>
        <v/>
      </c>
    </row>
    <row r="496" spans="1:21" x14ac:dyDescent="0.25">
      <c r="A496" s="36" t="str">
        <f>'0'!$A$4</f>
        <v>………………..</v>
      </c>
      <c r="B496" s="37">
        <f>'0'!$A$2</f>
        <v>46112</v>
      </c>
      <c r="C496" s="37" t="s">
        <v>1197</v>
      </c>
      <c r="D496" s="195"/>
      <c r="E496" s="23"/>
      <c r="F496" s="14"/>
      <c r="G496" s="22"/>
      <c r="H496" s="656"/>
      <c r="I496" s="656"/>
      <c r="J496" s="656"/>
      <c r="K496" s="25"/>
      <c r="L496" s="25"/>
      <c r="M496" s="25"/>
      <c r="N496" s="25"/>
      <c r="O496" s="25"/>
      <c r="P496" s="25"/>
      <c r="Q496" s="25"/>
      <c r="R496" s="25"/>
      <c r="S496" s="25"/>
      <c r="T496" s="671"/>
      <c r="U496" s="730" t="str">
        <f t="shared" si="10"/>
        <v/>
      </c>
    </row>
    <row r="497" spans="1:21" x14ac:dyDescent="0.25">
      <c r="A497" s="36" t="str">
        <f>'0'!$A$4</f>
        <v>………………..</v>
      </c>
      <c r="B497" s="37">
        <f>'0'!$A$2</f>
        <v>46112</v>
      </c>
      <c r="C497" s="37" t="s">
        <v>1197</v>
      </c>
      <c r="D497" s="195"/>
      <c r="E497" s="23"/>
      <c r="F497" s="14"/>
      <c r="G497" s="22"/>
      <c r="H497" s="656"/>
      <c r="I497" s="656"/>
      <c r="J497" s="656"/>
      <c r="K497" s="25"/>
      <c r="L497" s="25"/>
      <c r="M497" s="25"/>
      <c r="N497" s="25"/>
      <c r="O497" s="25"/>
      <c r="P497" s="25"/>
      <c r="Q497" s="25"/>
      <c r="R497" s="25"/>
      <c r="S497" s="25"/>
      <c r="T497" s="671"/>
      <c r="U497" s="730" t="str">
        <f t="shared" si="10"/>
        <v/>
      </c>
    </row>
    <row r="498" spans="1:21" x14ac:dyDescent="0.25">
      <c r="A498" s="36" t="str">
        <f>'0'!$A$4</f>
        <v>………………..</v>
      </c>
      <c r="B498" s="37">
        <f>'0'!$A$2</f>
        <v>46112</v>
      </c>
      <c r="C498" s="37" t="s">
        <v>1197</v>
      </c>
      <c r="D498" s="195"/>
      <c r="E498" s="23"/>
      <c r="F498" s="14"/>
      <c r="G498" s="22"/>
      <c r="H498" s="656"/>
      <c r="I498" s="656"/>
      <c r="J498" s="656"/>
      <c r="K498" s="25"/>
      <c r="L498" s="25"/>
      <c r="M498" s="25"/>
      <c r="N498" s="25"/>
      <c r="O498" s="25"/>
      <c r="P498" s="25"/>
      <c r="Q498" s="25"/>
      <c r="R498" s="25"/>
      <c r="S498" s="25"/>
      <c r="T498" s="671"/>
      <c r="U498" s="730" t="str">
        <f t="shared" si="10"/>
        <v/>
      </c>
    </row>
    <row r="499" spans="1:21" x14ac:dyDescent="0.25">
      <c r="A499" s="36" t="str">
        <f>'0'!$A$4</f>
        <v>………………..</v>
      </c>
      <c r="B499" s="37">
        <f>'0'!$A$2</f>
        <v>46112</v>
      </c>
      <c r="C499" s="37" t="s">
        <v>1197</v>
      </c>
      <c r="D499" s="195"/>
      <c r="E499" s="23"/>
      <c r="F499" s="14"/>
      <c r="G499" s="22"/>
      <c r="H499" s="656"/>
      <c r="I499" s="656"/>
      <c r="J499" s="656"/>
      <c r="K499" s="25"/>
      <c r="L499" s="25"/>
      <c r="M499" s="25"/>
      <c r="N499" s="25"/>
      <c r="O499" s="25"/>
      <c r="P499" s="25"/>
      <c r="Q499" s="25"/>
      <c r="R499" s="25"/>
      <c r="S499" s="25"/>
      <c r="T499" s="671"/>
      <c r="U499" s="730" t="str">
        <f t="shared" si="10"/>
        <v/>
      </c>
    </row>
    <row r="500" spans="1:21" x14ac:dyDescent="0.25">
      <c r="A500" s="36" t="str">
        <f>'0'!$A$4</f>
        <v>………………..</v>
      </c>
      <c r="B500" s="37">
        <f>'0'!$A$2</f>
        <v>46112</v>
      </c>
      <c r="C500" s="37" t="s">
        <v>1197</v>
      </c>
      <c r="D500" s="195"/>
      <c r="E500" s="23"/>
      <c r="F500" s="14"/>
      <c r="G500" s="22"/>
      <c r="H500" s="656"/>
      <c r="I500" s="656"/>
      <c r="J500" s="656"/>
      <c r="K500" s="25"/>
      <c r="L500" s="25"/>
      <c r="M500" s="25"/>
      <c r="N500" s="25"/>
      <c r="O500" s="25"/>
      <c r="P500" s="25"/>
      <c r="Q500" s="25"/>
      <c r="R500" s="25"/>
      <c r="S500" s="25"/>
      <c r="T500" s="671"/>
      <c r="U500" s="730" t="str">
        <f t="shared" si="10"/>
        <v/>
      </c>
    </row>
    <row r="501" spans="1:21" x14ac:dyDescent="0.25">
      <c r="A501" s="36" t="str">
        <f>'0'!$A$4</f>
        <v>………………..</v>
      </c>
      <c r="B501" s="37">
        <f>'0'!$A$2</f>
        <v>46112</v>
      </c>
      <c r="C501" s="37" t="s">
        <v>1197</v>
      </c>
      <c r="D501" s="195"/>
      <c r="E501" s="23"/>
      <c r="F501" s="14"/>
      <c r="G501" s="22"/>
      <c r="H501" s="656"/>
      <c r="I501" s="656"/>
      <c r="J501" s="656"/>
      <c r="K501" s="25"/>
      <c r="L501" s="25"/>
      <c r="M501" s="25"/>
      <c r="N501" s="25"/>
      <c r="O501" s="25"/>
      <c r="P501" s="25"/>
      <c r="Q501" s="25"/>
      <c r="R501" s="25"/>
      <c r="S501" s="25"/>
      <c r="T501" s="671"/>
      <c r="U501" s="730" t="str">
        <f t="shared" si="10"/>
        <v/>
      </c>
    </row>
    <row r="502" spans="1:21" x14ac:dyDescent="0.25">
      <c r="A502" s="36" t="str">
        <f>'0'!$A$4</f>
        <v>………………..</v>
      </c>
      <c r="B502" s="37">
        <f>'0'!$A$2</f>
        <v>46112</v>
      </c>
      <c r="C502" s="37" t="s">
        <v>1197</v>
      </c>
      <c r="D502" s="195"/>
      <c r="E502" s="23"/>
      <c r="F502" s="14"/>
      <c r="G502" s="22"/>
      <c r="H502" s="656"/>
      <c r="I502" s="656"/>
      <c r="J502" s="656"/>
      <c r="K502" s="25"/>
      <c r="L502" s="25"/>
      <c r="M502" s="25"/>
      <c r="N502" s="25"/>
      <c r="O502" s="25"/>
      <c r="P502" s="25"/>
      <c r="Q502" s="25"/>
      <c r="R502" s="25"/>
      <c r="S502" s="25"/>
      <c r="T502" s="671"/>
      <c r="U502" s="730" t="str">
        <f t="shared" si="10"/>
        <v/>
      </c>
    </row>
    <row r="503" spans="1:21" x14ac:dyDescent="0.25">
      <c r="A503" s="36" t="str">
        <f>'0'!$A$4</f>
        <v>………………..</v>
      </c>
      <c r="B503" s="37">
        <f>'0'!$A$2</f>
        <v>46112</v>
      </c>
      <c r="C503" s="37" t="s">
        <v>1197</v>
      </c>
      <c r="D503" s="195"/>
      <c r="E503" s="23"/>
      <c r="F503" s="14"/>
      <c r="G503" s="22"/>
      <c r="H503" s="656"/>
      <c r="I503" s="656"/>
      <c r="J503" s="656"/>
      <c r="K503" s="25"/>
      <c r="L503" s="25"/>
      <c r="M503" s="25"/>
      <c r="N503" s="25"/>
      <c r="O503" s="25"/>
      <c r="P503" s="25"/>
      <c r="Q503" s="25"/>
      <c r="R503" s="25"/>
      <c r="S503" s="25"/>
      <c r="T503" s="671"/>
      <c r="U503" s="730" t="str">
        <f t="shared" si="10"/>
        <v/>
      </c>
    </row>
    <row r="504" spans="1:21" x14ac:dyDescent="0.25">
      <c r="A504" s="36" t="str">
        <f>'0'!$A$4</f>
        <v>………………..</v>
      </c>
      <c r="B504" s="37">
        <f>'0'!$A$2</f>
        <v>46112</v>
      </c>
      <c r="C504" s="37" t="s">
        <v>1197</v>
      </c>
      <c r="D504" s="195"/>
      <c r="E504" s="23"/>
      <c r="F504" s="14"/>
      <c r="G504" s="22"/>
      <c r="H504" s="656"/>
      <c r="I504" s="656"/>
      <c r="J504" s="656"/>
      <c r="K504" s="25"/>
      <c r="L504" s="25"/>
      <c r="M504" s="25"/>
      <c r="N504" s="25"/>
      <c r="O504" s="25"/>
      <c r="P504" s="25"/>
      <c r="Q504" s="25"/>
      <c r="R504" s="25"/>
      <c r="S504" s="25"/>
      <c r="T504" s="671"/>
      <c r="U504" s="730" t="str">
        <f t="shared" si="10"/>
        <v/>
      </c>
    </row>
    <row r="505" spans="1:21" x14ac:dyDescent="0.25">
      <c r="A505" s="36" t="str">
        <f>'0'!$A$4</f>
        <v>………………..</v>
      </c>
      <c r="B505" s="37">
        <f>'0'!$A$2</f>
        <v>46112</v>
      </c>
      <c r="C505" s="37" t="s">
        <v>1197</v>
      </c>
      <c r="D505" s="195"/>
      <c r="E505" s="23"/>
      <c r="F505" s="14"/>
      <c r="G505" s="22"/>
      <c r="H505" s="656"/>
      <c r="I505" s="656"/>
      <c r="J505" s="656"/>
      <c r="K505" s="25"/>
      <c r="L505" s="25"/>
      <c r="M505" s="25"/>
      <c r="N505" s="25"/>
      <c r="O505" s="25"/>
      <c r="P505" s="25"/>
      <c r="Q505" s="25"/>
      <c r="R505" s="25"/>
      <c r="S505" s="25"/>
      <c r="T505" s="671"/>
      <c r="U505" s="730" t="str">
        <f t="shared" si="10"/>
        <v/>
      </c>
    </row>
    <row r="506" spans="1:21" x14ac:dyDescent="0.25">
      <c r="A506" s="36" t="str">
        <f>'0'!$A$4</f>
        <v>………………..</v>
      </c>
      <c r="B506" s="37">
        <f>'0'!$A$2</f>
        <v>46112</v>
      </c>
      <c r="C506" s="37" t="s">
        <v>1197</v>
      </c>
      <c r="D506" s="195"/>
      <c r="E506" s="23"/>
      <c r="F506" s="14"/>
      <c r="G506" s="22"/>
      <c r="H506" s="656"/>
      <c r="I506" s="656"/>
      <c r="J506" s="656"/>
      <c r="K506" s="25"/>
      <c r="L506" s="25"/>
      <c r="M506" s="25"/>
      <c r="N506" s="25"/>
      <c r="O506" s="25"/>
      <c r="P506" s="25"/>
      <c r="Q506" s="25"/>
      <c r="R506" s="25"/>
      <c r="S506" s="25"/>
      <c r="T506" s="671"/>
      <c r="U506" s="730" t="str">
        <f t="shared" si="10"/>
        <v/>
      </c>
    </row>
    <row r="507" spans="1:21" x14ac:dyDescent="0.25">
      <c r="A507" s="36" t="str">
        <f>'0'!$A$4</f>
        <v>………………..</v>
      </c>
      <c r="B507" s="37">
        <f>'0'!$A$2</f>
        <v>46112</v>
      </c>
      <c r="C507" s="37" t="s">
        <v>1197</v>
      </c>
      <c r="D507" s="195"/>
      <c r="E507" s="23"/>
      <c r="F507" s="14"/>
      <c r="G507" s="22"/>
      <c r="H507" s="656"/>
      <c r="I507" s="656"/>
      <c r="J507" s="656"/>
      <c r="K507" s="25"/>
      <c r="L507" s="25"/>
      <c r="M507" s="25"/>
      <c r="N507" s="25"/>
      <c r="O507" s="25"/>
      <c r="P507" s="25"/>
      <c r="Q507" s="25"/>
      <c r="R507" s="25"/>
      <c r="S507" s="25"/>
      <c r="T507" s="671"/>
      <c r="U507" s="730" t="str">
        <f t="shared" si="10"/>
        <v/>
      </c>
    </row>
    <row r="508" spans="1:21" x14ac:dyDescent="0.25">
      <c r="A508" s="36" t="str">
        <f>'0'!$A$4</f>
        <v>………………..</v>
      </c>
      <c r="B508" s="37">
        <f>'0'!$A$2</f>
        <v>46112</v>
      </c>
      <c r="C508" s="37" t="s">
        <v>1197</v>
      </c>
      <c r="D508" s="195"/>
      <c r="E508" s="23"/>
      <c r="F508" s="14"/>
      <c r="G508" s="22"/>
      <c r="H508" s="656"/>
      <c r="I508" s="656"/>
      <c r="J508" s="656"/>
      <c r="K508" s="25"/>
      <c r="L508" s="25"/>
      <c r="M508" s="25"/>
      <c r="N508" s="25"/>
      <c r="O508" s="25"/>
      <c r="P508" s="25"/>
      <c r="Q508" s="25"/>
      <c r="R508" s="25"/>
      <c r="S508" s="25"/>
      <c r="T508" s="671"/>
      <c r="U508" s="730" t="str">
        <f t="shared" si="10"/>
        <v/>
      </c>
    </row>
    <row r="509" spans="1:21" x14ac:dyDescent="0.25">
      <c r="A509" s="36" t="str">
        <f>'0'!$A$4</f>
        <v>………………..</v>
      </c>
      <c r="B509" s="37">
        <f>'0'!$A$2</f>
        <v>46112</v>
      </c>
      <c r="C509" s="37" t="s">
        <v>1197</v>
      </c>
      <c r="D509" s="195"/>
      <c r="E509" s="23"/>
      <c r="F509" s="14"/>
      <c r="G509" s="22"/>
      <c r="H509" s="656"/>
      <c r="I509" s="656"/>
      <c r="J509" s="656"/>
      <c r="K509" s="25"/>
      <c r="L509" s="25"/>
      <c r="M509" s="25"/>
      <c r="N509" s="25"/>
      <c r="O509" s="25"/>
      <c r="P509" s="25"/>
      <c r="Q509" s="25"/>
      <c r="R509" s="25"/>
      <c r="S509" s="25"/>
      <c r="T509" s="671"/>
      <c r="U509" s="730" t="str">
        <f t="shared" si="10"/>
        <v/>
      </c>
    </row>
    <row r="510" spans="1:21" x14ac:dyDescent="0.25">
      <c r="A510" s="36" t="str">
        <f>'0'!$A$4</f>
        <v>………………..</v>
      </c>
      <c r="B510" s="37">
        <f>'0'!$A$2</f>
        <v>46112</v>
      </c>
      <c r="C510" s="37" t="s">
        <v>1197</v>
      </c>
      <c r="D510" s="195"/>
      <c r="E510" s="23"/>
      <c r="F510" s="14"/>
      <c r="G510" s="22"/>
      <c r="H510" s="656"/>
      <c r="I510" s="656"/>
      <c r="J510" s="656"/>
      <c r="K510" s="25"/>
      <c r="L510" s="25"/>
      <c r="M510" s="25"/>
      <c r="N510" s="25"/>
      <c r="O510" s="25"/>
      <c r="P510" s="25"/>
      <c r="Q510" s="25"/>
      <c r="R510" s="25"/>
      <c r="S510" s="25"/>
      <c r="T510" s="671"/>
      <c r="U510" s="730" t="str">
        <f t="shared" si="10"/>
        <v/>
      </c>
    </row>
    <row r="511" spans="1:21" x14ac:dyDescent="0.25">
      <c r="A511" s="36" t="str">
        <f>'0'!$A$4</f>
        <v>………………..</v>
      </c>
      <c r="B511" s="37">
        <f>'0'!$A$2</f>
        <v>46112</v>
      </c>
      <c r="C511" s="37" t="s">
        <v>1197</v>
      </c>
      <c r="D511" s="195"/>
      <c r="E511" s="23"/>
      <c r="F511" s="14"/>
      <c r="G511" s="22"/>
      <c r="H511" s="656"/>
      <c r="I511" s="656"/>
      <c r="J511" s="656"/>
      <c r="K511" s="25"/>
      <c r="L511" s="25"/>
      <c r="M511" s="25"/>
      <c r="N511" s="25"/>
      <c r="O511" s="25"/>
      <c r="P511" s="25"/>
      <c r="Q511" s="25"/>
      <c r="R511" s="25"/>
      <c r="S511" s="25"/>
      <c r="T511" s="671"/>
      <c r="U511" s="730" t="str">
        <f t="shared" si="10"/>
        <v/>
      </c>
    </row>
    <row r="512" spans="1:21" x14ac:dyDescent="0.25">
      <c r="A512" s="36" t="str">
        <f>'0'!$A$4</f>
        <v>………………..</v>
      </c>
      <c r="B512" s="37">
        <f>'0'!$A$2</f>
        <v>46112</v>
      </c>
      <c r="C512" s="37" t="s">
        <v>1197</v>
      </c>
      <c r="D512" s="195"/>
      <c r="E512" s="23"/>
      <c r="F512" s="14"/>
      <c r="G512" s="22"/>
      <c r="H512" s="656"/>
      <c r="I512" s="656"/>
      <c r="J512" s="656"/>
      <c r="K512" s="25"/>
      <c r="L512" s="25"/>
      <c r="M512" s="25"/>
      <c r="N512" s="25"/>
      <c r="O512" s="25"/>
      <c r="P512" s="25"/>
      <c r="Q512" s="25"/>
      <c r="R512" s="25"/>
      <c r="S512" s="25"/>
      <c r="T512" s="671"/>
      <c r="U512" s="730" t="str">
        <f t="shared" si="10"/>
        <v/>
      </c>
    </row>
    <row r="513" spans="1:21" x14ac:dyDescent="0.25">
      <c r="A513" s="36" t="str">
        <f>'0'!$A$4</f>
        <v>………………..</v>
      </c>
      <c r="B513" s="37">
        <f>'0'!$A$2</f>
        <v>46112</v>
      </c>
      <c r="C513" s="37" t="s">
        <v>1197</v>
      </c>
      <c r="D513" s="195"/>
      <c r="E513" s="23"/>
      <c r="F513" s="14"/>
      <c r="G513" s="22"/>
      <c r="H513" s="656"/>
      <c r="I513" s="656"/>
      <c r="J513" s="656"/>
      <c r="K513" s="25"/>
      <c r="L513" s="25"/>
      <c r="M513" s="25"/>
      <c r="N513" s="25"/>
      <c r="O513" s="25"/>
      <c r="P513" s="25"/>
      <c r="Q513" s="25"/>
      <c r="R513" s="25"/>
      <c r="S513" s="25"/>
      <c r="T513" s="671"/>
      <c r="U513" s="730" t="str">
        <f t="shared" si="10"/>
        <v/>
      </c>
    </row>
    <row r="514" spans="1:21" x14ac:dyDescent="0.25">
      <c r="A514" s="36" t="str">
        <f>'0'!$A$4</f>
        <v>………………..</v>
      </c>
      <c r="B514" s="37">
        <f>'0'!$A$2</f>
        <v>46112</v>
      </c>
      <c r="C514" s="37" t="s">
        <v>1197</v>
      </c>
      <c r="D514" s="195"/>
      <c r="E514" s="23"/>
      <c r="F514" s="14"/>
      <c r="G514" s="22"/>
      <c r="H514" s="656"/>
      <c r="I514" s="656"/>
      <c r="J514" s="656"/>
      <c r="K514" s="25"/>
      <c r="L514" s="25"/>
      <c r="M514" s="25"/>
      <c r="N514" s="25"/>
      <c r="O514" s="25"/>
      <c r="P514" s="25"/>
      <c r="Q514" s="25"/>
      <c r="R514" s="25"/>
      <c r="S514" s="25"/>
      <c r="T514" s="671"/>
      <c r="U514" s="730" t="str">
        <f t="shared" si="10"/>
        <v/>
      </c>
    </row>
    <row r="515" spans="1:21" x14ac:dyDescent="0.25">
      <c r="A515" s="36" t="str">
        <f>'0'!$A$4</f>
        <v>………………..</v>
      </c>
      <c r="B515" s="37">
        <f>'0'!$A$2</f>
        <v>46112</v>
      </c>
      <c r="C515" s="37" t="s">
        <v>1197</v>
      </c>
      <c r="D515" s="195"/>
      <c r="E515" s="23"/>
      <c r="F515" s="14"/>
      <c r="G515" s="22"/>
      <c r="H515" s="656"/>
      <c r="I515" s="656"/>
      <c r="J515" s="656"/>
      <c r="K515" s="25"/>
      <c r="L515" s="25"/>
      <c r="M515" s="25"/>
      <c r="N515" s="25"/>
      <c r="O515" s="25"/>
      <c r="P515" s="25"/>
      <c r="Q515" s="25"/>
      <c r="R515" s="25"/>
      <c r="S515" s="25"/>
      <c r="T515" s="671"/>
      <c r="U515" s="730" t="str">
        <f t="shared" si="10"/>
        <v/>
      </c>
    </row>
    <row r="516" spans="1:21" x14ac:dyDescent="0.25">
      <c r="A516" s="36" t="str">
        <f>'0'!$A$4</f>
        <v>………………..</v>
      </c>
      <c r="B516" s="37">
        <f>'0'!$A$2</f>
        <v>46112</v>
      </c>
      <c r="C516" s="37" t="s">
        <v>1197</v>
      </c>
      <c r="D516" s="195"/>
      <c r="E516" s="23"/>
      <c r="F516" s="14"/>
      <c r="G516" s="22"/>
      <c r="H516" s="656"/>
      <c r="I516" s="656"/>
      <c r="J516" s="656"/>
      <c r="K516" s="25"/>
      <c r="L516" s="25"/>
      <c r="M516" s="25"/>
      <c r="N516" s="25"/>
      <c r="O516" s="25"/>
      <c r="P516" s="25"/>
      <c r="Q516" s="25"/>
      <c r="R516" s="25"/>
      <c r="S516" s="25"/>
      <c r="T516" s="671"/>
      <c r="U516" s="730" t="str">
        <f t="shared" si="10"/>
        <v/>
      </c>
    </row>
    <row r="517" spans="1:21" x14ac:dyDescent="0.25">
      <c r="A517" s="36" t="str">
        <f>'0'!$A$4</f>
        <v>………………..</v>
      </c>
      <c r="B517" s="37">
        <f>'0'!$A$2</f>
        <v>46112</v>
      </c>
      <c r="C517" s="37" t="s">
        <v>1197</v>
      </c>
      <c r="D517" s="195"/>
      <c r="E517" s="23"/>
      <c r="F517" s="14"/>
      <c r="G517" s="22"/>
      <c r="H517" s="656"/>
      <c r="I517" s="656"/>
      <c r="J517" s="656"/>
      <c r="K517" s="25"/>
      <c r="L517" s="25"/>
      <c r="M517" s="25"/>
      <c r="N517" s="25"/>
      <c r="O517" s="25"/>
      <c r="P517" s="25"/>
      <c r="Q517" s="25"/>
      <c r="R517" s="25"/>
      <c r="S517" s="25"/>
      <c r="T517" s="671"/>
      <c r="U517" s="730" t="str">
        <f t="shared" si="10"/>
        <v/>
      </c>
    </row>
    <row r="518" spans="1:21" x14ac:dyDescent="0.25">
      <c r="A518" s="36" t="str">
        <f>'0'!$A$4</f>
        <v>………………..</v>
      </c>
      <c r="B518" s="37">
        <f>'0'!$A$2</f>
        <v>46112</v>
      </c>
      <c r="C518" s="37" t="s">
        <v>1197</v>
      </c>
      <c r="D518" s="195"/>
      <c r="E518" s="23"/>
      <c r="F518" s="14"/>
      <c r="G518" s="22"/>
      <c r="H518" s="656"/>
      <c r="I518" s="656"/>
      <c r="J518" s="656"/>
      <c r="K518" s="25"/>
      <c r="L518" s="25"/>
      <c r="M518" s="25"/>
      <c r="N518" s="25"/>
      <c r="O518" s="25"/>
      <c r="P518" s="25"/>
      <c r="Q518" s="25"/>
      <c r="R518" s="25"/>
      <c r="S518" s="25"/>
      <c r="T518" s="671"/>
      <c r="U518" s="730" t="str">
        <f t="shared" si="10"/>
        <v/>
      </c>
    </row>
    <row r="519" spans="1:21" x14ac:dyDescent="0.25">
      <c r="A519" s="36" t="str">
        <f>'0'!$A$4</f>
        <v>………………..</v>
      </c>
      <c r="B519" s="37">
        <f>'0'!$A$2</f>
        <v>46112</v>
      </c>
      <c r="C519" s="37" t="s">
        <v>1197</v>
      </c>
      <c r="D519" s="195"/>
      <c r="E519" s="23"/>
      <c r="F519" s="14"/>
      <c r="G519" s="22"/>
      <c r="H519" s="656"/>
      <c r="I519" s="656"/>
      <c r="J519" s="656"/>
      <c r="K519" s="25"/>
      <c r="L519" s="25"/>
      <c r="M519" s="25"/>
      <c r="N519" s="25"/>
      <c r="O519" s="25"/>
      <c r="P519" s="25"/>
      <c r="Q519" s="25"/>
      <c r="R519" s="25"/>
      <c r="S519" s="25"/>
      <c r="T519" s="671"/>
      <c r="U519" s="730" t="str">
        <f t="shared" si="10"/>
        <v/>
      </c>
    </row>
    <row r="520" spans="1:21" x14ac:dyDescent="0.25">
      <c r="A520" s="36" t="str">
        <f>'0'!$A$4</f>
        <v>………………..</v>
      </c>
      <c r="B520" s="37">
        <f>'0'!$A$2</f>
        <v>46112</v>
      </c>
      <c r="C520" s="37" t="s">
        <v>1197</v>
      </c>
      <c r="D520" s="195"/>
      <c r="E520" s="23"/>
      <c r="F520" s="14"/>
      <c r="G520" s="22"/>
      <c r="H520" s="656"/>
      <c r="I520" s="656"/>
      <c r="J520" s="656"/>
      <c r="K520" s="25"/>
      <c r="L520" s="25"/>
      <c r="M520" s="25"/>
      <c r="N520" s="25"/>
      <c r="O520" s="25"/>
      <c r="P520" s="25"/>
      <c r="Q520" s="25"/>
      <c r="R520" s="25"/>
      <c r="S520" s="25"/>
      <c r="T520" s="671"/>
      <c r="U520" s="730" t="str">
        <f t="shared" si="10"/>
        <v/>
      </c>
    </row>
    <row r="521" spans="1:21" x14ac:dyDescent="0.25">
      <c r="A521" s="36" t="str">
        <f>'0'!$A$4</f>
        <v>………………..</v>
      </c>
      <c r="B521" s="37">
        <f>'0'!$A$2</f>
        <v>46112</v>
      </c>
      <c r="C521" s="37" t="s">
        <v>1197</v>
      </c>
      <c r="D521" s="195"/>
      <c r="E521" s="23"/>
      <c r="F521" s="14"/>
      <c r="G521" s="22"/>
      <c r="H521" s="656"/>
      <c r="I521" s="656"/>
      <c r="J521" s="656"/>
      <c r="K521" s="25"/>
      <c r="L521" s="25"/>
      <c r="M521" s="25"/>
      <c r="N521" s="25"/>
      <c r="O521" s="25"/>
      <c r="P521" s="25"/>
      <c r="Q521" s="25"/>
      <c r="R521" s="25"/>
      <c r="S521" s="25"/>
      <c r="T521" s="671"/>
      <c r="U521" s="730" t="str">
        <f t="shared" si="10"/>
        <v/>
      </c>
    </row>
    <row r="522" spans="1:21" x14ac:dyDescent="0.25">
      <c r="A522" s="36" t="str">
        <f>'0'!$A$4</f>
        <v>………………..</v>
      </c>
      <c r="B522" s="37">
        <f>'0'!$A$2</f>
        <v>46112</v>
      </c>
      <c r="C522" s="37" t="s">
        <v>1197</v>
      </c>
      <c r="D522" s="195"/>
      <c r="E522" s="23"/>
      <c r="F522" s="14"/>
      <c r="G522" s="22"/>
      <c r="H522" s="656"/>
      <c r="I522" s="656"/>
      <c r="J522" s="656"/>
      <c r="K522" s="25"/>
      <c r="L522" s="25"/>
      <c r="M522" s="25"/>
      <c r="N522" s="25"/>
      <c r="O522" s="25"/>
      <c r="P522" s="25"/>
      <c r="Q522" s="25"/>
      <c r="R522" s="25"/>
      <c r="S522" s="25"/>
      <c r="T522" s="671"/>
      <c r="U522" s="730" t="str">
        <f t="shared" si="10"/>
        <v/>
      </c>
    </row>
    <row r="523" spans="1:21" x14ac:dyDescent="0.25">
      <c r="A523" s="36" t="str">
        <f>'0'!$A$4</f>
        <v>………………..</v>
      </c>
      <c r="B523" s="37">
        <f>'0'!$A$2</f>
        <v>46112</v>
      </c>
      <c r="C523" s="37" t="s">
        <v>1197</v>
      </c>
      <c r="D523" s="195"/>
      <c r="E523" s="23"/>
      <c r="F523" s="14"/>
      <c r="G523" s="22"/>
      <c r="H523" s="656"/>
      <c r="I523" s="656"/>
      <c r="J523" s="656"/>
      <c r="K523" s="25"/>
      <c r="L523" s="25"/>
      <c r="M523" s="25"/>
      <c r="N523" s="25"/>
      <c r="O523" s="25"/>
      <c r="P523" s="25"/>
      <c r="Q523" s="25"/>
      <c r="R523" s="25"/>
      <c r="S523" s="25"/>
      <c r="T523" s="671"/>
      <c r="U523" s="730" t="str">
        <f t="shared" ref="U523:U586" si="11">IF(COUNTBLANK(D523:S523)=16,"",IF(D523="999999999","",IF(ISNUMBER(VALUE(D523)),IF(LEN(D523)&lt;&gt;9,"Въведеното ЕИК е твърде късо или твърде дълго",IF(OR(MOD(MID(D523,1,1)*1+MID(D523,2,1)*2+MID(D523,3,1)*3+MID(D523,4,1)*4+MID(D523,5,1)*5+MID(D523,6,1)*6+MID(D523,7,1)*7+MID(D523,8,1)*8,11)-MID(D523,9,1)=0,AND(MOD(MID(D523,1,1)*3+MID(D523,2,1)*4+MID(D523,3,1)*5+MID(D523,4,1)*6+MID(D523,5,1)*7+MID(D523,6,1)*8+MID(D523,7,1)*9+MID(D523,8,1)*10,11)=10,MID(D523,9,1)*1=0),MOD(MID(D523,1,1)*3+MID(D523,2,1)*4+MID(D523,3,1)*5+MID(D523,4,1)*6+MID(D523,5,1)*7+MID(D523,6,1)*8+MID(D523,7,1)*9+MID(D523,8,1)*10,11)-MID(D523,9,1)=0),"","Въведеното ЕИК е невалидно")),"Въведеното ЕИК съдържа непозволени символи")))</f>
        <v/>
      </c>
    </row>
    <row r="524" spans="1:21" x14ac:dyDescent="0.25">
      <c r="A524" s="36" t="str">
        <f>'0'!$A$4</f>
        <v>………………..</v>
      </c>
      <c r="B524" s="37">
        <f>'0'!$A$2</f>
        <v>46112</v>
      </c>
      <c r="C524" s="37" t="s">
        <v>1197</v>
      </c>
      <c r="D524" s="195"/>
      <c r="E524" s="23"/>
      <c r="F524" s="14"/>
      <c r="G524" s="22"/>
      <c r="H524" s="656"/>
      <c r="I524" s="656"/>
      <c r="J524" s="656"/>
      <c r="K524" s="25"/>
      <c r="L524" s="25"/>
      <c r="M524" s="25"/>
      <c r="N524" s="25"/>
      <c r="O524" s="25"/>
      <c r="P524" s="25"/>
      <c r="Q524" s="25"/>
      <c r="R524" s="25"/>
      <c r="S524" s="25"/>
      <c r="T524" s="671"/>
      <c r="U524" s="730" t="str">
        <f t="shared" si="11"/>
        <v/>
      </c>
    </row>
    <row r="525" spans="1:21" x14ac:dyDescent="0.25">
      <c r="A525" s="36" t="str">
        <f>'0'!$A$4</f>
        <v>………………..</v>
      </c>
      <c r="B525" s="37">
        <f>'0'!$A$2</f>
        <v>46112</v>
      </c>
      <c r="C525" s="37" t="s">
        <v>1197</v>
      </c>
      <c r="D525" s="195"/>
      <c r="E525" s="23"/>
      <c r="F525" s="14"/>
      <c r="G525" s="22"/>
      <c r="H525" s="656"/>
      <c r="I525" s="656"/>
      <c r="J525" s="656"/>
      <c r="K525" s="25"/>
      <c r="L525" s="25"/>
      <c r="M525" s="25"/>
      <c r="N525" s="25"/>
      <c r="O525" s="25"/>
      <c r="P525" s="25"/>
      <c r="Q525" s="25"/>
      <c r="R525" s="25"/>
      <c r="S525" s="25"/>
      <c r="T525" s="671"/>
      <c r="U525" s="730" t="str">
        <f t="shared" si="11"/>
        <v/>
      </c>
    </row>
    <row r="526" spans="1:21" x14ac:dyDescent="0.25">
      <c r="A526" s="36" t="str">
        <f>'0'!$A$4</f>
        <v>………………..</v>
      </c>
      <c r="B526" s="37">
        <f>'0'!$A$2</f>
        <v>46112</v>
      </c>
      <c r="C526" s="37" t="s">
        <v>1197</v>
      </c>
      <c r="D526" s="195"/>
      <c r="E526" s="23"/>
      <c r="F526" s="14"/>
      <c r="G526" s="22"/>
      <c r="H526" s="656"/>
      <c r="I526" s="656"/>
      <c r="J526" s="656"/>
      <c r="K526" s="25"/>
      <c r="L526" s="25"/>
      <c r="M526" s="25"/>
      <c r="N526" s="25"/>
      <c r="O526" s="25"/>
      <c r="P526" s="25"/>
      <c r="Q526" s="25"/>
      <c r="R526" s="25"/>
      <c r="S526" s="25"/>
      <c r="T526" s="671"/>
      <c r="U526" s="730" t="str">
        <f t="shared" si="11"/>
        <v/>
      </c>
    </row>
    <row r="527" spans="1:21" x14ac:dyDescent="0.25">
      <c r="A527" s="36" t="str">
        <f>'0'!$A$4</f>
        <v>………………..</v>
      </c>
      <c r="B527" s="37">
        <f>'0'!$A$2</f>
        <v>46112</v>
      </c>
      <c r="C527" s="37" t="s">
        <v>1197</v>
      </c>
      <c r="D527" s="195"/>
      <c r="E527" s="23"/>
      <c r="F527" s="14"/>
      <c r="G527" s="22"/>
      <c r="H527" s="656"/>
      <c r="I527" s="656"/>
      <c r="J527" s="656"/>
      <c r="K527" s="25"/>
      <c r="L527" s="25"/>
      <c r="M527" s="25"/>
      <c r="N527" s="25"/>
      <c r="O527" s="25"/>
      <c r="P527" s="25"/>
      <c r="Q527" s="25"/>
      <c r="R527" s="25"/>
      <c r="S527" s="25"/>
      <c r="T527" s="671"/>
      <c r="U527" s="730" t="str">
        <f t="shared" si="11"/>
        <v/>
      </c>
    </row>
    <row r="528" spans="1:21" x14ac:dyDescent="0.25">
      <c r="A528" s="36" t="str">
        <f>'0'!$A$4</f>
        <v>………………..</v>
      </c>
      <c r="B528" s="37">
        <f>'0'!$A$2</f>
        <v>46112</v>
      </c>
      <c r="C528" s="37" t="s">
        <v>1197</v>
      </c>
      <c r="D528" s="195"/>
      <c r="E528" s="23"/>
      <c r="F528" s="14"/>
      <c r="G528" s="22"/>
      <c r="H528" s="656"/>
      <c r="I528" s="656"/>
      <c r="J528" s="656"/>
      <c r="K528" s="25"/>
      <c r="L528" s="25"/>
      <c r="M528" s="25"/>
      <c r="N528" s="25"/>
      <c r="O528" s="25"/>
      <c r="P528" s="25"/>
      <c r="Q528" s="25"/>
      <c r="R528" s="25"/>
      <c r="S528" s="25"/>
      <c r="T528" s="671"/>
      <c r="U528" s="730" t="str">
        <f t="shared" si="11"/>
        <v/>
      </c>
    </row>
    <row r="529" spans="1:21" x14ac:dyDescent="0.25">
      <c r="A529" s="36" t="str">
        <f>'0'!$A$4</f>
        <v>………………..</v>
      </c>
      <c r="B529" s="37">
        <f>'0'!$A$2</f>
        <v>46112</v>
      </c>
      <c r="C529" s="37" t="s">
        <v>1197</v>
      </c>
      <c r="D529" s="195"/>
      <c r="E529" s="23"/>
      <c r="F529" s="14"/>
      <c r="G529" s="22"/>
      <c r="H529" s="656"/>
      <c r="I529" s="656"/>
      <c r="J529" s="656"/>
      <c r="K529" s="25"/>
      <c r="L529" s="25"/>
      <c r="M529" s="25"/>
      <c r="N529" s="25"/>
      <c r="O529" s="25"/>
      <c r="P529" s="25"/>
      <c r="Q529" s="25"/>
      <c r="R529" s="25"/>
      <c r="S529" s="25"/>
      <c r="T529" s="671"/>
      <c r="U529" s="730" t="str">
        <f t="shared" si="11"/>
        <v/>
      </c>
    </row>
    <row r="530" spans="1:21" x14ac:dyDescent="0.25">
      <c r="A530" s="36" t="str">
        <f>'0'!$A$4</f>
        <v>………………..</v>
      </c>
      <c r="B530" s="37">
        <f>'0'!$A$2</f>
        <v>46112</v>
      </c>
      <c r="C530" s="37" t="s">
        <v>1197</v>
      </c>
      <c r="D530" s="195"/>
      <c r="E530" s="23"/>
      <c r="F530" s="14"/>
      <c r="G530" s="22"/>
      <c r="H530" s="656"/>
      <c r="I530" s="656"/>
      <c r="J530" s="656"/>
      <c r="K530" s="25"/>
      <c r="L530" s="25"/>
      <c r="M530" s="25"/>
      <c r="N530" s="25"/>
      <c r="O530" s="25"/>
      <c r="P530" s="25"/>
      <c r="Q530" s="25"/>
      <c r="R530" s="25"/>
      <c r="S530" s="25"/>
      <c r="T530" s="671"/>
      <c r="U530" s="730" t="str">
        <f t="shared" si="11"/>
        <v/>
      </c>
    </row>
    <row r="531" spans="1:21" x14ac:dyDescent="0.25">
      <c r="A531" s="36" t="str">
        <f>'0'!$A$4</f>
        <v>………………..</v>
      </c>
      <c r="B531" s="37">
        <f>'0'!$A$2</f>
        <v>46112</v>
      </c>
      <c r="C531" s="37" t="s">
        <v>1197</v>
      </c>
      <c r="D531" s="195"/>
      <c r="E531" s="23"/>
      <c r="F531" s="14"/>
      <c r="G531" s="22"/>
      <c r="H531" s="656"/>
      <c r="I531" s="656"/>
      <c r="J531" s="656"/>
      <c r="K531" s="25"/>
      <c r="L531" s="25"/>
      <c r="M531" s="25"/>
      <c r="N531" s="25"/>
      <c r="O531" s="25"/>
      <c r="P531" s="25"/>
      <c r="Q531" s="25"/>
      <c r="R531" s="25"/>
      <c r="S531" s="25"/>
      <c r="T531" s="671"/>
      <c r="U531" s="730" t="str">
        <f t="shared" si="11"/>
        <v/>
      </c>
    </row>
    <row r="532" spans="1:21" x14ac:dyDescent="0.25">
      <c r="A532" s="36" t="str">
        <f>'0'!$A$4</f>
        <v>………………..</v>
      </c>
      <c r="B532" s="37">
        <f>'0'!$A$2</f>
        <v>46112</v>
      </c>
      <c r="C532" s="37" t="s">
        <v>1197</v>
      </c>
      <c r="D532" s="195"/>
      <c r="E532" s="23"/>
      <c r="F532" s="14"/>
      <c r="G532" s="22"/>
      <c r="H532" s="656"/>
      <c r="I532" s="656"/>
      <c r="J532" s="656"/>
      <c r="K532" s="25"/>
      <c r="L532" s="25"/>
      <c r="M532" s="25"/>
      <c r="N532" s="25"/>
      <c r="O532" s="25"/>
      <c r="P532" s="25"/>
      <c r="Q532" s="25"/>
      <c r="R532" s="25"/>
      <c r="S532" s="25"/>
      <c r="T532" s="671"/>
      <c r="U532" s="730" t="str">
        <f t="shared" si="11"/>
        <v/>
      </c>
    </row>
    <row r="533" spans="1:21" x14ac:dyDescent="0.25">
      <c r="A533" s="36" t="str">
        <f>'0'!$A$4</f>
        <v>………………..</v>
      </c>
      <c r="B533" s="37">
        <f>'0'!$A$2</f>
        <v>46112</v>
      </c>
      <c r="C533" s="37" t="s">
        <v>1197</v>
      </c>
      <c r="D533" s="195"/>
      <c r="E533" s="23"/>
      <c r="F533" s="14"/>
      <c r="G533" s="22"/>
      <c r="H533" s="656"/>
      <c r="I533" s="656"/>
      <c r="J533" s="656"/>
      <c r="K533" s="25"/>
      <c r="L533" s="25"/>
      <c r="M533" s="25"/>
      <c r="N533" s="25"/>
      <c r="O533" s="25"/>
      <c r="P533" s="25"/>
      <c r="Q533" s="25"/>
      <c r="R533" s="25"/>
      <c r="S533" s="25"/>
      <c r="T533" s="671"/>
      <c r="U533" s="730" t="str">
        <f t="shared" si="11"/>
        <v/>
      </c>
    </row>
    <row r="534" spans="1:21" x14ac:dyDescent="0.25">
      <c r="A534" s="36" t="str">
        <f>'0'!$A$4</f>
        <v>………………..</v>
      </c>
      <c r="B534" s="37">
        <f>'0'!$A$2</f>
        <v>46112</v>
      </c>
      <c r="C534" s="37" t="s">
        <v>1197</v>
      </c>
      <c r="D534" s="195"/>
      <c r="E534" s="23"/>
      <c r="F534" s="14"/>
      <c r="G534" s="22"/>
      <c r="H534" s="656"/>
      <c r="I534" s="656"/>
      <c r="J534" s="656"/>
      <c r="K534" s="25"/>
      <c r="L534" s="25"/>
      <c r="M534" s="25"/>
      <c r="N534" s="25"/>
      <c r="O534" s="25"/>
      <c r="P534" s="25"/>
      <c r="Q534" s="25"/>
      <c r="R534" s="25"/>
      <c r="S534" s="25"/>
      <c r="T534" s="671"/>
      <c r="U534" s="730" t="str">
        <f t="shared" si="11"/>
        <v/>
      </c>
    </row>
    <row r="535" spans="1:21" x14ac:dyDescent="0.25">
      <c r="A535" s="36" t="str">
        <f>'0'!$A$4</f>
        <v>………………..</v>
      </c>
      <c r="B535" s="37">
        <f>'0'!$A$2</f>
        <v>46112</v>
      </c>
      <c r="C535" s="37" t="s">
        <v>1197</v>
      </c>
      <c r="D535" s="195"/>
      <c r="E535" s="23"/>
      <c r="F535" s="14"/>
      <c r="G535" s="22"/>
      <c r="H535" s="656"/>
      <c r="I535" s="656"/>
      <c r="J535" s="656"/>
      <c r="K535" s="25"/>
      <c r="L535" s="25"/>
      <c r="M535" s="25"/>
      <c r="N535" s="25"/>
      <c r="O535" s="25"/>
      <c r="P535" s="25"/>
      <c r="Q535" s="25"/>
      <c r="R535" s="25"/>
      <c r="S535" s="25"/>
      <c r="T535" s="671"/>
      <c r="U535" s="730" t="str">
        <f t="shared" si="11"/>
        <v/>
      </c>
    </row>
    <row r="536" spans="1:21" x14ac:dyDescent="0.25">
      <c r="A536" s="36" t="str">
        <f>'0'!$A$4</f>
        <v>………………..</v>
      </c>
      <c r="B536" s="37">
        <f>'0'!$A$2</f>
        <v>46112</v>
      </c>
      <c r="C536" s="37" t="s">
        <v>1197</v>
      </c>
      <c r="D536" s="195"/>
      <c r="E536" s="23"/>
      <c r="F536" s="14"/>
      <c r="G536" s="22"/>
      <c r="H536" s="656"/>
      <c r="I536" s="656"/>
      <c r="J536" s="656"/>
      <c r="K536" s="25"/>
      <c r="L536" s="25"/>
      <c r="M536" s="25"/>
      <c r="N536" s="25"/>
      <c r="O536" s="25"/>
      <c r="P536" s="25"/>
      <c r="Q536" s="25"/>
      <c r="R536" s="25"/>
      <c r="S536" s="25"/>
      <c r="T536" s="671"/>
      <c r="U536" s="730" t="str">
        <f t="shared" si="11"/>
        <v/>
      </c>
    </row>
    <row r="537" spans="1:21" x14ac:dyDescent="0.25">
      <c r="A537" s="36" t="str">
        <f>'0'!$A$4</f>
        <v>………………..</v>
      </c>
      <c r="B537" s="37">
        <f>'0'!$A$2</f>
        <v>46112</v>
      </c>
      <c r="C537" s="37" t="s">
        <v>1197</v>
      </c>
      <c r="D537" s="195"/>
      <c r="E537" s="23"/>
      <c r="F537" s="14"/>
      <c r="G537" s="22"/>
      <c r="H537" s="656"/>
      <c r="I537" s="656"/>
      <c r="J537" s="656"/>
      <c r="K537" s="25"/>
      <c r="L537" s="25"/>
      <c r="M537" s="25"/>
      <c r="N537" s="25"/>
      <c r="O537" s="25"/>
      <c r="P537" s="25"/>
      <c r="Q537" s="25"/>
      <c r="R537" s="25"/>
      <c r="S537" s="25"/>
      <c r="T537" s="671"/>
      <c r="U537" s="730" t="str">
        <f t="shared" si="11"/>
        <v/>
      </c>
    </row>
    <row r="538" spans="1:21" x14ac:dyDescent="0.25">
      <c r="A538" s="36" t="str">
        <f>'0'!$A$4</f>
        <v>………………..</v>
      </c>
      <c r="B538" s="37">
        <f>'0'!$A$2</f>
        <v>46112</v>
      </c>
      <c r="C538" s="37" t="s">
        <v>1197</v>
      </c>
      <c r="D538" s="195"/>
      <c r="E538" s="23"/>
      <c r="F538" s="14"/>
      <c r="G538" s="22"/>
      <c r="H538" s="656"/>
      <c r="I538" s="656"/>
      <c r="J538" s="656"/>
      <c r="K538" s="25"/>
      <c r="L538" s="25"/>
      <c r="M538" s="25"/>
      <c r="N538" s="25"/>
      <c r="O538" s="25"/>
      <c r="P538" s="25"/>
      <c r="Q538" s="25"/>
      <c r="R538" s="25"/>
      <c r="S538" s="25"/>
      <c r="T538" s="671"/>
      <c r="U538" s="730" t="str">
        <f t="shared" si="11"/>
        <v/>
      </c>
    </row>
    <row r="539" spans="1:21" x14ac:dyDescent="0.25">
      <c r="A539" s="36" t="str">
        <f>'0'!$A$4</f>
        <v>………………..</v>
      </c>
      <c r="B539" s="37">
        <f>'0'!$A$2</f>
        <v>46112</v>
      </c>
      <c r="C539" s="37" t="s">
        <v>1197</v>
      </c>
      <c r="D539" s="195"/>
      <c r="E539" s="23"/>
      <c r="F539" s="14"/>
      <c r="G539" s="22"/>
      <c r="H539" s="656"/>
      <c r="I539" s="656"/>
      <c r="J539" s="656"/>
      <c r="K539" s="25"/>
      <c r="L539" s="25"/>
      <c r="M539" s="25"/>
      <c r="N539" s="25"/>
      <c r="O539" s="25"/>
      <c r="P539" s="25"/>
      <c r="Q539" s="25"/>
      <c r="R539" s="25"/>
      <c r="S539" s="25"/>
      <c r="T539" s="671"/>
      <c r="U539" s="730" t="str">
        <f t="shared" si="11"/>
        <v/>
      </c>
    </row>
    <row r="540" spans="1:21" x14ac:dyDescent="0.25">
      <c r="A540" s="36" t="str">
        <f>'0'!$A$4</f>
        <v>………………..</v>
      </c>
      <c r="B540" s="37">
        <f>'0'!$A$2</f>
        <v>46112</v>
      </c>
      <c r="C540" s="37" t="s">
        <v>1197</v>
      </c>
      <c r="D540" s="195"/>
      <c r="E540" s="23"/>
      <c r="F540" s="14"/>
      <c r="G540" s="22"/>
      <c r="H540" s="656"/>
      <c r="I540" s="656"/>
      <c r="J540" s="656"/>
      <c r="K540" s="25"/>
      <c r="L540" s="25"/>
      <c r="M540" s="25"/>
      <c r="N540" s="25"/>
      <c r="O540" s="25"/>
      <c r="P540" s="25"/>
      <c r="Q540" s="25"/>
      <c r="R540" s="25"/>
      <c r="S540" s="25"/>
      <c r="T540" s="671"/>
      <c r="U540" s="730" t="str">
        <f t="shared" si="11"/>
        <v/>
      </c>
    </row>
    <row r="541" spans="1:21" x14ac:dyDescent="0.25">
      <c r="A541" s="36" t="str">
        <f>'0'!$A$4</f>
        <v>………………..</v>
      </c>
      <c r="B541" s="37">
        <f>'0'!$A$2</f>
        <v>46112</v>
      </c>
      <c r="C541" s="37" t="s">
        <v>1197</v>
      </c>
      <c r="D541" s="195"/>
      <c r="E541" s="23"/>
      <c r="F541" s="14"/>
      <c r="G541" s="22"/>
      <c r="H541" s="656"/>
      <c r="I541" s="656"/>
      <c r="J541" s="656"/>
      <c r="K541" s="25"/>
      <c r="L541" s="25"/>
      <c r="M541" s="25"/>
      <c r="N541" s="25"/>
      <c r="O541" s="25"/>
      <c r="P541" s="25"/>
      <c r="Q541" s="25"/>
      <c r="R541" s="25"/>
      <c r="S541" s="25"/>
      <c r="T541" s="671"/>
      <c r="U541" s="730" t="str">
        <f t="shared" si="11"/>
        <v/>
      </c>
    </row>
    <row r="542" spans="1:21" x14ac:dyDescent="0.25">
      <c r="A542" s="36" t="str">
        <f>'0'!$A$4</f>
        <v>………………..</v>
      </c>
      <c r="B542" s="37">
        <f>'0'!$A$2</f>
        <v>46112</v>
      </c>
      <c r="C542" s="37" t="s">
        <v>1197</v>
      </c>
      <c r="D542" s="195"/>
      <c r="E542" s="23"/>
      <c r="F542" s="14"/>
      <c r="G542" s="22"/>
      <c r="H542" s="656"/>
      <c r="I542" s="656"/>
      <c r="J542" s="656"/>
      <c r="K542" s="25"/>
      <c r="L542" s="25"/>
      <c r="M542" s="25"/>
      <c r="N542" s="25"/>
      <c r="O542" s="25"/>
      <c r="P542" s="25"/>
      <c r="Q542" s="25"/>
      <c r="R542" s="25"/>
      <c r="S542" s="25"/>
      <c r="T542" s="671"/>
      <c r="U542" s="730" t="str">
        <f t="shared" si="11"/>
        <v/>
      </c>
    </row>
    <row r="543" spans="1:21" x14ac:dyDescent="0.25">
      <c r="A543" s="36" t="str">
        <f>'0'!$A$4</f>
        <v>………………..</v>
      </c>
      <c r="B543" s="37">
        <f>'0'!$A$2</f>
        <v>46112</v>
      </c>
      <c r="C543" s="37" t="s">
        <v>1197</v>
      </c>
      <c r="D543" s="195"/>
      <c r="E543" s="23"/>
      <c r="F543" s="14"/>
      <c r="G543" s="22"/>
      <c r="H543" s="656"/>
      <c r="I543" s="656"/>
      <c r="J543" s="656"/>
      <c r="K543" s="25"/>
      <c r="L543" s="25"/>
      <c r="M543" s="25"/>
      <c r="N543" s="25"/>
      <c r="O543" s="25"/>
      <c r="P543" s="25"/>
      <c r="Q543" s="25"/>
      <c r="R543" s="25"/>
      <c r="S543" s="25"/>
      <c r="T543" s="671"/>
      <c r="U543" s="730" t="str">
        <f t="shared" si="11"/>
        <v/>
      </c>
    </row>
    <row r="544" spans="1:21" x14ac:dyDescent="0.25">
      <c r="A544" s="36" t="str">
        <f>'0'!$A$4</f>
        <v>………………..</v>
      </c>
      <c r="B544" s="37">
        <f>'0'!$A$2</f>
        <v>46112</v>
      </c>
      <c r="C544" s="37" t="s">
        <v>1197</v>
      </c>
      <c r="D544" s="195"/>
      <c r="E544" s="23"/>
      <c r="F544" s="14"/>
      <c r="G544" s="22"/>
      <c r="H544" s="656"/>
      <c r="I544" s="656"/>
      <c r="J544" s="656"/>
      <c r="K544" s="25"/>
      <c r="L544" s="25"/>
      <c r="M544" s="25"/>
      <c r="N544" s="25"/>
      <c r="O544" s="25"/>
      <c r="P544" s="25"/>
      <c r="Q544" s="25"/>
      <c r="R544" s="25"/>
      <c r="S544" s="25"/>
      <c r="T544" s="671"/>
      <c r="U544" s="730" t="str">
        <f t="shared" si="11"/>
        <v/>
      </c>
    </row>
    <row r="545" spans="1:21" x14ac:dyDescent="0.25">
      <c r="A545" s="36" t="str">
        <f>'0'!$A$4</f>
        <v>………………..</v>
      </c>
      <c r="B545" s="37">
        <f>'0'!$A$2</f>
        <v>46112</v>
      </c>
      <c r="C545" s="37" t="s">
        <v>1197</v>
      </c>
      <c r="D545" s="195"/>
      <c r="E545" s="23"/>
      <c r="F545" s="14"/>
      <c r="G545" s="22"/>
      <c r="H545" s="656"/>
      <c r="I545" s="656"/>
      <c r="J545" s="656"/>
      <c r="K545" s="25"/>
      <c r="L545" s="25"/>
      <c r="M545" s="25"/>
      <c r="N545" s="25"/>
      <c r="O545" s="25"/>
      <c r="P545" s="25"/>
      <c r="Q545" s="25"/>
      <c r="R545" s="25"/>
      <c r="S545" s="25"/>
      <c r="T545" s="671"/>
      <c r="U545" s="730" t="str">
        <f t="shared" si="11"/>
        <v/>
      </c>
    </row>
    <row r="546" spans="1:21" x14ac:dyDescent="0.25">
      <c r="A546" s="36" t="str">
        <f>'0'!$A$4</f>
        <v>………………..</v>
      </c>
      <c r="B546" s="37">
        <f>'0'!$A$2</f>
        <v>46112</v>
      </c>
      <c r="C546" s="37" t="s">
        <v>1197</v>
      </c>
      <c r="D546" s="195"/>
      <c r="E546" s="23"/>
      <c r="F546" s="14"/>
      <c r="G546" s="22"/>
      <c r="H546" s="656"/>
      <c r="I546" s="656"/>
      <c r="J546" s="656"/>
      <c r="K546" s="25"/>
      <c r="L546" s="25"/>
      <c r="M546" s="25"/>
      <c r="N546" s="25"/>
      <c r="O546" s="25"/>
      <c r="P546" s="25"/>
      <c r="Q546" s="25"/>
      <c r="R546" s="25"/>
      <c r="S546" s="25"/>
      <c r="T546" s="671"/>
      <c r="U546" s="730" t="str">
        <f t="shared" si="11"/>
        <v/>
      </c>
    </row>
    <row r="547" spans="1:21" x14ac:dyDescent="0.25">
      <c r="A547" s="36" t="str">
        <f>'0'!$A$4</f>
        <v>………………..</v>
      </c>
      <c r="B547" s="37">
        <f>'0'!$A$2</f>
        <v>46112</v>
      </c>
      <c r="C547" s="37" t="s">
        <v>1197</v>
      </c>
      <c r="D547" s="195"/>
      <c r="E547" s="23"/>
      <c r="F547" s="14"/>
      <c r="G547" s="22"/>
      <c r="H547" s="656"/>
      <c r="I547" s="656"/>
      <c r="J547" s="656"/>
      <c r="K547" s="25"/>
      <c r="L547" s="25"/>
      <c r="M547" s="25"/>
      <c r="N547" s="25"/>
      <c r="O547" s="25"/>
      <c r="P547" s="25"/>
      <c r="Q547" s="25"/>
      <c r="R547" s="25"/>
      <c r="S547" s="25"/>
      <c r="T547" s="671"/>
      <c r="U547" s="730" t="str">
        <f t="shared" si="11"/>
        <v/>
      </c>
    </row>
    <row r="548" spans="1:21" x14ac:dyDescent="0.25">
      <c r="A548" s="36" t="str">
        <f>'0'!$A$4</f>
        <v>………………..</v>
      </c>
      <c r="B548" s="37">
        <f>'0'!$A$2</f>
        <v>46112</v>
      </c>
      <c r="C548" s="37" t="s">
        <v>1197</v>
      </c>
      <c r="D548" s="195"/>
      <c r="E548" s="23"/>
      <c r="F548" s="14"/>
      <c r="G548" s="22"/>
      <c r="H548" s="656"/>
      <c r="I548" s="656"/>
      <c r="J548" s="656"/>
      <c r="K548" s="25"/>
      <c r="L548" s="25"/>
      <c r="M548" s="25"/>
      <c r="N548" s="25"/>
      <c r="O548" s="25"/>
      <c r="P548" s="25"/>
      <c r="Q548" s="25"/>
      <c r="R548" s="25"/>
      <c r="S548" s="25"/>
      <c r="T548" s="671"/>
      <c r="U548" s="730" t="str">
        <f t="shared" si="11"/>
        <v/>
      </c>
    </row>
    <row r="549" spans="1:21" x14ac:dyDescent="0.25">
      <c r="A549" s="36" t="str">
        <f>'0'!$A$4</f>
        <v>………………..</v>
      </c>
      <c r="B549" s="37">
        <f>'0'!$A$2</f>
        <v>46112</v>
      </c>
      <c r="C549" s="37" t="s">
        <v>1197</v>
      </c>
      <c r="D549" s="195"/>
      <c r="E549" s="23"/>
      <c r="F549" s="14"/>
      <c r="G549" s="22"/>
      <c r="H549" s="656"/>
      <c r="I549" s="656"/>
      <c r="J549" s="656"/>
      <c r="K549" s="25"/>
      <c r="L549" s="25"/>
      <c r="M549" s="25"/>
      <c r="N549" s="25"/>
      <c r="O549" s="25"/>
      <c r="P549" s="25"/>
      <c r="Q549" s="25"/>
      <c r="R549" s="25"/>
      <c r="S549" s="25"/>
      <c r="T549" s="671"/>
      <c r="U549" s="730" t="str">
        <f t="shared" si="11"/>
        <v/>
      </c>
    </row>
    <row r="550" spans="1:21" x14ac:dyDescent="0.25">
      <c r="A550" s="36" t="str">
        <f>'0'!$A$4</f>
        <v>………………..</v>
      </c>
      <c r="B550" s="37">
        <f>'0'!$A$2</f>
        <v>46112</v>
      </c>
      <c r="C550" s="37" t="s">
        <v>1197</v>
      </c>
      <c r="D550" s="195"/>
      <c r="E550" s="23"/>
      <c r="F550" s="14"/>
      <c r="G550" s="22"/>
      <c r="H550" s="656"/>
      <c r="I550" s="656"/>
      <c r="J550" s="656"/>
      <c r="K550" s="25"/>
      <c r="L550" s="25"/>
      <c r="M550" s="25"/>
      <c r="N550" s="25"/>
      <c r="O550" s="25"/>
      <c r="P550" s="25"/>
      <c r="Q550" s="25"/>
      <c r="R550" s="25"/>
      <c r="S550" s="25"/>
      <c r="T550" s="671"/>
      <c r="U550" s="730" t="str">
        <f t="shared" si="11"/>
        <v/>
      </c>
    </row>
    <row r="551" spans="1:21" x14ac:dyDescent="0.25">
      <c r="A551" s="36" t="str">
        <f>'0'!$A$4</f>
        <v>………………..</v>
      </c>
      <c r="B551" s="37">
        <f>'0'!$A$2</f>
        <v>46112</v>
      </c>
      <c r="C551" s="37" t="s">
        <v>1197</v>
      </c>
      <c r="D551" s="195"/>
      <c r="E551" s="23"/>
      <c r="F551" s="14"/>
      <c r="G551" s="22"/>
      <c r="H551" s="656"/>
      <c r="I551" s="656"/>
      <c r="J551" s="656"/>
      <c r="K551" s="25"/>
      <c r="L551" s="25"/>
      <c r="M551" s="25"/>
      <c r="N551" s="25"/>
      <c r="O551" s="25"/>
      <c r="P551" s="25"/>
      <c r="Q551" s="25"/>
      <c r="R551" s="25"/>
      <c r="S551" s="25"/>
      <c r="T551" s="671"/>
      <c r="U551" s="730" t="str">
        <f t="shared" si="11"/>
        <v/>
      </c>
    </row>
    <row r="552" spans="1:21" x14ac:dyDescent="0.25">
      <c r="A552" s="36" t="str">
        <f>'0'!$A$4</f>
        <v>………………..</v>
      </c>
      <c r="B552" s="37">
        <f>'0'!$A$2</f>
        <v>46112</v>
      </c>
      <c r="C552" s="37" t="s">
        <v>1197</v>
      </c>
      <c r="D552" s="195"/>
      <c r="E552" s="23"/>
      <c r="F552" s="14"/>
      <c r="G552" s="22"/>
      <c r="H552" s="656"/>
      <c r="I552" s="656"/>
      <c r="J552" s="656"/>
      <c r="K552" s="25"/>
      <c r="L552" s="25"/>
      <c r="M552" s="25"/>
      <c r="N552" s="25"/>
      <c r="O552" s="25"/>
      <c r="P552" s="25"/>
      <c r="Q552" s="25"/>
      <c r="R552" s="25"/>
      <c r="S552" s="25"/>
      <c r="T552" s="671"/>
      <c r="U552" s="730" t="str">
        <f t="shared" si="11"/>
        <v/>
      </c>
    </row>
    <row r="553" spans="1:21" x14ac:dyDescent="0.25">
      <c r="A553" s="36" t="str">
        <f>'0'!$A$4</f>
        <v>………………..</v>
      </c>
      <c r="B553" s="37">
        <f>'0'!$A$2</f>
        <v>46112</v>
      </c>
      <c r="C553" s="37" t="s">
        <v>1197</v>
      </c>
      <c r="D553" s="195"/>
      <c r="E553" s="23"/>
      <c r="F553" s="14"/>
      <c r="G553" s="22"/>
      <c r="H553" s="656"/>
      <c r="I553" s="656"/>
      <c r="J553" s="656"/>
      <c r="K553" s="25"/>
      <c r="L553" s="25"/>
      <c r="M553" s="25"/>
      <c r="N553" s="25"/>
      <c r="O553" s="25"/>
      <c r="P553" s="25"/>
      <c r="Q553" s="25"/>
      <c r="R553" s="25"/>
      <c r="S553" s="25"/>
      <c r="T553" s="671"/>
      <c r="U553" s="730" t="str">
        <f t="shared" si="11"/>
        <v/>
      </c>
    </row>
    <row r="554" spans="1:21" x14ac:dyDescent="0.25">
      <c r="A554" s="36" t="str">
        <f>'0'!$A$4</f>
        <v>………………..</v>
      </c>
      <c r="B554" s="37">
        <f>'0'!$A$2</f>
        <v>46112</v>
      </c>
      <c r="C554" s="37" t="s">
        <v>1197</v>
      </c>
      <c r="D554" s="195"/>
      <c r="E554" s="23"/>
      <c r="F554" s="14"/>
      <c r="G554" s="22"/>
      <c r="H554" s="656"/>
      <c r="I554" s="656"/>
      <c r="J554" s="656"/>
      <c r="K554" s="25"/>
      <c r="L554" s="25"/>
      <c r="M554" s="25"/>
      <c r="N554" s="25"/>
      <c r="O554" s="25"/>
      <c r="P554" s="25"/>
      <c r="Q554" s="25"/>
      <c r="R554" s="25"/>
      <c r="S554" s="25"/>
      <c r="T554" s="671"/>
      <c r="U554" s="730" t="str">
        <f t="shared" si="11"/>
        <v/>
      </c>
    </row>
    <row r="555" spans="1:21" x14ac:dyDescent="0.25">
      <c r="A555" s="36" t="str">
        <f>'0'!$A$4</f>
        <v>………………..</v>
      </c>
      <c r="B555" s="37">
        <f>'0'!$A$2</f>
        <v>46112</v>
      </c>
      <c r="C555" s="37" t="s">
        <v>1197</v>
      </c>
      <c r="D555" s="195"/>
      <c r="E555" s="23"/>
      <c r="F555" s="14"/>
      <c r="G555" s="22"/>
      <c r="H555" s="656"/>
      <c r="I555" s="656"/>
      <c r="J555" s="656"/>
      <c r="K555" s="25"/>
      <c r="L555" s="25"/>
      <c r="M555" s="25"/>
      <c r="N555" s="25"/>
      <c r="O555" s="25"/>
      <c r="P555" s="25"/>
      <c r="Q555" s="25"/>
      <c r="R555" s="25"/>
      <c r="S555" s="25"/>
      <c r="T555" s="671"/>
      <c r="U555" s="730" t="str">
        <f t="shared" si="11"/>
        <v/>
      </c>
    </row>
    <row r="556" spans="1:21" x14ac:dyDescent="0.25">
      <c r="A556" s="36" t="str">
        <f>'0'!$A$4</f>
        <v>………………..</v>
      </c>
      <c r="B556" s="37">
        <f>'0'!$A$2</f>
        <v>46112</v>
      </c>
      <c r="C556" s="37" t="s">
        <v>1197</v>
      </c>
      <c r="D556" s="195"/>
      <c r="E556" s="23"/>
      <c r="F556" s="14"/>
      <c r="G556" s="22"/>
      <c r="H556" s="656"/>
      <c r="I556" s="656"/>
      <c r="J556" s="656"/>
      <c r="K556" s="25"/>
      <c r="L556" s="25"/>
      <c r="M556" s="25"/>
      <c r="N556" s="25"/>
      <c r="O556" s="25"/>
      <c r="P556" s="25"/>
      <c r="Q556" s="25"/>
      <c r="R556" s="25"/>
      <c r="S556" s="25"/>
      <c r="T556" s="671"/>
      <c r="U556" s="730" t="str">
        <f t="shared" si="11"/>
        <v/>
      </c>
    </row>
    <row r="557" spans="1:21" x14ac:dyDescent="0.25">
      <c r="A557" s="36" t="str">
        <f>'0'!$A$4</f>
        <v>………………..</v>
      </c>
      <c r="B557" s="37">
        <f>'0'!$A$2</f>
        <v>46112</v>
      </c>
      <c r="C557" s="37" t="s">
        <v>1197</v>
      </c>
      <c r="D557" s="195"/>
      <c r="E557" s="23"/>
      <c r="F557" s="14"/>
      <c r="G557" s="22"/>
      <c r="H557" s="656"/>
      <c r="I557" s="656"/>
      <c r="J557" s="656"/>
      <c r="K557" s="25"/>
      <c r="L557" s="25"/>
      <c r="M557" s="25"/>
      <c r="N557" s="25"/>
      <c r="O557" s="25"/>
      <c r="P557" s="25"/>
      <c r="Q557" s="25"/>
      <c r="R557" s="25"/>
      <c r="S557" s="25"/>
      <c r="T557" s="671"/>
      <c r="U557" s="730" t="str">
        <f t="shared" si="11"/>
        <v/>
      </c>
    </row>
    <row r="558" spans="1:21" x14ac:dyDescent="0.25">
      <c r="A558" s="36" t="str">
        <f>'0'!$A$4</f>
        <v>………………..</v>
      </c>
      <c r="B558" s="37">
        <f>'0'!$A$2</f>
        <v>46112</v>
      </c>
      <c r="C558" s="37" t="s">
        <v>1197</v>
      </c>
      <c r="D558" s="195"/>
      <c r="E558" s="23"/>
      <c r="F558" s="14"/>
      <c r="G558" s="22"/>
      <c r="H558" s="656"/>
      <c r="I558" s="656"/>
      <c r="J558" s="656"/>
      <c r="K558" s="25"/>
      <c r="L558" s="25"/>
      <c r="M558" s="25"/>
      <c r="N558" s="25"/>
      <c r="O558" s="25"/>
      <c r="P558" s="25"/>
      <c r="Q558" s="25"/>
      <c r="R558" s="25"/>
      <c r="S558" s="25"/>
      <c r="T558" s="671"/>
      <c r="U558" s="730" t="str">
        <f t="shared" si="11"/>
        <v/>
      </c>
    </row>
    <row r="559" spans="1:21" x14ac:dyDescent="0.25">
      <c r="A559" s="36" t="str">
        <f>'0'!$A$4</f>
        <v>………………..</v>
      </c>
      <c r="B559" s="37">
        <f>'0'!$A$2</f>
        <v>46112</v>
      </c>
      <c r="C559" s="37" t="s">
        <v>1197</v>
      </c>
      <c r="D559" s="195"/>
      <c r="E559" s="23"/>
      <c r="F559" s="14"/>
      <c r="G559" s="22"/>
      <c r="H559" s="656"/>
      <c r="I559" s="656"/>
      <c r="J559" s="656"/>
      <c r="K559" s="25"/>
      <c r="L559" s="25"/>
      <c r="M559" s="25"/>
      <c r="N559" s="25"/>
      <c r="O559" s="25"/>
      <c r="P559" s="25"/>
      <c r="Q559" s="25"/>
      <c r="R559" s="25"/>
      <c r="S559" s="25"/>
      <c r="T559" s="671"/>
      <c r="U559" s="730" t="str">
        <f t="shared" si="11"/>
        <v/>
      </c>
    </row>
    <row r="560" spans="1:21" x14ac:dyDescent="0.25">
      <c r="A560" s="36" t="str">
        <f>'0'!$A$4</f>
        <v>………………..</v>
      </c>
      <c r="B560" s="37">
        <f>'0'!$A$2</f>
        <v>46112</v>
      </c>
      <c r="C560" s="37" t="s">
        <v>1197</v>
      </c>
      <c r="D560" s="195"/>
      <c r="E560" s="23"/>
      <c r="F560" s="14"/>
      <c r="G560" s="22"/>
      <c r="H560" s="656"/>
      <c r="I560" s="656"/>
      <c r="J560" s="656"/>
      <c r="K560" s="25"/>
      <c r="L560" s="25"/>
      <c r="M560" s="25"/>
      <c r="N560" s="25"/>
      <c r="O560" s="25"/>
      <c r="P560" s="25"/>
      <c r="Q560" s="25"/>
      <c r="R560" s="25"/>
      <c r="S560" s="25"/>
      <c r="T560" s="671"/>
      <c r="U560" s="730" t="str">
        <f t="shared" si="11"/>
        <v/>
      </c>
    </row>
    <row r="561" spans="1:21" x14ac:dyDescent="0.25">
      <c r="A561" s="36" t="str">
        <f>'0'!$A$4</f>
        <v>………………..</v>
      </c>
      <c r="B561" s="37">
        <f>'0'!$A$2</f>
        <v>46112</v>
      </c>
      <c r="C561" s="37" t="s">
        <v>1197</v>
      </c>
      <c r="D561" s="195"/>
      <c r="E561" s="23"/>
      <c r="F561" s="14"/>
      <c r="G561" s="22"/>
      <c r="H561" s="656"/>
      <c r="I561" s="656"/>
      <c r="J561" s="656"/>
      <c r="K561" s="25"/>
      <c r="L561" s="25"/>
      <c r="M561" s="25"/>
      <c r="N561" s="25"/>
      <c r="O561" s="25"/>
      <c r="P561" s="25"/>
      <c r="Q561" s="25"/>
      <c r="R561" s="25"/>
      <c r="S561" s="25"/>
      <c r="T561" s="671"/>
      <c r="U561" s="730" t="str">
        <f t="shared" si="11"/>
        <v/>
      </c>
    </row>
    <row r="562" spans="1:21" x14ac:dyDescent="0.25">
      <c r="A562" s="36" t="str">
        <f>'0'!$A$4</f>
        <v>………………..</v>
      </c>
      <c r="B562" s="37">
        <f>'0'!$A$2</f>
        <v>46112</v>
      </c>
      <c r="C562" s="37" t="s">
        <v>1197</v>
      </c>
      <c r="D562" s="195"/>
      <c r="E562" s="23"/>
      <c r="F562" s="14"/>
      <c r="G562" s="22"/>
      <c r="H562" s="656"/>
      <c r="I562" s="656"/>
      <c r="J562" s="656"/>
      <c r="K562" s="25"/>
      <c r="L562" s="25"/>
      <c r="M562" s="25"/>
      <c r="N562" s="25"/>
      <c r="O562" s="25"/>
      <c r="P562" s="25"/>
      <c r="Q562" s="25"/>
      <c r="R562" s="25"/>
      <c r="S562" s="25"/>
      <c r="T562" s="671"/>
      <c r="U562" s="730" t="str">
        <f t="shared" si="11"/>
        <v/>
      </c>
    </row>
    <row r="563" spans="1:21" x14ac:dyDescent="0.25">
      <c r="A563" s="36" t="str">
        <f>'0'!$A$4</f>
        <v>………………..</v>
      </c>
      <c r="B563" s="37">
        <f>'0'!$A$2</f>
        <v>46112</v>
      </c>
      <c r="C563" s="37" t="s">
        <v>1197</v>
      </c>
      <c r="D563" s="195"/>
      <c r="E563" s="23"/>
      <c r="F563" s="14"/>
      <c r="G563" s="22"/>
      <c r="H563" s="656"/>
      <c r="I563" s="656"/>
      <c r="J563" s="656"/>
      <c r="K563" s="25"/>
      <c r="L563" s="25"/>
      <c r="M563" s="25"/>
      <c r="N563" s="25"/>
      <c r="O563" s="25"/>
      <c r="P563" s="25"/>
      <c r="Q563" s="25"/>
      <c r="R563" s="25"/>
      <c r="S563" s="25"/>
      <c r="T563" s="671"/>
      <c r="U563" s="730" t="str">
        <f t="shared" si="11"/>
        <v/>
      </c>
    </row>
    <row r="564" spans="1:21" x14ac:dyDescent="0.25">
      <c r="A564" s="36" t="str">
        <f>'0'!$A$4</f>
        <v>………………..</v>
      </c>
      <c r="B564" s="37">
        <f>'0'!$A$2</f>
        <v>46112</v>
      </c>
      <c r="C564" s="37" t="s">
        <v>1197</v>
      </c>
      <c r="D564" s="195"/>
      <c r="E564" s="23"/>
      <c r="F564" s="14"/>
      <c r="G564" s="22"/>
      <c r="H564" s="656"/>
      <c r="I564" s="656"/>
      <c r="J564" s="656"/>
      <c r="K564" s="25"/>
      <c r="L564" s="25"/>
      <c r="M564" s="25"/>
      <c r="N564" s="25"/>
      <c r="O564" s="25"/>
      <c r="P564" s="25"/>
      <c r="Q564" s="25"/>
      <c r="R564" s="25"/>
      <c r="S564" s="25"/>
      <c r="T564" s="671"/>
      <c r="U564" s="730" t="str">
        <f t="shared" si="11"/>
        <v/>
      </c>
    </row>
    <row r="565" spans="1:21" x14ac:dyDescent="0.25">
      <c r="A565" s="36" t="str">
        <f>'0'!$A$4</f>
        <v>………………..</v>
      </c>
      <c r="B565" s="37">
        <f>'0'!$A$2</f>
        <v>46112</v>
      </c>
      <c r="C565" s="37" t="s">
        <v>1197</v>
      </c>
      <c r="D565" s="195"/>
      <c r="E565" s="23"/>
      <c r="F565" s="14"/>
      <c r="G565" s="22"/>
      <c r="H565" s="656"/>
      <c r="I565" s="656"/>
      <c r="J565" s="656"/>
      <c r="K565" s="25"/>
      <c r="L565" s="25"/>
      <c r="M565" s="25"/>
      <c r="N565" s="25"/>
      <c r="O565" s="25"/>
      <c r="P565" s="25"/>
      <c r="Q565" s="25"/>
      <c r="R565" s="25"/>
      <c r="S565" s="25"/>
      <c r="T565" s="671"/>
      <c r="U565" s="730" t="str">
        <f t="shared" si="11"/>
        <v/>
      </c>
    </row>
    <row r="566" spans="1:21" x14ac:dyDescent="0.25">
      <c r="A566" s="36" t="str">
        <f>'0'!$A$4</f>
        <v>………………..</v>
      </c>
      <c r="B566" s="37">
        <f>'0'!$A$2</f>
        <v>46112</v>
      </c>
      <c r="C566" s="37" t="s">
        <v>1197</v>
      </c>
      <c r="D566" s="195"/>
      <c r="E566" s="23"/>
      <c r="F566" s="14"/>
      <c r="G566" s="22"/>
      <c r="H566" s="656"/>
      <c r="I566" s="656"/>
      <c r="J566" s="656"/>
      <c r="K566" s="25"/>
      <c r="L566" s="25"/>
      <c r="M566" s="25"/>
      <c r="N566" s="25"/>
      <c r="O566" s="25"/>
      <c r="P566" s="25"/>
      <c r="Q566" s="25"/>
      <c r="R566" s="25"/>
      <c r="S566" s="25"/>
      <c r="T566" s="671"/>
      <c r="U566" s="730" t="str">
        <f t="shared" si="11"/>
        <v/>
      </c>
    </row>
    <row r="567" spans="1:21" x14ac:dyDescent="0.25">
      <c r="A567" s="36" t="str">
        <f>'0'!$A$4</f>
        <v>………………..</v>
      </c>
      <c r="B567" s="37">
        <f>'0'!$A$2</f>
        <v>46112</v>
      </c>
      <c r="C567" s="37" t="s">
        <v>1197</v>
      </c>
      <c r="D567" s="195"/>
      <c r="E567" s="23"/>
      <c r="F567" s="14"/>
      <c r="G567" s="22"/>
      <c r="H567" s="656"/>
      <c r="I567" s="656"/>
      <c r="J567" s="656"/>
      <c r="K567" s="25"/>
      <c r="L567" s="25"/>
      <c r="M567" s="25"/>
      <c r="N567" s="25"/>
      <c r="O567" s="25"/>
      <c r="P567" s="25"/>
      <c r="Q567" s="25"/>
      <c r="R567" s="25"/>
      <c r="S567" s="25"/>
      <c r="T567" s="671"/>
      <c r="U567" s="730" t="str">
        <f t="shared" si="11"/>
        <v/>
      </c>
    </row>
    <row r="568" spans="1:21" x14ac:dyDescent="0.25">
      <c r="A568" s="36" t="str">
        <f>'0'!$A$4</f>
        <v>………………..</v>
      </c>
      <c r="B568" s="37">
        <f>'0'!$A$2</f>
        <v>46112</v>
      </c>
      <c r="C568" s="37" t="s">
        <v>1197</v>
      </c>
      <c r="D568" s="195"/>
      <c r="E568" s="23"/>
      <c r="F568" s="14"/>
      <c r="G568" s="22"/>
      <c r="H568" s="656"/>
      <c r="I568" s="656"/>
      <c r="J568" s="656"/>
      <c r="K568" s="25"/>
      <c r="L568" s="25"/>
      <c r="M568" s="25"/>
      <c r="N568" s="25"/>
      <c r="O568" s="25"/>
      <c r="P568" s="25"/>
      <c r="Q568" s="25"/>
      <c r="R568" s="25"/>
      <c r="S568" s="25"/>
      <c r="T568" s="671"/>
      <c r="U568" s="730" t="str">
        <f t="shared" si="11"/>
        <v/>
      </c>
    </row>
    <row r="569" spans="1:21" x14ac:dyDescent="0.25">
      <c r="A569" s="36" t="str">
        <f>'0'!$A$4</f>
        <v>………………..</v>
      </c>
      <c r="B569" s="37">
        <f>'0'!$A$2</f>
        <v>46112</v>
      </c>
      <c r="C569" s="37" t="s">
        <v>1197</v>
      </c>
      <c r="D569" s="195"/>
      <c r="E569" s="23"/>
      <c r="F569" s="14"/>
      <c r="G569" s="22"/>
      <c r="H569" s="656"/>
      <c r="I569" s="656"/>
      <c r="J569" s="656"/>
      <c r="K569" s="25"/>
      <c r="L569" s="25"/>
      <c r="M569" s="25"/>
      <c r="N569" s="25"/>
      <c r="O569" s="25"/>
      <c r="P569" s="25"/>
      <c r="Q569" s="25"/>
      <c r="R569" s="25"/>
      <c r="S569" s="25"/>
      <c r="T569" s="671"/>
      <c r="U569" s="730" t="str">
        <f t="shared" si="11"/>
        <v/>
      </c>
    </row>
    <row r="570" spans="1:21" x14ac:dyDescent="0.25">
      <c r="A570" s="36" t="str">
        <f>'0'!$A$4</f>
        <v>………………..</v>
      </c>
      <c r="B570" s="37">
        <f>'0'!$A$2</f>
        <v>46112</v>
      </c>
      <c r="C570" s="37" t="s">
        <v>1197</v>
      </c>
      <c r="D570" s="195"/>
      <c r="E570" s="23"/>
      <c r="F570" s="14"/>
      <c r="G570" s="22"/>
      <c r="H570" s="656"/>
      <c r="I570" s="656"/>
      <c r="J570" s="656"/>
      <c r="K570" s="25"/>
      <c r="L570" s="25"/>
      <c r="M570" s="25"/>
      <c r="N570" s="25"/>
      <c r="O570" s="25"/>
      <c r="P570" s="25"/>
      <c r="Q570" s="25"/>
      <c r="R570" s="25"/>
      <c r="S570" s="25"/>
      <c r="T570" s="671"/>
      <c r="U570" s="730" t="str">
        <f t="shared" si="11"/>
        <v/>
      </c>
    </row>
    <row r="571" spans="1:21" x14ac:dyDescent="0.25">
      <c r="A571" s="36" t="str">
        <f>'0'!$A$4</f>
        <v>………………..</v>
      </c>
      <c r="B571" s="37">
        <f>'0'!$A$2</f>
        <v>46112</v>
      </c>
      <c r="C571" s="37" t="s">
        <v>1197</v>
      </c>
      <c r="D571" s="195"/>
      <c r="E571" s="23"/>
      <c r="F571" s="14"/>
      <c r="G571" s="22"/>
      <c r="H571" s="656"/>
      <c r="I571" s="656"/>
      <c r="J571" s="656"/>
      <c r="K571" s="25"/>
      <c r="L571" s="25"/>
      <c r="M571" s="25"/>
      <c r="N571" s="25"/>
      <c r="O571" s="25"/>
      <c r="P571" s="25"/>
      <c r="Q571" s="25"/>
      <c r="R571" s="25"/>
      <c r="S571" s="25"/>
      <c r="T571" s="671"/>
      <c r="U571" s="730" t="str">
        <f t="shared" si="11"/>
        <v/>
      </c>
    </row>
    <row r="572" spans="1:21" x14ac:dyDescent="0.25">
      <c r="A572" s="36" t="str">
        <f>'0'!$A$4</f>
        <v>………………..</v>
      </c>
      <c r="B572" s="37">
        <f>'0'!$A$2</f>
        <v>46112</v>
      </c>
      <c r="C572" s="37" t="s">
        <v>1197</v>
      </c>
      <c r="D572" s="195"/>
      <c r="E572" s="23"/>
      <c r="F572" s="14"/>
      <c r="G572" s="22"/>
      <c r="H572" s="656"/>
      <c r="I572" s="656"/>
      <c r="J572" s="656"/>
      <c r="K572" s="25"/>
      <c r="L572" s="25"/>
      <c r="M572" s="25"/>
      <c r="N572" s="25"/>
      <c r="O572" s="25"/>
      <c r="P572" s="25"/>
      <c r="Q572" s="25"/>
      <c r="R572" s="25"/>
      <c r="S572" s="25"/>
      <c r="T572" s="671"/>
      <c r="U572" s="730" t="str">
        <f t="shared" si="11"/>
        <v/>
      </c>
    </row>
    <row r="573" spans="1:21" x14ac:dyDescent="0.25">
      <c r="A573" s="36" t="str">
        <f>'0'!$A$4</f>
        <v>………………..</v>
      </c>
      <c r="B573" s="37">
        <f>'0'!$A$2</f>
        <v>46112</v>
      </c>
      <c r="C573" s="37" t="s">
        <v>1197</v>
      </c>
      <c r="D573" s="195"/>
      <c r="E573" s="23"/>
      <c r="F573" s="14"/>
      <c r="G573" s="22"/>
      <c r="H573" s="656"/>
      <c r="I573" s="656"/>
      <c r="J573" s="656"/>
      <c r="K573" s="25"/>
      <c r="L573" s="25"/>
      <c r="M573" s="25"/>
      <c r="N573" s="25"/>
      <c r="O573" s="25"/>
      <c r="P573" s="25"/>
      <c r="Q573" s="25"/>
      <c r="R573" s="25"/>
      <c r="S573" s="25"/>
      <c r="T573" s="671"/>
      <c r="U573" s="730" t="str">
        <f t="shared" si="11"/>
        <v/>
      </c>
    </row>
    <row r="574" spans="1:21" x14ac:dyDescent="0.25">
      <c r="A574" s="36" t="str">
        <f>'0'!$A$4</f>
        <v>………………..</v>
      </c>
      <c r="B574" s="37">
        <f>'0'!$A$2</f>
        <v>46112</v>
      </c>
      <c r="C574" s="37" t="s">
        <v>1197</v>
      </c>
      <c r="D574" s="195"/>
      <c r="E574" s="23"/>
      <c r="F574" s="14"/>
      <c r="G574" s="22"/>
      <c r="H574" s="656"/>
      <c r="I574" s="656"/>
      <c r="J574" s="656"/>
      <c r="K574" s="25"/>
      <c r="L574" s="25"/>
      <c r="M574" s="25"/>
      <c r="N574" s="25"/>
      <c r="O574" s="25"/>
      <c r="P574" s="25"/>
      <c r="Q574" s="25"/>
      <c r="R574" s="25"/>
      <c r="S574" s="25"/>
      <c r="T574" s="671"/>
      <c r="U574" s="730" t="str">
        <f t="shared" si="11"/>
        <v/>
      </c>
    </row>
    <row r="575" spans="1:21" x14ac:dyDescent="0.25">
      <c r="A575" s="36" t="str">
        <f>'0'!$A$4</f>
        <v>………………..</v>
      </c>
      <c r="B575" s="37">
        <f>'0'!$A$2</f>
        <v>46112</v>
      </c>
      <c r="C575" s="37" t="s">
        <v>1197</v>
      </c>
      <c r="D575" s="195"/>
      <c r="E575" s="23"/>
      <c r="F575" s="14"/>
      <c r="G575" s="22"/>
      <c r="H575" s="656"/>
      <c r="I575" s="656"/>
      <c r="J575" s="656"/>
      <c r="K575" s="25"/>
      <c r="L575" s="25"/>
      <c r="M575" s="25"/>
      <c r="N575" s="25"/>
      <c r="O575" s="25"/>
      <c r="P575" s="25"/>
      <c r="Q575" s="25"/>
      <c r="R575" s="25"/>
      <c r="S575" s="25"/>
      <c r="T575" s="671"/>
      <c r="U575" s="730" t="str">
        <f t="shared" si="11"/>
        <v/>
      </c>
    </row>
    <row r="576" spans="1:21" x14ac:dyDescent="0.25">
      <c r="A576" s="36" t="str">
        <f>'0'!$A$4</f>
        <v>………………..</v>
      </c>
      <c r="B576" s="37">
        <f>'0'!$A$2</f>
        <v>46112</v>
      </c>
      <c r="C576" s="37" t="s">
        <v>1197</v>
      </c>
      <c r="D576" s="195"/>
      <c r="E576" s="23"/>
      <c r="F576" s="14"/>
      <c r="G576" s="22"/>
      <c r="H576" s="656"/>
      <c r="I576" s="656"/>
      <c r="J576" s="656"/>
      <c r="K576" s="25"/>
      <c r="L576" s="25"/>
      <c r="M576" s="25"/>
      <c r="N576" s="25"/>
      <c r="O576" s="25"/>
      <c r="P576" s="25"/>
      <c r="Q576" s="25"/>
      <c r="R576" s="25"/>
      <c r="S576" s="25"/>
      <c r="T576" s="671"/>
      <c r="U576" s="730" t="str">
        <f t="shared" si="11"/>
        <v/>
      </c>
    </row>
    <row r="577" spans="1:21" x14ac:dyDescent="0.25">
      <c r="A577" s="36" t="str">
        <f>'0'!$A$4</f>
        <v>………………..</v>
      </c>
      <c r="B577" s="37">
        <f>'0'!$A$2</f>
        <v>46112</v>
      </c>
      <c r="C577" s="37" t="s">
        <v>1197</v>
      </c>
      <c r="D577" s="195"/>
      <c r="E577" s="23"/>
      <c r="F577" s="14"/>
      <c r="G577" s="22"/>
      <c r="H577" s="656"/>
      <c r="I577" s="656"/>
      <c r="J577" s="656"/>
      <c r="K577" s="25"/>
      <c r="L577" s="25"/>
      <c r="M577" s="25"/>
      <c r="N577" s="25"/>
      <c r="O577" s="25"/>
      <c r="P577" s="25"/>
      <c r="Q577" s="25"/>
      <c r="R577" s="25"/>
      <c r="S577" s="25"/>
      <c r="T577" s="671"/>
      <c r="U577" s="730" t="str">
        <f t="shared" si="11"/>
        <v/>
      </c>
    </row>
    <row r="578" spans="1:21" x14ac:dyDescent="0.25">
      <c r="A578" s="36" t="str">
        <f>'0'!$A$4</f>
        <v>………………..</v>
      </c>
      <c r="B578" s="37">
        <f>'0'!$A$2</f>
        <v>46112</v>
      </c>
      <c r="C578" s="37" t="s">
        <v>1197</v>
      </c>
      <c r="D578" s="195"/>
      <c r="E578" s="23"/>
      <c r="F578" s="14"/>
      <c r="G578" s="22"/>
      <c r="H578" s="656"/>
      <c r="I578" s="656"/>
      <c r="J578" s="656"/>
      <c r="K578" s="25"/>
      <c r="L578" s="25"/>
      <c r="M578" s="25"/>
      <c r="N578" s="25"/>
      <c r="O578" s="25"/>
      <c r="P578" s="25"/>
      <c r="Q578" s="25"/>
      <c r="R578" s="25"/>
      <c r="S578" s="25"/>
      <c r="T578" s="671"/>
      <c r="U578" s="730" t="str">
        <f t="shared" si="11"/>
        <v/>
      </c>
    </row>
    <row r="579" spans="1:21" x14ac:dyDescent="0.25">
      <c r="A579" s="36" t="str">
        <f>'0'!$A$4</f>
        <v>………………..</v>
      </c>
      <c r="B579" s="37">
        <f>'0'!$A$2</f>
        <v>46112</v>
      </c>
      <c r="C579" s="37" t="s">
        <v>1197</v>
      </c>
      <c r="D579" s="195"/>
      <c r="E579" s="23"/>
      <c r="F579" s="14"/>
      <c r="G579" s="22"/>
      <c r="H579" s="656"/>
      <c r="I579" s="656"/>
      <c r="J579" s="656"/>
      <c r="K579" s="25"/>
      <c r="L579" s="25"/>
      <c r="M579" s="25"/>
      <c r="N579" s="25"/>
      <c r="O579" s="25"/>
      <c r="P579" s="25"/>
      <c r="Q579" s="25"/>
      <c r="R579" s="25"/>
      <c r="S579" s="25"/>
      <c r="T579" s="671"/>
      <c r="U579" s="730" t="str">
        <f t="shared" si="11"/>
        <v/>
      </c>
    </row>
    <row r="580" spans="1:21" x14ac:dyDescent="0.25">
      <c r="A580" s="36" t="str">
        <f>'0'!$A$4</f>
        <v>………………..</v>
      </c>
      <c r="B580" s="37">
        <f>'0'!$A$2</f>
        <v>46112</v>
      </c>
      <c r="C580" s="37" t="s">
        <v>1197</v>
      </c>
      <c r="D580" s="195"/>
      <c r="E580" s="23"/>
      <c r="F580" s="14"/>
      <c r="G580" s="22"/>
      <c r="H580" s="656"/>
      <c r="I580" s="656"/>
      <c r="J580" s="656"/>
      <c r="K580" s="25"/>
      <c r="L580" s="25"/>
      <c r="M580" s="25"/>
      <c r="N580" s="25"/>
      <c r="O580" s="25"/>
      <c r="P580" s="25"/>
      <c r="Q580" s="25"/>
      <c r="R580" s="25"/>
      <c r="S580" s="25"/>
      <c r="T580" s="671"/>
      <c r="U580" s="730" t="str">
        <f t="shared" si="11"/>
        <v/>
      </c>
    </row>
    <row r="581" spans="1:21" x14ac:dyDescent="0.25">
      <c r="A581" s="36" t="str">
        <f>'0'!$A$4</f>
        <v>………………..</v>
      </c>
      <c r="B581" s="37">
        <f>'0'!$A$2</f>
        <v>46112</v>
      </c>
      <c r="C581" s="37" t="s">
        <v>1197</v>
      </c>
      <c r="D581" s="195"/>
      <c r="E581" s="23"/>
      <c r="F581" s="14"/>
      <c r="G581" s="22"/>
      <c r="H581" s="656"/>
      <c r="I581" s="656"/>
      <c r="J581" s="656"/>
      <c r="K581" s="25"/>
      <c r="L581" s="25"/>
      <c r="M581" s="25"/>
      <c r="N581" s="25"/>
      <c r="O581" s="25"/>
      <c r="P581" s="25"/>
      <c r="Q581" s="25"/>
      <c r="R581" s="25"/>
      <c r="S581" s="25"/>
      <c r="T581" s="671"/>
      <c r="U581" s="730" t="str">
        <f t="shared" si="11"/>
        <v/>
      </c>
    </row>
    <row r="582" spans="1:21" x14ac:dyDescent="0.25">
      <c r="A582" s="36" t="str">
        <f>'0'!$A$4</f>
        <v>………………..</v>
      </c>
      <c r="B582" s="37">
        <f>'0'!$A$2</f>
        <v>46112</v>
      </c>
      <c r="C582" s="37" t="s">
        <v>1197</v>
      </c>
      <c r="D582" s="195"/>
      <c r="E582" s="23"/>
      <c r="F582" s="14"/>
      <c r="G582" s="22"/>
      <c r="H582" s="656"/>
      <c r="I582" s="656"/>
      <c r="J582" s="656"/>
      <c r="K582" s="25"/>
      <c r="L582" s="25"/>
      <c r="M582" s="25"/>
      <c r="N582" s="25"/>
      <c r="O582" s="25"/>
      <c r="P582" s="25"/>
      <c r="Q582" s="25"/>
      <c r="R582" s="25"/>
      <c r="S582" s="25"/>
      <c r="T582" s="671"/>
      <c r="U582" s="730" t="str">
        <f t="shared" si="11"/>
        <v/>
      </c>
    </row>
    <row r="583" spans="1:21" x14ac:dyDescent="0.25">
      <c r="A583" s="36" t="str">
        <f>'0'!$A$4</f>
        <v>………………..</v>
      </c>
      <c r="B583" s="37">
        <f>'0'!$A$2</f>
        <v>46112</v>
      </c>
      <c r="C583" s="37" t="s">
        <v>1197</v>
      </c>
      <c r="D583" s="195"/>
      <c r="E583" s="23"/>
      <c r="F583" s="14"/>
      <c r="G583" s="22"/>
      <c r="H583" s="656"/>
      <c r="I583" s="656"/>
      <c r="J583" s="656"/>
      <c r="K583" s="25"/>
      <c r="L583" s="25"/>
      <c r="M583" s="25"/>
      <c r="N583" s="25"/>
      <c r="O583" s="25"/>
      <c r="P583" s="25"/>
      <c r="Q583" s="25"/>
      <c r="R583" s="25"/>
      <c r="S583" s="25"/>
      <c r="T583" s="671"/>
      <c r="U583" s="730" t="str">
        <f t="shared" si="11"/>
        <v/>
      </c>
    </row>
    <row r="584" spans="1:21" x14ac:dyDescent="0.25">
      <c r="A584" s="36" t="str">
        <f>'0'!$A$4</f>
        <v>………………..</v>
      </c>
      <c r="B584" s="37">
        <f>'0'!$A$2</f>
        <v>46112</v>
      </c>
      <c r="C584" s="37" t="s">
        <v>1197</v>
      </c>
      <c r="D584" s="195"/>
      <c r="E584" s="23"/>
      <c r="F584" s="14"/>
      <c r="G584" s="22"/>
      <c r="H584" s="656"/>
      <c r="I584" s="656"/>
      <c r="J584" s="656"/>
      <c r="K584" s="25"/>
      <c r="L584" s="25"/>
      <c r="M584" s="25"/>
      <c r="N584" s="25"/>
      <c r="O584" s="25"/>
      <c r="P584" s="25"/>
      <c r="Q584" s="25"/>
      <c r="R584" s="25"/>
      <c r="S584" s="25"/>
      <c r="T584" s="671"/>
      <c r="U584" s="730" t="str">
        <f t="shared" si="11"/>
        <v/>
      </c>
    </row>
    <row r="585" spans="1:21" x14ac:dyDescent="0.25">
      <c r="A585" s="36" t="str">
        <f>'0'!$A$4</f>
        <v>………………..</v>
      </c>
      <c r="B585" s="37">
        <f>'0'!$A$2</f>
        <v>46112</v>
      </c>
      <c r="C585" s="37" t="s">
        <v>1197</v>
      </c>
      <c r="D585" s="195"/>
      <c r="E585" s="23"/>
      <c r="F585" s="14"/>
      <c r="G585" s="22"/>
      <c r="H585" s="656"/>
      <c r="I585" s="656"/>
      <c r="J585" s="656"/>
      <c r="K585" s="25"/>
      <c r="L585" s="25"/>
      <c r="M585" s="25"/>
      <c r="N585" s="25"/>
      <c r="O585" s="25"/>
      <c r="P585" s="25"/>
      <c r="Q585" s="25"/>
      <c r="R585" s="25"/>
      <c r="S585" s="25"/>
      <c r="T585" s="671"/>
      <c r="U585" s="730" t="str">
        <f t="shared" si="11"/>
        <v/>
      </c>
    </row>
    <row r="586" spans="1:21" x14ac:dyDescent="0.25">
      <c r="A586" s="36" t="str">
        <f>'0'!$A$4</f>
        <v>………………..</v>
      </c>
      <c r="B586" s="37">
        <f>'0'!$A$2</f>
        <v>46112</v>
      </c>
      <c r="C586" s="37" t="s">
        <v>1197</v>
      </c>
      <c r="D586" s="195"/>
      <c r="E586" s="23"/>
      <c r="F586" s="14"/>
      <c r="G586" s="22"/>
      <c r="H586" s="656"/>
      <c r="I586" s="656"/>
      <c r="J586" s="656"/>
      <c r="K586" s="25"/>
      <c r="L586" s="25"/>
      <c r="M586" s="25"/>
      <c r="N586" s="25"/>
      <c r="O586" s="25"/>
      <c r="P586" s="25"/>
      <c r="Q586" s="25"/>
      <c r="R586" s="25"/>
      <c r="S586" s="25"/>
      <c r="T586" s="671"/>
      <c r="U586" s="730" t="str">
        <f t="shared" si="11"/>
        <v/>
      </c>
    </row>
    <row r="587" spans="1:21" x14ac:dyDescent="0.25">
      <c r="A587" s="36" t="str">
        <f>'0'!$A$4</f>
        <v>………………..</v>
      </c>
      <c r="B587" s="37">
        <f>'0'!$A$2</f>
        <v>46112</v>
      </c>
      <c r="C587" s="37" t="s">
        <v>1197</v>
      </c>
      <c r="D587" s="195"/>
      <c r="E587" s="23"/>
      <c r="F587" s="14"/>
      <c r="G587" s="22"/>
      <c r="H587" s="656"/>
      <c r="I587" s="656"/>
      <c r="J587" s="656"/>
      <c r="K587" s="25"/>
      <c r="L587" s="25"/>
      <c r="M587" s="25"/>
      <c r="N587" s="25"/>
      <c r="O587" s="25"/>
      <c r="P587" s="25"/>
      <c r="Q587" s="25"/>
      <c r="R587" s="25"/>
      <c r="S587" s="25"/>
      <c r="T587" s="671"/>
      <c r="U587" s="730" t="str">
        <f t="shared" ref="U587:U650" si="12">IF(COUNTBLANK(D587:S587)=16,"",IF(D587="999999999","",IF(ISNUMBER(VALUE(D587)),IF(LEN(D587)&lt;&gt;9,"Въведеното ЕИК е твърде късо или твърде дълго",IF(OR(MOD(MID(D587,1,1)*1+MID(D587,2,1)*2+MID(D587,3,1)*3+MID(D587,4,1)*4+MID(D587,5,1)*5+MID(D587,6,1)*6+MID(D587,7,1)*7+MID(D587,8,1)*8,11)-MID(D587,9,1)=0,AND(MOD(MID(D587,1,1)*3+MID(D587,2,1)*4+MID(D587,3,1)*5+MID(D587,4,1)*6+MID(D587,5,1)*7+MID(D587,6,1)*8+MID(D587,7,1)*9+MID(D587,8,1)*10,11)=10,MID(D587,9,1)*1=0),MOD(MID(D587,1,1)*3+MID(D587,2,1)*4+MID(D587,3,1)*5+MID(D587,4,1)*6+MID(D587,5,1)*7+MID(D587,6,1)*8+MID(D587,7,1)*9+MID(D587,8,1)*10,11)-MID(D587,9,1)=0),"","Въведеното ЕИК е невалидно")),"Въведеното ЕИК съдържа непозволени символи")))</f>
        <v/>
      </c>
    </row>
    <row r="588" spans="1:21" x14ac:dyDescent="0.25">
      <c r="A588" s="36" t="str">
        <f>'0'!$A$4</f>
        <v>………………..</v>
      </c>
      <c r="B588" s="37">
        <f>'0'!$A$2</f>
        <v>46112</v>
      </c>
      <c r="C588" s="37" t="s">
        <v>1197</v>
      </c>
      <c r="D588" s="195"/>
      <c r="E588" s="23"/>
      <c r="F588" s="14"/>
      <c r="G588" s="22"/>
      <c r="H588" s="656"/>
      <c r="I588" s="656"/>
      <c r="J588" s="656"/>
      <c r="K588" s="25"/>
      <c r="L588" s="25"/>
      <c r="M588" s="25"/>
      <c r="N588" s="25"/>
      <c r="O588" s="25"/>
      <c r="P588" s="25"/>
      <c r="Q588" s="25"/>
      <c r="R588" s="25"/>
      <c r="S588" s="25"/>
      <c r="T588" s="671"/>
      <c r="U588" s="730" t="str">
        <f t="shared" si="12"/>
        <v/>
      </c>
    </row>
    <row r="589" spans="1:21" x14ac:dyDescent="0.25">
      <c r="A589" s="36" t="str">
        <f>'0'!$A$4</f>
        <v>………………..</v>
      </c>
      <c r="B589" s="37">
        <f>'0'!$A$2</f>
        <v>46112</v>
      </c>
      <c r="C589" s="37" t="s">
        <v>1197</v>
      </c>
      <c r="D589" s="195"/>
      <c r="E589" s="23"/>
      <c r="F589" s="14"/>
      <c r="G589" s="22"/>
      <c r="H589" s="656"/>
      <c r="I589" s="656"/>
      <c r="J589" s="656"/>
      <c r="K589" s="25"/>
      <c r="L589" s="25"/>
      <c r="M589" s="25"/>
      <c r="N589" s="25"/>
      <c r="O589" s="25"/>
      <c r="P589" s="25"/>
      <c r="Q589" s="25"/>
      <c r="R589" s="25"/>
      <c r="S589" s="25"/>
      <c r="T589" s="671"/>
      <c r="U589" s="730" t="str">
        <f t="shared" si="12"/>
        <v/>
      </c>
    </row>
    <row r="590" spans="1:21" x14ac:dyDescent="0.25">
      <c r="A590" s="36" t="str">
        <f>'0'!$A$4</f>
        <v>………………..</v>
      </c>
      <c r="B590" s="37">
        <f>'0'!$A$2</f>
        <v>46112</v>
      </c>
      <c r="C590" s="37" t="s">
        <v>1197</v>
      </c>
      <c r="D590" s="195"/>
      <c r="E590" s="23"/>
      <c r="F590" s="14"/>
      <c r="G590" s="22"/>
      <c r="H590" s="656"/>
      <c r="I590" s="656"/>
      <c r="J590" s="656"/>
      <c r="K590" s="25"/>
      <c r="L590" s="25"/>
      <c r="M590" s="25"/>
      <c r="N590" s="25"/>
      <c r="O590" s="25"/>
      <c r="P590" s="25"/>
      <c r="Q590" s="25"/>
      <c r="R590" s="25"/>
      <c r="S590" s="25"/>
      <c r="T590" s="671"/>
      <c r="U590" s="730" t="str">
        <f t="shared" si="12"/>
        <v/>
      </c>
    </row>
    <row r="591" spans="1:21" x14ac:dyDescent="0.25">
      <c r="A591" s="36" t="str">
        <f>'0'!$A$4</f>
        <v>………………..</v>
      </c>
      <c r="B591" s="37">
        <f>'0'!$A$2</f>
        <v>46112</v>
      </c>
      <c r="C591" s="37" t="s">
        <v>1197</v>
      </c>
      <c r="D591" s="195"/>
      <c r="E591" s="23"/>
      <c r="F591" s="14"/>
      <c r="G591" s="22"/>
      <c r="H591" s="656"/>
      <c r="I591" s="656"/>
      <c r="J591" s="656"/>
      <c r="K591" s="25"/>
      <c r="L591" s="25"/>
      <c r="M591" s="25"/>
      <c r="N591" s="25"/>
      <c r="O591" s="25"/>
      <c r="P591" s="25"/>
      <c r="Q591" s="25"/>
      <c r="R591" s="25"/>
      <c r="S591" s="25"/>
      <c r="T591" s="671"/>
      <c r="U591" s="730" t="str">
        <f t="shared" si="12"/>
        <v/>
      </c>
    </row>
    <row r="592" spans="1:21" x14ac:dyDescent="0.25">
      <c r="A592" s="36" t="str">
        <f>'0'!$A$4</f>
        <v>………………..</v>
      </c>
      <c r="B592" s="37">
        <f>'0'!$A$2</f>
        <v>46112</v>
      </c>
      <c r="C592" s="37" t="s">
        <v>1197</v>
      </c>
      <c r="D592" s="195"/>
      <c r="E592" s="23"/>
      <c r="F592" s="14"/>
      <c r="G592" s="22"/>
      <c r="H592" s="656"/>
      <c r="I592" s="656"/>
      <c r="J592" s="656"/>
      <c r="K592" s="25"/>
      <c r="L592" s="25"/>
      <c r="M592" s="25"/>
      <c r="N592" s="25"/>
      <c r="O592" s="25"/>
      <c r="P592" s="25"/>
      <c r="Q592" s="25"/>
      <c r="R592" s="25"/>
      <c r="S592" s="25"/>
      <c r="T592" s="671"/>
      <c r="U592" s="730" t="str">
        <f t="shared" si="12"/>
        <v/>
      </c>
    </row>
    <row r="593" spans="1:21" x14ac:dyDescent="0.25">
      <c r="A593" s="36" t="str">
        <f>'0'!$A$4</f>
        <v>………………..</v>
      </c>
      <c r="B593" s="37">
        <f>'0'!$A$2</f>
        <v>46112</v>
      </c>
      <c r="C593" s="37" t="s">
        <v>1197</v>
      </c>
      <c r="D593" s="195"/>
      <c r="E593" s="23"/>
      <c r="F593" s="14"/>
      <c r="G593" s="22"/>
      <c r="H593" s="656"/>
      <c r="I593" s="656"/>
      <c r="J593" s="656"/>
      <c r="K593" s="25"/>
      <c r="L593" s="25"/>
      <c r="M593" s="25"/>
      <c r="N593" s="25"/>
      <c r="O593" s="25"/>
      <c r="P593" s="25"/>
      <c r="Q593" s="25"/>
      <c r="R593" s="25"/>
      <c r="S593" s="25"/>
      <c r="T593" s="671"/>
      <c r="U593" s="730" t="str">
        <f t="shared" si="12"/>
        <v/>
      </c>
    </row>
    <row r="594" spans="1:21" x14ac:dyDescent="0.25">
      <c r="A594" s="36" t="str">
        <f>'0'!$A$4</f>
        <v>………………..</v>
      </c>
      <c r="B594" s="37">
        <f>'0'!$A$2</f>
        <v>46112</v>
      </c>
      <c r="C594" s="37" t="s">
        <v>1197</v>
      </c>
      <c r="D594" s="195"/>
      <c r="E594" s="23"/>
      <c r="F594" s="14"/>
      <c r="G594" s="22"/>
      <c r="H594" s="656"/>
      <c r="I594" s="656"/>
      <c r="J594" s="656"/>
      <c r="K594" s="25"/>
      <c r="L594" s="25"/>
      <c r="M594" s="25"/>
      <c r="N594" s="25"/>
      <c r="O594" s="25"/>
      <c r="P594" s="25"/>
      <c r="Q594" s="25"/>
      <c r="R594" s="25"/>
      <c r="S594" s="25"/>
      <c r="T594" s="671"/>
      <c r="U594" s="730" t="str">
        <f t="shared" si="12"/>
        <v/>
      </c>
    </row>
    <row r="595" spans="1:21" x14ac:dyDescent="0.25">
      <c r="A595" s="36" t="str">
        <f>'0'!$A$4</f>
        <v>………………..</v>
      </c>
      <c r="B595" s="37">
        <f>'0'!$A$2</f>
        <v>46112</v>
      </c>
      <c r="C595" s="37" t="s">
        <v>1197</v>
      </c>
      <c r="D595" s="195"/>
      <c r="E595" s="23"/>
      <c r="F595" s="14"/>
      <c r="G595" s="22"/>
      <c r="H595" s="656"/>
      <c r="I595" s="656"/>
      <c r="J595" s="656"/>
      <c r="K595" s="25"/>
      <c r="L595" s="25"/>
      <c r="M595" s="25"/>
      <c r="N595" s="25"/>
      <c r="O595" s="25"/>
      <c r="P595" s="25"/>
      <c r="Q595" s="25"/>
      <c r="R595" s="25"/>
      <c r="S595" s="25"/>
      <c r="T595" s="671"/>
      <c r="U595" s="730" t="str">
        <f t="shared" si="12"/>
        <v/>
      </c>
    </row>
    <row r="596" spans="1:21" x14ac:dyDescent="0.25">
      <c r="A596" s="36" t="str">
        <f>'0'!$A$4</f>
        <v>………………..</v>
      </c>
      <c r="B596" s="37">
        <f>'0'!$A$2</f>
        <v>46112</v>
      </c>
      <c r="C596" s="37" t="s">
        <v>1197</v>
      </c>
      <c r="D596" s="195"/>
      <c r="E596" s="23"/>
      <c r="F596" s="14"/>
      <c r="G596" s="22"/>
      <c r="H596" s="656"/>
      <c r="I596" s="656"/>
      <c r="J596" s="656"/>
      <c r="K596" s="25"/>
      <c r="L596" s="25"/>
      <c r="M596" s="25"/>
      <c r="N596" s="25"/>
      <c r="O596" s="25"/>
      <c r="P596" s="25"/>
      <c r="Q596" s="25"/>
      <c r="R596" s="25"/>
      <c r="S596" s="25"/>
      <c r="T596" s="671"/>
      <c r="U596" s="730" t="str">
        <f t="shared" si="12"/>
        <v/>
      </c>
    </row>
    <row r="597" spans="1:21" x14ac:dyDescent="0.25">
      <c r="A597" s="36" t="str">
        <f>'0'!$A$4</f>
        <v>………………..</v>
      </c>
      <c r="B597" s="37">
        <f>'0'!$A$2</f>
        <v>46112</v>
      </c>
      <c r="C597" s="37" t="s">
        <v>1197</v>
      </c>
      <c r="D597" s="195"/>
      <c r="E597" s="23"/>
      <c r="F597" s="14"/>
      <c r="G597" s="22"/>
      <c r="H597" s="656"/>
      <c r="I597" s="656"/>
      <c r="J597" s="656"/>
      <c r="K597" s="25"/>
      <c r="L597" s="25"/>
      <c r="M597" s="25"/>
      <c r="N597" s="25"/>
      <c r="O597" s="25"/>
      <c r="P597" s="25"/>
      <c r="Q597" s="25"/>
      <c r="R597" s="25"/>
      <c r="S597" s="25"/>
      <c r="T597" s="671"/>
      <c r="U597" s="730" t="str">
        <f t="shared" si="12"/>
        <v/>
      </c>
    </row>
    <row r="598" spans="1:21" x14ac:dyDescent="0.25">
      <c r="A598" s="36" t="str">
        <f>'0'!$A$4</f>
        <v>………………..</v>
      </c>
      <c r="B598" s="37">
        <f>'0'!$A$2</f>
        <v>46112</v>
      </c>
      <c r="C598" s="37" t="s">
        <v>1197</v>
      </c>
      <c r="D598" s="195"/>
      <c r="E598" s="23"/>
      <c r="F598" s="14"/>
      <c r="G598" s="22"/>
      <c r="H598" s="656"/>
      <c r="I598" s="656"/>
      <c r="J598" s="656"/>
      <c r="K598" s="25"/>
      <c r="L598" s="25"/>
      <c r="M598" s="25"/>
      <c r="N598" s="25"/>
      <c r="O598" s="25"/>
      <c r="P598" s="25"/>
      <c r="Q598" s="25"/>
      <c r="R598" s="25"/>
      <c r="S598" s="25"/>
      <c r="T598" s="671"/>
      <c r="U598" s="730" t="str">
        <f t="shared" si="12"/>
        <v/>
      </c>
    </row>
    <row r="599" spans="1:21" x14ac:dyDescent="0.25">
      <c r="A599" s="36" t="str">
        <f>'0'!$A$4</f>
        <v>………………..</v>
      </c>
      <c r="B599" s="37">
        <f>'0'!$A$2</f>
        <v>46112</v>
      </c>
      <c r="C599" s="37" t="s">
        <v>1197</v>
      </c>
      <c r="D599" s="195"/>
      <c r="E599" s="23"/>
      <c r="F599" s="14"/>
      <c r="G599" s="22"/>
      <c r="H599" s="656"/>
      <c r="I599" s="656"/>
      <c r="J599" s="656"/>
      <c r="K599" s="25"/>
      <c r="L599" s="25"/>
      <c r="M599" s="25"/>
      <c r="N599" s="25"/>
      <c r="O599" s="25"/>
      <c r="P599" s="25"/>
      <c r="Q599" s="25"/>
      <c r="R599" s="25"/>
      <c r="S599" s="25"/>
      <c r="T599" s="671"/>
      <c r="U599" s="730" t="str">
        <f t="shared" si="12"/>
        <v/>
      </c>
    </row>
    <row r="600" spans="1:21" x14ac:dyDescent="0.25">
      <c r="A600" s="36" t="str">
        <f>'0'!$A$4</f>
        <v>………………..</v>
      </c>
      <c r="B600" s="37">
        <f>'0'!$A$2</f>
        <v>46112</v>
      </c>
      <c r="C600" s="37" t="s">
        <v>1197</v>
      </c>
      <c r="D600" s="195"/>
      <c r="E600" s="23"/>
      <c r="F600" s="14"/>
      <c r="G600" s="22"/>
      <c r="H600" s="656"/>
      <c r="I600" s="656"/>
      <c r="J600" s="656"/>
      <c r="K600" s="25"/>
      <c r="L600" s="25"/>
      <c r="M600" s="25"/>
      <c r="N600" s="25"/>
      <c r="O600" s="25"/>
      <c r="P600" s="25"/>
      <c r="Q600" s="25"/>
      <c r="R600" s="25"/>
      <c r="S600" s="25"/>
      <c r="T600" s="671"/>
      <c r="U600" s="730" t="str">
        <f t="shared" si="12"/>
        <v/>
      </c>
    </row>
    <row r="601" spans="1:21" x14ac:dyDescent="0.25">
      <c r="A601" s="36" t="str">
        <f>'0'!$A$4</f>
        <v>………………..</v>
      </c>
      <c r="B601" s="37">
        <f>'0'!$A$2</f>
        <v>46112</v>
      </c>
      <c r="C601" s="37" t="s">
        <v>1197</v>
      </c>
      <c r="D601" s="195"/>
      <c r="E601" s="23"/>
      <c r="F601" s="14"/>
      <c r="G601" s="22"/>
      <c r="H601" s="656"/>
      <c r="I601" s="656"/>
      <c r="J601" s="656"/>
      <c r="K601" s="25"/>
      <c r="L601" s="25"/>
      <c r="M601" s="25"/>
      <c r="N601" s="25"/>
      <c r="O601" s="25"/>
      <c r="P601" s="25"/>
      <c r="Q601" s="25"/>
      <c r="R601" s="25"/>
      <c r="S601" s="25"/>
      <c r="T601" s="671"/>
      <c r="U601" s="730" t="str">
        <f t="shared" si="12"/>
        <v/>
      </c>
    </row>
    <row r="602" spans="1:21" x14ac:dyDescent="0.25">
      <c r="A602" s="36" t="str">
        <f>'0'!$A$4</f>
        <v>………………..</v>
      </c>
      <c r="B602" s="37">
        <f>'0'!$A$2</f>
        <v>46112</v>
      </c>
      <c r="C602" s="37" t="s">
        <v>1197</v>
      </c>
      <c r="D602" s="195"/>
      <c r="E602" s="23"/>
      <c r="F602" s="14"/>
      <c r="G602" s="22"/>
      <c r="H602" s="656"/>
      <c r="I602" s="656"/>
      <c r="J602" s="656"/>
      <c r="K602" s="25"/>
      <c r="L602" s="25"/>
      <c r="M602" s="25"/>
      <c r="N602" s="25"/>
      <c r="O602" s="25"/>
      <c r="P602" s="25"/>
      <c r="Q602" s="25"/>
      <c r="R602" s="25"/>
      <c r="S602" s="25"/>
      <c r="T602" s="671"/>
      <c r="U602" s="730" t="str">
        <f t="shared" si="12"/>
        <v/>
      </c>
    </row>
    <row r="603" spans="1:21" x14ac:dyDescent="0.25">
      <c r="A603" s="36" t="str">
        <f>'0'!$A$4</f>
        <v>………………..</v>
      </c>
      <c r="B603" s="37">
        <f>'0'!$A$2</f>
        <v>46112</v>
      </c>
      <c r="C603" s="37" t="s">
        <v>1197</v>
      </c>
      <c r="D603" s="195"/>
      <c r="E603" s="23"/>
      <c r="F603" s="14"/>
      <c r="G603" s="22"/>
      <c r="H603" s="656"/>
      <c r="I603" s="656"/>
      <c r="J603" s="656"/>
      <c r="K603" s="25"/>
      <c r="L603" s="25"/>
      <c r="M603" s="25"/>
      <c r="N603" s="25"/>
      <c r="O603" s="25"/>
      <c r="P603" s="25"/>
      <c r="Q603" s="25"/>
      <c r="R603" s="25"/>
      <c r="S603" s="25"/>
      <c r="T603" s="671"/>
      <c r="U603" s="730" t="str">
        <f t="shared" si="12"/>
        <v/>
      </c>
    </row>
    <row r="604" spans="1:21" x14ac:dyDescent="0.25">
      <c r="A604" s="36" t="str">
        <f>'0'!$A$4</f>
        <v>………………..</v>
      </c>
      <c r="B604" s="37">
        <f>'0'!$A$2</f>
        <v>46112</v>
      </c>
      <c r="C604" s="37" t="s">
        <v>1197</v>
      </c>
      <c r="D604" s="195"/>
      <c r="E604" s="23"/>
      <c r="F604" s="14"/>
      <c r="G604" s="22"/>
      <c r="H604" s="656"/>
      <c r="I604" s="656"/>
      <c r="J604" s="656"/>
      <c r="K604" s="25"/>
      <c r="L604" s="25"/>
      <c r="M604" s="25"/>
      <c r="N604" s="25"/>
      <c r="O604" s="25"/>
      <c r="P604" s="25"/>
      <c r="Q604" s="25"/>
      <c r="R604" s="25"/>
      <c r="S604" s="25"/>
      <c r="T604" s="671"/>
      <c r="U604" s="730" t="str">
        <f t="shared" si="12"/>
        <v/>
      </c>
    </row>
    <row r="605" spans="1:21" x14ac:dyDescent="0.25">
      <c r="A605" s="36" t="str">
        <f>'0'!$A$4</f>
        <v>………………..</v>
      </c>
      <c r="B605" s="37">
        <f>'0'!$A$2</f>
        <v>46112</v>
      </c>
      <c r="C605" s="37" t="s">
        <v>1197</v>
      </c>
      <c r="D605" s="195"/>
      <c r="E605" s="23"/>
      <c r="F605" s="14"/>
      <c r="G605" s="22"/>
      <c r="H605" s="656"/>
      <c r="I605" s="656"/>
      <c r="J605" s="656"/>
      <c r="K605" s="25"/>
      <c r="L605" s="25"/>
      <c r="M605" s="25"/>
      <c r="N605" s="25"/>
      <c r="O605" s="25"/>
      <c r="P605" s="25"/>
      <c r="Q605" s="25"/>
      <c r="R605" s="25"/>
      <c r="S605" s="25"/>
      <c r="T605" s="671"/>
      <c r="U605" s="730" t="str">
        <f t="shared" si="12"/>
        <v/>
      </c>
    </row>
    <row r="606" spans="1:21" x14ac:dyDescent="0.25">
      <c r="A606" s="36" t="str">
        <f>'0'!$A$4</f>
        <v>………………..</v>
      </c>
      <c r="B606" s="37">
        <f>'0'!$A$2</f>
        <v>46112</v>
      </c>
      <c r="C606" s="37" t="s">
        <v>1197</v>
      </c>
      <c r="D606" s="195"/>
      <c r="E606" s="23"/>
      <c r="F606" s="14"/>
      <c r="G606" s="22"/>
      <c r="H606" s="656"/>
      <c r="I606" s="656"/>
      <c r="J606" s="656"/>
      <c r="K606" s="25"/>
      <c r="L606" s="25"/>
      <c r="M606" s="25"/>
      <c r="N606" s="25"/>
      <c r="O606" s="25"/>
      <c r="P606" s="25"/>
      <c r="Q606" s="25"/>
      <c r="R606" s="25"/>
      <c r="S606" s="25"/>
      <c r="T606" s="671"/>
      <c r="U606" s="730" t="str">
        <f t="shared" si="12"/>
        <v/>
      </c>
    </row>
    <row r="607" spans="1:21" x14ac:dyDescent="0.25">
      <c r="A607" s="36" t="str">
        <f>'0'!$A$4</f>
        <v>………………..</v>
      </c>
      <c r="B607" s="37">
        <f>'0'!$A$2</f>
        <v>46112</v>
      </c>
      <c r="C607" s="37" t="s">
        <v>1197</v>
      </c>
      <c r="D607" s="195"/>
      <c r="E607" s="23"/>
      <c r="F607" s="14"/>
      <c r="G607" s="22"/>
      <c r="H607" s="656"/>
      <c r="I607" s="656"/>
      <c r="J607" s="656"/>
      <c r="K607" s="25"/>
      <c r="L607" s="25"/>
      <c r="M607" s="25"/>
      <c r="N607" s="25"/>
      <c r="O607" s="25"/>
      <c r="P607" s="25"/>
      <c r="Q607" s="25"/>
      <c r="R607" s="25"/>
      <c r="S607" s="25"/>
      <c r="T607" s="671"/>
      <c r="U607" s="730" t="str">
        <f t="shared" si="12"/>
        <v/>
      </c>
    </row>
    <row r="608" spans="1:21" x14ac:dyDescent="0.25">
      <c r="A608" s="36" t="str">
        <f>'0'!$A$4</f>
        <v>………………..</v>
      </c>
      <c r="B608" s="37">
        <f>'0'!$A$2</f>
        <v>46112</v>
      </c>
      <c r="C608" s="37" t="s">
        <v>1197</v>
      </c>
      <c r="D608" s="195"/>
      <c r="E608" s="23"/>
      <c r="F608" s="14"/>
      <c r="G608" s="22"/>
      <c r="H608" s="656"/>
      <c r="I608" s="656"/>
      <c r="J608" s="656"/>
      <c r="K608" s="25"/>
      <c r="L608" s="25"/>
      <c r="M608" s="25"/>
      <c r="N608" s="25"/>
      <c r="O608" s="25"/>
      <c r="P608" s="25"/>
      <c r="Q608" s="25"/>
      <c r="R608" s="25"/>
      <c r="S608" s="25"/>
      <c r="T608" s="671"/>
      <c r="U608" s="730" t="str">
        <f t="shared" si="12"/>
        <v/>
      </c>
    </row>
    <row r="609" spans="1:21" x14ac:dyDescent="0.25">
      <c r="A609" s="36" t="str">
        <f>'0'!$A$4</f>
        <v>………………..</v>
      </c>
      <c r="B609" s="37">
        <f>'0'!$A$2</f>
        <v>46112</v>
      </c>
      <c r="C609" s="37" t="s">
        <v>1197</v>
      </c>
      <c r="D609" s="195"/>
      <c r="E609" s="23"/>
      <c r="F609" s="14"/>
      <c r="G609" s="22"/>
      <c r="H609" s="656"/>
      <c r="I609" s="656"/>
      <c r="J609" s="656"/>
      <c r="K609" s="25"/>
      <c r="L609" s="25"/>
      <c r="M609" s="25"/>
      <c r="N609" s="25"/>
      <c r="O609" s="25"/>
      <c r="P609" s="25"/>
      <c r="Q609" s="25"/>
      <c r="R609" s="25"/>
      <c r="S609" s="25"/>
      <c r="T609" s="671"/>
      <c r="U609" s="730" t="str">
        <f t="shared" si="12"/>
        <v/>
      </c>
    </row>
    <row r="610" spans="1:21" x14ac:dyDescent="0.25">
      <c r="A610" s="36" t="str">
        <f>'0'!$A$4</f>
        <v>………………..</v>
      </c>
      <c r="B610" s="37">
        <f>'0'!$A$2</f>
        <v>46112</v>
      </c>
      <c r="C610" s="37" t="s">
        <v>1197</v>
      </c>
      <c r="D610" s="195"/>
      <c r="E610" s="23"/>
      <c r="F610" s="14"/>
      <c r="G610" s="22"/>
      <c r="H610" s="656"/>
      <c r="I610" s="656"/>
      <c r="J610" s="656"/>
      <c r="K610" s="25"/>
      <c r="L610" s="25"/>
      <c r="M610" s="25"/>
      <c r="N610" s="25"/>
      <c r="O610" s="25"/>
      <c r="P610" s="25"/>
      <c r="Q610" s="25"/>
      <c r="R610" s="25"/>
      <c r="S610" s="25"/>
      <c r="T610" s="671"/>
      <c r="U610" s="730" t="str">
        <f t="shared" si="12"/>
        <v/>
      </c>
    </row>
    <row r="611" spans="1:21" x14ac:dyDescent="0.25">
      <c r="A611" s="36" t="str">
        <f>'0'!$A$4</f>
        <v>………………..</v>
      </c>
      <c r="B611" s="37">
        <f>'0'!$A$2</f>
        <v>46112</v>
      </c>
      <c r="C611" s="37" t="s">
        <v>1197</v>
      </c>
      <c r="D611" s="195"/>
      <c r="E611" s="23"/>
      <c r="F611" s="14"/>
      <c r="G611" s="22"/>
      <c r="H611" s="656"/>
      <c r="I611" s="656"/>
      <c r="J611" s="656"/>
      <c r="K611" s="25"/>
      <c r="L611" s="25"/>
      <c r="M611" s="25"/>
      <c r="N611" s="25"/>
      <c r="O611" s="25"/>
      <c r="P611" s="25"/>
      <c r="Q611" s="25"/>
      <c r="R611" s="25"/>
      <c r="S611" s="25"/>
      <c r="T611" s="671"/>
      <c r="U611" s="730" t="str">
        <f t="shared" si="12"/>
        <v/>
      </c>
    </row>
    <row r="612" spans="1:21" x14ac:dyDescent="0.25">
      <c r="A612" s="36" t="str">
        <f>'0'!$A$4</f>
        <v>………………..</v>
      </c>
      <c r="B612" s="37">
        <f>'0'!$A$2</f>
        <v>46112</v>
      </c>
      <c r="C612" s="37" t="s">
        <v>1197</v>
      </c>
      <c r="D612" s="195"/>
      <c r="E612" s="23"/>
      <c r="F612" s="14"/>
      <c r="G612" s="22"/>
      <c r="H612" s="656"/>
      <c r="I612" s="656"/>
      <c r="J612" s="656"/>
      <c r="K612" s="25"/>
      <c r="L612" s="25"/>
      <c r="M612" s="25"/>
      <c r="N612" s="25"/>
      <c r="O612" s="25"/>
      <c r="P612" s="25"/>
      <c r="Q612" s="25"/>
      <c r="R612" s="25"/>
      <c r="S612" s="25"/>
      <c r="T612" s="671"/>
      <c r="U612" s="730" t="str">
        <f t="shared" si="12"/>
        <v/>
      </c>
    </row>
    <row r="613" spans="1:21" x14ac:dyDescent="0.25">
      <c r="A613" s="36" t="str">
        <f>'0'!$A$4</f>
        <v>………………..</v>
      </c>
      <c r="B613" s="37">
        <f>'0'!$A$2</f>
        <v>46112</v>
      </c>
      <c r="C613" s="37" t="s">
        <v>1197</v>
      </c>
      <c r="D613" s="195"/>
      <c r="E613" s="23"/>
      <c r="F613" s="14"/>
      <c r="G613" s="22"/>
      <c r="H613" s="656"/>
      <c r="I613" s="656"/>
      <c r="J613" s="656"/>
      <c r="K613" s="25"/>
      <c r="L613" s="25"/>
      <c r="M613" s="25"/>
      <c r="N613" s="25"/>
      <c r="O613" s="25"/>
      <c r="P613" s="25"/>
      <c r="Q613" s="25"/>
      <c r="R613" s="25"/>
      <c r="S613" s="25"/>
      <c r="T613" s="671"/>
      <c r="U613" s="730" t="str">
        <f t="shared" si="12"/>
        <v/>
      </c>
    </row>
    <row r="614" spans="1:21" x14ac:dyDescent="0.25">
      <c r="A614" s="36" t="str">
        <f>'0'!$A$4</f>
        <v>………………..</v>
      </c>
      <c r="B614" s="37">
        <f>'0'!$A$2</f>
        <v>46112</v>
      </c>
      <c r="C614" s="37" t="s">
        <v>1197</v>
      </c>
      <c r="D614" s="195"/>
      <c r="E614" s="23"/>
      <c r="F614" s="14"/>
      <c r="G614" s="22"/>
      <c r="H614" s="656"/>
      <c r="I614" s="656"/>
      <c r="J614" s="656"/>
      <c r="K614" s="25"/>
      <c r="L614" s="25"/>
      <c r="M614" s="25"/>
      <c r="N614" s="25"/>
      <c r="O614" s="25"/>
      <c r="P614" s="25"/>
      <c r="Q614" s="25"/>
      <c r="R614" s="25"/>
      <c r="S614" s="25"/>
      <c r="T614" s="671"/>
      <c r="U614" s="730" t="str">
        <f t="shared" si="12"/>
        <v/>
      </c>
    </row>
    <row r="615" spans="1:21" x14ac:dyDescent="0.25">
      <c r="A615" s="36" t="str">
        <f>'0'!$A$4</f>
        <v>………………..</v>
      </c>
      <c r="B615" s="37">
        <f>'0'!$A$2</f>
        <v>46112</v>
      </c>
      <c r="C615" s="37" t="s">
        <v>1197</v>
      </c>
      <c r="D615" s="195"/>
      <c r="E615" s="23"/>
      <c r="F615" s="14"/>
      <c r="G615" s="22"/>
      <c r="H615" s="656"/>
      <c r="I615" s="656"/>
      <c r="J615" s="656"/>
      <c r="K615" s="25"/>
      <c r="L615" s="25"/>
      <c r="M615" s="25"/>
      <c r="N615" s="25"/>
      <c r="O615" s="25"/>
      <c r="P615" s="25"/>
      <c r="Q615" s="25"/>
      <c r="R615" s="25"/>
      <c r="S615" s="25"/>
      <c r="T615" s="671"/>
      <c r="U615" s="730" t="str">
        <f t="shared" si="12"/>
        <v/>
      </c>
    </row>
    <row r="616" spans="1:21" x14ac:dyDescent="0.25">
      <c r="A616" s="36" t="str">
        <f>'0'!$A$4</f>
        <v>………………..</v>
      </c>
      <c r="B616" s="37">
        <f>'0'!$A$2</f>
        <v>46112</v>
      </c>
      <c r="C616" s="37" t="s">
        <v>1197</v>
      </c>
      <c r="D616" s="195"/>
      <c r="E616" s="23"/>
      <c r="F616" s="14"/>
      <c r="G616" s="22"/>
      <c r="H616" s="656"/>
      <c r="I616" s="656"/>
      <c r="J616" s="656"/>
      <c r="K616" s="25"/>
      <c r="L616" s="25"/>
      <c r="M616" s="25"/>
      <c r="N616" s="25"/>
      <c r="O616" s="25"/>
      <c r="P616" s="25"/>
      <c r="Q616" s="25"/>
      <c r="R616" s="25"/>
      <c r="S616" s="25"/>
      <c r="T616" s="671"/>
      <c r="U616" s="730" t="str">
        <f t="shared" si="12"/>
        <v/>
      </c>
    </row>
    <row r="617" spans="1:21" x14ac:dyDescent="0.25">
      <c r="A617" s="36" t="str">
        <f>'0'!$A$4</f>
        <v>………………..</v>
      </c>
      <c r="B617" s="37">
        <f>'0'!$A$2</f>
        <v>46112</v>
      </c>
      <c r="C617" s="37" t="s">
        <v>1197</v>
      </c>
      <c r="D617" s="195"/>
      <c r="E617" s="23"/>
      <c r="F617" s="14"/>
      <c r="G617" s="22"/>
      <c r="H617" s="656"/>
      <c r="I617" s="656"/>
      <c r="J617" s="656"/>
      <c r="K617" s="25"/>
      <c r="L617" s="25"/>
      <c r="M617" s="25"/>
      <c r="N617" s="25"/>
      <c r="O617" s="25"/>
      <c r="P617" s="25"/>
      <c r="Q617" s="25"/>
      <c r="R617" s="25"/>
      <c r="S617" s="25"/>
      <c r="T617" s="671"/>
      <c r="U617" s="730" t="str">
        <f t="shared" si="12"/>
        <v/>
      </c>
    </row>
    <row r="618" spans="1:21" x14ac:dyDescent="0.25">
      <c r="A618" s="36" t="str">
        <f>'0'!$A$4</f>
        <v>………………..</v>
      </c>
      <c r="B618" s="37">
        <f>'0'!$A$2</f>
        <v>46112</v>
      </c>
      <c r="C618" s="37" t="s">
        <v>1197</v>
      </c>
      <c r="D618" s="195"/>
      <c r="E618" s="23"/>
      <c r="F618" s="14"/>
      <c r="G618" s="22"/>
      <c r="H618" s="656"/>
      <c r="I618" s="656"/>
      <c r="J618" s="656"/>
      <c r="K618" s="25"/>
      <c r="L618" s="25"/>
      <c r="M618" s="25"/>
      <c r="N618" s="25"/>
      <c r="O618" s="25"/>
      <c r="P618" s="25"/>
      <c r="Q618" s="25"/>
      <c r="R618" s="25"/>
      <c r="S618" s="25"/>
      <c r="T618" s="671"/>
      <c r="U618" s="730" t="str">
        <f t="shared" si="12"/>
        <v/>
      </c>
    </row>
    <row r="619" spans="1:21" x14ac:dyDescent="0.25">
      <c r="A619" s="36" t="str">
        <f>'0'!$A$4</f>
        <v>………………..</v>
      </c>
      <c r="B619" s="37">
        <f>'0'!$A$2</f>
        <v>46112</v>
      </c>
      <c r="C619" s="37" t="s">
        <v>1197</v>
      </c>
      <c r="D619" s="195"/>
      <c r="E619" s="23"/>
      <c r="F619" s="14"/>
      <c r="G619" s="22"/>
      <c r="H619" s="656"/>
      <c r="I619" s="656"/>
      <c r="J619" s="656"/>
      <c r="K619" s="25"/>
      <c r="L619" s="25"/>
      <c r="M619" s="25"/>
      <c r="N619" s="25"/>
      <c r="O619" s="25"/>
      <c r="P619" s="25"/>
      <c r="Q619" s="25"/>
      <c r="R619" s="25"/>
      <c r="S619" s="25"/>
      <c r="T619" s="671"/>
      <c r="U619" s="730" t="str">
        <f t="shared" si="12"/>
        <v/>
      </c>
    </row>
    <row r="620" spans="1:21" x14ac:dyDescent="0.25">
      <c r="A620" s="36" t="str">
        <f>'0'!$A$4</f>
        <v>………………..</v>
      </c>
      <c r="B620" s="37">
        <f>'0'!$A$2</f>
        <v>46112</v>
      </c>
      <c r="C620" s="37" t="s">
        <v>1197</v>
      </c>
      <c r="D620" s="195"/>
      <c r="E620" s="23"/>
      <c r="F620" s="14"/>
      <c r="G620" s="22"/>
      <c r="H620" s="656"/>
      <c r="I620" s="656"/>
      <c r="J620" s="656"/>
      <c r="K620" s="25"/>
      <c r="L620" s="25"/>
      <c r="M620" s="25"/>
      <c r="N620" s="25"/>
      <c r="O620" s="25"/>
      <c r="P620" s="25"/>
      <c r="Q620" s="25"/>
      <c r="R620" s="25"/>
      <c r="S620" s="25"/>
      <c r="T620" s="671"/>
      <c r="U620" s="730" t="str">
        <f t="shared" si="12"/>
        <v/>
      </c>
    </row>
    <row r="621" spans="1:21" x14ac:dyDescent="0.25">
      <c r="A621" s="36" t="str">
        <f>'0'!$A$4</f>
        <v>………………..</v>
      </c>
      <c r="B621" s="37">
        <f>'0'!$A$2</f>
        <v>46112</v>
      </c>
      <c r="C621" s="37" t="s">
        <v>1197</v>
      </c>
      <c r="D621" s="195"/>
      <c r="E621" s="23"/>
      <c r="F621" s="14"/>
      <c r="G621" s="22"/>
      <c r="H621" s="656"/>
      <c r="I621" s="656"/>
      <c r="J621" s="656"/>
      <c r="K621" s="25"/>
      <c r="L621" s="25"/>
      <c r="M621" s="25"/>
      <c r="N621" s="25"/>
      <c r="O621" s="25"/>
      <c r="P621" s="25"/>
      <c r="Q621" s="25"/>
      <c r="R621" s="25"/>
      <c r="S621" s="25"/>
      <c r="T621" s="671"/>
      <c r="U621" s="730" t="str">
        <f t="shared" si="12"/>
        <v/>
      </c>
    </row>
    <row r="622" spans="1:21" x14ac:dyDescent="0.25">
      <c r="A622" s="36" t="str">
        <f>'0'!$A$4</f>
        <v>………………..</v>
      </c>
      <c r="B622" s="37">
        <f>'0'!$A$2</f>
        <v>46112</v>
      </c>
      <c r="C622" s="37" t="s">
        <v>1197</v>
      </c>
      <c r="D622" s="195"/>
      <c r="E622" s="23"/>
      <c r="F622" s="14"/>
      <c r="G622" s="22"/>
      <c r="H622" s="656"/>
      <c r="I622" s="656"/>
      <c r="J622" s="656"/>
      <c r="K622" s="25"/>
      <c r="L622" s="25"/>
      <c r="M622" s="25"/>
      <c r="N622" s="25"/>
      <c r="O622" s="25"/>
      <c r="P622" s="25"/>
      <c r="Q622" s="25"/>
      <c r="R622" s="25"/>
      <c r="S622" s="25"/>
      <c r="T622" s="671"/>
      <c r="U622" s="730" t="str">
        <f t="shared" si="12"/>
        <v/>
      </c>
    </row>
    <row r="623" spans="1:21" x14ac:dyDescent="0.25">
      <c r="A623" s="36" t="str">
        <f>'0'!$A$4</f>
        <v>………………..</v>
      </c>
      <c r="B623" s="37">
        <f>'0'!$A$2</f>
        <v>46112</v>
      </c>
      <c r="C623" s="37" t="s">
        <v>1197</v>
      </c>
      <c r="D623" s="195"/>
      <c r="E623" s="23"/>
      <c r="F623" s="14"/>
      <c r="G623" s="22"/>
      <c r="H623" s="656"/>
      <c r="I623" s="656"/>
      <c r="J623" s="656"/>
      <c r="K623" s="25"/>
      <c r="L623" s="25"/>
      <c r="M623" s="25"/>
      <c r="N623" s="25"/>
      <c r="O623" s="25"/>
      <c r="P623" s="25"/>
      <c r="Q623" s="25"/>
      <c r="R623" s="25"/>
      <c r="S623" s="25"/>
      <c r="T623" s="671"/>
      <c r="U623" s="730" t="str">
        <f t="shared" si="12"/>
        <v/>
      </c>
    </row>
    <row r="624" spans="1:21" x14ac:dyDescent="0.25">
      <c r="A624" s="36" t="str">
        <f>'0'!$A$4</f>
        <v>………………..</v>
      </c>
      <c r="B624" s="37">
        <f>'0'!$A$2</f>
        <v>46112</v>
      </c>
      <c r="C624" s="37" t="s">
        <v>1197</v>
      </c>
      <c r="D624" s="195"/>
      <c r="E624" s="23"/>
      <c r="F624" s="14"/>
      <c r="G624" s="22"/>
      <c r="H624" s="656"/>
      <c r="I624" s="656"/>
      <c r="J624" s="656"/>
      <c r="K624" s="25"/>
      <c r="L624" s="25"/>
      <c r="M624" s="25"/>
      <c r="N624" s="25"/>
      <c r="O624" s="25"/>
      <c r="P624" s="25"/>
      <c r="Q624" s="25"/>
      <c r="R624" s="25"/>
      <c r="S624" s="25"/>
      <c r="T624" s="671"/>
      <c r="U624" s="730" t="str">
        <f t="shared" si="12"/>
        <v/>
      </c>
    </row>
    <row r="625" spans="1:21" x14ac:dyDescent="0.25">
      <c r="A625" s="36" t="str">
        <f>'0'!$A$4</f>
        <v>………………..</v>
      </c>
      <c r="B625" s="37">
        <f>'0'!$A$2</f>
        <v>46112</v>
      </c>
      <c r="C625" s="37" t="s">
        <v>1197</v>
      </c>
      <c r="D625" s="195"/>
      <c r="E625" s="23"/>
      <c r="F625" s="14"/>
      <c r="G625" s="22"/>
      <c r="H625" s="656"/>
      <c r="I625" s="656"/>
      <c r="J625" s="656"/>
      <c r="K625" s="25"/>
      <c r="L625" s="25"/>
      <c r="M625" s="25"/>
      <c r="N625" s="25"/>
      <c r="O625" s="25"/>
      <c r="P625" s="25"/>
      <c r="Q625" s="25"/>
      <c r="R625" s="25"/>
      <c r="S625" s="25"/>
      <c r="T625" s="671"/>
      <c r="U625" s="730" t="str">
        <f t="shared" si="12"/>
        <v/>
      </c>
    </row>
    <row r="626" spans="1:21" x14ac:dyDescent="0.25">
      <c r="A626" s="36" t="str">
        <f>'0'!$A$4</f>
        <v>………………..</v>
      </c>
      <c r="B626" s="37">
        <f>'0'!$A$2</f>
        <v>46112</v>
      </c>
      <c r="C626" s="37" t="s">
        <v>1197</v>
      </c>
      <c r="D626" s="195"/>
      <c r="E626" s="23"/>
      <c r="F626" s="14"/>
      <c r="G626" s="22"/>
      <c r="H626" s="656"/>
      <c r="I626" s="656"/>
      <c r="J626" s="656"/>
      <c r="K626" s="25"/>
      <c r="L626" s="25"/>
      <c r="M626" s="25"/>
      <c r="N626" s="25"/>
      <c r="O626" s="25"/>
      <c r="P626" s="25"/>
      <c r="Q626" s="25"/>
      <c r="R626" s="25"/>
      <c r="S626" s="25"/>
      <c r="T626" s="671"/>
      <c r="U626" s="730" t="str">
        <f t="shared" si="12"/>
        <v/>
      </c>
    </row>
    <row r="627" spans="1:21" x14ac:dyDescent="0.25">
      <c r="A627" s="36" t="str">
        <f>'0'!$A$4</f>
        <v>………………..</v>
      </c>
      <c r="B627" s="37">
        <f>'0'!$A$2</f>
        <v>46112</v>
      </c>
      <c r="C627" s="37" t="s">
        <v>1197</v>
      </c>
      <c r="D627" s="195"/>
      <c r="E627" s="23"/>
      <c r="F627" s="14"/>
      <c r="G627" s="22"/>
      <c r="H627" s="656"/>
      <c r="I627" s="656"/>
      <c r="J627" s="656"/>
      <c r="K627" s="25"/>
      <c r="L627" s="25"/>
      <c r="M627" s="25"/>
      <c r="N627" s="25"/>
      <c r="O627" s="25"/>
      <c r="P627" s="25"/>
      <c r="Q627" s="25"/>
      <c r="R627" s="25"/>
      <c r="S627" s="25"/>
      <c r="T627" s="671"/>
      <c r="U627" s="730" t="str">
        <f t="shared" si="12"/>
        <v/>
      </c>
    </row>
    <row r="628" spans="1:21" x14ac:dyDescent="0.25">
      <c r="A628" s="36" t="str">
        <f>'0'!$A$4</f>
        <v>………………..</v>
      </c>
      <c r="B628" s="37">
        <f>'0'!$A$2</f>
        <v>46112</v>
      </c>
      <c r="C628" s="37" t="s">
        <v>1197</v>
      </c>
      <c r="D628" s="195"/>
      <c r="E628" s="23"/>
      <c r="F628" s="14"/>
      <c r="G628" s="22"/>
      <c r="H628" s="656"/>
      <c r="I628" s="656"/>
      <c r="J628" s="656"/>
      <c r="K628" s="25"/>
      <c r="L628" s="25"/>
      <c r="M628" s="25"/>
      <c r="N628" s="25"/>
      <c r="O628" s="25"/>
      <c r="P628" s="25"/>
      <c r="Q628" s="25"/>
      <c r="R628" s="25"/>
      <c r="S628" s="25"/>
      <c r="T628" s="671"/>
      <c r="U628" s="730" t="str">
        <f t="shared" si="12"/>
        <v/>
      </c>
    </row>
    <row r="629" spans="1:21" x14ac:dyDescent="0.25">
      <c r="A629" s="36" t="str">
        <f>'0'!$A$4</f>
        <v>………………..</v>
      </c>
      <c r="B629" s="37">
        <f>'0'!$A$2</f>
        <v>46112</v>
      </c>
      <c r="C629" s="37" t="s">
        <v>1197</v>
      </c>
      <c r="D629" s="195"/>
      <c r="E629" s="23"/>
      <c r="F629" s="14"/>
      <c r="G629" s="22"/>
      <c r="H629" s="656"/>
      <c r="I629" s="656"/>
      <c r="J629" s="656"/>
      <c r="K629" s="25"/>
      <c r="L629" s="25"/>
      <c r="M629" s="25"/>
      <c r="N629" s="25"/>
      <c r="O629" s="25"/>
      <c r="P629" s="25"/>
      <c r="Q629" s="25"/>
      <c r="R629" s="25"/>
      <c r="S629" s="25"/>
      <c r="T629" s="671"/>
      <c r="U629" s="730" t="str">
        <f t="shared" si="12"/>
        <v/>
      </c>
    </row>
    <row r="630" spans="1:21" x14ac:dyDescent="0.25">
      <c r="A630" s="36" t="str">
        <f>'0'!$A$4</f>
        <v>………………..</v>
      </c>
      <c r="B630" s="37">
        <f>'0'!$A$2</f>
        <v>46112</v>
      </c>
      <c r="C630" s="37" t="s">
        <v>1197</v>
      </c>
      <c r="D630" s="195"/>
      <c r="E630" s="23"/>
      <c r="F630" s="14"/>
      <c r="G630" s="22"/>
      <c r="H630" s="656"/>
      <c r="I630" s="656"/>
      <c r="J630" s="656"/>
      <c r="K630" s="25"/>
      <c r="L630" s="25"/>
      <c r="M630" s="25"/>
      <c r="N630" s="25"/>
      <c r="O630" s="25"/>
      <c r="P630" s="25"/>
      <c r="Q630" s="25"/>
      <c r="R630" s="25"/>
      <c r="S630" s="25"/>
      <c r="T630" s="671"/>
      <c r="U630" s="730" t="str">
        <f t="shared" si="12"/>
        <v/>
      </c>
    </row>
    <row r="631" spans="1:21" x14ac:dyDescent="0.25">
      <c r="A631" s="36" t="str">
        <f>'0'!$A$4</f>
        <v>………………..</v>
      </c>
      <c r="B631" s="37">
        <f>'0'!$A$2</f>
        <v>46112</v>
      </c>
      <c r="C631" s="37" t="s">
        <v>1197</v>
      </c>
      <c r="D631" s="195"/>
      <c r="E631" s="23"/>
      <c r="F631" s="14"/>
      <c r="G631" s="22"/>
      <c r="H631" s="656"/>
      <c r="I631" s="656"/>
      <c r="J631" s="656"/>
      <c r="K631" s="25"/>
      <c r="L631" s="25"/>
      <c r="M631" s="25"/>
      <c r="N631" s="25"/>
      <c r="O631" s="25"/>
      <c r="P631" s="25"/>
      <c r="Q631" s="25"/>
      <c r="R631" s="25"/>
      <c r="S631" s="25"/>
      <c r="T631" s="671"/>
      <c r="U631" s="730" t="str">
        <f t="shared" si="12"/>
        <v/>
      </c>
    </row>
    <row r="632" spans="1:21" x14ac:dyDescent="0.25">
      <c r="A632" s="36" t="str">
        <f>'0'!$A$4</f>
        <v>………………..</v>
      </c>
      <c r="B632" s="37">
        <f>'0'!$A$2</f>
        <v>46112</v>
      </c>
      <c r="C632" s="37" t="s">
        <v>1197</v>
      </c>
      <c r="D632" s="195"/>
      <c r="E632" s="23"/>
      <c r="F632" s="14"/>
      <c r="G632" s="22"/>
      <c r="H632" s="656"/>
      <c r="I632" s="656"/>
      <c r="J632" s="656"/>
      <c r="K632" s="25"/>
      <c r="L632" s="25"/>
      <c r="M632" s="25"/>
      <c r="N632" s="25"/>
      <c r="O632" s="25"/>
      <c r="P632" s="25"/>
      <c r="Q632" s="25"/>
      <c r="R632" s="25"/>
      <c r="S632" s="25"/>
      <c r="T632" s="671"/>
      <c r="U632" s="730" t="str">
        <f t="shared" si="12"/>
        <v/>
      </c>
    </row>
    <row r="633" spans="1:21" x14ac:dyDescent="0.25">
      <c r="A633" s="36" t="str">
        <f>'0'!$A$4</f>
        <v>………………..</v>
      </c>
      <c r="B633" s="37">
        <f>'0'!$A$2</f>
        <v>46112</v>
      </c>
      <c r="C633" s="37" t="s">
        <v>1197</v>
      </c>
      <c r="D633" s="195"/>
      <c r="E633" s="23"/>
      <c r="F633" s="14"/>
      <c r="G633" s="22"/>
      <c r="H633" s="656"/>
      <c r="I633" s="656"/>
      <c r="J633" s="656"/>
      <c r="K633" s="25"/>
      <c r="L633" s="25"/>
      <c r="M633" s="25"/>
      <c r="N633" s="25"/>
      <c r="O633" s="25"/>
      <c r="P633" s="25"/>
      <c r="Q633" s="25"/>
      <c r="R633" s="25"/>
      <c r="S633" s="25"/>
      <c r="T633" s="671"/>
      <c r="U633" s="730" t="str">
        <f t="shared" si="12"/>
        <v/>
      </c>
    </row>
    <row r="634" spans="1:21" x14ac:dyDescent="0.25">
      <c r="A634" s="36" t="str">
        <f>'0'!$A$4</f>
        <v>………………..</v>
      </c>
      <c r="B634" s="37">
        <f>'0'!$A$2</f>
        <v>46112</v>
      </c>
      <c r="C634" s="37" t="s">
        <v>1197</v>
      </c>
      <c r="D634" s="195"/>
      <c r="E634" s="23"/>
      <c r="F634" s="14"/>
      <c r="G634" s="22"/>
      <c r="H634" s="656"/>
      <c r="I634" s="656"/>
      <c r="J634" s="656"/>
      <c r="K634" s="25"/>
      <c r="L634" s="25"/>
      <c r="M634" s="25"/>
      <c r="N634" s="25"/>
      <c r="O634" s="25"/>
      <c r="P634" s="25"/>
      <c r="Q634" s="25"/>
      <c r="R634" s="25"/>
      <c r="S634" s="25"/>
      <c r="T634" s="671"/>
      <c r="U634" s="730" t="str">
        <f t="shared" si="12"/>
        <v/>
      </c>
    </row>
    <row r="635" spans="1:21" x14ac:dyDescent="0.25">
      <c r="A635" s="36" t="str">
        <f>'0'!$A$4</f>
        <v>………………..</v>
      </c>
      <c r="B635" s="37">
        <f>'0'!$A$2</f>
        <v>46112</v>
      </c>
      <c r="C635" s="37" t="s">
        <v>1197</v>
      </c>
      <c r="D635" s="195"/>
      <c r="E635" s="23"/>
      <c r="F635" s="14"/>
      <c r="G635" s="22"/>
      <c r="H635" s="656"/>
      <c r="I635" s="656"/>
      <c r="J635" s="656"/>
      <c r="K635" s="25"/>
      <c r="L635" s="25"/>
      <c r="M635" s="25"/>
      <c r="N635" s="25"/>
      <c r="O635" s="25"/>
      <c r="P635" s="25"/>
      <c r="Q635" s="25"/>
      <c r="R635" s="25"/>
      <c r="S635" s="25"/>
      <c r="T635" s="671"/>
      <c r="U635" s="730" t="str">
        <f t="shared" si="12"/>
        <v/>
      </c>
    </row>
    <row r="636" spans="1:21" x14ac:dyDescent="0.25">
      <c r="A636" s="36" t="str">
        <f>'0'!$A$4</f>
        <v>………………..</v>
      </c>
      <c r="B636" s="37">
        <f>'0'!$A$2</f>
        <v>46112</v>
      </c>
      <c r="C636" s="37" t="s">
        <v>1197</v>
      </c>
      <c r="D636" s="195"/>
      <c r="E636" s="23"/>
      <c r="F636" s="14"/>
      <c r="G636" s="22"/>
      <c r="H636" s="656"/>
      <c r="I636" s="656"/>
      <c r="J636" s="656"/>
      <c r="K636" s="25"/>
      <c r="L636" s="25"/>
      <c r="M636" s="25"/>
      <c r="N636" s="25"/>
      <c r="O636" s="25"/>
      <c r="P636" s="25"/>
      <c r="Q636" s="25"/>
      <c r="R636" s="25"/>
      <c r="S636" s="25"/>
      <c r="T636" s="671"/>
      <c r="U636" s="730" t="str">
        <f t="shared" si="12"/>
        <v/>
      </c>
    </row>
    <row r="637" spans="1:21" x14ac:dyDescent="0.25">
      <c r="A637" s="36" t="str">
        <f>'0'!$A$4</f>
        <v>………………..</v>
      </c>
      <c r="B637" s="37">
        <f>'0'!$A$2</f>
        <v>46112</v>
      </c>
      <c r="C637" s="37" t="s">
        <v>1197</v>
      </c>
      <c r="D637" s="195"/>
      <c r="E637" s="23"/>
      <c r="F637" s="14"/>
      <c r="G637" s="22"/>
      <c r="H637" s="656"/>
      <c r="I637" s="656"/>
      <c r="J637" s="656"/>
      <c r="K637" s="25"/>
      <c r="L637" s="25"/>
      <c r="M637" s="25"/>
      <c r="N637" s="25"/>
      <c r="O637" s="25"/>
      <c r="P637" s="25"/>
      <c r="Q637" s="25"/>
      <c r="R637" s="25"/>
      <c r="S637" s="25"/>
      <c r="T637" s="671"/>
      <c r="U637" s="730" t="str">
        <f t="shared" si="12"/>
        <v/>
      </c>
    </row>
    <row r="638" spans="1:21" x14ac:dyDescent="0.25">
      <c r="A638" s="36" t="str">
        <f>'0'!$A$4</f>
        <v>………………..</v>
      </c>
      <c r="B638" s="37">
        <f>'0'!$A$2</f>
        <v>46112</v>
      </c>
      <c r="C638" s="37" t="s">
        <v>1197</v>
      </c>
      <c r="D638" s="195"/>
      <c r="E638" s="23"/>
      <c r="F638" s="14"/>
      <c r="G638" s="22"/>
      <c r="H638" s="656"/>
      <c r="I638" s="656"/>
      <c r="J638" s="656"/>
      <c r="K638" s="25"/>
      <c r="L638" s="25"/>
      <c r="M638" s="25"/>
      <c r="N638" s="25"/>
      <c r="O638" s="25"/>
      <c r="P638" s="25"/>
      <c r="Q638" s="25"/>
      <c r="R638" s="25"/>
      <c r="S638" s="25"/>
      <c r="T638" s="671"/>
      <c r="U638" s="730" t="str">
        <f t="shared" si="12"/>
        <v/>
      </c>
    </row>
    <row r="639" spans="1:21" x14ac:dyDescent="0.25">
      <c r="A639" s="36" t="str">
        <f>'0'!$A$4</f>
        <v>………………..</v>
      </c>
      <c r="B639" s="37">
        <f>'0'!$A$2</f>
        <v>46112</v>
      </c>
      <c r="C639" s="37" t="s">
        <v>1197</v>
      </c>
      <c r="D639" s="195"/>
      <c r="E639" s="23"/>
      <c r="F639" s="14"/>
      <c r="G639" s="22"/>
      <c r="H639" s="656"/>
      <c r="I639" s="656"/>
      <c r="J639" s="656"/>
      <c r="K639" s="25"/>
      <c r="L639" s="25"/>
      <c r="M639" s="25"/>
      <c r="N639" s="25"/>
      <c r="O639" s="25"/>
      <c r="P639" s="25"/>
      <c r="Q639" s="25"/>
      <c r="R639" s="25"/>
      <c r="S639" s="25"/>
      <c r="T639" s="671"/>
      <c r="U639" s="730" t="str">
        <f t="shared" si="12"/>
        <v/>
      </c>
    </row>
    <row r="640" spans="1:21" x14ac:dyDescent="0.25">
      <c r="A640" s="36" t="str">
        <f>'0'!$A$4</f>
        <v>………………..</v>
      </c>
      <c r="B640" s="37">
        <f>'0'!$A$2</f>
        <v>46112</v>
      </c>
      <c r="C640" s="37" t="s">
        <v>1197</v>
      </c>
      <c r="D640" s="195"/>
      <c r="E640" s="23"/>
      <c r="F640" s="14"/>
      <c r="G640" s="22"/>
      <c r="H640" s="656"/>
      <c r="I640" s="656"/>
      <c r="J640" s="656"/>
      <c r="K640" s="25"/>
      <c r="L640" s="25"/>
      <c r="M640" s="25"/>
      <c r="N640" s="25"/>
      <c r="O640" s="25"/>
      <c r="P640" s="25"/>
      <c r="Q640" s="25"/>
      <c r="R640" s="25"/>
      <c r="S640" s="25"/>
      <c r="T640" s="671"/>
      <c r="U640" s="730" t="str">
        <f t="shared" si="12"/>
        <v/>
      </c>
    </row>
    <row r="641" spans="1:21" x14ac:dyDescent="0.25">
      <c r="A641" s="36" t="str">
        <f>'0'!$A$4</f>
        <v>………………..</v>
      </c>
      <c r="B641" s="37">
        <f>'0'!$A$2</f>
        <v>46112</v>
      </c>
      <c r="C641" s="37" t="s">
        <v>1197</v>
      </c>
      <c r="D641" s="195"/>
      <c r="E641" s="23"/>
      <c r="F641" s="14"/>
      <c r="G641" s="22"/>
      <c r="H641" s="656"/>
      <c r="I641" s="656"/>
      <c r="J641" s="656"/>
      <c r="K641" s="25"/>
      <c r="L641" s="25"/>
      <c r="M641" s="25"/>
      <c r="N641" s="25"/>
      <c r="O641" s="25"/>
      <c r="P641" s="25"/>
      <c r="Q641" s="25"/>
      <c r="R641" s="25"/>
      <c r="S641" s="25"/>
      <c r="T641" s="671"/>
      <c r="U641" s="730" t="str">
        <f t="shared" si="12"/>
        <v/>
      </c>
    </row>
    <row r="642" spans="1:21" x14ac:dyDescent="0.25">
      <c r="A642" s="36" t="str">
        <f>'0'!$A$4</f>
        <v>………………..</v>
      </c>
      <c r="B642" s="37">
        <f>'0'!$A$2</f>
        <v>46112</v>
      </c>
      <c r="C642" s="37" t="s">
        <v>1197</v>
      </c>
      <c r="D642" s="195"/>
      <c r="E642" s="23"/>
      <c r="F642" s="14"/>
      <c r="G642" s="22"/>
      <c r="H642" s="656"/>
      <c r="I642" s="656"/>
      <c r="J642" s="656"/>
      <c r="K642" s="25"/>
      <c r="L642" s="25"/>
      <c r="M642" s="25"/>
      <c r="N642" s="25"/>
      <c r="O642" s="25"/>
      <c r="P642" s="25"/>
      <c r="Q642" s="25"/>
      <c r="R642" s="25"/>
      <c r="S642" s="25"/>
      <c r="T642" s="671"/>
      <c r="U642" s="730" t="str">
        <f t="shared" si="12"/>
        <v/>
      </c>
    </row>
    <row r="643" spans="1:21" x14ac:dyDescent="0.25">
      <c r="A643" s="36" t="str">
        <f>'0'!$A$4</f>
        <v>………………..</v>
      </c>
      <c r="B643" s="37">
        <f>'0'!$A$2</f>
        <v>46112</v>
      </c>
      <c r="C643" s="37" t="s">
        <v>1197</v>
      </c>
      <c r="D643" s="195"/>
      <c r="E643" s="23"/>
      <c r="F643" s="14"/>
      <c r="G643" s="22"/>
      <c r="H643" s="656"/>
      <c r="I643" s="656"/>
      <c r="J643" s="656"/>
      <c r="K643" s="25"/>
      <c r="L643" s="25"/>
      <c r="M643" s="25"/>
      <c r="N643" s="25"/>
      <c r="O643" s="25"/>
      <c r="P643" s="25"/>
      <c r="Q643" s="25"/>
      <c r="R643" s="25"/>
      <c r="S643" s="25"/>
      <c r="T643" s="671"/>
      <c r="U643" s="730" t="str">
        <f t="shared" si="12"/>
        <v/>
      </c>
    </row>
    <row r="644" spans="1:21" x14ac:dyDescent="0.25">
      <c r="A644" s="36" t="str">
        <f>'0'!$A$4</f>
        <v>………………..</v>
      </c>
      <c r="B644" s="37">
        <f>'0'!$A$2</f>
        <v>46112</v>
      </c>
      <c r="C644" s="37" t="s">
        <v>1197</v>
      </c>
      <c r="D644" s="195"/>
      <c r="E644" s="23"/>
      <c r="F644" s="14"/>
      <c r="G644" s="22"/>
      <c r="H644" s="656"/>
      <c r="I644" s="656"/>
      <c r="J644" s="656"/>
      <c r="K644" s="25"/>
      <c r="L644" s="25"/>
      <c r="M644" s="25"/>
      <c r="N644" s="25"/>
      <c r="O644" s="25"/>
      <c r="P644" s="25"/>
      <c r="Q644" s="25"/>
      <c r="R644" s="25"/>
      <c r="S644" s="25"/>
      <c r="T644" s="671"/>
      <c r="U644" s="730" t="str">
        <f t="shared" si="12"/>
        <v/>
      </c>
    </row>
    <row r="645" spans="1:21" x14ac:dyDescent="0.25">
      <c r="A645" s="36" t="str">
        <f>'0'!$A$4</f>
        <v>………………..</v>
      </c>
      <c r="B645" s="37">
        <f>'0'!$A$2</f>
        <v>46112</v>
      </c>
      <c r="C645" s="37" t="s">
        <v>1197</v>
      </c>
      <c r="D645" s="195"/>
      <c r="E645" s="23"/>
      <c r="F645" s="14"/>
      <c r="G645" s="22"/>
      <c r="H645" s="656"/>
      <c r="I645" s="656"/>
      <c r="J645" s="656"/>
      <c r="K645" s="25"/>
      <c r="L645" s="25"/>
      <c r="M645" s="25"/>
      <c r="N645" s="25"/>
      <c r="O645" s="25"/>
      <c r="P645" s="25"/>
      <c r="Q645" s="25"/>
      <c r="R645" s="25"/>
      <c r="S645" s="25"/>
      <c r="T645" s="671"/>
      <c r="U645" s="730" t="str">
        <f t="shared" si="12"/>
        <v/>
      </c>
    </row>
    <row r="646" spans="1:21" x14ac:dyDescent="0.25">
      <c r="A646" s="36" t="str">
        <f>'0'!$A$4</f>
        <v>………………..</v>
      </c>
      <c r="B646" s="37">
        <f>'0'!$A$2</f>
        <v>46112</v>
      </c>
      <c r="C646" s="37" t="s">
        <v>1197</v>
      </c>
      <c r="D646" s="195"/>
      <c r="E646" s="23"/>
      <c r="F646" s="14"/>
      <c r="G646" s="22"/>
      <c r="H646" s="656"/>
      <c r="I646" s="656"/>
      <c r="J646" s="656"/>
      <c r="K646" s="25"/>
      <c r="L646" s="25"/>
      <c r="M646" s="25"/>
      <c r="N646" s="25"/>
      <c r="O646" s="25"/>
      <c r="P646" s="25"/>
      <c r="Q646" s="25"/>
      <c r="R646" s="25"/>
      <c r="S646" s="25"/>
      <c r="T646" s="671"/>
      <c r="U646" s="730" t="str">
        <f t="shared" si="12"/>
        <v/>
      </c>
    </row>
    <row r="647" spans="1:21" x14ac:dyDescent="0.25">
      <c r="A647" s="36" t="str">
        <f>'0'!$A$4</f>
        <v>………………..</v>
      </c>
      <c r="B647" s="37">
        <f>'0'!$A$2</f>
        <v>46112</v>
      </c>
      <c r="C647" s="37" t="s">
        <v>1197</v>
      </c>
      <c r="D647" s="195"/>
      <c r="E647" s="23"/>
      <c r="F647" s="14"/>
      <c r="G647" s="22"/>
      <c r="H647" s="656"/>
      <c r="I647" s="656"/>
      <c r="J647" s="656"/>
      <c r="K647" s="25"/>
      <c r="L647" s="25"/>
      <c r="M647" s="25"/>
      <c r="N647" s="25"/>
      <c r="O647" s="25"/>
      <c r="P647" s="25"/>
      <c r="Q647" s="25"/>
      <c r="R647" s="25"/>
      <c r="S647" s="25"/>
      <c r="T647" s="671"/>
      <c r="U647" s="730" t="str">
        <f t="shared" si="12"/>
        <v/>
      </c>
    </row>
    <row r="648" spans="1:21" x14ac:dyDescent="0.25">
      <c r="A648" s="36" t="str">
        <f>'0'!$A$4</f>
        <v>………………..</v>
      </c>
      <c r="B648" s="37">
        <f>'0'!$A$2</f>
        <v>46112</v>
      </c>
      <c r="C648" s="37" t="s">
        <v>1197</v>
      </c>
      <c r="D648" s="195"/>
      <c r="E648" s="23"/>
      <c r="F648" s="14"/>
      <c r="G648" s="22"/>
      <c r="H648" s="656"/>
      <c r="I648" s="656"/>
      <c r="J648" s="656"/>
      <c r="K648" s="25"/>
      <c r="L648" s="25"/>
      <c r="M648" s="25"/>
      <c r="N648" s="25"/>
      <c r="O648" s="25"/>
      <c r="P648" s="25"/>
      <c r="Q648" s="25"/>
      <c r="R648" s="25"/>
      <c r="S648" s="25"/>
      <c r="T648" s="671"/>
      <c r="U648" s="730" t="str">
        <f t="shared" si="12"/>
        <v/>
      </c>
    </row>
    <row r="649" spans="1:21" x14ac:dyDescent="0.25">
      <c r="A649" s="36" t="str">
        <f>'0'!$A$4</f>
        <v>………………..</v>
      </c>
      <c r="B649" s="37">
        <f>'0'!$A$2</f>
        <v>46112</v>
      </c>
      <c r="C649" s="37" t="s">
        <v>1197</v>
      </c>
      <c r="D649" s="195"/>
      <c r="E649" s="23"/>
      <c r="F649" s="14"/>
      <c r="G649" s="22"/>
      <c r="H649" s="656"/>
      <c r="I649" s="656"/>
      <c r="J649" s="656"/>
      <c r="K649" s="25"/>
      <c r="L649" s="25"/>
      <c r="M649" s="25"/>
      <c r="N649" s="25"/>
      <c r="O649" s="25"/>
      <c r="P649" s="25"/>
      <c r="Q649" s="25"/>
      <c r="R649" s="25"/>
      <c r="S649" s="25"/>
      <c r="T649" s="671"/>
      <c r="U649" s="730" t="str">
        <f t="shared" si="12"/>
        <v/>
      </c>
    </row>
    <row r="650" spans="1:21" x14ac:dyDescent="0.25">
      <c r="A650" s="36" t="str">
        <f>'0'!$A$4</f>
        <v>………………..</v>
      </c>
      <c r="B650" s="37">
        <f>'0'!$A$2</f>
        <v>46112</v>
      </c>
      <c r="C650" s="37" t="s">
        <v>1197</v>
      </c>
      <c r="D650" s="195"/>
      <c r="E650" s="23"/>
      <c r="F650" s="14"/>
      <c r="G650" s="22"/>
      <c r="H650" s="656"/>
      <c r="I650" s="656"/>
      <c r="J650" s="656"/>
      <c r="K650" s="25"/>
      <c r="L650" s="25"/>
      <c r="M650" s="25"/>
      <c r="N650" s="25"/>
      <c r="O650" s="25"/>
      <c r="P650" s="25"/>
      <c r="Q650" s="25"/>
      <c r="R650" s="25"/>
      <c r="S650" s="25"/>
      <c r="T650" s="671"/>
      <c r="U650" s="730" t="str">
        <f t="shared" si="12"/>
        <v/>
      </c>
    </row>
    <row r="651" spans="1:21" x14ac:dyDescent="0.25">
      <c r="A651" s="36" t="str">
        <f>'0'!$A$4</f>
        <v>………………..</v>
      </c>
      <c r="B651" s="37">
        <f>'0'!$A$2</f>
        <v>46112</v>
      </c>
      <c r="C651" s="37" t="s">
        <v>1197</v>
      </c>
      <c r="D651" s="195"/>
      <c r="E651" s="23"/>
      <c r="F651" s="14"/>
      <c r="G651" s="22"/>
      <c r="H651" s="656"/>
      <c r="I651" s="656"/>
      <c r="J651" s="656"/>
      <c r="K651" s="25"/>
      <c r="L651" s="25"/>
      <c r="M651" s="25"/>
      <c r="N651" s="25"/>
      <c r="O651" s="25"/>
      <c r="P651" s="25"/>
      <c r="Q651" s="25"/>
      <c r="R651" s="25"/>
      <c r="S651" s="25"/>
      <c r="T651" s="671"/>
      <c r="U651" s="730" t="str">
        <f t="shared" ref="U651:U714" si="13">IF(COUNTBLANK(D651:S651)=16,"",IF(D651="999999999","",IF(ISNUMBER(VALUE(D651)),IF(LEN(D651)&lt;&gt;9,"Въведеното ЕИК е твърде късо или твърде дълго",IF(OR(MOD(MID(D651,1,1)*1+MID(D651,2,1)*2+MID(D651,3,1)*3+MID(D651,4,1)*4+MID(D651,5,1)*5+MID(D651,6,1)*6+MID(D651,7,1)*7+MID(D651,8,1)*8,11)-MID(D651,9,1)=0,AND(MOD(MID(D651,1,1)*3+MID(D651,2,1)*4+MID(D651,3,1)*5+MID(D651,4,1)*6+MID(D651,5,1)*7+MID(D651,6,1)*8+MID(D651,7,1)*9+MID(D651,8,1)*10,11)=10,MID(D651,9,1)*1=0),MOD(MID(D651,1,1)*3+MID(D651,2,1)*4+MID(D651,3,1)*5+MID(D651,4,1)*6+MID(D651,5,1)*7+MID(D651,6,1)*8+MID(D651,7,1)*9+MID(D651,8,1)*10,11)-MID(D651,9,1)=0),"","Въведеното ЕИК е невалидно")),"Въведеното ЕИК съдържа непозволени символи")))</f>
        <v/>
      </c>
    </row>
    <row r="652" spans="1:21" x14ac:dyDescent="0.25">
      <c r="A652" s="36" t="str">
        <f>'0'!$A$4</f>
        <v>………………..</v>
      </c>
      <c r="B652" s="37">
        <f>'0'!$A$2</f>
        <v>46112</v>
      </c>
      <c r="C652" s="37" t="s">
        <v>1197</v>
      </c>
      <c r="D652" s="195"/>
      <c r="E652" s="23"/>
      <c r="F652" s="14"/>
      <c r="G652" s="22"/>
      <c r="H652" s="656"/>
      <c r="I652" s="656"/>
      <c r="J652" s="656"/>
      <c r="K652" s="25"/>
      <c r="L652" s="25"/>
      <c r="M652" s="25"/>
      <c r="N652" s="25"/>
      <c r="O652" s="25"/>
      <c r="P652" s="25"/>
      <c r="Q652" s="25"/>
      <c r="R652" s="25"/>
      <c r="S652" s="25"/>
      <c r="T652" s="671"/>
      <c r="U652" s="730" t="str">
        <f t="shared" si="13"/>
        <v/>
      </c>
    </row>
    <row r="653" spans="1:21" x14ac:dyDescent="0.25">
      <c r="A653" s="36" t="str">
        <f>'0'!$A$4</f>
        <v>………………..</v>
      </c>
      <c r="B653" s="37">
        <f>'0'!$A$2</f>
        <v>46112</v>
      </c>
      <c r="C653" s="37" t="s">
        <v>1197</v>
      </c>
      <c r="D653" s="195"/>
      <c r="E653" s="23"/>
      <c r="F653" s="14"/>
      <c r="G653" s="22"/>
      <c r="H653" s="656"/>
      <c r="I653" s="656"/>
      <c r="J653" s="656"/>
      <c r="K653" s="25"/>
      <c r="L653" s="25"/>
      <c r="M653" s="25"/>
      <c r="N653" s="25"/>
      <c r="O653" s="25"/>
      <c r="P653" s="25"/>
      <c r="Q653" s="25"/>
      <c r="R653" s="25"/>
      <c r="S653" s="25"/>
      <c r="T653" s="671"/>
      <c r="U653" s="730" t="str">
        <f t="shared" si="13"/>
        <v/>
      </c>
    </row>
    <row r="654" spans="1:21" x14ac:dyDescent="0.25">
      <c r="A654" s="36" t="str">
        <f>'0'!$A$4</f>
        <v>………………..</v>
      </c>
      <c r="B654" s="37">
        <f>'0'!$A$2</f>
        <v>46112</v>
      </c>
      <c r="C654" s="37" t="s">
        <v>1197</v>
      </c>
      <c r="D654" s="195"/>
      <c r="E654" s="23"/>
      <c r="F654" s="14"/>
      <c r="G654" s="22"/>
      <c r="H654" s="656"/>
      <c r="I654" s="656"/>
      <c r="J654" s="656"/>
      <c r="K654" s="25"/>
      <c r="L654" s="25"/>
      <c r="M654" s="25"/>
      <c r="N654" s="25"/>
      <c r="O654" s="25"/>
      <c r="P654" s="25"/>
      <c r="Q654" s="25"/>
      <c r="R654" s="25"/>
      <c r="S654" s="25"/>
      <c r="T654" s="671"/>
      <c r="U654" s="730" t="str">
        <f t="shared" si="13"/>
        <v/>
      </c>
    </row>
    <row r="655" spans="1:21" x14ac:dyDescent="0.25">
      <c r="A655" s="36" t="str">
        <f>'0'!$A$4</f>
        <v>………………..</v>
      </c>
      <c r="B655" s="37">
        <f>'0'!$A$2</f>
        <v>46112</v>
      </c>
      <c r="C655" s="37" t="s">
        <v>1197</v>
      </c>
      <c r="D655" s="195"/>
      <c r="E655" s="23"/>
      <c r="F655" s="14"/>
      <c r="G655" s="22"/>
      <c r="H655" s="656"/>
      <c r="I655" s="656"/>
      <c r="J655" s="656"/>
      <c r="K655" s="25"/>
      <c r="L655" s="25"/>
      <c r="M655" s="25"/>
      <c r="N655" s="25"/>
      <c r="O655" s="25"/>
      <c r="P655" s="25"/>
      <c r="Q655" s="25"/>
      <c r="R655" s="25"/>
      <c r="S655" s="25"/>
      <c r="T655" s="671"/>
      <c r="U655" s="730" t="str">
        <f t="shared" si="13"/>
        <v/>
      </c>
    </row>
    <row r="656" spans="1:21" x14ac:dyDescent="0.25">
      <c r="A656" s="36" t="str">
        <f>'0'!$A$4</f>
        <v>………………..</v>
      </c>
      <c r="B656" s="37">
        <f>'0'!$A$2</f>
        <v>46112</v>
      </c>
      <c r="C656" s="37" t="s">
        <v>1197</v>
      </c>
      <c r="D656" s="195"/>
      <c r="E656" s="23"/>
      <c r="F656" s="14"/>
      <c r="G656" s="22"/>
      <c r="H656" s="656"/>
      <c r="I656" s="656"/>
      <c r="J656" s="656"/>
      <c r="K656" s="25"/>
      <c r="L656" s="25"/>
      <c r="M656" s="25"/>
      <c r="N656" s="25"/>
      <c r="O656" s="25"/>
      <c r="P656" s="25"/>
      <c r="Q656" s="25"/>
      <c r="R656" s="25"/>
      <c r="S656" s="25"/>
      <c r="T656" s="671"/>
      <c r="U656" s="730" t="str">
        <f t="shared" si="13"/>
        <v/>
      </c>
    </row>
    <row r="657" spans="1:21" x14ac:dyDescent="0.25">
      <c r="A657" s="36" t="str">
        <f>'0'!$A$4</f>
        <v>………………..</v>
      </c>
      <c r="B657" s="37">
        <f>'0'!$A$2</f>
        <v>46112</v>
      </c>
      <c r="C657" s="37" t="s">
        <v>1197</v>
      </c>
      <c r="D657" s="195"/>
      <c r="E657" s="23"/>
      <c r="F657" s="14"/>
      <c r="G657" s="22"/>
      <c r="H657" s="656"/>
      <c r="I657" s="656"/>
      <c r="J657" s="656"/>
      <c r="K657" s="25"/>
      <c r="L657" s="25"/>
      <c r="M657" s="25"/>
      <c r="N657" s="25"/>
      <c r="O657" s="25"/>
      <c r="P657" s="25"/>
      <c r="Q657" s="25"/>
      <c r="R657" s="25"/>
      <c r="S657" s="25"/>
      <c r="T657" s="671"/>
      <c r="U657" s="730" t="str">
        <f t="shared" si="13"/>
        <v/>
      </c>
    </row>
    <row r="658" spans="1:21" x14ac:dyDescent="0.25">
      <c r="A658" s="36" t="str">
        <f>'0'!$A$4</f>
        <v>………………..</v>
      </c>
      <c r="B658" s="37">
        <f>'0'!$A$2</f>
        <v>46112</v>
      </c>
      <c r="C658" s="37" t="s">
        <v>1197</v>
      </c>
      <c r="D658" s="195"/>
      <c r="E658" s="23"/>
      <c r="F658" s="14"/>
      <c r="G658" s="22"/>
      <c r="H658" s="656"/>
      <c r="I658" s="656"/>
      <c r="J658" s="656"/>
      <c r="K658" s="25"/>
      <c r="L658" s="25"/>
      <c r="M658" s="25"/>
      <c r="N658" s="25"/>
      <c r="O658" s="25"/>
      <c r="P658" s="25"/>
      <c r="Q658" s="25"/>
      <c r="R658" s="25"/>
      <c r="S658" s="25"/>
      <c r="T658" s="671"/>
      <c r="U658" s="730" t="str">
        <f t="shared" si="13"/>
        <v/>
      </c>
    </row>
    <row r="659" spans="1:21" x14ac:dyDescent="0.25">
      <c r="A659" s="36" t="str">
        <f>'0'!$A$4</f>
        <v>………………..</v>
      </c>
      <c r="B659" s="37">
        <f>'0'!$A$2</f>
        <v>46112</v>
      </c>
      <c r="C659" s="37" t="s">
        <v>1197</v>
      </c>
      <c r="D659" s="195"/>
      <c r="E659" s="23"/>
      <c r="F659" s="14"/>
      <c r="G659" s="22"/>
      <c r="H659" s="656"/>
      <c r="I659" s="656"/>
      <c r="J659" s="656"/>
      <c r="K659" s="25"/>
      <c r="L659" s="25"/>
      <c r="M659" s="25"/>
      <c r="N659" s="25"/>
      <c r="O659" s="25"/>
      <c r="P659" s="25"/>
      <c r="Q659" s="25"/>
      <c r="R659" s="25"/>
      <c r="S659" s="25"/>
      <c r="T659" s="671"/>
      <c r="U659" s="730" t="str">
        <f t="shared" si="13"/>
        <v/>
      </c>
    </row>
    <row r="660" spans="1:21" x14ac:dyDescent="0.25">
      <c r="A660" s="36" t="str">
        <f>'0'!$A$4</f>
        <v>………………..</v>
      </c>
      <c r="B660" s="37">
        <f>'0'!$A$2</f>
        <v>46112</v>
      </c>
      <c r="C660" s="37" t="s">
        <v>1197</v>
      </c>
      <c r="D660" s="195"/>
      <c r="E660" s="23"/>
      <c r="F660" s="14"/>
      <c r="G660" s="22"/>
      <c r="H660" s="656"/>
      <c r="I660" s="656"/>
      <c r="J660" s="656"/>
      <c r="K660" s="25"/>
      <c r="L660" s="25"/>
      <c r="M660" s="25"/>
      <c r="N660" s="25"/>
      <c r="O660" s="25"/>
      <c r="P660" s="25"/>
      <c r="Q660" s="25"/>
      <c r="R660" s="25"/>
      <c r="S660" s="25"/>
      <c r="T660" s="671"/>
      <c r="U660" s="730" t="str">
        <f t="shared" si="13"/>
        <v/>
      </c>
    </row>
    <row r="661" spans="1:21" x14ac:dyDescent="0.25">
      <c r="A661" s="36" t="str">
        <f>'0'!$A$4</f>
        <v>………………..</v>
      </c>
      <c r="B661" s="37">
        <f>'0'!$A$2</f>
        <v>46112</v>
      </c>
      <c r="C661" s="37" t="s">
        <v>1197</v>
      </c>
      <c r="D661" s="195"/>
      <c r="E661" s="23"/>
      <c r="F661" s="14"/>
      <c r="G661" s="22"/>
      <c r="H661" s="656"/>
      <c r="I661" s="656"/>
      <c r="J661" s="656"/>
      <c r="K661" s="25"/>
      <c r="L661" s="25"/>
      <c r="M661" s="25"/>
      <c r="N661" s="25"/>
      <c r="O661" s="25"/>
      <c r="P661" s="25"/>
      <c r="Q661" s="25"/>
      <c r="R661" s="25"/>
      <c r="S661" s="25"/>
      <c r="T661" s="671"/>
      <c r="U661" s="730" t="str">
        <f t="shared" si="13"/>
        <v/>
      </c>
    </row>
    <row r="662" spans="1:21" x14ac:dyDescent="0.25">
      <c r="A662" s="36" t="str">
        <f>'0'!$A$4</f>
        <v>………………..</v>
      </c>
      <c r="B662" s="37">
        <f>'0'!$A$2</f>
        <v>46112</v>
      </c>
      <c r="C662" s="37" t="s">
        <v>1197</v>
      </c>
      <c r="D662" s="195"/>
      <c r="E662" s="23"/>
      <c r="F662" s="14"/>
      <c r="G662" s="22"/>
      <c r="H662" s="656"/>
      <c r="I662" s="656"/>
      <c r="J662" s="656"/>
      <c r="K662" s="25"/>
      <c r="L662" s="25"/>
      <c r="M662" s="25"/>
      <c r="N662" s="25"/>
      <c r="O662" s="25"/>
      <c r="P662" s="25"/>
      <c r="Q662" s="25"/>
      <c r="R662" s="25"/>
      <c r="S662" s="25"/>
      <c r="T662" s="671"/>
      <c r="U662" s="730" t="str">
        <f t="shared" si="13"/>
        <v/>
      </c>
    </row>
    <row r="663" spans="1:21" x14ac:dyDescent="0.25">
      <c r="A663" s="36" t="str">
        <f>'0'!$A$4</f>
        <v>………………..</v>
      </c>
      <c r="B663" s="37">
        <f>'0'!$A$2</f>
        <v>46112</v>
      </c>
      <c r="C663" s="37" t="s">
        <v>1197</v>
      </c>
      <c r="D663" s="195"/>
      <c r="E663" s="23"/>
      <c r="F663" s="14"/>
      <c r="G663" s="22"/>
      <c r="H663" s="656"/>
      <c r="I663" s="656"/>
      <c r="J663" s="656"/>
      <c r="K663" s="25"/>
      <c r="L663" s="25"/>
      <c r="M663" s="25"/>
      <c r="N663" s="25"/>
      <c r="O663" s="25"/>
      <c r="P663" s="25"/>
      <c r="Q663" s="25"/>
      <c r="R663" s="25"/>
      <c r="S663" s="25"/>
      <c r="T663" s="671"/>
      <c r="U663" s="730" t="str">
        <f t="shared" si="13"/>
        <v/>
      </c>
    </row>
    <row r="664" spans="1:21" x14ac:dyDescent="0.25">
      <c r="A664" s="36" t="str">
        <f>'0'!$A$4</f>
        <v>………………..</v>
      </c>
      <c r="B664" s="37">
        <f>'0'!$A$2</f>
        <v>46112</v>
      </c>
      <c r="C664" s="37" t="s">
        <v>1197</v>
      </c>
      <c r="D664" s="195"/>
      <c r="E664" s="23"/>
      <c r="F664" s="14"/>
      <c r="G664" s="22"/>
      <c r="H664" s="656"/>
      <c r="I664" s="656"/>
      <c r="J664" s="656"/>
      <c r="K664" s="25"/>
      <c r="L664" s="25"/>
      <c r="M664" s="25"/>
      <c r="N664" s="25"/>
      <c r="O664" s="25"/>
      <c r="P664" s="25"/>
      <c r="Q664" s="25"/>
      <c r="R664" s="25"/>
      <c r="S664" s="25"/>
      <c r="T664" s="671"/>
      <c r="U664" s="730" t="str">
        <f t="shared" si="13"/>
        <v/>
      </c>
    </row>
    <row r="665" spans="1:21" x14ac:dyDescent="0.25">
      <c r="A665" s="36" t="str">
        <f>'0'!$A$4</f>
        <v>………………..</v>
      </c>
      <c r="B665" s="37">
        <f>'0'!$A$2</f>
        <v>46112</v>
      </c>
      <c r="C665" s="37" t="s">
        <v>1197</v>
      </c>
      <c r="D665" s="195"/>
      <c r="E665" s="23"/>
      <c r="F665" s="14"/>
      <c r="G665" s="22"/>
      <c r="H665" s="656"/>
      <c r="I665" s="656"/>
      <c r="J665" s="656"/>
      <c r="K665" s="25"/>
      <c r="L665" s="25"/>
      <c r="M665" s="25"/>
      <c r="N665" s="25"/>
      <c r="O665" s="25"/>
      <c r="P665" s="25"/>
      <c r="Q665" s="25"/>
      <c r="R665" s="25"/>
      <c r="S665" s="25"/>
      <c r="T665" s="671"/>
      <c r="U665" s="730" t="str">
        <f t="shared" si="13"/>
        <v/>
      </c>
    </row>
    <row r="666" spans="1:21" x14ac:dyDescent="0.25">
      <c r="A666" s="36" t="str">
        <f>'0'!$A$4</f>
        <v>………………..</v>
      </c>
      <c r="B666" s="37">
        <f>'0'!$A$2</f>
        <v>46112</v>
      </c>
      <c r="C666" s="37" t="s">
        <v>1197</v>
      </c>
      <c r="D666" s="195"/>
      <c r="E666" s="23"/>
      <c r="F666" s="14"/>
      <c r="G666" s="22"/>
      <c r="H666" s="656"/>
      <c r="I666" s="656"/>
      <c r="J666" s="656"/>
      <c r="K666" s="25"/>
      <c r="L666" s="25"/>
      <c r="M666" s="25"/>
      <c r="N666" s="25"/>
      <c r="O666" s="25"/>
      <c r="P666" s="25"/>
      <c r="Q666" s="25"/>
      <c r="R666" s="25"/>
      <c r="S666" s="25"/>
      <c r="T666" s="671"/>
      <c r="U666" s="730" t="str">
        <f t="shared" si="13"/>
        <v/>
      </c>
    </row>
    <row r="667" spans="1:21" x14ac:dyDescent="0.25">
      <c r="A667" s="36" t="str">
        <f>'0'!$A$4</f>
        <v>………………..</v>
      </c>
      <c r="B667" s="37">
        <f>'0'!$A$2</f>
        <v>46112</v>
      </c>
      <c r="C667" s="37" t="s">
        <v>1197</v>
      </c>
      <c r="D667" s="195"/>
      <c r="E667" s="23"/>
      <c r="F667" s="14"/>
      <c r="G667" s="22"/>
      <c r="H667" s="656"/>
      <c r="I667" s="656"/>
      <c r="J667" s="656"/>
      <c r="K667" s="25"/>
      <c r="L667" s="25"/>
      <c r="M667" s="25"/>
      <c r="N667" s="25"/>
      <c r="O667" s="25"/>
      <c r="P667" s="25"/>
      <c r="Q667" s="25"/>
      <c r="R667" s="25"/>
      <c r="S667" s="25"/>
      <c r="T667" s="671"/>
      <c r="U667" s="730" t="str">
        <f t="shared" si="13"/>
        <v/>
      </c>
    </row>
    <row r="668" spans="1:21" x14ac:dyDescent="0.25">
      <c r="A668" s="36" t="str">
        <f>'0'!$A$4</f>
        <v>………………..</v>
      </c>
      <c r="B668" s="37">
        <f>'0'!$A$2</f>
        <v>46112</v>
      </c>
      <c r="C668" s="37" t="s">
        <v>1197</v>
      </c>
      <c r="D668" s="195"/>
      <c r="E668" s="23"/>
      <c r="F668" s="14"/>
      <c r="G668" s="22"/>
      <c r="H668" s="656"/>
      <c r="I668" s="656"/>
      <c r="J668" s="656"/>
      <c r="K668" s="25"/>
      <c r="L668" s="25"/>
      <c r="M668" s="25"/>
      <c r="N668" s="25"/>
      <c r="O668" s="25"/>
      <c r="P668" s="25"/>
      <c r="Q668" s="25"/>
      <c r="R668" s="25"/>
      <c r="S668" s="25"/>
      <c r="T668" s="671"/>
      <c r="U668" s="730" t="str">
        <f t="shared" si="13"/>
        <v/>
      </c>
    </row>
    <row r="669" spans="1:21" x14ac:dyDescent="0.25">
      <c r="A669" s="36" t="str">
        <f>'0'!$A$4</f>
        <v>………………..</v>
      </c>
      <c r="B669" s="37">
        <f>'0'!$A$2</f>
        <v>46112</v>
      </c>
      <c r="C669" s="37" t="s">
        <v>1197</v>
      </c>
      <c r="D669" s="195"/>
      <c r="E669" s="23"/>
      <c r="F669" s="14"/>
      <c r="G669" s="22"/>
      <c r="H669" s="656"/>
      <c r="I669" s="656"/>
      <c r="J669" s="656"/>
      <c r="K669" s="25"/>
      <c r="L669" s="25"/>
      <c r="M669" s="25"/>
      <c r="N669" s="25"/>
      <c r="O669" s="25"/>
      <c r="P669" s="25"/>
      <c r="Q669" s="25"/>
      <c r="R669" s="25"/>
      <c r="S669" s="25"/>
      <c r="T669" s="671"/>
      <c r="U669" s="730" t="str">
        <f t="shared" si="13"/>
        <v/>
      </c>
    </row>
    <row r="670" spans="1:21" x14ac:dyDescent="0.25">
      <c r="A670" s="36" t="str">
        <f>'0'!$A$4</f>
        <v>………………..</v>
      </c>
      <c r="B670" s="37">
        <f>'0'!$A$2</f>
        <v>46112</v>
      </c>
      <c r="C670" s="37" t="s">
        <v>1197</v>
      </c>
      <c r="D670" s="195"/>
      <c r="E670" s="23"/>
      <c r="F670" s="14"/>
      <c r="G670" s="22"/>
      <c r="H670" s="656"/>
      <c r="I670" s="656"/>
      <c r="J670" s="656"/>
      <c r="K670" s="25"/>
      <c r="L670" s="25"/>
      <c r="M670" s="25"/>
      <c r="N670" s="25"/>
      <c r="O670" s="25"/>
      <c r="P670" s="25"/>
      <c r="Q670" s="25"/>
      <c r="R670" s="25"/>
      <c r="S670" s="25"/>
      <c r="T670" s="671"/>
      <c r="U670" s="730" t="str">
        <f t="shared" si="13"/>
        <v/>
      </c>
    </row>
    <row r="671" spans="1:21" x14ac:dyDescent="0.25">
      <c r="A671" s="36" t="str">
        <f>'0'!$A$4</f>
        <v>………………..</v>
      </c>
      <c r="B671" s="37">
        <f>'0'!$A$2</f>
        <v>46112</v>
      </c>
      <c r="C671" s="37" t="s">
        <v>1197</v>
      </c>
      <c r="D671" s="195"/>
      <c r="E671" s="23"/>
      <c r="F671" s="14"/>
      <c r="G671" s="22"/>
      <c r="H671" s="656"/>
      <c r="I671" s="656"/>
      <c r="J671" s="656"/>
      <c r="K671" s="25"/>
      <c r="L671" s="25"/>
      <c r="M671" s="25"/>
      <c r="N671" s="25"/>
      <c r="O671" s="25"/>
      <c r="P671" s="25"/>
      <c r="Q671" s="25"/>
      <c r="R671" s="25"/>
      <c r="S671" s="25"/>
      <c r="T671" s="671"/>
      <c r="U671" s="730" t="str">
        <f t="shared" si="13"/>
        <v/>
      </c>
    </row>
    <row r="672" spans="1:21" x14ac:dyDescent="0.25">
      <c r="A672" s="36" t="str">
        <f>'0'!$A$4</f>
        <v>………………..</v>
      </c>
      <c r="B672" s="37">
        <f>'0'!$A$2</f>
        <v>46112</v>
      </c>
      <c r="C672" s="37" t="s">
        <v>1197</v>
      </c>
      <c r="D672" s="195"/>
      <c r="E672" s="23"/>
      <c r="F672" s="14"/>
      <c r="G672" s="22"/>
      <c r="H672" s="656"/>
      <c r="I672" s="656"/>
      <c r="J672" s="656"/>
      <c r="K672" s="25"/>
      <c r="L672" s="25"/>
      <c r="M672" s="25"/>
      <c r="N672" s="25"/>
      <c r="O672" s="25"/>
      <c r="P672" s="25"/>
      <c r="Q672" s="25"/>
      <c r="R672" s="25"/>
      <c r="S672" s="25"/>
      <c r="T672" s="671"/>
      <c r="U672" s="730" t="str">
        <f t="shared" si="13"/>
        <v/>
      </c>
    </row>
    <row r="673" spans="1:21" x14ac:dyDescent="0.25">
      <c r="A673" s="36" t="str">
        <f>'0'!$A$4</f>
        <v>………………..</v>
      </c>
      <c r="B673" s="37">
        <f>'0'!$A$2</f>
        <v>46112</v>
      </c>
      <c r="C673" s="37" t="s">
        <v>1197</v>
      </c>
      <c r="D673" s="195"/>
      <c r="E673" s="23"/>
      <c r="F673" s="14"/>
      <c r="G673" s="22"/>
      <c r="H673" s="656"/>
      <c r="I673" s="656"/>
      <c r="J673" s="656"/>
      <c r="K673" s="25"/>
      <c r="L673" s="25"/>
      <c r="M673" s="25"/>
      <c r="N673" s="25"/>
      <c r="O673" s="25"/>
      <c r="P673" s="25"/>
      <c r="Q673" s="25"/>
      <c r="R673" s="25"/>
      <c r="S673" s="25"/>
      <c r="T673" s="671"/>
      <c r="U673" s="730" t="str">
        <f t="shared" si="13"/>
        <v/>
      </c>
    </row>
    <row r="674" spans="1:21" x14ac:dyDescent="0.25">
      <c r="A674" s="36" t="str">
        <f>'0'!$A$4</f>
        <v>………………..</v>
      </c>
      <c r="B674" s="37">
        <f>'0'!$A$2</f>
        <v>46112</v>
      </c>
      <c r="C674" s="37" t="s">
        <v>1197</v>
      </c>
      <c r="D674" s="195"/>
      <c r="E674" s="23"/>
      <c r="F674" s="14"/>
      <c r="G674" s="22"/>
      <c r="H674" s="656"/>
      <c r="I674" s="656"/>
      <c r="J674" s="656"/>
      <c r="K674" s="25"/>
      <c r="L674" s="25"/>
      <c r="M674" s="25"/>
      <c r="N674" s="25"/>
      <c r="O674" s="25"/>
      <c r="P674" s="25"/>
      <c r="Q674" s="25"/>
      <c r="R674" s="25"/>
      <c r="S674" s="25"/>
      <c r="T674" s="671"/>
      <c r="U674" s="730" t="str">
        <f t="shared" si="13"/>
        <v/>
      </c>
    </row>
    <row r="675" spans="1:21" x14ac:dyDescent="0.25">
      <c r="A675" s="36" t="str">
        <f>'0'!$A$4</f>
        <v>………………..</v>
      </c>
      <c r="B675" s="37">
        <f>'0'!$A$2</f>
        <v>46112</v>
      </c>
      <c r="C675" s="37" t="s">
        <v>1197</v>
      </c>
      <c r="D675" s="195"/>
      <c r="E675" s="23"/>
      <c r="F675" s="14"/>
      <c r="G675" s="22"/>
      <c r="H675" s="656"/>
      <c r="I675" s="656"/>
      <c r="J675" s="656"/>
      <c r="K675" s="25"/>
      <c r="L675" s="25"/>
      <c r="M675" s="25"/>
      <c r="N675" s="25"/>
      <c r="O675" s="25"/>
      <c r="P675" s="25"/>
      <c r="Q675" s="25"/>
      <c r="R675" s="25"/>
      <c r="S675" s="25"/>
      <c r="T675" s="671"/>
      <c r="U675" s="730" t="str">
        <f t="shared" si="13"/>
        <v/>
      </c>
    </row>
    <row r="676" spans="1:21" x14ac:dyDescent="0.25">
      <c r="A676" s="36" t="str">
        <f>'0'!$A$4</f>
        <v>………………..</v>
      </c>
      <c r="B676" s="37">
        <f>'0'!$A$2</f>
        <v>46112</v>
      </c>
      <c r="C676" s="37" t="s">
        <v>1197</v>
      </c>
      <c r="D676" s="195"/>
      <c r="E676" s="23"/>
      <c r="F676" s="14"/>
      <c r="G676" s="22"/>
      <c r="H676" s="656"/>
      <c r="I676" s="656"/>
      <c r="J676" s="656"/>
      <c r="K676" s="25"/>
      <c r="L676" s="25"/>
      <c r="M676" s="25"/>
      <c r="N676" s="25"/>
      <c r="O676" s="25"/>
      <c r="P676" s="25"/>
      <c r="Q676" s="25"/>
      <c r="R676" s="25"/>
      <c r="S676" s="25"/>
      <c r="T676" s="671"/>
      <c r="U676" s="730" t="str">
        <f t="shared" si="13"/>
        <v/>
      </c>
    </row>
    <row r="677" spans="1:21" x14ac:dyDescent="0.25">
      <c r="A677" s="36" t="str">
        <f>'0'!$A$4</f>
        <v>………………..</v>
      </c>
      <c r="B677" s="37">
        <f>'0'!$A$2</f>
        <v>46112</v>
      </c>
      <c r="C677" s="37" t="s">
        <v>1197</v>
      </c>
      <c r="D677" s="195"/>
      <c r="E677" s="23"/>
      <c r="F677" s="14"/>
      <c r="G677" s="22"/>
      <c r="H677" s="656"/>
      <c r="I677" s="656"/>
      <c r="J677" s="656"/>
      <c r="K677" s="25"/>
      <c r="L677" s="25"/>
      <c r="M677" s="25"/>
      <c r="N677" s="25"/>
      <c r="O677" s="25"/>
      <c r="P677" s="25"/>
      <c r="Q677" s="25"/>
      <c r="R677" s="25"/>
      <c r="S677" s="25"/>
      <c r="T677" s="671"/>
      <c r="U677" s="730" t="str">
        <f t="shared" si="13"/>
        <v/>
      </c>
    </row>
    <row r="678" spans="1:21" x14ac:dyDescent="0.25">
      <c r="A678" s="36" t="str">
        <f>'0'!$A$4</f>
        <v>………………..</v>
      </c>
      <c r="B678" s="37">
        <f>'0'!$A$2</f>
        <v>46112</v>
      </c>
      <c r="C678" s="37" t="s">
        <v>1197</v>
      </c>
      <c r="D678" s="195"/>
      <c r="E678" s="23"/>
      <c r="F678" s="14"/>
      <c r="G678" s="22"/>
      <c r="H678" s="656"/>
      <c r="I678" s="656"/>
      <c r="J678" s="656"/>
      <c r="K678" s="25"/>
      <c r="L678" s="25"/>
      <c r="M678" s="25"/>
      <c r="N678" s="25"/>
      <c r="O678" s="25"/>
      <c r="P678" s="25"/>
      <c r="Q678" s="25"/>
      <c r="R678" s="25"/>
      <c r="S678" s="25"/>
      <c r="T678" s="671"/>
      <c r="U678" s="730" t="str">
        <f t="shared" si="13"/>
        <v/>
      </c>
    </row>
    <row r="679" spans="1:21" x14ac:dyDescent="0.25">
      <c r="A679" s="36" t="str">
        <f>'0'!$A$4</f>
        <v>………………..</v>
      </c>
      <c r="B679" s="37">
        <f>'0'!$A$2</f>
        <v>46112</v>
      </c>
      <c r="C679" s="37" t="s">
        <v>1197</v>
      </c>
      <c r="D679" s="195"/>
      <c r="E679" s="23"/>
      <c r="F679" s="14"/>
      <c r="G679" s="22"/>
      <c r="H679" s="656"/>
      <c r="I679" s="656"/>
      <c r="J679" s="656"/>
      <c r="K679" s="25"/>
      <c r="L679" s="25"/>
      <c r="M679" s="25"/>
      <c r="N679" s="25"/>
      <c r="O679" s="25"/>
      <c r="P679" s="25"/>
      <c r="Q679" s="25"/>
      <c r="R679" s="25"/>
      <c r="S679" s="25"/>
      <c r="T679" s="671"/>
      <c r="U679" s="730" t="str">
        <f t="shared" si="13"/>
        <v/>
      </c>
    </row>
    <row r="680" spans="1:21" x14ac:dyDescent="0.25">
      <c r="A680" s="36" t="str">
        <f>'0'!$A$4</f>
        <v>………………..</v>
      </c>
      <c r="B680" s="37">
        <f>'0'!$A$2</f>
        <v>46112</v>
      </c>
      <c r="C680" s="37" t="s">
        <v>1197</v>
      </c>
      <c r="D680" s="195"/>
      <c r="E680" s="23"/>
      <c r="F680" s="14"/>
      <c r="G680" s="22"/>
      <c r="H680" s="656"/>
      <c r="I680" s="656"/>
      <c r="J680" s="656"/>
      <c r="K680" s="25"/>
      <c r="L680" s="25"/>
      <c r="M680" s="25"/>
      <c r="N680" s="25"/>
      <c r="O680" s="25"/>
      <c r="P680" s="25"/>
      <c r="Q680" s="25"/>
      <c r="R680" s="25"/>
      <c r="S680" s="25"/>
      <c r="T680" s="671"/>
      <c r="U680" s="730" t="str">
        <f t="shared" si="13"/>
        <v/>
      </c>
    </row>
    <row r="681" spans="1:21" x14ac:dyDescent="0.25">
      <c r="A681" s="36" t="str">
        <f>'0'!$A$4</f>
        <v>………………..</v>
      </c>
      <c r="B681" s="37">
        <f>'0'!$A$2</f>
        <v>46112</v>
      </c>
      <c r="C681" s="37" t="s">
        <v>1197</v>
      </c>
      <c r="D681" s="195"/>
      <c r="E681" s="23"/>
      <c r="F681" s="14"/>
      <c r="G681" s="22"/>
      <c r="H681" s="656"/>
      <c r="I681" s="656"/>
      <c r="J681" s="656"/>
      <c r="K681" s="25"/>
      <c r="L681" s="25"/>
      <c r="M681" s="25"/>
      <c r="N681" s="25"/>
      <c r="O681" s="25"/>
      <c r="P681" s="25"/>
      <c r="Q681" s="25"/>
      <c r="R681" s="25"/>
      <c r="S681" s="25"/>
      <c r="T681" s="671"/>
      <c r="U681" s="730" t="str">
        <f t="shared" si="13"/>
        <v/>
      </c>
    </row>
    <row r="682" spans="1:21" x14ac:dyDescent="0.25">
      <c r="A682" s="36" t="str">
        <f>'0'!$A$4</f>
        <v>………………..</v>
      </c>
      <c r="B682" s="37">
        <f>'0'!$A$2</f>
        <v>46112</v>
      </c>
      <c r="C682" s="37" t="s">
        <v>1197</v>
      </c>
      <c r="D682" s="195"/>
      <c r="E682" s="23"/>
      <c r="F682" s="14"/>
      <c r="G682" s="22"/>
      <c r="H682" s="656"/>
      <c r="I682" s="656"/>
      <c r="J682" s="656"/>
      <c r="K682" s="25"/>
      <c r="L682" s="25"/>
      <c r="M682" s="25"/>
      <c r="N682" s="25"/>
      <c r="O682" s="25"/>
      <c r="P682" s="25"/>
      <c r="Q682" s="25"/>
      <c r="R682" s="25"/>
      <c r="S682" s="25"/>
      <c r="T682" s="671"/>
      <c r="U682" s="730" t="str">
        <f t="shared" si="13"/>
        <v/>
      </c>
    </row>
    <row r="683" spans="1:21" x14ac:dyDescent="0.25">
      <c r="A683" s="36" t="str">
        <f>'0'!$A$4</f>
        <v>………………..</v>
      </c>
      <c r="B683" s="37">
        <f>'0'!$A$2</f>
        <v>46112</v>
      </c>
      <c r="C683" s="37" t="s">
        <v>1197</v>
      </c>
      <c r="D683" s="195"/>
      <c r="E683" s="23"/>
      <c r="F683" s="14"/>
      <c r="G683" s="22"/>
      <c r="H683" s="656"/>
      <c r="I683" s="656"/>
      <c r="J683" s="656"/>
      <c r="K683" s="25"/>
      <c r="L683" s="25"/>
      <c r="M683" s="25"/>
      <c r="N683" s="25"/>
      <c r="O683" s="25"/>
      <c r="P683" s="25"/>
      <c r="Q683" s="25"/>
      <c r="R683" s="25"/>
      <c r="S683" s="25"/>
      <c r="T683" s="671"/>
      <c r="U683" s="730" t="str">
        <f t="shared" si="13"/>
        <v/>
      </c>
    </row>
    <row r="684" spans="1:21" x14ac:dyDescent="0.25">
      <c r="A684" s="36" t="str">
        <f>'0'!$A$4</f>
        <v>………………..</v>
      </c>
      <c r="B684" s="37">
        <f>'0'!$A$2</f>
        <v>46112</v>
      </c>
      <c r="C684" s="37" t="s">
        <v>1197</v>
      </c>
      <c r="D684" s="195"/>
      <c r="E684" s="23"/>
      <c r="F684" s="14"/>
      <c r="G684" s="22"/>
      <c r="H684" s="656"/>
      <c r="I684" s="656"/>
      <c r="J684" s="656"/>
      <c r="K684" s="25"/>
      <c r="L684" s="25"/>
      <c r="M684" s="25"/>
      <c r="N684" s="25"/>
      <c r="O684" s="25"/>
      <c r="P684" s="25"/>
      <c r="Q684" s="25"/>
      <c r="R684" s="25"/>
      <c r="S684" s="25"/>
      <c r="T684" s="671"/>
      <c r="U684" s="730" t="str">
        <f t="shared" si="13"/>
        <v/>
      </c>
    </row>
    <row r="685" spans="1:21" x14ac:dyDescent="0.25">
      <c r="A685" s="36" t="str">
        <f>'0'!$A$4</f>
        <v>………………..</v>
      </c>
      <c r="B685" s="37">
        <f>'0'!$A$2</f>
        <v>46112</v>
      </c>
      <c r="C685" s="37" t="s">
        <v>1197</v>
      </c>
      <c r="D685" s="195"/>
      <c r="E685" s="23"/>
      <c r="F685" s="14"/>
      <c r="G685" s="22"/>
      <c r="H685" s="656"/>
      <c r="I685" s="656"/>
      <c r="J685" s="656"/>
      <c r="K685" s="25"/>
      <c r="L685" s="25"/>
      <c r="M685" s="25"/>
      <c r="N685" s="25"/>
      <c r="O685" s="25"/>
      <c r="P685" s="25"/>
      <c r="Q685" s="25"/>
      <c r="R685" s="25"/>
      <c r="S685" s="25"/>
      <c r="T685" s="671"/>
      <c r="U685" s="730" t="str">
        <f t="shared" si="13"/>
        <v/>
      </c>
    </row>
    <row r="686" spans="1:21" x14ac:dyDescent="0.25">
      <c r="A686" s="36" t="str">
        <f>'0'!$A$4</f>
        <v>………………..</v>
      </c>
      <c r="B686" s="37">
        <f>'0'!$A$2</f>
        <v>46112</v>
      </c>
      <c r="C686" s="37" t="s">
        <v>1197</v>
      </c>
      <c r="D686" s="195"/>
      <c r="E686" s="23"/>
      <c r="F686" s="14"/>
      <c r="G686" s="22"/>
      <c r="H686" s="656"/>
      <c r="I686" s="656"/>
      <c r="J686" s="656"/>
      <c r="K686" s="25"/>
      <c r="L686" s="25"/>
      <c r="M686" s="25"/>
      <c r="N686" s="25"/>
      <c r="O686" s="25"/>
      <c r="P686" s="25"/>
      <c r="Q686" s="25"/>
      <c r="R686" s="25"/>
      <c r="S686" s="25"/>
      <c r="T686" s="671"/>
      <c r="U686" s="730" t="str">
        <f t="shared" si="13"/>
        <v/>
      </c>
    </row>
    <row r="687" spans="1:21" x14ac:dyDescent="0.25">
      <c r="A687" s="36" t="str">
        <f>'0'!$A$4</f>
        <v>………………..</v>
      </c>
      <c r="B687" s="37">
        <f>'0'!$A$2</f>
        <v>46112</v>
      </c>
      <c r="C687" s="37" t="s">
        <v>1197</v>
      </c>
      <c r="D687" s="195"/>
      <c r="E687" s="23"/>
      <c r="F687" s="14"/>
      <c r="G687" s="22"/>
      <c r="H687" s="656"/>
      <c r="I687" s="656"/>
      <c r="J687" s="656"/>
      <c r="K687" s="25"/>
      <c r="L687" s="25"/>
      <c r="M687" s="25"/>
      <c r="N687" s="25"/>
      <c r="O687" s="25"/>
      <c r="P687" s="25"/>
      <c r="Q687" s="25"/>
      <c r="R687" s="25"/>
      <c r="S687" s="25"/>
      <c r="T687" s="671"/>
      <c r="U687" s="730" t="str">
        <f t="shared" si="13"/>
        <v/>
      </c>
    </row>
    <row r="688" spans="1:21" x14ac:dyDescent="0.25">
      <c r="A688" s="36" t="str">
        <f>'0'!$A$4</f>
        <v>………………..</v>
      </c>
      <c r="B688" s="37">
        <f>'0'!$A$2</f>
        <v>46112</v>
      </c>
      <c r="C688" s="37" t="s">
        <v>1197</v>
      </c>
      <c r="D688" s="195"/>
      <c r="E688" s="23"/>
      <c r="F688" s="14"/>
      <c r="G688" s="22"/>
      <c r="H688" s="656"/>
      <c r="I688" s="656"/>
      <c r="J688" s="656"/>
      <c r="K688" s="25"/>
      <c r="L688" s="25"/>
      <c r="M688" s="25"/>
      <c r="N688" s="25"/>
      <c r="O688" s="25"/>
      <c r="P688" s="25"/>
      <c r="Q688" s="25"/>
      <c r="R688" s="25"/>
      <c r="S688" s="25"/>
      <c r="T688" s="671"/>
      <c r="U688" s="730" t="str">
        <f t="shared" si="13"/>
        <v/>
      </c>
    </row>
    <row r="689" spans="1:21" x14ac:dyDescent="0.25">
      <c r="A689" s="36" t="str">
        <f>'0'!$A$4</f>
        <v>………………..</v>
      </c>
      <c r="B689" s="37">
        <f>'0'!$A$2</f>
        <v>46112</v>
      </c>
      <c r="C689" s="37" t="s">
        <v>1197</v>
      </c>
      <c r="D689" s="195"/>
      <c r="E689" s="23"/>
      <c r="F689" s="14"/>
      <c r="G689" s="22"/>
      <c r="H689" s="656"/>
      <c r="I689" s="656"/>
      <c r="J689" s="656"/>
      <c r="K689" s="25"/>
      <c r="L689" s="25"/>
      <c r="M689" s="25"/>
      <c r="N689" s="25"/>
      <c r="O689" s="25"/>
      <c r="P689" s="25"/>
      <c r="Q689" s="25"/>
      <c r="R689" s="25"/>
      <c r="S689" s="25"/>
      <c r="T689" s="671"/>
      <c r="U689" s="730" t="str">
        <f t="shared" si="13"/>
        <v/>
      </c>
    </row>
    <row r="690" spans="1:21" x14ac:dyDescent="0.25">
      <c r="A690" s="36" t="str">
        <f>'0'!$A$4</f>
        <v>………………..</v>
      </c>
      <c r="B690" s="37">
        <f>'0'!$A$2</f>
        <v>46112</v>
      </c>
      <c r="C690" s="37" t="s">
        <v>1197</v>
      </c>
      <c r="D690" s="195"/>
      <c r="E690" s="23"/>
      <c r="F690" s="14"/>
      <c r="G690" s="22"/>
      <c r="H690" s="656"/>
      <c r="I690" s="656"/>
      <c r="J690" s="656"/>
      <c r="K690" s="25"/>
      <c r="L690" s="25"/>
      <c r="M690" s="25"/>
      <c r="N690" s="25"/>
      <c r="O690" s="25"/>
      <c r="P690" s="25"/>
      <c r="Q690" s="25"/>
      <c r="R690" s="25"/>
      <c r="S690" s="25"/>
      <c r="T690" s="671"/>
      <c r="U690" s="730" t="str">
        <f t="shared" si="13"/>
        <v/>
      </c>
    </row>
    <row r="691" spans="1:21" x14ac:dyDescent="0.25">
      <c r="A691" s="36" t="str">
        <f>'0'!$A$4</f>
        <v>………………..</v>
      </c>
      <c r="B691" s="37">
        <f>'0'!$A$2</f>
        <v>46112</v>
      </c>
      <c r="C691" s="37" t="s">
        <v>1197</v>
      </c>
      <c r="D691" s="195"/>
      <c r="E691" s="23"/>
      <c r="F691" s="14"/>
      <c r="G691" s="22"/>
      <c r="H691" s="656"/>
      <c r="I691" s="656"/>
      <c r="J691" s="656"/>
      <c r="K691" s="25"/>
      <c r="L691" s="25"/>
      <c r="M691" s="25"/>
      <c r="N691" s="25"/>
      <c r="O691" s="25"/>
      <c r="P691" s="25"/>
      <c r="Q691" s="25"/>
      <c r="R691" s="25"/>
      <c r="S691" s="25"/>
      <c r="T691" s="671"/>
      <c r="U691" s="730" t="str">
        <f t="shared" si="13"/>
        <v/>
      </c>
    </row>
    <row r="692" spans="1:21" x14ac:dyDescent="0.25">
      <c r="A692" s="36" t="str">
        <f>'0'!$A$4</f>
        <v>………………..</v>
      </c>
      <c r="B692" s="37">
        <f>'0'!$A$2</f>
        <v>46112</v>
      </c>
      <c r="C692" s="37" t="s">
        <v>1197</v>
      </c>
      <c r="D692" s="195"/>
      <c r="E692" s="23"/>
      <c r="F692" s="14"/>
      <c r="G692" s="22"/>
      <c r="H692" s="656"/>
      <c r="I692" s="656"/>
      <c r="J692" s="656"/>
      <c r="K692" s="25"/>
      <c r="L692" s="25"/>
      <c r="M692" s="25"/>
      <c r="N692" s="25"/>
      <c r="O692" s="25"/>
      <c r="P692" s="25"/>
      <c r="Q692" s="25"/>
      <c r="R692" s="25"/>
      <c r="S692" s="25"/>
      <c r="T692" s="671"/>
      <c r="U692" s="730" t="str">
        <f t="shared" si="13"/>
        <v/>
      </c>
    </row>
    <row r="693" spans="1:21" x14ac:dyDescent="0.25">
      <c r="A693" s="36" t="str">
        <f>'0'!$A$4</f>
        <v>………………..</v>
      </c>
      <c r="B693" s="37">
        <f>'0'!$A$2</f>
        <v>46112</v>
      </c>
      <c r="C693" s="37" t="s">
        <v>1197</v>
      </c>
      <c r="D693" s="195"/>
      <c r="E693" s="23"/>
      <c r="F693" s="14"/>
      <c r="G693" s="22"/>
      <c r="H693" s="656"/>
      <c r="I693" s="656"/>
      <c r="J693" s="656"/>
      <c r="K693" s="25"/>
      <c r="L693" s="25"/>
      <c r="M693" s="25"/>
      <c r="N693" s="25"/>
      <c r="O693" s="25"/>
      <c r="P693" s="25"/>
      <c r="Q693" s="25"/>
      <c r="R693" s="25"/>
      <c r="S693" s="25"/>
      <c r="T693" s="671"/>
      <c r="U693" s="730" t="str">
        <f t="shared" si="13"/>
        <v/>
      </c>
    </row>
    <row r="694" spans="1:21" x14ac:dyDescent="0.25">
      <c r="A694" s="36" t="str">
        <f>'0'!$A$4</f>
        <v>………………..</v>
      </c>
      <c r="B694" s="37">
        <f>'0'!$A$2</f>
        <v>46112</v>
      </c>
      <c r="C694" s="37" t="s">
        <v>1197</v>
      </c>
      <c r="D694" s="195"/>
      <c r="E694" s="23"/>
      <c r="F694" s="14"/>
      <c r="G694" s="22"/>
      <c r="H694" s="656"/>
      <c r="I694" s="656"/>
      <c r="J694" s="656"/>
      <c r="K694" s="25"/>
      <c r="L694" s="25"/>
      <c r="M694" s="25"/>
      <c r="N694" s="25"/>
      <c r="O694" s="25"/>
      <c r="P694" s="25"/>
      <c r="Q694" s="25"/>
      <c r="R694" s="25"/>
      <c r="S694" s="25"/>
      <c r="T694" s="671"/>
      <c r="U694" s="730" t="str">
        <f t="shared" si="13"/>
        <v/>
      </c>
    </row>
    <row r="695" spans="1:21" x14ac:dyDescent="0.25">
      <c r="A695" s="36" t="str">
        <f>'0'!$A$4</f>
        <v>………………..</v>
      </c>
      <c r="B695" s="37">
        <f>'0'!$A$2</f>
        <v>46112</v>
      </c>
      <c r="C695" s="37" t="s">
        <v>1197</v>
      </c>
      <c r="D695" s="195"/>
      <c r="E695" s="23"/>
      <c r="F695" s="14"/>
      <c r="G695" s="22"/>
      <c r="H695" s="656"/>
      <c r="I695" s="656"/>
      <c r="J695" s="656"/>
      <c r="K695" s="25"/>
      <c r="L695" s="25"/>
      <c r="M695" s="25"/>
      <c r="N695" s="25"/>
      <c r="O695" s="25"/>
      <c r="P695" s="25"/>
      <c r="Q695" s="25"/>
      <c r="R695" s="25"/>
      <c r="S695" s="25"/>
      <c r="T695" s="671"/>
      <c r="U695" s="730" t="str">
        <f t="shared" si="13"/>
        <v/>
      </c>
    </row>
    <row r="696" spans="1:21" x14ac:dyDescent="0.25">
      <c r="A696" s="36" t="str">
        <f>'0'!$A$4</f>
        <v>………………..</v>
      </c>
      <c r="B696" s="37">
        <f>'0'!$A$2</f>
        <v>46112</v>
      </c>
      <c r="C696" s="37" t="s">
        <v>1197</v>
      </c>
      <c r="D696" s="195"/>
      <c r="E696" s="23"/>
      <c r="F696" s="14"/>
      <c r="G696" s="22"/>
      <c r="H696" s="656"/>
      <c r="I696" s="656"/>
      <c r="J696" s="656"/>
      <c r="K696" s="25"/>
      <c r="L696" s="25"/>
      <c r="M696" s="25"/>
      <c r="N696" s="25"/>
      <c r="O696" s="25"/>
      <c r="P696" s="25"/>
      <c r="Q696" s="25"/>
      <c r="R696" s="25"/>
      <c r="S696" s="25"/>
      <c r="T696" s="671"/>
      <c r="U696" s="730" t="str">
        <f t="shared" si="13"/>
        <v/>
      </c>
    </row>
    <row r="697" spans="1:21" x14ac:dyDescent="0.25">
      <c r="A697" s="36" t="str">
        <f>'0'!$A$4</f>
        <v>………………..</v>
      </c>
      <c r="B697" s="37">
        <f>'0'!$A$2</f>
        <v>46112</v>
      </c>
      <c r="C697" s="37" t="s">
        <v>1197</v>
      </c>
      <c r="D697" s="195"/>
      <c r="E697" s="23"/>
      <c r="F697" s="14"/>
      <c r="G697" s="22"/>
      <c r="H697" s="656"/>
      <c r="I697" s="656"/>
      <c r="J697" s="656"/>
      <c r="K697" s="25"/>
      <c r="L697" s="25"/>
      <c r="M697" s="25"/>
      <c r="N697" s="25"/>
      <c r="O697" s="25"/>
      <c r="P697" s="25"/>
      <c r="Q697" s="25"/>
      <c r="R697" s="25"/>
      <c r="S697" s="25"/>
      <c r="T697" s="671"/>
      <c r="U697" s="730" t="str">
        <f t="shared" si="13"/>
        <v/>
      </c>
    </row>
    <row r="698" spans="1:21" x14ac:dyDescent="0.25">
      <c r="A698" s="36" t="str">
        <f>'0'!$A$4</f>
        <v>………………..</v>
      </c>
      <c r="B698" s="37">
        <f>'0'!$A$2</f>
        <v>46112</v>
      </c>
      <c r="C698" s="37" t="s">
        <v>1197</v>
      </c>
      <c r="D698" s="195"/>
      <c r="E698" s="23"/>
      <c r="F698" s="14"/>
      <c r="G698" s="22"/>
      <c r="H698" s="656"/>
      <c r="I698" s="656"/>
      <c r="J698" s="656"/>
      <c r="K698" s="25"/>
      <c r="L698" s="25"/>
      <c r="M698" s="25"/>
      <c r="N698" s="25"/>
      <c r="O698" s="25"/>
      <c r="P698" s="25"/>
      <c r="Q698" s="25"/>
      <c r="R698" s="25"/>
      <c r="S698" s="25"/>
      <c r="T698" s="671"/>
      <c r="U698" s="730" t="str">
        <f t="shared" si="13"/>
        <v/>
      </c>
    </row>
    <row r="699" spans="1:21" x14ac:dyDescent="0.25">
      <c r="A699" s="36" t="str">
        <f>'0'!$A$4</f>
        <v>………………..</v>
      </c>
      <c r="B699" s="37">
        <f>'0'!$A$2</f>
        <v>46112</v>
      </c>
      <c r="C699" s="37" t="s">
        <v>1197</v>
      </c>
      <c r="D699" s="195"/>
      <c r="E699" s="23"/>
      <c r="F699" s="14"/>
      <c r="G699" s="22"/>
      <c r="H699" s="656"/>
      <c r="I699" s="656"/>
      <c r="J699" s="656"/>
      <c r="K699" s="25"/>
      <c r="L699" s="25"/>
      <c r="M699" s="25"/>
      <c r="N699" s="25"/>
      <c r="O699" s="25"/>
      <c r="P699" s="25"/>
      <c r="Q699" s="25"/>
      <c r="R699" s="25"/>
      <c r="S699" s="25"/>
      <c r="T699" s="671"/>
      <c r="U699" s="730" t="str">
        <f t="shared" si="13"/>
        <v/>
      </c>
    </row>
    <row r="700" spans="1:21" x14ac:dyDescent="0.25">
      <c r="A700" s="36" t="str">
        <f>'0'!$A$4</f>
        <v>………………..</v>
      </c>
      <c r="B700" s="37">
        <f>'0'!$A$2</f>
        <v>46112</v>
      </c>
      <c r="C700" s="37" t="s">
        <v>1197</v>
      </c>
      <c r="D700" s="195"/>
      <c r="E700" s="23"/>
      <c r="F700" s="14"/>
      <c r="G700" s="22"/>
      <c r="H700" s="656"/>
      <c r="I700" s="656"/>
      <c r="J700" s="656"/>
      <c r="K700" s="25"/>
      <c r="L700" s="25"/>
      <c r="M700" s="25"/>
      <c r="N700" s="25"/>
      <c r="O700" s="25"/>
      <c r="P700" s="25"/>
      <c r="Q700" s="25"/>
      <c r="R700" s="25"/>
      <c r="S700" s="25"/>
      <c r="T700" s="671"/>
      <c r="U700" s="730" t="str">
        <f t="shared" si="13"/>
        <v/>
      </c>
    </row>
    <row r="701" spans="1:21" x14ac:dyDescent="0.25">
      <c r="A701" s="36" t="str">
        <f>'0'!$A$4</f>
        <v>………………..</v>
      </c>
      <c r="B701" s="37">
        <f>'0'!$A$2</f>
        <v>46112</v>
      </c>
      <c r="C701" s="37" t="s">
        <v>1197</v>
      </c>
      <c r="D701" s="195"/>
      <c r="E701" s="23"/>
      <c r="F701" s="14"/>
      <c r="G701" s="22"/>
      <c r="H701" s="656"/>
      <c r="I701" s="656"/>
      <c r="J701" s="656"/>
      <c r="K701" s="25"/>
      <c r="L701" s="25"/>
      <c r="M701" s="25"/>
      <c r="N701" s="25"/>
      <c r="O701" s="25"/>
      <c r="P701" s="25"/>
      <c r="Q701" s="25"/>
      <c r="R701" s="25"/>
      <c r="S701" s="25"/>
      <c r="T701" s="671"/>
      <c r="U701" s="730" t="str">
        <f t="shared" si="13"/>
        <v/>
      </c>
    </row>
    <row r="702" spans="1:21" x14ac:dyDescent="0.25">
      <c r="A702" s="36" t="str">
        <f>'0'!$A$4</f>
        <v>………………..</v>
      </c>
      <c r="B702" s="37">
        <f>'0'!$A$2</f>
        <v>46112</v>
      </c>
      <c r="C702" s="37" t="s">
        <v>1197</v>
      </c>
      <c r="D702" s="195"/>
      <c r="E702" s="23"/>
      <c r="F702" s="14"/>
      <c r="G702" s="22"/>
      <c r="H702" s="656"/>
      <c r="I702" s="656"/>
      <c r="J702" s="656"/>
      <c r="K702" s="25"/>
      <c r="L702" s="25"/>
      <c r="M702" s="25"/>
      <c r="N702" s="25"/>
      <c r="O702" s="25"/>
      <c r="P702" s="25"/>
      <c r="Q702" s="25"/>
      <c r="R702" s="25"/>
      <c r="S702" s="25"/>
      <c r="T702" s="671"/>
      <c r="U702" s="730" t="str">
        <f t="shared" si="13"/>
        <v/>
      </c>
    </row>
    <row r="703" spans="1:21" x14ac:dyDescent="0.25">
      <c r="A703" s="36" t="str">
        <f>'0'!$A$4</f>
        <v>………………..</v>
      </c>
      <c r="B703" s="37">
        <f>'0'!$A$2</f>
        <v>46112</v>
      </c>
      <c r="C703" s="37" t="s">
        <v>1197</v>
      </c>
      <c r="D703" s="195"/>
      <c r="E703" s="23"/>
      <c r="F703" s="14"/>
      <c r="G703" s="22"/>
      <c r="H703" s="656"/>
      <c r="I703" s="656"/>
      <c r="J703" s="656"/>
      <c r="K703" s="25"/>
      <c r="L703" s="25"/>
      <c r="M703" s="25"/>
      <c r="N703" s="25"/>
      <c r="O703" s="25"/>
      <c r="P703" s="25"/>
      <c r="Q703" s="25"/>
      <c r="R703" s="25"/>
      <c r="S703" s="25"/>
      <c r="T703" s="671"/>
      <c r="U703" s="730" t="str">
        <f t="shared" si="13"/>
        <v/>
      </c>
    </row>
    <row r="704" spans="1:21" x14ac:dyDescent="0.25">
      <c r="A704" s="36" t="str">
        <f>'0'!$A$4</f>
        <v>………………..</v>
      </c>
      <c r="B704" s="37">
        <f>'0'!$A$2</f>
        <v>46112</v>
      </c>
      <c r="C704" s="37" t="s">
        <v>1197</v>
      </c>
      <c r="D704" s="195"/>
      <c r="E704" s="23"/>
      <c r="F704" s="14"/>
      <c r="G704" s="22"/>
      <c r="H704" s="656"/>
      <c r="I704" s="656"/>
      <c r="J704" s="656"/>
      <c r="K704" s="25"/>
      <c r="L704" s="25"/>
      <c r="M704" s="25"/>
      <c r="N704" s="25"/>
      <c r="O704" s="25"/>
      <c r="P704" s="25"/>
      <c r="Q704" s="25"/>
      <c r="R704" s="25"/>
      <c r="S704" s="25"/>
      <c r="T704" s="671"/>
      <c r="U704" s="730" t="str">
        <f t="shared" si="13"/>
        <v/>
      </c>
    </row>
    <row r="705" spans="1:21" x14ac:dyDescent="0.25">
      <c r="A705" s="36" t="str">
        <f>'0'!$A$4</f>
        <v>………………..</v>
      </c>
      <c r="B705" s="37">
        <f>'0'!$A$2</f>
        <v>46112</v>
      </c>
      <c r="C705" s="37" t="s">
        <v>1197</v>
      </c>
      <c r="D705" s="195"/>
      <c r="E705" s="23"/>
      <c r="F705" s="14"/>
      <c r="G705" s="22"/>
      <c r="H705" s="656"/>
      <c r="I705" s="656"/>
      <c r="J705" s="656"/>
      <c r="K705" s="25"/>
      <c r="L705" s="25"/>
      <c r="M705" s="25"/>
      <c r="N705" s="25"/>
      <c r="O705" s="25"/>
      <c r="P705" s="25"/>
      <c r="Q705" s="25"/>
      <c r="R705" s="25"/>
      <c r="S705" s="25"/>
      <c r="T705" s="671"/>
      <c r="U705" s="730" t="str">
        <f t="shared" si="13"/>
        <v/>
      </c>
    </row>
    <row r="706" spans="1:21" x14ac:dyDescent="0.25">
      <c r="A706" s="36" t="str">
        <f>'0'!$A$4</f>
        <v>………………..</v>
      </c>
      <c r="B706" s="37">
        <f>'0'!$A$2</f>
        <v>46112</v>
      </c>
      <c r="C706" s="37" t="s">
        <v>1197</v>
      </c>
      <c r="D706" s="195"/>
      <c r="E706" s="23"/>
      <c r="F706" s="14"/>
      <c r="G706" s="22"/>
      <c r="H706" s="656"/>
      <c r="I706" s="656"/>
      <c r="J706" s="656"/>
      <c r="K706" s="25"/>
      <c r="L706" s="25"/>
      <c r="M706" s="25"/>
      <c r="N706" s="25"/>
      <c r="O706" s="25"/>
      <c r="P706" s="25"/>
      <c r="Q706" s="25"/>
      <c r="R706" s="25"/>
      <c r="S706" s="25"/>
      <c r="T706" s="671"/>
      <c r="U706" s="730" t="str">
        <f t="shared" si="13"/>
        <v/>
      </c>
    </row>
    <row r="707" spans="1:21" x14ac:dyDescent="0.25">
      <c r="A707" s="36" t="str">
        <f>'0'!$A$4</f>
        <v>………………..</v>
      </c>
      <c r="B707" s="37">
        <f>'0'!$A$2</f>
        <v>46112</v>
      </c>
      <c r="C707" s="37" t="s">
        <v>1197</v>
      </c>
      <c r="D707" s="195"/>
      <c r="E707" s="23"/>
      <c r="F707" s="14"/>
      <c r="G707" s="22"/>
      <c r="H707" s="656"/>
      <c r="I707" s="656"/>
      <c r="J707" s="656"/>
      <c r="K707" s="25"/>
      <c r="L707" s="25"/>
      <c r="M707" s="25"/>
      <c r="N707" s="25"/>
      <c r="O707" s="25"/>
      <c r="P707" s="25"/>
      <c r="Q707" s="25"/>
      <c r="R707" s="25"/>
      <c r="S707" s="25"/>
      <c r="T707" s="671"/>
      <c r="U707" s="730" t="str">
        <f t="shared" si="13"/>
        <v/>
      </c>
    </row>
    <row r="708" spans="1:21" x14ac:dyDescent="0.25">
      <c r="A708" s="36" t="str">
        <f>'0'!$A$4</f>
        <v>………………..</v>
      </c>
      <c r="B708" s="37">
        <f>'0'!$A$2</f>
        <v>46112</v>
      </c>
      <c r="C708" s="37" t="s">
        <v>1197</v>
      </c>
      <c r="D708" s="195"/>
      <c r="E708" s="23"/>
      <c r="F708" s="14"/>
      <c r="G708" s="22"/>
      <c r="H708" s="656"/>
      <c r="I708" s="656"/>
      <c r="J708" s="656"/>
      <c r="K708" s="25"/>
      <c r="L708" s="25"/>
      <c r="M708" s="25"/>
      <c r="N708" s="25"/>
      <c r="O708" s="25"/>
      <c r="P708" s="25"/>
      <c r="Q708" s="25"/>
      <c r="R708" s="25"/>
      <c r="S708" s="25"/>
      <c r="T708" s="671"/>
      <c r="U708" s="730" t="str">
        <f t="shared" si="13"/>
        <v/>
      </c>
    </row>
    <row r="709" spans="1:21" x14ac:dyDescent="0.25">
      <c r="A709" s="36" t="str">
        <f>'0'!$A$4</f>
        <v>………………..</v>
      </c>
      <c r="B709" s="37">
        <f>'0'!$A$2</f>
        <v>46112</v>
      </c>
      <c r="C709" s="37" t="s">
        <v>1197</v>
      </c>
      <c r="D709" s="195"/>
      <c r="E709" s="23"/>
      <c r="F709" s="14"/>
      <c r="G709" s="22"/>
      <c r="H709" s="656"/>
      <c r="I709" s="656"/>
      <c r="J709" s="656"/>
      <c r="K709" s="25"/>
      <c r="L709" s="25"/>
      <c r="M709" s="25"/>
      <c r="N709" s="25"/>
      <c r="O709" s="25"/>
      <c r="P709" s="25"/>
      <c r="Q709" s="25"/>
      <c r="R709" s="25"/>
      <c r="S709" s="25"/>
      <c r="T709" s="671"/>
      <c r="U709" s="730" t="str">
        <f t="shared" si="13"/>
        <v/>
      </c>
    </row>
    <row r="710" spans="1:21" x14ac:dyDescent="0.25">
      <c r="A710" s="36" t="str">
        <f>'0'!$A$4</f>
        <v>………………..</v>
      </c>
      <c r="B710" s="37">
        <f>'0'!$A$2</f>
        <v>46112</v>
      </c>
      <c r="C710" s="37" t="s">
        <v>1197</v>
      </c>
      <c r="D710" s="195"/>
      <c r="E710" s="23"/>
      <c r="F710" s="14"/>
      <c r="G710" s="22"/>
      <c r="H710" s="656"/>
      <c r="I710" s="656"/>
      <c r="J710" s="656"/>
      <c r="K710" s="25"/>
      <c r="L710" s="25"/>
      <c r="M710" s="25"/>
      <c r="N710" s="25"/>
      <c r="O710" s="25"/>
      <c r="P710" s="25"/>
      <c r="Q710" s="25"/>
      <c r="R710" s="25"/>
      <c r="S710" s="25"/>
      <c r="T710" s="671"/>
      <c r="U710" s="730" t="str">
        <f t="shared" si="13"/>
        <v/>
      </c>
    </row>
    <row r="711" spans="1:21" x14ac:dyDescent="0.25">
      <c r="A711" s="36" t="str">
        <f>'0'!$A$4</f>
        <v>………………..</v>
      </c>
      <c r="B711" s="37">
        <f>'0'!$A$2</f>
        <v>46112</v>
      </c>
      <c r="C711" s="37" t="s">
        <v>1197</v>
      </c>
      <c r="D711" s="195"/>
      <c r="E711" s="23"/>
      <c r="F711" s="14"/>
      <c r="G711" s="22"/>
      <c r="H711" s="656"/>
      <c r="I711" s="656"/>
      <c r="J711" s="656"/>
      <c r="K711" s="25"/>
      <c r="L711" s="25"/>
      <c r="M711" s="25"/>
      <c r="N711" s="25"/>
      <c r="O711" s="25"/>
      <c r="P711" s="25"/>
      <c r="Q711" s="25"/>
      <c r="R711" s="25"/>
      <c r="S711" s="25"/>
      <c r="T711" s="671"/>
      <c r="U711" s="730" t="str">
        <f t="shared" si="13"/>
        <v/>
      </c>
    </row>
    <row r="712" spans="1:21" x14ac:dyDescent="0.25">
      <c r="A712" s="36" t="str">
        <f>'0'!$A$4</f>
        <v>………………..</v>
      </c>
      <c r="B712" s="37">
        <f>'0'!$A$2</f>
        <v>46112</v>
      </c>
      <c r="C712" s="37" t="s">
        <v>1197</v>
      </c>
      <c r="D712" s="195"/>
      <c r="E712" s="23"/>
      <c r="F712" s="14"/>
      <c r="G712" s="22"/>
      <c r="H712" s="656"/>
      <c r="I712" s="656"/>
      <c r="J712" s="656"/>
      <c r="K712" s="25"/>
      <c r="L712" s="25"/>
      <c r="M712" s="25"/>
      <c r="N712" s="25"/>
      <c r="O712" s="25"/>
      <c r="P712" s="25"/>
      <c r="Q712" s="25"/>
      <c r="R712" s="25"/>
      <c r="S712" s="25"/>
      <c r="T712" s="671"/>
      <c r="U712" s="730" t="str">
        <f t="shared" si="13"/>
        <v/>
      </c>
    </row>
    <row r="713" spans="1:21" x14ac:dyDescent="0.25">
      <c r="A713" s="36" t="str">
        <f>'0'!$A$4</f>
        <v>………………..</v>
      </c>
      <c r="B713" s="37">
        <f>'0'!$A$2</f>
        <v>46112</v>
      </c>
      <c r="C713" s="37" t="s">
        <v>1197</v>
      </c>
      <c r="D713" s="195"/>
      <c r="E713" s="23"/>
      <c r="F713" s="14"/>
      <c r="G713" s="22"/>
      <c r="H713" s="656"/>
      <c r="I713" s="656"/>
      <c r="J713" s="656"/>
      <c r="K713" s="25"/>
      <c r="L713" s="25"/>
      <c r="M713" s="25"/>
      <c r="N713" s="25"/>
      <c r="O713" s="25"/>
      <c r="P713" s="25"/>
      <c r="Q713" s="25"/>
      <c r="R713" s="25"/>
      <c r="S713" s="25"/>
      <c r="T713" s="671"/>
      <c r="U713" s="730" t="str">
        <f t="shared" si="13"/>
        <v/>
      </c>
    </row>
    <row r="714" spans="1:21" x14ac:dyDescent="0.25">
      <c r="A714" s="36" t="str">
        <f>'0'!$A$4</f>
        <v>………………..</v>
      </c>
      <c r="B714" s="37">
        <f>'0'!$A$2</f>
        <v>46112</v>
      </c>
      <c r="C714" s="37" t="s">
        <v>1197</v>
      </c>
      <c r="D714" s="195"/>
      <c r="E714" s="23"/>
      <c r="F714" s="14"/>
      <c r="G714" s="22"/>
      <c r="H714" s="656"/>
      <c r="I714" s="656"/>
      <c r="J714" s="656"/>
      <c r="K714" s="25"/>
      <c r="L714" s="25"/>
      <c r="M714" s="25"/>
      <c r="N714" s="25"/>
      <c r="O714" s="25"/>
      <c r="P714" s="25"/>
      <c r="Q714" s="25"/>
      <c r="R714" s="25"/>
      <c r="S714" s="25"/>
      <c r="T714" s="671"/>
      <c r="U714" s="730" t="str">
        <f t="shared" si="13"/>
        <v/>
      </c>
    </row>
    <row r="715" spans="1:21" x14ac:dyDescent="0.25">
      <c r="A715" s="36" t="str">
        <f>'0'!$A$4</f>
        <v>………………..</v>
      </c>
      <c r="B715" s="37">
        <f>'0'!$A$2</f>
        <v>46112</v>
      </c>
      <c r="C715" s="37" t="s">
        <v>1197</v>
      </c>
      <c r="D715" s="195"/>
      <c r="E715" s="23"/>
      <c r="F715" s="14"/>
      <c r="G715" s="22"/>
      <c r="H715" s="656"/>
      <c r="I715" s="656"/>
      <c r="J715" s="656"/>
      <c r="K715" s="25"/>
      <c r="L715" s="25"/>
      <c r="M715" s="25"/>
      <c r="N715" s="25"/>
      <c r="O715" s="25"/>
      <c r="P715" s="25"/>
      <c r="Q715" s="25"/>
      <c r="R715" s="25"/>
      <c r="S715" s="25"/>
      <c r="T715" s="671"/>
      <c r="U715" s="730" t="str">
        <f t="shared" ref="U715:U778" si="14">IF(COUNTBLANK(D715:S715)=16,"",IF(D715="999999999","",IF(ISNUMBER(VALUE(D715)),IF(LEN(D715)&lt;&gt;9,"Въведеното ЕИК е твърде късо или твърде дълго",IF(OR(MOD(MID(D715,1,1)*1+MID(D715,2,1)*2+MID(D715,3,1)*3+MID(D715,4,1)*4+MID(D715,5,1)*5+MID(D715,6,1)*6+MID(D715,7,1)*7+MID(D715,8,1)*8,11)-MID(D715,9,1)=0,AND(MOD(MID(D715,1,1)*3+MID(D715,2,1)*4+MID(D715,3,1)*5+MID(D715,4,1)*6+MID(D715,5,1)*7+MID(D715,6,1)*8+MID(D715,7,1)*9+MID(D715,8,1)*10,11)=10,MID(D715,9,1)*1=0),MOD(MID(D715,1,1)*3+MID(D715,2,1)*4+MID(D715,3,1)*5+MID(D715,4,1)*6+MID(D715,5,1)*7+MID(D715,6,1)*8+MID(D715,7,1)*9+MID(D715,8,1)*10,11)-MID(D715,9,1)=0),"","Въведеното ЕИК е невалидно")),"Въведеното ЕИК съдържа непозволени символи")))</f>
        <v/>
      </c>
    </row>
    <row r="716" spans="1:21" x14ac:dyDescent="0.25">
      <c r="A716" s="36" t="str">
        <f>'0'!$A$4</f>
        <v>………………..</v>
      </c>
      <c r="B716" s="37">
        <f>'0'!$A$2</f>
        <v>46112</v>
      </c>
      <c r="C716" s="37" t="s">
        <v>1197</v>
      </c>
      <c r="D716" s="195"/>
      <c r="E716" s="23"/>
      <c r="F716" s="14"/>
      <c r="G716" s="22"/>
      <c r="H716" s="656"/>
      <c r="I716" s="656"/>
      <c r="J716" s="656"/>
      <c r="K716" s="25"/>
      <c r="L716" s="25"/>
      <c r="M716" s="25"/>
      <c r="N716" s="25"/>
      <c r="O716" s="25"/>
      <c r="P716" s="25"/>
      <c r="Q716" s="25"/>
      <c r="R716" s="25"/>
      <c r="S716" s="25"/>
      <c r="T716" s="671"/>
      <c r="U716" s="730" t="str">
        <f t="shared" si="14"/>
        <v/>
      </c>
    </row>
    <row r="717" spans="1:21" x14ac:dyDescent="0.25">
      <c r="A717" s="36" t="str">
        <f>'0'!$A$4</f>
        <v>………………..</v>
      </c>
      <c r="B717" s="37">
        <f>'0'!$A$2</f>
        <v>46112</v>
      </c>
      <c r="C717" s="37" t="s">
        <v>1197</v>
      </c>
      <c r="D717" s="195"/>
      <c r="E717" s="23"/>
      <c r="F717" s="14"/>
      <c r="G717" s="22"/>
      <c r="H717" s="656"/>
      <c r="I717" s="656"/>
      <c r="J717" s="656"/>
      <c r="K717" s="25"/>
      <c r="L717" s="25"/>
      <c r="M717" s="25"/>
      <c r="N717" s="25"/>
      <c r="O717" s="25"/>
      <c r="P717" s="25"/>
      <c r="Q717" s="25"/>
      <c r="R717" s="25"/>
      <c r="S717" s="25"/>
      <c r="T717" s="671"/>
      <c r="U717" s="730" t="str">
        <f t="shared" si="14"/>
        <v/>
      </c>
    </row>
    <row r="718" spans="1:21" x14ac:dyDescent="0.25">
      <c r="A718" s="36" t="str">
        <f>'0'!$A$4</f>
        <v>………………..</v>
      </c>
      <c r="B718" s="37">
        <f>'0'!$A$2</f>
        <v>46112</v>
      </c>
      <c r="C718" s="37" t="s">
        <v>1197</v>
      </c>
      <c r="D718" s="195"/>
      <c r="E718" s="23"/>
      <c r="F718" s="14"/>
      <c r="G718" s="22"/>
      <c r="H718" s="656"/>
      <c r="I718" s="656"/>
      <c r="J718" s="656"/>
      <c r="K718" s="25"/>
      <c r="L718" s="25"/>
      <c r="M718" s="25"/>
      <c r="N718" s="25"/>
      <c r="O718" s="25"/>
      <c r="P718" s="25"/>
      <c r="Q718" s="25"/>
      <c r="R718" s="25"/>
      <c r="S718" s="25"/>
      <c r="T718" s="671"/>
      <c r="U718" s="730" t="str">
        <f t="shared" si="14"/>
        <v/>
      </c>
    </row>
    <row r="719" spans="1:21" x14ac:dyDescent="0.25">
      <c r="A719" s="36" t="str">
        <f>'0'!$A$4</f>
        <v>………………..</v>
      </c>
      <c r="B719" s="37">
        <f>'0'!$A$2</f>
        <v>46112</v>
      </c>
      <c r="C719" s="37" t="s">
        <v>1197</v>
      </c>
      <c r="D719" s="195"/>
      <c r="E719" s="23"/>
      <c r="F719" s="14"/>
      <c r="G719" s="22"/>
      <c r="H719" s="656"/>
      <c r="I719" s="656"/>
      <c r="J719" s="656"/>
      <c r="K719" s="25"/>
      <c r="L719" s="25"/>
      <c r="M719" s="25"/>
      <c r="N719" s="25"/>
      <c r="O719" s="25"/>
      <c r="P719" s="25"/>
      <c r="Q719" s="25"/>
      <c r="R719" s="25"/>
      <c r="S719" s="25"/>
      <c r="T719" s="671"/>
      <c r="U719" s="730" t="str">
        <f t="shared" si="14"/>
        <v/>
      </c>
    </row>
    <row r="720" spans="1:21" x14ac:dyDescent="0.25">
      <c r="A720" s="36" t="str">
        <f>'0'!$A$4</f>
        <v>………………..</v>
      </c>
      <c r="B720" s="37">
        <f>'0'!$A$2</f>
        <v>46112</v>
      </c>
      <c r="C720" s="37" t="s">
        <v>1197</v>
      </c>
      <c r="D720" s="195"/>
      <c r="E720" s="23"/>
      <c r="F720" s="14"/>
      <c r="G720" s="22"/>
      <c r="H720" s="656"/>
      <c r="I720" s="656"/>
      <c r="J720" s="656"/>
      <c r="K720" s="25"/>
      <c r="L720" s="25"/>
      <c r="M720" s="25"/>
      <c r="N720" s="25"/>
      <c r="O720" s="25"/>
      <c r="P720" s="25"/>
      <c r="Q720" s="25"/>
      <c r="R720" s="25"/>
      <c r="S720" s="25"/>
      <c r="T720" s="671"/>
      <c r="U720" s="730" t="str">
        <f t="shared" si="14"/>
        <v/>
      </c>
    </row>
    <row r="721" spans="1:21" x14ac:dyDescent="0.25">
      <c r="A721" s="36" t="str">
        <f>'0'!$A$4</f>
        <v>………………..</v>
      </c>
      <c r="B721" s="37">
        <f>'0'!$A$2</f>
        <v>46112</v>
      </c>
      <c r="C721" s="37" t="s">
        <v>1197</v>
      </c>
      <c r="D721" s="195"/>
      <c r="E721" s="23"/>
      <c r="F721" s="14"/>
      <c r="G721" s="22"/>
      <c r="H721" s="656"/>
      <c r="I721" s="656"/>
      <c r="J721" s="656"/>
      <c r="K721" s="25"/>
      <c r="L721" s="25"/>
      <c r="M721" s="25"/>
      <c r="N721" s="25"/>
      <c r="O721" s="25"/>
      <c r="P721" s="25"/>
      <c r="Q721" s="25"/>
      <c r="R721" s="25"/>
      <c r="S721" s="25"/>
      <c r="T721" s="671"/>
      <c r="U721" s="730" t="str">
        <f t="shared" si="14"/>
        <v/>
      </c>
    </row>
    <row r="722" spans="1:21" x14ac:dyDescent="0.25">
      <c r="A722" s="36" t="str">
        <f>'0'!$A$4</f>
        <v>………………..</v>
      </c>
      <c r="B722" s="37">
        <f>'0'!$A$2</f>
        <v>46112</v>
      </c>
      <c r="C722" s="37" t="s">
        <v>1197</v>
      </c>
      <c r="D722" s="195"/>
      <c r="E722" s="23"/>
      <c r="F722" s="14"/>
      <c r="G722" s="22"/>
      <c r="H722" s="656"/>
      <c r="I722" s="656"/>
      <c r="J722" s="656"/>
      <c r="K722" s="25"/>
      <c r="L722" s="25"/>
      <c r="M722" s="25"/>
      <c r="N722" s="25"/>
      <c r="O722" s="25"/>
      <c r="P722" s="25"/>
      <c r="Q722" s="25"/>
      <c r="R722" s="25"/>
      <c r="S722" s="25"/>
      <c r="T722" s="671"/>
      <c r="U722" s="730" t="str">
        <f t="shared" si="14"/>
        <v/>
      </c>
    </row>
    <row r="723" spans="1:21" x14ac:dyDescent="0.25">
      <c r="A723" s="36" t="str">
        <f>'0'!$A$4</f>
        <v>………………..</v>
      </c>
      <c r="B723" s="37">
        <f>'0'!$A$2</f>
        <v>46112</v>
      </c>
      <c r="C723" s="37" t="s">
        <v>1197</v>
      </c>
      <c r="D723" s="195"/>
      <c r="E723" s="23"/>
      <c r="F723" s="14"/>
      <c r="G723" s="22"/>
      <c r="H723" s="656"/>
      <c r="I723" s="656"/>
      <c r="J723" s="656"/>
      <c r="K723" s="25"/>
      <c r="L723" s="25"/>
      <c r="M723" s="25"/>
      <c r="N723" s="25"/>
      <c r="O723" s="25"/>
      <c r="P723" s="25"/>
      <c r="Q723" s="25"/>
      <c r="R723" s="25"/>
      <c r="S723" s="25"/>
      <c r="T723" s="671"/>
      <c r="U723" s="730" t="str">
        <f t="shared" si="14"/>
        <v/>
      </c>
    </row>
    <row r="724" spans="1:21" x14ac:dyDescent="0.25">
      <c r="A724" s="36" t="str">
        <f>'0'!$A$4</f>
        <v>………………..</v>
      </c>
      <c r="B724" s="37">
        <f>'0'!$A$2</f>
        <v>46112</v>
      </c>
      <c r="C724" s="37" t="s">
        <v>1197</v>
      </c>
      <c r="D724" s="195"/>
      <c r="E724" s="23"/>
      <c r="F724" s="14"/>
      <c r="G724" s="22"/>
      <c r="H724" s="656"/>
      <c r="I724" s="656"/>
      <c r="J724" s="656"/>
      <c r="K724" s="25"/>
      <c r="L724" s="25"/>
      <c r="M724" s="25"/>
      <c r="N724" s="25"/>
      <c r="O724" s="25"/>
      <c r="P724" s="25"/>
      <c r="Q724" s="25"/>
      <c r="R724" s="25"/>
      <c r="S724" s="25"/>
      <c r="T724" s="671"/>
      <c r="U724" s="730" t="str">
        <f t="shared" si="14"/>
        <v/>
      </c>
    </row>
    <row r="725" spans="1:21" x14ac:dyDescent="0.25">
      <c r="A725" s="36" t="str">
        <f>'0'!$A$4</f>
        <v>………………..</v>
      </c>
      <c r="B725" s="37">
        <f>'0'!$A$2</f>
        <v>46112</v>
      </c>
      <c r="C725" s="37" t="s">
        <v>1197</v>
      </c>
      <c r="D725" s="195"/>
      <c r="E725" s="23"/>
      <c r="F725" s="14"/>
      <c r="G725" s="22"/>
      <c r="H725" s="656"/>
      <c r="I725" s="656"/>
      <c r="J725" s="656"/>
      <c r="K725" s="25"/>
      <c r="L725" s="25"/>
      <c r="M725" s="25"/>
      <c r="N725" s="25"/>
      <c r="O725" s="25"/>
      <c r="P725" s="25"/>
      <c r="Q725" s="25"/>
      <c r="R725" s="25"/>
      <c r="S725" s="25"/>
      <c r="T725" s="671"/>
      <c r="U725" s="730" t="str">
        <f t="shared" si="14"/>
        <v/>
      </c>
    </row>
    <row r="726" spans="1:21" x14ac:dyDescent="0.25">
      <c r="A726" s="36" t="str">
        <f>'0'!$A$4</f>
        <v>………………..</v>
      </c>
      <c r="B726" s="37">
        <f>'0'!$A$2</f>
        <v>46112</v>
      </c>
      <c r="C726" s="37" t="s">
        <v>1197</v>
      </c>
      <c r="D726" s="195"/>
      <c r="E726" s="23"/>
      <c r="F726" s="14"/>
      <c r="G726" s="22"/>
      <c r="H726" s="656"/>
      <c r="I726" s="656"/>
      <c r="J726" s="656"/>
      <c r="K726" s="25"/>
      <c r="L726" s="25"/>
      <c r="M726" s="25"/>
      <c r="N726" s="25"/>
      <c r="O726" s="25"/>
      <c r="P726" s="25"/>
      <c r="Q726" s="25"/>
      <c r="R726" s="25"/>
      <c r="S726" s="25"/>
      <c r="T726" s="671"/>
      <c r="U726" s="730" t="str">
        <f t="shared" si="14"/>
        <v/>
      </c>
    </row>
    <row r="727" spans="1:21" x14ac:dyDescent="0.25">
      <c r="A727" s="36" t="str">
        <f>'0'!$A$4</f>
        <v>………………..</v>
      </c>
      <c r="B727" s="37">
        <f>'0'!$A$2</f>
        <v>46112</v>
      </c>
      <c r="C727" s="37" t="s">
        <v>1197</v>
      </c>
      <c r="D727" s="195"/>
      <c r="E727" s="23"/>
      <c r="F727" s="14"/>
      <c r="G727" s="22"/>
      <c r="H727" s="656"/>
      <c r="I727" s="656"/>
      <c r="J727" s="656"/>
      <c r="K727" s="25"/>
      <c r="L727" s="25"/>
      <c r="M727" s="25"/>
      <c r="N727" s="25"/>
      <c r="O727" s="25"/>
      <c r="P727" s="25"/>
      <c r="Q727" s="25"/>
      <c r="R727" s="25"/>
      <c r="S727" s="25"/>
      <c r="T727" s="671"/>
      <c r="U727" s="730" t="str">
        <f t="shared" si="14"/>
        <v/>
      </c>
    </row>
    <row r="728" spans="1:21" x14ac:dyDescent="0.25">
      <c r="A728" s="36" t="str">
        <f>'0'!$A$4</f>
        <v>………………..</v>
      </c>
      <c r="B728" s="37">
        <f>'0'!$A$2</f>
        <v>46112</v>
      </c>
      <c r="C728" s="37" t="s">
        <v>1197</v>
      </c>
      <c r="D728" s="195"/>
      <c r="E728" s="23"/>
      <c r="F728" s="14"/>
      <c r="G728" s="22"/>
      <c r="H728" s="656"/>
      <c r="I728" s="656"/>
      <c r="J728" s="656"/>
      <c r="K728" s="25"/>
      <c r="L728" s="25"/>
      <c r="M728" s="25"/>
      <c r="N728" s="25"/>
      <c r="O728" s="25"/>
      <c r="P728" s="25"/>
      <c r="Q728" s="25"/>
      <c r="R728" s="25"/>
      <c r="S728" s="25"/>
      <c r="T728" s="671"/>
      <c r="U728" s="730" t="str">
        <f t="shared" si="14"/>
        <v/>
      </c>
    </row>
    <row r="729" spans="1:21" x14ac:dyDescent="0.25">
      <c r="A729" s="36" t="str">
        <f>'0'!$A$4</f>
        <v>………………..</v>
      </c>
      <c r="B729" s="37">
        <f>'0'!$A$2</f>
        <v>46112</v>
      </c>
      <c r="C729" s="37" t="s">
        <v>1197</v>
      </c>
      <c r="D729" s="195"/>
      <c r="E729" s="23"/>
      <c r="F729" s="14"/>
      <c r="G729" s="22"/>
      <c r="H729" s="656"/>
      <c r="I729" s="656"/>
      <c r="J729" s="656"/>
      <c r="K729" s="25"/>
      <c r="L729" s="25"/>
      <c r="M729" s="25"/>
      <c r="N729" s="25"/>
      <c r="O729" s="25"/>
      <c r="P729" s="25"/>
      <c r="Q729" s="25"/>
      <c r="R729" s="25"/>
      <c r="S729" s="25"/>
      <c r="T729" s="671"/>
      <c r="U729" s="730" t="str">
        <f t="shared" si="14"/>
        <v/>
      </c>
    </row>
    <row r="730" spans="1:21" x14ac:dyDescent="0.25">
      <c r="A730" s="36" t="str">
        <f>'0'!$A$4</f>
        <v>………………..</v>
      </c>
      <c r="B730" s="37">
        <f>'0'!$A$2</f>
        <v>46112</v>
      </c>
      <c r="C730" s="37" t="s">
        <v>1197</v>
      </c>
      <c r="D730" s="195"/>
      <c r="E730" s="23"/>
      <c r="F730" s="14"/>
      <c r="G730" s="22"/>
      <c r="H730" s="656"/>
      <c r="I730" s="656"/>
      <c r="J730" s="656"/>
      <c r="K730" s="25"/>
      <c r="L730" s="25"/>
      <c r="M730" s="25"/>
      <c r="N730" s="25"/>
      <c r="O730" s="25"/>
      <c r="P730" s="25"/>
      <c r="Q730" s="25"/>
      <c r="R730" s="25"/>
      <c r="S730" s="25"/>
      <c r="T730" s="671"/>
      <c r="U730" s="730" t="str">
        <f t="shared" si="14"/>
        <v/>
      </c>
    </row>
    <row r="731" spans="1:21" x14ac:dyDescent="0.25">
      <c r="A731" s="36" t="str">
        <f>'0'!$A$4</f>
        <v>………………..</v>
      </c>
      <c r="B731" s="37">
        <f>'0'!$A$2</f>
        <v>46112</v>
      </c>
      <c r="C731" s="37" t="s">
        <v>1197</v>
      </c>
      <c r="D731" s="195"/>
      <c r="E731" s="23"/>
      <c r="F731" s="14"/>
      <c r="G731" s="22"/>
      <c r="H731" s="656"/>
      <c r="I731" s="656"/>
      <c r="J731" s="656"/>
      <c r="K731" s="25"/>
      <c r="L731" s="25"/>
      <c r="M731" s="25"/>
      <c r="N731" s="25"/>
      <c r="O731" s="25"/>
      <c r="P731" s="25"/>
      <c r="Q731" s="25"/>
      <c r="R731" s="25"/>
      <c r="S731" s="25"/>
      <c r="T731" s="671"/>
      <c r="U731" s="730" t="str">
        <f t="shared" si="14"/>
        <v/>
      </c>
    </row>
    <row r="732" spans="1:21" x14ac:dyDescent="0.25">
      <c r="A732" s="36" t="str">
        <f>'0'!$A$4</f>
        <v>………………..</v>
      </c>
      <c r="B732" s="37">
        <f>'0'!$A$2</f>
        <v>46112</v>
      </c>
      <c r="C732" s="37" t="s">
        <v>1197</v>
      </c>
      <c r="D732" s="195"/>
      <c r="E732" s="23"/>
      <c r="F732" s="14"/>
      <c r="G732" s="22"/>
      <c r="H732" s="656"/>
      <c r="I732" s="656"/>
      <c r="J732" s="656"/>
      <c r="K732" s="25"/>
      <c r="L732" s="25"/>
      <c r="M732" s="25"/>
      <c r="N732" s="25"/>
      <c r="O732" s="25"/>
      <c r="P732" s="25"/>
      <c r="Q732" s="25"/>
      <c r="R732" s="25"/>
      <c r="S732" s="25"/>
      <c r="T732" s="671"/>
      <c r="U732" s="730" t="str">
        <f t="shared" si="14"/>
        <v/>
      </c>
    </row>
    <row r="733" spans="1:21" x14ac:dyDescent="0.25">
      <c r="A733" s="36" t="str">
        <f>'0'!$A$4</f>
        <v>………………..</v>
      </c>
      <c r="B733" s="37">
        <f>'0'!$A$2</f>
        <v>46112</v>
      </c>
      <c r="C733" s="37" t="s">
        <v>1197</v>
      </c>
      <c r="D733" s="195"/>
      <c r="E733" s="23"/>
      <c r="F733" s="14"/>
      <c r="G733" s="22"/>
      <c r="H733" s="656"/>
      <c r="I733" s="656"/>
      <c r="J733" s="656"/>
      <c r="K733" s="25"/>
      <c r="L733" s="25"/>
      <c r="M733" s="25"/>
      <c r="N733" s="25"/>
      <c r="O733" s="25"/>
      <c r="P733" s="25"/>
      <c r="Q733" s="25"/>
      <c r="R733" s="25"/>
      <c r="S733" s="25"/>
      <c r="T733" s="671"/>
      <c r="U733" s="730" t="str">
        <f t="shared" si="14"/>
        <v/>
      </c>
    </row>
    <row r="734" spans="1:21" x14ac:dyDescent="0.25">
      <c r="A734" s="36" t="str">
        <f>'0'!$A$4</f>
        <v>………………..</v>
      </c>
      <c r="B734" s="37">
        <f>'0'!$A$2</f>
        <v>46112</v>
      </c>
      <c r="C734" s="37" t="s">
        <v>1197</v>
      </c>
      <c r="D734" s="195"/>
      <c r="E734" s="23"/>
      <c r="F734" s="14"/>
      <c r="G734" s="22"/>
      <c r="H734" s="656"/>
      <c r="I734" s="656"/>
      <c r="J734" s="656"/>
      <c r="K734" s="25"/>
      <c r="L734" s="25"/>
      <c r="M734" s="25"/>
      <c r="N734" s="25"/>
      <c r="O734" s="25"/>
      <c r="P734" s="25"/>
      <c r="Q734" s="25"/>
      <c r="R734" s="25"/>
      <c r="S734" s="25"/>
      <c r="T734" s="671"/>
      <c r="U734" s="730" t="str">
        <f t="shared" si="14"/>
        <v/>
      </c>
    </row>
    <row r="735" spans="1:21" x14ac:dyDescent="0.25">
      <c r="A735" s="36" t="str">
        <f>'0'!$A$4</f>
        <v>………………..</v>
      </c>
      <c r="B735" s="37">
        <f>'0'!$A$2</f>
        <v>46112</v>
      </c>
      <c r="C735" s="37" t="s">
        <v>1197</v>
      </c>
      <c r="D735" s="195"/>
      <c r="E735" s="23"/>
      <c r="F735" s="14"/>
      <c r="G735" s="22"/>
      <c r="H735" s="656"/>
      <c r="I735" s="656"/>
      <c r="J735" s="656"/>
      <c r="K735" s="25"/>
      <c r="L735" s="25"/>
      <c r="M735" s="25"/>
      <c r="N735" s="25"/>
      <c r="O735" s="25"/>
      <c r="P735" s="25"/>
      <c r="Q735" s="25"/>
      <c r="R735" s="25"/>
      <c r="S735" s="25"/>
      <c r="T735" s="671"/>
      <c r="U735" s="730" t="str">
        <f t="shared" si="14"/>
        <v/>
      </c>
    </row>
    <row r="736" spans="1:21" x14ac:dyDescent="0.25">
      <c r="A736" s="36" t="str">
        <f>'0'!$A$4</f>
        <v>………………..</v>
      </c>
      <c r="B736" s="37">
        <f>'0'!$A$2</f>
        <v>46112</v>
      </c>
      <c r="C736" s="37" t="s">
        <v>1197</v>
      </c>
      <c r="D736" s="195"/>
      <c r="E736" s="23"/>
      <c r="F736" s="14"/>
      <c r="G736" s="22"/>
      <c r="H736" s="656"/>
      <c r="I736" s="656"/>
      <c r="J736" s="656"/>
      <c r="K736" s="25"/>
      <c r="L736" s="25"/>
      <c r="M736" s="25"/>
      <c r="N736" s="25"/>
      <c r="O736" s="25"/>
      <c r="P736" s="25"/>
      <c r="Q736" s="25"/>
      <c r="R736" s="25"/>
      <c r="S736" s="25"/>
      <c r="T736" s="671"/>
      <c r="U736" s="730" t="str">
        <f t="shared" si="14"/>
        <v/>
      </c>
    </row>
    <row r="737" spans="1:21" x14ac:dyDescent="0.25">
      <c r="A737" s="36" t="str">
        <f>'0'!$A$4</f>
        <v>………………..</v>
      </c>
      <c r="B737" s="37">
        <f>'0'!$A$2</f>
        <v>46112</v>
      </c>
      <c r="C737" s="37" t="s">
        <v>1197</v>
      </c>
      <c r="D737" s="195"/>
      <c r="E737" s="23"/>
      <c r="F737" s="14"/>
      <c r="G737" s="22"/>
      <c r="H737" s="656"/>
      <c r="I737" s="656"/>
      <c r="J737" s="656"/>
      <c r="K737" s="25"/>
      <c r="L737" s="25"/>
      <c r="M737" s="25"/>
      <c r="N737" s="25"/>
      <c r="O737" s="25"/>
      <c r="P737" s="25"/>
      <c r="Q737" s="25"/>
      <c r="R737" s="25"/>
      <c r="S737" s="25"/>
      <c r="T737" s="671"/>
      <c r="U737" s="730" t="str">
        <f t="shared" si="14"/>
        <v/>
      </c>
    </row>
    <row r="738" spans="1:21" x14ac:dyDescent="0.25">
      <c r="A738" s="36" t="str">
        <f>'0'!$A$4</f>
        <v>………………..</v>
      </c>
      <c r="B738" s="37">
        <f>'0'!$A$2</f>
        <v>46112</v>
      </c>
      <c r="C738" s="37" t="s">
        <v>1197</v>
      </c>
      <c r="D738" s="195"/>
      <c r="E738" s="23"/>
      <c r="F738" s="14"/>
      <c r="G738" s="22"/>
      <c r="H738" s="656"/>
      <c r="I738" s="656"/>
      <c r="J738" s="656"/>
      <c r="K738" s="25"/>
      <c r="L738" s="25"/>
      <c r="M738" s="25"/>
      <c r="N738" s="25"/>
      <c r="O738" s="25"/>
      <c r="P738" s="25"/>
      <c r="Q738" s="25"/>
      <c r="R738" s="25"/>
      <c r="S738" s="25"/>
      <c r="T738" s="671"/>
      <c r="U738" s="730" t="str">
        <f t="shared" si="14"/>
        <v/>
      </c>
    </row>
    <row r="739" spans="1:21" x14ac:dyDescent="0.25">
      <c r="A739" s="36" t="str">
        <f>'0'!$A$4</f>
        <v>………………..</v>
      </c>
      <c r="B739" s="37">
        <f>'0'!$A$2</f>
        <v>46112</v>
      </c>
      <c r="C739" s="37" t="s">
        <v>1197</v>
      </c>
      <c r="D739" s="195"/>
      <c r="E739" s="23"/>
      <c r="F739" s="14"/>
      <c r="G739" s="22"/>
      <c r="H739" s="656"/>
      <c r="I739" s="656"/>
      <c r="J739" s="656"/>
      <c r="K739" s="25"/>
      <c r="L739" s="25"/>
      <c r="M739" s="25"/>
      <c r="N739" s="25"/>
      <c r="O739" s="25"/>
      <c r="P739" s="25"/>
      <c r="Q739" s="25"/>
      <c r="R739" s="25"/>
      <c r="S739" s="25"/>
      <c r="T739" s="671"/>
      <c r="U739" s="730" t="str">
        <f t="shared" si="14"/>
        <v/>
      </c>
    </row>
    <row r="740" spans="1:21" x14ac:dyDescent="0.25">
      <c r="A740" s="36" t="str">
        <f>'0'!$A$4</f>
        <v>………………..</v>
      </c>
      <c r="B740" s="37">
        <f>'0'!$A$2</f>
        <v>46112</v>
      </c>
      <c r="C740" s="37" t="s">
        <v>1197</v>
      </c>
      <c r="D740" s="195"/>
      <c r="E740" s="23"/>
      <c r="F740" s="14"/>
      <c r="G740" s="22"/>
      <c r="H740" s="656"/>
      <c r="I740" s="656"/>
      <c r="J740" s="656"/>
      <c r="K740" s="25"/>
      <c r="L740" s="25"/>
      <c r="M740" s="25"/>
      <c r="N740" s="25"/>
      <c r="O740" s="25"/>
      <c r="P740" s="25"/>
      <c r="Q740" s="25"/>
      <c r="R740" s="25"/>
      <c r="S740" s="25"/>
      <c r="T740" s="671"/>
      <c r="U740" s="730" t="str">
        <f t="shared" si="14"/>
        <v/>
      </c>
    </row>
    <row r="741" spans="1:21" x14ac:dyDescent="0.25">
      <c r="A741" s="36" t="str">
        <f>'0'!$A$4</f>
        <v>………………..</v>
      </c>
      <c r="B741" s="37">
        <f>'0'!$A$2</f>
        <v>46112</v>
      </c>
      <c r="C741" s="37" t="s">
        <v>1197</v>
      </c>
      <c r="D741" s="195"/>
      <c r="E741" s="23"/>
      <c r="F741" s="14"/>
      <c r="G741" s="22"/>
      <c r="H741" s="656"/>
      <c r="I741" s="656"/>
      <c r="J741" s="656"/>
      <c r="K741" s="25"/>
      <c r="L741" s="25"/>
      <c r="M741" s="25"/>
      <c r="N741" s="25"/>
      <c r="O741" s="25"/>
      <c r="P741" s="25"/>
      <c r="Q741" s="25"/>
      <c r="R741" s="25"/>
      <c r="S741" s="25"/>
      <c r="T741" s="671"/>
      <c r="U741" s="730" t="str">
        <f t="shared" si="14"/>
        <v/>
      </c>
    </row>
    <row r="742" spans="1:21" x14ac:dyDescent="0.25">
      <c r="A742" s="36" t="str">
        <f>'0'!$A$4</f>
        <v>………………..</v>
      </c>
      <c r="B742" s="37">
        <f>'0'!$A$2</f>
        <v>46112</v>
      </c>
      <c r="C742" s="37" t="s">
        <v>1197</v>
      </c>
      <c r="D742" s="195"/>
      <c r="E742" s="23"/>
      <c r="F742" s="14"/>
      <c r="G742" s="22"/>
      <c r="H742" s="656"/>
      <c r="I742" s="656"/>
      <c r="J742" s="656"/>
      <c r="K742" s="25"/>
      <c r="L742" s="25"/>
      <c r="M742" s="25"/>
      <c r="N742" s="25"/>
      <c r="O742" s="25"/>
      <c r="P742" s="25"/>
      <c r="Q742" s="25"/>
      <c r="R742" s="25"/>
      <c r="S742" s="25"/>
      <c r="T742" s="671"/>
      <c r="U742" s="730" t="str">
        <f t="shared" si="14"/>
        <v/>
      </c>
    </row>
    <row r="743" spans="1:21" x14ac:dyDescent="0.25">
      <c r="A743" s="36" t="str">
        <f>'0'!$A$4</f>
        <v>………………..</v>
      </c>
      <c r="B743" s="37">
        <f>'0'!$A$2</f>
        <v>46112</v>
      </c>
      <c r="C743" s="37" t="s">
        <v>1197</v>
      </c>
      <c r="D743" s="195"/>
      <c r="E743" s="23"/>
      <c r="F743" s="14"/>
      <c r="G743" s="22"/>
      <c r="H743" s="656"/>
      <c r="I743" s="656"/>
      <c r="J743" s="656"/>
      <c r="K743" s="25"/>
      <c r="L743" s="25"/>
      <c r="M743" s="25"/>
      <c r="N743" s="25"/>
      <c r="O743" s="25"/>
      <c r="P743" s="25"/>
      <c r="Q743" s="25"/>
      <c r="R743" s="25"/>
      <c r="S743" s="25"/>
      <c r="T743" s="671"/>
      <c r="U743" s="730" t="str">
        <f t="shared" si="14"/>
        <v/>
      </c>
    </row>
    <row r="744" spans="1:21" x14ac:dyDescent="0.25">
      <c r="A744" s="36" t="str">
        <f>'0'!$A$4</f>
        <v>………………..</v>
      </c>
      <c r="B744" s="37">
        <f>'0'!$A$2</f>
        <v>46112</v>
      </c>
      <c r="C744" s="37" t="s">
        <v>1197</v>
      </c>
      <c r="D744" s="195"/>
      <c r="E744" s="23"/>
      <c r="F744" s="14"/>
      <c r="G744" s="22"/>
      <c r="H744" s="656"/>
      <c r="I744" s="656"/>
      <c r="J744" s="656"/>
      <c r="K744" s="25"/>
      <c r="L744" s="25"/>
      <c r="M744" s="25"/>
      <c r="N744" s="25"/>
      <c r="O744" s="25"/>
      <c r="P744" s="25"/>
      <c r="Q744" s="25"/>
      <c r="R744" s="25"/>
      <c r="S744" s="25"/>
      <c r="T744" s="671"/>
      <c r="U744" s="730" t="str">
        <f t="shared" si="14"/>
        <v/>
      </c>
    </row>
    <row r="745" spans="1:21" x14ac:dyDescent="0.25">
      <c r="A745" s="36" t="str">
        <f>'0'!$A$4</f>
        <v>………………..</v>
      </c>
      <c r="B745" s="37">
        <f>'0'!$A$2</f>
        <v>46112</v>
      </c>
      <c r="C745" s="37" t="s">
        <v>1197</v>
      </c>
      <c r="D745" s="195"/>
      <c r="E745" s="23"/>
      <c r="F745" s="14"/>
      <c r="G745" s="22"/>
      <c r="H745" s="656"/>
      <c r="I745" s="656"/>
      <c r="J745" s="656"/>
      <c r="K745" s="25"/>
      <c r="L745" s="25"/>
      <c r="M745" s="25"/>
      <c r="N745" s="25"/>
      <c r="O745" s="25"/>
      <c r="P745" s="25"/>
      <c r="Q745" s="25"/>
      <c r="R745" s="25"/>
      <c r="S745" s="25"/>
      <c r="T745" s="671"/>
      <c r="U745" s="730" t="str">
        <f t="shared" si="14"/>
        <v/>
      </c>
    </row>
    <row r="746" spans="1:21" x14ac:dyDescent="0.25">
      <c r="A746" s="36" t="str">
        <f>'0'!$A$4</f>
        <v>………………..</v>
      </c>
      <c r="B746" s="37">
        <f>'0'!$A$2</f>
        <v>46112</v>
      </c>
      <c r="C746" s="37" t="s">
        <v>1197</v>
      </c>
      <c r="D746" s="195"/>
      <c r="E746" s="23"/>
      <c r="F746" s="14"/>
      <c r="G746" s="22"/>
      <c r="H746" s="656"/>
      <c r="I746" s="656"/>
      <c r="J746" s="656"/>
      <c r="K746" s="25"/>
      <c r="L746" s="25"/>
      <c r="M746" s="25"/>
      <c r="N746" s="25"/>
      <c r="O746" s="25"/>
      <c r="P746" s="25"/>
      <c r="Q746" s="25"/>
      <c r="R746" s="25"/>
      <c r="S746" s="25"/>
      <c r="T746" s="671"/>
      <c r="U746" s="730" t="str">
        <f t="shared" si="14"/>
        <v/>
      </c>
    </row>
    <row r="747" spans="1:21" x14ac:dyDescent="0.25">
      <c r="A747" s="36" t="str">
        <f>'0'!$A$4</f>
        <v>………………..</v>
      </c>
      <c r="B747" s="37">
        <f>'0'!$A$2</f>
        <v>46112</v>
      </c>
      <c r="C747" s="37" t="s">
        <v>1197</v>
      </c>
      <c r="D747" s="195"/>
      <c r="E747" s="23"/>
      <c r="F747" s="14"/>
      <c r="G747" s="22"/>
      <c r="H747" s="656"/>
      <c r="I747" s="656"/>
      <c r="J747" s="656"/>
      <c r="K747" s="25"/>
      <c r="L747" s="25"/>
      <c r="M747" s="25"/>
      <c r="N747" s="25"/>
      <c r="O747" s="25"/>
      <c r="P747" s="25"/>
      <c r="Q747" s="25"/>
      <c r="R747" s="25"/>
      <c r="S747" s="25"/>
      <c r="T747" s="671"/>
      <c r="U747" s="730" t="str">
        <f t="shared" si="14"/>
        <v/>
      </c>
    </row>
    <row r="748" spans="1:21" x14ac:dyDescent="0.25">
      <c r="A748" s="36" t="str">
        <f>'0'!$A$4</f>
        <v>………………..</v>
      </c>
      <c r="B748" s="37">
        <f>'0'!$A$2</f>
        <v>46112</v>
      </c>
      <c r="C748" s="37" t="s">
        <v>1197</v>
      </c>
      <c r="D748" s="195"/>
      <c r="E748" s="23"/>
      <c r="F748" s="14"/>
      <c r="G748" s="22"/>
      <c r="H748" s="656"/>
      <c r="I748" s="656"/>
      <c r="J748" s="656"/>
      <c r="K748" s="25"/>
      <c r="L748" s="25"/>
      <c r="M748" s="25"/>
      <c r="N748" s="25"/>
      <c r="O748" s="25"/>
      <c r="P748" s="25"/>
      <c r="Q748" s="25"/>
      <c r="R748" s="25"/>
      <c r="S748" s="25"/>
      <c r="T748" s="671"/>
      <c r="U748" s="730" t="str">
        <f t="shared" si="14"/>
        <v/>
      </c>
    </row>
    <row r="749" spans="1:21" x14ac:dyDescent="0.25">
      <c r="A749" s="36" t="str">
        <f>'0'!$A$4</f>
        <v>………………..</v>
      </c>
      <c r="B749" s="37">
        <f>'0'!$A$2</f>
        <v>46112</v>
      </c>
      <c r="C749" s="37" t="s">
        <v>1197</v>
      </c>
      <c r="D749" s="195"/>
      <c r="E749" s="23"/>
      <c r="F749" s="14"/>
      <c r="G749" s="22"/>
      <c r="H749" s="656"/>
      <c r="I749" s="656"/>
      <c r="J749" s="656"/>
      <c r="K749" s="25"/>
      <c r="L749" s="25"/>
      <c r="M749" s="25"/>
      <c r="N749" s="25"/>
      <c r="O749" s="25"/>
      <c r="P749" s="25"/>
      <c r="Q749" s="25"/>
      <c r="R749" s="25"/>
      <c r="S749" s="25"/>
      <c r="T749" s="671"/>
      <c r="U749" s="730" t="str">
        <f t="shared" si="14"/>
        <v/>
      </c>
    </row>
    <row r="750" spans="1:21" x14ac:dyDescent="0.25">
      <c r="A750" s="36" t="str">
        <f>'0'!$A$4</f>
        <v>………………..</v>
      </c>
      <c r="B750" s="37">
        <f>'0'!$A$2</f>
        <v>46112</v>
      </c>
      <c r="C750" s="37" t="s">
        <v>1197</v>
      </c>
      <c r="D750" s="195"/>
      <c r="E750" s="23"/>
      <c r="F750" s="14"/>
      <c r="G750" s="22"/>
      <c r="H750" s="656"/>
      <c r="I750" s="656"/>
      <c r="J750" s="656"/>
      <c r="K750" s="25"/>
      <c r="L750" s="25"/>
      <c r="M750" s="25"/>
      <c r="N750" s="25"/>
      <c r="O750" s="25"/>
      <c r="P750" s="25"/>
      <c r="Q750" s="25"/>
      <c r="R750" s="25"/>
      <c r="S750" s="25"/>
      <c r="T750" s="671"/>
      <c r="U750" s="730" t="str">
        <f t="shared" si="14"/>
        <v/>
      </c>
    </row>
    <row r="751" spans="1:21" x14ac:dyDescent="0.25">
      <c r="A751" s="36" t="str">
        <f>'0'!$A$4</f>
        <v>………………..</v>
      </c>
      <c r="B751" s="37">
        <f>'0'!$A$2</f>
        <v>46112</v>
      </c>
      <c r="C751" s="37" t="s">
        <v>1197</v>
      </c>
      <c r="D751" s="195"/>
      <c r="E751" s="23"/>
      <c r="F751" s="14"/>
      <c r="G751" s="22"/>
      <c r="H751" s="656"/>
      <c r="I751" s="656"/>
      <c r="J751" s="656"/>
      <c r="K751" s="25"/>
      <c r="L751" s="25"/>
      <c r="M751" s="25"/>
      <c r="N751" s="25"/>
      <c r="O751" s="25"/>
      <c r="P751" s="25"/>
      <c r="Q751" s="25"/>
      <c r="R751" s="25"/>
      <c r="S751" s="25"/>
      <c r="T751" s="671"/>
      <c r="U751" s="730" t="str">
        <f t="shared" si="14"/>
        <v/>
      </c>
    </row>
    <row r="752" spans="1:21" x14ac:dyDescent="0.25">
      <c r="A752" s="36" t="str">
        <f>'0'!$A$4</f>
        <v>………………..</v>
      </c>
      <c r="B752" s="37">
        <f>'0'!$A$2</f>
        <v>46112</v>
      </c>
      <c r="C752" s="37" t="s">
        <v>1197</v>
      </c>
      <c r="D752" s="195"/>
      <c r="E752" s="23"/>
      <c r="F752" s="14"/>
      <c r="G752" s="22"/>
      <c r="H752" s="656"/>
      <c r="I752" s="656"/>
      <c r="J752" s="656"/>
      <c r="K752" s="25"/>
      <c r="L752" s="25"/>
      <c r="M752" s="25"/>
      <c r="N752" s="25"/>
      <c r="O752" s="25"/>
      <c r="P752" s="25"/>
      <c r="Q752" s="25"/>
      <c r="R752" s="25"/>
      <c r="S752" s="25"/>
      <c r="T752" s="671"/>
      <c r="U752" s="730" t="str">
        <f t="shared" si="14"/>
        <v/>
      </c>
    </row>
    <row r="753" spans="1:21" x14ac:dyDescent="0.25">
      <c r="A753" s="36" t="str">
        <f>'0'!$A$4</f>
        <v>………………..</v>
      </c>
      <c r="B753" s="37">
        <f>'0'!$A$2</f>
        <v>46112</v>
      </c>
      <c r="C753" s="37" t="s">
        <v>1197</v>
      </c>
      <c r="D753" s="195"/>
      <c r="E753" s="23"/>
      <c r="F753" s="14"/>
      <c r="G753" s="22"/>
      <c r="H753" s="656"/>
      <c r="I753" s="656"/>
      <c r="J753" s="656"/>
      <c r="K753" s="25"/>
      <c r="L753" s="25"/>
      <c r="M753" s="25"/>
      <c r="N753" s="25"/>
      <c r="O753" s="25"/>
      <c r="P753" s="25"/>
      <c r="Q753" s="25"/>
      <c r="R753" s="25"/>
      <c r="S753" s="25"/>
      <c r="T753" s="671"/>
      <c r="U753" s="730" t="str">
        <f t="shared" si="14"/>
        <v/>
      </c>
    </row>
    <row r="754" spans="1:21" x14ac:dyDescent="0.25">
      <c r="A754" s="36" t="str">
        <f>'0'!$A$4</f>
        <v>………………..</v>
      </c>
      <c r="B754" s="37">
        <f>'0'!$A$2</f>
        <v>46112</v>
      </c>
      <c r="C754" s="37" t="s">
        <v>1197</v>
      </c>
      <c r="D754" s="195"/>
      <c r="E754" s="23"/>
      <c r="F754" s="14"/>
      <c r="G754" s="22"/>
      <c r="H754" s="656"/>
      <c r="I754" s="656"/>
      <c r="J754" s="656"/>
      <c r="K754" s="25"/>
      <c r="L754" s="25"/>
      <c r="M754" s="25"/>
      <c r="N754" s="25"/>
      <c r="O754" s="25"/>
      <c r="P754" s="25"/>
      <c r="Q754" s="25"/>
      <c r="R754" s="25"/>
      <c r="S754" s="25"/>
      <c r="T754" s="671"/>
      <c r="U754" s="730" t="str">
        <f t="shared" si="14"/>
        <v/>
      </c>
    </row>
    <row r="755" spans="1:21" x14ac:dyDescent="0.25">
      <c r="A755" s="36" t="str">
        <f>'0'!$A$4</f>
        <v>………………..</v>
      </c>
      <c r="B755" s="37">
        <f>'0'!$A$2</f>
        <v>46112</v>
      </c>
      <c r="C755" s="37" t="s">
        <v>1197</v>
      </c>
      <c r="D755" s="195"/>
      <c r="E755" s="23"/>
      <c r="F755" s="14"/>
      <c r="G755" s="22"/>
      <c r="H755" s="656"/>
      <c r="I755" s="656"/>
      <c r="J755" s="656"/>
      <c r="K755" s="25"/>
      <c r="L755" s="25"/>
      <c r="M755" s="25"/>
      <c r="N755" s="25"/>
      <c r="O755" s="25"/>
      <c r="P755" s="25"/>
      <c r="Q755" s="25"/>
      <c r="R755" s="25"/>
      <c r="S755" s="25"/>
      <c r="T755" s="671"/>
      <c r="U755" s="730" t="str">
        <f t="shared" si="14"/>
        <v/>
      </c>
    </row>
    <row r="756" spans="1:21" x14ac:dyDescent="0.25">
      <c r="A756" s="36" t="str">
        <f>'0'!$A$4</f>
        <v>………………..</v>
      </c>
      <c r="B756" s="37">
        <f>'0'!$A$2</f>
        <v>46112</v>
      </c>
      <c r="C756" s="37" t="s">
        <v>1197</v>
      </c>
      <c r="D756" s="195"/>
      <c r="E756" s="23"/>
      <c r="F756" s="14"/>
      <c r="G756" s="22"/>
      <c r="H756" s="656"/>
      <c r="I756" s="656"/>
      <c r="J756" s="656"/>
      <c r="K756" s="25"/>
      <c r="L756" s="25"/>
      <c r="M756" s="25"/>
      <c r="N756" s="25"/>
      <c r="O756" s="25"/>
      <c r="P756" s="25"/>
      <c r="Q756" s="25"/>
      <c r="R756" s="25"/>
      <c r="S756" s="25"/>
      <c r="T756" s="671"/>
      <c r="U756" s="730" t="str">
        <f t="shared" si="14"/>
        <v/>
      </c>
    </row>
    <row r="757" spans="1:21" x14ac:dyDescent="0.25">
      <c r="A757" s="36" t="str">
        <f>'0'!$A$4</f>
        <v>………………..</v>
      </c>
      <c r="B757" s="37">
        <f>'0'!$A$2</f>
        <v>46112</v>
      </c>
      <c r="C757" s="37" t="s">
        <v>1197</v>
      </c>
      <c r="D757" s="195"/>
      <c r="E757" s="23"/>
      <c r="F757" s="14"/>
      <c r="G757" s="22"/>
      <c r="H757" s="656"/>
      <c r="I757" s="656"/>
      <c r="J757" s="656"/>
      <c r="K757" s="25"/>
      <c r="L757" s="25"/>
      <c r="M757" s="25"/>
      <c r="N757" s="25"/>
      <c r="O757" s="25"/>
      <c r="P757" s="25"/>
      <c r="Q757" s="25"/>
      <c r="R757" s="25"/>
      <c r="S757" s="25"/>
      <c r="T757" s="671"/>
      <c r="U757" s="730" t="str">
        <f t="shared" si="14"/>
        <v/>
      </c>
    </row>
    <row r="758" spans="1:21" x14ac:dyDescent="0.25">
      <c r="A758" s="36" t="str">
        <f>'0'!$A$4</f>
        <v>………………..</v>
      </c>
      <c r="B758" s="37">
        <f>'0'!$A$2</f>
        <v>46112</v>
      </c>
      <c r="C758" s="37" t="s">
        <v>1197</v>
      </c>
      <c r="D758" s="195"/>
      <c r="E758" s="23"/>
      <c r="F758" s="14"/>
      <c r="G758" s="22"/>
      <c r="H758" s="656"/>
      <c r="I758" s="656"/>
      <c r="J758" s="656"/>
      <c r="K758" s="25"/>
      <c r="L758" s="25"/>
      <c r="M758" s="25"/>
      <c r="N758" s="25"/>
      <c r="O758" s="25"/>
      <c r="P758" s="25"/>
      <c r="Q758" s="25"/>
      <c r="R758" s="25"/>
      <c r="S758" s="25"/>
      <c r="T758" s="671"/>
      <c r="U758" s="730" t="str">
        <f t="shared" si="14"/>
        <v/>
      </c>
    </row>
    <row r="759" spans="1:21" x14ac:dyDescent="0.25">
      <c r="A759" s="36" t="str">
        <f>'0'!$A$4</f>
        <v>………………..</v>
      </c>
      <c r="B759" s="37">
        <f>'0'!$A$2</f>
        <v>46112</v>
      </c>
      <c r="C759" s="37" t="s">
        <v>1197</v>
      </c>
      <c r="D759" s="195"/>
      <c r="E759" s="23"/>
      <c r="F759" s="14"/>
      <c r="G759" s="22"/>
      <c r="H759" s="656"/>
      <c r="I759" s="656"/>
      <c r="J759" s="656"/>
      <c r="K759" s="25"/>
      <c r="L759" s="25"/>
      <c r="M759" s="25"/>
      <c r="N759" s="25"/>
      <c r="O759" s="25"/>
      <c r="P759" s="25"/>
      <c r="Q759" s="25"/>
      <c r="R759" s="25"/>
      <c r="S759" s="25"/>
      <c r="T759" s="671"/>
      <c r="U759" s="730" t="str">
        <f t="shared" si="14"/>
        <v/>
      </c>
    </row>
    <row r="760" spans="1:21" x14ac:dyDescent="0.25">
      <c r="A760" s="36" t="str">
        <f>'0'!$A$4</f>
        <v>………………..</v>
      </c>
      <c r="B760" s="37">
        <f>'0'!$A$2</f>
        <v>46112</v>
      </c>
      <c r="C760" s="37" t="s">
        <v>1197</v>
      </c>
      <c r="D760" s="195"/>
      <c r="E760" s="23"/>
      <c r="F760" s="14"/>
      <c r="G760" s="22"/>
      <c r="H760" s="656"/>
      <c r="I760" s="656"/>
      <c r="J760" s="656"/>
      <c r="K760" s="25"/>
      <c r="L760" s="25"/>
      <c r="M760" s="25"/>
      <c r="N760" s="25"/>
      <c r="O760" s="25"/>
      <c r="P760" s="25"/>
      <c r="Q760" s="25"/>
      <c r="R760" s="25"/>
      <c r="S760" s="25"/>
      <c r="T760" s="671"/>
      <c r="U760" s="730" t="str">
        <f t="shared" si="14"/>
        <v/>
      </c>
    </row>
    <row r="761" spans="1:21" x14ac:dyDescent="0.25">
      <c r="A761" s="36" t="str">
        <f>'0'!$A$4</f>
        <v>………………..</v>
      </c>
      <c r="B761" s="37">
        <f>'0'!$A$2</f>
        <v>46112</v>
      </c>
      <c r="C761" s="37" t="s">
        <v>1197</v>
      </c>
      <c r="D761" s="195"/>
      <c r="E761" s="23"/>
      <c r="F761" s="14"/>
      <c r="G761" s="22"/>
      <c r="H761" s="656"/>
      <c r="I761" s="656"/>
      <c r="J761" s="656"/>
      <c r="K761" s="25"/>
      <c r="L761" s="25"/>
      <c r="M761" s="25"/>
      <c r="N761" s="25"/>
      <c r="O761" s="25"/>
      <c r="P761" s="25"/>
      <c r="Q761" s="25"/>
      <c r="R761" s="25"/>
      <c r="S761" s="25"/>
      <c r="T761" s="671"/>
      <c r="U761" s="730" t="str">
        <f t="shared" si="14"/>
        <v/>
      </c>
    </row>
    <row r="762" spans="1:21" x14ac:dyDescent="0.25">
      <c r="A762" s="36" t="str">
        <f>'0'!$A$4</f>
        <v>………………..</v>
      </c>
      <c r="B762" s="37">
        <f>'0'!$A$2</f>
        <v>46112</v>
      </c>
      <c r="C762" s="37" t="s">
        <v>1197</v>
      </c>
      <c r="D762" s="195"/>
      <c r="E762" s="23"/>
      <c r="F762" s="14"/>
      <c r="G762" s="22"/>
      <c r="H762" s="656"/>
      <c r="I762" s="656"/>
      <c r="J762" s="656"/>
      <c r="K762" s="25"/>
      <c r="L762" s="25"/>
      <c r="M762" s="25"/>
      <c r="N762" s="25"/>
      <c r="O762" s="25"/>
      <c r="P762" s="25"/>
      <c r="Q762" s="25"/>
      <c r="R762" s="25"/>
      <c r="S762" s="25"/>
      <c r="T762" s="671"/>
      <c r="U762" s="730" t="str">
        <f t="shared" si="14"/>
        <v/>
      </c>
    </row>
    <row r="763" spans="1:21" x14ac:dyDescent="0.25">
      <c r="A763" s="36" t="str">
        <f>'0'!$A$4</f>
        <v>………………..</v>
      </c>
      <c r="B763" s="37">
        <f>'0'!$A$2</f>
        <v>46112</v>
      </c>
      <c r="C763" s="37" t="s">
        <v>1197</v>
      </c>
      <c r="D763" s="195"/>
      <c r="E763" s="23"/>
      <c r="F763" s="14"/>
      <c r="G763" s="22"/>
      <c r="H763" s="656"/>
      <c r="I763" s="656"/>
      <c r="J763" s="656"/>
      <c r="K763" s="25"/>
      <c r="L763" s="25"/>
      <c r="M763" s="25"/>
      <c r="N763" s="25"/>
      <c r="O763" s="25"/>
      <c r="P763" s="25"/>
      <c r="Q763" s="25"/>
      <c r="R763" s="25"/>
      <c r="S763" s="25"/>
      <c r="T763" s="671"/>
      <c r="U763" s="730" t="str">
        <f t="shared" si="14"/>
        <v/>
      </c>
    </row>
    <row r="764" spans="1:21" x14ac:dyDescent="0.25">
      <c r="A764" s="36" t="str">
        <f>'0'!$A$4</f>
        <v>………………..</v>
      </c>
      <c r="B764" s="37">
        <f>'0'!$A$2</f>
        <v>46112</v>
      </c>
      <c r="C764" s="37" t="s">
        <v>1197</v>
      </c>
      <c r="D764" s="195"/>
      <c r="E764" s="23"/>
      <c r="F764" s="14"/>
      <c r="G764" s="22"/>
      <c r="H764" s="656"/>
      <c r="I764" s="656"/>
      <c r="J764" s="656"/>
      <c r="K764" s="25"/>
      <c r="L764" s="25"/>
      <c r="M764" s="25"/>
      <c r="N764" s="25"/>
      <c r="O764" s="25"/>
      <c r="P764" s="25"/>
      <c r="Q764" s="25"/>
      <c r="R764" s="25"/>
      <c r="S764" s="25"/>
      <c r="T764" s="671"/>
      <c r="U764" s="730" t="str">
        <f t="shared" si="14"/>
        <v/>
      </c>
    </row>
    <row r="765" spans="1:21" x14ac:dyDescent="0.25">
      <c r="A765" s="36" t="str">
        <f>'0'!$A$4</f>
        <v>………………..</v>
      </c>
      <c r="B765" s="37">
        <f>'0'!$A$2</f>
        <v>46112</v>
      </c>
      <c r="C765" s="37" t="s">
        <v>1197</v>
      </c>
      <c r="D765" s="195"/>
      <c r="E765" s="23"/>
      <c r="F765" s="14"/>
      <c r="G765" s="22"/>
      <c r="H765" s="656"/>
      <c r="I765" s="656"/>
      <c r="J765" s="656"/>
      <c r="K765" s="25"/>
      <c r="L765" s="25"/>
      <c r="M765" s="25"/>
      <c r="N765" s="25"/>
      <c r="O765" s="25"/>
      <c r="P765" s="25"/>
      <c r="Q765" s="25"/>
      <c r="R765" s="25"/>
      <c r="S765" s="25"/>
      <c r="T765" s="671"/>
      <c r="U765" s="730" t="str">
        <f t="shared" si="14"/>
        <v/>
      </c>
    </row>
    <row r="766" spans="1:21" x14ac:dyDescent="0.25">
      <c r="A766" s="36" t="str">
        <f>'0'!$A$4</f>
        <v>………………..</v>
      </c>
      <c r="B766" s="37">
        <f>'0'!$A$2</f>
        <v>46112</v>
      </c>
      <c r="C766" s="37" t="s">
        <v>1197</v>
      </c>
      <c r="D766" s="195"/>
      <c r="E766" s="23"/>
      <c r="F766" s="14"/>
      <c r="G766" s="22"/>
      <c r="H766" s="656"/>
      <c r="I766" s="656"/>
      <c r="J766" s="656"/>
      <c r="K766" s="25"/>
      <c r="L766" s="25"/>
      <c r="M766" s="25"/>
      <c r="N766" s="25"/>
      <c r="O766" s="25"/>
      <c r="P766" s="25"/>
      <c r="Q766" s="25"/>
      <c r="R766" s="25"/>
      <c r="S766" s="25"/>
      <c r="T766" s="671"/>
      <c r="U766" s="730" t="str">
        <f t="shared" si="14"/>
        <v/>
      </c>
    </row>
    <row r="767" spans="1:21" x14ac:dyDescent="0.25">
      <c r="A767" s="36" t="str">
        <f>'0'!$A$4</f>
        <v>………………..</v>
      </c>
      <c r="B767" s="37">
        <f>'0'!$A$2</f>
        <v>46112</v>
      </c>
      <c r="C767" s="37" t="s">
        <v>1197</v>
      </c>
      <c r="D767" s="195"/>
      <c r="E767" s="23"/>
      <c r="F767" s="14"/>
      <c r="G767" s="22"/>
      <c r="H767" s="656"/>
      <c r="I767" s="656"/>
      <c r="J767" s="656"/>
      <c r="K767" s="25"/>
      <c r="L767" s="25"/>
      <c r="M767" s="25"/>
      <c r="N767" s="25"/>
      <c r="O767" s="25"/>
      <c r="P767" s="25"/>
      <c r="Q767" s="25"/>
      <c r="R767" s="25"/>
      <c r="S767" s="25"/>
      <c r="T767" s="671"/>
      <c r="U767" s="730" t="str">
        <f t="shared" si="14"/>
        <v/>
      </c>
    </row>
    <row r="768" spans="1:21" x14ac:dyDescent="0.25">
      <c r="A768" s="36" t="str">
        <f>'0'!$A$4</f>
        <v>………………..</v>
      </c>
      <c r="B768" s="37">
        <f>'0'!$A$2</f>
        <v>46112</v>
      </c>
      <c r="C768" s="37" t="s">
        <v>1197</v>
      </c>
      <c r="D768" s="195"/>
      <c r="E768" s="23"/>
      <c r="F768" s="14"/>
      <c r="G768" s="22"/>
      <c r="H768" s="656"/>
      <c r="I768" s="656"/>
      <c r="J768" s="656"/>
      <c r="K768" s="25"/>
      <c r="L768" s="25"/>
      <c r="M768" s="25"/>
      <c r="N768" s="25"/>
      <c r="O768" s="25"/>
      <c r="P768" s="25"/>
      <c r="Q768" s="25"/>
      <c r="R768" s="25"/>
      <c r="S768" s="25"/>
      <c r="T768" s="671"/>
      <c r="U768" s="730" t="str">
        <f t="shared" si="14"/>
        <v/>
      </c>
    </row>
    <row r="769" spans="1:21" x14ac:dyDescent="0.25">
      <c r="A769" s="36" t="str">
        <f>'0'!$A$4</f>
        <v>………………..</v>
      </c>
      <c r="B769" s="37">
        <f>'0'!$A$2</f>
        <v>46112</v>
      </c>
      <c r="C769" s="37" t="s">
        <v>1197</v>
      </c>
      <c r="D769" s="195"/>
      <c r="E769" s="23"/>
      <c r="F769" s="14"/>
      <c r="G769" s="22"/>
      <c r="H769" s="656"/>
      <c r="I769" s="656"/>
      <c r="J769" s="656"/>
      <c r="K769" s="25"/>
      <c r="L769" s="25"/>
      <c r="M769" s="25"/>
      <c r="N769" s="25"/>
      <c r="O769" s="25"/>
      <c r="P769" s="25"/>
      <c r="Q769" s="25"/>
      <c r="R769" s="25"/>
      <c r="S769" s="25"/>
      <c r="T769" s="671"/>
      <c r="U769" s="730" t="str">
        <f t="shared" si="14"/>
        <v/>
      </c>
    </row>
    <row r="770" spans="1:21" x14ac:dyDescent="0.25">
      <c r="A770" s="36" t="str">
        <f>'0'!$A$4</f>
        <v>………………..</v>
      </c>
      <c r="B770" s="37">
        <f>'0'!$A$2</f>
        <v>46112</v>
      </c>
      <c r="C770" s="37" t="s">
        <v>1197</v>
      </c>
      <c r="D770" s="195"/>
      <c r="E770" s="23"/>
      <c r="F770" s="14"/>
      <c r="G770" s="22"/>
      <c r="H770" s="656"/>
      <c r="I770" s="656"/>
      <c r="J770" s="656"/>
      <c r="K770" s="25"/>
      <c r="L770" s="25"/>
      <c r="M770" s="25"/>
      <c r="N770" s="25"/>
      <c r="O770" s="25"/>
      <c r="P770" s="25"/>
      <c r="Q770" s="25"/>
      <c r="R770" s="25"/>
      <c r="S770" s="25"/>
      <c r="T770" s="671"/>
      <c r="U770" s="730" t="str">
        <f t="shared" si="14"/>
        <v/>
      </c>
    </row>
    <row r="771" spans="1:21" x14ac:dyDescent="0.25">
      <c r="A771" s="36" t="str">
        <f>'0'!$A$4</f>
        <v>………………..</v>
      </c>
      <c r="B771" s="37">
        <f>'0'!$A$2</f>
        <v>46112</v>
      </c>
      <c r="C771" s="37" t="s">
        <v>1197</v>
      </c>
      <c r="D771" s="195"/>
      <c r="E771" s="23"/>
      <c r="F771" s="14"/>
      <c r="G771" s="22"/>
      <c r="H771" s="656"/>
      <c r="I771" s="656"/>
      <c r="J771" s="656"/>
      <c r="K771" s="25"/>
      <c r="L771" s="25"/>
      <c r="M771" s="25"/>
      <c r="N771" s="25"/>
      <c r="O771" s="25"/>
      <c r="P771" s="25"/>
      <c r="Q771" s="25"/>
      <c r="R771" s="25"/>
      <c r="S771" s="25"/>
      <c r="T771" s="671"/>
      <c r="U771" s="730" t="str">
        <f t="shared" si="14"/>
        <v/>
      </c>
    </row>
    <row r="772" spans="1:21" x14ac:dyDescent="0.25">
      <c r="A772" s="36" t="str">
        <f>'0'!$A$4</f>
        <v>………………..</v>
      </c>
      <c r="B772" s="37">
        <f>'0'!$A$2</f>
        <v>46112</v>
      </c>
      <c r="C772" s="37" t="s">
        <v>1197</v>
      </c>
      <c r="D772" s="195"/>
      <c r="E772" s="23"/>
      <c r="F772" s="14"/>
      <c r="G772" s="22"/>
      <c r="H772" s="656"/>
      <c r="I772" s="656"/>
      <c r="J772" s="656"/>
      <c r="K772" s="25"/>
      <c r="L772" s="25"/>
      <c r="M772" s="25"/>
      <c r="N772" s="25"/>
      <c r="O772" s="25"/>
      <c r="P772" s="25"/>
      <c r="Q772" s="25"/>
      <c r="R772" s="25"/>
      <c r="S772" s="25"/>
      <c r="T772" s="671"/>
      <c r="U772" s="730" t="str">
        <f t="shared" si="14"/>
        <v/>
      </c>
    </row>
    <row r="773" spans="1:21" x14ac:dyDescent="0.25">
      <c r="A773" s="36" t="str">
        <f>'0'!$A$4</f>
        <v>………………..</v>
      </c>
      <c r="B773" s="37">
        <f>'0'!$A$2</f>
        <v>46112</v>
      </c>
      <c r="C773" s="37" t="s">
        <v>1197</v>
      </c>
      <c r="D773" s="195"/>
      <c r="E773" s="23"/>
      <c r="F773" s="14"/>
      <c r="G773" s="22"/>
      <c r="H773" s="656"/>
      <c r="I773" s="656"/>
      <c r="J773" s="656"/>
      <c r="K773" s="25"/>
      <c r="L773" s="25"/>
      <c r="M773" s="25"/>
      <c r="N773" s="25"/>
      <c r="O773" s="25"/>
      <c r="P773" s="25"/>
      <c r="Q773" s="25"/>
      <c r="R773" s="25"/>
      <c r="S773" s="25"/>
      <c r="T773" s="671"/>
      <c r="U773" s="730" t="str">
        <f t="shared" si="14"/>
        <v/>
      </c>
    </row>
    <row r="774" spans="1:21" x14ac:dyDescent="0.25">
      <c r="A774" s="36" t="str">
        <f>'0'!$A$4</f>
        <v>………………..</v>
      </c>
      <c r="B774" s="37">
        <f>'0'!$A$2</f>
        <v>46112</v>
      </c>
      <c r="C774" s="37" t="s">
        <v>1197</v>
      </c>
      <c r="D774" s="195"/>
      <c r="E774" s="23"/>
      <c r="F774" s="14"/>
      <c r="G774" s="22"/>
      <c r="H774" s="656"/>
      <c r="I774" s="656"/>
      <c r="J774" s="656"/>
      <c r="K774" s="25"/>
      <c r="L774" s="25"/>
      <c r="M774" s="25"/>
      <c r="N774" s="25"/>
      <c r="O774" s="25"/>
      <c r="P774" s="25"/>
      <c r="Q774" s="25"/>
      <c r="R774" s="25"/>
      <c r="S774" s="25"/>
      <c r="T774" s="671"/>
      <c r="U774" s="730" t="str">
        <f t="shared" si="14"/>
        <v/>
      </c>
    </row>
    <row r="775" spans="1:21" x14ac:dyDescent="0.25">
      <c r="A775" s="36" t="str">
        <f>'0'!$A$4</f>
        <v>………………..</v>
      </c>
      <c r="B775" s="37">
        <f>'0'!$A$2</f>
        <v>46112</v>
      </c>
      <c r="C775" s="37" t="s">
        <v>1197</v>
      </c>
      <c r="D775" s="195"/>
      <c r="E775" s="23"/>
      <c r="F775" s="14"/>
      <c r="G775" s="22"/>
      <c r="H775" s="656"/>
      <c r="I775" s="656"/>
      <c r="J775" s="656"/>
      <c r="K775" s="25"/>
      <c r="L775" s="25"/>
      <c r="M775" s="25"/>
      <c r="N775" s="25"/>
      <c r="O775" s="25"/>
      <c r="P775" s="25"/>
      <c r="Q775" s="25"/>
      <c r="R775" s="25"/>
      <c r="S775" s="25"/>
      <c r="T775" s="671"/>
      <c r="U775" s="730" t="str">
        <f t="shared" si="14"/>
        <v/>
      </c>
    </row>
    <row r="776" spans="1:21" x14ac:dyDescent="0.25">
      <c r="A776" s="36" t="str">
        <f>'0'!$A$4</f>
        <v>………………..</v>
      </c>
      <c r="B776" s="37">
        <f>'0'!$A$2</f>
        <v>46112</v>
      </c>
      <c r="C776" s="37" t="s">
        <v>1197</v>
      </c>
      <c r="D776" s="195"/>
      <c r="E776" s="23"/>
      <c r="F776" s="14"/>
      <c r="G776" s="22"/>
      <c r="H776" s="656"/>
      <c r="I776" s="656"/>
      <c r="J776" s="656"/>
      <c r="K776" s="25"/>
      <c r="L776" s="25"/>
      <c r="M776" s="25"/>
      <c r="N776" s="25"/>
      <c r="O776" s="25"/>
      <c r="P776" s="25"/>
      <c r="Q776" s="25"/>
      <c r="R776" s="25"/>
      <c r="S776" s="25"/>
      <c r="T776" s="671"/>
      <c r="U776" s="730" t="str">
        <f t="shared" si="14"/>
        <v/>
      </c>
    </row>
    <row r="777" spans="1:21" x14ac:dyDescent="0.25">
      <c r="A777" s="36" t="str">
        <f>'0'!$A$4</f>
        <v>………………..</v>
      </c>
      <c r="B777" s="37">
        <f>'0'!$A$2</f>
        <v>46112</v>
      </c>
      <c r="C777" s="37" t="s">
        <v>1197</v>
      </c>
      <c r="D777" s="195"/>
      <c r="E777" s="23"/>
      <c r="F777" s="14"/>
      <c r="G777" s="22"/>
      <c r="H777" s="656"/>
      <c r="I777" s="656"/>
      <c r="J777" s="656"/>
      <c r="K777" s="25"/>
      <c r="L777" s="25"/>
      <c r="M777" s="25"/>
      <c r="N777" s="25"/>
      <c r="O777" s="25"/>
      <c r="P777" s="25"/>
      <c r="Q777" s="25"/>
      <c r="R777" s="25"/>
      <c r="S777" s="25"/>
      <c r="T777" s="671"/>
      <c r="U777" s="730" t="str">
        <f t="shared" si="14"/>
        <v/>
      </c>
    </row>
    <row r="778" spans="1:21" x14ac:dyDescent="0.25">
      <c r="A778" s="36" t="str">
        <f>'0'!$A$4</f>
        <v>………………..</v>
      </c>
      <c r="B778" s="37">
        <f>'0'!$A$2</f>
        <v>46112</v>
      </c>
      <c r="C778" s="37" t="s">
        <v>1197</v>
      </c>
      <c r="D778" s="195"/>
      <c r="E778" s="23"/>
      <c r="F778" s="14"/>
      <c r="G778" s="22"/>
      <c r="H778" s="656"/>
      <c r="I778" s="656"/>
      <c r="J778" s="656"/>
      <c r="K778" s="25"/>
      <c r="L778" s="25"/>
      <c r="M778" s="25"/>
      <c r="N778" s="25"/>
      <c r="O778" s="25"/>
      <c r="P778" s="25"/>
      <c r="Q778" s="25"/>
      <c r="R778" s="25"/>
      <c r="S778" s="25"/>
      <c r="T778" s="671"/>
      <c r="U778" s="730" t="str">
        <f t="shared" si="14"/>
        <v/>
      </c>
    </row>
    <row r="779" spans="1:21" x14ac:dyDescent="0.25">
      <c r="A779" s="36" t="str">
        <f>'0'!$A$4</f>
        <v>………………..</v>
      </c>
      <c r="B779" s="37">
        <f>'0'!$A$2</f>
        <v>46112</v>
      </c>
      <c r="C779" s="37" t="s">
        <v>1197</v>
      </c>
      <c r="D779" s="195"/>
      <c r="E779" s="23"/>
      <c r="F779" s="14"/>
      <c r="G779" s="22"/>
      <c r="H779" s="656"/>
      <c r="I779" s="656"/>
      <c r="J779" s="656"/>
      <c r="K779" s="25"/>
      <c r="L779" s="25"/>
      <c r="M779" s="25"/>
      <c r="N779" s="25"/>
      <c r="O779" s="25"/>
      <c r="P779" s="25"/>
      <c r="Q779" s="25"/>
      <c r="R779" s="25"/>
      <c r="S779" s="25"/>
      <c r="T779" s="671"/>
      <c r="U779" s="730" t="str">
        <f t="shared" ref="U779:U842" si="15">IF(COUNTBLANK(D779:S779)=16,"",IF(D779="999999999","",IF(ISNUMBER(VALUE(D779)),IF(LEN(D779)&lt;&gt;9,"Въведеното ЕИК е твърде късо или твърде дълго",IF(OR(MOD(MID(D779,1,1)*1+MID(D779,2,1)*2+MID(D779,3,1)*3+MID(D779,4,1)*4+MID(D779,5,1)*5+MID(D779,6,1)*6+MID(D779,7,1)*7+MID(D779,8,1)*8,11)-MID(D779,9,1)=0,AND(MOD(MID(D779,1,1)*3+MID(D779,2,1)*4+MID(D779,3,1)*5+MID(D779,4,1)*6+MID(D779,5,1)*7+MID(D779,6,1)*8+MID(D779,7,1)*9+MID(D779,8,1)*10,11)=10,MID(D779,9,1)*1=0),MOD(MID(D779,1,1)*3+MID(D779,2,1)*4+MID(D779,3,1)*5+MID(D779,4,1)*6+MID(D779,5,1)*7+MID(D779,6,1)*8+MID(D779,7,1)*9+MID(D779,8,1)*10,11)-MID(D779,9,1)=0),"","Въведеното ЕИК е невалидно")),"Въведеното ЕИК съдържа непозволени символи")))</f>
        <v/>
      </c>
    </row>
    <row r="780" spans="1:21" x14ac:dyDescent="0.25">
      <c r="A780" s="36" t="str">
        <f>'0'!$A$4</f>
        <v>………………..</v>
      </c>
      <c r="B780" s="37">
        <f>'0'!$A$2</f>
        <v>46112</v>
      </c>
      <c r="C780" s="37" t="s">
        <v>1197</v>
      </c>
      <c r="D780" s="195"/>
      <c r="E780" s="23"/>
      <c r="F780" s="14"/>
      <c r="G780" s="22"/>
      <c r="H780" s="656"/>
      <c r="I780" s="656"/>
      <c r="J780" s="656"/>
      <c r="K780" s="25"/>
      <c r="L780" s="25"/>
      <c r="M780" s="25"/>
      <c r="N780" s="25"/>
      <c r="O780" s="25"/>
      <c r="P780" s="25"/>
      <c r="Q780" s="25"/>
      <c r="R780" s="25"/>
      <c r="S780" s="25"/>
      <c r="T780" s="671"/>
      <c r="U780" s="730" t="str">
        <f t="shared" si="15"/>
        <v/>
      </c>
    </row>
    <row r="781" spans="1:21" x14ac:dyDescent="0.25">
      <c r="A781" s="36" t="str">
        <f>'0'!$A$4</f>
        <v>………………..</v>
      </c>
      <c r="B781" s="37">
        <f>'0'!$A$2</f>
        <v>46112</v>
      </c>
      <c r="C781" s="37" t="s">
        <v>1197</v>
      </c>
      <c r="D781" s="195"/>
      <c r="E781" s="23"/>
      <c r="F781" s="14"/>
      <c r="G781" s="22"/>
      <c r="H781" s="656"/>
      <c r="I781" s="656"/>
      <c r="J781" s="656"/>
      <c r="K781" s="25"/>
      <c r="L781" s="25"/>
      <c r="M781" s="25"/>
      <c r="N781" s="25"/>
      <c r="O781" s="25"/>
      <c r="P781" s="25"/>
      <c r="Q781" s="25"/>
      <c r="R781" s="25"/>
      <c r="S781" s="25"/>
      <c r="T781" s="671"/>
      <c r="U781" s="730" t="str">
        <f t="shared" si="15"/>
        <v/>
      </c>
    </row>
    <row r="782" spans="1:21" x14ac:dyDescent="0.25">
      <c r="A782" s="36" t="str">
        <f>'0'!$A$4</f>
        <v>………………..</v>
      </c>
      <c r="B782" s="37">
        <f>'0'!$A$2</f>
        <v>46112</v>
      </c>
      <c r="C782" s="37" t="s">
        <v>1197</v>
      </c>
      <c r="D782" s="195"/>
      <c r="E782" s="23"/>
      <c r="F782" s="14"/>
      <c r="G782" s="22"/>
      <c r="H782" s="656"/>
      <c r="I782" s="656"/>
      <c r="J782" s="656"/>
      <c r="K782" s="25"/>
      <c r="L782" s="25"/>
      <c r="M782" s="25"/>
      <c r="N782" s="25"/>
      <c r="O782" s="25"/>
      <c r="P782" s="25"/>
      <c r="Q782" s="25"/>
      <c r="R782" s="25"/>
      <c r="S782" s="25"/>
      <c r="T782" s="671"/>
      <c r="U782" s="730" t="str">
        <f t="shared" si="15"/>
        <v/>
      </c>
    </row>
    <row r="783" spans="1:21" x14ac:dyDescent="0.25">
      <c r="A783" s="36" t="str">
        <f>'0'!$A$4</f>
        <v>………………..</v>
      </c>
      <c r="B783" s="37">
        <f>'0'!$A$2</f>
        <v>46112</v>
      </c>
      <c r="C783" s="37" t="s">
        <v>1197</v>
      </c>
      <c r="D783" s="195"/>
      <c r="E783" s="23"/>
      <c r="F783" s="14"/>
      <c r="G783" s="22"/>
      <c r="H783" s="656"/>
      <c r="I783" s="656"/>
      <c r="J783" s="656"/>
      <c r="K783" s="25"/>
      <c r="L783" s="25"/>
      <c r="M783" s="25"/>
      <c r="N783" s="25"/>
      <c r="O783" s="25"/>
      <c r="P783" s="25"/>
      <c r="Q783" s="25"/>
      <c r="R783" s="25"/>
      <c r="S783" s="25"/>
      <c r="T783" s="671"/>
      <c r="U783" s="730" t="str">
        <f t="shared" si="15"/>
        <v/>
      </c>
    </row>
    <row r="784" spans="1:21" x14ac:dyDescent="0.25">
      <c r="A784" s="36" t="str">
        <f>'0'!$A$4</f>
        <v>………………..</v>
      </c>
      <c r="B784" s="37">
        <f>'0'!$A$2</f>
        <v>46112</v>
      </c>
      <c r="C784" s="37" t="s">
        <v>1197</v>
      </c>
      <c r="D784" s="195"/>
      <c r="E784" s="23"/>
      <c r="F784" s="14"/>
      <c r="G784" s="22"/>
      <c r="H784" s="656"/>
      <c r="I784" s="656"/>
      <c r="J784" s="656"/>
      <c r="K784" s="25"/>
      <c r="L784" s="25"/>
      <c r="M784" s="25"/>
      <c r="N784" s="25"/>
      <c r="O784" s="25"/>
      <c r="P784" s="25"/>
      <c r="Q784" s="25"/>
      <c r="R784" s="25"/>
      <c r="S784" s="25"/>
      <c r="T784" s="671"/>
      <c r="U784" s="730" t="str">
        <f t="shared" si="15"/>
        <v/>
      </c>
    </row>
    <row r="785" spans="1:21" x14ac:dyDescent="0.25">
      <c r="A785" s="36" t="str">
        <f>'0'!$A$4</f>
        <v>………………..</v>
      </c>
      <c r="B785" s="37">
        <f>'0'!$A$2</f>
        <v>46112</v>
      </c>
      <c r="C785" s="37" t="s">
        <v>1197</v>
      </c>
      <c r="D785" s="195"/>
      <c r="E785" s="23"/>
      <c r="F785" s="14"/>
      <c r="G785" s="22"/>
      <c r="H785" s="656"/>
      <c r="I785" s="656"/>
      <c r="J785" s="656"/>
      <c r="K785" s="25"/>
      <c r="L785" s="25"/>
      <c r="M785" s="25"/>
      <c r="N785" s="25"/>
      <c r="O785" s="25"/>
      <c r="P785" s="25"/>
      <c r="Q785" s="25"/>
      <c r="R785" s="25"/>
      <c r="S785" s="25"/>
      <c r="T785" s="671"/>
      <c r="U785" s="730" t="str">
        <f t="shared" si="15"/>
        <v/>
      </c>
    </row>
    <row r="786" spans="1:21" x14ac:dyDescent="0.25">
      <c r="A786" s="36" t="str">
        <f>'0'!$A$4</f>
        <v>………………..</v>
      </c>
      <c r="B786" s="37">
        <f>'0'!$A$2</f>
        <v>46112</v>
      </c>
      <c r="C786" s="37" t="s">
        <v>1197</v>
      </c>
      <c r="D786" s="195"/>
      <c r="E786" s="23"/>
      <c r="F786" s="14"/>
      <c r="G786" s="22"/>
      <c r="H786" s="656"/>
      <c r="I786" s="656"/>
      <c r="J786" s="656"/>
      <c r="K786" s="25"/>
      <c r="L786" s="25"/>
      <c r="M786" s="25"/>
      <c r="N786" s="25"/>
      <c r="O786" s="25"/>
      <c r="P786" s="25"/>
      <c r="Q786" s="25"/>
      <c r="R786" s="25"/>
      <c r="S786" s="25"/>
      <c r="T786" s="671"/>
      <c r="U786" s="730" t="str">
        <f t="shared" si="15"/>
        <v/>
      </c>
    </row>
    <row r="787" spans="1:21" x14ac:dyDescent="0.25">
      <c r="A787" s="36" t="str">
        <f>'0'!$A$4</f>
        <v>………………..</v>
      </c>
      <c r="B787" s="37">
        <f>'0'!$A$2</f>
        <v>46112</v>
      </c>
      <c r="C787" s="37" t="s">
        <v>1197</v>
      </c>
      <c r="D787" s="195"/>
      <c r="E787" s="23"/>
      <c r="F787" s="14"/>
      <c r="G787" s="22"/>
      <c r="H787" s="656"/>
      <c r="I787" s="656"/>
      <c r="J787" s="656"/>
      <c r="K787" s="25"/>
      <c r="L787" s="25"/>
      <c r="M787" s="25"/>
      <c r="N787" s="25"/>
      <c r="O787" s="25"/>
      <c r="P787" s="25"/>
      <c r="Q787" s="25"/>
      <c r="R787" s="25"/>
      <c r="S787" s="25"/>
      <c r="T787" s="671"/>
      <c r="U787" s="730" t="str">
        <f t="shared" si="15"/>
        <v/>
      </c>
    </row>
    <row r="788" spans="1:21" x14ac:dyDescent="0.25">
      <c r="A788" s="36" t="str">
        <f>'0'!$A$4</f>
        <v>………………..</v>
      </c>
      <c r="B788" s="37">
        <f>'0'!$A$2</f>
        <v>46112</v>
      </c>
      <c r="C788" s="37" t="s">
        <v>1197</v>
      </c>
      <c r="D788" s="195"/>
      <c r="E788" s="23"/>
      <c r="F788" s="14"/>
      <c r="G788" s="22"/>
      <c r="H788" s="656"/>
      <c r="I788" s="656"/>
      <c r="J788" s="656"/>
      <c r="K788" s="25"/>
      <c r="L788" s="25"/>
      <c r="M788" s="25"/>
      <c r="N788" s="25"/>
      <c r="O788" s="25"/>
      <c r="P788" s="25"/>
      <c r="Q788" s="25"/>
      <c r="R788" s="25"/>
      <c r="S788" s="25"/>
      <c r="T788" s="671"/>
      <c r="U788" s="730" t="str">
        <f t="shared" si="15"/>
        <v/>
      </c>
    </row>
    <row r="789" spans="1:21" x14ac:dyDescent="0.25">
      <c r="A789" s="36" t="str">
        <f>'0'!$A$4</f>
        <v>………………..</v>
      </c>
      <c r="B789" s="37">
        <f>'0'!$A$2</f>
        <v>46112</v>
      </c>
      <c r="C789" s="37" t="s">
        <v>1197</v>
      </c>
      <c r="D789" s="195"/>
      <c r="E789" s="23"/>
      <c r="F789" s="14"/>
      <c r="G789" s="22"/>
      <c r="H789" s="656"/>
      <c r="I789" s="656"/>
      <c r="J789" s="656"/>
      <c r="K789" s="25"/>
      <c r="L789" s="25"/>
      <c r="M789" s="25"/>
      <c r="N789" s="25"/>
      <c r="O789" s="25"/>
      <c r="P789" s="25"/>
      <c r="Q789" s="25"/>
      <c r="R789" s="25"/>
      <c r="S789" s="25"/>
      <c r="T789" s="671"/>
      <c r="U789" s="730" t="str">
        <f t="shared" si="15"/>
        <v/>
      </c>
    </row>
    <row r="790" spans="1:21" x14ac:dyDescent="0.25">
      <c r="A790" s="36" t="str">
        <f>'0'!$A$4</f>
        <v>………………..</v>
      </c>
      <c r="B790" s="37">
        <f>'0'!$A$2</f>
        <v>46112</v>
      </c>
      <c r="C790" s="37" t="s">
        <v>1197</v>
      </c>
      <c r="D790" s="195"/>
      <c r="E790" s="23"/>
      <c r="F790" s="14"/>
      <c r="G790" s="22"/>
      <c r="H790" s="656"/>
      <c r="I790" s="656"/>
      <c r="J790" s="656"/>
      <c r="K790" s="25"/>
      <c r="L790" s="25"/>
      <c r="M790" s="25"/>
      <c r="N790" s="25"/>
      <c r="O790" s="25"/>
      <c r="P790" s="25"/>
      <c r="Q790" s="25"/>
      <c r="R790" s="25"/>
      <c r="S790" s="25"/>
      <c r="T790" s="671"/>
      <c r="U790" s="730" t="str">
        <f t="shared" si="15"/>
        <v/>
      </c>
    </row>
    <row r="791" spans="1:21" x14ac:dyDescent="0.25">
      <c r="A791" s="36" t="str">
        <f>'0'!$A$4</f>
        <v>………………..</v>
      </c>
      <c r="B791" s="37">
        <f>'0'!$A$2</f>
        <v>46112</v>
      </c>
      <c r="C791" s="37" t="s">
        <v>1197</v>
      </c>
      <c r="D791" s="195"/>
      <c r="E791" s="23"/>
      <c r="F791" s="14"/>
      <c r="G791" s="22"/>
      <c r="H791" s="656"/>
      <c r="I791" s="656"/>
      <c r="J791" s="656"/>
      <c r="K791" s="25"/>
      <c r="L791" s="25"/>
      <c r="M791" s="25"/>
      <c r="N791" s="25"/>
      <c r="O791" s="25"/>
      <c r="P791" s="25"/>
      <c r="Q791" s="25"/>
      <c r="R791" s="25"/>
      <c r="S791" s="25"/>
      <c r="T791" s="671"/>
      <c r="U791" s="730" t="str">
        <f t="shared" si="15"/>
        <v/>
      </c>
    </row>
    <row r="792" spans="1:21" x14ac:dyDescent="0.25">
      <c r="A792" s="36" t="str">
        <f>'0'!$A$4</f>
        <v>………………..</v>
      </c>
      <c r="B792" s="37">
        <f>'0'!$A$2</f>
        <v>46112</v>
      </c>
      <c r="C792" s="37" t="s">
        <v>1197</v>
      </c>
      <c r="D792" s="195"/>
      <c r="E792" s="23"/>
      <c r="F792" s="14"/>
      <c r="G792" s="22"/>
      <c r="H792" s="656"/>
      <c r="I792" s="656"/>
      <c r="J792" s="656"/>
      <c r="K792" s="25"/>
      <c r="L792" s="25"/>
      <c r="M792" s="25"/>
      <c r="N792" s="25"/>
      <c r="O792" s="25"/>
      <c r="P792" s="25"/>
      <c r="Q792" s="25"/>
      <c r="R792" s="25"/>
      <c r="S792" s="25"/>
      <c r="T792" s="671"/>
      <c r="U792" s="730" t="str">
        <f t="shared" si="15"/>
        <v/>
      </c>
    </row>
    <row r="793" spans="1:21" x14ac:dyDescent="0.25">
      <c r="A793" s="36" t="str">
        <f>'0'!$A$4</f>
        <v>………………..</v>
      </c>
      <c r="B793" s="37">
        <f>'0'!$A$2</f>
        <v>46112</v>
      </c>
      <c r="C793" s="37" t="s">
        <v>1197</v>
      </c>
      <c r="D793" s="195"/>
      <c r="E793" s="23"/>
      <c r="F793" s="14"/>
      <c r="G793" s="22"/>
      <c r="H793" s="656"/>
      <c r="I793" s="656"/>
      <c r="J793" s="656"/>
      <c r="K793" s="25"/>
      <c r="L793" s="25"/>
      <c r="M793" s="25"/>
      <c r="N793" s="25"/>
      <c r="O793" s="25"/>
      <c r="P793" s="25"/>
      <c r="Q793" s="25"/>
      <c r="R793" s="25"/>
      <c r="S793" s="25"/>
      <c r="T793" s="671"/>
      <c r="U793" s="730" t="str">
        <f t="shared" si="15"/>
        <v/>
      </c>
    </row>
    <row r="794" spans="1:21" x14ac:dyDescent="0.25">
      <c r="A794" s="36" t="str">
        <f>'0'!$A$4</f>
        <v>………………..</v>
      </c>
      <c r="B794" s="37">
        <f>'0'!$A$2</f>
        <v>46112</v>
      </c>
      <c r="C794" s="37" t="s">
        <v>1197</v>
      </c>
      <c r="D794" s="195"/>
      <c r="E794" s="23"/>
      <c r="F794" s="14"/>
      <c r="G794" s="22"/>
      <c r="H794" s="656"/>
      <c r="I794" s="656"/>
      <c r="J794" s="656"/>
      <c r="K794" s="25"/>
      <c r="L794" s="25"/>
      <c r="M794" s="25"/>
      <c r="N794" s="25"/>
      <c r="O794" s="25"/>
      <c r="P794" s="25"/>
      <c r="Q794" s="25"/>
      <c r="R794" s="25"/>
      <c r="S794" s="25"/>
      <c r="T794" s="671"/>
      <c r="U794" s="730" t="str">
        <f t="shared" si="15"/>
        <v/>
      </c>
    </row>
    <row r="795" spans="1:21" x14ac:dyDescent="0.25">
      <c r="A795" s="36" t="str">
        <f>'0'!$A$4</f>
        <v>………………..</v>
      </c>
      <c r="B795" s="37">
        <f>'0'!$A$2</f>
        <v>46112</v>
      </c>
      <c r="C795" s="37" t="s">
        <v>1197</v>
      </c>
      <c r="D795" s="195"/>
      <c r="E795" s="23"/>
      <c r="F795" s="14"/>
      <c r="G795" s="22"/>
      <c r="H795" s="656"/>
      <c r="I795" s="656"/>
      <c r="J795" s="656"/>
      <c r="K795" s="25"/>
      <c r="L795" s="25"/>
      <c r="M795" s="25"/>
      <c r="N795" s="25"/>
      <c r="O795" s="25"/>
      <c r="P795" s="25"/>
      <c r="Q795" s="25"/>
      <c r="R795" s="25"/>
      <c r="S795" s="25"/>
      <c r="T795" s="671"/>
      <c r="U795" s="730" t="str">
        <f t="shared" si="15"/>
        <v/>
      </c>
    </row>
    <row r="796" spans="1:21" x14ac:dyDescent="0.25">
      <c r="A796" s="36" t="str">
        <f>'0'!$A$4</f>
        <v>………………..</v>
      </c>
      <c r="B796" s="37">
        <f>'0'!$A$2</f>
        <v>46112</v>
      </c>
      <c r="C796" s="37" t="s">
        <v>1197</v>
      </c>
      <c r="D796" s="195"/>
      <c r="E796" s="23"/>
      <c r="F796" s="14"/>
      <c r="G796" s="22"/>
      <c r="H796" s="656"/>
      <c r="I796" s="656"/>
      <c r="J796" s="656"/>
      <c r="K796" s="25"/>
      <c r="L796" s="25"/>
      <c r="M796" s="25"/>
      <c r="N796" s="25"/>
      <c r="O796" s="25"/>
      <c r="P796" s="25"/>
      <c r="Q796" s="25"/>
      <c r="R796" s="25"/>
      <c r="S796" s="25"/>
      <c r="T796" s="671"/>
      <c r="U796" s="730" t="str">
        <f t="shared" si="15"/>
        <v/>
      </c>
    </row>
    <row r="797" spans="1:21" x14ac:dyDescent="0.25">
      <c r="A797" s="36" t="str">
        <f>'0'!$A$4</f>
        <v>………………..</v>
      </c>
      <c r="B797" s="37">
        <f>'0'!$A$2</f>
        <v>46112</v>
      </c>
      <c r="C797" s="37" t="s">
        <v>1197</v>
      </c>
      <c r="D797" s="195"/>
      <c r="E797" s="23"/>
      <c r="F797" s="14"/>
      <c r="G797" s="22"/>
      <c r="H797" s="656"/>
      <c r="I797" s="656"/>
      <c r="J797" s="656"/>
      <c r="K797" s="25"/>
      <c r="L797" s="25"/>
      <c r="M797" s="25"/>
      <c r="N797" s="25"/>
      <c r="O797" s="25"/>
      <c r="P797" s="25"/>
      <c r="Q797" s="25"/>
      <c r="R797" s="25"/>
      <c r="S797" s="25"/>
      <c r="T797" s="671"/>
      <c r="U797" s="730" t="str">
        <f t="shared" si="15"/>
        <v/>
      </c>
    </row>
    <row r="798" spans="1:21" x14ac:dyDescent="0.25">
      <c r="A798" s="36" t="str">
        <f>'0'!$A$4</f>
        <v>………………..</v>
      </c>
      <c r="B798" s="37">
        <f>'0'!$A$2</f>
        <v>46112</v>
      </c>
      <c r="C798" s="37" t="s">
        <v>1197</v>
      </c>
      <c r="D798" s="195"/>
      <c r="E798" s="23"/>
      <c r="F798" s="14"/>
      <c r="G798" s="22"/>
      <c r="H798" s="656"/>
      <c r="I798" s="656"/>
      <c r="J798" s="656"/>
      <c r="K798" s="25"/>
      <c r="L798" s="25"/>
      <c r="M798" s="25"/>
      <c r="N798" s="25"/>
      <c r="O798" s="25"/>
      <c r="P798" s="25"/>
      <c r="Q798" s="25"/>
      <c r="R798" s="25"/>
      <c r="S798" s="25"/>
      <c r="T798" s="671"/>
      <c r="U798" s="730" t="str">
        <f t="shared" si="15"/>
        <v/>
      </c>
    </row>
    <row r="799" spans="1:21" x14ac:dyDescent="0.25">
      <c r="A799" s="36" t="str">
        <f>'0'!$A$4</f>
        <v>………………..</v>
      </c>
      <c r="B799" s="37">
        <f>'0'!$A$2</f>
        <v>46112</v>
      </c>
      <c r="C799" s="37" t="s">
        <v>1197</v>
      </c>
      <c r="D799" s="195"/>
      <c r="E799" s="23"/>
      <c r="F799" s="14"/>
      <c r="G799" s="22"/>
      <c r="H799" s="656"/>
      <c r="I799" s="656"/>
      <c r="J799" s="656"/>
      <c r="K799" s="25"/>
      <c r="L799" s="25"/>
      <c r="M799" s="25"/>
      <c r="N799" s="25"/>
      <c r="O799" s="25"/>
      <c r="P799" s="25"/>
      <c r="Q799" s="25"/>
      <c r="R799" s="25"/>
      <c r="S799" s="25"/>
      <c r="T799" s="671"/>
      <c r="U799" s="730" t="str">
        <f t="shared" si="15"/>
        <v/>
      </c>
    </row>
    <row r="800" spans="1:21" x14ac:dyDescent="0.25">
      <c r="A800" s="36" t="str">
        <f>'0'!$A$4</f>
        <v>………………..</v>
      </c>
      <c r="B800" s="37">
        <f>'0'!$A$2</f>
        <v>46112</v>
      </c>
      <c r="C800" s="37" t="s">
        <v>1197</v>
      </c>
      <c r="D800" s="195"/>
      <c r="E800" s="23"/>
      <c r="F800" s="14"/>
      <c r="G800" s="22"/>
      <c r="H800" s="656"/>
      <c r="I800" s="656"/>
      <c r="J800" s="656"/>
      <c r="K800" s="25"/>
      <c r="L800" s="25"/>
      <c r="M800" s="25"/>
      <c r="N800" s="25"/>
      <c r="O800" s="25"/>
      <c r="P800" s="25"/>
      <c r="Q800" s="25"/>
      <c r="R800" s="25"/>
      <c r="S800" s="25"/>
      <c r="T800" s="671"/>
      <c r="U800" s="730" t="str">
        <f t="shared" si="15"/>
        <v/>
      </c>
    </row>
    <row r="801" spans="1:21" x14ac:dyDescent="0.25">
      <c r="A801" s="36" t="str">
        <f>'0'!$A$4</f>
        <v>………………..</v>
      </c>
      <c r="B801" s="37">
        <f>'0'!$A$2</f>
        <v>46112</v>
      </c>
      <c r="C801" s="37" t="s">
        <v>1197</v>
      </c>
      <c r="D801" s="195"/>
      <c r="E801" s="23"/>
      <c r="F801" s="14"/>
      <c r="G801" s="22"/>
      <c r="H801" s="656"/>
      <c r="I801" s="656"/>
      <c r="J801" s="656"/>
      <c r="K801" s="25"/>
      <c r="L801" s="25"/>
      <c r="M801" s="25"/>
      <c r="N801" s="25"/>
      <c r="O801" s="25"/>
      <c r="P801" s="25"/>
      <c r="Q801" s="25"/>
      <c r="R801" s="25"/>
      <c r="S801" s="25"/>
      <c r="T801" s="671"/>
      <c r="U801" s="730" t="str">
        <f t="shared" si="15"/>
        <v/>
      </c>
    </row>
    <row r="802" spans="1:21" x14ac:dyDescent="0.25">
      <c r="A802" s="36" t="str">
        <f>'0'!$A$4</f>
        <v>………………..</v>
      </c>
      <c r="B802" s="37">
        <f>'0'!$A$2</f>
        <v>46112</v>
      </c>
      <c r="C802" s="37" t="s">
        <v>1197</v>
      </c>
      <c r="D802" s="195"/>
      <c r="E802" s="23"/>
      <c r="F802" s="14"/>
      <c r="G802" s="22"/>
      <c r="H802" s="656"/>
      <c r="I802" s="656"/>
      <c r="J802" s="656"/>
      <c r="K802" s="25"/>
      <c r="L802" s="25"/>
      <c r="M802" s="25"/>
      <c r="N802" s="25"/>
      <c r="O802" s="25"/>
      <c r="P802" s="25"/>
      <c r="Q802" s="25"/>
      <c r="R802" s="25"/>
      <c r="S802" s="25"/>
      <c r="T802" s="671"/>
      <c r="U802" s="730" t="str">
        <f t="shared" si="15"/>
        <v/>
      </c>
    </row>
    <row r="803" spans="1:21" x14ac:dyDescent="0.25">
      <c r="A803" s="36" t="str">
        <f>'0'!$A$4</f>
        <v>………………..</v>
      </c>
      <c r="B803" s="37">
        <f>'0'!$A$2</f>
        <v>46112</v>
      </c>
      <c r="C803" s="37" t="s">
        <v>1197</v>
      </c>
      <c r="D803" s="195"/>
      <c r="E803" s="23"/>
      <c r="F803" s="14"/>
      <c r="G803" s="22"/>
      <c r="H803" s="656"/>
      <c r="I803" s="656"/>
      <c r="J803" s="656"/>
      <c r="K803" s="25"/>
      <c r="L803" s="25"/>
      <c r="M803" s="25"/>
      <c r="N803" s="25"/>
      <c r="O803" s="25"/>
      <c r="P803" s="25"/>
      <c r="Q803" s="25"/>
      <c r="R803" s="25"/>
      <c r="S803" s="25"/>
      <c r="T803" s="671"/>
      <c r="U803" s="730" t="str">
        <f t="shared" si="15"/>
        <v/>
      </c>
    </row>
    <row r="804" spans="1:21" x14ac:dyDescent="0.25">
      <c r="A804" s="36" t="str">
        <f>'0'!$A$4</f>
        <v>………………..</v>
      </c>
      <c r="B804" s="37">
        <f>'0'!$A$2</f>
        <v>46112</v>
      </c>
      <c r="C804" s="37" t="s">
        <v>1197</v>
      </c>
      <c r="D804" s="195"/>
      <c r="E804" s="23"/>
      <c r="F804" s="14"/>
      <c r="G804" s="22"/>
      <c r="H804" s="656"/>
      <c r="I804" s="656"/>
      <c r="J804" s="656"/>
      <c r="K804" s="25"/>
      <c r="L804" s="25"/>
      <c r="M804" s="25"/>
      <c r="N804" s="25"/>
      <c r="O804" s="25"/>
      <c r="P804" s="25"/>
      <c r="Q804" s="25"/>
      <c r="R804" s="25"/>
      <c r="S804" s="25"/>
      <c r="T804" s="671"/>
      <c r="U804" s="730" t="str">
        <f t="shared" si="15"/>
        <v/>
      </c>
    </row>
    <row r="805" spans="1:21" x14ac:dyDescent="0.25">
      <c r="A805" s="36" t="str">
        <f>'0'!$A$4</f>
        <v>………………..</v>
      </c>
      <c r="B805" s="37">
        <f>'0'!$A$2</f>
        <v>46112</v>
      </c>
      <c r="C805" s="37" t="s">
        <v>1197</v>
      </c>
      <c r="D805" s="195"/>
      <c r="E805" s="23"/>
      <c r="F805" s="14"/>
      <c r="G805" s="22"/>
      <c r="H805" s="656"/>
      <c r="I805" s="656"/>
      <c r="J805" s="656"/>
      <c r="K805" s="25"/>
      <c r="L805" s="25"/>
      <c r="M805" s="25"/>
      <c r="N805" s="25"/>
      <c r="O805" s="25"/>
      <c r="P805" s="25"/>
      <c r="Q805" s="25"/>
      <c r="R805" s="25"/>
      <c r="S805" s="25"/>
      <c r="T805" s="671"/>
      <c r="U805" s="730" t="str">
        <f t="shared" si="15"/>
        <v/>
      </c>
    </row>
    <row r="806" spans="1:21" x14ac:dyDescent="0.25">
      <c r="A806" s="36" t="str">
        <f>'0'!$A$4</f>
        <v>………………..</v>
      </c>
      <c r="B806" s="37">
        <f>'0'!$A$2</f>
        <v>46112</v>
      </c>
      <c r="C806" s="37" t="s">
        <v>1197</v>
      </c>
      <c r="D806" s="195"/>
      <c r="E806" s="23"/>
      <c r="F806" s="14"/>
      <c r="G806" s="22"/>
      <c r="H806" s="656"/>
      <c r="I806" s="656"/>
      <c r="J806" s="656"/>
      <c r="K806" s="25"/>
      <c r="L806" s="25"/>
      <c r="M806" s="25"/>
      <c r="N806" s="25"/>
      <c r="O806" s="25"/>
      <c r="P806" s="25"/>
      <c r="Q806" s="25"/>
      <c r="R806" s="25"/>
      <c r="S806" s="25"/>
      <c r="T806" s="671"/>
      <c r="U806" s="730" t="str">
        <f t="shared" si="15"/>
        <v/>
      </c>
    </row>
    <row r="807" spans="1:21" x14ac:dyDescent="0.25">
      <c r="A807" s="36" t="str">
        <f>'0'!$A$4</f>
        <v>………………..</v>
      </c>
      <c r="B807" s="37">
        <f>'0'!$A$2</f>
        <v>46112</v>
      </c>
      <c r="C807" s="37" t="s">
        <v>1197</v>
      </c>
      <c r="D807" s="195"/>
      <c r="E807" s="23"/>
      <c r="F807" s="14"/>
      <c r="G807" s="22"/>
      <c r="H807" s="656"/>
      <c r="I807" s="656"/>
      <c r="J807" s="656"/>
      <c r="K807" s="25"/>
      <c r="L807" s="25"/>
      <c r="M807" s="25"/>
      <c r="N807" s="25"/>
      <c r="O807" s="25"/>
      <c r="P807" s="25"/>
      <c r="Q807" s="25"/>
      <c r="R807" s="25"/>
      <c r="S807" s="25"/>
      <c r="T807" s="671"/>
      <c r="U807" s="730" t="str">
        <f t="shared" si="15"/>
        <v/>
      </c>
    </row>
    <row r="808" spans="1:21" x14ac:dyDescent="0.25">
      <c r="A808" s="36" t="str">
        <f>'0'!$A$4</f>
        <v>………………..</v>
      </c>
      <c r="B808" s="37">
        <f>'0'!$A$2</f>
        <v>46112</v>
      </c>
      <c r="C808" s="37" t="s">
        <v>1197</v>
      </c>
      <c r="D808" s="195"/>
      <c r="E808" s="23"/>
      <c r="F808" s="14"/>
      <c r="G808" s="22"/>
      <c r="H808" s="656"/>
      <c r="I808" s="656"/>
      <c r="J808" s="656"/>
      <c r="K808" s="25"/>
      <c r="L808" s="25"/>
      <c r="M808" s="25"/>
      <c r="N808" s="25"/>
      <c r="O808" s="25"/>
      <c r="P808" s="25"/>
      <c r="Q808" s="25"/>
      <c r="R808" s="25"/>
      <c r="S808" s="25"/>
      <c r="T808" s="671"/>
      <c r="U808" s="730" t="str">
        <f t="shared" si="15"/>
        <v/>
      </c>
    </row>
    <row r="809" spans="1:21" x14ac:dyDescent="0.25">
      <c r="A809" s="36" t="str">
        <f>'0'!$A$4</f>
        <v>………………..</v>
      </c>
      <c r="B809" s="37">
        <f>'0'!$A$2</f>
        <v>46112</v>
      </c>
      <c r="C809" s="37" t="s">
        <v>1197</v>
      </c>
      <c r="D809" s="195"/>
      <c r="E809" s="23"/>
      <c r="F809" s="14"/>
      <c r="G809" s="22"/>
      <c r="H809" s="656"/>
      <c r="I809" s="656"/>
      <c r="J809" s="656"/>
      <c r="K809" s="25"/>
      <c r="L809" s="25"/>
      <c r="M809" s="25"/>
      <c r="N809" s="25"/>
      <c r="O809" s="25"/>
      <c r="P809" s="25"/>
      <c r="Q809" s="25"/>
      <c r="R809" s="25"/>
      <c r="S809" s="25"/>
      <c r="T809" s="671"/>
      <c r="U809" s="730" t="str">
        <f t="shared" si="15"/>
        <v/>
      </c>
    </row>
    <row r="810" spans="1:21" x14ac:dyDescent="0.25">
      <c r="A810" s="36" t="str">
        <f>'0'!$A$4</f>
        <v>………………..</v>
      </c>
      <c r="B810" s="37">
        <f>'0'!$A$2</f>
        <v>46112</v>
      </c>
      <c r="C810" s="37" t="s">
        <v>1197</v>
      </c>
      <c r="D810" s="195"/>
      <c r="E810" s="23"/>
      <c r="F810" s="14"/>
      <c r="G810" s="22"/>
      <c r="H810" s="656"/>
      <c r="I810" s="656"/>
      <c r="J810" s="656"/>
      <c r="K810" s="25"/>
      <c r="L810" s="25"/>
      <c r="M810" s="25"/>
      <c r="N810" s="25"/>
      <c r="O810" s="25"/>
      <c r="P810" s="25"/>
      <c r="Q810" s="25"/>
      <c r="R810" s="25"/>
      <c r="S810" s="25"/>
      <c r="T810" s="671"/>
      <c r="U810" s="730" t="str">
        <f t="shared" si="15"/>
        <v/>
      </c>
    </row>
    <row r="811" spans="1:21" x14ac:dyDescent="0.25">
      <c r="A811" s="36" t="str">
        <f>'0'!$A$4</f>
        <v>………………..</v>
      </c>
      <c r="B811" s="37">
        <f>'0'!$A$2</f>
        <v>46112</v>
      </c>
      <c r="C811" s="37" t="s">
        <v>1197</v>
      </c>
      <c r="D811" s="195"/>
      <c r="E811" s="23"/>
      <c r="F811" s="14"/>
      <c r="G811" s="22"/>
      <c r="H811" s="656"/>
      <c r="I811" s="656"/>
      <c r="J811" s="656"/>
      <c r="K811" s="25"/>
      <c r="L811" s="25"/>
      <c r="M811" s="25"/>
      <c r="N811" s="25"/>
      <c r="O811" s="25"/>
      <c r="P811" s="25"/>
      <c r="Q811" s="25"/>
      <c r="R811" s="25"/>
      <c r="S811" s="25"/>
      <c r="T811" s="671"/>
      <c r="U811" s="730" t="str">
        <f t="shared" si="15"/>
        <v/>
      </c>
    </row>
    <row r="812" spans="1:21" x14ac:dyDescent="0.25">
      <c r="A812" s="36" t="str">
        <f>'0'!$A$4</f>
        <v>………………..</v>
      </c>
      <c r="B812" s="37">
        <f>'0'!$A$2</f>
        <v>46112</v>
      </c>
      <c r="C812" s="37" t="s">
        <v>1197</v>
      </c>
      <c r="D812" s="195"/>
      <c r="E812" s="23"/>
      <c r="F812" s="14"/>
      <c r="G812" s="22"/>
      <c r="H812" s="656"/>
      <c r="I812" s="656"/>
      <c r="J812" s="656"/>
      <c r="K812" s="25"/>
      <c r="L812" s="25"/>
      <c r="M812" s="25"/>
      <c r="N812" s="25"/>
      <c r="O812" s="25"/>
      <c r="P812" s="25"/>
      <c r="Q812" s="25"/>
      <c r="R812" s="25"/>
      <c r="S812" s="25"/>
      <c r="T812" s="671"/>
      <c r="U812" s="730" t="str">
        <f t="shared" si="15"/>
        <v/>
      </c>
    </row>
    <row r="813" spans="1:21" x14ac:dyDescent="0.25">
      <c r="A813" s="36" t="str">
        <f>'0'!$A$4</f>
        <v>………………..</v>
      </c>
      <c r="B813" s="37">
        <f>'0'!$A$2</f>
        <v>46112</v>
      </c>
      <c r="C813" s="37" t="s">
        <v>1197</v>
      </c>
      <c r="D813" s="195"/>
      <c r="E813" s="23"/>
      <c r="F813" s="14"/>
      <c r="G813" s="22"/>
      <c r="H813" s="656"/>
      <c r="I813" s="656"/>
      <c r="J813" s="656"/>
      <c r="K813" s="25"/>
      <c r="L813" s="25"/>
      <c r="M813" s="25"/>
      <c r="N813" s="25"/>
      <c r="O813" s="25"/>
      <c r="P813" s="25"/>
      <c r="Q813" s="25"/>
      <c r="R813" s="25"/>
      <c r="S813" s="25"/>
      <c r="T813" s="671"/>
      <c r="U813" s="730" t="str">
        <f t="shared" si="15"/>
        <v/>
      </c>
    </row>
    <row r="814" spans="1:21" x14ac:dyDescent="0.25">
      <c r="A814" s="36" t="str">
        <f>'0'!$A$4</f>
        <v>………………..</v>
      </c>
      <c r="B814" s="37">
        <f>'0'!$A$2</f>
        <v>46112</v>
      </c>
      <c r="C814" s="37" t="s">
        <v>1197</v>
      </c>
      <c r="D814" s="195"/>
      <c r="E814" s="23"/>
      <c r="F814" s="14"/>
      <c r="G814" s="22"/>
      <c r="H814" s="656"/>
      <c r="I814" s="656"/>
      <c r="J814" s="656"/>
      <c r="K814" s="25"/>
      <c r="L814" s="25"/>
      <c r="M814" s="25"/>
      <c r="N814" s="25"/>
      <c r="O814" s="25"/>
      <c r="P814" s="25"/>
      <c r="Q814" s="25"/>
      <c r="R814" s="25"/>
      <c r="S814" s="25"/>
      <c r="T814" s="671"/>
      <c r="U814" s="730" t="str">
        <f t="shared" si="15"/>
        <v/>
      </c>
    </row>
    <row r="815" spans="1:21" x14ac:dyDescent="0.25">
      <c r="A815" s="36" t="str">
        <f>'0'!$A$4</f>
        <v>………………..</v>
      </c>
      <c r="B815" s="37">
        <f>'0'!$A$2</f>
        <v>46112</v>
      </c>
      <c r="C815" s="37" t="s">
        <v>1197</v>
      </c>
      <c r="D815" s="195"/>
      <c r="E815" s="23"/>
      <c r="F815" s="14"/>
      <c r="G815" s="22"/>
      <c r="H815" s="656"/>
      <c r="I815" s="656"/>
      <c r="J815" s="656"/>
      <c r="K815" s="25"/>
      <c r="L815" s="25"/>
      <c r="M815" s="25"/>
      <c r="N815" s="25"/>
      <c r="O815" s="25"/>
      <c r="P815" s="25"/>
      <c r="Q815" s="25"/>
      <c r="R815" s="25"/>
      <c r="S815" s="25"/>
      <c r="T815" s="671"/>
      <c r="U815" s="730" t="str">
        <f t="shared" si="15"/>
        <v/>
      </c>
    </row>
    <row r="816" spans="1:21" x14ac:dyDescent="0.25">
      <c r="A816" s="36" t="str">
        <f>'0'!$A$4</f>
        <v>………………..</v>
      </c>
      <c r="B816" s="37">
        <f>'0'!$A$2</f>
        <v>46112</v>
      </c>
      <c r="C816" s="37" t="s">
        <v>1197</v>
      </c>
      <c r="D816" s="195"/>
      <c r="E816" s="23"/>
      <c r="F816" s="14"/>
      <c r="G816" s="22"/>
      <c r="H816" s="656"/>
      <c r="I816" s="656"/>
      <c r="J816" s="656"/>
      <c r="K816" s="25"/>
      <c r="L816" s="25"/>
      <c r="M816" s="25"/>
      <c r="N816" s="25"/>
      <c r="O816" s="25"/>
      <c r="P816" s="25"/>
      <c r="Q816" s="25"/>
      <c r="R816" s="25"/>
      <c r="S816" s="25"/>
      <c r="T816" s="671"/>
      <c r="U816" s="730" t="str">
        <f t="shared" si="15"/>
        <v/>
      </c>
    </row>
    <row r="817" spans="1:21" x14ac:dyDescent="0.25">
      <c r="A817" s="36" t="str">
        <f>'0'!$A$4</f>
        <v>………………..</v>
      </c>
      <c r="B817" s="37">
        <f>'0'!$A$2</f>
        <v>46112</v>
      </c>
      <c r="C817" s="37" t="s">
        <v>1197</v>
      </c>
      <c r="D817" s="195"/>
      <c r="E817" s="23"/>
      <c r="F817" s="14"/>
      <c r="G817" s="22"/>
      <c r="H817" s="656"/>
      <c r="I817" s="656"/>
      <c r="J817" s="656"/>
      <c r="K817" s="25"/>
      <c r="L817" s="25"/>
      <c r="M817" s="25"/>
      <c r="N817" s="25"/>
      <c r="O817" s="25"/>
      <c r="P817" s="25"/>
      <c r="Q817" s="25"/>
      <c r="R817" s="25"/>
      <c r="S817" s="25"/>
      <c r="T817" s="671"/>
      <c r="U817" s="730" t="str">
        <f t="shared" si="15"/>
        <v/>
      </c>
    </row>
    <row r="818" spans="1:21" x14ac:dyDescent="0.25">
      <c r="A818" s="36" t="str">
        <f>'0'!$A$4</f>
        <v>………………..</v>
      </c>
      <c r="B818" s="37">
        <f>'0'!$A$2</f>
        <v>46112</v>
      </c>
      <c r="C818" s="37" t="s">
        <v>1197</v>
      </c>
      <c r="D818" s="195"/>
      <c r="E818" s="23"/>
      <c r="F818" s="14"/>
      <c r="G818" s="22"/>
      <c r="H818" s="656"/>
      <c r="I818" s="656"/>
      <c r="J818" s="656"/>
      <c r="K818" s="25"/>
      <c r="L818" s="25"/>
      <c r="M818" s="25"/>
      <c r="N818" s="25"/>
      <c r="O818" s="25"/>
      <c r="P818" s="25"/>
      <c r="Q818" s="25"/>
      <c r="R818" s="25"/>
      <c r="S818" s="25"/>
      <c r="T818" s="671"/>
      <c r="U818" s="730" t="str">
        <f t="shared" si="15"/>
        <v/>
      </c>
    </row>
    <row r="819" spans="1:21" x14ac:dyDescent="0.25">
      <c r="A819" s="36" t="str">
        <f>'0'!$A$4</f>
        <v>………………..</v>
      </c>
      <c r="B819" s="37">
        <f>'0'!$A$2</f>
        <v>46112</v>
      </c>
      <c r="C819" s="37" t="s">
        <v>1197</v>
      </c>
      <c r="D819" s="195"/>
      <c r="E819" s="23"/>
      <c r="F819" s="14"/>
      <c r="G819" s="22"/>
      <c r="H819" s="656"/>
      <c r="I819" s="656"/>
      <c r="J819" s="656"/>
      <c r="K819" s="25"/>
      <c r="L819" s="25"/>
      <c r="M819" s="25"/>
      <c r="N819" s="25"/>
      <c r="O819" s="25"/>
      <c r="P819" s="25"/>
      <c r="Q819" s="25"/>
      <c r="R819" s="25"/>
      <c r="S819" s="25"/>
      <c r="T819" s="671"/>
      <c r="U819" s="730" t="str">
        <f t="shared" si="15"/>
        <v/>
      </c>
    </row>
    <row r="820" spans="1:21" x14ac:dyDescent="0.25">
      <c r="A820" s="36" t="str">
        <f>'0'!$A$4</f>
        <v>………………..</v>
      </c>
      <c r="B820" s="37">
        <f>'0'!$A$2</f>
        <v>46112</v>
      </c>
      <c r="C820" s="37" t="s">
        <v>1197</v>
      </c>
      <c r="D820" s="195"/>
      <c r="E820" s="23"/>
      <c r="F820" s="14"/>
      <c r="G820" s="22"/>
      <c r="H820" s="656"/>
      <c r="I820" s="656"/>
      <c r="J820" s="656"/>
      <c r="K820" s="25"/>
      <c r="L820" s="25"/>
      <c r="M820" s="25"/>
      <c r="N820" s="25"/>
      <c r="O820" s="25"/>
      <c r="P820" s="25"/>
      <c r="Q820" s="25"/>
      <c r="R820" s="25"/>
      <c r="S820" s="25"/>
      <c r="T820" s="671"/>
      <c r="U820" s="730" t="str">
        <f t="shared" si="15"/>
        <v/>
      </c>
    </row>
    <row r="821" spans="1:21" x14ac:dyDescent="0.25">
      <c r="A821" s="36" t="str">
        <f>'0'!$A$4</f>
        <v>………………..</v>
      </c>
      <c r="B821" s="37">
        <f>'0'!$A$2</f>
        <v>46112</v>
      </c>
      <c r="C821" s="37" t="s">
        <v>1197</v>
      </c>
      <c r="D821" s="195"/>
      <c r="E821" s="23"/>
      <c r="F821" s="14"/>
      <c r="G821" s="22"/>
      <c r="H821" s="656"/>
      <c r="I821" s="656"/>
      <c r="J821" s="656"/>
      <c r="K821" s="25"/>
      <c r="L821" s="25"/>
      <c r="M821" s="25"/>
      <c r="N821" s="25"/>
      <c r="O821" s="25"/>
      <c r="P821" s="25"/>
      <c r="Q821" s="25"/>
      <c r="R821" s="25"/>
      <c r="S821" s="25"/>
      <c r="T821" s="671"/>
      <c r="U821" s="730" t="str">
        <f t="shared" si="15"/>
        <v/>
      </c>
    </row>
    <row r="822" spans="1:21" x14ac:dyDescent="0.25">
      <c r="A822" s="36" t="str">
        <f>'0'!$A$4</f>
        <v>………………..</v>
      </c>
      <c r="B822" s="37">
        <f>'0'!$A$2</f>
        <v>46112</v>
      </c>
      <c r="C822" s="37" t="s">
        <v>1197</v>
      </c>
      <c r="D822" s="195"/>
      <c r="E822" s="23"/>
      <c r="F822" s="14"/>
      <c r="G822" s="22"/>
      <c r="H822" s="656"/>
      <c r="I822" s="656"/>
      <c r="J822" s="656"/>
      <c r="K822" s="25"/>
      <c r="L822" s="25"/>
      <c r="M822" s="25"/>
      <c r="N822" s="25"/>
      <c r="O822" s="25"/>
      <c r="P822" s="25"/>
      <c r="Q822" s="25"/>
      <c r="R822" s="25"/>
      <c r="S822" s="25"/>
      <c r="T822" s="671"/>
      <c r="U822" s="730" t="str">
        <f t="shared" si="15"/>
        <v/>
      </c>
    </row>
    <row r="823" spans="1:21" x14ac:dyDescent="0.25">
      <c r="A823" s="36" t="str">
        <f>'0'!$A$4</f>
        <v>………………..</v>
      </c>
      <c r="B823" s="37">
        <f>'0'!$A$2</f>
        <v>46112</v>
      </c>
      <c r="C823" s="37" t="s">
        <v>1197</v>
      </c>
      <c r="D823" s="195"/>
      <c r="E823" s="23"/>
      <c r="F823" s="14"/>
      <c r="G823" s="22"/>
      <c r="H823" s="656"/>
      <c r="I823" s="656"/>
      <c r="J823" s="656"/>
      <c r="K823" s="25"/>
      <c r="L823" s="25"/>
      <c r="M823" s="25"/>
      <c r="N823" s="25"/>
      <c r="O823" s="25"/>
      <c r="P823" s="25"/>
      <c r="Q823" s="25"/>
      <c r="R823" s="25"/>
      <c r="S823" s="25"/>
      <c r="T823" s="671"/>
      <c r="U823" s="730" t="str">
        <f t="shared" si="15"/>
        <v/>
      </c>
    </row>
    <row r="824" spans="1:21" x14ac:dyDescent="0.25">
      <c r="A824" s="36" t="str">
        <f>'0'!$A$4</f>
        <v>………………..</v>
      </c>
      <c r="B824" s="37">
        <f>'0'!$A$2</f>
        <v>46112</v>
      </c>
      <c r="C824" s="37" t="s">
        <v>1197</v>
      </c>
      <c r="D824" s="195"/>
      <c r="E824" s="23"/>
      <c r="F824" s="14"/>
      <c r="G824" s="22"/>
      <c r="H824" s="656"/>
      <c r="I824" s="656"/>
      <c r="J824" s="656"/>
      <c r="K824" s="25"/>
      <c r="L824" s="25"/>
      <c r="M824" s="25"/>
      <c r="N824" s="25"/>
      <c r="O824" s="25"/>
      <c r="P824" s="25"/>
      <c r="Q824" s="25"/>
      <c r="R824" s="25"/>
      <c r="S824" s="25"/>
      <c r="T824" s="671"/>
      <c r="U824" s="730" t="str">
        <f t="shared" si="15"/>
        <v/>
      </c>
    </row>
    <row r="825" spans="1:21" x14ac:dyDescent="0.25">
      <c r="A825" s="36" t="str">
        <f>'0'!$A$4</f>
        <v>………………..</v>
      </c>
      <c r="B825" s="37">
        <f>'0'!$A$2</f>
        <v>46112</v>
      </c>
      <c r="C825" s="37" t="s">
        <v>1197</v>
      </c>
      <c r="D825" s="195"/>
      <c r="E825" s="23"/>
      <c r="F825" s="14"/>
      <c r="G825" s="22"/>
      <c r="H825" s="656"/>
      <c r="I825" s="656"/>
      <c r="J825" s="656"/>
      <c r="K825" s="25"/>
      <c r="L825" s="25"/>
      <c r="M825" s="25"/>
      <c r="N825" s="25"/>
      <c r="O825" s="25"/>
      <c r="P825" s="25"/>
      <c r="Q825" s="25"/>
      <c r="R825" s="25"/>
      <c r="S825" s="25"/>
      <c r="T825" s="671"/>
      <c r="U825" s="730" t="str">
        <f t="shared" si="15"/>
        <v/>
      </c>
    </row>
    <row r="826" spans="1:21" x14ac:dyDescent="0.25">
      <c r="A826" s="36" t="str">
        <f>'0'!$A$4</f>
        <v>………………..</v>
      </c>
      <c r="B826" s="37">
        <f>'0'!$A$2</f>
        <v>46112</v>
      </c>
      <c r="C826" s="37" t="s">
        <v>1197</v>
      </c>
      <c r="D826" s="195"/>
      <c r="E826" s="23"/>
      <c r="F826" s="14"/>
      <c r="G826" s="22"/>
      <c r="H826" s="656"/>
      <c r="I826" s="656"/>
      <c r="J826" s="656"/>
      <c r="K826" s="25"/>
      <c r="L826" s="25"/>
      <c r="M826" s="25"/>
      <c r="N826" s="25"/>
      <c r="O826" s="25"/>
      <c r="P826" s="25"/>
      <c r="Q826" s="25"/>
      <c r="R826" s="25"/>
      <c r="S826" s="25"/>
      <c r="T826" s="671"/>
      <c r="U826" s="730" t="str">
        <f t="shared" si="15"/>
        <v/>
      </c>
    </row>
    <row r="827" spans="1:21" x14ac:dyDescent="0.25">
      <c r="A827" s="36" t="str">
        <f>'0'!$A$4</f>
        <v>………………..</v>
      </c>
      <c r="B827" s="37">
        <f>'0'!$A$2</f>
        <v>46112</v>
      </c>
      <c r="C827" s="37" t="s">
        <v>1197</v>
      </c>
      <c r="D827" s="195"/>
      <c r="E827" s="23"/>
      <c r="F827" s="14"/>
      <c r="G827" s="22"/>
      <c r="H827" s="656"/>
      <c r="I827" s="656"/>
      <c r="J827" s="656"/>
      <c r="K827" s="25"/>
      <c r="L827" s="25"/>
      <c r="M827" s="25"/>
      <c r="N827" s="25"/>
      <c r="O827" s="25"/>
      <c r="P827" s="25"/>
      <c r="Q827" s="25"/>
      <c r="R827" s="25"/>
      <c r="S827" s="25"/>
      <c r="T827" s="671"/>
      <c r="U827" s="730" t="str">
        <f t="shared" si="15"/>
        <v/>
      </c>
    </row>
    <row r="828" spans="1:21" x14ac:dyDescent="0.25">
      <c r="A828" s="36" t="str">
        <f>'0'!$A$4</f>
        <v>………………..</v>
      </c>
      <c r="B828" s="37">
        <f>'0'!$A$2</f>
        <v>46112</v>
      </c>
      <c r="C828" s="37" t="s">
        <v>1197</v>
      </c>
      <c r="D828" s="195"/>
      <c r="E828" s="23"/>
      <c r="F828" s="14"/>
      <c r="G828" s="22"/>
      <c r="H828" s="656"/>
      <c r="I828" s="656"/>
      <c r="J828" s="656"/>
      <c r="K828" s="25"/>
      <c r="L828" s="25"/>
      <c r="M828" s="25"/>
      <c r="N828" s="25"/>
      <c r="O828" s="25"/>
      <c r="P828" s="25"/>
      <c r="Q828" s="25"/>
      <c r="R828" s="25"/>
      <c r="S828" s="25"/>
      <c r="T828" s="671"/>
      <c r="U828" s="730" t="str">
        <f t="shared" si="15"/>
        <v/>
      </c>
    </row>
    <row r="829" spans="1:21" x14ac:dyDescent="0.25">
      <c r="A829" s="36" t="str">
        <f>'0'!$A$4</f>
        <v>………………..</v>
      </c>
      <c r="B829" s="37">
        <f>'0'!$A$2</f>
        <v>46112</v>
      </c>
      <c r="C829" s="37" t="s">
        <v>1197</v>
      </c>
      <c r="D829" s="195"/>
      <c r="E829" s="23"/>
      <c r="F829" s="14"/>
      <c r="G829" s="22"/>
      <c r="H829" s="656"/>
      <c r="I829" s="656"/>
      <c r="J829" s="656"/>
      <c r="K829" s="25"/>
      <c r="L829" s="25"/>
      <c r="M829" s="25"/>
      <c r="N829" s="25"/>
      <c r="O829" s="25"/>
      <c r="P829" s="25"/>
      <c r="Q829" s="25"/>
      <c r="R829" s="25"/>
      <c r="S829" s="25"/>
      <c r="T829" s="671"/>
      <c r="U829" s="730" t="str">
        <f t="shared" si="15"/>
        <v/>
      </c>
    </row>
    <row r="830" spans="1:21" x14ac:dyDescent="0.25">
      <c r="A830" s="36" t="str">
        <f>'0'!$A$4</f>
        <v>………………..</v>
      </c>
      <c r="B830" s="37">
        <f>'0'!$A$2</f>
        <v>46112</v>
      </c>
      <c r="C830" s="37" t="s">
        <v>1197</v>
      </c>
      <c r="D830" s="195"/>
      <c r="E830" s="23"/>
      <c r="F830" s="14"/>
      <c r="G830" s="22"/>
      <c r="H830" s="656"/>
      <c r="I830" s="656"/>
      <c r="J830" s="656"/>
      <c r="K830" s="25"/>
      <c r="L830" s="25"/>
      <c r="M830" s="25"/>
      <c r="N830" s="25"/>
      <c r="O830" s="25"/>
      <c r="P830" s="25"/>
      <c r="Q830" s="25"/>
      <c r="R830" s="25"/>
      <c r="S830" s="25"/>
      <c r="T830" s="671"/>
      <c r="U830" s="730" t="str">
        <f t="shared" si="15"/>
        <v/>
      </c>
    </row>
    <row r="831" spans="1:21" x14ac:dyDescent="0.25">
      <c r="A831" s="36" t="str">
        <f>'0'!$A$4</f>
        <v>………………..</v>
      </c>
      <c r="B831" s="37">
        <f>'0'!$A$2</f>
        <v>46112</v>
      </c>
      <c r="C831" s="37" t="s">
        <v>1197</v>
      </c>
      <c r="D831" s="195"/>
      <c r="E831" s="23"/>
      <c r="F831" s="14"/>
      <c r="G831" s="22"/>
      <c r="H831" s="656"/>
      <c r="I831" s="656"/>
      <c r="J831" s="656"/>
      <c r="K831" s="25"/>
      <c r="L831" s="25"/>
      <c r="M831" s="25"/>
      <c r="N831" s="25"/>
      <c r="O831" s="25"/>
      <c r="P831" s="25"/>
      <c r="Q831" s="25"/>
      <c r="R831" s="25"/>
      <c r="S831" s="25"/>
      <c r="T831" s="671"/>
      <c r="U831" s="730" t="str">
        <f t="shared" si="15"/>
        <v/>
      </c>
    </row>
    <row r="832" spans="1:21" x14ac:dyDescent="0.25">
      <c r="A832" s="36" t="str">
        <f>'0'!$A$4</f>
        <v>………………..</v>
      </c>
      <c r="B832" s="37">
        <f>'0'!$A$2</f>
        <v>46112</v>
      </c>
      <c r="C832" s="37" t="s">
        <v>1197</v>
      </c>
      <c r="D832" s="195"/>
      <c r="E832" s="23"/>
      <c r="F832" s="14"/>
      <c r="G832" s="22"/>
      <c r="H832" s="656"/>
      <c r="I832" s="656"/>
      <c r="J832" s="656"/>
      <c r="K832" s="25"/>
      <c r="L832" s="25"/>
      <c r="M832" s="25"/>
      <c r="N832" s="25"/>
      <c r="O832" s="25"/>
      <c r="P832" s="25"/>
      <c r="Q832" s="25"/>
      <c r="R832" s="25"/>
      <c r="S832" s="25"/>
      <c r="T832" s="671"/>
      <c r="U832" s="730" t="str">
        <f t="shared" si="15"/>
        <v/>
      </c>
    </row>
    <row r="833" spans="1:21" x14ac:dyDescent="0.25">
      <c r="A833" s="36" t="str">
        <f>'0'!$A$4</f>
        <v>………………..</v>
      </c>
      <c r="B833" s="37">
        <f>'0'!$A$2</f>
        <v>46112</v>
      </c>
      <c r="C833" s="37" t="s">
        <v>1197</v>
      </c>
      <c r="D833" s="195"/>
      <c r="E833" s="23"/>
      <c r="F833" s="14"/>
      <c r="G833" s="22"/>
      <c r="H833" s="656"/>
      <c r="I833" s="656"/>
      <c r="J833" s="656"/>
      <c r="K833" s="25"/>
      <c r="L833" s="25"/>
      <c r="M833" s="25"/>
      <c r="N833" s="25"/>
      <c r="O833" s="25"/>
      <c r="P833" s="25"/>
      <c r="Q833" s="25"/>
      <c r="R833" s="25"/>
      <c r="S833" s="25"/>
      <c r="T833" s="671"/>
      <c r="U833" s="730" t="str">
        <f t="shared" si="15"/>
        <v/>
      </c>
    </row>
    <row r="834" spans="1:21" x14ac:dyDescent="0.25">
      <c r="A834" s="36" t="str">
        <f>'0'!$A$4</f>
        <v>………………..</v>
      </c>
      <c r="B834" s="37">
        <f>'0'!$A$2</f>
        <v>46112</v>
      </c>
      <c r="C834" s="37" t="s">
        <v>1197</v>
      </c>
      <c r="D834" s="195"/>
      <c r="E834" s="23"/>
      <c r="F834" s="14"/>
      <c r="G834" s="22"/>
      <c r="H834" s="656"/>
      <c r="I834" s="656"/>
      <c r="J834" s="656"/>
      <c r="K834" s="25"/>
      <c r="L834" s="25"/>
      <c r="M834" s="25"/>
      <c r="N834" s="25"/>
      <c r="O834" s="25"/>
      <c r="P834" s="25"/>
      <c r="Q834" s="25"/>
      <c r="R834" s="25"/>
      <c r="S834" s="25"/>
      <c r="T834" s="671"/>
      <c r="U834" s="730" t="str">
        <f t="shared" si="15"/>
        <v/>
      </c>
    </row>
    <row r="835" spans="1:21" x14ac:dyDescent="0.25">
      <c r="A835" s="36" t="str">
        <f>'0'!$A$4</f>
        <v>………………..</v>
      </c>
      <c r="B835" s="37">
        <f>'0'!$A$2</f>
        <v>46112</v>
      </c>
      <c r="C835" s="37" t="s">
        <v>1197</v>
      </c>
      <c r="D835" s="195"/>
      <c r="E835" s="23"/>
      <c r="F835" s="14"/>
      <c r="G835" s="22"/>
      <c r="H835" s="656"/>
      <c r="I835" s="656"/>
      <c r="J835" s="656"/>
      <c r="K835" s="25"/>
      <c r="L835" s="25"/>
      <c r="M835" s="25"/>
      <c r="N835" s="25"/>
      <c r="O835" s="25"/>
      <c r="P835" s="25"/>
      <c r="Q835" s="25"/>
      <c r="R835" s="25"/>
      <c r="S835" s="25"/>
      <c r="T835" s="671"/>
      <c r="U835" s="730" t="str">
        <f t="shared" si="15"/>
        <v/>
      </c>
    </row>
    <row r="836" spans="1:21" x14ac:dyDescent="0.25">
      <c r="A836" s="36" t="str">
        <f>'0'!$A$4</f>
        <v>………………..</v>
      </c>
      <c r="B836" s="37">
        <f>'0'!$A$2</f>
        <v>46112</v>
      </c>
      <c r="C836" s="37" t="s">
        <v>1197</v>
      </c>
      <c r="D836" s="195"/>
      <c r="E836" s="23"/>
      <c r="F836" s="14"/>
      <c r="G836" s="22"/>
      <c r="H836" s="656"/>
      <c r="I836" s="656"/>
      <c r="J836" s="656"/>
      <c r="K836" s="25"/>
      <c r="L836" s="25"/>
      <c r="M836" s="25"/>
      <c r="N836" s="25"/>
      <c r="O836" s="25"/>
      <c r="P836" s="25"/>
      <c r="Q836" s="25"/>
      <c r="R836" s="25"/>
      <c r="S836" s="25"/>
      <c r="T836" s="671"/>
      <c r="U836" s="730" t="str">
        <f t="shared" si="15"/>
        <v/>
      </c>
    </row>
    <row r="837" spans="1:21" x14ac:dyDescent="0.25">
      <c r="A837" s="36" t="str">
        <f>'0'!$A$4</f>
        <v>………………..</v>
      </c>
      <c r="B837" s="37">
        <f>'0'!$A$2</f>
        <v>46112</v>
      </c>
      <c r="C837" s="37" t="s">
        <v>1197</v>
      </c>
      <c r="D837" s="195"/>
      <c r="E837" s="23"/>
      <c r="F837" s="14"/>
      <c r="G837" s="22"/>
      <c r="H837" s="656"/>
      <c r="I837" s="656"/>
      <c r="J837" s="656"/>
      <c r="K837" s="25"/>
      <c r="L837" s="25"/>
      <c r="M837" s="25"/>
      <c r="N837" s="25"/>
      <c r="O837" s="25"/>
      <c r="P837" s="25"/>
      <c r="Q837" s="25"/>
      <c r="R837" s="25"/>
      <c r="S837" s="25"/>
      <c r="T837" s="671"/>
      <c r="U837" s="730" t="str">
        <f t="shared" si="15"/>
        <v/>
      </c>
    </row>
    <row r="838" spans="1:21" x14ac:dyDescent="0.25">
      <c r="A838" s="36" t="str">
        <f>'0'!$A$4</f>
        <v>………………..</v>
      </c>
      <c r="B838" s="37">
        <f>'0'!$A$2</f>
        <v>46112</v>
      </c>
      <c r="C838" s="37" t="s">
        <v>1197</v>
      </c>
      <c r="D838" s="195"/>
      <c r="E838" s="23"/>
      <c r="F838" s="14"/>
      <c r="G838" s="22"/>
      <c r="H838" s="656"/>
      <c r="I838" s="656"/>
      <c r="J838" s="656"/>
      <c r="K838" s="25"/>
      <c r="L838" s="25"/>
      <c r="M838" s="25"/>
      <c r="N838" s="25"/>
      <c r="O838" s="25"/>
      <c r="P838" s="25"/>
      <c r="Q838" s="25"/>
      <c r="R838" s="25"/>
      <c r="S838" s="25"/>
      <c r="T838" s="671"/>
      <c r="U838" s="730" t="str">
        <f t="shared" si="15"/>
        <v/>
      </c>
    </row>
    <row r="839" spans="1:21" x14ac:dyDescent="0.25">
      <c r="A839" s="36" t="str">
        <f>'0'!$A$4</f>
        <v>………………..</v>
      </c>
      <c r="B839" s="37">
        <f>'0'!$A$2</f>
        <v>46112</v>
      </c>
      <c r="C839" s="37" t="s">
        <v>1197</v>
      </c>
      <c r="D839" s="195"/>
      <c r="E839" s="23"/>
      <c r="F839" s="14"/>
      <c r="G839" s="22"/>
      <c r="H839" s="656"/>
      <c r="I839" s="656"/>
      <c r="J839" s="656"/>
      <c r="K839" s="25"/>
      <c r="L839" s="25"/>
      <c r="M839" s="25"/>
      <c r="N839" s="25"/>
      <c r="O839" s="25"/>
      <c r="P839" s="25"/>
      <c r="Q839" s="25"/>
      <c r="R839" s="25"/>
      <c r="S839" s="25"/>
      <c r="T839" s="671"/>
      <c r="U839" s="730" t="str">
        <f t="shared" si="15"/>
        <v/>
      </c>
    </row>
    <row r="840" spans="1:21" x14ac:dyDescent="0.25">
      <c r="A840" s="36" t="str">
        <f>'0'!$A$4</f>
        <v>………………..</v>
      </c>
      <c r="B840" s="37">
        <f>'0'!$A$2</f>
        <v>46112</v>
      </c>
      <c r="C840" s="37" t="s">
        <v>1197</v>
      </c>
      <c r="D840" s="195"/>
      <c r="E840" s="23"/>
      <c r="F840" s="14"/>
      <c r="G840" s="22"/>
      <c r="H840" s="656"/>
      <c r="I840" s="656"/>
      <c r="J840" s="656"/>
      <c r="K840" s="25"/>
      <c r="L840" s="25"/>
      <c r="M840" s="25"/>
      <c r="N840" s="25"/>
      <c r="O840" s="25"/>
      <c r="P840" s="25"/>
      <c r="Q840" s="25"/>
      <c r="R840" s="25"/>
      <c r="S840" s="25"/>
      <c r="T840" s="671"/>
      <c r="U840" s="730" t="str">
        <f t="shared" si="15"/>
        <v/>
      </c>
    </row>
    <row r="841" spans="1:21" x14ac:dyDescent="0.25">
      <c r="A841" s="36" t="str">
        <f>'0'!$A$4</f>
        <v>………………..</v>
      </c>
      <c r="B841" s="37">
        <f>'0'!$A$2</f>
        <v>46112</v>
      </c>
      <c r="C841" s="37" t="s">
        <v>1197</v>
      </c>
      <c r="D841" s="195"/>
      <c r="E841" s="23"/>
      <c r="F841" s="14"/>
      <c r="G841" s="22"/>
      <c r="H841" s="656"/>
      <c r="I841" s="656"/>
      <c r="J841" s="656"/>
      <c r="K841" s="25"/>
      <c r="L841" s="25"/>
      <c r="M841" s="25"/>
      <c r="N841" s="25"/>
      <c r="O841" s="25"/>
      <c r="P841" s="25"/>
      <c r="Q841" s="25"/>
      <c r="R841" s="25"/>
      <c r="S841" s="25"/>
      <c r="T841" s="671"/>
      <c r="U841" s="730" t="str">
        <f t="shared" si="15"/>
        <v/>
      </c>
    </row>
    <row r="842" spans="1:21" x14ac:dyDescent="0.25">
      <c r="A842" s="36" t="str">
        <f>'0'!$A$4</f>
        <v>………………..</v>
      </c>
      <c r="B842" s="37">
        <f>'0'!$A$2</f>
        <v>46112</v>
      </c>
      <c r="C842" s="37" t="s">
        <v>1197</v>
      </c>
      <c r="D842" s="195"/>
      <c r="E842" s="23"/>
      <c r="F842" s="14"/>
      <c r="G842" s="22"/>
      <c r="H842" s="656"/>
      <c r="I842" s="656"/>
      <c r="J842" s="656"/>
      <c r="K842" s="25"/>
      <c r="L842" s="25"/>
      <c r="M842" s="25"/>
      <c r="N842" s="25"/>
      <c r="O842" s="25"/>
      <c r="P842" s="25"/>
      <c r="Q842" s="25"/>
      <c r="R842" s="25"/>
      <c r="S842" s="25"/>
      <c r="T842" s="671"/>
      <c r="U842" s="730" t="str">
        <f t="shared" si="15"/>
        <v/>
      </c>
    </row>
    <row r="843" spans="1:21" x14ac:dyDescent="0.25">
      <c r="A843" s="36" t="str">
        <f>'0'!$A$4</f>
        <v>………………..</v>
      </c>
      <c r="B843" s="37">
        <f>'0'!$A$2</f>
        <v>46112</v>
      </c>
      <c r="C843" s="37" t="s">
        <v>1197</v>
      </c>
      <c r="D843" s="195"/>
      <c r="E843" s="23"/>
      <c r="F843" s="14"/>
      <c r="G843" s="22"/>
      <c r="H843" s="656"/>
      <c r="I843" s="656"/>
      <c r="J843" s="656"/>
      <c r="K843" s="25"/>
      <c r="L843" s="25"/>
      <c r="M843" s="25"/>
      <c r="N843" s="25"/>
      <c r="O843" s="25"/>
      <c r="P843" s="25"/>
      <c r="Q843" s="25"/>
      <c r="R843" s="25"/>
      <c r="S843" s="25"/>
      <c r="T843" s="671"/>
      <c r="U843" s="730" t="str">
        <f t="shared" ref="U843:U906" si="16">IF(COUNTBLANK(D843:S843)=16,"",IF(D843="999999999","",IF(ISNUMBER(VALUE(D843)),IF(LEN(D843)&lt;&gt;9,"Въведеното ЕИК е твърде късо или твърде дълго",IF(OR(MOD(MID(D843,1,1)*1+MID(D843,2,1)*2+MID(D843,3,1)*3+MID(D843,4,1)*4+MID(D843,5,1)*5+MID(D843,6,1)*6+MID(D843,7,1)*7+MID(D843,8,1)*8,11)-MID(D843,9,1)=0,AND(MOD(MID(D843,1,1)*3+MID(D843,2,1)*4+MID(D843,3,1)*5+MID(D843,4,1)*6+MID(D843,5,1)*7+MID(D843,6,1)*8+MID(D843,7,1)*9+MID(D843,8,1)*10,11)=10,MID(D843,9,1)*1=0),MOD(MID(D843,1,1)*3+MID(D843,2,1)*4+MID(D843,3,1)*5+MID(D843,4,1)*6+MID(D843,5,1)*7+MID(D843,6,1)*8+MID(D843,7,1)*9+MID(D843,8,1)*10,11)-MID(D843,9,1)=0),"","Въведеното ЕИК е невалидно")),"Въведеното ЕИК съдържа непозволени символи")))</f>
        <v/>
      </c>
    </row>
    <row r="844" spans="1:21" x14ac:dyDescent="0.25">
      <c r="A844" s="36" t="str">
        <f>'0'!$A$4</f>
        <v>………………..</v>
      </c>
      <c r="B844" s="37">
        <f>'0'!$A$2</f>
        <v>46112</v>
      </c>
      <c r="C844" s="37" t="s">
        <v>1197</v>
      </c>
      <c r="D844" s="195"/>
      <c r="E844" s="23"/>
      <c r="F844" s="14"/>
      <c r="G844" s="22"/>
      <c r="H844" s="656"/>
      <c r="I844" s="656"/>
      <c r="J844" s="656"/>
      <c r="K844" s="25"/>
      <c r="L844" s="25"/>
      <c r="M844" s="25"/>
      <c r="N844" s="25"/>
      <c r="O844" s="25"/>
      <c r="P844" s="25"/>
      <c r="Q844" s="25"/>
      <c r="R844" s="25"/>
      <c r="S844" s="25"/>
      <c r="T844" s="671"/>
      <c r="U844" s="730" t="str">
        <f t="shared" si="16"/>
        <v/>
      </c>
    </row>
    <row r="845" spans="1:21" x14ac:dyDescent="0.25">
      <c r="A845" s="36" t="str">
        <f>'0'!$A$4</f>
        <v>………………..</v>
      </c>
      <c r="B845" s="37">
        <f>'0'!$A$2</f>
        <v>46112</v>
      </c>
      <c r="C845" s="37" t="s">
        <v>1197</v>
      </c>
      <c r="D845" s="195"/>
      <c r="E845" s="23"/>
      <c r="F845" s="14"/>
      <c r="G845" s="22"/>
      <c r="H845" s="656"/>
      <c r="I845" s="656"/>
      <c r="J845" s="656"/>
      <c r="K845" s="25"/>
      <c r="L845" s="25"/>
      <c r="M845" s="25"/>
      <c r="N845" s="25"/>
      <c r="O845" s="25"/>
      <c r="P845" s="25"/>
      <c r="Q845" s="25"/>
      <c r="R845" s="25"/>
      <c r="S845" s="25"/>
      <c r="T845" s="671"/>
      <c r="U845" s="730" t="str">
        <f t="shared" si="16"/>
        <v/>
      </c>
    </row>
    <row r="846" spans="1:21" x14ac:dyDescent="0.25">
      <c r="A846" s="36" t="str">
        <f>'0'!$A$4</f>
        <v>………………..</v>
      </c>
      <c r="B846" s="37">
        <f>'0'!$A$2</f>
        <v>46112</v>
      </c>
      <c r="C846" s="37" t="s">
        <v>1197</v>
      </c>
      <c r="D846" s="195"/>
      <c r="E846" s="23"/>
      <c r="F846" s="14"/>
      <c r="G846" s="22"/>
      <c r="H846" s="656"/>
      <c r="I846" s="656"/>
      <c r="J846" s="656"/>
      <c r="K846" s="25"/>
      <c r="L846" s="25"/>
      <c r="M846" s="25"/>
      <c r="N846" s="25"/>
      <c r="O846" s="25"/>
      <c r="P846" s="25"/>
      <c r="Q846" s="25"/>
      <c r="R846" s="25"/>
      <c r="S846" s="25"/>
      <c r="T846" s="671"/>
      <c r="U846" s="730" t="str">
        <f t="shared" si="16"/>
        <v/>
      </c>
    </row>
    <row r="847" spans="1:21" x14ac:dyDescent="0.25">
      <c r="A847" s="36" t="str">
        <f>'0'!$A$4</f>
        <v>………………..</v>
      </c>
      <c r="B847" s="37">
        <f>'0'!$A$2</f>
        <v>46112</v>
      </c>
      <c r="C847" s="37" t="s">
        <v>1197</v>
      </c>
      <c r="D847" s="195"/>
      <c r="E847" s="23"/>
      <c r="F847" s="14"/>
      <c r="G847" s="22"/>
      <c r="H847" s="656"/>
      <c r="I847" s="656"/>
      <c r="J847" s="656"/>
      <c r="K847" s="25"/>
      <c r="L847" s="25"/>
      <c r="M847" s="25"/>
      <c r="N847" s="25"/>
      <c r="O847" s="25"/>
      <c r="P847" s="25"/>
      <c r="Q847" s="25"/>
      <c r="R847" s="25"/>
      <c r="S847" s="25"/>
      <c r="T847" s="671"/>
      <c r="U847" s="730" t="str">
        <f t="shared" si="16"/>
        <v/>
      </c>
    </row>
    <row r="848" spans="1:21" x14ac:dyDescent="0.25">
      <c r="A848" s="36" t="str">
        <f>'0'!$A$4</f>
        <v>………………..</v>
      </c>
      <c r="B848" s="37">
        <f>'0'!$A$2</f>
        <v>46112</v>
      </c>
      <c r="C848" s="37" t="s">
        <v>1197</v>
      </c>
      <c r="D848" s="195"/>
      <c r="E848" s="23"/>
      <c r="F848" s="14"/>
      <c r="G848" s="22"/>
      <c r="H848" s="656"/>
      <c r="I848" s="656"/>
      <c r="J848" s="656"/>
      <c r="K848" s="25"/>
      <c r="L848" s="25"/>
      <c r="M848" s="25"/>
      <c r="N848" s="25"/>
      <c r="O848" s="25"/>
      <c r="P848" s="25"/>
      <c r="Q848" s="25"/>
      <c r="R848" s="25"/>
      <c r="S848" s="25"/>
      <c r="T848" s="671"/>
      <c r="U848" s="730" t="str">
        <f t="shared" si="16"/>
        <v/>
      </c>
    </row>
    <row r="849" spans="1:21" x14ac:dyDescent="0.25">
      <c r="A849" s="36" t="str">
        <f>'0'!$A$4</f>
        <v>………………..</v>
      </c>
      <c r="B849" s="37">
        <f>'0'!$A$2</f>
        <v>46112</v>
      </c>
      <c r="C849" s="37" t="s">
        <v>1197</v>
      </c>
      <c r="D849" s="195"/>
      <c r="E849" s="23"/>
      <c r="F849" s="14"/>
      <c r="G849" s="22"/>
      <c r="H849" s="656"/>
      <c r="I849" s="656"/>
      <c r="J849" s="656"/>
      <c r="K849" s="25"/>
      <c r="L849" s="25"/>
      <c r="M849" s="25"/>
      <c r="N849" s="25"/>
      <c r="O849" s="25"/>
      <c r="P849" s="25"/>
      <c r="Q849" s="25"/>
      <c r="R849" s="25"/>
      <c r="S849" s="25"/>
      <c r="T849" s="671"/>
      <c r="U849" s="730" t="str">
        <f t="shared" si="16"/>
        <v/>
      </c>
    </row>
    <row r="850" spans="1:21" x14ac:dyDescent="0.25">
      <c r="A850" s="36" t="str">
        <f>'0'!$A$4</f>
        <v>………………..</v>
      </c>
      <c r="B850" s="37">
        <f>'0'!$A$2</f>
        <v>46112</v>
      </c>
      <c r="C850" s="37" t="s">
        <v>1197</v>
      </c>
      <c r="D850" s="195"/>
      <c r="E850" s="23"/>
      <c r="F850" s="14"/>
      <c r="G850" s="22"/>
      <c r="H850" s="656"/>
      <c r="I850" s="656"/>
      <c r="J850" s="656"/>
      <c r="K850" s="25"/>
      <c r="L850" s="25"/>
      <c r="M850" s="25"/>
      <c r="N850" s="25"/>
      <c r="O850" s="25"/>
      <c r="P850" s="25"/>
      <c r="Q850" s="25"/>
      <c r="R850" s="25"/>
      <c r="S850" s="25"/>
      <c r="T850" s="671"/>
      <c r="U850" s="730" t="str">
        <f t="shared" si="16"/>
        <v/>
      </c>
    </row>
    <row r="851" spans="1:21" x14ac:dyDescent="0.25">
      <c r="A851" s="36" t="str">
        <f>'0'!$A$4</f>
        <v>………………..</v>
      </c>
      <c r="B851" s="37">
        <f>'0'!$A$2</f>
        <v>46112</v>
      </c>
      <c r="C851" s="37" t="s">
        <v>1197</v>
      </c>
      <c r="D851" s="195"/>
      <c r="E851" s="23"/>
      <c r="F851" s="14"/>
      <c r="G851" s="22"/>
      <c r="H851" s="656"/>
      <c r="I851" s="656"/>
      <c r="J851" s="656"/>
      <c r="K851" s="25"/>
      <c r="L851" s="25"/>
      <c r="M851" s="25"/>
      <c r="N851" s="25"/>
      <c r="O851" s="25"/>
      <c r="P851" s="25"/>
      <c r="Q851" s="25"/>
      <c r="R851" s="25"/>
      <c r="S851" s="25"/>
      <c r="T851" s="671"/>
      <c r="U851" s="730" t="str">
        <f t="shared" si="16"/>
        <v/>
      </c>
    </row>
    <row r="852" spans="1:21" x14ac:dyDescent="0.25">
      <c r="A852" s="36" t="str">
        <f>'0'!$A$4</f>
        <v>………………..</v>
      </c>
      <c r="B852" s="37">
        <f>'0'!$A$2</f>
        <v>46112</v>
      </c>
      <c r="C852" s="37" t="s">
        <v>1197</v>
      </c>
      <c r="D852" s="195"/>
      <c r="E852" s="23"/>
      <c r="F852" s="14"/>
      <c r="G852" s="22"/>
      <c r="H852" s="656"/>
      <c r="I852" s="656"/>
      <c r="J852" s="656"/>
      <c r="K852" s="25"/>
      <c r="L852" s="25"/>
      <c r="M852" s="25"/>
      <c r="N852" s="25"/>
      <c r="O852" s="25"/>
      <c r="P852" s="25"/>
      <c r="Q852" s="25"/>
      <c r="R852" s="25"/>
      <c r="S852" s="25"/>
      <c r="T852" s="671"/>
      <c r="U852" s="730" t="str">
        <f t="shared" si="16"/>
        <v/>
      </c>
    </row>
    <row r="853" spans="1:21" x14ac:dyDescent="0.25">
      <c r="A853" s="36" t="str">
        <f>'0'!$A$4</f>
        <v>………………..</v>
      </c>
      <c r="B853" s="37">
        <f>'0'!$A$2</f>
        <v>46112</v>
      </c>
      <c r="C853" s="37" t="s">
        <v>1197</v>
      </c>
      <c r="D853" s="195"/>
      <c r="E853" s="23"/>
      <c r="F853" s="14"/>
      <c r="G853" s="22"/>
      <c r="H853" s="656"/>
      <c r="I853" s="656"/>
      <c r="J853" s="656"/>
      <c r="K853" s="25"/>
      <c r="L853" s="25"/>
      <c r="M853" s="25"/>
      <c r="N853" s="25"/>
      <c r="O853" s="25"/>
      <c r="P853" s="25"/>
      <c r="Q853" s="25"/>
      <c r="R853" s="25"/>
      <c r="S853" s="25"/>
      <c r="T853" s="671"/>
      <c r="U853" s="730" t="str">
        <f t="shared" si="16"/>
        <v/>
      </c>
    </row>
    <row r="854" spans="1:21" x14ac:dyDescent="0.25">
      <c r="A854" s="36" t="str">
        <f>'0'!$A$4</f>
        <v>………………..</v>
      </c>
      <c r="B854" s="37">
        <f>'0'!$A$2</f>
        <v>46112</v>
      </c>
      <c r="C854" s="37" t="s">
        <v>1197</v>
      </c>
      <c r="D854" s="195"/>
      <c r="E854" s="23"/>
      <c r="F854" s="14"/>
      <c r="G854" s="22"/>
      <c r="H854" s="656"/>
      <c r="I854" s="656"/>
      <c r="J854" s="656"/>
      <c r="K854" s="25"/>
      <c r="L854" s="25"/>
      <c r="M854" s="25"/>
      <c r="N854" s="25"/>
      <c r="O854" s="25"/>
      <c r="P854" s="25"/>
      <c r="Q854" s="25"/>
      <c r="R854" s="25"/>
      <c r="S854" s="25"/>
      <c r="T854" s="671"/>
      <c r="U854" s="730" t="str">
        <f t="shared" si="16"/>
        <v/>
      </c>
    </row>
    <row r="855" spans="1:21" x14ac:dyDescent="0.25">
      <c r="A855" s="36" t="str">
        <f>'0'!$A$4</f>
        <v>………………..</v>
      </c>
      <c r="B855" s="37">
        <f>'0'!$A$2</f>
        <v>46112</v>
      </c>
      <c r="C855" s="37" t="s">
        <v>1197</v>
      </c>
      <c r="D855" s="195"/>
      <c r="E855" s="23"/>
      <c r="F855" s="14"/>
      <c r="G855" s="22"/>
      <c r="H855" s="656"/>
      <c r="I855" s="656"/>
      <c r="J855" s="656"/>
      <c r="K855" s="25"/>
      <c r="L855" s="25"/>
      <c r="M855" s="25"/>
      <c r="N855" s="25"/>
      <c r="O855" s="25"/>
      <c r="P855" s="25"/>
      <c r="Q855" s="25"/>
      <c r="R855" s="25"/>
      <c r="S855" s="25"/>
      <c r="T855" s="671"/>
      <c r="U855" s="730" t="str">
        <f t="shared" si="16"/>
        <v/>
      </c>
    </row>
    <row r="856" spans="1:21" x14ac:dyDescent="0.25">
      <c r="A856" s="36" t="str">
        <f>'0'!$A$4</f>
        <v>………………..</v>
      </c>
      <c r="B856" s="37">
        <f>'0'!$A$2</f>
        <v>46112</v>
      </c>
      <c r="C856" s="37" t="s">
        <v>1197</v>
      </c>
      <c r="D856" s="195"/>
      <c r="E856" s="23"/>
      <c r="F856" s="14"/>
      <c r="G856" s="22"/>
      <c r="H856" s="656"/>
      <c r="I856" s="656"/>
      <c r="J856" s="656"/>
      <c r="K856" s="25"/>
      <c r="L856" s="25"/>
      <c r="M856" s="25"/>
      <c r="N856" s="25"/>
      <c r="O856" s="25"/>
      <c r="P856" s="25"/>
      <c r="Q856" s="25"/>
      <c r="R856" s="25"/>
      <c r="S856" s="25"/>
      <c r="T856" s="671"/>
      <c r="U856" s="730" t="str">
        <f t="shared" si="16"/>
        <v/>
      </c>
    </row>
    <row r="857" spans="1:21" x14ac:dyDescent="0.25">
      <c r="A857" s="36" t="str">
        <f>'0'!$A$4</f>
        <v>………………..</v>
      </c>
      <c r="B857" s="37">
        <f>'0'!$A$2</f>
        <v>46112</v>
      </c>
      <c r="C857" s="37" t="s">
        <v>1197</v>
      </c>
      <c r="D857" s="195"/>
      <c r="E857" s="23"/>
      <c r="F857" s="14"/>
      <c r="G857" s="22"/>
      <c r="H857" s="656"/>
      <c r="I857" s="656"/>
      <c r="J857" s="656"/>
      <c r="K857" s="25"/>
      <c r="L857" s="25"/>
      <c r="M857" s="25"/>
      <c r="N857" s="25"/>
      <c r="O857" s="25"/>
      <c r="P857" s="25"/>
      <c r="Q857" s="25"/>
      <c r="R857" s="25"/>
      <c r="S857" s="25"/>
      <c r="T857" s="671"/>
      <c r="U857" s="730" t="str">
        <f t="shared" si="16"/>
        <v/>
      </c>
    </row>
    <row r="858" spans="1:21" x14ac:dyDescent="0.25">
      <c r="A858" s="36" t="str">
        <f>'0'!$A$4</f>
        <v>………………..</v>
      </c>
      <c r="B858" s="37">
        <f>'0'!$A$2</f>
        <v>46112</v>
      </c>
      <c r="C858" s="37" t="s">
        <v>1197</v>
      </c>
      <c r="D858" s="195"/>
      <c r="E858" s="23"/>
      <c r="F858" s="14"/>
      <c r="G858" s="22"/>
      <c r="H858" s="656"/>
      <c r="I858" s="656"/>
      <c r="J858" s="656"/>
      <c r="K858" s="25"/>
      <c r="L858" s="25"/>
      <c r="M858" s="25"/>
      <c r="N858" s="25"/>
      <c r="O858" s="25"/>
      <c r="P858" s="25"/>
      <c r="Q858" s="25"/>
      <c r="R858" s="25"/>
      <c r="S858" s="25"/>
      <c r="T858" s="671"/>
      <c r="U858" s="730" t="str">
        <f t="shared" si="16"/>
        <v/>
      </c>
    </row>
    <row r="859" spans="1:21" x14ac:dyDescent="0.25">
      <c r="A859" s="36" t="str">
        <f>'0'!$A$4</f>
        <v>………………..</v>
      </c>
      <c r="B859" s="37">
        <f>'0'!$A$2</f>
        <v>46112</v>
      </c>
      <c r="C859" s="37" t="s">
        <v>1197</v>
      </c>
      <c r="D859" s="195"/>
      <c r="E859" s="23"/>
      <c r="F859" s="14"/>
      <c r="G859" s="22"/>
      <c r="H859" s="656"/>
      <c r="I859" s="656"/>
      <c r="J859" s="656"/>
      <c r="K859" s="25"/>
      <c r="L859" s="25"/>
      <c r="M859" s="25"/>
      <c r="N859" s="25"/>
      <c r="O859" s="25"/>
      <c r="P859" s="25"/>
      <c r="Q859" s="25"/>
      <c r="R859" s="25"/>
      <c r="S859" s="25"/>
      <c r="T859" s="671"/>
      <c r="U859" s="730" t="str">
        <f t="shared" si="16"/>
        <v/>
      </c>
    </row>
    <row r="860" spans="1:21" x14ac:dyDescent="0.25">
      <c r="A860" s="36" t="str">
        <f>'0'!$A$4</f>
        <v>………………..</v>
      </c>
      <c r="B860" s="37">
        <f>'0'!$A$2</f>
        <v>46112</v>
      </c>
      <c r="C860" s="37" t="s">
        <v>1197</v>
      </c>
      <c r="D860" s="195"/>
      <c r="E860" s="23"/>
      <c r="F860" s="14"/>
      <c r="G860" s="22"/>
      <c r="H860" s="656"/>
      <c r="I860" s="656"/>
      <c r="J860" s="656"/>
      <c r="K860" s="25"/>
      <c r="L860" s="25"/>
      <c r="M860" s="25"/>
      <c r="N860" s="25"/>
      <c r="O860" s="25"/>
      <c r="P860" s="25"/>
      <c r="Q860" s="25"/>
      <c r="R860" s="25"/>
      <c r="S860" s="25"/>
      <c r="T860" s="671"/>
      <c r="U860" s="730" t="str">
        <f t="shared" si="16"/>
        <v/>
      </c>
    </row>
    <row r="861" spans="1:21" x14ac:dyDescent="0.25">
      <c r="A861" s="36" t="str">
        <f>'0'!$A$4</f>
        <v>………………..</v>
      </c>
      <c r="B861" s="37">
        <f>'0'!$A$2</f>
        <v>46112</v>
      </c>
      <c r="C861" s="37" t="s">
        <v>1197</v>
      </c>
      <c r="D861" s="195"/>
      <c r="E861" s="23"/>
      <c r="F861" s="14"/>
      <c r="G861" s="22"/>
      <c r="H861" s="656"/>
      <c r="I861" s="656"/>
      <c r="J861" s="656"/>
      <c r="K861" s="25"/>
      <c r="L861" s="25"/>
      <c r="M861" s="25"/>
      <c r="N861" s="25"/>
      <c r="O861" s="25"/>
      <c r="P861" s="25"/>
      <c r="Q861" s="25"/>
      <c r="R861" s="25"/>
      <c r="S861" s="25"/>
      <c r="T861" s="671"/>
      <c r="U861" s="730" t="str">
        <f t="shared" si="16"/>
        <v/>
      </c>
    </row>
    <row r="862" spans="1:21" x14ac:dyDescent="0.25">
      <c r="A862" s="36" t="str">
        <f>'0'!$A$4</f>
        <v>………………..</v>
      </c>
      <c r="B862" s="37">
        <f>'0'!$A$2</f>
        <v>46112</v>
      </c>
      <c r="C862" s="37" t="s">
        <v>1197</v>
      </c>
      <c r="D862" s="195"/>
      <c r="E862" s="23"/>
      <c r="F862" s="14"/>
      <c r="G862" s="22"/>
      <c r="H862" s="656"/>
      <c r="I862" s="656"/>
      <c r="J862" s="656"/>
      <c r="K862" s="25"/>
      <c r="L862" s="25"/>
      <c r="M862" s="25"/>
      <c r="N862" s="25"/>
      <c r="O862" s="25"/>
      <c r="P862" s="25"/>
      <c r="Q862" s="25"/>
      <c r="R862" s="25"/>
      <c r="S862" s="25"/>
      <c r="T862" s="671"/>
      <c r="U862" s="730" t="str">
        <f t="shared" si="16"/>
        <v/>
      </c>
    </row>
    <row r="863" spans="1:21" x14ac:dyDescent="0.25">
      <c r="A863" s="36" t="str">
        <f>'0'!$A$4</f>
        <v>………………..</v>
      </c>
      <c r="B863" s="37">
        <f>'0'!$A$2</f>
        <v>46112</v>
      </c>
      <c r="C863" s="37" t="s">
        <v>1197</v>
      </c>
      <c r="D863" s="195"/>
      <c r="E863" s="23"/>
      <c r="F863" s="14"/>
      <c r="G863" s="22"/>
      <c r="H863" s="656"/>
      <c r="I863" s="656"/>
      <c r="J863" s="656"/>
      <c r="K863" s="25"/>
      <c r="L863" s="25"/>
      <c r="M863" s="25"/>
      <c r="N863" s="25"/>
      <c r="O863" s="25"/>
      <c r="P863" s="25"/>
      <c r="Q863" s="25"/>
      <c r="R863" s="25"/>
      <c r="S863" s="25"/>
      <c r="T863" s="671"/>
      <c r="U863" s="730" t="str">
        <f t="shared" si="16"/>
        <v/>
      </c>
    </row>
    <row r="864" spans="1:21" x14ac:dyDescent="0.25">
      <c r="A864" s="36" t="str">
        <f>'0'!$A$4</f>
        <v>………………..</v>
      </c>
      <c r="B864" s="37">
        <f>'0'!$A$2</f>
        <v>46112</v>
      </c>
      <c r="C864" s="37" t="s">
        <v>1197</v>
      </c>
      <c r="D864" s="195"/>
      <c r="E864" s="23"/>
      <c r="F864" s="14"/>
      <c r="G864" s="22"/>
      <c r="H864" s="656"/>
      <c r="I864" s="656"/>
      <c r="J864" s="656"/>
      <c r="K864" s="25"/>
      <c r="L864" s="25"/>
      <c r="M864" s="25"/>
      <c r="N864" s="25"/>
      <c r="O864" s="25"/>
      <c r="P864" s="25"/>
      <c r="Q864" s="25"/>
      <c r="R864" s="25"/>
      <c r="S864" s="25"/>
      <c r="T864" s="671"/>
      <c r="U864" s="730" t="str">
        <f t="shared" si="16"/>
        <v/>
      </c>
    </row>
    <row r="865" spans="1:21" x14ac:dyDescent="0.25">
      <c r="A865" s="36" t="str">
        <f>'0'!$A$4</f>
        <v>………………..</v>
      </c>
      <c r="B865" s="37">
        <f>'0'!$A$2</f>
        <v>46112</v>
      </c>
      <c r="C865" s="37" t="s">
        <v>1197</v>
      </c>
      <c r="D865" s="195"/>
      <c r="E865" s="23"/>
      <c r="F865" s="14"/>
      <c r="G865" s="22"/>
      <c r="H865" s="656"/>
      <c r="I865" s="656"/>
      <c r="J865" s="656"/>
      <c r="K865" s="25"/>
      <c r="L865" s="25"/>
      <c r="M865" s="25"/>
      <c r="N865" s="25"/>
      <c r="O865" s="25"/>
      <c r="P865" s="25"/>
      <c r="Q865" s="25"/>
      <c r="R865" s="25"/>
      <c r="S865" s="25"/>
      <c r="T865" s="671"/>
      <c r="U865" s="730" t="str">
        <f t="shared" si="16"/>
        <v/>
      </c>
    </row>
    <row r="866" spans="1:21" x14ac:dyDescent="0.25">
      <c r="A866" s="36" t="str">
        <f>'0'!$A$4</f>
        <v>………………..</v>
      </c>
      <c r="B866" s="37">
        <f>'0'!$A$2</f>
        <v>46112</v>
      </c>
      <c r="C866" s="37" t="s">
        <v>1197</v>
      </c>
      <c r="D866" s="195"/>
      <c r="E866" s="23"/>
      <c r="F866" s="14"/>
      <c r="G866" s="22"/>
      <c r="H866" s="656"/>
      <c r="I866" s="656"/>
      <c r="J866" s="656"/>
      <c r="K866" s="25"/>
      <c r="L866" s="25"/>
      <c r="M866" s="25"/>
      <c r="N866" s="25"/>
      <c r="O866" s="25"/>
      <c r="P866" s="25"/>
      <c r="Q866" s="25"/>
      <c r="R866" s="25"/>
      <c r="S866" s="25"/>
      <c r="T866" s="671"/>
      <c r="U866" s="730" t="str">
        <f t="shared" si="16"/>
        <v/>
      </c>
    </row>
    <row r="867" spans="1:21" x14ac:dyDescent="0.25">
      <c r="A867" s="36" t="str">
        <f>'0'!$A$4</f>
        <v>………………..</v>
      </c>
      <c r="B867" s="37">
        <f>'0'!$A$2</f>
        <v>46112</v>
      </c>
      <c r="C867" s="37" t="s">
        <v>1197</v>
      </c>
      <c r="D867" s="195"/>
      <c r="E867" s="23"/>
      <c r="F867" s="14"/>
      <c r="G867" s="22"/>
      <c r="H867" s="656"/>
      <c r="I867" s="656"/>
      <c r="J867" s="656"/>
      <c r="K867" s="25"/>
      <c r="L867" s="25"/>
      <c r="M867" s="25"/>
      <c r="N867" s="25"/>
      <c r="O867" s="25"/>
      <c r="P867" s="25"/>
      <c r="Q867" s="25"/>
      <c r="R867" s="25"/>
      <c r="S867" s="25"/>
      <c r="T867" s="671"/>
      <c r="U867" s="730" t="str">
        <f t="shared" si="16"/>
        <v/>
      </c>
    </row>
    <row r="868" spans="1:21" x14ac:dyDescent="0.25">
      <c r="A868" s="36" t="str">
        <f>'0'!$A$4</f>
        <v>………………..</v>
      </c>
      <c r="B868" s="37">
        <f>'0'!$A$2</f>
        <v>46112</v>
      </c>
      <c r="C868" s="37" t="s">
        <v>1197</v>
      </c>
      <c r="D868" s="195"/>
      <c r="E868" s="23"/>
      <c r="F868" s="14"/>
      <c r="G868" s="22"/>
      <c r="H868" s="656"/>
      <c r="I868" s="656"/>
      <c r="J868" s="656"/>
      <c r="K868" s="25"/>
      <c r="L868" s="25"/>
      <c r="M868" s="25"/>
      <c r="N868" s="25"/>
      <c r="O868" s="25"/>
      <c r="P868" s="25"/>
      <c r="Q868" s="25"/>
      <c r="R868" s="25"/>
      <c r="S868" s="25"/>
      <c r="T868" s="671"/>
      <c r="U868" s="730" t="str">
        <f t="shared" si="16"/>
        <v/>
      </c>
    </row>
    <row r="869" spans="1:21" x14ac:dyDescent="0.25">
      <c r="A869" s="36" t="str">
        <f>'0'!$A$4</f>
        <v>………………..</v>
      </c>
      <c r="B869" s="37">
        <f>'0'!$A$2</f>
        <v>46112</v>
      </c>
      <c r="C869" s="37" t="s">
        <v>1197</v>
      </c>
      <c r="D869" s="195"/>
      <c r="E869" s="23"/>
      <c r="F869" s="14"/>
      <c r="G869" s="22"/>
      <c r="H869" s="656"/>
      <c r="I869" s="656"/>
      <c r="J869" s="656"/>
      <c r="K869" s="25"/>
      <c r="L869" s="25"/>
      <c r="M869" s="25"/>
      <c r="N869" s="25"/>
      <c r="O869" s="25"/>
      <c r="P869" s="25"/>
      <c r="Q869" s="25"/>
      <c r="R869" s="25"/>
      <c r="S869" s="25"/>
      <c r="T869" s="671"/>
      <c r="U869" s="730" t="str">
        <f t="shared" si="16"/>
        <v/>
      </c>
    </row>
    <row r="870" spans="1:21" x14ac:dyDescent="0.25">
      <c r="A870" s="36" t="str">
        <f>'0'!$A$4</f>
        <v>………………..</v>
      </c>
      <c r="B870" s="37">
        <f>'0'!$A$2</f>
        <v>46112</v>
      </c>
      <c r="C870" s="37" t="s">
        <v>1197</v>
      </c>
      <c r="D870" s="195"/>
      <c r="E870" s="23"/>
      <c r="F870" s="14"/>
      <c r="G870" s="22"/>
      <c r="H870" s="656"/>
      <c r="I870" s="656"/>
      <c r="J870" s="656"/>
      <c r="K870" s="25"/>
      <c r="L870" s="25"/>
      <c r="M870" s="25"/>
      <c r="N870" s="25"/>
      <c r="O870" s="25"/>
      <c r="P870" s="25"/>
      <c r="Q870" s="25"/>
      <c r="R870" s="25"/>
      <c r="S870" s="25"/>
      <c r="T870" s="671"/>
      <c r="U870" s="730" t="str">
        <f t="shared" si="16"/>
        <v/>
      </c>
    </row>
    <row r="871" spans="1:21" x14ac:dyDescent="0.25">
      <c r="A871" s="36" t="str">
        <f>'0'!$A$4</f>
        <v>………………..</v>
      </c>
      <c r="B871" s="37">
        <f>'0'!$A$2</f>
        <v>46112</v>
      </c>
      <c r="C871" s="37" t="s">
        <v>1197</v>
      </c>
      <c r="D871" s="195"/>
      <c r="E871" s="23"/>
      <c r="F871" s="14"/>
      <c r="G871" s="22"/>
      <c r="H871" s="656"/>
      <c r="I871" s="656"/>
      <c r="J871" s="656"/>
      <c r="K871" s="25"/>
      <c r="L871" s="25"/>
      <c r="M871" s="25"/>
      <c r="N871" s="25"/>
      <c r="O871" s="25"/>
      <c r="P871" s="25"/>
      <c r="Q871" s="25"/>
      <c r="R871" s="25"/>
      <c r="S871" s="25"/>
      <c r="T871" s="671"/>
      <c r="U871" s="730" t="str">
        <f t="shared" si="16"/>
        <v/>
      </c>
    </row>
    <row r="872" spans="1:21" x14ac:dyDescent="0.25">
      <c r="A872" s="36" t="str">
        <f>'0'!$A$4</f>
        <v>………………..</v>
      </c>
      <c r="B872" s="37">
        <f>'0'!$A$2</f>
        <v>46112</v>
      </c>
      <c r="C872" s="37" t="s">
        <v>1197</v>
      </c>
      <c r="D872" s="195"/>
      <c r="E872" s="23"/>
      <c r="F872" s="14"/>
      <c r="G872" s="22"/>
      <c r="H872" s="656"/>
      <c r="I872" s="656"/>
      <c r="J872" s="656"/>
      <c r="K872" s="25"/>
      <c r="L872" s="25"/>
      <c r="M872" s="25"/>
      <c r="N872" s="25"/>
      <c r="O872" s="25"/>
      <c r="P872" s="25"/>
      <c r="Q872" s="25"/>
      <c r="R872" s="25"/>
      <c r="S872" s="25"/>
      <c r="T872" s="671"/>
      <c r="U872" s="730" t="str">
        <f t="shared" si="16"/>
        <v/>
      </c>
    </row>
    <row r="873" spans="1:21" x14ac:dyDescent="0.25">
      <c r="A873" s="36" t="str">
        <f>'0'!$A$4</f>
        <v>………………..</v>
      </c>
      <c r="B873" s="37">
        <f>'0'!$A$2</f>
        <v>46112</v>
      </c>
      <c r="C873" s="37" t="s">
        <v>1197</v>
      </c>
      <c r="D873" s="195"/>
      <c r="E873" s="23"/>
      <c r="F873" s="14"/>
      <c r="G873" s="22"/>
      <c r="H873" s="656"/>
      <c r="I873" s="656"/>
      <c r="J873" s="656"/>
      <c r="K873" s="25"/>
      <c r="L873" s="25"/>
      <c r="M873" s="25"/>
      <c r="N873" s="25"/>
      <c r="O873" s="25"/>
      <c r="P873" s="25"/>
      <c r="Q873" s="25"/>
      <c r="R873" s="25"/>
      <c r="S873" s="25"/>
      <c r="T873" s="671"/>
      <c r="U873" s="730" t="str">
        <f t="shared" si="16"/>
        <v/>
      </c>
    </row>
    <row r="874" spans="1:21" x14ac:dyDescent="0.25">
      <c r="A874" s="36" t="str">
        <f>'0'!$A$4</f>
        <v>………………..</v>
      </c>
      <c r="B874" s="37">
        <f>'0'!$A$2</f>
        <v>46112</v>
      </c>
      <c r="C874" s="37" t="s">
        <v>1197</v>
      </c>
      <c r="D874" s="195"/>
      <c r="E874" s="23"/>
      <c r="F874" s="14"/>
      <c r="G874" s="22"/>
      <c r="H874" s="656"/>
      <c r="I874" s="656"/>
      <c r="J874" s="656"/>
      <c r="K874" s="25"/>
      <c r="L874" s="25"/>
      <c r="M874" s="25"/>
      <c r="N874" s="25"/>
      <c r="O874" s="25"/>
      <c r="P874" s="25"/>
      <c r="Q874" s="25"/>
      <c r="R874" s="25"/>
      <c r="S874" s="25"/>
      <c r="T874" s="671"/>
      <c r="U874" s="730" t="str">
        <f t="shared" si="16"/>
        <v/>
      </c>
    </row>
    <row r="875" spans="1:21" x14ac:dyDescent="0.25">
      <c r="A875" s="36" t="str">
        <f>'0'!$A$4</f>
        <v>………………..</v>
      </c>
      <c r="B875" s="37">
        <f>'0'!$A$2</f>
        <v>46112</v>
      </c>
      <c r="C875" s="37" t="s">
        <v>1197</v>
      </c>
      <c r="D875" s="195"/>
      <c r="E875" s="23"/>
      <c r="F875" s="14"/>
      <c r="G875" s="22"/>
      <c r="H875" s="656"/>
      <c r="I875" s="656"/>
      <c r="J875" s="656"/>
      <c r="K875" s="25"/>
      <c r="L875" s="25"/>
      <c r="M875" s="25"/>
      <c r="N875" s="25"/>
      <c r="O875" s="25"/>
      <c r="P875" s="25"/>
      <c r="Q875" s="25"/>
      <c r="R875" s="25"/>
      <c r="S875" s="25"/>
      <c r="T875" s="671"/>
      <c r="U875" s="730" t="str">
        <f t="shared" si="16"/>
        <v/>
      </c>
    </row>
    <row r="876" spans="1:21" x14ac:dyDescent="0.25">
      <c r="A876" s="36" t="str">
        <f>'0'!$A$4</f>
        <v>………………..</v>
      </c>
      <c r="B876" s="37">
        <f>'0'!$A$2</f>
        <v>46112</v>
      </c>
      <c r="C876" s="37" t="s">
        <v>1197</v>
      </c>
      <c r="D876" s="195"/>
      <c r="E876" s="23"/>
      <c r="F876" s="14"/>
      <c r="G876" s="22"/>
      <c r="H876" s="656"/>
      <c r="I876" s="656"/>
      <c r="J876" s="656"/>
      <c r="K876" s="25"/>
      <c r="L876" s="25"/>
      <c r="M876" s="25"/>
      <c r="N876" s="25"/>
      <c r="O876" s="25"/>
      <c r="P876" s="25"/>
      <c r="Q876" s="25"/>
      <c r="R876" s="25"/>
      <c r="S876" s="25"/>
      <c r="T876" s="671"/>
      <c r="U876" s="730" t="str">
        <f t="shared" si="16"/>
        <v/>
      </c>
    </row>
    <row r="877" spans="1:21" x14ac:dyDescent="0.25">
      <c r="A877" s="36" t="str">
        <f>'0'!$A$4</f>
        <v>………………..</v>
      </c>
      <c r="B877" s="37">
        <f>'0'!$A$2</f>
        <v>46112</v>
      </c>
      <c r="C877" s="37" t="s">
        <v>1197</v>
      </c>
      <c r="D877" s="195"/>
      <c r="E877" s="23"/>
      <c r="F877" s="14"/>
      <c r="G877" s="22"/>
      <c r="H877" s="656"/>
      <c r="I877" s="656"/>
      <c r="J877" s="656"/>
      <c r="K877" s="25"/>
      <c r="L877" s="25"/>
      <c r="M877" s="25"/>
      <c r="N877" s="25"/>
      <c r="O877" s="25"/>
      <c r="P877" s="25"/>
      <c r="Q877" s="25"/>
      <c r="R877" s="25"/>
      <c r="S877" s="25"/>
      <c r="T877" s="671"/>
      <c r="U877" s="730" t="str">
        <f t="shared" si="16"/>
        <v/>
      </c>
    </row>
    <row r="878" spans="1:21" x14ac:dyDescent="0.25">
      <c r="A878" s="36" t="str">
        <f>'0'!$A$4</f>
        <v>………………..</v>
      </c>
      <c r="B878" s="37">
        <f>'0'!$A$2</f>
        <v>46112</v>
      </c>
      <c r="C878" s="37" t="s">
        <v>1197</v>
      </c>
      <c r="D878" s="195"/>
      <c r="E878" s="23"/>
      <c r="F878" s="14"/>
      <c r="G878" s="22"/>
      <c r="H878" s="656"/>
      <c r="I878" s="656"/>
      <c r="J878" s="656"/>
      <c r="K878" s="25"/>
      <c r="L878" s="25"/>
      <c r="M878" s="25"/>
      <c r="N878" s="25"/>
      <c r="O878" s="25"/>
      <c r="P878" s="25"/>
      <c r="Q878" s="25"/>
      <c r="R878" s="25"/>
      <c r="S878" s="25"/>
      <c r="T878" s="671"/>
      <c r="U878" s="730" t="str">
        <f t="shared" si="16"/>
        <v/>
      </c>
    </row>
    <row r="879" spans="1:21" x14ac:dyDescent="0.25">
      <c r="A879" s="36" t="str">
        <f>'0'!$A$4</f>
        <v>………………..</v>
      </c>
      <c r="B879" s="37">
        <f>'0'!$A$2</f>
        <v>46112</v>
      </c>
      <c r="C879" s="37" t="s">
        <v>1197</v>
      </c>
      <c r="D879" s="195"/>
      <c r="E879" s="23"/>
      <c r="F879" s="14"/>
      <c r="G879" s="22"/>
      <c r="H879" s="656"/>
      <c r="I879" s="656"/>
      <c r="J879" s="656"/>
      <c r="K879" s="25"/>
      <c r="L879" s="25"/>
      <c r="M879" s="25"/>
      <c r="N879" s="25"/>
      <c r="O879" s="25"/>
      <c r="P879" s="25"/>
      <c r="Q879" s="25"/>
      <c r="R879" s="25"/>
      <c r="S879" s="25"/>
      <c r="T879" s="671"/>
      <c r="U879" s="730" t="str">
        <f t="shared" si="16"/>
        <v/>
      </c>
    </row>
    <row r="880" spans="1:21" x14ac:dyDescent="0.25">
      <c r="A880" s="36" t="str">
        <f>'0'!$A$4</f>
        <v>………………..</v>
      </c>
      <c r="B880" s="37">
        <f>'0'!$A$2</f>
        <v>46112</v>
      </c>
      <c r="C880" s="37" t="s">
        <v>1197</v>
      </c>
      <c r="D880" s="195"/>
      <c r="E880" s="23"/>
      <c r="F880" s="14"/>
      <c r="G880" s="22"/>
      <c r="H880" s="656"/>
      <c r="I880" s="656"/>
      <c r="J880" s="656"/>
      <c r="K880" s="25"/>
      <c r="L880" s="25"/>
      <c r="M880" s="25"/>
      <c r="N880" s="25"/>
      <c r="O880" s="25"/>
      <c r="P880" s="25"/>
      <c r="Q880" s="25"/>
      <c r="R880" s="25"/>
      <c r="S880" s="25"/>
      <c r="T880" s="671"/>
      <c r="U880" s="730" t="str">
        <f t="shared" si="16"/>
        <v/>
      </c>
    </row>
    <row r="881" spans="1:21" x14ac:dyDescent="0.25">
      <c r="A881" s="36" t="str">
        <f>'0'!$A$4</f>
        <v>………………..</v>
      </c>
      <c r="B881" s="37">
        <f>'0'!$A$2</f>
        <v>46112</v>
      </c>
      <c r="C881" s="37" t="s">
        <v>1197</v>
      </c>
      <c r="D881" s="195"/>
      <c r="E881" s="23"/>
      <c r="F881" s="14"/>
      <c r="G881" s="22"/>
      <c r="H881" s="656"/>
      <c r="I881" s="656"/>
      <c r="J881" s="656"/>
      <c r="K881" s="25"/>
      <c r="L881" s="25"/>
      <c r="M881" s="25"/>
      <c r="N881" s="25"/>
      <c r="O881" s="25"/>
      <c r="P881" s="25"/>
      <c r="Q881" s="25"/>
      <c r="R881" s="25"/>
      <c r="S881" s="25"/>
      <c r="T881" s="671"/>
      <c r="U881" s="730" t="str">
        <f t="shared" si="16"/>
        <v/>
      </c>
    </row>
    <row r="882" spans="1:21" x14ac:dyDescent="0.25">
      <c r="A882" s="36" t="str">
        <f>'0'!$A$4</f>
        <v>………………..</v>
      </c>
      <c r="B882" s="37">
        <f>'0'!$A$2</f>
        <v>46112</v>
      </c>
      <c r="C882" s="37" t="s">
        <v>1197</v>
      </c>
      <c r="D882" s="195"/>
      <c r="E882" s="23"/>
      <c r="F882" s="14"/>
      <c r="G882" s="22"/>
      <c r="H882" s="656"/>
      <c r="I882" s="656"/>
      <c r="J882" s="656"/>
      <c r="K882" s="25"/>
      <c r="L882" s="25"/>
      <c r="M882" s="25"/>
      <c r="N882" s="25"/>
      <c r="O882" s="25"/>
      <c r="P882" s="25"/>
      <c r="Q882" s="25"/>
      <c r="R882" s="25"/>
      <c r="S882" s="25"/>
      <c r="T882" s="671"/>
      <c r="U882" s="730" t="str">
        <f t="shared" si="16"/>
        <v/>
      </c>
    </row>
    <row r="883" spans="1:21" x14ac:dyDescent="0.25">
      <c r="A883" s="36" t="str">
        <f>'0'!$A$4</f>
        <v>………………..</v>
      </c>
      <c r="B883" s="37">
        <f>'0'!$A$2</f>
        <v>46112</v>
      </c>
      <c r="C883" s="37" t="s">
        <v>1197</v>
      </c>
      <c r="D883" s="195"/>
      <c r="E883" s="23"/>
      <c r="F883" s="14"/>
      <c r="G883" s="22"/>
      <c r="H883" s="656"/>
      <c r="I883" s="656"/>
      <c r="J883" s="656"/>
      <c r="K883" s="25"/>
      <c r="L883" s="25"/>
      <c r="M883" s="25"/>
      <c r="N883" s="25"/>
      <c r="O883" s="25"/>
      <c r="P883" s="25"/>
      <c r="Q883" s="25"/>
      <c r="R883" s="25"/>
      <c r="S883" s="25"/>
      <c r="T883" s="671"/>
      <c r="U883" s="730" t="str">
        <f t="shared" si="16"/>
        <v/>
      </c>
    </row>
    <row r="884" spans="1:21" x14ac:dyDescent="0.25">
      <c r="A884" s="36" t="str">
        <f>'0'!$A$4</f>
        <v>………………..</v>
      </c>
      <c r="B884" s="37">
        <f>'0'!$A$2</f>
        <v>46112</v>
      </c>
      <c r="C884" s="37" t="s">
        <v>1197</v>
      </c>
      <c r="D884" s="195"/>
      <c r="E884" s="23"/>
      <c r="F884" s="14"/>
      <c r="G884" s="22"/>
      <c r="H884" s="656"/>
      <c r="I884" s="656"/>
      <c r="J884" s="656"/>
      <c r="K884" s="25"/>
      <c r="L884" s="25"/>
      <c r="M884" s="25"/>
      <c r="N884" s="25"/>
      <c r="O884" s="25"/>
      <c r="P884" s="25"/>
      <c r="Q884" s="25"/>
      <c r="R884" s="25"/>
      <c r="S884" s="25"/>
      <c r="T884" s="671"/>
      <c r="U884" s="730" t="str">
        <f t="shared" si="16"/>
        <v/>
      </c>
    </row>
    <row r="885" spans="1:21" x14ac:dyDescent="0.25">
      <c r="A885" s="36" t="str">
        <f>'0'!$A$4</f>
        <v>………………..</v>
      </c>
      <c r="B885" s="37">
        <f>'0'!$A$2</f>
        <v>46112</v>
      </c>
      <c r="C885" s="37" t="s">
        <v>1197</v>
      </c>
      <c r="D885" s="195"/>
      <c r="E885" s="23"/>
      <c r="F885" s="14"/>
      <c r="G885" s="22"/>
      <c r="H885" s="656"/>
      <c r="I885" s="656"/>
      <c r="J885" s="656"/>
      <c r="K885" s="25"/>
      <c r="L885" s="25"/>
      <c r="M885" s="25"/>
      <c r="N885" s="25"/>
      <c r="O885" s="25"/>
      <c r="P885" s="25"/>
      <c r="Q885" s="25"/>
      <c r="R885" s="25"/>
      <c r="S885" s="25"/>
      <c r="T885" s="671"/>
      <c r="U885" s="730" t="str">
        <f t="shared" si="16"/>
        <v/>
      </c>
    </row>
    <row r="886" spans="1:21" x14ac:dyDescent="0.25">
      <c r="A886" s="36" t="str">
        <f>'0'!$A$4</f>
        <v>………………..</v>
      </c>
      <c r="B886" s="37">
        <f>'0'!$A$2</f>
        <v>46112</v>
      </c>
      <c r="C886" s="37" t="s">
        <v>1197</v>
      </c>
      <c r="D886" s="195"/>
      <c r="E886" s="23"/>
      <c r="F886" s="14"/>
      <c r="G886" s="22"/>
      <c r="H886" s="656"/>
      <c r="I886" s="656"/>
      <c r="J886" s="656"/>
      <c r="K886" s="25"/>
      <c r="L886" s="25"/>
      <c r="M886" s="25"/>
      <c r="N886" s="25"/>
      <c r="O886" s="25"/>
      <c r="P886" s="25"/>
      <c r="Q886" s="25"/>
      <c r="R886" s="25"/>
      <c r="S886" s="25"/>
      <c r="T886" s="671"/>
      <c r="U886" s="730" t="str">
        <f t="shared" si="16"/>
        <v/>
      </c>
    </row>
    <row r="887" spans="1:21" x14ac:dyDescent="0.25">
      <c r="A887" s="36" t="str">
        <f>'0'!$A$4</f>
        <v>………………..</v>
      </c>
      <c r="B887" s="37">
        <f>'0'!$A$2</f>
        <v>46112</v>
      </c>
      <c r="C887" s="37" t="s">
        <v>1197</v>
      </c>
      <c r="D887" s="195"/>
      <c r="E887" s="23"/>
      <c r="F887" s="14"/>
      <c r="G887" s="22"/>
      <c r="H887" s="656"/>
      <c r="I887" s="656"/>
      <c r="J887" s="656"/>
      <c r="K887" s="25"/>
      <c r="L887" s="25"/>
      <c r="M887" s="25"/>
      <c r="N887" s="25"/>
      <c r="O887" s="25"/>
      <c r="P887" s="25"/>
      <c r="Q887" s="25"/>
      <c r="R887" s="25"/>
      <c r="S887" s="25"/>
      <c r="T887" s="671"/>
      <c r="U887" s="730" t="str">
        <f t="shared" si="16"/>
        <v/>
      </c>
    </row>
    <row r="888" spans="1:21" x14ac:dyDescent="0.25">
      <c r="A888" s="36" t="str">
        <f>'0'!$A$4</f>
        <v>………………..</v>
      </c>
      <c r="B888" s="37">
        <f>'0'!$A$2</f>
        <v>46112</v>
      </c>
      <c r="C888" s="37" t="s">
        <v>1197</v>
      </c>
      <c r="D888" s="195"/>
      <c r="E888" s="23"/>
      <c r="F888" s="14"/>
      <c r="G888" s="22"/>
      <c r="H888" s="656"/>
      <c r="I888" s="656"/>
      <c r="J888" s="656"/>
      <c r="K888" s="25"/>
      <c r="L888" s="25"/>
      <c r="M888" s="25"/>
      <c r="N888" s="25"/>
      <c r="O888" s="25"/>
      <c r="P888" s="25"/>
      <c r="Q888" s="25"/>
      <c r="R888" s="25"/>
      <c r="S888" s="25"/>
      <c r="T888" s="671"/>
      <c r="U888" s="730" t="str">
        <f t="shared" si="16"/>
        <v/>
      </c>
    </row>
    <row r="889" spans="1:21" x14ac:dyDescent="0.25">
      <c r="A889" s="36" t="str">
        <f>'0'!$A$4</f>
        <v>………………..</v>
      </c>
      <c r="B889" s="37">
        <f>'0'!$A$2</f>
        <v>46112</v>
      </c>
      <c r="C889" s="37" t="s">
        <v>1197</v>
      </c>
      <c r="D889" s="195"/>
      <c r="E889" s="23"/>
      <c r="F889" s="14"/>
      <c r="G889" s="22"/>
      <c r="H889" s="656"/>
      <c r="I889" s="656"/>
      <c r="J889" s="656"/>
      <c r="K889" s="25"/>
      <c r="L889" s="25"/>
      <c r="M889" s="25"/>
      <c r="N889" s="25"/>
      <c r="O889" s="25"/>
      <c r="P889" s="25"/>
      <c r="Q889" s="25"/>
      <c r="R889" s="25"/>
      <c r="S889" s="25"/>
      <c r="T889" s="671"/>
      <c r="U889" s="730" t="str">
        <f t="shared" si="16"/>
        <v/>
      </c>
    </row>
    <row r="890" spans="1:21" x14ac:dyDescent="0.25">
      <c r="A890" s="36" t="str">
        <f>'0'!$A$4</f>
        <v>………………..</v>
      </c>
      <c r="B890" s="37">
        <f>'0'!$A$2</f>
        <v>46112</v>
      </c>
      <c r="C890" s="37" t="s">
        <v>1197</v>
      </c>
      <c r="D890" s="195"/>
      <c r="E890" s="23"/>
      <c r="F890" s="14"/>
      <c r="G890" s="22"/>
      <c r="H890" s="656"/>
      <c r="I890" s="656"/>
      <c r="J890" s="656"/>
      <c r="K890" s="25"/>
      <c r="L890" s="25"/>
      <c r="M890" s="25"/>
      <c r="N890" s="25"/>
      <c r="O890" s="25"/>
      <c r="P890" s="25"/>
      <c r="Q890" s="25"/>
      <c r="R890" s="25"/>
      <c r="S890" s="25"/>
      <c r="T890" s="671"/>
      <c r="U890" s="730" t="str">
        <f t="shared" si="16"/>
        <v/>
      </c>
    </row>
    <row r="891" spans="1:21" x14ac:dyDescent="0.25">
      <c r="A891" s="36" t="str">
        <f>'0'!$A$4</f>
        <v>………………..</v>
      </c>
      <c r="B891" s="37">
        <f>'0'!$A$2</f>
        <v>46112</v>
      </c>
      <c r="C891" s="37" t="s">
        <v>1197</v>
      </c>
      <c r="D891" s="195"/>
      <c r="E891" s="23"/>
      <c r="F891" s="14"/>
      <c r="G891" s="22"/>
      <c r="H891" s="656"/>
      <c r="I891" s="656"/>
      <c r="J891" s="656"/>
      <c r="K891" s="25"/>
      <c r="L891" s="25"/>
      <c r="M891" s="25"/>
      <c r="N891" s="25"/>
      <c r="O891" s="25"/>
      <c r="P891" s="25"/>
      <c r="Q891" s="25"/>
      <c r="R891" s="25"/>
      <c r="S891" s="25"/>
      <c r="T891" s="671"/>
      <c r="U891" s="730" t="str">
        <f t="shared" si="16"/>
        <v/>
      </c>
    </row>
    <row r="892" spans="1:21" x14ac:dyDescent="0.25">
      <c r="A892" s="36" t="str">
        <f>'0'!$A$4</f>
        <v>………………..</v>
      </c>
      <c r="B892" s="37">
        <f>'0'!$A$2</f>
        <v>46112</v>
      </c>
      <c r="C892" s="37" t="s">
        <v>1197</v>
      </c>
      <c r="D892" s="195"/>
      <c r="E892" s="23"/>
      <c r="F892" s="14"/>
      <c r="G892" s="22"/>
      <c r="H892" s="656"/>
      <c r="I892" s="656"/>
      <c r="J892" s="656"/>
      <c r="K892" s="25"/>
      <c r="L892" s="25"/>
      <c r="M892" s="25"/>
      <c r="N892" s="25"/>
      <c r="O892" s="25"/>
      <c r="P892" s="25"/>
      <c r="Q892" s="25"/>
      <c r="R892" s="25"/>
      <c r="S892" s="25"/>
      <c r="T892" s="671"/>
      <c r="U892" s="730" t="str">
        <f t="shared" si="16"/>
        <v/>
      </c>
    </row>
    <row r="893" spans="1:21" x14ac:dyDescent="0.25">
      <c r="A893" s="36" t="str">
        <f>'0'!$A$4</f>
        <v>………………..</v>
      </c>
      <c r="B893" s="37">
        <f>'0'!$A$2</f>
        <v>46112</v>
      </c>
      <c r="C893" s="37" t="s">
        <v>1197</v>
      </c>
      <c r="D893" s="195"/>
      <c r="E893" s="23"/>
      <c r="F893" s="14"/>
      <c r="G893" s="22"/>
      <c r="H893" s="656"/>
      <c r="I893" s="656"/>
      <c r="J893" s="656"/>
      <c r="K893" s="25"/>
      <c r="L893" s="25"/>
      <c r="M893" s="25"/>
      <c r="N893" s="25"/>
      <c r="O893" s="25"/>
      <c r="P893" s="25"/>
      <c r="Q893" s="25"/>
      <c r="R893" s="25"/>
      <c r="S893" s="25"/>
      <c r="T893" s="671"/>
      <c r="U893" s="730" t="str">
        <f t="shared" si="16"/>
        <v/>
      </c>
    </row>
    <row r="894" spans="1:21" x14ac:dyDescent="0.25">
      <c r="A894" s="36" t="str">
        <f>'0'!$A$4</f>
        <v>………………..</v>
      </c>
      <c r="B894" s="37">
        <f>'0'!$A$2</f>
        <v>46112</v>
      </c>
      <c r="C894" s="37" t="s">
        <v>1197</v>
      </c>
      <c r="D894" s="195"/>
      <c r="E894" s="23"/>
      <c r="F894" s="14"/>
      <c r="G894" s="22"/>
      <c r="H894" s="656"/>
      <c r="I894" s="656"/>
      <c r="J894" s="656"/>
      <c r="K894" s="25"/>
      <c r="L894" s="25"/>
      <c r="M894" s="25"/>
      <c r="N894" s="25"/>
      <c r="O894" s="25"/>
      <c r="P894" s="25"/>
      <c r="Q894" s="25"/>
      <c r="R894" s="25"/>
      <c r="S894" s="25"/>
      <c r="T894" s="671"/>
      <c r="U894" s="730" t="str">
        <f t="shared" si="16"/>
        <v/>
      </c>
    </row>
    <row r="895" spans="1:21" x14ac:dyDescent="0.25">
      <c r="A895" s="36" t="str">
        <f>'0'!$A$4</f>
        <v>………………..</v>
      </c>
      <c r="B895" s="37">
        <f>'0'!$A$2</f>
        <v>46112</v>
      </c>
      <c r="C895" s="37" t="s">
        <v>1197</v>
      </c>
      <c r="D895" s="195"/>
      <c r="E895" s="23"/>
      <c r="F895" s="14"/>
      <c r="G895" s="22"/>
      <c r="H895" s="656"/>
      <c r="I895" s="656"/>
      <c r="J895" s="656"/>
      <c r="K895" s="25"/>
      <c r="L895" s="25"/>
      <c r="M895" s="25"/>
      <c r="N895" s="25"/>
      <c r="O895" s="25"/>
      <c r="P895" s="25"/>
      <c r="Q895" s="25"/>
      <c r="R895" s="25"/>
      <c r="S895" s="25"/>
      <c r="T895" s="671"/>
      <c r="U895" s="730" t="str">
        <f t="shared" si="16"/>
        <v/>
      </c>
    </row>
    <row r="896" spans="1:21" x14ac:dyDescent="0.25">
      <c r="A896" s="36" t="str">
        <f>'0'!$A$4</f>
        <v>………………..</v>
      </c>
      <c r="B896" s="37">
        <f>'0'!$A$2</f>
        <v>46112</v>
      </c>
      <c r="C896" s="37" t="s">
        <v>1197</v>
      </c>
      <c r="D896" s="195"/>
      <c r="E896" s="23"/>
      <c r="F896" s="14"/>
      <c r="G896" s="22"/>
      <c r="H896" s="656"/>
      <c r="I896" s="656"/>
      <c r="J896" s="656"/>
      <c r="K896" s="25"/>
      <c r="L896" s="25"/>
      <c r="M896" s="25"/>
      <c r="N896" s="25"/>
      <c r="O896" s="25"/>
      <c r="P896" s="25"/>
      <c r="Q896" s="25"/>
      <c r="R896" s="25"/>
      <c r="S896" s="25"/>
      <c r="T896" s="671"/>
      <c r="U896" s="730" t="str">
        <f t="shared" si="16"/>
        <v/>
      </c>
    </row>
    <row r="897" spans="1:21" x14ac:dyDescent="0.25">
      <c r="A897" s="36" t="str">
        <f>'0'!$A$4</f>
        <v>………………..</v>
      </c>
      <c r="B897" s="37">
        <f>'0'!$A$2</f>
        <v>46112</v>
      </c>
      <c r="C897" s="37" t="s">
        <v>1197</v>
      </c>
      <c r="D897" s="195"/>
      <c r="E897" s="23"/>
      <c r="F897" s="14"/>
      <c r="G897" s="22"/>
      <c r="H897" s="656"/>
      <c r="I897" s="656"/>
      <c r="J897" s="656"/>
      <c r="K897" s="25"/>
      <c r="L897" s="25"/>
      <c r="M897" s="25"/>
      <c r="N897" s="25"/>
      <c r="O897" s="25"/>
      <c r="P897" s="25"/>
      <c r="Q897" s="25"/>
      <c r="R897" s="25"/>
      <c r="S897" s="25"/>
      <c r="T897" s="671"/>
      <c r="U897" s="730" t="str">
        <f t="shared" si="16"/>
        <v/>
      </c>
    </row>
    <row r="898" spans="1:21" x14ac:dyDescent="0.25">
      <c r="A898" s="36" t="str">
        <f>'0'!$A$4</f>
        <v>………………..</v>
      </c>
      <c r="B898" s="37">
        <f>'0'!$A$2</f>
        <v>46112</v>
      </c>
      <c r="C898" s="37" t="s">
        <v>1197</v>
      </c>
      <c r="D898" s="195"/>
      <c r="E898" s="23"/>
      <c r="F898" s="14"/>
      <c r="G898" s="22"/>
      <c r="H898" s="656"/>
      <c r="I898" s="656"/>
      <c r="J898" s="656"/>
      <c r="K898" s="25"/>
      <c r="L898" s="25"/>
      <c r="M898" s="25"/>
      <c r="N898" s="25"/>
      <c r="O898" s="25"/>
      <c r="P898" s="25"/>
      <c r="Q898" s="25"/>
      <c r="R898" s="25"/>
      <c r="S898" s="25"/>
      <c r="T898" s="671"/>
      <c r="U898" s="730" t="str">
        <f t="shared" si="16"/>
        <v/>
      </c>
    </row>
    <row r="899" spans="1:21" x14ac:dyDescent="0.25">
      <c r="A899" s="36" t="str">
        <f>'0'!$A$4</f>
        <v>………………..</v>
      </c>
      <c r="B899" s="37">
        <f>'0'!$A$2</f>
        <v>46112</v>
      </c>
      <c r="C899" s="37" t="s">
        <v>1197</v>
      </c>
      <c r="D899" s="195"/>
      <c r="E899" s="23"/>
      <c r="F899" s="14"/>
      <c r="G899" s="22"/>
      <c r="H899" s="656"/>
      <c r="I899" s="656"/>
      <c r="J899" s="656"/>
      <c r="K899" s="25"/>
      <c r="L899" s="25"/>
      <c r="M899" s="25"/>
      <c r="N899" s="25"/>
      <c r="O899" s="25"/>
      <c r="P899" s="25"/>
      <c r="Q899" s="25"/>
      <c r="R899" s="25"/>
      <c r="S899" s="25"/>
      <c r="T899" s="671"/>
      <c r="U899" s="730" t="str">
        <f t="shared" si="16"/>
        <v/>
      </c>
    </row>
    <row r="900" spans="1:21" x14ac:dyDescent="0.25">
      <c r="A900" s="36" t="str">
        <f>'0'!$A$4</f>
        <v>………………..</v>
      </c>
      <c r="B900" s="37">
        <f>'0'!$A$2</f>
        <v>46112</v>
      </c>
      <c r="C900" s="37" t="s">
        <v>1197</v>
      </c>
      <c r="D900" s="195"/>
      <c r="E900" s="23"/>
      <c r="F900" s="14"/>
      <c r="G900" s="22"/>
      <c r="H900" s="656"/>
      <c r="I900" s="656"/>
      <c r="J900" s="656"/>
      <c r="K900" s="25"/>
      <c r="L900" s="25"/>
      <c r="M900" s="25"/>
      <c r="N900" s="25"/>
      <c r="O900" s="25"/>
      <c r="P900" s="25"/>
      <c r="Q900" s="25"/>
      <c r="R900" s="25"/>
      <c r="S900" s="25"/>
      <c r="T900" s="671"/>
      <c r="U900" s="730" t="str">
        <f t="shared" si="16"/>
        <v/>
      </c>
    </row>
    <row r="901" spans="1:21" x14ac:dyDescent="0.25">
      <c r="A901" s="36" t="str">
        <f>'0'!$A$4</f>
        <v>………………..</v>
      </c>
      <c r="B901" s="37">
        <f>'0'!$A$2</f>
        <v>46112</v>
      </c>
      <c r="C901" s="37" t="s">
        <v>1197</v>
      </c>
      <c r="D901" s="195"/>
      <c r="E901" s="23"/>
      <c r="F901" s="14"/>
      <c r="G901" s="22"/>
      <c r="H901" s="656"/>
      <c r="I901" s="656"/>
      <c r="J901" s="656"/>
      <c r="K901" s="25"/>
      <c r="L901" s="25"/>
      <c r="M901" s="25"/>
      <c r="N901" s="25"/>
      <c r="O901" s="25"/>
      <c r="P901" s="25"/>
      <c r="Q901" s="25"/>
      <c r="R901" s="25"/>
      <c r="S901" s="25"/>
      <c r="T901" s="671"/>
      <c r="U901" s="730" t="str">
        <f t="shared" si="16"/>
        <v/>
      </c>
    </row>
    <row r="902" spans="1:21" x14ac:dyDescent="0.25">
      <c r="A902" s="36" t="str">
        <f>'0'!$A$4</f>
        <v>………………..</v>
      </c>
      <c r="B902" s="37">
        <f>'0'!$A$2</f>
        <v>46112</v>
      </c>
      <c r="C902" s="37" t="s">
        <v>1197</v>
      </c>
      <c r="D902" s="195"/>
      <c r="E902" s="23"/>
      <c r="F902" s="14"/>
      <c r="G902" s="22"/>
      <c r="H902" s="656"/>
      <c r="I902" s="656"/>
      <c r="J902" s="656"/>
      <c r="K902" s="25"/>
      <c r="L902" s="25"/>
      <c r="M902" s="25"/>
      <c r="N902" s="25"/>
      <c r="O902" s="25"/>
      <c r="P902" s="25"/>
      <c r="Q902" s="25"/>
      <c r="R902" s="25"/>
      <c r="S902" s="25"/>
      <c r="T902" s="671"/>
      <c r="U902" s="730" t="str">
        <f t="shared" si="16"/>
        <v/>
      </c>
    </row>
    <row r="903" spans="1:21" x14ac:dyDescent="0.25">
      <c r="A903" s="36" t="str">
        <f>'0'!$A$4</f>
        <v>………………..</v>
      </c>
      <c r="B903" s="37">
        <f>'0'!$A$2</f>
        <v>46112</v>
      </c>
      <c r="C903" s="37" t="s">
        <v>1197</v>
      </c>
      <c r="D903" s="195"/>
      <c r="E903" s="23"/>
      <c r="F903" s="14"/>
      <c r="G903" s="22"/>
      <c r="H903" s="656"/>
      <c r="I903" s="656"/>
      <c r="J903" s="656"/>
      <c r="K903" s="25"/>
      <c r="L903" s="25"/>
      <c r="M903" s="25"/>
      <c r="N903" s="25"/>
      <c r="O903" s="25"/>
      <c r="P903" s="25"/>
      <c r="Q903" s="25"/>
      <c r="R903" s="25"/>
      <c r="S903" s="25"/>
      <c r="T903" s="671"/>
      <c r="U903" s="730" t="str">
        <f t="shared" si="16"/>
        <v/>
      </c>
    </row>
    <row r="904" spans="1:21" x14ac:dyDescent="0.25">
      <c r="A904" s="36" t="str">
        <f>'0'!$A$4</f>
        <v>………………..</v>
      </c>
      <c r="B904" s="37">
        <f>'0'!$A$2</f>
        <v>46112</v>
      </c>
      <c r="C904" s="37" t="s">
        <v>1197</v>
      </c>
      <c r="D904" s="195"/>
      <c r="E904" s="23"/>
      <c r="F904" s="14"/>
      <c r="G904" s="22"/>
      <c r="H904" s="656"/>
      <c r="I904" s="656"/>
      <c r="J904" s="656"/>
      <c r="K904" s="25"/>
      <c r="L904" s="25"/>
      <c r="M904" s="25"/>
      <c r="N904" s="25"/>
      <c r="O904" s="25"/>
      <c r="P904" s="25"/>
      <c r="Q904" s="25"/>
      <c r="R904" s="25"/>
      <c r="S904" s="25"/>
      <c r="T904" s="671"/>
      <c r="U904" s="730" t="str">
        <f t="shared" si="16"/>
        <v/>
      </c>
    </row>
    <row r="905" spans="1:21" x14ac:dyDescent="0.25">
      <c r="A905" s="36" t="str">
        <f>'0'!$A$4</f>
        <v>………………..</v>
      </c>
      <c r="B905" s="37">
        <f>'0'!$A$2</f>
        <v>46112</v>
      </c>
      <c r="C905" s="37" t="s">
        <v>1197</v>
      </c>
      <c r="D905" s="195"/>
      <c r="E905" s="23"/>
      <c r="F905" s="14"/>
      <c r="G905" s="22"/>
      <c r="H905" s="656"/>
      <c r="I905" s="656"/>
      <c r="J905" s="656"/>
      <c r="K905" s="25"/>
      <c r="L905" s="25"/>
      <c r="M905" s="25"/>
      <c r="N905" s="25"/>
      <c r="O905" s="25"/>
      <c r="P905" s="25"/>
      <c r="Q905" s="25"/>
      <c r="R905" s="25"/>
      <c r="S905" s="25"/>
      <c r="T905" s="671"/>
      <c r="U905" s="730" t="str">
        <f t="shared" si="16"/>
        <v/>
      </c>
    </row>
    <row r="906" spans="1:21" x14ac:dyDescent="0.25">
      <c r="A906" s="36" t="str">
        <f>'0'!$A$4</f>
        <v>………………..</v>
      </c>
      <c r="B906" s="37">
        <f>'0'!$A$2</f>
        <v>46112</v>
      </c>
      <c r="C906" s="37" t="s">
        <v>1197</v>
      </c>
      <c r="D906" s="195"/>
      <c r="E906" s="23"/>
      <c r="F906" s="14"/>
      <c r="G906" s="22"/>
      <c r="H906" s="656"/>
      <c r="I906" s="656"/>
      <c r="J906" s="656"/>
      <c r="K906" s="25"/>
      <c r="L906" s="25"/>
      <c r="M906" s="25"/>
      <c r="N906" s="25"/>
      <c r="O906" s="25"/>
      <c r="P906" s="25"/>
      <c r="Q906" s="25"/>
      <c r="R906" s="25"/>
      <c r="S906" s="25"/>
      <c r="T906" s="671"/>
      <c r="U906" s="730" t="str">
        <f t="shared" si="16"/>
        <v/>
      </c>
    </row>
    <row r="907" spans="1:21" x14ac:dyDescent="0.25">
      <c r="A907" s="36" t="str">
        <f>'0'!$A$4</f>
        <v>………………..</v>
      </c>
      <c r="B907" s="37">
        <f>'0'!$A$2</f>
        <v>46112</v>
      </c>
      <c r="C907" s="37" t="s">
        <v>1197</v>
      </c>
      <c r="D907" s="195"/>
      <c r="E907" s="23"/>
      <c r="F907" s="14"/>
      <c r="G907" s="22"/>
      <c r="H907" s="656"/>
      <c r="I907" s="656"/>
      <c r="J907" s="656"/>
      <c r="K907" s="25"/>
      <c r="L907" s="25"/>
      <c r="M907" s="25"/>
      <c r="N907" s="25"/>
      <c r="O907" s="25"/>
      <c r="P907" s="25"/>
      <c r="Q907" s="25"/>
      <c r="R907" s="25"/>
      <c r="S907" s="25"/>
      <c r="T907" s="671"/>
      <c r="U907" s="730" t="str">
        <f t="shared" ref="U907:U970" si="17">IF(COUNTBLANK(D907:S907)=16,"",IF(D907="999999999","",IF(ISNUMBER(VALUE(D907)),IF(LEN(D907)&lt;&gt;9,"Въведеното ЕИК е твърде късо или твърде дълго",IF(OR(MOD(MID(D907,1,1)*1+MID(D907,2,1)*2+MID(D907,3,1)*3+MID(D907,4,1)*4+MID(D907,5,1)*5+MID(D907,6,1)*6+MID(D907,7,1)*7+MID(D907,8,1)*8,11)-MID(D907,9,1)=0,AND(MOD(MID(D907,1,1)*3+MID(D907,2,1)*4+MID(D907,3,1)*5+MID(D907,4,1)*6+MID(D907,5,1)*7+MID(D907,6,1)*8+MID(D907,7,1)*9+MID(D907,8,1)*10,11)=10,MID(D907,9,1)*1=0),MOD(MID(D907,1,1)*3+MID(D907,2,1)*4+MID(D907,3,1)*5+MID(D907,4,1)*6+MID(D907,5,1)*7+MID(D907,6,1)*8+MID(D907,7,1)*9+MID(D907,8,1)*10,11)-MID(D907,9,1)=0),"","Въведеното ЕИК е невалидно")),"Въведеното ЕИК съдържа непозволени символи")))</f>
        <v/>
      </c>
    </row>
    <row r="908" spans="1:21" x14ac:dyDescent="0.25">
      <c r="A908" s="36" t="str">
        <f>'0'!$A$4</f>
        <v>………………..</v>
      </c>
      <c r="B908" s="37">
        <f>'0'!$A$2</f>
        <v>46112</v>
      </c>
      <c r="C908" s="37" t="s">
        <v>1197</v>
      </c>
      <c r="D908" s="195"/>
      <c r="E908" s="23"/>
      <c r="F908" s="14"/>
      <c r="G908" s="22"/>
      <c r="H908" s="656"/>
      <c r="I908" s="656"/>
      <c r="J908" s="656"/>
      <c r="K908" s="25"/>
      <c r="L908" s="25"/>
      <c r="M908" s="25"/>
      <c r="N908" s="25"/>
      <c r="O908" s="25"/>
      <c r="P908" s="25"/>
      <c r="Q908" s="25"/>
      <c r="R908" s="25"/>
      <c r="S908" s="25"/>
      <c r="T908" s="671"/>
      <c r="U908" s="730" t="str">
        <f t="shared" si="17"/>
        <v/>
      </c>
    </row>
    <row r="909" spans="1:21" x14ac:dyDescent="0.25">
      <c r="A909" s="36" t="str">
        <f>'0'!$A$4</f>
        <v>………………..</v>
      </c>
      <c r="B909" s="37">
        <f>'0'!$A$2</f>
        <v>46112</v>
      </c>
      <c r="C909" s="37" t="s">
        <v>1197</v>
      </c>
      <c r="D909" s="195"/>
      <c r="E909" s="23"/>
      <c r="F909" s="14"/>
      <c r="G909" s="22"/>
      <c r="H909" s="656"/>
      <c r="I909" s="656"/>
      <c r="J909" s="656"/>
      <c r="K909" s="25"/>
      <c r="L909" s="25"/>
      <c r="M909" s="25"/>
      <c r="N909" s="25"/>
      <c r="O909" s="25"/>
      <c r="P909" s="25"/>
      <c r="Q909" s="25"/>
      <c r="R909" s="25"/>
      <c r="S909" s="25"/>
      <c r="T909" s="671"/>
      <c r="U909" s="730" t="str">
        <f t="shared" si="17"/>
        <v/>
      </c>
    </row>
    <row r="910" spans="1:21" x14ac:dyDescent="0.25">
      <c r="A910" s="36" t="str">
        <f>'0'!$A$4</f>
        <v>………………..</v>
      </c>
      <c r="B910" s="37">
        <f>'0'!$A$2</f>
        <v>46112</v>
      </c>
      <c r="C910" s="37" t="s">
        <v>1197</v>
      </c>
      <c r="D910" s="195"/>
      <c r="E910" s="23"/>
      <c r="F910" s="14"/>
      <c r="G910" s="22"/>
      <c r="H910" s="656"/>
      <c r="I910" s="656"/>
      <c r="J910" s="656"/>
      <c r="K910" s="25"/>
      <c r="L910" s="25"/>
      <c r="M910" s="25"/>
      <c r="N910" s="25"/>
      <c r="O910" s="25"/>
      <c r="P910" s="25"/>
      <c r="Q910" s="25"/>
      <c r="R910" s="25"/>
      <c r="S910" s="25"/>
      <c r="T910" s="671"/>
      <c r="U910" s="730" t="str">
        <f t="shared" si="17"/>
        <v/>
      </c>
    </row>
    <row r="911" spans="1:21" x14ac:dyDescent="0.25">
      <c r="A911" s="36" t="str">
        <f>'0'!$A$4</f>
        <v>………………..</v>
      </c>
      <c r="B911" s="37">
        <f>'0'!$A$2</f>
        <v>46112</v>
      </c>
      <c r="C911" s="37" t="s">
        <v>1197</v>
      </c>
      <c r="D911" s="195"/>
      <c r="E911" s="23"/>
      <c r="F911" s="14"/>
      <c r="G911" s="22"/>
      <c r="H911" s="656"/>
      <c r="I911" s="656"/>
      <c r="J911" s="656"/>
      <c r="K911" s="25"/>
      <c r="L911" s="25"/>
      <c r="M911" s="25"/>
      <c r="N911" s="25"/>
      <c r="O911" s="25"/>
      <c r="P911" s="25"/>
      <c r="Q911" s="25"/>
      <c r="R911" s="25"/>
      <c r="S911" s="25"/>
      <c r="T911" s="671"/>
      <c r="U911" s="730" t="str">
        <f t="shared" si="17"/>
        <v/>
      </c>
    </row>
    <row r="912" spans="1:21" x14ac:dyDescent="0.25">
      <c r="A912" s="36" t="str">
        <f>'0'!$A$4</f>
        <v>………………..</v>
      </c>
      <c r="B912" s="37">
        <f>'0'!$A$2</f>
        <v>46112</v>
      </c>
      <c r="C912" s="37" t="s">
        <v>1197</v>
      </c>
      <c r="D912" s="195"/>
      <c r="E912" s="23"/>
      <c r="F912" s="14"/>
      <c r="G912" s="22"/>
      <c r="H912" s="656"/>
      <c r="I912" s="656"/>
      <c r="J912" s="656"/>
      <c r="K912" s="25"/>
      <c r="L912" s="25"/>
      <c r="M912" s="25"/>
      <c r="N912" s="25"/>
      <c r="O912" s="25"/>
      <c r="P912" s="25"/>
      <c r="Q912" s="25"/>
      <c r="R912" s="25"/>
      <c r="S912" s="25"/>
      <c r="T912" s="671"/>
      <c r="U912" s="730" t="str">
        <f t="shared" si="17"/>
        <v/>
      </c>
    </row>
    <row r="913" spans="1:21" x14ac:dyDescent="0.25">
      <c r="A913" s="36" t="str">
        <f>'0'!$A$4</f>
        <v>………………..</v>
      </c>
      <c r="B913" s="37">
        <f>'0'!$A$2</f>
        <v>46112</v>
      </c>
      <c r="C913" s="37" t="s">
        <v>1197</v>
      </c>
      <c r="D913" s="195"/>
      <c r="E913" s="23"/>
      <c r="F913" s="14"/>
      <c r="G913" s="22"/>
      <c r="H913" s="656"/>
      <c r="I913" s="656"/>
      <c r="J913" s="656"/>
      <c r="K913" s="25"/>
      <c r="L913" s="25"/>
      <c r="M913" s="25"/>
      <c r="N913" s="25"/>
      <c r="O913" s="25"/>
      <c r="P913" s="25"/>
      <c r="Q913" s="25"/>
      <c r="R913" s="25"/>
      <c r="S913" s="25"/>
      <c r="T913" s="671"/>
      <c r="U913" s="730" t="str">
        <f t="shared" si="17"/>
        <v/>
      </c>
    </row>
    <row r="914" spans="1:21" x14ac:dyDescent="0.25">
      <c r="A914" s="36" t="str">
        <f>'0'!$A$4</f>
        <v>………………..</v>
      </c>
      <c r="B914" s="37">
        <f>'0'!$A$2</f>
        <v>46112</v>
      </c>
      <c r="C914" s="37" t="s">
        <v>1197</v>
      </c>
      <c r="D914" s="195"/>
      <c r="E914" s="23"/>
      <c r="F914" s="14"/>
      <c r="G914" s="22"/>
      <c r="H914" s="656"/>
      <c r="I914" s="656"/>
      <c r="J914" s="656"/>
      <c r="K914" s="25"/>
      <c r="L914" s="25"/>
      <c r="M914" s="25"/>
      <c r="N914" s="25"/>
      <c r="O914" s="25"/>
      <c r="P914" s="25"/>
      <c r="Q914" s="25"/>
      <c r="R914" s="25"/>
      <c r="S914" s="25"/>
      <c r="T914" s="671"/>
      <c r="U914" s="730" t="str">
        <f t="shared" si="17"/>
        <v/>
      </c>
    </row>
    <row r="915" spans="1:21" x14ac:dyDescent="0.25">
      <c r="A915" s="36" t="str">
        <f>'0'!$A$4</f>
        <v>………………..</v>
      </c>
      <c r="B915" s="37">
        <f>'0'!$A$2</f>
        <v>46112</v>
      </c>
      <c r="C915" s="37" t="s">
        <v>1197</v>
      </c>
      <c r="D915" s="195"/>
      <c r="E915" s="23"/>
      <c r="F915" s="14"/>
      <c r="G915" s="22"/>
      <c r="H915" s="656"/>
      <c r="I915" s="656"/>
      <c r="J915" s="656"/>
      <c r="K915" s="25"/>
      <c r="L915" s="25"/>
      <c r="M915" s="25"/>
      <c r="N915" s="25"/>
      <c r="O915" s="25"/>
      <c r="P915" s="25"/>
      <c r="Q915" s="25"/>
      <c r="R915" s="25"/>
      <c r="S915" s="25"/>
      <c r="T915" s="671"/>
      <c r="U915" s="730" t="str">
        <f t="shared" si="17"/>
        <v/>
      </c>
    </row>
    <row r="916" spans="1:21" x14ac:dyDescent="0.25">
      <c r="A916" s="36" t="str">
        <f>'0'!$A$4</f>
        <v>………………..</v>
      </c>
      <c r="B916" s="37">
        <f>'0'!$A$2</f>
        <v>46112</v>
      </c>
      <c r="C916" s="37" t="s">
        <v>1197</v>
      </c>
      <c r="D916" s="195"/>
      <c r="E916" s="23"/>
      <c r="F916" s="14"/>
      <c r="G916" s="22"/>
      <c r="H916" s="656"/>
      <c r="I916" s="656"/>
      <c r="J916" s="656"/>
      <c r="K916" s="25"/>
      <c r="L916" s="25"/>
      <c r="M916" s="25"/>
      <c r="N916" s="25"/>
      <c r="O916" s="25"/>
      <c r="P916" s="25"/>
      <c r="Q916" s="25"/>
      <c r="R916" s="25"/>
      <c r="S916" s="25"/>
      <c r="T916" s="671"/>
      <c r="U916" s="730" t="str">
        <f t="shared" si="17"/>
        <v/>
      </c>
    </row>
    <row r="917" spans="1:21" x14ac:dyDescent="0.25">
      <c r="A917" s="36" t="str">
        <f>'0'!$A$4</f>
        <v>………………..</v>
      </c>
      <c r="B917" s="37">
        <f>'0'!$A$2</f>
        <v>46112</v>
      </c>
      <c r="C917" s="37" t="s">
        <v>1197</v>
      </c>
      <c r="D917" s="195"/>
      <c r="E917" s="23"/>
      <c r="F917" s="14"/>
      <c r="G917" s="22"/>
      <c r="H917" s="656"/>
      <c r="I917" s="656"/>
      <c r="J917" s="656"/>
      <c r="K917" s="25"/>
      <c r="L917" s="25"/>
      <c r="M917" s="25"/>
      <c r="N917" s="25"/>
      <c r="O917" s="25"/>
      <c r="P917" s="25"/>
      <c r="Q917" s="25"/>
      <c r="R917" s="25"/>
      <c r="S917" s="25"/>
      <c r="T917" s="671"/>
      <c r="U917" s="730" t="str">
        <f t="shared" si="17"/>
        <v/>
      </c>
    </row>
    <row r="918" spans="1:21" x14ac:dyDescent="0.25">
      <c r="A918" s="36" t="str">
        <f>'0'!$A$4</f>
        <v>………………..</v>
      </c>
      <c r="B918" s="37">
        <f>'0'!$A$2</f>
        <v>46112</v>
      </c>
      <c r="C918" s="37" t="s">
        <v>1197</v>
      </c>
      <c r="D918" s="195"/>
      <c r="E918" s="23"/>
      <c r="F918" s="14"/>
      <c r="G918" s="22"/>
      <c r="H918" s="656"/>
      <c r="I918" s="656"/>
      <c r="J918" s="656"/>
      <c r="K918" s="25"/>
      <c r="L918" s="25"/>
      <c r="M918" s="25"/>
      <c r="N918" s="25"/>
      <c r="O918" s="25"/>
      <c r="P918" s="25"/>
      <c r="Q918" s="25"/>
      <c r="R918" s="25"/>
      <c r="S918" s="25"/>
      <c r="T918" s="671"/>
      <c r="U918" s="730" t="str">
        <f t="shared" si="17"/>
        <v/>
      </c>
    </row>
    <row r="919" spans="1:21" x14ac:dyDescent="0.25">
      <c r="A919" s="36" t="str">
        <f>'0'!$A$4</f>
        <v>………………..</v>
      </c>
      <c r="B919" s="37">
        <f>'0'!$A$2</f>
        <v>46112</v>
      </c>
      <c r="C919" s="37" t="s">
        <v>1197</v>
      </c>
      <c r="D919" s="195"/>
      <c r="E919" s="23"/>
      <c r="F919" s="14"/>
      <c r="G919" s="22"/>
      <c r="H919" s="656"/>
      <c r="I919" s="656"/>
      <c r="J919" s="656"/>
      <c r="K919" s="25"/>
      <c r="L919" s="25"/>
      <c r="M919" s="25"/>
      <c r="N919" s="25"/>
      <c r="O919" s="25"/>
      <c r="P919" s="25"/>
      <c r="Q919" s="25"/>
      <c r="R919" s="25"/>
      <c r="S919" s="25"/>
      <c r="T919" s="671"/>
      <c r="U919" s="730" t="str">
        <f t="shared" si="17"/>
        <v/>
      </c>
    </row>
    <row r="920" spans="1:21" x14ac:dyDescent="0.25">
      <c r="A920" s="36" t="str">
        <f>'0'!$A$4</f>
        <v>………………..</v>
      </c>
      <c r="B920" s="37">
        <f>'0'!$A$2</f>
        <v>46112</v>
      </c>
      <c r="C920" s="37" t="s">
        <v>1197</v>
      </c>
      <c r="D920" s="195"/>
      <c r="E920" s="23"/>
      <c r="F920" s="14"/>
      <c r="G920" s="22"/>
      <c r="H920" s="656"/>
      <c r="I920" s="656"/>
      <c r="J920" s="656"/>
      <c r="K920" s="25"/>
      <c r="L920" s="25"/>
      <c r="M920" s="25"/>
      <c r="N920" s="25"/>
      <c r="O920" s="25"/>
      <c r="P920" s="25"/>
      <c r="Q920" s="25"/>
      <c r="R920" s="25"/>
      <c r="S920" s="25"/>
      <c r="T920" s="671"/>
      <c r="U920" s="730" t="str">
        <f t="shared" si="17"/>
        <v/>
      </c>
    </row>
    <row r="921" spans="1:21" x14ac:dyDescent="0.25">
      <c r="A921" s="36" t="str">
        <f>'0'!$A$4</f>
        <v>………………..</v>
      </c>
      <c r="B921" s="37">
        <f>'0'!$A$2</f>
        <v>46112</v>
      </c>
      <c r="C921" s="37" t="s">
        <v>1197</v>
      </c>
      <c r="D921" s="195"/>
      <c r="E921" s="23"/>
      <c r="F921" s="14"/>
      <c r="G921" s="22"/>
      <c r="H921" s="656"/>
      <c r="I921" s="656"/>
      <c r="J921" s="656"/>
      <c r="K921" s="25"/>
      <c r="L921" s="25"/>
      <c r="M921" s="25"/>
      <c r="N921" s="25"/>
      <c r="O921" s="25"/>
      <c r="P921" s="25"/>
      <c r="Q921" s="25"/>
      <c r="R921" s="25"/>
      <c r="S921" s="25"/>
      <c r="T921" s="671"/>
      <c r="U921" s="730" t="str">
        <f t="shared" si="17"/>
        <v/>
      </c>
    </row>
    <row r="922" spans="1:21" x14ac:dyDescent="0.25">
      <c r="A922" s="36" t="str">
        <f>'0'!$A$4</f>
        <v>………………..</v>
      </c>
      <c r="B922" s="37">
        <f>'0'!$A$2</f>
        <v>46112</v>
      </c>
      <c r="C922" s="37" t="s">
        <v>1197</v>
      </c>
      <c r="D922" s="195"/>
      <c r="E922" s="23"/>
      <c r="F922" s="14"/>
      <c r="G922" s="22"/>
      <c r="H922" s="656"/>
      <c r="I922" s="656"/>
      <c r="J922" s="656"/>
      <c r="K922" s="25"/>
      <c r="L922" s="25"/>
      <c r="M922" s="25"/>
      <c r="N922" s="25"/>
      <c r="O922" s="25"/>
      <c r="P922" s="25"/>
      <c r="Q922" s="25"/>
      <c r="R922" s="25"/>
      <c r="S922" s="25"/>
      <c r="T922" s="671"/>
      <c r="U922" s="730" t="str">
        <f t="shared" si="17"/>
        <v/>
      </c>
    </row>
    <row r="923" spans="1:21" x14ac:dyDescent="0.25">
      <c r="A923" s="36" t="str">
        <f>'0'!$A$4</f>
        <v>………………..</v>
      </c>
      <c r="B923" s="37">
        <f>'0'!$A$2</f>
        <v>46112</v>
      </c>
      <c r="C923" s="37" t="s">
        <v>1197</v>
      </c>
      <c r="D923" s="195"/>
      <c r="E923" s="23"/>
      <c r="F923" s="14"/>
      <c r="G923" s="22"/>
      <c r="H923" s="656"/>
      <c r="I923" s="656"/>
      <c r="J923" s="656"/>
      <c r="K923" s="25"/>
      <c r="L923" s="25"/>
      <c r="M923" s="25"/>
      <c r="N923" s="25"/>
      <c r="O923" s="25"/>
      <c r="P923" s="25"/>
      <c r="Q923" s="25"/>
      <c r="R923" s="25"/>
      <c r="S923" s="25"/>
      <c r="T923" s="671"/>
      <c r="U923" s="730" t="str">
        <f t="shared" si="17"/>
        <v/>
      </c>
    </row>
    <row r="924" spans="1:21" x14ac:dyDescent="0.25">
      <c r="A924" s="36" t="str">
        <f>'0'!$A$4</f>
        <v>………………..</v>
      </c>
      <c r="B924" s="37">
        <f>'0'!$A$2</f>
        <v>46112</v>
      </c>
      <c r="C924" s="37" t="s">
        <v>1197</v>
      </c>
      <c r="D924" s="195"/>
      <c r="E924" s="23"/>
      <c r="F924" s="14"/>
      <c r="G924" s="22"/>
      <c r="H924" s="656"/>
      <c r="I924" s="656"/>
      <c r="J924" s="656"/>
      <c r="K924" s="25"/>
      <c r="L924" s="25"/>
      <c r="M924" s="25"/>
      <c r="N924" s="25"/>
      <c r="O924" s="25"/>
      <c r="P924" s="25"/>
      <c r="Q924" s="25"/>
      <c r="R924" s="25"/>
      <c r="S924" s="25"/>
      <c r="T924" s="671"/>
      <c r="U924" s="730" t="str">
        <f t="shared" si="17"/>
        <v/>
      </c>
    </row>
    <row r="925" spans="1:21" x14ac:dyDescent="0.25">
      <c r="A925" s="36" t="str">
        <f>'0'!$A$4</f>
        <v>………………..</v>
      </c>
      <c r="B925" s="37">
        <f>'0'!$A$2</f>
        <v>46112</v>
      </c>
      <c r="C925" s="37" t="s">
        <v>1197</v>
      </c>
      <c r="D925" s="195"/>
      <c r="E925" s="23"/>
      <c r="F925" s="14"/>
      <c r="G925" s="22"/>
      <c r="H925" s="656"/>
      <c r="I925" s="656"/>
      <c r="J925" s="656"/>
      <c r="K925" s="25"/>
      <c r="L925" s="25"/>
      <c r="M925" s="25"/>
      <c r="N925" s="25"/>
      <c r="O925" s="25"/>
      <c r="P925" s="25"/>
      <c r="Q925" s="25"/>
      <c r="R925" s="25"/>
      <c r="S925" s="25"/>
      <c r="T925" s="671"/>
      <c r="U925" s="730" t="str">
        <f t="shared" si="17"/>
        <v/>
      </c>
    </row>
    <row r="926" spans="1:21" x14ac:dyDescent="0.25">
      <c r="A926" s="36" t="str">
        <f>'0'!$A$4</f>
        <v>………………..</v>
      </c>
      <c r="B926" s="37">
        <f>'0'!$A$2</f>
        <v>46112</v>
      </c>
      <c r="C926" s="37" t="s">
        <v>1197</v>
      </c>
      <c r="D926" s="195"/>
      <c r="E926" s="23"/>
      <c r="F926" s="14"/>
      <c r="G926" s="22"/>
      <c r="H926" s="656"/>
      <c r="I926" s="656"/>
      <c r="J926" s="656"/>
      <c r="K926" s="25"/>
      <c r="L926" s="25"/>
      <c r="M926" s="25"/>
      <c r="N926" s="25"/>
      <c r="O926" s="25"/>
      <c r="P926" s="25"/>
      <c r="Q926" s="25"/>
      <c r="R926" s="25"/>
      <c r="S926" s="25"/>
      <c r="T926" s="671"/>
      <c r="U926" s="730" t="str">
        <f t="shared" si="17"/>
        <v/>
      </c>
    </row>
    <row r="927" spans="1:21" x14ac:dyDescent="0.25">
      <c r="A927" s="36" t="str">
        <f>'0'!$A$4</f>
        <v>………………..</v>
      </c>
      <c r="B927" s="37">
        <f>'0'!$A$2</f>
        <v>46112</v>
      </c>
      <c r="C927" s="37" t="s">
        <v>1197</v>
      </c>
      <c r="D927" s="195"/>
      <c r="E927" s="23"/>
      <c r="F927" s="14"/>
      <c r="G927" s="22"/>
      <c r="H927" s="656"/>
      <c r="I927" s="656"/>
      <c r="J927" s="656"/>
      <c r="K927" s="25"/>
      <c r="L927" s="25"/>
      <c r="M927" s="25"/>
      <c r="N927" s="25"/>
      <c r="O927" s="25"/>
      <c r="P927" s="25"/>
      <c r="Q927" s="25"/>
      <c r="R927" s="25"/>
      <c r="S927" s="25"/>
      <c r="T927" s="671"/>
      <c r="U927" s="730" t="str">
        <f t="shared" si="17"/>
        <v/>
      </c>
    </row>
    <row r="928" spans="1:21" x14ac:dyDescent="0.25">
      <c r="A928" s="36" t="str">
        <f>'0'!$A$4</f>
        <v>………………..</v>
      </c>
      <c r="B928" s="37">
        <f>'0'!$A$2</f>
        <v>46112</v>
      </c>
      <c r="C928" s="37" t="s">
        <v>1197</v>
      </c>
      <c r="D928" s="195"/>
      <c r="E928" s="23"/>
      <c r="F928" s="14"/>
      <c r="G928" s="22"/>
      <c r="H928" s="656"/>
      <c r="I928" s="656"/>
      <c r="J928" s="656"/>
      <c r="K928" s="25"/>
      <c r="L928" s="25"/>
      <c r="M928" s="25"/>
      <c r="N928" s="25"/>
      <c r="O928" s="25"/>
      <c r="P928" s="25"/>
      <c r="Q928" s="25"/>
      <c r="R928" s="25"/>
      <c r="S928" s="25"/>
      <c r="T928" s="671"/>
      <c r="U928" s="730" t="str">
        <f t="shared" si="17"/>
        <v/>
      </c>
    </row>
    <row r="929" spans="1:21" x14ac:dyDescent="0.25">
      <c r="A929" s="36" t="str">
        <f>'0'!$A$4</f>
        <v>………………..</v>
      </c>
      <c r="B929" s="37">
        <f>'0'!$A$2</f>
        <v>46112</v>
      </c>
      <c r="C929" s="37" t="s">
        <v>1197</v>
      </c>
      <c r="D929" s="195"/>
      <c r="E929" s="23"/>
      <c r="F929" s="14"/>
      <c r="G929" s="22"/>
      <c r="H929" s="656"/>
      <c r="I929" s="656"/>
      <c r="J929" s="656"/>
      <c r="K929" s="25"/>
      <c r="L929" s="25"/>
      <c r="M929" s="25"/>
      <c r="N929" s="25"/>
      <c r="O929" s="25"/>
      <c r="P929" s="25"/>
      <c r="Q929" s="25"/>
      <c r="R929" s="25"/>
      <c r="S929" s="25"/>
      <c r="T929" s="671"/>
      <c r="U929" s="730" t="str">
        <f t="shared" si="17"/>
        <v/>
      </c>
    </row>
    <row r="930" spans="1:21" x14ac:dyDescent="0.25">
      <c r="A930" s="36" t="str">
        <f>'0'!$A$4</f>
        <v>………………..</v>
      </c>
      <c r="B930" s="37">
        <f>'0'!$A$2</f>
        <v>46112</v>
      </c>
      <c r="C930" s="37" t="s">
        <v>1197</v>
      </c>
      <c r="D930" s="195"/>
      <c r="E930" s="23"/>
      <c r="F930" s="14"/>
      <c r="G930" s="22"/>
      <c r="H930" s="656"/>
      <c r="I930" s="656"/>
      <c r="J930" s="656"/>
      <c r="K930" s="25"/>
      <c r="L930" s="25"/>
      <c r="M930" s="25"/>
      <c r="N930" s="25"/>
      <c r="O930" s="25"/>
      <c r="P930" s="25"/>
      <c r="Q930" s="25"/>
      <c r="R930" s="25"/>
      <c r="S930" s="25"/>
      <c r="T930" s="671"/>
      <c r="U930" s="730" t="str">
        <f t="shared" si="17"/>
        <v/>
      </c>
    </row>
    <row r="931" spans="1:21" x14ac:dyDescent="0.25">
      <c r="A931" s="36" t="str">
        <f>'0'!$A$4</f>
        <v>………………..</v>
      </c>
      <c r="B931" s="37">
        <f>'0'!$A$2</f>
        <v>46112</v>
      </c>
      <c r="C931" s="37" t="s">
        <v>1197</v>
      </c>
      <c r="D931" s="195"/>
      <c r="E931" s="23"/>
      <c r="F931" s="14"/>
      <c r="G931" s="22"/>
      <c r="H931" s="656"/>
      <c r="I931" s="656"/>
      <c r="J931" s="656"/>
      <c r="K931" s="25"/>
      <c r="L931" s="25"/>
      <c r="M931" s="25"/>
      <c r="N931" s="25"/>
      <c r="O931" s="25"/>
      <c r="P931" s="25"/>
      <c r="Q931" s="25"/>
      <c r="R931" s="25"/>
      <c r="S931" s="25"/>
      <c r="T931" s="671"/>
      <c r="U931" s="730" t="str">
        <f t="shared" si="17"/>
        <v/>
      </c>
    </row>
    <row r="932" spans="1:21" x14ac:dyDescent="0.25">
      <c r="A932" s="36" t="str">
        <f>'0'!$A$4</f>
        <v>………………..</v>
      </c>
      <c r="B932" s="37">
        <f>'0'!$A$2</f>
        <v>46112</v>
      </c>
      <c r="C932" s="37" t="s">
        <v>1197</v>
      </c>
      <c r="D932" s="195"/>
      <c r="E932" s="23"/>
      <c r="F932" s="14"/>
      <c r="G932" s="22"/>
      <c r="H932" s="656"/>
      <c r="I932" s="656"/>
      <c r="J932" s="656"/>
      <c r="K932" s="25"/>
      <c r="L932" s="25"/>
      <c r="M932" s="25"/>
      <c r="N932" s="25"/>
      <c r="O932" s="25"/>
      <c r="P932" s="25"/>
      <c r="Q932" s="25"/>
      <c r="R932" s="25"/>
      <c r="S932" s="25"/>
      <c r="T932" s="671"/>
      <c r="U932" s="730" t="str">
        <f t="shared" si="17"/>
        <v/>
      </c>
    </row>
    <row r="933" spans="1:21" x14ac:dyDescent="0.25">
      <c r="A933" s="36" t="str">
        <f>'0'!$A$4</f>
        <v>………………..</v>
      </c>
      <c r="B933" s="37">
        <f>'0'!$A$2</f>
        <v>46112</v>
      </c>
      <c r="C933" s="37" t="s">
        <v>1197</v>
      </c>
      <c r="D933" s="195"/>
      <c r="E933" s="23"/>
      <c r="F933" s="14"/>
      <c r="G933" s="22"/>
      <c r="H933" s="656"/>
      <c r="I933" s="656"/>
      <c r="J933" s="656"/>
      <c r="K933" s="25"/>
      <c r="L933" s="25"/>
      <c r="M933" s="25"/>
      <c r="N933" s="25"/>
      <c r="O933" s="25"/>
      <c r="P933" s="25"/>
      <c r="Q933" s="25"/>
      <c r="R933" s="25"/>
      <c r="S933" s="25"/>
      <c r="T933" s="671"/>
      <c r="U933" s="730" t="str">
        <f t="shared" si="17"/>
        <v/>
      </c>
    </row>
    <row r="934" spans="1:21" x14ac:dyDescent="0.25">
      <c r="A934" s="36" t="str">
        <f>'0'!$A$4</f>
        <v>………………..</v>
      </c>
      <c r="B934" s="37">
        <f>'0'!$A$2</f>
        <v>46112</v>
      </c>
      <c r="C934" s="37" t="s">
        <v>1197</v>
      </c>
      <c r="D934" s="195"/>
      <c r="E934" s="23"/>
      <c r="F934" s="14"/>
      <c r="G934" s="22"/>
      <c r="H934" s="656"/>
      <c r="I934" s="656"/>
      <c r="J934" s="656"/>
      <c r="K934" s="25"/>
      <c r="L934" s="25"/>
      <c r="M934" s="25"/>
      <c r="N934" s="25"/>
      <c r="O934" s="25"/>
      <c r="P934" s="25"/>
      <c r="Q934" s="25"/>
      <c r="R934" s="25"/>
      <c r="S934" s="25"/>
      <c r="T934" s="671"/>
      <c r="U934" s="730" t="str">
        <f t="shared" si="17"/>
        <v/>
      </c>
    </row>
    <row r="935" spans="1:21" x14ac:dyDescent="0.25">
      <c r="A935" s="36" t="str">
        <f>'0'!$A$4</f>
        <v>………………..</v>
      </c>
      <c r="B935" s="37">
        <f>'0'!$A$2</f>
        <v>46112</v>
      </c>
      <c r="C935" s="37" t="s">
        <v>1197</v>
      </c>
      <c r="D935" s="195"/>
      <c r="E935" s="23"/>
      <c r="F935" s="14"/>
      <c r="G935" s="22"/>
      <c r="H935" s="656"/>
      <c r="I935" s="656"/>
      <c r="J935" s="656"/>
      <c r="K935" s="25"/>
      <c r="L935" s="25"/>
      <c r="M935" s="25"/>
      <c r="N935" s="25"/>
      <c r="O935" s="25"/>
      <c r="P935" s="25"/>
      <c r="Q935" s="25"/>
      <c r="R935" s="25"/>
      <c r="S935" s="25"/>
      <c r="T935" s="671"/>
      <c r="U935" s="730" t="str">
        <f t="shared" si="17"/>
        <v/>
      </c>
    </row>
    <row r="936" spans="1:21" x14ac:dyDescent="0.25">
      <c r="A936" s="36" t="str">
        <f>'0'!$A$4</f>
        <v>………………..</v>
      </c>
      <c r="B936" s="37">
        <f>'0'!$A$2</f>
        <v>46112</v>
      </c>
      <c r="C936" s="37" t="s">
        <v>1197</v>
      </c>
      <c r="D936" s="195"/>
      <c r="E936" s="23"/>
      <c r="F936" s="14"/>
      <c r="G936" s="22"/>
      <c r="H936" s="656"/>
      <c r="I936" s="656"/>
      <c r="J936" s="656"/>
      <c r="K936" s="25"/>
      <c r="L936" s="25"/>
      <c r="M936" s="25"/>
      <c r="N936" s="25"/>
      <c r="O936" s="25"/>
      <c r="P936" s="25"/>
      <c r="Q936" s="25"/>
      <c r="R936" s="25"/>
      <c r="S936" s="25"/>
      <c r="T936" s="671"/>
      <c r="U936" s="730" t="str">
        <f t="shared" si="17"/>
        <v/>
      </c>
    </row>
    <row r="937" spans="1:21" x14ac:dyDescent="0.25">
      <c r="A937" s="36" t="str">
        <f>'0'!$A$4</f>
        <v>………………..</v>
      </c>
      <c r="B937" s="37">
        <f>'0'!$A$2</f>
        <v>46112</v>
      </c>
      <c r="C937" s="37" t="s">
        <v>1197</v>
      </c>
      <c r="D937" s="195"/>
      <c r="E937" s="23"/>
      <c r="F937" s="14"/>
      <c r="G937" s="22"/>
      <c r="H937" s="656"/>
      <c r="I937" s="656"/>
      <c r="J937" s="656"/>
      <c r="K937" s="25"/>
      <c r="L937" s="25"/>
      <c r="M937" s="25"/>
      <c r="N937" s="25"/>
      <c r="O937" s="25"/>
      <c r="P937" s="25"/>
      <c r="Q937" s="25"/>
      <c r="R937" s="25"/>
      <c r="S937" s="25"/>
      <c r="T937" s="671"/>
      <c r="U937" s="730" t="str">
        <f t="shared" si="17"/>
        <v/>
      </c>
    </row>
    <row r="938" spans="1:21" x14ac:dyDescent="0.25">
      <c r="A938" s="36" t="str">
        <f>'0'!$A$4</f>
        <v>………………..</v>
      </c>
      <c r="B938" s="37">
        <f>'0'!$A$2</f>
        <v>46112</v>
      </c>
      <c r="C938" s="37" t="s">
        <v>1197</v>
      </c>
      <c r="D938" s="195"/>
      <c r="E938" s="23"/>
      <c r="F938" s="14"/>
      <c r="G938" s="22"/>
      <c r="H938" s="656"/>
      <c r="I938" s="656"/>
      <c r="J938" s="656"/>
      <c r="K938" s="25"/>
      <c r="L938" s="25"/>
      <c r="M938" s="25"/>
      <c r="N938" s="25"/>
      <c r="O938" s="25"/>
      <c r="P938" s="25"/>
      <c r="Q938" s="25"/>
      <c r="R938" s="25"/>
      <c r="S938" s="25"/>
      <c r="T938" s="671"/>
      <c r="U938" s="730" t="str">
        <f t="shared" si="17"/>
        <v/>
      </c>
    </row>
    <row r="939" spans="1:21" x14ac:dyDescent="0.25">
      <c r="A939" s="36" t="str">
        <f>'0'!$A$4</f>
        <v>………………..</v>
      </c>
      <c r="B939" s="37">
        <f>'0'!$A$2</f>
        <v>46112</v>
      </c>
      <c r="C939" s="37" t="s">
        <v>1197</v>
      </c>
      <c r="D939" s="195"/>
      <c r="E939" s="23"/>
      <c r="F939" s="14"/>
      <c r="G939" s="22"/>
      <c r="H939" s="656"/>
      <c r="I939" s="656"/>
      <c r="J939" s="656"/>
      <c r="K939" s="25"/>
      <c r="L939" s="25"/>
      <c r="M939" s="25"/>
      <c r="N939" s="25"/>
      <c r="O939" s="25"/>
      <c r="P939" s="25"/>
      <c r="Q939" s="25"/>
      <c r="R939" s="25"/>
      <c r="S939" s="25"/>
      <c r="T939" s="671"/>
      <c r="U939" s="730" t="str">
        <f t="shared" si="17"/>
        <v/>
      </c>
    </row>
    <row r="940" spans="1:21" x14ac:dyDescent="0.25">
      <c r="A940" s="36" t="str">
        <f>'0'!$A$4</f>
        <v>………………..</v>
      </c>
      <c r="B940" s="37">
        <f>'0'!$A$2</f>
        <v>46112</v>
      </c>
      <c r="C940" s="37" t="s">
        <v>1197</v>
      </c>
      <c r="D940" s="195"/>
      <c r="E940" s="23"/>
      <c r="F940" s="14"/>
      <c r="G940" s="22"/>
      <c r="H940" s="656"/>
      <c r="I940" s="656"/>
      <c r="J940" s="656"/>
      <c r="K940" s="25"/>
      <c r="L940" s="25"/>
      <c r="M940" s="25"/>
      <c r="N940" s="25"/>
      <c r="O940" s="25"/>
      <c r="P940" s="25"/>
      <c r="Q940" s="25"/>
      <c r="R940" s="25"/>
      <c r="S940" s="25"/>
      <c r="T940" s="671"/>
      <c r="U940" s="730" t="str">
        <f t="shared" si="17"/>
        <v/>
      </c>
    </row>
    <row r="941" spans="1:21" x14ac:dyDescent="0.25">
      <c r="A941" s="36" t="str">
        <f>'0'!$A$4</f>
        <v>………………..</v>
      </c>
      <c r="B941" s="37">
        <f>'0'!$A$2</f>
        <v>46112</v>
      </c>
      <c r="C941" s="37" t="s">
        <v>1197</v>
      </c>
      <c r="D941" s="195"/>
      <c r="E941" s="23"/>
      <c r="F941" s="14"/>
      <c r="G941" s="22"/>
      <c r="H941" s="656"/>
      <c r="I941" s="656"/>
      <c r="J941" s="656"/>
      <c r="K941" s="25"/>
      <c r="L941" s="25"/>
      <c r="M941" s="25"/>
      <c r="N941" s="25"/>
      <c r="O941" s="25"/>
      <c r="P941" s="25"/>
      <c r="Q941" s="25"/>
      <c r="R941" s="25"/>
      <c r="S941" s="25"/>
      <c r="T941" s="671"/>
      <c r="U941" s="730" t="str">
        <f t="shared" si="17"/>
        <v/>
      </c>
    </row>
    <row r="942" spans="1:21" x14ac:dyDescent="0.25">
      <c r="A942" s="36" t="str">
        <f>'0'!$A$4</f>
        <v>………………..</v>
      </c>
      <c r="B942" s="37">
        <f>'0'!$A$2</f>
        <v>46112</v>
      </c>
      <c r="C942" s="37" t="s">
        <v>1197</v>
      </c>
      <c r="D942" s="195"/>
      <c r="E942" s="23"/>
      <c r="F942" s="14"/>
      <c r="G942" s="22"/>
      <c r="H942" s="656"/>
      <c r="I942" s="656"/>
      <c r="J942" s="656"/>
      <c r="K942" s="25"/>
      <c r="L942" s="25"/>
      <c r="M942" s="25"/>
      <c r="N942" s="25"/>
      <c r="O942" s="25"/>
      <c r="P942" s="25"/>
      <c r="Q942" s="25"/>
      <c r="R942" s="25"/>
      <c r="S942" s="25"/>
      <c r="T942" s="671"/>
      <c r="U942" s="730" t="str">
        <f t="shared" si="17"/>
        <v/>
      </c>
    </row>
    <row r="943" spans="1:21" x14ac:dyDescent="0.25">
      <c r="A943" s="36" t="str">
        <f>'0'!$A$4</f>
        <v>………………..</v>
      </c>
      <c r="B943" s="37">
        <f>'0'!$A$2</f>
        <v>46112</v>
      </c>
      <c r="C943" s="37" t="s">
        <v>1197</v>
      </c>
      <c r="D943" s="195"/>
      <c r="E943" s="23"/>
      <c r="F943" s="14"/>
      <c r="G943" s="22"/>
      <c r="H943" s="656"/>
      <c r="I943" s="656"/>
      <c r="J943" s="656"/>
      <c r="K943" s="25"/>
      <c r="L943" s="25"/>
      <c r="M943" s="25"/>
      <c r="N943" s="25"/>
      <c r="O943" s="25"/>
      <c r="P943" s="25"/>
      <c r="Q943" s="25"/>
      <c r="R943" s="25"/>
      <c r="S943" s="25"/>
      <c r="T943" s="671"/>
      <c r="U943" s="730" t="str">
        <f t="shared" si="17"/>
        <v/>
      </c>
    </row>
    <row r="944" spans="1:21" x14ac:dyDescent="0.25">
      <c r="A944" s="36" t="str">
        <f>'0'!$A$4</f>
        <v>………………..</v>
      </c>
      <c r="B944" s="37">
        <f>'0'!$A$2</f>
        <v>46112</v>
      </c>
      <c r="C944" s="37" t="s">
        <v>1197</v>
      </c>
      <c r="D944" s="195"/>
      <c r="E944" s="23"/>
      <c r="F944" s="14"/>
      <c r="G944" s="22"/>
      <c r="H944" s="656"/>
      <c r="I944" s="656"/>
      <c r="J944" s="656"/>
      <c r="K944" s="25"/>
      <c r="L944" s="25"/>
      <c r="M944" s="25"/>
      <c r="N944" s="25"/>
      <c r="O944" s="25"/>
      <c r="P944" s="25"/>
      <c r="Q944" s="25"/>
      <c r="R944" s="25"/>
      <c r="S944" s="25"/>
      <c r="T944" s="671"/>
      <c r="U944" s="730" t="str">
        <f t="shared" si="17"/>
        <v/>
      </c>
    </row>
    <row r="945" spans="1:21" x14ac:dyDescent="0.25">
      <c r="A945" s="36" t="str">
        <f>'0'!$A$4</f>
        <v>………………..</v>
      </c>
      <c r="B945" s="37">
        <f>'0'!$A$2</f>
        <v>46112</v>
      </c>
      <c r="C945" s="37" t="s">
        <v>1197</v>
      </c>
      <c r="D945" s="195"/>
      <c r="E945" s="23"/>
      <c r="F945" s="14"/>
      <c r="G945" s="22"/>
      <c r="H945" s="656"/>
      <c r="I945" s="656"/>
      <c r="J945" s="656"/>
      <c r="K945" s="25"/>
      <c r="L945" s="25"/>
      <c r="M945" s="25"/>
      <c r="N945" s="25"/>
      <c r="O945" s="25"/>
      <c r="P945" s="25"/>
      <c r="Q945" s="25"/>
      <c r="R945" s="25"/>
      <c r="S945" s="25"/>
      <c r="T945" s="671"/>
      <c r="U945" s="730" t="str">
        <f t="shared" si="17"/>
        <v/>
      </c>
    </row>
    <row r="946" spans="1:21" x14ac:dyDescent="0.25">
      <c r="A946" s="36" t="str">
        <f>'0'!$A$4</f>
        <v>………………..</v>
      </c>
      <c r="B946" s="37">
        <f>'0'!$A$2</f>
        <v>46112</v>
      </c>
      <c r="C946" s="37" t="s">
        <v>1197</v>
      </c>
      <c r="D946" s="195"/>
      <c r="E946" s="23"/>
      <c r="F946" s="14"/>
      <c r="G946" s="22"/>
      <c r="H946" s="656"/>
      <c r="I946" s="656"/>
      <c r="J946" s="656"/>
      <c r="K946" s="25"/>
      <c r="L946" s="25"/>
      <c r="M946" s="25"/>
      <c r="N946" s="25"/>
      <c r="O946" s="25"/>
      <c r="P946" s="25"/>
      <c r="Q946" s="25"/>
      <c r="R946" s="25"/>
      <c r="S946" s="25"/>
      <c r="T946" s="671"/>
      <c r="U946" s="730" t="str">
        <f t="shared" si="17"/>
        <v/>
      </c>
    </row>
    <row r="947" spans="1:21" x14ac:dyDescent="0.25">
      <c r="A947" s="36" t="str">
        <f>'0'!$A$4</f>
        <v>………………..</v>
      </c>
      <c r="B947" s="37">
        <f>'0'!$A$2</f>
        <v>46112</v>
      </c>
      <c r="C947" s="37" t="s">
        <v>1197</v>
      </c>
      <c r="D947" s="195"/>
      <c r="E947" s="23"/>
      <c r="F947" s="14"/>
      <c r="G947" s="22"/>
      <c r="H947" s="656"/>
      <c r="I947" s="656"/>
      <c r="J947" s="656"/>
      <c r="K947" s="25"/>
      <c r="L947" s="25"/>
      <c r="M947" s="25"/>
      <c r="N947" s="25"/>
      <c r="O947" s="25"/>
      <c r="P947" s="25"/>
      <c r="Q947" s="25"/>
      <c r="R947" s="25"/>
      <c r="S947" s="25"/>
      <c r="T947" s="671"/>
      <c r="U947" s="730" t="str">
        <f t="shared" si="17"/>
        <v/>
      </c>
    </row>
    <row r="948" spans="1:21" x14ac:dyDescent="0.25">
      <c r="A948" s="36" t="str">
        <f>'0'!$A$4</f>
        <v>………………..</v>
      </c>
      <c r="B948" s="37">
        <f>'0'!$A$2</f>
        <v>46112</v>
      </c>
      <c r="C948" s="37" t="s">
        <v>1197</v>
      </c>
      <c r="D948" s="195"/>
      <c r="E948" s="23"/>
      <c r="F948" s="14"/>
      <c r="G948" s="22"/>
      <c r="H948" s="656"/>
      <c r="I948" s="656"/>
      <c r="J948" s="656"/>
      <c r="K948" s="25"/>
      <c r="L948" s="25"/>
      <c r="M948" s="25"/>
      <c r="N948" s="25"/>
      <c r="O948" s="25"/>
      <c r="P948" s="25"/>
      <c r="Q948" s="25"/>
      <c r="R948" s="25"/>
      <c r="S948" s="25"/>
      <c r="T948" s="671"/>
      <c r="U948" s="730" t="str">
        <f t="shared" si="17"/>
        <v/>
      </c>
    </row>
    <row r="949" spans="1:21" x14ac:dyDescent="0.25">
      <c r="A949" s="36" t="str">
        <f>'0'!$A$4</f>
        <v>………………..</v>
      </c>
      <c r="B949" s="37">
        <f>'0'!$A$2</f>
        <v>46112</v>
      </c>
      <c r="C949" s="37" t="s">
        <v>1197</v>
      </c>
      <c r="D949" s="195"/>
      <c r="E949" s="23"/>
      <c r="F949" s="14"/>
      <c r="G949" s="22"/>
      <c r="H949" s="656"/>
      <c r="I949" s="656"/>
      <c r="J949" s="656"/>
      <c r="K949" s="25"/>
      <c r="L949" s="25"/>
      <c r="M949" s="25"/>
      <c r="N949" s="25"/>
      <c r="O949" s="25"/>
      <c r="P949" s="25"/>
      <c r="Q949" s="25"/>
      <c r="R949" s="25"/>
      <c r="S949" s="25"/>
      <c r="T949" s="671"/>
      <c r="U949" s="730" t="str">
        <f t="shared" si="17"/>
        <v/>
      </c>
    </row>
    <row r="950" spans="1:21" x14ac:dyDescent="0.25">
      <c r="A950" s="36" t="str">
        <f>'0'!$A$4</f>
        <v>………………..</v>
      </c>
      <c r="B950" s="37">
        <f>'0'!$A$2</f>
        <v>46112</v>
      </c>
      <c r="C950" s="37" t="s">
        <v>1197</v>
      </c>
      <c r="D950" s="195"/>
      <c r="E950" s="23"/>
      <c r="F950" s="14"/>
      <c r="G950" s="22"/>
      <c r="H950" s="656"/>
      <c r="I950" s="656"/>
      <c r="J950" s="656"/>
      <c r="K950" s="25"/>
      <c r="L950" s="25"/>
      <c r="M950" s="25"/>
      <c r="N950" s="25"/>
      <c r="O950" s="25"/>
      <c r="P950" s="25"/>
      <c r="Q950" s="25"/>
      <c r="R950" s="25"/>
      <c r="S950" s="25"/>
      <c r="T950" s="671"/>
      <c r="U950" s="730" t="str">
        <f t="shared" si="17"/>
        <v/>
      </c>
    </row>
    <row r="951" spans="1:21" x14ac:dyDescent="0.25">
      <c r="A951" s="36" t="str">
        <f>'0'!$A$4</f>
        <v>………………..</v>
      </c>
      <c r="B951" s="37">
        <f>'0'!$A$2</f>
        <v>46112</v>
      </c>
      <c r="C951" s="37" t="s">
        <v>1197</v>
      </c>
      <c r="D951" s="195"/>
      <c r="E951" s="23"/>
      <c r="F951" s="14"/>
      <c r="G951" s="22"/>
      <c r="H951" s="656"/>
      <c r="I951" s="656"/>
      <c r="J951" s="656"/>
      <c r="K951" s="25"/>
      <c r="L951" s="25"/>
      <c r="M951" s="25"/>
      <c r="N951" s="25"/>
      <c r="O951" s="25"/>
      <c r="P951" s="25"/>
      <c r="Q951" s="25"/>
      <c r="R951" s="25"/>
      <c r="S951" s="25"/>
      <c r="T951" s="671"/>
      <c r="U951" s="730" t="str">
        <f t="shared" si="17"/>
        <v/>
      </c>
    </row>
    <row r="952" spans="1:21" x14ac:dyDescent="0.25">
      <c r="A952" s="36" t="str">
        <f>'0'!$A$4</f>
        <v>………………..</v>
      </c>
      <c r="B952" s="37">
        <f>'0'!$A$2</f>
        <v>46112</v>
      </c>
      <c r="C952" s="37" t="s">
        <v>1197</v>
      </c>
      <c r="D952" s="195"/>
      <c r="E952" s="23"/>
      <c r="F952" s="14"/>
      <c r="G952" s="22"/>
      <c r="H952" s="656"/>
      <c r="I952" s="656"/>
      <c r="J952" s="656"/>
      <c r="K952" s="25"/>
      <c r="L952" s="25"/>
      <c r="M952" s="25"/>
      <c r="N952" s="25"/>
      <c r="O952" s="25"/>
      <c r="P952" s="25"/>
      <c r="Q952" s="25"/>
      <c r="R952" s="25"/>
      <c r="S952" s="25"/>
      <c r="T952" s="671"/>
      <c r="U952" s="730" t="str">
        <f t="shared" si="17"/>
        <v/>
      </c>
    </row>
    <row r="953" spans="1:21" x14ac:dyDescent="0.25">
      <c r="A953" s="36" t="str">
        <f>'0'!$A$4</f>
        <v>………………..</v>
      </c>
      <c r="B953" s="37">
        <f>'0'!$A$2</f>
        <v>46112</v>
      </c>
      <c r="C953" s="37" t="s">
        <v>1197</v>
      </c>
      <c r="D953" s="195"/>
      <c r="E953" s="23"/>
      <c r="F953" s="14"/>
      <c r="G953" s="22"/>
      <c r="H953" s="656"/>
      <c r="I953" s="656"/>
      <c r="J953" s="656"/>
      <c r="K953" s="25"/>
      <c r="L953" s="25"/>
      <c r="M953" s="25"/>
      <c r="N953" s="25"/>
      <c r="O953" s="25"/>
      <c r="P953" s="25"/>
      <c r="Q953" s="25"/>
      <c r="R953" s="25"/>
      <c r="S953" s="25"/>
      <c r="T953" s="671"/>
      <c r="U953" s="730" t="str">
        <f t="shared" si="17"/>
        <v/>
      </c>
    </row>
    <row r="954" spans="1:21" x14ac:dyDescent="0.25">
      <c r="A954" s="36" t="str">
        <f>'0'!$A$4</f>
        <v>………………..</v>
      </c>
      <c r="B954" s="37">
        <f>'0'!$A$2</f>
        <v>46112</v>
      </c>
      <c r="C954" s="37" t="s">
        <v>1197</v>
      </c>
      <c r="D954" s="195"/>
      <c r="E954" s="23"/>
      <c r="F954" s="14"/>
      <c r="G954" s="22"/>
      <c r="H954" s="656"/>
      <c r="I954" s="656"/>
      <c r="J954" s="656"/>
      <c r="K954" s="25"/>
      <c r="L954" s="25"/>
      <c r="M954" s="25"/>
      <c r="N954" s="25"/>
      <c r="O954" s="25"/>
      <c r="P954" s="25"/>
      <c r="Q954" s="25"/>
      <c r="R954" s="25"/>
      <c r="S954" s="25"/>
      <c r="T954" s="671"/>
      <c r="U954" s="730" t="str">
        <f t="shared" si="17"/>
        <v/>
      </c>
    </row>
    <row r="955" spans="1:21" x14ac:dyDescent="0.25">
      <c r="A955" s="36" t="str">
        <f>'0'!$A$4</f>
        <v>………………..</v>
      </c>
      <c r="B955" s="37">
        <f>'0'!$A$2</f>
        <v>46112</v>
      </c>
      <c r="C955" s="37" t="s">
        <v>1197</v>
      </c>
      <c r="D955" s="195"/>
      <c r="E955" s="23"/>
      <c r="F955" s="14"/>
      <c r="G955" s="22"/>
      <c r="H955" s="656"/>
      <c r="I955" s="656"/>
      <c r="J955" s="656"/>
      <c r="K955" s="25"/>
      <c r="L955" s="25"/>
      <c r="M955" s="25"/>
      <c r="N955" s="25"/>
      <c r="O955" s="25"/>
      <c r="P955" s="25"/>
      <c r="Q955" s="25"/>
      <c r="R955" s="25"/>
      <c r="S955" s="25"/>
      <c r="T955" s="671"/>
      <c r="U955" s="730" t="str">
        <f t="shared" si="17"/>
        <v/>
      </c>
    </row>
    <row r="956" spans="1:21" x14ac:dyDescent="0.25">
      <c r="A956" s="36" t="str">
        <f>'0'!$A$4</f>
        <v>………………..</v>
      </c>
      <c r="B956" s="37">
        <f>'0'!$A$2</f>
        <v>46112</v>
      </c>
      <c r="C956" s="37" t="s">
        <v>1197</v>
      </c>
      <c r="D956" s="195"/>
      <c r="E956" s="23"/>
      <c r="F956" s="14"/>
      <c r="G956" s="22"/>
      <c r="H956" s="656"/>
      <c r="I956" s="656"/>
      <c r="J956" s="656"/>
      <c r="K956" s="25"/>
      <c r="L956" s="25"/>
      <c r="M956" s="25"/>
      <c r="N956" s="25"/>
      <c r="O956" s="25"/>
      <c r="P956" s="25"/>
      <c r="Q956" s="25"/>
      <c r="R956" s="25"/>
      <c r="S956" s="25"/>
      <c r="T956" s="671"/>
      <c r="U956" s="730" t="str">
        <f t="shared" si="17"/>
        <v/>
      </c>
    </row>
    <row r="957" spans="1:21" x14ac:dyDescent="0.25">
      <c r="A957" s="36" t="str">
        <f>'0'!$A$4</f>
        <v>………………..</v>
      </c>
      <c r="B957" s="37">
        <f>'0'!$A$2</f>
        <v>46112</v>
      </c>
      <c r="C957" s="37" t="s">
        <v>1197</v>
      </c>
      <c r="D957" s="195"/>
      <c r="E957" s="23"/>
      <c r="F957" s="14"/>
      <c r="G957" s="22"/>
      <c r="H957" s="656"/>
      <c r="I957" s="656"/>
      <c r="J957" s="656"/>
      <c r="K957" s="25"/>
      <c r="L957" s="25"/>
      <c r="M957" s="25"/>
      <c r="N957" s="25"/>
      <c r="O957" s="25"/>
      <c r="P957" s="25"/>
      <c r="Q957" s="25"/>
      <c r="R957" s="25"/>
      <c r="S957" s="25"/>
      <c r="T957" s="671"/>
      <c r="U957" s="730" t="str">
        <f t="shared" si="17"/>
        <v/>
      </c>
    </row>
    <row r="958" spans="1:21" x14ac:dyDescent="0.25">
      <c r="A958" s="36" t="str">
        <f>'0'!$A$4</f>
        <v>………………..</v>
      </c>
      <c r="B958" s="37">
        <f>'0'!$A$2</f>
        <v>46112</v>
      </c>
      <c r="C958" s="37" t="s">
        <v>1197</v>
      </c>
      <c r="D958" s="195"/>
      <c r="E958" s="23"/>
      <c r="F958" s="14"/>
      <c r="G958" s="22"/>
      <c r="H958" s="656"/>
      <c r="I958" s="656"/>
      <c r="J958" s="656"/>
      <c r="K958" s="25"/>
      <c r="L958" s="25"/>
      <c r="M958" s="25"/>
      <c r="N958" s="25"/>
      <c r="O958" s="25"/>
      <c r="P958" s="25"/>
      <c r="Q958" s="25"/>
      <c r="R958" s="25"/>
      <c r="S958" s="25"/>
      <c r="T958" s="671"/>
      <c r="U958" s="730" t="str">
        <f t="shared" si="17"/>
        <v/>
      </c>
    </row>
    <row r="959" spans="1:21" x14ac:dyDescent="0.25">
      <c r="A959" s="36" t="str">
        <f>'0'!$A$4</f>
        <v>………………..</v>
      </c>
      <c r="B959" s="37">
        <f>'0'!$A$2</f>
        <v>46112</v>
      </c>
      <c r="C959" s="37" t="s">
        <v>1197</v>
      </c>
      <c r="D959" s="195"/>
      <c r="E959" s="23"/>
      <c r="F959" s="14"/>
      <c r="G959" s="22"/>
      <c r="H959" s="656"/>
      <c r="I959" s="656"/>
      <c r="J959" s="656"/>
      <c r="K959" s="25"/>
      <c r="L959" s="25"/>
      <c r="M959" s="25"/>
      <c r="N959" s="25"/>
      <c r="O959" s="25"/>
      <c r="P959" s="25"/>
      <c r="Q959" s="25"/>
      <c r="R959" s="25"/>
      <c r="S959" s="25"/>
      <c r="T959" s="671"/>
      <c r="U959" s="730" t="str">
        <f t="shared" si="17"/>
        <v/>
      </c>
    </row>
    <row r="960" spans="1:21" x14ac:dyDescent="0.25">
      <c r="A960" s="36" t="str">
        <f>'0'!$A$4</f>
        <v>………………..</v>
      </c>
      <c r="B960" s="37">
        <f>'0'!$A$2</f>
        <v>46112</v>
      </c>
      <c r="C960" s="37" t="s">
        <v>1197</v>
      </c>
      <c r="D960" s="195"/>
      <c r="E960" s="23"/>
      <c r="F960" s="14"/>
      <c r="G960" s="22"/>
      <c r="H960" s="656"/>
      <c r="I960" s="656"/>
      <c r="J960" s="656"/>
      <c r="K960" s="25"/>
      <c r="L960" s="25"/>
      <c r="M960" s="25"/>
      <c r="N960" s="25"/>
      <c r="O960" s="25"/>
      <c r="P960" s="25"/>
      <c r="Q960" s="25"/>
      <c r="R960" s="25"/>
      <c r="S960" s="25"/>
      <c r="T960" s="671"/>
      <c r="U960" s="730" t="str">
        <f t="shared" si="17"/>
        <v/>
      </c>
    </row>
    <row r="961" spans="1:21" x14ac:dyDescent="0.25">
      <c r="A961" s="36" t="str">
        <f>'0'!$A$4</f>
        <v>………………..</v>
      </c>
      <c r="B961" s="37">
        <f>'0'!$A$2</f>
        <v>46112</v>
      </c>
      <c r="C961" s="37" t="s">
        <v>1197</v>
      </c>
      <c r="D961" s="195"/>
      <c r="E961" s="23"/>
      <c r="F961" s="14"/>
      <c r="G961" s="22"/>
      <c r="H961" s="656"/>
      <c r="I961" s="656"/>
      <c r="J961" s="656"/>
      <c r="K961" s="25"/>
      <c r="L961" s="25"/>
      <c r="M961" s="25"/>
      <c r="N961" s="25"/>
      <c r="O961" s="25"/>
      <c r="P961" s="25"/>
      <c r="Q961" s="25"/>
      <c r="R961" s="25"/>
      <c r="S961" s="25"/>
      <c r="T961" s="671"/>
      <c r="U961" s="730" t="str">
        <f t="shared" si="17"/>
        <v/>
      </c>
    </row>
    <row r="962" spans="1:21" x14ac:dyDescent="0.25">
      <c r="A962" s="36" t="str">
        <f>'0'!$A$4</f>
        <v>………………..</v>
      </c>
      <c r="B962" s="37">
        <f>'0'!$A$2</f>
        <v>46112</v>
      </c>
      <c r="C962" s="37" t="s">
        <v>1197</v>
      </c>
      <c r="D962" s="195"/>
      <c r="E962" s="23"/>
      <c r="F962" s="14"/>
      <c r="G962" s="22"/>
      <c r="H962" s="656"/>
      <c r="I962" s="656"/>
      <c r="J962" s="656"/>
      <c r="K962" s="25"/>
      <c r="L962" s="25"/>
      <c r="M962" s="25"/>
      <c r="N962" s="25"/>
      <c r="O962" s="25"/>
      <c r="P962" s="25"/>
      <c r="Q962" s="25"/>
      <c r="R962" s="25"/>
      <c r="S962" s="25"/>
      <c r="T962" s="671"/>
      <c r="U962" s="730" t="str">
        <f t="shared" si="17"/>
        <v/>
      </c>
    </row>
    <row r="963" spans="1:21" x14ac:dyDescent="0.25">
      <c r="A963" s="36" t="str">
        <f>'0'!$A$4</f>
        <v>………………..</v>
      </c>
      <c r="B963" s="37">
        <f>'0'!$A$2</f>
        <v>46112</v>
      </c>
      <c r="C963" s="37" t="s">
        <v>1197</v>
      </c>
      <c r="D963" s="195"/>
      <c r="E963" s="23"/>
      <c r="F963" s="14"/>
      <c r="G963" s="22"/>
      <c r="H963" s="656"/>
      <c r="I963" s="656"/>
      <c r="J963" s="656"/>
      <c r="K963" s="25"/>
      <c r="L963" s="25"/>
      <c r="M963" s="25"/>
      <c r="N963" s="25"/>
      <c r="O963" s="25"/>
      <c r="P963" s="25"/>
      <c r="Q963" s="25"/>
      <c r="R963" s="25"/>
      <c r="S963" s="25"/>
      <c r="T963" s="671"/>
      <c r="U963" s="730" t="str">
        <f t="shared" si="17"/>
        <v/>
      </c>
    </row>
    <row r="964" spans="1:21" x14ac:dyDescent="0.25">
      <c r="A964" s="36" t="str">
        <f>'0'!$A$4</f>
        <v>………………..</v>
      </c>
      <c r="B964" s="37">
        <f>'0'!$A$2</f>
        <v>46112</v>
      </c>
      <c r="C964" s="37" t="s">
        <v>1197</v>
      </c>
      <c r="D964" s="195"/>
      <c r="E964" s="23"/>
      <c r="F964" s="14"/>
      <c r="G964" s="22"/>
      <c r="H964" s="656"/>
      <c r="I964" s="656"/>
      <c r="J964" s="656"/>
      <c r="K964" s="25"/>
      <c r="L964" s="25"/>
      <c r="M964" s="25"/>
      <c r="N964" s="25"/>
      <c r="O964" s="25"/>
      <c r="P964" s="25"/>
      <c r="Q964" s="25"/>
      <c r="R964" s="25"/>
      <c r="S964" s="25"/>
      <c r="T964" s="671"/>
      <c r="U964" s="730" t="str">
        <f t="shared" si="17"/>
        <v/>
      </c>
    </row>
    <row r="965" spans="1:21" x14ac:dyDescent="0.25">
      <c r="A965" s="36" t="str">
        <f>'0'!$A$4</f>
        <v>………………..</v>
      </c>
      <c r="B965" s="37">
        <f>'0'!$A$2</f>
        <v>46112</v>
      </c>
      <c r="C965" s="37" t="s">
        <v>1197</v>
      </c>
      <c r="D965" s="195"/>
      <c r="E965" s="23"/>
      <c r="F965" s="14"/>
      <c r="G965" s="22"/>
      <c r="H965" s="656"/>
      <c r="I965" s="656"/>
      <c r="J965" s="656"/>
      <c r="K965" s="25"/>
      <c r="L965" s="25"/>
      <c r="M965" s="25"/>
      <c r="N965" s="25"/>
      <c r="O965" s="25"/>
      <c r="P965" s="25"/>
      <c r="Q965" s="25"/>
      <c r="R965" s="25"/>
      <c r="S965" s="25"/>
      <c r="T965" s="671"/>
      <c r="U965" s="730" t="str">
        <f t="shared" si="17"/>
        <v/>
      </c>
    </row>
    <row r="966" spans="1:21" x14ac:dyDescent="0.25">
      <c r="A966" s="36" t="str">
        <f>'0'!$A$4</f>
        <v>………………..</v>
      </c>
      <c r="B966" s="37">
        <f>'0'!$A$2</f>
        <v>46112</v>
      </c>
      <c r="C966" s="37" t="s">
        <v>1197</v>
      </c>
      <c r="D966" s="195"/>
      <c r="E966" s="23"/>
      <c r="F966" s="14"/>
      <c r="G966" s="22"/>
      <c r="H966" s="656"/>
      <c r="I966" s="656"/>
      <c r="J966" s="656"/>
      <c r="K966" s="25"/>
      <c r="L966" s="25"/>
      <c r="M966" s="25"/>
      <c r="N966" s="25"/>
      <c r="O966" s="25"/>
      <c r="P966" s="25"/>
      <c r="Q966" s="25"/>
      <c r="R966" s="25"/>
      <c r="S966" s="25"/>
      <c r="T966" s="671"/>
      <c r="U966" s="730" t="str">
        <f t="shared" si="17"/>
        <v/>
      </c>
    </row>
    <row r="967" spans="1:21" x14ac:dyDescent="0.25">
      <c r="A967" s="36" t="str">
        <f>'0'!$A$4</f>
        <v>………………..</v>
      </c>
      <c r="B967" s="37">
        <f>'0'!$A$2</f>
        <v>46112</v>
      </c>
      <c r="C967" s="37" t="s">
        <v>1197</v>
      </c>
      <c r="D967" s="195"/>
      <c r="E967" s="23"/>
      <c r="F967" s="14"/>
      <c r="G967" s="22"/>
      <c r="H967" s="656"/>
      <c r="I967" s="656"/>
      <c r="J967" s="656"/>
      <c r="K967" s="25"/>
      <c r="L967" s="25"/>
      <c r="M967" s="25"/>
      <c r="N967" s="25"/>
      <c r="O967" s="25"/>
      <c r="P967" s="25"/>
      <c r="Q967" s="25"/>
      <c r="R967" s="25"/>
      <c r="S967" s="25"/>
      <c r="T967" s="671"/>
      <c r="U967" s="730" t="str">
        <f t="shared" si="17"/>
        <v/>
      </c>
    </row>
    <row r="968" spans="1:21" x14ac:dyDescent="0.25">
      <c r="A968" s="36" t="str">
        <f>'0'!$A$4</f>
        <v>………………..</v>
      </c>
      <c r="B968" s="37">
        <f>'0'!$A$2</f>
        <v>46112</v>
      </c>
      <c r="C968" s="37" t="s">
        <v>1197</v>
      </c>
      <c r="D968" s="195"/>
      <c r="E968" s="23"/>
      <c r="F968" s="14"/>
      <c r="G968" s="22"/>
      <c r="H968" s="656"/>
      <c r="I968" s="656"/>
      <c r="J968" s="656"/>
      <c r="K968" s="25"/>
      <c r="L968" s="25"/>
      <c r="M968" s="25"/>
      <c r="N968" s="25"/>
      <c r="O968" s="25"/>
      <c r="P968" s="25"/>
      <c r="Q968" s="25"/>
      <c r="R968" s="25"/>
      <c r="S968" s="25"/>
      <c r="T968" s="671"/>
      <c r="U968" s="730" t="str">
        <f t="shared" si="17"/>
        <v/>
      </c>
    </row>
    <row r="969" spans="1:21" x14ac:dyDescent="0.25">
      <c r="A969" s="36" t="str">
        <f>'0'!$A$4</f>
        <v>………………..</v>
      </c>
      <c r="B969" s="37">
        <f>'0'!$A$2</f>
        <v>46112</v>
      </c>
      <c r="C969" s="37" t="s">
        <v>1197</v>
      </c>
      <c r="D969" s="195"/>
      <c r="E969" s="23"/>
      <c r="F969" s="14"/>
      <c r="G969" s="22"/>
      <c r="H969" s="656"/>
      <c r="I969" s="656"/>
      <c r="J969" s="656"/>
      <c r="K969" s="25"/>
      <c r="L969" s="25"/>
      <c r="M969" s="25"/>
      <c r="N969" s="25"/>
      <c r="O969" s="25"/>
      <c r="P969" s="25"/>
      <c r="Q969" s="25"/>
      <c r="R969" s="25"/>
      <c r="S969" s="25"/>
      <c r="T969" s="671"/>
      <c r="U969" s="730" t="str">
        <f t="shared" si="17"/>
        <v/>
      </c>
    </row>
    <row r="970" spans="1:21" x14ac:dyDescent="0.25">
      <c r="A970" s="36" t="str">
        <f>'0'!$A$4</f>
        <v>………………..</v>
      </c>
      <c r="B970" s="37">
        <f>'0'!$A$2</f>
        <v>46112</v>
      </c>
      <c r="C970" s="37" t="s">
        <v>1197</v>
      </c>
      <c r="D970" s="195"/>
      <c r="E970" s="23"/>
      <c r="F970" s="14"/>
      <c r="G970" s="22"/>
      <c r="H970" s="656"/>
      <c r="I970" s="656"/>
      <c r="J970" s="656"/>
      <c r="K970" s="25"/>
      <c r="L970" s="25"/>
      <c r="M970" s="25"/>
      <c r="N970" s="25"/>
      <c r="O970" s="25"/>
      <c r="P970" s="25"/>
      <c r="Q970" s="25"/>
      <c r="R970" s="25"/>
      <c r="S970" s="25"/>
      <c r="T970" s="671"/>
      <c r="U970" s="730" t="str">
        <f t="shared" si="17"/>
        <v/>
      </c>
    </row>
    <row r="971" spans="1:21" x14ac:dyDescent="0.25">
      <c r="A971" s="36" t="str">
        <f>'0'!$A$4</f>
        <v>………………..</v>
      </c>
      <c r="B971" s="37">
        <f>'0'!$A$2</f>
        <v>46112</v>
      </c>
      <c r="C971" s="37" t="s">
        <v>1197</v>
      </c>
      <c r="D971" s="195"/>
      <c r="E971" s="23"/>
      <c r="F971" s="14"/>
      <c r="G971" s="22"/>
      <c r="H971" s="656"/>
      <c r="I971" s="656"/>
      <c r="J971" s="656"/>
      <c r="K971" s="25"/>
      <c r="L971" s="25"/>
      <c r="M971" s="25"/>
      <c r="N971" s="25"/>
      <c r="O971" s="25"/>
      <c r="P971" s="25"/>
      <c r="Q971" s="25"/>
      <c r="R971" s="25"/>
      <c r="S971" s="25"/>
      <c r="T971" s="671"/>
      <c r="U971" s="730" t="str">
        <f t="shared" ref="U971:U1034" si="18">IF(COUNTBLANK(D971:S971)=16,"",IF(D971="999999999","",IF(ISNUMBER(VALUE(D971)),IF(LEN(D971)&lt;&gt;9,"Въведеното ЕИК е твърде късо или твърде дълго",IF(OR(MOD(MID(D971,1,1)*1+MID(D971,2,1)*2+MID(D971,3,1)*3+MID(D971,4,1)*4+MID(D971,5,1)*5+MID(D971,6,1)*6+MID(D971,7,1)*7+MID(D971,8,1)*8,11)-MID(D971,9,1)=0,AND(MOD(MID(D971,1,1)*3+MID(D971,2,1)*4+MID(D971,3,1)*5+MID(D971,4,1)*6+MID(D971,5,1)*7+MID(D971,6,1)*8+MID(D971,7,1)*9+MID(D971,8,1)*10,11)=10,MID(D971,9,1)*1=0),MOD(MID(D971,1,1)*3+MID(D971,2,1)*4+MID(D971,3,1)*5+MID(D971,4,1)*6+MID(D971,5,1)*7+MID(D971,6,1)*8+MID(D971,7,1)*9+MID(D971,8,1)*10,11)-MID(D971,9,1)=0),"","Въведеното ЕИК е невалидно")),"Въведеното ЕИК съдържа непозволени символи")))</f>
        <v/>
      </c>
    </row>
    <row r="972" spans="1:21" x14ac:dyDescent="0.25">
      <c r="A972" s="36" t="str">
        <f>'0'!$A$4</f>
        <v>………………..</v>
      </c>
      <c r="B972" s="37">
        <f>'0'!$A$2</f>
        <v>46112</v>
      </c>
      <c r="C972" s="37" t="s">
        <v>1197</v>
      </c>
      <c r="D972" s="195"/>
      <c r="E972" s="23"/>
      <c r="F972" s="14"/>
      <c r="G972" s="22"/>
      <c r="H972" s="656"/>
      <c r="I972" s="656"/>
      <c r="J972" s="656"/>
      <c r="K972" s="25"/>
      <c r="L972" s="25"/>
      <c r="M972" s="25"/>
      <c r="N972" s="25"/>
      <c r="O972" s="25"/>
      <c r="P972" s="25"/>
      <c r="Q972" s="25"/>
      <c r="R972" s="25"/>
      <c r="S972" s="25"/>
      <c r="T972" s="671"/>
      <c r="U972" s="730" t="str">
        <f t="shared" si="18"/>
        <v/>
      </c>
    </row>
    <row r="973" spans="1:21" x14ac:dyDescent="0.25">
      <c r="A973" s="36" t="str">
        <f>'0'!$A$4</f>
        <v>………………..</v>
      </c>
      <c r="B973" s="37">
        <f>'0'!$A$2</f>
        <v>46112</v>
      </c>
      <c r="C973" s="37" t="s">
        <v>1197</v>
      </c>
      <c r="D973" s="195"/>
      <c r="E973" s="23"/>
      <c r="F973" s="14"/>
      <c r="G973" s="22"/>
      <c r="H973" s="656"/>
      <c r="I973" s="656"/>
      <c r="J973" s="656"/>
      <c r="K973" s="25"/>
      <c r="L973" s="25"/>
      <c r="M973" s="25"/>
      <c r="N973" s="25"/>
      <c r="O973" s="25"/>
      <c r="P973" s="25"/>
      <c r="Q973" s="25"/>
      <c r="R973" s="25"/>
      <c r="S973" s="25"/>
      <c r="T973" s="671"/>
      <c r="U973" s="730" t="str">
        <f t="shared" si="18"/>
        <v/>
      </c>
    </row>
    <row r="974" spans="1:21" x14ac:dyDescent="0.25">
      <c r="A974" s="36" t="str">
        <f>'0'!$A$4</f>
        <v>………………..</v>
      </c>
      <c r="B974" s="37">
        <f>'0'!$A$2</f>
        <v>46112</v>
      </c>
      <c r="C974" s="37" t="s">
        <v>1197</v>
      </c>
      <c r="D974" s="195"/>
      <c r="E974" s="23"/>
      <c r="F974" s="14"/>
      <c r="G974" s="22"/>
      <c r="H974" s="656"/>
      <c r="I974" s="656"/>
      <c r="J974" s="656"/>
      <c r="K974" s="25"/>
      <c r="L974" s="25"/>
      <c r="M974" s="25"/>
      <c r="N974" s="25"/>
      <c r="O974" s="25"/>
      <c r="P974" s="25"/>
      <c r="Q974" s="25"/>
      <c r="R974" s="25"/>
      <c r="S974" s="25"/>
      <c r="T974" s="671"/>
      <c r="U974" s="730" t="str">
        <f t="shared" si="18"/>
        <v/>
      </c>
    </row>
    <row r="975" spans="1:21" x14ac:dyDescent="0.25">
      <c r="A975" s="36" t="str">
        <f>'0'!$A$4</f>
        <v>………………..</v>
      </c>
      <c r="B975" s="37">
        <f>'0'!$A$2</f>
        <v>46112</v>
      </c>
      <c r="C975" s="37" t="s">
        <v>1197</v>
      </c>
      <c r="D975" s="195"/>
      <c r="E975" s="23"/>
      <c r="F975" s="14"/>
      <c r="G975" s="22"/>
      <c r="H975" s="656"/>
      <c r="I975" s="656"/>
      <c r="J975" s="656"/>
      <c r="K975" s="25"/>
      <c r="L975" s="25"/>
      <c r="M975" s="25"/>
      <c r="N975" s="25"/>
      <c r="O975" s="25"/>
      <c r="P975" s="25"/>
      <c r="Q975" s="25"/>
      <c r="R975" s="25"/>
      <c r="S975" s="25"/>
      <c r="T975" s="671"/>
      <c r="U975" s="730" t="str">
        <f t="shared" si="18"/>
        <v/>
      </c>
    </row>
    <row r="976" spans="1:21" x14ac:dyDescent="0.25">
      <c r="A976" s="36" t="str">
        <f>'0'!$A$4</f>
        <v>………………..</v>
      </c>
      <c r="B976" s="37">
        <f>'0'!$A$2</f>
        <v>46112</v>
      </c>
      <c r="C976" s="37" t="s">
        <v>1197</v>
      </c>
      <c r="D976" s="195"/>
      <c r="E976" s="23"/>
      <c r="F976" s="14"/>
      <c r="G976" s="22"/>
      <c r="H976" s="656"/>
      <c r="I976" s="656"/>
      <c r="J976" s="656"/>
      <c r="K976" s="25"/>
      <c r="L976" s="25"/>
      <c r="M976" s="25"/>
      <c r="N976" s="25"/>
      <c r="O976" s="25"/>
      <c r="P976" s="25"/>
      <c r="Q976" s="25"/>
      <c r="R976" s="25"/>
      <c r="S976" s="25"/>
      <c r="T976" s="671"/>
      <c r="U976" s="730" t="str">
        <f t="shared" si="18"/>
        <v/>
      </c>
    </row>
    <row r="977" spans="1:21" x14ac:dyDescent="0.25">
      <c r="A977" s="36" t="str">
        <f>'0'!$A$4</f>
        <v>………………..</v>
      </c>
      <c r="B977" s="37">
        <f>'0'!$A$2</f>
        <v>46112</v>
      </c>
      <c r="C977" s="37" t="s">
        <v>1197</v>
      </c>
      <c r="D977" s="195"/>
      <c r="E977" s="23"/>
      <c r="F977" s="14"/>
      <c r="G977" s="22"/>
      <c r="H977" s="656"/>
      <c r="I977" s="656"/>
      <c r="J977" s="656"/>
      <c r="K977" s="25"/>
      <c r="L977" s="25"/>
      <c r="M977" s="25"/>
      <c r="N977" s="25"/>
      <c r="O977" s="25"/>
      <c r="P977" s="25"/>
      <c r="Q977" s="25"/>
      <c r="R977" s="25"/>
      <c r="S977" s="25"/>
      <c r="T977" s="671"/>
      <c r="U977" s="730" t="str">
        <f t="shared" si="18"/>
        <v/>
      </c>
    </row>
    <row r="978" spans="1:21" x14ac:dyDescent="0.25">
      <c r="A978" s="36" t="str">
        <f>'0'!$A$4</f>
        <v>………………..</v>
      </c>
      <c r="B978" s="37">
        <f>'0'!$A$2</f>
        <v>46112</v>
      </c>
      <c r="C978" s="37" t="s">
        <v>1197</v>
      </c>
      <c r="D978" s="195"/>
      <c r="E978" s="23"/>
      <c r="F978" s="14"/>
      <c r="G978" s="22"/>
      <c r="H978" s="656"/>
      <c r="I978" s="656"/>
      <c r="J978" s="656"/>
      <c r="K978" s="25"/>
      <c r="L978" s="25"/>
      <c r="M978" s="25"/>
      <c r="N978" s="25"/>
      <c r="O978" s="25"/>
      <c r="P978" s="25"/>
      <c r="Q978" s="25"/>
      <c r="R978" s="25"/>
      <c r="S978" s="25"/>
      <c r="T978" s="671"/>
      <c r="U978" s="730" t="str">
        <f t="shared" si="18"/>
        <v/>
      </c>
    </row>
    <row r="979" spans="1:21" x14ac:dyDescent="0.25">
      <c r="A979" s="36" t="str">
        <f>'0'!$A$4</f>
        <v>………………..</v>
      </c>
      <c r="B979" s="37">
        <f>'0'!$A$2</f>
        <v>46112</v>
      </c>
      <c r="C979" s="37" t="s">
        <v>1197</v>
      </c>
      <c r="D979" s="195"/>
      <c r="E979" s="23"/>
      <c r="F979" s="14"/>
      <c r="G979" s="22"/>
      <c r="H979" s="656"/>
      <c r="I979" s="656"/>
      <c r="J979" s="656"/>
      <c r="K979" s="25"/>
      <c r="L979" s="25"/>
      <c r="M979" s="25"/>
      <c r="N979" s="25"/>
      <c r="O979" s="25"/>
      <c r="P979" s="25"/>
      <c r="Q979" s="25"/>
      <c r="R979" s="25"/>
      <c r="S979" s="25"/>
      <c r="T979" s="671"/>
      <c r="U979" s="730" t="str">
        <f t="shared" si="18"/>
        <v/>
      </c>
    </row>
    <row r="980" spans="1:21" x14ac:dyDescent="0.25">
      <c r="A980" s="36" t="str">
        <f>'0'!$A$4</f>
        <v>………………..</v>
      </c>
      <c r="B980" s="37">
        <f>'0'!$A$2</f>
        <v>46112</v>
      </c>
      <c r="C980" s="37" t="s">
        <v>1197</v>
      </c>
      <c r="D980" s="195"/>
      <c r="E980" s="23"/>
      <c r="F980" s="14"/>
      <c r="G980" s="22"/>
      <c r="H980" s="656"/>
      <c r="I980" s="656"/>
      <c r="J980" s="656"/>
      <c r="K980" s="25"/>
      <c r="L980" s="25"/>
      <c r="M980" s="25"/>
      <c r="N980" s="25"/>
      <c r="O980" s="25"/>
      <c r="P980" s="25"/>
      <c r="Q980" s="25"/>
      <c r="R980" s="25"/>
      <c r="S980" s="25"/>
      <c r="T980" s="671"/>
      <c r="U980" s="730" t="str">
        <f t="shared" si="18"/>
        <v/>
      </c>
    </row>
    <row r="981" spans="1:21" x14ac:dyDescent="0.25">
      <c r="A981" s="36" t="str">
        <f>'0'!$A$4</f>
        <v>………………..</v>
      </c>
      <c r="B981" s="37">
        <f>'0'!$A$2</f>
        <v>46112</v>
      </c>
      <c r="C981" s="37" t="s">
        <v>1197</v>
      </c>
      <c r="D981" s="195"/>
      <c r="E981" s="23"/>
      <c r="F981" s="14"/>
      <c r="G981" s="22"/>
      <c r="H981" s="656"/>
      <c r="I981" s="656"/>
      <c r="J981" s="656"/>
      <c r="K981" s="25"/>
      <c r="L981" s="25"/>
      <c r="M981" s="25"/>
      <c r="N981" s="25"/>
      <c r="O981" s="25"/>
      <c r="P981" s="25"/>
      <c r="Q981" s="25"/>
      <c r="R981" s="25"/>
      <c r="S981" s="25"/>
      <c r="T981" s="671"/>
      <c r="U981" s="730" t="str">
        <f t="shared" si="18"/>
        <v/>
      </c>
    </row>
    <row r="982" spans="1:21" x14ac:dyDescent="0.25">
      <c r="A982" s="36" t="str">
        <f>'0'!$A$4</f>
        <v>………………..</v>
      </c>
      <c r="B982" s="37">
        <f>'0'!$A$2</f>
        <v>46112</v>
      </c>
      <c r="C982" s="37" t="s">
        <v>1197</v>
      </c>
      <c r="D982" s="195"/>
      <c r="E982" s="23"/>
      <c r="F982" s="14"/>
      <c r="G982" s="22"/>
      <c r="H982" s="656"/>
      <c r="I982" s="656"/>
      <c r="J982" s="656"/>
      <c r="K982" s="25"/>
      <c r="L982" s="25"/>
      <c r="M982" s="25"/>
      <c r="N982" s="25"/>
      <c r="O982" s="25"/>
      <c r="P982" s="25"/>
      <c r="Q982" s="25"/>
      <c r="R982" s="25"/>
      <c r="S982" s="25"/>
      <c r="T982" s="671"/>
      <c r="U982" s="730" t="str">
        <f t="shared" si="18"/>
        <v/>
      </c>
    </row>
    <row r="983" spans="1:21" x14ac:dyDescent="0.25">
      <c r="A983" s="36" t="str">
        <f>'0'!$A$4</f>
        <v>………………..</v>
      </c>
      <c r="B983" s="37">
        <f>'0'!$A$2</f>
        <v>46112</v>
      </c>
      <c r="C983" s="37" t="s">
        <v>1197</v>
      </c>
      <c r="D983" s="195"/>
      <c r="E983" s="23"/>
      <c r="F983" s="14"/>
      <c r="G983" s="22"/>
      <c r="H983" s="656"/>
      <c r="I983" s="656"/>
      <c r="J983" s="656"/>
      <c r="K983" s="25"/>
      <c r="L983" s="25"/>
      <c r="M983" s="25"/>
      <c r="N983" s="25"/>
      <c r="O983" s="25"/>
      <c r="P983" s="25"/>
      <c r="Q983" s="25"/>
      <c r="R983" s="25"/>
      <c r="S983" s="25"/>
      <c r="T983" s="671"/>
      <c r="U983" s="730" t="str">
        <f t="shared" si="18"/>
        <v/>
      </c>
    </row>
    <row r="984" spans="1:21" x14ac:dyDescent="0.25">
      <c r="A984" s="36" t="str">
        <f>'0'!$A$4</f>
        <v>………………..</v>
      </c>
      <c r="B984" s="37">
        <f>'0'!$A$2</f>
        <v>46112</v>
      </c>
      <c r="C984" s="37" t="s">
        <v>1197</v>
      </c>
      <c r="D984" s="195"/>
      <c r="E984" s="23"/>
      <c r="F984" s="14"/>
      <c r="G984" s="22"/>
      <c r="H984" s="656"/>
      <c r="I984" s="656"/>
      <c r="J984" s="656"/>
      <c r="K984" s="25"/>
      <c r="L984" s="25"/>
      <c r="M984" s="25"/>
      <c r="N984" s="25"/>
      <c r="O984" s="25"/>
      <c r="P984" s="25"/>
      <c r="Q984" s="25"/>
      <c r="R984" s="25"/>
      <c r="S984" s="25"/>
      <c r="T984" s="671"/>
      <c r="U984" s="730" t="str">
        <f t="shared" si="18"/>
        <v/>
      </c>
    </row>
    <row r="985" spans="1:21" x14ac:dyDescent="0.25">
      <c r="A985" s="36" t="str">
        <f>'0'!$A$4</f>
        <v>………………..</v>
      </c>
      <c r="B985" s="37">
        <f>'0'!$A$2</f>
        <v>46112</v>
      </c>
      <c r="C985" s="37" t="s">
        <v>1197</v>
      </c>
      <c r="D985" s="195"/>
      <c r="E985" s="23"/>
      <c r="F985" s="14"/>
      <c r="G985" s="22"/>
      <c r="H985" s="656"/>
      <c r="I985" s="656"/>
      <c r="J985" s="656"/>
      <c r="K985" s="25"/>
      <c r="L985" s="25"/>
      <c r="M985" s="25"/>
      <c r="N985" s="25"/>
      <c r="O985" s="25"/>
      <c r="P985" s="25"/>
      <c r="Q985" s="25"/>
      <c r="R985" s="25"/>
      <c r="S985" s="25"/>
      <c r="T985" s="671"/>
      <c r="U985" s="730" t="str">
        <f t="shared" si="18"/>
        <v/>
      </c>
    </row>
    <row r="986" spans="1:21" x14ac:dyDescent="0.25">
      <c r="A986" s="36" t="str">
        <f>'0'!$A$4</f>
        <v>………………..</v>
      </c>
      <c r="B986" s="37">
        <f>'0'!$A$2</f>
        <v>46112</v>
      </c>
      <c r="C986" s="37" t="s">
        <v>1197</v>
      </c>
      <c r="D986" s="195"/>
      <c r="E986" s="23"/>
      <c r="F986" s="14"/>
      <c r="G986" s="22"/>
      <c r="H986" s="656"/>
      <c r="I986" s="656"/>
      <c r="J986" s="656"/>
      <c r="K986" s="25"/>
      <c r="L986" s="25"/>
      <c r="M986" s="25"/>
      <c r="N986" s="25"/>
      <c r="O986" s="25"/>
      <c r="P986" s="25"/>
      <c r="Q986" s="25"/>
      <c r="R986" s="25"/>
      <c r="S986" s="25"/>
      <c r="T986" s="671"/>
      <c r="U986" s="730" t="str">
        <f t="shared" si="18"/>
        <v/>
      </c>
    </row>
    <row r="987" spans="1:21" x14ac:dyDescent="0.25">
      <c r="A987" s="36" t="str">
        <f>'0'!$A$4</f>
        <v>………………..</v>
      </c>
      <c r="B987" s="37">
        <f>'0'!$A$2</f>
        <v>46112</v>
      </c>
      <c r="C987" s="37" t="s">
        <v>1197</v>
      </c>
      <c r="D987" s="195"/>
      <c r="E987" s="23"/>
      <c r="F987" s="14"/>
      <c r="G987" s="22"/>
      <c r="H987" s="656"/>
      <c r="I987" s="656"/>
      <c r="J987" s="656"/>
      <c r="K987" s="25"/>
      <c r="L987" s="25"/>
      <c r="M987" s="25"/>
      <c r="N987" s="25"/>
      <c r="O987" s="25"/>
      <c r="P987" s="25"/>
      <c r="Q987" s="25"/>
      <c r="R987" s="25"/>
      <c r="S987" s="25"/>
      <c r="T987" s="671"/>
      <c r="U987" s="730" t="str">
        <f t="shared" si="18"/>
        <v/>
      </c>
    </row>
    <row r="988" spans="1:21" x14ac:dyDescent="0.25">
      <c r="A988" s="36" t="str">
        <f>'0'!$A$4</f>
        <v>………………..</v>
      </c>
      <c r="B988" s="37">
        <f>'0'!$A$2</f>
        <v>46112</v>
      </c>
      <c r="C988" s="37" t="s">
        <v>1197</v>
      </c>
      <c r="D988" s="195"/>
      <c r="E988" s="23"/>
      <c r="F988" s="14"/>
      <c r="G988" s="22"/>
      <c r="H988" s="656"/>
      <c r="I988" s="656"/>
      <c r="J988" s="656"/>
      <c r="K988" s="25"/>
      <c r="L988" s="25"/>
      <c r="M988" s="25"/>
      <c r="N988" s="25"/>
      <c r="O988" s="25"/>
      <c r="P988" s="25"/>
      <c r="Q988" s="25"/>
      <c r="R988" s="25"/>
      <c r="S988" s="25"/>
      <c r="T988" s="671"/>
      <c r="U988" s="730" t="str">
        <f t="shared" si="18"/>
        <v/>
      </c>
    </row>
    <row r="989" spans="1:21" x14ac:dyDescent="0.25">
      <c r="A989" s="36" t="str">
        <f>'0'!$A$4</f>
        <v>………………..</v>
      </c>
      <c r="B989" s="37">
        <f>'0'!$A$2</f>
        <v>46112</v>
      </c>
      <c r="C989" s="37" t="s">
        <v>1197</v>
      </c>
      <c r="D989" s="195"/>
      <c r="E989" s="23"/>
      <c r="F989" s="14"/>
      <c r="G989" s="22"/>
      <c r="H989" s="656"/>
      <c r="I989" s="656"/>
      <c r="J989" s="656"/>
      <c r="K989" s="25"/>
      <c r="L989" s="25"/>
      <c r="M989" s="25"/>
      <c r="N989" s="25"/>
      <c r="O989" s="25"/>
      <c r="P989" s="25"/>
      <c r="Q989" s="25"/>
      <c r="R989" s="25"/>
      <c r="S989" s="25"/>
      <c r="T989" s="671"/>
      <c r="U989" s="730" t="str">
        <f t="shared" si="18"/>
        <v/>
      </c>
    </row>
    <row r="990" spans="1:21" x14ac:dyDescent="0.25">
      <c r="A990" s="36" t="str">
        <f>'0'!$A$4</f>
        <v>………………..</v>
      </c>
      <c r="B990" s="37">
        <f>'0'!$A$2</f>
        <v>46112</v>
      </c>
      <c r="C990" s="37" t="s">
        <v>1197</v>
      </c>
      <c r="D990" s="195"/>
      <c r="E990" s="23"/>
      <c r="F990" s="14"/>
      <c r="G990" s="22"/>
      <c r="H990" s="656"/>
      <c r="I990" s="656"/>
      <c r="J990" s="656"/>
      <c r="K990" s="25"/>
      <c r="L990" s="25"/>
      <c r="M990" s="25"/>
      <c r="N990" s="25"/>
      <c r="O990" s="25"/>
      <c r="P990" s="25"/>
      <c r="Q990" s="25"/>
      <c r="R990" s="25"/>
      <c r="S990" s="25"/>
      <c r="T990" s="671"/>
      <c r="U990" s="730" t="str">
        <f t="shared" si="18"/>
        <v/>
      </c>
    </row>
    <row r="991" spans="1:21" x14ac:dyDescent="0.25">
      <c r="A991" s="36" t="str">
        <f>'0'!$A$4</f>
        <v>………………..</v>
      </c>
      <c r="B991" s="37">
        <f>'0'!$A$2</f>
        <v>46112</v>
      </c>
      <c r="C991" s="37" t="s">
        <v>1197</v>
      </c>
      <c r="D991" s="195"/>
      <c r="E991" s="23"/>
      <c r="F991" s="14"/>
      <c r="G991" s="22"/>
      <c r="H991" s="656"/>
      <c r="I991" s="656"/>
      <c r="J991" s="656"/>
      <c r="K991" s="25"/>
      <c r="L991" s="25"/>
      <c r="M991" s="25"/>
      <c r="N991" s="25"/>
      <c r="O991" s="25"/>
      <c r="P991" s="25"/>
      <c r="Q991" s="25"/>
      <c r="R991" s="25"/>
      <c r="S991" s="25"/>
      <c r="T991" s="671"/>
      <c r="U991" s="730" t="str">
        <f t="shared" si="18"/>
        <v/>
      </c>
    </row>
    <row r="992" spans="1:21" x14ac:dyDescent="0.25">
      <c r="A992" s="36" t="str">
        <f>'0'!$A$4</f>
        <v>………………..</v>
      </c>
      <c r="B992" s="37">
        <f>'0'!$A$2</f>
        <v>46112</v>
      </c>
      <c r="C992" s="37" t="s">
        <v>1197</v>
      </c>
      <c r="D992" s="195"/>
      <c r="E992" s="23"/>
      <c r="F992" s="14"/>
      <c r="G992" s="22"/>
      <c r="H992" s="656"/>
      <c r="I992" s="656"/>
      <c r="J992" s="656"/>
      <c r="K992" s="25"/>
      <c r="L992" s="25"/>
      <c r="M992" s="25"/>
      <c r="N992" s="25"/>
      <c r="O992" s="25"/>
      <c r="P992" s="25"/>
      <c r="Q992" s="25"/>
      <c r="R992" s="25"/>
      <c r="S992" s="25"/>
      <c r="T992" s="671"/>
      <c r="U992" s="730" t="str">
        <f t="shared" si="18"/>
        <v/>
      </c>
    </row>
    <row r="993" spans="1:21" x14ac:dyDescent="0.25">
      <c r="A993" s="36" t="str">
        <f>'0'!$A$4</f>
        <v>………………..</v>
      </c>
      <c r="B993" s="37">
        <f>'0'!$A$2</f>
        <v>46112</v>
      </c>
      <c r="C993" s="37" t="s">
        <v>1197</v>
      </c>
      <c r="D993" s="195"/>
      <c r="E993" s="23"/>
      <c r="F993" s="14"/>
      <c r="G993" s="22"/>
      <c r="H993" s="656"/>
      <c r="I993" s="656"/>
      <c r="J993" s="656"/>
      <c r="K993" s="25"/>
      <c r="L993" s="25"/>
      <c r="M993" s="25"/>
      <c r="N993" s="25"/>
      <c r="O993" s="25"/>
      <c r="P993" s="25"/>
      <c r="Q993" s="25"/>
      <c r="R993" s="25"/>
      <c r="S993" s="25"/>
      <c r="T993" s="671"/>
      <c r="U993" s="730" t="str">
        <f t="shared" si="18"/>
        <v/>
      </c>
    </row>
    <row r="994" spans="1:21" x14ac:dyDescent="0.25">
      <c r="A994" s="36" t="str">
        <f>'0'!$A$4</f>
        <v>………………..</v>
      </c>
      <c r="B994" s="37">
        <f>'0'!$A$2</f>
        <v>46112</v>
      </c>
      <c r="C994" s="37" t="s">
        <v>1197</v>
      </c>
      <c r="D994" s="195"/>
      <c r="E994" s="23"/>
      <c r="F994" s="14"/>
      <c r="G994" s="22"/>
      <c r="H994" s="656"/>
      <c r="I994" s="656"/>
      <c r="J994" s="656"/>
      <c r="K994" s="25"/>
      <c r="L994" s="25"/>
      <c r="M994" s="25"/>
      <c r="N994" s="25"/>
      <c r="O994" s="25"/>
      <c r="P994" s="25"/>
      <c r="Q994" s="25"/>
      <c r="R994" s="25"/>
      <c r="S994" s="25"/>
      <c r="T994" s="671"/>
      <c r="U994" s="730" t="str">
        <f t="shared" si="18"/>
        <v/>
      </c>
    </row>
    <row r="995" spans="1:21" x14ac:dyDescent="0.25">
      <c r="A995" s="36" t="str">
        <f>'0'!$A$4</f>
        <v>………………..</v>
      </c>
      <c r="B995" s="37">
        <f>'0'!$A$2</f>
        <v>46112</v>
      </c>
      <c r="C995" s="37" t="s">
        <v>1197</v>
      </c>
      <c r="D995" s="195"/>
      <c r="E995" s="23"/>
      <c r="F995" s="14"/>
      <c r="G995" s="22"/>
      <c r="H995" s="656"/>
      <c r="I995" s="656"/>
      <c r="J995" s="656"/>
      <c r="K995" s="25"/>
      <c r="L995" s="25"/>
      <c r="M995" s="25"/>
      <c r="N995" s="25"/>
      <c r="O995" s="25"/>
      <c r="P995" s="25"/>
      <c r="Q995" s="25"/>
      <c r="R995" s="25"/>
      <c r="S995" s="25"/>
      <c r="T995" s="671"/>
      <c r="U995" s="730" t="str">
        <f t="shared" si="18"/>
        <v/>
      </c>
    </row>
    <row r="996" spans="1:21" x14ac:dyDescent="0.25">
      <c r="A996" s="36" t="str">
        <f>'0'!$A$4</f>
        <v>………………..</v>
      </c>
      <c r="B996" s="37">
        <f>'0'!$A$2</f>
        <v>46112</v>
      </c>
      <c r="C996" s="37" t="s">
        <v>1197</v>
      </c>
      <c r="D996" s="195"/>
      <c r="E996" s="23"/>
      <c r="F996" s="14"/>
      <c r="G996" s="22"/>
      <c r="H996" s="656"/>
      <c r="I996" s="656"/>
      <c r="J996" s="656"/>
      <c r="K996" s="25"/>
      <c r="L996" s="25"/>
      <c r="M996" s="25"/>
      <c r="N996" s="25"/>
      <c r="O996" s="25"/>
      <c r="P996" s="25"/>
      <c r="Q996" s="25"/>
      <c r="R996" s="25"/>
      <c r="S996" s="25"/>
      <c r="T996" s="671"/>
      <c r="U996" s="730" t="str">
        <f t="shared" si="18"/>
        <v/>
      </c>
    </row>
    <row r="997" spans="1:21" x14ac:dyDescent="0.25">
      <c r="A997" s="36" t="str">
        <f>'0'!$A$4</f>
        <v>………………..</v>
      </c>
      <c r="B997" s="37">
        <f>'0'!$A$2</f>
        <v>46112</v>
      </c>
      <c r="C997" s="37" t="s">
        <v>1197</v>
      </c>
      <c r="D997" s="195"/>
      <c r="E997" s="23"/>
      <c r="F997" s="14"/>
      <c r="G997" s="22"/>
      <c r="H997" s="656"/>
      <c r="I997" s="656"/>
      <c r="J997" s="656"/>
      <c r="K997" s="25"/>
      <c r="L997" s="25"/>
      <c r="M997" s="25"/>
      <c r="N997" s="25"/>
      <c r="O997" s="25"/>
      <c r="P997" s="25"/>
      <c r="Q997" s="25"/>
      <c r="R997" s="25"/>
      <c r="S997" s="25"/>
      <c r="T997" s="671"/>
      <c r="U997" s="730" t="str">
        <f t="shared" si="18"/>
        <v/>
      </c>
    </row>
    <row r="998" spans="1:21" x14ac:dyDescent="0.25">
      <c r="A998" s="36" t="str">
        <f>'0'!$A$4</f>
        <v>………………..</v>
      </c>
      <c r="B998" s="37">
        <f>'0'!$A$2</f>
        <v>46112</v>
      </c>
      <c r="C998" s="37" t="s">
        <v>1197</v>
      </c>
      <c r="D998" s="195"/>
      <c r="E998" s="23"/>
      <c r="F998" s="14"/>
      <c r="G998" s="22"/>
      <c r="H998" s="656"/>
      <c r="I998" s="656"/>
      <c r="J998" s="656"/>
      <c r="K998" s="25"/>
      <c r="L998" s="25"/>
      <c r="M998" s="25"/>
      <c r="N998" s="25"/>
      <c r="O998" s="25"/>
      <c r="P998" s="25"/>
      <c r="Q998" s="25"/>
      <c r="R998" s="25"/>
      <c r="S998" s="25"/>
      <c r="T998" s="671"/>
      <c r="U998" s="730" t="str">
        <f t="shared" si="18"/>
        <v/>
      </c>
    </row>
    <row r="999" spans="1:21" x14ac:dyDescent="0.25">
      <c r="A999" s="36" t="str">
        <f>'0'!$A$4</f>
        <v>………………..</v>
      </c>
      <c r="B999" s="37">
        <f>'0'!$A$2</f>
        <v>46112</v>
      </c>
      <c r="C999" s="37" t="s">
        <v>1197</v>
      </c>
      <c r="D999" s="195"/>
      <c r="E999" s="23"/>
      <c r="F999" s="14"/>
      <c r="G999" s="22"/>
      <c r="H999" s="656"/>
      <c r="I999" s="656"/>
      <c r="J999" s="656"/>
      <c r="K999" s="25"/>
      <c r="L999" s="25"/>
      <c r="M999" s="25"/>
      <c r="N999" s="25"/>
      <c r="O999" s="25"/>
      <c r="P999" s="25"/>
      <c r="Q999" s="25"/>
      <c r="R999" s="25"/>
      <c r="S999" s="25"/>
      <c r="T999" s="671"/>
      <c r="U999" s="730" t="str">
        <f t="shared" si="18"/>
        <v/>
      </c>
    </row>
    <row r="1000" spans="1:21" x14ac:dyDescent="0.25">
      <c r="A1000" s="36" t="str">
        <f>'0'!$A$4</f>
        <v>………………..</v>
      </c>
      <c r="B1000" s="37">
        <f>'0'!$A$2</f>
        <v>46112</v>
      </c>
      <c r="C1000" s="37" t="s">
        <v>1197</v>
      </c>
      <c r="D1000" s="195"/>
      <c r="E1000" s="23"/>
      <c r="F1000" s="14"/>
      <c r="G1000" s="22"/>
      <c r="H1000" s="656"/>
      <c r="I1000" s="656"/>
      <c r="J1000" s="656"/>
      <c r="K1000" s="25"/>
      <c r="L1000" s="25"/>
      <c r="M1000" s="25"/>
      <c r="N1000" s="25"/>
      <c r="O1000" s="25"/>
      <c r="P1000" s="25"/>
      <c r="Q1000" s="25"/>
      <c r="R1000" s="25"/>
      <c r="S1000" s="25"/>
      <c r="T1000" s="671"/>
      <c r="U1000" s="730" t="str">
        <f t="shared" si="18"/>
        <v/>
      </c>
    </row>
    <row r="1001" spans="1:21" x14ac:dyDescent="0.25">
      <c r="A1001" s="36" t="str">
        <f>'0'!$A$4</f>
        <v>………………..</v>
      </c>
      <c r="B1001" s="37">
        <f>'0'!$A$2</f>
        <v>46112</v>
      </c>
      <c r="C1001" s="37" t="s">
        <v>1197</v>
      </c>
      <c r="D1001" s="195"/>
      <c r="E1001" s="23"/>
      <c r="F1001" s="14"/>
      <c r="G1001" s="22"/>
      <c r="H1001" s="656"/>
      <c r="I1001" s="656"/>
      <c r="J1001" s="656"/>
      <c r="K1001" s="25"/>
      <c r="L1001" s="25"/>
      <c r="M1001" s="25"/>
      <c r="N1001" s="25"/>
      <c r="O1001" s="25"/>
      <c r="P1001" s="25"/>
      <c r="Q1001" s="25"/>
      <c r="R1001" s="25"/>
      <c r="S1001" s="25"/>
      <c r="T1001" s="671"/>
      <c r="U1001" s="730" t="str">
        <f t="shared" si="18"/>
        <v/>
      </c>
    </row>
    <row r="1002" spans="1:21" x14ac:dyDescent="0.25">
      <c r="A1002" s="36" t="str">
        <f>'0'!$A$4</f>
        <v>………………..</v>
      </c>
      <c r="B1002" s="37">
        <f>'0'!$A$2</f>
        <v>46112</v>
      </c>
      <c r="C1002" s="37" t="s">
        <v>1197</v>
      </c>
      <c r="D1002" s="195"/>
      <c r="E1002" s="23"/>
      <c r="F1002" s="14"/>
      <c r="G1002" s="22"/>
      <c r="H1002" s="656"/>
      <c r="I1002" s="656"/>
      <c r="J1002" s="656"/>
      <c r="K1002" s="25"/>
      <c r="L1002" s="25"/>
      <c r="M1002" s="25"/>
      <c r="N1002" s="25"/>
      <c r="O1002" s="25"/>
      <c r="P1002" s="25"/>
      <c r="Q1002" s="25"/>
      <c r="R1002" s="25"/>
      <c r="S1002" s="25"/>
      <c r="T1002" s="671"/>
      <c r="U1002" s="730" t="str">
        <f t="shared" si="18"/>
        <v/>
      </c>
    </row>
    <row r="1003" spans="1:21" x14ac:dyDescent="0.25">
      <c r="A1003" s="36" t="str">
        <f>'0'!$A$4</f>
        <v>………………..</v>
      </c>
      <c r="B1003" s="37">
        <f>'0'!$A$2</f>
        <v>46112</v>
      </c>
      <c r="C1003" s="37" t="s">
        <v>1197</v>
      </c>
      <c r="D1003" s="195"/>
      <c r="E1003" s="23"/>
      <c r="F1003" s="14"/>
      <c r="G1003" s="22"/>
      <c r="H1003" s="656"/>
      <c r="I1003" s="656"/>
      <c r="J1003" s="656"/>
      <c r="K1003" s="25"/>
      <c r="L1003" s="25"/>
      <c r="M1003" s="25"/>
      <c r="N1003" s="25"/>
      <c r="O1003" s="25"/>
      <c r="P1003" s="25"/>
      <c r="Q1003" s="25"/>
      <c r="R1003" s="25"/>
      <c r="S1003" s="25"/>
      <c r="T1003" s="671"/>
      <c r="U1003" s="730" t="str">
        <f t="shared" si="18"/>
        <v/>
      </c>
    </row>
    <row r="1004" spans="1:21" x14ac:dyDescent="0.25">
      <c r="A1004" s="36" t="str">
        <f>'0'!$A$4</f>
        <v>………………..</v>
      </c>
      <c r="B1004" s="37">
        <f>'0'!$A$2</f>
        <v>46112</v>
      </c>
      <c r="C1004" s="37" t="s">
        <v>1197</v>
      </c>
      <c r="D1004" s="195"/>
      <c r="E1004" s="23"/>
      <c r="F1004" s="14"/>
      <c r="G1004" s="22"/>
      <c r="H1004" s="656"/>
      <c r="I1004" s="656"/>
      <c r="J1004" s="656"/>
      <c r="K1004" s="25"/>
      <c r="L1004" s="25"/>
      <c r="M1004" s="25"/>
      <c r="N1004" s="25"/>
      <c r="O1004" s="25"/>
      <c r="P1004" s="25"/>
      <c r="Q1004" s="25"/>
      <c r="R1004" s="25"/>
      <c r="S1004" s="25"/>
      <c r="T1004" s="671"/>
      <c r="U1004" s="730" t="str">
        <f t="shared" si="18"/>
        <v/>
      </c>
    </row>
    <row r="1005" spans="1:21" x14ac:dyDescent="0.25">
      <c r="A1005" s="36" t="str">
        <f>'0'!$A$4</f>
        <v>………………..</v>
      </c>
      <c r="B1005" s="37">
        <f>'0'!$A$2</f>
        <v>46112</v>
      </c>
      <c r="C1005" s="37" t="s">
        <v>1197</v>
      </c>
      <c r="D1005" s="195"/>
      <c r="E1005" s="23"/>
      <c r="F1005" s="14"/>
      <c r="G1005" s="22"/>
      <c r="H1005" s="656"/>
      <c r="I1005" s="656"/>
      <c r="J1005" s="656"/>
      <c r="K1005" s="25"/>
      <c r="L1005" s="25"/>
      <c r="M1005" s="25"/>
      <c r="N1005" s="25"/>
      <c r="O1005" s="25"/>
      <c r="P1005" s="25"/>
      <c r="Q1005" s="25"/>
      <c r="R1005" s="25"/>
      <c r="S1005" s="25"/>
      <c r="T1005" s="671"/>
      <c r="U1005" s="730" t="str">
        <f t="shared" si="18"/>
        <v/>
      </c>
    </row>
    <row r="1006" spans="1:21" x14ac:dyDescent="0.25">
      <c r="A1006" s="36" t="str">
        <f>'0'!$A$4</f>
        <v>………………..</v>
      </c>
      <c r="B1006" s="37">
        <f>'0'!$A$2</f>
        <v>46112</v>
      </c>
      <c r="C1006" s="37" t="s">
        <v>1197</v>
      </c>
      <c r="D1006" s="195"/>
      <c r="E1006" s="23"/>
      <c r="F1006" s="14"/>
      <c r="G1006" s="22"/>
      <c r="H1006" s="656"/>
      <c r="I1006" s="656"/>
      <c r="J1006" s="656"/>
      <c r="K1006" s="25"/>
      <c r="L1006" s="25"/>
      <c r="M1006" s="25"/>
      <c r="N1006" s="25"/>
      <c r="O1006" s="25"/>
      <c r="P1006" s="25"/>
      <c r="Q1006" s="25"/>
      <c r="R1006" s="25"/>
      <c r="S1006" s="25"/>
      <c r="T1006" s="671"/>
      <c r="U1006" s="730" t="str">
        <f t="shared" si="18"/>
        <v/>
      </c>
    </row>
    <row r="1007" spans="1:21" x14ac:dyDescent="0.25">
      <c r="A1007" s="36" t="str">
        <f>'0'!$A$4</f>
        <v>………………..</v>
      </c>
      <c r="B1007" s="37">
        <f>'0'!$A$2</f>
        <v>46112</v>
      </c>
      <c r="C1007" s="37" t="s">
        <v>1197</v>
      </c>
      <c r="D1007" s="195"/>
      <c r="E1007" s="23"/>
      <c r="F1007" s="14"/>
      <c r="G1007" s="22"/>
      <c r="H1007" s="656"/>
      <c r="I1007" s="656"/>
      <c r="J1007" s="656"/>
      <c r="K1007" s="25"/>
      <c r="L1007" s="25"/>
      <c r="M1007" s="25"/>
      <c r="N1007" s="25"/>
      <c r="O1007" s="25"/>
      <c r="P1007" s="25"/>
      <c r="Q1007" s="25"/>
      <c r="R1007" s="25"/>
      <c r="S1007" s="25"/>
      <c r="T1007" s="671"/>
      <c r="U1007" s="730" t="str">
        <f t="shared" si="18"/>
        <v/>
      </c>
    </row>
    <row r="1008" spans="1:21" x14ac:dyDescent="0.25">
      <c r="A1008" s="36" t="str">
        <f>'0'!$A$4</f>
        <v>………………..</v>
      </c>
      <c r="B1008" s="37">
        <f>'0'!$A$2</f>
        <v>46112</v>
      </c>
      <c r="C1008" s="37" t="s">
        <v>1197</v>
      </c>
      <c r="D1008" s="195"/>
      <c r="E1008" s="23"/>
      <c r="F1008" s="14"/>
      <c r="G1008" s="22"/>
      <c r="H1008" s="656"/>
      <c r="I1008" s="656"/>
      <c r="J1008" s="656"/>
      <c r="K1008" s="25"/>
      <c r="L1008" s="25"/>
      <c r="M1008" s="25"/>
      <c r="N1008" s="25"/>
      <c r="O1008" s="25"/>
      <c r="P1008" s="25"/>
      <c r="Q1008" s="25"/>
      <c r="R1008" s="25"/>
      <c r="S1008" s="25"/>
      <c r="T1008" s="671"/>
      <c r="U1008" s="730" t="str">
        <f t="shared" si="18"/>
        <v/>
      </c>
    </row>
    <row r="1009" spans="1:21" x14ac:dyDescent="0.25">
      <c r="A1009" s="36" t="str">
        <f>'0'!$A$4</f>
        <v>………………..</v>
      </c>
      <c r="B1009" s="37">
        <f>'0'!$A$2</f>
        <v>46112</v>
      </c>
      <c r="C1009" s="37" t="s">
        <v>1197</v>
      </c>
      <c r="D1009" s="195"/>
      <c r="E1009" s="23"/>
      <c r="F1009" s="14"/>
      <c r="G1009" s="22"/>
      <c r="H1009" s="656"/>
      <c r="I1009" s="656"/>
      <c r="J1009" s="656"/>
      <c r="K1009" s="25"/>
      <c r="L1009" s="25"/>
      <c r="M1009" s="25"/>
      <c r="N1009" s="25"/>
      <c r="O1009" s="25"/>
      <c r="P1009" s="25"/>
      <c r="Q1009" s="25"/>
      <c r="R1009" s="25"/>
      <c r="S1009" s="25"/>
      <c r="T1009" s="671"/>
      <c r="U1009" s="730" t="str">
        <f t="shared" si="18"/>
        <v/>
      </c>
    </row>
    <row r="1010" spans="1:21" x14ac:dyDescent="0.25">
      <c r="A1010" s="36" t="str">
        <f>'0'!$A$4</f>
        <v>………………..</v>
      </c>
      <c r="B1010" s="37">
        <f>'0'!$A$2</f>
        <v>46112</v>
      </c>
      <c r="C1010" s="37" t="s">
        <v>1197</v>
      </c>
      <c r="D1010" s="195"/>
      <c r="E1010" s="23"/>
      <c r="F1010" s="14"/>
      <c r="G1010" s="22"/>
      <c r="H1010" s="656"/>
      <c r="I1010" s="656"/>
      <c r="J1010" s="656"/>
      <c r="K1010" s="25"/>
      <c r="L1010" s="25"/>
      <c r="M1010" s="25"/>
      <c r="N1010" s="25"/>
      <c r="O1010" s="25"/>
      <c r="P1010" s="25"/>
      <c r="Q1010" s="25"/>
      <c r="R1010" s="25"/>
      <c r="S1010" s="25"/>
      <c r="T1010" s="671"/>
      <c r="U1010" s="730" t="str">
        <f t="shared" si="18"/>
        <v/>
      </c>
    </row>
    <row r="1011" spans="1:21" x14ac:dyDescent="0.25">
      <c r="A1011" s="36" t="str">
        <f>'0'!$A$4</f>
        <v>………………..</v>
      </c>
      <c r="B1011" s="37">
        <f>'0'!$A$2</f>
        <v>46112</v>
      </c>
      <c r="C1011" s="37" t="s">
        <v>1197</v>
      </c>
      <c r="D1011" s="195"/>
      <c r="E1011" s="23"/>
      <c r="F1011" s="14"/>
      <c r="G1011" s="22"/>
      <c r="H1011" s="656"/>
      <c r="I1011" s="656"/>
      <c r="J1011" s="656"/>
      <c r="K1011" s="25"/>
      <c r="L1011" s="25"/>
      <c r="M1011" s="25"/>
      <c r="N1011" s="25"/>
      <c r="O1011" s="25"/>
      <c r="P1011" s="25"/>
      <c r="Q1011" s="25"/>
      <c r="R1011" s="25"/>
      <c r="S1011" s="25"/>
      <c r="T1011" s="671"/>
      <c r="U1011" s="730" t="str">
        <f t="shared" si="18"/>
        <v/>
      </c>
    </row>
    <row r="1012" spans="1:21" x14ac:dyDescent="0.25">
      <c r="A1012" s="36" t="str">
        <f>'0'!$A$4</f>
        <v>………………..</v>
      </c>
      <c r="B1012" s="37">
        <f>'0'!$A$2</f>
        <v>46112</v>
      </c>
      <c r="C1012" s="37" t="s">
        <v>1197</v>
      </c>
      <c r="D1012" s="195"/>
      <c r="E1012" s="23"/>
      <c r="F1012" s="14"/>
      <c r="G1012" s="22"/>
      <c r="H1012" s="656"/>
      <c r="I1012" s="656"/>
      <c r="J1012" s="656"/>
      <c r="K1012" s="25"/>
      <c r="L1012" s="25"/>
      <c r="M1012" s="25"/>
      <c r="N1012" s="25"/>
      <c r="O1012" s="25"/>
      <c r="P1012" s="25"/>
      <c r="Q1012" s="25"/>
      <c r="R1012" s="25"/>
      <c r="S1012" s="25"/>
      <c r="T1012" s="671"/>
      <c r="U1012" s="730" t="str">
        <f t="shared" si="18"/>
        <v/>
      </c>
    </row>
    <row r="1013" spans="1:21" x14ac:dyDescent="0.25">
      <c r="A1013" s="36" t="str">
        <f>'0'!$A$4</f>
        <v>………………..</v>
      </c>
      <c r="B1013" s="37">
        <f>'0'!$A$2</f>
        <v>46112</v>
      </c>
      <c r="C1013" s="37" t="s">
        <v>1197</v>
      </c>
      <c r="D1013" s="195"/>
      <c r="E1013" s="23"/>
      <c r="F1013" s="14"/>
      <c r="G1013" s="22"/>
      <c r="H1013" s="656"/>
      <c r="I1013" s="656"/>
      <c r="J1013" s="656"/>
      <c r="K1013" s="25"/>
      <c r="L1013" s="25"/>
      <c r="M1013" s="25"/>
      <c r="N1013" s="25"/>
      <c r="O1013" s="25"/>
      <c r="P1013" s="25"/>
      <c r="Q1013" s="25"/>
      <c r="R1013" s="25"/>
      <c r="S1013" s="25"/>
      <c r="T1013" s="671"/>
      <c r="U1013" s="730" t="str">
        <f t="shared" si="18"/>
        <v/>
      </c>
    </row>
    <row r="1014" spans="1:21" x14ac:dyDescent="0.25">
      <c r="A1014" s="36" t="str">
        <f>'0'!$A$4</f>
        <v>………………..</v>
      </c>
      <c r="B1014" s="37">
        <f>'0'!$A$2</f>
        <v>46112</v>
      </c>
      <c r="C1014" s="37" t="s">
        <v>1197</v>
      </c>
      <c r="D1014" s="195"/>
      <c r="E1014" s="23"/>
      <c r="F1014" s="14"/>
      <c r="G1014" s="22"/>
      <c r="H1014" s="656"/>
      <c r="I1014" s="656"/>
      <c r="J1014" s="656"/>
      <c r="K1014" s="25"/>
      <c r="L1014" s="25"/>
      <c r="M1014" s="25"/>
      <c r="N1014" s="25"/>
      <c r="O1014" s="25"/>
      <c r="P1014" s="25"/>
      <c r="Q1014" s="25"/>
      <c r="R1014" s="25"/>
      <c r="S1014" s="25"/>
      <c r="T1014" s="671"/>
      <c r="U1014" s="730" t="str">
        <f t="shared" si="18"/>
        <v/>
      </c>
    </row>
    <row r="1015" spans="1:21" x14ac:dyDescent="0.25">
      <c r="A1015" s="36" t="str">
        <f>'0'!$A$4</f>
        <v>………………..</v>
      </c>
      <c r="B1015" s="37">
        <f>'0'!$A$2</f>
        <v>46112</v>
      </c>
      <c r="C1015" s="37" t="s">
        <v>1197</v>
      </c>
      <c r="D1015" s="195"/>
      <c r="E1015" s="23"/>
      <c r="F1015" s="14"/>
      <c r="G1015" s="22"/>
      <c r="H1015" s="656"/>
      <c r="I1015" s="656"/>
      <c r="J1015" s="656"/>
      <c r="K1015" s="25"/>
      <c r="L1015" s="25"/>
      <c r="M1015" s="25"/>
      <c r="N1015" s="25"/>
      <c r="O1015" s="25"/>
      <c r="P1015" s="25"/>
      <c r="Q1015" s="25"/>
      <c r="R1015" s="25"/>
      <c r="S1015" s="25"/>
      <c r="T1015" s="671"/>
      <c r="U1015" s="730" t="str">
        <f t="shared" si="18"/>
        <v/>
      </c>
    </row>
    <row r="1016" spans="1:21" x14ac:dyDescent="0.25">
      <c r="A1016" s="36" t="str">
        <f>'0'!$A$4</f>
        <v>………………..</v>
      </c>
      <c r="B1016" s="37">
        <f>'0'!$A$2</f>
        <v>46112</v>
      </c>
      <c r="C1016" s="37" t="s">
        <v>1197</v>
      </c>
      <c r="D1016" s="195"/>
      <c r="E1016" s="23"/>
      <c r="F1016" s="14"/>
      <c r="G1016" s="22"/>
      <c r="H1016" s="656"/>
      <c r="I1016" s="656"/>
      <c r="J1016" s="656"/>
      <c r="K1016" s="25"/>
      <c r="L1016" s="25"/>
      <c r="M1016" s="25"/>
      <c r="N1016" s="25"/>
      <c r="O1016" s="25"/>
      <c r="P1016" s="25"/>
      <c r="Q1016" s="25"/>
      <c r="R1016" s="25"/>
      <c r="S1016" s="25"/>
      <c r="T1016" s="671"/>
      <c r="U1016" s="730" t="str">
        <f t="shared" si="18"/>
        <v/>
      </c>
    </row>
    <row r="1017" spans="1:21" x14ac:dyDescent="0.25">
      <c r="A1017" s="36" t="str">
        <f>'0'!$A$4</f>
        <v>………………..</v>
      </c>
      <c r="B1017" s="37">
        <f>'0'!$A$2</f>
        <v>46112</v>
      </c>
      <c r="C1017" s="37" t="s">
        <v>1197</v>
      </c>
      <c r="D1017" s="195"/>
      <c r="E1017" s="23"/>
      <c r="F1017" s="14"/>
      <c r="G1017" s="22"/>
      <c r="H1017" s="656"/>
      <c r="I1017" s="656"/>
      <c r="J1017" s="656"/>
      <c r="K1017" s="25"/>
      <c r="L1017" s="25"/>
      <c r="M1017" s="25"/>
      <c r="N1017" s="25"/>
      <c r="O1017" s="25"/>
      <c r="P1017" s="25"/>
      <c r="Q1017" s="25"/>
      <c r="R1017" s="25"/>
      <c r="S1017" s="25"/>
      <c r="T1017" s="671"/>
      <c r="U1017" s="730" t="str">
        <f t="shared" si="18"/>
        <v/>
      </c>
    </row>
    <row r="1018" spans="1:21" x14ac:dyDescent="0.25">
      <c r="A1018" s="36" t="str">
        <f>'0'!$A$4</f>
        <v>………………..</v>
      </c>
      <c r="B1018" s="37">
        <f>'0'!$A$2</f>
        <v>46112</v>
      </c>
      <c r="C1018" s="37" t="s">
        <v>1197</v>
      </c>
      <c r="D1018" s="195"/>
      <c r="E1018" s="23"/>
      <c r="F1018" s="14"/>
      <c r="G1018" s="22"/>
      <c r="H1018" s="656"/>
      <c r="I1018" s="656"/>
      <c r="J1018" s="656"/>
      <c r="K1018" s="25"/>
      <c r="L1018" s="25"/>
      <c r="M1018" s="25"/>
      <c r="N1018" s="25"/>
      <c r="O1018" s="25"/>
      <c r="P1018" s="25"/>
      <c r="Q1018" s="25"/>
      <c r="R1018" s="25"/>
      <c r="S1018" s="25"/>
      <c r="T1018" s="671"/>
      <c r="U1018" s="730" t="str">
        <f t="shared" si="18"/>
        <v/>
      </c>
    </row>
    <row r="1019" spans="1:21" x14ac:dyDescent="0.25">
      <c r="A1019" s="36" t="str">
        <f>'0'!$A$4</f>
        <v>………………..</v>
      </c>
      <c r="B1019" s="37">
        <f>'0'!$A$2</f>
        <v>46112</v>
      </c>
      <c r="C1019" s="37" t="s">
        <v>1197</v>
      </c>
      <c r="D1019" s="195"/>
      <c r="E1019" s="23"/>
      <c r="F1019" s="14"/>
      <c r="G1019" s="22"/>
      <c r="H1019" s="656"/>
      <c r="I1019" s="656"/>
      <c r="J1019" s="656"/>
      <c r="K1019" s="25"/>
      <c r="L1019" s="25"/>
      <c r="M1019" s="25"/>
      <c r="N1019" s="25"/>
      <c r="O1019" s="25"/>
      <c r="P1019" s="25"/>
      <c r="Q1019" s="25"/>
      <c r="R1019" s="25"/>
      <c r="S1019" s="25"/>
      <c r="T1019" s="671"/>
      <c r="U1019" s="730" t="str">
        <f t="shared" si="18"/>
        <v/>
      </c>
    </row>
    <row r="1020" spans="1:21" x14ac:dyDescent="0.25">
      <c r="A1020" s="36" t="str">
        <f>'0'!$A$4</f>
        <v>………………..</v>
      </c>
      <c r="B1020" s="37">
        <f>'0'!$A$2</f>
        <v>46112</v>
      </c>
      <c r="C1020" s="37" t="s">
        <v>1197</v>
      </c>
      <c r="D1020" s="195"/>
      <c r="E1020" s="23"/>
      <c r="F1020" s="14"/>
      <c r="G1020" s="22"/>
      <c r="H1020" s="656"/>
      <c r="I1020" s="656"/>
      <c r="J1020" s="656"/>
      <c r="K1020" s="25"/>
      <c r="L1020" s="25"/>
      <c r="M1020" s="25"/>
      <c r="N1020" s="25"/>
      <c r="O1020" s="25"/>
      <c r="P1020" s="25"/>
      <c r="Q1020" s="25"/>
      <c r="R1020" s="25"/>
      <c r="S1020" s="25"/>
      <c r="T1020" s="671"/>
      <c r="U1020" s="730" t="str">
        <f t="shared" si="18"/>
        <v/>
      </c>
    </row>
    <row r="1021" spans="1:21" x14ac:dyDescent="0.25">
      <c r="A1021" s="36" t="str">
        <f>'0'!$A$4</f>
        <v>………………..</v>
      </c>
      <c r="B1021" s="37">
        <f>'0'!$A$2</f>
        <v>46112</v>
      </c>
      <c r="C1021" s="37" t="s">
        <v>1197</v>
      </c>
      <c r="D1021" s="195"/>
      <c r="E1021" s="23"/>
      <c r="F1021" s="14"/>
      <c r="G1021" s="22"/>
      <c r="H1021" s="656"/>
      <c r="I1021" s="656"/>
      <c r="J1021" s="656"/>
      <c r="K1021" s="25"/>
      <c r="L1021" s="25"/>
      <c r="M1021" s="25"/>
      <c r="N1021" s="25"/>
      <c r="O1021" s="25"/>
      <c r="P1021" s="25"/>
      <c r="Q1021" s="25"/>
      <c r="R1021" s="25"/>
      <c r="S1021" s="25"/>
      <c r="T1021" s="671"/>
      <c r="U1021" s="730" t="str">
        <f t="shared" si="18"/>
        <v/>
      </c>
    </row>
    <row r="1022" spans="1:21" x14ac:dyDescent="0.25">
      <c r="A1022" s="36" t="str">
        <f>'0'!$A$4</f>
        <v>………………..</v>
      </c>
      <c r="B1022" s="37">
        <f>'0'!$A$2</f>
        <v>46112</v>
      </c>
      <c r="C1022" s="37" t="s">
        <v>1197</v>
      </c>
      <c r="D1022" s="195"/>
      <c r="E1022" s="23"/>
      <c r="F1022" s="14"/>
      <c r="G1022" s="22"/>
      <c r="H1022" s="656"/>
      <c r="I1022" s="656"/>
      <c r="J1022" s="656"/>
      <c r="K1022" s="25"/>
      <c r="L1022" s="25"/>
      <c r="M1022" s="25"/>
      <c r="N1022" s="25"/>
      <c r="O1022" s="25"/>
      <c r="P1022" s="25"/>
      <c r="Q1022" s="25"/>
      <c r="R1022" s="25"/>
      <c r="S1022" s="25"/>
      <c r="T1022" s="671"/>
      <c r="U1022" s="730" t="str">
        <f t="shared" si="18"/>
        <v/>
      </c>
    </row>
    <row r="1023" spans="1:21" x14ac:dyDescent="0.25">
      <c r="A1023" s="36" t="str">
        <f>'0'!$A$4</f>
        <v>………………..</v>
      </c>
      <c r="B1023" s="37">
        <f>'0'!$A$2</f>
        <v>46112</v>
      </c>
      <c r="C1023" s="37" t="s">
        <v>1197</v>
      </c>
      <c r="D1023" s="195"/>
      <c r="E1023" s="23"/>
      <c r="F1023" s="14"/>
      <c r="G1023" s="22"/>
      <c r="H1023" s="656"/>
      <c r="I1023" s="656"/>
      <c r="J1023" s="656"/>
      <c r="K1023" s="25"/>
      <c r="L1023" s="25"/>
      <c r="M1023" s="25"/>
      <c r="N1023" s="25"/>
      <c r="O1023" s="25"/>
      <c r="P1023" s="25"/>
      <c r="Q1023" s="25"/>
      <c r="R1023" s="25"/>
      <c r="S1023" s="25"/>
      <c r="T1023" s="671"/>
      <c r="U1023" s="730" t="str">
        <f t="shared" si="18"/>
        <v/>
      </c>
    </row>
    <row r="1024" spans="1:21" x14ac:dyDescent="0.25">
      <c r="A1024" s="36" t="str">
        <f>'0'!$A$4</f>
        <v>………………..</v>
      </c>
      <c r="B1024" s="37">
        <f>'0'!$A$2</f>
        <v>46112</v>
      </c>
      <c r="C1024" s="37" t="s">
        <v>1197</v>
      </c>
      <c r="D1024" s="195"/>
      <c r="E1024" s="23"/>
      <c r="F1024" s="14"/>
      <c r="G1024" s="22"/>
      <c r="H1024" s="656"/>
      <c r="I1024" s="656"/>
      <c r="J1024" s="656"/>
      <c r="K1024" s="25"/>
      <c r="L1024" s="25"/>
      <c r="M1024" s="25"/>
      <c r="N1024" s="25"/>
      <c r="O1024" s="25"/>
      <c r="P1024" s="25"/>
      <c r="Q1024" s="25"/>
      <c r="R1024" s="25"/>
      <c r="S1024" s="25"/>
      <c r="T1024" s="671"/>
      <c r="U1024" s="730" t="str">
        <f t="shared" si="18"/>
        <v/>
      </c>
    </row>
    <row r="1025" spans="1:21" x14ac:dyDescent="0.25">
      <c r="A1025" s="36" t="str">
        <f>'0'!$A$4</f>
        <v>………………..</v>
      </c>
      <c r="B1025" s="37">
        <f>'0'!$A$2</f>
        <v>46112</v>
      </c>
      <c r="C1025" s="37" t="s">
        <v>1197</v>
      </c>
      <c r="D1025" s="195"/>
      <c r="E1025" s="23"/>
      <c r="F1025" s="14"/>
      <c r="G1025" s="22"/>
      <c r="H1025" s="656"/>
      <c r="I1025" s="656"/>
      <c r="J1025" s="656"/>
      <c r="K1025" s="25"/>
      <c r="L1025" s="25"/>
      <c r="M1025" s="25"/>
      <c r="N1025" s="25"/>
      <c r="O1025" s="25"/>
      <c r="P1025" s="25"/>
      <c r="Q1025" s="25"/>
      <c r="R1025" s="25"/>
      <c r="S1025" s="25"/>
      <c r="T1025" s="671"/>
      <c r="U1025" s="730" t="str">
        <f t="shared" si="18"/>
        <v/>
      </c>
    </row>
    <row r="1026" spans="1:21" x14ac:dyDescent="0.25">
      <c r="A1026" s="36" t="str">
        <f>'0'!$A$4</f>
        <v>………………..</v>
      </c>
      <c r="B1026" s="37">
        <f>'0'!$A$2</f>
        <v>46112</v>
      </c>
      <c r="C1026" s="37" t="s">
        <v>1197</v>
      </c>
      <c r="D1026" s="195"/>
      <c r="E1026" s="23"/>
      <c r="F1026" s="14"/>
      <c r="G1026" s="22"/>
      <c r="H1026" s="656"/>
      <c r="I1026" s="656"/>
      <c r="J1026" s="656"/>
      <c r="K1026" s="25"/>
      <c r="L1026" s="25"/>
      <c r="M1026" s="25"/>
      <c r="N1026" s="25"/>
      <c r="O1026" s="25"/>
      <c r="P1026" s="25"/>
      <c r="Q1026" s="25"/>
      <c r="R1026" s="25"/>
      <c r="S1026" s="25"/>
      <c r="T1026" s="671"/>
      <c r="U1026" s="730" t="str">
        <f t="shared" si="18"/>
        <v/>
      </c>
    </row>
    <row r="1027" spans="1:21" x14ac:dyDescent="0.25">
      <c r="A1027" s="36" t="str">
        <f>'0'!$A$4</f>
        <v>………………..</v>
      </c>
      <c r="B1027" s="37">
        <f>'0'!$A$2</f>
        <v>46112</v>
      </c>
      <c r="C1027" s="37" t="s">
        <v>1197</v>
      </c>
      <c r="D1027" s="195"/>
      <c r="E1027" s="23"/>
      <c r="F1027" s="14"/>
      <c r="G1027" s="22"/>
      <c r="H1027" s="656"/>
      <c r="I1027" s="656"/>
      <c r="J1027" s="656"/>
      <c r="K1027" s="25"/>
      <c r="L1027" s="25"/>
      <c r="M1027" s="25"/>
      <c r="N1027" s="25"/>
      <c r="O1027" s="25"/>
      <c r="P1027" s="25"/>
      <c r="Q1027" s="25"/>
      <c r="R1027" s="25"/>
      <c r="S1027" s="25"/>
      <c r="T1027" s="671"/>
      <c r="U1027" s="730" t="str">
        <f t="shared" si="18"/>
        <v/>
      </c>
    </row>
    <row r="1028" spans="1:21" x14ac:dyDescent="0.25">
      <c r="A1028" s="36" t="str">
        <f>'0'!$A$4</f>
        <v>………………..</v>
      </c>
      <c r="B1028" s="37">
        <f>'0'!$A$2</f>
        <v>46112</v>
      </c>
      <c r="C1028" s="37" t="s">
        <v>1197</v>
      </c>
      <c r="D1028" s="195"/>
      <c r="E1028" s="23"/>
      <c r="F1028" s="14"/>
      <c r="G1028" s="22"/>
      <c r="H1028" s="656"/>
      <c r="I1028" s="656"/>
      <c r="J1028" s="656"/>
      <c r="K1028" s="25"/>
      <c r="L1028" s="25"/>
      <c r="M1028" s="25"/>
      <c r="N1028" s="25"/>
      <c r="O1028" s="25"/>
      <c r="P1028" s="25"/>
      <c r="Q1028" s="25"/>
      <c r="R1028" s="25"/>
      <c r="S1028" s="25"/>
      <c r="T1028" s="671"/>
      <c r="U1028" s="730" t="str">
        <f t="shared" si="18"/>
        <v/>
      </c>
    </row>
    <row r="1029" spans="1:21" x14ac:dyDescent="0.25">
      <c r="A1029" s="36" t="str">
        <f>'0'!$A$4</f>
        <v>………………..</v>
      </c>
      <c r="B1029" s="37">
        <f>'0'!$A$2</f>
        <v>46112</v>
      </c>
      <c r="C1029" s="37" t="s">
        <v>1197</v>
      </c>
      <c r="D1029" s="195"/>
      <c r="E1029" s="23"/>
      <c r="F1029" s="14"/>
      <c r="G1029" s="22"/>
      <c r="H1029" s="656"/>
      <c r="I1029" s="656"/>
      <c r="J1029" s="656"/>
      <c r="K1029" s="25"/>
      <c r="L1029" s="25"/>
      <c r="M1029" s="25"/>
      <c r="N1029" s="25"/>
      <c r="O1029" s="25"/>
      <c r="P1029" s="25"/>
      <c r="Q1029" s="25"/>
      <c r="R1029" s="25"/>
      <c r="S1029" s="25"/>
      <c r="T1029" s="671"/>
      <c r="U1029" s="730" t="str">
        <f t="shared" si="18"/>
        <v/>
      </c>
    </row>
    <row r="1030" spans="1:21" x14ac:dyDescent="0.25">
      <c r="A1030" s="36" t="str">
        <f>'0'!$A$4</f>
        <v>………………..</v>
      </c>
      <c r="B1030" s="37">
        <f>'0'!$A$2</f>
        <v>46112</v>
      </c>
      <c r="C1030" s="37" t="s">
        <v>1197</v>
      </c>
      <c r="D1030" s="195"/>
      <c r="E1030" s="23"/>
      <c r="F1030" s="14"/>
      <c r="G1030" s="22"/>
      <c r="H1030" s="656"/>
      <c r="I1030" s="656"/>
      <c r="J1030" s="656"/>
      <c r="K1030" s="25"/>
      <c r="L1030" s="25"/>
      <c r="M1030" s="25"/>
      <c r="N1030" s="25"/>
      <c r="O1030" s="25"/>
      <c r="P1030" s="25"/>
      <c r="Q1030" s="25"/>
      <c r="R1030" s="25"/>
      <c r="S1030" s="25"/>
      <c r="T1030" s="671"/>
      <c r="U1030" s="730" t="str">
        <f t="shared" si="18"/>
        <v/>
      </c>
    </row>
    <row r="1031" spans="1:21" x14ac:dyDescent="0.25">
      <c r="A1031" s="36" t="str">
        <f>'0'!$A$4</f>
        <v>………………..</v>
      </c>
      <c r="B1031" s="37">
        <f>'0'!$A$2</f>
        <v>46112</v>
      </c>
      <c r="C1031" s="37" t="s">
        <v>1197</v>
      </c>
      <c r="D1031" s="195"/>
      <c r="E1031" s="23"/>
      <c r="F1031" s="14"/>
      <c r="G1031" s="22"/>
      <c r="H1031" s="656"/>
      <c r="I1031" s="656"/>
      <c r="J1031" s="656"/>
      <c r="K1031" s="25"/>
      <c r="L1031" s="25"/>
      <c r="M1031" s="25"/>
      <c r="N1031" s="25"/>
      <c r="O1031" s="25"/>
      <c r="P1031" s="25"/>
      <c r="Q1031" s="25"/>
      <c r="R1031" s="25"/>
      <c r="S1031" s="25"/>
      <c r="T1031" s="671"/>
      <c r="U1031" s="730" t="str">
        <f t="shared" si="18"/>
        <v/>
      </c>
    </row>
    <row r="1032" spans="1:21" x14ac:dyDescent="0.25">
      <c r="A1032" s="36" t="str">
        <f>'0'!$A$4</f>
        <v>………………..</v>
      </c>
      <c r="B1032" s="37">
        <f>'0'!$A$2</f>
        <v>46112</v>
      </c>
      <c r="C1032" s="37" t="s">
        <v>1197</v>
      </c>
      <c r="D1032" s="195"/>
      <c r="E1032" s="23"/>
      <c r="F1032" s="14"/>
      <c r="G1032" s="22"/>
      <c r="H1032" s="656"/>
      <c r="I1032" s="656"/>
      <c r="J1032" s="656"/>
      <c r="K1032" s="25"/>
      <c r="L1032" s="25"/>
      <c r="M1032" s="25"/>
      <c r="N1032" s="25"/>
      <c r="O1032" s="25"/>
      <c r="P1032" s="25"/>
      <c r="Q1032" s="25"/>
      <c r="R1032" s="25"/>
      <c r="S1032" s="25"/>
      <c r="T1032" s="671"/>
      <c r="U1032" s="730" t="str">
        <f t="shared" si="18"/>
        <v/>
      </c>
    </row>
    <row r="1033" spans="1:21" x14ac:dyDescent="0.25">
      <c r="A1033" s="36" t="str">
        <f>'0'!$A$4</f>
        <v>………………..</v>
      </c>
      <c r="B1033" s="37">
        <f>'0'!$A$2</f>
        <v>46112</v>
      </c>
      <c r="C1033" s="37" t="s">
        <v>1197</v>
      </c>
      <c r="D1033" s="195"/>
      <c r="E1033" s="23"/>
      <c r="F1033" s="14"/>
      <c r="G1033" s="22"/>
      <c r="H1033" s="656"/>
      <c r="I1033" s="656"/>
      <c r="J1033" s="656"/>
      <c r="K1033" s="25"/>
      <c r="L1033" s="25"/>
      <c r="M1033" s="25"/>
      <c r="N1033" s="25"/>
      <c r="O1033" s="25"/>
      <c r="P1033" s="25"/>
      <c r="Q1033" s="25"/>
      <c r="R1033" s="25"/>
      <c r="S1033" s="25"/>
      <c r="T1033" s="671"/>
      <c r="U1033" s="730" t="str">
        <f t="shared" si="18"/>
        <v/>
      </c>
    </row>
    <row r="1034" spans="1:21" x14ac:dyDescent="0.25">
      <c r="A1034" s="36" t="str">
        <f>'0'!$A$4</f>
        <v>………………..</v>
      </c>
      <c r="B1034" s="37">
        <f>'0'!$A$2</f>
        <v>46112</v>
      </c>
      <c r="C1034" s="37" t="s">
        <v>1197</v>
      </c>
      <c r="D1034" s="195"/>
      <c r="E1034" s="23"/>
      <c r="F1034" s="14"/>
      <c r="G1034" s="22"/>
      <c r="H1034" s="656"/>
      <c r="I1034" s="656"/>
      <c r="J1034" s="656"/>
      <c r="K1034" s="25"/>
      <c r="L1034" s="25"/>
      <c r="M1034" s="25"/>
      <c r="N1034" s="25"/>
      <c r="O1034" s="25"/>
      <c r="P1034" s="25"/>
      <c r="Q1034" s="25"/>
      <c r="R1034" s="25"/>
      <c r="S1034" s="25"/>
      <c r="T1034" s="671"/>
      <c r="U1034" s="730" t="str">
        <f t="shared" si="18"/>
        <v/>
      </c>
    </row>
    <row r="1035" spans="1:21" x14ac:dyDescent="0.25">
      <c r="A1035" s="36" t="str">
        <f>'0'!$A$4</f>
        <v>………………..</v>
      </c>
      <c r="B1035" s="37">
        <f>'0'!$A$2</f>
        <v>46112</v>
      </c>
      <c r="C1035" s="37" t="s">
        <v>1197</v>
      </c>
      <c r="D1035" s="195"/>
      <c r="E1035" s="23"/>
      <c r="F1035" s="14"/>
      <c r="G1035" s="22"/>
      <c r="H1035" s="656"/>
      <c r="I1035" s="656"/>
      <c r="J1035" s="656"/>
      <c r="K1035" s="25"/>
      <c r="L1035" s="25"/>
      <c r="M1035" s="25"/>
      <c r="N1035" s="25"/>
      <c r="O1035" s="25"/>
      <c r="P1035" s="25"/>
      <c r="Q1035" s="25"/>
      <c r="R1035" s="25"/>
      <c r="S1035" s="25"/>
      <c r="T1035" s="671"/>
      <c r="U1035" s="730" t="str">
        <f t="shared" ref="U1035:U1098" si="19">IF(COUNTBLANK(D1035:S1035)=16,"",IF(D1035="999999999","",IF(ISNUMBER(VALUE(D1035)),IF(LEN(D1035)&lt;&gt;9,"Въведеното ЕИК е твърде късо или твърде дълго",IF(OR(MOD(MID(D1035,1,1)*1+MID(D1035,2,1)*2+MID(D1035,3,1)*3+MID(D1035,4,1)*4+MID(D1035,5,1)*5+MID(D1035,6,1)*6+MID(D1035,7,1)*7+MID(D1035,8,1)*8,11)-MID(D1035,9,1)=0,AND(MOD(MID(D1035,1,1)*3+MID(D1035,2,1)*4+MID(D1035,3,1)*5+MID(D1035,4,1)*6+MID(D1035,5,1)*7+MID(D1035,6,1)*8+MID(D1035,7,1)*9+MID(D1035,8,1)*10,11)=10,MID(D1035,9,1)*1=0),MOD(MID(D1035,1,1)*3+MID(D1035,2,1)*4+MID(D1035,3,1)*5+MID(D1035,4,1)*6+MID(D1035,5,1)*7+MID(D1035,6,1)*8+MID(D1035,7,1)*9+MID(D1035,8,1)*10,11)-MID(D1035,9,1)=0),"","Въведеното ЕИК е невалидно")),"Въведеното ЕИК съдържа непозволени символи")))</f>
        <v/>
      </c>
    </row>
    <row r="1036" spans="1:21" x14ac:dyDescent="0.25">
      <c r="A1036" s="36" t="str">
        <f>'0'!$A$4</f>
        <v>………………..</v>
      </c>
      <c r="B1036" s="37">
        <f>'0'!$A$2</f>
        <v>46112</v>
      </c>
      <c r="C1036" s="37" t="s">
        <v>1197</v>
      </c>
      <c r="D1036" s="195"/>
      <c r="E1036" s="23"/>
      <c r="F1036" s="14"/>
      <c r="G1036" s="22"/>
      <c r="H1036" s="656"/>
      <c r="I1036" s="656"/>
      <c r="J1036" s="656"/>
      <c r="K1036" s="25"/>
      <c r="L1036" s="25"/>
      <c r="M1036" s="25"/>
      <c r="N1036" s="25"/>
      <c r="O1036" s="25"/>
      <c r="P1036" s="25"/>
      <c r="Q1036" s="25"/>
      <c r="R1036" s="25"/>
      <c r="S1036" s="25"/>
      <c r="T1036" s="671"/>
      <c r="U1036" s="730" t="str">
        <f t="shared" si="19"/>
        <v/>
      </c>
    </row>
    <row r="1037" spans="1:21" x14ac:dyDescent="0.25">
      <c r="A1037" s="36" t="str">
        <f>'0'!$A$4</f>
        <v>………………..</v>
      </c>
      <c r="B1037" s="37">
        <f>'0'!$A$2</f>
        <v>46112</v>
      </c>
      <c r="C1037" s="37" t="s">
        <v>1197</v>
      </c>
      <c r="D1037" s="195"/>
      <c r="E1037" s="23"/>
      <c r="F1037" s="14"/>
      <c r="G1037" s="22"/>
      <c r="H1037" s="656"/>
      <c r="I1037" s="656"/>
      <c r="J1037" s="656"/>
      <c r="K1037" s="25"/>
      <c r="L1037" s="25"/>
      <c r="M1037" s="25"/>
      <c r="N1037" s="25"/>
      <c r="O1037" s="25"/>
      <c r="P1037" s="25"/>
      <c r="Q1037" s="25"/>
      <c r="R1037" s="25"/>
      <c r="S1037" s="25"/>
      <c r="T1037" s="671"/>
      <c r="U1037" s="730" t="str">
        <f t="shared" si="19"/>
        <v/>
      </c>
    </row>
    <row r="1038" spans="1:21" x14ac:dyDescent="0.25">
      <c r="A1038" s="36" t="str">
        <f>'0'!$A$4</f>
        <v>………………..</v>
      </c>
      <c r="B1038" s="37">
        <f>'0'!$A$2</f>
        <v>46112</v>
      </c>
      <c r="C1038" s="37" t="s">
        <v>1197</v>
      </c>
      <c r="D1038" s="195"/>
      <c r="E1038" s="23"/>
      <c r="F1038" s="14"/>
      <c r="G1038" s="22"/>
      <c r="H1038" s="656"/>
      <c r="I1038" s="656"/>
      <c r="J1038" s="656"/>
      <c r="K1038" s="25"/>
      <c r="L1038" s="25"/>
      <c r="M1038" s="25"/>
      <c r="N1038" s="25"/>
      <c r="O1038" s="25"/>
      <c r="P1038" s="25"/>
      <c r="Q1038" s="25"/>
      <c r="R1038" s="25"/>
      <c r="S1038" s="25"/>
      <c r="T1038" s="671"/>
      <c r="U1038" s="730" t="str">
        <f t="shared" si="19"/>
        <v/>
      </c>
    </row>
    <row r="1039" spans="1:21" x14ac:dyDescent="0.25">
      <c r="A1039" s="36" t="str">
        <f>'0'!$A$4</f>
        <v>………………..</v>
      </c>
      <c r="B1039" s="37">
        <f>'0'!$A$2</f>
        <v>46112</v>
      </c>
      <c r="C1039" s="37" t="s">
        <v>1197</v>
      </c>
      <c r="D1039" s="195"/>
      <c r="E1039" s="23"/>
      <c r="F1039" s="14"/>
      <c r="G1039" s="22"/>
      <c r="H1039" s="656"/>
      <c r="I1039" s="656"/>
      <c r="J1039" s="656"/>
      <c r="K1039" s="25"/>
      <c r="L1039" s="25"/>
      <c r="M1039" s="25"/>
      <c r="N1039" s="25"/>
      <c r="O1039" s="25"/>
      <c r="P1039" s="25"/>
      <c r="Q1039" s="25"/>
      <c r="R1039" s="25"/>
      <c r="S1039" s="25"/>
      <c r="T1039" s="671"/>
      <c r="U1039" s="730" t="str">
        <f t="shared" si="19"/>
        <v/>
      </c>
    </row>
    <row r="1040" spans="1:21" x14ac:dyDescent="0.25">
      <c r="A1040" s="36" t="str">
        <f>'0'!$A$4</f>
        <v>………………..</v>
      </c>
      <c r="B1040" s="37">
        <f>'0'!$A$2</f>
        <v>46112</v>
      </c>
      <c r="C1040" s="37" t="s">
        <v>1197</v>
      </c>
      <c r="D1040" s="195"/>
      <c r="E1040" s="23"/>
      <c r="F1040" s="14"/>
      <c r="G1040" s="22"/>
      <c r="H1040" s="656"/>
      <c r="I1040" s="656"/>
      <c r="J1040" s="656"/>
      <c r="K1040" s="25"/>
      <c r="L1040" s="25"/>
      <c r="M1040" s="25"/>
      <c r="N1040" s="25"/>
      <c r="O1040" s="25"/>
      <c r="P1040" s="25"/>
      <c r="Q1040" s="25"/>
      <c r="R1040" s="25"/>
      <c r="S1040" s="25"/>
      <c r="T1040" s="671"/>
      <c r="U1040" s="730" t="str">
        <f t="shared" si="19"/>
        <v/>
      </c>
    </row>
    <row r="1041" spans="1:21" x14ac:dyDescent="0.25">
      <c r="A1041" s="36" t="str">
        <f>'0'!$A$4</f>
        <v>………………..</v>
      </c>
      <c r="B1041" s="37">
        <f>'0'!$A$2</f>
        <v>46112</v>
      </c>
      <c r="C1041" s="37" t="s">
        <v>1197</v>
      </c>
      <c r="D1041" s="195"/>
      <c r="E1041" s="23"/>
      <c r="F1041" s="14"/>
      <c r="G1041" s="22"/>
      <c r="H1041" s="656"/>
      <c r="I1041" s="656"/>
      <c r="J1041" s="656"/>
      <c r="K1041" s="25"/>
      <c r="L1041" s="25"/>
      <c r="M1041" s="25"/>
      <c r="N1041" s="25"/>
      <c r="O1041" s="25"/>
      <c r="P1041" s="25"/>
      <c r="Q1041" s="25"/>
      <c r="R1041" s="25"/>
      <c r="S1041" s="25"/>
      <c r="T1041" s="671"/>
      <c r="U1041" s="730" t="str">
        <f t="shared" si="19"/>
        <v/>
      </c>
    </row>
    <row r="1042" spans="1:21" x14ac:dyDescent="0.25">
      <c r="A1042" s="36" t="str">
        <f>'0'!$A$4</f>
        <v>………………..</v>
      </c>
      <c r="B1042" s="37">
        <f>'0'!$A$2</f>
        <v>46112</v>
      </c>
      <c r="C1042" s="37" t="s">
        <v>1197</v>
      </c>
      <c r="D1042" s="195"/>
      <c r="E1042" s="23"/>
      <c r="F1042" s="14"/>
      <c r="G1042" s="22"/>
      <c r="H1042" s="656"/>
      <c r="I1042" s="656"/>
      <c r="J1042" s="656"/>
      <c r="K1042" s="25"/>
      <c r="L1042" s="25"/>
      <c r="M1042" s="25"/>
      <c r="N1042" s="25"/>
      <c r="O1042" s="25"/>
      <c r="P1042" s="25"/>
      <c r="Q1042" s="25"/>
      <c r="R1042" s="25"/>
      <c r="S1042" s="25"/>
      <c r="T1042" s="671"/>
      <c r="U1042" s="730" t="str">
        <f t="shared" si="19"/>
        <v/>
      </c>
    </row>
    <row r="1043" spans="1:21" x14ac:dyDescent="0.25">
      <c r="A1043" s="36" t="str">
        <f>'0'!$A$4</f>
        <v>………………..</v>
      </c>
      <c r="B1043" s="37">
        <f>'0'!$A$2</f>
        <v>46112</v>
      </c>
      <c r="C1043" s="37" t="s">
        <v>1197</v>
      </c>
      <c r="D1043" s="195"/>
      <c r="E1043" s="23"/>
      <c r="F1043" s="14"/>
      <c r="G1043" s="22"/>
      <c r="H1043" s="656"/>
      <c r="I1043" s="656"/>
      <c r="J1043" s="656"/>
      <c r="K1043" s="25"/>
      <c r="L1043" s="25"/>
      <c r="M1043" s="25"/>
      <c r="N1043" s="25"/>
      <c r="O1043" s="25"/>
      <c r="P1043" s="25"/>
      <c r="Q1043" s="25"/>
      <c r="R1043" s="25"/>
      <c r="S1043" s="25"/>
      <c r="T1043" s="671"/>
      <c r="U1043" s="730" t="str">
        <f t="shared" si="19"/>
        <v/>
      </c>
    </row>
    <row r="1044" spans="1:21" x14ac:dyDescent="0.25">
      <c r="A1044" s="36" t="str">
        <f>'0'!$A$4</f>
        <v>………………..</v>
      </c>
      <c r="B1044" s="37">
        <f>'0'!$A$2</f>
        <v>46112</v>
      </c>
      <c r="C1044" s="37" t="s">
        <v>1197</v>
      </c>
      <c r="D1044" s="195"/>
      <c r="E1044" s="23"/>
      <c r="F1044" s="14"/>
      <c r="G1044" s="22"/>
      <c r="H1044" s="656"/>
      <c r="I1044" s="656"/>
      <c r="J1044" s="656"/>
      <c r="K1044" s="25"/>
      <c r="L1044" s="25"/>
      <c r="M1044" s="25"/>
      <c r="N1044" s="25"/>
      <c r="O1044" s="25"/>
      <c r="P1044" s="25"/>
      <c r="Q1044" s="25"/>
      <c r="R1044" s="25"/>
      <c r="S1044" s="25"/>
      <c r="T1044" s="671"/>
      <c r="U1044" s="730" t="str">
        <f t="shared" si="19"/>
        <v/>
      </c>
    </row>
    <row r="1045" spans="1:21" x14ac:dyDescent="0.25">
      <c r="A1045" s="36" t="str">
        <f>'0'!$A$4</f>
        <v>………………..</v>
      </c>
      <c r="B1045" s="37">
        <f>'0'!$A$2</f>
        <v>46112</v>
      </c>
      <c r="C1045" s="37" t="s">
        <v>1197</v>
      </c>
      <c r="D1045" s="195"/>
      <c r="E1045" s="23"/>
      <c r="F1045" s="14"/>
      <c r="G1045" s="22"/>
      <c r="H1045" s="656"/>
      <c r="I1045" s="656"/>
      <c r="J1045" s="656"/>
      <c r="K1045" s="25"/>
      <c r="L1045" s="25"/>
      <c r="M1045" s="25"/>
      <c r="N1045" s="25"/>
      <c r="O1045" s="25"/>
      <c r="P1045" s="25"/>
      <c r="Q1045" s="25"/>
      <c r="R1045" s="25"/>
      <c r="S1045" s="25"/>
      <c r="T1045" s="671"/>
      <c r="U1045" s="730" t="str">
        <f t="shared" si="19"/>
        <v/>
      </c>
    </row>
    <row r="1046" spans="1:21" x14ac:dyDescent="0.25">
      <c r="A1046" s="36" t="str">
        <f>'0'!$A$4</f>
        <v>………………..</v>
      </c>
      <c r="B1046" s="37">
        <f>'0'!$A$2</f>
        <v>46112</v>
      </c>
      <c r="C1046" s="37" t="s">
        <v>1197</v>
      </c>
      <c r="D1046" s="195"/>
      <c r="E1046" s="23"/>
      <c r="F1046" s="14"/>
      <c r="G1046" s="22"/>
      <c r="H1046" s="656"/>
      <c r="I1046" s="656"/>
      <c r="J1046" s="656"/>
      <c r="K1046" s="25"/>
      <c r="L1046" s="25"/>
      <c r="M1046" s="25"/>
      <c r="N1046" s="25"/>
      <c r="O1046" s="25"/>
      <c r="P1046" s="25"/>
      <c r="Q1046" s="25"/>
      <c r="R1046" s="25"/>
      <c r="S1046" s="25"/>
      <c r="T1046" s="671"/>
      <c r="U1046" s="730" t="str">
        <f t="shared" si="19"/>
        <v/>
      </c>
    </row>
    <row r="1047" spans="1:21" x14ac:dyDescent="0.25">
      <c r="A1047" s="36" t="str">
        <f>'0'!$A$4</f>
        <v>………………..</v>
      </c>
      <c r="B1047" s="37">
        <f>'0'!$A$2</f>
        <v>46112</v>
      </c>
      <c r="C1047" s="37" t="s">
        <v>1197</v>
      </c>
      <c r="D1047" s="195"/>
      <c r="E1047" s="23"/>
      <c r="F1047" s="14"/>
      <c r="G1047" s="22"/>
      <c r="H1047" s="656"/>
      <c r="I1047" s="656"/>
      <c r="J1047" s="656"/>
      <c r="K1047" s="25"/>
      <c r="L1047" s="25"/>
      <c r="M1047" s="25"/>
      <c r="N1047" s="25"/>
      <c r="O1047" s="25"/>
      <c r="P1047" s="25"/>
      <c r="Q1047" s="25"/>
      <c r="R1047" s="25"/>
      <c r="S1047" s="25"/>
      <c r="T1047" s="671"/>
      <c r="U1047" s="730" t="str">
        <f t="shared" si="19"/>
        <v/>
      </c>
    </row>
    <row r="1048" spans="1:21" x14ac:dyDescent="0.25">
      <c r="A1048" s="36" t="str">
        <f>'0'!$A$4</f>
        <v>………………..</v>
      </c>
      <c r="B1048" s="37">
        <f>'0'!$A$2</f>
        <v>46112</v>
      </c>
      <c r="C1048" s="37" t="s">
        <v>1197</v>
      </c>
      <c r="D1048" s="195"/>
      <c r="E1048" s="23"/>
      <c r="F1048" s="14"/>
      <c r="G1048" s="22"/>
      <c r="H1048" s="656"/>
      <c r="I1048" s="656"/>
      <c r="J1048" s="656"/>
      <c r="K1048" s="25"/>
      <c r="L1048" s="25"/>
      <c r="M1048" s="25"/>
      <c r="N1048" s="25"/>
      <c r="O1048" s="25"/>
      <c r="P1048" s="25"/>
      <c r="Q1048" s="25"/>
      <c r="R1048" s="25"/>
      <c r="S1048" s="25"/>
      <c r="T1048" s="671"/>
      <c r="U1048" s="730" t="str">
        <f t="shared" si="19"/>
        <v/>
      </c>
    </row>
    <row r="1049" spans="1:21" x14ac:dyDescent="0.25">
      <c r="A1049" s="36" t="str">
        <f>'0'!$A$4</f>
        <v>………………..</v>
      </c>
      <c r="B1049" s="37">
        <f>'0'!$A$2</f>
        <v>46112</v>
      </c>
      <c r="C1049" s="37" t="s">
        <v>1197</v>
      </c>
      <c r="D1049" s="195"/>
      <c r="E1049" s="23"/>
      <c r="F1049" s="14"/>
      <c r="G1049" s="22"/>
      <c r="H1049" s="656"/>
      <c r="I1049" s="656"/>
      <c r="J1049" s="656"/>
      <c r="K1049" s="25"/>
      <c r="L1049" s="25"/>
      <c r="M1049" s="25"/>
      <c r="N1049" s="25"/>
      <c r="O1049" s="25"/>
      <c r="P1049" s="25"/>
      <c r="Q1049" s="25"/>
      <c r="R1049" s="25"/>
      <c r="S1049" s="25"/>
      <c r="T1049" s="671"/>
      <c r="U1049" s="730" t="str">
        <f t="shared" si="19"/>
        <v/>
      </c>
    </row>
    <row r="1050" spans="1:21" x14ac:dyDescent="0.25">
      <c r="A1050" s="36" t="str">
        <f>'0'!$A$4</f>
        <v>………………..</v>
      </c>
      <c r="B1050" s="37">
        <f>'0'!$A$2</f>
        <v>46112</v>
      </c>
      <c r="C1050" s="37" t="s">
        <v>1197</v>
      </c>
      <c r="D1050" s="195"/>
      <c r="E1050" s="23"/>
      <c r="F1050" s="14"/>
      <c r="G1050" s="22"/>
      <c r="H1050" s="656"/>
      <c r="I1050" s="656"/>
      <c r="J1050" s="656"/>
      <c r="K1050" s="25"/>
      <c r="L1050" s="25"/>
      <c r="M1050" s="25"/>
      <c r="N1050" s="25"/>
      <c r="O1050" s="25"/>
      <c r="P1050" s="25"/>
      <c r="Q1050" s="25"/>
      <c r="R1050" s="25"/>
      <c r="S1050" s="25"/>
      <c r="T1050" s="671"/>
      <c r="U1050" s="730" t="str">
        <f t="shared" si="19"/>
        <v/>
      </c>
    </row>
    <row r="1051" spans="1:21" x14ac:dyDescent="0.25">
      <c r="A1051" s="36" t="str">
        <f>'0'!$A$4</f>
        <v>………………..</v>
      </c>
      <c r="B1051" s="37">
        <f>'0'!$A$2</f>
        <v>46112</v>
      </c>
      <c r="C1051" s="37" t="s">
        <v>1197</v>
      </c>
      <c r="D1051" s="195"/>
      <c r="E1051" s="23"/>
      <c r="F1051" s="14"/>
      <c r="G1051" s="22"/>
      <c r="H1051" s="656"/>
      <c r="I1051" s="656"/>
      <c r="J1051" s="656"/>
      <c r="K1051" s="25"/>
      <c r="L1051" s="25"/>
      <c r="M1051" s="25"/>
      <c r="N1051" s="25"/>
      <c r="O1051" s="25"/>
      <c r="P1051" s="25"/>
      <c r="Q1051" s="25"/>
      <c r="R1051" s="25"/>
      <c r="S1051" s="25"/>
      <c r="T1051" s="671"/>
      <c r="U1051" s="730" t="str">
        <f t="shared" si="19"/>
        <v/>
      </c>
    </row>
    <row r="1052" spans="1:21" x14ac:dyDescent="0.25">
      <c r="A1052" s="36" t="str">
        <f>'0'!$A$4</f>
        <v>………………..</v>
      </c>
      <c r="B1052" s="37">
        <f>'0'!$A$2</f>
        <v>46112</v>
      </c>
      <c r="C1052" s="37" t="s">
        <v>1197</v>
      </c>
      <c r="D1052" s="195"/>
      <c r="E1052" s="23"/>
      <c r="F1052" s="14"/>
      <c r="G1052" s="22"/>
      <c r="H1052" s="656"/>
      <c r="I1052" s="656"/>
      <c r="J1052" s="656"/>
      <c r="K1052" s="25"/>
      <c r="L1052" s="25"/>
      <c r="M1052" s="25"/>
      <c r="N1052" s="25"/>
      <c r="O1052" s="25"/>
      <c r="P1052" s="25"/>
      <c r="Q1052" s="25"/>
      <c r="R1052" s="25"/>
      <c r="S1052" s="25"/>
      <c r="T1052" s="671"/>
      <c r="U1052" s="730" t="str">
        <f t="shared" si="19"/>
        <v/>
      </c>
    </row>
    <row r="1053" spans="1:21" x14ac:dyDescent="0.25">
      <c r="A1053" s="36" t="str">
        <f>'0'!$A$4</f>
        <v>………………..</v>
      </c>
      <c r="B1053" s="37">
        <f>'0'!$A$2</f>
        <v>46112</v>
      </c>
      <c r="C1053" s="37" t="s">
        <v>1197</v>
      </c>
      <c r="D1053" s="195"/>
      <c r="E1053" s="23"/>
      <c r="F1053" s="14"/>
      <c r="G1053" s="22"/>
      <c r="H1053" s="656"/>
      <c r="I1053" s="656"/>
      <c r="J1053" s="656"/>
      <c r="K1053" s="25"/>
      <c r="L1053" s="25"/>
      <c r="M1053" s="25"/>
      <c r="N1053" s="25"/>
      <c r="O1053" s="25"/>
      <c r="P1053" s="25"/>
      <c r="Q1053" s="25"/>
      <c r="R1053" s="25"/>
      <c r="S1053" s="25"/>
      <c r="T1053" s="671"/>
      <c r="U1053" s="730" t="str">
        <f t="shared" si="19"/>
        <v/>
      </c>
    </row>
    <row r="1054" spans="1:21" x14ac:dyDescent="0.25">
      <c r="A1054" s="36" t="str">
        <f>'0'!$A$4</f>
        <v>………………..</v>
      </c>
      <c r="B1054" s="37">
        <f>'0'!$A$2</f>
        <v>46112</v>
      </c>
      <c r="C1054" s="37" t="s">
        <v>1197</v>
      </c>
      <c r="D1054" s="195"/>
      <c r="E1054" s="23"/>
      <c r="F1054" s="14"/>
      <c r="G1054" s="22"/>
      <c r="H1054" s="656"/>
      <c r="I1054" s="656"/>
      <c r="J1054" s="656"/>
      <c r="K1054" s="25"/>
      <c r="L1054" s="25"/>
      <c r="M1054" s="25"/>
      <c r="N1054" s="25"/>
      <c r="O1054" s="25"/>
      <c r="P1054" s="25"/>
      <c r="Q1054" s="25"/>
      <c r="R1054" s="25"/>
      <c r="S1054" s="25"/>
      <c r="T1054" s="671"/>
      <c r="U1054" s="730" t="str">
        <f t="shared" si="19"/>
        <v/>
      </c>
    </row>
    <row r="1055" spans="1:21" x14ac:dyDescent="0.25">
      <c r="A1055" s="36" t="str">
        <f>'0'!$A$4</f>
        <v>………………..</v>
      </c>
      <c r="B1055" s="37">
        <f>'0'!$A$2</f>
        <v>46112</v>
      </c>
      <c r="C1055" s="37" t="s">
        <v>1197</v>
      </c>
      <c r="D1055" s="195"/>
      <c r="E1055" s="23"/>
      <c r="F1055" s="14"/>
      <c r="G1055" s="22"/>
      <c r="H1055" s="656"/>
      <c r="I1055" s="656"/>
      <c r="J1055" s="656"/>
      <c r="K1055" s="25"/>
      <c r="L1055" s="25"/>
      <c r="M1055" s="25"/>
      <c r="N1055" s="25"/>
      <c r="O1055" s="25"/>
      <c r="P1055" s="25"/>
      <c r="Q1055" s="25"/>
      <c r="R1055" s="25"/>
      <c r="S1055" s="25"/>
      <c r="T1055" s="671"/>
      <c r="U1055" s="730" t="str">
        <f t="shared" si="19"/>
        <v/>
      </c>
    </row>
    <row r="1056" spans="1:21" x14ac:dyDescent="0.25">
      <c r="A1056" s="36" t="str">
        <f>'0'!$A$4</f>
        <v>………………..</v>
      </c>
      <c r="B1056" s="37">
        <f>'0'!$A$2</f>
        <v>46112</v>
      </c>
      <c r="C1056" s="37" t="s">
        <v>1197</v>
      </c>
      <c r="D1056" s="195"/>
      <c r="E1056" s="23"/>
      <c r="F1056" s="14"/>
      <c r="G1056" s="22"/>
      <c r="H1056" s="656"/>
      <c r="I1056" s="656"/>
      <c r="J1056" s="656"/>
      <c r="K1056" s="25"/>
      <c r="L1056" s="25"/>
      <c r="M1056" s="25"/>
      <c r="N1056" s="25"/>
      <c r="O1056" s="25"/>
      <c r="P1056" s="25"/>
      <c r="Q1056" s="25"/>
      <c r="R1056" s="25"/>
      <c r="S1056" s="25"/>
      <c r="T1056" s="671"/>
      <c r="U1056" s="730" t="str">
        <f t="shared" si="19"/>
        <v/>
      </c>
    </row>
    <row r="1057" spans="1:21" x14ac:dyDescent="0.25">
      <c r="A1057" s="36" t="str">
        <f>'0'!$A$4</f>
        <v>………………..</v>
      </c>
      <c r="B1057" s="37">
        <f>'0'!$A$2</f>
        <v>46112</v>
      </c>
      <c r="C1057" s="37" t="s">
        <v>1197</v>
      </c>
      <c r="D1057" s="195"/>
      <c r="E1057" s="23"/>
      <c r="F1057" s="14"/>
      <c r="G1057" s="22"/>
      <c r="H1057" s="656"/>
      <c r="I1057" s="656"/>
      <c r="J1057" s="656"/>
      <c r="K1057" s="25"/>
      <c r="L1057" s="25"/>
      <c r="M1057" s="25"/>
      <c r="N1057" s="25"/>
      <c r="O1057" s="25"/>
      <c r="P1057" s="25"/>
      <c r="Q1057" s="25"/>
      <c r="R1057" s="25"/>
      <c r="S1057" s="25"/>
      <c r="T1057" s="671"/>
      <c r="U1057" s="730" t="str">
        <f t="shared" si="19"/>
        <v/>
      </c>
    </row>
    <row r="1058" spans="1:21" x14ac:dyDescent="0.25">
      <c r="A1058" s="36" t="str">
        <f>'0'!$A$4</f>
        <v>………………..</v>
      </c>
      <c r="B1058" s="37">
        <f>'0'!$A$2</f>
        <v>46112</v>
      </c>
      <c r="C1058" s="37" t="s">
        <v>1197</v>
      </c>
      <c r="D1058" s="195"/>
      <c r="E1058" s="23"/>
      <c r="F1058" s="14"/>
      <c r="G1058" s="22"/>
      <c r="H1058" s="656"/>
      <c r="I1058" s="656"/>
      <c r="J1058" s="656"/>
      <c r="K1058" s="25"/>
      <c r="L1058" s="25"/>
      <c r="M1058" s="25"/>
      <c r="N1058" s="25"/>
      <c r="O1058" s="25"/>
      <c r="P1058" s="25"/>
      <c r="Q1058" s="25"/>
      <c r="R1058" s="25"/>
      <c r="S1058" s="25"/>
      <c r="T1058" s="671"/>
      <c r="U1058" s="730" t="str">
        <f t="shared" si="19"/>
        <v/>
      </c>
    </row>
    <row r="1059" spans="1:21" x14ac:dyDescent="0.25">
      <c r="A1059" s="36" t="str">
        <f>'0'!$A$4</f>
        <v>………………..</v>
      </c>
      <c r="B1059" s="37">
        <f>'0'!$A$2</f>
        <v>46112</v>
      </c>
      <c r="C1059" s="37" t="s">
        <v>1197</v>
      </c>
      <c r="D1059" s="195"/>
      <c r="E1059" s="23"/>
      <c r="F1059" s="14"/>
      <c r="G1059" s="22"/>
      <c r="H1059" s="656"/>
      <c r="I1059" s="656"/>
      <c r="J1059" s="656"/>
      <c r="K1059" s="25"/>
      <c r="L1059" s="25"/>
      <c r="M1059" s="25"/>
      <c r="N1059" s="25"/>
      <c r="O1059" s="25"/>
      <c r="P1059" s="25"/>
      <c r="Q1059" s="25"/>
      <c r="R1059" s="25"/>
      <c r="S1059" s="25"/>
      <c r="T1059" s="671"/>
      <c r="U1059" s="730" t="str">
        <f t="shared" si="19"/>
        <v/>
      </c>
    </row>
    <row r="1060" spans="1:21" x14ac:dyDescent="0.25">
      <c r="A1060" s="36" t="str">
        <f>'0'!$A$4</f>
        <v>………………..</v>
      </c>
      <c r="B1060" s="37">
        <f>'0'!$A$2</f>
        <v>46112</v>
      </c>
      <c r="C1060" s="37" t="s">
        <v>1197</v>
      </c>
      <c r="D1060" s="195"/>
      <c r="E1060" s="23"/>
      <c r="F1060" s="14"/>
      <c r="G1060" s="22"/>
      <c r="H1060" s="656"/>
      <c r="I1060" s="656"/>
      <c r="J1060" s="656"/>
      <c r="K1060" s="25"/>
      <c r="L1060" s="25"/>
      <c r="M1060" s="25"/>
      <c r="N1060" s="25"/>
      <c r="O1060" s="25"/>
      <c r="P1060" s="25"/>
      <c r="Q1060" s="25"/>
      <c r="R1060" s="25"/>
      <c r="S1060" s="25"/>
      <c r="T1060" s="671"/>
      <c r="U1060" s="730" t="str">
        <f t="shared" si="19"/>
        <v/>
      </c>
    </row>
    <row r="1061" spans="1:21" x14ac:dyDescent="0.25">
      <c r="A1061" s="36" t="str">
        <f>'0'!$A$4</f>
        <v>………………..</v>
      </c>
      <c r="B1061" s="37">
        <f>'0'!$A$2</f>
        <v>46112</v>
      </c>
      <c r="C1061" s="37" t="s">
        <v>1197</v>
      </c>
      <c r="D1061" s="195"/>
      <c r="E1061" s="23"/>
      <c r="F1061" s="14"/>
      <c r="G1061" s="22"/>
      <c r="H1061" s="656"/>
      <c r="I1061" s="656"/>
      <c r="J1061" s="656"/>
      <c r="K1061" s="25"/>
      <c r="L1061" s="25"/>
      <c r="M1061" s="25"/>
      <c r="N1061" s="25"/>
      <c r="O1061" s="25"/>
      <c r="P1061" s="25"/>
      <c r="Q1061" s="25"/>
      <c r="R1061" s="25"/>
      <c r="S1061" s="25"/>
      <c r="T1061" s="671"/>
      <c r="U1061" s="730" t="str">
        <f t="shared" si="19"/>
        <v/>
      </c>
    </row>
    <row r="1062" spans="1:21" x14ac:dyDescent="0.25">
      <c r="A1062" s="36" t="str">
        <f>'0'!$A$4</f>
        <v>………………..</v>
      </c>
      <c r="B1062" s="37">
        <f>'0'!$A$2</f>
        <v>46112</v>
      </c>
      <c r="C1062" s="37" t="s">
        <v>1197</v>
      </c>
      <c r="D1062" s="195"/>
      <c r="E1062" s="23"/>
      <c r="F1062" s="14"/>
      <c r="G1062" s="22"/>
      <c r="H1062" s="656"/>
      <c r="I1062" s="656"/>
      <c r="J1062" s="656"/>
      <c r="K1062" s="25"/>
      <c r="L1062" s="25"/>
      <c r="M1062" s="25"/>
      <c r="N1062" s="25"/>
      <c r="O1062" s="25"/>
      <c r="P1062" s="25"/>
      <c r="Q1062" s="25"/>
      <c r="R1062" s="25"/>
      <c r="S1062" s="25"/>
      <c r="T1062" s="671"/>
      <c r="U1062" s="730" t="str">
        <f t="shared" si="19"/>
        <v/>
      </c>
    </row>
    <row r="1063" spans="1:21" x14ac:dyDescent="0.25">
      <c r="A1063" s="36" t="str">
        <f>'0'!$A$4</f>
        <v>………………..</v>
      </c>
      <c r="B1063" s="37">
        <f>'0'!$A$2</f>
        <v>46112</v>
      </c>
      <c r="C1063" s="37" t="s">
        <v>1197</v>
      </c>
      <c r="D1063" s="195"/>
      <c r="E1063" s="23"/>
      <c r="F1063" s="14"/>
      <c r="G1063" s="22"/>
      <c r="H1063" s="656"/>
      <c r="I1063" s="656"/>
      <c r="J1063" s="656"/>
      <c r="K1063" s="25"/>
      <c r="L1063" s="25"/>
      <c r="M1063" s="25"/>
      <c r="N1063" s="25"/>
      <c r="O1063" s="25"/>
      <c r="P1063" s="25"/>
      <c r="Q1063" s="25"/>
      <c r="R1063" s="25"/>
      <c r="S1063" s="25"/>
      <c r="T1063" s="671"/>
      <c r="U1063" s="730" t="str">
        <f t="shared" si="19"/>
        <v/>
      </c>
    </row>
    <row r="1064" spans="1:21" x14ac:dyDescent="0.25">
      <c r="A1064" s="36" t="str">
        <f>'0'!$A$4</f>
        <v>………………..</v>
      </c>
      <c r="B1064" s="37">
        <f>'0'!$A$2</f>
        <v>46112</v>
      </c>
      <c r="C1064" s="37" t="s">
        <v>1197</v>
      </c>
      <c r="D1064" s="195"/>
      <c r="E1064" s="23"/>
      <c r="F1064" s="14"/>
      <c r="G1064" s="22"/>
      <c r="H1064" s="656"/>
      <c r="I1064" s="656"/>
      <c r="J1064" s="656"/>
      <c r="K1064" s="25"/>
      <c r="L1064" s="25"/>
      <c r="M1064" s="25"/>
      <c r="N1064" s="25"/>
      <c r="O1064" s="25"/>
      <c r="P1064" s="25"/>
      <c r="Q1064" s="25"/>
      <c r="R1064" s="25"/>
      <c r="S1064" s="25"/>
      <c r="T1064" s="671"/>
      <c r="U1064" s="730" t="str">
        <f t="shared" si="19"/>
        <v/>
      </c>
    </row>
    <row r="1065" spans="1:21" x14ac:dyDescent="0.25">
      <c r="A1065" s="36" t="str">
        <f>'0'!$A$4</f>
        <v>………………..</v>
      </c>
      <c r="B1065" s="37">
        <f>'0'!$A$2</f>
        <v>46112</v>
      </c>
      <c r="C1065" s="37" t="s">
        <v>1197</v>
      </c>
      <c r="D1065" s="195"/>
      <c r="E1065" s="23"/>
      <c r="F1065" s="14"/>
      <c r="G1065" s="22"/>
      <c r="H1065" s="656"/>
      <c r="I1065" s="656"/>
      <c r="J1065" s="656"/>
      <c r="K1065" s="25"/>
      <c r="L1065" s="25"/>
      <c r="M1065" s="25"/>
      <c r="N1065" s="25"/>
      <c r="O1065" s="25"/>
      <c r="P1065" s="25"/>
      <c r="Q1065" s="25"/>
      <c r="R1065" s="25"/>
      <c r="S1065" s="25"/>
      <c r="T1065" s="671"/>
      <c r="U1065" s="730" t="str">
        <f t="shared" si="19"/>
        <v/>
      </c>
    </row>
    <row r="1066" spans="1:21" x14ac:dyDescent="0.25">
      <c r="A1066" s="36" t="str">
        <f>'0'!$A$4</f>
        <v>………………..</v>
      </c>
      <c r="B1066" s="37">
        <f>'0'!$A$2</f>
        <v>46112</v>
      </c>
      <c r="C1066" s="37" t="s">
        <v>1197</v>
      </c>
      <c r="D1066" s="195"/>
      <c r="E1066" s="23"/>
      <c r="F1066" s="14"/>
      <c r="G1066" s="22"/>
      <c r="H1066" s="656"/>
      <c r="I1066" s="656"/>
      <c r="J1066" s="656"/>
      <c r="K1066" s="25"/>
      <c r="L1066" s="25"/>
      <c r="M1066" s="25"/>
      <c r="N1066" s="25"/>
      <c r="O1066" s="25"/>
      <c r="P1066" s="25"/>
      <c r="Q1066" s="25"/>
      <c r="R1066" s="25"/>
      <c r="S1066" s="25"/>
      <c r="T1066" s="671"/>
      <c r="U1066" s="730" t="str">
        <f t="shared" si="19"/>
        <v/>
      </c>
    </row>
    <row r="1067" spans="1:21" x14ac:dyDescent="0.25">
      <c r="A1067" s="36" t="str">
        <f>'0'!$A$4</f>
        <v>………………..</v>
      </c>
      <c r="B1067" s="37">
        <f>'0'!$A$2</f>
        <v>46112</v>
      </c>
      <c r="C1067" s="37" t="s">
        <v>1197</v>
      </c>
      <c r="D1067" s="195"/>
      <c r="E1067" s="23"/>
      <c r="F1067" s="14"/>
      <c r="G1067" s="22"/>
      <c r="H1067" s="656"/>
      <c r="I1067" s="656"/>
      <c r="J1067" s="656"/>
      <c r="K1067" s="25"/>
      <c r="L1067" s="25"/>
      <c r="M1067" s="25"/>
      <c r="N1067" s="25"/>
      <c r="O1067" s="25"/>
      <c r="P1067" s="25"/>
      <c r="Q1067" s="25"/>
      <c r="R1067" s="25"/>
      <c r="S1067" s="25"/>
      <c r="T1067" s="671"/>
      <c r="U1067" s="730" t="str">
        <f t="shared" si="19"/>
        <v/>
      </c>
    </row>
    <row r="1068" spans="1:21" x14ac:dyDescent="0.25">
      <c r="A1068" s="36" t="str">
        <f>'0'!$A$4</f>
        <v>………………..</v>
      </c>
      <c r="B1068" s="37">
        <f>'0'!$A$2</f>
        <v>46112</v>
      </c>
      <c r="C1068" s="37" t="s">
        <v>1197</v>
      </c>
      <c r="D1068" s="195"/>
      <c r="E1068" s="23"/>
      <c r="F1068" s="14"/>
      <c r="G1068" s="22"/>
      <c r="H1068" s="656"/>
      <c r="I1068" s="656"/>
      <c r="J1068" s="656"/>
      <c r="K1068" s="25"/>
      <c r="L1068" s="25"/>
      <c r="M1068" s="25"/>
      <c r="N1068" s="25"/>
      <c r="O1068" s="25"/>
      <c r="P1068" s="25"/>
      <c r="Q1068" s="25"/>
      <c r="R1068" s="25"/>
      <c r="S1068" s="25"/>
      <c r="T1068" s="671"/>
      <c r="U1068" s="730" t="str">
        <f t="shared" si="19"/>
        <v/>
      </c>
    </row>
    <row r="1069" spans="1:21" x14ac:dyDescent="0.25">
      <c r="A1069" s="36" t="str">
        <f>'0'!$A$4</f>
        <v>………………..</v>
      </c>
      <c r="B1069" s="37">
        <f>'0'!$A$2</f>
        <v>46112</v>
      </c>
      <c r="C1069" s="37" t="s">
        <v>1197</v>
      </c>
      <c r="D1069" s="195"/>
      <c r="E1069" s="23"/>
      <c r="F1069" s="14"/>
      <c r="G1069" s="22"/>
      <c r="H1069" s="656"/>
      <c r="I1069" s="656"/>
      <c r="J1069" s="656"/>
      <c r="K1069" s="25"/>
      <c r="L1069" s="25"/>
      <c r="M1069" s="25"/>
      <c r="N1069" s="25"/>
      <c r="O1069" s="25"/>
      <c r="P1069" s="25"/>
      <c r="Q1069" s="25"/>
      <c r="R1069" s="25"/>
      <c r="S1069" s="25"/>
      <c r="T1069" s="671"/>
      <c r="U1069" s="730" t="str">
        <f t="shared" si="19"/>
        <v/>
      </c>
    </row>
    <row r="1070" spans="1:21" x14ac:dyDescent="0.25">
      <c r="A1070" s="36" t="str">
        <f>'0'!$A$4</f>
        <v>………………..</v>
      </c>
      <c r="B1070" s="37">
        <f>'0'!$A$2</f>
        <v>46112</v>
      </c>
      <c r="C1070" s="37" t="s">
        <v>1197</v>
      </c>
      <c r="D1070" s="195"/>
      <c r="E1070" s="23"/>
      <c r="F1070" s="14"/>
      <c r="G1070" s="22"/>
      <c r="H1070" s="656"/>
      <c r="I1070" s="656"/>
      <c r="J1070" s="656"/>
      <c r="K1070" s="25"/>
      <c r="L1070" s="25"/>
      <c r="M1070" s="25"/>
      <c r="N1070" s="25"/>
      <c r="O1070" s="25"/>
      <c r="P1070" s="25"/>
      <c r="Q1070" s="25"/>
      <c r="R1070" s="25"/>
      <c r="S1070" s="25"/>
      <c r="T1070" s="671"/>
      <c r="U1070" s="730" t="str">
        <f t="shared" si="19"/>
        <v/>
      </c>
    </row>
    <row r="1071" spans="1:21" x14ac:dyDescent="0.25">
      <c r="A1071" s="36" t="str">
        <f>'0'!$A$4</f>
        <v>………………..</v>
      </c>
      <c r="B1071" s="37">
        <f>'0'!$A$2</f>
        <v>46112</v>
      </c>
      <c r="C1071" s="37" t="s">
        <v>1197</v>
      </c>
      <c r="D1071" s="195"/>
      <c r="E1071" s="23"/>
      <c r="F1071" s="14"/>
      <c r="G1071" s="22"/>
      <c r="H1071" s="656"/>
      <c r="I1071" s="656"/>
      <c r="J1071" s="656"/>
      <c r="K1071" s="25"/>
      <c r="L1071" s="25"/>
      <c r="M1071" s="25"/>
      <c r="N1071" s="25"/>
      <c r="O1071" s="25"/>
      <c r="P1071" s="25"/>
      <c r="Q1071" s="25"/>
      <c r="R1071" s="25"/>
      <c r="S1071" s="25"/>
      <c r="T1071" s="671"/>
      <c r="U1071" s="730" t="str">
        <f t="shared" si="19"/>
        <v/>
      </c>
    </row>
    <row r="1072" spans="1:21" x14ac:dyDescent="0.25">
      <c r="A1072" s="36" t="str">
        <f>'0'!$A$4</f>
        <v>………………..</v>
      </c>
      <c r="B1072" s="37">
        <f>'0'!$A$2</f>
        <v>46112</v>
      </c>
      <c r="C1072" s="37" t="s">
        <v>1197</v>
      </c>
      <c r="D1072" s="195"/>
      <c r="E1072" s="23"/>
      <c r="F1072" s="14"/>
      <c r="G1072" s="22"/>
      <c r="H1072" s="656"/>
      <c r="I1072" s="656"/>
      <c r="J1072" s="656"/>
      <c r="K1072" s="25"/>
      <c r="L1072" s="25"/>
      <c r="M1072" s="25"/>
      <c r="N1072" s="25"/>
      <c r="O1072" s="25"/>
      <c r="P1072" s="25"/>
      <c r="Q1072" s="25"/>
      <c r="R1072" s="25"/>
      <c r="S1072" s="25"/>
      <c r="T1072" s="671"/>
      <c r="U1072" s="730" t="str">
        <f t="shared" si="19"/>
        <v/>
      </c>
    </row>
    <row r="1073" spans="1:21" x14ac:dyDescent="0.25">
      <c r="A1073" s="36" t="str">
        <f>'0'!$A$4</f>
        <v>………………..</v>
      </c>
      <c r="B1073" s="37">
        <f>'0'!$A$2</f>
        <v>46112</v>
      </c>
      <c r="C1073" s="37" t="s">
        <v>1197</v>
      </c>
      <c r="D1073" s="195"/>
      <c r="E1073" s="23"/>
      <c r="F1073" s="14"/>
      <c r="G1073" s="22"/>
      <c r="H1073" s="656"/>
      <c r="I1073" s="656"/>
      <c r="J1073" s="656"/>
      <c r="K1073" s="25"/>
      <c r="L1073" s="25"/>
      <c r="M1073" s="25"/>
      <c r="N1073" s="25"/>
      <c r="O1073" s="25"/>
      <c r="P1073" s="25"/>
      <c r="Q1073" s="25"/>
      <c r="R1073" s="25"/>
      <c r="S1073" s="25"/>
      <c r="T1073" s="671"/>
      <c r="U1073" s="730" t="str">
        <f t="shared" si="19"/>
        <v/>
      </c>
    </row>
    <row r="1074" spans="1:21" x14ac:dyDescent="0.25">
      <c r="A1074" s="36" t="str">
        <f>'0'!$A$4</f>
        <v>………………..</v>
      </c>
      <c r="B1074" s="37">
        <f>'0'!$A$2</f>
        <v>46112</v>
      </c>
      <c r="C1074" s="37" t="s">
        <v>1197</v>
      </c>
      <c r="D1074" s="195"/>
      <c r="E1074" s="23"/>
      <c r="F1074" s="14"/>
      <c r="G1074" s="22"/>
      <c r="H1074" s="656"/>
      <c r="I1074" s="656"/>
      <c r="J1074" s="656"/>
      <c r="K1074" s="25"/>
      <c r="L1074" s="25"/>
      <c r="M1074" s="25"/>
      <c r="N1074" s="25"/>
      <c r="O1074" s="25"/>
      <c r="P1074" s="25"/>
      <c r="Q1074" s="25"/>
      <c r="R1074" s="25"/>
      <c r="S1074" s="25"/>
      <c r="T1074" s="671"/>
      <c r="U1074" s="730" t="str">
        <f t="shared" si="19"/>
        <v/>
      </c>
    </row>
    <row r="1075" spans="1:21" x14ac:dyDescent="0.25">
      <c r="A1075" s="36" t="str">
        <f>'0'!$A$4</f>
        <v>………………..</v>
      </c>
      <c r="B1075" s="37">
        <f>'0'!$A$2</f>
        <v>46112</v>
      </c>
      <c r="C1075" s="37" t="s">
        <v>1197</v>
      </c>
      <c r="D1075" s="195"/>
      <c r="E1075" s="23"/>
      <c r="F1075" s="14"/>
      <c r="G1075" s="22"/>
      <c r="H1075" s="656"/>
      <c r="I1075" s="656"/>
      <c r="J1075" s="656"/>
      <c r="K1075" s="25"/>
      <c r="L1075" s="25"/>
      <c r="M1075" s="25"/>
      <c r="N1075" s="25"/>
      <c r="O1075" s="25"/>
      <c r="P1075" s="25"/>
      <c r="Q1075" s="25"/>
      <c r="R1075" s="25"/>
      <c r="S1075" s="25"/>
      <c r="T1075" s="671"/>
      <c r="U1075" s="730" t="str">
        <f t="shared" si="19"/>
        <v/>
      </c>
    </row>
    <row r="1076" spans="1:21" x14ac:dyDescent="0.25">
      <c r="A1076" s="36" t="str">
        <f>'0'!$A$4</f>
        <v>………………..</v>
      </c>
      <c r="B1076" s="37">
        <f>'0'!$A$2</f>
        <v>46112</v>
      </c>
      <c r="C1076" s="37" t="s">
        <v>1197</v>
      </c>
      <c r="D1076" s="195"/>
      <c r="E1076" s="23"/>
      <c r="F1076" s="14"/>
      <c r="G1076" s="22"/>
      <c r="H1076" s="656"/>
      <c r="I1076" s="656"/>
      <c r="J1076" s="656"/>
      <c r="K1076" s="25"/>
      <c r="L1076" s="25"/>
      <c r="M1076" s="25"/>
      <c r="N1076" s="25"/>
      <c r="O1076" s="25"/>
      <c r="P1076" s="25"/>
      <c r="Q1076" s="25"/>
      <c r="R1076" s="25"/>
      <c r="S1076" s="25"/>
      <c r="T1076" s="671"/>
      <c r="U1076" s="730" t="str">
        <f t="shared" si="19"/>
        <v/>
      </c>
    </row>
    <row r="1077" spans="1:21" x14ac:dyDescent="0.25">
      <c r="A1077" s="36" t="str">
        <f>'0'!$A$4</f>
        <v>………………..</v>
      </c>
      <c r="B1077" s="37">
        <f>'0'!$A$2</f>
        <v>46112</v>
      </c>
      <c r="C1077" s="37" t="s">
        <v>1197</v>
      </c>
      <c r="D1077" s="195"/>
      <c r="E1077" s="23"/>
      <c r="F1077" s="14"/>
      <c r="G1077" s="22"/>
      <c r="H1077" s="656"/>
      <c r="I1077" s="656"/>
      <c r="J1077" s="656"/>
      <c r="K1077" s="25"/>
      <c r="L1077" s="25"/>
      <c r="M1077" s="25"/>
      <c r="N1077" s="25"/>
      <c r="O1077" s="25"/>
      <c r="P1077" s="25"/>
      <c r="Q1077" s="25"/>
      <c r="R1077" s="25"/>
      <c r="S1077" s="25"/>
      <c r="T1077" s="671"/>
      <c r="U1077" s="730" t="str">
        <f t="shared" si="19"/>
        <v/>
      </c>
    </row>
    <row r="1078" spans="1:21" x14ac:dyDescent="0.25">
      <c r="A1078" s="36" t="str">
        <f>'0'!$A$4</f>
        <v>………………..</v>
      </c>
      <c r="B1078" s="37">
        <f>'0'!$A$2</f>
        <v>46112</v>
      </c>
      <c r="C1078" s="37" t="s">
        <v>1197</v>
      </c>
      <c r="D1078" s="195"/>
      <c r="E1078" s="23"/>
      <c r="F1078" s="14"/>
      <c r="G1078" s="22"/>
      <c r="H1078" s="656"/>
      <c r="I1078" s="656"/>
      <c r="J1078" s="656"/>
      <c r="K1078" s="25"/>
      <c r="L1078" s="25"/>
      <c r="M1078" s="25"/>
      <c r="N1078" s="25"/>
      <c r="O1078" s="25"/>
      <c r="P1078" s="25"/>
      <c r="Q1078" s="25"/>
      <c r="R1078" s="25"/>
      <c r="S1078" s="25"/>
      <c r="T1078" s="671"/>
      <c r="U1078" s="730" t="str">
        <f t="shared" si="19"/>
        <v/>
      </c>
    </row>
    <row r="1079" spans="1:21" x14ac:dyDescent="0.25">
      <c r="A1079" s="36" t="str">
        <f>'0'!$A$4</f>
        <v>………………..</v>
      </c>
      <c r="B1079" s="37">
        <f>'0'!$A$2</f>
        <v>46112</v>
      </c>
      <c r="C1079" s="37" t="s">
        <v>1197</v>
      </c>
      <c r="D1079" s="195"/>
      <c r="E1079" s="23"/>
      <c r="F1079" s="14"/>
      <c r="G1079" s="22"/>
      <c r="H1079" s="656"/>
      <c r="I1079" s="656"/>
      <c r="J1079" s="656"/>
      <c r="K1079" s="25"/>
      <c r="L1079" s="25"/>
      <c r="M1079" s="25"/>
      <c r="N1079" s="25"/>
      <c r="O1079" s="25"/>
      <c r="P1079" s="25"/>
      <c r="Q1079" s="25"/>
      <c r="R1079" s="25"/>
      <c r="S1079" s="25"/>
      <c r="T1079" s="671"/>
      <c r="U1079" s="730" t="str">
        <f t="shared" si="19"/>
        <v/>
      </c>
    </row>
    <row r="1080" spans="1:21" x14ac:dyDescent="0.25">
      <c r="A1080" s="36" t="str">
        <f>'0'!$A$4</f>
        <v>………………..</v>
      </c>
      <c r="B1080" s="37">
        <f>'0'!$A$2</f>
        <v>46112</v>
      </c>
      <c r="C1080" s="37" t="s">
        <v>1197</v>
      </c>
      <c r="D1080" s="195"/>
      <c r="E1080" s="23"/>
      <c r="F1080" s="14"/>
      <c r="G1080" s="22"/>
      <c r="H1080" s="656"/>
      <c r="I1080" s="656"/>
      <c r="J1080" s="656"/>
      <c r="K1080" s="25"/>
      <c r="L1080" s="25"/>
      <c r="M1080" s="25"/>
      <c r="N1080" s="25"/>
      <c r="O1080" s="25"/>
      <c r="P1080" s="25"/>
      <c r="Q1080" s="25"/>
      <c r="R1080" s="25"/>
      <c r="S1080" s="25"/>
      <c r="T1080" s="671"/>
      <c r="U1080" s="730" t="str">
        <f t="shared" si="19"/>
        <v/>
      </c>
    </row>
    <row r="1081" spans="1:21" x14ac:dyDescent="0.25">
      <c r="A1081" s="36" t="str">
        <f>'0'!$A$4</f>
        <v>………………..</v>
      </c>
      <c r="B1081" s="37">
        <f>'0'!$A$2</f>
        <v>46112</v>
      </c>
      <c r="C1081" s="37" t="s">
        <v>1197</v>
      </c>
      <c r="D1081" s="195"/>
      <c r="E1081" s="23"/>
      <c r="F1081" s="14"/>
      <c r="G1081" s="22"/>
      <c r="H1081" s="656"/>
      <c r="I1081" s="656"/>
      <c r="J1081" s="656"/>
      <c r="K1081" s="25"/>
      <c r="L1081" s="25"/>
      <c r="M1081" s="25"/>
      <c r="N1081" s="25"/>
      <c r="O1081" s="25"/>
      <c r="P1081" s="25"/>
      <c r="Q1081" s="25"/>
      <c r="R1081" s="25"/>
      <c r="S1081" s="25"/>
      <c r="T1081" s="671"/>
      <c r="U1081" s="730" t="str">
        <f t="shared" si="19"/>
        <v/>
      </c>
    </row>
    <row r="1082" spans="1:21" x14ac:dyDescent="0.25">
      <c r="A1082" s="36" t="str">
        <f>'0'!$A$4</f>
        <v>………………..</v>
      </c>
      <c r="B1082" s="37">
        <f>'0'!$A$2</f>
        <v>46112</v>
      </c>
      <c r="C1082" s="37" t="s">
        <v>1197</v>
      </c>
      <c r="D1082" s="195"/>
      <c r="E1082" s="23"/>
      <c r="F1082" s="14"/>
      <c r="G1082" s="22"/>
      <c r="H1082" s="656"/>
      <c r="I1082" s="656"/>
      <c r="J1082" s="656"/>
      <c r="K1082" s="25"/>
      <c r="L1082" s="25"/>
      <c r="M1082" s="25"/>
      <c r="N1082" s="25"/>
      <c r="O1082" s="25"/>
      <c r="P1082" s="25"/>
      <c r="Q1082" s="25"/>
      <c r="R1082" s="25"/>
      <c r="S1082" s="25"/>
      <c r="T1082" s="671"/>
      <c r="U1082" s="730" t="str">
        <f t="shared" si="19"/>
        <v/>
      </c>
    </row>
    <row r="1083" spans="1:21" x14ac:dyDescent="0.25">
      <c r="A1083" s="36" t="str">
        <f>'0'!$A$4</f>
        <v>………………..</v>
      </c>
      <c r="B1083" s="37">
        <f>'0'!$A$2</f>
        <v>46112</v>
      </c>
      <c r="C1083" s="37" t="s">
        <v>1197</v>
      </c>
      <c r="D1083" s="195"/>
      <c r="E1083" s="23"/>
      <c r="F1083" s="14"/>
      <c r="G1083" s="22"/>
      <c r="H1083" s="656"/>
      <c r="I1083" s="656"/>
      <c r="J1083" s="656"/>
      <c r="K1083" s="25"/>
      <c r="L1083" s="25"/>
      <c r="M1083" s="25"/>
      <c r="N1083" s="25"/>
      <c r="O1083" s="25"/>
      <c r="P1083" s="25"/>
      <c r="Q1083" s="25"/>
      <c r="R1083" s="25"/>
      <c r="S1083" s="25"/>
      <c r="T1083" s="671"/>
      <c r="U1083" s="730" t="str">
        <f t="shared" si="19"/>
        <v/>
      </c>
    </row>
    <row r="1084" spans="1:21" x14ac:dyDescent="0.25">
      <c r="A1084" s="36" t="str">
        <f>'0'!$A$4</f>
        <v>………………..</v>
      </c>
      <c r="B1084" s="37">
        <f>'0'!$A$2</f>
        <v>46112</v>
      </c>
      <c r="C1084" s="37" t="s">
        <v>1197</v>
      </c>
      <c r="D1084" s="195"/>
      <c r="E1084" s="23"/>
      <c r="F1084" s="14"/>
      <c r="G1084" s="22"/>
      <c r="H1084" s="656"/>
      <c r="I1084" s="656"/>
      <c r="J1084" s="656"/>
      <c r="K1084" s="25"/>
      <c r="L1084" s="25"/>
      <c r="M1084" s="25"/>
      <c r="N1084" s="25"/>
      <c r="O1084" s="25"/>
      <c r="P1084" s="25"/>
      <c r="Q1084" s="25"/>
      <c r="R1084" s="25"/>
      <c r="S1084" s="25"/>
      <c r="T1084" s="671"/>
      <c r="U1084" s="730" t="str">
        <f t="shared" si="19"/>
        <v/>
      </c>
    </row>
    <row r="1085" spans="1:21" x14ac:dyDescent="0.25">
      <c r="A1085" s="36" t="str">
        <f>'0'!$A$4</f>
        <v>………………..</v>
      </c>
      <c r="B1085" s="37">
        <f>'0'!$A$2</f>
        <v>46112</v>
      </c>
      <c r="C1085" s="37" t="s">
        <v>1197</v>
      </c>
      <c r="D1085" s="195"/>
      <c r="E1085" s="23"/>
      <c r="F1085" s="14"/>
      <c r="G1085" s="22"/>
      <c r="H1085" s="656"/>
      <c r="I1085" s="656"/>
      <c r="J1085" s="656"/>
      <c r="K1085" s="25"/>
      <c r="L1085" s="25"/>
      <c r="M1085" s="25"/>
      <c r="N1085" s="25"/>
      <c r="O1085" s="25"/>
      <c r="P1085" s="25"/>
      <c r="Q1085" s="25"/>
      <c r="R1085" s="25"/>
      <c r="S1085" s="25"/>
      <c r="T1085" s="671"/>
      <c r="U1085" s="730" t="str">
        <f t="shared" si="19"/>
        <v/>
      </c>
    </row>
    <row r="1086" spans="1:21" x14ac:dyDescent="0.25">
      <c r="A1086" s="36" t="str">
        <f>'0'!$A$4</f>
        <v>………………..</v>
      </c>
      <c r="B1086" s="37">
        <f>'0'!$A$2</f>
        <v>46112</v>
      </c>
      <c r="C1086" s="37" t="s">
        <v>1197</v>
      </c>
      <c r="D1086" s="195"/>
      <c r="E1086" s="23"/>
      <c r="F1086" s="14"/>
      <c r="G1086" s="22"/>
      <c r="H1086" s="656"/>
      <c r="I1086" s="656"/>
      <c r="J1086" s="656"/>
      <c r="K1086" s="25"/>
      <c r="L1086" s="25"/>
      <c r="M1086" s="25"/>
      <c r="N1086" s="25"/>
      <c r="O1086" s="25"/>
      <c r="P1086" s="25"/>
      <c r="Q1086" s="25"/>
      <c r="R1086" s="25"/>
      <c r="S1086" s="25"/>
      <c r="T1086" s="671"/>
      <c r="U1086" s="730" t="str">
        <f t="shared" si="19"/>
        <v/>
      </c>
    </row>
    <row r="1087" spans="1:21" x14ac:dyDescent="0.25">
      <c r="A1087" s="36" t="str">
        <f>'0'!$A$4</f>
        <v>………………..</v>
      </c>
      <c r="B1087" s="37">
        <f>'0'!$A$2</f>
        <v>46112</v>
      </c>
      <c r="C1087" s="37" t="s">
        <v>1197</v>
      </c>
      <c r="D1087" s="195"/>
      <c r="E1087" s="23"/>
      <c r="F1087" s="14"/>
      <c r="G1087" s="22"/>
      <c r="H1087" s="656"/>
      <c r="I1087" s="656"/>
      <c r="J1087" s="656"/>
      <c r="K1087" s="25"/>
      <c r="L1087" s="25"/>
      <c r="M1087" s="25"/>
      <c r="N1087" s="25"/>
      <c r="O1087" s="25"/>
      <c r="P1087" s="25"/>
      <c r="Q1087" s="25"/>
      <c r="R1087" s="25"/>
      <c r="S1087" s="25"/>
      <c r="T1087" s="671"/>
      <c r="U1087" s="730" t="str">
        <f t="shared" si="19"/>
        <v/>
      </c>
    </row>
    <row r="1088" spans="1:21" x14ac:dyDescent="0.25">
      <c r="A1088" s="36" t="str">
        <f>'0'!$A$4</f>
        <v>………………..</v>
      </c>
      <c r="B1088" s="37">
        <f>'0'!$A$2</f>
        <v>46112</v>
      </c>
      <c r="C1088" s="37" t="s">
        <v>1197</v>
      </c>
      <c r="D1088" s="195"/>
      <c r="E1088" s="23"/>
      <c r="F1088" s="14"/>
      <c r="G1088" s="22"/>
      <c r="H1088" s="656"/>
      <c r="I1088" s="656"/>
      <c r="J1088" s="656"/>
      <c r="K1088" s="25"/>
      <c r="L1088" s="25"/>
      <c r="M1088" s="25"/>
      <c r="N1088" s="25"/>
      <c r="O1088" s="25"/>
      <c r="P1088" s="25"/>
      <c r="Q1088" s="25"/>
      <c r="R1088" s="25"/>
      <c r="S1088" s="25"/>
      <c r="T1088" s="671"/>
      <c r="U1088" s="730" t="str">
        <f t="shared" si="19"/>
        <v/>
      </c>
    </row>
    <row r="1089" spans="1:21" x14ac:dyDescent="0.25">
      <c r="A1089" s="36" t="str">
        <f>'0'!$A$4</f>
        <v>………………..</v>
      </c>
      <c r="B1089" s="37">
        <f>'0'!$A$2</f>
        <v>46112</v>
      </c>
      <c r="C1089" s="37" t="s">
        <v>1197</v>
      </c>
      <c r="D1089" s="195"/>
      <c r="E1089" s="23"/>
      <c r="F1089" s="14"/>
      <c r="G1089" s="22"/>
      <c r="H1089" s="656"/>
      <c r="I1089" s="656"/>
      <c r="J1089" s="656"/>
      <c r="K1089" s="25"/>
      <c r="L1089" s="25"/>
      <c r="M1089" s="25"/>
      <c r="N1089" s="25"/>
      <c r="O1089" s="25"/>
      <c r="P1089" s="25"/>
      <c r="Q1089" s="25"/>
      <c r="R1089" s="25"/>
      <c r="S1089" s="25"/>
      <c r="T1089" s="671"/>
      <c r="U1089" s="730" t="str">
        <f t="shared" si="19"/>
        <v/>
      </c>
    </row>
    <row r="1090" spans="1:21" x14ac:dyDescent="0.25">
      <c r="A1090" s="36" t="str">
        <f>'0'!$A$4</f>
        <v>………………..</v>
      </c>
      <c r="B1090" s="37">
        <f>'0'!$A$2</f>
        <v>46112</v>
      </c>
      <c r="C1090" s="37" t="s">
        <v>1197</v>
      </c>
      <c r="D1090" s="195"/>
      <c r="E1090" s="23"/>
      <c r="F1090" s="14"/>
      <c r="G1090" s="22"/>
      <c r="H1090" s="656"/>
      <c r="I1090" s="656"/>
      <c r="J1090" s="656"/>
      <c r="K1090" s="25"/>
      <c r="L1090" s="25"/>
      <c r="M1090" s="25"/>
      <c r="N1090" s="25"/>
      <c r="O1090" s="25"/>
      <c r="P1090" s="25"/>
      <c r="Q1090" s="25"/>
      <c r="R1090" s="25"/>
      <c r="S1090" s="25"/>
      <c r="T1090" s="671"/>
      <c r="U1090" s="730" t="str">
        <f t="shared" si="19"/>
        <v/>
      </c>
    </row>
    <row r="1091" spans="1:21" x14ac:dyDescent="0.25">
      <c r="A1091" s="36" t="str">
        <f>'0'!$A$4</f>
        <v>………………..</v>
      </c>
      <c r="B1091" s="37">
        <f>'0'!$A$2</f>
        <v>46112</v>
      </c>
      <c r="C1091" s="37" t="s">
        <v>1197</v>
      </c>
      <c r="D1091" s="195"/>
      <c r="E1091" s="23"/>
      <c r="F1091" s="14"/>
      <c r="G1091" s="22"/>
      <c r="H1091" s="656"/>
      <c r="I1091" s="656"/>
      <c r="J1091" s="656"/>
      <c r="K1091" s="25"/>
      <c r="L1091" s="25"/>
      <c r="M1091" s="25"/>
      <c r="N1091" s="25"/>
      <c r="O1091" s="25"/>
      <c r="P1091" s="25"/>
      <c r="Q1091" s="25"/>
      <c r="R1091" s="25"/>
      <c r="S1091" s="25"/>
      <c r="T1091" s="671"/>
      <c r="U1091" s="730" t="str">
        <f t="shared" si="19"/>
        <v/>
      </c>
    </row>
    <row r="1092" spans="1:21" x14ac:dyDescent="0.25">
      <c r="A1092" s="36" t="str">
        <f>'0'!$A$4</f>
        <v>………………..</v>
      </c>
      <c r="B1092" s="37">
        <f>'0'!$A$2</f>
        <v>46112</v>
      </c>
      <c r="C1092" s="37" t="s">
        <v>1197</v>
      </c>
      <c r="D1092" s="195"/>
      <c r="E1092" s="23"/>
      <c r="F1092" s="14"/>
      <c r="G1092" s="22"/>
      <c r="H1092" s="656"/>
      <c r="I1092" s="656"/>
      <c r="J1092" s="656"/>
      <c r="K1092" s="25"/>
      <c r="L1092" s="25"/>
      <c r="M1092" s="25"/>
      <c r="N1092" s="25"/>
      <c r="O1092" s="25"/>
      <c r="P1092" s="25"/>
      <c r="Q1092" s="25"/>
      <c r="R1092" s="25"/>
      <c r="S1092" s="25"/>
      <c r="T1092" s="671"/>
      <c r="U1092" s="730" t="str">
        <f t="shared" si="19"/>
        <v/>
      </c>
    </row>
    <row r="1093" spans="1:21" x14ac:dyDescent="0.25">
      <c r="A1093" s="36" t="str">
        <f>'0'!$A$4</f>
        <v>………………..</v>
      </c>
      <c r="B1093" s="37">
        <f>'0'!$A$2</f>
        <v>46112</v>
      </c>
      <c r="C1093" s="37" t="s">
        <v>1197</v>
      </c>
      <c r="D1093" s="195"/>
      <c r="E1093" s="23"/>
      <c r="F1093" s="14"/>
      <c r="G1093" s="22"/>
      <c r="H1093" s="656"/>
      <c r="I1093" s="656"/>
      <c r="J1093" s="656"/>
      <c r="K1093" s="25"/>
      <c r="L1093" s="25"/>
      <c r="M1093" s="25"/>
      <c r="N1093" s="25"/>
      <c r="O1093" s="25"/>
      <c r="P1093" s="25"/>
      <c r="Q1093" s="25"/>
      <c r="R1093" s="25"/>
      <c r="S1093" s="25"/>
      <c r="T1093" s="671"/>
      <c r="U1093" s="730" t="str">
        <f t="shared" si="19"/>
        <v/>
      </c>
    </row>
    <row r="1094" spans="1:21" x14ac:dyDescent="0.25">
      <c r="A1094" s="36" t="str">
        <f>'0'!$A$4</f>
        <v>………………..</v>
      </c>
      <c r="B1094" s="37">
        <f>'0'!$A$2</f>
        <v>46112</v>
      </c>
      <c r="C1094" s="37" t="s">
        <v>1197</v>
      </c>
      <c r="D1094" s="195"/>
      <c r="E1094" s="23"/>
      <c r="F1094" s="14"/>
      <c r="G1094" s="22"/>
      <c r="H1094" s="656"/>
      <c r="I1094" s="656"/>
      <c r="J1094" s="656"/>
      <c r="K1094" s="25"/>
      <c r="L1094" s="25"/>
      <c r="M1094" s="25"/>
      <c r="N1094" s="25"/>
      <c r="O1094" s="25"/>
      <c r="P1094" s="25"/>
      <c r="Q1094" s="25"/>
      <c r="R1094" s="25"/>
      <c r="S1094" s="25"/>
      <c r="T1094" s="671"/>
      <c r="U1094" s="730" t="str">
        <f t="shared" si="19"/>
        <v/>
      </c>
    </row>
    <row r="1095" spans="1:21" x14ac:dyDescent="0.25">
      <c r="A1095" s="36" t="str">
        <f>'0'!$A$4</f>
        <v>………………..</v>
      </c>
      <c r="B1095" s="37">
        <f>'0'!$A$2</f>
        <v>46112</v>
      </c>
      <c r="C1095" s="37" t="s">
        <v>1197</v>
      </c>
      <c r="D1095" s="195"/>
      <c r="E1095" s="23"/>
      <c r="F1095" s="14"/>
      <c r="G1095" s="22"/>
      <c r="H1095" s="656"/>
      <c r="I1095" s="656"/>
      <c r="J1095" s="656"/>
      <c r="K1095" s="25"/>
      <c r="L1095" s="25"/>
      <c r="M1095" s="25"/>
      <c r="N1095" s="25"/>
      <c r="O1095" s="25"/>
      <c r="P1095" s="25"/>
      <c r="Q1095" s="25"/>
      <c r="R1095" s="25"/>
      <c r="S1095" s="25"/>
      <c r="T1095" s="671"/>
      <c r="U1095" s="730" t="str">
        <f t="shared" si="19"/>
        <v/>
      </c>
    </row>
    <row r="1096" spans="1:21" x14ac:dyDescent="0.25">
      <c r="A1096" s="36" t="str">
        <f>'0'!$A$4</f>
        <v>………………..</v>
      </c>
      <c r="B1096" s="37">
        <f>'0'!$A$2</f>
        <v>46112</v>
      </c>
      <c r="C1096" s="37" t="s">
        <v>1197</v>
      </c>
      <c r="D1096" s="195"/>
      <c r="E1096" s="23"/>
      <c r="F1096" s="14"/>
      <c r="G1096" s="22"/>
      <c r="H1096" s="656"/>
      <c r="I1096" s="656"/>
      <c r="J1096" s="656"/>
      <c r="K1096" s="25"/>
      <c r="L1096" s="25"/>
      <c r="M1096" s="25"/>
      <c r="N1096" s="25"/>
      <c r="O1096" s="25"/>
      <c r="P1096" s="25"/>
      <c r="Q1096" s="25"/>
      <c r="R1096" s="25"/>
      <c r="S1096" s="25"/>
      <c r="T1096" s="671"/>
      <c r="U1096" s="730" t="str">
        <f t="shared" si="19"/>
        <v/>
      </c>
    </row>
    <row r="1097" spans="1:21" x14ac:dyDescent="0.25">
      <c r="A1097" s="36" t="str">
        <f>'0'!$A$4</f>
        <v>………………..</v>
      </c>
      <c r="B1097" s="37">
        <f>'0'!$A$2</f>
        <v>46112</v>
      </c>
      <c r="C1097" s="37" t="s">
        <v>1197</v>
      </c>
      <c r="D1097" s="195"/>
      <c r="E1097" s="23"/>
      <c r="F1097" s="14"/>
      <c r="G1097" s="22"/>
      <c r="H1097" s="656"/>
      <c r="I1097" s="656"/>
      <c r="J1097" s="656"/>
      <c r="K1097" s="25"/>
      <c r="L1097" s="25"/>
      <c r="M1097" s="25"/>
      <c r="N1097" s="25"/>
      <c r="O1097" s="25"/>
      <c r="P1097" s="25"/>
      <c r="Q1097" s="25"/>
      <c r="R1097" s="25"/>
      <c r="S1097" s="25"/>
      <c r="T1097" s="671"/>
      <c r="U1097" s="730" t="str">
        <f t="shared" si="19"/>
        <v/>
      </c>
    </row>
    <row r="1098" spans="1:21" x14ac:dyDescent="0.25">
      <c r="A1098" s="36" t="str">
        <f>'0'!$A$4</f>
        <v>………………..</v>
      </c>
      <c r="B1098" s="37">
        <f>'0'!$A$2</f>
        <v>46112</v>
      </c>
      <c r="C1098" s="37" t="s">
        <v>1197</v>
      </c>
      <c r="D1098" s="195"/>
      <c r="E1098" s="23"/>
      <c r="F1098" s="14"/>
      <c r="G1098" s="22"/>
      <c r="H1098" s="656"/>
      <c r="I1098" s="656"/>
      <c r="J1098" s="656"/>
      <c r="K1098" s="25"/>
      <c r="L1098" s="25"/>
      <c r="M1098" s="25"/>
      <c r="N1098" s="25"/>
      <c r="O1098" s="25"/>
      <c r="P1098" s="25"/>
      <c r="Q1098" s="25"/>
      <c r="R1098" s="25"/>
      <c r="S1098" s="25"/>
      <c r="T1098" s="671"/>
      <c r="U1098" s="730" t="str">
        <f t="shared" si="19"/>
        <v/>
      </c>
    </row>
    <row r="1099" spans="1:21" x14ac:dyDescent="0.25">
      <c r="A1099" s="36" t="str">
        <f>'0'!$A$4</f>
        <v>………………..</v>
      </c>
      <c r="B1099" s="37">
        <f>'0'!$A$2</f>
        <v>46112</v>
      </c>
      <c r="C1099" s="37" t="s">
        <v>1197</v>
      </c>
      <c r="D1099" s="195"/>
      <c r="E1099" s="23"/>
      <c r="F1099" s="14"/>
      <c r="G1099" s="22"/>
      <c r="H1099" s="656"/>
      <c r="I1099" s="656"/>
      <c r="J1099" s="656"/>
      <c r="K1099" s="25"/>
      <c r="L1099" s="25"/>
      <c r="M1099" s="25"/>
      <c r="N1099" s="25"/>
      <c r="O1099" s="25"/>
      <c r="P1099" s="25"/>
      <c r="Q1099" s="25"/>
      <c r="R1099" s="25"/>
      <c r="S1099" s="25"/>
      <c r="T1099" s="671"/>
      <c r="U1099" s="730" t="str">
        <f t="shared" ref="U1099:U1162" si="20">IF(COUNTBLANK(D1099:S1099)=16,"",IF(D1099="999999999","",IF(ISNUMBER(VALUE(D1099)),IF(LEN(D1099)&lt;&gt;9,"Въведеното ЕИК е твърде късо или твърде дълго",IF(OR(MOD(MID(D1099,1,1)*1+MID(D1099,2,1)*2+MID(D1099,3,1)*3+MID(D1099,4,1)*4+MID(D1099,5,1)*5+MID(D1099,6,1)*6+MID(D1099,7,1)*7+MID(D1099,8,1)*8,11)-MID(D1099,9,1)=0,AND(MOD(MID(D1099,1,1)*3+MID(D1099,2,1)*4+MID(D1099,3,1)*5+MID(D1099,4,1)*6+MID(D1099,5,1)*7+MID(D1099,6,1)*8+MID(D1099,7,1)*9+MID(D1099,8,1)*10,11)=10,MID(D1099,9,1)*1=0),MOD(MID(D1099,1,1)*3+MID(D1099,2,1)*4+MID(D1099,3,1)*5+MID(D1099,4,1)*6+MID(D1099,5,1)*7+MID(D1099,6,1)*8+MID(D1099,7,1)*9+MID(D1099,8,1)*10,11)-MID(D1099,9,1)=0),"","Въведеното ЕИК е невалидно")),"Въведеното ЕИК съдържа непозволени символи")))</f>
        <v/>
      </c>
    </row>
    <row r="1100" spans="1:21" x14ac:dyDescent="0.25">
      <c r="A1100" s="36" t="str">
        <f>'0'!$A$4</f>
        <v>………………..</v>
      </c>
      <c r="B1100" s="37">
        <f>'0'!$A$2</f>
        <v>46112</v>
      </c>
      <c r="C1100" s="37" t="s">
        <v>1197</v>
      </c>
      <c r="D1100" s="195"/>
      <c r="E1100" s="23"/>
      <c r="F1100" s="14"/>
      <c r="G1100" s="22"/>
      <c r="H1100" s="656"/>
      <c r="I1100" s="656"/>
      <c r="J1100" s="656"/>
      <c r="K1100" s="25"/>
      <c r="L1100" s="25"/>
      <c r="M1100" s="25"/>
      <c r="N1100" s="25"/>
      <c r="O1100" s="25"/>
      <c r="P1100" s="25"/>
      <c r="Q1100" s="25"/>
      <c r="R1100" s="25"/>
      <c r="S1100" s="25"/>
      <c r="T1100" s="671"/>
      <c r="U1100" s="730" t="str">
        <f t="shared" si="20"/>
        <v/>
      </c>
    </row>
    <row r="1101" spans="1:21" x14ac:dyDescent="0.25">
      <c r="A1101" s="36" t="str">
        <f>'0'!$A$4</f>
        <v>………………..</v>
      </c>
      <c r="B1101" s="37">
        <f>'0'!$A$2</f>
        <v>46112</v>
      </c>
      <c r="C1101" s="37" t="s">
        <v>1197</v>
      </c>
      <c r="D1101" s="195"/>
      <c r="E1101" s="23"/>
      <c r="F1101" s="14"/>
      <c r="G1101" s="22"/>
      <c r="H1101" s="656"/>
      <c r="I1101" s="656"/>
      <c r="J1101" s="656"/>
      <c r="K1101" s="25"/>
      <c r="L1101" s="25"/>
      <c r="M1101" s="25"/>
      <c r="N1101" s="25"/>
      <c r="O1101" s="25"/>
      <c r="P1101" s="25"/>
      <c r="Q1101" s="25"/>
      <c r="R1101" s="25"/>
      <c r="S1101" s="25"/>
      <c r="T1101" s="671"/>
      <c r="U1101" s="730" t="str">
        <f t="shared" si="20"/>
        <v/>
      </c>
    </row>
    <row r="1102" spans="1:21" x14ac:dyDescent="0.25">
      <c r="A1102" s="36" t="str">
        <f>'0'!$A$4</f>
        <v>………………..</v>
      </c>
      <c r="B1102" s="37">
        <f>'0'!$A$2</f>
        <v>46112</v>
      </c>
      <c r="C1102" s="37" t="s">
        <v>1197</v>
      </c>
      <c r="D1102" s="195"/>
      <c r="E1102" s="23"/>
      <c r="F1102" s="14"/>
      <c r="G1102" s="22"/>
      <c r="H1102" s="656"/>
      <c r="I1102" s="656"/>
      <c r="J1102" s="656"/>
      <c r="K1102" s="25"/>
      <c r="L1102" s="25"/>
      <c r="M1102" s="25"/>
      <c r="N1102" s="25"/>
      <c r="O1102" s="25"/>
      <c r="P1102" s="25"/>
      <c r="Q1102" s="25"/>
      <c r="R1102" s="25"/>
      <c r="S1102" s="25"/>
      <c r="T1102" s="671"/>
      <c r="U1102" s="730" t="str">
        <f t="shared" si="20"/>
        <v/>
      </c>
    </row>
    <row r="1103" spans="1:21" x14ac:dyDescent="0.25">
      <c r="A1103" s="36" t="str">
        <f>'0'!$A$4</f>
        <v>………………..</v>
      </c>
      <c r="B1103" s="37">
        <f>'0'!$A$2</f>
        <v>46112</v>
      </c>
      <c r="C1103" s="37" t="s">
        <v>1197</v>
      </c>
      <c r="D1103" s="195"/>
      <c r="E1103" s="23"/>
      <c r="F1103" s="14"/>
      <c r="G1103" s="22"/>
      <c r="H1103" s="656"/>
      <c r="I1103" s="656"/>
      <c r="J1103" s="656"/>
      <c r="K1103" s="25"/>
      <c r="L1103" s="25"/>
      <c r="M1103" s="25"/>
      <c r="N1103" s="25"/>
      <c r="O1103" s="25"/>
      <c r="P1103" s="25"/>
      <c r="Q1103" s="25"/>
      <c r="R1103" s="25"/>
      <c r="S1103" s="25"/>
      <c r="T1103" s="671"/>
      <c r="U1103" s="730" t="str">
        <f t="shared" si="20"/>
        <v/>
      </c>
    </row>
    <row r="1104" spans="1:21" x14ac:dyDescent="0.25">
      <c r="A1104" s="36" t="str">
        <f>'0'!$A$4</f>
        <v>………………..</v>
      </c>
      <c r="B1104" s="37">
        <f>'0'!$A$2</f>
        <v>46112</v>
      </c>
      <c r="C1104" s="37" t="s">
        <v>1197</v>
      </c>
      <c r="D1104" s="195"/>
      <c r="E1104" s="23"/>
      <c r="F1104" s="14"/>
      <c r="G1104" s="22"/>
      <c r="H1104" s="656"/>
      <c r="I1104" s="656"/>
      <c r="J1104" s="656"/>
      <c r="K1104" s="25"/>
      <c r="L1104" s="25"/>
      <c r="M1104" s="25"/>
      <c r="N1104" s="25"/>
      <c r="O1104" s="25"/>
      <c r="P1104" s="25"/>
      <c r="Q1104" s="25"/>
      <c r="R1104" s="25"/>
      <c r="S1104" s="25"/>
      <c r="T1104" s="671"/>
      <c r="U1104" s="730" t="str">
        <f t="shared" si="20"/>
        <v/>
      </c>
    </row>
    <row r="1105" spans="1:21" x14ac:dyDescent="0.25">
      <c r="A1105" s="36" t="str">
        <f>'0'!$A$4</f>
        <v>………………..</v>
      </c>
      <c r="B1105" s="37">
        <f>'0'!$A$2</f>
        <v>46112</v>
      </c>
      <c r="C1105" s="37" t="s">
        <v>1197</v>
      </c>
      <c r="D1105" s="195"/>
      <c r="E1105" s="23"/>
      <c r="F1105" s="14"/>
      <c r="G1105" s="22"/>
      <c r="H1105" s="656"/>
      <c r="I1105" s="656"/>
      <c r="J1105" s="656"/>
      <c r="K1105" s="25"/>
      <c r="L1105" s="25"/>
      <c r="M1105" s="25"/>
      <c r="N1105" s="25"/>
      <c r="O1105" s="25"/>
      <c r="P1105" s="25"/>
      <c r="Q1105" s="25"/>
      <c r="R1105" s="25"/>
      <c r="S1105" s="25"/>
      <c r="T1105" s="671"/>
      <c r="U1105" s="730" t="str">
        <f t="shared" si="20"/>
        <v/>
      </c>
    </row>
    <row r="1106" spans="1:21" x14ac:dyDescent="0.25">
      <c r="A1106" s="36" t="str">
        <f>'0'!$A$4</f>
        <v>………………..</v>
      </c>
      <c r="B1106" s="37">
        <f>'0'!$A$2</f>
        <v>46112</v>
      </c>
      <c r="C1106" s="37" t="s">
        <v>1197</v>
      </c>
      <c r="D1106" s="195"/>
      <c r="E1106" s="23"/>
      <c r="F1106" s="14"/>
      <c r="G1106" s="22"/>
      <c r="H1106" s="656"/>
      <c r="I1106" s="656"/>
      <c r="J1106" s="656"/>
      <c r="K1106" s="25"/>
      <c r="L1106" s="25"/>
      <c r="M1106" s="25"/>
      <c r="N1106" s="25"/>
      <c r="O1106" s="25"/>
      <c r="P1106" s="25"/>
      <c r="Q1106" s="25"/>
      <c r="R1106" s="25"/>
      <c r="S1106" s="25"/>
      <c r="T1106" s="671"/>
      <c r="U1106" s="730" t="str">
        <f t="shared" si="20"/>
        <v/>
      </c>
    </row>
    <row r="1107" spans="1:21" x14ac:dyDescent="0.25">
      <c r="A1107" s="36" t="str">
        <f>'0'!$A$4</f>
        <v>………………..</v>
      </c>
      <c r="B1107" s="37">
        <f>'0'!$A$2</f>
        <v>46112</v>
      </c>
      <c r="C1107" s="37" t="s">
        <v>1197</v>
      </c>
      <c r="D1107" s="195"/>
      <c r="E1107" s="23"/>
      <c r="F1107" s="14"/>
      <c r="G1107" s="22"/>
      <c r="H1107" s="656"/>
      <c r="I1107" s="656"/>
      <c r="J1107" s="656"/>
      <c r="K1107" s="25"/>
      <c r="L1107" s="25"/>
      <c r="M1107" s="25"/>
      <c r="N1107" s="25"/>
      <c r="O1107" s="25"/>
      <c r="P1107" s="25"/>
      <c r="Q1107" s="25"/>
      <c r="R1107" s="25"/>
      <c r="S1107" s="25"/>
      <c r="T1107" s="671"/>
      <c r="U1107" s="730" t="str">
        <f t="shared" si="20"/>
        <v/>
      </c>
    </row>
    <row r="1108" spans="1:21" x14ac:dyDescent="0.25">
      <c r="A1108" s="36" t="str">
        <f>'0'!$A$4</f>
        <v>………………..</v>
      </c>
      <c r="B1108" s="37">
        <f>'0'!$A$2</f>
        <v>46112</v>
      </c>
      <c r="C1108" s="37" t="s">
        <v>1197</v>
      </c>
      <c r="D1108" s="195"/>
      <c r="E1108" s="23"/>
      <c r="F1108" s="14"/>
      <c r="G1108" s="22"/>
      <c r="H1108" s="656"/>
      <c r="I1108" s="656"/>
      <c r="J1108" s="656"/>
      <c r="K1108" s="25"/>
      <c r="L1108" s="25"/>
      <c r="M1108" s="25"/>
      <c r="N1108" s="25"/>
      <c r="O1108" s="25"/>
      <c r="P1108" s="25"/>
      <c r="Q1108" s="25"/>
      <c r="R1108" s="25"/>
      <c r="S1108" s="25"/>
      <c r="T1108" s="671"/>
      <c r="U1108" s="730" t="str">
        <f t="shared" si="20"/>
        <v/>
      </c>
    </row>
    <row r="1109" spans="1:21" x14ac:dyDescent="0.25">
      <c r="A1109" s="36" t="str">
        <f>'0'!$A$4</f>
        <v>………………..</v>
      </c>
      <c r="B1109" s="37">
        <f>'0'!$A$2</f>
        <v>46112</v>
      </c>
      <c r="C1109" s="37" t="s">
        <v>1197</v>
      </c>
      <c r="D1109" s="195"/>
      <c r="E1109" s="23"/>
      <c r="F1109" s="14"/>
      <c r="G1109" s="22"/>
      <c r="H1109" s="656"/>
      <c r="I1109" s="656"/>
      <c r="J1109" s="656"/>
      <c r="K1109" s="25"/>
      <c r="L1109" s="25"/>
      <c r="M1109" s="25"/>
      <c r="N1109" s="25"/>
      <c r="O1109" s="25"/>
      <c r="P1109" s="25"/>
      <c r="Q1109" s="25"/>
      <c r="R1109" s="25"/>
      <c r="S1109" s="25"/>
      <c r="T1109" s="671"/>
      <c r="U1109" s="730" t="str">
        <f t="shared" si="20"/>
        <v/>
      </c>
    </row>
    <row r="1110" spans="1:21" x14ac:dyDescent="0.25">
      <c r="A1110" s="36" t="str">
        <f>'0'!$A$4</f>
        <v>………………..</v>
      </c>
      <c r="B1110" s="37">
        <f>'0'!$A$2</f>
        <v>46112</v>
      </c>
      <c r="C1110" s="37" t="s">
        <v>1197</v>
      </c>
      <c r="D1110" s="195"/>
      <c r="E1110" s="23"/>
      <c r="F1110" s="14"/>
      <c r="G1110" s="22"/>
      <c r="H1110" s="656"/>
      <c r="I1110" s="656"/>
      <c r="J1110" s="656"/>
      <c r="K1110" s="25"/>
      <c r="L1110" s="25"/>
      <c r="M1110" s="25"/>
      <c r="N1110" s="25"/>
      <c r="O1110" s="25"/>
      <c r="P1110" s="25"/>
      <c r="Q1110" s="25"/>
      <c r="R1110" s="25"/>
      <c r="S1110" s="25"/>
      <c r="T1110" s="671"/>
      <c r="U1110" s="730" t="str">
        <f t="shared" si="20"/>
        <v/>
      </c>
    </row>
    <row r="1111" spans="1:21" x14ac:dyDescent="0.25">
      <c r="A1111" s="36" t="str">
        <f>'0'!$A$4</f>
        <v>………………..</v>
      </c>
      <c r="B1111" s="37">
        <f>'0'!$A$2</f>
        <v>46112</v>
      </c>
      <c r="C1111" s="37" t="s">
        <v>1197</v>
      </c>
      <c r="D1111" s="195"/>
      <c r="E1111" s="23"/>
      <c r="F1111" s="14"/>
      <c r="G1111" s="22"/>
      <c r="H1111" s="656"/>
      <c r="I1111" s="656"/>
      <c r="J1111" s="656"/>
      <c r="K1111" s="25"/>
      <c r="L1111" s="25"/>
      <c r="M1111" s="25"/>
      <c r="N1111" s="25"/>
      <c r="O1111" s="25"/>
      <c r="P1111" s="25"/>
      <c r="Q1111" s="25"/>
      <c r="R1111" s="25"/>
      <c r="S1111" s="25"/>
      <c r="T1111" s="671"/>
      <c r="U1111" s="730" t="str">
        <f t="shared" si="20"/>
        <v/>
      </c>
    </row>
    <row r="1112" spans="1:21" x14ac:dyDescent="0.25">
      <c r="A1112" s="36" t="str">
        <f>'0'!$A$4</f>
        <v>………………..</v>
      </c>
      <c r="B1112" s="37">
        <f>'0'!$A$2</f>
        <v>46112</v>
      </c>
      <c r="C1112" s="37" t="s">
        <v>1197</v>
      </c>
      <c r="D1112" s="195"/>
      <c r="E1112" s="23"/>
      <c r="F1112" s="14"/>
      <c r="G1112" s="22"/>
      <c r="H1112" s="656"/>
      <c r="I1112" s="656"/>
      <c r="J1112" s="656"/>
      <c r="K1112" s="25"/>
      <c r="L1112" s="25"/>
      <c r="M1112" s="25"/>
      <c r="N1112" s="25"/>
      <c r="O1112" s="25"/>
      <c r="P1112" s="25"/>
      <c r="Q1112" s="25"/>
      <c r="R1112" s="25"/>
      <c r="S1112" s="25"/>
      <c r="T1112" s="671"/>
      <c r="U1112" s="730" t="str">
        <f t="shared" si="20"/>
        <v/>
      </c>
    </row>
    <row r="1113" spans="1:21" x14ac:dyDescent="0.25">
      <c r="A1113" s="36" t="str">
        <f>'0'!$A$4</f>
        <v>………………..</v>
      </c>
      <c r="B1113" s="37">
        <f>'0'!$A$2</f>
        <v>46112</v>
      </c>
      <c r="C1113" s="37" t="s">
        <v>1197</v>
      </c>
      <c r="D1113" s="195"/>
      <c r="E1113" s="23"/>
      <c r="F1113" s="14"/>
      <c r="G1113" s="22"/>
      <c r="H1113" s="656"/>
      <c r="I1113" s="656"/>
      <c r="J1113" s="656"/>
      <c r="K1113" s="25"/>
      <c r="L1113" s="25"/>
      <c r="M1113" s="25"/>
      <c r="N1113" s="25"/>
      <c r="O1113" s="25"/>
      <c r="P1113" s="25"/>
      <c r="Q1113" s="25"/>
      <c r="R1113" s="25"/>
      <c r="S1113" s="25"/>
      <c r="T1113" s="671"/>
      <c r="U1113" s="730" t="str">
        <f t="shared" si="20"/>
        <v/>
      </c>
    </row>
    <row r="1114" spans="1:21" x14ac:dyDescent="0.25">
      <c r="A1114" s="36" t="str">
        <f>'0'!$A$4</f>
        <v>………………..</v>
      </c>
      <c r="B1114" s="37">
        <f>'0'!$A$2</f>
        <v>46112</v>
      </c>
      <c r="C1114" s="37" t="s">
        <v>1197</v>
      </c>
      <c r="D1114" s="195"/>
      <c r="E1114" s="23"/>
      <c r="F1114" s="14"/>
      <c r="G1114" s="22"/>
      <c r="H1114" s="656"/>
      <c r="I1114" s="656"/>
      <c r="J1114" s="656"/>
      <c r="K1114" s="25"/>
      <c r="L1114" s="25"/>
      <c r="M1114" s="25"/>
      <c r="N1114" s="25"/>
      <c r="O1114" s="25"/>
      <c r="P1114" s="25"/>
      <c r="Q1114" s="25"/>
      <c r="R1114" s="25"/>
      <c r="S1114" s="25"/>
      <c r="T1114" s="671"/>
      <c r="U1114" s="730" t="str">
        <f t="shared" si="20"/>
        <v/>
      </c>
    </row>
    <row r="1115" spans="1:21" x14ac:dyDescent="0.25">
      <c r="A1115" s="36" t="str">
        <f>'0'!$A$4</f>
        <v>………………..</v>
      </c>
      <c r="B1115" s="37">
        <f>'0'!$A$2</f>
        <v>46112</v>
      </c>
      <c r="C1115" s="37" t="s">
        <v>1197</v>
      </c>
      <c r="D1115" s="195"/>
      <c r="E1115" s="23"/>
      <c r="F1115" s="14"/>
      <c r="G1115" s="22"/>
      <c r="H1115" s="656"/>
      <c r="I1115" s="656"/>
      <c r="J1115" s="656"/>
      <c r="K1115" s="25"/>
      <c r="L1115" s="25"/>
      <c r="M1115" s="25"/>
      <c r="N1115" s="25"/>
      <c r="O1115" s="25"/>
      <c r="P1115" s="25"/>
      <c r="Q1115" s="25"/>
      <c r="R1115" s="25"/>
      <c r="S1115" s="25"/>
      <c r="T1115" s="671"/>
      <c r="U1115" s="730" t="str">
        <f t="shared" si="20"/>
        <v/>
      </c>
    </row>
    <row r="1116" spans="1:21" x14ac:dyDescent="0.25">
      <c r="A1116" s="36" t="str">
        <f>'0'!$A$4</f>
        <v>………………..</v>
      </c>
      <c r="B1116" s="37">
        <f>'0'!$A$2</f>
        <v>46112</v>
      </c>
      <c r="C1116" s="37" t="s">
        <v>1197</v>
      </c>
      <c r="D1116" s="195"/>
      <c r="E1116" s="23"/>
      <c r="F1116" s="14"/>
      <c r="G1116" s="22"/>
      <c r="H1116" s="656"/>
      <c r="I1116" s="656"/>
      <c r="J1116" s="656"/>
      <c r="K1116" s="25"/>
      <c r="L1116" s="25"/>
      <c r="M1116" s="25"/>
      <c r="N1116" s="25"/>
      <c r="O1116" s="25"/>
      <c r="P1116" s="25"/>
      <c r="Q1116" s="25"/>
      <c r="R1116" s="25"/>
      <c r="S1116" s="25"/>
      <c r="T1116" s="671"/>
      <c r="U1116" s="730" t="str">
        <f t="shared" si="20"/>
        <v/>
      </c>
    </row>
    <row r="1117" spans="1:21" x14ac:dyDescent="0.25">
      <c r="A1117" s="36" t="str">
        <f>'0'!$A$4</f>
        <v>………………..</v>
      </c>
      <c r="B1117" s="37">
        <f>'0'!$A$2</f>
        <v>46112</v>
      </c>
      <c r="C1117" s="37" t="s">
        <v>1197</v>
      </c>
      <c r="D1117" s="195"/>
      <c r="E1117" s="23"/>
      <c r="F1117" s="14"/>
      <c r="G1117" s="22"/>
      <c r="H1117" s="656"/>
      <c r="I1117" s="656"/>
      <c r="J1117" s="656"/>
      <c r="K1117" s="25"/>
      <c r="L1117" s="25"/>
      <c r="M1117" s="25"/>
      <c r="N1117" s="25"/>
      <c r="O1117" s="25"/>
      <c r="P1117" s="25"/>
      <c r="Q1117" s="25"/>
      <c r="R1117" s="25"/>
      <c r="S1117" s="25"/>
      <c r="T1117" s="671"/>
      <c r="U1117" s="730" t="str">
        <f t="shared" si="20"/>
        <v/>
      </c>
    </row>
    <row r="1118" spans="1:21" x14ac:dyDescent="0.25">
      <c r="A1118" s="36" t="str">
        <f>'0'!$A$4</f>
        <v>………………..</v>
      </c>
      <c r="B1118" s="37">
        <f>'0'!$A$2</f>
        <v>46112</v>
      </c>
      <c r="C1118" s="37" t="s">
        <v>1197</v>
      </c>
      <c r="D1118" s="195"/>
      <c r="E1118" s="23"/>
      <c r="F1118" s="14"/>
      <c r="G1118" s="22"/>
      <c r="H1118" s="656"/>
      <c r="I1118" s="656"/>
      <c r="J1118" s="656"/>
      <c r="K1118" s="25"/>
      <c r="L1118" s="25"/>
      <c r="M1118" s="25"/>
      <c r="N1118" s="25"/>
      <c r="O1118" s="25"/>
      <c r="P1118" s="25"/>
      <c r="Q1118" s="25"/>
      <c r="R1118" s="25"/>
      <c r="S1118" s="25"/>
      <c r="T1118" s="671"/>
      <c r="U1118" s="730" t="str">
        <f t="shared" si="20"/>
        <v/>
      </c>
    </row>
    <row r="1119" spans="1:21" x14ac:dyDescent="0.25">
      <c r="A1119" s="36" t="str">
        <f>'0'!$A$4</f>
        <v>………………..</v>
      </c>
      <c r="B1119" s="37">
        <f>'0'!$A$2</f>
        <v>46112</v>
      </c>
      <c r="C1119" s="37" t="s">
        <v>1197</v>
      </c>
      <c r="D1119" s="195"/>
      <c r="E1119" s="23"/>
      <c r="F1119" s="14"/>
      <c r="G1119" s="22"/>
      <c r="H1119" s="656"/>
      <c r="I1119" s="656"/>
      <c r="J1119" s="656"/>
      <c r="K1119" s="25"/>
      <c r="L1119" s="25"/>
      <c r="M1119" s="25"/>
      <c r="N1119" s="25"/>
      <c r="O1119" s="25"/>
      <c r="P1119" s="25"/>
      <c r="Q1119" s="25"/>
      <c r="R1119" s="25"/>
      <c r="S1119" s="25"/>
      <c r="T1119" s="671"/>
      <c r="U1119" s="730" t="str">
        <f t="shared" si="20"/>
        <v/>
      </c>
    </row>
    <row r="1120" spans="1:21" x14ac:dyDescent="0.25">
      <c r="A1120" s="36" t="str">
        <f>'0'!$A$4</f>
        <v>………………..</v>
      </c>
      <c r="B1120" s="37">
        <f>'0'!$A$2</f>
        <v>46112</v>
      </c>
      <c r="C1120" s="37" t="s">
        <v>1197</v>
      </c>
      <c r="D1120" s="195"/>
      <c r="E1120" s="23"/>
      <c r="F1120" s="14"/>
      <c r="G1120" s="22"/>
      <c r="H1120" s="656"/>
      <c r="I1120" s="656"/>
      <c r="J1120" s="656"/>
      <c r="K1120" s="25"/>
      <c r="L1120" s="25"/>
      <c r="M1120" s="25"/>
      <c r="N1120" s="25"/>
      <c r="O1120" s="25"/>
      <c r="P1120" s="25"/>
      <c r="Q1120" s="25"/>
      <c r="R1120" s="25"/>
      <c r="S1120" s="25"/>
      <c r="T1120" s="671"/>
      <c r="U1120" s="730" t="str">
        <f t="shared" si="20"/>
        <v/>
      </c>
    </row>
    <row r="1121" spans="1:21" x14ac:dyDescent="0.25">
      <c r="A1121" s="36" t="str">
        <f>'0'!$A$4</f>
        <v>………………..</v>
      </c>
      <c r="B1121" s="37">
        <f>'0'!$A$2</f>
        <v>46112</v>
      </c>
      <c r="C1121" s="37" t="s">
        <v>1197</v>
      </c>
      <c r="D1121" s="195"/>
      <c r="E1121" s="23"/>
      <c r="F1121" s="14"/>
      <c r="G1121" s="22"/>
      <c r="H1121" s="656"/>
      <c r="I1121" s="656"/>
      <c r="J1121" s="656"/>
      <c r="K1121" s="25"/>
      <c r="L1121" s="25"/>
      <c r="M1121" s="25"/>
      <c r="N1121" s="25"/>
      <c r="O1121" s="25"/>
      <c r="P1121" s="25"/>
      <c r="Q1121" s="25"/>
      <c r="R1121" s="25"/>
      <c r="S1121" s="25"/>
      <c r="T1121" s="671"/>
      <c r="U1121" s="730" t="str">
        <f t="shared" si="20"/>
        <v/>
      </c>
    </row>
    <row r="1122" spans="1:21" x14ac:dyDescent="0.25">
      <c r="A1122" s="36" t="str">
        <f>'0'!$A$4</f>
        <v>………………..</v>
      </c>
      <c r="B1122" s="37">
        <f>'0'!$A$2</f>
        <v>46112</v>
      </c>
      <c r="C1122" s="37" t="s">
        <v>1197</v>
      </c>
      <c r="D1122" s="195"/>
      <c r="E1122" s="23"/>
      <c r="F1122" s="14"/>
      <c r="G1122" s="22"/>
      <c r="H1122" s="656"/>
      <c r="I1122" s="656"/>
      <c r="J1122" s="656"/>
      <c r="K1122" s="25"/>
      <c r="L1122" s="25"/>
      <c r="M1122" s="25"/>
      <c r="N1122" s="25"/>
      <c r="O1122" s="25"/>
      <c r="P1122" s="25"/>
      <c r="Q1122" s="25"/>
      <c r="R1122" s="25"/>
      <c r="S1122" s="25"/>
      <c r="T1122" s="671"/>
      <c r="U1122" s="730" t="str">
        <f t="shared" si="20"/>
        <v/>
      </c>
    </row>
    <row r="1123" spans="1:21" x14ac:dyDescent="0.25">
      <c r="A1123" s="36" t="str">
        <f>'0'!$A$4</f>
        <v>………………..</v>
      </c>
      <c r="B1123" s="37">
        <f>'0'!$A$2</f>
        <v>46112</v>
      </c>
      <c r="C1123" s="37" t="s">
        <v>1197</v>
      </c>
      <c r="D1123" s="195"/>
      <c r="E1123" s="23"/>
      <c r="F1123" s="14"/>
      <c r="G1123" s="22"/>
      <c r="H1123" s="656"/>
      <c r="I1123" s="656"/>
      <c r="J1123" s="656"/>
      <c r="K1123" s="25"/>
      <c r="L1123" s="25"/>
      <c r="M1123" s="25"/>
      <c r="N1123" s="25"/>
      <c r="O1123" s="25"/>
      <c r="P1123" s="25"/>
      <c r="Q1123" s="25"/>
      <c r="R1123" s="25"/>
      <c r="S1123" s="25"/>
      <c r="T1123" s="671"/>
      <c r="U1123" s="730" t="str">
        <f t="shared" si="20"/>
        <v/>
      </c>
    </row>
    <row r="1124" spans="1:21" x14ac:dyDescent="0.25">
      <c r="A1124" s="36" t="str">
        <f>'0'!$A$4</f>
        <v>………………..</v>
      </c>
      <c r="B1124" s="37">
        <f>'0'!$A$2</f>
        <v>46112</v>
      </c>
      <c r="C1124" s="37" t="s">
        <v>1197</v>
      </c>
      <c r="D1124" s="195"/>
      <c r="E1124" s="23"/>
      <c r="F1124" s="14"/>
      <c r="G1124" s="22"/>
      <c r="H1124" s="656"/>
      <c r="I1124" s="656"/>
      <c r="J1124" s="656"/>
      <c r="K1124" s="25"/>
      <c r="L1124" s="25"/>
      <c r="M1124" s="25"/>
      <c r="N1124" s="25"/>
      <c r="O1124" s="25"/>
      <c r="P1124" s="25"/>
      <c r="Q1124" s="25"/>
      <c r="R1124" s="25"/>
      <c r="S1124" s="25"/>
      <c r="T1124" s="671"/>
      <c r="U1124" s="730" t="str">
        <f t="shared" si="20"/>
        <v/>
      </c>
    </row>
    <row r="1125" spans="1:21" x14ac:dyDescent="0.25">
      <c r="A1125" s="36" t="str">
        <f>'0'!$A$4</f>
        <v>………………..</v>
      </c>
      <c r="B1125" s="37">
        <f>'0'!$A$2</f>
        <v>46112</v>
      </c>
      <c r="C1125" s="37" t="s">
        <v>1197</v>
      </c>
      <c r="D1125" s="195"/>
      <c r="E1125" s="23"/>
      <c r="F1125" s="14"/>
      <c r="G1125" s="22"/>
      <c r="H1125" s="656"/>
      <c r="I1125" s="656"/>
      <c r="J1125" s="656"/>
      <c r="K1125" s="25"/>
      <c r="L1125" s="25"/>
      <c r="M1125" s="25"/>
      <c r="N1125" s="25"/>
      <c r="O1125" s="25"/>
      <c r="P1125" s="25"/>
      <c r="Q1125" s="25"/>
      <c r="R1125" s="25"/>
      <c r="S1125" s="25"/>
      <c r="T1125" s="671"/>
      <c r="U1125" s="730" t="str">
        <f t="shared" si="20"/>
        <v/>
      </c>
    </row>
    <row r="1126" spans="1:21" x14ac:dyDescent="0.25">
      <c r="A1126" s="36" t="str">
        <f>'0'!$A$4</f>
        <v>………………..</v>
      </c>
      <c r="B1126" s="37">
        <f>'0'!$A$2</f>
        <v>46112</v>
      </c>
      <c r="C1126" s="37" t="s">
        <v>1197</v>
      </c>
      <c r="D1126" s="195"/>
      <c r="E1126" s="23"/>
      <c r="F1126" s="14"/>
      <c r="G1126" s="22"/>
      <c r="H1126" s="656"/>
      <c r="I1126" s="656"/>
      <c r="J1126" s="656"/>
      <c r="K1126" s="25"/>
      <c r="L1126" s="25"/>
      <c r="M1126" s="25"/>
      <c r="N1126" s="25"/>
      <c r="O1126" s="25"/>
      <c r="P1126" s="25"/>
      <c r="Q1126" s="25"/>
      <c r="R1126" s="25"/>
      <c r="S1126" s="25"/>
      <c r="T1126" s="671"/>
      <c r="U1126" s="730" t="str">
        <f t="shared" si="20"/>
        <v/>
      </c>
    </row>
    <row r="1127" spans="1:21" x14ac:dyDescent="0.25">
      <c r="A1127" s="36" t="str">
        <f>'0'!$A$4</f>
        <v>………………..</v>
      </c>
      <c r="B1127" s="37">
        <f>'0'!$A$2</f>
        <v>46112</v>
      </c>
      <c r="C1127" s="37" t="s">
        <v>1197</v>
      </c>
      <c r="D1127" s="195"/>
      <c r="E1127" s="23"/>
      <c r="F1127" s="14"/>
      <c r="G1127" s="22"/>
      <c r="H1127" s="656"/>
      <c r="I1127" s="656"/>
      <c r="J1127" s="656"/>
      <c r="K1127" s="25"/>
      <c r="L1127" s="25"/>
      <c r="M1127" s="25"/>
      <c r="N1127" s="25"/>
      <c r="O1127" s="25"/>
      <c r="P1127" s="25"/>
      <c r="Q1127" s="25"/>
      <c r="R1127" s="25"/>
      <c r="S1127" s="25"/>
      <c r="T1127" s="671"/>
      <c r="U1127" s="730" t="str">
        <f t="shared" si="20"/>
        <v/>
      </c>
    </row>
    <row r="1128" spans="1:21" x14ac:dyDescent="0.25">
      <c r="A1128" s="36" t="str">
        <f>'0'!$A$4</f>
        <v>………………..</v>
      </c>
      <c r="B1128" s="37">
        <f>'0'!$A$2</f>
        <v>46112</v>
      </c>
      <c r="C1128" s="37" t="s">
        <v>1197</v>
      </c>
      <c r="D1128" s="195"/>
      <c r="E1128" s="23"/>
      <c r="F1128" s="14"/>
      <c r="G1128" s="22"/>
      <c r="H1128" s="656"/>
      <c r="I1128" s="656"/>
      <c r="J1128" s="656"/>
      <c r="K1128" s="25"/>
      <c r="L1128" s="25"/>
      <c r="M1128" s="25"/>
      <c r="N1128" s="25"/>
      <c r="O1128" s="25"/>
      <c r="P1128" s="25"/>
      <c r="Q1128" s="25"/>
      <c r="R1128" s="25"/>
      <c r="S1128" s="25"/>
      <c r="T1128" s="671"/>
      <c r="U1128" s="730" t="str">
        <f t="shared" si="20"/>
        <v/>
      </c>
    </row>
    <row r="1129" spans="1:21" x14ac:dyDescent="0.25">
      <c r="A1129" s="36" t="str">
        <f>'0'!$A$4</f>
        <v>………………..</v>
      </c>
      <c r="B1129" s="37">
        <f>'0'!$A$2</f>
        <v>46112</v>
      </c>
      <c r="C1129" s="37" t="s">
        <v>1197</v>
      </c>
      <c r="D1129" s="195"/>
      <c r="E1129" s="23"/>
      <c r="F1129" s="14"/>
      <c r="G1129" s="22"/>
      <c r="H1129" s="656"/>
      <c r="I1129" s="656"/>
      <c r="J1129" s="656"/>
      <c r="K1129" s="25"/>
      <c r="L1129" s="25"/>
      <c r="M1129" s="25"/>
      <c r="N1129" s="25"/>
      <c r="O1129" s="25"/>
      <c r="P1129" s="25"/>
      <c r="Q1129" s="25"/>
      <c r="R1129" s="25"/>
      <c r="S1129" s="25"/>
      <c r="T1129" s="671"/>
      <c r="U1129" s="730" t="str">
        <f t="shared" si="20"/>
        <v/>
      </c>
    </row>
    <row r="1130" spans="1:21" x14ac:dyDescent="0.25">
      <c r="A1130" s="36" t="str">
        <f>'0'!$A$4</f>
        <v>………………..</v>
      </c>
      <c r="B1130" s="37">
        <f>'0'!$A$2</f>
        <v>46112</v>
      </c>
      <c r="C1130" s="37" t="s">
        <v>1197</v>
      </c>
      <c r="D1130" s="195"/>
      <c r="E1130" s="23"/>
      <c r="F1130" s="14"/>
      <c r="G1130" s="22"/>
      <c r="H1130" s="656"/>
      <c r="I1130" s="656"/>
      <c r="J1130" s="656"/>
      <c r="K1130" s="25"/>
      <c r="L1130" s="25"/>
      <c r="M1130" s="25"/>
      <c r="N1130" s="25"/>
      <c r="O1130" s="25"/>
      <c r="P1130" s="25"/>
      <c r="Q1130" s="25"/>
      <c r="R1130" s="25"/>
      <c r="S1130" s="25"/>
      <c r="T1130" s="671"/>
      <c r="U1130" s="730" t="str">
        <f t="shared" si="20"/>
        <v/>
      </c>
    </row>
    <row r="1131" spans="1:21" x14ac:dyDescent="0.25">
      <c r="A1131" s="36" t="str">
        <f>'0'!$A$4</f>
        <v>………………..</v>
      </c>
      <c r="B1131" s="37">
        <f>'0'!$A$2</f>
        <v>46112</v>
      </c>
      <c r="C1131" s="37" t="s">
        <v>1197</v>
      </c>
      <c r="D1131" s="195"/>
      <c r="E1131" s="23"/>
      <c r="F1131" s="14"/>
      <c r="G1131" s="22"/>
      <c r="H1131" s="656"/>
      <c r="I1131" s="656"/>
      <c r="J1131" s="656"/>
      <c r="K1131" s="25"/>
      <c r="L1131" s="25"/>
      <c r="M1131" s="25"/>
      <c r="N1131" s="25"/>
      <c r="O1131" s="25"/>
      <c r="P1131" s="25"/>
      <c r="Q1131" s="25"/>
      <c r="R1131" s="25"/>
      <c r="S1131" s="25"/>
      <c r="T1131" s="671"/>
      <c r="U1131" s="730" t="str">
        <f t="shared" si="20"/>
        <v/>
      </c>
    </row>
    <row r="1132" spans="1:21" x14ac:dyDescent="0.25">
      <c r="A1132" s="36" t="str">
        <f>'0'!$A$4</f>
        <v>………………..</v>
      </c>
      <c r="B1132" s="37">
        <f>'0'!$A$2</f>
        <v>46112</v>
      </c>
      <c r="C1132" s="37" t="s">
        <v>1197</v>
      </c>
      <c r="D1132" s="195"/>
      <c r="E1132" s="23"/>
      <c r="F1132" s="14"/>
      <c r="G1132" s="22"/>
      <c r="H1132" s="656"/>
      <c r="I1132" s="656"/>
      <c r="J1132" s="656"/>
      <c r="K1132" s="25"/>
      <c r="L1132" s="25"/>
      <c r="M1132" s="25"/>
      <c r="N1132" s="25"/>
      <c r="O1132" s="25"/>
      <c r="P1132" s="25"/>
      <c r="Q1132" s="25"/>
      <c r="R1132" s="25"/>
      <c r="S1132" s="25"/>
      <c r="T1132" s="671"/>
      <c r="U1132" s="730" t="str">
        <f t="shared" si="20"/>
        <v/>
      </c>
    </row>
    <row r="1133" spans="1:21" x14ac:dyDescent="0.25">
      <c r="A1133" s="36" t="str">
        <f>'0'!$A$4</f>
        <v>………………..</v>
      </c>
      <c r="B1133" s="37">
        <f>'0'!$A$2</f>
        <v>46112</v>
      </c>
      <c r="C1133" s="37" t="s">
        <v>1197</v>
      </c>
      <c r="D1133" s="195"/>
      <c r="E1133" s="23"/>
      <c r="F1133" s="14"/>
      <c r="G1133" s="22"/>
      <c r="H1133" s="656"/>
      <c r="I1133" s="656"/>
      <c r="J1133" s="656"/>
      <c r="K1133" s="25"/>
      <c r="L1133" s="25"/>
      <c r="M1133" s="25"/>
      <c r="N1133" s="25"/>
      <c r="O1133" s="25"/>
      <c r="P1133" s="25"/>
      <c r="Q1133" s="25"/>
      <c r="R1133" s="25"/>
      <c r="S1133" s="25"/>
      <c r="T1133" s="671"/>
      <c r="U1133" s="730" t="str">
        <f t="shared" si="20"/>
        <v/>
      </c>
    </row>
    <row r="1134" spans="1:21" x14ac:dyDescent="0.25">
      <c r="A1134" s="36" t="str">
        <f>'0'!$A$4</f>
        <v>………………..</v>
      </c>
      <c r="B1134" s="37">
        <f>'0'!$A$2</f>
        <v>46112</v>
      </c>
      <c r="C1134" s="37" t="s">
        <v>1197</v>
      </c>
      <c r="D1134" s="195"/>
      <c r="E1134" s="23"/>
      <c r="F1134" s="14"/>
      <c r="G1134" s="22"/>
      <c r="H1134" s="656"/>
      <c r="I1134" s="656"/>
      <c r="J1134" s="656"/>
      <c r="K1134" s="25"/>
      <c r="L1134" s="25"/>
      <c r="M1134" s="25"/>
      <c r="N1134" s="25"/>
      <c r="O1134" s="25"/>
      <c r="P1134" s="25"/>
      <c r="Q1134" s="25"/>
      <c r="R1134" s="25"/>
      <c r="S1134" s="25"/>
      <c r="T1134" s="671"/>
      <c r="U1134" s="730" t="str">
        <f t="shared" si="20"/>
        <v/>
      </c>
    </row>
    <row r="1135" spans="1:21" x14ac:dyDescent="0.25">
      <c r="A1135" s="36" t="str">
        <f>'0'!$A$4</f>
        <v>………………..</v>
      </c>
      <c r="B1135" s="37">
        <f>'0'!$A$2</f>
        <v>46112</v>
      </c>
      <c r="C1135" s="37" t="s">
        <v>1197</v>
      </c>
      <c r="D1135" s="195"/>
      <c r="E1135" s="23"/>
      <c r="F1135" s="14"/>
      <c r="G1135" s="22"/>
      <c r="H1135" s="656"/>
      <c r="I1135" s="656"/>
      <c r="J1135" s="656"/>
      <c r="K1135" s="25"/>
      <c r="L1135" s="25"/>
      <c r="M1135" s="25"/>
      <c r="N1135" s="25"/>
      <c r="O1135" s="25"/>
      <c r="P1135" s="25"/>
      <c r="Q1135" s="25"/>
      <c r="R1135" s="25"/>
      <c r="S1135" s="25"/>
      <c r="T1135" s="671"/>
      <c r="U1135" s="730" t="str">
        <f t="shared" si="20"/>
        <v/>
      </c>
    </row>
    <row r="1136" spans="1:21" x14ac:dyDescent="0.25">
      <c r="A1136" s="36" t="str">
        <f>'0'!$A$4</f>
        <v>………………..</v>
      </c>
      <c r="B1136" s="37">
        <f>'0'!$A$2</f>
        <v>46112</v>
      </c>
      <c r="C1136" s="37" t="s">
        <v>1197</v>
      </c>
      <c r="D1136" s="195"/>
      <c r="E1136" s="23"/>
      <c r="F1136" s="14"/>
      <c r="G1136" s="22"/>
      <c r="H1136" s="656"/>
      <c r="I1136" s="656"/>
      <c r="J1136" s="656"/>
      <c r="K1136" s="25"/>
      <c r="L1136" s="25"/>
      <c r="M1136" s="25"/>
      <c r="N1136" s="25"/>
      <c r="O1136" s="25"/>
      <c r="P1136" s="25"/>
      <c r="Q1136" s="25"/>
      <c r="R1136" s="25"/>
      <c r="S1136" s="25"/>
      <c r="T1136" s="671"/>
      <c r="U1136" s="730" t="str">
        <f t="shared" si="20"/>
        <v/>
      </c>
    </row>
    <row r="1137" spans="1:21" x14ac:dyDescent="0.25">
      <c r="A1137" s="36" t="str">
        <f>'0'!$A$4</f>
        <v>………………..</v>
      </c>
      <c r="B1137" s="37">
        <f>'0'!$A$2</f>
        <v>46112</v>
      </c>
      <c r="C1137" s="37" t="s">
        <v>1197</v>
      </c>
      <c r="D1137" s="195"/>
      <c r="E1137" s="23"/>
      <c r="F1137" s="14"/>
      <c r="G1137" s="22"/>
      <c r="H1137" s="656"/>
      <c r="I1137" s="656"/>
      <c r="J1137" s="656"/>
      <c r="K1137" s="25"/>
      <c r="L1137" s="25"/>
      <c r="M1137" s="25"/>
      <c r="N1137" s="25"/>
      <c r="O1137" s="25"/>
      <c r="P1137" s="25"/>
      <c r="Q1137" s="25"/>
      <c r="R1137" s="25"/>
      <c r="S1137" s="25"/>
      <c r="T1137" s="671"/>
      <c r="U1137" s="730" t="str">
        <f t="shared" si="20"/>
        <v/>
      </c>
    </row>
    <row r="1138" spans="1:21" x14ac:dyDescent="0.25">
      <c r="A1138" s="36" t="str">
        <f>'0'!$A$4</f>
        <v>………………..</v>
      </c>
      <c r="B1138" s="37">
        <f>'0'!$A$2</f>
        <v>46112</v>
      </c>
      <c r="C1138" s="37" t="s">
        <v>1197</v>
      </c>
      <c r="D1138" s="195"/>
      <c r="E1138" s="23"/>
      <c r="F1138" s="14"/>
      <c r="G1138" s="22"/>
      <c r="H1138" s="656"/>
      <c r="I1138" s="656"/>
      <c r="J1138" s="656"/>
      <c r="K1138" s="25"/>
      <c r="L1138" s="25"/>
      <c r="M1138" s="25"/>
      <c r="N1138" s="25"/>
      <c r="O1138" s="25"/>
      <c r="P1138" s="25"/>
      <c r="Q1138" s="25"/>
      <c r="R1138" s="25"/>
      <c r="S1138" s="25"/>
      <c r="T1138" s="671"/>
      <c r="U1138" s="730" t="str">
        <f t="shared" si="20"/>
        <v/>
      </c>
    </row>
    <row r="1139" spans="1:21" x14ac:dyDescent="0.25">
      <c r="A1139" s="36" t="str">
        <f>'0'!$A$4</f>
        <v>………………..</v>
      </c>
      <c r="B1139" s="37">
        <f>'0'!$A$2</f>
        <v>46112</v>
      </c>
      <c r="C1139" s="37" t="s">
        <v>1197</v>
      </c>
      <c r="D1139" s="195"/>
      <c r="E1139" s="23"/>
      <c r="F1139" s="14"/>
      <c r="G1139" s="22"/>
      <c r="H1139" s="656"/>
      <c r="I1139" s="656"/>
      <c r="J1139" s="656"/>
      <c r="K1139" s="25"/>
      <c r="L1139" s="25"/>
      <c r="M1139" s="25"/>
      <c r="N1139" s="25"/>
      <c r="O1139" s="25"/>
      <c r="P1139" s="25"/>
      <c r="Q1139" s="25"/>
      <c r="R1139" s="25"/>
      <c r="S1139" s="25"/>
      <c r="T1139" s="671"/>
      <c r="U1139" s="730" t="str">
        <f t="shared" si="20"/>
        <v/>
      </c>
    </row>
    <row r="1140" spans="1:21" x14ac:dyDescent="0.25">
      <c r="A1140" s="36" t="str">
        <f>'0'!$A$4</f>
        <v>………………..</v>
      </c>
      <c r="B1140" s="37">
        <f>'0'!$A$2</f>
        <v>46112</v>
      </c>
      <c r="C1140" s="37" t="s">
        <v>1197</v>
      </c>
      <c r="D1140" s="195"/>
      <c r="E1140" s="23"/>
      <c r="F1140" s="14"/>
      <c r="G1140" s="22"/>
      <c r="H1140" s="656"/>
      <c r="I1140" s="656"/>
      <c r="J1140" s="656"/>
      <c r="K1140" s="25"/>
      <c r="L1140" s="25"/>
      <c r="M1140" s="25"/>
      <c r="N1140" s="25"/>
      <c r="O1140" s="25"/>
      <c r="P1140" s="25"/>
      <c r="Q1140" s="25"/>
      <c r="R1140" s="25"/>
      <c r="S1140" s="25"/>
      <c r="T1140" s="671"/>
      <c r="U1140" s="730" t="str">
        <f t="shared" si="20"/>
        <v/>
      </c>
    </row>
    <row r="1141" spans="1:21" x14ac:dyDescent="0.25">
      <c r="A1141" s="36" t="str">
        <f>'0'!$A$4</f>
        <v>………………..</v>
      </c>
      <c r="B1141" s="37">
        <f>'0'!$A$2</f>
        <v>46112</v>
      </c>
      <c r="C1141" s="37" t="s">
        <v>1197</v>
      </c>
      <c r="D1141" s="195"/>
      <c r="E1141" s="23"/>
      <c r="F1141" s="14"/>
      <c r="G1141" s="22"/>
      <c r="H1141" s="656"/>
      <c r="I1141" s="656"/>
      <c r="J1141" s="656"/>
      <c r="K1141" s="25"/>
      <c r="L1141" s="25"/>
      <c r="M1141" s="25"/>
      <c r="N1141" s="25"/>
      <c r="O1141" s="25"/>
      <c r="P1141" s="25"/>
      <c r="Q1141" s="25"/>
      <c r="R1141" s="25"/>
      <c r="S1141" s="25"/>
      <c r="T1141" s="671"/>
      <c r="U1141" s="730" t="str">
        <f t="shared" si="20"/>
        <v/>
      </c>
    </row>
    <row r="1142" spans="1:21" x14ac:dyDescent="0.25">
      <c r="A1142" s="36" t="str">
        <f>'0'!$A$4</f>
        <v>………………..</v>
      </c>
      <c r="B1142" s="37">
        <f>'0'!$A$2</f>
        <v>46112</v>
      </c>
      <c r="C1142" s="37" t="s">
        <v>1197</v>
      </c>
      <c r="D1142" s="195"/>
      <c r="E1142" s="23"/>
      <c r="F1142" s="14"/>
      <c r="G1142" s="22"/>
      <c r="H1142" s="656"/>
      <c r="I1142" s="656"/>
      <c r="J1142" s="656"/>
      <c r="K1142" s="25"/>
      <c r="L1142" s="25"/>
      <c r="M1142" s="25"/>
      <c r="N1142" s="25"/>
      <c r="O1142" s="25"/>
      <c r="P1142" s="25"/>
      <c r="Q1142" s="25"/>
      <c r="R1142" s="25"/>
      <c r="S1142" s="25"/>
      <c r="T1142" s="671"/>
      <c r="U1142" s="730" t="str">
        <f t="shared" si="20"/>
        <v/>
      </c>
    </row>
    <row r="1143" spans="1:21" x14ac:dyDescent="0.25">
      <c r="A1143" s="36" t="str">
        <f>'0'!$A$4</f>
        <v>………………..</v>
      </c>
      <c r="B1143" s="37">
        <f>'0'!$A$2</f>
        <v>46112</v>
      </c>
      <c r="C1143" s="37" t="s">
        <v>1197</v>
      </c>
      <c r="D1143" s="195"/>
      <c r="E1143" s="23"/>
      <c r="F1143" s="14"/>
      <c r="G1143" s="22"/>
      <c r="H1143" s="656"/>
      <c r="I1143" s="656"/>
      <c r="J1143" s="656"/>
      <c r="K1143" s="25"/>
      <c r="L1143" s="25"/>
      <c r="M1143" s="25"/>
      <c r="N1143" s="25"/>
      <c r="O1143" s="25"/>
      <c r="P1143" s="25"/>
      <c r="Q1143" s="25"/>
      <c r="R1143" s="25"/>
      <c r="S1143" s="25"/>
      <c r="T1143" s="671"/>
      <c r="U1143" s="730" t="str">
        <f t="shared" si="20"/>
        <v/>
      </c>
    </row>
    <row r="1144" spans="1:21" x14ac:dyDescent="0.25">
      <c r="A1144" s="36" t="str">
        <f>'0'!$A$4</f>
        <v>………………..</v>
      </c>
      <c r="B1144" s="37">
        <f>'0'!$A$2</f>
        <v>46112</v>
      </c>
      <c r="C1144" s="37" t="s">
        <v>1197</v>
      </c>
      <c r="D1144" s="195"/>
      <c r="E1144" s="23"/>
      <c r="F1144" s="14"/>
      <c r="G1144" s="22"/>
      <c r="H1144" s="656"/>
      <c r="I1144" s="656"/>
      <c r="J1144" s="656"/>
      <c r="K1144" s="25"/>
      <c r="L1144" s="25"/>
      <c r="M1144" s="25"/>
      <c r="N1144" s="25"/>
      <c r="O1144" s="25"/>
      <c r="P1144" s="25"/>
      <c r="Q1144" s="25"/>
      <c r="R1144" s="25"/>
      <c r="S1144" s="25"/>
      <c r="T1144" s="671"/>
      <c r="U1144" s="730" t="str">
        <f t="shared" si="20"/>
        <v/>
      </c>
    </row>
    <row r="1145" spans="1:21" x14ac:dyDescent="0.25">
      <c r="A1145" s="36" t="str">
        <f>'0'!$A$4</f>
        <v>………………..</v>
      </c>
      <c r="B1145" s="37">
        <f>'0'!$A$2</f>
        <v>46112</v>
      </c>
      <c r="C1145" s="37" t="s">
        <v>1197</v>
      </c>
      <c r="D1145" s="195"/>
      <c r="E1145" s="23"/>
      <c r="F1145" s="14"/>
      <c r="G1145" s="22"/>
      <c r="H1145" s="656"/>
      <c r="I1145" s="656"/>
      <c r="J1145" s="656"/>
      <c r="K1145" s="25"/>
      <c r="L1145" s="25"/>
      <c r="M1145" s="25"/>
      <c r="N1145" s="25"/>
      <c r="O1145" s="25"/>
      <c r="P1145" s="25"/>
      <c r="Q1145" s="25"/>
      <c r="R1145" s="25"/>
      <c r="S1145" s="25"/>
      <c r="T1145" s="671"/>
      <c r="U1145" s="730" t="str">
        <f t="shared" si="20"/>
        <v/>
      </c>
    </row>
    <row r="1146" spans="1:21" x14ac:dyDescent="0.25">
      <c r="A1146" s="36" t="str">
        <f>'0'!$A$4</f>
        <v>………………..</v>
      </c>
      <c r="B1146" s="37">
        <f>'0'!$A$2</f>
        <v>46112</v>
      </c>
      <c r="C1146" s="37" t="s">
        <v>1197</v>
      </c>
      <c r="D1146" s="195"/>
      <c r="E1146" s="23"/>
      <c r="F1146" s="14"/>
      <c r="G1146" s="22"/>
      <c r="H1146" s="656"/>
      <c r="I1146" s="656"/>
      <c r="J1146" s="656"/>
      <c r="K1146" s="25"/>
      <c r="L1146" s="25"/>
      <c r="M1146" s="25"/>
      <c r="N1146" s="25"/>
      <c r="O1146" s="25"/>
      <c r="P1146" s="25"/>
      <c r="Q1146" s="25"/>
      <c r="R1146" s="25"/>
      <c r="S1146" s="25"/>
      <c r="T1146" s="671"/>
      <c r="U1146" s="730" t="str">
        <f t="shared" si="20"/>
        <v/>
      </c>
    </row>
    <row r="1147" spans="1:21" x14ac:dyDescent="0.25">
      <c r="A1147" s="36" t="str">
        <f>'0'!$A$4</f>
        <v>………………..</v>
      </c>
      <c r="B1147" s="37">
        <f>'0'!$A$2</f>
        <v>46112</v>
      </c>
      <c r="C1147" s="37" t="s">
        <v>1197</v>
      </c>
      <c r="D1147" s="195"/>
      <c r="E1147" s="23"/>
      <c r="F1147" s="14"/>
      <c r="G1147" s="22"/>
      <c r="H1147" s="656"/>
      <c r="I1147" s="656"/>
      <c r="J1147" s="656"/>
      <c r="K1147" s="25"/>
      <c r="L1147" s="25"/>
      <c r="M1147" s="25"/>
      <c r="N1147" s="25"/>
      <c r="O1147" s="25"/>
      <c r="P1147" s="25"/>
      <c r="Q1147" s="25"/>
      <c r="R1147" s="25"/>
      <c r="S1147" s="25"/>
      <c r="T1147" s="671"/>
      <c r="U1147" s="730" t="str">
        <f t="shared" si="20"/>
        <v/>
      </c>
    </row>
    <row r="1148" spans="1:21" x14ac:dyDescent="0.25">
      <c r="A1148" s="36" t="str">
        <f>'0'!$A$4</f>
        <v>………………..</v>
      </c>
      <c r="B1148" s="37">
        <f>'0'!$A$2</f>
        <v>46112</v>
      </c>
      <c r="C1148" s="37" t="s">
        <v>1197</v>
      </c>
      <c r="D1148" s="195"/>
      <c r="E1148" s="23"/>
      <c r="F1148" s="14"/>
      <c r="G1148" s="22"/>
      <c r="H1148" s="656"/>
      <c r="I1148" s="656"/>
      <c r="J1148" s="656"/>
      <c r="K1148" s="25"/>
      <c r="L1148" s="25"/>
      <c r="M1148" s="25"/>
      <c r="N1148" s="25"/>
      <c r="O1148" s="25"/>
      <c r="P1148" s="25"/>
      <c r="Q1148" s="25"/>
      <c r="R1148" s="25"/>
      <c r="S1148" s="25"/>
      <c r="T1148" s="671"/>
      <c r="U1148" s="730" t="str">
        <f t="shared" si="20"/>
        <v/>
      </c>
    </row>
    <row r="1149" spans="1:21" x14ac:dyDescent="0.25">
      <c r="A1149" s="36" t="str">
        <f>'0'!$A$4</f>
        <v>………………..</v>
      </c>
      <c r="B1149" s="37">
        <f>'0'!$A$2</f>
        <v>46112</v>
      </c>
      <c r="C1149" s="37" t="s">
        <v>1197</v>
      </c>
      <c r="D1149" s="195"/>
      <c r="E1149" s="23"/>
      <c r="F1149" s="14"/>
      <c r="G1149" s="22"/>
      <c r="H1149" s="656"/>
      <c r="I1149" s="656"/>
      <c r="J1149" s="656"/>
      <c r="K1149" s="25"/>
      <c r="L1149" s="25"/>
      <c r="M1149" s="25"/>
      <c r="N1149" s="25"/>
      <c r="O1149" s="25"/>
      <c r="P1149" s="25"/>
      <c r="Q1149" s="25"/>
      <c r="R1149" s="25"/>
      <c r="S1149" s="25"/>
      <c r="T1149" s="671"/>
      <c r="U1149" s="730" t="str">
        <f t="shared" si="20"/>
        <v/>
      </c>
    </row>
    <row r="1150" spans="1:21" x14ac:dyDescent="0.25">
      <c r="A1150" s="36" t="str">
        <f>'0'!$A$4</f>
        <v>………………..</v>
      </c>
      <c r="B1150" s="37">
        <f>'0'!$A$2</f>
        <v>46112</v>
      </c>
      <c r="C1150" s="37" t="s">
        <v>1197</v>
      </c>
      <c r="D1150" s="195"/>
      <c r="E1150" s="23"/>
      <c r="F1150" s="14"/>
      <c r="G1150" s="22"/>
      <c r="H1150" s="656"/>
      <c r="I1150" s="656"/>
      <c r="J1150" s="656"/>
      <c r="K1150" s="25"/>
      <c r="L1150" s="25"/>
      <c r="M1150" s="25"/>
      <c r="N1150" s="25"/>
      <c r="O1150" s="25"/>
      <c r="P1150" s="25"/>
      <c r="Q1150" s="25"/>
      <c r="R1150" s="25"/>
      <c r="S1150" s="25"/>
      <c r="T1150" s="671"/>
      <c r="U1150" s="730" t="str">
        <f t="shared" si="20"/>
        <v/>
      </c>
    </row>
    <row r="1151" spans="1:21" x14ac:dyDescent="0.25">
      <c r="A1151" s="36" t="str">
        <f>'0'!$A$4</f>
        <v>………………..</v>
      </c>
      <c r="B1151" s="37">
        <f>'0'!$A$2</f>
        <v>46112</v>
      </c>
      <c r="C1151" s="37" t="s">
        <v>1197</v>
      </c>
      <c r="D1151" s="195"/>
      <c r="E1151" s="23"/>
      <c r="F1151" s="14"/>
      <c r="G1151" s="22"/>
      <c r="H1151" s="656"/>
      <c r="I1151" s="656"/>
      <c r="J1151" s="656"/>
      <c r="K1151" s="25"/>
      <c r="L1151" s="25"/>
      <c r="M1151" s="25"/>
      <c r="N1151" s="25"/>
      <c r="O1151" s="25"/>
      <c r="P1151" s="25"/>
      <c r="Q1151" s="25"/>
      <c r="R1151" s="25"/>
      <c r="S1151" s="25"/>
      <c r="T1151" s="671"/>
      <c r="U1151" s="730" t="str">
        <f t="shared" si="20"/>
        <v/>
      </c>
    </row>
    <row r="1152" spans="1:21" x14ac:dyDescent="0.25">
      <c r="A1152" s="36" t="str">
        <f>'0'!$A$4</f>
        <v>………………..</v>
      </c>
      <c r="B1152" s="37">
        <f>'0'!$A$2</f>
        <v>46112</v>
      </c>
      <c r="C1152" s="37" t="s">
        <v>1197</v>
      </c>
      <c r="D1152" s="195"/>
      <c r="E1152" s="23"/>
      <c r="F1152" s="14"/>
      <c r="G1152" s="22"/>
      <c r="H1152" s="656"/>
      <c r="I1152" s="656"/>
      <c r="J1152" s="656"/>
      <c r="K1152" s="25"/>
      <c r="L1152" s="25"/>
      <c r="M1152" s="25"/>
      <c r="N1152" s="25"/>
      <c r="O1152" s="25"/>
      <c r="P1152" s="25"/>
      <c r="Q1152" s="25"/>
      <c r="R1152" s="25"/>
      <c r="S1152" s="25"/>
      <c r="T1152" s="671"/>
      <c r="U1152" s="730" t="str">
        <f t="shared" si="20"/>
        <v/>
      </c>
    </row>
    <row r="1153" spans="1:21" x14ac:dyDescent="0.25">
      <c r="A1153" s="36" t="str">
        <f>'0'!$A$4</f>
        <v>………………..</v>
      </c>
      <c r="B1153" s="37">
        <f>'0'!$A$2</f>
        <v>46112</v>
      </c>
      <c r="C1153" s="37" t="s">
        <v>1197</v>
      </c>
      <c r="D1153" s="195"/>
      <c r="E1153" s="23"/>
      <c r="F1153" s="14"/>
      <c r="G1153" s="22"/>
      <c r="H1153" s="656"/>
      <c r="I1153" s="656"/>
      <c r="J1153" s="656"/>
      <c r="K1153" s="25"/>
      <c r="L1153" s="25"/>
      <c r="M1153" s="25"/>
      <c r="N1153" s="25"/>
      <c r="O1153" s="25"/>
      <c r="P1153" s="25"/>
      <c r="Q1153" s="25"/>
      <c r="R1153" s="25"/>
      <c r="S1153" s="25"/>
      <c r="T1153" s="671"/>
      <c r="U1153" s="730" t="str">
        <f t="shared" si="20"/>
        <v/>
      </c>
    </row>
    <row r="1154" spans="1:21" x14ac:dyDescent="0.25">
      <c r="A1154" s="36" t="str">
        <f>'0'!$A$4</f>
        <v>………………..</v>
      </c>
      <c r="B1154" s="37">
        <f>'0'!$A$2</f>
        <v>46112</v>
      </c>
      <c r="C1154" s="37" t="s">
        <v>1197</v>
      </c>
      <c r="D1154" s="195"/>
      <c r="E1154" s="23"/>
      <c r="F1154" s="14"/>
      <c r="G1154" s="22"/>
      <c r="H1154" s="656"/>
      <c r="I1154" s="656"/>
      <c r="J1154" s="656"/>
      <c r="K1154" s="25"/>
      <c r="L1154" s="25"/>
      <c r="M1154" s="25"/>
      <c r="N1154" s="25"/>
      <c r="O1154" s="25"/>
      <c r="P1154" s="25"/>
      <c r="Q1154" s="25"/>
      <c r="R1154" s="25"/>
      <c r="S1154" s="25"/>
      <c r="T1154" s="671"/>
      <c r="U1154" s="730" t="str">
        <f t="shared" si="20"/>
        <v/>
      </c>
    </row>
    <row r="1155" spans="1:21" x14ac:dyDescent="0.25">
      <c r="A1155" s="36" t="str">
        <f>'0'!$A$4</f>
        <v>………………..</v>
      </c>
      <c r="B1155" s="37">
        <f>'0'!$A$2</f>
        <v>46112</v>
      </c>
      <c r="C1155" s="37" t="s">
        <v>1197</v>
      </c>
      <c r="D1155" s="195"/>
      <c r="E1155" s="23"/>
      <c r="F1155" s="14"/>
      <c r="G1155" s="22"/>
      <c r="H1155" s="656"/>
      <c r="I1155" s="656"/>
      <c r="J1155" s="656"/>
      <c r="K1155" s="25"/>
      <c r="L1155" s="25"/>
      <c r="M1155" s="25"/>
      <c r="N1155" s="25"/>
      <c r="O1155" s="25"/>
      <c r="P1155" s="25"/>
      <c r="Q1155" s="25"/>
      <c r="R1155" s="25"/>
      <c r="S1155" s="25"/>
      <c r="T1155" s="671"/>
      <c r="U1155" s="730" t="str">
        <f t="shared" si="20"/>
        <v/>
      </c>
    </row>
    <row r="1156" spans="1:21" x14ac:dyDescent="0.25">
      <c r="A1156" s="36" t="str">
        <f>'0'!$A$4</f>
        <v>………………..</v>
      </c>
      <c r="B1156" s="37">
        <f>'0'!$A$2</f>
        <v>46112</v>
      </c>
      <c r="C1156" s="37" t="s">
        <v>1197</v>
      </c>
      <c r="D1156" s="195"/>
      <c r="E1156" s="23"/>
      <c r="F1156" s="14"/>
      <c r="G1156" s="22"/>
      <c r="H1156" s="656"/>
      <c r="I1156" s="656"/>
      <c r="J1156" s="656"/>
      <c r="K1156" s="25"/>
      <c r="L1156" s="25"/>
      <c r="M1156" s="25"/>
      <c r="N1156" s="25"/>
      <c r="O1156" s="25"/>
      <c r="P1156" s="25"/>
      <c r="Q1156" s="25"/>
      <c r="R1156" s="25"/>
      <c r="S1156" s="25"/>
      <c r="T1156" s="671"/>
      <c r="U1156" s="730" t="str">
        <f t="shared" si="20"/>
        <v/>
      </c>
    </row>
    <row r="1157" spans="1:21" x14ac:dyDescent="0.25">
      <c r="A1157" s="36" t="str">
        <f>'0'!$A$4</f>
        <v>………………..</v>
      </c>
      <c r="B1157" s="37">
        <f>'0'!$A$2</f>
        <v>46112</v>
      </c>
      <c r="C1157" s="37" t="s">
        <v>1197</v>
      </c>
      <c r="D1157" s="195"/>
      <c r="E1157" s="23"/>
      <c r="F1157" s="14"/>
      <c r="G1157" s="22"/>
      <c r="H1157" s="656"/>
      <c r="I1157" s="656"/>
      <c r="J1157" s="656"/>
      <c r="K1157" s="25"/>
      <c r="L1157" s="25"/>
      <c r="M1157" s="25"/>
      <c r="N1157" s="25"/>
      <c r="O1157" s="25"/>
      <c r="P1157" s="25"/>
      <c r="Q1157" s="25"/>
      <c r="R1157" s="25"/>
      <c r="S1157" s="25"/>
      <c r="T1157" s="671"/>
      <c r="U1157" s="730" t="str">
        <f t="shared" si="20"/>
        <v/>
      </c>
    </row>
    <row r="1158" spans="1:21" x14ac:dyDescent="0.25">
      <c r="A1158" s="36" t="str">
        <f>'0'!$A$4</f>
        <v>………………..</v>
      </c>
      <c r="B1158" s="37">
        <f>'0'!$A$2</f>
        <v>46112</v>
      </c>
      <c r="C1158" s="37" t="s">
        <v>1197</v>
      </c>
      <c r="D1158" s="195"/>
      <c r="E1158" s="23"/>
      <c r="F1158" s="14"/>
      <c r="G1158" s="22"/>
      <c r="H1158" s="656"/>
      <c r="I1158" s="656"/>
      <c r="J1158" s="656"/>
      <c r="K1158" s="25"/>
      <c r="L1158" s="25"/>
      <c r="M1158" s="25"/>
      <c r="N1158" s="25"/>
      <c r="O1158" s="25"/>
      <c r="P1158" s="25"/>
      <c r="Q1158" s="25"/>
      <c r="R1158" s="25"/>
      <c r="S1158" s="25"/>
      <c r="T1158" s="671"/>
      <c r="U1158" s="730" t="str">
        <f t="shared" si="20"/>
        <v/>
      </c>
    </row>
    <row r="1159" spans="1:21" x14ac:dyDescent="0.25">
      <c r="A1159" s="36" t="str">
        <f>'0'!$A$4</f>
        <v>………………..</v>
      </c>
      <c r="B1159" s="37">
        <f>'0'!$A$2</f>
        <v>46112</v>
      </c>
      <c r="C1159" s="37" t="s">
        <v>1197</v>
      </c>
      <c r="D1159" s="195"/>
      <c r="E1159" s="23"/>
      <c r="F1159" s="14"/>
      <c r="G1159" s="22"/>
      <c r="H1159" s="656"/>
      <c r="I1159" s="656"/>
      <c r="J1159" s="656"/>
      <c r="K1159" s="25"/>
      <c r="L1159" s="25"/>
      <c r="M1159" s="25"/>
      <c r="N1159" s="25"/>
      <c r="O1159" s="25"/>
      <c r="P1159" s="25"/>
      <c r="Q1159" s="25"/>
      <c r="R1159" s="25"/>
      <c r="S1159" s="25"/>
      <c r="T1159" s="671"/>
      <c r="U1159" s="730" t="str">
        <f t="shared" si="20"/>
        <v/>
      </c>
    </row>
    <row r="1160" spans="1:21" x14ac:dyDescent="0.25">
      <c r="A1160" s="36" t="str">
        <f>'0'!$A$4</f>
        <v>………………..</v>
      </c>
      <c r="B1160" s="37">
        <f>'0'!$A$2</f>
        <v>46112</v>
      </c>
      <c r="C1160" s="37" t="s">
        <v>1197</v>
      </c>
      <c r="D1160" s="195"/>
      <c r="E1160" s="23"/>
      <c r="F1160" s="14"/>
      <c r="G1160" s="22"/>
      <c r="H1160" s="656"/>
      <c r="I1160" s="656"/>
      <c r="J1160" s="656"/>
      <c r="K1160" s="25"/>
      <c r="L1160" s="25"/>
      <c r="M1160" s="25"/>
      <c r="N1160" s="25"/>
      <c r="O1160" s="25"/>
      <c r="P1160" s="25"/>
      <c r="Q1160" s="25"/>
      <c r="R1160" s="25"/>
      <c r="S1160" s="25"/>
      <c r="T1160" s="671"/>
      <c r="U1160" s="730" t="str">
        <f t="shared" si="20"/>
        <v/>
      </c>
    </row>
    <row r="1161" spans="1:21" x14ac:dyDescent="0.25">
      <c r="A1161" s="36" t="str">
        <f>'0'!$A$4</f>
        <v>………………..</v>
      </c>
      <c r="B1161" s="37">
        <f>'0'!$A$2</f>
        <v>46112</v>
      </c>
      <c r="C1161" s="37" t="s">
        <v>1197</v>
      </c>
      <c r="D1161" s="195"/>
      <c r="E1161" s="23"/>
      <c r="F1161" s="14"/>
      <c r="G1161" s="22"/>
      <c r="H1161" s="656"/>
      <c r="I1161" s="656"/>
      <c r="J1161" s="656"/>
      <c r="K1161" s="25"/>
      <c r="L1161" s="25"/>
      <c r="M1161" s="25"/>
      <c r="N1161" s="25"/>
      <c r="O1161" s="25"/>
      <c r="P1161" s="25"/>
      <c r="Q1161" s="25"/>
      <c r="R1161" s="25"/>
      <c r="S1161" s="25"/>
      <c r="T1161" s="671"/>
      <c r="U1161" s="730" t="str">
        <f t="shared" si="20"/>
        <v/>
      </c>
    </row>
    <row r="1162" spans="1:21" x14ac:dyDescent="0.25">
      <c r="A1162" s="36" t="str">
        <f>'0'!$A$4</f>
        <v>………………..</v>
      </c>
      <c r="B1162" s="37">
        <f>'0'!$A$2</f>
        <v>46112</v>
      </c>
      <c r="C1162" s="37" t="s">
        <v>1197</v>
      </c>
      <c r="D1162" s="195"/>
      <c r="E1162" s="23"/>
      <c r="F1162" s="14"/>
      <c r="G1162" s="22"/>
      <c r="H1162" s="656"/>
      <c r="I1162" s="656"/>
      <c r="J1162" s="656"/>
      <c r="K1162" s="25"/>
      <c r="L1162" s="25"/>
      <c r="M1162" s="25"/>
      <c r="N1162" s="25"/>
      <c r="O1162" s="25"/>
      <c r="P1162" s="25"/>
      <c r="Q1162" s="25"/>
      <c r="R1162" s="25"/>
      <c r="S1162" s="25"/>
      <c r="T1162" s="671"/>
      <c r="U1162" s="730" t="str">
        <f t="shared" si="20"/>
        <v/>
      </c>
    </row>
    <row r="1163" spans="1:21" x14ac:dyDescent="0.25">
      <c r="A1163" s="36" t="str">
        <f>'0'!$A$4</f>
        <v>………………..</v>
      </c>
      <c r="B1163" s="37">
        <f>'0'!$A$2</f>
        <v>46112</v>
      </c>
      <c r="C1163" s="37" t="s">
        <v>1197</v>
      </c>
      <c r="D1163" s="195"/>
      <c r="E1163" s="23"/>
      <c r="F1163" s="14"/>
      <c r="G1163" s="22"/>
      <c r="H1163" s="656"/>
      <c r="I1163" s="656"/>
      <c r="J1163" s="656"/>
      <c r="K1163" s="25"/>
      <c r="L1163" s="25"/>
      <c r="M1163" s="25"/>
      <c r="N1163" s="25"/>
      <c r="O1163" s="25"/>
      <c r="P1163" s="25"/>
      <c r="Q1163" s="25"/>
      <c r="R1163" s="25"/>
      <c r="S1163" s="25"/>
      <c r="T1163" s="671"/>
      <c r="U1163" s="730" t="str">
        <f t="shared" ref="U1163:U1226" si="21">IF(COUNTBLANK(D1163:S1163)=16,"",IF(D1163="999999999","",IF(ISNUMBER(VALUE(D1163)),IF(LEN(D1163)&lt;&gt;9,"Въведеното ЕИК е твърде късо или твърде дълго",IF(OR(MOD(MID(D1163,1,1)*1+MID(D1163,2,1)*2+MID(D1163,3,1)*3+MID(D1163,4,1)*4+MID(D1163,5,1)*5+MID(D1163,6,1)*6+MID(D1163,7,1)*7+MID(D1163,8,1)*8,11)-MID(D1163,9,1)=0,AND(MOD(MID(D1163,1,1)*3+MID(D1163,2,1)*4+MID(D1163,3,1)*5+MID(D1163,4,1)*6+MID(D1163,5,1)*7+MID(D1163,6,1)*8+MID(D1163,7,1)*9+MID(D1163,8,1)*10,11)=10,MID(D1163,9,1)*1=0),MOD(MID(D1163,1,1)*3+MID(D1163,2,1)*4+MID(D1163,3,1)*5+MID(D1163,4,1)*6+MID(D1163,5,1)*7+MID(D1163,6,1)*8+MID(D1163,7,1)*9+MID(D1163,8,1)*10,11)-MID(D1163,9,1)=0),"","Въведеното ЕИК е невалидно")),"Въведеното ЕИК съдържа непозволени символи")))</f>
        <v/>
      </c>
    </row>
    <row r="1164" spans="1:21" x14ac:dyDescent="0.25">
      <c r="A1164" s="36" t="str">
        <f>'0'!$A$4</f>
        <v>………………..</v>
      </c>
      <c r="B1164" s="37">
        <f>'0'!$A$2</f>
        <v>46112</v>
      </c>
      <c r="C1164" s="37" t="s">
        <v>1197</v>
      </c>
      <c r="D1164" s="195"/>
      <c r="E1164" s="23"/>
      <c r="F1164" s="14"/>
      <c r="G1164" s="22"/>
      <c r="H1164" s="656"/>
      <c r="I1164" s="656"/>
      <c r="J1164" s="656"/>
      <c r="K1164" s="25"/>
      <c r="L1164" s="25"/>
      <c r="M1164" s="25"/>
      <c r="N1164" s="25"/>
      <c r="O1164" s="25"/>
      <c r="P1164" s="25"/>
      <c r="Q1164" s="25"/>
      <c r="R1164" s="25"/>
      <c r="S1164" s="25"/>
      <c r="T1164" s="671"/>
      <c r="U1164" s="730" t="str">
        <f t="shared" si="21"/>
        <v/>
      </c>
    </row>
    <row r="1165" spans="1:21" x14ac:dyDescent="0.25">
      <c r="A1165" s="36" t="str">
        <f>'0'!$A$4</f>
        <v>………………..</v>
      </c>
      <c r="B1165" s="37">
        <f>'0'!$A$2</f>
        <v>46112</v>
      </c>
      <c r="C1165" s="37" t="s">
        <v>1197</v>
      </c>
      <c r="D1165" s="195"/>
      <c r="E1165" s="23"/>
      <c r="F1165" s="14"/>
      <c r="G1165" s="22"/>
      <c r="H1165" s="656"/>
      <c r="I1165" s="656"/>
      <c r="J1165" s="656"/>
      <c r="K1165" s="25"/>
      <c r="L1165" s="25"/>
      <c r="M1165" s="25"/>
      <c r="N1165" s="25"/>
      <c r="O1165" s="25"/>
      <c r="P1165" s="25"/>
      <c r="Q1165" s="25"/>
      <c r="R1165" s="25"/>
      <c r="S1165" s="25"/>
      <c r="T1165" s="671"/>
      <c r="U1165" s="730" t="str">
        <f t="shared" si="21"/>
        <v/>
      </c>
    </row>
    <row r="1166" spans="1:21" x14ac:dyDescent="0.25">
      <c r="A1166" s="36" t="str">
        <f>'0'!$A$4</f>
        <v>………………..</v>
      </c>
      <c r="B1166" s="37">
        <f>'0'!$A$2</f>
        <v>46112</v>
      </c>
      <c r="C1166" s="37" t="s">
        <v>1197</v>
      </c>
      <c r="D1166" s="195"/>
      <c r="E1166" s="23"/>
      <c r="F1166" s="14"/>
      <c r="G1166" s="22"/>
      <c r="H1166" s="656"/>
      <c r="I1166" s="656"/>
      <c r="J1166" s="656"/>
      <c r="K1166" s="25"/>
      <c r="L1166" s="25"/>
      <c r="M1166" s="25"/>
      <c r="N1166" s="25"/>
      <c r="O1166" s="25"/>
      <c r="P1166" s="25"/>
      <c r="Q1166" s="25"/>
      <c r="R1166" s="25"/>
      <c r="S1166" s="25"/>
      <c r="T1166" s="671"/>
      <c r="U1166" s="730" t="str">
        <f t="shared" si="21"/>
        <v/>
      </c>
    </row>
    <row r="1167" spans="1:21" x14ac:dyDescent="0.25">
      <c r="A1167" s="36" t="str">
        <f>'0'!$A$4</f>
        <v>………………..</v>
      </c>
      <c r="B1167" s="37">
        <f>'0'!$A$2</f>
        <v>46112</v>
      </c>
      <c r="C1167" s="37" t="s">
        <v>1197</v>
      </c>
      <c r="D1167" s="195"/>
      <c r="E1167" s="23"/>
      <c r="F1167" s="14"/>
      <c r="G1167" s="22"/>
      <c r="H1167" s="656"/>
      <c r="I1167" s="656"/>
      <c r="J1167" s="656"/>
      <c r="K1167" s="25"/>
      <c r="L1167" s="25"/>
      <c r="M1167" s="25"/>
      <c r="N1167" s="25"/>
      <c r="O1167" s="25"/>
      <c r="P1167" s="25"/>
      <c r="Q1167" s="25"/>
      <c r="R1167" s="25"/>
      <c r="S1167" s="25"/>
      <c r="T1167" s="671"/>
      <c r="U1167" s="730" t="str">
        <f t="shared" si="21"/>
        <v/>
      </c>
    </row>
    <row r="1168" spans="1:21" x14ac:dyDescent="0.25">
      <c r="A1168" s="36" t="str">
        <f>'0'!$A$4</f>
        <v>………………..</v>
      </c>
      <c r="B1168" s="37">
        <f>'0'!$A$2</f>
        <v>46112</v>
      </c>
      <c r="C1168" s="37" t="s">
        <v>1197</v>
      </c>
      <c r="D1168" s="195"/>
      <c r="E1168" s="23"/>
      <c r="F1168" s="14"/>
      <c r="G1168" s="22"/>
      <c r="H1168" s="656"/>
      <c r="I1168" s="656"/>
      <c r="J1168" s="656"/>
      <c r="K1168" s="25"/>
      <c r="L1168" s="25"/>
      <c r="M1168" s="25"/>
      <c r="N1168" s="25"/>
      <c r="O1168" s="25"/>
      <c r="P1168" s="25"/>
      <c r="Q1168" s="25"/>
      <c r="R1168" s="25"/>
      <c r="S1168" s="25"/>
      <c r="T1168" s="671"/>
      <c r="U1168" s="730" t="str">
        <f t="shared" si="21"/>
        <v/>
      </c>
    </row>
    <row r="1169" spans="1:21" x14ac:dyDescent="0.25">
      <c r="A1169" s="36" t="str">
        <f>'0'!$A$4</f>
        <v>………………..</v>
      </c>
      <c r="B1169" s="37">
        <f>'0'!$A$2</f>
        <v>46112</v>
      </c>
      <c r="C1169" s="37" t="s">
        <v>1197</v>
      </c>
      <c r="D1169" s="195"/>
      <c r="E1169" s="23"/>
      <c r="F1169" s="14"/>
      <c r="G1169" s="22"/>
      <c r="H1169" s="656"/>
      <c r="I1169" s="656"/>
      <c r="J1169" s="656"/>
      <c r="K1169" s="25"/>
      <c r="L1169" s="25"/>
      <c r="M1169" s="25"/>
      <c r="N1169" s="25"/>
      <c r="O1169" s="25"/>
      <c r="P1169" s="25"/>
      <c r="Q1169" s="25"/>
      <c r="R1169" s="25"/>
      <c r="S1169" s="25"/>
      <c r="T1169" s="671"/>
      <c r="U1169" s="730" t="str">
        <f t="shared" si="21"/>
        <v/>
      </c>
    </row>
    <row r="1170" spans="1:21" x14ac:dyDescent="0.25">
      <c r="A1170" s="36" t="str">
        <f>'0'!$A$4</f>
        <v>………………..</v>
      </c>
      <c r="B1170" s="37">
        <f>'0'!$A$2</f>
        <v>46112</v>
      </c>
      <c r="C1170" s="37" t="s">
        <v>1197</v>
      </c>
      <c r="D1170" s="195"/>
      <c r="E1170" s="23"/>
      <c r="F1170" s="14"/>
      <c r="G1170" s="22"/>
      <c r="H1170" s="656"/>
      <c r="I1170" s="656"/>
      <c r="J1170" s="656"/>
      <c r="K1170" s="25"/>
      <c r="L1170" s="25"/>
      <c r="M1170" s="25"/>
      <c r="N1170" s="25"/>
      <c r="O1170" s="25"/>
      <c r="P1170" s="25"/>
      <c r="Q1170" s="25"/>
      <c r="R1170" s="25"/>
      <c r="S1170" s="25"/>
      <c r="T1170" s="671"/>
      <c r="U1170" s="730" t="str">
        <f t="shared" si="21"/>
        <v/>
      </c>
    </row>
    <row r="1171" spans="1:21" x14ac:dyDescent="0.25">
      <c r="A1171" s="36" t="str">
        <f>'0'!$A$4</f>
        <v>………………..</v>
      </c>
      <c r="B1171" s="37">
        <f>'0'!$A$2</f>
        <v>46112</v>
      </c>
      <c r="C1171" s="37" t="s">
        <v>1197</v>
      </c>
      <c r="D1171" s="195"/>
      <c r="E1171" s="23"/>
      <c r="F1171" s="14"/>
      <c r="G1171" s="22"/>
      <c r="H1171" s="656"/>
      <c r="I1171" s="656"/>
      <c r="J1171" s="656"/>
      <c r="K1171" s="25"/>
      <c r="L1171" s="25"/>
      <c r="M1171" s="25"/>
      <c r="N1171" s="25"/>
      <c r="O1171" s="25"/>
      <c r="P1171" s="25"/>
      <c r="Q1171" s="25"/>
      <c r="R1171" s="25"/>
      <c r="S1171" s="25"/>
      <c r="T1171" s="671"/>
      <c r="U1171" s="730" t="str">
        <f t="shared" si="21"/>
        <v/>
      </c>
    </row>
    <row r="1172" spans="1:21" x14ac:dyDescent="0.25">
      <c r="A1172" s="36" t="str">
        <f>'0'!$A$4</f>
        <v>………………..</v>
      </c>
      <c r="B1172" s="37">
        <f>'0'!$A$2</f>
        <v>46112</v>
      </c>
      <c r="C1172" s="37" t="s">
        <v>1197</v>
      </c>
      <c r="D1172" s="195"/>
      <c r="E1172" s="23"/>
      <c r="F1172" s="14"/>
      <c r="G1172" s="22"/>
      <c r="H1172" s="656"/>
      <c r="I1172" s="656"/>
      <c r="J1172" s="656"/>
      <c r="K1172" s="25"/>
      <c r="L1172" s="25"/>
      <c r="M1172" s="25"/>
      <c r="N1172" s="25"/>
      <c r="O1172" s="25"/>
      <c r="P1172" s="25"/>
      <c r="Q1172" s="25"/>
      <c r="R1172" s="25"/>
      <c r="S1172" s="25"/>
      <c r="T1172" s="671"/>
      <c r="U1172" s="730" t="str">
        <f t="shared" si="21"/>
        <v/>
      </c>
    </row>
    <row r="1173" spans="1:21" x14ac:dyDescent="0.25">
      <c r="A1173" s="36" t="str">
        <f>'0'!$A$4</f>
        <v>………………..</v>
      </c>
      <c r="B1173" s="37">
        <f>'0'!$A$2</f>
        <v>46112</v>
      </c>
      <c r="C1173" s="37" t="s">
        <v>1197</v>
      </c>
      <c r="D1173" s="195"/>
      <c r="E1173" s="23"/>
      <c r="F1173" s="14"/>
      <c r="G1173" s="22"/>
      <c r="H1173" s="656"/>
      <c r="I1173" s="656"/>
      <c r="J1173" s="656"/>
      <c r="K1173" s="25"/>
      <c r="L1173" s="25"/>
      <c r="M1173" s="25"/>
      <c r="N1173" s="25"/>
      <c r="O1173" s="25"/>
      <c r="P1173" s="25"/>
      <c r="Q1173" s="25"/>
      <c r="R1173" s="25"/>
      <c r="S1173" s="25"/>
      <c r="T1173" s="671"/>
      <c r="U1173" s="730" t="str">
        <f t="shared" si="21"/>
        <v/>
      </c>
    </row>
    <row r="1174" spans="1:21" x14ac:dyDescent="0.25">
      <c r="A1174" s="36" t="str">
        <f>'0'!$A$4</f>
        <v>………………..</v>
      </c>
      <c r="B1174" s="37">
        <f>'0'!$A$2</f>
        <v>46112</v>
      </c>
      <c r="C1174" s="37" t="s">
        <v>1197</v>
      </c>
      <c r="D1174" s="195"/>
      <c r="E1174" s="23"/>
      <c r="F1174" s="14"/>
      <c r="G1174" s="22"/>
      <c r="H1174" s="656"/>
      <c r="I1174" s="656"/>
      <c r="J1174" s="656"/>
      <c r="K1174" s="25"/>
      <c r="L1174" s="25"/>
      <c r="M1174" s="25"/>
      <c r="N1174" s="25"/>
      <c r="O1174" s="25"/>
      <c r="P1174" s="25"/>
      <c r="Q1174" s="25"/>
      <c r="R1174" s="25"/>
      <c r="S1174" s="25"/>
      <c r="T1174" s="671"/>
      <c r="U1174" s="730" t="str">
        <f t="shared" si="21"/>
        <v/>
      </c>
    </row>
    <row r="1175" spans="1:21" x14ac:dyDescent="0.25">
      <c r="A1175" s="36" t="str">
        <f>'0'!$A$4</f>
        <v>………………..</v>
      </c>
      <c r="B1175" s="37">
        <f>'0'!$A$2</f>
        <v>46112</v>
      </c>
      <c r="C1175" s="37" t="s">
        <v>1197</v>
      </c>
      <c r="D1175" s="195"/>
      <c r="E1175" s="23"/>
      <c r="F1175" s="14"/>
      <c r="G1175" s="22"/>
      <c r="H1175" s="656"/>
      <c r="I1175" s="656"/>
      <c r="J1175" s="656"/>
      <c r="K1175" s="25"/>
      <c r="L1175" s="25"/>
      <c r="M1175" s="25"/>
      <c r="N1175" s="25"/>
      <c r="O1175" s="25"/>
      <c r="P1175" s="25"/>
      <c r="Q1175" s="25"/>
      <c r="R1175" s="25"/>
      <c r="S1175" s="25"/>
      <c r="T1175" s="671"/>
      <c r="U1175" s="730" t="str">
        <f t="shared" si="21"/>
        <v/>
      </c>
    </row>
    <row r="1176" spans="1:21" x14ac:dyDescent="0.25">
      <c r="A1176" s="36" t="str">
        <f>'0'!$A$4</f>
        <v>………………..</v>
      </c>
      <c r="B1176" s="37">
        <f>'0'!$A$2</f>
        <v>46112</v>
      </c>
      <c r="C1176" s="37" t="s">
        <v>1197</v>
      </c>
      <c r="D1176" s="195"/>
      <c r="E1176" s="23"/>
      <c r="F1176" s="14"/>
      <c r="G1176" s="22"/>
      <c r="H1176" s="656"/>
      <c r="I1176" s="656"/>
      <c r="J1176" s="656"/>
      <c r="K1176" s="25"/>
      <c r="L1176" s="25"/>
      <c r="M1176" s="25"/>
      <c r="N1176" s="25"/>
      <c r="O1176" s="25"/>
      <c r="P1176" s="25"/>
      <c r="Q1176" s="25"/>
      <c r="R1176" s="25"/>
      <c r="S1176" s="25"/>
      <c r="T1176" s="671"/>
      <c r="U1176" s="730" t="str">
        <f t="shared" si="21"/>
        <v/>
      </c>
    </row>
    <row r="1177" spans="1:21" x14ac:dyDescent="0.25">
      <c r="A1177" s="36" t="str">
        <f>'0'!$A$4</f>
        <v>………………..</v>
      </c>
      <c r="B1177" s="37">
        <f>'0'!$A$2</f>
        <v>46112</v>
      </c>
      <c r="C1177" s="37" t="s">
        <v>1197</v>
      </c>
      <c r="D1177" s="195"/>
      <c r="E1177" s="23"/>
      <c r="F1177" s="14"/>
      <c r="G1177" s="22"/>
      <c r="H1177" s="656"/>
      <c r="I1177" s="656"/>
      <c r="J1177" s="656"/>
      <c r="K1177" s="25"/>
      <c r="L1177" s="25"/>
      <c r="M1177" s="25"/>
      <c r="N1177" s="25"/>
      <c r="O1177" s="25"/>
      <c r="P1177" s="25"/>
      <c r="Q1177" s="25"/>
      <c r="R1177" s="25"/>
      <c r="S1177" s="25"/>
      <c r="T1177" s="671"/>
      <c r="U1177" s="730" t="str">
        <f t="shared" si="21"/>
        <v/>
      </c>
    </row>
    <row r="1178" spans="1:21" x14ac:dyDescent="0.25">
      <c r="A1178" s="36" t="str">
        <f>'0'!$A$4</f>
        <v>………………..</v>
      </c>
      <c r="B1178" s="37">
        <f>'0'!$A$2</f>
        <v>46112</v>
      </c>
      <c r="C1178" s="37" t="s">
        <v>1197</v>
      </c>
      <c r="D1178" s="195"/>
      <c r="E1178" s="23"/>
      <c r="F1178" s="14"/>
      <c r="G1178" s="22"/>
      <c r="H1178" s="656"/>
      <c r="I1178" s="656"/>
      <c r="J1178" s="656"/>
      <c r="K1178" s="25"/>
      <c r="L1178" s="25"/>
      <c r="M1178" s="25"/>
      <c r="N1178" s="25"/>
      <c r="O1178" s="25"/>
      <c r="P1178" s="25"/>
      <c r="Q1178" s="25"/>
      <c r="R1178" s="25"/>
      <c r="S1178" s="25"/>
      <c r="T1178" s="671"/>
      <c r="U1178" s="730" t="str">
        <f t="shared" si="21"/>
        <v/>
      </c>
    </row>
    <row r="1179" spans="1:21" x14ac:dyDescent="0.25">
      <c r="A1179" s="36" t="str">
        <f>'0'!$A$4</f>
        <v>………………..</v>
      </c>
      <c r="B1179" s="37">
        <f>'0'!$A$2</f>
        <v>46112</v>
      </c>
      <c r="C1179" s="37" t="s">
        <v>1197</v>
      </c>
      <c r="D1179" s="195"/>
      <c r="E1179" s="23"/>
      <c r="F1179" s="14"/>
      <c r="G1179" s="22"/>
      <c r="H1179" s="656"/>
      <c r="I1179" s="656"/>
      <c r="J1179" s="656"/>
      <c r="K1179" s="25"/>
      <c r="L1179" s="25"/>
      <c r="M1179" s="25"/>
      <c r="N1179" s="25"/>
      <c r="O1179" s="25"/>
      <c r="P1179" s="25"/>
      <c r="Q1179" s="25"/>
      <c r="R1179" s="25"/>
      <c r="S1179" s="25"/>
      <c r="T1179" s="671"/>
      <c r="U1179" s="730" t="str">
        <f t="shared" si="21"/>
        <v/>
      </c>
    </row>
    <row r="1180" spans="1:21" x14ac:dyDescent="0.25">
      <c r="A1180" s="36" t="str">
        <f>'0'!$A$4</f>
        <v>………………..</v>
      </c>
      <c r="B1180" s="37">
        <f>'0'!$A$2</f>
        <v>46112</v>
      </c>
      <c r="C1180" s="37" t="s">
        <v>1197</v>
      </c>
      <c r="D1180" s="195"/>
      <c r="E1180" s="23"/>
      <c r="F1180" s="14"/>
      <c r="G1180" s="22"/>
      <c r="H1180" s="656"/>
      <c r="I1180" s="656"/>
      <c r="J1180" s="656"/>
      <c r="K1180" s="25"/>
      <c r="L1180" s="25"/>
      <c r="M1180" s="25"/>
      <c r="N1180" s="25"/>
      <c r="O1180" s="25"/>
      <c r="P1180" s="25"/>
      <c r="Q1180" s="25"/>
      <c r="R1180" s="25"/>
      <c r="S1180" s="25"/>
      <c r="T1180" s="671"/>
      <c r="U1180" s="730" t="str">
        <f t="shared" si="21"/>
        <v/>
      </c>
    </row>
    <row r="1181" spans="1:21" x14ac:dyDescent="0.25">
      <c r="A1181" s="36" t="str">
        <f>'0'!$A$4</f>
        <v>………………..</v>
      </c>
      <c r="B1181" s="37">
        <f>'0'!$A$2</f>
        <v>46112</v>
      </c>
      <c r="C1181" s="37" t="s">
        <v>1197</v>
      </c>
      <c r="D1181" s="195"/>
      <c r="E1181" s="23"/>
      <c r="F1181" s="14"/>
      <c r="G1181" s="22"/>
      <c r="H1181" s="656"/>
      <c r="I1181" s="656"/>
      <c r="J1181" s="656"/>
      <c r="K1181" s="25"/>
      <c r="L1181" s="25"/>
      <c r="M1181" s="25"/>
      <c r="N1181" s="25"/>
      <c r="O1181" s="25"/>
      <c r="P1181" s="25"/>
      <c r="Q1181" s="25"/>
      <c r="R1181" s="25"/>
      <c r="S1181" s="25"/>
      <c r="T1181" s="671"/>
      <c r="U1181" s="730" t="str">
        <f t="shared" si="21"/>
        <v/>
      </c>
    </row>
    <row r="1182" spans="1:21" x14ac:dyDescent="0.25">
      <c r="A1182" s="36" t="str">
        <f>'0'!$A$4</f>
        <v>………………..</v>
      </c>
      <c r="B1182" s="37">
        <f>'0'!$A$2</f>
        <v>46112</v>
      </c>
      <c r="C1182" s="37" t="s">
        <v>1197</v>
      </c>
      <c r="D1182" s="195"/>
      <c r="E1182" s="23"/>
      <c r="F1182" s="14"/>
      <c r="G1182" s="22"/>
      <c r="H1182" s="656"/>
      <c r="I1182" s="656"/>
      <c r="J1182" s="656"/>
      <c r="K1182" s="25"/>
      <c r="L1182" s="25"/>
      <c r="M1182" s="25"/>
      <c r="N1182" s="25"/>
      <c r="O1182" s="25"/>
      <c r="P1182" s="25"/>
      <c r="Q1182" s="25"/>
      <c r="R1182" s="25"/>
      <c r="S1182" s="25"/>
      <c r="T1182" s="671"/>
      <c r="U1182" s="730" t="str">
        <f t="shared" si="21"/>
        <v/>
      </c>
    </row>
    <row r="1183" spans="1:21" x14ac:dyDescent="0.25">
      <c r="A1183" s="36" t="str">
        <f>'0'!$A$4</f>
        <v>………………..</v>
      </c>
      <c r="B1183" s="37">
        <f>'0'!$A$2</f>
        <v>46112</v>
      </c>
      <c r="C1183" s="37" t="s">
        <v>1197</v>
      </c>
      <c r="D1183" s="195"/>
      <c r="E1183" s="23"/>
      <c r="F1183" s="14"/>
      <c r="G1183" s="22"/>
      <c r="H1183" s="656"/>
      <c r="I1183" s="656"/>
      <c r="J1183" s="656"/>
      <c r="K1183" s="25"/>
      <c r="L1183" s="25"/>
      <c r="M1183" s="25"/>
      <c r="N1183" s="25"/>
      <c r="O1183" s="25"/>
      <c r="P1183" s="25"/>
      <c r="Q1183" s="25"/>
      <c r="R1183" s="25"/>
      <c r="S1183" s="25"/>
      <c r="T1183" s="671"/>
      <c r="U1183" s="730" t="str">
        <f t="shared" si="21"/>
        <v/>
      </c>
    </row>
    <row r="1184" spans="1:21" x14ac:dyDescent="0.25">
      <c r="A1184" s="36" t="str">
        <f>'0'!$A$4</f>
        <v>………………..</v>
      </c>
      <c r="B1184" s="37">
        <f>'0'!$A$2</f>
        <v>46112</v>
      </c>
      <c r="C1184" s="37" t="s">
        <v>1197</v>
      </c>
      <c r="D1184" s="195"/>
      <c r="E1184" s="23"/>
      <c r="F1184" s="14"/>
      <c r="G1184" s="22"/>
      <c r="H1184" s="656"/>
      <c r="I1184" s="656"/>
      <c r="J1184" s="656"/>
      <c r="K1184" s="25"/>
      <c r="L1184" s="25"/>
      <c r="M1184" s="25"/>
      <c r="N1184" s="25"/>
      <c r="O1184" s="25"/>
      <c r="P1184" s="25"/>
      <c r="Q1184" s="25"/>
      <c r="R1184" s="25"/>
      <c r="S1184" s="25"/>
      <c r="T1184" s="671"/>
      <c r="U1184" s="730" t="str">
        <f t="shared" si="21"/>
        <v/>
      </c>
    </row>
    <row r="1185" spans="1:21" x14ac:dyDescent="0.25">
      <c r="A1185" s="36" t="str">
        <f>'0'!$A$4</f>
        <v>………………..</v>
      </c>
      <c r="B1185" s="37">
        <f>'0'!$A$2</f>
        <v>46112</v>
      </c>
      <c r="C1185" s="37" t="s">
        <v>1197</v>
      </c>
      <c r="D1185" s="195"/>
      <c r="E1185" s="23"/>
      <c r="F1185" s="14"/>
      <c r="G1185" s="22"/>
      <c r="H1185" s="656"/>
      <c r="I1185" s="656"/>
      <c r="J1185" s="656"/>
      <c r="K1185" s="25"/>
      <c r="L1185" s="25"/>
      <c r="M1185" s="25"/>
      <c r="N1185" s="25"/>
      <c r="O1185" s="25"/>
      <c r="P1185" s="25"/>
      <c r="Q1185" s="25"/>
      <c r="R1185" s="25"/>
      <c r="S1185" s="25"/>
      <c r="T1185" s="671"/>
      <c r="U1185" s="730" t="str">
        <f t="shared" si="21"/>
        <v/>
      </c>
    </row>
    <row r="1186" spans="1:21" x14ac:dyDescent="0.25">
      <c r="A1186" s="36" t="str">
        <f>'0'!$A$4</f>
        <v>………………..</v>
      </c>
      <c r="B1186" s="37">
        <f>'0'!$A$2</f>
        <v>46112</v>
      </c>
      <c r="C1186" s="37" t="s">
        <v>1197</v>
      </c>
      <c r="D1186" s="195"/>
      <c r="E1186" s="23"/>
      <c r="F1186" s="14"/>
      <c r="G1186" s="22"/>
      <c r="H1186" s="656"/>
      <c r="I1186" s="656"/>
      <c r="J1186" s="656"/>
      <c r="K1186" s="25"/>
      <c r="L1186" s="25"/>
      <c r="M1186" s="25"/>
      <c r="N1186" s="25"/>
      <c r="O1186" s="25"/>
      <c r="P1186" s="25"/>
      <c r="Q1186" s="25"/>
      <c r="R1186" s="25"/>
      <c r="S1186" s="25"/>
      <c r="T1186" s="671"/>
      <c r="U1186" s="730" t="str">
        <f t="shared" si="21"/>
        <v/>
      </c>
    </row>
    <row r="1187" spans="1:21" x14ac:dyDescent="0.25">
      <c r="A1187" s="36" t="str">
        <f>'0'!$A$4</f>
        <v>………………..</v>
      </c>
      <c r="B1187" s="37">
        <f>'0'!$A$2</f>
        <v>46112</v>
      </c>
      <c r="C1187" s="37" t="s">
        <v>1197</v>
      </c>
      <c r="D1187" s="195"/>
      <c r="E1187" s="23"/>
      <c r="F1187" s="14"/>
      <c r="G1187" s="22"/>
      <c r="H1187" s="656"/>
      <c r="I1187" s="656"/>
      <c r="J1187" s="656"/>
      <c r="K1187" s="25"/>
      <c r="L1187" s="25"/>
      <c r="M1187" s="25"/>
      <c r="N1187" s="25"/>
      <c r="O1187" s="25"/>
      <c r="P1187" s="25"/>
      <c r="Q1187" s="25"/>
      <c r="R1187" s="25"/>
      <c r="S1187" s="25"/>
      <c r="T1187" s="671"/>
      <c r="U1187" s="730" t="str">
        <f t="shared" si="21"/>
        <v/>
      </c>
    </row>
    <row r="1188" spans="1:21" x14ac:dyDescent="0.25">
      <c r="A1188" s="36" t="str">
        <f>'0'!$A$4</f>
        <v>………………..</v>
      </c>
      <c r="B1188" s="37">
        <f>'0'!$A$2</f>
        <v>46112</v>
      </c>
      <c r="C1188" s="37" t="s">
        <v>1197</v>
      </c>
      <c r="D1188" s="195"/>
      <c r="E1188" s="23"/>
      <c r="F1188" s="14"/>
      <c r="G1188" s="22"/>
      <c r="H1188" s="656"/>
      <c r="I1188" s="656"/>
      <c r="J1188" s="656"/>
      <c r="K1188" s="25"/>
      <c r="L1188" s="25"/>
      <c r="M1188" s="25"/>
      <c r="N1188" s="25"/>
      <c r="O1188" s="25"/>
      <c r="P1188" s="25"/>
      <c r="Q1188" s="25"/>
      <c r="R1188" s="25"/>
      <c r="S1188" s="25"/>
      <c r="T1188" s="671"/>
      <c r="U1188" s="730" t="str">
        <f t="shared" si="21"/>
        <v/>
      </c>
    </row>
    <row r="1189" spans="1:21" x14ac:dyDescent="0.25">
      <c r="A1189" s="36" t="str">
        <f>'0'!$A$4</f>
        <v>………………..</v>
      </c>
      <c r="B1189" s="37">
        <f>'0'!$A$2</f>
        <v>46112</v>
      </c>
      <c r="C1189" s="37" t="s">
        <v>1197</v>
      </c>
      <c r="D1189" s="195"/>
      <c r="E1189" s="23"/>
      <c r="F1189" s="14"/>
      <c r="G1189" s="22"/>
      <c r="H1189" s="656"/>
      <c r="I1189" s="656"/>
      <c r="J1189" s="656"/>
      <c r="K1189" s="25"/>
      <c r="L1189" s="25"/>
      <c r="M1189" s="25"/>
      <c r="N1189" s="25"/>
      <c r="O1189" s="25"/>
      <c r="P1189" s="25"/>
      <c r="Q1189" s="25"/>
      <c r="R1189" s="25"/>
      <c r="S1189" s="25"/>
      <c r="T1189" s="671"/>
      <c r="U1189" s="730" t="str">
        <f t="shared" si="21"/>
        <v/>
      </c>
    </row>
    <row r="1190" spans="1:21" x14ac:dyDescent="0.25">
      <c r="A1190" s="36" t="str">
        <f>'0'!$A$4</f>
        <v>………………..</v>
      </c>
      <c r="B1190" s="37">
        <f>'0'!$A$2</f>
        <v>46112</v>
      </c>
      <c r="C1190" s="37" t="s">
        <v>1197</v>
      </c>
      <c r="D1190" s="195"/>
      <c r="E1190" s="23"/>
      <c r="F1190" s="14"/>
      <c r="G1190" s="22"/>
      <c r="H1190" s="656"/>
      <c r="I1190" s="656"/>
      <c r="J1190" s="656"/>
      <c r="K1190" s="25"/>
      <c r="L1190" s="25"/>
      <c r="M1190" s="25"/>
      <c r="N1190" s="25"/>
      <c r="O1190" s="25"/>
      <c r="P1190" s="25"/>
      <c r="Q1190" s="25"/>
      <c r="R1190" s="25"/>
      <c r="S1190" s="25"/>
      <c r="T1190" s="671"/>
      <c r="U1190" s="730" t="str">
        <f t="shared" si="21"/>
        <v/>
      </c>
    </row>
    <row r="1191" spans="1:21" x14ac:dyDescent="0.25">
      <c r="A1191" s="36" t="str">
        <f>'0'!$A$4</f>
        <v>………………..</v>
      </c>
      <c r="B1191" s="37">
        <f>'0'!$A$2</f>
        <v>46112</v>
      </c>
      <c r="C1191" s="37" t="s">
        <v>1197</v>
      </c>
      <c r="D1191" s="195"/>
      <c r="E1191" s="23"/>
      <c r="F1191" s="14"/>
      <c r="G1191" s="22"/>
      <c r="H1191" s="656"/>
      <c r="I1191" s="656"/>
      <c r="J1191" s="656"/>
      <c r="K1191" s="25"/>
      <c r="L1191" s="25"/>
      <c r="M1191" s="25"/>
      <c r="N1191" s="25"/>
      <c r="O1191" s="25"/>
      <c r="P1191" s="25"/>
      <c r="Q1191" s="25"/>
      <c r="R1191" s="25"/>
      <c r="S1191" s="25"/>
      <c r="T1191" s="671"/>
      <c r="U1191" s="730" t="str">
        <f t="shared" si="21"/>
        <v/>
      </c>
    </row>
    <row r="1192" spans="1:21" x14ac:dyDescent="0.25">
      <c r="A1192" s="36" t="str">
        <f>'0'!$A$4</f>
        <v>………………..</v>
      </c>
      <c r="B1192" s="37">
        <f>'0'!$A$2</f>
        <v>46112</v>
      </c>
      <c r="C1192" s="37" t="s">
        <v>1197</v>
      </c>
      <c r="D1192" s="195"/>
      <c r="E1192" s="23"/>
      <c r="F1192" s="14"/>
      <c r="G1192" s="22"/>
      <c r="H1192" s="656"/>
      <c r="I1192" s="656"/>
      <c r="J1192" s="656"/>
      <c r="K1192" s="25"/>
      <c r="L1192" s="25"/>
      <c r="M1192" s="25"/>
      <c r="N1192" s="25"/>
      <c r="O1192" s="25"/>
      <c r="P1192" s="25"/>
      <c r="Q1192" s="25"/>
      <c r="R1192" s="25"/>
      <c r="S1192" s="25"/>
      <c r="T1192" s="671"/>
      <c r="U1192" s="730" t="str">
        <f t="shared" si="21"/>
        <v/>
      </c>
    </row>
    <row r="1193" spans="1:21" x14ac:dyDescent="0.25">
      <c r="A1193" s="36" t="str">
        <f>'0'!$A$4</f>
        <v>………………..</v>
      </c>
      <c r="B1193" s="37">
        <f>'0'!$A$2</f>
        <v>46112</v>
      </c>
      <c r="C1193" s="37" t="s">
        <v>1197</v>
      </c>
      <c r="D1193" s="195"/>
      <c r="E1193" s="23"/>
      <c r="F1193" s="14"/>
      <c r="G1193" s="22"/>
      <c r="H1193" s="656"/>
      <c r="I1193" s="656"/>
      <c r="J1193" s="656"/>
      <c r="K1193" s="25"/>
      <c r="L1193" s="25"/>
      <c r="M1193" s="25"/>
      <c r="N1193" s="25"/>
      <c r="O1193" s="25"/>
      <c r="P1193" s="25"/>
      <c r="Q1193" s="25"/>
      <c r="R1193" s="25"/>
      <c r="S1193" s="25"/>
      <c r="T1193" s="671"/>
      <c r="U1193" s="730" t="str">
        <f t="shared" si="21"/>
        <v/>
      </c>
    </row>
    <row r="1194" spans="1:21" x14ac:dyDescent="0.25">
      <c r="A1194" s="36" t="str">
        <f>'0'!$A$4</f>
        <v>………………..</v>
      </c>
      <c r="B1194" s="37">
        <f>'0'!$A$2</f>
        <v>46112</v>
      </c>
      <c r="C1194" s="37" t="s">
        <v>1197</v>
      </c>
      <c r="D1194" s="195"/>
      <c r="E1194" s="23"/>
      <c r="F1194" s="14"/>
      <c r="G1194" s="22"/>
      <c r="H1194" s="656"/>
      <c r="I1194" s="656"/>
      <c r="J1194" s="656"/>
      <c r="K1194" s="25"/>
      <c r="L1194" s="25"/>
      <c r="M1194" s="25"/>
      <c r="N1194" s="25"/>
      <c r="O1194" s="25"/>
      <c r="P1194" s="25"/>
      <c r="Q1194" s="25"/>
      <c r="R1194" s="25"/>
      <c r="S1194" s="25"/>
      <c r="T1194" s="671"/>
      <c r="U1194" s="730" t="str">
        <f t="shared" si="21"/>
        <v/>
      </c>
    </row>
    <row r="1195" spans="1:21" x14ac:dyDescent="0.25">
      <c r="A1195" s="36" t="str">
        <f>'0'!$A$4</f>
        <v>………………..</v>
      </c>
      <c r="B1195" s="37">
        <f>'0'!$A$2</f>
        <v>46112</v>
      </c>
      <c r="C1195" s="37" t="s">
        <v>1197</v>
      </c>
      <c r="D1195" s="195"/>
      <c r="E1195" s="23"/>
      <c r="F1195" s="14"/>
      <c r="G1195" s="22"/>
      <c r="H1195" s="656"/>
      <c r="I1195" s="656"/>
      <c r="J1195" s="656"/>
      <c r="K1195" s="25"/>
      <c r="L1195" s="25"/>
      <c r="M1195" s="25"/>
      <c r="N1195" s="25"/>
      <c r="O1195" s="25"/>
      <c r="P1195" s="25"/>
      <c r="Q1195" s="25"/>
      <c r="R1195" s="25"/>
      <c r="S1195" s="25"/>
      <c r="T1195" s="671"/>
      <c r="U1195" s="730" t="str">
        <f t="shared" si="21"/>
        <v/>
      </c>
    </row>
    <row r="1196" spans="1:21" x14ac:dyDescent="0.25">
      <c r="A1196" s="36" t="str">
        <f>'0'!$A$4</f>
        <v>………………..</v>
      </c>
      <c r="B1196" s="37">
        <f>'0'!$A$2</f>
        <v>46112</v>
      </c>
      <c r="C1196" s="37" t="s">
        <v>1197</v>
      </c>
      <c r="D1196" s="195"/>
      <c r="E1196" s="23"/>
      <c r="F1196" s="14"/>
      <c r="G1196" s="22"/>
      <c r="H1196" s="656"/>
      <c r="I1196" s="656"/>
      <c r="J1196" s="656"/>
      <c r="K1196" s="25"/>
      <c r="L1196" s="25"/>
      <c r="M1196" s="25"/>
      <c r="N1196" s="25"/>
      <c r="O1196" s="25"/>
      <c r="P1196" s="25"/>
      <c r="Q1196" s="25"/>
      <c r="R1196" s="25"/>
      <c r="S1196" s="25"/>
      <c r="T1196" s="671"/>
      <c r="U1196" s="730" t="str">
        <f t="shared" si="21"/>
        <v/>
      </c>
    </row>
    <row r="1197" spans="1:21" x14ac:dyDescent="0.25">
      <c r="A1197" s="36" t="str">
        <f>'0'!$A$4</f>
        <v>………………..</v>
      </c>
      <c r="B1197" s="37">
        <f>'0'!$A$2</f>
        <v>46112</v>
      </c>
      <c r="C1197" s="37" t="s">
        <v>1197</v>
      </c>
      <c r="D1197" s="195"/>
      <c r="E1197" s="23"/>
      <c r="F1197" s="14"/>
      <c r="G1197" s="22"/>
      <c r="H1197" s="656"/>
      <c r="I1197" s="656"/>
      <c r="J1197" s="656"/>
      <c r="K1197" s="25"/>
      <c r="L1197" s="25"/>
      <c r="M1197" s="25"/>
      <c r="N1197" s="25"/>
      <c r="O1197" s="25"/>
      <c r="P1197" s="25"/>
      <c r="Q1197" s="25"/>
      <c r="R1197" s="25"/>
      <c r="S1197" s="25"/>
      <c r="T1197" s="671"/>
      <c r="U1197" s="730" t="str">
        <f t="shared" si="21"/>
        <v/>
      </c>
    </row>
    <row r="1198" spans="1:21" x14ac:dyDescent="0.25">
      <c r="A1198" s="36" t="str">
        <f>'0'!$A$4</f>
        <v>………………..</v>
      </c>
      <c r="B1198" s="37">
        <f>'0'!$A$2</f>
        <v>46112</v>
      </c>
      <c r="C1198" s="37" t="s">
        <v>1197</v>
      </c>
      <c r="D1198" s="195"/>
      <c r="E1198" s="23"/>
      <c r="F1198" s="14"/>
      <c r="G1198" s="22"/>
      <c r="H1198" s="656"/>
      <c r="I1198" s="656"/>
      <c r="J1198" s="656"/>
      <c r="K1198" s="25"/>
      <c r="L1198" s="25"/>
      <c r="M1198" s="25"/>
      <c r="N1198" s="25"/>
      <c r="O1198" s="25"/>
      <c r="P1198" s="25"/>
      <c r="Q1198" s="25"/>
      <c r="R1198" s="25"/>
      <c r="S1198" s="25"/>
      <c r="T1198" s="671"/>
      <c r="U1198" s="730" t="str">
        <f t="shared" si="21"/>
        <v/>
      </c>
    </row>
    <row r="1199" spans="1:21" x14ac:dyDescent="0.25">
      <c r="A1199" s="36" t="str">
        <f>'0'!$A$4</f>
        <v>………………..</v>
      </c>
      <c r="B1199" s="37">
        <f>'0'!$A$2</f>
        <v>46112</v>
      </c>
      <c r="C1199" s="37" t="s">
        <v>1197</v>
      </c>
      <c r="D1199" s="195"/>
      <c r="E1199" s="23"/>
      <c r="F1199" s="14"/>
      <c r="G1199" s="22"/>
      <c r="H1199" s="656"/>
      <c r="I1199" s="656"/>
      <c r="J1199" s="656"/>
      <c r="K1199" s="25"/>
      <c r="L1199" s="25"/>
      <c r="M1199" s="25"/>
      <c r="N1199" s="25"/>
      <c r="O1199" s="25"/>
      <c r="P1199" s="25"/>
      <c r="Q1199" s="25"/>
      <c r="R1199" s="25"/>
      <c r="S1199" s="25"/>
      <c r="T1199" s="671"/>
      <c r="U1199" s="730" t="str">
        <f t="shared" si="21"/>
        <v/>
      </c>
    </row>
    <row r="1200" spans="1:21" x14ac:dyDescent="0.25">
      <c r="A1200" s="36" t="str">
        <f>'0'!$A$4</f>
        <v>………………..</v>
      </c>
      <c r="B1200" s="37">
        <f>'0'!$A$2</f>
        <v>46112</v>
      </c>
      <c r="C1200" s="37" t="s">
        <v>1197</v>
      </c>
      <c r="D1200" s="195"/>
      <c r="E1200" s="23"/>
      <c r="F1200" s="14"/>
      <c r="G1200" s="22"/>
      <c r="H1200" s="656"/>
      <c r="I1200" s="656"/>
      <c r="J1200" s="656"/>
      <c r="K1200" s="25"/>
      <c r="L1200" s="25"/>
      <c r="M1200" s="25"/>
      <c r="N1200" s="25"/>
      <c r="O1200" s="25"/>
      <c r="P1200" s="25"/>
      <c r="Q1200" s="25"/>
      <c r="R1200" s="25"/>
      <c r="S1200" s="25"/>
      <c r="T1200" s="671"/>
      <c r="U1200" s="730" t="str">
        <f t="shared" si="21"/>
        <v/>
      </c>
    </row>
    <row r="1201" spans="1:21" x14ac:dyDescent="0.25">
      <c r="A1201" s="36" t="str">
        <f>'0'!$A$4</f>
        <v>………………..</v>
      </c>
      <c r="B1201" s="37">
        <f>'0'!$A$2</f>
        <v>46112</v>
      </c>
      <c r="C1201" s="37" t="s">
        <v>1197</v>
      </c>
      <c r="D1201" s="195"/>
      <c r="E1201" s="23"/>
      <c r="F1201" s="14"/>
      <c r="G1201" s="22"/>
      <c r="H1201" s="656"/>
      <c r="I1201" s="656"/>
      <c r="J1201" s="656"/>
      <c r="K1201" s="25"/>
      <c r="L1201" s="25"/>
      <c r="M1201" s="25"/>
      <c r="N1201" s="25"/>
      <c r="O1201" s="25"/>
      <c r="P1201" s="25"/>
      <c r="Q1201" s="25"/>
      <c r="R1201" s="25"/>
      <c r="S1201" s="25"/>
      <c r="T1201" s="671"/>
      <c r="U1201" s="730" t="str">
        <f t="shared" si="21"/>
        <v/>
      </c>
    </row>
    <row r="1202" spans="1:21" x14ac:dyDescent="0.25">
      <c r="A1202" s="36" t="str">
        <f>'0'!$A$4</f>
        <v>………………..</v>
      </c>
      <c r="B1202" s="37">
        <f>'0'!$A$2</f>
        <v>46112</v>
      </c>
      <c r="C1202" s="37" t="s">
        <v>1197</v>
      </c>
      <c r="D1202" s="195"/>
      <c r="E1202" s="23"/>
      <c r="F1202" s="14"/>
      <c r="G1202" s="22"/>
      <c r="H1202" s="656"/>
      <c r="I1202" s="656"/>
      <c r="J1202" s="656"/>
      <c r="K1202" s="25"/>
      <c r="L1202" s="25"/>
      <c r="M1202" s="25"/>
      <c r="N1202" s="25"/>
      <c r="O1202" s="25"/>
      <c r="P1202" s="25"/>
      <c r="Q1202" s="25"/>
      <c r="R1202" s="25"/>
      <c r="S1202" s="25"/>
      <c r="T1202" s="671"/>
      <c r="U1202" s="730" t="str">
        <f t="shared" si="21"/>
        <v/>
      </c>
    </row>
    <row r="1203" spans="1:21" x14ac:dyDescent="0.25">
      <c r="A1203" s="36" t="str">
        <f>'0'!$A$4</f>
        <v>………………..</v>
      </c>
      <c r="B1203" s="37">
        <f>'0'!$A$2</f>
        <v>46112</v>
      </c>
      <c r="C1203" s="37" t="s">
        <v>1197</v>
      </c>
      <c r="D1203" s="195"/>
      <c r="E1203" s="23"/>
      <c r="F1203" s="14"/>
      <c r="G1203" s="22"/>
      <c r="H1203" s="656"/>
      <c r="I1203" s="656"/>
      <c r="J1203" s="656"/>
      <c r="K1203" s="25"/>
      <c r="L1203" s="25"/>
      <c r="M1203" s="25"/>
      <c r="N1203" s="25"/>
      <c r="O1203" s="25"/>
      <c r="P1203" s="25"/>
      <c r="Q1203" s="25"/>
      <c r="R1203" s="25"/>
      <c r="S1203" s="25"/>
      <c r="T1203" s="671"/>
      <c r="U1203" s="730" t="str">
        <f t="shared" si="21"/>
        <v/>
      </c>
    </row>
    <row r="1204" spans="1:21" x14ac:dyDescent="0.25">
      <c r="A1204" s="36" t="str">
        <f>'0'!$A$4</f>
        <v>………………..</v>
      </c>
      <c r="B1204" s="37">
        <f>'0'!$A$2</f>
        <v>46112</v>
      </c>
      <c r="C1204" s="37" t="s">
        <v>1197</v>
      </c>
      <c r="D1204" s="195"/>
      <c r="E1204" s="23"/>
      <c r="F1204" s="14"/>
      <c r="G1204" s="22"/>
      <c r="H1204" s="656"/>
      <c r="I1204" s="656"/>
      <c r="J1204" s="656"/>
      <c r="K1204" s="25"/>
      <c r="L1204" s="25"/>
      <c r="M1204" s="25"/>
      <c r="N1204" s="25"/>
      <c r="O1204" s="25"/>
      <c r="P1204" s="25"/>
      <c r="Q1204" s="25"/>
      <c r="R1204" s="25"/>
      <c r="S1204" s="25"/>
      <c r="T1204" s="671"/>
      <c r="U1204" s="730" t="str">
        <f t="shared" si="21"/>
        <v/>
      </c>
    </row>
    <row r="1205" spans="1:21" x14ac:dyDescent="0.25">
      <c r="A1205" s="36" t="str">
        <f>'0'!$A$4</f>
        <v>………………..</v>
      </c>
      <c r="B1205" s="37">
        <f>'0'!$A$2</f>
        <v>46112</v>
      </c>
      <c r="C1205" s="37" t="s">
        <v>1197</v>
      </c>
      <c r="D1205" s="195"/>
      <c r="E1205" s="23"/>
      <c r="F1205" s="14"/>
      <c r="G1205" s="22"/>
      <c r="H1205" s="656"/>
      <c r="I1205" s="656"/>
      <c r="J1205" s="656"/>
      <c r="K1205" s="25"/>
      <c r="L1205" s="25"/>
      <c r="M1205" s="25"/>
      <c r="N1205" s="25"/>
      <c r="O1205" s="25"/>
      <c r="P1205" s="25"/>
      <c r="Q1205" s="25"/>
      <c r="R1205" s="25"/>
      <c r="S1205" s="25"/>
      <c r="T1205" s="671"/>
      <c r="U1205" s="730" t="str">
        <f t="shared" si="21"/>
        <v/>
      </c>
    </row>
    <row r="1206" spans="1:21" x14ac:dyDescent="0.25">
      <c r="A1206" s="36" t="str">
        <f>'0'!$A$4</f>
        <v>………………..</v>
      </c>
      <c r="B1206" s="37">
        <f>'0'!$A$2</f>
        <v>46112</v>
      </c>
      <c r="C1206" s="37" t="s">
        <v>1197</v>
      </c>
      <c r="D1206" s="195"/>
      <c r="E1206" s="23"/>
      <c r="F1206" s="14"/>
      <c r="G1206" s="22"/>
      <c r="H1206" s="656"/>
      <c r="I1206" s="656"/>
      <c r="J1206" s="656"/>
      <c r="K1206" s="25"/>
      <c r="L1206" s="25"/>
      <c r="M1206" s="25"/>
      <c r="N1206" s="25"/>
      <c r="O1206" s="25"/>
      <c r="P1206" s="25"/>
      <c r="Q1206" s="25"/>
      <c r="R1206" s="25"/>
      <c r="S1206" s="25"/>
      <c r="T1206" s="671"/>
      <c r="U1206" s="730" t="str">
        <f t="shared" si="21"/>
        <v/>
      </c>
    </row>
    <row r="1207" spans="1:21" x14ac:dyDescent="0.25">
      <c r="A1207" s="36" t="str">
        <f>'0'!$A$4</f>
        <v>………………..</v>
      </c>
      <c r="B1207" s="37">
        <f>'0'!$A$2</f>
        <v>46112</v>
      </c>
      <c r="C1207" s="37" t="s">
        <v>1197</v>
      </c>
      <c r="D1207" s="195"/>
      <c r="E1207" s="23"/>
      <c r="F1207" s="14"/>
      <c r="G1207" s="22"/>
      <c r="H1207" s="656"/>
      <c r="I1207" s="656"/>
      <c r="J1207" s="656"/>
      <c r="K1207" s="25"/>
      <c r="L1207" s="25"/>
      <c r="M1207" s="25"/>
      <c r="N1207" s="25"/>
      <c r="O1207" s="25"/>
      <c r="P1207" s="25"/>
      <c r="Q1207" s="25"/>
      <c r="R1207" s="25"/>
      <c r="S1207" s="25"/>
      <c r="T1207" s="671"/>
      <c r="U1207" s="730" t="str">
        <f t="shared" si="21"/>
        <v/>
      </c>
    </row>
    <row r="1208" spans="1:21" x14ac:dyDescent="0.25">
      <c r="A1208" s="36" t="str">
        <f>'0'!$A$4</f>
        <v>………………..</v>
      </c>
      <c r="B1208" s="37">
        <f>'0'!$A$2</f>
        <v>46112</v>
      </c>
      <c r="C1208" s="37" t="s">
        <v>1197</v>
      </c>
      <c r="D1208" s="195"/>
      <c r="E1208" s="23"/>
      <c r="F1208" s="14"/>
      <c r="G1208" s="22"/>
      <c r="H1208" s="656"/>
      <c r="I1208" s="656"/>
      <c r="J1208" s="656"/>
      <c r="K1208" s="25"/>
      <c r="L1208" s="25"/>
      <c r="M1208" s="25"/>
      <c r="N1208" s="25"/>
      <c r="O1208" s="25"/>
      <c r="P1208" s="25"/>
      <c r="Q1208" s="25"/>
      <c r="R1208" s="25"/>
      <c r="S1208" s="25"/>
      <c r="T1208" s="671"/>
      <c r="U1208" s="730" t="str">
        <f t="shared" si="21"/>
        <v/>
      </c>
    </row>
    <row r="1209" spans="1:21" x14ac:dyDescent="0.25">
      <c r="A1209" s="36" t="str">
        <f>'0'!$A$4</f>
        <v>………………..</v>
      </c>
      <c r="B1209" s="37">
        <f>'0'!$A$2</f>
        <v>46112</v>
      </c>
      <c r="C1209" s="37" t="s">
        <v>1197</v>
      </c>
      <c r="D1209" s="195"/>
      <c r="E1209" s="23"/>
      <c r="F1209" s="14"/>
      <c r="G1209" s="22"/>
      <c r="H1209" s="656"/>
      <c r="I1209" s="656"/>
      <c r="J1209" s="656"/>
      <c r="K1209" s="25"/>
      <c r="L1209" s="25"/>
      <c r="M1209" s="25"/>
      <c r="N1209" s="25"/>
      <c r="O1209" s="25"/>
      <c r="P1209" s="25"/>
      <c r="Q1209" s="25"/>
      <c r="R1209" s="25"/>
      <c r="S1209" s="25"/>
      <c r="T1209" s="671"/>
      <c r="U1209" s="730" t="str">
        <f t="shared" si="21"/>
        <v/>
      </c>
    </row>
    <row r="1210" spans="1:21" x14ac:dyDescent="0.25">
      <c r="A1210" s="36" t="str">
        <f>'0'!$A$4</f>
        <v>………………..</v>
      </c>
      <c r="B1210" s="37">
        <f>'0'!$A$2</f>
        <v>46112</v>
      </c>
      <c r="C1210" s="37" t="s">
        <v>1197</v>
      </c>
      <c r="D1210" s="195"/>
      <c r="E1210" s="23"/>
      <c r="F1210" s="14"/>
      <c r="G1210" s="22"/>
      <c r="H1210" s="656"/>
      <c r="I1210" s="656"/>
      <c r="J1210" s="656"/>
      <c r="K1210" s="25"/>
      <c r="L1210" s="25"/>
      <c r="M1210" s="25"/>
      <c r="N1210" s="25"/>
      <c r="O1210" s="25"/>
      <c r="P1210" s="25"/>
      <c r="Q1210" s="25"/>
      <c r="R1210" s="25"/>
      <c r="S1210" s="25"/>
      <c r="T1210" s="671"/>
      <c r="U1210" s="730" t="str">
        <f t="shared" si="21"/>
        <v/>
      </c>
    </row>
    <row r="1211" spans="1:21" x14ac:dyDescent="0.25">
      <c r="A1211" s="36" t="str">
        <f>'0'!$A$4</f>
        <v>………………..</v>
      </c>
      <c r="B1211" s="37">
        <f>'0'!$A$2</f>
        <v>46112</v>
      </c>
      <c r="C1211" s="37" t="s">
        <v>1197</v>
      </c>
      <c r="D1211" s="195"/>
      <c r="E1211" s="23"/>
      <c r="F1211" s="14"/>
      <c r="G1211" s="22"/>
      <c r="H1211" s="656"/>
      <c r="I1211" s="656"/>
      <c r="J1211" s="656"/>
      <c r="K1211" s="25"/>
      <c r="L1211" s="25"/>
      <c r="M1211" s="25"/>
      <c r="N1211" s="25"/>
      <c r="O1211" s="25"/>
      <c r="P1211" s="25"/>
      <c r="Q1211" s="25"/>
      <c r="R1211" s="25"/>
      <c r="S1211" s="25"/>
      <c r="T1211" s="671"/>
      <c r="U1211" s="730" t="str">
        <f t="shared" si="21"/>
        <v/>
      </c>
    </row>
    <row r="1212" spans="1:21" x14ac:dyDescent="0.25">
      <c r="A1212" s="36" t="str">
        <f>'0'!$A$4</f>
        <v>………………..</v>
      </c>
      <c r="B1212" s="37">
        <f>'0'!$A$2</f>
        <v>46112</v>
      </c>
      <c r="C1212" s="37" t="s">
        <v>1197</v>
      </c>
      <c r="D1212" s="195"/>
      <c r="E1212" s="23"/>
      <c r="F1212" s="14"/>
      <c r="G1212" s="22"/>
      <c r="H1212" s="656"/>
      <c r="I1212" s="656"/>
      <c r="J1212" s="656"/>
      <c r="K1212" s="25"/>
      <c r="L1212" s="25"/>
      <c r="M1212" s="25"/>
      <c r="N1212" s="25"/>
      <c r="O1212" s="25"/>
      <c r="P1212" s="25"/>
      <c r="Q1212" s="25"/>
      <c r="R1212" s="25"/>
      <c r="S1212" s="25"/>
      <c r="T1212" s="671"/>
      <c r="U1212" s="730" t="str">
        <f t="shared" si="21"/>
        <v/>
      </c>
    </row>
    <row r="1213" spans="1:21" x14ac:dyDescent="0.25">
      <c r="A1213" s="36" t="str">
        <f>'0'!$A$4</f>
        <v>………………..</v>
      </c>
      <c r="B1213" s="37">
        <f>'0'!$A$2</f>
        <v>46112</v>
      </c>
      <c r="C1213" s="37" t="s">
        <v>1197</v>
      </c>
      <c r="D1213" s="195"/>
      <c r="E1213" s="23"/>
      <c r="F1213" s="14"/>
      <c r="G1213" s="22"/>
      <c r="H1213" s="656"/>
      <c r="I1213" s="656"/>
      <c r="J1213" s="656"/>
      <c r="K1213" s="25"/>
      <c r="L1213" s="25"/>
      <c r="M1213" s="25"/>
      <c r="N1213" s="25"/>
      <c r="O1213" s="25"/>
      <c r="P1213" s="25"/>
      <c r="Q1213" s="25"/>
      <c r="R1213" s="25"/>
      <c r="S1213" s="25"/>
      <c r="T1213" s="671"/>
      <c r="U1213" s="730" t="str">
        <f t="shared" si="21"/>
        <v/>
      </c>
    </row>
    <row r="1214" spans="1:21" x14ac:dyDescent="0.25">
      <c r="A1214" s="36" t="str">
        <f>'0'!$A$4</f>
        <v>………………..</v>
      </c>
      <c r="B1214" s="37">
        <f>'0'!$A$2</f>
        <v>46112</v>
      </c>
      <c r="C1214" s="37" t="s">
        <v>1197</v>
      </c>
      <c r="D1214" s="195"/>
      <c r="E1214" s="23"/>
      <c r="F1214" s="14"/>
      <c r="G1214" s="22"/>
      <c r="H1214" s="656"/>
      <c r="I1214" s="656"/>
      <c r="J1214" s="656"/>
      <c r="K1214" s="25"/>
      <c r="L1214" s="25"/>
      <c r="M1214" s="25"/>
      <c r="N1214" s="25"/>
      <c r="O1214" s="25"/>
      <c r="P1214" s="25"/>
      <c r="Q1214" s="25"/>
      <c r="R1214" s="25"/>
      <c r="S1214" s="25"/>
      <c r="T1214" s="671"/>
      <c r="U1214" s="730" t="str">
        <f t="shared" si="21"/>
        <v/>
      </c>
    </row>
    <row r="1215" spans="1:21" x14ac:dyDescent="0.25">
      <c r="A1215" s="36" t="str">
        <f>'0'!$A$4</f>
        <v>………………..</v>
      </c>
      <c r="B1215" s="37">
        <f>'0'!$A$2</f>
        <v>46112</v>
      </c>
      <c r="C1215" s="37" t="s">
        <v>1197</v>
      </c>
      <c r="D1215" s="195"/>
      <c r="E1215" s="23"/>
      <c r="F1215" s="14"/>
      <c r="G1215" s="22"/>
      <c r="H1215" s="656"/>
      <c r="I1215" s="656"/>
      <c r="J1215" s="656"/>
      <c r="K1215" s="25"/>
      <c r="L1215" s="25"/>
      <c r="M1215" s="25"/>
      <c r="N1215" s="25"/>
      <c r="O1215" s="25"/>
      <c r="P1215" s="25"/>
      <c r="Q1215" s="25"/>
      <c r="R1215" s="25"/>
      <c r="S1215" s="25"/>
      <c r="T1215" s="671"/>
      <c r="U1215" s="730" t="str">
        <f t="shared" si="21"/>
        <v/>
      </c>
    </row>
    <row r="1216" spans="1:21" x14ac:dyDescent="0.25">
      <c r="A1216" s="36" t="str">
        <f>'0'!$A$4</f>
        <v>………………..</v>
      </c>
      <c r="B1216" s="37">
        <f>'0'!$A$2</f>
        <v>46112</v>
      </c>
      <c r="C1216" s="37" t="s">
        <v>1197</v>
      </c>
      <c r="D1216" s="195"/>
      <c r="E1216" s="23"/>
      <c r="F1216" s="14"/>
      <c r="G1216" s="22"/>
      <c r="H1216" s="656"/>
      <c r="I1216" s="656"/>
      <c r="J1216" s="656"/>
      <c r="K1216" s="25"/>
      <c r="L1216" s="25"/>
      <c r="M1216" s="25"/>
      <c r="N1216" s="25"/>
      <c r="O1216" s="25"/>
      <c r="P1216" s="25"/>
      <c r="Q1216" s="25"/>
      <c r="R1216" s="25"/>
      <c r="S1216" s="25"/>
      <c r="T1216" s="671"/>
      <c r="U1216" s="730" t="str">
        <f t="shared" si="21"/>
        <v/>
      </c>
    </row>
    <row r="1217" spans="1:21" x14ac:dyDescent="0.25">
      <c r="A1217" s="36" t="str">
        <f>'0'!$A$4</f>
        <v>………………..</v>
      </c>
      <c r="B1217" s="37">
        <f>'0'!$A$2</f>
        <v>46112</v>
      </c>
      <c r="C1217" s="37" t="s">
        <v>1197</v>
      </c>
      <c r="D1217" s="195"/>
      <c r="E1217" s="23"/>
      <c r="F1217" s="14"/>
      <c r="G1217" s="22"/>
      <c r="H1217" s="656"/>
      <c r="I1217" s="656"/>
      <c r="J1217" s="656"/>
      <c r="K1217" s="25"/>
      <c r="L1217" s="25"/>
      <c r="M1217" s="25"/>
      <c r="N1217" s="25"/>
      <c r="O1217" s="25"/>
      <c r="P1217" s="25"/>
      <c r="Q1217" s="25"/>
      <c r="R1217" s="25"/>
      <c r="S1217" s="25"/>
      <c r="T1217" s="671"/>
      <c r="U1217" s="730" t="str">
        <f t="shared" si="21"/>
        <v/>
      </c>
    </row>
    <row r="1218" spans="1:21" x14ac:dyDescent="0.25">
      <c r="A1218" s="36" t="str">
        <f>'0'!$A$4</f>
        <v>………………..</v>
      </c>
      <c r="B1218" s="37">
        <f>'0'!$A$2</f>
        <v>46112</v>
      </c>
      <c r="C1218" s="37" t="s">
        <v>1197</v>
      </c>
      <c r="D1218" s="195"/>
      <c r="E1218" s="23"/>
      <c r="F1218" s="14"/>
      <c r="G1218" s="22"/>
      <c r="H1218" s="656"/>
      <c r="I1218" s="656"/>
      <c r="J1218" s="656"/>
      <c r="K1218" s="25"/>
      <c r="L1218" s="25"/>
      <c r="M1218" s="25"/>
      <c r="N1218" s="25"/>
      <c r="O1218" s="25"/>
      <c r="P1218" s="25"/>
      <c r="Q1218" s="25"/>
      <c r="R1218" s="25"/>
      <c r="S1218" s="25"/>
      <c r="T1218" s="671"/>
      <c r="U1218" s="730" t="str">
        <f t="shared" si="21"/>
        <v/>
      </c>
    </row>
    <row r="1219" spans="1:21" x14ac:dyDescent="0.25">
      <c r="A1219" s="36" t="str">
        <f>'0'!$A$4</f>
        <v>………………..</v>
      </c>
      <c r="B1219" s="37">
        <f>'0'!$A$2</f>
        <v>46112</v>
      </c>
      <c r="C1219" s="37" t="s">
        <v>1197</v>
      </c>
      <c r="D1219" s="195"/>
      <c r="E1219" s="23"/>
      <c r="F1219" s="14"/>
      <c r="G1219" s="22"/>
      <c r="H1219" s="656"/>
      <c r="I1219" s="656"/>
      <c r="J1219" s="656"/>
      <c r="K1219" s="25"/>
      <c r="L1219" s="25"/>
      <c r="M1219" s="25"/>
      <c r="N1219" s="25"/>
      <c r="O1219" s="25"/>
      <c r="P1219" s="25"/>
      <c r="Q1219" s="25"/>
      <c r="R1219" s="25"/>
      <c r="S1219" s="25"/>
      <c r="T1219" s="671"/>
      <c r="U1219" s="730" t="str">
        <f t="shared" si="21"/>
        <v/>
      </c>
    </row>
    <row r="1220" spans="1:21" x14ac:dyDescent="0.25">
      <c r="A1220" s="36" t="str">
        <f>'0'!$A$4</f>
        <v>………………..</v>
      </c>
      <c r="B1220" s="37">
        <f>'0'!$A$2</f>
        <v>46112</v>
      </c>
      <c r="C1220" s="37" t="s">
        <v>1197</v>
      </c>
      <c r="D1220" s="195"/>
      <c r="E1220" s="23"/>
      <c r="F1220" s="14"/>
      <c r="G1220" s="22"/>
      <c r="H1220" s="656"/>
      <c r="I1220" s="656"/>
      <c r="J1220" s="656"/>
      <c r="K1220" s="25"/>
      <c r="L1220" s="25"/>
      <c r="M1220" s="25"/>
      <c r="N1220" s="25"/>
      <c r="O1220" s="25"/>
      <c r="P1220" s="25"/>
      <c r="Q1220" s="25"/>
      <c r="R1220" s="25"/>
      <c r="S1220" s="25"/>
      <c r="T1220" s="671"/>
      <c r="U1220" s="730" t="str">
        <f t="shared" si="21"/>
        <v/>
      </c>
    </row>
    <row r="1221" spans="1:21" x14ac:dyDescent="0.25">
      <c r="A1221" s="36" t="str">
        <f>'0'!$A$4</f>
        <v>………………..</v>
      </c>
      <c r="B1221" s="37">
        <f>'0'!$A$2</f>
        <v>46112</v>
      </c>
      <c r="C1221" s="37" t="s">
        <v>1197</v>
      </c>
      <c r="D1221" s="195"/>
      <c r="E1221" s="23"/>
      <c r="F1221" s="14"/>
      <c r="G1221" s="22"/>
      <c r="H1221" s="656"/>
      <c r="I1221" s="656"/>
      <c r="J1221" s="656"/>
      <c r="K1221" s="25"/>
      <c r="L1221" s="25"/>
      <c r="M1221" s="25"/>
      <c r="N1221" s="25"/>
      <c r="O1221" s="25"/>
      <c r="P1221" s="25"/>
      <c r="Q1221" s="25"/>
      <c r="R1221" s="25"/>
      <c r="S1221" s="25"/>
      <c r="T1221" s="671"/>
      <c r="U1221" s="730" t="str">
        <f t="shared" si="21"/>
        <v/>
      </c>
    </row>
    <row r="1222" spans="1:21" x14ac:dyDescent="0.25">
      <c r="A1222" s="36" t="str">
        <f>'0'!$A$4</f>
        <v>………………..</v>
      </c>
      <c r="B1222" s="37">
        <f>'0'!$A$2</f>
        <v>46112</v>
      </c>
      <c r="C1222" s="37" t="s">
        <v>1197</v>
      </c>
      <c r="D1222" s="195"/>
      <c r="E1222" s="23"/>
      <c r="F1222" s="14"/>
      <c r="G1222" s="22"/>
      <c r="H1222" s="656"/>
      <c r="I1222" s="656"/>
      <c r="J1222" s="656"/>
      <c r="K1222" s="25"/>
      <c r="L1222" s="25"/>
      <c r="M1222" s="25"/>
      <c r="N1222" s="25"/>
      <c r="O1222" s="25"/>
      <c r="P1222" s="25"/>
      <c r="Q1222" s="25"/>
      <c r="R1222" s="25"/>
      <c r="S1222" s="25"/>
      <c r="T1222" s="671"/>
      <c r="U1222" s="730" t="str">
        <f t="shared" si="21"/>
        <v/>
      </c>
    </row>
    <row r="1223" spans="1:21" x14ac:dyDescent="0.25">
      <c r="A1223" s="36" t="str">
        <f>'0'!$A$4</f>
        <v>………………..</v>
      </c>
      <c r="B1223" s="37">
        <f>'0'!$A$2</f>
        <v>46112</v>
      </c>
      <c r="C1223" s="37" t="s">
        <v>1197</v>
      </c>
      <c r="D1223" s="195"/>
      <c r="E1223" s="23"/>
      <c r="F1223" s="14"/>
      <c r="G1223" s="22"/>
      <c r="H1223" s="656"/>
      <c r="I1223" s="656"/>
      <c r="J1223" s="656"/>
      <c r="K1223" s="25"/>
      <c r="L1223" s="25"/>
      <c r="M1223" s="25"/>
      <c r="N1223" s="25"/>
      <c r="O1223" s="25"/>
      <c r="P1223" s="25"/>
      <c r="Q1223" s="25"/>
      <c r="R1223" s="25"/>
      <c r="S1223" s="25"/>
      <c r="T1223" s="671"/>
      <c r="U1223" s="730" t="str">
        <f t="shared" si="21"/>
        <v/>
      </c>
    </row>
    <row r="1224" spans="1:21" x14ac:dyDescent="0.25">
      <c r="A1224" s="36" t="str">
        <f>'0'!$A$4</f>
        <v>………………..</v>
      </c>
      <c r="B1224" s="37">
        <f>'0'!$A$2</f>
        <v>46112</v>
      </c>
      <c r="C1224" s="37" t="s">
        <v>1197</v>
      </c>
      <c r="D1224" s="195"/>
      <c r="E1224" s="23"/>
      <c r="F1224" s="14"/>
      <c r="G1224" s="22"/>
      <c r="H1224" s="656"/>
      <c r="I1224" s="656"/>
      <c r="J1224" s="656"/>
      <c r="K1224" s="25"/>
      <c r="L1224" s="25"/>
      <c r="M1224" s="25"/>
      <c r="N1224" s="25"/>
      <c r="O1224" s="25"/>
      <c r="P1224" s="25"/>
      <c r="Q1224" s="25"/>
      <c r="R1224" s="25"/>
      <c r="S1224" s="25"/>
      <c r="T1224" s="671"/>
      <c r="U1224" s="730" t="str">
        <f t="shared" si="21"/>
        <v/>
      </c>
    </row>
    <row r="1225" spans="1:21" x14ac:dyDescent="0.25">
      <c r="A1225" s="36" t="str">
        <f>'0'!$A$4</f>
        <v>………………..</v>
      </c>
      <c r="B1225" s="37">
        <f>'0'!$A$2</f>
        <v>46112</v>
      </c>
      <c r="C1225" s="37" t="s">
        <v>1197</v>
      </c>
      <c r="D1225" s="195"/>
      <c r="E1225" s="23"/>
      <c r="F1225" s="14"/>
      <c r="G1225" s="22"/>
      <c r="H1225" s="656"/>
      <c r="I1225" s="656"/>
      <c r="J1225" s="656"/>
      <c r="K1225" s="25"/>
      <c r="L1225" s="25"/>
      <c r="M1225" s="25"/>
      <c r="N1225" s="25"/>
      <c r="O1225" s="25"/>
      <c r="P1225" s="25"/>
      <c r="Q1225" s="25"/>
      <c r="R1225" s="25"/>
      <c r="S1225" s="25"/>
      <c r="T1225" s="671"/>
      <c r="U1225" s="730" t="str">
        <f t="shared" si="21"/>
        <v/>
      </c>
    </row>
    <row r="1226" spans="1:21" x14ac:dyDescent="0.25">
      <c r="A1226" s="36" t="str">
        <f>'0'!$A$4</f>
        <v>………………..</v>
      </c>
      <c r="B1226" s="37">
        <f>'0'!$A$2</f>
        <v>46112</v>
      </c>
      <c r="C1226" s="37" t="s">
        <v>1197</v>
      </c>
      <c r="D1226" s="195"/>
      <c r="E1226" s="23"/>
      <c r="F1226" s="14"/>
      <c r="G1226" s="22"/>
      <c r="H1226" s="656"/>
      <c r="I1226" s="656"/>
      <c r="J1226" s="656"/>
      <c r="K1226" s="25"/>
      <c r="L1226" s="25"/>
      <c r="M1226" s="25"/>
      <c r="N1226" s="25"/>
      <c r="O1226" s="25"/>
      <c r="P1226" s="25"/>
      <c r="Q1226" s="25"/>
      <c r="R1226" s="25"/>
      <c r="S1226" s="25"/>
      <c r="T1226" s="671"/>
      <c r="U1226" s="730" t="str">
        <f t="shared" si="21"/>
        <v/>
      </c>
    </row>
    <row r="1227" spans="1:21" x14ac:dyDescent="0.25">
      <c r="A1227" s="36" t="str">
        <f>'0'!$A$4</f>
        <v>………………..</v>
      </c>
      <c r="B1227" s="37">
        <f>'0'!$A$2</f>
        <v>46112</v>
      </c>
      <c r="C1227" s="37" t="s">
        <v>1197</v>
      </c>
      <c r="D1227" s="195"/>
      <c r="E1227" s="23"/>
      <c r="F1227" s="14"/>
      <c r="G1227" s="22"/>
      <c r="H1227" s="656"/>
      <c r="I1227" s="656"/>
      <c r="J1227" s="656"/>
      <c r="K1227" s="25"/>
      <c r="L1227" s="25"/>
      <c r="M1227" s="25"/>
      <c r="N1227" s="25"/>
      <c r="O1227" s="25"/>
      <c r="P1227" s="25"/>
      <c r="Q1227" s="25"/>
      <c r="R1227" s="25"/>
      <c r="S1227" s="25"/>
      <c r="T1227" s="671"/>
      <c r="U1227" s="730" t="str">
        <f t="shared" ref="U1227:U1290" si="22">IF(COUNTBLANK(D1227:S1227)=16,"",IF(D1227="999999999","",IF(ISNUMBER(VALUE(D1227)),IF(LEN(D1227)&lt;&gt;9,"Въведеното ЕИК е твърде късо или твърде дълго",IF(OR(MOD(MID(D1227,1,1)*1+MID(D1227,2,1)*2+MID(D1227,3,1)*3+MID(D1227,4,1)*4+MID(D1227,5,1)*5+MID(D1227,6,1)*6+MID(D1227,7,1)*7+MID(D1227,8,1)*8,11)-MID(D1227,9,1)=0,AND(MOD(MID(D1227,1,1)*3+MID(D1227,2,1)*4+MID(D1227,3,1)*5+MID(D1227,4,1)*6+MID(D1227,5,1)*7+MID(D1227,6,1)*8+MID(D1227,7,1)*9+MID(D1227,8,1)*10,11)=10,MID(D1227,9,1)*1=0),MOD(MID(D1227,1,1)*3+MID(D1227,2,1)*4+MID(D1227,3,1)*5+MID(D1227,4,1)*6+MID(D1227,5,1)*7+MID(D1227,6,1)*8+MID(D1227,7,1)*9+MID(D1227,8,1)*10,11)-MID(D1227,9,1)=0),"","Въведеното ЕИК е невалидно")),"Въведеното ЕИК съдържа непозволени символи")))</f>
        <v/>
      </c>
    </row>
    <row r="1228" spans="1:21" x14ac:dyDescent="0.25">
      <c r="A1228" s="36" t="str">
        <f>'0'!$A$4</f>
        <v>………………..</v>
      </c>
      <c r="B1228" s="37">
        <f>'0'!$A$2</f>
        <v>46112</v>
      </c>
      <c r="C1228" s="37" t="s">
        <v>1197</v>
      </c>
      <c r="D1228" s="195"/>
      <c r="E1228" s="23"/>
      <c r="F1228" s="14"/>
      <c r="G1228" s="22"/>
      <c r="H1228" s="656"/>
      <c r="I1228" s="656"/>
      <c r="J1228" s="656"/>
      <c r="K1228" s="25"/>
      <c r="L1228" s="25"/>
      <c r="M1228" s="25"/>
      <c r="N1228" s="25"/>
      <c r="O1228" s="25"/>
      <c r="P1228" s="25"/>
      <c r="Q1228" s="25"/>
      <c r="R1228" s="25"/>
      <c r="S1228" s="25"/>
      <c r="T1228" s="671"/>
      <c r="U1228" s="730" t="str">
        <f t="shared" si="22"/>
        <v/>
      </c>
    </row>
    <row r="1229" spans="1:21" x14ac:dyDescent="0.25">
      <c r="A1229" s="36" t="str">
        <f>'0'!$A$4</f>
        <v>………………..</v>
      </c>
      <c r="B1229" s="37">
        <f>'0'!$A$2</f>
        <v>46112</v>
      </c>
      <c r="C1229" s="37" t="s">
        <v>1197</v>
      </c>
      <c r="D1229" s="195"/>
      <c r="E1229" s="23"/>
      <c r="F1229" s="14"/>
      <c r="G1229" s="22"/>
      <c r="H1229" s="656"/>
      <c r="I1229" s="656"/>
      <c r="J1229" s="656"/>
      <c r="K1229" s="25"/>
      <c r="L1229" s="25"/>
      <c r="M1229" s="25"/>
      <c r="N1229" s="25"/>
      <c r="O1229" s="25"/>
      <c r="P1229" s="25"/>
      <c r="Q1229" s="25"/>
      <c r="R1229" s="25"/>
      <c r="S1229" s="25"/>
      <c r="T1229" s="671"/>
      <c r="U1229" s="730" t="str">
        <f t="shared" si="22"/>
        <v/>
      </c>
    </row>
    <row r="1230" spans="1:21" x14ac:dyDescent="0.25">
      <c r="A1230" s="36" t="str">
        <f>'0'!$A$4</f>
        <v>………………..</v>
      </c>
      <c r="B1230" s="37">
        <f>'0'!$A$2</f>
        <v>46112</v>
      </c>
      <c r="C1230" s="37" t="s">
        <v>1197</v>
      </c>
      <c r="D1230" s="195"/>
      <c r="E1230" s="23"/>
      <c r="F1230" s="14"/>
      <c r="G1230" s="22"/>
      <c r="H1230" s="656"/>
      <c r="I1230" s="656"/>
      <c r="J1230" s="656"/>
      <c r="K1230" s="25"/>
      <c r="L1230" s="25"/>
      <c r="M1230" s="25"/>
      <c r="N1230" s="25"/>
      <c r="O1230" s="25"/>
      <c r="P1230" s="25"/>
      <c r="Q1230" s="25"/>
      <c r="R1230" s="25"/>
      <c r="S1230" s="25"/>
      <c r="T1230" s="671"/>
      <c r="U1230" s="730" t="str">
        <f t="shared" si="22"/>
        <v/>
      </c>
    </row>
    <row r="1231" spans="1:21" x14ac:dyDescent="0.25">
      <c r="A1231" s="36" t="str">
        <f>'0'!$A$4</f>
        <v>………………..</v>
      </c>
      <c r="B1231" s="37">
        <f>'0'!$A$2</f>
        <v>46112</v>
      </c>
      <c r="C1231" s="37" t="s">
        <v>1197</v>
      </c>
      <c r="D1231" s="195"/>
      <c r="E1231" s="23"/>
      <c r="F1231" s="14"/>
      <c r="G1231" s="22"/>
      <c r="H1231" s="656"/>
      <c r="I1231" s="656"/>
      <c r="J1231" s="656"/>
      <c r="K1231" s="25"/>
      <c r="L1231" s="25"/>
      <c r="M1231" s="25"/>
      <c r="N1231" s="25"/>
      <c r="O1231" s="25"/>
      <c r="P1231" s="25"/>
      <c r="Q1231" s="25"/>
      <c r="R1231" s="25"/>
      <c r="S1231" s="25"/>
      <c r="T1231" s="671"/>
      <c r="U1231" s="730" t="str">
        <f t="shared" si="22"/>
        <v/>
      </c>
    </row>
    <row r="1232" spans="1:21" x14ac:dyDescent="0.25">
      <c r="A1232" s="36" t="str">
        <f>'0'!$A$4</f>
        <v>………………..</v>
      </c>
      <c r="B1232" s="37">
        <f>'0'!$A$2</f>
        <v>46112</v>
      </c>
      <c r="C1232" s="37" t="s">
        <v>1197</v>
      </c>
      <c r="D1232" s="195"/>
      <c r="E1232" s="23"/>
      <c r="F1232" s="14"/>
      <c r="G1232" s="22"/>
      <c r="H1232" s="656"/>
      <c r="I1232" s="656"/>
      <c r="J1232" s="656"/>
      <c r="K1232" s="25"/>
      <c r="L1232" s="25"/>
      <c r="M1232" s="25"/>
      <c r="N1232" s="25"/>
      <c r="O1232" s="25"/>
      <c r="P1232" s="25"/>
      <c r="Q1232" s="25"/>
      <c r="R1232" s="25"/>
      <c r="S1232" s="25"/>
      <c r="T1232" s="671"/>
      <c r="U1232" s="730" t="str">
        <f t="shared" si="22"/>
        <v/>
      </c>
    </row>
    <row r="1233" spans="1:21" x14ac:dyDescent="0.25">
      <c r="A1233" s="36" t="str">
        <f>'0'!$A$4</f>
        <v>………………..</v>
      </c>
      <c r="B1233" s="37">
        <f>'0'!$A$2</f>
        <v>46112</v>
      </c>
      <c r="C1233" s="37" t="s">
        <v>1197</v>
      </c>
      <c r="D1233" s="195"/>
      <c r="E1233" s="23"/>
      <c r="F1233" s="14"/>
      <c r="G1233" s="22"/>
      <c r="H1233" s="656"/>
      <c r="I1233" s="656"/>
      <c r="J1233" s="656"/>
      <c r="K1233" s="25"/>
      <c r="L1233" s="25"/>
      <c r="M1233" s="25"/>
      <c r="N1233" s="25"/>
      <c r="O1233" s="25"/>
      <c r="P1233" s="25"/>
      <c r="Q1233" s="25"/>
      <c r="R1233" s="25"/>
      <c r="S1233" s="25"/>
      <c r="T1233" s="671"/>
      <c r="U1233" s="730" t="str">
        <f t="shared" si="22"/>
        <v/>
      </c>
    </row>
    <row r="1234" spans="1:21" x14ac:dyDescent="0.25">
      <c r="A1234" s="36" t="str">
        <f>'0'!$A$4</f>
        <v>………………..</v>
      </c>
      <c r="B1234" s="37">
        <f>'0'!$A$2</f>
        <v>46112</v>
      </c>
      <c r="C1234" s="37" t="s">
        <v>1197</v>
      </c>
      <c r="D1234" s="195"/>
      <c r="E1234" s="23"/>
      <c r="F1234" s="14"/>
      <c r="G1234" s="22"/>
      <c r="H1234" s="656"/>
      <c r="I1234" s="656"/>
      <c r="J1234" s="656"/>
      <c r="K1234" s="25"/>
      <c r="L1234" s="25"/>
      <c r="M1234" s="25"/>
      <c r="N1234" s="25"/>
      <c r="O1234" s="25"/>
      <c r="P1234" s="25"/>
      <c r="Q1234" s="25"/>
      <c r="R1234" s="25"/>
      <c r="S1234" s="25"/>
      <c r="T1234" s="671"/>
      <c r="U1234" s="730" t="str">
        <f t="shared" si="22"/>
        <v/>
      </c>
    </row>
    <row r="1235" spans="1:21" x14ac:dyDescent="0.25">
      <c r="A1235" s="36" t="str">
        <f>'0'!$A$4</f>
        <v>………………..</v>
      </c>
      <c r="B1235" s="37">
        <f>'0'!$A$2</f>
        <v>46112</v>
      </c>
      <c r="C1235" s="37" t="s">
        <v>1197</v>
      </c>
      <c r="D1235" s="195"/>
      <c r="E1235" s="23"/>
      <c r="F1235" s="14"/>
      <c r="G1235" s="22"/>
      <c r="H1235" s="656"/>
      <c r="I1235" s="656"/>
      <c r="J1235" s="656"/>
      <c r="K1235" s="25"/>
      <c r="L1235" s="25"/>
      <c r="M1235" s="25"/>
      <c r="N1235" s="25"/>
      <c r="O1235" s="25"/>
      <c r="P1235" s="25"/>
      <c r="Q1235" s="25"/>
      <c r="R1235" s="25"/>
      <c r="S1235" s="25"/>
      <c r="T1235" s="671"/>
      <c r="U1235" s="730" t="str">
        <f t="shared" si="22"/>
        <v/>
      </c>
    </row>
    <row r="1236" spans="1:21" x14ac:dyDescent="0.25">
      <c r="A1236" s="36" t="str">
        <f>'0'!$A$4</f>
        <v>………………..</v>
      </c>
      <c r="B1236" s="37">
        <f>'0'!$A$2</f>
        <v>46112</v>
      </c>
      <c r="C1236" s="37" t="s">
        <v>1197</v>
      </c>
      <c r="D1236" s="195"/>
      <c r="E1236" s="23"/>
      <c r="F1236" s="14"/>
      <c r="G1236" s="22"/>
      <c r="H1236" s="656"/>
      <c r="I1236" s="656"/>
      <c r="J1236" s="656"/>
      <c r="K1236" s="25"/>
      <c r="L1236" s="25"/>
      <c r="M1236" s="25"/>
      <c r="N1236" s="25"/>
      <c r="O1236" s="25"/>
      <c r="P1236" s="25"/>
      <c r="Q1236" s="25"/>
      <c r="R1236" s="25"/>
      <c r="S1236" s="25"/>
      <c r="T1236" s="671"/>
      <c r="U1236" s="730" t="str">
        <f t="shared" si="22"/>
        <v/>
      </c>
    </row>
    <row r="1237" spans="1:21" x14ac:dyDescent="0.25">
      <c r="A1237" s="36" t="str">
        <f>'0'!$A$4</f>
        <v>………………..</v>
      </c>
      <c r="B1237" s="37">
        <f>'0'!$A$2</f>
        <v>46112</v>
      </c>
      <c r="C1237" s="37" t="s">
        <v>1197</v>
      </c>
      <c r="D1237" s="195"/>
      <c r="E1237" s="23"/>
      <c r="F1237" s="14"/>
      <c r="G1237" s="22"/>
      <c r="H1237" s="656"/>
      <c r="I1237" s="656"/>
      <c r="J1237" s="656"/>
      <c r="K1237" s="25"/>
      <c r="L1237" s="25"/>
      <c r="M1237" s="25"/>
      <c r="N1237" s="25"/>
      <c r="O1237" s="25"/>
      <c r="P1237" s="25"/>
      <c r="Q1237" s="25"/>
      <c r="R1237" s="25"/>
      <c r="S1237" s="25"/>
      <c r="T1237" s="671"/>
      <c r="U1237" s="730" t="str">
        <f t="shared" si="22"/>
        <v/>
      </c>
    </row>
    <row r="1238" spans="1:21" x14ac:dyDescent="0.25">
      <c r="A1238" s="36" t="str">
        <f>'0'!$A$4</f>
        <v>………………..</v>
      </c>
      <c r="B1238" s="37">
        <f>'0'!$A$2</f>
        <v>46112</v>
      </c>
      <c r="C1238" s="37" t="s">
        <v>1197</v>
      </c>
      <c r="D1238" s="195"/>
      <c r="E1238" s="23"/>
      <c r="F1238" s="14"/>
      <c r="G1238" s="22"/>
      <c r="H1238" s="656"/>
      <c r="I1238" s="656"/>
      <c r="J1238" s="656"/>
      <c r="K1238" s="25"/>
      <c r="L1238" s="25"/>
      <c r="M1238" s="25"/>
      <c r="N1238" s="25"/>
      <c r="O1238" s="25"/>
      <c r="P1238" s="25"/>
      <c r="Q1238" s="25"/>
      <c r="R1238" s="25"/>
      <c r="S1238" s="25"/>
      <c r="T1238" s="671"/>
      <c r="U1238" s="730" t="str">
        <f t="shared" si="22"/>
        <v/>
      </c>
    </row>
    <row r="1239" spans="1:21" x14ac:dyDescent="0.25">
      <c r="A1239" s="36" t="str">
        <f>'0'!$A$4</f>
        <v>………………..</v>
      </c>
      <c r="B1239" s="37">
        <f>'0'!$A$2</f>
        <v>46112</v>
      </c>
      <c r="C1239" s="37" t="s">
        <v>1197</v>
      </c>
      <c r="D1239" s="195"/>
      <c r="E1239" s="23"/>
      <c r="F1239" s="14"/>
      <c r="G1239" s="22"/>
      <c r="H1239" s="656"/>
      <c r="I1239" s="656"/>
      <c r="J1239" s="656"/>
      <c r="K1239" s="25"/>
      <c r="L1239" s="25"/>
      <c r="M1239" s="25"/>
      <c r="N1239" s="25"/>
      <c r="O1239" s="25"/>
      <c r="P1239" s="25"/>
      <c r="Q1239" s="25"/>
      <c r="R1239" s="25"/>
      <c r="S1239" s="25"/>
      <c r="T1239" s="671"/>
      <c r="U1239" s="730" t="str">
        <f t="shared" si="22"/>
        <v/>
      </c>
    </row>
    <row r="1240" spans="1:21" x14ac:dyDescent="0.25">
      <c r="A1240" s="36" t="str">
        <f>'0'!$A$4</f>
        <v>………………..</v>
      </c>
      <c r="B1240" s="37">
        <f>'0'!$A$2</f>
        <v>46112</v>
      </c>
      <c r="C1240" s="37" t="s">
        <v>1197</v>
      </c>
      <c r="D1240" s="195"/>
      <c r="E1240" s="23"/>
      <c r="F1240" s="14"/>
      <c r="G1240" s="22"/>
      <c r="H1240" s="656"/>
      <c r="I1240" s="656"/>
      <c r="J1240" s="656"/>
      <c r="K1240" s="25"/>
      <c r="L1240" s="25"/>
      <c r="M1240" s="25"/>
      <c r="N1240" s="25"/>
      <c r="O1240" s="25"/>
      <c r="P1240" s="25"/>
      <c r="Q1240" s="25"/>
      <c r="R1240" s="25"/>
      <c r="S1240" s="25"/>
      <c r="T1240" s="671"/>
      <c r="U1240" s="730" t="str">
        <f t="shared" si="22"/>
        <v/>
      </c>
    </row>
    <row r="1241" spans="1:21" x14ac:dyDescent="0.25">
      <c r="A1241" s="36" t="str">
        <f>'0'!$A$4</f>
        <v>………………..</v>
      </c>
      <c r="B1241" s="37">
        <f>'0'!$A$2</f>
        <v>46112</v>
      </c>
      <c r="C1241" s="37" t="s">
        <v>1197</v>
      </c>
      <c r="D1241" s="195"/>
      <c r="E1241" s="23"/>
      <c r="F1241" s="14"/>
      <c r="G1241" s="22"/>
      <c r="H1241" s="656"/>
      <c r="I1241" s="656"/>
      <c r="J1241" s="656"/>
      <c r="K1241" s="25"/>
      <c r="L1241" s="25"/>
      <c r="M1241" s="25"/>
      <c r="N1241" s="25"/>
      <c r="O1241" s="25"/>
      <c r="P1241" s="25"/>
      <c r="Q1241" s="25"/>
      <c r="R1241" s="25"/>
      <c r="S1241" s="25"/>
      <c r="T1241" s="671"/>
      <c r="U1241" s="730" t="str">
        <f t="shared" si="22"/>
        <v/>
      </c>
    </row>
    <row r="1242" spans="1:21" x14ac:dyDescent="0.25">
      <c r="A1242" s="36" t="str">
        <f>'0'!$A$4</f>
        <v>………………..</v>
      </c>
      <c r="B1242" s="37">
        <f>'0'!$A$2</f>
        <v>46112</v>
      </c>
      <c r="C1242" s="37" t="s">
        <v>1197</v>
      </c>
      <c r="D1242" s="195"/>
      <c r="E1242" s="23"/>
      <c r="F1242" s="14"/>
      <c r="G1242" s="22"/>
      <c r="H1242" s="656"/>
      <c r="I1242" s="656"/>
      <c r="J1242" s="656"/>
      <c r="K1242" s="25"/>
      <c r="L1242" s="25"/>
      <c r="M1242" s="25"/>
      <c r="N1242" s="25"/>
      <c r="O1242" s="25"/>
      <c r="P1242" s="25"/>
      <c r="Q1242" s="25"/>
      <c r="R1242" s="25"/>
      <c r="S1242" s="25"/>
      <c r="T1242" s="671"/>
      <c r="U1242" s="730" t="str">
        <f t="shared" si="22"/>
        <v/>
      </c>
    </row>
    <row r="1243" spans="1:21" x14ac:dyDescent="0.25">
      <c r="A1243" s="36" t="str">
        <f>'0'!$A$4</f>
        <v>………………..</v>
      </c>
      <c r="B1243" s="37">
        <f>'0'!$A$2</f>
        <v>46112</v>
      </c>
      <c r="C1243" s="37" t="s">
        <v>1197</v>
      </c>
      <c r="D1243" s="195"/>
      <c r="E1243" s="23"/>
      <c r="F1243" s="14"/>
      <c r="G1243" s="22"/>
      <c r="H1243" s="656"/>
      <c r="I1243" s="656"/>
      <c r="J1243" s="656"/>
      <c r="K1243" s="25"/>
      <c r="L1243" s="25"/>
      <c r="M1243" s="25"/>
      <c r="N1243" s="25"/>
      <c r="O1243" s="25"/>
      <c r="P1243" s="25"/>
      <c r="Q1243" s="25"/>
      <c r="R1243" s="25"/>
      <c r="S1243" s="25"/>
      <c r="T1243" s="671"/>
      <c r="U1243" s="730" t="str">
        <f t="shared" si="22"/>
        <v/>
      </c>
    </row>
    <row r="1244" spans="1:21" x14ac:dyDescent="0.25">
      <c r="A1244" s="36" t="str">
        <f>'0'!$A$4</f>
        <v>………………..</v>
      </c>
      <c r="B1244" s="37">
        <f>'0'!$A$2</f>
        <v>46112</v>
      </c>
      <c r="C1244" s="37" t="s">
        <v>1197</v>
      </c>
      <c r="D1244" s="195"/>
      <c r="E1244" s="23"/>
      <c r="F1244" s="14"/>
      <c r="G1244" s="22"/>
      <c r="H1244" s="656"/>
      <c r="I1244" s="656"/>
      <c r="J1244" s="656"/>
      <c r="K1244" s="25"/>
      <c r="L1244" s="25"/>
      <c r="M1244" s="25"/>
      <c r="N1244" s="25"/>
      <c r="O1244" s="25"/>
      <c r="P1244" s="25"/>
      <c r="Q1244" s="25"/>
      <c r="R1244" s="25"/>
      <c r="S1244" s="25"/>
      <c r="T1244" s="671"/>
      <c r="U1244" s="730" t="str">
        <f t="shared" si="22"/>
        <v/>
      </c>
    </row>
    <row r="1245" spans="1:21" x14ac:dyDescent="0.25">
      <c r="A1245" s="36" t="str">
        <f>'0'!$A$4</f>
        <v>………………..</v>
      </c>
      <c r="B1245" s="37">
        <f>'0'!$A$2</f>
        <v>46112</v>
      </c>
      <c r="C1245" s="37" t="s">
        <v>1197</v>
      </c>
      <c r="D1245" s="195"/>
      <c r="E1245" s="23"/>
      <c r="F1245" s="14"/>
      <c r="G1245" s="22"/>
      <c r="H1245" s="656"/>
      <c r="I1245" s="656"/>
      <c r="J1245" s="656"/>
      <c r="K1245" s="25"/>
      <c r="L1245" s="25"/>
      <c r="M1245" s="25"/>
      <c r="N1245" s="25"/>
      <c r="O1245" s="25"/>
      <c r="P1245" s="25"/>
      <c r="Q1245" s="25"/>
      <c r="R1245" s="25"/>
      <c r="S1245" s="25"/>
      <c r="T1245" s="671"/>
      <c r="U1245" s="730" t="str">
        <f t="shared" si="22"/>
        <v/>
      </c>
    </row>
    <row r="1246" spans="1:21" x14ac:dyDescent="0.25">
      <c r="A1246" s="36" t="str">
        <f>'0'!$A$4</f>
        <v>………………..</v>
      </c>
      <c r="B1246" s="37">
        <f>'0'!$A$2</f>
        <v>46112</v>
      </c>
      <c r="C1246" s="37" t="s">
        <v>1197</v>
      </c>
      <c r="D1246" s="195"/>
      <c r="E1246" s="23"/>
      <c r="F1246" s="14"/>
      <c r="G1246" s="22"/>
      <c r="H1246" s="656"/>
      <c r="I1246" s="656"/>
      <c r="J1246" s="656"/>
      <c r="K1246" s="25"/>
      <c r="L1246" s="25"/>
      <c r="M1246" s="25"/>
      <c r="N1246" s="25"/>
      <c r="O1246" s="25"/>
      <c r="P1246" s="25"/>
      <c r="Q1246" s="25"/>
      <c r="R1246" s="25"/>
      <c r="S1246" s="25"/>
      <c r="T1246" s="671"/>
      <c r="U1246" s="730" t="str">
        <f t="shared" si="22"/>
        <v/>
      </c>
    </row>
    <row r="1247" spans="1:21" x14ac:dyDescent="0.25">
      <c r="A1247" s="36" t="str">
        <f>'0'!$A$4</f>
        <v>………………..</v>
      </c>
      <c r="B1247" s="37">
        <f>'0'!$A$2</f>
        <v>46112</v>
      </c>
      <c r="C1247" s="37" t="s">
        <v>1197</v>
      </c>
      <c r="D1247" s="195"/>
      <c r="E1247" s="23"/>
      <c r="F1247" s="14"/>
      <c r="G1247" s="22"/>
      <c r="H1247" s="656"/>
      <c r="I1247" s="656"/>
      <c r="J1247" s="656"/>
      <c r="K1247" s="25"/>
      <c r="L1247" s="25"/>
      <c r="M1247" s="25"/>
      <c r="N1247" s="25"/>
      <c r="O1247" s="25"/>
      <c r="P1247" s="25"/>
      <c r="Q1247" s="25"/>
      <c r="R1247" s="25"/>
      <c r="S1247" s="25"/>
      <c r="T1247" s="671"/>
      <c r="U1247" s="730" t="str">
        <f t="shared" si="22"/>
        <v/>
      </c>
    </row>
    <row r="1248" spans="1:21" x14ac:dyDescent="0.25">
      <c r="A1248" s="36" t="str">
        <f>'0'!$A$4</f>
        <v>………………..</v>
      </c>
      <c r="B1248" s="37">
        <f>'0'!$A$2</f>
        <v>46112</v>
      </c>
      <c r="C1248" s="37" t="s">
        <v>1197</v>
      </c>
      <c r="D1248" s="195"/>
      <c r="E1248" s="23"/>
      <c r="F1248" s="14"/>
      <c r="G1248" s="22"/>
      <c r="H1248" s="656"/>
      <c r="I1248" s="656"/>
      <c r="J1248" s="656"/>
      <c r="K1248" s="25"/>
      <c r="L1248" s="25"/>
      <c r="M1248" s="25"/>
      <c r="N1248" s="25"/>
      <c r="O1248" s="25"/>
      <c r="P1248" s="25"/>
      <c r="Q1248" s="25"/>
      <c r="R1248" s="25"/>
      <c r="S1248" s="25"/>
      <c r="T1248" s="671"/>
      <c r="U1248" s="730" t="str">
        <f t="shared" si="22"/>
        <v/>
      </c>
    </row>
    <row r="1249" spans="1:21" x14ac:dyDescent="0.25">
      <c r="A1249" s="36" t="str">
        <f>'0'!$A$4</f>
        <v>………………..</v>
      </c>
      <c r="B1249" s="37">
        <f>'0'!$A$2</f>
        <v>46112</v>
      </c>
      <c r="C1249" s="37" t="s">
        <v>1197</v>
      </c>
      <c r="D1249" s="195"/>
      <c r="E1249" s="23"/>
      <c r="F1249" s="14"/>
      <c r="G1249" s="22"/>
      <c r="H1249" s="656"/>
      <c r="I1249" s="656"/>
      <c r="J1249" s="656"/>
      <c r="K1249" s="25"/>
      <c r="L1249" s="25"/>
      <c r="M1249" s="25"/>
      <c r="N1249" s="25"/>
      <c r="O1249" s="25"/>
      <c r="P1249" s="25"/>
      <c r="Q1249" s="25"/>
      <c r="R1249" s="25"/>
      <c r="S1249" s="25"/>
      <c r="T1249" s="671"/>
      <c r="U1249" s="730" t="str">
        <f t="shared" si="22"/>
        <v/>
      </c>
    </row>
    <row r="1250" spans="1:21" x14ac:dyDescent="0.25">
      <c r="A1250" s="36" t="str">
        <f>'0'!$A$4</f>
        <v>………………..</v>
      </c>
      <c r="B1250" s="37">
        <f>'0'!$A$2</f>
        <v>46112</v>
      </c>
      <c r="C1250" s="37" t="s">
        <v>1197</v>
      </c>
      <c r="D1250" s="195"/>
      <c r="E1250" s="23"/>
      <c r="F1250" s="14"/>
      <c r="G1250" s="22"/>
      <c r="H1250" s="656"/>
      <c r="I1250" s="656"/>
      <c r="J1250" s="656"/>
      <c r="K1250" s="25"/>
      <c r="L1250" s="25"/>
      <c r="M1250" s="25"/>
      <c r="N1250" s="25"/>
      <c r="O1250" s="25"/>
      <c r="P1250" s="25"/>
      <c r="Q1250" s="25"/>
      <c r="R1250" s="25"/>
      <c r="S1250" s="25"/>
      <c r="T1250" s="671"/>
      <c r="U1250" s="730" t="str">
        <f t="shared" si="22"/>
        <v/>
      </c>
    </row>
    <row r="1251" spans="1:21" x14ac:dyDescent="0.25">
      <c r="A1251" s="36" t="str">
        <f>'0'!$A$4</f>
        <v>………………..</v>
      </c>
      <c r="B1251" s="37">
        <f>'0'!$A$2</f>
        <v>46112</v>
      </c>
      <c r="C1251" s="37" t="s">
        <v>1197</v>
      </c>
      <c r="D1251" s="195"/>
      <c r="E1251" s="23"/>
      <c r="F1251" s="14"/>
      <c r="G1251" s="22"/>
      <c r="H1251" s="656"/>
      <c r="I1251" s="656"/>
      <c r="J1251" s="656"/>
      <c r="K1251" s="25"/>
      <c r="L1251" s="25"/>
      <c r="M1251" s="25"/>
      <c r="N1251" s="25"/>
      <c r="O1251" s="25"/>
      <c r="P1251" s="25"/>
      <c r="Q1251" s="25"/>
      <c r="R1251" s="25"/>
      <c r="S1251" s="25"/>
      <c r="T1251" s="671"/>
      <c r="U1251" s="730" t="str">
        <f t="shared" si="22"/>
        <v/>
      </c>
    </row>
    <row r="1252" spans="1:21" x14ac:dyDescent="0.25">
      <c r="A1252" s="36" t="str">
        <f>'0'!$A$4</f>
        <v>………………..</v>
      </c>
      <c r="B1252" s="37">
        <f>'0'!$A$2</f>
        <v>46112</v>
      </c>
      <c r="C1252" s="37" t="s">
        <v>1197</v>
      </c>
      <c r="D1252" s="195"/>
      <c r="E1252" s="23"/>
      <c r="F1252" s="14"/>
      <c r="G1252" s="22"/>
      <c r="H1252" s="656"/>
      <c r="I1252" s="656"/>
      <c r="J1252" s="656"/>
      <c r="K1252" s="25"/>
      <c r="L1252" s="25"/>
      <c r="M1252" s="25"/>
      <c r="N1252" s="25"/>
      <c r="O1252" s="25"/>
      <c r="P1252" s="25"/>
      <c r="Q1252" s="25"/>
      <c r="R1252" s="25"/>
      <c r="S1252" s="25"/>
      <c r="T1252" s="671"/>
      <c r="U1252" s="730" t="str">
        <f t="shared" si="22"/>
        <v/>
      </c>
    </row>
    <row r="1253" spans="1:21" x14ac:dyDescent="0.25">
      <c r="A1253" s="36" t="str">
        <f>'0'!$A$4</f>
        <v>………………..</v>
      </c>
      <c r="B1253" s="37">
        <f>'0'!$A$2</f>
        <v>46112</v>
      </c>
      <c r="C1253" s="37" t="s">
        <v>1197</v>
      </c>
      <c r="D1253" s="195"/>
      <c r="E1253" s="23"/>
      <c r="F1253" s="14"/>
      <c r="G1253" s="22"/>
      <c r="H1253" s="656"/>
      <c r="I1253" s="656"/>
      <c r="J1253" s="656"/>
      <c r="K1253" s="25"/>
      <c r="L1253" s="25"/>
      <c r="M1253" s="25"/>
      <c r="N1253" s="25"/>
      <c r="O1253" s="25"/>
      <c r="P1253" s="25"/>
      <c r="Q1253" s="25"/>
      <c r="R1253" s="25"/>
      <c r="S1253" s="25"/>
      <c r="T1253" s="671"/>
      <c r="U1253" s="730" t="str">
        <f t="shared" si="22"/>
        <v/>
      </c>
    </row>
    <row r="1254" spans="1:21" x14ac:dyDescent="0.25">
      <c r="A1254" s="36" t="str">
        <f>'0'!$A$4</f>
        <v>………………..</v>
      </c>
      <c r="B1254" s="37">
        <f>'0'!$A$2</f>
        <v>46112</v>
      </c>
      <c r="C1254" s="37" t="s">
        <v>1197</v>
      </c>
      <c r="D1254" s="195"/>
      <c r="E1254" s="23"/>
      <c r="F1254" s="14"/>
      <c r="G1254" s="22"/>
      <c r="H1254" s="656"/>
      <c r="I1254" s="656"/>
      <c r="J1254" s="656"/>
      <c r="K1254" s="25"/>
      <c r="L1254" s="25"/>
      <c r="M1254" s="25"/>
      <c r="N1254" s="25"/>
      <c r="O1254" s="25"/>
      <c r="P1254" s="25"/>
      <c r="Q1254" s="25"/>
      <c r="R1254" s="25"/>
      <c r="S1254" s="25"/>
      <c r="T1254" s="671"/>
      <c r="U1254" s="730" t="str">
        <f t="shared" si="22"/>
        <v/>
      </c>
    </row>
    <row r="1255" spans="1:21" x14ac:dyDescent="0.25">
      <c r="A1255" s="36" t="str">
        <f>'0'!$A$4</f>
        <v>………………..</v>
      </c>
      <c r="B1255" s="37">
        <f>'0'!$A$2</f>
        <v>46112</v>
      </c>
      <c r="C1255" s="37" t="s">
        <v>1197</v>
      </c>
      <c r="D1255" s="195"/>
      <c r="E1255" s="23"/>
      <c r="F1255" s="14"/>
      <c r="G1255" s="22"/>
      <c r="H1255" s="656"/>
      <c r="I1255" s="656"/>
      <c r="J1255" s="656"/>
      <c r="K1255" s="25"/>
      <c r="L1255" s="25"/>
      <c r="M1255" s="25"/>
      <c r="N1255" s="25"/>
      <c r="O1255" s="25"/>
      <c r="P1255" s="25"/>
      <c r="Q1255" s="25"/>
      <c r="R1255" s="25"/>
      <c r="S1255" s="25"/>
      <c r="T1255" s="671"/>
      <c r="U1255" s="730" t="str">
        <f t="shared" si="22"/>
        <v/>
      </c>
    </row>
    <row r="1256" spans="1:21" x14ac:dyDescent="0.25">
      <c r="A1256" s="36" t="str">
        <f>'0'!$A$4</f>
        <v>………………..</v>
      </c>
      <c r="B1256" s="37">
        <f>'0'!$A$2</f>
        <v>46112</v>
      </c>
      <c r="C1256" s="37" t="s">
        <v>1197</v>
      </c>
      <c r="D1256" s="195"/>
      <c r="E1256" s="23"/>
      <c r="F1256" s="14"/>
      <c r="G1256" s="22"/>
      <c r="H1256" s="656"/>
      <c r="I1256" s="656"/>
      <c r="J1256" s="656"/>
      <c r="K1256" s="25"/>
      <c r="L1256" s="25"/>
      <c r="M1256" s="25"/>
      <c r="N1256" s="25"/>
      <c r="O1256" s="25"/>
      <c r="P1256" s="25"/>
      <c r="Q1256" s="25"/>
      <c r="R1256" s="25"/>
      <c r="S1256" s="25"/>
      <c r="T1256" s="671"/>
      <c r="U1256" s="730" t="str">
        <f t="shared" si="22"/>
        <v/>
      </c>
    </row>
    <row r="1257" spans="1:21" x14ac:dyDescent="0.25">
      <c r="A1257" s="36" t="str">
        <f>'0'!$A$4</f>
        <v>………………..</v>
      </c>
      <c r="B1257" s="37">
        <f>'0'!$A$2</f>
        <v>46112</v>
      </c>
      <c r="C1257" s="37" t="s">
        <v>1197</v>
      </c>
      <c r="D1257" s="195"/>
      <c r="E1257" s="23"/>
      <c r="F1257" s="14"/>
      <c r="G1257" s="22"/>
      <c r="H1257" s="656"/>
      <c r="I1257" s="656"/>
      <c r="J1257" s="656"/>
      <c r="K1257" s="25"/>
      <c r="L1257" s="25"/>
      <c r="M1257" s="25"/>
      <c r="N1257" s="25"/>
      <c r="O1257" s="25"/>
      <c r="P1257" s="25"/>
      <c r="Q1257" s="25"/>
      <c r="R1257" s="25"/>
      <c r="S1257" s="25"/>
      <c r="T1257" s="671"/>
      <c r="U1257" s="730" t="str">
        <f t="shared" si="22"/>
        <v/>
      </c>
    </row>
    <row r="1258" spans="1:21" x14ac:dyDescent="0.25">
      <c r="A1258" s="36" t="str">
        <f>'0'!$A$4</f>
        <v>………………..</v>
      </c>
      <c r="B1258" s="37">
        <f>'0'!$A$2</f>
        <v>46112</v>
      </c>
      <c r="C1258" s="37" t="s">
        <v>1197</v>
      </c>
      <c r="D1258" s="195"/>
      <c r="E1258" s="23"/>
      <c r="F1258" s="14"/>
      <c r="G1258" s="22"/>
      <c r="H1258" s="656"/>
      <c r="I1258" s="656"/>
      <c r="J1258" s="656"/>
      <c r="K1258" s="25"/>
      <c r="L1258" s="25"/>
      <c r="M1258" s="25"/>
      <c r="N1258" s="25"/>
      <c r="O1258" s="25"/>
      <c r="P1258" s="25"/>
      <c r="Q1258" s="25"/>
      <c r="R1258" s="25"/>
      <c r="S1258" s="25"/>
      <c r="T1258" s="671"/>
      <c r="U1258" s="730" t="str">
        <f t="shared" si="22"/>
        <v/>
      </c>
    </row>
    <row r="1259" spans="1:21" x14ac:dyDescent="0.25">
      <c r="A1259" s="36" t="str">
        <f>'0'!$A$4</f>
        <v>………………..</v>
      </c>
      <c r="B1259" s="37">
        <f>'0'!$A$2</f>
        <v>46112</v>
      </c>
      <c r="C1259" s="37" t="s">
        <v>1197</v>
      </c>
      <c r="D1259" s="195"/>
      <c r="E1259" s="23"/>
      <c r="F1259" s="14"/>
      <c r="G1259" s="22"/>
      <c r="H1259" s="656"/>
      <c r="I1259" s="656"/>
      <c r="J1259" s="656"/>
      <c r="K1259" s="25"/>
      <c r="L1259" s="25"/>
      <c r="M1259" s="25"/>
      <c r="N1259" s="25"/>
      <c r="O1259" s="25"/>
      <c r="P1259" s="25"/>
      <c r="Q1259" s="25"/>
      <c r="R1259" s="25"/>
      <c r="S1259" s="25"/>
      <c r="T1259" s="671"/>
      <c r="U1259" s="730" t="str">
        <f t="shared" si="22"/>
        <v/>
      </c>
    </row>
    <row r="1260" spans="1:21" x14ac:dyDescent="0.25">
      <c r="A1260" s="36" t="str">
        <f>'0'!$A$4</f>
        <v>………………..</v>
      </c>
      <c r="B1260" s="37">
        <f>'0'!$A$2</f>
        <v>46112</v>
      </c>
      <c r="C1260" s="37" t="s">
        <v>1197</v>
      </c>
      <c r="D1260" s="195"/>
      <c r="E1260" s="23"/>
      <c r="F1260" s="14"/>
      <c r="G1260" s="22"/>
      <c r="H1260" s="656"/>
      <c r="I1260" s="656"/>
      <c r="J1260" s="656"/>
      <c r="K1260" s="25"/>
      <c r="L1260" s="25"/>
      <c r="M1260" s="25"/>
      <c r="N1260" s="25"/>
      <c r="O1260" s="25"/>
      <c r="P1260" s="25"/>
      <c r="Q1260" s="25"/>
      <c r="R1260" s="25"/>
      <c r="S1260" s="25"/>
      <c r="T1260" s="671"/>
      <c r="U1260" s="730" t="str">
        <f t="shared" si="22"/>
        <v/>
      </c>
    </row>
    <row r="1261" spans="1:21" x14ac:dyDescent="0.25">
      <c r="A1261" s="36" t="str">
        <f>'0'!$A$4</f>
        <v>………………..</v>
      </c>
      <c r="B1261" s="37">
        <f>'0'!$A$2</f>
        <v>46112</v>
      </c>
      <c r="C1261" s="37" t="s">
        <v>1197</v>
      </c>
      <c r="D1261" s="195"/>
      <c r="E1261" s="23"/>
      <c r="F1261" s="14"/>
      <c r="G1261" s="22"/>
      <c r="H1261" s="656"/>
      <c r="I1261" s="656"/>
      <c r="J1261" s="656"/>
      <c r="K1261" s="25"/>
      <c r="L1261" s="25"/>
      <c r="M1261" s="25"/>
      <c r="N1261" s="25"/>
      <c r="O1261" s="25"/>
      <c r="P1261" s="25"/>
      <c r="Q1261" s="25"/>
      <c r="R1261" s="25"/>
      <c r="S1261" s="25"/>
      <c r="T1261" s="671"/>
      <c r="U1261" s="730" t="str">
        <f t="shared" si="22"/>
        <v/>
      </c>
    </row>
    <row r="1262" spans="1:21" x14ac:dyDescent="0.25">
      <c r="A1262" s="36" t="str">
        <f>'0'!$A$4</f>
        <v>………………..</v>
      </c>
      <c r="B1262" s="37">
        <f>'0'!$A$2</f>
        <v>46112</v>
      </c>
      <c r="C1262" s="37" t="s">
        <v>1197</v>
      </c>
      <c r="D1262" s="195"/>
      <c r="E1262" s="23"/>
      <c r="F1262" s="14"/>
      <c r="G1262" s="22"/>
      <c r="H1262" s="656"/>
      <c r="I1262" s="656"/>
      <c r="J1262" s="656"/>
      <c r="K1262" s="25"/>
      <c r="L1262" s="25"/>
      <c r="M1262" s="25"/>
      <c r="N1262" s="25"/>
      <c r="O1262" s="25"/>
      <c r="P1262" s="25"/>
      <c r="Q1262" s="25"/>
      <c r="R1262" s="25"/>
      <c r="S1262" s="25"/>
      <c r="T1262" s="671"/>
      <c r="U1262" s="730" t="str">
        <f t="shared" si="22"/>
        <v/>
      </c>
    </row>
    <row r="1263" spans="1:21" x14ac:dyDescent="0.25">
      <c r="A1263" s="36" t="str">
        <f>'0'!$A$4</f>
        <v>………………..</v>
      </c>
      <c r="B1263" s="37">
        <f>'0'!$A$2</f>
        <v>46112</v>
      </c>
      <c r="C1263" s="37" t="s">
        <v>1197</v>
      </c>
      <c r="D1263" s="195"/>
      <c r="E1263" s="23"/>
      <c r="F1263" s="14"/>
      <c r="G1263" s="22"/>
      <c r="H1263" s="656"/>
      <c r="I1263" s="656"/>
      <c r="J1263" s="656"/>
      <c r="K1263" s="25"/>
      <c r="L1263" s="25"/>
      <c r="M1263" s="25"/>
      <c r="N1263" s="25"/>
      <c r="O1263" s="25"/>
      <c r="P1263" s="25"/>
      <c r="Q1263" s="25"/>
      <c r="R1263" s="25"/>
      <c r="S1263" s="25"/>
      <c r="T1263" s="671"/>
      <c r="U1263" s="730" t="str">
        <f t="shared" si="22"/>
        <v/>
      </c>
    </row>
    <row r="1264" spans="1:21" x14ac:dyDescent="0.25">
      <c r="A1264" s="36" t="str">
        <f>'0'!$A$4</f>
        <v>………………..</v>
      </c>
      <c r="B1264" s="37">
        <f>'0'!$A$2</f>
        <v>46112</v>
      </c>
      <c r="C1264" s="37" t="s">
        <v>1197</v>
      </c>
      <c r="D1264" s="195"/>
      <c r="E1264" s="23"/>
      <c r="F1264" s="14"/>
      <c r="G1264" s="22"/>
      <c r="H1264" s="656"/>
      <c r="I1264" s="656"/>
      <c r="J1264" s="656"/>
      <c r="K1264" s="25"/>
      <c r="L1264" s="25"/>
      <c r="M1264" s="25"/>
      <c r="N1264" s="25"/>
      <c r="O1264" s="25"/>
      <c r="P1264" s="25"/>
      <c r="Q1264" s="25"/>
      <c r="R1264" s="25"/>
      <c r="S1264" s="25"/>
      <c r="T1264" s="671"/>
      <c r="U1264" s="730" t="str">
        <f t="shared" si="22"/>
        <v/>
      </c>
    </row>
    <row r="1265" spans="1:21" x14ac:dyDescent="0.25">
      <c r="A1265" s="36" t="str">
        <f>'0'!$A$4</f>
        <v>………………..</v>
      </c>
      <c r="B1265" s="37">
        <f>'0'!$A$2</f>
        <v>46112</v>
      </c>
      <c r="C1265" s="37" t="s">
        <v>1197</v>
      </c>
      <c r="D1265" s="195"/>
      <c r="E1265" s="23"/>
      <c r="F1265" s="14"/>
      <c r="G1265" s="22"/>
      <c r="H1265" s="656"/>
      <c r="I1265" s="656"/>
      <c r="J1265" s="656"/>
      <c r="K1265" s="25"/>
      <c r="L1265" s="25"/>
      <c r="M1265" s="25"/>
      <c r="N1265" s="25"/>
      <c r="O1265" s="25"/>
      <c r="P1265" s="25"/>
      <c r="Q1265" s="25"/>
      <c r="R1265" s="25"/>
      <c r="S1265" s="25"/>
      <c r="T1265" s="671"/>
      <c r="U1265" s="730" t="str">
        <f t="shared" si="22"/>
        <v/>
      </c>
    </row>
    <row r="1266" spans="1:21" x14ac:dyDescent="0.25">
      <c r="A1266" s="36" t="str">
        <f>'0'!$A$4</f>
        <v>………………..</v>
      </c>
      <c r="B1266" s="37">
        <f>'0'!$A$2</f>
        <v>46112</v>
      </c>
      <c r="C1266" s="37" t="s">
        <v>1197</v>
      </c>
      <c r="D1266" s="195"/>
      <c r="E1266" s="23"/>
      <c r="F1266" s="14"/>
      <c r="G1266" s="22"/>
      <c r="H1266" s="656"/>
      <c r="I1266" s="656"/>
      <c r="J1266" s="656"/>
      <c r="K1266" s="25"/>
      <c r="L1266" s="25"/>
      <c r="M1266" s="25"/>
      <c r="N1266" s="25"/>
      <c r="O1266" s="25"/>
      <c r="P1266" s="25"/>
      <c r="Q1266" s="25"/>
      <c r="R1266" s="25"/>
      <c r="S1266" s="25"/>
      <c r="T1266" s="671"/>
      <c r="U1266" s="730" t="str">
        <f t="shared" si="22"/>
        <v/>
      </c>
    </row>
    <row r="1267" spans="1:21" x14ac:dyDescent="0.25">
      <c r="A1267" s="36" t="str">
        <f>'0'!$A$4</f>
        <v>………………..</v>
      </c>
      <c r="B1267" s="37">
        <f>'0'!$A$2</f>
        <v>46112</v>
      </c>
      <c r="C1267" s="37" t="s">
        <v>1197</v>
      </c>
      <c r="D1267" s="195"/>
      <c r="E1267" s="23"/>
      <c r="F1267" s="14"/>
      <c r="G1267" s="22"/>
      <c r="H1267" s="656"/>
      <c r="I1267" s="656"/>
      <c r="J1267" s="656"/>
      <c r="K1267" s="25"/>
      <c r="L1267" s="25"/>
      <c r="M1267" s="25"/>
      <c r="N1267" s="25"/>
      <c r="O1267" s="25"/>
      <c r="P1267" s="25"/>
      <c r="Q1267" s="25"/>
      <c r="R1267" s="25"/>
      <c r="S1267" s="25"/>
      <c r="T1267" s="671"/>
      <c r="U1267" s="730" t="str">
        <f t="shared" si="22"/>
        <v/>
      </c>
    </row>
    <row r="1268" spans="1:21" x14ac:dyDescent="0.25">
      <c r="A1268" s="36" t="str">
        <f>'0'!$A$4</f>
        <v>………………..</v>
      </c>
      <c r="B1268" s="37">
        <f>'0'!$A$2</f>
        <v>46112</v>
      </c>
      <c r="C1268" s="37" t="s">
        <v>1197</v>
      </c>
      <c r="D1268" s="195"/>
      <c r="E1268" s="23"/>
      <c r="F1268" s="14"/>
      <c r="G1268" s="22"/>
      <c r="H1268" s="656"/>
      <c r="I1268" s="656"/>
      <c r="J1268" s="656"/>
      <c r="K1268" s="25"/>
      <c r="L1268" s="25"/>
      <c r="M1268" s="25"/>
      <c r="N1268" s="25"/>
      <c r="O1268" s="25"/>
      <c r="P1268" s="25"/>
      <c r="Q1268" s="25"/>
      <c r="R1268" s="25"/>
      <c r="S1268" s="25"/>
      <c r="T1268" s="671"/>
      <c r="U1268" s="730" t="str">
        <f t="shared" si="22"/>
        <v/>
      </c>
    </row>
    <row r="1269" spans="1:21" x14ac:dyDescent="0.25">
      <c r="A1269" s="36" t="str">
        <f>'0'!$A$4</f>
        <v>………………..</v>
      </c>
      <c r="B1269" s="37">
        <f>'0'!$A$2</f>
        <v>46112</v>
      </c>
      <c r="C1269" s="37" t="s">
        <v>1197</v>
      </c>
      <c r="D1269" s="195"/>
      <c r="E1269" s="23"/>
      <c r="F1269" s="14"/>
      <c r="G1269" s="22"/>
      <c r="H1269" s="656"/>
      <c r="I1269" s="656"/>
      <c r="J1269" s="656"/>
      <c r="K1269" s="25"/>
      <c r="L1269" s="25"/>
      <c r="M1269" s="25"/>
      <c r="N1269" s="25"/>
      <c r="O1269" s="25"/>
      <c r="P1269" s="25"/>
      <c r="Q1269" s="25"/>
      <c r="R1269" s="25"/>
      <c r="S1269" s="25"/>
      <c r="T1269" s="671"/>
      <c r="U1269" s="730" t="str">
        <f t="shared" si="22"/>
        <v/>
      </c>
    </row>
    <row r="1270" spans="1:21" x14ac:dyDescent="0.25">
      <c r="A1270" s="36" t="str">
        <f>'0'!$A$4</f>
        <v>………………..</v>
      </c>
      <c r="B1270" s="37">
        <f>'0'!$A$2</f>
        <v>46112</v>
      </c>
      <c r="C1270" s="37" t="s">
        <v>1197</v>
      </c>
      <c r="D1270" s="195"/>
      <c r="E1270" s="23"/>
      <c r="F1270" s="14"/>
      <c r="G1270" s="22"/>
      <c r="H1270" s="656"/>
      <c r="I1270" s="656"/>
      <c r="J1270" s="656"/>
      <c r="K1270" s="25"/>
      <c r="L1270" s="25"/>
      <c r="M1270" s="25"/>
      <c r="N1270" s="25"/>
      <c r="O1270" s="25"/>
      <c r="P1270" s="25"/>
      <c r="Q1270" s="25"/>
      <c r="R1270" s="25"/>
      <c r="S1270" s="25"/>
      <c r="T1270" s="671"/>
      <c r="U1270" s="730" t="str">
        <f t="shared" si="22"/>
        <v/>
      </c>
    </row>
    <row r="1271" spans="1:21" x14ac:dyDescent="0.25">
      <c r="A1271" s="36" t="str">
        <f>'0'!$A$4</f>
        <v>………………..</v>
      </c>
      <c r="B1271" s="37">
        <f>'0'!$A$2</f>
        <v>46112</v>
      </c>
      <c r="C1271" s="37" t="s">
        <v>1197</v>
      </c>
      <c r="D1271" s="195"/>
      <c r="E1271" s="23"/>
      <c r="F1271" s="14"/>
      <c r="G1271" s="22"/>
      <c r="H1271" s="656"/>
      <c r="I1271" s="656"/>
      <c r="J1271" s="656"/>
      <c r="K1271" s="25"/>
      <c r="L1271" s="25"/>
      <c r="M1271" s="25"/>
      <c r="N1271" s="25"/>
      <c r="O1271" s="25"/>
      <c r="P1271" s="25"/>
      <c r="Q1271" s="25"/>
      <c r="R1271" s="25"/>
      <c r="S1271" s="25"/>
      <c r="T1271" s="671"/>
      <c r="U1271" s="730" t="str">
        <f t="shared" si="22"/>
        <v/>
      </c>
    </row>
    <row r="1272" spans="1:21" x14ac:dyDescent="0.25">
      <c r="A1272" s="36" t="str">
        <f>'0'!$A$4</f>
        <v>………………..</v>
      </c>
      <c r="B1272" s="37">
        <f>'0'!$A$2</f>
        <v>46112</v>
      </c>
      <c r="C1272" s="37" t="s">
        <v>1197</v>
      </c>
      <c r="D1272" s="195"/>
      <c r="E1272" s="23"/>
      <c r="F1272" s="14"/>
      <c r="G1272" s="22"/>
      <c r="H1272" s="656"/>
      <c r="I1272" s="656"/>
      <c r="J1272" s="656"/>
      <c r="K1272" s="25"/>
      <c r="L1272" s="25"/>
      <c r="M1272" s="25"/>
      <c r="N1272" s="25"/>
      <c r="O1272" s="25"/>
      <c r="P1272" s="25"/>
      <c r="Q1272" s="25"/>
      <c r="R1272" s="25"/>
      <c r="S1272" s="25"/>
      <c r="T1272" s="671"/>
      <c r="U1272" s="730" t="str">
        <f t="shared" si="22"/>
        <v/>
      </c>
    </row>
    <row r="1273" spans="1:21" x14ac:dyDescent="0.25">
      <c r="A1273" s="36" t="str">
        <f>'0'!$A$4</f>
        <v>………………..</v>
      </c>
      <c r="B1273" s="37">
        <f>'0'!$A$2</f>
        <v>46112</v>
      </c>
      <c r="C1273" s="37" t="s">
        <v>1197</v>
      </c>
      <c r="D1273" s="195"/>
      <c r="E1273" s="23"/>
      <c r="F1273" s="14"/>
      <c r="G1273" s="22"/>
      <c r="H1273" s="656"/>
      <c r="I1273" s="656"/>
      <c r="J1273" s="656"/>
      <c r="K1273" s="25"/>
      <c r="L1273" s="25"/>
      <c r="M1273" s="25"/>
      <c r="N1273" s="25"/>
      <c r="O1273" s="25"/>
      <c r="P1273" s="25"/>
      <c r="Q1273" s="25"/>
      <c r="R1273" s="25"/>
      <c r="S1273" s="25"/>
      <c r="T1273" s="671"/>
      <c r="U1273" s="730" t="str">
        <f t="shared" si="22"/>
        <v/>
      </c>
    </row>
    <row r="1274" spans="1:21" x14ac:dyDescent="0.25">
      <c r="A1274" s="36" t="str">
        <f>'0'!$A$4</f>
        <v>………………..</v>
      </c>
      <c r="B1274" s="37">
        <f>'0'!$A$2</f>
        <v>46112</v>
      </c>
      <c r="C1274" s="37" t="s">
        <v>1197</v>
      </c>
      <c r="D1274" s="195"/>
      <c r="E1274" s="23"/>
      <c r="F1274" s="14"/>
      <c r="G1274" s="22"/>
      <c r="H1274" s="656"/>
      <c r="I1274" s="656"/>
      <c r="J1274" s="656"/>
      <c r="K1274" s="25"/>
      <c r="L1274" s="25"/>
      <c r="M1274" s="25"/>
      <c r="N1274" s="25"/>
      <c r="O1274" s="25"/>
      <c r="P1274" s="25"/>
      <c r="Q1274" s="25"/>
      <c r="R1274" s="25"/>
      <c r="S1274" s="25"/>
      <c r="T1274" s="671"/>
      <c r="U1274" s="730" t="str">
        <f t="shared" si="22"/>
        <v/>
      </c>
    </row>
    <row r="1275" spans="1:21" x14ac:dyDescent="0.25">
      <c r="A1275" s="36" t="str">
        <f>'0'!$A$4</f>
        <v>………………..</v>
      </c>
      <c r="B1275" s="37">
        <f>'0'!$A$2</f>
        <v>46112</v>
      </c>
      <c r="C1275" s="37" t="s">
        <v>1197</v>
      </c>
      <c r="D1275" s="195"/>
      <c r="E1275" s="23"/>
      <c r="F1275" s="14"/>
      <c r="G1275" s="22"/>
      <c r="H1275" s="656"/>
      <c r="I1275" s="656"/>
      <c r="J1275" s="656"/>
      <c r="K1275" s="25"/>
      <c r="L1275" s="25"/>
      <c r="M1275" s="25"/>
      <c r="N1275" s="25"/>
      <c r="O1275" s="25"/>
      <c r="P1275" s="25"/>
      <c r="Q1275" s="25"/>
      <c r="R1275" s="25"/>
      <c r="S1275" s="25"/>
      <c r="T1275" s="671"/>
      <c r="U1275" s="730" t="str">
        <f t="shared" si="22"/>
        <v/>
      </c>
    </row>
    <row r="1276" spans="1:21" x14ac:dyDescent="0.25">
      <c r="A1276" s="36" t="str">
        <f>'0'!$A$4</f>
        <v>………………..</v>
      </c>
      <c r="B1276" s="37">
        <f>'0'!$A$2</f>
        <v>46112</v>
      </c>
      <c r="C1276" s="37" t="s">
        <v>1197</v>
      </c>
      <c r="D1276" s="195"/>
      <c r="E1276" s="23"/>
      <c r="F1276" s="14"/>
      <c r="G1276" s="22"/>
      <c r="H1276" s="656"/>
      <c r="I1276" s="656"/>
      <c r="J1276" s="656"/>
      <c r="K1276" s="25"/>
      <c r="L1276" s="25"/>
      <c r="M1276" s="25"/>
      <c r="N1276" s="25"/>
      <c r="O1276" s="25"/>
      <c r="P1276" s="25"/>
      <c r="Q1276" s="25"/>
      <c r="R1276" s="25"/>
      <c r="S1276" s="25"/>
      <c r="T1276" s="671"/>
      <c r="U1276" s="730" t="str">
        <f t="shared" si="22"/>
        <v/>
      </c>
    </row>
    <row r="1277" spans="1:21" x14ac:dyDescent="0.25">
      <c r="A1277" s="36" t="str">
        <f>'0'!$A$4</f>
        <v>………………..</v>
      </c>
      <c r="B1277" s="37">
        <f>'0'!$A$2</f>
        <v>46112</v>
      </c>
      <c r="C1277" s="37" t="s">
        <v>1197</v>
      </c>
      <c r="D1277" s="195"/>
      <c r="E1277" s="23"/>
      <c r="F1277" s="14"/>
      <c r="G1277" s="22"/>
      <c r="H1277" s="656"/>
      <c r="I1277" s="656"/>
      <c r="J1277" s="656"/>
      <c r="K1277" s="25"/>
      <c r="L1277" s="25"/>
      <c r="M1277" s="25"/>
      <c r="N1277" s="25"/>
      <c r="O1277" s="25"/>
      <c r="P1277" s="25"/>
      <c r="Q1277" s="25"/>
      <c r="R1277" s="25"/>
      <c r="S1277" s="25"/>
      <c r="T1277" s="671"/>
      <c r="U1277" s="730" t="str">
        <f t="shared" si="22"/>
        <v/>
      </c>
    </row>
    <row r="1278" spans="1:21" x14ac:dyDescent="0.25">
      <c r="A1278" s="36" t="str">
        <f>'0'!$A$4</f>
        <v>………………..</v>
      </c>
      <c r="B1278" s="37">
        <f>'0'!$A$2</f>
        <v>46112</v>
      </c>
      <c r="C1278" s="37" t="s">
        <v>1197</v>
      </c>
      <c r="D1278" s="195"/>
      <c r="E1278" s="23"/>
      <c r="F1278" s="14"/>
      <c r="G1278" s="22"/>
      <c r="H1278" s="656"/>
      <c r="I1278" s="656"/>
      <c r="J1278" s="656"/>
      <c r="K1278" s="25"/>
      <c r="L1278" s="25"/>
      <c r="M1278" s="25"/>
      <c r="N1278" s="25"/>
      <c r="O1278" s="25"/>
      <c r="P1278" s="25"/>
      <c r="Q1278" s="25"/>
      <c r="R1278" s="25"/>
      <c r="S1278" s="25"/>
      <c r="T1278" s="671"/>
      <c r="U1278" s="730" t="str">
        <f t="shared" si="22"/>
        <v/>
      </c>
    </row>
    <row r="1279" spans="1:21" x14ac:dyDescent="0.25">
      <c r="A1279" s="36" t="str">
        <f>'0'!$A$4</f>
        <v>………………..</v>
      </c>
      <c r="B1279" s="37">
        <f>'0'!$A$2</f>
        <v>46112</v>
      </c>
      <c r="C1279" s="37" t="s">
        <v>1197</v>
      </c>
      <c r="D1279" s="195"/>
      <c r="E1279" s="23"/>
      <c r="F1279" s="14"/>
      <c r="G1279" s="22"/>
      <c r="H1279" s="656"/>
      <c r="I1279" s="656"/>
      <c r="J1279" s="656"/>
      <c r="K1279" s="25"/>
      <c r="L1279" s="25"/>
      <c r="M1279" s="25"/>
      <c r="N1279" s="25"/>
      <c r="O1279" s="25"/>
      <c r="P1279" s="25"/>
      <c r="Q1279" s="25"/>
      <c r="R1279" s="25"/>
      <c r="S1279" s="25"/>
      <c r="T1279" s="671"/>
      <c r="U1279" s="730" t="str">
        <f t="shared" si="22"/>
        <v/>
      </c>
    </row>
    <row r="1280" spans="1:21" x14ac:dyDescent="0.25">
      <c r="A1280" s="36" t="str">
        <f>'0'!$A$4</f>
        <v>………………..</v>
      </c>
      <c r="B1280" s="37">
        <f>'0'!$A$2</f>
        <v>46112</v>
      </c>
      <c r="C1280" s="37" t="s">
        <v>1197</v>
      </c>
      <c r="D1280" s="195"/>
      <c r="E1280" s="23"/>
      <c r="F1280" s="14"/>
      <c r="G1280" s="22"/>
      <c r="H1280" s="656"/>
      <c r="I1280" s="656"/>
      <c r="J1280" s="656"/>
      <c r="K1280" s="25"/>
      <c r="L1280" s="25"/>
      <c r="M1280" s="25"/>
      <c r="N1280" s="25"/>
      <c r="O1280" s="25"/>
      <c r="P1280" s="25"/>
      <c r="Q1280" s="25"/>
      <c r="R1280" s="25"/>
      <c r="S1280" s="25"/>
      <c r="T1280" s="671"/>
      <c r="U1280" s="730" t="str">
        <f t="shared" si="22"/>
        <v/>
      </c>
    </row>
    <row r="1281" spans="1:21" x14ac:dyDescent="0.25">
      <c r="A1281" s="36" t="str">
        <f>'0'!$A$4</f>
        <v>………………..</v>
      </c>
      <c r="B1281" s="37">
        <f>'0'!$A$2</f>
        <v>46112</v>
      </c>
      <c r="C1281" s="37" t="s">
        <v>1197</v>
      </c>
      <c r="D1281" s="195"/>
      <c r="E1281" s="23"/>
      <c r="F1281" s="14"/>
      <c r="G1281" s="22"/>
      <c r="H1281" s="656"/>
      <c r="I1281" s="656"/>
      <c r="J1281" s="656"/>
      <c r="K1281" s="25"/>
      <c r="L1281" s="25"/>
      <c r="M1281" s="25"/>
      <c r="N1281" s="25"/>
      <c r="O1281" s="25"/>
      <c r="P1281" s="25"/>
      <c r="Q1281" s="25"/>
      <c r="R1281" s="25"/>
      <c r="S1281" s="25"/>
      <c r="T1281" s="671"/>
      <c r="U1281" s="730" t="str">
        <f t="shared" si="22"/>
        <v/>
      </c>
    </row>
    <row r="1282" spans="1:21" x14ac:dyDescent="0.25">
      <c r="A1282" s="36" t="str">
        <f>'0'!$A$4</f>
        <v>………………..</v>
      </c>
      <c r="B1282" s="37">
        <f>'0'!$A$2</f>
        <v>46112</v>
      </c>
      <c r="C1282" s="37" t="s">
        <v>1197</v>
      </c>
      <c r="D1282" s="195"/>
      <c r="E1282" s="23"/>
      <c r="F1282" s="14"/>
      <c r="G1282" s="22"/>
      <c r="H1282" s="656"/>
      <c r="I1282" s="656"/>
      <c r="J1282" s="656"/>
      <c r="K1282" s="25"/>
      <c r="L1282" s="25"/>
      <c r="M1282" s="25"/>
      <c r="N1282" s="25"/>
      <c r="O1282" s="25"/>
      <c r="P1282" s="25"/>
      <c r="Q1282" s="25"/>
      <c r="R1282" s="25"/>
      <c r="S1282" s="25"/>
      <c r="T1282" s="671"/>
      <c r="U1282" s="730" t="str">
        <f t="shared" si="22"/>
        <v/>
      </c>
    </row>
    <row r="1283" spans="1:21" x14ac:dyDescent="0.25">
      <c r="A1283" s="36" t="str">
        <f>'0'!$A$4</f>
        <v>………………..</v>
      </c>
      <c r="B1283" s="37">
        <f>'0'!$A$2</f>
        <v>46112</v>
      </c>
      <c r="C1283" s="37" t="s">
        <v>1197</v>
      </c>
      <c r="D1283" s="195"/>
      <c r="E1283" s="23"/>
      <c r="F1283" s="14"/>
      <c r="G1283" s="22"/>
      <c r="H1283" s="656"/>
      <c r="I1283" s="656"/>
      <c r="J1283" s="656"/>
      <c r="K1283" s="25"/>
      <c r="L1283" s="25"/>
      <c r="M1283" s="25"/>
      <c r="N1283" s="25"/>
      <c r="O1283" s="25"/>
      <c r="P1283" s="25"/>
      <c r="Q1283" s="25"/>
      <c r="R1283" s="25"/>
      <c r="S1283" s="25"/>
      <c r="T1283" s="671"/>
      <c r="U1283" s="730" t="str">
        <f t="shared" si="22"/>
        <v/>
      </c>
    </row>
    <row r="1284" spans="1:21" x14ac:dyDescent="0.25">
      <c r="A1284" s="36" t="str">
        <f>'0'!$A$4</f>
        <v>………………..</v>
      </c>
      <c r="B1284" s="37">
        <f>'0'!$A$2</f>
        <v>46112</v>
      </c>
      <c r="C1284" s="37" t="s">
        <v>1197</v>
      </c>
      <c r="D1284" s="195"/>
      <c r="E1284" s="23"/>
      <c r="F1284" s="14"/>
      <c r="G1284" s="22"/>
      <c r="H1284" s="656"/>
      <c r="I1284" s="656"/>
      <c r="J1284" s="656"/>
      <c r="K1284" s="25"/>
      <c r="L1284" s="25"/>
      <c r="M1284" s="25"/>
      <c r="N1284" s="25"/>
      <c r="O1284" s="25"/>
      <c r="P1284" s="25"/>
      <c r="Q1284" s="25"/>
      <c r="R1284" s="25"/>
      <c r="S1284" s="25"/>
      <c r="T1284" s="671"/>
      <c r="U1284" s="730" t="str">
        <f t="shared" si="22"/>
        <v/>
      </c>
    </row>
    <row r="1285" spans="1:21" x14ac:dyDescent="0.25">
      <c r="A1285" s="36" t="str">
        <f>'0'!$A$4</f>
        <v>………………..</v>
      </c>
      <c r="B1285" s="37">
        <f>'0'!$A$2</f>
        <v>46112</v>
      </c>
      <c r="C1285" s="37" t="s">
        <v>1197</v>
      </c>
      <c r="D1285" s="195"/>
      <c r="E1285" s="23"/>
      <c r="F1285" s="14"/>
      <c r="G1285" s="22"/>
      <c r="H1285" s="656"/>
      <c r="I1285" s="656"/>
      <c r="J1285" s="656"/>
      <c r="K1285" s="25"/>
      <c r="L1285" s="25"/>
      <c r="M1285" s="25"/>
      <c r="N1285" s="25"/>
      <c r="O1285" s="25"/>
      <c r="P1285" s="25"/>
      <c r="Q1285" s="25"/>
      <c r="R1285" s="25"/>
      <c r="S1285" s="25"/>
      <c r="T1285" s="671"/>
      <c r="U1285" s="730" t="str">
        <f t="shared" si="22"/>
        <v/>
      </c>
    </row>
    <row r="1286" spans="1:21" x14ac:dyDescent="0.25">
      <c r="A1286" s="36" t="str">
        <f>'0'!$A$4</f>
        <v>………………..</v>
      </c>
      <c r="B1286" s="37">
        <f>'0'!$A$2</f>
        <v>46112</v>
      </c>
      <c r="C1286" s="37" t="s">
        <v>1197</v>
      </c>
      <c r="D1286" s="195"/>
      <c r="E1286" s="23"/>
      <c r="F1286" s="14"/>
      <c r="G1286" s="22"/>
      <c r="H1286" s="656"/>
      <c r="I1286" s="656"/>
      <c r="J1286" s="656"/>
      <c r="K1286" s="25"/>
      <c r="L1286" s="25"/>
      <c r="M1286" s="25"/>
      <c r="N1286" s="25"/>
      <c r="O1286" s="25"/>
      <c r="P1286" s="25"/>
      <c r="Q1286" s="25"/>
      <c r="R1286" s="25"/>
      <c r="S1286" s="25"/>
      <c r="T1286" s="671"/>
      <c r="U1286" s="730" t="str">
        <f t="shared" si="22"/>
        <v/>
      </c>
    </row>
    <row r="1287" spans="1:21" x14ac:dyDescent="0.25">
      <c r="A1287" s="36" t="str">
        <f>'0'!$A$4</f>
        <v>………………..</v>
      </c>
      <c r="B1287" s="37">
        <f>'0'!$A$2</f>
        <v>46112</v>
      </c>
      <c r="C1287" s="37" t="s">
        <v>1197</v>
      </c>
      <c r="D1287" s="195"/>
      <c r="E1287" s="23"/>
      <c r="F1287" s="14"/>
      <c r="G1287" s="22"/>
      <c r="H1287" s="656"/>
      <c r="I1287" s="656"/>
      <c r="J1287" s="656"/>
      <c r="K1287" s="25"/>
      <c r="L1287" s="25"/>
      <c r="M1287" s="25"/>
      <c r="N1287" s="25"/>
      <c r="O1287" s="25"/>
      <c r="P1287" s="25"/>
      <c r="Q1287" s="25"/>
      <c r="R1287" s="25"/>
      <c r="S1287" s="25"/>
      <c r="T1287" s="671"/>
      <c r="U1287" s="730" t="str">
        <f t="shared" si="22"/>
        <v/>
      </c>
    </row>
    <row r="1288" spans="1:21" x14ac:dyDescent="0.25">
      <c r="A1288" s="36" t="str">
        <f>'0'!$A$4</f>
        <v>………………..</v>
      </c>
      <c r="B1288" s="37">
        <f>'0'!$A$2</f>
        <v>46112</v>
      </c>
      <c r="C1288" s="37" t="s">
        <v>1197</v>
      </c>
      <c r="D1288" s="195"/>
      <c r="E1288" s="23"/>
      <c r="F1288" s="14"/>
      <c r="G1288" s="22"/>
      <c r="H1288" s="656"/>
      <c r="I1288" s="656"/>
      <c r="J1288" s="656"/>
      <c r="K1288" s="25"/>
      <c r="L1288" s="25"/>
      <c r="M1288" s="25"/>
      <c r="N1288" s="25"/>
      <c r="O1288" s="25"/>
      <c r="P1288" s="25"/>
      <c r="Q1288" s="25"/>
      <c r="R1288" s="25"/>
      <c r="S1288" s="25"/>
      <c r="T1288" s="671"/>
      <c r="U1288" s="730" t="str">
        <f t="shared" si="22"/>
        <v/>
      </c>
    </row>
    <row r="1289" spans="1:21" x14ac:dyDescent="0.25">
      <c r="A1289" s="36" t="str">
        <f>'0'!$A$4</f>
        <v>………………..</v>
      </c>
      <c r="B1289" s="37">
        <f>'0'!$A$2</f>
        <v>46112</v>
      </c>
      <c r="C1289" s="37" t="s">
        <v>1197</v>
      </c>
      <c r="D1289" s="195"/>
      <c r="E1289" s="23"/>
      <c r="F1289" s="14"/>
      <c r="G1289" s="22"/>
      <c r="H1289" s="656"/>
      <c r="I1289" s="656"/>
      <c r="J1289" s="656"/>
      <c r="K1289" s="25"/>
      <c r="L1289" s="25"/>
      <c r="M1289" s="25"/>
      <c r="N1289" s="25"/>
      <c r="O1289" s="25"/>
      <c r="P1289" s="25"/>
      <c r="Q1289" s="25"/>
      <c r="R1289" s="25"/>
      <c r="S1289" s="25"/>
      <c r="T1289" s="671"/>
      <c r="U1289" s="730" t="str">
        <f t="shared" si="22"/>
        <v/>
      </c>
    </row>
    <row r="1290" spans="1:21" x14ac:dyDescent="0.25">
      <c r="A1290" s="36" t="str">
        <f>'0'!$A$4</f>
        <v>………………..</v>
      </c>
      <c r="B1290" s="37">
        <f>'0'!$A$2</f>
        <v>46112</v>
      </c>
      <c r="C1290" s="37" t="s">
        <v>1197</v>
      </c>
      <c r="D1290" s="195"/>
      <c r="E1290" s="23"/>
      <c r="F1290" s="14"/>
      <c r="G1290" s="22"/>
      <c r="H1290" s="656"/>
      <c r="I1290" s="656"/>
      <c r="J1290" s="656"/>
      <c r="K1290" s="25"/>
      <c r="L1290" s="25"/>
      <c r="M1290" s="25"/>
      <c r="N1290" s="25"/>
      <c r="O1290" s="25"/>
      <c r="P1290" s="25"/>
      <c r="Q1290" s="25"/>
      <c r="R1290" s="25"/>
      <c r="S1290" s="25"/>
      <c r="T1290" s="671"/>
      <c r="U1290" s="730" t="str">
        <f t="shared" si="22"/>
        <v/>
      </c>
    </row>
    <row r="1291" spans="1:21" x14ac:dyDescent="0.25">
      <c r="A1291" s="36" t="str">
        <f>'0'!$A$4</f>
        <v>………………..</v>
      </c>
      <c r="B1291" s="37">
        <f>'0'!$A$2</f>
        <v>46112</v>
      </c>
      <c r="C1291" s="37" t="s">
        <v>1197</v>
      </c>
      <c r="D1291" s="195"/>
      <c r="E1291" s="23"/>
      <c r="F1291" s="14"/>
      <c r="G1291" s="22"/>
      <c r="H1291" s="656"/>
      <c r="I1291" s="656"/>
      <c r="J1291" s="656"/>
      <c r="K1291" s="25"/>
      <c r="L1291" s="25"/>
      <c r="M1291" s="25"/>
      <c r="N1291" s="25"/>
      <c r="O1291" s="25"/>
      <c r="P1291" s="25"/>
      <c r="Q1291" s="25"/>
      <c r="R1291" s="25"/>
      <c r="S1291" s="25"/>
      <c r="T1291" s="671"/>
      <c r="U1291" s="730" t="str">
        <f t="shared" ref="U1291:U1354" si="23">IF(COUNTBLANK(D1291:S1291)=16,"",IF(D1291="999999999","",IF(ISNUMBER(VALUE(D1291)),IF(LEN(D1291)&lt;&gt;9,"Въведеното ЕИК е твърде късо или твърде дълго",IF(OR(MOD(MID(D1291,1,1)*1+MID(D1291,2,1)*2+MID(D1291,3,1)*3+MID(D1291,4,1)*4+MID(D1291,5,1)*5+MID(D1291,6,1)*6+MID(D1291,7,1)*7+MID(D1291,8,1)*8,11)-MID(D1291,9,1)=0,AND(MOD(MID(D1291,1,1)*3+MID(D1291,2,1)*4+MID(D1291,3,1)*5+MID(D1291,4,1)*6+MID(D1291,5,1)*7+MID(D1291,6,1)*8+MID(D1291,7,1)*9+MID(D1291,8,1)*10,11)=10,MID(D1291,9,1)*1=0),MOD(MID(D1291,1,1)*3+MID(D1291,2,1)*4+MID(D1291,3,1)*5+MID(D1291,4,1)*6+MID(D1291,5,1)*7+MID(D1291,6,1)*8+MID(D1291,7,1)*9+MID(D1291,8,1)*10,11)-MID(D1291,9,1)=0),"","Въведеното ЕИК е невалидно")),"Въведеното ЕИК съдържа непозволени символи")))</f>
        <v/>
      </c>
    </row>
    <row r="1292" spans="1:21" x14ac:dyDescent="0.25">
      <c r="A1292" s="36" t="str">
        <f>'0'!$A$4</f>
        <v>………………..</v>
      </c>
      <c r="B1292" s="37">
        <f>'0'!$A$2</f>
        <v>46112</v>
      </c>
      <c r="C1292" s="37" t="s">
        <v>1197</v>
      </c>
      <c r="D1292" s="195"/>
      <c r="E1292" s="23"/>
      <c r="F1292" s="14"/>
      <c r="G1292" s="22"/>
      <c r="H1292" s="656"/>
      <c r="I1292" s="656"/>
      <c r="J1292" s="656"/>
      <c r="K1292" s="25"/>
      <c r="L1292" s="25"/>
      <c r="M1292" s="25"/>
      <c r="N1292" s="25"/>
      <c r="O1292" s="25"/>
      <c r="P1292" s="25"/>
      <c r="Q1292" s="25"/>
      <c r="R1292" s="25"/>
      <c r="S1292" s="25"/>
      <c r="T1292" s="671"/>
      <c r="U1292" s="730" t="str">
        <f t="shared" si="23"/>
        <v/>
      </c>
    </row>
    <row r="1293" spans="1:21" x14ac:dyDescent="0.25">
      <c r="A1293" s="36" t="str">
        <f>'0'!$A$4</f>
        <v>………………..</v>
      </c>
      <c r="B1293" s="37">
        <f>'0'!$A$2</f>
        <v>46112</v>
      </c>
      <c r="C1293" s="37" t="s">
        <v>1197</v>
      </c>
      <c r="D1293" s="195"/>
      <c r="E1293" s="23"/>
      <c r="F1293" s="14"/>
      <c r="G1293" s="22"/>
      <c r="H1293" s="656"/>
      <c r="I1293" s="656"/>
      <c r="J1293" s="656"/>
      <c r="K1293" s="25"/>
      <c r="L1293" s="25"/>
      <c r="M1293" s="25"/>
      <c r="N1293" s="25"/>
      <c r="O1293" s="25"/>
      <c r="P1293" s="25"/>
      <c r="Q1293" s="25"/>
      <c r="R1293" s="25"/>
      <c r="S1293" s="25"/>
      <c r="T1293" s="671"/>
      <c r="U1293" s="730" t="str">
        <f t="shared" si="23"/>
        <v/>
      </c>
    </row>
    <row r="1294" spans="1:21" x14ac:dyDescent="0.25">
      <c r="A1294" s="36" t="str">
        <f>'0'!$A$4</f>
        <v>………………..</v>
      </c>
      <c r="B1294" s="37">
        <f>'0'!$A$2</f>
        <v>46112</v>
      </c>
      <c r="C1294" s="37" t="s">
        <v>1197</v>
      </c>
      <c r="D1294" s="195"/>
      <c r="E1294" s="23"/>
      <c r="F1294" s="14"/>
      <c r="G1294" s="22"/>
      <c r="H1294" s="656"/>
      <c r="I1294" s="656"/>
      <c r="J1294" s="656"/>
      <c r="K1294" s="25"/>
      <c r="L1294" s="25"/>
      <c r="M1294" s="25"/>
      <c r="N1294" s="25"/>
      <c r="O1294" s="25"/>
      <c r="P1294" s="25"/>
      <c r="Q1294" s="25"/>
      <c r="R1294" s="25"/>
      <c r="S1294" s="25"/>
      <c r="T1294" s="671"/>
      <c r="U1294" s="730" t="str">
        <f t="shared" si="23"/>
        <v/>
      </c>
    </row>
    <row r="1295" spans="1:21" x14ac:dyDescent="0.25">
      <c r="A1295" s="36" t="str">
        <f>'0'!$A$4</f>
        <v>………………..</v>
      </c>
      <c r="B1295" s="37">
        <f>'0'!$A$2</f>
        <v>46112</v>
      </c>
      <c r="C1295" s="37" t="s">
        <v>1197</v>
      </c>
      <c r="D1295" s="195"/>
      <c r="E1295" s="23"/>
      <c r="F1295" s="14"/>
      <c r="G1295" s="22"/>
      <c r="H1295" s="656"/>
      <c r="I1295" s="656"/>
      <c r="J1295" s="656"/>
      <c r="K1295" s="25"/>
      <c r="L1295" s="25"/>
      <c r="M1295" s="25"/>
      <c r="N1295" s="25"/>
      <c r="O1295" s="25"/>
      <c r="P1295" s="25"/>
      <c r="Q1295" s="25"/>
      <c r="R1295" s="25"/>
      <c r="S1295" s="25"/>
      <c r="T1295" s="671"/>
      <c r="U1295" s="730" t="str">
        <f t="shared" si="23"/>
        <v/>
      </c>
    </row>
    <row r="1296" spans="1:21" x14ac:dyDescent="0.25">
      <c r="A1296" s="36" t="str">
        <f>'0'!$A$4</f>
        <v>………………..</v>
      </c>
      <c r="B1296" s="37">
        <f>'0'!$A$2</f>
        <v>46112</v>
      </c>
      <c r="C1296" s="37" t="s">
        <v>1197</v>
      </c>
      <c r="D1296" s="195"/>
      <c r="E1296" s="23"/>
      <c r="F1296" s="14"/>
      <c r="G1296" s="22"/>
      <c r="H1296" s="656"/>
      <c r="I1296" s="656"/>
      <c r="J1296" s="656"/>
      <c r="K1296" s="25"/>
      <c r="L1296" s="25"/>
      <c r="M1296" s="25"/>
      <c r="N1296" s="25"/>
      <c r="O1296" s="25"/>
      <c r="P1296" s="25"/>
      <c r="Q1296" s="25"/>
      <c r="R1296" s="25"/>
      <c r="S1296" s="25"/>
      <c r="T1296" s="671"/>
      <c r="U1296" s="730" t="str">
        <f t="shared" si="23"/>
        <v/>
      </c>
    </row>
    <row r="1297" spans="1:21" x14ac:dyDescent="0.25">
      <c r="A1297" s="36" t="str">
        <f>'0'!$A$4</f>
        <v>………………..</v>
      </c>
      <c r="B1297" s="37">
        <f>'0'!$A$2</f>
        <v>46112</v>
      </c>
      <c r="C1297" s="37" t="s">
        <v>1197</v>
      </c>
      <c r="D1297" s="195"/>
      <c r="E1297" s="23"/>
      <c r="F1297" s="14"/>
      <c r="G1297" s="22"/>
      <c r="H1297" s="656"/>
      <c r="I1297" s="656"/>
      <c r="J1297" s="656"/>
      <c r="K1297" s="25"/>
      <c r="L1297" s="25"/>
      <c r="M1297" s="25"/>
      <c r="N1297" s="25"/>
      <c r="O1297" s="25"/>
      <c r="P1297" s="25"/>
      <c r="Q1297" s="25"/>
      <c r="R1297" s="25"/>
      <c r="S1297" s="25"/>
      <c r="T1297" s="671"/>
      <c r="U1297" s="730" t="str">
        <f t="shared" si="23"/>
        <v/>
      </c>
    </row>
    <row r="1298" spans="1:21" x14ac:dyDescent="0.25">
      <c r="A1298" s="36" t="str">
        <f>'0'!$A$4</f>
        <v>………………..</v>
      </c>
      <c r="B1298" s="37">
        <f>'0'!$A$2</f>
        <v>46112</v>
      </c>
      <c r="C1298" s="37" t="s">
        <v>1197</v>
      </c>
      <c r="D1298" s="195"/>
      <c r="E1298" s="23"/>
      <c r="F1298" s="14"/>
      <c r="G1298" s="22"/>
      <c r="H1298" s="656"/>
      <c r="I1298" s="656"/>
      <c r="J1298" s="656"/>
      <c r="K1298" s="25"/>
      <c r="L1298" s="25"/>
      <c r="M1298" s="25"/>
      <c r="N1298" s="25"/>
      <c r="O1298" s="25"/>
      <c r="P1298" s="25"/>
      <c r="Q1298" s="25"/>
      <c r="R1298" s="25"/>
      <c r="S1298" s="25"/>
      <c r="T1298" s="671"/>
      <c r="U1298" s="730" t="str">
        <f t="shared" si="23"/>
        <v/>
      </c>
    </row>
    <row r="1299" spans="1:21" x14ac:dyDescent="0.25">
      <c r="A1299" s="36" t="str">
        <f>'0'!$A$4</f>
        <v>………………..</v>
      </c>
      <c r="B1299" s="37">
        <f>'0'!$A$2</f>
        <v>46112</v>
      </c>
      <c r="C1299" s="37" t="s">
        <v>1197</v>
      </c>
      <c r="D1299" s="195"/>
      <c r="E1299" s="23"/>
      <c r="F1299" s="14"/>
      <c r="G1299" s="22"/>
      <c r="H1299" s="656"/>
      <c r="I1299" s="656"/>
      <c r="J1299" s="656"/>
      <c r="K1299" s="25"/>
      <c r="L1299" s="25"/>
      <c r="M1299" s="25"/>
      <c r="N1299" s="25"/>
      <c r="O1299" s="25"/>
      <c r="P1299" s="25"/>
      <c r="Q1299" s="25"/>
      <c r="R1299" s="25"/>
      <c r="S1299" s="25"/>
      <c r="T1299" s="671"/>
      <c r="U1299" s="730" t="str">
        <f t="shared" si="23"/>
        <v/>
      </c>
    </row>
    <row r="1300" spans="1:21" x14ac:dyDescent="0.25">
      <c r="A1300" s="36" t="str">
        <f>'0'!$A$4</f>
        <v>………………..</v>
      </c>
      <c r="B1300" s="37">
        <f>'0'!$A$2</f>
        <v>46112</v>
      </c>
      <c r="C1300" s="37" t="s">
        <v>1197</v>
      </c>
      <c r="D1300" s="195"/>
      <c r="E1300" s="23"/>
      <c r="F1300" s="14"/>
      <c r="G1300" s="22"/>
      <c r="H1300" s="656"/>
      <c r="I1300" s="656"/>
      <c r="J1300" s="656"/>
      <c r="K1300" s="25"/>
      <c r="L1300" s="25"/>
      <c r="M1300" s="25"/>
      <c r="N1300" s="25"/>
      <c r="O1300" s="25"/>
      <c r="P1300" s="25"/>
      <c r="Q1300" s="25"/>
      <c r="R1300" s="25"/>
      <c r="S1300" s="25"/>
      <c r="T1300" s="671"/>
      <c r="U1300" s="730" t="str">
        <f t="shared" si="23"/>
        <v/>
      </c>
    </row>
    <row r="1301" spans="1:21" x14ac:dyDescent="0.25">
      <c r="A1301" s="36" t="str">
        <f>'0'!$A$4</f>
        <v>………………..</v>
      </c>
      <c r="B1301" s="37">
        <f>'0'!$A$2</f>
        <v>46112</v>
      </c>
      <c r="C1301" s="37" t="s">
        <v>1197</v>
      </c>
      <c r="D1301" s="195"/>
      <c r="E1301" s="23"/>
      <c r="F1301" s="14"/>
      <c r="G1301" s="22"/>
      <c r="H1301" s="656"/>
      <c r="I1301" s="656"/>
      <c r="J1301" s="656"/>
      <c r="K1301" s="25"/>
      <c r="L1301" s="25"/>
      <c r="M1301" s="25"/>
      <c r="N1301" s="25"/>
      <c r="O1301" s="25"/>
      <c r="P1301" s="25"/>
      <c r="Q1301" s="25"/>
      <c r="R1301" s="25"/>
      <c r="S1301" s="25"/>
      <c r="T1301" s="671"/>
      <c r="U1301" s="730" t="str">
        <f t="shared" si="23"/>
        <v/>
      </c>
    </row>
    <row r="1302" spans="1:21" x14ac:dyDescent="0.25">
      <c r="A1302" s="36" t="str">
        <f>'0'!$A$4</f>
        <v>………………..</v>
      </c>
      <c r="B1302" s="37">
        <f>'0'!$A$2</f>
        <v>46112</v>
      </c>
      <c r="C1302" s="37" t="s">
        <v>1197</v>
      </c>
      <c r="D1302" s="195"/>
      <c r="E1302" s="23"/>
      <c r="F1302" s="14"/>
      <c r="G1302" s="22"/>
      <c r="H1302" s="656"/>
      <c r="I1302" s="656"/>
      <c r="J1302" s="656"/>
      <c r="K1302" s="25"/>
      <c r="L1302" s="25"/>
      <c r="M1302" s="25"/>
      <c r="N1302" s="25"/>
      <c r="O1302" s="25"/>
      <c r="P1302" s="25"/>
      <c r="Q1302" s="25"/>
      <c r="R1302" s="25"/>
      <c r="S1302" s="25"/>
      <c r="T1302" s="671"/>
      <c r="U1302" s="730" t="str">
        <f t="shared" si="23"/>
        <v/>
      </c>
    </row>
    <row r="1303" spans="1:21" x14ac:dyDescent="0.25">
      <c r="A1303" s="36" t="str">
        <f>'0'!$A$4</f>
        <v>………………..</v>
      </c>
      <c r="B1303" s="37">
        <f>'0'!$A$2</f>
        <v>46112</v>
      </c>
      <c r="C1303" s="37" t="s">
        <v>1197</v>
      </c>
      <c r="D1303" s="195"/>
      <c r="E1303" s="23"/>
      <c r="F1303" s="14"/>
      <c r="G1303" s="22"/>
      <c r="H1303" s="656"/>
      <c r="I1303" s="656"/>
      <c r="J1303" s="656"/>
      <c r="K1303" s="25"/>
      <c r="L1303" s="25"/>
      <c r="M1303" s="25"/>
      <c r="N1303" s="25"/>
      <c r="O1303" s="25"/>
      <c r="P1303" s="25"/>
      <c r="Q1303" s="25"/>
      <c r="R1303" s="25"/>
      <c r="S1303" s="25"/>
      <c r="T1303" s="671"/>
      <c r="U1303" s="730" t="str">
        <f t="shared" si="23"/>
        <v/>
      </c>
    </row>
    <row r="1304" spans="1:21" x14ac:dyDescent="0.25">
      <c r="A1304" s="36" t="str">
        <f>'0'!$A$4</f>
        <v>………………..</v>
      </c>
      <c r="B1304" s="37">
        <f>'0'!$A$2</f>
        <v>46112</v>
      </c>
      <c r="C1304" s="37" t="s">
        <v>1197</v>
      </c>
      <c r="D1304" s="195"/>
      <c r="E1304" s="23"/>
      <c r="F1304" s="14"/>
      <c r="G1304" s="22"/>
      <c r="H1304" s="656"/>
      <c r="I1304" s="656"/>
      <c r="J1304" s="656"/>
      <c r="K1304" s="25"/>
      <c r="L1304" s="25"/>
      <c r="M1304" s="25"/>
      <c r="N1304" s="25"/>
      <c r="O1304" s="25"/>
      <c r="P1304" s="25"/>
      <c r="Q1304" s="25"/>
      <c r="R1304" s="25"/>
      <c r="S1304" s="25"/>
      <c r="T1304" s="671"/>
      <c r="U1304" s="730" t="str">
        <f t="shared" si="23"/>
        <v/>
      </c>
    </row>
    <row r="1305" spans="1:21" x14ac:dyDescent="0.25">
      <c r="A1305" s="36" t="str">
        <f>'0'!$A$4</f>
        <v>………………..</v>
      </c>
      <c r="B1305" s="37">
        <f>'0'!$A$2</f>
        <v>46112</v>
      </c>
      <c r="C1305" s="37" t="s">
        <v>1197</v>
      </c>
      <c r="D1305" s="195"/>
      <c r="E1305" s="23"/>
      <c r="F1305" s="14"/>
      <c r="G1305" s="22"/>
      <c r="H1305" s="656"/>
      <c r="I1305" s="656"/>
      <c r="J1305" s="656"/>
      <c r="K1305" s="25"/>
      <c r="L1305" s="25"/>
      <c r="M1305" s="25"/>
      <c r="N1305" s="25"/>
      <c r="O1305" s="25"/>
      <c r="P1305" s="25"/>
      <c r="Q1305" s="25"/>
      <c r="R1305" s="25"/>
      <c r="S1305" s="25"/>
      <c r="T1305" s="671"/>
      <c r="U1305" s="730" t="str">
        <f t="shared" si="23"/>
        <v/>
      </c>
    </row>
    <row r="1306" spans="1:21" x14ac:dyDescent="0.25">
      <c r="A1306" s="36" t="str">
        <f>'0'!$A$4</f>
        <v>………………..</v>
      </c>
      <c r="B1306" s="37">
        <f>'0'!$A$2</f>
        <v>46112</v>
      </c>
      <c r="C1306" s="37" t="s">
        <v>1197</v>
      </c>
      <c r="D1306" s="195"/>
      <c r="E1306" s="23"/>
      <c r="F1306" s="14"/>
      <c r="G1306" s="22"/>
      <c r="H1306" s="656"/>
      <c r="I1306" s="656"/>
      <c r="J1306" s="656"/>
      <c r="K1306" s="25"/>
      <c r="L1306" s="25"/>
      <c r="M1306" s="25"/>
      <c r="N1306" s="25"/>
      <c r="O1306" s="25"/>
      <c r="P1306" s="25"/>
      <c r="Q1306" s="25"/>
      <c r="R1306" s="25"/>
      <c r="S1306" s="25"/>
      <c r="T1306" s="671"/>
      <c r="U1306" s="730" t="str">
        <f t="shared" si="23"/>
        <v/>
      </c>
    </row>
    <row r="1307" spans="1:21" x14ac:dyDescent="0.25">
      <c r="A1307" s="36" t="str">
        <f>'0'!$A$4</f>
        <v>………………..</v>
      </c>
      <c r="B1307" s="37">
        <f>'0'!$A$2</f>
        <v>46112</v>
      </c>
      <c r="C1307" s="37" t="s">
        <v>1197</v>
      </c>
      <c r="D1307" s="195"/>
      <c r="E1307" s="23"/>
      <c r="F1307" s="14"/>
      <c r="G1307" s="22"/>
      <c r="H1307" s="656"/>
      <c r="I1307" s="656"/>
      <c r="J1307" s="656"/>
      <c r="K1307" s="25"/>
      <c r="L1307" s="25"/>
      <c r="M1307" s="25"/>
      <c r="N1307" s="25"/>
      <c r="O1307" s="25"/>
      <c r="P1307" s="25"/>
      <c r="Q1307" s="25"/>
      <c r="R1307" s="25"/>
      <c r="S1307" s="25"/>
      <c r="T1307" s="671"/>
      <c r="U1307" s="730" t="str">
        <f t="shared" si="23"/>
        <v/>
      </c>
    </row>
    <row r="1308" spans="1:21" x14ac:dyDescent="0.25">
      <c r="A1308" s="36" t="str">
        <f>'0'!$A$4</f>
        <v>………………..</v>
      </c>
      <c r="B1308" s="37">
        <f>'0'!$A$2</f>
        <v>46112</v>
      </c>
      <c r="C1308" s="37" t="s">
        <v>1197</v>
      </c>
      <c r="D1308" s="195"/>
      <c r="E1308" s="23"/>
      <c r="F1308" s="14"/>
      <c r="G1308" s="22"/>
      <c r="H1308" s="656"/>
      <c r="I1308" s="656"/>
      <c r="J1308" s="656"/>
      <c r="K1308" s="25"/>
      <c r="L1308" s="25"/>
      <c r="M1308" s="25"/>
      <c r="N1308" s="25"/>
      <c r="O1308" s="25"/>
      <c r="P1308" s="25"/>
      <c r="Q1308" s="25"/>
      <c r="R1308" s="25"/>
      <c r="S1308" s="25"/>
      <c r="T1308" s="671"/>
      <c r="U1308" s="730" t="str">
        <f t="shared" si="23"/>
        <v/>
      </c>
    </row>
    <row r="1309" spans="1:21" x14ac:dyDescent="0.25">
      <c r="A1309" s="36" t="str">
        <f>'0'!$A$4</f>
        <v>………………..</v>
      </c>
      <c r="B1309" s="37">
        <f>'0'!$A$2</f>
        <v>46112</v>
      </c>
      <c r="C1309" s="37" t="s">
        <v>1197</v>
      </c>
      <c r="D1309" s="195"/>
      <c r="E1309" s="23"/>
      <c r="F1309" s="14"/>
      <c r="G1309" s="22"/>
      <c r="H1309" s="656"/>
      <c r="I1309" s="656"/>
      <c r="J1309" s="656"/>
      <c r="K1309" s="25"/>
      <c r="L1309" s="25"/>
      <c r="M1309" s="25"/>
      <c r="N1309" s="25"/>
      <c r="O1309" s="25"/>
      <c r="P1309" s="25"/>
      <c r="Q1309" s="25"/>
      <c r="R1309" s="25"/>
      <c r="S1309" s="25"/>
      <c r="T1309" s="671"/>
      <c r="U1309" s="730" t="str">
        <f t="shared" si="23"/>
        <v/>
      </c>
    </row>
    <row r="1310" spans="1:21" x14ac:dyDescent="0.25">
      <c r="A1310" s="36" t="str">
        <f>'0'!$A$4</f>
        <v>………………..</v>
      </c>
      <c r="B1310" s="37">
        <f>'0'!$A$2</f>
        <v>46112</v>
      </c>
      <c r="C1310" s="37" t="s">
        <v>1197</v>
      </c>
      <c r="D1310" s="195"/>
      <c r="E1310" s="23"/>
      <c r="F1310" s="14"/>
      <c r="G1310" s="22"/>
      <c r="H1310" s="656"/>
      <c r="I1310" s="656"/>
      <c r="J1310" s="656"/>
      <c r="K1310" s="25"/>
      <c r="L1310" s="25"/>
      <c r="M1310" s="25"/>
      <c r="N1310" s="25"/>
      <c r="O1310" s="25"/>
      <c r="P1310" s="25"/>
      <c r="Q1310" s="25"/>
      <c r="R1310" s="25"/>
      <c r="S1310" s="25"/>
      <c r="T1310" s="671"/>
      <c r="U1310" s="730" t="str">
        <f t="shared" si="23"/>
        <v/>
      </c>
    </row>
    <row r="1311" spans="1:21" x14ac:dyDescent="0.25">
      <c r="A1311" s="36" t="str">
        <f>'0'!$A$4</f>
        <v>………………..</v>
      </c>
      <c r="B1311" s="37">
        <f>'0'!$A$2</f>
        <v>46112</v>
      </c>
      <c r="C1311" s="37" t="s">
        <v>1197</v>
      </c>
      <c r="D1311" s="195"/>
      <c r="E1311" s="23"/>
      <c r="F1311" s="14"/>
      <c r="G1311" s="22"/>
      <c r="H1311" s="656"/>
      <c r="I1311" s="656"/>
      <c r="J1311" s="656"/>
      <c r="K1311" s="25"/>
      <c r="L1311" s="25"/>
      <c r="M1311" s="25"/>
      <c r="N1311" s="25"/>
      <c r="O1311" s="25"/>
      <c r="P1311" s="25"/>
      <c r="Q1311" s="25"/>
      <c r="R1311" s="25"/>
      <c r="S1311" s="25"/>
      <c r="T1311" s="671"/>
      <c r="U1311" s="730" t="str">
        <f t="shared" si="23"/>
        <v/>
      </c>
    </row>
    <row r="1312" spans="1:21" x14ac:dyDescent="0.25">
      <c r="A1312" s="36" t="str">
        <f>'0'!$A$4</f>
        <v>………………..</v>
      </c>
      <c r="B1312" s="37">
        <f>'0'!$A$2</f>
        <v>46112</v>
      </c>
      <c r="C1312" s="37" t="s">
        <v>1197</v>
      </c>
      <c r="D1312" s="195"/>
      <c r="E1312" s="23"/>
      <c r="F1312" s="14"/>
      <c r="G1312" s="22"/>
      <c r="H1312" s="656"/>
      <c r="I1312" s="656"/>
      <c r="J1312" s="656"/>
      <c r="K1312" s="25"/>
      <c r="L1312" s="25"/>
      <c r="M1312" s="25"/>
      <c r="N1312" s="25"/>
      <c r="O1312" s="25"/>
      <c r="P1312" s="25"/>
      <c r="Q1312" s="25"/>
      <c r="R1312" s="25"/>
      <c r="S1312" s="25"/>
      <c r="T1312" s="671"/>
      <c r="U1312" s="730" t="str">
        <f t="shared" si="23"/>
        <v/>
      </c>
    </row>
    <row r="1313" spans="1:21" x14ac:dyDescent="0.25">
      <c r="A1313" s="36" t="str">
        <f>'0'!$A$4</f>
        <v>………………..</v>
      </c>
      <c r="B1313" s="37">
        <f>'0'!$A$2</f>
        <v>46112</v>
      </c>
      <c r="C1313" s="37" t="s">
        <v>1197</v>
      </c>
      <c r="D1313" s="195"/>
      <c r="E1313" s="23"/>
      <c r="F1313" s="14"/>
      <c r="G1313" s="22"/>
      <c r="H1313" s="656"/>
      <c r="I1313" s="656"/>
      <c r="J1313" s="656"/>
      <c r="K1313" s="25"/>
      <c r="L1313" s="25"/>
      <c r="M1313" s="25"/>
      <c r="N1313" s="25"/>
      <c r="O1313" s="25"/>
      <c r="P1313" s="25"/>
      <c r="Q1313" s="25"/>
      <c r="R1313" s="25"/>
      <c r="S1313" s="25"/>
      <c r="T1313" s="671"/>
      <c r="U1313" s="730" t="str">
        <f t="shared" si="23"/>
        <v/>
      </c>
    </row>
    <row r="1314" spans="1:21" x14ac:dyDescent="0.25">
      <c r="A1314" s="36" t="str">
        <f>'0'!$A$4</f>
        <v>………………..</v>
      </c>
      <c r="B1314" s="37">
        <f>'0'!$A$2</f>
        <v>46112</v>
      </c>
      <c r="C1314" s="37" t="s">
        <v>1197</v>
      </c>
      <c r="D1314" s="195"/>
      <c r="E1314" s="23"/>
      <c r="F1314" s="14"/>
      <c r="G1314" s="22"/>
      <c r="H1314" s="656"/>
      <c r="I1314" s="656"/>
      <c r="J1314" s="656"/>
      <c r="K1314" s="25"/>
      <c r="L1314" s="25"/>
      <c r="M1314" s="25"/>
      <c r="N1314" s="25"/>
      <c r="O1314" s="25"/>
      <c r="P1314" s="25"/>
      <c r="Q1314" s="25"/>
      <c r="R1314" s="25"/>
      <c r="S1314" s="25"/>
      <c r="T1314" s="671"/>
      <c r="U1314" s="730" t="str">
        <f t="shared" si="23"/>
        <v/>
      </c>
    </row>
    <row r="1315" spans="1:21" x14ac:dyDescent="0.25">
      <c r="A1315" s="36" t="str">
        <f>'0'!$A$4</f>
        <v>………………..</v>
      </c>
      <c r="B1315" s="37">
        <f>'0'!$A$2</f>
        <v>46112</v>
      </c>
      <c r="C1315" s="37" t="s">
        <v>1197</v>
      </c>
      <c r="D1315" s="195"/>
      <c r="E1315" s="23"/>
      <c r="F1315" s="14"/>
      <c r="G1315" s="22"/>
      <c r="H1315" s="656"/>
      <c r="I1315" s="656"/>
      <c r="J1315" s="656"/>
      <c r="K1315" s="25"/>
      <c r="L1315" s="25"/>
      <c r="M1315" s="25"/>
      <c r="N1315" s="25"/>
      <c r="O1315" s="25"/>
      <c r="P1315" s="25"/>
      <c r="Q1315" s="25"/>
      <c r="R1315" s="25"/>
      <c r="S1315" s="25"/>
      <c r="T1315" s="671"/>
      <c r="U1315" s="730" t="str">
        <f t="shared" si="23"/>
        <v/>
      </c>
    </row>
    <row r="1316" spans="1:21" x14ac:dyDescent="0.25">
      <c r="A1316" s="36" t="str">
        <f>'0'!$A$4</f>
        <v>………………..</v>
      </c>
      <c r="B1316" s="37">
        <f>'0'!$A$2</f>
        <v>46112</v>
      </c>
      <c r="C1316" s="37" t="s">
        <v>1197</v>
      </c>
      <c r="D1316" s="195"/>
      <c r="E1316" s="23"/>
      <c r="F1316" s="14"/>
      <c r="G1316" s="22"/>
      <c r="H1316" s="656"/>
      <c r="I1316" s="656"/>
      <c r="J1316" s="656"/>
      <c r="K1316" s="25"/>
      <c r="L1316" s="25"/>
      <c r="M1316" s="25"/>
      <c r="N1316" s="25"/>
      <c r="O1316" s="25"/>
      <c r="P1316" s="25"/>
      <c r="Q1316" s="25"/>
      <c r="R1316" s="25"/>
      <c r="S1316" s="25"/>
      <c r="T1316" s="671"/>
      <c r="U1316" s="730" t="str">
        <f t="shared" si="23"/>
        <v/>
      </c>
    </row>
    <row r="1317" spans="1:21" x14ac:dyDescent="0.25">
      <c r="A1317" s="36" t="str">
        <f>'0'!$A$4</f>
        <v>………………..</v>
      </c>
      <c r="B1317" s="37">
        <f>'0'!$A$2</f>
        <v>46112</v>
      </c>
      <c r="C1317" s="37" t="s">
        <v>1197</v>
      </c>
      <c r="D1317" s="195"/>
      <c r="E1317" s="23"/>
      <c r="F1317" s="14"/>
      <c r="G1317" s="22"/>
      <c r="H1317" s="656"/>
      <c r="I1317" s="656"/>
      <c r="J1317" s="656"/>
      <c r="K1317" s="25"/>
      <c r="L1317" s="25"/>
      <c r="M1317" s="25"/>
      <c r="N1317" s="25"/>
      <c r="O1317" s="25"/>
      <c r="P1317" s="25"/>
      <c r="Q1317" s="25"/>
      <c r="R1317" s="25"/>
      <c r="S1317" s="25"/>
      <c r="T1317" s="671"/>
      <c r="U1317" s="730" t="str">
        <f t="shared" si="23"/>
        <v/>
      </c>
    </row>
    <row r="1318" spans="1:21" x14ac:dyDescent="0.25">
      <c r="A1318" s="36" t="str">
        <f>'0'!$A$4</f>
        <v>………………..</v>
      </c>
      <c r="B1318" s="37">
        <f>'0'!$A$2</f>
        <v>46112</v>
      </c>
      <c r="C1318" s="37" t="s">
        <v>1197</v>
      </c>
      <c r="D1318" s="195"/>
      <c r="E1318" s="23"/>
      <c r="F1318" s="14"/>
      <c r="G1318" s="22"/>
      <c r="H1318" s="656"/>
      <c r="I1318" s="656"/>
      <c r="J1318" s="656"/>
      <c r="K1318" s="25"/>
      <c r="L1318" s="25"/>
      <c r="M1318" s="25"/>
      <c r="N1318" s="25"/>
      <c r="O1318" s="25"/>
      <c r="P1318" s="25"/>
      <c r="Q1318" s="25"/>
      <c r="R1318" s="25"/>
      <c r="S1318" s="25"/>
      <c r="T1318" s="671"/>
      <c r="U1318" s="730" t="str">
        <f t="shared" si="23"/>
        <v/>
      </c>
    </row>
    <row r="1319" spans="1:21" x14ac:dyDescent="0.25">
      <c r="A1319" s="36" t="str">
        <f>'0'!$A$4</f>
        <v>………………..</v>
      </c>
      <c r="B1319" s="37">
        <f>'0'!$A$2</f>
        <v>46112</v>
      </c>
      <c r="C1319" s="37" t="s">
        <v>1197</v>
      </c>
      <c r="D1319" s="195"/>
      <c r="E1319" s="23"/>
      <c r="F1319" s="14"/>
      <c r="G1319" s="22"/>
      <c r="H1319" s="656"/>
      <c r="I1319" s="656"/>
      <c r="J1319" s="656"/>
      <c r="K1319" s="25"/>
      <c r="L1319" s="25"/>
      <c r="M1319" s="25"/>
      <c r="N1319" s="25"/>
      <c r="O1319" s="25"/>
      <c r="P1319" s="25"/>
      <c r="Q1319" s="25"/>
      <c r="R1319" s="25"/>
      <c r="S1319" s="25"/>
      <c r="T1319" s="671"/>
      <c r="U1319" s="730" t="str">
        <f t="shared" si="23"/>
        <v/>
      </c>
    </row>
    <row r="1320" spans="1:21" x14ac:dyDescent="0.25">
      <c r="A1320" s="36" t="str">
        <f>'0'!$A$4</f>
        <v>………………..</v>
      </c>
      <c r="B1320" s="37">
        <f>'0'!$A$2</f>
        <v>46112</v>
      </c>
      <c r="C1320" s="37" t="s">
        <v>1197</v>
      </c>
      <c r="D1320" s="195"/>
      <c r="E1320" s="23"/>
      <c r="F1320" s="14"/>
      <c r="G1320" s="22"/>
      <c r="H1320" s="656"/>
      <c r="I1320" s="656"/>
      <c r="J1320" s="656"/>
      <c r="K1320" s="25"/>
      <c r="L1320" s="25"/>
      <c r="M1320" s="25"/>
      <c r="N1320" s="25"/>
      <c r="O1320" s="25"/>
      <c r="P1320" s="25"/>
      <c r="Q1320" s="25"/>
      <c r="R1320" s="25"/>
      <c r="S1320" s="25"/>
      <c r="T1320" s="671"/>
      <c r="U1320" s="730" t="str">
        <f t="shared" si="23"/>
        <v/>
      </c>
    </row>
    <row r="1321" spans="1:21" x14ac:dyDescent="0.25">
      <c r="A1321" s="36" t="str">
        <f>'0'!$A$4</f>
        <v>………………..</v>
      </c>
      <c r="B1321" s="37">
        <f>'0'!$A$2</f>
        <v>46112</v>
      </c>
      <c r="C1321" s="37" t="s">
        <v>1197</v>
      </c>
      <c r="D1321" s="195"/>
      <c r="E1321" s="23"/>
      <c r="F1321" s="14"/>
      <c r="G1321" s="22"/>
      <c r="H1321" s="656"/>
      <c r="I1321" s="656"/>
      <c r="J1321" s="656"/>
      <c r="K1321" s="25"/>
      <c r="L1321" s="25"/>
      <c r="M1321" s="25"/>
      <c r="N1321" s="25"/>
      <c r="O1321" s="25"/>
      <c r="P1321" s="25"/>
      <c r="Q1321" s="25"/>
      <c r="R1321" s="25"/>
      <c r="S1321" s="25"/>
      <c r="T1321" s="671"/>
      <c r="U1321" s="730" t="str">
        <f t="shared" si="23"/>
        <v/>
      </c>
    </row>
    <row r="1322" spans="1:21" x14ac:dyDescent="0.25">
      <c r="A1322" s="36" t="str">
        <f>'0'!$A$4</f>
        <v>………………..</v>
      </c>
      <c r="B1322" s="37">
        <f>'0'!$A$2</f>
        <v>46112</v>
      </c>
      <c r="C1322" s="37" t="s">
        <v>1197</v>
      </c>
      <c r="D1322" s="195"/>
      <c r="E1322" s="23"/>
      <c r="F1322" s="14"/>
      <c r="G1322" s="22"/>
      <c r="H1322" s="656"/>
      <c r="I1322" s="656"/>
      <c r="J1322" s="656"/>
      <c r="K1322" s="25"/>
      <c r="L1322" s="25"/>
      <c r="M1322" s="25"/>
      <c r="N1322" s="25"/>
      <c r="O1322" s="25"/>
      <c r="P1322" s="25"/>
      <c r="Q1322" s="25"/>
      <c r="R1322" s="25"/>
      <c r="S1322" s="25"/>
      <c r="T1322" s="671"/>
      <c r="U1322" s="730" t="str">
        <f t="shared" si="23"/>
        <v/>
      </c>
    </row>
    <row r="1323" spans="1:21" x14ac:dyDescent="0.25">
      <c r="A1323" s="36" t="str">
        <f>'0'!$A$4</f>
        <v>………………..</v>
      </c>
      <c r="B1323" s="37">
        <f>'0'!$A$2</f>
        <v>46112</v>
      </c>
      <c r="C1323" s="37" t="s">
        <v>1197</v>
      </c>
      <c r="D1323" s="195"/>
      <c r="E1323" s="23"/>
      <c r="F1323" s="14"/>
      <c r="G1323" s="22"/>
      <c r="H1323" s="656"/>
      <c r="I1323" s="656"/>
      <c r="J1323" s="656"/>
      <c r="K1323" s="25"/>
      <c r="L1323" s="25"/>
      <c r="M1323" s="25"/>
      <c r="N1323" s="25"/>
      <c r="O1323" s="25"/>
      <c r="P1323" s="25"/>
      <c r="Q1323" s="25"/>
      <c r="R1323" s="25"/>
      <c r="S1323" s="25"/>
      <c r="T1323" s="671"/>
      <c r="U1323" s="730" t="str">
        <f t="shared" si="23"/>
        <v/>
      </c>
    </row>
    <row r="1324" spans="1:21" x14ac:dyDescent="0.25">
      <c r="A1324" s="36" t="str">
        <f>'0'!$A$4</f>
        <v>………………..</v>
      </c>
      <c r="B1324" s="37">
        <f>'0'!$A$2</f>
        <v>46112</v>
      </c>
      <c r="C1324" s="37" t="s">
        <v>1197</v>
      </c>
      <c r="D1324" s="195"/>
      <c r="E1324" s="23"/>
      <c r="F1324" s="14"/>
      <c r="G1324" s="22"/>
      <c r="H1324" s="656"/>
      <c r="I1324" s="656"/>
      <c r="J1324" s="656"/>
      <c r="K1324" s="25"/>
      <c r="L1324" s="25"/>
      <c r="M1324" s="25"/>
      <c r="N1324" s="25"/>
      <c r="O1324" s="25"/>
      <c r="P1324" s="25"/>
      <c r="Q1324" s="25"/>
      <c r="R1324" s="25"/>
      <c r="S1324" s="25"/>
      <c r="T1324" s="671"/>
      <c r="U1324" s="730" t="str">
        <f t="shared" si="23"/>
        <v/>
      </c>
    </row>
    <row r="1325" spans="1:21" x14ac:dyDescent="0.25">
      <c r="A1325" s="36" t="str">
        <f>'0'!$A$4</f>
        <v>………………..</v>
      </c>
      <c r="B1325" s="37">
        <f>'0'!$A$2</f>
        <v>46112</v>
      </c>
      <c r="C1325" s="37" t="s">
        <v>1197</v>
      </c>
      <c r="D1325" s="195"/>
      <c r="E1325" s="23"/>
      <c r="F1325" s="14"/>
      <c r="G1325" s="22"/>
      <c r="H1325" s="656"/>
      <c r="I1325" s="656"/>
      <c r="J1325" s="656"/>
      <c r="K1325" s="25"/>
      <c r="L1325" s="25"/>
      <c r="M1325" s="25"/>
      <c r="N1325" s="25"/>
      <c r="O1325" s="25"/>
      <c r="P1325" s="25"/>
      <c r="Q1325" s="25"/>
      <c r="R1325" s="25"/>
      <c r="S1325" s="25"/>
      <c r="T1325" s="671"/>
      <c r="U1325" s="730" t="str">
        <f t="shared" si="23"/>
        <v/>
      </c>
    </row>
    <row r="1326" spans="1:21" x14ac:dyDescent="0.25">
      <c r="A1326" s="36" t="str">
        <f>'0'!$A$4</f>
        <v>………………..</v>
      </c>
      <c r="B1326" s="37">
        <f>'0'!$A$2</f>
        <v>46112</v>
      </c>
      <c r="C1326" s="37" t="s">
        <v>1197</v>
      </c>
      <c r="D1326" s="195"/>
      <c r="E1326" s="23"/>
      <c r="F1326" s="14"/>
      <c r="G1326" s="22"/>
      <c r="H1326" s="656"/>
      <c r="I1326" s="656"/>
      <c r="J1326" s="656"/>
      <c r="K1326" s="25"/>
      <c r="L1326" s="25"/>
      <c r="M1326" s="25"/>
      <c r="N1326" s="25"/>
      <c r="O1326" s="25"/>
      <c r="P1326" s="25"/>
      <c r="Q1326" s="25"/>
      <c r="R1326" s="25"/>
      <c r="S1326" s="25"/>
      <c r="T1326" s="671"/>
      <c r="U1326" s="730" t="str">
        <f t="shared" si="23"/>
        <v/>
      </c>
    </row>
    <row r="1327" spans="1:21" x14ac:dyDescent="0.25">
      <c r="A1327" s="36" t="str">
        <f>'0'!$A$4</f>
        <v>………………..</v>
      </c>
      <c r="B1327" s="37">
        <f>'0'!$A$2</f>
        <v>46112</v>
      </c>
      <c r="C1327" s="37" t="s">
        <v>1197</v>
      </c>
      <c r="D1327" s="195"/>
      <c r="E1327" s="23"/>
      <c r="F1327" s="14"/>
      <c r="G1327" s="22"/>
      <c r="H1327" s="656"/>
      <c r="I1327" s="656"/>
      <c r="J1327" s="656"/>
      <c r="K1327" s="25"/>
      <c r="L1327" s="25"/>
      <c r="M1327" s="25"/>
      <c r="N1327" s="25"/>
      <c r="O1327" s="25"/>
      <c r="P1327" s="25"/>
      <c r="Q1327" s="25"/>
      <c r="R1327" s="25"/>
      <c r="S1327" s="25"/>
      <c r="T1327" s="671"/>
      <c r="U1327" s="730" t="str">
        <f t="shared" si="23"/>
        <v/>
      </c>
    </row>
    <row r="1328" spans="1:21" x14ac:dyDescent="0.25">
      <c r="A1328" s="36" t="str">
        <f>'0'!$A$4</f>
        <v>………………..</v>
      </c>
      <c r="B1328" s="37">
        <f>'0'!$A$2</f>
        <v>46112</v>
      </c>
      <c r="C1328" s="37" t="s">
        <v>1197</v>
      </c>
      <c r="D1328" s="195"/>
      <c r="E1328" s="23"/>
      <c r="F1328" s="14"/>
      <c r="G1328" s="22"/>
      <c r="H1328" s="656"/>
      <c r="I1328" s="656"/>
      <c r="J1328" s="656"/>
      <c r="K1328" s="25"/>
      <c r="L1328" s="25"/>
      <c r="M1328" s="25"/>
      <c r="N1328" s="25"/>
      <c r="O1328" s="25"/>
      <c r="P1328" s="25"/>
      <c r="Q1328" s="25"/>
      <c r="R1328" s="25"/>
      <c r="S1328" s="25"/>
      <c r="T1328" s="671"/>
      <c r="U1328" s="730" t="str">
        <f t="shared" si="23"/>
        <v/>
      </c>
    </row>
    <row r="1329" spans="1:21" x14ac:dyDescent="0.25">
      <c r="A1329" s="36" t="str">
        <f>'0'!$A$4</f>
        <v>………………..</v>
      </c>
      <c r="B1329" s="37">
        <f>'0'!$A$2</f>
        <v>46112</v>
      </c>
      <c r="C1329" s="37" t="s">
        <v>1197</v>
      </c>
      <c r="D1329" s="195"/>
      <c r="E1329" s="23"/>
      <c r="F1329" s="14"/>
      <c r="G1329" s="22"/>
      <c r="H1329" s="656"/>
      <c r="I1329" s="656"/>
      <c r="J1329" s="656"/>
      <c r="K1329" s="25"/>
      <c r="L1329" s="25"/>
      <c r="M1329" s="25"/>
      <c r="N1329" s="25"/>
      <c r="O1329" s="25"/>
      <c r="P1329" s="25"/>
      <c r="Q1329" s="25"/>
      <c r="R1329" s="25"/>
      <c r="S1329" s="25"/>
      <c r="T1329" s="671"/>
      <c r="U1329" s="730" t="str">
        <f t="shared" si="23"/>
        <v/>
      </c>
    </row>
    <row r="1330" spans="1:21" x14ac:dyDescent="0.25">
      <c r="A1330" s="36" t="str">
        <f>'0'!$A$4</f>
        <v>………………..</v>
      </c>
      <c r="B1330" s="37">
        <f>'0'!$A$2</f>
        <v>46112</v>
      </c>
      <c r="C1330" s="37" t="s">
        <v>1197</v>
      </c>
      <c r="D1330" s="195"/>
      <c r="E1330" s="23"/>
      <c r="F1330" s="14"/>
      <c r="G1330" s="22"/>
      <c r="H1330" s="656"/>
      <c r="I1330" s="656"/>
      <c r="J1330" s="656"/>
      <c r="K1330" s="25"/>
      <c r="L1330" s="25"/>
      <c r="M1330" s="25"/>
      <c r="N1330" s="25"/>
      <c r="O1330" s="25"/>
      <c r="P1330" s="25"/>
      <c r="Q1330" s="25"/>
      <c r="R1330" s="25"/>
      <c r="S1330" s="25"/>
      <c r="T1330" s="671"/>
      <c r="U1330" s="730" t="str">
        <f t="shared" si="23"/>
        <v/>
      </c>
    </row>
    <row r="1331" spans="1:21" x14ac:dyDescent="0.25">
      <c r="A1331" s="36" t="str">
        <f>'0'!$A$4</f>
        <v>………………..</v>
      </c>
      <c r="B1331" s="37">
        <f>'0'!$A$2</f>
        <v>46112</v>
      </c>
      <c r="C1331" s="37" t="s">
        <v>1197</v>
      </c>
      <c r="D1331" s="195"/>
      <c r="E1331" s="23"/>
      <c r="F1331" s="14"/>
      <c r="G1331" s="22"/>
      <c r="H1331" s="656"/>
      <c r="I1331" s="656"/>
      <c r="J1331" s="656"/>
      <c r="K1331" s="25"/>
      <c r="L1331" s="25"/>
      <c r="M1331" s="25"/>
      <c r="N1331" s="25"/>
      <c r="O1331" s="25"/>
      <c r="P1331" s="25"/>
      <c r="Q1331" s="25"/>
      <c r="R1331" s="25"/>
      <c r="S1331" s="25"/>
      <c r="T1331" s="671"/>
      <c r="U1331" s="730" t="str">
        <f t="shared" si="23"/>
        <v/>
      </c>
    </row>
    <row r="1332" spans="1:21" x14ac:dyDescent="0.25">
      <c r="A1332" s="36" t="str">
        <f>'0'!$A$4</f>
        <v>………………..</v>
      </c>
      <c r="B1332" s="37">
        <f>'0'!$A$2</f>
        <v>46112</v>
      </c>
      <c r="C1332" s="37" t="s">
        <v>1197</v>
      </c>
      <c r="D1332" s="195"/>
      <c r="E1332" s="23"/>
      <c r="F1332" s="14"/>
      <c r="G1332" s="22"/>
      <c r="H1332" s="656"/>
      <c r="I1332" s="656"/>
      <c r="J1332" s="656"/>
      <c r="K1332" s="25"/>
      <c r="L1332" s="25"/>
      <c r="M1332" s="25"/>
      <c r="N1332" s="25"/>
      <c r="O1332" s="25"/>
      <c r="P1332" s="25"/>
      <c r="Q1332" s="25"/>
      <c r="R1332" s="25"/>
      <c r="S1332" s="25"/>
      <c r="T1332" s="671"/>
      <c r="U1332" s="730" t="str">
        <f t="shared" si="23"/>
        <v/>
      </c>
    </row>
    <row r="1333" spans="1:21" x14ac:dyDescent="0.25">
      <c r="A1333" s="36" t="str">
        <f>'0'!$A$4</f>
        <v>………………..</v>
      </c>
      <c r="B1333" s="37">
        <f>'0'!$A$2</f>
        <v>46112</v>
      </c>
      <c r="C1333" s="37" t="s">
        <v>1197</v>
      </c>
      <c r="D1333" s="195"/>
      <c r="E1333" s="23"/>
      <c r="F1333" s="14"/>
      <c r="G1333" s="22"/>
      <c r="H1333" s="656"/>
      <c r="I1333" s="656"/>
      <c r="J1333" s="656"/>
      <c r="K1333" s="25"/>
      <c r="L1333" s="25"/>
      <c r="M1333" s="25"/>
      <c r="N1333" s="25"/>
      <c r="O1333" s="25"/>
      <c r="P1333" s="25"/>
      <c r="Q1333" s="25"/>
      <c r="R1333" s="25"/>
      <c r="S1333" s="25"/>
      <c r="T1333" s="671"/>
      <c r="U1333" s="730" t="str">
        <f t="shared" si="23"/>
        <v/>
      </c>
    </row>
    <row r="1334" spans="1:21" x14ac:dyDescent="0.25">
      <c r="A1334" s="36" t="str">
        <f>'0'!$A$4</f>
        <v>………………..</v>
      </c>
      <c r="B1334" s="37">
        <f>'0'!$A$2</f>
        <v>46112</v>
      </c>
      <c r="C1334" s="37" t="s">
        <v>1197</v>
      </c>
      <c r="D1334" s="195"/>
      <c r="E1334" s="23"/>
      <c r="F1334" s="14"/>
      <c r="G1334" s="22"/>
      <c r="H1334" s="656"/>
      <c r="I1334" s="656"/>
      <c r="J1334" s="656"/>
      <c r="K1334" s="25"/>
      <c r="L1334" s="25"/>
      <c r="M1334" s="25"/>
      <c r="N1334" s="25"/>
      <c r="O1334" s="25"/>
      <c r="P1334" s="25"/>
      <c r="Q1334" s="25"/>
      <c r="R1334" s="25"/>
      <c r="S1334" s="25"/>
      <c r="T1334" s="671"/>
      <c r="U1334" s="730" t="str">
        <f t="shared" si="23"/>
        <v/>
      </c>
    </row>
    <row r="1335" spans="1:21" x14ac:dyDescent="0.25">
      <c r="A1335" s="36" t="str">
        <f>'0'!$A$4</f>
        <v>………………..</v>
      </c>
      <c r="B1335" s="37">
        <f>'0'!$A$2</f>
        <v>46112</v>
      </c>
      <c r="C1335" s="37" t="s">
        <v>1197</v>
      </c>
      <c r="D1335" s="195"/>
      <c r="E1335" s="23"/>
      <c r="F1335" s="14"/>
      <c r="G1335" s="22"/>
      <c r="H1335" s="656"/>
      <c r="I1335" s="656"/>
      <c r="J1335" s="656"/>
      <c r="K1335" s="25"/>
      <c r="L1335" s="25"/>
      <c r="M1335" s="25"/>
      <c r="N1335" s="25"/>
      <c r="O1335" s="25"/>
      <c r="P1335" s="25"/>
      <c r="Q1335" s="25"/>
      <c r="R1335" s="25"/>
      <c r="S1335" s="25"/>
      <c r="T1335" s="671"/>
      <c r="U1335" s="730" t="str">
        <f t="shared" si="23"/>
        <v/>
      </c>
    </row>
    <row r="1336" spans="1:21" x14ac:dyDescent="0.25">
      <c r="A1336" s="36" t="str">
        <f>'0'!$A$4</f>
        <v>………………..</v>
      </c>
      <c r="B1336" s="37">
        <f>'0'!$A$2</f>
        <v>46112</v>
      </c>
      <c r="C1336" s="37" t="s">
        <v>1197</v>
      </c>
      <c r="D1336" s="195"/>
      <c r="E1336" s="23"/>
      <c r="F1336" s="14"/>
      <c r="G1336" s="22"/>
      <c r="H1336" s="656"/>
      <c r="I1336" s="656"/>
      <c r="J1336" s="656"/>
      <c r="K1336" s="25"/>
      <c r="L1336" s="25"/>
      <c r="M1336" s="25"/>
      <c r="N1336" s="25"/>
      <c r="O1336" s="25"/>
      <c r="P1336" s="25"/>
      <c r="Q1336" s="25"/>
      <c r="R1336" s="25"/>
      <c r="S1336" s="25"/>
      <c r="T1336" s="671"/>
      <c r="U1336" s="730" t="str">
        <f t="shared" si="23"/>
        <v/>
      </c>
    </row>
    <row r="1337" spans="1:21" x14ac:dyDescent="0.25">
      <c r="A1337" s="36" t="str">
        <f>'0'!$A$4</f>
        <v>………………..</v>
      </c>
      <c r="B1337" s="37">
        <f>'0'!$A$2</f>
        <v>46112</v>
      </c>
      <c r="C1337" s="37" t="s">
        <v>1197</v>
      </c>
      <c r="D1337" s="195"/>
      <c r="E1337" s="23"/>
      <c r="F1337" s="14"/>
      <c r="G1337" s="22"/>
      <c r="H1337" s="656"/>
      <c r="I1337" s="656"/>
      <c r="J1337" s="656"/>
      <c r="K1337" s="25"/>
      <c r="L1337" s="25"/>
      <c r="M1337" s="25"/>
      <c r="N1337" s="25"/>
      <c r="O1337" s="25"/>
      <c r="P1337" s="25"/>
      <c r="Q1337" s="25"/>
      <c r="R1337" s="25"/>
      <c r="S1337" s="25"/>
      <c r="T1337" s="671"/>
      <c r="U1337" s="730" t="str">
        <f t="shared" si="23"/>
        <v/>
      </c>
    </row>
    <row r="1338" spans="1:21" x14ac:dyDescent="0.25">
      <c r="A1338" s="36" t="str">
        <f>'0'!$A$4</f>
        <v>………………..</v>
      </c>
      <c r="B1338" s="37">
        <f>'0'!$A$2</f>
        <v>46112</v>
      </c>
      <c r="C1338" s="37" t="s">
        <v>1197</v>
      </c>
      <c r="D1338" s="195"/>
      <c r="E1338" s="23"/>
      <c r="F1338" s="14"/>
      <c r="G1338" s="22"/>
      <c r="H1338" s="656"/>
      <c r="I1338" s="656"/>
      <c r="J1338" s="656"/>
      <c r="K1338" s="25"/>
      <c r="L1338" s="25"/>
      <c r="M1338" s="25"/>
      <c r="N1338" s="25"/>
      <c r="O1338" s="25"/>
      <c r="P1338" s="25"/>
      <c r="Q1338" s="25"/>
      <c r="R1338" s="25"/>
      <c r="S1338" s="25"/>
      <c r="T1338" s="671"/>
      <c r="U1338" s="730" t="str">
        <f t="shared" si="23"/>
        <v/>
      </c>
    </row>
    <row r="1339" spans="1:21" x14ac:dyDescent="0.25">
      <c r="A1339" s="36" t="str">
        <f>'0'!$A$4</f>
        <v>………………..</v>
      </c>
      <c r="B1339" s="37">
        <f>'0'!$A$2</f>
        <v>46112</v>
      </c>
      <c r="C1339" s="37" t="s">
        <v>1197</v>
      </c>
      <c r="D1339" s="195"/>
      <c r="E1339" s="23"/>
      <c r="F1339" s="14"/>
      <c r="G1339" s="22"/>
      <c r="H1339" s="656"/>
      <c r="I1339" s="656"/>
      <c r="J1339" s="656"/>
      <c r="K1339" s="25"/>
      <c r="L1339" s="25"/>
      <c r="M1339" s="25"/>
      <c r="N1339" s="25"/>
      <c r="O1339" s="25"/>
      <c r="P1339" s="25"/>
      <c r="Q1339" s="25"/>
      <c r="R1339" s="25"/>
      <c r="S1339" s="25"/>
      <c r="T1339" s="671"/>
      <c r="U1339" s="730" t="str">
        <f t="shared" si="23"/>
        <v/>
      </c>
    </row>
    <row r="1340" spans="1:21" x14ac:dyDescent="0.25">
      <c r="A1340" s="36" t="str">
        <f>'0'!$A$4</f>
        <v>………………..</v>
      </c>
      <c r="B1340" s="37">
        <f>'0'!$A$2</f>
        <v>46112</v>
      </c>
      <c r="C1340" s="37" t="s">
        <v>1197</v>
      </c>
      <c r="D1340" s="195"/>
      <c r="E1340" s="23"/>
      <c r="F1340" s="14"/>
      <c r="G1340" s="22"/>
      <c r="H1340" s="656"/>
      <c r="I1340" s="656"/>
      <c r="J1340" s="656"/>
      <c r="K1340" s="25"/>
      <c r="L1340" s="25"/>
      <c r="M1340" s="25"/>
      <c r="N1340" s="25"/>
      <c r="O1340" s="25"/>
      <c r="P1340" s="25"/>
      <c r="Q1340" s="25"/>
      <c r="R1340" s="25"/>
      <c r="S1340" s="25"/>
      <c r="T1340" s="671"/>
      <c r="U1340" s="730" t="str">
        <f t="shared" si="23"/>
        <v/>
      </c>
    </row>
    <row r="1341" spans="1:21" x14ac:dyDescent="0.25">
      <c r="A1341" s="36" t="str">
        <f>'0'!$A$4</f>
        <v>………………..</v>
      </c>
      <c r="B1341" s="37">
        <f>'0'!$A$2</f>
        <v>46112</v>
      </c>
      <c r="C1341" s="37" t="s">
        <v>1197</v>
      </c>
      <c r="D1341" s="195"/>
      <c r="E1341" s="23"/>
      <c r="F1341" s="14"/>
      <c r="G1341" s="22"/>
      <c r="H1341" s="656"/>
      <c r="I1341" s="656"/>
      <c r="J1341" s="656"/>
      <c r="K1341" s="25"/>
      <c r="L1341" s="25"/>
      <c r="M1341" s="25"/>
      <c r="N1341" s="25"/>
      <c r="O1341" s="25"/>
      <c r="P1341" s="25"/>
      <c r="Q1341" s="25"/>
      <c r="R1341" s="25"/>
      <c r="S1341" s="25"/>
      <c r="T1341" s="671"/>
      <c r="U1341" s="730" t="str">
        <f t="shared" si="23"/>
        <v/>
      </c>
    </row>
    <row r="1342" spans="1:21" x14ac:dyDescent="0.25">
      <c r="A1342" s="36" t="str">
        <f>'0'!$A$4</f>
        <v>………………..</v>
      </c>
      <c r="B1342" s="37">
        <f>'0'!$A$2</f>
        <v>46112</v>
      </c>
      <c r="C1342" s="37" t="s">
        <v>1197</v>
      </c>
      <c r="D1342" s="195"/>
      <c r="E1342" s="23"/>
      <c r="F1342" s="14"/>
      <c r="G1342" s="22"/>
      <c r="H1342" s="656"/>
      <c r="I1342" s="656"/>
      <c r="J1342" s="656"/>
      <c r="K1342" s="25"/>
      <c r="L1342" s="25"/>
      <c r="M1342" s="25"/>
      <c r="N1342" s="25"/>
      <c r="O1342" s="25"/>
      <c r="P1342" s="25"/>
      <c r="Q1342" s="25"/>
      <c r="R1342" s="25"/>
      <c r="S1342" s="25"/>
      <c r="T1342" s="671"/>
      <c r="U1342" s="730" t="str">
        <f t="shared" si="23"/>
        <v/>
      </c>
    </row>
    <row r="1343" spans="1:21" x14ac:dyDescent="0.25">
      <c r="A1343" s="36" t="str">
        <f>'0'!$A$4</f>
        <v>………………..</v>
      </c>
      <c r="B1343" s="37">
        <f>'0'!$A$2</f>
        <v>46112</v>
      </c>
      <c r="C1343" s="37" t="s">
        <v>1197</v>
      </c>
      <c r="D1343" s="195"/>
      <c r="E1343" s="23"/>
      <c r="F1343" s="14"/>
      <c r="G1343" s="22"/>
      <c r="H1343" s="656"/>
      <c r="I1343" s="656"/>
      <c r="J1343" s="656"/>
      <c r="K1343" s="25"/>
      <c r="L1343" s="25"/>
      <c r="M1343" s="25"/>
      <c r="N1343" s="25"/>
      <c r="O1343" s="25"/>
      <c r="P1343" s="25"/>
      <c r="Q1343" s="25"/>
      <c r="R1343" s="25"/>
      <c r="S1343" s="25"/>
      <c r="T1343" s="671"/>
      <c r="U1343" s="730" t="str">
        <f t="shared" si="23"/>
        <v/>
      </c>
    </row>
    <row r="1344" spans="1:21" x14ac:dyDescent="0.25">
      <c r="A1344" s="36" t="str">
        <f>'0'!$A$4</f>
        <v>………………..</v>
      </c>
      <c r="B1344" s="37">
        <f>'0'!$A$2</f>
        <v>46112</v>
      </c>
      <c r="C1344" s="37" t="s">
        <v>1197</v>
      </c>
      <c r="D1344" s="195"/>
      <c r="E1344" s="23"/>
      <c r="F1344" s="14"/>
      <c r="G1344" s="22"/>
      <c r="H1344" s="656"/>
      <c r="I1344" s="656"/>
      <c r="J1344" s="656"/>
      <c r="K1344" s="25"/>
      <c r="L1344" s="25"/>
      <c r="M1344" s="25"/>
      <c r="N1344" s="25"/>
      <c r="O1344" s="25"/>
      <c r="P1344" s="25"/>
      <c r="Q1344" s="25"/>
      <c r="R1344" s="25"/>
      <c r="S1344" s="25"/>
      <c r="T1344" s="671"/>
      <c r="U1344" s="730" t="str">
        <f t="shared" si="23"/>
        <v/>
      </c>
    </row>
    <row r="1345" spans="1:21" x14ac:dyDescent="0.25">
      <c r="A1345" s="36" t="str">
        <f>'0'!$A$4</f>
        <v>………………..</v>
      </c>
      <c r="B1345" s="37">
        <f>'0'!$A$2</f>
        <v>46112</v>
      </c>
      <c r="C1345" s="37" t="s">
        <v>1197</v>
      </c>
      <c r="D1345" s="195"/>
      <c r="E1345" s="23"/>
      <c r="F1345" s="14"/>
      <c r="G1345" s="22"/>
      <c r="H1345" s="656"/>
      <c r="I1345" s="656"/>
      <c r="J1345" s="656"/>
      <c r="K1345" s="25"/>
      <c r="L1345" s="25"/>
      <c r="M1345" s="25"/>
      <c r="N1345" s="25"/>
      <c r="O1345" s="25"/>
      <c r="P1345" s="25"/>
      <c r="Q1345" s="25"/>
      <c r="R1345" s="25"/>
      <c r="S1345" s="25"/>
      <c r="T1345" s="671"/>
      <c r="U1345" s="730" t="str">
        <f t="shared" si="23"/>
        <v/>
      </c>
    </row>
    <row r="1346" spans="1:21" x14ac:dyDescent="0.25">
      <c r="A1346" s="36" t="str">
        <f>'0'!$A$4</f>
        <v>………………..</v>
      </c>
      <c r="B1346" s="37">
        <f>'0'!$A$2</f>
        <v>46112</v>
      </c>
      <c r="C1346" s="37" t="s">
        <v>1197</v>
      </c>
      <c r="D1346" s="195"/>
      <c r="E1346" s="23"/>
      <c r="F1346" s="14"/>
      <c r="G1346" s="22"/>
      <c r="H1346" s="656"/>
      <c r="I1346" s="656"/>
      <c r="J1346" s="656"/>
      <c r="K1346" s="25"/>
      <c r="L1346" s="25"/>
      <c r="M1346" s="25"/>
      <c r="N1346" s="25"/>
      <c r="O1346" s="25"/>
      <c r="P1346" s="25"/>
      <c r="Q1346" s="25"/>
      <c r="R1346" s="25"/>
      <c r="S1346" s="25"/>
      <c r="T1346" s="671"/>
      <c r="U1346" s="730" t="str">
        <f t="shared" si="23"/>
        <v/>
      </c>
    </row>
    <row r="1347" spans="1:21" x14ac:dyDescent="0.25">
      <c r="A1347" s="36" t="str">
        <f>'0'!$A$4</f>
        <v>………………..</v>
      </c>
      <c r="B1347" s="37">
        <f>'0'!$A$2</f>
        <v>46112</v>
      </c>
      <c r="C1347" s="37" t="s">
        <v>1197</v>
      </c>
      <c r="D1347" s="195"/>
      <c r="E1347" s="23"/>
      <c r="F1347" s="14"/>
      <c r="G1347" s="22"/>
      <c r="H1347" s="656"/>
      <c r="I1347" s="656"/>
      <c r="J1347" s="656"/>
      <c r="K1347" s="25"/>
      <c r="L1347" s="25"/>
      <c r="M1347" s="25"/>
      <c r="N1347" s="25"/>
      <c r="O1347" s="25"/>
      <c r="P1347" s="25"/>
      <c r="Q1347" s="25"/>
      <c r="R1347" s="25"/>
      <c r="S1347" s="25"/>
      <c r="T1347" s="671"/>
      <c r="U1347" s="730" t="str">
        <f t="shared" si="23"/>
        <v/>
      </c>
    </row>
    <row r="1348" spans="1:21" x14ac:dyDescent="0.25">
      <c r="A1348" s="36" t="str">
        <f>'0'!$A$4</f>
        <v>………………..</v>
      </c>
      <c r="B1348" s="37">
        <f>'0'!$A$2</f>
        <v>46112</v>
      </c>
      <c r="C1348" s="37" t="s">
        <v>1197</v>
      </c>
      <c r="D1348" s="195"/>
      <c r="E1348" s="23"/>
      <c r="F1348" s="14"/>
      <c r="G1348" s="22"/>
      <c r="H1348" s="656"/>
      <c r="I1348" s="656"/>
      <c r="J1348" s="656"/>
      <c r="K1348" s="25"/>
      <c r="L1348" s="25"/>
      <c r="M1348" s="25"/>
      <c r="N1348" s="25"/>
      <c r="O1348" s="25"/>
      <c r="P1348" s="25"/>
      <c r="Q1348" s="25"/>
      <c r="R1348" s="25"/>
      <c r="S1348" s="25"/>
      <c r="T1348" s="671"/>
      <c r="U1348" s="730" t="str">
        <f t="shared" si="23"/>
        <v/>
      </c>
    </row>
    <row r="1349" spans="1:21" x14ac:dyDescent="0.25">
      <c r="A1349" s="36" t="str">
        <f>'0'!$A$4</f>
        <v>………………..</v>
      </c>
      <c r="B1349" s="37">
        <f>'0'!$A$2</f>
        <v>46112</v>
      </c>
      <c r="C1349" s="37" t="s">
        <v>1197</v>
      </c>
      <c r="D1349" s="195"/>
      <c r="E1349" s="23"/>
      <c r="F1349" s="14"/>
      <c r="G1349" s="22"/>
      <c r="H1349" s="656"/>
      <c r="I1349" s="656"/>
      <c r="J1349" s="656"/>
      <c r="K1349" s="25"/>
      <c r="L1349" s="25"/>
      <c r="M1349" s="25"/>
      <c r="N1349" s="25"/>
      <c r="O1349" s="25"/>
      <c r="P1349" s="25"/>
      <c r="Q1349" s="25"/>
      <c r="R1349" s="25"/>
      <c r="S1349" s="25"/>
      <c r="T1349" s="671"/>
      <c r="U1349" s="730" t="str">
        <f t="shared" si="23"/>
        <v/>
      </c>
    </row>
    <row r="1350" spans="1:21" x14ac:dyDescent="0.25">
      <c r="A1350" s="36" t="str">
        <f>'0'!$A$4</f>
        <v>………………..</v>
      </c>
      <c r="B1350" s="37">
        <f>'0'!$A$2</f>
        <v>46112</v>
      </c>
      <c r="C1350" s="37" t="s">
        <v>1197</v>
      </c>
      <c r="D1350" s="195"/>
      <c r="E1350" s="23"/>
      <c r="F1350" s="14"/>
      <c r="G1350" s="22"/>
      <c r="H1350" s="656"/>
      <c r="I1350" s="656"/>
      <c r="J1350" s="656"/>
      <c r="K1350" s="25"/>
      <c r="L1350" s="25"/>
      <c r="M1350" s="25"/>
      <c r="N1350" s="25"/>
      <c r="O1350" s="25"/>
      <c r="P1350" s="25"/>
      <c r="Q1350" s="25"/>
      <c r="R1350" s="25"/>
      <c r="S1350" s="25"/>
      <c r="T1350" s="671"/>
      <c r="U1350" s="730" t="str">
        <f t="shared" si="23"/>
        <v/>
      </c>
    </row>
    <row r="1351" spans="1:21" x14ac:dyDescent="0.25">
      <c r="A1351" s="36" t="str">
        <f>'0'!$A$4</f>
        <v>………………..</v>
      </c>
      <c r="B1351" s="37">
        <f>'0'!$A$2</f>
        <v>46112</v>
      </c>
      <c r="C1351" s="37" t="s">
        <v>1197</v>
      </c>
      <c r="D1351" s="195"/>
      <c r="E1351" s="23"/>
      <c r="F1351" s="14"/>
      <c r="G1351" s="22"/>
      <c r="H1351" s="656"/>
      <c r="I1351" s="656"/>
      <c r="J1351" s="656"/>
      <c r="K1351" s="25"/>
      <c r="L1351" s="25"/>
      <c r="M1351" s="25"/>
      <c r="N1351" s="25"/>
      <c r="O1351" s="25"/>
      <c r="P1351" s="25"/>
      <c r="Q1351" s="25"/>
      <c r="R1351" s="25"/>
      <c r="S1351" s="25"/>
      <c r="T1351" s="671"/>
      <c r="U1351" s="730" t="str">
        <f t="shared" si="23"/>
        <v/>
      </c>
    </row>
    <row r="1352" spans="1:21" x14ac:dyDescent="0.25">
      <c r="A1352" s="36" t="str">
        <f>'0'!$A$4</f>
        <v>………………..</v>
      </c>
      <c r="B1352" s="37">
        <f>'0'!$A$2</f>
        <v>46112</v>
      </c>
      <c r="C1352" s="37" t="s">
        <v>1197</v>
      </c>
      <c r="D1352" s="195"/>
      <c r="E1352" s="23"/>
      <c r="F1352" s="14"/>
      <c r="G1352" s="22"/>
      <c r="H1352" s="656"/>
      <c r="I1352" s="656"/>
      <c r="J1352" s="656"/>
      <c r="K1352" s="25"/>
      <c r="L1352" s="25"/>
      <c r="M1352" s="25"/>
      <c r="N1352" s="25"/>
      <c r="O1352" s="25"/>
      <c r="P1352" s="25"/>
      <c r="Q1352" s="25"/>
      <c r="R1352" s="25"/>
      <c r="S1352" s="25"/>
      <c r="T1352" s="671"/>
      <c r="U1352" s="730" t="str">
        <f t="shared" si="23"/>
        <v/>
      </c>
    </row>
    <row r="1353" spans="1:21" x14ac:dyDescent="0.25">
      <c r="A1353" s="36" t="str">
        <f>'0'!$A$4</f>
        <v>………………..</v>
      </c>
      <c r="B1353" s="37">
        <f>'0'!$A$2</f>
        <v>46112</v>
      </c>
      <c r="C1353" s="37" t="s">
        <v>1197</v>
      </c>
      <c r="D1353" s="195"/>
      <c r="E1353" s="23"/>
      <c r="F1353" s="14"/>
      <c r="G1353" s="22"/>
      <c r="H1353" s="656"/>
      <c r="I1353" s="656"/>
      <c r="J1353" s="656"/>
      <c r="K1353" s="25"/>
      <c r="L1353" s="25"/>
      <c r="M1353" s="25"/>
      <c r="N1353" s="25"/>
      <c r="O1353" s="25"/>
      <c r="P1353" s="25"/>
      <c r="Q1353" s="25"/>
      <c r="R1353" s="25"/>
      <c r="S1353" s="25"/>
      <c r="T1353" s="671"/>
      <c r="U1353" s="730" t="str">
        <f t="shared" si="23"/>
        <v/>
      </c>
    </row>
    <row r="1354" spans="1:21" x14ac:dyDescent="0.25">
      <c r="A1354" s="36" t="str">
        <f>'0'!$A$4</f>
        <v>………………..</v>
      </c>
      <c r="B1354" s="37">
        <f>'0'!$A$2</f>
        <v>46112</v>
      </c>
      <c r="C1354" s="37" t="s">
        <v>1197</v>
      </c>
      <c r="D1354" s="195"/>
      <c r="E1354" s="23"/>
      <c r="F1354" s="14"/>
      <c r="G1354" s="22"/>
      <c r="H1354" s="656"/>
      <c r="I1354" s="656"/>
      <c r="J1354" s="656"/>
      <c r="K1354" s="25"/>
      <c r="L1354" s="25"/>
      <c r="M1354" s="25"/>
      <c r="N1354" s="25"/>
      <c r="O1354" s="25"/>
      <c r="P1354" s="25"/>
      <c r="Q1354" s="25"/>
      <c r="R1354" s="25"/>
      <c r="S1354" s="25"/>
      <c r="T1354" s="671"/>
      <c r="U1354" s="730" t="str">
        <f t="shared" si="23"/>
        <v/>
      </c>
    </row>
    <row r="1355" spans="1:21" x14ac:dyDescent="0.25">
      <c r="A1355" s="36" t="str">
        <f>'0'!$A$4</f>
        <v>………………..</v>
      </c>
      <c r="B1355" s="37">
        <f>'0'!$A$2</f>
        <v>46112</v>
      </c>
      <c r="C1355" s="37" t="s">
        <v>1197</v>
      </c>
      <c r="D1355" s="195"/>
      <c r="E1355" s="23"/>
      <c r="F1355" s="14"/>
      <c r="G1355" s="22"/>
      <c r="H1355" s="656"/>
      <c r="I1355" s="656"/>
      <c r="J1355" s="656"/>
      <c r="K1355" s="25"/>
      <c r="L1355" s="25"/>
      <c r="M1355" s="25"/>
      <c r="N1355" s="25"/>
      <c r="O1355" s="25"/>
      <c r="P1355" s="25"/>
      <c r="Q1355" s="25"/>
      <c r="R1355" s="25"/>
      <c r="S1355" s="25"/>
      <c r="T1355" s="671"/>
      <c r="U1355" s="730" t="str">
        <f t="shared" ref="U1355:U1418" si="24">IF(COUNTBLANK(D1355:S1355)=16,"",IF(D1355="999999999","",IF(ISNUMBER(VALUE(D1355)),IF(LEN(D1355)&lt;&gt;9,"Въведеното ЕИК е твърде късо или твърде дълго",IF(OR(MOD(MID(D1355,1,1)*1+MID(D1355,2,1)*2+MID(D1355,3,1)*3+MID(D1355,4,1)*4+MID(D1355,5,1)*5+MID(D1355,6,1)*6+MID(D1355,7,1)*7+MID(D1355,8,1)*8,11)-MID(D1355,9,1)=0,AND(MOD(MID(D1355,1,1)*3+MID(D1355,2,1)*4+MID(D1355,3,1)*5+MID(D1355,4,1)*6+MID(D1355,5,1)*7+MID(D1355,6,1)*8+MID(D1355,7,1)*9+MID(D1355,8,1)*10,11)=10,MID(D1355,9,1)*1=0),MOD(MID(D1355,1,1)*3+MID(D1355,2,1)*4+MID(D1355,3,1)*5+MID(D1355,4,1)*6+MID(D1355,5,1)*7+MID(D1355,6,1)*8+MID(D1355,7,1)*9+MID(D1355,8,1)*10,11)-MID(D1355,9,1)=0),"","Въведеното ЕИК е невалидно")),"Въведеното ЕИК съдържа непозволени символи")))</f>
        <v/>
      </c>
    </row>
    <row r="1356" spans="1:21" x14ac:dyDescent="0.25">
      <c r="A1356" s="36" t="str">
        <f>'0'!$A$4</f>
        <v>………………..</v>
      </c>
      <c r="B1356" s="37">
        <f>'0'!$A$2</f>
        <v>46112</v>
      </c>
      <c r="C1356" s="37" t="s">
        <v>1197</v>
      </c>
      <c r="D1356" s="195"/>
      <c r="E1356" s="23"/>
      <c r="F1356" s="14"/>
      <c r="G1356" s="22"/>
      <c r="H1356" s="656"/>
      <c r="I1356" s="656"/>
      <c r="J1356" s="656"/>
      <c r="K1356" s="25"/>
      <c r="L1356" s="25"/>
      <c r="M1356" s="25"/>
      <c r="N1356" s="25"/>
      <c r="O1356" s="25"/>
      <c r="P1356" s="25"/>
      <c r="Q1356" s="25"/>
      <c r="R1356" s="25"/>
      <c r="S1356" s="25"/>
      <c r="T1356" s="671"/>
      <c r="U1356" s="730" t="str">
        <f t="shared" si="24"/>
        <v/>
      </c>
    </row>
    <row r="1357" spans="1:21" x14ac:dyDescent="0.25">
      <c r="A1357" s="36" t="str">
        <f>'0'!$A$4</f>
        <v>………………..</v>
      </c>
      <c r="B1357" s="37">
        <f>'0'!$A$2</f>
        <v>46112</v>
      </c>
      <c r="C1357" s="37" t="s">
        <v>1197</v>
      </c>
      <c r="D1357" s="195"/>
      <c r="E1357" s="23"/>
      <c r="F1357" s="14"/>
      <c r="G1357" s="22"/>
      <c r="H1357" s="656"/>
      <c r="I1357" s="656"/>
      <c r="J1357" s="656"/>
      <c r="K1357" s="25"/>
      <c r="L1357" s="25"/>
      <c r="M1357" s="25"/>
      <c r="N1357" s="25"/>
      <c r="O1357" s="25"/>
      <c r="P1357" s="25"/>
      <c r="Q1357" s="25"/>
      <c r="R1357" s="25"/>
      <c r="S1357" s="25"/>
      <c r="T1357" s="671"/>
      <c r="U1357" s="730" t="str">
        <f t="shared" si="24"/>
        <v/>
      </c>
    </row>
    <row r="1358" spans="1:21" x14ac:dyDescent="0.25">
      <c r="A1358" s="36" t="str">
        <f>'0'!$A$4</f>
        <v>………………..</v>
      </c>
      <c r="B1358" s="37">
        <f>'0'!$A$2</f>
        <v>46112</v>
      </c>
      <c r="C1358" s="37" t="s">
        <v>1197</v>
      </c>
      <c r="D1358" s="195"/>
      <c r="E1358" s="23"/>
      <c r="F1358" s="14"/>
      <c r="G1358" s="22"/>
      <c r="H1358" s="656"/>
      <c r="I1358" s="656"/>
      <c r="J1358" s="656"/>
      <c r="K1358" s="25"/>
      <c r="L1358" s="25"/>
      <c r="M1358" s="25"/>
      <c r="N1358" s="25"/>
      <c r="O1358" s="25"/>
      <c r="P1358" s="25"/>
      <c r="Q1358" s="25"/>
      <c r="R1358" s="25"/>
      <c r="S1358" s="25"/>
      <c r="T1358" s="671"/>
      <c r="U1358" s="730" t="str">
        <f t="shared" si="24"/>
        <v/>
      </c>
    </row>
    <row r="1359" spans="1:21" x14ac:dyDescent="0.25">
      <c r="A1359" s="36" t="str">
        <f>'0'!$A$4</f>
        <v>………………..</v>
      </c>
      <c r="B1359" s="37">
        <f>'0'!$A$2</f>
        <v>46112</v>
      </c>
      <c r="C1359" s="37" t="s">
        <v>1197</v>
      </c>
      <c r="D1359" s="195"/>
      <c r="E1359" s="23"/>
      <c r="F1359" s="14"/>
      <c r="G1359" s="22"/>
      <c r="H1359" s="656"/>
      <c r="I1359" s="656"/>
      <c r="J1359" s="656"/>
      <c r="K1359" s="25"/>
      <c r="L1359" s="25"/>
      <c r="M1359" s="25"/>
      <c r="N1359" s="25"/>
      <c r="O1359" s="25"/>
      <c r="P1359" s="25"/>
      <c r="Q1359" s="25"/>
      <c r="R1359" s="25"/>
      <c r="S1359" s="25"/>
      <c r="T1359" s="671"/>
      <c r="U1359" s="730" t="str">
        <f t="shared" si="24"/>
        <v/>
      </c>
    </row>
    <row r="1360" spans="1:21" x14ac:dyDescent="0.25">
      <c r="A1360" s="36" t="str">
        <f>'0'!$A$4</f>
        <v>………………..</v>
      </c>
      <c r="B1360" s="37">
        <f>'0'!$A$2</f>
        <v>46112</v>
      </c>
      <c r="C1360" s="37" t="s">
        <v>1197</v>
      </c>
      <c r="D1360" s="195"/>
      <c r="E1360" s="23"/>
      <c r="F1360" s="14"/>
      <c r="G1360" s="22"/>
      <c r="H1360" s="656"/>
      <c r="I1360" s="656"/>
      <c r="J1360" s="656"/>
      <c r="K1360" s="25"/>
      <c r="L1360" s="25"/>
      <c r="M1360" s="25"/>
      <c r="N1360" s="25"/>
      <c r="O1360" s="25"/>
      <c r="P1360" s="25"/>
      <c r="Q1360" s="25"/>
      <c r="R1360" s="25"/>
      <c r="S1360" s="25"/>
      <c r="T1360" s="671"/>
      <c r="U1360" s="730" t="str">
        <f t="shared" si="24"/>
        <v/>
      </c>
    </row>
    <row r="1361" spans="1:21" x14ac:dyDescent="0.25">
      <c r="A1361" s="36" t="str">
        <f>'0'!$A$4</f>
        <v>………………..</v>
      </c>
      <c r="B1361" s="37">
        <f>'0'!$A$2</f>
        <v>46112</v>
      </c>
      <c r="C1361" s="37" t="s">
        <v>1197</v>
      </c>
      <c r="D1361" s="195"/>
      <c r="E1361" s="23"/>
      <c r="F1361" s="14"/>
      <c r="G1361" s="22"/>
      <c r="H1361" s="656"/>
      <c r="I1361" s="656"/>
      <c r="J1361" s="656"/>
      <c r="K1361" s="25"/>
      <c r="L1361" s="25"/>
      <c r="M1361" s="25"/>
      <c r="N1361" s="25"/>
      <c r="O1361" s="25"/>
      <c r="P1361" s="25"/>
      <c r="Q1361" s="25"/>
      <c r="R1361" s="25"/>
      <c r="S1361" s="25"/>
      <c r="T1361" s="671"/>
      <c r="U1361" s="730" t="str">
        <f t="shared" si="24"/>
        <v/>
      </c>
    </row>
    <row r="1362" spans="1:21" x14ac:dyDescent="0.25">
      <c r="A1362" s="36" t="str">
        <f>'0'!$A$4</f>
        <v>………………..</v>
      </c>
      <c r="B1362" s="37">
        <f>'0'!$A$2</f>
        <v>46112</v>
      </c>
      <c r="C1362" s="37" t="s">
        <v>1197</v>
      </c>
      <c r="D1362" s="195"/>
      <c r="E1362" s="23"/>
      <c r="F1362" s="14"/>
      <c r="G1362" s="22"/>
      <c r="H1362" s="656"/>
      <c r="I1362" s="656"/>
      <c r="J1362" s="656"/>
      <c r="K1362" s="25"/>
      <c r="L1362" s="25"/>
      <c r="M1362" s="25"/>
      <c r="N1362" s="25"/>
      <c r="O1362" s="25"/>
      <c r="P1362" s="25"/>
      <c r="Q1362" s="25"/>
      <c r="R1362" s="25"/>
      <c r="S1362" s="25"/>
      <c r="T1362" s="671"/>
      <c r="U1362" s="730" t="str">
        <f t="shared" si="24"/>
        <v/>
      </c>
    </row>
    <row r="1363" spans="1:21" x14ac:dyDescent="0.25">
      <c r="A1363" s="36" t="str">
        <f>'0'!$A$4</f>
        <v>………………..</v>
      </c>
      <c r="B1363" s="37">
        <f>'0'!$A$2</f>
        <v>46112</v>
      </c>
      <c r="C1363" s="37" t="s">
        <v>1197</v>
      </c>
      <c r="D1363" s="195"/>
      <c r="E1363" s="23"/>
      <c r="F1363" s="14"/>
      <c r="G1363" s="22"/>
      <c r="H1363" s="656"/>
      <c r="I1363" s="656"/>
      <c r="J1363" s="656"/>
      <c r="K1363" s="25"/>
      <c r="L1363" s="25"/>
      <c r="M1363" s="25"/>
      <c r="N1363" s="25"/>
      <c r="O1363" s="25"/>
      <c r="P1363" s="25"/>
      <c r="Q1363" s="25"/>
      <c r="R1363" s="25"/>
      <c r="S1363" s="25"/>
      <c r="T1363" s="671"/>
      <c r="U1363" s="730" t="str">
        <f t="shared" si="24"/>
        <v/>
      </c>
    </row>
    <row r="1364" spans="1:21" x14ac:dyDescent="0.25">
      <c r="A1364" s="36" t="str">
        <f>'0'!$A$4</f>
        <v>………………..</v>
      </c>
      <c r="B1364" s="37">
        <f>'0'!$A$2</f>
        <v>46112</v>
      </c>
      <c r="C1364" s="37" t="s">
        <v>1197</v>
      </c>
      <c r="D1364" s="195"/>
      <c r="E1364" s="23"/>
      <c r="F1364" s="14"/>
      <c r="G1364" s="22"/>
      <c r="H1364" s="656"/>
      <c r="I1364" s="656"/>
      <c r="J1364" s="656"/>
      <c r="K1364" s="25"/>
      <c r="L1364" s="25"/>
      <c r="M1364" s="25"/>
      <c r="N1364" s="25"/>
      <c r="O1364" s="25"/>
      <c r="P1364" s="25"/>
      <c r="Q1364" s="25"/>
      <c r="R1364" s="25"/>
      <c r="S1364" s="25"/>
      <c r="T1364" s="671"/>
      <c r="U1364" s="730" t="str">
        <f t="shared" si="24"/>
        <v/>
      </c>
    </row>
    <row r="1365" spans="1:21" x14ac:dyDescent="0.25">
      <c r="A1365" s="36" t="str">
        <f>'0'!$A$4</f>
        <v>………………..</v>
      </c>
      <c r="B1365" s="37">
        <f>'0'!$A$2</f>
        <v>46112</v>
      </c>
      <c r="C1365" s="37" t="s">
        <v>1197</v>
      </c>
      <c r="D1365" s="195"/>
      <c r="E1365" s="23"/>
      <c r="F1365" s="14"/>
      <c r="G1365" s="22"/>
      <c r="H1365" s="656"/>
      <c r="I1365" s="656"/>
      <c r="J1365" s="656"/>
      <c r="K1365" s="25"/>
      <c r="L1365" s="25"/>
      <c r="M1365" s="25"/>
      <c r="N1365" s="25"/>
      <c r="O1365" s="25"/>
      <c r="P1365" s="25"/>
      <c r="Q1365" s="25"/>
      <c r="R1365" s="25"/>
      <c r="S1365" s="25"/>
      <c r="T1365" s="671"/>
      <c r="U1365" s="730" t="str">
        <f t="shared" si="24"/>
        <v/>
      </c>
    </row>
    <row r="1366" spans="1:21" x14ac:dyDescent="0.25">
      <c r="A1366" s="36" t="str">
        <f>'0'!$A$4</f>
        <v>………………..</v>
      </c>
      <c r="B1366" s="37">
        <f>'0'!$A$2</f>
        <v>46112</v>
      </c>
      <c r="C1366" s="37" t="s">
        <v>1197</v>
      </c>
      <c r="D1366" s="195"/>
      <c r="E1366" s="23"/>
      <c r="F1366" s="14"/>
      <c r="G1366" s="22"/>
      <c r="H1366" s="656"/>
      <c r="I1366" s="656"/>
      <c r="J1366" s="656"/>
      <c r="K1366" s="25"/>
      <c r="L1366" s="25"/>
      <c r="M1366" s="25"/>
      <c r="N1366" s="25"/>
      <c r="O1366" s="25"/>
      <c r="P1366" s="25"/>
      <c r="Q1366" s="25"/>
      <c r="R1366" s="25"/>
      <c r="S1366" s="25"/>
      <c r="T1366" s="671"/>
      <c r="U1366" s="730" t="str">
        <f t="shared" si="24"/>
        <v/>
      </c>
    </row>
    <row r="1367" spans="1:21" x14ac:dyDescent="0.25">
      <c r="A1367" s="36" t="str">
        <f>'0'!$A$4</f>
        <v>………………..</v>
      </c>
      <c r="B1367" s="37">
        <f>'0'!$A$2</f>
        <v>46112</v>
      </c>
      <c r="C1367" s="37" t="s">
        <v>1197</v>
      </c>
      <c r="D1367" s="195"/>
      <c r="E1367" s="23"/>
      <c r="F1367" s="14"/>
      <c r="G1367" s="22"/>
      <c r="H1367" s="656"/>
      <c r="I1367" s="656"/>
      <c r="J1367" s="656"/>
      <c r="K1367" s="25"/>
      <c r="L1367" s="25"/>
      <c r="M1367" s="25"/>
      <c r="N1367" s="25"/>
      <c r="O1367" s="25"/>
      <c r="P1367" s="25"/>
      <c r="Q1367" s="25"/>
      <c r="R1367" s="25"/>
      <c r="S1367" s="25"/>
      <c r="T1367" s="671"/>
      <c r="U1367" s="730" t="str">
        <f t="shared" si="24"/>
        <v/>
      </c>
    </row>
    <row r="1368" spans="1:21" x14ac:dyDescent="0.25">
      <c r="A1368" s="36" t="str">
        <f>'0'!$A$4</f>
        <v>………………..</v>
      </c>
      <c r="B1368" s="37">
        <f>'0'!$A$2</f>
        <v>46112</v>
      </c>
      <c r="C1368" s="37" t="s">
        <v>1197</v>
      </c>
      <c r="D1368" s="195"/>
      <c r="E1368" s="23"/>
      <c r="F1368" s="14"/>
      <c r="G1368" s="22"/>
      <c r="H1368" s="656"/>
      <c r="I1368" s="656"/>
      <c r="J1368" s="656"/>
      <c r="K1368" s="25"/>
      <c r="L1368" s="25"/>
      <c r="M1368" s="25"/>
      <c r="N1368" s="25"/>
      <c r="O1368" s="25"/>
      <c r="P1368" s="25"/>
      <c r="Q1368" s="25"/>
      <c r="R1368" s="25"/>
      <c r="S1368" s="25"/>
      <c r="T1368" s="671"/>
      <c r="U1368" s="730" t="str">
        <f t="shared" si="24"/>
        <v/>
      </c>
    </row>
    <row r="1369" spans="1:21" x14ac:dyDescent="0.25">
      <c r="A1369" s="36" t="str">
        <f>'0'!$A$4</f>
        <v>………………..</v>
      </c>
      <c r="B1369" s="37">
        <f>'0'!$A$2</f>
        <v>46112</v>
      </c>
      <c r="C1369" s="37" t="s">
        <v>1197</v>
      </c>
      <c r="D1369" s="195"/>
      <c r="E1369" s="23"/>
      <c r="F1369" s="14"/>
      <c r="G1369" s="22"/>
      <c r="H1369" s="656"/>
      <c r="I1369" s="656"/>
      <c r="J1369" s="656"/>
      <c r="K1369" s="25"/>
      <c r="L1369" s="25"/>
      <c r="M1369" s="25"/>
      <c r="N1369" s="25"/>
      <c r="O1369" s="25"/>
      <c r="P1369" s="25"/>
      <c r="Q1369" s="25"/>
      <c r="R1369" s="25"/>
      <c r="S1369" s="25"/>
      <c r="T1369" s="671"/>
      <c r="U1369" s="730" t="str">
        <f t="shared" si="24"/>
        <v/>
      </c>
    </row>
    <row r="1370" spans="1:21" x14ac:dyDescent="0.25">
      <c r="A1370" s="36" t="str">
        <f>'0'!$A$4</f>
        <v>………………..</v>
      </c>
      <c r="B1370" s="37">
        <f>'0'!$A$2</f>
        <v>46112</v>
      </c>
      <c r="C1370" s="37" t="s">
        <v>1197</v>
      </c>
      <c r="D1370" s="195"/>
      <c r="E1370" s="23"/>
      <c r="F1370" s="14"/>
      <c r="G1370" s="22"/>
      <c r="H1370" s="656"/>
      <c r="I1370" s="656"/>
      <c r="J1370" s="656"/>
      <c r="K1370" s="25"/>
      <c r="L1370" s="25"/>
      <c r="M1370" s="25"/>
      <c r="N1370" s="25"/>
      <c r="O1370" s="25"/>
      <c r="P1370" s="25"/>
      <c r="Q1370" s="25"/>
      <c r="R1370" s="25"/>
      <c r="S1370" s="25"/>
      <c r="T1370" s="671"/>
      <c r="U1370" s="730" t="str">
        <f t="shared" si="24"/>
        <v/>
      </c>
    </row>
    <row r="1371" spans="1:21" x14ac:dyDescent="0.25">
      <c r="A1371" s="36" t="str">
        <f>'0'!$A$4</f>
        <v>………………..</v>
      </c>
      <c r="B1371" s="37">
        <f>'0'!$A$2</f>
        <v>46112</v>
      </c>
      <c r="C1371" s="37" t="s">
        <v>1197</v>
      </c>
      <c r="D1371" s="195"/>
      <c r="E1371" s="23"/>
      <c r="F1371" s="14"/>
      <c r="G1371" s="22"/>
      <c r="H1371" s="656"/>
      <c r="I1371" s="656"/>
      <c r="J1371" s="656"/>
      <c r="K1371" s="25"/>
      <c r="L1371" s="25"/>
      <c r="M1371" s="25"/>
      <c r="N1371" s="25"/>
      <c r="O1371" s="25"/>
      <c r="P1371" s="25"/>
      <c r="Q1371" s="25"/>
      <c r="R1371" s="25"/>
      <c r="S1371" s="25"/>
      <c r="T1371" s="671"/>
      <c r="U1371" s="730" t="str">
        <f t="shared" si="24"/>
        <v/>
      </c>
    </row>
    <row r="1372" spans="1:21" x14ac:dyDescent="0.25">
      <c r="A1372" s="36" t="str">
        <f>'0'!$A$4</f>
        <v>………………..</v>
      </c>
      <c r="B1372" s="37">
        <f>'0'!$A$2</f>
        <v>46112</v>
      </c>
      <c r="C1372" s="37" t="s">
        <v>1197</v>
      </c>
      <c r="D1372" s="195"/>
      <c r="E1372" s="23"/>
      <c r="F1372" s="14"/>
      <c r="G1372" s="22"/>
      <c r="H1372" s="656"/>
      <c r="I1372" s="656"/>
      <c r="J1372" s="656"/>
      <c r="K1372" s="25"/>
      <c r="L1372" s="25"/>
      <c r="M1372" s="25"/>
      <c r="N1372" s="25"/>
      <c r="O1372" s="25"/>
      <c r="P1372" s="25"/>
      <c r="Q1372" s="25"/>
      <c r="R1372" s="25"/>
      <c r="S1372" s="25"/>
      <c r="T1372" s="671"/>
      <c r="U1372" s="730" t="str">
        <f t="shared" si="24"/>
        <v/>
      </c>
    </row>
    <row r="1373" spans="1:21" x14ac:dyDescent="0.25">
      <c r="A1373" s="36" t="str">
        <f>'0'!$A$4</f>
        <v>………………..</v>
      </c>
      <c r="B1373" s="37">
        <f>'0'!$A$2</f>
        <v>46112</v>
      </c>
      <c r="C1373" s="37" t="s">
        <v>1197</v>
      </c>
      <c r="D1373" s="195"/>
      <c r="E1373" s="23"/>
      <c r="F1373" s="14"/>
      <c r="G1373" s="22"/>
      <c r="H1373" s="656"/>
      <c r="I1373" s="656"/>
      <c r="J1373" s="656"/>
      <c r="K1373" s="25"/>
      <c r="L1373" s="25"/>
      <c r="M1373" s="25"/>
      <c r="N1373" s="25"/>
      <c r="O1373" s="25"/>
      <c r="P1373" s="25"/>
      <c r="Q1373" s="25"/>
      <c r="R1373" s="25"/>
      <c r="S1373" s="25"/>
      <c r="T1373" s="671"/>
      <c r="U1373" s="730" t="str">
        <f t="shared" si="24"/>
        <v/>
      </c>
    </row>
    <row r="1374" spans="1:21" x14ac:dyDescent="0.25">
      <c r="A1374" s="36" t="str">
        <f>'0'!$A$4</f>
        <v>………………..</v>
      </c>
      <c r="B1374" s="37">
        <f>'0'!$A$2</f>
        <v>46112</v>
      </c>
      <c r="C1374" s="37" t="s">
        <v>1197</v>
      </c>
      <c r="D1374" s="195"/>
      <c r="E1374" s="23"/>
      <c r="F1374" s="14"/>
      <c r="G1374" s="22"/>
      <c r="H1374" s="656"/>
      <c r="I1374" s="656"/>
      <c r="J1374" s="656"/>
      <c r="K1374" s="25"/>
      <c r="L1374" s="25"/>
      <c r="M1374" s="25"/>
      <c r="N1374" s="25"/>
      <c r="O1374" s="25"/>
      <c r="P1374" s="25"/>
      <c r="Q1374" s="25"/>
      <c r="R1374" s="25"/>
      <c r="S1374" s="25"/>
      <c r="T1374" s="671"/>
      <c r="U1374" s="730" t="str">
        <f t="shared" si="24"/>
        <v/>
      </c>
    </row>
    <row r="1375" spans="1:21" x14ac:dyDescent="0.25">
      <c r="A1375" s="36" t="str">
        <f>'0'!$A$4</f>
        <v>………………..</v>
      </c>
      <c r="B1375" s="37">
        <f>'0'!$A$2</f>
        <v>46112</v>
      </c>
      <c r="C1375" s="37" t="s">
        <v>1197</v>
      </c>
      <c r="D1375" s="195"/>
      <c r="E1375" s="23"/>
      <c r="F1375" s="14"/>
      <c r="G1375" s="22"/>
      <c r="H1375" s="656"/>
      <c r="I1375" s="656"/>
      <c r="J1375" s="656"/>
      <c r="K1375" s="25"/>
      <c r="L1375" s="25"/>
      <c r="M1375" s="25"/>
      <c r="N1375" s="25"/>
      <c r="O1375" s="25"/>
      <c r="P1375" s="25"/>
      <c r="Q1375" s="25"/>
      <c r="R1375" s="25"/>
      <c r="S1375" s="25"/>
      <c r="T1375" s="671"/>
      <c r="U1375" s="730" t="str">
        <f t="shared" si="24"/>
        <v/>
      </c>
    </row>
    <row r="1376" spans="1:21" x14ac:dyDescent="0.25">
      <c r="A1376" s="36" t="str">
        <f>'0'!$A$4</f>
        <v>………………..</v>
      </c>
      <c r="B1376" s="37">
        <f>'0'!$A$2</f>
        <v>46112</v>
      </c>
      <c r="C1376" s="37" t="s">
        <v>1197</v>
      </c>
      <c r="D1376" s="195"/>
      <c r="E1376" s="23"/>
      <c r="F1376" s="14"/>
      <c r="G1376" s="22"/>
      <c r="H1376" s="656"/>
      <c r="I1376" s="656"/>
      <c r="J1376" s="656"/>
      <c r="K1376" s="25"/>
      <c r="L1376" s="25"/>
      <c r="M1376" s="25"/>
      <c r="N1376" s="25"/>
      <c r="O1376" s="25"/>
      <c r="P1376" s="25"/>
      <c r="Q1376" s="25"/>
      <c r="R1376" s="25"/>
      <c r="S1376" s="25"/>
      <c r="T1376" s="671"/>
      <c r="U1376" s="730" t="str">
        <f t="shared" si="24"/>
        <v/>
      </c>
    </row>
    <row r="1377" spans="1:21" x14ac:dyDescent="0.25">
      <c r="A1377" s="36" t="str">
        <f>'0'!$A$4</f>
        <v>………………..</v>
      </c>
      <c r="B1377" s="37">
        <f>'0'!$A$2</f>
        <v>46112</v>
      </c>
      <c r="C1377" s="37" t="s">
        <v>1197</v>
      </c>
      <c r="D1377" s="195"/>
      <c r="E1377" s="23"/>
      <c r="F1377" s="14"/>
      <c r="G1377" s="22"/>
      <c r="H1377" s="656"/>
      <c r="I1377" s="656"/>
      <c r="J1377" s="656"/>
      <c r="K1377" s="25"/>
      <c r="L1377" s="25"/>
      <c r="M1377" s="25"/>
      <c r="N1377" s="25"/>
      <c r="O1377" s="25"/>
      <c r="P1377" s="25"/>
      <c r="Q1377" s="25"/>
      <c r="R1377" s="25"/>
      <c r="S1377" s="25"/>
      <c r="T1377" s="671"/>
      <c r="U1377" s="730" t="str">
        <f t="shared" si="24"/>
        <v/>
      </c>
    </row>
    <row r="1378" spans="1:21" x14ac:dyDescent="0.25">
      <c r="A1378" s="36" t="str">
        <f>'0'!$A$4</f>
        <v>………………..</v>
      </c>
      <c r="B1378" s="37">
        <f>'0'!$A$2</f>
        <v>46112</v>
      </c>
      <c r="C1378" s="37" t="s">
        <v>1197</v>
      </c>
      <c r="D1378" s="195"/>
      <c r="E1378" s="23"/>
      <c r="F1378" s="14"/>
      <c r="G1378" s="22"/>
      <c r="H1378" s="656"/>
      <c r="I1378" s="656"/>
      <c r="J1378" s="656"/>
      <c r="K1378" s="25"/>
      <c r="L1378" s="25"/>
      <c r="M1378" s="25"/>
      <c r="N1378" s="25"/>
      <c r="O1378" s="25"/>
      <c r="P1378" s="25"/>
      <c r="Q1378" s="25"/>
      <c r="R1378" s="25"/>
      <c r="S1378" s="25"/>
      <c r="T1378" s="671"/>
      <c r="U1378" s="730" t="str">
        <f t="shared" si="24"/>
        <v/>
      </c>
    </row>
    <row r="1379" spans="1:21" x14ac:dyDescent="0.25">
      <c r="A1379" s="36" t="str">
        <f>'0'!$A$4</f>
        <v>………………..</v>
      </c>
      <c r="B1379" s="37">
        <f>'0'!$A$2</f>
        <v>46112</v>
      </c>
      <c r="C1379" s="37" t="s">
        <v>1197</v>
      </c>
      <c r="D1379" s="195"/>
      <c r="E1379" s="23"/>
      <c r="F1379" s="14"/>
      <c r="G1379" s="22"/>
      <c r="H1379" s="656"/>
      <c r="I1379" s="656"/>
      <c r="J1379" s="656"/>
      <c r="K1379" s="25"/>
      <c r="L1379" s="25"/>
      <c r="M1379" s="25"/>
      <c r="N1379" s="25"/>
      <c r="O1379" s="25"/>
      <c r="P1379" s="25"/>
      <c r="Q1379" s="25"/>
      <c r="R1379" s="25"/>
      <c r="S1379" s="25"/>
      <c r="T1379" s="671"/>
      <c r="U1379" s="730" t="str">
        <f t="shared" si="24"/>
        <v/>
      </c>
    </row>
    <row r="1380" spans="1:21" x14ac:dyDescent="0.25">
      <c r="A1380" s="36" t="str">
        <f>'0'!$A$4</f>
        <v>………………..</v>
      </c>
      <c r="B1380" s="37">
        <f>'0'!$A$2</f>
        <v>46112</v>
      </c>
      <c r="C1380" s="37" t="s">
        <v>1197</v>
      </c>
      <c r="D1380" s="195"/>
      <c r="E1380" s="23"/>
      <c r="F1380" s="14"/>
      <c r="G1380" s="22"/>
      <c r="H1380" s="656"/>
      <c r="I1380" s="656"/>
      <c r="J1380" s="656"/>
      <c r="K1380" s="25"/>
      <c r="L1380" s="25"/>
      <c r="M1380" s="25"/>
      <c r="N1380" s="25"/>
      <c r="O1380" s="25"/>
      <c r="P1380" s="25"/>
      <c r="Q1380" s="25"/>
      <c r="R1380" s="25"/>
      <c r="S1380" s="25"/>
      <c r="T1380" s="671"/>
      <c r="U1380" s="730" t="str">
        <f t="shared" si="24"/>
        <v/>
      </c>
    </row>
    <row r="1381" spans="1:21" x14ac:dyDescent="0.25">
      <c r="A1381" s="36" t="str">
        <f>'0'!$A$4</f>
        <v>………………..</v>
      </c>
      <c r="B1381" s="37">
        <f>'0'!$A$2</f>
        <v>46112</v>
      </c>
      <c r="C1381" s="37" t="s">
        <v>1197</v>
      </c>
      <c r="D1381" s="195"/>
      <c r="E1381" s="23"/>
      <c r="F1381" s="14"/>
      <c r="G1381" s="22"/>
      <c r="H1381" s="656"/>
      <c r="I1381" s="656"/>
      <c r="J1381" s="656"/>
      <c r="K1381" s="25"/>
      <c r="L1381" s="25"/>
      <c r="M1381" s="25"/>
      <c r="N1381" s="25"/>
      <c r="O1381" s="25"/>
      <c r="P1381" s="25"/>
      <c r="Q1381" s="25"/>
      <c r="R1381" s="25"/>
      <c r="S1381" s="25"/>
      <c r="T1381" s="671"/>
      <c r="U1381" s="730" t="str">
        <f t="shared" si="24"/>
        <v/>
      </c>
    </row>
    <row r="1382" spans="1:21" x14ac:dyDescent="0.25">
      <c r="A1382" s="36" t="str">
        <f>'0'!$A$4</f>
        <v>………………..</v>
      </c>
      <c r="B1382" s="37">
        <f>'0'!$A$2</f>
        <v>46112</v>
      </c>
      <c r="C1382" s="37" t="s">
        <v>1197</v>
      </c>
      <c r="D1382" s="195"/>
      <c r="E1382" s="23"/>
      <c r="F1382" s="14"/>
      <c r="G1382" s="22"/>
      <c r="H1382" s="656"/>
      <c r="I1382" s="656"/>
      <c r="J1382" s="656"/>
      <c r="K1382" s="25"/>
      <c r="L1382" s="25"/>
      <c r="M1382" s="25"/>
      <c r="N1382" s="25"/>
      <c r="O1382" s="25"/>
      <c r="P1382" s="25"/>
      <c r="Q1382" s="25"/>
      <c r="R1382" s="25"/>
      <c r="S1382" s="25"/>
      <c r="T1382" s="671"/>
      <c r="U1382" s="730" t="str">
        <f t="shared" si="24"/>
        <v/>
      </c>
    </row>
    <row r="1383" spans="1:21" x14ac:dyDescent="0.25">
      <c r="A1383" s="36" t="str">
        <f>'0'!$A$4</f>
        <v>………………..</v>
      </c>
      <c r="B1383" s="37">
        <f>'0'!$A$2</f>
        <v>46112</v>
      </c>
      <c r="C1383" s="37" t="s">
        <v>1197</v>
      </c>
      <c r="D1383" s="195"/>
      <c r="E1383" s="23"/>
      <c r="F1383" s="14"/>
      <c r="G1383" s="22"/>
      <c r="H1383" s="656"/>
      <c r="I1383" s="656"/>
      <c r="J1383" s="656"/>
      <c r="K1383" s="25"/>
      <c r="L1383" s="25"/>
      <c r="M1383" s="25"/>
      <c r="N1383" s="25"/>
      <c r="O1383" s="25"/>
      <c r="P1383" s="25"/>
      <c r="Q1383" s="25"/>
      <c r="R1383" s="25"/>
      <c r="S1383" s="25"/>
      <c r="T1383" s="671"/>
      <c r="U1383" s="730" t="str">
        <f t="shared" si="24"/>
        <v/>
      </c>
    </row>
    <row r="1384" spans="1:21" x14ac:dyDescent="0.25">
      <c r="A1384" s="36" t="str">
        <f>'0'!$A$4</f>
        <v>………………..</v>
      </c>
      <c r="B1384" s="37">
        <f>'0'!$A$2</f>
        <v>46112</v>
      </c>
      <c r="C1384" s="37" t="s">
        <v>1197</v>
      </c>
      <c r="D1384" s="195"/>
      <c r="E1384" s="23"/>
      <c r="F1384" s="14"/>
      <c r="G1384" s="22"/>
      <c r="H1384" s="656"/>
      <c r="I1384" s="656"/>
      <c r="J1384" s="656"/>
      <c r="K1384" s="25"/>
      <c r="L1384" s="25"/>
      <c r="M1384" s="25"/>
      <c r="N1384" s="25"/>
      <c r="O1384" s="25"/>
      <c r="P1384" s="25"/>
      <c r="Q1384" s="25"/>
      <c r="R1384" s="25"/>
      <c r="S1384" s="25"/>
      <c r="T1384" s="671"/>
      <c r="U1384" s="730" t="str">
        <f t="shared" si="24"/>
        <v/>
      </c>
    </row>
    <row r="1385" spans="1:21" x14ac:dyDescent="0.25">
      <c r="A1385" s="36" t="str">
        <f>'0'!$A$4</f>
        <v>………………..</v>
      </c>
      <c r="B1385" s="37">
        <f>'0'!$A$2</f>
        <v>46112</v>
      </c>
      <c r="C1385" s="37" t="s">
        <v>1197</v>
      </c>
      <c r="D1385" s="195"/>
      <c r="E1385" s="23"/>
      <c r="F1385" s="14"/>
      <c r="G1385" s="22"/>
      <c r="H1385" s="656"/>
      <c r="I1385" s="656"/>
      <c r="J1385" s="656"/>
      <c r="K1385" s="25"/>
      <c r="L1385" s="25"/>
      <c r="M1385" s="25"/>
      <c r="N1385" s="25"/>
      <c r="O1385" s="25"/>
      <c r="P1385" s="25"/>
      <c r="Q1385" s="25"/>
      <c r="R1385" s="25"/>
      <c r="S1385" s="25"/>
      <c r="T1385" s="671"/>
      <c r="U1385" s="730" t="str">
        <f t="shared" si="24"/>
        <v/>
      </c>
    </row>
    <row r="1386" spans="1:21" x14ac:dyDescent="0.25">
      <c r="A1386" s="36" t="str">
        <f>'0'!$A$4</f>
        <v>………………..</v>
      </c>
      <c r="B1386" s="37">
        <f>'0'!$A$2</f>
        <v>46112</v>
      </c>
      <c r="C1386" s="37" t="s">
        <v>1197</v>
      </c>
      <c r="D1386" s="195"/>
      <c r="E1386" s="23"/>
      <c r="F1386" s="14"/>
      <c r="G1386" s="22"/>
      <c r="H1386" s="656"/>
      <c r="I1386" s="656"/>
      <c r="J1386" s="656"/>
      <c r="K1386" s="25"/>
      <c r="L1386" s="25"/>
      <c r="M1386" s="25"/>
      <c r="N1386" s="25"/>
      <c r="O1386" s="25"/>
      <c r="P1386" s="25"/>
      <c r="Q1386" s="25"/>
      <c r="R1386" s="25"/>
      <c r="S1386" s="25"/>
      <c r="T1386" s="671"/>
      <c r="U1386" s="730" t="str">
        <f t="shared" si="24"/>
        <v/>
      </c>
    </row>
    <row r="1387" spans="1:21" x14ac:dyDescent="0.25">
      <c r="A1387" s="36" t="str">
        <f>'0'!$A$4</f>
        <v>………………..</v>
      </c>
      <c r="B1387" s="37">
        <f>'0'!$A$2</f>
        <v>46112</v>
      </c>
      <c r="C1387" s="37" t="s">
        <v>1197</v>
      </c>
      <c r="D1387" s="195"/>
      <c r="E1387" s="23"/>
      <c r="F1387" s="14"/>
      <c r="G1387" s="22"/>
      <c r="H1387" s="656"/>
      <c r="I1387" s="656"/>
      <c r="J1387" s="656"/>
      <c r="K1387" s="25"/>
      <c r="L1387" s="25"/>
      <c r="M1387" s="25"/>
      <c r="N1387" s="25"/>
      <c r="O1387" s="25"/>
      <c r="P1387" s="25"/>
      <c r="Q1387" s="25"/>
      <c r="R1387" s="25"/>
      <c r="S1387" s="25"/>
      <c r="T1387" s="671"/>
      <c r="U1387" s="730" t="str">
        <f t="shared" si="24"/>
        <v/>
      </c>
    </row>
    <row r="1388" spans="1:21" x14ac:dyDescent="0.25">
      <c r="A1388" s="36" t="str">
        <f>'0'!$A$4</f>
        <v>………………..</v>
      </c>
      <c r="B1388" s="37">
        <f>'0'!$A$2</f>
        <v>46112</v>
      </c>
      <c r="C1388" s="37" t="s">
        <v>1197</v>
      </c>
      <c r="D1388" s="195"/>
      <c r="E1388" s="23"/>
      <c r="F1388" s="14"/>
      <c r="G1388" s="22"/>
      <c r="H1388" s="656"/>
      <c r="I1388" s="656"/>
      <c r="J1388" s="656"/>
      <c r="K1388" s="25"/>
      <c r="L1388" s="25"/>
      <c r="M1388" s="25"/>
      <c r="N1388" s="25"/>
      <c r="O1388" s="25"/>
      <c r="P1388" s="25"/>
      <c r="Q1388" s="25"/>
      <c r="R1388" s="25"/>
      <c r="S1388" s="25"/>
      <c r="T1388" s="671"/>
      <c r="U1388" s="730" t="str">
        <f t="shared" si="24"/>
        <v/>
      </c>
    </row>
    <row r="1389" spans="1:21" x14ac:dyDescent="0.25">
      <c r="A1389" s="36" t="str">
        <f>'0'!$A$4</f>
        <v>………………..</v>
      </c>
      <c r="B1389" s="37">
        <f>'0'!$A$2</f>
        <v>46112</v>
      </c>
      <c r="C1389" s="37" t="s">
        <v>1197</v>
      </c>
      <c r="D1389" s="195"/>
      <c r="E1389" s="23"/>
      <c r="F1389" s="14"/>
      <c r="G1389" s="22"/>
      <c r="H1389" s="656"/>
      <c r="I1389" s="656"/>
      <c r="J1389" s="656"/>
      <c r="K1389" s="25"/>
      <c r="L1389" s="25"/>
      <c r="M1389" s="25"/>
      <c r="N1389" s="25"/>
      <c r="O1389" s="25"/>
      <c r="P1389" s="25"/>
      <c r="Q1389" s="25"/>
      <c r="R1389" s="25"/>
      <c r="S1389" s="25"/>
      <c r="T1389" s="671"/>
      <c r="U1389" s="730" t="str">
        <f t="shared" si="24"/>
        <v/>
      </c>
    </row>
    <row r="1390" spans="1:21" x14ac:dyDescent="0.25">
      <c r="A1390" s="36" t="str">
        <f>'0'!$A$4</f>
        <v>………………..</v>
      </c>
      <c r="B1390" s="37">
        <f>'0'!$A$2</f>
        <v>46112</v>
      </c>
      <c r="C1390" s="37" t="s">
        <v>1197</v>
      </c>
      <c r="D1390" s="195"/>
      <c r="E1390" s="23"/>
      <c r="F1390" s="14"/>
      <c r="G1390" s="22"/>
      <c r="H1390" s="656"/>
      <c r="I1390" s="656"/>
      <c r="J1390" s="656"/>
      <c r="K1390" s="25"/>
      <c r="L1390" s="25"/>
      <c r="M1390" s="25"/>
      <c r="N1390" s="25"/>
      <c r="O1390" s="25"/>
      <c r="P1390" s="25"/>
      <c r="Q1390" s="25"/>
      <c r="R1390" s="25"/>
      <c r="S1390" s="25"/>
      <c r="T1390" s="671"/>
      <c r="U1390" s="730" t="str">
        <f t="shared" si="24"/>
        <v/>
      </c>
    </row>
    <row r="1391" spans="1:21" x14ac:dyDescent="0.25">
      <c r="A1391" s="36" t="str">
        <f>'0'!$A$4</f>
        <v>………………..</v>
      </c>
      <c r="B1391" s="37">
        <f>'0'!$A$2</f>
        <v>46112</v>
      </c>
      <c r="C1391" s="37" t="s">
        <v>1197</v>
      </c>
      <c r="D1391" s="195"/>
      <c r="E1391" s="23"/>
      <c r="F1391" s="14"/>
      <c r="G1391" s="22"/>
      <c r="H1391" s="656"/>
      <c r="I1391" s="656"/>
      <c r="J1391" s="656"/>
      <c r="K1391" s="25"/>
      <c r="L1391" s="25"/>
      <c r="M1391" s="25"/>
      <c r="N1391" s="25"/>
      <c r="O1391" s="25"/>
      <c r="P1391" s="25"/>
      <c r="Q1391" s="25"/>
      <c r="R1391" s="25"/>
      <c r="S1391" s="25"/>
      <c r="T1391" s="671"/>
      <c r="U1391" s="730" t="str">
        <f t="shared" si="24"/>
        <v/>
      </c>
    </row>
    <row r="1392" spans="1:21" x14ac:dyDescent="0.25">
      <c r="A1392" s="36" t="str">
        <f>'0'!$A$4</f>
        <v>………………..</v>
      </c>
      <c r="B1392" s="37">
        <f>'0'!$A$2</f>
        <v>46112</v>
      </c>
      <c r="C1392" s="37" t="s">
        <v>1197</v>
      </c>
      <c r="D1392" s="195"/>
      <c r="E1392" s="23"/>
      <c r="F1392" s="14"/>
      <c r="G1392" s="22"/>
      <c r="H1392" s="656"/>
      <c r="I1392" s="656"/>
      <c r="J1392" s="656"/>
      <c r="K1392" s="25"/>
      <c r="L1392" s="25"/>
      <c r="M1392" s="25"/>
      <c r="N1392" s="25"/>
      <c r="O1392" s="25"/>
      <c r="P1392" s="25"/>
      <c r="Q1392" s="25"/>
      <c r="R1392" s="25"/>
      <c r="S1392" s="25"/>
      <c r="T1392" s="671"/>
      <c r="U1392" s="730" t="str">
        <f t="shared" si="24"/>
        <v/>
      </c>
    </row>
    <row r="1393" spans="1:21" x14ac:dyDescent="0.25">
      <c r="A1393" s="36" t="str">
        <f>'0'!$A$4</f>
        <v>………………..</v>
      </c>
      <c r="B1393" s="37">
        <f>'0'!$A$2</f>
        <v>46112</v>
      </c>
      <c r="C1393" s="37" t="s">
        <v>1197</v>
      </c>
      <c r="D1393" s="195"/>
      <c r="E1393" s="23"/>
      <c r="F1393" s="14"/>
      <c r="G1393" s="22"/>
      <c r="H1393" s="656"/>
      <c r="I1393" s="656"/>
      <c r="J1393" s="656"/>
      <c r="K1393" s="25"/>
      <c r="L1393" s="25"/>
      <c r="M1393" s="25"/>
      <c r="N1393" s="25"/>
      <c r="O1393" s="25"/>
      <c r="P1393" s="25"/>
      <c r="Q1393" s="25"/>
      <c r="R1393" s="25"/>
      <c r="S1393" s="25"/>
      <c r="T1393" s="671"/>
      <c r="U1393" s="730" t="str">
        <f t="shared" si="24"/>
        <v/>
      </c>
    </row>
    <row r="1394" spans="1:21" x14ac:dyDescent="0.25">
      <c r="A1394" s="36" t="str">
        <f>'0'!$A$4</f>
        <v>………………..</v>
      </c>
      <c r="B1394" s="37">
        <f>'0'!$A$2</f>
        <v>46112</v>
      </c>
      <c r="C1394" s="37" t="s">
        <v>1197</v>
      </c>
      <c r="D1394" s="195"/>
      <c r="E1394" s="23"/>
      <c r="F1394" s="14"/>
      <c r="G1394" s="22"/>
      <c r="H1394" s="656"/>
      <c r="I1394" s="656"/>
      <c r="J1394" s="656"/>
      <c r="K1394" s="25"/>
      <c r="L1394" s="25"/>
      <c r="M1394" s="25"/>
      <c r="N1394" s="25"/>
      <c r="O1394" s="25"/>
      <c r="P1394" s="25"/>
      <c r="Q1394" s="25"/>
      <c r="R1394" s="25"/>
      <c r="S1394" s="25"/>
      <c r="T1394" s="671"/>
      <c r="U1394" s="730" t="str">
        <f t="shared" si="24"/>
        <v/>
      </c>
    </row>
    <row r="1395" spans="1:21" x14ac:dyDescent="0.25">
      <c r="A1395" s="36" t="str">
        <f>'0'!$A$4</f>
        <v>………………..</v>
      </c>
      <c r="B1395" s="37">
        <f>'0'!$A$2</f>
        <v>46112</v>
      </c>
      <c r="C1395" s="37" t="s">
        <v>1197</v>
      </c>
      <c r="D1395" s="195"/>
      <c r="E1395" s="23"/>
      <c r="F1395" s="14"/>
      <c r="G1395" s="22"/>
      <c r="H1395" s="656"/>
      <c r="I1395" s="656"/>
      <c r="J1395" s="656"/>
      <c r="K1395" s="25"/>
      <c r="L1395" s="25"/>
      <c r="M1395" s="25"/>
      <c r="N1395" s="25"/>
      <c r="O1395" s="25"/>
      <c r="P1395" s="25"/>
      <c r="Q1395" s="25"/>
      <c r="R1395" s="25"/>
      <c r="S1395" s="25"/>
      <c r="T1395" s="671"/>
      <c r="U1395" s="730" t="str">
        <f t="shared" si="24"/>
        <v/>
      </c>
    </row>
    <row r="1396" spans="1:21" x14ac:dyDescent="0.25">
      <c r="A1396" s="36" t="str">
        <f>'0'!$A$4</f>
        <v>………………..</v>
      </c>
      <c r="B1396" s="37">
        <f>'0'!$A$2</f>
        <v>46112</v>
      </c>
      <c r="C1396" s="37" t="s">
        <v>1197</v>
      </c>
      <c r="D1396" s="195"/>
      <c r="E1396" s="23"/>
      <c r="F1396" s="14"/>
      <c r="G1396" s="22"/>
      <c r="H1396" s="656"/>
      <c r="I1396" s="656"/>
      <c r="J1396" s="656"/>
      <c r="K1396" s="25"/>
      <c r="L1396" s="25"/>
      <c r="M1396" s="25"/>
      <c r="N1396" s="25"/>
      <c r="O1396" s="25"/>
      <c r="P1396" s="25"/>
      <c r="Q1396" s="25"/>
      <c r="R1396" s="25"/>
      <c r="S1396" s="25"/>
      <c r="T1396" s="671"/>
      <c r="U1396" s="730" t="str">
        <f t="shared" si="24"/>
        <v/>
      </c>
    </row>
    <row r="1397" spans="1:21" x14ac:dyDescent="0.25">
      <c r="A1397" s="36" t="str">
        <f>'0'!$A$4</f>
        <v>………………..</v>
      </c>
      <c r="B1397" s="37">
        <f>'0'!$A$2</f>
        <v>46112</v>
      </c>
      <c r="C1397" s="37" t="s">
        <v>1197</v>
      </c>
      <c r="D1397" s="195"/>
      <c r="E1397" s="23"/>
      <c r="F1397" s="14"/>
      <c r="G1397" s="22"/>
      <c r="H1397" s="656"/>
      <c r="I1397" s="656"/>
      <c r="J1397" s="656"/>
      <c r="K1397" s="25"/>
      <c r="L1397" s="25"/>
      <c r="M1397" s="25"/>
      <c r="N1397" s="25"/>
      <c r="O1397" s="25"/>
      <c r="P1397" s="25"/>
      <c r="Q1397" s="25"/>
      <c r="R1397" s="25"/>
      <c r="S1397" s="25"/>
      <c r="T1397" s="671"/>
      <c r="U1397" s="730" t="str">
        <f t="shared" si="24"/>
        <v/>
      </c>
    </row>
    <row r="1398" spans="1:21" x14ac:dyDescent="0.25">
      <c r="A1398" s="36" t="str">
        <f>'0'!$A$4</f>
        <v>………………..</v>
      </c>
      <c r="B1398" s="37">
        <f>'0'!$A$2</f>
        <v>46112</v>
      </c>
      <c r="C1398" s="37" t="s">
        <v>1197</v>
      </c>
      <c r="D1398" s="195"/>
      <c r="E1398" s="23"/>
      <c r="F1398" s="14"/>
      <c r="G1398" s="22"/>
      <c r="H1398" s="656"/>
      <c r="I1398" s="656"/>
      <c r="J1398" s="656"/>
      <c r="K1398" s="25"/>
      <c r="L1398" s="25"/>
      <c r="M1398" s="25"/>
      <c r="N1398" s="25"/>
      <c r="O1398" s="25"/>
      <c r="P1398" s="25"/>
      <c r="Q1398" s="25"/>
      <c r="R1398" s="25"/>
      <c r="S1398" s="25"/>
      <c r="T1398" s="671"/>
      <c r="U1398" s="730" t="str">
        <f t="shared" si="24"/>
        <v/>
      </c>
    </row>
    <row r="1399" spans="1:21" x14ac:dyDescent="0.25">
      <c r="A1399" s="36" t="str">
        <f>'0'!$A$4</f>
        <v>………………..</v>
      </c>
      <c r="B1399" s="37">
        <f>'0'!$A$2</f>
        <v>46112</v>
      </c>
      <c r="C1399" s="37" t="s">
        <v>1197</v>
      </c>
      <c r="D1399" s="195"/>
      <c r="E1399" s="23"/>
      <c r="F1399" s="14"/>
      <c r="G1399" s="22"/>
      <c r="H1399" s="656"/>
      <c r="I1399" s="656"/>
      <c r="J1399" s="656"/>
      <c r="K1399" s="25"/>
      <c r="L1399" s="25"/>
      <c r="M1399" s="25"/>
      <c r="N1399" s="25"/>
      <c r="O1399" s="25"/>
      <c r="P1399" s="25"/>
      <c r="Q1399" s="25"/>
      <c r="R1399" s="25"/>
      <c r="S1399" s="25"/>
      <c r="T1399" s="671"/>
      <c r="U1399" s="730" t="str">
        <f t="shared" si="24"/>
        <v/>
      </c>
    </row>
    <row r="1400" spans="1:21" x14ac:dyDescent="0.25">
      <c r="A1400" s="36" t="str">
        <f>'0'!$A$4</f>
        <v>………………..</v>
      </c>
      <c r="B1400" s="37">
        <f>'0'!$A$2</f>
        <v>46112</v>
      </c>
      <c r="C1400" s="37" t="s">
        <v>1197</v>
      </c>
      <c r="D1400" s="195"/>
      <c r="E1400" s="23"/>
      <c r="F1400" s="14"/>
      <c r="G1400" s="22"/>
      <c r="H1400" s="656"/>
      <c r="I1400" s="656"/>
      <c r="J1400" s="656"/>
      <c r="K1400" s="25"/>
      <c r="L1400" s="25"/>
      <c r="M1400" s="25"/>
      <c r="N1400" s="25"/>
      <c r="O1400" s="25"/>
      <c r="P1400" s="25"/>
      <c r="Q1400" s="25"/>
      <c r="R1400" s="25"/>
      <c r="S1400" s="25"/>
      <c r="T1400" s="671"/>
      <c r="U1400" s="730" t="str">
        <f t="shared" si="24"/>
        <v/>
      </c>
    </row>
    <row r="1401" spans="1:21" x14ac:dyDescent="0.25">
      <c r="A1401" s="36" t="str">
        <f>'0'!$A$4</f>
        <v>………………..</v>
      </c>
      <c r="B1401" s="37">
        <f>'0'!$A$2</f>
        <v>46112</v>
      </c>
      <c r="C1401" s="37" t="s">
        <v>1197</v>
      </c>
      <c r="D1401" s="195"/>
      <c r="E1401" s="23"/>
      <c r="F1401" s="14"/>
      <c r="G1401" s="22"/>
      <c r="H1401" s="656"/>
      <c r="I1401" s="656"/>
      <c r="J1401" s="656"/>
      <c r="K1401" s="25"/>
      <c r="L1401" s="25"/>
      <c r="M1401" s="25"/>
      <c r="N1401" s="25"/>
      <c r="O1401" s="25"/>
      <c r="P1401" s="25"/>
      <c r="Q1401" s="25"/>
      <c r="R1401" s="25"/>
      <c r="S1401" s="25"/>
      <c r="T1401" s="671"/>
      <c r="U1401" s="730" t="str">
        <f t="shared" si="24"/>
        <v/>
      </c>
    </row>
    <row r="1402" spans="1:21" x14ac:dyDescent="0.25">
      <c r="A1402" s="36" t="str">
        <f>'0'!$A$4</f>
        <v>………………..</v>
      </c>
      <c r="B1402" s="37">
        <f>'0'!$A$2</f>
        <v>46112</v>
      </c>
      <c r="C1402" s="37" t="s">
        <v>1197</v>
      </c>
      <c r="D1402" s="195"/>
      <c r="E1402" s="23"/>
      <c r="F1402" s="14"/>
      <c r="G1402" s="22"/>
      <c r="H1402" s="656"/>
      <c r="I1402" s="656"/>
      <c r="J1402" s="656"/>
      <c r="K1402" s="25"/>
      <c r="L1402" s="25"/>
      <c r="M1402" s="25"/>
      <c r="N1402" s="25"/>
      <c r="O1402" s="25"/>
      <c r="P1402" s="25"/>
      <c r="Q1402" s="25"/>
      <c r="R1402" s="25"/>
      <c r="S1402" s="25"/>
      <c r="T1402" s="671"/>
      <c r="U1402" s="730" t="str">
        <f t="shared" si="24"/>
        <v/>
      </c>
    </row>
    <row r="1403" spans="1:21" x14ac:dyDescent="0.25">
      <c r="A1403" s="36" t="str">
        <f>'0'!$A$4</f>
        <v>………………..</v>
      </c>
      <c r="B1403" s="37">
        <f>'0'!$A$2</f>
        <v>46112</v>
      </c>
      <c r="C1403" s="37" t="s">
        <v>1197</v>
      </c>
      <c r="D1403" s="195"/>
      <c r="E1403" s="23"/>
      <c r="F1403" s="14"/>
      <c r="G1403" s="22"/>
      <c r="H1403" s="656"/>
      <c r="I1403" s="656"/>
      <c r="J1403" s="656"/>
      <c r="K1403" s="25"/>
      <c r="L1403" s="25"/>
      <c r="M1403" s="25"/>
      <c r="N1403" s="25"/>
      <c r="O1403" s="25"/>
      <c r="P1403" s="25"/>
      <c r="Q1403" s="25"/>
      <c r="R1403" s="25"/>
      <c r="S1403" s="25"/>
      <c r="T1403" s="671"/>
      <c r="U1403" s="730" t="str">
        <f t="shared" si="24"/>
        <v/>
      </c>
    </row>
    <row r="1404" spans="1:21" x14ac:dyDescent="0.25">
      <c r="A1404" s="36" t="str">
        <f>'0'!$A$4</f>
        <v>………………..</v>
      </c>
      <c r="B1404" s="37">
        <f>'0'!$A$2</f>
        <v>46112</v>
      </c>
      <c r="C1404" s="37" t="s">
        <v>1197</v>
      </c>
      <c r="D1404" s="195"/>
      <c r="E1404" s="23"/>
      <c r="F1404" s="14"/>
      <c r="G1404" s="22"/>
      <c r="H1404" s="656"/>
      <c r="I1404" s="656"/>
      <c r="J1404" s="656"/>
      <c r="K1404" s="25"/>
      <c r="L1404" s="25"/>
      <c r="M1404" s="25"/>
      <c r="N1404" s="25"/>
      <c r="O1404" s="25"/>
      <c r="P1404" s="25"/>
      <c r="Q1404" s="25"/>
      <c r="R1404" s="25"/>
      <c r="S1404" s="25"/>
      <c r="T1404" s="671"/>
      <c r="U1404" s="730" t="str">
        <f t="shared" si="24"/>
        <v/>
      </c>
    </row>
    <row r="1405" spans="1:21" x14ac:dyDescent="0.25">
      <c r="A1405" s="36" t="str">
        <f>'0'!$A$4</f>
        <v>………………..</v>
      </c>
      <c r="B1405" s="37">
        <f>'0'!$A$2</f>
        <v>46112</v>
      </c>
      <c r="C1405" s="37" t="s">
        <v>1197</v>
      </c>
      <c r="D1405" s="195"/>
      <c r="E1405" s="23"/>
      <c r="F1405" s="14"/>
      <c r="G1405" s="22"/>
      <c r="H1405" s="656"/>
      <c r="I1405" s="656"/>
      <c r="J1405" s="656"/>
      <c r="K1405" s="25"/>
      <c r="L1405" s="25"/>
      <c r="M1405" s="25"/>
      <c r="N1405" s="25"/>
      <c r="O1405" s="25"/>
      <c r="P1405" s="25"/>
      <c r="Q1405" s="25"/>
      <c r="R1405" s="25"/>
      <c r="S1405" s="25"/>
      <c r="T1405" s="671"/>
      <c r="U1405" s="730" t="str">
        <f t="shared" si="24"/>
        <v/>
      </c>
    </row>
    <row r="1406" spans="1:21" x14ac:dyDescent="0.25">
      <c r="A1406" s="36" t="str">
        <f>'0'!$A$4</f>
        <v>………………..</v>
      </c>
      <c r="B1406" s="37">
        <f>'0'!$A$2</f>
        <v>46112</v>
      </c>
      <c r="C1406" s="37" t="s">
        <v>1197</v>
      </c>
      <c r="D1406" s="195"/>
      <c r="E1406" s="23"/>
      <c r="F1406" s="14"/>
      <c r="G1406" s="22"/>
      <c r="H1406" s="656"/>
      <c r="I1406" s="656"/>
      <c r="J1406" s="656"/>
      <c r="K1406" s="25"/>
      <c r="L1406" s="25"/>
      <c r="M1406" s="25"/>
      <c r="N1406" s="25"/>
      <c r="O1406" s="25"/>
      <c r="P1406" s="25"/>
      <c r="Q1406" s="25"/>
      <c r="R1406" s="25"/>
      <c r="S1406" s="25"/>
      <c r="T1406" s="671"/>
      <c r="U1406" s="730" t="str">
        <f t="shared" si="24"/>
        <v/>
      </c>
    </row>
    <row r="1407" spans="1:21" x14ac:dyDescent="0.25">
      <c r="A1407" s="36" t="str">
        <f>'0'!$A$4</f>
        <v>………………..</v>
      </c>
      <c r="B1407" s="37">
        <f>'0'!$A$2</f>
        <v>46112</v>
      </c>
      <c r="C1407" s="37" t="s">
        <v>1197</v>
      </c>
      <c r="D1407" s="195"/>
      <c r="E1407" s="23"/>
      <c r="F1407" s="14"/>
      <c r="G1407" s="22"/>
      <c r="H1407" s="656"/>
      <c r="I1407" s="656"/>
      <c r="J1407" s="656"/>
      <c r="K1407" s="25"/>
      <c r="L1407" s="25"/>
      <c r="M1407" s="25"/>
      <c r="N1407" s="25"/>
      <c r="O1407" s="25"/>
      <c r="P1407" s="25"/>
      <c r="Q1407" s="25"/>
      <c r="R1407" s="25"/>
      <c r="S1407" s="25"/>
      <c r="T1407" s="671"/>
      <c r="U1407" s="730" t="str">
        <f t="shared" si="24"/>
        <v/>
      </c>
    </row>
    <row r="1408" spans="1:21" x14ac:dyDescent="0.25">
      <c r="A1408" s="36" t="str">
        <f>'0'!$A$4</f>
        <v>………………..</v>
      </c>
      <c r="B1408" s="37">
        <f>'0'!$A$2</f>
        <v>46112</v>
      </c>
      <c r="C1408" s="37" t="s">
        <v>1197</v>
      </c>
      <c r="D1408" s="195"/>
      <c r="E1408" s="23"/>
      <c r="F1408" s="14"/>
      <c r="G1408" s="22"/>
      <c r="H1408" s="656"/>
      <c r="I1408" s="656"/>
      <c r="J1408" s="656"/>
      <c r="K1408" s="25"/>
      <c r="L1408" s="25"/>
      <c r="M1408" s="25"/>
      <c r="N1408" s="25"/>
      <c r="O1408" s="25"/>
      <c r="P1408" s="25"/>
      <c r="Q1408" s="25"/>
      <c r="R1408" s="25"/>
      <c r="S1408" s="25"/>
      <c r="T1408" s="671"/>
      <c r="U1408" s="730" t="str">
        <f t="shared" si="24"/>
        <v/>
      </c>
    </row>
    <row r="1409" spans="1:21" x14ac:dyDescent="0.25">
      <c r="A1409" s="36" t="str">
        <f>'0'!$A$4</f>
        <v>………………..</v>
      </c>
      <c r="B1409" s="37">
        <f>'0'!$A$2</f>
        <v>46112</v>
      </c>
      <c r="C1409" s="37" t="s">
        <v>1197</v>
      </c>
      <c r="D1409" s="195"/>
      <c r="E1409" s="23"/>
      <c r="F1409" s="14"/>
      <c r="G1409" s="22"/>
      <c r="H1409" s="656"/>
      <c r="I1409" s="656"/>
      <c r="J1409" s="656"/>
      <c r="K1409" s="25"/>
      <c r="L1409" s="25"/>
      <c r="M1409" s="25"/>
      <c r="N1409" s="25"/>
      <c r="O1409" s="25"/>
      <c r="P1409" s="25"/>
      <c r="Q1409" s="25"/>
      <c r="R1409" s="25"/>
      <c r="S1409" s="25"/>
      <c r="T1409" s="671"/>
      <c r="U1409" s="730" t="str">
        <f t="shared" si="24"/>
        <v/>
      </c>
    </row>
    <row r="1410" spans="1:21" x14ac:dyDescent="0.25">
      <c r="A1410" s="36" t="str">
        <f>'0'!$A$4</f>
        <v>………………..</v>
      </c>
      <c r="B1410" s="37">
        <f>'0'!$A$2</f>
        <v>46112</v>
      </c>
      <c r="C1410" s="37" t="s">
        <v>1197</v>
      </c>
      <c r="D1410" s="195"/>
      <c r="E1410" s="23"/>
      <c r="F1410" s="14"/>
      <c r="G1410" s="22"/>
      <c r="H1410" s="656"/>
      <c r="I1410" s="656"/>
      <c r="J1410" s="656"/>
      <c r="K1410" s="25"/>
      <c r="L1410" s="25"/>
      <c r="M1410" s="25"/>
      <c r="N1410" s="25"/>
      <c r="O1410" s="25"/>
      <c r="P1410" s="25"/>
      <c r="Q1410" s="25"/>
      <c r="R1410" s="25"/>
      <c r="S1410" s="25"/>
      <c r="T1410" s="671"/>
      <c r="U1410" s="730" t="str">
        <f t="shared" si="24"/>
        <v/>
      </c>
    </row>
    <row r="1411" spans="1:21" x14ac:dyDescent="0.25">
      <c r="A1411" s="36" t="str">
        <f>'0'!$A$4</f>
        <v>………………..</v>
      </c>
      <c r="B1411" s="37">
        <f>'0'!$A$2</f>
        <v>46112</v>
      </c>
      <c r="C1411" s="37" t="s">
        <v>1197</v>
      </c>
      <c r="D1411" s="195"/>
      <c r="E1411" s="23"/>
      <c r="F1411" s="14"/>
      <c r="G1411" s="22"/>
      <c r="H1411" s="656"/>
      <c r="I1411" s="656"/>
      <c r="J1411" s="656"/>
      <c r="K1411" s="25"/>
      <c r="L1411" s="25"/>
      <c r="M1411" s="25"/>
      <c r="N1411" s="25"/>
      <c r="O1411" s="25"/>
      <c r="P1411" s="25"/>
      <c r="Q1411" s="25"/>
      <c r="R1411" s="25"/>
      <c r="S1411" s="25"/>
      <c r="T1411" s="671"/>
      <c r="U1411" s="730" t="str">
        <f t="shared" si="24"/>
        <v/>
      </c>
    </row>
    <row r="1412" spans="1:21" x14ac:dyDescent="0.25">
      <c r="A1412" s="36" t="str">
        <f>'0'!$A$4</f>
        <v>………………..</v>
      </c>
      <c r="B1412" s="37">
        <f>'0'!$A$2</f>
        <v>46112</v>
      </c>
      <c r="C1412" s="37" t="s">
        <v>1197</v>
      </c>
      <c r="D1412" s="195"/>
      <c r="E1412" s="23"/>
      <c r="F1412" s="14"/>
      <c r="G1412" s="22"/>
      <c r="H1412" s="656"/>
      <c r="I1412" s="656"/>
      <c r="J1412" s="656"/>
      <c r="K1412" s="25"/>
      <c r="L1412" s="25"/>
      <c r="M1412" s="25"/>
      <c r="N1412" s="25"/>
      <c r="O1412" s="25"/>
      <c r="P1412" s="25"/>
      <c r="Q1412" s="25"/>
      <c r="R1412" s="25"/>
      <c r="S1412" s="25"/>
      <c r="T1412" s="671"/>
      <c r="U1412" s="730" t="str">
        <f t="shared" si="24"/>
        <v/>
      </c>
    </row>
    <row r="1413" spans="1:21" x14ac:dyDescent="0.25">
      <c r="A1413" s="36" t="str">
        <f>'0'!$A$4</f>
        <v>………………..</v>
      </c>
      <c r="B1413" s="37">
        <f>'0'!$A$2</f>
        <v>46112</v>
      </c>
      <c r="C1413" s="37" t="s">
        <v>1197</v>
      </c>
      <c r="D1413" s="195"/>
      <c r="E1413" s="23"/>
      <c r="F1413" s="14"/>
      <c r="G1413" s="22"/>
      <c r="H1413" s="656"/>
      <c r="I1413" s="656"/>
      <c r="J1413" s="656"/>
      <c r="K1413" s="25"/>
      <c r="L1413" s="25"/>
      <c r="M1413" s="25"/>
      <c r="N1413" s="25"/>
      <c r="O1413" s="25"/>
      <c r="P1413" s="25"/>
      <c r="Q1413" s="25"/>
      <c r="R1413" s="25"/>
      <c r="S1413" s="25"/>
      <c r="T1413" s="671"/>
      <c r="U1413" s="730" t="str">
        <f t="shared" si="24"/>
        <v/>
      </c>
    </row>
    <row r="1414" spans="1:21" x14ac:dyDescent="0.25">
      <c r="A1414" s="36" t="str">
        <f>'0'!$A$4</f>
        <v>………………..</v>
      </c>
      <c r="B1414" s="37">
        <f>'0'!$A$2</f>
        <v>46112</v>
      </c>
      <c r="C1414" s="37" t="s">
        <v>1197</v>
      </c>
      <c r="D1414" s="195"/>
      <c r="E1414" s="23"/>
      <c r="F1414" s="14"/>
      <c r="G1414" s="22"/>
      <c r="H1414" s="656"/>
      <c r="I1414" s="656"/>
      <c r="J1414" s="656"/>
      <c r="K1414" s="25"/>
      <c r="L1414" s="25"/>
      <c r="M1414" s="25"/>
      <c r="N1414" s="25"/>
      <c r="O1414" s="25"/>
      <c r="P1414" s="25"/>
      <c r="Q1414" s="25"/>
      <c r="R1414" s="25"/>
      <c r="S1414" s="25"/>
      <c r="T1414" s="671"/>
      <c r="U1414" s="730" t="str">
        <f t="shared" si="24"/>
        <v/>
      </c>
    </row>
    <row r="1415" spans="1:21" x14ac:dyDescent="0.25">
      <c r="A1415" s="36" t="str">
        <f>'0'!$A$4</f>
        <v>………………..</v>
      </c>
      <c r="B1415" s="37">
        <f>'0'!$A$2</f>
        <v>46112</v>
      </c>
      <c r="C1415" s="37" t="s">
        <v>1197</v>
      </c>
      <c r="D1415" s="195"/>
      <c r="E1415" s="23"/>
      <c r="F1415" s="14"/>
      <c r="G1415" s="22"/>
      <c r="H1415" s="656"/>
      <c r="I1415" s="656"/>
      <c r="J1415" s="656"/>
      <c r="K1415" s="25"/>
      <c r="L1415" s="25"/>
      <c r="M1415" s="25"/>
      <c r="N1415" s="25"/>
      <c r="O1415" s="25"/>
      <c r="P1415" s="25"/>
      <c r="Q1415" s="25"/>
      <c r="R1415" s="25"/>
      <c r="S1415" s="25"/>
      <c r="T1415" s="671"/>
      <c r="U1415" s="730" t="str">
        <f t="shared" si="24"/>
        <v/>
      </c>
    </row>
    <row r="1416" spans="1:21" x14ac:dyDescent="0.25">
      <c r="A1416" s="36" t="str">
        <f>'0'!$A$4</f>
        <v>………………..</v>
      </c>
      <c r="B1416" s="37">
        <f>'0'!$A$2</f>
        <v>46112</v>
      </c>
      <c r="C1416" s="37" t="s">
        <v>1197</v>
      </c>
      <c r="D1416" s="195"/>
      <c r="E1416" s="23"/>
      <c r="F1416" s="14"/>
      <c r="G1416" s="22"/>
      <c r="H1416" s="656"/>
      <c r="I1416" s="656"/>
      <c r="J1416" s="656"/>
      <c r="K1416" s="25"/>
      <c r="L1416" s="25"/>
      <c r="M1416" s="25"/>
      <c r="N1416" s="25"/>
      <c r="O1416" s="25"/>
      <c r="P1416" s="25"/>
      <c r="Q1416" s="25"/>
      <c r="R1416" s="25"/>
      <c r="S1416" s="25"/>
      <c r="T1416" s="671"/>
      <c r="U1416" s="730" t="str">
        <f t="shared" si="24"/>
        <v/>
      </c>
    </row>
    <row r="1417" spans="1:21" x14ac:dyDescent="0.25">
      <c r="A1417" s="36" t="str">
        <f>'0'!$A$4</f>
        <v>………………..</v>
      </c>
      <c r="B1417" s="37">
        <f>'0'!$A$2</f>
        <v>46112</v>
      </c>
      <c r="C1417" s="37" t="s">
        <v>1197</v>
      </c>
      <c r="D1417" s="195"/>
      <c r="E1417" s="23"/>
      <c r="F1417" s="14"/>
      <c r="G1417" s="22"/>
      <c r="H1417" s="656"/>
      <c r="I1417" s="656"/>
      <c r="J1417" s="656"/>
      <c r="K1417" s="25"/>
      <c r="L1417" s="25"/>
      <c r="M1417" s="25"/>
      <c r="N1417" s="25"/>
      <c r="O1417" s="25"/>
      <c r="P1417" s="25"/>
      <c r="Q1417" s="25"/>
      <c r="R1417" s="25"/>
      <c r="S1417" s="25"/>
      <c r="T1417" s="671"/>
      <c r="U1417" s="730" t="str">
        <f t="shared" si="24"/>
        <v/>
      </c>
    </row>
    <row r="1418" spans="1:21" x14ac:dyDescent="0.25">
      <c r="A1418" s="36" t="str">
        <f>'0'!$A$4</f>
        <v>………………..</v>
      </c>
      <c r="B1418" s="37">
        <f>'0'!$A$2</f>
        <v>46112</v>
      </c>
      <c r="C1418" s="37" t="s">
        <v>1197</v>
      </c>
      <c r="D1418" s="195"/>
      <c r="E1418" s="23"/>
      <c r="F1418" s="14"/>
      <c r="G1418" s="22"/>
      <c r="H1418" s="656"/>
      <c r="I1418" s="656"/>
      <c r="J1418" s="656"/>
      <c r="K1418" s="25"/>
      <c r="L1418" s="25"/>
      <c r="M1418" s="25"/>
      <c r="N1418" s="25"/>
      <c r="O1418" s="25"/>
      <c r="P1418" s="25"/>
      <c r="Q1418" s="25"/>
      <c r="R1418" s="25"/>
      <c r="S1418" s="25"/>
      <c r="T1418" s="671"/>
      <c r="U1418" s="730" t="str">
        <f t="shared" si="24"/>
        <v/>
      </c>
    </row>
    <row r="1419" spans="1:21" x14ac:dyDescent="0.25">
      <c r="A1419" s="36" t="str">
        <f>'0'!$A$4</f>
        <v>………………..</v>
      </c>
      <c r="B1419" s="37">
        <f>'0'!$A$2</f>
        <v>46112</v>
      </c>
      <c r="C1419" s="37" t="s">
        <v>1197</v>
      </c>
      <c r="D1419" s="195"/>
      <c r="E1419" s="23"/>
      <c r="F1419" s="14"/>
      <c r="G1419" s="22"/>
      <c r="H1419" s="656"/>
      <c r="I1419" s="656"/>
      <c r="J1419" s="656"/>
      <c r="K1419" s="25"/>
      <c r="L1419" s="25"/>
      <c r="M1419" s="25"/>
      <c r="N1419" s="25"/>
      <c r="O1419" s="25"/>
      <c r="P1419" s="25"/>
      <c r="Q1419" s="25"/>
      <c r="R1419" s="25"/>
      <c r="S1419" s="25"/>
      <c r="T1419" s="671"/>
      <c r="U1419" s="730" t="str">
        <f t="shared" ref="U1419:U1482" si="25">IF(COUNTBLANK(D1419:S1419)=16,"",IF(D1419="999999999","",IF(ISNUMBER(VALUE(D1419)),IF(LEN(D1419)&lt;&gt;9,"Въведеното ЕИК е твърде късо или твърде дълго",IF(OR(MOD(MID(D1419,1,1)*1+MID(D1419,2,1)*2+MID(D1419,3,1)*3+MID(D1419,4,1)*4+MID(D1419,5,1)*5+MID(D1419,6,1)*6+MID(D1419,7,1)*7+MID(D1419,8,1)*8,11)-MID(D1419,9,1)=0,AND(MOD(MID(D1419,1,1)*3+MID(D1419,2,1)*4+MID(D1419,3,1)*5+MID(D1419,4,1)*6+MID(D1419,5,1)*7+MID(D1419,6,1)*8+MID(D1419,7,1)*9+MID(D1419,8,1)*10,11)=10,MID(D1419,9,1)*1=0),MOD(MID(D1419,1,1)*3+MID(D1419,2,1)*4+MID(D1419,3,1)*5+MID(D1419,4,1)*6+MID(D1419,5,1)*7+MID(D1419,6,1)*8+MID(D1419,7,1)*9+MID(D1419,8,1)*10,11)-MID(D1419,9,1)=0),"","Въведеното ЕИК е невалидно")),"Въведеното ЕИК съдържа непозволени символи")))</f>
        <v/>
      </c>
    </row>
    <row r="1420" spans="1:21" x14ac:dyDescent="0.25">
      <c r="A1420" s="36" t="str">
        <f>'0'!$A$4</f>
        <v>………………..</v>
      </c>
      <c r="B1420" s="37">
        <f>'0'!$A$2</f>
        <v>46112</v>
      </c>
      <c r="C1420" s="37" t="s">
        <v>1197</v>
      </c>
      <c r="D1420" s="195"/>
      <c r="E1420" s="23"/>
      <c r="F1420" s="14"/>
      <c r="G1420" s="22"/>
      <c r="H1420" s="656"/>
      <c r="I1420" s="656"/>
      <c r="J1420" s="656"/>
      <c r="K1420" s="25"/>
      <c r="L1420" s="25"/>
      <c r="M1420" s="25"/>
      <c r="N1420" s="25"/>
      <c r="O1420" s="25"/>
      <c r="P1420" s="25"/>
      <c r="Q1420" s="25"/>
      <c r="R1420" s="25"/>
      <c r="S1420" s="25"/>
      <c r="T1420" s="671"/>
      <c r="U1420" s="730" t="str">
        <f t="shared" si="25"/>
        <v/>
      </c>
    </row>
    <row r="1421" spans="1:21" x14ac:dyDescent="0.25">
      <c r="A1421" s="36" t="str">
        <f>'0'!$A$4</f>
        <v>………………..</v>
      </c>
      <c r="B1421" s="37">
        <f>'0'!$A$2</f>
        <v>46112</v>
      </c>
      <c r="C1421" s="37" t="s">
        <v>1197</v>
      </c>
      <c r="D1421" s="195"/>
      <c r="E1421" s="23"/>
      <c r="F1421" s="14"/>
      <c r="G1421" s="22"/>
      <c r="H1421" s="656"/>
      <c r="I1421" s="656"/>
      <c r="J1421" s="656"/>
      <c r="K1421" s="25"/>
      <c r="L1421" s="25"/>
      <c r="M1421" s="25"/>
      <c r="N1421" s="25"/>
      <c r="O1421" s="25"/>
      <c r="P1421" s="25"/>
      <c r="Q1421" s="25"/>
      <c r="R1421" s="25"/>
      <c r="S1421" s="25"/>
      <c r="T1421" s="671"/>
      <c r="U1421" s="730" t="str">
        <f t="shared" si="25"/>
        <v/>
      </c>
    </row>
    <row r="1422" spans="1:21" x14ac:dyDescent="0.25">
      <c r="A1422" s="36" t="str">
        <f>'0'!$A$4</f>
        <v>………………..</v>
      </c>
      <c r="B1422" s="37">
        <f>'0'!$A$2</f>
        <v>46112</v>
      </c>
      <c r="C1422" s="37" t="s">
        <v>1197</v>
      </c>
      <c r="D1422" s="195"/>
      <c r="E1422" s="23"/>
      <c r="F1422" s="14"/>
      <c r="G1422" s="22"/>
      <c r="H1422" s="656"/>
      <c r="I1422" s="656"/>
      <c r="J1422" s="656"/>
      <c r="K1422" s="25"/>
      <c r="L1422" s="25"/>
      <c r="M1422" s="25"/>
      <c r="N1422" s="25"/>
      <c r="O1422" s="25"/>
      <c r="P1422" s="25"/>
      <c r="Q1422" s="25"/>
      <c r="R1422" s="25"/>
      <c r="S1422" s="25"/>
      <c r="T1422" s="671"/>
      <c r="U1422" s="730" t="str">
        <f t="shared" si="25"/>
        <v/>
      </c>
    </row>
    <row r="1423" spans="1:21" x14ac:dyDescent="0.25">
      <c r="A1423" s="36" t="str">
        <f>'0'!$A$4</f>
        <v>………………..</v>
      </c>
      <c r="B1423" s="37">
        <f>'0'!$A$2</f>
        <v>46112</v>
      </c>
      <c r="C1423" s="37" t="s">
        <v>1197</v>
      </c>
      <c r="D1423" s="195"/>
      <c r="E1423" s="23"/>
      <c r="F1423" s="14"/>
      <c r="G1423" s="22"/>
      <c r="H1423" s="656"/>
      <c r="I1423" s="656"/>
      <c r="J1423" s="656"/>
      <c r="K1423" s="25"/>
      <c r="L1423" s="25"/>
      <c r="M1423" s="25"/>
      <c r="N1423" s="25"/>
      <c r="O1423" s="25"/>
      <c r="P1423" s="25"/>
      <c r="Q1423" s="25"/>
      <c r="R1423" s="25"/>
      <c r="S1423" s="25"/>
      <c r="T1423" s="671"/>
      <c r="U1423" s="730" t="str">
        <f t="shared" si="25"/>
        <v/>
      </c>
    </row>
    <row r="1424" spans="1:21" x14ac:dyDescent="0.25">
      <c r="A1424" s="36" t="str">
        <f>'0'!$A$4</f>
        <v>………………..</v>
      </c>
      <c r="B1424" s="37">
        <f>'0'!$A$2</f>
        <v>46112</v>
      </c>
      <c r="C1424" s="37" t="s">
        <v>1197</v>
      </c>
      <c r="D1424" s="195"/>
      <c r="E1424" s="23"/>
      <c r="F1424" s="14"/>
      <c r="G1424" s="22"/>
      <c r="H1424" s="656"/>
      <c r="I1424" s="656"/>
      <c r="J1424" s="656"/>
      <c r="K1424" s="25"/>
      <c r="L1424" s="25"/>
      <c r="M1424" s="25"/>
      <c r="N1424" s="25"/>
      <c r="O1424" s="25"/>
      <c r="P1424" s="25"/>
      <c r="Q1424" s="25"/>
      <c r="R1424" s="25"/>
      <c r="S1424" s="25"/>
      <c r="T1424" s="671"/>
      <c r="U1424" s="730" t="str">
        <f t="shared" si="25"/>
        <v/>
      </c>
    </row>
    <row r="1425" spans="1:21" x14ac:dyDescent="0.25">
      <c r="A1425" s="36" t="str">
        <f>'0'!$A$4</f>
        <v>………………..</v>
      </c>
      <c r="B1425" s="37">
        <f>'0'!$A$2</f>
        <v>46112</v>
      </c>
      <c r="C1425" s="37" t="s">
        <v>1197</v>
      </c>
      <c r="D1425" s="195"/>
      <c r="E1425" s="23"/>
      <c r="F1425" s="14"/>
      <c r="G1425" s="22"/>
      <c r="H1425" s="656"/>
      <c r="I1425" s="656"/>
      <c r="J1425" s="656"/>
      <c r="K1425" s="25"/>
      <c r="L1425" s="25"/>
      <c r="M1425" s="25"/>
      <c r="N1425" s="25"/>
      <c r="O1425" s="25"/>
      <c r="P1425" s="25"/>
      <c r="Q1425" s="25"/>
      <c r="R1425" s="25"/>
      <c r="S1425" s="25"/>
      <c r="T1425" s="671"/>
      <c r="U1425" s="730" t="str">
        <f t="shared" si="25"/>
        <v/>
      </c>
    </row>
    <row r="1426" spans="1:21" x14ac:dyDescent="0.25">
      <c r="A1426" s="36" t="str">
        <f>'0'!$A$4</f>
        <v>………………..</v>
      </c>
      <c r="B1426" s="37">
        <f>'0'!$A$2</f>
        <v>46112</v>
      </c>
      <c r="C1426" s="37" t="s">
        <v>1197</v>
      </c>
      <c r="D1426" s="195"/>
      <c r="E1426" s="23"/>
      <c r="F1426" s="14"/>
      <c r="G1426" s="22"/>
      <c r="H1426" s="656"/>
      <c r="I1426" s="656"/>
      <c r="J1426" s="656"/>
      <c r="K1426" s="25"/>
      <c r="L1426" s="25"/>
      <c r="M1426" s="25"/>
      <c r="N1426" s="25"/>
      <c r="O1426" s="25"/>
      <c r="P1426" s="25"/>
      <c r="Q1426" s="25"/>
      <c r="R1426" s="25"/>
      <c r="S1426" s="25"/>
      <c r="T1426" s="671"/>
      <c r="U1426" s="730" t="str">
        <f t="shared" si="25"/>
        <v/>
      </c>
    </row>
    <row r="1427" spans="1:21" x14ac:dyDescent="0.25">
      <c r="A1427" s="36" t="str">
        <f>'0'!$A$4</f>
        <v>………………..</v>
      </c>
      <c r="B1427" s="37">
        <f>'0'!$A$2</f>
        <v>46112</v>
      </c>
      <c r="C1427" s="37" t="s">
        <v>1197</v>
      </c>
      <c r="D1427" s="195"/>
      <c r="E1427" s="23"/>
      <c r="F1427" s="14"/>
      <c r="G1427" s="22"/>
      <c r="H1427" s="656"/>
      <c r="I1427" s="656"/>
      <c r="J1427" s="656"/>
      <c r="K1427" s="25"/>
      <c r="L1427" s="25"/>
      <c r="M1427" s="25"/>
      <c r="N1427" s="25"/>
      <c r="O1427" s="25"/>
      <c r="P1427" s="25"/>
      <c r="Q1427" s="25"/>
      <c r="R1427" s="25"/>
      <c r="S1427" s="25"/>
      <c r="T1427" s="671"/>
      <c r="U1427" s="730" t="str">
        <f t="shared" si="25"/>
        <v/>
      </c>
    </row>
    <row r="1428" spans="1:21" x14ac:dyDescent="0.25">
      <c r="A1428" s="36" t="str">
        <f>'0'!$A$4</f>
        <v>………………..</v>
      </c>
      <c r="B1428" s="37">
        <f>'0'!$A$2</f>
        <v>46112</v>
      </c>
      <c r="C1428" s="37" t="s">
        <v>1197</v>
      </c>
      <c r="D1428" s="195"/>
      <c r="E1428" s="23"/>
      <c r="F1428" s="14"/>
      <c r="G1428" s="22"/>
      <c r="H1428" s="656"/>
      <c r="I1428" s="656"/>
      <c r="J1428" s="656"/>
      <c r="K1428" s="25"/>
      <c r="L1428" s="25"/>
      <c r="M1428" s="25"/>
      <c r="N1428" s="25"/>
      <c r="O1428" s="25"/>
      <c r="P1428" s="25"/>
      <c r="Q1428" s="25"/>
      <c r="R1428" s="25"/>
      <c r="S1428" s="25"/>
      <c r="T1428" s="671"/>
      <c r="U1428" s="730" t="str">
        <f t="shared" si="25"/>
        <v/>
      </c>
    </row>
    <row r="1429" spans="1:21" x14ac:dyDescent="0.25">
      <c r="A1429" s="36" t="str">
        <f>'0'!$A$4</f>
        <v>………………..</v>
      </c>
      <c r="B1429" s="37">
        <f>'0'!$A$2</f>
        <v>46112</v>
      </c>
      <c r="C1429" s="37" t="s">
        <v>1197</v>
      </c>
      <c r="D1429" s="195"/>
      <c r="E1429" s="23"/>
      <c r="F1429" s="14"/>
      <c r="G1429" s="22"/>
      <c r="H1429" s="656"/>
      <c r="I1429" s="656"/>
      <c r="J1429" s="656"/>
      <c r="K1429" s="25"/>
      <c r="L1429" s="25"/>
      <c r="M1429" s="25"/>
      <c r="N1429" s="25"/>
      <c r="O1429" s="25"/>
      <c r="P1429" s="25"/>
      <c r="Q1429" s="25"/>
      <c r="R1429" s="25"/>
      <c r="S1429" s="25"/>
      <c r="T1429" s="671"/>
      <c r="U1429" s="730" t="str">
        <f t="shared" si="25"/>
        <v/>
      </c>
    </row>
    <row r="1430" spans="1:21" x14ac:dyDescent="0.25">
      <c r="A1430" s="36" t="str">
        <f>'0'!$A$4</f>
        <v>………………..</v>
      </c>
      <c r="B1430" s="37">
        <f>'0'!$A$2</f>
        <v>46112</v>
      </c>
      <c r="C1430" s="37" t="s">
        <v>1197</v>
      </c>
      <c r="D1430" s="195"/>
      <c r="E1430" s="23"/>
      <c r="F1430" s="14"/>
      <c r="G1430" s="22"/>
      <c r="H1430" s="656"/>
      <c r="I1430" s="656"/>
      <c r="J1430" s="656"/>
      <c r="K1430" s="25"/>
      <c r="L1430" s="25"/>
      <c r="M1430" s="25"/>
      <c r="N1430" s="25"/>
      <c r="O1430" s="25"/>
      <c r="P1430" s="25"/>
      <c r="Q1430" s="25"/>
      <c r="R1430" s="25"/>
      <c r="S1430" s="25"/>
      <c r="T1430" s="671"/>
      <c r="U1430" s="730" t="str">
        <f t="shared" si="25"/>
        <v/>
      </c>
    </row>
    <row r="1431" spans="1:21" x14ac:dyDescent="0.25">
      <c r="A1431" s="36" t="str">
        <f>'0'!$A$4</f>
        <v>………………..</v>
      </c>
      <c r="B1431" s="37">
        <f>'0'!$A$2</f>
        <v>46112</v>
      </c>
      <c r="C1431" s="37" t="s">
        <v>1197</v>
      </c>
      <c r="D1431" s="195"/>
      <c r="E1431" s="23"/>
      <c r="F1431" s="14"/>
      <c r="G1431" s="22"/>
      <c r="H1431" s="656"/>
      <c r="I1431" s="656"/>
      <c r="J1431" s="656"/>
      <c r="K1431" s="25"/>
      <c r="L1431" s="25"/>
      <c r="M1431" s="25"/>
      <c r="N1431" s="25"/>
      <c r="O1431" s="25"/>
      <c r="P1431" s="25"/>
      <c r="Q1431" s="25"/>
      <c r="R1431" s="25"/>
      <c r="S1431" s="25"/>
      <c r="T1431" s="671"/>
      <c r="U1431" s="730" t="str">
        <f t="shared" si="25"/>
        <v/>
      </c>
    </row>
    <row r="1432" spans="1:21" x14ac:dyDescent="0.25">
      <c r="A1432" s="36" t="str">
        <f>'0'!$A$4</f>
        <v>………………..</v>
      </c>
      <c r="B1432" s="37">
        <f>'0'!$A$2</f>
        <v>46112</v>
      </c>
      <c r="C1432" s="37" t="s">
        <v>1197</v>
      </c>
      <c r="D1432" s="195"/>
      <c r="E1432" s="23"/>
      <c r="F1432" s="14"/>
      <c r="G1432" s="22"/>
      <c r="H1432" s="656"/>
      <c r="I1432" s="656"/>
      <c r="J1432" s="656"/>
      <c r="K1432" s="25"/>
      <c r="L1432" s="25"/>
      <c r="M1432" s="25"/>
      <c r="N1432" s="25"/>
      <c r="O1432" s="25"/>
      <c r="P1432" s="25"/>
      <c r="Q1432" s="25"/>
      <c r="R1432" s="25"/>
      <c r="S1432" s="25"/>
      <c r="T1432" s="671"/>
      <c r="U1432" s="730" t="str">
        <f t="shared" si="25"/>
        <v/>
      </c>
    </row>
    <row r="1433" spans="1:21" x14ac:dyDescent="0.25">
      <c r="A1433" s="36" t="str">
        <f>'0'!$A$4</f>
        <v>………………..</v>
      </c>
      <c r="B1433" s="37">
        <f>'0'!$A$2</f>
        <v>46112</v>
      </c>
      <c r="C1433" s="37" t="s">
        <v>1197</v>
      </c>
      <c r="D1433" s="195"/>
      <c r="E1433" s="23"/>
      <c r="F1433" s="14"/>
      <c r="G1433" s="22"/>
      <c r="H1433" s="656"/>
      <c r="I1433" s="656"/>
      <c r="J1433" s="656"/>
      <c r="K1433" s="25"/>
      <c r="L1433" s="25"/>
      <c r="M1433" s="25"/>
      <c r="N1433" s="25"/>
      <c r="O1433" s="25"/>
      <c r="P1433" s="25"/>
      <c r="Q1433" s="25"/>
      <c r="R1433" s="25"/>
      <c r="S1433" s="25"/>
      <c r="T1433" s="671"/>
      <c r="U1433" s="730" t="str">
        <f t="shared" si="25"/>
        <v/>
      </c>
    </row>
    <row r="1434" spans="1:21" x14ac:dyDescent="0.25">
      <c r="A1434" s="36" t="str">
        <f>'0'!$A$4</f>
        <v>………………..</v>
      </c>
      <c r="B1434" s="37">
        <f>'0'!$A$2</f>
        <v>46112</v>
      </c>
      <c r="C1434" s="37" t="s">
        <v>1197</v>
      </c>
      <c r="D1434" s="195"/>
      <c r="E1434" s="23"/>
      <c r="F1434" s="14"/>
      <c r="G1434" s="22"/>
      <c r="H1434" s="656"/>
      <c r="I1434" s="656"/>
      <c r="J1434" s="656"/>
      <c r="K1434" s="25"/>
      <c r="L1434" s="25"/>
      <c r="M1434" s="25"/>
      <c r="N1434" s="25"/>
      <c r="O1434" s="25"/>
      <c r="P1434" s="25"/>
      <c r="Q1434" s="25"/>
      <c r="R1434" s="25"/>
      <c r="S1434" s="25"/>
      <c r="T1434" s="671"/>
      <c r="U1434" s="730" t="str">
        <f t="shared" si="25"/>
        <v/>
      </c>
    </row>
    <row r="1435" spans="1:21" x14ac:dyDescent="0.25">
      <c r="A1435" s="36" t="str">
        <f>'0'!$A$4</f>
        <v>………………..</v>
      </c>
      <c r="B1435" s="37">
        <f>'0'!$A$2</f>
        <v>46112</v>
      </c>
      <c r="C1435" s="37" t="s">
        <v>1197</v>
      </c>
      <c r="D1435" s="195"/>
      <c r="E1435" s="23"/>
      <c r="F1435" s="14"/>
      <c r="G1435" s="22"/>
      <c r="H1435" s="656"/>
      <c r="I1435" s="656"/>
      <c r="J1435" s="656"/>
      <c r="K1435" s="25"/>
      <c r="L1435" s="25"/>
      <c r="M1435" s="25"/>
      <c r="N1435" s="25"/>
      <c r="O1435" s="25"/>
      <c r="P1435" s="25"/>
      <c r="Q1435" s="25"/>
      <c r="R1435" s="25"/>
      <c r="S1435" s="25"/>
      <c r="T1435" s="671"/>
      <c r="U1435" s="730" t="str">
        <f t="shared" si="25"/>
        <v/>
      </c>
    </row>
    <row r="1436" spans="1:21" x14ac:dyDescent="0.25">
      <c r="A1436" s="36" t="str">
        <f>'0'!$A$4</f>
        <v>………………..</v>
      </c>
      <c r="B1436" s="37">
        <f>'0'!$A$2</f>
        <v>46112</v>
      </c>
      <c r="C1436" s="37" t="s">
        <v>1197</v>
      </c>
      <c r="D1436" s="195"/>
      <c r="E1436" s="23"/>
      <c r="F1436" s="14"/>
      <c r="G1436" s="22"/>
      <c r="H1436" s="656"/>
      <c r="I1436" s="656"/>
      <c r="J1436" s="656"/>
      <c r="K1436" s="25"/>
      <c r="L1436" s="25"/>
      <c r="M1436" s="25"/>
      <c r="N1436" s="25"/>
      <c r="O1436" s="25"/>
      <c r="P1436" s="25"/>
      <c r="Q1436" s="25"/>
      <c r="R1436" s="25"/>
      <c r="S1436" s="25"/>
      <c r="T1436" s="671"/>
      <c r="U1436" s="730" t="str">
        <f t="shared" si="25"/>
        <v/>
      </c>
    </row>
    <row r="1437" spans="1:21" x14ac:dyDescent="0.25">
      <c r="A1437" s="36" t="str">
        <f>'0'!$A$4</f>
        <v>………………..</v>
      </c>
      <c r="B1437" s="37">
        <f>'0'!$A$2</f>
        <v>46112</v>
      </c>
      <c r="C1437" s="37" t="s">
        <v>1197</v>
      </c>
      <c r="D1437" s="195"/>
      <c r="E1437" s="23"/>
      <c r="F1437" s="14"/>
      <c r="G1437" s="22"/>
      <c r="H1437" s="656"/>
      <c r="I1437" s="656"/>
      <c r="J1437" s="656"/>
      <c r="K1437" s="25"/>
      <c r="L1437" s="25"/>
      <c r="M1437" s="25"/>
      <c r="N1437" s="25"/>
      <c r="O1437" s="25"/>
      <c r="P1437" s="25"/>
      <c r="Q1437" s="25"/>
      <c r="R1437" s="25"/>
      <c r="S1437" s="25"/>
      <c r="T1437" s="671"/>
      <c r="U1437" s="730" t="str">
        <f t="shared" si="25"/>
        <v/>
      </c>
    </row>
    <row r="1438" spans="1:21" x14ac:dyDescent="0.25">
      <c r="A1438" s="36" t="str">
        <f>'0'!$A$4</f>
        <v>………………..</v>
      </c>
      <c r="B1438" s="37">
        <f>'0'!$A$2</f>
        <v>46112</v>
      </c>
      <c r="C1438" s="37" t="s">
        <v>1197</v>
      </c>
      <c r="D1438" s="195"/>
      <c r="E1438" s="23"/>
      <c r="F1438" s="14"/>
      <c r="G1438" s="22"/>
      <c r="H1438" s="656"/>
      <c r="I1438" s="656"/>
      <c r="J1438" s="656"/>
      <c r="K1438" s="25"/>
      <c r="L1438" s="25"/>
      <c r="M1438" s="25"/>
      <c r="N1438" s="25"/>
      <c r="O1438" s="25"/>
      <c r="P1438" s="25"/>
      <c r="Q1438" s="25"/>
      <c r="R1438" s="25"/>
      <c r="S1438" s="25"/>
      <c r="T1438" s="671"/>
      <c r="U1438" s="730" t="str">
        <f t="shared" si="25"/>
        <v/>
      </c>
    </row>
    <row r="1439" spans="1:21" x14ac:dyDescent="0.25">
      <c r="A1439" s="36" t="str">
        <f>'0'!$A$4</f>
        <v>………………..</v>
      </c>
      <c r="B1439" s="37">
        <f>'0'!$A$2</f>
        <v>46112</v>
      </c>
      <c r="C1439" s="37" t="s">
        <v>1197</v>
      </c>
      <c r="D1439" s="195"/>
      <c r="E1439" s="23"/>
      <c r="F1439" s="14"/>
      <c r="G1439" s="22"/>
      <c r="H1439" s="656"/>
      <c r="I1439" s="656"/>
      <c r="J1439" s="656"/>
      <c r="K1439" s="25"/>
      <c r="L1439" s="25"/>
      <c r="M1439" s="25"/>
      <c r="N1439" s="25"/>
      <c r="O1439" s="25"/>
      <c r="P1439" s="25"/>
      <c r="Q1439" s="25"/>
      <c r="R1439" s="25"/>
      <c r="S1439" s="25"/>
      <c r="T1439" s="671"/>
      <c r="U1439" s="730" t="str">
        <f t="shared" si="25"/>
        <v/>
      </c>
    </row>
    <row r="1440" spans="1:21" x14ac:dyDescent="0.25">
      <c r="A1440" s="36" t="str">
        <f>'0'!$A$4</f>
        <v>………………..</v>
      </c>
      <c r="B1440" s="37">
        <f>'0'!$A$2</f>
        <v>46112</v>
      </c>
      <c r="C1440" s="37" t="s">
        <v>1197</v>
      </c>
      <c r="D1440" s="195"/>
      <c r="E1440" s="23"/>
      <c r="F1440" s="14"/>
      <c r="G1440" s="22"/>
      <c r="H1440" s="656"/>
      <c r="I1440" s="656"/>
      <c r="J1440" s="656"/>
      <c r="K1440" s="25"/>
      <c r="L1440" s="25"/>
      <c r="M1440" s="25"/>
      <c r="N1440" s="25"/>
      <c r="O1440" s="25"/>
      <c r="P1440" s="25"/>
      <c r="Q1440" s="25"/>
      <c r="R1440" s="25"/>
      <c r="S1440" s="25"/>
      <c r="T1440" s="671"/>
      <c r="U1440" s="730" t="str">
        <f t="shared" si="25"/>
        <v/>
      </c>
    </row>
    <row r="1441" spans="1:21" x14ac:dyDescent="0.25">
      <c r="A1441" s="36" t="str">
        <f>'0'!$A$4</f>
        <v>………………..</v>
      </c>
      <c r="B1441" s="37">
        <f>'0'!$A$2</f>
        <v>46112</v>
      </c>
      <c r="C1441" s="37" t="s">
        <v>1197</v>
      </c>
      <c r="D1441" s="195"/>
      <c r="E1441" s="23"/>
      <c r="F1441" s="14"/>
      <c r="G1441" s="22"/>
      <c r="H1441" s="656"/>
      <c r="I1441" s="656"/>
      <c r="J1441" s="656"/>
      <c r="K1441" s="25"/>
      <c r="L1441" s="25"/>
      <c r="M1441" s="25"/>
      <c r="N1441" s="25"/>
      <c r="O1441" s="25"/>
      <c r="P1441" s="25"/>
      <c r="Q1441" s="25"/>
      <c r="R1441" s="25"/>
      <c r="S1441" s="25"/>
      <c r="T1441" s="671"/>
      <c r="U1441" s="730" t="str">
        <f t="shared" si="25"/>
        <v/>
      </c>
    </row>
    <row r="1442" spans="1:21" x14ac:dyDescent="0.25">
      <c r="A1442" s="36" t="str">
        <f>'0'!$A$4</f>
        <v>………………..</v>
      </c>
      <c r="B1442" s="37">
        <f>'0'!$A$2</f>
        <v>46112</v>
      </c>
      <c r="C1442" s="37" t="s">
        <v>1197</v>
      </c>
      <c r="D1442" s="195"/>
      <c r="E1442" s="23"/>
      <c r="F1442" s="14"/>
      <c r="G1442" s="22"/>
      <c r="H1442" s="656"/>
      <c r="I1442" s="656"/>
      <c r="J1442" s="656"/>
      <c r="K1442" s="25"/>
      <c r="L1442" s="25"/>
      <c r="M1442" s="25"/>
      <c r="N1442" s="25"/>
      <c r="O1442" s="25"/>
      <c r="P1442" s="25"/>
      <c r="Q1442" s="25"/>
      <c r="R1442" s="25"/>
      <c r="S1442" s="25"/>
      <c r="T1442" s="671"/>
      <c r="U1442" s="730" t="str">
        <f t="shared" si="25"/>
        <v/>
      </c>
    </row>
    <row r="1443" spans="1:21" x14ac:dyDescent="0.25">
      <c r="A1443" s="36" t="str">
        <f>'0'!$A$4</f>
        <v>………………..</v>
      </c>
      <c r="B1443" s="37">
        <f>'0'!$A$2</f>
        <v>46112</v>
      </c>
      <c r="C1443" s="37" t="s">
        <v>1197</v>
      </c>
      <c r="D1443" s="195"/>
      <c r="E1443" s="23"/>
      <c r="F1443" s="14"/>
      <c r="G1443" s="22"/>
      <c r="H1443" s="656"/>
      <c r="I1443" s="656"/>
      <c r="J1443" s="656"/>
      <c r="K1443" s="25"/>
      <c r="L1443" s="25"/>
      <c r="M1443" s="25"/>
      <c r="N1443" s="25"/>
      <c r="O1443" s="25"/>
      <c r="P1443" s="25"/>
      <c r="Q1443" s="25"/>
      <c r="R1443" s="25"/>
      <c r="S1443" s="25"/>
      <c r="T1443" s="671"/>
      <c r="U1443" s="730" t="str">
        <f t="shared" si="25"/>
        <v/>
      </c>
    </row>
    <row r="1444" spans="1:21" x14ac:dyDescent="0.25">
      <c r="A1444" s="36" t="str">
        <f>'0'!$A$4</f>
        <v>………………..</v>
      </c>
      <c r="B1444" s="37">
        <f>'0'!$A$2</f>
        <v>46112</v>
      </c>
      <c r="C1444" s="37" t="s">
        <v>1197</v>
      </c>
      <c r="D1444" s="195"/>
      <c r="E1444" s="23"/>
      <c r="F1444" s="14"/>
      <c r="G1444" s="22"/>
      <c r="H1444" s="656"/>
      <c r="I1444" s="656"/>
      <c r="J1444" s="656"/>
      <c r="K1444" s="25"/>
      <c r="L1444" s="25"/>
      <c r="M1444" s="25"/>
      <c r="N1444" s="25"/>
      <c r="O1444" s="25"/>
      <c r="P1444" s="25"/>
      <c r="Q1444" s="25"/>
      <c r="R1444" s="25"/>
      <c r="S1444" s="25"/>
      <c r="T1444" s="671"/>
      <c r="U1444" s="730" t="str">
        <f t="shared" si="25"/>
        <v/>
      </c>
    </row>
    <row r="1445" spans="1:21" x14ac:dyDescent="0.25">
      <c r="A1445" s="36" t="str">
        <f>'0'!$A$4</f>
        <v>………………..</v>
      </c>
      <c r="B1445" s="37">
        <f>'0'!$A$2</f>
        <v>46112</v>
      </c>
      <c r="C1445" s="37" t="s">
        <v>1197</v>
      </c>
      <c r="D1445" s="195"/>
      <c r="E1445" s="23"/>
      <c r="F1445" s="14"/>
      <c r="G1445" s="22"/>
      <c r="H1445" s="656"/>
      <c r="I1445" s="656"/>
      <c r="J1445" s="656"/>
      <c r="K1445" s="25"/>
      <c r="L1445" s="25"/>
      <c r="M1445" s="25"/>
      <c r="N1445" s="25"/>
      <c r="O1445" s="25"/>
      <c r="P1445" s="25"/>
      <c r="Q1445" s="25"/>
      <c r="R1445" s="25"/>
      <c r="S1445" s="25"/>
      <c r="T1445" s="671"/>
      <c r="U1445" s="730" t="str">
        <f t="shared" si="25"/>
        <v/>
      </c>
    </row>
    <row r="1446" spans="1:21" x14ac:dyDescent="0.25">
      <c r="A1446" s="36" t="str">
        <f>'0'!$A$4</f>
        <v>………………..</v>
      </c>
      <c r="B1446" s="37">
        <f>'0'!$A$2</f>
        <v>46112</v>
      </c>
      <c r="C1446" s="37" t="s">
        <v>1197</v>
      </c>
      <c r="D1446" s="195"/>
      <c r="E1446" s="23"/>
      <c r="F1446" s="14"/>
      <c r="G1446" s="22"/>
      <c r="H1446" s="656"/>
      <c r="I1446" s="656"/>
      <c r="J1446" s="656"/>
      <c r="K1446" s="25"/>
      <c r="L1446" s="25"/>
      <c r="M1446" s="25"/>
      <c r="N1446" s="25"/>
      <c r="O1446" s="25"/>
      <c r="P1446" s="25"/>
      <c r="Q1446" s="25"/>
      <c r="R1446" s="25"/>
      <c r="S1446" s="25"/>
      <c r="T1446" s="671"/>
      <c r="U1446" s="730" t="str">
        <f t="shared" si="25"/>
        <v/>
      </c>
    </row>
    <row r="1447" spans="1:21" x14ac:dyDescent="0.25">
      <c r="A1447" s="36" t="str">
        <f>'0'!$A$4</f>
        <v>………………..</v>
      </c>
      <c r="B1447" s="37">
        <f>'0'!$A$2</f>
        <v>46112</v>
      </c>
      <c r="C1447" s="37" t="s">
        <v>1197</v>
      </c>
      <c r="D1447" s="195"/>
      <c r="E1447" s="23"/>
      <c r="F1447" s="14"/>
      <c r="G1447" s="22"/>
      <c r="H1447" s="656"/>
      <c r="I1447" s="656"/>
      <c r="J1447" s="656"/>
      <c r="K1447" s="25"/>
      <c r="L1447" s="25"/>
      <c r="M1447" s="25"/>
      <c r="N1447" s="25"/>
      <c r="O1447" s="25"/>
      <c r="P1447" s="25"/>
      <c r="Q1447" s="25"/>
      <c r="R1447" s="25"/>
      <c r="S1447" s="25"/>
      <c r="T1447" s="671"/>
      <c r="U1447" s="730" t="str">
        <f t="shared" si="25"/>
        <v/>
      </c>
    </row>
    <row r="1448" spans="1:21" x14ac:dyDescent="0.25">
      <c r="A1448" s="36" t="str">
        <f>'0'!$A$4</f>
        <v>………………..</v>
      </c>
      <c r="B1448" s="37">
        <f>'0'!$A$2</f>
        <v>46112</v>
      </c>
      <c r="C1448" s="37" t="s">
        <v>1197</v>
      </c>
      <c r="D1448" s="195"/>
      <c r="E1448" s="23"/>
      <c r="F1448" s="14"/>
      <c r="G1448" s="22"/>
      <c r="H1448" s="656"/>
      <c r="I1448" s="656"/>
      <c r="J1448" s="656"/>
      <c r="K1448" s="25"/>
      <c r="L1448" s="25"/>
      <c r="M1448" s="25"/>
      <c r="N1448" s="25"/>
      <c r="O1448" s="25"/>
      <c r="P1448" s="25"/>
      <c r="Q1448" s="25"/>
      <c r="R1448" s="25"/>
      <c r="S1448" s="25"/>
      <c r="T1448" s="671"/>
      <c r="U1448" s="730" t="str">
        <f t="shared" si="25"/>
        <v/>
      </c>
    </row>
    <row r="1449" spans="1:21" x14ac:dyDescent="0.25">
      <c r="A1449" s="36" t="str">
        <f>'0'!$A$4</f>
        <v>………………..</v>
      </c>
      <c r="B1449" s="37">
        <f>'0'!$A$2</f>
        <v>46112</v>
      </c>
      <c r="C1449" s="37" t="s">
        <v>1197</v>
      </c>
      <c r="D1449" s="195"/>
      <c r="E1449" s="23"/>
      <c r="F1449" s="14"/>
      <c r="G1449" s="22"/>
      <c r="H1449" s="656"/>
      <c r="I1449" s="656"/>
      <c r="J1449" s="656"/>
      <c r="K1449" s="25"/>
      <c r="L1449" s="25"/>
      <c r="M1449" s="25"/>
      <c r="N1449" s="25"/>
      <c r="O1449" s="25"/>
      <c r="P1449" s="25"/>
      <c r="Q1449" s="25"/>
      <c r="R1449" s="25"/>
      <c r="S1449" s="25"/>
      <c r="T1449" s="671"/>
      <c r="U1449" s="730" t="str">
        <f t="shared" si="25"/>
        <v/>
      </c>
    </row>
    <row r="1450" spans="1:21" x14ac:dyDescent="0.25">
      <c r="A1450" s="36" t="str">
        <f>'0'!$A$4</f>
        <v>………………..</v>
      </c>
      <c r="B1450" s="37">
        <f>'0'!$A$2</f>
        <v>46112</v>
      </c>
      <c r="C1450" s="37" t="s">
        <v>1197</v>
      </c>
      <c r="D1450" s="195"/>
      <c r="E1450" s="23"/>
      <c r="F1450" s="14"/>
      <c r="G1450" s="22"/>
      <c r="H1450" s="656"/>
      <c r="I1450" s="656"/>
      <c r="J1450" s="656"/>
      <c r="K1450" s="25"/>
      <c r="L1450" s="25"/>
      <c r="M1450" s="25"/>
      <c r="N1450" s="25"/>
      <c r="O1450" s="25"/>
      <c r="P1450" s="25"/>
      <c r="Q1450" s="25"/>
      <c r="R1450" s="25"/>
      <c r="S1450" s="25"/>
      <c r="T1450" s="671"/>
      <c r="U1450" s="730" t="str">
        <f t="shared" si="25"/>
        <v/>
      </c>
    </row>
    <row r="1451" spans="1:21" x14ac:dyDescent="0.25">
      <c r="A1451" s="36" t="str">
        <f>'0'!$A$4</f>
        <v>………………..</v>
      </c>
      <c r="B1451" s="37">
        <f>'0'!$A$2</f>
        <v>46112</v>
      </c>
      <c r="C1451" s="37" t="s">
        <v>1197</v>
      </c>
      <c r="D1451" s="195"/>
      <c r="E1451" s="23"/>
      <c r="F1451" s="14"/>
      <c r="G1451" s="22"/>
      <c r="H1451" s="656"/>
      <c r="I1451" s="656"/>
      <c r="J1451" s="656"/>
      <c r="K1451" s="25"/>
      <c r="L1451" s="25"/>
      <c r="M1451" s="25"/>
      <c r="N1451" s="25"/>
      <c r="O1451" s="25"/>
      <c r="P1451" s="25"/>
      <c r="Q1451" s="25"/>
      <c r="R1451" s="25"/>
      <c r="S1451" s="25"/>
      <c r="T1451" s="671"/>
      <c r="U1451" s="730" t="str">
        <f t="shared" si="25"/>
        <v/>
      </c>
    </row>
    <row r="1452" spans="1:21" x14ac:dyDescent="0.25">
      <c r="A1452" s="36" t="str">
        <f>'0'!$A$4</f>
        <v>………………..</v>
      </c>
      <c r="B1452" s="37">
        <f>'0'!$A$2</f>
        <v>46112</v>
      </c>
      <c r="C1452" s="37" t="s">
        <v>1197</v>
      </c>
      <c r="D1452" s="195"/>
      <c r="E1452" s="23"/>
      <c r="F1452" s="14"/>
      <c r="G1452" s="22"/>
      <c r="H1452" s="656"/>
      <c r="I1452" s="656"/>
      <c r="J1452" s="656"/>
      <c r="K1452" s="25"/>
      <c r="L1452" s="25"/>
      <c r="M1452" s="25"/>
      <c r="N1452" s="25"/>
      <c r="O1452" s="25"/>
      <c r="P1452" s="25"/>
      <c r="Q1452" s="25"/>
      <c r="R1452" s="25"/>
      <c r="S1452" s="25"/>
      <c r="T1452" s="671"/>
      <c r="U1452" s="730" t="str">
        <f t="shared" si="25"/>
        <v/>
      </c>
    </row>
    <row r="1453" spans="1:21" x14ac:dyDescent="0.25">
      <c r="A1453" s="36" t="str">
        <f>'0'!$A$4</f>
        <v>………………..</v>
      </c>
      <c r="B1453" s="37">
        <f>'0'!$A$2</f>
        <v>46112</v>
      </c>
      <c r="C1453" s="37" t="s">
        <v>1197</v>
      </c>
      <c r="D1453" s="195"/>
      <c r="E1453" s="23"/>
      <c r="F1453" s="14"/>
      <c r="G1453" s="22"/>
      <c r="H1453" s="656"/>
      <c r="I1453" s="656"/>
      <c r="J1453" s="656"/>
      <c r="K1453" s="25"/>
      <c r="L1453" s="25"/>
      <c r="M1453" s="25"/>
      <c r="N1453" s="25"/>
      <c r="O1453" s="25"/>
      <c r="P1453" s="25"/>
      <c r="Q1453" s="25"/>
      <c r="R1453" s="25"/>
      <c r="S1453" s="25"/>
      <c r="T1453" s="671"/>
      <c r="U1453" s="730" t="str">
        <f t="shared" si="25"/>
        <v/>
      </c>
    </row>
    <row r="1454" spans="1:21" x14ac:dyDescent="0.25">
      <c r="A1454" s="36" t="str">
        <f>'0'!$A$4</f>
        <v>………………..</v>
      </c>
      <c r="B1454" s="37">
        <f>'0'!$A$2</f>
        <v>46112</v>
      </c>
      <c r="C1454" s="37" t="s">
        <v>1197</v>
      </c>
      <c r="D1454" s="195"/>
      <c r="E1454" s="23"/>
      <c r="F1454" s="14"/>
      <c r="G1454" s="22"/>
      <c r="H1454" s="656"/>
      <c r="I1454" s="656"/>
      <c r="J1454" s="656"/>
      <c r="K1454" s="25"/>
      <c r="L1454" s="25"/>
      <c r="M1454" s="25"/>
      <c r="N1454" s="25"/>
      <c r="O1454" s="25"/>
      <c r="P1454" s="25"/>
      <c r="Q1454" s="25"/>
      <c r="R1454" s="25"/>
      <c r="S1454" s="25"/>
      <c r="T1454" s="671"/>
      <c r="U1454" s="730" t="str">
        <f t="shared" si="25"/>
        <v/>
      </c>
    </row>
    <row r="1455" spans="1:21" x14ac:dyDescent="0.25">
      <c r="A1455" s="36" t="str">
        <f>'0'!$A$4</f>
        <v>………………..</v>
      </c>
      <c r="B1455" s="37">
        <f>'0'!$A$2</f>
        <v>46112</v>
      </c>
      <c r="C1455" s="37" t="s">
        <v>1197</v>
      </c>
      <c r="D1455" s="195"/>
      <c r="E1455" s="23"/>
      <c r="F1455" s="14"/>
      <c r="G1455" s="22"/>
      <c r="H1455" s="656"/>
      <c r="I1455" s="656"/>
      <c r="J1455" s="656"/>
      <c r="K1455" s="25"/>
      <c r="L1455" s="25"/>
      <c r="M1455" s="25"/>
      <c r="N1455" s="25"/>
      <c r="O1455" s="25"/>
      <c r="P1455" s="25"/>
      <c r="Q1455" s="25"/>
      <c r="R1455" s="25"/>
      <c r="S1455" s="25"/>
      <c r="T1455" s="671"/>
      <c r="U1455" s="730" t="str">
        <f t="shared" si="25"/>
        <v/>
      </c>
    </row>
    <row r="1456" spans="1:21" x14ac:dyDescent="0.25">
      <c r="A1456" s="36" t="str">
        <f>'0'!$A$4</f>
        <v>………………..</v>
      </c>
      <c r="B1456" s="37">
        <f>'0'!$A$2</f>
        <v>46112</v>
      </c>
      <c r="C1456" s="37" t="s">
        <v>1197</v>
      </c>
      <c r="D1456" s="195"/>
      <c r="E1456" s="23"/>
      <c r="F1456" s="14"/>
      <c r="G1456" s="22"/>
      <c r="H1456" s="656"/>
      <c r="I1456" s="656"/>
      <c r="J1456" s="656"/>
      <c r="K1456" s="25"/>
      <c r="L1456" s="25"/>
      <c r="M1456" s="25"/>
      <c r="N1456" s="25"/>
      <c r="O1456" s="25"/>
      <c r="P1456" s="25"/>
      <c r="Q1456" s="25"/>
      <c r="R1456" s="25"/>
      <c r="S1456" s="25"/>
      <c r="T1456" s="671"/>
      <c r="U1456" s="730" t="str">
        <f t="shared" si="25"/>
        <v/>
      </c>
    </row>
    <row r="1457" spans="1:21" x14ac:dyDescent="0.25">
      <c r="A1457" s="36" t="str">
        <f>'0'!$A$4</f>
        <v>………………..</v>
      </c>
      <c r="B1457" s="37">
        <f>'0'!$A$2</f>
        <v>46112</v>
      </c>
      <c r="C1457" s="37" t="s">
        <v>1197</v>
      </c>
      <c r="D1457" s="195"/>
      <c r="E1457" s="23"/>
      <c r="F1457" s="14"/>
      <c r="G1457" s="22"/>
      <c r="H1457" s="656"/>
      <c r="I1457" s="656"/>
      <c r="J1457" s="656"/>
      <c r="K1457" s="25"/>
      <c r="L1457" s="25"/>
      <c r="M1457" s="25"/>
      <c r="N1457" s="25"/>
      <c r="O1457" s="25"/>
      <c r="P1457" s="25"/>
      <c r="Q1457" s="25"/>
      <c r="R1457" s="25"/>
      <c r="S1457" s="25"/>
      <c r="T1457" s="671"/>
      <c r="U1457" s="730" t="str">
        <f t="shared" si="25"/>
        <v/>
      </c>
    </row>
    <row r="1458" spans="1:21" x14ac:dyDescent="0.25">
      <c r="A1458" s="36" t="str">
        <f>'0'!$A$4</f>
        <v>………………..</v>
      </c>
      <c r="B1458" s="37">
        <f>'0'!$A$2</f>
        <v>46112</v>
      </c>
      <c r="C1458" s="37" t="s">
        <v>1197</v>
      </c>
      <c r="D1458" s="195"/>
      <c r="E1458" s="23"/>
      <c r="F1458" s="14"/>
      <c r="G1458" s="22"/>
      <c r="H1458" s="656"/>
      <c r="I1458" s="656"/>
      <c r="J1458" s="656"/>
      <c r="K1458" s="25"/>
      <c r="L1458" s="25"/>
      <c r="M1458" s="25"/>
      <c r="N1458" s="25"/>
      <c r="O1458" s="25"/>
      <c r="P1458" s="25"/>
      <c r="Q1458" s="25"/>
      <c r="R1458" s="25"/>
      <c r="S1458" s="25"/>
      <c r="T1458" s="671"/>
      <c r="U1458" s="730" t="str">
        <f t="shared" si="25"/>
        <v/>
      </c>
    </row>
    <row r="1459" spans="1:21" x14ac:dyDescent="0.25">
      <c r="A1459" s="36" t="str">
        <f>'0'!$A$4</f>
        <v>………………..</v>
      </c>
      <c r="B1459" s="37">
        <f>'0'!$A$2</f>
        <v>46112</v>
      </c>
      <c r="C1459" s="37" t="s">
        <v>1197</v>
      </c>
      <c r="D1459" s="195"/>
      <c r="E1459" s="23"/>
      <c r="F1459" s="14"/>
      <c r="G1459" s="22"/>
      <c r="H1459" s="656"/>
      <c r="I1459" s="656"/>
      <c r="J1459" s="656"/>
      <c r="K1459" s="25"/>
      <c r="L1459" s="25"/>
      <c r="M1459" s="25"/>
      <c r="N1459" s="25"/>
      <c r="O1459" s="25"/>
      <c r="P1459" s="25"/>
      <c r="Q1459" s="25"/>
      <c r="R1459" s="25"/>
      <c r="S1459" s="25"/>
      <c r="T1459" s="671"/>
      <c r="U1459" s="730" t="str">
        <f t="shared" si="25"/>
        <v/>
      </c>
    </row>
    <row r="1460" spans="1:21" x14ac:dyDescent="0.25">
      <c r="A1460" s="36" t="str">
        <f>'0'!$A$4</f>
        <v>………………..</v>
      </c>
      <c r="B1460" s="37">
        <f>'0'!$A$2</f>
        <v>46112</v>
      </c>
      <c r="C1460" s="37" t="s">
        <v>1197</v>
      </c>
      <c r="D1460" s="195"/>
      <c r="E1460" s="23"/>
      <c r="F1460" s="14"/>
      <c r="G1460" s="22"/>
      <c r="H1460" s="656"/>
      <c r="I1460" s="656"/>
      <c r="J1460" s="656"/>
      <c r="K1460" s="25"/>
      <c r="L1460" s="25"/>
      <c r="M1460" s="25"/>
      <c r="N1460" s="25"/>
      <c r="O1460" s="25"/>
      <c r="P1460" s="25"/>
      <c r="Q1460" s="25"/>
      <c r="R1460" s="25"/>
      <c r="S1460" s="25"/>
      <c r="T1460" s="671"/>
      <c r="U1460" s="730" t="str">
        <f t="shared" si="25"/>
        <v/>
      </c>
    </row>
    <row r="1461" spans="1:21" x14ac:dyDescent="0.25">
      <c r="A1461" s="36" t="str">
        <f>'0'!$A$4</f>
        <v>………………..</v>
      </c>
      <c r="B1461" s="37">
        <f>'0'!$A$2</f>
        <v>46112</v>
      </c>
      <c r="C1461" s="37" t="s">
        <v>1197</v>
      </c>
      <c r="D1461" s="195"/>
      <c r="E1461" s="23"/>
      <c r="F1461" s="14"/>
      <c r="G1461" s="22"/>
      <c r="H1461" s="656"/>
      <c r="I1461" s="656"/>
      <c r="J1461" s="656"/>
      <c r="K1461" s="25"/>
      <c r="L1461" s="25"/>
      <c r="M1461" s="25"/>
      <c r="N1461" s="25"/>
      <c r="O1461" s="25"/>
      <c r="P1461" s="25"/>
      <c r="Q1461" s="25"/>
      <c r="R1461" s="25"/>
      <c r="S1461" s="25"/>
      <c r="T1461" s="671"/>
      <c r="U1461" s="730" t="str">
        <f t="shared" si="25"/>
        <v/>
      </c>
    </row>
    <row r="1462" spans="1:21" x14ac:dyDescent="0.25">
      <c r="A1462" s="36" t="str">
        <f>'0'!$A$4</f>
        <v>………………..</v>
      </c>
      <c r="B1462" s="37">
        <f>'0'!$A$2</f>
        <v>46112</v>
      </c>
      <c r="C1462" s="37" t="s">
        <v>1197</v>
      </c>
      <c r="D1462" s="195"/>
      <c r="E1462" s="23"/>
      <c r="F1462" s="14"/>
      <c r="G1462" s="22"/>
      <c r="H1462" s="656"/>
      <c r="I1462" s="656"/>
      <c r="J1462" s="656"/>
      <c r="K1462" s="25"/>
      <c r="L1462" s="25"/>
      <c r="M1462" s="25"/>
      <c r="N1462" s="25"/>
      <c r="O1462" s="25"/>
      <c r="P1462" s="25"/>
      <c r="Q1462" s="25"/>
      <c r="R1462" s="25"/>
      <c r="S1462" s="25"/>
      <c r="T1462" s="671"/>
      <c r="U1462" s="730" t="str">
        <f t="shared" si="25"/>
        <v/>
      </c>
    </row>
    <row r="1463" spans="1:21" x14ac:dyDescent="0.25">
      <c r="A1463" s="36" t="str">
        <f>'0'!$A$4</f>
        <v>………………..</v>
      </c>
      <c r="B1463" s="37">
        <f>'0'!$A$2</f>
        <v>46112</v>
      </c>
      <c r="C1463" s="37" t="s">
        <v>1197</v>
      </c>
      <c r="D1463" s="195"/>
      <c r="E1463" s="23"/>
      <c r="F1463" s="14"/>
      <c r="G1463" s="22"/>
      <c r="H1463" s="656"/>
      <c r="I1463" s="656"/>
      <c r="J1463" s="656"/>
      <c r="K1463" s="25"/>
      <c r="L1463" s="25"/>
      <c r="M1463" s="25"/>
      <c r="N1463" s="25"/>
      <c r="O1463" s="25"/>
      <c r="P1463" s="25"/>
      <c r="Q1463" s="25"/>
      <c r="R1463" s="25"/>
      <c r="S1463" s="25"/>
      <c r="T1463" s="671"/>
      <c r="U1463" s="730" t="str">
        <f t="shared" si="25"/>
        <v/>
      </c>
    </row>
    <row r="1464" spans="1:21" x14ac:dyDescent="0.25">
      <c r="A1464" s="36" t="str">
        <f>'0'!$A$4</f>
        <v>………………..</v>
      </c>
      <c r="B1464" s="37">
        <f>'0'!$A$2</f>
        <v>46112</v>
      </c>
      <c r="C1464" s="37" t="s">
        <v>1197</v>
      </c>
      <c r="D1464" s="195"/>
      <c r="E1464" s="23"/>
      <c r="F1464" s="14"/>
      <c r="G1464" s="22"/>
      <c r="H1464" s="656"/>
      <c r="I1464" s="656"/>
      <c r="J1464" s="656"/>
      <c r="K1464" s="25"/>
      <c r="L1464" s="25"/>
      <c r="M1464" s="25"/>
      <c r="N1464" s="25"/>
      <c r="O1464" s="25"/>
      <c r="P1464" s="25"/>
      <c r="Q1464" s="25"/>
      <c r="R1464" s="25"/>
      <c r="S1464" s="25"/>
      <c r="T1464" s="671"/>
      <c r="U1464" s="730" t="str">
        <f t="shared" si="25"/>
        <v/>
      </c>
    </row>
    <row r="1465" spans="1:21" x14ac:dyDescent="0.25">
      <c r="A1465" s="36" t="str">
        <f>'0'!$A$4</f>
        <v>………………..</v>
      </c>
      <c r="B1465" s="37">
        <f>'0'!$A$2</f>
        <v>46112</v>
      </c>
      <c r="C1465" s="37" t="s">
        <v>1197</v>
      </c>
      <c r="D1465" s="195"/>
      <c r="E1465" s="23"/>
      <c r="F1465" s="14"/>
      <c r="G1465" s="22"/>
      <c r="H1465" s="656"/>
      <c r="I1465" s="656"/>
      <c r="J1465" s="656"/>
      <c r="K1465" s="25"/>
      <c r="L1465" s="25"/>
      <c r="M1465" s="25"/>
      <c r="N1465" s="25"/>
      <c r="O1465" s="25"/>
      <c r="P1465" s="25"/>
      <c r="Q1465" s="25"/>
      <c r="R1465" s="25"/>
      <c r="S1465" s="25"/>
      <c r="T1465" s="671"/>
      <c r="U1465" s="730" t="str">
        <f t="shared" si="25"/>
        <v/>
      </c>
    </row>
    <row r="1466" spans="1:21" x14ac:dyDescent="0.25">
      <c r="A1466" s="36" t="str">
        <f>'0'!$A$4</f>
        <v>………………..</v>
      </c>
      <c r="B1466" s="37">
        <f>'0'!$A$2</f>
        <v>46112</v>
      </c>
      <c r="C1466" s="37" t="s">
        <v>1197</v>
      </c>
      <c r="D1466" s="195"/>
      <c r="E1466" s="23"/>
      <c r="F1466" s="14"/>
      <c r="G1466" s="22"/>
      <c r="H1466" s="656"/>
      <c r="I1466" s="656"/>
      <c r="J1466" s="656"/>
      <c r="K1466" s="25"/>
      <c r="L1466" s="25"/>
      <c r="M1466" s="25"/>
      <c r="N1466" s="25"/>
      <c r="O1466" s="25"/>
      <c r="P1466" s="25"/>
      <c r="Q1466" s="25"/>
      <c r="R1466" s="25"/>
      <c r="S1466" s="25"/>
      <c r="T1466" s="671"/>
      <c r="U1466" s="730" t="str">
        <f t="shared" si="25"/>
        <v/>
      </c>
    </row>
    <row r="1467" spans="1:21" x14ac:dyDescent="0.25">
      <c r="A1467" s="36" t="str">
        <f>'0'!$A$4</f>
        <v>………………..</v>
      </c>
      <c r="B1467" s="37">
        <f>'0'!$A$2</f>
        <v>46112</v>
      </c>
      <c r="C1467" s="37" t="s">
        <v>1197</v>
      </c>
      <c r="D1467" s="195"/>
      <c r="E1467" s="23"/>
      <c r="F1467" s="14"/>
      <c r="G1467" s="22"/>
      <c r="H1467" s="656"/>
      <c r="I1467" s="656"/>
      <c r="J1467" s="656"/>
      <c r="K1467" s="25"/>
      <c r="L1467" s="25"/>
      <c r="M1467" s="25"/>
      <c r="N1467" s="25"/>
      <c r="O1467" s="25"/>
      <c r="P1467" s="25"/>
      <c r="Q1467" s="25"/>
      <c r="R1467" s="25"/>
      <c r="S1467" s="25"/>
      <c r="T1467" s="671"/>
      <c r="U1467" s="730" t="str">
        <f t="shared" si="25"/>
        <v/>
      </c>
    </row>
    <row r="1468" spans="1:21" x14ac:dyDescent="0.25">
      <c r="A1468" s="36" t="str">
        <f>'0'!$A$4</f>
        <v>………………..</v>
      </c>
      <c r="B1468" s="37">
        <f>'0'!$A$2</f>
        <v>46112</v>
      </c>
      <c r="C1468" s="37" t="s">
        <v>1197</v>
      </c>
      <c r="D1468" s="195"/>
      <c r="E1468" s="23"/>
      <c r="F1468" s="14"/>
      <c r="G1468" s="22"/>
      <c r="H1468" s="656"/>
      <c r="I1468" s="656"/>
      <c r="J1468" s="656"/>
      <c r="K1468" s="25"/>
      <c r="L1468" s="25"/>
      <c r="M1468" s="25"/>
      <c r="N1468" s="25"/>
      <c r="O1468" s="25"/>
      <c r="P1468" s="25"/>
      <c r="Q1468" s="25"/>
      <c r="R1468" s="25"/>
      <c r="S1468" s="25"/>
      <c r="T1468" s="671"/>
      <c r="U1468" s="730" t="str">
        <f t="shared" si="25"/>
        <v/>
      </c>
    </row>
    <row r="1469" spans="1:21" x14ac:dyDescent="0.25">
      <c r="A1469" s="36" t="str">
        <f>'0'!$A$4</f>
        <v>………………..</v>
      </c>
      <c r="B1469" s="37">
        <f>'0'!$A$2</f>
        <v>46112</v>
      </c>
      <c r="C1469" s="37" t="s">
        <v>1197</v>
      </c>
      <c r="D1469" s="195"/>
      <c r="E1469" s="23"/>
      <c r="F1469" s="14"/>
      <c r="G1469" s="22"/>
      <c r="H1469" s="656"/>
      <c r="I1469" s="656"/>
      <c r="J1469" s="656"/>
      <c r="K1469" s="25"/>
      <c r="L1469" s="25"/>
      <c r="M1469" s="25"/>
      <c r="N1469" s="25"/>
      <c r="O1469" s="25"/>
      <c r="P1469" s="25"/>
      <c r="Q1469" s="25"/>
      <c r="R1469" s="25"/>
      <c r="S1469" s="25"/>
      <c r="T1469" s="671"/>
      <c r="U1469" s="730" t="str">
        <f t="shared" si="25"/>
        <v/>
      </c>
    </row>
    <row r="1470" spans="1:21" x14ac:dyDescent="0.25">
      <c r="A1470" s="36" t="str">
        <f>'0'!$A$4</f>
        <v>………………..</v>
      </c>
      <c r="B1470" s="37">
        <f>'0'!$A$2</f>
        <v>46112</v>
      </c>
      <c r="C1470" s="37" t="s">
        <v>1197</v>
      </c>
      <c r="D1470" s="195"/>
      <c r="E1470" s="23"/>
      <c r="F1470" s="14"/>
      <c r="G1470" s="22"/>
      <c r="H1470" s="656"/>
      <c r="I1470" s="656"/>
      <c r="J1470" s="656"/>
      <c r="K1470" s="25"/>
      <c r="L1470" s="25"/>
      <c r="M1470" s="25"/>
      <c r="N1470" s="25"/>
      <c r="O1470" s="25"/>
      <c r="P1470" s="25"/>
      <c r="Q1470" s="25"/>
      <c r="R1470" s="25"/>
      <c r="S1470" s="25"/>
      <c r="T1470" s="671"/>
      <c r="U1470" s="730" t="str">
        <f t="shared" si="25"/>
        <v/>
      </c>
    </row>
    <row r="1471" spans="1:21" x14ac:dyDescent="0.25">
      <c r="A1471" s="36" t="str">
        <f>'0'!$A$4</f>
        <v>………………..</v>
      </c>
      <c r="B1471" s="37">
        <f>'0'!$A$2</f>
        <v>46112</v>
      </c>
      <c r="C1471" s="37" t="s">
        <v>1197</v>
      </c>
      <c r="D1471" s="195"/>
      <c r="E1471" s="23"/>
      <c r="F1471" s="14"/>
      <c r="G1471" s="22"/>
      <c r="H1471" s="656"/>
      <c r="I1471" s="656"/>
      <c r="J1471" s="656"/>
      <c r="K1471" s="25"/>
      <c r="L1471" s="25"/>
      <c r="M1471" s="25"/>
      <c r="N1471" s="25"/>
      <c r="O1471" s="25"/>
      <c r="P1471" s="25"/>
      <c r="Q1471" s="25"/>
      <c r="R1471" s="25"/>
      <c r="S1471" s="25"/>
      <c r="T1471" s="671"/>
      <c r="U1471" s="730" t="str">
        <f t="shared" si="25"/>
        <v/>
      </c>
    </row>
    <row r="1472" spans="1:21" x14ac:dyDescent="0.25">
      <c r="A1472" s="36" t="str">
        <f>'0'!$A$4</f>
        <v>………………..</v>
      </c>
      <c r="B1472" s="37">
        <f>'0'!$A$2</f>
        <v>46112</v>
      </c>
      <c r="C1472" s="37" t="s">
        <v>1197</v>
      </c>
      <c r="D1472" s="195"/>
      <c r="E1472" s="23"/>
      <c r="F1472" s="14"/>
      <c r="G1472" s="22"/>
      <c r="H1472" s="656"/>
      <c r="I1472" s="656"/>
      <c r="J1472" s="656"/>
      <c r="K1472" s="25"/>
      <c r="L1472" s="25"/>
      <c r="M1472" s="25"/>
      <c r="N1472" s="25"/>
      <c r="O1472" s="25"/>
      <c r="P1472" s="25"/>
      <c r="Q1472" s="25"/>
      <c r="R1472" s="25"/>
      <c r="S1472" s="25"/>
      <c r="T1472" s="671"/>
      <c r="U1472" s="730" t="str">
        <f t="shared" si="25"/>
        <v/>
      </c>
    </row>
    <row r="1473" spans="1:21" x14ac:dyDescent="0.25">
      <c r="A1473" s="36" t="str">
        <f>'0'!$A$4</f>
        <v>………………..</v>
      </c>
      <c r="B1473" s="37">
        <f>'0'!$A$2</f>
        <v>46112</v>
      </c>
      <c r="C1473" s="37" t="s">
        <v>1197</v>
      </c>
      <c r="D1473" s="195"/>
      <c r="E1473" s="23"/>
      <c r="F1473" s="14"/>
      <c r="G1473" s="22"/>
      <c r="H1473" s="656"/>
      <c r="I1473" s="656"/>
      <c r="J1473" s="656"/>
      <c r="K1473" s="25"/>
      <c r="L1473" s="25"/>
      <c r="M1473" s="25"/>
      <c r="N1473" s="25"/>
      <c r="O1473" s="25"/>
      <c r="P1473" s="25"/>
      <c r="Q1473" s="25"/>
      <c r="R1473" s="25"/>
      <c r="S1473" s="25"/>
      <c r="T1473" s="671"/>
      <c r="U1473" s="730" t="str">
        <f t="shared" si="25"/>
        <v/>
      </c>
    </row>
    <row r="1474" spans="1:21" x14ac:dyDescent="0.25">
      <c r="A1474" s="36" t="str">
        <f>'0'!$A$4</f>
        <v>………………..</v>
      </c>
      <c r="B1474" s="37">
        <f>'0'!$A$2</f>
        <v>46112</v>
      </c>
      <c r="C1474" s="37" t="s">
        <v>1197</v>
      </c>
      <c r="D1474" s="195"/>
      <c r="E1474" s="23"/>
      <c r="F1474" s="14"/>
      <c r="G1474" s="22"/>
      <c r="H1474" s="656"/>
      <c r="I1474" s="656"/>
      <c r="J1474" s="656"/>
      <c r="K1474" s="25"/>
      <c r="L1474" s="25"/>
      <c r="M1474" s="25"/>
      <c r="N1474" s="25"/>
      <c r="O1474" s="25"/>
      <c r="P1474" s="25"/>
      <c r="Q1474" s="25"/>
      <c r="R1474" s="25"/>
      <c r="S1474" s="25"/>
      <c r="T1474" s="671"/>
      <c r="U1474" s="730" t="str">
        <f t="shared" si="25"/>
        <v/>
      </c>
    </row>
    <row r="1475" spans="1:21" x14ac:dyDescent="0.25">
      <c r="A1475" s="36" t="str">
        <f>'0'!$A$4</f>
        <v>………………..</v>
      </c>
      <c r="B1475" s="37">
        <f>'0'!$A$2</f>
        <v>46112</v>
      </c>
      <c r="C1475" s="37" t="s">
        <v>1197</v>
      </c>
      <c r="D1475" s="195"/>
      <c r="E1475" s="23"/>
      <c r="F1475" s="14"/>
      <c r="G1475" s="22"/>
      <c r="H1475" s="656"/>
      <c r="I1475" s="656"/>
      <c r="J1475" s="656"/>
      <c r="K1475" s="25"/>
      <c r="L1475" s="25"/>
      <c r="M1475" s="25"/>
      <c r="N1475" s="25"/>
      <c r="O1475" s="25"/>
      <c r="P1475" s="25"/>
      <c r="Q1475" s="25"/>
      <c r="R1475" s="25"/>
      <c r="S1475" s="25"/>
      <c r="T1475" s="671"/>
      <c r="U1475" s="730" t="str">
        <f t="shared" si="25"/>
        <v/>
      </c>
    </row>
    <row r="1476" spans="1:21" x14ac:dyDescent="0.25">
      <c r="A1476" s="36" t="str">
        <f>'0'!$A$4</f>
        <v>………………..</v>
      </c>
      <c r="B1476" s="37">
        <f>'0'!$A$2</f>
        <v>46112</v>
      </c>
      <c r="C1476" s="37" t="s">
        <v>1197</v>
      </c>
      <c r="D1476" s="195"/>
      <c r="E1476" s="23"/>
      <c r="F1476" s="14"/>
      <c r="G1476" s="22"/>
      <c r="H1476" s="656"/>
      <c r="I1476" s="656"/>
      <c r="J1476" s="656"/>
      <c r="K1476" s="25"/>
      <c r="L1476" s="25"/>
      <c r="M1476" s="25"/>
      <c r="N1476" s="25"/>
      <c r="O1476" s="25"/>
      <c r="P1476" s="25"/>
      <c r="Q1476" s="25"/>
      <c r="R1476" s="25"/>
      <c r="S1476" s="25"/>
      <c r="T1476" s="671"/>
      <c r="U1476" s="730" t="str">
        <f t="shared" si="25"/>
        <v/>
      </c>
    </row>
    <row r="1477" spans="1:21" x14ac:dyDescent="0.25">
      <c r="A1477" s="36" t="str">
        <f>'0'!$A$4</f>
        <v>………………..</v>
      </c>
      <c r="B1477" s="37">
        <f>'0'!$A$2</f>
        <v>46112</v>
      </c>
      <c r="C1477" s="37" t="s">
        <v>1197</v>
      </c>
      <c r="D1477" s="195"/>
      <c r="E1477" s="23"/>
      <c r="F1477" s="14"/>
      <c r="G1477" s="22"/>
      <c r="H1477" s="656"/>
      <c r="I1477" s="656"/>
      <c r="J1477" s="656"/>
      <c r="K1477" s="25"/>
      <c r="L1477" s="25"/>
      <c r="M1477" s="25"/>
      <c r="N1477" s="25"/>
      <c r="O1477" s="25"/>
      <c r="P1477" s="25"/>
      <c r="Q1477" s="25"/>
      <c r="R1477" s="25"/>
      <c r="S1477" s="25"/>
      <c r="T1477" s="671"/>
      <c r="U1477" s="730" t="str">
        <f t="shared" si="25"/>
        <v/>
      </c>
    </row>
    <row r="1478" spans="1:21" x14ac:dyDescent="0.25">
      <c r="A1478" s="36" t="str">
        <f>'0'!$A$4</f>
        <v>………………..</v>
      </c>
      <c r="B1478" s="37">
        <f>'0'!$A$2</f>
        <v>46112</v>
      </c>
      <c r="C1478" s="37" t="s">
        <v>1197</v>
      </c>
      <c r="D1478" s="195"/>
      <c r="E1478" s="23"/>
      <c r="F1478" s="14"/>
      <c r="G1478" s="22"/>
      <c r="H1478" s="656"/>
      <c r="I1478" s="656"/>
      <c r="J1478" s="656"/>
      <c r="K1478" s="25"/>
      <c r="L1478" s="25"/>
      <c r="M1478" s="25"/>
      <c r="N1478" s="25"/>
      <c r="O1478" s="25"/>
      <c r="P1478" s="25"/>
      <c r="Q1478" s="25"/>
      <c r="R1478" s="25"/>
      <c r="S1478" s="25"/>
      <c r="T1478" s="671"/>
      <c r="U1478" s="730" t="str">
        <f t="shared" si="25"/>
        <v/>
      </c>
    </row>
    <row r="1479" spans="1:21" x14ac:dyDescent="0.25">
      <c r="A1479" s="36" t="str">
        <f>'0'!$A$4</f>
        <v>………………..</v>
      </c>
      <c r="B1479" s="37">
        <f>'0'!$A$2</f>
        <v>46112</v>
      </c>
      <c r="C1479" s="37" t="s">
        <v>1197</v>
      </c>
      <c r="D1479" s="195"/>
      <c r="E1479" s="23"/>
      <c r="F1479" s="14"/>
      <c r="G1479" s="22"/>
      <c r="H1479" s="656"/>
      <c r="I1479" s="656"/>
      <c r="J1479" s="656"/>
      <c r="K1479" s="25"/>
      <c r="L1479" s="25"/>
      <c r="M1479" s="25"/>
      <c r="N1479" s="25"/>
      <c r="O1479" s="25"/>
      <c r="P1479" s="25"/>
      <c r="Q1479" s="25"/>
      <c r="R1479" s="25"/>
      <c r="S1479" s="25"/>
      <c r="T1479" s="671"/>
      <c r="U1479" s="730" t="str">
        <f t="shared" si="25"/>
        <v/>
      </c>
    </row>
    <row r="1480" spans="1:21" x14ac:dyDescent="0.25">
      <c r="A1480" s="36" t="str">
        <f>'0'!$A$4</f>
        <v>………………..</v>
      </c>
      <c r="B1480" s="37">
        <f>'0'!$A$2</f>
        <v>46112</v>
      </c>
      <c r="C1480" s="37" t="s">
        <v>1197</v>
      </c>
      <c r="D1480" s="195"/>
      <c r="E1480" s="23"/>
      <c r="F1480" s="14"/>
      <c r="G1480" s="22"/>
      <c r="H1480" s="656"/>
      <c r="I1480" s="656"/>
      <c r="J1480" s="656"/>
      <c r="K1480" s="25"/>
      <c r="L1480" s="25"/>
      <c r="M1480" s="25"/>
      <c r="N1480" s="25"/>
      <c r="O1480" s="25"/>
      <c r="P1480" s="25"/>
      <c r="Q1480" s="25"/>
      <c r="R1480" s="25"/>
      <c r="S1480" s="25"/>
      <c r="T1480" s="671"/>
      <c r="U1480" s="730" t="str">
        <f t="shared" si="25"/>
        <v/>
      </c>
    </row>
    <row r="1481" spans="1:21" x14ac:dyDescent="0.25">
      <c r="A1481" s="36" t="str">
        <f>'0'!$A$4</f>
        <v>………………..</v>
      </c>
      <c r="B1481" s="37">
        <f>'0'!$A$2</f>
        <v>46112</v>
      </c>
      <c r="C1481" s="37" t="s">
        <v>1197</v>
      </c>
      <c r="D1481" s="195"/>
      <c r="E1481" s="23"/>
      <c r="F1481" s="14"/>
      <c r="G1481" s="22"/>
      <c r="H1481" s="656"/>
      <c r="I1481" s="656"/>
      <c r="J1481" s="656"/>
      <c r="K1481" s="25"/>
      <c r="L1481" s="25"/>
      <c r="M1481" s="25"/>
      <c r="N1481" s="25"/>
      <c r="O1481" s="25"/>
      <c r="P1481" s="25"/>
      <c r="Q1481" s="25"/>
      <c r="R1481" s="25"/>
      <c r="S1481" s="25"/>
      <c r="T1481" s="671"/>
      <c r="U1481" s="730" t="str">
        <f t="shared" si="25"/>
        <v/>
      </c>
    </row>
    <row r="1482" spans="1:21" x14ac:dyDescent="0.25">
      <c r="A1482" s="36" t="str">
        <f>'0'!$A$4</f>
        <v>………………..</v>
      </c>
      <c r="B1482" s="37">
        <f>'0'!$A$2</f>
        <v>46112</v>
      </c>
      <c r="C1482" s="37" t="s">
        <v>1197</v>
      </c>
      <c r="D1482" s="195"/>
      <c r="E1482" s="23"/>
      <c r="F1482" s="14"/>
      <c r="G1482" s="22"/>
      <c r="H1482" s="656"/>
      <c r="I1482" s="656"/>
      <c r="J1482" s="656"/>
      <c r="K1482" s="25"/>
      <c r="L1482" s="25"/>
      <c r="M1482" s="25"/>
      <c r="N1482" s="25"/>
      <c r="O1482" s="25"/>
      <c r="P1482" s="25"/>
      <c r="Q1482" s="25"/>
      <c r="R1482" s="25"/>
      <c r="S1482" s="25"/>
      <c r="T1482" s="671"/>
      <c r="U1482" s="730" t="str">
        <f t="shared" si="25"/>
        <v/>
      </c>
    </row>
    <row r="1483" spans="1:21" x14ac:dyDescent="0.25">
      <c r="A1483" s="36" t="str">
        <f>'0'!$A$4</f>
        <v>………………..</v>
      </c>
      <c r="B1483" s="37">
        <f>'0'!$A$2</f>
        <v>46112</v>
      </c>
      <c r="C1483" s="37" t="s">
        <v>1197</v>
      </c>
      <c r="D1483" s="195"/>
      <c r="E1483" s="23"/>
      <c r="F1483" s="14"/>
      <c r="G1483" s="22"/>
      <c r="H1483" s="656"/>
      <c r="I1483" s="656"/>
      <c r="J1483" s="656"/>
      <c r="K1483" s="25"/>
      <c r="L1483" s="25"/>
      <c r="M1483" s="25"/>
      <c r="N1483" s="25"/>
      <c r="O1483" s="25"/>
      <c r="P1483" s="25"/>
      <c r="Q1483" s="25"/>
      <c r="R1483" s="25"/>
      <c r="S1483" s="25"/>
      <c r="T1483" s="671"/>
      <c r="U1483" s="730" t="str">
        <f t="shared" ref="U1483:U1546" si="26">IF(COUNTBLANK(D1483:S1483)=16,"",IF(D1483="999999999","",IF(ISNUMBER(VALUE(D1483)),IF(LEN(D1483)&lt;&gt;9,"Въведеното ЕИК е твърде късо или твърде дълго",IF(OR(MOD(MID(D1483,1,1)*1+MID(D1483,2,1)*2+MID(D1483,3,1)*3+MID(D1483,4,1)*4+MID(D1483,5,1)*5+MID(D1483,6,1)*6+MID(D1483,7,1)*7+MID(D1483,8,1)*8,11)-MID(D1483,9,1)=0,AND(MOD(MID(D1483,1,1)*3+MID(D1483,2,1)*4+MID(D1483,3,1)*5+MID(D1483,4,1)*6+MID(D1483,5,1)*7+MID(D1483,6,1)*8+MID(D1483,7,1)*9+MID(D1483,8,1)*10,11)=10,MID(D1483,9,1)*1=0),MOD(MID(D1483,1,1)*3+MID(D1483,2,1)*4+MID(D1483,3,1)*5+MID(D1483,4,1)*6+MID(D1483,5,1)*7+MID(D1483,6,1)*8+MID(D1483,7,1)*9+MID(D1483,8,1)*10,11)-MID(D1483,9,1)=0),"","Въведеното ЕИК е невалидно")),"Въведеното ЕИК съдържа непозволени символи")))</f>
        <v/>
      </c>
    </row>
    <row r="1484" spans="1:21" x14ac:dyDescent="0.25">
      <c r="A1484" s="36" t="str">
        <f>'0'!$A$4</f>
        <v>………………..</v>
      </c>
      <c r="B1484" s="37">
        <f>'0'!$A$2</f>
        <v>46112</v>
      </c>
      <c r="C1484" s="37" t="s">
        <v>1197</v>
      </c>
      <c r="D1484" s="195"/>
      <c r="E1484" s="23"/>
      <c r="F1484" s="14"/>
      <c r="G1484" s="22"/>
      <c r="H1484" s="656"/>
      <c r="I1484" s="656"/>
      <c r="J1484" s="656"/>
      <c r="K1484" s="25"/>
      <c r="L1484" s="25"/>
      <c r="M1484" s="25"/>
      <c r="N1484" s="25"/>
      <c r="O1484" s="25"/>
      <c r="P1484" s="25"/>
      <c r="Q1484" s="25"/>
      <c r="R1484" s="25"/>
      <c r="S1484" s="25"/>
      <c r="T1484" s="671"/>
      <c r="U1484" s="730" t="str">
        <f t="shared" si="26"/>
        <v/>
      </c>
    </row>
    <row r="1485" spans="1:21" x14ac:dyDescent="0.25">
      <c r="A1485" s="36" t="str">
        <f>'0'!$A$4</f>
        <v>………………..</v>
      </c>
      <c r="B1485" s="37">
        <f>'0'!$A$2</f>
        <v>46112</v>
      </c>
      <c r="C1485" s="37" t="s">
        <v>1197</v>
      </c>
      <c r="D1485" s="195"/>
      <c r="E1485" s="23"/>
      <c r="F1485" s="14"/>
      <c r="G1485" s="22"/>
      <c r="H1485" s="656"/>
      <c r="I1485" s="656"/>
      <c r="J1485" s="656"/>
      <c r="K1485" s="25"/>
      <c r="L1485" s="25"/>
      <c r="M1485" s="25"/>
      <c r="N1485" s="25"/>
      <c r="O1485" s="25"/>
      <c r="P1485" s="25"/>
      <c r="Q1485" s="25"/>
      <c r="R1485" s="25"/>
      <c r="S1485" s="25"/>
      <c r="T1485" s="671"/>
      <c r="U1485" s="730" t="str">
        <f t="shared" si="26"/>
        <v/>
      </c>
    </row>
    <row r="1486" spans="1:21" x14ac:dyDescent="0.25">
      <c r="A1486" s="36" t="str">
        <f>'0'!$A$4</f>
        <v>………………..</v>
      </c>
      <c r="B1486" s="37">
        <f>'0'!$A$2</f>
        <v>46112</v>
      </c>
      <c r="C1486" s="37" t="s">
        <v>1197</v>
      </c>
      <c r="D1486" s="195"/>
      <c r="E1486" s="23"/>
      <c r="F1486" s="14"/>
      <c r="G1486" s="22"/>
      <c r="H1486" s="656"/>
      <c r="I1486" s="656"/>
      <c r="J1486" s="656"/>
      <c r="K1486" s="25"/>
      <c r="L1486" s="25"/>
      <c r="M1486" s="25"/>
      <c r="N1486" s="25"/>
      <c r="O1486" s="25"/>
      <c r="P1486" s="25"/>
      <c r="Q1486" s="25"/>
      <c r="R1486" s="25"/>
      <c r="S1486" s="25"/>
      <c r="T1486" s="671"/>
      <c r="U1486" s="730" t="str">
        <f t="shared" si="26"/>
        <v/>
      </c>
    </row>
    <row r="1487" spans="1:21" x14ac:dyDescent="0.25">
      <c r="A1487" s="36" t="str">
        <f>'0'!$A$4</f>
        <v>………………..</v>
      </c>
      <c r="B1487" s="37">
        <f>'0'!$A$2</f>
        <v>46112</v>
      </c>
      <c r="C1487" s="37" t="s">
        <v>1197</v>
      </c>
      <c r="D1487" s="195"/>
      <c r="E1487" s="23"/>
      <c r="F1487" s="14"/>
      <c r="G1487" s="22"/>
      <c r="H1487" s="656"/>
      <c r="I1487" s="656"/>
      <c r="J1487" s="656"/>
      <c r="K1487" s="25"/>
      <c r="L1487" s="25"/>
      <c r="M1487" s="25"/>
      <c r="N1487" s="25"/>
      <c r="O1487" s="25"/>
      <c r="P1487" s="25"/>
      <c r="Q1487" s="25"/>
      <c r="R1487" s="25"/>
      <c r="S1487" s="25"/>
      <c r="T1487" s="671"/>
      <c r="U1487" s="730" t="str">
        <f t="shared" si="26"/>
        <v/>
      </c>
    </row>
    <row r="1488" spans="1:21" x14ac:dyDescent="0.25">
      <c r="A1488" s="36" t="str">
        <f>'0'!$A$4</f>
        <v>………………..</v>
      </c>
      <c r="B1488" s="37">
        <f>'0'!$A$2</f>
        <v>46112</v>
      </c>
      <c r="C1488" s="37" t="s">
        <v>1197</v>
      </c>
      <c r="D1488" s="195"/>
      <c r="E1488" s="23"/>
      <c r="F1488" s="14"/>
      <c r="G1488" s="22"/>
      <c r="H1488" s="656"/>
      <c r="I1488" s="656"/>
      <c r="J1488" s="656"/>
      <c r="K1488" s="25"/>
      <c r="L1488" s="25"/>
      <c r="M1488" s="25"/>
      <c r="N1488" s="25"/>
      <c r="O1488" s="25"/>
      <c r="P1488" s="25"/>
      <c r="Q1488" s="25"/>
      <c r="R1488" s="25"/>
      <c r="S1488" s="25"/>
      <c r="T1488" s="671"/>
      <c r="U1488" s="730" t="str">
        <f t="shared" si="26"/>
        <v/>
      </c>
    </row>
    <row r="1489" spans="1:21" x14ac:dyDescent="0.25">
      <c r="A1489" s="36" t="str">
        <f>'0'!$A$4</f>
        <v>………………..</v>
      </c>
      <c r="B1489" s="37">
        <f>'0'!$A$2</f>
        <v>46112</v>
      </c>
      <c r="C1489" s="37" t="s">
        <v>1197</v>
      </c>
      <c r="D1489" s="195"/>
      <c r="E1489" s="23"/>
      <c r="F1489" s="14"/>
      <c r="G1489" s="22"/>
      <c r="H1489" s="656"/>
      <c r="I1489" s="656"/>
      <c r="J1489" s="656"/>
      <c r="K1489" s="25"/>
      <c r="L1489" s="25"/>
      <c r="M1489" s="25"/>
      <c r="N1489" s="25"/>
      <c r="O1489" s="25"/>
      <c r="P1489" s="25"/>
      <c r="Q1489" s="25"/>
      <c r="R1489" s="25"/>
      <c r="S1489" s="25"/>
      <c r="T1489" s="671"/>
      <c r="U1489" s="730" t="str">
        <f t="shared" si="26"/>
        <v/>
      </c>
    </row>
    <row r="1490" spans="1:21" x14ac:dyDescent="0.25">
      <c r="A1490" s="36" t="str">
        <f>'0'!$A$4</f>
        <v>………………..</v>
      </c>
      <c r="B1490" s="37">
        <f>'0'!$A$2</f>
        <v>46112</v>
      </c>
      <c r="C1490" s="37" t="s">
        <v>1197</v>
      </c>
      <c r="D1490" s="195"/>
      <c r="E1490" s="23"/>
      <c r="F1490" s="14"/>
      <c r="G1490" s="22"/>
      <c r="H1490" s="656"/>
      <c r="I1490" s="656"/>
      <c r="J1490" s="656"/>
      <c r="K1490" s="25"/>
      <c r="L1490" s="25"/>
      <c r="M1490" s="25"/>
      <c r="N1490" s="25"/>
      <c r="O1490" s="25"/>
      <c r="P1490" s="25"/>
      <c r="Q1490" s="25"/>
      <c r="R1490" s="25"/>
      <c r="S1490" s="25"/>
      <c r="T1490" s="671"/>
      <c r="U1490" s="730" t="str">
        <f t="shared" si="26"/>
        <v/>
      </c>
    </row>
    <row r="1491" spans="1:21" x14ac:dyDescent="0.25">
      <c r="A1491" s="36" t="str">
        <f>'0'!$A$4</f>
        <v>………………..</v>
      </c>
      <c r="B1491" s="37">
        <f>'0'!$A$2</f>
        <v>46112</v>
      </c>
      <c r="C1491" s="37" t="s">
        <v>1197</v>
      </c>
      <c r="D1491" s="195"/>
      <c r="E1491" s="23"/>
      <c r="F1491" s="14"/>
      <c r="G1491" s="22"/>
      <c r="H1491" s="656"/>
      <c r="I1491" s="656"/>
      <c r="J1491" s="656"/>
      <c r="K1491" s="25"/>
      <c r="L1491" s="25"/>
      <c r="M1491" s="25"/>
      <c r="N1491" s="25"/>
      <c r="O1491" s="25"/>
      <c r="P1491" s="25"/>
      <c r="Q1491" s="25"/>
      <c r="R1491" s="25"/>
      <c r="S1491" s="25"/>
      <c r="T1491" s="671"/>
      <c r="U1491" s="730" t="str">
        <f t="shared" si="26"/>
        <v/>
      </c>
    </row>
    <row r="1492" spans="1:21" x14ac:dyDescent="0.25">
      <c r="A1492" s="36" t="str">
        <f>'0'!$A$4</f>
        <v>………………..</v>
      </c>
      <c r="B1492" s="37">
        <f>'0'!$A$2</f>
        <v>46112</v>
      </c>
      <c r="C1492" s="37" t="s">
        <v>1197</v>
      </c>
      <c r="D1492" s="195"/>
      <c r="E1492" s="23"/>
      <c r="F1492" s="14"/>
      <c r="G1492" s="22"/>
      <c r="H1492" s="656"/>
      <c r="I1492" s="656"/>
      <c r="J1492" s="656"/>
      <c r="K1492" s="25"/>
      <c r="L1492" s="25"/>
      <c r="M1492" s="25"/>
      <c r="N1492" s="25"/>
      <c r="O1492" s="25"/>
      <c r="P1492" s="25"/>
      <c r="Q1492" s="25"/>
      <c r="R1492" s="25"/>
      <c r="S1492" s="25"/>
      <c r="T1492" s="671"/>
      <c r="U1492" s="730" t="str">
        <f t="shared" si="26"/>
        <v/>
      </c>
    </row>
    <row r="1493" spans="1:21" x14ac:dyDescent="0.25">
      <c r="A1493" s="36" t="str">
        <f>'0'!$A$4</f>
        <v>………………..</v>
      </c>
      <c r="B1493" s="37">
        <f>'0'!$A$2</f>
        <v>46112</v>
      </c>
      <c r="C1493" s="37" t="s">
        <v>1197</v>
      </c>
      <c r="D1493" s="195"/>
      <c r="E1493" s="23"/>
      <c r="F1493" s="14"/>
      <c r="G1493" s="22"/>
      <c r="H1493" s="656"/>
      <c r="I1493" s="656"/>
      <c r="J1493" s="656"/>
      <c r="K1493" s="25"/>
      <c r="L1493" s="25"/>
      <c r="M1493" s="25"/>
      <c r="N1493" s="25"/>
      <c r="O1493" s="25"/>
      <c r="P1493" s="25"/>
      <c r="Q1493" s="25"/>
      <c r="R1493" s="25"/>
      <c r="S1493" s="25"/>
      <c r="T1493" s="671"/>
      <c r="U1493" s="730" t="str">
        <f t="shared" si="26"/>
        <v/>
      </c>
    </row>
    <row r="1494" spans="1:21" x14ac:dyDescent="0.25">
      <c r="A1494" s="36" t="str">
        <f>'0'!$A$4</f>
        <v>………………..</v>
      </c>
      <c r="B1494" s="37">
        <f>'0'!$A$2</f>
        <v>46112</v>
      </c>
      <c r="C1494" s="37" t="s">
        <v>1197</v>
      </c>
      <c r="D1494" s="195"/>
      <c r="E1494" s="23"/>
      <c r="F1494" s="14"/>
      <c r="G1494" s="22"/>
      <c r="H1494" s="656"/>
      <c r="I1494" s="656"/>
      <c r="J1494" s="656"/>
      <c r="K1494" s="25"/>
      <c r="L1494" s="25"/>
      <c r="M1494" s="25"/>
      <c r="N1494" s="25"/>
      <c r="O1494" s="25"/>
      <c r="P1494" s="25"/>
      <c r="Q1494" s="25"/>
      <c r="R1494" s="25"/>
      <c r="S1494" s="25"/>
      <c r="T1494" s="671"/>
      <c r="U1494" s="730" t="str">
        <f t="shared" si="26"/>
        <v/>
      </c>
    </row>
    <row r="1495" spans="1:21" x14ac:dyDescent="0.25">
      <c r="A1495" s="36" t="str">
        <f>'0'!$A$4</f>
        <v>………………..</v>
      </c>
      <c r="B1495" s="37">
        <f>'0'!$A$2</f>
        <v>46112</v>
      </c>
      <c r="C1495" s="37" t="s">
        <v>1197</v>
      </c>
      <c r="D1495" s="195"/>
      <c r="E1495" s="23"/>
      <c r="F1495" s="14"/>
      <c r="G1495" s="22"/>
      <c r="H1495" s="656"/>
      <c r="I1495" s="656"/>
      <c r="J1495" s="656"/>
      <c r="K1495" s="25"/>
      <c r="L1495" s="25"/>
      <c r="M1495" s="25"/>
      <c r="N1495" s="25"/>
      <c r="O1495" s="25"/>
      <c r="P1495" s="25"/>
      <c r="Q1495" s="25"/>
      <c r="R1495" s="25"/>
      <c r="S1495" s="25"/>
      <c r="T1495" s="671"/>
      <c r="U1495" s="730" t="str">
        <f t="shared" si="26"/>
        <v/>
      </c>
    </row>
    <row r="1496" spans="1:21" x14ac:dyDescent="0.25">
      <c r="A1496" s="36" t="str">
        <f>'0'!$A$4</f>
        <v>………………..</v>
      </c>
      <c r="B1496" s="37">
        <f>'0'!$A$2</f>
        <v>46112</v>
      </c>
      <c r="C1496" s="37" t="s">
        <v>1197</v>
      </c>
      <c r="D1496" s="195"/>
      <c r="E1496" s="23"/>
      <c r="F1496" s="14"/>
      <c r="G1496" s="22"/>
      <c r="H1496" s="656"/>
      <c r="I1496" s="656"/>
      <c r="J1496" s="656"/>
      <c r="K1496" s="25"/>
      <c r="L1496" s="25"/>
      <c r="M1496" s="25"/>
      <c r="N1496" s="25"/>
      <c r="O1496" s="25"/>
      <c r="P1496" s="25"/>
      <c r="Q1496" s="25"/>
      <c r="R1496" s="25"/>
      <c r="S1496" s="25"/>
      <c r="T1496" s="671"/>
      <c r="U1496" s="730" t="str">
        <f t="shared" si="26"/>
        <v/>
      </c>
    </row>
    <row r="1497" spans="1:21" x14ac:dyDescent="0.25">
      <c r="A1497" s="36" t="str">
        <f>'0'!$A$4</f>
        <v>………………..</v>
      </c>
      <c r="B1497" s="37">
        <f>'0'!$A$2</f>
        <v>46112</v>
      </c>
      <c r="C1497" s="37" t="s">
        <v>1197</v>
      </c>
      <c r="D1497" s="195"/>
      <c r="E1497" s="23"/>
      <c r="F1497" s="14"/>
      <c r="G1497" s="22"/>
      <c r="H1497" s="656"/>
      <c r="I1497" s="656"/>
      <c r="J1497" s="656"/>
      <c r="K1497" s="25"/>
      <c r="L1497" s="25"/>
      <c r="M1497" s="25"/>
      <c r="N1497" s="25"/>
      <c r="O1497" s="25"/>
      <c r="P1497" s="25"/>
      <c r="Q1497" s="25"/>
      <c r="R1497" s="25"/>
      <c r="S1497" s="25"/>
      <c r="T1497" s="671"/>
      <c r="U1497" s="730" t="str">
        <f t="shared" si="26"/>
        <v/>
      </c>
    </row>
    <row r="1498" spans="1:21" x14ac:dyDescent="0.25">
      <c r="A1498" s="36" t="str">
        <f>'0'!$A$4</f>
        <v>………………..</v>
      </c>
      <c r="B1498" s="37">
        <f>'0'!$A$2</f>
        <v>46112</v>
      </c>
      <c r="C1498" s="37" t="s">
        <v>1197</v>
      </c>
      <c r="D1498" s="195"/>
      <c r="E1498" s="23"/>
      <c r="F1498" s="14"/>
      <c r="G1498" s="22"/>
      <c r="H1498" s="656"/>
      <c r="I1498" s="656"/>
      <c r="J1498" s="656"/>
      <c r="K1498" s="25"/>
      <c r="L1498" s="25"/>
      <c r="M1498" s="25"/>
      <c r="N1498" s="25"/>
      <c r="O1498" s="25"/>
      <c r="P1498" s="25"/>
      <c r="Q1498" s="25"/>
      <c r="R1498" s="25"/>
      <c r="S1498" s="25"/>
      <c r="T1498" s="671"/>
      <c r="U1498" s="730" t="str">
        <f t="shared" si="26"/>
        <v/>
      </c>
    </row>
    <row r="1499" spans="1:21" x14ac:dyDescent="0.25">
      <c r="A1499" s="36" t="str">
        <f>'0'!$A$4</f>
        <v>………………..</v>
      </c>
      <c r="B1499" s="37">
        <f>'0'!$A$2</f>
        <v>46112</v>
      </c>
      <c r="C1499" s="37" t="s">
        <v>1197</v>
      </c>
      <c r="D1499" s="195"/>
      <c r="E1499" s="23"/>
      <c r="F1499" s="14"/>
      <c r="G1499" s="22"/>
      <c r="H1499" s="656"/>
      <c r="I1499" s="656"/>
      <c r="J1499" s="656"/>
      <c r="K1499" s="25"/>
      <c r="L1499" s="25"/>
      <c r="M1499" s="25"/>
      <c r="N1499" s="25"/>
      <c r="O1499" s="25"/>
      <c r="P1499" s="25"/>
      <c r="Q1499" s="25"/>
      <c r="R1499" s="25"/>
      <c r="S1499" s="25"/>
      <c r="T1499" s="671"/>
      <c r="U1499" s="730" t="str">
        <f t="shared" si="26"/>
        <v/>
      </c>
    </row>
    <row r="1500" spans="1:21" x14ac:dyDescent="0.25">
      <c r="A1500" s="36" t="str">
        <f>'0'!$A$4</f>
        <v>………………..</v>
      </c>
      <c r="B1500" s="37">
        <f>'0'!$A$2</f>
        <v>46112</v>
      </c>
      <c r="C1500" s="37" t="s">
        <v>1197</v>
      </c>
      <c r="D1500" s="195"/>
      <c r="E1500" s="23"/>
      <c r="F1500" s="14"/>
      <c r="G1500" s="22"/>
      <c r="H1500" s="656"/>
      <c r="I1500" s="656"/>
      <c r="J1500" s="656"/>
      <c r="K1500" s="25"/>
      <c r="L1500" s="25"/>
      <c r="M1500" s="25"/>
      <c r="N1500" s="25"/>
      <c r="O1500" s="25"/>
      <c r="P1500" s="25"/>
      <c r="Q1500" s="25"/>
      <c r="R1500" s="25"/>
      <c r="S1500" s="25"/>
      <c r="T1500" s="671"/>
      <c r="U1500" s="730" t="str">
        <f t="shared" si="26"/>
        <v/>
      </c>
    </row>
    <row r="1501" spans="1:21" x14ac:dyDescent="0.25">
      <c r="A1501" s="36" t="str">
        <f>'0'!$A$4</f>
        <v>………………..</v>
      </c>
      <c r="B1501" s="37">
        <f>'0'!$A$2</f>
        <v>46112</v>
      </c>
      <c r="C1501" s="37" t="s">
        <v>1197</v>
      </c>
      <c r="D1501" s="195"/>
      <c r="E1501" s="23"/>
      <c r="F1501" s="14"/>
      <c r="G1501" s="22"/>
      <c r="H1501" s="656"/>
      <c r="I1501" s="656"/>
      <c r="J1501" s="656"/>
      <c r="K1501" s="25"/>
      <c r="L1501" s="25"/>
      <c r="M1501" s="25"/>
      <c r="N1501" s="25"/>
      <c r="O1501" s="25"/>
      <c r="P1501" s="25"/>
      <c r="Q1501" s="25"/>
      <c r="R1501" s="25"/>
      <c r="S1501" s="25"/>
      <c r="T1501" s="671"/>
      <c r="U1501" s="730" t="str">
        <f t="shared" si="26"/>
        <v/>
      </c>
    </row>
    <row r="1502" spans="1:21" x14ac:dyDescent="0.25">
      <c r="A1502" s="36" t="str">
        <f>'0'!$A$4</f>
        <v>………………..</v>
      </c>
      <c r="B1502" s="37">
        <f>'0'!$A$2</f>
        <v>46112</v>
      </c>
      <c r="C1502" s="37" t="s">
        <v>1197</v>
      </c>
      <c r="D1502" s="195"/>
      <c r="E1502" s="23"/>
      <c r="F1502" s="14"/>
      <c r="G1502" s="22"/>
      <c r="H1502" s="656"/>
      <c r="I1502" s="656"/>
      <c r="J1502" s="656"/>
      <c r="K1502" s="25"/>
      <c r="L1502" s="25"/>
      <c r="M1502" s="25"/>
      <c r="N1502" s="25"/>
      <c r="O1502" s="25"/>
      <c r="P1502" s="25"/>
      <c r="Q1502" s="25"/>
      <c r="R1502" s="25"/>
      <c r="S1502" s="25"/>
      <c r="T1502" s="671"/>
      <c r="U1502" s="730" t="str">
        <f t="shared" si="26"/>
        <v/>
      </c>
    </row>
    <row r="1503" spans="1:21" x14ac:dyDescent="0.25">
      <c r="A1503" s="36" t="str">
        <f>'0'!$A$4</f>
        <v>………………..</v>
      </c>
      <c r="B1503" s="37">
        <f>'0'!$A$2</f>
        <v>46112</v>
      </c>
      <c r="C1503" s="37" t="s">
        <v>1197</v>
      </c>
      <c r="D1503" s="195"/>
      <c r="E1503" s="23"/>
      <c r="F1503" s="14"/>
      <c r="G1503" s="22"/>
      <c r="H1503" s="656"/>
      <c r="I1503" s="656"/>
      <c r="J1503" s="656"/>
      <c r="K1503" s="25"/>
      <c r="L1503" s="25"/>
      <c r="M1503" s="25"/>
      <c r="N1503" s="25"/>
      <c r="O1503" s="25"/>
      <c r="P1503" s="25"/>
      <c r="Q1503" s="25"/>
      <c r="R1503" s="25"/>
      <c r="S1503" s="25"/>
      <c r="T1503" s="671"/>
      <c r="U1503" s="730" t="str">
        <f t="shared" si="26"/>
        <v/>
      </c>
    </row>
    <row r="1504" spans="1:21" x14ac:dyDescent="0.25">
      <c r="A1504" s="36" t="str">
        <f>'0'!$A$4</f>
        <v>………………..</v>
      </c>
      <c r="B1504" s="37">
        <f>'0'!$A$2</f>
        <v>46112</v>
      </c>
      <c r="C1504" s="37" t="s">
        <v>1197</v>
      </c>
      <c r="D1504" s="195"/>
      <c r="E1504" s="23"/>
      <c r="F1504" s="14"/>
      <c r="G1504" s="22"/>
      <c r="H1504" s="656"/>
      <c r="I1504" s="656"/>
      <c r="J1504" s="656"/>
      <c r="K1504" s="25"/>
      <c r="L1504" s="25"/>
      <c r="M1504" s="25"/>
      <c r="N1504" s="25"/>
      <c r="O1504" s="25"/>
      <c r="P1504" s="25"/>
      <c r="Q1504" s="25"/>
      <c r="R1504" s="25"/>
      <c r="S1504" s="25"/>
      <c r="T1504" s="671"/>
      <c r="U1504" s="730" t="str">
        <f t="shared" si="26"/>
        <v/>
      </c>
    </row>
    <row r="1505" spans="1:21" x14ac:dyDescent="0.25">
      <c r="A1505" s="36" t="str">
        <f>'0'!$A$4</f>
        <v>………………..</v>
      </c>
      <c r="B1505" s="37">
        <f>'0'!$A$2</f>
        <v>46112</v>
      </c>
      <c r="C1505" s="37" t="s">
        <v>1197</v>
      </c>
      <c r="D1505" s="195"/>
      <c r="E1505" s="23"/>
      <c r="F1505" s="14"/>
      <c r="G1505" s="22"/>
      <c r="H1505" s="656"/>
      <c r="I1505" s="656"/>
      <c r="J1505" s="656"/>
      <c r="K1505" s="25"/>
      <c r="L1505" s="25"/>
      <c r="M1505" s="25"/>
      <c r="N1505" s="25"/>
      <c r="O1505" s="25"/>
      <c r="P1505" s="25"/>
      <c r="Q1505" s="25"/>
      <c r="R1505" s="25"/>
      <c r="S1505" s="25"/>
      <c r="T1505" s="671"/>
      <c r="U1505" s="730" t="str">
        <f t="shared" si="26"/>
        <v/>
      </c>
    </row>
    <row r="1506" spans="1:21" x14ac:dyDescent="0.25">
      <c r="A1506" s="36" t="str">
        <f>'0'!$A$4</f>
        <v>………………..</v>
      </c>
      <c r="B1506" s="37">
        <f>'0'!$A$2</f>
        <v>46112</v>
      </c>
      <c r="C1506" s="37" t="s">
        <v>1197</v>
      </c>
      <c r="D1506" s="195"/>
      <c r="E1506" s="23"/>
      <c r="F1506" s="14"/>
      <c r="G1506" s="22"/>
      <c r="H1506" s="656"/>
      <c r="I1506" s="656"/>
      <c r="J1506" s="656"/>
      <c r="K1506" s="25"/>
      <c r="L1506" s="25"/>
      <c r="M1506" s="25"/>
      <c r="N1506" s="25"/>
      <c r="O1506" s="25"/>
      <c r="P1506" s="25"/>
      <c r="Q1506" s="25"/>
      <c r="R1506" s="25"/>
      <c r="S1506" s="25"/>
      <c r="T1506" s="671"/>
      <c r="U1506" s="730" t="str">
        <f t="shared" si="26"/>
        <v/>
      </c>
    </row>
    <row r="1507" spans="1:21" x14ac:dyDescent="0.25">
      <c r="A1507" s="36" t="str">
        <f>'0'!$A$4</f>
        <v>………………..</v>
      </c>
      <c r="B1507" s="37">
        <f>'0'!$A$2</f>
        <v>46112</v>
      </c>
      <c r="C1507" s="37" t="s">
        <v>1197</v>
      </c>
      <c r="D1507" s="195"/>
      <c r="E1507" s="23"/>
      <c r="F1507" s="14"/>
      <c r="G1507" s="22"/>
      <c r="H1507" s="656"/>
      <c r="I1507" s="656"/>
      <c r="J1507" s="656"/>
      <c r="K1507" s="25"/>
      <c r="L1507" s="25"/>
      <c r="M1507" s="25"/>
      <c r="N1507" s="25"/>
      <c r="O1507" s="25"/>
      <c r="P1507" s="25"/>
      <c r="Q1507" s="25"/>
      <c r="R1507" s="25"/>
      <c r="S1507" s="25"/>
      <c r="T1507" s="671"/>
      <c r="U1507" s="730" t="str">
        <f t="shared" si="26"/>
        <v/>
      </c>
    </row>
    <row r="1508" spans="1:21" x14ac:dyDescent="0.25">
      <c r="A1508" s="36" t="str">
        <f>'0'!$A$4</f>
        <v>………………..</v>
      </c>
      <c r="B1508" s="37">
        <f>'0'!$A$2</f>
        <v>46112</v>
      </c>
      <c r="C1508" s="37" t="s">
        <v>1197</v>
      </c>
      <c r="D1508" s="195"/>
      <c r="E1508" s="23"/>
      <c r="F1508" s="14"/>
      <c r="G1508" s="22"/>
      <c r="H1508" s="656"/>
      <c r="I1508" s="656"/>
      <c r="J1508" s="656"/>
      <c r="K1508" s="25"/>
      <c r="L1508" s="25"/>
      <c r="M1508" s="25"/>
      <c r="N1508" s="25"/>
      <c r="O1508" s="25"/>
      <c r="P1508" s="25"/>
      <c r="Q1508" s="25"/>
      <c r="R1508" s="25"/>
      <c r="S1508" s="25"/>
      <c r="T1508" s="671"/>
      <c r="U1508" s="730" t="str">
        <f t="shared" si="26"/>
        <v/>
      </c>
    </row>
    <row r="1509" spans="1:21" x14ac:dyDescent="0.25">
      <c r="A1509" s="36" t="str">
        <f>'0'!$A$4</f>
        <v>………………..</v>
      </c>
      <c r="B1509" s="37">
        <f>'0'!$A$2</f>
        <v>46112</v>
      </c>
      <c r="C1509" s="37" t="s">
        <v>1197</v>
      </c>
      <c r="D1509" s="195"/>
      <c r="E1509" s="23"/>
      <c r="F1509" s="14"/>
      <c r="G1509" s="22"/>
      <c r="H1509" s="656"/>
      <c r="I1509" s="656"/>
      <c r="J1509" s="656"/>
      <c r="K1509" s="25"/>
      <c r="L1509" s="25"/>
      <c r="M1509" s="25"/>
      <c r="N1509" s="25"/>
      <c r="O1509" s="25"/>
      <c r="P1509" s="25"/>
      <c r="Q1509" s="25"/>
      <c r="R1509" s="25"/>
      <c r="S1509" s="25"/>
      <c r="T1509" s="671"/>
      <c r="U1509" s="730" t="str">
        <f t="shared" si="26"/>
        <v/>
      </c>
    </row>
    <row r="1510" spans="1:21" x14ac:dyDescent="0.25">
      <c r="A1510" s="36" t="str">
        <f>'0'!$A$4</f>
        <v>………………..</v>
      </c>
      <c r="B1510" s="37">
        <f>'0'!$A$2</f>
        <v>46112</v>
      </c>
      <c r="C1510" s="37" t="s">
        <v>1197</v>
      </c>
      <c r="D1510" s="195"/>
      <c r="E1510" s="23"/>
      <c r="F1510" s="14"/>
      <c r="G1510" s="22"/>
      <c r="H1510" s="656"/>
      <c r="I1510" s="656"/>
      <c r="J1510" s="656"/>
      <c r="K1510" s="25"/>
      <c r="L1510" s="25"/>
      <c r="M1510" s="25"/>
      <c r="N1510" s="25"/>
      <c r="O1510" s="25"/>
      <c r="P1510" s="25"/>
      <c r="Q1510" s="25"/>
      <c r="R1510" s="25"/>
      <c r="S1510" s="25"/>
      <c r="T1510" s="671"/>
      <c r="U1510" s="730" t="str">
        <f t="shared" si="26"/>
        <v/>
      </c>
    </row>
    <row r="1511" spans="1:21" x14ac:dyDescent="0.25">
      <c r="A1511" s="36" t="str">
        <f>'0'!$A$4</f>
        <v>………………..</v>
      </c>
      <c r="B1511" s="37">
        <f>'0'!$A$2</f>
        <v>46112</v>
      </c>
      <c r="C1511" s="37" t="s">
        <v>1197</v>
      </c>
      <c r="D1511" s="195"/>
      <c r="E1511" s="23"/>
      <c r="F1511" s="14"/>
      <c r="G1511" s="22"/>
      <c r="H1511" s="656"/>
      <c r="I1511" s="656"/>
      <c r="J1511" s="656"/>
      <c r="K1511" s="25"/>
      <c r="L1511" s="25"/>
      <c r="M1511" s="25"/>
      <c r="N1511" s="25"/>
      <c r="O1511" s="25"/>
      <c r="P1511" s="25"/>
      <c r="Q1511" s="25"/>
      <c r="R1511" s="25"/>
      <c r="S1511" s="25"/>
      <c r="T1511" s="671"/>
      <c r="U1511" s="730" t="str">
        <f t="shared" si="26"/>
        <v/>
      </c>
    </row>
    <row r="1512" spans="1:21" x14ac:dyDescent="0.25">
      <c r="A1512" s="36" t="str">
        <f>'0'!$A$4</f>
        <v>………………..</v>
      </c>
      <c r="B1512" s="37">
        <f>'0'!$A$2</f>
        <v>46112</v>
      </c>
      <c r="C1512" s="37" t="s">
        <v>1197</v>
      </c>
      <c r="D1512" s="195"/>
      <c r="E1512" s="23"/>
      <c r="F1512" s="14"/>
      <c r="G1512" s="22"/>
      <c r="H1512" s="656"/>
      <c r="I1512" s="656"/>
      <c r="J1512" s="656"/>
      <c r="K1512" s="25"/>
      <c r="L1512" s="25"/>
      <c r="M1512" s="25"/>
      <c r="N1512" s="25"/>
      <c r="O1512" s="25"/>
      <c r="P1512" s="25"/>
      <c r="Q1512" s="25"/>
      <c r="R1512" s="25"/>
      <c r="S1512" s="25"/>
      <c r="T1512" s="671"/>
      <c r="U1512" s="730" t="str">
        <f t="shared" si="26"/>
        <v/>
      </c>
    </row>
    <row r="1513" spans="1:21" x14ac:dyDescent="0.25">
      <c r="A1513" s="36" t="str">
        <f>'0'!$A$4</f>
        <v>………………..</v>
      </c>
      <c r="B1513" s="37">
        <f>'0'!$A$2</f>
        <v>46112</v>
      </c>
      <c r="C1513" s="37" t="s">
        <v>1197</v>
      </c>
      <c r="D1513" s="195"/>
      <c r="E1513" s="23"/>
      <c r="F1513" s="14"/>
      <c r="G1513" s="22"/>
      <c r="H1513" s="656"/>
      <c r="I1513" s="656"/>
      <c r="J1513" s="656"/>
      <c r="K1513" s="25"/>
      <c r="L1513" s="25"/>
      <c r="M1513" s="25"/>
      <c r="N1513" s="25"/>
      <c r="O1513" s="25"/>
      <c r="P1513" s="25"/>
      <c r="Q1513" s="25"/>
      <c r="R1513" s="25"/>
      <c r="S1513" s="25"/>
      <c r="T1513" s="671"/>
      <c r="U1513" s="730" t="str">
        <f t="shared" si="26"/>
        <v/>
      </c>
    </row>
    <row r="1514" spans="1:21" x14ac:dyDescent="0.25">
      <c r="A1514" s="36" t="str">
        <f>'0'!$A$4</f>
        <v>………………..</v>
      </c>
      <c r="B1514" s="37">
        <f>'0'!$A$2</f>
        <v>46112</v>
      </c>
      <c r="C1514" s="37" t="s">
        <v>1197</v>
      </c>
      <c r="D1514" s="195"/>
      <c r="E1514" s="23"/>
      <c r="F1514" s="14"/>
      <c r="G1514" s="22"/>
      <c r="H1514" s="656"/>
      <c r="I1514" s="656"/>
      <c r="J1514" s="656"/>
      <c r="K1514" s="25"/>
      <c r="L1514" s="25"/>
      <c r="M1514" s="25"/>
      <c r="N1514" s="25"/>
      <c r="O1514" s="25"/>
      <c r="P1514" s="25"/>
      <c r="Q1514" s="25"/>
      <c r="R1514" s="25"/>
      <c r="S1514" s="25"/>
      <c r="T1514" s="671"/>
      <c r="U1514" s="730" t="str">
        <f t="shared" si="26"/>
        <v/>
      </c>
    </row>
    <row r="1515" spans="1:21" x14ac:dyDescent="0.25">
      <c r="A1515" s="36" t="str">
        <f>'0'!$A$4</f>
        <v>………………..</v>
      </c>
      <c r="B1515" s="37">
        <f>'0'!$A$2</f>
        <v>46112</v>
      </c>
      <c r="C1515" s="37" t="s">
        <v>1197</v>
      </c>
      <c r="D1515" s="195"/>
      <c r="E1515" s="23"/>
      <c r="F1515" s="14"/>
      <c r="G1515" s="22"/>
      <c r="H1515" s="656"/>
      <c r="I1515" s="656"/>
      <c r="J1515" s="656"/>
      <c r="K1515" s="25"/>
      <c r="L1515" s="25"/>
      <c r="M1515" s="25"/>
      <c r="N1515" s="25"/>
      <c r="O1515" s="25"/>
      <c r="P1515" s="25"/>
      <c r="Q1515" s="25"/>
      <c r="R1515" s="25"/>
      <c r="S1515" s="25"/>
      <c r="T1515" s="671"/>
      <c r="U1515" s="730" t="str">
        <f t="shared" si="26"/>
        <v/>
      </c>
    </row>
    <row r="1516" spans="1:21" x14ac:dyDescent="0.25">
      <c r="A1516" s="36" t="str">
        <f>'0'!$A$4</f>
        <v>………………..</v>
      </c>
      <c r="B1516" s="37">
        <f>'0'!$A$2</f>
        <v>46112</v>
      </c>
      <c r="C1516" s="37" t="s">
        <v>1197</v>
      </c>
      <c r="D1516" s="195"/>
      <c r="E1516" s="23"/>
      <c r="F1516" s="14"/>
      <c r="G1516" s="22"/>
      <c r="H1516" s="656"/>
      <c r="I1516" s="656"/>
      <c r="J1516" s="656"/>
      <c r="K1516" s="25"/>
      <c r="L1516" s="25"/>
      <c r="M1516" s="25"/>
      <c r="N1516" s="25"/>
      <c r="O1516" s="25"/>
      <c r="P1516" s="25"/>
      <c r="Q1516" s="25"/>
      <c r="R1516" s="25"/>
      <c r="S1516" s="25"/>
      <c r="T1516" s="671"/>
      <c r="U1516" s="730" t="str">
        <f t="shared" si="26"/>
        <v/>
      </c>
    </row>
    <row r="1517" spans="1:21" x14ac:dyDescent="0.25">
      <c r="A1517" s="36" t="str">
        <f>'0'!$A$4</f>
        <v>………………..</v>
      </c>
      <c r="B1517" s="37">
        <f>'0'!$A$2</f>
        <v>46112</v>
      </c>
      <c r="C1517" s="37" t="s">
        <v>1197</v>
      </c>
      <c r="D1517" s="195"/>
      <c r="E1517" s="23"/>
      <c r="F1517" s="14"/>
      <c r="G1517" s="22"/>
      <c r="H1517" s="656"/>
      <c r="I1517" s="656"/>
      <c r="J1517" s="656"/>
      <c r="K1517" s="25"/>
      <c r="L1517" s="25"/>
      <c r="M1517" s="25"/>
      <c r="N1517" s="25"/>
      <c r="O1517" s="25"/>
      <c r="P1517" s="25"/>
      <c r="Q1517" s="25"/>
      <c r="R1517" s="25"/>
      <c r="S1517" s="25"/>
      <c r="T1517" s="671"/>
      <c r="U1517" s="730" t="str">
        <f t="shared" si="26"/>
        <v/>
      </c>
    </row>
    <row r="1518" spans="1:21" x14ac:dyDescent="0.25">
      <c r="A1518" s="36" t="str">
        <f>'0'!$A$4</f>
        <v>………………..</v>
      </c>
      <c r="B1518" s="37">
        <f>'0'!$A$2</f>
        <v>46112</v>
      </c>
      <c r="C1518" s="37" t="s">
        <v>1197</v>
      </c>
      <c r="D1518" s="195"/>
      <c r="E1518" s="23"/>
      <c r="F1518" s="14"/>
      <c r="G1518" s="22"/>
      <c r="H1518" s="656"/>
      <c r="I1518" s="656"/>
      <c r="J1518" s="656"/>
      <c r="K1518" s="25"/>
      <c r="L1518" s="25"/>
      <c r="M1518" s="25"/>
      <c r="N1518" s="25"/>
      <c r="O1518" s="25"/>
      <c r="P1518" s="25"/>
      <c r="Q1518" s="25"/>
      <c r="R1518" s="25"/>
      <c r="S1518" s="25"/>
      <c r="T1518" s="671"/>
      <c r="U1518" s="730" t="str">
        <f t="shared" si="26"/>
        <v/>
      </c>
    </row>
    <row r="1519" spans="1:21" x14ac:dyDescent="0.25">
      <c r="A1519" s="36" t="str">
        <f>'0'!$A$4</f>
        <v>………………..</v>
      </c>
      <c r="B1519" s="37">
        <f>'0'!$A$2</f>
        <v>46112</v>
      </c>
      <c r="C1519" s="37" t="s">
        <v>1197</v>
      </c>
      <c r="D1519" s="195"/>
      <c r="E1519" s="23"/>
      <c r="F1519" s="14"/>
      <c r="G1519" s="22"/>
      <c r="H1519" s="656"/>
      <c r="I1519" s="656"/>
      <c r="J1519" s="656"/>
      <c r="K1519" s="25"/>
      <c r="L1519" s="25"/>
      <c r="M1519" s="25"/>
      <c r="N1519" s="25"/>
      <c r="O1519" s="25"/>
      <c r="P1519" s="25"/>
      <c r="Q1519" s="25"/>
      <c r="R1519" s="25"/>
      <c r="S1519" s="25"/>
      <c r="T1519" s="671"/>
      <c r="U1519" s="730" t="str">
        <f t="shared" si="26"/>
        <v/>
      </c>
    </row>
    <row r="1520" spans="1:21" x14ac:dyDescent="0.25">
      <c r="A1520" s="36" t="str">
        <f>'0'!$A$4</f>
        <v>………………..</v>
      </c>
      <c r="B1520" s="37">
        <f>'0'!$A$2</f>
        <v>46112</v>
      </c>
      <c r="C1520" s="37" t="s">
        <v>1197</v>
      </c>
      <c r="D1520" s="195"/>
      <c r="E1520" s="23"/>
      <c r="F1520" s="14"/>
      <c r="G1520" s="22"/>
      <c r="H1520" s="656"/>
      <c r="I1520" s="656"/>
      <c r="J1520" s="656"/>
      <c r="K1520" s="25"/>
      <c r="L1520" s="25"/>
      <c r="M1520" s="25"/>
      <c r="N1520" s="25"/>
      <c r="O1520" s="25"/>
      <c r="P1520" s="25"/>
      <c r="Q1520" s="25"/>
      <c r="R1520" s="25"/>
      <c r="S1520" s="25"/>
      <c r="T1520" s="671"/>
      <c r="U1520" s="730" t="str">
        <f t="shared" si="26"/>
        <v/>
      </c>
    </row>
    <row r="1521" spans="1:21" x14ac:dyDescent="0.25">
      <c r="A1521" s="36" t="str">
        <f>'0'!$A$4</f>
        <v>………………..</v>
      </c>
      <c r="B1521" s="37">
        <f>'0'!$A$2</f>
        <v>46112</v>
      </c>
      <c r="C1521" s="37" t="s">
        <v>1197</v>
      </c>
      <c r="D1521" s="195"/>
      <c r="E1521" s="23"/>
      <c r="F1521" s="14"/>
      <c r="G1521" s="22"/>
      <c r="H1521" s="656"/>
      <c r="I1521" s="656"/>
      <c r="J1521" s="656"/>
      <c r="K1521" s="25"/>
      <c r="L1521" s="25"/>
      <c r="M1521" s="25"/>
      <c r="N1521" s="25"/>
      <c r="O1521" s="25"/>
      <c r="P1521" s="25"/>
      <c r="Q1521" s="25"/>
      <c r="R1521" s="25"/>
      <c r="S1521" s="25"/>
      <c r="T1521" s="671"/>
      <c r="U1521" s="730" t="str">
        <f t="shared" si="26"/>
        <v/>
      </c>
    </row>
    <row r="1522" spans="1:21" x14ac:dyDescent="0.25">
      <c r="A1522" s="36" t="str">
        <f>'0'!$A$4</f>
        <v>………………..</v>
      </c>
      <c r="B1522" s="37">
        <f>'0'!$A$2</f>
        <v>46112</v>
      </c>
      <c r="C1522" s="37" t="s">
        <v>1197</v>
      </c>
      <c r="D1522" s="195"/>
      <c r="E1522" s="23"/>
      <c r="F1522" s="14"/>
      <c r="G1522" s="22"/>
      <c r="H1522" s="656"/>
      <c r="I1522" s="656"/>
      <c r="J1522" s="656"/>
      <c r="K1522" s="25"/>
      <c r="L1522" s="25"/>
      <c r="M1522" s="25"/>
      <c r="N1522" s="25"/>
      <c r="O1522" s="25"/>
      <c r="P1522" s="25"/>
      <c r="Q1522" s="25"/>
      <c r="R1522" s="25"/>
      <c r="S1522" s="25"/>
      <c r="T1522" s="671"/>
      <c r="U1522" s="730" t="str">
        <f t="shared" si="26"/>
        <v/>
      </c>
    </row>
    <row r="1523" spans="1:21" x14ac:dyDescent="0.25">
      <c r="A1523" s="36" t="str">
        <f>'0'!$A$4</f>
        <v>………………..</v>
      </c>
      <c r="B1523" s="37">
        <f>'0'!$A$2</f>
        <v>46112</v>
      </c>
      <c r="C1523" s="37" t="s">
        <v>1197</v>
      </c>
      <c r="D1523" s="195"/>
      <c r="E1523" s="23"/>
      <c r="F1523" s="14"/>
      <c r="G1523" s="22"/>
      <c r="H1523" s="656"/>
      <c r="I1523" s="656"/>
      <c r="J1523" s="656"/>
      <c r="K1523" s="25"/>
      <c r="L1523" s="25"/>
      <c r="M1523" s="25"/>
      <c r="N1523" s="25"/>
      <c r="O1523" s="25"/>
      <c r="P1523" s="25"/>
      <c r="Q1523" s="25"/>
      <c r="R1523" s="25"/>
      <c r="S1523" s="25"/>
      <c r="T1523" s="671"/>
      <c r="U1523" s="730" t="str">
        <f t="shared" si="26"/>
        <v/>
      </c>
    </row>
    <row r="1524" spans="1:21" x14ac:dyDescent="0.25">
      <c r="A1524" s="36" t="str">
        <f>'0'!$A$4</f>
        <v>………………..</v>
      </c>
      <c r="B1524" s="37">
        <f>'0'!$A$2</f>
        <v>46112</v>
      </c>
      <c r="C1524" s="37" t="s">
        <v>1197</v>
      </c>
      <c r="D1524" s="195"/>
      <c r="E1524" s="23"/>
      <c r="F1524" s="14"/>
      <c r="G1524" s="22"/>
      <c r="H1524" s="656"/>
      <c r="I1524" s="656"/>
      <c r="J1524" s="656"/>
      <c r="K1524" s="25"/>
      <c r="L1524" s="25"/>
      <c r="M1524" s="25"/>
      <c r="N1524" s="25"/>
      <c r="O1524" s="25"/>
      <c r="P1524" s="25"/>
      <c r="Q1524" s="25"/>
      <c r="R1524" s="25"/>
      <c r="S1524" s="25"/>
      <c r="T1524" s="671"/>
      <c r="U1524" s="730" t="str">
        <f t="shared" si="26"/>
        <v/>
      </c>
    </row>
    <row r="1525" spans="1:21" x14ac:dyDescent="0.25">
      <c r="A1525" s="36" t="str">
        <f>'0'!$A$4</f>
        <v>………………..</v>
      </c>
      <c r="B1525" s="37">
        <f>'0'!$A$2</f>
        <v>46112</v>
      </c>
      <c r="C1525" s="37" t="s">
        <v>1197</v>
      </c>
      <c r="D1525" s="195"/>
      <c r="E1525" s="23"/>
      <c r="F1525" s="14"/>
      <c r="G1525" s="22"/>
      <c r="H1525" s="656"/>
      <c r="I1525" s="656"/>
      <c r="J1525" s="656"/>
      <c r="K1525" s="25"/>
      <c r="L1525" s="25"/>
      <c r="M1525" s="25"/>
      <c r="N1525" s="25"/>
      <c r="O1525" s="25"/>
      <c r="P1525" s="25"/>
      <c r="Q1525" s="25"/>
      <c r="R1525" s="25"/>
      <c r="S1525" s="25"/>
      <c r="T1525" s="671"/>
      <c r="U1525" s="730" t="str">
        <f t="shared" si="26"/>
        <v/>
      </c>
    </row>
    <row r="1526" spans="1:21" x14ac:dyDescent="0.25">
      <c r="A1526" s="36" t="str">
        <f>'0'!$A$4</f>
        <v>………………..</v>
      </c>
      <c r="B1526" s="37">
        <f>'0'!$A$2</f>
        <v>46112</v>
      </c>
      <c r="C1526" s="37" t="s">
        <v>1197</v>
      </c>
      <c r="D1526" s="195"/>
      <c r="E1526" s="23"/>
      <c r="F1526" s="14"/>
      <c r="G1526" s="22"/>
      <c r="H1526" s="656"/>
      <c r="I1526" s="656"/>
      <c r="J1526" s="656"/>
      <c r="K1526" s="25"/>
      <c r="L1526" s="25"/>
      <c r="M1526" s="25"/>
      <c r="N1526" s="25"/>
      <c r="O1526" s="25"/>
      <c r="P1526" s="25"/>
      <c r="Q1526" s="25"/>
      <c r="R1526" s="25"/>
      <c r="S1526" s="25"/>
      <c r="T1526" s="671"/>
      <c r="U1526" s="730" t="str">
        <f t="shared" si="26"/>
        <v/>
      </c>
    </row>
    <row r="1527" spans="1:21" x14ac:dyDescent="0.25">
      <c r="A1527" s="36" t="str">
        <f>'0'!$A$4</f>
        <v>………………..</v>
      </c>
      <c r="B1527" s="37">
        <f>'0'!$A$2</f>
        <v>46112</v>
      </c>
      <c r="C1527" s="37" t="s">
        <v>1197</v>
      </c>
      <c r="D1527" s="195"/>
      <c r="E1527" s="23"/>
      <c r="F1527" s="14"/>
      <c r="G1527" s="22"/>
      <c r="H1527" s="656"/>
      <c r="I1527" s="656"/>
      <c r="J1527" s="656"/>
      <c r="K1527" s="25"/>
      <c r="L1527" s="25"/>
      <c r="M1527" s="25"/>
      <c r="N1527" s="25"/>
      <c r="O1527" s="25"/>
      <c r="P1527" s="25"/>
      <c r="Q1527" s="25"/>
      <c r="R1527" s="25"/>
      <c r="S1527" s="25"/>
      <c r="T1527" s="671"/>
      <c r="U1527" s="730" t="str">
        <f t="shared" si="26"/>
        <v/>
      </c>
    </row>
    <row r="1528" spans="1:21" x14ac:dyDescent="0.25">
      <c r="A1528" s="36" t="str">
        <f>'0'!$A$4</f>
        <v>………………..</v>
      </c>
      <c r="B1528" s="37">
        <f>'0'!$A$2</f>
        <v>46112</v>
      </c>
      <c r="C1528" s="37" t="s">
        <v>1197</v>
      </c>
      <c r="D1528" s="195"/>
      <c r="E1528" s="23"/>
      <c r="F1528" s="14"/>
      <c r="G1528" s="22"/>
      <c r="H1528" s="656"/>
      <c r="I1528" s="656"/>
      <c r="J1528" s="656"/>
      <c r="K1528" s="25"/>
      <c r="L1528" s="25"/>
      <c r="M1528" s="25"/>
      <c r="N1528" s="25"/>
      <c r="O1528" s="25"/>
      <c r="P1528" s="25"/>
      <c r="Q1528" s="25"/>
      <c r="R1528" s="25"/>
      <c r="S1528" s="25"/>
      <c r="T1528" s="671"/>
      <c r="U1528" s="730" t="str">
        <f t="shared" si="26"/>
        <v/>
      </c>
    </row>
    <row r="1529" spans="1:21" x14ac:dyDescent="0.25">
      <c r="A1529" s="36" t="str">
        <f>'0'!$A$4</f>
        <v>………………..</v>
      </c>
      <c r="B1529" s="37">
        <f>'0'!$A$2</f>
        <v>46112</v>
      </c>
      <c r="C1529" s="37" t="s">
        <v>1197</v>
      </c>
      <c r="D1529" s="195"/>
      <c r="E1529" s="23"/>
      <c r="F1529" s="14"/>
      <c r="G1529" s="22"/>
      <c r="H1529" s="656"/>
      <c r="I1529" s="656"/>
      <c r="J1529" s="656"/>
      <c r="K1529" s="25"/>
      <c r="L1529" s="25"/>
      <c r="M1529" s="25"/>
      <c r="N1529" s="25"/>
      <c r="O1529" s="25"/>
      <c r="P1529" s="25"/>
      <c r="Q1529" s="25"/>
      <c r="R1529" s="25"/>
      <c r="S1529" s="25"/>
      <c r="T1529" s="671"/>
      <c r="U1529" s="730" t="str">
        <f t="shared" si="26"/>
        <v/>
      </c>
    </row>
    <row r="1530" spans="1:21" x14ac:dyDescent="0.25">
      <c r="A1530" s="36" t="str">
        <f>'0'!$A$4</f>
        <v>………………..</v>
      </c>
      <c r="B1530" s="37">
        <f>'0'!$A$2</f>
        <v>46112</v>
      </c>
      <c r="C1530" s="37" t="s">
        <v>1197</v>
      </c>
      <c r="D1530" s="195"/>
      <c r="E1530" s="23"/>
      <c r="F1530" s="14"/>
      <c r="G1530" s="22"/>
      <c r="H1530" s="656"/>
      <c r="I1530" s="656"/>
      <c r="J1530" s="656"/>
      <c r="K1530" s="25"/>
      <c r="L1530" s="25"/>
      <c r="M1530" s="25"/>
      <c r="N1530" s="25"/>
      <c r="O1530" s="25"/>
      <c r="P1530" s="25"/>
      <c r="Q1530" s="25"/>
      <c r="R1530" s="25"/>
      <c r="S1530" s="25"/>
      <c r="T1530" s="671"/>
      <c r="U1530" s="730" t="str">
        <f t="shared" si="26"/>
        <v/>
      </c>
    </row>
    <row r="1531" spans="1:21" x14ac:dyDescent="0.25">
      <c r="A1531" s="36" t="str">
        <f>'0'!$A$4</f>
        <v>………………..</v>
      </c>
      <c r="B1531" s="37">
        <f>'0'!$A$2</f>
        <v>46112</v>
      </c>
      <c r="C1531" s="37" t="s">
        <v>1197</v>
      </c>
      <c r="D1531" s="195"/>
      <c r="E1531" s="23"/>
      <c r="F1531" s="14"/>
      <c r="G1531" s="22"/>
      <c r="H1531" s="656"/>
      <c r="I1531" s="656"/>
      <c r="J1531" s="656"/>
      <c r="K1531" s="25"/>
      <c r="L1531" s="25"/>
      <c r="M1531" s="25"/>
      <c r="N1531" s="25"/>
      <c r="O1531" s="25"/>
      <c r="P1531" s="25"/>
      <c r="Q1531" s="25"/>
      <c r="R1531" s="25"/>
      <c r="S1531" s="25"/>
      <c r="T1531" s="671"/>
      <c r="U1531" s="730" t="str">
        <f t="shared" si="26"/>
        <v/>
      </c>
    </row>
    <row r="1532" spans="1:21" x14ac:dyDescent="0.25">
      <c r="A1532" s="36" t="str">
        <f>'0'!$A$4</f>
        <v>………………..</v>
      </c>
      <c r="B1532" s="37">
        <f>'0'!$A$2</f>
        <v>46112</v>
      </c>
      <c r="C1532" s="37" t="s">
        <v>1197</v>
      </c>
      <c r="D1532" s="195"/>
      <c r="E1532" s="23"/>
      <c r="F1532" s="14"/>
      <c r="G1532" s="22"/>
      <c r="H1532" s="656"/>
      <c r="I1532" s="656"/>
      <c r="J1532" s="656"/>
      <c r="K1532" s="25"/>
      <c r="L1532" s="25"/>
      <c r="M1532" s="25"/>
      <c r="N1532" s="25"/>
      <c r="O1532" s="25"/>
      <c r="P1532" s="25"/>
      <c r="Q1532" s="25"/>
      <c r="R1532" s="25"/>
      <c r="S1532" s="25"/>
      <c r="T1532" s="671"/>
      <c r="U1532" s="730" t="str">
        <f t="shared" si="26"/>
        <v/>
      </c>
    </row>
    <row r="1533" spans="1:21" x14ac:dyDescent="0.25">
      <c r="A1533" s="36" t="str">
        <f>'0'!$A$4</f>
        <v>………………..</v>
      </c>
      <c r="B1533" s="37">
        <f>'0'!$A$2</f>
        <v>46112</v>
      </c>
      <c r="C1533" s="37" t="s">
        <v>1197</v>
      </c>
      <c r="D1533" s="195"/>
      <c r="E1533" s="23"/>
      <c r="F1533" s="14"/>
      <c r="G1533" s="22"/>
      <c r="H1533" s="656"/>
      <c r="I1533" s="656"/>
      <c r="J1533" s="656"/>
      <c r="K1533" s="25"/>
      <c r="L1533" s="25"/>
      <c r="M1533" s="25"/>
      <c r="N1533" s="25"/>
      <c r="O1533" s="25"/>
      <c r="P1533" s="25"/>
      <c r="Q1533" s="25"/>
      <c r="R1533" s="25"/>
      <c r="S1533" s="25"/>
      <c r="T1533" s="671"/>
      <c r="U1533" s="730" t="str">
        <f t="shared" si="26"/>
        <v/>
      </c>
    </row>
    <row r="1534" spans="1:21" x14ac:dyDescent="0.25">
      <c r="A1534" s="36" t="str">
        <f>'0'!$A$4</f>
        <v>………………..</v>
      </c>
      <c r="B1534" s="37">
        <f>'0'!$A$2</f>
        <v>46112</v>
      </c>
      <c r="C1534" s="37" t="s">
        <v>1197</v>
      </c>
      <c r="D1534" s="195"/>
      <c r="E1534" s="23"/>
      <c r="F1534" s="14"/>
      <c r="G1534" s="22"/>
      <c r="H1534" s="656"/>
      <c r="I1534" s="656"/>
      <c r="J1534" s="656"/>
      <c r="K1534" s="25"/>
      <c r="L1534" s="25"/>
      <c r="M1534" s="25"/>
      <c r="N1534" s="25"/>
      <c r="O1534" s="25"/>
      <c r="P1534" s="25"/>
      <c r="Q1534" s="25"/>
      <c r="R1534" s="25"/>
      <c r="S1534" s="25"/>
      <c r="T1534" s="671"/>
      <c r="U1534" s="730" t="str">
        <f t="shared" si="26"/>
        <v/>
      </c>
    </row>
    <row r="1535" spans="1:21" x14ac:dyDescent="0.25">
      <c r="A1535" s="36" t="str">
        <f>'0'!$A$4</f>
        <v>………………..</v>
      </c>
      <c r="B1535" s="37">
        <f>'0'!$A$2</f>
        <v>46112</v>
      </c>
      <c r="C1535" s="37" t="s">
        <v>1197</v>
      </c>
      <c r="D1535" s="195"/>
      <c r="E1535" s="23"/>
      <c r="F1535" s="14"/>
      <c r="G1535" s="22"/>
      <c r="H1535" s="656"/>
      <c r="I1535" s="656"/>
      <c r="J1535" s="656"/>
      <c r="K1535" s="25"/>
      <c r="L1535" s="25"/>
      <c r="M1535" s="25"/>
      <c r="N1535" s="25"/>
      <c r="O1535" s="25"/>
      <c r="P1535" s="25"/>
      <c r="Q1535" s="25"/>
      <c r="R1535" s="25"/>
      <c r="S1535" s="25"/>
      <c r="T1535" s="671"/>
      <c r="U1535" s="730" t="str">
        <f t="shared" si="26"/>
        <v/>
      </c>
    </row>
    <row r="1536" spans="1:21" x14ac:dyDescent="0.25">
      <c r="A1536" s="36" t="str">
        <f>'0'!$A$4</f>
        <v>………………..</v>
      </c>
      <c r="B1536" s="37">
        <f>'0'!$A$2</f>
        <v>46112</v>
      </c>
      <c r="C1536" s="37" t="s">
        <v>1197</v>
      </c>
      <c r="D1536" s="195"/>
      <c r="E1536" s="23"/>
      <c r="F1536" s="14"/>
      <c r="G1536" s="22"/>
      <c r="H1536" s="656"/>
      <c r="I1536" s="656"/>
      <c r="J1536" s="656"/>
      <c r="K1536" s="25"/>
      <c r="L1536" s="25"/>
      <c r="M1536" s="25"/>
      <c r="N1536" s="25"/>
      <c r="O1536" s="25"/>
      <c r="P1536" s="25"/>
      <c r="Q1536" s="25"/>
      <c r="R1536" s="25"/>
      <c r="S1536" s="25"/>
      <c r="T1536" s="671"/>
      <c r="U1536" s="730" t="str">
        <f t="shared" si="26"/>
        <v/>
      </c>
    </row>
    <row r="1537" spans="1:21" x14ac:dyDescent="0.25">
      <c r="A1537" s="36" t="str">
        <f>'0'!$A$4</f>
        <v>………………..</v>
      </c>
      <c r="B1537" s="37">
        <f>'0'!$A$2</f>
        <v>46112</v>
      </c>
      <c r="C1537" s="37" t="s">
        <v>1197</v>
      </c>
      <c r="D1537" s="195"/>
      <c r="E1537" s="23"/>
      <c r="F1537" s="14"/>
      <c r="G1537" s="22"/>
      <c r="H1537" s="656"/>
      <c r="I1537" s="656"/>
      <c r="J1537" s="656"/>
      <c r="K1537" s="25"/>
      <c r="L1537" s="25"/>
      <c r="M1537" s="25"/>
      <c r="N1537" s="25"/>
      <c r="O1537" s="25"/>
      <c r="P1537" s="25"/>
      <c r="Q1537" s="25"/>
      <c r="R1537" s="25"/>
      <c r="S1537" s="25"/>
      <c r="T1537" s="671"/>
      <c r="U1537" s="730" t="str">
        <f t="shared" si="26"/>
        <v/>
      </c>
    </row>
    <row r="1538" spans="1:21" x14ac:dyDescent="0.25">
      <c r="A1538" s="36" t="str">
        <f>'0'!$A$4</f>
        <v>………………..</v>
      </c>
      <c r="B1538" s="37">
        <f>'0'!$A$2</f>
        <v>46112</v>
      </c>
      <c r="C1538" s="37" t="s">
        <v>1197</v>
      </c>
      <c r="D1538" s="195"/>
      <c r="E1538" s="23"/>
      <c r="F1538" s="14"/>
      <c r="G1538" s="22"/>
      <c r="H1538" s="656"/>
      <c r="I1538" s="656"/>
      <c r="J1538" s="656"/>
      <c r="K1538" s="25"/>
      <c r="L1538" s="25"/>
      <c r="M1538" s="25"/>
      <c r="N1538" s="25"/>
      <c r="O1538" s="25"/>
      <c r="P1538" s="25"/>
      <c r="Q1538" s="25"/>
      <c r="R1538" s="25"/>
      <c r="S1538" s="25"/>
      <c r="T1538" s="671"/>
      <c r="U1538" s="730" t="str">
        <f t="shared" si="26"/>
        <v/>
      </c>
    </row>
    <row r="1539" spans="1:21" x14ac:dyDescent="0.25">
      <c r="A1539" s="36" t="str">
        <f>'0'!$A$4</f>
        <v>………………..</v>
      </c>
      <c r="B1539" s="37">
        <f>'0'!$A$2</f>
        <v>46112</v>
      </c>
      <c r="C1539" s="37" t="s">
        <v>1197</v>
      </c>
      <c r="D1539" s="195"/>
      <c r="E1539" s="23"/>
      <c r="F1539" s="14"/>
      <c r="G1539" s="22"/>
      <c r="H1539" s="656"/>
      <c r="I1539" s="656"/>
      <c r="J1539" s="656"/>
      <c r="K1539" s="25"/>
      <c r="L1539" s="25"/>
      <c r="M1539" s="25"/>
      <c r="N1539" s="25"/>
      <c r="O1539" s="25"/>
      <c r="P1539" s="25"/>
      <c r="Q1539" s="25"/>
      <c r="R1539" s="25"/>
      <c r="S1539" s="25"/>
      <c r="T1539" s="671"/>
      <c r="U1539" s="730" t="str">
        <f t="shared" si="26"/>
        <v/>
      </c>
    </row>
    <row r="1540" spans="1:21" x14ac:dyDescent="0.25">
      <c r="A1540" s="36" t="str">
        <f>'0'!$A$4</f>
        <v>………………..</v>
      </c>
      <c r="B1540" s="37">
        <f>'0'!$A$2</f>
        <v>46112</v>
      </c>
      <c r="C1540" s="37" t="s">
        <v>1197</v>
      </c>
      <c r="D1540" s="195"/>
      <c r="E1540" s="23"/>
      <c r="F1540" s="14"/>
      <c r="G1540" s="22"/>
      <c r="H1540" s="656"/>
      <c r="I1540" s="656"/>
      <c r="J1540" s="656"/>
      <c r="K1540" s="25"/>
      <c r="L1540" s="25"/>
      <c r="M1540" s="25"/>
      <c r="N1540" s="25"/>
      <c r="O1540" s="25"/>
      <c r="P1540" s="25"/>
      <c r="Q1540" s="25"/>
      <c r="R1540" s="25"/>
      <c r="S1540" s="25"/>
      <c r="T1540" s="671"/>
      <c r="U1540" s="730" t="str">
        <f t="shared" si="26"/>
        <v/>
      </c>
    </row>
    <row r="1541" spans="1:21" x14ac:dyDescent="0.25">
      <c r="A1541" s="36" t="str">
        <f>'0'!$A$4</f>
        <v>………………..</v>
      </c>
      <c r="B1541" s="37">
        <f>'0'!$A$2</f>
        <v>46112</v>
      </c>
      <c r="C1541" s="37" t="s">
        <v>1197</v>
      </c>
      <c r="D1541" s="195"/>
      <c r="E1541" s="23"/>
      <c r="F1541" s="14"/>
      <c r="G1541" s="22"/>
      <c r="H1541" s="656"/>
      <c r="I1541" s="656"/>
      <c r="J1541" s="656"/>
      <c r="K1541" s="25"/>
      <c r="L1541" s="25"/>
      <c r="M1541" s="25"/>
      <c r="N1541" s="25"/>
      <c r="O1541" s="25"/>
      <c r="P1541" s="25"/>
      <c r="Q1541" s="25"/>
      <c r="R1541" s="25"/>
      <c r="S1541" s="25"/>
      <c r="T1541" s="671"/>
      <c r="U1541" s="730" t="str">
        <f t="shared" si="26"/>
        <v/>
      </c>
    </row>
    <row r="1542" spans="1:21" x14ac:dyDescent="0.25">
      <c r="A1542" s="36" t="str">
        <f>'0'!$A$4</f>
        <v>………………..</v>
      </c>
      <c r="B1542" s="37">
        <f>'0'!$A$2</f>
        <v>46112</v>
      </c>
      <c r="C1542" s="37" t="s">
        <v>1197</v>
      </c>
      <c r="D1542" s="195"/>
      <c r="E1542" s="23"/>
      <c r="F1542" s="14"/>
      <c r="G1542" s="22"/>
      <c r="H1542" s="656"/>
      <c r="I1542" s="656"/>
      <c r="J1542" s="656"/>
      <c r="K1542" s="25"/>
      <c r="L1542" s="25"/>
      <c r="M1542" s="25"/>
      <c r="N1542" s="25"/>
      <c r="O1542" s="25"/>
      <c r="P1542" s="25"/>
      <c r="Q1542" s="25"/>
      <c r="R1542" s="25"/>
      <c r="S1542" s="25"/>
      <c r="T1542" s="671"/>
      <c r="U1542" s="730" t="str">
        <f t="shared" si="26"/>
        <v/>
      </c>
    </row>
    <row r="1543" spans="1:21" x14ac:dyDescent="0.25">
      <c r="A1543" s="36" t="str">
        <f>'0'!$A$4</f>
        <v>………………..</v>
      </c>
      <c r="B1543" s="37">
        <f>'0'!$A$2</f>
        <v>46112</v>
      </c>
      <c r="C1543" s="37" t="s">
        <v>1197</v>
      </c>
      <c r="D1543" s="195"/>
      <c r="E1543" s="23"/>
      <c r="F1543" s="14"/>
      <c r="G1543" s="22"/>
      <c r="H1543" s="656"/>
      <c r="I1543" s="656"/>
      <c r="J1543" s="656"/>
      <c r="K1543" s="25"/>
      <c r="L1543" s="25"/>
      <c r="M1543" s="25"/>
      <c r="N1543" s="25"/>
      <c r="O1543" s="25"/>
      <c r="P1543" s="25"/>
      <c r="Q1543" s="25"/>
      <c r="R1543" s="25"/>
      <c r="S1543" s="25"/>
      <c r="T1543" s="671"/>
      <c r="U1543" s="730" t="str">
        <f t="shared" si="26"/>
        <v/>
      </c>
    </row>
    <row r="1544" spans="1:21" x14ac:dyDescent="0.25">
      <c r="A1544" s="36" t="str">
        <f>'0'!$A$4</f>
        <v>………………..</v>
      </c>
      <c r="B1544" s="37">
        <f>'0'!$A$2</f>
        <v>46112</v>
      </c>
      <c r="C1544" s="37" t="s">
        <v>1197</v>
      </c>
      <c r="D1544" s="195"/>
      <c r="E1544" s="23"/>
      <c r="F1544" s="14"/>
      <c r="G1544" s="22"/>
      <c r="H1544" s="656"/>
      <c r="I1544" s="656"/>
      <c r="J1544" s="656"/>
      <c r="K1544" s="25"/>
      <c r="L1544" s="25"/>
      <c r="M1544" s="25"/>
      <c r="N1544" s="25"/>
      <c r="O1544" s="25"/>
      <c r="P1544" s="25"/>
      <c r="Q1544" s="25"/>
      <c r="R1544" s="25"/>
      <c r="S1544" s="25"/>
      <c r="T1544" s="671"/>
      <c r="U1544" s="730" t="str">
        <f t="shared" si="26"/>
        <v/>
      </c>
    </row>
    <row r="1545" spans="1:21" x14ac:dyDescent="0.25">
      <c r="A1545" s="36" t="str">
        <f>'0'!$A$4</f>
        <v>………………..</v>
      </c>
      <c r="B1545" s="37">
        <f>'0'!$A$2</f>
        <v>46112</v>
      </c>
      <c r="C1545" s="37" t="s">
        <v>1197</v>
      </c>
      <c r="D1545" s="195"/>
      <c r="E1545" s="23"/>
      <c r="F1545" s="14"/>
      <c r="G1545" s="22"/>
      <c r="H1545" s="656"/>
      <c r="I1545" s="656"/>
      <c r="J1545" s="656"/>
      <c r="K1545" s="25"/>
      <c r="L1545" s="25"/>
      <c r="M1545" s="25"/>
      <c r="N1545" s="25"/>
      <c r="O1545" s="25"/>
      <c r="P1545" s="25"/>
      <c r="Q1545" s="25"/>
      <c r="R1545" s="25"/>
      <c r="S1545" s="25"/>
      <c r="T1545" s="671"/>
      <c r="U1545" s="730" t="str">
        <f t="shared" si="26"/>
        <v/>
      </c>
    </row>
    <row r="1546" spans="1:21" x14ac:dyDescent="0.25">
      <c r="A1546" s="36" t="str">
        <f>'0'!$A$4</f>
        <v>………………..</v>
      </c>
      <c r="B1546" s="37">
        <f>'0'!$A$2</f>
        <v>46112</v>
      </c>
      <c r="C1546" s="37" t="s">
        <v>1197</v>
      </c>
      <c r="D1546" s="195"/>
      <c r="E1546" s="23"/>
      <c r="F1546" s="14"/>
      <c r="G1546" s="22"/>
      <c r="H1546" s="656"/>
      <c r="I1546" s="656"/>
      <c r="J1546" s="656"/>
      <c r="K1546" s="25"/>
      <c r="L1546" s="25"/>
      <c r="M1546" s="25"/>
      <c r="N1546" s="25"/>
      <c r="O1546" s="25"/>
      <c r="P1546" s="25"/>
      <c r="Q1546" s="25"/>
      <c r="R1546" s="25"/>
      <c r="S1546" s="25"/>
      <c r="T1546" s="671"/>
      <c r="U1546" s="730" t="str">
        <f t="shared" si="26"/>
        <v/>
      </c>
    </row>
    <row r="1547" spans="1:21" x14ac:dyDescent="0.25">
      <c r="A1547" s="36" t="str">
        <f>'0'!$A$4</f>
        <v>………………..</v>
      </c>
      <c r="B1547" s="37">
        <f>'0'!$A$2</f>
        <v>46112</v>
      </c>
      <c r="C1547" s="37" t="s">
        <v>1197</v>
      </c>
      <c r="D1547" s="195"/>
      <c r="E1547" s="23"/>
      <c r="F1547" s="14"/>
      <c r="G1547" s="22"/>
      <c r="H1547" s="656"/>
      <c r="I1547" s="656"/>
      <c r="J1547" s="656"/>
      <c r="K1547" s="25"/>
      <c r="L1547" s="25"/>
      <c r="M1547" s="25"/>
      <c r="N1547" s="25"/>
      <c r="O1547" s="25"/>
      <c r="P1547" s="25"/>
      <c r="Q1547" s="25"/>
      <c r="R1547" s="25"/>
      <c r="S1547" s="25"/>
      <c r="T1547" s="671"/>
      <c r="U1547" s="730" t="str">
        <f t="shared" ref="U1547:U1610" si="27">IF(COUNTBLANK(D1547:S1547)=16,"",IF(D1547="999999999","",IF(ISNUMBER(VALUE(D1547)),IF(LEN(D1547)&lt;&gt;9,"Въведеното ЕИК е твърде късо или твърде дълго",IF(OR(MOD(MID(D1547,1,1)*1+MID(D1547,2,1)*2+MID(D1547,3,1)*3+MID(D1547,4,1)*4+MID(D1547,5,1)*5+MID(D1547,6,1)*6+MID(D1547,7,1)*7+MID(D1547,8,1)*8,11)-MID(D1547,9,1)=0,AND(MOD(MID(D1547,1,1)*3+MID(D1547,2,1)*4+MID(D1547,3,1)*5+MID(D1547,4,1)*6+MID(D1547,5,1)*7+MID(D1547,6,1)*8+MID(D1547,7,1)*9+MID(D1547,8,1)*10,11)=10,MID(D1547,9,1)*1=0),MOD(MID(D1547,1,1)*3+MID(D1547,2,1)*4+MID(D1547,3,1)*5+MID(D1547,4,1)*6+MID(D1547,5,1)*7+MID(D1547,6,1)*8+MID(D1547,7,1)*9+MID(D1547,8,1)*10,11)-MID(D1547,9,1)=0),"","Въведеното ЕИК е невалидно")),"Въведеното ЕИК съдържа непозволени символи")))</f>
        <v/>
      </c>
    </row>
    <row r="1548" spans="1:21" x14ac:dyDescent="0.25">
      <c r="A1548" s="36" t="str">
        <f>'0'!$A$4</f>
        <v>………………..</v>
      </c>
      <c r="B1548" s="37">
        <f>'0'!$A$2</f>
        <v>46112</v>
      </c>
      <c r="C1548" s="37" t="s">
        <v>1197</v>
      </c>
      <c r="D1548" s="195"/>
      <c r="E1548" s="23"/>
      <c r="F1548" s="14"/>
      <c r="G1548" s="22"/>
      <c r="H1548" s="656"/>
      <c r="I1548" s="656"/>
      <c r="J1548" s="656"/>
      <c r="K1548" s="25"/>
      <c r="L1548" s="25"/>
      <c r="M1548" s="25"/>
      <c r="N1548" s="25"/>
      <c r="O1548" s="25"/>
      <c r="P1548" s="25"/>
      <c r="Q1548" s="25"/>
      <c r="R1548" s="25"/>
      <c r="S1548" s="25"/>
      <c r="T1548" s="671"/>
      <c r="U1548" s="730" t="str">
        <f t="shared" si="27"/>
        <v/>
      </c>
    </row>
    <row r="1549" spans="1:21" x14ac:dyDescent="0.25">
      <c r="A1549" s="36" t="str">
        <f>'0'!$A$4</f>
        <v>………………..</v>
      </c>
      <c r="B1549" s="37">
        <f>'0'!$A$2</f>
        <v>46112</v>
      </c>
      <c r="C1549" s="37" t="s">
        <v>1197</v>
      </c>
      <c r="D1549" s="195"/>
      <c r="E1549" s="23"/>
      <c r="F1549" s="14"/>
      <c r="G1549" s="22"/>
      <c r="H1549" s="656"/>
      <c r="I1549" s="656"/>
      <c r="J1549" s="656"/>
      <c r="K1549" s="25"/>
      <c r="L1549" s="25"/>
      <c r="M1549" s="25"/>
      <c r="N1549" s="25"/>
      <c r="O1549" s="25"/>
      <c r="P1549" s="25"/>
      <c r="Q1549" s="25"/>
      <c r="R1549" s="25"/>
      <c r="S1549" s="25"/>
      <c r="T1549" s="671"/>
      <c r="U1549" s="730" t="str">
        <f t="shared" si="27"/>
        <v/>
      </c>
    </row>
    <row r="1550" spans="1:21" x14ac:dyDescent="0.25">
      <c r="A1550" s="36" t="str">
        <f>'0'!$A$4</f>
        <v>………………..</v>
      </c>
      <c r="B1550" s="37">
        <f>'0'!$A$2</f>
        <v>46112</v>
      </c>
      <c r="C1550" s="37" t="s">
        <v>1197</v>
      </c>
      <c r="D1550" s="195"/>
      <c r="E1550" s="23"/>
      <c r="F1550" s="14"/>
      <c r="G1550" s="22"/>
      <c r="H1550" s="656"/>
      <c r="I1550" s="656"/>
      <c r="J1550" s="656"/>
      <c r="K1550" s="25"/>
      <c r="L1550" s="25"/>
      <c r="M1550" s="25"/>
      <c r="N1550" s="25"/>
      <c r="O1550" s="25"/>
      <c r="P1550" s="25"/>
      <c r="Q1550" s="25"/>
      <c r="R1550" s="25"/>
      <c r="S1550" s="25"/>
      <c r="T1550" s="671"/>
      <c r="U1550" s="730" t="str">
        <f t="shared" si="27"/>
        <v/>
      </c>
    </row>
    <row r="1551" spans="1:21" x14ac:dyDescent="0.25">
      <c r="A1551" s="36" t="str">
        <f>'0'!$A$4</f>
        <v>………………..</v>
      </c>
      <c r="B1551" s="37">
        <f>'0'!$A$2</f>
        <v>46112</v>
      </c>
      <c r="C1551" s="37" t="s">
        <v>1197</v>
      </c>
      <c r="D1551" s="195"/>
      <c r="E1551" s="23"/>
      <c r="F1551" s="14"/>
      <c r="G1551" s="22"/>
      <c r="H1551" s="656"/>
      <c r="I1551" s="656"/>
      <c r="J1551" s="656"/>
      <c r="K1551" s="25"/>
      <c r="L1551" s="25"/>
      <c r="M1551" s="25"/>
      <c r="N1551" s="25"/>
      <c r="O1551" s="25"/>
      <c r="P1551" s="25"/>
      <c r="Q1551" s="25"/>
      <c r="R1551" s="25"/>
      <c r="S1551" s="25"/>
      <c r="T1551" s="671"/>
      <c r="U1551" s="730" t="str">
        <f t="shared" si="27"/>
        <v/>
      </c>
    </row>
    <row r="1552" spans="1:21" x14ac:dyDescent="0.25">
      <c r="A1552" s="36" t="str">
        <f>'0'!$A$4</f>
        <v>………………..</v>
      </c>
      <c r="B1552" s="37">
        <f>'0'!$A$2</f>
        <v>46112</v>
      </c>
      <c r="C1552" s="37" t="s">
        <v>1197</v>
      </c>
      <c r="D1552" s="195"/>
      <c r="E1552" s="23"/>
      <c r="F1552" s="14"/>
      <c r="G1552" s="22"/>
      <c r="H1552" s="656"/>
      <c r="I1552" s="656"/>
      <c r="J1552" s="656"/>
      <c r="K1552" s="25"/>
      <c r="L1552" s="25"/>
      <c r="M1552" s="25"/>
      <c r="N1552" s="25"/>
      <c r="O1552" s="25"/>
      <c r="P1552" s="25"/>
      <c r="Q1552" s="25"/>
      <c r="R1552" s="25"/>
      <c r="S1552" s="25"/>
      <c r="T1552" s="671"/>
      <c r="U1552" s="730" t="str">
        <f t="shared" si="27"/>
        <v/>
      </c>
    </row>
    <row r="1553" spans="1:21" x14ac:dyDescent="0.25">
      <c r="A1553" s="36" t="str">
        <f>'0'!$A$4</f>
        <v>………………..</v>
      </c>
      <c r="B1553" s="37">
        <f>'0'!$A$2</f>
        <v>46112</v>
      </c>
      <c r="C1553" s="37" t="s">
        <v>1197</v>
      </c>
      <c r="D1553" s="195"/>
      <c r="E1553" s="23"/>
      <c r="F1553" s="14"/>
      <c r="G1553" s="22"/>
      <c r="H1553" s="656"/>
      <c r="I1553" s="656"/>
      <c r="J1553" s="656"/>
      <c r="K1553" s="25"/>
      <c r="L1553" s="25"/>
      <c r="M1553" s="25"/>
      <c r="N1553" s="25"/>
      <c r="O1553" s="25"/>
      <c r="P1553" s="25"/>
      <c r="Q1553" s="25"/>
      <c r="R1553" s="25"/>
      <c r="S1553" s="25"/>
      <c r="T1553" s="671"/>
      <c r="U1553" s="730" t="str">
        <f t="shared" si="27"/>
        <v/>
      </c>
    </row>
    <row r="1554" spans="1:21" x14ac:dyDescent="0.25">
      <c r="A1554" s="36" t="str">
        <f>'0'!$A$4</f>
        <v>………………..</v>
      </c>
      <c r="B1554" s="37">
        <f>'0'!$A$2</f>
        <v>46112</v>
      </c>
      <c r="C1554" s="37" t="s">
        <v>1197</v>
      </c>
      <c r="D1554" s="195"/>
      <c r="E1554" s="23"/>
      <c r="F1554" s="14"/>
      <c r="G1554" s="22"/>
      <c r="H1554" s="656"/>
      <c r="I1554" s="656"/>
      <c r="J1554" s="656"/>
      <c r="K1554" s="25"/>
      <c r="L1554" s="25"/>
      <c r="M1554" s="25"/>
      <c r="N1554" s="25"/>
      <c r="O1554" s="25"/>
      <c r="P1554" s="25"/>
      <c r="Q1554" s="25"/>
      <c r="R1554" s="25"/>
      <c r="S1554" s="25"/>
      <c r="T1554" s="671"/>
      <c r="U1554" s="730" t="str">
        <f t="shared" si="27"/>
        <v/>
      </c>
    </row>
    <row r="1555" spans="1:21" x14ac:dyDescent="0.25">
      <c r="A1555" s="36" t="str">
        <f>'0'!$A$4</f>
        <v>………………..</v>
      </c>
      <c r="B1555" s="37">
        <f>'0'!$A$2</f>
        <v>46112</v>
      </c>
      <c r="C1555" s="37" t="s">
        <v>1197</v>
      </c>
      <c r="D1555" s="195"/>
      <c r="E1555" s="23"/>
      <c r="F1555" s="14"/>
      <c r="G1555" s="22"/>
      <c r="H1555" s="656"/>
      <c r="I1555" s="656"/>
      <c r="J1555" s="656"/>
      <c r="K1555" s="25"/>
      <c r="L1555" s="25"/>
      <c r="M1555" s="25"/>
      <c r="N1555" s="25"/>
      <c r="O1555" s="25"/>
      <c r="P1555" s="25"/>
      <c r="Q1555" s="25"/>
      <c r="R1555" s="25"/>
      <c r="S1555" s="25"/>
      <c r="T1555" s="671"/>
      <c r="U1555" s="730" t="str">
        <f t="shared" si="27"/>
        <v/>
      </c>
    </row>
    <row r="1556" spans="1:21" x14ac:dyDescent="0.25">
      <c r="A1556" s="36" t="str">
        <f>'0'!$A$4</f>
        <v>………………..</v>
      </c>
      <c r="B1556" s="37">
        <f>'0'!$A$2</f>
        <v>46112</v>
      </c>
      <c r="C1556" s="37" t="s">
        <v>1197</v>
      </c>
      <c r="D1556" s="195"/>
      <c r="E1556" s="23"/>
      <c r="F1556" s="14"/>
      <c r="G1556" s="22"/>
      <c r="H1556" s="656"/>
      <c r="I1556" s="656"/>
      <c r="J1556" s="656"/>
      <c r="K1556" s="25"/>
      <c r="L1556" s="25"/>
      <c r="M1556" s="25"/>
      <c r="N1556" s="25"/>
      <c r="O1556" s="25"/>
      <c r="P1556" s="25"/>
      <c r="Q1556" s="25"/>
      <c r="R1556" s="25"/>
      <c r="S1556" s="25"/>
      <c r="T1556" s="671"/>
      <c r="U1556" s="730" t="str">
        <f t="shared" si="27"/>
        <v/>
      </c>
    </row>
    <row r="1557" spans="1:21" x14ac:dyDescent="0.25">
      <c r="A1557" s="36" t="str">
        <f>'0'!$A$4</f>
        <v>………………..</v>
      </c>
      <c r="B1557" s="37">
        <f>'0'!$A$2</f>
        <v>46112</v>
      </c>
      <c r="C1557" s="37" t="s">
        <v>1197</v>
      </c>
      <c r="D1557" s="195"/>
      <c r="E1557" s="23"/>
      <c r="F1557" s="14"/>
      <c r="G1557" s="22"/>
      <c r="H1557" s="656"/>
      <c r="I1557" s="656"/>
      <c r="J1557" s="656"/>
      <c r="K1557" s="25"/>
      <c r="L1557" s="25"/>
      <c r="M1557" s="25"/>
      <c r="N1557" s="25"/>
      <c r="O1557" s="25"/>
      <c r="P1557" s="25"/>
      <c r="Q1557" s="25"/>
      <c r="R1557" s="25"/>
      <c r="S1557" s="25"/>
      <c r="T1557" s="671"/>
      <c r="U1557" s="730" t="str">
        <f t="shared" si="27"/>
        <v/>
      </c>
    </row>
    <row r="1558" spans="1:21" x14ac:dyDescent="0.25">
      <c r="A1558" s="36" t="str">
        <f>'0'!$A$4</f>
        <v>………………..</v>
      </c>
      <c r="B1558" s="37">
        <f>'0'!$A$2</f>
        <v>46112</v>
      </c>
      <c r="C1558" s="37" t="s">
        <v>1197</v>
      </c>
      <c r="D1558" s="195"/>
      <c r="E1558" s="23"/>
      <c r="F1558" s="14"/>
      <c r="G1558" s="22"/>
      <c r="H1558" s="656"/>
      <c r="I1558" s="656"/>
      <c r="J1558" s="656"/>
      <c r="K1558" s="25"/>
      <c r="L1558" s="25"/>
      <c r="M1558" s="25"/>
      <c r="N1558" s="25"/>
      <c r="O1558" s="25"/>
      <c r="P1558" s="25"/>
      <c r="Q1558" s="25"/>
      <c r="R1558" s="25"/>
      <c r="S1558" s="25"/>
      <c r="T1558" s="671"/>
      <c r="U1558" s="730" t="str">
        <f t="shared" si="27"/>
        <v/>
      </c>
    </row>
    <row r="1559" spans="1:21" x14ac:dyDescent="0.25">
      <c r="A1559" s="36" t="str">
        <f>'0'!$A$4</f>
        <v>………………..</v>
      </c>
      <c r="B1559" s="37">
        <f>'0'!$A$2</f>
        <v>46112</v>
      </c>
      <c r="C1559" s="37" t="s">
        <v>1197</v>
      </c>
      <c r="D1559" s="195"/>
      <c r="E1559" s="23"/>
      <c r="F1559" s="14"/>
      <c r="G1559" s="22"/>
      <c r="H1559" s="656"/>
      <c r="I1559" s="656"/>
      <c r="J1559" s="656"/>
      <c r="K1559" s="25"/>
      <c r="L1559" s="25"/>
      <c r="M1559" s="25"/>
      <c r="N1559" s="25"/>
      <c r="O1559" s="25"/>
      <c r="P1559" s="25"/>
      <c r="Q1559" s="25"/>
      <c r="R1559" s="25"/>
      <c r="S1559" s="25"/>
      <c r="T1559" s="671"/>
      <c r="U1559" s="730" t="str">
        <f t="shared" si="27"/>
        <v/>
      </c>
    </row>
    <row r="1560" spans="1:21" x14ac:dyDescent="0.25">
      <c r="A1560" s="36" t="str">
        <f>'0'!$A$4</f>
        <v>………………..</v>
      </c>
      <c r="B1560" s="37">
        <f>'0'!$A$2</f>
        <v>46112</v>
      </c>
      <c r="C1560" s="37" t="s">
        <v>1197</v>
      </c>
      <c r="D1560" s="195"/>
      <c r="E1560" s="23"/>
      <c r="F1560" s="14"/>
      <c r="G1560" s="22"/>
      <c r="H1560" s="656"/>
      <c r="I1560" s="656"/>
      <c r="J1560" s="656"/>
      <c r="K1560" s="25"/>
      <c r="L1560" s="25"/>
      <c r="M1560" s="25"/>
      <c r="N1560" s="25"/>
      <c r="O1560" s="25"/>
      <c r="P1560" s="25"/>
      <c r="Q1560" s="25"/>
      <c r="R1560" s="25"/>
      <c r="S1560" s="25"/>
      <c r="T1560" s="671"/>
      <c r="U1560" s="730" t="str">
        <f t="shared" si="27"/>
        <v/>
      </c>
    </row>
    <row r="1561" spans="1:21" x14ac:dyDescent="0.25">
      <c r="A1561" s="36" t="str">
        <f>'0'!$A$4</f>
        <v>………………..</v>
      </c>
      <c r="B1561" s="37">
        <f>'0'!$A$2</f>
        <v>46112</v>
      </c>
      <c r="C1561" s="37" t="s">
        <v>1197</v>
      </c>
      <c r="D1561" s="195"/>
      <c r="E1561" s="23"/>
      <c r="F1561" s="14"/>
      <c r="G1561" s="22"/>
      <c r="H1561" s="656"/>
      <c r="I1561" s="656"/>
      <c r="J1561" s="656"/>
      <c r="K1561" s="25"/>
      <c r="L1561" s="25"/>
      <c r="M1561" s="25"/>
      <c r="N1561" s="25"/>
      <c r="O1561" s="25"/>
      <c r="P1561" s="25"/>
      <c r="Q1561" s="25"/>
      <c r="R1561" s="25"/>
      <c r="S1561" s="25"/>
      <c r="T1561" s="671"/>
      <c r="U1561" s="730" t="str">
        <f t="shared" si="27"/>
        <v/>
      </c>
    </row>
    <row r="1562" spans="1:21" x14ac:dyDescent="0.25">
      <c r="A1562" s="36" t="str">
        <f>'0'!$A$4</f>
        <v>………………..</v>
      </c>
      <c r="B1562" s="37">
        <f>'0'!$A$2</f>
        <v>46112</v>
      </c>
      <c r="C1562" s="37" t="s">
        <v>1197</v>
      </c>
      <c r="D1562" s="195"/>
      <c r="E1562" s="23"/>
      <c r="F1562" s="14"/>
      <c r="G1562" s="22"/>
      <c r="H1562" s="656"/>
      <c r="I1562" s="656"/>
      <c r="J1562" s="656"/>
      <c r="K1562" s="25"/>
      <c r="L1562" s="25"/>
      <c r="M1562" s="25"/>
      <c r="N1562" s="25"/>
      <c r="O1562" s="25"/>
      <c r="P1562" s="25"/>
      <c r="Q1562" s="25"/>
      <c r="R1562" s="25"/>
      <c r="S1562" s="25"/>
      <c r="T1562" s="671"/>
      <c r="U1562" s="730" t="str">
        <f t="shared" si="27"/>
        <v/>
      </c>
    </row>
    <row r="1563" spans="1:21" x14ac:dyDescent="0.25">
      <c r="A1563" s="36" t="str">
        <f>'0'!$A$4</f>
        <v>………………..</v>
      </c>
      <c r="B1563" s="37">
        <f>'0'!$A$2</f>
        <v>46112</v>
      </c>
      <c r="C1563" s="37" t="s">
        <v>1197</v>
      </c>
      <c r="D1563" s="195"/>
      <c r="E1563" s="23"/>
      <c r="F1563" s="14"/>
      <c r="G1563" s="22"/>
      <c r="H1563" s="656"/>
      <c r="I1563" s="656"/>
      <c r="J1563" s="656"/>
      <c r="K1563" s="25"/>
      <c r="L1563" s="25"/>
      <c r="M1563" s="25"/>
      <c r="N1563" s="25"/>
      <c r="O1563" s="25"/>
      <c r="P1563" s="25"/>
      <c r="Q1563" s="25"/>
      <c r="R1563" s="25"/>
      <c r="S1563" s="25"/>
      <c r="T1563" s="671"/>
      <c r="U1563" s="730" t="str">
        <f t="shared" si="27"/>
        <v/>
      </c>
    </row>
    <row r="1564" spans="1:21" x14ac:dyDescent="0.25">
      <c r="A1564" s="36" t="str">
        <f>'0'!$A$4</f>
        <v>………………..</v>
      </c>
      <c r="B1564" s="37">
        <f>'0'!$A$2</f>
        <v>46112</v>
      </c>
      <c r="C1564" s="37" t="s">
        <v>1197</v>
      </c>
      <c r="D1564" s="195"/>
      <c r="E1564" s="23"/>
      <c r="F1564" s="14"/>
      <c r="G1564" s="22"/>
      <c r="H1564" s="656"/>
      <c r="I1564" s="656"/>
      <c r="J1564" s="656"/>
      <c r="K1564" s="25"/>
      <c r="L1564" s="25"/>
      <c r="M1564" s="25"/>
      <c r="N1564" s="25"/>
      <c r="O1564" s="25"/>
      <c r="P1564" s="25"/>
      <c r="Q1564" s="25"/>
      <c r="R1564" s="25"/>
      <c r="S1564" s="25"/>
      <c r="T1564" s="671"/>
      <c r="U1564" s="730" t="str">
        <f t="shared" si="27"/>
        <v/>
      </c>
    </row>
    <row r="1565" spans="1:21" x14ac:dyDescent="0.25">
      <c r="A1565" s="36" t="str">
        <f>'0'!$A$4</f>
        <v>………………..</v>
      </c>
      <c r="B1565" s="37">
        <f>'0'!$A$2</f>
        <v>46112</v>
      </c>
      <c r="C1565" s="37" t="s">
        <v>1197</v>
      </c>
      <c r="D1565" s="195"/>
      <c r="E1565" s="23"/>
      <c r="F1565" s="14"/>
      <c r="G1565" s="22"/>
      <c r="H1565" s="656"/>
      <c r="I1565" s="656"/>
      <c r="J1565" s="656"/>
      <c r="K1565" s="25"/>
      <c r="L1565" s="25"/>
      <c r="M1565" s="25"/>
      <c r="N1565" s="25"/>
      <c r="O1565" s="25"/>
      <c r="P1565" s="25"/>
      <c r="Q1565" s="25"/>
      <c r="R1565" s="25"/>
      <c r="S1565" s="25"/>
      <c r="T1565" s="671"/>
      <c r="U1565" s="730" t="str">
        <f t="shared" si="27"/>
        <v/>
      </c>
    </row>
    <row r="1566" spans="1:21" x14ac:dyDescent="0.25">
      <c r="A1566" s="36" t="str">
        <f>'0'!$A$4</f>
        <v>………………..</v>
      </c>
      <c r="B1566" s="37">
        <f>'0'!$A$2</f>
        <v>46112</v>
      </c>
      <c r="C1566" s="37" t="s">
        <v>1197</v>
      </c>
      <c r="D1566" s="195"/>
      <c r="E1566" s="23"/>
      <c r="F1566" s="14"/>
      <c r="G1566" s="22"/>
      <c r="H1566" s="656"/>
      <c r="I1566" s="656"/>
      <c r="J1566" s="656"/>
      <c r="K1566" s="25"/>
      <c r="L1566" s="25"/>
      <c r="M1566" s="25"/>
      <c r="N1566" s="25"/>
      <c r="O1566" s="25"/>
      <c r="P1566" s="25"/>
      <c r="Q1566" s="25"/>
      <c r="R1566" s="25"/>
      <c r="S1566" s="25"/>
      <c r="T1566" s="671"/>
      <c r="U1566" s="730" t="str">
        <f t="shared" si="27"/>
        <v/>
      </c>
    </row>
    <row r="1567" spans="1:21" x14ac:dyDescent="0.25">
      <c r="A1567" s="36" t="str">
        <f>'0'!$A$4</f>
        <v>………………..</v>
      </c>
      <c r="B1567" s="37">
        <f>'0'!$A$2</f>
        <v>46112</v>
      </c>
      <c r="C1567" s="37" t="s">
        <v>1197</v>
      </c>
      <c r="D1567" s="195"/>
      <c r="E1567" s="23"/>
      <c r="F1567" s="14"/>
      <c r="G1567" s="22"/>
      <c r="H1567" s="656"/>
      <c r="I1567" s="656"/>
      <c r="J1567" s="656"/>
      <c r="K1567" s="25"/>
      <c r="L1567" s="25"/>
      <c r="M1567" s="25"/>
      <c r="N1567" s="25"/>
      <c r="O1567" s="25"/>
      <c r="P1567" s="25"/>
      <c r="Q1567" s="25"/>
      <c r="R1567" s="25"/>
      <c r="S1567" s="25"/>
      <c r="T1567" s="671"/>
      <c r="U1567" s="730" t="str">
        <f t="shared" si="27"/>
        <v/>
      </c>
    </row>
    <row r="1568" spans="1:21" x14ac:dyDescent="0.25">
      <c r="A1568" s="36" t="str">
        <f>'0'!$A$4</f>
        <v>………………..</v>
      </c>
      <c r="B1568" s="37">
        <f>'0'!$A$2</f>
        <v>46112</v>
      </c>
      <c r="C1568" s="37" t="s">
        <v>1197</v>
      </c>
      <c r="D1568" s="195"/>
      <c r="E1568" s="23"/>
      <c r="F1568" s="14"/>
      <c r="G1568" s="22"/>
      <c r="H1568" s="656"/>
      <c r="I1568" s="656"/>
      <c r="J1568" s="656"/>
      <c r="K1568" s="25"/>
      <c r="L1568" s="25"/>
      <c r="M1568" s="25"/>
      <c r="N1568" s="25"/>
      <c r="O1568" s="25"/>
      <c r="P1568" s="25"/>
      <c r="Q1568" s="25"/>
      <c r="R1568" s="25"/>
      <c r="S1568" s="25"/>
      <c r="T1568" s="671"/>
      <c r="U1568" s="730" t="str">
        <f t="shared" si="27"/>
        <v/>
      </c>
    </row>
    <row r="1569" spans="1:21" x14ac:dyDescent="0.25">
      <c r="A1569" s="36" t="str">
        <f>'0'!$A$4</f>
        <v>………………..</v>
      </c>
      <c r="B1569" s="37">
        <f>'0'!$A$2</f>
        <v>46112</v>
      </c>
      <c r="C1569" s="37" t="s">
        <v>1197</v>
      </c>
      <c r="D1569" s="195"/>
      <c r="E1569" s="23"/>
      <c r="F1569" s="14"/>
      <c r="G1569" s="22"/>
      <c r="H1569" s="656"/>
      <c r="I1569" s="656"/>
      <c r="J1569" s="656"/>
      <c r="K1569" s="25"/>
      <c r="L1569" s="25"/>
      <c r="M1569" s="25"/>
      <c r="N1569" s="25"/>
      <c r="O1569" s="25"/>
      <c r="P1569" s="25"/>
      <c r="Q1569" s="25"/>
      <c r="R1569" s="25"/>
      <c r="S1569" s="25"/>
      <c r="T1569" s="671"/>
      <c r="U1569" s="730" t="str">
        <f t="shared" si="27"/>
        <v/>
      </c>
    </row>
    <row r="1570" spans="1:21" x14ac:dyDescent="0.25">
      <c r="A1570" s="36" t="str">
        <f>'0'!$A$4</f>
        <v>………………..</v>
      </c>
      <c r="B1570" s="37">
        <f>'0'!$A$2</f>
        <v>46112</v>
      </c>
      <c r="C1570" s="37" t="s">
        <v>1197</v>
      </c>
      <c r="D1570" s="195"/>
      <c r="E1570" s="23"/>
      <c r="F1570" s="14"/>
      <c r="G1570" s="22"/>
      <c r="H1570" s="656"/>
      <c r="I1570" s="656"/>
      <c r="J1570" s="656"/>
      <c r="K1570" s="25"/>
      <c r="L1570" s="25"/>
      <c r="M1570" s="25"/>
      <c r="N1570" s="25"/>
      <c r="O1570" s="25"/>
      <c r="P1570" s="25"/>
      <c r="Q1570" s="25"/>
      <c r="R1570" s="25"/>
      <c r="S1570" s="25"/>
      <c r="T1570" s="671"/>
      <c r="U1570" s="730" t="str">
        <f t="shared" si="27"/>
        <v/>
      </c>
    </row>
    <row r="1571" spans="1:21" x14ac:dyDescent="0.25">
      <c r="A1571" s="36" t="str">
        <f>'0'!$A$4</f>
        <v>………………..</v>
      </c>
      <c r="B1571" s="37">
        <f>'0'!$A$2</f>
        <v>46112</v>
      </c>
      <c r="C1571" s="37" t="s">
        <v>1197</v>
      </c>
      <c r="D1571" s="195"/>
      <c r="E1571" s="23"/>
      <c r="F1571" s="14"/>
      <c r="G1571" s="22"/>
      <c r="H1571" s="656"/>
      <c r="I1571" s="656"/>
      <c r="J1571" s="656"/>
      <c r="K1571" s="25"/>
      <c r="L1571" s="25"/>
      <c r="M1571" s="25"/>
      <c r="N1571" s="25"/>
      <c r="O1571" s="25"/>
      <c r="P1571" s="25"/>
      <c r="Q1571" s="25"/>
      <c r="R1571" s="25"/>
      <c r="S1571" s="25"/>
      <c r="T1571" s="671"/>
      <c r="U1571" s="730" t="str">
        <f t="shared" si="27"/>
        <v/>
      </c>
    </row>
    <row r="1572" spans="1:21" x14ac:dyDescent="0.25">
      <c r="A1572" s="36" t="str">
        <f>'0'!$A$4</f>
        <v>………………..</v>
      </c>
      <c r="B1572" s="37">
        <f>'0'!$A$2</f>
        <v>46112</v>
      </c>
      <c r="C1572" s="37" t="s">
        <v>1197</v>
      </c>
      <c r="D1572" s="195"/>
      <c r="E1572" s="23"/>
      <c r="F1572" s="14"/>
      <c r="G1572" s="22"/>
      <c r="H1572" s="656"/>
      <c r="I1572" s="656"/>
      <c r="J1572" s="656"/>
      <c r="K1572" s="25"/>
      <c r="L1572" s="25"/>
      <c r="M1572" s="25"/>
      <c r="N1572" s="25"/>
      <c r="O1572" s="25"/>
      <c r="P1572" s="25"/>
      <c r="Q1572" s="25"/>
      <c r="R1572" s="25"/>
      <c r="S1572" s="25"/>
      <c r="T1572" s="671"/>
      <c r="U1572" s="730" t="str">
        <f t="shared" si="27"/>
        <v/>
      </c>
    </row>
    <row r="1573" spans="1:21" x14ac:dyDescent="0.25">
      <c r="A1573" s="36" t="str">
        <f>'0'!$A$4</f>
        <v>………………..</v>
      </c>
      <c r="B1573" s="37">
        <f>'0'!$A$2</f>
        <v>46112</v>
      </c>
      <c r="C1573" s="37" t="s">
        <v>1197</v>
      </c>
      <c r="D1573" s="195"/>
      <c r="E1573" s="23"/>
      <c r="F1573" s="14"/>
      <c r="G1573" s="22"/>
      <c r="H1573" s="656"/>
      <c r="I1573" s="656"/>
      <c r="J1573" s="656"/>
      <c r="K1573" s="25"/>
      <c r="L1573" s="25"/>
      <c r="M1573" s="25"/>
      <c r="N1573" s="25"/>
      <c r="O1573" s="25"/>
      <c r="P1573" s="25"/>
      <c r="Q1573" s="25"/>
      <c r="R1573" s="25"/>
      <c r="S1573" s="25"/>
      <c r="T1573" s="671"/>
      <c r="U1573" s="730" t="str">
        <f t="shared" si="27"/>
        <v/>
      </c>
    </row>
    <row r="1574" spans="1:21" x14ac:dyDescent="0.25">
      <c r="A1574" s="36" t="str">
        <f>'0'!$A$4</f>
        <v>………………..</v>
      </c>
      <c r="B1574" s="37">
        <f>'0'!$A$2</f>
        <v>46112</v>
      </c>
      <c r="C1574" s="37" t="s">
        <v>1197</v>
      </c>
      <c r="D1574" s="195"/>
      <c r="E1574" s="23"/>
      <c r="F1574" s="14"/>
      <c r="G1574" s="22"/>
      <c r="H1574" s="656"/>
      <c r="I1574" s="656"/>
      <c r="J1574" s="656"/>
      <c r="K1574" s="25"/>
      <c r="L1574" s="25"/>
      <c r="M1574" s="25"/>
      <c r="N1574" s="25"/>
      <c r="O1574" s="25"/>
      <c r="P1574" s="25"/>
      <c r="Q1574" s="25"/>
      <c r="R1574" s="25"/>
      <c r="S1574" s="25"/>
      <c r="T1574" s="671"/>
      <c r="U1574" s="730" t="str">
        <f t="shared" si="27"/>
        <v/>
      </c>
    </row>
    <row r="1575" spans="1:21" x14ac:dyDescent="0.25">
      <c r="A1575" s="36" t="str">
        <f>'0'!$A$4</f>
        <v>………………..</v>
      </c>
      <c r="B1575" s="37">
        <f>'0'!$A$2</f>
        <v>46112</v>
      </c>
      <c r="C1575" s="37" t="s">
        <v>1197</v>
      </c>
      <c r="D1575" s="195"/>
      <c r="E1575" s="23"/>
      <c r="F1575" s="14"/>
      <c r="G1575" s="22"/>
      <c r="H1575" s="656"/>
      <c r="I1575" s="656"/>
      <c r="J1575" s="656"/>
      <c r="K1575" s="25"/>
      <c r="L1575" s="25"/>
      <c r="M1575" s="25"/>
      <c r="N1575" s="25"/>
      <c r="O1575" s="25"/>
      <c r="P1575" s="25"/>
      <c r="Q1575" s="25"/>
      <c r="R1575" s="25"/>
      <c r="S1575" s="25"/>
      <c r="T1575" s="671"/>
      <c r="U1575" s="730" t="str">
        <f t="shared" si="27"/>
        <v/>
      </c>
    </row>
    <row r="1576" spans="1:21" x14ac:dyDescent="0.25">
      <c r="A1576" s="36" t="str">
        <f>'0'!$A$4</f>
        <v>………………..</v>
      </c>
      <c r="B1576" s="37">
        <f>'0'!$A$2</f>
        <v>46112</v>
      </c>
      <c r="C1576" s="37" t="s">
        <v>1197</v>
      </c>
      <c r="D1576" s="195"/>
      <c r="E1576" s="23"/>
      <c r="F1576" s="14"/>
      <c r="G1576" s="22"/>
      <c r="H1576" s="656"/>
      <c r="I1576" s="656"/>
      <c r="J1576" s="656"/>
      <c r="K1576" s="25"/>
      <c r="L1576" s="25"/>
      <c r="M1576" s="25"/>
      <c r="N1576" s="25"/>
      <c r="O1576" s="25"/>
      <c r="P1576" s="25"/>
      <c r="Q1576" s="25"/>
      <c r="R1576" s="25"/>
      <c r="S1576" s="25"/>
      <c r="T1576" s="671"/>
      <c r="U1576" s="730" t="str">
        <f t="shared" si="27"/>
        <v/>
      </c>
    </row>
    <row r="1577" spans="1:21" x14ac:dyDescent="0.25">
      <c r="A1577" s="36" t="str">
        <f>'0'!$A$4</f>
        <v>………………..</v>
      </c>
      <c r="B1577" s="37">
        <f>'0'!$A$2</f>
        <v>46112</v>
      </c>
      <c r="C1577" s="37" t="s">
        <v>1197</v>
      </c>
      <c r="D1577" s="195"/>
      <c r="E1577" s="23"/>
      <c r="F1577" s="14"/>
      <c r="G1577" s="22"/>
      <c r="H1577" s="656"/>
      <c r="I1577" s="656"/>
      <c r="J1577" s="656"/>
      <c r="K1577" s="25"/>
      <c r="L1577" s="25"/>
      <c r="M1577" s="25"/>
      <c r="N1577" s="25"/>
      <c r="O1577" s="25"/>
      <c r="P1577" s="25"/>
      <c r="Q1577" s="25"/>
      <c r="R1577" s="25"/>
      <c r="S1577" s="25"/>
      <c r="T1577" s="671"/>
      <c r="U1577" s="730" t="str">
        <f t="shared" si="27"/>
        <v/>
      </c>
    </row>
    <row r="1578" spans="1:21" x14ac:dyDescent="0.25">
      <c r="A1578" s="36" t="str">
        <f>'0'!$A$4</f>
        <v>………………..</v>
      </c>
      <c r="B1578" s="37">
        <f>'0'!$A$2</f>
        <v>46112</v>
      </c>
      <c r="C1578" s="37" t="s">
        <v>1197</v>
      </c>
      <c r="D1578" s="195"/>
      <c r="E1578" s="23"/>
      <c r="F1578" s="14"/>
      <c r="G1578" s="22"/>
      <c r="H1578" s="656"/>
      <c r="I1578" s="656"/>
      <c r="J1578" s="656"/>
      <c r="K1578" s="25"/>
      <c r="L1578" s="25"/>
      <c r="M1578" s="25"/>
      <c r="N1578" s="25"/>
      <c r="O1578" s="25"/>
      <c r="P1578" s="25"/>
      <c r="Q1578" s="25"/>
      <c r="R1578" s="25"/>
      <c r="S1578" s="25"/>
      <c r="T1578" s="671"/>
      <c r="U1578" s="730" t="str">
        <f t="shared" si="27"/>
        <v/>
      </c>
    </row>
    <row r="1579" spans="1:21" x14ac:dyDescent="0.25">
      <c r="A1579" s="36" t="str">
        <f>'0'!$A$4</f>
        <v>………………..</v>
      </c>
      <c r="B1579" s="37">
        <f>'0'!$A$2</f>
        <v>46112</v>
      </c>
      <c r="C1579" s="37" t="s">
        <v>1197</v>
      </c>
      <c r="D1579" s="195"/>
      <c r="E1579" s="23"/>
      <c r="F1579" s="14"/>
      <c r="G1579" s="22"/>
      <c r="H1579" s="656"/>
      <c r="I1579" s="656"/>
      <c r="J1579" s="656"/>
      <c r="K1579" s="25"/>
      <c r="L1579" s="25"/>
      <c r="M1579" s="25"/>
      <c r="N1579" s="25"/>
      <c r="O1579" s="25"/>
      <c r="P1579" s="25"/>
      <c r="Q1579" s="25"/>
      <c r="R1579" s="25"/>
      <c r="S1579" s="25"/>
      <c r="T1579" s="671"/>
      <c r="U1579" s="730" t="str">
        <f t="shared" si="27"/>
        <v/>
      </c>
    </row>
    <row r="1580" spans="1:21" x14ac:dyDescent="0.25">
      <c r="A1580" s="36" t="str">
        <f>'0'!$A$4</f>
        <v>………………..</v>
      </c>
      <c r="B1580" s="37">
        <f>'0'!$A$2</f>
        <v>46112</v>
      </c>
      <c r="C1580" s="37" t="s">
        <v>1197</v>
      </c>
      <c r="D1580" s="195"/>
      <c r="E1580" s="23"/>
      <c r="F1580" s="14"/>
      <c r="G1580" s="22"/>
      <c r="H1580" s="656"/>
      <c r="I1580" s="656"/>
      <c r="J1580" s="656"/>
      <c r="K1580" s="25"/>
      <c r="L1580" s="25"/>
      <c r="M1580" s="25"/>
      <c r="N1580" s="25"/>
      <c r="O1580" s="25"/>
      <c r="P1580" s="25"/>
      <c r="Q1580" s="25"/>
      <c r="R1580" s="25"/>
      <c r="S1580" s="25"/>
      <c r="T1580" s="671"/>
      <c r="U1580" s="730" t="str">
        <f t="shared" si="27"/>
        <v/>
      </c>
    </row>
    <row r="1581" spans="1:21" x14ac:dyDescent="0.25">
      <c r="A1581" s="36" t="str">
        <f>'0'!$A$4</f>
        <v>………………..</v>
      </c>
      <c r="B1581" s="37">
        <f>'0'!$A$2</f>
        <v>46112</v>
      </c>
      <c r="C1581" s="37" t="s">
        <v>1197</v>
      </c>
      <c r="D1581" s="195"/>
      <c r="E1581" s="23"/>
      <c r="F1581" s="14"/>
      <c r="G1581" s="22"/>
      <c r="H1581" s="656"/>
      <c r="I1581" s="656"/>
      <c r="J1581" s="656"/>
      <c r="K1581" s="25"/>
      <c r="L1581" s="25"/>
      <c r="M1581" s="25"/>
      <c r="N1581" s="25"/>
      <c r="O1581" s="25"/>
      <c r="P1581" s="25"/>
      <c r="Q1581" s="25"/>
      <c r="R1581" s="25"/>
      <c r="S1581" s="25"/>
      <c r="T1581" s="671"/>
      <c r="U1581" s="730" t="str">
        <f t="shared" si="27"/>
        <v/>
      </c>
    </row>
    <row r="1582" spans="1:21" x14ac:dyDescent="0.25">
      <c r="A1582" s="36" t="str">
        <f>'0'!$A$4</f>
        <v>………………..</v>
      </c>
      <c r="B1582" s="37">
        <f>'0'!$A$2</f>
        <v>46112</v>
      </c>
      <c r="C1582" s="37" t="s">
        <v>1197</v>
      </c>
      <c r="D1582" s="195"/>
      <c r="E1582" s="23"/>
      <c r="F1582" s="14"/>
      <c r="G1582" s="22"/>
      <c r="H1582" s="656"/>
      <c r="I1582" s="656"/>
      <c r="J1582" s="656"/>
      <c r="K1582" s="25"/>
      <c r="L1582" s="25"/>
      <c r="M1582" s="25"/>
      <c r="N1582" s="25"/>
      <c r="O1582" s="25"/>
      <c r="P1582" s="25"/>
      <c r="Q1582" s="25"/>
      <c r="R1582" s="25"/>
      <c r="S1582" s="25"/>
      <c r="T1582" s="671"/>
      <c r="U1582" s="730" t="str">
        <f t="shared" si="27"/>
        <v/>
      </c>
    </row>
    <row r="1583" spans="1:21" x14ac:dyDescent="0.25">
      <c r="A1583" s="36" t="str">
        <f>'0'!$A$4</f>
        <v>………………..</v>
      </c>
      <c r="B1583" s="37">
        <f>'0'!$A$2</f>
        <v>46112</v>
      </c>
      <c r="C1583" s="37" t="s">
        <v>1197</v>
      </c>
      <c r="D1583" s="195"/>
      <c r="E1583" s="23"/>
      <c r="F1583" s="14"/>
      <c r="G1583" s="22"/>
      <c r="H1583" s="656"/>
      <c r="I1583" s="656"/>
      <c r="J1583" s="656"/>
      <c r="K1583" s="25"/>
      <c r="L1583" s="25"/>
      <c r="M1583" s="25"/>
      <c r="N1583" s="25"/>
      <c r="O1583" s="25"/>
      <c r="P1583" s="25"/>
      <c r="Q1583" s="25"/>
      <c r="R1583" s="25"/>
      <c r="S1583" s="25"/>
      <c r="T1583" s="671"/>
      <c r="U1583" s="730" t="str">
        <f t="shared" si="27"/>
        <v/>
      </c>
    </row>
    <row r="1584" spans="1:21" x14ac:dyDescent="0.25">
      <c r="A1584" s="36" t="str">
        <f>'0'!$A$4</f>
        <v>………………..</v>
      </c>
      <c r="B1584" s="37">
        <f>'0'!$A$2</f>
        <v>46112</v>
      </c>
      <c r="C1584" s="37" t="s">
        <v>1197</v>
      </c>
      <c r="D1584" s="195"/>
      <c r="E1584" s="23"/>
      <c r="F1584" s="14"/>
      <c r="G1584" s="22"/>
      <c r="H1584" s="656"/>
      <c r="I1584" s="656"/>
      <c r="J1584" s="656"/>
      <c r="K1584" s="25"/>
      <c r="L1584" s="25"/>
      <c r="M1584" s="25"/>
      <c r="N1584" s="25"/>
      <c r="O1584" s="25"/>
      <c r="P1584" s="25"/>
      <c r="Q1584" s="25"/>
      <c r="R1584" s="25"/>
      <c r="S1584" s="25"/>
      <c r="T1584" s="671"/>
      <c r="U1584" s="730" t="str">
        <f t="shared" si="27"/>
        <v/>
      </c>
    </row>
    <row r="1585" spans="1:21" x14ac:dyDescent="0.25">
      <c r="A1585" s="36" t="str">
        <f>'0'!$A$4</f>
        <v>………………..</v>
      </c>
      <c r="B1585" s="37">
        <f>'0'!$A$2</f>
        <v>46112</v>
      </c>
      <c r="C1585" s="37" t="s">
        <v>1197</v>
      </c>
      <c r="D1585" s="195"/>
      <c r="E1585" s="23"/>
      <c r="F1585" s="14"/>
      <c r="G1585" s="22"/>
      <c r="H1585" s="656"/>
      <c r="I1585" s="656"/>
      <c r="J1585" s="656"/>
      <c r="K1585" s="25"/>
      <c r="L1585" s="25"/>
      <c r="M1585" s="25"/>
      <c r="N1585" s="25"/>
      <c r="O1585" s="25"/>
      <c r="P1585" s="25"/>
      <c r="Q1585" s="25"/>
      <c r="R1585" s="25"/>
      <c r="S1585" s="25"/>
      <c r="T1585" s="671"/>
      <c r="U1585" s="730" t="str">
        <f t="shared" si="27"/>
        <v/>
      </c>
    </row>
    <row r="1586" spans="1:21" x14ac:dyDescent="0.25">
      <c r="A1586" s="36" t="str">
        <f>'0'!$A$4</f>
        <v>………………..</v>
      </c>
      <c r="B1586" s="37">
        <f>'0'!$A$2</f>
        <v>46112</v>
      </c>
      <c r="C1586" s="37" t="s">
        <v>1197</v>
      </c>
      <c r="D1586" s="195"/>
      <c r="E1586" s="23"/>
      <c r="F1586" s="14"/>
      <c r="G1586" s="22"/>
      <c r="H1586" s="656"/>
      <c r="I1586" s="656"/>
      <c r="J1586" s="656"/>
      <c r="K1586" s="25"/>
      <c r="L1586" s="25"/>
      <c r="M1586" s="25"/>
      <c r="N1586" s="25"/>
      <c r="O1586" s="25"/>
      <c r="P1586" s="25"/>
      <c r="Q1586" s="25"/>
      <c r="R1586" s="25"/>
      <c r="S1586" s="25"/>
      <c r="T1586" s="671"/>
      <c r="U1586" s="730" t="str">
        <f t="shared" si="27"/>
        <v/>
      </c>
    </row>
    <row r="1587" spans="1:21" x14ac:dyDescent="0.25">
      <c r="A1587" s="36" t="str">
        <f>'0'!$A$4</f>
        <v>………………..</v>
      </c>
      <c r="B1587" s="37">
        <f>'0'!$A$2</f>
        <v>46112</v>
      </c>
      <c r="C1587" s="37" t="s">
        <v>1197</v>
      </c>
      <c r="D1587" s="195"/>
      <c r="E1587" s="23"/>
      <c r="F1587" s="14"/>
      <c r="G1587" s="22"/>
      <c r="H1587" s="656"/>
      <c r="I1587" s="656"/>
      <c r="J1587" s="656"/>
      <c r="K1587" s="25"/>
      <c r="L1587" s="25"/>
      <c r="M1587" s="25"/>
      <c r="N1587" s="25"/>
      <c r="O1587" s="25"/>
      <c r="P1587" s="25"/>
      <c r="Q1587" s="25"/>
      <c r="R1587" s="25"/>
      <c r="S1587" s="25"/>
      <c r="T1587" s="671"/>
      <c r="U1587" s="730" t="str">
        <f t="shared" si="27"/>
        <v/>
      </c>
    </row>
    <row r="1588" spans="1:21" x14ac:dyDescent="0.25">
      <c r="A1588" s="36" t="str">
        <f>'0'!$A$4</f>
        <v>………………..</v>
      </c>
      <c r="B1588" s="37">
        <f>'0'!$A$2</f>
        <v>46112</v>
      </c>
      <c r="C1588" s="37" t="s">
        <v>1197</v>
      </c>
      <c r="D1588" s="195"/>
      <c r="E1588" s="23"/>
      <c r="F1588" s="14"/>
      <c r="G1588" s="22"/>
      <c r="H1588" s="656"/>
      <c r="I1588" s="656"/>
      <c r="J1588" s="656"/>
      <c r="K1588" s="25"/>
      <c r="L1588" s="25"/>
      <c r="M1588" s="25"/>
      <c r="N1588" s="25"/>
      <c r="O1588" s="25"/>
      <c r="P1588" s="25"/>
      <c r="Q1588" s="25"/>
      <c r="R1588" s="25"/>
      <c r="S1588" s="25"/>
      <c r="T1588" s="671"/>
      <c r="U1588" s="730" t="str">
        <f t="shared" si="27"/>
        <v/>
      </c>
    </row>
    <row r="1589" spans="1:21" x14ac:dyDescent="0.25">
      <c r="A1589" s="36" t="str">
        <f>'0'!$A$4</f>
        <v>………………..</v>
      </c>
      <c r="B1589" s="37">
        <f>'0'!$A$2</f>
        <v>46112</v>
      </c>
      <c r="C1589" s="37" t="s">
        <v>1197</v>
      </c>
      <c r="D1589" s="195"/>
      <c r="E1589" s="23"/>
      <c r="F1589" s="14"/>
      <c r="G1589" s="22"/>
      <c r="H1589" s="656"/>
      <c r="I1589" s="656"/>
      <c r="J1589" s="656"/>
      <c r="K1589" s="25"/>
      <c r="L1589" s="25"/>
      <c r="M1589" s="25"/>
      <c r="N1589" s="25"/>
      <c r="O1589" s="25"/>
      <c r="P1589" s="25"/>
      <c r="Q1589" s="25"/>
      <c r="R1589" s="25"/>
      <c r="S1589" s="25"/>
      <c r="T1589" s="671"/>
      <c r="U1589" s="730" t="str">
        <f t="shared" si="27"/>
        <v/>
      </c>
    </row>
    <row r="1590" spans="1:21" x14ac:dyDescent="0.25">
      <c r="A1590" s="36" t="str">
        <f>'0'!$A$4</f>
        <v>………………..</v>
      </c>
      <c r="B1590" s="37">
        <f>'0'!$A$2</f>
        <v>46112</v>
      </c>
      <c r="C1590" s="37" t="s">
        <v>1197</v>
      </c>
      <c r="D1590" s="195"/>
      <c r="E1590" s="23"/>
      <c r="F1590" s="14"/>
      <c r="G1590" s="22"/>
      <c r="H1590" s="656"/>
      <c r="I1590" s="656"/>
      <c r="J1590" s="656"/>
      <c r="K1590" s="25"/>
      <c r="L1590" s="25"/>
      <c r="M1590" s="25"/>
      <c r="N1590" s="25"/>
      <c r="O1590" s="25"/>
      <c r="P1590" s="25"/>
      <c r="Q1590" s="25"/>
      <c r="R1590" s="25"/>
      <c r="S1590" s="25"/>
      <c r="T1590" s="671"/>
      <c r="U1590" s="730" t="str">
        <f t="shared" si="27"/>
        <v/>
      </c>
    </row>
    <row r="1591" spans="1:21" x14ac:dyDescent="0.25">
      <c r="A1591" s="36" t="str">
        <f>'0'!$A$4</f>
        <v>………………..</v>
      </c>
      <c r="B1591" s="37">
        <f>'0'!$A$2</f>
        <v>46112</v>
      </c>
      <c r="C1591" s="37" t="s">
        <v>1197</v>
      </c>
      <c r="D1591" s="195"/>
      <c r="E1591" s="23"/>
      <c r="F1591" s="14"/>
      <c r="G1591" s="22"/>
      <c r="H1591" s="656"/>
      <c r="I1591" s="656"/>
      <c r="J1591" s="656"/>
      <c r="K1591" s="25"/>
      <c r="L1591" s="25"/>
      <c r="M1591" s="25"/>
      <c r="N1591" s="25"/>
      <c r="O1591" s="25"/>
      <c r="P1591" s="25"/>
      <c r="Q1591" s="25"/>
      <c r="R1591" s="25"/>
      <c r="S1591" s="25"/>
      <c r="T1591" s="671"/>
      <c r="U1591" s="730" t="str">
        <f t="shared" si="27"/>
        <v/>
      </c>
    </row>
    <row r="1592" spans="1:21" x14ac:dyDescent="0.25">
      <c r="A1592" s="36" t="str">
        <f>'0'!$A$4</f>
        <v>………………..</v>
      </c>
      <c r="B1592" s="37">
        <f>'0'!$A$2</f>
        <v>46112</v>
      </c>
      <c r="C1592" s="37" t="s">
        <v>1197</v>
      </c>
      <c r="D1592" s="195"/>
      <c r="E1592" s="23"/>
      <c r="F1592" s="14"/>
      <c r="G1592" s="22"/>
      <c r="H1592" s="656"/>
      <c r="I1592" s="656"/>
      <c r="J1592" s="656"/>
      <c r="K1592" s="25"/>
      <c r="L1592" s="25"/>
      <c r="M1592" s="25"/>
      <c r="N1592" s="25"/>
      <c r="O1592" s="25"/>
      <c r="P1592" s="25"/>
      <c r="Q1592" s="25"/>
      <c r="R1592" s="25"/>
      <c r="S1592" s="25"/>
      <c r="T1592" s="671"/>
      <c r="U1592" s="730" t="str">
        <f t="shared" si="27"/>
        <v/>
      </c>
    </row>
    <row r="1593" spans="1:21" x14ac:dyDescent="0.25">
      <c r="A1593" s="36" t="str">
        <f>'0'!$A$4</f>
        <v>………………..</v>
      </c>
      <c r="B1593" s="37">
        <f>'0'!$A$2</f>
        <v>46112</v>
      </c>
      <c r="C1593" s="37" t="s">
        <v>1197</v>
      </c>
      <c r="D1593" s="195"/>
      <c r="E1593" s="23"/>
      <c r="F1593" s="14"/>
      <c r="G1593" s="22"/>
      <c r="H1593" s="656"/>
      <c r="I1593" s="656"/>
      <c r="J1593" s="656"/>
      <c r="K1593" s="25"/>
      <c r="L1593" s="25"/>
      <c r="M1593" s="25"/>
      <c r="N1593" s="25"/>
      <c r="O1593" s="25"/>
      <c r="P1593" s="25"/>
      <c r="Q1593" s="25"/>
      <c r="R1593" s="25"/>
      <c r="S1593" s="25"/>
      <c r="T1593" s="671"/>
      <c r="U1593" s="730" t="str">
        <f t="shared" si="27"/>
        <v/>
      </c>
    </row>
    <row r="1594" spans="1:21" x14ac:dyDescent="0.25">
      <c r="A1594" s="36" t="str">
        <f>'0'!$A$4</f>
        <v>………………..</v>
      </c>
      <c r="B1594" s="37">
        <f>'0'!$A$2</f>
        <v>46112</v>
      </c>
      <c r="C1594" s="37" t="s">
        <v>1197</v>
      </c>
      <c r="D1594" s="195"/>
      <c r="E1594" s="23"/>
      <c r="F1594" s="14"/>
      <c r="G1594" s="22"/>
      <c r="H1594" s="656"/>
      <c r="I1594" s="656"/>
      <c r="J1594" s="656"/>
      <c r="K1594" s="25"/>
      <c r="L1594" s="25"/>
      <c r="M1594" s="25"/>
      <c r="N1594" s="25"/>
      <c r="O1594" s="25"/>
      <c r="P1594" s="25"/>
      <c r="Q1594" s="25"/>
      <c r="R1594" s="25"/>
      <c r="S1594" s="25"/>
      <c r="T1594" s="671"/>
      <c r="U1594" s="730" t="str">
        <f t="shared" si="27"/>
        <v/>
      </c>
    </row>
    <row r="1595" spans="1:21" x14ac:dyDescent="0.25">
      <c r="A1595" s="36" t="str">
        <f>'0'!$A$4</f>
        <v>………………..</v>
      </c>
      <c r="B1595" s="37">
        <f>'0'!$A$2</f>
        <v>46112</v>
      </c>
      <c r="C1595" s="37" t="s">
        <v>1197</v>
      </c>
      <c r="D1595" s="195"/>
      <c r="E1595" s="23"/>
      <c r="F1595" s="14"/>
      <c r="G1595" s="22"/>
      <c r="H1595" s="656"/>
      <c r="I1595" s="656"/>
      <c r="J1595" s="656"/>
      <c r="K1595" s="25"/>
      <c r="L1595" s="25"/>
      <c r="M1595" s="25"/>
      <c r="N1595" s="25"/>
      <c r="O1595" s="25"/>
      <c r="P1595" s="25"/>
      <c r="Q1595" s="25"/>
      <c r="R1595" s="25"/>
      <c r="S1595" s="25"/>
      <c r="T1595" s="671"/>
      <c r="U1595" s="730" t="str">
        <f t="shared" si="27"/>
        <v/>
      </c>
    </row>
    <row r="1596" spans="1:21" x14ac:dyDescent="0.25">
      <c r="A1596" s="36" t="str">
        <f>'0'!$A$4</f>
        <v>………………..</v>
      </c>
      <c r="B1596" s="37">
        <f>'0'!$A$2</f>
        <v>46112</v>
      </c>
      <c r="C1596" s="37" t="s">
        <v>1197</v>
      </c>
      <c r="D1596" s="195"/>
      <c r="E1596" s="23"/>
      <c r="F1596" s="14"/>
      <c r="G1596" s="22"/>
      <c r="H1596" s="656"/>
      <c r="I1596" s="656"/>
      <c r="J1596" s="656"/>
      <c r="K1596" s="25"/>
      <c r="L1596" s="25"/>
      <c r="M1596" s="25"/>
      <c r="N1596" s="25"/>
      <c r="O1596" s="25"/>
      <c r="P1596" s="25"/>
      <c r="Q1596" s="25"/>
      <c r="R1596" s="25"/>
      <c r="S1596" s="25"/>
      <c r="T1596" s="671"/>
      <c r="U1596" s="730" t="str">
        <f t="shared" si="27"/>
        <v/>
      </c>
    </row>
    <row r="1597" spans="1:21" x14ac:dyDescent="0.25">
      <c r="A1597" s="36" t="str">
        <f>'0'!$A$4</f>
        <v>………………..</v>
      </c>
      <c r="B1597" s="37">
        <f>'0'!$A$2</f>
        <v>46112</v>
      </c>
      <c r="C1597" s="37" t="s">
        <v>1197</v>
      </c>
      <c r="D1597" s="195"/>
      <c r="E1597" s="23"/>
      <c r="F1597" s="14"/>
      <c r="G1597" s="22"/>
      <c r="H1597" s="656"/>
      <c r="I1597" s="656"/>
      <c r="J1597" s="656"/>
      <c r="K1597" s="25"/>
      <c r="L1597" s="25"/>
      <c r="M1597" s="25"/>
      <c r="N1597" s="25"/>
      <c r="O1597" s="25"/>
      <c r="P1597" s="25"/>
      <c r="Q1597" s="25"/>
      <c r="R1597" s="25"/>
      <c r="S1597" s="25"/>
      <c r="T1597" s="671"/>
      <c r="U1597" s="730" t="str">
        <f t="shared" si="27"/>
        <v/>
      </c>
    </row>
    <row r="1598" spans="1:21" x14ac:dyDescent="0.25">
      <c r="A1598" s="36" t="str">
        <f>'0'!$A$4</f>
        <v>………………..</v>
      </c>
      <c r="B1598" s="37">
        <f>'0'!$A$2</f>
        <v>46112</v>
      </c>
      <c r="C1598" s="37" t="s">
        <v>1197</v>
      </c>
      <c r="D1598" s="195"/>
      <c r="E1598" s="23"/>
      <c r="F1598" s="14"/>
      <c r="G1598" s="22"/>
      <c r="H1598" s="656"/>
      <c r="I1598" s="656"/>
      <c r="J1598" s="656"/>
      <c r="K1598" s="25"/>
      <c r="L1598" s="25"/>
      <c r="M1598" s="25"/>
      <c r="N1598" s="25"/>
      <c r="O1598" s="25"/>
      <c r="P1598" s="25"/>
      <c r="Q1598" s="25"/>
      <c r="R1598" s="25"/>
      <c r="S1598" s="25"/>
      <c r="T1598" s="671"/>
      <c r="U1598" s="730" t="str">
        <f t="shared" si="27"/>
        <v/>
      </c>
    </row>
    <row r="1599" spans="1:21" x14ac:dyDescent="0.25">
      <c r="A1599" s="36" t="str">
        <f>'0'!$A$4</f>
        <v>………………..</v>
      </c>
      <c r="B1599" s="37">
        <f>'0'!$A$2</f>
        <v>46112</v>
      </c>
      <c r="C1599" s="37" t="s">
        <v>1197</v>
      </c>
      <c r="D1599" s="195"/>
      <c r="E1599" s="23"/>
      <c r="F1599" s="14"/>
      <c r="G1599" s="22"/>
      <c r="H1599" s="656"/>
      <c r="I1599" s="656"/>
      <c r="J1599" s="656"/>
      <c r="K1599" s="25"/>
      <c r="L1599" s="25"/>
      <c r="M1599" s="25"/>
      <c r="N1599" s="25"/>
      <c r="O1599" s="25"/>
      <c r="P1599" s="25"/>
      <c r="Q1599" s="25"/>
      <c r="R1599" s="25"/>
      <c r="S1599" s="25"/>
      <c r="T1599" s="671"/>
      <c r="U1599" s="730" t="str">
        <f t="shared" si="27"/>
        <v/>
      </c>
    </row>
    <row r="1600" spans="1:21" x14ac:dyDescent="0.25">
      <c r="A1600" s="36" t="str">
        <f>'0'!$A$4</f>
        <v>………………..</v>
      </c>
      <c r="B1600" s="37">
        <f>'0'!$A$2</f>
        <v>46112</v>
      </c>
      <c r="C1600" s="37" t="s">
        <v>1197</v>
      </c>
      <c r="D1600" s="195"/>
      <c r="E1600" s="23"/>
      <c r="F1600" s="14"/>
      <c r="G1600" s="22"/>
      <c r="H1600" s="656"/>
      <c r="I1600" s="656"/>
      <c r="J1600" s="656"/>
      <c r="K1600" s="25"/>
      <c r="L1600" s="25"/>
      <c r="M1600" s="25"/>
      <c r="N1600" s="25"/>
      <c r="O1600" s="25"/>
      <c r="P1600" s="25"/>
      <c r="Q1600" s="25"/>
      <c r="R1600" s="25"/>
      <c r="S1600" s="25"/>
      <c r="T1600" s="671"/>
      <c r="U1600" s="730" t="str">
        <f t="shared" si="27"/>
        <v/>
      </c>
    </row>
    <row r="1601" spans="1:21" x14ac:dyDescent="0.25">
      <c r="A1601" s="36" t="str">
        <f>'0'!$A$4</f>
        <v>………………..</v>
      </c>
      <c r="B1601" s="37">
        <f>'0'!$A$2</f>
        <v>46112</v>
      </c>
      <c r="C1601" s="37" t="s">
        <v>1197</v>
      </c>
      <c r="D1601" s="195"/>
      <c r="E1601" s="23"/>
      <c r="F1601" s="14"/>
      <c r="G1601" s="22"/>
      <c r="H1601" s="656"/>
      <c r="I1601" s="656"/>
      <c r="J1601" s="656"/>
      <c r="K1601" s="25"/>
      <c r="L1601" s="25"/>
      <c r="M1601" s="25"/>
      <c r="N1601" s="25"/>
      <c r="O1601" s="25"/>
      <c r="P1601" s="25"/>
      <c r="Q1601" s="25"/>
      <c r="R1601" s="25"/>
      <c r="S1601" s="25"/>
      <c r="T1601" s="671"/>
      <c r="U1601" s="730" t="str">
        <f t="shared" si="27"/>
        <v/>
      </c>
    </row>
    <row r="1602" spans="1:21" x14ac:dyDescent="0.25">
      <c r="A1602" s="36" t="str">
        <f>'0'!$A$4</f>
        <v>………………..</v>
      </c>
      <c r="B1602" s="37">
        <f>'0'!$A$2</f>
        <v>46112</v>
      </c>
      <c r="C1602" s="37" t="s">
        <v>1197</v>
      </c>
      <c r="D1602" s="195"/>
      <c r="E1602" s="23"/>
      <c r="F1602" s="14"/>
      <c r="G1602" s="22"/>
      <c r="H1602" s="656"/>
      <c r="I1602" s="656"/>
      <c r="J1602" s="656"/>
      <c r="K1602" s="25"/>
      <c r="L1602" s="25"/>
      <c r="M1602" s="25"/>
      <c r="N1602" s="25"/>
      <c r="O1602" s="25"/>
      <c r="P1602" s="25"/>
      <c r="Q1602" s="25"/>
      <c r="R1602" s="25"/>
      <c r="S1602" s="25"/>
      <c r="T1602" s="671"/>
      <c r="U1602" s="730" t="str">
        <f t="shared" si="27"/>
        <v/>
      </c>
    </row>
    <row r="1603" spans="1:21" x14ac:dyDescent="0.25">
      <c r="A1603" s="36" t="str">
        <f>'0'!$A$4</f>
        <v>………………..</v>
      </c>
      <c r="B1603" s="37">
        <f>'0'!$A$2</f>
        <v>46112</v>
      </c>
      <c r="C1603" s="37" t="s">
        <v>1197</v>
      </c>
      <c r="D1603" s="195"/>
      <c r="E1603" s="23"/>
      <c r="F1603" s="14"/>
      <c r="G1603" s="22"/>
      <c r="H1603" s="656"/>
      <c r="I1603" s="656"/>
      <c r="J1603" s="656"/>
      <c r="K1603" s="25"/>
      <c r="L1603" s="25"/>
      <c r="M1603" s="25"/>
      <c r="N1603" s="25"/>
      <c r="O1603" s="25"/>
      <c r="P1603" s="25"/>
      <c r="Q1603" s="25"/>
      <c r="R1603" s="25"/>
      <c r="S1603" s="25"/>
      <c r="T1603" s="671"/>
      <c r="U1603" s="730" t="str">
        <f t="shared" si="27"/>
        <v/>
      </c>
    </row>
    <row r="1604" spans="1:21" x14ac:dyDescent="0.25">
      <c r="A1604" s="36" t="str">
        <f>'0'!$A$4</f>
        <v>………………..</v>
      </c>
      <c r="B1604" s="37">
        <f>'0'!$A$2</f>
        <v>46112</v>
      </c>
      <c r="C1604" s="37" t="s">
        <v>1197</v>
      </c>
      <c r="D1604" s="195"/>
      <c r="E1604" s="23"/>
      <c r="F1604" s="14"/>
      <c r="G1604" s="22"/>
      <c r="H1604" s="656"/>
      <c r="I1604" s="656"/>
      <c r="J1604" s="656"/>
      <c r="K1604" s="25"/>
      <c r="L1604" s="25"/>
      <c r="M1604" s="25"/>
      <c r="N1604" s="25"/>
      <c r="O1604" s="25"/>
      <c r="P1604" s="25"/>
      <c r="Q1604" s="25"/>
      <c r="R1604" s="25"/>
      <c r="S1604" s="25"/>
      <c r="T1604" s="671"/>
      <c r="U1604" s="730" t="str">
        <f t="shared" si="27"/>
        <v/>
      </c>
    </row>
    <row r="1605" spans="1:21" x14ac:dyDescent="0.25">
      <c r="A1605" s="36" t="str">
        <f>'0'!$A$4</f>
        <v>………………..</v>
      </c>
      <c r="B1605" s="37">
        <f>'0'!$A$2</f>
        <v>46112</v>
      </c>
      <c r="C1605" s="37" t="s">
        <v>1197</v>
      </c>
      <c r="D1605" s="195"/>
      <c r="E1605" s="23"/>
      <c r="F1605" s="14"/>
      <c r="G1605" s="22"/>
      <c r="H1605" s="656"/>
      <c r="I1605" s="656"/>
      <c r="J1605" s="656"/>
      <c r="K1605" s="25"/>
      <c r="L1605" s="25"/>
      <c r="M1605" s="25"/>
      <c r="N1605" s="25"/>
      <c r="O1605" s="25"/>
      <c r="P1605" s="25"/>
      <c r="Q1605" s="25"/>
      <c r="R1605" s="25"/>
      <c r="S1605" s="25"/>
      <c r="T1605" s="671"/>
      <c r="U1605" s="730" t="str">
        <f t="shared" si="27"/>
        <v/>
      </c>
    </row>
    <row r="1606" spans="1:21" x14ac:dyDescent="0.25">
      <c r="A1606" s="36" t="str">
        <f>'0'!$A$4</f>
        <v>………………..</v>
      </c>
      <c r="B1606" s="37">
        <f>'0'!$A$2</f>
        <v>46112</v>
      </c>
      <c r="C1606" s="37" t="s">
        <v>1197</v>
      </c>
      <c r="D1606" s="195"/>
      <c r="E1606" s="23"/>
      <c r="F1606" s="14"/>
      <c r="G1606" s="22"/>
      <c r="H1606" s="656"/>
      <c r="I1606" s="656"/>
      <c r="J1606" s="656"/>
      <c r="K1606" s="25"/>
      <c r="L1606" s="25"/>
      <c r="M1606" s="25"/>
      <c r="N1606" s="25"/>
      <c r="O1606" s="25"/>
      <c r="P1606" s="25"/>
      <c r="Q1606" s="25"/>
      <c r="R1606" s="25"/>
      <c r="S1606" s="25"/>
      <c r="T1606" s="671"/>
      <c r="U1606" s="730" t="str">
        <f t="shared" si="27"/>
        <v/>
      </c>
    </row>
    <row r="1607" spans="1:21" x14ac:dyDescent="0.25">
      <c r="A1607" s="36" t="str">
        <f>'0'!$A$4</f>
        <v>………………..</v>
      </c>
      <c r="B1607" s="37">
        <f>'0'!$A$2</f>
        <v>46112</v>
      </c>
      <c r="C1607" s="37" t="s">
        <v>1197</v>
      </c>
      <c r="D1607" s="195"/>
      <c r="E1607" s="23"/>
      <c r="F1607" s="14"/>
      <c r="G1607" s="22"/>
      <c r="H1607" s="656"/>
      <c r="I1607" s="656"/>
      <c r="J1607" s="656"/>
      <c r="K1607" s="25"/>
      <c r="L1607" s="25"/>
      <c r="M1607" s="25"/>
      <c r="N1607" s="25"/>
      <c r="O1607" s="25"/>
      <c r="P1607" s="25"/>
      <c r="Q1607" s="25"/>
      <c r="R1607" s="25"/>
      <c r="S1607" s="25"/>
      <c r="T1607" s="671"/>
      <c r="U1607" s="730" t="str">
        <f t="shared" si="27"/>
        <v/>
      </c>
    </row>
    <row r="1608" spans="1:21" x14ac:dyDescent="0.25">
      <c r="A1608" s="36" t="str">
        <f>'0'!$A$4</f>
        <v>………………..</v>
      </c>
      <c r="B1608" s="37">
        <f>'0'!$A$2</f>
        <v>46112</v>
      </c>
      <c r="C1608" s="37" t="s">
        <v>1197</v>
      </c>
      <c r="D1608" s="195"/>
      <c r="E1608" s="23"/>
      <c r="F1608" s="14"/>
      <c r="G1608" s="22"/>
      <c r="H1608" s="656"/>
      <c r="I1608" s="656"/>
      <c r="J1608" s="656"/>
      <c r="K1608" s="25"/>
      <c r="L1608" s="25"/>
      <c r="M1608" s="25"/>
      <c r="N1608" s="25"/>
      <c r="O1608" s="25"/>
      <c r="P1608" s="25"/>
      <c r="Q1608" s="25"/>
      <c r="R1608" s="25"/>
      <c r="S1608" s="25"/>
      <c r="T1608" s="671"/>
      <c r="U1608" s="730" t="str">
        <f t="shared" si="27"/>
        <v/>
      </c>
    </row>
    <row r="1609" spans="1:21" x14ac:dyDescent="0.25">
      <c r="A1609" s="36" t="str">
        <f>'0'!$A$4</f>
        <v>………………..</v>
      </c>
      <c r="B1609" s="37">
        <f>'0'!$A$2</f>
        <v>46112</v>
      </c>
      <c r="C1609" s="37" t="s">
        <v>1197</v>
      </c>
      <c r="D1609" s="195"/>
      <c r="E1609" s="23"/>
      <c r="F1609" s="14"/>
      <c r="G1609" s="22"/>
      <c r="H1609" s="656"/>
      <c r="I1609" s="656"/>
      <c r="J1609" s="656"/>
      <c r="K1609" s="25"/>
      <c r="L1609" s="25"/>
      <c r="M1609" s="25"/>
      <c r="N1609" s="25"/>
      <c r="O1609" s="25"/>
      <c r="P1609" s="25"/>
      <c r="Q1609" s="25"/>
      <c r="R1609" s="25"/>
      <c r="S1609" s="25"/>
      <c r="T1609" s="671"/>
      <c r="U1609" s="730" t="str">
        <f t="shared" si="27"/>
        <v/>
      </c>
    </row>
    <row r="1610" spans="1:21" x14ac:dyDescent="0.25">
      <c r="A1610" s="36" t="str">
        <f>'0'!$A$4</f>
        <v>………………..</v>
      </c>
      <c r="B1610" s="37">
        <f>'0'!$A$2</f>
        <v>46112</v>
      </c>
      <c r="C1610" s="37" t="s">
        <v>1197</v>
      </c>
      <c r="D1610" s="195"/>
      <c r="E1610" s="23"/>
      <c r="F1610" s="14"/>
      <c r="G1610" s="22"/>
      <c r="H1610" s="656"/>
      <c r="I1610" s="656"/>
      <c r="J1610" s="656"/>
      <c r="K1610" s="25"/>
      <c r="L1610" s="25"/>
      <c r="M1610" s="25"/>
      <c r="N1610" s="25"/>
      <c r="O1610" s="25"/>
      <c r="P1610" s="25"/>
      <c r="Q1610" s="25"/>
      <c r="R1610" s="25"/>
      <c r="S1610" s="25"/>
      <c r="T1610" s="671"/>
      <c r="U1610" s="730" t="str">
        <f t="shared" si="27"/>
        <v/>
      </c>
    </row>
    <row r="1611" spans="1:21" x14ac:dyDescent="0.25">
      <c r="A1611" s="36" t="str">
        <f>'0'!$A$4</f>
        <v>………………..</v>
      </c>
      <c r="B1611" s="37">
        <f>'0'!$A$2</f>
        <v>46112</v>
      </c>
      <c r="C1611" s="37" t="s">
        <v>1197</v>
      </c>
      <c r="D1611" s="195"/>
      <c r="E1611" s="23"/>
      <c r="F1611" s="14"/>
      <c r="G1611" s="22"/>
      <c r="H1611" s="656"/>
      <c r="I1611" s="656"/>
      <c r="J1611" s="656"/>
      <c r="K1611" s="25"/>
      <c r="L1611" s="25"/>
      <c r="M1611" s="25"/>
      <c r="N1611" s="25"/>
      <c r="O1611" s="25"/>
      <c r="P1611" s="25"/>
      <c r="Q1611" s="25"/>
      <c r="R1611" s="25"/>
      <c r="S1611" s="25"/>
      <c r="T1611" s="671"/>
      <c r="U1611" s="730" t="str">
        <f t="shared" ref="U1611:U1674" si="28">IF(COUNTBLANK(D1611:S1611)=16,"",IF(D1611="999999999","",IF(ISNUMBER(VALUE(D1611)),IF(LEN(D1611)&lt;&gt;9,"Въведеното ЕИК е твърде късо или твърде дълго",IF(OR(MOD(MID(D1611,1,1)*1+MID(D1611,2,1)*2+MID(D1611,3,1)*3+MID(D1611,4,1)*4+MID(D1611,5,1)*5+MID(D1611,6,1)*6+MID(D1611,7,1)*7+MID(D1611,8,1)*8,11)-MID(D1611,9,1)=0,AND(MOD(MID(D1611,1,1)*3+MID(D1611,2,1)*4+MID(D1611,3,1)*5+MID(D1611,4,1)*6+MID(D1611,5,1)*7+MID(D1611,6,1)*8+MID(D1611,7,1)*9+MID(D1611,8,1)*10,11)=10,MID(D1611,9,1)*1=0),MOD(MID(D1611,1,1)*3+MID(D1611,2,1)*4+MID(D1611,3,1)*5+MID(D1611,4,1)*6+MID(D1611,5,1)*7+MID(D1611,6,1)*8+MID(D1611,7,1)*9+MID(D1611,8,1)*10,11)-MID(D1611,9,1)=0),"","Въведеното ЕИК е невалидно")),"Въведеното ЕИК съдържа непозволени символи")))</f>
        <v/>
      </c>
    </row>
    <row r="1612" spans="1:21" x14ac:dyDescent="0.25">
      <c r="A1612" s="36" t="str">
        <f>'0'!$A$4</f>
        <v>………………..</v>
      </c>
      <c r="B1612" s="37">
        <f>'0'!$A$2</f>
        <v>46112</v>
      </c>
      <c r="C1612" s="37" t="s">
        <v>1197</v>
      </c>
      <c r="D1612" s="195"/>
      <c r="E1612" s="23"/>
      <c r="F1612" s="14"/>
      <c r="G1612" s="22"/>
      <c r="H1612" s="656"/>
      <c r="I1612" s="656"/>
      <c r="J1612" s="656"/>
      <c r="K1612" s="25"/>
      <c r="L1612" s="25"/>
      <c r="M1612" s="25"/>
      <c r="N1612" s="25"/>
      <c r="O1612" s="25"/>
      <c r="P1612" s="25"/>
      <c r="Q1612" s="25"/>
      <c r="R1612" s="25"/>
      <c r="S1612" s="25"/>
      <c r="T1612" s="671"/>
      <c r="U1612" s="730" t="str">
        <f t="shared" si="28"/>
        <v/>
      </c>
    </row>
    <row r="1613" spans="1:21" x14ac:dyDescent="0.25">
      <c r="A1613" s="36" t="str">
        <f>'0'!$A$4</f>
        <v>………………..</v>
      </c>
      <c r="B1613" s="37">
        <f>'0'!$A$2</f>
        <v>46112</v>
      </c>
      <c r="C1613" s="37" t="s">
        <v>1197</v>
      </c>
      <c r="D1613" s="195"/>
      <c r="E1613" s="23"/>
      <c r="F1613" s="14"/>
      <c r="G1613" s="22"/>
      <c r="H1613" s="656"/>
      <c r="I1613" s="656"/>
      <c r="J1613" s="656"/>
      <c r="K1613" s="25"/>
      <c r="L1613" s="25"/>
      <c r="M1613" s="25"/>
      <c r="N1613" s="25"/>
      <c r="O1613" s="25"/>
      <c r="P1613" s="25"/>
      <c r="Q1613" s="25"/>
      <c r="R1613" s="25"/>
      <c r="S1613" s="25"/>
      <c r="T1613" s="671"/>
      <c r="U1613" s="730" t="str">
        <f t="shared" si="28"/>
        <v/>
      </c>
    </row>
    <row r="1614" spans="1:21" x14ac:dyDescent="0.25">
      <c r="A1614" s="36" t="str">
        <f>'0'!$A$4</f>
        <v>………………..</v>
      </c>
      <c r="B1614" s="37">
        <f>'0'!$A$2</f>
        <v>46112</v>
      </c>
      <c r="C1614" s="37" t="s">
        <v>1197</v>
      </c>
      <c r="D1614" s="195"/>
      <c r="E1614" s="23"/>
      <c r="F1614" s="14"/>
      <c r="G1614" s="22"/>
      <c r="H1614" s="656"/>
      <c r="I1614" s="656"/>
      <c r="J1614" s="656"/>
      <c r="K1614" s="25"/>
      <c r="L1614" s="25"/>
      <c r="M1614" s="25"/>
      <c r="N1614" s="25"/>
      <c r="O1614" s="25"/>
      <c r="P1614" s="25"/>
      <c r="Q1614" s="25"/>
      <c r="R1614" s="25"/>
      <c r="S1614" s="25"/>
      <c r="T1614" s="671"/>
      <c r="U1614" s="730" t="str">
        <f t="shared" si="28"/>
        <v/>
      </c>
    </row>
    <row r="1615" spans="1:21" x14ac:dyDescent="0.25">
      <c r="A1615" s="36" t="str">
        <f>'0'!$A$4</f>
        <v>………………..</v>
      </c>
      <c r="B1615" s="37">
        <f>'0'!$A$2</f>
        <v>46112</v>
      </c>
      <c r="C1615" s="37" t="s">
        <v>1197</v>
      </c>
      <c r="D1615" s="195"/>
      <c r="E1615" s="23"/>
      <c r="F1615" s="14"/>
      <c r="G1615" s="22"/>
      <c r="H1615" s="656"/>
      <c r="I1615" s="656"/>
      <c r="J1615" s="656"/>
      <c r="K1615" s="25"/>
      <c r="L1615" s="25"/>
      <c r="M1615" s="25"/>
      <c r="N1615" s="25"/>
      <c r="O1615" s="25"/>
      <c r="P1615" s="25"/>
      <c r="Q1615" s="25"/>
      <c r="R1615" s="25"/>
      <c r="S1615" s="25"/>
      <c r="T1615" s="671"/>
      <c r="U1615" s="730" t="str">
        <f t="shared" si="28"/>
        <v/>
      </c>
    </row>
    <row r="1616" spans="1:21" x14ac:dyDescent="0.25">
      <c r="A1616" s="36" t="str">
        <f>'0'!$A$4</f>
        <v>………………..</v>
      </c>
      <c r="B1616" s="37">
        <f>'0'!$A$2</f>
        <v>46112</v>
      </c>
      <c r="C1616" s="37" t="s">
        <v>1197</v>
      </c>
      <c r="D1616" s="195"/>
      <c r="E1616" s="23"/>
      <c r="F1616" s="14"/>
      <c r="G1616" s="22"/>
      <c r="H1616" s="656"/>
      <c r="I1616" s="656"/>
      <c r="J1616" s="656"/>
      <c r="K1616" s="25"/>
      <c r="L1616" s="25"/>
      <c r="M1616" s="25"/>
      <c r="N1616" s="25"/>
      <c r="O1616" s="25"/>
      <c r="P1616" s="25"/>
      <c r="Q1616" s="25"/>
      <c r="R1616" s="25"/>
      <c r="S1616" s="25"/>
      <c r="T1616" s="671"/>
      <c r="U1616" s="730" t="str">
        <f t="shared" si="28"/>
        <v/>
      </c>
    </row>
    <row r="1617" spans="1:21" x14ac:dyDescent="0.25">
      <c r="A1617" s="36" t="str">
        <f>'0'!$A$4</f>
        <v>………………..</v>
      </c>
      <c r="B1617" s="37">
        <f>'0'!$A$2</f>
        <v>46112</v>
      </c>
      <c r="C1617" s="37" t="s">
        <v>1197</v>
      </c>
      <c r="D1617" s="195"/>
      <c r="E1617" s="23"/>
      <c r="F1617" s="14"/>
      <c r="G1617" s="22"/>
      <c r="H1617" s="656"/>
      <c r="I1617" s="656"/>
      <c r="J1617" s="656"/>
      <c r="K1617" s="25"/>
      <c r="L1617" s="25"/>
      <c r="M1617" s="25"/>
      <c r="N1617" s="25"/>
      <c r="O1617" s="25"/>
      <c r="P1617" s="25"/>
      <c r="Q1617" s="25"/>
      <c r="R1617" s="25"/>
      <c r="S1617" s="25"/>
      <c r="T1617" s="671"/>
      <c r="U1617" s="730" t="str">
        <f t="shared" si="28"/>
        <v/>
      </c>
    </row>
    <row r="1618" spans="1:21" x14ac:dyDescent="0.25">
      <c r="A1618" s="36" t="str">
        <f>'0'!$A$4</f>
        <v>………………..</v>
      </c>
      <c r="B1618" s="37">
        <f>'0'!$A$2</f>
        <v>46112</v>
      </c>
      <c r="C1618" s="37" t="s">
        <v>1197</v>
      </c>
      <c r="D1618" s="195"/>
      <c r="E1618" s="23"/>
      <c r="F1618" s="14"/>
      <c r="G1618" s="22"/>
      <c r="H1618" s="656"/>
      <c r="I1618" s="656"/>
      <c r="J1618" s="656"/>
      <c r="K1618" s="25"/>
      <c r="L1618" s="25"/>
      <c r="M1618" s="25"/>
      <c r="N1618" s="25"/>
      <c r="O1618" s="25"/>
      <c r="P1618" s="25"/>
      <c r="Q1618" s="25"/>
      <c r="R1618" s="25"/>
      <c r="S1618" s="25"/>
      <c r="T1618" s="671"/>
      <c r="U1618" s="730" t="str">
        <f t="shared" si="28"/>
        <v/>
      </c>
    </row>
    <row r="1619" spans="1:21" x14ac:dyDescent="0.25">
      <c r="A1619" s="36" t="str">
        <f>'0'!$A$4</f>
        <v>………………..</v>
      </c>
      <c r="B1619" s="37">
        <f>'0'!$A$2</f>
        <v>46112</v>
      </c>
      <c r="C1619" s="37" t="s">
        <v>1197</v>
      </c>
      <c r="D1619" s="195"/>
      <c r="E1619" s="23"/>
      <c r="F1619" s="14"/>
      <c r="G1619" s="22"/>
      <c r="H1619" s="656"/>
      <c r="I1619" s="656"/>
      <c r="J1619" s="656"/>
      <c r="K1619" s="25"/>
      <c r="L1619" s="25"/>
      <c r="M1619" s="25"/>
      <c r="N1619" s="25"/>
      <c r="O1619" s="25"/>
      <c r="P1619" s="25"/>
      <c r="Q1619" s="25"/>
      <c r="R1619" s="25"/>
      <c r="S1619" s="25"/>
      <c r="T1619" s="671"/>
      <c r="U1619" s="730" t="str">
        <f t="shared" si="28"/>
        <v/>
      </c>
    </row>
    <row r="1620" spans="1:21" x14ac:dyDescent="0.25">
      <c r="A1620" s="36" t="str">
        <f>'0'!$A$4</f>
        <v>………………..</v>
      </c>
      <c r="B1620" s="37">
        <f>'0'!$A$2</f>
        <v>46112</v>
      </c>
      <c r="C1620" s="37" t="s">
        <v>1197</v>
      </c>
      <c r="D1620" s="195"/>
      <c r="E1620" s="23"/>
      <c r="F1620" s="14"/>
      <c r="G1620" s="22"/>
      <c r="H1620" s="656"/>
      <c r="I1620" s="656"/>
      <c r="J1620" s="656"/>
      <c r="K1620" s="25"/>
      <c r="L1620" s="25"/>
      <c r="M1620" s="25"/>
      <c r="N1620" s="25"/>
      <c r="O1620" s="25"/>
      <c r="P1620" s="25"/>
      <c r="Q1620" s="25"/>
      <c r="R1620" s="25"/>
      <c r="S1620" s="25"/>
      <c r="T1620" s="671"/>
      <c r="U1620" s="730" t="str">
        <f t="shared" si="28"/>
        <v/>
      </c>
    </row>
    <row r="1621" spans="1:21" x14ac:dyDescent="0.25">
      <c r="A1621" s="36" t="str">
        <f>'0'!$A$4</f>
        <v>………………..</v>
      </c>
      <c r="B1621" s="37">
        <f>'0'!$A$2</f>
        <v>46112</v>
      </c>
      <c r="C1621" s="37" t="s">
        <v>1197</v>
      </c>
      <c r="D1621" s="195"/>
      <c r="E1621" s="23"/>
      <c r="F1621" s="14"/>
      <c r="G1621" s="22"/>
      <c r="H1621" s="656"/>
      <c r="I1621" s="656"/>
      <c r="J1621" s="656"/>
      <c r="K1621" s="25"/>
      <c r="L1621" s="25"/>
      <c r="M1621" s="25"/>
      <c r="N1621" s="25"/>
      <c r="O1621" s="25"/>
      <c r="P1621" s="25"/>
      <c r="Q1621" s="25"/>
      <c r="R1621" s="25"/>
      <c r="S1621" s="25"/>
      <c r="T1621" s="671"/>
      <c r="U1621" s="730" t="str">
        <f t="shared" si="28"/>
        <v/>
      </c>
    </row>
    <row r="1622" spans="1:21" x14ac:dyDescent="0.25">
      <c r="A1622" s="36" t="str">
        <f>'0'!$A$4</f>
        <v>………………..</v>
      </c>
      <c r="B1622" s="37">
        <f>'0'!$A$2</f>
        <v>46112</v>
      </c>
      <c r="C1622" s="37" t="s">
        <v>1197</v>
      </c>
      <c r="D1622" s="195"/>
      <c r="E1622" s="23"/>
      <c r="F1622" s="14"/>
      <c r="G1622" s="22"/>
      <c r="H1622" s="656"/>
      <c r="I1622" s="656"/>
      <c r="J1622" s="656"/>
      <c r="K1622" s="25"/>
      <c r="L1622" s="25"/>
      <c r="M1622" s="25"/>
      <c r="N1622" s="25"/>
      <c r="O1622" s="25"/>
      <c r="P1622" s="25"/>
      <c r="Q1622" s="25"/>
      <c r="R1622" s="25"/>
      <c r="S1622" s="25"/>
      <c r="T1622" s="671"/>
      <c r="U1622" s="730" t="str">
        <f t="shared" si="28"/>
        <v/>
      </c>
    </row>
    <row r="1623" spans="1:21" x14ac:dyDescent="0.25">
      <c r="A1623" s="36" t="str">
        <f>'0'!$A$4</f>
        <v>………………..</v>
      </c>
      <c r="B1623" s="37">
        <f>'0'!$A$2</f>
        <v>46112</v>
      </c>
      <c r="C1623" s="37" t="s">
        <v>1197</v>
      </c>
      <c r="D1623" s="195"/>
      <c r="E1623" s="23"/>
      <c r="F1623" s="14"/>
      <c r="G1623" s="22"/>
      <c r="H1623" s="656"/>
      <c r="I1623" s="656"/>
      <c r="J1623" s="656"/>
      <c r="K1623" s="25"/>
      <c r="L1623" s="25"/>
      <c r="M1623" s="25"/>
      <c r="N1623" s="25"/>
      <c r="O1623" s="25"/>
      <c r="P1623" s="25"/>
      <c r="Q1623" s="25"/>
      <c r="R1623" s="25"/>
      <c r="S1623" s="25"/>
      <c r="T1623" s="671"/>
      <c r="U1623" s="730" t="str">
        <f t="shared" si="28"/>
        <v/>
      </c>
    </row>
    <row r="1624" spans="1:21" x14ac:dyDescent="0.25">
      <c r="A1624" s="36" t="str">
        <f>'0'!$A$4</f>
        <v>………………..</v>
      </c>
      <c r="B1624" s="37">
        <f>'0'!$A$2</f>
        <v>46112</v>
      </c>
      <c r="C1624" s="37" t="s">
        <v>1197</v>
      </c>
      <c r="D1624" s="195"/>
      <c r="E1624" s="23"/>
      <c r="F1624" s="14"/>
      <c r="G1624" s="22"/>
      <c r="H1624" s="656"/>
      <c r="I1624" s="656"/>
      <c r="J1624" s="656"/>
      <c r="K1624" s="25"/>
      <c r="L1624" s="25"/>
      <c r="M1624" s="25"/>
      <c r="N1624" s="25"/>
      <c r="O1624" s="25"/>
      <c r="P1624" s="25"/>
      <c r="Q1624" s="25"/>
      <c r="R1624" s="25"/>
      <c r="S1624" s="25"/>
      <c r="T1624" s="671"/>
      <c r="U1624" s="730" t="str">
        <f t="shared" si="28"/>
        <v/>
      </c>
    </row>
    <row r="1625" spans="1:21" x14ac:dyDescent="0.25">
      <c r="A1625" s="36" t="str">
        <f>'0'!$A$4</f>
        <v>………………..</v>
      </c>
      <c r="B1625" s="37">
        <f>'0'!$A$2</f>
        <v>46112</v>
      </c>
      <c r="C1625" s="37" t="s">
        <v>1197</v>
      </c>
      <c r="D1625" s="195"/>
      <c r="E1625" s="23"/>
      <c r="F1625" s="14"/>
      <c r="G1625" s="22"/>
      <c r="H1625" s="656"/>
      <c r="I1625" s="656"/>
      <c r="J1625" s="656"/>
      <c r="K1625" s="25"/>
      <c r="L1625" s="25"/>
      <c r="M1625" s="25"/>
      <c r="N1625" s="25"/>
      <c r="O1625" s="25"/>
      <c r="P1625" s="25"/>
      <c r="Q1625" s="25"/>
      <c r="R1625" s="25"/>
      <c r="S1625" s="25"/>
      <c r="T1625" s="671"/>
      <c r="U1625" s="730" t="str">
        <f t="shared" si="28"/>
        <v/>
      </c>
    </row>
    <row r="1626" spans="1:21" x14ac:dyDescent="0.25">
      <c r="A1626" s="36" t="str">
        <f>'0'!$A$4</f>
        <v>………………..</v>
      </c>
      <c r="B1626" s="37">
        <f>'0'!$A$2</f>
        <v>46112</v>
      </c>
      <c r="C1626" s="37" t="s">
        <v>1197</v>
      </c>
      <c r="D1626" s="195"/>
      <c r="E1626" s="23"/>
      <c r="F1626" s="14"/>
      <c r="G1626" s="22"/>
      <c r="H1626" s="656"/>
      <c r="I1626" s="656"/>
      <c r="J1626" s="656"/>
      <c r="K1626" s="25"/>
      <c r="L1626" s="25"/>
      <c r="M1626" s="25"/>
      <c r="N1626" s="25"/>
      <c r="O1626" s="25"/>
      <c r="P1626" s="25"/>
      <c r="Q1626" s="25"/>
      <c r="R1626" s="25"/>
      <c r="S1626" s="25"/>
      <c r="T1626" s="671"/>
      <c r="U1626" s="730" t="str">
        <f t="shared" si="28"/>
        <v/>
      </c>
    </row>
    <row r="1627" spans="1:21" x14ac:dyDescent="0.25">
      <c r="A1627" s="36" t="str">
        <f>'0'!$A$4</f>
        <v>………………..</v>
      </c>
      <c r="B1627" s="37">
        <f>'0'!$A$2</f>
        <v>46112</v>
      </c>
      <c r="C1627" s="37" t="s">
        <v>1197</v>
      </c>
      <c r="D1627" s="195"/>
      <c r="E1627" s="23"/>
      <c r="F1627" s="14"/>
      <c r="G1627" s="22"/>
      <c r="H1627" s="656"/>
      <c r="I1627" s="656"/>
      <c r="J1627" s="656"/>
      <c r="K1627" s="25"/>
      <c r="L1627" s="25"/>
      <c r="M1627" s="25"/>
      <c r="N1627" s="25"/>
      <c r="O1627" s="25"/>
      <c r="P1627" s="25"/>
      <c r="Q1627" s="25"/>
      <c r="R1627" s="25"/>
      <c r="S1627" s="25"/>
      <c r="T1627" s="671"/>
      <c r="U1627" s="730" t="str">
        <f t="shared" si="28"/>
        <v/>
      </c>
    </row>
    <row r="1628" spans="1:21" x14ac:dyDescent="0.25">
      <c r="A1628" s="36" t="str">
        <f>'0'!$A$4</f>
        <v>………………..</v>
      </c>
      <c r="B1628" s="37">
        <f>'0'!$A$2</f>
        <v>46112</v>
      </c>
      <c r="C1628" s="37" t="s">
        <v>1197</v>
      </c>
      <c r="D1628" s="195"/>
      <c r="E1628" s="23"/>
      <c r="F1628" s="14"/>
      <c r="G1628" s="22"/>
      <c r="H1628" s="656"/>
      <c r="I1628" s="656"/>
      <c r="J1628" s="656"/>
      <c r="K1628" s="25"/>
      <c r="L1628" s="25"/>
      <c r="M1628" s="25"/>
      <c r="N1628" s="25"/>
      <c r="O1628" s="25"/>
      <c r="P1628" s="25"/>
      <c r="Q1628" s="25"/>
      <c r="R1628" s="25"/>
      <c r="S1628" s="25"/>
      <c r="T1628" s="671"/>
      <c r="U1628" s="730" t="str">
        <f t="shared" si="28"/>
        <v/>
      </c>
    </row>
    <row r="1629" spans="1:21" x14ac:dyDescent="0.25">
      <c r="A1629" s="36" t="str">
        <f>'0'!$A$4</f>
        <v>………………..</v>
      </c>
      <c r="B1629" s="37">
        <f>'0'!$A$2</f>
        <v>46112</v>
      </c>
      <c r="C1629" s="37" t="s">
        <v>1197</v>
      </c>
      <c r="D1629" s="195"/>
      <c r="E1629" s="23"/>
      <c r="F1629" s="14"/>
      <c r="G1629" s="22"/>
      <c r="H1629" s="656"/>
      <c r="I1629" s="656"/>
      <c r="J1629" s="656"/>
      <c r="K1629" s="25"/>
      <c r="L1629" s="25"/>
      <c r="M1629" s="25"/>
      <c r="N1629" s="25"/>
      <c r="O1629" s="25"/>
      <c r="P1629" s="25"/>
      <c r="Q1629" s="25"/>
      <c r="R1629" s="25"/>
      <c r="S1629" s="25"/>
      <c r="T1629" s="671"/>
      <c r="U1629" s="730" t="str">
        <f t="shared" si="28"/>
        <v/>
      </c>
    </row>
    <row r="1630" spans="1:21" x14ac:dyDescent="0.25">
      <c r="A1630" s="36" t="str">
        <f>'0'!$A$4</f>
        <v>………………..</v>
      </c>
      <c r="B1630" s="37">
        <f>'0'!$A$2</f>
        <v>46112</v>
      </c>
      <c r="C1630" s="37" t="s">
        <v>1197</v>
      </c>
      <c r="D1630" s="195"/>
      <c r="E1630" s="23"/>
      <c r="F1630" s="14"/>
      <c r="G1630" s="22"/>
      <c r="H1630" s="656"/>
      <c r="I1630" s="656"/>
      <c r="J1630" s="656"/>
      <c r="K1630" s="25"/>
      <c r="L1630" s="25"/>
      <c r="M1630" s="25"/>
      <c r="N1630" s="25"/>
      <c r="O1630" s="25"/>
      <c r="P1630" s="25"/>
      <c r="Q1630" s="25"/>
      <c r="R1630" s="25"/>
      <c r="S1630" s="25"/>
      <c r="T1630" s="671"/>
      <c r="U1630" s="730" t="str">
        <f t="shared" si="28"/>
        <v/>
      </c>
    </row>
    <row r="1631" spans="1:21" x14ac:dyDescent="0.25">
      <c r="A1631" s="36" t="str">
        <f>'0'!$A$4</f>
        <v>………………..</v>
      </c>
      <c r="B1631" s="37">
        <f>'0'!$A$2</f>
        <v>46112</v>
      </c>
      <c r="C1631" s="37" t="s">
        <v>1197</v>
      </c>
      <c r="D1631" s="195"/>
      <c r="E1631" s="23"/>
      <c r="F1631" s="14"/>
      <c r="G1631" s="22"/>
      <c r="H1631" s="656"/>
      <c r="I1631" s="656"/>
      <c r="J1631" s="656"/>
      <c r="K1631" s="25"/>
      <c r="L1631" s="25"/>
      <c r="M1631" s="25"/>
      <c r="N1631" s="25"/>
      <c r="O1631" s="25"/>
      <c r="P1631" s="25"/>
      <c r="Q1631" s="25"/>
      <c r="R1631" s="25"/>
      <c r="S1631" s="25"/>
      <c r="T1631" s="671"/>
      <c r="U1631" s="730" t="str">
        <f t="shared" si="28"/>
        <v/>
      </c>
    </row>
    <row r="1632" spans="1:21" x14ac:dyDescent="0.25">
      <c r="A1632" s="36" t="str">
        <f>'0'!$A$4</f>
        <v>………………..</v>
      </c>
      <c r="B1632" s="37">
        <f>'0'!$A$2</f>
        <v>46112</v>
      </c>
      <c r="C1632" s="37" t="s">
        <v>1197</v>
      </c>
      <c r="D1632" s="195"/>
      <c r="E1632" s="23"/>
      <c r="F1632" s="14"/>
      <c r="G1632" s="22"/>
      <c r="H1632" s="656"/>
      <c r="I1632" s="656"/>
      <c r="J1632" s="656"/>
      <c r="K1632" s="25"/>
      <c r="L1632" s="25"/>
      <c r="M1632" s="25"/>
      <c r="N1632" s="25"/>
      <c r="O1632" s="25"/>
      <c r="P1632" s="25"/>
      <c r="Q1632" s="25"/>
      <c r="R1632" s="25"/>
      <c r="S1632" s="25"/>
      <c r="T1632" s="671"/>
      <c r="U1632" s="730" t="str">
        <f t="shared" si="28"/>
        <v/>
      </c>
    </row>
    <row r="1633" spans="1:21" x14ac:dyDescent="0.25">
      <c r="A1633" s="36" t="str">
        <f>'0'!$A$4</f>
        <v>………………..</v>
      </c>
      <c r="B1633" s="37">
        <f>'0'!$A$2</f>
        <v>46112</v>
      </c>
      <c r="C1633" s="37" t="s">
        <v>1197</v>
      </c>
      <c r="D1633" s="195"/>
      <c r="E1633" s="23"/>
      <c r="F1633" s="14"/>
      <c r="G1633" s="22"/>
      <c r="H1633" s="656"/>
      <c r="I1633" s="656"/>
      <c r="J1633" s="656"/>
      <c r="K1633" s="25"/>
      <c r="L1633" s="25"/>
      <c r="M1633" s="25"/>
      <c r="N1633" s="25"/>
      <c r="O1633" s="25"/>
      <c r="P1633" s="25"/>
      <c r="Q1633" s="25"/>
      <c r="R1633" s="25"/>
      <c r="S1633" s="25"/>
      <c r="T1633" s="671"/>
      <c r="U1633" s="730" t="str">
        <f t="shared" si="28"/>
        <v/>
      </c>
    </row>
    <row r="1634" spans="1:21" x14ac:dyDescent="0.25">
      <c r="A1634" s="36" t="str">
        <f>'0'!$A$4</f>
        <v>………………..</v>
      </c>
      <c r="B1634" s="37">
        <f>'0'!$A$2</f>
        <v>46112</v>
      </c>
      <c r="C1634" s="37" t="s">
        <v>1197</v>
      </c>
      <c r="D1634" s="195"/>
      <c r="E1634" s="23"/>
      <c r="F1634" s="14"/>
      <c r="G1634" s="22"/>
      <c r="H1634" s="656"/>
      <c r="I1634" s="656"/>
      <c r="J1634" s="656"/>
      <c r="K1634" s="25"/>
      <c r="L1634" s="25"/>
      <c r="M1634" s="25"/>
      <c r="N1634" s="25"/>
      <c r="O1634" s="25"/>
      <c r="P1634" s="25"/>
      <c r="Q1634" s="25"/>
      <c r="R1634" s="25"/>
      <c r="S1634" s="25"/>
      <c r="T1634" s="671"/>
      <c r="U1634" s="730" t="str">
        <f t="shared" si="28"/>
        <v/>
      </c>
    </row>
    <row r="1635" spans="1:21" x14ac:dyDescent="0.25">
      <c r="A1635" s="36" t="str">
        <f>'0'!$A$4</f>
        <v>………………..</v>
      </c>
      <c r="B1635" s="37">
        <f>'0'!$A$2</f>
        <v>46112</v>
      </c>
      <c r="C1635" s="37" t="s">
        <v>1197</v>
      </c>
      <c r="D1635" s="195"/>
      <c r="E1635" s="23"/>
      <c r="F1635" s="14"/>
      <c r="G1635" s="22"/>
      <c r="H1635" s="656"/>
      <c r="I1635" s="656"/>
      <c r="J1635" s="656"/>
      <c r="K1635" s="25"/>
      <c r="L1635" s="25"/>
      <c r="M1635" s="25"/>
      <c r="N1635" s="25"/>
      <c r="O1635" s="25"/>
      <c r="P1635" s="25"/>
      <c r="Q1635" s="25"/>
      <c r="R1635" s="25"/>
      <c r="S1635" s="25"/>
      <c r="T1635" s="671"/>
      <c r="U1635" s="730" t="str">
        <f t="shared" si="28"/>
        <v/>
      </c>
    </row>
    <row r="1636" spans="1:21" x14ac:dyDescent="0.25">
      <c r="A1636" s="36" t="str">
        <f>'0'!$A$4</f>
        <v>………………..</v>
      </c>
      <c r="B1636" s="37">
        <f>'0'!$A$2</f>
        <v>46112</v>
      </c>
      <c r="C1636" s="37" t="s">
        <v>1197</v>
      </c>
      <c r="D1636" s="195"/>
      <c r="E1636" s="23"/>
      <c r="F1636" s="14"/>
      <c r="G1636" s="22"/>
      <c r="H1636" s="656"/>
      <c r="I1636" s="656"/>
      <c r="J1636" s="656"/>
      <c r="K1636" s="25"/>
      <c r="L1636" s="25"/>
      <c r="M1636" s="25"/>
      <c r="N1636" s="25"/>
      <c r="O1636" s="25"/>
      <c r="P1636" s="25"/>
      <c r="Q1636" s="25"/>
      <c r="R1636" s="25"/>
      <c r="S1636" s="25"/>
      <c r="T1636" s="671"/>
      <c r="U1636" s="730" t="str">
        <f t="shared" si="28"/>
        <v/>
      </c>
    </row>
    <row r="1637" spans="1:21" x14ac:dyDescent="0.25">
      <c r="A1637" s="36" t="str">
        <f>'0'!$A$4</f>
        <v>………………..</v>
      </c>
      <c r="B1637" s="37">
        <f>'0'!$A$2</f>
        <v>46112</v>
      </c>
      <c r="C1637" s="37" t="s">
        <v>1197</v>
      </c>
      <c r="D1637" s="195"/>
      <c r="E1637" s="23"/>
      <c r="F1637" s="14"/>
      <c r="G1637" s="22"/>
      <c r="H1637" s="656"/>
      <c r="I1637" s="656"/>
      <c r="J1637" s="656"/>
      <c r="K1637" s="25"/>
      <c r="L1637" s="25"/>
      <c r="M1637" s="25"/>
      <c r="N1637" s="25"/>
      <c r="O1637" s="25"/>
      <c r="P1637" s="25"/>
      <c r="Q1637" s="25"/>
      <c r="R1637" s="25"/>
      <c r="S1637" s="25"/>
      <c r="T1637" s="671"/>
      <c r="U1637" s="730" t="str">
        <f t="shared" si="28"/>
        <v/>
      </c>
    </row>
    <row r="1638" spans="1:21" x14ac:dyDescent="0.25">
      <c r="A1638" s="36" t="str">
        <f>'0'!$A$4</f>
        <v>………………..</v>
      </c>
      <c r="B1638" s="37">
        <f>'0'!$A$2</f>
        <v>46112</v>
      </c>
      <c r="C1638" s="37" t="s">
        <v>1197</v>
      </c>
      <c r="D1638" s="195"/>
      <c r="E1638" s="23"/>
      <c r="F1638" s="14"/>
      <c r="G1638" s="22"/>
      <c r="H1638" s="656"/>
      <c r="I1638" s="656"/>
      <c r="J1638" s="656"/>
      <c r="K1638" s="25"/>
      <c r="L1638" s="25"/>
      <c r="M1638" s="25"/>
      <c r="N1638" s="25"/>
      <c r="O1638" s="25"/>
      <c r="P1638" s="25"/>
      <c r="Q1638" s="25"/>
      <c r="R1638" s="25"/>
      <c r="S1638" s="25"/>
      <c r="T1638" s="671"/>
      <c r="U1638" s="730" t="str">
        <f t="shared" si="28"/>
        <v/>
      </c>
    </row>
    <row r="1639" spans="1:21" x14ac:dyDescent="0.25">
      <c r="A1639" s="36" t="str">
        <f>'0'!$A$4</f>
        <v>………………..</v>
      </c>
      <c r="B1639" s="37">
        <f>'0'!$A$2</f>
        <v>46112</v>
      </c>
      <c r="C1639" s="37" t="s">
        <v>1197</v>
      </c>
      <c r="D1639" s="195"/>
      <c r="E1639" s="23"/>
      <c r="F1639" s="14"/>
      <c r="G1639" s="22"/>
      <c r="H1639" s="656"/>
      <c r="I1639" s="656"/>
      <c r="J1639" s="656"/>
      <c r="K1639" s="25"/>
      <c r="L1639" s="25"/>
      <c r="M1639" s="25"/>
      <c r="N1639" s="25"/>
      <c r="O1639" s="25"/>
      <c r="P1639" s="25"/>
      <c r="Q1639" s="25"/>
      <c r="R1639" s="25"/>
      <c r="S1639" s="25"/>
      <c r="T1639" s="671"/>
      <c r="U1639" s="730" t="str">
        <f t="shared" si="28"/>
        <v/>
      </c>
    </row>
    <row r="1640" spans="1:21" x14ac:dyDescent="0.25">
      <c r="A1640" s="36" t="str">
        <f>'0'!$A$4</f>
        <v>………………..</v>
      </c>
      <c r="B1640" s="37">
        <f>'0'!$A$2</f>
        <v>46112</v>
      </c>
      <c r="C1640" s="37" t="s">
        <v>1197</v>
      </c>
      <c r="D1640" s="195"/>
      <c r="E1640" s="23"/>
      <c r="F1640" s="14"/>
      <c r="G1640" s="22"/>
      <c r="H1640" s="656"/>
      <c r="I1640" s="656"/>
      <c r="J1640" s="656"/>
      <c r="K1640" s="25"/>
      <c r="L1640" s="25"/>
      <c r="M1640" s="25"/>
      <c r="N1640" s="25"/>
      <c r="O1640" s="25"/>
      <c r="P1640" s="25"/>
      <c r="Q1640" s="25"/>
      <c r="R1640" s="25"/>
      <c r="S1640" s="25"/>
      <c r="T1640" s="671"/>
      <c r="U1640" s="730" t="str">
        <f t="shared" si="28"/>
        <v/>
      </c>
    </row>
    <row r="1641" spans="1:21" x14ac:dyDescent="0.25">
      <c r="A1641" s="36" t="str">
        <f>'0'!$A$4</f>
        <v>………………..</v>
      </c>
      <c r="B1641" s="37">
        <f>'0'!$A$2</f>
        <v>46112</v>
      </c>
      <c r="C1641" s="37" t="s">
        <v>1197</v>
      </c>
      <c r="D1641" s="195"/>
      <c r="E1641" s="23"/>
      <c r="F1641" s="14"/>
      <c r="G1641" s="22"/>
      <c r="H1641" s="656"/>
      <c r="I1641" s="656"/>
      <c r="J1641" s="656"/>
      <c r="K1641" s="25"/>
      <c r="L1641" s="25"/>
      <c r="M1641" s="25"/>
      <c r="N1641" s="25"/>
      <c r="O1641" s="25"/>
      <c r="P1641" s="25"/>
      <c r="Q1641" s="25"/>
      <c r="R1641" s="25"/>
      <c r="S1641" s="25"/>
      <c r="T1641" s="671"/>
      <c r="U1641" s="730" t="str">
        <f t="shared" si="28"/>
        <v/>
      </c>
    </row>
    <row r="1642" spans="1:21" x14ac:dyDescent="0.25">
      <c r="A1642" s="36" t="str">
        <f>'0'!$A$4</f>
        <v>………………..</v>
      </c>
      <c r="B1642" s="37">
        <f>'0'!$A$2</f>
        <v>46112</v>
      </c>
      <c r="C1642" s="37" t="s">
        <v>1197</v>
      </c>
      <c r="D1642" s="195"/>
      <c r="E1642" s="23"/>
      <c r="F1642" s="14"/>
      <c r="G1642" s="22"/>
      <c r="H1642" s="656"/>
      <c r="I1642" s="656"/>
      <c r="J1642" s="656"/>
      <c r="K1642" s="25"/>
      <c r="L1642" s="25"/>
      <c r="M1642" s="25"/>
      <c r="N1642" s="25"/>
      <c r="O1642" s="25"/>
      <c r="P1642" s="25"/>
      <c r="Q1642" s="25"/>
      <c r="R1642" s="25"/>
      <c r="S1642" s="25"/>
      <c r="T1642" s="671"/>
      <c r="U1642" s="730" t="str">
        <f t="shared" si="28"/>
        <v/>
      </c>
    </row>
    <row r="1643" spans="1:21" x14ac:dyDescent="0.25">
      <c r="A1643" s="36" t="str">
        <f>'0'!$A$4</f>
        <v>………………..</v>
      </c>
      <c r="B1643" s="37">
        <f>'0'!$A$2</f>
        <v>46112</v>
      </c>
      <c r="C1643" s="37" t="s">
        <v>1197</v>
      </c>
      <c r="D1643" s="195"/>
      <c r="E1643" s="23"/>
      <c r="F1643" s="14"/>
      <c r="G1643" s="22"/>
      <c r="H1643" s="656"/>
      <c r="I1643" s="656"/>
      <c r="J1643" s="656"/>
      <c r="K1643" s="25"/>
      <c r="L1643" s="25"/>
      <c r="M1643" s="25"/>
      <c r="N1643" s="25"/>
      <c r="O1643" s="25"/>
      <c r="P1643" s="25"/>
      <c r="Q1643" s="25"/>
      <c r="R1643" s="25"/>
      <c r="S1643" s="25"/>
      <c r="T1643" s="671"/>
      <c r="U1643" s="730" t="str">
        <f t="shared" si="28"/>
        <v/>
      </c>
    </row>
    <row r="1644" spans="1:21" x14ac:dyDescent="0.25">
      <c r="A1644" s="36" t="str">
        <f>'0'!$A$4</f>
        <v>………………..</v>
      </c>
      <c r="B1644" s="37">
        <f>'0'!$A$2</f>
        <v>46112</v>
      </c>
      <c r="C1644" s="37" t="s">
        <v>1197</v>
      </c>
      <c r="D1644" s="195"/>
      <c r="E1644" s="23"/>
      <c r="F1644" s="14"/>
      <c r="G1644" s="22"/>
      <c r="H1644" s="656"/>
      <c r="I1644" s="656"/>
      <c r="J1644" s="656"/>
      <c r="K1644" s="25"/>
      <c r="L1644" s="25"/>
      <c r="M1644" s="25"/>
      <c r="N1644" s="25"/>
      <c r="O1644" s="25"/>
      <c r="P1644" s="25"/>
      <c r="Q1644" s="25"/>
      <c r="R1644" s="25"/>
      <c r="S1644" s="25"/>
      <c r="T1644" s="671"/>
      <c r="U1644" s="730" t="str">
        <f t="shared" si="28"/>
        <v/>
      </c>
    </row>
    <row r="1645" spans="1:21" x14ac:dyDescent="0.25">
      <c r="A1645" s="36" t="str">
        <f>'0'!$A$4</f>
        <v>………………..</v>
      </c>
      <c r="B1645" s="37">
        <f>'0'!$A$2</f>
        <v>46112</v>
      </c>
      <c r="C1645" s="37" t="s">
        <v>1197</v>
      </c>
      <c r="D1645" s="195"/>
      <c r="E1645" s="23"/>
      <c r="F1645" s="14"/>
      <c r="G1645" s="22"/>
      <c r="H1645" s="656"/>
      <c r="I1645" s="656"/>
      <c r="J1645" s="656"/>
      <c r="K1645" s="25"/>
      <c r="L1645" s="25"/>
      <c r="M1645" s="25"/>
      <c r="N1645" s="25"/>
      <c r="O1645" s="25"/>
      <c r="P1645" s="25"/>
      <c r="Q1645" s="25"/>
      <c r="R1645" s="25"/>
      <c r="S1645" s="25"/>
      <c r="T1645" s="671"/>
      <c r="U1645" s="730" t="str">
        <f t="shared" si="28"/>
        <v/>
      </c>
    </row>
    <row r="1646" spans="1:21" x14ac:dyDescent="0.25">
      <c r="A1646" s="36" t="str">
        <f>'0'!$A$4</f>
        <v>………………..</v>
      </c>
      <c r="B1646" s="37">
        <f>'0'!$A$2</f>
        <v>46112</v>
      </c>
      <c r="C1646" s="37" t="s">
        <v>1197</v>
      </c>
      <c r="D1646" s="195"/>
      <c r="E1646" s="23"/>
      <c r="F1646" s="14"/>
      <c r="G1646" s="22"/>
      <c r="H1646" s="656"/>
      <c r="I1646" s="656"/>
      <c r="J1646" s="656"/>
      <c r="K1646" s="25"/>
      <c r="L1646" s="25"/>
      <c r="M1646" s="25"/>
      <c r="N1646" s="25"/>
      <c r="O1646" s="25"/>
      <c r="P1646" s="25"/>
      <c r="Q1646" s="25"/>
      <c r="R1646" s="25"/>
      <c r="S1646" s="25"/>
      <c r="T1646" s="671"/>
      <c r="U1646" s="730" t="str">
        <f t="shared" si="28"/>
        <v/>
      </c>
    </row>
    <row r="1647" spans="1:21" x14ac:dyDescent="0.25">
      <c r="A1647" s="36" t="str">
        <f>'0'!$A$4</f>
        <v>………………..</v>
      </c>
      <c r="B1647" s="37">
        <f>'0'!$A$2</f>
        <v>46112</v>
      </c>
      <c r="C1647" s="37" t="s">
        <v>1197</v>
      </c>
      <c r="D1647" s="195"/>
      <c r="E1647" s="23"/>
      <c r="F1647" s="14"/>
      <c r="G1647" s="22"/>
      <c r="H1647" s="656"/>
      <c r="I1647" s="656"/>
      <c r="J1647" s="656"/>
      <c r="K1647" s="25"/>
      <c r="L1647" s="25"/>
      <c r="M1647" s="25"/>
      <c r="N1647" s="25"/>
      <c r="O1647" s="25"/>
      <c r="P1647" s="25"/>
      <c r="Q1647" s="25"/>
      <c r="R1647" s="25"/>
      <c r="S1647" s="25"/>
      <c r="T1647" s="671"/>
      <c r="U1647" s="730" t="str">
        <f t="shared" si="28"/>
        <v/>
      </c>
    </row>
    <row r="1648" spans="1:21" x14ac:dyDescent="0.25">
      <c r="A1648" s="36" t="str">
        <f>'0'!$A$4</f>
        <v>………………..</v>
      </c>
      <c r="B1648" s="37">
        <f>'0'!$A$2</f>
        <v>46112</v>
      </c>
      <c r="C1648" s="37" t="s">
        <v>1197</v>
      </c>
      <c r="D1648" s="195"/>
      <c r="E1648" s="23"/>
      <c r="F1648" s="14"/>
      <c r="G1648" s="22"/>
      <c r="H1648" s="656"/>
      <c r="I1648" s="656"/>
      <c r="J1648" s="656"/>
      <c r="K1648" s="25"/>
      <c r="L1648" s="25"/>
      <c r="M1648" s="25"/>
      <c r="N1648" s="25"/>
      <c r="O1648" s="25"/>
      <c r="P1648" s="25"/>
      <c r="Q1648" s="25"/>
      <c r="R1648" s="25"/>
      <c r="S1648" s="25"/>
      <c r="T1648" s="671"/>
      <c r="U1648" s="730" t="str">
        <f t="shared" si="28"/>
        <v/>
      </c>
    </row>
    <row r="1649" spans="1:21" x14ac:dyDescent="0.25">
      <c r="A1649" s="36" t="str">
        <f>'0'!$A$4</f>
        <v>………………..</v>
      </c>
      <c r="B1649" s="37">
        <f>'0'!$A$2</f>
        <v>46112</v>
      </c>
      <c r="C1649" s="37" t="s">
        <v>1197</v>
      </c>
      <c r="D1649" s="195"/>
      <c r="E1649" s="23"/>
      <c r="F1649" s="14"/>
      <c r="G1649" s="22"/>
      <c r="H1649" s="656"/>
      <c r="I1649" s="656"/>
      <c r="J1649" s="656"/>
      <c r="K1649" s="25"/>
      <c r="L1649" s="25"/>
      <c r="M1649" s="25"/>
      <c r="N1649" s="25"/>
      <c r="O1649" s="25"/>
      <c r="P1649" s="25"/>
      <c r="Q1649" s="25"/>
      <c r="R1649" s="25"/>
      <c r="S1649" s="25"/>
      <c r="T1649" s="671"/>
      <c r="U1649" s="730" t="str">
        <f t="shared" si="28"/>
        <v/>
      </c>
    </row>
    <row r="1650" spans="1:21" x14ac:dyDescent="0.25">
      <c r="A1650" s="36" t="str">
        <f>'0'!$A$4</f>
        <v>………………..</v>
      </c>
      <c r="B1650" s="37">
        <f>'0'!$A$2</f>
        <v>46112</v>
      </c>
      <c r="C1650" s="37" t="s">
        <v>1197</v>
      </c>
      <c r="D1650" s="195"/>
      <c r="E1650" s="23"/>
      <c r="F1650" s="14"/>
      <c r="G1650" s="22"/>
      <c r="H1650" s="656"/>
      <c r="I1650" s="656"/>
      <c r="J1650" s="656"/>
      <c r="K1650" s="25"/>
      <c r="L1650" s="25"/>
      <c r="M1650" s="25"/>
      <c r="N1650" s="25"/>
      <c r="O1650" s="25"/>
      <c r="P1650" s="25"/>
      <c r="Q1650" s="25"/>
      <c r="R1650" s="25"/>
      <c r="S1650" s="25"/>
      <c r="T1650" s="671"/>
      <c r="U1650" s="730" t="str">
        <f t="shared" si="28"/>
        <v/>
      </c>
    </row>
    <row r="1651" spans="1:21" x14ac:dyDescent="0.25">
      <c r="A1651" s="36" t="str">
        <f>'0'!$A$4</f>
        <v>………………..</v>
      </c>
      <c r="B1651" s="37">
        <f>'0'!$A$2</f>
        <v>46112</v>
      </c>
      <c r="C1651" s="37" t="s">
        <v>1197</v>
      </c>
      <c r="D1651" s="195"/>
      <c r="E1651" s="23"/>
      <c r="F1651" s="14"/>
      <c r="G1651" s="22"/>
      <c r="H1651" s="656"/>
      <c r="I1651" s="656"/>
      <c r="J1651" s="656"/>
      <c r="K1651" s="25"/>
      <c r="L1651" s="25"/>
      <c r="M1651" s="25"/>
      <c r="N1651" s="25"/>
      <c r="O1651" s="25"/>
      <c r="P1651" s="25"/>
      <c r="Q1651" s="25"/>
      <c r="R1651" s="25"/>
      <c r="S1651" s="25"/>
      <c r="T1651" s="671"/>
      <c r="U1651" s="730" t="str">
        <f t="shared" si="28"/>
        <v/>
      </c>
    </row>
    <row r="1652" spans="1:21" x14ac:dyDescent="0.25">
      <c r="A1652" s="36" t="str">
        <f>'0'!$A$4</f>
        <v>………………..</v>
      </c>
      <c r="B1652" s="37">
        <f>'0'!$A$2</f>
        <v>46112</v>
      </c>
      <c r="C1652" s="37" t="s">
        <v>1197</v>
      </c>
      <c r="D1652" s="195"/>
      <c r="E1652" s="23"/>
      <c r="F1652" s="14"/>
      <c r="G1652" s="22"/>
      <c r="H1652" s="656"/>
      <c r="I1652" s="656"/>
      <c r="J1652" s="656"/>
      <c r="K1652" s="25"/>
      <c r="L1652" s="25"/>
      <c r="M1652" s="25"/>
      <c r="N1652" s="25"/>
      <c r="O1652" s="25"/>
      <c r="P1652" s="25"/>
      <c r="Q1652" s="25"/>
      <c r="R1652" s="25"/>
      <c r="S1652" s="25"/>
      <c r="T1652" s="671"/>
      <c r="U1652" s="730" t="str">
        <f t="shared" si="28"/>
        <v/>
      </c>
    </row>
    <row r="1653" spans="1:21" x14ac:dyDescent="0.25">
      <c r="A1653" s="36" t="str">
        <f>'0'!$A$4</f>
        <v>………………..</v>
      </c>
      <c r="B1653" s="37">
        <f>'0'!$A$2</f>
        <v>46112</v>
      </c>
      <c r="C1653" s="37" t="s">
        <v>1197</v>
      </c>
      <c r="D1653" s="195"/>
      <c r="E1653" s="23"/>
      <c r="F1653" s="14"/>
      <c r="G1653" s="22"/>
      <c r="H1653" s="656"/>
      <c r="I1653" s="656"/>
      <c r="J1653" s="656"/>
      <c r="K1653" s="25"/>
      <c r="L1653" s="25"/>
      <c r="M1653" s="25"/>
      <c r="N1653" s="25"/>
      <c r="O1653" s="25"/>
      <c r="P1653" s="25"/>
      <c r="Q1653" s="25"/>
      <c r="R1653" s="25"/>
      <c r="S1653" s="25"/>
      <c r="T1653" s="671"/>
      <c r="U1653" s="730" t="str">
        <f t="shared" si="28"/>
        <v/>
      </c>
    </row>
    <row r="1654" spans="1:21" x14ac:dyDescent="0.25">
      <c r="A1654" s="36" t="str">
        <f>'0'!$A$4</f>
        <v>………………..</v>
      </c>
      <c r="B1654" s="37">
        <f>'0'!$A$2</f>
        <v>46112</v>
      </c>
      <c r="C1654" s="37" t="s">
        <v>1197</v>
      </c>
      <c r="D1654" s="195"/>
      <c r="E1654" s="23"/>
      <c r="F1654" s="14"/>
      <c r="G1654" s="22"/>
      <c r="H1654" s="656"/>
      <c r="I1654" s="656"/>
      <c r="J1654" s="656"/>
      <c r="K1654" s="25"/>
      <c r="L1654" s="25"/>
      <c r="M1654" s="25"/>
      <c r="N1654" s="25"/>
      <c r="O1654" s="25"/>
      <c r="P1654" s="25"/>
      <c r="Q1654" s="25"/>
      <c r="R1654" s="25"/>
      <c r="S1654" s="25"/>
      <c r="T1654" s="671"/>
      <c r="U1654" s="730" t="str">
        <f t="shared" si="28"/>
        <v/>
      </c>
    </row>
    <row r="1655" spans="1:21" x14ac:dyDescent="0.25">
      <c r="A1655" s="36" t="str">
        <f>'0'!$A$4</f>
        <v>………………..</v>
      </c>
      <c r="B1655" s="37">
        <f>'0'!$A$2</f>
        <v>46112</v>
      </c>
      <c r="C1655" s="37" t="s">
        <v>1197</v>
      </c>
      <c r="D1655" s="195"/>
      <c r="E1655" s="23"/>
      <c r="F1655" s="14"/>
      <c r="G1655" s="22"/>
      <c r="H1655" s="656"/>
      <c r="I1655" s="656"/>
      <c r="J1655" s="656"/>
      <c r="K1655" s="25"/>
      <c r="L1655" s="25"/>
      <c r="M1655" s="25"/>
      <c r="N1655" s="25"/>
      <c r="O1655" s="25"/>
      <c r="P1655" s="25"/>
      <c r="Q1655" s="25"/>
      <c r="R1655" s="25"/>
      <c r="S1655" s="25"/>
      <c r="T1655" s="671"/>
      <c r="U1655" s="730" t="str">
        <f t="shared" si="28"/>
        <v/>
      </c>
    </row>
    <row r="1656" spans="1:21" x14ac:dyDescent="0.25">
      <c r="A1656" s="36" t="str">
        <f>'0'!$A$4</f>
        <v>………………..</v>
      </c>
      <c r="B1656" s="37">
        <f>'0'!$A$2</f>
        <v>46112</v>
      </c>
      <c r="C1656" s="37" t="s">
        <v>1197</v>
      </c>
      <c r="D1656" s="195"/>
      <c r="E1656" s="23"/>
      <c r="F1656" s="14"/>
      <c r="G1656" s="22"/>
      <c r="H1656" s="656"/>
      <c r="I1656" s="656"/>
      <c r="J1656" s="656"/>
      <c r="K1656" s="25"/>
      <c r="L1656" s="25"/>
      <c r="M1656" s="25"/>
      <c r="N1656" s="25"/>
      <c r="O1656" s="25"/>
      <c r="P1656" s="25"/>
      <c r="Q1656" s="25"/>
      <c r="R1656" s="25"/>
      <c r="S1656" s="25"/>
      <c r="T1656" s="671"/>
      <c r="U1656" s="730" t="str">
        <f t="shared" si="28"/>
        <v/>
      </c>
    </row>
    <row r="1657" spans="1:21" x14ac:dyDescent="0.25">
      <c r="A1657" s="36" t="str">
        <f>'0'!$A$4</f>
        <v>………………..</v>
      </c>
      <c r="B1657" s="37">
        <f>'0'!$A$2</f>
        <v>46112</v>
      </c>
      <c r="C1657" s="37" t="s">
        <v>1197</v>
      </c>
      <c r="D1657" s="195"/>
      <c r="E1657" s="23"/>
      <c r="F1657" s="14"/>
      <c r="G1657" s="22"/>
      <c r="H1657" s="656"/>
      <c r="I1657" s="656"/>
      <c r="J1657" s="656"/>
      <c r="K1657" s="25"/>
      <c r="L1657" s="25"/>
      <c r="M1657" s="25"/>
      <c r="N1657" s="25"/>
      <c r="O1657" s="25"/>
      <c r="P1657" s="25"/>
      <c r="Q1657" s="25"/>
      <c r="R1657" s="25"/>
      <c r="S1657" s="25"/>
      <c r="T1657" s="671"/>
      <c r="U1657" s="730" t="str">
        <f t="shared" si="28"/>
        <v/>
      </c>
    </row>
    <row r="1658" spans="1:21" x14ac:dyDescent="0.25">
      <c r="A1658" s="36" t="str">
        <f>'0'!$A$4</f>
        <v>………………..</v>
      </c>
      <c r="B1658" s="37">
        <f>'0'!$A$2</f>
        <v>46112</v>
      </c>
      <c r="C1658" s="37" t="s">
        <v>1197</v>
      </c>
      <c r="D1658" s="195"/>
      <c r="E1658" s="23"/>
      <c r="F1658" s="14"/>
      <c r="G1658" s="22"/>
      <c r="H1658" s="656"/>
      <c r="I1658" s="656"/>
      <c r="J1658" s="656"/>
      <c r="K1658" s="25"/>
      <c r="L1658" s="25"/>
      <c r="M1658" s="25"/>
      <c r="N1658" s="25"/>
      <c r="O1658" s="25"/>
      <c r="P1658" s="25"/>
      <c r="Q1658" s="25"/>
      <c r="R1658" s="25"/>
      <c r="S1658" s="25"/>
      <c r="T1658" s="671"/>
      <c r="U1658" s="730" t="str">
        <f t="shared" si="28"/>
        <v/>
      </c>
    </row>
    <row r="1659" spans="1:21" x14ac:dyDescent="0.25">
      <c r="A1659" s="36" t="str">
        <f>'0'!$A$4</f>
        <v>………………..</v>
      </c>
      <c r="B1659" s="37">
        <f>'0'!$A$2</f>
        <v>46112</v>
      </c>
      <c r="C1659" s="37" t="s">
        <v>1197</v>
      </c>
      <c r="D1659" s="195"/>
      <c r="E1659" s="23"/>
      <c r="F1659" s="14"/>
      <c r="G1659" s="22"/>
      <c r="H1659" s="656"/>
      <c r="I1659" s="656"/>
      <c r="J1659" s="656"/>
      <c r="K1659" s="25"/>
      <c r="L1659" s="25"/>
      <c r="M1659" s="25"/>
      <c r="N1659" s="25"/>
      <c r="O1659" s="25"/>
      <c r="P1659" s="25"/>
      <c r="Q1659" s="25"/>
      <c r="R1659" s="25"/>
      <c r="S1659" s="25"/>
      <c r="T1659" s="671"/>
      <c r="U1659" s="730" t="str">
        <f t="shared" si="28"/>
        <v/>
      </c>
    </row>
    <row r="1660" spans="1:21" x14ac:dyDescent="0.25">
      <c r="A1660" s="36" t="str">
        <f>'0'!$A$4</f>
        <v>………………..</v>
      </c>
      <c r="B1660" s="37">
        <f>'0'!$A$2</f>
        <v>46112</v>
      </c>
      <c r="C1660" s="37" t="s">
        <v>1197</v>
      </c>
      <c r="D1660" s="195"/>
      <c r="E1660" s="23"/>
      <c r="F1660" s="14"/>
      <c r="G1660" s="22"/>
      <c r="H1660" s="656"/>
      <c r="I1660" s="656"/>
      <c r="J1660" s="656"/>
      <c r="K1660" s="25"/>
      <c r="L1660" s="25"/>
      <c r="M1660" s="25"/>
      <c r="N1660" s="25"/>
      <c r="O1660" s="25"/>
      <c r="P1660" s="25"/>
      <c r="Q1660" s="25"/>
      <c r="R1660" s="25"/>
      <c r="S1660" s="25"/>
      <c r="T1660" s="671"/>
      <c r="U1660" s="730" t="str">
        <f t="shared" si="28"/>
        <v/>
      </c>
    </row>
    <row r="1661" spans="1:21" x14ac:dyDescent="0.25">
      <c r="A1661" s="36" t="str">
        <f>'0'!$A$4</f>
        <v>………………..</v>
      </c>
      <c r="B1661" s="37">
        <f>'0'!$A$2</f>
        <v>46112</v>
      </c>
      <c r="C1661" s="37" t="s">
        <v>1197</v>
      </c>
      <c r="D1661" s="195"/>
      <c r="E1661" s="23"/>
      <c r="F1661" s="14"/>
      <c r="G1661" s="22"/>
      <c r="H1661" s="656"/>
      <c r="I1661" s="656"/>
      <c r="J1661" s="656"/>
      <c r="K1661" s="25"/>
      <c r="L1661" s="25"/>
      <c r="M1661" s="25"/>
      <c r="N1661" s="25"/>
      <c r="O1661" s="25"/>
      <c r="P1661" s="25"/>
      <c r="Q1661" s="25"/>
      <c r="R1661" s="25"/>
      <c r="S1661" s="25"/>
      <c r="T1661" s="671"/>
      <c r="U1661" s="730" t="str">
        <f t="shared" si="28"/>
        <v/>
      </c>
    </row>
    <row r="1662" spans="1:21" x14ac:dyDescent="0.25">
      <c r="A1662" s="36" t="str">
        <f>'0'!$A$4</f>
        <v>………………..</v>
      </c>
      <c r="B1662" s="37">
        <f>'0'!$A$2</f>
        <v>46112</v>
      </c>
      <c r="C1662" s="37" t="s">
        <v>1197</v>
      </c>
      <c r="D1662" s="195"/>
      <c r="E1662" s="23"/>
      <c r="F1662" s="14"/>
      <c r="G1662" s="22"/>
      <c r="H1662" s="656"/>
      <c r="I1662" s="656"/>
      <c r="J1662" s="656"/>
      <c r="K1662" s="25"/>
      <c r="L1662" s="25"/>
      <c r="M1662" s="25"/>
      <c r="N1662" s="25"/>
      <c r="O1662" s="25"/>
      <c r="P1662" s="25"/>
      <c r="Q1662" s="25"/>
      <c r="R1662" s="25"/>
      <c r="S1662" s="25"/>
      <c r="T1662" s="671"/>
      <c r="U1662" s="730" t="str">
        <f t="shared" si="28"/>
        <v/>
      </c>
    </row>
    <row r="1663" spans="1:21" x14ac:dyDescent="0.25">
      <c r="A1663" s="36" t="str">
        <f>'0'!$A$4</f>
        <v>………………..</v>
      </c>
      <c r="B1663" s="37">
        <f>'0'!$A$2</f>
        <v>46112</v>
      </c>
      <c r="C1663" s="37" t="s">
        <v>1197</v>
      </c>
      <c r="D1663" s="195"/>
      <c r="E1663" s="23"/>
      <c r="F1663" s="14"/>
      <c r="G1663" s="22"/>
      <c r="H1663" s="656"/>
      <c r="I1663" s="656"/>
      <c r="J1663" s="656"/>
      <c r="K1663" s="25"/>
      <c r="L1663" s="25"/>
      <c r="M1663" s="25"/>
      <c r="N1663" s="25"/>
      <c r="O1663" s="25"/>
      <c r="P1663" s="25"/>
      <c r="Q1663" s="25"/>
      <c r="R1663" s="25"/>
      <c r="S1663" s="25"/>
      <c r="T1663" s="671"/>
      <c r="U1663" s="730" t="str">
        <f t="shared" si="28"/>
        <v/>
      </c>
    </row>
    <row r="1664" spans="1:21" x14ac:dyDescent="0.25">
      <c r="A1664" s="36" t="str">
        <f>'0'!$A$4</f>
        <v>………………..</v>
      </c>
      <c r="B1664" s="37">
        <f>'0'!$A$2</f>
        <v>46112</v>
      </c>
      <c r="C1664" s="37" t="s">
        <v>1197</v>
      </c>
      <c r="D1664" s="195"/>
      <c r="E1664" s="23"/>
      <c r="F1664" s="14"/>
      <c r="G1664" s="22"/>
      <c r="H1664" s="656"/>
      <c r="I1664" s="656"/>
      <c r="J1664" s="656"/>
      <c r="K1664" s="25"/>
      <c r="L1664" s="25"/>
      <c r="M1664" s="25"/>
      <c r="N1664" s="25"/>
      <c r="O1664" s="25"/>
      <c r="P1664" s="25"/>
      <c r="Q1664" s="25"/>
      <c r="R1664" s="25"/>
      <c r="S1664" s="25"/>
      <c r="T1664" s="671"/>
      <c r="U1664" s="730" t="str">
        <f t="shared" si="28"/>
        <v/>
      </c>
    </row>
    <row r="1665" spans="1:21" x14ac:dyDescent="0.25">
      <c r="A1665" s="36" t="str">
        <f>'0'!$A$4</f>
        <v>………………..</v>
      </c>
      <c r="B1665" s="37">
        <f>'0'!$A$2</f>
        <v>46112</v>
      </c>
      <c r="C1665" s="37" t="s">
        <v>1197</v>
      </c>
      <c r="D1665" s="195"/>
      <c r="E1665" s="23"/>
      <c r="F1665" s="14"/>
      <c r="G1665" s="22"/>
      <c r="H1665" s="656"/>
      <c r="I1665" s="656"/>
      <c r="J1665" s="656"/>
      <c r="K1665" s="25"/>
      <c r="L1665" s="25"/>
      <c r="M1665" s="25"/>
      <c r="N1665" s="25"/>
      <c r="O1665" s="25"/>
      <c r="P1665" s="25"/>
      <c r="Q1665" s="25"/>
      <c r="R1665" s="25"/>
      <c r="S1665" s="25"/>
      <c r="T1665" s="671"/>
      <c r="U1665" s="730" t="str">
        <f t="shared" si="28"/>
        <v/>
      </c>
    </row>
    <row r="1666" spans="1:21" x14ac:dyDescent="0.25">
      <c r="A1666" s="36" t="str">
        <f>'0'!$A$4</f>
        <v>………………..</v>
      </c>
      <c r="B1666" s="37">
        <f>'0'!$A$2</f>
        <v>46112</v>
      </c>
      <c r="C1666" s="37" t="s">
        <v>1197</v>
      </c>
      <c r="D1666" s="195"/>
      <c r="E1666" s="23"/>
      <c r="F1666" s="14"/>
      <c r="G1666" s="22"/>
      <c r="H1666" s="656"/>
      <c r="I1666" s="656"/>
      <c r="J1666" s="656"/>
      <c r="K1666" s="25"/>
      <c r="L1666" s="25"/>
      <c r="M1666" s="25"/>
      <c r="N1666" s="25"/>
      <c r="O1666" s="25"/>
      <c r="P1666" s="25"/>
      <c r="Q1666" s="25"/>
      <c r="R1666" s="25"/>
      <c r="S1666" s="25"/>
      <c r="T1666" s="671"/>
      <c r="U1666" s="730" t="str">
        <f t="shared" si="28"/>
        <v/>
      </c>
    </row>
    <row r="1667" spans="1:21" x14ac:dyDescent="0.25">
      <c r="A1667" s="36" t="str">
        <f>'0'!$A$4</f>
        <v>………………..</v>
      </c>
      <c r="B1667" s="37">
        <f>'0'!$A$2</f>
        <v>46112</v>
      </c>
      <c r="C1667" s="37" t="s">
        <v>1197</v>
      </c>
      <c r="D1667" s="195"/>
      <c r="E1667" s="23"/>
      <c r="F1667" s="14"/>
      <c r="G1667" s="22"/>
      <c r="H1667" s="656"/>
      <c r="I1667" s="656"/>
      <c r="J1667" s="656"/>
      <c r="K1667" s="25"/>
      <c r="L1667" s="25"/>
      <c r="M1667" s="25"/>
      <c r="N1667" s="25"/>
      <c r="O1667" s="25"/>
      <c r="P1667" s="25"/>
      <c r="Q1667" s="25"/>
      <c r="R1667" s="25"/>
      <c r="S1667" s="25"/>
      <c r="T1667" s="671"/>
      <c r="U1667" s="730" t="str">
        <f t="shared" si="28"/>
        <v/>
      </c>
    </row>
    <row r="1668" spans="1:21" x14ac:dyDescent="0.25">
      <c r="A1668" s="36" t="str">
        <f>'0'!$A$4</f>
        <v>………………..</v>
      </c>
      <c r="B1668" s="37">
        <f>'0'!$A$2</f>
        <v>46112</v>
      </c>
      <c r="C1668" s="37" t="s">
        <v>1197</v>
      </c>
      <c r="D1668" s="195"/>
      <c r="E1668" s="23"/>
      <c r="F1668" s="14"/>
      <c r="G1668" s="22"/>
      <c r="H1668" s="656"/>
      <c r="I1668" s="656"/>
      <c r="J1668" s="656"/>
      <c r="K1668" s="25"/>
      <c r="L1668" s="25"/>
      <c r="M1668" s="25"/>
      <c r="N1668" s="25"/>
      <c r="O1668" s="25"/>
      <c r="P1668" s="25"/>
      <c r="Q1668" s="25"/>
      <c r="R1668" s="25"/>
      <c r="S1668" s="25"/>
      <c r="T1668" s="671"/>
      <c r="U1668" s="730" t="str">
        <f t="shared" si="28"/>
        <v/>
      </c>
    </row>
    <row r="1669" spans="1:21" x14ac:dyDescent="0.25">
      <c r="A1669" s="36" t="str">
        <f>'0'!$A$4</f>
        <v>………………..</v>
      </c>
      <c r="B1669" s="37">
        <f>'0'!$A$2</f>
        <v>46112</v>
      </c>
      <c r="C1669" s="37" t="s">
        <v>1197</v>
      </c>
      <c r="D1669" s="195"/>
      <c r="E1669" s="23"/>
      <c r="F1669" s="14"/>
      <c r="G1669" s="22"/>
      <c r="H1669" s="656"/>
      <c r="I1669" s="656"/>
      <c r="J1669" s="656"/>
      <c r="K1669" s="25"/>
      <c r="L1669" s="25"/>
      <c r="M1669" s="25"/>
      <c r="N1669" s="25"/>
      <c r="O1669" s="25"/>
      <c r="P1669" s="25"/>
      <c r="Q1669" s="25"/>
      <c r="R1669" s="25"/>
      <c r="S1669" s="25"/>
      <c r="T1669" s="671"/>
      <c r="U1669" s="730" t="str">
        <f t="shared" si="28"/>
        <v/>
      </c>
    </row>
    <row r="1670" spans="1:21" x14ac:dyDescent="0.25">
      <c r="A1670" s="36" t="str">
        <f>'0'!$A$4</f>
        <v>………………..</v>
      </c>
      <c r="B1670" s="37">
        <f>'0'!$A$2</f>
        <v>46112</v>
      </c>
      <c r="C1670" s="37" t="s">
        <v>1197</v>
      </c>
      <c r="D1670" s="195"/>
      <c r="E1670" s="23"/>
      <c r="F1670" s="14"/>
      <c r="G1670" s="22"/>
      <c r="H1670" s="656"/>
      <c r="I1670" s="656"/>
      <c r="J1670" s="656"/>
      <c r="K1670" s="25"/>
      <c r="L1670" s="25"/>
      <c r="M1670" s="25"/>
      <c r="N1670" s="25"/>
      <c r="O1670" s="25"/>
      <c r="P1670" s="25"/>
      <c r="Q1670" s="25"/>
      <c r="R1670" s="25"/>
      <c r="S1670" s="25"/>
      <c r="T1670" s="671"/>
      <c r="U1670" s="730" t="str">
        <f t="shared" si="28"/>
        <v/>
      </c>
    </row>
    <row r="1671" spans="1:21" x14ac:dyDescent="0.25">
      <c r="A1671" s="36" t="str">
        <f>'0'!$A$4</f>
        <v>………………..</v>
      </c>
      <c r="B1671" s="37">
        <f>'0'!$A$2</f>
        <v>46112</v>
      </c>
      <c r="C1671" s="37" t="s">
        <v>1197</v>
      </c>
      <c r="D1671" s="195"/>
      <c r="E1671" s="23"/>
      <c r="F1671" s="14"/>
      <c r="G1671" s="22"/>
      <c r="H1671" s="656"/>
      <c r="I1671" s="656"/>
      <c r="J1671" s="656"/>
      <c r="K1671" s="25"/>
      <c r="L1671" s="25"/>
      <c r="M1671" s="25"/>
      <c r="N1671" s="25"/>
      <c r="O1671" s="25"/>
      <c r="P1671" s="25"/>
      <c r="Q1671" s="25"/>
      <c r="R1671" s="25"/>
      <c r="S1671" s="25"/>
      <c r="T1671" s="671"/>
      <c r="U1671" s="730" t="str">
        <f t="shared" si="28"/>
        <v/>
      </c>
    </row>
    <row r="1672" spans="1:21" x14ac:dyDescent="0.25">
      <c r="A1672" s="36" t="str">
        <f>'0'!$A$4</f>
        <v>………………..</v>
      </c>
      <c r="B1672" s="37">
        <f>'0'!$A$2</f>
        <v>46112</v>
      </c>
      <c r="C1672" s="37" t="s">
        <v>1197</v>
      </c>
      <c r="D1672" s="195"/>
      <c r="E1672" s="23"/>
      <c r="F1672" s="14"/>
      <c r="G1672" s="22"/>
      <c r="H1672" s="656"/>
      <c r="I1672" s="656"/>
      <c r="J1672" s="656"/>
      <c r="K1672" s="25"/>
      <c r="L1672" s="25"/>
      <c r="M1672" s="25"/>
      <c r="N1672" s="25"/>
      <c r="O1672" s="25"/>
      <c r="P1672" s="25"/>
      <c r="Q1672" s="25"/>
      <c r="R1672" s="25"/>
      <c r="S1672" s="25"/>
      <c r="T1672" s="671"/>
      <c r="U1672" s="730" t="str">
        <f t="shared" si="28"/>
        <v/>
      </c>
    </row>
    <row r="1673" spans="1:21" x14ac:dyDescent="0.25">
      <c r="A1673" s="36" t="str">
        <f>'0'!$A$4</f>
        <v>………………..</v>
      </c>
      <c r="B1673" s="37">
        <f>'0'!$A$2</f>
        <v>46112</v>
      </c>
      <c r="C1673" s="37" t="s">
        <v>1197</v>
      </c>
      <c r="D1673" s="195"/>
      <c r="E1673" s="23"/>
      <c r="F1673" s="14"/>
      <c r="G1673" s="22"/>
      <c r="H1673" s="656"/>
      <c r="I1673" s="656"/>
      <c r="J1673" s="656"/>
      <c r="K1673" s="25"/>
      <c r="L1673" s="25"/>
      <c r="M1673" s="25"/>
      <c r="N1673" s="25"/>
      <c r="O1673" s="25"/>
      <c r="P1673" s="25"/>
      <c r="Q1673" s="25"/>
      <c r="R1673" s="25"/>
      <c r="S1673" s="25"/>
      <c r="T1673" s="671"/>
      <c r="U1673" s="730" t="str">
        <f t="shared" si="28"/>
        <v/>
      </c>
    </row>
    <row r="1674" spans="1:21" x14ac:dyDescent="0.25">
      <c r="A1674" s="36" t="str">
        <f>'0'!$A$4</f>
        <v>………………..</v>
      </c>
      <c r="B1674" s="37">
        <f>'0'!$A$2</f>
        <v>46112</v>
      </c>
      <c r="C1674" s="37" t="s">
        <v>1197</v>
      </c>
      <c r="D1674" s="195"/>
      <c r="E1674" s="23"/>
      <c r="F1674" s="14"/>
      <c r="G1674" s="22"/>
      <c r="H1674" s="656"/>
      <c r="I1674" s="656"/>
      <c r="J1674" s="656"/>
      <c r="K1674" s="25"/>
      <c r="L1674" s="25"/>
      <c r="M1674" s="25"/>
      <c r="N1674" s="25"/>
      <c r="O1674" s="25"/>
      <c r="P1674" s="25"/>
      <c r="Q1674" s="25"/>
      <c r="R1674" s="25"/>
      <c r="S1674" s="25"/>
      <c r="T1674" s="671"/>
      <c r="U1674" s="730" t="str">
        <f t="shared" si="28"/>
        <v/>
      </c>
    </row>
    <row r="1675" spans="1:21" x14ac:dyDescent="0.25">
      <c r="A1675" s="36" t="str">
        <f>'0'!$A$4</f>
        <v>………………..</v>
      </c>
      <c r="B1675" s="37">
        <f>'0'!$A$2</f>
        <v>46112</v>
      </c>
      <c r="C1675" s="37" t="s">
        <v>1197</v>
      </c>
      <c r="D1675" s="195"/>
      <c r="E1675" s="23"/>
      <c r="F1675" s="14"/>
      <c r="G1675" s="22"/>
      <c r="H1675" s="656"/>
      <c r="I1675" s="656"/>
      <c r="J1675" s="656"/>
      <c r="K1675" s="25"/>
      <c r="L1675" s="25"/>
      <c r="M1675" s="25"/>
      <c r="N1675" s="25"/>
      <c r="O1675" s="25"/>
      <c r="P1675" s="25"/>
      <c r="Q1675" s="25"/>
      <c r="R1675" s="25"/>
      <c r="S1675" s="25"/>
      <c r="T1675" s="671"/>
      <c r="U1675" s="730" t="str">
        <f t="shared" ref="U1675:U1738" si="29">IF(COUNTBLANK(D1675:S1675)=16,"",IF(D1675="999999999","",IF(ISNUMBER(VALUE(D1675)),IF(LEN(D1675)&lt;&gt;9,"Въведеното ЕИК е твърде късо или твърде дълго",IF(OR(MOD(MID(D1675,1,1)*1+MID(D1675,2,1)*2+MID(D1675,3,1)*3+MID(D1675,4,1)*4+MID(D1675,5,1)*5+MID(D1675,6,1)*6+MID(D1675,7,1)*7+MID(D1675,8,1)*8,11)-MID(D1675,9,1)=0,AND(MOD(MID(D1675,1,1)*3+MID(D1675,2,1)*4+MID(D1675,3,1)*5+MID(D1675,4,1)*6+MID(D1675,5,1)*7+MID(D1675,6,1)*8+MID(D1675,7,1)*9+MID(D1675,8,1)*10,11)=10,MID(D1675,9,1)*1=0),MOD(MID(D1675,1,1)*3+MID(D1675,2,1)*4+MID(D1675,3,1)*5+MID(D1675,4,1)*6+MID(D1675,5,1)*7+MID(D1675,6,1)*8+MID(D1675,7,1)*9+MID(D1675,8,1)*10,11)-MID(D1675,9,1)=0),"","Въведеното ЕИК е невалидно")),"Въведеното ЕИК съдържа непозволени символи")))</f>
        <v/>
      </c>
    </row>
    <row r="1676" spans="1:21" x14ac:dyDescent="0.25">
      <c r="A1676" s="36" t="str">
        <f>'0'!$A$4</f>
        <v>………………..</v>
      </c>
      <c r="B1676" s="37">
        <f>'0'!$A$2</f>
        <v>46112</v>
      </c>
      <c r="C1676" s="37" t="s">
        <v>1197</v>
      </c>
      <c r="D1676" s="195"/>
      <c r="E1676" s="23"/>
      <c r="F1676" s="14"/>
      <c r="G1676" s="22"/>
      <c r="H1676" s="656"/>
      <c r="I1676" s="656"/>
      <c r="J1676" s="656"/>
      <c r="K1676" s="25"/>
      <c r="L1676" s="25"/>
      <c r="M1676" s="25"/>
      <c r="N1676" s="25"/>
      <c r="O1676" s="25"/>
      <c r="P1676" s="25"/>
      <c r="Q1676" s="25"/>
      <c r="R1676" s="25"/>
      <c r="S1676" s="25"/>
      <c r="T1676" s="671"/>
      <c r="U1676" s="730" t="str">
        <f t="shared" si="29"/>
        <v/>
      </c>
    </row>
    <row r="1677" spans="1:21" x14ac:dyDescent="0.25">
      <c r="A1677" s="36" t="str">
        <f>'0'!$A$4</f>
        <v>………………..</v>
      </c>
      <c r="B1677" s="37">
        <f>'0'!$A$2</f>
        <v>46112</v>
      </c>
      <c r="C1677" s="37" t="s">
        <v>1197</v>
      </c>
      <c r="D1677" s="195"/>
      <c r="E1677" s="23"/>
      <c r="F1677" s="14"/>
      <c r="G1677" s="22"/>
      <c r="H1677" s="656"/>
      <c r="I1677" s="656"/>
      <c r="J1677" s="656"/>
      <c r="K1677" s="25"/>
      <c r="L1677" s="25"/>
      <c r="M1677" s="25"/>
      <c r="N1677" s="25"/>
      <c r="O1677" s="25"/>
      <c r="P1677" s="25"/>
      <c r="Q1677" s="25"/>
      <c r="R1677" s="25"/>
      <c r="S1677" s="25"/>
      <c r="T1677" s="671"/>
      <c r="U1677" s="730" t="str">
        <f t="shared" si="29"/>
        <v/>
      </c>
    </row>
    <row r="1678" spans="1:21" x14ac:dyDescent="0.25">
      <c r="A1678" s="36" t="str">
        <f>'0'!$A$4</f>
        <v>………………..</v>
      </c>
      <c r="B1678" s="37">
        <f>'0'!$A$2</f>
        <v>46112</v>
      </c>
      <c r="C1678" s="37" t="s">
        <v>1197</v>
      </c>
      <c r="D1678" s="195"/>
      <c r="E1678" s="23"/>
      <c r="F1678" s="14"/>
      <c r="G1678" s="22"/>
      <c r="H1678" s="656"/>
      <c r="I1678" s="656"/>
      <c r="J1678" s="656"/>
      <c r="K1678" s="25"/>
      <c r="L1678" s="25"/>
      <c r="M1678" s="25"/>
      <c r="N1678" s="25"/>
      <c r="O1678" s="25"/>
      <c r="P1678" s="25"/>
      <c r="Q1678" s="25"/>
      <c r="R1678" s="25"/>
      <c r="S1678" s="25"/>
      <c r="T1678" s="671"/>
      <c r="U1678" s="730" t="str">
        <f t="shared" si="29"/>
        <v/>
      </c>
    </row>
    <row r="1679" spans="1:21" x14ac:dyDescent="0.25">
      <c r="A1679" s="36" t="str">
        <f>'0'!$A$4</f>
        <v>………………..</v>
      </c>
      <c r="B1679" s="37">
        <f>'0'!$A$2</f>
        <v>46112</v>
      </c>
      <c r="C1679" s="37" t="s">
        <v>1197</v>
      </c>
      <c r="D1679" s="195"/>
      <c r="E1679" s="23"/>
      <c r="F1679" s="14"/>
      <c r="G1679" s="22"/>
      <c r="H1679" s="656"/>
      <c r="I1679" s="656"/>
      <c r="J1679" s="656"/>
      <c r="K1679" s="25"/>
      <c r="L1679" s="25"/>
      <c r="M1679" s="25"/>
      <c r="N1679" s="25"/>
      <c r="O1679" s="25"/>
      <c r="P1679" s="25"/>
      <c r="Q1679" s="25"/>
      <c r="R1679" s="25"/>
      <c r="S1679" s="25"/>
      <c r="T1679" s="671"/>
      <c r="U1679" s="730" t="str">
        <f t="shared" si="29"/>
        <v/>
      </c>
    </row>
    <row r="1680" spans="1:21" x14ac:dyDescent="0.25">
      <c r="A1680" s="36" t="str">
        <f>'0'!$A$4</f>
        <v>………………..</v>
      </c>
      <c r="B1680" s="37">
        <f>'0'!$A$2</f>
        <v>46112</v>
      </c>
      <c r="C1680" s="37" t="s">
        <v>1197</v>
      </c>
      <c r="D1680" s="195"/>
      <c r="E1680" s="23"/>
      <c r="F1680" s="14"/>
      <c r="G1680" s="22"/>
      <c r="H1680" s="656"/>
      <c r="I1680" s="656"/>
      <c r="J1680" s="656"/>
      <c r="K1680" s="25"/>
      <c r="L1680" s="25"/>
      <c r="M1680" s="25"/>
      <c r="N1680" s="25"/>
      <c r="O1680" s="25"/>
      <c r="P1680" s="25"/>
      <c r="Q1680" s="25"/>
      <c r="R1680" s="25"/>
      <c r="S1680" s="25"/>
      <c r="T1680" s="671"/>
      <c r="U1680" s="730" t="str">
        <f t="shared" si="29"/>
        <v/>
      </c>
    </row>
    <row r="1681" spans="1:21" x14ac:dyDescent="0.25">
      <c r="A1681" s="36" t="str">
        <f>'0'!$A$4</f>
        <v>………………..</v>
      </c>
      <c r="B1681" s="37">
        <f>'0'!$A$2</f>
        <v>46112</v>
      </c>
      <c r="C1681" s="37" t="s">
        <v>1197</v>
      </c>
      <c r="D1681" s="195"/>
      <c r="E1681" s="23"/>
      <c r="F1681" s="14"/>
      <c r="G1681" s="22"/>
      <c r="H1681" s="656"/>
      <c r="I1681" s="656"/>
      <c r="J1681" s="656"/>
      <c r="K1681" s="25"/>
      <c r="L1681" s="25"/>
      <c r="M1681" s="25"/>
      <c r="N1681" s="25"/>
      <c r="O1681" s="25"/>
      <c r="P1681" s="25"/>
      <c r="Q1681" s="25"/>
      <c r="R1681" s="25"/>
      <c r="S1681" s="25"/>
      <c r="T1681" s="671"/>
      <c r="U1681" s="730" t="str">
        <f t="shared" si="29"/>
        <v/>
      </c>
    </row>
    <row r="1682" spans="1:21" x14ac:dyDescent="0.25">
      <c r="A1682" s="36" t="str">
        <f>'0'!$A$4</f>
        <v>………………..</v>
      </c>
      <c r="B1682" s="37">
        <f>'0'!$A$2</f>
        <v>46112</v>
      </c>
      <c r="C1682" s="37" t="s">
        <v>1197</v>
      </c>
      <c r="D1682" s="195"/>
      <c r="E1682" s="23"/>
      <c r="F1682" s="14"/>
      <c r="G1682" s="22"/>
      <c r="H1682" s="656"/>
      <c r="I1682" s="656"/>
      <c r="J1682" s="656"/>
      <c r="K1682" s="25"/>
      <c r="L1682" s="25"/>
      <c r="M1682" s="25"/>
      <c r="N1682" s="25"/>
      <c r="O1682" s="25"/>
      <c r="P1682" s="25"/>
      <c r="Q1682" s="25"/>
      <c r="R1682" s="25"/>
      <c r="S1682" s="25"/>
      <c r="T1682" s="671"/>
      <c r="U1682" s="730" t="str">
        <f t="shared" si="29"/>
        <v/>
      </c>
    </row>
    <row r="1683" spans="1:21" x14ac:dyDescent="0.25">
      <c r="A1683" s="36" t="str">
        <f>'0'!$A$4</f>
        <v>………………..</v>
      </c>
      <c r="B1683" s="37">
        <f>'0'!$A$2</f>
        <v>46112</v>
      </c>
      <c r="C1683" s="37" t="s">
        <v>1197</v>
      </c>
      <c r="D1683" s="195"/>
      <c r="E1683" s="23"/>
      <c r="F1683" s="14"/>
      <c r="G1683" s="22"/>
      <c r="H1683" s="656"/>
      <c r="I1683" s="656"/>
      <c r="J1683" s="656"/>
      <c r="K1683" s="25"/>
      <c r="L1683" s="25"/>
      <c r="M1683" s="25"/>
      <c r="N1683" s="25"/>
      <c r="O1683" s="25"/>
      <c r="P1683" s="25"/>
      <c r="Q1683" s="25"/>
      <c r="R1683" s="25"/>
      <c r="S1683" s="25"/>
      <c r="T1683" s="671"/>
      <c r="U1683" s="730" t="str">
        <f t="shared" si="29"/>
        <v/>
      </c>
    </row>
    <row r="1684" spans="1:21" x14ac:dyDescent="0.25">
      <c r="A1684" s="36" t="str">
        <f>'0'!$A$4</f>
        <v>………………..</v>
      </c>
      <c r="B1684" s="37">
        <f>'0'!$A$2</f>
        <v>46112</v>
      </c>
      <c r="C1684" s="37" t="s">
        <v>1197</v>
      </c>
      <c r="D1684" s="195"/>
      <c r="E1684" s="23"/>
      <c r="F1684" s="14"/>
      <c r="G1684" s="22"/>
      <c r="H1684" s="656"/>
      <c r="I1684" s="656"/>
      <c r="J1684" s="656"/>
      <c r="K1684" s="25"/>
      <c r="L1684" s="25"/>
      <c r="M1684" s="25"/>
      <c r="N1684" s="25"/>
      <c r="O1684" s="25"/>
      <c r="P1684" s="25"/>
      <c r="Q1684" s="25"/>
      <c r="R1684" s="25"/>
      <c r="S1684" s="25"/>
      <c r="T1684" s="671"/>
      <c r="U1684" s="730" t="str">
        <f t="shared" si="29"/>
        <v/>
      </c>
    </row>
    <row r="1685" spans="1:21" x14ac:dyDescent="0.25">
      <c r="A1685" s="36" t="str">
        <f>'0'!$A$4</f>
        <v>………………..</v>
      </c>
      <c r="B1685" s="37">
        <f>'0'!$A$2</f>
        <v>46112</v>
      </c>
      <c r="C1685" s="37" t="s">
        <v>1197</v>
      </c>
      <c r="D1685" s="195"/>
      <c r="E1685" s="23"/>
      <c r="F1685" s="14"/>
      <c r="G1685" s="22"/>
      <c r="H1685" s="656"/>
      <c r="I1685" s="656"/>
      <c r="J1685" s="656"/>
      <c r="K1685" s="25"/>
      <c r="L1685" s="25"/>
      <c r="M1685" s="25"/>
      <c r="N1685" s="25"/>
      <c r="O1685" s="25"/>
      <c r="P1685" s="25"/>
      <c r="Q1685" s="25"/>
      <c r="R1685" s="25"/>
      <c r="S1685" s="25"/>
      <c r="T1685" s="671"/>
      <c r="U1685" s="730" t="str">
        <f t="shared" si="29"/>
        <v/>
      </c>
    </row>
    <row r="1686" spans="1:21" x14ac:dyDescent="0.25">
      <c r="A1686" s="36" t="str">
        <f>'0'!$A$4</f>
        <v>………………..</v>
      </c>
      <c r="B1686" s="37">
        <f>'0'!$A$2</f>
        <v>46112</v>
      </c>
      <c r="C1686" s="37" t="s">
        <v>1197</v>
      </c>
      <c r="D1686" s="195"/>
      <c r="E1686" s="23"/>
      <c r="F1686" s="14"/>
      <c r="G1686" s="22"/>
      <c r="H1686" s="656"/>
      <c r="I1686" s="656"/>
      <c r="J1686" s="656"/>
      <c r="K1686" s="25"/>
      <c r="L1686" s="25"/>
      <c r="M1686" s="25"/>
      <c r="N1686" s="25"/>
      <c r="O1686" s="25"/>
      <c r="P1686" s="25"/>
      <c r="Q1686" s="25"/>
      <c r="R1686" s="25"/>
      <c r="S1686" s="25"/>
      <c r="T1686" s="671"/>
      <c r="U1686" s="730" t="str">
        <f t="shared" si="29"/>
        <v/>
      </c>
    </row>
    <row r="1687" spans="1:21" x14ac:dyDescent="0.25">
      <c r="A1687" s="36" t="str">
        <f>'0'!$A$4</f>
        <v>………………..</v>
      </c>
      <c r="B1687" s="37">
        <f>'0'!$A$2</f>
        <v>46112</v>
      </c>
      <c r="C1687" s="37" t="s">
        <v>1197</v>
      </c>
      <c r="D1687" s="195"/>
      <c r="E1687" s="23"/>
      <c r="F1687" s="14"/>
      <c r="G1687" s="22"/>
      <c r="H1687" s="656"/>
      <c r="I1687" s="656"/>
      <c r="J1687" s="656"/>
      <c r="K1687" s="25"/>
      <c r="L1687" s="25"/>
      <c r="M1687" s="25"/>
      <c r="N1687" s="25"/>
      <c r="O1687" s="25"/>
      <c r="P1687" s="25"/>
      <c r="Q1687" s="25"/>
      <c r="R1687" s="25"/>
      <c r="S1687" s="25"/>
      <c r="T1687" s="671"/>
      <c r="U1687" s="730" t="str">
        <f t="shared" si="29"/>
        <v/>
      </c>
    </row>
    <row r="1688" spans="1:21" x14ac:dyDescent="0.25">
      <c r="A1688" s="36" t="str">
        <f>'0'!$A$4</f>
        <v>………………..</v>
      </c>
      <c r="B1688" s="37">
        <f>'0'!$A$2</f>
        <v>46112</v>
      </c>
      <c r="C1688" s="37" t="s">
        <v>1197</v>
      </c>
      <c r="D1688" s="195"/>
      <c r="E1688" s="23"/>
      <c r="F1688" s="14"/>
      <c r="G1688" s="22"/>
      <c r="H1688" s="656"/>
      <c r="I1688" s="656"/>
      <c r="J1688" s="656"/>
      <c r="K1688" s="25"/>
      <c r="L1688" s="25"/>
      <c r="M1688" s="25"/>
      <c r="N1688" s="25"/>
      <c r="O1688" s="25"/>
      <c r="P1688" s="25"/>
      <c r="Q1688" s="25"/>
      <c r="R1688" s="25"/>
      <c r="S1688" s="25"/>
      <c r="T1688" s="671"/>
      <c r="U1688" s="730" t="str">
        <f t="shared" si="29"/>
        <v/>
      </c>
    </row>
    <row r="1689" spans="1:21" x14ac:dyDescent="0.25">
      <c r="A1689" s="36" t="str">
        <f>'0'!$A$4</f>
        <v>………………..</v>
      </c>
      <c r="B1689" s="37">
        <f>'0'!$A$2</f>
        <v>46112</v>
      </c>
      <c r="C1689" s="37" t="s">
        <v>1197</v>
      </c>
      <c r="D1689" s="195"/>
      <c r="E1689" s="23"/>
      <c r="F1689" s="14"/>
      <c r="G1689" s="22"/>
      <c r="H1689" s="656"/>
      <c r="I1689" s="656"/>
      <c r="J1689" s="656"/>
      <c r="K1689" s="25"/>
      <c r="L1689" s="25"/>
      <c r="M1689" s="25"/>
      <c r="N1689" s="25"/>
      <c r="O1689" s="25"/>
      <c r="P1689" s="25"/>
      <c r="Q1689" s="25"/>
      <c r="R1689" s="25"/>
      <c r="S1689" s="25"/>
      <c r="T1689" s="671"/>
      <c r="U1689" s="730" t="str">
        <f t="shared" si="29"/>
        <v/>
      </c>
    </row>
    <row r="1690" spans="1:21" x14ac:dyDescent="0.25">
      <c r="A1690" s="36" t="str">
        <f>'0'!$A$4</f>
        <v>………………..</v>
      </c>
      <c r="B1690" s="37">
        <f>'0'!$A$2</f>
        <v>46112</v>
      </c>
      <c r="C1690" s="37" t="s">
        <v>1197</v>
      </c>
      <c r="D1690" s="195"/>
      <c r="E1690" s="23"/>
      <c r="F1690" s="14"/>
      <c r="G1690" s="22"/>
      <c r="H1690" s="656"/>
      <c r="I1690" s="656"/>
      <c r="J1690" s="656"/>
      <c r="K1690" s="25"/>
      <c r="L1690" s="25"/>
      <c r="M1690" s="25"/>
      <c r="N1690" s="25"/>
      <c r="O1690" s="25"/>
      <c r="P1690" s="25"/>
      <c r="Q1690" s="25"/>
      <c r="R1690" s="25"/>
      <c r="S1690" s="25"/>
      <c r="T1690" s="671"/>
      <c r="U1690" s="730" t="str">
        <f t="shared" si="29"/>
        <v/>
      </c>
    </row>
    <row r="1691" spans="1:21" x14ac:dyDescent="0.25">
      <c r="A1691" s="36" t="str">
        <f>'0'!$A$4</f>
        <v>………………..</v>
      </c>
      <c r="B1691" s="37">
        <f>'0'!$A$2</f>
        <v>46112</v>
      </c>
      <c r="C1691" s="37" t="s">
        <v>1197</v>
      </c>
      <c r="D1691" s="195"/>
      <c r="E1691" s="23"/>
      <c r="F1691" s="14"/>
      <c r="G1691" s="22"/>
      <c r="H1691" s="656"/>
      <c r="I1691" s="656"/>
      <c r="J1691" s="656"/>
      <c r="K1691" s="25"/>
      <c r="L1691" s="25"/>
      <c r="M1691" s="25"/>
      <c r="N1691" s="25"/>
      <c r="O1691" s="25"/>
      <c r="P1691" s="25"/>
      <c r="Q1691" s="25"/>
      <c r="R1691" s="25"/>
      <c r="S1691" s="25"/>
      <c r="T1691" s="671"/>
      <c r="U1691" s="730" t="str">
        <f t="shared" si="29"/>
        <v/>
      </c>
    </row>
    <row r="1692" spans="1:21" x14ac:dyDescent="0.25">
      <c r="A1692" s="36" t="str">
        <f>'0'!$A$4</f>
        <v>………………..</v>
      </c>
      <c r="B1692" s="37">
        <f>'0'!$A$2</f>
        <v>46112</v>
      </c>
      <c r="C1692" s="37" t="s">
        <v>1197</v>
      </c>
      <c r="D1692" s="195"/>
      <c r="E1692" s="23"/>
      <c r="F1692" s="14"/>
      <c r="G1692" s="22"/>
      <c r="H1692" s="656"/>
      <c r="I1692" s="656"/>
      <c r="J1692" s="656"/>
      <c r="K1692" s="25"/>
      <c r="L1692" s="25"/>
      <c r="M1692" s="25"/>
      <c r="N1692" s="25"/>
      <c r="O1692" s="25"/>
      <c r="P1692" s="25"/>
      <c r="Q1692" s="25"/>
      <c r="R1692" s="25"/>
      <c r="S1692" s="25"/>
      <c r="T1692" s="671"/>
      <c r="U1692" s="730" t="str">
        <f t="shared" si="29"/>
        <v/>
      </c>
    </row>
    <row r="1693" spans="1:21" x14ac:dyDescent="0.25">
      <c r="A1693" s="36" t="str">
        <f>'0'!$A$4</f>
        <v>………………..</v>
      </c>
      <c r="B1693" s="37">
        <f>'0'!$A$2</f>
        <v>46112</v>
      </c>
      <c r="C1693" s="37" t="s">
        <v>1197</v>
      </c>
      <c r="D1693" s="195"/>
      <c r="E1693" s="23"/>
      <c r="F1693" s="14"/>
      <c r="G1693" s="22"/>
      <c r="H1693" s="656"/>
      <c r="I1693" s="656"/>
      <c r="J1693" s="656"/>
      <c r="K1693" s="25"/>
      <c r="L1693" s="25"/>
      <c r="M1693" s="25"/>
      <c r="N1693" s="25"/>
      <c r="O1693" s="25"/>
      <c r="P1693" s="25"/>
      <c r="Q1693" s="25"/>
      <c r="R1693" s="25"/>
      <c r="S1693" s="25"/>
      <c r="T1693" s="671"/>
      <c r="U1693" s="730" t="str">
        <f t="shared" si="29"/>
        <v/>
      </c>
    </row>
    <row r="1694" spans="1:21" x14ac:dyDescent="0.25">
      <c r="A1694" s="36" t="str">
        <f>'0'!$A$4</f>
        <v>………………..</v>
      </c>
      <c r="B1694" s="37">
        <f>'0'!$A$2</f>
        <v>46112</v>
      </c>
      <c r="C1694" s="37" t="s">
        <v>1197</v>
      </c>
      <c r="D1694" s="195"/>
      <c r="E1694" s="23"/>
      <c r="F1694" s="14"/>
      <c r="G1694" s="22"/>
      <c r="H1694" s="656"/>
      <c r="I1694" s="656"/>
      <c r="J1694" s="656"/>
      <c r="K1694" s="25"/>
      <c r="L1694" s="25"/>
      <c r="M1694" s="25"/>
      <c r="N1694" s="25"/>
      <c r="O1694" s="25"/>
      <c r="P1694" s="25"/>
      <c r="Q1694" s="25"/>
      <c r="R1694" s="25"/>
      <c r="S1694" s="25"/>
      <c r="T1694" s="671"/>
      <c r="U1694" s="730" t="str">
        <f t="shared" si="29"/>
        <v/>
      </c>
    </row>
    <row r="1695" spans="1:21" x14ac:dyDescent="0.25">
      <c r="A1695" s="36" t="str">
        <f>'0'!$A$4</f>
        <v>………………..</v>
      </c>
      <c r="B1695" s="37">
        <f>'0'!$A$2</f>
        <v>46112</v>
      </c>
      <c r="C1695" s="37" t="s">
        <v>1197</v>
      </c>
      <c r="D1695" s="195"/>
      <c r="E1695" s="23"/>
      <c r="F1695" s="14"/>
      <c r="G1695" s="22"/>
      <c r="H1695" s="656"/>
      <c r="I1695" s="656"/>
      <c r="J1695" s="656"/>
      <c r="K1695" s="25"/>
      <c r="L1695" s="25"/>
      <c r="M1695" s="25"/>
      <c r="N1695" s="25"/>
      <c r="O1695" s="25"/>
      <c r="P1695" s="25"/>
      <c r="Q1695" s="25"/>
      <c r="R1695" s="25"/>
      <c r="S1695" s="25"/>
      <c r="T1695" s="671"/>
      <c r="U1695" s="730" t="str">
        <f t="shared" si="29"/>
        <v/>
      </c>
    </row>
    <row r="1696" spans="1:21" x14ac:dyDescent="0.25">
      <c r="A1696" s="36" t="str">
        <f>'0'!$A$4</f>
        <v>………………..</v>
      </c>
      <c r="B1696" s="37">
        <f>'0'!$A$2</f>
        <v>46112</v>
      </c>
      <c r="C1696" s="37" t="s">
        <v>1197</v>
      </c>
      <c r="D1696" s="195"/>
      <c r="E1696" s="23"/>
      <c r="F1696" s="14"/>
      <c r="G1696" s="22"/>
      <c r="H1696" s="656"/>
      <c r="I1696" s="656"/>
      <c r="J1696" s="656"/>
      <c r="K1696" s="25"/>
      <c r="L1696" s="25"/>
      <c r="M1696" s="25"/>
      <c r="N1696" s="25"/>
      <c r="O1696" s="25"/>
      <c r="P1696" s="25"/>
      <c r="Q1696" s="25"/>
      <c r="R1696" s="25"/>
      <c r="S1696" s="25"/>
      <c r="T1696" s="671"/>
      <c r="U1696" s="730" t="str">
        <f t="shared" si="29"/>
        <v/>
      </c>
    </row>
    <row r="1697" spans="1:21" x14ac:dyDescent="0.25">
      <c r="A1697" s="36" t="str">
        <f>'0'!$A$4</f>
        <v>………………..</v>
      </c>
      <c r="B1697" s="37">
        <f>'0'!$A$2</f>
        <v>46112</v>
      </c>
      <c r="C1697" s="37" t="s">
        <v>1197</v>
      </c>
      <c r="D1697" s="195"/>
      <c r="E1697" s="23"/>
      <c r="F1697" s="14"/>
      <c r="G1697" s="22"/>
      <c r="H1697" s="656"/>
      <c r="I1697" s="656"/>
      <c r="J1697" s="656"/>
      <c r="K1697" s="25"/>
      <c r="L1697" s="25"/>
      <c r="M1697" s="25"/>
      <c r="N1697" s="25"/>
      <c r="O1697" s="25"/>
      <c r="P1697" s="25"/>
      <c r="Q1697" s="25"/>
      <c r="R1697" s="25"/>
      <c r="S1697" s="25"/>
      <c r="T1697" s="671"/>
      <c r="U1697" s="730" t="str">
        <f t="shared" si="29"/>
        <v/>
      </c>
    </row>
    <row r="1698" spans="1:21" x14ac:dyDescent="0.25">
      <c r="A1698" s="36" t="str">
        <f>'0'!$A$4</f>
        <v>………………..</v>
      </c>
      <c r="B1698" s="37">
        <f>'0'!$A$2</f>
        <v>46112</v>
      </c>
      <c r="C1698" s="37" t="s">
        <v>1197</v>
      </c>
      <c r="D1698" s="195"/>
      <c r="E1698" s="23"/>
      <c r="F1698" s="14"/>
      <c r="G1698" s="22"/>
      <c r="H1698" s="656"/>
      <c r="I1698" s="656"/>
      <c r="J1698" s="656"/>
      <c r="K1698" s="25"/>
      <c r="L1698" s="25"/>
      <c r="M1698" s="25"/>
      <c r="N1698" s="25"/>
      <c r="O1698" s="25"/>
      <c r="P1698" s="25"/>
      <c r="Q1698" s="25"/>
      <c r="R1698" s="25"/>
      <c r="S1698" s="25"/>
      <c r="T1698" s="671"/>
      <c r="U1698" s="730" t="str">
        <f t="shared" si="29"/>
        <v/>
      </c>
    </row>
    <row r="1699" spans="1:21" x14ac:dyDescent="0.25">
      <c r="A1699" s="36" t="str">
        <f>'0'!$A$4</f>
        <v>………………..</v>
      </c>
      <c r="B1699" s="37">
        <f>'0'!$A$2</f>
        <v>46112</v>
      </c>
      <c r="C1699" s="37" t="s">
        <v>1197</v>
      </c>
      <c r="D1699" s="195"/>
      <c r="E1699" s="23"/>
      <c r="F1699" s="14"/>
      <c r="G1699" s="22"/>
      <c r="H1699" s="656"/>
      <c r="I1699" s="656"/>
      <c r="J1699" s="656"/>
      <c r="K1699" s="25"/>
      <c r="L1699" s="25"/>
      <c r="M1699" s="25"/>
      <c r="N1699" s="25"/>
      <c r="O1699" s="25"/>
      <c r="P1699" s="25"/>
      <c r="Q1699" s="25"/>
      <c r="R1699" s="25"/>
      <c r="S1699" s="25"/>
      <c r="T1699" s="671"/>
      <c r="U1699" s="730" t="str">
        <f t="shared" si="29"/>
        <v/>
      </c>
    </row>
    <row r="1700" spans="1:21" x14ac:dyDescent="0.25">
      <c r="A1700" s="36" t="str">
        <f>'0'!$A$4</f>
        <v>………………..</v>
      </c>
      <c r="B1700" s="37">
        <f>'0'!$A$2</f>
        <v>46112</v>
      </c>
      <c r="C1700" s="37" t="s">
        <v>1197</v>
      </c>
      <c r="D1700" s="195"/>
      <c r="E1700" s="23"/>
      <c r="F1700" s="14"/>
      <c r="G1700" s="22"/>
      <c r="H1700" s="656"/>
      <c r="I1700" s="656"/>
      <c r="J1700" s="656"/>
      <c r="K1700" s="25"/>
      <c r="L1700" s="25"/>
      <c r="M1700" s="25"/>
      <c r="N1700" s="25"/>
      <c r="O1700" s="25"/>
      <c r="P1700" s="25"/>
      <c r="Q1700" s="25"/>
      <c r="R1700" s="25"/>
      <c r="S1700" s="25"/>
      <c r="T1700" s="671"/>
      <c r="U1700" s="730" t="str">
        <f t="shared" si="29"/>
        <v/>
      </c>
    </row>
    <row r="1701" spans="1:21" x14ac:dyDescent="0.25">
      <c r="A1701" s="36" t="str">
        <f>'0'!$A$4</f>
        <v>………………..</v>
      </c>
      <c r="B1701" s="37">
        <f>'0'!$A$2</f>
        <v>46112</v>
      </c>
      <c r="C1701" s="37" t="s">
        <v>1197</v>
      </c>
      <c r="D1701" s="195"/>
      <c r="E1701" s="23"/>
      <c r="F1701" s="14"/>
      <c r="G1701" s="22"/>
      <c r="H1701" s="656"/>
      <c r="I1701" s="656"/>
      <c r="J1701" s="656"/>
      <c r="K1701" s="25"/>
      <c r="L1701" s="25"/>
      <c r="M1701" s="25"/>
      <c r="N1701" s="25"/>
      <c r="O1701" s="25"/>
      <c r="P1701" s="25"/>
      <c r="Q1701" s="25"/>
      <c r="R1701" s="25"/>
      <c r="S1701" s="25"/>
      <c r="T1701" s="671"/>
      <c r="U1701" s="730" t="str">
        <f t="shared" si="29"/>
        <v/>
      </c>
    </row>
    <row r="1702" spans="1:21" x14ac:dyDescent="0.25">
      <c r="A1702" s="36" t="str">
        <f>'0'!$A$4</f>
        <v>………………..</v>
      </c>
      <c r="B1702" s="37">
        <f>'0'!$A$2</f>
        <v>46112</v>
      </c>
      <c r="C1702" s="37" t="s">
        <v>1197</v>
      </c>
      <c r="D1702" s="195"/>
      <c r="E1702" s="23"/>
      <c r="F1702" s="14"/>
      <c r="G1702" s="22"/>
      <c r="H1702" s="656"/>
      <c r="I1702" s="656"/>
      <c r="J1702" s="656"/>
      <c r="K1702" s="25"/>
      <c r="L1702" s="25"/>
      <c r="M1702" s="25"/>
      <c r="N1702" s="25"/>
      <c r="O1702" s="25"/>
      <c r="P1702" s="25"/>
      <c r="Q1702" s="25"/>
      <c r="R1702" s="25"/>
      <c r="S1702" s="25"/>
      <c r="T1702" s="671"/>
      <c r="U1702" s="730" t="str">
        <f t="shared" si="29"/>
        <v/>
      </c>
    </row>
    <row r="1703" spans="1:21" x14ac:dyDescent="0.25">
      <c r="A1703" s="36" t="str">
        <f>'0'!$A$4</f>
        <v>………………..</v>
      </c>
      <c r="B1703" s="37">
        <f>'0'!$A$2</f>
        <v>46112</v>
      </c>
      <c r="C1703" s="37" t="s">
        <v>1197</v>
      </c>
      <c r="D1703" s="195"/>
      <c r="E1703" s="23"/>
      <c r="F1703" s="14"/>
      <c r="G1703" s="22"/>
      <c r="H1703" s="656"/>
      <c r="I1703" s="656"/>
      <c r="J1703" s="656"/>
      <c r="K1703" s="25"/>
      <c r="L1703" s="25"/>
      <c r="M1703" s="25"/>
      <c r="N1703" s="25"/>
      <c r="O1703" s="25"/>
      <c r="P1703" s="25"/>
      <c r="Q1703" s="25"/>
      <c r="R1703" s="25"/>
      <c r="S1703" s="25"/>
      <c r="T1703" s="671"/>
      <c r="U1703" s="730" t="str">
        <f t="shared" si="29"/>
        <v/>
      </c>
    </row>
    <row r="1704" spans="1:21" x14ac:dyDescent="0.25">
      <c r="A1704" s="36" t="str">
        <f>'0'!$A$4</f>
        <v>………………..</v>
      </c>
      <c r="B1704" s="37">
        <f>'0'!$A$2</f>
        <v>46112</v>
      </c>
      <c r="C1704" s="37" t="s">
        <v>1197</v>
      </c>
      <c r="D1704" s="195"/>
      <c r="E1704" s="23"/>
      <c r="F1704" s="14"/>
      <c r="G1704" s="22"/>
      <c r="H1704" s="656"/>
      <c r="I1704" s="656"/>
      <c r="J1704" s="656"/>
      <c r="K1704" s="25"/>
      <c r="L1704" s="25"/>
      <c r="M1704" s="25"/>
      <c r="N1704" s="25"/>
      <c r="O1704" s="25"/>
      <c r="P1704" s="25"/>
      <c r="Q1704" s="25"/>
      <c r="R1704" s="25"/>
      <c r="S1704" s="25"/>
      <c r="T1704" s="671"/>
      <c r="U1704" s="730" t="str">
        <f t="shared" si="29"/>
        <v/>
      </c>
    </row>
    <row r="1705" spans="1:21" x14ac:dyDescent="0.25">
      <c r="A1705" s="36" t="str">
        <f>'0'!$A$4</f>
        <v>………………..</v>
      </c>
      <c r="B1705" s="37">
        <f>'0'!$A$2</f>
        <v>46112</v>
      </c>
      <c r="C1705" s="37" t="s">
        <v>1197</v>
      </c>
      <c r="D1705" s="195"/>
      <c r="E1705" s="23"/>
      <c r="F1705" s="14"/>
      <c r="G1705" s="22"/>
      <c r="H1705" s="656"/>
      <c r="I1705" s="656"/>
      <c r="J1705" s="656"/>
      <c r="K1705" s="25"/>
      <c r="L1705" s="25"/>
      <c r="M1705" s="25"/>
      <c r="N1705" s="25"/>
      <c r="O1705" s="25"/>
      <c r="P1705" s="25"/>
      <c r="Q1705" s="25"/>
      <c r="R1705" s="25"/>
      <c r="S1705" s="25"/>
      <c r="T1705" s="671"/>
      <c r="U1705" s="730" t="str">
        <f t="shared" si="29"/>
        <v/>
      </c>
    </row>
    <row r="1706" spans="1:21" x14ac:dyDescent="0.25">
      <c r="A1706" s="36" t="str">
        <f>'0'!$A$4</f>
        <v>………………..</v>
      </c>
      <c r="B1706" s="37">
        <f>'0'!$A$2</f>
        <v>46112</v>
      </c>
      <c r="C1706" s="37" t="s">
        <v>1197</v>
      </c>
      <c r="D1706" s="195"/>
      <c r="E1706" s="23"/>
      <c r="F1706" s="14"/>
      <c r="G1706" s="22"/>
      <c r="H1706" s="656"/>
      <c r="I1706" s="656"/>
      <c r="J1706" s="656"/>
      <c r="K1706" s="25"/>
      <c r="L1706" s="25"/>
      <c r="M1706" s="25"/>
      <c r="N1706" s="25"/>
      <c r="O1706" s="25"/>
      <c r="P1706" s="25"/>
      <c r="Q1706" s="25"/>
      <c r="R1706" s="25"/>
      <c r="S1706" s="25"/>
      <c r="T1706" s="671"/>
      <c r="U1706" s="730" t="str">
        <f t="shared" si="29"/>
        <v/>
      </c>
    </row>
    <row r="1707" spans="1:21" x14ac:dyDescent="0.25">
      <c r="A1707" s="36" t="str">
        <f>'0'!$A$4</f>
        <v>………………..</v>
      </c>
      <c r="B1707" s="37">
        <f>'0'!$A$2</f>
        <v>46112</v>
      </c>
      <c r="C1707" s="37" t="s">
        <v>1197</v>
      </c>
      <c r="D1707" s="195"/>
      <c r="E1707" s="23"/>
      <c r="F1707" s="14"/>
      <c r="G1707" s="22"/>
      <c r="H1707" s="656"/>
      <c r="I1707" s="656"/>
      <c r="J1707" s="656"/>
      <c r="K1707" s="25"/>
      <c r="L1707" s="25"/>
      <c r="M1707" s="25"/>
      <c r="N1707" s="25"/>
      <c r="O1707" s="25"/>
      <c r="P1707" s="25"/>
      <c r="Q1707" s="25"/>
      <c r="R1707" s="25"/>
      <c r="S1707" s="25"/>
      <c r="T1707" s="671"/>
      <c r="U1707" s="730" t="str">
        <f t="shared" si="29"/>
        <v/>
      </c>
    </row>
    <row r="1708" spans="1:21" x14ac:dyDescent="0.25">
      <c r="A1708" s="36" t="str">
        <f>'0'!$A$4</f>
        <v>………………..</v>
      </c>
      <c r="B1708" s="37">
        <f>'0'!$A$2</f>
        <v>46112</v>
      </c>
      <c r="C1708" s="37" t="s">
        <v>1197</v>
      </c>
      <c r="D1708" s="195"/>
      <c r="E1708" s="23"/>
      <c r="F1708" s="14"/>
      <c r="G1708" s="22"/>
      <c r="H1708" s="656"/>
      <c r="I1708" s="656"/>
      <c r="J1708" s="656"/>
      <c r="K1708" s="25"/>
      <c r="L1708" s="25"/>
      <c r="M1708" s="25"/>
      <c r="N1708" s="25"/>
      <c r="O1708" s="25"/>
      <c r="P1708" s="25"/>
      <c r="Q1708" s="25"/>
      <c r="R1708" s="25"/>
      <c r="S1708" s="25"/>
      <c r="T1708" s="671"/>
      <c r="U1708" s="730" t="str">
        <f t="shared" si="29"/>
        <v/>
      </c>
    </row>
    <row r="1709" spans="1:21" x14ac:dyDescent="0.25">
      <c r="A1709" s="36" t="str">
        <f>'0'!$A$4</f>
        <v>………………..</v>
      </c>
      <c r="B1709" s="37">
        <f>'0'!$A$2</f>
        <v>46112</v>
      </c>
      <c r="C1709" s="37" t="s">
        <v>1197</v>
      </c>
      <c r="D1709" s="195"/>
      <c r="E1709" s="23"/>
      <c r="F1709" s="14"/>
      <c r="G1709" s="22"/>
      <c r="H1709" s="656"/>
      <c r="I1709" s="656"/>
      <c r="J1709" s="656"/>
      <c r="K1709" s="25"/>
      <c r="L1709" s="25"/>
      <c r="M1709" s="25"/>
      <c r="N1709" s="25"/>
      <c r="O1709" s="25"/>
      <c r="P1709" s="25"/>
      <c r="Q1709" s="25"/>
      <c r="R1709" s="25"/>
      <c r="S1709" s="25"/>
      <c r="T1709" s="671"/>
      <c r="U1709" s="730" t="str">
        <f t="shared" si="29"/>
        <v/>
      </c>
    </row>
    <row r="1710" spans="1:21" x14ac:dyDescent="0.25">
      <c r="A1710" s="36" t="str">
        <f>'0'!$A$4</f>
        <v>………………..</v>
      </c>
      <c r="B1710" s="37">
        <f>'0'!$A$2</f>
        <v>46112</v>
      </c>
      <c r="C1710" s="37" t="s">
        <v>1197</v>
      </c>
      <c r="D1710" s="195"/>
      <c r="E1710" s="23"/>
      <c r="F1710" s="14"/>
      <c r="G1710" s="22"/>
      <c r="H1710" s="656"/>
      <c r="I1710" s="656"/>
      <c r="J1710" s="656"/>
      <c r="K1710" s="25"/>
      <c r="L1710" s="25"/>
      <c r="M1710" s="25"/>
      <c r="N1710" s="25"/>
      <c r="O1710" s="25"/>
      <c r="P1710" s="25"/>
      <c r="Q1710" s="25"/>
      <c r="R1710" s="25"/>
      <c r="S1710" s="25"/>
      <c r="T1710" s="671"/>
      <c r="U1710" s="730" t="str">
        <f t="shared" si="29"/>
        <v/>
      </c>
    </row>
    <row r="1711" spans="1:21" x14ac:dyDescent="0.25">
      <c r="A1711" s="36" t="str">
        <f>'0'!$A$4</f>
        <v>………………..</v>
      </c>
      <c r="B1711" s="37">
        <f>'0'!$A$2</f>
        <v>46112</v>
      </c>
      <c r="C1711" s="37" t="s">
        <v>1197</v>
      </c>
      <c r="D1711" s="195"/>
      <c r="E1711" s="23"/>
      <c r="F1711" s="14"/>
      <c r="G1711" s="22"/>
      <c r="H1711" s="656"/>
      <c r="I1711" s="656"/>
      <c r="J1711" s="656"/>
      <c r="K1711" s="25"/>
      <c r="L1711" s="25"/>
      <c r="M1711" s="25"/>
      <c r="N1711" s="25"/>
      <c r="O1711" s="25"/>
      <c r="P1711" s="25"/>
      <c r="Q1711" s="25"/>
      <c r="R1711" s="25"/>
      <c r="S1711" s="25"/>
      <c r="T1711" s="671"/>
      <c r="U1711" s="730" t="str">
        <f t="shared" si="29"/>
        <v/>
      </c>
    </row>
    <row r="1712" spans="1:21" x14ac:dyDescent="0.25">
      <c r="A1712" s="36" t="str">
        <f>'0'!$A$4</f>
        <v>………………..</v>
      </c>
      <c r="B1712" s="37">
        <f>'0'!$A$2</f>
        <v>46112</v>
      </c>
      <c r="C1712" s="37" t="s">
        <v>1197</v>
      </c>
      <c r="D1712" s="195"/>
      <c r="E1712" s="23"/>
      <c r="F1712" s="14"/>
      <c r="G1712" s="22"/>
      <c r="H1712" s="656"/>
      <c r="I1712" s="656"/>
      <c r="J1712" s="656"/>
      <c r="K1712" s="25"/>
      <c r="L1712" s="25"/>
      <c r="M1712" s="25"/>
      <c r="N1712" s="25"/>
      <c r="O1712" s="25"/>
      <c r="P1712" s="25"/>
      <c r="Q1712" s="25"/>
      <c r="R1712" s="25"/>
      <c r="S1712" s="25"/>
      <c r="T1712" s="671"/>
      <c r="U1712" s="730" t="str">
        <f t="shared" si="29"/>
        <v/>
      </c>
    </row>
    <row r="1713" spans="1:21" x14ac:dyDescent="0.25">
      <c r="A1713" s="36" t="str">
        <f>'0'!$A$4</f>
        <v>………………..</v>
      </c>
      <c r="B1713" s="37">
        <f>'0'!$A$2</f>
        <v>46112</v>
      </c>
      <c r="C1713" s="37" t="s">
        <v>1197</v>
      </c>
      <c r="D1713" s="195"/>
      <c r="E1713" s="23"/>
      <c r="F1713" s="14"/>
      <c r="G1713" s="22"/>
      <c r="H1713" s="656"/>
      <c r="I1713" s="656"/>
      <c r="J1713" s="656"/>
      <c r="K1713" s="25"/>
      <c r="L1713" s="25"/>
      <c r="M1713" s="25"/>
      <c r="N1713" s="25"/>
      <c r="O1713" s="25"/>
      <c r="P1713" s="25"/>
      <c r="Q1713" s="25"/>
      <c r="R1713" s="25"/>
      <c r="S1713" s="25"/>
      <c r="T1713" s="671"/>
      <c r="U1713" s="730" t="str">
        <f t="shared" si="29"/>
        <v/>
      </c>
    </row>
    <row r="1714" spans="1:21" x14ac:dyDescent="0.25">
      <c r="A1714" s="36" t="str">
        <f>'0'!$A$4</f>
        <v>………………..</v>
      </c>
      <c r="B1714" s="37">
        <f>'0'!$A$2</f>
        <v>46112</v>
      </c>
      <c r="C1714" s="37" t="s">
        <v>1197</v>
      </c>
      <c r="D1714" s="195"/>
      <c r="E1714" s="23"/>
      <c r="F1714" s="14"/>
      <c r="G1714" s="22"/>
      <c r="H1714" s="656"/>
      <c r="I1714" s="656"/>
      <c r="J1714" s="656"/>
      <c r="K1714" s="25"/>
      <c r="L1714" s="25"/>
      <c r="M1714" s="25"/>
      <c r="N1714" s="25"/>
      <c r="O1714" s="25"/>
      <c r="P1714" s="25"/>
      <c r="Q1714" s="25"/>
      <c r="R1714" s="25"/>
      <c r="S1714" s="25"/>
      <c r="T1714" s="671"/>
      <c r="U1714" s="730" t="str">
        <f t="shared" si="29"/>
        <v/>
      </c>
    </row>
    <row r="1715" spans="1:21" x14ac:dyDescent="0.25">
      <c r="A1715" s="36" t="str">
        <f>'0'!$A$4</f>
        <v>………………..</v>
      </c>
      <c r="B1715" s="37">
        <f>'0'!$A$2</f>
        <v>46112</v>
      </c>
      <c r="C1715" s="37" t="s">
        <v>1197</v>
      </c>
      <c r="D1715" s="195"/>
      <c r="E1715" s="23"/>
      <c r="F1715" s="14"/>
      <c r="G1715" s="22"/>
      <c r="H1715" s="656"/>
      <c r="I1715" s="656"/>
      <c r="J1715" s="656"/>
      <c r="K1715" s="25"/>
      <c r="L1715" s="25"/>
      <c r="M1715" s="25"/>
      <c r="N1715" s="25"/>
      <c r="O1715" s="25"/>
      <c r="P1715" s="25"/>
      <c r="Q1715" s="25"/>
      <c r="R1715" s="25"/>
      <c r="S1715" s="25"/>
      <c r="T1715" s="671"/>
      <c r="U1715" s="730" t="str">
        <f t="shared" si="29"/>
        <v/>
      </c>
    </row>
    <row r="1716" spans="1:21" x14ac:dyDescent="0.25">
      <c r="A1716" s="36" t="str">
        <f>'0'!$A$4</f>
        <v>………………..</v>
      </c>
      <c r="B1716" s="37">
        <f>'0'!$A$2</f>
        <v>46112</v>
      </c>
      <c r="C1716" s="37" t="s">
        <v>1197</v>
      </c>
      <c r="D1716" s="195"/>
      <c r="E1716" s="23"/>
      <c r="F1716" s="14"/>
      <c r="G1716" s="22"/>
      <c r="H1716" s="656"/>
      <c r="I1716" s="656"/>
      <c r="J1716" s="656"/>
      <c r="K1716" s="25"/>
      <c r="L1716" s="25"/>
      <c r="M1716" s="25"/>
      <c r="N1716" s="25"/>
      <c r="O1716" s="25"/>
      <c r="P1716" s="25"/>
      <c r="Q1716" s="25"/>
      <c r="R1716" s="25"/>
      <c r="S1716" s="25"/>
      <c r="T1716" s="671"/>
      <c r="U1716" s="730" t="str">
        <f t="shared" si="29"/>
        <v/>
      </c>
    </row>
    <row r="1717" spans="1:21" x14ac:dyDescent="0.25">
      <c r="A1717" s="36" t="str">
        <f>'0'!$A$4</f>
        <v>………………..</v>
      </c>
      <c r="B1717" s="37">
        <f>'0'!$A$2</f>
        <v>46112</v>
      </c>
      <c r="C1717" s="37" t="s">
        <v>1197</v>
      </c>
      <c r="D1717" s="195"/>
      <c r="E1717" s="23"/>
      <c r="F1717" s="14"/>
      <c r="G1717" s="22"/>
      <c r="H1717" s="656"/>
      <c r="I1717" s="656"/>
      <c r="J1717" s="656"/>
      <c r="K1717" s="25"/>
      <c r="L1717" s="25"/>
      <c r="M1717" s="25"/>
      <c r="N1717" s="25"/>
      <c r="O1717" s="25"/>
      <c r="P1717" s="25"/>
      <c r="Q1717" s="25"/>
      <c r="R1717" s="25"/>
      <c r="S1717" s="25"/>
      <c r="T1717" s="671"/>
      <c r="U1717" s="730" t="str">
        <f t="shared" si="29"/>
        <v/>
      </c>
    </row>
    <row r="1718" spans="1:21" x14ac:dyDescent="0.25">
      <c r="A1718" s="36" t="str">
        <f>'0'!$A$4</f>
        <v>………………..</v>
      </c>
      <c r="B1718" s="37">
        <f>'0'!$A$2</f>
        <v>46112</v>
      </c>
      <c r="C1718" s="37" t="s">
        <v>1197</v>
      </c>
      <c r="D1718" s="195"/>
      <c r="E1718" s="23"/>
      <c r="F1718" s="14"/>
      <c r="G1718" s="22"/>
      <c r="H1718" s="656"/>
      <c r="I1718" s="656"/>
      <c r="J1718" s="656"/>
      <c r="K1718" s="25"/>
      <c r="L1718" s="25"/>
      <c r="M1718" s="25"/>
      <c r="N1718" s="25"/>
      <c r="O1718" s="25"/>
      <c r="P1718" s="25"/>
      <c r="Q1718" s="25"/>
      <c r="R1718" s="25"/>
      <c r="S1718" s="25"/>
      <c r="T1718" s="671"/>
      <c r="U1718" s="730" t="str">
        <f t="shared" si="29"/>
        <v/>
      </c>
    </row>
    <row r="1719" spans="1:21" x14ac:dyDescent="0.25">
      <c r="A1719" s="36" t="str">
        <f>'0'!$A$4</f>
        <v>………………..</v>
      </c>
      <c r="B1719" s="37">
        <f>'0'!$A$2</f>
        <v>46112</v>
      </c>
      <c r="C1719" s="37" t="s">
        <v>1197</v>
      </c>
      <c r="D1719" s="195"/>
      <c r="E1719" s="23"/>
      <c r="F1719" s="14"/>
      <c r="G1719" s="22"/>
      <c r="H1719" s="656"/>
      <c r="I1719" s="656"/>
      <c r="J1719" s="656"/>
      <c r="K1719" s="25"/>
      <c r="L1719" s="25"/>
      <c r="M1719" s="25"/>
      <c r="N1719" s="25"/>
      <c r="O1719" s="25"/>
      <c r="P1719" s="25"/>
      <c r="Q1719" s="25"/>
      <c r="R1719" s="25"/>
      <c r="S1719" s="25"/>
      <c r="T1719" s="671"/>
      <c r="U1719" s="730" t="str">
        <f t="shared" si="29"/>
        <v/>
      </c>
    </row>
    <row r="1720" spans="1:21" x14ac:dyDescent="0.25">
      <c r="A1720" s="36" t="str">
        <f>'0'!$A$4</f>
        <v>………………..</v>
      </c>
      <c r="B1720" s="37">
        <f>'0'!$A$2</f>
        <v>46112</v>
      </c>
      <c r="C1720" s="37" t="s">
        <v>1197</v>
      </c>
      <c r="D1720" s="195"/>
      <c r="E1720" s="23"/>
      <c r="F1720" s="14"/>
      <c r="G1720" s="22"/>
      <c r="H1720" s="656"/>
      <c r="I1720" s="656"/>
      <c r="J1720" s="656"/>
      <c r="K1720" s="25"/>
      <c r="L1720" s="25"/>
      <c r="M1720" s="25"/>
      <c r="N1720" s="25"/>
      <c r="O1720" s="25"/>
      <c r="P1720" s="25"/>
      <c r="Q1720" s="25"/>
      <c r="R1720" s="25"/>
      <c r="S1720" s="25"/>
      <c r="T1720" s="671"/>
      <c r="U1720" s="730" t="str">
        <f t="shared" si="29"/>
        <v/>
      </c>
    </row>
    <row r="1721" spans="1:21" x14ac:dyDescent="0.25">
      <c r="A1721" s="36" t="str">
        <f>'0'!$A$4</f>
        <v>………………..</v>
      </c>
      <c r="B1721" s="37">
        <f>'0'!$A$2</f>
        <v>46112</v>
      </c>
      <c r="C1721" s="37" t="s">
        <v>1197</v>
      </c>
      <c r="D1721" s="195"/>
      <c r="E1721" s="23"/>
      <c r="F1721" s="14"/>
      <c r="G1721" s="22"/>
      <c r="H1721" s="656"/>
      <c r="I1721" s="656"/>
      <c r="J1721" s="656"/>
      <c r="K1721" s="25"/>
      <c r="L1721" s="25"/>
      <c r="M1721" s="25"/>
      <c r="N1721" s="25"/>
      <c r="O1721" s="25"/>
      <c r="P1721" s="25"/>
      <c r="Q1721" s="25"/>
      <c r="R1721" s="25"/>
      <c r="S1721" s="25"/>
      <c r="T1721" s="671"/>
      <c r="U1721" s="730" t="str">
        <f t="shared" si="29"/>
        <v/>
      </c>
    </row>
    <row r="1722" spans="1:21" x14ac:dyDescent="0.25">
      <c r="A1722" s="36" t="str">
        <f>'0'!$A$4</f>
        <v>………………..</v>
      </c>
      <c r="B1722" s="37">
        <f>'0'!$A$2</f>
        <v>46112</v>
      </c>
      <c r="C1722" s="37" t="s">
        <v>1197</v>
      </c>
      <c r="D1722" s="195"/>
      <c r="E1722" s="23"/>
      <c r="F1722" s="14"/>
      <c r="G1722" s="22"/>
      <c r="H1722" s="656"/>
      <c r="I1722" s="656"/>
      <c r="J1722" s="656"/>
      <c r="K1722" s="25"/>
      <c r="L1722" s="25"/>
      <c r="M1722" s="25"/>
      <c r="N1722" s="25"/>
      <c r="O1722" s="25"/>
      <c r="P1722" s="25"/>
      <c r="Q1722" s="25"/>
      <c r="R1722" s="25"/>
      <c r="S1722" s="25"/>
      <c r="T1722" s="671"/>
      <c r="U1722" s="730" t="str">
        <f t="shared" si="29"/>
        <v/>
      </c>
    </row>
    <row r="1723" spans="1:21" x14ac:dyDescent="0.25">
      <c r="A1723" s="36" t="str">
        <f>'0'!$A$4</f>
        <v>………………..</v>
      </c>
      <c r="B1723" s="37">
        <f>'0'!$A$2</f>
        <v>46112</v>
      </c>
      <c r="C1723" s="37" t="s">
        <v>1197</v>
      </c>
      <c r="D1723" s="195"/>
      <c r="E1723" s="23"/>
      <c r="F1723" s="14"/>
      <c r="G1723" s="22"/>
      <c r="H1723" s="656"/>
      <c r="I1723" s="656"/>
      <c r="J1723" s="656"/>
      <c r="K1723" s="25"/>
      <c r="L1723" s="25"/>
      <c r="M1723" s="25"/>
      <c r="N1723" s="25"/>
      <c r="O1723" s="25"/>
      <c r="P1723" s="25"/>
      <c r="Q1723" s="25"/>
      <c r="R1723" s="25"/>
      <c r="S1723" s="25"/>
      <c r="T1723" s="671"/>
      <c r="U1723" s="730" t="str">
        <f t="shared" si="29"/>
        <v/>
      </c>
    </row>
    <row r="1724" spans="1:21" x14ac:dyDescent="0.25">
      <c r="A1724" s="36" t="str">
        <f>'0'!$A$4</f>
        <v>………………..</v>
      </c>
      <c r="B1724" s="37">
        <f>'0'!$A$2</f>
        <v>46112</v>
      </c>
      <c r="C1724" s="37" t="s">
        <v>1197</v>
      </c>
      <c r="D1724" s="195"/>
      <c r="E1724" s="23"/>
      <c r="F1724" s="14"/>
      <c r="G1724" s="22"/>
      <c r="H1724" s="656"/>
      <c r="I1724" s="656"/>
      <c r="J1724" s="656"/>
      <c r="K1724" s="25"/>
      <c r="L1724" s="25"/>
      <c r="M1724" s="25"/>
      <c r="N1724" s="25"/>
      <c r="O1724" s="25"/>
      <c r="P1724" s="25"/>
      <c r="Q1724" s="25"/>
      <c r="R1724" s="25"/>
      <c r="S1724" s="25"/>
      <c r="T1724" s="671"/>
      <c r="U1724" s="730" t="str">
        <f t="shared" si="29"/>
        <v/>
      </c>
    </row>
    <row r="1725" spans="1:21" x14ac:dyDescent="0.25">
      <c r="A1725" s="36" t="str">
        <f>'0'!$A$4</f>
        <v>………………..</v>
      </c>
      <c r="B1725" s="37">
        <f>'0'!$A$2</f>
        <v>46112</v>
      </c>
      <c r="C1725" s="37" t="s">
        <v>1197</v>
      </c>
      <c r="D1725" s="195"/>
      <c r="E1725" s="23"/>
      <c r="F1725" s="14"/>
      <c r="G1725" s="22"/>
      <c r="H1725" s="656"/>
      <c r="I1725" s="656"/>
      <c r="J1725" s="656"/>
      <c r="K1725" s="25"/>
      <c r="L1725" s="25"/>
      <c r="M1725" s="25"/>
      <c r="N1725" s="25"/>
      <c r="O1725" s="25"/>
      <c r="P1725" s="25"/>
      <c r="Q1725" s="25"/>
      <c r="R1725" s="25"/>
      <c r="S1725" s="25"/>
      <c r="T1725" s="671"/>
      <c r="U1725" s="730" t="str">
        <f t="shared" si="29"/>
        <v/>
      </c>
    </row>
    <row r="1726" spans="1:21" x14ac:dyDescent="0.25">
      <c r="A1726" s="36" t="str">
        <f>'0'!$A$4</f>
        <v>………………..</v>
      </c>
      <c r="B1726" s="37">
        <f>'0'!$A$2</f>
        <v>46112</v>
      </c>
      <c r="C1726" s="37" t="s">
        <v>1197</v>
      </c>
      <c r="D1726" s="195"/>
      <c r="E1726" s="23"/>
      <c r="F1726" s="14"/>
      <c r="G1726" s="22"/>
      <c r="H1726" s="656"/>
      <c r="I1726" s="656"/>
      <c r="J1726" s="656"/>
      <c r="K1726" s="25"/>
      <c r="L1726" s="25"/>
      <c r="M1726" s="25"/>
      <c r="N1726" s="25"/>
      <c r="O1726" s="25"/>
      <c r="P1726" s="25"/>
      <c r="Q1726" s="25"/>
      <c r="R1726" s="25"/>
      <c r="S1726" s="25"/>
      <c r="T1726" s="671"/>
      <c r="U1726" s="730" t="str">
        <f t="shared" si="29"/>
        <v/>
      </c>
    </row>
    <row r="1727" spans="1:21" x14ac:dyDescent="0.25">
      <c r="A1727" s="36" t="str">
        <f>'0'!$A$4</f>
        <v>………………..</v>
      </c>
      <c r="B1727" s="37">
        <f>'0'!$A$2</f>
        <v>46112</v>
      </c>
      <c r="C1727" s="37" t="s">
        <v>1197</v>
      </c>
      <c r="D1727" s="195"/>
      <c r="E1727" s="23"/>
      <c r="F1727" s="14"/>
      <c r="G1727" s="22"/>
      <c r="H1727" s="656"/>
      <c r="I1727" s="656"/>
      <c r="J1727" s="656"/>
      <c r="K1727" s="25"/>
      <c r="L1727" s="25"/>
      <c r="M1727" s="25"/>
      <c r="N1727" s="25"/>
      <c r="O1727" s="25"/>
      <c r="P1727" s="25"/>
      <c r="Q1727" s="25"/>
      <c r="R1727" s="25"/>
      <c r="S1727" s="25"/>
      <c r="T1727" s="671"/>
      <c r="U1727" s="730" t="str">
        <f t="shared" si="29"/>
        <v/>
      </c>
    </row>
    <row r="1728" spans="1:21" x14ac:dyDescent="0.25">
      <c r="A1728" s="36" t="str">
        <f>'0'!$A$4</f>
        <v>………………..</v>
      </c>
      <c r="B1728" s="37">
        <f>'0'!$A$2</f>
        <v>46112</v>
      </c>
      <c r="C1728" s="37" t="s">
        <v>1197</v>
      </c>
      <c r="D1728" s="195"/>
      <c r="E1728" s="23"/>
      <c r="F1728" s="14"/>
      <c r="G1728" s="22"/>
      <c r="H1728" s="656"/>
      <c r="I1728" s="656"/>
      <c r="J1728" s="656"/>
      <c r="K1728" s="25"/>
      <c r="L1728" s="25"/>
      <c r="M1728" s="25"/>
      <c r="N1728" s="25"/>
      <c r="O1728" s="25"/>
      <c r="P1728" s="25"/>
      <c r="Q1728" s="25"/>
      <c r="R1728" s="25"/>
      <c r="S1728" s="25"/>
      <c r="T1728" s="671"/>
      <c r="U1728" s="730" t="str">
        <f t="shared" si="29"/>
        <v/>
      </c>
    </row>
    <row r="1729" spans="1:21" x14ac:dyDescent="0.25">
      <c r="A1729" s="36" t="str">
        <f>'0'!$A$4</f>
        <v>………………..</v>
      </c>
      <c r="B1729" s="37">
        <f>'0'!$A$2</f>
        <v>46112</v>
      </c>
      <c r="C1729" s="37" t="s">
        <v>1197</v>
      </c>
      <c r="D1729" s="195"/>
      <c r="E1729" s="23"/>
      <c r="F1729" s="14"/>
      <c r="G1729" s="22"/>
      <c r="H1729" s="656"/>
      <c r="I1729" s="656"/>
      <c r="J1729" s="656"/>
      <c r="K1729" s="25"/>
      <c r="L1729" s="25"/>
      <c r="M1729" s="25"/>
      <c r="N1729" s="25"/>
      <c r="O1729" s="25"/>
      <c r="P1729" s="25"/>
      <c r="Q1729" s="25"/>
      <c r="R1729" s="25"/>
      <c r="S1729" s="25"/>
      <c r="T1729" s="671"/>
      <c r="U1729" s="730" t="str">
        <f t="shared" si="29"/>
        <v/>
      </c>
    </row>
    <row r="1730" spans="1:21" x14ac:dyDescent="0.25">
      <c r="A1730" s="36" t="str">
        <f>'0'!$A$4</f>
        <v>………………..</v>
      </c>
      <c r="B1730" s="37">
        <f>'0'!$A$2</f>
        <v>46112</v>
      </c>
      <c r="C1730" s="37" t="s">
        <v>1197</v>
      </c>
      <c r="D1730" s="195"/>
      <c r="E1730" s="23"/>
      <c r="F1730" s="14"/>
      <c r="G1730" s="22"/>
      <c r="H1730" s="656"/>
      <c r="I1730" s="656"/>
      <c r="J1730" s="656"/>
      <c r="K1730" s="25"/>
      <c r="L1730" s="25"/>
      <c r="M1730" s="25"/>
      <c r="N1730" s="25"/>
      <c r="O1730" s="25"/>
      <c r="P1730" s="25"/>
      <c r="Q1730" s="25"/>
      <c r="R1730" s="25"/>
      <c r="S1730" s="25"/>
      <c r="T1730" s="671"/>
      <c r="U1730" s="730" t="str">
        <f t="shared" si="29"/>
        <v/>
      </c>
    </row>
    <row r="1731" spans="1:21" x14ac:dyDescent="0.25">
      <c r="A1731" s="36" t="str">
        <f>'0'!$A$4</f>
        <v>………………..</v>
      </c>
      <c r="B1731" s="37">
        <f>'0'!$A$2</f>
        <v>46112</v>
      </c>
      <c r="C1731" s="37" t="s">
        <v>1197</v>
      </c>
      <c r="D1731" s="195"/>
      <c r="E1731" s="23"/>
      <c r="F1731" s="14"/>
      <c r="G1731" s="22"/>
      <c r="H1731" s="656"/>
      <c r="I1731" s="656"/>
      <c r="J1731" s="656"/>
      <c r="K1731" s="25"/>
      <c r="L1731" s="25"/>
      <c r="M1731" s="25"/>
      <c r="N1731" s="25"/>
      <c r="O1731" s="25"/>
      <c r="P1731" s="25"/>
      <c r="Q1731" s="25"/>
      <c r="R1731" s="25"/>
      <c r="S1731" s="25"/>
      <c r="T1731" s="671"/>
      <c r="U1731" s="730" t="str">
        <f t="shared" si="29"/>
        <v/>
      </c>
    </row>
    <row r="1732" spans="1:21" x14ac:dyDescent="0.25">
      <c r="A1732" s="36" t="str">
        <f>'0'!$A$4</f>
        <v>………………..</v>
      </c>
      <c r="B1732" s="37">
        <f>'0'!$A$2</f>
        <v>46112</v>
      </c>
      <c r="C1732" s="37" t="s">
        <v>1197</v>
      </c>
      <c r="D1732" s="195"/>
      <c r="E1732" s="23"/>
      <c r="F1732" s="14"/>
      <c r="G1732" s="22"/>
      <c r="H1732" s="656"/>
      <c r="I1732" s="656"/>
      <c r="J1732" s="656"/>
      <c r="K1732" s="25"/>
      <c r="L1732" s="25"/>
      <c r="M1732" s="25"/>
      <c r="N1732" s="25"/>
      <c r="O1732" s="25"/>
      <c r="P1732" s="25"/>
      <c r="Q1732" s="25"/>
      <c r="R1732" s="25"/>
      <c r="S1732" s="25"/>
      <c r="T1732" s="671"/>
      <c r="U1732" s="730" t="str">
        <f t="shared" si="29"/>
        <v/>
      </c>
    </row>
    <row r="1733" spans="1:21" x14ac:dyDescent="0.25">
      <c r="A1733" s="36" t="str">
        <f>'0'!$A$4</f>
        <v>………………..</v>
      </c>
      <c r="B1733" s="37">
        <f>'0'!$A$2</f>
        <v>46112</v>
      </c>
      <c r="C1733" s="37" t="s">
        <v>1197</v>
      </c>
      <c r="D1733" s="195"/>
      <c r="E1733" s="23"/>
      <c r="F1733" s="14"/>
      <c r="G1733" s="22"/>
      <c r="H1733" s="656"/>
      <c r="I1733" s="656"/>
      <c r="J1733" s="656"/>
      <c r="K1733" s="25"/>
      <c r="L1733" s="25"/>
      <c r="M1733" s="25"/>
      <c r="N1733" s="25"/>
      <c r="O1733" s="25"/>
      <c r="P1733" s="25"/>
      <c r="Q1733" s="25"/>
      <c r="R1733" s="25"/>
      <c r="S1733" s="25"/>
      <c r="T1733" s="671"/>
      <c r="U1733" s="730" t="str">
        <f t="shared" si="29"/>
        <v/>
      </c>
    </row>
    <row r="1734" spans="1:21" x14ac:dyDescent="0.25">
      <c r="A1734" s="36" t="str">
        <f>'0'!$A$4</f>
        <v>………………..</v>
      </c>
      <c r="B1734" s="37">
        <f>'0'!$A$2</f>
        <v>46112</v>
      </c>
      <c r="C1734" s="37" t="s">
        <v>1197</v>
      </c>
      <c r="D1734" s="195"/>
      <c r="E1734" s="23"/>
      <c r="F1734" s="14"/>
      <c r="G1734" s="22"/>
      <c r="H1734" s="656"/>
      <c r="I1734" s="656"/>
      <c r="J1734" s="656"/>
      <c r="K1734" s="25"/>
      <c r="L1734" s="25"/>
      <c r="M1734" s="25"/>
      <c r="N1734" s="25"/>
      <c r="O1734" s="25"/>
      <c r="P1734" s="25"/>
      <c r="Q1734" s="25"/>
      <c r="R1734" s="25"/>
      <c r="S1734" s="25"/>
      <c r="T1734" s="671"/>
      <c r="U1734" s="730" t="str">
        <f t="shared" si="29"/>
        <v/>
      </c>
    </row>
    <row r="1735" spans="1:21" x14ac:dyDescent="0.25">
      <c r="A1735" s="36" t="str">
        <f>'0'!$A$4</f>
        <v>………………..</v>
      </c>
      <c r="B1735" s="37">
        <f>'0'!$A$2</f>
        <v>46112</v>
      </c>
      <c r="C1735" s="37" t="s">
        <v>1197</v>
      </c>
      <c r="D1735" s="195"/>
      <c r="E1735" s="23"/>
      <c r="F1735" s="14"/>
      <c r="G1735" s="22"/>
      <c r="H1735" s="656"/>
      <c r="I1735" s="656"/>
      <c r="J1735" s="656"/>
      <c r="K1735" s="25"/>
      <c r="L1735" s="25"/>
      <c r="M1735" s="25"/>
      <c r="N1735" s="25"/>
      <c r="O1735" s="25"/>
      <c r="P1735" s="25"/>
      <c r="Q1735" s="25"/>
      <c r="R1735" s="25"/>
      <c r="S1735" s="25"/>
      <c r="T1735" s="671"/>
      <c r="U1735" s="730" t="str">
        <f t="shared" si="29"/>
        <v/>
      </c>
    </row>
    <row r="1736" spans="1:21" x14ac:dyDescent="0.25">
      <c r="A1736" s="36" t="str">
        <f>'0'!$A$4</f>
        <v>………………..</v>
      </c>
      <c r="B1736" s="37">
        <f>'0'!$A$2</f>
        <v>46112</v>
      </c>
      <c r="C1736" s="37" t="s">
        <v>1197</v>
      </c>
      <c r="D1736" s="195"/>
      <c r="E1736" s="23"/>
      <c r="F1736" s="14"/>
      <c r="G1736" s="22"/>
      <c r="H1736" s="656"/>
      <c r="I1736" s="656"/>
      <c r="J1736" s="656"/>
      <c r="K1736" s="25"/>
      <c r="L1736" s="25"/>
      <c r="M1736" s="25"/>
      <c r="N1736" s="25"/>
      <c r="O1736" s="25"/>
      <c r="P1736" s="25"/>
      <c r="Q1736" s="25"/>
      <c r="R1736" s="25"/>
      <c r="S1736" s="25"/>
      <c r="T1736" s="671"/>
      <c r="U1736" s="730" t="str">
        <f t="shared" si="29"/>
        <v/>
      </c>
    </row>
    <row r="1737" spans="1:21" x14ac:dyDescent="0.25">
      <c r="A1737" s="36" t="str">
        <f>'0'!$A$4</f>
        <v>………………..</v>
      </c>
      <c r="B1737" s="37">
        <f>'0'!$A$2</f>
        <v>46112</v>
      </c>
      <c r="C1737" s="37" t="s">
        <v>1197</v>
      </c>
      <c r="D1737" s="195"/>
      <c r="E1737" s="23"/>
      <c r="F1737" s="14"/>
      <c r="G1737" s="22"/>
      <c r="H1737" s="656"/>
      <c r="I1737" s="656"/>
      <c r="J1737" s="656"/>
      <c r="K1737" s="25"/>
      <c r="L1737" s="25"/>
      <c r="M1737" s="25"/>
      <c r="N1737" s="25"/>
      <c r="O1737" s="25"/>
      <c r="P1737" s="25"/>
      <c r="Q1737" s="25"/>
      <c r="R1737" s="25"/>
      <c r="S1737" s="25"/>
      <c r="T1737" s="671"/>
      <c r="U1737" s="730" t="str">
        <f t="shared" si="29"/>
        <v/>
      </c>
    </row>
    <row r="1738" spans="1:21" x14ac:dyDescent="0.25">
      <c r="A1738" s="36" t="str">
        <f>'0'!$A$4</f>
        <v>………………..</v>
      </c>
      <c r="B1738" s="37">
        <f>'0'!$A$2</f>
        <v>46112</v>
      </c>
      <c r="C1738" s="37" t="s">
        <v>1197</v>
      </c>
      <c r="D1738" s="195"/>
      <c r="E1738" s="23"/>
      <c r="F1738" s="14"/>
      <c r="G1738" s="22"/>
      <c r="H1738" s="656"/>
      <c r="I1738" s="656"/>
      <c r="J1738" s="656"/>
      <c r="K1738" s="25"/>
      <c r="L1738" s="25"/>
      <c r="M1738" s="25"/>
      <c r="N1738" s="25"/>
      <c r="O1738" s="25"/>
      <c r="P1738" s="25"/>
      <c r="Q1738" s="25"/>
      <c r="R1738" s="25"/>
      <c r="S1738" s="25"/>
      <c r="T1738" s="671"/>
      <c r="U1738" s="730" t="str">
        <f t="shared" si="29"/>
        <v/>
      </c>
    </row>
    <row r="1739" spans="1:21" x14ac:dyDescent="0.25">
      <c r="A1739" s="36" t="str">
        <f>'0'!$A$4</f>
        <v>………………..</v>
      </c>
      <c r="B1739" s="37">
        <f>'0'!$A$2</f>
        <v>46112</v>
      </c>
      <c r="C1739" s="37" t="s">
        <v>1197</v>
      </c>
      <c r="D1739" s="195"/>
      <c r="E1739" s="23"/>
      <c r="F1739" s="14"/>
      <c r="G1739" s="22"/>
      <c r="H1739" s="656"/>
      <c r="I1739" s="656"/>
      <c r="J1739" s="656"/>
      <c r="K1739" s="25"/>
      <c r="L1739" s="25"/>
      <c r="M1739" s="25"/>
      <c r="N1739" s="25"/>
      <c r="O1739" s="25"/>
      <c r="P1739" s="25"/>
      <c r="Q1739" s="25"/>
      <c r="R1739" s="25"/>
      <c r="S1739" s="25"/>
      <c r="T1739" s="671"/>
      <c r="U1739" s="730" t="str">
        <f t="shared" ref="U1739:U1802" si="30">IF(COUNTBLANK(D1739:S1739)=16,"",IF(D1739="999999999","",IF(ISNUMBER(VALUE(D1739)),IF(LEN(D1739)&lt;&gt;9,"Въведеното ЕИК е твърде късо или твърде дълго",IF(OR(MOD(MID(D1739,1,1)*1+MID(D1739,2,1)*2+MID(D1739,3,1)*3+MID(D1739,4,1)*4+MID(D1739,5,1)*5+MID(D1739,6,1)*6+MID(D1739,7,1)*7+MID(D1739,8,1)*8,11)-MID(D1739,9,1)=0,AND(MOD(MID(D1739,1,1)*3+MID(D1739,2,1)*4+MID(D1739,3,1)*5+MID(D1739,4,1)*6+MID(D1739,5,1)*7+MID(D1739,6,1)*8+MID(D1739,7,1)*9+MID(D1739,8,1)*10,11)=10,MID(D1739,9,1)*1=0),MOD(MID(D1739,1,1)*3+MID(D1739,2,1)*4+MID(D1739,3,1)*5+MID(D1739,4,1)*6+MID(D1739,5,1)*7+MID(D1739,6,1)*8+MID(D1739,7,1)*9+MID(D1739,8,1)*10,11)-MID(D1739,9,1)=0),"","Въведеното ЕИК е невалидно")),"Въведеното ЕИК съдържа непозволени символи")))</f>
        <v/>
      </c>
    </row>
    <row r="1740" spans="1:21" x14ac:dyDescent="0.25">
      <c r="A1740" s="36" t="str">
        <f>'0'!$A$4</f>
        <v>………………..</v>
      </c>
      <c r="B1740" s="37">
        <f>'0'!$A$2</f>
        <v>46112</v>
      </c>
      <c r="C1740" s="37" t="s">
        <v>1197</v>
      </c>
      <c r="D1740" s="195"/>
      <c r="E1740" s="23"/>
      <c r="F1740" s="14"/>
      <c r="G1740" s="22"/>
      <c r="H1740" s="656"/>
      <c r="I1740" s="656"/>
      <c r="J1740" s="656"/>
      <c r="K1740" s="25"/>
      <c r="L1740" s="25"/>
      <c r="M1740" s="25"/>
      <c r="N1740" s="25"/>
      <c r="O1740" s="25"/>
      <c r="P1740" s="25"/>
      <c r="Q1740" s="25"/>
      <c r="R1740" s="25"/>
      <c r="S1740" s="25"/>
      <c r="T1740" s="671"/>
      <c r="U1740" s="730" t="str">
        <f t="shared" si="30"/>
        <v/>
      </c>
    </row>
    <row r="1741" spans="1:21" x14ac:dyDescent="0.25">
      <c r="A1741" s="36" t="str">
        <f>'0'!$A$4</f>
        <v>………………..</v>
      </c>
      <c r="B1741" s="37">
        <f>'0'!$A$2</f>
        <v>46112</v>
      </c>
      <c r="C1741" s="37" t="s">
        <v>1197</v>
      </c>
      <c r="D1741" s="195"/>
      <c r="E1741" s="23"/>
      <c r="F1741" s="14"/>
      <c r="G1741" s="22"/>
      <c r="H1741" s="656"/>
      <c r="I1741" s="656"/>
      <c r="J1741" s="656"/>
      <c r="K1741" s="25"/>
      <c r="L1741" s="25"/>
      <c r="M1741" s="25"/>
      <c r="N1741" s="25"/>
      <c r="O1741" s="25"/>
      <c r="P1741" s="25"/>
      <c r="Q1741" s="25"/>
      <c r="R1741" s="25"/>
      <c r="S1741" s="25"/>
      <c r="T1741" s="671"/>
      <c r="U1741" s="730" t="str">
        <f t="shared" si="30"/>
        <v/>
      </c>
    </row>
    <row r="1742" spans="1:21" x14ac:dyDescent="0.25">
      <c r="A1742" s="36" t="str">
        <f>'0'!$A$4</f>
        <v>………………..</v>
      </c>
      <c r="B1742" s="37">
        <f>'0'!$A$2</f>
        <v>46112</v>
      </c>
      <c r="C1742" s="37" t="s">
        <v>1197</v>
      </c>
      <c r="D1742" s="195"/>
      <c r="E1742" s="23"/>
      <c r="F1742" s="14"/>
      <c r="G1742" s="22"/>
      <c r="H1742" s="656"/>
      <c r="I1742" s="656"/>
      <c r="J1742" s="656"/>
      <c r="K1742" s="25"/>
      <c r="L1742" s="25"/>
      <c r="M1742" s="25"/>
      <c r="N1742" s="25"/>
      <c r="O1742" s="25"/>
      <c r="P1742" s="25"/>
      <c r="Q1742" s="25"/>
      <c r="R1742" s="25"/>
      <c r="S1742" s="25"/>
      <c r="T1742" s="671"/>
      <c r="U1742" s="730" t="str">
        <f t="shared" si="30"/>
        <v/>
      </c>
    </row>
    <row r="1743" spans="1:21" x14ac:dyDescent="0.25">
      <c r="A1743" s="36" t="str">
        <f>'0'!$A$4</f>
        <v>………………..</v>
      </c>
      <c r="B1743" s="37">
        <f>'0'!$A$2</f>
        <v>46112</v>
      </c>
      <c r="C1743" s="37" t="s">
        <v>1197</v>
      </c>
      <c r="D1743" s="195"/>
      <c r="E1743" s="23"/>
      <c r="F1743" s="14"/>
      <c r="G1743" s="22"/>
      <c r="H1743" s="656"/>
      <c r="I1743" s="656"/>
      <c r="J1743" s="656"/>
      <c r="K1743" s="25"/>
      <c r="L1743" s="25"/>
      <c r="M1743" s="25"/>
      <c r="N1743" s="25"/>
      <c r="O1743" s="25"/>
      <c r="P1743" s="25"/>
      <c r="Q1743" s="25"/>
      <c r="R1743" s="25"/>
      <c r="S1743" s="25"/>
      <c r="T1743" s="671"/>
      <c r="U1743" s="730" t="str">
        <f t="shared" si="30"/>
        <v/>
      </c>
    </row>
    <row r="1744" spans="1:21" x14ac:dyDescent="0.25">
      <c r="A1744" s="36" t="str">
        <f>'0'!$A$4</f>
        <v>………………..</v>
      </c>
      <c r="B1744" s="37">
        <f>'0'!$A$2</f>
        <v>46112</v>
      </c>
      <c r="C1744" s="37" t="s">
        <v>1197</v>
      </c>
      <c r="D1744" s="195"/>
      <c r="E1744" s="23"/>
      <c r="F1744" s="14"/>
      <c r="G1744" s="22"/>
      <c r="H1744" s="656"/>
      <c r="I1744" s="656"/>
      <c r="J1744" s="656"/>
      <c r="K1744" s="25"/>
      <c r="L1744" s="25"/>
      <c r="M1744" s="25"/>
      <c r="N1744" s="25"/>
      <c r="O1744" s="25"/>
      <c r="P1744" s="25"/>
      <c r="Q1744" s="25"/>
      <c r="R1744" s="25"/>
      <c r="S1744" s="25"/>
      <c r="T1744" s="671"/>
      <c r="U1744" s="730" t="str">
        <f t="shared" si="30"/>
        <v/>
      </c>
    </row>
    <row r="1745" spans="1:21" x14ac:dyDescent="0.25">
      <c r="A1745" s="36" t="str">
        <f>'0'!$A$4</f>
        <v>………………..</v>
      </c>
      <c r="B1745" s="37">
        <f>'0'!$A$2</f>
        <v>46112</v>
      </c>
      <c r="C1745" s="37" t="s">
        <v>1197</v>
      </c>
      <c r="D1745" s="195"/>
      <c r="E1745" s="23"/>
      <c r="F1745" s="14"/>
      <c r="G1745" s="22"/>
      <c r="H1745" s="656"/>
      <c r="I1745" s="656"/>
      <c r="J1745" s="656"/>
      <c r="K1745" s="25"/>
      <c r="L1745" s="25"/>
      <c r="M1745" s="25"/>
      <c r="N1745" s="25"/>
      <c r="O1745" s="25"/>
      <c r="P1745" s="25"/>
      <c r="Q1745" s="25"/>
      <c r="R1745" s="25"/>
      <c r="S1745" s="25"/>
      <c r="T1745" s="671"/>
      <c r="U1745" s="730" t="str">
        <f t="shared" si="30"/>
        <v/>
      </c>
    </row>
    <row r="1746" spans="1:21" x14ac:dyDescent="0.25">
      <c r="A1746" s="36" t="str">
        <f>'0'!$A$4</f>
        <v>………………..</v>
      </c>
      <c r="B1746" s="37">
        <f>'0'!$A$2</f>
        <v>46112</v>
      </c>
      <c r="C1746" s="37" t="s">
        <v>1197</v>
      </c>
      <c r="D1746" s="195"/>
      <c r="E1746" s="23"/>
      <c r="F1746" s="14"/>
      <c r="G1746" s="22"/>
      <c r="H1746" s="656"/>
      <c r="I1746" s="656"/>
      <c r="J1746" s="656"/>
      <c r="K1746" s="25"/>
      <c r="L1746" s="25"/>
      <c r="M1746" s="25"/>
      <c r="N1746" s="25"/>
      <c r="O1746" s="25"/>
      <c r="P1746" s="25"/>
      <c r="Q1746" s="25"/>
      <c r="R1746" s="25"/>
      <c r="S1746" s="25"/>
      <c r="T1746" s="671"/>
      <c r="U1746" s="730" t="str">
        <f t="shared" si="30"/>
        <v/>
      </c>
    </row>
    <row r="1747" spans="1:21" x14ac:dyDescent="0.25">
      <c r="A1747" s="36" t="str">
        <f>'0'!$A$4</f>
        <v>………………..</v>
      </c>
      <c r="B1747" s="37">
        <f>'0'!$A$2</f>
        <v>46112</v>
      </c>
      <c r="C1747" s="37" t="s">
        <v>1197</v>
      </c>
      <c r="D1747" s="195"/>
      <c r="E1747" s="23"/>
      <c r="F1747" s="14"/>
      <c r="G1747" s="22"/>
      <c r="H1747" s="656"/>
      <c r="I1747" s="656"/>
      <c r="J1747" s="656"/>
      <c r="K1747" s="25"/>
      <c r="L1747" s="25"/>
      <c r="M1747" s="25"/>
      <c r="N1747" s="25"/>
      <c r="O1747" s="25"/>
      <c r="P1747" s="25"/>
      <c r="Q1747" s="25"/>
      <c r="R1747" s="25"/>
      <c r="S1747" s="25"/>
      <c r="T1747" s="671"/>
      <c r="U1747" s="730" t="str">
        <f t="shared" si="30"/>
        <v/>
      </c>
    </row>
    <row r="1748" spans="1:21" x14ac:dyDescent="0.25">
      <c r="A1748" s="36" t="str">
        <f>'0'!$A$4</f>
        <v>………………..</v>
      </c>
      <c r="B1748" s="37">
        <f>'0'!$A$2</f>
        <v>46112</v>
      </c>
      <c r="C1748" s="37" t="s">
        <v>1197</v>
      </c>
      <c r="D1748" s="195"/>
      <c r="E1748" s="23"/>
      <c r="F1748" s="14"/>
      <c r="G1748" s="22"/>
      <c r="H1748" s="656"/>
      <c r="I1748" s="656"/>
      <c r="J1748" s="656"/>
      <c r="K1748" s="25"/>
      <c r="L1748" s="25"/>
      <c r="M1748" s="25"/>
      <c r="N1748" s="25"/>
      <c r="O1748" s="25"/>
      <c r="P1748" s="25"/>
      <c r="Q1748" s="25"/>
      <c r="R1748" s="25"/>
      <c r="S1748" s="25"/>
      <c r="T1748" s="671"/>
      <c r="U1748" s="730" t="str">
        <f t="shared" si="30"/>
        <v/>
      </c>
    </row>
    <row r="1749" spans="1:21" x14ac:dyDescent="0.25">
      <c r="A1749" s="36" t="str">
        <f>'0'!$A$4</f>
        <v>………………..</v>
      </c>
      <c r="B1749" s="37">
        <f>'0'!$A$2</f>
        <v>46112</v>
      </c>
      <c r="C1749" s="37" t="s">
        <v>1197</v>
      </c>
      <c r="D1749" s="195"/>
      <c r="E1749" s="23"/>
      <c r="F1749" s="14"/>
      <c r="G1749" s="22"/>
      <c r="H1749" s="656"/>
      <c r="I1749" s="656"/>
      <c r="J1749" s="656"/>
      <c r="K1749" s="25"/>
      <c r="L1749" s="25"/>
      <c r="M1749" s="25"/>
      <c r="N1749" s="25"/>
      <c r="O1749" s="25"/>
      <c r="P1749" s="25"/>
      <c r="Q1749" s="25"/>
      <c r="R1749" s="25"/>
      <c r="S1749" s="25"/>
      <c r="T1749" s="671"/>
      <c r="U1749" s="730" t="str">
        <f t="shared" si="30"/>
        <v/>
      </c>
    </row>
    <row r="1750" spans="1:21" x14ac:dyDescent="0.25">
      <c r="A1750" s="36" t="str">
        <f>'0'!$A$4</f>
        <v>………………..</v>
      </c>
      <c r="B1750" s="37">
        <f>'0'!$A$2</f>
        <v>46112</v>
      </c>
      <c r="C1750" s="37" t="s">
        <v>1197</v>
      </c>
      <c r="D1750" s="195"/>
      <c r="E1750" s="23"/>
      <c r="F1750" s="14"/>
      <c r="G1750" s="22"/>
      <c r="H1750" s="656"/>
      <c r="I1750" s="656"/>
      <c r="J1750" s="656"/>
      <c r="K1750" s="25"/>
      <c r="L1750" s="25"/>
      <c r="M1750" s="25"/>
      <c r="N1750" s="25"/>
      <c r="O1750" s="25"/>
      <c r="P1750" s="25"/>
      <c r="Q1750" s="25"/>
      <c r="R1750" s="25"/>
      <c r="S1750" s="25"/>
      <c r="T1750" s="671"/>
      <c r="U1750" s="730" t="str">
        <f t="shared" si="30"/>
        <v/>
      </c>
    </row>
    <row r="1751" spans="1:21" x14ac:dyDescent="0.25">
      <c r="A1751" s="36" t="str">
        <f>'0'!$A$4</f>
        <v>………………..</v>
      </c>
      <c r="B1751" s="37">
        <f>'0'!$A$2</f>
        <v>46112</v>
      </c>
      <c r="C1751" s="37" t="s">
        <v>1197</v>
      </c>
      <c r="D1751" s="195"/>
      <c r="E1751" s="23"/>
      <c r="F1751" s="14"/>
      <c r="G1751" s="22"/>
      <c r="H1751" s="656"/>
      <c r="I1751" s="656"/>
      <c r="J1751" s="656"/>
      <c r="K1751" s="25"/>
      <c r="L1751" s="25"/>
      <c r="M1751" s="25"/>
      <c r="N1751" s="25"/>
      <c r="O1751" s="25"/>
      <c r="P1751" s="25"/>
      <c r="Q1751" s="25"/>
      <c r="R1751" s="25"/>
      <c r="S1751" s="25"/>
      <c r="T1751" s="671"/>
      <c r="U1751" s="730" t="str">
        <f t="shared" si="30"/>
        <v/>
      </c>
    </row>
    <row r="1752" spans="1:21" x14ac:dyDescent="0.25">
      <c r="A1752" s="36" t="str">
        <f>'0'!$A$4</f>
        <v>………………..</v>
      </c>
      <c r="B1752" s="37">
        <f>'0'!$A$2</f>
        <v>46112</v>
      </c>
      <c r="C1752" s="37" t="s">
        <v>1197</v>
      </c>
      <c r="D1752" s="195"/>
      <c r="E1752" s="23"/>
      <c r="F1752" s="14"/>
      <c r="G1752" s="22"/>
      <c r="H1752" s="656"/>
      <c r="I1752" s="656"/>
      <c r="J1752" s="656"/>
      <c r="K1752" s="25"/>
      <c r="L1752" s="25"/>
      <c r="M1752" s="25"/>
      <c r="N1752" s="25"/>
      <c r="O1752" s="25"/>
      <c r="P1752" s="25"/>
      <c r="Q1752" s="25"/>
      <c r="R1752" s="25"/>
      <c r="S1752" s="25"/>
      <c r="T1752" s="671"/>
      <c r="U1752" s="730" t="str">
        <f t="shared" si="30"/>
        <v/>
      </c>
    </row>
    <row r="1753" spans="1:21" x14ac:dyDescent="0.25">
      <c r="A1753" s="36" t="str">
        <f>'0'!$A$4</f>
        <v>………………..</v>
      </c>
      <c r="B1753" s="37">
        <f>'0'!$A$2</f>
        <v>46112</v>
      </c>
      <c r="C1753" s="37" t="s">
        <v>1197</v>
      </c>
      <c r="D1753" s="195"/>
      <c r="E1753" s="23"/>
      <c r="F1753" s="14"/>
      <c r="G1753" s="22"/>
      <c r="H1753" s="656"/>
      <c r="I1753" s="656"/>
      <c r="J1753" s="656"/>
      <c r="K1753" s="25"/>
      <c r="L1753" s="25"/>
      <c r="M1753" s="25"/>
      <c r="N1753" s="25"/>
      <c r="O1753" s="25"/>
      <c r="P1753" s="25"/>
      <c r="Q1753" s="25"/>
      <c r="R1753" s="25"/>
      <c r="S1753" s="25"/>
      <c r="T1753" s="671"/>
      <c r="U1753" s="730" t="str">
        <f t="shared" si="30"/>
        <v/>
      </c>
    </row>
    <row r="1754" spans="1:21" x14ac:dyDescent="0.25">
      <c r="A1754" s="36" t="str">
        <f>'0'!$A$4</f>
        <v>………………..</v>
      </c>
      <c r="B1754" s="37">
        <f>'0'!$A$2</f>
        <v>46112</v>
      </c>
      <c r="C1754" s="37" t="s">
        <v>1197</v>
      </c>
      <c r="D1754" s="195"/>
      <c r="E1754" s="23"/>
      <c r="F1754" s="14"/>
      <c r="G1754" s="22"/>
      <c r="H1754" s="656"/>
      <c r="I1754" s="656"/>
      <c r="J1754" s="656"/>
      <c r="K1754" s="25"/>
      <c r="L1754" s="25"/>
      <c r="M1754" s="25"/>
      <c r="N1754" s="25"/>
      <c r="O1754" s="25"/>
      <c r="P1754" s="25"/>
      <c r="Q1754" s="25"/>
      <c r="R1754" s="25"/>
      <c r="S1754" s="25"/>
      <c r="T1754" s="671"/>
      <c r="U1754" s="730" t="str">
        <f t="shared" si="30"/>
        <v/>
      </c>
    </row>
    <row r="1755" spans="1:21" x14ac:dyDescent="0.25">
      <c r="A1755" s="36" t="str">
        <f>'0'!$A$4</f>
        <v>………………..</v>
      </c>
      <c r="B1755" s="37">
        <f>'0'!$A$2</f>
        <v>46112</v>
      </c>
      <c r="C1755" s="37" t="s">
        <v>1197</v>
      </c>
      <c r="D1755" s="195"/>
      <c r="E1755" s="23"/>
      <c r="F1755" s="14"/>
      <c r="G1755" s="22"/>
      <c r="H1755" s="656"/>
      <c r="I1755" s="656"/>
      <c r="J1755" s="656"/>
      <c r="K1755" s="25"/>
      <c r="L1755" s="25"/>
      <c r="M1755" s="25"/>
      <c r="N1755" s="25"/>
      <c r="O1755" s="25"/>
      <c r="P1755" s="25"/>
      <c r="Q1755" s="25"/>
      <c r="R1755" s="25"/>
      <c r="S1755" s="25"/>
      <c r="T1755" s="671"/>
      <c r="U1755" s="730" t="str">
        <f t="shared" si="30"/>
        <v/>
      </c>
    </row>
    <row r="1756" spans="1:21" x14ac:dyDescent="0.25">
      <c r="A1756" s="36" t="str">
        <f>'0'!$A$4</f>
        <v>………………..</v>
      </c>
      <c r="B1756" s="37">
        <f>'0'!$A$2</f>
        <v>46112</v>
      </c>
      <c r="C1756" s="37" t="s">
        <v>1197</v>
      </c>
      <c r="D1756" s="195"/>
      <c r="E1756" s="23"/>
      <c r="F1756" s="14"/>
      <c r="G1756" s="22"/>
      <c r="H1756" s="656"/>
      <c r="I1756" s="656"/>
      <c r="J1756" s="656"/>
      <c r="K1756" s="25"/>
      <c r="L1756" s="25"/>
      <c r="M1756" s="25"/>
      <c r="N1756" s="25"/>
      <c r="O1756" s="25"/>
      <c r="P1756" s="25"/>
      <c r="Q1756" s="25"/>
      <c r="R1756" s="25"/>
      <c r="S1756" s="25"/>
      <c r="T1756" s="671"/>
      <c r="U1756" s="730" t="str">
        <f t="shared" si="30"/>
        <v/>
      </c>
    </row>
    <row r="1757" spans="1:21" x14ac:dyDescent="0.25">
      <c r="A1757" s="36" t="str">
        <f>'0'!$A$4</f>
        <v>………………..</v>
      </c>
      <c r="B1757" s="37">
        <f>'0'!$A$2</f>
        <v>46112</v>
      </c>
      <c r="C1757" s="37" t="s">
        <v>1197</v>
      </c>
      <c r="D1757" s="195"/>
      <c r="E1757" s="23"/>
      <c r="F1757" s="14"/>
      <c r="G1757" s="22"/>
      <c r="H1757" s="656"/>
      <c r="I1757" s="656"/>
      <c r="J1757" s="656"/>
      <c r="K1757" s="25"/>
      <c r="L1757" s="25"/>
      <c r="M1757" s="25"/>
      <c r="N1757" s="25"/>
      <c r="O1757" s="25"/>
      <c r="P1757" s="25"/>
      <c r="Q1757" s="25"/>
      <c r="R1757" s="25"/>
      <c r="S1757" s="25"/>
      <c r="T1757" s="671"/>
      <c r="U1757" s="730" t="str">
        <f t="shared" si="30"/>
        <v/>
      </c>
    </row>
    <row r="1758" spans="1:21" x14ac:dyDescent="0.25">
      <c r="A1758" s="36" t="str">
        <f>'0'!$A$4</f>
        <v>………………..</v>
      </c>
      <c r="B1758" s="37">
        <f>'0'!$A$2</f>
        <v>46112</v>
      </c>
      <c r="C1758" s="37" t="s">
        <v>1197</v>
      </c>
      <c r="D1758" s="195"/>
      <c r="E1758" s="23"/>
      <c r="F1758" s="14"/>
      <c r="G1758" s="22"/>
      <c r="H1758" s="656"/>
      <c r="I1758" s="656"/>
      <c r="J1758" s="656"/>
      <c r="K1758" s="25"/>
      <c r="L1758" s="25"/>
      <c r="M1758" s="25"/>
      <c r="N1758" s="25"/>
      <c r="O1758" s="25"/>
      <c r="P1758" s="25"/>
      <c r="Q1758" s="25"/>
      <c r="R1758" s="25"/>
      <c r="S1758" s="25"/>
      <c r="T1758" s="671"/>
      <c r="U1758" s="730" t="str">
        <f t="shared" si="30"/>
        <v/>
      </c>
    </row>
    <row r="1759" spans="1:21" x14ac:dyDescent="0.25">
      <c r="A1759" s="36" t="str">
        <f>'0'!$A$4</f>
        <v>………………..</v>
      </c>
      <c r="B1759" s="37">
        <f>'0'!$A$2</f>
        <v>46112</v>
      </c>
      <c r="C1759" s="37" t="s">
        <v>1197</v>
      </c>
      <c r="D1759" s="195"/>
      <c r="E1759" s="23"/>
      <c r="F1759" s="14"/>
      <c r="G1759" s="22"/>
      <c r="H1759" s="656"/>
      <c r="I1759" s="656"/>
      <c r="J1759" s="656"/>
      <c r="K1759" s="25"/>
      <c r="L1759" s="25"/>
      <c r="M1759" s="25"/>
      <c r="N1759" s="25"/>
      <c r="O1759" s="25"/>
      <c r="P1759" s="25"/>
      <c r="Q1759" s="25"/>
      <c r="R1759" s="25"/>
      <c r="S1759" s="25"/>
      <c r="T1759" s="671"/>
      <c r="U1759" s="730" t="str">
        <f t="shared" si="30"/>
        <v/>
      </c>
    </row>
    <row r="1760" spans="1:21" x14ac:dyDescent="0.25">
      <c r="A1760" s="36" t="str">
        <f>'0'!$A$4</f>
        <v>………………..</v>
      </c>
      <c r="B1760" s="37">
        <f>'0'!$A$2</f>
        <v>46112</v>
      </c>
      <c r="C1760" s="37" t="s">
        <v>1197</v>
      </c>
      <c r="D1760" s="195"/>
      <c r="E1760" s="23"/>
      <c r="F1760" s="14"/>
      <c r="G1760" s="22"/>
      <c r="H1760" s="656"/>
      <c r="I1760" s="656"/>
      <c r="J1760" s="656"/>
      <c r="K1760" s="25"/>
      <c r="L1760" s="25"/>
      <c r="M1760" s="25"/>
      <c r="N1760" s="25"/>
      <c r="O1760" s="25"/>
      <c r="P1760" s="25"/>
      <c r="Q1760" s="25"/>
      <c r="R1760" s="25"/>
      <c r="S1760" s="25"/>
      <c r="T1760" s="671"/>
      <c r="U1760" s="730" t="str">
        <f t="shared" si="30"/>
        <v/>
      </c>
    </row>
    <row r="1761" spans="1:21" x14ac:dyDescent="0.25">
      <c r="A1761" s="36" t="str">
        <f>'0'!$A$4</f>
        <v>………………..</v>
      </c>
      <c r="B1761" s="37">
        <f>'0'!$A$2</f>
        <v>46112</v>
      </c>
      <c r="C1761" s="37" t="s">
        <v>1197</v>
      </c>
      <c r="D1761" s="195"/>
      <c r="E1761" s="23"/>
      <c r="F1761" s="14"/>
      <c r="G1761" s="22"/>
      <c r="H1761" s="656"/>
      <c r="I1761" s="656"/>
      <c r="J1761" s="656"/>
      <c r="K1761" s="25"/>
      <c r="L1761" s="25"/>
      <c r="M1761" s="25"/>
      <c r="N1761" s="25"/>
      <c r="O1761" s="25"/>
      <c r="P1761" s="25"/>
      <c r="Q1761" s="25"/>
      <c r="R1761" s="25"/>
      <c r="S1761" s="25"/>
      <c r="T1761" s="671"/>
      <c r="U1761" s="730" t="str">
        <f t="shared" si="30"/>
        <v/>
      </c>
    </row>
    <row r="1762" spans="1:21" x14ac:dyDescent="0.25">
      <c r="A1762" s="36" t="str">
        <f>'0'!$A$4</f>
        <v>………………..</v>
      </c>
      <c r="B1762" s="37">
        <f>'0'!$A$2</f>
        <v>46112</v>
      </c>
      <c r="C1762" s="37" t="s">
        <v>1197</v>
      </c>
      <c r="D1762" s="195"/>
      <c r="E1762" s="23"/>
      <c r="F1762" s="14"/>
      <c r="G1762" s="22"/>
      <c r="H1762" s="656"/>
      <c r="I1762" s="656"/>
      <c r="J1762" s="656"/>
      <c r="K1762" s="25"/>
      <c r="L1762" s="25"/>
      <c r="M1762" s="25"/>
      <c r="N1762" s="25"/>
      <c r="O1762" s="25"/>
      <c r="P1762" s="25"/>
      <c r="Q1762" s="25"/>
      <c r="R1762" s="25"/>
      <c r="S1762" s="25"/>
      <c r="T1762" s="671"/>
      <c r="U1762" s="730" t="str">
        <f t="shared" si="30"/>
        <v/>
      </c>
    </row>
    <row r="1763" spans="1:21" x14ac:dyDescent="0.25">
      <c r="A1763" s="36" t="str">
        <f>'0'!$A$4</f>
        <v>………………..</v>
      </c>
      <c r="B1763" s="37">
        <f>'0'!$A$2</f>
        <v>46112</v>
      </c>
      <c r="C1763" s="37" t="s">
        <v>1197</v>
      </c>
      <c r="D1763" s="195"/>
      <c r="E1763" s="23"/>
      <c r="F1763" s="14"/>
      <c r="G1763" s="22"/>
      <c r="H1763" s="656"/>
      <c r="I1763" s="656"/>
      <c r="J1763" s="656"/>
      <c r="K1763" s="25"/>
      <c r="L1763" s="25"/>
      <c r="M1763" s="25"/>
      <c r="N1763" s="25"/>
      <c r="O1763" s="25"/>
      <c r="P1763" s="25"/>
      <c r="Q1763" s="25"/>
      <c r="R1763" s="25"/>
      <c r="S1763" s="25"/>
      <c r="T1763" s="671"/>
      <c r="U1763" s="730" t="str">
        <f t="shared" si="30"/>
        <v/>
      </c>
    </row>
    <row r="1764" spans="1:21" x14ac:dyDescent="0.25">
      <c r="A1764" s="36" t="str">
        <f>'0'!$A$4</f>
        <v>………………..</v>
      </c>
      <c r="B1764" s="37">
        <f>'0'!$A$2</f>
        <v>46112</v>
      </c>
      <c r="C1764" s="37" t="s">
        <v>1197</v>
      </c>
      <c r="D1764" s="195"/>
      <c r="E1764" s="23"/>
      <c r="F1764" s="14"/>
      <c r="G1764" s="22"/>
      <c r="H1764" s="656"/>
      <c r="I1764" s="656"/>
      <c r="J1764" s="656"/>
      <c r="K1764" s="25"/>
      <c r="L1764" s="25"/>
      <c r="M1764" s="25"/>
      <c r="N1764" s="25"/>
      <c r="O1764" s="25"/>
      <c r="P1764" s="25"/>
      <c r="Q1764" s="25"/>
      <c r="R1764" s="25"/>
      <c r="S1764" s="25"/>
      <c r="T1764" s="671"/>
      <c r="U1764" s="730" t="str">
        <f t="shared" si="30"/>
        <v/>
      </c>
    </row>
    <row r="1765" spans="1:21" x14ac:dyDescent="0.25">
      <c r="A1765" s="36" t="str">
        <f>'0'!$A$4</f>
        <v>………………..</v>
      </c>
      <c r="B1765" s="37">
        <f>'0'!$A$2</f>
        <v>46112</v>
      </c>
      <c r="C1765" s="37" t="s">
        <v>1197</v>
      </c>
      <c r="D1765" s="195"/>
      <c r="E1765" s="23"/>
      <c r="F1765" s="14"/>
      <c r="G1765" s="22"/>
      <c r="H1765" s="656"/>
      <c r="I1765" s="656"/>
      <c r="J1765" s="656"/>
      <c r="K1765" s="25"/>
      <c r="L1765" s="25"/>
      <c r="M1765" s="25"/>
      <c r="N1765" s="25"/>
      <c r="O1765" s="25"/>
      <c r="P1765" s="25"/>
      <c r="Q1765" s="25"/>
      <c r="R1765" s="25"/>
      <c r="S1765" s="25"/>
      <c r="T1765" s="671"/>
      <c r="U1765" s="730" t="str">
        <f t="shared" si="30"/>
        <v/>
      </c>
    </row>
    <row r="1766" spans="1:21" x14ac:dyDescent="0.25">
      <c r="A1766" s="36" t="str">
        <f>'0'!$A$4</f>
        <v>………………..</v>
      </c>
      <c r="B1766" s="37">
        <f>'0'!$A$2</f>
        <v>46112</v>
      </c>
      <c r="C1766" s="37" t="s">
        <v>1197</v>
      </c>
      <c r="D1766" s="195"/>
      <c r="E1766" s="23"/>
      <c r="F1766" s="14"/>
      <c r="G1766" s="22"/>
      <c r="H1766" s="656"/>
      <c r="I1766" s="656"/>
      <c r="J1766" s="656"/>
      <c r="K1766" s="25"/>
      <c r="L1766" s="25"/>
      <c r="M1766" s="25"/>
      <c r="N1766" s="25"/>
      <c r="O1766" s="25"/>
      <c r="P1766" s="25"/>
      <c r="Q1766" s="25"/>
      <c r="R1766" s="25"/>
      <c r="S1766" s="25"/>
      <c r="T1766" s="671"/>
      <c r="U1766" s="730" t="str">
        <f t="shared" si="30"/>
        <v/>
      </c>
    </row>
    <row r="1767" spans="1:21" x14ac:dyDescent="0.25">
      <c r="A1767" s="36" t="str">
        <f>'0'!$A$4</f>
        <v>………………..</v>
      </c>
      <c r="B1767" s="37">
        <f>'0'!$A$2</f>
        <v>46112</v>
      </c>
      <c r="C1767" s="37" t="s">
        <v>1197</v>
      </c>
      <c r="D1767" s="195"/>
      <c r="E1767" s="23"/>
      <c r="F1767" s="14"/>
      <c r="G1767" s="22"/>
      <c r="H1767" s="656"/>
      <c r="I1767" s="656"/>
      <c r="J1767" s="656"/>
      <c r="K1767" s="25"/>
      <c r="L1767" s="25"/>
      <c r="M1767" s="25"/>
      <c r="N1767" s="25"/>
      <c r="O1767" s="25"/>
      <c r="P1767" s="25"/>
      <c r="Q1767" s="25"/>
      <c r="R1767" s="25"/>
      <c r="S1767" s="25"/>
      <c r="T1767" s="671"/>
      <c r="U1767" s="730" t="str">
        <f t="shared" si="30"/>
        <v/>
      </c>
    </row>
    <row r="1768" spans="1:21" x14ac:dyDescent="0.25">
      <c r="A1768" s="36" t="str">
        <f>'0'!$A$4</f>
        <v>………………..</v>
      </c>
      <c r="B1768" s="37">
        <f>'0'!$A$2</f>
        <v>46112</v>
      </c>
      <c r="C1768" s="37" t="s">
        <v>1197</v>
      </c>
      <c r="D1768" s="195"/>
      <c r="E1768" s="23"/>
      <c r="F1768" s="14"/>
      <c r="G1768" s="22"/>
      <c r="H1768" s="656"/>
      <c r="I1768" s="656"/>
      <c r="J1768" s="656"/>
      <c r="K1768" s="25"/>
      <c r="L1768" s="25"/>
      <c r="M1768" s="25"/>
      <c r="N1768" s="25"/>
      <c r="O1768" s="25"/>
      <c r="P1768" s="25"/>
      <c r="Q1768" s="25"/>
      <c r="R1768" s="25"/>
      <c r="S1768" s="25"/>
      <c r="T1768" s="671"/>
      <c r="U1768" s="730" t="str">
        <f t="shared" si="30"/>
        <v/>
      </c>
    </row>
    <row r="1769" spans="1:21" x14ac:dyDescent="0.25">
      <c r="A1769" s="36" t="str">
        <f>'0'!$A$4</f>
        <v>………………..</v>
      </c>
      <c r="B1769" s="37">
        <f>'0'!$A$2</f>
        <v>46112</v>
      </c>
      <c r="C1769" s="37" t="s">
        <v>1197</v>
      </c>
      <c r="D1769" s="195"/>
      <c r="E1769" s="23"/>
      <c r="F1769" s="14"/>
      <c r="G1769" s="22"/>
      <c r="H1769" s="656"/>
      <c r="I1769" s="656"/>
      <c r="J1769" s="656"/>
      <c r="K1769" s="25"/>
      <c r="L1769" s="25"/>
      <c r="M1769" s="25"/>
      <c r="N1769" s="25"/>
      <c r="O1769" s="25"/>
      <c r="P1769" s="25"/>
      <c r="Q1769" s="25"/>
      <c r="R1769" s="25"/>
      <c r="S1769" s="25"/>
      <c r="T1769" s="671"/>
      <c r="U1769" s="730" t="str">
        <f t="shared" si="30"/>
        <v/>
      </c>
    </row>
    <row r="1770" spans="1:21" x14ac:dyDescent="0.25">
      <c r="A1770" s="36" t="str">
        <f>'0'!$A$4</f>
        <v>………………..</v>
      </c>
      <c r="B1770" s="37">
        <f>'0'!$A$2</f>
        <v>46112</v>
      </c>
      <c r="C1770" s="37" t="s">
        <v>1197</v>
      </c>
      <c r="D1770" s="195"/>
      <c r="E1770" s="23"/>
      <c r="F1770" s="14"/>
      <c r="G1770" s="22"/>
      <c r="H1770" s="656"/>
      <c r="I1770" s="656"/>
      <c r="J1770" s="656"/>
      <c r="K1770" s="25"/>
      <c r="L1770" s="25"/>
      <c r="M1770" s="25"/>
      <c r="N1770" s="25"/>
      <c r="O1770" s="25"/>
      <c r="P1770" s="25"/>
      <c r="Q1770" s="25"/>
      <c r="R1770" s="25"/>
      <c r="S1770" s="25"/>
      <c r="T1770" s="671"/>
      <c r="U1770" s="730" t="str">
        <f t="shared" si="30"/>
        <v/>
      </c>
    </row>
    <row r="1771" spans="1:21" x14ac:dyDescent="0.25">
      <c r="A1771" s="36" t="str">
        <f>'0'!$A$4</f>
        <v>………………..</v>
      </c>
      <c r="B1771" s="37">
        <f>'0'!$A$2</f>
        <v>46112</v>
      </c>
      <c r="C1771" s="37" t="s">
        <v>1197</v>
      </c>
      <c r="D1771" s="195"/>
      <c r="E1771" s="23"/>
      <c r="F1771" s="14"/>
      <c r="G1771" s="22"/>
      <c r="H1771" s="656"/>
      <c r="I1771" s="656"/>
      <c r="J1771" s="656"/>
      <c r="K1771" s="25"/>
      <c r="L1771" s="25"/>
      <c r="M1771" s="25"/>
      <c r="N1771" s="25"/>
      <c r="O1771" s="25"/>
      <c r="P1771" s="25"/>
      <c r="Q1771" s="25"/>
      <c r="R1771" s="25"/>
      <c r="S1771" s="25"/>
      <c r="T1771" s="671"/>
      <c r="U1771" s="730" t="str">
        <f t="shared" si="30"/>
        <v/>
      </c>
    </row>
    <row r="1772" spans="1:21" x14ac:dyDescent="0.25">
      <c r="A1772" s="36" t="str">
        <f>'0'!$A$4</f>
        <v>………………..</v>
      </c>
      <c r="B1772" s="37">
        <f>'0'!$A$2</f>
        <v>46112</v>
      </c>
      <c r="C1772" s="37" t="s">
        <v>1197</v>
      </c>
      <c r="D1772" s="195"/>
      <c r="E1772" s="23"/>
      <c r="F1772" s="14"/>
      <c r="G1772" s="22"/>
      <c r="H1772" s="656"/>
      <c r="I1772" s="656"/>
      <c r="J1772" s="656"/>
      <c r="K1772" s="25"/>
      <c r="L1772" s="25"/>
      <c r="M1772" s="25"/>
      <c r="N1772" s="25"/>
      <c r="O1772" s="25"/>
      <c r="P1772" s="25"/>
      <c r="Q1772" s="25"/>
      <c r="R1772" s="25"/>
      <c r="S1772" s="25"/>
      <c r="T1772" s="671"/>
      <c r="U1772" s="730" t="str">
        <f t="shared" si="30"/>
        <v/>
      </c>
    </row>
    <row r="1773" spans="1:21" x14ac:dyDescent="0.25">
      <c r="A1773" s="36" t="str">
        <f>'0'!$A$4</f>
        <v>………………..</v>
      </c>
      <c r="B1773" s="37">
        <f>'0'!$A$2</f>
        <v>46112</v>
      </c>
      <c r="C1773" s="37" t="s">
        <v>1197</v>
      </c>
      <c r="D1773" s="195"/>
      <c r="E1773" s="23"/>
      <c r="F1773" s="14"/>
      <c r="G1773" s="22"/>
      <c r="H1773" s="656"/>
      <c r="I1773" s="656"/>
      <c r="J1773" s="656"/>
      <c r="K1773" s="25"/>
      <c r="L1773" s="25"/>
      <c r="M1773" s="25"/>
      <c r="N1773" s="25"/>
      <c r="O1773" s="25"/>
      <c r="P1773" s="25"/>
      <c r="Q1773" s="25"/>
      <c r="R1773" s="25"/>
      <c r="S1773" s="25"/>
      <c r="T1773" s="671"/>
      <c r="U1773" s="730" t="str">
        <f t="shared" si="30"/>
        <v/>
      </c>
    </row>
    <row r="1774" spans="1:21" x14ac:dyDescent="0.25">
      <c r="A1774" s="36" t="str">
        <f>'0'!$A$4</f>
        <v>………………..</v>
      </c>
      <c r="B1774" s="37">
        <f>'0'!$A$2</f>
        <v>46112</v>
      </c>
      <c r="C1774" s="37" t="s">
        <v>1197</v>
      </c>
      <c r="D1774" s="195"/>
      <c r="E1774" s="23"/>
      <c r="F1774" s="14"/>
      <c r="G1774" s="22"/>
      <c r="H1774" s="656"/>
      <c r="I1774" s="656"/>
      <c r="J1774" s="656"/>
      <c r="K1774" s="25"/>
      <c r="L1774" s="25"/>
      <c r="M1774" s="25"/>
      <c r="N1774" s="25"/>
      <c r="O1774" s="25"/>
      <c r="P1774" s="25"/>
      <c r="Q1774" s="25"/>
      <c r="R1774" s="25"/>
      <c r="S1774" s="25"/>
      <c r="T1774" s="671"/>
      <c r="U1774" s="730" t="str">
        <f t="shared" si="30"/>
        <v/>
      </c>
    </row>
    <row r="1775" spans="1:21" x14ac:dyDescent="0.25">
      <c r="A1775" s="36" t="str">
        <f>'0'!$A$4</f>
        <v>………………..</v>
      </c>
      <c r="B1775" s="37">
        <f>'0'!$A$2</f>
        <v>46112</v>
      </c>
      <c r="C1775" s="37" t="s">
        <v>1197</v>
      </c>
      <c r="D1775" s="195"/>
      <c r="E1775" s="23"/>
      <c r="F1775" s="14"/>
      <c r="G1775" s="22"/>
      <c r="H1775" s="656"/>
      <c r="I1775" s="656"/>
      <c r="J1775" s="656"/>
      <c r="K1775" s="25"/>
      <c r="L1775" s="25"/>
      <c r="M1775" s="25"/>
      <c r="N1775" s="25"/>
      <c r="O1775" s="25"/>
      <c r="P1775" s="25"/>
      <c r="Q1775" s="25"/>
      <c r="R1775" s="25"/>
      <c r="S1775" s="25"/>
      <c r="T1775" s="671"/>
      <c r="U1775" s="730" t="str">
        <f t="shared" si="30"/>
        <v/>
      </c>
    </row>
    <row r="1776" spans="1:21" x14ac:dyDescent="0.25">
      <c r="A1776" s="36" t="str">
        <f>'0'!$A$4</f>
        <v>………………..</v>
      </c>
      <c r="B1776" s="37">
        <f>'0'!$A$2</f>
        <v>46112</v>
      </c>
      <c r="C1776" s="37" t="s">
        <v>1197</v>
      </c>
      <c r="D1776" s="195"/>
      <c r="E1776" s="23"/>
      <c r="F1776" s="14"/>
      <c r="G1776" s="22"/>
      <c r="H1776" s="656"/>
      <c r="I1776" s="656"/>
      <c r="J1776" s="656"/>
      <c r="K1776" s="25"/>
      <c r="L1776" s="25"/>
      <c r="M1776" s="25"/>
      <c r="N1776" s="25"/>
      <c r="O1776" s="25"/>
      <c r="P1776" s="25"/>
      <c r="Q1776" s="25"/>
      <c r="R1776" s="25"/>
      <c r="S1776" s="25"/>
      <c r="T1776" s="671"/>
      <c r="U1776" s="730" t="str">
        <f t="shared" si="30"/>
        <v/>
      </c>
    </row>
    <row r="1777" spans="1:21" x14ac:dyDescent="0.25">
      <c r="A1777" s="36" t="str">
        <f>'0'!$A$4</f>
        <v>………………..</v>
      </c>
      <c r="B1777" s="37">
        <f>'0'!$A$2</f>
        <v>46112</v>
      </c>
      <c r="C1777" s="37" t="s">
        <v>1197</v>
      </c>
      <c r="D1777" s="195"/>
      <c r="E1777" s="23"/>
      <c r="F1777" s="14"/>
      <c r="G1777" s="22"/>
      <c r="H1777" s="656"/>
      <c r="I1777" s="656"/>
      <c r="J1777" s="656"/>
      <c r="K1777" s="25"/>
      <c r="L1777" s="25"/>
      <c r="M1777" s="25"/>
      <c r="N1777" s="25"/>
      <c r="O1777" s="25"/>
      <c r="P1777" s="25"/>
      <c r="Q1777" s="25"/>
      <c r="R1777" s="25"/>
      <c r="S1777" s="25"/>
      <c r="T1777" s="671"/>
      <c r="U1777" s="730" t="str">
        <f t="shared" si="30"/>
        <v/>
      </c>
    </row>
    <row r="1778" spans="1:21" x14ac:dyDescent="0.25">
      <c r="A1778" s="36" t="str">
        <f>'0'!$A$4</f>
        <v>………………..</v>
      </c>
      <c r="B1778" s="37">
        <f>'0'!$A$2</f>
        <v>46112</v>
      </c>
      <c r="C1778" s="37" t="s">
        <v>1197</v>
      </c>
      <c r="D1778" s="195"/>
      <c r="E1778" s="23"/>
      <c r="F1778" s="14"/>
      <c r="G1778" s="22"/>
      <c r="H1778" s="656"/>
      <c r="I1778" s="656"/>
      <c r="J1778" s="656"/>
      <c r="K1778" s="25"/>
      <c r="L1778" s="25"/>
      <c r="M1778" s="25"/>
      <c r="N1778" s="25"/>
      <c r="O1778" s="25"/>
      <c r="P1778" s="25"/>
      <c r="Q1778" s="25"/>
      <c r="R1778" s="25"/>
      <c r="S1778" s="25"/>
      <c r="T1778" s="671"/>
      <c r="U1778" s="730" t="str">
        <f t="shared" si="30"/>
        <v/>
      </c>
    </row>
    <row r="1779" spans="1:21" x14ac:dyDescent="0.25">
      <c r="A1779" s="36" t="str">
        <f>'0'!$A$4</f>
        <v>………………..</v>
      </c>
      <c r="B1779" s="37">
        <f>'0'!$A$2</f>
        <v>46112</v>
      </c>
      <c r="C1779" s="37" t="s">
        <v>1197</v>
      </c>
      <c r="D1779" s="195"/>
      <c r="E1779" s="23"/>
      <c r="F1779" s="14"/>
      <c r="G1779" s="22"/>
      <c r="H1779" s="656"/>
      <c r="I1779" s="656"/>
      <c r="J1779" s="656"/>
      <c r="K1779" s="25"/>
      <c r="L1779" s="25"/>
      <c r="M1779" s="25"/>
      <c r="N1779" s="25"/>
      <c r="O1779" s="25"/>
      <c r="P1779" s="25"/>
      <c r="Q1779" s="25"/>
      <c r="R1779" s="25"/>
      <c r="S1779" s="25"/>
      <c r="T1779" s="671"/>
      <c r="U1779" s="730" t="str">
        <f t="shared" si="30"/>
        <v/>
      </c>
    </row>
    <row r="1780" spans="1:21" x14ac:dyDescent="0.25">
      <c r="A1780" s="36" t="str">
        <f>'0'!$A$4</f>
        <v>………………..</v>
      </c>
      <c r="B1780" s="37">
        <f>'0'!$A$2</f>
        <v>46112</v>
      </c>
      <c r="C1780" s="37" t="s">
        <v>1197</v>
      </c>
      <c r="D1780" s="195"/>
      <c r="E1780" s="23"/>
      <c r="F1780" s="14"/>
      <c r="G1780" s="22"/>
      <c r="H1780" s="656"/>
      <c r="I1780" s="656"/>
      <c r="J1780" s="656"/>
      <c r="K1780" s="25"/>
      <c r="L1780" s="25"/>
      <c r="M1780" s="25"/>
      <c r="N1780" s="25"/>
      <c r="O1780" s="25"/>
      <c r="P1780" s="25"/>
      <c r="Q1780" s="25"/>
      <c r="R1780" s="25"/>
      <c r="S1780" s="25"/>
      <c r="T1780" s="671"/>
      <c r="U1780" s="730" t="str">
        <f t="shared" si="30"/>
        <v/>
      </c>
    </row>
    <row r="1781" spans="1:21" x14ac:dyDescent="0.25">
      <c r="A1781" s="36" t="str">
        <f>'0'!$A$4</f>
        <v>………………..</v>
      </c>
      <c r="B1781" s="37">
        <f>'0'!$A$2</f>
        <v>46112</v>
      </c>
      <c r="C1781" s="37" t="s">
        <v>1197</v>
      </c>
      <c r="D1781" s="195"/>
      <c r="E1781" s="23"/>
      <c r="F1781" s="14"/>
      <c r="G1781" s="22"/>
      <c r="H1781" s="656"/>
      <c r="I1781" s="656"/>
      <c r="J1781" s="656"/>
      <c r="K1781" s="25"/>
      <c r="L1781" s="25"/>
      <c r="M1781" s="25"/>
      <c r="N1781" s="25"/>
      <c r="O1781" s="25"/>
      <c r="P1781" s="25"/>
      <c r="Q1781" s="25"/>
      <c r="R1781" s="25"/>
      <c r="S1781" s="25"/>
      <c r="T1781" s="671"/>
      <c r="U1781" s="730" t="str">
        <f t="shared" si="30"/>
        <v/>
      </c>
    </row>
    <row r="1782" spans="1:21" x14ac:dyDescent="0.25">
      <c r="A1782" s="36" t="str">
        <f>'0'!$A$4</f>
        <v>………………..</v>
      </c>
      <c r="B1782" s="37">
        <f>'0'!$A$2</f>
        <v>46112</v>
      </c>
      <c r="C1782" s="37" t="s">
        <v>1197</v>
      </c>
      <c r="D1782" s="195"/>
      <c r="E1782" s="23"/>
      <c r="F1782" s="14"/>
      <c r="G1782" s="22"/>
      <c r="H1782" s="656"/>
      <c r="I1782" s="656"/>
      <c r="J1782" s="656"/>
      <c r="K1782" s="25"/>
      <c r="L1782" s="25"/>
      <c r="M1782" s="25"/>
      <c r="N1782" s="25"/>
      <c r="O1782" s="25"/>
      <c r="P1782" s="25"/>
      <c r="Q1782" s="25"/>
      <c r="R1782" s="25"/>
      <c r="S1782" s="25"/>
      <c r="T1782" s="671"/>
      <c r="U1782" s="730" t="str">
        <f t="shared" si="30"/>
        <v/>
      </c>
    </row>
    <row r="1783" spans="1:21" x14ac:dyDescent="0.25">
      <c r="A1783" s="36" t="str">
        <f>'0'!$A$4</f>
        <v>………………..</v>
      </c>
      <c r="B1783" s="37">
        <f>'0'!$A$2</f>
        <v>46112</v>
      </c>
      <c r="C1783" s="37" t="s">
        <v>1197</v>
      </c>
      <c r="D1783" s="195"/>
      <c r="E1783" s="23"/>
      <c r="F1783" s="14"/>
      <c r="G1783" s="22"/>
      <c r="H1783" s="656"/>
      <c r="I1783" s="656"/>
      <c r="J1783" s="656"/>
      <c r="K1783" s="25"/>
      <c r="L1783" s="25"/>
      <c r="M1783" s="25"/>
      <c r="N1783" s="25"/>
      <c r="O1783" s="25"/>
      <c r="P1783" s="25"/>
      <c r="Q1783" s="25"/>
      <c r="R1783" s="25"/>
      <c r="S1783" s="25"/>
      <c r="T1783" s="671"/>
      <c r="U1783" s="730" t="str">
        <f t="shared" si="30"/>
        <v/>
      </c>
    </row>
    <row r="1784" spans="1:21" x14ac:dyDescent="0.25">
      <c r="A1784" s="36" t="str">
        <f>'0'!$A$4</f>
        <v>………………..</v>
      </c>
      <c r="B1784" s="37">
        <f>'0'!$A$2</f>
        <v>46112</v>
      </c>
      <c r="C1784" s="37" t="s">
        <v>1197</v>
      </c>
      <c r="D1784" s="195"/>
      <c r="E1784" s="23"/>
      <c r="F1784" s="14"/>
      <c r="G1784" s="22"/>
      <c r="H1784" s="656"/>
      <c r="I1784" s="656"/>
      <c r="J1784" s="656"/>
      <c r="K1784" s="25"/>
      <c r="L1784" s="25"/>
      <c r="M1784" s="25"/>
      <c r="N1784" s="25"/>
      <c r="O1784" s="25"/>
      <c r="P1784" s="25"/>
      <c r="Q1784" s="25"/>
      <c r="R1784" s="25"/>
      <c r="S1784" s="25"/>
      <c r="T1784" s="671"/>
      <c r="U1784" s="730" t="str">
        <f t="shared" si="30"/>
        <v/>
      </c>
    </row>
    <row r="1785" spans="1:21" x14ac:dyDescent="0.25">
      <c r="A1785" s="36" t="str">
        <f>'0'!$A$4</f>
        <v>………………..</v>
      </c>
      <c r="B1785" s="37">
        <f>'0'!$A$2</f>
        <v>46112</v>
      </c>
      <c r="C1785" s="37" t="s">
        <v>1197</v>
      </c>
      <c r="D1785" s="195"/>
      <c r="E1785" s="23"/>
      <c r="F1785" s="14"/>
      <c r="G1785" s="22"/>
      <c r="H1785" s="656"/>
      <c r="I1785" s="656"/>
      <c r="J1785" s="656"/>
      <c r="K1785" s="25"/>
      <c r="L1785" s="25"/>
      <c r="M1785" s="25"/>
      <c r="N1785" s="25"/>
      <c r="O1785" s="25"/>
      <c r="P1785" s="25"/>
      <c r="Q1785" s="25"/>
      <c r="R1785" s="25"/>
      <c r="S1785" s="25"/>
      <c r="T1785" s="671"/>
      <c r="U1785" s="730" t="str">
        <f t="shared" si="30"/>
        <v/>
      </c>
    </row>
    <row r="1786" spans="1:21" x14ac:dyDescent="0.25">
      <c r="A1786" s="36" t="str">
        <f>'0'!$A$4</f>
        <v>………………..</v>
      </c>
      <c r="B1786" s="37">
        <f>'0'!$A$2</f>
        <v>46112</v>
      </c>
      <c r="C1786" s="37" t="s">
        <v>1197</v>
      </c>
      <c r="D1786" s="195"/>
      <c r="E1786" s="23"/>
      <c r="F1786" s="14"/>
      <c r="G1786" s="22"/>
      <c r="H1786" s="656"/>
      <c r="I1786" s="656"/>
      <c r="J1786" s="656"/>
      <c r="K1786" s="25"/>
      <c r="L1786" s="25"/>
      <c r="M1786" s="25"/>
      <c r="N1786" s="25"/>
      <c r="O1786" s="25"/>
      <c r="P1786" s="25"/>
      <c r="Q1786" s="25"/>
      <c r="R1786" s="25"/>
      <c r="S1786" s="25"/>
      <c r="T1786" s="671"/>
      <c r="U1786" s="730" t="str">
        <f t="shared" si="30"/>
        <v/>
      </c>
    </row>
    <row r="1787" spans="1:21" x14ac:dyDescent="0.25">
      <c r="A1787" s="36" t="str">
        <f>'0'!$A$4</f>
        <v>………………..</v>
      </c>
      <c r="B1787" s="37">
        <f>'0'!$A$2</f>
        <v>46112</v>
      </c>
      <c r="C1787" s="37" t="s">
        <v>1197</v>
      </c>
      <c r="D1787" s="195"/>
      <c r="E1787" s="23"/>
      <c r="F1787" s="14"/>
      <c r="G1787" s="22"/>
      <c r="H1787" s="656"/>
      <c r="I1787" s="656"/>
      <c r="J1787" s="656"/>
      <c r="K1787" s="25"/>
      <c r="L1787" s="25"/>
      <c r="M1787" s="25"/>
      <c r="N1787" s="25"/>
      <c r="O1787" s="25"/>
      <c r="P1787" s="25"/>
      <c r="Q1787" s="25"/>
      <c r="R1787" s="25"/>
      <c r="S1787" s="25"/>
      <c r="T1787" s="671"/>
      <c r="U1787" s="730" t="str">
        <f t="shared" si="30"/>
        <v/>
      </c>
    </row>
    <row r="1788" spans="1:21" x14ac:dyDescent="0.25">
      <c r="A1788" s="36" t="str">
        <f>'0'!$A$4</f>
        <v>………………..</v>
      </c>
      <c r="B1788" s="37">
        <f>'0'!$A$2</f>
        <v>46112</v>
      </c>
      <c r="C1788" s="37" t="s">
        <v>1197</v>
      </c>
      <c r="D1788" s="195"/>
      <c r="E1788" s="23"/>
      <c r="F1788" s="14"/>
      <c r="G1788" s="22"/>
      <c r="H1788" s="656"/>
      <c r="I1788" s="656"/>
      <c r="J1788" s="656"/>
      <c r="K1788" s="25"/>
      <c r="L1788" s="25"/>
      <c r="M1788" s="25"/>
      <c r="N1788" s="25"/>
      <c r="O1788" s="25"/>
      <c r="P1788" s="25"/>
      <c r="Q1788" s="25"/>
      <c r="R1788" s="25"/>
      <c r="S1788" s="25"/>
      <c r="T1788" s="671"/>
      <c r="U1788" s="730" t="str">
        <f t="shared" si="30"/>
        <v/>
      </c>
    </row>
    <row r="1789" spans="1:21" x14ac:dyDescent="0.25">
      <c r="A1789" s="36" t="str">
        <f>'0'!$A$4</f>
        <v>………………..</v>
      </c>
      <c r="B1789" s="37">
        <f>'0'!$A$2</f>
        <v>46112</v>
      </c>
      <c r="C1789" s="37" t="s">
        <v>1197</v>
      </c>
      <c r="D1789" s="195"/>
      <c r="E1789" s="23"/>
      <c r="F1789" s="14"/>
      <c r="G1789" s="22"/>
      <c r="H1789" s="656"/>
      <c r="I1789" s="656"/>
      <c r="J1789" s="656"/>
      <c r="K1789" s="25"/>
      <c r="L1789" s="25"/>
      <c r="M1789" s="25"/>
      <c r="N1789" s="25"/>
      <c r="O1789" s="25"/>
      <c r="P1789" s="25"/>
      <c r="Q1789" s="25"/>
      <c r="R1789" s="25"/>
      <c r="S1789" s="25"/>
      <c r="T1789" s="671"/>
      <c r="U1789" s="730" t="str">
        <f t="shared" si="30"/>
        <v/>
      </c>
    </row>
    <row r="1790" spans="1:21" x14ac:dyDescent="0.25">
      <c r="A1790" s="36" t="str">
        <f>'0'!$A$4</f>
        <v>………………..</v>
      </c>
      <c r="B1790" s="37">
        <f>'0'!$A$2</f>
        <v>46112</v>
      </c>
      <c r="C1790" s="37" t="s">
        <v>1197</v>
      </c>
      <c r="D1790" s="195"/>
      <c r="E1790" s="23"/>
      <c r="F1790" s="14"/>
      <c r="G1790" s="22"/>
      <c r="H1790" s="656"/>
      <c r="I1790" s="656"/>
      <c r="J1790" s="656"/>
      <c r="K1790" s="25"/>
      <c r="L1790" s="25"/>
      <c r="M1790" s="25"/>
      <c r="N1790" s="25"/>
      <c r="O1790" s="25"/>
      <c r="P1790" s="25"/>
      <c r="Q1790" s="25"/>
      <c r="R1790" s="25"/>
      <c r="S1790" s="25"/>
      <c r="T1790" s="671"/>
      <c r="U1790" s="730" t="str">
        <f t="shared" si="30"/>
        <v/>
      </c>
    </row>
    <row r="1791" spans="1:21" x14ac:dyDescent="0.25">
      <c r="A1791" s="36" t="str">
        <f>'0'!$A$4</f>
        <v>………………..</v>
      </c>
      <c r="B1791" s="37">
        <f>'0'!$A$2</f>
        <v>46112</v>
      </c>
      <c r="C1791" s="37" t="s">
        <v>1197</v>
      </c>
      <c r="D1791" s="195"/>
      <c r="E1791" s="23"/>
      <c r="F1791" s="14"/>
      <c r="G1791" s="22"/>
      <c r="H1791" s="656"/>
      <c r="I1791" s="656"/>
      <c r="J1791" s="656"/>
      <c r="K1791" s="25"/>
      <c r="L1791" s="25"/>
      <c r="M1791" s="25"/>
      <c r="N1791" s="25"/>
      <c r="O1791" s="25"/>
      <c r="P1791" s="25"/>
      <c r="Q1791" s="25"/>
      <c r="R1791" s="25"/>
      <c r="S1791" s="25"/>
      <c r="T1791" s="671"/>
      <c r="U1791" s="730" t="str">
        <f t="shared" si="30"/>
        <v/>
      </c>
    </row>
    <row r="1792" spans="1:21" x14ac:dyDescent="0.25">
      <c r="A1792" s="36" t="str">
        <f>'0'!$A$4</f>
        <v>………………..</v>
      </c>
      <c r="B1792" s="37">
        <f>'0'!$A$2</f>
        <v>46112</v>
      </c>
      <c r="C1792" s="37" t="s">
        <v>1197</v>
      </c>
      <c r="D1792" s="195"/>
      <c r="E1792" s="23"/>
      <c r="F1792" s="14"/>
      <c r="G1792" s="22"/>
      <c r="H1792" s="656"/>
      <c r="I1792" s="656"/>
      <c r="J1792" s="656"/>
      <c r="K1792" s="25"/>
      <c r="L1792" s="25"/>
      <c r="M1792" s="25"/>
      <c r="N1792" s="25"/>
      <c r="O1792" s="25"/>
      <c r="P1792" s="25"/>
      <c r="Q1792" s="25"/>
      <c r="R1792" s="25"/>
      <c r="S1792" s="25"/>
      <c r="T1792" s="671"/>
      <c r="U1792" s="730" t="str">
        <f t="shared" si="30"/>
        <v/>
      </c>
    </row>
    <row r="1793" spans="1:21" x14ac:dyDescent="0.25">
      <c r="A1793" s="36" t="str">
        <f>'0'!$A$4</f>
        <v>………………..</v>
      </c>
      <c r="B1793" s="37">
        <f>'0'!$A$2</f>
        <v>46112</v>
      </c>
      <c r="C1793" s="37" t="s">
        <v>1197</v>
      </c>
      <c r="D1793" s="195"/>
      <c r="E1793" s="23"/>
      <c r="F1793" s="14"/>
      <c r="G1793" s="22"/>
      <c r="H1793" s="656"/>
      <c r="I1793" s="656"/>
      <c r="J1793" s="656"/>
      <c r="K1793" s="25"/>
      <c r="L1793" s="25"/>
      <c r="M1793" s="25"/>
      <c r="N1793" s="25"/>
      <c r="O1793" s="25"/>
      <c r="P1793" s="25"/>
      <c r="Q1793" s="25"/>
      <c r="R1793" s="25"/>
      <c r="S1793" s="25"/>
      <c r="T1793" s="671"/>
      <c r="U1793" s="730" t="str">
        <f t="shared" si="30"/>
        <v/>
      </c>
    </row>
    <row r="1794" spans="1:21" x14ac:dyDescent="0.25">
      <c r="A1794" s="36" t="str">
        <f>'0'!$A$4</f>
        <v>………………..</v>
      </c>
      <c r="B1794" s="37">
        <f>'0'!$A$2</f>
        <v>46112</v>
      </c>
      <c r="C1794" s="37" t="s">
        <v>1197</v>
      </c>
      <c r="D1794" s="195"/>
      <c r="E1794" s="23"/>
      <c r="F1794" s="14"/>
      <c r="G1794" s="22"/>
      <c r="H1794" s="656"/>
      <c r="I1794" s="656"/>
      <c r="J1794" s="656"/>
      <c r="K1794" s="25"/>
      <c r="L1794" s="25"/>
      <c r="M1794" s="25"/>
      <c r="N1794" s="25"/>
      <c r="O1794" s="25"/>
      <c r="P1794" s="25"/>
      <c r="Q1794" s="25"/>
      <c r="R1794" s="25"/>
      <c r="S1794" s="25"/>
      <c r="T1794" s="671"/>
      <c r="U1794" s="730" t="str">
        <f t="shared" si="30"/>
        <v/>
      </c>
    </row>
    <row r="1795" spans="1:21" x14ac:dyDescent="0.25">
      <c r="A1795" s="36" t="str">
        <f>'0'!$A$4</f>
        <v>………………..</v>
      </c>
      <c r="B1795" s="37">
        <f>'0'!$A$2</f>
        <v>46112</v>
      </c>
      <c r="C1795" s="37" t="s">
        <v>1197</v>
      </c>
      <c r="D1795" s="195"/>
      <c r="E1795" s="23"/>
      <c r="F1795" s="14"/>
      <c r="G1795" s="22"/>
      <c r="H1795" s="656"/>
      <c r="I1795" s="656"/>
      <c r="J1795" s="656"/>
      <c r="K1795" s="25"/>
      <c r="L1795" s="25"/>
      <c r="M1795" s="25"/>
      <c r="N1795" s="25"/>
      <c r="O1795" s="25"/>
      <c r="P1795" s="25"/>
      <c r="Q1795" s="25"/>
      <c r="R1795" s="25"/>
      <c r="S1795" s="25"/>
      <c r="T1795" s="671"/>
      <c r="U1795" s="730" t="str">
        <f t="shared" si="30"/>
        <v/>
      </c>
    </row>
    <row r="1796" spans="1:21" x14ac:dyDescent="0.25">
      <c r="A1796" s="36" t="str">
        <f>'0'!$A$4</f>
        <v>………………..</v>
      </c>
      <c r="B1796" s="37">
        <f>'0'!$A$2</f>
        <v>46112</v>
      </c>
      <c r="C1796" s="37" t="s">
        <v>1197</v>
      </c>
      <c r="D1796" s="195"/>
      <c r="E1796" s="23"/>
      <c r="F1796" s="14"/>
      <c r="G1796" s="22"/>
      <c r="H1796" s="656"/>
      <c r="I1796" s="656"/>
      <c r="J1796" s="656"/>
      <c r="K1796" s="25"/>
      <c r="L1796" s="25"/>
      <c r="M1796" s="25"/>
      <c r="N1796" s="25"/>
      <c r="O1796" s="25"/>
      <c r="P1796" s="25"/>
      <c r="Q1796" s="25"/>
      <c r="R1796" s="25"/>
      <c r="S1796" s="25"/>
      <c r="T1796" s="671"/>
      <c r="U1796" s="730" t="str">
        <f t="shared" si="30"/>
        <v/>
      </c>
    </row>
    <row r="1797" spans="1:21" x14ac:dyDescent="0.25">
      <c r="A1797" s="36" t="str">
        <f>'0'!$A$4</f>
        <v>………………..</v>
      </c>
      <c r="B1797" s="37">
        <f>'0'!$A$2</f>
        <v>46112</v>
      </c>
      <c r="C1797" s="37" t="s">
        <v>1197</v>
      </c>
      <c r="D1797" s="195"/>
      <c r="E1797" s="23"/>
      <c r="F1797" s="14"/>
      <c r="G1797" s="22"/>
      <c r="H1797" s="656"/>
      <c r="I1797" s="656"/>
      <c r="J1797" s="656"/>
      <c r="K1797" s="25"/>
      <c r="L1797" s="25"/>
      <c r="M1797" s="25"/>
      <c r="N1797" s="25"/>
      <c r="O1797" s="25"/>
      <c r="P1797" s="25"/>
      <c r="Q1797" s="25"/>
      <c r="R1797" s="25"/>
      <c r="S1797" s="25"/>
      <c r="T1797" s="671"/>
      <c r="U1797" s="730" t="str">
        <f t="shared" si="30"/>
        <v/>
      </c>
    </row>
    <row r="1798" spans="1:21" x14ac:dyDescent="0.25">
      <c r="A1798" s="36" t="str">
        <f>'0'!$A$4</f>
        <v>………………..</v>
      </c>
      <c r="B1798" s="37">
        <f>'0'!$A$2</f>
        <v>46112</v>
      </c>
      <c r="C1798" s="37" t="s">
        <v>1197</v>
      </c>
      <c r="D1798" s="195"/>
      <c r="E1798" s="23"/>
      <c r="F1798" s="14"/>
      <c r="G1798" s="22"/>
      <c r="H1798" s="656"/>
      <c r="I1798" s="656"/>
      <c r="J1798" s="656"/>
      <c r="K1798" s="25"/>
      <c r="L1798" s="25"/>
      <c r="M1798" s="25"/>
      <c r="N1798" s="25"/>
      <c r="O1798" s="25"/>
      <c r="P1798" s="25"/>
      <c r="Q1798" s="25"/>
      <c r="R1798" s="25"/>
      <c r="S1798" s="25"/>
      <c r="T1798" s="671"/>
      <c r="U1798" s="730" t="str">
        <f t="shared" si="30"/>
        <v/>
      </c>
    </row>
    <row r="1799" spans="1:21" x14ac:dyDescent="0.25">
      <c r="A1799" s="36" t="str">
        <f>'0'!$A$4</f>
        <v>………………..</v>
      </c>
      <c r="B1799" s="37">
        <f>'0'!$A$2</f>
        <v>46112</v>
      </c>
      <c r="C1799" s="37" t="s">
        <v>1197</v>
      </c>
      <c r="D1799" s="195"/>
      <c r="E1799" s="23"/>
      <c r="F1799" s="14"/>
      <c r="G1799" s="22"/>
      <c r="H1799" s="656"/>
      <c r="I1799" s="656"/>
      <c r="J1799" s="656"/>
      <c r="K1799" s="25"/>
      <c r="L1799" s="25"/>
      <c r="M1799" s="25"/>
      <c r="N1799" s="25"/>
      <c r="O1799" s="25"/>
      <c r="P1799" s="25"/>
      <c r="Q1799" s="25"/>
      <c r="R1799" s="25"/>
      <c r="S1799" s="25"/>
      <c r="T1799" s="671"/>
      <c r="U1799" s="730" t="str">
        <f t="shared" si="30"/>
        <v/>
      </c>
    </row>
    <row r="1800" spans="1:21" x14ac:dyDescent="0.25">
      <c r="A1800" s="36" t="str">
        <f>'0'!$A$4</f>
        <v>………………..</v>
      </c>
      <c r="B1800" s="37">
        <f>'0'!$A$2</f>
        <v>46112</v>
      </c>
      <c r="C1800" s="37" t="s">
        <v>1197</v>
      </c>
      <c r="D1800" s="195"/>
      <c r="E1800" s="23"/>
      <c r="F1800" s="14"/>
      <c r="G1800" s="22"/>
      <c r="H1800" s="656"/>
      <c r="I1800" s="656"/>
      <c r="J1800" s="656"/>
      <c r="K1800" s="25"/>
      <c r="L1800" s="25"/>
      <c r="M1800" s="25"/>
      <c r="N1800" s="25"/>
      <c r="O1800" s="25"/>
      <c r="P1800" s="25"/>
      <c r="Q1800" s="25"/>
      <c r="R1800" s="25"/>
      <c r="S1800" s="25"/>
      <c r="T1800" s="671"/>
      <c r="U1800" s="730" t="str">
        <f t="shared" si="30"/>
        <v/>
      </c>
    </row>
    <row r="1801" spans="1:21" x14ac:dyDescent="0.25">
      <c r="A1801" s="36" t="str">
        <f>'0'!$A$4</f>
        <v>………………..</v>
      </c>
      <c r="B1801" s="37">
        <f>'0'!$A$2</f>
        <v>46112</v>
      </c>
      <c r="C1801" s="37" t="s">
        <v>1197</v>
      </c>
      <c r="D1801" s="195"/>
      <c r="E1801" s="23"/>
      <c r="F1801" s="14"/>
      <c r="G1801" s="22"/>
      <c r="H1801" s="656"/>
      <c r="I1801" s="656"/>
      <c r="J1801" s="656"/>
      <c r="K1801" s="25"/>
      <c r="L1801" s="25"/>
      <c r="M1801" s="25"/>
      <c r="N1801" s="25"/>
      <c r="O1801" s="25"/>
      <c r="P1801" s="25"/>
      <c r="Q1801" s="25"/>
      <c r="R1801" s="25"/>
      <c r="S1801" s="25"/>
      <c r="T1801" s="671"/>
      <c r="U1801" s="730" t="str">
        <f t="shared" si="30"/>
        <v/>
      </c>
    </row>
    <row r="1802" spans="1:21" x14ac:dyDescent="0.25">
      <c r="A1802" s="36" t="str">
        <f>'0'!$A$4</f>
        <v>………………..</v>
      </c>
      <c r="B1802" s="37">
        <f>'0'!$A$2</f>
        <v>46112</v>
      </c>
      <c r="C1802" s="37" t="s">
        <v>1197</v>
      </c>
      <c r="D1802" s="195"/>
      <c r="E1802" s="23"/>
      <c r="F1802" s="14"/>
      <c r="G1802" s="22"/>
      <c r="H1802" s="656"/>
      <c r="I1802" s="656"/>
      <c r="J1802" s="656"/>
      <c r="K1802" s="25"/>
      <c r="L1802" s="25"/>
      <c r="M1802" s="25"/>
      <c r="N1802" s="25"/>
      <c r="O1802" s="25"/>
      <c r="P1802" s="25"/>
      <c r="Q1802" s="25"/>
      <c r="R1802" s="25"/>
      <c r="S1802" s="25"/>
      <c r="T1802" s="671"/>
      <c r="U1802" s="730" t="str">
        <f t="shared" si="30"/>
        <v/>
      </c>
    </row>
    <row r="1803" spans="1:21" x14ac:dyDescent="0.25">
      <c r="A1803" s="36" t="str">
        <f>'0'!$A$4</f>
        <v>………………..</v>
      </c>
      <c r="B1803" s="37">
        <f>'0'!$A$2</f>
        <v>46112</v>
      </c>
      <c r="C1803" s="37" t="s">
        <v>1197</v>
      </c>
      <c r="D1803" s="195"/>
      <c r="E1803" s="23"/>
      <c r="F1803" s="14"/>
      <c r="G1803" s="22"/>
      <c r="H1803" s="656"/>
      <c r="I1803" s="656"/>
      <c r="J1803" s="656"/>
      <c r="K1803" s="25"/>
      <c r="L1803" s="25"/>
      <c r="M1803" s="25"/>
      <c r="N1803" s="25"/>
      <c r="O1803" s="25"/>
      <c r="P1803" s="25"/>
      <c r="Q1803" s="25"/>
      <c r="R1803" s="25"/>
      <c r="S1803" s="25"/>
      <c r="T1803" s="671"/>
      <c r="U1803" s="730" t="str">
        <f t="shared" ref="U1803:U1866" si="31">IF(COUNTBLANK(D1803:S1803)=16,"",IF(D1803="999999999","",IF(ISNUMBER(VALUE(D1803)),IF(LEN(D1803)&lt;&gt;9,"Въведеното ЕИК е твърде късо или твърде дълго",IF(OR(MOD(MID(D1803,1,1)*1+MID(D1803,2,1)*2+MID(D1803,3,1)*3+MID(D1803,4,1)*4+MID(D1803,5,1)*5+MID(D1803,6,1)*6+MID(D1803,7,1)*7+MID(D1803,8,1)*8,11)-MID(D1803,9,1)=0,AND(MOD(MID(D1803,1,1)*3+MID(D1803,2,1)*4+MID(D1803,3,1)*5+MID(D1803,4,1)*6+MID(D1803,5,1)*7+MID(D1803,6,1)*8+MID(D1803,7,1)*9+MID(D1803,8,1)*10,11)=10,MID(D1803,9,1)*1=0),MOD(MID(D1803,1,1)*3+MID(D1803,2,1)*4+MID(D1803,3,1)*5+MID(D1803,4,1)*6+MID(D1803,5,1)*7+MID(D1803,6,1)*8+MID(D1803,7,1)*9+MID(D1803,8,1)*10,11)-MID(D1803,9,1)=0),"","Въведеното ЕИК е невалидно")),"Въведеното ЕИК съдържа непозволени символи")))</f>
        <v/>
      </c>
    </row>
    <row r="1804" spans="1:21" x14ac:dyDescent="0.25">
      <c r="A1804" s="36" t="str">
        <f>'0'!$A$4</f>
        <v>………………..</v>
      </c>
      <c r="B1804" s="37">
        <f>'0'!$A$2</f>
        <v>46112</v>
      </c>
      <c r="C1804" s="37" t="s">
        <v>1197</v>
      </c>
      <c r="D1804" s="195"/>
      <c r="E1804" s="23"/>
      <c r="F1804" s="14"/>
      <c r="G1804" s="22"/>
      <c r="H1804" s="656"/>
      <c r="I1804" s="656"/>
      <c r="J1804" s="656"/>
      <c r="K1804" s="25"/>
      <c r="L1804" s="25"/>
      <c r="M1804" s="25"/>
      <c r="N1804" s="25"/>
      <c r="O1804" s="25"/>
      <c r="P1804" s="25"/>
      <c r="Q1804" s="25"/>
      <c r="R1804" s="25"/>
      <c r="S1804" s="25"/>
      <c r="T1804" s="671"/>
      <c r="U1804" s="730" t="str">
        <f t="shared" si="31"/>
        <v/>
      </c>
    </row>
    <row r="1805" spans="1:21" x14ac:dyDescent="0.25">
      <c r="A1805" s="36" t="str">
        <f>'0'!$A$4</f>
        <v>………………..</v>
      </c>
      <c r="B1805" s="37">
        <f>'0'!$A$2</f>
        <v>46112</v>
      </c>
      <c r="C1805" s="37" t="s">
        <v>1197</v>
      </c>
      <c r="D1805" s="195"/>
      <c r="E1805" s="23"/>
      <c r="F1805" s="14"/>
      <c r="G1805" s="22"/>
      <c r="H1805" s="656"/>
      <c r="I1805" s="656"/>
      <c r="J1805" s="656"/>
      <c r="K1805" s="25"/>
      <c r="L1805" s="25"/>
      <c r="M1805" s="25"/>
      <c r="N1805" s="25"/>
      <c r="O1805" s="25"/>
      <c r="P1805" s="25"/>
      <c r="Q1805" s="25"/>
      <c r="R1805" s="25"/>
      <c r="S1805" s="25"/>
      <c r="T1805" s="671"/>
      <c r="U1805" s="730" t="str">
        <f t="shared" si="31"/>
        <v/>
      </c>
    </row>
    <row r="1806" spans="1:21" x14ac:dyDescent="0.25">
      <c r="A1806" s="36" t="str">
        <f>'0'!$A$4</f>
        <v>………………..</v>
      </c>
      <c r="B1806" s="37">
        <f>'0'!$A$2</f>
        <v>46112</v>
      </c>
      <c r="C1806" s="37" t="s">
        <v>1197</v>
      </c>
      <c r="D1806" s="195"/>
      <c r="E1806" s="23"/>
      <c r="F1806" s="14"/>
      <c r="G1806" s="22"/>
      <c r="H1806" s="656"/>
      <c r="I1806" s="656"/>
      <c r="J1806" s="656"/>
      <c r="K1806" s="25"/>
      <c r="L1806" s="25"/>
      <c r="M1806" s="25"/>
      <c r="N1806" s="25"/>
      <c r="O1806" s="25"/>
      <c r="P1806" s="25"/>
      <c r="Q1806" s="25"/>
      <c r="R1806" s="25"/>
      <c r="S1806" s="25"/>
      <c r="T1806" s="671"/>
      <c r="U1806" s="730" t="str">
        <f t="shared" si="31"/>
        <v/>
      </c>
    </row>
    <row r="1807" spans="1:21" x14ac:dyDescent="0.25">
      <c r="A1807" s="36" t="str">
        <f>'0'!$A$4</f>
        <v>………………..</v>
      </c>
      <c r="B1807" s="37">
        <f>'0'!$A$2</f>
        <v>46112</v>
      </c>
      <c r="C1807" s="37" t="s">
        <v>1197</v>
      </c>
      <c r="D1807" s="195"/>
      <c r="E1807" s="23"/>
      <c r="F1807" s="14"/>
      <c r="G1807" s="22"/>
      <c r="H1807" s="656"/>
      <c r="I1807" s="656"/>
      <c r="J1807" s="656"/>
      <c r="K1807" s="25"/>
      <c r="L1807" s="25"/>
      <c r="M1807" s="25"/>
      <c r="N1807" s="25"/>
      <c r="O1807" s="25"/>
      <c r="P1807" s="25"/>
      <c r="Q1807" s="25"/>
      <c r="R1807" s="25"/>
      <c r="S1807" s="25"/>
      <c r="T1807" s="671"/>
      <c r="U1807" s="730" t="str">
        <f t="shared" si="31"/>
        <v/>
      </c>
    </row>
    <row r="1808" spans="1:21" x14ac:dyDescent="0.25">
      <c r="A1808" s="36" t="str">
        <f>'0'!$A$4</f>
        <v>………………..</v>
      </c>
      <c r="B1808" s="37">
        <f>'0'!$A$2</f>
        <v>46112</v>
      </c>
      <c r="C1808" s="37" t="s">
        <v>1197</v>
      </c>
      <c r="D1808" s="195"/>
      <c r="E1808" s="23"/>
      <c r="F1808" s="14"/>
      <c r="G1808" s="22"/>
      <c r="H1808" s="656"/>
      <c r="I1808" s="656"/>
      <c r="J1808" s="656"/>
      <c r="K1808" s="25"/>
      <c r="L1808" s="25"/>
      <c r="M1808" s="25"/>
      <c r="N1808" s="25"/>
      <c r="O1808" s="25"/>
      <c r="P1808" s="25"/>
      <c r="Q1808" s="25"/>
      <c r="R1808" s="25"/>
      <c r="S1808" s="25"/>
      <c r="T1808" s="671"/>
      <c r="U1808" s="730" t="str">
        <f t="shared" si="31"/>
        <v/>
      </c>
    </row>
    <row r="1809" spans="1:21" x14ac:dyDescent="0.25">
      <c r="A1809" s="36" t="str">
        <f>'0'!$A$4</f>
        <v>………………..</v>
      </c>
      <c r="B1809" s="37">
        <f>'0'!$A$2</f>
        <v>46112</v>
      </c>
      <c r="C1809" s="37" t="s">
        <v>1197</v>
      </c>
      <c r="D1809" s="195"/>
      <c r="E1809" s="23"/>
      <c r="F1809" s="14"/>
      <c r="G1809" s="22"/>
      <c r="H1809" s="656"/>
      <c r="I1809" s="656"/>
      <c r="J1809" s="656"/>
      <c r="K1809" s="25"/>
      <c r="L1809" s="25"/>
      <c r="M1809" s="25"/>
      <c r="N1809" s="25"/>
      <c r="O1809" s="25"/>
      <c r="P1809" s="25"/>
      <c r="Q1809" s="25"/>
      <c r="R1809" s="25"/>
      <c r="S1809" s="25"/>
      <c r="T1809" s="671"/>
      <c r="U1809" s="730" t="str">
        <f t="shared" si="31"/>
        <v/>
      </c>
    </row>
    <row r="1810" spans="1:21" x14ac:dyDescent="0.25">
      <c r="A1810" s="36" t="str">
        <f>'0'!$A$4</f>
        <v>………………..</v>
      </c>
      <c r="B1810" s="37">
        <f>'0'!$A$2</f>
        <v>46112</v>
      </c>
      <c r="C1810" s="37" t="s">
        <v>1197</v>
      </c>
      <c r="D1810" s="195"/>
      <c r="E1810" s="23"/>
      <c r="F1810" s="14"/>
      <c r="G1810" s="22"/>
      <c r="H1810" s="656"/>
      <c r="I1810" s="656"/>
      <c r="J1810" s="656"/>
      <c r="K1810" s="25"/>
      <c r="L1810" s="25"/>
      <c r="M1810" s="25"/>
      <c r="N1810" s="25"/>
      <c r="O1810" s="25"/>
      <c r="P1810" s="25"/>
      <c r="Q1810" s="25"/>
      <c r="R1810" s="25"/>
      <c r="S1810" s="25"/>
      <c r="T1810" s="671"/>
      <c r="U1810" s="730" t="str">
        <f t="shared" si="31"/>
        <v/>
      </c>
    </row>
    <row r="1811" spans="1:21" x14ac:dyDescent="0.25">
      <c r="A1811" s="36" t="str">
        <f>'0'!$A$4</f>
        <v>………………..</v>
      </c>
      <c r="B1811" s="37">
        <f>'0'!$A$2</f>
        <v>46112</v>
      </c>
      <c r="C1811" s="37" t="s">
        <v>1197</v>
      </c>
      <c r="D1811" s="195"/>
      <c r="E1811" s="23"/>
      <c r="F1811" s="14"/>
      <c r="G1811" s="22"/>
      <c r="H1811" s="656"/>
      <c r="I1811" s="656"/>
      <c r="J1811" s="656"/>
      <c r="K1811" s="25"/>
      <c r="L1811" s="25"/>
      <c r="M1811" s="25"/>
      <c r="N1811" s="25"/>
      <c r="O1811" s="25"/>
      <c r="P1811" s="25"/>
      <c r="Q1811" s="25"/>
      <c r="R1811" s="25"/>
      <c r="S1811" s="25"/>
      <c r="T1811" s="671"/>
      <c r="U1811" s="730" t="str">
        <f t="shared" si="31"/>
        <v/>
      </c>
    </row>
    <row r="1812" spans="1:21" x14ac:dyDescent="0.25">
      <c r="A1812" s="36" t="str">
        <f>'0'!$A$4</f>
        <v>………………..</v>
      </c>
      <c r="B1812" s="37">
        <f>'0'!$A$2</f>
        <v>46112</v>
      </c>
      <c r="C1812" s="37" t="s">
        <v>1197</v>
      </c>
      <c r="D1812" s="195"/>
      <c r="E1812" s="23"/>
      <c r="F1812" s="14"/>
      <c r="G1812" s="22"/>
      <c r="H1812" s="656"/>
      <c r="I1812" s="656"/>
      <c r="J1812" s="656"/>
      <c r="K1812" s="25"/>
      <c r="L1812" s="25"/>
      <c r="M1812" s="25"/>
      <c r="N1812" s="25"/>
      <c r="O1812" s="25"/>
      <c r="P1812" s="25"/>
      <c r="Q1812" s="25"/>
      <c r="R1812" s="25"/>
      <c r="S1812" s="25"/>
      <c r="T1812" s="671"/>
      <c r="U1812" s="730" t="str">
        <f t="shared" si="31"/>
        <v/>
      </c>
    </row>
    <row r="1813" spans="1:21" x14ac:dyDescent="0.25">
      <c r="A1813" s="36" t="str">
        <f>'0'!$A$4</f>
        <v>………………..</v>
      </c>
      <c r="B1813" s="37">
        <f>'0'!$A$2</f>
        <v>46112</v>
      </c>
      <c r="C1813" s="37" t="s">
        <v>1197</v>
      </c>
      <c r="D1813" s="195"/>
      <c r="E1813" s="23"/>
      <c r="F1813" s="14"/>
      <c r="G1813" s="22"/>
      <c r="H1813" s="656"/>
      <c r="I1813" s="656"/>
      <c r="J1813" s="656"/>
      <c r="K1813" s="25"/>
      <c r="L1813" s="25"/>
      <c r="M1813" s="25"/>
      <c r="N1813" s="25"/>
      <c r="O1813" s="25"/>
      <c r="P1813" s="25"/>
      <c r="Q1813" s="25"/>
      <c r="R1813" s="25"/>
      <c r="S1813" s="25"/>
      <c r="T1813" s="671"/>
      <c r="U1813" s="730" t="str">
        <f t="shared" si="31"/>
        <v/>
      </c>
    </row>
    <row r="1814" spans="1:21" x14ac:dyDescent="0.25">
      <c r="A1814" s="36" t="str">
        <f>'0'!$A$4</f>
        <v>………………..</v>
      </c>
      <c r="B1814" s="37">
        <f>'0'!$A$2</f>
        <v>46112</v>
      </c>
      <c r="C1814" s="37" t="s">
        <v>1197</v>
      </c>
      <c r="D1814" s="195"/>
      <c r="E1814" s="23"/>
      <c r="F1814" s="14"/>
      <c r="G1814" s="22"/>
      <c r="H1814" s="656"/>
      <c r="I1814" s="656"/>
      <c r="J1814" s="656"/>
      <c r="K1814" s="25"/>
      <c r="L1814" s="25"/>
      <c r="M1814" s="25"/>
      <c r="N1814" s="25"/>
      <c r="O1814" s="25"/>
      <c r="P1814" s="25"/>
      <c r="Q1814" s="25"/>
      <c r="R1814" s="25"/>
      <c r="S1814" s="25"/>
      <c r="T1814" s="671"/>
      <c r="U1814" s="730" t="str">
        <f t="shared" si="31"/>
        <v/>
      </c>
    </row>
    <row r="1815" spans="1:21" x14ac:dyDescent="0.25">
      <c r="A1815" s="36" t="str">
        <f>'0'!$A$4</f>
        <v>………………..</v>
      </c>
      <c r="B1815" s="37">
        <f>'0'!$A$2</f>
        <v>46112</v>
      </c>
      <c r="C1815" s="37" t="s">
        <v>1197</v>
      </c>
      <c r="D1815" s="195"/>
      <c r="E1815" s="23"/>
      <c r="F1815" s="14"/>
      <c r="G1815" s="22"/>
      <c r="H1815" s="656"/>
      <c r="I1815" s="656"/>
      <c r="J1815" s="656"/>
      <c r="K1815" s="25"/>
      <c r="L1815" s="25"/>
      <c r="M1815" s="25"/>
      <c r="N1815" s="25"/>
      <c r="O1815" s="25"/>
      <c r="P1815" s="25"/>
      <c r="Q1815" s="25"/>
      <c r="R1815" s="25"/>
      <c r="S1815" s="25"/>
      <c r="T1815" s="671"/>
      <c r="U1815" s="730" t="str">
        <f t="shared" si="31"/>
        <v/>
      </c>
    </row>
    <row r="1816" spans="1:21" x14ac:dyDescent="0.25">
      <c r="A1816" s="36" t="str">
        <f>'0'!$A$4</f>
        <v>………………..</v>
      </c>
      <c r="B1816" s="37">
        <f>'0'!$A$2</f>
        <v>46112</v>
      </c>
      <c r="C1816" s="37" t="s">
        <v>1197</v>
      </c>
      <c r="D1816" s="195"/>
      <c r="E1816" s="23"/>
      <c r="F1816" s="14"/>
      <c r="G1816" s="22"/>
      <c r="H1816" s="656"/>
      <c r="I1816" s="656"/>
      <c r="J1816" s="656"/>
      <c r="K1816" s="25"/>
      <c r="L1816" s="25"/>
      <c r="M1816" s="25"/>
      <c r="N1816" s="25"/>
      <c r="O1816" s="25"/>
      <c r="P1816" s="25"/>
      <c r="Q1816" s="25"/>
      <c r="R1816" s="25"/>
      <c r="S1816" s="25"/>
      <c r="T1816" s="671"/>
      <c r="U1816" s="730" t="str">
        <f t="shared" si="31"/>
        <v/>
      </c>
    </row>
    <row r="1817" spans="1:21" x14ac:dyDescent="0.25">
      <c r="A1817" s="36" t="str">
        <f>'0'!$A$4</f>
        <v>………………..</v>
      </c>
      <c r="B1817" s="37">
        <f>'0'!$A$2</f>
        <v>46112</v>
      </c>
      <c r="C1817" s="37" t="s">
        <v>1197</v>
      </c>
      <c r="D1817" s="195"/>
      <c r="E1817" s="23"/>
      <c r="F1817" s="14"/>
      <c r="G1817" s="22"/>
      <c r="H1817" s="656"/>
      <c r="I1817" s="656"/>
      <c r="J1817" s="656"/>
      <c r="K1817" s="25"/>
      <c r="L1817" s="25"/>
      <c r="M1817" s="25"/>
      <c r="N1817" s="25"/>
      <c r="O1817" s="25"/>
      <c r="P1817" s="25"/>
      <c r="Q1817" s="25"/>
      <c r="R1817" s="25"/>
      <c r="S1817" s="25"/>
      <c r="T1817" s="671"/>
      <c r="U1817" s="730" t="str">
        <f t="shared" si="31"/>
        <v/>
      </c>
    </row>
    <row r="1818" spans="1:21" x14ac:dyDescent="0.25">
      <c r="A1818" s="36" t="str">
        <f>'0'!$A$4</f>
        <v>………………..</v>
      </c>
      <c r="B1818" s="37">
        <f>'0'!$A$2</f>
        <v>46112</v>
      </c>
      <c r="C1818" s="37" t="s">
        <v>1197</v>
      </c>
      <c r="D1818" s="195"/>
      <c r="E1818" s="23"/>
      <c r="F1818" s="14"/>
      <c r="G1818" s="22"/>
      <c r="H1818" s="656"/>
      <c r="I1818" s="656"/>
      <c r="J1818" s="656"/>
      <c r="K1818" s="25"/>
      <c r="L1818" s="25"/>
      <c r="M1818" s="25"/>
      <c r="N1818" s="25"/>
      <c r="O1818" s="25"/>
      <c r="P1818" s="25"/>
      <c r="Q1818" s="25"/>
      <c r="R1818" s="25"/>
      <c r="S1818" s="25"/>
      <c r="T1818" s="671"/>
      <c r="U1818" s="730" t="str">
        <f t="shared" si="31"/>
        <v/>
      </c>
    </row>
    <row r="1819" spans="1:21" x14ac:dyDescent="0.25">
      <c r="A1819" s="36" t="str">
        <f>'0'!$A$4</f>
        <v>………………..</v>
      </c>
      <c r="B1819" s="37">
        <f>'0'!$A$2</f>
        <v>46112</v>
      </c>
      <c r="C1819" s="37" t="s">
        <v>1197</v>
      </c>
      <c r="D1819" s="195"/>
      <c r="E1819" s="23"/>
      <c r="F1819" s="14"/>
      <c r="G1819" s="22"/>
      <c r="H1819" s="656"/>
      <c r="I1819" s="656"/>
      <c r="J1819" s="656"/>
      <c r="K1819" s="25"/>
      <c r="L1819" s="25"/>
      <c r="M1819" s="25"/>
      <c r="N1819" s="25"/>
      <c r="O1819" s="25"/>
      <c r="P1819" s="25"/>
      <c r="Q1819" s="25"/>
      <c r="R1819" s="25"/>
      <c r="S1819" s="25"/>
      <c r="T1819" s="671"/>
      <c r="U1819" s="730" t="str">
        <f t="shared" si="31"/>
        <v/>
      </c>
    </row>
    <row r="1820" spans="1:21" x14ac:dyDescent="0.25">
      <c r="A1820" s="36" t="str">
        <f>'0'!$A$4</f>
        <v>………………..</v>
      </c>
      <c r="B1820" s="37">
        <f>'0'!$A$2</f>
        <v>46112</v>
      </c>
      <c r="C1820" s="37" t="s">
        <v>1197</v>
      </c>
      <c r="D1820" s="195"/>
      <c r="E1820" s="23"/>
      <c r="F1820" s="14"/>
      <c r="G1820" s="22"/>
      <c r="H1820" s="656"/>
      <c r="I1820" s="656"/>
      <c r="J1820" s="656"/>
      <c r="K1820" s="25"/>
      <c r="L1820" s="25"/>
      <c r="M1820" s="25"/>
      <c r="N1820" s="25"/>
      <c r="O1820" s="25"/>
      <c r="P1820" s="25"/>
      <c r="Q1820" s="25"/>
      <c r="R1820" s="25"/>
      <c r="S1820" s="25"/>
      <c r="T1820" s="671"/>
      <c r="U1820" s="730" t="str">
        <f t="shared" si="31"/>
        <v/>
      </c>
    </row>
    <row r="1821" spans="1:21" x14ac:dyDescent="0.25">
      <c r="A1821" s="36" t="str">
        <f>'0'!$A$4</f>
        <v>………………..</v>
      </c>
      <c r="B1821" s="37">
        <f>'0'!$A$2</f>
        <v>46112</v>
      </c>
      <c r="C1821" s="37" t="s">
        <v>1197</v>
      </c>
      <c r="D1821" s="195"/>
      <c r="E1821" s="23"/>
      <c r="F1821" s="14"/>
      <c r="G1821" s="22"/>
      <c r="H1821" s="656"/>
      <c r="I1821" s="656"/>
      <c r="J1821" s="656"/>
      <c r="K1821" s="25"/>
      <c r="L1821" s="25"/>
      <c r="M1821" s="25"/>
      <c r="N1821" s="25"/>
      <c r="O1821" s="25"/>
      <c r="P1821" s="25"/>
      <c r="Q1821" s="25"/>
      <c r="R1821" s="25"/>
      <c r="S1821" s="25"/>
      <c r="T1821" s="671"/>
      <c r="U1821" s="730" t="str">
        <f t="shared" si="31"/>
        <v/>
      </c>
    </row>
    <row r="1822" spans="1:21" x14ac:dyDescent="0.25">
      <c r="A1822" s="36" t="str">
        <f>'0'!$A$4</f>
        <v>………………..</v>
      </c>
      <c r="B1822" s="37">
        <f>'0'!$A$2</f>
        <v>46112</v>
      </c>
      <c r="C1822" s="37" t="s">
        <v>1197</v>
      </c>
      <c r="D1822" s="195"/>
      <c r="E1822" s="23"/>
      <c r="F1822" s="14"/>
      <c r="G1822" s="22"/>
      <c r="H1822" s="656"/>
      <c r="I1822" s="656"/>
      <c r="J1822" s="656"/>
      <c r="K1822" s="25"/>
      <c r="L1822" s="25"/>
      <c r="M1822" s="25"/>
      <c r="N1822" s="25"/>
      <c r="O1822" s="25"/>
      <c r="P1822" s="25"/>
      <c r="Q1822" s="25"/>
      <c r="R1822" s="25"/>
      <c r="S1822" s="25"/>
      <c r="T1822" s="671"/>
      <c r="U1822" s="730" t="str">
        <f t="shared" si="31"/>
        <v/>
      </c>
    </row>
    <row r="1823" spans="1:21" x14ac:dyDescent="0.25">
      <c r="A1823" s="36" t="str">
        <f>'0'!$A$4</f>
        <v>………………..</v>
      </c>
      <c r="B1823" s="37">
        <f>'0'!$A$2</f>
        <v>46112</v>
      </c>
      <c r="C1823" s="37" t="s">
        <v>1197</v>
      </c>
      <c r="D1823" s="195"/>
      <c r="E1823" s="23"/>
      <c r="F1823" s="14"/>
      <c r="G1823" s="22"/>
      <c r="H1823" s="656"/>
      <c r="I1823" s="656"/>
      <c r="J1823" s="656"/>
      <c r="K1823" s="25"/>
      <c r="L1823" s="25"/>
      <c r="M1823" s="25"/>
      <c r="N1823" s="25"/>
      <c r="O1823" s="25"/>
      <c r="P1823" s="25"/>
      <c r="Q1823" s="25"/>
      <c r="R1823" s="25"/>
      <c r="S1823" s="25"/>
      <c r="T1823" s="671"/>
      <c r="U1823" s="730" t="str">
        <f t="shared" si="31"/>
        <v/>
      </c>
    </row>
    <row r="1824" spans="1:21" x14ac:dyDescent="0.25">
      <c r="A1824" s="36" t="str">
        <f>'0'!$A$4</f>
        <v>………………..</v>
      </c>
      <c r="B1824" s="37">
        <f>'0'!$A$2</f>
        <v>46112</v>
      </c>
      <c r="C1824" s="37" t="s">
        <v>1197</v>
      </c>
      <c r="D1824" s="195"/>
      <c r="E1824" s="23"/>
      <c r="F1824" s="14"/>
      <c r="G1824" s="22"/>
      <c r="H1824" s="656"/>
      <c r="I1824" s="656"/>
      <c r="J1824" s="656"/>
      <c r="K1824" s="25"/>
      <c r="L1824" s="25"/>
      <c r="M1824" s="25"/>
      <c r="N1824" s="25"/>
      <c r="O1824" s="25"/>
      <c r="P1824" s="25"/>
      <c r="Q1824" s="25"/>
      <c r="R1824" s="25"/>
      <c r="S1824" s="25"/>
      <c r="T1824" s="671"/>
      <c r="U1824" s="730" t="str">
        <f t="shared" si="31"/>
        <v/>
      </c>
    </row>
    <row r="1825" spans="1:21" x14ac:dyDescent="0.25">
      <c r="A1825" s="36" t="str">
        <f>'0'!$A$4</f>
        <v>………………..</v>
      </c>
      <c r="B1825" s="37">
        <f>'0'!$A$2</f>
        <v>46112</v>
      </c>
      <c r="C1825" s="37" t="s">
        <v>1197</v>
      </c>
      <c r="D1825" s="195"/>
      <c r="E1825" s="23"/>
      <c r="F1825" s="14"/>
      <c r="G1825" s="22"/>
      <c r="H1825" s="656"/>
      <c r="I1825" s="656"/>
      <c r="J1825" s="656"/>
      <c r="K1825" s="25"/>
      <c r="L1825" s="25"/>
      <c r="M1825" s="25"/>
      <c r="N1825" s="25"/>
      <c r="O1825" s="25"/>
      <c r="P1825" s="25"/>
      <c r="Q1825" s="25"/>
      <c r="R1825" s="25"/>
      <c r="S1825" s="25"/>
      <c r="T1825" s="671"/>
      <c r="U1825" s="730" t="str">
        <f t="shared" si="31"/>
        <v/>
      </c>
    </row>
    <row r="1826" spans="1:21" x14ac:dyDescent="0.25">
      <c r="A1826" s="36" t="str">
        <f>'0'!$A$4</f>
        <v>………………..</v>
      </c>
      <c r="B1826" s="37">
        <f>'0'!$A$2</f>
        <v>46112</v>
      </c>
      <c r="C1826" s="37" t="s">
        <v>1197</v>
      </c>
      <c r="D1826" s="195"/>
      <c r="E1826" s="23"/>
      <c r="F1826" s="14"/>
      <c r="G1826" s="22"/>
      <c r="H1826" s="656"/>
      <c r="I1826" s="656"/>
      <c r="J1826" s="656"/>
      <c r="K1826" s="25"/>
      <c r="L1826" s="25"/>
      <c r="M1826" s="25"/>
      <c r="N1826" s="25"/>
      <c r="O1826" s="25"/>
      <c r="P1826" s="25"/>
      <c r="Q1826" s="25"/>
      <c r="R1826" s="25"/>
      <c r="S1826" s="25"/>
      <c r="T1826" s="671"/>
      <c r="U1826" s="730" t="str">
        <f t="shared" si="31"/>
        <v/>
      </c>
    </row>
    <row r="1827" spans="1:21" x14ac:dyDescent="0.25">
      <c r="A1827" s="36" t="str">
        <f>'0'!$A$4</f>
        <v>………………..</v>
      </c>
      <c r="B1827" s="37">
        <f>'0'!$A$2</f>
        <v>46112</v>
      </c>
      <c r="C1827" s="37" t="s">
        <v>1197</v>
      </c>
      <c r="D1827" s="195"/>
      <c r="E1827" s="23"/>
      <c r="F1827" s="14"/>
      <c r="G1827" s="22"/>
      <c r="H1827" s="656"/>
      <c r="I1827" s="656"/>
      <c r="J1827" s="656"/>
      <c r="K1827" s="25"/>
      <c r="L1827" s="25"/>
      <c r="M1827" s="25"/>
      <c r="N1827" s="25"/>
      <c r="O1827" s="25"/>
      <c r="P1827" s="25"/>
      <c r="Q1827" s="25"/>
      <c r="R1827" s="25"/>
      <c r="S1827" s="25"/>
      <c r="T1827" s="671"/>
      <c r="U1827" s="730" t="str">
        <f t="shared" si="31"/>
        <v/>
      </c>
    </row>
    <row r="1828" spans="1:21" x14ac:dyDescent="0.25">
      <c r="A1828" s="36" t="str">
        <f>'0'!$A$4</f>
        <v>………………..</v>
      </c>
      <c r="B1828" s="37">
        <f>'0'!$A$2</f>
        <v>46112</v>
      </c>
      <c r="C1828" s="37" t="s">
        <v>1197</v>
      </c>
      <c r="D1828" s="195"/>
      <c r="E1828" s="23"/>
      <c r="F1828" s="14"/>
      <c r="G1828" s="22"/>
      <c r="H1828" s="656"/>
      <c r="I1828" s="656"/>
      <c r="J1828" s="656"/>
      <c r="K1828" s="25"/>
      <c r="L1828" s="25"/>
      <c r="M1828" s="25"/>
      <c r="N1828" s="25"/>
      <c r="O1828" s="25"/>
      <c r="P1828" s="25"/>
      <c r="Q1828" s="25"/>
      <c r="R1828" s="25"/>
      <c r="S1828" s="25"/>
      <c r="T1828" s="671"/>
      <c r="U1828" s="730" t="str">
        <f t="shared" si="31"/>
        <v/>
      </c>
    </row>
    <row r="1829" spans="1:21" x14ac:dyDescent="0.25">
      <c r="A1829" s="36" t="str">
        <f>'0'!$A$4</f>
        <v>………………..</v>
      </c>
      <c r="B1829" s="37">
        <f>'0'!$A$2</f>
        <v>46112</v>
      </c>
      <c r="C1829" s="37" t="s">
        <v>1197</v>
      </c>
      <c r="D1829" s="195"/>
      <c r="E1829" s="23"/>
      <c r="F1829" s="14"/>
      <c r="G1829" s="22"/>
      <c r="H1829" s="656"/>
      <c r="I1829" s="656"/>
      <c r="J1829" s="656"/>
      <c r="K1829" s="25"/>
      <c r="L1829" s="25"/>
      <c r="M1829" s="25"/>
      <c r="N1829" s="25"/>
      <c r="O1829" s="25"/>
      <c r="P1829" s="25"/>
      <c r="Q1829" s="25"/>
      <c r="R1829" s="25"/>
      <c r="S1829" s="25"/>
      <c r="T1829" s="671"/>
      <c r="U1829" s="730" t="str">
        <f t="shared" si="31"/>
        <v/>
      </c>
    </row>
    <row r="1830" spans="1:21" x14ac:dyDescent="0.25">
      <c r="A1830" s="36" t="str">
        <f>'0'!$A$4</f>
        <v>………………..</v>
      </c>
      <c r="B1830" s="37">
        <f>'0'!$A$2</f>
        <v>46112</v>
      </c>
      <c r="C1830" s="37" t="s">
        <v>1197</v>
      </c>
      <c r="D1830" s="195"/>
      <c r="E1830" s="23"/>
      <c r="F1830" s="14"/>
      <c r="G1830" s="22"/>
      <c r="H1830" s="656"/>
      <c r="I1830" s="656"/>
      <c r="J1830" s="656"/>
      <c r="K1830" s="25"/>
      <c r="L1830" s="25"/>
      <c r="M1830" s="25"/>
      <c r="N1830" s="25"/>
      <c r="O1830" s="25"/>
      <c r="P1830" s="25"/>
      <c r="Q1830" s="25"/>
      <c r="R1830" s="25"/>
      <c r="S1830" s="25"/>
      <c r="T1830" s="671"/>
      <c r="U1830" s="730" t="str">
        <f t="shared" si="31"/>
        <v/>
      </c>
    </row>
    <row r="1831" spans="1:21" x14ac:dyDescent="0.25">
      <c r="A1831" s="36" t="str">
        <f>'0'!$A$4</f>
        <v>………………..</v>
      </c>
      <c r="B1831" s="37">
        <f>'0'!$A$2</f>
        <v>46112</v>
      </c>
      <c r="C1831" s="37" t="s">
        <v>1197</v>
      </c>
      <c r="D1831" s="195"/>
      <c r="E1831" s="23"/>
      <c r="F1831" s="14"/>
      <c r="G1831" s="22"/>
      <c r="H1831" s="656"/>
      <c r="I1831" s="656"/>
      <c r="J1831" s="656"/>
      <c r="K1831" s="25"/>
      <c r="L1831" s="25"/>
      <c r="M1831" s="25"/>
      <c r="N1831" s="25"/>
      <c r="O1831" s="25"/>
      <c r="P1831" s="25"/>
      <c r="Q1831" s="25"/>
      <c r="R1831" s="25"/>
      <c r="S1831" s="25"/>
      <c r="T1831" s="671"/>
      <c r="U1831" s="730" t="str">
        <f t="shared" si="31"/>
        <v/>
      </c>
    </row>
    <row r="1832" spans="1:21" x14ac:dyDescent="0.25">
      <c r="A1832" s="36" t="str">
        <f>'0'!$A$4</f>
        <v>………………..</v>
      </c>
      <c r="B1832" s="37">
        <f>'0'!$A$2</f>
        <v>46112</v>
      </c>
      <c r="C1832" s="37" t="s">
        <v>1197</v>
      </c>
      <c r="D1832" s="195"/>
      <c r="E1832" s="23"/>
      <c r="F1832" s="14"/>
      <c r="G1832" s="22"/>
      <c r="H1832" s="656"/>
      <c r="I1832" s="656"/>
      <c r="J1832" s="656"/>
      <c r="K1832" s="25"/>
      <c r="L1832" s="25"/>
      <c r="M1832" s="25"/>
      <c r="N1832" s="25"/>
      <c r="O1832" s="25"/>
      <c r="P1832" s="25"/>
      <c r="Q1832" s="25"/>
      <c r="R1832" s="25"/>
      <c r="S1832" s="25"/>
      <c r="T1832" s="671"/>
      <c r="U1832" s="730" t="str">
        <f t="shared" si="31"/>
        <v/>
      </c>
    </row>
    <row r="1833" spans="1:21" x14ac:dyDescent="0.25">
      <c r="A1833" s="36" t="str">
        <f>'0'!$A$4</f>
        <v>………………..</v>
      </c>
      <c r="B1833" s="37">
        <f>'0'!$A$2</f>
        <v>46112</v>
      </c>
      <c r="C1833" s="37" t="s">
        <v>1197</v>
      </c>
      <c r="D1833" s="195"/>
      <c r="E1833" s="23"/>
      <c r="F1833" s="14"/>
      <c r="G1833" s="22"/>
      <c r="H1833" s="656"/>
      <c r="I1833" s="656"/>
      <c r="J1833" s="656"/>
      <c r="K1833" s="25"/>
      <c r="L1833" s="25"/>
      <c r="M1833" s="25"/>
      <c r="N1833" s="25"/>
      <c r="O1833" s="25"/>
      <c r="P1833" s="25"/>
      <c r="Q1833" s="25"/>
      <c r="R1833" s="25"/>
      <c r="S1833" s="25"/>
      <c r="T1833" s="671"/>
      <c r="U1833" s="730" t="str">
        <f t="shared" si="31"/>
        <v/>
      </c>
    </row>
    <row r="1834" spans="1:21" x14ac:dyDescent="0.25">
      <c r="A1834" s="36" t="str">
        <f>'0'!$A$4</f>
        <v>………………..</v>
      </c>
      <c r="B1834" s="37">
        <f>'0'!$A$2</f>
        <v>46112</v>
      </c>
      <c r="C1834" s="37" t="s">
        <v>1197</v>
      </c>
      <c r="D1834" s="195"/>
      <c r="E1834" s="23"/>
      <c r="F1834" s="14"/>
      <c r="G1834" s="22"/>
      <c r="H1834" s="656"/>
      <c r="I1834" s="656"/>
      <c r="J1834" s="656"/>
      <c r="K1834" s="25"/>
      <c r="L1834" s="25"/>
      <c r="M1834" s="25"/>
      <c r="N1834" s="25"/>
      <c r="O1834" s="25"/>
      <c r="P1834" s="25"/>
      <c r="Q1834" s="25"/>
      <c r="R1834" s="25"/>
      <c r="S1834" s="25"/>
      <c r="T1834" s="671"/>
      <c r="U1834" s="730" t="str">
        <f t="shared" si="31"/>
        <v/>
      </c>
    </row>
    <row r="1835" spans="1:21" x14ac:dyDescent="0.25">
      <c r="A1835" s="36" t="str">
        <f>'0'!$A$4</f>
        <v>………………..</v>
      </c>
      <c r="B1835" s="37">
        <f>'0'!$A$2</f>
        <v>46112</v>
      </c>
      <c r="C1835" s="37" t="s">
        <v>1197</v>
      </c>
      <c r="D1835" s="195"/>
      <c r="E1835" s="23"/>
      <c r="F1835" s="14"/>
      <c r="G1835" s="22"/>
      <c r="H1835" s="656"/>
      <c r="I1835" s="656"/>
      <c r="J1835" s="656"/>
      <c r="K1835" s="25"/>
      <c r="L1835" s="25"/>
      <c r="M1835" s="25"/>
      <c r="N1835" s="25"/>
      <c r="O1835" s="25"/>
      <c r="P1835" s="25"/>
      <c r="Q1835" s="25"/>
      <c r="R1835" s="25"/>
      <c r="S1835" s="25"/>
      <c r="T1835" s="671"/>
      <c r="U1835" s="730" t="str">
        <f t="shared" si="31"/>
        <v/>
      </c>
    </row>
    <row r="1836" spans="1:21" x14ac:dyDescent="0.25">
      <c r="A1836" s="36" t="str">
        <f>'0'!$A$4</f>
        <v>………………..</v>
      </c>
      <c r="B1836" s="37">
        <f>'0'!$A$2</f>
        <v>46112</v>
      </c>
      <c r="C1836" s="37" t="s">
        <v>1197</v>
      </c>
      <c r="D1836" s="195"/>
      <c r="E1836" s="23"/>
      <c r="F1836" s="14"/>
      <c r="G1836" s="22"/>
      <c r="H1836" s="656"/>
      <c r="I1836" s="656"/>
      <c r="J1836" s="656"/>
      <c r="K1836" s="25"/>
      <c r="L1836" s="25"/>
      <c r="M1836" s="25"/>
      <c r="N1836" s="25"/>
      <c r="O1836" s="25"/>
      <c r="P1836" s="25"/>
      <c r="Q1836" s="25"/>
      <c r="R1836" s="25"/>
      <c r="S1836" s="25"/>
      <c r="T1836" s="671"/>
      <c r="U1836" s="730" t="str">
        <f t="shared" si="31"/>
        <v/>
      </c>
    </row>
    <row r="1837" spans="1:21" x14ac:dyDescent="0.25">
      <c r="A1837" s="36" t="str">
        <f>'0'!$A$4</f>
        <v>………………..</v>
      </c>
      <c r="B1837" s="37">
        <f>'0'!$A$2</f>
        <v>46112</v>
      </c>
      <c r="C1837" s="37" t="s">
        <v>1197</v>
      </c>
      <c r="D1837" s="195"/>
      <c r="E1837" s="23"/>
      <c r="F1837" s="14"/>
      <c r="G1837" s="22"/>
      <c r="H1837" s="656"/>
      <c r="I1837" s="656"/>
      <c r="J1837" s="656"/>
      <c r="K1837" s="25"/>
      <c r="L1837" s="25"/>
      <c r="M1837" s="25"/>
      <c r="N1837" s="25"/>
      <c r="O1837" s="25"/>
      <c r="P1837" s="25"/>
      <c r="Q1837" s="25"/>
      <c r="R1837" s="25"/>
      <c r="S1837" s="25"/>
      <c r="T1837" s="671"/>
      <c r="U1837" s="730" t="str">
        <f t="shared" si="31"/>
        <v/>
      </c>
    </row>
    <row r="1838" spans="1:21" x14ac:dyDescent="0.25">
      <c r="A1838" s="36" t="str">
        <f>'0'!$A$4</f>
        <v>………………..</v>
      </c>
      <c r="B1838" s="37">
        <f>'0'!$A$2</f>
        <v>46112</v>
      </c>
      <c r="C1838" s="37" t="s">
        <v>1197</v>
      </c>
      <c r="D1838" s="195"/>
      <c r="E1838" s="23"/>
      <c r="F1838" s="14"/>
      <c r="G1838" s="22"/>
      <c r="H1838" s="656"/>
      <c r="I1838" s="656"/>
      <c r="J1838" s="656"/>
      <c r="K1838" s="25"/>
      <c r="L1838" s="25"/>
      <c r="M1838" s="25"/>
      <c r="N1838" s="25"/>
      <c r="O1838" s="25"/>
      <c r="P1838" s="25"/>
      <c r="Q1838" s="25"/>
      <c r="R1838" s="25"/>
      <c r="S1838" s="25"/>
      <c r="T1838" s="671"/>
      <c r="U1838" s="730" t="str">
        <f t="shared" si="31"/>
        <v/>
      </c>
    </row>
    <row r="1839" spans="1:21" x14ac:dyDescent="0.25">
      <c r="A1839" s="36" t="str">
        <f>'0'!$A$4</f>
        <v>………………..</v>
      </c>
      <c r="B1839" s="37">
        <f>'0'!$A$2</f>
        <v>46112</v>
      </c>
      <c r="C1839" s="37" t="s">
        <v>1197</v>
      </c>
      <c r="D1839" s="195"/>
      <c r="E1839" s="23"/>
      <c r="F1839" s="14"/>
      <c r="G1839" s="22"/>
      <c r="H1839" s="656"/>
      <c r="I1839" s="656"/>
      <c r="J1839" s="656"/>
      <c r="K1839" s="25"/>
      <c r="L1839" s="25"/>
      <c r="M1839" s="25"/>
      <c r="N1839" s="25"/>
      <c r="O1839" s="25"/>
      <c r="P1839" s="25"/>
      <c r="Q1839" s="25"/>
      <c r="R1839" s="25"/>
      <c r="S1839" s="25"/>
      <c r="T1839" s="671"/>
      <c r="U1839" s="730" t="str">
        <f t="shared" si="31"/>
        <v/>
      </c>
    </row>
    <row r="1840" spans="1:21" x14ac:dyDescent="0.25">
      <c r="A1840" s="36" t="str">
        <f>'0'!$A$4</f>
        <v>………………..</v>
      </c>
      <c r="B1840" s="37">
        <f>'0'!$A$2</f>
        <v>46112</v>
      </c>
      <c r="C1840" s="37" t="s">
        <v>1197</v>
      </c>
      <c r="D1840" s="195"/>
      <c r="E1840" s="23"/>
      <c r="F1840" s="14"/>
      <c r="G1840" s="22"/>
      <c r="H1840" s="656"/>
      <c r="I1840" s="656"/>
      <c r="J1840" s="656"/>
      <c r="K1840" s="25"/>
      <c r="L1840" s="25"/>
      <c r="M1840" s="25"/>
      <c r="N1840" s="25"/>
      <c r="O1840" s="25"/>
      <c r="P1840" s="25"/>
      <c r="Q1840" s="25"/>
      <c r="R1840" s="25"/>
      <c r="S1840" s="25"/>
      <c r="T1840" s="671"/>
      <c r="U1840" s="730" t="str">
        <f t="shared" si="31"/>
        <v/>
      </c>
    </row>
    <row r="1841" spans="1:21" x14ac:dyDescent="0.25">
      <c r="A1841" s="36" t="str">
        <f>'0'!$A$4</f>
        <v>………………..</v>
      </c>
      <c r="B1841" s="37">
        <f>'0'!$A$2</f>
        <v>46112</v>
      </c>
      <c r="C1841" s="37" t="s">
        <v>1197</v>
      </c>
      <c r="D1841" s="195"/>
      <c r="E1841" s="23"/>
      <c r="F1841" s="14"/>
      <c r="G1841" s="22"/>
      <c r="H1841" s="656"/>
      <c r="I1841" s="656"/>
      <c r="J1841" s="656"/>
      <c r="K1841" s="25"/>
      <c r="L1841" s="25"/>
      <c r="M1841" s="25"/>
      <c r="N1841" s="25"/>
      <c r="O1841" s="25"/>
      <c r="P1841" s="25"/>
      <c r="Q1841" s="25"/>
      <c r="R1841" s="25"/>
      <c r="S1841" s="25"/>
      <c r="T1841" s="671"/>
      <c r="U1841" s="730" t="str">
        <f t="shared" si="31"/>
        <v/>
      </c>
    </row>
    <row r="1842" spans="1:21" x14ac:dyDescent="0.25">
      <c r="A1842" s="36" t="str">
        <f>'0'!$A$4</f>
        <v>………………..</v>
      </c>
      <c r="B1842" s="37">
        <f>'0'!$A$2</f>
        <v>46112</v>
      </c>
      <c r="C1842" s="37" t="s">
        <v>1197</v>
      </c>
      <c r="D1842" s="195"/>
      <c r="E1842" s="23"/>
      <c r="F1842" s="14"/>
      <c r="G1842" s="22"/>
      <c r="H1842" s="656"/>
      <c r="I1842" s="656"/>
      <c r="J1842" s="656"/>
      <c r="K1842" s="25"/>
      <c r="L1842" s="25"/>
      <c r="M1842" s="25"/>
      <c r="N1842" s="25"/>
      <c r="O1842" s="25"/>
      <c r="P1842" s="25"/>
      <c r="Q1842" s="25"/>
      <c r="R1842" s="25"/>
      <c r="S1842" s="25"/>
      <c r="T1842" s="671"/>
      <c r="U1842" s="730" t="str">
        <f t="shared" si="31"/>
        <v/>
      </c>
    </row>
    <row r="1843" spans="1:21" x14ac:dyDescent="0.25">
      <c r="A1843" s="36" t="str">
        <f>'0'!$A$4</f>
        <v>………………..</v>
      </c>
      <c r="B1843" s="37">
        <f>'0'!$A$2</f>
        <v>46112</v>
      </c>
      <c r="C1843" s="37" t="s">
        <v>1197</v>
      </c>
      <c r="D1843" s="195"/>
      <c r="E1843" s="23"/>
      <c r="F1843" s="14"/>
      <c r="G1843" s="22"/>
      <c r="H1843" s="656"/>
      <c r="I1843" s="656"/>
      <c r="J1843" s="656"/>
      <c r="K1843" s="25"/>
      <c r="L1843" s="25"/>
      <c r="M1843" s="25"/>
      <c r="N1843" s="25"/>
      <c r="O1843" s="25"/>
      <c r="P1843" s="25"/>
      <c r="Q1843" s="25"/>
      <c r="R1843" s="25"/>
      <c r="S1843" s="25"/>
      <c r="T1843" s="671"/>
      <c r="U1843" s="730" t="str">
        <f t="shared" si="31"/>
        <v/>
      </c>
    </row>
    <row r="1844" spans="1:21" x14ac:dyDescent="0.25">
      <c r="A1844" s="36" t="str">
        <f>'0'!$A$4</f>
        <v>………………..</v>
      </c>
      <c r="B1844" s="37">
        <f>'0'!$A$2</f>
        <v>46112</v>
      </c>
      <c r="C1844" s="37" t="s">
        <v>1197</v>
      </c>
      <c r="D1844" s="195"/>
      <c r="E1844" s="23"/>
      <c r="F1844" s="14"/>
      <c r="G1844" s="22"/>
      <c r="H1844" s="656"/>
      <c r="I1844" s="656"/>
      <c r="J1844" s="656"/>
      <c r="K1844" s="25"/>
      <c r="L1844" s="25"/>
      <c r="M1844" s="25"/>
      <c r="N1844" s="25"/>
      <c r="O1844" s="25"/>
      <c r="P1844" s="25"/>
      <c r="Q1844" s="25"/>
      <c r="R1844" s="25"/>
      <c r="S1844" s="25"/>
      <c r="T1844" s="671"/>
      <c r="U1844" s="730" t="str">
        <f t="shared" si="31"/>
        <v/>
      </c>
    </row>
    <row r="1845" spans="1:21" x14ac:dyDescent="0.25">
      <c r="A1845" s="36" t="str">
        <f>'0'!$A$4</f>
        <v>………………..</v>
      </c>
      <c r="B1845" s="37">
        <f>'0'!$A$2</f>
        <v>46112</v>
      </c>
      <c r="C1845" s="37" t="s">
        <v>1197</v>
      </c>
      <c r="D1845" s="195"/>
      <c r="E1845" s="23"/>
      <c r="F1845" s="14"/>
      <c r="G1845" s="22"/>
      <c r="H1845" s="656"/>
      <c r="I1845" s="656"/>
      <c r="J1845" s="656"/>
      <c r="K1845" s="25"/>
      <c r="L1845" s="25"/>
      <c r="M1845" s="25"/>
      <c r="N1845" s="25"/>
      <c r="O1845" s="25"/>
      <c r="P1845" s="25"/>
      <c r="Q1845" s="25"/>
      <c r="R1845" s="25"/>
      <c r="S1845" s="25"/>
      <c r="T1845" s="671"/>
      <c r="U1845" s="730" t="str">
        <f t="shared" si="31"/>
        <v/>
      </c>
    </row>
    <row r="1846" spans="1:21" x14ac:dyDescent="0.25">
      <c r="A1846" s="36" t="str">
        <f>'0'!$A$4</f>
        <v>………………..</v>
      </c>
      <c r="B1846" s="37">
        <f>'0'!$A$2</f>
        <v>46112</v>
      </c>
      <c r="C1846" s="37" t="s">
        <v>1197</v>
      </c>
      <c r="D1846" s="195"/>
      <c r="E1846" s="23"/>
      <c r="F1846" s="14"/>
      <c r="G1846" s="22"/>
      <c r="H1846" s="656"/>
      <c r="I1846" s="656"/>
      <c r="J1846" s="656"/>
      <c r="K1846" s="25"/>
      <c r="L1846" s="25"/>
      <c r="M1846" s="25"/>
      <c r="N1846" s="25"/>
      <c r="O1846" s="25"/>
      <c r="P1846" s="25"/>
      <c r="Q1846" s="25"/>
      <c r="R1846" s="25"/>
      <c r="S1846" s="25"/>
      <c r="T1846" s="671"/>
      <c r="U1846" s="730" t="str">
        <f t="shared" si="31"/>
        <v/>
      </c>
    </row>
    <row r="1847" spans="1:21" x14ac:dyDescent="0.25">
      <c r="A1847" s="36" t="str">
        <f>'0'!$A$4</f>
        <v>………………..</v>
      </c>
      <c r="B1847" s="37">
        <f>'0'!$A$2</f>
        <v>46112</v>
      </c>
      <c r="C1847" s="37" t="s">
        <v>1197</v>
      </c>
      <c r="D1847" s="195"/>
      <c r="E1847" s="23"/>
      <c r="F1847" s="14"/>
      <c r="G1847" s="22"/>
      <c r="H1847" s="656"/>
      <c r="I1847" s="656"/>
      <c r="J1847" s="656"/>
      <c r="K1847" s="25"/>
      <c r="L1847" s="25"/>
      <c r="M1847" s="25"/>
      <c r="N1847" s="25"/>
      <c r="O1847" s="25"/>
      <c r="P1847" s="25"/>
      <c r="Q1847" s="25"/>
      <c r="R1847" s="25"/>
      <c r="S1847" s="25"/>
      <c r="T1847" s="671"/>
      <c r="U1847" s="730" t="str">
        <f t="shared" si="31"/>
        <v/>
      </c>
    </row>
    <row r="1848" spans="1:21" x14ac:dyDescent="0.25">
      <c r="A1848" s="36" t="str">
        <f>'0'!$A$4</f>
        <v>………………..</v>
      </c>
      <c r="B1848" s="37">
        <f>'0'!$A$2</f>
        <v>46112</v>
      </c>
      <c r="C1848" s="37" t="s">
        <v>1197</v>
      </c>
      <c r="D1848" s="195"/>
      <c r="E1848" s="23"/>
      <c r="F1848" s="14"/>
      <c r="G1848" s="22"/>
      <c r="H1848" s="656"/>
      <c r="I1848" s="656"/>
      <c r="J1848" s="656"/>
      <c r="K1848" s="25"/>
      <c r="L1848" s="25"/>
      <c r="M1848" s="25"/>
      <c r="N1848" s="25"/>
      <c r="O1848" s="25"/>
      <c r="P1848" s="25"/>
      <c r="Q1848" s="25"/>
      <c r="R1848" s="25"/>
      <c r="S1848" s="25"/>
      <c r="T1848" s="671"/>
      <c r="U1848" s="730" t="str">
        <f t="shared" si="31"/>
        <v/>
      </c>
    </row>
    <row r="1849" spans="1:21" x14ac:dyDescent="0.25">
      <c r="A1849" s="36" t="str">
        <f>'0'!$A$4</f>
        <v>………………..</v>
      </c>
      <c r="B1849" s="37">
        <f>'0'!$A$2</f>
        <v>46112</v>
      </c>
      <c r="C1849" s="37" t="s">
        <v>1197</v>
      </c>
      <c r="D1849" s="195"/>
      <c r="E1849" s="23"/>
      <c r="F1849" s="14"/>
      <c r="G1849" s="22"/>
      <c r="H1849" s="656"/>
      <c r="I1849" s="656"/>
      <c r="J1849" s="656"/>
      <c r="K1849" s="25"/>
      <c r="L1849" s="25"/>
      <c r="M1849" s="25"/>
      <c r="N1849" s="25"/>
      <c r="O1849" s="25"/>
      <c r="P1849" s="25"/>
      <c r="Q1849" s="25"/>
      <c r="R1849" s="25"/>
      <c r="S1849" s="25"/>
      <c r="T1849" s="671"/>
      <c r="U1849" s="730" t="str">
        <f t="shared" si="31"/>
        <v/>
      </c>
    </row>
    <row r="1850" spans="1:21" x14ac:dyDescent="0.25">
      <c r="A1850" s="36" t="str">
        <f>'0'!$A$4</f>
        <v>………………..</v>
      </c>
      <c r="B1850" s="37">
        <f>'0'!$A$2</f>
        <v>46112</v>
      </c>
      <c r="C1850" s="37" t="s">
        <v>1197</v>
      </c>
      <c r="D1850" s="195"/>
      <c r="E1850" s="23"/>
      <c r="F1850" s="14"/>
      <c r="G1850" s="22"/>
      <c r="H1850" s="656"/>
      <c r="I1850" s="656"/>
      <c r="J1850" s="656"/>
      <c r="K1850" s="25"/>
      <c r="L1850" s="25"/>
      <c r="M1850" s="25"/>
      <c r="N1850" s="25"/>
      <c r="O1850" s="25"/>
      <c r="P1850" s="25"/>
      <c r="Q1850" s="25"/>
      <c r="R1850" s="25"/>
      <c r="S1850" s="25"/>
      <c r="T1850" s="671"/>
      <c r="U1850" s="730" t="str">
        <f t="shared" si="31"/>
        <v/>
      </c>
    </row>
    <row r="1851" spans="1:21" x14ac:dyDescent="0.25">
      <c r="A1851" s="36" t="str">
        <f>'0'!$A$4</f>
        <v>………………..</v>
      </c>
      <c r="B1851" s="37">
        <f>'0'!$A$2</f>
        <v>46112</v>
      </c>
      <c r="C1851" s="37" t="s">
        <v>1197</v>
      </c>
      <c r="D1851" s="195"/>
      <c r="E1851" s="23"/>
      <c r="F1851" s="14"/>
      <c r="G1851" s="22"/>
      <c r="H1851" s="656"/>
      <c r="I1851" s="656"/>
      <c r="J1851" s="656"/>
      <c r="K1851" s="25"/>
      <c r="L1851" s="25"/>
      <c r="M1851" s="25"/>
      <c r="N1851" s="25"/>
      <c r="O1851" s="25"/>
      <c r="P1851" s="25"/>
      <c r="Q1851" s="25"/>
      <c r="R1851" s="25"/>
      <c r="S1851" s="25"/>
      <c r="T1851" s="671"/>
      <c r="U1851" s="730" t="str">
        <f t="shared" si="31"/>
        <v/>
      </c>
    </row>
    <row r="1852" spans="1:21" x14ac:dyDescent="0.25">
      <c r="A1852" s="36" t="str">
        <f>'0'!$A$4</f>
        <v>………………..</v>
      </c>
      <c r="B1852" s="37">
        <f>'0'!$A$2</f>
        <v>46112</v>
      </c>
      <c r="C1852" s="37" t="s">
        <v>1197</v>
      </c>
      <c r="D1852" s="195"/>
      <c r="E1852" s="23"/>
      <c r="F1852" s="14"/>
      <c r="G1852" s="22"/>
      <c r="H1852" s="656"/>
      <c r="I1852" s="656"/>
      <c r="J1852" s="656"/>
      <c r="K1852" s="25"/>
      <c r="L1852" s="25"/>
      <c r="M1852" s="25"/>
      <c r="N1852" s="25"/>
      <c r="O1852" s="25"/>
      <c r="P1852" s="25"/>
      <c r="Q1852" s="25"/>
      <c r="R1852" s="25"/>
      <c r="S1852" s="25"/>
      <c r="T1852" s="671"/>
      <c r="U1852" s="730" t="str">
        <f t="shared" si="31"/>
        <v/>
      </c>
    </row>
    <row r="1853" spans="1:21" x14ac:dyDescent="0.25">
      <c r="A1853" s="36" t="str">
        <f>'0'!$A$4</f>
        <v>………………..</v>
      </c>
      <c r="B1853" s="37">
        <f>'0'!$A$2</f>
        <v>46112</v>
      </c>
      <c r="C1853" s="37" t="s">
        <v>1197</v>
      </c>
      <c r="D1853" s="195"/>
      <c r="E1853" s="23"/>
      <c r="F1853" s="14"/>
      <c r="G1853" s="22"/>
      <c r="H1853" s="656"/>
      <c r="I1853" s="656"/>
      <c r="J1853" s="656"/>
      <c r="K1853" s="25"/>
      <c r="L1853" s="25"/>
      <c r="M1853" s="25"/>
      <c r="N1853" s="25"/>
      <c r="O1853" s="25"/>
      <c r="P1853" s="25"/>
      <c r="Q1853" s="25"/>
      <c r="R1853" s="25"/>
      <c r="S1853" s="25"/>
      <c r="T1853" s="671"/>
      <c r="U1853" s="730" t="str">
        <f t="shared" si="31"/>
        <v/>
      </c>
    </row>
    <row r="1854" spans="1:21" x14ac:dyDescent="0.25">
      <c r="A1854" s="36" t="str">
        <f>'0'!$A$4</f>
        <v>………………..</v>
      </c>
      <c r="B1854" s="37">
        <f>'0'!$A$2</f>
        <v>46112</v>
      </c>
      <c r="C1854" s="37" t="s">
        <v>1197</v>
      </c>
      <c r="D1854" s="195"/>
      <c r="E1854" s="23"/>
      <c r="F1854" s="14"/>
      <c r="G1854" s="22"/>
      <c r="H1854" s="656"/>
      <c r="I1854" s="656"/>
      <c r="J1854" s="656"/>
      <c r="K1854" s="25"/>
      <c r="L1854" s="25"/>
      <c r="M1854" s="25"/>
      <c r="N1854" s="25"/>
      <c r="O1854" s="25"/>
      <c r="P1854" s="25"/>
      <c r="Q1854" s="25"/>
      <c r="R1854" s="25"/>
      <c r="S1854" s="25"/>
      <c r="T1854" s="671"/>
      <c r="U1854" s="730" t="str">
        <f t="shared" si="31"/>
        <v/>
      </c>
    </row>
    <row r="1855" spans="1:21" x14ac:dyDescent="0.25">
      <c r="A1855" s="36" t="str">
        <f>'0'!$A$4</f>
        <v>………………..</v>
      </c>
      <c r="B1855" s="37">
        <f>'0'!$A$2</f>
        <v>46112</v>
      </c>
      <c r="C1855" s="37" t="s">
        <v>1197</v>
      </c>
      <c r="D1855" s="195"/>
      <c r="E1855" s="23"/>
      <c r="F1855" s="14"/>
      <c r="G1855" s="22"/>
      <c r="H1855" s="656"/>
      <c r="I1855" s="656"/>
      <c r="J1855" s="656"/>
      <c r="K1855" s="25"/>
      <c r="L1855" s="25"/>
      <c r="M1855" s="25"/>
      <c r="N1855" s="25"/>
      <c r="O1855" s="25"/>
      <c r="P1855" s="25"/>
      <c r="Q1855" s="25"/>
      <c r="R1855" s="25"/>
      <c r="S1855" s="25"/>
      <c r="T1855" s="671"/>
      <c r="U1855" s="730" t="str">
        <f t="shared" si="31"/>
        <v/>
      </c>
    </row>
    <row r="1856" spans="1:21" x14ac:dyDescent="0.25">
      <c r="A1856" s="36" t="str">
        <f>'0'!$A$4</f>
        <v>………………..</v>
      </c>
      <c r="B1856" s="37">
        <f>'0'!$A$2</f>
        <v>46112</v>
      </c>
      <c r="C1856" s="37" t="s">
        <v>1197</v>
      </c>
      <c r="D1856" s="195"/>
      <c r="E1856" s="23"/>
      <c r="F1856" s="14"/>
      <c r="G1856" s="22"/>
      <c r="H1856" s="656"/>
      <c r="I1856" s="656"/>
      <c r="J1856" s="656"/>
      <c r="K1856" s="25"/>
      <c r="L1856" s="25"/>
      <c r="M1856" s="25"/>
      <c r="N1856" s="25"/>
      <c r="O1856" s="25"/>
      <c r="P1856" s="25"/>
      <c r="Q1856" s="25"/>
      <c r="R1856" s="25"/>
      <c r="S1856" s="25"/>
      <c r="T1856" s="671"/>
      <c r="U1856" s="730" t="str">
        <f t="shared" si="31"/>
        <v/>
      </c>
    </row>
    <row r="1857" spans="1:21" x14ac:dyDescent="0.25">
      <c r="A1857" s="36" t="str">
        <f>'0'!$A$4</f>
        <v>………………..</v>
      </c>
      <c r="B1857" s="37">
        <f>'0'!$A$2</f>
        <v>46112</v>
      </c>
      <c r="C1857" s="37" t="s">
        <v>1197</v>
      </c>
      <c r="D1857" s="195"/>
      <c r="E1857" s="23"/>
      <c r="F1857" s="14"/>
      <c r="G1857" s="22"/>
      <c r="H1857" s="656"/>
      <c r="I1857" s="656"/>
      <c r="J1857" s="656"/>
      <c r="K1857" s="25"/>
      <c r="L1857" s="25"/>
      <c r="M1857" s="25"/>
      <c r="N1857" s="25"/>
      <c r="O1857" s="25"/>
      <c r="P1857" s="25"/>
      <c r="Q1857" s="25"/>
      <c r="R1857" s="25"/>
      <c r="S1857" s="25"/>
      <c r="T1857" s="671"/>
      <c r="U1857" s="730" t="str">
        <f t="shared" si="31"/>
        <v/>
      </c>
    </row>
    <row r="1858" spans="1:21" x14ac:dyDescent="0.25">
      <c r="A1858" s="36" t="str">
        <f>'0'!$A$4</f>
        <v>………………..</v>
      </c>
      <c r="B1858" s="37">
        <f>'0'!$A$2</f>
        <v>46112</v>
      </c>
      <c r="C1858" s="37" t="s">
        <v>1197</v>
      </c>
      <c r="D1858" s="195"/>
      <c r="E1858" s="23"/>
      <c r="F1858" s="14"/>
      <c r="G1858" s="22"/>
      <c r="H1858" s="656"/>
      <c r="I1858" s="656"/>
      <c r="J1858" s="656"/>
      <c r="K1858" s="25"/>
      <c r="L1858" s="25"/>
      <c r="M1858" s="25"/>
      <c r="N1858" s="25"/>
      <c r="O1858" s="25"/>
      <c r="P1858" s="25"/>
      <c r="Q1858" s="25"/>
      <c r="R1858" s="25"/>
      <c r="S1858" s="25"/>
      <c r="T1858" s="671"/>
      <c r="U1858" s="730" t="str">
        <f t="shared" si="31"/>
        <v/>
      </c>
    </row>
    <row r="1859" spans="1:21" x14ac:dyDescent="0.25">
      <c r="A1859" s="36" t="str">
        <f>'0'!$A$4</f>
        <v>………………..</v>
      </c>
      <c r="B1859" s="37">
        <f>'0'!$A$2</f>
        <v>46112</v>
      </c>
      <c r="C1859" s="37" t="s">
        <v>1197</v>
      </c>
      <c r="D1859" s="195"/>
      <c r="E1859" s="23"/>
      <c r="F1859" s="14"/>
      <c r="G1859" s="22"/>
      <c r="H1859" s="656"/>
      <c r="I1859" s="656"/>
      <c r="J1859" s="656"/>
      <c r="K1859" s="25"/>
      <c r="L1859" s="25"/>
      <c r="M1859" s="25"/>
      <c r="N1859" s="25"/>
      <c r="O1859" s="25"/>
      <c r="P1859" s="25"/>
      <c r="Q1859" s="25"/>
      <c r="R1859" s="25"/>
      <c r="S1859" s="25"/>
      <c r="T1859" s="671"/>
      <c r="U1859" s="730" t="str">
        <f t="shared" si="31"/>
        <v/>
      </c>
    </row>
    <row r="1860" spans="1:21" x14ac:dyDescent="0.25">
      <c r="A1860" s="36" t="str">
        <f>'0'!$A$4</f>
        <v>………………..</v>
      </c>
      <c r="B1860" s="37">
        <f>'0'!$A$2</f>
        <v>46112</v>
      </c>
      <c r="C1860" s="37" t="s">
        <v>1197</v>
      </c>
      <c r="D1860" s="195"/>
      <c r="E1860" s="23"/>
      <c r="F1860" s="14"/>
      <c r="G1860" s="22"/>
      <c r="H1860" s="656"/>
      <c r="I1860" s="656"/>
      <c r="J1860" s="656"/>
      <c r="K1860" s="25"/>
      <c r="L1860" s="25"/>
      <c r="M1860" s="25"/>
      <c r="N1860" s="25"/>
      <c r="O1860" s="25"/>
      <c r="P1860" s="25"/>
      <c r="Q1860" s="25"/>
      <c r="R1860" s="25"/>
      <c r="S1860" s="25"/>
      <c r="T1860" s="671"/>
      <c r="U1860" s="730" t="str">
        <f t="shared" si="31"/>
        <v/>
      </c>
    </row>
    <row r="1861" spans="1:21" x14ac:dyDescent="0.25">
      <c r="A1861" s="36" t="str">
        <f>'0'!$A$4</f>
        <v>………………..</v>
      </c>
      <c r="B1861" s="37">
        <f>'0'!$A$2</f>
        <v>46112</v>
      </c>
      <c r="C1861" s="37" t="s">
        <v>1197</v>
      </c>
      <c r="D1861" s="195"/>
      <c r="E1861" s="23"/>
      <c r="F1861" s="14"/>
      <c r="G1861" s="22"/>
      <c r="H1861" s="656"/>
      <c r="I1861" s="656"/>
      <c r="J1861" s="656"/>
      <c r="K1861" s="25"/>
      <c r="L1861" s="25"/>
      <c r="M1861" s="25"/>
      <c r="N1861" s="25"/>
      <c r="O1861" s="25"/>
      <c r="P1861" s="25"/>
      <c r="Q1861" s="25"/>
      <c r="R1861" s="25"/>
      <c r="S1861" s="25"/>
      <c r="T1861" s="671"/>
      <c r="U1861" s="730" t="str">
        <f t="shared" si="31"/>
        <v/>
      </c>
    </row>
    <row r="1862" spans="1:21" x14ac:dyDescent="0.25">
      <c r="A1862" s="36" t="str">
        <f>'0'!$A$4</f>
        <v>………………..</v>
      </c>
      <c r="B1862" s="37">
        <f>'0'!$A$2</f>
        <v>46112</v>
      </c>
      <c r="C1862" s="37" t="s">
        <v>1197</v>
      </c>
      <c r="D1862" s="195"/>
      <c r="E1862" s="23"/>
      <c r="F1862" s="14"/>
      <c r="G1862" s="22"/>
      <c r="H1862" s="656"/>
      <c r="I1862" s="656"/>
      <c r="J1862" s="656"/>
      <c r="K1862" s="25"/>
      <c r="L1862" s="25"/>
      <c r="M1862" s="25"/>
      <c r="N1862" s="25"/>
      <c r="O1862" s="25"/>
      <c r="P1862" s="25"/>
      <c r="Q1862" s="25"/>
      <c r="R1862" s="25"/>
      <c r="S1862" s="25"/>
      <c r="T1862" s="671"/>
      <c r="U1862" s="730" t="str">
        <f t="shared" si="31"/>
        <v/>
      </c>
    </row>
    <row r="1863" spans="1:21" x14ac:dyDescent="0.25">
      <c r="A1863" s="36" t="str">
        <f>'0'!$A$4</f>
        <v>………………..</v>
      </c>
      <c r="B1863" s="37">
        <f>'0'!$A$2</f>
        <v>46112</v>
      </c>
      <c r="C1863" s="37" t="s">
        <v>1197</v>
      </c>
      <c r="D1863" s="195"/>
      <c r="E1863" s="23"/>
      <c r="F1863" s="14"/>
      <c r="G1863" s="22"/>
      <c r="H1863" s="656"/>
      <c r="I1863" s="656"/>
      <c r="J1863" s="656"/>
      <c r="K1863" s="25"/>
      <c r="L1863" s="25"/>
      <c r="M1863" s="25"/>
      <c r="N1863" s="25"/>
      <c r="O1863" s="25"/>
      <c r="P1863" s="25"/>
      <c r="Q1863" s="25"/>
      <c r="R1863" s="25"/>
      <c r="S1863" s="25"/>
      <c r="T1863" s="671"/>
      <c r="U1863" s="730" t="str">
        <f t="shared" si="31"/>
        <v/>
      </c>
    </row>
    <row r="1864" spans="1:21" x14ac:dyDescent="0.25">
      <c r="A1864" s="36" t="str">
        <f>'0'!$A$4</f>
        <v>………………..</v>
      </c>
      <c r="B1864" s="37">
        <f>'0'!$A$2</f>
        <v>46112</v>
      </c>
      <c r="C1864" s="37" t="s">
        <v>1197</v>
      </c>
      <c r="D1864" s="195"/>
      <c r="E1864" s="23"/>
      <c r="F1864" s="14"/>
      <c r="G1864" s="22"/>
      <c r="H1864" s="656"/>
      <c r="I1864" s="656"/>
      <c r="J1864" s="656"/>
      <c r="K1864" s="25"/>
      <c r="L1864" s="25"/>
      <c r="M1864" s="25"/>
      <c r="N1864" s="25"/>
      <c r="O1864" s="25"/>
      <c r="P1864" s="25"/>
      <c r="Q1864" s="25"/>
      <c r="R1864" s="25"/>
      <c r="S1864" s="25"/>
      <c r="T1864" s="671"/>
      <c r="U1864" s="730" t="str">
        <f t="shared" si="31"/>
        <v/>
      </c>
    </row>
    <row r="1865" spans="1:21" x14ac:dyDescent="0.25">
      <c r="A1865" s="36" t="str">
        <f>'0'!$A$4</f>
        <v>………………..</v>
      </c>
      <c r="B1865" s="37">
        <f>'0'!$A$2</f>
        <v>46112</v>
      </c>
      <c r="C1865" s="37" t="s">
        <v>1197</v>
      </c>
      <c r="D1865" s="195"/>
      <c r="E1865" s="23"/>
      <c r="F1865" s="14"/>
      <c r="G1865" s="22"/>
      <c r="H1865" s="656"/>
      <c r="I1865" s="656"/>
      <c r="J1865" s="656"/>
      <c r="K1865" s="25"/>
      <c r="L1865" s="25"/>
      <c r="M1865" s="25"/>
      <c r="N1865" s="25"/>
      <c r="O1865" s="25"/>
      <c r="P1865" s="25"/>
      <c r="Q1865" s="25"/>
      <c r="R1865" s="25"/>
      <c r="S1865" s="25"/>
      <c r="T1865" s="671"/>
      <c r="U1865" s="730" t="str">
        <f t="shared" si="31"/>
        <v/>
      </c>
    </row>
    <row r="1866" spans="1:21" x14ac:dyDescent="0.25">
      <c r="A1866" s="36" t="str">
        <f>'0'!$A$4</f>
        <v>………………..</v>
      </c>
      <c r="B1866" s="37">
        <f>'0'!$A$2</f>
        <v>46112</v>
      </c>
      <c r="C1866" s="37" t="s">
        <v>1197</v>
      </c>
      <c r="D1866" s="195"/>
      <c r="E1866" s="23"/>
      <c r="F1866" s="14"/>
      <c r="G1866" s="22"/>
      <c r="H1866" s="656"/>
      <c r="I1866" s="656"/>
      <c r="J1866" s="656"/>
      <c r="K1866" s="25"/>
      <c r="L1866" s="25"/>
      <c r="M1866" s="25"/>
      <c r="N1866" s="25"/>
      <c r="O1866" s="25"/>
      <c r="P1866" s="25"/>
      <c r="Q1866" s="25"/>
      <c r="R1866" s="25"/>
      <c r="S1866" s="25"/>
      <c r="T1866" s="671"/>
      <c r="U1866" s="730" t="str">
        <f t="shared" si="31"/>
        <v/>
      </c>
    </row>
    <row r="1867" spans="1:21" x14ac:dyDescent="0.25">
      <c r="A1867" s="36" t="str">
        <f>'0'!$A$4</f>
        <v>………………..</v>
      </c>
      <c r="B1867" s="37">
        <f>'0'!$A$2</f>
        <v>46112</v>
      </c>
      <c r="C1867" s="37" t="s">
        <v>1197</v>
      </c>
      <c r="D1867" s="195"/>
      <c r="E1867" s="23"/>
      <c r="F1867" s="14"/>
      <c r="G1867" s="22"/>
      <c r="H1867" s="656"/>
      <c r="I1867" s="656"/>
      <c r="J1867" s="656"/>
      <c r="K1867" s="25"/>
      <c r="L1867" s="25"/>
      <c r="M1867" s="25"/>
      <c r="N1867" s="25"/>
      <c r="O1867" s="25"/>
      <c r="P1867" s="25"/>
      <c r="Q1867" s="25"/>
      <c r="R1867" s="25"/>
      <c r="S1867" s="25"/>
      <c r="T1867" s="671"/>
      <c r="U1867" s="730" t="str">
        <f t="shared" ref="U1867:U1930" si="32">IF(COUNTBLANK(D1867:S1867)=16,"",IF(D1867="999999999","",IF(ISNUMBER(VALUE(D1867)),IF(LEN(D1867)&lt;&gt;9,"Въведеното ЕИК е твърде късо или твърде дълго",IF(OR(MOD(MID(D1867,1,1)*1+MID(D1867,2,1)*2+MID(D1867,3,1)*3+MID(D1867,4,1)*4+MID(D1867,5,1)*5+MID(D1867,6,1)*6+MID(D1867,7,1)*7+MID(D1867,8,1)*8,11)-MID(D1867,9,1)=0,AND(MOD(MID(D1867,1,1)*3+MID(D1867,2,1)*4+MID(D1867,3,1)*5+MID(D1867,4,1)*6+MID(D1867,5,1)*7+MID(D1867,6,1)*8+MID(D1867,7,1)*9+MID(D1867,8,1)*10,11)=10,MID(D1867,9,1)*1=0),MOD(MID(D1867,1,1)*3+MID(D1867,2,1)*4+MID(D1867,3,1)*5+MID(D1867,4,1)*6+MID(D1867,5,1)*7+MID(D1867,6,1)*8+MID(D1867,7,1)*9+MID(D1867,8,1)*10,11)-MID(D1867,9,1)=0),"","Въведеното ЕИК е невалидно")),"Въведеното ЕИК съдържа непозволени символи")))</f>
        <v/>
      </c>
    </row>
    <row r="1868" spans="1:21" x14ac:dyDescent="0.25">
      <c r="A1868" s="36" t="str">
        <f>'0'!$A$4</f>
        <v>………………..</v>
      </c>
      <c r="B1868" s="37">
        <f>'0'!$A$2</f>
        <v>46112</v>
      </c>
      <c r="C1868" s="37" t="s">
        <v>1197</v>
      </c>
      <c r="D1868" s="195"/>
      <c r="E1868" s="23"/>
      <c r="F1868" s="14"/>
      <c r="G1868" s="22"/>
      <c r="H1868" s="656"/>
      <c r="I1868" s="656"/>
      <c r="J1868" s="656"/>
      <c r="K1868" s="25"/>
      <c r="L1868" s="25"/>
      <c r="M1868" s="25"/>
      <c r="N1868" s="25"/>
      <c r="O1868" s="25"/>
      <c r="P1868" s="25"/>
      <c r="Q1868" s="25"/>
      <c r="R1868" s="25"/>
      <c r="S1868" s="25"/>
      <c r="T1868" s="671"/>
      <c r="U1868" s="730" t="str">
        <f t="shared" si="32"/>
        <v/>
      </c>
    </row>
    <row r="1869" spans="1:21" x14ac:dyDescent="0.25">
      <c r="A1869" s="36" t="str">
        <f>'0'!$A$4</f>
        <v>………………..</v>
      </c>
      <c r="B1869" s="37">
        <f>'0'!$A$2</f>
        <v>46112</v>
      </c>
      <c r="C1869" s="37" t="s">
        <v>1197</v>
      </c>
      <c r="D1869" s="195"/>
      <c r="E1869" s="23"/>
      <c r="F1869" s="14"/>
      <c r="G1869" s="22"/>
      <c r="H1869" s="656"/>
      <c r="I1869" s="656"/>
      <c r="J1869" s="656"/>
      <c r="K1869" s="25"/>
      <c r="L1869" s="25"/>
      <c r="M1869" s="25"/>
      <c r="N1869" s="25"/>
      <c r="O1869" s="25"/>
      <c r="P1869" s="25"/>
      <c r="Q1869" s="25"/>
      <c r="R1869" s="25"/>
      <c r="S1869" s="25"/>
      <c r="T1869" s="671"/>
      <c r="U1869" s="730" t="str">
        <f t="shared" si="32"/>
        <v/>
      </c>
    </row>
    <row r="1870" spans="1:21" x14ac:dyDescent="0.25">
      <c r="A1870" s="36" t="str">
        <f>'0'!$A$4</f>
        <v>………………..</v>
      </c>
      <c r="B1870" s="37">
        <f>'0'!$A$2</f>
        <v>46112</v>
      </c>
      <c r="C1870" s="37" t="s">
        <v>1197</v>
      </c>
      <c r="D1870" s="195"/>
      <c r="E1870" s="23"/>
      <c r="F1870" s="14"/>
      <c r="G1870" s="22"/>
      <c r="H1870" s="656"/>
      <c r="I1870" s="656"/>
      <c r="J1870" s="656"/>
      <c r="K1870" s="25"/>
      <c r="L1870" s="25"/>
      <c r="M1870" s="25"/>
      <c r="N1870" s="25"/>
      <c r="O1870" s="25"/>
      <c r="P1870" s="25"/>
      <c r="Q1870" s="25"/>
      <c r="R1870" s="25"/>
      <c r="S1870" s="25"/>
      <c r="T1870" s="671"/>
      <c r="U1870" s="730" t="str">
        <f t="shared" si="32"/>
        <v/>
      </c>
    </row>
    <row r="1871" spans="1:21" x14ac:dyDescent="0.25">
      <c r="A1871" s="36" t="str">
        <f>'0'!$A$4</f>
        <v>………………..</v>
      </c>
      <c r="B1871" s="37">
        <f>'0'!$A$2</f>
        <v>46112</v>
      </c>
      <c r="C1871" s="37" t="s">
        <v>1197</v>
      </c>
      <c r="D1871" s="195"/>
      <c r="E1871" s="23"/>
      <c r="F1871" s="14"/>
      <c r="G1871" s="22"/>
      <c r="H1871" s="656"/>
      <c r="I1871" s="656"/>
      <c r="J1871" s="656"/>
      <c r="K1871" s="25"/>
      <c r="L1871" s="25"/>
      <c r="M1871" s="25"/>
      <c r="N1871" s="25"/>
      <c r="O1871" s="25"/>
      <c r="P1871" s="25"/>
      <c r="Q1871" s="25"/>
      <c r="R1871" s="25"/>
      <c r="S1871" s="25"/>
      <c r="T1871" s="671"/>
      <c r="U1871" s="730" t="str">
        <f t="shared" si="32"/>
        <v/>
      </c>
    </row>
    <row r="1872" spans="1:21" x14ac:dyDescent="0.25">
      <c r="A1872" s="36" t="str">
        <f>'0'!$A$4</f>
        <v>………………..</v>
      </c>
      <c r="B1872" s="37">
        <f>'0'!$A$2</f>
        <v>46112</v>
      </c>
      <c r="C1872" s="37" t="s">
        <v>1197</v>
      </c>
      <c r="D1872" s="195"/>
      <c r="E1872" s="23"/>
      <c r="F1872" s="14"/>
      <c r="G1872" s="22"/>
      <c r="H1872" s="656"/>
      <c r="I1872" s="656"/>
      <c r="J1872" s="656"/>
      <c r="K1872" s="25"/>
      <c r="L1872" s="25"/>
      <c r="M1872" s="25"/>
      <c r="N1872" s="25"/>
      <c r="O1872" s="25"/>
      <c r="P1872" s="25"/>
      <c r="Q1872" s="25"/>
      <c r="R1872" s="25"/>
      <c r="S1872" s="25"/>
      <c r="T1872" s="671"/>
      <c r="U1872" s="730" t="str">
        <f t="shared" si="32"/>
        <v/>
      </c>
    </row>
    <row r="1873" spans="1:21" x14ac:dyDescent="0.25">
      <c r="A1873" s="36" t="str">
        <f>'0'!$A$4</f>
        <v>………………..</v>
      </c>
      <c r="B1873" s="37">
        <f>'0'!$A$2</f>
        <v>46112</v>
      </c>
      <c r="C1873" s="37" t="s">
        <v>1197</v>
      </c>
      <c r="D1873" s="195"/>
      <c r="E1873" s="23"/>
      <c r="F1873" s="14"/>
      <c r="G1873" s="22"/>
      <c r="H1873" s="656"/>
      <c r="I1873" s="656"/>
      <c r="J1873" s="656"/>
      <c r="K1873" s="25"/>
      <c r="L1873" s="25"/>
      <c r="M1873" s="25"/>
      <c r="N1873" s="25"/>
      <c r="O1873" s="25"/>
      <c r="P1873" s="25"/>
      <c r="Q1873" s="25"/>
      <c r="R1873" s="25"/>
      <c r="S1873" s="25"/>
      <c r="T1873" s="671"/>
      <c r="U1873" s="730" t="str">
        <f t="shared" si="32"/>
        <v/>
      </c>
    </row>
    <row r="1874" spans="1:21" x14ac:dyDescent="0.25">
      <c r="A1874" s="36" t="str">
        <f>'0'!$A$4</f>
        <v>………………..</v>
      </c>
      <c r="B1874" s="37">
        <f>'0'!$A$2</f>
        <v>46112</v>
      </c>
      <c r="C1874" s="37" t="s">
        <v>1197</v>
      </c>
      <c r="D1874" s="195"/>
      <c r="E1874" s="23"/>
      <c r="F1874" s="14"/>
      <c r="G1874" s="22"/>
      <c r="H1874" s="656"/>
      <c r="I1874" s="656"/>
      <c r="J1874" s="656"/>
      <c r="K1874" s="25"/>
      <c r="L1874" s="25"/>
      <c r="M1874" s="25"/>
      <c r="N1874" s="25"/>
      <c r="O1874" s="25"/>
      <c r="P1874" s="25"/>
      <c r="Q1874" s="25"/>
      <c r="R1874" s="25"/>
      <c r="S1874" s="25"/>
      <c r="T1874" s="671"/>
      <c r="U1874" s="730" t="str">
        <f t="shared" si="32"/>
        <v/>
      </c>
    </row>
    <row r="1875" spans="1:21" x14ac:dyDescent="0.25">
      <c r="A1875" s="36" t="str">
        <f>'0'!$A$4</f>
        <v>………………..</v>
      </c>
      <c r="B1875" s="37">
        <f>'0'!$A$2</f>
        <v>46112</v>
      </c>
      <c r="C1875" s="37" t="s">
        <v>1197</v>
      </c>
      <c r="D1875" s="195"/>
      <c r="E1875" s="23"/>
      <c r="F1875" s="14"/>
      <c r="G1875" s="22"/>
      <c r="H1875" s="656"/>
      <c r="I1875" s="656"/>
      <c r="J1875" s="656"/>
      <c r="K1875" s="25"/>
      <c r="L1875" s="25"/>
      <c r="M1875" s="25"/>
      <c r="N1875" s="25"/>
      <c r="O1875" s="25"/>
      <c r="P1875" s="25"/>
      <c r="Q1875" s="25"/>
      <c r="R1875" s="25"/>
      <c r="S1875" s="25"/>
      <c r="T1875" s="671"/>
      <c r="U1875" s="730" t="str">
        <f t="shared" si="32"/>
        <v/>
      </c>
    </row>
    <row r="1876" spans="1:21" x14ac:dyDescent="0.25">
      <c r="A1876" s="36" t="str">
        <f>'0'!$A$4</f>
        <v>………………..</v>
      </c>
      <c r="B1876" s="37">
        <f>'0'!$A$2</f>
        <v>46112</v>
      </c>
      <c r="C1876" s="37" t="s">
        <v>1197</v>
      </c>
      <c r="D1876" s="195"/>
      <c r="E1876" s="23"/>
      <c r="F1876" s="14"/>
      <c r="G1876" s="22"/>
      <c r="H1876" s="656"/>
      <c r="I1876" s="656"/>
      <c r="J1876" s="656"/>
      <c r="K1876" s="25"/>
      <c r="L1876" s="25"/>
      <c r="M1876" s="25"/>
      <c r="N1876" s="25"/>
      <c r="O1876" s="25"/>
      <c r="P1876" s="25"/>
      <c r="Q1876" s="25"/>
      <c r="R1876" s="25"/>
      <c r="S1876" s="25"/>
      <c r="T1876" s="671"/>
      <c r="U1876" s="730" t="str">
        <f t="shared" si="32"/>
        <v/>
      </c>
    </row>
    <row r="1877" spans="1:21" x14ac:dyDescent="0.25">
      <c r="A1877" s="36" t="str">
        <f>'0'!$A$4</f>
        <v>………………..</v>
      </c>
      <c r="B1877" s="37">
        <f>'0'!$A$2</f>
        <v>46112</v>
      </c>
      <c r="C1877" s="37" t="s">
        <v>1197</v>
      </c>
      <c r="D1877" s="195"/>
      <c r="E1877" s="23"/>
      <c r="F1877" s="14"/>
      <c r="G1877" s="22"/>
      <c r="H1877" s="656"/>
      <c r="I1877" s="656"/>
      <c r="J1877" s="656"/>
      <c r="K1877" s="25"/>
      <c r="L1877" s="25"/>
      <c r="M1877" s="25"/>
      <c r="N1877" s="25"/>
      <c r="O1877" s="25"/>
      <c r="P1877" s="25"/>
      <c r="Q1877" s="25"/>
      <c r="R1877" s="25"/>
      <c r="S1877" s="25"/>
      <c r="T1877" s="671"/>
      <c r="U1877" s="730" t="str">
        <f t="shared" si="32"/>
        <v/>
      </c>
    </row>
    <row r="1878" spans="1:21" x14ac:dyDescent="0.25">
      <c r="A1878" s="36" t="str">
        <f>'0'!$A$4</f>
        <v>………………..</v>
      </c>
      <c r="B1878" s="37">
        <f>'0'!$A$2</f>
        <v>46112</v>
      </c>
      <c r="C1878" s="37" t="s">
        <v>1197</v>
      </c>
      <c r="D1878" s="195"/>
      <c r="E1878" s="23"/>
      <c r="F1878" s="14"/>
      <c r="G1878" s="22"/>
      <c r="H1878" s="656"/>
      <c r="I1878" s="656"/>
      <c r="J1878" s="656"/>
      <c r="K1878" s="25"/>
      <c r="L1878" s="25"/>
      <c r="M1878" s="25"/>
      <c r="N1878" s="25"/>
      <c r="O1878" s="25"/>
      <c r="P1878" s="25"/>
      <c r="Q1878" s="25"/>
      <c r="R1878" s="25"/>
      <c r="S1878" s="25"/>
      <c r="T1878" s="671"/>
      <c r="U1878" s="730" t="str">
        <f t="shared" si="32"/>
        <v/>
      </c>
    </row>
    <row r="1879" spans="1:21" x14ac:dyDescent="0.25">
      <c r="A1879" s="36" t="str">
        <f>'0'!$A$4</f>
        <v>………………..</v>
      </c>
      <c r="B1879" s="37">
        <f>'0'!$A$2</f>
        <v>46112</v>
      </c>
      <c r="C1879" s="37" t="s">
        <v>1197</v>
      </c>
      <c r="D1879" s="195"/>
      <c r="E1879" s="23"/>
      <c r="F1879" s="14"/>
      <c r="G1879" s="22"/>
      <c r="H1879" s="656"/>
      <c r="I1879" s="656"/>
      <c r="J1879" s="656"/>
      <c r="K1879" s="25"/>
      <c r="L1879" s="25"/>
      <c r="M1879" s="25"/>
      <c r="N1879" s="25"/>
      <c r="O1879" s="25"/>
      <c r="P1879" s="25"/>
      <c r="Q1879" s="25"/>
      <c r="R1879" s="25"/>
      <c r="S1879" s="25"/>
      <c r="T1879" s="671"/>
      <c r="U1879" s="730" t="str">
        <f t="shared" si="32"/>
        <v/>
      </c>
    </row>
    <row r="1880" spans="1:21" x14ac:dyDescent="0.25">
      <c r="A1880" s="36" t="str">
        <f>'0'!$A$4</f>
        <v>………………..</v>
      </c>
      <c r="B1880" s="37">
        <f>'0'!$A$2</f>
        <v>46112</v>
      </c>
      <c r="C1880" s="37" t="s">
        <v>1197</v>
      </c>
      <c r="D1880" s="195"/>
      <c r="E1880" s="23"/>
      <c r="F1880" s="14"/>
      <c r="G1880" s="22"/>
      <c r="H1880" s="656"/>
      <c r="I1880" s="656"/>
      <c r="J1880" s="656"/>
      <c r="K1880" s="25"/>
      <c r="L1880" s="25"/>
      <c r="M1880" s="25"/>
      <c r="N1880" s="25"/>
      <c r="O1880" s="25"/>
      <c r="P1880" s="25"/>
      <c r="Q1880" s="25"/>
      <c r="R1880" s="25"/>
      <c r="S1880" s="25"/>
      <c r="T1880" s="671"/>
      <c r="U1880" s="730" t="str">
        <f t="shared" si="32"/>
        <v/>
      </c>
    </row>
    <row r="1881" spans="1:21" x14ac:dyDescent="0.25">
      <c r="A1881" s="36" t="str">
        <f>'0'!$A$4</f>
        <v>………………..</v>
      </c>
      <c r="B1881" s="37">
        <f>'0'!$A$2</f>
        <v>46112</v>
      </c>
      <c r="C1881" s="37" t="s">
        <v>1197</v>
      </c>
      <c r="D1881" s="195"/>
      <c r="E1881" s="23"/>
      <c r="F1881" s="14"/>
      <c r="G1881" s="22"/>
      <c r="H1881" s="656"/>
      <c r="I1881" s="656"/>
      <c r="J1881" s="656"/>
      <c r="K1881" s="25"/>
      <c r="L1881" s="25"/>
      <c r="M1881" s="25"/>
      <c r="N1881" s="25"/>
      <c r="O1881" s="25"/>
      <c r="P1881" s="25"/>
      <c r="Q1881" s="25"/>
      <c r="R1881" s="25"/>
      <c r="S1881" s="25"/>
      <c r="T1881" s="671"/>
      <c r="U1881" s="730" t="str">
        <f t="shared" si="32"/>
        <v/>
      </c>
    </row>
    <row r="1882" spans="1:21" x14ac:dyDescent="0.25">
      <c r="A1882" s="36" t="str">
        <f>'0'!$A$4</f>
        <v>………………..</v>
      </c>
      <c r="B1882" s="37">
        <f>'0'!$A$2</f>
        <v>46112</v>
      </c>
      <c r="C1882" s="37" t="s">
        <v>1197</v>
      </c>
      <c r="D1882" s="195"/>
      <c r="E1882" s="23"/>
      <c r="F1882" s="14"/>
      <c r="G1882" s="22"/>
      <c r="H1882" s="656"/>
      <c r="I1882" s="656"/>
      <c r="J1882" s="656"/>
      <c r="K1882" s="25"/>
      <c r="L1882" s="25"/>
      <c r="M1882" s="25"/>
      <c r="N1882" s="25"/>
      <c r="O1882" s="25"/>
      <c r="P1882" s="25"/>
      <c r="Q1882" s="25"/>
      <c r="R1882" s="25"/>
      <c r="S1882" s="25"/>
      <c r="T1882" s="671"/>
      <c r="U1882" s="730" t="str">
        <f t="shared" si="32"/>
        <v/>
      </c>
    </row>
    <row r="1883" spans="1:21" x14ac:dyDescent="0.25">
      <c r="A1883" s="36" t="str">
        <f>'0'!$A$4</f>
        <v>………………..</v>
      </c>
      <c r="B1883" s="37">
        <f>'0'!$A$2</f>
        <v>46112</v>
      </c>
      <c r="C1883" s="37" t="s">
        <v>1197</v>
      </c>
      <c r="D1883" s="195"/>
      <c r="E1883" s="23"/>
      <c r="F1883" s="14"/>
      <c r="G1883" s="22"/>
      <c r="H1883" s="656"/>
      <c r="I1883" s="656"/>
      <c r="J1883" s="656"/>
      <c r="K1883" s="25"/>
      <c r="L1883" s="25"/>
      <c r="M1883" s="25"/>
      <c r="N1883" s="25"/>
      <c r="O1883" s="25"/>
      <c r="P1883" s="25"/>
      <c r="Q1883" s="25"/>
      <c r="R1883" s="25"/>
      <c r="S1883" s="25"/>
      <c r="T1883" s="671"/>
      <c r="U1883" s="730" t="str">
        <f t="shared" si="32"/>
        <v/>
      </c>
    </row>
    <row r="1884" spans="1:21" x14ac:dyDescent="0.25">
      <c r="A1884" s="36" t="str">
        <f>'0'!$A$4</f>
        <v>………………..</v>
      </c>
      <c r="B1884" s="37">
        <f>'0'!$A$2</f>
        <v>46112</v>
      </c>
      <c r="C1884" s="37" t="s">
        <v>1197</v>
      </c>
      <c r="D1884" s="195"/>
      <c r="E1884" s="23"/>
      <c r="F1884" s="14"/>
      <c r="G1884" s="22"/>
      <c r="H1884" s="656"/>
      <c r="I1884" s="656"/>
      <c r="J1884" s="656"/>
      <c r="K1884" s="25"/>
      <c r="L1884" s="25"/>
      <c r="M1884" s="25"/>
      <c r="N1884" s="25"/>
      <c r="O1884" s="25"/>
      <c r="P1884" s="25"/>
      <c r="Q1884" s="25"/>
      <c r="R1884" s="25"/>
      <c r="S1884" s="25"/>
      <c r="T1884" s="671"/>
      <c r="U1884" s="730" t="str">
        <f t="shared" si="32"/>
        <v/>
      </c>
    </row>
    <row r="1885" spans="1:21" x14ac:dyDescent="0.25">
      <c r="A1885" s="36" t="str">
        <f>'0'!$A$4</f>
        <v>………………..</v>
      </c>
      <c r="B1885" s="37">
        <f>'0'!$A$2</f>
        <v>46112</v>
      </c>
      <c r="C1885" s="37" t="s">
        <v>1197</v>
      </c>
      <c r="D1885" s="195"/>
      <c r="E1885" s="23"/>
      <c r="F1885" s="14"/>
      <c r="G1885" s="22"/>
      <c r="H1885" s="656"/>
      <c r="I1885" s="656"/>
      <c r="J1885" s="656"/>
      <c r="K1885" s="25"/>
      <c r="L1885" s="25"/>
      <c r="M1885" s="25"/>
      <c r="N1885" s="25"/>
      <c r="O1885" s="25"/>
      <c r="P1885" s="25"/>
      <c r="Q1885" s="25"/>
      <c r="R1885" s="25"/>
      <c r="S1885" s="25"/>
      <c r="T1885" s="671"/>
      <c r="U1885" s="730" t="str">
        <f t="shared" si="32"/>
        <v/>
      </c>
    </row>
    <row r="1886" spans="1:21" x14ac:dyDescent="0.25">
      <c r="A1886" s="36" t="str">
        <f>'0'!$A$4</f>
        <v>………………..</v>
      </c>
      <c r="B1886" s="37">
        <f>'0'!$A$2</f>
        <v>46112</v>
      </c>
      <c r="C1886" s="37" t="s">
        <v>1197</v>
      </c>
      <c r="D1886" s="195"/>
      <c r="E1886" s="23"/>
      <c r="F1886" s="14"/>
      <c r="G1886" s="22"/>
      <c r="H1886" s="656"/>
      <c r="I1886" s="656"/>
      <c r="J1886" s="656"/>
      <c r="K1886" s="25"/>
      <c r="L1886" s="25"/>
      <c r="M1886" s="25"/>
      <c r="N1886" s="25"/>
      <c r="O1886" s="25"/>
      <c r="P1886" s="25"/>
      <c r="Q1886" s="25"/>
      <c r="R1886" s="25"/>
      <c r="S1886" s="25"/>
      <c r="T1886" s="671"/>
      <c r="U1886" s="730" t="str">
        <f t="shared" si="32"/>
        <v/>
      </c>
    </row>
    <row r="1887" spans="1:21" x14ac:dyDescent="0.25">
      <c r="A1887" s="36" t="str">
        <f>'0'!$A$4</f>
        <v>………………..</v>
      </c>
      <c r="B1887" s="37">
        <f>'0'!$A$2</f>
        <v>46112</v>
      </c>
      <c r="C1887" s="37" t="s">
        <v>1197</v>
      </c>
      <c r="D1887" s="195"/>
      <c r="E1887" s="23"/>
      <c r="F1887" s="14"/>
      <c r="G1887" s="22"/>
      <c r="H1887" s="656"/>
      <c r="I1887" s="656"/>
      <c r="J1887" s="656"/>
      <c r="K1887" s="25"/>
      <c r="L1887" s="25"/>
      <c r="M1887" s="25"/>
      <c r="N1887" s="25"/>
      <c r="O1887" s="25"/>
      <c r="P1887" s="25"/>
      <c r="Q1887" s="25"/>
      <c r="R1887" s="25"/>
      <c r="S1887" s="25"/>
      <c r="T1887" s="671"/>
      <c r="U1887" s="730" t="str">
        <f t="shared" si="32"/>
        <v/>
      </c>
    </row>
    <row r="1888" spans="1:21" x14ac:dyDescent="0.25">
      <c r="A1888" s="36" t="str">
        <f>'0'!$A$4</f>
        <v>………………..</v>
      </c>
      <c r="B1888" s="37">
        <f>'0'!$A$2</f>
        <v>46112</v>
      </c>
      <c r="C1888" s="37" t="s">
        <v>1197</v>
      </c>
      <c r="D1888" s="195"/>
      <c r="E1888" s="23"/>
      <c r="F1888" s="14"/>
      <c r="G1888" s="22"/>
      <c r="H1888" s="656"/>
      <c r="I1888" s="656"/>
      <c r="J1888" s="656"/>
      <c r="K1888" s="25"/>
      <c r="L1888" s="25"/>
      <c r="M1888" s="25"/>
      <c r="N1888" s="25"/>
      <c r="O1888" s="25"/>
      <c r="P1888" s="25"/>
      <c r="Q1888" s="25"/>
      <c r="R1888" s="25"/>
      <c r="S1888" s="25"/>
      <c r="T1888" s="671"/>
      <c r="U1888" s="730" t="str">
        <f t="shared" si="32"/>
        <v/>
      </c>
    </row>
    <row r="1889" spans="1:21" x14ac:dyDescent="0.25">
      <c r="A1889" s="36" t="str">
        <f>'0'!$A$4</f>
        <v>………………..</v>
      </c>
      <c r="B1889" s="37">
        <f>'0'!$A$2</f>
        <v>46112</v>
      </c>
      <c r="C1889" s="37" t="s">
        <v>1197</v>
      </c>
      <c r="D1889" s="195"/>
      <c r="E1889" s="23"/>
      <c r="F1889" s="14"/>
      <c r="G1889" s="22"/>
      <c r="H1889" s="656"/>
      <c r="I1889" s="656"/>
      <c r="J1889" s="656"/>
      <c r="K1889" s="25"/>
      <c r="L1889" s="25"/>
      <c r="M1889" s="25"/>
      <c r="N1889" s="25"/>
      <c r="O1889" s="25"/>
      <c r="P1889" s="25"/>
      <c r="Q1889" s="25"/>
      <c r="R1889" s="25"/>
      <c r="S1889" s="25"/>
      <c r="T1889" s="671"/>
      <c r="U1889" s="730" t="str">
        <f t="shared" si="32"/>
        <v/>
      </c>
    </row>
    <row r="1890" spans="1:21" x14ac:dyDescent="0.25">
      <c r="A1890" s="36" t="str">
        <f>'0'!$A$4</f>
        <v>………………..</v>
      </c>
      <c r="B1890" s="37">
        <f>'0'!$A$2</f>
        <v>46112</v>
      </c>
      <c r="C1890" s="37" t="s">
        <v>1197</v>
      </c>
      <c r="D1890" s="195"/>
      <c r="E1890" s="23"/>
      <c r="F1890" s="14"/>
      <c r="G1890" s="22"/>
      <c r="H1890" s="656"/>
      <c r="I1890" s="656"/>
      <c r="J1890" s="656"/>
      <c r="K1890" s="25"/>
      <c r="L1890" s="25"/>
      <c r="M1890" s="25"/>
      <c r="N1890" s="25"/>
      <c r="O1890" s="25"/>
      <c r="P1890" s="25"/>
      <c r="Q1890" s="25"/>
      <c r="R1890" s="25"/>
      <c r="S1890" s="25"/>
      <c r="T1890" s="671"/>
      <c r="U1890" s="730" t="str">
        <f t="shared" si="32"/>
        <v/>
      </c>
    </row>
    <row r="1891" spans="1:21" x14ac:dyDescent="0.25">
      <c r="A1891" s="36" t="str">
        <f>'0'!$A$4</f>
        <v>………………..</v>
      </c>
      <c r="B1891" s="37">
        <f>'0'!$A$2</f>
        <v>46112</v>
      </c>
      <c r="C1891" s="37" t="s">
        <v>1197</v>
      </c>
      <c r="D1891" s="195"/>
      <c r="E1891" s="23"/>
      <c r="F1891" s="14"/>
      <c r="G1891" s="22"/>
      <c r="H1891" s="656"/>
      <c r="I1891" s="656"/>
      <c r="J1891" s="656"/>
      <c r="K1891" s="25"/>
      <c r="L1891" s="25"/>
      <c r="M1891" s="25"/>
      <c r="N1891" s="25"/>
      <c r="O1891" s="25"/>
      <c r="P1891" s="25"/>
      <c r="Q1891" s="25"/>
      <c r="R1891" s="25"/>
      <c r="S1891" s="25"/>
      <c r="T1891" s="671"/>
      <c r="U1891" s="730" t="str">
        <f t="shared" si="32"/>
        <v/>
      </c>
    </row>
    <row r="1892" spans="1:21" x14ac:dyDescent="0.25">
      <c r="A1892" s="36" t="str">
        <f>'0'!$A$4</f>
        <v>………………..</v>
      </c>
      <c r="B1892" s="37">
        <f>'0'!$A$2</f>
        <v>46112</v>
      </c>
      <c r="C1892" s="37" t="s">
        <v>1197</v>
      </c>
      <c r="D1892" s="195"/>
      <c r="E1892" s="23"/>
      <c r="F1892" s="14"/>
      <c r="G1892" s="22"/>
      <c r="H1892" s="656"/>
      <c r="I1892" s="656"/>
      <c r="J1892" s="656"/>
      <c r="K1892" s="25"/>
      <c r="L1892" s="25"/>
      <c r="M1892" s="25"/>
      <c r="N1892" s="25"/>
      <c r="O1892" s="25"/>
      <c r="P1892" s="25"/>
      <c r="Q1892" s="25"/>
      <c r="R1892" s="25"/>
      <c r="S1892" s="25"/>
      <c r="T1892" s="671"/>
      <c r="U1892" s="730" t="str">
        <f t="shared" si="32"/>
        <v/>
      </c>
    </row>
    <row r="1893" spans="1:21" x14ac:dyDescent="0.25">
      <c r="A1893" s="36" t="str">
        <f>'0'!$A$4</f>
        <v>………………..</v>
      </c>
      <c r="B1893" s="37">
        <f>'0'!$A$2</f>
        <v>46112</v>
      </c>
      <c r="C1893" s="37" t="s">
        <v>1197</v>
      </c>
      <c r="D1893" s="195"/>
      <c r="E1893" s="23"/>
      <c r="F1893" s="14"/>
      <c r="G1893" s="22"/>
      <c r="H1893" s="656"/>
      <c r="I1893" s="656"/>
      <c r="J1893" s="656"/>
      <c r="K1893" s="25"/>
      <c r="L1893" s="25"/>
      <c r="M1893" s="25"/>
      <c r="N1893" s="25"/>
      <c r="O1893" s="25"/>
      <c r="P1893" s="25"/>
      <c r="Q1893" s="25"/>
      <c r="R1893" s="25"/>
      <c r="S1893" s="25"/>
      <c r="T1893" s="671"/>
      <c r="U1893" s="730" t="str">
        <f t="shared" si="32"/>
        <v/>
      </c>
    </row>
    <row r="1894" spans="1:21" x14ac:dyDescent="0.25">
      <c r="A1894" s="36" t="str">
        <f>'0'!$A$4</f>
        <v>………………..</v>
      </c>
      <c r="B1894" s="37">
        <f>'0'!$A$2</f>
        <v>46112</v>
      </c>
      <c r="C1894" s="37" t="s">
        <v>1197</v>
      </c>
      <c r="D1894" s="195"/>
      <c r="E1894" s="23"/>
      <c r="F1894" s="14"/>
      <c r="G1894" s="22"/>
      <c r="H1894" s="656"/>
      <c r="I1894" s="656"/>
      <c r="J1894" s="656"/>
      <c r="K1894" s="25"/>
      <c r="L1894" s="25"/>
      <c r="M1894" s="25"/>
      <c r="N1894" s="25"/>
      <c r="O1894" s="25"/>
      <c r="P1894" s="25"/>
      <c r="Q1894" s="25"/>
      <c r="R1894" s="25"/>
      <c r="S1894" s="25"/>
      <c r="T1894" s="671"/>
      <c r="U1894" s="730" t="str">
        <f t="shared" si="32"/>
        <v/>
      </c>
    </row>
    <row r="1895" spans="1:21" x14ac:dyDescent="0.25">
      <c r="A1895" s="36" t="str">
        <f>'0'!$A$4</f>
        <v>………………..</v>
      </c>
      <c r="B1895" s="37">
        <f>'0'!$A$2</f>
        <v>46112</v>
      </c>
      <c r="C1895" s="37" t="s">
        <v>1197</v>
      </c>
      <c r="D1895" s="195"/>
      <c r="E1895" s="23"/>
      <c r="F1895" s="14"/>
      <c r="G1895" s="22"/>
      <c r="H1895" s="656"/>
      <c r="I1895" s="656"/>
      <c r="J1895" s="656"/>
      <c r="K1895" s="25"/>
      <c r="L1895" s="25"/>
      <c r="M1895" s="25"/>
      <c r="N1895" s="25"/>
      <c r="O1895" s="25"/>
      <c r="P1895" s="25"/>
      <c r="Q1895" s="25"/>
      <c r="R1895" s="25"/>
      <c r="S1895" s="25"/>
      <c r="T1895" s="671"/>
      <c r="U1895" s="730" t="str">
        <f t="shared" si="32"/>
        <v/>
      </c>
    </row>
    <row r="1896" spans="1:21" x14ac:dyDescent="0.25">
      <c r="A1896" s="36" t="str">
        <f>'0'!$A$4</f>
        <v>………………..</v>
      </c>
      <c r="B1896" s="37">
        <f>'0'!$A$2</f>
        <v>46112</v>
      </c>
      <c r="C1896" s="37" t="s">
        <v>1197</v>
      </c>
      <c r="D1896" s="195"/>
      <c r="E1896" s="23"/>
      <c r="F1896" s="14"/>
      <c r="G1896" s="22"/>
      <c r="H1896" s="656"/>
      <c r="I1896" s="656"/>
      <c r="J1896" s="656"/>
      <c r="K1896" s="25"/>
      <c r="L1896" s="25"/>
      <c r="M1896" s="25"/>
      <c r="N1896" s="25"/>
      <c r="O1896" s="25"/>
      <c r="P1896" s="25"/>
      <c r="Q1896" s="25"/>
      <c r="R1896" s="25"/>
      <c r="S1896" s="25"/>
      <c r="T1896" s="671"/>
      <c r="U1896" s="730" t="str">
        <f t="shared" si="32"/>
        <v/>
      </c>
    </row>
    <row r="1897" spans="1:21" x14ac:dyDescent="0.25">
      <c r="A1897" s="36" t="str">
        <f>'0'!$A$4</f>
        <v>………………..</v>
      </c>
      <c r="B1897" s="37">
        <f>'0'!$A$2</f>
        <v>46112</v>
      </c>
      <c r="C1897" s="37" t="s">
        <v>1197</v>
      </c>
      <c r="D1897" s="195"/>
      <c r="E1897" s="23"/>
      <c r="F1897" s="14"/>
      <c r="G1897" s="22"/>
      <c r="H1897" s="656"/>
      <c r="I1897" s="656"/>
      <c r="J1897" s="656"/>
      <c r="K1897" s="25"/>
      <c r="L1897" s="25"/>
      <c r="M1897" s="25"/>
      <c r="N1897" s="25"/>
      <c r="O1897" s="25"/>
      <c r="P1897" s="25"/>
      <c r="Q1897" s="25"/>
      <c r="R1897" s="25"/>
      <c r="S1897" s="25"/>
      <c r="T1897" s="671"/>
      <c r="U1897" s="730" t="str">
        <f t="shared" si="32"/>
        <v/>
      </c>
    </row>
    <row r="1898" spans="1:21" x14ac:dyDescent="0.25">
      <c r="A1898" s="36" t="str">
        <f>'0'!$A$4</f>
        <v>………………..</v>
      </c>
      <c r="B1898" s="37">
        <f>'0'!$A$2</f>
        <v>46112</v>
      </c>
      <c r="C1898" s="37" t="s">
        <v>1197</v>
      </c>
      <c r="D1898" s="195"/>
      <c r="E1898" s="23"/>
      <c r="F1898" s="14"/>
      <c r="G1898" s="22"/>
      <c r="H1898" s="656"/>
      <c r="I1898" s="656"/>
      <c r="J1898" s="656"/>
      <c r="K1898" s="25"/>
      <c r="L1898" s="25"/>
      <c r="M1898" s="25"/>
      <c r="N1898" s="25"/>
      <c r="O1898" s="25"/>
      <c r="P1898" s="25"/>
      <c r="Q1898" s="25"/>
      <c r="R1898" s="25"/>
      <c r="S1898" s="25"/>
      <c r="T1898" s="671"/>
      <c r="U1898" s="730" t="str">
        <f t="shared" si="32"/>
        <v/>
      </c>
    </row>
    <row r="1899" spans="1:21" x14ac:dyDescent="0.25">
      <c r="A1899" s="36" t="str">
        <f>'0'!$A$4</f>
        <v>………………..</v>
      </c>
      <c r="B1899" s="37">
        <f>'0'!$A$2</f>
        <v>46112</v>
      </c>
      <c r="C1899" s="37" t="s">
        <v>1197</v>
      </c>
      <c r="D1899" s="195"/>
      <c r="E1899" s="23"/>
      <c r="F1899" s="14"/>
      <c r="G1899" s="22"/>
      <c r="H1899" s="656"/>
      <c r="I1899" s="656"/>
      <c r="J1899" s="656"/>
      <c r="K1899" s="25"/>
      <c r="L1899" s="25"/>
      <c r="M1899" s="25"/>
      <c r="N1899" s="25"/>
      <c r="O1899" s="25"/>
      <c r="P1899" s="25"/>
      <c r="Q1899" s="25"/>
      <c r="R1899" s="25"/>
      <c r="S1899" s="25"/>
      <c r="T1899" s="671"/>
      <c r="U1899" s="730" t="str">
        <f t="shared" si="32"/>
        <v/>
      </c>
    </row>
    <row r="1900" spans="1:21" x14ac:dyDescent="0.25">
      <c r="A1900" s="36" t="str">
        <f>'0'!$A$4</f>
        <v>………………..</v>
      </c>
      <c r="B1900" s="37">
        <f>'0'!$A$2</f>
        <v>46112</v>
      </c>
      <c r="C1900" s="37" t="s">
        <v>1197</v>
      </c>
      <c r="D1900" s="195"/>
      <c r="E1900" s="23"/>
      <c r="F1900" s="14"/>
      <c r="G1900" s="22"/>
      <c r="H1900" s="656"/>
      <c r="I1900" s="656"/>
      <c r="J1900" s="656"/>
      <c r="K1900" s="25"/>
      <c r="L1900" s="25"/>
      <c r="M1900" s="25"/>
      <c r="N1900" s="25"/>
      <c r="O1900" s="25"/>
      <c r="P1900" s="25"/>
      <c r="Q1900" s="25"/>
      <c r="R1900" s="25"/>
      <c r="S1900" s="25"/>
      <c r="T1900" s="671"/>
      <c r="U1900" s="730" t="str">
        <f t="shared" si="32"/>
        <v/>
      </c>
    </row>
    <row r="1901" spans="1:21" x14ac:dyDescent="0.25">
      <c r="A1901" s="36" t="str">
        <f>'0'!$A$4</f>
        <v>………………..</v>
      </c>
      <c r="B1901" s="37">
        <f>'0'!$A$2</f>
        <v>46112</v>
      </c>
      <c r="C1901" s="37" t="s">
        <v>1197</v>
      </c>
      <c r="D1901" s="195"/>
      <c r="E1901" s="23"/>
      <c r="F1901" s="14"/>
      <c r="G1901" s="22"/>
      <c r="H1901" s="656"/>
      <c r="I1901" s="656"/>
      <c r="J1901" s="656"/>
      <c r="K1901" s="25"/>
      <c r="L1901" s="25"/>
      <c r="M1901" s="25"/>
      <c r="N1901" s="25"/>
      <c r="O1901" s="25"/>
      <c r="P1901" s="25"/>
      <c r="Q1901" s="25"/>
      <c r="R1901" s="25"/>
      <c r="S1901" s="25"/>
      <c r="T1901" s="671"/>
      <c r="U1901" s="730" t="str">
        <f t="shared" si="32"/>
        <v/>
      </c>
    </row>
    <row r="1902" spans="1:21" x14ac:dyDescent="0.25">
      <c r="A1902" s="36" t="str">
        <f>'0'!$A$4</f>
        <v>………………..</v>
      </c>
      <c r="B1902" s="37">
        <f>'0'!$A$2</f>
        <v>46112</v>
      </c>
      <c r="C1902" s="37" t="s">
        <v>1197</v>
      </c>
      <c r="D1902" s="195"/>
      <c r="E1902" s="23"/>
      <c r="F1902" s="14"/>
      <c r="G1902" s="22"/>
      <c r="H1902" s="656"/>
      <c r="I1902" s="656"/>
      <c r="J1902" s="656"/>
      <c r="K1902" s="25"/>
      <c r="L1902" s="25"/>
      <c r="M1902" s="25"/>
      <c r="N1902" s="25"/>
      <c r="O1902" s="25"/>
      <c r="P1902" s="25"/>
      <c r="Q1902" s="25"/>
      <c r="R1902" s="25"/>
      <c r="S1902" s="25"/>
      <c r="T1902" s="671"/>
      <c r="U1902" s="730" t="str">
        <f t="shared" si="32"/>
        <v/>
      </c>
    </row>
    <row r="1903" spans="1:21" x14ac:dyDescent="0.25">
      <c r="A1903" s="36" t="str">
        <f>'0'!$A$4</f>
        <v>………………..</v>
      </c>
      <c r="B1903" s="37">
        <f>'0'!$A$2</f>
        <v>46112</v>
      </c>
      <c r="C1903" s="37" t="s">
        <v>1197</v>
      </c>
      <c r="D1903" s="195"/>
      <c r="E1903" s="23"/>
      <c r="F1903" s="14"/>
      <c r="G1903" s="22"/>
      <c r="H1903" s="656"/>
      <c r="I1903" s="656"/>
      <c r="J1903" s="656"/>
      <c r="K1903" s="25"/>
      <c r="L1903" s="25"/>
      <c r="M1903" s="25"/>
      <c r="N1903" s="25"/>
      <c r="O1903" s="25"/>
      <c r="P1903" s="25"/>
      <c r="Q1903" s="25"/>
      <c r="R1903" s="25"/>
      <c r="S1903" s="25"/>
      <c r="T1903" s="671"/>
      <c r="U1903" s="730" t="str">
        <f t="shared" si="32"/>
        <v/>
      </c>
    </row>
    <row r="1904" spans="1:21" x14ac:dyDescent="0.25">
      <c r="A1904" s="36" t="str">
        <f>'0'!$A$4</f>
        <v>………………..</v>
      </c>
      <c r="B1904" s="37">
        <f>'0'!$A$2</f>
        <v>46112</v>
      </c>
      <c r="C1904" s="37" t="s">
        <v>1197</v>
      </c>
      <c r="D1904" s="195"/>
      <c r="E1904" s="23"/>
      <c r="F1904" s="14"/>
      <c r="G1904" s="22"/>
      <c r="H1904" s="656"/>
      <c r="I1904" s="656"/>
      <c r="J1904" s="656"/>
      <c r="K1904" s="25"/>
      <c r="L1904" s="25"/>
      <c r="M1904" s="25"/>
      <c r="N1904" s="25"/>
      <c r="O1904" s="25"/>
      <c r="P1904" s="25"/>
      <c r="Q1904" s="25"/>
      <c r="R1904" s="25"/>
      <c r="S1904" s="25"/>
      <c r="T1904" s="671"/>
      <c r="U1904" s="730" t="str">
        <f t="shared" si="32"/>
        <v/>
      </c>
    </row>
    <row r="1905" spans="1:21" x14ac:dyDescent="0.25">
      <c r="A1905" s="36" t="str">
        <f>'0'!$A$4</f>
        <v>………………..</v>
      </c>
      <c r="B1905" s="37">
        <f>'0'!$A$2</f>
        <v>46112</v>
      </c>
      <c r="C1905" s="37" t="s">
        <v>1197</v>
      </c>
      <c r="D1905" s="195"/>
      <c r="E1905" s="23"/>
      <c r="F1905" s="14"/>
      <c r="G1905" s="22"/>
      <c r="H1905" s="656"/>
      <c r="I1905" s="656"/>
      <c r="J1905" s="656"/>
      <c r="K1905" s="25"/>
      <c r="L1905" s="25"/>
      <c r="M1905" s="25"/>
      <c r="N1905" s="25"/>
      <c r="O1905" s="25"/>
      <c r="P1905" s="25"/>
      <c r="Q1905" s="25"/>
      <c r="R1905" s="25"/>
      <c r="S1905" s="25"/>
      <c r="T1905" s="671"/>
      <c r="U1905" s="730" t="str">
        <f t="shared" si="32"/>
        <v/>
      </c>
    </row>
    <row r="1906" spans="1:21" x14ac:dyDescent="0.25">
      <c r="A1906" s="36" t="str">
        <f>'0'!$A$4</f>
        <v>………………..</v>
      </c>
      <c r="B1906" s="37">
        <f>'0'!$A$2</f>
        <v>46112</v>
      </c>
      <c r="C1906" s="37" t="s">
        <v>1197</v>
      </c>
      <c r="D1906" s="195"/>
      <c r="E1906" s="23"/>
      <c r="F1906" s="14"/>
      <c r="G1906" s="22"/>
      <c r="H1906" s="656"/>
      <c r="I1906" s="656"/>
      <c r="J1906" s="656"/>
      <c r="K1906" s="25"/>
      <c r="L1906" s="25"/>
      <c r="M1906" s="25"/>
      <c r="N1906" s="25"/>
      <c r="O1906" s="25"/>
      <c r="P1906" s="25"/>
      <c r="Q1906" s="25"/>
      <c r="R1906" s="25"/>
      <c r="S1906" s="25"/>
      <c r="T1906" s="671"/>
      <c r="U1906" s="730" t="str">
        <f t="shared" si="32"/>
        <v/>
      </c>
    </row>
    <row r="1907" spans="1:21" x14ac:dyDescent="0.25">
      <c r="A1907" s="36" t="str">
        <f>'0'!$A$4</f>
        <v>………………..</v>
      </c>
      <c r="B1907" s="37">
        <f>'0'!$A$2</f>
        <v>46112</v>
      </c>
      <c r="C1907" s="37" t="s">
        <v>1197</v>
      </c>
      <c r="D1907" s="195"/>
      <c r="E1907" s="23"/>
      <c r="F1907" s="14"/>
      <c r="G1907" s="22"/>
      <c r="H1907" s="656"/>
      <c r="I1907" s="656"/>
      <c r="J1907" s="656"/>
      <c r="K1907" s="25"/>
      <c r="L1907" s="25"/>
      <c r="M1907" s="25"/>
      <c r="N1907" s="25"/>
      <c r="O1907" s="25"/>
      <c r="P1907" s="25"/>
      <c r="Q1907" s="25"/>
      <c r="R1907" s="25"/>
      <c r="S1907" s="25"/>
      <c r="T1907" s="671"/>
      <c r="U1907" s="730" t="str">
        <f t="shared" si="32"/>
        <v/>
      </c>
    </row>
    <row r="1908" spans="1:21" x14ac:dyDescent="0.25">
      <c r="A1908" s="36" t="str">
        <f>'0'!$A$4</f>
        <v>………………..</v>
      </c>
      <c r="B1908" s="37">
        <f>'0'!$A$2</f>
        <v>46112</v>
      </c>
      <c r="C1908" s="37" t="s">
        <v>1197</v>
      </c>
      <c r="D1908" s="195"/>
      <c r="E1908" s="23"/>
      <c r="F1908" s="14"/>
      <c r="G1908" s="22"/>
      <c r="H1908" s="656"/>
      <c r="I1908" s="656"/>
      <c r="J1908" s="656"/>
      <c r="K1908" s="25"/>
      <c r="L1908" s="25"/>
      <c r="M1908" s="25"/>
      <c r="N1908" s="25"/>
      <c r="O1908" s="25"/>
      <c r="P1908" s="25"/>
      <c r="Q1908" s="25"/>
      <c r="R1908" s="25"/>
      <c r="S1908" s="25"/>
      <c r="T1908" s="671"/>
      <c r="U1908" s="730" t="str">
        <f t="shared" si="32"/>
        <v/>
      </c>
    </row>
    <row r="1909" spans="1:21" x14ac:dyDescent="0.25">
      <c r="A1909" s="36" t="str">
        <f>'0'!$A$4</f>
        <v>………………..</v>
      </c>
      <c r="B1909" s="37">
        <f>'0'!$A$2</f>
        <v>46112</v>
      </c>
      <c r="C1909" s="37" t="s">
        <v>1197</v>
      </c>
      <c r="D1909" s="195"/>
      <c r="E1909" s="23"/>
      <c r="F1909" s="14"/>
      <c r="G1909" s="22"/>
      <c r="H1909" s="656"/>
      <c r="I1909" s="656"/>
      <c r="J1909" s="656"/>
      <c r="K1909" s="25"/>
      <c r="L1909" s="25"/>
      <c r="M1909" s="25"/>
      <c r="N1909" s="25"/>
      <c r="O1909" s="25"/>
      <c r="P1909" s="25"/>
      <c r="Q1909" s="25"/>
      <c r="R1909" s="25"/>
      <c r="S1909" s="25"/>
      <c r="T1909" s="671"/>
      <c r="U1909" s="730" t="str">
        <f t="shared" si="32"/>
        <v/>
      </c>
    </row>
    <row r="1910" spans="1:21" x14ac:dyDescent="0.25">
      <c r="A1910" s="36" t="str">
        <f>'0'!$A$4</f>
        <v>………………..</v>
      </c>
      <c r="B1910" s="37">
        <f>'0'!$A$2</f>
        <v>46112</v>
      </c>
      <c r="C1910" s="37" t="s">
        <v>1197</v>
      </c>
      <c r="D1910" s="195"/>
      <c r="E1910" s="23"/>
      <c r="F1910" s="14"/>
      <c r="G1910" s="22"/>
      <c r="H1910" s="656"/>
      <c r="I1910" s="656"/>
      <c r="J1910" s="656"/>
      <c r="K1910" s="25"/>
      <c r="L1910" s="25"/>
      <c r="M1910" s="25"/>
      <c r="N1910" s="25"/>
      <c r="O1910" s="25"/>
      <c r="P1910" s="25"/>
      <c r="Q1910" s="25"/>
      <c r="R1910" s="25"/>
      <c r="S1910" s="25"/>
      <c r="T1910" s="671"/>
      <c r="U1910" s="730" t="str">
        <f t="shared" si="32"/>
        <v/>
      </c>
    </row>
    <row r="1911" spans="1:21" x14ac:dyDescent="0.25">
      <c r="A1911" s="36" t="str">
        <f>'0'!$A$4</f>
        <v>………………..</v>
      </c>
      <c r="B1911" s="37">
        <f>'0'!$A$2</f>
        <v>46112</v>
      </c>
      <c r="C1911" s="37" t="s">
        <v>1197</v>
      </c>
      <c r="D1911" s="195"/>
      <c r="E1911" s="23"/>
      <c r="F1911" s="14"/>
      <c r="G1911" s="22"/>
      <c r="H1911" s="656"/>
      <c r="I1911" s="656"/>
      <c r="J1911" s="656"/>
      <c r="K1911" s="25"/>
      <c r="L1911" s="25"/>
      <c r="M1911" s="25"/>
      <c r="N1911" s="25"/>
      <c r="O1911" s="25"/>
      <c r="P1911" s="25"/>
      <c r="Q1911" s="25"/>
      <c r="R1911" s="25"/>
      <c r="S1911" s="25"/>
      <c r="T1911" s="671"/>
      <c r="U1911" s="730" t="str">
        <f t="shared" si="32"/>
        <v/>
      </c>
    </row>
    <row r="1912" spans="1:21" x14ac:dyDescent="0.25">
      <c r="A1912" s="36" t="str">
        <f>'0'!$A$4</f>
        <v>………………..</v>
      </c>
      <c r="B1912" s="37">
        <f>'0'!$A$2</f>
        <v>46112</v>
      </c>
      <c r="C1912" s="37" t="s">
        <v>1197</v>
      </c>
      <c r="D1912" s="195"/>
      <c r="E1912" s="23"/>
      <c r="F1912" s="14"/>
      <c r="G1912" s="22"/>
      <c r="H1912" s="656"/>
      <c r="I1912" s="656"/>
      <c r="J1912" s="656"/>
      <c r="K1912" s="25"/>
      <c r="L1912" s="25"/>
      <c r="M1912" s="25"/>
      <c r="N1912" s="25"/>
      <c r="O1912" s="25"/>
      <c r="P1912" s="25"/>
      <c r="Q1912" s="25"/>
      <c r="R1912" s="25"/>
      <c r="S1912" s="25"/>
      <c r="T1912" s="671"/>
      <c r="U1912" s="730" t="str">
        <f t="shared" si="32"/>
        <v/>
      </c>
    </row>
    <row r="1913" spans="1:21" x14ac:dyDescent="0.25">
      <c r="A1913" s="36" t="str">
        <f>'0'!$A$4</f>
        <v>………………..</v>
      </c>
      <c r="B1913" s="37">
        <f>'0'!$A$2</f>
        <v>46112</v>
      </c>
      <c r="C1913" s="37" t="s">
        <v>1197</v>
      </c>
      <c r="D1913" s="195"/>
      <c r="E1913" s="23"/>
      <c r="F1913" s="14"/>
      <c r="G1913" s="22"/>
      <c r="H1913" s="656"/>
      <c r="I1913" s="656"/>
      <c r="J1913" s="656"/>
      <c r="K1913" s="25"/>
      <c r="L1913" s="25"/>
      <c r="M1913" s="25"/>
      <c r="N1913" s="25"/>
      <c r="O1913" s="25"/>
      <c r="P1913" s="25"/>
      <c r="Q1913" s="25"/>
      <c r="R1913" s="25"/>
      <c r="S1913" s="25"/>
      <c r="T1913" s="671"/>
      <c r="U1913" s="730" t="str">
        <f t="shared" si="32"/>
        <v/>
      </c>
    </row>
    <row r="1914" spans="1:21" x14ac:dyDescent="0.25">
      <c r="A1914" s="36" t="str">
        <f>'0'!$A$4</f>
        <v>………………..</v>
      </c>
      <c r="B1914" s="37">
        <f>'0'!$A$2</f>
        <v>46112</v>
      </c>
      <c r="C1914" s="37" t="s">
        <v>1197</v>
      </c>
      <c r="D1914" s="195"/>
      <c r="E1914" s="23"/>
      <c r="F1914" s="14"/>
      <c r="G1914" s="22"/>
      <c r="H1914" s="656"/>
      <c r="I1914" s="656"/>
      <c r="J1914" s="656"/>
      <c r="K1914" s="25"/>
      <c r="L1914" s="25"/>
      <c r="M1914" s="25"/>
      <c r="N1914" s="25"/>
      <c r="O1914" s="25"/>
      <c r="P1914" s="25"/>
      <c r="Q1914" s="25"/>
      <c r="R1914" s="25"/>
      <c r="S1914" s="25"/>
      <c r="T1914" s="671"/>
      <c r="U1914" s="730" t="str">
        <f t="shared" si="32"/>
        <v/>
      </c>
    </row>
    <row r="1915" spans="1:21" x14ac:dyDescent="0.25">
      <c r="A1915" s="36" t="str">
        <f>'0'!$A$4</f>
        <v>………………..</v>
      </c>
      <c r="B1915" s="37">
        <f>'0'!$A$2</f>
        <v>46112</v>
      </c>
      <c r="C1915" s="37" t="s">
        <v>1197</v>
      </c>
      <c r="D1915" s="195"/>
      <c r="E1915" s="23"/>
      <c r="F1915" s="14"/>
      <c r="G1915" s="22"/>
      <c r="H1915" s="656"/>
      <c r="I1915" s="656"/>
      <c r="J1915" s="656"/>
      <c r="K1915" s="25"/>
      <c r="L1915" s="25"/>
      <c r="M1915" s="25"/>
      <c r="N1915" s="25"/>
      <c r="O1915" s="25"/>
      <c r="P1915" s="25"/>
      <c r="Q1915" s="25"/>
      <c r="R1915" s="25"/>
      <c r="S1915" s="25"/>
      <c r="T1915" s="671"/>
      <c r="U1915" s="730" t="str">
        <f t="shared" si="32"/>
        <v/>
      </c>
    </row>
    <row r="1916" spans="1:21" x14ac:dyDescent="0.25">
      <c r="A1916" s="36" t="str">
        <f>'0'!$A$4</f>
        <v>………………..</v>
      </c>
      <c r="B1916" s="37">
        <f>'0'!$A$2</f>
        <v>46112</v>
      </c>
      <c r="C1916" s="37" t="s">
        <v>1197</v>
      </c>
      <c r="D1916" s="195"/>
      <c r="E1916" s="23"/>
      <c r="F1916" s="14"/>
      <c r="G1916" s="22"/>
      <c r="H1916" s="656"/>
      <c r="I1916" s="656"/>
      <c r="J1916" s="656"/>
      <c r="K1916" s="25"/>
      <c r="L1916" s="25"/>
      <c r="M1916" s="25"/>
      <c r="N1916" s="25"/>
      <c r="O1916" s="25"/>
      <c r="P1916" s="25"/>
      <c r="Q1916" s="25"/>
      <c r="R1916" s="25"/>
      <c r="S1916" s="25"/>
      <c r="T1916" s="671"/>
      <c r="U1916" s="730" t="str">
        <f t="shared" si="32"/>
        <v/>
      </c>
    </row>
    <row r="1917" spans="1:21" x14ac:dyDescent="0.25">
      <c r="A1917" s="36" t="str">
        <f>'0'!$A$4</f>
        <v>………………..</v>
      </c>
      <c r="B1917" s="37">
        <f>'0'!$A$2</f>
        <v>46112</v>
      </c>
      <c r="C1917" s="37" t="s">
        <v>1197</v>
      </c>
      <c r="D1917" s="195"/>
      <c r="E1917" s="23"/>
      <c r="F1917" s="14"/>
      <c r="G1917" s="22"/>
      <c r="H1917" s="656"/>
      <c r="I1917" s="656"/>
      <c r="J1917" s="656"/>
      <c r="K1917" s="25"/>
      <c r="L1917" s="25"/>
      <c r="M1917" s="25"/>
      <c r="N1917" s="25"/>
      <c r="O1917" s="25"/>
      <c r="P1917" s="25"/>
      <c r="Q1917" s="25"/>
      <c r="R1917" s="25"/>
      <c r="S1917" s="25"/>
      <c r="T1917" s="671"/>
      <c r="U1917" s="730" t="str">
        <f t="shared" si="32"/>
        <v/>
      </c>
    </row>
    <row r="1918" spans="1:21" x14ac:dyDescent="0.25">
      <c r="A1918" s="36" t="str">
        <f>'0'!$A$4</f>
        <v>………………..</v>
      </c>
      <c r="B1918" s="37">
        <f>'0'!$A$2</f>
        <v>46112</v>
      </c>
      <c r="C1918" s="37" t="s">
        <v>1197</v>
      </c>
      <c r="D1918" s="195"/>
      <c r="E1918" s="23"/>
      <c r="F1918" s="14"/>
      <c r="G1918" s="22"/>
      <c r="H1918" s="656"/>
      <c r="I1918" s="656"/>
      <c r="J1918" s="656"/>
      <c r="K1918" s="25"/>
      <c r="L1918" s="25"/>
      <c r="M1918" s="25"/>
      <c r="N1918" s="25"/>
      <c r="O1918" s="25"/>
      <c r="P1918" s="25"/>
      <c r="Q1918" s="25"/>
      <c r="R1918" s="25"/>
      <c r="S1918" s="25"/>
      <c r="T1918" s="671"/>
      <c r="U1918" s="730" t="str">
        <f t="shared" si="32"/>
        <v/>
      </c>
    </row>
    <row r="1919" spans="1:21" x14ac:dyDescent="0.25">
      <c r="A1919" s="36" t="str">
        <f>'0'!$A$4</f>
        <v>………………..</v>
      </c>
      <c r="B1919" s="37">
        <f>'0'!$A$2</f>
        <v>46112</v>
      </c>
      <c r="C1919" s="37" t="s">
        <v>1197</v>
      </c>
      <c r="D1919" s="195"/>
      <c r="E1919" s="23"/>
      <c r="F1919" s="14"/>
      <c r="G1919" s="22"/>
      <c r="H1919" s="656"/>
      <c r="I1919" s="656"/>
      <c r="J1919" s="656"/>
      <c r="K1919" s="25"/>
      <c r="L1919" s="25"/>
      <c r="M1919" s="25"/>
      <c r="N1919" s="25"/>
      <c r="O1919" s="25"/>
      <c r="P1919" s="25"/>
      <c r="Q1919" s="25"/>
      <c r="R1919" s="25"/>
      <c r="S1919" s="25"/>
      <c r="T1919" s="671"/>
      <c r="U1919" s="730" t="str">
        <f t="shared" si="32"/>
        <v/>
      </c>
    </row>
    <row r="1920" spans="1:21" x14ac:dyDescent="0.25">
      <c r="A1920" s="36" t="str">
        <f>'0'!$A$4</f>
        <v>………………..</v>
      </c>
      <c r="B1920" s="37">
        <f>'0'!$A$2</f>
        <v>46112</v>
      </c>
      <c r="C1920" s="37" t="s">
        <v>1197</v>
      </c>
      <c r="D1920" s="195"/>
      <c r="E1920" s="23"/>
      <c r="F1920" s="14"/>
      <c r="G1920" s="22"/>
      <c r="H1920" s="656"/>
      <c r="I1920" s="656"/>
      <c r="J1920" s="656"/>
      <c r="K1920" s="25"/>
      <c r="L1920" s="25"/>
      <c r="M1920" s="25"/>
      <c r="N1920" s="25"/>
      <c r="O1920" s="25"/>
      <c r="P1920" s="25"/>
      <c r="Q1920" s="25"/>
      <c r="R1920" s="25"/>
      <c r="S1920" s="25"/>
      <c r="T1920" s="671"/>
      <c r="U1920" s="730" t="str">
        <f t="shared" si="32"/>
        <v/>
      </c>
    </row>
    <row r="1921" spans="1:21" x14ac:dyDescent="0.25">
      <c r="A1921" s="36" t="str">
        <f>'0'!$A$4</f>
        <v>………………..</v>
      </c>
      <c r="B1921" s="37">
        <f>'0'!$A$2</f>
        <v>46112</v>
      </c>
      <c r="C1921" s="37" t="s">
        <v>1197</v>
      </c>
      <c r="D1921" s="195"/>
      <c r="E1921" s="23"/>
      <c r="F1921" s="14"/>
      <c r="G1921" s="22"/>
      <c r="H1921" s="656"/>
      <c r="I1921" s="656"/>
      <c r="J1921" s="656"/>
      <c r="K1921" s="25"/>
      <c r="L1921" s="25"/>
      <c r="M1921" s="25"/>
      <c r="N1921" s="25"/>
      <c r="O1921" s="25"/>
      <c r="P1921" s="25"/>
      <c r="Q1921" s="25"/>
      <c r="R1921" s="25"/>
      <c r="S1921" s="25"/>
      <c r="T1921" s="671"/>
      <c r="U1921" s="730" t="str">
        <f t="shared" si="32"/>
        <v/>
      </c>
    </row>
    <row r="1922" spans="1:21" x14ac:dyDescent="0.25">
      <c r="A1922" s="36" t="str">
        <f>'0'!$A$4</f>
        <v>………………..</v>
      </c>
      <c r="B1922" s="37">
        <f>'0'!$A$2</f>
        <v>46112</v>
      </c>
      <c r="C1922" s="37" t="s">
        <v>1197</v>
      </c>
      <c r="D1922" s="195"/>
      <c r="E1922" s="23"/>
      <c r="F1922" s="14"/>
      <c r="G1922" s="22"/>
      <c r="H1922" s="656"/>
      <c r="I1922" s="656"/>
      <c r="J1922" s="656"/>
      <c r="K1922" s="25"/>
      <c r="L1922" s="25"/>
      <c r="M1922" s="25"/>
      <c r="N1922" s="25"/>
      <c r="O1922" s="25"/>
      <c r="P1922" s="25"/>
      <c r="Q1922" s="25"/>
      <c r="R1922" s="25"/>
      <c r="S1922" s="25"/>
      <c r="T1922" s="671"/>
      <c r="U1922" s="730" t="str">
        <f t="shared" si="32"/>
        <v/>
      </c>
    </row>
    <row r="1923" spans="1:21" x14ac:dyDescent="0.25">
      <c r="A1923" s="36" t="str">
        <f>'0'!$A$4</f>
        <v>………………..</v>
      </c>
      <c r="B1923" s="37">
        <f>'0'!$A$2</f>
        <v>46112</v>
      </c>
      <c r="C1923" s="37" t="s">
        <v>1197</v>
      </c>
      <c r="D1923" s="195"/>
      <c r="E1923" s="23"/>
      <c r="F1923" s="14"/>
      <c r="G1923" s="22"/>
      <c r="H1923" s="656"/>
      <c r="I1923" s="656"/>
      <c r="J1923" s="656"/>
      <c r="K1923" s="25"/>
      <c r="L1923" s="25"/>
      <c r="M1923" s="25"/>
      <c r="N1923" s="25"/>
      <c r="O1923" s="25"/>
      <c r="P1923" s="25"/>
      <c r="Q1923" s="25"/>
      <c r="R1923" s="25"/>
      <c r="S1923" s="25"/>
      <c r="T1923" s="671"/>
      <c r="U1923" s="730" t="str">
        <f t="shared" si="32"/>
        <v/>
      </c>
    </row>
    <row r="1924" spans="1:21" x14ac:dyDescent="0.25">
      <c r="A1924" s="36" t="str">
        <f>'0'!$A$4</f>
        <v>………………..</v>
      </c>
      <c r="B1924" s="37">
        <f>'0'!$A$2</f>
        <v>46112</v>
      </c>
      <c r="C1924" s="37" t="s">
        <v>1197</v>
      </c>
      <c r="D1924" s="195"/>
      <c r="E1924" s="23"/>
      <c r="F1924" s="14"/>
      <c r="G1924" s="22"/>
      <c r="H1924" s="656"/>
      <c r="I1924" s="656"/>
      <c r="J1924" s="656"/>
      <c r="K1924" s="25"/>
      <c r="L1924" s="25"/>
      <c r="M1924" s="25"/>
      <c r="N1924" s="25"/>
      <c r="O1924" s="25"/>
      <c r="P1924" s="25"/>
      <c r="Q1924" s="25"/>
      <c r="R1924" s="25"/>
      <c r="S1924" s="25"/>
      <c r="T1924" s="671"/>
      <c r="U1924" s="730" t="str">
        <f t="shared" si="32"/>
        <v/>
      </c>
    </row>
    <row r="1925" spans="1:21" x14ac:dyDescent="0.25">
      <c r="A1925" s="36" t="str">
        <f>'0'!$A$4</f>
        <v>………………..</v>
      </c>
      <c r="B1925" s="37">
        <f>'0'!$A$2</f>
        <v>46112</v>
      </c>
      <c r="C1925" s="37" t="s">
        <v>1197</v>
      </c>
      <c r="D1925" s="195"/>
      <c r="E1925" s="23"/>
      <c r="F1925" s="14"/>
      <c r="G1925" s="22"/>
      <c r="H1925" s="656"/>
      <c r="I1925" s="656"/>
      <c r="J1925" s="656"/>
      <c r="K1925" s="25"/>
      <c r="L1925" s="25"/>
      <c r="M1925" s="25"/>
      <c r="N1925" s="25"/>
      <c r="O1925" s="25"/>
      <c r="P1925" s="25"/>
      <c r="Q1925" s="25"/>
      <c r="R1925" s="25"/>
      <c r="S1925" s="25"/>
      <c r="T1925" s="671"/>
      <c r="U1925" s="730" t="str">
        <f t="shared" si="32"/>
        <v/>
      </c>
    </row>
    <row r="1926" spans="1:21" x14ac:dyDescent="0.25">
      <c r="A1926" s="36" t="str">
        <f>'0'!$A$4</f>
        <v>………………..</v>
      </c>
      <c r="B1926" s="37">
        <f>'0'!$A$2</f>
        <v>46112</v>
      </c>
      <c r="C1926" s="37" t="s">
        <v>1197</v>
      </c>
      <c r="D1926" s="195"/>
      <c r="E1926" s="23"/>
      <c r="F1926" s="14"/>
      <c r="G1926" s="22"/>
      <c r="H1926" s="656"/>
      <c r="I1926" s="656"/>
      <c r="J1926" s="656"/>
      <c r="K1926" s="25"/>
      <c r="L1926" s="25"/>
      <c r="M1926" s="25"/>
      <c r="N1926" s="25"/>
      <c r="O1926" s="25"/>
      <c r="P1926" s="25"/>
      <c r="Q1926" s="25"/>
      <c r="R1926" s="25"/>
      <c r="S1926" s="25"/>
      <c r="T1926" s="671"/>
      <c r="U1926" s="730" t="str">
        <f t="shared" si="32"/>
        <v/>
      </c>
    </row>
    <row r="1927" spans="1:21" x14ac:dyDescent="0.25">
      <c r="A1927" s="36" t="str">
        <f>'0'!$A$4</f>
        <v>………………..</v>
      </c>
      <c r="B1927" s="37">
        <f>'0'!$A$2</f>
        <v>46112</v>
      </c>
      <c r="C1927" s="37" t="s">
        <v>1197</v>
      </c>
      <c r="D1927" s="195"/>
      <c r="E1927" s="23"/>
      <c r="F1927" s="14"/>
      <c r="G1927" s="22"/>
      <c r="H1927" s="656"/>
      <c r="I1927" s="656"/>
      <c r="J1927" s="656"/>
      <c r="K1927" s="25"/>
      <c r="L1927" s="25"/>
      <c r="M1927" s="25"/>
      <c r="N1927" s="25"/>
      <c r="O1927" s="25"/>
      <c r="P1927" s="25"/>
      <c r="Q1927" s="25"/>
      <c r="R1927" s="25"/>
      <c r="S1927" s="25"/>
      <c r="T1927" s="671"/>
      <c r="U1927" s="730" t="str">
        <f t="shared" si="32"/>
        <v/>
      </c>
    </row>
    <row r="1928" spans="1:21" x14ac:dyDescent="0.25">
      <c r="A1928" s="36" t="str">
        <f>'0'!$A$4</f>
        <v>………………..</v>
      </c>
      <c r="B1928" s="37">
        <f>'0'!$A$2</f>
        <v>46112</v>
      </c>
      <c r="C1928" s="37" t="s">
        <v>1197</v>
      </c>
      <c r="D1928" s="195"/>
      <c r="E1928" s="23"/>
      <c r="F1928" s="14"/>
      <c r="G1928" s="22"/>
      <c r="H1928" s="656"/>
      <c r="I1928" s="656"/>
      <c r="J1928" s="656"/>
      <c r="K1928" s="25"/>
      <c r="L1928" s="25"/>
      <c r="M1928" s="25"/>
      <c r="N1928" s="25"/>
      <c r="O1928" s="25"/>
      <c r="P1928" s="25"/>
      <c r="Q1928" s="25"/>
      <c r="R1928" s="25"/>
      <c r="S1928" s="25"/>
      <c r="T1928" s="671"/>
      <c r="U1928" s="730" t="str">
        <f t="shared" si="32"/>
        <v/>
      </c>
    </row>
    <row r="1929" spans="1:21" x14ac:dyDescent="0.25">
      <c r="A1929" s="36" t="str">
        <f>'0'!$A$4</f>
        <v>………………..</v>
      </c>
      <c r="B1929" s="37">
        <f>'0'!$A$2</f>
        <v>46112</v>
      </c>
      <c r="C1929" s="37" t="s">
        <v>1197</v>
      </c>
      <c r="D1929" s="195"/>
      <c r="E1929" s="23"/>
      <c r="F1929" s="14"/>
      <c r="G1929" s="22"/>
      <c r="H1929" s="656"/>
      <c r="I1929" s="656"/>
      <c r="J1929" s="656"/>
      <c r="K1929" s="25"/>
      <c r="L1929" s="25"/>
      <c r="M1929" s="25"/>
      <c r="N1929" s="25"/>
      <c r="O1929" s="25"/>
      <c r="P1929" s="25"/>
      <c r="Q1929" s="25"/>
      <c r="R1929" s="25"/>
      <c r="S1929" s="25"/>
      <c r="T1929" s="671"/>
      <c r="U1929" s="730" t="str">
        <f t="shared" si="32"/>
        <v/>
      </c>
    </row>
    <row r="1930" spans="1:21" x14ac:dyDescent="0.25">
      <c r="A1930" s="36" t="str">
        <f>'0'!$A$4</f>
        <v>………………..</v>
      </c>
      <c r="B1930" s="37">
        <f>'0'!$A$2</f>
        <v>46112</v>
      </c>
      <c r="C1930" s="37" t="s">
        <v>1197</v>
      </c>
      <c r="D1930" s="195"/>
      <c r="E1930" s="23"/>
      <c r="F1930" s="14"/>
      <c r="G1930" s="22"/>
      <c r="H1930" s="656"/>
      <c r="I1930" s="656"/>
      <c r="J1930" s="656"/>
      <c r="K1930" s="25"/>
      <c r="L1930" s="25"/>
      <c r="M1930" s="25"/>
      <c r="N1930" s="25"/>
      <c r="O1930" s="25"/>
      <c r="P1930" s="25"/>
      <c r="Q1930" s="25"/>
      <c r="R1930" s="25"/>
      <c r="S1930" s="25"/>
      <c r="T1930" s="671"/>
      <c r="U1930" s="730" t="str">
        <f t="shared" si="32"/>
        <v/>
      </c>
    </row>
    <row r="1931" spans="1:21" x14ac:dyDescent="0.25">
      <c r="A1931" s="36" t="str">
        <f>'0'!$A$4</f>
        <v>………………..</v>
      </c>
      <c r="B1931" s="37">
        <f>'0'!$A$2</f>
        <v>46112</v>
      </c>
      <c r="C1931" s="37" t="s">
        <v>1197</v>
      </c>
      <c r="D1931" s="195"/>
      <c r="E1931" s="23"/>
      <c r="F1931" s="14"/>
      <c r="G1931" s="22"/>
      <c r="H1931" s="656"/>
      <c r="I1931" s="656"/>
      <c r="J1931" s="656"/>
      <c r="K1931" s="25"/>
      <c r="L1931" s="25"/>
      <c r="M1931" s="25"/>
      <c r="N1931" s="25"/>
      <c r="O1931" s="25"/>
      <c r="P1931" s="25"/>
      <c r="Q1931" s="25"/>
      <c r="R1931" s="25"/>
      <c r="S1931" s="25"/>
      <c r="T1931" s="671"/>
      <c r="U1931" s="730" t="str">
        <f t="shared" ref="U1931:U1994" si="33">IF(COUNTBLANK(D1931:S1931)=16,"",IF(D1931="999999999","",IF(ISNUMBER(VALUE(D1931)),IF(LEN(D1931)&lt;&gt;9,"Въведеното ЕИК е твърде късо или твърде дълго",IF(OR(MOD(MID(D1931,1,1)*1+MID(D1931,2,1)*2+MID(D1931,3,1)*3+MID(D1931,4,1)*4+MID(D1931,5,1)*5+MID(D1931,6,1)*6+MID(D1931,7,1)*7+MID(D1931,8,1)*8,11)-MID(D1931,9,1)=0,AND(MOD(MID(D1931,1,1)*3+MID(D1931,2,1)*4+MID(D1931,3,1)*5+MID(D1931,4,1)*6+MID(D1931,5,1)*7+MID(D1931,6,1)*8+MID(D1931,7,1)*9+MID(D1931,8,1)*10,11)=10,MID(D1931,9,1)*1=0),MOD(MID(D1931,1,1)*3+MID(D1931,2,1)*4+MID(D1931,3,1)*5+MID(D1931,4,1)*6+MID(D1931,5,1)*7+MID(D1931,6,1)*8+MID(D1931,7,1)*9+MID(D1931,8,1)*10,11)-MID(D1931,9,1)=0),"","Въведеното ЕИК е невалидно")),"Въведеното ЕИК съдържа непозволени символи")))</f>
        <v/>
      </c>
    </row>
    <row r="1932" spans="1:21" x14ac:dyDescent="0.25">
      <c r="A1932" s="36" t="str">
        <f>'0'!$A$4</f>
        <v>………………..</v>
      </c>
      <c r="B1932" s="37">
        <f>'0'!$A$2</f>
        <v>46112</v>
      </c>
      <c r="C1932" s="37" t="s">
        <v>1197</v>
      </c>
      <c r="D1932" s="195"/>
      <c r="E1932" s="23"/>
      <c r="F1932" s="14"/>
      <c r="G1932" s="22"/>
      <c r="H1932" s="656"/>
      <c r="I1932" s="656"/>
      <c r="J1932" s="656"/>
      <c r="K1932" s="25"/>
      <c r="L1932" s="25"/>
      <c r="M1932" s="25"/>
      <c r="N1932" s="25"/>
      <c r="O1932" s="25"/>
      <c r="P1932" s="25"/>
      <c r="Q1932" s="25"/>
      <c r="R1932" s="25"/>
      <c r="S1932" s="25"/>
      <c r="T1932" s="671"/>
      <c r="U1932" s="730" t="str">
        <f t="shared" si="33"/>
        <v/>
      </c>
    </row>
    <row r="1933" spans="1:21" x14ac:dyDescent="0.25">
      <c r="A1933" s="36" t="str">
        <f>'0'!$A$4</f>
        <v>………………..</v>
      </c>
      <c r="B1933" s="37">
        <f>'0'!$A$2</f>
        <v>46112</v>
      </c>
      <c r="C1933" s="37" t="s">
        <v>1197</v>
      </c>
      <c r="D1933" s="195"/>
      <c r="E1933" s="23"/>
      <c r="F1933" s="14"/>
      <c r="G1933" s="22"/>
      <c r="H1933" s="656"/>
      <c r="I1933" s="656"/>
      <c r="J1933" s="656"/>
      <c r="K1933" s="25"/>
      <c r="L1933" s="25"/>
      <c r="M1933" s="25"/>
      <c r="N1933" s="25"/>
      <c r="O1933" s="25"/>
      <c r="P1933" s="25"/>
      <c r="Q1933" s="25"/>
      <c r="R1933" s="25"/>
      <c r="S1933" s="25"/>
      <c r="T1933" s="671"/>
      <c r="U1933" s="730" t="str">
        <f t="shared" si="33"/>
        <v/>
      </c>
    </row>
    <row r="1934" spans="1:21" x14ac:dyDescent="0.25">
      <c r="A1934" s="36" t="str">
        <f>'0'!$A$4</f>
        <v>………………..</v>
      </c>
      <c r="B1934" s="37">
        <f>'0'!$A$2</f>
        <v>46112</v>
      </c>
      <c r="C1934" s="37" t="s">
        <v>1197</v>
      </c>
      <c r="D1934" s="195"/>
      <c r="E1934" s="23"/>
      <c r="F1934" s="14"/>
      <c r="G1934" s="22"/>
      <c r="H1934" s="656"/>
      <c r="I1934" s="656"/>
      <c r="J1934" s="656"/>
      <c r="K1934" s="25"/>
      <c r="L1934" s="25"/>
      <c r="M1934" s="25"/>
      <c r="N1934" s="25"/>
      <c r="O1934" s="25"/>
      <c r="P1934" s="25"/>
      <c r="Q1934" s="25"/>
      <c r="R1934" s="25"/>
      <c r="S1934" s="25"/>
      <c r="T1934" s="671"/>
      <c r="U1934" s="730" t="str">
        <f t="shared" si="33"/>
        <v/>
      </c>
    </row>
    <row r="1935" spans="1:21" x14ac:dyDescent="0.25">
      <c r="A1935" s="36" t="str">
        <f>'0'!$A$4</f>
        <v>………………..</v>
      </c>
      <c r="B1935" s="37">
        <f>'0'!$A$2</f>
        <v>46112</v>
      </c>
      <c r="C1935" s="37" t="s">
        <v>1197</v>
      </c>
      <c r="D1935" s="195"/>
      <c r="E1935" s="23"/>
      <c r="F1935" s="14"/>
      <c r="G1935" s="22"/>
      <c r="H1935" s="656"/>
      <c r="I1935" s="656"/>
      <c r="J1935" s="656"/>
      <c r="K1935" s="25"/>
      <c r="L1935" s="25"/>
      <c r="M1935" s="25"/>
      <c r="N1935" s="25"/>
      <c r="O1935" s="25"/>
      <c r="P1935" s="25"/>
      <c r="Q1935" s="25"/>
      <c r="R1935" s="25"/>
      <c r="S1935" s="25"/>
      <c r="T1935" s="671"/>
      <c r="U1935" s="730" t="str">
        <f t="shared" si="33"/>
        <v/>
      </c>
    </row>
    <row r="1936" spans="1:21" x14ac:dyDescent="0.25">
      <c r="A1936" s="36" t="str">
        <f>'0'!$A$4</f>
        <v>………………..</v>
      </c>
      <c r="B1936" s="37">
        <f>'0'!$A$2</f>
        <v>46112</v>
      </c>
      <c r="C1936" s="37" t="s">
        <v>1197</v>
      </c>
      <c r="D1936" s="195"/>
      <c r="E1936" s="23"/>
      <c r="F1936" s="14"/>
      <c r="G1936" s="22"/>
      <c r="H1936" s="656"/>
      <c r="I1936" s="656"/>
      <c r="J1936" s="656"/>
      <c r="K1936" s="25"/>
      <c r="L1936" s="25"/>
      <c r="M1936" s="25"/>
      <c r="N1936" s="25"/>
      <c r="O1936" s="25"/>
      <c r="P1936" s="25"/>
      <c r="Q1936" s="25"/>
      <c r="R1936" s="25"/>
      <c r="S1936" s="25"/>
      <c r="T1936" s="671"/>
      <c r="U1936" s="730" t="str">
        <f t="shared" si="33"/>
        <v/>
      </c>
    </row>
    <row r="1937" spans="1:21" x14ac:dyDescent="0.25">
      <c r="A1937" s="36" t="str">
        <f>'0'!$A$4</f>
        <v>………………..</v>
      </c>
      <c r="B1937" s="37">
        <f>'0'!$A$2</f>
        <v>46112</v>
      </c>
      <c r="C1937" s="37" t="s">
        <v>1197</v>
      </c>
      <c r="D1937" s="195"/>
      <c r="E1937" s="23"/>
      <c r="F1937" s="14"/>
      <c r="G1937" s="22"/>
      <c r="H1937" s="656"/>
      <c r="I1937" s="656"/>
      <c r="J1937" s="656"/>
      <c r="K1937" s="25"/>
      <c r="L1937" s="25"/>
      <c r="M1937" s="25"/>
      <c r="N1937" s="25"/>
      <c r="O1937" s="25"/>
      <c r="P1937" s="25"/>
      <c r="Q1937" s="25"/>
      <c r="R1937" s="25"/>
      <c r="S1937" s="25"/>
      <c r="T1937" s="671"/>
      <c r="U1937" s="730" t="str">
        <f t="shared" si="33"/>
        <v/>
      </c>
    </row>
    <row r="1938" spans="1:21" x14ac:dyDescent="0.25">
      <c r="A1938" s="36" t="str">
        <f>'0'!$A$4</f>
        <v>………………..</v>
      </c>
      <c r="B1938" s="37">
        <f>'0'!$A$2</f>
        <v>46112</v>
      </c>
      <c r="C1938" s="37" t="s">
        <v>1197</v>
      </c>
      <c r="D1938" s="195"/>
      <c r="E1938" s="23"/>
      <c r="F1938" s="14"/>
      <c r="G1938" s="22"/>
      <c r="H1938" s="656"/>
      <c r="I1938" s="656"/>
      <c r="J1938" s="656"/>
      <c r="K1938" s="25"/>
      <c r="L1938" s="25"/>
      <c r="M1938" s="25"/>
      <c r="N1938" s="25"/>
      <c r="O1938" s="25"/>
      <c r="P1938" s="25"/>
      <c r="Q1938" s="25"/>
      <c r="R1938" s="25"/>
      <c r="S1938" s="25"/>
      <c r="T1938" s="671"/>
      <c r="U1938" s="730" t="str">
        <f t="shared" si="33"/>
        <v/>
      </c>
    </row>
    <row r="1939" spans="1:21" x14ac:dyDescent="0.25">
      <c r="A1939" s="36" t="str">
        <f>'0'!$A$4</f>
        <v>………………..</v>
      </c>
      <c r="B1939" s="37">
        <f>'0'!$A$2</f>
        <v>46112</v>
      </c>
      <c r="C1939" s="37" t="s">
        <v>1197</v>
      </c>
      <c r="D1939" s="195"/>
      <c r="E1939" s="23"/>
      <c r="F1939" s="14"/>
      <c r="G1939" s="22"/>
      <c r="H1939" s="656"/>
      <c r="I1939" s="656"/>
      <c r="J1939" s="656"/>
      <c r="K1939" s="25"/>
      <c r="L1939" s="25"/>
      <c r="M1939" s="25"/>
      <c r="N1939" s="25"/>
      <c r="O1939" s="25"/>
      <c r="P1939" s="25"/>
      <c r="Q1939" s="25"/>
      <c r="R1939" s="25"/>
      <c r="S1939" s="25"/>
      <c r="T1939" s="671"/>
      <c r="U1939" s="730" t="str">
        <f t="shared" si="33"/>
        <v/>
      </c>
    </row>
    <row r="1940" spans="1:21" x14ac:dyDescent="0.25">
      <c r="A1940" s="36" t="str">
        <f>'0'!$A$4</f>
        <v>………………..</v>
      </c>
      <c r="B1940" s="37">
        <f>'0'!$A$2</f>
        <v>46112</v>
      </c>
      <c r="C1940" s="37" t="s">
        <v>1197</v>
      </c>
      <c r="D1940" s="195"/>
      <c r="E1940" s="23"/>
      <c r="F1940" s="14"/>
      <c r="G1940" s="22"/>
      <c r="H1940" s="656"/>
      <c r="I1940" s="656"/>
      <c r="J1940" s="656"/>
      <c r="K1940" s="25"/>
      <c r="L1940" s="25"/>
      <c r="M1940" s="25"/>
      <c r="N1940" s="25"/>
      <c r="O1940" s="25"/>
      <c r="P1940" s="25"/>
      <c r="Q1940" s="25"/>
      <c r="R1940" s="25"/>
      <c r="S1940" s="25"/>
      <c r="T1940" s="671"/>
      <c r="U1940" s="730" t="str">
        <f t="shared" si="33"/>
        <v/>
      </c>
    </row>
    <row r="1941" spans="1:21" x14ac:dyDescent="0.25">
      <c r="A1941" s="36" t="str">
        <f>'0'!$A$4</f>
        <v>………………..</v>
      </c>
      <c r="B1941" s="37">
        <f>'0'!$A$2</f>
        <v>46112</v>
      </c>
      <c r="C1941" s="37" t="s">
        <v>1197</v>
      </c>
      <c r="D1941" s="195"/>
      <c r="E1941" s="23"/>
      <c r="F1941" s="14"/>
      <c r="G1941" s="22"/>
      <c r="H1941" s="656"/>
      <c r="I1941" s="656"/>
      <c r="J1941" s="656"/>
      <c r="K1941" s="25"/>
      <c r="L1941" s="25"/>
      <c r="M1941" s="25"/>
      <c r="N1941" s="25"/>
      <c r="O1941" s="25"/>
      <c r="P1941" s="25"/>
      <c r="Q1941" s="25"/>
      <c r="R1941" s="25"/>
      <c r="S1941" s="25"/>
      <c r="T1941" s="671"/>
      <c r="U1941" s="730" t="str">
        <f t="shared" si="33"/>
        <v/>
      </c>
    </row>
    <row r="1942" spans="1:21" x14ac:dyDescent="0.25">
      <c r="A1942" s="36" t="str">
        <f>'0'!$A$4</f>
        <v>………………..</v>
      </c>
      <c r="B1942" s="37">
        <f>'0'!$A$2</f>
        <v>46112</v>
      </c>
      <c r="C1942" s="37" t="s">
        <v>1197</v>
      </c>
      <c r="D1942" s="195"/>
      <c r="E1942" s="23"/>
      <c r="F1942" s="14"/>
      <c r="G1942" s="22"/>
      <c r="H1942" s="656"/>
      <c r="I1942" s="656"/>
      <c r="J1942" s="656"/>
      <c r="K1942" s="25"/>
      <c r="L1942" s="25"/>
      <c r="M1942" s="25"/>
      <c r="N1942" s="25"/>
      <c r="O1942" s="25"/>
      <c r="P1942" s="25"/>
      <c r="Q1942" s="25"/>
      <c r="R1942" s="25"/>
      <c r="S1942" s="25"/>
      <c r="T1942" s="671"/>
      <c r="U1942" s="730" t="str">
        <f t="shared" si="33"/>
        <v/>
      </c>
    </row>
    <row r="1943" spans="1:21" x14ac:dyDescent="0.25">
      <c r="A1943" s="36" t="str">
        <f>'0'!$A$4</f>
        <v>………………..</v>
      </c>
      <c r="B1943" s="37">
        <f>'0'!$A$2</f>
        <v>46112</v>
      </c>
      <c r="C1943" s="37" t="s">
        <v>1197</v>
      </c>
      <c r="D1943" s="195"/>
      <c r="E1943" s="23"/>
      <c r="F1943" s="14"/>
      <c r="G1943" s="22"/>
      <c r="H1943" s="656"/>
      <c r="I1943" s="656"/>
      <c r="J1943" s="656"/>
      <c r="K1943" s="25"/>
      <c r="L1943" s="25"/>
      <c r="M1943" s="25"/>
      <c r="N1943" s="25"/>
      <c r="O1943" s="25"/>
      <c r="P1943" s="25"/>
      <c r="Q1943" s="25"/>
      <c r="R1943" s="25"/>
      <c r="S1943" s="25"/>
      <c r="T1943" s="671"/>
      <c r="U1943" s="730" t="str">
        <f t="shared" si="33"/>
        <v/>
      </c>
    </row>
    <row r="1944" spans="1:21" x14ac:dyDescent="0.25">
      <c r="A1944" s="36" t="str">
        <f>'0'!$A$4</f>
        <v>………………..</v>
      </c>
      <c r="B1944" s="37">
        <f>'0'!$A$2</f>
        <v>46112</v>
      </c>
      <c r="C1944" s="37" t="s">
        <v>1197</v>
      </c>
      <c r="D1944" s="195"/>
      <c r="E1944" s="23"/>
      <c r="F1944" s="14"/>
      <c r="G1944" s="22"/>
      <c r="H1944" s="656"/>
      <c r="I1944" s="656"/>
      <c r="J1944" s="656"/>
      <c r="K1944" s="25"/>
      <c r="L1944" s="25"/>
      <c r="M1944" s="25"/>
      <c r="N1944" s="25"/>
      <c r="O1944" s="25"/>
      <c r="P1944" s="25"/>
      <c r="Q1944" s="25"/>
      <c r="R1944" s="25"/>
      <c r="S1944" s="25"/>
      <c r="T1944" s="671"/>
      <c r="U1944" s="730" t="str">
        <f t="shared" si="33"/>
        <v/>
      </c>
    </row>
    <row r="1945" spans="1:21" x14ac:dyDescent="0.25">
      <c r="A1945" s="36" t="str">
        <f>'0'!$A$4</f>
        <v>………………..</v>
      </c>
      <c r="B1945" s="37">
        <f>'0'!$A$2</f>
        <v>46112</v>
      </c>
      <c r="C1945" s="37" t="s">
        <v>1197</v>
      </c>
      <c r="D1945" s="195"/>
      <c r="E1945" s="23"/>
      <c r="F1945" s="14"/>
      <c r="G1945" s="22"/>
      <c r="H1945" s="656"/>
      <c r="I1945" s="656"/>
      <c r="J1945" s="656"/>
      <c r="K1945" s="25"/>
      <c r="L1945" s="25"/>
      <c r="M1945" s="25"/>
      <c r="N1945" s="25"/>
      <c r="O1945" s="25"/>
      <c r="P1945" s="25"/>
      <c r="Q1945" s="25"/>
      <c r="R1945" s="25"/>
      <c r="S1945" s="25"/>
      <c r="T1945" s="671"/>
      <c r="U1945" s="730" t="str">
        <f t="shared" si="33"/>
        <v/>
      </c>
    </row>
    <row r="1946" spans="1:21" x14ac:dyDescent="0.25">
      <c r="A1946" s="36" t="str">
        <f>'0'!$A$4</f>
        <v>………………..</v>
      </c>
      <c r="B1946" s="37">
        <f>'0'!$A$2</f>
        <v>46112</v>
      </c>
      <c r="C1946" s="37" t="s">
        <v>1197</v>
      </c>
      <c r="D1946" s="195"/>
      <c r="E1946" s="23"/>
      <c r="F1946" s="14"/>
      <c r="G1946" s="22"/>
      <c r="H1946" s="656"/>
      <c r="I1946" s="656"/>
      <c r="J1946" s="656"/>
      <c r="K1946" s="25"/>
      <c r="L1946" s="25"/>
      <c r="M1946" s="25"/>
      <c r="N1946" s="25"/>
      <c r="O1946" s="25"/>
      <c r="P1946" s="25"/>
      <c r="Q1946" s="25"/>
      <c r="R1946" s="25"/>
      <c r="S1946" s="25"/>
      <c r="T1946" s="671"/>
      <c r="U1946" s="730" t="str">
        <f t="shared" si="33"/>
        <v/>
      </c>
    </row>
    <row r="1947" spans="1:21" x14ac:dyDescent="0.25">
      <c r="A1947" s="36" t="str">
        <f>'0'!$A$4</f>
        <v>………………..</v>
      </c>
      <c r="B1947" s="37">
        <f>'0'!$A$2</f>
        <v>46112</v>
      </c>
      <c r="C1947" s="37" t="s">
        <v>1197</v>
      </c>
      <c r="D1947" s="195"/>
      <c r="E1947" s="23"/>
      <c r="F1947" s="14"/>
      <c r="G1947" s="22"/>
      <c r="H1947" s="656"/>
      <c r="I1947" s="656"/>
      <c r="J1947" s="656"/>
      <c r="K1947" s="25"/>
      <c r="L1947" s="25"/>
      <c r="M1947" s="25"/>
      <c r="N1947" s="25"/>
      <c r="O1947" s="25"/>
      <c r="P1947" s="25"/>
      <c r="Q1947" s="25"/>
      <c r="R1947" s="25"/>
      <c r="S1947" s="25"/>
      <c r="T1947" s="671"/>
      <c r="U1947" s="730" t="str">
        <f t="shared" si="33"/>
        <v/>
      </c>
    </row>
    <row r="1948" spans="1:21" x14ac:dyDescent="0.25">
      <c r="A1948" s="36" t="str">
        <f>'0'!$A$4</f>
        <v>………………..</v>
      </c>
      <c r="B1948" s="37">
        <f>'0'!$A$2</f>
        <v>46112</v>
      </c>
      <c r="C1948" s="37" t="s">
        <v>1197</v>
      </c>
      <c r="D1948" s="195"/>
      <c r="E1948" s="23"/>
      <c r="F1948" s="14"/>
      <c r="G1948" s="22"/>
      <c r="H1948" s="656"/>
      <c r="I1948" s="656"/>
      <c r="J1948" s="656"/>
      <c r="K1948" s="25"/>
      <c r="L1948" s="25"/>
      <c r="M1948" s="25"/>
      <c r="N1948" s="25"/>
      <c r="O1948" s="25"/>
      <c r="P1948" s="25"/>
      <c r="Q1948" s="25"/>
      <c r="R1948" s="25"/>
      <c r="S1948" s="25"/>
      <c r="T1948" s="671"/>
      <c r="U1948" s="730" t="str">
        <f t="shared" si="33"/>
        <v/>
      </c>
    </row>
    <row r="1949" spans="1:21" x14ac:dyDescent="0.25">
      <c r="A1949" s="36" t="str">
        <f>'0'!$A$4</f>
        <v>………………..</v>
      </c>
      <c r="B1949" s="37">
        <f>'0'!$A$2</f>
        <v>46112</v>
      </c>
      <c r="C1949" s="37" t="s">
        <v>1197</v>
      </c>
      <c r="D1949" s="195"/>
      <c r="E1949" s="23"/>
      <c r="F1949" s="14"/>
      <c r="G1949" s="22"/>
      <c r="H1949" s="656"/>
      <c r="I1949" s="656"/>
      <c r="J1949" s="656"/>
      <c r="K1949" s="25"/>
      <c r="L1949" s="25"/>
      <c r="M1949" s="25"/>
      <c r="N1949" s="25"/>
      <c r="O1949" s="25"/>
      <c r="P1949" s="25"/>
      <c r="Q1949" s="25"/>
      <c r="R1949" s="25"/>
      <c r="S1949" s="25"/>
      <c r="T1949" s="671"/>
      <c r="U1949" s="730" t="str">
        <f t="shared" si="33"/>
        <v/>
      </c>
    </row>
    <row r="1950" spans="1:21" x14ac:dyDescent="0.25">
      <c r="A1950" s="36" t="str">
        <f>'0'!$A$4</f>
        <v>………………..</v>
      </c>
      <c r="B1950" s="37">
        <f>'0'!$A$2</f>
        <v>46112</v>
      </c>
      <c r="C1950" s="37" t="s">
        <v>1197</v>
      </c>
      <c r="D1950" s="195"/>
      <c r="E1950" s="23"/>
      <c r="F1950" s="14"/>
      <c r="G1950" s="22"/>
      <c r="H1950" s="656"/>
      <c r="I1950" s="656"/>
      <c r="J1950" s="656"/>
      <c r="K1950" s="25"/>
      <c r="L1950" s="25"/>
      <c r="M1950" s="25"/>
      <c r="N1950" s="25"/>
      <c r="O1950" s="25"/>
      <c r="P1950" s="25"/>
      <c r="Q1950" s="25"/>
      <c r="R1950" s="25"/>
      <c r="S1950" s="25"/>
      <c r="T1950" s="671"/>
      <c r="U1950" s="730" t="str">
        <f t="shared" si="33"/>
        <v/>
      </c>
    </row>
    <row r="1951" spans="1:21" x14ac:dyDescent="0.25">
      <c r="A1951" s="36" t="str">
        <f>'0'!$A$4</f>
        <v>………………..</v>
      </c>
      <c r="B1951" s="37">
        <f>'0'!$A$2</f>
        <v>46112</v>
      </c>
      <c r="C1951" s="37" t="s">
        <v>1197</v>
      </c>
      <c r="D1951" s="195"/>
      <c r="E1951" s="23"/>
      <c r="F1951" s="14"/>
      <c r="G1951" s="22"/>
      <c r="H1951" s="656"/>
      <c r="I1951" s="656"/>
      <c r="J1951" s="656"/>
      <c r="K1951" s="25"/>
      <c r="L1951" s="25"/>
      <c r="M1951" s="25"/>
      <c r="N1951" s="25"/>
      <c r="O1951" s="25"/>
      <c r="P1951" s="25"/>
      <c r="Q1951" s="25"/>
      <c r="R1951" s="25"/>
      <c r="S1951" s="25"/>
      <c r="T1951" s="671"/>
      <c r="U1951" s="730" t="str">
        <f t="shared" si="33"/>
        <v/>
      </c>
    </row>
    <row r="1952" spans="1:21" x14ac:dyDescent="0.25">
      <c r="A1952" s="36" t="str">
        <f>'0'!$A$4</f>
        <v>………………..</v>
      </c>
      <c r="B1952" s="37">
        <f>'0'!$A$2</f>
        <v>46112</v>
      </c>
      <c r="C1952" s="37" t="s">
        <v>1197</v>
      </c>
      <c r="D1952" s="195"/>
      <c r="E1952" s="23"/>
      <c r="F1952" s="14"/>
      <c r="G1952" s="22"/>
      <c r="H1952" s="656"/>
      <c r="I1952" s="656"/>
      <c r="J1952" s="656"/>
      <c r="K1952" s="25"/>
      <c r="L1952" s="25"/>
      <c r="M1952" s="25"/>
      <c r="N1952" s="25"/>
      <c r="O1952" s="25"/>
      <c r="P1952" s="25"/>
      <c r="Q1952" s="25"/>
      <c r="R1952" s="25"/>
      <c r="S1952" s="25"/>
      <c r="T1952" s="671"/>
      <c r="U1952" s="730" t="str">
        <f t="shared" si="33"/>
        <v/>
      </c>
    </row>
    <row r="1953" spans="1:21" x14ac:dyDescent="0.25">
      <c r="A1953" s="36" t="str">
        <f>'0'!$A$4</f>
        <v>………………..</v>
      </c>
      <c r="B1953" s="37">
        <f>'0'!$A$2</f>
        <v>46112</v>
      </c>
      <c r="C1953" s="37" t="s">
        <v>1197</v>
      </c>
      <c r="D1953" s="195"/>
      <c r="E1953" s="23"/>
      <c r="F1953" s="14"/>
      <c r="G1953" s="22"/>
      <c r="H1953" s="656"/>
      <c r="I1953" s="656"/>
      <c r="J1953" s="656"/>
      <c r="K1953" s="25"/>
      <c r="L1953" s="25"/>
      <c r="M1953" s="25"/>
      <c r="N1953" s="25"/>
      <c r="O1953" s="25"/>
      <c r="P1953" s="25"/>
      <c r="Q1953" s="25"/>
      <c r="R1953" s="25"/>
      <c r="S1953" s="25"/>
      <c r="T1953" s="671"/>
      <c r="U1953" s="730" t="str">
        <f t="shared" si="33"/>
        <v/>
      </c>
    </row>
    <row r="1954" spans="1:21" x14ac:dyDescent="0.25">
      <c r="A1954" s="36" t="str">
        <f>'0'!$A$4</f>
        <v>………………..</v>
      </c>
      <c r="B1954" s="37">
        <f>'0'!$A$2</f>
        <v>46112</v>
      </c>
      <c r="C1954" s="37" t="s">
        <v>1197</v>
      </c>
      <c r="D1954" s="195"/>
      <c r="E1954" s="23"/>
      <c r="F1954" s="14"/>
      <c r="G1954" s="22"/>
      <c r="H1954" s="656"/>
      <c r="I1954" s="656"/>
      <c r="J1954" s="656"/>
      <c r="K1954" s="25"/>
      <c r="L1954" s="25"/>
      <c r="M1954" s="25"/>
      <c r="N1954" s="25"/>
      <c r="O1954" s="25"/>
      <c r="P1954" s="25"/>
      <c r="Q1954" s="25"/>
      <c r="R1954" s="25"/>
      <c r="S1954" s="25"/>
      <c r="T1954" s="671"/>
      <c r="U1954" s="730" t="str">
        <f t="shared" si="33"/>
        <v/>
      </c>
    </row>
    <row r="1955" spans="1:21" x14ac:dyDescent="0.25">
      <c r="A1955" s="36" t="str">
        <f>'0'!$A$4</f>
        <v>………………..</v>
      </c>
      <c r="B1955" s="37">
        <f>'0'!$A$2</f>
        <v>46112</v>
      </c>
      <c r="C1955" s="37" t="s">
        <v>1197</v>
      </c>
      <c r="D1955" s="195"/>
      <c r="E1955" s="23"/>
      <c r="F1955" s="14"/>
      <c r="G1955" s="22"/>
      <c r="H1955" s="656"/>
      <c r="I1955" s="656"/>
      <c r="J1955" s="656"/>
      <c r="K1955" s="25"/>
      <c r="L1955" s="25"/>
      <c r="M1955" s="25"/>
      <c r="N1955" s="25"/>
      <c r="O1955" s="25"/>
      <c r="P1955" s="25"/>
      <c r="Q1955" s="25"/>
      <c r="R1955" s="25"/>
      <c r="S1955" s="25"/>
      <c r="T1955" s="671"/>
      <c r="U1955" s="730" t="str">
        <f t="shared" si="33"/>
        <v/>
      </c>
    </row>
    <row r="1956" spans="1:21" x14ac:dyDescent="0.25">
      <c r="A1956" s="36" t="str">
        <f>'0'!$A$4</f>
        <v>………………..</v>
      </c>
      <c r="B1956" s="37">
        <f>'0'!$A$2</f>
        <v>46112</v>
      </c>
      <c r="C1956" s="37" t="s">
        <v>1197</v>
      </c>
      <c r="D1956" s="195"/>
      <c r="E1956" s="23"/>
      <c r="F1956" s="14"/>
      <c r="G1956" s="22"/>
      <c r="H1956" s="656"/>
      <c r="I1956" s="656"/>
      <c r="J1956" s="656"/>
      <c r="K1956" s="25"/>
      <c r="L1956" s="25"/>
      <c r="M1956" s="25"/>
      <c r="N1956" s="25"/>
      <c r="O1956" s="25"/>
      <c r="P1956" s="25"/>
      <c r="Q1956" s="25"/>
      <c r="R1956" s="25"/>
      <c r="S1956" s="25"/>
      <c r="T1956" s="671"/>
      <c r="U1956" s="730" t="str">
        <f t="shared" si="33"/>
        <v/>
      </c>
    </row>
    <row r="1957" spans="1:21" x14ac:dyDescent="0.25">
      <c r="A1957" s="36" t="str">
        <f>'0'!$A$4</f>
        <v>………………..</v>
      </c>
      <c r="B1957" s="37">
        <f>'0'!$A$2</f>
        <v>46112</v>
      </c>
      <c r="C1957" s="37" t="s">
        <v>1197</v>
      </c>
      <c r="D1957" s="195"/>
      <c r="E1957" s="23"/>
      <c r="F1957" s="14"/>
      <c r="G1957" s="22"/>
      <c r="H1957" s="656"/>
      <c r="I1957" s="656"/>
      <c r="J1957" s="656"/>
      <c r="K1957" s="25"/>
      <c r="L1957" s="25"/>
      <c r="M1957" s="25"/>
      <c r="N1957" s="25"/>
      <c r="O1957" s="25"/>
      <c r="P1957" s="25"/>
      <c r="Q1957" s="25"/>
      <c r="R1957" s="25"/>
      <c r="S1957" s="25"/>
      <c r="T1957" s="671"/>
      <c r="U1957" s="730" t="str">
        <f t="shared" si="33"/>
        <v/>
      </c>
    </row>
    <row r="1958" spans="1:21" x14ac:dyDescent="0.25">
      <c r="A1958" s="36" t="str">
        <f>'0'!$A$4</f>
        <v>………………..</v>
      </c>
      <c r="B1958" s="37">
        <f>'0'!$A$2</f>
        <v>46112</v>
      </c>
      <c r="C1958" s="37" t="s">
        <v>1197</v>
      </c>
      <c r="D1958" s="195"/>
      <c r="E1958" s="23"/>
      <c r="F1958" s="14"/>
      <c r="G1958" s="22"/>
      <c r="H1958" s="656"/>
      <c r="I1958" s="656"/>
      <c r="J1958" s="656"/>
      <c r="K1958" s="25"/>
      <c r="L1958" s="25"/>
      <c r="M1958" s="25"/>
      <c r="N1958" s="25"/>
      <c r="O1958" s="25"/>
      <c r="P1958" s="25"/>
      <c r="Q1958" s="25"/>
      <c r="R1958" s="25"/>
      <c r="S1958" s="25"/>
      <c r="T1958" s="671"/>
      <c r="U1958" s="730" t="str">
        <f t="shared" si="33"/>
        <v/>
      </c>
    </row>
    <row r="1959" spans="1:21" x14ac:dyDescent="0.25">
      <c r="A1959" s="36" t="str">
        <f>'0'!$A$4</f>
        <v>………………..</v>
      </c>
      <c r="B1959" s="37">
        <f>'0'!$A$2</f>
        <v>46112</v>
      </c>
      <c r="C1959" s="37" t="s">
        <v>1197</v>
      </c>
      <c r="D1959" s="195"/>
      <c r="E1959" s="23"/>
      <c r="F1959" s="14"/>
      <c r="G1959" s="22"/>
      <c r="H1959" s="656"/>
      <c r="I1959" s="656"/>
      <c r="J1959" s="656"/>
      <c r="K1959" s="25"/>
      <c r="L1959" s="25"/>
      <c r="M1959" s="25"/>
      <c r="N1959" s="25"/>
      <c r="O1959" s="25"/>
      <c r="P1959" s="25"/>
      <c r="Q1959" s="25"/>
      <c r="R1959" s="25"/>
      <c r="S1959" s="25"/>
      <c r="T1959" s="671"/>
      <c r="U1959" s="730" t="str">
        <f t="shared" si="33"/>
        <v/>
      </c>
    </row>
    <row r="1960" spans="1:21" x14ac:dyDescent="0.25">
      <c r="A1960" s="36" t="str">
        <f>'0'!$A$4</f>
        <v>………………..</v>
      </c>
      <c r="B1960" s="37">
        <f>'0'!$A$2</f>
        <v>46112</v>
      </c>
      <c r="C1960" s="37" t="s">
        <v>1197</v>
      </c>
      <c r="D1960" s="195"/>
      <c r="E1960" s="23"/>
      <c r="F1960" s="14"/>
      <c r="G1960" s="22"/>
      <c r="H1960" s="656"/>
      <c r="I1960" s="656"/>
      <c r="J1960" s="656"/>
      <c r="K1960" s="25"/>
      <c r="L1960" s="25"/>
      <c r="M1960" s="25"/>
      <c r="N1960" s="25"/>
      <c r="O1960" s="25"/>
      <c r="P1960" s="25"/>
      <c r="Q1960" s="25"/>
      <c r="R1960" s="25"/>
      <c r="S1960" s="25"/>
      <c r="T1960" s="671"/>
      <c r="U1960" s="730" t="str">
        <f t="shared" si="33"/>
        <v/>
      </c>
    </row>
    <row r="1961" spans="1:21" x14ac:dyDescent="0.25">
      <c r="A1961" s="36" t="str">
        <f>'0'!$A$4</f>
        <v>………………..</v>
      </c>
      <c r="B1961" s="37">
        <f>'0'!$A$2</f>
        <v>46112</v>
      </c>
      <c r="C1961" s="37" t="s">
        <v>1197</v>
      </c>
      <c r="D1961" s="195"/>
      <c r="E1961" s="23"/>
      <c r="F1961" s="14"/>
      <c r="G1961" s="22"/>
      <c r="H1961" s="656"/>
      <c r="I1961" s="656"/>
      <c r="J1961" s="656"/>
      <c r="K1961" s="25"/>
      <c r="L1961" s="25"/>
      <c r="M1961" s="25"/>
      <c r="N1961" s="25"/>
      <c r="O1961" s="25"/>
      <c r="P1961" s="25"/>
      <c r="Q1961" s="25"/>
      <c r="R1961" s="25"/>
      <c r="S1961" s="25"/>
      <c r="T1961" s="671"/>
      <c r="U1961" s="730" t="str">
        <f t="shared" si="33"/>
        <v/>
      </c>
    </row>
    <row r="1962" spans="1:21" x14ac:dyDescent="0.25">
      <c r="A1962" s="36" t="str">
        <f>'0'!$A$4</f>
        <v>………………..</v>
      </c>
      <c r="B1962" s="37">
        <f>'0'!$A$2</f>
        <v>46112</v>
      </c>
      <c r="C1962" s="37" t="s">
        <v>1197</v>
      </c>
      <c r="D1962" s="195"/>
      <c r="E1962" s="23"/>
      <c r="F1962" s="14"/>
      <c r="G1962" s="22"/>
      <c r="H1962" s="656"/>
      <c r="I1962" s="656"/>
      <c r="J1962" s="656"/>
      <c r="K1962" s="25"/>
      <c r="L1962" s="25"/>
      <c r="M1962" s="25"/>
      <c r="N1962" s="25"/>
      <c r="O1962" s="25"/>
      <c r="P1962" s="25"/>
      <c r="Q1962" s="25"/>
      <c r="R1962" s="25"/>
      <c r="S1962" s="25"/>
      <c r="T1962" s="671"/>
      <c r="U1962" s="730" t="str">
        <f t="shared" si="33"/>
        <v/>
      </c>
    </row>
    <row r="1963" spans="1:21" x14ac:dyDescent="0.25">
      <c r="A1963" s="36" t="str">
        <f>'0'!$A$4</f>
        <v>………………..</v>
      </c>
      <c r="B1963" s="37">
        <f>'0'!$A$2</f>
        <v>46112</v>
      </c>
      <c r="C1963" s="37" t="s">
        <v>1197</v>
      </c>
      <c r="D1963" s="195"/>
      <c r="E1963" s="23"/>
      <c r="F1963" s="14"/>
      <c r="G1963" s="22"/>
      <c r="H1963" s="656"/>
      <c r="I1963" s="656"/>
      <c r="J1963" s="656"/>
      <c r="K1963" s="25"/>
      <c r="L1963" s="25"/>
      <c r="M1963" s="25"/>
      <c r="N1963" s="25"/>
      <c r="O1963" s="25"/>
      <c r="P1963" s="25"/>
      <c r="Q1963" s="25"/>
      <c r="R1963" s="25"/>
      <c r="S1963" s="25"/>
      <c r="T1963" s="671"/>
      <c r="U1963" s="730" t="str">
        <f t="shared" si="33"/>
        <v/>
      </c>
    </row>
    <row r="1964" spans="1:21" x14ac:dyDescent="0.25">
      <c r="A1964" s="36" t="str">
        <f>'0'!$A$4</f>
        <v>………………..</v>
      </c>
      <c r="B1964" s="37">
        <f>'0'!$A$2</f>
        <v>46112</v>
      </c>
      <c r="C1964" s="37" t="s">
        <v>1197</v>
      </c>
      <c r="D1964" s="195"/>
      <c r="E1964" s="23"/>
      <c r="F1964" s="14"/>
      <c r="G1964" s="22"/>
      <c r="H1964" s="656"/>
      <c r="I1964" s="656"/>
      <c r="J1964" s="656"/>
      <c r="K1964" s="25"/>
      <c r="L1964" s="25"/>
      <c r="M1964" s="25"/>
      <c r="N1964" s="25"/>
      <c r="O1964" s="25"/>
      <c r="P1964" s="25"/>
      <c r="Q1964" s="25"/>
      <c r="R1964" s="25"/>
      <c r="S1964" s="25"/>
      <c r="T1964" s="671"/>
      <c r="U1964" s="730" t="str">
        <f t="shared" si="33"/>
        <v/>
      </c>
    </row>
    <row r="1965" spans="1:21" x14ac:dyDescent="0.25">
      <c r="A1965" s="36" t="str">
        <f>'0'!$A$4</f>
        <v>………………..</v>
      </c>
      <c r="B1965" s="37">
        <f>'0'!$A$2</f>
        <v>46112</v>
      </c>
      <c r="C1965" s="37" t="s">
        <v>1197</v>
      </c>
      <c r="D1965" s="195"/>
      <c r="E1965" s="23"/>
      <c r="F1965" s="14"/>
      <c r="G1965" s="22"/>
      <c r="H1965" s="656"/>
      <c r="I1965" s="656"/>
      <c r="J1965" s="656"/>
      <c r="K1965" s="25"/>
      <c r="L1965" s="25"/>
      <c r="M1965" s="25"/>
      <c r="N1965" s="25"/>
      <c r="O1965" s="25"/>
      <c r="P1965" s="25"/>
      <c r="Q1965" s="25"/>
      <c r="R1965" s="25"/>
      <c r="S1965" s="25"/>
      <c r="T1965" s="671"/>
      <c r="U1965" s="730" t="str">
        <f t="shared" si="33"/>
        <v/>
      </c>
    </row>
    <row r="1966" spans="1:21" x14ac:dyDescent="0.25">
      <c r="A1966" s="36" t="str">
        <f>'0'!$A$4</f>
        <v>………………..</v>
      </c>
      <c r="B1966" s="37">
        <f>'0'!$A$2</f>
        <v>46112</v>
      </c>
      <c r="C1966" s="37" t="s">
        <v>1197</v>
      </c>
      <c r="D1966" s="195"/>
      <c r="E1966" s="23"/>
      <c r="F1966" s="14"/>
      <c r="G1966" s="22"/>
      <c r="H1966" s="656"/>
      <c r="I1966" s="656"/>
      <c r="J1966" s="656"/>
      <c r="K1966" s="25"/>
      <c r="L1966" s="25"/>
      <c r="M1966" s="25"/>
      <c r="N1966" s="25"/>
      <c r="O1966" s="25"/>
      <c r="P1966" s="25"/>
      <c r="Q1966" s="25"/>
      <c r="R1966" s="25"/>
      <c r="S1966" s="25"/>
      <c r="T1966" s="671"/>
      <c r="U1966" s="730" t="str">
        <f t="shared" si="33"/>
        <v/>
      </c>
    </row>
    <row r="1967" spans="1:21" x14ac:dyDescent="0.25">
      <c r="A1967" s="36" t="str">
        <f>'0'!$A$4</f>
        <v>………………..</v>
      </c>
      <c r="B1967" s="37">
        <f>'0'!$A$2</f>
        <v>46112</v>
      </c>
      <c r="C1967" s="37" t="s">
        <v>1197</v>
      </c>
      <c r="D1967" s="195"/>
      <c r="E1967" s="23"/>
      <c r="F1967" s="14"/>
      <c r="G1967" s="22"/>
      <c r="H1967" s="656"/>
      <c r="I1967" s="656"/>
      <c r="J1967" s="656"/>
      <c r="K1967" s="25"/>
      <c r="L1967" s="25"/>
      <c r="M1967" s="25"/>
      <c r="N1967" s="25"/>
      <c r="O1967" s="25"/>
      <c r="P1967" s="25"/>
      <c r="Q1967" s="25"/>
      <c r="R1967" s="25"/>
      <c r="S1967" s="25"/>
      <c r="T1967" s="671"/>
      <c r="U1967" s="730" t="str">
        <f t="shared" si="33"/>
        <v/>
      </c>
    </row>
    <row r="1968" spans="1:21" x14ac:dyDescent="0.25">
      <c r="A1968" s="36" t="str">
        <f>'0'!$A$4</f>
        <v>………………..</v>
      </c>
      <c r="B1968" s="37">
        <f>'0'!$A$2</f>
        <v>46112</v>
      </c>
      <c r="C1968" s="37" t="s">
        <v>1197</v>
      </c>
      <c r="D1968" s="195"/>
      <c r="E1968" s="23"/>
      <c r="F1968" s="14"/>
      <c r="G1968" s="22"/>
      <c r="H1968" s="656"/>
      <c r="I1968" s="656"/>
      <c r="J1968" s="656"/>
      <c r="K1968" s="25"/>
      <c r="L1968" s="25"/>
      <c r="M1968" s="25"/>
      <c r="N1968" s="25"/>
      <c r="O1968" s="25"/>
      <c r="P1968" s="25"/>
      <c r="Q1968" s="25"/>
      <c r="R1968" s="25"/>
      <c r="S1968" s="25"/>
      <c r="T1968" s="671"/>
      <c r="U1968" s="730" t="str">
        <f t="shared" si="33"/>
        <v/>
      </c>
    </row>
    <row r="1969" spans="1:21" x14ac:dyDescent="0.25">
      <c r="A1969" s="36" t="str">
        <f>'0'!$A$4</f>
        <v>………………..</v>
      </c>
      <c r="B1969" s="37">
        <f>'0'!$A$2</f>
        <v>46112</v>
      </c>
      <c r="C1969" s="37" t="s">
        <v>1197</v>
      </c>
      <c r="D1969" s="195"/>
      <c r="E1969" s="23"/>
      <c r="F1969" s="14"/>
      <c r="G1969" s="22"/>
      <c r="H1969" s="656"/>
      <c r="I1969" s="656"/>
      <c r="J1969" s="656"/>
      <c r="K1969" s="25"/>
      <c r="L1969" s="25"/>
      <c r="M1969" s="25"/>
      <c r="N1969" s="25"/>
      <c r="O1969" s="25"/>
      <c r="P1969" s="25"/>
      <c r="Q1969" s="25"/>
      <c r="R1969" s="25"/>
      <c r="S1969" s="25"/>
      <c r="T1969" s="671"/>
      <c r="U1969" s="730" t="str">
        <f t="shared" si="33"/>
        <v/>
      </c>
    </row>
    <row r="1970" spans="1:21" x14ac:dyDescent="0.25">
      <c r="A1970" s="36" t="str">
        <f>'0'!$A$4</f>
        <v>………………..</v>
      </c>
      <c r="B1970" s="37">
        <f>'0'!$A$2</f>
        <v>46112</v>
      </c>
      <c r="C1970" s="37" t="s">
        <v>1197</v>
      </c>
      <c r="D1970" s="195"/>
      <c r="E1970" s="23"/>
      <c r="F1970" s="14"/>
      <c r="G1970" s="22"/>
      <c r="H1970" s="656"/>
      <c r="I1970" s="656"/>
      <c r="J1970" s="656"/>
      <c r="K1970" s="25"/>
      <c r="L1970" s="25"/>
      <c r="M1970" s="25"/>
      <c r="N1970" s="25"/>
      <c r="O1970" s="25"/>
      <c r="P1970" s="25"/>
      <c r="Q1970" s="25"/>
      <c r="R1970" s="25"/>
      <c r="S1970" s="25"/>
      <c r="T1970" s="671"/>
      <c r="U1970" s="730" t="str">
        <f t="shared" si="33"/>
        <v/>
      </c>
    </row>
    <row r="1971" spans="1:21" x14ac:dyDescent="0.25">
      <c r="A1971" s="36" t="str">
        <f>'0'!$A$4</f>
        <v>………………..</v>
      </c>
      <c r="B1971" s="37">
        <f>'0'!$A$2</f>
        <v>46112</v>
      </c>
      <c r="C1971" s="37" t="s">
        <v>1197</v>
      </c>
      <c r="D1971" s="195"/>
      <c r="E1971" s="23"/>
      <c r="F1971" s="14"/>
      <c r="G1971" s="22"/>
      <c r="H1971" s="656"/>
      <c r="I1971" s="656"/>
      <c r="J1971" s="656"/>
      <c r="K1971" s="25"/>
      <c r="L1971" s="25"/>
      <c r="M1971" s="25"/>
      <c r="N1971" s="25"/>
      <c r="O1971" s="25"/>
      <c r="P1971" s="25"/>
      <c r="Q1971" s="25"/>
      <c r="R1971" s="25"/>
      <c r="S1971" s="25"/>
      <c r="T1971" s="671"/>
      <c r="U1971" s="730" t="str">
        <f t="shared" si="33"/>
        <v/>
      </c>
    </row>
    <row r="1972" spans="1:21" x14ac:dyDescent="0.25">
      <c r="A1972" s="36" t="str">
        <f>'0'!$A$4</f>
        <v>………………..</v>
      </c>
      <c r="B1972" s="37">
        <f>'0'!$A$2</f>
        <v>46112</v>
      </c>
      <c r="C1972" s="37" t="s">
        <v>1197</v>
      </c>
      <c r="D1972" s="195"/>
      <c r="E1972" s="23"/>
      <c r="F1972" s="14"/>
      <c r="G1972" s="22"/>
      <c r="H1972" s="656"/>
      <c r="I1972" s="656"/>
      <c r="J1972" s="656"/>
      <c r="K1972" s="25"/>
      <c r="L1972" s="25"/>
      <c r="M1972" s="25"/>
      <c r="N1972" s="25"/>
      <c r="O1972" s="25"/>
      <c r="P1972" s="25"/>
      <c r="Q1972" s="25"/>
      <c r="R1972" s="25"/>
      <c r="S1972" s="25"/>
      <c r="T1972" s="671"/>
      <c r="U1972" s="730" t="str">
        <f t="shared" si="33"/>
        <v/>
      </c>
    </row>
    <row r="1973" spans="1:21" x14ac:dyDescent="0.25">
      <c r="A1973" s="36" t="str">
        <f>'0'!$A$4</f>
        <v>………………..</v>
      </c>
      <c r="B1973" s="37">
        <f>'0'!$A$2</f>
        <v>46112</v>
      </c>
      <c r="C1973" s="37" t="s">
        <v>1197</v>
      </c>
      <c r="D1973" s="195"/>
      <c r="E1973" s="23"/>
      <c r="F1973" s="14"/>
      <c r="G1973" s="22"/>
      <c r="H1973" s="656"/>
      <c r="I1973" s="656"/>
      <c r="J1973" s="656"/>
      <c r="K1973" s="25"/>
      <c r="L1973" s="25"/>
      <c r="M1973" s="25"/>
      <c r="N1973" s="25"/>
      <c r="O1973" s="25"/>
      <c r="P1973" s="25"/>
      <c r="Q1973" s="25"/>
      <c r="R1973" s="25"/>
      <c r="S1973" s="25"/>
      <c r="T1973" s="671"/>
      <c r="U1973" s="730" t="str">
        <f t="shared" si="33"/>
        <v/>
      </c>
    </row>
    <row r="1974" spans="1:21" x14ac:dyDescent="0.25">
      <c r="A1974" s="36" t="str">
        <f>'0'!$A$4</f>
        <v>………………..</v>
      </c>
      <c r="B1974" s="37">
        <f>'0'!$A$2</f>
        <v>46112</v>
      </c>
      <c r="C1974" s="37" t="s">
        <v>1197</v>
      </c>
      <c r="D1974" s="195"/>
      <c r="E1974" s="23"/>
      <c r="F1974" s="14"/>
      <c r="G1974" s="22"/>
      <c r="H1974" s="656"/>
      <c r="I1974" s="656"/>
      <c r="J1974" s="656"/>
      <c r="K1974" s="25"/>
      <c r="L1974" s="25"/>
      <c r="M1974" s="25"/>
      <c r="N1974" s="25"/>
      <c r="O1974" s="25"/>
      <c r="P1974" s="25"/>
      <c r="Q1974" s="25"/>
      <c r="R1974" s="25"/>
      <c r="S1974" s="25"/>
      <c r="T1974" s="671"/>
      <c r="U1974" s="730" t="str">
        <f t="shared" si="33"/>
        <v/>
      </c>
    </row>
    <row r="1975" spans="1:21" x14ac:dyDescent="0.25">
      <c r="A1975" s="36" t="str">
        <f>'0'!$A$4</f>
        <v>………………..</v>
      </c>
      <c r="B1975" s="37">
        <f>'0'!$A$2</f>
        <v>46112</v>
      </c>
      <c r="C1975" s="37" t="s">
        <v>1197</v>
      </c>
      <c r="D1975" s="195"/>
      <c r="E1975" s="23"/>
      <c r="F1975" s="14"/>
      <c r="G1975" s="22"/>
      <c r="H1975" s="656"/>
      <c r="I1975" s="656"/>
      <c r="J1975" s="656"/>
      <c r="K1975" s="25"/>
      <c r="L1975" s="25"/>
      <c r="M1975" s="25"/>
      <c r="N1975" s="25"/>
      <c r="O1975" s="25"/>
      <c r="P1975" s="25"/>
      <c r="Q1975" s="25"/>
      <c r="R1975" s="25"/>
      <c r="S1975" s="25"/>
      <c r="T1975" s="671"/>
      <c r="U1975" s="730" t="str">
        <f t="shared" si="33"/>
        <v/>
      </c>
    </row>
    <row r="1976" spans="1:21" x14ac:dyDescent="0.25">
      <c r="A1976" s="36" t="str">
        <f>'0'!$A$4</f>
        <v>………………..</v>
      </c>
      <c r="B1976" s="37">
        <f>'0'!$A$2</f>
        <v>46112</v>
      </c>
      <c r="C1976" s="37" t="s">
        <v>1197</v>
      </c>
      <c r="D1976" s="195"/>
      <c r="E1976" s="23"/>
      <c r="F1976" s="14"/>
      <c r="G1976" s="22"/>
      <c r="H1976" s="656"/>
      <c r="I1976" s="656"/>
      <c r="J1976" s="656"/>
      <c r="K1976" s="25"/>
      <c r="L1976" s="25"/>
      <c r="M1976" s="25"/>
      <c r="N1976" s="25"/>
      <c r="O1976" s="25"/>
      <c r="P1976" s="25"/>
      <c r="Q1976" s="25"/>
      <c r="R1976" s="25"/>
      <c r="S1976" s="25"/>
      <c r="T1976" s="671"/>
      <c r="U1976" s="730" t="str">
        <f t="shared" si="33"/>
        <v/>
      </c>
    </row>
    <row r="1977" spans="1:21" x14ac:dyDescent="0.25">
      <c r="A1977" s="36" t="str">
        <f>'0'!$A$4</f>
        <v>………………..</v>
      </c>
      <c r="B1977" s="37">
        <f>'0'!$A$2</f>
        <v>46112</v>
      </c>
      <c r="C1977" s="37" t="s">
        <v>1197</v>
      </c>
      <c r="D1977" s="195"/>
      <c r="E1977" s="23"/>
      <c r="F1977" s="14"/>
      <c r="G1977" s="22"/>
      <c r="H1977" s="656"/>
      <c r="I1977" s="656"/>
      <c r="J1977" s="656"/>
      <c r="K1977" s="25"/>
      <c r="L1977" s="25"/>
      <c r="M1977" s="25"/>
      <c r="N1977" s="25"/>
      <c r="O1977" s="25"/>
      <c r="P1977" s="25"/>
      <c r="Q1977" s="25"/>
      <c r="R1977" s="25"/>
      <c r="S1977" s="25"/>
      <c r="T1977" s="671"/>
      <c r="U1977" s="730" t="str">
        <f t="shared" si="33"/>
        <v/>
      </c>
    </row>
    <row r="1978" spans="1:21" x14ac:dyDescent="0.25">
      <c r="A1978" s="36" t="str">
        <f>'0'!$A$4</f>
        <v>………………..</v>
      </c>
      <c r="B1978" s="37">
        <f>'0'!$A$2</f>
        <v>46112</v>
      </c>
      <c r="C1978" s="37" t="s">
        <v>1197</v>
      </c>
      <c r="D1978" s="195"/>
      <c r="E1978" s="23"/>
      <c r="F1978" s="14"/>
      <c r="G1978" s="22"/>
      <c r="H1978" s="656"/>
      <c r="I1978" s="656"/>
      <c r="J1978" s="656"/>
      <c r="K1978" s="25"/>
      <c r="L1978" s="25"/>
      <c r="M1978" s="25"/>
      <c r="N1978" s="25"/>
      <c r="O1978" s="25"/>
      <c r="P1978" s="25"/>
      <c r="Q1978" s="25"/>
      <c r="R1978" s="25"/>
      <c r="S1978" s="25"/>
      <c r="T1978" s="671"/>
      <c r="U1978" s="730" t="str">
        <f t="shared" si="33"/>
        <v/>
      </c>
    </row>
    <row r="1979" spans="1:21" x14ac:dyDescent="0.25">
      <c r="A1979" s="36" t="str">
        <f>'0'!$A$4</f>
        <v>………………..</v>
      </c>
      <c r="B1979" s="37">
        <f>'0'!$A$2</f>
        <v>46112</v>
      </c>
      <c r="C1979" s="37" t="s">
        <v>1197</v>
      </c>
      <c r="D1979" s="195"/>
      <c r="E1979" s="23"/>
      <c r="F1979" s="14"/>
      <c r="G1979" s="22"/>
      <c r="H1979" s="656"/>
      <c r="I1979" s="656"/>
      <c r="J1979" s="656"/>
      <c r="K1979" s="25"/>
      <c r="L1979" s="25"/>
      <c r="M1979" s="25"/>
      <c r="N1979" s="25"/>
      <c r="O1979" s="25"/>
      <c r="P1979" s="25"/>
      <c r="Q1979" s="25"/>
      <c r="R1979" s="25"/>
      <c r="S1979" s="25"/>
      <c r="T1979" s="671"/>
      <c r="U1979" s="730" t="str">
        <f t="shared" si="33"/>
        <v/>
      </c>
    </row>
    <row r="1980" spans="1:21" x14ac:dyDescent="0.25">
      <c r="A1980" s="36" t="str">
        <f>'0'!$A$4</f>
        <v>………………..</v>
      </c>
      <c r="B1980" s="37">
        <f>'0'!$A$2</f>
        <v>46112</v>
      </c>
      <c r="C1980" s="37" t="s">
        <v>1197</v>
      </c>
      <c r="D1980" s="195"/>
      <c r="E1980" s="23"/>
      <c r="F1980" s="14"/>
      <c r="G1980" s="22"/>
      <c r="H1980" s="656"/>
      <c r="I1980" s="656"/>
      <c r="J1980" s="656"/>
      <c r="K1980" s="25"/>
      <c r="L1980" s="25"/>
      <c r="M1980" s="25"/>
      <c r="N1980" s="25"/>
      <c r="O1980" s="25"/>
      <c r="P1980" s="25"/>
      <c r="Q1980" s="25"/>
      <c r="R1980" s="25"/>
      <c r="S1980" s="25"/>
      <c r="T1980" s="671"/>
      <c r="U1980" s="730" t="str">
        <f t="shared" si="33"/>
        <v/>
      </c>
    </row>
    <row r="1981" spans="1:21" x14ac:dyDescent="0.25">
      <c r="A1981" s="36" t="str">
        <f>'0'!$A$4</f>
        <v>………………..</v>
      </c>
      <c r="B1981" s="37">
        <f>'0'!$A$2</f>
        <v>46112</v>
      </c>
      <c r="C1981" s="37" t="s">
        <v>1197</v>
      </c>
      <c r="D1981" s="195"/>
      <c r="E1981" s="23"/>
      <c r="F1981" s="14"/>
      <c r="G1981" s="22"/>
      <c r="H1981" s="656"/>
      <c r="I1981" s="656"/>
      <c r="J1981" s="656"/>
      <c r="K1981" s="25"/>
      <c r="L1981" s="25"/>
      <c r="M1981" s="25"/>
      <c r="N1981" s="25"/>
      <c r="O1981" s="25"/>
      <c r="P1981" s="25"/>
      <c r="Q1981" s="25"/>
      <c r="R1981" s="25"/>
      <c r="S1981" s="25"/>
      <c r="T1981" s="671"/>
      <c r="U1981" s="730" t="str">
        <f t="shared" si="33"/>
        <v/>
      </c>
    </row>
    <row r="1982" spans="1:21" x14ac:dyDescent="0.25">
      <c r="A1982" s="36" t="str">
        <f>'0'!$A$4</f>
        <v>………………..</v>
      </c>
      <c r="B1982" s="37">
        <f>'0'!$A$2</f>
        <v>46112</v>
      </c>
      <c r="C1982" s="37" t="s">
        <v>1197</v>
      </c>
      <c r="D1982" s="195"/>
      <c r="E1982" s="23"/>
      <c r="F1982" s="14"/>
      <c r="G1982" s="22"/>
      <c r="H1982" s="656"/>
      <c r="I1982" s="656"/>
      <c r="J1982" s="656"/>
      <c r="K1982" s="25"/>
      <c r="L1982" s="25"/>
      <c r="M1982" s="25"/>
      <c r="N1982" s="25"/>
      <c r="O1982" s="25"/>
      <c r="P1982" s="25"/>
      <c r="Q1982" s="25"/>
      <c r="R1982" s="25"/>
      <c r="S1982" s="25"/>
      <c r="T1982" s="671"/>
      <c r="U1982" s="730" t="str">
        <f t="shared" si="33"/>
        <v/>
      </c>
    </row>
    <row r="1983" spans="1:21" x14ac:dyDescent="0.25">
      <c r="A1983" s="36" t="str">
        <f>'0'!$A$4</f>
        <v>………………..</v>
      </c>
      <c r="B1983" s="37">
        <f>'0'!$A$2</f>
        <v>46112</v>
      </c>
      <c r="C1983" s="37" t="s">
        <v>1197</v>
      </c>
      <c r="D1983" s="195"/>
      <c r="E1983" s="23"/>
      <c r="F1983" s="14"/>
      <c r="G1983" s="22"/>
      <c r="H1983" s="656"/>
      <c r="I1983" s="656"/>
      <c r="J1983" s="656"/>
      <c r="K1983" s="25"/>
      <c r="L1983" s="25"/>
      <c r="M1983" s="25"/>
      <c r="N1983" s="25"/>
      <c r="O1983" s="25"/>
      <c r="P1983" s="25"/>
      <c r="Q1983" s="25"/>
      <c r="R1983" s="25"/>
      <c r="S1983" s="25"/>
      <c r="T1983" s="671"/>
      <c r="U1983" s="730" t="str">
        <f t="shared" si="33"/>
        <v/>
      </c>
    </row>
    <row r="1984" spans="1:21" x14ac:dyDescent="0.25">
      <c r="A1984" s="36" t="str">
        <f>'0'!$A$4</f>
        <v>………………..</v>
      </c>
      <c r="B1984" s="37">
        <f>'0'!$A$2</f>
        <v>46112</v>
      </c>
      <c r="C1984" s="37" t="s">
        <v>1197</v>
      </c>
      <c r="D1984" s="195"/>
      <c r="E1984" s="23"/>
      <c r="F1984" s="14"/>
      <c r="G1984" s="22"/>
      <c r="H1984" s="656"/>
      <c r="I1984" s="656"/>
      <c r="J1984" s="656"/>
      <c r="K1984" s="25"/>
      <c r="L1984" s="25"/>
      <c r="M1984" s="25"/>
      <c r="N1984" s="25"/>
      <c r="O1984" s="25"/>
      <c r="P1984" s="25"/>
      <c r="Q1984" s="25"/>
      <c r="R1984" s="25"/>
      <c r="S1984" s="25"/>
      <c r="T1984" s="671"/>
      <c r="U1984" s="730" t="str">
        <f t="shared" si="33"/>
        <v/>
      </c>
    </row>
    <row r="1985" spans="1:21" x14ac:dyDescent="0.25">
      <c r="A1985" s="36" t="str">
        <f>'0'!$A$4</f>
        <v>………………..</v>
      </c>
      <c r="B1985" s="37">
        <f>'0'!$A$2</f>
        <v>46112</v>
      </c>
      <c r="C1985" s="37" t="s">
        <v>1197</v>
      </c>
      <c r="D1985" s="195"/>
      <c r="E1985" s="23"/>
      <c r="F1985" s="14"/>
      <c r="G1985" s="22"/>
      <c r="H1985" s="656"/>
      <c r="I1985" s="656"/>
      <c r="J1985" s="656"/>
      <c r="K1985" s="25"/>
      <c r="L1985" s="25"/>
      <c r="M1985" s="25"/>
      <c r="N1985" s="25"/>
      <c r="O1985" s="25"/>
      <c r="P1985" s="25"/>
      <c r="Q1985" s="25"/>
      <c r="R1985" s="25"/>
      <c r="S1985" s="25"/>
      <c r="T1985" s="671"/>
      <c r="U1985" s="730" t="str">
        <f t="shared" si="33"/>
        <v/>
      </c>
    </row>
    <row r="1986" spans="1:21" x14ac:dyDescent="0.25">
      <c r="A1986" s="36" t="str">
        <f>'0'!$A$4</f>
        <v>………………..</v>
      </c>
      <c r="B1986" s="37">
        <f>'0'!$A$2</f>
        <v>46112</v>
      </c>
      <c r="C1986" s="37" t="s">
        <v>1197</v>
      </c>
      <c r="D1986" s="195"/>
      <c r="E1986" s="23"/>
      <c r="F1986" s="14"/>
      <c r="G1986" s="22"/>
      <c r="H1986" s="656"/>
      <c r="I1986" s="656"/>
      <c r="J1986" s="656"/>
      <c r="K1986" s="25"/>
      <c r="L1986" s="25"/>
      <c r="M1986" s="25"/>
      <c r="N1986" s="25"/>
      <c r="O1986" s="25"/>
      <c r="P1986" s="25"/>
      <c r="Q1986" s="25"/>
      <c r="R1986" s="25"/>
      <c r="S1986" s="25"/>
      <c r="T1986" s="671"/>
      <c r="U1986" s="730" t="str">
        <f t="shared" si="33"/>
        <v/>
      </c>
    </row>
    <row r="1987" spans="1:21" x14ac:dyDescent="0.25">
      <c r="A1987" s="36" t="str">
        <f>'0'!$A$4</f>
        <v>………………..</v>
      </c>
      <c r="B1987" s="37">
        <f>'0'!$A$2</f>
        <v>46112</v>
      </c>
      <c r="C1987" s="37" t="s">
        <v>1197</v>
      </c>
      <c r="D1987" s="195"/>
      <c r="E1987" s="23"/>
      <c r="F1987" s="14"/>
      <c r="G1987" s="22"/>
      <c r="H1987" s="656"/>
      <c r="I1987" s="656"/>
      <c r="J1987" s="656"/>
      <c r="K1987" s="25"/>
      <c r="L1987" s="25"/>
      <c r="M1987" s="25"/>
      <c r="N1987" s="25"/>
      <c r="O1987" s="25"/>
      <c r="P1987" s="25"/>
      <c r="Q1987" s="25"/>
      <c r="R1987" s="25"/>
      <c r="S1987" s="25"/>
      <c r="T1987" s="671"/>
      <c r="U1987" s="730" t="str">
        <f t="shared" si="33"/>
        <v/>
      </c>
    </row>
    <row r="1988" spans="1:21" x14ac:dyDescent="0.25">
      <c r="A1988" s="36" t="str">
        <f>'0'!$A$4</f>
        <v>………………..</v>
      </c>
      <c r="B1988" s="37">
        <f>'0'!$A$2</f>
        <v>46112</v>
      </c>
      <c r="C1988" s="37" t="s">
        <v>1197</v>
      </c>
      <c r="D1988" s="195"/>
      <c r="E1988" s="23"/>
      <c r="F1988" s="14"/>
      <c r="G1988" s="22"/>
      <c r="H1988" s="656"/>
      <c r="I1988" s="656"/>
      <c r="J1988" s="656"/>
      <c r="K1988" s="25"/>
      <c r="L1988" s="25"/>
      <c r="M1988" s="25"/>
      <c r="N1988" s="25"/>
      <c r="O1988" s="25"/>
      <c r="P1988" s="25"/>
      <c r="Q1988" s="25"/>
      <c r="R1988" s="25"/>
      <c r="S1988" s="25"/>
      <c r="T1988" s="671"/>
      <c r="U1988" s="730" t="str">
        <f t="shared" si="33"/>
        <v/>
      </c>
    </row>
    <row r="1989" spans="1:21" x14ac:dyDescent="0.25">
      <c r="A1989" s="36" t="str">
        <f>'0'!$A$4</f>
        <v>………………..</v>
      </c>
      <c r="B1989" s="37">
        <f>'0'!$A$2</f>
        <v>46112</v>
      </c>
      <c r="C1989" s="37" t="s">
        <v>1197</v>
      </c>
      <c r="D1989" s="195"/>
      <c r="E1989" s="23"/>
      <c r="F1989" s="14"/>
      <c r="G1989" s="22"/>
      <c r="H1989" s="656"/>
      <c r="I1989" s="656"/>
      <c r="J1989" s="656"/>
      <c r="K1989" s="25"/>
      <c r="L1989" s="25"/>
      <c r="M1989" s="25"/>
      <c r="N1989" s="25"/>
      <c r="O1989" s="25"/>
      <c r="P1989" s="25"/>
      <c r="Q1989" s="25"/>
      <c r="R1989" s="25"/>
      <c r="S1989" s="25"/>
      <c r="T1989" s="671"/>
      <c r="U1989" s="730" t="str">
        <f t="shared" si="33"/>
        <v/>
      </c>
    </row>
    <row r="1990" spans="1:21" x14ac:dyDescent="0.25">
      <c r="A1990" s="36" t="str">
        <f>'0'!$A$4</f>
        <v>………………..</v>
      </c>
      <c r="B1990" s="37">
        <f>'0'!$A$2</f>
        <v>46112</v>
      </c>
      <c r="C1990" s="37" t="s">
        <v>1197</v>
      </c>
      <c r="D1990" s="195"/>
      <c r="E1990" s="23"/>
      <c r="F1990" s="14"/>
      <c r="G1990" s="22"/>
      <c r="H1990" s="656"/>
      <c r="I1990" s="656"/>
      <c r="J1990" s="656"/>
      <c r="K1990" s="25"/>
      <c r="L1990" s="25"/>
      <c r="M1990" s="25"/>
      <c r="N1990" s="25"/>
      <c r="O1990" s="25"/>
      <c r="P1990" s="25"/>
      <c r="Q1990" s="25"/>
      <c r="R1990" s="25"/>
      <c r="S1990" s="25"/>
      <c r="T1990" s="671"/>
      <c r="U1990" s="730" t="str">
        <f t="shared" si="33"/>
        <v/>
      </c>
    </row>
    <row r="1991" spans="1:21" x14ac:dyDescent="0.25">
      <c r="A1991" s="36" t="str">
        <f>'0'!$A$4</f>
        <v>………………..</v>
      </c>
      <c r="B1991" s="37">
        <f>'0'!$A$2</f>
        <v>46112</v>
      </c>
      <c r="C1991" s="37" t="s">
        <v>1197</v>
      </c>
      <c r="D1991" s="195"/>
      <c r="E1991" s="23"/>
      <c r="F1991" s="14"/>
      <c r="G1991" s="22"/>
      <c r="H1991" s="656"/>
      <c r="I1991" s="656"/>
      <c r="J1991" s="656"/>
      <c r="K1991" s="25"/>
      <c r="L1991" s="25"/>
      <c r="M1991" s="25"/>
      <c r="N1991" s="25"/>
      <c r="O1991" s="25"/>
      <c r="P1991" s="25"/>
      <c r="Q1991" s="25"/>
      <c r="R1991" s="25"/>
      <c r="S1991" s="25"/>
      <c r="T1991" s="671"/>
      <c r="U1991" s="730" t="str">
        <f t="shared" si="33"/>
        <v/>
      </c>
    </row>
    <row r="1992" spans="1:21" x14ac:dyDescent="0.25">
      <c r="A1992" s="36" t="str">
        <f>'0'!$A$4</f>
        <v>………………..</v>
      </c>
      <c r="B1992" s="37">
        <f>'0'!$A$2</f>
        <v>46112</v>
      </c>
      <c r="C1992" s="37" t="s">
        <v>1197</v>
      </c>
      <c r="D1992" s="195"/>
      <c r="E1992" s="23"/>
      <c r="F1992" s="14"/>
      <c r="G1992" s="22"/>
      <c r="H1992" s="656"/>
      <c r="I1992" s="656"/>
      <c r="J1992" s="656"/>
      <c r="K1992" s="25"/>
      <c r="L1992" s="25"/>
      <c r="M1992" s="25"/>
      <c r="N1992" s="25"/>
      <c r="O1992" s="25"/>
      <c r="P1992" s="25"/>
      <c r="Q1992" s="25"/>
      <c r="R1992" s="25"/>
      <c r="S1992" s="25"/>
      <c r="T1992" s="671"/>
      <c r="U1992" s="730" t="str">
        <f t="shared" si="33"/>
        <v/>
      </c>
    </row>
    <row r="1993" spans="1:21" x14ac:dyDescent="0.25">
      <c r="A1993" s="36" t="str">
        <f>'0'!$A$4</f>
        <v>………………..</v>
      </c>
      <c r="B1993" s="37">
        <f>'0'!$A$2</f>
        <v>46112</v>
      </c>
      <c r="C1993" s="37" t="s">
        <v>1197</v>
      </c>
      <c r="D1993" s="195"/>
      <c r="E1993" s="23"/>
      <c r="F1993" s="14"/>
      <c r="G1993" s="22"/>
      <c r="H1993" s="656"/>
      <c r="I1993" s="656"/>
      <c r="J1993" s="656"/>
      <c r="K1993" s="25"/>
      <c r="L1993" s="25"/>
      <c r="M1993" s="25"/>
      <c r="N1993" s="25"/>
      <c r="O1993" s="25"/>
      <c r="P1993" s="25"/>
      <c r="Q1993" s="25"/>
      <c r="R1993" s="25"/>
      <c r="S1993" s="25"/>
      <c r="T1993" s="671"/>
      <c r="U1993" s="730" t="str">
        <f t="shared" si="33"/>
        <v/>
      </c>
    </row>
    <row r="1994" spans="1:21" x14ac:dyDescent="0.25">
      <c r="A1994" s="36" t="str">
        <f>'0'!$A$4</f>
        <v>………………..</v>
      </c>
      <c r="B1994" s="37">
        <f>'0'!$A$2</f>
        <v>46112</v>
      </c>
      <c r="C1994" s="37" t="s">
        <v>1197</v>
      </c>
      <c r="D1994" s="195"/>
      <c r="E1994" s="23"/>
      <c r="F1994" s="14"/>
      <c r="G1994" s="22"/>
      <c r="H1994" s="656"/>
      <c r="I1994" s="656"/>
      <c r="J1994" s="656"/>
      <c r="K1994" s="25"/>
      <c r="L1994" s="25"/>
      <c r="M1994" s="25"/>
      <c r="N1994" s="25"/>
      <c r="O1994" s="25"/>
      <c r="P1994" s="25"/>
      <c r="Q1994" s="25"/>
      <c r="R1994" s="25"/>
      <c r="S1994" s="25"/>
      <c r="T1994" s="671"/>
      <c r="U1994" s="730" t="str">
        <f t="shared" si="33"/>
        <v/>
      </c>
    </row>
    <row r="1995" spans="1:21" x14ac:dyDescent="0.25">
      <c r="A1995" s="36" t="str">
        <f>'0'!$A$4</f>
        <v>………………..</v>
      </c>
      <c r="B1995" s="37">
        <f>'0'!$A$2</f>
        <v>46112</v>
      </c>
      <c r="C1995" s="37" t="s">
        <v>1197</v>
      </c>
      <c r="D1995" s="195"/>
      <c r="E1995" s="23"/>
      <c r="F1995" s="14"/>
      <c r="G1995" s="22"/>
      <c r="H1995" s="656"/>
      <c r="I1995" s="656"/>
      <c r="J1995" s="656"/>
      <c r="K1995" s="25"/>
      <c r="L1995" s="25"/>
      <c r="M1995" s="25"/>
      <c r="N1995" s="25"/>
      <c r="O1995" s="25"/>
      <c r="P1995" s="25"/>
      <c r="Q1995" s="25"/>
      <c r="R1995" s="25"/>
      <c r="S1995" s="25"/>
      <c r="T1995" s="671"/>
      <c r="U1995" s="730" t="str">
        <f t="shared" ref="U1995:U2058" si="34">IF(COUNTBLANK(D1995:S1995)=16,"",IF(D1995="999999999","",IF(ISNUMBER(VALUE(D1995)),IF(LEN(D1995)&lt;&gt;9,"Въведеното ЕИК е твърде късо или твърде дълго",IF(OR(MOD(MID(D1995,1,1)*1+MID(D1995,2,1)*2+MID(D1995,3,1)*3+MID(D1995,4,1)*4+MID(D1995,5,1)*5+MID(D1995,6,1)*6+MID(D1995,7,1)*7+MID(D1995,8,1)*8,11)-MID(D1995,9,1)=0,AND(MOD(MID(D1995,1,1)*3+MID(D1995,2,1)*4+MID(D1995,3,1)*5+MID(D1995,4,1)*6+MID(D1995,5,1)*7+MID(D1995,6,1)*8+MID(D1995,7,1)*9+MID(D1995,8,1)*10,11)=10,MID(D1995,9,1)*1=0),MOD(MID(D1995,1,1)*3+MID(D1995,2,1)*4+MID(D1995,3,1)*5+MID(D1995,4,1)*6+MID(D1995,5,1)*7+MID(D1995,6,1)*8+MID(D1995,7,1)*9+MID(D1995,8,1)*10,11)-MID(D1995,9,1)=0),"","Въведеното ЕИК е невалидно")),"Въведеното ЕИК съдържа непозволени символи")))</f>
        <v/>
      </c>
    </row>
    <row r="1996" spans="1:21" x14ac:dyDescent="0.25">
      <c r="A1996" s="36" t="str">
        <f>'0'!$A$4</f>
        <v>………………..</v>
      </c>
      <c r="B1996" s="37">
        <f>'0'!$A$2</f>
        <v>46112</v>
      </c>
      <c r="C1996" s="37" t="s">
        <v>1197</v>
      </c>
      <c r="D1996" s="195"/>
      <c r="E1996" s="23"/>
      <c r="F1996" s="14"/>
      <c r="G1996" s="22"/>
      <c r="H1996" s="656"/>
      <c r="I1996" s="656"/>
      <c r="J1996" s="656"/>
      <c r="K1996" s="25"/>
      <c r="L1996" s="25"/>
      <c r="M1996" s="25"/>
      <c r="N1996" s="25"/>
      <c r="O1996" s="25"/>
      <c r="P1996" s="25"/>
      <c r="Q1996" s="25"/>
      <c r="R1996" s="25"/>
      <c r="S1996" s="25"/>
      <c r="T1996" s="671"/>
      <c r="U1996" s="730" t="str">
        <f t="shared" si="34"/>
        <v/>
      </c>
    </row>
    <row r="1997" spans="1:21" x14ac:dyDescent="0.25">
      <c r="A1997" s="36" t="str">
        <f>'0'!$A$4</f>
        <v>………………..</v>
      </c>
      <c r="B1997" s="37">
        <f>'0'!$A$2</f>
        <v>46112</v>
      </c>
      <c r="C1997" s="37" t="s">
        <v>1197</v>
      </c>
      <c r="D1997" s="195"/>
      <c r="E1997" s="23"/>
      <c r="F1997" s="14"/>
      <c r="G1997" s="22"/>
      <c r="H1997" s="656"/>
      <c r="I1997" s="656"/>
      <c r="J1997" s="656"/>
      <c r="K1997" s="25"/>
      <c r="L1997" s="25"/>
      <c r="M1997" s="25"/>
      <c r="N1997" s="25"/>
      <c r="O1997" s="25"/>
      <c r="P1997" s="25"/>
      <c r="Q1997" s="25"/>
      <c r="R1997" s="25"/>
      <c r="S1997" s="25"/>
      <c r="T1997" s="671"/>
      <c r="U1997" s="730" t="str">
        <f t="shared" si="34"/>
        <v/>
      </c>
    </row>
    <row r="1998" spans="1:21" x14ac:dyDescent="0.25">
      <c r="A1998" s="36" t="str">
        <f>'0'!$A$4</f>
        <v>………………..</v>
      </c>
      <c r="B1998" s="37">
        <f>'0'!$A$2</f>
        <v>46112</v>
      </c>
      <c r="C1998" s="37" t="s">
        <v>1197</v>
      </c>
      <c r="D1998" s="195"/>
      <c r="E1998" s="23"/>
      <c r="F1998" s="14"/>
      <c r="G1998" s="22"/>
      <c r="H1998" s="656"/>
      <c r="I1998" s="656"/>
      <c r="J1998" s="656"/>
      <c r="K1998" s="25"/>
      <c r="L1998" s="25"/>
      <c r="M1998" s="25"/>
      <c r="N1998" s="25"/>
      <c r="O1998" s="25"/>
      <c r="P1998" s="25"/>
      <c r="Q1998" s="25"/>
      <c r="R1998" s="25"/>
      <c r="S1998" s="25"/>
      <c r="T1998" s="671"/>
      <c r="U1998" s="730" t="str">
        <f t="shared" si="34"/>
        <v/>
      </c>
    </row>
    <row r="1999" spans="1:21" x14ac:dyDescent="0.25">
      <c r="A1999" s="36" t="str">
        <f>'0'!$A$4</f>
        <v>………………..</v>
      </c>
      <c r="B1999" s="37">
        <f>'0'!$A$2</f>
        <v>46112</v>
      </c>
      <c r="C1999" s="37" t="s">
        <v>1197</v>
      </c>
      <c r="D1999" s="195"/>
      <c r="E1999" s="23"/>
      <c r="F1999" s="14"/>
      <c r="G1999" s="22"/>
      <c r="H1999" s="656"/>
      <c r="I1999" s="656"/>
      <c r="J1999" s="656"/>
      <c r="K1999" s="25"/>
      <c r="L1999" s="25"/>
      <c r="M1999" s="25"/>
      <c r="N1999" s="25"/>
      <c r="O1999" s="25"/>
      <c r="P1999" s="25"/>
      <c r="Q1999" s="25"/>
      <c r="R1999" s="25"/>
      <c r="S1999" s="25"/>
      <c r="T1999" s="671"/>
      <c r="U1999" s="730" t="str">
        <f t="shared" si="34"/>
        <v/>
      </c>
    </row>
    <row r="2000" spans="1:21" x14ac:dyDescent="0.25">
      <c r="A2000" s="36" t="str">
        <f>'0'!$A$4</f>
        <v>………………..</v>
      </c>
      <c r="B2000" s="37">
        <f>'0'!$A$2</f>
        <v>46112</v>
      </c>
      <c r="C2000" s="37" t="s">
        <v>1197</v>
      </c>
      <c r="D2000" s="195"/>
      <c r="E2000" s="23"/>
      <c r="F2000" s="14"/>
      <c r="G2000" s="22"/>
      <c r="H2000" s="656"/>
      <c r="I2000" s="656"/>
      <c r="J2000" s="656"/>
      <c r="K2000" s="25"/>
      <c r="L2000" s="25"/>
      <c r="M2000" s="25"/>
      <c r="N2000" s="25"/>
      <c r="O2000" s="25"/>
      <c r="P2000" s="25"/>
      <c r="Q2000" s="25"/>
      <c r="R2000" s="25"/>
      <c r="S2000" s="25"/>
      <c r="T2000" s="671"/>
      <c r="U2000" s="730" t="str">
        <f t="shared" si="34"/>
        <v/>
      </c>
    </row>
    <row r="2001" spans="1:21" x14ac:dyDescent="0.25">
      <c r="A2001" s="36" t="str">
        <f>'0'!$A$4</f>
        <v>………………..</v>
      </c>
      <c r="B2001" s="37">
        <f>'0'!$A$2</f>
        <v>46112</v>
      </c>
      <c r="C2001" s="37" t="s">
        <v>1197</v>
      </c>
      <c r="D2001" s="195"/>
      <c r="E2001" s="23"/>
      <c r="F2001" s="14"/>
      <c r="G2001" s="22"/>
      <c r="H2001" s="656"/>
      <c r="I2001" s="656"/>
      <c r="J2001" s="656"/>
      <c r="K2001" s="25"/>
      <c r="L2001" s="25"/>
      <c r="M2001" s="25"/>
      <c r="N2001" s="25"/>
      <c r="O2001" s="25"/>
      <c r="P2001" s="25"/>
      <c r="Q2001" s="25"/>
      <c r="R2001" s="25"/>
      <c r="S2001" s="25"/>
      <c r="T2001" s="671"/>
      <c r="U2001" s="730" t="str">
        <f t="shared" si="34"/>
        <v/>
      </c>
    </row>
    <row r="2002" spans="1:21" x14ac:dyDescent="0.25">
      <c r="A2002" s="36" t="str">
        <f>'0'!$A$4</f>
        <v>………………..</v>
      </c>
      <c r="B2002" s="37">
        <f>'0'!$A$2</f>
        <v>46112</v>
      </c>
      <c r="C2002" s="37" t="s">
        <v>1197</v>
      </c>
      <c r="D2002" s="195"/>
      <c r="E2002" s="23"/>
      <c r="F2002" s="14"/>
      <c r="G2002" s="22"/>
      <c r="H2002" s="656"/>
      <c r="I2002" s="656"/>
      <c r="J2002" s="656"/>
      <c r="K2002" s="25"/>
      <c r="L2002" s="25"/>
      <c r="M2002" s="25"/>
      <c r="N2002" s="25"/>
      <c r="O2002" s="25"/>
      <c r="P2002" s="25"/>
      <c r="Q2002" s="25"/>
      <c r="R2002" s="25"/>
      <c r="S2002" s="25"/>
      <c r="T2002" s="671"/>
      <c r="U2002" s="730" t="str">
        <f t="shared" si="34"/>
        <v/>
      </c>
    </row>
    <row r="2003" spans="1:21" x14ac:dyDescent="0.25">
      <c r="A2003" s="36" t="str">
        <f>'0'!$A$4</f>
        <v>………………..</v>
      </c>
      <c r="B2003" s="37">
        <f>'0'!$A$2</f>
        <v>46112</v>
      </c>
      <c r="C2003" s="37" t="s">
        <v>1197</v>
      </c>
      <c r="D2003" s="195"/>
      <c r="E2003" s="23"/>
      <c r="F2003" s="14"/>
      <c r="G2003" s="22"/>
      <c r="H2003" s="656"/>
      <c r="I2003" s="656"/>
      <c r="J2003" s="656"/>
      <c r="K2003" s="25"/>
      <c r="L2003" s="25"/>
      <c r="M2003" s="25"/>
      <c r="N2003" s="25"/>
      <c r="O2003" s="25"/>
      <c r="P2003" s="25"/>
      <c r="Q2003" s="25"/>
      <c r="R2003" s="25"/>
      <c r="S2003" s="25"/>
      <c r="T2003" s="671"/>
      <c r="U2003" s="730" t="str">
        <f t="shared" si="34"/>
        <v/>
      </c>
    </row>
    <row r="2004" spans="1:21" x14ac:dyDescent="0.25">
      <c r="A2004" s="36" t="str">
        <f>'0'!$A$4</f>
        <v>………………..</v>
      </c>
      <c r="B2004" s="37">
        <f>'0'!$A$2</f>
        <v>46112</v>
      </c>
      <c r="C2004" s="37" t="s">
        <v>1197</v>
      </c>
      <c r="D2004" s="195"/>
      <c r="E2004" s="23"/>
      <c r="F2004" s="14"/>
      <c r="G2004" s="22"/>
      <c r="H2004" s="656"/>
      <c r="I2004" s="656"/>
      <c r="J2004" s="656"/>
      <c r="K2004" s="25"/>
      <c r="L2004" s="25"/>
      <c r="M2004" s="25"/>
      <c r="N2004" s="25"/>
      <c r="O2004" s="25"/>
      <c r="P2004" s="25"/>
      <c r="Q2004" s="25"/>
      <c r="R2004" s="25"/>
      <c r="S2004" s="25"/>
      <c r="T2004" s="671"/>
      <c r="U2004" s="730" t="str">
        <f t="shared" si="34"/>
        <v/>
      </c>
    </row>
    <row r="2005" spans="1:21" x14ac:dyDescent="0.25">
      <c r="A2005" s="36" t="str">
        <f>'0'!$A$4</f>
        <v>………………..</v>
      </c>
      <c r="B2005" s="37">
        <f>'0'!$A$2</f>
        <v>46112</v>
      </c>
      <c r="C2005" s="37" t="s">
        <v>1197</v>
      </c>
      <c r="D2005" s="195"/>
      <c r="E2005" s="23"/>
      <c r="F2005" s="14"/>
      <c r="G2005" s="22"/>
      <c r="H2005" s="656"/>
      <c r="I2005" s="656"/>
      <c r="J2005" s="656"/>
      <c r="K2005" s="25"/>
      <c r="L2005" s="25"/>
      <c r="M2005" s="25"/>
      <c r="N2005" s="25"/>
      <c r="O2005" s="25"/>
      <c r="P2005" s="25"/>
      <c r="Q2005" s="25"/>
      <c r="R2005" s="25"/>
      <c r="S2005" s="25"/>
      <c r="T2005" s="671"/>
      <c r="U2005" s="730" t="str">
        <f t="shared" si="34"/>
        <v/>
      </c>
    </row>
    <row r="2006" spans="1:21" x14ac:dyDescent="0.25">
      <c r="A2006" s="36" t="str">
        <f>'0'!$A$4</f>
        <v>………………..</v>
      </c>
      <c r="B2006" s="37">
        <f>'0'!$A$2</f>
        <v>46112</v>
      </c>
      <c r="C2006" s="37" t="s">
        <v>1197</v>
      </c>
      <c r="D2006" s="195"/>
      <c r="E2006" s="23"/>
      <c r="F2006" s="14"/>
      <c r="G2006" s="22"/>
      <c r="H2006" s="656"/>
      <c r="I2006" s="656"/>
      <c r="J2006" s="656"/>
      <c r="K2006" s="25"/>
      <c r="L2006" s="25"/>
      <c r="M2006" s="25"/>
      <c r="N2006" s="25"/>
      <c r="O2006" s="25"/>
      <c r="P2006" s="25"/>
      <c r="Q2006" s="25"/>
      <c r="R2006" s="25"/>
      <c r="S2006" s="25"/>
      <c r="T2006" s="671"/>
      <c r="U2006" s="730" t="str">
        <f t="shared" si="34"/>
        <v/>
      </c>
    </row>
    <row r="2007" spans="1:21" x14ac:dyDescent="0.25">
      <c r="A2007" s="36" t="str">
        <f>'0'!$A$4</f>
        <v>………………..</v>
      </c>
      <c r="B2007" s="37">
        <f>'0'!$A$2</f>
        <v>46112</v>
      </c>
      <c r="C2007" s="37" t="s">
        <v>1197</v>
      </c>
      <c r="D2007" s="195"/>
      <c r="E2007" s="23"/>
      <c r="F2007" s="14"/>
      <c r="G2007" s="22"/>
      <c r="H2007" s="656"/>
      <c r="I2007" s="656"/>
      <c r="J2007" s="656"/>
      <c r="K2007" s="25"/>
      <c r="L2007" s="25"/>
      <c r="M2007" s="25"/>
      <c r="N2007" s="25"/>
      <c r="O2007" s="25"/>
      <c r="P2007" s="25"/>
      <c r="Q2007" s="25"/>
      <c r="R2007" s="25"/>
      <c r="S2007" s="25"/>
      <c r="T2007" s="671"/>
      <c r="U2007" s="730" t="str">
        <f t="shared" si="34"/>
        <v/>
      </c>
    </row>
    <row r="2008" spans="1:21" x14ac:dyDescent="0.25">
      <c r="A2008" s="36" t="str">
        <f>'0'!$A$4</f>
        <v>………………..</v>
      </c>
      <c r="B2008" s="37">
        <f>'0'!$A$2</f>
        <v>46112</v>
      </c>
      <c r="C2008" s="37" t="s">
        <v>1197</v>
      </c>
      <c r="D2008" s="195"/>
      <c r="E2008" s="23"/>
      <c r="F2008" s="14"/>
      <c r="G2008" s="22"/>
      <c r="H2008" s="656"/>
      <c r="I2008" s="656"/>
      <c r="J2008" s="656"/>
      <c r="K2008" s="25"/>
      <c r="L2008" s="25"/>
      <c r="M2008" s="25"/>
      <c r="N2008" s="25"/>
      <c r="O2008" s="25"/>
      <c r="P2008" s="25"/>
      <c r="Q2008" s="25"/>
      <c r="R2008" s="25"/>
      <c r="S2008" s="25"/>
      <c r="T2008" s="671"/>
      <c r="U2008" s="730" t="str">
        <f t="shared" si="34"/>
        <v/>
      </c>
    </row>
    <row r="2009" spans="1:21" x14ac:dyDescent="0.25">
      <c r="A2009" s="36" t="str">
        <f>'0'!$A$4</f>
        <v>………………..</v>
      </c>
      <c r="B2009" s="37">
        <f>'0'!$A$2</f>
        <v>46112</v>
      </c>
      <c r="C2009" s="37" t="s">
        <v>1197</v>
      </c>
      <c r="D2009" s="195"/>
      <c r="E2009" s="23"/>
      <c r="F2009" s="14"/>
      <c r="G2009" s="22"/>
      <c r="H2009" s="656"/>
      <c r="I2009" s="656"/>
      <c r="J2009" s="656"/>
      <c r="K2009" s="25"/>
      <c r="L2009" s="25"/>
      <c r="M2009" s="25"/>
      <c r="N2009" s="25"/>
      <c r="O2009" s="25"/>
      <c r="P2009" s="25"/>
      <c r="Q2009" s="25"/>
      <c r="R2009" s="25"/>
      <c r="S2009" s="25"/>
      <c r="T2009" s="671"/>
      <c r="U2009" s="730" t="str">
        <f t="shared" si="34"/>
        <v/>
      </c>
    </row>
    <row r="2010" spans="1:21" x14ac:dyDescent="0.25">
      <c r="A2010" s="36" t="str">
        <f>'0'!$A$4</f>
        <v>………………..</v>
      </c>
      <c r="B2010" s="37">
        <f>'0'!$A$2</f>
        <v>46112</v>
      </c>
      <c r="C2010" s="37" t="s">
        <v>1197</v>
      </c>
      <c r="D2010" s="195"/>
      <c r="E2010" s="23"/>
      <c r="F2010" s="14"/>
      <c r="G2010" s="22"/>
      <c r="H2010" s="656"/>
      <c r="I2010" s="656"/>
      <c r="J2010" s="656"/>
      <c r="K2010" s="25"/>
      <c r="L2010" s="25"/>
      <c r="M2010" s="25"/>
      <c r="N2010" s="25"/>
      <c r="O2010" s="25"/>
      <c r="P2010" s="25"/>
      <c r="Q2010" s="25"/>
      <c r="R2010" s="25"/>
      <c r="S2010" s="25"/>
      <c r="T2010" s="671"/>
      <c r="U2010" s="730" t="str">
        <f t="shared" si="34"/>
        <v/>
      </c>
    </row>
    <row r="2011" spans="1:21" x14ac:dyDescent="0.25">
      <c r="A2011" s="36" t="str">
        <f>'0'!$A$4</f>
        <v>………………..</v>
      </c>
      <c r="B2011" s="37">
        <f>'0'!$A$2</f>
        <v>46112</v>
      </c>
      <c r="C2011" s="37" t="s">
        <v>1197</v>
      </c>
      <c r="D2011" s="195"/>
      <c r="E2011" s="23"/>
      <c r="F2011" s="14"/>
      <c r="G2011" s="22"/>
      <c r="H2011" s="656"/>
      <c r="I2011" s="656"/>
      <c r="J2011" s="656"/>
      <c r="K2011" s="25"/>
      <c r="L2011" s="25"/>
      <c r="M2011" s="25"/>
      <c r="N2011" s="25"/>
      <c r="O2011" s="25"/>
      <c r="P2011" s="25"/>
      <c r="Q2011" s="25"/>
      <c r="R2011" s="25"/>
      <c r="S2011" s="25"/>
      <c r="T2011" s="671"/>
      <c r="U2011" s="730" t="str">
        <f t="shared" si="34"/>
        <v/>
      </c>
    </row>
    <row r="2012" spans="1:21" x14ac:dyDescent="0.25">
      <c r="A2012" s="36" t="str">
        <f>'0'!$A$4</f>
        <v>………………..</v>
      </c>
      <c r="B2012" s="37">
        <f>'0'!$A$2</f>
        <v>46112</v>
      </c>
      <c r="C2012" s="37" t="s">
        <v>1197</v>
      </c>
      <c r="D2012" s="195"/>
      <c r="E2012" s="23"/>
      <c r="F2012" s="14"/>
      <c r="G2012" s="22"/>
      <c r="H2012" s="656"/>
      <c r="I2012" s="656"/>
      <c r="J2012" s="656"/>
      <c r="K2012" s="25"/>
      <c r="L2012" s="25"/>
      <c r="M2012" s="25"/>
      <c r="N2012" s="25"/>
      <c r="O2012" s="25"/>
      <c r="P2012" s="25"/>
      <c r="Q2012" s="25"/>
      <c r="R2012" s="25"/>
      <c r="S2012" s="25"/>
      <c r="T2012" s="671"/>
      <c r="U2012" s="730" t="str">
        <f t="shared" si="34"/>
        <v/>
      </c>
    </row>
    <row r="2013" spans="1:21" x14ac:dyDescent="0.25">
      <c r="A2013" s="36" t="str">
        <f>'0'!$A$4</f>
        <v>………………..</v>
      </c>
      <c r="B2013" s="37">
        <f>'0'!$A$2</f>
        <v>46112</v>
      </c>
      <c r="C2013" s="37" t="s">
        <v>1197</v>
      </c>
      <c r="D2013" s="195"/>
      <c r="E2013" s="23"/>
      <c r="F2013" s="14"/>
      <c r="G2013" s="22"/>
      <c r="H2013" s="656"/>
      <c r="I2013" s="656"/>
      <c r="J2013" s="656"/>
      <c r="K2013" s="25"/>
      <c r="L2013" s="25"/>
      <c r="M2013" s="25"/>
      <c r="N2013" s="25"/>
      <c r="O2013" s="25"/>
      <c r="P2013" s="25"/>
      <c r="Q2013" s="25"/>
      <c r="R2013" s="25"/>
      <c r="S2013" s="25"/>
      <c r="T2013" s="671"/>
      <c r="U2013" s="730" t="str">
        <f t="shared" si="34"/>
        <v/>
      </c>
    </row>
    <row r="2014" spans="1:21" x14ac:dyDescent="0.25">
      <c r="A2014" s="36" t="str">
        <f>'0'!$A$4</f>
        <v>………………..</v>
      </c>
      <c r="B2014" s="37">
        <f>'0'!$A$2</f>
        <v>46112</v>
      </c>
      <c r="C2014" s="37" t="s">
        <v>1197</v>
      </c>
      <c r="D2014" s="195"/>
      <c r="E2014" s="23"/>
      <c r="F2014" s="14"/>
      <c r="G2014" s="22"/>
      <c r="H2014" s="656"/>
      <c r="I2014" s="656"/>
      <c r="J2014" s="656"/>
      <c r="K2014" s="25"/>
      <c r="L2014" s="25"/>
      <c r="M2014" s="25"/>
      <c r="N2014" s="25"/>
      <c r="O2014" s="25"/>
      <c r="P2014" s="25"/>
      <c r="Q2014" s="25"/>
      <c r="R2014" s="25"/>
      <c r="S2014" s="25"/>
      <c r="T2014" s="671"/>
      <c r="U2014" s="730" t="str">
        <f t="shared" si="34"/>
        <v/>
      </c>
    </row>
    <row r="2015" spans="1:21" x14ac:dyDescent="0.25">
      <c r="A2015" s="36" t="str">
        <f>'0'!$A$4</f>
        <v>………………..</v>
      </c>
      <c r="B2015" s="37">
        <f>'0'!$A$2</f>
        <v>46112</v>
      </c>
      <c r="C2015" s="37" t="s">
        <v>1197</v>
      </c>
      <c r="D2015" s="195"/>
      <c r="E2015" s="23"/>
      <c r="F2015" s="14"/>
      <c r="G2015" s="22"/>
      <c r="H2015" s="656"/>
      <c r="I2015" s="656"/>
      <c r="J2015" s="656"/>
      <c r="K2015" s="25"/>
      <c r="L2015" s="25"/>
      <c r="M2015" s="25"/>
      <c r="N2015" s="25"/>
      <c r="O2015" s="25"/>
      <c r="P2015" s="25"/>
      <c r="Q2015" s="25"/>
      <c r="R2015" s="25"/>
      <c r="S2015" s="25"/>
      <c r="T2015" s="671"/>
      <c r="U2015" s="730" t="str">
        <f t="shared" si="34"/>
        <v/>
      </c>
    </row>
    <row r="2016" spans="1:21" x14ac:dyDescent="0.25">
      <c r="A2016" s="36" t="str">
        <f>'0'!$A$4</f>
        <v>………………..</v>
      </c>
      <c r="B2016" s="37">
        <f>'0'!$A$2</f>
        <v>46112</v>
      </c>
      <c r="C2016" s="37" t="s">
        <v>1197</v>
      </c>
      <c r="D2016" s="195"/>
      <c r="E2016" s="23"/>
      <c r="F2016" s="14"/>
      <c r="G2016" s="22"/>
      <c r="H2016" s="656"/>
      <c r="I2016" s="656"/>
      <c r="J2016" s="656"/>
      <c r="K2016" s="25"/>
      <c r="L2016" s="25"/>
      <c r="M2016" s="25"/>
      <c r="N2016" s="25"/>
      <c r="O2016" s="25"/>
      <c r="P2016" s="25"/>
      <c r="Q2016" s="25"/>
      <c r="R2016" s="25"/>
      <c r="S2016" s="25"/>
      <c r="T2016" s="671"/>
      <c r="U2016" s="730" t="str">
        <f t="shared" si="34"/>
        <v/>
      </c>
    </row>
    <row r="2017" spans="1:21" x14ac:dyDescent="0.25">
      <c r="A2017" s="36" t="str">
        <f>'0'!$A$4</f>
        <v>………………..</v>
      </c>
      <c r="B2017" s="37">
        <f>'0'!$A$2</f>
        <v>46112</v>
      </c>
      <c r="C2017" s="37" t="s">
        <v>1197</v>
      </c>
      <c r="D2017" s="195"/>
      <c r="E2017" s="23"/>
      <c r="F2017" s="14"/>
      <c r="G2017" s="22"/>
      <c r="H2017" s="656"/>
      <c r="I2017" s="656"/>
      <c r="J2017" s="656"/>
      <c r="K2017" s="25"/>
      <c r="L2017" s="25"/>
      <c r="M2017" s="25"/>
      <c r="N2017" s="25"/>
      <c r="O2017" s="25"/>
      <c r="P2017" s="25"/>
      <c r="Q2017" s="25"/>
      <c r="R2017" s="25"/>
      <c r="S2017" s="25"/>
      <c r="T2017" s="671"/>
      <c r="U2017" s="730" t="str">
        <f t="shared" si="34"/>
        <v/>
      </c>
    </row>
    <row r="2018" spans="1:21" x14ac:dyDescent="0.25">
      <c r="A2018" s="36" t="str">
        <f>'0'!$A$4</f>
        <v>………………..</v>
      </c>
      <c r="B2018" s="37">
        <f>'0'!$A$2</f>
        <v>46112</v>
      </c>
      <c r="C2018" s="37" t="s">
        <v>1197</v>
      </c>
      <c r="D2018" s="195"/>
      <c r="E2018" s="23"/>
      <c r="F2018" s="14"/>
      <c r="G2018" s="22"/>
      <c r="H2018" s="656"/>
      <c r="I2018" s="656"/>
      <c r="J2018" s="656"/>
      <c r="K2018" s="25"/>
      <c r="L2018" s="25"/>
      <c r="M2018" s="25"/>
      <c r="N2018" s="25"/>
      <c r="O2018" s="25"/>
      <c r="P2018" s="25"/>
      <c r="Q2018" s="25"/>
      <c r="R2018" s="25"/>
      <c r="S2018" s="25"/>
      <c r="T2018" s="671"/>
      <c r="U2018" s="730" t="str">
        <f t="shared" si="34"/>
        <v/>
      </c>
    </row>
    <row r="2019" spans="1:21" x14ac:dyDescent="0.25">
      <c r="A2019" s="36" t="str">
        <f>'0'!$A$4</f>
        <v>………………..</v>
      </c>
      <c r="B2019" s="37">
        <f>'0'!$A$2</f>
        <v>46112</v>
      </c>
      <c r="C2019" s="37" t="s">
        <v>1197</v>
      </c>
      <c r="D2019" s="195"/>
      <c r="E2019" s="23"/>
      <c r="F2019" s="14"/>
      <c r="G2019" s="22"/>
      <c r="H2019" s="656"/>
      <c r="I2019" s="656"/>
      <c r="J2019" s="656"/>
      <c r="K2019" s="25"/>
      <c r="L2019" s="25"/>
      <c r="M2019" s="25"/>
      <c r="N2019" s="25"/>
      <c r="O2019" s="25"/>
      <c r="P2019" s="25"/>
      <c r="Q2019" s="25"/>
      <c r="R2019" s="25"/>
      <c r="S2019" s="25"/>
      <c r="T2019" s="671"/>
      <c r="U2019" s="730" t="str">
        <f t="shared" si="34"/>
        <v/>
      </c>
    </row>
    <row r="2020" spans="1:21" x14ac:dyDescent="0.25">
      <c r="A2020" s="36" t="str">
        <f>'0'!$A$4</f>
        <v>………………..</v>
      </c>
      <c r="B2020" s="37">
        <f>'0'!$A$2</f>
        <v>46112</v>
      </c>
      <c r="C2020" s="37" t="s">
        <v>1197</v>
      </c>
      <c r="D2020" s="195"/>
      <c r="E2020" s="23"/>
      <c r="F2020" s="14"/>
      <c r="G2020" s="22"/>
      <c r="H2020" s="656"/>
      <c r="I2020" s="656"/>
      <c r="J2020" s="656"/>
      <c r="K2020" s="25"/>
      <c r="L2020" s="25"/>
      <c r="M2020" s="25"/>
      <c r="N2020" s="25"/>
      <c r="O2020" s="25"/>
      <c r="P2020" s="25"/>
      <c r="Q2020" s="25"/>
      <c r="R2020" s="25"/>
      <c r="S2020" s="25"/>
      <c r="T2020" s="671"/>
      <c r="U2020" s="730" t="str">
        <f t="shared" si="34"/>
        <v/>
      </c>
    </row>
    <row r="2021" spans="1:21" x14ac:dyDescent="0.25">
      <c r="A2021" s="36" t="str">
        <f>'0'!$A$4</f>
        <v>………………..</v>
      </c>
      <c r="B2021" s="37">
        <f>'0'!$A$2</f>
        <v>46112</v>
      </c>
      <c r="C2021" s="37" t="s">
        <v>1197</v>
      </c>
      <c r="D2021" s="195"/>
      <c r="E2021" s="23"/>
      <c r="F2021" s="14"/>
      <c r="G2021" s="22"/>
      <c r="H2021" s="656"/>
      <c r="I2021" s="656"/>
      <c r="J2021" s="656"/>
      <c r="K2021" s="25"/>
      <c r="L2021" s="25"/>
      <c r="M2021" s="25"/>
      <c r="N2021" s="25"/>
      <c r="O2021" s="25"/>
      <c r="P2021" s="25"/>
      <c r="Q2021" s="25"/>
      <c r="R2021" s="25"/>
      <c r="S2021" s="25"/>
      <c r="T2021" s="671"/>
      <c r="U2021" s="730" t="str">
        <f t="shared" si="34"/>
        <v/>
      </c>
    </row>
    <row r="2022" spans="1:21" x14ac:dyDescent="0.25">
      <c r="A2022" s="36" t="str">
        <f>'0'!$A$4</f>
        <v>………………..</v>
      </c>
      <c r="B2022" s="37">
        <f>'0'!$A$2</f>
        <v>46112</v>
      </c>
      <c r="C2022" s="37" t="s">
        <v>1197</v>
      </c>
      <c r="D2022" s="195"/>
      <c r="E2022" s="23"/>
      <c r="F2022" s="14"/>
      <c r="G2022" s="22"/>
      <c r="H2022" s="656"/>
      <c r="I2022" s="656"/>
      <c r="J2022" s="656"/>
      <c r="K2022" s="25"/>
      <c r="L2022" s="25"/>
      <c r="M2022" s="25"/>
      <c r="N2022" s="25"/>
      <c r="O2022" s="25"/>
      <c r="P2022" s="25"/>
      <c r="Q2022" s="25"/>
      <c r="R2022" s="25"/>
      <c r="S2022" s="25"/>
      <c r="T2022" s="671"/>
      <c r="U2022" s="730" t="str">
        <f t="shared" si="34"/>
        <v/>
      </c>
    </row>
    <row r="2023" spans="1:21" x14ac:dyDescent="0.25">
      <c r="A2023" s="36" t="str">
        <f>'0'!$A$4</f>
        <v>………………..</v>
      </c>
      <c r="B2023" s="37">
        <f>'0'!$A$2</f>
        <v>46112</v>
      </c>
      <c r="C2023" s="37" t="s">
        <v>1197</v>
      </c>
      <c r="D2023" s="195"/>
      <c r="E2023" s="23"/>
      <c r="F2023" s="14"/>
      <c r="G2023" s="22"/>
      <c r="H2023" s="656"/>
      <c r="I2023" s="656"/>
      <c r="J2023" s="656"/>
      <c r="K2023" s="25"/>
      <c r="L2023" s="25"/>
      <c r="M2023" s="25"/>
      <c r="N2023" s="25"/>
      <c r="O2023" s="25"/>
      <c r="P2023" s="25"/>
      <c r="Q2023" s="25"/>
      <c r="R2023" s="25"/>
      <c r="S2023" s="25"/>
      <c r="T2023" s="671"/>
      <c r="U2023" s="730" t="str">
        <f t="shared" si="34"/>
        <v/>
      </c>
    </row>
    <row r="2024" spans="1:21" x14ac:dyDescent="0.25">
      <c r="A2024" s="36" t="str">
        <f>'0'!$A$4</f>
        <v>………………..</v>
      </c>
      <c r="B2024" s="37">
        <f>'0'!$A$2</f>
        <v>46112</v>
      </c>
      <c r="C2024" s="37" t="s">
        <v>1197</v>
      </c>
      <c r="D2024" s="195"/>
      <c r="E2024" s="23"/>
      <c r="F2024" s="14"/>
      <c r="G2024" s="22"/>
      <c r="H2024" s="656"/>
      <c r="I2024" s="656"/>
      <c r="J2024" s="656"/>
      <c r="K2024" s="25"/>
      <c r="L2024" s="25"/>
      <c r="M2024" s="25"/>
      <c r="N2024" s="25"/>
      <c r="O2024" s="25"/>
      <c r="P2024" s="25"/>
      <c r="Q2024" s="25"/>
      <c r="R2024" s="25"/>
      <c r="S2024" s="25"/>
      <c r="T2024" s="671"/>
      <c r="U2024" s="730" t="str">
        <f t="shared" si="34"/>
        <v/>
      </c>
    </row>
    <row r="2025" spans="1:21" x14ac:dyDescent="0.25">
      <c r="A2025" s="36" t="str">
        <f>'0'!$A$4</f>
        <v>………………..</v>
      </c>
      <c r="B2025" s="37">
        <f>'0'!$A$2</f>
        <v>46112</v>
      </c>
      <c r="C2025" s="37" t="s">
        <v>1197</v>
      </c>
      <c r="D2025" s="195"/>
      <c r="E2025" s="23"/>
      <c r="F2025" s="14"/>
      <c r="G2025" s="22"/>
      <c r="H2025" s="656"/>
      <c r="I2025" s="656"/>
      <c r="J2025" s="656"/>
      <c r="K2025" s="25"/>
      <c r="L2025" s="25"/>
      <c r="M2025" s="25"/>
      <c r="N2025" s="25"/>
      <c r="O2025" s="25"/>
      <c r="P2025" s="25"/>
      <c r="Q2025" s="25"/>
      <c r="R2025" s="25"/>
      <c r="S2025" s="25"/>
      <c r="T2025" s="671"/>
      <c r="U2025" s="730" t="str">
        <f t="shared" si="34"/>
        <v/>
      </c>
    </row>
    <row r="2026" spans="1:21" x14ac:dyDescent="0.25">
      <c r="A2026" s="36" t="str">
        <f>'0'!$A$4</f>
        <v>………………..</v>
      </c>
      <c r="B2026" s="37">
        <f>'0'!$A$2</f>
        <v>46112</v>
      </c>
      <c r="C2026" s="37" t="s">
        <v>1197</v>
      </c>
      <c r="D2026" s="195"/>
      <c r="E2026" s="23"/>
      <c r="F2026" s="14"/>
      <c r="G2026" s="22"/>
      <c r="H2026" s="656"/>
      <c r="I2026" s="656"/>
      <c r="J2026" s="656"/>
      <c r="K2026" s="25"/>
      <c r="L2026" s="25"/>
      <c r="M2026" s="25"/>
      <c r="N2026" s="25"/>
      <c r="O2026" s="25"/>
      <c r="P2026" s="25"/>
      <c r="Q2026" s="25"/>
      <c r="R2026" s="25"/>
      <c r="S2026" s="25"/>
      <c r="T2026" s="671"/>
      <c r="U2026" s="730" t="str">
        <f t="shared" si="34"/>
        <v/>
      </c>
    </row>
    <row r="2027" spans="1:21" x14ac:dyDescent="0.25">
      <c r="A2027" s="36" t="str">
        <f>'0'!$A$4</f>
        <v>………………..</v>
      </c>
      <c r="B2027" s="37">
        <f>'0'!$A$2</f>
        <v>46112</v>
      </c>
      <c r="C2027" s="37" t="s">
        <v>1197</v>
      </c>
      <c r="D2027" s="195"/>
      <c r="E2027" s="23"/>
      <c r="F2027" s="14"/>
      <c r="G2027" s="22"/>
      <c r="H2027" s="656"/>
      <c r="I2027" s="656"/>
      <c r="J2027" s="656"/>
      <c r="K2027" s="25"/>
      <c r="L2027" s="25"/>
      <c r="M2027" s="25"/>
      <c r="N2027" s="25"/>
      <c r="O2027" s="25"/>
      <c r="P2027" s="25"/>
      <c r="Q2027" s="25"/>
      <c r="R2027" s="25"/>
      <c r="S2027" s="25"/>
      <c r="T2027" s="671"/>
      <c r="U2027" s="730" t="str">
        <f t="shared" si="34"/>
        <v/>
      </c>
    </row>
    <row r="2028" spans="1:21" x14ac:dyDescent="0.25">
      <c r="A2028" s="36" t="str">
        <f>'0'!$A$4</f>
        <v>………………..</v>
      </c>
      <c r="B2028" s="37">
        <f>'0'!$A$2</f>
        <v>46112</v>
      </c>
      <c r="C2028" s="37" t="s">
        <v>1197</v>
      </c>
      <c r="D2028" s="195"/>
      <c r="E2028" s="23"/>
      <c r="F2028" s="14"/>
      <c r="G2028" s="22"/>
      <c r="H2028" s="656"/>
      <c r="I2028" s="656"/>
      <c r="J2028" s="656"/>
      <c r="K2028" s="25"/>
      <c r="L2028" s="25"/>
      <c r="M2028" s="25"/>
      <c r="N2028" s="25"/>
      <c r="O2028" s="25"/>
      <c r="P2028" s="25"/>
      <c r="Q2028" s="25"/>
      <c r="R2028" s="25"/>
      <c r="S2028" s="25"/>
      <c r="T2028" s="671"/>
      <c r="U2028" s="730" t="str">
        <f t="shared" si="34"/>
        <v/>
      </c>
    </row>
    <row r="2029" spans="1:21" x14ac:dyDescent="0.25">
      <c r="A2029" s="36" t="str">
        <f>'0'!$A$4</f>
        <v>………………..</v>
      </c>
      <c r="B2029" s="37">
        <f>'0'!$A$2</f>
        <v>46112</v>
      </c>
      <c r="C2029" s="37" t="s">
        <v>1197</v>
      </c>
      <c r="D2029" s="195"/>
      <c r="E2029" s="23"/>
      <c r="F2029" s="14"/>
      <c r="G2029" s="22"/>
      <c r="H2029" s="656"/>
      <c r="I2029" s="656"/>
      <c r="J2029" s="656"/>
      <c r="K2029" s="25"/>
      <c r="L2029" s="25"/>
      <c r="M2029" s="25"/>
      <c r="N2029" s="25"/>
      <c r="O2029" s="25"/>
      <c r="P2029" s="25"/>
      <c r="Q2029" s="25"/>
      <c r="R2029" s="25"/>
      <c r="S2029" s="25"/>
      <c r="T2029" s="671"/>
      <c r="U2029" s="730" t="str">
        <f t="shared" si="34"/>
        <v/>
      </c>
    </row>
    <row r="2030" spans="1:21" x14ac:dyDescent="0.25">
      <c r="A2030" s="36" t="str">
        <f>'0'!$A$4</f>
        <v>………………..</v>
      </c>
      <c r="B2030" s="37">
        <f>'0'!$A$2</f>
        <v>46112</v>
      </c>
      <c r="C2030" s="37" t="s">
        <v>1197</v>
      </c>
      <c r="D2030" s="195"/>
      <c r="E2030" s="23"/>
      <c r="F2030" s="14"/>
      <c r="G2030" s="22"/>
      <c r="H2030" s="656"/>
      <c r="I2030" s="656"/>
      <c r="J2030" s="656"/>
      <c r="K2030" s="25"/>
      <c r="L2030" s="25"/>
      <c r="M2030" s="25"/>
      <c r="N2030" s="25"/>
      <c r="O2030" s="25"/>
      <c r="P2030" s="25"/>
      <c r="Q2030" s="25"/>
      <c r="R2030" s="25"/>
      <c r="S2030" s="25"/>
      <c r="T2030" s="671"/>
      <c r="U2030" s="730" t="str">
        <f t="shared" si="34"/>
        <v/>
      </c>
    </row>
    <row r="2031" spans="1:21" x14ac:dyDescent="0.25">
      <c r="A2031" s="36" t="str">
        <f>'0'!$A$4</f>
        <v>………………..</v>
      </c>
      <c r="B2031" s="37">
        <f>'0'!$A$2</f>
        <v>46112</v>
      </c>
      <c r="C2031" s="37" t="s">
        <v>1197</v>
      </c>
      <c r="D2031" s="195"/>
      <c r="E2031" s="23"/>
      <c r="F2031" s="14"/>
      <c r="G2031" s="22"/>
      <c r="H2031" s="656"/>
      <c r="I2031" s="656"/>
      <c r="J2031" s="656"/>
      <c r="K2031" s="25"/>
      <c r="L2031" s="25"/>
      <c r="M2031" s="25"/>
      <c r="N2031" s="25"/>
      <c r="O2031" s="25"/>
      <c r="P2031" s="25"/>
      <c r="Q2031" s="25"/>
      <c r="R2031" s="25"/>
      <c r="S2031" s="25"/>
      <c r="T2031" s="671"/>
      <c r="U2031" s="730" t="str">
        <f t="shared" si="34"/>
        <v/>
      </c>
    </row>
    <row r="2032" spans="1:21" x14ac:dyDescent="0.25">
      <c r="A2032" s="36" t="str">
        <f>'0'!$A$4</f>
        <v>………………..</v>
      </c>
      <c r="B2032" s="37">
        <f>'0'!$A$2</f>
        <v>46112</v>
      </c>
      <c r="C2032" s="37" t="s">
        <v>1197</v>
      </c>
      <c r="D2032" s="195"/>
      <c r="E2032" s="23"/>
      <c r="F2032" s="14"/>
      <c r="G2032" s="22"/>
      <c r="H2032" s="656"/>
      <c r="I2032" s="656"/>
      <c r="J2032" s="656"/>
      <c r="K2032" s="25"/>
      <c r="L2032" s="25"/>
      <c r="M2032" s="25"/>
      <c r="N2032" s="25"/>
      <c r="O2032" s="25"/>
      <c r="P2032" s="25"/>
      <c r="Q2032" s="25"/>
      <c r="R2032" s="25"/>
      <c r="S2032" s="25"/>
      <c r="T2032" s="671"/>
      <c r="U2032" s="730" t="str">
        <f t="shared" si="34"/>
        <v/>
      </c>
    </row>
    <row r="2033" spans="1:21" x14ac:dyDescent="0.25">
      <c r="A2033" s="36" t="str">
        <f>'0'!$A$4</f>
        <v>………………..</v>
      </c>
      <c r="B2033" s="37">
        <f>'0'!$A$2</f>
        <v>46112</v>
      </c>
      <c r="C2033" s="37" t="s">
        <v>1197</v>
      </c>
      <c r="D2033" s="195"/>
      <c r="E2033" s="23"/>
      <c r="F2033" s="14"/>
      <c r="G2033" s="22"/>
      <c r="H2033" s="656"/>
      <c r="I2033" s="656"/>
      <c r="J2033" s="656"/>
      <c r="K2033" s="25"/>
      <c r="L2033" s="25"/>
      <c r="M2033" s="25"/>
      <c r="N2033" s="25"/>
      <c r="O2033" s="25"/>
      <c r="P2033" s="25"/>
      <c r="Q2033" s="25"/>
      <c r="R2033" s="25"/>
      <c r="S2033" s="25"/>
      <c r="T2033" s="671"/>
      <c r="U2033" s="730" t="str">
        <f t="shared" si="34"/>
        <v/>
      </c>
    </row>
    <row r="2034" spans="1:21" x14ac:dyDescent="0.25">
      <c r="A2034" s="36" t="str">
        <f>'0'!$A$4</f>
        <v>………………..</v>
      </c>
      <c r="B2034" s="37">
        <f>'0'!$A$2</f>
        <v>46112</v>
      </c>
      <c r="C2034" s="37" t="s">
        <v>1197</v>
      </c>
      <c r="D2034" s="195"/>
      <c r="E2034" s="23"/>
      <c r="F2034" s="14"/>
      <c r="G2034" s="22"/>
      <c r="H2034" s="656"/>
      <c r="I2034" s="656"/>
      <c r="J2034" s="656"/>
      <c r="K2034" s="25"/>
      <c r="L2034" s="25"/>
      <c r="M2034" s="25"/>
      <c r="N2034" s="25"/>
      <c r="O2034" s="25"/>
      <c r="P2034" s="25"/>
      <c r="Q2034" s="25"/>
      <c r="R2034" s="25"/>
      <c r="S2034" s="25"/>
      <c r="T2034" s="671"/>
      <c r="U2034" s="730" t="str">
        <f t="shared" si="34"/>
        <v/>
      </c>
    </row>
    <row r="2035" spans="1:21" x14ac:dyDescent="0.25">
      <c r="A2035" s="36" t="str">
        <f>'0'!$A$4</f>
        <v>………………..</v>
      </c>
      <c r="B2035" s="37">
        <f>'0'!$A$2</f>
        <v>46112</v>
      </c>
      <c r="C2035" s="37" t="s">
        <v>1197</v>
      </c>
      <c r="D2035" s="195"/>
      <c r="E2035" s="23"/>
      <c r="F2035" s="14"/>
      <c r="G2035" s="22"/>
      <c r="H2035" s="656"/>
      <c r="I2035" s="656"/>
      <c r="J2035" s="656"/>
      <c r="K2035" s="25"/>
      <c r="L2035" s="25"/>
      <c r="M2035" s="25"/>
      <c r="N2035" s="25"/>
      <c r="O2035" s="25"/>
      <c r="P2035" s="25"/>
      <c r="Q2035" s="25"/>
      <c r="R2035" s="25"/>
      <c r="S2035" s="25"/>
      <c r="T2035" s="671"/>
      <c r="U2035" s="730" t="str">
        <f t="shared" si="34"/>
        <v/>
      </c>
    </row>
    <row r="2036" spans="1:21" x14ac:dyDescent="0.25">
      <c r="A2036" s="36" t="str">
        <f>'0'!$A$4</f>
        <v>………………..</v>
      </c>
      <c r="B2036" s="37">
        <f>'0'!$A$2</f>
        <v>46112</v>
      </c>
      <c r="C2036" s="37" t="s">
        <v>1197</v>
      </c>
      <c r="D2036" s="195"/>
      <c r="E2036" s="23"/>
      <c r="F2036" s="14"/>
      <c r="G2036" s="22"/>
      <c r="H2036" s="656"/>
      <c r="I2036" s="656"/>
      <c r="J2036" s="656"/>
      <c r="K2036" s="25"/>
      <c r="L2036" s="25"/>
      <c r="M2036" s="25"/>
      <c r="N2036" s="25"/>
      <c r="O2036" s="25"/>
      <c r="P2036" s="25"/>
      <c r="Q2036" s="25"/>
      <c r="R2036" s="25"/>
      <c r="S2036" s="25"/>
      <c r="T2036" s="671"/>
      <c r="U2036" s="730" t="str">
        <f t="shared" si="34"/>
        <v/>
      </c>
    </row>
    <row r="2037" spans="1:21" x14ac:dyDescent="0.25">
      <c r="A2037" s="36" t="str">
        <f>'0'!$A$4</f>
        <v>………………..</v>
      </c>
      <c r="B2037" s="37">
        <f>'0'!$A$2</f>
        <v>46112</v>
      </c>
      <c r="C2037" s="37" t="s">
        <v>1197</v>
      </c>
      <c r="D2037" s="195"/>
      <c r="E2037" s="23"/>
      <c r="F2037" s="14"/>
      <c r="G2037" s="22"/>
      <c r="H2037" s="656"/>
      <c r="I2037" s="656"/>
      <c r="J2037" s="656"/>
      <c r="K2037" s="25"/>
      <c r="L2037" s="25"/>
      <c r="M2037" s="25"/>
      <c r="N2037" s="25"/>
      <c r="O2037" s="25"/>
      <c r="P2037" s="25"/>
      <c r="Q2037" s="25"/>
      <c r="R2037" s="25"/>
      <c r="S2037" s="25"/>
      <c r="T2037" s="671"/>
      <c r="U2037" s="730" t="str">
        <f t="shared" si="34"/>
        <v/>
      </c>
    </row>
    <row r="2038" spans="1:21" x14ac:dyDescent="0.25">
      <c r="A2038" s="36" t="str">
        <f>'0'!$A$4</f>
        <v>………………..</v>
      </c>
      <c r="B2038" s="37">
        <f>'0'!$A$2</f>
        <v>46112</v>
      </c>
      <c r="C2038" s="37" t="s">
        <v>1197</v>
      </c>
      <c r="D2038" s="195"/>
      <c r="E2038" s="23"/>
      <c r="F2038" s="14"/>
      <c r="G2038" s="22"/>
      <c r="H2038" s="656"/>
      <c r="I2038" s="656"/>
      <c r="J2038" s="656"/>
      <c r="K2038" s="25"/>
      <c r="L2038" s="25"/>
      <c r="M2038" s="25"/>
      <c r="N2038" s="25"/>
      <c r="O2038" s="25"/>
      <c r="P2038" s="25"/>
      <c r="Q2038" s="25"/>
      <c r="R2038" s="25"/>
      <c r="S2038" s="25"/>
      <c r="T2038" s="671"/>
      <c r="U2038" s="730" t="str">
        <f t="shared" si="34"/>
        <v/>
      </c>
    </row>
    <row r="2039" spans="1:21" x14ac:dyDescent="0.25">
      <c r="A2039" s="36" t="str">
        <f>'0'!$A$4</f>
        <v>………………..</v>
      </c>
      <c r="B2039" s="37">
        <f>'0'!$A$2</f>
        <v>46112</v>
      </c>
      <c r="C2039" s="37" t="s">
        <v>1197</v>
      </c>
      <c r="D2039" s="195"/>
      <c r="E2039" s="23"/>
      <c r="F2039" s="14"/>
      <c r="G2039" s="22"/>
      <c r="H2039" s="656"/>
      <c r="I2039" s="656"/>
      <c r="J2039" s="656"/>
      <c r="K2039" s="25"/>
      <c r="L2039" s="25"/>
      <c r="M2039" s="25"/>
      <c r="N2039" s="25"/>
      <c r="O2039" s="25"/>
      <c r="P2039" s="25"/>
      <c r="Q2039" s="25"/>
      <c r="R2039" s="25"/>
      <c r="S2039" s="25"/>
      <c r="T2039" s="671"/>
      <c r="U2039" s="730" t="str">
        <f t="shared" si="34"/>
        <v/>
      </c>
    </row>
    <row r="2040" spans="1:21" x14ac:dyDescent="0.25">
      <c r="A2040" s="36" t="str">
        <f>'0'!$A$4</f>
        <v>………………..</v>
      </c>
      <c r="B2040" s="37">
        <f>'0'!$A$2</f>
        <v>46112</v>
      </c>
      <c r="C2040" s="37" t="s">
        <v>1197</v>
      </c>
      <c r="D2040" s="195"/>
      <c r="E2040" s="23"/>
      <c r="F2040" s="14"/>
      <c r="G2040" s="22"/>
      <c r="H2040" s="656"/>
      <c r="I2040" s="656"/>
      <c r="J2040" s="656"/>
      <c r="K2040" s="25"/>
      <c r="L2040" s="25"/>
      <c r="M2040" s="25"/>
      <c r="N2040" s="25"/>
      <c r="O2040" s="25"/>
      <c r="P2040" s="25"/>
      <c r="Q2040" s="25"/>
      <c r="R2040" s="25"/>
      <c r="S2040" s="25"/>
      <c r="T2040" s="671"/>
      <c r="U2040" s="730" t="str">
        <f t="shared" si="34"/>
        <v/>
      </c>
    </row>
    <row r="2041" spans="1:21" x14ac:dyDescent="0.25">
      <c r="A2041" s="36" t="str">
        <f>'0'!$A$4</f>
        <v>………………..</v>
      </c>
      <c r="B2041" s="37">
        <f>'0'!$A$2</f>
        <v>46112</v>
      </c>
      <c r="C2041" s="37" t="s">
        <v>1197</v>
      </c>
      <c r="D2041" s="195"/>
      <c r="E2041" s="23"/>
      <c r="F2041" s="14"/>
      <c r="G2041" s="22"/>
      <c r="H2041" s="656"/>
      <c r="I2041" s="656"/>
      <c r="J2041" s="656"/>
      <c r="K2041" s="25"/>
      <c r="L2041" s="25"/>
      <c r="M2041" s="25"/>
      <c r="N2041" s="25"/>
      <c r="O2041" s="25"/>
      <c r="P2041" s="25"/>
      <c r="Q2041" s="25"/>
      <c r="R2041" s="25"/>
      <c r="S2041" s="25"/>
      <c r="T2041" s="671"/>
      <c r="U2041" s="730" t="str">
        <f t="shared" si="34"/>
        <v/>
      </c>
    </row>
    <row r="2042" spans="1:21" x14ac:dyDescent="0.25">
      <c r="A2042" s="36" t="str">
        <f>'0'!$A$4</f>
        <v>………………..</v>
      </c>
      <c r="B2042" s="37">
        <f>'0'!$A$2</f>
        <v>46112</v>
      </c>
      <c r="C2042" s="37" t="s">
        <v>1197</v>
      </c>
      <c r="D2042" s="195"/>
      <c r="E2042" s="23"/>
      <c r="F2042" s="14"/>
      <c r="G2042" s="22"/>
      <c r="H2042" s="656"/>
      <c r="I2042" s="656"/>
      <c r="J2042" s="656"/>
      <c r="K2042" s="25"/>
      <c r="L2042" s="25"/>
      <c r="M2042" s="25"/>
      <c r="N2042" s="25"/>
      <c r="O2042" s="25"/>
      <c r="P2042" s="25"/>
      <c r="Q2042" s="25"/>
      <c r="R2042" s="25"/>
      <c r="S2042" s="25"/>
      <c r="T2042" s="671"/>
      <c r="U2042" s="730" t="str">
        <f t="shared" si="34"/>
        <v/>
      </c>
    </row>
    <row r="2043" spans="1:21" x14ac:dyDescent="0.25">
      <c r="A2043" s="36" t="str">
        <f>'0'!$A$4</f>
        <v>………………..</v>
      </c>
      <c r="B2043" s="37">
        <f>'0'!$A$2</f>
        <v>46112</v>
      </c>
      <c r="C2043" s="37" t="s">
        <v>1197</v>
      </c>
      <c r="D2043" s="195"/>
      <c r="E2043" s="23"/>
      <c r="F2043" s="14"/>
      <c r="G2043" s="22"/>
      <c r="H2043" s="656"/>
      <c r="I2043" s="656"/>
      <c r="J2043" s="656"/>
      <c r="K2043" s="25"/>
      <c r="L2043" s="25"/>
      <c r="M2043" s="25"/>
      <c r="N2043" s="25"/>
      <c r="O2043" s="25"/>
      <c r="P2043" s="25"/>
      <c r="Q2043" s="25"/>
      <c r="R2043" s="25"/>
      <c r="S2043" s="25"/>
      <c r="T2043" s="671"/>
      <c r="U2043" s="730" t="str">
        <f t="shared" si="34"/>
        <v/>
      </c>
    </row>
    <row r="2044" spans="1:21" x14ac:dyDescent="0.25">
      <c r="A2044" s="36" t="str">
        <f>'0'!$A$4</f>
        <v>………………..</v>
      </c>
      <c r="B2044" s="37">
        <f>'0'!$A$2</f>
        <v>46112</v>
      </c>
      <c r="C2044" s="37" t="s">
        <v>1197</v>
      </c>
      <c r="D2044" s="195"/>
      <c r="E2044" s="23"/>
      <c r="F2044" s="14"/>
      <c r="G2044" s="22"/>
      <c r="H2044" s="656"/>
      <c r="I2044" s="656"/>
      <c r="J2044" s="656"/>
      <c r="K2044" s="25"/>
      <c r="L2044" s="25"/>
      <c r="M2044" s="25"/>
      <c r="N2044" s="25"/>
      <c r="O2044" s="25"/>
      <c r="P2044" s="25"/>
      <c r="Q2044" s="25"/>
      <c r="R2044" s="25"/>
      <c r="S2044" s="25"/>
      <c r="T2044" s="671"/>
      <c r="U2044" s="730" t="str">
        <f t="shared" si="34"/>
        <v/>
      </c>
    </row>
    <row r="2045" spans="1:21" x14ac:dyDescent="0.25">
      <c r="A2045" s="36" t="str">
        <f>'0'!$A$4</f>
        <v>………………..</v>
      </c>
      <c r="B2045" s="37">
        <f>'0'!$A$2</f>
        <v>46112</v>
      </c>
      <c r="C2045" s="37" t="s">
        <v>1197</v>
      </c>
      <c r="D2045" s="195"/>
      <c r="E2045" s="23"/>
      <c r="F2045" s="14"/>
      <c r="G2045" s="22"/>
      <c r="H2045" s="656"/>
      <c r="I2045" s="656"/>
      <c r="J2045" s="656"/>
      <c r="K2045" s="25"/>
      <c r="L2045" s="25"/>
      <c r="M2045" s="25"/>
      <c r="N2045" s="25"/>
      <c r="O2045" s="25"/>
      <c r="P2045" s="25"/>
      <c r="Q2045" s="25"/>
      <c r="R2045" s="25"/>
      <c r="S2045" s="25"/>
      <c r="T2045" s="671"/>
      <c r="U2045" s="730" t="str">
        <f t="shared" si="34"/>
        <v/>
      </c>
    </row>
    <row r="2046" spans="1:21" x14ac:dyDescent="0.25">
      <c r="A2046" s="36" t="str">
        <f>'0'!$A$4</f>
        <v>………………..</v>
      </c>
      <c r="B2046" s="37">
        <f>'0'!$A$2</f>
        <v>46112</v>
      </c>
      <c r="C2046" s="37" t="s">
        <v>1197</v>
      </c>
      <c r="D2046" s="195"/>
      <c r="E2046" s="23"/>
      <c r="F2046" s="14"/>
      <c r="G2046" s="22"/>
      <c r="H2046" s="656"/>
      <c r="I2046" s="656"/>
      <c r="J2046" s="656"/>
      <c r="K2046" s="25"/>
      <c r="L2046" s="25"/>
      <c r="M2046" s="25"/>
      <c r="N2046" s="25"/>
      <c r="O2046" s="25"/>
      <c r="P2046" s="25"/>
      <c r="Q2046" s="25"/>
      <c r="R2046" s="25"/>
      <c r="S2046" s="25"/>
      <c r="T2046" s="671"/>
      <c r="U2046" s="730" t="str">
        <f t="shared" si="34"/>
        <v/>
      </c>
    </row>
    <row r="2047" spans="1:21" x14ac:dyDescent="0.25">
      <c r="A2047" s="36" t="str">
        <f>'0'!$A$4</f>
        <v>………………..</v>
      </c>
      <c r="B2047" s="37">
        <f>'0'!$A$2</f>
        <v>46112</v>
      </c>
      <c r="C2047" s="37" t="s">
        <v>1197</v>
      </c>
      <c r="D2047" s="195"/>
      <c r="E2047" s="23"/>
      <c r="F2047" s="14"/>
      <c r="G2047" s="22"/>
      <c r="H2047" s="656"/>
      <c r="I2047" s="656"/>
      <c r="J2047" s="656"/>
      <c r="K2047" s="25"/>
      <c r="L2047" s="25"/>
      <c r="M2047" s="25"/>
      <c r="N2047" s="25"/>
      <c r="O2047" s="25"/>
      <c r="P2047" s="25"/>
      <c r="Q2047" s="25"/>
      <c r="R2047" s="25"/>
      <c r="S2047" s="25"/>
      <c r="T2047" s="671"/>
      <c r="U2047" s="730" t="str">
        <f t="shared" si="34"/>
        <v/>
      </c>
    </row>
    <row r="2048" spans="1:21" x14ac:dyDescent="0.25">
      <c r="A2048" s="36" t="str">
        <f>'0'!$A$4</f>
        <v>………………..</v>
      </c>
      <c r="B2048" s="37">
        <f>'0'!$A$2</f>
        <v>46112</v>
      </c>
      <c r="C2048" s="37" t="s">
        <v>1197</v>
      </c>
      <c r="D2048" s="195"/>
      <c r="E2048" s="23"/>
      <c r="F2048" s="14"/>
      <c r="G2048" s="22"/>
      <c r="H2048" s="656"/>
      <c r="I2048" s="656"/>
      <c r="J2048" s="656"/>
      <c r="K2048" s="25"/>
      <c r="L2048" s="25"/>
      <c r="M2048" s="25"/>
      <c r="N2048" s="25"/>
      <c r="O2048" s="25"/>
      <c r="P2048" s="25"/>
      <c r="Q2048" s="25"/>
      <c r="R2048" s="25"/>
      <c r="S2048" s="25"/>
      <c r="T2048" s="671"/>
      <c r="U2048" s="730" t="str">
        <f t="shared" si="34"/>
        <v/>
      </c>
    </row>
    <row r="2049" spans="1:21" x14ac:dyDescent="0.25">
      <c r="A2049" s="36" t="str">
        <f>'0'!$A$4</f>
        <v>………………..</v>
      </c>
      <c r="B2049" s="37">
        <f>'0'!$A$2</f>
        <v>46112</v>
      </c>
      <c r="C2049" s="37" t="s">
        <v>1197</v>
      </c>
      <c r="D2049" s="195"/>
      <c r="E2049" s="23"/>
      <c r="F2049" s="14"/>
      <c r="G2049" s="22"/>
      <c r="H2049" s="656"/>
      <c r="I2049" s="656"/>
      <c r="J2049" s="656"/>
      <c r="K2049" s="25"/>
      <c r="L2049" s="25"/>
      <c r="M2049" s="25"/>
      <c r="N2049" s="25"/>
      <c r="O2049" s="25"/>
      <c r="P2049" s="25"/>
      <c r="Q2049" s="25"/>
      <c r="R2049" s="25"/>
      <c r="S2049" s="25"/>
      <c r="T2049" s="671"/>
      <c r="U2049" s="730" t="str">
        <f t="shared" si="34"/>
        <v/>
      </c>
    </row>
    <row r="2050" spans="1:21" x14ac:dyDescent="0.25">
      <c r="A2050" s="36" t="str">
        <f>'0'!$A$4</f>
        <v>………………..</v>
      </c>
      <c r="B2050" s="37">
        <f>'0'!$A$2</f>
        <v>46112</v>
      </c>
      <c r="C2050" s="37" t="s">
        <v>1197</v>
      </c>
      <c r="D2050" s="195"/>
      <c r="E2050" s="23"/>
      <c r="F2050" s="14"/>
      <c r="G2050" s="22"/>
      <c r="H2050" s="656"/>
      <c r="I2050" s="656"/>
      <c r="J2050" s="656"/>
      <c r="K2050" s="25"/>
      <c r="L2050" s="25"/>
      <c r="M2050" s="25"/>
      <c r="N2050" s="25"/>
      <c r="O2050" s="25"/>
      <c r="P2050" s="25"/>
      <c r="Q2050" s="25"/>
      <c r="R2050" s="25"/>
      <c r="S2050" s="25"/>
      <c r="T2050" s="671"/>
      <c r="U2050" s="730" t="str">
        <f t="shared" si="34"/>
        <v/>
      </c>
    </row>
    <row r="2051" spans="1:21" x14ac:dyDescent="0.25">
      <c r="A2051" s="36" t="str">
        <f>'0'!$A$4</f>
        <v>………………..</v>
      </c>
      <c r="B2051" s="37">
        <f>'0'!$A$2</f>
        <v>46112</v>
      </c>
      <c r="C2051" s="37" t="s">
        <v>1197</v>
      </c>
      <c r="D2051" s="195"/>
      <c r="E2051" s="23"/>
      <c r="F2051" s="14"/>
      <c r="G2051" s="22"/>
      <c r="H2051" s="656"/>
      <c r="I2051" s="656"/>
      <c r="J2051" s="656"/>
      <c r="K2051" s="25"/>
      <c r="L2051" s="25"/>
      <c r="M2051" s="25"/>
      <c r="N2051" s="25"/>
      <c r="O2051" s="25"/>
      <c r="P2051" s="25"/>
      <c r="Q2051" s="25"/>
      <c r="R2051" s="25"/>
      <c r="S2051" s="25"/>
      <c r="T2051" s="671"/>
      <c r="U2051" s="730" t="str">
        <f t="shared" si="34"/>
        <v/>
      </c>
    </row>
    <row r="2052" spans="1:21" x14ac:dyDescent="0.25">
      <c r="A2052" s="36" t="str">
        <f>'0'!$A$4</f>
        <v>………………..</v>
      </c>
      <c r="B2052" s="37">
        <f>'0'!$A$2</f>
        <v>46112</v>
      </c>
      <c r="C2052" s="37" t="s">
        <v>1197</v>
      </c>
      <c r="D2052" s="195"/>
      <c r="E2052" s="23"/>
      <c r="F2052" s="14"/>
      <c r="G2052" s="22"/>
      <c r="H2052" s="656"/>
      <c r="I2052" s="656"/>
      <c r="J2052" s="656"/>
      <c r="K2052" s="25"/>
      <c r="L2052" s="25"/>
      <c r="M2052" s="25"/>
      <c r="N2052" s="25"/>
      <c r="O2052" s="25"/>
      <c r="P2052" s="25"/>
      <c r="Q2052" s="25"/>
      <c r="R2052" s="25"/>
      <c r="S2052" s="25"/>
      <c r="T2052" s="671"/>
      <c r="U2052" s="730" t="str">
        <f t="shared" si="34"/>
        <v/>
      </c>
    </row>
    <row r="2053" spans="1:21" x14ac:dyDescent="0.25">
      <c r="A2053" s="36" t="str">
        <f>'0'!$A$4</f>
        <v>………………..</v>
      </c>
      <c r="B2053" s="37">
        <f>'0'!$A$2</f>
        <v>46112</v>
      </c>
      <c r="C2053" s="37" t="s">
        <v>1197</v>
      </c>
      <c r="D2053" s="195"/>
      <c r="E2053" s="23"/>
      <c r="F2053" s="14"/>
      <c r="G2053" s="22"/>
      <c r="H2053" s="656"/>
      <c r="I2053" s="656"/>
      <c r="J2053" s="656"/>
      <c r="K2053" s="25"/>
      <c r="L2053" s="25"/>
      <c r="M2053" s="25"/>
      <c r="N2053" s="25"/>
      <c r="O2053" s="25"/>
      <c r="P2053" s="25"/>
      <c r="Q2053" s="25"/>
      <c r="R2053" s="25"/>
      <c r="S2053" s="25"/>
      <c r="T2053" s="671"/>
      <c r="U2053" s="730" t="str">
        <f t="shared" si="34"/>
        <v/>
      </c>
    </row>
    <row r="2054" spans="1:21" x14ac:dyDescent="0.25">
      <c r="A2054" s="36" t="str">
        <f>'0'!$A$4</f>
        <v>………………..</v>
      </c>
      <c r="B2054" s="37">
        <f>'0'!$A$2</f>
        <v>46112</v>
      </c>
      <c r="C2054" s="37" t="s">
        <v>1197</v>
      </c>
      <c r="D2054" s="195"/>
      <c r="E2054" s="23"/>
      <c r="F2054" s="14"/>
      <c r="G2054" s="22"/>
      <c r="H2054" s="656"/>
      <c r="I2054" s="656"/>
      <c r="J2054" s="656"/>
      <c r="K2054" s="25"/>
      <c r="L2054" s="25"/>
      <c r="M2054" s="25"/>
      <c r="N2054" s="25"/>
      <c r="O2054" s="25"/>
      <c r="P2054" s="25"/>
      <c r="Q2054" s="25"/>
      <c r="R2054" s="25"/>
      <c r="S2054" s="25"/>
      <c r="T2054" s="671"/>
      <c r="U2054" s="730" t="str">
        <f t="shared" si="34"/>
        <v/>
      </c>
    </row>
    <row r="2055" spans="1:21" x14ac:dyDescent="0.25">
      <c r="A2055" s="36" t="str">
        <f>'0'!$A$4</f>
        <v>………………..</v>
      </c>
      <c r="B2055" s="37">
        <f>'0'!$A$2</f>
        <v>46112</v>
      </c>
      <c r="C2055" s="37" t="s">
        <v>1197</v>
      </c>
      <c r="D2055" s="195"/>
      <c r="E2055" s="23"/>
      <c r="F2055" s="14"/>
      <c r="G2055" s="22"/>
      <c r="H2055" s="656"/>
      <c r="I2055" s="656"/>
      <c r="J2055" s="656"/>
      <c r="K2055" s="25"/>
      <c r="L2055" s="25"/>
      <c r="M2055" s="25"/>
      <c r="N2055" s="25"/>
      <c r="O2055" s="25"/>
      <c r="P2055" s="25"/>
      <c r="Q2055" s="25"/>
      <c r="R2055" s="25"/>
      <c r="S2055" s="25"/>
      <c r="T2055" s="671"/>
      <c r="U2055" s="730" t="str">
        <f t="shared" si="34"/>
        <v/>
      </c>
    </row>
    <row r="2056" spans="1:21" x14ac:dyDescent="0.25">
      <c r="A2056" s="36" t="str">
        <f>'0'!$A$4</f>
        <v>………………..</v>
      </c>
      <c r="B2056" s="37">
        <f>'0'!$A$2</f>
        <v>46112</v>
      </c>
      <c r="C2056" s="37" t="s">
        <v>1197</v>
      </c>
      <c r="D2056" s="195"/>
      <c r="E2056" s="23"/>
      <c r="F2056" s="14"/>
      <c r="G2056" s="22"/>
      <c r="H2056" s="656"/>
      <c r="I2056" s="656"/>
      <c r="J2056" s="656"/>
      <c r="K2056" s="25"/>
      <c r="L2056" s="25"/>
      <c r="M2056" s="25"/>
      <c r="N2056" s="25"/>
      <c r="O2056" s="25"/>
      <c r="P2056" s="25"/>
      <c r="Q2056" s="25"/>
      <c r="R2056" s="25"/>
      <c r="S2056" s="25"/>
      <c r="T2056" s="671"/>
      <c r="U2056" s="730" t="str">
        <f t="shared" si="34"/>
        <v/>
      </c>
    </row>
    <row r="2057" spans="1:21" x14ac:dyDescent="0.25">
      <c r="A2057" s="36" t="str">
        <f>'0'!$A$4</f>
        <v>………………..</v>
      </c>
      <c r="B2057" s="37">
        <f>'0'!$A$2</f>
        <v>46112</v>
      </c>
      <c r="C2057" s="37" t="s">
        <v>1197</v>
      </c>
      <c r="D2057" s="195"/>
      <c r="E2057" s="23"/>
      <c r="F2057" s="14"/>
      <c r="G2057" s="22"/>
      <c r="H2057" s="656"/>
      <c r="I2057" s="656"/>
      <c r="J2057" s="656"/>
      <c r="K2057" s="25"/>
      <c r="L2057" s="25"/>
      <c r="M2057" s="25"/>
      <c r="N2057" s="25"/>
      <c r="O2057" s="25"/>
      <c r="P2057" s="25"/>
      <c r="Q2057" s="25"/>
      <c r="R2057" s="25"/>
      <c r="S2057" s="25"/>
      <c r="T2057" s="671"/>
      <c r="U2057" s="730" t="str">
        <f t="shared" si="34"/>
        <v/>
      </c>
    </row>
    <row r="2058" spans="1:21" x14ac:dyDescent="0.25">
      <c r="A2058" s="36" t="str">
        <f>'0'!$A$4</f>
        <v>………………..</v>
      </c>
      <c r="B2058" s="37">
        <f>'0'!$A$2</f>
        <v>46112</v>
      </c>
      <c r="C2058" s="37" t="s">
        <v>1197</v>
      </c>
      <c r="D2058" s="195"/>
      <c r="E2058" s="23"/>
      <c r="F2058" s="14"/>
      <c r="G2058" s="22"/>
      <c r="H2058" s="656"/>
      <c r="I2058" s="656"/>
      <c r="J2058" s="656"/>
      <c r="K2058" s="25"/>
      <c r="L2058" s="25"/>
      <c r="M2058" s="25"/>
      <c r="N2058" s="25"/>
      <c r="O2058" s="25"/>
      <c r="P2058" s="25"/>
      <c r="Q2058" s="25"/>
      <c r="R2058" s="25"/>
      <c r="S2058" s="25"/>
      <c r="T2058" s="671"/>
      <c r="U2058" s="730" t="str">
        <f t="shared" si="34"/>
        <v/>
      </c>
    </row>
    <row r="2059" spans="1:21" x14ac:dyDescent="0.25">
      <c r="A2059" s="36" t="str">
        <f>'0'!$A$4</f>
        <v>………………..</v>
      </c>
      <c r="B2059" s="37">
        <f>'0'!$A$2</f>
        <v>46112</v>
      </c>
      <c r="C2059" s="37" t="s">
        <v>1197</v>
      </c>
      <c r="D2059" s="195"/>
      <c r="E2059" s="23"/>
      <c r="F2059" s="14"/>
      <c r="G2059" s="22"/>
      <c r="H2059" s="656"/>
      <c r="I2059" s="656"/>
      <c r="J2059" s="656"/>
      <c r="K2059" s="25"/>
      <c r="L2059" s="25"/>
      <c r="M2059" s="25"/>
      <c r="N2059" s="25"/>
      <c r="O2059" s="25"/>
      <c r="P2059" s="25"/>
      <c r="Q2059" s="25"/>
      <c r="R2059" s="25"/>
      <c r="S2059" s="25"/>
      <c r="T2059" s="671"/>
      <c r="U2059" s="730" t="str">
        <f t="shared" ref="U2059:U2122" si="35">IF(COUNTBLANK(D2059:S2059)=16,"",IF(D2059="999999999","",IF(ISNUMBER(VALUE(D2059)),IF(LEN(D2059)&lt;&gt;9,"Въведеното ЕИК е твърде късо или твърде дълго",IF(OR(MOD(MID(D2059,1,1)*1+MID(D2059,2,1)*2+MID(D2059,3,1)*3+MID(D2059,4,1)*4+MID(D2059,5,1)*5+MID(D2059,6,1)*6+MID(D2059,7,1)*7+MID(D2059,8,1)*8,11)-MID(D2059,9,1)=0,AND(MOD(MID(D2059,1,1)*3+MID(D2059,2,1)*4+MID(D2059,3,1)*5+MID(D2059,4,1)*6+MID(D2059,5,1)*7+MID(D2059,6,1)*8+MID(D2059,7,1)*9+MID(D2059,8,1)*10,11)=10,MID(D2059,9,1)*1=0),MOD(MID(D2059,1,1)*3+MID(D2059,2,1)*4+MID(D2059,3,1)*5+MID(D2059,4,1)*6+MID(D2059,5,1)*7+MID(D2059,6,1)*8+MID(D2059,7,1)*9+MID(D2059,8,1)*10,11)-MID(D2059,9,1)=0),"","Въведеното ЕИК е невалидно")),"Въведеното ЕИК съдържа непозволени символи")))</f>
        <v/>
      </c>
    </row>
    <row r="2060" spans="1:21" x14ac:dyDescent="0.25">
      <c r="A2060" s="36" t="str">
        <f>'0'!$A$4</f>
        <v>………………..</v>
      </c>
      <c r="B2060" s="37">
        <f>'0'!$A$2</f>
        <v>46112</v>
      </c>
      <c r="C2060" s="37" t="s">
        <v>1197</v>
      </c>
      <c r="D2060" s="195"/>
      <c r="E2060" s="23"/>
      <c r="F2060" s="14"/>
      <c r="G2060" s="22"/>
      <c r="H2060" s="656"/>
      <c r="I2060" s="656"/>
      <c r="J2060" s="656"/>
      <c r="K2060" s="25"/>
      <c r="L2060" s="25"/>
      <c r="M2060" s="25"/>
      <c r="N2060" s="25"/>
      <c r="O2060" s="25"/>
      <c r="P2060" s="25"/>
      <c r="Q2060" s="25"/>
      <c r="R2060" s="25"/>
      <c r="S2060" s="25"/>
      <c r="T2060" s="671"/>
      <c r="U2060" s="730" t="str">
        <f t="shared" si="35"/>
        <v/>
      </c>
    </row>
    <row r="2061" spans="1:21" x14ac:dyDescent="0.25">
      <c r="A2061" s="36" t="str">
        <f>'0'!$A$4</f>
        <v>………………..</v>
      </c>
      <c r="B2061" s="37">
        <f>'0'!$A$2</f>
        <v>46112</v>
      </c>
      <c r="C2061" s="37" t="s">
        <v>1197</v>
      </c>
      <c r="D2061" s="195"/>
      <c r="E2061" s="23"/>
      <c r="F2061" s="14"/>
      <c r="G2061" s="22"/>
      <c r="H2061" s="656"/>
      <c r="I2061" s="656"/>
      <c r="J2061" s="656"/>
      <c r="K2061" s="25"/>
      <c r="L2061" s="25"/>
      <c r="M2061" s="25"/>
      <c r="N2061" s="25"/>
      <c r="O2061" s="25"/>
      <c r="P2061" s="25"/>
      <c r="Q2061" s="25"/>
      <c r="R2061" s="25"/>
      <c r="S2061" s="25"/>
      <c r="T2061" s="671"/>
      <c r="U2061" s="730" t="str">
        <f t="shared" si="35"/>
        <v/>
      </c>
    </row>
    <row r="2062" spans="1:21" x14ac:dyDescent="0.25">
      <c r="A2062" s="36" t="str">
        <f>'0'!$A$4</f>
        <v>………………..</v>
      </c>
      <c r="B2062" s="37">
        <f>'0'!$A$2</f>
        <v>46112</v>
      </c>
      <c r="C2062" s="37" t="s">
        <v>1197</v>
      </c>
      <c r="D2062" s="195"/>
      <c r="E2062" s="23"/>
      <c r="F2062" s="14"/>
      <c r="G2062" s="22"/>
      <c r="H2062" s="656"/>
      <c r="I2062" s="656"/>
      <c r="J2062" s="656"/>
      <c r="K2062" s="25"/>
      <c r="L2062" s="25"/>
      <c r="M2062" s="25"/>
      <c r="N2062" s="25"/>
      <c r="O2062" s="25"/>
      <c r="P2062" s="25"/>
      <c r="Q2062" s="25"/>
      <c r="R2062" s="25"/>
      <c r="S2062" s="25"/>
      <c r="T2062" s="671"/>
      <c r="U2062" s="730" t="str">
        <f t="shared" si="35"/>
        <v/>
      </c>
    </row>
    <row r="2063" spans="1:21" x14ac:dyDescent="0.25">
      <c r="A2063" s="36" t="str">
        <f>'0'!$A$4</f>
        <v>………………..</v>
      </c>
      <c r="B2063" s="37">
        <f>'0'!$A$2</f>
        <v>46112</v>
      </c>
      <c r="C2063" s="37" t="s">
        <v>1197</v>
      </c>
      <c r="D2063" s="195"/>
      <c r="E2063" s="23"/>
      <c r="F2063" s="14"/>
      <c r="G2063" s="22"/>
      <c r="H2063" s="656"/>
      <c r="I2063" s="656"/>
      <c r="J2063" s="656"/>
      <c r="K2063" s="25"/>
      <c r="L2063" s="25"/>
      <c r="M2063" s="25"/>
      <c r="N2063" s="25"/>
      <c r="O2063" s="25"/>
      <c r="P2063" s="25"/>
      <c r="Q2063" s="25"/>
      <c r="R2063" s="25"/>
      <c r="S2063" s="25"/>
      <c r="T2063" s="671"/>
      <c r="U2063" s="730" t="str">
        <f t="shared" si="35"/>
        <v/>
      </c>
    </row>
    <row r="2064" spans="1:21" x14ac:dyDescent="0.25">
      <c r="A2064" s="36" t="str">
        <f>'0'!$A$4</f>
        <v>………………..</v>
      </c>
      <c r="B2064" s="37">
        <f>'0'!$A$2</f>
        <v>46112</v>
      </c>
      <c r="C2064" s="37" t="s">
        <v>1197</v>
      </c>
      <c r="D2064" s="195"/>
      <c r="E2064" s="23"/>
      <c r="F2064" s="14"/>
      <c r="G2064" s="22"/>
      <c r="H2064" s="656"/>
      <c r="I2064" s="656"/>
      <c r="J2064" s="656"/>
      <c r="K2064" s="25"/>
      <c r="L2064" s="25"/>
      <c r="M2064" s="25"/>
      <c r="N2064" s="25"/>
      <c r="O2064" s="25"/>
      <c r="P2064" s="25"/>
      <c r="Q2064" s="25"/>
      <c r="R2064" s="25"/>
      <c r="S2064" s="25"/>
      <c r="T2064" s="671"/>
      <c r="U2064" s="730" t="str">
        <f t="shared" si="35"/>
        <v/>
      </c>
    </row>
    <row r="2065" spans="1:21" x14ac:dyDescent="0.25">
      <c r="A2065" s="36" t="str">
        <f>'0'!$A$4</f>
        <v>………………..</v>
      </c>
      <c r="B2065" s="37">
        <f>'0'!$A$2</f>
        <v>46112</v>
      </c>
      <c r="C2065" s="37" t="s">
        <v>1197</v>
      </c>
      <c r="D2065" s="195"/>
      <c r="E2065" s="23"/>
      <c r="F2065" s="14"/>
      <c r="G2065" s="22"/>
      <c r="H2065" s="656"/>
      <c r="I2065" s="656"/>
      <c r="J2065" s="656"/>
      <c r="K2065" s="25"/>
      <c r="L2065" s="25"/>
      <c r="M2065" s="25"/>
      <c r="N2065" s="25"/>
      <c r="O2065" s="25"/>
      <c r="P2065" s="25"/>
      <c r="Q2065" s="25"/>
      <c r="R2065" s="25"/>
      <c r="S2065" s="25"/>
      <c r="T2065" s="671"/>
      <c r="U2065" s="730" t="str">
        <f t="shared" si="35"/>
        <v/>
      </c>
    </row>
    <row r="2066" spans="1:21" x14ac:dyDescent="0.25">
      <c r="A2066" s="36" t="str">
        <f>'0'!$A$4</f>
        <v>………………..</v>
      </c>
      <c r="B2066" s="37">
        <f>'0'!$A$2</f>
        <v>46112</v>
      </c>
      <c r="C2066" s="37" t="s">
        <v>1197</v>
      </c>
      <c r="D2066" s="195"/>
      <c r="E2066" s="23"/>
      <c r="F2066" s="14"/>
      <c r="G2066" s="22"/>
      <c r="H2066" s="656"/>
      <c r="I2066" s="656"/>
      <c r="J2066" s="656"/>
      <c r="K2066" s="25"/>
      <c r="L2066" s="25"/>
      <c r="M2066" s="25"/>
      <c r="N2066" s="25"/>
      <c r="O2066" s="25"/>
      <c r="P2066" s="25"/>
      <c r="Q2066" s="25"/>
      <c r="R2066" s="25"/>
      <c r="S2066" s="25"/>
      <c r="T2066" s="671"/>
      <c r="U2066" s="730" t="str">
        <f t="shared" si="35"/>
        <v/>
      </c>
    </row>
    <row r="2067" spans="1:21" x14ac:dyDescent="0.25">
      <c r="A2067" s="36" t="str">
        <f>'0'!$A$4</f>
        <v>………………..</v>
      </c>
      <c r="B2067" s="37">
        <f>'0'!$A$2</f>
        <v>46112</v>
      </c>
      <c r="C2067" s="37" t="s">
        <v>1197</v>
      </c>
      <c r="D2067" s="195"/>
      <c r="E2067" s="23"/>
      <c r="F2067" s="14"/>
      <c r="G2067" s="22"/>
      <c r="H2067" s="656"/>
      <c r="I2067" s="656"/>
      <c r="J2067" s="656"/>
      <c r="K2067" s="25"/>
      <c r="L2067" s="25"/>
      <c r="M2067" s="25"/>
      <c r="N2067" s="25"/>
      <c r="O2067" s="25"/>
      <c r="P2067" s="25"/>
      <c r="Q2067" s="25"/>
      <c r="R2067" s="25"/>
      <c r="S2067" s="25"/>
      <c r="T2067" s="671"/>
      <c r="U2067" s="730" t="str">
        <f t="shared" si="35"/>
        <v/>
      </c>
    </row>
    <row r="2068" spans="1:21" x14ac:dyDescent="0.25">
      <c r="A2068" s="36" t="str">
        <f>'0'!$A$4</f>
        <v>………………..</v>
      </c>
      <c r="B2068" s="37">
        <f>'0'!$A$2</f>
        <v>46112</v>
      </c>
      <c r="C2068" s="37" t="s">
        <v>1197</v>
      </c>
      <c r="D2068" s="195"/>
      <c r="E2068" s="23"/>
      <c r="F2068" s="14"/>
      <c r="G2068" s="22"/>
      <c r="H2068" s="656"/>
      <c r="I2068" s="656"/>
      <c r="J2068" s="656"/>
      <c r="K2068" s="25"/>
      <c r="L2068" s="25"/>
      <c r="M2068" s="25"/>
      <c r="N2068" s="25"/>
      <c r="O2068" s="25"/>
      <c r="P2068" s="25"/>
      <c r="Q2068" s="25"/>
      <c r="R2068" s="25"/>
      <c r="S2068" s="25"/>
      <c r="T2068" s="671"/>
      <c r="U2068" s="730" t="str">
        <f t="shared" si="35"/>
        <v/>
      </c>
    </row>
    <row r="2069" spans="1:21" x14ac:dyDescent="0.25">
      <c r="A2069" s="36" t="str">
        <f>'0'!$A$4</f>
        <v>………………..</v>
      </c>
      <c r="B2069" s="37">
        <f>'0'!$A$2</f>
        <v>46112</v>
      </c>
      <c r="C2069" s="37" t="s">
        <v>1197</v>
      </c>
      <c r="D2069" s="195"/>
      <c r="E2069" s="23"/>
      <c r="F2069" s="14"/>
      <c r="G2069" s="22"/>
      <c r="H2069" s="656"/>
      <c r="I2069" s="656"/>
      <c r="J2069" s="656"/>
      <c r="K2069" s="25"/>
      <c r="L2069" s="25"/>
      <c r="M2069" s="25"/>
      <c r="N2069" s="25"/>
      <c r="O2069" s="25"/>
      <c r="P2069" s="25"/>
      <c r="Q2069" s="25"/>
      <c r="R2069" s="25"/>
      <c r="S2069" s="25"/>
      <c r="T2069" s="671"/>
      <c r="U2069" s="730" t="str">
        <f t="shared" si="35"/>
        <v/>
      </c>
    </row>
    <row r="2070" spans="1:21" x14ac:dyDescent="0.25">
      <c r="A2070" s="36" t="str">
        <f>'0'!$A$4</f>
        <v>………………..</v>
      </c>
      <c r="B2070" s="37">
        <f>'0'!$A$2</f>
        <v>46112</v>
      </c>
      <c r="C2070" s="37" t="s">
        <v>1197</v>
      </c>
      <c r="D2070" s="195"/>
      <c r="E2070" s="23"/>
      <c r="F2070" s="14"/>
      <c r="G2070" s="22"/>
      <c r="H2070" s="656"/>
      <c r="I2070" s="656"/>
      <c r="J2070" s="656"/>
      <c r="K2070" s="25"/>
      <c r="L2070" s="25"/>
      <c r="M2070" s="25"/>
      <c r="N2070" s="25"/>
      <c r="O2070" s="25"/>
      <c r="P2070" s="25"/>
      <c r="Q2070" s="25"/>
      <c r="R2070" s="25"/>
      <c r="S2070" s="25"/>
      <c r="T2070" s="671"/>
      <c r="U2070" s="730" t="str">
        <f t="shared" si="35"/>
        <v/>
      </c>
    </row>
    <row r="2071" spans="1:21" x14ac:dyDescent="0.25">
      <c r="A2071" s="36" t="str">
        <f>'0'!$A$4</f>
        <v>………………..</v>
      </c>
      <c r="B2071" s="37">
        <f>'0'!$A$2</f>
        <v>46112</v>
      </c>
      <c r="C2071" s="37" t="s">
        <v>1197</v>
      </c>
      <c r="D2071" s="195"/>
      <c r="E2071" s="23"/>
      <c r="F2071" s="14"/>
      <c r="G2071" s="22"/>
      <c r="H2071" s="656"/>
      <c r="I2071" s="656"/>
      <c r="J2071" s="656"/>
      <c r="K2071" s="25"/>
      <c r="L2071" s="25"/>
      <c r="M2071" s="25"/>
      <c r="N2071" s="25"/>
      <c r="O2071" s="25"/>
      <c r="P2071" s="25"/>
      <c r="Q2071" s="25"/>
      <c r="R2071" s="25"/>
      <c r="S2071" s="25"/>
      <c r="T2071" s="671"/>
      <c r="U2071" s="730" t="str">
        <f t="shared" si="35"/>
        <v/>
      </c>
    </row>
    <row r="2072" spans="1:21" x14ac:dyDescent="0.25">
      <c r="A2072" s="36" t="str">
        <f>'0'!$A$4</f>
        <v>………………..</v>
      </c>
      <c r="B2072" s="37">
        <f>'0'!$A$2</f>
        <v>46112</v>
      </c>
      <c r="C2072" s="37" t="s">
        <v>1197</v>
      </c>
      <c r="D2072" s="195"/>
      <c r="E2072" s="23"/>
      <c r="F2072" s="14"/>
      <c r="G2072" s="22"/>
      <c r="H2072" s="656"/>
      <c r="I2072" s="656"/>
      <c r="J2072" s="656"/>
      <c r="K2072" s="25"/>
      <c r="L2072" s="25"/>
      <c r="M2072" s="25"/>
      <c r="N2072" s="25"/>
      <c r="O2072" s="25"/>
      <c r="P2072" s="25"/>
      <c r="Q2072" s="25"/>
      <c r="R2072" s="25"/>
      <c r="S2072" s="25"/>
      <c r="T2072" s="671"/>
      <c r="U2072" s="730" t="str">
        <f t="shared" si="35"/>
        <v/>
      </c>
    </row>
    <row r="2073" spans="1:21" x14ac:dyDescent="0.25">
      <c r="A2073" s="36" t="str">
        <f>'0'!$A$4</f>
        <v>………………..</v>
      </c>
      <c r="B2073" s="37">
        <f>'0'!$A$2</f>
        <v>46112</v>
      </c>
      <c r="C2073" s="37" t="s">
        <v>1197</v>
      </c>
      <c r="D2073" s="195"/>
      <c r="E2073" s="23"/>
      <c r="F2073" s="14"/>
      <c r="G2073" s="22"/>
      <c r="H2073" s="656"/>
      <c r="I2073" s="656"/>
      <c r="J2073" s="656"/>
      <c r="K2073" s="25"/>
      <c r="L2073" s="25"/>
      <c r="M2073" s="25"/>
      <c r="N2073" s="25"/>
      <c r="O2073" s="25"/>
      <c r="P2073" s="25"/>
      <c r="Q2073" s="25"/>
      <c r="R2073" s="25"/>
      <c r="S2073" s="25"/>
      <c r="T2073" s="671"/>
      <c r="U2073" s="730" t="str">
        <f t="shared" si="35"/>
        <v/>
      </c>
    </row>
    <row r="2074" spans="1:21" x14ac:dyDescent="0.25">
      <c r="A2074" s="36" t="str">
        <f>'0'!$A$4</f>
        <v>………………..</v>
      </c>
      <c r="B2074" s="37">
        <f>'0'!$A$2</f>
        <v>46112</v>
      </c>
      <c r="C2074" s="37" t="s">
        <v>1197</v>
      </c>
      <c r="D2074" s="195"/>
      <c r="E2074" s="23"/>
      <c r="F2074" s="14"/>
      <c r="G2074" s="22"/>
      <c r="H2074" s="656"/>
      <c r="I2074" s="656"/>
      <c r="J2074" s="656"/>
      <c r="K2074" s="25"/>
      <c r="L2074" s="25"/>
      <c r="M2074" s="25"/>
      <c r="N2074" s="25"/>
      <c r="O2074" s="25"/>
      <c r="P2074" s="25"/>
      <c r="Q2074" s="25"/>
      <c r="R2074" s="25"/>
      <c r="S2074" s="25"/>
      <c r="T2074" s="671"/>
      <c r="U2074" s="730" t="str">
        <f t="shared" si="35"/>
        <v/>
      </c>
    </row>
    <row r="2075" spans="1:21" x14ac:dyDescent="0.25">
      <c r="A2075" s="36" t="str">
        <f>'0'!$A$4</f>
        <v>………………..</v>
      </c>
      <c r="B2075" s="37">
        <f>'0'!$A$2</f>
        <v>46112</v>
      </c>
      <c r="C2075" s="37" t="s">
        <v>1197</v>
      </c>
      <c r="D2075" s="195"/>
      <c r="E2075" s="23"/>
      <c r="F2075" s="14"/>
      <c r="G2075" s="22"/>
      <c r="H2075" s="656"/>
      <c r="I2075" s="656"/>
      <c r="J2075" s="656"/>
      <c r="K2075" s="25"/>
      <c r="L2075" s="25"/>
      <c r="M2075" s="25"/>
      <c r="N2075" s="25"/>
      <c r="O2075" s="25"/>
      <c r="P2075" s="25"/>
      <c r="Q2075" s="25"/>
      <c r="R2075" s="25"/>
      <c r="S2075" s="25"/>
      <c r="T2075" s="671"/>
      <c r="U2075" s="730" t="str">
        <f t="shared" si="35"/>
        <v/>
      </c>
    </row>
    <row r="2076" spans="1:21" x14ac:dyDescent="0.25">
      <c r="A2076" s="36" t="str">
        <f>'0'!$A$4</f>
        <v>………………..</v>
      </c>
      <c r="B2076" s="37">
        <f>'0'!$A$2</f>
        <v>46112</v>
      </c>
      <c r="C2076" s="37" t="s">
        <v>1197</v>
      </c>
      <c r="D2076" s="195"/>
      <c r="E2076" s="23"/>
      <c r="F2076" s="14"/>
      <c r="G2076" s="22"/>
      <c r="H2076" s="656"/>
      <c r="I2076" s="656"/>
      <c r="J2076" s="656"/>
      <c r="K2076" s="25"/>
      <c r="L2076" s="25"/>
      <c r="M2076" s="25"/>
      <c r="N2076" s="25"/>
      <c r="O2076" s="25"/>
      <c r="P2076" s="25"/>
      <c r="Q2076" s="25"/>
      <c r="R2076" s="25"/>
      <c r="S2076" s="25"/>
      <c r="T2076" s="671"/>
      <c r="U2076" s="730" t="str">
        <f t="shared" si="35"/>
        <v/>
      </c>
    </row>
    <row r="2077" spans="1:21" x14ac:dyDescent="0.25">
      <c r="A2077" s="36" t="str">
        <f>'0'!$A$4</f>
        <v>………………..</v>
      </c>
      <c r="B2077" s="37">
        <f>'0'!$A$2</f>
        <v>46112</v>
      </c>
      <c r="C2077" s="37" t="s">
        <v>1197</v>
      </c>
      <c r="D2077" s="195"/>
      <c r="E2077" s="23"/>
      <c r="F2077" s="14"/>
      <c r="G2077" s="22"/>
      <c r="H2077" s="656"/>
      <c r="I2077" s="656"/>
      <c r="J2077" s="656"/>
      <c r="K2077" s="25"/>
      <c r="L2077" s="25"/>
      <c r="M2077" s="25"/>
      <c r="N2077" s="25"/>
      <c r="O2077" s="25"/>
      <c r="P2077" s="25"/>
      <c r="Q2077" s="25"/>
      <c r="R2077" s="25"/>
      <c r="S2077" s="25"/>
      <c r="T2077" s="671"/>
      <c r="U2077" s="730" t="str">
        <f t="shared" si="35"/>
        <v/>
      </c>
    </row>
    <row r="2078" spans="1:21" x14ac:dyDescent="0.25">
      <c r="A2078" s="36" t="str">
        <f>'0'!$A$4</f>
        <v>………………..</v>
      </c>
      <c r="B2078" s="37">
        <f>'0'!$A$2</f>
        <v>46112</v>
      </c>
      <c r="C2078" s="37" t="s">
        <v>1197</v>
      </c>
      <c r="D2078" s="195"/>
      <c r="E2078" s="23"/>
      <c r="F2078" s="14"/>
      <c r="G2078" s="22"/>
      <c r="H2078" s="656"/>
      <c r="I2078" s="656"/>
      <c r="J2078" s="656"/>
      <c r="K2078" s="25"/>
      <c r="L2078" s="25"/>
      <c r="M2078" s="25"/>
      <c r="N2078" s="25"/>
      <c r="O2078" s="25"/>
      <c r="P2078" s="25"/>
      <c r="Q2078" s="25"/>
      <c r="R2078" s="25"/>
      <c r="S2078" s="25"/>
      <c r="T2078" s="671"/>
      <c r="U2078" s="730" t="str">
        <f t="shared" si="35"/>
        <v/>
      </c>
    </row>
    <row r="2079" spans="1:21" x14ac:dyDescent="0.25">
      <c r="A2079" s="36" t="str">
        <f>'0'!$A$4</f>
        <v>………………..</v>
      </c>
      <c r="B2079" s="37">
        <f>'0'!$A$2</f>
        <v>46112</v>
      </c>
      <c r="C2079" s="37" t="s">
        <v>1197</v>
      </c>
      <c r="D2079" s="195"/>
      <c r="E2079" s="23"/>
      <c r="F2079" s="14"/>
      <c r="G2079" s="22"/>
      <c r="H2079" s="656"/>
      <c r="I2079" s="656"/>
      <c r="J2079" s="656"/>
      <c r="K2079" s="25"/>
      <c r="L2079" s="25"/>
      <c r="M2079" s="25"/>
      <c r="N2079" s="25"/>
      <c r="O2079" s="25"/>
      <c r="P2079" s="25"/>
      <c r="Q2079" s="25"/>
      <c r="R2079" s="25"/>
      <c r="S2079" s="25"/>
      <c r="T2079" s="671"/>
      <c r="U2079" s="730" t="str">
        <f t="shared" si="35"/>
        <v/>
      </c>
    </row>
    <row r="2080" spans="1:21" x14ac:dyDescent="0.25">
      <c r="A2080" s="36" t="str">
        <f>'0'!$A$4</f>
        <v>………………..</v>
      </c>
      <c r="B2080" s="37">
        <f>'0'!$A$2</f>
        <v>46112</v>
      </c>
      <c r="C2080" s="37" t="s">
        <v>1197</v>
      </c>
      <c r="D2080" s="195"/>
      <c r="E2080" s="23"/>
      <c r="F2080" s="14"/>
      <c r="G2080" s="22"/>
      <c r="H2080" s="656"/>
      <c r="I2080" s="656"/>
      <c r="J2080" s="656"/>
      <c r="K2080" s="25"/>
      <c r="L2080" s="25"/>
      <c r="M2080" s="25"/>
      <c r="N2080" s="25"/>
      <c r="O2080" s="25"/>
      <c r="P2080" s="25"/>
      <c r="Q2080" s="25"/>
      <c r="R2080" s="25"/>
      <c r="S2080" s="25"/>
      <c r="T2080" s="671"/>
      <c r="U2080" s="730" t="str">
        <f t="shared" si="35"/>
        <v/>
      </c>
    </row>
    <row r="2081" spans="1:21" x14ac:dyDescent="0.25">
      <c r="A2081" s="36" t="str">
        <f>'0'!$A$4</f>
        <v>………………..</v>
      </c>
      <c r="B2081" s="37">
        <f>'0'!$A$2</f>
        <v>46112</v>
      </c>
      <c r="C2081" s="37" t="s">
        <v>1197</v>
      </c>
      <c r="D2081" s="195"/>
      <c r="E2081" s="23"/>
      <c r="F2081" s="14"/>
      <c r="G2081" s="22"/>
      <c r="H2081" s="656"/>
      <c r="I2081" s="656"/>
      <c r="J2081" s="656"/>
      <c r="K2081" s="25"/>
      <c r="L2081" s="25"/>
      <c r="M2081" s="25"/>
      <c r="N2081" s="25"/>
      <c r="O2081" s="25"/>
      <c r="P2081" s="25"/>
      <c r="Q2081" s="25"/>
      <c r="R2081" s="25"/>
      <c r="S2081" s="25"/>
      <c r="T2081" s="671"/>
      <c r="U2081" s="730" t="str">
        <f t="shared" si="35"/>
        <v/>
      </c>
    </row>
    <row r="2082" spans="1:21" x14ac:dyDescent="0.25">
      <c r="A2082" s="36" t="str">
        <f>'0'!$A$4</f>
        <v>………………..</v>
      </c>
      <c r="B2082" s="37">
        <f>'0'!$A$2</f>
        <v>46112</v>
      </c>
      <c r="C2082" s="37" t="s">
        <v>1197</v>
      </c>
      <c r="D2082" s="195"/>
      <c r="E2082" s="23"/>
      <c r="F2082" s="14"/>
      <c r="G2082" s="22"/>
      <c r="H2082" s="656"/>
      <c r="I2082" s="656"/>
      <c r="J2082" s="656"/>
      <c r="K2082" s="25"/>
      <c r="L2082" s="25"/>
      <c r="M2082" s="25"/>
      <c r="N2082" s="25"/>
      <c r="O2082" s="25"/>
      <c r="P2082" s="25"/>
      <c r="Q2082" s="25"/>
      <c r="R2082" s="25"/>
      <c r="S2082" s="25"/>
      <c r="T2082" s="671"/>
      <c r="U2082" s="730" t="str">
        <f t="shared" si="35"/>
        <v/>
      </c>
    </row>
    <row r="2083" spans="1:21" x14ac:dyDescent="0.25">
      <c r="A2083" s="36" t="str">
        <f>'0'!$A$4</f>
        <v>………………..</v>
      </c>
      <c r="B2083" s="37">
        <f>'0'!$A$2</f>
        <v>46112</v>
      </c>
      <c r="C2083" s="37" t="s">
        <v>1197</v>
      </c>
      <c r="D2083" s="195"/>
      <c r="E2083" s="23"/>
      <c r="F2083" s="14"/>
      <c r="G2083" s="22"/>
      <c r="H2083" s="656"/>
      <c r="I2083" s="656"/>
      <c r="J2083" s="656"/>
      <c r="K2083" s="25"/>
      <c r="L2083" s="25"/>
      <c r="M2083" s="25"/>
      <c r="N2083" s="25"/>
      <c r="O2083" s="25"/>
      <c r="P2083" s="25"/>
      <c r="Q2083" s="25"/>
      <c r="R2083" s="25"/>
      <c r="S2083" s="25"/>
      <c r="T2083" s="671"/>
      <c r="U2083" s="730" t="str">
        <f t="shared" si="35"/>
        <v/>
      </c>
    </row>
    <row r="2084" spans="1:21" x14ac:dyDescent="0.25">
      <c r="A2084" s="36" t="str">
        <f>'0'!$A$4</f>
        <v>………………..</v>
      </c>
      <c r="B2084" s="37">
        <f>'0'!$A$2</f>
        <v>46112</v>
      </c>
      <c r="C2084" s="37" t="s">
        <v>1197</v>
      </c>
      <c r="D2084" s="195"/>
      <c r="E2084" s="23"/>
      <c r="F2084" s="14"/>
      <c r="G2084" s="22"/>
      <c r="H2084" s="656"/>
      <c r="I2084" s="656"/>
      <c r="J2084" s="656"/>
      <c r="K2084" s="25"/>
      <c r="L2084" s="25"/>
      <c r="M2084" s="25"/>
      <c r="N2084" s="25"/>
      <c r="O2084" s="25"/>
      <c r="P2084" s="25"/>
      <c r="Q2084" s="25"/>
      <c r="R2084" s="25"/>
      <c r="S2084" s="25"/>
      <c r="T2084" s="671"/>
      <c r="U2084" s="730" t="str">
        <f t="shared" si="35"/>
        <v/>
      </c>
    </row>
    <row r="2085" spans="1:21" x14ac:dyDescent="0.25">
      <c r="A2085" s="36" t="str">
        <f>'0'!$A$4</f>
        <v>………………..</v>
      </c>
      <c r="B2085" s="37">
        <f>'0'!$A$2</f>
        <v>46112</v>
      </c>
      <c r="C2085" s="37" t="s">
        <v>1197</v>
      </c>
      <c r="D2085" s="195"/>
      <c r="E2085" s="23"/>
      <c r="F2085" s="14"/>
      <c r="G2085" s="22"/>
      <c r="H2085" s="656"/>
      <c r="I2085" s="656"/>
      <c r="J2085" s="656"/>
      <c r="K2085" s="25"/>
      <c r="L2085" s="25"/>
      <c r="M2085" s="25"/>
      <c r="N2085" s="25"/>
      <c r="O2085" s="25"/>
      <c r="P2085" s="25"/>
      <c r="Q2085" s="25"/>
      <c r="R2085" s="25"/>
      <c r="S2085" s="25"/>
      <c r="T2085" s="671"/>
      <c r="U2085" s="730" t="str">
        <f t="shared" si="35"/>
        <v/>
      </c>
    </row>
    <row r="2086" spans="1:21" x14ac:dyDescent="0.25">
      <c r="A2086" s="36" t="str">
        <f>'0'!$A$4</f>
        <v>………………..</v>
      </c>
      <c r="B2086" s="37">
        <f>'0'!$A$2</f>
        <v>46112</v>
      </c>
      <c r="C2086" s="37" t="s">
        <v>1197</v>
      </c>
      <c r="D2086" s="195"/>
      <c r="E2086" s="23"/>
      <c r="F2086" s="14"/>
      <c r="G2086" s="22"/>
      <c r="H2086" s="656"/>
      <c r="I2086" s="656"/>
      <c r="J2086" s="656"/>
      <c r="K2086" s="25"/>
      <c r="L2086" s="25"/>
      <c r="M2086" s="25"/>
      <c r="N2086" s="25"/>
      <c r="O2086" s="25"/>
      <c r="P2086" s="25"/>
      <c r="Q2086" s="25"/>
      <c r="R2086" s="25"/>
      <c r="S2086" s="25"/>
      <c r="T2086" s="671"/>
      <c r="U2086" s="730" t="str">
        <f t="shared" si="35"/>
        <v/>
      </c>
    </row>
    <row r="2087" spans="1:21" x14ac:dyDescent="0.25">
      <c r="A2087" s="36" t="str">
        <f>'0'!$A$4</f>
        <v>………………..</v>
      </c>
      <c r="B2087" s="37">
        <f>'0'!$A$2</f>
        <v>46112</v>
      </c>
      <c r="C2087" s="37" t="s">
        <v>1197</v>
      </c>
      <c r="D2087" s="195"/>
      <c r="E2087" s="23"/>
      <c r="F2087" s="14"/>
      <c r="G2087" s="22"/>
      <c r="H2087" s="656"/>
      <c r="I2087" s="656"/>
      <c r="J2087" s="656"/>
      <c r="K2087" s="25"/>
      <c r="L2087" s="25"/>
      <c r="M2087" s="25"/>
      <c r="N2087" s="25"/>
      <c r="O2087" s="25"/>
      <c r="P2087" s="25"/>
      <c r="Q2087" s="25"/>
      <c r="R2087" s="25"/>
      <c r="S2087" s="25"/>
      <c r="T2087" s="671"/>
      <c r="U2087" s="730" t="str">
        <f t="shared" si="35"/>
        <v/>
      </c>
    </row>
    <row r="2088" spans="1:21" x14ac:dyDescent="0.25">
      <c r="A2088" s="36" t="str">
        <f>'0'!$A$4</f>
        <v>………………..</v>
      </c>
      <c r="B2088" s="37">
        <f>'0'!$A$2</f>
        <v>46112</v>
      </c>
      <c r="C2088" s="37" t="s">
        <v>1197</v>
      </c>
      <c r="D2088" s="195"/>
      <c r="E2088" s="23"/>
      <c r="F2088" s="14"/>
      <c r="G2088" s="22"/>
      <c r="H2088" s="656"/>
      <c r="I2088" s="656"/>
      <c r="J2088" s="656"/>
      <c r="K2088" s="25"/>
      <c r="L2088" s="25"/>
      <c r="M2088" s="25"/>
      <c r="N2088" s="25"/>
      <c r="O2088" s="25"/>
      <c r="P2088" s="25"/>
      <c r="Q2088" s="25"/>
      <c r="R2088" s="25"/>
      <c r="S2088" s="25"/>
      <c r="T2088" s="671"/>
      <c r="U2088" s="730" t="str">
        <f t="shared" si="35"/>
        <v/>
      </c>
    </row>
    <row r="2089" spans="1:21" x14ac:dyDescent="0.25">
      <c r="A2089" s="36" t="str">
        <f>'0'!$A$4</f>
        <v>………………..</v>
      </c>
      <c r="B2089" s="37">
        <f>'0'!$A$2</f>
        <v>46112</v>
      </c>
      <c r="C2089" s="37" t="s">
        <v>1197</v>
      </c>
      <c r="D2089" s="195"/>
      <c r="E2089" s="23"/>
      <c r="F2089" s="14"/>
      <c r="G2089" s="22"/>
      <c r="H2089" s="656"/>
      <c r="I2089" s="656"/>
      <c r="J2089" s="656"/>
      <c r="K2089" s="25"/>
      <c r="L2089" s="25"/>
      <c r="M2089" s="25"/>
      <c r="N2089" s="25"/>
      <c r="O2089" s="25"/>
      <c r="P2089" s="25"/>
      <c r="Q2089" s="25"/>
      <c r="R2089" s="25"/>
      <c r="S2089" s="25"/>
      <c r="T2089" s="671"/>
      <c r="U2089" s="730" t="str">
        <f t="shared" si="35"/>
        <v/>
      </c>
    </row>
    <row r="2090" spans="1:21" x14ac:dyDescent="0.25">
      <c r="A2090" s="36" t="str">
        <f>'0'!$A$4</f>
        <v>………………..</v>
      </c>
      <c r="B2090" s="37">
        <f>'0'!$A$2</f>
        <v>46112</v>
      </c>
      <c r="C2090" s="37" t="s">
        <v>1197</v>
      </c>
      <c r="D2090" s="195"/>
      <c r="E2090" s="23"/>
      <c r="F2090" s="14"/>
      <c r="G2090" s="22"/>
      <c r="H2090" s="656"/>
      <c r="I2090" s="656"/>
      <c r="J2090" s="656"/>
      <c r="K2090" s="25"/>
      <c r="L2090" s="25"/>
      <c r="M2090" s="25"/>
      <c r="N2090" s="25"/>
      <c r="O2090" s="25"/>
      <c r="P2090" s="25"/>
      <c r="Q2090" s="25"/>
      <c r="R2090" s="25"/>
      <c r="S2090" s="25"/>
      <c r="T2090" s="671"/>
      <c r="U2090" s="730" t="str">
        <f t="shared" si="35"/>
        <v/>
      </c>
    </row>
    <row r="2091" spans="1:21" x14ac:dyDescent="0.25">
      <c r="A2091" s="36" t="str">
        <f>'0'!$A$4</f>
        <v>………………..</v>
      </c>
      <c r="B2091" s="37">
        <f>'0'!$A$2</f>
        <v>46112</v>
      </c>
      <c r="C2091" s="37" t="s">
        <v>1197</v>
      </c>
      <c r="D2091" s="195"/>
      <c r="E2091" s="23"/>
      <c r="F2091" s="14"/>
      <c r="G2091" s="22"/>
      <c r="H2091" s="656"/>
      <c r="I2091" s="656"/>
      <c r="J2091" s="656"/>
      <c r="K2091" s="25"/>
      <c r="L2091" s="25"/>
      <c r="M2091" s="25"/>
      <c r="N2091" s="25"/>
      <c r="O2091" s="25"/>
      <c r="P2091" s="25"/>
      <c r="Q2091" s="25"/>
      <c r="R2091" s="25"/>
      <c r="S2091" s="25"/>
      <c r="T2091" s="671"/>
      <c r="U2091" s="730" t="str">
        <f t="shared" si="35"/>
        <v/>
      </c>
    </row>
    <row r="2092" spans="1:21" x14ac:dyDescent="0.25">
      <c r="A2092" s="36" t="str">
        <f>'0'!$A$4</f>
        <v>………………..</v>
      </c>
      <c r="B2092" s="37">
        <f>'0'!$A$2</f>
        <v>46112</v>
      </c>
      <c r="C2092" s="37" t="s">
        <v>1197</v>
      </c>
      <c r="D2092" s="195"/>
      <c r="E2092" s="23"/>
      <c r="F2092" s="14"/>
      <c r="G2092" s="22"/>
      <c r="H2092" s="656"/>
      <c r="I2092" s="656"/>
      <c r="J2092" s="656"/>
      <c r="K2092" s="25"/>
      <c r="L2092" s="25"/>
      <c r="M2092" s="25"/>
      <c r="N2092" s="25"/>
      <c r="O2092" s="25"/>
      <c r="P2092" s="25"/>
      <c r="Q2092" s="25"/>
      <c r="R2092" s="25"/>
      <c r="S2092" s="25"/>
      <c r="T2092" s="671"/>
      <c r="U2092" s="730" t="str">
        <f t="shared" si="35"/>
        <v/>
      </c>
    </row>
    <row r="2093" spans="1:21" x14ac:dyDescent="0.25">
      <c r="A2093" s="36" t="str">
        <f>'0'!$A$4</f>
        <v>………………..</v>
      </c>
      <c r="B2093" s="37">
        <f>'0'!$A$2</f>
        <v>46112</v>
      </c>
      <c r="C2093" s="37" t="s">
        <v>1197</v>
      </c>
      <c r="D2093" s="195"/>
      <c r="E2093" s="23"/>
      <c r="F2093" s="14"/>
      <c r="G2093" s="22"/>
      <c r="H2093" s="656"/>
      <c r="I2093" s="656"/>
      <c r="J2093" s="656"/>
      <c r="K2093" s="25"/>
      <c r="L2093" s="25"/>
      <c r="M2093" s="25"/>
      <c r="N2093" s="25"/>
      <c r="O2093" s="25"/>
      <c r="P2093" s="25"/>
      <c r="Q2093" s="25"/>
      <c r="R2093" s="25"/>
      <c r="S2093" s="25"/>
      <c r="T2093" s="671"/>
      <c r="U2093" s="730" t="str">
        <f t="shared" si="35"/>
        <v/>
      </c>
    </row>
    <row r="2094" spans="1:21" x14ac:dyDescent="0.25">
      <c r="A2094" s="36" t="str">
        <f>'0'!$A$4</f>
        <v>………………..</v>
      </c>
      <c r="B2094" s="37">
        <f>'0'!$A$2</f>
        <v>46112</v>
      </c>
      <c r="C2094" s="37" t="s">
        <v>1197</v>
      </c>
      <c r="D2094" s="195"/>
      <c r="E2094" s="23"/>
      <c r="F2094" s="14"/>
      <c r="G2094" s="22"/>
      <c r="H2094" s="656"/>
      <c r="I2094" s="656"/>
      <c r="J2094" s="656"/>
      <c r="K2094" s="25"/>
      <c r="L2094" s="25"/>
      <c r="M2094" s="25"/>
      <c r="N2094" s="25"/>
      <c r="O2094" s="25"/>
      <c r="P2094" s="25"/>
      <c r="Q2094" s="25"/>
      <c r="R2094" s="25"/>
      <c r="S2094" s="25"/>
      <c r="T2094" s="671"/>
      <c r="U2094" s="730" t="str">
        <f t="shared" si="35"/>
        <v/>
      </c>
    </row>
    <row r="2095" spans="1:21" x14ac:dyDescent="0.25">
      <c r="A2095" s="36" t="str">
        <f>'0'!$A$4</f>
        <v>………………..</v>
      </c>
      <c r="B2095" s="37">
        <f>'0'!$A$2</f>
        <v>46112</v>
      </c>
      <c r="C2095" s="37" t="s">
        <v>1197</v>
      </c>
      <c r="D2095" s="195"/>
      <c r="E2095" s="23"/>
      <c r="F2095" s="14"/>
      <c r="G2095" s="22"/>
      <c r="H2095" s="656"/>
      <c r="I2095" s="656"/>
      <c r="J2095" s="656"/>
      <c r="K2095" s="25"/>
      <c r="L2095" s="25"/>
      <c r="M2095" s="25"/>
      <c r="N2095" s="25"/>
      <c r="O2095" s="25"/>
      <c r="P2095" s="25"/>
      <c r="Q2095" s="25"/>
      <c r="R2095" s="25"/>
      <c r="S2095" s="25"/>
      <c r="T2095" s="671"/>
      <c r="U2095" s="730" t="str">
        <f t="shared" si="35"/>
        <v/>
      </c>
    </row>
    <row r="2096" spans="1:21" x14ac:dyDescent="0.25">
      <c r="A2096" s="36" t="str">
        <f>'0'!$A$4</f>
        <v>………………..</v>
      </c>
      <c r="B2096" s="37">
        <f>'0'!$A$2</f>
        <v>46112</v>
      </c>
      <c r="C2096" s="37" t="s">
        <v>1197</v>
      </c>
      <c r="D2096" s="195"/>
      <c r="E2096" s="23"/>
      <c r="F2096" s="14"/>
      <c r="G2096" s="22"/>
      <c r="H2096" s="656"/>
      <c r="I2096" s="656"/>
      <c r="J2096" s="656"/>
      <c r="K2096" s="25"/>
      <c r="L2096" s="25"/>
      <c r="M2096" s="25"/>
      <c r="N2096" s="25"/>
      <c r="O2096" s="25"/>
      <c r="P2096" s="25"/>
      <c r="Q2096" s="25"/>
      <c r="R2096" s="25"/>
      <c r="S2096" s="25"/>
      <c r="T2096" s="671"/>
      <c r="U2096" s="730" t="str">
        <f t="shared" si="35"/>
        <v/>
      </c>
    </row>
    <row r="2097" spans="1:21" x14ac:dyDescent="0.25">
      <c r="A2097" s="36" t="str">
        <f>'0'!$A$4</f>
        <v>………………..</v>
      </c>
      <c r="B2097" s="37">
        <f>'0'!$A$2</f>
        <v>46112</v>
      </c>
      <c r="C2097" s="37" t="s">
        <v>1197</v>
      </c>
      <c r="D2097" s="195"/>
      <c r="E2097" s="23"/>
      <c r="F2097" s="14"/>
      <c r="G2097" s="22"/>
      <c r="H2097" s="656"/>
      <c r="I2097" s="656"/>
      <c r="J2097" s="656"/>
      <c r="K2097" s="25"/>
      <c r="L2097" s="25"/>
      <c r="M2097" s="25"/>
      <c r="N2097" s="25"/>
      <c r="O2097" s="25"/>
      <c r="P2097" s="25"/>
      <c r="Q2097" s="25"/>
      <c r="R2097" s="25"/>
      <c r="S2097" s="25"/>
      <c r="T2097" s="671"/>
      <c r="U2097" s="730" t="str">
        <f t="shared" si="35"/>
        <v/>
      </c>
    </row>
    <row r="2098" spans="1:21" x14ac:dyDescent="0.25">
      <c r="A2098" s="36" t="str">
        <f>'0'!$A$4</f>
        <v>………………..</v>
      </c>
      <c r="B2098" s="37">
        <f>'0'!$A$2</f>
        <v>46112</v>
      </c>
      <c r="C2098" s="37" t="s">
        <v>1197</v>
      </c>
      <c r="D2098" s="195"/>
      <c r="E2098" s="23"/>
      <c r="F2098" s="14"/>
      <c r="G2098" s="22"/>
      <c r="H2098" s="656"/>
      <c r="I2098" s="656"/>
      <c r="J2098" s="656"/>
      <c r="K2098" s="25"/>
      <c r="L2098" s="25"/>
      <c r="M2098" s="25"/>
      <c r="N2098" s="25"/>
      <c r="O2098" s="25"/>
      <c r="P2098" s="25"/>
      <c r="Q2098" s="25"/>
      <c r="R2098" s="25"/>
      <c r="S2098" s="25"/>
      <c r="T2098" s="671"/>
      <c r="U2098" s="730" t="str">
        <f t="shared" si="35"/>
        <v/>
      </c>
    </row>
    <row r="2099" spans="1:21" x14ac:dyDescent="0.25">
      <c r="A2099" s="36" t="str">
        <f>'0'!$A$4</f>
        <v>………………..</v>
      </c>
      <c r="B2099" s="37">
        <f>'0'!$A$2</f>
        <v>46112</v>
      </c>
      <c r="C2099" s="37" t="s">
        <v>1197</v>
      </c>
      <c r="D2099" s="195"/>
      <c r="E2099" s="23"/>
      <c r="F2099" s="14"/>
      <c r="G2099" s="22"/>
      <c r="H2099" s="656"/>
      <c r="I2099" s="656"/>
      <c r="J2099" s="656"/>
      <c r="K2099" s="25"/>
      <c r="L2099" s="25"/>
      <c r="M2099" s="25"/>
      <c r="N2099" s="25"/>
      <c r="O2099" s="25"/>
      <c r="P2099" s="25"/>
      <c r="Q2099" s="25"/>
      <c r="R2099" s="25"/>
      <c r="S2099" s="25"/>
      <c r="T2099" s="671"/>
      <c r="U2099" s="730" t="str">
        <f t="shared" si="35"/>
        <v/>
      </c>
    </row>
    <row r="2100" spans="1:21" x14ac:dyDescent="0.25">
      <c r="A2100" s="36" t="str">
        <f>'0'!$A$4</f>
        <v>………………..</v>
      </c>
      <c r="B2100" s="37">
        <f>'0'!$A$2</f>
        <v>46112</v>
      </c>
      <c r="C2100" s="37" t="s">
        <v>1197</v>
      </c>
      <c r="D2100" s="195"/>
      <c r="E2100" s="23"/>
      <c r="F2100" s="14"/>
      <c r="G2100" s="22"/>
      <c r="H2100" s="656"/>
      <c r="I2100" s="656"/>
      <c r="J2100" s="656"/>
      <c r="K2100" s="25"/>
      <c r="L2100" s="25"/>
      <c r="M2100" s="25"/>
      <c r="N2100" s="25"/>
      <c r="O2100" s="25"/>
      <c r="P2100" s="25"/>
      <c r="Q2100" s="25"/>
      <c r="R2100" s="25"/>
      <c r="S2100" s="25"/>
      <c r="T2100" s="671"/>
      <c r="U2100" s="730" t="str">
        <f t="shared" si="35"/>
        <v/>
      </c>
    </row>
    <row r="2101" spans="1:21" x14ac:dyDescent="0.25">
      <c r="A2101" s="36" t="str">
        <f>'0'!$A$4</f>
        <v>………………..</v>
      </c>
      <c r="B2101" s="37">
        <f>'0'!$A$2</f>
        <v>46112</v>
      </c>
      <c r="C2101" s="37" t="s">
        <v>1197</v>
      </c>
      <c r="D2101" s="195"/>
      <c r="E2101" s="23"/>
      <c r="F2101" s="14"/>
      <c r="G2101" s="22"/>
      <c r="H2101" s="656"/>
      <c r="I2101" s="656"/>
      <c r="J2101" s="656"/>
      <c r="K2101" s="25"/>
      <c r="L2101" s="25"/>
      <c r="M2101" s="25"/>
      <c r="N2101" s="25"/>
      <c r="O2101" s="25"/>
      <c r="P2101" s="25"/>
      <c r="Q2101" s="25"/>
      <c r="R2101" s="25"/>
      <c r="S2101" s="25"/>
      <c r="T2101" s="671"/>
      <c r="U2101" s="730" t="str">
        <f t="shared" si="35"/>
        <v/>
      </c>
    </row>
    <row r="2102" spans="1:21" x14ac:dyDescent="0.25">
      <c r="A2102" s="36" t="str">
        <f>'0'!$A$4</f>
        <v>………………..</v>
      </c>
      <c r="B2102" s="37">
        <f>'0'!$A$2</f>
        <v>46112</v>
      </c>
      <c r="C2102" s="37" t="s">
        <v>1197</v>
      </c>
      <c r="D2102" s="195"/>
      <c r="E2102" s="23"/>
      <c r="F2102" s="14"/>
      <c r="G2102" s="22"/>
      <c r="H2102" s="656"/>
      <c r="I2102" s="656"/>
      <c r="J2102" s="656"/>
      <c r="K2102" s="25"/>
      <c r="L2102" s="25"/>
      <c r="M2102" s="25"/>
      <c r="N2102" s="25"/>
      <c r="O2102" s="25"/>
      <c r="P2102" s="25"/>
      <c r="Q2102" s="25"/>
      <c r="R2102" s="25"/>
      <c r="S2102" s="25"/>
      <c r="T2102" s="671"/>
      <c r="U2102" s="730" t="str">
        <f t="shared" si="35"/>
        <v/>
      </c>
    </row>
    <row r="2103" spans="1:21" x14ac:dyDescent="0.25">
      <c r="A2103" s="36" t="str">
        <f>'0'!$A$4</f>
        <v>………………..</v>
      </c>
      <c r="B2103" s="37">
        <f>'0'!$A$2</f>
        <v>46112</v>
      </c>
      <c r="C2103" s="37" t="s">
        <v>1197</v>
      </c>
      <c r="D2103" s="195"/>
      <c r="E2103" s="23"/>
      <c r="F2103" s="14"/>
      <c r="G2103" s="22"/>
      <c r="H2103" s="656"/>
      <c r="I2103" s="656"/>
      <c r="J2103" s="656"/>
      <c r="K2103" s="25"/>
      <c r="L2103" s="25"/>
      <c r="M2103" s="25"/>
      <c r="N2103" s="25"/>
      <c r="O2103" s="25"/>
      <c r="P2103" s="25"/>
      <c r="Q2103" s="25"/>
      <c r="R2103" s="25"/>
      <c r="S2103" s="25"/>
      <c r="T2103" s="671"/>
      <c r="U2103" s="730" t="str">
        <f t="shared" si="35"/>
        <v/>
      </c>
    </row>
    <row r="2104" spans="1:21" x14ac:dyDescent="0.25">
      <c r="A2104" s="36" t="str">
        <f>'0'!$A$4</f>
        <v>………………..</v>
      </c>
      <c r="B2104" s="37">
        <f>'0'!$A$2</f>
        <v>46112</v>
      </c>
      <c r="C2104" s="37" t="s">
        <v>1197</v>
      </c>
      <c r="D2104" s="195"/>
      <c r="E2104" s="23"/>
      <c r="F2104" s="14"/>
      <c r="G2104" s="22"/>
      <c r="H2104" s="656"/>
      <c r="I2104" s="656"/>
      <c r="J2104" s="656"/>
      <c r="K2104" s="25"/>
      <c r="L2104" s="25"/>
      <c r="M2104" s="25"/>
      <c r="N2104" s="25"/>
      <c r="O2104" s="25"/>
      <c r="P2104" s="25"/>
      <c r="Q2104" s="25"/>
      <c r="R2104" s="25"/>
      <c r="S2104" s="25"/>
      <c r="T2104" s="671"/>
      <c r="U2104" s="730" t="str">
        <f t="shared" si="35"/>
        <v/>
      </c>
    </row>
    <row r="2105" spans="1:21" x14ac:dyDescent="0.25">
      <c r="A2105" s="36" t="str">
        <f>'0'!$A$4</f>
        <v>………………..</v>
      </c>
      <c r="B2105" s="37">
        <f>'0'!$A$2</f>
        <v>46112</v>
      </c>
      <c r="C2105" s="37" t="s">
        <v>1197</v>
      </c>
      <c r="D2105" s="195"/>
      <c r="E2105" s="23"/>
      <c r="F2105" s="14"/>
      <c r="G2105" s="22"/>
      <c r="H2105" s="656"/>
      <c r="I2105" s="656"/>
      <c r="J2105" s="656"/>
      <c r="K2105" s="25"/>
      <c r="L2105" s="25"/>
      <c r="M2105" s="25"/>
      <c r="N2105" s="25"/>
      <c r="O2105" s="25"/>
      <c r="P2105" s="25"/>
      <c r="Q2105" s="25"/>
      <c r="R2105" s="25"/>
      <c r="S2105" s="25"/>
      <c r="T2105" s="671"/>
      <c r="U2105" s="730" t="str">
        <f t="shared" si="35"/>
        <v/>
      </c>
    </row>
    <row r="2106" spans="1:21" x14ac:dyDescent="0.25">
      <c r="A2106" s="36" t="str">
        <f>'0'!$A$4</f>
        <v>………………..</v>
      </c>
      <c r="B2106" s="37">
        <f>'0'!$A$2</f>
        <v>46112</v>
      </c>
      <c r="C2106" s="37" t="s">
        <v>1197</v>
      </c>
      <c r="D2106" s="195"/>
      <c r="E2106" s="23"/>
      <c r="F2106" s="14"/>
      <c r="G2106" s="22"/>
      <c r="H2106" s="656"/>
      <c r="I2106" s="656"/>
      <c r="J2106" s="656"/>
      <c r="K2106" s="25"/>
      <c r="L2106" s="25"/>
      <c r="M2106" s="25"/>
      <c r="N2106" s="25"/>
      <c r="O2106" s="25"/>
      <c r="P2106" s="25"/>
      <c r="Q2106" s="25"/>
      <c r="R2106" s="25"/>
      <c r="S2106" s="25"/>
      <c r="T2106" s="671"/>
      <c r="U2106" s="730" t="str">
        <f t="shared" si="35"/>
        <v/>
      </c>
    </row>
    <row r="2107" spans="1:21" x14ac:dyDescent="0.25">
      <c r="A2107" s="36" t="str">
        <f>'0'!$A$4</f>
        <v>………………..</v>
      </c>
      <c r="B2107" s="37">
        <f>'0'!$A$2</f>
        <v>46112</v>
      </c>
      <c r="C2107" s="37" t="s">
        <v>1197</v>
      </c>
      <c r="D2107" s="195"/>
      <c r="E2107" s="23"/>
      <c r="F2107" s="14"/>
      <c r="G2107" s="22"/>
      <c r="H2107" s="656"/>
      <c r="I2107" s="656"/>
      <c r="J2107" s="656"/>
      <c r="K2107" s="25"/>
      <c r="L2107" s="25"/>
      <c r="M2107" s="25"/>
      <c r="N2107" s="25"/>
      <c r="O2107" s="25"/>
      <c r="P2107" s="25"/>
      <c r="Q2107" s="25"/>
      <c r="R2107" s="25"/>
      <c r="S2107" s="25"/>
      <c r="T2107" s="671"/>
      <c r="U2107" s="730" t="str">
        <f t="shared" si="35"/>
        <v/>
      </c>
    </row>
    <row r="2108" spans="1:21" x14ac:dyDescent="0.25">
      <c r="A2108" s="36" t="str">
        <f>'0'!$A$4</f>
        <v>………………..</v>
      </c>
      <c r="B2108" s="37">
        <f>'0'!$A$2</f>
        <v>46112</v>
      </c>
      <c r="C2108" s="37" t="s">
        <v>1197</v>
      </c>
      <c r="D2108" s="195"/>
      <c r="E2108" s="23"/>
      <c r="F2108" s="14"/>
      <c r="G2108" s="22"/>
      <c r="H2108" s="656"/>
      <c r="I2108" s="656"/>
      <c r="J2108" s="656"/>
      <c r="K2108" s="25"/>
      <c r="L2108" s="25"/>
      <c r="M2108" s="25"/>
      <c r="N2108" s="25"/>
      <c r="O2108" s="25"/>
      <c r="P2108" s="25"/>
      <c r="Q2108" s="25"/>
      <c r="R2108" s="25"/>
      <c r="S2108" s="25"/>
      <c r="T2108" s="671"/>
      <c r="U2108" s="730" t="str">
        <f t="shared" si="35"/>
        <v/>
      </c>
    </row>
    <row r="2109" spans="1:21" x14ac:dyDescent="0.25">
      <c r="A2109" s="36" t="str">
        <f>'0'!$A$4</f>
        <v>………………..</v>
      </c>
      <c r="B2109" s="37">
        <f>'0'!$A$2</f>
        <v>46112</v>
      </c>
      <c r="C2109" s="37" t="s">
        <v>1197</v>
      </c>
      <c r="D2109" s="195"/>
      <c r="E2109" s="23"/>
      <c r="F2109" s="14"/>
      <c r="G2109" s="22"/>
      <c r="H2109" s="656"/>
      <c r="I2109" s="656"/>
      <c r="J2109" s="656"/>
      <c r="K2109" s="25"/>
      <c r="L2109" s="25"/>
      <c r="M2109" s="25"/>
      <c r="N2109" s="25"/>
      <c r="O2109" s="25"/>
      <c r="P2109" s="25"/>
      <c r="Q2109" s="25"/>
      <c r="R2109" s="25"/>
      <c r="S2109" s="25"/>
      <c r="T2109" s="671"/>
      <c r="U2109" s="730" t="str">
        <f t="shared" si="35"/>
        <v/>
      </c>
    </row>
    <row r="2110" spans="1:21" x14ac:dyDescent="0.25">
      <c r="A2110" s="36" t="str">
        <f>'0'!$A$4</f>
        <v>………………..</v>
      </c>
      <c r="B2110" s="37">
        <f>'0'!$A$2</f>
        <v>46112</v>
      </c>
      <c r="C2110" s="37" t="s">
        <v>1197</v>
      </c>
      <c r="D2110" s="195"/>
      <c r="E2110" s="23"/>
      <c r="F2110" s="14"/>
      <c r="G2110" s="22"/>
      <c r="H2110" s="656"/>
      <c r="I2110" s="656"/>
      <c r="J2110" s="656"/>
      <c r="K2110" s="25"/>
      <c r="L2110" s="25"/>
      <c r="M2110" s="25"/>
      <c r="N2110" s="25"/>
      <c r="O2110" s="25"/>
      <c r="P2110" s="25"/>
      <c r="Q2110" s="25"/>
      <c r="R2110" s="25"/>
      <c r="S2110" s="25"/>
      <c r="T2110" s="671"/>
      <c r="U2110" s="730" t="str">
        <f t="shared" si="35"/>
        <v/>
      </c>
    </row>
    <row r="2111" spans="1:21" x14ac:dyDescent="0.25">
      <c r="A2111" s="36" t="str">
        <f>'0'!$A$4</f>
        <v>………………..</v>
      </c>
      <c r="B2111" s="37">
        <f>'0'!$A$2</f>
        <v>46112</v>
      </c>
      <c r="C2111" s="37" t="s">
        <v>1197</v>
      </c>
      <c r="D2111" s="195"/>
      <c r="E2111" s="23"/>
      <c r="F2111" s="14"/>
      <c r="G2111" s="22"/>
      <c r="H2111" s="656"/>
      <c r="I2111" s="656"/>
      <c r="J2111" s="656"/>
      <c r="K2111" s="25"/>
      <c r="L2111" s="25"/>
      <c r="M2111" s="25"/>
      <c r="N2111" s="25"/>
      <c r="O2111" s="25"/>
      <c r="P2111" s="25"/>
      <c r="Q2111" s="25"/>
      <c r="R2111" s="25"/>
      <c r="S2111" s="25"/>
      <c r="T2111" s="671"/>
      <c r="U2111" s="730" t="str">
        <f t="shared" si="35"/>
        <v/>
      </c>
    </row>
    <row r="2112" spans="1:21" x14ac:dyDescent="0.25">
      <c r="A2112" s="36" t="str">
        <f>'0'!$A$4</f>
        <v>………………..</v>
      </c>
      <c r="B2112" s="37">
        <f>'0'!$A$2</f>
        <v>46112</v>
      </c>
      <c r="C2112" s="37" t="s">
        <v>1197</v>
      </c>
      <c r="D2112" s="195"/>
      <c r="E2112" s="23"/>
      <c r="F2112" s="14"/>
      <c r="G2112" s="22"/>
      <c r="H2112" s="656"/>
      <c r="I2112" s="656"/>
      <c r="J2112" s="656"/>
      <c r="K2112" s="25"/>
      <c r="L2112" s="25"/>
      <c r="M2112" s="25"/>
      <c r="N2112" s="25"/>
      <c r="O2112" s="25"/>
      <c r="P2112" s="25"/>
      <c r="Q2112" s="25"/>
      <c r="R2112" s="25"/>
      <c r="S2112" s="25"/>
      <c r="T2112" s="671"/>
      <c r="U2112" s="730" t="str">
        <f t="shared" si="35"/>
        <v/>
      </c>
    </row>
    <row r="2113" spans="1:21" x14ac:dyDescent="0.25">
      <c r="A2113" s="36" t="str">
        <f>'0'!$A$4</f>
        <v>………………..</v>
      </c>
      <c r="B2113" s="37">
        <f>'0'!$A$2</f>
        <v>46112</v>
      </c>
      <c r="C2113" s="37" t="s">
        <v>1197</v>
      </c>
      <c r="D2113" s="195"/>
      <c r="E2113" s="23"/>
      <c r="F2113" s="14"/>
      <c r="G2113" s="22"/>
      <c r="H2113" s="656"/>
      <c r="I2113" s="656"/>
      <c r="J2113" s="656"/>
      <c r="K2113" s="25"/>
      <c r="L2113" s="25"/>
      <c r="M2113" s="25"/>
      <c r="N2113" s="25"/>
      <c r="O2113" s="25"/>
      <c r="P2113" s="25"/>
      <c r="Q2113" s="25"/>
      <c r="R2113" s="25"/>
      <c r="S2113" s="25"/>
      <c r="T2113" s="671"/>
      <c r="U2113" s="730" t="str">
        <f t="shared" si="35"/>
        <v/>
      </c>
    </row>
    <row r="2114" spans="1:21" x14ac:dyDescent="0.25">
      <c r="A2114" s="36" t="str">
        <f>'0'!$A$4</f>
        <v>………………..</v>
      </c>
      <c r="B2114" s="37">
        <f>'0'!$A$2</f>
        <v>46112</v>
      </c>
      <c r="C2114" s="37" t="s">
        <v>1197</v>
      </c>
      <c r="D2114" s="195"/>
      <c r="E2114" s="23"/>
      <c r="F2114" s="14"/>
      <c r="G2114" s="22"/>
      <c r="H2114" s="656"/>
      <c r="I2114" s="656"/>
      <c r="J2114" s="656"/>
      <c r="K2114" s="25"/>
      <c r="L2114" s="25"/>
      <c r="M2114" s="25"/>
      <c r="N2114" s="25"/>
      <c r="O2114" s="25"/>
      <c r="P2114" s="25"/>
      <c r="Q2114" s="25"/>
      <c r="R2114" s="25"/>
      <c r="S2114" s="25"/>
      <c r="T2114" s="671"/>
      <c r="U2114" s="730" t="str">
        <f t="shared" si="35"/>
        <v/>
      </c>
    </row>
    <row r="2115" spans="1:21" x14ac:dyDescent="0.25">
      <c r="A2115" s="36" t="str">
        <f>'0'!$A$4</f>
        <v>………………..</v>
      </c>
      <c r="B2115" s="37">
        <f>'0'!$A$2</f>
        <v>46112</v>
      </c>
      <c r="C2115" s="37" t="s">
        <v>1197</v>
      </c>
      <c r="D2115" s="195"/>
      <c r="E2115" s="23"/>
      <c r="F2115" s="14"/>
      <c r="G2115" s="22"/>
      <c r="H2115" s="656"/>
      <c r="I2115" s="656"/>
      <c r="J2115" s="656"/>
      <c r="K2115" s="25"/>
      <c r="L2115" s="25"/>
      <c r="M2115" s="25"/>
      <c r="N2115" s="25"/>
      <c r="O2115" s="25"/>
      <c r="P2115" s="25"/>
      <c r="Q2115" s="25"/>
      <c r="R2115" s="25"/>
      <c r="S2115" s="25"/>
      <c r="T2115" s="671"/>
      <c r="U2115" s="730" t="str">
        <f t="shared" si="35"/>
        <v/>
      </c>
    </row>
    <row r="2116" spans="1:21" x14ac:dyDescent="0.25">
      <c r="A2116" s="36" t="str">
        <f>'0'!$A$4</f>
        <v>………………..</v>
      </c>
      <c r="B2116" s="37">
        <f>'0'!$A$2</f>
        <v>46112</v>
      </c>
      <c r="C2116" s="37" t="s">
        <v>1197</v>
      </c>
      <c r="D2116" s="195"/>
      <c r="E2116" s="23"/>
      <c r="F2116" s="14"/>
      <c r="G2116" s="22"/>
      <c r="H2116" s="656"/>
      <c r="I2116" s="656"/>
      <c r="J2116" s="656"/>
      <c r="K2116" s="25"/>
      <c r="L2116" s="25"/>
      <c r="M2116" s="25"/>
      <c r="N2116" s="25"/>
      <c r="O2116" s="25"/>
      <c r="P2116" s="25"/>
      <c r="Q2116" s="25"/>
      <c r="R2116" s="25"/>
      <c r="S2116" s="25"/>
      <c r="T2116" s="671"/>
      <c r="U2116" s="730" t="str">
        <f t="shared" si="35"/>
        <v/>
      </c>
    </row>
    <row r="2117" spans="1:21" x14ac:dyDescent="0.25">
      <c r="A2117" s="36" t="str">
        <f>'0'!$A$4</f>
        <v>………………..</v>
      </c>
      <c r="B2117" s="37">
        <f>'0'!$A$2</f>
        <v>46112</v>
      </c>
      <c r="C2117" s="37" t="s">
        <v>1197</v>
      </c>
      <c r="D2117" s="195"/>
      <c r="E2117" s="23"/>
      <c r="F2117" s="14"/>
      <c r="G2117" s="22"/>
      <c r="H2117" s="656"/>
      <c r="I2117" s="656"/>
      <c r="J2117" s="656"/>
      <c r="K2117" s="25"/>
      <c r="L2117" s="25"/>
      <c r="M2117" s="25"/>
      <c r="N2117" s="25"/>
      <c r="O2117" s="25"/>
      <c r="P2117" s="25"/>
      <c r="Q2117" s="25"/>
      <c r="R2117" s="25"/>
      <c r="S2117" s="25"/>
      <c r="T2117" s="671"/>
      <c r="U2117" s="730" t="str">
        <f t="shared" si="35"/>
        <v/>
      </c>
    </row>
    <row r="2118" spans="1:21" x14ac:dyDescent="0.25">
      <c r="A2118" s="36" t="str">
        <f>'0'!$A$4</f>
        <v>………………..</v>
      </c>
      <c r="B2118" s="37">
        <f>'0'!$A$2</f>
        <v>46112</v>
      </c>
      <c r="C2118" s="37" t="s">
        <v>1197</v>
      </c>
      <c r="D2118" s="195"/>
      <c r="E2118" s="23"/>
      <c r="F2118" s="14"/>
      <c r="G2118" s="22"/>
      <c r="H2118" s="656"/>
      <c r="I2118" s="656"/>
      <c r="J2118" s="656"/>
      <c r="K2118" s="25"/>
      <c r="L2118" s="25"/>
      <c r="M2118" s="25"/>
      <c r="N2118" s="25"/>
      <c r="O2118" s="25"/>
      <c r="P2118" s="25"/>
      <c r="Q2118" s="25"/>
      <c r="R2118" s="25"/>
      <c r="S2118" s="25"/>
      <c r="T2118" s="671"/>
      <c r="U2118" s="730" t="str">
        <f t="shared" si="35"/>
        <v/>
      </c>
    </row>
    <row r="2119" spans="1:21" x14ac:dyDescent="0.25">
      <c r="A2119" s="36" t="str">
        <f>'0'!$A$4</f>
        <v>………………..</v>
      </c>
      <c r="B2119" s="37">
        <f>'0'!$A$2</f>
        <v>46112</v>
      </c>
      <c r="C2119" s="37" t="s">
        <v>1197</v>
      </c>
      <c r="D2119" s="195"/>
      <c r="E2119" s="23"/>
      <c r="F2119" s="14"/>
      <c r="G2119" s="22"/>
      <c r="H2119" s="656"/>
      <c r="I2119" s="656"/>
      <c r="J2119" s="656"/>
      <c r="K2119" s="25"/>
      <c r="L2119" s="25"/>
      <c r="M2119" s="25"/>
      <c r="N2119" s="25"/>
      <c r="O2119" s="25"/>
      <c r="P2119" s="25"/>
      <c r="Q2119" s="25"/>
      <c r="R2119" s="25"/>
      <c r="S2119" s="25"/>
      <c r="T2119" s="671"/>
      <c r="U2119" s="730" t="str">
        <f t="shared" si="35"/>
        <v/>
      </c>
    </row>
    <row r="2120" spans="1:21" x14ac:dyDescent="0.25">
      <c r="A2120" s="36" t="str">
        <f>'0'!$A$4</f>
        <v>………………..</v>
      </c>
      <c r="B2120" s="37">
        <f>'0'!$A$2</f>
        <v>46112</v>
      </c>
      <c r="C2120" s="37" t="s">
        <v>1197</v>
      </c>
      <c r="D2120" s="195"/>
      <c r="E2120" s="23"/>
      <c r="F2120" s="14"/>
      <c r="G2120" s="22"/>
      <c r="H2120" s="656"/>
      <c r="I2120" s="656"/>
      <c r="J2120" s="656"/>
      <c r="K2120" s="25"/>
      <c r="L2120" s="25"/>
      <c r="M2120" s="25"/>
      <c r="N2120" s="25"/>
      <c r="O2120" s="25"/>
      <c r="P2120" s="25"/>
      <c r="Q2120" s="25"/>
      <c r="R2120" s="25"/>
      <c r="S2120" s="25"/>
      <c r="T2120" s="671"/>
      <c r="U2120" s="730" t="str">
        <f t="shared" si="35"/>
        <v/>
      </c>
    </row>
    <row r="2121" spans="1:21" x14ac:dyDescent="0.25">
      <c r="A2121" s="36" t="str">
        <f>'0'!$A$4</f>
        <v>………………..</v>
      </c>
      <c r="B2121" s="37">
        <f>'0'!$A$2</f>
        <v>46112</v>
      </c>
      <c r="C2121" s="37" t="s">
        <v>1197</v>
      </c>
      <c r="D2121" s="195"/>
      <c r="E2121" s="23"/>
      <c r="F2121" s="14"/>
      <c r="G2121" s="22"/>
      <c r="H2121" s="656"/>
      <c r="I2121" s="656"/>
      <c r="J2121" s="656"/>
      <c r="K2121" s="25"/>
      <c r="L2121" s="25"/>
      <c r="M2121" s="25"/>
      <c r="N2121" s="25"/>
      <c r="O2121" s="25"/>
      <c r="P2121" s="25"/>
      <c r="Q2121" s="25"/>
      <c r="R2121" s="25"/>
      <c r="S2121" s="25"/>
      <c r="T2121" s="671"/>
      <c r="U2121" s="730" t="str">
        <f t="shared" si="35"/>
        <v/>
      </c>
    </row>
    <row r="2122" spans="1:21" x14ac:dyDescent="0.25">
      <c r="A2122" s="36" t="str">
        <f>'0'!$A$4</f>
        <v>………………..</v>
      </c>
      <c r="B2122" s="37">
        <f>'0'!$A$2</f>
        <v>46112</v>
      </c>
      <c r="C2122" s="37" t="s">
        <v>1197</v>
      </c>
      <c r="D2122" s="195"/>
      <c r="E2122" s="23"/>
      <c r="F2122" s="14"/>
      <c r="G2122" s="22"/>
      <c r="H2122" s="656"/>
      <c r="I2122" s="656"/>
      <c r="J2122" s="656"/>
      <c r="K2122" s="25"/>
      <c r="L2122" s="25"/>
      <c r="M2122" s="25"/>
      <c r="N2122" s="25"/>
      <c r="O2122" s="25"/>
      <c r="P2122" s="25"/>
      <c r="Q2122" s="25"/>
      <c r="R2122" s="25"/>
      <c r="S2122" s="25"/>
      <c r="T2122" s="671"/>
      <c r="U2122" s="730" t="str">
        <f t="shared" si="35"/>
        <v/>
      </c>
    </row>
    <row r="2123" spans="1:21" x14ac:dyDescent="0.25">
      <c r="A2123" s="36" t="str">
        <f>'0'!$A$4</f>
        <v>………………..</v>
      </c>
      <c r="B2123" s="37">
        <f>'0'!$A$2</f>
        <v>46112</v>
      </c>
      <c r="C2123" s="37" t="s">
        <v>1197</v>
      </c>
      <c r="D2123" s="195"/>
      <c r="E2123" s="23"/>
      <c r="F2123" s="14"/>
      <c r="G2123" s="22"/>
      <c r="H2123" s="656"/>
      <c r="I2123" s="656"/>
      <c r="J2123" s="656"/>
      <c r="K2123" s="25"/>
      <c r="L2123" s="25"/>
      <c r="M2123" s="25"/>
      <c r="N2123" s="25"/>
      <c r="O2123" s="25"/>
      <c r="P2123" s="25"/>
      <c r="Q2123" s="25"/>
      <c r="R2123" s="25"/>
      <c r="S2123" s="25"/>
      <c r="T2123" s="671"/>
      <c r="U2123" s="730" t="str">
        <f t="shared" ref="U2123:U2186" si="36">IF(COUNTBLANK(D2123:S2123)=16,"",IF(D2123="999999999","",IF(ISNUMBER(VALUE(D2123)),IF(LEN(D2123)&lt;&gt;9,"Въведеното ЕИК е твърде късо или твърде дълго",IF(OR(MOD(MID(D2123,1,1)*1+MID(D2123,2,1)*2+MID(D2123,3,1)*3+MID(D2123,4,1)*4+MID(D2123,5,1)*5+MID(D2123,6,1)*6+MID(D2123,7,1)*7+MID(D2123,8,1)*8,11)-MID(D2123,9,1)=0,AND(MOD(MID(D2123,1,1)*3+MID(D2123,2,1)*4+MID(D2123,3,1)*5+MID(D2123,4,1)*6+MID(D2123,5,1)*7+MID(D2123,6,1)*8+MID(D2123,7,1)*9+MID(D2123,8,1)*10,11)=10,MID(D2123,9,1)*1=0),MOD(MID(D2123,1,1)*3+MID(D2123,2,1)*4+MID(D2123,3,1)*5+MID(D2123,4,1)*6+MID(D2123,5,1)*7+MID(D2123,6,1)*8+MID(D2123,7,1)*9+MID(D2123,8,1)*10,11)-MID(D2123,9,1)=0),"","Въведеното ЕИК е невалидно")),"Въведеното ЕИК съдържа непозволени символи")))</f>
        <v/>
      </c>
    </row>
    <row r="2124" spans="1:21" x14ac:dyDescent="0.25">
      <c r="A2124" s="36" t="str">
        <f>'0'!$A$4</f>
        <v>………………..</v>
      </c>
      <c r="B2124" s="37">
        <f>'0'!$A$2</f>
        <v>46112</v>
      </c>
      <c r="C2124" s="37" t="s">
        <v>1197</v>
      </c>
      <c r="D2124" s="195"/>
      <c r="E2124" s="23"/>
      <c r="F2124" s="14"/>
      <c r="G2124" s="22"/>
      <c r="H2124" s="656"/>
      <c r="I2124" s="656"/>
      <c r="J2124" s="656"/>
      <c r="K2124" s="25"/>
      <c r="L2124" s="25"/>
      <c r="M2124" s="25"/>
      <c r="N2124" s="25"/>
      <c r="O2124" s="25"/>
      <c r="P2124" s="25"/>
      <c r="Q2124" s="25"/>
      <c r="R2124" s="25"/>
      <c r="S2124" s="25"/>
      <c r="T2124" s="671"/>
      <c r="U2124" s="730" t="str">
        <f t="shared" si="36"/>
        <v/>
      </c>
    </row>
    <row r="2125" spans="1:21" x14ac:dyDescent="0.25">
      <c r="A2125" s="36" t="str">
        <f>'0'!$A$4</f>
        <v>………………..</v>
      </c>
      <c r="B2125" s="37">
        <f>'0'!$A$2</f>
        <v>46112</v>
      </c>
      <c r="C2125" s="37" t="s">
        <v>1197</v>
      </c>
      <c r="D2125" s="195"/>
      <c r="E2125" s="23"/>
      <c r="F2125" s="14"/>
      <c r="G2125" s="22"/>
      <c r="H2125" s="656"/>
      <c r="I2125" s="656"/>
      <c r="J2125" s="656"/>
      <c r="K2125" s="25"/>
      <c r="L2125" s="25"/>
      <c r="M2125" s="25"/>
      <c r="N2125" s="25"/>
      <c r="O2125" s="25"/>
      <c r="P2125" s="25"/>
      <c r="Q2125" s="25"/>
      <c r="R2125" s="25"/>
      <c r="S2125" s="25"/>
      <c r="T2125" s="671"/>
      <c r="U2125" s="730" t="str">
        <f t="shared" si="36"/>
        <v/>
      </c>
    </row>
    <row r="2126" spans="1:21" x14ac:dyDescent="0.25">
      <c r="A2126" s="36" t="str">
        <f>'0'!$A$4</f>
        <v>………………..</v>
      </c>
      <c r="B2126" s="37">
        <f>'0'!$A$2</f>
        <v>46112</v>
      </c>
      <c r="C2126" s="37" t="s">
        <v>1197</v>
      </c>
      <c r="D2126" s="195"/>
      <c r="E2126" s="23"/>
      <c r="F2126" s="14"/>
      <c r="G2126" s="22"/>
      <c r="H2126" s="656"/>
      <c r="I2126" s="656"/>
      <c r="J2126" s="656"/>
      <c r="K2126" s="25"/>
      <c r="L2126" s="25"/>
      <c r="M2126" s="25"/>
      <c r="N2126" s="25"/>
      <c r="O2126" s="25"/>
      <c r="P2126" s="25"/>
      <c r="Q2126" s="25"/>
      <c r="R2126" s="25"/>
      <c r="S2126" s="25"/>
      <c r="T2126" s="671"/>
      <c r="U2126" s="730" t="str">
        <f t="shared" si="36"/>
        <v/>
      </c>
    </row>
    <row r="2127" spans="1:21" x14ac:dyDescent="0.25">
      <c r="A2127" s="36" t="str">
        <f>'0'!$A$4</f>
        <v>………………..</v>
      </c>
      <c r="B2127" s="37">
        <f>'0'!$A$2</f>
        <v>46112</v>
      </c>
      <c r="C2127" s="37" t="s">
        <v>1197</v>
      </c>
      <c r="D2127" s="195"/>
      <c r="E2127" s="23"/>
      <c r="F2127" s="14"/>
      <c r="G2127" s="22"/>
      <c r="H2127" s="656"/>
      <c r="I2127" s="656"/>
      <c r="J2127" s="656"/>
      <c r="K2127" s="25"/>
      <c r="L2127" s="25"/>
      <c r="M2127" s="25"/>
      <c r="N2127" s="25"/>
      <c r="O2127" s="25"/>
      <c r="P2127" s="25"/>
      <c r="Q2127" s="25"/>
      <c r="R2127" s="25"/>
      <c r="S2127" s="25"/>
      <c r="T2127" s="671"/>
      <c r="U2127" s="730" t="str">
        <f t="shared" si="36"/>
        <v/>
      </c>
    </row>
    <row r="2128" spans="1:21" x14ac:dyDescent="0.25">
      <c r="A2128" s="36" t="str">
        <f>'0'!$A$4</f>
        <v>………………..</v>
      </c>
      <c r="B2128" s="37">
        <f>'0'!$A$2</f>
        <v>46112</v>
      </c>
      <c r="C2128" s="37" t="s">
        <v>1197</v>
      </c>
      <c r="D2128" s="195"/>
      <c r="E2128" s="23"/>
      <c r="F2128" s="14"/>
      <c r="G2128" s="22"/>
      <c r="H2128" s="656"/>
      <c r="I2128" s="656"/>
      <c r="J2128" s="656"/>
      <c r="K2128" s="25"/>
      <c r="L2128" s="25"/>
      <c r="M2128" s="25"/>
      <c r="N2128" s="25"/>
      <c r="O2128" s="25"/>
      <c r="P2128" s="25"/>
      <c r="Q2128" s="25"/>
      <c r="R2128" s="25"/>
      <c r="S2128" s="25"/>
      <c r="T2128" s="671"/>
      <c r="U2128" s="730" t="str">
        <f t="shared" si="36"/>
        <v/>
      </c>
    </row>
    <row r="2129" spans="1:21" x14ac:dyDescent="0.25">
      <c r="A2129" s="36" t="str">
        <f>'0'!$A$4</f>
        <v>………………..</v>
      </c>
      <c r="B2129" s="37">
        <f>'0'!$A$2</f>
        <v>46112</v>
      </c>
      <c r="C2129" s="37" t="s">
        <v>1197</v>
      </c>
      <c r="D2129" s="195"/>
      <c r="E2129" s="23"/>
      <c r="F2129" s="14"/>
      <c r="G2129" s="22"/>
      <c r="H2129" s="656"/>
      <c r="I2129" s="656"/>
      <c r="J2129" s="656"/>
      <c r="K2129" s="25"/>
      <c r="L2129" s="25"/>
      <c r="M2129" s="25"/>
      <c r="N2129" s="25"/>
      <c r="O2129" s="25"/>
      <c r="P2129" s="25"/>
      <c r="Q2129" s="25"/>
      <c r="R2129" s="25"/>
      <c r="S2129" s="25"/>
      <c r="T2129" s="671"/>
      <c r="U2129" s="730" t="str">
        <f t="shared" si="36"/>
        <v/>
      </c>
    </row>
    <row r="2130" spans="1:21" x14ac:dyDescent="0.25">
      <c r="A2130" s="36" t="str">
        <f>'0'!$A$4</f>
        <v>………………..</v>
      </c>
      <c r="B2130" s="37">
        <f>'0'!$A$2</f>
        <v>46112</v>
      </c>
      <c r="C2130" s="37" t="s">
        <v>1197</v>
      </c>
      <c r="D2130" s="195"/>
      <c r="E2130" s="23"/>
      <c r="F2130" s="14"/>
      <c r="G2130" s="22"/>
      <c r="H2130" s="656"/>
      <c r="I2130" s="656"/>
      <c r="J2130" s="656"/>
      <c r="K2130" s="25"/>
      <c r="L2130" s="25"/>
      <c r="M2130" s="25"/>
      <c r="N2130" s="25"/>
      <c r="O2130" s="25"/>
      <c r="P2130" s="25"/>
      <c r="Q2130" s="25"/>
      <c r="R2130" s="25"/>
      <c r="S2130" s="25"/>
      <c r="T2130" s="671"/>
      <c r="U2130" s="730" t="str">
        <f t="shared" si="36"/>
        <v/>
      </c>
    </row>
    <row r="2131" spans="1:21" x14ac:dyDescent="0.25">
      <c r="A2131" s="36" t="str">
        <f>'0'!$A$4</f>
        <v>………………..</v>
      </c>
      <c r="B2131" s="37">
        <f>'0'!$A$2</f>
        <v>46112</v>
      </c>
      <c r="C2131" s="37" t="s">
        <v>1197</v>
      </c>
      <c r="D2131" s="195"/>
      <c r="E2131" s="23"/>
      <c r="F2131" s="14"/>
      <c r="G2131" s="22"/>
      <c r="H2131" s="656"/>
      <c r="I2131" s="656"/>
      <c r="J2131" s="656"/>
      <c r="K2131" s="25"/>
      <c r="L2131" s="25"/>
      <c r="M2131" s="25"/>
      <c r="N2131" s="25"/>
      <c r="O2131" s="25"/>
      <c r="P2131" s="25"/>
      <c r="Q2131" s="25"/>
      <c r="R2131" s="25"/>
      <c r="S2131" s="25"/>
      <c r="T2131" s="671"/>
      <c r="U2131" s="730" t="str">
        <f t="shared" si="36"/>
        <v/>
      </c>
    </row>
    <row r="2132" spans="1:21" x14ac:dyDescent="0.25">
      <c r="A2132" s="36" t="str">
        <f>'0'!$A$4</f>
        <v>………………..</v>
      </c>
      <c r="B2132" s="37">
        <f>'0'!$A$2</f>
        <v>46112</v>
      </c>
      <c r="C2132" s="37" t="s">
        <v>1197</v>
      </c>
      <c r="D2132" s="195"/>
      <c r="E2132" s="23"/>
      <c r="F2132" s="14"/>
      <c r="G2132" s="22"/>
      <c r="H2132" s="656"/>
      <c r="I2132" s="656"/>
      <c r="J2132" s="656"/>
      <c r="K2132" s="25"/>
      <c r="L2132" s="25"/>
      <c r="M2132" s="25"/>
      <c r="N2132" s="25"/>
      <c r="O2132" s="25"/>
      <c r="P2132" s="25"/>
      <c r="Q2132" s="25"/>
      <c r="R2132" s="25"/>
      <c r="S2132" s="25"/>
      <c r="T2132" s="671"/>
      <c r="U2132" s="730" t="str">
        <f t="shared" si="36"/>
        <v/>
      </c>
    </row>
    <row r="2133" spans="1:21" x14ac:dyDescent="0.25">
      <c r="A2133" s="36" t="str">
        <f>'0'!$A$4</f>
        <v>………………..</v>
      </c>
      <c r="B2133" s="37">
        <f>'0'!$A$2</f>
        <v>46112</v>
      </c>
      <c r="C2133" s="37" t="s">
        <v>1197</v>
      </c>
      <c r="D2133" s="195"/>
      <c r="E2133" s="23"/>
      <c r="F2133" s="14"/>
      <c r="G2133" s="22"/>
      <c r="H2133" s="656"/>
      <c r="I2133" s="656"/>
      <c r="J2133" s="656"/>
      <c r="K2133" s="25"/>
      <c r="L2133" s="25"/>
      <c r="M2133" s="25"/>
      <c r="N2133" s="25"/>
      <c r="O2133" s="25"/>
      <c r="P2133" s="25"/>
      <c r="Q2133" s="25"/>
      <c r="R2133" s="25"/>
      <c r="S2133" s="25"/>
      <c r="T2133" s="671"/>
      <c r="U2133" s="730" t="str">
        <f t="shared" si="36"/>
        <v/>
      </c>
    </row>
    <row r="2134" spans="1:21" x14ac:dyDescent="0.25">
      <c r="A2134" s="36" t="str">
        <f>'0'!$A$4</f>
        <v>………………..</v>
      </c>
      <c r="B2134" s="37">
        <f>'0'!$A$2</f>
        <v>46112</v>
      </c>
      <c r="C2134" s="37" t="s">
        <v>1197</v>
      </c>
      <c r="D2134" s="195"/>
      <c r="E2134" s="23"/>
      <c r="F2134" s="14"/>
      <c r="G2134" s="22"/>
      <c r="H2134" s="656"/>
      <c r="I2134" s="656"/>
      <c r="J2134" s="656"/>
      <c r="K2134" s="25"/>
      <c r="L2134" s="25"/>
      <c r="M2134" s="25"/>
      <c r="N2134" s="25"/>
      <c r="O2134" s="25"/>
      <c r="P2134" s="25"/>
      <c r="Q2134" s="25"/>
      <c r="R2134" s="25"/>
      <c r="S2134" s="25"/>
      <c r="T2134" s="671"/>
      <c r="U2134" s="730" t="str">
        <f t="shared" si="36"/>
        <v/>
      </c>
    </row>
    <row r="2135" spans="1:21" x14ac:dyDescent="0.25">
      <c r="A2135" s="36" t="str">
        <f>'0'!$A$4</f>
        <v>………………..</v>
      </c>
      <c r="B2135" s="37">
        <f>'0'!$A$2</f>
        <v>46112</v>
      </c>
      <c r="C2135" s="37" t="s">
        <v>1197</v>
      </c>
      <c r="D2135" s="195"/>
      <c r="E2135" s="23"/>
      <c r="F2135" s="14"/>
      <c r="G2135" s="22"/>
      <c r="H2135" s="656"/>
      <c r="I2135" s="656"/>
      <c r="J2135" s="656"/>
      <c r="K2135" s="25"/>
      <c r="L2135" s="25"/>
      <c r="M2135" s="25"/>
      <c r="N2135" s="25"/>
      <c r="O2135" s="25"/>
      <c r="P2135" s="25"/>
      <c r="Q2135" s="25"/>
      <c r="R2135" s="25"/>
      <c r="S2135" s="25"/>
      <c r="T2135" s="671"/>
      <c r="U2135" s="730" t="str">
        <f t="shared" si="36"/>
        <v/>
      </c>
    </row>
    <row r="2136" spans="1:21" x14ac:dyDescent="0.25">
      <c r="A2136" s="36" t="str">
        <f>'0'!$A$4</f>
        <v>………………..</v>
      </c>
      <c r="B2136" s="37">
        <f>'0'!$A$2</f>
        <v>46112</v>
      </c>
      <c r="C2136" s="37" t="s">
        <v>1197</v>
      </c>
      <c r="D2136" s="195"/>
      <c r="E2136" s="23"/>
      <c r="F2136" s="14"/>
      <c r="G2136" s="22"/>
      <c r="H2136" s="656"/>
      <c r="I2136" s="656"/>
      <c r="J2136" s="656"/>
      <c r="K2136" s="25"/>
      <c r="L2136" s="25"/>
      <c r="M2136" s="25"/>
      <c r="N2136" s="25"/>
      <c r="O2136" s="25"/>
      <c r="P2136" s="25"/>
      <c r="Q2136" s="25"/>
      <c r="R2136" s="25"/>
      <c r="S2136" s="25"/>
      <c r="T2136" s="671"/>
      <c r="U2136" s="730" t="str">
        <f t="shared" si="36"/>
        <v/>
      </c>
    </row>
    <row r="2137" spans="1:21" x14ac:dyDescent="0.25">
      <c r="A2137" s="36" t="str">
        <f>'0'!$A$4</f>
        <v>………………..</v>
      </c>
      <c r="B2137" s="37">
        <f>'0'!$A$2</f>
        <v>46112</v>
      </c>
      <c r="C2137" s="37" t="s">
        <v>1197</v>
      </c>
      <c r="D2137" s="195"/>
      <c r="E2137" s="23"/>
      <c r="F2137" s="14"/>
      <c r="G2137" s="22"/>
      <c r="H2137" s="656"/>
      <c r="I2137" s="656"/>
      <c r="J2137" s="656"/>
      <c r="K2137" s="25"/>
      <c r="L2137" s="25"/>
      <c r="M2137" s="25"/>
      <c r="N2137" s="25"/>
      <c r="O2137" s="25"/>
      <c r="P2137" s="25"/>
      <c r="Q2137" s="25"/>
      <c r="R2137" s="25"/>
      <c r="S2137" s="25"/>
      <c r="T2137" s="671"/>
      <c r="U2137" s="730" t="str">
        <f t="shared" si="36"/>
        <v/>
      </c>
    </row>
    <row r="2138" spans="1:21" x14ac:dyDescent="0.25">
      <c r="A2138" s="36" t="str">
        <f>'0'!$A$4</f>
        <v>………………..</v>
      </c>
      <c r="B2138" s="37">
        <f>'0'!$A$2</f>
        <v>46112</v>
      </c>
      <c r="C2138" s="37" t="s">
        <v>1197</v>
      </c>
      <c r="D2138" s="195"/>
      <c r="E2138" s="23"/>
      <c r="F2138" s="14"/>
      <c r="G2138" s="22"/>
      <c r="H2138" s="656"/>
      <c r="I2138" s="656"/>
      <c r="J2138" s="656"/>
      <c r="K2138" s="25"/>
      <c r="L2138" s="25"/>
      <c r="M2138" s="25"/>
      <c r="N2138" s="25"/>
      <c r="O2138" s="25"/>
      <c r="P2138" s="25"/>
      <c r="Q2138" s="25"/>
      <c r="R2138" s="25"/>
      <c r="S2138" s="25"/>
      <c r="T2138" s="671"/>
      <c r="U2138" s="730" t="str">
        <f t="shared" si="36"/>
        <v/>
      </c>
    </row>
    <row r="2139" spans="1:21" x14ac:dyDescent="0.25">
      <c r="A2139" s="36" t="str">
        <f>'0'!$A$4</f>
        <v>………………..</v>
      </c>
      <c r="B2139" s="37">
        <f>'0'!$A$2</f>
        <v>46112</v>
      </c>
      <c r="C2139" s="37" t="s">
        <v>1197</v>
      </c>
      <c r="D2139" s="195"/>
      <c r="E2139" s="23"/>
      <c r="F2139" s="14"/>
      <c r="G2139" s="22"/>
      <c r="H2139" s="656"/>
      <c r="I2139" s="656"/>
      <c r="J2139" s="656"/>
      <c r="K2139" s="25"/>
      <c r="L2139" s="25"/>
      <c r="M2139" s="25"/>
      <c r="N2139" s="25"/>
      <c r="O2139" s="25"/>
      <c r="P2139" s="25"/>
      <c r="Q2139" s="25"/>
      <c r="R2139" s="25"/>
      <c r="S2139" s="25"/>
      <c r="T2139" s="671"/>
      <c r="U2139" s="730" t="str">
        <f t="shared" si="36"/>
        <v/>
      </c>
    </row>
    <row r="2140" spans="1:21" x14ac:dyDescent="0.25">
      <c r="A2140" s="36" t="str">
        <f>'0'!$A$4</f>
        <v>………………..</v>
      </c>
      <c r="B2140" s="37">
        <f>'0'!$A$2</f>
        <v>46112</v>
      </c>
      <c r="C2140" s="37" t="s">
        <v>1197</v>
      </c>
      <c r="D2140" s="195"/>
      <c r="E2140" s="23"/>
      <c r="F2140" s="14"/>
      <c r="G2140" s="22"/>
      <c r="H2140" s="656"/>
      <c r="I2140" s="656"/>
      <c r="J2140" s="656"/>
      <c r="K2140" s="25"/>
      <c r="L2140" s="25"/>
      <c r="M2140" s="25"/>
      <c r="N2140" s="25"/>
      <c r="O2140" s="25"/>
      <c r="P2140" s="25"/>
      <c r="Q2140" s="25"/>
      <c r="R2140" s="25"/>
      <c r="S2140" s="25"/>
      <c r="T2140" s="671"/>
      <c r="U2140" s="730" t="str">
        <f t="shared" si="36"/>
        <v/>
      </c>
    </row>
    <row r="2141" spans="1:21" x14ac:dyDescent="0.25">
      <c r="A2141" s="36" t="str">
        <f>'0'!$A$4</f>
        <v>………………..</v>
      </c>
      <c r="B2141" s="37">
        <f>'0'!$A$2</f>
        <v>46112</v>
      </c>
      <c r="C2141" s="37" t="s">
        <v>1197</v>
      </c>
      <c r="D2141" s="195"/>
      <c r="E2141" s="23"/>
      <c r="F2141" s="14"/>
      <c r="G2141" s="22"/>
      <c r="H2141" s="656"/>
      <c r="I2141" s="656"/>
      <c r="J2141" s="656"/>
      <c r="K2141" s="25"/>
      <c r="L2141" s="25"/>
      <c r="M2141" s="25"/>
      <c r="N2141" s="25"/>
      <c r="O2141" s="25"/>
      <c r="P2141" s="25"/>
      <c r="Q2141" s="25"/>
      <c r="R2141" s="25"/>
      <c r="S2141" s="25"/>
      <c r="T2141" s="671"/>
      <c r="U2141" s="730" t="str">
        <f t="shared" si="36"/>
        <v/>
      </c>
    </row>
    <row r="2142" spans="1:21" x14ac:dyDescent="0.25">
      <c r="A2142" s="36" t="str">
        <f>'0'!$A$4</f>
        <v>………………..</v>
      </c>
      <c r="B2142" s="37">
        <f>'0'!$A$2</f>
        <v>46112</v>
      </c>
      <c r="C2142" s="37" t="s">
        <v>1197</v>
      </c>
      <c r="D2142" s="195"/>
      <c r="E2142" s="23"/>
      <c r="F2142" s="14"/>
      <c r="G2142" s="22"/>
      <c r="H2142" s="656"/>
      <c r="I2142" s="656"/>
      <c r="J2142" s="656"/>
      <c r="K2142" s="25"/>
      <c r="L2142" s="25"/>
      <c r="M2142" s="25"/>
      <c r="N2142" s="25"/>
      <c r="O2142" s="25"/>
      <c r="P2142" s="25"/>
      <c r="Q2142" s="25"/>
      <c r="R2142" s="25"/>
      <c r="S2142" s="25"/>
      <c r="T2142" s="671"/>
      <c r="U2142" s="730" t="str">
        <f t="shared" si="36"/>
        <v/>
      </c>
    </row>
    <row r="2143" spans="1:21" x14ac:dyDescent="0.25">
      <c r="A2143" s="36" t="str">
        <f>'0'!$A$4</f>
        <v>………………..</v>
      </c>
      <c r="B2143" s="37">
        <f>'0'!$A$2</f>
        <v>46112</v>
      </c>
      <c r="C2143" s="37" t="s">
        <v>1197</v>
      </c>
      <c r="D2143" s="195"/>
      <c r="E2143" s="23"/>
      <c r="F2143" s="14"/>
      <c r="G2143" s="22"/>
      <c r="H2143" s="656"/>
      <c r="I2143" s="656"/>
      <c r="J2143" s="656"/>
      <c r="K2143" s="25"/>
      <c r="L2143" s="25"/>
      <c r="M2143" s="25"/>
      <c r="N2143" s="25"/>
      <c r="O2143" s="25"/>
      <c r="P2143" s="25"/>
      <c r="Q2143" s="25"/>
      <c r="R2143" s="25"/>
      <c r="S2143" s="25"/>
      <c r="T2143" s="671"/>
      <c r="U2143" s="730" t="str">
        <f t="shared" si="36"/>
        <v/>
      </c>
    </row>
    <row r="2144" spans="1:21" x14ac:dyDescent="0.25">
      <c r="A2144" s="36" t="str">
        <f>'0'!$A$4</f>
        <v>………………..</v>
      </c>
      <c r="B2144" s="37">
        <f>'0'!$A$2</f>
        <v>46112</v>
      </c>
      <c r="C2144" s="37" t="s">
        <v>1197</v>
      </c>
      <c r="D2144" s="195"/>
      <c r="E2144" s="23"/>
      <c r="F2144" s="14"/>
      <c r="G2144" s="22"/>
      <c r="H2144" s="656"/>
      <c r="I2144" s="656"/>
      <c r="J2144" s="656"/>
      <c r="K2144" s="25"/>
      <c r="L2144" s="25"/>
      <c r="M2144" s="25"/>
      <c r="N2144" s="25"/>
      <c r="O2144" s="25"/>
      <c r="P2144" s="25"/>
      <c r="Q2144" s="25"/>
      <c r="R2144" s="25"/>
      <c r="S2144" s="25"/>
      <c r="T2144" s="671"/>
      <c r="U2144" s="730" t="str">
        <f t="shared" si="36"/>
        <v/>
      </c>
    </row>
    <row r="2145" spans="1:21" x14ac:dyDescent="0.25">
      <c r="A2145" s="36" t="str">
        <f>'0'!$A$4</f>
        <v>………………..</v>
      </c>
      <c r="B2145" s="37">
        <f>'0'!$A$2</f>
        <v>46112</v>
      </c>
      <c r="C2145" s="37" t="s">
        <v>1197</v>
      </c>
      <c r="D2145" s="195"/>
      <c r="E2145" s="23"/>
      <c r="F2145" s="14"/>
      <c r="G2145" s="22"/>
      <c r="H2145" s="656"/>
      <c r="I2145" s="656"/>
      <c r="J2145" s="656"/>
      <c r="K2145" s="25"/>
      <c r="L2145" s="25"/>
      <c r="M2145" s="25"/>
      <c r="N2145" s="25"/>
      <c r="O2145" s="25"/>
      <c r="P2145" s="25"/>
      <c r="Q2145" s="25"/>
      <c r="R2145" s="25"/>
      <c r="S2145" s="25"/>
      <c r="T2145" s="671"/>
      <c r="U2145" s="730" t="str">
        <f t="shared" si="36"/>
        <v/>
      </c>
    </row>
    <row r="2146" spans="1:21" x14ac:dyDescent="0.25">
      <c r="A2146" s="36" t="str">
        <f>'0'!$A$4</f>
        <v>………………..</v>
      </c>
      <c r="B2146" s="37">
        <f>'0'!$A$2</f>
        <v>46112</v>
      </c>
      <c r="C2146" s="37" t="s">
        <v>1197</v>
      </c>
      <c r="D2146" s="195"/>
      <c r="E2146" s="23"/>
      <c r="F2146" s="14"/>
      <c r="G2146" s="22"/>
      <c r="H2146" s="656"/>
      <c r="I2146" s="656"/>
      <c r="J2146" s="656"/>
      <c r="K2146" s="25"/>
      <c r="L2146" s="25"/>
      <c r="M2146" s="25"/>
      <c r="N2146" s="25"/>
      <c r="O2146" s="25"/>
      <c r="P2146" s="25"/>
      <c r="Q2146" s="25"/>
      <c r="R2146" s="25"/>
      <c r="S2146" s="25"/>
      <c r="T2146" s="671"/>
      <c r="U2146" s="730" t="str">
        <f t="shared" si="36"/>
        <v/>
      </c>
    </row>
    <row r="2147" spans="1:21" x14ac:dyDescent="0.25">
      <c r="A2147" s="36" t="str">
        <f>'0'!$A$4</f>
        <v>………………..</v>
      </c>
      <c r="B2147" s="37">
        <f>'0'!$A$2</f>
        <v>46112</v>
      </c>
      <c r="C2147" s="37" t="s">
        <v>1197</v>
      </c>
      <c r="D2147" s="195"/>
      <c r="E2147" s="23"/>
      <c r="F2147" s="14"/>
      <c r="G2147" s="22"/>
      <c r="H2147" s="656"/>
      <c r="I2147" s="656"/>
      <c r="J2147" s="656"/>
      <c r="K2147" s="25"/>
      <c r="L2147" s="25"/>
      <c r="M2147" s="25"/>
      <c r="N2147" s="25"/>
      <c r="O2147" s="25"/>
      <c r="P2147" s="25"/>
      <c r="Q2147" s="25"/>
      <c r="R2147" s="25"/>
      <c r="S2147" s="25"/>
      <c r="T2147" s="671"/>
      <c r="U2147" s="730" t="str">
        <f t="shared" si="36"/>
        <v/>
      </c>
    </row>
    <row r="2148" spans="1:21" x14ac:dyDescent="0.25">
      <c r="A2148" s="36" t="str">
        <f>'0'!$A$4</f>
        <v>………………..</v>
      </c>
      <c r="B2148" s="37">
        <f>'0'!$A$2</f>
        <v>46112</v>
      </c>
      <c r="C2148" s="37" t="s">
        <v>1197</v>
      </c>
      <c r="D2148" s="195"/>
      <c r="E2148" s="23"/>
      <c r="F2148" s="14"/>
      <c r="G2148" s="22"/>
      <c r="H2148" s="656"/>
      <c r="I2148" s="656"/>
      <c r="J2148" s="656"/>
      <c r="K2148" s="25"/>
      <c r="L2148" s="25"/>
      <c r="M2148" s="25"/>
      <c r="N2148" s="25"/>
      <c r="O2148" s="25"/>
      <c r="P2148" s="25"/>
      <c r="Q2148" s="25"/>
      <c r="R2148" s="25"/>
      <c r="S2148" s="25"/>
      <c r="T2148" s="671"/>
      <c r="U2148" s="730" t="str">
        <f t="shared" si="36"/>
        <v/>
      </c>
    </row>
    <row r="2149" spans="1:21" x14ac:dyDescent="0.25">
      <c r="A2149" s="36" t="str">
        <f>'0'!$A$4</f>
        <v>………………..</v>
      </c>
      <c r="B2149" s="37">
        <f>'0'!$A$2</f>
        <v>46112</v>
      </c>
      <c r="C2149" s="37" t="s">
        <v>1197</v>
      </c>
      <c r="D2149" s="195"/>
      <c r="E2149" s="23"/>
      <c r="F2149" s="14"/>
      <c r="G2149" s="22"/>
      <c r="H2149" s="656"/>
      <c r="I2149" s="656"/>
      <c r="J2149" s="656"/>
      <c r="K2149" s="25"/>
      <c r="L2149" s="25"/>
      <c r="M2149" s="25"/>
      <c r="N2149" s="25"/>
      <c r="O2149" s="25"/>
      <c r="P2149" s="25"/>
      <c r="Q2149" s="25"/>
      <c r="R2149" s="25"/>
      <c r="S2149" s="25"/>
      <c r="T2149" s="671"/>
      <c r="U2149" s="730" t="str">
        <f t="shared" si="36"/>
        <v/>
      </c>
    </row>
    <row r="2150" spans="1:21" x14ac:dyDescent="0.25">
      <c r="A2150" s="36" t="str">
        <f>'0'!$A$4</f>
        <v>………………..</v>
      </c>
      <c r="B2150" s="37">
        <f>'0'!$A$2</f>
        <v>46112</v>
      </c>
      <c r="C2150" s="37" t="s">
        <v>1197</v>
      </c>
      <c r="D2150" s="195"/>
      <c r="E2150" s="23"/>
      <c r="F2150" s="14"/>
      <c r="G2150" s="22"/>
      <c r="H2150" s="656"/>
      <c r="I2150" s="656"/>
      <c r="J2150" s="656"/>
      <c r="K2150" s="25"/>
      <c r="L2150" s="25"/>
      <c r="M2150" s="25"/>
      <c r="N2150" s="25"/>
      <c r="O2150" s="25"/>
      <c r="P2150" s="25"/>
      <c r="Q2150" s="25"/>
      <c r="R2150" s="25"/>
      <c r="S2150" s="25"/>
      <c r="T2150" s="671"/>
      <c r="U2150" s="730" t="str">
        <f t="shared" si="36"/>
        <v/>
      </c>
    </row>
    <row r="2151" spans="1:21" x14ac:dyDescent="0.25">
      <c r="A2151" s="36" t="str">
        <f>'0'!$A$4</f>
        <v>………………..</v>
      </c>
      <c r="B2151" s="37">
        <f>'0'!$A$2</f>
        <v>46112</v>
      </c>
      <c r="C2151" s="37" t="s">
        <v>1197</v>
      </c>
      <c r="D2151" s="195"/>
      <c r="E2151" s="23"/>
      <c r="F2151" s="14"/>
      <c r="G2151" s="22"/>
      <c r="H2151" s="656"/>
      <c r="I2151" s="656"/>
      <c r="J2151" s="656"/>
      <c r="K2151" s="25"/>
      <c r="L2151" s="25"/>
      <c r="M2151" s="25"/>
      <c r="N2151" s="25"/>
      <c r="O2151" s="25"/>
      <c r="P2151" s="25"/>
      <c r="Q2151" s="25"/>
      <c r="R2151" s="25"/>
      <c r="S2151" s="25"/>
      <c r="T2151" s="671"/>
      <c r="U2151" s="730" t="str">
        <f t="shared" si="36"/>
        <v/>
      </c>
    </row>
    <row r="2152" spans="1:21" x14ac:dyDescent="0.25">
      <c r="A2152" s="36" t="str">
        <f>'0'!$A$4</f>
        <v>………………..</v>
      </c>
      <c r="B2152" s="37">
        <f>'0'!$A$2</f>
        <v>46112</v>
      </c>
      <c r="C2152" s="37" t="s">
        <v>1197</v>
      </c>
      <c r="D2152" s="195"/>
      <c r="E2152" s="23"/>
      <c r="F2152" s="14"/>
      <c r="G2152" s="22"/>
      <c r="H2152" s="656"/>
      <c r="I2152" s="656"/>
      <c r="J2152" s="656"/>
      <c r="K2152" s="25"/>
      <c r="L2152" s="25"/>
      <c r="M2152" s="25"/>
      <c r="N2152" s="25"/>
      <c r="O2152" s="25"/>
      <c r="P2152" s="25"/>
      <c r="Q2152" s="25"/>
      <c r="R2152" s="25"/>
      <c r="S2152" s="25"/>
      <c r="T2152" s="671"/>
      <c r="U2152" s="730" t="str">
        <f t="shared" si="36"/>
        <v/>
      </c>
    </row>
    <row r="2153" spans="1:21" x14ac:dyDescent="0.25">
      <c r="A2153" s="36" t="str">
        <f>'0'!$A$4</f>
        <v>………………..</v>
      </c>
      <c r="B2153" s="37">
        <f>'0'!$A$2</f>
        <v>46112</v>
      </c>
      <c r="C2153" s="37" t="s">
        <v>1197</v>
      </c>
      <c r="D2153" s="195"/>
      <c r="E2153" s="23"/>
      <c r="F2153" s="14"/>
      <c r="G2153" s="22"/>
      <c r="H2153" s="656"/>
      <c r="I2153" s="656"/>
      <c r="J2153" s="656"/>
      <c r="K2153" s="25"/>
      <c r="L2153" s="25"/>
      <c r="M2153" s="25"/>
      <c r="N2153" s="25"/>
      <c r="O2153" s="25"/>
      <c r="P2153" s="25"/>
      <c r="Q2153" s="25"/>
      <c r="R2153" s="25"/>
      <c r="S2153" s="25"/>
      <c r="T2153" s="671"/>
      <c r="U2153" s="730" t="str">
        <f t="shared" si="36"/>
        <v/>
      </c>
    </row>
    <row r="2154" spans="1:21" x14ac:dyDescent="0.25">
      <c r="A2154" s="36" t="str">
        <f>'0'!$A$4</f>
        <v>………………..</v>
      </c>
      <c r="B2154" s="37">
        <f>'0'!$A$2</f>
        <v>46112</v>
      </c>
      <c r="C2154" s="37" t="s">
        <v>1197</v>
      </c>
      <c r="D2154" s="195"/>
      <c r="E2154" s="23"/>
      <c r="F2154" s="14"/>
      <c r="G2154" s="22"/>
      <c r="H2154" s="656"/>
      <c r="I2154" s="656"/>
      <c r="J2154" s="656"/>
      <c r="K2154" s="25"/>
      <c r="L2154" s="25"/>
      <c r="M2154" s="25"/>
      <c r="N2154" s="25"/>
      <c r="O2154" s="25"/>
      <c r="P2154" s="25"/>
      <c r="Q2154" s="25"/>
      <c r="R2154" s="25"/>
      <c r="S2154" s="25"/>
      <c r="T2154" s="671"/>
      <c r="U2154" s="730" t="str">
        <f t="shared" si="36"/>
        <v/>
      </c>
    </row>
    <row r="2155" spans="1:21" x14ac:dyDescent="0.25">
      <c r="A2155" s="36" t="str">
        <f>'0'!$A$4</f>
        <v>………………..</v>
      </c>
      <c r="B2155" s="37">
        <f>'0'!$A$2</f>
        <v>46112</v>
      </c>
      <c r="C2155" s="37" t="s">
        <v>1197</v>
      </c>
      <c r="D2155" s="195"/>
      <c r="E2155" s="23"/>
      <c r="F2155" s="14"/>
      <c r="G2155" s="22"/>
      <c r="H2155" s="656"/>
      <c r="I2155" s="656"/>
      <c r="J2155" s="656"/>
      <c r="K2155" s="25"/>
      <c r="L2155" s="25"/>
      <c r="M2155" s="25"/>
      <c r="N2155" s="25"/>
      <c r="O2155" s="25"/>
      <c r="P2155" s="25"/>
      <c r="Q2155" s="25"/>
      <c r="R2155" s="25"/>
      <c r="S2155" s="25"/>
      <c r="T2155" s="671"/>
      <c r="U2155" s="730" t="str">
        <f t="shared" si="36"/>
        <v/>
      </c>
    </row>
    <row r="2156" spans="1:21" x14ac:dyDescent="0.25">
      <c r="A2156" s="36" t="str">
        <f>'0'!$A$4</f>
        <v>………………..</v>
      </c>
      <c r="B2156" s="37">
        <f>'0'!$A$2</f>
        <v>46112</v>
      </c>
      <c r="C2156" s="37" t="s">
        <v>1197</v>
      </c>
      <c r="D2156" s="195"/>
      <c r="E2156" s="23"/>
      <c r="F2156" s="14"/>
      <c r="G2156" s="22"/>
      <c r="H2156" s="656"/>
      <c r="I2156" s="656"/>
      <c r="J2156" s="656"/>
      <c r="K2156" s="25"/>
      <c r="L2156" s="25"/>
      <c r="M2156" s="25"/>
      <c r="N2156" s="25"/>
      <c r="O2156" s="25"/>
      <c r="P2156" s="25"/>
      <c r="Q2156" s="25"/>
      <c r="R2156" s="25"/>
      <c r="S2156" s="25"/>
      <c r="T2156" s="671"/>
      <c r="U2156" s="730" t="str">
        <f t="shared" si="36"/>
        <v/>
      </c>
    </row>
    <row r="2157" spans="1:21" x14ac:dyDescent="0.25">
      <c r="A2157" s="36" t="str">
        <f>'0'!$A$4</f>
        <v>………………..</v>
      </c>
      <c r="B2157" s="37">
        <f>'0'!$A$2</f>
        <v>46112</v>
      </c>
      <c r="C2157" s="37" t="s">
        <v>1197</v>
      </c>
      <c r="D2157" s="195"/>
      <c r="E2157" s="23"/>
      <c r="F2157" s="14"/>
      <c r="G2157" s="22"/>
      <c r="H2157" s="656"/>
      <c r="I2157" s="656"/>
      <c r="J2157" s="656"/>
      <c r="K2157" s="25"/>
      <c r="L2157" s="25"/>
      <c r="M2157" s="25"/>
      <c r="N2157" s="25"/>
      <c r="O2157" s="25"/>
      <c r="P2157" s="25"/>
      <c r="Q2157" s="25"/>
      <c r="R2157" s="25"/>
      <c r="S2157" s="25"/>
      <c r="T2157" s="671"/>
      <c r="U2157" s="730" t="str">
        <f t="shared" si="36"/>
        <v/>
      </c>
    </row>
    <row r="2158" spans="1:21" x14ac:dyDescent="0.25">
      <c r="A2158" s="36" t="str">
        <f>'0'!$A$4</f>
        <v>………………..</v>
      </c>
      <c r="B2158" s="37">
        <f>'0'!$A$2</f>
        <v>46112</v>
      </c>
      <c r="C2158" s="37" t="s">
        <v>1197</v>
      </c>
      <c r="D2158" s="195"/>
      <c r="E2158" s="23"/>
      <c r="F2158" s="14"/>
      <c r="G2158" s="22"/>
      <c r="H2158" s="656"/>
      <c r="I2158" s="656"/>
      <c r="J2158" s="656"/>
      <c r="K2158" s="25"/>
      <c r="L2158" s="25"/>
      <c r="M2158" s="25"/>
      <c r="N2158" s="25"/>
      <c r="O2158" s="25"/>
      <c r="P2158" s="25"/>
      <c r="Q2158" s="25"/>
      <c r="R2158" s="25"/>
      <c r="S2158" s="25"/>
      <c r="T2158" s="671"/>
      <c r="U2158" s="730" t="str">
        <f t="shared" si="36"/>
        <v/>
      </c>
    </row>
    <row r="2159" spans="1:21" x14ac:dyDescent="0.25">
      <c r="A2159" s="36" t="str">
        <f>'0'!$A$4</f>
        <v>………………..</v>
      </c>
      <c r="B2159" s="37">
        <f>'0'!$A$2</f>
        <v>46112</v>
      </c>
      <c r="C2159" s="37" t="s">
        <v>1197</v>
      </c>
      <c r="D2159" s="195"/>
      <c r="E2159" s="23"/>
      <c r="F2159" s="14"/>
      <c r="G2159" s="22"/>
      <c r="H2159" s="656"/>
      <c r="I2159" s="656"/>
      <c r="J2159" s="656"/>
      <c r="K2159" s="25"/>
      <c r="L2159" s="25"/>
      <c r="M2159" s="25"/>
      <c r="N2159" s="25"/>
      <c r="O2159" s="25"/>
      <c r="P2159" s="25"/>
      <c r="Q2159" s="25"/>
      <c r="R2159" s="25"/>
      <c r="S2159" s="25"/>
      <c r="T2159" s="671"/>
      <c r="U2159" s="730" t="str">
        <f t="shared" si="36"/>
        <v/>
      </c>
    </row>
    <row r="2160" spans="1:21" x14ac:dyDescent="0.25">
      <c r="A2160" s="36" t="str">
        <f>'0'!$A$4</f>
        <v>………………..</v>
      </c>
      <c r="B2160" s="37">
        <f>'0'!$A$2</f>
        <v>46112</v>
      </c>
      <c r="C2160" s="37" t="s">
        <v>1197</v>
      </c>
      <c r="D2160" s="195"/>
      <c r="E2160" s="23"/>
      <c r="F2160" s="14"/>
      <c r="G2160" s="22"/>
      <c r="H2160" s="656"/>
      <c r="I2160" s="656"/>
      <c r="J2160" s="656"/>
      <c r="K2160" s="25"/>
      <c r="L2160" s="25"/>
      <c r="M2160" s="25"/>
      <c r="N2160" s="25"/>
      <c r="O2160" s="25"/>
      <c r="P2160" s="25"/>
      <c r="Q2160" s="25"/>
      <c r="R2160" s="25"/>
      <c r="S2160" s="25"/>
      <c r="T2160" s="671"/>
      <c r="U2160" s="730" t="str">
        <f t="shared" si="36"/>
        <v/>
      </c>
    </row>
    <row r="2161" spans="1:21" x14ac:dyDescent="0.25">
      <c r="A2161" s="36" t="str">
        <f>'0'!$A$4</f>
        <v>………………..</v>
      </c>
      <c r="B2161" s="37">
        <f>'0'!$A$2</f>
        <v>46112</v>
      </c>
      <c r="C2161" s="37" t="s">
        <v>1197</v>
      </c>
      <c r="D2161" s="195"/>
      <c r="E2161" s="23"/>
      <c r="F2161" s="14"/>
      <c r="G2161" s="22"/>
      <c r="H2161" s="656"/>
      <c r="I2161" s="656"/>
      <c r="J2161" s="656"/>
      <c r="K2161" s="25"/>
      <c r="L2161" s="25"/>
      <c r="M2161" s="25"/>
      <c r="N2161" s="25"/>
      <c r="O2161" s="25"/>
      <c r="P2161" s="25"/>
      <c r="Q2161" s="25"/>
      <c r="R2161" s="25"/>
      <c r="S2161" s="25"/>
      <c r="T2161" s="671"/>
      <c r="U2161" s="730" t="str">
        <f t="shared" si="36"/>
        <v/>
      </c>
    </row>
    <row r="2162" spans="1:21" x14ac:dyDescent="0.25">
      <c r="A2162" s="36" t="str">
        <f>'0'!$A$4</f>
        <v>………………..</v>
      </c>
      <c r="B2162" s="37">
        <f>'0'!$A$2</f>
        <v>46112</v>
      </c>
      <c r="C2162" s="37" t="s">
        <v>1197</v>
      </c>
      <c r="D2162" s="195"/>
      <c r="E2162" s="23"/>
      <c r="F2162" s="14"/>
      <c r="G2162" s="22"/>
      <c r="H2162" s="656"/>
      <c r="I2162" s="656"/>
      <c r="J2162" s="656"/>
      <c r="K2162" s="25"/>
      <c r="L2162" s="25"/>
      <c r="M2162" s="25"/>
      <c r="N2162" s="25"/>
      <c r="O2162" s="25"/>
      <c r="P2162" s="25"/>
      <c r="Q2162" s="25"/>
      <c r="R2162" s="25"/>
      <c r="S2162" s="25"/>
      <c r="T2162" s="671"/>
      <c r="U2162" s="730" t="str">
        <f t="shared" si="36"/>
        <v/>
      </c>
    </row>
    <row r="2163" spans="1:21" x14ac:dyDescent="0.25">
      <c r="A2163" s="36" t="str">
        <f>'0'!$A$4</f>
        <v>………………..</v>
      </c>
      <c r="B2163" s="37">
        <f>'0'!$A$2</f>
        <v>46112</v>
      </c>
      <c r="C2163" s="37" t="s">
        <v>1197</v>
      </c>
      <c r="D2163" s="195"/>
      <c r="E2163" s="23"/>
      <c r="F2163" s="14"/>
      <c r="G2163" s="22"/>
      <c r="H2163" s="656"/>
      <c r="I2163" s="656"/>
      <c r="J2163" s="656"/>
      <c r="K2163" s="25"/>
      <c r="L2163" s="25"/>
      <c r="M2163" s="25"/>
      <c r="N2163" s="25"/>
      <c r="O2163" s="25"/>
      <c r="P2163" s="25"/>
      <c r="Q2163" s="25"/>
      <c r="R2163" s="25"/>
      <c r="S2163" s="25"/>
      <c r="T2163" s="671"/>
      <c r="U2163" s="730" t="str">
        <f t="shared" si="36"/>
        <v/>
      </c>
    </row>
    <row r="2164" spans="1:21" x14ac:dyDescent="0.25">
      <c r="A2164" s="36" t="str">
        <f>'0'!$A$4</f>
        <v>………………..</v>
      </c>
      <c r="B2164" s="37">
        <f>'0'!$A$2</f>
        <v>46112</v>
      </c>
      <c r="C2164" s="37" t="s">
        <v>1197</v>
      </c>
      <c r="D2164" s="195"/>
      <c r="E2164" s="23"/>
      <c r="F2164" s="14"/>
      <c r="G2164" s="22"/>
      <c r="H2164" s="656"/>
      <c r="I2164" s="656"/>
      <c r="J2164" s="656"/>
      <c r="K2164" s="25"/>
      <c r="L2164" s="25"/>
      <c r="M2164" s="25"/>
      <c r="N2164" s="25"/>
      <c r="O2164" s="25"/>
      <c r="P2164" s="25"/>
      <c r="Q2164" s="25"/>
      <c r="R2164" s="25"/>
      <c r="S2164" s="25"/>
      <c r="T2164" s="671"/>
      <c r="U2164" s="730" t="str">
        <f t="shared" si="36"/>
        <v/>
      </c>
    </row>
    <row r="2165" spans="1:21" x14ac:dyDescent="0.25">
      <c r="A2165" s="36" t="str">
        <f>'0'!$A$4</f>
        <v>………………..</v>
      </c>
      <c r="B2165" s="37">
        <f>'0'!$A$2</f>
        <v>46112</v>
      </c>
      <c r="C2165" s="37" t="s">
        <v>1197</v>
      </c>
      <c r="D2165" s="195"/>
      <c r="E2165" s="23"/>
      <c r="F2165" s="14"/>
      <c r="G2165" s="22"/>
      <c r="H2165" s="656"/>
      <c r="I2165" s="656"/>
      <c r="J2165" s="656"/>
      <c r="K2165" s="25"/>
      <c r="L2165" s="25"/>
      <c r="M2165" s="25"/>
      <c r="N2165" s="25"/>
      <c r="O2165" s="25"/>
      <c r="P2165" s="25"/>
      <c r="Q2165" s="25"/>
      <c r="R2165" s="25"/>
      <c r="S2165" s="25"/>
      <c r="T2165" s="671"/>
      <c r="U2165" s="730" t="str">
        <f t="shared" si="36"/>
        <v/>
      </c>
    </row>
    <row r="2166" spans="1:21" x14ac:dyDescent="0.25">
      <c r="A2166" s="36" t="str">
        <f>'0'!$A$4</f>
        <v>………………..</v>
      </c>
      <c r="B2166" s="37">
        <f>'0'!$A$2</f>
        <v>46112</v>
      </c>
      <c r="C2166" s="37" t="s">
        <v>1197</v>
      </c>
      <c r="D2166" s="195"/>
      <c r="E2166" s="23"/>
      <c r="F2166" s="14"/>
      <c r="G2166" s="22"/>
      <c r="H2166" s="656"/>
      <c r="I2166" s="656"/>
      <c r="J2166" s="656"/>
      <c r="K2166" s="25"/>
      <c r="L2166" s="25"/>
      <c r="M2166" s="25"/>
      <c r="N2166" s="25"/>
      <c r="O2166" s="25"/>
      <c r="P2166" s="25"/>
      <c r="Q2166" s="25"/>
      <c r="R2166" s="25"/>
      <c r="S2166" s="25"/>
      <c r="T2166" s="671"/>
      <c r="U2166" s="730" t="str">
        <f t="shared" si="36"/>
        <v/>
      </c>
    </row>
    <row r="2167" spans="1:21" x14ac:dyDescent="0.25">
      <c r="A2167" s="36" t="str">
        <f>'0'!$A$4</f>
        <v>………………..</v>
      </c>
      <c r="B2167" s="37">
        <f>'0'!$A$2</f>
        <v>46112</v>
      </c>
      <c r="C2167" s="37" t="s">
        <v>1197</v>
      </c>
      <c r="D2167" s="195"/>
      <c r="E2167" s="23"/>
      <c r="F2167" s="14"/>
      <c r="G2167" s="22"/>
      <c r="H2167" s="656"/>
      <c r="I2167" s="656"/>
      <c r="J2167" s="656"/>
      <c r="K2167" s="25"/>
      <c r="L2167" s="25"/>
      <c r="M2167" s="25"/>
      <c r="N2167" s="25"/>
      <c r="O2167" s="25"/>
      <c r="P2167" s="25"/>
      <c r="Q2167" s="25"/>
      <c r="R2167" s="25"/>
      <c r="S2167" s="25"/>
      <c r="T2167" s="671"/>
      <c r="U2167" s="730" t="str">
        <f t="shared" si="36"/>
        <v/>
      </c>
    </row>
    <row r="2168" spans="1:21" x14ac:dyDescent="0.25">
      <c r="A2168" s="36" t="str">
        <f>'0'!$A$4</f>
        <v>………………..</v>
      </c>
      <c r="B2168" s="37">
        <f>'0'!$A$2</f>
        <v>46112</v>
      </c>
      <c r="C2168" s="37" t="s">
        <v>1197</v>
      </c>
      <c r="D2168" s="195"/>
      <c r="E2168" s="23"/>
      <c r="F2168" s="14"/>
      <c r="G2168" s="22"/>
      <c r="H2168" s="656"/>
      <c r="I2168" s="656"/>
      <c r="J2168" s="656"/>
      <c r="K2168" s="25"/>
      <c r="L2168" s="25"/>
      <c r="M2168" s="25"/>
      <c r="N2168" s="25"/>
      <c r="O2168" s="25"/>
      <c r="P2168" s="25"/>
      <c r="Q2168" s="25"/>
      <c r="R2168" s="25"/>
      <c r="S2168" s="25"/>
      <c r="T2168" s="671"/>
      <c r="U2168" s="730" t="str">
        <f t="shared" si="36"/>
        <v/>
      </c>
    </row>
    <row r="2169" spans="1:21" x14ac:dyDescent="0.25">
      <c r="A2169" s="36" t="str">
        <f>'0'!$A$4</f>
        <v>………………..</v>
      </c>
      <c r="B2169" s="37">
        <f>'0'!$A$2</f>
        <v>46112</v>
      </c>
      <c r="C2169" s="37" t="s">
        <v>1197</v>
      </c>
      <c r="D2169" s="195"/>
      <c r="E2169" s="23"/>
      <c r="F2169" s="14"/>
      <c r="G2169" s="22"/>
      <c r="H2169" s="656"/>
      <c r="I2169" s="656"/>
      <c r="J2169" s="656"/>
      <c r="K2169" s="25"/>
      <c r="L2169" s="25"/>
      <c r="M2169" s="25"/>
      <c r="N2169" s="25"/>
      <c r="O2169" s="25"/>
      <c r="P2169" s="25"/>
      <c r="Q2169" s="25"/>
      <c r="R2169" s="25"/>
      <c r="S2169" s="25"/>
      <c r="T2169" s="671"/>
      <c r="U2169" s="730" t="str">
        <f t="shared" si="36"/>
        <v/>
      </c>
    </row>
    <row r="2170" spans="1:21" x14ac:dyDescent="0.25">
      <c r="A2170" s="36" t="str">
        <f>'0'!$A$4</f>
        <v>………………..</v>
      </c>
      <c r="B2170" s="37">
        <f>'0'!$A$2</f>
        <v>46112</v>
      </c>
      <c r="C2170" s="37" t="s">
        <v>1197</v>
      </c>
      <c r="D2170" s="195"/>
      <c r="E2170" s="23"/>
      <c r="F2170" s="14"/>
      <c r="G2170" s="22"/>
      <c r="H2170" s="656"/>
      <c r="I2170" s="656"/>
      <c r="J2170" s="656"/>
      <c r="K2170" s="25"/>
      <c r="L2170" s="25"/>
      <c r="M2170" s="25"/>
      <c r="N2170" s="25"/>
      <c r="O2170" s="25"/>
      <c r="P2170" s="25"/>
      <c r="Q2170" s="25"/>
      <c r="R2170" s="25"/>
      <c r="S2170" s="25"/>
      <c r="T2170" s="671"/>
      <c r="U2170" s="730" t="str">
        <f t="shared" si="36"/>
        <v/>
      </c>
    </row>
    <row r="2171" spans="1:21" x14ac:dyDescent="0.25">
      <c r="A2171" s="36" t="str">
        <f>'0'!$A$4</f>
        <v>………………..</v>
      </c>
      <c r="B2171" s="37">
        <f>'0'!$A$2</f>
        <v>46112</v>
      </c>
      <c r="C2171" s="37" t="s">
        <v>1197</v>
      </c>
      <c r="D2171" s="195"/>
      <c r="E2171" s="23"/>
      <c r="F2171" s="14"/>
      <c r="G2171" s="22"/>
      <c r="H2171" s="656"/>
      <c r="I2171" s="656"/>
      <c r="J2171" s="656"/>
      <c r="K2171" s="25"/>
      <c r="L2171" s="25"/>
      <c r="M2171" s="25"/>
      <c r="N2171" s="25"/>
      <c r="O2171" s="25"/>
      <c r="P2171" s="25"/>
      <c r="Q2171" s="25"/>
      <c r="R2171" s="25"/>
      <c r="S2171" s="25"/>
      <c r="T2171" s="671"/>
      <c r="U2171" s="730" t="str">
        <f t="shared" si="36"/>
        <v/>
      </c>
    </row>
    <row r="2172" spans="1:21" x14ac:dyDescent="0.25">
      <c r="A2172" s="36" t="str">
        <f>'0'!$A$4</f>
        <v>………………..</v>
      </c>
      <c r="B2172" s="37">
        <f>'0'!$A$2</f>
        <v>46112</v>
      </c>
      <c r="C2172" s="37" t="s">
        <v>1197</v>
      </c>
      <c r="D2172" s="195"/>
      <c r="E2172" s="23"/>
      <c r="F2172" s="14"/>
      <c r="G2172" s="22"/>
      <c r="H2172" s="656"/>
      <c r="I2172" s="656"/>
      <c r="J2172" s="656"/>
      <c r="K2172" s="25"/>
      <c r="L2172" s="25"/>
      <c r="M2172" s="25"/>
      <c r="N2172" s="25"/>
      <c r="O2172" s="25"/>
      <c r="P2172" s="25"/>
      <c r="Q2172" s="25"/>
      <c r="R2172" s="25"/>
      <c r="S2172" s="25"/>
      <c r="T2172" s="671"/>
      <c r="U2172" s="730" t="str">
        <f t="shared" si="36"/>
        <v/>
      </c>
    </row>
    <row r="2173" spans="1:21" x14ac:dyDescent="0.25">
      <c r="A2173" s="36" t="str">
        <f>'0'!$A$4</f>
        <v>………………..</v>
      </c>
      <c r="B2173" s="37">
        <f>'0'!$A$2</f>
        <v>46112</v>
      </c>
      <c r="C2173" s="37" t="s">
        <v>1197</v>
      </c>
      <c r="D2173" s="195"/>
      <c r="E2173" s="23"/>
      <c r="F2173" s="14"/>
      <c r="G2173" s="22"/>
      <c r="H2173" s="656"/>
      <c r="I2173" s="656"/>
      <c r="J2173" s="656"/>
      <c r="K2173" s="25"/>
      <c r="L2173" s="25"/>
      <c r="M2173" s="25"/>
      <c r="N2173" s="25"/>
      <c r="O2173" s="25"/>
      <c r="P2173" s="25"/>
      <c r="Q2173" s="25"/>
      <c r="R2173" s="25"/>
      <c r="S2173" s="25"/>
      <c r="T2173" s="671"/>
      <c r="U2173" s="730" t="str">
        <f t="shared" si="36"/>
        <v/>
      </c>
    </row>
    <row r="2174" spans="1:21" x14ac:dyDescent="0.25">
      <c r="A2174" s="36" t="str">
        <f>'0'!$A$4</f>
        <v>………………..</v>
      </c>
      <c r="B2174" s="37">
        <f>'0'!$A$2</f>
        <v>46112</v>
      </c>
      <c r="C2174" s="37" t="s">
        <v>1197</v>
      </c>
      <c r="D2174" s="195"/>
      <c r="E2174" s="23"/>
      <c r="F2174" s="14"/>
      <c r="G2174" s="22"/>
      <c r="H2174" s="656"/>
      <c r="I2174" s="656"/>
      <c r="J2174" s="656"/>
      <c r="K2174" s="25"/>
      <c r="L2174" s="25"/>
      <c r="M2174" s="25"/>
      <c r="N2174" s="25"/>
      <c r="O2174" s="25"/>
      <c r="P2174" s="25"/>
      <c r="Q2174" s="25"/>
      <c r="R2174" s="25"/>
      <c r="S2174" s="25"/>
      <c r="T2174" s="671"/>
      <c r="U2174" s="730" t="str">
        <f t="shared" si="36"/>
        <v/>
      </c>
    </row>
    <row r="2175" spans="1:21" x14ac:dyDescent="0.25">
      <c r="A2175" s="36" t="str">
        <f>'0'!$A$4</f>
        <v>………………..</v>
      </c>
      <c r="B2175" s="37">
        <f>'0'!$A$2</f>
        <v>46112</v>
      </c>
      <c r="C2175" s="37" t="s">
        <v>1197</v>
      </c>
      <c r="D2175" s="195"/>
      <c r="E2175" s="23"/>
      <c r="F2175" s="14"/>
      <c r="G2175" s="22"/>
      <c r="H2175" s="656"/>
      <c r="I2175" s="656"/>
      <c r="J2175" s="656"/>
      <c r="K2175" s="25"/>
      <c r="L2175" s="25"/>
      <c r="M2175" s="25"/>
      <c r="N2175" s="25"/>
      <c r="O2175" s="25"/>
      <c r="P2175" s="25"/>
      <c r="Q2175" s="25"/>
      <c r="R2175" s="25"/>
      <c r="S2175" s="25"/>
      <c r="T2175" s="671"/>
      <c r="U2175" s="730" t="str">
        <f t="shared" si="36"/>
        <v/>
      </c>
    </row>
    <row r="2176" spans="1:21" x14ac:dyDescent="0.25">
      <c r="A2176" s="36" t="str">
        <f>'0'!$A$4</f>
        <v>………………..</v>
      </c>
      <c r="B2176" s="37">
        <f>'0'!$A$2</f>
        <v>46112</v>
      </c>
      <c r="C2176" s="37" t="s">
        <v>1197</v>
      </c>
      <c r="D2176" s="195"/>
      <c r="E2176" s="23"/>
      <c r="F2176" s="14"/>
      <c r="G2176" s="22"/>
      <c r="H2176" s="656"/>
      <c r="I2176" s="656"/>
      <c r="J2176" s="656"/>
      <c r="K2176" s="25"/>
      <c r="L2176" s="25"/>
      <c r="M2176" s="25"/>
      <c r="N2176" s="25"/>
      <c r="O2176" s="25"/>
      <c r="P2176" s="25"/>
      <c r="Q2176" s="25"/>
      <c r="R2176" s="25"/>
      <c r="S2176" s="25"/>
      <c r="T2176" s="671"/>
      <c r="U2176" s="730" t="str">
        <f t="shared" si="36"/>
        <v/>
      </c>
    </row>
    <row r="2177" spans="1:21" x14ac:dyDescent="0.25">
      <c r="A2177" s="36" t="str">
        <f>'0'!$A$4</f>
        <v>………………..</v>
      </c>
      <c r="B2177" s="37">
        <f>'0'!$A$2</f>
        <v>46112</v>
      </c>
      <c r="C2177" s="37" t="s">
        <v>1197</v>
      </c>
      <c r="D2177" s="195"/>
      <c r="E2177" s="23"/>
      <c r="F2177" s="14"/>
      <c r="G2177" s="22"/>
      <c r="H2177" s="656"/>
      <c r="I2177" s="656"/>
      <c r="J2177" s="656"/>
      <c r="K2177" s="25"/>
      <c r="L2177" s="25"/>
      <c r="M2177" s="25"/>
      <c r="N2177" s="25"/>
      <c r="O2177" s="25"/>
      <c r="P2177" s="25"/>
      <c r="Q2177" s="25"/>
      <c r="R2177" s="25"/>
      <c r="S2177" s="25"/>
      <c r="T2177" s="671"/>
      <c r="U2177" s="730" t="str">
        <f t="shared" si="36"/>
        <v/>
      </c>
    </row>
    <row r="2178" spans="1:21" x14ac:dyDescent="0.25">
      <c r="A2178" s="36" t="str">
        <f>'0'!$A$4</f>
        <v>………………..</v>
      </c>
      <c r="B2178" s="37">
        <f>'0'!$A$2</f>
        <v>46112</v>
      </c>
      <c r="C2178" s="37" t="s">
        <v>1197</v>
      </c>
      <c r="D2178" s="195"/>
      <c r="E2178" s="23"/>
      <c r="F2178" s="14"/>
      <c r="G2178" s="22"/>
      <c r="H2178" s="656"/>
      <c r="I2178" s="656"/>
      <c r="J2178" s="656"/>
      <c r="K2178" s="25"/>
      <c r="L2178" s="25"/>
      <c r="M2178" s="25"/>
      <c r="N2178" s="25"/>
      <c r="O2178" s="25"/>
      <c r="P2178" s="25"/>
      <c r="Q2178" s="25"/>
      <c r="R2178" s="25"/>
      <c r="S2178" s="25"/>
      <c r="T2178" s="671"/>
      <c r="U2178" s="730" t="str">
        <f t="shared" si="36"/>
        <v/>
      </c>
    </row>
    <row r="2179" spans="1:21" x14ac:dyDescent="0.25">
      <c r="A2179" s="36" t="str">
        <f>'0'!$A$4</f>
        <v>………………..</v>
      </c>
      <c r="B2179" s="37">
        <f>'0'!$A$2</f>
        <v>46112</v>
      </c>
      <c r="C2179" s="37" t="s">
        <v>1197</v>
      </c>
      <c r="D2179" s="195"/>
      <c r="E2179" s="23"/>
      <c r="F2179" s="14"/>
      <c r="G2179" s="22"/>
      <c r="H2179" s="656"/>
      <c r="I2179" s="656"/>
      <c r="J2179" s="656"/>
      <c r="K2179" s="25"/>
      <c r="L2179" s="25"/>
      <c r="M2179" s="25"/>
      <c r="N2179" s="25"/>
      <c r="O2179" s="25"/>
      <c r="P2179" s="25"/>
      <c r="Q2179" s="25"/>
      <c r="R2179" s="25"/>
      <c r="S2179" s="25"/>
      <c r="T2179" s="671"/>
      <c r="U2179" s="730" t="str">
        <f t="shared" si="36"/>
        <v/>
      </c>
    </row>
    <row r="2180" spans="1:21" x14ac:dyDescent="0.25">
      <c r="A2180" s="36" t="str">
        <f>'0'!$A$4</f>
        <v>………………..</v>
      </c>
      <c r="B2180" s="37">
        <f>'0'!$A$2</f>
        <v>46112</v>
      </c>
      <c r="C2180" s="37" t="s">
        <v>1197</v>
      </c>
      <c r="D2180" s="195"/>
      <c r="E2180" s="23"/>
      <c r="F2180" s="14"/>
      <c r="G2180" s="22"/>
      <c r="H2180" s="656"/>
      <c r="I2180" s="656"/>
      <c r="J2180" s="656"/>
      <c r="K2180" s="25"/>
      <c r="L2180" s="25"/>
      <c r="M2180" s="25"/>
      <c r="N2180" s="25"/>
      <c r="O2180" s="25"/>
      <c r="P2180" s="25"/>
      <c r="Q2180" s="25"/>
      <c r="R2180" s="25"/>
      <c r="S2180" s="25"/>
      <c r="T2180" s="671"/>
      <c r="U2180" s="730" t="str">
        <f t="shared" si="36"/>
        <v/>
      </c>
    </row>
    <row r="2181" spans="1:21" x14ac:dyDescent="0.25">
      <c r="A2181" s="36" t="str">
        <f>'0'!$A$4</f>
        <v>………………..</v>
      </c>
      <c r="B2181" s="37">
        <f>'0'!$A$2</f>
        <v>46112</v>
      </c>
      <c r="C2181" s="37" t="s">
        <v>1197</v>
      </c>
      <c r="D2181" s="195"/>
      <c r="E2181" s="23"/>
      <c r="F2181" s="14"/>
      <c r="G2181" s="22"/>
      <c r="H2181" s="656"/>
      <c r="I2181" s="656"/>
      <c r="J2181" s="656"/>
      <c r="K2181" s="25"/>
      <c r="L2181" s="25"/>
      <c r="M2181" s="25"/>
      <c r="N2181" s="25"/>
      <c r="O2181" s="25"/>
      <c r="P2181" s="25"/>
      <c r="Q2181" s="25"/>
      <c r="R2181" s="25"/>
      <c r="S2181" s="25"/>
      <c r="T2181" s="671"/>
      <c r="U2181" s="730" t="str">
        <f t="shared" si="36"/>
        <v/>
      </c>
    </row>
    <row r="2182" spans="1:21" x14ac:dyDescent="0.25">
      <c r="A2182" s="36" t="str">
        <f>'0'!$A$4</f>
        <v>………………..</v>
      </c>
      <c r="B2182" s="37">
        <f>'0'!$A$2</f>
        <v>46112</v>
      </c>
      <c r="C2182" s="37" t="s">
        <v>1197</v>
      </c>
      <c r="D2182" s="195"/>
      <c r="E2182" s="23"/>
      <c r="F2182" s="14"/>
      <c r="G2182" s="22"/>
      <c r="H2182" s="656"/>
      <c r="I2182" s="656"/>
      <c r="J2182" s="656"/>
      <c r="K2182" s="25"/>
      <c r="L2182" s="25"/>
      <c r="M2182" s="25"/>
      <c r="N2182" s="25"/>
      <c r="O2182" s="25"/>
      <c r="P2182" s="25"/>
      <c r="Q2182" s="25"/>
      <c r="R2182" s="25"/>
      <c r="S2182" s="25"/>
      <c r="T2182" s="671"/>
      <c r="U2182" s="730" t="str">
        <f t="shared" si="36"/>
        <v/>
      </c>
    </row>
    <row r="2183" spans="1:21" x14ac:dyDescent="0.25">
      <c r="A2183" s="36" t="str">
        <f>'0'!$A$4</f>
        <v>………………..</v>
      </c>
      <c r="B2183" s="37">
        <f>'0'!$A$2</f>
        <v>46112</v>
      </c>
      <c r="C2183" s="37" t="s">
        <v>1197</v>
      </c>
      <c r="D2183" s="195"/>
      <c r="E2183" s="23"/>
      <c r="F2183" s="14"/>
      <c r="G2183" s="22"/>
      <c r="H2183" s="656"/>
      <c r="I2183" s="656"/>
      <c r="J2183" s="656"/>
      <c r="K2183" s="25"/>
      <c r="L2183" s="25"/>
      <c r="M2183" s="25"/>
      <c r="N2183" s="25"/>
      <c r="O2183" s="25"/>
      <c r="P2183" s="25"/>
      <c r="Q2183" s="25"/>
      <c r="R2183" s="25"/>
      <c r="S2183" s="25"/>
      <c r="T2183" s="671"/>
      <c r="U2183" s="730" t="str">
        <f t="shared" si="36"/>
        <v/>
      </c>
    </row>
    <row r="2184" spans="1:21" x14ac:dyDescent="0.25">
      <c r="A2184" s="36" t="str">
        <f>'0'!$A$4</f>
        <v>………………..</v>
      </c>
      <c r="B2184" s="37">
        <f>'0'!$A$2</f>
        <v>46112</v>
      </c>
      <c r="C2184" s="37" t="s">
        <v>1197</v>
      </c>
      <c r="D2184" s="195"/>
      <c r="E2184" s="23"/>
      <c r="F2184" s="14"/>
      <c r="G2184" s="22"/>
      <c r="H2184" s="656"/>
      <c r="I2184" s="656"/>
      <c r="J2184" s="656"/>
      <c r="K2184" s="25"/>
      <c r="L2184" s="25"/>
      <c r="M2184" s="25"/>
      <c r="N2184" s="25"/>
      <c r="O2184" s="25"/>
      <c r="P2184" s="25"/>
      <c r="Q2184" s="25"/>
      <c r="R2184" s="25"/>
      <c r="S2184" s="25"/>
      <c r="T2184" s="671"/>
      <c r="U2184" s="730" t="str">
        <f t="shared" si="36"/>
        <v/>
      </c>
    </row>
    <row r="2185" spans="1:21" x14ac:dyDescent="0.25">
      <c r="A2185" s="36" t="str">
        <f>'0'!$A$4</f>
        <v>………………..</v>
      </c>
      <c r="B2185" s="37">
        <f>'0'!$A$2</f>
        <v>46112</v>
      </c>
      <c r="C2185" s="37" t="s">
        <v>1197</v>
      </c>
      <c r="D2185" s="195"/>
      <c r="E2185" s="23"/>
      <c r="F2185" s="14"/>
      <c r="G2185" s="22"/>
      <c r="H2185" s="656"/>
      <c r="I2185" s="656"/>
      <c r="J2185" s="656"/>
      <c r="K2185" s="25"/>
      <c r="L2185" s="25"/>
      <c r="M2185" s="25"/>
      <c r="N2185" s="25"/>
      <c r="O2185" s="25"/>
      <c r="P2185" s="25"/>
      <c r="Q2185" s="25"/>
      <c r="R2185" s="25"/>
      <c r="S2185" s="25"/>
      <c r="T2185" s="671"/>
      <c r="U2185" s="730" t="str">
        <f t="shared" si="36"/>
        <v/>
      </c>
    </row>
    <row r="2186" spans="1:21" x14ac:dyDescent="0.25">
      <c r="A2186" s="36" t="str">
        <f>'0'!$A$4</f>
        <v>………………..</v>
      </c>
      <c r="B2186" s="37">
        <f>'0'!$A$2</f>
        <v>46112</v>
      </c>
      <c r="C2186" s="37" t="s">
        <v>1197</v>
      </c>
      <c r="D2186" s="195"/>
      <c r="E2186" s="23"/>
      <c r="F2186" s="14"/>
      <c r="G2186" s="22"/>
      <c r="H2186" s="656"/>
      <c r="I2186" s="656"/>
      <c r="J2186" s="656"/>
      <c r="K2186" s="25"/>
      <c r="L2186" s="25"/>
      <c r="M2186" s="25"/>
      <c r="N2186" s="25"/>
      <c r="O2186" s="25"/>
      <c r="P2186" s="25"/>
      <c r="Q2186" s="25"/>
      <c r="R2186" s="25"/>
      <c r="S2186" s="25"/>
      <c r="T2186" s="671"/>
      <c r="U2186" s="730" t="str">
        <f t="shared" si="36"/>
        <v/>
      </c>
    </row>
    <row r="2187" spans="1:21" x14ac:dyDescent="0.25">
      <c r="A2187" s="36" t="str">
        <f>'0'!$A$4</f>
        <v>………………..</v>
      </c>
      <c r="B2187" s="37">
        <f>'0'!$A$2</f>
        <v>46112</v>
      </c>
      <c r="C2187" s="37" t="s">
        <v>1197</v>
      </c>
      <c r="D2187" s="195"/>
      <c r="E2187" s="23"/>
      <c r="F2187" s="14"/>
      <c r="G2187" s="22"/>
      <c r="H2187" s="656"/>
      <c r="I2187" s="656"/>
      <c r="J2187" s="656"/>
      <c r="K2187" s="25"/>
      <c r="L2187" s="25"/>
      <c r="M2187" s="25"/>
      <c r="N2187" s="25"/>
      <c r="O2187" s="25"/>
      <c r="P2187" s="25"/>
      <c r="Q2187" s="25"/>
      <c r="R2187" s="25"/>
      <c r="S2187" s="25"/>
      <c r="T2187" s="671"/>
      <c r="U2187" s="730" t="str">
        <f t="shared" ref="U2187:U2250" si="37">IF(COUNTBLANK(D2187:S2187)=16,"",IF(D2187="999999999","",IF(ISNUMBER(VALUE(D2187)),IF(LEN(D2187)&lt;&gt;9,"Въведеното ЕИК е твърде късо или твърде дълго",IF(OR(MOD(MID(D2187,1,1)*1+MID(D2187,2,1)*2+MID(D2187,3,1)*3+MID(D2187,4,1)*4+MID(D2187,5,1)*5+MID(D2187,6,1)*6+MID(D2187,7,1)*7+MID(D2187,8,1)*8,11)-MID(D2187,9,1)=0,AND(MOD(MID(D2187,1,1)*3+MID(D2187,2,1)*4+MID(D2187,3,1)*5+MID(D2187,4,1)*6+MID(D2187,5,1)*7+MID(D2187,6,1)*8+MID(D2187,7,1)*9+MID(D2187,8,1)*10,11)=10,MID(D2187,9,1)*1=0),MOD(MID(D2187,1,1)*3+MID(D2187,2,1)*4+MID(D2187,3,1)*5+MID(D2187,4,1)*6+MID(D2187,5,1)*7+MID(D2187,6,1)*8+MID(D2187,7,1)*9+MID(D2187,8,1)*10,11)-MID(D2187,9,1)=0),"","Въведеното ЕИК е невалидно")),"Въведеното ЕИК съдържа непозволени символи")))</f>
        <v/>
      </c>
    </row>
    <row r="2188" spans="1:21" x14ac:dyDescent="0.25">
      <c r="A2188" s="36" t="str">
        <f>'0'!$A$4</f>
        <v>………………..</v>
      </c>
      <c r="B2188" s="37">
        <f>'0'!$A$2</f>
        <v>46112</v>
      </c>
      <c r="C2188" s="37" t="s">
        <v>1197</v>
      </c>
      <c r="D2188" s="195"/>
      <c r="E2188" s="23"/>
      <c r="F2188" s="14"/>
      <c r="G2188" s="22"/>
      <c r="H2188" s="656"/>
      <c r="I2188" s="656"/>
      <c r="J2188" s="656"/>
      <c r="K2188" s="25"/>
      <c r="L2188" s="25"/>
      <c r="M2188" s="25"/>
      <c r="N2188" s="25"/>
      <c r="O2188" s="25"/>
      <c r="P2188" s="25"/>
      <c r="Q2188" s="25"/>
      <c r="R2188" s="25"/>
      <c r="S2188" s="25"/>
      <c r="T2188" s="671"/>
      <c r="U2188" s="730" t="str">
        <f t="shared" si="37"/>
        <v/>
      </c>
    </row>
    <row r="2189" spans="1:21" x14ac:dyDescent="0.25">
      <c r="A2189" s="36" t="str">
        <f>'0'!$A$4</f>
        <v>………………..</v>
      </c>
      <c r="B2189" s="37">
        <f>'0'!$A$2</f>
        <v>46112</v>
      </c>
      <c r="C2189" s="37" t="s">
        <v>1197</v>
      </c>
      <c r="D2189" s="195"/>
      <c r="E2189" s="23"/>
      <c r="F2189" s="14"/>
      <c r="G2189" s="22"/>
      <c r="H2189" s="656"/>
      <c r="I2189" s="656"/>
      <c r="J2189" s="656"/>
      <c r="K2189" s="25"/>
      <c r="L2189" s="25"/>
      <c r="M2189" s="25"/>
      <c r="N2189" s="25"/>
      <c r="O2189" s="25"/>
      <c r="P2189" s="25"/>
      <c r="Q2189" s="25"/>
      <c r="R2189" s="25"/>
      <c r="S2189" s="25"/>
      <c r="T2189" s="671"/>
      <c r="U2189" s="730" t="str">
        <f t="shared" si="37"/>
        <v/>
      </c>
    </row>
    <row r="2190" spans="1:21" x14ac:dyDescent="0.25">
      <c r="A2190" s="36" t="str">
        <f>'0'!$A$4</f>
        <v>………………..</v>
      </c>
      <c r="B2190" s="37">
        <f>'0'!$A$2</f>
        <v>46112</v>
      </c>
      <c r="C2190" s="37" t="s">
        <v>1197</v>
      </c>
      <c r="D2190" s="195"/>
      <c r="E2190" s="23"/>
      <c r="F2190" s="14"/>
      <c r="G2190" s="22"/>
      <c r="H2190" s="656"/>
      <c r="I2190" s="656"/>
      <c r="J2190" s="656"/>
      <c r="K2190" s="25"/>
      <c r="L2190" s="25"/>
      <c r="M2190" s="25"/>
      <c r="N2190" s="25"/>
      <c r="O2190" s="25"/>
      <c r="P2190" s="25"/>
      <c r="Q2190" s="25"/>
      <c r="R2190" s="25"/>
      <c r="S2190" s="25"/>
      <c r="T2190" s="671"/>
      <c r="U2190" s="730" t="str">
        <f t="shared" si="37"/>
        <v/>
      </c>
    </row>
    <row r="2191" spans="1:21" x14ac:dyDescent="0.25">
      <c r="A2191" s="36" t="str">
        <f>'0'!$A$4</f>
        <v>………………..</v>
      </c>
      <c r="B2191" s="37">
        <f>'0'!$A$2</f>
        <v>46112</v>
      </c>
      <c r="C2191" s="37" t="s">
        <v>1197</v>
      </c>
      <c r="D2191" s="195"/>
      <c r="E2191" s="23"/>
      <c r="F2191" s="14"/>
      <c r="G2191" s="22"/>
      <c r="H2191" s="656"/>
      <c r="I2191" s="656"/>
      <c r="J2191" s="656"/>
      <c r="K2191" s="25"/>
      <c r="L2191" s="25"/>
      <c r="M2191" s="25"/>
      <c r="N2191" s="25"/>
      <c r="O2191" s="25"/>
      <c r="P2191" s="25"/>
      <c r="Q2191" s="25"/>
      <c r="R2191" s="25"/>
      <c r="S2191" s="25"/>
      <c r="T2191" s="671"/>
      <c r="U2191" s="730" t="str">
        <f t="shared" si="37"/>
        <v/>
      </c>
    </row>
    <row r="2192" spans="1:21" x14ac:dyDescent="0.25">
      <c r="A2192" s="36" t="str">
        <f>'0'!$A$4</f>
        <v>………………..</v>
      </c>
      <c r="B2192" s="37">
        <f>'0'!$A$2</f>
        <v>46112</v>
      </c>
      <c r="C2192" s="37" t="s">
        <v>1197</v>
      </c>
      <c r="D2192" s="195"/>
      <c r="E2192" s="23"/>
      <c r="F2192" s="14"/>
      <c r="G2192" s="22"/>
      <c r="H2192" s="656"/>
      <c r="I2192" s="656"/>
      <c r="J2192" s="656"/>
      <c r="K2192" s="25"/>
      <c r="L2192" s="25"/>
      <c r="M2192" s="25"/>
      <c r="N2192" s="25"/>
      <c r="O2192" s="25"/>
      <c r="P2192" s="25"/>
      <c r="Q2192" s="25"/>
      <c r="R2192" s="25"/>
      <c r="S2192" s="25"/>
      <c r="T2192" s="671"/>
      <c r="U2192" s="730" t="str">
        <f t="shared" si="37"/>
        <v/>
      </c>
    </row>
    <row r="2193" spans="1:21" x14ac:dyDescent="0.25">
      <c r="A2193" s="36" t="str">
        <f>'0'!$A$4</f>
        <v>………………..</v>
      </c>
      <c r="B2193" s="37">
        <f>'0'!$A$2</f>
        <v>46112</v>
      </c>
      <c r="C2193" s="37" t="s">
        <v>1197</v>
      </c>
      <c r="D2193" s="195"/>
      <c r="E2193" s="23"/>
      <c r="F2193" s="14"/>
      <c r="G2193" s="22"/>
      <c r="H2193" s="656"/>
      <c r="I2193" s="656"/>
      <c r="J2193" s="656"/>
      <c r="K2193" s="25"/>
      <c r="L2193" s="25"/>
      <c r="M2193" s="25"/>
      <c r="N2193" s="25"/>
      <c r="O2193" s="25"/>
      <c r="P2193" s="25"/>
      <c r="Q2193" s="25"/>
      <c r="R2193" s="25"/>
      <c r="S2193" s="25"/>
      <c r="T2193" s="671"/>
      <c r="U2193" s="730" t="str">
        <f t="shared" si="37"/>
        <v/>
      </c>
    </row>
    <row r="2194" spans="1:21" x14ac:dyDescent="0.25">
      <c r="A2194" s="36" t="str">
        <f>'0'!$A$4</f>
        <v>………………..</v>
      </c>
      <c r="B2194" s="37">
        <f>'0'!$A$2</f>
        <v>46112</v>
      </c>
      <c r="C2194" s="37" t="s">
        <v>1197</v>
      </c>
      <c r="D2194" s="195"/>
      <c r="E2194" s="23"/>
      <c r="F2194" s="14"/>
      <c r="G2194" s="22"/>
      <c r="H2194" s="656"/>
      <c r="I2194" s="656"/>
      <c r="J2194" s="656"/>
      <c r="K2194" s="25"/>
      <c r="L2194" s="25"/>
      <c r="M2194" s="25"/>
      <c r="N2194" s="25"/>
      <c r="O2194" s="25"/>
      <c r="P2194" s="25"/>
      <c r="Q2194" s="25"/>
      <c r="R2194" s="25"/>
      <c r="S2194" s="25"/>
      <c r="T2194" s="671"/>
      <c r="U2194" s="730" t="str">
        <f t="shared" si="37"/>
        <v/>
      </c>
    </row>
    <row r="2195" spans="1:21" x14ac:dyDescent="0.25">
      <c r="A2195" s="36" t="str">
        <f>'0'!$A$4</f>
        <v>………………..</v>
      </c>
      <c r="B2195" s="37">
        <f>'0'!$A$2</f>
        <v>46112</v>
      </c>
      <c r="C2195" s="37" t="s">
        <v>1197</v>
      </c>
      <c r="D2195" s="195"/>
      <c r="E2195" s="23"/>
      <c r="F2195" s="14"/>
      <c r="G2195" s="22"/>
      <c r="H2195" s="656"/>
      <c r="I2195" s="656"/>
      <c r="J2195" s="656"/>
      <c r="K2195" s="25"/>
      <c r="L2195" s="25"/>
      <c r="M2195" s="25"/>
      <c r="N2195" s="25"/>
      <c r="O2195" s="25"/>
      <c r="P2195" s="25"/>
      <c r="Q2195" s="25"/>
      <c r="R2195" s="25"/>
      <c r="S2195" s="25"/>
      <c r="T2195" s="671"/>
      <c r="U2195" s="730" t="str">
        <f t="shared" si="37"/>
        <v/>
      </c>
    </row>
    <row r="2196" spans="1:21" x14ac:dyDescent="0.25">
      <c r="A2196" s="36" t="str">
        <f>'0'!$A$4</f>
        <v>………………..</v>
      </c>
      <c r="B2196" s="37">
        <f>'0'!$A$2</f>
        <v>46112</v>
      </c>
      <c r="C2196" s="37" t="s">
        <v>1197</v>
      </c>
      <c r="D2196" s="195"/>
      <c r="E2196" s="23"/>
      <c r="F2196" s="14"/>
      <c r="G2196" s="22"/>
      <c r="H2196" s="656"/>
      <c r="I2196" s="656"/>
      <c r="J2196" s="656"/>
      <c r="K2196" s="25"/>
      <c r="L2196" s="25"/>
      <c r="M2196" s="25"/>
      <c r="N2196" s="25"/>
      <c r="O2196" s="25"/>
      <c r="P2196" s="25"/>
      <c r="Q2196" s="25"/>
      <c r="R2196" s="25"/>
      <c r="S2196" s="25"/>
      <c r="T2196" s="671"/>
      <c r="U2196" s="730" t="str">
        <f t="shared" si="37"/>
        <v/>
      </c>
    </row>
    <row r="2197" spans="1:21" x14ac:dyDescent="0.25">
      <c r="A2197" s="36" t="str">
        <f>'0'!$A$4</f>
        <v>………………..</v>
      </c>
      <c r="B2197" s="37">
        <f>'0'!$A$2</f>
        <v>46112</v>
      </c>
      <c r="C2197" s="37" t="s">
        <v>1197</v>
      </c>
      <c r="D2197" s="195"/>
      <c r="E2197" s="23"/>
      <c r="F2197" s="14"/>
      <c r="G2197" s="22"/>
      <c r="H2197" s="656"/>
      <c r="I2197" s="656"/>
      <c r="J2197" s="656"/>
      <c r="K2197" s="25"/>
      <c r="L2197" s="25"/>
      <c r="M2197" s="25"/>
      <c r="N2197" s="25"/>
      <c r="O2197" s="25"/>
      <c r="P2197" s="25"/>
      <c r="Q2197" s="25"/>
      <c r="R2197" s="25"/>
      <c r="S2197" s="25"/>
      <c r="T2197" s="671"/>
      <c r="U2197" s="730" t="str">
        <f t="shared" si="37"/>
        <v/>
      </c>
    </row>
    <row r="2198" spans="1:21" x14ac:dyDescent="0.25">
      <c r="A2198" s="36" t="str">
        <f>'0'!$A$4</f>
        <v>………………..</v>
      </c>
      <c r="B2198" s="37">
        <f>'0'!$A$2</f>
        <v>46112</v>
      </c>
      <c r="C2198" s="37" t="s">
        <v>1197</v>
      </c>
      <c r="D2198" s="195"/>
      <c r="E2198" s="23"/>
      <c r="F2198" s="14"/>
      <c r="G2198" s="22"/>
      <c r="H2198" s="656"/>
      <c r="I2198" s="656"/>
      <c r="J2198" s="656"/>
      <c r="K2198" s="25"/>
      <c r="L2198" s="25"/>
      <c r="M2198" s="25"/>
      <c r="N2198" s="25"/>
      <c r="O2198" s="25"/>
      <c r="P2198" s="25"/>
      <c r="Q2198" s="25"/>
      <c r="R2198" s="25"/>
      <c r="S2198" s="25"/>
      <c r="T2198" s="671"/>
      <c r="U2198" s="730" t="str">
        <f t="shared" si="37"/>
        <v/>
      </c>
    </row>
    <row r="2199" spans="1:21" x14ac:dyDescent="0.25">
      <c r="A2199" s="36" t="str">
        <f>'0'!$A$4</f>
        <v>………………..</v>
      </c>
      <c r="B2199" s="37">
        <f>'0'!$A$2</f>
        <v>46112</v>
      </c>
      <c r="C2199" s="37" t="s">
        <v>1197</v>
      </c>
      <c r="D2199" s="195"/>
      <c r="E2199" s="23"/>
      <c r="F2199" s="14"/>
      <c r="G2199" s="22"/>
      <c r="H2199" s="656"/>
      <c r="I2199" s="656"/>
      <c r="J2199" s="656"/>
      <c r="K2199" s="25"/>
      <c r="L2199" s="25"/>
      <c r="M2199" s="25"/>
      <c r="N2199" s="25"/>
      <c r="O2199" s="25"/>
      <c r="P2199" s="25"/>
      <c r="Q2199" s="25"/>
      <c r="R2199" s="25"/>
      <c r="S2199" s="25"/>
      <c r="T2199" s="671"/>
      <c r="U2199" s="730" t="str">
        <f t="shared" si="37"/>
        <v/>
      </c>
    </row>
    <row r="2200" spans="1:21" x14ac:dyDescent="0.25">
      <c r="A2200" s="36" t="str">
        <f>'0'!$A$4</f>
        <v>………………..</v>
      </c>
      <c r="B2200" s="37">
        <f>'0'!$A$2</f>
        <v>46112</v>
      </c>
      <c r="C2200" s="37" t="s">
        <v>1197</v>
      </c>
      <c r="D2200" s="195"/>
      <c r="E2200" s="23"/>
      <c r="F2200" s="14"/>
      <c r="G2200" s="22"/>
      <c r="H2200" s="656"/>
      <c r="I2200" s="656"/>
      <c r="J2200" s="656"/>
      <c r="K2200" s="25"/>
      <c r="L2200" s="25"/>
      <c r="M2200" s="25"/>
      <c r="N2200" s="25"/>
      <c r="O2200" s="25"/>
      <c r="P2200" s="25"/>
      <c r="Q2200" s="25"/>
      <c r="R2200" s="25"/>
      <c r="S2200" s="25"/>
      <c r="T2200" s="671"/>
      <c r="U2200" s="730" t="str">
        <f t="shared" si="37"/>
        <v/>
      </c>
    </row>
    <row r="2201" spans="1:21" x14ac:dyDescent="0.25">
      <c r="A2201" s="36" t="str">
        <f>'0'!$A$4</f>
        <v>………………..</v>
      </c>
      <c r="B2201" s="37">
        <f>'0'!$A$2</f>
        <v>46112</v>
      </c>
      <c r="C2201" s="37" t="s">
        <v>1197</v>
      </c>
      <c r="D2201" s="195"/>
      <c r="E2201" s="23"/>
      <c r="F2201" s="14"/>
      <c r="G2201" s="22"/>
      <c r="H2201" s="656"/>
      <c r="I2201" s="656"/>
      <c r="J2201" s="656"/>
      <c r="K2201" s="25"/>
      <c r="L2201" s="25"/>
      <c r="M2201" s="25"/>
      <c r="N2201" s="25"/>
      <c r="O2201" s="25"/>
      <c r="P2201" s="25"/>
      <c r="Q2201" s="25"/>
      <c r="R2201" s="25"/>
      <c r="S2201" s="25"/>
      <c r="T2201" s="671"/>
      <c r="U2201" s="730" t="str">
        <f t="shared" si="37"/>
        <v/>
      </c>
    </row>
    <row r="2202" spans="1:21" x14ac:dyDescent="0.25">
      <c r="A2202" s="36" t="str">
        <f>'0'!$A$4</f>
        <v>………………..</v>
      </c>
      <c r="B2202" s="37">
        <f>'0'!$A$2</f>
        <v>46112</v>
      </c>
      <c r="C2202" s="37" t="s">
        <v>1197</v>
      </c>
      <c r="D2202" s="195"/>
      <c r="E2202" s="23"/>
      <c r="F2202" s="14"/>
      <c r="G2202" s="22"/>
      <c r="H2202" s="656"/>
      <c r="I2202" s="656"/>
      <c r="J2202" s="656"/>
      <c r="K2202" s="25"/>
      <c r="L2202" s="25"/>
      <c r="M2202" s="25"/>
      <c r="N2202" s="25"/>
      <c r="O2202" s="25"/>
      <c r="P2202" s="25"/>
      <c r="Q2202" s="25"/>
      <c r="R2202" s="25"/>
      <c r="S2202" s="25"/>
      <c r="T2202" s="671"/>
      <c r="U2202" s="730" t="str">
        <f t="shared" si="37"/>
        <v/>
      </c>
    </row>
    <row r="2203" spans="1:21" x14ac:dyDescent="0.25">
      <c r="A2203" s="36" t="str">
        <f>'0'!$A$4</f>
        <v>………………..</v>
      </c>
      <c r="B2203" s="37">
        <f>'0'!$A$2</f>
        <v>46112</v>
      </c>
      <c r="C2203" s="37" t="s">
        <v>1197</v>
      </c>
      <c r="D2203" s="195"/>
      <c r="E2203" s="23"/>
      <c r="F2203" s="14"/>
      <c r="G2203" s="22"/>
      <c r="H2203" s="656"/>
      <c r="I2203" s="656"/>
      <c r="J2203" s="656"/>
      <c r="K2203" s="25"/>
      <c r="L2203" s="25"/>
      <c r="M2203" s="25"/>
      <c r="N2203" s="25"/>
      <c r="O2203" s="25"/>
      <c r="P2203" s="25"/>
      <c r="Q2203" s="25"/>
      <c r="R2203" s="25"/>
      <c r="S2203" s="25"/>
      <c r="T2203" s="671"/>
      <c r="U2203" s="730" t="str">
        <f t="shared" si="37"/>
        <v/>
      </c>
    </row>
    <row r="2204" spans="1:21" x14ac:dyDescent="0.25">
      <c r="A2204" s="36" t="str">
        <f>'0'!$A$4</f>
        <v>………………..</v>
      </c>
      <c r="B2204" s="37">
        <f>'0'!$A$2</f>
        <v>46112</v>
      </c>
      <c r="C2204" s="37" t="s">
        <v>1197</v>
      </c>
      <c r="D2204" s="195"/>
      <c r="E2204" s="23"/>
      <c r="F2204" s="14"/>
      <c r="G2204" s="22"/>
      <c r="H2204" s="656"/>
      <c r="I2204" s="656"/>
      <c r="J2204" s="656"/>
      <c r="K2204" s="25"/>
      <c r="L2204" s="25"/>
      <c r="M2204" s="25"/>
      <c r="N2204" s="25"/>
      <c r="O2204" s="25"/>
      <c r="P2204" s="25"/>
      <c r="Q2204" s="25"/>
      <c r="R2204" s="25"/>
      <c r="S2204" s="25"/>
      <c r="T2204" s="671"/>
      <c r="U2204" s="730" t="str">
        <f t="shared" si="37"/>
        <v/>
      </c>
    </row>
    <row r="2205" spans="1:21" x14ac:dyDescent="0.25">
      <c r="A2205" s="36" t="str">
        <f>'0'!$A$4</f>
        <v>………………..</v>
      </c>
      <c r="B2205" s="37">
        <f>'0'!$A$2</f>
        <v>46112</v>
      </c>
      <c r="C2205" s="37" t="s">
        <v>1197</v>
      </c>
      <c r="D2205" s="195"/>
      <c r="E2205" s="23"/>
      <c r="F2205" s="14"/>
      <c r="G2205" s="22"/>
      <c r="H2205" s="656"/>
      <c r="I2205" s="656"/>
      <c r="J2205" s="656"/>
      <c r="K2205" s="25"/>
      <c r="L2205" s="25"/>
      <c r="M2205" s="25"/>
      <c r="N2205" s="25"/>
      <c r="O2205" s="25"/>
      <c r="P2205" s="25"/>
      <c r="Q2205" s="25"/>
      <c r="R2205" s="25"/>
      <c r="S2205" s="25"/>
      <c r="T2205" s="671"/>
      <c r="U2205" s="730" t="str">
        <f t="shared" si="37"/>
        <v/>
      </c>
    </row>
    <row r="2206" spans="1:21" x14ac:dyDescent="0.25">
      <c r="A2206" s="36" t="str">
        <f>'0'!$A$4</f>
        <v>………………..</v>
      </c>
      <c r="B2206" s="37">
        <f>'0'!$A$2</f>
        <v>46112</v>
      </c>
      <c r="C2206" s="37" t="s">
        <v>1197</v>
      </c>
      <c r="D2206" s="195"/>
      <c r="E2206" s="23"/>
      <c r="F2206" s="14"/>
      <c r="G2206" s="22"/>
      <c r="H2206" s="656"/>
      <c r="I2206" s="656"/>
      <c r="J2206" s="656"/>
      <c r="K2206" s="25"/>
      <c r="L2206" s="25"/>
      <c r="M2206" s="25"/>
      <c r="N2206" s="25"/>
      <c r="O2206" s="25"/>
      <c r="P2206" s="25"/>
      <c r="Q2206" s="25"/>
      <c r="R2206" s="25"/>
      <c r="S2206" s="25"/>
      <c r="T2206" s="671"/>
      <c r="U2206" s="730" t="str">
        <f t="shared" si="37"/>
        <v/>
      </c>
    </row>
    <row r="2207" spans="1:21" x14ac:dyDescent="0.25">
      <c r="A2207" s="36" t="str">
        <f>'0'!$A$4</f>
        <v>………………..</v>
      </c>
      <c r="B2207" s="37">
        <f>'0'!$A$2</f>
        <v>46112</v>
      </c>
      <c r="C2207" s="37" t="s">
        <v>1197</v>
      </c>
      <c r="D2207" s="195"/>
      <c r="E2207" s="23"/>
      <c r="F2207" s="14"/>
      <c r="G2207" s="22"/>
      <c r="H2207" s="656"/>
      <c r="I2207" s="656"/>
      <c r="J2207" s="656"/>
      <c r="K2207" s="25"/>
      <c r="L2207" s="25"/>
      <c r="M2207" s="25"/>
      <c r="N2207" s="25"/>
      <c r="O2207" s="25"/>
      <c r="P2207" s="25"/>
      <c r="Q2207" s="25"/>
      <c r="R2207" s="25"/>
      <c r="S2207" s="25"/>
      <c r="T2207" s="671"/>
      <c r="U2207" s="730" t="str">
        <f t="shared" si="37"/>
        <v/>
      </c>
    </row>
    <row r="2208" spans="1:21" x14ac:dyDescent="0.25">
      <c r="A2208" s="36" t="str">
        <f>'0'!$A$4</f>
        <v>………………..</v>
      </c>
      <c r="B2208" s="37">
        <f>'0'!$A$2</f>
        <v>46112</v>
      </c>
      <c r="C2208" s="37" t="s">
        <v>1197</v>
      </c>
      <c r="D2208" s="195"/>
      <c r="E2208" s="23"/>
      <c r="F2208" s="14"/>
      <c r="G2208" s="22"/>
      <c r="H2208" s="656"/>
      <c r="I2208" s="656"/>
      <c r="J2208" s="656"/>
      <c r="K2208" s="25"/>
      <c r="L2208" s="25"/>
      <c r="M2208" s="25"/>
      <c r="N2208" s="25"/>
      <c r="O2208" s="25"/>
      <c r="P2208" s="25"/>
      <c r="Q2208" s="25"/>
      <c r="R2208" s="25"/>
      <c r="S2208" s="25"/>
      <c r="T2208" s="671"/>
      <c r="U2208" s="730" t="str">
        <f t="shared" si="37"/>
        <v/>
      </c>
    </row>
    <row r="2209" spans="1:21" x14ac:dyDescent="0.25">
      <c r="A2209" s="36" t="str">
        <f>'0'!$A$4</f>
        <v>………………..</v>
      </c>
      <c r="B2209" s="37">
        <f>'0'!$A$2</f>
        <v>46112</v>
      </c>
      <c r="C2209" s="37" t="s">
        <v>1197</v>
      </c>
      <c r="D2209" s="195"/>
      <c r="E2209" s="23"/>
      <c r="F2209" s="14"/>
      <c r="G2209" s="22"/>
      <c r="H2209" s="656"/>
      <c r="I2209" s="656"/>
      <c r="J2209" s="656"/>
      <c r="K2209" s="25"/>
      <c r="L2209" s="25"/>
      <c r="M2209" s="25"/>
      <c r="N2209" s="25"/>
      <c r="O2209" s="25"/>
      <c r="P2209" s="25"/>
      <c r="Q2209" s="25"/>
      <c r="R2209" s="25"/>
      <c r="S2209" s="25"/>
      <c r="T2209" s="671"/>
      <c r="U2209" s="730" t="str">
        <f t="shared" si="37"/>
        <v/>
      </c>
    </row>
    <row r="2210" spans="1:21" x14ac:dyDescent="0.25">
      <c r="A2210" s="36" t="str">
        <f>'0'!$A$4</f>
        <v>………………..</v>
      </c>
      <c r="B2210" s="37">
        <f>'0'!$A$2</f>
        <v>46112</v>
      </c>
      <c r="C2210" s="37" t="s">
        <v>1197</v>
      </c>
      <c r="D2210" s="195"/>
      <c r="E2210" s="23"/>
      <c r="F2210" s="14"/>
      <c r="G2210" s="22"/>
      <c r="H2210" s="656"/>
      <c r="I2210" s="656"/>
      <c r="J2210" s="656"/>
      <c r="K2210" s="25"/>
      <c r="L2210" s="25"/>
      <c r="M2210" s="25"/>
      <c r="N2210" s="25"/>
      <c r="O2210" s="25"/>
      <c r="P2210" s="25"/>
      <c r="Q2210" s="25"/>
      <c r="R2210" s="25"/>
      <c r="S2210" s="25"/>
      <c r="T2210" s="671"/>
      <c r="U2210" s="730" t="str">
        <f t="shared" si="37"/>
        <v/>
      </c>
    </row>
    <row r="2211" spans="1:21" x14ac:dyDescent="0.25">
      <c r="A2211" s="36" t="str">
        <f>'0'!$A$4</f>
        <v>………………..</v>
      </c>
      <c r="B2211" s="37">
        <f>'0'!$A$2</f>
        <v>46112</v>
      </c>
      <c r="C2211" s="37" t="s">
        <v>1197</v>
      </c>
      <c r="D2211" s="195"/>
      <c r="E2211" s="23"/>
      <c r="F2211" s="14"/>
      <c r="G2211" s="22"/>
      <c r="H2211" s="656"/>
      <c r="I2211" s="656"/>
      <c r="J2211" s="656"/>
      <c r="K2211" s="25"/>
      <c r="L2211" s="25"/>
      <c r="M2211" s="25"/>
      <c r="N2211" s="25"/>
      <c r="O2211" s="25"/>
      <c r="P2211" s="25"/>
      <c r="Q2211" s="25"/>
      <c r="R2211" s="25"/>
      <c r="S2211" s="25"/>
      <c r="T2211" s="671"/>
      <c r="U2211" s="730" t="str">
        <f t="shared" si="37"/>
        <v/>
      </c>
    </row>
    <row r="2212" spans="1:21" x14ac:dyDescent="0.25">
      <c r="A2212" s="36" t="str">
        <f>'0'!$A$4</f>
        <v>………………..</v>
      </c>
      <c r="B2212" s="37">
        <f>'0'!$A$2</f>
        <v>46112</v>
      </c>
      <c r="C2212" s="37" t="s">
        <v>1197</v>
      </c>
      <c r="D2212" s="195"/>
      <c r="E2212" s="23"/>
      <c r="F2212" s="14"/>
      <c r="G2212" s="22"/>
      <c r="H2212" s="656"/>
      <c r="I2212" s="656"/>
      <c r="J2212" s="656"/>
      <c r="K2212" s="25"/>
      <c r="L2212" s="25"/>
      <c r="M2212" s="25"/>
      <c r="N2212" s="25"/>
      <c r="O2212" s="25"/>
      <c r="P2212" s="25"/>
      <c r="Q2212" s="25"/>
      <c r="R2212" s="25"/>
      <c r="S2212" s="25"/>
      <c r="T2212" s="671"/>
      <c r="U2212" s="730" t="str">
        <f t="shared" si="37"/>
        <v/>
      </c>
    </row>
    <row r="2213" spans="1:21" x14ac:dyDescent="0.25">
      <c r="A2213" s="36" t="str">
        <f>'0'!$A$4</f>
        <v>………………..</v>
      </c>
      <c r="B2213" s="37">
        <f>'0'!$A$2</f>
        <v>46112</v>
      </c>
      <c r="C2213" s="37" t="s">
        <v>1197</v>
      </c>
      <c r="D2213" s="195"/>
      <c r="E2213" s="23"/>
      <c r="F2213" s="14"/>
      <c r="G2213" s="22"/>
      <c r="H2213" s="656"/>
      <c r="I2213" s="656"/>
      <c r="J2213" s="656"/>
      <c r="K2213" s="25"/>
      <c r="L2213" s="25"/>
      <c r="M2213" s="25"/>
      <c r="N2213" s="25"/>
      <c r="O2213" s="25"/>
      <c r="P2213" s="25"/>
      <c r="Q2213" s="25"/>
      <c r="R2213" s="25"/>
      <c r="S2213" s="25"/>
      <c r="T2213" s="671"/>
      <c r="U2213" s="730" t="str">
        <f t="shared" si="37"/>
        <v/>
      </c>
    </row>
    <row r="2214" spans="1:21" x14ac:dyDescent="0.25">
      <c r="A2214" s="36" t="str">
        <f>'0'!$A$4</f>
        <v>………………..</v>
      </c>
      <c r="B2214" s="37">
        <f>'0'!$A$2</f>
        <v>46112</v>
      </c>
      <c r="C2214" s="37" t="s">
        <v>1197</v>
      </c>
      <c r="D2214" s="195"/>
      <c r="E2214" s="23"/>
      <c r="F2214" s="14"/>
      <c r="G2214" s="22"/>
      <c r="H2214" s="656"/>
      <c r="I2214" s="656"/>
      <c r="J2214" s="656"/>
      <c r="K2214" s="25"/>
      <c r="L2214" s="25"/>
      <c r="M2214" s="25"/>
      <c r="N2214" s="25"/>
      <c r="O2214" s="25"/>
      <c r="P2214" s="25"/>
      <c r="Q2214" s="25"/>
      <c r="R2214" s="25"/>
      <c r="S2214" s="25"/>
      <c r="T2214" s="671"/>
      <c r="U2214" s="730" t="str">
        <f t="shared" si="37"/>
        <v/>
      </c>
    </row>
    <row r="2215" spans="1:21" x14ac:dyDescent="0.25">
      <c r="A2215" s="36" t="str">
        <f>'0'!$A$4</f>
        <v>………………..</v>
      </c>
      <c r="B2215" s="37">
        <f>'0'!$A$2</f>
        <v>46112</v>
      </c>
      <c r="C2215" s="37" t="s">
        <v>1197</v>
      </c>
      <c r="D2215" s="195"/>
      <c r="E2215" s="23"/>
      <c r="F2215" s="14"/>
      <c r="G2215" s="22"/>
      <c r="H2215" s="656"/>
      <c r="I2215" s="656"/>
      <c r="J2215" s="656"/>
      <c r="K2215" s="25"/>
      <c r="L2215" s="25"/>
      <c r="M2215" s="25"/>
      <c r="N2215" s="25"/>
      <c r="O2215" s="25"/>
      <c r="P2215" s="25"/>
      <c r="Q2215" s="25"/>
      <c r="R2215" s="25"/>
      <c r="S2215" s="25"/>
      <c r="T2215" s="671"/>
      <c r="U2215" s="730" t="str">
        <f t="shared" si="37"/>
        <v/>
      </c>
    </row>
    <row r="2216" spans="1:21" x14ac:dyDescent="0.25">
      <c r="A2216" s="36" t="str">
        <f>'0'!$A$4</f>
        <v>………………..</v>
      </c>
      <c r="B2216" s="37">
        <f>'0'!$A$2</f>
        <v>46112</v>
      </c>
      <c r="C2216" s="37" t="s">
        <v>1197</v>
      </c>
      <c r="D2216" s="195"/>
      <c r="E2216" s="23"/>
      <c r="F2216" s="14"/>
      <c r="G2216" s="22"/>
      <c r="H2216" s="656"/>
      <c r="I2216" s="656"/>
      <c r="J2216" s="656"/>
      <c r="K2216" s="25"/>
      <c r="L2216" s="25"/>
      <c r="M2216" s="25"/>
      <c r="N2216" s="25"/>
      <c r="O2216" s="25"/>
      <c r="P2216" s="25"/>
      <c r="Q2216" s="25"/>
      <c r="R2216" s="25"/>
      <c r="S2216" s="25"/>
      <c r="T2216" s="671"/>
      <c r="U2216" s="730" t="str">
        <f t="shared" si="37"/>
        <v/>
      </c>
    </row>
    <row r="2217" spans="1:21" x14ac:dyDescent="0.25">
      <c r="A2217" s="36" t="str">
        <f>'0'!$A$4</f>
        <v>………………..</v>
      </c>
      <c r="B2217" s="37">
        <f>'0'!$A$2</f>
        <v>46112</v>
      </c>
      <c r="C2217" s="37" t="s">
        <v>1197</v>
      </c>
      <c r="D2217" s="195"/>
      <c r="E2217" s="23"/>
      <c r="F2217" s="14"/>
      <c r="G2217" s="22"/>
      <c r="H2217" s="656"/>
      <c r="I2217" s="656"/>
      <c r="J2217" s="656"/>
      <c r="K2217" s="25"/>
      <c r="L2217" s="25"/>
      <c r="M2217" s="25"/>
      <c r="N2217" s="25"/>
      <c r="O2217" s="25"/>
      <c r="P2217" s="25"/>
      <c r="Q2217" s="25"/>
      <c r="R2217" s="25"/>
      <c r="S2217" s="25"/>
      <c r="T2217" s="671"/>
      <c r="U2217" s="730" t="str">
        <f t="shared" si="37"/>
        <v/>
      </c>
    </row>
    <row r="2218" spans="1:21" x14ac:dyDescent="0.25">
      <c r="A2218" s="36" t="str">
        <f>'0'!$A$4</f>
        <v>………………..</v>
      </c>
      <c r="B2218" s="37">
        <f>'0'!$A$2</f>
        <v>46112</v>
      </c>
      <c r="C2218" s="37" t="s">
        <v>1197</v>
      </c>
      <c r="D2218" s="195"/>
      <c r="E2218" s="23"/>
      <c r="F2218" s="14"/>
      <c r="G2218" s="22"/>
      <c r="H2218" s="656"/>
      <c r="I2218" s="656"/>
      <c r="J2218" s="656"/>
      <c r="K2218" s="25"/>
      <c r="L2218" s="25"/>
      <c r="M2218" s="25"/>
      <c r="N2218" s="25"/>
      <c r="O2218" s="25"/>
      <c r="P2218" s="25"/>
      <c r="Q2218" s="25"/>
      <c r="R2218" s="25"/>
      <c r="S2218" s="25"/>
      <c r="T2218" s="671"/>
      <c r="U2218" s="730" t="str">
        <f t="shared" si="37"/>
        <v/>
      </c>
    </row>
    <row r="2219" spans="1:21" x14ac:dyDescent="0.25">
      <c r="A2219" s="36" t="str">
        <f>'0'!$A$4</f>
        <v>………………..</v>
      </c>
      <c r="B2219" s="37">
        <f>'0'!$A$2</f>
        <v>46112</v>
      </c>
      <c r="C2219" s="37" t="s">
        <v>1197</v>
      </c>
      <c r="D2219" s="195"/>
      <c r="E2219" s="23"/>
      <c r="F2219" s="14"/>
      <c r="G2219" s="22"/>
      <c r="H2219" s="656"/>
      <c r="I2219" s="656"/>
      <c r="J2219" s="656"/>
      <c r="K2219" s="25"/>
      <c r="L2219" s="25"/>
      <c r="M2219" s="25"/>
      <c r="N2219" s="25"/>
      <c r="O2219" s="25"/>
      <c r="P2219" s="25"/>
      <c r="Q2219" s="25"/>
      <c r="R2219" s="25"/>
      <c r="S2219" s="25"/>
      <c r="T2219" s="671"/>
      <c r="U2219" s="730" t="str">
        <f t="shared" si="37"/>
        <v/>
      </c>
    </row>
    <row r="2220" spans="1:21" x14ac:dyDescent="0.25">
      <c r="A2220" s="36" t="str">
        <f>'0'!$A$4</f>
        <v>………………..</v>
      </c>
      <c r="B2220" s="37">
        <f>'0'!$A$2</f>
        <v>46112</v>
      </c>
      <c r="C2220" s="37" t="s">
        <v>1197</v>
      </c>
      <c r="D2220" s="195"/>
      <c r="E2220" s="23"/>
      <c r="F2220" s="14"/>
      <c r="G2220" s="22"/>
      <c r="H2220" s="656"/>
      <c r="I2220" s="656"/>
      <c r="J2220" s="656"/>
      <c r="K2220" s="25"/>
      <c r="L2220" s="25"/>
      <c r="M2220" s="25"/>
      <c r="N2220" s="25"/>
      <c r="O2220" s="25"/>
      <c r="P2220" s="25"/>
      <c r="Q2220" s="25"/>
      <c r="R2220" s="25"/>
      <c r="S2220" s="25"/>
      <c r="T2220" s="671"/>
      <c r="U2220" s="730" t="str">
        <f t="shared" si="37"/>
        <v/>
      </c>
    </row>
    <row r="2221" spans="1:21" x14ac:dyDescent="0.25">
      <c r="A2221" s="36" t="str">
        <f>'0'!$A$4</f>
        <v>………………..</v>
      </c>
      <c r="B2221" s="37">
        <f>'0'!$A$2</f>
        <v>46112</v>
      </c>
      <c r="C2221" s="37" t="s">
        <v>1197</v>
      </c>
      <c r="D2221" s="195"/>
      <c r="E2221" s="23"/>
      <c r="F2221" s="14"/>
      <c r="G2221" s="22"/>
      <c r="H2221" s="656"/>
      <c r="I2221" s="656"/>
      <c r="J2221" s="656"/>
      <c r="K2221" s="25"/>
      <c r="L2221" s="25"/>
      <c r="M2221" s="25"/>
      <c r="N2221" s="25"/>
      <c r="O2221" s="25"/>
      <c r="P2221" s="25"/>
      <c r="Q2221" s="25"/>
      <c r="R2221" s="25"/>
      <c r="S2221" s="25"/>
      <c r="T2221" s="671"/>
      <c r="U2221" s="730" t="str">
        <f t="shared" si="37"/>
        <v/>
      </c>
    </row>
    <row r="2222" spans="1:21" x14ac:dyDescent="0.25">
      <c r="A2222" s="36" t="str">
        <f>'0'!$A$4</f>
        <v>………………..</v>
      </c>
      <c r="B2222" s="37">
        <f>'0'!$A$2</f>
        <v>46112</v>
      </c>
      <c r="C2222" s="37" t="s">
        <v>1197</v>
      </c>
      <c r="D2222" s="195"/>
      <c r="E2222" s="23"/>
      <c r="F2222" s="14"/>
      <c r="G2222" s="22"/>
      <c r="H2222" s="656"/>
      <c r="I2222" s="656"/>
      <c r="J2222" s="656"/>
      <c r="K2222" s="25"/>
      <c r="L2222" s="25"/>
      <c r="M2222" s="25"/>
      <c r="N2222" s="25"/>
      <c r="O2222" s="25"/>
      <c r="P2222" s="25"/>
      <c r="Q2222" s="25"/>
      <c r="R2222" s="25"/>
      <c r="S2222" s="25"/>
      <c r="T2222" s="671"/>
      <c r="U2222" s="730" t="str">
        <f t="shared" si="37"/>
        <v/>
      </c>
    </row>
    <row r="2223" spans="1:21" x14ac:dyDescent="0.25">
      <c r="A2223" s="36" t="str">
        <f>'0'!$A$4</f>
        <v>………………..</v>
      </c>
      <c r="B2223" s="37">
        <f>'0'!$A$2</f>
        <v>46112</v>
      </c>
      <c r="C2223" s="37" t="s">
        <v>1197</v>
      </c>
      <c r="D2223" s="195"/>
      <c r="E2223" s="23"/>
      <c r="F2223" s="14"/>
      <c r="G2223" s="22"/>
      <c r="H2223" s="656"/>
      <c r="I2223" s="656"/>
      <c r="J2223" s="656"/>
      <c r="K2223" s="25"/>
      <c r="L2223" s="25"/>
      <c r="M2223" s="25"/>
      <c r="N2223" s="25"/>
      <c r="O2223" s="25"/>
      <c r="P2223" s="25"/>
      <c r="Q2223" s="25"/>
      <c r="R2223" s="25"/>
      <c r="S2223" s="25"/>
      <c r="T2223" s="671"/>
      <c r="U2223" s="730" t="str">
        <f t="shared" si="37"/>
        <v/>
      </c>
    </row>
    <row r="2224" spans="1:21" x14ac:dyDescent="0.25">
      <c r="A2224" s="36" t="str">
        <f>'0'!$A$4</f>
        <v>………………..</v>
      </c>
      <c r="B2224" s="37">
        <f>'0'!$A$2</f>
        <v>46112</v>
      </c>
      <c r="C2224" s="37" t="s">
        <v>1197</v>
      </c>
      <c r="D2224" s="195"/>
      <c r="E2224" s="23"/>
      <c r="F2224" s="14"/>
      <c r="G2224" s="22"/>
      <c r="H2224" s="656"/>
      <c r="I2224" s="656"/>
      <c r="J2224" s="656"/>
      <c r="K2224" s="25"/>
      <c r="L2224" s="25"/>
      <c r="M2224" s="25"/>
      <c r="N2224" s="25"/>
      <c r="O2224" s="25"/>
      <c r="P2224" s="25"/>
      <c r="Q2224" s="25"/>
      <c r="R2224" s="25"/>
      <c r="S2224" s="25"/>
      <c r="T2224" s="671"/>
      <c r="U2224" s="730" t="str">
        <f t="shared" si="37"/>
        <v/>
      </c>
    </row>
    <row r="2225" spans="1:21" x14ac:dyDescent="0.25">
      <c r="A2225" s="36" t="str">
        <f>'0'!$A$4</f>
        <v>………………..</v>
      </c>
      <c r="B2225" s="37">
        <f>'0'!$A$2</f>
        <v>46112</v>
      </c>
      <c r="C2225" s="37" t="s">
        <v>1197</v>
      </c>
      <c r="D2225" s="195"/>
      <c r="E2225" s="23"/>
      <c r="F2225" s="14"/>
      <c r="G2225" s="22"/>
      <c r="H2225" s="656"/>
      <c r="I2225" s="656"/>
      <c r="J2225" s="656"/>
      <c r="K2225" s="25"/>
      <c r="L2225" s="25"/>
      <c r="M2225" s="25"/>
      <c r="N2225" s="25"/>
      <c r="O2225" s="25"/>
      <c r="P2225" s="25"/>
      <c r="Q2225" s="25"/>
      <c r="R2225" s="25"/>
      <c r="S2225" s="25"/>
      <c r="T2225" s="671"/>
      <c r="U2225" s="730" t="str">
        <f t="shared" si="37"/>
        <v/>
      </c>
    </row>
    <row r="2226" spans="1:21" x14ac:dyDescent="0.25">
      <c r="A2226" s="36" t="str">
        <f>'0'!$A$4</f>
        <v>………………..</v>
      </c>
      <c r="B2226" s="37">
        <f>'0'!$A$2</f>
        <v>46112</v>
      </c>
      <c r="C2226" s="37" t="s">
        <v>1197</v>
      </c>
      <c r="D2226" s="195"/>
      <c r="E2226" s="23"/>
      <c r="F2226" s="14"/>
      <c r="G2226" s="22"/>
      <c r="H2226" s="656"/>
      <c r="I2226" s="656"/>
      <c r="J2226" s="656"/>
      <c r="K2226" s="25"/>
      <c r="L2226" s="25"/>
      <c r="M2226" s="25"/>
      <c r="N2226" s="25"/>
      <c r="O2226" s="25"/>
      <c r="P2226" s="25"/>
      <c r="Q2226" s="25"/>
      <c r="R2226" s="25"/>
      <c r="S2226" s="25"/>
      <c r="T2226" s="671"/>
      <c r="U2226" s="730" t="str">
        <f t="shared" si="37"/>
        <v/>
      </c>
    </row>
    <row r="2227" spans="1:21" x14ac:dyDescent="0.25">
      <c r="A2227" s="36" t="str">
        <f>'0'!$A$4</f>
        <v>………………..</v>
      </c>
      <c r="B2227" s="37">
        <f>'0'!$A$2</f>
        <v>46112</v>
      </c>
      <c r="C2227" s="37" t="s">
        <v>1197</v>
      </c>
      <c r="D2227" s="195"/>
      <c r="E2227" s="23"/>
      <c r="F2227" s="14"/>
      <c r="G2227" s="22"/>
      <c r="H2227" s="656"/>
      <c r="I2227" s="656"/>
      <c r="J2227" s="656"/>
      <c r="K2227" s="25"/>
      <c r="L2227" s="25"/>
      <c r="M2227" s="25"/>
      <c r="N2227" s="25"/>
      <c r="O2227" s="25"/>
      <c r="P2227" s="25"/>
      <c r="Q2227" s="25"/>
      <c r="R2227" s="25"/>
      <c r="S2227" s="25"/>
      <c r="T2227" s="671"/>
      <c r="U2227" s="730" t="str">
        <f t="shared" si="37"/>
        <v/>
      </c>
    </row>
    <row r="2228" spans="1:21" x14ac:dyDescent="0.25">
      <c r="A2228" s="36" t="str">
        <f>'0'!$A$4</f>
        <v>………………..</v>
      </c>
      <c r="B2228" s="37">
        <f>'0'!$A$2</f>
        <v>46112</v>
      </c>
      <c r="C2228" s="37" t="s">
        <v>1197</v>
      </c>
      <c r="D2228" s="195"/>
      <c r="E2228" s="23"/>
      <c r="F2228" s="14"/>
      <c r="G2228" s="22"/>
      <c r="H2228" s="656"/>
      <c r="I2228" s="656"/>
      <c r="J2228" s="656"/>
      <c r="K2228" s="25"/>
      <c r="L2228" s="25"/>
      <c r="M2228" s="25"/>
      <c r="N2228" s="25"/>
      <c r="O2228" s="25"/>
      <c r="P2228" s="25"/>
      <c r="Q2228" s="25"/>
      <c r="R2228" s="25"/>
      <c r="S2228" s="25"/>
      <c r="T2228" s="671"/>
      <c r="U2228" s="730" t="str">
        <f t="shared" si="37"/>
        <v/>
      </c>
    </row>
    <row r="2229" spans="1:21" x14ac:dyDescent="0.25">
      <c r="A2229" s="36" t="str">
        <f>'0'!$A$4</f>
        <v>………………..</v>
      </c>
      <c r="B2229" s="37">
        <f>'0'!$A$2</f>
        <v>46112</v>
      </c>
      <c r="C2229" s="37" t="s">
        <v>1197</v>
      </c>
      <c r="D2229" s="195"/>
      <c r="E2229" s="23"/>
      <c r="F2229" s="14"/>
      <c r="G2229" s="22"/>
      <c r="H2229" s="656"/>
      <c r="I2229" s="656"/>
      <c r="J2229" s="656"/>
      <c r="K2229" s="25"/>
      <c r="L2229" s="25"/>
      <c r="M2229" s="25"/>
      <c r="N2229" s="25"/>
      <c r="O2229" s="25"/>
      <c r="P2229" s="25"/>
      <c r="Q2229" s="25"/>
      <c r="R2229" s="25"/>
      <c r="S2229" s="25"/>
      <c r="T2229" s="671"/>
      <c r="U2229" s="730" t="str">
        <f t="shared" si="37"/>
        <v/>
      </c>
    </row>
    <row r="2230" spans="1:21" x14ac:dyDescent="0.25">
      <c r="A2230" s="36" t="str">
        <f>'0'!$A$4</f>
        <v>………………..</v>
      </c>
      <c r="B2230" s="37">
        <f>'0'!$A$2</f>
        <v>46112</v>
      </c>
      <c r="C2230" s="37" t="s">
        <v>1197</v>
      </c>
      <c r="D2230" s="195"/>
      <c r="E2230" s="23"/>
      <c r="F2230" s="14"/>
      <c r="G2230" s="22"/>
      <c r="H2230" s="656"/>
      <c r="I2230" s="656"/>
      <c r="J2230" s="656"/>
      <c r="K2230" s="25"/>
      <c r="L2230" s="25"/>
      <c r="M2230" s="25"/>
      <c r="N2230" s="25"/>
      <c r="O2230" s="25"/>
      <c r="P2230" s="25"/>
      <c r="Q2230" s="25"/>
      <c r="R2230" s="25"/>
      <c r="S2230" s="25"/>
      <c r="T2230" s="671"/>
      <c r="U2230" s="730" t="str">
        <f t="shared" si="37"/>
        <v/>
      </c>
    </row>
    <row r="2231" spans="1:21" x14ac:dyDescent="0.25">
      <c r="A2231" s="36" t="str">
        <f>'0'!$A$4</f>
        <v>………………..</v>
      </c>
      <c r="B2231" s="37">
        <f>'0'!$A$2</f>
        <v>46112</v>
      </c>
      <c r="C2231" s="37" t="s">
        <v>1197</v>
      </c>
      <c r="D2231" s="195"/>
      <c r="E2231" s="23"/>
      <c r="F2231" s="14"/>
      <c r="G2231" s="22"/>
      <c r="H2231" s="656"/>
      <c r="I2231" s="656"/>
      <c r="J2231" s="656"/>
      <c r="K2231" s="25"/>
      <c r="L2231" s="25"/>
      <c r="M2231" s="25"/>
      <c r="N2231" s="25"/>
      <c r="O2231" s="25"/>
      <c r="P2231" s="25"/>
      <c r="Q2231" s="25"/>
      <c r="R2231" s="25"/>
      <c r="S2231" s="25"/>
      <c r="T2231" s="671"/>
      <c r="U2231" s="730" t="str">
        <f t="shared" si="37"/>
        <v/>
      </c>
    </row>
    <row r="2232" spans="1:21" x14ac:dyDescent="0.25">
      <c r="A2232" s="36" t="str">
        <f>'0'!$A$4</f>
        <v>………………..</v>
      </c>
      <c r="B2232" s="37">
        <f>'0'!$A$2</f>
        <v>46112</v>
      </c>
      <c r="C2232" s="37" t="s">
        <v>1197</v>
      </c>
      <c r="D2232" s="195"/>
      <c r="E2232" s="23"/>
      <c r="F2232" s="14"/>
      <c r="G2232" s="22"/>
      <c r="H2232" s="656"/>
      <c r="I2232" s="656"/>
      <c r="J2232" s="656"/>
      <c r="K2232" s="25"/>
      <c r="L2232" s="25"/>
      <c r="M2232" s="25"/>
      <c r="N2232" s="25"/>
      <c r="O2232" s="25"/>
      <c r="P2232" s="25"/>
      <c r="Q2232" s="25"/>
      <c r="R2232" s="25"/>
      <c r="S2232" s="25"/>
      <c r="T2232" s="671"/>
      <c r="U2232" s="730" t="str">
        <f t="shared" si="37"/>
        <v/>
      </c>
    </row>
    <row r="2233" spans="1:21" x14ac:dyDescent="0.25">
      <c r="A2233" s="36" t="str">
        <f>'0'!$A$4</f>
        <v>………………..</v>
      </c>
      <c r="B2233" s="37">
        <f>'0'!$A$2</f>
        <v>46112</v>
      </c>
      <c r="C2233" s="37" t="s">
        <v>1197</v>
      </c>
      <c r="D2233" s="195"/>
      <c r="E2233" s="23"/>
      <c r="F2233" s="14"/>
      <c r="G2233" s="22"/>
      <c r="H2233" s="656"/>
      <c r="I2233" s="656"/>
      <c r="J2233" s="656"/>
      <c r="K2233" s="25"/>
      <c r="L2233" s="25"/>
      <c r="M2233" s="25"/>
      <c r="N2233" s="25"/>
      <c r="O2233" s="25"/>
      <c r="P2233" s="25"/>
      <c r="Q2233" s="25"/>
      <c r="R2233" s="25"/>
      <c r="S2233" s="25"/>
      <c r="T2233" s="671"/>
      <c r="U2233" s="730" t="str">
        <f t="shared" si="37"/>
        <v/>
      </c>
    </row>
    <row r="2234" spans="1:21" x14ac:dyDescent="0.25">
      <c r="A2234" s="36" t="str">
        <f>'0'!$A$4</f>
        <v>………………..</v>
      </c>
      <c r="B2234" s="37">
        <f>'0'!$A$2</f>
        <v>46112</v>
      </c>
      <c r="C2234" s="37" t="s">
        <v>1197</v>
      </c>
      <c r="D2234" s="195"/>
      <c r="E2234" s="23"/>
      <c r="F2234" s="14"/>
      <c r="G2234" s="22"/>
      <c r="H2234" s="656"/>
      <c r="I2234" s="656"/>
      <c r="J2234" s="656"/>
      <c r="K2234" s="25"/>
      <c r="L2234" s="25"/>
      <c r="M2234" s="25"/>
      <c r="N2234" s="25"/>
      <c r="O2234" s="25"/>
      <c r="P2234" s="25"/>
      <c r="Q2234" s="25"/>
      <c r="R2234" s="25"/>
      <c r="S2234" s="25"/>
      <c r="T2234" s="671"/>
      <c r="U2234" s="730" t="str">
        <f t="shared" si="37"/>
        <v/>
      </c>
    </row>
    <row r="2235" spans="1:21" x14ac:dyDescent="0.25">
      <c r="A2235" s="36" t="str">
        <f>'0'!$A$4</f>
        <v>………………..</v>
      </c>
      <c r="B2235" s="37">
        <f>'0'!$A$2</f>
        <v>46112</v>
      </c>
      <c r="C2235" s="37" t="s">
        <v>1197</v>
      </c>
      <c r="D2235" s="195"/>
      <c r="E2235" s="23"/>
      <c r="F2235" s="14"/>
      <c r="G2235" s="22"/>
      <c r="H2235" s="656"/>
      <c r="I2235" s="656"/>
      <c r="J2235" s="656"/>
      <c r="K2235" s="25"/>
      <c r="L2235" s="25"/>
      <c r="M2235" s="25"/>
      <c r="N2235" s="25"/>
      <c r="O2235" s="25"/>
      <c r="P2235" s="25"/>
      <c r="Q2235" s="25"/>
      <c r="R2235" s="25"/>
      <c r="S2235" s="25"/>
      <c r="T2235" s="671"/>
      <c r="U2235" s="730" t="str">
        <f t="shared" si="37"/>
        <v/>
      </c>
    </row>
    <row r="2236" spans="1:21" x14ac:dyDescent="0.25">
      <c r="A2236" s="36" t="str">
        <f>'0'!$A$4</f>
        <v>………………..</v>
      </c>
      <c r="B2236" s="37">
        <f>'0'!$A$2</f>
        <v>46112</v>
      </c>
      <c r="C2236" s="37" t="s">
        <v>1197</v>
      </c>
      <c r="D2236" s="195"/>
      <c r="E2236" s="23"/>
      <c r="F2236" s="14"/>
      <c r="G2236" s="22"/>
      <c r="H2236" s="656"/>
      <c r="I2236" s="656"/>
      <c r="J2236" s="656"/>
      <c r="K2236" s="25"/>
      <c r="L2236" s="25"/>
      <c r="M2236" s="25"/>
      <c r="N2236" s="25"/>
      <c r="O2236" s="25"/>
      <c r="P2236" s="25"/>
      <c r="Q2236" s="25"/>
      <c r="R2236" s="25"/>
      <c r="S2236" s="25"/>
      <c r="T2236" s="671"/>
      <c r="U2236" s="730" t="str">
        <f t="shared" si="37"/>
        <v/>
      </c>
    </row>
    <row r="2237" spans="1:21" x14ac:dyDescent="0.25">
      <c r="A2237" s="36" t="str">
        <f>'0'!$A$4</f>
        <v>………………..</v>
      </c>
      <c r="B2237" s="37">
        <f>'0'!$A$2</f>
        <v>46112</v>
      </c>
      <c r="C2237" s="37" t="s">
        <v>1197</v>
      </c>
      <c r="D2237" s="195"/>
      <c r="E2237" s="23"/>
      <c r="F2237" s="14"/>
      <c r="G2237" s="22"/>
      <c r="H2237" s="656"/>
      <c r="I2237" s="656"/>
      <c r="J2237" s="656"/>
      <c r="K2237" s="25"/>
      <c r="L2237" s="25"/>
      <c r="M2237" s="25"/>
      <c r="N2237" s="25"/>
      <c r="O2237" s="25"/>
      <c r="P2237" s="25"/>
      <c r="Q2237" s="25"/>
      <c r="R2237" s="25"/>
      <c r="S2237" s="25"/>
      <c r="T2237" s="671"/>
      <c r="U2237" s="730" t="str">
        <f t="shared" si="37"/>
        <v/>
      </c>
    </row>
    <row r="2238" spans="1:21" x14ac:dyDescent="0.25">
      <c r="A2238" s="36" t="str">
        <f>'0'!$A$4</f>
        <v>………………..</v>
      </c>
      <c r="B2238" s="37">
        <f>'0'!$A$2</f>
        <v>46112</v>
      </c>
      <c r="C2238" s="37" t="s">
        <v>1197</v>
      </c>
      <c r="D2238" s="195"/>
      <c r="E2238" s="23"/>
      <c r="F2238" s="14"/>
      <c r="G2238" s="22"/>
      <c r="H2238" s="656"/>
      <c r="I2238" s="656"/>
      <c r="J2238" s="656"/>
      <c r="K2238" s="25"/>
      <c r="L2238" s="25"/>
      <c r="M2238" s="25"/>
      <c r="N2238" s="25"/>
      <c r="O2238" s="25"/>
      <c r="P2238" s="25"/>
      <c r="Q2238" s="25"/>
      <c r="R2238" s="25"/>
      <c r="S2238" s="25"/>
      <c r="T2238" s="671"/>
      <c r="U2238" s="730" t="str">
        <f t="shared" si="37"/>
        <v/>
      </c>
    </row>
    <row r="2239" spans="1:21" x14ac:dyDescent="0.25">
      <c r="A2239" s="36" t="str">
        <f>'0'!$A$4</f>
        <v>………………..</v>
      </c>
      <c r="B2239" s="37">
        <f>'0'!$A$2</f>
        <v>46112</v>
      </c>
      <c r="C2239" s="37" t="s">
        <v>1197</v>
      </c>
      <c r="D2239" s="195"/>
      <c r="E2239" s="23"/>
      <c r="F2239" s="14"/>
      <c r="G2239" s="22"/>
      <c r="H2239" s="656"/>
      <c r="I2239" s="656"/>
      <c r="J2239" s="656"/>
      <c r="K2239" s="25"/>
      <c r="L2239" s="25"/>
      <c r="M2239" s="25"/>
      <c r="N2239" s="25"/>
      <c r="O2239" s="25"/>
      <c r="P2239" s="25"/>
      <c r="Q2239" s="25"/>
      <c r="R2239" s="25"/>
      <c r="S2239" s="25"/>
      <c r="T2239" s="671"/>
      <c r="U2239" s="730" t="str">
        <f t="shared" si="37"/>
        <v/>
      </c>
    </row>
    <row r="2240" spans="1:21" x14ac:dyDescent="0.25">
      <c r="A2240" s="36" t="str">
        <f>'0'!$A$4</f>
        <v>………………..</v>
      </c>
      <c r="B2240" s="37">
        <f>'0'!$A$2</f>
        <v>46112</v>
      </c>
      <c r="C2240" s="37" t="s">
        <v>1197</v>
      </c>
      <c r="D2240" s="195"/>
      <c r="E2240" s="23"/>
      <c r="F2240" s="14"/>
      <c r="G2240" s="22"/>
      <c r="H2240" s="656"/>
      <c r="I2240" s="656"/>
      <c r="J2240" s="656"/>
      <c r="K2240" s="25"/>
      <c r="L2240" s="25"/>
      <c r="M2240" s="25"/>
      <c r="N2240" s="25"/>
      <c r="O2240" s="25"/>
      <c r="P2240" s="25"/>
      <c r="Q2240" s="25"/>
      <c r="R2240" s="25"/>
      <c r="S2240" s="25"/>
      <c r="T2240" s="671"/>
      <c r="U2240" s="730" t="str">
        <f t="shared" si="37"/>
        <v/>
      </c>
    </row>
    <row r="2241" spans="1:21" x14ac:dyDescent="0.25">
      <c r="A2241" s="36" t="str">
        <f>'0'!$A$4</f>
        <v>………………..</v>
      </c>
      <c r="B2241" s="37">
        <f>'0'!$A$2</f>
        <v>46112</v>
      </c>
      <c r="C2241" s="37" t="s">
        <v>1197</v>
      </c>
      <c r="D2241" s="195"/>
      <c r="E2241" s="23"/>
      <c r="F2241" s="14"/>
      <c r="G2241" s="22"/>
      <c r="H2241" s="656"/>
      <c r="I2241" s="656"/>
      <c r="J2241" s="656"/>
      <c r="K2241" s="25"/>
      <c r="L2241" s="25"/>
      <c r="M2241" s="25"/>
      <c r="N2241" s="25"/>
      <c r="O2241" s="25"/>
      <c r="P2241" s="25"/>
      <c r="Q2241" s="25"/>
      <c r="R2241" s="25"/>
      <c r="S2241" s="25"/>
      <c r="T2241" s="671"/>
      <c r="U2241" s="730" t="str">
        <f t="shared" si="37"/>
        <v/>
      </c>
    </row>
    <row r="2242" spans="1:21" x14ac:dyDescent="0.25">
      <c r="A2242" s="36" t="str">
        <f>'0'!$A$4</f>
        <v>………………..</v>
      </c>
      <c r="B2242" s="37">
        <f>'0'!$A$2</f>
        <v>46112</v>
      </c>
      <c r="C2242" s="37" t="s">
        <v>1197</v>
      </c>
      <c r="D2242" s="195"/>
      <c r="E2242" s="23"/>
      <c r="F2242" s="14"/>
      <c r="G2242" s="22"/>
      <c r="H2242" s="656"/>
      <c r="I2242" s="656"/>
      <c r="J2242" s="656"/>
      <c r="K2242" s="25"/>
      <c r="L2242" s="25"/>
      <c r="M2242" s="25"/>
      <c r="N2242" s="25"/>
      <c r="O2242" s="25"/>
      <c r="P2242" s="25"/>
      <c r="Q2242" s="25"/>
      <c r="R2242" s="25"/>
      <c r="S2242" s="25"/>
      <c r="T2242" s="671"/>
      <c r="U2242" s="730" t="str">
        <f t="shared" si="37"/>
        <v/>
      </c>
    </row>
    <row r="2243" spans="1:21" x14ac:dyDescent="0.25">
      <c r="A2243" s="36" t="str">
        <f>'0'!$A$4</f>
        <v>………………..</v>
      </c>
      <c r="B2243" s="37">
        <f>'0'!$A$2</f>
        <v>46112</v>
      </c>
      <c r="C2243" s="37" t="s">
        <v>1197</v>
      </c>
      <c r="D2243" s="195"/>
      <c r="E2243" s="23"/>
      <c r="F2243" s="14"/>
      <c r="G2243" s="22"/>
      <c r="H2243" s="656"/>
      <c r="I2243" s="656"/>
      <c r="J2243" s="656"/>
      <c r="K2243" s="25"/>
      <c r="L2243" s="25"/>
      <c r="M2243" s="25"/>
      <c r="N2243" s="25"/>
      <c r="O2243" s="25"/>
      <c r="P2243" s="25"/>
      <c r="Q2243" s="25"/>
      <c r="R2243" s="25"/>
      <c r="S2243" s="25"/>
      <c r="T2243" s="671"/>
      <c r="U2243" s="730" t="str">
        <f t="shared" si="37"/>
        <v/>
      </c>
    </row>
    <row r="2244" spans="1:21" x14ac:dyDescent="0.25">
      <c r="A2244" s="36" t="str">
        <f>'0'!$A$4</f>
        <v>………………..</v>
      </c>
      <c r="B2244" s="37">
        <f>'0'!$A$2</f>
        <v>46112</v>
      </c>
      <c r="C2244" s="37" t="s">
        <v>1197</v>
      </c>
      <c r="D2244" s="195"/>
      <c r="E2244" s="23"/>
      <c r="F2244" s="14"/>
      <c r="G2244" s="22"/>
      <c r="H2244" s="656"/>
      <c r="I2244" s="656"/>
      <c r="J2244" s="656"/>
      <c r="K2244" s="25"/>
      <c r="L2244" s="25"/>
      <c r="M2244" s="25"/>
      <c r="N2244" s="25"/>
      <c r="O2244" s="25"/>
      <c r="P2244" s="25"/>
      <c r="Q2244" s="25"/>
      <c r="R2244" s="25"/>
      <c r="S2244" s="25"/>
      <c r="T2244" s="671"/>
      <c r="U2244" s="730" t="str">
        <f t="shared" si="37"/>
        <v/>
      </c>
    </row>
    <row r="2245" spans="1:21" x14ac:dyDescent="0.25">
      <c r="A2245" s="36" t="str">
        <f>'0'!$A$4</f>
        <v>………………..</v>
      </c>
      <c r="B2245" s="37">
        <f>'0'!$A$2</f>
        <v>46112</v>
      </c>
      <c r="C2245" s="37" t="s">
        <v>1197</v>
      </c>
      <c r="D2245" s="195"/>
      <c r="E2245" s="23"/>
      <c r="F2245" s="14"/>
      <c r="G2245" s="22"/>
      <c r="H2245" s="656"/>
      <c r="I2245" s="656"/>
      <c r="J2245" s="656"/>
      <c r="K2245" s="25"/>
      <c r="L2245" s="25"/>
      <c r="M2245" s="25"/>
      <c r="N2245" s="25"/>
      <c r="O2245" s="25"/>
      <c r="P2245" s="25"/>
      <c r="Q2245" s="25"/>
      <c r="R2245" s="25"/>
      <c r="S2245" s="25"/>
      <c r="T2245" s="671"/>
      <c r="U2245" s="730" t="str">
        <f t="shared" si="37"/>
        <v/>
      </c>
    </row>
    <row r="2246" spans="1:21" x14ac:dyDescent="0.25">
      <c r="A2246" s="36" t="str">
        <f>'0'!$A$4</f>
        <v>………………..</v>
      </c>
      <c r="B2246" s="37">
        <f>'0'!$A$2</f>
        <v>46112</v>
      </c>
      <c r="C2246" s="37" t="s">
        <v>1197</v>
      </c>
      <c r="D2246" s="195"/>
      <c r="E2246" s="23"/>
      <c r="F2246" s="14"/>
      <c r="G2246" s="22"/>
      <c r="H2246" s="656"/>
      <c r="I2246" s="656"/>
      <c r="J2246" s="656"/>
      <c r="K2246" s="25"/>
      <c r="L2246" s="25"/>
      <c r="M2246" s="25"/>
      <c r="N2246" s="25"/>
      <c r="O2246" s="25"/>
      <c r="P2246" s="25"/>
      <c r="Q2246" s="25"/>
      <c r="R2246" s="25"/>
      <c r="S2246" s="25"/>
      <c r="T2246" s="671"/>
      <c r="U2246" s="730" t="str">
        <f t="shared" si="37"/>
        <v/>
      </c>
    </row>
    <row r="2247" spans="1:21" x14ac:dyDescent="0.25">
      <c r="A2247" s="36" t="str">
        <f>'0'!$A$4</f>
        <v>………………..</v>
      </c>
      <c r="B2247" s="37">
        <f>'0'!$A$2</f>
        <v>46112</v>
      </c>
      <c r="C2247" s="37" t="s">
        <v>1197</v>
      </c>
      <c r="D2247" s="195"/>
      <c r="E2247" s="23"/>
      <c r="F2247" s="14"/>
      <c r="G2247" s="22"/>
      <c r="H2247" s="656"/>
      <c r="I2247" s="656"/>
      <c r="J2247" s="656"/>
      <c r="K2247" s="25"/>
      <c r="L2247" s="25"/>
      <c r="M2247" s="25"/>
      <c r="N2247" s="25"/>
      <c r="O2247" s="25"/>
      <c r="P2247" s="25"/>
      <c r="Q2247" s="25"/>
      <c r="R2247" s="25"/>
      <c r="S2247" s="25"/>
      <c r="T2247" s="671"/>
      <c r="U2247" s="730" t="str">
        <f t="shared" si="37"/>
        <v/>
      </c>
    </row>
    <row r="2248" spans="1:21" x14ac:dyDescent="0.25">
      <c r="A2248" s="36" t="str">
        <f>'0'!$A$4</f>
        <v>………………..</v>
      </c>
      <c r="B2248" s="37">
        <f>'0'!$A$2</f>
        <v>46112</v>
      </c>
      <c r="C2248" s="37" t="s">
        <v>1197</v>
      </c>
      <c r="D2248" s="195"/>
      <c r="E2248" s="23"/>
      <c r="F2248" s="14"/>
      <c r="G2248" s="22"/>
      <c r="H2248" s="656"/>
      <c r="I2248" s="656"/>
      <c r="J2248" s="656"/>
      <c r="K2248" s="25"/>
      <c r="L2248" s="25"/>
      <c r="M2248" s="25"/>
      <c r="N2248" s="25"/>
      <c r="O2248" s="25"/>
      <c r="P2248" s="25"/>
      <c r="Q2248" s="25"/>
      <c r="R2248" s="25"/>
      <c r="S2248" s="25"/>
      <c r="T2248" s="671"/>
      <c r="U2248" s="730" t="str">
        <f t="shared" si="37"/>
        <v/>
      </c>
    </row>
    <row r="2249" spans="1:21" x14ac:dyDescent="0.25">
      <c r="A2249" s="36" t="str">
        <f>'0'!$A$4</f>
        <v>………………..</v>
      </c>
      <c r="B2249" s="37">
        <f>'0'!$A$2</f>
        <v>46112</v>
      </c>
      <c r="C2249" s="37" t="s">
        <v>1197</v>
      </c>
      <c r="D2249" s="195"/>
      <c r="E2249" s="23"/>
      <c r="F2249" s="14"/>
      <c r="G2249" s="22"/>
      <c r="H2249" s="656"/>
      <c r="I2249" s="656"/>
      <c r="J2249" s="656"/>
      <c r="K2249" s="25"/>
      <c r="L2249" s="25"/>
      <c r="M2249" s="25"/>
      <c r="N2249" s="25"/>
      <c r="O2249" s="25"/>
      <c r="P2249" s="25"/>
      <c r="Q2249" s="25"/>
      <c r="R2249" s="25"/>
      <c r="S2249" s="25"/>
      <c r="T2249" s="671"/>
      <c r="U2249" s="730" t="str">
        <f t="shared" si="37"/>
        <v/>
      </c>
    </row>
    <row r="2250" spans="1:21" x14ac:dyDescent="0.25">
      <c r="A2250" s="36" t="str">
        <f>'0'!$A$4</f>
        <v>………………..</v>
      </c>
      <c r="B2250" s="37">
        <f>'0'!$A$2</f>
        <v>46112</v>
      </c>
      <c r="C2250" s="37" t="s">
        <v>1197</v>
      </c>
      <c r="D2250" s="195"/>
      <c r="E2250" s="23"/>
      <c r="F2250" s="14"/>
      <c r="G2250" s="22"/>
      <c r="H2250" s="656"/>
      <c r="I2250" s="656"/>
      <c r="J2250" s="656"/>
      <c r="K2250" s="25"/>
      <c r="L2250" s="25"/>
      <c r="M2250" s="25"/>
      <c r="N2250" s="25"/>
      <c r="O2250" s="25"/>
      <c r="P2250" s="25"/>
      <c r="Q2250" s="25"/>
      <c r="R2250" s="25"/>
      <c r="S2250" s="25"/>
      <c r="T2250" s="671"/>
      <c r="U2250" s="730" t="str">
        <f t="shared" si="37"/>
        <v/>
      </c>
    </row>
    <row r="2251" spans="1:21" x14ac:dyDescent="0.25">
      <c r="A2251" s="36" t="str">
        <f>'0'!$A$4</f>
        <v>………………..</v>
      </c>
      <c r="B2251" s="37">
        <f>'0'!$A$2</f>
        <v>46112</v>
      </c>
      <c r="C2251" s="37" t="s">
        <v>1197</v>
      </c>
      <c r="D2251" s="195"/>
      <c r="E2251" s="23"/>
      <c r="F2251" s="14"/>
      <c r="G2251" s="22"/>
      <c r="H2251" s="656"/>
      <c r="I2251" s="656"/>
      <c r="J2251" s="656"/>
      <c r="K2251" s="25"/>
      <c r="L2251" s="25"/>
      <c r="M2251" s="25"/>
      <c r="N2251" s="25"/>
      <c r="O2251" s="25"/>
      <c r="P2251" s="25"/>
      <c r="Q2251" s="25"/>
      <c r="R2251" s="25"/>
      <c r="S2251" s="25"/>
      <c r="T2251" s="671"/>
      <c r="U2251" s="730" t="str">
        <f t="shared" ref="U2251:U2314" si="38">IF(COUNTBLANK(D2251:S2251)=16,"",IF(D2251="999999999","",IF(ISNUMBER(VALUE(D2251)),IF(LEN(D2251)&lt;&gt;9,"Въведеното ЕИК е твърде късо или твърде дълго",IF(OR(MOD(MID(D2251,1,1)*1+MID(D2251,2,1)*2+MID(D2251,3,1)*3+MID(D2251,4,1)*4+MID(D2251,5,1)*5+MID(D2251,6,1)*6+MID(D2251,7,1)*7+MID(D2251,8,1)*8,11)-MID(D2251,9,1)=0,AND(MOD(MID(D2251,1,1)*3+MID(D2251,2,1)*4+MID(D2251,3,1)*5+MID(D2251,4,1)*6+MID(D2251,5,1)*7+MID(D2251,6,1)*8+MID(D2251,7,1)*9+MID(D2251,8,1)*10,11)=10,MID(D2251,9,1)*1=0),MOD(MID(D2251,1,1)*3+MID(D2251,2,1)*4+MID(D2251,3,1)*5+MID(D2251,4,1)*6+MID(D2251,5,1)*7+MID(D2251,6,1)*8+MID(D2251,7,1)*9+MID(D2251,8,1)*10,11)-MID(D2251,9,1)=0),"","Въведеното ЕИК е невалидно")),"Въведеното ЕИК съдържа непозволени символи")))</f>
        <v/>
      </c>
    </row>
    <row r="2252" spans="1:21" x14ac:dyDescent="0.25">
      <c r="A2252" s="36" t="str">
        <f>'0'!$A$4</f>
        <v>………………..</v>
      </c>
      <c r="B2252" s="37">
        <f>'0'!$A$2</f>
        <v>46112</v>
      </c>
      <c r="C2252" s="37" t="s">
        <v>1197</v>
      </c>
      <c r="D2252" s="195"/>
      <c r="E2252" s="23"/>
      <c r="F2252" s="14"/>
      <c r="G2252" s="22"/>
      <c r="H2252" s="656"/>
      <c r="I2252" s="656"/>
      <c r="J2252" s="656"/>
      <c r="K2252" s="25"/>
      <c r="L2252" s="25"/>
      <c r="M2252" s="25"/>
      <c r="N2252" s="25"/>
      <c r="O2252" s="25"/>
      <c r="P2252" s="25"/>
      <c r="Q2252" s="25"/>
      <c r="R2252" s="25"/>
      <c r="S2252" s="25"/>
      <c r="T2252" s="671"/>
      <c r="U2252" s="730" t="str">
        <f t="shared" si="38"/>
        <v/>
      </c>
    </row>
    <row r="2253" spans="1:21" x14ac:dyDescent="0.25">
      <c r="A2253" s="36" t="str">
        <f>'0'!$A$4</f>
        <v>………………..</v>
      </c>
      <c r="B2253" s="37">
        <f>'0'!$A$2</f>
        <v>46112</v>
      </c>
      <c r="C2253" s="37" t="s">
        <v>1197</v>
      </c>
      <c r="D2253" s="195"/>
      <c r="E2253" s="23"/>
      <c r="F2253" s="14"/>
      <c r="G2253" s="22"/>
      <c r="H2253" s="656"/>
      <c r="I2253" s="656"/>
      <c r="J2253" s="656"/>
      <c r="K2253" s="25"/>
      <c r="L2253" s="25"/>
      <c r="M2253" s="25"/>
      <c r="N2253" s="25"/>
      <c r="O2253" s="25"/>
      <c r="P2253" s="25"/>
      <c r="Q2253" s="25"/>
      <c r="R2253" s="25"/>
      <c r="S2253" s="25"/>
      <c r="T2253" s="671"/>
      <c r="U2253" s="730" t="str">
        <f t="shared" si="38"/>
        <v/>
      </c>
    </row>
    <row r="2254" spans="1:21" x14ac:dyDescent="0.25">
      <c r="A2254" s="36" t="str">
        <f>'0'!$A$4</f>
        <v>………………..</v>
      </c>
      <c r="B2254" s="37">
        <f>'0'!$A$2</f>
        <v>46112</v>
      </c>
      <c r="C2254" s="37" t="s">
        <v>1197</v>
      </c>
      <c r="D2254" s="195"/>
      <c r="E2254" s="23"/>
      <c r="F2254" s="14"/>
      <c r="G2254" s="22"/>
      <c r="H2254" s="656"/>
      <c r="I2254" s="656"/>
      <c r="J2254" s="656"/>
      <c r="K2254" s="25"/>
      <c r="L2254" s="25"/>
      <c r="M2254" s="25"/>
      <c r="N2254" s="25"/>
      <c r="O2254" s="25"/>
      <c r="P2254" s="25"/>
      <c r="Q2254" s="25"/>
      <c r="R2254" s="25"/>
      <c r="S2254" s="25"/>
      <c r="T2254" s="671"/>
      <c r="U2254" s="730" t="str">
        <f t="shared" si="38"/>
        <v/>
      </c>
    </row>
    <row r="2255" spans="1:21" x14ac:dyDescent="0.25">
      <c r="A2255" s="36" t="str">
        <f>'0'!$A$4</f>
        <v>………………..</v>
      </c>
      <c r="B2255" s="37">
        <f>'0'!$A$2</f>
        <v>46112</v>
      </c>
      <c r="C2255" s="37" t="s">
        <v>1197</v>
      </c>
      <c r="D2255" s="195"/>
      <c r="E2255" s="23"/>
      <c r="F2255" s="14"/>
      <c r="G2255" s="22"/>
      <c r="H2255" s="656"/>
      <c r="I2255" s="656"/>
      <c r="J2255" s="656"/>
      <c r="K2255" s="25"/>
      <c r="L2255" s="25"/>
      <c r="M2255" s="25"/>
      <c r="N2255" s="25"/>
      <c r="O2255" s="25"/>
      <c r="P2255" s="25"/>
      <c r="Q2255" s="25"/>
      <c r="R2255" s="25"/>
      <c r="S2255" s="25"/>
      <c r="T2255" s="671"/>
      <c r="U2255" s="730" t="str">
        <f t="shared" si="38"/>
        <v/>
      </c>
    </row>
    <row r="2256" spans="1:21" x14ac:dyDescent="0.25">
      <c r="A2256" s="36" t="str">
        <f>'0'!$A$4</f>
        <v>………………..</v>
      </c>
      <c r="B2256" s="37">
        <f>'0'!$A$2</f>
        <v>46112</v>
      </c>
      <c r="C2256" s="37" t="s">
        <v>1197</v>
      </c>
      <c r="D2256" s="195"/>
      <c r="E2256" s="23"/>
      <c r="F2256" s="14"/>
      <c r="G2256" s="22"/>
      <c r="H2256" s="656"/>
      <c r="I2256" s="656"/>
      <c r="J2256" s="656"/>
      <c r="K2256" s="25"/>
      <c r="L2256" s="25"/>
      <c r="M2256" s="25"/>
      <c r="N2256" s="25"/>
      <c r="O2256" s="25"/>
      <c r="P2256" s="25"/>
      <c r="Q2256" s="25"/>
      <c r="R2256" s="25"/>
      <c r="S2256" s="25"/>
      <c r="T2256" s="671"/>
      <c r="U2256" s="730" t="str">
        <f t="shared" si="38"/>
        <v/>
      </c>
    </row>
    <row r="2257" spans="1:21" x14ac:dyDescent="0.25">
      <c r="A2257" s="36" t="str">
        <f>'0'!$A$4</f>
        <v>………………..</v>
      </c>
      <c r="B2257" s="37">
        <f>'0'!$A$2</f>
        <v>46112</v>
      </c>
      <c r="C2257" s="37" t="s">
        <v>1197</v>
      </c>
      <c r="D2257" s="195"/>
      <c r="E2257" s="23"/>
      <c r="F2257" s="14"/>
      <c r="G2257" s="22"/>
      <c r="H2257" s="656"/>
      <c r="I2257" s="656"/>
      <c r="J2257" s="656"/>
      <c r="K2257" s="25"/>
      <c r="L2257" s="25"/>
      <c r="M2257" s="25"/>
      <c r="N2257" s="25"/>
      <c r="O2257" s="25"/>
      <c r="P2257" s="25"/>
      <c r="Q2257" s="25"/>
      <c r="R2257" s="25"/>
      <c r="S2257" s="25"/>
      <c r="T2257" s="671"/>
      <c r="U2257" s="730" t="str">
        <f t="shared" si="38"/>
        <v/>
      </c>
    </row>
    <row r="2258" spans="1:21" x14ac:dyDescent="0.25">
      <c r="A2258" s="36" t="str">
        <f>'0'!$A$4</f>
        <v>………………..</v>
      </c>
      <c r="B2258" s="37">
        <f>'0'!$A$2</f>
        <v>46112</v>
      </c>
      <c r="C2258" s="37" t="s">
        <v>1197</v>
      </c>
      <c r="D2258" s="195"/>
      <c r="E2258" s="23"/>
      <c r="F2258" s="14"/>
      <c r="G2258" s="22"/>
      <c r="H2258" s="656"/>
      <c r="I2258" s="656"/>
      <c r="J2258" s="656"/>
      <c r="K2258" s="25"/>
      <c r="L2258" s="25"/>
      <c r="M2258" s="25"/>
      <c r="N2258" s="25"/>
      <c r="O2258" s="25"/>
      <c r="P2258" s="25"/>
      <c r="Q2258" s="25"/>
      <c r="R2258" s="25"/>
      <c r="S2258" s="25"/>
      <c r="T2258" s="671"/>
      <c r="U2258" s="730" t="str">
        <f t="shared" si="38"/>
        <v/>
      </c>
    </row>
    <row r="2259" spans="1:21" x14ac:dyDescent="0.25">
      <c r="A2259" s="36" t="str">
        <f>'0'!$A$4</f>
        <v>………………..</v>
      </c>
      <c r="B2259" s="37">
        <f>'0'!$A$2</f>
        <v>46112</v>
      </c>
      <c r="C2259" s="37" t="s">
        <v>1197</v>
      </c>
      <c r="D2259" s="195"/>
      <c r="E2259" s="23"/>
      <c r="F2259" s="14"/>
      <c r="G2259" s="22"/>
      <c r="H2259" s="656"/>
      <c r="I2259" s="656"/>
      <c r="J2259" s="656"/>
      <c r="K2259" s="25"/>
      <c r="L2259" s="25"/>
      <c r="M2259" s="25"/>
      <c r="N2259" s="25"/>
      <c r="O2259" s="25"/>
      <c r="P2259" s="25"/>
      <c r="Q2259" s="25"/>
      <c r="R2259" s="25"/>
      <c r="S2259" s="25"/>
      <c r="T2259" s="671"/>
      <c r="U2259" s="730" t="str">
        <f t="shared" si="38"/>
        <v/>
      </c>
    </row>
    <row r="2260" spans="1:21" x14ac:dyDescent="0.25">
      <c r="A2260" s="36" t="str">
        <f>'0'!$A$4</f>
        <v>………………..</v>
      </c>
      <c r="B2260" s="37">
        <f>'0'!$A$2</f>
        <v>46112</v>
      </c>
      <c r="C2260" s="37" t="s">
        <v>1197</v>
      </c>
      <c r="D2260" s="195"/>
      <c r="E2260" s="23"/>
      <c r="F2260" s="14"/>
      <c r="G2260" s="22"/>
      <c r="H2260" s="656"/>
      <c r="I2260" s="656"/>
      <c r="J2260" s="656"/>
      <c r="K2260" s="25"/>
      <c r="L2260" s="25"/>
      <c r="M2260" s="25"/>
      <c r="N2260" s="25"/>
      <c r="O2260" s="25"/>
      <c r="P2260" s="25"/>
      <c r="Q2260" s="25"/>
      <c r="R2260" s="25"/>
      <c r="S2260" s="25"/>
      <c r="T2260" s="671"/>
      <c r="U2260" s="730" t="str">
        <f t="shared" si="38"/>
        <v/>
      </c>
    </row>
    <row r="2261" spans="1:21" x14ac:dyDescent="0.25">
      <c r="A2261" s="36" t="str">
        <f>'0'!$A$4</f>
        <v>………………..</v>
      </c>
      <c r="B2261" s="37">
        <f>'0'!$A$2</f>
        <v>46112</v>
      </c>
      <c r="C2261" s="37" t="s">
        <v>1197</v>
      </c>
      <c r="D2261" s="195"/>
      <c r="E2261" s="23"/>
      <c r="F2261" s="14"/>
      <c r="G2261" s="22"/>
      <c r="H2261" s="656"/>
      <c r="I2261" s="656"/>
      <c r="J2261" s="656"/>
      <c r="K2261" s="25"/>
      <c r="L2261" s="25"/>
      <c r="M2261" s="25"/>
      <c r="N2261" s="25"/>
      <c r="O2261" s="25"/>
      <c r="P2261" s="25"/>
      <c r="Q2261" s="25"/>
      <c r="R2261" s="25"/>
      <c r="S2261" s="25"/>
      <c r="T2261" s="671"/>
      <c r="U2261" s="730" t="str">
        <f t="shared" si="38"/>
        <v/>
      </c>
    </row>
    <row r="2262" spans="1:21" x14ac:dyDescent="0.25">
      <c r="A2262" s="36" t="str">
        <f>'0'!$A$4</f>
        <v>………………..</v>
      </c>
      <c r="B2262" s="37">
        <f>'0'!$A$2</f>
        <v>46112</v>
      </c>
      <c r="C2262" s="37" t="s">
        <v>1197</v>
      </c>
      <c r="D2262" s="195"/>
      <c r="E2262" s="23"/>
      <c r="F2262" s="14"/>
      <c r="G2262" s="22"/>
      <c r="H2262" s="656"/>
      <c r="I2262" s="656"/>
      <c r="J2262" s="656"/>
      <c r="K2262" s="25"/>
      <c r="L2262" s="25"/>
      <c r="M2262" s="25"/>
      <c r="N2262" s="25"/>
      <c r="O2262" s="25"/>
      <c r="P2262" s="25"/>
      <c r="Q2262" s="25"/>
      <c r="R2262" s="25"/>
      <c r="S2262" s="25"/>
      <c r="T2262" s="671"/>
      <c r="U2262" s="730" t="str">
        <f t="shared" si="38"/>
        <v/>
      </c>
    </row>
    <row r="2263" spans="1:21" x14ac:dyDescent="0.25">
      <c r="A2263" s="36" t="str">
        <f>'0'!$A$4</f>
        <v>………………..</v>
      </c>
      <c r="B2263" s="37">
        <f>'0'!$A$2</f>
        <v>46112</v>
      </c>
      <c r="C2263" s="37" t="s">
        <v>1197</v>
      </c>
      <c r="D2263" s="195"/>
      <c r="E2263" s="23"/>
      <c r="F2263" s="14"/>
      <c r="G2263" s="22"/>
      <c r="H2263" s="656"/>
      <c r="I2263" s="656"/>
      <c r="J2263" s="656"/>
      <c r="K2263" s="25"/>
      <c r="L2263" s="25"/>
      <c r="M2263" s="25"/>
      <c r="N2263" s="25"/>
      <c r="O2263" s="25"/>
      <c r="P2263" s="25"/>
      <c r="Q2263" s="25"/>
      <c r="R2263" s="25"/>
      <c r="S2263" s="25"/>
      <c r="T2263" s="671"/>
      <c r="U2263" s="730" t="str">
        <f t="shared" si="38"/>
        <v/>
      </c>
    </row>
    <row r="2264" spans="1:21" x14ac:dyDescent="0.25">
      <c r="A2264" s="36" t="str">
        <f>'0'!$A$4</f>
        <v>………………..</v>
      </c>
      <c r="B2264" s="37">
        <f>'0'!$A$2</f>
        <v>46112</v>
      </c>
      <c r="C2264" s="37" t="s">
        <v>1197</v>
      </c>
      <c r="D2264" s="195"/>
      <c r="E2264" s="23"/>
      <c r="F2264" s="14"/>
      <c r="G2264" s="22"/>
      <c r="H2264" s="656"/>
      <c r="I2264" s="656"/>
      <c r="J2264" s="656"/>
      <c r="K2264" s="25"/>
      <c r="L2264" s="25"/>
      <c r="M2264" s="25"/>
      <c r="N2264" s="25"/>
      <c r="O2264" s="25"/>
      <c r="P2264" s="25"/>
      <c r="Q2264" s="25"/>
      <c r="R2264" s="25"/>
      <c r="S2264" s="25"/>
      <c r="T2264" s="671"/>
      <c r="U2264" s="730" t="str">
        <f t="shared" si="38"/>
        <v/>
      </c>
    </row>
    <row r="2265" spans="1:21" x14ac:dyDescent="0.25">
      <c r="A2265" s="36" t="str">
        <f>'0'!$A$4</f>
        <v>………………..</v>
      </c>
      <c r="B2265" s="37">
        <f>'0'!$A$2</f>
        <v>46112</v>
      </c>
      <c r="C2265" s="37" t="s">
        <v>1197</v>
      </c>
      <c r="D2265" s="195"/>
      <c r="E2265" s="23"/>
      <c r="F2265" s="14"/>
      <c r="G2265" s="22"/>
      <c r="H2265" s="656"/>
      <c r="I2265" s="656"/>
      <c r="J2265" s="656"/>
      <c r="K2265" s="25"/>
      <c r="L2265" s="25"/>
      <c r="M2265" s="25"/>
      <c r="N2265" s="25"/>
      <c r="O2265" s="25"/>
      <c r="P2265" s="25"/>
      <c r="Q2265" s="25"/>
      <c r="R2265" s="25"/>
      <c r="S2265" s="25"/>
      <c r="T2265" s="671"/>
      <c r="U2265" s="730" t="str">
        <f t="shared" si="38"/>
        <v/>
      </c>
    </row>
    <row r="2266" spans="1:21" x14ac:dyDescent="0.25">
      <c r="A2266" s="36" t="str">
        <f>'0'!$A$4</f>
        <v>………………..</v>
      </c>
      <c r="B2266" s="37">
        <f>'0'!$A$2</f>
        <v>46112</v>
      </c>
      <c r="C2266" s="37" t="s">
        <v>1197</v>
      </c>
      <c r="D2266" s="195"/>
      <c r="E2266" s="23"/>
      <c r="F2266" s="14"/>
      <c r="G2266" s="22"/>
      <c r="H2266" s="656"/>
      <c r="I2266" s="656"/>
      <c r="J2266" s="656"/>
      <c r="K2266" s="25"/>
      <c r="L2266" s="25"/>
      <c r="M2266" s="25"/>
      <c r="N2266" s="25"/>
      <c r="O2266" s="25"/>
      <c r="P2266" s="25"/>
      <c r="Q2266" s="25"/>
      <c r="R2266" s="25"/>
      <c r="S2266" s="25"/>
      <c r="T2266" s="671"/>
      <c r="U2266" s="730" t="str">
        <f t="shared" si="38"/>
        <v/>
      </c>
    </row>
    <row r="2267" spans="1:21" x14ac:dyDescent="0.25">
      <c r="A2267" s="36" t="str">
        <f>'0'!$A$4</f>
        <v>………………..</v>
      </c>
      <c r="B2267" s="37">
        <f>'0'!$A$2</f>
        <v>46112</v>
      </c>
      <c r="C2267" s="37" t="s">
        <v>1197</v>
      </c>
      <c r="D2267" s="195"/>
      <c r="E2267" s="23"/>
      <c r="F2267" s="14"/>
      <c r="G2267" s="22"/>
      <c r="H2267" s="656"/>
      <c r="I2267" s="656"/>
      <c r="J2267" s="656"/>
      <c r="K2267" s="25"/>
      <c r="L2267" s="25"/>
      <c r="M2267" s="25"/>
      <c r="N2267" s="25"/>
      <c r="O2267" s="25"/>
      <c r="P2267" s="25"/>
      <c r="Q2267" s="25"/>
      <c r="R2267" s="25"/>
      <c r="S2267" s="25"/>
      <c r="T2267" s="671"/>
      <c r="U2267" s="730" t="str">
        <f t="shared" si="38"/>
        <v/>
      </c>
    </row>
    <row r="2268" spans="1:21" x14ac:dyDescent="0.25">
      <c r="A2268" s="36" t="str">
        <f>'0'!$A$4</f>
        <v>………………..</v>
      </c>
      <c r="B2268" s="37">
        <f>'0'!$A$2</f>
        <v>46112</v>
      </c>
      <c r="C2268" s="37" t="s">
        <v>1197</v>
      </c>
      <c r="D2268" s="195"/>
      <c r="E2268" s="23"/>
      <c r="F2268" s="14"/>
      <c r="G2268" s="22"/>
      <c r="H2268" s="656"/>
      <c r="I2268" s="656"/>
      <c r="J2268" s="656"/>
      <c r="K2268" s="25"/>
      <c r="L2268" s="25"/>
      <c r="M2268" s="25"/>
      <c r="N2268" s="25"/>
      <c r="O2268" s="25"/>
      <c r="P2268" s="25"/>
      <c r="Q2268" s="25"/>
      <c r="R2268" s="25"/>
      <c r="S2268" s="25"/>
      <c r="T2268" s="671"/>
      <c r="U2268" s="730" t="str">
        <f t="shared" si="38"/>
        <v/>
      </c>
    </row>
    <row r="2269" spans="1:21" x14ac:dyDescent="0.25">
      <c r="A2269" s="36" t="str">
        <f>'0'!$A$4</f>
        <v>………………..</v>
      </c>
      <c r="B2269" s="37">
        <f>'0'!$A$2</f>
        <v>46112</v>
      </c>
      <c r="C2269" s="37" t="s">
        <v>1197</v>
      </c>
      <c r="D2269" s="195"/>
      <c r="E2269" s="23"/>
      <c r="F2269" s="14"/>
      <c r="G2269" s="22"/>
      <c r="H2269" s="656"/>
      <c r="I2269" s="656"/>
      <c r="J2269" s="656"/>
      <c r="K2269" s="25"/>
      <c r="L2269" s="25"/>
      <c r="M2269" s="25"/>
      <c r="N2269" s="25"/>
      <c r="O2269" s="25"/>
      <c r="P2269" s="25"/>
      <c r="Q2269" s="25"/>
      <c r="R2269" s="25"/>
      <c r="S2269" s="25"/>
      <c r="T2269" s="671"/>
      <c r="U2269" s="730" t="str">
        <f t="shared" si="38"/>
        <v/>
      </c>
    </row>
    <row r="2270" spans="1:21" x14ac:dyDescent="0.25">
      <c r="A2270" s="36" t="str">
        <f>'0'!$A$4</f>
        <v>………………..</v>
      </c>
      <c r="B2270" s="37">
        <f>'0'!$A$2</f>
        <v>46112</v>
      </c>
      <c r="C2270" s="37" t="s">
        <v>1197</v>
      </c>
      <c r="D2270" s="195"/>
      <c r="E2270" s="23"/>
      <c r="F2270" s="14"/>
      <c r="G2270" s="22"/>
      <c r="H2270" s="656"/>
      <c r="I2270" s="656"/>
      <c r="J2270" s="656"/>
      <c r="K2270" s="25"/>
      <c r="L2270" s="25"/>
      <c r="M2270" s="25"/>
      <c r="N2270" s="25"/>
      <c r="O2270" s="25"/>
      <c r="P2270" s="25"/>
      <c r="Q2270" s="25"/>
      <c r="R2270" s="25"/>
      <c r="S2270" s="25"/>
      <c r="T2270" s="671"/>
      <c r="U2270" s="730" t="str">
        <f t="shared" si="38"/>
        <v/>
      </c>
    </row>
    <row r="2271" spans="1:21" x14ac:dyDescent="0.25">
      <c r="A2271" s="36" t="str">
        <f>'0'!$A$4</f>
        <v>………………..</v>
      </c>
      <c r="B2271" s="37">
        <f>'0'!$A$2</f>
        <v>46112</v>
      </c>
      <c r="C2271" s="37" t="s">
        <v>1197</v>
      </c>
      <c r="D2271" s="195"/>
      <c r="E2271" s="23"/>
      <c r="F2271" s="14"/>
      <c r="G2271" s="22"/>
      <c r="H2271" s="656"/>
      <c r="I2271" s="656"/>
      <c r="J2271" s="656"/>
      <c r="K2271" s="25"/>
      <c r="L2271" s="25"/>
      <c r="M2271" s="25"/>
      <c r="N2271" s="25"/>
      <c r="O2271" s="25"/>
      <c r="P2271" s="25"/>
      <c r="Q2271" s="25"/>
      <c r="R2271" s="25"/>
      <c r="S2271" s="25"/>
      <c r="T2271" s="671"/>
      <c r="U2271" s="730" t="str">
        <f t="shared" si="38"/>
        <v/>
      </c>
    </row>
    <row r="2272" spans="1:21" x14ac:dyDescent="0.25">
      <c r="A2272" s="36" t="str">
        <f>'0'!$A$4</f>
        <v>………………..</v>
      </c>
      <c r="B2272" s="37">
        <f>'0'!$A$2</f>
        <v>46112</v>
      </c>
      <c r="C2272" s="37" t="s">
        <v>1197</v>
      </c>
      <c r="D2272" s="195"/>
      <c r="E2272" s="23"/>
      <c r="F2272" s="14"/>
      <c r="G2272" s="22"/>
      <c r="H2272" s="656"/>
      <c r="I2272" s="656"/>
      <c r="J2272" s="656"/>
      <c r="K2272" s="25"/>
      <c r="L2272" s="25"/>
      <c r="M2272" s="25"/>
      <c r="N2272" s="25"/>
      <c r="O2272" s="25"/>
      <c r="P2272" s="25"/>
      <c r="Q2272" s="25"/>
      <c r="R2272" s="25"/>
      <c r="S2272" s="25"/>
      <c r="T2272" s="671"/>
      <c r="U2272" s="730" t="str">
        <f t="shared" si="38"/>
        <v/>
      </c>
    </row>
    <row r="2273" spans="1:21" x14ac:dyDescent="0.25">
      <c r="A2273" s="36" t="str">
        <f>'0'!$A$4</f>
        <v>………………..</v>
      </c>
      <c r="B2273" s="37">
        <f>'0'!$A$2</f>
        <v>46112</v>
      </c>
      <c r="C2273" s="37" t="s">
        <v>1197</v>
      </c>
      <c r="D2273" s="195"/>
      <c r="E2273" s="23"/>
      <c r="F2273" s="14"/>
      <c r="G2273" s="22"/>
      <c r="H2273" s="656"/>
      <c r="I2273" s="656"/>
      <c r="J2273" s="656"/>
      <c r="K2273" s="25"/>
      <c r="L2273" s="25"/>
      <c r="M2273" s="25"/>
      <c r="N2273" s="25"/>
      <c r="O2273" s="25"/>
      <c r="P2273" s="25"/>
      <c r="Q2273" s="25"/>
      <c r="R2273" s="25"/>
      <c r="S2273" s="25"/>
      <c r="T2273" s="671"/>
      <c r="U2273" s="730" t="str">
        <f t="shared" si="38"/>
        <v/>
      </c>
    </row>
    <row r="2274" spans="1:21" x14ac:dyDescent="0.25">
      <c r="A2274" s="36" t="str">
        <f>'0'!$A$4</f>
        <v>………………..</v>
      </c>
      <c r="B2274" s="37">
        <f>'0'!$A$2</f>
        <v>46112</v>
      </c>
      <c r="C2274" s="37" t="s">
        <v>1197</v>
      </c>
      <c r="D2274" s="195"/>
      <c r="E2274" s="23"/>
      <c r="F2274" s="14"/>
      <c r="G2274" s="22"/>
      <c r="H2274" s="656"/>
      <c r="I2274" s="656"/>
      <c r="J2274" s="656"/>
      <c r="K2274" s="25"/>
      <c r="L2274" s="25"/>
      <c r="M2274" s="25"/>
      <c r="N2274" s="25"/>
      <c r="O2274" s="25"/>
      <c r="P2274" s="25"/>
      <c r="Q2274" s="25"/>
      <c r="R2274" s="25"/>
      <c r="S2274" s="25"/>
      <c r="T2274" s="671"/>
      <c r="U2274" s="730" t="str">
        <f t="shared" si="38"/>
        <v/>
      </c>
    </row>
    <row r="2275" spans="1:21" x14ac:dyDescent="0.25">
      <c r="A2275" s="36" t="str">
        <f>'0'!$A$4</f>
        <v>………………..</v>
      </c>
      <c r="B2275" s="37">
        <f>'0'!$A$2</f>
        <v>46112</v>
      </c>
      <c r="C2275" s="37" t="s">
        <v>1197</v>
      </c>
      <c r="D2275" s="195"/>
      <c r="E2275" s="23"/>
      <c r="F2275" s="14"/>
      <c r="G2275" s="22"/>
      <c r="H2275" s="656"/>
      <c r="I2275" s="656"/>
      <c r="J2275" s="656"/>
      <c r="K2275" s="25"/>
      <c r="L2275" s="25"/>
      <c r="M2275" s="25"/>
      <c r="N2275" s="25"/>
      <c r="O2275" s="25"/>
      <c r="P2275" s="25"/>
      <c r="Q2275" s="25"/>
      <c r="R2275" s="25"/>
      <c r="S2275" s="25"/>
      <c r="T2275" s="671"/>
      <c r="U2275" s="730" t="str">
        <f t="shared" si="38"/>
        <v/>
      </c>
    </row>
    <row r="2276" spans="1:21" x14ac:dyDescent="0.25">
      <c r="A2276" s="36" t="str">
        <f>'0'!$A$4</f>
        <v>………………..</v>
      </c>
      <c r="B2276" s="37">
        <f>'0'!$A$2</f>
        <v>46112</v>
      </c>
      <c r="C2276" s="37" t="s">
        <v>1197</v>
      </c>
      <c r="D2276" s="195"/>
      <c r="E2276" s="23"/>
      <c r="F2276" s="14"/>
      <c r="G2276" s="22"/>
      <c r="H2276" s="656"/>
      <c r="I2276" s="656"/>
      <c r="J2276" s="656"/>
      <c r="K2276" s="25"/>
      <c r="L2276" s="25"/>
      <c r="M2276" s="25"/>
      <c r="N2276" s="25"/>
      <c r="O2276" s="25"/>
      <c r="P2276" s="25"/>
      <c r="Q2276" s="25"/>
      <c r="R2276" s="25"/>
      <c r="S2276" s="25"/>
      <c r="T2276" s="671"/>
      <c r="U2276" s="730" t="str">
        <f t="shared" si="38"/>
        <v/>
      </c>
    </row>
    <row r="2277" spans="1:21" x14ac:dyDescent="0.25">
      <c r="A2277" s="36" t="str">
        <f>'0'!$A$4</f>
        <v>………………..</v>
      </c>
      <c r="B2277" s="37">
        <f>'0'!$A$2</f>
        <v>46112</v>
      </c>
      <c r="C2277" s="37" t="s">
        <v>1197</v>
      </c>
      <c r="D2277" s="195"/>
      <c r="E2277" s="23"/>
      <c r="F2277" s="14"/>
      <c r="G2277" s="22"/>
      <c r="H2277" s="656"/>
      <c r="I2277" s="656"/>
      <c r="J2277" s="656"/>
      <c r="K2277" s="25"/>
      <c r="L2277" s="25"/>
      <c r="M2277" s="25"/>
      <c r="N2277" s="25"/>
      <c r="O2277" s="25"/>
      <c r="P2277" s="25"/>
      <c r="Q2277" s="25"/>
      <c r="R2277" s="25"/>
      <c r="S2277" s="25"/>
      <c r="T2277" s="671"/>
      <c r="U2277" s="730" t="str">
        <f t="shared" si="38"/>
        <v/>
      </c>
    </row>
    <row r="2278" spans="1:21" x14ac:dyDescent="0.25">
      <c r="A2278" s="36" t="str">
        <f>'0'!$A$4</f>
        <v>………………..</v>
      </c>
      <c r="B2278" s="37">
        <f>'0'!$A$2</f>
        <v>46112</v>
      </c>
      <c r="C2278" s="37" t="s">
        <v>1197</v>
      </c>
      <c r="D2278" s="195"/>
      <c r="E2278" s="23"/>
      <c r="F2278" s="14"/>
      <c r="G2278" s="22"/>
      <c r="H2278" s="656"/>
      <c r="I2278" s="656"/>
      <c r="J2278" s="656"/>
      <c r="K2278" s="25"/>
      <c r="L2278" s="25"/>
      <c r="M2278" s="25"/>
      <c r="N2278" s="25"/>
      <c r="O2278" s="25"/>
      <c r="P2278" s="25"/>
      <c r="Q2278" s="25"/>
      <c r="R2278" s="25"/>
      <c r="S2278" s="25"/>
      <c r="T2278" s="671"/>
      <c r="U2278" s="730" t="str">
        <f t="shared" si="38"/>
        <v/>
      </c>
    </row>
    <row r="2279" spans="1:21" x14ac:dyDescent="0.25">
      <c r="A2279" s="36" t="str">
        <f>'0'!$A$4</f>
        <v>………………..</v>
      </c>
      <c r="B2279" s="37">
        <f>'0'!$A$2</f>
        <v>46112</v>
      </c>
      <c r="C2279" s="37" t="s">
        <v>1197</v>
      </c>
      <c r="D2279" s="195"/>
      <c r="E2279" s="23"/>
      <c r="F2279" s="14"/>
      <c r="G2279" s="22"/>
      <c r="H2279" s="656"/>
      <c r="I2279" s="656"/>
      <c r="J2279" s="656"/>
      <c r="K2279" s="25"/>
      <c r="L2279" s="25"/>
      <c r="M2279" s="25"/>
      <c r="N2279" s="25"/>
      <c r="O2279" s="25"/>
      <c r="P2279" s="25"/>
      <c r="Q2279" s="25"/>
      <c r="R2279" s="25"/>
      <c r="S2279" s="25"/>
      <c r="T2279" s="671"/>
      <c r="U2279" s="730" t="str">
        <f t="shared" si="38"/>
        <v/>
      </c>
    </row>
    <row r="2280" spans="1:21" x14ac:dyDescent="0.25">
      <c r="A2280" s="36" t="str">
        <f>'0'!$A$4</f>
        <v>………………..</v>
      </c>
      <c r="B2280" s="37">
        <f>'0'!$A$2</f>
        <v>46112</v>
      </c>
      <c r="C2280" s="37" t="s">
        <v>1197</v>
      </c>
      <c r="D2280" s="195"/>
      <c r="E2280" s="23"/>
      <c r="F2280" s="14"/>
      <c r="G2280" s="22"/>
      <c r="H2280" s="656"/>
      <c r="I2280" s="656"/>
      <c r="J2280" s="656"/>
      <c r="K2280" s="25"/>
      <c r="L2280" s="25"/>
      <c r="M2280" s="25"/>
      <c r="N2280" s="25"/>
      <c r="O2280" s="25"/>
      <c r="P2280" s="25"/>
      <c r="Q2280" s="25"/>
      <c r="R2280" s="25"/>
      <c r="S2280" s="25"/>
      <c r="T2280" s="671"/>
      <c r="U2280" s="730" t="str">
        <f t="shared" si="38"/>
        <v/>
      </c>
    </row>
    <row r="2281" spans="1:21" x14ac:dyDescent="0.25">
      <c r="A2281" s="36" t="str">
        <f>'0'!$A$4</f>
        <v>………………..</v>
      </c>
      <c r="B2281" s="37">
        <f>'0'!$A$2</f>
        <v>46112</v>
      </c>
      <c r="C2281" s="37" t="s">
        <v>1197</v>
      </c>
      <c r="D2281" s="195"/>
      <c r="E2281" s="23"/>
      <c r="F2281" s="14"/>
      <c r="G2281" s="22"/>
      <c r="H2281" s="656"/>
      <c r="I2281" s="656"/>
      <c r="J2281" s="656"/>
      <c r="K2281" s="25"/>
      <c r="L2281" s="25"/>
      <c r="M2281" s="25"/>
      <c r="N2281" s="25"/>
      <c r="O2281" s="25"/>
      <c r="P2281" s="25"/>
      <c r="Q2281" s="25"/>
      <c r="R2281" s="25"/>
      <c r="S2281" s="25"/>
      <c r="T2281" s="671"/>
      <c r="U2281" s="730" t="str">
        <f t="shared" si="38"/>
        <v/>
      </c>
    </row>
    <row r="2282" spans="1:21" x14ac:dyDescent="0.25">
      <c r="A2282" s="36" t="str">
        <f>'0'!$A$4</f>
        <v>………………..</v>
      </c>
      <c r="B2282" s="37">
        <f>'0'!$A$2</f>
        <v>46112</v>
      </c>
      <c r="C2282" s="37" t="s">
        <v>1197</v>
      </c>
      <c r="D2282" s="195"/>
      <c r="E2282" s="23"/>
      <c r="F2282" s="14"/>
      <c r="G2282" s="22"/>
      <c r="H2282" s="656"/>
      <c r="I2282" s="656"/>
      <c r="J2282" s="656"/>
      <c r="K2282" s="25"/>
      <c r="L2282" s="25"/>
      <c r="M2282" s="25"/>
      <c r="N2282" s="25"/>
      <c r="O2282" s="25"/>
      <c r="P2282" s="25"/>
      <c r="Q2282" s="25"/>
      <c r="R2282" s="25"/>
      <c r="S2282" s="25"/>
      <c r="T2282" s="671"/>
      <c r="U2282" s="730" t="str">
        <f t="shared" si="38"/>
        <v/>
      </c>
    </row>
    <row r="2283" spans="1:21" x14ac:dyDescent="0.25">
      <c r="A2283" s="36" t="str">
        <f>'0'!$A$4</f>
        <v>………………..</v>
      </c>
      <c r="B2283" s="37">
        <f>'0'!$A$2</f>
        <v>46112</v>
      </c>
      <c r="C2283" s="37" t="s">
        <v>1197</v>
      </c>
      <c r="D2283" s="195"/>
      <c r="E2283" s="23"/>
      <c r="F2283" s="14"/>
      <c r="G2283" s="22"/>
      <c r="H2283" s="656"/>
      <c r="I2283" s="656"/>
      <c r="J2283" s="656"/>
      <c r="K2283" s="25"/>
      <c r="L2283" s="25"/>
      <c r="M2283" s="25"/>
      <c r="N2283" s="25"/>
      <c r="O2283" s="25"/>
      <c r="P2283" s="25"/>
      <c r="Q2283" s="25"/>
      <c r="R2283" s="25"/>
      <c r="S2283" s="25"/>
      <c r="T2283" s="671"/>
      <c r="U2283" s="730" t="str">
        <f t="shared" si="38"/>
        <v/>
      </c>
    </row>
    <row r="2284" spans="1:21" x14ac:dyDescent="0.25">
      <c r="A2284" s="36" t="str">
        <f>'0'!$A$4</f>
        <v>………………..</v>
      </c>
      <c r="B2284" s="37">
        <f>'0'!$A$2</f>
        <v>46112</v>
      </c>
      <c r="C2284" s="37" t="s">
        <v>1197</v>
      </c>
      <c r="D2284" s="195"/>
      <c r="E2284" s="23"/>
      <c r="F2284" s="14"/>
      <c r="G2284" s="22"/>
      <c r="H2284" s="656"/>
      <c r="I2284" s="656"/>
      <c r="J2284" s="656"/>
      <c r="K2284" s="25"/>
      <c r="L2284" s="25"/>
      <c r="M2284" s="25"/>
      <c r="N2284" s="25"/>
      <c r="O2284" s="25"/>
      <c r="P2284" s="25"/>
      <c r="Q2284" s="25"/>
      <c r="R2284" s="25"/>
      <c r="S2284" s="25"/>
      <c r="T2284" s="671"/>
      <c r="U2284" s="730" t="str">
        <f t="shared" si="38"/>
        <v/>
      </c>
    </row>
    <row r="2285" spans="1:21" x14ac:dyDescent="0.25">
      <c r="A2285" s="36" t="str">
        <f>'0'!$A$4</f>
        <v>………………..</v>
      </c>
      <c r="B2285" s="37">
        <f>'0'!$A$2</f>
        <v>46112</v>
      </c>
      <c r="C2285" s="37" t="s">
        <v>1197</v>
      </c>
      <c r="D2285" s="195"/>
      <c r="E2285" s="23"/>
      <c r="F2285" s="14"/>
      <c r="G2285" s="22"/>
      <c r="H2285" s="656"/>
      <c r="I2285" s="656"/>
      <c r="J2285" s="656"/>
      <c r="K2285" s="25"/>
      <c r="L2285" s="25"/>
      <c r="M2285" s="25"/>
      <c r="N2285" s="25"/>
      <c r="O2285" s="25"/>
      <c r="P2285" s="25"/>
      <c r="Q2285" s="25"/>
      <c r="R2285" s="25"/>
      <c r="S2285" s="25"/>
      <c r="T2285" s="671"/>
      <c r="U2285" s="730" t="str">
        <f t="shared" si="38"/>
        <v/>
      </c>
    </row>
    <row r="2286" spans="1:21" x14ac:dyDescent="0.25">
      <c r="A2286" s="36" t="str">
        <f>'0'!$A$4</f>
        <v>………………..</v>
      </c>
      <c r="B2286" s="37">
        <f>'0'!$A$2</f>
        <v>46112</v>
      </c>
      <c r="C2286" s="37" t="s">
        <v>1197</v>
      </c>
      <c r="D2286" s="195"/>
      <c r="E2286" s="23"/>
      <c r="F2286" s="14"/>
      <c r="G2286" s="22"/>
      <c r="H2286" s="656"/>
      <c r="I2286" s="656"/>
      <c r="J2286" s="656"/>
      <c r="K2286" s="25"/>
      <c r="L2286" s="25"/>
      <c r="M2286" s="25"/>
      <c r="N2286" s="25"/>
      <c r="O2286" s="25"/>
      <c r="P2286" s="25"/>
      <c r="Q2286" s="25"/>
      <c r="R2286" s="25"/>
      <c r="S2286" s="25"/>
      <c r="T2286" s="671"/>
      <c r="U2286" s="730" t="str">
        <f t="shared" si="38"/>
        <v/>
      </c>
    </row>
    <row r="2287" spans="1:21" x14ac:dyDescent="0.25">
      <c r="A2287" s="36" t="str">
        <f>'0'!$A$4</f>
        <v>………………..</v>
      </c>
      <c r="B2287" s="37">
        <f>'0'!$A$2</f>
        <v>46112</v>
      </c>
      <c r="C2287" s="37" t="s">
        <v>1197</v>
      </c>
      <c r="D2287" s="195"/>
      <c r="E2287" s="23"/>
      <c r="F2287" s="14"/>
      <c r="G2287" s="22"/>
      <c r="H2287" s="656"/>
      <c r="I2287" s="656"/>
      <c r="J2287" s="656"/>
      <c r="K2287" s="25"/>
      <c r="L2287" s="25"/>
      <c r="M2287" s="25"/>
      <c r="N2287" s="25"/>
      <c r="O2287" s="25"/>
      <c r="P2287" s="25"/>
      <c r="Q2287" s="25"/>
      <c r="R2287" s="25"/>
      <c r="S2287" s="25"/>
      <c r="T2287" s="671"/>
      <c r="U2287" s="730" t="str">
        <f t="shared" si="38"/>
        <v/>
      </c>
    </row>
    <row r="2288" spans="1:21" x14ac:dyDescent="0.25">
      <c r="A2288" s="36" t="str">
        <f>'0'!$A$4</f>
        <v>………………..</v>
      </c>
      <c r="B2288" s="37">
        <f>'0'!$A$2</f>
        <v>46112</v>
      </c>
      <c r="C2288" s="37" t="s">
        <v>1197</v>
      </c>
      <c r="D2288" s="195"/>
      <c r="E2288" s="23"/>
      <c r="F2288" s="14"/>
      <c r="G2288" s="22"/>
      <c r="H2288" s="656"/>
      <c r="I2288" s="656"/>
      <c r="J2288" s="656"/>
      <c r="K2288" s="25"/>
      <c r="L2288" s="25"/>
      <c r="M2288" s="25"/>
      <c r="N2288" s="25"/>
      <c r="O2288" s="25"/>
      <c r="P2288" s="25"/>
      <c r="Q2288" s="25"/>
      <c r="R2288" s="25"/>
      <c r="S2288" s="25"/>
      <c r="T2288" s="671"/>
      <c r="U2288" s="730" t="str">
        <f t="shared" si="38"/>
        <v/>
      </c>
    </row>
    <row r="2289" spans="1:21" x14ac:dyDescent="0.25">
      <c r="A2289" s="36" t="str">
        <f>'0'!$A$4</f>
        <v>………………..</v>
      </c>
      <c r="B2289" s="37">
        <f>'0'!$A$2</f>
        <v>46112</v>
      </c>
      <c r="C2289" s="37" t="s">
        <v>1197</v>
      </c>
      <c r="D2289" s="195"/>
      <c r="E2289" s="23"/>
      <c r="F2289" s="14"/>
      <c r="G2289" s="22"/>
      <c r="H2289" s="656"/>
      <c r="I2289" s="656"/>
      <c r="J2289" s="656"/>
      <c r="K2289" s="25"/>
      <c r="L2289" s="25"/>
      <c r="M2289" s="25"/>
      <c r="N2289" s="25"/>
      <c r="O2289" s="25"/>
      <c r="P2289" s="25"/>
      <c r="Q2289" s="25"/>
      <c r="R2289" s="25"/>
      <c r="S2289" s="25"/>
      <c r="T2289" s="671"/>
      <c r="U2289" s="730" t="str">
        <f t="shared" si="38"/>
        <v/>
      </c>
    </row>
    <row r="2290" spans="1:21" x14ac:dyDescent="0.25">
      <c r="A2290" s="36" t="str">
        <f>'0'!$A$4</f>
        <v>………………..</v>
      </c>
      <c r="B2290" s="37">
        <f>'0'!$A$2</f>
        <v>46112</v>
      </c>
      <c r="C2290" s="37" t="s">
        <v>1197</v>
      </c>
      <c r="D2290" s="195"/>
      <c r="E2290" s="23"/>
      <c r="F2290" s="14"/>
      <c r="G2290" s="22"/>
      <c r="H2290" s="656"/>
      <c r="I2290" s="656"/>
      <c r="J2290" s="656"/>
      <c r="K2290" s="25"/>
      <c r="L2290" s="25"/>
      <c r="M2290" s="25"/>
      <c r="N2290" s="25"/>
      <c r="O2290" s="25"/>
      <c r="P2290" s="25"/>
      <c r="Q2290" s="25"/>
      <c r="R2290" s="25"/>
      <c r="S2290" s="25"/>
      <c r="T2290" s="671"/>
      <c r="U2290" s="730" t="str">
        <f t="shared" si="38"/>
        <v/>
      </c>
    </row>
    <row r="2291" spans="1:21" x14ac:dyDescent="0.25">
      <c r="A2291" s="36" t="str">
        <f>'0'!$A$4</f>
        <v>………………..</v>
      </c>
      <c r="B2291" s="37">
        <f>'0'!$A$2</f>
        <v>46112</v>
      </c>
      <c r="C2291" s="37" t="s">
        <v>1197</v>
      </c>
      <c r="D2291" s="195"/>
      <c r="E2291" s="23"/>
      <c r="F2291" s="14"/>
      <c r="G2291" s="22"/>
      <c r="H2291" s="656"/>
      <c r="I2291" s="656"/>
      <c r="J2291" s="656"/>
      <c r="K2291" s="25"/>
      <c r="L2291" s="25"/>
      <c r="M2291" s="25"/>
      <c r="N2291" s="25"/>
      <c r="O2291" s="25"/>
      <c r="P2291" s="25"/>
      <c r="Q2291" s="25"/>
      <c r="R2291" s="25"/>
      <c r="S2291" s="25"/>
      <c r="T2291" s="671"/>
      <c r="U2291" s="730" t="str">
        <f t="shared" si="38"/>
        <v/>
      </c>
    </row>
    <row r="2292" spans="1:21" x14ac:dyDescent="0.25">
      <c r="A2292" s="36" t="str">
        <f>'0'!$A$4</f>
        <v>………………..</v>
      </c>
      <c r="B2292" s="37">
        <f>'0'!$A$2</f>
        <v>46112</v>
      </c>
      <c r="C2292" s="37" t="s">
        <v>1197</v>
      </c>
      <c r="D2292" s="195"/>
      <c r="E2292" s="23"/>
      <c r="F2292" s="14"/>
      <c r="G2292" s="22"/>
      <c r="H2292" s="656"/>
      <c r="I2292" s="656"/>
      <c r="J2292" s="656"/>
      <c r="K2292" s="25"/>
      <c r="L2292" s="25"/>
      <c r="M2292" s="25"/>
      <c r="N2292" s="25"/>
      <c r="O2292" s="25"/>
      <c r="P2292" s="25"/>
      <c r="Q2292" s="25"/>
      <c r="R2292" s="25"/>
      <c r="S2292" s="25"/>
      <c r="T2292" s="671"/>
      <c r="U2292" s="730" t="str">
        <f t="shared" si="38"/>
        <v/>
      </c>
    </row>
    <row r="2293" spans="1:21" x14ac:dyDescent="0.25">
      <c r="A2293" s="36" t="str">
        <f>'0'!$A$4</f>
        <v>………………..</v>
      </c>
      <c r="B2293" s="37">
        <f>'0'!$A$2</f>
        <v>46112</v>
      </c>
      <c r="C2293" s="37" t="s">
        <v>1197</v>
      </c>
      <c r="D2293" s="195"/>
      <c r="E2293" s="23"/>
      <c r="F2293" s="14"/>
      <c r="G2293" s="22"/>
      <c r="H2293" s="656"/>
      <c r="I2293" s="656"/>
      <c r="J2293" s="656"/>
      <c r="K2293" s="25"/>
      <c r="L2293" s="25"/>
      <c r="M2293" s="25"/>
      <c r="N2293" s="25"/>
      <c r="O2293" s="25"/>
      <c r="P2293" s="25"/>
      <c r="Q2293" s="25"/>
      <c r="R2293" s="25"/>
      <c r="S2293" s="25"/>
      <c r="T2293" s="671"/>
      <c r="U2293" s="730" t="str">
        <f t="shared" si="38"/>
        <v/>
      </c>
    </row>
    <row r="2294" spans="1:21" x14ac:dyDescent="0.25">
      <c r="A2294" s="36" t="str">
        <f>'0'!$A$4</f>
        <v>………………..</v>
      </c>
      <c r="B2294" s="37">
        <f>'0'!$A$2</f>
        <v>46112</v>
      </c>
      <c r="C2294" s="37" t="s">
        <v>1197</v>
      </c>
      <c r="D2294" s="195"/>
      <c r="E2294" s="23"/>
      <c r="F2294" s="14"/>
      <c r="G2294" s="22"/>
      <c r="H2294" s="656"/>
      <c r="I2294" s="656"/>
      <c r="J2294" s="656"/>
      <c r="K2294" s="25"/>
      <c r="L2294" s="25"/>
      <c r="M2294" s="25"/>
      <c r="N2294" s="25"/>
      <c r="O2294" s="25"/>
      <c r="P2294" s="25"/>
      <c r="Q2294" s="25"/>
      <c r="R2294" s="25"/>
      <c r="S2294" s="25"/>
      <c r="T2294" s="671"/>
      <c r="U2294" s="730" t="str">
        <f t="shared" si="38"/>
        <v/>
      </c>
    </row>
    <row r="2295" spans="1:21" x14ac:dyDescent="0.25">
      <c r="A2295" s="36" t="str">
        <f>'0'!$A$4</f>
        <v>………………..</v>
      </c>
      <c r="B2295" s="37">
        <f>'0'!$A$2</f>
        <v>46112</v>
      </c>
      <c r="C2295" s="37" t="s">
        <v>1197</v>
      </c>
      <c r="D2295" s="195"/>
      <c r="E2295" s="23"/>
      <c r="F2295" s="14"/>
      <c r="G2295" s="22"/>
      <c r="H2295" s="656"/>
      <c r="I2295" s="656"/>
      <c r="J2295" s="656"/>
      <c r="K2295" s="25"/>
      <c r="L2295" s="25"/>
      <c r="M2295" s="25"/>
      <c r="N2295" s="25"/>
      <c r="O2295" s="25"/>
      <c r="P2295" s="25"/>
      <c r="Q2295" s="25"/>
      <c r="R2295" s="25"/>
      <c r="S2295" s="25"/>
      <c r="T2295" s="671"/>
      <c r="U2295" s="730" t="str">
        <f t="shared" si="38"/>
        <v/>
      </c>
    </row>
    <row r="2296" spans="1:21" x14ac:dyDescent="0.25">
      <c r="A2296" s="36" t="str">
        <f>'0'!$A$4</f>
        <v>………………..</v>
      </c>
      <c r="B2296" s="37">
        <f>'0'!$A$2</f>
        <v>46112</v>
      </c>
      <c r="C2296" s="37" t="s">
        <v>1197</v>
      </c>
      <c r="D2296" s="195"/>
      <c r="E2296" s="23"/>
      <c r="F2296" s="14"/>
      <c r="G2296" s="22"/>
      <c r="H2296" s="656"/>
      <c r="I2296" s="656"/>
      <c r="J2296" s="656"/>
      <c r="K2296" s="25"/>
      <c r="L2296" s="25"/>
      <c r="M2296" s="25"/>
      <c r="N2296" s="25"/>
      <c r="O2296" s="25"/>
      <c r="P2296" s="25"/>
      <c r="Q2296" s="25"/>
      <c r="R2296" s="25"/>
      <c r="S2296" s="25"/>
      <c r="T2296" s="671"/>
      <c r="U2296" s="730" t="str">
        <f t="shared" si="38"/>
        <v/>
      </c>
    </row>
    <row r="2297" spans="1:21" x14ac:dyDescent="0.25">
      <c r="A2297" s="36" t="str">
        <f>'0'!$A$4</f>
        <v>………………..</v>
      </c>
      <c r="B2297" s="37">
        <f>'0'!$A$2</f>
        <v>46112</v>
      </c>
      <c r="C2297" s="37" t="s">
        <v>1197</v>
      </c>
      <c r="D2297" s="195"/>
      <c r="E2297" s="23"/>
      <c r="F2297" s="14"/>
      <c r="G2297" s="22"/>
      <c r="H2297" s="656"/>
      <c r="I2297" s="656"/>
      <c r="J2297" s="656"/>
      <c r="K2297" s="25"/>
      <c r="L2297" s="25"/>
      <c r="M2297" s="25"/>
      <c r="N2297" s="25"/>
      <c r="O2297" s="25"/>
      <c r="P2297" s="25"/>
      <c r="Q2297" s="25"/>
      <c r="R2297" s="25"/>
      <c r="S2297" s="25"/>
      <c r="T2297" s="671"/>
      <c r="U2297" s="730" t="str">
        <f t="shared" si="38"/>
        <v/>
      </c>
    </row>
    <row r="2298" spans="1:21" x14ac:dyDescent="0.25">
      <c r="A2298" s="36" t="str">
        <f>'0'!$A$4</f>
        <v>………………..</v>
      </c>
      <c r="B2298" s="37">
        <f>'0'!$A$2</f>
        <v>46112</v>
      </c>
      <c r="C2298" s="37" t="s">
        <v>1197</v>
      </c>
      <c r="D2298" s="195"/>
      <c r="E2298" s="23"/>
      <c r="F2298" s="14"/>
      <c r="G2298" s="22"/>
      <c r="H2298" s="656"/>
      <c r="I2298" s="656"/>
      <c r="J2298" s="656"/>
      <c r="K2298" s="25"/>
      <c r="L2298" s="25"/>
      <c r="M2298" s="25"/>
      <c r="N2298" s="25"/>
      <c r="O2298" s="25"/>
      <c r="P2298" s="25"/>
      <c r="Q2298" s="25"/>
      <c r="R2298" s="25"/>
      <c r="S2298" s="25"/>
      <c r="T2298" s="671"/>
      <c r="U2298" s="730" t="str">
        <f t="shared" si="38"/>
        <v/>
      </c>
    </row>
    <row r="2299" spans="1:21" x14ac:dyDescent="0.25">
      <c r="A2299" s="36" t="str">
        <f>'0'!$A$4</f>
        <v>………………..</v>
      </c>
      <c r="B2299" s="37">
        <f>'0'!$A$2</f>
        <v>46112</v>
      </c>
      <c r="C2299" s="37" t="s">
        <v>1197</v>
      </c>
      <c r="D2299" s="195"/>
      <c r="E2299" s="23"/>
      <c r="F2299" s="14"/>
      <c r="G2299" s="22"/>
      <c r="H2299" s="656"/>
      <c r="I2299" s="656"/>
      <c r="J2299" s="656"/>
      <c r="K2299" s="25"/>
      <c r="L2299" s="25"/>
      <c r="M2299" s="25"/>
      <c r="N2299" s="25"/>
      <c r="O2299" s="25"/>
      <c r="P2299" s="25"/>
      <c r="Q2299" s="25"/>
      <c r="R2299" s="25"/>
      <c r="S2299" s="25"/>
      <c r="T2299" s="671"/>
      <c r="U2299" s="730" t="str">
        <f t="shared" si="38"/>
        <v/>
      </c>
    </row>
    <row r="2300" spans="1:21" x14ac:dyDescent="0.25">
      <c r="A2300" s="36" t="str">
        <f>'0'!$A$4</f>
        <v>………………..</v>
      </c>
      <c r="B2300" s="37">
        <f>'0'!$A$2</f>
        <v>46112</v>
      </c>
      <c r="C2300" s="37" t="s">
        <v>1197</v>
      </c>
      <c r="D2300" s="195"/>
      <c r="E2300" s="23"/>
      <c r="F2300" s="14"/>
      <c r="G2300" s="22"/>
      <c r="H2300" s="656"/>
      <c r="I2300" s="656"/>
      <c r="J2300" s="656"/>
      <c r="K2300" s="25"/>
      <c r="L2300" s="25"/>
      <c r="M2300" s="25"/>
      <c r="N2300" s="25"/>
      <c r="O2300" s="25"/>
      <c r="P2300" s="25"/>
      <c r="Q2300" s="25"/>
      <c r="R2300" s="25"/>
      <c r="S2300" s="25"/>
      <c r="T2300" s="671"/>
      <c r="U2300" s="730" t="str">
        <f t="shared" si="38"/>
        <v/>
      </c>
    </row>
    <row r="2301" spans="1:21" x14ac:dyDescent="0.25">
      <c r="A2301" s="36" t="str">
        <f>'0'!$A$4</f>
        <v>………………..</v>
      </c>
      <c r="B2301" s="37">
        <f>'0'!$A$2</f>
        <v>46112</v>
      </c>
      <c r="C2301" s="37" t="s">
        <v>1197</v>
      </c>
      <c r="D2301" s="195"/>
      <c r="E2301" s="23"/>
      <c r="F2301" s="14"/>
      <c r="G2301" s="22"/>
      <c r="H2301" s="656"/>
      <c r="I2301" s="656"/>
      <c r="J2301" s="656"/>
      <c r="K2301" s="25"/>
      <c r="L2301" s="25"/>
      <c r="M2301" s="25"/>
      <c r="N2301" s="25"/>
      <c r="O2301" s="25"/>
      <c r="P2301" s="25"/>
      <c r="Q2301" s="25"/>
      <c r="R2301" s="25"/>
      <c r="S2301" s="25"/>
      <c r="T2301" s="671"/>
      <c r="U2301" s="730" t="str">
        <f t="shared" si="38"/>
        <v/>
      </c>
    </row>
    <row r="2302" spans="1:21" x14ac:dyDescent="0.25">
      <c r="A2302" s="36" t="str">
        <f>'0'!$A$4</f>
        <v>………………..</v>
      </c>
      <c r="B2302" s="37">
        <f>'0'!$A$2</f>
        <v>46112</v>
      </c>
      <c r="C2302" s="37" t="s">
        <v>1197</v>
      </c>
      <c r="D2302" s="195"/>
      <c r="E2302" s="23"/>
      <c r="F2302" s="14"/>
      <c r="G2302" s="22"/>
      <c r="H2302" s="656"/>
      <c r="I2302" s="656"/>
      <c r="J2302" s="656"/>
      <c r="K2302" s="25"/>
      <c r="L2302" s="25"/>
      <c r="M2302" s="25"/>
      <c r="N2302" s="25"/>
      <c r="O2302" s="25"/>
      <c r="P2302" s="25"/>
      <c r="Q2302" s="25"/>
      <c r="R2302" s="25"/>
      <c r="S2302" s="25"/>
      <c r="T2302" s="671"/>
      <c r="U2302" s="730" t="str">
        <f t="shared" si="38"/>
        <v/>
      </c>
    </row>
    <row r="2303" spans="1:21" x14ac:dyDescent="0.25">
      <c r="A2303" s="36" t="str">
        <f>'0'!$A$4</f>
        <v>………………..</v>
      </c>
      <c r="B2303" s="37">
        <f>'0'!$A$2</f>
        <v>46112</v>
      </c>
      <c r="C2303" s="37" t="s">
        <v>1197</v>
      </c>
      <c r="D2303" s="195"/>
      <c r="E2303" s="23"/>
      <c r="F2303" s="14"/>
      <c r="G2303" s="22"/>
      <c r="H2303" s="656"/>
      <c r="I2303" s="656"/>
      <c r="J2303" s="656"/>
      <c r="K2303" s="25"/>
      <c r="L2303" s="25"/>
      <c r="M2303" s="25"/>
      <c r="N2303" s="25"/>
      <c r="O2303" s="25"/>
      <c r="P2303" s="25"/>
      <c r="Q2303" s="25"/>
      <c r="R2303" s="25"/>
      <c r="S2303" s="25"/>
      <c r="T2303" s="671"/>
      <c r="U2303" s="730" t="str">
        <f t="shared" si="38"/>
        <v/>
      </c>
    </row>
    <row r="2304" spans="1:21" x14ac:dyDescent="0.25">
      <c r="A2304" s="36" t="str">
        <f>'0'!$A$4</f>
        <v>………………..</v>
      </c>
      <c r="B2304" s="37">
        <f>'0'!$A$2</f>
        <v>46112</v>
      </c>
      <c r="C2304" s="37" t="s">
        <v>1197</v>
      </c>
      <c r="D2304" s="195"/>
      <c r="E2304" s="23"/>
      <c r="F2304" s="14"/>
      <c r="G2304" s="22"/>
      <c r="H2304" s="656"/>
      <c r="I2304" s="656"/>
      <c r="J2304" s="656"/>
      <c r="K2304" s="25"/>
      <c r="L2304" s="25"/>
      <c r="M2304" s="25"/>
      <c r="N2304" s="25"/>
      <c r="O2304" s="25"/>
      <c r="P2304" s="25"/>
      <c r="Q2304" s="25"/>
      <c r="R2304" s="25"/>
      <c r="S2304" s="25"/>
      <c r="T2304" s="671"/>
      <c r="U2304" s="730" t="str">
        <f t="shared" si="38"/>
        <v/>
      </c>
    </row>
    <row r="2305" spans="1:21" x14ac:dyDescent="0.25">
      <c r="A2305" s="36" t="str">
        <f>'0'!$A$4</f>
        <v>………………..</v>
      </c>
      <c r="B2305" s="37">
        <f>'0'!$A$2</f>
        <v>46112</v>
      </c>
      <c r="C2305" s="37" t="s">
        <v>1197</v>
      </c>
      <c r="D2305" s="195"/>
      <c r="E2305" s="23"/>
      <c r="F2305" s="14"/>
      <c r="G2305" s="22"/>
      <c r="H2305" s="656"/>
      <c r="I2305" s="656"/>
      <c r="J2305" s="656"/>
      <c r="K2305" s="25"/>
      <c r="L2305" s="25"/>
      <c r="M2305" s="25"/>
      <c r="N2305" s="25"/>
      <c r="O2305" s="25"/>
      <c r="P2305" s="25"/>
      <c r="Q2305" s="25"/>
      <c r="R2305" s="25"/>
      <c r="S2305" s="25"/>
      <c r="T2305" s="671"/>
      <c r="U2305" s="730" t="str">
        <f t="shared" si="38"/>
        <v/>
      </c>
    </row>
    <row r="2306" spans="1:21" x14ac:dyDescent="0.25">
      <c r="A2306" s="36" t="str">
        <f>'0'!$A$4</f>
        <v>………………..</v>
      </c>
      <c r="B2306" s="37">
        <f>'0'!$A$2</f>
        <v>46112</v>
      </c>
      <c r="C2306" s="37" t="s">
        <v>1197</v>
      </c>
      <c r="D2306" s="195"/>
      <c r="E2306" s="23"/>
      <c r="F2306" s="14"/>
      <c r="G2306" s="22"/>
      <c r="H2306" s="656"/>
      <c r="I2306" s="656"/>
      <c r="J2306" s="656"/>
      <c r="K2306" s="25"/>
      <c r="L2306" s="25"/>
      <c r="M2306" s="25"/>
      <c r="N2306" s="25"/>
      <c r="O2306" s="25"/>
      <c r="P2306" s="25"/>
      <c r="Q2306" s="25"/>
      <c r="R2306" s="25"/>
      <c r="S2306" s="25"/>
      <c r="T2306" s="671"/>
      <c r="U2306" s="730" t="str">
        <f t="shared" si="38"/>
        <v/>
      </c>
    </row>
    <row r="2307" spans="1:21" x14ac:dyDescent="0.25">
      <c r="A2307" s="36" t="str">
        <f>'0'!$A$4</f>
        <v>………………..</v>
      </c>
      <c r="B2307" s="37">
        <f>'0'!$A$2</f>
        <v>46112</v>
      </c>
      <c r="C2307" s="37" t="s">
        <v>1197</v>
      </c>
      <c r="D2307" s="195"/>
      <c r="E2307" s="23"/>
      <c r="F2307" s="14"/>
      <c r="G2307" s="22"/>
      <c r="H2307" s="656"/>
      <c r="I2307" s="656"/>
      <c r="J2307" s="656"/>
      <c r="K2307" s="25"/>
      <c r="L2307" s="25"/>
      <c r="M2307" s="25"/>
      <c r="N2307" s="25"/>
      <c r="O2307" s="25"/>
      <c r="P2307" s="25"/>
      <c r="Q2307" s="25"/>
      <c r="R2307" s="25"/>
      <c r="S2307" s="25"/>
      <c r="T2307" s="671"/>
      <c r="U2307" s="730" t="str">
        <f t="shared" si="38"/>
        <v/>
      </c>
    </row>
    <row r="2308" spans="1:21" x14ac:dyDescent="0.25">
      <c r="A2308" s="36" t="str">
        <f>'0'!$A$4</f>
        <v>………………..</v>
      </c>
      <c r="B2308" s="37">
        <f>'0'!$A$2</f>
        <v>46112</v>
      </c>
      <c r="C2308" s="37" t="s">
        <v>1197</v>
      </c>
      <c r="D2308" s="195"/>
      <c r="E2308" s="23"/>
      <c r="F2308" s="14"/>
      <c r="G2308" s="22"/>
      <c r="H2308" s="656"/>
      <c r="I2308" s="656"/>
      <c r="J2308" s="656"/>
      <c r="K2308" s="25"/>
      <c r="L2308" s="25"/>
      <c r="M2308" s="25"/>
      <c r="N2308" s="25"/>
      <c r="O2308" s="25"/>
      <c r="P2308" s="25"/>
      <c r="Q2308" s="25"/>
      <c r="R2308" s="25"/>
      <c r="S2308" s="25"/>
      <c r="T2308" s="671"/>
      <c r="U2308" s="730" t="str">
        <f t="shared" si="38"/>
        <v/>
      </c>
    </row>
    <row r="2309" spans="1:21" x14ac:dyDescent="0.25">
      <c r="A2309" s="36" t="str">
        <f>'0'!$A$4</f>
        <v>………………..</v>
      </c>
      <c r="B2309" s="37">
        <f>'0'!$A$2</f>
        <v>46112</v>
      </c>
      <c r="C2309" s="37" t="s">
        <v>1197</v>
      </c>
      <c r="D2309" s="195"/>
      <c r="E2309" s="23"/>
      <c r="F2309" s="14"/>
      <c r="G2309" s="22"/>
      <c r="H2309" s="656"/>
      <c r="I2309" s="656"/>
      <c r="J2309" s="656"/>
      <c r="K2309" s="25"/>
      <c r="L2309" s="25"/>
      <c r="M2309" s="25"/>
      <c r="N2309" s="25"/>
      <c r="O2309" s="25"/>
      <c r="P2309" s="25"/>
      <c r="Q2309" s="25"/>
      <c r="R2309" s="25"/>
      <c r="S2309" s="25"/>
      <c r="T2309" s="671"/>
      <c r="U2309" s="730" t="str">
        <f t="shared" si="38"/>
        <v/>
      </c>
    </row>
    <row r="2310" spans="1:21" x14ac:dyDescent="0.25">
      <c r="A2310" s="36" t="str">
        <f>'0'!$A$4</f>
        <v>………………..</v>
      </c>
      <c r="B2310" s="37">
        <f>'0'!$A$2</f>
        <v>46112</v>
      </c>
      <c r="C2310" s="37" t="s">
        <v>1197</v>
      </c>
      <c r="D2310" s="195"/>
      <c r="E2310" s="23"/>
      <c r="F2310" s="14"/>
      <c r="G2310" s="22"/>
      <c r="H2310" s="656"/>
      <c r="I2310" s="656"/>
      <c r="J2310" s="656"/>
      <c r="K2310" s="25"/>
      <c r="L2310" s="25"/>
      <c r="M2310" s="25"/>
      <c r="N2310" s="25"/>
      <c r="O2310" s="25"/>
      <c r="P2310" s="25"/>
      <c r="Q2310" s="25"/>
      <c r="R2310" s="25"/>
      <c r="S2310" s="25"/>
      <c r="T2310" s="671"/>
      <c r="U2310" s="730" t="str">
        <f t="shared" si="38"/>
        <v/>
      </c>
    </row>
    <row r="2311" spans="1:21" x14ac:dyDescent="0.25">
      <c r="A2311" s="36" t="str">
        <f>'0'!$A$4</f>
        <v>………………..</v>
      </c>
      <c r="B2311" s="37">
        <f>'0'!$A$2</f>
        <v>46112</v>
      </c>
      <c r="C2311" s="37" t="s">
        <v>1197</v>
      </c>
      <c r="D2311" s="195"/>
      <c r="E2311" s="23"/>
      <c r="F2311" s="14"/>
      <c r="G2311" s="22"/>
      <c r="H2311" s="656"/>
      <c r="I2311" s="656"/>
      <c r="J2311" s="656"/>
      <c r="K2311" s="25"/>
      <c r="L2311" s="25"/>
      <c r="M2311" s="25"/>
      <c r="N2311" s="25"/>
      <c r="O2311" s="25"/>
      <c r="P2311" s="25"/>
      <c r="Q2311" s="25"/>
      <c r="R2311" s="25"/>
      <c r="S2311" s="25"/>
      <c r="T2311" s="671"/>
      <c r="U2311" s="730" t="str">
        <f t="shared" si="38"/>
        <v/>
      </c>
    </row>
    <row r="2312" spans="1:21" x14ac:dyDescent="0.25">
      <c r="A2312" s="36" t="str">
        <f>'0'!$A$4</f>
        <v>………………..</v>
      </c>
      <c r="B2312" s="37">
        <f>'0'!$A$2</f>
        <v>46112</v>
      </c>
      <c r="C2312" s="37" t="s">
        <v>1197</v>
      </c>
      <c r="D2312" s="195"/>
      <c r="E2312" s="23"/>
      <c r="F2312" s="14"/>
      <c r="G2312" s="22"/>
      <c r="H2312" s="656"/>
      <c r="I2312" s="656"/>
      <c r="J2312" s="656"/>
      <c r="K2312" s="25"/>
      <c r="L2312" s="25"/>
      <c r="M2312" s="25"/>
      <c r="N2312" s="25"/>
      <c r="O2312" s="25"/>
      <c r="P2312" s="25"/>
      <c r="Q2312" s="25"/>
      <c r="R2312" s="25"/>
      <c r="S2312" s="25"/>
      <c r="T2312" s="671"/>
      <c r="U2312" s="730" t="str">
        <f t="shared" si="38"/>
        <v/>
      </c>
    </row>
    <row r="2313" spans="1:21" x14ac:dyDescent="0.25">
      <c r="A2313" s="36" t="str">
        <f>'0'!$A$4</f>
        <v>………………..</v>
      </c>
      <c r="B2313" s="37">
        <f>'0'!$A$2</f>
        <v>46112</v>
      </c>
      <c r="C2313" s="37" t="s">
        <v>1197</v>
      </c>
      <c r="D2313" s="195"/>
      <c r="E2313" s="23"/>
      <c r="F2313" s="14"/>
      <c r="G2313" s="22"/>
      <c r="H2313" s="656"/>
      <c r="I2313" s="656"/>
      <c r="J2313" s="656"/>
      <c r="K2313" s="25"/>
      <c r="L2313" s="25"/>
      <c r="M2313" s="25"/>
      <c r="N2313" s="25"/>
      <c r="O2313" s="25"/>
      <c r="P2313" s="25"/>
      <c r="Q2313" s="25"/>
      <c r="R2313" s="25"/>
      <c r="S2313" s="25"/>
      <c r="T2313" s="671"/>
      <c r="U2313" s="730" t="str">
        <f t="shared" si="38"/>
        <v/>
      </c>
    </row>
    <row r="2314" spans="1:21" x14ac:dyDescent="0.25">
      <c r="A2314" s="36" t="str">
        <f>'0'!$A$4</f>
        <v>………………..</v>
      </c>
      <c r="B2314" s="37">
        <f>'0'!$A$2</f>
        <v>46112</v>
      </c>
      <c r="C2314" s="37" t="s">
        <v>1197</v>
      </c>
      <c r="D2314" s="195"/>
      <c r="E2314" s="23"/>
      <c r="F2314" s="14"/>
      <c r="G2314" s="22"/>
      <c r="H2314" s="656"/>
      <c r="I2314" s="656"/>
      <c r="J2314" s="656"/>
      <c r="K2314" s="25"/>
      <c r="L2314" s="25"/>
      <c r="M2314" s="25"/>
      <c r="N2314" s="25"/>
      <c r="O2314" s="25"/>
      <c r="P2314" s="25"/>
      <c r="Q2314" s="25"/>
      <c r="R2314" s="25"/>
      <c r="S2314" s="25"/>
      <c r="T2314" s="671"/>
      <c r="U2314" s="730" t="str">
        <f t="shared" si="38"/>
        <v/>
      </c>
    </row>
    <row r="2315" spans="1:21" x14ac:dyDescent="0.25">
      <c r="A2315" s="36" t="str">
        <f>'0'!$A$4</f>
        <v>………………..</v>
      </c>
      <c r="B2315" s="37">
        <f>'0'!$A$2</f>
        <v>46112</v>
      </c>
      <c r="C2315" s="37" t="s">
        <v>1197</v>
      </c>
      <c r="D2315" s="195"/>
      <c r="E2315" s="23"/>
      <c r="F2315" s="14"/>
      <c r="G2315" s="22"/>
      <c r="H2315" s="656"/>
      <c r="I2315" s="656"/>
      <c r="J2315" s="656"/>
      <c r="K2315" s="25"/>
      <c r="L2315" s="25"/>
      <c r="M2315" s="25"/>
      <c r="N2315" s="25"/>
      <c r="O2315" s="25"/>
      <c r="P2315" s="25"/>
      <c r="Q2315" s="25"/>
      <c r="R2315" s="25"/>
      <c r="S2315" s="25"/>
      <c r="T2315" s="671"/>
      <c r="U2315" s="730" t="str">
        <f t="shared" ref="U2315:U2378" si="39">IF(COUNTBLANK(D2315:S2315)=16,"",IF(D2315="999999999","",IF(ISNUMBER(VALUE(D2315)),IF(LEN(D2315)&lt;&gt;9,"Въведеното ЕИК е твърде късо или твърде дълго",IF(OR(MOD(MID(D2315,1,1)*1+MID(D2315,2,1)*2+MID(D2315,3,1)*3+MID(D2315,4,1)*4+MID(D2315,5,1)*5+MID(D2315,6,1)*6+MID(D2315,7,1)*7+MID(D2315,8,1)*8,11)-MID(D2315,9,1)=0,AND(MOD(MID(D2315,1,1)*3+MID(D2315,2,1)*4+MID(D2315,3,1)*5+MID(D2315,4,1)*6+MID(D2315,5,1)*7+MID(D2315,6,1)*8+MID(D2315,7,1)*9+MID(D2315,8,1)*10,11)=10,MID(D2315,9,1)*1=0),MOD(MID(D2315,1,1)*3+MID(D2315,2,1)*4+MID(D2315,3,1)*5+MID(D2315,4,1)*6+MID(D2315,5,1)*7+MID(D2315,6,1)*8+MID(D2315,7,1)*9+MID(D2315,8,1)*10,11)-MID(D2315,9,1)=0),"","Въведеното ЕИК е невалидно")),"Въведеното ЕИК съдържа непозволени символи")))</f>
        <v/>
      </c>
    </row>
    <row r="2316" spans="1:21" x14ac:dyDescent="0.25">
      <c r="A2316" s="36" t="str">
        <f>'0'!$A$4</f>
        <v>………………..</v>
      </c>
      <c r="B2316" s="37">
        <f>'0'!$A$2</f>
        <v>46112</v>
      </c>
      <c r="C2316" s="37" t="s">
        <v>1197</v>
      </c>
      <c r="D2316" s="195"/>
      <c r="E2316" s="23"/>
      <c r="F2316" s="14"/>
      <c r="G2316" s="22"/>
      <c r="H2316" s="656"/>
      <c r="I2316" s="656"/>
      <c r="J2316" s="656"/>
      <c r="K2316" s="25"/>
      <c r="L2316" s="25"/>
      <c r="M2316" s="25"/>
      <c r="N2316" s="25"/>
      <c r="O2316" s="25"/>
      <c r="P2316" s="25"/>
      <c r="Q2316" s="25"/>
      <c r="R2316" s="25"/>
      <c r="S2316" s="25"/>
      <c r="T2316" s="671"/>
      <c r="U2316" s="730" t="str">
        <f t="shared" si="39"/>
        <v/>
      </c>
    </row>
    <row r="2317" spans="1:21" x14ac:dyDescent="0.25">
      <c r="A2317" s="36" t="str">
        <f>'0'!$A$4</f>
        <v>………………..</v>
      </c>
      <c r="B2317" s="37">
        <f>'0'!$A$2</f>
        <v>46112</v>
      </c>
      <c r="C2317" s="37" t="s">
        <v>1197</v>
      </c>
      <c r="D2317" s="195"/>
      <c r="E2317" s="23"/>
      <c r="F2317" s="14"/>
      <c r="G2317" s="22"/>
      <c r="H2317" s="656"/>
      <c r="I2317" s="656"/>
      <c r="J2317" s="656"/>
      <c r="K2317" s="25"/>
      <c r="L2317" s="25"/>
      <c r="M2317" s="25"/>
      <c r="N2317" s="25"/>
      <c r="O2317" s="25"/>
      <c r="P2317" s="25"/>
      <c r="Q2317" s="25"/>
      <c r="R2317" s="25"/>
      <c r="S2317" s="25"/>
      <c r="T2317" s="671"/>
      <c r="U2317" s="730" t="str">
        <f t="shared" si="39"/>
        <v/>
      </c>
    </row>
    <row r="2318" spans="1:21" x14ac:dyDescent="0.25">
      <c r="A2318" s="36" t="str">
        <f>'0'!$A$4</f>
        <v>………………..</v>
      </c>
      <c r="B2318" s="37">
        <f>'0'!$A$2</f>
        <v>46112</v>
      </c>
      <c r="C2318" s="37" t="s">
        <v>1197</v>
      </c>
      <c r="D2318" s="195"/>
      <c r="E2318" s="23"/>
      <c r="F2318" s="14"/>
      <c r="G2318" s="22"/>
      <c r="H2318" s="656"/>
      <c r="I2318" s="656"/>
      <c r="J2318" s="656"/>
      <c r="K2318" s="25"/>
      <c r="L2318" s="25"/>
      <c r="M2318" s="25"/>
      <c r="N2318" s="25"/>
      <c r="O2318" s="25"/>
      <c r="P2318" s="25"/>
      <c r="Q2318" s="25"/>
      <c r="R2318" s="25"/>
      <c r="S2318" s="25"/>
      <c r="T2318" s="671"/>
      <c r="U2318" s="730" t="str">
        <f t="shared" si="39"/>
        <v/>
      </c>
    </row>
    <row r="2319" spans="1:21" x14ac:dyDescent="0.25">
      <c r="A2319" s="36" t="str">
        <f>'0'!$A$4</f>
        <v>………………..</v>
      </c>
      <c r="B2319" s="37">
        <f>'0'!$A$2</f>
        <v>46112</v>
      </c>
      <c r="C2319" s="37" t="s">
        <v>1197</v>
      </c>
      <c r="D2319" s="195"/>
      <c r="E2319" s="23"/>
      <c r="F2319" s="14"/>
      <c r="G2319" s="22"/>
      <c r="H2319" s="656"/>
      <c r="I2319" s="656"/>
      <c r="J2319" s="656"/>
      <c r="K2319" s="25"/>
      <c r="L2319" s="25"/>
      <c r="M2319" s="25"/>
      <c r="N2319" s="25"/>
      <c r="O2319" s="25"/>
      <c r="P2319" s="25"/>
      <c r="Q2319" s="25"/>
      <c r="R2319" s="25"/>
      <c r="S2319" s="25"/>
      <c r="T2319" s="671"/>
      <c r="U2319" s="730" t="str">
        <f t="shared" si="39"/>
        <v/>
      </c>
    </row>
    <row r="2320" spans="1:21" x14ac:dyDescent="0.25">
      <c r="A2320" s="36" t="str">
        <f>'0'!$A$4</f>
        <v>………………..</v>
      </c>
      <c r="B2320" s="37">
        <f>'0'!$A$2</f>
        <v>46112</v>
      </c>
      <c r="C2320" s="37" t="s">
        <v>1197</v>
      </c>
      <c r="D2320" s="195"/>
      <c r="E2320" s="23"/>
      <c r="F2320" s="14"/>
      <c r="G2320" s="22"/>
      <c r="H2320" s="656"/>
      <c r="I2320" s="656"/>
      <c r="J2320" s="656"/>
      <c r="K2320" s="25"/>
      <c r="L2320" s="25"/>
      <c r="M2320" s="25"/>
      <c r="N2320" s="25"/>
      <c r="O2320" s="25"/>
      <c r="P2320" s="25"/>
      <c r="Q2320" s="25"/>
      <c r="R2320" s="25"/>
      <c r="S2320" s="25"/>
      <c r="T2320" s="671"/>
      <c r="U2320" s="730" t="str">
        <f t="shared" si="39"/>
        <v/>
      </c>
    </row>
    <row r="2321" spans="1:21" x14ac:dyDescent="0.25">
      <c r="A2321" s="36" t="str">
        <f>'0'!$A$4</f>
        <v>………………..</v>
      </c>
      <c r="B2321" s="37">
        <f>'0'!$A$2</f>
        <v>46112</v>
      </c>
      <c r="C2321" s="37" t="s">
        <v>1197</v>
      </c>
      <c r="D2321" s="195"/>
      <c r="E2321" s="23"/>
      <c r="F2321" s="14"/>
      <c r="G2321" s="22"/>
      <c r="H2321" s="656"/>
      <c r="I2321" s="656"/>
      <c r="J2321" s="656"/>
      <c r="K2321" s="25"/>
      <c r="L2321" s="25"/>
      <c r="M2321" s="25"/>
      <c r="N2321" s="25"/>
      <c r="O2321" s="25"/>
      <c r="P2321" s="25"/>
      <c r="Q2321" s="25"/>
      <c r="R2321" s="25"/>
      <c r="S2321" s="25"/>
      <c r="T2321" s="671"/>
      <c r="U2321" s="730" t="str">
        <f t="shared" si="39"/>
        <v/>
      </c>
    </row>
    <row r="2322" spans="1:21" x14ac:dyDescent="0.25">
      <c r="A2322" s="36" t="str">
        <f>'0'!$A$4</f>
        <v>………………..</v>
      </c>
      <c r="B2322" s="37">
        <f>'0'!$A$2</f>
        <v>46112</v>
      </c>
      <c r="C2322" s="37" t="s">
        <v>1197</v>
      </c>
      <c r="D2322" s="195"/>
      <c r="E2322" s="23"/>
      <c r="F2322" s="14"/>
      <c r="G2322" s="22"/>
      <c r="H2322" s="656"/>
      <c r="I2322" s="656"/>
      <c r="J2322" s="656"/>
      <c r="K2322" s="25"/>
      <c r="L2322" s="25"/>
      <c r="M2322" s="25"/>
      <c r="N2322" s="25"/>
      <c r="O2322" s="25"/>
      <c r="P2322" s="25"/>
      <c r="Q2322" s="25"/>
      <c r="R2322" s="25"/>
      <c r="S2322" s="25"/>
      <c r="T2322" s="671"/>
      <c r="U2322" s="730" t="str">
        <f t="shared" si="39"/>
        <v/>
      </c>
    </row>
    <row r="2323" spans="1:21" x14ac:dyDescent="0.25">
      <c r="A2323" s="36" t="str">
        <f>'0'!$A$4</f>
        <v>………………..</v>
      </c>
      <c r="B2323" s="37">
        <f>'0'!$A$2</f>
        <v>46112</v>
      </c>
      <c r="C2323" s="37" t="s">
        <v>1197</v>
      </c>
      <c r="D2323" s="195"/>
      <c r="E2323" s="23"/>
      <c r="F2323" s="14"/>
      <c r="G2323" s="22"/>
      <c r="H2323" s="656"/>
      <c r="I2323" s="656"/>
      <c r="J2323" s="656"/>
      <c r="K2323" s="25"/>
      <c r="L2323" s="25"/>
      <c r="M2323" s="25"/>
      <c r="N2323" s="25"/>
      <c r="O2323" s="25"/>
      <c r="P2323" s="25"/>
      <c r="Q2323" s="25"/>
      <c r="R2323" s="25"/>
      <c r="S2323" s="25"/>
      <c r="T2323" s="671"/>
      <c r="U2323" s="730" t="str">
        <f t="shared" si="39"/>
        <v/>
      </c>
    </row>
    <row r="2324" spans="1:21" x14ac:dyDescent="0.25">
      <c r="A2324" s="36" t="str">
        <f>'0'!$A$4</f>
        <v>………………..</v>
      </c>
      <c r="B2324" s="37">
        <f>'0'!$A$2</f>
        <v>46112</v>
      </c>
      <c r="C2324" s="37" t="s">
        <v>1197</v>
      </c>
      <c r="D2324" s="195"/>
      <c r="E2324" s="23"/>
      <c r="F2324" s="14"/>
      <c r="G2324" s="22"/>
      <c r="H2324" s="656"/>
      <c r="I2324" s="656"/>
      <c r="J2324" s="656"/>
      <c r="K2324" s="25"/>
      <c r="L2324" s="25"/>
      <c r="M2324" s="25"/>
      <c r="N2324" s="25"/>
      <c r="O2324" s="25"/>
      <c r="P2324" s="25"/>
      <c r="Q2324" s="25"/>
      <c r="R2324" s="25"/>
      <c r="S2324" s="25"/>
      <c r="T2324" s="671"/>
      <c r="U2324" s="730" t="str">
        <f t="shared" si="39"/>
        <v/>
      </c>
    </row>
    <row r="2325" spans="1:21" x14ac:dyDescent="0.25">
      <c r="A2325" s="36" t="str">
        <f>'0'!$A$4</f>
        <v>………………..</v>
      </c>
      <c r="B2325" s="37">
        <f>'0'!$A$2</f>
        <v>46112</v>
      </c>
      <c r="C2325" s="37" t="s">
        <v>1197</v>
      </c>
      <c r="D2325" s="195"/>
      <c r="E2325" s="23"/>
      <c r="F2325" s="14"/>
      <c r="G2325" s="22"/>
      <c r="H2325" s="656"/>
      <c r="I2325" s="656"/>
      <c r="J2325" s="656"/>
      <c r="K2325" s="25"/>
      <c r="L2325" s="25"/>
      <c r="M2325" s="25"/>
      <c r="N2325" s="25"/>
      <c r="O2325" s="25"/>
      <c r="P2325" s="25"/>
      <c r="Q2325" s="25"/>
      <c r="R2325" s="25"/>
      <c r="S2325" s="25"/>
      <c r="T2325" s="671"/>
      <c r="U2325" s="730" t="str">
        <f t="shared" si="39"/>
        <v/>
      </c>
    </row>
    <row r="2326" spans="1:21" x14ac:dyDescent="0.25">
      <c r="A2326" s="36" t="str">
        <f>'0'!$A$4</f>
        <v>………………..</v>
      </c>
      <c r="B2326" s="37">
        <f>'0'!$A$2</f>
        <v>46112</v>
      </c>
      <c r="C2326" s="37" t="s">
        <v>1197</v>
      </c>
      <c r="D2326" s="195"/>
      <c r="E2326" s="23"/>
      <c r="F2326" s="14"/>
      <c r="G2326" s="22"/>
      <c r="H2326" s="656"/>
      <c r="I2326" s="656"/>
      <c r="J2326" s="656"/>
      <c r="K2326" s="25"/>
      <c r="L2326" s="25"/>
      <c r="M2326" s="25"/>
      <c r="N2326" s="25"/>
      <c r="O2326" s="25"/>
      <c r="P2326" s="25"/>
      <c r="Q2326" s="25"/>
      <c r="R2326" s="25"/>
      <c r="S2326" s="25"/>
      <c r="T2326" s="671"/>
      <c r="U2326" s="730" t="str">
        <f t="shared" si="39"/>
        <v/>
      </c>
    </row>
    <row r="2327" spans="1:21" x14ac:dyDescent="0.25">
      <c r="A2327" s="36" t="str">
        <f>'0'!$A$4</f>
        <v>………………..</v>
      </c>
      <c r="B2327" s="37">
        <f>'0'!$A$2</f>
        <v>46112</v>
      </c>
      <c r="C2327" s="37" t="s">
        <v>1197</v>
      </c>
      <c r="D2327" s="195"/>
      <c r="E2327" s="23"/>
      <c r="F2327" s="14"/>
      <c r="G2327" s="22"/>
      <c r="H2327" s="656"/>
      <c r="I2327" s="656"/>
      <c r="J2327" s="656"/>
      <c r="K2327" s="25"/>
      <c r="L2327" s="25"/>
      <c r="M2327" s="25"/>
      <c r="N2327" s="25"/>
      <c r="O2327" s="25"/>
      <c r="P2327" s="25"/>
      <c r="Q2327" s="25"/>
      <c r="R2327" s="25"/>
      <c r="S2327" s="25"/>
      <c r="T2327" s="671"/>
      <c r="U2327" s="730" t="str">
        <f t="shared" si="39"/>
        <v/>
      </c>
    </row>
    <row r="2328" spans="1:21" x14ac:dyDescent="0.25">
      <c r="A2328" s="36" t="str">
        <f>'0'!$A$4</f>
        <v>………………..</v>
      </c>
      <c r="B2328" s="37">
        <f>'0'!$A$2</f>
        <v>46112</v>
      </c>
      <c r="C2328" s="37" t="s">
        <v>1197</v>
      </c>
      <c r="D2328" s="195"/>
      <c r="E2328" s="23"/>
      <c r="F2328" s="14"/>
      <c r="G2328" s="22"/>
      <c r="H2328" s="656"/>
      <c r="I2328" s="656"/>
      <c r="J2328" s="656"/>
      <c r="K2328" s="25"/>
      <c r="L2328" s="25"/>
      <c r="M2328" s="25"/>
      <c r="N2328" s="25"/>
      <c r="O2328" s="25"/>
      <c r="P2328" s="25"/>
      <c r="Q2328" s="25"/>
      <c r="R2328" s="25"/>
      <c r="S2328" s="25"/>
      <c r="T2328" s="671"/>
      <c r="U2328" s="730" t="str">
        <f t="shared" si="39"/>
        <v/>
      </c>
    </row>
    <row r="2329" spans="1:21" x14ac:dyDescent="0.25">
      <c r="A2329" s="36" t="str">
        <f>'0'!$A$4</f>
        <v>………………..</v>
      </c>
      <c r="B2329" s="37">
        <f>'0'!$A$2</f>
        <v>46112</v>
      </c>
      <c r="C2329" s="37" t="s">
        <v>1197</v>
      </c>
      <c r="D2329" s="195"/>
      <c r="E2329" s="23"/>
      <c r="F2329" s="14"/>
      <c r="G2329" s="22"/>
      <c r="H2329" s="656"/>
      <c r="I2329" s="656"/>
      <c r="J2329" s="656"/>
      <c r="K2329" s="25"/>
      <c r="L2329" s="25"/>
      <c r="M2329" s="25"/>
      <c r="N2329" s="25"/>
      <c r="O2329" s="25"/>
      <c r="P2329" s="25"/>
      <c r="Q2329" s="25"/>
      <c r="R2329" s="25"/>
      <c r="S2329" s="25"/>
      <c r="T2329" s="671"/>
      <c r="U2329" s="730" t="str">
        <f t="shared" si="39"/>
        <v/>
      </c>
    </row>
    <row r="2330" spans="1:21" x14ac:dyDescent="0.25">
      <c r="A2330" s="36" t="str">
        <f>'0'!$A$4</f>
        <v>………………..</v>
      </c>
      <c r="B2330" s="37">
        <f>'0'!$A$2</f>
        <v>46112</v>
      </c>
      <c r="C2330" s="37" t="s">
        <v>1197</v>
      </c>
      <c r="D2330" s="195"/>
      <c r="E2330" s="23"/>
      <c r="F2330" s="14"/>
      <c r="G2330" s="22"/>
      <c r="H2330" s="656"/>
      <c r="I2330" s="656"/>
      <c r="J2330" s="656"/>
      <c r="K2330" s="25"/>
      <c r="L2330" s="25"/>
      <c r="M2330" s="25"/>
      <c r="N2330" s="25"/>
      <c r="O2330" s="25"/>
      <c r="P2330" s="25"/>
      <c r="Q2330" s="25"/>
      <c r="R2330" s="25"/>
      <c r="S2330" s="25"/>
      <c r="T2330" s="671"/>
      <c r="U2330" s="730" t="str">
        <f t="shared" si="39"/>
        <v/>
      </c>
    </row>
    <row r="2331" spans="1:21" x14ac:dyDescent="0.25">
      <c r="A2331" s="36" t="str">
        <f>'0'!$A$4</f>
        <v>………………..</v>
      </c>
      <c r="B2331" s="37">
        <f>'0'!$A$2</f>
        <v>46112</v>
      </c>
      <c r="C2331" s="37" t="s">
        <v>1197</v>
      </c>
      <c r="D2331" s="195"/>
      <c r="E2331" s="23"/>
      <c r="F2331" s="14"/>
      <c r="G2331" s="22"/>
      <c r="H2331" s="656"/>
      <c r="I2331" s="656"/>
      <c r="J2331" s="656"/>
      <c r="K2331" s="25"/>
      <c r="L2331" s="25"/>
      <c r="M2331" s="25"/>
      <c r="N2331" s="25"/>
      <c r="O2331" s="25"/>
      <c r="P2331" s="25"/>
      <c r="Q2331" s="25"/>
      <c r="R2331" s="25"/>
      <c r="S2331" s="25"/>
      <c r="T2331" s="671"/>
      <c r="U2331" s="730" t="str">
        <f t="shared" si="39"/>
        <v/>
      </c>
    </row>
    <row r="2332" spans="1:21" x14ac:dyDescent="0.25">
      <c r="A2332" s="36" t="str">
        <f>'0'!$A$4</f>
        <v>………………..</v>
      </c>
      <c r="B2332" s="37">
        <f>'0'!$A$2</f>
        <v>46112</v>
      </c>
      <c r="C2332" s="37" t="s">
        <v>1197</v>
      </c>
      <c r="D2332" s="195"/>
      <c r="E2332" s="23"/>
      <c r="F2332" s="14"/>
      <c r="G2332" s="22"/>
      <c r="H2332" s="656"/>
      <c r="I2332" s="656"/>
      <c r="J2332" s="656"/>
      <c r="K2332" s="25"/>
      <c r="L2332" s="25"/>
      <c r="M2332" s="25"/>
      <c r="N2332" s="25"/>
      <c r="O2332" s="25"/>
      <c r="P2332" s="25"/>
      <c r="Q2332" s="25"/>
      <c r="R2332" s="25"/>
      <c r="S2332" s="25"/>
      <c r="T2332" s="671"/>
      <c r="U2332" s="730" t="str">
        <f t="shared" si="39"/>
        <v/>
      </c>
    </row>
    <row r="2333" spans="1:21" x14ac:dyDescent="0.25">
      <c r="A2333" s="36" t="str">
        <f>'0'!$A$4</f>
        <v>………………..</v>
      </c>
      <c r="B2333" s="37">
        <f>'0'!$A$2</f>
        <v>46112</v>
      </c>
      <c r="C2333" s="37" t="s">
        <v>1197</v>
      </c>
      <c r="D2333" s="195"/>
      <c r="E2333" s="23"/>
      <c r="F2333" s="14"/>
      <c r="G2333" s="22"/>
      <c r="H2333" s="656"/>
      <c r="I2333" s="656"/>
      <c r="J2333" s="656"/>
      <c r="K2333" s="25"/>
      <c r="L2333" s="25"/>
      <c r="M2333" s="25"/>
      <c r="N2333" s="25"/>
      <c r="O2333" s="25"/>
      <c r="P2333" s="25"/>
      <c r="Q2333" s="25"/>
      <c r="R2333" s="25"/>
      <c r="S2333" s="25"/>
      <c r="T2333" s="671"/>
      <c r="U2333" s="730" t="str">
        <f t="shared" si="39"/>
        <v/>
      </c>
    </row>
    <row r="2334" spans="1:21" x14ac:dyDescent="0.25">
      <c r="A2334" s="36" t="str">
        <f>'0'!$A$4</f>
        <v>………………..</v>
      </c>
      <c r="B2334" s="37">
        <f>'0'!$A$2</f>
        <v>46112</v>
      </c>
      <c r="C2334" s="37" t="s">
        <v>1197</v>
      </c>
      <c r="D2334" s="195"/>
      <c r="E2334" s="23"/>
      <c r="F2334" s="14"/>
      <c r="G2334" s="22"/>
      <c r="H2334" s="656"/>
      <c r="I2334" s="656"/>
      <c r="J2334" s="656"/>
      <c r="K2334" s="25"/>
      <c r="L2334" s="25"/>
      <c r="M2334" s="25"/>
      <c r="N2334" s="25"/>
      <c r="O2334" s="25"/>
      <c r="P2334" s="25"/>
      <c r="Q2334" s="25"/>
      <c r="R2334" s="25"/>
      <c r="S2334" s="25"/>
      <c r="T2334" s="671"/>
      <c r="U2334" s="730" t="str">
        <f t="shared" si="39"/>
        <v/>
      </c>
    </row>
    <row r="2335" spans="1:21" x14ac:dyDescent="0.25">
      <c r="A2335" s="36" t="str">
        <f>'0'!$A$4</f>
        <v>………………..</v>
      </c>
      <c r="B2335" s="37">
        <f>'0'!$A$2</f>
        <v>46112</v>
      </c>
      <c r="C2335" s="37" t="s">
        <v>1197</v>
      </c>
      <c r="D2335" s="195"/>
      <c r="E2335" s="23"/>
      <c r="F2335" s="14"/>
      <c r="G2335" s="22"/>
      <c r="H2335" s="656"/>
      <c r="I2335" s="656"/>
      <c r="J2335" s="656"/>
      <c r="K2335" s="25"/>
      <c r="L2335" s="25"/>
      <c r="M2335" s="25"/>
      <c r="N2335" s="25"/>
      <c r="O2335" s="25"/>
      <c r="P2335" s="25"/>
      <c r="Q2335" s="25"/>
      <c r="R2335" s="25"/>
      <c r="S2335" s="25"/>
      <c r="T2335" s="671"/>
      <c r="U2335" s="730" t="str">
        <f t="shared" si="39"/>
        <v/>
      </c>
    </row>
    <row r="2336" spans="1:21" x14ac:dyDescent="0.25">
      <c r="A2336" s="36" t="str">
        <f>'0'!$A$4</f>
        <v>………………..</v>
      </c>
      <c r="B2336" s="37">
        <f>'0'!$A$2</f>
        <v>46112</v>
      </c>
      <c r="C2336" s="37" t="s">
        <v>1197</v>
      </c>
      <c r="D2336" s="195"/>
      <c r="E2336" s="23"/>
      <c r="F2336" s="14"/>
      <c r="G2336" s="22"/>
      <c r="H2336" s="656"/>
      <c r="I2336" s="656"/>
      <c r="J2336" s="656"/>
      <c r="K2336" s="25"/>
      <c r="L2336" s="25"/>
      <c r="M2336" s="25"/>
      <c r="N2336" s="25"/>
      <c r="O2336" s="25"/>
      <c r="P2336" s="25"/>
      <c r="Q2336" s="25"/>
      <c r="R2336" s="25"/>
      <c r="S2336" s="25"/>
      <c r="T2336" s="671"/>
      <c r="U2336" s="730" t="str">
        <f t="shared" si="39"/>
        <v/>
      </c>
    </row>
    <row r="2337" spans="1:21" x14ac:dyDescent="0.25">
      <c r="A2337" s="36" t="str">
        <f>'0'!$A$4</f>
        <v>………………..</v>
      </c>
      <c r="B2337" s="37">
        <f>'0'!$A$2</f>
        <v>46112</v>
      </c>
      <c r="C2337" s="37" t="s">
        <v>1197</v>
      </c>
      <c r="D2337" s="195"/>
      <c r="E2337" s="23"/>
      <c r="F2337" s="14"/>
      <c r="G2337" s="22"/>
      <c r="H2337" s="656"/>
      <c r="I2337" s="656"/>
      <c r="J2337" s="656"/>
      <c r="K2337" s="25"/>
      <c r="L2337" s="25"/>
      <c r="M2337" s="25"/>
      <c r="N2337" s="25"/>
      <c r="O2337" s="25"/>
      <c r="P2337" s="25"/>
      <c r="Q2337" s="25"/>
      <c r="R2337" s="25"/>
      <c r="S2337" s="25"/>
      <c r="T2337" s="671"/>
      <c r="U2337" s="730" t="str">
        <f t="shared" si="39"/>
        <v/>
      </c>
    </row>
    <row r="2338" spans="1:21" x14ac:dyDescent="0.25">
      <c r="A2338" s="36" t="str">
        <f>'0'!$A$4</f>
        <v>………………..</v>
      </c>
      <c r="B2338" s="37">
        <f>'0'!$A$2</f>
        <v>46112</v>
      </c>
      <c r="C2338" s="37" t="s">
        <v>1197</v>
      </c>
      <c r="D2338" s="195"/>
      <c r="E2338" s="23"/>
      <c r="F2338" s="14"/>
      <c r="G2338" s="22"/>
      <c r="H2338" s="656"/>
      <c r="I2338" s="656"/>
      <c r="J2338" s="656"/>
      <c r="K2338" s="25"/>
      <c r="L2338" s="25"/>
      <c r="M2338" s="25"/>
      <c r="N2338" s="25"/>
      <c r="O2338" s="25"/>
      <c r="P2338" s="25"/>
      <c r="Q2338" s="25"/>
      <c r="R2338" s="25"/>
      <c r="S2338" s="25"/>
      <c r="T2338" s="671"/>
      <c r="U2338" s="730" t="str">
        <f t="shared" si="39"/>
        <v/>
      </c>
    </row>
    <row r="2339" spans="1:21" x14ac:dyDescent="0.25">
      <c r="A2339" s="36" t="str">
        <f>'0'!$A$4</f>
        <v>………………..</v>
      </c>
      <c r="B2339" s="37">
        <f>'0'!$A$2</f>
        <v>46112</v>
      </c>
      <c r="C2339" s="37" t="s">
        <v>1197</v>
      </c>
      <c r="D2339" s="195"/>
      <c r="E2339" s="23"/>
      <c r="F2339" s="14"/>
      <c r="G2339" s="22"/>
      <c r="H2339" s="656"/>
      <c r="I2339" s="656"/>
      <c r="J2339" s="656"/>
      <c r="K2339" s="25"/>
      <c r="L2339" s="25"/>
      <c r="M2339" s="25"/>
      <c r="N2339" s="25"/>
      <c r="O2339" s="25"/>
      <c r="P2339" s="25"/>
      <c r="Q2339" s="25"/>
      <c r="R2339" s="25"/>
      <c r="S2339" s="25"/>
      <c r="T2339" s="671"/>
      <c r="U2339" s="730" t="str">
        <f t="shared" si="39"/>
        <v/>
      </c>
    </row>
    <row r="2340" spans="1:21" x14ac:dyDescent="0.25">
      <c r="A2340" s="36" t="str">
        <f>'0'!$A$4</f>
        <v>………………..</v>
      </c>
      <c r="B2340" s="37">
        <f>'0'!$A$2</f>
        <v>46112</v>
      </c>
      <c r="C2340" s="37" t="s">
        <v>1197</v>
      </c>
      <c r="D2340" s="195"/>
      <c r="E2340" s="23"/>
      <c r="F2340" s="14"/>
      <c r="G2340" s="22"/>
      <c r="H2340" s="656"/>
      <c r="I2340" s="656"/>
      <c r="J2340" s="656"/>
      <c r="K2340" s="25"/>
      <c r="L2340" s="25"/>
      <c r="M2340" s="25"/>
      <c r="N2340" s="25"/>
      <c r="O2340" s="25"/>
      <c r="P2340" s="25"/>
      <c r="Q2340" s="25"/>
      <c r="R2340" s="25"/>
      <c r="S2340" s="25"/>
      <c r="T2340" s="671"/>
      <c r="U2340" s="730" t="str">
        <f t="shared" si="39"/>
        <v/>
      </c>
    </row>
    <row r="2341" spans="1:21" x14ac:dyDescent="0.25">
      <c r="A2341" s="36" t="str">
        <f>'0'!$A$4</f>
        <v>………………..</v>
      </c>
      <c r="B2341" s="37">
        <f>'0'!$A$2</f>
        <v>46112</v>
      </c>
      <c r="C2341" s="37" t="s">
        <v>1197</v>
      </c>
      <c r="D2341" s="195"/>
      <c r="E2341" s="23"/>
      <c r="F2341" s="14"/>
      <c r="G2341" s="22"/>
      <c r="H2341" s="656"/>
      <c r="I2341" s="656"/>
      <c r="J2341" s="656"/>
      <c r="K2341" s="25"/>
      <c r="L2341" s="25"/>
      <c r="M2341" s="25"/>
      <c r="N2341" s="25"/>
      <c r="O2341" s="25"/>
      <c r="P2341" s="25"/>
      <c r="Q2341" s="25"/>
      <c r="R2341" s="25"/>
      <c r="S2341" s="25"/>
      <c r="T2341" s="671"/>
      <c r="U2341" s="730" t="str">
        <f t="shared" si="39"/>
        <v/>
      </c>
    </row>
    <row r="2342" spans="1:21" x14ac:dyDescent="0.25">
      <c r="A2342" s="36" t="str">
        <f>'0'!$A$4</f>
        <v>………………..</v>
      </c>
      <c r="B2342" s="37">
        <f>'0'!$A$2</f>
        <v>46112</v>
      </c>
      <c r="C2342" s="37" t="s">
        <v>1197</v>
      </c>
      <c r="D2342" s="195"/>
      <c r="E2342" s="23"/>
      <c r="F2342" s="14"/>
      <c r="G2342" s="22"/>
      <c r="H2342" s="656"/>
      <c r="I2342" s="656"/>
      <c r="J2342" s="656"/>
      <c r="K2342" s="25"/>
      <c r="L2342" s="25"/>
      <c r="M2342" s="25"/>
      <c r="N2342" s="25"/>
      <c r="O2342" s="25"/>
      <c r="P2342" s="25"/>
      <c r="Q2342" s="25"/>
      <c r="R2342" s="25"/>
      <c r="S2342" s="25"/>
      <c r="T2342" s="671"/>
      <c r="U2342" s="730" t="str">
        <f t="shared" si="39"/>
        <v/>
      </c>
    </row>
    <row r="2343" spans="1:21" x14ac:dyDescent="0.25">
      <c r="A2343" s="36" t="str">
        <f>'0'!$A$4</f>
        <v>………………..</v>
      </c>
      <c r="B2343" s="37">
        <f>'0'!$A$2</f>
        <v>46112</v>
      </c>
      <c r="C2343" s="37" t="s">
        <v>1197</v>
      </c>
      <c r="D2343" s="195"/>
      <c r="E2343" s="23"/>
      <c r="F2343" s="14"/>
      <c r="G2343" s="22"/>
      <c r="H2343" s="656"/>
      <c r="I2343" s="656"/>
      <c r="J2343" s="656"/>
      <c r="K2343" s="25"/>
      <c r="L2343" s="25"/>
      <c r="M2343" s="25"/>
      <c r="N2343" s="25"/>
      <c r="O2343" s="25"/>
      <c r="P2343" s="25"/>
      <c r="Q2343" s="25"/>
      <c r="R2343" s="25"/>
      <c r="S2343" s="25"/>
      <c r="T2343" s="671"/>
      <c r="U2343" s="730" t="str">
        <f t="shared" si="39"/>
        <v/>
      </c>
    </row>
    <row r="2344" spans="1:21" x14ac:dyDescent="0.25">
      <c r="A2344" s="36" t="str">
        <f>'0'!$A$4</f>
        <v>………………..</v>
      </c>
      <c r="B2344" s="37">
        <f>'0'!$A$2</f>
        <v>46112</v>
      </c>
      <c r="C2344" s="37" t="s">
        <v>1197</v>
      </c>
      <c r="D2344" s="195"/>
      <c r="E2344" s="23"/>
      <c r="F2344" s="14"/>
      <c r="G2344" s="22"/>
      <c r="H2344" s="656"/>
      <c r="I2344" s="656"/>
      <c r="J2344" s="656"/>
      <c r="K2344" s="25"/>
      <c r="L2344" s="25"/>
      <c r="M2344" s="25"/>
      <c r="N2344" s="25"/>
      <c r="O2344" s="25"/>
      <c r="P2344" s="25"/>
      <c r="Q2344" s="25"/>
      <c r="R2344" s="25"/>
      <c r="S2344" s="25"/>
      <c r="T2344" s="671"/>
      <c r="U2344" s="730" t="str">
        <f t="shared" si="39"/>
        <v/>
      </c>
    </row>
    <row r="2345" spans="1:21" x14ac:dyDescent="0.25">
      <c r="A2345" s="36" t="str">
        <f>'0'!$A$4</f>
        <v>………………..</v>
      </c>
      <c r="B2345" s="37">
        <f>'0'!$A$2</f>
        <v>46112</v>
      </c>
      <c r="C2345" s="37" t="s">
        <v>1197</v>
      </c>
      <c r="D2345" s="195"/>
      <c r="E2345" s="23"/>
      <c r="F2345" s="14"/>
      <c r="G2345" s="22"/>
      <c r="H2345" s="656"/>
      <c r="I2345" s="656"/>
      <c r="J2345" s="656"/>
      <c r="K2345" s="25"/>
      <c r="L2345" s="25"/>
      <c r="M2345" s="25"/>
      <c r="N2345" s="25"/>
      <c r="O2345" s="25"/>
      <c r="P2345" s="25"/>
      <c r="Q2345" s="25"/>
      <c r="R2345" s="25"/>
      <c r="S2345" s="25"/>
      <c r="T2345" s="671"/>
      <c r="U2345" s="730" t="str">
        <f t="shared" si="39"/>
        <v/>
      </c>
    </row>
    <row r="2346" spans="1:21" x14ac:dyDescent="0.25">
      <c r="A2346" s="36" t="str">
        <f>'0'!$A$4</f>
        <v>………………..</v>
      </c>
      <c r="B2346" s="37">
        <f>'0'!$A$2</f>
        <v>46112</v>
      </c>
      <c r="C2346" s="37" t="s">
        <v>1197</v>
      </c>
      <c r="D2346" s="195"/>
      <c r="E2346" s="23"/>
      <c r="F2346" s="14"/>
      <c r="G2346" s="22"/>
      <c r="H2346" s="656"/>
      <c r="I2346" s="656"/>
      <c r="J2346" s="656"/>
      <c r="K2346" s="25"/>
      <c r="L2346" s="25"/>
      <c r="M2346" s="25"/>
      <c r="N2346" s="25"/>
      <c r="O2346" s="25"/>
      <c r="P2346" s="25"/>
      <c r="Q2346" s="25"/>
      <c r="R2346" s="25"/>
      <c r="S2346" s="25"/>
      <c r="T2346" s="671"/>
      <c r="U2346" s="730" t="str">
        <f t="shared" si="39"/>
        <v/>
      </c>
    </row>
    <row r="2347" spans="1:21" x14ac:dyDescent="0.25">
      <c r="A2347" s="36" t="str">
        <f>'0'!$A$4</f>
        <v>………………..</v>
      </c>
      <c r="B2347" s="37">
        <f>'0'!$A$2</f>
        <v>46112</v>
      </c>
      <c r="C2347" s="37" t="s">
        <v>1197</v>
      </c>
      <c r="D2347" s="195"/>
      <c r="E2347" s="23"/>
      <c r="F2347" s="14"/>
      <c r="G2347" s="22"/>
      <c r="H2347" s="656"/>
      <c r="I2347" s="656"/>
      <c r="J2347" s="656"/>
      <c r="K2347" s="25"/>
      <c r="L2347" s="25"/>
      <c r="M2347" s="25"/>
      <c r="N2347" s="25"/>
      <c r="O2347" s="25"/>
      <c r="P2347" s="25"/>
      <c r="Q2347" s="25"/>
      <c r="R2347" s="25"/>
      <c r="S2347" s="25"/>
      <c r="T2347" s="671"/>
      <c r="U2347" s="730" t="str">
        <f t="shared" si="39"/>
        <v/>
      </c>
    </row>
    <row r="2348" spans="1:21" x14ac:dyDescent="0.25">
      <c r="A2348" s="36" t="str">
        <f>'0'!$A$4</f>
        <v>………………..</v>
      </c>
      <c r="B2348" s="37">
        <f>'0'!$A$2</f>
        <v>46112</v>
      </c>
      <c r="C2348" s="37" t="s">
        <v>1197</v>
      </c>
      <c r="D2348" s="195"/>
      <c r="E2348" s="23"/>
      <c r="F2348" s="14"/>
      <c r="G2348" s="22"/>
      <c r="H2348" s="656"/>
      <c r="I2348" s="656"/>
      <c r="J2348" s="656"/>
      <c r="K2348" s="25"/>
      <c r="L2348" s="25"/>
      <c r="M2348" s="25"/>
      <c r="N2348" s="25"/>
      <c r="O2348" s="25"/>
      <c r="P2348" s="25"/>
      <c r="Q2348" s="25"/>
      <c r="R2348" s="25"/>
      <c r="S2348" s="25"/>
      <c r="T2348" s="671"/>
      <c r="U2348" s="730" t="str">
        <f t="shared" si="39"/>
        <v/>
      </c>
    </row>
    <row r="2349" spans="1:21" x14ac:dyDescent="0.25">
      <c r="A2349" s="36" t="str">
        <f>'0'!$A$4</f>
        <v>………………..</v>
      </c>
      <c r="B2349" s="37">
        <f>'0'!$A$2</f>
        <v>46112</v>
      </c>
      <c r="C2349" s="37" t="s">
        <v>1197</v>
      </c>
      <c r="D2349" s="195"/>
      <c r="E2349" s="23"/>
      <c r="F2349" s="14"/>
      <c r="G2349" s="22"/>
      <c r="H2349" s="656"/>
      <c r="I2349" s="656"/>
      <c r="J2349" s="656"/>
      <c r="K2349" s="25"/>
      <c r="L2349" s="25"/>
      <c r="M2349" s="25"/>
      <c r="N2349" s="25"/>
      <c r="O2349" s="25"/>
      <c r="P2349" s="25"/>
      <c r="Q2349" s="25"/>
      <c r="R2349" s="25"/>
      <c r="S2349" s="25"/>
      <c r="T2349" s="671"/>
      <c r="U2349" s="730" t="str">
        <f t="shared" si="39"/>
        <v/>
      </c>
    </row>
    <row r="2350" spans="1:21" x14ac:dyDescent="0.25">
      <c r="A2350" s="36" t="str">
        <f>'0'!$A$4</f>
        <v>………………..</v>
      </c>
      <c r="B2350" s="37">
        <f>'0'!$A$2</f>
        <v>46112</v>
      </c>
      <c r="C2350" s="37" t="s">
        <v>1197</v>
      </c>
      <c r="D2350" s="195"/>
      <c r="E2350" s="23"/>
      <c r="F2350" s="14"/>
      <c r="G2350" s="22"/>
      <c r="H2350" s="656"/>
      <c r="I2350" s="656"/>
      <c r="J2350" s="656"/>
      <c r="K2350" s="25"/>
      <c r="L2350" s="25"/>
      <c r="M2350" s="25"/>
      <c r="N2350" s="25"/>
      <c r="O2350" s="25"/>
      <c r="P2350" s="25"/>
      <c r="Q2350" s="25"/>
      <c r="R2350" s="25"/>
      <c r="S2350" s="25"/>
      <c r="T2350" s="671"/>
      <c r="U2350" s="730" t="str">
        <f t="shared" si="39"/>
        <v/>
      </c>
    </row>
    <row r="2351" spans="1:21" x14ac:dyDescent="0.25">
      <c r="A2351" s="36" t="str">
        <f>'0'!$A$4</f>
        <v>………………..</v>
      </c>
      <c r="B2351" s="37">
        <f>'0'!$A$2</f>
        <v>46112</v>
      </c>
      <c r="C2351" s="37" t="s">
        <v>1197</v>
      </c>
      <c r="D2351" s="195"/>
      <c r="E2351" s="23"/>
      <c r="F2351" s="14"/>
      <c r="G2351" s="22"/>
      <c r="H2351" s="656"/>
      <c r="I2351" s="656"/>
      <c r="J2351" s="656"/>
      <c r="K2351" s="25"/>
      <c r="L2351" s="25"/>
      <c r="M2351" s="25"/>
      <c r="N2351" s="25"/>
      <c r="O2351" s="25"/>
      <c r="P2351" s="25"/>
      <c r="Q2351" s="25"/>
      <c r="R2351" s="25"/>
      <c r="S2351" s="25"/>
      <c r="T2351" s="671"/>
      <c r="U2351" s="730" t="str">
        <f t="shared" si="39"/>
        <v/>
      </c>
    </row>
    <row r="2352" spans="1:21" x14ac:dyDescent="0.25">
      <c r="A2352" s="36" t="str">
        <f>'0'!$A$4</f>
        <v>………………..</v>
      </c>
      <c r="B2352" s="37">
        <f>'0'!$A$2</f>
        <v>46112</v>
      </c>
      <c r="C2352" s="37" t="s">
        <v>1197</v>
      </c>
      <c r="D2352" s="195"/>
      <c r="E2352" s="23"/>
      <c r="F2352" s="14"/>
      <c r="G2352" s="22"/>
      <c r="H2352" s="656"/>
      <c r="I2352" s="656"/>
      <c r="J2352" s="656"/>
      <c r="K2352" s="25"/>
      <c r="L2352" s="25"/>
      <c r="M2352" s="25"/>
      <c r="N2352" s="25"/>
      <c r="O2352" s="25"/>
      <c r="P2352" s="25"/>
      <c r="Q2352" s="25"/>
      <c r="R2352" s="25"/>
      <c r="S2352" s="25"/>
      <c r="T2352" s="671"/>
      <c r="U2352" s="730" t="str">
        <f t="shared" si="39"/>
        <v/>
      </c>
    </row>
    <row r="2353" spans="1:21" x14ac:dyDescent="0.25">
      <c r="A2353" s="36" t="str">
        <f>'0'!$A$4</f>
        <v>………………..</v>
      </c>
      <c r="B2353" s="37">
        <f>'0'!$A$2</f>
        <v>46112</v>
      </c>
      <c r="C2353" s="37" t="s">
        <v>1197</v>
      </c>
      <c r="D2353" s="195"/>
      <c r="E2353" s="23"/>
      <c r="F2353" s="14"/>
      <c r="G2353" s="22"/>
      <c r="H2353" s="656"/>
      <c r="I2353" s="656"/>
      <c r="J2353" s="656"/>
      <c r="K2353" s="25"/>
      <c r="L2353" s="25"/>
      <c r="M2353" s="25"/>
      <c r="N2353" s="25"/>
      <c r="O2353" s="25"/>
      <c r="P2353" s="25"/>
      <c r="Q2353" s="25"/>
      <c r="R2353" s="25"/>
      <c r="S2353" s="25"/>
      <c r="T2353" s="671"/>
      <c r="U2353" s="730" t="str">
        <f t="shared" si="39"/>
        <v/>
      </c>
    </row>
    <row r="2354" spans="1:21" x14ac:dyDescent="0.25">
      <c r="A2354" s="36" t="str">
        <f>'0'!$A$4</f>
        <v>………………..</v>
      </c>
      <c r="B2354" s="37">
        <f>'0'!$A$2</f>
        <v>46112</v>
      </c>
      <c r="C2354" s="37" t="s">
        <v>1197</v>
      </c>
      <c r="D2354" s="195"/>
      <c r="E2354" s="23"/>
      <c r="F2354" s="14"/>
      <c r="G2354" s="22"/>
      <c r="H2354" s="656"/>
      <c r="I2354" s="656"/>
      <c r="J2354" s="656"/>
      <c r="K2354" s="25"/>
      <c r="L2354" s="25"/>
      <c r="M2354" s="25"/>
      <c r="N2354" s="25"/>
      <c r="O2354" s="25"/>
      <c r="P2354" s="25"/>
      <c r="Q2354" s="25"/>
      <c r="R2354" s="25"/>
      <c r="S2354" s="25"/>
      <c r="T2354" s="671"/>
      <c r="U2354" s="730" t="str">
        <f t="shared" si="39"/>
        <v/>
      </c>
    </row>
    <row r="2355" spans="1:21" x14ac:dyDescent="0.25">
      <c r="A2355" s="36" t="str">
        <f>'0'!$A$4</f>
        <v>………………..</v>
      </c>
      <c r="B2355" s="37">
        <f>'0'!$A$2</f>
        <v>46112</v>
      </c>
      <c r="C2355" s="37" t="s">
        <v>1197</v>
      </c>
      <c r="D2355" s="195"/>
      <c r="E2355" s="23"/>
      <c r="F2355" s="14"/>
      <c r="G2355" s="22"/>
      <c r="H2355" s="656"/>
      <c r="I2355" s="656"/>
      <c r="J2355" s="656"/>
      <c r="K2355" s="25"/>
      <c r="L2355" s="25"/>
      <c r="M2355" s="25"/>
      <c r="N2355" s="25"/>
      <c r="O2355" s="25"/>
      <c r="P2355" s="25"/>
      <c r="Q2355" s="25"/>
      <c r="R2355" s="25"/>
      <c r="S2355" s="25"/>
      <c r="T2355" s="671"/>
      <c r="U2355" s="730" t="str">
        <f t="shared" si="39"/>
        <v/>
      </c>
    </row>
    <row r="2356" spans="1:21" x14ac:dyDescent="0.25">
      <c r="A2356" s="36" t="str">
        <f>'0'!$A$4</f>
        <v>………………..</v>
      </c>
      <c r="B2356" s="37">
        <f>'0'!$A$2</f>
        <v>46112</v>
      </c>
      <c r="C2356" s="37" t="s">
        <v>1197</v>
      </c>
      <c r="D2356" s="195"/>
      <c r="E2356" s="23"/>
      <c r="F2356" s="14"/>
      <c r="G2356" s="22"/>
      <c r="H2356" s="656"/>
      <c r="I2356" s="656"/>
      <c r="J2356" s="656"/>
      <c r="K2356" s="25"/>
      <c r="L2356" s="25"/>
      <c r="M2356" s="25"/>
      <c r="N2356" s="25"/>
      <c r="O2356" s="25"/>
      <c r="P2356" s="25"/>
      <c r="Q2356" s="25"/>
      <c r="R2356" s="25"/>
      <c r="S2356" s="25"/>
      <c r="T2356" s="671"/>
      <c r="U2356" s="730" t="str">
        <f t="shared" si="39"/>
        <v/>
      </c>
    </row>
    <row r="2357" spans="1:21" x14ac:dyDescent="0.25">
      <c r="A2357" s="36" t="str">
        <f>'0'!$A$4</f>
        <v>………………..</v>
      </c>
      <c r="B2357" s="37">
        <f>'0'!$A$2</f>
        <v>46112</v>
      </c>
      <c r="C2357" s="37" t="s">
        <v>1197</v>
      </c>
      <c r="D2357" s="195"/>
      <c r="E2357" s="23"/>
      <c r="F2357" s="14"/>
      <c r="G2357" s="22"/>
      <c r="H2357" s="656"/>
      <c r="I2357" s="656"/>
      <c r="J2357" s="656"/>
      <c r="K2357" s="25"/>
      <c r="L2357" s="25"/>
      <c r="M2357" s="25"/>
      <c r="N2357" s="25"/>
      <c r="O2357" s="25"/>
      <c r="P2357" s="25"/>
      <c r="Q2357" s="25"/>
      <c r="R2357" s="25"/>
      <c r="S2357" s="25"/>
      <c r="T2357" s="671"/>
      <c r="U2357" s="730" t="str">
        <f t="shared" si="39"/>
        <v/>
      </c>
    </row>
    <row r="2358" spans="1:21" x14ac:dyDescent="0.25">
      <c r="A2358" s="36" t="str">
        <f>'0'!$A$4</f>
        <v>………………..</v>
      </c>
      <c r="B2358" s="37">
        <f>'0'!$A$2</f>
        <v>46112</v>
      </c>
      <c r="C2358" s="37" t="s">
        <v>1197</v>
      </c>
      <c r="D2358" s="195"/>
      <c r="E2358" s="23"/>
      <c r="F2358" s="14"/>
      <c r="G2358" s="22"/>
      <c r="H2358" s="656"/>
      <c r="I2358" s="656"/>
      <c r="J2358" s="656"/>
      <c r="K2358" s="25"/>
      <c r="L2358" s="25"/>
      <c r="M2358" s="25"/>
      <c r="N2358" s="25"/>
      <c r="O2358" s="25"/>
      <c r="P2358" s="25"/>
      <c r="Q2358" s="25"/>
      <c r="R2358" s="25"/>
      <c r="S2358" s="25"/>
      <c r="T2358" s="671"/>
      <c r="U2358" s="730" t="str">
        <f t="shared" si="39"/>
        <v/>
      </c>
    </row>
    <row r="2359" spans="1:21" x14ac:dyDescent="0.25">
      <c r="A2359" s="36" t="str">
        <f>'0'!$A$4</f>
        <v>………………..</v>
      </c>
      <c r="B2359" s="37">
        <f>'0'!$A$2</f>
        <v>46112</v>
      </c>
      <c r="C2359" s="37" t="s">
        <v>1197</v>
      </c>
      <c r="D2359" s="195"/>
      <c r="E2359" s="23"/>
      <c r="F2359" s="14"/>
      <c r="G2359" s="22"/>
      <c r="H2359" s="656"/>
      <c r="I2359" s="656"/>
      <c r="J2359" s="656"/>
      <c r="K2359" s="25"/>
      <c r="L2359" s="25"/>
      <c r="M2359" s="25"/>
      <c r="N2359" s="25"/>
      <c r="O2359" s="25"/>
      <c r="P2359" s="25"/>
      <c r="Q2359" s="25"/>
      <c r="R2359" s="25"/>
      <c r="S2359" s="25"/>
      <c r="T2359" s="671"/>
      <c r="U2359" s="730" t="str">
        <f t="shared" si="39"/>
        <v/>
      </c>
    </row>
    <row r="2360" spans="1:21" x14ac:dyDescent="0.25">
      <c r="A2360" s="36" t="str">
        <f>'0'!$A$4</f>
        <v>………………..</v>
      </c>
      <c r="B2360" s="37">
        <f>'0'!$A$2</f>
        <v>46112</v>
      </c>
      <c r="C2360" s="37" t="s">
        <v>1197</v>
      </c>
      <c r="D2360" s="195"/>
      <c r="E2360" s="23"/>
      <c r="F2360" s="14"/>
      <c r="G2360" s="22"/>
      <c r="H2360" s="656"/>
      <c r="I2360" s="656"/>
      <c r="J2360" s="656"/>
      <c r="K2360" s="25"/>
      <c r="L2360" s="25"/>
      <c r="M2360" s="25"/>
      <c r="N2360" s="25"/>
      <c r="O2360" s="25"/>
      <c r="P2360" s="25"/>
      <c r="Q2360" s="25"/>
      <c r="R2360" s="25"/>
      <c r="S2360" s="25"/>
      <c r="T2360" s="671"/>
      <c r="U2360" s="730" t="str">
        <f t="shared" si="39"/>
        <v/>
      </c>
    </row>
    <row r="2361" spans="1:21" x14ac:dyDescent="0.25">
      <c r="A2361" s="36" t="str">
        <f>'0'!$A$4</f>
        <v>………………..</v>
      </c>
      <c r="B2361" s="37">
        <f>'0'!$A$2</f>
        <v>46112</v>
      </c>
      <c r="C2361" s="37" t="s">
        <v>1197</v>
      </c>
      <c r="D2361" s="195"/>
      <c r="E2361" s="23"/>
      <c r="F2361" s="14"/>
      <c r="G2361" s="22"/>
      <c r="H2361" s="656"/>
      <c r="I2361" s="656"/>
      <c r="J2361" s="656"/>
      <c r="K2361" s="25"/>
      <c r="L2361" s="25"/>
      <c r="M2361" s="25"/>
      <c r="N2361" s="25"/>
      <c r="O2361" s="25"/>
      <c r="P2361" s="25"/>
      <c r="Q2361" s="25"/>
      <c r="R2361" s="25"/>
      <c r="S2361" s="25"/>
      <c r="T2361" s="671"/>
      <c r="U2361" s="730" t="str">
        <f t="shared" si="39"/>
        <v/>
      </c>
    </row>
    <row r="2362" spans="1:21" x14ac:dyDescent="0.25">
      <c r="A2362" s="36" t="str">
        <f>'0'!$A$4</f>
        <v>………………..</v>
      </c>
      <c r="B2362" s="37">
        <f>'0'!$A$2</f>
        <v>46112</v>
      </c>
      <c r="C2362" s="37" t="s">
        <v>1197</v>
      </c>
      <c r="D2362" s="195"/>
      <c r="E2362" s="23"/>
      <c r="F2362" s="14"/>
      <c r="G2362" s="22"/>
      <c r="H2362" s="656"/>
      <c r="I2362" s="656"/>
      <c r="J2362" s="656"/>
      <c r="K2362" s="25"/>
      <c r="L2362" s="25"/>
      <c r="M2362" s="25"/>
      <c r="N2362" s="25"/>
      <c r="O2362" s="25"/>
      <c r="P2362" s="25"/>
      <c r="Q2362" s="25"/>
      <c r="R2362" s="25"/>
      <c r="S2362" s="25"/>
      <c r="T2362" s="671"/>
      <c r="U2362" s="730" t="str">
        <f t="shared" si="39"/>
        <v/>
      </c>
    </row>
    <row r="2363" spans="1:21" x14ac:dyDescent="0.25">
      <c r="A2363" s="36" t="str">
        <f>'0'!$A$4</f>
        <v>………………..</v>
      </c>
      <c r="B2363" s="37">
        <f>'0'!$A$2</f>
        <v>46112</v>
      </c>
      <c r="C2363" s="37" t="s">
        <v>1197</v>
      </c>
      <c r="D2363" s="195"/>
      <c r="E2363" s="23"/>
      <c r="F2363" s="14"/>
      <c r="G2363" s="22"/>
      <c r="H2363" s="656"/>
      <c r="I2363" s="656"/>
      <c r="J2363" s="656"/>
      <c r="K2363" s="25"/>
      <c r="L2363" s="25"/>
      <c r="M2363" s="25"/>
      <c r="N2363" s="25"/>
      <c r="O2363" s="25"/>
      <c r="P2363" s="25"/>
      <c r="Q2363" s="25"/>
      <c r="R2363" s="25"/>
      <c r="S2363" s="25"/>
      <c r="T2363" s="671"/>
      <c r="U2363" s="730" t="str">
        <f t="shared" si="39"/>
        <v/>
      </c>
    </row>
    <row r="2364" spans="1:21" x14ac:dyDescent="0.25">
      <c r="A2364" s="36" t="str">
        <f>'0'!$A$4</f>
        <v>………………..</v>
      </c>
      <c r="B2364" s="37">
        <f>'0'!$A$2</f>
        <v>46112</v>
      </c>
      <c r="C2364" s="37" t="s">
        <v>1197</v>
      </c>
      <c r="D2364" s="195"/>
      <c r="E2364" s="23"/>
      <c r="F2364" s="14"/>
      <c r="G2364" s="22"/>
      <c r="H2364" s="656"/>
      <c r="I2364" s="656"/>
      <c r="J2364" s="656"/>
      <c r="K2364" s="25"/>
      <c r="L2364" s="25"/>
      <c r="M2364" s="25"/>
      <c r="N2364" s="25"/>
      <c r="O2364" s="25"/>
      <c r="P2364" s="25"/>
      <c r="Q2364" s="25"/>
      <c r="R2364" s="25"/>
      <c r="S2364" s="25"/>
      <c r="T2364" s="671"/>
      <c r="U2364" s="730" t="str">
        <f t="shared" si="39"/>
        <v/>
      </c>
    </row>
    <row r="2365" spans="1:21" x14ac:dyDescent="0.25">
      <c r="A2365" s="36" t="str">
        <f>'0'!$A$4</f>
        <v>………………..</v>
      </c>
      <c r="B2365" s="37">
        <f>'0'!$A$2</f>
        <v>46112</v>
      </c>
      <c r="C2365" s="37" t="s">
        <v>1197</v>
      </c>
      <c r="D2365" s="195"/>
      <c r="E2365" s="23"/>
      <c r="F2365" s="14"/>
      <c r="G2365" s="22"/>
      <c r="H2365" s="656"/>
      <c r="I2365" s="656"/>
      <c r="J2365" s="656"/>
      <c r="K2365" s="25"/>
      <c r="L2365" s="25"/>
      <c r="M2365" s="25"/>
      <c r="N2365" s="25"/>
      <c r="O2365" s="25"/>
      <c r="P2365" s="25"/>
      <c r="Q2365" s="25"/>
      <c r="R2365" s="25"/>
      <c r="S2365" s="25"/>
      <c r="T2365" s="671"/>
      <c r="U2365" s="730" t="str">
        <f t="shared" si="39"/>
        <v/>
      </c>
    </row>
    <row r="2366" spans="1:21" x14ac:dyDescent="0.25">
      <c r="A2366" s="36" t="str">
        <f>'0'!$A$4</f>
        <v>………………..</v>
      </c>
      <c r="B2366" s="37">
        <f>'0'!$A$2</f>
        <v>46112</v>
      </c>
      <c r="C2366" s="37" t="s">
        <v>1197</v>
      </c>
      <c r="D2366" s="195"/>
      <c r="E2366" s="23"/>
      <c r="F2366" s="14"/>
      <c r="G2366" s="22"/>
      <c r="H2366" s="656"/>
      <c r="I2366" s="656"/>
      <c r="J2366" s="656"/>
      <c r="K2366" s="25"/>
      <c r="L2366" s="25"/>
      <c r="M2366" s="25"/>
      <c r="N2366" s="25"/>
      <c r="O2366" s="25"/>
      <c r="P2366" s="25"/>
      <c r="Q2366" s="25"/>
      <c r="R2366" s="25"/>
      <c r="S2366" s="25"/>
      <c r="T2366" s="671"/>
      <c r="U2366" s="730" t="str">
        <f t="shared" si="39"/>
        <v/>
      </c>
    </row>
    <row r="2367" spans="1:21" x14ac:dyDescent="0.25">
      <c r="A2367" s="36" t="str">
        <f>'0'!$A$4</f>
        <v>………………..</v>
      </c>
      <c r="B2367" s="37">
        <f>'0'!$A$2</f>
        <v>46112</v>
      </c>
      <c r="C2367" s="37" t="s">
        <v>1197</v>
      </c>
      <c r="D2367" s="195"/>
      <c r="E2367" s="23"/>
      <c r="F2367" s="14"/>
      <c r="G2367" s="22"/>
      <c r="H2367" s="656"/>
      <c r="I2367" s="656"/>
      <c r="J2367" s="656"/>
      <c r="K2367" s="25"/>
      <c r="L2367" s="25"/>
      <c r="M2367" s="25"/>
      <c r="N2367" s="25"/>
      <c r="O2367" s="25"/>
      <c r="P2367" s="25"/>
      <c r="Q2367" s="25"/>
      <c r="R2367" s="25"/>
      <c r="S2367" s="25"/>
      <c r="T2367" s="671"/>
      <c r="U2367" s="730" t="str">
        <f t="shared" si="39"/>
        <v/>
      </c>
    </row>
    <row r="2368" spans="1:21" x14ac:dyDescent="0.25">
      <c r="A2368" s="36" t="str">
        <f>'0'!$A$4</f>
        <v>………………..</v>
      </c>
      <c r="B2368" s="37">
        <f>'0'!$A$2</f>
        <v>46112</v>
      </c>
      <c r="C2368" s="37" t="s">
        <v>1197</v>
      </c>
      <c r="D2368" s="195"/>
      <c r="E2368" s="23"/>
      <c r="F2368" s="14"/>
      <c r="G2368" s="22"/>
      <c r="H2368" s="656"/>
      <c r="I2368" s="656"/>
      <c r="J2368" s="656"/>
      <c r="K2368" s="25"/>
      <c r="L2368" s="25"/>
      <c r="M2368" s="25"/>
      <c r="N2368" s="25"/>
      <c r="O2368" s="25"/>
      <c r="P2368" s="25"/>
      <c r="Q2368" s="25"/>
      <c r="R2368" s="25"/>
      <c r="S2368" s="25"/>
      <c r="T2368" s="671"/>
      <c r="U2368" s="730" t="str">
        <f t="shared" si="39"/>
        <v/>
      </c>
    </row>
    <row r="2369" spans="1:21" x14ac:dyDescent="0.25">
      <c r="A2369" s="36" t="str">
        <f>'0'!$A$4</f>
        <v>………………..</v>
      </c>
      <c r="B2369" s="37">
        <f>'0'!$A$2</f>
        <v>46112</v>
      </c>
      <c r="C2369" s="37" t="s">
        <v>1197</v>
      </c>
      <c r="D2369" s="195"/>
      <c r="E2369" s="23"/>
      <c r="F2369" s="14"/>
      <c r="G2369" s="22"/>
      <c r="H2369" s="656"/>
      <c r="I2369" s="656"/>
      <c r="J2369" s="656"/>
      <c r="K2369" s="25"/>
      <c r="L2369" s="25"/>
      <c r="M2369" s="25"/>
      <c r="N2369" s="25"/>
      <c r="O2369" s="25"/>
      <c r="P2369" s="25"/>
      <c r="Q2369" s="25"/>
      <c r="R2369" s="25"/>
      <c r="S2369" s="25"/>
      <c r="T2369" s="671"/>
      <c r="U2369" s="730" t="str">
        <f t="shared" si="39"/>
        <v/>
      </c>
    </row>
    <row r="2370" spans="1:21" x14ac:dyDescent="0.25">
      <c r="A2370" s="36" t="str">
        <f>'0'!$A$4</f>
        <v>………………..</v>
      </c>
      <c r="B2370" s="37">
        <f>'0'!$A$2</f>
        <v>46112</v>
      </c>
      <c r="C2370" s="37" t="s">
        <v>1197</v>
      </c>
      <c r="D2370" s="195"/>
      <c r="E2370" s="23"/>
      <c r="F2370" s="14"/>
      <c r="G2370" s="22"/>
      <c r="H2370" s="656"/>
      <c r="I2370" s="656"/>
      <c r="J2370" s="656"/>
      <c r="K2370" s="25"/>
      <c r="L2370" s="25"/>
      <c r="M2370" s="25"/>
      <c r="N2370" s="25"/>
      <c r="O2370" s="25"/>
      <c r="P2370" s="25"/>
      <c r="Q2370" s="25"/>
      <c r="R2370" s="25"/>
      <c r="S2370" s="25"/>
      <c r="T2370" s="671"/>
      <c r="U2370" s="730" t="str">
        <f t="shared" si="39"/>
        <v/>
      </c>
    </row>
    <row r="2371" spans="1:21" x14ac:dyDescent="0.25">
      <c r="A2371" s="36" t="str">
        <f>'0'!$A$4</f>
        <v>………………..</v>
      </c>
      <c r="B2371" s="37">
        <f>'0'!$A$2</f>
        <v>46112</v>
      </c>
      <c r="C2371" s="37" t="s">
        <v>1197</v>
      </c>
      <c r="D2371" s="195"/>
      <c r="E2371" s="23"/>
      <c r="F2371" s="14"/>
      <c r="G2371" s="22"/>
      <c r="H2371" s="656"/>
      <c r="I2371" s="656"/>
      <c r="J2371" s="656"/>
      <c r="K2371" s="25"/>
      <c r="L2371" s="25"/>
      <c r="M2371" s="25"/>
      <c r="N2371" s="25"/>
      <c r="O2371" s="25"/>
      <c r="P2371" s="25"/>
      <c r="Q2371" s="25"/>
      <c r="R2371" s="25"/>
      <c r="S2371" s="25"/>
      <c r="T2371" s="671"/>
      <c r="U2371" s="730" t="str">
        <f t="shared" si="39"/>
        <v/>
      </c>
    </row>
    <row r="2372" spans="1:21" x14ac:dyDescent="0.25">
      <c r="A2372" s="36" t="str">
        <f>'0'!$A$4</f>
        <v>………………..</v>
      </c>
      <c r="B2372" s="37">
        <f>'0'!$A$2</f>
        <v>46112</v>
      </c>
      <c r="C2372" s="37" t="s">
        <v>1197</v>
      </c>
      <c r="D2372" s="195"/>
      <c r="E2372" s="23"/>
      <c r="F2372" s="14"/>
      <c r="G2372" s="22"/>
      <c r="H2372" s="656"/>
      <c r="I2372" s="656"/>
      <c r="J2372" s="656"/>
      <c r="K2372" s="25"/>
      <c r="L2372" s="25"/>
      <c r="M2372" s="25"/>
      <c r="N2372" s="25"/>
      <c r="O2372" s="25"/>
      <c r="P2372" s="25"/>
      <c r="Q2372" s="25"/>
      <c r="R2372" s="25"/>
      <c r="S2372" s="25"/>
      <c r="T2372" s="671"/>
      <c r="U2372" s="730" t="str">
        <f t="shared" si="39"/>
        <v/>
      </c>
    </row>
    <row r="2373" spans="1:21" x14ac:dyDescent="0.25">
      <c r="A2373" s="36" t="str">
        <f>'0'!$A$4</f>
        <v>………………..</v>
      </c>
      <c r="B2373" s="37">
        <f>'0'!$A$2</f>
        <v>46112</v>
      </c>
      <c r="C2373" s="37" t="s">
        <v>1197</v>
      </c>
      <c r="D2373" s="195"/>
      <c r="E2373" s="23"/>
      <c r="F2373" s="14"/>
      <c r="G2373" s="22"/>
      <c r="H2373" s="656"/>
      <c r="I2373" s="656"/>
      <c r="J2373" s="656"/>
      <c r="K2373" s="25"/>
      <c r="L2373" s="25"/>
      <c r="M2373" s="25"/>
      <c r="N2373" s="25"/>
      <c r="O2373" s="25"/>
      <c r="P2373" s="25"/>
      <c r="Q2373" s="25"/>
      <c r="R2373" s="25"/>
      <c r="S2373" s="25"/>
      <c r="T2373" s="671"/>
      <c r="U2373" s="730" t="str">
        <f t="shared" si="39"/>
        <v/>
      </c>
    </row>
    <row r="2374" spans="1:21" x14ac:dyDescent="0.25">
      <c r="A2374" s="36" t="str">
        <f>'0'!$A$4</f>
        <v>………………..</v>
      </c>
      <c r="B2374" s="37">
        <f>'0'!$A$2</f>
        <v>46112</v>
      </c>
      <c r="C2374" s="37" t="s">
        <v>1197</v>
      </c>
      <c r="D2374" s="195"/>
      <c r="E2374" s="23"/>
      <c r="F2374" s="14"/>
      <c r="G2374" s="22"/>
      <c r="H2374" s="656"/>
      <c r="I2374" s="656"/>
      <c r="J2374" s="656"/>
      <c r="K2374" s="25"/>
      <c r="L2374" s="25"/>
      <c r="M2374" s="25"/>
      <c r="N2374" s="25"/>
      <c r="O2374" s="25"/>
      <c r="P2374" s="25"/>
      <c r="Q2374" s="25"/>
      <c r="R2374" s="25"/>
      <c r="S2374" s="25"/>
      <c r="T2374" s="671"/>
      <c r="U2374" s="730" t="str">
        <f t="shared" si="39"/>
        <v/>
      </c>
    </row>
    <row r="2375" spans="1:21" x14ac:dyDescent="0.25">
      <c r="A2375" s="36" t="str">
        <f>'0'!$A$4</f>
        <v>………………..</v>
      </c>
      <c r="B2375" s="37">
        <f>'0'!$A$2</f>
        <v>46112</v>
      </c>
      <c r="C2375" s="37" t="s">
        <v>1197</v>
      </c>
      <c r="D2375" s="195"/>
      <c r="E2375" s="23"/>
      <c r="F2375" s="14"/>
      <c r="G2375" s="22"/>
      <c r="H2375" s="656"/>
      <c r="I2375" s="656"/>
      <c r="J2375" s="656"/>
      <c r="K2375" s="25"/>
      <c r="L2375" s="25"/>
      <c r="M2375" s="25"/>
      <c r="N2375" s="25"/>
      <c r="O2375" s="25"/>
      <c r="P2375" s="25"/>
      <c r="Q2375" s="25"/>
      <c r="R2375" s="25"/>
      <c r="S2375" s="25"/>
      <c r="T2375" s="671"/>
      <c r="U2375" s="730" t="str">
        <f t="shared" si="39"/>
        <v/>
      </c>
    </row>
    <row r="2376" spans="1:21" x14ac:dyDescent="0.25">
      <c r="A2376" s="36" t="str">
        <f>'0'!$A$4</f>
        <v>………………..</v>
      </c>
      <c r="B2376" s="37">
        <f>'0'!$A$2</f>
        <v>46112</v>
      </c>
      <c r="C2376" s="37" t="s">
        <v>1197</v>
      </c>
      <c r="D2376" s="195"/>
      <c r="E2376" s="23"/>
      <c r="F2376" s="14"/>
      <c r="G2376" s="22"/>
      <c r="H2376" s="656"/>
      <c r="I2376" s="656"/>
      <c r="J2376" s="656"/>
      <c r="K2376" s="25"/>
      <c r="L2376" s="25"/>
      <c r="M2376" s="25"/>
      <c r="N2376" s="25"/>
      <c r="O2376" s="25"/>
      <c r="P2376" s="25"/>
      <c r="Q2376" s="25"/>
      <c r="R2376" s="25"/>
      <c r="S2376" s="25"/>
      <c r="T2376" s="671"/>
      <c r="U2376" s="730" t="str">
        <f t="shared" si="39"/>
        <v/>
      </c>
    </row>
    <row r="2377" spans="1:21" x14ac:dyDescent="0.25">
      <c r="A2377" s="36" t="str">
        <f>'0'!$A$4</f>
        <v>………………..</v>
      </c>
      <c r="B2377" s="37">
        <f>'0'!$A$2</f>
        <v>46112</v>
      </c>
      <c r="C2377" s="37" t="s">
        <v>1197</v>
      </c>
      <c r="D2377" s="195"/>
      <c r="E2377" s="23"/>
      <c r="F2377" s="14"/>
      <c r="G2377" s="22"/>
      <c r="H2377" s="656"/>
      <c r="I2377" s="656"/>
      <c r="J2377" s="656"/>
      <c r="K2377" s="25"/>
      <c r="L2377" s="25"/>
      <c r="M2377" s="25"/>
      <c r="N2377" s="25"/>
      <c r="O2377" s="25"/>
      <c r="P2377" s="25"/>
      <c r="Q2377" s="25"/>
      <c r="R2377" s="25"/>
      <c r="S2377" s="25"/>
      <c r="T2377" s="671"/>
      <c r="U2377" s="730" t="str">
        <f t="shared" si="39"/>
        <v/>
      </c>
    </row>
    <row r="2378" spans="1:21" x14ac:dyDescent="0.25">
      <c r="A2378" s="36" t="str">
        <f>'0'!$A$4</f>
        <v>………………..</v>
      </c>
      <c r="B2378" s="37">
        <f>'0'!$A$2</f>
        <v>46112</v>
      </c>
      <c r="C2378" s="37" t="s">
        <v>1197</v>
      </c>
      <c r="D2378" s="195"/>
      <c r="E2378" s="23"/>
      <c r="F2378" s="14"/>
      <c r="G2378" s="22"/>
      <c r="H2378" s="656"/>
      <c r="I2378" s="656"/>
      <c r="J2378" s="656"/>
      <c r="K2378" s="25"/>
      <c r="L2378" s="25"/>
      <c r="M2378" s="25"/>
      <c r="N2378" s="25"/>
      <c r="O2378" s="25"/>
      <c r="P2378" s="25"/>
      <c r="Q2378" s="25"/>
      <c r="R2378" s="25"/>
      <c r="S2378" s="25"/>
      <c r="T2378" s="671"/>
      <c r="U2378" s="730" t="str">
        <f t="shared" si="39"/>
        <v/>
      </c>
    </row>
    <row r="2379" spans="1:21" x14ac:dyDescent="0.25">
      <c r="A2379" s="36" t="str">
        <f>'0'!$A$4</f>
        <v>………………..</v>
      </c>
      <c r="B2379" s="37">
        <f>'0'!$A$2</f>
        <v>46112</v>
      </c>
      <c r="C2379" s="37" t="s">
        <v>1197</v>
      </c>
      <c r="D2379" s="195"/>
      <c r="E2379" s="23"/>
      <c r="F2379" s="14"/>
      <c r="G2379" s="22"/>
      <c r="H2379" s="656"/>
      <c r="I2379" s="656"/>
      <c r="J2379" s="656"/>
      <c r="K2379" s="25"/>
      <c r="L2379" s="25"/>
      <c r="M2379" s="25"/>
      <c r="N2379" s="25"/>
      <c r="O2379" s="25"/>
      <c r="P2379" s="25"/>
      <c r="Q2379" s="25"/>
      <c r="R2379" s="25"/>
      <c r="S2379" s="25"/>
      <c r="T2379" s="671"/>
      <c r="U2379" s="730" t="str">
        <f t="shared" ref="U2379:U2442" si="40">IF(COUNTBLANK(D2379:S2379)=16,"",IF(D2379="999999999","",IF(ISNUMBER(VALUE(D2379)),IF(LEN(D2379)&lt;&gt;9,"Въведеното ЕИК е твърде късо или твърде дълго",IF(OR(MOD(MID(D2379,1,1)*1+MID(D2379,2,1)*2+MID(D2379,3,1)*3+MID(D2379,4,1)*4+MID(D2379,5,1)*5+MID(D2379,6,1)*6+MID(D2379,7,1)*7+MID(D2379,8,1)*8,11)-MID(D2379,9,1)=0,AND(MOD(MID(D2379,1,1)*3+MID(D2379,2,1)*4+MID(D2379,3,1)*5+MID(D2379,4,1)*6+MID(D2379,5,1)*7+MID(D2379,6,1)*8+MID(D2379,7,1)*9+MID(D2379,8,1)*10,11)=10,MID(D2379,9,1)*1=0),MOD(MID(D2379,1,1)*3+MID(D2379,2,1)*4+MID(D2379,3,1)*5+MID(D2379,4,1)*6+MID(D2379,5,1)*7+MID(D2379,6,1)*8+MID(D2379,7,1)*9+MID(D2379,8,1)*10,11)-MID(D2379,9,1)=0),"","Въведеното ЕИК е невалидно")),"Въведеното ЕИК съдържа непозволени символи")))</f>
        <v/>
      </c>
    </row>
    <row r="2380" spans="1:21" x14ac:dyDescent="0.25">
      <c r="A2380" s="36" t="str">
        <f>'0'!$A$4</f>
        <v>………………..</v>
      </c>
      <c r="B2380" s="37">
        <f>'0'!$A$2</f>
        <v>46112</v>
      </c>
      <c r="C2380" s="37" t="s">
        <v>1197</v>
      </c>
      <c r="D2380" s="195"/>
      <c r="E2380" s="23"/>
      <c r="F2380" s="14"/>
      <c r="G2380" s="22"/>
      <c r="H2380" s="656"/>
      <c r="I2380" s="656"/>
      <c r="J2380" s="656"/>
      <c r="K2380" s="25"/>
      <c r="L2380" s="25"/>
      <c r="M2380" s="25"/>
      <c r="N2380" s="25"/>
      <c r="O2380" s="25"/>
      <c r="P2380" s="25"/>
      <c r="Q2380" s="25"/>
      <c r="R2380" s="25"/>
      <c r="S2380" s="25"/>
      <c r="T2380" s="671"/>
      <c r="U2380" s="730" t="str">
        <f t="shared" si="40"/>
        <v/>
      </c>
    </row>
    <row r="2381" spans="1:21" x14ac:dyDescent="0.25">
      <c r="A2381" s="36" t="str">
        <f>'0'!$A$4</f>
        <v>………………..</v>
      </c>
      <c r="B2381" s="37">
        <f>'0'!$A$2</f>
        <v>46112</v>
      </c>
      <c r="C2381" s="37" t="s">
        <v>1197</v>
      </c>
      <c r="D2381" s="195"/>
      <c r="E2381" s="23"/>
      <c r="F2381" s="14"/>
      <c r="G2381" s="22"/>
      <c r="H2381" s="656"/>
      <c r="I2381" s="656"/>
      <c r="J2381" s="656"/>
      <c r="K2381" s="25"/>
      <c r="L2381" s="25"/>
      <c r="M2381" s="25"/>
      <c r="N2381" s="25"/>
      <c r="O2381" s="25"/>
      <c r="P2381" s="25"/>
      <c r="Q2381" s="25"/>
      <c r="R2381" s="25"/>
      <c r="S2381" s="25"/>
      <c r="T2381" s="671"/>
      <c r="U2381" s="730" t="str">
        <f t="shared" si="40"/>
        <v/>
      </c>
    </row>
    <row r="2382" spans="1:21" x14ac:dyDescent="0.25">
      <c r="A2382" s="36" t="str">
        <f>'0'!$A$4</f>
        <v>………………..</v>
      </c>
      <c r="B2382" s="37">
        <f>'0'!$A$2</f>
        <v>46112</v>
      </c>
      <c r="C2382" s="37" t="s">
        <v>1197</v>
      </c>
      <c r="D2382" s="195"/>
      <c r="E2382" s="23"/>
      <c r="F2382" s="14"/>
      <c r="G2382" s="22"/>
      <c r="H2382" s="656"/>
      <c r="I2382" s="656"/>
      <c r="J2382" s="656"/>
      <c r="K2382" s="25"/>
      <c r="L2382" s="25"/>
      <c r="M2382" s="25"/>
      <c r="N2382" s="25"/>
      <c r="O2382" s="25"/>
      <c r="P2382" s="25"/>
      <c r="Q2382" s="25"/>
      <c r="R2382" s="25"/>
      <c r="S2382" s="25"/>
      <c r="T2382" s="671"/>
      <c r="U2382" s="730" t="str">
        <f t="shared" si="40"/>
        <v/>
      </c>
    </row>
    <row r="2383" spans="1:21" x14ac:dyDescent="0.25">
      <c r="A2383" s="36" t="str">
        <f>'0'!$A$4</f>
        <v>………………..</v>
      </c>
      <c r="B2383" s="37">
        <f>'0'!$A$2</f>
        <v>46112</v>
      </c>
      <c r="C2383" s="37" t="s">
        <v>1197</v>
      </c>
      <c r="D2383" s="195"/>
      <c r="E2383" s="23"/>
      <c r="F2383" s="14"/>
      <c r="G2383" s="22"/>
      <c r="H2383" s="656"/>
      <c r="I2383" s="656"/>
      <c r="J2383" s="656"/>
      <c r="K2383" s="25"/>
      <c r="L2383" s="25"/>
      <c r="M2383" s="25"/>
      <c r="N2383" s="25"/>
      <c r="O2383" s="25"/>
      <c r="P2383" s="25"/>
      <c r="Q2383" s="25"/>
      <c r="R2383" s="25"/>
      <c r="S2383" s="25"/>
      <c r="T2383" s="671"/>
      <c r="U2383" s="730" t="str">
        <f t="shared" si="40"/>
        <v/>
      </c>
    </row>
    <row r="2384" spans="1:21" x14ac:dyDescent="0.25">
      <c r="A2384" s="36" t="str">
        <f>'0'!$A$4</f>
        <v>………………..</v>
      </c>
      <c r="B2384" s="37">
        <f>'0'!$A$2</f>
        <v>46112</v>
      </c>
      <c r="C2384" s="37" t="s">
        <v>1197</v>
      </c>
      <c r="D2384" s="195"/>
      <c r="E2384" s="23"/>
      <c r="F2384" s="14"/>
      <c r="G2384" s="22"/>
      <c r="H2384" s="656"/>
      <c r="I2384" s="656"/>
      <c r="J2384" s="656"/>
      <c r="K2384" s="25"/>
      <c r="L2384" s="25"/>
      <c r="M2384" s="25"/>
      <c r="N2384" s="25"/>
      <c r="O2384" s="25"/>
      <c r="P2384" s="25"/>
      <c r="Q2384" s="25"/>
      <c r="R2384" s="25"/>
      <c r="S2384" s="25"/>
      <c r="T2384" s="671"/>
      <c r="U2384" s="730" t="str">
        <f t="shared" si="40"/>
        <v/>
      </c>
    </row>
    <row r="2385" spans="1:21" x14ac:dyDescent="0.25">
      <c r="A2385" s="36" t="str">
        <f>'0'!$A$4</f>
        <v>………………..</v>
      </c>
      <c r="B2385" s="37">
        <f>'0'!$A$2</f>
        <v>46112</v>
      </c>
      <c r="C2385" s="37" t="s">
        <v>1197</v>
      </c>
      <c r="D2385" s="195"/>
      <c r="E2385" s="23"/>
      <c r="F2385" s="14"/>
      <c r="G2385" s="22"/>
      <c r="H2385" s="656"/>
      <c r="I2385" s="656"/>
      <c r="J2385" s="656"/>
      <c r="K2385" s="25"/>
      <c r="L2385" s="25"/>
      <c r="M2385" s="25"/>
      <c r="N2385" s="25"/>
      <c r="O2385" s="25"/>
      <c r="P2385" s="25"/>
      <c r="Q2385" s="25"/>
      <c r="R2385" s="25"/>
      <c r="S2385" s="25"/>
      <c r="T2385" s="671"/>
      <c r="U2385" s="730" t="str">
        <f t="shared" si="40"/>
        <v/>
      </c>
    </row>
    <row r="2386" spans="1:21" x14ac:dyDescent="0.25">
      <c r="A2386" s="36" t="str">
        <f>'0'!$A$4</f>
        <v>………………..</v>
      </c>
      <c r="B2386" s="37">
        <f>'0'!$A$2</f>
        <v>46112</v>
      </c>
      <c r="C2386" s="37" t="s">
        <v>1197</v>
      </c>
      <c r="D2386" s="195"/>
      <c r="E2386" s="23"/>
      <c r="F2386" s="14"/>
      <c r="G2386" s="22"/>
      <c r="H2386" s="656"/>
      <c r="I2386" s="656"/>
      <c r="J2386" s="656"/>
      <c r="K2386" s="25"/>
      <c r="L2386" s="25"/>
      <c r="M2386" s="25"/>
      <c r="N2386" s="25"/>
      <c r="O2386" s="25"/>
      <c r="P2386" s="25"/>
      <c r="Q2386" s="25"/>
      <c r="R2386" s="25"/>
      <c r="S2386" s="25"/>
      <c r="T2386" s="671"/>
      <c r="U2386" s="730" t="str">
        <f t="shared" si="40"/>
        <v/>
      </c>
    </row>
    <row r="2387" spans="1:21" x14ac:dyDescent="0.25">
      <c r="A2387" s="36" t="str">
        <f>'0'!$A$4</f>
        <v>………………..</v>
      </c>
      <c r="B2387" s="37">
        <f>'0'!$A$2</f>
        <v>46112</v>
      </c>
      <c r="C2387" s="37" t="s">
        <v>1197</v>
      </c>
      <c r="D2387" s="195"/>
      <c r="E2387" s="23"/>
      <c r="F2387" s="14"/>
      <c r="G2387" s="22"/>
      <c r="H2387" s="656"/>
      <c r="I2387" s="656"/>
      <c r="J2387" s="656"/>
      <c r="K2387" s="25"/>
      <c r="L2387" s="25"/>
      <c r="M2387" s="25"/>
      <c r="N2387" s="25"/>
      <c r="O2387" s="25"/>
      <c r="P2387" s="25"/>
      <c r="Q2387" s="25"/>
      <c r="R2387" s="25"/>
      <c r="S2387" s="25"/>
      <c r="T2387" s="671"/>
      <c r="U2387" s="730" t="str">
        <f t="shared" si="40"/>
        <v/>
      </c>
    </row>
    <row r="2388" spans="1:21" x14ac:dyDescent="0.25">
      <c r="A2388" s="36" t="str">
        <f>'0'!$A$4</f>
        <v>………………..</v>
      </c>
      <c r="B2388" s="37">
        <f>'0'!$A$2</f>
        <v>46112</v>
      </c>
      <c r="C2388" s="37" t="s">
        <v>1197</v>
      </c>
      <c r="D2388" s="195"/>
      <c r="E2388" s="23"/>
      <c r="F2388" s="14"/>
      <c r="G2388" s="22"/>
      <c r="H2388" s="656"/>
      <c r="I2388" s="656"/>
      <c r="J2388" s="656"/>
      <c r="K2388" s="25"/>
      <c r="L2388" s="25"/>
      <c r="M2388" s="25"/>
      <c r="N2388" s="25"/>
      <c r="O2388" s="25"/>
      <c r="P2388" s="25"/>
      <c r="Q2388" s="25"/>
      <c r="R2388" s="25"/>
      <c r="S2388" s="25"/>
      <c r="T2388" s="671"/>
      <c r="U2388" s="730" t="str">
        <f t="shared" si="40"/>
        <v/>
      </c>
    </row>
    <row r="2389" spans="1:21" x14ac:dyDescent="0.25">
      <c r="A2389" s="36" t="str">
        <f>'0'!$A$4</f>
        <v>………………..</v>
      </c>
      <c r="B2389" s="37">
        <f>'0'!$A$2</f>
        <v>46112</v>
      </c>
      <c r="C2389" s="37" t="s">
        <v>1197</v>
      </c>
      <c r="D2389" s="195"/>
      <c r="E2389" s="23"/>
      <c r="F2389" s="14"/>
      <c r="G2389" s="22"/>
      <c r="H2389" s="656"/>
      <c r="I2389" s="656"/>
      <c r="J2389" s="656"/>
      <c r="K2389" s="25"/>
      <c r="L2389" s="25"/>
      <c r="M2389" s="25"/>
      <c r="N2389" s="25"/>
      <c r="O2389" s="25"/>
      <c r="P2389" s="25"/>
      <c r="Q2389" s="25"/>
      <c r="R2389" s="25"/>
      <c r="S2389" s="25"/>
      <c r="T2389" s="671"/>
      <c r="U2389" s="730" t="str">
        <f t="shared" si="40"/>
        <v/>
      </c>
    </row>
    <row r="2390" spans="1:21" x14ac:dyDescent="0.25">
      <c r="A2390" s="36" t="str">
        <f>'0'!$A$4</f>
        <v>………………..</v>
      </c>
      <c r="B2390" s="37">
        <f>'0'!$A$2</f>
        <v>46112</v>
      </c>
      <c r="C2390" s="37" t="s">
        <v>1197</v>
      </c>
      <c r="D2390" s="195"/>
      <c r="E2390" s="23"/>
      <c r="F2390" s="14"/>
      <c r="G2390" s="22"/>
      <c r="H2390" s="656"/>
      <c r="I2390" s="656"/>
      <c r="J2390" s="656"/>
      <c r="K2390" s="25"/>
      <c r="L2390" s="25"/>
      <c r="M2390" s="25"/>
      <c r="N2390" s="25"/>
      <c r="O2390" s="25"/>
      <c r="P2390" s="25"/>
      <c r="Q2390" s="25"/>
      <c r="R2390" s="25"/>
      <c r="S2390" s="25"/>
      <c r="T2390" s="671"/>
      <c r="U2390" s="730" t="str">
        <f t="shared" si="40"/>
        <v/>
      </c>
    </row>
    <row r="2391" spans="1:21" x14ac:dyDescent="0.25">
      <c r="A2391" s="36" t="str">
        <f>'0'!$A$4</f>
        <v>………………..</v>
      </c>
      <c r="B2391" s="37">
        <f>'0'!$A$2</f>
        <v>46112</v>
      </c>
      <c r="C2391" s="37" t="s">
        <v>1197</v>
      </c>
      <c r="D2391" s="195"/>
      <c r="E2391" s="23"/>
      <c r="F2391" s="14"/>
      <c r="G2391" s="22"/>
      <c r="H2391" s="656"/>
      <c r="I2391" s="656"/>
      <c r="J2391" s="656"/>
      <c r="K2391" s="25"/>
      <c r="L2391" s="25"/>
      <c r="M2391" s="25"/>
      <c r="N2391" s="25"/>
      <c r="O2391" s="25"/>
      <c r="P2391" s="25"/>
      <c r="Q2391" s="25"/>
      <c r="R2391" s="25"/>
      <c r="S2391" s="25"/>
      <c r="T2391" s="671"/>
      <c r="U2391" s="730" t="str">
        <f t="shared" si="40"/>
        <v/>
      </c>
    </row>
    <row r="2392" spans="1:21" x14ac:dyDescent="0.25">
      <c r="A2392" s="36" t="str">
        <f>'0'!$A$4</f>
        <v>………………..</v>
      </c>
      <c r="B2392" s="37">
        <f>'0'!$A$2</f>
        <v>46112</v>
      </c>
      <c r="C2392" s="37" t="s">
        <v>1197</v>
      </c>
      <c r="D2392" s="195"/>
      <c r="E2392" s="23"/>
      <c r="F2392" s="14"/>
      <c r="G2392" s="22"/>
      <c r="H2392" s="656"/>
      <c r="I2392" s="656"/>
      <c r="J2392" s="656"/>
      <c r="K2392" s="25"/>
      <c r="L2392" s="25"/>
      <c r="M2392" s="25"/>
      <c r="N2392" s="25"/>
      <c r="O2392" s="25"/>
      <c r="P2392" s="25"/>
      <c r="Q2392" s="25"/>
      <c r="R2392" s="25"/>
      <c r="S2392" s="25"/>
      <c r="T2392" s="671"/>
      <c r="U2392" s="730" t="str">
        <f t="shared" si="40"/>
        <v/>
      </c>
    </row>
    <row r="2393" spans="1:21" x14ac:dyDescent="0.25">
      <c r="A2393" s="36" t="str">
        <f>'0'!$A$4</f>
        <v>………………..</v>
      </c>
      <c r="B2393" s="37">
        <f>'0'!$A$2</f>
        <v>46112</v>
      </c>
      <c r="C2393" s="37" t="s">
        <v>1197</v>
      </c>
      <c r="D2393" s="195"/>
      <c r="E2393" s="23"/>
      <c r="F2393" s="14"/>
      <c r="G2393" s="22"/>
      <c r="H2393" s="656"/>
      <c r="I2393" s="656"/>
      <c r="J2393" s="656"/>
      <c r="K2393" s="25"/>
      <c r="L2393" s="25"/>
      <c r="M2393" s="25"/>
      <c r="N2393" s="25"/>
      <c r="O2393" s="25"/>
      <c r="P2393" s="25"/>
      <c r="Q2393" s="25"/>
      <c r="R2393" s="25"/>
      <c r="S2393" s="25"/>
      <c r="T2393" s="671"/>
      <c r="U2393" s="730" t="str">
        <f t="shared" si="40"/>
        <v/>
      </c>
    </row>
    <row r="2394" spans="1:21" x14ac:dyDescent="0.25">
      <c r="A2394" s="36" t="str">
        <f>'0'!$A$4</f>
        <v>………………..</v>
      </c>
      <c r="B2394" s="37">
        <f>'0'!$A$2</f>
        <v>46112</v>
      </c>
      <c r="C2394" s="37" t="s">
        <v>1197</v>
      </c>
      <c r="D2394" s="195"/>
      <c r="E2394" s="23"/>
      <c r="F2394" s="14"/>
      <c r="G2394" s="22"/>
      <c r="H2394" s="656"/>
      <c r="I2394" s="656"/>
      <c r="J2394" s="656"/>
      <c r="K2394" s="25"/>
      <c r="L2394" s="25"/>
      <c r="M2394" s="25"/>
      <c r="N2394" s="25"/>
      <c r="O2394" s="25"/>
      <c r="P2394" s="25"/>
      <c r="Q2394" s="25"/>
      <c r="R2394" s="25"/>
      <c r="S2394" s="25"/>
      <c r="T2394" s="671"/>
      <c r="U2394" s="730" t="str">
        <f t="shared" si="40"/>
        <v/>
      </c>
    </row>
    <row r="2395" spans="1:21" x14ac:dyDescent="0.25">
      <c r="A2395" s="36" t="str">
        <f>'0'!$A$4</f>
        <v>………………..</v>
      </c>
      <c r="B2395" s="37">
        <f>'0'!$A$2</f>
        <v>46112</v>
      </c>
      <c r="C2395" s="37" t="s">
        <v>1197</v>
      </c>
      <c r="D2395" s="195"/>
      <c r="E2395" s="23"/>
      <c r="F2395" s="14"/>
      <c r="G2395" s="22"/>
      <c r="H2395" s="656"/>
      <c r="I2395" s="656"/>
      <c r="J2395" s="656"/>
      <c r="K2395" s="25"/>
      <c r="L2395" s="25"/>
      <c r="M2395" s="25"/>
      <c r="N2395" s="25"/>
      <c r="O2395" s="25"/>
      <c r="P2395" s="25"/>
      <c r="Q2395" s="25"/>
      <c r="R2395" s="25"/>
      <c r="S2395" s="25"/>
      <c r="T2395" s="671"/>
      <c r="U2395" s="730" t="str">
        <f t="shared" si="40"/>
        <v/>
      </c>
    </row>
    <row r="2396" spans="1:21" x14ac:dyDescent="0.25">
      <c r="A2396" s="36" t="str">
        <f>'0'!$A$4</f>
        <v>………………..</v>
      </c>
      <c r="B2396" s="37">
        <f>'0'!$A$2</f>
        <v>46112</v>
      </c>
      <c r="C2396" s="37" t="s">
        <v>1197</v>
      </c>
      <c r="D2396" s="195"/>
      <c r="E2396" s="23"/>
      <c r="F2396" s="14"/>
      <c r="G2396" s="22"/>
      <c r="H2396" s="656"/>
      <c r="I2396" s="656"/>
      <c r="J2396" s="656"/>
      <c r="K2396" s="25"/>
      <c r="L2396" s="25"/>
      <c r="M2396" s="25"/>
      <c r="N2396" s="25"/>
      <c r="O2396" s="25"/>
      <c r="P2396" s="25"/>
      <c r="Q2396" s="25"/>
      <c r="R2396" s="25"/>
      <c r="S2396" s="25"/>
      <c r="T2396" s="671"/>
      <c r="U2396" s="730" t="str">
        <f t="shared" si="40"/>
        <v/>
      </c>
    </row>
    <row r="2397" spans="1:21" x14ac:dyDescent="0.25">
      <c r="A2397" s="36" t="str">
        <f>'0'!$A$4</f>
        <v>………………..</v>
      </c>
      <c r="B2397" s="37">
        <f>'0'!$A$2</f>
        <v>46112</v>
      </c>
      <c r="C2397" s="37" t="s">
        <v>1197</v>
      </c>
      <c r="D2397" s="195"/>
      <c r="E2397" s="23"/>
      <c r="F2397" s="14"/>
      <c r="G2397" s="22"/>
      <c r="H2397" s="656"/>
      <c r="I2397" s="656"/>
      <c r="J2397" s="656"/>
      <c r="K2397" s="25"/>
      <c r="L2397" s="25"/>
      <c r="M2397" s="25"/>
      <c r="N2397" s="25"/>
      <c r="O2397" s="25"/>
      <c r="P2397" s="25"/>
      <c r="Q2397" s="25"/>
      <c r="R2397" s="25"/>
      <c r="S2397" s="25"/>
      <c r="T2397" s="671"/>
      <c r="U2397" s="730" t="str">
        <f t="shared" si="40"/>
        <v/>
      </c>
    </row>
    <row r="2398" spans="1:21" x14ac:dyDescent="0.25">
      <c r="A2398" s="36" t="str">
        <f>'0'!$A$4</f>
        <v>………………..</v>
      </c>
      <c r="B2398" s="37">
        <f>'0'!$A$2</f>
        <v>46112</v>
      </c>
      <c r="C2398" s="37" t="s">
        <v>1197</v>
      </c>
      <c r="D2398" s="195"/>
      <c r="E2398" s="23"/>
      <c r="F2398" s="14"/>
      <c r="G2398" s="22"/>
      <c r="H2398" s="656"/>
      <c r="I2398" s="656"/>
      <c r="J2398" s="656"/>
      <c r="K2398" s="25"/>
      <c r="L2398" s="25"/>
      <c r="M2398" s="25"/>
      <c r="N2398" s="25"/>
      <c r="O2398" s="25"/>
      <c r="P2398" s="25"/>
      <c r="Q2398" s="25"/>
      <c r="R2398" s="25"/>
      <c r="S2398" s="25"/>
      <c r="T2398" s="671"/>
      <c r="U2398" s="730" t="str">
        <f t="shared" si="40"/>
        <v/>
      </c>
    </row>
    <row r="2399" spans="1:21" x14ac:dyDescent="0.25">
      <c r="A2399" s="36" t="str">
        <f>'0'!$A$4</f>
        <v>………………..</v>
      </c>
      <c r="B2399" s="37">
        <f>'0'!$A$2</f>
        <v>46112</v>
      </c>
      <c r="C2399" s="37" t="s">
        <v>1197</v>
      </c>
      <c r="D2399" s="195"/>
      <c r="E2399" s="23"/>
      <c r="F2399" s="14"/>
      <c r="G2399" s="22"/>
      <c r="H2399" s="656"/>
      <c r="I2399" s="656"/>
      <c r="J2399" s="656"/>
      <c r="K2399" s="25"/>
      <c r="L2399" s="25"/>
      <c r="M2399" s="25"/>
      <c r="N2399" s="25"/>
      <c r="O2399" s="25"/>
      <c r="P2399" s="25"/>
      <c r="Q2399" s="25"/>
      <c r="R2399" s="25"/>
      <c r="S2399" s="25"/>
      <c r="T2399" s="671"/>
      <c r="U2399" s="730" t="str">
        <f t="shared" si="40"/>
        <v/>
      </c>
    </row>
    <row r="2400" spans="1:21" x14ac:dyDescent="0.25">
      <c r="A2400" s="36" t="str">
        <f>'0'!$A$4</f>
        <v>………………..</v>
      </c>
      <c r="B2400" s="37">
        <f>'0'!$A$2</f>
        <v>46112</v>
      </c>
      <c r="C2400" s="37" t="s">
        <v>1197</v>
      </c>
      <c r="D2400" s="195"/>
      <c r="E2400" s="23"/>
      <c r="F2400" s="14"/>
      <c r="G2400" s="22"/>
      <c r="H2400" s="656"/>
      <c r="I2400" s="656"/>
      <c r="J2400" s="656"/>
      <c r="K2400" s="25"/>
      <c r="L2400" s="25"/>
      <c r="M2400" s="25"/>
      <c r="N2400" s="25"/>
      <c r="O2400" s="25"/>
      <c r="P2400" s="25"/>
      <c r="Q2400" s="25"/>
      <c r="R2400" s="25"/>
      <c r="S2400" s="25"/>
      <c r="T2400" s="671"/>
      <c r="U2400" s="730" t="str">
        <f t="shared" si="40"/>
        <v/>
      </c>
    </row>
    <row r="2401" spans="1:21" x14ac:dyDescent="0.25">
      <c r="A2401" s="36" t="str">
        <f>'0'!$A$4</f>
        <v>………………..</v>
      </c>
      <c r="B2401" s="37">
        <f>'0'!$A$2</f>
        <v>46112</v>
      </c>
      <c r="C2401" s="37" t="s">
        <v>1197</v>
      </c>
      <c r="D2401" s="195"/>
      <c r="E2401" s="23"/>
      <c r="F2401" s="14"/>
      <c r="G2401" s="22"/>
      <c r="H2401" s="656"/>
      <c r="I2401" s="656"/>
      <c r="J2401" s="656"/>
      <c r="K2401" s="25"/>
      <c r="L2401" s="25"/>
      <c r="M2401" s="25"/>
      <c r="N2401" s="25"/>
      <c r="O2401" s="25"/>
      <c r="P2401" s="25"/>
      <c r="Q2401" s="25"/>
      <c r="R2401" s="25"/>
      <c r="S2401" s="25"/>
      <c r="T2401" s="671"/>
      <c r="U2401" s="730" t="str">
        <f t="shared" si="40"/>
        <v/>
      </c>
    </row>
    <row r="2402" spans="1:21" x14ac:dyDescent="0.25">
      <c r="A2402" s="36" t="str">
        <f>'0'!$A$4</f>
        <v>………………..</v>
      </c>
      <c r="B2402" s="37">
        <f>'0'!$A$2</f>
        <v>46112</v>
      </c>
      <c r="C2402" s="37" t="s">
        <v>1197</v>
      </c>
      <c r="D2402" s="195"/>
      <c r="E2402" s="23"/>
      <c r="F2402" s="14"/>
      <c r="G2402" s="22"/>
      <c r="H2402" s="656"/>
      <c r="I2402" s="656"/>
      <c r="J2402" s="656"/>
      <c r="K2402" s="25"/>
      <c r="L2402" s="25"/>
      <c r="M2402" s="25"/>
      <c r="N2402" s="25"/>
      <c r="O2402" s="25"/>
      <c r="P2402" s="25"/>
      <c r="Q2402" s="25"/>
      <c r="R2402" s="25"/>
      <c r="S2402" s="25"/>
      <c r="T2402" s="671"/>
      <c r="U2402" s="730" t="str">
        <f t="shared" si="40"/>
        <v/>
      </c>
    </row>
    <row r="2403" spans="1:21" x14ac:dyDescent="0.25">
      <c r="A2403" s="36" t="str">
        <f>'0'!$A$4</f>
        <v>………………..</v>
      </c>
      <c r="B2403" s="37">
        <f>'0'!$A$2</f>
        <v>46112</v>
      </c>
      <c r="C2403" s="37" t="s">
        <v>1197</v>
      </c>
      <c r="D2403" s="195"/>
      <c r="E2403" s="23"/>
      <c r="F2403" s="14"/>
      <c r="G2403" s="22"/>
      <c r="H2403" s="656"/>
      <c r="I2403" s="656"/>
      <c r="J2403" s="656"/>
      <c r="K2403" s="25"/>
      <c r="L2403" s="25"/>
      <c r="M2403" s="25"/>
      <c r="N2403" s="25"/>
      <c r="O2403" s="25"/>
      <c r="P2403" s="25"/>
      <c r="Q2403" s="25"/>
      <c r="R2403" s="25"/>
      <c r="S2403" s="25"/>
      <c r="T2403" s="671"/>
      <c r="U2403" s="730" t="str">
        <f t="shared" si="40"/>
        <v/>
      </c>
    </row>
    <row r="2404" spans="1:21" x14ac:dyDescent="0.25">
      <c r="A2404" s="36" t="str">
        <f>'0'!$A$4</f>
        <v>………………..</v>
      </c>
      <c r="B2404" s="37">
        <f>'0'!$A$2</f>
        <v>46112</v>
      </c>
      <c r="C2404" s="37" t="s">
        <v>1197</v>
      </c>
      <c r="D2404" s="195"/>
      <c r="E2404" s="23"/>
      <c r="F2404" s="14"/>
      <c r="G2404" s="22"/>
      <c r="H2404" s="656"/>
      <c r="I2404" s="656"/>
      <c r="J2404" s="656"/>
      <c r="K2404" s="25"/>
      <c r="L2404" s="25"/>
      <c r="M2404" s="25"/>
      <c r="N2404" s="25"/>
      <c r="O2404" s="25"/>
      <c r="P2404" s="25"/>
      <c r="Q2404" s="25"/>
      <c r="R2404" s="25"/>
      <c r="S2404" s="25"/>
      <c r="T2404" s="671"/>
      <c r="U2404" s="730" t="str">
        <f t="shared" si="40"/>
        <v/>
      </c>
    </row>
    <row r="2405" spans="1:21" x14ac:dyDescent="0.25">
      <c r="A2405" s="36" t="str">
        <f>'0'!$A$4</f>
        <v>………………..</v>
      </c>
      <c r="B2405" s="37">
        <f>'0'!$A$2</f>
        <v>46112</v>
      </c>
      <c r="C2405" s="37" t="s">
        <v>1197</v>
      </c>
      <c r="D2405" s="195"/>
      <c r="E2405" s="23"/>
      <c r="F2405" s="14"/>
      <c r="G2405" s="22"/>
      <c r="H2405" s="656"/>
      <c r="I2405" s="656"/>
      <c r="J2405" s="656"/>
      <c r="K2405" s="25"/>
      <c r="L2405" s="25"/>
      <c r="M2405" s="25"/>
      <c r="N2405" s="25"/>
      <c r="O2405" s="25"/>
      <c r="P2405" s="25"/>
      <c r="Q2405" s="25"/>
      <c r="R2405" s="25"/>
      <c r="S2405" s="25"/>
      <c r="T2405" s="671"/>
      <c r="U2405" s="730" t="str">
        <f t="shared" si="40"/>
        <v/>
      </c>
    </row>
    <row r="2406" spans="1:21" x14ac:dyDescent="0.25">
      <c r="A2406" s="36" t="str">
        <f>'0'!$A$4</f>
        <v>………………..</v>
      </c>
      <c r="B2406" s="37">
        <f>'0'!$A$2</f>
        <v>46112</v>
      </c>
      <c r="C2406" s="37" t="s">
        <v>1197</v>
      </c>
      <c r="D2406" s="195"/>
      <c r="E2406" s="23"/>
      <c r="F2406" s="14"/>
      <c r="G2406" s="22"/>
      <c r="H2406" s="656"/>
      <c r="I2406" s="656"/>
      <c r="J2406" s="656"/>
      <c r="K2406" s="25"/>
      <c r="L2406" s="25"/>
      <c r="M2406" s="25"/>
      <c r="N2406" s="25"/>
      <c r="O2406" s="25"/>
      <c r="P2406" s="25"/>
      <c r="Q2406" s="25"/>
      <c r="R2406" s="25"/>
      <c r="S2406" s="25"/>
      <c r="T2406" s="671"/>
      <c r="U2406" s="730" t="str">
        <f t="shared" si="40"/>
        <v/>
      </c>
    </row>
    <row r="2407" spans="1:21" x14ac:dyDescent="0.25">
      <c r="A2407" s="36" t="str">
        <f>'0'!$A$4</f>
        <v>………………..</v>
      </c>
      <c r="B2407" s="37">
        <f>'0'!$A$2</f>
        <v>46112</v>
      </c>
      <c r="C2407" s="37" t="s">
        <v>1197</v>
      </c>
      <c r="D2407" s="195"/>
      <c r="E2407" s="23"/>
      <c r="F2407" s="14"/>
      <c r="G2407" s="22"/>
      <c r="H2407" s="656"/>
      <c r="I2407" s="656"/>
      <c r="J2407" s="656"/>
      <c r="K2407" s="25"/>
      <c r="L2407" s="25"/>
      <c r="M2407" s="25"/>
      <c r="N2407" s="25"/>
      <c r="O2407" s="25"/>
      <c r="P2407" s="25"/>
      <c r="Q2407" s="25"/>
      <c r="R2407" s="25"/>
      <c r="S2407" s="25"/>
      <c r="T2407" s="671"/>
      <c r="U2407" s="730" t="str">
        <f t="shared" si="40"/>
        <v/>
      </c>
    </row>
    <row r="2408" spans="1:21" x14ac:dyDescent="0.25">
      <c r="A2408" s="36" t="str">
        <f>'0'!$A$4</f>
        <v>………………..</v>
      </c>
      <c r="B2408" s="37">
        <f>'0'!$A$2</f>
        <v>46112</v>
      </c>
      <c r="C2408" s="37" t="s">
        <v>1197</v>
      </c>
      <c r="D2408" s="195"/>
      <c r="E2408" s="23"/>
      <c r="F2408" s="14"/>
      <c r="G2408" s="22"/>
      <c r="H2408" s="656"/>
      <c r="I2408" s="656"/>
      <c r="J2408" s="656"/>
      <c r="K2408" s="25"/>
      <c r="L2408" s="25"/>
      <c r="M2408" s="25"/>
      <c r="N2408" s="25"/>
      <c r="O2408" s="25"/>
      <c r="P2408" s="25"/>
      <c r="Q2408" s="25"/>
      <c r="R2408" s="25"/>
      <c r="S2408" s="25"/>
      <c r="T2408" s="671"/>
      <c r="U2408" s="730" t="str">
        <f t="shared" si="40"/>
        <v/>
      </c>
    </row>
    <row r="2409" spans="1:21" x14ac:dyDescent="0.25">
      <c r="A2409" s="36" t="str">
        <f>'0'!$A$4</f>
        <v>………………..</v>
      </c>
      <c r="B2409" s="37">
        <f>'0'!$A$2</f>
        <v>46112</v>
      </c>
      <c r="C2409" s="37" t="s">
        <v>1197</v>
      </c>
      <c r="D2409" s="195"/>
      <c r="E2409" s="23"/>
      <c r="F2409" s="14"/>
      <c r="G2409" s="22"/>
      <c r="H2409" s="656"/>
      <c r="I2409" s="656"/>
      <c r="J2409" s="656"/>
      <c r="K2409" s="25"/>
      <c r="L2409" s="25"/>
      <c r="M2409" s="25"/>
      <c r="N2409" s="25"/>
      <c r="O2409" s="25"/>
      <c r="P2409" s="25"/>
      <c r="Q2409" s="25"/>
      <c r="R2409" s="25"/>
      <c r="S2409" s="25"/>
      <c r="T2409" s="671"/>
      <c r="U2409" s="730" t="str">
        <f t="shared" si="40"/>
        <v/>
      </c>
    </row>
    <row r="2410" spans="1:21" x14ac:dyDescent="0.25">
      <c r="A2410" s="36" t="str">
        <f>'0'!$A$4</f>
        <v>………………..</v>
      </c>
      <c r="B2410" s="37">
        <f>'0'!$A$2</f>
        <v>46112</v>
      </c>
      <c r="C2410" s="37" t="s">
        <v>1197</v>
      </c>
      <c r="D2410" s="195"/>
      <c r="E2410" s="23"/>
      <c r="F2410" s="14"/>
      <c r="G2410" s="22"/>
      <c r="H2410" s="656"/>
      <c r="I2410" s="656"/>
      <c r="J2410" s="656"/>
      <c r="K2410" s="25"/>
      <c r="L2410" s="25"/>
      <c r="M2410" s="25"/>
      <c r="N2410" s="25"/>
      <c r="O2410" s="25"/>
      <c r="P2410" s="25"/>
      <c r="Q2410" s="25"/>
      <c r="R2410" s="25"/>
      <c r="S2410" s="25"/>
      <c r="T2410" s="671"/>
      <c r="U2410" s="730" t="str">
        <f t="shared" si="40"/>
        <v/>
      </c>
    </row>
    <row r="2411" spans="1:21" x14ac:dyDescent="0.25">
      <c r="A2411" s="36" t="str">
        <f>'0'!$A$4</f>
        <v>………………..</v>
      </c>
      <c r="B2411" s="37">
        <f>'0'!$A$2</f>
        <v>46112</v>
      </c>
      <c r="C2411" s="37" t="s">
        <v>1197</v>
      </c>
      <c r="D2411" s="195"/>
      <c r="E2411" s="23"/>
      <c r="F2411" s="14"/>
      <c r="G2411" s="22"/>
      <c r="H2411" s="656"/>
      <c r="I2411" s="656"/>
      <c r="J2411" s="656"/>
      <c r="K2411" s="25"/>
      <c r="L2411" s="25"/>
      <c r="M2411" s="25"/>
      <c r="N2411" s="25"/>
      <c r="O2411" s="25"/>
      <c r="P2411" s="25"/>
      <c r="Q2411" s="25"/>
      <c r="R2411" s="25"/>
      <c r="S2411" s="25"/>
      <c r="T2411" s="671"/>
      <c r="U2411" s="730" t="str">
        <f t="shared" si="40"/>
        <v/>
      </c>
    </row>
    <row r="2412" spans="1:21" x14ac:dyDescent="0.25">
      <c r="A2412" s="36" t="str">
        <f>'0'!$A$4</f>
        <v>………………..</v>
      </c>
      <c r="B2412" s="37">
        <f>'0'!$A$2</f>
        <v>46112</v>
      </c>
      <c r="C2412" s="37" t="s">
        <v>1197</v>
      </c>
      <c r="D2412" s="195"/>
      <c r="E2412" s="23"/>
      <c r="F2412" s="14"/>
      <c r="G2412" s="22"/>
      <c r="H2412" s="656"/>
      <c r="I2412" s="656"/>
      <c r="J2412" s="656"/>
      <c r="K2412" s="25"/>
      <c r="L2412" s="25"/>
      <c r="M2412" s="25"/>
      <c r="N2412" s="25"/>
      <c r="O2412" s="25"/>
      <c r="P2412" s="25"/>
      <c r="Q2412" s="25"/>
      <c r="R2412" s="25"/>
      <c r="S2412" s="25"/>
      <c r="T2412" s="671"/>
      <c r="U2412" s="730" t="str">
        <f t="shared" si="40"/>
        <v/>
      </c>
    </row>
    <row r="2413" spans="1:21" x14ac:dyDescent="0.25">
      <c r="A2413" s="36" t="str">
        <f>'0'!$A$4</f>
        <v>………………..</v>
      </c>
      <c r="B2413" s="37">
        <f>'0'!$A$2</f>
        <v>46112</v>
      </c>
      <c r="C2413" s="37" t="s">
        <v>1197</v>
      </c>
      <c r="D2413" s="195"/>
      <c r="E2413" s="23"/>
      <c r="F2413" s="14"/>
      <c r="G2413" s="22"/>
      <c r="H2413" s="656"/>
      <c r="I2413" s="656"/>
      <c r="J2413" s="656"/>
      <c r="K2413" s="25"/>
      <c r="L2413" s="25"/>
      <c r="M2413" s="25"/>
      <c r="N2413" s="25"/>
      <c r="O2413" s="25"/>
      <c r="P2413" s="25"/>
      <c r="Q2413" s="25"/>
      <c r="R2413" s="25"/>
      <c r="S2413" s="25"/>
      <c r="T2413" s="671"/>
      <c r="U2413" s="730" t="str">
        <f t="shared" si="40"/>
        <v/>
      </c>
    </row>
    <row r="2414" spans="1:21" x14ac:dyDescent="0.25">
      <c r="A2414" s="36" t="str">
        <f>'0'!$A$4</f>
        <v>………………..</v>
      </c>
      <c r="B2414" s="37">
        <f>'0'!$A$2</f>
        <v>46112</v>
      </c>
      <c r="C2414" s="37" t="s">
        <v>1197</v>
      </c>
      <c r="D2414" s="195"/>
      <c r="E2414" s="23"/>
      <c r="F2414" s="14"/>
      <c r="G2414" s="22"/>
      <c r="H2414" s="656"/>
      <c r="I2414" s="656"/>
      <c r="J2414" s="656"/>
      <c r="K2414" s="25"/>
      <c r="L2414" s="25"/>
      <c r="M2414" s="25"/>
      <c r="N2414" s="25"/>
      <c r="O2414" s="25"/>
      <c r="P2414" s="25"/>
      <c r="Q2414" s="25"/>
      <c r="R2414" s="25"/>
      <c r="S2414" s="25"/>
      <c r="T2414" s="671"/>
      <c r="U2414" s="730" t="str">
        <f t="shared" si="40"/>
        <v/>
      </c>
    </row>
    <row r="2415" spans="1:21" x14ac:dyDescent="0.25">
      <c r="A2415" s="36" t="str">
        <f>'0'!$A$4</f>
        <v>………………..</v>
      </c>
      <c r="B2415" s="37">
        <f>'0'!$A$2</f>
        <v>46112</v>
      </c>
      <c r="C2415" s="37" t="s">
        <v>1197</v>
      </c>
      <c r="D2415" s="195"/>
      <c r="E2415" s="23"/>
      <c r="F2415" s="14"/>
      <c r="G2415" s="22"/>
      <c r="H2415" s="656"/>
      <c r="I2415" s="656"/>
      <c r="J2415" s="656"/>
      <c r="K2415" s="25"/>
      <c r="L2415" s="25"/>
      <c r="M2415" s="25"/>
      <c r="N2415" s="25"/>
      <c r="O2415" s="25"/>
      <c r="P2415" s="25"/>
      <c r="Q2415" s="25"/>
      <c r="R2415" s="25"/>
      <c r="S2415" s="25"/>
      <c r="T2415" s="671"/>
      <c r="U2415" s="730" t="str">
        <f t="shared" si="40"/>
        <v/>
      </c>
    </row>
    <row r="2416" spans="1:21" x14ac:dyDescent="0.25">
      <c r="A2416" s="36" t="str">
        <f>'0'!$A$4</f>
        <v>………………..</v>
      </c>
      <c r="B2416" s="37">
        <f>'0'!$A$2</f>
        <v>46112</v>
      </c>
      <c r="C2416" s="37" t="s">
        <v>1197</v>
      </c>
      <c r="D2416" s="195"/>
      <c r="E2416" s="23"/>
      <c r="F2416" s="14"/>
      <c r="G2416" s="22"/>
      <c r="H2416" s="656"/>
      <c r="I2416" s="656"/>
      <c r="J2416" s="656"/>
      <c r="K2416" s="25"/>
      <c r="L2416" s="25"/>
      <c r="M2416" s="25"/>
      <c r="N2416" s="25"/>
      <c r="O2416" s="25"/>
      <c r="P2416" s="25"/>
      <c r="Q2416" s="25"/>
      <c r="R2416" s="25"/>
      <c r="S2416" s="25"/>
      <c r="T2416" s="671"/>
      <c r="U2416" s="730" t="str">
        <f t="shared" si="40"/>
        <v/>
      </c>
    </row>
    <row r="2417" spans="1:21" x14ac:dyDescent="0.25">
      <c r="A2417" s="36" t="str">
        <f>'0'!$A$4</f>
        <v>………………..</v>
      </c>
      <c r="B2417" s="37">
        <f>'0'!$A$2</f>
        <v>46112</v>
      </c>
      <c r="C2417" s="37" t="s">
        <v>1197</v>
      </c>
      <c r="D2417" s="195"/>
      <c r="E2417" s="23"/>
      <c r="F2417" s="14"/>
      <c r="G2417" s="22"/>
      <c r="H2417" s="656"/>
      <c r="I2417" s="656"/>
      <c r="J2417" s="656"/>
      <c r="K2417" s="25"/>
      <c r="L2417" s="25"/>
      <c r="M2417" s="25"/>
      <c r="N2417" s="25"/>
      <c r="O2417" s="25"/>
      <c r="P2417" s="25"/>
      <c r="Q2417" s="25"/>
      <c r="R2417" s="25"/>
      <c r="S2417" s="25"/>
      <c r="T2417" s="671"/>
      <c r="U2417" s="730" t="str">
        <f t="shared" si="40"/>
        <v/>
      </c>
    </row>
    <row r="2418" spans="1:21" x14ac:dyDescent="0.25">
      <c r="A2418" s="36" t="str">
        <f>'0'!$A$4</f>
        <v>………………..</v>
      </c>
      <c r="B2418" s="37">
        <f>'0'!$A$2</f>
        <v>46112</v>
      </c>
      <c r="C2418" s="37" t="s">
        <v>1197</v>
      </c>
      <c r="D2418" s="195"/>
      <c r="E2418" s="23"/>
      <c r="F2418" s="14"/>
      <c r="G2418" s="22"/>
      <c r="H2418" s="656"/>
      <c r="I2418" s="656"/>
      <c r="J2418" s="656"/>
      <c r="K2418" s="25"/>
      <c r="L2418" s="25"/>
      <c r="M2418" s="25"/>
      <c r="N2418" s="25"/>
      <c r="O2418" s="25"/>
      <c r="P2418" s="25"/>
      <c r="Q2418" s="25"/>
      <c r="R2418" s="25"/>
      <c r="S2418" s="25"/>
      <c r="T2418" s="671"/>
      <c r="U2418" s="730" t="str">
        <f t="shared" si="40"/>
        <v/>
      </c>
    </row>
    <row r="2419" spans="1:21" x14ac:dyDescent="0.25">
      <c r="A2419" s="36" t="str">
        <f>'0'!$A$4</f>
        <v>………………..</v>
      </c>
      <c r="B2419" s="37">
        <f>'0'!$A$2</f>
        <v>46112</v>
      </c>
      <c r="C2419" s="37" t="s">
        <v>1197</v>
      </c>
      <c r="D2419" s="195"/>
      <c r="E2419" s="23"/>
      <c r="F2419" s="14"/>
      <c r="G2419" s="22"/>
      <c r="H2419" s="656"/>
      <c r="I2419" s="656"/>
      <c r="J2419" s="656"/>
      <c r="K2419" s="25"/>
      <c r="L2419" s="25"/>
      <c r="M2419" s="25"/>
      <c r="N2419" s="25"/>
      <c r="O2419" s="25"/>
      <c r="P2419" s="25"/>
      <c r="Q2419" s="25"/>
      <c r="R2419" s="25"/>
      <c r="S2419" s="25"/>
      <c r="T2419" s="671"/>
      <c r="U2419" s="730" t="str">
        <f t="shared" si="40"/>
        <v/>
      </c>
    </row>
    <row r="2420" spans="1:21" x14ac:dyDescent="0.25">
      <c r="A2420" s="36" t="str">
        <f>'0'!$A$4</f>
        <v>………………..</v>
      </c>
      <c r="B2420" s="37">
        <f>'0'!$A$2</f>
        <v>46112</v>
      </c>
      <c r="C2420" s="37" t="s">
        <v>1197</v>
      </c>
      <c r="D2420" s="195"/>
      <c r="E2420" s="23"/>
      <c r="F2420" s="14"/>
      <c r="G2420" s="22"/>
      <c r="H2420" s="656"/>
      <c r="I2420" s="656"/>
      <c r="J2420" s="656"/>
      <c r="K2420" s="25"/>
      <c r="L2420" s="25"/>
      <c r="M2420" s="25"/>
      <c r="N2420" s="25"/>
      <c r="O2420" s="25"/>
      <c r="P2420" s="25"/>
      <c r="Q2420" s="25"/>
      <c r="R2420" s="25"/>
      <c r="S2420" s="25"/>
      <c r="T2420" s="671"/>
      <c r="U2420" s="730" t="str">
        <f t="shared" si="40"/>
        <v/>
      </c>
    </row>
    <row r="2421" spans="1:21" x14ac:dyDescent="0.25">
      <c r="A2421" s="36" t="str">
        <f>'0'!$A$4</f>
        <v>………………..</v>
      </c>
      <c r="B2421" s="37">
        <f>'0'!$A$2</f>
        <v>46112</v>
      </c>
      <c r="C2421" s="37" t="s">
        <v>1197</v>
      </c>
      <c r="D2421" s="195"/>
      <c r="E2421" s="23"/>
      <c r="F2421" s="14"/>
      <c r="G2421" s="22"/>
      <c r="H2421" s="656"/>
      <c r="I2421" s="656"/>
      <c r="J2421" s="656"/>
      <c r="K2421" s="25"/>
      <c r="L2421" s="25"/>
      <c r="M2421" s="25"/>
      <c r="N2421" s="25"/>
      <c r="O2421" s="25"/>
      <c r="P2421" s="25"/>
      <c r="Q2421" s="25"/>
      <c r="R2421" s="25"/>
      <c r="S2421" s="25"/>
      <c r="T2421" s="671"/>
      <c r="U2421" s="730" t="str">
        <f t="shared" si="40"/>
        <v/>
      </c>
    </row>
    <row r="2422" spans="1:21" x14ac:dyDescent="0.25">
      <c r="A2422" s="36" t="str">
        <f>'0'!$A$4</f>
        <v>………………..</v>
      </c>
      <c r="B2422" s="37">
        <f>'0'!$A$2</f>
        <v>46112</v>
      </c>
      <c r="C2422" s="37" t="s">
        <v>1197</v>
      </c>
      <c r="D2422" s="195"/>
      <c r="E2422" s="23"/>
      <c r="F2422" s="14"/>
      <c r="G2422" s="22"/>
      <c r="H2422" s="656"/>
      <c r="I2422" s="656"/>
      <c r="J2422" s="656"/>
      <c r="K2422" s="25"/>
      <c r="L2422" s="25"/>
      <c r="M2422" s="25"/>
      <c r="N2422" s="25"/>
      <c r="O2422" s="25"/>
      <c r="P2422" s="25"/>
      <c r="Q2422" s="25"/>
      <c r="R2422" s="25"/>
      <c r="S2422" s="25"/>
      <c r="T2422" s="671"/>
      <c r="U2422" s="730" t="str">
        <f t="shared" si="40"/>
        <v/>
      </c>
    </row>
    <row r="2423" spans="1:21" x14ac:dyDescent="0.25">
      <c r="A2423" s="36" t="str">
        <f>'0'!$A$4</f>
        <v>………………..</v>
      </c>
      <c r="B2423" s="37">
        <f>'0'!$A$2</f>
        <v>46112</v>
      </c>
      <c r="C2423" s="37" t="s">
        <v>1197</v>
      </c>
      <c r="D2423" s="195"/>
      <c r="E2423" s="23"/>
      <c r="F2423" s="14"/>
      <c r="G2423" s="22"/>
      <c r="H2423" s="656"/>
      <c r="I2423" s="656"/>
      <c r="J2423" s="656"/>
      <c r="K2423" s="25"/>
      <c r="L2423" s="25"/>
      <c r="M2423" s="25"/>
      <c r="N2423" s="25"/>
      <c r="O2423" s="25"/>
      <c r="P2423" s="25"/>
      <c r="Q2423" s="25"/>
      <c r="R2423" s="25"/>
      <c r="S2423" s="25"/>
      <c r="T2423" s="671"/>
      <c r="U2423" s="730" t="str">
        <f t="shared" si="40"/>
        <v/>
      </c>
    </row>
    <row r="2424" spans="1:21" x14ac:dyDescent="0.25">
      <c r="A2424" s="36" t="str">
        <f>'0'!$A$4</f>
        <v>………………..</v>
      </c>
      <c r="B2424" s="37">
        <f>'0'!$A$2</f>
        <v>46112</v>
      </c>
      <c r="C2424" s="37" t="s">
        <v>1197</v>
      </c>
      <c r="D2424" s="195"/>
      <c r="E2424" s="23"/>
      <c r="F2424" s="14"/>
      <c r="G2424" s="22"/>
      <c r="H2424" s="656"/>
      <c r="I2424" s="656"/>
      <c r="J2424" s="656"/>
      <c r="K2424" s="25"/>
      <c r="L2424" s="25"/>
      <c r="M2424" s="25"/>
      <c r="N2424" s="25"/>
      <c r="O2424" s="25"/>
      <c r="P2424" s="25"/>
      <c r="Q2424" s="25"/>
      <c r="R2424" s="25"/>
      <c r="S2424" s="25"/>
      <c r="T2424" s="671"/>
      <c r="U2424" s="730" t="str">
        <f t="shared" si="40"/>
        <v/>
      </c>
    </row>
    <row r="2425" spans="1:21" x14ac:dyDescent="0.25">
      <c r="A2425" s="36" t="str">
        <f>'0'!$A$4</f>
        <v>………………..</v>
      </c>
      <c r="B2425" s="37">
        <f>'0'!$A$2</f>
        <v>46112</v>
      </c>
      <c r="C2425" s="37" t="s">
        <v>1197</v>
      </c>
      <c r="D2425" s="195"/>
      <c r="E2425" s="23"/>
      <c r="F2425" s="14"/>
      <c r="G2425" s="22"/>
      <c r="H2425" s="656"/>
      <c r="I2425" s="656"/>
      <c r="J2425" s="656"/>
      <c r="K2425" s="25"/>
      <c r="L2425" s="25"/>
      <c r="M2425" s="25"/>
      <c r="N2425" s="25"/>
      <c r="O2425" s="25"/>
      <c r="P2425" s="25"/>
      <c r="Q2425" s="25"/>
      <c r="R2425" s="25"/>
      <c r="S2425" s="25"/>
      <c r="T2425" s="671"/>
      <c r="U2425" s="730" t="str">
        <f t="shared" si="40"/>
        <v/>
      </c>
    </row>
    <row r="2426" spans="1:21" x14ac:dyDescent="0.25">
      <c r="A2426" s="36" t="str">
        <f>'0'!$A$4</f>
        <v>………………..</v>
      </c>
      <c r="B2426" s="37">
        <f>'0'!$A$2</f>
        <v>46112</v>
      </c>
      <c r="C2426" s="37" t="s">
        <v>1197</v>
      </c>
      <c r="D2426" s="195"/>
      <c r="E2426" s="23"/>
      <c r="F2426" s="14"/>
      <c r="G2426" s="22"/>
      <c r="H2426" s="656"/>
      <c r="I2426" s="656"/>
      <c r="J2426" s="656"/>
      <c r="K2426" s="25"/>
      <c r="L2426" s="25"/>
      <c r="M2426" s="25"/>
      <c r="N2426" s="25"/>
      <c r="O2426" s="25"/>
      <c r="P2426" s="25"/>
      <c r="Q2426" s="25"/>
      <c r="R2426" s="25"/>
      <c r="S2426" s="25"/>
      <c r="T2426" s="671"/>
      <c r="U2426" s="730" t="str">
        <f t="shared" si="40"/>
        <v/>
      </c>
    </row>
    <row r="2427" spans="1:21" x14ac:dyDescent="0.25">
      <c r="A2427" s="36" t="str">
        <f>'0'!$A$4</f>
        <v>………………..</v>
      </c>
      <c r="B2427" s="37">
        <f>'0'!$A$2</f>
        <v>46112</v>
      </c>
      <c r="C2427" s="37" t="s">
        <v>1197</v>
      </c>
      <c r="D2427" s="195"/>
      <c r="E2427" s="23"/>
      <c r="F2427" s="14"/>
      <c r="G2427" s="22"/>
      <c r="H2427" s="656"/>
      <c r="I2427" s="656"/>
      <c r="J2427" s="656"/>
      <c r="K2427" s="25"/>
      <c r="L2427" s="25"/>
      <c r="M2427" s="25"/>
      <c r="N2427" s="25"/>
      <c r="O2427" s="25"/>
      <c r="P2427" s="25"/>
      <c r="Q2427" s="25"/>
      <c r="R2427" s="25"/>
      <c r="S2427" s="25"/>
      <c r="T2427" s="671"/>
      <c r="U2427" s="730" t="str">
        <f t="shared" si="40"/>
        <v/>
      </c>
    </row>
    <row r="2428" spans="1:21" x14ac:dyDescent="0.25">
      <c r="A2428" s="36" t="str">
        <f>'0'!$A$4</f>
        <v>………………..</v>
      </c>
      <c r="B2428" s="37">
        <f>'0'!$A$2</f>
        <v>46112</v>
      </c>
      <c r="C2428" s="37" t="s">
        <v>1197</v>
      </c>
      <c r="D2428" s="195"/>
      <c r="E2428" s="23"/>
      <c r="F2428" s="14"/>
      <c r="G2428" s="22"/>
      <c r="H2428" s="656"/>
      <c r="I2428" s="656"/>
      <c r="J2428" s="656"/>
      <c r="K2428" s="25"/>
      <c r="L2428" s="25"/>
      <c r="M2428" s="25"/>
      <c r="N2428" s="25"/>
      <c r="O2428" s="25"/>
      <c r="P2428" s="25"/>
      <c r="Q2428" s="25"/>
      <c r="R2428" s="25"/>
      <c r="S2428" s="25"/>
      <c r="T2428" s="671"/>
      <c r="U2428" s="730" t="str">
        <f t="shared" si="40"/>
        <v/>
      </c>
    </row>
    <row r="2429" spans="1:21" x14ac:dyDescent="0.25">
      <c r="A2429" s="36" t="str">
        <f>'0'!$A$4</f>
        <v>………………..</v>
      </c>
      <c r="B2429" s="37">
        <f>'0'!$A$2</f>
        <v>46112</v>
      </c>
      <c r="C2429" s="37" t="s">
        <v>1197</v>
      </c>
      <c r="D2429" s="195"/>
      <c r="E2429" s="23"/>
      <c r="F2429" s="14"/>
      <c r="G2429" s="22"/>
      <c r="H2429" s="656"/>
      <c r="I2429" s="656"/>
      <c r="J2429" s="656"/>
      <c r="K2429" s="25"/>
      <c r="L2429" s="25"/>
      <c r="M2429" s="25"/>
      <c r="N2429" s="25"/>
      <c r="O2429" s="25"/>
      <c r="P2429" s="25"/>
      <c r="Q2429" s="25"/>
      <c r="R2429" s="25"/>
      <c r="S2429" s="25"/>
      <c r="T2429" s="671"/>
      <c r="U2429" s="730" t="str">
        <f t="shared" si="40"/>
        <v/>
      </c>
    </row>
    <row r="2430" spans="1:21" x14ac:dyDescent="0.25">
      <c r="A2430" s="36" t="str">
        <f>'0'!$A$4</f>
        <v>………………..</v>
      </c>
      <c r="B2430" s="37">
        <f>'0'!$A$2</f>
        <v>46112</v>
      </c>
      <c r="C2430" s="37" t="s">
        <v>1197</v>
      </c>
      <c r="D2430" s="195"/>
      <c r="E2430" s="23"/>
      <c r="F2430" s="14"/>
      <c r="G2430" s="22"/>
      <c r="H2430" s="656"/>
      <c r="I2430" s="656"/>
      <c r="J2430" s="656"/>
      <c r="K2430" s="25"/>
      <c r="L2430" s="25"/>
      <c r="M2430" s="25"/>
      <c r="N2430" s="25"/>
      <c r="O2430" s="25"/>
      <c r="P2430" s="25"/>
      <c r="Q2430" s="25"/>
      <c r="R2430" s="25"/>
      <c r="S2430" s="25"/>
      <c r="T2430" s="671"/>
      <c r="U2430" s="730" t="str">
        <f t="shared" si="40"/>
        <v/>
      </c>
    </row>
    <row r="2431" spans="1:21" x14ac:dyDescent="0.25">
      <c r="A2431" s="36" t="str">
        <f>'0'!$A$4</f>
        <v>………………..</v>
      </c>
      <c r="B2431" s="37">
        <f>'0'!$A$2</f>
        <v>46112</v>
      </c>
      <c r="C2431" s="37" t="s">
        <v>1197</v>
      </c>
      <c r="D2431" s="195"/>
      <c r="E2431" s="23"/>
      <c r="F2431" s="14"/>
      <c r="G2431" s="22"/>
      <c r="H2431" s="656"/>
      <c r="I2431" s="656"/>
      <c r="J2431" s="656"/>
      <c r="K2431" s="25"/>
      <c r="L2431" s="25"/>
      <c r="M2431" s="25"/>
      <c r="N2431" s="25"/>
      <c r="O2431" s="25"/>
      <c r="P2431" s="25"/>
      <c r="Q2431" s="25"/>
      <c r="R2431" s="25"/>
      <c r="S2431" s="25"/>
      <c r="T2431" s="671"/>
      <c r="U2431" s="730" t="str">
        <f t="shared" si="40"/>
        <v/>
      </c>
    </row>
    <row r="2432" spans="1:21" x14ac:dyDescent="0.25">
      <c r="A2432" s="36" t="str">
        <f>'0'!$A$4</f>
        <v>………………..</v>
      </c>
      <c r="B2432" s="37">
        <f>'0'!$A$2</f>
        <v>46112</v>
      </c>
      <c r="C2432" s="37" t="s">
        <v>1197</v>
      </c>
      <c r="D2432" s="195"/>
      <c r="E2432" s="23"/>
      <c r="F2432" s="14"/>
      <c r="G2432" s="22"/>
      <c r="H2432" s="656"/>
      <c r="I2432" s="656"/>
      <c r="J2432" s="656"/>
      <c r="K2432" s="25"/>
      <c r="L2432" s="25"/>
      <c r="M2432" s="25"/>
      <c r="N2432" s="25"/>
      <c r="O2432" s="25"/>
      <c r="P2432" s="25"/>
      <c r="Q2432" s="25"/>
      <c r="R2432" s="25"/>
      <c r="S2432" s="25"/>
      <c r="T2432" s="671"/>
      <c r="U2432" s="730" t="str">
        <f t="shared" si="40"/>
        <v/>
      </c>
    </row>
    <row r="2433" spans="1:21" x14ac:dyDescent="0.25">
      <c r="A2433" s="36" t="str">
        <f>'0'!$A$4</f>
        <v>………………..</v>
      </c>
      <c r="B2433" s="37">
        <f>'0'!$A$2</f>
        <v>46112</v>
      </c>
      <c r="C2433" s="37" t="s">
        <v>1197</v>
      </c>
      <c r="D2433" s="195"/>
      <c r="E2433" s="23"/>
      <c r="F2433" s="14"/>
      <c r="G2433" s="22"/>
      <c r="H2433" s="656"/>
      <c r="I2433" s="656"/>
      <c r="J2433" s="656"/>
      <c r="K2433" s="25"/>
      <c r="L2433" s="25"/>
      <c r="M2433" s="25"/>
      <c r="N2433" s="25"/>
      <c r="O2433" s="25"/>
      <c r="P2433" s="25"/>
      <c r="Q2433" s="25"/>
      <c r="R2433" s="25"/>
      <c r="S2433" s="25"/>
      <c r="T2433" s="671"/>
      <c r="U2433" s="730" t="str">
        <f t="shared" si="40"/>
        <v/>
      </c>
    </row>
    <row r="2434" spans="1:21" x14ac:dyDescent="0.25">
      <c r="A2434" s="36" t="str">
        <f>'0'!$A$4</f>
        <v>………………..</v>
      </c>
      <c r="B2434" s="37">
        <f>'0'!$A$2</f>
        <v>46112</v>
      </c>
      <c r="C2434" s="37" t="s">
        <v>1197</v>
      </c>
      <c r="D2434" s="195"/>
      <c r="E2434" s="23"/>
      <c r="F2434" s="14"/>
      <c r="G2434" s="22"/>
      <c r="H2434" s="656"/>
      <c r="I2434" s="656"/>
      <c r="J2434" s="656"/>
      <c r="K2434" s="25"/>
      <c r="L2434" s="25"/>
      <c r="M2434" s="25"/>
      <c r="N2434" s="25"/>
      <c r="O2434" s="25"/>
      <c r="P2434" s="25"/>
      <c r="Q2434" s="25"/>
      <c r="R2434" s="25"/>
      <c r="S2434" s="25"/>
      <c r="T2434" s="671"/>
      <c r="U2434" s="730" t="str">
        <f t="shared" si="40"/>
        <v/>
      </c>
    </row>
    <row r="2435" spans="1:21" x14ac:dyDescent="0.25">
      <c r="A2435" s="36" t="str">
        <f>'0'!$A$4</f>
        <v>………………..</v>
      </c>
      <c r="B2435" s="37">
        <f>'0'!$A$2</f>
        <v>46112</v>
      </c>
      <c r="C2435" s="37" t="s">
        <v>1197</v>
      </c>
      <c r="D2435" s="195"/>
      <c r="E2435" s="23"/>
      <c r="F2435" s="14"/>
      <c r="G2435" s="22"/>
      <c r="H2435" s="656"/>
      <c r="I2435" s="656"/>
      <c r="J2435" s="656"/>
      <c r="K2435" s="25"/>
      <c r="L2435" s="25"/>
      <c r="M2435" s="25"/>
      <c r="N2435" s="25"/>
      <c r="O2435" s="25"/>
      <c r="P2435" s="25"/>
      <c r="Q2435" s="25"/>
      <c r="R2435" s="25"/>
      <c r="S2435" s="25"/>
      <c r="T2435" s="671"/>
      <c r="U2435" s="730" t="str">
        <f t="shared" si="40"/>
        <v/>
      </c>
    </row>
    <row r="2436" spans="1:21" x14ac:dyDescent="0.25">
      <c r="A2436" s="36" t="str">
        <f>'0'!$A$4</f>
        <v>………………..</v>
      </c>
      <c r="B2436" s="37">
        <f>'0'!$A$2</f>
        <v>46112</v>
      </c>
      <c r="C2436" s="37" t="s">
        <v>1197</v>
      </c>
      <c r="D2436" s="195"/>
      <c r="E2436" s="23"/>
      <c r="F2436" s="14"/>
      <c r="G2436" s="22"/>
      <c r="H2436" s="656"/>
      <c r="I2436" s="656"/>
      <c r="J2436" s="656"/>
      <c r="K2436" s="25"/>
      <c r="L2436" s="25"/>
      <c r="M2436" s="25"/>
      <c r="N2436" s="25"/>
      <c r="O2436" s="25"/>
      <c r="P2436" s="25"/>
      <c r="Q2436" s="25"/>
      <c r="R2436" s="25"/>
      <c r="S2436" s="25"/>
      <c r="T2436" s="671"/>
      <c r="U2436" s="730" t="str">
        <f t="shared" si="40"/>
        <v/>
      </c>
    </row>
    <row r="2437" spans="1:21" x14ac:dyDescent="0.25">
      <c r="A2437" s="36" t="str">
        <f>'0'!$A$4</f>
        <v>………………..</v>
      </c>
      <c r="B2437" s="37">
        <f>'0'!$A$2</f>
        <v>46112</v>
      </c>
      <c r="C2437" s="37" t="s">
        <v>1197</v>
      </c>
      <c r="D2437" s="195"/>
      <c r="E2437" s="23"/>
      <c r="F2437" s="14"/>
      <c r="G2437" s="22"/>
      <c r="H2437" s="656"/>
      <c r="I2437" s="656"/>
      <c r="J2437" s="656"/>
      <c r="K2437" s="25"/>
      <c r="L2437" s="25"/>
      <c r="M2437" s="25"/>
      <c r="N2437" s="25"/>
      <c r="O2437" s="25"/>
      <c r="P2437" s="25"/>
      <c r="Q2437" s="25"/>
      <c r="R2437" s="25"/>
      <c r="S2437" s="25"/>
      <c r="T2437" s="671"/>
      <c r="U2437" s="730" t="str">
        <f t="shared" si="40"/>
        <v/>
      </c>
    </row>
    <row r="2438" spans="1:21" x14ac:dyDescent="0.25">
      <c r="A2438" s="36" t="str">
        <f>'0'!$A$4</f>
        <v>………………..</v>
      </c>
      <c r="B2438" s="37">
        <f>'0'!$A$2</f>
        <v>46112</v>
      </c>
      <c r="C2438" s="37" t="s">
        <v>1197</v>
      </c>
      <c r="D2438" s="195"/>
      <c r="E2438" s="23"/>
      <c r="F2438" s="14"/>
      <c r="G2438" s="22"/>
      <c r="H2438" s="656"/>
      <c r="I2438" s="656"/>
      <c r="J2438" s="656"/>
      <c r="K2438" s="25"/>
      <c r="L2438" s="25"/>
      <c r="M2438" s="25"/>
      <c r="N2438" s="25"/>
      <c r="O2438" s="25"/>
      <c r="P2438" s="25"/>
      <c r="Q2438" s="25"/>
      <c r="R2438" s="25"/>
      <c r="S2438" s="25"/>
      <c r="T2438" s="671"/>
      <c r="U2438" s="730" t="str">
        <f t="shared" si="40"/>
        <v/>
      </c>
    </row>
    <row r="2439" spans="1:21" x14ac:dyDescent="0.25">
      <c r="A2439" s="36" t="str">
        <f>'0'!$A$4</f>
        <v>………………..</v>
      </c>
      <c r="B2439" s="37">
        <f>'0'!$A$2</f>
        <v>46112</v>
      </c>
      <c r="C2439" s="37" t="s">
        <v>1197</v>
      </c>
      <c r="D2439" s="195"/>
      <c r="E2439" s="23"/>
      <c r="F2439" s="14"/>
      <c r="G2439" s="22"/>
      <c r="H2439" s="656"/>
      <c r="I2439" s="656"/>
      <c r="J2439" s="656"/>
      <c r="K2439" s="25"/>
      <c r="L2439" s="25"/>
      <c r="M2439" s="25"/>
      <c r="N2439" s="25"/>
      <c r="O2439" s="25"/>
      <c r="P2439" s="25"/>
      <c r="Q2439" s="25"/>
      <c r="R2439" s="25"/>
      <c r="S2439" s="25"/>
      <c r="T2439" s="671"/>
      <c r="U2439" s="730" t="str">
        <f t="shared" si="40"/>
        <v/>
      </c>
    </row>
    <row r="2440" spans="1:21" x14ac:dyDescent="0.25">
      <c r="A2440" s="36" t="str">
        <f>'0'!$A$4</f>
        <v>………………..</v>
      </c>
      <c r="B2440" s="37">
        <f>'0'!$A$2</f>
        <v>46112</v>
      </c>
      <c r="C2440" s="37" t="s">
        <v>1197</v>
      </c>
      <c r="D2440" s="195"/>
      <c r="E2440" s="23"/>
      <c r="F2440" s="14"/>
      <c r="G2440" s="22"/>
      <c r="H2440" s="656"/>
      <c r="I2440" s="656"/>
      <c r="J2440" s="656"/>
      <c r="K2440" s="25"/>
      <c r="L2440" s="25"/>
      <c r="M2440" s="25"/>
      <c r="N2440" s="25"/>
      <c r="O2440" s="25"/>
      <c r="P2440" s="25"/>
      <c r="Q2440" s="25"/>
      <c r="R2440" s="25"/>
      <c r="S2440" s="25"/>
      <c r="T2440" s="671"/>
      <c r="U2440" s="730" t="str">
        <f t="shared" si="40"/>
        <v/>
      </c>
    </row>
    <row r="2441" spans="1:21" x14ac:dyDescent="0.25">
      <c r="A2441" s="36" t="str">
        <f>'0'!$A$4</f>
        <v>………………..</v>
      </c>
      <c r="B2441" s="37">
        <f>'0'!$A$2</f>
        <v>46112</v>
      </c>
      <c r="C2441" s="37" t="s">
        <v>1197</v>
      </c>
      <c r="D2441" s="195"/>
      <c r="E2441" s="23"/>
      <c r="F2441" s="14"/>
      <c r="G2441" s="22"/>
      <c r="H2441" s="656"/>
      <c r="I2441" s="656"/>
      <c r="J2441" s="656"/>
      <c r="K2441" s="25"/>
      <c r="L2441" s="25"/>
      <c r="M2441" s="25"/>
      <c r="N2441" s="25"/>
      <c r="O2441" s="25"/>
      <c r="P2441" s="25"/>
      <c r="Q2441" s="25"/>
      <c r="R2441" s="25"/>
      <c r="S2441" s="25"/>
      <c r="T2441" s="671"/>
      <c r="U2441" s="730" t="str">
        <f t="shared" si="40"/>
        <v/>
      </c>
    </row>
    <row r="2442" spans="1:21" x14ac:dyDescent="0.25">
      <c r="A2442" s="36" t="str">
        <f>'0'!$A$4</f>
        <v>………………..</v>
      </c>
      <c r="B2442" s="37">
        <f>'0'!$A$2</f>
        <v>46112</v>
      </c>
      <c r="C2442" s="37" t="s">
        <v>1197</v>
      </c>
      <c r="D2442" s="195"/>
      <c r="E2442" s="23"/>
      <c r="F2442" s="14"/>
      <c r="G2442" s="22"/>
      <c r="H2442" s="656"/>
      <c r="I2442" s="656"/>
      <c r="J2442" s="656"/>
      <c r="K2442" s="25"/>
      <c r="L2442" s="25"/>
      <c r="M2442" s="25"/>
      <c r="N2442" s="25"/>
      <c r="O2442" s="25"/>
      <c r="P2442" s="25"/>
      <c r="Q2442" s="25"/>
      <c r="R2442" s="25"/>
      <c r="S2442" s="25"/>
      <c r="T2442" s="671"/>
      <c r="U2442" s="730" t="str">
        <f t="shared" si="40"/>
        <v/>
      </c>
    </row>
    <row r="2443" spans="1:21" x14ac:dyDescent="0.25">
      <c r="A2443" s="36" t="str">
        <f>'0'!$A$4</f>
        <v>………………..</v>
      </c>
      <c r="B2443" s="37">
        <f>'0'!$A$2</f>
        <v>46112</v>
      </c>
      <c r="C2443" s="37" t="s">
        <v>1197</v>
      </c>
      <c r="D2443" s="195"/>
      <c r="E2443" s="23"/>
      <c r="F2443" s="14"/>
      <c r="G2443" s="22"/>
      <c r="H2443" s="656"/>
      <c r="I2443" s="656"/>
      <c r="J2443" s="656"/>
      <c r="K2443" s="25"/>
      <c r="L2443" s="25"/>
      <c r="M2443" s="25"/>
      <c r="N2443" s="25"/>
      <c r="O2443" s="25"/>
      <c r="P2443" s="25"/>
      <c r="Q2443" s="25"/>
      <c r="R2443" s="25"/>
      <c r="S2443" s="25"/>
      <c r="T2443" s="671"/>
      <c r="U2443" s="730" t="str">
        <f t="shared" ref="U2443:U2506" si="41">IF(COUNTBLANK(D2443:S2443)=16,"",IF(D2443="999999999","",IF(ISNUMBER(VALUE(D2443)),IF(LEN(D2443)&lt;&gt;9,"Въведеното ЕИК е твърде късо или твърде дълго",IF(OR(MOD(MID(D2443,1,1)*1+MID(D2443,2,1)*2+MID(D2443,3,1)*3+MID(D2443,4,1)*4+MID(D2443,5,1)*5+MID(D2443,6,1)*6+MID(D2443,7,1)*7+MID(D2443,8,1)*8,11)-MID(D2443,9,1)=0,AND(MOD(MID(D2443,1,1)*3+MID(D2443,2,1)*4+MID(D2443,3,1)*5+MID(D2443,4,1)*6+MID(D2443,5,1)*7+MID(D2443,6,1)*8+MID(D2443,7,1)*9+MID(D2443,8,1)*10,11)=10,MID(D2443,9,1)*1=0),MOD(MID(D2443,1,1)*3+MID(D2443,2,1)*4+MID(D2443,3,1)*5+MID(D2443,4,1)*6+MID(D2443,5,1)*7+MID(D2443,6,1)*8+MID(D2443,7,1)*9+MID(D2443,8,1)*10,11)-MID(D2443,9,1)=0),"","Въведеното ЕИК е невалидно")),"Въведеното ЕИК съдържа непозволени символи")))</f>
        <v/>
      </c>
    </row>
    <row r="2444" spans="1:21" x14ac:dyDescent="0.25">
      <c r="A2444" s="36" t="str">
        <f>'0'!$A$4</f>
        <v>………………..</v>
      </c>
      <c r="B2444" s="37">
        <f>'0'!$A$2</f>
        <v>46112</v>
      </c>
      <c r="C2444" s="37" t="s">
        <v>1197</v>
      </c>
      <c r="D2444" s="195"/>
      <c r="E2444" s="23"/>
      <c r="F2444" s="14"/>
      <c r="G2444" s="22"/>
      <c r="H2444" s="656"/>
      <c r="I2444" s="656"/>
      <c r="J2444" s="656"/>
      <c r="K2444" s="25"/>
      <c r="L2444" s="25"/>
      <c r="M2444" s="25"/>
      <c r="N2444" s="25"/>
      <c r="O2444" s="25"/>
      <c r="P2444" s="25"/>
      <c r="Q2444" s="25"/>
      <c r="R2444" s="25"/>
      <c r="S2444" s="25"/>
      <c r="T2444" s="671"/>
      <c r="U2444" s="730" t="str">
        <f t="shared" si="41"/>
        <v/>
      </c>
    </row>
    <row r="2445" spans="1:21" x14ac:dyDescent="0.25">
      <c r="A2445" s="36" t="str">
        <f>'0'!$A$4</f>
        <v>………………..</v>
      </c>
      <c r="B2445" s="37">
        <f>'0'!$A$2</f>
        <v>46112</v>
      </c>
      <c r="C2445" s="37" t="s">
        <v>1197</v>
      </c>
      <c r="D2445" s="195"/>
      <c r="E2445" s="23"/>
      <c r="F2445" s="14"/>
      <c r="G2445" s="22"/>
      <c r="H2445" s="656"/>
      <c r="I2445" s="656"/>
      <c r="J2445" s="656"/>
      <c r="K2445" s="25"/>
      <c r="L2445" s="25"/>
      <c r="M2445" s="25"/>
      <c r="N2445" s="25"/>
      <c r="O2445" s="25"/>
      <c r="P2445" s="25"/>
      <c r="Q2445" s="25"/>
      <c r="R2445" s="25"/>
      <c r="S2445" s="25"/>
      <c r="T2445" s="671"/>
      <c r="U2445" s="730" t="str">
        <f t="shared" si="41"/>
        <v/>
      </c>
    </row>
    <row r="2446" spans="1:21" x14ac:dyDescent="0.25">
      <c r="A2446" s="36" t="str">
        <f>'0'!$A$4</f>
        <v>………………..</v>
      </c>
      <c r="B2446" s="37">
        <f>'0'!$A$2</f>
        <v>46112</v>
      </c>
      <c r="C2446" s="37" t="s">
        <v>1197</v>
      </c>
      <c r="D2446" s="195"/>
      <c r="E2446" s="23"/>
      <c r="F2446" s="14"/>
      <c r="G2446" s="22"/>
      <c r="H2446" s="656"/>
      <c r="I2446" s="656"/>
      <c r="J2446" s="656"/>
      <c r="K2446" s="25"/>
      <c r="L2446" s="25"/>
      <c r="M2446" s="25"/>
      <c r="N2446" s="25"/>
      <c r="O2446" s="25"/>
      <c r="P2446" s="25"/>
      <c r="Q2446" s="25"/>
      <c r="R2446" s="25"/>
      <c r="S2446" s="25"/>
      <c r="T2446" s="671"/>
      <c r="U2446" s="730" t="str">
        <f t="shared" si="41"/>
        <v/>
      </c>
    </row>
    <row r="2447" spans="1:21" x14ac:dyDescent="0.25">
      <c r="A2447" s="36" t="str">
        <f>'0'!$A$4</f>
        <v>………………..</v>
      </c>
      <c r="B2447" s="37">
        <f>'0'!$A$2</f>
        <v>46112</v>
      </c>
      <c r="C2447" s="37" t="s">
        <v>1197</v>
      </c>
      <c r="D2447" s="195"/>
      <c r="E2447" s="23"/>
      <c r="F2447" s="14"/>
      <c r="G2447" s="22"/>
      <c r="H2447" s="656"/>
      <c r="I2447" s="656"/>
      <c r="J2447" s="656"/>
      <c r="K2447" s="25"/>
      <c r="L2447" s="25"/>
      <c r="M2447" s="25"/>
      <c r="N2447" s="25"/>
      <c r="O2447" s="25"/>
      <c r="P2447" s="25"/>
      <c r="Q2447" s="25"/>
      <c r="R2447" s="25"/>
      <c r="S2447" s="25"/>
      <c r="T2447" s="671"/>
      <c r="U2447" s="730" t="str">
        <f t="shared" si="41"/>
        <v/>
      </c>
    </row>
    <row r="2448" spans="1:21" x14ac:dyDescent="0.25">
      <c r="A2448" s="36" t="str">
        <f>'0'!$A$4</f>
        <v>………………..</v>
      </c>
      <c r="B2448" s="37">
        <f>'0'!$A$2</f>
        <v>46112</v>
      </c>
      <c r="C2448" s="37" t="s">
        <v>1197</v>
      </c>
      <c r="D2448" s="195"/>
      <c r="E2448" s="23"/>
      <c r="F2448" s="14"/>
      <c r="G2448" s="22"/>
      <c r="H2448" s="656"/>
      <c r="I2448" s="656"/>
      <c r="J2448" s="656"/>
      <c r="K2448" s="25"/>
      <c r="L2448" s="25"/>
      <c r="M2448" s="25"/>
      <c r="N2448" s="25"/>
      <c r="O2448" s="25"/>
      <c r="P2448" s="25"/>
      <c r="Q2448" s="25"/>
      <c r="R2448" s="25"/>
      <c r="S2448" s="25"/>
      <c r="T2448" s="671"/>
      <c r="U2448" s="730" t="str">
        <f t="shared" si="41"/>
        <v/>
      </c>
    </row>
    <row r="2449" spans="1:21" x14ac:dyDescent="0.25">
      <c r="A2449" s="36" t="str">
        <f>'0'!$A$4</f>
        <v>………………..</v>
      </c>
      <c r="B2449" s="37">
        <f>'0'!$A$2</f>
        <v>46112</v>
      </c>
      <c r="C2449" s="37" t="s">
        <v>1197</v>
      </c>
      <c r="D2449" s="195"/>
      <c r="E2449" s="23"/>
      <c r="F2449" s="14"/>
      <c r="G2449" s="22"/>
      <c r="H2449" s="656"/>
      <c r="I2449" s="656"/>
      <c r="J2449" s="656"/>
      <c r="K2449" s="25"/>
      <c r="L2449" s="25"/>
      <c r="M2449" s="25"/>
      <c r="N2449" s="25"/>
      <c r="O2449" s="25"/>
      <c r="P2449" s="25"/>
      <c r="Q2449" s="25"/>
      <c r="R2449" s="25"/>
      <c r="S2449" s="25"/>
      <c r="T2449" s="671"/>
      <c r="U2449" s="730" t="str">
        <f t="shared" si="41"/>
        <v/>
      </c>
    </row>
    <row r="2450" spans="1:21" x14ac:dyDescent="0.25">
      <c r="A2450" s="36" t="str">
        <f>'0'!$A$4</f>
        <v>………………..</v>
      </c>
      <c r="B2450" s="37">
        <f>'0'!$A$2</f>
        <v>46112</v>
      </c>
      <c r="C2450" s="37" t="s">
        <v>1197</v>
      </c>
      <c r="D2450" s="195"/>
      <c r="E2450" s="23"/>
      <c r="F2450" s="14"/>
      <c r="G2450" s="22"/>
      <c r="H2450" s="656"/>
      <c r="I2450" s="656"/>
      <c r="J2450" s="656"/>
      <c r="K2450" s="25"/>
      <c r="L2450" s="25"/>
      <c r="M2450" s="25"/>
      <c r="N2450" s="25"/>
      <c r="O2450" s="25"/>
      <c r="P2450" s="25"/>
      <c r="Q2450" s="25"/>
      <c r="R2450" s="25"/>
      <c r="S2450" s="25"/>
      <c r="T2450" s="671"/>
      <c r="U2450" s="730" t="str">
        <f t="shared" si="41"/>
        <v/>
      </c>
    </row>
    <row r="2451" spans="1:21" x14ac:dyDescent="0.25">
      <c r="A2451" s="36" t="str">
        <f>'0'!$A$4</f>
        <v>………………..</v>
      </c>
      <c r="B2451" s="37">
        <f>'0'!$A$2</f>
        <v>46112</v>
      </c>
      <c r="C2451" s="37" t="s">
        <v>1197</v>
      </c>
      <c r="D2451" s="195"/>
      <c r="E2451" s="23"/>
      <c r="F2451" s="14"/>
      <c r="G2451" s="22"/>
      <c r="H2451" s="656"/>
      <c r="I2451" s="656"/>
      <c r="J2451" s="656"/>
      <c r="K2451" s="25"/>
      <c r="L2451" s="25"/>
      <c r="M2451" s="25"/>
      <c r="N2451" s="25"/>
      <c r="O2451" s="25"/>
      <c r="P2451" s="25"/>
      <c r="Q2451" s="25"/>
      <c r="R2451" s="25"/>
      <c r="S2451" s="25"/>
      <c r="T2451" s="671"/>
      <c r="U2451" s="730" t="str">
        <f t="shared" si="41"/>
        <v/>
      </c>
    </row>
    <row r="2452" spans="1:21" x14ac:dyDescent="0.25">
      <c r="A2452" s="36" t="str">
        <f>'0'!$A$4</f>
        <v>………………..</v>
      </c>
      <c r="B2452" s="37">
        <f>'0'!$A$2</f>
        <v>46112</v>
      </c>
      <c r="C2452" s="37" t="s">
        <v>1197</v>
      </c>
      <c r="D2452" s="195"/>
      <c r="E2452" s="23"/>
      <c r="F2452" s="14"/>
      <c r="G2452" s="22"/>
      <c r="H2452" s="656"/>
      <c r="I2452" s="656"/>
      <c r="J2452" s="656"/>
      <c r="K2452" s="25"/>
      <c r="L2452" s="25"/>
      <c r="M2452" s="25"/>
      <c r="N2452" s="25"/>
      <c r="O2452" s="25"/>
      <c r="P2452" s="25"/>
      <c r="Q2452" s="25"/>
      <c r="R2452" s="25"/>
      <c r="S2452" s="25"/>
      <c r="T2452" s="671"/>
      <c r="U2452" s="730" t="str">
        <f t="shared" si="41"/>
        <v/>
      </c>
    </row>
    <row r="2453" spans="1:21" x14ac:dyDescent="0.25">
      <c r="A2453" s="36" t="str">
        <f>'0'!$A$4</f>
        <v>………………..</v>
      </c>
      <c r="B2453" s="37">
        <f>'0'!$A$2</f>
        <v>46112</v>
      </c>
      <c r="C2453" s="37" t="s">
        <v>1197</v>
      </c>
      <c r="D2453" s="195"/>
      <c r="E2453" s="23"/>
      <c r="F2453" s="14"/>
      <c r="G2453" s="22"/>
      <c r="H2453" s="656"/>
      <c r="I2453" s="656"/>
      <c r="J2453" s="656"/>
      <c r="K2453" s="25"/>
      <c r="L2453" s="25"/>
      <c r="M2453" s="25"/>
      <c r="N2453" s="25"/>
      <c r="O2453" s="25"/>
      <c r="P2453" s="25"/>
      <c r="Q2453" s="25"/>
      <c r="R2453" s="25"/>
      <c r="S2453" s="25"/>
      <c r="T2453" s="671"/>
      <c r="U2453" s="730" t="str">
        <f t="shared" si="41"/>
        <v/>
      </c>
    </row>
    <row r="2454" spans="1:21" x14ac:dyDescent="0.25">
      <c r="A2454" s="36" t="str">
        <f>'0'!$A$4</f>
        <v>………………..</v>
      </c>
      <c r="B2454" s="37">
        <f>'0'!$A$2</f>
        <v>46112</v>
      </c>
      <c r="C2454" s="37" t="s">
        <v>1197</v>
      </c>
      <c r="D2454" s="195"/>
      <c r="E2454" s="23"/>
      <c r="F2454" s="14"/>
      <c r="G2454" s="22"/>
      <c r="H2454" s="656"/>
      <c r="I2454" s="656"/>
      <c r="J2454" s="656"/>
      <c r="K2454" s="25"/>
      <c r="L2454" s="25"/>
      <c r="M2454" s="25"/>
      <c r="N2454" s="25"/>
      <c r="O2454" s="25"/>
      <c r="P2454" s="25"/>
      <c r="Q2454" s="25"/>
      <c r="R2454" s="25"/>
      <c r="S2454" s="25"/>
      <c r="T2454" s="671"/>
      <c r="U2454" s="730" t="str">
        <f t="shared" si="41"/>
        <v/>
      </c>
    </row>
    <row r="2455" spans="1:21" x14ac:dyDescent="0.25">
      <c r="A2455" s="36" t="str">
        <f>'0'!$A$4</f>
        <v>………………..</v>
      </c>
      <c r="B2455" s="37">
        <f>'0'!$A$2</f>
        <v>46112</v>
      </c>
      <c r="C2455" s="37" t="s">
        <v>1197</v>
      </c>
      <c r="D2455" s="195"/>
      <c r="E2455" s="23"/>
      <c r="F2455" s="14"/>
      <c r="G2455" s="22"/>
      <c r="H2455" s="656"/>
      <c r="I2455" s="656"/>
      <c r="J2455" s="656"/>
      <c r="K2455" s="25"/>
      <c r="L2455" s="25"/>
      <c r="M2455" s="25"/>
      <c r="N2455" s="25"/>
      <c r="O2455" s="25"/>
      <c r="P2455" s="25"/>
      <c r="Q2455" s="25"/>
      <c r="R2455" s="25"/>
      <c r="S2455" s="25"/>
      <c r="T2455" s="671"/>
      <c r="U2455" s="730" t="str">
        <f t="shared" si="41"/>
        <v/>
      </c>
    </row>
    <row r="2456" spans="1:21" x14ac:dyDescent="0.25">
      <c r="A2456" s="36" t="str">
        <f>'0'!$A$4</f>
        <v>………………..</v>
      </c>
      <c r="B2456" s="37">
        <f>'0'!$A$2</f>
        <v>46112</v>
      </c>
      <c r="C2456" s="37" t="s">
        <v>1197</v>
      </c>
      <c r="D2456" s="195"/>
      <c r="E2456" s="23"/>
      <c r="F2456" s="14"/>
      <c r="G2456" s="22"/>
      <c r="H2456" s="656"/>
      <c r="I2456" s="656"/>
      <c r="J2456" s="656"/>
      <c r="K2456" s="25"/>
      <c r="L2456" s="25"/>
      <c r="M2456" s="25"/>
      <c r="N2456" s="25"/>
      <c r="O2456" s="25"/>
      <c r="P2456" s="25"/>
      <c r="Q2456" s="25"/>
      <c r="R2456" s="25"/>
      <c r="S2456" s="25"/>
      <c r="T2456" s="671"/>
      <c r="U2456" s="730" t="str">
        <f t="shared" si="41"/>
        <v/>
      </c>
    </row>
    <row r="2457" spans="1:21" x14ac:dyDescent="0.25">
      <c r="A2457" s="36" t="str">
        <f>'0'!$A$4</f>
        <v>………………..</v>
      </c>
      <c r="B2457" s="37">
        <f>'0'!$A$2</f>
        <v>46112</v>
      </c>
      <c r="C2457" s="37" t="s">
        <v>1197</v>
      </c>
      <c r="D2457" s="195"/>
      <c r="E2457" s="23"/>
      <c r="F2457" s="14"/>
      <c r="G2457" s="22"/>
      <c r="H2457" s="656"/>
      <c r="I2457" s="656"/>
      <c r="J2457" s="656"/>
      <c r="K2457" s="25"/>
      <c r="L2457" s="25"/>
      <c r="M2457" s="25"/>
      <c r="N2457" s="25"/>
      <c r="O2457" s="25"/>
      <c r="P2457" s="25"/>
      <c r="Q2457" s="25"/>
      <c r="R2457" s="25"/>
      <c r="S2457" s="25"/>
      <c r="T2457" s="671"/>
      <c r="U2457" s="730" t="str">
        <f t="shared" si="41"/>
        <v/>
      </c>
    </row>
    <row r="2458" spans="1:21" x14ac:dyDescent="0.25">
      <c r="A2458" s="36" t="str">
        <f>'0'!$A$4</f>
        <v>………………..</v>
      </c>
      <c r="B2458" s="37">
        <f>'0'!$A$2</f>
        <v>46112</v>
      </c>
      <c r="C2458" s="37" t="s">
        <v>1197</v>
      </c>
      <c r="D2458" s="195"/>
      <c r="E2458" s="23"/>
      <c r="F2458" s="14"/>
      <c r="G2458" s="22"/>
      <c r="H2458" s="656"/>
      <c r="I2458" s="656"/>
      <c r="J2458" s="656"/>
      <c r="K2458" s="25"/>
      <c r="L2458" s="25"/>
      <c r="M2458" s="25"/>
      <c r="N2458" s="25"/>
      <c r="O2458" s="25"/>
      <c r="P2458" s="25"/>
      <c r="Q2458" s="25"/>
      <c r="R2458" s="25"/>
      <c r="S2458" s="25"/>
      <c r="T2458" s="671"/>
      <c r="U2458" s="730" t="str">
        <f t="shared" si="41"/>
        <v/>
      </c>
    </row>
    <row r="2459" spans="1:21" x14ac:dyDescent="0.25">
      <c r="A2459" s="36" t="str">
        <f>'0'!$A$4</f>
        <v>………………..</v>
      </c>
      <c r="B2459" s="37">
        <f>'0'!$A$2</f>
        <v>46112</v>
      </c>
      <c r="C2459" s="37" t="s">
        <v>1197</v>
      </c>
      <c r="D2459" s="195"/>
      <c r="E2459" s="23"/>
      <c r="F2459" s="14"/>
      <c r="G2459" s="22"/>
      <c r="H2459" s="656"/>
      <c r="I2459" s="656"/>
      <c r="J2459" s="656"/>
      <c r="K2459" s="25"/>
      <c r="L2459" s="25"/>
      <c r="M2459" s="25"/>
      <c r="N2459" s="25"/>
      <c r="O2459" s="25"/>
      <c r="P2459" s="25"/>
      <c r="Q2459" s="25"/>
      <c r="R2459" s="25"/>
      <c r="S2459" s="25"/>
      <c r="T2459" s="671"/>
      <c r="U2459" s="730" t="str">
        <f t="shared" si="41"/>
        <v/>
      </c>
    </row>
    <row r="2460" spans="1:21" x14ac:dyDescent="0.25">
      <c r="A2460" s="36" t="str">
        <f>'0'!$A$4</f>
        <v>………………..</v>
      </c>
      <c r="B2460" s="37">
        <f>'0'!$A$2</f>
        <v>46112</v>
      </c>
      <c r="C2460" s="37" t="s">
        <v>1197</v>
      </c>
      <c r="D2460" s="195"/>
      <c r="E2460" s="23"/>
      <c r="F2460" s="14"/>
      <c r="G2460" s="22"/>
      <c r="H2460" s="656"/>
      <c r="I2460" s="656"/>
      <c r="J2460" s="656"/>
      <c r="K2460" s="25"/>
      <c r="L2460" s="25"/>
      <c r="M2460" s="25"/>
      <c r="N2460" s="25"/>
      <c r="O2460" s="25"/>
      <c r="P2460" s="25"/>
      <c r="Q2460" s="25"/>
      <c r="R2460" s="25"/>
      <c r="S2460" s="25"/>
      <c r="T2460" s="671"/>
      <c r="U2460" s="730" t="str">
        <f t="shared" si="41"/>
        <v/>
      </c>
    </row>
    <row r="2461" spans="1:21" x14ac:dyDescent="0.25">
      <c r="A2461" s="36" t="str">
        <f>'0'!$A$4</f>
        <v>………………..</v>
      </c>
      <c r="B2461" s="37">
        <f>'0'!$A$2</f>
        <v>46112</v>
      </c>
      <c r="C2461" s="37" t="s">
        <v>1197</v>
      </c>
      <c r="D2461" s="195"/>
      <c r="E2461" s="23"/>
      <c r="F2461" s="14"/>
      <c r="G2461" s="22"/>
      <c r="H2461" s="656"/>
      <c r="I2461" s="656"/>
      <c r="J2461" s="656"/>
      <c r="K2461" s="25"/>
      <c r="L2461" s="25"/>
      <c r="M2461" s="25"/>
      <c r="N2461" s="25"/>
      <c r="O2461" s="25"/>
      <c r="P2461" s="25"/>
      <c r="Q2461" s="25"/>
      <c r="R2461" s="25"/>
      <c r="S2461" s="25"/>
      <c r="T2461" s="671"/>
      <c r="U2461" s="730" t="str">
        <f t="shared" si="41"/>
        <v/>
      </c>
    </row>
    <row r="2462" spans="1:21" x14ac:dyDescent="0.25">
      <c r="A2462" s="36" t="str">
        <f>'0'!$A$4</f>
        <v>………………..</v>
      </c>
      <c r="B2462" s="37">
        <f>'0'!$A$2</f>
        <v>46112</v>
      </c>
      <c r="C2462" s="37" t="s">
        <v>1197</v>
      </c>
      <c r="D2462" s="195"/>
      <c r="E2462" s="23"/>
      <c r="F2462" s="14"/>
      <c r="G2462" s="22"/>
      <c r="H2462" s="656"/>
      <c r="I2462" s="656"/>
      <c r="J2462" s="656"/>
      <c r="K2462" s="25"/>
      <c r="L2462" s="25"/>
      <c r="M2462" s="25"/>
      <c r="N2462" s="25"/>
      <c r="O2462" s="25"/>
      <c r="P2462" s="25"/>
      <c r="Q2462" s="25"/>
      <c r="R2462" s="25"/>
      <c r="S2462" s="25"/>
      <c r="T2462" s="671"/>
      <c r="U2462" s="730" t="str">
        <f t="shared" si="41"/>
        <v/>
      </c>
    </row>
    <row r="2463" spans="1:21" x14ac:dyDescent="0.25">
      <c r="A2463" s="36" t="str">
        <f>'0'!$A$4</f>
        <v>………………..</v>
      </c>
      <c r="B2463" s="37">
        <f>'0'!$A$2</f>
        <v>46112</v>
      </c>
      <c r="C2463" s="37" t="s">
        <v>1197</v>
      </c>
      <c r="D2463" s="195"/>
      <c r="E2463" s="23"/>
      <c r="F2463" s="14"/>
      <c r="G2463" s="22"/>
      <c r="H2463" s="656"/>
      <c r="I2463" s="656"/>
      <c r="J2463" s="656"/>
      <c r="K2463" s="25"/>
      <c r="L2463" s="25"/>
      <c r="M2463" s="25"/>
      <c r="N2463" s="25"/>
      <c r="O2463" s="25"/>
      <c r="P2463" s="25"/>
      <c r="Q2463" s="25"/>
      <c r="R2463" s="25"/>
      <c r="S2463" s="25"/>
      <c r="T2463" s="671"/>
      <c r="U2463" s="730" t="str">
        <f t="shared" si="41"/>
        <v/>
      </c>
    </row>
    <row r="2464" spans="1:21" x14ac:dyDescent="0.25">
      <c r="A2464" s="36" t="str">
        <f>'0'!$A$4</f>
        <v>………………..</v>
      </c>
      <c r="B2464" s="37">
        <f>'0'!$A$2</f>
        <v>46112</v>
      </c>
      <c r="C2464" s="37" t="s">
        <v>1197</v>
      </c>
      <c r="D2464" s="195"/>
      <c r="E2464" s="23"/>
      <c r="F2464" s="14"/>
      <c r="G2464" s="22"/>
      <c r="H2464" s="656"/>
      <c r="I2464" s="656"/>
      <c r="J2464" s="656"/>
      <c r="K2464" s="25"/>
      <c r="L2464" s="25"/>
      <c r="M2464" s="25"/>
      <c r="N2464" s="25"/>
      <c r="O2464" s="25"/>
      <c r="P2464" s="25"/>
      <c r="Q2464" s="25"/>
      <c r="R2464" s="25"/>
      <c r="S2464" s="25"/>
      <c r="T2464" s="671"/>
      <c r="U2464" s="730" t="str">
        <f t="shared" si="41"/>
        <v/>
      </c>
    </row>
    <row r="2465" spans="1:21" x14ac:dyDescent="0.25">
      <c r="A2465" s="36" t="str">
        <f>'0'!$A$4</f>
        <v>………………..</v>
      </c>
      <c r="B2465" s="37">
        <f>'0'!$A$2</f>
        <v>46112</v>
      </c>
      <c r="C2465" s="37" t="s">
        <v>1197</v>
      </c>
      <c r="D2465" s="195"/>
      <c r="E2465" s="23"/>
      <c r="F2465" s="14"/>
      <c r="G2465" s="22"/>
      <c r="H2465" s="656"/>
      <c r="I2465" s="656"/>
      <c r="J2465" s="656"/>
      <c r="K2465" s="25"/>
      <c r="L2465" s="25"/>
      <c r="M2465" s="25"/>
      <c r="N2465" s="25"/>
      <c r="O2465" s="25"/>
      <c r="P2465" s="25"/>
      <c r="Q2465" s="25"/>
      <c r="R2465" s="25"/>
      <c r="S2465" s="25"/>
      <c r="T2465" s="671"/>
      <c r="U2465" s="730" t="str">
        <f t="shared" si="41"/>
        <v/>
      </c>
    </row>
    <row r="2466" spans="1:21" x14ac:dyDescent="0.25">
      <c r="A2466" s="36" t="str">
        <f>'0'!$A$4</f>
        <v>………………..</v>
      </c>
      <c r="B2466" s="37">
        <f>'0'!$A$2</f>
        <v>46112</v>
      </c>
      <c r="C2466" s="37" t="s">
        <v>1197</v>
      </c>
      <c r="D2466" s="195"/>
      <c r="E2466" s="23"/>
      <c r="F2466" s="14"/>
      <c r="G2466" s="22"/>
      <c r="H2466" s="656"/>
      <c r="I2466" s="656"/>
      <c r="J2466" s="656"/>
      <c r="K2466" s="25"/>
      <c r="L2466" s="25"/>
      <c r="M2466" s="25"/>
      <c r="N2466" s="25"/>
      <c r="O2466" s="25"/>
      <c r="P2466" s="25"/>
      <c r="Q2466" s="25"/>
      <c r="R2466" s="25"/>
      <c r="S2466" s="25"/>
      <c r="T2466" s="671"/>
      <c r="U2466" s="730" t="str">
        <f t="shared" si="41"/>
        <v/>
      </c>
    </row>
    <row r="2467" spans="1:21" x14ac:dyDescent="0.25">
      <c r="A2467" s="36" t="str">
        <f>'0'!$A$4</f>
        <v>………………..</v>
      </c>
      <c r="B2467" s="37">
        <f>'0'!$A$2</f>
        <v>46112</v>
      </c>
      <c r="C2467" s="37" t="s">
        <v>1197</v>
      </c>
      <c r="D2467" s="195"/>
      <c r="E2467" s="23"/>
      <c r="F2467" s="14"/>
      <c r="G2467" s="22"/>
      <c r="H2467" s="656"/>
      <c r="I2467" s="656"/>
      <c r="J2467" s="656"/>
      <c r="K2467" s="25"/>
      <c r="L2467" s="25"/>
      <c r="M2467" s="25"/>
      <c r="N2467" s="25"/>
      <c r="O2467" s="25"/>
      <c r="P2467" s="25"/>
      <c r="Q2467" s="25"/>
      <c r="R2467" s="25"/>
      <c r="S2467" s="25"/>
      <c r="T2467" s="671"/>
      <c r="U2467" s="730" t="str">
        <f t="shared" si="41"/>
        <v/>
      </c>
    </row>
    <row r="2468" spans="1:21" x14ac:dyDescent="0.25">
      <c r="A2468" s="36" t="str">
        <f>'0'!$A$4</f>
        <v>………………..</v>
      </c>
      <c r="B2468" s="37">
        <f>'0'!$A$2</f>
        <v>46112</v>
      </c>
      <c r="C2468" s="37" t="s">
        <v>1197</v>
      </c>
      <c r="D2468" s="195"/>
      <c r="E2468" s="23"/>
      <c r="F2468" s="14"/>
      <c r="G2468" s="22"/>
      <c r="H2468" s="656"/>
      <c r="I2468" s="656"/>
      <c r="J2468" s="656"/>
      <c r="K2468" s="25"/>
      <c r="L2468" s="25"/>
      <c r="M2468" s="25"/>
      <c r="N2468" s="25"/>
      <c r="O2468" s="25"/>
      <c r="P2468" s="25"/>
      <c r="Q2468" s="25"/>
      <c r="R2468" s="25"/>
      <c r="S2468" s="25"/>
      <c r="T2468" s="671"/>
      <c r="U2468" s="730" t="str">
        <f t="shared" si="41"/>
        <v/>
      </c>
    </row>
    <row r="2469" spans="1:21" x14ac:dyDescent="0.25">
      <c r="A2469" s="36" t="str">
        <f>'0'!$A$4</f>
        <v>………………..</v>
      </c>
      <c r="B2469" s="37">
        <f>'0'!$A$2</f>
        <v>46112</v>
      </c>
      <c r="C2469" s="37" t="s">
        <v>1197</v>
      </c>
      <c r="D2469" s="195"/>
      <c r="E2469" s="23"/>
      <c r="F2469" s="14"/>
      <c r="G2469" s="22"/>
      <c r="H2469" s="656"/>
      <c r="I2469" s="656"/>
      <c r="J2469" s="656"/>
      <c r="K2469" s="25"/>
      <c r="L2469" s="25"/>
      <c r="M2469" s="25"/>
      <c r="N2469" s="25"/>
      <c r="O2469" s="25"/>
      <c r="P2469" s="25"/>
      <c r="Q2469" s="25"/>
      <c r="R2469" s="25"/>
      <c r="S2469" s="25"/>
      <c r="T2469" s="671"/>
      <c r="U2469" s="730" t="str">
        <f t="shared" si="41"/>
        <v/>
      </c>
    </row>
    <row r="2470" spans="1:21" x14ac:dyDescent="0.25">
      <c r="A2470" s="36" t="str">
        <f>'0'!$A$4</f>
        <v>………………..</v>
      </c>
      <c r="B2470" s="37">
        <f>'0'!$A$2</f>
        <v>46112</v>
      </c>
      <c r="C2470" s="37" t="s">
        <v>1197</v>
      </c>
      <c r="D2470" s="195"/>
      <c r="E2470" s="23"/>
      <c r="F2470" s="14"/>
      <c r="G2470" s="22"/>
      <c r="H2470" s="656"/>
      <c r="I2470" s="656"/>
      <c r="J2470" s="656"/>
      <c r="K2470" s="25"/>
      <c r="L2470" s="25"/>
      <c r="M2470" s="25"/>
      <c r="N2470" s="25"/>
      <c r="O2470" s="25"/>
      <c r="P2470" s="25"/>
      <c r="Q2470" s="25"/>
      <c r="R2470" s="25"/>
      <c r="S2470" s="25"/>
      <c r="T2470" s="671"/>
      <c r="U2470" s="730" t="str">
        <f t="shared" si="41"/>
        <v/>
      </c>
    </row>
    <row r="2471" spans="1:21" x14ac:dyDescent="0.25">
      <c r="A2471" s="36" t="str">
        <f>'0'!$A$4</f>
        <v>………………..</v>
      </c>
      <c r="B2471" s="37">
        <f>'0'!$A$2</f>
        <v>46112</v>
      </c>
      <c r="C2471" s="37" t="s">
        <v>1197</v>
      </c>
      <c r="D2471" s="195"/>
      <c r="E2471" s="23"/>
      <c r="F2471" s="14"/>
      <c r="G2471" s="22"/>
      <c r="H2471" s="656"/>
      <c r="I2471" s="656"/>
      <c r="J2471" s="656"/>
      <c r="K2471" s="25"/>
      <c r="L2471" s="25"/>
      <c r="M2471" s="25"/>
      <c r="N2471" s="25"/>
      <c r="O2471" s="25"/>
      <c r="P2471" s="25"/>
      <c r="Q2471" s="25"/>
      <c r="R2471" s="25"/>
      <c r="S2471" s="25"/>
      <c r="T2471" s="671"/>
      <c r="U2471" s="730" t="str">
        <f t="shared" si="41"/>
        <v/>
      </c>
    </row>
    <row r="2472" spans="1:21" x14ac:dyDescent="0.25">
      <c r="A2472" s="36" t="str">
        <f>'0'!$A$4</f>
        <v>………………..</v>
      </c>
      <c r="B2472" s="37">
        <f>'0'!$A$2</f>
        <v>46112</v>
      </c>
      <c r="C2472" s="37" t="s">
        <v>1197</v>
      </c>
      <c r="D2472" s="195"/>
      <c r="E2472" s="23"/>
      <c r="F2472" s="14"/>
      <c r="G2472" s="22"/>
      <c r="H2472" s="656"/>
      <c r="I2472" s="656"/>
      <c r="J2472" s="656"/>
      <c r="K2472" s="25"/>
      <c r="L2472" s="25"/>
      <c r="M2472" s="25"/>
      <c r="N2472" s="25"/>
      <c r="O2472" s="25"/>
      <c r="P2472" s="25"/>
      <c r="Q2472" s="25"/>
      <c r="R2472" s="25"/>
      <c r="S2472" s="25"/>
      <c r="T2472" s="671"/>
      <c r="U2472" s="730" t="str">
        <f t="shared" si="41"/>
        <v/>
      </c>
    </row>
    <row r="2473" spans="1:21" x14ac:dyDescent="0.25">
      <c r="A2473" s="36" t="str">
        <f>'0'!$A$4</f>
        <v>………………..</v>
      </c>
      <c r="B2473" s="37">
        <f>'0'!$A$2</f>
        <v>46112</v>
      </c>
      <c r="C2473" s="37" t="s">
        <v>1197</v>
      </c>
      <c r="D2473" s="195"/>
      <c r="E2473" s="23"/>
      <c r="F2473" s="14"/>
      <c r="G2473" s="22"/>
      <c r="H2473" s="656"/>
      <c r="I2473" s="656"/>
      <c r="J2473" s="656"/>
      <c r="K2473" s="25"/>
      <c r="L2473" s="25"/>
      <c r="M2473" s="25"/>
      <c r="N2473" s="25"/>
      <c r="O2473" s="25"/>
      <c r="P2473" s="25"/>
      <c r="Q2473" s="25"/>
      <c r="R2473" s="25"/>
      <c r="S2473" s="25"/>
      <c r="T2473" s="671"/>
      <c r="U2473" s="730" t="str">
        <f t="shared" si="41"/>
        <v/>
      </c>
    </row>
    <row r="2474" spans="1:21" x14ac:dyDescent="0.25">
      <c r="A2474" s="36" t="str">
        <f>'0'!$A$4</f>
        <v>………………..</v>
      </c>
      <c r="B2474" s="37">
        <f>'0'!$A$2</f>
        <v>46112</v>
      </c>
      <c r="C2474" s="37" t="s">
        <v>1197</v>
      </c>
      <c r="D2474" s="195"/>
      <c r="E2474" s="23"/>
      <c r="F2474" s="14"/>
      <c r="G2474" s="22"/>
      <c r="H2474" s="656"/>
      <c r="I2474" s="656"/>
      <c r="J2474" s="656"/>
      <c r="K2474" s="25"/>
      <c r="L2474" s="25"/>
      <c r="M2474" s="25"/>
      <c r="N2474" s="25"/>
      <c r="O2474" s="25"/>
      <c r="P2474" s="25"/>
      <c r="Q2474" s="25"/>
      <c r="R2474" s="25"/>
      <c r="S2474" s="25"/>
      <c r="T2474" s="671"/>
      <c r="U2474" s="730" t="str">
        <f t="shared" si="41"/>
        <v/>
      </c>
    </row>
    <row r="2475" spans="1:21" x14ac:dyDescent="0.25">
      <c r="A2475" s="36" t="str">
        <f>'0'!$A$4</f>
        <v>………………..</v>
      </c>
      <c r="B2475" s="37">
        <f>'0'!$A$2</f>
        <v>46112</v>
      </c>
      <c r="C2475" s="37" t="s">
        <v>1197</v>
      </c>
      <c r="D2475" s="195"/>
      <c r="E2475" s="23"/>
      <c r="F2475" s="14"/>
      <c r="G2475" s="22"/>
      <c r="H2475" s="656"/>
      <c r="I2475" s="656"/>
      <c r="J2475" s="656"/>
      <c r="K2475" s="25"/>
      <c r="L2475" s="25"/>
      <c r="M2475" s="25"/>
      <c r="N2475" s="25"/>
      <c r="O2475" s="25"/>
      <c r="P2475" s="25"/>
      <c r="Q2475" s="25"/>
      <c r="R2475" s="25"/>
      <c r="S2475" s="25"/>
      <c r="T2475" s="671"/>
      <c r="U2475" s="730" t="str">
        <f t="shared" si="41"/>
        <v/>
      </c>
    </row>
    <row r="2476" spans="1:21" x14ac:dyDescent="0.25">
      <c r="A2476" s="36" t="str">
        <f>'0'!$A$4</f>
        <v>………………..</v>
      </c>
      <c r="B2476" s="37">
        <f>'0'!$A$2</f>
        <v>46112</v>
      </c>
      <c r="C2476" s="37" t="s">
        <v>1197</v>
      </c>
      <c r="D2476" s="195"/>
      <c r="E2476" s="23"/>
      <c r="F2476" s="14"/>
      <c r="G2476" s="22"/>
      <c r="H2476" s="656"/>
      <c r="I2476" s="656"/>
      <c r="J2476" s="656"/>
      <c r="K2476" s="25"/>
      <c r="L2476" s="25"/>
      <c r="M2476" s="25"/>
      <c r="N2476" s="25"/>
      <c r="O2476" s="25"/>
      <c r="P2476" s="25"/>
      <c r="Q2476" s="25"/>
      <c r="R2476" s="25"/>
      <c r="S2476" s="25"/>
      <c r="T2476" s="671"/>
      <c r="U2476" s="730" t="str">
        <f t="shared" si="41"/>
        <v/>
      </c>
    </row>
    <row r="2477" spans="1:21" x14ac:dyDescent="0.25">
      <c r="A2477" s="36" t="str">
        <f>'0'!$A$4</f>
        <v>………………..</v>
      </c>
      <c r="B2477" s="37">
        <f>'0'!$A$2</f>
        <v>46112</v>
      </c>
      <c r="C2477" s="37" t="s">
        <v>1197</v>
      </c>
      <c r="D2477" s="195"/>
      <c r="E2477" s="23"/>
      <c r="F2477" s="14"/>
      <c r="G2477" s="22"/>
      <c r="H2477" s="656"/>
      <c r="I2477" s="656"/>
      <c r="J2477" s="656"/>
      <c r="K2477" s="25"/>
      <c r="L2477" s="25"/>
      <c r="M2477" s="25"/>
      <c r="N2477" s="25"/>
      <c r="O2477" s="25"/>
      <c r="P2477" s="25"/>
      <c r="Q2477" s="25"/>
      <c r="R2477" s="25"/>
      <c r="S2477" s="25"/>
      <c r="T2477" s="671"/>
      <c r="U2477" s="730" t="str">
        <f t="shared" si="41"/>
        <v/>
      </c>
    </row>
    <row r="2478" spans="1:21" x14ac:dyDescent="0.25">
      <c r="A2478" s="36" t="str">
        <f>'0'!$A$4</f>
        <v>………………..</v>
      </c>
      <c r="B2478" s="37">
        <f>'0'!$A$2</f>
        <v>46112</v>
      </c>
      <c r="C2478" s="37" t="s">
        <v>1197</v>
      </c>
      <c r="D2478" s="195"/>
      <c r="E2478" s="23"/>
      <c r="F2478" s="14"/>
      <c r="G2478" s="22"/>
      <c r="H2478" s="656"/>
      <c r="I2478" s="656"/>
      <c r="J2478" s="656"/>
      <c r="K2478" s="25"/>
      <c r="L2478" s="25"/>
      <c r="M2478" s="25"/>
      <c r="N2478" s="25"/>
      <c r="O2478" s="25"/>
      <c r="P2478" s="25"/>
      <c r="Q2478" s="25"/>
      <c r="R2478" s="25"/>
      <c r="S2478" s="25"/>
      <c r="T2478" s="671"/>
      <c r="U2478" s="730" t="str">
        <f t="shared" si="41"/>
        <v/>
      </c>
    </row>
    <row r="2479" spans="1:21" x14ac:dyDescent="0.25">
      <c r="A2479" s="36" t="str">
        <f>'0'!$A$4</f>
        <v>………………..</v>
      </c>
      <c r="B2479" s="37">
        <f>'0'!$A$2</f>
        <v>46112</v>
      </c>
      <c r="C2479" s="37" t="s">
        <v>1197</v>
      </c>
      <c r="D2479" s="195"/>
      <c r="E2479" s="23"/>
      <c r="F2479" s="14"/>
      <c r="G2479" s="22"/>
      <c r="H2479" s="656"/>
      <c r="I2479" s="656"/>
      <c r="J2479" s="656"/>
      <c r="K2479" s="25"/>
      <c r="L2479" s="25"/>
      <c r="M2479" s="25"/>
      <c r="N2479" s="25"/>
      <c r="O2479" s="25"/>
      <c r="P2479" s="25"/>
      <c r="Q2479" s="25"/>
      <c r="R2479" s="25"/>
      <c r="S2479" s="25"/>
      <c r="T2479" s="671"/>
      <c r="U2479" s="730" t="str">
        <f t="shared" si="41"/>
        <v/>
      </c>
    </row>
    <row r="2480" spans="1:21" x14ac:dyDescent="0.25">
      <c r="A2480" s="36" t="str">
        <f>'0'!$A$4</f>
        <v>………………..</v>
      </c>
      <c r="B2480" s="37">
        <f>'0'!$A$2</f>
        <v>46112</v>
      </c>
      <c r="C2480" s="37" t="s">
        <v>1197</v>
      </c>
      <c r="D2480" s="195"/>
      <c r="E2480" s="23"/>
      <c r="F2480" s="14"/>
      <c r="G2480" s="22"/>
      <c r="H2480" s="656"/>
      <c r="I2480" s="656"/>
      <c r="J2480" s="656"/>
      <c r="K2480" s="25"/>
      <c r="L2480" s="25"/>
      <c r="M2480" s="25"/>
      <c r="N2480" s="25"/>
      <c r="O2480" s="25"/>
      <c r="P2480" s="25"/>
      <c r="Q2480" s="25"/>
      <c r="R2480" s="25"/>
      <c r="S2480" s="25"/>
      <c r="T2480" s="671"/>
      <c r="U2480" s="730" t="str">
        <f t="shared" si="41"/>
        <v/>
      </c>
    </row>
    <row r="2481" spans="1:21" x14ac:dyDescent="0.25">
      <c r="A2481" s="36" t="str">
        <f>'0'!$A$4</f>
        <v>………………..</v>
      </c>
      <c r="B2481" s="37">
        <f>'0'!$A$2</f>
        <v>46112</v>
      </c>
      <c r="C2481" s="37" t="s">
        <v>1197</v>
      </c>
      <c r="D2481" s="195"/>
      <c r="E2481" s="23"/>
      <c r="F2481" s="14"/>
      <c r="G2481" s="22"/>
      <c r="H2481" s="656"/>
      <c r="I2481" s="656"/>
      <c r="J2481" s="656"/>
      <c r="K2481" s="25"/>
      <c r="L2481" s="25"/>
      <c r="M2481" s="25"/>
      <c r="N2481" s="25"/>
      <c r="O2481" s="25"/>
      <c r="P2481" s="25"/>
      <c r="Q2481" s="25"/>
      <c r="R2481" s="25"/>
      <c r="S2481" s="25"/>
      <c r="T2481" s="671"/>
      <c r="U2481" s="730" t="str">
        <f t="shared" si="41"/>
        <v/>
      </c>
    </row>
    <row r="2482" spans="1:21" x14ac:dyDescent="0.25">
      <c r="A2482" s="36" t="str">
        <f>'0'!$A$4</f>
        <v>………………..</v>
      </c>
      <c r="B2482" s="37">
        <f>'0'!$A$2</f>
        <v>46112</v>
      </c>
      <c r="C2482" s="37" t="s">
        <v>1197</v>
      </c>
      <c r="D2482" s="195"/>
      <c r="E2482" s="23"/>
      <c r="F2482" s="14"/>
      <c r="G2482" s="22"/>
      <c r="H2482" s="656"/>
      <c r="I2482" s="656"/>
      <c r="J2482" s="656"/>
      <c r="K2482" s="25"/>
      <c r="L2482" s="25"/>
      <c r="M2482" s="25"/>
      <c r="N2482" s="25"/>
      <c r="O2482" s="25"/>
      <c r="P2482" s="25"/>
      <c r="Q2482" s="25"/>
      <c r="R2482" s="25"/>
      <c r="S2482" s="25"/>
      <c r="T2482" s="671"/>
      <c r="U2482" s="730" t="str">
        <f t="shared" si="41"/>
        <v/>
      </c>
    </row>
    <row r="2483" spans="1:21" x14ac:dyDescent="0.25">
      <c r="A2483" s="36" t="str">
        <f>'0'!$A$4</f>
        <v>………………..</v>
      </c>
      <c r="B2483" s="37">
        <f>'0'!$A$2</f>
        <v>46112</v>
      </c>
      <c r="C2483" s="37" t="s">
        <v>1197</v>
      </c>
      <c r="D2483" s="195"/>
      <c r="E2483" s="23"/>
      <c r="F2483" s="14"/>
      <c r="G2483" s="22"/>
      <c r="H2483" s="656"/>
      <c r="I2483" s="656"/>
      <c r="J2483" s="656"/>
      <c r="K2483" s="25"/>
      <c r="L2483" s="25"/>
      <c r="M2483" s="25"/>
      <c r="N2483" s="25"/>
      <c r="O2483" s="25"/>
      <c r="P2483" s="25"/>
      <c r="Q2483" s="25"/>
      <c r="R2483" s="25"/>
      <c r="S2483" s="25"/>
      <c r="T2483" s="671"/>
      <c r="U2483" s="730" t="str">
        <f t="shared" si="41"/>
        <v/>
      </c>
    </row>
    <row r="2484" spans="1:21" x14ac:dyDescent="0.25">
      <c r="A2484" s="36" t="str">
        <f>'0'!$A$4</f>
        <v>………………..</v>
      </c>
      <c r="B2484" s="37">
        <f>'0'!$A$2</f>
        <v>46112</v>
      </c>
      <c r="C2484" s="37" t="s">
        <v>1197</v>
      </c>
      <c r="D2484" s="195"/>
      <c r="E2484" s="23"/>
      <c r="F2484" s="14"/>
      <c r="G2484" s="22"/>
      <c r="H2484" s="656"/>
      <c r="I2484" s="656"/>
      <c r="J2484" s="656"/>
      <c r="K2484" s="25"/>
      <c r="L2484" s="25"/>
      <c r="M2484" s="25"/>
      <c r="N2484" s="25"/>
      <c r="O2484" s="25"/>
      <c r="P2484" s="25"/>
      <c r="Q2484" s="25"/>
      <c r="R2484" s="25"/>
      <c r="S2484" s="25"/>
      <c r="T2484" s="671"/>
      <c r="U2484" s="730" t="str">
        <f t="shared" si="41"/>
        <v/>
      </c>
    </row>
    <row r="2485" spans="1:21" x14ac:dyDescent="0.25">
      <c r="A2485" s="36" t="str">
        <f>'0'!$A$4</f>
        <v>………………..</v>
      </c>
      <c r="B2485" s="37">
        <f>'0'!$A$2</f>
        <v>46112</v>
      </c>
      <c r="C2485" s="37" t="s">
        <v>1197</v>
      </c>
      <c r="D2485" s="195"/>
      <c r="E2485" s="23"/>
      <c r="F2485" s="14"/>
      <c r="G2485" s="22"/>
      <c r="H2485" s="656"/>
      <c r="I2485" s="656"/>
      <c r="J2485" s="656"/>
      <c r="K2485" s="25"/>
      <c r="L2485" s="25"/>
      <c r="M2485" s="25"/>
      <c r="N2485" s="25"/>
      <c r="O2485" s="25"/>
      <c r="P2485" s="25"/>
      <c r="Q2485" s="25"/>
      <c r="R2485" s="25"/>
      <c r="S2485" s="25"/>
      <c r="T2485" s="671"/>
      <c r="U2485" s="730" t="str">
        <f t="shared" si="41"/>
        <v/>
      </c>
    </row>
    <row r="2486" spans="1:21" x14ac:dyDescent="0.25">
      <c r="A2486" s="36" t="str">
        <f>'0'!$A$4</f>
        <v>………………..</v>
      </c>
      <c r="B2486" s="37">
        <f>'0'!$A$2</f>
        <v>46112</v>
      </c>
      <c r="C2486" s="37" t="s">
        <v>1197</v>
      </c>
      <c r="D2486" s="195"/>
      <c r="E2486" s="23"/>
      <c r="F2486" s="14"/>
      <c r="G2486" s="22"/>
      <c r="H2486" s="656"/>
      <c r="I2486" s="656"/>
      <c r="J2486" s="656"/>
      <c r="K2486" s="25"/>
      <c r="L2486" s="25"/>
      <c r="M2486" s="25"/>
      <c r="N2486" s="25"/>
      <c r="O2486" s="25"/>
      <c r="P2486" s="25"/>
      <c r="Q2486" s="25"/>
      <c r="R2486" s="25"/>
      <c r="S2486" s="25"/>
      <c r="T2486" s="671"/>
      <c r="U2486" s="730" t="str">
        <f t="shared" si="41"/>
        <v/>
      </c>
    </row>
    <row r="2487" spans="1:21" x14ac:dyDescent="0.25">
      <c r="A2487" s="36" t="str">
        <f>'0'!$A$4</f>
        <v>………………..</v>
      </c>
      <c r="B2487" s="37">
        <f>'0'!$A$2</f>
        <v>46112</v>
      </c>
      <c r="C2487" s="37" t="s">
        <v>1197</v>
      </c>
      <c r="D2487" s="195"/>
      <c r="E2487" s="23"/>
      <c r="F2487" s="14"/>
      <c r="G2487" s="22"/>
      <c r="H2487" s="656"/>
      <c r="I2487" s="656"/>
      <c r="J2487" s="656"/>
      <c r="K2487" s="25"/>
      <c r="L2487" s="25"/>
      <c r="M2487" s="25"/>
      <c r="N2487" s="25"/>
      <c r="O2487" s="25"/>
      <c r="P2487" s="25"/>
      <c r="Q2487" s="25"/>
      <c r="R2487" s="25"/>
      <c r="S2487" s="25"/>
      <c r="T2487" s="671"/>
      <c r="U2487" s="730" t="str">
        <f t="shared" si="41"/>
        <v/>
      </c>
    </row>
    <row r="2488" spans="1:21" x14ac:dyDescent="0.25">
      <c r="A2488" s="36" t="str">
        <f>'0'!$A$4</f>
        <v>………………..</v>
      </c>
      <c r="B2488" s="37">
        <f>'0'!$A$2</f>
        <v>46112</v>
      </c>
      <c r="C2488" s="37" t="s">
        <v>1197</v>
      </c>
      <c r="D2488" s="195"/>
      <c r="E2488" s="23"/>
      <c r="F2488" s="14"/>
      <c r="G2488" s="22"/>
      <c r="H2488" s="656"/>
      <c r="I2488" s="656"/>
      <c r="J2488" s="656"/>
      <c r="K2488" s="25"/>
      <c r="L2488" s="25"/>
      <c r="M2488" s="25"/>
      <c r="N2488" s="25"/>
      <c r="O2488" s="25"/>
      <c r="P2488" s="25"/>
      <c r="Q2488" s="25"/>
      <c r="R2488" s="25"/>
      <c r="S2488" s="25"/>
      <c r="T2488" s="671"/>
      <c r="U2488" s="730" t="str">
        <f t="shared" si="41"/>
        <v/>
      </c>
    </row>
    <row r="2489" spans="1:21" x14ac:dyDescent="0.25">
      <c r="A2489" s="36" t="str">
        <f>'0'!$A$4</f>
        <v>………………..</v>
      </c>
      <c r="B2489" s="37">
        <f>'0'!$A$2</f>
        <v>46112</v>
      </c>
      <c r="C2489" s="37" t="s">
        <v>1197</v>
      </c>
      <c r="D2489" s="195"/>
      <c r="E2489" s="23"/>
      <c r="F2489" s="14"/>
      <c r="G2489" s="22"/>
      <c r="H2489" s="656"/>
      <c r="I2489" s="656"/>
      <c r="J2489" s="656"/>
      <c r="K2489" s="25"/>
      <c r="L2489" s="25"/>
      <c r="M2489" s="25"/>
      <c r="N2489" s="25"/>
      <c r="O2489" s="25"/>
      <c r="P2489" s="25"/>
      <c r="Q2489" s="25"/>
      <c r="R2489" s="25"/>
      <c r="S2489" s="25"/>
      <c r="T2489" s="671"/>
      <c r="U2489" s="730" t="str">
        <f t="shared" si="41"/>
        <v/>
      </c>
    </row>
    <row r="2490" spans="1:21" x14ac:dyDescent="0.25">
      <c r="A2490" s="36" t="str">
        <f>'0'!$A$4</f>
        <v>………………..</v>
      </c>
      <c r="B2490" s="37">
        <f>'0'!$A$2</f>
        <v>46112</v>
      </c>
      <c r="C2490" s="37" t="s">
        <v>1197</v>
      </c>
      <c r="D2490" s="195"/>
      <c r="E2490" s="23"/>
      <c r="F2490" s="14"/>
      <c r="G2490" s="22"/>
      <c r="H2490" s="656"/>
      <c r="I2490" s="656"/>
      <c r="J2490" s="656"/>
      <c r="K2490" s="25"/>
      <c r="L2490" s="25"/>
      <c r="M2490" s="25"/>
      <c r="N2490" s="25"/>
      <c r="O2490" s="25"/>
      <c r="P2490" s="25"/>
      <c r="Q2490" s="25"/>
      <c r="R2490" s="25"/>
      <c r="S2490" s="25"/>
      <c r="T2490" s="671"/>
      <c r="U2490" s="730" t="str">
        <f t="shared" si="41"/>
        <v/>
      </c>
    </row>
    <row r="2491" spans="1:21" x14ac:dyDescent="0.25">
      <c r="A2491" s="36" t="str">
        <f>'0'!$A$4</f>
        <v>………………..</v>
      </c>
      <c r="B2491" s="37">
        <f>'0'!$A$2</f>
        <v>46112</v>
      </c>
      <c r="C2491" s="37" t="s">
        <v>1197</v>
      </c>
      <c r="D2491" s="195"/>
      <c r="E2491" s="23"/>
      <c r="F2491" s="14"/>
      <c r="G2491" s="22"/>
      <c r="H2491" s="656"/>
      <c r="I2491" s="656"/>
      <c r="J2491" s="656"/>
      <c r="K2491" s="25"/>
      <c r="L2491" s="25"/>
      <c r="M2491" s="25"/>
      <c r="N2491" s="25"/>
      <c r="O2491" s="25"/>
      <c r="P2491" s="25"/>
      <c r="Q2491" s="25"/>
      <c r="R2491" s="25"/>
      <c r="S2491" s="25"/>
      <c r="T2491" s="671"/>
      <c r="U2491" s="730" t="str">
        <f t="shared" si="41"/>
        <v/>
      </c>
    </row>
    <row r="2492" spans="1:21" x14ac:dyDescent="0.25">
      <c r="A2492" s="36" t="str">
        <f>'0'!$A$4</f>
        <v>………………..</v>
      </c>
      <c r="B2492" s="37">
        <f>'0'!$A$2</f>
        <v>46112</v>
      </c>
      <c r="C2492" s="37" t="s">
        <v>1197</v>
      </c>
      <c r="D2492" s="195"/>
      <c r="E2492" s="23"/>
      <c r="F2492" s="14"/>
      <c r="G2492" s="22"/>
      <c r="H2492" s="656"/>
      <c r="I2492" s="656"/>
      <c r="J2492" s="656"/>
      <c r="K2492" s="25"/>
      <c r="L2492" s="25"/>
      <c r="M2492" s="25"/>
      <c r="N2492" s="25"/>
      <c r="O2492" s="25"/>
      <c r="P2492" s="25"/>
      <c r="Q2492" s="25"/>
      <c r="R2492" s="25"/>
      <c r="S2492" s="25"/>
      <c r="T2492" s="671"/>
      <c r="U2492" s="730" t="str">
        <f t="shared" si="41"/>
        <v/>
      </c>
    </row>
    <row r="2493" spans="1:21" x14ac:dyDescent="0.25">
      <c r="A2493" s="36" t="str">
        <f>'0'!$A$4</f>
        <v>………………..</v>
      </c>
      <c r="B2493" s="37">
        <f>'0'!$A$2</f>
        <v>46112</v>
      </c>
      <c r="C2493" s="37" t="s">
        <v>1197</v>
      </c>
      <c r="D2493" s="195"/>
      <c r="E2493" s="23"/>
      <c r="F2493" s="14"/>
      <c r="G2493" s="22"/>
      <c r="H2493" s="656"/>
      <c r="I2493" s="656"/>
      <c r="J2493" s="656"/>
      <c r="K2493" s="25"/>
      <c r="L2493" s="25"/>
      <c r="M2493" s="25"/>
      <c r="N2493" s="25"/>
      <c r="O2493" s="25"/>
      <c r="P2493" s="25"/>
      <c r="Q2493" s="25"/>
      <c r="R2493" s="25"/>
      <c r="S2493" s="25"/>
      <c r="T2493" s="671"/>
      <c r="U2493" s="730" t="str">
        <f t="shared" si="41"/>
        <v/>
      </c>
    </row>
    <row r="2494" spans="1:21" x14ac:dyDescent="0.25">
      <c r="A2494" s="36" t="str">
        <f>'0'!$A$4</f>
        <v>………………..</v>
      </c>
      <c r="B2494" s="37">
        <f>'0'!$A$2</f>
        <v>46112</v>
      </c>
      <c r="C2494" s="37" t="s">
        <v>1197</v>
      </c>
      <c r="D2494" s="195"/>
      <c r="E2494" s="23"/>
      <c r="F2494" s="14"/>
      <c r="G2494" s="22"/>
      <c r="H2494" s="656"/>
      <c r="I2494" s="656"/>
      <c r="J2494" s="656"/>
      <c r="K2494" s="25"/>
      <c r="L2494" s="25"/>
      <c r="M2494" s="25"/>
      <c r="N2494" s="25"/>
      <c r="O2494" s="25"/>
      <c r="P2494" s="25"/>
      <c r="Q2494" s="25"/>
      <c r="R2494" s="25"/>
      <c r="S2494" s="25"/>
      <c r="T2494" s="671"/>
      <c r="U2494" s="730" t="str">
        <f t="shared" si="41"/>
        <v/>
      </c>
    </row>
    <row r="2495" spans="1:21" x14ac:dyDescent="0.25">
      <c r="A2495" s="36" t="str">
        <f>'0'!$A$4</f>
        <v>………………..</v>
      </c>
      <c r="B2495" s="37">
        <f>'0'!$A$2</f>
        <v>46112</v>
      </c>
      <c r="C2495" s="37" t="s">
        <v>1197</v>
      </c>
      <c r="D2495" s="195"/>
      <c r="E2495" s="23"/>
      <c r="F2495" s="14"/>
      <c r="G2495" s="22"/>
      <c r="H2495" s="656"/>
      <c r="I2495" s="656"/>
      <c r="J2495" s="656"/>
      <c r="K2495" s="25"/>
      <c r="L2495" s="25"/>
      <c r="M2495" s="25"/>
      <c r="N2495" s="25"/>
      <c r="O2495" s="25"/>
      <c r="P2495" s="25"/>
      <c r="Q2495" s="25"/>
      <c r="R2495" s="25"/>
      <c r="S2495" s="25"/>
      <c r="T2495" s="671"/>
      <c r="U2495" s="730" t="str">
        <f t="shared" si="41"/>
        <v/>
      </c>
    </row>
    <row r="2496" spans="1:21" x14ac:dyDescent="0.25">
      <c r="A2496" s="36" t="str">
        <f>'0'!$A$4</f>
        <v>………………..</v>
      </c>
      <c r="B2496" s="37">
        <f>'0'!$A$2</f>
        <v>46112</v>
      </c>
      <c r="C2496" s="37" t="s">
        <v>1197</v>
      </c>
      <c r="D2496" s="195"/>
      <c r="E2496" s="23"/>
      <c r="F2496" s="14"/>
      <c r="G2496" s="22"/>
      <c r="H2496" s="656"/>
      <c r="I2496" s="656"/>
      <c r="J2496" s="656"/>
      <c r="K2496" s="25"/>
      <c r="L2496" s="25"/>
      <c r="M2496" s="25"/>
      <c r="N2496" s="25"/>
      <c r="O2496" s="25"/>
      <c r="P2496" s="25"/>
      <c r="Q2496" s="25"/>
      <c r="R2496" s="25"/>
      <c r="S2496" s="25"/>
      <c r="T2496" s="671"/>
      <c r="U2496" s="730" t="str">
        <f t="shared" si="41"/>
        <v/>
      </c>
    </row>
    <row r="2497" spans="1:21" x14ac:dyDescent="0.25">
      <c r="A2497" s="36" t="str">
        <f>'0'!$A$4</f>
        <v>………………..</v>
      </c>
      <c r="B2497" s="37">
        <f>'0'!$A$2</f>
        <v>46112</v>
      </c>
      <c r="C2497" s="37" t="s">
        <v>1197</v>
      </c>
      <c r="D2497" s="195"/>
      <c r="E2497" s="23"/>
      <c r="F2497" s="14"/>
      <c r="G2497" s="22"/>
      <c r="H2497" s="656"/>
      <c r="I2497" s="656"/>
      <c r="J2497" s="656"/>
      <c r="K2497" s="25"/>
      <c r="L2497" s="25"/>
      <c r="M2497" s="25"/>
      <c r="N2497" s="25"/>
      <c r="O2497" s="25"/>
      <c r="P2497" s="25"/>
      <c r="Q2497" s="25"/>
      <c r="R2497" s="25"/>
      <c r="S2497" s="25"/>
      <c r="T2497" s="671"/>
      <c r="U2497" s="730" t="str">
        <f t="shared" si="41"/>
        <v/>
      </c>
    </row>
    <row r="2498" spans="1:21" x14ac:dyDescent="0.25">
      <c r="A2498" s="36" t="str">
        <f>'0'!$A$4</f>
        <v>………………..</v>
      </c>
      <c r="B2498" s="37">
        <f>'0'!$A$2</f>
        <v>46112</v>
      </c>
      <c r="C2498" s="37" t="s">
        <v>1197</v>
      </c>
      <c r="D2498" s="195"/>
      <c r="E2498" s="23"/>
      <c r="F2498" s="14"/>
      <c r="G2498" s="22"/>
      <c r="H2498" s="656"/>
      <c r="I2498" s="656"/>
      <c r="J2498" s="656"/>
      <c r="K2498" s="25"/>
      <c r="L2498" s="25"/>
      <c r="M2498" s="25"/>
      <c r="N2498" s="25"/>
      <c r="O2498" s="25"/>
      <c r="P2498" s="25"/>
      <c r="Q2498" s="25"/>
      <c r="R2498" s="25"/>
      <c r="S2498" s="25"/>
      <c r="T2498" s="671"/>
      <c r="U2498" s="730" t="str">
        <f t="shared" si="41"/>
        <v/>
      </c>
    </row>
    <row r="2499" spans="1:21" x14ac:dyDescent="0.25">
      <c r="A2499" s="36" t="str">
        <f>'0'!$A$4</f>
        <v>………………..</v>
      </c>
      <c r="B2499" s="37">
        <f>'0'!$A$2</f>
        <v>46112</v>
      </c>
      <c r="C2499" s="37" t="s">
        <v>1197</v>
      </c>
      <c r="D2499" s="195"/>
      <c r="E2499" s="23"/>
      <c r="F2499" s="14"/>
      <c r="G2499" s="22"/>
      <c r="H2499" s="656"/>
      <c r="I2499" s="656"/>
      <c r="J2499" s="656"/>
      <c r="K2499" s="25"/>
      <c r="L2499" s="25"/>
      <c r="M2499" s="25"/>
      <c r="N2499" s="25"/>
      <c r="O2499" s="25"/>
      <c r="P2499" s="25"/>
      <c r="Q2499" s="25"/>
      <c r="R2499" s="25"/>
      <c r="S2499" s="25"/>
      <c r="T2499" s="671"/>
      <c r="U2499" s="730" t="str">
        <f t="shared" si="41"/>
        <v/>
      </c>
    </row>
    <row r="2500" spans="1:21" x14ac:dyDescent="0.25">
      <c r="A2500" s="36" t="str">
        <f>'0'!$A$4</f>
        <v>………………..</v>
      </c>
      <c r="B2500" s="37">
        <f>'0'!$A$2</f>
        <v>46112</v>
      </c>
      <c r="C2500" s="37" t="s">
        <v>1197</v>
      </c>
      <c r="D2500" s="195"/>
      <c r="E2500" s="23"/>
      <c r="F2500" s="14"/>
      <c r="G2500" s="22"/>
      <c r="H2500" s="656"/>
      <c r="I2500" s="656"/>
      <c r="J2500" s="656"/>
      <c r="K2500" s="25"/>
      <c r="L2500" s="25"/>
      <c r="M2500" s="25"/>
      <c r="N2500" s="25"/>
      <c r="O2500" s="25"/>
      <c r="P2500" s="25"/>
      <c r="Q2500" s="25"/>
      <c r="R2500" s="25"/>
      <c r="S2500" s="25"/>
      <c r="T2500" s="671"/>
      <c r="U2500" s="730" t="str">
        <f t="shared" si="41"/>
        <v/>
      </c>
    </row>
    <row r="2501" spans="1:21" x14ac:dyDescent="0.25">
      <c r="A2501" s="36" t="str">
        <f>'0'!$A$4</f>
        <v>………………..</v>
      </c>
      <c r="B2501" s="37">
        <f>'0'!$A$2</f>
        <v>46112</v>
      </c>
      <c r="C2501" s="37" t="s">
        <v>1197</v>
      </c>
      <c r="D2501" s="195"/>
      <c r="E2501" s="23"/>
      <c r="F2501" s="14"/>
      <c r="G2501" s="22"/>
      <c r="H2501" s="656"/>
      <c r="I2501" s="656"/>
      <c r="J2501" s="656"/>
      <c r="K2501" s="25"/>
      <c r="L2501" s="25"/>
      <c r="M2501" s="25"/>
      <c r="N2501" s="25"/>
      <c r="O2501" s="25"/>
      <c r="P2501" s="25"/>
      <c r="Q2501" s="25"/>
      <c r="R2501" s="25"/>
      <c r="S2501" s="25"/>
      <c r="T2501" s="671"/>
      <c r="U2501" s="730" t="str">
        <f t="shared" si="41"/>
        <v/>
      </c>
    </row>
    <row r="2502" spans="1:21" x14ac:dyDescent="0.25">
      <c r="A2502" s="36" t="str">
        <f>'0'!$A$4</f>
        <v>………………..</v>
      </c>
      <c r="B2502" s="37">
        <f>'0'!$A$2</f>
        <v>46112</v>
      </c>
      <c r="C2502" s="37" t="s">
        <v>1197</v>
      </c>
      <c r="D2502" s="195"/>
      <c r="E2502" s="23"/>
      <c r="F2502" s="14"/>
      <c r="G2502" s="22"/>
      <c r="H2502" s="656"/>
      <c r="I2502" s="656"/>
      <c r="J2502" s="656"/>
      <c r="K2502" s="25"/>
      <c r="L2502" s="25"/>
      <c r="M2502" s="25"/>
      <c r="N2502" s="25"/>
      <c r="O2502" s="25"/>
      <c r="P2502" s="25"/>
      <c r="Q2502" s="25"/>
      <c r="R2502" s="25"/>
      <c r="S2502" s="25"/>
      <c r="T2502" s="671"/>
      <c r="U2502" s="730" t="str">
        <f t="shared" si="41"/>
        <v/>
      </c>
    </row>
    <row r="2503" spans="1:21" x14ac:dyDescent="0.25">
      <c r="A2503" s="36" t="str">
        <f>'0'!$A$4</f>
        <v>………………..</v>
      </c>
      <c r="B2503" s="37">
        <f>'0'!$A$2</f>
        <v>46112</v>
      </c>
      <c r="C2503" s="37" t="s">
        <v>1197</v>
      </c>
      <c r="D2503" s="195"/>
      <c r="E2503" s="23"/>
      <c r="F2503" s="14"/>
      <c r="G2503" s="22"/>
      <c r="H2503" s="656"/>
      <c r="I2503" s="656"/>
      <c r="J2503" s="656"/>
      <c r="K2503" s="25"/>
      <c r="L2503" s="25"/>
      <c r="M2503" s="25"/>
      <c r="N2503" s="25"/>
      <c r="O2503" s="25"/>
      <c r="P2503" s="25"/>
      <c r="Q2503" s="25"/>
      <c r="R2503" s="25"/>
      <c r="S2503" s="25"/>
      <c r="T2503" s="671"/>
      <c r="U2503" s="730" t="str">
        <f t="shared" si="41"/>
        <v/>
      </c>
    </row>
    <row r="2504" spans="1:21" x14ac:dyDescent="0.25">
      <c r="A2504" s="36" t="str">
        <f>'0'!$A$4</f>
        <v>………………..</v>
      </c>
      <c r="B2504" s="37">
        <f>'0'!$A$2</f>
        <v>46112</v>
      </c>
      <c r="C2504" s="37" t="s">
        <v>1197</v>
      </c>
      <c r="D2504" s="195"/>
      <c r="E2504" s="23"/>
      <c r="F2504" s="14"/>
      <c r="G2504" s="22"/>
      <c r="H2504" s="656"/>
      <c r="I2504" s="656"/>
      <c r="J2504" s="656"/>
      <c r="K2504" s="25"/>
      <c r="L2504" s="25"/>
      <c r="M2504" s="25"/>
      <c r="N2504" s="25"/>
      <c r="O2504" s="25"/>
      <c r="P2504" s="25"/>
      <c r="Q2504" s="25"/>
      <c r="R2504" s="25"/>
      <c r="S2504" s="25"/>
      <c r="T2504" s="671"/>
      <c r="U2504" s="730" t="str">
        <f t="shared" si="41"/>
        <v/>
      </c>
    </row>
    <row r="2505" spans="1:21" x14ac:dyDescent="0.25">
      <c r="A2505" s="36" t="str">
        <f>'0'!$A$4</f>
        <v>………………..</v>
      </c>
      <c r="B2505" s="37">
        <f>'0'!$A$2</f>
        <v>46112</v>
      </c>
      <c r="C2505" s="37" t="s">
        <v>1197</v>
      </c>
      <c r="D2505" s="195"/>
      <c r="E2505" s="23"/>
      <c r="F2505" s="14"/>
      <c r="G2505" s="22"/>
      <c r="H2505" s="656"/>
      <c r="I2505" s="656"/>
      <c r="J2505" s="656"/>
      <c r="K2505" s="25"/>
      <c r="L2505" s="25"/>
      <c r="M2505" s="25"/>
      <c r="N2505" s="25"/>
      <c r="O2505" s="25"/>
      <c r="P2505" s="25"/>
      <c r="Q2505" s="25"/>
      <c r="R2505" s="25"/>
      <c r="S2505" s="25"/>
      <c r="T2505" s="671"/>
      <c r="U2505" s="730" t="str">
        <f t="shared" si="41"/>
        <v/>
      </c>
    </row>
    <row r="2506" spans="1:21" x14ac:dyDescent="0.25">
      <c r="A2506" s="36" t="str">
        <f>'0'!$A$4</f>
        <v>………………..</v>
      </c>
      <c r="B2506" s="37">
        <f>'0'!$A$2</f>
        <v>46112</v>
      </c>
      <c r="C2506" s="37" t="s">
        <v>1197</v>
      </c>
      <c r="D2506" s="195"/>
      <c r="E2506" s="23"/>
      <c r="F2506" s="14"/>
      <c r="G2506" s="22"/>
      <c r="H2506" s="656"/>
      <c r="I2506" s="656"/>
      <c r="J2506" s="656"/>
      <c r="K2506" s="25"/>
      <c r="L2506" s="25"/>
      <c r="M2506" s="25"/>
      <c r="N2506" s="25"/>
      <c r="O2506" s="25"/>
      <c r="P2506" s="25"/>
      <c r="Q2506" s="25"/>
      <c r="R2506" s="25"/>
      <c r="S2506" s="25"/>
      <c r="T2506" s="671"/>
      <c r="U2506" s="730" t="str">
        <f t="shared" si="41"/>
        <v/>
      </c>
    </row>
    <row r="2507" spans="1:21" x14ac:dyDescent="0.25">
      <c r="A2507" s="36" t="str">
        <f>'0'!$A$4</f>
        <v>………………..</v>
      </c>
      <c r="B2507" s="37">
        <f>'0'!$A$2</f>
        <v>46112</v>
      </c>
      <c r="C2507" s="37" t="s">
        <v>1197</v>
      </c>
      <c r="D2507" s="195"/>
      <c r="E2507" s="23"/>
      <c r="F2507" s="14"/>
      <c r="G2507" s="22"/>
      <c r="H2507" s="656"/>
      <c r="I2507" s="656"/>
      <c r="J2507" s="656"/>
      <c r="K2507" s="25"/>
      <c r="L2507" s="25"/>
      <c r="M2507" s="25"/>
      <c r="N2507" s="25"/>
      <c r="O2507" s="25"/>
      <c r="P2507" s="25"/>
      <c r="Q2507" s="25"/>
      <c r="R2507" s="25"/>
      <c r="S2507" s="25"/>
      <c r="T2507" s="671"/>
      <c r="U2507" s="730" t="str">
        <f t="shared" ref="U2507:U2570" si="42">IF(COUNTBLANK(D2507:S2507)=16,"",IF(D2507="999999999","",IF(ISNUMBER(VALUE(D2507)),IF(LEN(D2507)&lt;&gt;9,"Въведеното ЕИК е твърде късо или твърде дълго",IF(OR(MOD(MID(D2507,1,1)*1+MID(D2507,2,1)*2+MID(D2507,3,1)*3+MID(D2507,4,1)*4+MID(D2507,5,1)*5+MID(D2507,6,1)*6+MID(D2507,7,1)*7+MID(D2507,8,1)*8,11)-MID(D2507,9,1)=0,AND(MOD(MID(D2507,1,1)*3+MID(D2507,2,1)*4+MID(D2507,3,1)*5+MID(D2507,4,1)*6+MID(D2507,5,1)*7+MID(D2507,6,1)*8+MID(D2507,7,1)*9+MID(D2507,8,1)*10,11)=10,MID(D2507,9,1)*1=0),MOD(MID(D2507,1,1)*3+MID(D2507,2,1)*4+MID(D2507,3,1)*5+MID(D2507,4,1)*6+MID(D2507,5,1)*7+MID(D2507,6,1)*8+MID(D2507,7,1)*9+MID(D2507,8,1)*10,11)-MID(D2507,9,1)=0),"","Въведеното ЕИК е невалидно")),"Въведеното ЕИК съдържа непозволени символи")))</f>
        <v/>
      </c>
    </row>
    <row r="2508" spans="1:21" x14ac:dyDescent="0.25">
      <c r="A2508" s="36" t="str">
        <f>'0'!$A$4</f>
        <v>………………..</v>
      </c>
      <c r="B2508" s="37">
        <f>'0'!$A$2</f>
        <v>46112</v>
      </c>
      <c r="C2508" s="37" t="s">
        <v>1197</v>
      </c>
      <c r="D2508" s="195"/>
      <c r="E2508" s="23"/>
      <c r="F2508" s="14"/>
      <c r="G2508" s="22"/>
      <c r="H2508" s="656"/>
      <c r="I2508" s="656"/>
      <c r="J2508" s="656"/>
      <c r="K2508" s="25"/>
      <c r="L2508" s="25"/>
      <c r="M2508" s="25"/>
      <c r="N2508" s="25"/>
      <c r="O2508" s="25"/>
      <c r="P2508" s="25"/>
      <c r="Q2508" s="25"/>
      <c r="R2508" s="25"/>
      <c r="S2508" s="25"/>
      <c r="T2508" s="671"/>
      <c r="U2508" s="730" t="str">
        <f t="shared" si="42"/>
        <v/>
      </c>
    </row>
    <row r="2509" spans="1:21" x14ac:dyDescent="0.25">
      <c r="A2509" s="36" t="str">
        <f>'0'!$A$4</f>
        <v>………………..</v>
      </c>
      <c r="B2509" s="37">
        <f>'0'!$A$2</f>
        <v>46112</v>
      </c>
      <c r="C2509" s="37" t="s">
        <v>1197</v>
      </c>
      <c r="D2509" s="195"/>
      <c r="E2509" s="23"/>
      <c r="F2509" s="14"/>
      <c r="G2509" s="22"/>
      <c r="H2509" s="656"/>
      <c r="I2509" s="656"/>
      <c r="J2509" s="656"/>
      <c r="K2509" s="25"/>
      <c r="L2509" s="25"/>
      <c r="M2509" s="25"/>
      <c r="N2509" s="25"/>
      <c r="O2509" s="25"/>
      <c r="P2509" s="25"/>
      <c r="Q2509" s="25"/>
      <c r="R2509" s="25"/>
      <c r="S2509" s="25"/>
      <c r="T2509" s="671"/>
      <c r="U2509" s="730" t="str">
        <f t="shared" si="42"/>
        <v/>
      </c>
    </row>
    <row r="2510" spans="1:21" x14ac:dyDescent="0.25">
      <c r="A2510" s="36" t="str">
        <f>'0'!$A$4</f>
        <v>………………..</v>
      </c>
      <c r="B2510" s="37">
        <f>'0'!$A$2</f>
        <v>46112</v>
      </c>
      <c r="C2510" s="37" t="s">
        <v>1197</v>
      </c>
      <c r="D2510" s="195"/>
      <c r="E2510" s="23"/>
      <c r="F2510" s="14"/>
      <c r="G2510" s="22"/>
      <c r="H2510" s="656"/>
      <c r="I2510" s="656"/>
      <c r="J2510" s="656"/>
      <c r="K2510" s="25"/>
      <c r="L2510" s="25"/>
      <c r="M2510" s="25"/>
      <c r="N2510" s="25"/>
      <c r="O2510" s="25"/>
      <c r="P2510" s="25"/>
      <c r="Q2510" s="25"/>
      <c r="R2510" s="25"/>
      <c r="S2510" s="25"/>
      <c r="T2510" s="671"/>
      <c r="U2510" s="730" t="str">
        <f t="shared" si="42"/>
        <v/>
      </c>
    </row>
    <row r="2511" spans="1:21" x14ac:dyDescent="0.25">
      <c r="A2511" s="36" t="str">
        <f>'0'!$A$4</f>
        <v>………………..</v>
      </c>
      <c r="B2511" s="37">
        <f>'0'!$A$2</f>
        <v>46112</v>
      </c>
      <c r="C2511" s="37" t="s">
        <v>1197</v>
      </c>
      <c r="D2511" s="195"/>
      <c r="E2511" s="23"/>
      <c r="F2511" s="14"/>
      <c r="G2511" s="22"/>
      <c r="H2511" s="656"/>
      <c r="I2511" s="656"/>
      <c r="J2511" s="656"/>
      <c r="K2511" s="25"/>
      <c r="L2511" s="25"/>
      <c r="M2511" s="25"/>
      <c r="N2511" s="25"/>
      <c r="O2511" s="25"/>
      <c r="P2511" s="25"/>
      <c r="Q2511" s="25"/>
      <c r="R2511" s="25"/>
      <c r="S2511" s="25"/>
      <c r="T2511" s="671"/>
      <c r="U2511" s="730" t="str">
        <f t="shared" si="42"/>
        <v/>
      </c>
    </row>
    <row r="2512" spans="1:21" x14ac:dyDescent="0.25">
      <c r="A2512" s="36" t="str">
        <f>'0'!$A$4</f>
        <v>………………..</v>
      </c>
      <c r="B2512" s="37">
        <f>'0'!$A$2</f>
        <v>46112</v>
      </c>
      <c r="C2512" s="37" t="s">
        <v>1197</v>
      </c>
      <c r="D2512" s="195"/>
      <c r="E2512" s="23"/>
      <c r="F2512" s="14"/>
      <c r="G2512" s="22"/>
      <c r="H2512" s="656"/>
      <c r="I2512" s="656"/>
      <c r="J2512" s="656"/>
      <c r="K2512" s="25"/>
      <c r="L2512" s="25"/>
      <c r="M2512" s="25"/>
      <c r="N2512" s="25"/>
      <c r="O2512" s="25"/>
      <c r="P2512" s="25"/>
      <c r="Q2512" s="25"/>
      <c r="R2512" s="25"/>
      <c r="S2512" s="25"/>
      <c r="T2512" s="671"/>
      <c r="U2512" s="730" t="str">
        <f t="shared" si="42"/>
        <v/>
      </c>
    </row>
    <row r="2513" spans="1:21" x14ac:dyDescent="0.25">
      <c r="A2513" s="36" t="str">
        <f>'0'!$A$4</f>
        <v>………………..</v>
      </c>
      <c r="B2513" s="37">
        <f>'0'!$A$2</f>
        <v>46112</v>
      </c>
      <c r="C2513" s="37" t="s">
        <v>1197</v>
      </c>
      <c r="D2513" s="195"/>
      <c r="E2513" s="23"/>
      <c r="F2513" s="14"/>
      <c r="G2513" s="22"/>
      <c r="H2513" s="656"/>
      <c r="I2513" s="656"/>
      <c r="J2513" s="656"/>
      <c r="K2513" s="25"/>
      <c r="L2513" s="25"/>
      <c r="M2513" s="25"/>
      <c r="N2513" s="25"/>
      <c r="O2513" s="25"/>
      <c r="P2513" s="25"/>
      <c r="Q2513" s="25"/>
      <c r="R2513" s="25"/>
      <c r="S2513" s="25"/>
      <c r="T2513" s="671"/>
      <c r="U2513" s="730" t="str">
        <f t="shared" si="42"/>
        <v/>
      </c>
    </row>
    <row r="2514" spans="1:21" x14ac:dyDescent="0.25">
      <c r="A2514" s="36" t="str">
        <f>'0'!$A$4</f>
        <v>………………..</v>
      </c>
      <c r="B2514" s="37">
        <f>'0'!$A$2</f>
        <v>46112</v>
      </c>
      <c r="C2514" s="37" t="s">
        <v>1197</v>
      </c>
      <c r="D2514" s="195"/>
      <c r="E2514" s="23"/>
      <c r="F2514" s="14"/>
      <c r="G2514" s="22"/>
      <c r="H2514" s="656"/>
      <c r="I2514" s="656"/>
      <c r="J2514" s="656"/>
      <c r="K2514" s="25"/>
      <c r="L2514" s="25"/>
      <c r="M2514" s="25"/>
      <c r="N2514" s="25"/>
      <c r="O2514" s="25"/>
      <c r="P2514" s="25"/>
      <c r="Q2514" s="25"/>
      <c r="R2514" s="25"/>
      <c r="S2514" s="25"/>
      <c r="T2514" s="671"/>
      <c r="U2514" s="730" t="str">
        <f t="shared" si="42"/>
        <v/>
      </c>
    </row>
    <row r="2515" spans="1:21" x14ac:dyDescent="0.25">
      <c r="A2515" s="36" t="str">
        <f>'0'!$A$4</f>
        <v>………………..</v>
      </c>
      <c r="B2515" s="37">
        <f>'0'!$A$2</f>
        <v>46112</v>
      </c>
      <c r="C2515" s="37" t="s">
        <v>1197</v>
      </c>
      <c r="D2515" s="195"/>
      <c r="E2515" s="23"/>
      <c r="F2515" s="14"/>
      <c r="G2515" s="22"/>
      <c r="H2515" s="656"/>
      <c r="I2515" s="656"/>
      <c r="J2515" s="656"/>
      <c r="K2515" s="25"/>
      <c r="L2515" s="25"/>
      <c r="M2515" s="25"/>
      <c r="N2515" s="25"/>
      <c r="O2515" s="25"/>
      <c r="P2515" s="25"/>
      <c r="Q2515" s="25"/>
      <c r="R2515" s="25"/>
      <c r="S2515" s="25"/>
      <c r="T2515" s="671"/>
      <c r="U2515" s="730" t="str">
        <f t="shared" si="42"/>
        <v/>
      </c>
    </row>
    <row r="2516" spans="1:21" x14ac:dyDescent="0.25">
      <c r="A2516" s="36" t="str">
        <f>'0'!$A$4</f>
        <v>………………..</v>
      </c>
      <c r="B2516" s="37">
        <f>'0'!$A$2</f>
        <v>46112</v>
      </c>
      <c r="C2516" s="37" t="s">
        <v>1197</v>
      </c>
      <c r="D2516" s="195"/>
      <c r="E2516" s="23"/>
      <c r="F2516" s="14"/>
      <c r="G2516" s="22"/>
      <c r="H2516" s="656"/>
      <c r="I2516" s="656"/>
      <c r="J2516" s="656"/>
      <c r="K2516" s="25"/>
      <c r="L2516" s="25"/>
      <c r="M2516" s="25"/>
      <c r="N2516" s="25"/>
      <c r="O2516" s="25"/>
      <c r="P2516" s="25"/>
      <c r="Q2516" s="25"/>
      <c r="R2516" s="25"/>
      <c r="S2516" s="25"/>
      <c r="T2516" s="671"/>
      <c r="U2516" s="730" t="str">
        <f t="shared" si="42"/>
        <v/>
      </c>
    </row>
    <row r="2517" spans="1:21" x14ac:dyDescent="0.25">
      <c r="A2517" s="36" t="str">
        <f>'0'!$A$4</f>
        <v>………………..</v>
      </c>
      <c r="B2517" s="37">
        <f>'0'!$A$2</f>
        <v>46112</v>
      </c>
      <c r="C2517" s="37" t="s">
        <v>1197</v>
      </c>
      <c r="D2517" s="195"/>
      <c r="E2517" s="23"/>
      <c r="F2517" s="14"/>
      <c r="G2517" s="22"/>
      <c r="H2517" s="656"/>
      <c r="I2517" s="656"/>
      <c r="J2517" s="656"/>
      <c r="K2517" s="25"/>
      <c r="L2517" s="25"/>
      <c r="M2517" s="25"/>
      <c r="N2517" s="25"/>
      <c r="O2517" s="25"/>
      <c r="P2517" s="25"/>
      <c r="Q2517" s="25"/>
      <c r="R2517" s="25"/>
      <c r="S2517" s="25"/>
      <c r="T2517" s="671"/>
      <c r="U2517" s="730" t="str">
        <f t="shared" si="42"/>
        <v/>
      </c>
    </row>
    <row r="2518" spans="1:21" x14ac:dyDescent="0.25">
      <c r="A2518" s="36" t="str">
        <f>'0'!$A$4</f>
        <v>………………..</v>
      </c>
      <c r="B2518" s="37">
        <f>'0'!$A$2</f>
        <v>46112</v>
      </c>
      <c r="C2518" s="37" t="s">
        <v>1197</v>
      </c>
      <c r="D2518" s="195"/>
      <c r="E2518" s="23"/>
      <c r="F2518" s="14"/>
      <c r="G2518" s="22"/>
      <c r="H2518" s="656"/>
      <c r="I2518" s="656"/>
      <c r="J2518" s="656"/>
      <c r="K2518" s="25"/>
      <c r="L2518" s="25"/>
      <c r="M2518" s="25"/>
      <c r="N2518" s="25"/>
      <c r="O2518" s="25"/>
      <c r="P2518" s="25"/>
      <c r="Q2518" s="25"/>
      <c r="R2518" s="25"/>
      <c r="S2518" s="25"/>
      <c r="T2518" s="671"/>
      <c r="U2518" s="730" t="str">
        <f t="shared" si="42"/>
        <v/>
      </c>
    </row>
    <row r="2519" spans="1:21" x14ac:dyDescent="0.25">
      <c r="A2519" s="36" t="str">
        <f>'0'!$A$4</f>
        <v>………………..</v>
      </c>
      <c r="B2519" s="37">
        <f>'0'!$A$2</f>
        <v>46112</v>
      </c>
      <c r="C2519" s="37" t="s">
        <v>1197</v>
      </c>
      <c r="D2519" s="195"/>
      <c r="E2519" s="23"/>
      <c r="F2519" s="14"/>
      <c r="G2519" s="22"/>
      <c r="H2519" s="656"/>
      <c r="I2519" s="656"/>
      <c r="J2519" s="656"/>
      <c r="K2519" s="25"/>
      <c r="L2519" s="25"/>
      <c r="M2519" s="25"/>
      <c r="N2519" s="25"/>
      <c r="O2519" s="25"/>
      <c r="P2519" s="25"/>
      <c r="Q2519" s="25"/>
      <c r="R2519" s="25"/>
      <c r="S2519" s="25"/>
      <c r="T2519" s="671"/>
      <c r="U2519" s="730" t="str">
        <f t="shared" si="42"/>
        <v/>
      </c>
    </row>
    <row r="2520" spans="1:21" x14ac:dyDescent="0.25">
      <c r="A2520" s="36" t="str">
        <f>'0'!$A$4</f>
        <v>………………..</v>
      </c>
      <c r="B2520" s="37">
        <f>'0'!$A$2</f>
        <v>46112</v>
      </c>
      <c r="C2520" s="37" t="s">
        <v>1197</v>
      </c>
      <c r="D2520" s="195"/>
      <c r="E2520" s="23"/>
      <c r="F2520" s="14"/>
      <c r="G2520" s="22"/>
      <c r="H2520" s="656"/>
      <c r="I2520" s="656"/>
      <c r="J2520" s="656"/>
      <c r="K2520" s="25"/>
      <c r="L2520" s="25"/>
      <c r="M2520" s="25"/>
      <c r="N2520" s="25"/>
      <c r="O2520" s="25"/>
      <c r="P2520" s="25"/>
      <c r="Q2520" s="25"/>
      <c r="R2520" s="25"/>
      <c r="S2520" s="25"/>
      <c r="T2520" s="671"/>
      <c r="U2520" s="730" t="str">
        <f t="shared" si="42"/>
        <v/>
      </c>
    </row>
    <row r="2521" spans="1:21" x14ac:dyDescent="0.25">
      <c r="A2521" s="36" t="str">
        <f>'0'!$A$4</f>
        <v>………………..</v>
      </c>
      <c r="B2521" s="37">
        <f>'0'!$A$2</f>
        <v>46112</v>
      </c>
      <c r="C2521" s="37" t="s">
        <v>1197</v>
      </c>
      <c r="D2521" s="195"/>
      <c r="E2521" s="23"/>
      <c r="F2521" s="14"/>
      <c r="G2521" s="22"/>
      <c r="H2521" s="656"/>
      <c r="I2521" s="656"/>
      <c r="J2521" s="656"/>
      <c r="K2521" s="25"/>
      <c r="L2521" s="25"/>
      <c r="M2521" s="25"/>
      <c r="N2521" s="25"/>
      <c r="O2521" s="25"/>
      <c r="P2521" s="25"/>
      <c r="Q2521" s="25"/>
      <c r="R2521" s="25"/>
      <c r="S2521" s="25"/>
      <c r="T2521" s="671"/>
      <c r="U2521" s="730" t="str">
        <f t="shared" si="42"/>
        <v/>
      </c>
    </row>
    <row r="2522" spans="1:21" x14ac:dyDescent="0.25">
      <c r="A2522" s="36" t="str">
        <f>'0'!$A$4</f>
        <v>………………..</v>
      </c>
      <c r="B2522" s="37">
        <f>'0'!$A$2</f>
        <v>46112</v>
      </c>
      <c r="C2522" s="37" t="s">
        <v>1197</v>
      </c>
      <c r="D2522" s="195"/>
      <c r="E2522" s="23"/>
      <c r="F2522" s="14"/>
      <c r="G2522" s="22"/>
      <c r="H2522" s="656"/>
      <c r="I2522" s="656"/>
      <c r="J2522" s="656"/>
      <c r="K2522" s="25"/>
      <c r="L2522" s="25"/>
      <c r="M2522" s="25"/>
      <c r="N2522" s="25"/>
      <c r="O2522" s="25"/>
      <c r="P2522" s="25"/>
      <c r="Q2522" s="25"/>
      <c r="R2522" s="25"/>
      <c r="S2522" s="25"/>
      <c r="T2522" s="671"/>
      <c r="U2522" s="730" t="str">
        <f t="shared" si="42"/>
        <v/>
      </c>
    </row>
    <row r="2523" spans="1:21" x14ac:dyDescent="0.25">
      <c r="A2523" s="36" t="str">
        <f>'0'!$A$4</f>
        <v>………………..</v>
      </c>
      <c r="B2523" s="37">
        <f>'0'!$A$2</f>
        <v>46112</v>
      </c>
      <c r="C2523" s="37" t="s">
        <v>1197</v>
      </c>
      <c r="D2523" s="195"/>
      <c r="E2523" s="23"/>
      <c r="F2523" s="14"/>
      <c r="G2523" s="22"/>
      <c r="H2523" s="656"/>
      <c r="I2523" s="656"/>
      <c r="J2523" s="656"/>
      <c r="K2523" s="25"/>
      <c r="L2523" s="25"/>
      <c r="M2523" s="25"/>
      <c r="N2523" s="25"/>
      <c r="O2523" s="25"/>
      <c r="P2523" s="25"/>
      <c r="Q2523" s="25"/>
      <c r="R2523" s="25"/>
      <c r="S2523" s="25"/>
      <c r="T2523" s="671"/>
      <c r="U2523" s="730" t="str">
        <f t="shared" si="42"/>
        <v/>
      </c>
    </row>
    <row r="2524" spans="1:21" x14ac:dyDescent="0.25">
      <c r="A2524" s="36" t="str">
        <f>'0'!$A$4</f>
        <v>………………..</v>
      </c>
      <c r="B2524" s="37">
        <f>'0'!$A$2</f>
        <v>46112</v>
      </c>
      <c r="C2524" s="37" t="s">
        <v>1197</v>
      </c>
      <c r="D2524" s="195"/>
      <c r="E2524" s="23"/>
      <c r="F2524" s="14"/>
      <c r="G2524" s="22"/>
      <c r="H2524" s="656"/>
      <c r="I2524" s="656"/>
      <c r="J2524" s="656"/>
      <c r="K2524" s="25"/>
      <c r="L2524" s="25"/>
      <c r="M2524" s="25"/>
      <c r="N2524" s="25"/>
      <c r="O2524" s="25"/>
      <c r="P2524" s="25"/>
      <c r="Q2524" s="25"/>
      <c r="R2524" s="25"/>
      <c r="S2524" s="25"/>
      <c r="T2524" s="671"/>
      <c r="U2524" s="730" t="str">
        <f t="shared" si="42"/>
        <v/>
      </c>
    </row>
    <row r="2525" spans="1:21" x14ac:dyDescent="0.25">
      <c r="A2525" s="36" t="str">
        <f>'0'!$A$4</f>
        <v>………………..</v>
      </c>
      <c r="B2525" s="37">
        <f>'0'!$A$2</f>
        <v>46112</v>
      </c>
      <c r="C2525" s="37" t="s">
        <v>1197</v>
      </c>
      <c r="D2525" s="195"/>
      <c r="E2525" s="23"/>
      <c r="F2525" s="14"/>
      <c r="G2525" s="22"/>
      <c r="H2525" s="656"/>
      <c r="I2525" s="656"/>
      <c r="J2525" s="656"/>
      <c r="K2525" s="25"/>
      <c r="L2525" s="25"/>
      <c r="M2525" s="25"/>
      <c r="N2525" s="25"/>
      <c r="O2525" s="25"/>
      <c r="P2525" s="25"/>
      <c r="Q2525" s="25"/>
      <c r="R2525" s="25"/>
      <c r="S2525" s="25"/>
      <c r="T2525" s="671"/>
      <c r="U2525" s="730" t="str">
        <f t="shared" si="42"/>
        <v/>
      </c>
    </row>
    <row r="2526" spans="1:21" x14ac:dyDescent="0.25">
      <c r="A2526" s="36" t="str">
        <f>'0'!$A$4</f>
        <v>………………..</v>
      </c>
      <c r="B2526" s="37">
        <f>'0'!$A$2</f>
        <v>46112</v>
      </c>
      <c r="C2526" s="37" t="s">
        <v>1197</v>
      </c>
      <c r="D2526" s="195"/>
      <c r="E2526" s="23"/>
      <c r="F2526" s="14"/>
      <c r="G2526" s="22"/>
      <c r="H2526" s="656"/>
      <c r="I2526" s="656"/>
      <c r="J2526" s="656"/>
      <c r="K2526" s="25"/>
      <c r="L2526" s="25"/>
      <c r="M2526" s="25"/>
      <c r="N2526" s="25"/>
      <c r="O2526" s="25"/>
      <c r="P2526" s="25"/>
      <c r="Q2526" s="25"/>
      <c r="R2526" s="25"/>
      <c r="S2526" s="25"/>
      <c r="T2526" s="671"/>
      <c r="U2526" s="730" t="str">
        <f t="shared" si="42"/>
        <v/>
      </c>
    </row>
    <row r="2527" spans="1:21" x14ac:dyDescent="0.25">
      <c r="A2527" s="36" t="str">
        <f>'0'!$A$4</f>
        <v>………………..</v>
      </c>
      <c r="B2527" s="37">
        <f>'0'!$A$2</f>
        <v>46112</v>
      </c>
      <c r="C2527" s="37" t="s">
        <v>1197</v>
      </c>
      <c r="D2527" s="195"/>
      <c r="E2527" s="23"/>
      <c r="F2527" s="14"/>
      <c r="G2527" s="22"/>
      <c r="H2527" s="656"/>
      <c r="I2527" s="656"/>
      <c r="J2527" s="656"/>
      <c r="K2527" s="25"/>
      <c r="L2527" s="25"/>
      <c r="M2527" s="25"/>
      <c r="N2527" s="25"/>
      <c r="O2527" s="25"/>
      <c r="P2527" s="25"/>
      <c r="Q2527" s="25"/>
      <c r="R2527" s="25"/>
      <c r="S2527" s="25"/>
      <c r="T2527" s="671"/>
      <c r="U2527" s="730" t="str">
        <f t="shared" si="42"/>
        <v/>
      </c>
    </row>
    <row r="2528" spans="1:21" x14ac:dyDescent="0.25">
      <c r="A2528" s="36" t="str">
        <f>'0'!$A$4</f>
        <v>………………..</v>
      </c>
      <c r="B2528" s="37">
        <f>'0'!$A$2</f>
        <v>46112</v>
      </c>
      <c r="C2528" s="37" t="s">
        <v>1197</v>
      </c>
      <c r="D2528" s="195"/>
      <c r="E2528" s="23"/>
      <c r="F2528" s="14"/>
      <c r="G2528" s="22"/>
      <c r="H2528" s="656"/>
      <c r="I2528" s="656"/>
      <c r="J2528" s="656"/>
      <c r="K2528" s="25"/>
      <c r="L2528" s="25"/>
      <c r="M2528" s="25"/>
      <c r="N2528" s="25"/>
      <c r="O2528" s="25"/>
      <c r="P2528" s="25"/>
      <c r="Q2528" s="25"/>
      <c r="R2528" s="25"/>
      <c r="S2528" s="25"/>
      <c r="T2528" s="671"/>
      <c r="U2528" s="730" t="str">
        <f t="shared" si="42"/>
        <v/>
      </c>
    </row>
    <row r="2529" spans="1:21" x14ac:dyDescent="0.25">
      <c r="A2529" s="36" t="str">
        <f>'0'!$A$4</f>
        <v>………………..</v>
      </c>
      <c r="B2529" s="37">
        <f>'0'!$A$2</f>
        <v>46112</v>
      </c>
      <c r="C2529" s="37" t="s">
        <v>1197</v>
      </c>
      <c r="D2529" s="195"/>
      <c r="E2529" s="23"/>
      <c r="F2529" s="14"/>
      <c r="G2529" s="22"/>
      <c r="H2529" s="656"/>
      <c r="I2529" s="656"/>
      <c r="J2529" s="656"/>
      <c r="K2529" s="25"/>
      <c r="L2529" s="25"/>
      <c r="M2529" s="25"/>
      <c r="N2529" s="25"/>
      <c r="O2529" s="25"/>
      <c r="P2529" s="25"/>
      <c r="Q2529" s="25"/>
      <c r="R2529" s="25"/>
      <c r="S2529" s="25"/>
      <c r="T2529" s="671"/>
      <c r="U2529" s="730" t="str">
        <f t="shared" si="42"/>
        <v/>
      </c>
    </row>
    <row r="2530" spans="1:21" x14ac:dyDescent="0.25">
      <c r="A2530" s="36" t="str">
        <f>'0'!$A$4</f>
        <v>………………..</v>
      </c>
      <c r="B2530" s="37">
        <f>'0'!$A$2</f>
        <v>46112</v>
      </c>
      <c r="C2530" s="37" t="s">
        <v>1197</v>
      </c>
      <c r="D2530" s="195"/>
      <c r="E2530" s="23"/>
      <c r="F2530" s="14"/>
      <c r="G2530" s="22"/>
      <c r="H2530" s="656"/>
      <c r="I2530" s="656"/>
      <c r="J2530" s="656"/>
      <c r="K2530" s="25"/>
      <c r="L2530" s="25"/>
      <c r="M2530" s="25"/>
      <c r="N2530" s="25"/>
      <c r="O2530" s="25"/>
      <c r="P2530" s="25"/>
      <c r="Q2530" s="25"/>
      <c r="R2530" s="25"/>
      <c r="S2530" s="25"/>
      <c r="T2530" s="671"/>
      <c r="U2530" s="730" t="str">
        <f t="shared" si="42"/>
        <v/>
      </c>
    </row>
    <row r="2531" spans="1:21" x14ac:dyDescent="0.25">
      <c r="A2531" s="36" t="str">
        <f>'0'!$A$4</f>
        <v>………………..</v>
      </c>
      <c r="B2531" s="37">
        <f>'0'!$A$2</f>
        <v>46112</v>
      </c>
      <c r="C2531" s="37" t="s">
        <v>1197</v>
      </c>
      <c r="D2531" s="195"/>
      <c r="E2531" s="23"/>
      <c r="F2531" s="14"/>
      <c r="G2531" s="22"/>
      <c r="H2531" s="656"/>
      <c r="I2531" s="656"/>
      <c r="J2531" s="656"/>
      <c r="K2531" s="25"/>
      <c r="L2531" s="25"/>
      <c r="M2531" s="25"/>
      <c r="N2531" s="25"/>
      <c r="O2531" s="25"/>
      <c r="P2531" s="25"/>
      <c r="Q2531" s="25"/>
      <c r="R2531" s="25"/>
      <c r="S2531" s="25"/>
      <c r="T2531" s="671"/>
      <c r="U2531" s="730" t="str">
        <f t="shared" si="42"/>
        <v/>
      </c>
    </row>
    <row r="2532" spans="1:21" x14ac:dyDescent="0.25">
      <c r="A2532" s="36" t="str">
        <f>'0'!$A$4</f>
        <v>………………..</v>
      </c>
      <c r="B2532" s="37">
        <f>'0'!$A$2</f>
        <v>46112</v>
      </c>
      <c r="C2532" s="37" t="s">
        <v>1197</v>
      </c>
      <c r="D2532" s="195"/>
      <c r="E2532" s="23"/>
      <c r="F2532" s="14"/>
      <c r="G2532" s="22"/>
      <c r="H2532" s="656"/>
      <c r="I2532" s="656"/>
      <c r="J2532" s="656"/>
      <c r="K2532" s="25"/>
      <c r="L2532" s="25"/>
      <c r="M2532" s="25"/>
      <c r="N2532" s="25"/>
      <c r="O2532" s="25"/>
      <c r="P2532" s="25"/>
      <c r="Q2532" s="25"/>
      <c r="R2532" s="25"/>
      <c r="S2532" s="25"/>
      <c r="T2532" s="671"/>
      <c r="U2532" s="730" t="str">
        <f t="shared" si="42"/>
        <v/>
      </c>
    </row>
    <row r="2533" spans="1:21" x14ac:dyDescent="0.25">
      <c r="A2533" s="36" t="str">
        <f>'0'!$A$4</f>
        <v>………………..</v>
      </c>
      <c r="B2533" s="37">
        <f>'0'!$A$2</f>
        <v>46112</v>
      </c>
      <c r="C2533" s="37" t="s">
        <v>1197</v>
      </c>
      <c r="D2533" s="195"/>
      <c r="E2533" s="23"/>
      <c r="F2533" s="14"/>
      <c r="G2533" s="22"/>
      <c r="H2533" s="656"/>
      <c r="I2533" s="656"/>
      <c r="J2533" s="656"/>
      <c r="K2533" s="25"/>
      <c r="L2533" s="25"/>
      <c r="M2533" s="25"/>
      <c r="N2533" s="25"/>
      <c r="O2533" s="25"/>
      <c r="P2533" s="25"/>
      <c r="Q2533" s="25"/>
      <c r="R2533" s="25"/>
      <c r="S2533" s="25"/>
      <c r="T2533" s="671"/>
      <c r="U2533" s="730" t="str">
        <f t="shared" si="42"/>
        <v/>
      </c>
    </row>
    <row r="2534" spans="1:21" x14ac:dyDescent="0.25">
      <c r="A2534" s="36" t="str">
        <f>'0'!$A$4</f>
        <v>………………..</v>
      </c>
      <c r="B2534" s="37">
        <f>'0'!$A$2</f>
        <v>46112</v>
      </c>
      <c r="C2534" s="37" t="s">
        <v>1197</v>
      </c>
      <c r="D2534" s="195"/>
      <c r="E2534" s="23"/>
      <c r="F2534" s="14"/>
      <c r="G2534" s="22"/>
      <c r="H2534" s="656"/>
      <c r="I2534" s="656"/>
      <c r="J2534" s="656"/>
      <c r="K2534" s="25"/>
      <c r="L2534" s="25"/>
      <c r="M2534" s="25"/>
      <c r="N2534" s="25"/>
      <c r="O2534" s="25"/>
      <c r="P2534" s="25"/>
      <c r="Q2534" s="25"/>
      <c r="R2534" s="25"/>
      <c r="S2534" s="25"/>
      <c r="T2534" s="671"/>
      <c r="U2534" s="730" t="str">
        <f t="shared" si="42"/>
        <v/>
      </c>
    </row>
    <row r="2535" spans="1:21" x14ac:dyDescent="0.25">
      <c r="A2535" s="36" t="str">
        <f>'0'!$A$4</f>
        <v>………………..</v>
      </c>
      <c r="B2535" s="37">
        <f>'0'!$A$2</f>
        <v>46112</v>
      </c>
      <c r="C2535" s="37" t="s">
        <v>1197</v>
      </c>
      <c r="D2535" s="195"/>
      <c r="E2535" s="23"/>
      <c r="F2535" s="14"/>
      <c r="G2535" s="22"/>
      <c r="H2535" s="656"/>
      <c r="I2535" s="656"/>
      <c r="J2535" s="656"/>
      <c r="K2535" s="25"/>
      <c r="L2535" s="25"/>
      <c r="M2535" s="25"/>
      <c r="N2535" s="25"/>
      <c r="O2535" s="25"/>
      <c r="P2535" s="25"/>
      <c r="Q2535" s="25"/>
      <c r="R2535" s="25"/>
      <c r="S2535" s="25"/>
      <c r="T2535" s="671"/>
      <c r="U2535" s="730" t="str">
        <f t="shared" si="42"/>
        <v/>
      </c>
    </row>
    <row r="2536" spans="1:21" x14ac:dyDescent="0.25">
      <c r="A2536" s="36" t="str">
        <f>'0'!$A$4</f>
        <v>………………..</v>
      </c>
      <c r="B2536" s="37">
        <f>'0'!$A$2</f>
        <v>46112</v>
      </c>
      <c r="C2536" s="37" t="s">
        <v>1197</v>
      </c>
      <c r="D2536" s="195"/>
      <c r="E2536" s="23"/>
      <c r="F2536" s="14"/>
      <c r="G2536" s="22"/>
      <c r="H2536" s="656"/>
      <c r="I2536" s="656"/>
      <c r="J2536" s="656"/>
      <c r="K2536" s="25"/>
      <c r="L2536" s="25"/>
      <c r="M2536" s="25"/>
      <c r="N2536" s="25"/>
      <c r="O2536" s="25"/>
      <c r="P2536" s="25"/>
      <c r="Q2536" s="25"/>
      <c r="R2536" s="25"/>
      <c r="S2536" s="25"/>
      <c r="T2536" s="671"/>
      <c r="U2536" s="730" t="str">
        <f t="shared" si="42"/>
        <v/>
      </c>
    </row>
    <row r="2537" spans="1:21" x14ac:dyDescent="0.25">
      <c r="A2537" s="36" t="str">
        <f>'0'!$A$4</f>
        <v>………………..</v>
      </c>
      <c r="B2537" s="37">
        <f>'0'!$A$2</f>
        <v>46112</v>
      </c>
      <c r="C2537" s="37" t="s">
        <v>1197</v>
      </c>
      <c r="D2537" s="195"/>
      <c r="E2537" s="23"/>
      <c r="F2537" s="14"/>
      <c r="G2537" s="22"/>
      <c r="H2537" s="656"/>
      <c r="I2537" s="656"/>
      <c r="J2537" s="656"/>
      <c r="K2537" s="25"/>
      <c r="L2537" s="25"/>
      <c r="M2537" s="25"/>
      <c r="N2537" s="25"/>
      <c r="O2537" s="25"/>
      <c r="P2537" s="25"/>
      <c r="Q2537" s="25"/>
      <c r="R2537" s="25"/>
      <c r="S2537" s="25"/>
      <c r="T2537" s="671"/>
      <c r="U2537" s="730" t="str">
        <f t="shared" si="42"/>
        <v/>
      </c>
    </row>
    <row r="2538" spans="1:21" x14ac:dyDescent="0.25">
      <c r="A2538" s="36" t="str">
        <f>'0'!$A$4</f>
        <v>………………..</v>
      </c>
      <c r="B2538" s="37">
        <f>'0'!$A$2</f>
        <v>46112</v>
      </c>
      <c r="C2538" s="37" t="s">
        <v>1197</v>
      </c>
      <c r="D2538" s="195"/>
      <c r="E2538" s="23"/>
      <c r="F2538" s="14"/>
      <c r="G2538" s="22"/>
      <c r="H2538" s="656"/>
      <c r="I2538" s="656"/>
      <c r="J2538" s="656"/>
      <c r="K2538" s="25"/>
      <c r="L2538" s="25"/>
      <c r="M2538" s="25"/>
      <c r="N2538" s="25"/>
      <c r="O2538" s="25"/>
      <c r="P2538" s="25"/>
      <c r="Q2538" s="25"/>
      <c r="R2538" s="25"/>
      <c r="S2538" s="25"/>
      <c r="T2538" s="671"/>
      <c r="U2538" s="730" t="str">
        <f t="shared" si="42"/>
        <v/>
      </c>
    </row>
    <row r="2539" spans="1:21" x14ac:dyDescent="0.25">
      <c r="A2539" s="36" t="str">
        <f>'0'!$A$4</f>
        <v>………………..</v>
      </c>
      <c r="B2539" s="37">
        <f>'0'!$A$2</f>
        <v>46112</v>
      </c>
      <c r="C2539" s="37" t="s">
        <v>1197</v>
      </c>
      <c r="D2539" s="195"/>
      <c r="E2539" s="23"/>
      <c r="F2539" s="14"/>
      <c r="G2539" s="22"/>
      <c r="H2539" s="656"/>
      <c r="I2539" s="656"/>
      <c r="J2539" s="656"/>
      <c r="K2539" s="25"/>
      <c r="L2539" s="25"/>
      <c r="M2539" s="25"/>
      <c r="N2539" s="25"/>
      <c r="O2539" s="25"/>
      <c r="P2539" s="25"/>
      <c r="Q2539" s="25"/>
      <c r="R2539" s="25"/>
      <c r="S2539" s="25"/>
      <c r="T2539" s="671"/>
      <c r="U2539" s="730" t="str">
        <f t="shared" si="42"/>
        <v/>
      </c>
    </row>
    <row r="2540" spans="1:21" x14ac:dyDescent="0.25">
      <c r="A2540" s="36" t="str">
        <f>'0'!$A$4</f>
        <v>………………..</v>
      </c>
      <c r="B2540" s="37">
        <f>'0'!$A$2</f>
        <v>46112</v>
      </c>
      <c r="C2540" s="37" t="s">
        <v>1197</v>
      </c>
      <c r="D2540" s="195"/>
      <c r="E2540" s="23"/>
      <c r="F2540" s="14"/>
      <c r="G2540" s="22"/>
      <c r="H2540" s="656"/>
      <c r="I2540" s="656"/>
      <c r="J2540" s="656"/>
      <c r="K2540" s="25"/>
      <c r="L2540" s="25"/>
      <c r="M2540" s="25"/>
      <c r="N2540" s="25"/>
      <c r="O2540" s="25"/>
      <c r="P2540" s="25"/>
      <c r="Q2540" s="25"/>
      <c r="R2540" s="25"/>
      <c r="S2540" s="25"/>
      <c r="T2540" s="671"/>
      <c r="U2540" s="730" t="str">
        <f t="shared" si="42"/>
        <v/>
      </c>
    </row>
    <row r="2541" spans="1:21" x14ac:dyDescent="0.25">
      <c r="A2541" s="36" t="str">
        <f>'0'!$A$4</f>
        <v>………………..</v>
      </c>
      <c r="B2541" s="37">
        <f>'0'!$A$2</f>
        <v>46112</v>
      </c>
      <c r="C2541" s="37" t="s">
        <v>1197</v>
      </c>
      <c r="D2541" s="195"/>
      <c r="E2541" s="23"/>
      <c r="F2541" s="14"/>
      <c r="G2541" s="22"/>
      <c r="H2541" s="656"/>
      <c r="I2541" s="656"/>
      <c r="J2541" s="656"/>
      <c r="K2541" s="25"/>
      <c r="L2541" s="25"/>
      <c r="M2541" s="25"/>
      <c r="N2541" s="25"/>
      <c r="O2541" s="25"/>
      <c r="P2541" s="25"/>
      <c r="Q2541" s="25"/>
      <c r="R2541" s="25"/>
      <c r="S2541" s="25"/>
      <c r="T2541" s="671"/>
      <c r="U2541" s="730" t="str">
        <f t="shared" si="42"/>
        <v/>
      </c>
    </row>
    <row r="2542" spans="1:21" x14ac:dyDescent="0.25">
      <c r="A2542" s="36" t="str">
        <f>'0'!$A$4</f>
        <v>………………..</v>
      </c>
      <c r="B2542" s="37">
        <f>'0'!$A$2</f>
        <v>46112</v>
      </c>
      <c r="C2542" s="37" t="s">
        <v>1197</v>
      </c>
      <c r="D2542" s="195"/>
      <c r="E2542" s="23"/>
      <c r="F2542" s="14"/>
      <c r="G2542" s="22"/>
      <c r="H2542" s="656"/>
      <c r="I2542" s="656"/>
      <c r="J2542" s="656"/>
      <c r="K2542" s="25"/>
      <c r="L2542" s="25"/>
      <c r="M2542" s="25"/>
      <c r="N2542" s="25"/>
      <c r="O2542" s="25"/>
      <c r="P2542" s="25"/>
      <c r="Q2542" s="25"/>
      <c r="R2542" s="25"/>
      <c r="S2542" s="25"/>
      <c r="T2542" s="671"/>
      <c r="U2542" s="730" t="str">
        <f t="shared" si="42"/>
        <v/>
      </c>
    </row>
    <row r="2543" spans="1:21" x14ac:dyDescent="0.25">
      <c r="A2543" s="36" t="str">
        <f>'0'!$A$4</f>
        <v>………………..</v>
      </c>
      <c r="B2543" s="37">
        <f>'0'!$A$2</f>
        <v>46112</v>
      </c>
      <c r="C2543" s="37" t="s">
        <v>1197</v>
      </c>
      <c r="D2543" s="195"/>
      <c r="E2543" s="23"/>
      <c r="F2543" s="14"/>
      <c r="G2543" s="22"/>
      <c r="H2543" s="656"/>
      <c r="I2543" s="656"/>
      <c r="J2543" s="656"/>
      <c r="K2543" s="25"/>
      <c r="L2543" s="25"/>
      <c r="M2543" s="25"/>
      <c r="N2543" s="25"/>
      <c r="O2543" s="25"/>
      <c r="P2543" s="25"/>
      <c r="Q2543" s="25"/>
      <c r="R2543" s="25"/>
      <c r="S2543" s="25"/>
      <c r="T2543" s="671"/>
      <c r="U2543" s="730" t="str">
        <f t="shared" si="42"/>
        <v/>
      </c>
    </row>
    <row r="2544" spans="1:21" x14ac:dyDescent="0.25">
      <c r="A2544" s="36" t="str">
        <f>'0'!$A$4</f>
        <v>………………..</v>
      </c>
      <c r="B2544" s="37">
        <f>'0'!$A$2</f>
        <v>46112</v>
      </c>
      <c r="C2544" s="37" t="s">
        <v>1197</v>
      </c>
      <c r="D2544" s="195"/>
      <c r="E2544" s="23"/>
      <c r="F2544" s="14"/>
      <c r="G2544" s="22"/>
      <c r="H2544" s="656"/>
      <c r="I2544" s="656"/>
      <c r="J2544" s="656"/>
      <c r="K2544" s="25"/>
      <c r="L2544" s="25"/>
      <c r="M2544" s="25"/>
      <c r="N2544" s="25"/>
      <c r="O2544" s="25"/>
      <c r="P2544" s="25"/>
      <c r="Q2544" s="25"/>
      <c r="R2544" s="25"/>
      <c r="S2544" s="25"/>
      <c r="T2544" s="671"/>
      <c r="U2544" s="730" t="str">
        <f t="shared" si="42"/>
        <v/>
      </c>
    </row>
    <row r="2545" spans="1:21" x14ac:dyDescent="0.25">
      <c r="A2545" s="36" t="str">
        <f>'0'!$A$4</f>
        <v>………………..</v>
      </c>
      <c r="B2545" s="37">
        <f>'0'!$A$2</f>
        <v>46112</v>
      </c>
      <c r="C2545" s="37" t="s">
        <v>1197</v>
      </c>
      <c r="D2545" s="195"/>
      <c r="E2545" s="23"/>
      <c r="F2545" s="14"/>
      <c r="G2545" s="22"/>
      <c r="H2545" s="656"/>
      <c r="I2545" s="656"/>
      <c r="J2545" s="656"/>
      <c r="K2545" s="25"/>
      <c r="L2545" s="25"/>
      <c r="M2545" s="25"/>
      <c r="N2545" s="25"/>
      <c r="O2545" s="25"/>
      <c r="P2545" s="25"/>
      <c r="Q2545" s="25"/>
      <c r="R2545" s="25"/>
      <c r="S2545" s="25"/>
      <c r="T2545" s="671"/>
      <c r="U2545" s="730" t="str">
        <f t="shared" si="42"/>
        <v/>
      </c>
    </row>
    <row r="2546" spans="1:21" x14ac:dyDescent="0.25">
      <c r="A2546" s="36" t="str">
        <f>'0'!$A$4</f>
        <v>………………..</v>
      </c>
      <c r="B2546" s="37">
        <f>'0'!$A$2</f>
        <v>46112</v>
      </c>
      <c r="C2546" s="37" t="s">
        <v>1197</v>
      </c>
      <c r="D2546" s="195"/>
      <c r="E2546" s="23"/>
      <c r="F2546" s="14"/>
      <c r="G2546" s="22"/>
      <c r="H2546" s="656"/>
      <c r="I2546" s="656"/>
      <c r="J2546" s="656"/>
      <c r="K2546" s="25"/>
      <c r="L2546" s="25"/>
      <c r="M2546" s="25"/>
      <c r="N2546" s="25"/>
      <c r="O2546" s="25"/>
      <c r="P2546" s="25"/>
      <c r="Q2546" s="25"/>
      <c r="R2546" s="25"/>
      <c r="S2546" s="25"/>
      <c r="T2546" s="671"/>
      <c r="U2546" s="730" t="str">
        <f t="shared" si="42"/>
        <v/>
      </c>
    </row>
    <row r="2547" spans="1:21" x14ac:dyDescent="0.25">
      <c r="A2547" s="36" t="str">
        <f>'0'!$A$4</f>
        <v>………………..</v>
      </c>
      <c r="B2547" s="37">
        <f>'0'!$A$2</f>
        <v>46112</v>
      </c>
      <c r="C2547" s="37" t="s">
        <v>1197</v>
      </c>
      <c r="D2547" s="195"/>
      <c r="E2547" s="23"/>
      <c r="F2547" s="14"/>
      <c r="G2547" s="22"/>
      <c r="H2547" s="656"/>
      <c r="I2547" s="656"/>
      <c r="J2547" s="656"/>
      <c r="K2547" s="25"/>
      <c r="L2547" s="25"/>
      <c r="M2547" s="25"/>
      <c r="N2547" s="25"/>
      <c r="O2547" s="25"/>
      <c r="P2547" s="25"/>
      <c r="Q2547" s="25"/>
      <c r="R2547" s="25"/>
      <c r="S2547" s="25"/>
      <c r="T2547" s="671"/>
      <c r="U2547" s="730" t="str">
        <f t="shared" si="42"/>
        <v/>
      </c>
    </row>
    <row r="2548" spans="1:21" x14ac:dyDescent="0.25">
      <c r="A2548" s="36" t="str">
        <f>'0'!$A$4</f>
        <v>………………..</v>
      </c>
      <c r="B2548" s="37">
        <f>'0'!$A$2</f>
        <v>46112</v>
      </c>
      <c r="C2548" s="37" t="s">
        <v>1197</v>
      </c>
      <c r="D2548" s="195"/>
      <c r="E2548" s="23"/>
      <c r="F2548" s="14"/>
      <c r="G2548" s="22"/>
      <c r="H2548" s="656"/>
      <c r="I2548" s="656"/>
      <c r="J2548" s="656"/>
      <c r="K2548" s="25"/>
      <c r="L2548" s="25"/>
      <c r="M2548" s="25"/>
      <c r="N2548" s="25"/>
      <c r="O2548" s="25"/>
      <c r="P2548" s="25"/>
      <c r="Q2548" s="25"/>
      <c r="R2548" s="25"/>
      <c r="S2548" s="25"/>
      <c r="T2548" s="671"/>
      <c r="U2548" s="730" t="str">
        <f t="shared" si="42"/>
        <v/>
      </c>
    </row>
    <row r="2549" spans="1:21" x14ac:dyDescent="0.25">
      <c r="A2549" s="36" t="str">
        <f>'0'!$A$4</f>
        <v>………………..</v>
      </c>
      <c r="B2549" s="37">
        <f>'0'!$A$2</f>
        <v>46112</v>
      </c>
      <c r="C2549" s="37" t="s">
        <v>1197</v>
      </c>
      <c r="D2549" s="195"/>
      <c r="E2549" s="23"/>
      <c r="F2549" s="14"/>
      <c r="G2549" s="22"/>
      <c r="H2549" s="656"/>
      <c r="I2549" s="656"/>
      <c r="J2549" s="656"/>
      <c r="K2549" s="25"/>
      <c r="L2549" s="25"/>
      <c r="M2549" s="25"/>
      <c r="N2549" s="25"/>
      <c r="O2549" s="25"/>
      <c r="P2549" s="25"/>
      <c r="Q2549" s="25"/>
      <c r="R2549" s="25"/>
      <c r="S2549" s="25"/>
      <c r="T2549" s="671"/>
      <c r="U2549" s="730" t="str">
        <f t="shared" si="42"/>
        <v/>
      </c>
    </row>
    <row r="2550" spans="1:21" x14ac:dyDescent="0.25">
      <c r="A2550" s="36" t="str">
        <f>'0'!$A$4</f>
        <v>………………..</v>
      </c>
      <c r="B2550" s="37">
        <f>'0'!$A$2</f>
        <v>46112</v>
      </c>
      <c r="C2550" s="37" t="s">
        <v>1197</v>
      </c>
      <c r="D2550" s="195"/>
      <c r="E2550" s="23"/>
      <c r="F2550" s="14"/>
      <c r="G2550" s="22"/>
      <c r="H2550" s="656"/>
      <c r="I2550" s="656"/>
      <c r="J2550" s="656"/>
      <c r="K2550" s="25"/>
      <c r="L2550" s="25"/>
      <c r="M2550" s="25"/>
      <c r="N2550" s="25"/>
      <c r="O2550" s="25"/>
      <c r="P2550" s="25"/>
      <c r="Q2550" s="25"/>
      <c r="R2550" s="25"/>
      <c r="S2550" s="25"/>
      <c r="T2550" s="671"/>
      <c r="U2550" s="730" t="str">
        <f t="shared" si="42"/>
        <v/>
      </c>
    </row>
    <row r="2551" spans="1:21" x14ac:dyDescent="0.25">
      <c r="A2551" s="36" t="str">
        <f>'0'!$A$4</f>
        <v>………………..</v>
      </c>
      <c r="B2551" s="37">
        <f>'0'!$A$2</f>
        <v>46112</v>
      </c>
      <c r="C2551" s="37" t="s">
        <v>1197</v>
      </c>
      <c r="D2551" s="195"/>
      <c r="E2551" s="23"/>
      <c r="F2551" s="14"/>
      <c r="G2551" s="22"/>
      <c r="H2551" s="656"/>
      <c r="I2551" s="656"/>
      <c r="J2551" s="656"/>
      <c r="K2551" s="25"/>
      <c r="L2551" s="25"/>
      <c r="M2551" s="25"/>
      <c r="N2551" s="25"/>
      <c r="O2551" s="25"/>
      <c r="P2551" s="25"/>
      <c r="Q2551" s="25"/>
      <c r="R2551" s="25"/>
      <c r="S2551" s="25"/>
      <c r="T2551" s="671"/>
      <c r="U2551" s="730" t="str">
        <f t="shared" si="42"/>
        <v/>
      </c>
    </row>
    <row r="2552" spans="1:21" x14ac:dyDescent="0.25">
      <c r="A2552" s="36" t="str">
        <f>'0'!$A$4</f>
        <v>………………..</v>
      </c>
      <c r="B2552" s="37">
        <f>'0'!$A$2</f>
        <v>46112</v>
      </c>
      <c r="C2552" s="37" t="s">
        <v>1197</v>
      </c>
      <c r="D2552" s="195"/>
      <c r="E2552" s="23"/>
      <c r="F2552" s="14"/>
      <c r="G2552" s="22"/>
      <c r="H2552" s="656"/>
      <c r="I2552" s="656"/>
      <c r="J2552" s="656"/>
      <c r="K2552" s="25"/>
      <c r="L2552" s="25"/>
      <c r="M2552" s="25"/>
      <c r="N2552" s="25"/>
      <c r="O2552" s="25"/>
      <c r="P2552" s="25"/>
      <c r="Q2552" s="25"/>
      <c r="R2552" s="25"/>
      <c r="S2552" s="25"/>
      <c r="T2552" s="671"/>
      <c r="U2552" s="730" t="str">
        <f t="shared" si="42"/>
        <v/>
      </c>
    </row>
    <row r="2553" spans="1:21" x14ac:dyDescent="0.25">
      <c r="A2553" s="36" t="str">
        <f>'0'!$A$4</f>
        <v>………………..</v>
      </c>
      <c r="B2553" s="37">
        <f>'0'!$A$2</f>
        <v>46112</v>
      </c>
      <c r="C2553" s="37" t="s">
        <v>1197</v>
      </c>
      <c r="D2553" s="195"/>
      <c r="E2553" s="23"/>
      <c r="F2553" s="14"/>
      <c r="G2553" s="22"/>
      <c r="H2553" s="656"/>
      <c r="I2553" s="656"/>
      <c r="J2553" s="656"/>
      <c r="K2553" s="25"/>
      <c r="L2553" s="25"/>
      <c r="M2553" s="25"/>
      <c r="N2553" s="25"/>
      <c r="O2553" s="25"/>
      <c r="P2553" s="25"/>
      <c r="Q2553" s="25"/>
      <c r="R2553" s="25"/>
      <c r="S2553" s="25"/>
      <c r="T2553" s="671"/>
      <c r="U2553" s="730" t="str">
        <f t="shared" si="42"/>
        <v/>
      </c>
    </row>
    <row r="2554" spans="1:21" x14ac:dyDescent="0.25">
      <c r="A2554" s="36" t="str">
        <f>'0'!$A$4</f>
        <v>………………..</v>
      </c>
      <c r="B2554" s="37">
        <f>'0'!$A$2</f>
        <v>46112</v>
      </c>
      <c r="C2554" s="37" t="s">
        <v>1197</v>
      </c>
      <c r="D2554" s="195"/>
      <c r="E2554" s="23"/>
      <c r="F2554" s="14"/>
      <c r="G2554" s="22"/>
      <c r="H2554" s="656"/>
      <c r="I2554" s="656"/>
      <c r="J2554" s="656"/>
      <c r="K2554" s="25"/>
      <c r="L2554" s="25"/>
      <c r="M2554" s="25"/>
      <c r="N2554" s="25"/>
      <c r="O2554" s="25"/>
      <c r="P2554" s="25"/>
      <c r="Q2554" s="25"/>
      <c r="R2554" s="25"/>
      <c r="S2554" s="25"/>
      <c r="T2554" s="671"/>
      <c r="U2554" s="730" t="str">
        <f t="shared" si="42"/>
        <v/>
      </c>
    </row>
    <row r="2555" spans="1:21" x14ac:dyDescent="0.25">
      <c r="A2555" s="36" t="str">
        <f>'0'!$A$4</f>
        <v>………………..</v>
      </c>
      <c r="B2555" s="37">
        <f>'0'!$A$2</f>
        <v>46112</v>
      </c>
      <c r="C2555" s="37" t="s">
        <v>1197</v>
      </c>
      <c r="D2555" s="195"/>
      <c r="E2555" s="23"/>
      <c r="F2555" s="14"/>
      <c r="G2555" s="22"/>
      <c r="H2555" s="656"/>
      <c r="I2555" s="656"/>
      <c r="J2555" s="656"/>
      <c r="K2555" s="25"/>
      <c r="L2555" s="25"/>
      <c r="M2555" s="25"/>
      <c r="N2555" s="25"/>
      <c r="O2555" s="25"/>
      <c r="P2555" s="25"/>
      <c r="Q2555" s="25"/>
      <c r="R2555" s="25"/>
      <c r="S2555" s="25"/>
      <c r="T2555" s="671"/>
      <c r="U2555" s="730" t="str">
        <f t="shared" si="42"/>
        <v/>
      </c>
    </row>
    <row r="2556" spans="1:21" x14ac:dyDescent="0.25">
      <c r="A2556" s="36" t="str">
        <f>'0'!$A$4</f>
        <v>………………..</v>
      </c>
      <c r="B2556" s="37">
        <f>'0'!$A$2</f>
        <v>46112</v>
      </c>
      <c r="C2556" s="37" t="s">
        <v>1197</v>
      </c>
      <c r="D2556" s="195"/>
      <c r="E2556" s="23"/>
      <c r="F2556" s="14"/>
      <c r="G2556" s="22"/>
      <c r="H2556" s="656"/>
      <c r="I2556" s="656"/>
      <c r="J2556" s="656"/>
      <c r="K2556" s="25"/>
      <c r="L2556" s="25"/>
      <c r="M2556" s="25"/>
      <c r="N2556" s="25"/>
      <c r="O2556" s="25"/>
      <c r="P2556" s="25"/>
      <c r="Q2556" s="25"/>
      <c r="R2556" s="25"/>
      <c r="S2556" s="25"/>
      <c r="T2556" s="671"/>
      <c r="U2556" s="730" t="str">
        <f t="shared" si="42"/>
        <v/>
      </c>
    </row>
    <row r="2557" spans="1:21" x14ac:dyDescent="0.25">
      <c r="A2557" s="36" t="str">
        <f>'0'!$A$4</f>
        <v>………………..</v>
      </c>
      <c r="B2557" s="37">
        <f>'0'!$A$2</f>
        <v>46112</v>
      </c>
      <c r="C2557" s="37" t="s">
        <v>1197</v>
      </c>
      <c r="D2557" s="195"/>
      <c r="E2557" s="23"/>
      <c r="F2557" s="14"/>
      <c r="G2557" s="22"/>
      <c r="H2557" s="656"/>
      <c r="I2557" s="656"/>
      <c r="J2557" s="656"/>
      <c r="K2557" s="25"/>
      <c r="L2557" s="25"/>
      <c r="M2557" s="25"/>
      <c r="N2557" s="25"/>
      <c r="O2557" s="25"/>
      <c r="P2557" s="25"/>
      <c r="Q2557" s="25"/>
      <c r="R2557" s="25"/>
      <c r="S2557" s="25"/>
      <c r="T2557" s="671"/>
      <c r="U2557" s="730" t="str">
        <f t="shared" si="42"/>
        <v/>
      </c>
    </row>
    <row r="2558" spans="1:21" x14ac:dyDescent="0.25">
      <c r="A2558" s="36" t="str">
        <f>'0'!$A$4</f>
        <v>………………..</v>
      </c>
      <c r="B2558" s="37">
        <f>'0'!$A$2</f>
        <v>46112</v>
      </c>
      <c r="C2558" s="37" t="s">
        <v>1197</v>
      </c>
      <c r="D2558" s="195"/>
      <c r="E2558" s="23"/>
      <c r="F2558" s="14"/>
      <c r="G2558" s="22"/>
      <c r="H2558" s="656"/>
      <c r="I2558" s="656"/>
      <c r="J2558" s="656"/>
      <c r="K2558" s="25"/>
      <c r="L2558" s="25"/>
      <c r="M2558" s="25"/>
      <c r="N2558" s="25"/>
      <c r="O2558" s="25"/>
      <c r="P2558" s="25"/>
      <c r="Q2558" s="25"/>
      <c r="R2558" s="25"/>
      <c r="S2558" s="25"/>
      <c r="T2558" s="671"/>
      <c r="U2558" s="730" t="str">
        <f t="shared" si="42"/>
        <v/>
      </c>
    </row>
    <row r="2559" spans="1:21" x14ac:dyDescent="0.25">
      <c r="A2559" s="36" t="str">
        <f>'0'!$A$4</f>
        <v>………………..</v>
      </c>
      <c r="B2559" s="37">
        <f>'0'!$A$2</f>
        <v>46112</v>
      </c>
      <c r="C2559" s="37" t="s">
        <v>1197</v>
      </c>
      <c r="D2559" s="195"/>
      <c r="E2559" s="23"/>
      <c r="F2559" s="14"/>
      <c r="G2559" s="22"/>
      <c r="H2559" s="656"/>
      <c r="I2559" s="656"/>
      <c r="J2559" s="656"/>
      <c r="K2559" s="25"/>
      <c r="L2559" s="25"/>
      <c r="M2559" s="25"/>
      <c r="N2559" s="25"/>
      <c r="O2559" s="25"/>
      <c r="P2559" s="25"/>
      <c r="Q2559" s="25"/>
      <c r="R2559" s="25"/>
      <c r="S2559" s="25"/>
      <c r="T2559" s="671"/>
      <c r="U2559" s="730" t="str">
        <f t="shared" si="42"/>
        <v/>
      </c>
    </row>
    <row r="2560" spans="1:21" x14ac:dyDescent="0.25">
      <c r="A2560" s="36" t="str">
        <f>'0'!$A$4</f>
        <v>………………..</v>
      </c>
      <c r="B2560" s="37">
        <f>'0'!$A$2</f>
        <v>46112</v>
      </c>
      <c r="C2560" s="37" t="s">
        <v>1197</v>
      </c>
      <c r="D2560" s="195"/>
      <c r="E2560" s="23"/>
      <c r="F2560" s="14"/>
      <c r="G2560" s="22"/>
      <c r="H2560" s="656"/>
      <c r="I2560" s="656"/>
      <c r="J2560" s="656"/>
      <c r="K2560" s="25"/>
      <c r="L2560" s="25"/>
      <c r="M2560" s="25"/>
      <c r="N2560" s="25"/>
      <c r="O2560" s="25"/>
      <c r="P2560" s="25"/>
      <c r="Q2560" s="25"/>
      <c r="R2560" s="25"/>
      <c r="S2560" s="25"/>
      <c r="T2560" s="671"/>
      <c r="U2560" s="730" t="str">
        <f t="shared" si="42"/>
        <v/>
      </c>
    </row>
    <row r="2561" spans="1:21" x14ac:dyDescent="0.25">
      <c r="A2561" s="36" t="str">
        <f>'0'!$A$4</f>
        <v>………………..</v>
      </c>
      <c r="B2561" s="37">
        <f>'0'!$A$2</f>
        <v>46112</v>
      </c>
      <c r="C2561" s="37" t="s">
        <v>1197</v>
      </c>
      <c r="D2561" s="195"/>
      <c r="E2561" s="23"/>
      <c r="F2561" s="14"/>
      <c r="G2561" s="22"/>
      <c r="H2561" s="656"/>
      <c r="I2561" s="656"/>
      <c r="J2561" s="656"/>
      <c r="K2561" s="25"/>
      <c r="L2561" s="25"/>
      <c r="M2561" s="25"/>
      <c r="N2561" s="25"/>
      <c r="O2561" s="25"/>
      <c r="P2561" s="25"/>
      <c r="Q2561" s="25"/>
      <c r="R2561" s="25"/>
      <c r="S2561" s="25"/>
      <c r="T2561" s="671"/>
      <c r="U2561" s="730" t="str">
        <f t="shared" si="42"/>
        <v/>
      </c>
    </row>
    <row r="2562" spans="1:21" x14ac:dyDescent="0.25">
      <c r="A2562" s="36" t="str">
        <f>'0'!$A$4</f>
        <v>………………..</v>
      </c>
      <c r="B2562" s="37">
        <f>'0'!$A$2</f>
        <v>46112</v>
      </c>
      <c r="C2562" s="37" t="s">
        <v>1197</v>
      </c>
      <c r="D2562" s="195"/>
      <c r="E2562" s="23"/>
      <c r="F2562" s="14"/>
      <c r="G2562" s="22"/>
      <c r="H2562" s="656"/>
      <c r="I2562" s="656"/>
      <c r="J2562" s="656"/>
      <c r="K2562" s="25"/>
      <c r="L2562" s="25"/>
      <c r="M2562" s="25"/>
      <c r="N2562" s="25"/>
      <c r="O2562" s="25"/>
      <c r="P2562" s="25"/>
      <c r="Q2562" s="25"/>
      <c r="R2562" s="25"/>
      <c r="S2562" s="25"/>
      <c r="T2562" s="671"/>
      <c r="U2562" s="730" t="str">
        <f t="shared" si="42"/>
        <v/>
      </c>
    </row>
    <row r="2563" spans="1:21" x14ac:dyDescent="0.25">
      <c r="A2563" s="36" t="str">
        <f>'0'!$A$4</f>
        <v>………………..</v>
      </c>
      <c r="B2563" s="37">
        <f>'0'!$A$2</f>
        <v>46112</v>
      </c>
      <c r="C2563" s="37" t="s">
        <v>1197</v>
      </c>
      <c r="D2563" s="195"/>
      <c r="E2563" s="23"/>
      <c r="F2563" s="14"/>
      <c r="G2563" s="22"/>
      <c r="H2563" s="656"/>
      <c r="I2563" s="656"/>
      <c r="J2563" s="656"/>
      <c r="K2563" s="25"/>
      <c r="L2563" s="25"/>
      <c r="M2563" s="25"/>
      <c r="N2563" s="25"/>
      <c r="O2563" s="25"/>
      <c r="P2563" s="25"/>
      <c r="Q2563" s="25"/>
      <c r="R2563" s="25"/>
      <c r="S2563" s="25"/>
      <c r="T2563" s="671"/>
      <c r="U2563" s="730" t="str">
        <f t="shared" si="42"/>
        <v/>
      </c>
    </row>
    <row r="2564" spans="1:21" x14ac:dyDescent="0.25">
      <c r="A2564" s="36" t="str">
        <f>'0'!$A$4</f>
        <v>………………..</v>
      </c>
      <c r="B2564" s="37">
        <f>'0'!$A$2</f>
        <v>46112</v>
      </c>
      <c r="C2564" s="37" t="s">
        <v>1197</v>
      </c>
      <c r="D2564" s="195"/>
      <c r="E2564" s="23"/>
      <c r="F2564" s="14"/>
      <c r="G2564" s="22"/>
      <c r="H2564" s="656"/>
      <c r="I2564" s="656"/>
      <c r="J2564" s="656"/>
      <c r="K2564" s="25"/>
      <c r="L2564" s="25"/>
      <c r="M2564" s="25"/>
      <c r="N2564" s="25"/>
      <c r="O2564" s="25"/>
      <c r="P2564" s="25"/>
      <c r="Q2564" s="25"/>
      <c r="R2564" s="25"/>
      <c r="S2564" s="25"/>
      <c r="T2564" s="671"/>
      <c r="U2564" s="730" t="str">
        <f t="shared" si="42"/>
        <v/>
      </c>
    </row>
    <row r="2565" spans="1:21" x14ac:dyDescent="0.25">
      <c r="A2565" s="36" t="str">
        <f>'0'!$A$4</f>
        <v>………………..</v>
      </c>
      <c r="B2565" s="37">
        <f>'0'!$A$2</f>
        <v>46112</v>
      </c>
      <c r="C2565" s="37" t="s">
        <v>1197</v>
      </c>
      <c r="D2565" s="195"/>
      <c r="E2565" s="23"/>
      <c r="F2565" s="14"/>
      <c r="G2565" s="22"/>
      <c r="H2565" s="656"/>
      <c r="I2565" s="656"/>
      <c r="J2565" s="656"/>
      <c r="K2565" s="25"/>
      <c r="L2565" s="25"/>
      <c r="M2565" s="25"/>
      <c r="N2565" s="25"/>
      <c r="O2565" s="25"/>
      <c r="P2565" s="25"/>
      <c r="Q2565" s="25"/>
      <c r="R2565" s="25"/>
      <c r="S2565" s="25"/>
      <c r="T2565" s="671"/>
      <c r="U2565" s="730" t="str">
        <f t="shared" si="42"/>
        <v/>
      </c>
    </row>
    <row r="2566" spans="1:21" x14ac:dyDescent="0.25">
      <c r="A2566" s="36" t="str">
        <f>'0'!$A$4</f>
        <v>………………..</v>
      </c>
      <c r="B2566" s="37">
        <f>'0'!$A$2</f>
        <v>46112</v>
      </c>
      <c r="C2566" s="37" t="s">
        <v>1197</v>
      </c>
      <c r="D2566" s="195"/>
      <c r="E2566" s="23"/>
      <c r="F2566" s="14"/>
      <c r="G2566" s="22"/>
      <c r="H2566" s="656"/>
      <c r="I2566" s="656"/>
      <c r="J2566" s="656"/>
      <c r="K2566" s="25"/>
      <c r="L2566" s="25"/>
      <c r="M2566" s="25"/>
      <c r="N2566" s="25"/>
      <c r="O2566" s="25"/>
      <c r="P2566" s="25"/>
      <c r="Q2566" s="25"/>
      <c r="R2566" s="25"/>
      <c r="S2566" s="25"/>
      <c r="T2566" s="671"/>
      <c r="U2566" s="730" t="str">
        <f t="shared" si="42"/>
        <v/>
      </c>
    </row>
    <row r="2567" spans="1:21" x14ac:dyDescent="0.25">
      <c r="A2567" s="36" t="str">
        <f>'0'!$A$4</f>
        <v>………………..</v>
      </c>
      <c r="B2567" s="37">
        <f>'0'!$A$2</f>
        <v>46112</v>
      </c>
      <c r="C2567" s="37" t="s">
        <v>1197</v>
      </c>
      <c r="D2567" s="195"/>
      <c r="E2567" s="23"/>
      <c r="F2567" s="14"/>
      <c r="G2567" s="22"/>
      <c r="H2567" s="656"/>
      <c r="I2567" s="656"/>
      <c r="J2567" s="656"/>
      <c r="K2567" s="25"/>
      <c r="L2567" s="25"/>
      <c r="M2567" s="25"/>
      <c r="N2567" s="25"/>
      <c r="O2567" s="25"/>
      <c r="P2567" s="25"/>
      <c r="Q2567" s="25"/>
      <c r="R2567" s="25"/>
      <c r="S2567" s="25"/>
      <c r="T2567" s="671"/>
      <c r="U2567" s="730" t="str">
        <f t="shared" si="42"/>
        <v/>
      </c>
    </row>
    <row r="2568" spans="1:21" x14ac:dyDescent="0.25">
      <c r="A2568" s="36" t="str">
        <f>'0'!$A$4</f>
        <v>………………..</v>
      </c>
      <c r="B2568" s="37">
        <f>'0'!$A$2</f>
        <v>46112</v>
      </c>
      <c r="C2568" s="37" t="s">
        <v>1197</v>
      </c>
      <c r="D2568" s="195"/>
      <c r="E2568" s="23"/>
      <c r="F2568" s="14"/>
      <c r="G2568" s="22"/>
      <c r="H2568" s="656"/>
      <c r="I2568" s="656"/>
      <c r="J2568" s="656"/>
      <c r="K2568" s="25"/>
      <c r="L2568" s="25"/>
      <c r="M2568" s="25"/>
      <c r="N2568" s="25"/>
      <c r="O2568" s="25"/>
      <c r="P2568" s="25"/>
      <c r="Q2568" s="25"/>
      <c r="R2568" s="25"/>
      <c r="S2568" s="25"/>
      <c r="T2568" s="671"/>
      <c r="U2568" s="730" t="str">
        <f t="shared" si="42"/>
        <v/>
      </c>
    </row>
    <row r="2569" spans="1:21" x14ac:dyDescent="0.25">
      <c r="A2569" s="36" t="str">
        <f>'0'!$A$4</f>
        <v>………………..</v>
      </c>
      <c r="B2569" s="37">
        <f>'0'!$A$2</f>
        <v>46112</v>
      </c>
      <c r="C2569" s="37" t="s">
        <v>1197</v>
      </c>
      <c r="D2569" s="195"/>
      <c r="E2569" s="23"/>
      <c r="F2569" s="14"/>
      <c r="G2569" s="22"/>
      <c r="H2569" s="656"/>
      <c r="I2569" s="656"/>
      <c r="J2569" s="656"/>
      <c r="K2569" s="25"/>
      <c r="L2569" s="25"/>
      <c r="M2569" s="25"/>
      <c r="N2569" s="25"/>
      <c r="O2569" s="25"/>
      <c r="P2569" s="25"/>
      <c r="Q2569" s="25"/>
      <c r="R2569" s="25"/>
      <c r="S2569" s="25"/>
      <c r="T2569" s="671"/>
      <c r="U2569" s="730" t="str">
        <f t="shared" si="42"/>
        <v/>
      </c>
    </row>
    <row r="2570" spans="1:21" x14ac:dyDescent="0.25">
      <c r="A2570" s="36" t="str">
        <f>'0'!$A$4</f>
        <v>………………..</v>
      </c>
      <c r="B2570" s="37">
        <f>'0'!$A$2</f>
        <v>46112</v>
      </c>
      <c r="C2570" s="37" t="s">
        <v>1197</v>
      </c>
      <c r="D2570" s="195"/>
      <c r="E2570" s="23"/>
      <c r="F2570" s="14"/>
      <c r="G2570" s="22"/>
      <c r="H2570" s="656"/>
      <c r="I2570" s="656"/>
      <c r="J2570" s="656"/>
      <c r="K2570" s="25"/>
      <c r="L2570" s="25"/>
      <c r="M2570" s="25"/>
      <c r="N2570" s="25"/>
      <c r="O2570" s="25"/>
      <c r="P2570" s="25"/>
      <c r="Q2570" s="25"/>
      <c r="R2570" s="25"/>
      <c r="S2570" s="25"/>
      <c r="T2570" s="671"/>
      <c r="U2570" s="730" t="str">
        <f t="shared" si="42"/>
        <v/>
      </c>
    </row>
    <row r="2571" spans="1:21" x14ac:dyDescent="0.25">
      <c r="A2571" s="36" t="str">
        <f>'0'!$A$4</f>
        <v>………………..</v>
      </c>
      <c r="B2571" s="37">
        <f>'0'!$A$2</f>
        <v>46112</v>
      </c>
      <c r="C2571" s="37" t="s">
        <v>1197</v>
      </c>
      <c r="D2571" s="195"/>
      <c r="E2571" s="23"/>
      <c r="F2571" s="14"/>
      <c r="G2571" s="22"/>
      <c r="H2571" s="656"/>
      <c r="I2571" s="656"/>
      <c r="J2571" s="656"/>
      <c r="K2571" s="25"/>
      <c r="L2571" s="25"/>
      <c r="M2571" s="25"/>
      <c r="N2571" s="25"/>
      <c r="O2571" s="25"/>
      <c r="P2571" s="25"/>
      <c r="Q2571" s="25"/>
      <c r="R2571" s="25"/>
      <c r="S2571" s="25"/>
      <c r="T2571" s="671"/>
      <c r="U2571" s="730" t="str">
        <f t="shared" ref="U2571:U2634" si="43">IF(COUNTBLANK(D2571:S2571)=16,"",IF(D2571="999999999","",IF(ISNUMBER(VALUE(D2571)),IF(LEN(D2571)&lt;&gt;9,"Въведеното ЕИК е твърде късо или твърде дълго",IF(OR(MOD(MID(D2571,1,1)*1+MID(D2571,2,1)*2+MID(D2571,3,1)*3+MID(D2571,4,1)*4+MID(D2571,5,1)*5+MID(D2571,6,1)*6+MID(D2571,7,1)*7+MID(D2571,8,1)*8,11)-MID(D2571,9,1)=0,AND(MOD(MID(D2571,1,1)*3+MID(D2571,2,1)*4+MID(D2571,3,1)*5+MID(D2571,4,1)*6+MID(D2571,5,1)*7+MID(D2571,6,1)*8+MID(D2571,7,1)*9+MID(D2571,8,1)*10,11)=10,MID(D2571,9,1)*1=0),MOD(MID(D2571,1,1)*3+MID(D2571,2,1)*4+MID(D2571,3,1)*5+MID(D2571,4,1)*6+MID(D2571,5,1)*7+MID(D2571,6,1)*8+MID(D2571,7,1)*9+MID(D2571,8,1)*10,11)-MID(D2571,9,1)=0),"","Въведеното ЕИК е невалидно")),"Въведеното ЕИК съдържа непозволени символи")))</f>
        <v/>
      </c>
    </row>
    <row r="2572" spans="1:21" x14ac:dyDescent="0.25">
      <c r="A2572" s="36" t="str">
        <f>'0'!$A$4</f>
        <v>………………..</v>
      </c>
      <c r="B2572" s="37">
        <f>'0'!$A$2</f>
        <v>46112</v>
      </c>
      <c r="C2572" s="37" t="s">
        <v>1197</v>
      </c>
      <c r="D2572" s="195"/>
      <c r="E2572" s="23"/>
      <c r="F2572" s="14"/>
      <c r="G2572" s="22"/>
      <c r="H2572" s="656"/>
      <c r="I2572" s="656"/>
      <c r="J2572" s="656"/>
      <c r="K2572" s="25"/>
      <c r="L2572" s="25"/>
      <c r="M2572" s="25"/>
      <c r="N2572" s="25"/>
      <c r="O2572" s="25"/>
      <c r="P2572" s="25"/>
      <c r="Q2572" s="25"/>
      <c r="R2572" s="25"/>
      <c r="S2572" s="25"/>
      <c r="T2572" s="671"/>
      <c r="U2572" s="730" t="str">
        <f t="shared" si="43"/>
        <v/>
      </c>
    </row>
    <row r="2573" spans="1:21" x14ac:dyDescent="0.25">
      <c r="A2573" s="36" t="str">
        <f>'0'!$A$4</f>
        <v>………………..</v>
      </c>
      <c r="B2573" s="37">
        <f>'0'!$A$2</f>
        <v>46112</v>
      </c>
      <c r="C2573" s="37" t="s">
        <v>1197</v>
      </c>
      <c r="D2573" s="195"/>
      <c r="E2573" s="23"/>
      <c r="F2573" s="14"/>
      <c r="G2573" s="22"/>
      <c r="H2573" s="656"/>
      <c r="I2573" s="656"/>
      <c r="J2573" s="656"/>
      <c r="K2573" s="25"/>
      <c r="L2573" s="25"/>
      <c r="M2573" s="25"/>
      <c r="N2573" s="25"/>
      <c r="O2573" s="25"/>
      <c r="P2573" s="25"/>
      <c r="Q2573" s="25"/>
      <c r="R2573" s="25"/>
      <c r="S2573" s="25"/>
      <c r="T2573" s="671"/>
      <c r="U2573" s="730" t="str">
        <f t="shared" si="43"/>
        <v/>
      </c>
    </row>
    <row r="2574" spans="1:21" x14ac:dyDescent="0.25">
      <c r="A2574" s="36" t="str">
        <f>'0'!$A$4</f>
        <v>………………..</v>
      </c>
      <c r="B2574" s="37">
        <f>'0'!$A$2</f>
        <v>46112</v>
      </c>
      <c r="C2574" s="37" t="s">
        <v>1197</v>
      </c>
      <c r="D2574" s="195"/>
      <c r="E2574" s="23"/>
      <c r="F2574" s="14"/>
      <c r="G2574" s="22"/>
      <c r="H2574" s="656"/>
      <c r="I2574" s="656"/>
      <c r="J2574" s="656"/>
      <c r="K2574" s="25"/>
      <c r="L2574" s="25"/>
      <c r="M2574" s="25"/>
      <c r="N2574" s="25"/>
      <c r="O2574" s="25"/>
      <c r="P2574" s="25"/>
      <c r="Q2574" s="25"/>
      <c r="R2574" s="25"/>
      <c r="S2574" s="25"/>
      <c r="T2574" s="671"/>
      <c r="U2574" s="730" t="str">
        <f t="shared" si="43"/>
        <v/>
      </c>
    </row>
    <row r="2575" spans="1:21" x14ac:dyDescent="0.25">
      <c r="A2575" s="36" t="str">
        <f>'0'!$A$4</f>
        <v>………………..</v>
      </c>
      <c r="B2575" s="37">
        <f>'0'!$A$2</f>
        <v>46112</v>
      </c>
      <c r="C2575" s="37" t="s">
        <v>1197</v>
      </c>
      <c r="D2575" s="195"/>
      <c r="E2575" s="23"/>
      <c r="F2575" s="14"/>
      <c r="G2575" s="22"/>
      <c r="H2575" s="656"/>
      <c r="I2575" s="656"/>
      <c r="J2575" s="656"/>
      <c r="K2575" s="25"/>
      <c r="L2575" s="25"/>
      <c r="M2575" s="25"/>
      <c r="N2575" s="25"/>
      <c r="O2575" s="25"/>
      <c r="P2575" s="25"/>
      <c r="Q2575" s="25"/>
      <c r="R2575" s="25"/>
      <c r="S2575" s="25"/>
      <c r="T2575" s="671"/>
      <c r="U2575" s="730" t="str">
        <f t="shared" si="43"/>
        <v/>
      </c>
    </row>
    <row r="2576" spans="1:21" x14ac:dyDescent="0.25">
      <c r="A2576" s="36" t="str">
        <f>'0'!$A$4</f>
        <v>………………..</v>
      </c>
      <c r="B2576" s="37">
        <f>'0'!$A$2</f>
        <v>46112</v>
      </c>
      <c r="C2576" s="37" t="s">
        <v>1197</v>
      </c>
      <c r="D2576" s="195"/>
      <c r="E2576" s="23"/>
      <c r="F2576" s="14"/>
      <c r="G2576" s="22"/>
      <c r="H2576" s="656"/>
      <c r="I2576" s="656"/>
      <c r="J2576" s="656"/>
      <c r="K2576" s="25"/>
      <c r="L2576" s="25"/>
      <c r="M2576" s="25"/>
      <c r="N2576" s="25"/>
      <c r="O2576" s="25"/>
      <c r="P2576" s="25"/>
      <c r="Q2576" s="25"/>
      <c r="R2576" s="25"/>
      <c r="S2576" s="25"/>
      <c r="T2576" s="671"/>
      <c r="U2576" s="730" t="str">
        <f t="shared" si="43"/>
        <v/>
      </c>
    </row>
    <row r="2577" spans="1:21" x14ac:dyDescent="0.25">
      <c r="A2577" s="36" t="str">
        <f>'0'!$A$4</f>
        <v>………………..</v>
      </c>
      <c r="B2577" s="37">
        <f>'0'!$A$2</f>
        <v>46112</v>
      </c>
      <c r="C2577" s="37" t="s">
        <v>1197</v>
      </c>
      <c r="D2577" s="195"/>
      <c r="E2577" s="23"/>
      <c r="F2577" s="14"/>
      <c r="G2577" s="22"/>
      <c r="H2577" s="656"/>
      <c r="I2577" s="656"/>
      <c r="J2577" s="656"/>
      <c r="K2577" s="25"/>
      <c r="L2577" s="25"/>
      <c r="M2577" s="25"/>
      <c r="N2577" s="25"/>
      <c r="O2577" s="25"/>
      <c r="P2577" s="25"/>
      <c r="Q2577" s="25"/>
      <c r="R2577" s="25"/>
      <c r="S2577" s="25"/>
      <c r="T2577" s="671"/>
      <c r="U2577" s="730" t="str">
        <f t="shared" si="43"/>
        <v/>
      </c>
    </row>
    <row r="2578" spans="1:21" x14ac:dyDescent="0.25">
      <c r="A2578" s="36" t="str">
        <f>'0'!$A$4</f>
        <v>………………..</v>
      </c>
      <c r="B2578" s="37">
        <f>'0'!$A$2</f>
        <v>46112</v>
      </c>
      <c r="C2578" s="37" t="s">
        <v>1197</v>
      </c>
      <c r="D2578" s="195"/>
      <c r="E2578" s="23"/>
      <c r="F2578" s="14"/>
      <c r="G2578" s="22"/>
      <c r="H2578" s="656"/>
      <c r="I2578" s="656"/>
      <c r="J2578" s="656"/>
      <c r="K2578" s="25"/>
      <c r="L2578" s="25"/>
      <c r="M2578" s="25"/>
      <c r="N2578" s="25"/>
      <c r="O2578" s="25"/>
      <c r="P2578" s="25"/>
      <c r="Q2578" s="25"/>
      <c r="R2578" s="25"/>
      <c r="S2578" s="25"/>
      <c r="T2578" s="671"/>
      <c r="U2578" s="730" t="str">
        <f t="shared" si="43"/>
        <v/>
      </c>
    </row>
    <row r="2579" spans="1:21" x14ac:dyDescent="0.25">
      <c r="A2579" s="36" t="str">
        <f>'0'!$A$4</f>
        <v>………………..</v>
      </c>
      <c r="B2579" s="37">
        <f>'0'!$A$2</f>
        <v>46112</v>
      </c>
      <c r="C2579" s="37" t="s">
        <v>1197</v>
      </c>
      <c r="D2579" s="195"/>
      <c r="E2579" s="23"/>
      <c r="F2579" s="14"/>
      <c r="G2579" s="22"/>
      <c r="H2579" s="656"/>
      <c r="I2579" s="656"/>
      <c r="J2579" s="656"/>
      <c r="K2579" s="25"/>
      <c r="L2579" s="25"/>
      <c r="M2579" s="25"/>
      <c r="N2579" s="25"/>
      <c r="O2579" s="25"/>
      <c r="P2579" s="25"/>
      <c r="Q2579" s="25"/>
      <c r="R2579" s="25"/>
      <c r="S2579" s="25"/>
      <c r="T2579" s="671"/>
      <c r="U2579" s="730" t="str">
        <f t="shared" si="43"/>
        <v/>
      </c>
    </row>
    <row r="2580" spans="1:21" x14ac:dyDescent="0.25">
      <c r="A2580" s="36" t="str">
        <f>'0'!$A$4</f>
        <v>………………..</v>
      </c>
      <c r="B2580" s="37">
        <f>'0'!$A$2</f>
        <v>46112</v>
      </c>
      <c r="C2580" s="37" t="s">
        <v>1197</v>
      </c>
      <c r="D2580" s="195"/>
      <c r="E2580" s="23"/>
      <c r="F2580" s="14"/>
      <c r="G2580" s="22"/>
      <c r="H2580" s="656"/>
      <c r="I2580" s="656"/>
      <c r="J2580" s="656"/>
      <c r="K2580" s="25"/>
      <c r="L2580" s="25"/>
      <c r="M2580" s="25"/>
      <c r="N2580" s="25"/>
      <c r="O2580" s="25"/>
      <c r="P2580" s="25"/>
      <c r="Q2580" s="25"/>
      <c r="R2580" s="25"/>
      <c r="S2580" s="25"/>
      <c r="T2580" s="671"/>
      <c r="U2580" s="730" t="str">
        <f t="shared" si="43"/>
        <v/>
      </c>
    </row>
    <row r="2581" spans="1:21" x14ac:dyDescent="0.25">
      <c r="A2581" s="36" t="str">
        <f>'0'!$A$4</f>
        <v>………………..</v>
      </c>
      <c r="B2581" s="37">
        <f>'0'!$A$2</f>
        <v>46112</v>
      </c>
      <c r="C2581" s="37" t="s">
        <v>1197</v>
      </c>
      <c r="D2581" s="195"/>
      <c r="E2581" s="23"/>
      <c r="F2581" s="14"/>
      <c r="G2581" s="22"/>
      <c r="H2581" s="656"/>
      <c r="I2581" s="656"/>
      <c r="J2581" s="656"/>
      <c r="K2581" s="25"/>
      <c r="L2581" s="25"/>
      <c r="M2581" s="25"/>
      <c r="N2581" s="25"/>
      <c r="O2581" s="25"/>
      <c r="P2581" s="25"/>
      <c r="Q2581" s="25"/>
      <c r="R2581" s="25"/>
      <c r="S2581" s="25"/>
      <c r="T2581" s="671"/>
      <c r="U2581" s="730" t="str">
        <f t="shared" si="43"/>
        <v/>
      </c>
    </row>
    <row r="2582" spans="1:21" x14ac:dyDescent="0.25">
      <c r="A2582" s="36" t="str">
        <f>'0'!$A$4</f>
        <v>………………..</v>
      </c>
      <c r="B2582" s="37">
        <f>'0'!$A$2</f>
        <v>46112</v>
      </c>
      <c r="C2582" s="37" t="s">
        <v>1197</v>
      </c>
      <c r="D2582" s="195"/>
      <c r="E2582" s="23"/>
      <c r="F2582" s="14"/>
      <c r="G2582" s="22"/>
      <c r="H2582" s="656"/>
      <c r="I2582" s="656"/>
      <c r="J2582" s="656"/>
      <c r="K2582" s="25"/>
      <c r="L2582" s="25"/>
      <c r="M2582" s="25"/>
      <c r="N2582" s="25"/>
      <c r="O2582" s="25"/>
      <c r="P2582" s="25"/>
      <c r="Q2582" s="25"/>
      <c r="R2582" s="25"/>
      <c r="S2582" s="25"/>
      <c r="T2582" s="671"/>
      <c r="U2582" s="730" t="str">
        <f t="shared" si="43"/>
        <v/>
      </c>
    </row>
    <row r="2583" spans="1:21" x14ac:dyDescent="0.25">
      <c r="A2583" s="36" t="str">
        <f>'0'!$A$4</f>
        <v>………………..</v>
      </c>
      <c r="B2583" s="37">
        <f>'0'!$A$2</f>
        <v>46112</v>
      </c>
      <c r="C2583" s="37" t="s">
        <v>1197</v>
      </c>
      <c r="D2583" s="195"/>
      <c r="E2583" s="23"/>
      <c r="F2583" s="14"/>
      <c r="G2583" s="22"/>
      <c r="H2583" s="656"/>
      <c r="I2583" s="656"/>
      <c r="J2583" s="656"/>
      <c r="K2583" s="25"/>
      <c r="L2583" s="25"/>
      <c r="M2583" s="25"/>
      <c r="N2583" s="25"/>
      <c r="O2583" s="25"/>
      <c r="P2583" s="25"/>
      <c r="Q2583" s="25"/>
      <c r="R2583" s="25"/>
      <c r="S2583" s="25"/>
      <c r="T2583" s="671"/>
      <c r="U2583" s="730" t="str">
        <f t="shared" si="43"/>
        <v/>
      </c>
    </row>
    <row r="2584" spans="1:21" x14ac:dyDescent="0.25">
      <c r="A2584" s="36" t="str">
        <f>'0'!$A$4</f>
        <v>………………..</v>
      </c>
      <c r="B2584" s="37">
        <f>'0'!$A$2</f>
        <v>46112</v>
      </c>
      <c r="C2584" s="37" t="s">
        <v>1197</v>
      </c>
      <c r="D2584" s="195"/>
      <c r="E2584" s="23"/>
      <c r="F2584" s="14"/>
      <c r="G2584" s="22"/>
      <c r="H2584" s="656"/>
      <c r="I2584" s="656"/>
      <c r="J2584" s="656"/>
      <c r="K2584" s="25"/>
      <c r="L2584" s="25"/>
      <c r="M2584" s="25"/>
      <c r="N2584" s="25"/>
      <c r="O2584" s="25"/>
      <c r="P2584" s="25"/>
      <c r="Q2584" s="25"/>
      <c r="R2584" s="25"/>
      <c r="S2584" s="25"/>
      <c r="T2584" s="671"/>
      <c r="U2584" s="730" t="str">
        <f t="shared" si="43"/>
        <v/>
      </c>
    </row>
    <row r="2585" spans="1:21" x14ac:dyDescent="0.25">
      <c r="A2585" s="36" t="str">
        <f>'0'!$A$4</f>
        <v>………………..</v>
      </c>
      <c r="B2585" s="37">
        <f>'0'!$A$2</f>
        <v>46112</v>
      </c>
      <c r="C2585" s="37" t="s">
        <v>1197</v>
      </c>
      <c r="D2585" s="195"/>
      <c r="E2585" s="23"/>
      <c r="F2585" s="14"/>
      <c r="G2585" s="22"/>
      <c r="H2585" s="656"/>
      <c r="I2585" s="656"/>
      <c r="J2585" s="656"/>
      <c r="K2585" s="25"/>
      <c r="L2585" s="25"/>
      <c r="M2585" s="25"/>
      <c r="N2585" s="25"/>
      <c r="O2585" s="25"/>
      <c r="P2585" s="25"/>
      <c r="Q2585" s="25"/>
      <c r="R2585" s="25"/>
      <c r="S2585" s="25"/>
      <c r="T2585" s="671"/>
      <c r="U2585" s="730" t="str">
        <f t="shared" si="43"/>
        <v/>
      </c>
    </row>
    <row r="2586" spans="1:21" x14ac:dyDescent="0.25">
      <c r="A2586" s="36" t="str">
        <f>'0'!$A$4</f>
        <v>………………..</v>
      </c>
      <c r="B2586" s="37">
        <f>'0'!$A$2</f>
        <v>46112</v>
      </c>
      <c r="C2586" s="37" t="s">
        <v>1197</v>
      </c>
      <c r="D2586" s="195"/>
      <c r="E2586" s="23"/>
      <c r="F2586" s="14"/>
      <c r="G2586" s="22"/>
      <c r="H2586" s="656"/>
      <c r="I2586" s="656"/>
      <c r="J2586" s="656"/>
      <c r="K2586" s="25"/>
      <c r="L2586" s="25"/>
      <c r="M2586" s="25"/>
      <c r="N2586" s="25"/>
      <c r="O2586" s="25"/>
      <c r="P2586" s="25"/>
      <c r="Q2586" s="25"/>
      <c r="R2586" s="25"/>
      <c r="S2586" s="25"/>
      <c r="T2586" s="671"/>
      <c r="U2586" s="730" t="str">
        <f t="shared" si="43"/>
        <v/>
      </c>
    </row>
    <row r="2587" spans="1:21" x14ac:dyDescent="0.25">
      <c r="A2587" s="36" t="str">
        <f>'0'!$A$4</f>
        <v>………………..</v>
      </c>
      <c r="B2587" s="37">
        <f>'0'!$A$2</f>
        <v>46112</v>
      </c>
      <c r="C2587" s="37" t="s">
        <v>1197</v>
      </c>
      <c r="D2587" s="195"/>
      <c r="E2587" s="23"/>
      <c r="F2587" s="14"/>
      <c r="G2587" s="22"/>
      <c r="H2587" s="656"/>
      <c r="I2587" s="656"/>
      <c r="J2587" s="656"/>
      <c r="K2587" s="25"/>
      <c r="L2587" s="25"/>
      <c r="M2587" s="25"/>
      <c r="N2587" s="25"/>
      <c r="O2587" s="25"/>
      <c r="P2587" s="25"/>
      <c r="Q2587" s="25"/>
      <c r="R2587" s="25"/>
      <c r="S2587" s="25"/>
      <c r="T2587" s="671"/>
      <c r="U2587" s="730" t="str">
        <f t="shared" si="43"/>
        <v/>
      </c>
    </row>
    <row r="2588" spans="1:21" x14ac:dyDescent="0.25">
      <c r="A2588" s="36" t="str">
        <f>'0'!$A$4</f>
        <v>………………..</v>
      </c>
      <c r="B2588" s="37">
        <f>'0'!$A$2</f>
        <v>46112</v>
      </c>
      <c r="C2588" s="37" t="s">
        <v>1197</v>
      </c>
      <c r="D2588" s="195"/>
      <c r="E2588" s="23"/>
      <c r="F2588" s="14"/>
      <c r="G2588" s="22"/>
      <c r="H2588" s="656"/>
      <c r="I2588" s="656"/>
      <c r="J2588" s="656"/>
      <c r="K2588" s="25"/>
      <c r="L2588" s="25"/>
      <c r="M2588" s="25"/>
      <c r="N2588" s="25"/>
      <c r="O2588" s="25"/>
      <c r="P2588" s="25"/>
      <c r="Q2588" s="25"/>
      <c r="R2588" s="25"/>
      <c r="S2588" s="25"/>
      <c r="T2588" s="671"/>
      <c r="U2588" s="730" t="str">
        <f t="shared" si="43"/>
        <v/>
      </c>
    </row>
    <row r="2589" spans="1:21" x14ac:dyDescent="0.25">
      <c r="A2589" s="36" t="str">
        <f>'0'!$A$4</f>
        <v>………………..</v>
      </c>
      <c r="B2589" s="37">
        <f>'0'!$A$2</f>
        <v>46112</v>
      </c>
      <c r="C2589" s="37" t="s">
        <v>1197</v>
      </c>
      <c r="D2589" s="195"/>
      <c r="E2589" s="23"/>
      <c r="F2589" s="14"/>
      <c r="G2589" s="22"/>
      <c r="H2589" s="656"/>
      <c r="I2589" s="656"/>
      <c r="J2589" s="656"/>
      <c r="K2589" s="25"/>
      <c r="L2589" s="25"/>
      <c r="M2589" s="25"/>
      <c r="N2589" s="25"/>
      <c r="O2589" s="25"/>
      <c r="P2589" s="25"/>
      <c r="Q2589" s="25"/>
      <c r="R2589" s="25"/>
      <c r="S2589" s="25"/>
      <c r="T2589" s="671"/>
      <c r="U2589" s="730" t="str">
        <f t="shared" si="43"/>
        <v/>
      </c>
    </row>
    <row r="2590" spans="1:21" x14ac:dyDescent="0.25">
      <c r="A2590" s="36" t="str">
        <f>'0'!$A$4</f>
        <v>………………..</v>
      </c>
      <c r="B2590" s="37">
        <f>'0'!$A$2</f>
        <v>46112</v>
      </c>
      <c r="C2590" s="37" t="s">
        <v>1197</v>
      </c>
      <c r="D2590" s="195"/>
      <c r="E2590" s="23"/>
      <c r="F2590" s="14"/>
      <c r="G2590" s="22"/>
      <c r="H2590" s="656"/>
      <c r="I2590" s="656"/>
      <c r="J2590" s="656"/>
      <c r="K2590" s="25"/>
      <c r="L2590" s="25"/>
      <c r="M2590" s="25"/>
      <c r="N2590" s="25"/>
      <c r="O2590" s="25"/>
      <c r="P2590" s="25"/>
      <c r="Q2590" s="25"/>
      <c r="R2590" s="25"/>
      <c r="S2590" s="25"/>
      <c r="T2590" s="671"/>
      <c r="U2590" s="730" t="str">
        <f t="shared" si="43"/>
        <v/>
      </c>
    </row>
    <row r="2591" spans="1:21" x14ac:dyDescent="0.25">
      <c r="A2591" s="36" t="str">
        <f>'0'!$A$4</f>
        <v>………………..</v>
      </c>
      <c r="B2591" s="37">
        <f>'0'!$A$2</f>
        <v>46112</v>
      </c>
      <c r="C2591" s="37" t="s">
        <v>1197</v>
      </c>
      <c r="D2591" s="195"/>
      <c r="E2591" s="23"/>
      <c r="F2591" s="14"/>
      <c r="G2591" s="22"/>
      <c r="H2591" s="656"/>
      <c r="I2591" s="656"/>
      <c r="J2591" s="656"/>
      <c r="K2591" s="25"/>
      <c r="L2591" s="25"/>
      <c r="M2591" s="25"/>
      <c r="N2591" s="25"/>
      <c r="O2591" s="25"/>
      <c r="P2591" s="25"/>
      <c r="Q2591" s="25"/>
      <c r="R2591" s="25"/>
      <c r="S2591" s="25"/>
      <c r="T2591" s="671"/>
      <c r="U2591" s="730" t="str">
        <f t="shared" si="43"/>
        <v/>
      </c>
    </row>
    <row r="2592" spans="1:21" x14ac:dyDescent="0.25">
      <c r="A2592" s="36" t="str">
        <f>'0'!$A$4</f>
        <v>………………..</v>
      </c>
      <c r="B2592" s="37">
        <f>'0'!$A$2</f>
        <v>46112</v>
      </c>
      <c r="C2592" s="37" t="s">
        <v>1197</v>
      </c>
      <c r="D2592" s="195"/>
      <c r="E2592" s="23"/>
      <c r="F2592" s="14"/>
      <c r="G2592" s="22"/>
      <c r="H2592" s="656"/>
      <c r="I2592" s="656"/>
      <c r="J2592" s="656"/>
      <c r="K2592" s="25"/>
      <c r="L2592" s="25"/>
      <c r="M2592" s="25"/>
      <c r="N2592" s="25"/>
      <c r="O2592" s="25"/>
      <c r="P2592" s="25"/>
      <c r="Q2592" s="25"/>
      <c r="R2592" s="25"/>
      <c r="S2592" s="25"/>
      <c r="T2592" s="671"/>
      <c r="U2592" s="730" t="str">
        <f t="shared" si="43"/>
        <v/>
      </c>
    </row>
    <row r="2593" spans="1:21" x14ac:dyDescent="0.25">
      <c r="A2593" s="36" t="str">
        <f>'0'!$A$4</f>
        <v>………………..</v>
      </c>
      <c r="B2593" s="37">
        <f>'0'!$A$2</f>
        <v>46112</v>
      </c>
      <c r="C2593" s="37" t="s">
        <v>1197</v>
      </c>
      <c r="D2593" s="195"/>
      <c r="E2593" s="23"/>
      <c r="F2593" s="14"/>
      <c r="G2593" s="22"/>
      <c r="H2593" s="656"/>
      <c r="I2593" s="656"/>
      <c r="J2593" s="656"/>
      <c r="K2593" s="25"/>
      <c r="L2593" s="25"/>
      <c r="M2593" s="25"/>
      <c r="N2593" s="25"/>
      <c r="O2593" s="25"/>
      <c r="P2593" s="25"/>
      <c r="Q2593" s="25"/>
      <c r="R2593" s="25"/>
      <c r="S2593" s="25"/>
      <c r="T2593" s="671"/>
      <c r="U2593" s="730" t="str">
        <f t="shared" si="43"/>
        <v/>
      </c>
    </row>
    <row r="2594" spans="1:21" x14ac:dyDescent="0.25">
      <c r="A2594" s="36" t="str">
        <f>'0'!$A$4</f>
        <v>………………..</v>
      </c>
      <c r="B2594" s="37">
        <f>'0'!$A$2</f>
        <v>46112</v>
      </c>
      <c r="C2594" s="37" t="s">
        <v>1197</v>
      </c>
      <c r="D2594" s="195"/>
      <c r="E2594" s="23"/>
      <c r="F2594" s="14"/>
      <c r="G2594" s="22"/>
      <c r="H2594" s="656"/>
      <c r="I2594" s="656"/>
      <c r="J2594" s="656"/>
      <c r="K2594" s="25"/>
      <c r="L2594" s="25"/>
      <c r="M2594" s="25"/>
      <c r="N2594" s="25"/>
      <c r="O2594" s="25"/>
      <c r="P2594" s="25"/>
      <c r="Q2594" s="25"/>
      <c r="R2594" s="25"/>
      <c r="S2594" s="25"/>
      <c r="T2594" s="671"/>
      <c r="U2594" s="730" t="str">
        <f t="shared" si="43"/>
        <v/>
      </c>
    </row>
    <row r="2595" spans="1:21" x14ac:dyDescent="0.25">
      <c r="A2595" s="36" t="str">
        <f>'0'!$A$4</f>
        <v>………………..</v>
      </c>
      <c r="B2595" s="37">
        <f>'0'!$A$2</f>
        <v>46112</v>
      </c>
      <c r="C2595" s="37" t="s">
        <v>1197</v>
      </c>
      <c r="D2595" s="195"/>
      <c r="E2595" s="23"/>
      <c r="F2595" s="14"/>
      <c r="G2595" s="22"/>
      <c r="H2595" s="656"/>
      <c r="I2595" s="656"/>
      <c r="J2595" s="656"/>
      <c r="K2595" s="25"/>
      <c r="L2595" s="25"/>
      <c r="M2595" s="25"/>
      <c r="N2595" s="25"/>
      <c r="O2595" s="25"/>
      <c r="P2595" s="25"/>
      <c r="Q2595" s="25"/>
      <c r="R2595" s="25"/>
      <c r="S2595" s="25"/>
      <c r="T2595" s="671"/>
      <c r="U2595" s="730" t="str">
        <f t="shared" si="43"/>
        <v/>
      </c>
    </row>
    <row r="2596" spans="1:21" x14ac:dyDescent="0.25">
      <c r="A2596" s="36" t="str">
        <f>'0'!$A$4</f>
        <v>………………..</v>
      </c>
      <c r="B2596" s="37">
        <f>'0'!$A$2</f>
        <v>46112</v>
      </c>
      <c r="C2596" s="37" t="s">
        <v>1197</v>
      </c>
      <c r="D2596" s="195"/>
      <c r="E2596" s="23"/>
      <c r="F2596" s="14"/>
      <c r="G2596" s="22"/>
      <c r="H2596" s="656"/>
      <c r="I2596" s="656"/>
      <c r="J2596" s="656"/>
      <c r="K2596" s="25"/>
      <c r="L2596" s="25"/>
      <c r="M2596" s="25"/>
      <c r="N2596" s="25"/>
      <c r="O2596" s="25"/>
      <c r="P2596" s="25"/>
      <c r="Q2596" s="25"/>
      <c r="R2596" s="25"/>
      <c r="S2596" s="25"/>
      <c r="T2596" s="671"/>
      <c r="U2596" s="730" t="str">
        <f t="shared" si="43"/>
        <v/>
      </c>
    </row>
    <row r="2597" spans="1:21" x14ac:dyDescent="0.25">
      <c r="A2597" s="36" t="str">
        <f>'0'!$A$4</f>
        <v>………………..</v>
      </c>
      <c r="B2597" s="37">
        <f>'0'!$A$2</f>
        <v>46112</v>
      </c>
      <c r="C2597" s="37" t="s">
        <v>1197</v>
      </c>
      <c r="D2597" s="195"/>
      <c r="E2597" s="23"/>
      <c r="F2597" s="14"/>
      <c r="G2597" s="22"/>
      <c r="H2597" s="656"/>
      <c r="I2597" s="656"/>
      <c r="J2597" s="656"/>
      <c r="K2597" s="25"/>
      <c r="L2597" s="25"/>
      <c r="M2597" s="25"/>
      <c r="N2597" s="25"/>
      <c r="O2597" s="25"/>
      <c r="P2597" s="25"/>
      <c r="Q2597" s="25"/>
      <c r="R2597" s="25"/>
      <c r="S2597" s="25"/>
      <c r="T2597" s="671"/>
      <c r="U2597" s="730" t="str">
        <f t="shared" si="43"/>
        <v/>
      </c>
    </row>
    <row r="2598" spans="1:21" x14ac:dyDescent="0.25">
      <c r="A2598" s="36" t="str">
        <f>'0'!$A$4</f>
        <v>………………..</v>
      </c>
      <c r="B2598" s="37">
        <f>'0'!$A$2</f>
        <v>46112</v>
      </c>
      <c r="C2598" s="37" t="s">
        <v>1197</v>
      </c>
      <c r="D2598" s="195"/>
      <c r="E2598" s="23"/>
      <c r="F2598" s="14"/>
      <c r="G2598" s="22"/>
      <c r="H2598" s="656"/>
      <c r="I2598" s="656"/>
      <c r="J2598" s="656"/>
      <c r="K2598" s="25"/>
      <c r="L2598" s="25"/>
      <c r="M2598" s="25"/>
      <c r="N2598" s="25"/>
      <c r="O2598" s="25"/>
      <c r="P2598" s="25"/>
      <c r="Q2598" s="25"/>
      <c r="R2598" s="25"/>
      <c r="S2598" s="25"/>
      <c r="T2598" s="671"/>
      <c r="U2598" s="730" t="str">
        <f t="shared" si="43"/>
        <v/>
      </c>
    </row>
    <row r="2599" spans="1:21" x14ac:dyDescent="0.25">
      <c r="A2599" s="36" t="str">
        <f>'0'!$A$4</f>
        <v>………………..</v>
      </c>
      <c r="B2599" s="37">
        <f>'0'!$A$2</f>
        <v>46112</v>
      </c>
      <c r="C2599" s="37" t="s">
        <v>1197</v>
      </c>
      <c r="D2599" s="195"/>
      <c r="E2599" s="23"/>
      <c r="F2599" s="14"/>
      <c r="G2599" s="22"/>
      <c r="H2599" s="656"/>
      <c r="I2599" s="656"/>
      <c r="J2599" s="656"/>
      <c r="K2599" s="25"/>
      <c r="L2599" s="25"/>
      <c r="M2599" s="25"/>
      <c r="N2599" s="25"/>
      <c r="O2599" s="25"/>
      <c r="P2599" s="25"/>
      <c r="Q2599" s="25"/>
      <c r="R2599" s="25"/>
      <c r="S2599" s="25"/>
      <c r="T2599" s="671"/>
      <c r="U2599" s="730" t="str">
        <f t="shared" si="43"/>
        <v/>
      </c>
    </row>
    <row r="2600" spans="1:21" x14ac:dyDescent="0.25">
      <c r="A2600" s="36" t="str">
        <f>'0'!$A$4</f>
        <v>………………..</v>
      </c>
      <c r="B2600" s="37">
        <f>'0'!$A$2</f>
        <v>46112</v>
      </c>
      <c r="C2600" s="37" t="s">
        <v>1197</v>
      </c>
      <c r="D2600" s="195"/>
      <c r="E2600" s="23"/>
      <c r="F2600" s="14"/>
      <c r="G2600" s="22"/>
      <c r="H2600" s="656"/>
      <c r="I2600" s="656"/>
      <c r="J2600" s="656"/>
      <c r="K2600" s="25"/>
      <c r="L2600" s="25"/>
      <c r="M2600" s="25"/>
      <c r="N2600" s="25"/>
      <c r="O2600" s="25"/>
      <c r="P2600" s="25"/>
      <c r="Q2600" s="25"/>
      <c r="R2600" s="25"/>
      <c r="S2600" s="25"/>
      <c r="T2600" s="671"/>
      <c r="U2600" s="730" t="str">
        <f t="shared" si="43"/>
        <v/>
      </c>
    </row>
    <row r="2601" spans="1:21" x14ac:dyDescent="0.25">
      <c r="A2601" s="36" t="str">
        <f>'0'!$A$4</f>
        <v>………………..</v>
      </c>
      <c r="B2601" s="37">
        <f>'0'!$A$2</f>
        <v>46112</v>
      </c>
      <c r="C2601" s="37" t="s">
        <v>1197</v>
      </c>
      <c r="D2601" s="195"/>
      <c r="E2601" s="23"/>
      <c r="F2601" s="14"/>
      <c r="G2601" s="22"/>
      <c r="H2601" s="656"/>
      <c r="I2601" s="656"/>
      <c r="J2601" s="656"/>
      <c r="K2601" s="25"/>
      <c r="L2601" s="25"/>
      <c r="M2601" s="25"/>
      <c r="N2601" s="25"/>
      <c r="O2601" s="25"/>
      <c r="P2601" s="25"/>
      <c r="Q2601" s="25"/>
      <c r="R2601" s="25"/>
      <c r="S2601" s="25"/>
      <c r="T2601" s="671"/>
      <c r="U2601" s="730" t="str">
        <f t="shared" si="43"/>
        <v/>
      </c>
    </row>
    <row r="2602" spans="1:21" x14ac:dyDescent="0.25">
      <c r="A2602" s="36" t="str">
        <f>'0'!$A$4</f>
        <v>………………..</v>
      </c>
      <c r="B2602" s="37">
        <f>'0'!$A$2</f>
        <v>46112</v>
      </c>
      <c r="C2602" s="37" t="s">
        <v>1197</v>
      </c>
      <c r="D2602" s="195"/>
      <c r="E2602" s="23"/>
      <c r="F2602" s="14"/>
      <c r="G2602" s="22"/>
      <c r="H2602" s="656"/>
      <c r="I2602" s="656"/>
      <c r="J2602" s="656"/>
      <c r="K2602" s="25"/>
      <c r="L2602" s="25"/>
      <c r="M2602" s="25"/>
      <c r="N2602" s="25"/>
      <c r="O2602" s="25"/>
      <c r="P2602" s="25"/>
      <c r="Q2602" s="25"/>
      <c r="R2602" s="25"/>
      <c r="S2602" s="25"/>
      <c r="T2602" s="671"/>
      <c r="U2602" s="730" t="str">
        <f t="shared" si="43"/>
        <v/>
      </c>
    </row>
    <row r="2603" spans="1:21" x14ac:dyDescent="0.25">
      <c r="A2603" s="36" t="str">
        <f>'0'!$A$4</f>
        <v>………………..</v>
      </c>
      <c r="B2603" s="37">
        <f>'0'!$A$2</f>
        <v>46112</v>
      </c>
      <c r="C2603" s="37" t="s">
        <v>1197</v>
      </c>
      <c r="D2603" s="195"/>
      <c r="E2603" s="23"/>
      <c r="F2603" s="14"/>
      <c r="G2603" s="22"/>
      <c r="H2603" s="656"/>
      <c r="I2603" s="656"/>
      <c r="J2603" s="656"/>
      <c r="K2603" s="25"/>
      <c r="L2603" s="25"/>
      <c r="M2603" s="25"/>
      <c r="N2603" s="25"/>
      <c r="O2603" s="25"/>
      <c r="P2603" s="25"/>
      <c r="Q2603" s="25"/>
      <c r="R2603" s="25"/>
      <c r="S2603" s="25"/>
      <c r="T2603" s="671"/>
      <c r="U2603" s="730" t="str">
        <f t="shared" si="43"/>
        <v/>
      </c>
    </row>
    <row r="2604" spans="1:21" x14ac:dyDescent="0.25">
      <c r="A2604" s="36" t="str">
        <f>'0'!$A$4</f>
        <v>………………..</v>
      </c>
      <c r="B2604" s="37">
        <f>'0'!$A$2</f>
        <v>46112</v>
      </c>
      <c r="C2604" s="37" t="s">
        <v>1197</v>
      </c>
      <c r="D2604" s="195"/>
      <c r="E2604" s="23"/>
      <c r="F2604" s="14"/>
      <c r="G2604" s="22"/>
      <c r="H2604" s="656"/>
      <c r="I2604" s="656"/>
      <c r="J2604" s="656"/>
      <c r="K2604" s="25"/>
      <c r="L2604" s="25"/>
      <c r="M2604" s="25"/>
      <c r="N2604" s="25"/>
      <c r="O2604" s="25"/>
      <c r="P2604" s="25"/>
      <c r="Q2604" s="25"/>
      <c r="R2604" s="25"/>
      <c r="S2604" s="25"/>
      <c r="T2604" s="671"/>
      <c r="U2604" s="730" t="str">
        <f t="shared" si="43"/>
        <v/>
      </c>
    </row>
    <row r="2605" spans="1:21" x14ac:dyDescent="0.25">
      <c r="A2605" s="36" t="str">
        <f>'0'!$A$4</f>
        <v>………………..</v>
      </c>
      <c r="B2605" s="37">
        <f>'0'!$A$2</f>
        <v>46112</v>
      </c>
      <c r="C2605" s="37" t="s">
        <v>1197</v>
      </c>
      <c r="D2605" s="195"/>
      <c r="E2605" s="23"/>
      <c r="F2605" s="14"/>
      <c r="G2605" s="22"/>
      <c r="H2605" s="656"/>
      <c r="I2605" s="656"/>
      <c r="J2605" s="656"/>
      <c r="K2605" s="25"/>
      <c r="L2605" s="25"/>
      <c r="M2605" s="25"/>
      <c r="N2605" s="25"/>
      <c r="O2605" s="25"/>
      <c r="P2605" s="25"/>
      <c r="Q2605" s="25"/>
      <c r="R2605" s="25"/>
      <c r="S2605" s="25"/>
      <c r="T2605" s="671"/>
      <c r="U2605" s="730" t="str">
        <f t="shared" si="43"/>
        <v/>
      </c>
    </row>
    <row r="2606" spans="1:21" x14ac:dyDescent="0.25">
      <c r="A2606" s="36" t="str">
        <f>'0'!$A$4</f>
        <v>………………..</v>
      </c>
      <c r="B2606" s="37">
        <f>'0'!$A$2</f>
        <v>46112</v>
      </c>
      <c r="C2606" s="37" t="s">
        <v>1197</v>
      </c>
      <c r="D2606" s="195"/>
      <c r="E2606" s="23"/>
      <c r="F2606" s="14"/>
      <c r="G2606" s="22"/>
      <c r="H2606" s="656"/>
      <c r="I2606" s="656"/>
      <c r="J2606" s="656"/>
      <c r="K2606" s="25"/>
      <c r="L2606" s="25"/>
      <c r="M2606" s="25"/>
      <c r="N2606" s="25"/>
      <c r="O2606" s="25"/>
      <c r="P2606" s="25"/>
      <c r="Q2606" s="25"/>
      <c r="R2606" s="25"/>
      <c r="S2606" s="25"/>
      <c r="T2606" s="671"/>
      <c r="U2606" s="730" t="str">
        <f t="shared" si="43"/>
        <v/>
      </c>
    </row>
    <row r="2607" spans="1:21" x14ac:dyDescent="0.25">
      <c r="A2607" s="36" t="str">
        <f>'0'!$A$4</f>
        <v>………………..</v>
      </c>
      <c r="B2607" s="37">
        <f>'0'!$A$2</f>
        <v>46112</v>
      </c>
      <c r="C2607" s="37" t="s">
        <v>1197</v>
      </c>
      <c r="D2607" s="195"/>
      <c r="E2607" s="23"/>
      <c r="F2607" s="14"/>
      <c r="G2607" s="22"/>
      <c r="H2607" s="656"/>
      <c r="I2607" s="656"/>
      <c r="J2607" s="656"/>
      <c r="K2607" s="25"/>
      <c r="L2607" s="25"/>
      <c r="M2607" s="25"/>
      <c r="N2607" s="25"/>
      <c r="O2607" s="25"/>
      <c r="P2607" s="25"/>
      <c r="Q2607" s="25"/>
      <c r="R2607" s="25"/>
      <c r="S2607" s="25"/>
      <c r="T2607" s="671"/>
      <c r="U2607" s="730" t="str">
        <f t="shared" si="43"/>
        <v/>
      </c>
    </row>
    <row r="2608" spans="1:21" x14ac:dyDescent="0.25">
      <c r="A2608" s="36" t="str">
        <f>'0'!$A$4</f>
        <v>………………..</v>
      </c>
      <c r="B2608" s="37">
        <f>'0'!$A$2</f>
        <v>46112</v>
      </c>
      <c r="C2608" s="37" t="s">
        <v>1197</v>
      </c>
      <c r="D2608" s="195"/>
      <c r="E2608" s="23"/>
      <c r="F2608" s="14"/>
      <c r="G2608" s="22"/>
      <c r="H2608" s="656"/>
      <c r="I2608" s="656"/>
      <c r="J2608" s="656"/>
      <c r="K2608" s="25"/>
      <c r="L2608" s="25"/>
      <c r="M2608" s="25"/>
      <c r="N2608" s="25"/>
      <c r="O2608" s="25"/>
      <c r="P2608" s="25"/>
      <c r="Q2608" s="25"/>
      <c r="R2608" s="25"/>
      <c r="S2608" s="25"/>
      <c r="T2608" s="671"/>
      <c r="U2608" s="730" t="str">
        <f t="shared" si="43"/>
        <v/>
      </c>
    </row>
    <row r="2609" spans="1:21" x14ac:dyDescent="0.25">
      <c r="A2609" s="36" t="str">
        <f>'0'!$A$4</f>
        <v>………………..</v>
      </c>
      <c r="B2609" s="37">
        <f>'0'!$A$2</f>
        <v>46112</v>
      </c>
      <c r="C2609" s="37" t="s">
        <v>1197</v>
      </c>
      <c r="D2609" s="195"/>
      <c r="E2609" s="23"/>
      <c r="F2609" s="14"/>
      <c r="G2609" s="22"/>
      <c r="H2609" s="656"/>
      <c r="I2609" s="656"/>
      <c r="J2609" s="656"/>
      <c r="K2609" s="25"/>
      <c r="L2609" s="25"/>
      <c r="M2609" s="25"/>
      <c r="N2609" s="25"/>
      <c r="O2609" s="25"/>
      <c r="P2609" s="25"/>
      <c r="Q2609" s="25"/>
      <c r="R2609" s="25"/>
      <c r="S2609" s="25"/>
      <c r="T2609" s="671"/>
      <c r="U2609" s="730" t="str">
        <f t="shared" si="43"/>
        <v/>
      </c>
    </row>
    <row r="2610" spans="1:21" x14ac:dyDescent="0.25">
      <c r="A2610" s="36" t="str">
        <f>'0'!$A$4</f>
        <v>………………..</v>
      </c>
      <c r="B2610" s="37">
        <f>'0'!$A$2</f>
        <v>46112</v>
      </c>
      <c r="C2610" s="37" t="s">
        <v>1197</v>
      </c>
      <c r="D2610" s="195"/>
      <c r="E2610" s="23"/>
      <c r="F2610" s="14"/>
      <c r="G2610" s="22"/>
      <c r="H2610" s="656"/>
      <c r="I2610" s="656"/>
      <c r="J2610" s="656"/>
      <c r="K2610" s="25"/>
      <c r="L2610" s="25"/>
      <c r="M2610" s="25"/>
      <c r="N2610" s="25"/>
      <c r="O2610" s="25"/>
      <c r="P2610" s="25"/>
      <c r="Q2610" s="25"/>
      <c r="R2610" s="25"/>
      <c r="S2610" s="25"/>
      <c r="T2610" s="671"/>
      <c r="U2610" s="730" t="str">
        <f t="shared" si="43"/>
        <v/>
      </c>
    </row>
    <row r="2611" spans="1:21" x14ac:dyDescent="0.25">
      <c r="A2611" s="36" t="str">
        <f>'0'!$A$4</f>
        <v>………………..</v>
      </c>
      <c r="B2611" s="37">
        <f>'0'!$A$2</f>
        <v>46112</v>
      </c>
      <c r="C2611" s="37" t="s">
        <v>1197</v>
      </c>
      <c r="D2611" s="195"/>
      <c r="E2611" s="23"/>
      <c r="F2611" s="14"/>
      <c r="G2611" s="22"/>
      <c r="H2611" s="656"/>
      <c r="I2611" s="656"/>
      <c r="J2611" s="656"/>
      <c r="K2611" s="25"/>
      <c r="L2611" s="25"/>
      <c r="M2611" s="25"/>
      <c r="N2611" s="25"/>
      <c r="O2611" s="25"/>
      <c r="P2611" s="25"/>
      <c r="Q2611" s="25"/>
      <c r="R2611" s="25"/>
      <c r="S2611" s="25"/>
      <c r="T2611" s="671"/>
      <c r="U2611" s="730" t="str">
        <f t="shared" si="43"/>
        <v/>
      </c>
    </row>
    <row r="2612" spans="1:21" x14ac:dyDescent="0.25">
      <c r="A2612" s="36" t="str">
        <f>'0'!$A$4</f>
        <v>………………..</v>
      </c>
      <c r="B2612" s="37">
        <f>'0'!$A$2</f>
        <v>46112</v>
      </c>
      <c r="C2612" s="37" t="s">
        <v>1197</v>
      </c>
      <c r="D2612" s="195"/>
      <c r="E2612" s="23"/>
      <c r="F2612" s="14"/>
      <c r="G2612" s="22"/>
      <c r="H2612" s="656"/>
      <c r="I2612" s="656"/>
      <c r="J2612" s="656"/>
      <c r="K2612" s="25"/>
      <c r="L2612" s="25"/>
      <c r="M2612" s="25"/>
      <c r="N2612" s="25"/>
      <c r="O2612" s="25"/>
      <c r="P2612" s="25"/>
      <c r="Q2612" s="25"/>
      <c r="R2612" s="25"/>
      <c r="S2612" s="25"/>
      <c r="T2612" s="671"/>
      <c r="U2612" s="730" t="str">
        <f t="shared" si="43"/>
        <v/>
      </c>
    </row>
    <row r="2613" spans="1:21" x14ac:dyDescent="0.25">
      <c r="A2613" s="36" t="str">
        <f>'0'!$A$4</f>
        <v>………………..</v>
      </c>
      <c r="B2613" s="37">
        <f>'0'!$A$2</f>
        <v>46112</v>
      </c>
      <c r="C2613" s="37" t="s">
        <v>1197</v>
      </c>
      <c r="D2613" s="195"/>
      <c r="E2613" s="23"/>
      <c r="F2613" s="14"/>
      <c r="G2613" s="22"/>
      <c r="H2613" s="656"/>
      <c r="I2613" s="656"/>
      <c r="J2613" s="656"/>
      <c r="K2613" s="25"/>
      <c r="L2613" s="25"/>
      <c r="M2613" s="25"/>
      <c r="N2613" s="25"/>
      <c r="O2613" s="25"/>
      <c r="P2613" s="25"/>
      <c r="Q2613" s="25"/>
      <c r="R2613" s="25"/>
      <c r="S2613" s="25"/>
      <c r="T2613" s="671"/>
      <c r="U2613" s="730" t="str">
        <f t="shared" si="43"/>
        <v/>
      </c>
    </row>
    <row r="2614" spans="1:21" x14ac:dyDescent="0.25">
      <c r="A2614" s="36" t="str">
        <f>'0'!$A$4</f>
        <v>………………..</v>
      </c>
      <c r="B2614" s="37">
        <f>'0'!$A$2</f>
        <v>46112</v>
      </c>
      <c r="C2614" s="37" t="s">
        <v>1197</v>
      </c>
      <c r="D2614" s="195"/>
      <c r="E2614" s="23"/>
      <c r="F2614" s="14"/>
      <c r="G2614" s="22"/>
      <c r="H2614" s="656"/>
      <c r="I2614" s="656"/>
      <c r="J2614" s="656"/>
      <c r="K2614" s="25"/>
      <c r="L2614" s="25"/>
      <c r="M2614" s="25"/>
      <c r="N2614" s="25"/>
      <c r="O2614" s="25"/>
      <c r="P2614" s="25"/>
      <c r="Q2614" s="25"/>
      <c r="R2614" s="25"/>
      <c r="S2614" s="25"/>
      <c r="T2614" s="671"/>
      <c r="U2614" s="730" t="str">
        <f t="shared" si="43"/>
        <v/>
      </c>
    </row>
    <row r="2615" spans="1:21" x14ac:dyDescent="0.25">
      <c r="A2615" s="36" t="str">
        <f>'0'!$A$4</f>
        <v>………………..</v>
      </c>
      <c r="B2615" s="37">
        <f>'0'!$A$2</f>
        <v>46112</v>
      </c>
      <c r="C2615" s="37" t="s">
        <v>1197</v>
      </c>
      <c r="D2615" s="195"/>
      <c r="E2615" s="23"/>
      <c r="F2615" s="14"/>
      <c r="G2615" s="22"/>
      <c r="H2615" s="656"/>
      <c r="I2615" s="656"/>
      <c r="J2615" s="656"/>
      <c r="K2615" s="25"/>
      <c r="L2615" s="25"/>
      <c r="M2615" s="25"/>
      <c r="N2615" s="25"/>
      <c r="O2615" s="25"/>
      <c r="P2615" s="25"/>
      <c r="Q2615" s="25"/>
      <c r="R2615" s="25"/>
      <c r="S2615" s="25"/>
      <c r="T2615" s="671"/>
      <c r="U2615" s="730" t="str">
        <f t="shared" si="43"/>
        <v/>
      </c>
    </row>
    <row r="2616" spans="1:21" x14ac:dyDescent="0.25">
      <c r="A2616" s="36" t="str">
        <f>'0'!$A$4</f>
        <v>………………..</v>
      </c>
      <c r="B2616" s="37">
        <f>'0'!$A$2</f>
        <v>46112</v>
      </c>
      <c r="C2616" s="37" t="s">
        <v>1197</v>
      </c>
      <c r="D2616" s="195"/>
      <c r="E2616" s="23"/>
      <c r="F2616" s="14"/>
      <c r="G2616" s="22"/>
      <c r="H2616" s="656"/>
      <c r="I2616" s="656"/>
      <c r="J2616" s="656"/>
      <c r="K2616" s="25"/>
      <c r="L2616" s="25"/>
      <c r="M2616" s="25"/>
      <c r="N2616" s="25"/>
      <c r="O2616" s="25"/>
      <c r="P2616" s="25"/>
      <c r="Q2616" s="25"/>
      <c r="R2616" s="25"/>
      <c r="S2616" s="25"/>
      <c r="T2616" s="671"/>
      <c r="U2616" s="730" t="str">
        <f t="shared" si="43"/>
        <v/>
      </c>
    </row>
    <row r="2617" spans="1:21" x14ac:dyDescent="0.25">
      <c r="A2617" s="36" t="str">
        <f>'0'!$A$4</f>
        <v>………………..</v>
      </c>
      <c r="B2617" s="37">
        <f>'0'!$A$2</f>
        <v>46112</v>
      </c>
      <c r="C2617" s="37" t="s">
        <v>1197</v>
      </c>
      <c r="D2617" s="195"/>
      <c r="E2617" s="23"/>
      <c r="F2617" s="14"/>
      <c r="G2617" s="22"/>
      <c r="H2617" s="656"/>
      <c r="I2617" s="656"/>
      <c r="J2617" s="656"/>
      <c r="K2617" s="25"/>
      <c r="L2617" s="25"/>
      <c r="M2617" s="25"/>
      <c r="N2617" s="25"/>
      <c r="O2617" s="25"/>
      <c r="P2617" s="25"/>
      <c r="Q2617" s="25"/>
      <c r="R2617" s="25"/>
      <c r="S2617" s="25"/>
      <c r="T2617" s="671"/>
      <c r="U2617" s="730" t="str">
        <f t="shared" si="43"/>
        <v/>
      </c>
    </row>
    <row r="2618" spans="1:21" x14ac:dyDescent="0.25">
      <c r="A2618" s="36" t="str">
        <f>'0'!$A$4</f>
        <v>………………..</v>
      </c>
      <c r="B2618" s="37">
        <f>'0'!$A$2</f>
        <v>46112</v>
      </c>
      <c r="C2618" s="37" t="s">
        <v>1197</v>
      </c>
      <c r="D2618" s="195"/>
      <c r="E2618" s="23"/>
      <c r="F2618" s="14"/>
      <c r="G2618" s="22"/>
      <c r="H2618" s="656"/>
      <c r="I2618" s="656"/>
      <c r="J2618" s="656"/>
      <c r="K2618" s="25"/>
      <c r="L2618" s="25"/>
      <c r="M2618" s="25"/>
      <c r="N2618" s="25"/>
      <c r="O2618" s="25"/>
      <c r="P2618" s="25"/>
      <c r="Q2618" s="25"/>
      <c r="R2618" s="25"/>
      <c r="S2618" s="25"/>
      <c r="T2618" s="671"/>
      <c r="U2618" s="730" t="str">
        <f t="shared" si="43"/>
        <v/>
      </c>
    </row>
    <row r="2619" spans="1:21" x14ac:dyDescent="0.25">
      <c r="A2619" s="36" t="str">
        <f>'0'!$A$4</f>
        <v>………………..</v>
      </c>
      <c r="B2619" s="37">
        <f>'0'!$A$2</f>
        <v>46112</v>
      </c>
      <c r="C2619" s="37" t="s">
        <v>1197</v>
      </c>
      <c r="D2619" s="195"/>
      <c r="E2619" s="23"/>
      <c r="F2619" s="14"/>
      <c r="G2619" s="22"/>
      <c r="H2619" s="656"/>
      <c r="I2619" s="656"/>
      <c r="J2619" s="656"/>
      <c r="K2619" s="25"/>
      <c r="L2619" s="25"/>
      <c r="M2619" s="25"/>
      <c r="N2619" s="25"/>
      <c r="O2619" s="25"/>
      <c r="P2619" s="25"/>
      <c r="Q2619" s="25"/>
      <c r="R2619" s="25"/>
      <c r="S2619" s="25"/>
      <c r="T2619" s="671"/>
      <c r="U2619" s="730" t="str">
        <f t="shared" si="43"/>
        <v/>
      </c>
    </row>
    <row r="2620" spans="1:21" x14ac:dyDescent="0.25">
      <c r="A2620" s="36" t="str">
        <f>'0'!$A$4</f>
        <v>………………..</v>
      </c>
      <c r="B2620" s="37">
        <f>'0'!$A$2</f>
        <v>46112</v>
      </c>
      <c r="C2620" s="37" t="s">
        <v>1197</v>
      </c>
      <c r="D2620" s="195"/>
      <c r="E2620" s="23"/>
      <c r="F2620" s="14"/>
      <c r="G2620" s="22"/>
      <c r="H2620" s="656"/>
      <c r="I2620" s="656"/>
      <c r="J2620" s="656"/>
      <c r="K2620" s="25"/>
      <c r="L2620" s="25"/>
      <c r="M2620" s="25"/>
      <c r="N2620" s="25"/>
      <c r="O2620" s="25"/>
      <c r="P2620" s="25"/>
      <c r="Q2620" s="25"/>
      <c r="R2620" s="25"/>
      <c r="S2620" s="25"/>
      <c r="T2620" s="671"/>
      <c r="U2620" s="730" t="str">
        <f t="shared" si="43"/>
        <v/>
      </c>
    </row>
    <row r="2621" spans="1:21" x14ac:dyDescent="0.25">
      <c r="A2621" s="36" t="str">
        <f>'0'!$A$4</f>
        <v>………………..</v>
      </c>
      <c r="B2621" s="37">
        <f>'0'!$A$2</f>
        <v>46112</v>
      </c>
      <c r="C2621" s="37" t="s">
        <v>1197</v>
      </c>
      <c r="D2621" s="195"/>
      <c r="E2621" s="23"/>
      <c r="F2621" s="14"/>
      <c r="G2621" s="22"/>
      <c r="H2621" s="656"/>
      <c r="I2621" s="656"/>
      <c r="J2621" s="656"/>
      <c r="K2621" s="25"/>
      <c r="L2621" s="25"/>
      <c r="M2621" s="25"/>
      <c r="N2621" s="25"/>
      <c r="O2621" s="25"/>
      <c r="P2621" s="25"/>
      <c r="Q2621" s="25"/>
      <c r="R2621" s="25"/>
      <c r="S2621" s="25"/>
      <c r="T2621" s="671"/>
      <c r="U2621" s="730" t="str">
        <f t="shared" si="43"/>
        <v/>
      </c>
    </row>
    <row r="2622" spans="1:21" x14ac:dyDescent="0.25">
      <c r="A2622" s="36" t="str">
        <f>'0'!$A$4</f>
        <v>………………..</v>
      </c>
      <c r="B2622" s="37">
        <f>'0'!$A$2</f>
        <v>46112</v>
      </c>
      <c r="C2622" s="37" t="s">
        <v>1197</v>
      </c>
      <c r="D2622" s="195"/>
      <c r="E2622" s="23"/>
      <c r="F2622" s="14"/>
      <c r="G2622" s="22"/>
      <c r="H2622" s="656"/>
      <c r="I2622" s="656"/>
      <c r="J2622" s="656"/>
      <c r="K2622" s="25"/>
      <c r="L2622" s="25"/>
      <c r="M2622" s="25"/>
      <c r="N2622" s="25"/>
      <c r="O2622" s="25"/>
      <c r="P2622" s="25"/>
      <c r="Q2622" s="25"/>
      <c r="R2622" s="25"/>
      <c r="S2622" s="25"/>
      <c r="T2622" s="671"/>
      <c r="U2622" s="730" t="str">
        <f t="shared" si="43"/>
        <v/>
      </c>
    </row>
    <row r="2623" spans="1:21" x14ac:dyDescent="0.25">
      <c r="A2623" s="36" t="str">
        <f>'0'!$A$4</f>
        <v>………………..</v>
      </c>
      <c r="B2623" s="37">
        <f>'0'!$A$2</f>
        <v>46112</v>
      </c>
      <c r="C2623" s="37" t="s">
        <v>1197</v>
      </c>
      <c r="D2623" s="195"/>
      <c r="E2623" s="23"/>
      <c r="F2623" s="14"/>
      <c r="G2623" s="22"/>
      <c r="H2623" s="656"/>
      <c r="I2623" s="656"/>
      <c r="J2623" s="656"/>
      <c r="K2623" s="25"/>
      <c r="L2623" s="25"/>
      <c r="M2623" s="25"/>
      <c r="N2623" s="25"/>
      <c r="O2623" s="25"/>
      <c r="P2623" s="25"/>
      <c r="Q2623" s="25"/>
      <c r="R2623" s="25"/>
      <c r="S2623" s="25"/>
      <c r="T2623" s="671"/>
      <c r="U2623" s="730" t="str">
        <f t="shared" si="43"/>
        <v/>
      </c>
    </row>
    <row r="2624" spans="1:21" x14ac:dyDescent="0.25">
      <c r="A2624" s="36" t="str">
        <f>'0'!$A$4</f>
        <v>………………..</v>
      </c>
      <c r="B2624" s="37">
        <f>'0'!$A$2</f>
        <v>46112</v>
      </c>
      <c r="C2624" s="37" t="s">
        <v>1197</v>
      </c>
      <c r="D2624" s="195"/>
      <c r="E2624" s="23"/>
      <c r="F2624" s="14"/>
      <c r="G2624" s="22"/>
      <c r="H2624" s="656"/>
      <c r="I2624" s="656"/>
      <c r="J2624" s="656"/>
      <c r="K2624" s="25"/>
      <c r="L2624" s="25"/>
      <c r="M2624" s="25"/>
      <c r="N2624" s="25"/>
      <c r="O2624" s="25"/>
      <c r="P2624" s="25"/>
      <c r="Q2624" s="25"/>
      <c r="R2624" s="25"/>
      <c r="S2624" s="25"/>
      <c r="T2624" s="671"/>
      <c r="U2624" s="730" t="str">
        <f t="shared" si="43"/>
        <v/>
      </c>
    </row>
    <row r="2625" spans="1:21" x14ac:dyDescent="0.25">
      <c r="A2625" s="36" t="str">
        <f>'0'!$A$4</f>
        <v>………………..</v>
      </c>
      <c r="B2625" s="37">
        <f>'0'!$A$2</f>
        <v>46112</v>
      </c>
      <c r="C2625" s="37" t="s">
        <v>1197</v>
      </c>
      <c r="D2625" s="195"/>
      <c r="E2625" s="23"/>
      <c r="F2625" s="14"/>
      <c r="G2625" s="22"/>
      <c r="H2625" s="656"/>
      <c r="I2625" s="656"/>
      <c r="J2625" s="656"/>
      <c r="K2625" s="25"/>
      <c r="L2625" s="25"/>
      <c r="M2625" s="25"/>
      <c r="N2625" s="25"/>
      <c r="O2625" s="25"/>
      <c r="P2625" s="25"/>
      <c r="Q2625" s="25"/>
      <c r="R2625" s="25"/>
      <c r="S2625" s="25"/>
      <c r="T2625" s="671"/>
      <c r="U2625" s="730" t="str">
        <f t="shared" si="43"/>
        <v/>
      </c>
    </row>
    <row r="2626" spans="1:21" x14ac:dyDescent="0.25">
      <c r="A2626" s="36" t="str">
        <f>'0'!$A$4</f>
        <v>………………..</v>
      </c>
      <c r="B2626" s="37">
        <f>'0'!$A$2</f>
        <v>46112</v>
      </c>
      <c r="C2626" s="37" t="s">
        <v>1197</v>
      </c>
      <c r="D2626" s="195"/>
      <c r="E2626" s="23"/>
      <c r="F2626" s="14"/>
      <c r="G2626" s="22"/>
      <c r="H2626" s="656"/>
      <c r="I2626" s="656"/>
      <c r="J2626" s="656"/>
      <c r="K2626" s="25"/>
      <c r="L2626" s="25"/>
      <c r="M2626" s="25"/>
      <c r="N2626" s="25"/>
      <c r="O2626" s="25"/>
      <c r="P2626" s="25"/>
      <c r="Q2626" s="25"/>
      <c r="R2626" s="25"/>
      <c r="S2626" s="25"/>
      <c r="T2626" s="671"/>
      <c r="U2626" s="730" t="str">
        <f t="shared" si="43"/>
        <v/>
      </c>
    </row>
    <row r="2627" spans="1:21" x14ac:dyDescent="0.25">
      <c r="A2627" s="36" t="str">
        <f>'0'!$A$4</f>
        <v>………………..</v>
      </c>
      <c r="B2627" s="37">
        <f>'0'!$A$2</f>
        <v>46112</v>
      </c>
      <c r="C2627" s="37" t="s">
        <v>1197</v>
      </c>
      <c r="D2627" s="195"/>
      <c r="E2627" s="23"/>
      <c r="F2627" s="14"/>
      <c r="G2627" s="22"/>
      <c r="H2627" s="656"/>
      <c r="I2627" s="656"/>
      <c r="J2627" s="656"/>
      <c r="K2627" s="25"/>
      <c r="L2627" s="25"/>
      <c r="M2627" s="25"/>
      <c r="N2627" s="25"/>
      <c r="O2627" s="25"/>
      <c r="P2627" s="25"/>
      <c r="Q2627" s="25"/>
      <c r="R2627" s="25"/>
      <c r="S2627" s="25"/>
      <c r="T2627" s="671"/>
      <c r="U2627" s="730" t="str">
        <f t="shared" si="43"/>
        <v/>
      </c>
    </row>
    <row r="2628" spans="1:21" x14ac:dyDescent="0.25">
      <c r="A2628" s="36" t="str">
        <f>'0'!$A$4</f>
        <v>………………..</v>
      </c>
      <c r="B2628" s="37">
        <f>'0'!$A$2</f>
        <v>46112</v>
      </c>
      <c r="C2628" s="37" t="s">
        <v>1197</v>
      </c>
      <c r="D2628" s="195"/>
      <c r="E2628" s="23"/>
      <c r="F2628" s="14"/>
      <c r="G2628" s="22"/>
      <c r="H2628" s="656"/>
      <c r="I2628" s="656"/>
      <c r="J2628" s="656"/>
      <c r="K2628" s="25"/>
      <c r="L2628" s="25"/>
      <c r="M2628" s="25"/>
      <c r="N2628" s="25"/>
      <c r="O2628" s="25"/>
      <c r="P2628" s="25"/>
      <c r="Q2628" s="25"/>
      <c r="R2628" s="25"/>
      <c r="S2628" s="25"/>
      <c r="T2628" s="671"/>
      <c r="U2628" s="730" t="str">
        <f t="shared" si="43"/>
        <v/>
      </c>
    </row>
    <row r="2629" spans="1:21" x14ac:dyDescent="0.25">
      <c r="A2629" s="36" t="str">
        <f>'0'!$A$4</f>
        <v>………………..</v>
      </c>
      <c r="B2629" s="37">
        <f>'0'!$A$2</f>
        <v>46112</v>
      </c>
      <c r="C2629" s="37" t="s">
        <v>1197</v>
      </c>
      <c r="D2629" s="195"/>
      <c r="E2629" s="23"/>
      <c r="F2629" s="14"/>
      <c r="G2629" s="22"/>
      <c r="H2629" s="656"/>
      <c r="I2629" s="656"/>
      <c r="J2629" s="656"/>
      <c r="K2629" s="25"/>
      <c r="L2629" s="25"/>
      <c r="M2629" s="25"/>
      <c r="N2629" s="25"/>
      <c r="O2629" s="25"/>
      <c r="P2629" s="25"/>
      <c r="Q2629" s="25"/>
      <c r="R2629" s="25"/>
      <c r="S2629" s="25"/>
      <c r="T2629" s="671"/>
      <c r="U2629" s="730" t="str">
        <f t="shared" si="43"/>
        <v/>
      </c>
    </row>
    <row r="2630" spans="1:21" x14ac:dyDescent="0.25">
      <c r="A2630" s="36" t="str">
        <f>'0'!$A$4</f>
        <v>………………..</v>
      </c>
      <c r="B2630" s="37">
        <f>'0'!$A$2</f>
        <v>46112</v>
      </c>
      <c r="C2630" s="37" t="s">
        <v>1197</v>
      </c>
      <c r="D2630" s="195"/>
      <c r="E2630" s="23"/>
      <c r="F2630" s="14"/>
      <c r="G2630" s="22"/>
      <c r="H2630" s="656"/>
      <c r="I2630" s="656"/>
      <c r="J2630" s="656"/>
      <c r="K2630" s="25"/>
      <c r="L2630" s="25"/>
      <c r="M2630" s="25"/>
      <c r="N2630" s="25"/>
      <c r="O2630" s="25"/>
      <c r="P2630" s="25"/>
      <c r="Q2630" s="25"/>
      <c r="R2630" s="25"/>
      <c r="S2630" s="25"/>
      <c r="T2630" s="671"/>
      <c r="U2630" s="730" t="str">
        <f t="shared" si="43"/>
        <v/>
      </c>
    </row>
    <row r="2631" spans="1:21" x14ac:dyDescent="0.25">
      <c r="A2631" s="36" t="str">
        <f>'0'!$A$4</f>
        <v>………………..</v>
      </c>
      <c r="B2631" s="37">
        <f>'0'!$A$2</f>
        <v>46112</v>
      </c>
      <c r="C2631" s="37" t="s">
        <v>1197</v>
      </c>
      <c r="D2631" s="195"/>
      <c r="E2631" s="23"/>
      <c r="F2631" s="14"/>
      <c r="G2631" s="22"/>
      <c r="H2631" s="656"/>
      <c r="I2631" s="656"/>
      <c r="J2631" s="656"/>
      <c r="K2631" s="25"/>
      <c r="L2631" s="25"/>
      <c r="M2631" s="25"/>
      <c r="N2631" s="25"/>
      <c r="O2631" s="25"/>
      <c r="P2631" s="25"/>
      <c r="Q2631" s="25"/>
      <c r="R2631" s="25"/>
      <c r="S2631" s="25"/>
      <c r="T2631" s="671"/>
      <c r="U2631" s="730" t="str">
        <f t="shared" si="43"/>
        <v/>
      </c>
    </row>
    <row r="2632" spans="1:21" x14ac:dyDescent="0.25">
      <c r="A2632" s="36" t="str">
        <f>'0'!$A$4</f>
        <v>………………..</v>
      </c>
      <c r="B2632" s="37">
        <f>'0'!$A$2</f>
        <v>46112</v>
      </c>
      <c r="C2632" s="37" t="s">
        <v>1197</v>
      </c>
      <c r="D2632" s="195"/>
      <c r="E2632" s="23"/>
      <c r="F2632" s="14"/>
      <c r="G2632" s="22"/>
      <c r="H2632" s="656"/>
      <c r="I2632" s="656"/>
      <c r="J2632" s="656"/>
      <c r="K2632" s="25"/>
      <c r="L2632" s="25"/>
      <c r="M2632" s="25"/>
      <c r="N2632" s="25"/>
      <c r="O2632" s="25"/>
      <c r="P2632" s="25"/>
      <c r="Q2632" s="25"/>
      <c r="R2632" s="25"/>
      <c r="S2632" s="25"/>
      <c r="T2632" s="671"/>
      <c r="U2632" s="730" t="str">
        <f t="shared" si="43"/>
        <v/>
      </c>
    </row>
    <row r="2633" spans="1:21" x14ac:dyDescent="0.25">
      <c r="A2633" s="36" t="str">
        <f>'0'!$A$4</f>
        <v>………………..</v>
      </c>
      <c r="B2633" s="37">
        <f>'0'!$A$2</f>
        <v>46112</v>
      </c>
      <c r="C2633" s="37" t="s">
        <v>1197</v>
      </c>
      <c r="D2633" s="195"/>
      <c r="E2633" s="23"/>
      <c r="F2633" s="14"/>
      <c r="G2633" s="22"/>
      <c r="H2633" s="656"/>
      <c r="I2633" s="656"/>
      <c r="J2633" s="656"/>
      <c r="K2633" s="25"/>
      <c r="L2633" s="25"/>
      <c r="M2633" s="25"/>
      <c r="N2633" s="25"/>
      <c r="O2633" s="25"/>
      <c r="P2633" s="25"/>
      <c r="Q2633" s="25"/>
      <c r="R2633" s="25"/>
      <c r="S2633" s="25"/>
      <c r="T2633" s="671"/>
      <c r="U2633" s="730" t="str">
        <f t="shared" si="43"/>
        <v/>
      </c>
    </row>
    <row r="2634" spans="1:21" x14ac:dyDescent="0.25">
      <c r="A2634" s="36" t="str">
        <f>'0'!$A$4</f>
        <v>………………..</v>
      </c>
      <c r="B2634" s="37">
        <f>'0'!$A$2</f>
        <v>46112</v>
      </c>
      <c r="C2634" s="37" t="s">
        <v>1197</v>
      </c>
      <c r="D2634" s="195"/>
      <c r="E2634" s="23"/>
      <c r="F2634" s="14"/>
      <c r="G2634" s="22"/>
      <c r="H2634" s="656"/>
      <c r="I2634" s="656"/>
      <c r="J2634" s="656"/>
      <c r="K2634" s="25"/>
      <c r="L2634" s="25"/>
      <c r="M2634" s="25"/>
      <c r="N2634" s="25"/>
      <c r="O2634" s="25"/>
      <c r="P2634" s="25"/>
      <c r="Q2634" s="25"/>
      <c r="R2634" s="25"/>
      <c r="S2634" s="25"/>
      <c r="T2634" s="671"/>
      <c r="U2634" s="730" t="str">
        <f t="shared" si="43"/>
        <v/>
      </c>
    </row>
    <row r="2635" spans="1:21" x14ac:dyDescent="0.25">
      <c r="A2635" s="36" t="str">
        <f>'0'!$A$4</f>
        <v>………………..</v>
      </c>
      <c r="B2635" s="37">
        <f>'0'!$A$2</f>
        <v>46112</v>
      </c>
      <c r="C2635" s="37" t="s">
        <v>1197</v>
      </c>
      <c r="D2635" s="195"/>
      <c r="E2635" s="23"/>
      <c r="F2635" s="14"/>
      <c r="G2635" s="22"/>
      <c r="H2635" s="656"/>
      <c r="I2635" s="656"/>
      <c r="J2635" s="656"/>
      <c r="K2635" s="25"/>
      <c r="L2635" s="25"/>
      <c r="M2635" s="25"/>
      <c r="N2635" s="25"/>
      <c r="O2635" s="25"/>
      <c r="P2635" s="25"/>
      <c r="Q2635" s="25"/>
      <c r="R2635" s="25"/>
      <c r="S2635" s="25"/>
      <c r="T2635" s="671"/>
      <c r="U2635" s="730" t="str">
        <f t="shared" ref="U2635:U2698" si="44">IF(COUNTBLANK(D2635:S2635)=16,"",IF(D2635="999999999","",IF(ISNUMBER(VALUE(D2635)),IF(LEN(D2635)&lt;&gt;9,"Въведеното ЕИК е твърде късо или твърде дълго",IF(OR(MOD(MID(D2635,1,1)*1+MID(D2635,2,1)*2+MID(D2635,3,1)*3+MID(D2635,4,1)*4+MID(D2635,5,1)*5+MID(D2635,6,1)*6+MID(D2635,7,1)*7+MID(D2635,8,1)*8,11)-MID(D2635,9,1)=0,AND(MOD(MID(D2635,1,1)*3+MID(D2635,2,1)*4+MID(D2635,3,1)*5+MID(D2635,4,1)*6+MID(D2635,5,1)*7+MID(D2635,6,1)*8+MID(D2635,7,1)*9+MID(D2635,8,1)*10,11)=10,MID(D2635,9,1)*1=0),MOD(MID(D2635,1,1)*3+MID(D2635,2,1)*4+MID(D2635,3,1)*5+MID(D2635,4,1)*6+MID(D2635,5,1)*7+MID(D2635,6,1)*8+MID(D2635,7,1)*9+MID(D2635,8,1)*10,11)-MID(D2635,9,1)=0),"","Въведеното ЕИК е невалидно")),"Въведеното ЕИК съдържа непозволени символи")))</f>
        <v/>
      </c>
    </row>
    <row r="2636" spans="1:21" x14ac:dyDescent="0.25">
      <c r="A2636" s="36" t="str">
        <f>'0'!$A$4</f>
        <v>………………..</v>
      </c>
      <c r="B2636" s="37">
        <f>'0'!$A$2</f>
        <v>46112</v>
      </c>
      <c r="C2636" s="37" t="s">
        <v>1197</v>
      </c>
      <c r="D2636" s="195"/>
      <c r="E2636" s="23"/>
      <c r="F2636" s="14"/>
      <c r="G2636" s="22"/>
      <c r="H2636" s="656"/>
      <c r="I2636" s="656"/>
      <c r="J2636" s="656"/>
      <c r="K2636" s="25"/>
      <c r="L2636" s="25"/>
      <c r="M2636" s="25"/>
      <c r="N2636" s="25"/>
      <c r="O2636" s="25"/>
      <c r="P2636" s="25"/>
      <c r="Q2636" s="25"/>
      <c r="R2636" s="25"/>
      <c r="S2636" s="25"/>
      <c r="T2636" s="671"/>
      <c r="U2636" s="730" t="str">
        <f t="shared" si="44"/>
        <v/>
      </c>
    </row>
    <row r="2637" spans="1:21" x14ac:dyDescent="0.25">
      <c r="A2637" s="36" t="str">
        <f>'0'!$A$4</f>
        <v>………………..</v>
      </c>
      <c r="B2637" s="37">
        <f>'0'!$A$2</f>
        <v>46112</v>
      </c>
      <c r="C2637" s="37" t="s">
        <v>1197</v>
      </c>
      <c r="D2637" s="195"/>
      <c r="E2637" s="23"/>
      <c r="F2637" s="14"/>
      <c r="G2637" s="22"/>
      <c r="H2637" s="656"/>
      <c r="I2637" s="656"/>
      <c r="J2637" s="656"/>
      <c r="K2637" s="25"/>
      <c r="L2637" s="25"/>
      <c r="M2637" s="25"/>
      <c r="N2637" s="25"/>
      <c r="O2637" s="25"/>
      <c r="P2637" s="25"/>
      <c r="Q2637" s="25"/>
      <c r="R2637" s="25"/>
      <c r="S2637" s="25"/>
      <c r="T2637" s="671"/>
      <c r="U2637" s="730" t="str">
        <f t="shared" si="44"/>
        <v/>
      </c>
    </row>
    <row r="2638" spans="1:21" x14ac:dyDescent="0.25">
      <c r="A2638" s="36" t="str">
        <f>'0'!$A$4</f>
        <v>………………..</v>
      </c>
      <c r="B2638" s="37">
        <f>'0'!$A$2</f>
        <v>46112</v>
      </c>
      <c r="C2638" s="37" t="s">
        <v>1197</v>
      </c>
      <c r="D2638" s="195"/>
      <c r="E2638" s="23"/>
      <c r="F2638" s="14"/>
      <c r="G2638" s="22"/>
      <c r="H2638" s="656"/>
      <c r="I2638" s="656"/>
      <c r="J2638" s="656"/>
      <c r="K2638" s="25"/>
      <c r="L2638" s="25"/>
      <c r="M2638" s="25"/>
      <c r="N2638" s="25"/>
      <c r="O2638" s="25"/>
      <c r="P2638" s="25"/>
      <c r="Q2638" s="25"/>
      <c r="R2638" s="25"/>
      <c r="S2638" s="25"/>
      <c r="T2638" s="671"/>
      <c r="U2638" s="730" t="str">
        <f t="shared" si="44"/>
        <v/>
      </c>
    </row>
    <row r="2639" spans="1:21" x14ac:dyDescent="0.25">
      <c r="A2639" s="36" t="str">
        <f>'0'!$A$4</f>
        <v>………………..</v>
      </c>
      <c r="B2639" s="37">
        <f>'0'!$A$2</f>
        <v>46112</v>
      </c>
      <c r="C2639" s="37" t="s">
        <v>1197</v>
      </c>
      <c r="D2639" s="195"/>
      <c r="E2639" s="23"/>
      <c r="F2639" s="14"/>
      <c r="G2639" s="22"/>
      <c r="H2639" s="656"/>
      <c r="I2639" s="656"/>
      <c r="J2639" s="656"/>
      <c r="K2639" s="25"/>
      <c r="L2639" s="25"/>
      <c r="M2639" s="25"/>
      <c r="N2639" s="25"/>
      <c r="O2639" s="25"/>
      <c r="P2639" s="25"/>
      <c r="Q2639" s="25"/>
      <c r="R2639" s="25"/>
      <c r="S2639" s="25"/>
      <c r="T2639" s="671"/>
      <c r="U2639" s="730" t="str">
        <f t="shared" si="44"/>
        <v/>
      </c>
    </row>
    <row r="2640" spans="1:21" x14ac:dyDescent="0.25">
      <c r="A2640" s="36" t="str">
        <f>'0'!$A$4</f>
        <v>………………..</v>
      </c>
      <c r="B2640" s="37">
        <f>'0'!$A$2</f>
        <v>46112</v>
      </c>
      <c r="C2640" s="37" t="s">
        <v>1197</v>
      </c>
      <c r="D2640" s="195"/>
      <c r="E2640" s="23"/>
      <c r="F2640" s="14"/>
      <c r="G2640" s="22"/>
      <c r="H2640" s="656"/>
      <c r="I2640" s="656"/>
      <c r="J2640" s="656"/>
      <c r="K2640" s="25"/>
      <c r="L2640" s="25"/>
      <c r="M2640" s="25"/>
      <c r="N2640" s="25"/>
      <c r="O2640" s="25"/>
      <c r="P2640" s="25"/>
      <c r="Q2640" s="25"/>
      <c r="R2640" s="25"/>
      <c r="S2640" s="25"/>
      <c r="T2640" s="671"/>
      <c r="U2640" s="730" t="str">
        <f t="shared" si="44"/>
        <v/>
      </c>
    </row>
    <row r="2641" spans="1:21" x14ac:dyDescent="0.25">
      <c r="A2641" s="36" t="str">
        <f>'0'!$A$4</f>
        <v>………………..</v>
      </c>
      <c r="B2641" s="37">
        <f>'0'!$A$2</f>
        <v>46112</v>
      </c>
      <c r="C2641" s="37" t="s">
        <v>1197</v>
      </c>
      <c r="D2641" s="195"/>
      <c r="E2641" s="23"/>
      <c r="F2641" s="14"/>
      <c r="G2641" s="22"/>
      <c r="H2641" s="656"/>
      <c r="I2641" s="656"/>
      <c r="J2641" s="656"/>
      <c r="K2641" s="25"/>
      <c r="L2641" s="25"/>
      <c r="M2641" s="25"/>
      <c r="N2641" s="25"/>
      <c r="O2641" s="25"/>
      <c r="P2641" s="25"/>
      <c r="Q2641" s="25"/>
      <c r="R2641" s="25"/>
      <c r="S2641" s="25"/>
      <c r="T2641" s="671"/>
      <c r="U2641" s="730" t="str">
        <f t="shared" si="44"/>
        <v/>
      </c>
    </row>
    <row r="2642" spans="1:21" x14ac:dyDescent="0.25">
      <c r="A2642" s="36" t="str">
        <f>'0'!$A$4</f>
        <v>………………..</v>
      </c>
      <c r="B2642" s="37">
        <f>'0'!$A$2</f>
        <v>46112</v>
      </c>
      <c r="C2642" s="37" t="s">
        <v>1197</v>
      </c>
      <c r="D2642" s="195"/>
      <c r="E2642" s="23"/>
      <c r="F2642" s="14"/>
      <c r="G2642" s="22"/>
      <c r="H2642" s="656"/>
      <c r="I2642" s="656"/>
      <c r="J2642" s="656"/>
      <c r="K2642" s="25"/>
      <c r="L2642" s="25"/>
      <c r="M2642" s="25"/>
      <c r="N2642" s="25"/>
      <c r="O2642" s="25"/>
      <c r="P2642" s="25"/>
      <c r="Q2642" s="25"/>
      <c r="R2642" s="25"/>
      <c r="S2642" s="25"/>
      <c r="T2642" s="671"/>
      <c r="U2642" s="730" t="str">
        <f t="shared" si="44"/>
        <v/>
      </c>
    </row>
    <row r="2643" spans="1:21" x14ac:dyDescent="0.25">
      <c r="A2643" s="36" t="str">
        <f>'0'!$A$4</f>
        <v>………………..</v>
      </c>
      <c r="B2643" s="37">
        <f>'0'!$A$2</f>
        <v>46112</v>
      </c>
      <c r="C2643" s="37" t="s">
        <v>1197</v>
      </c>
      <c r="D2643" s="195"/>
      <c r="E2643" s="23"/>
      <c r="F2643" s="14"/>
      <c r="G2643" s="22"/>
      <c r="H2643" s="656"/>
      <c r="I2643" s="656"/>
      <c r="J2643" s="656"/>
      <c r="K2643" s="25"/>
      <c r="L2643" s="25"/>
      <c r="M2643" s="25"/>
      <c r="N2643" s="25"/>
      <c r="O2643" s="25"/>
      <c r="P2643" s="25"/>
      <c r="Q2643" s="25"/>
      <c r="R2643" s="25"/>
      <c r="S2643" s="25"/>
      <c r="T2643" s="671"/>
      <c r="U2643" s="730" t="str">
        <f t="shared" si="44"/>
        <v/>
      </c>
    </row>
    <row r="2644" spans="1:21" x14ac:dyDescent="0.25">
      <c r="A2644" s="36" t="str">
        <f>'0'!$A$4</f>
        <v>………………..</v>
      </c>
      <c r="B2644" s="37">
        <f>'0'!$A$2</f>
        <v>46112</v>
      </c>
      <c r="C2644" s="37" t="s">
        <v>1197</v>
      </c>
      <c r="D2644" s="195"/>
      <c r="E2644" s="23"/>
      <c r="F2644" s="14"/>
      <c r="G2644" s="22"/>
      <c r="H2644" s="656"/>
      <c r="I2644" s="656"/>
      <c r="J2644" s="656"/>
      <c r="K2644" s="25"/>
      <c r="L2644" s="25"/>
      <c r="M2644" s="25"/>
      <c r="N2644" s="25"/>
      <c r="O2644" s="25"/>
      <c r="P2644" s="25"/>
      <c r="Q2644" s="25"/>
      <c r="R2644" s="25"/>
      <c r="S2644" s="25"/>
      <c r="T2644" s="671"/>
      <c r="U2644" s="730" t="str">
        <f t="shared" si="44"/>
        <v/>
      </c>
    </row>
    <row r="2645" spans="1:21" x14ac:dyDescent="0.25">
      <c r="A2645" s="36" t="str">
        <f>'0'!$A$4</f>
        <v>………………..</v>
      </c>
      <c r="B2645" s="37">
        <f>'0'!$A$2</f>
        <v>46112</v>
      </c>
      <c r="C2645" s="37" t="s">
        <v>1197</v>
      </c>
      <c r="D2645" s="195"/>
      <c r="E2645" s="23"/>
      <c r="F2645" s="14"/>
      <c r="G2645" s="22"/>
      <c r="H2645" s="656"/>
      <c r="I2645" s="656"/>
      <c r="J2645" s="656"/>
      <c r="K2645" s="25"/>
      <c r="L2645" s="25"/>
      <c r="M2645" s="25"/>
      <c r="N2645" s="25"/>
      <c r="O2645" s="25"/>
      <c r="P2645" s="25"/>
      <c r="Q2645" s="25"/>
      <c r="R2645" s="25"/>
      <c r="S2645" s="25"/>
      <c r="T2645" s="671"/>
      <c r="U2645" s="730" t="str">
        <f t="shared" si="44"/>
        <v/>
      </c>
    </row>
    <row r="2646" spans="1:21" x14ac:dyDescent="0.25">
      <c r="A2646" s="36" t="str">
        <f>'0'!$A$4</f>
        <v>………………..</v>
      </c>
      <c r="B2646" s="37">
        <f>'0'!$A$2</f>
        <v>46112</v>
      </c>
      <c r="C2646" s="37" t="s">
        <v>1197</v>
      </c>
      <c r="D2646" s="195"/>
      <c r="E2646" s="23"/>
      <c r="F2646" s="14"/>
      <c r="G2646" s="22"/>
      <c r="H2646" s="656"/>
      <c r="I2646" s="656"/>
      <c r="J2646" s="656"/>
      <c r="K2646" s="25"/>
      <c r="L2646" s="25"/>
      <c r="M2646" s="25"/>
      <c r="N2646" s="25"/>
      <c r="O2646" s="25"/>
      <c r="P2646" s="25"/>
      <c r="Q2646" s="25"/>
      <c r="R2646" s="25"/>
      <c r="S2646" s="25"/>
      <c r="T2646" s="671"/>
      <c r="U2646" s="730" t="str">
        <f t="shared" si="44"/>
        <v/>
      </c>
    </row>
    <row r="2647" spans="1:21" x14ac:dyDescent="0.25">
      <c r="A2647" s="36" t="str">
        <f>'0'!$A$4</f>
        <v>………………..</v>
      </c>
      <c r="B2647" s="37">
        <f>'0'!$A$2</f>
        <v>46112</v>
      </c>
      <c r="C2647" s="37" t="s">
        <v>1197</v>
      </c>
      <c r="D2647" s="195"/>
      <c r="E2647" s="23"/>
      <c r="F2647" s="14"/>
      <c r="G2647" s="22"/>
      <c r="H2647" s="656"/>
      <c r="I2647" s="656"/>
      <c r="J2647" s="656"/>
      <c r="K2647" s="25"/>
      <c r="L2647" s="25"/>
      <c r="M2647" s="25"/>
      <c r="N2647" s="25"/>
      <c r="O2647" s="25"/>
      <c r="P2647" s="25"/>
      <c r="Q2647" s="25"/>
      <c r="R2647" s="25"/>
      <c r="S2647" s="25"/>
      <c r="T2647" s="671"/>
      <c r="U2647" s="730" t="str">
        <f t="shared" si="44"/>
        <v/>
      </c>
    </row>
    <row r="2648" spans="1:21" x14ac:dyDescent="0.25">
      <c r="A2648" s="36" t="str">
        <f>'0'!$A$4</f>
        <v>………………..</v>
      </c>
      <c r="B2648" s="37">
        <f>'0'!$A$2</f>
        <v>46112</v>
      </c>
      <c r="C2648" s="37" t="s">
        <v>1197</v>
      </c>
      <c r="D2648" s="195"/>
      <c r="E2648" s="23"/>
      <c r="F2648" s="14"/>
      <c r="G2648" s="22"/>
      <c r="H2648" s="656"/>
      <c r="I2648" s="656"/>
      <c r="J2648" s="656"/>
      <c r="K2648" s="25"/>
      <c r="L2648" s="25"/>
      <c r="M2648" s="25"/>
      <c r="N2648" s="25"/>
      <c r="O2648" s="25"/>
      <c r="P2648" s="25"/>
      <c r="Q2648" s="25"/>
      <c r="R2648" s="25"/>
      <c r="S2648" s="25"/>
      <c r="T2648" s="671"/>
      <c r="U2648" s="730" t="str">
        <f t="shared" si="44"/>
        <v/>
      </c>
    </row>
    <row r="2649" spans="1:21" x14ac:dyDescent="0.25">
      <c r="A2649" s="36" t="str">
        <f>'0'!$A$4</f>
        <v>………………..</v>
      </c>
      <c r="B2649" s="37">
        <f>'0'!$A$2</f>
        <v>46112</v>
      </c>
      <c r="C2649" s="37" t="s">
        <v>1197</v>
      </c>
      <c r="D2649" s="195"/>
      <c r="E2649" s="23"/>
      <c r="F2649" s="14"/>
      <c r="G2649" s="22"/>
      <c r="H2649" s="656"/>
      <c r="I2649" s="656"/>
      <c r="J2649" s="656"/>
      <c r="K2649" s="25"/>
      <c r="L2649" s="25"/>
      <c r="M2649" s="25"/>
      <c r="N2649" s="25"/>
      <c r="O2649" s="25"/>
      <c r="P2649" s="25"/>
      <c r="Q2649" s="25"/>
      <c r="R2649" s="25"/>
      <c r="S2649" s="25"/>
      <c r="T2649" s="671"/>
      <c r="U2649" s="730" t="str">
        <f t="shared" si="44"/>
        <v/>
      </c>
    </row>
    <row r="2650" spans="1:21" x14ac:dyDescent="0.25">
      <c r="A2650" s="36" t="str">
        <f>'0'!$A$4</f>
        <v>………………..</v>
      </c>
      <c r="B2650" s="37">
        <f>'0'!$A$2</f>
        <v>46112</v>
      </c>
      <c r="C2650" s="37" t="s">
        <v>1197</v>
      </c>
      <c r="D2650" s="195"/>
      <c r="E2650" s="23"/>
      <c r="F2650" s="14"/>
      <c r="G2650" s="22"/>
      <c r="H2650" s="656"/>
      <c r="I2650" s="656"/>
      <c r="J2650" s="656"/>
      <c r="K2650" s="25"/>
      <c r="L2650" s="25"/>
      <c r="M2650" s="25"/>
      <c r="N2650" s="25"/>
      <c r="O2650" s="25"/>
      <c r="P2650" s="25"/>
      <c r="Q2650" s="25"/>
      <c r="R2650" s="25"/>
      <c r="S2650" s="25"/>
      <c r="T2650" s="671"/>
      <c r="U2650" s="730" t="str">
        <f t="shared" si="44"/>
        <v/>
      </c>
    </row>
    <row r="2651" spans="1:21" x14ac:dyDescent="0.25">
      <c r="A2651" s="36" t="str">
        <f>'0'!$A$4</f>
        <v>………………..</v>
      </c>
      <c r="B2651" s="37">
        <f>'0'!$A$2</f>
        <v>46112</v>
      </c>
      <c r="C2651" s="37" t="s">
        <v>1197</v>
      </c>
      <c r="D2651" s="195"/>
      <c r="E2651" s="23"/>
      <c r="F2651" s="14"/>
      <c r="G2651" s="22"/>
      <c r="H2651" s="656"/>
      <c r="I2651" s="656"/>
      <c r="J2651" s="656"/>
      <c r="K2651" s="25"/>
      <c r="L2651" s="25"/>
      <c r="M2651" s="25"/>
      <c r="N2651" s="25"/>
      <c r="O2651" s="25"/>
      <c r="P2651" s="25"/>
      <c r="Q2651" s="25"/>
      <c r="R2651" s="25"/>
      <c r="S2651" s="25"/>
      <c r="T2651" s="671"/>
      <c r="U2651" s="730" t="str">
        <f t="shared" si="44"/>
        <v/>
      </c>
    </row>
    <row r="2652" spans="1:21" x14ac:dyDescent="0.25">
      <c r="A2652" s="36" t="str">
        <f>'0'!$A$4</f>
        <v>………………..</v>
      </c>
      <c r="B2652" s="37">
        <f>'0'!$A$2</f>
        <v>46112</v>
      </c>
      <c r="C2652" s="37" t="s">
        <v>1197</v>
      </c>
      <c r="D2652" s="195"/>
      <c r="E2652" s="23"/>
      <c r="F2652" s="14"/>
      <c r="G2652" s="22"/>
      <c r="H2652" s="656"/>
      <c r="I2652" s="656"/>
      <c r="J2652" s="656"/>
      <c r="K2652" s="25"/>
      <c r="L2652" s="25"/>
      <c r="M2652" s="25"/>
      <c r="N2652" s="25"/>
      <c r="O2652" s="25"/>
      <c r="P2652" s="25"/>
      <c r="Q2652" s="25"/>
      <c r="R2652" s="25"/>
      <c r="S2652" s="25"/>
      <c r="T2652" s="671"/>
      <c r="U2652" s="730" t="str">
        <f t="shared" si="44"/>
        <v/>
      </c>
    </row>
    <row r="2653" spans="1:21" x14ac:dyDescent="0.25">
      <c r="A2653" s="36" t="str">
        <f>'0'!$A$4</f>
        <v>………………..</v>
      </c>
      <c r="B2653" s="37">
        <f>'0'!$A$2</f>
        <v>46112</v>
      </c>
      <c r="C2653" s="37" t="s">
        <v>1197</v>
      </c>
      <c r="D2653" s="195"/>
      <c r="E2653" s="23"/>
      <c r="F2653" s="14"/>
      <c r="G2653" s="22"/>
      <c r="H2653" s="656"/>
      <c r="I2653" s="656"/>
      <c r="J2653" s="656"/>
      <c r="K2653" s="25"/>
      <c r="L2653" s="25"/>
      <c r="M2653" s="25"/>
      <c r="N2653" s="25"/>
      <c r="O2653" s="25"/>
      <c r="P2653" s="25"/>
      <c r="Q2653" s="25"/>
      <c r="R2653" s="25"/>
      <c r="S2653" s="25"/>
      <c r="T2653" s="671"/>
      <c r="U2653" s="730" t="str">
        <f t="shared" si="44"/>
        <v/>
      </c>
    </row>
    <row r="2654" spans="1:21" x14ac:dyDescent="0.25">
      <c r="A2654" s="36" t="str">
        <f>'0'!$A$4</f>
        <v>………………..</v>
      </c>
      <c r="B2654" s="37">
        <f>'0'!$A$2</f>
        <v>46112</v>
      </c>
      <c r="C2654" s="37" t="s">
        <v>1197</v>
      </c>
      <c r="D2654" s="195"/>
      <c r="E2654" s="23"/>
      <c r="F2654" s="14"/>
      <c r="G2654" s="22"/>
      <c r="H2654" s="656"/>
      <c r="I2654" s="656"/>
      <c r="J2654" s="656"/>
      <c r="K2654" s="25"/>
      <c r="L2654" s="25"/>
      <c r="M2654" s="25"/>
      <c r="N2654" s="25"/>
      <c r="O2654" s="25"/>
      <c r="P2654" s="25"/>
      <c r="Q2654" s="25"/>
      <c r="R2654" s="25"/>
      <c r="S2654" s="25"/>
      <c r="T2654" s="671"/>
      <c r="U2654" s="730" t="str">
        <f t="shared" si="44"/>
        <v/>
      </c>
    </row>
    <row r="2655" spans="1:21" x14ac:dyDescent="0.25">
      <c r="A2655" s="36" t="str">
        <f>'0'!$A$4</f>
        <v>………………..</v>
      </c>
      <c r="B2655" s="37">
        <f>'0'!$A$2</f>
        <v>46112</v>
      </c>
      <c r="C2655" s="37" t="s">
        <v>1197</v>
      </c>
      <c r="D2655" s="195"/>
      <c r="E2655" s="23"/>
      <c r="F2655" s="14"/>
      <c r="G2655" s="22"/>
      <c r="H2655" s="656"/>
      <c r="I2655" s="656"/>
      <c r="J2655" s="656"/>
      <c r="K2655" s="25"/>
      <c r="L2655" s="25"/>
      <c r="M2655" s="25"/>
      <c r="N2655" s="25"/>
      <c r="O2655" s="25"/>
      <c r="P2655" s="25"/>
      <c r="Q2655" s="25"/>
      <c r="R2655" s="25"/>
      <c r="S2655" s="25"/>
      <c r="T2655" s="671"/>
      <c r="U2655" s="730" t="str">
        <f t="shared" si="44"/>
        <v/>
      </c>
    </row>
    <row r="2656" spans="1:21" x14ac:dyDescent="0.25">
      <c r="A2656" s="36" t="str">
        <f>'0'!$A$4</f>
        <v>………………..</v>
      </c>
      <c r="B2656" s="37">
        <f>'0'!$A$2</f>
        <v>46112</v>
      </c>
      <c r="C2656" s="37" t="s">
        <v>1197</v>
      </c>
      <c r="D2656" s="195"/>
      <c r="E2656" s="23"/>
      <c r="F2656" s="14"/>
      <c r="G2656" s="22"/>
      <c r="H2656" s="656"/>
      <c r="I2656" s="656"/>
      <c r="J2656" s="656"/>
      <c r="K2656" s="25"/>
      <c r="L2656" s="25"/>
      <c r="M2656" s="25"/>
      <c r="N2656" s="25"/>
      <c r="O2656" s="25"/>
      <c r="P2656" s="25"/>
      <c r="Q2656" s="25"/>
      <c r="R2656" s="25"/>
      <c r="S2656" s="25"/>
      <c r="T2656" s="671"/>
      <c r="U2656" s="730" t="str">
        <f t="shared" si="44"/>
        <v/>
      </c>
    </row>
    <row r="2657" spans="1:21" x14ac:dyDescent="0.25">
      <c r="A2657" s="36" t="str">
        <f>'0'!$A$4</f>
        <v>………………..</v>
      </c>
      <c r="B2657" s="37">
        <f>'0'!$A$2</f>
        <v>46112</v>
      </c>
      <c r="C2657" s="37" t="s">
        <v>1197</v>
      </c>
      <c r="D2657" s="195"/>
      <c r="E2657" s="23"/>
      <c r="F2657" s="14"/>
      <c r="G2657" s="22"/>
      <c r="H2657" s="656"/>
      <c r="I2657" s="656"/>
      <c r="J2657" s="656"/>
      <c r="K2657" s="25"/>
      <c r="L2657" s="25"/>
      <c r="M2657" s="25"/>
      <c r="N2657" s="25"/>
      <c r="O2657" s="25"/>
      <c r="P2657" s="25"/>
      <c r="Q2657" s="25"/>
      <c r="R2657" s="25"/>
      <c r="S2657" s="25"/>
      <c r="T2657" s="671"/>
      <c r="U2657" s="730" t="str">
        <f t="shared" si="44"/>
        <v/>
      </c>
    </row>
    <row r="2658" spans="1:21" x14ac:dyDescent="0.25">
      <c r="A2658" s="36" t="str">
        <f>'0'!$A$4</f>
        <v>………………..</v>
      </c>
      <c r="B2658" s="37">
        <f>'0'!$A$2</f>
        <v>46112</v>
      </c>
      <c r="C2658" s="37" t="s">
        <v>1197</v>
      </c>
      <c r="D2658" s="195"/>
      <c r="E2658" s="23"/>
      <c r="F2658" s="14"/>
      <c r="G2658" s="22"/>
      <c r="H2658" s="656"/>
      <c r="I2658" s="656"/>
      <c r="J2658" s="656"/>
      <c r="K2658" s="25"/>
      <c r="L2658" s="25"/>
      <c r="M2658" s="25"/>
      <c r="N2658" s="25"/>
      <c r="O2658" s="25"/>
      <c r="P2658" s="25"/>
      <c r="Q2658" s="25"/>
      <c r="R2658" s="25"/>
      <c r="S2658" s="25"/>
      <c r="T2658" s="671"/>
      <c r="U2658" s="730" t="str">
        <f t="shared" si="44"/>
        <v/>
      </c>
    </row>
    <row r="2659" spans="1:21" x14ac:dyDescent="0.25">
      <c r="A2659" s="36" t="str">
        <f>'0'!$A$4</f>
        <v>………………..</v>
      </c>
      <c r="B2659" s="37">
        <f>'0'!$A$2</f>
        <v>46112</v>
      </c>
      <c r="C2659" s="37" t="s">
        <v>1197</v>
      </c>
      <c r="D2659" s="195"/>
      <c r="E2659" s="23"/>
      <c r="F2659" s="14"/>
      <c r="G2659" s="22"/>
      <c r="H2659" s="656"/>
      <c r="I2659" s="656"/>
      <c r="J2659" s="656"/>
      <c r="K2659" s="25"/>
      <c r="L2659" s="25"/>
      <c r="M2659" s="25"/>
      <c r="N2659" s="25"/>
      <c r="O2659" s="25"/>
      <c r="P2659" s="25"/>
      <c r="Q2659" s="25"/>
      <c r="R2659" s="25"/>
      <c r="S2659" s="25"/>
      <c r="T2659" s="671"/>
      <c r="U2659" s="730" t="str">
        <f t="shared" si="44"/>
        <v/>
      </c>
    </row>
    <row r="2660" spans="1:21" x14ac:dyDescent="0.25">
      <c r="A2660" s="36" t="str">
        <f>'0'!$A$4</f>
        <v>………………..</v>
      </c>
      <c r="B2660" s="37">
        <f>'0'!$A$2</f>
        <v>46112</v>
      </c>
      <c r="C2660" s="37" t="s">
        <v>1197</v>
      </c>
      <c r="D2660" s="195"/>
      <c r="E2660" s="23"/>
      <c r="F2660" s="14"/>
      <c r="G2660" s="22"/>
      <c r="H2660" s="656"/>
      <c r="I2660" s="656"/>
      <c r="J2660" s="656"/>
      <c r="K2660" s="25"/>
      <c r="L2660" s="25"/>
      <c r="M2660" s="25"/>
      <c r="N2660" s="25"/>
      <c r="O2660" s="25"/>
      <c r="P2660" s="25"/>
      <c r="Q2660" s="25"/>
      <c r="R2660" s="25"/>
      <c r="S2660" s="25"/>
      <c r="T2660" s="671"/>
      <c r="U2660" s="730" t="str">
        <f t="shared" si="44"/>
        <v/>
      </c>
    </row>
    <row r="2661" spans="1:21" x14ac:dyDescent="0.25">
      <c r="A2661" s="36" t="str">
        <f>'0'!$A$4</f>
        <v>………………..</v>
      </c>
      <c r="B2661" s="37">
        <f>'0'!$A$2</f>
        <v>46112</v>
      </c>
      <c r="C2661" s="37" t="s">
        <v>1197</v>
      </c>
      <c r="D2661" s="195"/>
      <c r="E2661" s="23"/>
      <c r="F2661" s="14"/>
      <c r="G2661" s="22"/>
      <c r="H2661" s="656"/>
      <c r="I2661" s="656"/>
      <c r="J2661" s="656"/>
      <c r="K2661" s="25"/>
      <c r="L2661" s="25"/>
      <c r="M2661" s="25"/>
      <c r="N2661" s="25"/>
      <c r="O2661" s="25"/>
      <c r="P2661" s="25"/>
      <c r="Q2661" s="25"/>
      <c r="R2661" s="25"/>
      <c r="S2661" s="25"/>
      <c r="T2661" s="671"/>
      <c r="U2661" s="730" t="str">
        <f t="shared" si="44"/>
        <v/>
      </c>
    </row>
    <row r="2662" spans="1:21" x14ac:dyDescent="0.25">
      <c r="A2662" s="36" t="str">
        <f>'0'!$A$4</f>
        <v>………………..</v>
      </c>
      <c r="B2662" s="37">
        <f>'0'!$A$2</f>
        <v>46112</v>
      </c>
      <c r="C2662" s="37" t="s">
        <v>1197</v>
      </c>
      <c r="D2662" s="195"/>
      <c r="E2662" s="23"/>
      <c r="F2662" s="14"/>
      <c r="G2662" s="22"/>
      <c r="H2662" s="656"/>
      <c r="I2662" s="656"/>
      <c r="J2662" s="656"/>
      <c r="K2662" s="25"/>
      <c r="L2662" s="25"/>
      <c r="M2662" s="25"/>
      <c r="N2662" s="25"/>
      <c r="O2662" s="25"/>
      <c r="P2662" s="25"/>
      <c r="Q2662" s="25"/>
      <c r="R2662" s="25"/>
      <c r="S2662" s="25"/>
      <c r="T2662" s="671"/>
      <c r="U2662" s="730" t="str">
        <f t="shared" si="44"/>
        <v/>
      </c>
    </row>
    <row r="2663" spans="1:21" x14ac:dyDescent="0.25">
      <c r="A2663" s="36" t="str">
        <f>'0'!$A$4</f>
        <v>………………..</v>
      </c>
      <c r="B2663" s="37">
        <f>'0'!$A$2</f>
        <v>46112</v>
      </c>
      <c r="C2663" s="37" t="s">
        <v>1197</v>
      </c>
      <c r="D2663" s="195"/>
      <c r="E2663" s="23"/>
      <c r="F2663" s="14"/>
      <c r="G2663" s="22"/>
      <c r="H2663" s="656"/>
      <c r="I2663" s="656"/>
      <c r="J2663" s="656"/>
      <c r="K2663" s="25"/>
      <c r="L2663" s="25"/>
      <c r="M2663" s="25"/>
      <c r="N2663" s="25"/>
      <c r="O2663" s="25"/>
      <c r="P2663" s="25"/>
      <c r="Q2663" s="25"/>
      <c r="R2663" s="25"/>
      <c r="S2663" s="25"/>
      <c r="T2663" s="671"/>
      <c r="U2663" s="730" t="str">
        <f t="shared" si="44"/>
        <v/>
      </c>
    </row>
    <row r="2664" spans="1:21" x14ac:dyDescent="0.25">
      <c r="A2664" s="36" t="str">
        <f>'0'!$A$4</f>
        <v>………………..</v>
      </c>
      <c r="B2664" s="37">
        <f>'0'!$A$2</f>
        <v>46112</v>
      </c>
      <c r="C2664" s="37" t="s">
        <v>1197</v>
      </c>
      <c r="D2664" s="195"/>
      <c r="E2664" s="23"/>
      <c r="F2664" s="14"/>
      <c r="G2664" s="22"/>
      <c r="H2664" s="656"/>
      <c r="I2664" s="656"/>
      <c r="J2664" s="656"/>
      <c r="K2664" s="25"/>
      <c r="L2664" s="25"/>
      <c r="M2664" s="25"/>
      <c r="N2664" s="25"/>
      <c r="O2664" s="25"/>
      <c r="P2664" s="25"/>
      <c r="Q2664" s="25"/>
      <c r="R2664" s="25"/>
      <c r="S2664" s="25"/>
      <c r="T2664" s="671"/>
      <c r="U2664" s="730" t="str">
        <f t="shared" si="44"/>
        <v/>
      </c>
    </row>
    <row r="2665" spans="1:21" x14ac:dyDescent="0.25">
      <c r="A2665" s="36" t="str">
        <f>'0'!$A$4</f>
        <v>………………..</v>
      </c>
      <c r="B2665" s="37">
        <f>'0'!$A$2</f>
        <v>46112</v>
      </c>
      <c r="C2665" s="37" t="s">
        <v>1197</v>
      </c>
      <c r="D2665" s="195"/>
      <c r="E2665" s="23"/>
      <c r="F2665" s="14"/>
      <c r="G2665" s="22"/>
      <c r="H2665" s="656"/>
      <c r="I2665" s="656"/>
      <c r="J2665" s="656"/>
      <c r="K2665" s="25"/>
      <c r="L2665" s="25"/>
      <c r="M2665" s="25"/>
      <c r="N2665" s="25"/>
      <c r="O2665" s="25"/>
      <c r="P2665" s="25"/>
      <c r="Q2665" s="25"/>
      <c r="R2665" s="25"/>
      <c r="S2665" s="25"/>
      <c r="T2665" s="671"/>
      <c r="U2665" s="730" t="str">
        <f t="shared" si="44"/>
        <v/>
      </c>
    </row>
    <row r="2666" spans="1:21" x14ac:dyDescent="0.25">
      <c r="A2666" s="36" t="str">
        <f>'0'!$A$4</f>
        <v>………………..</v>
      </c>
      <c r="B2666" s="37">
        <f>'0'!$A$2</f>
        <v>46112</v>
      </c>
      <c r="C2666" s="37" t="s">
        <v>1197</v>
      </c>
      <c r="D2666" s="195"/>
      <c r="E2666" s="23"/>
      <c r="F2666" s="14"/>
      <c r="G2666" s="22"/>
      <c r="H2666" s="656"/>
      <c r="I2666" s="656"/>
      <c r="J2666" s="656"/>
      <c r="K2666" s="25"/>
      <c r="L2666" s="25"/>
      <c r="M2666" s="25"/>
      <c r="N2666" s="25"/>
      <c r="O2666" s="25"/>
      <c r="P2666" s="25"/>
      <c r="Q2666" s="25"/>
      <c r="R2666" s="25"/>
      <c r="S2666" s="25"/>
      <c r="T2666" s="671"/>
      <c r="U2666" s="730" t="str">
        <f t="shared" si="44"/>
        <v/>
      </c>
    </row>
    <row r="2667" spans="1:21" x14ac:dyDescent="0.25">
      <c r="A2667" s="36" t="str">
        <f>'0'!$A$4</f>
        <v>………………..</v>
      </c>
      <c r="B2667" s="37">
        <f>'0'!$A$2</f>
        <v>46112</v>
      </c>
      <c r="C2667" s="37" t="s">
        <v>1197</v>
      </c>
      <c r="D2667" s="195"/>
      <c r="E2667" s="23"/>
      <c r="F2667" s="14"/>
      <c r="G2667" s="22"/>
      <c r="H2667" s="656"/>
      <c r="I2667" s="656"/>
      <c r="J2667" s="656"/>
      <c r="K2667" s="25"/>
      <c r="L2667" s="25"/>
      <c r="M2667" s="25"/>
      <c r="N2667" s="25"/>
      <c r="O2667" s="25"/>
      <c r="P2667" s="25"/>
      <c r="Q2667" s="25"/>
      <c r="R2667" s="25"/>
      <c r="S2667" s="25"/>
      <c r="T2667" s="671"/>
      <c r="U2667" s="730" t="str">
        <f t="shared" si="44"/>
        <v/>
      </c>
    </row>
    <row r="2668" spans="1:21" x14ac:dyDescent="0.25">
      <c r="A2668" s="36" t="str">
        <f>'0'!$A$4</f>
        <v>………………..</v>
      </c>
      <c r="B2668" s="37">
        <f>'0'!$A$2</f>
        <v>46112</v>
      </c>
      <c r="C2668" s="37" t="s">
        <v>1197</v>
      </c>
      <c r="D2668" s="195"/>
      <c r="E2668" s="23"/>
      <c r="F2668" s="14"/>
      <c r="G2668" s="22"/>
      <c r="H2668" s="656"/>
      <c r="I2668" s="656"/>
      <c r="J2668" s="656"/>
      <c r="K2668" s="25"/>
      <c r="L2668" s="25"/>
      <c r="M2668" s="25"/>
      <c r="N2668" s="25"/>
      <c r="O2668" s="25"/>
      <c r="P2668" s="25"/>
      <c r="Q2668" s="25"/>
      <c r="R2668" s="25"/>
      <c r="S2668" s="25"/>
      <c r="T2668" s="671"/>
      <c r="U2668" s="730" t="str">
        <f t="shared" si="44"/>
        <v/>
      </c>
    </row>
    <row r="2669" spans="1:21" x14ac:dyDescent="0.25">
      <c r="A2669" s="36" t="str">
        <f>'0'!$A$4</f>
        <v>………………..</v>
      </c>
      <c r="B2669" s="37">
        <f>'0'!$A$2</f>
        <v>46112</v>
      </c>
      <c r="C2669" s="37" t="s">
        <v>1197</v>
      </c>
      <c r="D2669" s="195"/>
      <c r="E2669" s="23"/>
      <c r="F2669" s="14"/>
      <c r="G2669" s="22"/>
      <c r="H2669" s="656"/>
      <c r="I2669" s="656"/>
      <c r="J2669" s="656"/>
      <c r="K2669" s="25"/>
      <c r="L2669" s="25"/>
      <c r="M2669" s="25"/>
      <c r="N2669" s="25"/>
      <c r="O2669" s="25"/>
      <c r="P2669" s="25"/>
      <c r="Q2669" s="25"/>
      <c r="R2669" s="25"/>
      <c r="S2669" s="25"/>
      <c r="T2669" s="671"/>
      <c r="U2669" s="730" t="str">
        <f t="shared" si="44"/>
        <v/>
      </c>
    </row>
    <row r="2670" spans="1:21" x14ac:dyDescent="0.25">
      <c r="A2670" s="36" t="str">
        <f>'0'!$A$4</f>
        <v>………………..</v>
      </c>
      <c r="B2670" s="37">
        <f>'0'!$A$2</f>
        <v>46112</v>
      </c>
      <c r="C2670" s="37" t="s">
        <v>1197</v>
      </c>
      <c r="D2670" s="195"/>
      <c r="E2670" s="23"/>
      <c r="F2670" s="14"/>
      <c r="G2670" s="22"/>
      <c r="H2670" s="656"/>
      <c r="I2670" s="656"/>
      <c r="J2670" s="656"/>
      <c r="K2670" s="25"/>
      <c r="L2670" s="25"/>
      <c r="M2670" s="25"/>
      <c r="N2670" s="25"/>
      <c r="O2670" s="25"/>
      <c r="P2670" s="25"/>
      <c r="Q2670" s="25"/>
      <c r="R2670" s="25"/>
      <c r="S2670" s="25"/>
      <c r="T2670" s="671"/>
      <c r="U2670" s="730" t="str">
        <f t="shared" si="44"/>
        <v/>
      </c>
    </row>
    <row r="2671" spans="1:21" x14ac:dyDescent="0.25">
      <c r="A2671" s="36" t="str">
        <f>'0'!$A$4</f>
        <v>………………..</v>
      </c>
      <c r="B2671" s="37">
        <f>'0'!$A$2</f>
        <v>46112</v>
      </c>
      <c r="C2671" s="37" t="s">
        <v>1197</v>
      </c>
      <c r="D2671" s="195"/>
      <c r="E2671" s="23"/>
      <c r="F2671" s="14"/>
      <c r="G2671" s="22"/>
      <c r="H2671" s="656"/>
      <c r="I2671" s="656"/>
      <c r="J2671" s="656"/>
      <c r="K2671" s="25"/>
      <c r="L2671" s="25"/>
      <c r="M2671" s="25"/>
      <c r="N2671" s="25"/>
      <c r="O2671" s="25"/>
      <c r="P2671" s="25"/>
      <c r="Q2671" s="25"/>
      <c r="R2671" s="25"/>
      <c r="S2671" s="25"/>
      <c r="T2671" s="671"/>
      <c r="U2671" s="730" t="str">
        <f t="shared" si="44"/>
        <v/>
      </c>
    </row>
    <row r="2672" spans="1:21" x14ac:dyDescent="0.25">
      <c r="A2672" s="36" t="str">
        <f>'0'!$A$4</f>
        <v>………………..</v>
      </c>
      <c r="B2672" s="37">
        <f>'0'!$A$2</f>
        <v>46112</v>
      </c>
      <c r="C2672" s="37" t="s">
        <v>1197</v>
      </c>
      <c r="D2672" s="195"/>
      <c r="E2672" s="23"/>
      <c r="F2672" s="14"/>
      <c r="G2672" s="22"/>
      <c r="H2672" s="656"/>
      <c r="I2672" s="656"/>
      <c r="J2672" s="656"/>
      <c r="K2672" s="25"/>
      <c r="L2672" s="25"/>
      <c r="M2672" s="25"/>
      <c r="N2672" s="25"/>
      <c r="O2672" s="25"/>
      <c r="P2672" s="25"/>
      <c r="Q2672" s="25"/>
      <c r="R2672" s="25"/>
      <c r="S2672" s="25"/>
      <c r="T2672" s="671"/>
      <c r="U2672" s="730" t="str">
        <f t="shared" si="44"/>
        <v/>
      </c>
    </row>
    <row r="2673" spans="1:21" x14ac:dyDescent="0.25">
      <c r="A2673" s="36" t="str">
        <f>'0'!$A$4</f>
        <v>………………..</v>
      </c>
      <c r="B2673" s="37">
        <f>'0'!$A$2</f>
        <v>46112</v>
      </c>
      <c r="C2673" s="37" t="s">
        <v>1197</v>
      </c>
      <c r="D2673" s="195"/>
      <c r="E2673" s="23"/>
      <c r="F2673" s="14"/>
      <c r="G2673" s="22"/>
      <c r="H2673" s="656"/>
      <c r="I2673" s="656"/>
      <c r="J2673" s="656"/>
      <c r="K2673" s="25"/>
      <c r="L2673" s="25"/>
      <c r="M2673" s="25"/>
      <c r="N2673" s="25"/>
      <c r="O2673" s="25"/>
      <c r="P2673" s="25"/>
      <c r="Q2673" s="25"/>
      <c r="R2673" s="25"/>
      <c r="S2673" s="25"/>
      <c r="T2673" s="671"/>
      <c r="U2673" s="730" t="str">
        <f t="shared" si="44"/>
        <v/>
      </c>
    </row>
    <row r="2674" spans="1:21" x14ac:dyDescent="0.25">
      <c r="A2674" s="36" t="str">
        <f>'0'!$A$4</f>
        <v>………………..</v>
      </c>
      <c r="B2674" s="37">
        <f>'0'!$A$2</f>
        <v>46112</v>
      </c>
      <c r="C2674" s="37" t="s">
        <v>1197</v>
      </c>
      <c r="D2674" s="195"/>
      <c r="E2674" s="23"/>
      <c r="F2674" s="14"/>
      <c r="G2674" s="22"/>
      <c r="H2674" s="656"/>
      <c r="I2674" s="656"/>
      <c r="J2674" s="656"/>
      <c r="K2674" s="25"/>
      <c r="L2674" s="25"/>
      <c r="M2674" s="25"/>
      <c r="N2674" s="25"/>
      <c r="O2674" s="25"/>
      <c r="P2674" s="25"/>
      <c r="Q2674" s="25"/>
      <c r="R2674" s="25"/>
      <c r="S2674" s="25"/>
      <c r="T2674" s="671"/>
      <c r="U2674" s="730" t="str">
        <f t="shared" si="44"/>
        <v/>
      </c>
    </row>
    <row r="2675" spans="1:21" x14ac:dyDescent="0.25">
      <c r="A2675" s="36" t="str">
        <f>'0'!$A$4</f>
        <v>………………..</v>
      </c>
      <c r="B2675" s="37">
        <f>'0'!$A$2</f>
        <v>46112</v>
      </c>
      <c r="C2675" s="37" t="s">
        <v>1197</v>
      </c>
      <c r="D2675" s="195"/>
      <c r="E2675" s="23"/>
      <c r="F2675" s="14"/>
      <c r="G2675" s="22"/>
      <c r="H2675" s="656"/>
      <c r="I2675" s="656"/>
      <c r="J2675" s="656"/>
      <c r="K2675" s="25"/>
      <c r="L2675" s="25"/>
      <c r="M2675" s="25"/>
      <c r="N2675" s="25"/>
      <c r="O2675" s="25"/>
      <c r="P2675" s="25"/>
      <c r="Q2675" s="25"/>
      <c r="R2675" s="25"/>
      <c r="S2675" s="25"/>
      <c r="T2675" s="671"/>
      <c r="U2675" s="730" t="str">
        <f t="shared" si="44"/>
        <v/>
      </c>
    </row>
    <row r="2676" spans="1:21" x14ac:dyDescent="0.25">
      <c r="A2676" s="36" t="str">
        <f>'0'!$A$4</f>
        <v>………………..</v>
      </c>
      <c r="B2676" s="37">
        <f>'0'!$A$2</f>
        <v>46112</v>
      </c>
      <c r="C2676" s="37" t="s">
        <v>1197</v>
      </c>
      <c r="D2676" s="195"/>
      <c r="E2676" s="23"/>
      <c r="F2676" s="14"/>
      <c r="G2676" s="22"/>
      <c r="H2676" s="656"/>
      <c r="I2676" s="656"/>
      <c r="J2676" s="656"/>
      <c r="K2676" s="25"/>
      <c r="L2676" s="25"/>
      <c r="M2676" s="25"/>
      <c r="N2676" s="25"/>
      <c r="O2676" s="25"/>
      <c r="P2676" s="25"/>
      <c r="Q2676" s="25"/>
      <c r="R2676" s="25"/>
      <c r="S2676" s="25"/>
      <c r="T2676" s="671"/>
      <c r="U2676" s="730" t="str">
        <f t="shared" si="44"/>
        <v/>
      </c>
    </row>
    <row r="2677" spans="1:21" x14ac:dyDescent="0.25">
      <c r="A2677" s="36" t="str">
        <f>'0'!$A$4</f>
        <v>………………..</v>
      </c>
      <c r="B2677" s="37">
        <f>'0'!$A$2</f>
        <v>46112</v>
      </c>
      <c r="C2677" s="37" t="s">
        <v>1197</v>
      </c>
      <c r="D2677" s="195"/>
      <c r="E2677" s="23"/>
      <c r="F2677" s="14"/>
      <c r="G2677" s="22"/>
      <c r="H2677" s="656"/>
      <c r="I2677" s="656"/>
      <c r="J2677" s="656"/>
      <c r="K2677" s="25"/>
      <c r="L2677" s="25"/>
      <c r="M2677" s="25"/>
      <c r="N2677" s="25"/>
      <c r="O2677" s="25"/>
      <c r="P2677" s="25"/>
      <c r="Q2677" s="25"/>
      <c r="R2677" s="25"/>
      <c r="S2677" s="25"/>
      <c r="T2677" s="671"/>
      <c r="U2677" s="730" t="str">
        <f t="shared" si="44"/>
        <v/>
      </c>
    </row>
    <row r="2678" spans="1:21" x14ac:dyDescent="0.25">
      <c r="A2678" s="36" t="str">
        <f>'0'!$A$4</f>
        <v>………………..</v>
      </c>
      <c r="B2678" s="37">
        <f>'0'!$A$2</f>
        <v>46112</v>
      </c>
      <c r="C2678" s="37" t="s">
        <v>1197</v>
      </c>
      <c r="D2678" s="195"/>
      <c r="E2678" s="23"/>
      <c r="F2678" s="14"/>
      <c r="G2678" s="22"/>
      <c r="H2678" s="656"/>
      <c r="I2678" s="656"/>
      <c r="J2678" s="656"/>
      <c r="K2678" s="25"/>
      <c r="L2678" s="25"/>
      <c r="M2678" s="25"/>
      <c r="N2678" s="25"/>
      <c r="O2678" s="25"/>
      <c r="P2678" s="25"/>
      <c r="Q2678" s="25"/>
      <c r="R2678" s="25"/>
      <c r="S2678" s="25"/>
      <c r="T2678" s="671"/>
      <c r="U2678" s="730" t="str">
        <f t="shared" si="44"/>
        <v/>
      </c>
    </row>
    <row r="2679" spans="1:21" x14ac:dyDescent="0.25">
      <c r="A2679" s="36" t="str">
        <f>'0'!$A$4</f>
        <v>………………..</v>
      </c>
      <c r="B2679" s="37">
        <f>'0'!$A$2</f>
        <v>46112</v>
      </c>
      <c r="C2679" s="37" t="s">
        <v>1197</v>
      </c>
      <c r="D2679" s="195"/>
      <c r="E2679" s="23"/>
      <c r="F2679" s="14"/>
      <c r="G2679" s="22"/>
      <c r="H2679" s="656"/>
      <c r="I2679" s="656"/>
      <c r="J2679" s="656"/>
      <c r="K2679" s="25"/>
      <c r="L2679" s="25"/>
      <c r="M2679" s="25"/>
      <c r="N2679" s="25"/>
      <c r="O2679" s="25"/>
      <c r="P2679" s="25"/>
      <c r="Q2679" s="25"/>
      <c r="R2679" s="25"/>
      <c r="S2679" s="25"/>
      <c r="T2679" s="671"/>
      <c r="U2679" s="730" t="str">
        <f t="shared" si="44"/>
        <v/>
      </c>
    </row>
    <row r="2680" spans="1:21" x14ac:dyDescent="0.25">
      <c r="A2680" s="36" t="str">
        <f>'0'!$A$4</f>
        <v>………………..</v>
      </c>
      <c r="B2680" s="37">
        <f>'0'!$A$2</f>
        <v>46112</v>
      </c>
      <c r="C2680" s="37" t="s">
        <v>1197</v>
      </c>
      <c r="D2680" s="195"/>
      <c r="E2680" s="23"/>
      <c r="F2680" s="14"/>
      <c r="G2680" s="22"/>
      <c r="H2680" s="656"/>
      <c r="I2680" s="656"/>
      <c r="J2680" s="656"/>
      <c r="K2680" s="25"/>
      <c r="L2680" s="25"/>
      <c r="M2680" s="25"/>
      <c r="N2680" s="25"/>
      <c r="O2680" s="25"/>
      <c r="P2680" s="25"/>
      <c r="Q2680" s="25"/>
      <c r="R2680" s="25"/>
      <c r="S2680" s="25"/>
      <c r="T2680" s="671"/>
      <c r="U2680" s="730" t="str">
        <f t="shared" si="44"/>
        <v/>
      </c>
    </row>
    <row r="2681" spans="1:21" x14ac:dyDescent="0.25">
      <c r="A2681" s="36" t="str">
        <f>'0'!$A$4</f>
        <v>………………..</v>
      </c>
      <c r="B2681" s="37">
        <f>'0'!$A$2</f>
        <v>46112</v>
      </c>
      <c r="C2681" s="37" t="s">
        <v>1197</v>
      </c>
      <c r="D2681" s="195"/>
      <c r="E2681" s="23"/>
      <c r="F2681" s="14"/>
      <c r="G2681" s="22"/>
      <c r="H2681" s="656"/>
      <c r="I2681" s="656"/>
      <c r="J2681" s="656"/>
      <c r="K2681" s="25"/>
      <c r="L2681" s="25"/>
      <c r="M2681" s="25"/>
      <c r="N2681" s="25"/>
      <c r="O2681" s="25"/>
      <c r="P2681" s="25"/>
      <c r="Q2681" s="25"/>
      <c r="R2681" s="25"/>
      <c r="S2681" s="25"/>
      <c r="T2681" s="671"/>
      <c r="U2681" s="730" t="str">
        <f t="shared" si="44"/>
        <v/>
      </c>
    </row>
    <row r="2682" spans="1:21" x14ac:dyDescent="0.25">
      <c r="A2682" s="36" t="str">
        <f>'0'!$A$4</f>
        <v>………………..</v>
      </c>
      <c r="B2682" s="37">
        <f>'0'!$A$2</f>
        <v>46112</v>
      </c>
      <c r="C2682" s="37" t="s">
        <v>1197</v>
      </c>
      <c r="D2682" s="195"/>
      <c r="E2682" s="23"/>
      <c r="F2682" s="14"/>
      <c r="G2682" s="22"/>
      <c r="H2682" s="656"/>
      <c r="I2682" s="656"/>
      <c r="J2682" s="656"/>
      <c r="K2682" s="25"/>
      <c r="L2682" s="25"/>
      <c r="M2682" s="25"/>
      <c r="N2682" s="25"/>
      <c r="O2682" s="25"/>
      <c r="P2682" s="25"/>
      <c r="Q2682" s="25"/>
      <c r="R2682" s="25"/>
      <c r="S2682" s="25"/>
      <c r="T2682" s="671"/>
      <c r="U2682" s="730" t="str">
        <f t="shared" si="44"/>
        <v/>
      </c>
    </row>
    <row r="2683" spans="1:21" x14ac:dyDescent="0.25">
      <c r="A2683" s="36" t="str">
        <f>'0'!$A$4</f>
        <v>………………..</v>
      </c>
      <c r="B2683" s="37">
        <f>'0'!$A$2</f>
        <v>46112</v>
      </c>
      <c r="C2683" s="37" t="s">
        <v>1197</v>
      </c>
      <c r="D2683" s="195"/>
      <c r="E2683" s="23"/>
      <c r="F2683" s="14"/>
      <c r="G2683" s="22"/>
      <c r="H2683" s="656"/>
      <c r="I2683" s="656"/>
      <c r="J2683" s="656"/>
      <c r="K2683" s="25"/>
      <c r="L2683" s="25"/>
      <c r="M2683" s="25"/>
      <c r="N2683" s="25"/>
      <c r="O2683" s="25"/>
      <c r="P2683" s="25"/>
      <c r="Q2683" s="25"/>
      <c r="R2683" s="25"/>
      <c r="S2683" s="25"/>
      <c r="T2683" s="671"/>
      <c r="U2683" s="730" t="str">
        <f t="shared" si="44"/>
        <v/>
      </c>
    </row>
    <row r="2684" spans="1:21" x14ac:dyDescent="0.25">
      <c r="A2684" s="36" t="str">
        <f>'0'!$A$4</f>
        <v>………………..</v>
      </c>
      <c r="B2684" s="37">
        <f>'0'!$A$2</f>
        <v>46112</v>
      </c>
      <c r="C2684" s="37" t="s">
        <v>1197</v>
      </c>
      <c r="D2684" s="195"/>
      <c r="E2684" s="23"/>
      <c r="F2684" s="14"/>
      <c r="G2684" s="22"/>
      <c r="H2684" s="656"/>
      <c r="I2684" s="656"/>
      <c r="J2684" s="656"/>
      <c r="K2684" s="25"/>
      <c r="L2684" s="25"/>
      <c r="M2684" s="25"/>
      <c r="N2684" s="25"/>
      <c r="O2684" s="25"/>
      <c r="P2684" s="25"/>
      <c r="Q2684" s="25"/>
      <c r="R2684" s="25"/>
      <c r="S2684" s="25"/>
      <c r="T2684" s="671"/>
      <c r="U2684" s="730" t="str">
        <f t="shared" si="44"/>
        <v/>
      </c>
    </row>
    <row r="2685" spans="1:21" x14ac:dyDescent="0.25">
      <c r="A2685" s="36" t="str">
        <f>'0'!$A$4</f>
        <v>………………..</v>
      </c>
      <c r="B2685" s="37">
        <f>'0'!$A$2</f>
        <v>46112</v>
      </c>
      <c r="C2685" s="37" t="s">
        <v>1197</v>
      </c>
      <c r="D2685" s="195"/>
      <c r="E2685" s="23"/>
      <c r="F2685" s="14"/>
      <c r="G2685" s="22"/>
      <c r="H2685" s="656"/>
      <c r="I2685" s="656"/>
      <c r="J2685" s="656"/>
      <c r="K2685" s="25"/>
      <c r="L2685" s="25"/>
      <c r="M2685" s="25"/>
      <c r="N2685" s="25"/>
      <c r="O2685" s="25"/>
      <c r="P2685" s="25"/>
      <c r="Q2685" s="25"/>
      <c r="R2685" s="25"/>
      <c r="S2685" s="25"/>
      <c r="T2685" s="671"/>
      <c r="U2685" s="730" t="str">
        <f t="shared" si="44"/>
        <v/>
      </c>
    </row>
    <row r="2686" spans="1:21" x14ac:dyDescent="0.25">
      <c r="A2686" s="36" t="str">
        <f>'0'!$A$4</f>
        <v>………………..</v>
      </c>
      <c r="B2686" s="37">
        <f>'0'!$A$2</f>
        <v>46112</v>
      </c>
      <c r="C2686" s="37" t="s">
        <v>1197</v>
      </c>
      <c r="D2686" s="195"/>
      <c r="E2686" s="23"/>
      <c r="F2686" s="14"/>
      <c r="G2686" s="22"/>
      <c r="H2686" s="656"/>
      <c r="I2686" s="656"/>
      <c r="J2686" s="656"/>
      <c r="K2686" s="25"/>
      <c r="L2686" s="25"/>
      <c r="M2686" s="25"/>
      <c r="N2686" s="25"/>
      <c r="O2686" s="25"/>
      <c r="P2686" s="25"/>
      <c r="Q2686" s="25"/>
      <c r="R2686" s="25"/>
      <c r="S2686" s="25"/>
      <c r="T2686" s="671"/>
      <c r="U2686" s="730" t="str">
        <f t="shared" si="44"/>
        <v/>
      </c>
    </row>
    <row r="2687" spans="1:21" x14ac:dyDescent="0.25">
      <c r="A2687" s="36" t="str">
        <f>'0'!$A$4</f>
        <v>………………..</v>
      </c>
      <c r="B2687" s="37">
        <f>'0'!$A$2</f>
        <v>46112</v>
      </c>
      <c r="C2687" s="37" t="s">
        <v>1197</v>
      </c>
      <c r="D2687" s="195"/>
      <c r="E2687" s="23"/>
      <c r="F2687" s="14"/>
      <c r="G2687" s="22"/>
      <c r="H2687" s="656"/>
      <c r="I2687" s="656"/>
      <c r="J2687" s="656"/>
      <c r="K2687" s="25"/>
      <c r="L2687" s="25"/>
      <c r="M2687" s="25"/>
      <c r="N2687" s="25"/>
      <c r="O2687" s="25"/>
      <c r="P2687" s="25"/>
      <c r="Q2687" s="25"/>
      <c r="R2687" s="25"/>
      <c r="S2687" s="25"/>
      <c r="T2687" s="671"/>
      <c r="U2687" s="730" t="str">
        <f t="shared" si="44"/>
        <v/>
      </c>
    </row>
    <row r="2688" spans="1:21" x14ac:dyDescent="0.25">
      <c r="A2688" s="36" t="str">
        <f>'0'!$A$4</f>
        <v>………………..</v>
      </c>
      <c r="B2688" s="37">
        <f>'0'!$A$2</f>
        <v>46112</v>
      </c>
      <c r="C2688" s="37" t="s">
        <v>1197</v>
      </c>
      <c r="D2688" s="195"/>
      <c r="E2688" s="23"/>
      <c r="F2688" s="14"/>
      <c r="G2688" s="22"/>
      <c r="H2688" s="656"/>
      <c r="I2688" s="656"/>
      <c r="J2688" s="656"/>
      <c r="K2688" s="25"/>
      <c r="L2688" s="25"/>
      <c r="M2688" s="25"/>
      <c r="N2688" s="25"/>
      <c r="O2688" s="25"/>
      <c r="P2688" s="25"/>
      <c r="Q2688" s="25"/>
      <c r="R2688" s="25"/>
      <c r="S2688" s="25"/>
      <c r="T2688" s="671"/>
      <c r="U2688" s="730" t="str">
        <f t="shared" si="44"/>
        <v/>
      </c>
    </row>
    <row r="2689" spans="1:21" x14ac:dyDescent="0.25">
      <c r="A2689" s="36" t="str">
        <f>'0'!$A$4</f>
        <v>………………..</v>
      </c>
      <c r="B2689" s="37">
        <f>'0'!$A$2</f>
        <v>46112</v>
      </c>
      <c r="C2689" s="37" t="s">
        <v>1197</v>
      </c>
      <c r="D2689" s="195"/>
      <c r="E2689" s="23"/>
      <c r="F2689" s="14"/>
      <c r="G2689" s="22"/>
      <c r="H2689" s="656"/>
      <c r="I2689" s="656"/>
      <c r="J2689" s="656"/>
      <c r="K2689" s="25"/>
      <c r="L2689" s="25"/>
      <c r="M2689" s="25"/>
      <c r="N2689" s="25"/>
      <c r="O2689" s="25"/>
      <c r="P2689" s="25"/>
      <c r="Q2689" s="25"/>
      <c r="R2689" s="25"/>
      <c r="S2689" s="25"/>
      <c r="T2689" s="671"/>
      <c r="U2689" s="730" t="str">
        <f t="shared" si="44"/>
        <v/>
      </c>
    </row>
    <row r="2690" spans="1:21" x14ac:dyDescent="0.25">
      <c r="A2690" s="36" t="str">
        <f>'0'!$A$4</f>
        <v>………………..</v>
      </c>
      <c r="B2690" s="37">
        <f>'0'!$A$2</f>
        <v>46112</v>
      </c>
      <c r="C2690" s="37" t="s">
        <v>1197</v>
      </c>
      <c r="D2690" s="195"/>
      <c r="E2690" s="23"/>
      <c r="F2690" s="14"/>
      <c r="G2690" s="22"/>
      <c r="H2690" s="656"/>
      <c r="I2690" s="656"/>
      <c r="J2690" s="656"/>
      <c r="K2690" s="25"/>
      <c r="L2690" s="25"/>
      <c r="M2690" s="25"/>
      <c r="N2690" s="25"/>
      <c r="O2690" s="25"/>
      <c r="P2690" s="25"/>
      <c r="Q2690" s="25"/>
      <c r="R2690" s="25"/>
      <c r="S2690" s="25"/>
      <c r="T2690" s="671"/>
      <c r="U2690" s="730" t="str">
        <f t="shared" si="44"/>
        <v/>
      </c>
    </row>
    <row r="2691" spans="1:21" x14ac:dyDescent="0.25">
      <c r="A2691" s="36" t="str">
        <f>'0'!$A$4</f>
        <v>………………..</v>
      </c>
      <c r="B2691" s="37">
        <f>'0'!$A$2</f>
        <v>46112</v>
      </c>
      <c r="C2691" s="37" t="s">
        <v>1197</v>
      </c>
      <c r="D2691" s="195"/>
      <c r="E2691" s="23"/>
      <c r="F2691" s="14"/>
      <c r="G2691" s="22"/>
      <c r="H2691" s="656"/>
      <c r="I2691" s="656"/>
      <c r="J2691" s="656"/>
      <c r="K2691" s="25"/>
      <c r="L2691" s="25"/>
      <c r="M2691" s="25"/>
      <c r="N2691" s="25"/>
      <c r="O2691" s="25"/>
      <c r="P2691" s="25"/>
      <c r="Q2691" s="25"/>
      <c r="R2691" s="25"/>
      <c r="S2691" s="25"/>
      <c r="T2691" s="671"/>
      <c r="U2691" s="730" t="str">
        <f t="shared" si="44"/>
        <v/>
      </c>
    </row>
    <row r="2692" spans="1:21" x14ac:dyDescent="0.25">
      <c r="A2692" s="36" t="str">
        <f>'0'!$A$4</f>
        <v>………………..</v>
      </c>
      <c r="B2692" s="37">
        <f>'0'!$A$2</f>
        <v>46112</v>
      </c>
      <c r="C2692" s="37" t="s">
        <v>1197</v>
      </c>
      <c r="D2692" s="195"/>
      <c r="E2692" s="23"/>
      <c r="F2692" s="14"/>
      <c r="G2692" s="22"/>
      <c r="H2692" s="656"/>
      <c r="I2692" s="656"/>
      <c r="J2692" s="656"/>
      <c r="K2692" s="25"/>
      <c r="L2692" s="25"/>
      <c r="M2692" s="25"/>
      <c r="N2692" s="25"/>
      <c r="O2692" s="25"/>
      <c r="P2692" s="25"/>
      <c r="Q2692" s="25"/>
      <c r="R2692" s="25"/>
      <c r="S2692" s="25"/>
      <c r="T2692" s="671"/>
      <c r="U2692" s="730" t="str">
        <f t="shared" si="44"/>
        <v/>
      </c>
    </row>
    <row r="2693" spans="1:21" x14ac:dyDescent="0.25">
      <c r="A2693" s="36" t="str">
        <f>'0'!$A$4</f>
        <v>………………..</v>
      </c>
      <c r="B2693" s="37">
        <f>'0'!$A$2</f>
        <v>46112</v>
      </c>
      <c r="C2693" s="37" t="s">
        <v>1197</v>
      </c>
      <c r="D2693" s="195"/>
      <c r="E2693" s="23"/>
      <c r="F2693" s="14"/>
      <c r="G2693" s="22"/>
      <c r="H2693" s="656"/>
      <c r="I2693" s="656"/>
      <c r="J2693" s="656"/>
      <c r="K2693" s="25"/>
      <c r="L2693" s="25"/>
      <c r="M2693" s="25"/>
      <c r="N2693" s="25"/>
      <c r="O2693" s="25"/>
      <c r="P2693" s="25"/>
      <c r="Q2693" s="25"/>
      <c r="R2693" s="25"/>
      <c r="S2693" s="25"/>
      <c r="T2693" s="671"/>
      <c r="U2693" s="730" t="str">
        <f t="shared" si="44"/>
        <v/>
      </c>
    </row>
    <row r="2694" spans="1:21" x14ac:dyDescent="0.25">
      <c r="A2694" s="36" t="str">
        <f>'0'!$A$4</f>
        <v>………………..</v>
      </c>
      <c r="B2694" s="37">
        <f>'0'!$A$2</f>
        <v>46112</v>
      </c>
      <c r="C2694" s="37" t="s">
        <v>1197</v>
      </c>
      <c r="D2694" s="195"/>
      <c r="E2694" s="23"/>
      <c r="F2694" s="14"/>
      <c r="G2694" s="22"/>
      <c r="H2694" s="656"/>
      <c r="I2694" s="656"/>
      <c r="J2694" s="656"/>
      <c r="K2694" s="25"/>
      <c r="L2694" s="25"/>
      <c r="M2694" s="25"/>
      <c r="N2694" s="25"/>
      <c r="O2694" s="25"/>
      <c r="P2694" s="25"/>
      <c r="Q2694" s="25"/>
      <c r="R2694" s="25"/>
      <c r="S2694" s="25"/>
      <c r="T2694" s="671"/>
      <c r="U2694" s="730" t="str">
        <f t="shared" si="44"/>
        <v/>
      </c>
    </row>
    <row r="2695" spans="1:21" x14ac:dyDescent="0.25">
      <c r="A2695" s="36" t="str">
        <f>'0'!$A$4</f>
        <v>………………..</v>
      </c>
      <c r="B2695" s="37">
        <f>'0'!$A$2</f>
        <v>46112</v>
      </c>
      <c r="C2695" s="37" t="s">
        <v>1197</v>
      </c>
      <c r="D2695" s="195"/>
      <c r="E2695" s="23"/>
      <c r="F2695" s="14"/>
      <c r="G2695" s="22"/>
      <c r="H2695" s="656"/>
      <c r="I2695" s="656"/>
      <c r="J2695" s="656"/>
      <c r="K2695" s="25"/>
      <c r="L2695" s="25"/>
      <c r="M2695" s="25"/>
      <c r="N2695" s="25"/>
      <c r="O2695" s="25"/>
      <c r="P2695" s="25"/>
      <c r="Q2695" s="25"/>
      <c r="R2695" s="25"/>
      <c r="S2695" s="25"/>
      <c r="T2695" s="671"/>
      <c r="U2695" s="730" t="str">
        <f t="shared" si="44"/>
        <v/>
      </c>
    </row>
    <row r="2696" spans="1:21" x14ac:dyDescent="0.25">
      <c r="A2696" s="36" t="str">
        <f>'0'!$A$4</f>
        <v>………………..</v>
      </c>
      <c r="B2696" s="37">
        <f>'0'!$A$2</f>
        <v>46112</v>
      </c>
      <c r="C2696" s="37" t="s">
        <v>1197</v>
      </c>
      <c r="D2696" s="195"/>
      <c r="E2696" s="23"/>
      <c r="F2696" s="14"/>
      <c r="G2696" s="22"/>
      <c r="H2696" s="656"/>
      <c r="I2696" s="656"/>
      <c r="J2696" s="656"/>
      <c r="K2696" s="25"/>
      <c r="L2696" s="25"/>
      <c r="M2696" s="25"/>
      <c r="N2696" s="25"/>
      <c r="O2696" s="25"/>
      <c r="P2696" s="25"/>
      <c r="Q2696" s="25"/>
      <c r="R2696" s="25"/>
      <c r="S2696" s="25"/>
      <c r="T2696" s="671"/>
      <c r="U2696" s="730" t="str">
        <f t="shared" si="44"/>
        <v/>
      </c>
    </row>
    <row r="2697" spans="1:21" x14ac:dyDescent="0.25">
      <c r="A2697" s="36" t="str">
        <f>'0'!$A$4</f>
        <v>………………..</v>
      </c>
      <c r="B2697" s="37">
        <f>'0'!$A$2</f>
        <v>46112</v>
      </c>
      <c r="C2697" s="37" t="s">
        <v>1197</v>
      </c>
      <c r="D2697" s="195"/>
      <c r="E2697" s="23"/>
      <c r="F2697" s="14"/>
      <c r="G2697" s="22"/>
      <c r="H2697" s="656"/>
      <c r="I2697" s="656"/>
      <c r="J2697" s="656"/>
      <c r="K2697" s="25"/>
      <c r="L2697" s="25"/>
      <c r="M2697" s="25"/>
      <c r="N2697" s="25"/>
      <c r="O2697" s="25"/>
      <c r="P2697" s="25"/>
      <c r="Q2697" s="25"/>
      <c r="R2697" s="25"/>
      <c r="S2697" s="25"/>
      <c r="T2697" s="671"/>
      <c r="U2697" s="730" t="str">
        <f t="shared" si="44"/>
        <v/>
      </c>
    </row>
    <row r="2698" spans="1:21" x14ac:dyDescent="0.25">
      <c r="A2698" s="36" t="str">
        <f>'0'!$A$4</f>
        <v>………………..</v>
      </c>
      <c r="B2698" s="37">
        <f>'0'!$A$2</f>
        <v>46112</v>
      </c>
      <c r="C2698" s="37" t="s">
        <v>1197</v>
      </c>
      <c r="D2698" s="195"/>
      <c r="E2698" s="23"/>
      <c r="F2698" s="14"/>
      <c r="G2698" s="22"/>
      <c r="H2698" s="656"/>
      <c r="I2698" s="656"/>
      <c r="J2698" s="656"/>
      <c r="K2698" s="25"/>
      <c r="L2698" s="25"/>
      <c r="M2698" s="25"/>
      <c r="N2698" s="25"/>
      <c r="O2698" s="25"/>
      <c r="P2698" s="25"/>
      <c r="Q2698" s="25"/>
      <c r="R2698" s="25"/>
      <c r="S2698" s="25"/>
      <c r="T2698" s="671"/>
      <c r="U2698" s="730" t="str">
        <f t="shared" si="44"/>
        <v/>
      </c>
    </row>
    <row r="2699" spans="1:21" x14ac:dyDescent="0.25">
      <c r="A2699" s="36" t="str">
        <f>'0'!$A$4</f>
        <v>………………..</v>
      </c>
      <c r="B2699" s="37">
        <f>'0'!$A$2</f>
        <v>46112</v>
      </c>
      <c r="C2699" s="37" t="s">
        <v>1197</v>
      </c>
      <c r="D2699" s="195"/>
      <c r="E2699" s="23"/>
      <c r="F2699" s="14"/>
      <c r="G2699" s="22"/>
      <c r="H2699" s="656"/>
      <c r="I2699" s="656"/>
      <c r="J2699" s="656"/>
      <c r="K2699" s="25"/>
      <c r="L2699" s="25"/>
      <c r="M2699" s="25"/>
      <c r="N2699" s="25"/>
      <c r="O2699" s="25"/>
      <c r="P2699" s="25"/>
      <c r="Q2699" s="25"/>
      <c r="R2699" s="25"/>
      <c r="S2699" s="25"/>
      <c r="T2699" s="671"/>
      <c r="U2699" s="730" t="str">
        <f t="shared" ref="U2699:U2762" si="45">IF(COUNTBLANK(D2699:S2699)=16,"",IF(D2699="999999999","",IF(ISNUMBER(VALUE(D2699)),IF(LEN(D2699)&lt;&gt;9,"Въведеното ЕИК е твърде късо или твърде дълго",IF(OR(MOD(MID(D2699,1,1)*1+MID(D2699,2,1)*2+MID(D2699,3,1)*3+MID(D2699,4,1)*4+MID(D2699,5,1)*5+MID(D2699,6,1)*6+MID(D2699,7,1)*7+MID(D2699,8,1)*8,11)-MID(D2699,9,1)=0,AND(MOD(MID(D2699,1,1)*3+MID(D2699,2,1)*4+MID(D2699,3,1)*5+MID(D2699,4,1)*6+MID(D2699,5,1)*7+MID(D2699,6,1)*8+MID(D2699,7,1)*9+MID(D2699,8,1)*10,11)=10,MID(D2699,9,1)*1=0),MOD(MID(D2699,1,1)*3+MID(D2699,2,1)*4+MID(D2699,3,1)*5+MID(D2699,4,1)*6+MID(D2699,5,1)*7+MID(D2699,6,1)*8+MID(D2699,7,1)*9+MID(D2699,8,1)*10,11)-MID(D2699,9,1)=0),"","Въведеното ЕИК е невалидно")),"Въведеното ЕИК съдържа непозволени символи")))</f>
        <v/>
      </c>
    </row>
    <row r="2700" spans="1:21" x14ac:dyDescent="0.25">
      <c r="A2700" s="36" t="str">
        <f>'0'!$A$4</f>
        <v>………………..</v>
      </c>
      <c r="B2700" s="37">
        <f>'0'!$A$2</f>
        <v>46112</v>
      </c>
      <c r="C2700" s="37" t="s">
        <v>1197</v>
      </c>
      <c r="D2700" s="195"/>
      <c r="E2700" s="23"/>
      <c r="F2700" s="14"/>
      <c r="G2700" s="22"/>
      <c r="H2700" s="656"/>
      <c r="I2700" s="656"/>
      <c r="J2700" s="656"/>
      <c r="K2700" s="25"/>
      <c r="L2700" s="25"/>
      <c r="M2700" s="25"/>
      <c r="N2700" s="25"/>
      <c r="O2700" s="25"/>
      <c r="P2700" s="25"/>
      <c r="Q2700" s="25"/>
      <c r="R2700" s="25"/>
      <c r="S2700" s="25"/>
      <c r="T2700" s="671"/>
      <c r="U2700" s="730" t="str">
        <f t="shared" si="45"/>
        <v/>
      </c>
    </row>
    <row r="2701" spans="1:21" x14ac:dyDescent="0.25">
      <c r="A2701" s="36" t="str">
        <f>'0'!$A$4</f>
        <v>………………..</v>
      </c>
      <c r="B2701" s="37">
        <f>'0'!$A$2</f>
        <v>46112</v>
      </c>
      <c r="C2701" s="37" t="s">
        <v>1197</v>
      </c>
      <c r="D2701" s="195"/>
      <c r="E2701" s="23"/>
      <c r="F2701" s="14"/>
      <c r="G2701" s="22"/>
      <c r="H2701" s="656"/>
      <c r="I2701" s="656"/>
      <c r="J2701" s="656"/>
      <c r="K2701" s="25"/>
      <c r="L2701" s="25"/>
      <c r="M2701" s="25"/>
      <c r="N2701" s="25"/>
      <c r="O2701" s="25"/>
      <c r="P2701" s="25"/>
      <c r="Q2701" s="25"/>
      <c r="R2701" s="25"/>
      <c r="S2701" s="25"/>
      <c r="T2701" s="671"/>
      <c r="U2701" s="730" t="str">
        <f t="shared" si="45"/>
        <v/>
      </c>
    </row>
    <row r="2702" spans="1:21" x14ac:dyDescent="0.25">
      <c r="A2702" s="36" t="str">
        <f>'0'!$A$4</f>
        <v>………………..</v>
      </c>
      <c r="B2702" s="37">
        <f>'0'!$A$2</f>
        <v>46112</v>
      </c>
      <c r="C2702" s="37" t="s">
        <v>1197</v>
      </c>
      <c r="D2702" s="195"/>
      <c r="E2702" s="23"/>
      <c r="F2702" s="14"/>
      <c r="G2702" s="22"/>
      <c r="H2702" s="656"/>
      <c r="I2702" s="656"/>
      <c r="J2702" s="656"/>
      <c r="K2702" s="25"/>
      <c r="L2702" s="25"/>
      <c r="M2702" s="25"/>
      <c r="N2702" s="25"/>
      <c r="O2702" s="25"/>
      <c r="P2702" s="25"/>
      <c r="Q2702" s="25"/>
      <c r="R2702" s="25"/>
      <c r="S2702" s="25"/>
      <c r="T2702" s="671"/>
      <c r="U2702" s="730" t="str">
        <f t="shared" si="45"/>
        <v/>
      </c>
    </row>
    <row r="2703" spans="1:21" x14ac:dyDescent="0.25">
      <c r="A2703" s="36" t="str">
        <f>'0'!$A$4</f>
        <v>………………..</v>
      </c>
      <c r="B2703" s="37">
        <f>'0'!$A$2</f>
        <v>46112</v>
      </c>
      <c r="C2703" s="37" t="s">
        <v>1197</v>
      </c>
      <c r="D2703" s="195"/>
      <c r="E2703" s="23"/>
      <c r="F2703" s="14"/>
      <c r="G2703" s="22"/>
      <c r="H2703" s="656"/>
      <c r="I2703" s="656"/>
      <c r="J2703" s="656"/>
      <c r="K2703" s="25"/>
      <c r="L2703" s="25"/>
      <c r="M2703" s="25"/>
      <c r="N2703" s="25"/>
      <c r="O2703" s="25"/>
      <c r="P2703" s="25"/>
      <c r="Q2703" s="25"/>
      <c r="R2703" s="25"/>
      <c r="S2703" s="25"/>
      <c r="T2703" s="671"/>
      <c r="U2703" s="730" t="str">
        <f t="shared" si="45"/>
        <v/>
      </c>
    </row>
    <row r="2704" spans="1:21" x14ac:dyDescent="0.25">
      <c r="A2704" s="36" t="str">
        <f>'0'!$A$4</f>
        <v>………………..</v>
      </c>
      <c r="B2704" s="37">
        <f>'0'!$A$2</f>
        <v>46112</v>
      </c>
      <c r="C2704" s="37" t="s">
        <v>1197</v>
      </c>
      <c r="D2704" s="195"/>
      <c r="E2704" s="23"/>
      <c r="F2704" s="14"/>
      <c r="G2704" s="22"/>
      <c r="H2704" s="656"/>
      <c r="I2704" s="656"/>
      <c r="J2704" s="656"/>
      <c r="K2704" s="25"/>
      <c r="L2704" s="25"/>
      <c r="M2704" s="25"/>
      <c r="N2704" s="25"/>
      <c r="O2704" s="25"/>
      <c r="P2704" s="25"/>
      <c r="Q2704" s="25"/>
      <c r="R2704" s="25"/>
      <c r="S2704" s="25"/>
      <c r="T2704" s="671"/>
      <c r="U2704" s="730" t="str">
        <f t="shared" si="45"/>
        <v/>
      </c>
    </row>
    <row r="2705" spans="1:21" x14ac:dyDescent="0.25">
      <c r="A2705" s="36" t="str">
        <f>'0'!$A$4</f>
        <v>………………..</v>
      </c>
      <c r="B2705" s="37">
        <f>'0'!$A$2</f>
        <v>46112</v>
      </c>
      <c r="C2705" s="37" t="s">
        <v>1197</v>
      </c>
      <c r="D2705" s="195"/>
      <c r="E2705" s="23"/>
      <c r="F2705" s="14"/>
      <c r="G2705" s="22"/>
      <c r="H2705" s="656"/>
      <c r="I2705" s="656"/>
      <c r="J2705" s="656"/>
      <c r="K2705" s="25"/>
      <c r="L2705" s="25"/>
      <c r="M2705" s="25"/>
      <c r="N2705" s="25"/>
      <c r="O2705" s="25"/>
      <c r="P2705" s="25"/>
      <c r="Q2705" s="25"/>
      <c r="R2705" s="25"/>
      <c r="S2705" s="25"/>
      <c r="T2705" s="671"/>
      <c r="U2705" s="730" t="str">
        <f t="shared" si="45"/>
        <v/>
      </c>
    </row>
    <row r="2706" spans="1:21" x14ac:dyDescent="0.25">
      <c r="A2706" s="36" t="str">
        <f>'0'!$A$4</f>
        <v>………………..</v>
      </c>
      <c r="B2706" s="37">
        <f>'0'!$A$2</f>
        <v>46112</v>
      </c>
      <c r="C2706" s="37" t="s">
        <v>1197</v>
      </c>
      <c r="D2706" s="195"/>
      <c r="E2706" s="23"/>
      <c r="F2706" s="14"/>
      <c r="G2706" s="22"/>
      <c r="H2706" s="656"/>
      <c r="I2706" s="656"/>
      <c r="J2706" s="656"/>
      <c r="K2706" s="25"/>
      <c r="L2706" s="25"/>
      <c r="M2706" s="25"/>
      <c r="N2706" s="25"/>
      <c r="O2706" s="25"/>
      <c r="P2706" s="25"/>
      <c r="Q2706" s="25"/>
      <c r="R2706" s="25"/>
      <c r="S2706" s="25"/>
      <c r="T2706" s="671"/>
      <c r="U2706" s="730" t="str">
        <f t="shared" si="45"/>
        <v/>
      </c>
    </row>
    <row r="2707" spans="1:21" x14ac:dyDescent="0.25">
      <c r="A2707" s="36" t="str">
        <f>'0'!$A$4</f>
        <v>………………..</v>
      </c>
      <c r="B2707" s="37">
        <f>'0'!$A$2</f>
        <v>46112</v>
      </c>
      <c r="C2707" s="37" t="s">
        <v>1197</v>
      </c>
      <c r="D2707" s="195"/>
      <c r="E2707" s="23"/>
      <c r="F2707" s="14"/>
      <c r="G2707" s="22"/>
      <c r="H2707" s="656"/>
      <c r="I2707" s="656"/>
      <c r="J2707" s="656"/>
      <c r="K2707" s="25"/>
      <c r="L2707" s="25"/>
      <c r="M2707" s="25"/>
      <c r="N2707" s="25"/>
      <c r="O2707" s="25"/>
      <c r="P2707" s="25"/>
      <c r="Q2707" s="25"/>
      <c r="R2707" s="25"/>
      <c r="S2707" s="25"/>
      <c r="T2707" s="671"/>
      <c r="U2707" s="730" t="str">
        <f t="shared" si="45"/>
        <v/>
      </c>
    </row>
    <row r="2708" spans="1:21" x14ac:dyDescent="0.25">
      <c r="A2708" s="36" t="str">
        <f>'0'!$A$4</f>
        <v>………………..</v>
      </c>
      <c r="B2708" s="37">
        <f>'0'!$A$2</f>
        <v>46112</v>
      </c>
      <c r="C2708" s="37" t="s">
        <v>1197</v>
      </c>
      <c r="D2708" s="195"/>
      <c r="E2708" s="23"/>
      <c r="F2708" s="14"/>
      <c r="G2708" s="22"/>
      <c r="H2708" s="656"/>
      <c r="I2708" s="656"/>
      <c r="J2708" s="656"/>
      <c r="K2708" s="25"/>
      <c r="L2708" s="25"/>
      <c r="M2708" s="25"/>
      <c r="N2708" s="25"/>
      <c r="O2708" s="25"/>
      <c r="P2708" s="25"/>
      <c r="Q2708" s="25"/>
      <c r="R2708" s="25"/>
      <c r="S2708" s="25"/>
      <c r="T2708" s="671"/>
      <c r="U2708" s="730" t="str">
        <f t="shared" si="45"/>
        <v/>
      </c>
    </row>
    <row r="2709" spans="1:21" x14ac:dyDescent="0.25">
      <c r="A2709" s="36" t="str">
        <f>'0'!$A$4</f>
        <v>………………..</v>
      </c>
      <c r="B2709" s="37">
        <f>'0'!$A$2</f>
        <v>46112</v>
      </c>
      <c r="C2709" s="37" t="s">
        <v>1197</v>
      </c>
      <c r="D2709" s="195"/>
      <c r="E2709" s="23"/>
      <c r="F2709" s="14"/>
      <c r="G2709" s="22"/>
      <c r="H2709" s="656"/>
      <c r="I2709" s="656"/>
      <c r="J2709" s="656"/>
      <c r="K2709" s="25"/>
      <c r="L2709" s="25"/>
      <c r="M2709" s="25"/>
      <c r="N2709" s="25"/>
      <c r="O2709" s="25"/>
      <c r="P2709" s="25"/>
      <c r="Q2709" s="25"/>
      <c r="R2709" s="25"/>
      <c r="S2709" s="25"/>
      <c r="T2709" s="671"/>
      <c r="U2709" s="730" t="str">
        <f t="shared" si="45"/>
        <v/>
      </c>
    </row>
    <row r="2710" spans="1:21" x14ac:dyDescent="0.25">
      <c r="A2710" s="36" t="str">
        <f>'0'!$A$4</f>
        <v>………………..</v>
      </c>
      <c r="B2710" s="37">
        <f>'0'!$A$2</f>
        <v>46112</v>
      </c>
      <c r="C2710" s="37" t="s">
        <v>1197</v>
      </c>
      <c r="D2710" s="195"/>
      <c r="E2710" s="23"/>
      <c r="F2710" s="14"/>
      <c r="G2710" s="22"/>
      <c r="H2710" s="656"/>
      <c r="I2710" s="656"/>
      <c r="J2710" s="656"/>
      <c r="K2710" s="25"/>
      <c r="L2710" s="25"/>
      <c r="M2710" s="25"/>
      <c r="N2710" s="25"/>
      <c r="O2710" s="25"/>
      <c r="P2710" s="25"/>
      <c r="Q2710" s="25"/>
      <c r="R2710" s="25"/>
      <c r="S2710" s="25"/>
      <c r="T2710" s="671"/>
      <c r="U2710" s="730" t="str">
        <f t="shared" si="45"/>
        <v/>
      </c>
    </row>
    <row r="2711" spans="1:21" x14ac:dyDescent="0.25">
      <c r="A2711" s="36" t="str">
        <f>'0'!$A$4</f>
        <v>………………..</v>
      </c>
      <c r="B2711" s="37">
        <f>'0'!$A$2</f>
        <v>46112</v>
      </c>
      <c r="C2711" s="37" t="s">
        <v>1197</v>
      </c>
      <c r="D2711" s="195"/>
      <c r="E2711" s="23"/>
      <c r="F2711" s="14"/>
      <c r="G2711" s="22"/>
      <c r="H2711" s="656"/>
      <c r="I2711" s="656"/>
      <c r="J2711" s="656"/>
      <c r="K2711" s="25"/>
      <c r="L2711" s="25"/>
      <c r="M2711" s="25"/>
      <c r="N2711" s="25"/>
      <c r="O2711" s="25"/>
      <c r="P2711" s="25"/>
      <c r="Q2711" s="25"/>
      <c r="R2711" s="25"/>
      <c r="S2711" s="25"/>
      <c r="T2711" s="671"/>
      <c r="U2711" s="730" t="str">
        <f t="shared" si="45"/>
        <v/>
      </c>
    </row>
    <row r="2712" spans="1:21" x14ac:dyDescent="0.25">
      <c r="A2712" s="36" t="str">
        <f>'0'!$A$4</f>
        <v>………………..</v>
      </c>
      <c r="B2712" s="37">
        <f>'0'!$A$2</f>
        <v>46112</v>
      </c>
      <c r="C2712" s="37" t="s">
        <v>1197</v>
      </c>
      <c r="D2712" s="195"/>
      <c r="E2712" s="23"/>
      <c r="F2712" s="14"/>
      <c r="G2712" s="22"/>
      <c r="H2712" s="656"/>
      <c r="I2712" s="656"/>
      <c r="J2712" s="656"/>
      <c r="K2712" s="25"/>
      <c r="L2712" s="25"/>
      <c r="M2712" s="25"/>
      <c r="N2712" s="25"/>
      <c r="O2712" s="25"/>
      <c r="P2712" s="25"/>
      <c r="Q2712" s="25"/>
      <c r="R2712" s="25"/>
      <c r="S2712" s="25"/>
      <c r="T2712" s="671"/>
      <c r="U2712" s="730" t="str">
        <f t="shared" si="45"/>
        <v/>
      </c>
    </row>
    <row r="2713" spans="1:21" x14ac:dyDescent="0.25">
      <c r="A2713" s="36" t="str">
        <f>'0'!$A$4</f>
        <v>………………..</v>
      </c>
      <c r="B2713" s="37">
        <f>'0'!$A$2</f>
        <v>46112</v>
      </c>
      <c r="C2713" s="37" t="s">
        <v>1197</v>
      </c>
      <c r="D2713" s="195"/>
      <c r="E2713" s="23"/>
      <c r="F2713" s="14"/>
      <c r="G2713" s="22"/>
      <c r="H2713" s="656"/>
      <c r="I2713" s="656"/>
      <c r="J2713" s="656"/>
      <c r="K2713" s="25"/>
      <c r="L2713" s="25"/>
      <c r="M2713" s="25"/>
      <c r="N2713" s="25"/>
      <c r="O2713" s="25"/>
      <c r="P2713" s="25"/>
      <c r="Q2713" s="25"/>
      <c r="R2713" s="25"/>
      <c r="S2713" s="25"/>
      <c r="T2713" s="671"/>
      <c r="U2713" s="730" t="str">
        <f t="shared" si="45"/>
        <v/>
      </c>
    </row>
    <row r="2714" spans="1:21" x14ac:dyDescent="0.25">
      <c r="A2714" s="36" t="str">
        <f>'0'!$A$4</f>
        <v>………………..</v>
      </c>
      <c r="B2714" s="37">
        <f>'0'!$A$2</f>
        <v>46112</v>
      </c>
      <c r="C2714" s="37" t="s">
        <v>1197</v>
      </c>
      <c r="D2714" s="195"/>
      <c r="E2714" s="23"/>
      <c r="F2714" s="14"/>
      <c r="G2714" s="22"/>
      <c r="H2714" s="656"/>
      <c r="I2714" s="656"/>
      <c r="J2714" s="656"/>
      <c r="K2714" s="25"/>
      <c r="L2714" s="25"/>
      <c r="M2714" s="25"/>
      <c r="N2714" s="25"/>
      <c r="O2714" s="25"/>
      <c r="P2714" s="25"/>
      <c r="Q2714" s="25"/>
      <c r="R2714" s="25"/>
      <c r="S2714" s="25"/>
      <c r="T2714" s="671"/>
      <c r="U2714" s="730" t="str">
        <f t="shared" si="45"/>
        <v/>
      </c>
    </row>
    <row r="2715" spans="1:21" x14ac:dyDescent="0.25">
      <c r="A2715" s="36" t="str">
        <f>'0'!$A$4</f>
        <v>………………..</v>
      </c>
      <c r="B2715" s="37">
        <f>'0'!$A$2</f>
        <v>46112</v>
      </c>
      <c r="C2715" s="37" t="s">
        <v>1197</v>
      </c>
      <c r="D2715" s="195"/>
      <c r="E2715" s="23"/>
      <c r="F2715" s="14"/>
      <c r="G2715" s="22"/>
      <c r="H2715" s="656"/>
      <c r="I2715" s="656"/>
      <c r="J2715" s="656"/>
      <c r="K2715" s="25"/>
      <c r="L2715" s="25"/>
      <c r="M2715" s="25"/>
      <c r="N2715" s="25"/>
      <c r="O2715" s="25"/>
      <c r="P2715" s="25"/>
      <c r="Q2715" s="25"/>
      <c r="R2715" s="25"/>
      <c r="S2715" s="25"/>
      <c r="T2715" s="671"/>
      <c r="U2715" s="730" t="str">
        <f t="shared" si="45"/>
        <v/>
      </c>
    </row>
    <row r="2716" spans="1:21" x14ac:dyDescent="0.25">
      <c r="A2716" s="36" t="str">
        <f>'0'!$A$4</f>
        <v>………………..</v>
      </c>
      <c r="B2716" s="37">
        <f>'0'!$A$2</f>
        <v>46112</v>
      </c>
      <c r="C2716" s="37" t="s">
        <v>1197</v>
      </c>
      <c r="D2716" s="195"/>
      <c r="E2716" s="23"/>
      <c r="F2716" s="14"/>
      <c r="G2716" s="22"/>
      <c r="H2716" s="656"/>
      <c r="I2716" s="656"/>
      <c r="J2716" s="656"/>
      <c r="K2716" s="25"/>
      <c r="L2716" s="25"/>
      <c r="M2716" s="25"/>
      <c r="N2716" s="25"/>
      <c r="O2716" s="25"/>
      <c r="P2716" s="25"/>
      <c r="Q2716" s="25"/>
      <c r="R2716" s="25"/>
      <c r="S2716" s="25"/>
      <c r="T2716" s="671"/>
      <c r="U2716" s="730" t="str">
        <f t="shared" si="45"/>
        <v/>
      </c>
    </row>
    <row r="2717" spans="1:21" x14ac:dyDescent="0.25">
      <c r="A2717" s="36" t="str">
        <f>'0'!$A$4</f>
        <v>………………..</v>
      </c>
      <c r="B2717" s="37">
        <f>'0'!$A$2</f>
        <v>46112</v>
      </c>
      <c r="C2717" s="37" t="s">
        <v>1197</v>
      </c>
      <c r="D2717" s="195"/>
      <c r="E2717" s="23"/>
      <c r="F2717" s="14"/>
      <c r="G2717" s="22"/>
      <c r="H2717" s="656"/>
      <c r="I2717" s="656"/>
      <c r="J2717" s="656"/>
      <c r="K2717" s="25"/>
      <c r="L2717" s="25"/>
      <c r="M2717" s="25"/>
      <c r="N2717" s="25"/>
      <c r="O2717" s="25"/>
      <c r="P2717" s="25"/>
      <c r="Q2717" s="25"/>
      <c r="R2717" s="25"/>
      <c r="S2717" s="25"/>
      <c r="T2717" s="671"/>
      <c r="U2717" s="730" t="str">
        <f t="shared" si="45"/>
        <v/>
      </c>
    </row>
    <row r="2718" spans="1:21" x14ac:dyDescent="0.25">
      <c r="A2718" s="36" t="str">
        <f>'0'!$A$4</f>
        <v>………………..</v>
      </c>
      <c r="B2718" s="37">
        <f>'0'!$A$2</f>
        <v>46112</v>
      </c>
      <c r="C2718" s="37" t="s">
        <v>1197</v>
      </c>
      <c r="D2718" s="195"/>
      <c r="E2718" s="23"/>
      <c r="F2718" s="14"/>
      <c r="G2718" s="22"/>
      <c r="H2718" s="656"/>
      <c r="I2718" s="656"/>
      <c r="J2718" s="656"/>
      <c r="K2718" s="25"/>
      <c r="L2718" s="25"/>
      <c r="M2718" s="25"/>
      <c r="N2718" s="25"/>
      <c r="O2718" s="25"/>
      <c r="P2718" s="25"/>
      <c r="Q2718" s="25"/>
      <c r="R2718" s="25"/>
      <c r="S2718" s="25"/>
      <c r="T2718" s="671"/>
      <c r="U2718" s="730" t="str">
        <f t="shared" si="45"/>
        <v/>
      </c>
    </row>
    <row r="2719" spans="1:21" x14ac:dyDescent="0.25">
      <c r="A2719" s="36" t="str">
        <f>'0'!$A$4</f>
        <v>………………..</v>
      </c>
      <c r="B2719" s="37">
        <f>'0'!$A$2</f>
        <v>46112</v>
      </c>
      <c r="C2719" s="37" t="s">
        <v>1197</v>
      </c>
      <c r="D2719" s="195"/>
      <c r="E2719" s="23"/>
      <c r="F2719" s="14"/>
      <c r="G2719" s="22"/>
      <c r="H2719" s="656"/>
      <c r="I2719" s="656"/>
      <c r="J2719" s="656"/>
      <c r="K2719" s="25"/>
      <c r="L2719" s="25"/>
      <c r="M2719" s="25"/>
      <c r="N2719" s="25"/>
      <c r="O2719" s="25"/>
      <c r="P2719" s="25"/>
      <c r="Q2719" s="25"/>
      <c r="R2719" s="25"/>
      <c r="S2719" s="25"/>
      <c r="T2719" s="671"/>
      <c r="U2719" s="730" t="str">
        <f t="shared" si="45"/>
        <v/>
      </c>
    </row>
    <row r="2720" spans="1:21" x14ac:dyDescent="0.25">
      <c r="A2720" s="36" t="str">
        <f>'0'!$A$4</f>
        <v>………………..</v>
      </c>
      <c r="B2720" s="37">
        <f>'0'!$A$2</f>
        <v>46112</v>
      </c>
      <c r="C2720" s="37" t="s">
        <v>1197</v>
      </c>
      <c r="D2720" s="195"/>
      <c r="E2720" s="23"/>
      <c r="F2720" s="14"/>
      <c r="G2720" s="22"/>
      <c r="H2720" s="656"/>
      <c r="I2720" s="656"/>
      <c r="J2720" s="656"/>
      <c r="K2720" s="25"/>
      <c r="L2720" s="25"/>
      <c r="M2720" s="25"/>
      <c r="N2720" s="25"/>
      <c r="O2720" s="25"/>
      <c r="P2720" s="25"/>
      <c r="Q2720" s="25"/>
      <c r="R2720" s="25"/>
      <c r="S2720" s="25"/>
      <c r="T2720" s="671"/>
      <c r="U2720" s="730" t="str">
        <f t="shared" si="45"/>
        <v/>
      </c>
    </row>
    <row r="2721" spans="1:21" x14ac:dyDescent="0.25">
      <c r="A2721" s="36" t="str">
        <f>'0'!$A$4</f>
        <v>………………..</v>
      </c>
      <c r="B2721" s="37">
        <f>'0'!$A$2</f>
        <v>46112</v>
      </c>
      <c r="C2721" s="37" t="s">
        <v>1197</v>
      </c>
      <c r="D2721" s="195"/>
      <c r="E2721" s="23"/>
      <c r="F2721" s="14"/>
      <c r="G2721" s="22"/>
      <c r="H2721" s="656"/>
      <c r="I2721" s="656"/>
      <c r="J2721" s="656"/>
      <c r="K2721" s="25"/>
      <c r="L2721" s="25"/>
      <c r="M2721" s="25"/>
      <c r="N2721" s="25"/>
      <c r="O2721" s="25"/>
      <c r="P2721" s="25"/>
      <c r="Q2721" s="25"/>
      <c r="R2721" s="25"/>
      <c r="S2721" s="25"/>
      <c r="T2721" s="671"/>
      <c r="U2721" s="730" t="str">
        <f t="shared" si="45"/>
        <v/>
      </c>
    </row>
    <row r="2722" spans="1:21" x14ac:dyDescent="0.25">
      <c r="A2722" s="36" t="str">
        <f>'0'!$A$4</f>
        <v>………………..</v>
      </c>
      <c r="B2722" s="37">
        <f>'0'!$A$2</f>
        <v>46112</v>
      </c>
      <c r="C2722" s="37" t="s">
        <v>1197</v>
      </c>
      <c r="D2722" s="195"/>
      <c r="E2722" s="23"/>
      <c r="F2722" s="14"/>
      <c r="G2722" s="22"/>
      <c r="H2722" s="656"/>
      <c r="I2722" s="656"/>
      <c r="J2722" s="656"/>
      <c r="K2722" s="25"/>
      <c r="L2722" s="25"/>
      <c r="M2722" s="25"/>
      <c r="N2722" s="25"/>
      <c r="O2722" s="25"/>
      <c r="P2722" s="25"/>
      <c r="Q2722" s="25"/>
      <c r="R2722" s="25"/>
      <c r="S2722" s="25"/>
      <c r="T2722" s="671"/>
      <c r="U2722" s="730" t="str">
        <f t="shared" si="45"/>
        <v/>
      </c>
    </row>
    <row r="2723" spans="1:21" x14ac:dyDescent="0.25">
      <c r="A2723" s="36" t="str">
        <f>'0'!$A$4</f>
        <v>………………..</v>
      </c>
      <c r="B2723" s="37">
        <f>'0'!$A$2</f>
        <v>46112</v>
      </c>
      <c r="C2723" s="37" t="s">
        <v>1197</v>
      </c>
      <c r="D2723" s="195"/>
      <c r="E2723" s="23"/>
      <c r="F2723" s="14"/>
      <c r="G2723" s="22"/>
      <c r="H2723" s="656"/>
      <c r="I2723" s="656"/>
      <c r="J2723" s="656"/>
      <c r="K2723" s="25"/>
      <c r="L2723" s="25"/>
      <c r="M2723" s="25"/>
      <c r="N2723" s="25"/>
      <c r="O2723" s="25"/>
      <c r="P2723" s="25"/>
      <c r="Q2723" s="25"/>
      <c r="R2723" s="25"/>
      <c r="S2723" s="25"/>
      <c r="T2723" s="671"/>
      <c r="U2723" s="730" t="str">
        <f t="shared" si="45"/>
        <v/>
      </c>
    </row>
    <row r="2724" spans="1:21" x14ac:dyDescent="0.25">
      <c r="A2724" s="36" t="str">
        <f>'0'!$A$4</f>
        <v>………………..</v>
      </c>
      <c r="B2724" s="37">
        <f>'0'!$A$2</f>
        <v>46112</v>
      </c>
      <c r="C2724" s="37" t="s">
        <v>1197</v>
      </c>
      <c r="D2724" s="195"/>
      <c r="E2724" s="23"/>
      <c r="F2724" s="14"/>
      <c r="G2724" s="22"/>
      <c r="H2724" s="656"/>
      <c r="I2724" s="656"/>
      <c r="J2724" s="656"/>
      <c r="K2724" s="25"/>
      <c r="L2724" s="25"/>
      <c r="M2724" s="25"/>
      <c r="N2724" s="25"/>
      <c r="O2724" s="25"/>
      <c r="P2724" s="25"/>
      <c r="Q2724" s="25"/>
      <c r="R2724" s="25"/>
      <c r="S2724" s="25"/>
      <c r="T2724" s="671"/>
      <c r="U2724" s="730" t="str">
        <f t="shared" si="45"/>
        <v/>
      </c>
    </row>
    <row r="2725" spans="1:21" x14ac:dyDescent="0.25">
      <c r="A2725" s="36" t="str">
        <f>'0'!$A$4</f>
        <v>………………..</v>
      </c>
      <c r="B2725" s="37">
        <f>'0'!$A$2</f>
        <v>46112</v>
      </c>
      <c r="C2725" s="37" t="s">
        <v>1197</v>
      </c>
      <c r="D2725" s="195"/>
      <c r="E2725" s="23"/>
      <c r="F2725" s="14"/>
      <c r="G2725" s="22"/>
      <c r="H2725" s="656"/>
      <c r="I2725" s="656"/>
      <c r="J2725" s="656"/>
      <c r="K2725" s="25"/>
      <c r="L2725" s="25"/>
      <c r="M2725" s="25"/>
      <c r="N2725" s="25"/>
      <c r="O2725" s="25"/>
      <c r="P2725" s="25"/>
      <c r="Q2725" s="25"/>
      <c r="R2725" s="25"/>
      <c r="S2725" s="25"/>
      <c r="T2725" s="671"/>
      <c r="U2725" s="730" t="str">
        <f t="shared" si="45"/>
        <v/>
      </c>
    </row>
    <row r="2726" spans="1:21" x14ac:dyDescent="0.25">
      <c r="A2726" s="36" t="str">
        <f>'0'!$A$4</f>
        <v>………………..</v>
      </c>
      <c r="B2726" s="37">
        <f>'0'!$A$2</f>
        <v>46112</v>
      </c>
      <c r="C2726" s="37" t="s">
        <v>1197</v>
      </c>
      <c r="D2726" s="195"/>
      <c r="E2726" s="23"/>
      <c r="F2726" s="14"/>
      <c r="G2726" s="22"/>
      <c r="H2726" s="656"/>
      <c r="I2726" s="656"/>
      <c r="J2726" s="656"/>
      <c r="K2726" s="25"/>
      <c r="L2726" s="25"/>
      <c r="M2726" s="25"/>
      <c r="N2726" s="25"/>
      <c r="O2726" s="25"/>
      <c r="P2726" s="25"/>
      <c r="Q2726" s="25"/>
      <c r="R2726" s="25"/>
      <c r="S2726" s="25"/>
      <c r="T2726" s="671"/>
      <c r="U2726" s="730" t="str">
        <f t="shared" si="45"/>
        <v/>
      </c>
    </row>
    <row r="2727" spans="1:21" x14ac:dyDescent="0.25">
      <c r="A2727" s="36" t="str">
        <f>'0'!$A$4</f>
        <v>………………..</v>
      </c>
      <c r="B2727" s="37">
        <f>'0'!$A$2</f>
        <v>46112</v>
      </c>
      <c r="C2727" s="37" t="s">
        <v>1197</v>
      </c>
      <c r="D2727" s="195"/>
      <c r="E2727" s="23"/>
      <c r="F2727" s="14"/>
      <c r="G2727" s="22"/>
      <c r="H2727" s="656"/>
      <c r="I2727" s="656"/>
      <c r="J2727" s="656"/>
      <c r="K2727" s="25"/>
      <c r="L2727" s="25"/>
      <c r="M2727" s="25"/>
      <c r="N2727" s="25"/>
      <c r="O2727" s="25"/>
      <c r="P2727" s="25"/>
      <c r="Q2727" s="25"/>
      <c r="R2727" s="25"/>
      <c r="S2727" s="25"/>
      <c r="T2727" s="671"/>
      <c r="U2727" s="730" t="str">
        <f t="shared" si="45"/>
        <v/>
      </c>
    </row>
    <row r="2728" spans="1:21" x14ac:dyDescent="0.25">
      <c r="A2728" s="36" t="str">
        <f>'0'!$A$4</f>
        <v>………………..</v>
      </c>
      <c r="B2728" s="37">
        <f>'0'!$A$2</f>
        <v>46112</v>
      </c>
      <c r="C2728" s="37" t="s">
        <v>1197</v>
      </c>
      <c r="D2728" s="195"/>
      <c r="E2728" s="23"/>
      <c r="F2728" s="14"/>
      <c r="G2728" s="22"/>
      <c r="H2728" s="656"/>
      <c r="I2728" s="656"/>
      <c r="J2728" s="656"/>
      <c r="K2728" s="25"/>
      <c r="L2728" s="25"/>
      <c r="M2728" s="25"/>
      <c r="N2728" s="25"/>
      <c r="O2728" s="25"/>
      <c r="P2728" s="25"/>
      <c r="Q2728" s="25"/>
      <c r="R2728" s="25"/>
      <c r="S2728" s="25"/>
      <c r="T2728" s="671"/>
      <c r="U2728" s="730" t="str">
        <f t="shared" si="45"/>
        <v/>
      </c>
    </row>
    <row r="2729" spans="1:21" x14ac:dyDescent="0.25">
      <c r="A2729" s="36" t="str">
        <f>'0'!$A$4</f>
        <v>………………..</v>
      </c>
      <c r="B2729" s="37">
        <f>'0'!$A$2</f>
        <v>46112</v>
      </c>
      <c r="C2729" s="37" t="s">
        <v>1197</v>
      </c>
      <c r="D2729" s="195"/>
      <c r="E2729" s="23"/>
      <c r="F2729" s="14"/>
      <c r="G2729" s="22"/>
      <c r="H2729" s="656"/>
      <c r="I2729" s="656"/>
      <c r="J2729" s="656"/>
      <c r="K2729" s="25"/>
      <c r="L2729" s="25"/>
      <c r="M2729" s="25"/>
      <c r="N2729" s="25"/>
      <c r="O2729" s="25"/>
      <c r="P2729" s="25"/>
      <c r="Q2729" s="25"/>
      <c r="R2729" s="25"/>
      <c r="S2729" s="25"/>
      <c r="T2729" s="671"/>
      <c r="U2729" s="730" t="str">
        <f t="shared" si="45"/>
        <v/>
      </c>
    </row>
    <row r="2730" spans="1:21" x14ac:dyDescent="0.25">
      <c r="A2730" s="36" t="str">
        <f>'0'!$A$4</f>
        <v>………………..</v>
      </c>
      <c r="B2730" s="37">
        <f>'0'!$A$2</f>
        <v>46112</v>
      </c>
      <c r="C2730" s="37" t="s">
        <v>1197</v>
      </c>
      <c r="D2730" s="195"/>
      <c r="E2730" s="23"/>
      <c r="F2730" s="14"/>
      <c r="G2730" s="22"/>
      <c r="H2730" s="656"/>
      <c r="I2730" s="656"/>
      <c r="J2730" s="656"/>
      <c r="K2730" s="25"/>
      <c r="L2730" s="25"/>
      <c r="M2730" s="25"/>
      <c r="N2730" s="25"/>
      <c r="O2730" s="25"/>
      <c r="P2730" s="25"/>
      <c r="Q2730" s="25"/>
      <c r="R2730" s="25"/>
      <c r="S2730" s="25"/>
      <c r="T2730" s="671"/>
      <c r="U2730" s="730" t="str">
        <f t="shared" si="45"/>
        <v/>
      </c>
    </row>
    <row r="2731" spans="1:21" x14ac:dyDescent="0.25">
      <c r="A2731" s="36" t="str">
        <f>'0'!$A$4</f>
        <v>………………..</v>
      </c>
      <c r="B2731" s="37">
        <f>'0'!$A$2</f>
        <v>46112</v>
      </c>
      <c r="C2731" s="37" t="s">
        <v>1197</v>
      </c>
      <c r="D2731" s="195"/>
      <c r="E2731" s="23"/>
      <c r="F2731" s="14"/>
      <c r="G2731" s="22"/>
      <c r="H2731" s="656"/>
      <c r="I2731" s="656"/>
      <c r="J2731" s="656"/>
      <c r="K2731" s="25"/>
      <c r="L2731" s="25"/>
      <c r="M2731" s="25"/>
      <c r="N2731" s="25"/>
      <c r="O2731" s="25"/>
      <c r="P2731" s="25"/>
      <c r="Q2731" s="25"/>
      <c r="R2731" s="25"/>
      <c r="S2731" s="25"/>
      <c r="T2731" s="671"/>
      <c r="U2731" s="730" t="str">
        <f t="shared" si="45"/>
        <v/>
      </c>
    </row>
    <row r="2732" spans="1:21" x14ac:dyDescent="0.25">
      <c r="A2732" s="36" t="str">
        <f>'0'!$A$4</f>
        <v>………………..</v>
      </c>
      <c r="B2732" s="37">
        <f>'0'!$A$2</f>
        <v>46112</v>
      </c>
      <c r="C2732" s="37" t="s">
        <v>1197</v>
      </c>
      <c r="D2732" s="195"/>
      <c r="E2732" s="23"/>
      <c r="F2732" s="14"/>
      <c r="G2732" s="22"/>
      <c r="H2732" s="656"/>
      <c r="I2732" s="656"/>
      <c r="J2732" s="656"/>
      <c r="K2732" s="25"/>
      <c r="L2732" s="25"/>
      <c r="M2732" s="25"/>
      <c r="N2732" s="25"/>
      <c r="O2732" s="25"/>
      <c r="P2732" s="25"/>
      <c r="Q2732" s="25"/>
      <c r="R2732" s="25"/>
      <c r="S2732" s="25"/>
      <c r="T2732" s="671"/>
      <c r="U2732" s="730" t="str">
        <f t="shared" si="45"/>
        <v/>
      </c>
    </row>
    <row r="2733" spans="1:21" x14ac:dyDescent="0.25">
      <c r="A2733" s="36" t="str">
        <f>'0'!$A$4</f>
        <v>………………..</v>
      </c>
      <c r="B2733" s="37">
        <f>'0'!$A$2</f>
        <v>46112</v>
      </c>
      <c r="C2733" s="37" t="s">
        <v>1197</v>
      </c>
      <c r="D2733" s="195"/>
      <c r="E2733" s="23"/>
      <c r="F2733" s="14"/>
      <c r="G2733" s="22"/>
      <c r="H2733" s="656"/>
      <c r="I2733" s="656"/>
      <c r="J2733" s="656"/>
      <c r="K2733" s="25"/>
      <c r="L2733" s="25"/>
      <c r="M2733" s="25"/>
      <c r="N2733" s="25"/>
      <c r="O2733" s="25"/>
      <c r="P2733" s="25"/>
      <c r="Q2733" s="25"/>
      <c r="R2733" s="25"/>
      <c r="S2733" s="25"/>
      <c r="T2733" s="671"/>
      <c r="U2733" s="730" t="str">
        <f t="shared" si="45"/>
        <v/>
      </c>
    </row>
    <row r="2734" spans="1:21" x14ac:dyDescent="0.25">
      <c r="A2734" s="36" t="str">
        <f>'0'!$A$4</f>
        <v>………………..</v>
      </c>
      <c r="B2734" s="37">
        <f>'0'!$A$2</f>
        <v>46112</v>
      </c>
      <c r="C2734" s="37" t="s">
        <v>1197</v>
      </c>
      <c r="D2734" s="195"/>
      <c r="E2734" s="23"/>
      <c r="F2734" s="14"/>
      <c r="G2734" s="22"/>
      <c r="H2734" s="656"/>
      <c r="I2734" s="656"/>
      <c r="J2734" s="656"/>
      <c r="K2734" s="25"/>
      <c r="L2734" s="25"/>
      <c r="M2734" s="25"/>
      <c r="N2734" s="25"/>
      <c r="O2734" s="25"/>
      <c r="P2734" s="25"/>
      <c r="Q2734" s="25"/>
      <c r="R2734" s="25"/>
      <c r="S2734" s="25"/>
      <c r="T2734" s="671"/>
      <c r="U2734" s="730" t="str">
        <f t="shared" si="45"/>
        <v/>
      </c>
    </row>
    <row r="2735" spans="1:21" x14ac:dyDescent="0.25">
      <c r="A2735" s="36" t="str">
        <f>'0'!$A$4</f>
        <v>………………..</v>
      </c>
      <c r="B2735" s="37">
        <f>'0'!$A$2</f>
        <v>46112</v>
      </c>
      <c r="C2735" s="37" t="s">
        <v>1197</v>
      </c>
      <c r="D2735" s="195"/>
      <c r="E2735" s="23"/>
      <c r="F2735" s="14"/>
      <c r="G2735" s="22"/>
      <c r="H2735" s="656"/>
      <c r="I2735" s="656"/>
      <c r="J2735" s="656"/>
      <c r="K2735" s="25"/>
      <c r="L2735" s="25"/>
      <c r="M2735" s="25"/>
      <c r="N2735" s="25"/>
      <c r="O2735" s="25"/>
      <c r="P2735" s="25"/>
      <c r="Q2735" s="25"/>
      <c r="R2735" s="25"/>
      <c r="S2735" s="25"/>
      <c r="T2735" s="671"/>
      <c r="U2735" s="730" t="str">
        <f t="shared" si="45"/>
        <v/>
      </c>
    </row>
    <row r="2736" spans="1:21" x14ac:dyDescent="0.25">
      <c r="A2736" s="36" t="str">
        <f>'0'!$A$4</f>
        <v>………………..</v>
      </c>
      <c r="B2736" s="37">
        <f>'0'!$A$2</f>
        <v>46112</v>
      </c>
      <c r="C2736" s="37" t="s">
        <v>1197</v>
      </c>
      <c r="D2736" s="195"/>
      <c r="E2736" s="23"/>
      <c r="F2736" s="14"/>
      <c r="G2736" s="22"/>
      <c r="H2736" s="656"/>
      <c r="I2736" s="656"/>
      <c r="J2736" s="656"/>
      <c r="K2736" s="25"/>
      <c r="L2736" s="25"/>
      <c r="M2736" s="25"/>
      <c r="N2736" s="25"/>
      <c r="O2736" s="25"/>
      <c r="P2736" s="25"/>
      <c r="Q2736" s="25"/>
      <c r="R2736" s="25"/>
      <c r="S2736" s="25"/>
      <c r="T2736" s="671"/>
      <c r="U2736" s="730" t="str">
        <f t="shared" si="45"/>
        <v/>
      </c>
    </row>
    <row r="2737" spans="1:21" x14ac:dyDescent="0.25">
      <c r="A2737" s="36" t="str">
        <f>'0'!$A$4</f>
        <v>………………..</v>
      </c>
      <c r="B2737" s="37">
        <f>'0'!$A$2</f>
        <v>46112</v>
      </c>
      <c r="C2737" s="37" t="s">
        <v>1197</v>
      </c>
      <c r="D2737" s="195"/>
      <c r="E2737" s="23"/>
      <c r="F2737" s="14"/>
      <c r="G2737" s="22"/>
      <c r="H2737" s="656"/>
      <c r="I2737" s="656"/>
      <c r="J2737" s="656"/>
      <c r="K2737" s="25"/>
      <c r="L2737" s="25"/>
      <c r="M2737" s="25"/>
      <c r="N2737" s="25"/>
      <c r="O2737" s="25"/>
      <c r="P2737" s="25"/>
      <c r="Q2737" s="25"/>
      <c r="R2737" s="25"/>
      <c r="S2737" s="25"/>
      <c r="T2737" s="671"/>
      <c r="U2737" s="730" t="str">
        <f t="shared" si="45"/>
        <v/>
      </c>
    </row>
    <row r="2738" spans="1:21" x14ac:dyDescent="0.25">
      <c r="A2738" s="36" t="str">
        <f>'0'!$A$4</f>
        <v>………………..</v>
      </c>
      <c r="B2738" s="37">
        <f>'0'!$A$2</f>
        <v>46112</v>
      </c>
      <c r="C2738" s="37" t="s">
        <v>1197</v>
      </c>
      <c r="D2738" s="195"/>
      <c r="E2738" s="23"/>
      <c r="F2738" s="14"/>
      <c r="G2738" s="22"/>
      <c r="H2738" s="656"/>
      <c r="I2738" s="656"/>
      <c r="J2738" s="656"/>
      <c r="K2738" s="25"/>
      <c r="L2738" s="25"/>
      <c r="M2738" s="25"/>
      <c r="N2738" s="25"/>
      <c r="O2738" s="25"/>
      <c r="P2738" s="25"/>
      <c r="Q2738" s="25"/>
      <c r="R2738" s="25"/>
      <c r="S2738" s="25"/>
      <c r="T2738" s="671"/>
      <c r="U2738" s="730" t="str">
        <f t="shared" si="45"/>
        <v/>
      </c>
    </row>
    <row r="2739" spans="1:21" x14ac:dyDescent="0.25">
      <c r="A2739" s="36" t="str">
        <f>'0'!$A$4</f>
        <v>………………..</v>
      </c>
      <c r="B2739" s="37">
        <f>'0'!$A$2</f>
        <v>46112</v>
      </c>
      <c r="C2739" s="37" t="s">
        <v>1197</v>
      </c>
      <c r="D2739" s="195"/>
      <c r="E2739" s="23"/>
      <c r="F2739" s="14"/>
      <c r="G2739" s="22"/>
      <c r="H2739" s="656"/>
      <c r="I2739" s="656"/>
      <c r="J2739" s="656"/>
      <c r="K2739" s="25"/>
      <c r="L2739" s="25"/>
      <c r="M2739" s="25"/>
      <c r="N2739" s="25"/>
      <c r="O2739" s="25"/>
      <c r="P2739" s="25"/>
      <c r="Q2739" s="25"/>
      <c r="R2739" s="25"/>
      <c r="S2739" s="25"/>
      <c r="T2739" s="671"/>
      <c r="U2739" s="730" t="str">
        <f t="shared" si="45"/>
        <v/>
      </c>
    </row>
    <row r="2740" spans="1:21" x14ac:dyDescent="0.25">
      <c r="A2740" s="36" t="str">
        <f>'0'!$A$4</f>
        <v>………………..</v>
      </c>
      <c r="B2740" s="37">
        <f>'0'!$A$2</f>
        <v>46112</v>
      </c>
      <c r="C2740" s="37" t="s">
        <v>1197</v>
      </c>
      <c r="D2740" s="195"/>
      <c r="E2740" s="23"/>
      <c r="F2740" s="14"/>
      <c r="G2740" s="22"/>
      <c r="H2740" s="656"/>
      <c r="I2740" s="656"/>
      <c r="J2740" s="656"/>
      <c r="K2740" s="25"/>
      <c r="L2740" s="25"/>
      <c r="M2740" s="25"/>
      <c r="N2740" s="25"/>
      <c r="O2740" s="25"/>
      <c r="P2740" s="25"/>
      <c r="Q2740" s="25"/>
      <c r="R2740" s="25"/>
      <c r="S2740" s="25"/>
      <c r="T2740" s="671"/>
      <c r="U2740" s="730" t="str">
        <f t="shared" si="45"/>
        <v/>
      </c>
    </row>
    <row r="2741" spans="1:21" x14ac:dyDescent="0.25">
      <c r="A2741" s="36" t="str">
        <f>'0'!$A$4</f>
        <v>………………..</v>
      </c>
      <c r="B2741" s="37">
        <f>'0'!$A$2</f>
        <v>46112</v>
      </c>
      <c r="C2741" s="37" t="s">
        <v>1197</v>
      </c>
      <c r="D2741" s="195"/>
      <c r="E2741" s="23"/>
      <c r="F2741" s="14"/>
      <c r="G2741" s="22"/>
      <c r="H2741" s="656"/>
      <c r="I2741" s="656"/>
      <c r="J2741" s="656"/>
      <c r="K2741" s="25"/>
      <c r="L2741" s="25"/>
      <c r="M2741" s="25"/>
      <c r="N2741" s="25"/>
      <c r="O2741" s="25"/>
      <c r="P2741" s="25"/>
      <c r="Q2741" s="25"/>
      <c r="R2741" s="25"/>
      <c r="S2741" s="25"/>
      <c r="T2741" s="671"/>
      <c r="U2741" s="730" t="str">
        <f t="shared" si="45"/>
        <v/>
      </c>
    </row>
    <row r="2742" spans="1:21" x14ac:dyDescent="0.25">
      <c r="A2742" s="36" t="str">
        <f>'0'!$A$4</f>
        <v>………………..</v>
      </c>
      <c r="B2742" s="37">
        <f>'0'!$A$2</f>
        <v>46112</v>
      </c>
      <c r="C2742" s="37" t="s">
        <v>1197</v>
      </c>
      <c r="D2742" s="195"/>
      <c r="E2742" s="23"/>
      <c r="F2742" s="14"/>
      <c r="G2742" s="22"/>
      <c r="H2742" s="656"/>
      <c r="I2742" s="656"/>
      <c r="J2742" s="656"/>
      <c r="K2742" s="25"/>
      <c r="L2742" s="25"/>
      <c r="M2742" s="25"/>
      <c r="N2742" s="25"/>
      <c r="O2742" s="25"/>
      <c r="P2742" s="25"/>
      <c r="Q2742" s="25"/>
      <c r="R2742" s="25"/>
      <c r="S2742" s="25"/>
      <c r="T2742" s="671"/>
      <c r="U2742" s="730" t="str">
        <f t="shared" si="45"/>
        <v/>
      </c>
    </row>
    <row r="2743" spans="1:21" x14ac:dyDescent="0.25">
      <c r="A2743" s="36" t="str">
        <f>'0'!$A$4</f>
        <v>………………..</v>
      </c>
      <c r="B2743" s="37">
        <f>'0'!$A$2</f>
        <v>46112</v>
      </c>
      <c r="C2743" s="37" t="s">
        <v>1197</v>
      </c>
      <c r="D2743" s="195"/>
      <c r="E2743" s="23"/>
      <c r="F2743" s="14"/>
      <c r="G2743" s="22"/>
      <c r="H2743" s="656"/>
      <c r="I2743" s="656"/>
      <c r="J2743" s="656"/>
      <c r="K2743" s="25"/>
      <c r="L2743" s="25"/>
      <c r="M2743" s="25"/>
      <c r="N2743" s="25"/>
      <c r="O2743" s="25"/>
      <c r="P2743" s="25"/>
      <c r="Q2743" s="25"/>
      <c r="R2743" s="25"/>
      <c r="S2743" s="25"/>
      <c r="T2743" s="671"/>
      <c r="U2743" s="730" t="str">
        <f t="shared" si="45"/>
        <v/>
      </c>
    </row>
    <row r="2744" spans="1:21" x14ac:dyDescent="0.25">
      <c r="A2744" s="36" t="str">
        <f>'0'!$A$4</f>
        <v>………………..</v>
      </c>
      <c r="B2744" s="37">
        <f>'0'!$A$2</f>
        <v>46112</v>
      </c>
      <c r="C2744" s="37" t="s">
        <v>1197</v>
      </c>
      <c r="D2744" s="195"/>
      <c r="E2744" s="23"/>
      <c r="F2744" s="14"/>
      <c r="G2744" s="22"/>
      <c r="H2744" s="656"/>
      <c r="I2744" s="656"/>
      <c r="J2744" s="656"/>
      <c r="K2744" s="25"/>
      <c r="L2744" s="25"/>
      <c r="M2744" s="25"/>
      <c r="N2744" s="25"/>
      <c r="O2744" s="25"/>
      <c r="P2744" s="25"/>
      <c r="Q2744" s="25"/>
      <c r="R2744" s="25"/>
      <c r="S2744" s="25"/>
      <c r="T2744" s="671"/>
      <c r="U2744" s="730" t="str">
        <f t="shared" si="45"/>
        <v/>
      </c>
    </row>
    <row r="2745" spans="1:21" x14ac:dyDescent="0.25">
      <c r="A2745" s="36" t="str">
        <f>'0'!$A$4</f>
        <v>………………..</v>
      </c>
      <c r="B2745" s="37">
        <f>'0'!$A$2</f>
        <v>46112</v>
      </c>
      <c r="C2745" s="37" t="s">
        <v>1197</v>
      </c>
      <c r="D2745" s="195"/>
      <c r="E2745" s="23"/>
      <c r="F2745" s="14"/>
      <c r="G2745" s="22"/>
      <c r="H2745" s="656"/>
      <c r="I2745" s="656"/>
      <c r="J2745" s="656"/>
      <c r="K2745" s="25"/>
      <c r="L2745" s="25"/>
      <c r="M2745" s="25"/>
      <c r="N2745" s="25"/>
      <c r="O2745" s="25"/>
      <c r="P2745" s="25"/>
      <c r="Q2745" s="25"/>
      <c r="R2745" s="25"/>
      <c r="S2745" s="25"/>
      <c r="T2745" s="671"/>
      <c r="U2745" s="730" t="str">
        <f t="shared" si="45"/>
        <v/>
      </c>
    </row>
    <row r="2746" spans="1:21" x14ac:dyDescent="0.25">
      <c r="A2746" s="36" t="str">
        <f>'0'!$A$4</f>
        <v>………………..</v>
      </c>
      <c r="B2746" s="37">
        <f>'0'!$A$2</f>
        <v>46112</v>
      </c>
      <c r="C2746" s="37" t="s">
        <v>1197</v>
      </c>
      <c r="D2746" s="195"/>
      <c r="E2746" s="23"/>
      <c r="F2746" s="14"/>
      <c r="G2746" s="22"/>
      <c r="H2746" s="656"/>
      <c r="I2746" s="656"/>
      <c r="J2746" s="656"/>
      <c r="K2746" s="25"/>
      <c r="L2746" s="25"/>
      <c r="M2746" s="25"/>
      <c r="N2746" s="25"/>
      <c r="O2746" s="25"/>
      <c r="P2746" s="25"/>
      <c r="Q2746" s="25"/>
      <c r="R2746" s="25"/>
      <c r="S2746" s="25"/>
      <c r="T2746" s="671"/>
      <c r="U2746" s="730" t="str">
        <f t="shared" si="45"/>
        <v/>
      </c>
    </row>
    <row r="2747" spans="1:21" x14ac:dyDescent="0.25">
      <c r="A2747" s="36" t="str">
        <f>'0'!$A$4</f>
        <v>………………..</v>
      </c>
      <c r="B2747" s="37">
        <f>'0'!$A$2</f>
        <v>46112</v>
      </c>
      <c r="C2747" s="37" t="s">
        <v>1197</v>
      </c>
      <c r="D2747" s="195"/>
      <c r="E2747" s="23"/>
      <c r="F2747" s="14"/>
      <c r="G2747" s="22"/>
      <c r="H2747" s="656"/>
      <c r="I2747" s="656"/>
      <c r="J2747" s="656"/>
      <c r="K2747" s="25"/>
      <c r="L2747" s="25"/>
      <c r="M2747" s="25"/>
      <c r="N2747" s="25"/>
      <c r="O2747" s="25"/>
      <c r="P2747" s="25"/>
      <c r="Q2747" s="25"/>
      <c r="R2747" s="25"/>
      <c r="S2747" s="25"/>
      <c r="T2747" s="671"/>
      <c r="U2747" s="730" t="str">
        <f t="shared" si="45"/>
        <v/>
      </c>
    </row>
    <row r="2748" spans="1:21" x14ac:dyDescent="0.25">
      <c r="A2748" s="36" t="str">
        <f>'0'!$A$4</f>
        <v>………………..</v>
      </c>
      <c r="B2748" s="37">
        <f>'0'!$A$2</f>
        <v>46112</v>
      </c>
      <c r="C2748" s="37" t="s">
        <v>1197</v>
      </c>
      <c r="D2748" s="195"/>
      <c r="E2748" s="23"/>
      <c r="F2748" s="14"/>
      <c r="G2748" s="22"/>
      <c r="H2748" s="656"/>
      <c r="I2748" s="656"/>
      <c r="J2748" s="656"/>
      <c r="K2748" s="25"/>
      <c r="L2748" s="25"/>
      <c r="M2748" s="25"/>
      <c r="N2748" s="25"/>
      <c r="O2748" s="25"/>
      <c r="P2748" s="25"/>
      <c r="Q2748" s="25"/>
      <c r="R2748" s="25"/>
      <c r="S2748" s="25"/>
      <c r="T2748" s="671"/>
      <c r="U2748" s="730" t="str">
        <f t="shared" si="45"/>
        <v/>
      </c>
    </row>
    <row r="2749" spans="1:21" x14ac:dyDescent="0.25">
      <c r="A2749" s="36" t="str">
        <f>'0'!$A$4</f>
        <v>………………..</v>
      </c>
      <c r="B2749" s="37">
        <f>'0'!$A$2</f>
        <v>46112</v>
      </c>
      <c r="C2749" s="37" t="s">
        <v>1197</v>
      </c>
      <c r="D2749" s="195"/>
      <c r="E2749" s="23"/>
      <c r="F2749" s="14"/>
      <c r="G2749" s="22"/>
      <c r="H2749" s="656"/>
      <c r="I2749" s="656"/>
      <c r="J2749" s="656"/>
      <c r="K2749" s="25"/>
      <c r="L2749" s="25"/>
      <c r="M2749" s="25"/>
      <c r="N2749" s="25"/>
      <c r="O2749" s="25"/>
      <c r="P2749" s="25"/>
      <c r="Q2749" s="25"/>
      <c r="R2749" s="25"/>
      <c r="S2749" s="25"/>
      <c r="T2749" s="671"/>
      <c r="U2749" s="730" t="str">
        <f t="shared" si="45"/>
        <v/>
      </c>
    </row>
    <row r="2750" spans="1:21" x14ac:dyDescent="0.25">
      <c r="A2750" s="36" t="str">
        <f>'0'!$A$4</f>
        <v>………………..</v>
      </c>
      <c r="B2750" s="37">
        <f>'0'!$A$2</f>
        <v>46112</v>
      </c>
      <c r="C2750" s="37" t="s">
        <v>1197</v>
      </c>
      <c r="D2750" s="195"/>
      <c r="E2750" s="23"/>
      <c r="F2750" s="14"/>
      <c r="G2750" s="22"/>
      <c r="H2750" s="656"/>
      <c r="I2750" s="656"/>
      <c r="J2750" s="656"/>
      <c r="K2750" s="25"/>
      <c r="L2750" s="25"/>
      <c r="M2750" s="25"/>
      <c r="N2750" s="25"/>
      <c r="O2750" s="25"/>
      <c r="P2750" s="25"/>
      <c r="Q2750" s="25"/>
      <c r="R2750" s="25"/>
      <c r="S2750" s="25"/>
      <c r="T2750" s="671"/>
      <c r="U2750" s="730" t="str">
        <f t="shared" si="45"/>
        <v/>
      </c>
    </row>
    <row r="2751" spans="1:21" x14ac:dyDescent="0.25">
      <c r="A2751" s="36" t="str">
        <f>'0'!$A$4</f>
        <v>………………..</v>
      </c>
      <c r="B2751" s="37">
        <f>'0'!$A$2</f>
        <v>46112</v>
      </c>
      <c r="C2751" s="37" t="s">
        <v>1197</v>
      </c>
      <c r="D2751" s="195"/>
      <c r="E2751" s="23"/>
      <c r="F2751" s="14"/>
      <c r="G2751" s="22"/>
      <c r="H2751" s="656"/>
      <c r="I2751" s="656"/>
      <c r="J2751" s="656"/>
      <c r="K2751" s="25"/>
      <c r="L2751" s="25"/>
      <c r="M2751" s="25"/>
      <c r="N2751" s="25"/>
      <c r="O2751" s="25"/>
      <c r="P2751" s="25"/>
      <c r="Q2751" s="25"/>
      <c r="R2751" s="25"/>
      <c r="S2751" s="25"/>
      <c r="T2751" s="671"/>
      <c r="U2751" s="730" t="str">
        <f t="shared" si="45"/>
        <v/>
      </c>
    </row>
    <row r="2752" spans="1:21" x14ac:dyDescent="0.25">
      <c r="A2752" s="36" t="str">
        <f>'0'!$A$4</f>
        <v>………………..</v>
      </c>
      <c r="B2752" s="37">
        <f>'0'!$A$2</f>
        <v>46112</v>
      </c>
      <c r="C2752" s="37" t="s">
        <v>1197</v>
      </c>
      <c r="D2752" s="195"/>
      <c r="E2752" s="23"/>
      <c r="F2752" s="14"/>
      <c r="G2752" s="22"/>
      <c r="H2752" s="656"/>
      <c r="I2752" s="656"/>
      <c r="J2752" s="656"/>
      <c r="K2752" s="25"/>
      <c r="L2752" s="25"/>
      <c r="M2752" s="25"/>
      <c r="N2752" s="25"/>
      <c r="O2752" s="25"/>
      <c r="P2752" s="25"/>
      <c r="Q2752" s="25"/>
      <c r="R2752" s="25"/>
      <c r="S2752" s="25"/>
      <c r="T2752" s="671"/>
      <c r="U2752" s="730" t="str">
        <f t="shared" si="45"/>
        <v/>
      </c>
    </row>
    <row r="2753" spans="1:21" x14ac:dyDescent="0.25">
      <c r="A2753" s="36" t="str">
        <f>'0'!$A$4</f>
        <v>………………..</v>
      </c>
      <c r="B2753" s="37">
        <f>'0'!$A$2</f>
        <v>46112</v>
      </c>
      <c r="C2753" s="37" t="s">
        <v>1197</v>
      </c>
      <c r="D2753" s="195"/>
      <c r="E2753" s="23"/>
      <c r="F2753" s="14"/>
      <c r="G2753" s="22"/>
      <c r="H2753" s="656"/>
      <c r="I2753" s="656"/>
      <c r="J2753" s="656"/>
      <c r="K2753" s="25"/>
      <c r="L2753" s="25"/>
      <c r="M2753" s="25"/>
      <c r="N2753" s="25"/>
      <c r="O2753" s="25"/>
      <c r="P2753" s="25"/>
      <c r="Q2753" s="25"/>
      <c r="R2753" s="25"/>
      <c r="S2753" s="25"/>
      <c r="T2753" s="671"/>
      <c r="U2753" s="730" t="str">
        <f t="shared" si="45"/>
        <v/>
      </c>
    </row>
    <row r="2754" spans="1:21" x14ac:dyDescent="0.25">
      <c r="A2754" s="36" t="str">
        <f>'0'!$A$4</f>
        <v>………………..</v>
      </c>
      <c r="B2754" s="37">
        <f>'0'!$A$2</f>
        <v>46112</v>
      </c>
      <c r="C2754" s="37" t="s">
        <v>1197</v>
      </c>
      <c r="D2754" s="195"/>
      <c r="E2754" s="23"/>
      <c r="F2754" s="14"/>
      <c r="G2754" s="22"/>
      <c r="H2754" s="656"/>
      <c r="I2754" s="656"/>
      <c r="J2754" s="656"/>
      <c r="K2754" s="25"/>
      <c r="L2754" s="25"/>
      <c r="M2754" s="25"/>
      <c r="N2754" s="25"/>
      <c r="O2754" s="25"/>
      <c r="P2754" s="25"/>
      <c r="Q2754" s="25"/>
      <c r="R2754" s="25"/>
      <c r="S2754" s="25"/>
      <c r="T2754" s="671"/>
      <c r="U2754" s="730" t="str">
        <f t="shared" si="45"/>
        <v/>
      </c>
    </row>
    <row r="2755" spans="1:21" x14ac:dyDescent="0.25">
      <c r="A2755" s="36" t="str">
        <f>'0'!$A$4</f>
        <v>………………..</v>
      </c>
      <c r="B2755" s="37">
        <f>'0'!$A$2</f>
        <v>46112</v>
      </c>
      <c r="C2755" s="37" t="s">
        <v>1197</v>
      </c>
      <c r="D2755" s="195"/>
      <c r="E2755" s="23"/>
      <c r="F2755" s="14"/>
      <c r="G2755" s="22"/>
      <c r="H2755" s="656"/>
      <c r="I2755" s="656"/>
      <c r="J2755" s="656"/>
      <c r="K2755" s="25"/>
      <c r="L2755" s="25"/>
      <c r="M2755" s="25"/>
      <c r="N2755" s="25"/>
      <c r="O2755" s="25"/>
      <c r="P2755" s="25"/>
      <c r="Q2755" s="25"/>
      <c r="R2755" s="25"/>
      <c r="S2755" s="25"/>
      <c r="T2755" s="671"/>
      <c r="U2755" s="730" t="str">
        <f t="shared" si="45"/>
        <v/>
      </c>
    </row>
    <row r="2756" spans="1:21" x14ac:dyDescent="0.25">
      <c r="A2756" s="36" t="str">
        <f>'0'!$A$4</f>
        <v>………………..</v>
      </c>
      <c r="B2756" s="37">
        <f>'0'!$A$2</f>
        <v>46112</v>
      </c>
      <c r="C2756" s="37" t="s">
        <v>1197</v>
      </c>
      <c r="D2756" s="195"/>
      <c r="E2756" s="23"/>
      <c r="F2756" s="14"/>
      <c r="G2756" s="22"/>
      <c r="H2756" s="656"/>
      <c r="I2756" s="656"/>
      <c r="J2756" s="656"/>
      <c r="K2756" s="25"/>
      <c r="L2756" s="25"/>
      <c r="M2756" s="25"/>
      <c r="N2756" s="25"/>
      <c r="O2756" s="25"/>
      <c r="P2756" s="25"/>
      <c r="Q2756" s="25"/>
      <c r="R2756" s="25"/>
      <c r="S2756" s="25"/>
      <c r="T2756" s="671"/>
      <c r="U2756" s="730" t="str">
        <f t="shared" si="45"/>
        <v/>
      </c>
    </row>
    <row r="2757" spans="1:21" x14ac:dyDescent="0.25">
      <c r="A2757" s="36" t="str">
        <f>'0'!$A$4</f>
        <v>………………..</v>
      </c>
      <c r="B2757" s="37">
        <f>'0'!$A$2</f>
        <v>46112</v>
      </c>
      <c r="C2757" s="37" t="s">
        <v>1197</v>
      </c>
      <c r="D2757" s="195"/>
      <c r="E2757" s="23"/>
      <c r="F2757" s="14"/>
      <c r="G2757" s="22"/>
      <c r="H2757" s="656"/>
      <c r="I2757" s="656"/>
      <c r="J2757" s="656"/>
      <c r="K2757" s="25"/>
      <c r="L2757" s="25"/>
      <c r="M2757" s="25"/>
      <c r="N2757" s="25"/>
      <c r="O2757" s="25"/>
      <c r="P2757" s="25"/>
      <c r="Q2757" s="25"/>
      <c r="R2757" s="25"/>
      <c r="S2757" s="25"/>
      <c r="T2757" s="671"/>
      <c r="U2757" s="730" t="str">
        <f t="shared" si="45"/>
        <v/>
      </c>
    </row>
    <row r="2758" spans="1:21" x14ac:dyDescent="0.25">
      <c r="A2758" s="36" t="str">
        <f>'0'!$A$4</f>
        <v>………………..</v>
      </c>
      <c r="B2758" s="37">
        <f>'0'!$A$2</f>
        <v>46112</v>
      </c>
      <c r="C2758" s="37" t="s">
        <v>1197</v>
      </c>
      <c r="D2758" s="195"/>
      <c r="E2758" s="23"/>
      <c r="F2758" s="14"/>
      <c r="G2758" s="22"/>
      <c r="H2758" s="656"/>
      <c r="I2758" s="656"/>
      <c r="J2758" s="656"/>
      <c r="K2758" s="25"/>
      <c r="L2758" s="25"/>
      <c r="M2758" s="25"/>
      <c r="N2758" s="25"/>
      <c r="O2758" s="25"/>
      <c r="P2758" s="25"/>
      <c r="Q2758" s="25"/>
      <c r="R2758" s="25"/>
      <c r="S2758" s="25"/>
      <c r="T2758" s="671"/>
      <c r="U2758" s="730" t="str">
        <f t="shared" si="45"/>
        <v/>
      </c>
    </row>
    <row r="2759" spans="1:21" x14ac:dyDescent="0.25">
      <c r="A2759" s="36" t="str">
        <f>'0'!$A$4</f>
        <v>………………..</v>
      </c>
      <c r="B2759" s="37">
        <f>'0'!$A$2</f>
        <v>46112</v>
      </c>
      <c r="C2759" s="37" t="s">
        <v>1197</v>
      </c>
      <c r="D2759" s="195"/>
      <c r="E2759" s="23"/>
      <c r="F2759" s="14"/>
      <c r="G2759" s="22"/>
      <c r="H2759" s="656"/>
      <c r="I2759" s="656"/>
      <c r="J2759" s="656"/>
      <c r="K2759" s="25"/>
      <c r="L2759" s="25"/>
      <c r="M2759" s="25"/>
      <c r="N2759" s="25"/>
      <c r="O2759" s="25"/>
      <c r="P2759" s="25"/>
      <c r="Q2759" s="25"/>
      <c r="R2759" s="25"/>
      <c r="S2759" s="25"/>
      <c r="T2759" s="671"/>
      <c r="U2759" s="730" t="str">
        <f t="shared" si="45"/>
        <v/>
      </c>
    </row>
    <row r="2760" spans="1:21" x14ac:dyDescent="0.25">
      <c r="A2760" s="36" t="str">
        <f>'0'!$A$4</f>
        <v>………………..</v>
      </c>
      <c r="B2760" s="37">
        <f>'0'!$A$2</f>
        <v>46112</v>
      </c>
      <c r="C2760" s="37" t="s">
        <v>1197</v>
      </c>
      <c r="D2760" s="195"/>
      <c r="E2760" s="23"/>
      <c r="F2760" s="14"/>
      <c r="G2760" s="22"/>
      <c r="H2760" s="656"/>
      <c r="I2760" s="656"/>
      <c r="J2760" s="656"/>
      <c r="K2760" s="25"/>
      <c r="L2760" s="25"/>
      <c r="M2760" s="25"/>
      <c r="N2760" s="25"/>
      <c r="O2760" s="25"/>
      <c r="P2760" s="25"/>
      <c r="Q2760" s="25"/>
      <c r="R2760" s="25"/>
      <c r="S2760" s="25"/>
      <c r="T2760" s="671"/>
      <c r="U2760" s="730" t="str">
        <f t="shared" si="45"/>
        <v/>
      </c>
    </row>
    <row r="2761" spans="1:21" x14ac:dyDescent="0.25">
      <c r="A2761" s="36" t="str">
        <f>'0'!$A$4</f>
        <v>………………..</v>
      </c>
      <c r="B2761" s="37">
        <f>'0'!$A$2</f>
        <v>46112</v>
      </c>
      <c r="C2761" s="37" t="s">
        <v>1197</v>
      </c>
      <c r="D2761" s="195"/>
      <c r="E2761" s="23"/>
      <c r="F2761" s="14"/>
      <c r="G2761" s="22"/>
      <c r="H2761" s="656"/>
      <c r="I2761" s="656"/>
      <c r="J2761" s="656"/>
      <c r="K2761" s="25"/>
      <c r="L2761" s="25"/>
      <c r="M2761" s="25"/>
      <c r="N2761" s="25"/>
      <c r="O2761" s="25"/>
      <c r="P2761" s="25"/>
      <c r="Q2761" s="25"/>
      <c r="R2761" s="25"/>
      <c r="S2761" s="25"/>
      <c r="T2761" s="671"/>
      <c r="U2761" s="730" t="str">
        <f t="shared" si="45"/>
        <v/>
      </c>
    </row>
    <row r="2762" spans="1:21" x14ac:dyDescent="0.25">
      <c r="A2762" s="36" t="str">
        <f>'0'!$A$4</f>
        <v>………………..</v>
      </c>
      <c r="B2762" s="37">
        <f>'0'!$A$2</f>
        <v>46112</v>
      </c>
      <c r="C2762" s="37" t="s">
        <v>1197</v>
      </c>
      <c r="D2762" s="195"/>
      <c r="E2762" s="23"/>
      <c r="F2762" s="14"/>
      <c r="G2762" s="22"/>
      <c r="H2762" s="656"/>
      <c r="I2762" s="656"/>
      <c r="J2762" s="656"/>
      <c r="K2762" s="25"/>
      <c r="L2762" s="25"/>
      <c r="M2762" s="25"/>
      <c r="N2762" s="25"/>
      <c r="O2762" s="25"/>
      <c r="P2762" s="25"/>
      <c r="Q2762" s="25"/>
      <c r="R2762" s="25"/>
      <c r="S2762" s="25"/>
      <c r="T2762" s="671"/>
      <c r="U2762" s="730" t="str">
        <f t="shared" si="45"/>
        <v/>
      </c>
    </row>
    <row r="2763" spans="1:21" x14ac:dyDescent="0.25">
      <c r="A2763" s="36" t="str">
        <f>'0'!$A$4</f>
        <v>………………..</v>
      </c>
      <c r="B2763" s="37">
        <f>'0'!$A$2</f>
        <v>46112</v>
      </c>
      <c r="C2763" s="37" t="s">
        <v>1197</v>
      </c>
      <c r="D2763" s="195"/>
      <c r="E2763" s="23"/>
      <c r="F2763" s="14"/>
      <c r="G2763" s="22"/>
      <c r="H2763" s="656"/>
      <c r="I2763" s="656"/>
      <c r="J2763" s="656"/>
      <c r="K2763" s="25"/>
      <c r="L2763" s="25"/>
      <c r="M2763" s="25"/>
      <c r="N2763" s="25"/>
      <c r="O2763" s="25"/>
      <c r="P2763" s="25"/>
      <c r="Q2763" s="25"/>
      <c r="R2763" s="25"/>
      <c r="S2763" s="25"/>
      <c r="T2763" s="671"/>
      <c r="U2763" s="730" t="str">
        <f t="shared" ref="U2763:U2826" si="46">IF(COUNTBLANK(D2763:S2763)=16,"",IF(D2763="999999999","",IF(ISNUMBER(VALUE(D2763)),IF(LEN(D2763)&lt;&gt;9,"Въведеното ЕИК е твърде късо или твърде дълго",IF(OR(MOD(MID(D2763,1,1)*1+MID(D2763,2,1)*2+MID(D2763,3,1)*3+MID(D2763,4,1)*4+MID(D2763,5,1)*5+MID(D2763,6,1)*6+MID(D2763,7,1)*7+MID(D2763,8,1)*8,11)-MID(D2763,9,1)=0,AND(MOD(MID(D2763,1,1)*3+MID(D2763,2,1)*4+MID(D2763,3,1)*5+MID(D2763,4,1)*6+MID(D2763,5,1)*7+MID(D2763,6,1)*8+MID(D2763,7,1)*9+MID(D2763,8,1)*10,11)=10,MID(D2763,9,1)*1=0),MOD(MID(D2763,1,1)*3+MID(D2763,2,1)*4+MID(D2763,3,1)*5+MID(D2763,4,1)*6+MID(D2763,5,1)*7+MID(D2763,6,1)*8+MID(D2763,7,1)*9+MID(D2763,8,1)*10,11)-MID(D2763,9,1)=0),"","Въведеното ЕИК е невалидно")),"Въведеното ЕИК съдържа непозволени символи")))</f>
        <v/>
      </c>
    </row>
    <row r="2764" spans="1:21" x14ac:dyDescent="0.25">
      <c r="A2764" s="36" t="str">
        <f>'0'!$A$4</f>
        <v>………………..</v>
      </c>
      <c r="B2764" s="37">
        <f>'0'!$A$2</f>
        <v>46112</v>
      </c>
      <c r="C2764" s="37" t="s">
        <v>1197</v>
      </c>
      <c r="D2764" s="195"/>
      <c r="E2764" s="23"/>
      <c r="F2764" s="14"/>
      <c r="G2764" s="22"/>
      <c r="H2764" s="656"/>
      <c r="I2764" s="656"/>
      <c r="J2764" s="656"/>
      <c r="K2764" s="25"/>
      <c r="L2764" s="25"/>
      <c r="M2764" s="25"/>
      <c r="N2764" s="25"/>
      <c r="O2764" s="25"/>
      <c r="P2764" s="25"/>
      <c r="Q2764" s="25"/>
      <c r="R2764" s="25"/>
      <c r="S2764" s="25"/>
      <c r="T2764" s="671"/>
      <c r="U2764" s="730" t="str">
        <f t="shared" si="46"/>
        <v/>
      </c>
    </row>
    <row r="2765" spans="1:21" x14ac:dyDescent="0.25">
      <c r="A2765" s="36" t="str">
        <f>'0'!$A$4</f>
        <v>………………..</v>
      </c>
      <c r="B2765" s="37">
        <f>'0'!$A$2</f>
        <v>46112</v>
      </c>
      <c r="C2765" s="37" t="s">
        <v>1197</v>
      </c>
      <c r="D2765" s="195"/>
      <c r="E2765" s="23"/>
      <c r="F2765" s="14"/>
      <c r="G2765" s="22"/>
      <c r="H2765" s="656"/>
      <c r="I2765" s="656"/>
      <c r="J2765" s="656"/>
      <c r="K2765" s="25"/>
      <c r="L2765" s="25"/>
      <c r="M2765" s="25"/>
      <c r="N2765" s="25"/>
      <c r="O2765" s="25"/>
      <c r="P2765" s="25"/>
      <c r="Q2765" s="25"/>
      <c r="R2765" s="25"/>
      <c r="S2765" s="25"/>
      <c r="T2765" s="671"/>
      <c r="U2765" s="730" t="str">
        <f t="shared" si="46"/>
        <v/>
      </c>
    </row>
    <row r="2766" spans="1:21" x14ac:dyDescent="0.25">
      <c r="A2766" s="36" t="str">
        <f>'0'!$A$4</f>
        <v>………………..</v>
      </c>
      <c r="B2766" s="37">
        <f>'0'!$A$2</f>
        <v>46112</v>
      </c>
      <c r="C2766" s="37" t="s">
        <v>1197</v>
      </c>
      <c r="D2766" s="195"/>
      <c r="E2766" s="23"/>
      <c r="F2766" s="14"/>
      <c r="G2766" s="22"/>
      <c r="H2766" s="656"/>
      <c r="I2766" s="656"/>
      <c r="J2766" s="656"/>
      <c r="K2766" s="25"/>
      <c r="L2766" s="25"/>
      <c r="M2766" s="25"/>
      <c r="N2766" s="25"/>
      <c r="O2766" s="25"/>
      <c r="P2766" s="25"/>
      <c r="Q2766" s="25"/>
      <c r="R2766" s="25"/>
      <c r="S2766" s="25"/>
      <c r="T2766" s="671"/>
      <c r="U2766" s="730" t="str">
        <f t="shared" si="46"/>
        <v/>
      </c>
    </row>
    <row r="2767" spans="1:21" x14ac:dyDescent="0.25">
      <c r="A2767" s="36" t="str">
        <f>'0'!$A$4</f>
        <v>………………..</v>
      </c>
      <c r="B2767" s="37">
        <f>'0'!$A$2</f>
        <v>46112</v>
      </c>
      <c r="C2767" s="37" t="s">
        <v>1197</v>
      </c>
      <c r="D2767" s="195"/>
      <c r="E2767" s="23"/>
      <c r="F2767" s="14"/>
      <c r="G2767" s="22"/>
      <c r="H2767" s="656"/>
      <c r="I2767" s="656"/>
      <c r="J2767" s="656"/>
      <c r="K2767" s="25"/>
      <c r="L2767" s="25"/>
      <c r="M2767" s="25"/>
      <c r="N2767" s="25"/>
      <c r="O2767" s="25"/>
      <c r="P2767" s="25"/>
      <c r="Q2767" s="25"/>
      <c r="R2767" s="25"/>
      <c r="S2767" s="25"/>
      <c r="T2767" s="671"/>
      <c r="U2767" s="730" t="str">
        <f t="shared" si="46"/>
        <v/>
      </c>
    </row>
    <row r="2768" spans="1:21" x14ac:dyDescent="0.25">
      <c r="A2768" s="36" t="str">
        <f>'0'!$A$4</f>
        <v>………………..</v>
      </c>
      <c r="B2768" s="37">
        <f>'0'!$A$2</f>
        <v>46112</v>
      </c>
      <c r="C2768" s="37" t="s">
        <v>1197</v>
      </c>
      <c r="D2768" s="195"/>
      <c r="E2768" s="23"/>
      <c r="F2768" s="14"/>
      <c r="G2768" s="22"/>
      <c r="H2768" s="656"/>
      <c r="I2768" s="656"/>
      <c r="J2768" s="656"/>
      <c r="K2768" s="25"/>
      <c r="L2768" s="25"/>
      <c r="M2768" s="25"/>
      <c r="N2768" s="25"/>
      <c r="O2768" s="25"/>
      <c r="P2768" s="25"/>
      <c r="Q2768" s="25"/>
      <c r="R2768" s="25"/>
      <c r="S2768" s="25"/>
      <c r="T2768" s="671"/>
      <c r="U2768" s="730" t="str">
        <f t="shared" si="46"/>
        <v/>
      </c>
    </row>
    <row r="2769" spans="1:21" x14ac:dyDescent="0.25">
      <c r="A2769" s="36" t="str">
        <f>'0'!$A$4</f>
        <v>………………..</v>
      </c>
      <c r="B2769" s="37">
        <f>'0'!$A$2</f>
        <v>46112</v>
      </c>
      <c r="C2769" s="37" t="s">
        <v>1197</v>
      </c>
      <c r="D2769" s="195"/>
      <c r="E2769" s="23"/>
      <c r="F2769" s="14"/>
      <c r="G2769" s="22"/>
      <c r="H2769" s="656"/>
      <c r="I2769" s="656"/>
      <c r="J2769" s="656"/>
      <c r="K2769" s="25"/>
      <c r="L2769" s="25"/>
      <c r="M2769" s="25"/>
      <c r="N2769" s="25"/>
      <c r="O2769" s="25"/>
      <c r="P2769" s="25"/>
      <c r="Q2769" s="25"/>
      <c r="R2769" s="25"/>
      <c r="S2769" s="25"/>
      <c r="T2769" s="671"/>
      <c r="U2769" s="730" t="str">
        <f t="shared" si="46"/>
        <v/>
      </c>
    </row>
    <row r="2770" spans="1:21" x14ac:dyDescent="0.25">
      <c r="A2770" s="36" t="str">
        <f>'0'!$A$4</f>
        <v>………………..</v>
      </c>
      <c r="B2770" s="37">
        <f>'0'!$A$2</f>
        <v>46112</v>
      </c>
      <c r="C2770" s="37" t="s">
        <v>1197</v>
      </c>
      <c r="D2770" s="195"/>
      <c r="E2770" s="23"/>
      <c r="F2770" s="14"/>
      <c r="G2770" s="22"/>
      <c r="H2770" s="656"/>
      <c r="I2770" s="656"/>
      <c r="J2770" s="656"/>
      <c r="K2770" s="25"/>
      <c r="L2770" s="25"/>
      <c r="M2770" s="25"/>
      <c r="N2770" s="25"/>
      <c r="O2770" s="25"/>
      <c r="P2770" s="25"/>
      <c r="Q2770" s="25"/>
      <c r="R2770" s="25"/>
      <c r="S2770" s="25"/>
      <c r="T2770" s="671"/>
      <c r="U2770" s="730" t="str">
        <f t="shared" si="46"/>
        <v/>
      </c>
    </row>
    <row r="2771" spans="1:21" x14ac:dyDescent="0.25">
      <c r="A2771" s="36" t="str">
        <f>'0'!$A$4</f>
        <v>………………..</v>
      </c>
      <c r="B2771" s="37">
        <f>'0'!$A$2</f>
        <v>46112</v>
      </c>
      <c r="C2771" s="37" t="s">
        <v>1197</v>
      </c>
      <c r="D2771" s="195"/>
      <c r="E2771" s="23"/>
      <c r="F2771" s="14"/>
      <c r="G2771" s="22"/>
      <c r="H2771" s="656"/>
      <c r="I2771" s="656"/>
      <c r="J2771" s="656"/>
      <c r="K2771" s="25"/>
      <c r="L2771" s="25"/>
      <c r="M2771" s="25"/>
      <c r="N2771" s="25"/>
      <c r="O2771" s="25"/>
      <c r="P2771" s="25"/>
      <c r="Q2771" s="25"/>
      <c r="R2771" s="25"/>
      <c r="S2771" s="25"/>
      <c r="T2771" s="671"/>
      <c r="U2771" s="730" t="str">
        <f t="shared" si="46"/>
        <v/>
      </c>
    </row>
    <row r="2772" spans="1:21" x14ac:dyDescent="0.25">
      <c r="A2772" s="36" t="str">
        <f>'0'!$A$4</f>
        <v>………………..</v>
      </c>
      <c r="B2772" s="37">
        <f>'0'!$A$2</f>
        <v>46112</v>
      </c>
      <c r="C2772" s="37" t="s">
        <v>1197</v>
      </c>
      <c r="D2772" s="195"/>
      <c r="E2772" s="23"/>
      <c r="F2772" s="14"/>
      <c r="G2772" s="22"/>
      <c r="H2772" s="656"/>
      <c r="I2772" s="656"/>
      <c r="J2772" s="656"/>
      <c r="K2772" s="25"/>
      <c r="L2772" s="25"/>
      <c r="M2772" s="25"/>
      <c r="N2772" s="25"/>
      <c r="O2772" s="25"/>
      <c r="P2772" s="25"/>
      <c r="Q2772" s="25"/>
      <c r="R2772" s="25"/>
      <c r="S2772" s="25"/>
      <c r="T2772" s="671"/>
      <c r="U2772" s="730" t="str">
        <f t="shared" si="46"/>
        <v/>
      </c>
    </row>
    <row r="2773" spans="1:21" x14ac:dyDescent="0.25">
      <c r="A2773" s="36" t="str">
        <f>'0'!$A$4</f>
        <v>………………..</v>
      </c>
      <c r="B2773" s="37">
        <f>'0'!$A$2</f>
        <v>46112</v>
      </c>
      <c r="C2773" s="37" t="s">
        <v>1197</v>
      </c>
      <c r="D2773" s="195"/>
      <c r="E2773" s="23"/>
      <c r="F2773" s="14"/>
      <c r="G2773" s="22"/>
      <c r="H2773" s="656"/>
      <c r="I2773" s="656"/>
      <c r="J2773" s="656"/>
      <c r="K2773" s="25"/>
      <c r="L2773" s="25"/>
      <c r="M2773" s="25"/>
      <c r="N2773" s="25"/>
      <c r="O2773" s="25"/>
      <c r="P2773" s="25"/>
      <c r="Q2773" s="25"/>
      <c r="R2773" s="25"/>
      <c r="S2773" s="25"/>
      <c r="T2773" s="671"/>
      <c r="U2773" s="730" t="str">
        <f t="shared" si="46"/>
        <v/>
      </c>
    </row>
    <row r="2774" spans="1:21" x14ac:dyDescent="0.25">
      <c r="A2774" s="36" t="str">
        <f>'0'!$A$4</f>
        <v>………………..</v>
      </c>
      <c r="B2774" s="37">
        <f>'0'!$A$2</f>
        <v>46112</v>
      </c>
      <c r="C2774" s="37" t="s">
        <v>1197</v>
      </c>
      <c r="D2774" s="195"/>
      <c r="E2774" s="23"/>
      <c r="F2774" s="14"/>
      <c r="G2774" s="22"/>
      <c r="H2774" s="656"/>
      <c r="I2774" s="656"/>
      <c r="J2774" s="656"/>
      <c r="K2774" s="25"/>
      <c r="L2774" s="25"/>
      <c r="M2774" s="25"/>
      <c r="N2774" s="25"/>
      <c r="O2774" s="25"/>
      <c r="P2774" s="25"/>
      <c r="Q2774" s="25"/>
      <c r="R2774" s="25"/>
      <c r="S2774" s="25"/>
      <c r="T2774" s="671"/>
      <c r="U2774" s="730" t="str">
        <f t="shared" si="46"/>
        <v/>
      </c>
    </row>
    <row r="2775" spans="1:21" x14ac:dyDescent="0.25">
      <c r="A2775" s="36" t="str">
        <f>'0'!$A$4</f>
        <v>………………..</v>
      </c>
      <c r="B2775" s="37">
        <f>'0'!$A$2</f>
        <v>46112</v>
      </c>
      <c r="C2775" s="37" t="s">
        <v>1197</v>
      </c>
      <c r="D2775" s="195"/>
      <c r="E2775" s="23"/>
      <c r="F2775" s="14"/>
      <c r="G2775" s="22"/>
      <c r="H2775" s="656"/>
      <c r="I2775" s="656"/>
      <c r="J2775" s="656"/>
      <c r="K2775" s="25"/>
      <c r="L2775" s="25"/>
      <c r="M2775" s="25"/>
      <c r="N2775" s="25"/>
      <c r="O2775" s="25"/>
      <c r="P2775" s="25"/>
      <c r="Q2775" s="25"/>
      <c r="R2775" s="25"/>
      <c r="S2775" s="25"/>
      <c r="T2775" s="671"/>
      <c r="U2775" s="730" t="str">
        <f t="shared" si="46"/>
        <v/>
      </c>
    </row>
    <row r="2776" spans="1:21" x14ac:dyDescent="0.25">
      <c r="A2776" s="36" t="str">
        <f>'0'!$A$4</f>
        <v>………………..</v>
      </c>
      <c r="B2776" s="37">
        <f>'0'!$A$2</f>
        <v>46112</v>
      </c>
      <c r="C2776" s="37" t="s">
        <v>1197</v>
      </c>
      <c r="D2776" s="195"/>
      <c r="E2776" s="23"/>
      <c r="F2776" s="14"/>
      <c r="G2776" s="22"/>
      <c r="H2776" s="656"/>
      <c r="I2776" s="656"/>
      <c r="J2776" s="656"/>
      <c r="K2776" s="25"/>
      <c r="L2776" s="25"/>
      <c r="M2776" s="25"/>
      <c r="N2776" s="25"/>
      <c r="O2776" s="25"/>
      <c r="P2776" s="25"/>
      <c r="Q2776" s="25"/>
      <c r="R2776" s="25"/>
      <c r="S2776" s="25"/>
      <c r="T2776" s="671"/>
      <c r="U2776" s="730" t="str">
        <f t="shared" si="46"/>
        <v/>
      </c>
    </row>
    <row r="2777" spans="1:21" x14ac:dyDescent="0.25">
      <c r="A2777" s="36" t="str">
        <f>'0'!$A$4</f>
        <v>………………..</v>
      </c>
      <c r="B2777" s="37">
        <f>'0'!$A$2</f>
        <v>46112</v>
      </c>
      <c r="C2777" s="37" t="s">
        <v>1197</v>
      </c>
      <c r="D2777" s="195"/>
      <c r="E2777" s="23"/>
      <c r="F2777" s="14"/>
      <c r="G2777" s="22"/>
      <c r="H2777" s="656"/>
      <c r="I2777" s="656"/>
      <c r="J2777" s="656"/>
      <c r="K2777" s="25"/>
      <c r="L2777" s="25"/>
      <c r="M2777" s="25"/>
      <c r="N2777" s="25"/>
      <c r="O2777" s="25"/>
      <c r="P2777" s="25"/>
      <c r="Q2777" s="25"/>
      <c r="R2777" s="25"/>
      <c r="S2777" s="25"/>
      <c r="T2777" s="671"/>
      <c r="U2777" s="730" t="str">
        <f t="shared" si="46"/>
        <v/>
      </c>
    </row>
    <row r="2778" spans="1:21" x14ac:dyDescent="0.25">
      <c r="A2778" s="36" t="str">
        <f>'0'!$A$4</f>
        <v>………………..</v>
      </c>
      <c r="B2778" s="37">
        <f>'0'!$A$2</f>
        <v>46112</v>
      </c>
      <c r="C2778" s="37" t="s">
        <v>1197</v>
      </c>
      <c r="D2778" s="195"/>
      <c r="E2778" s="23"/>
      <c r="F2778" s="14"/>
      <c r="G2778" s="22"/>
      <c r="H2778" s="656"/>
      <c r="I2778" s="656"/>
      <c r="J2778" s="656"/>
      <c r="K2778" s="25"/>
      <c r="L2778" s="25"/>
      <c r="M2778" s="25"/>
      <c r="N2778" s="25"/>
      <c r="O2778" s="25"/>
      <c r="P2778" s="25"/>
      <c r="Q2778" s="25"/>
      <c r="R2778" s="25"/>
      <c r="S2778" s="25"/>
      <c r="T2778" s="671"/>
      <c r="U2778" s="730" t="str">
        <f t="shared" si="46"/>
        <v/>
      </c>
    </row>
    <row r="2779" spans="1:21" x14ac:dyDescent="0.25">
      <c r="A2779" s="36" t="str">
        <f>'0'!$A$4</f>
        <v>………………..</v>
      </c>
      <c r="B2779" s="37">
        <f>'0'!$A$2</f>
        <v>46112</v>
      </c>
      <c r="C2779" s="37" t="s">
        <v>1197</v>
      </c>
      <c r="D2779" s="195"/>
      <c r="E2779" s="23"/>
      <c r="F2779" s="14"/>
      <c r="G2779" s="22"/>
      <c r="H2779" s="656"/>
      <c r="I2779" s="656"/>
      <c r="J2779" s="656"/>
      <c r="K2779" s="25"/>
      <c r="L2779" s="25"/>
      <c r="M2779" s="25"/>
      <c r="N2779" s="25"/>
      <c r="O2779" s="25"/>
      <c r="P2779" s="25"/>
      <c r="Q2779" s="25"/>
      <c r="R2779" s="25"/>
      <c r="S2779" s="25"/>
      <c r="T2779" s="671"/>
      <c r="U2779" s="730" t="str">
        <f t="shared" si="46"/>
        <v/>
      </c>
    </row>
    <row r="2780" spans="1:21" x14ac:dyDescent="0.25">
      <c r="A2780" s="36" t="str">
        <f>'0'!$A$4</f>
        <v>………………..</v>
      </c>
      <c r="B2780" s="37">
        <f>'0'!$A$2</f>
        <v>46112</v>
      </c>
      <c r="C2780" s="37" t="s">
        <v>1197</v>
      </c>
      <c r="D2780" s="195"/>
      <c r="E2780" s="23"/>
      <c r="F2780" s="14"/>
      <c r="G2780" s="22"/>
      <c r="H2780" s="656"/>
      <c r="I2780" s="656"/>
      <c r="J2780" s="656"/>
      <c r="K2780" s="25"/>
      <c r="L2780" s="25"/>
      <c r="M2780" s="25"/>
      <c r="N2780" s="25"/>
      <c r="O2780" s="25"/>
      <c r="P2780" s="25"/>
      <c r="Q2780" s="25"/>
      <c r="R2780" s="25"/>
      <c r="S2780" s="25"/>
      <c r="T2780" s="671"/>
      <c r="U2780" s="730" t="str">
        <f t="shared" si="46"/>
        <v/>
      </c>
    </row>
    <row r="2781" spans="1:21" x14ac:dyDescent="0.25">
      <c r="A2781" s="36" t="str">
        <f>'0'!$A$4</f>
        <v>………………..</v>
      </c>
      <c r="B2781" s="37">
        <f>'0'!$A$2</f>
        <v>46112</v>
      </c>
      <c r="C2781" s="37" t="s">
        <v>1197</v>
      </c>
      <c r="D2781" s="195"/>
      <c r="E2781" s="23"/>
      <c r="F2781" s="14"/>
      <c r="G2781" s="22"/>
      <c r="H2781" s="656"/>
      <c r="I2781" s="656"/>
      <c r="J2781" s="656"/>
      <c r="K2781" s="25"/>
      <c r="L2781" s="25"/>
      <c r="M2781" s="25"/>
      <c r="N2781" s="25"/>
      <c r="O2781" s="25"/>
      <c r="P2781" s="25"/>
      <c r="Q2781" s="25"/>
      <c r="R2781" s="25"/>
      <c r="S2781" s="25"/>
      <c r="T2781" s="671"/>
      <c r="U2781" s="730" t="str">
        <f t="shared" si="46"/>
        <v/>
      </c>
    </row>
    <row r="2782" spans="1:21" x14ac:dyDescent="0.25">
      <c r="A2782" s="36" t="str">
        <f>'0'!$A$4</f>
        <v>………………..</v>
      </c>
      <c r="B2782" s="37">
        <f>'0'!$A$2</f>
        <v>46112</v>
      </c>
      <c r="C2782" s="37" t="s">
        <v>1197</v>
      </c>
      <c r="D2782" s="195"/>
      <c r="E2782" s="23"/>
      <c r="F2782" s="14"/>
      <c r="G2782" s="22"/>
      <c r="H2782" s="656"/>
      <c r="I2782" s="656"/>
      <c r="J2782" s="656"/>
      <c r="K2782" s="25"/>
      <c r="L2782" s="25"/>
      <c r="M2782" s="25"/>
      <c r="N2782" s="25"/>
      <c r="O2782" s="25"/>
      <c r="P2782" s="25"/>
      <c r="Q2782" s="25"/>
      <c r="R2782" s="25"/>
      <c r="S2782" s="25"/>
      <c r="T2782" s="671"/>
      <c r="U2782" s="730" t="str">
        <f t="shared" si="46"/>
        <v/>
      </c>
    </row>
    <row r="2783" spans="1:21" x14ac:dyDescent="0.25">
      <c r="A2783" s="36" t="str">
        <f>'0'!$A$4</f>
        <v>………………..</v>
      </c>
      <c r="B2783" s="37">
        <f>'0'!$A$2</f>
        <v>46112</v>
      </c>
      <c r="C2783" s="37" t="s">
        <v>1197</v>
      </c>
      <c r="D2783" s="195"/>
      <c r="E2783" s="23"/>
      <c r="F2783" s="14"/>
      <c r="G2783" s="22"/>
      <c r="H2783" s="656"/>
      <c r="I2783" s="656"/>
      <c r="J2783" s="656"/>
      <c r="K2783" s="25"/>
      <c r="L2783" s="25"/>
      <c r="M2783" s="25"/>
      <c r="N2783" s="25"/>
      <c r="O2783" s="25"/>
      <c r="P2783" s="25"/>
      <c r="Q2783" s="25"/>
      <c r="R2783" s="25"/>
      <c r="S2783" s="25"/>
      <c r="T2783" s="671"/>
      <c r="U2783" s="730" t="str">
        <f t="shared" si="46"/>
        <v/>
      </c>
    </row>
    <row r="2784" spans="1:21" x14ac:dyDescent="0.25">
      <c r="A2784" s="36" t="str">
        <f>'0'!$A$4</f>
        <v>………………..</v>
      </c>
      <c r="B2784" s="37">
        <f>'0'!$A$2</f>
        <v>46112</v>
      </c>
      <c r="C2784" s="37" t="s">
        <v>1197</v>
      </c>
      <c r="D2784" s="195"/>
      <c r="E2784" s="23"/>
      <c r="F2784" s="14"/>
      <c r="G2784" s="22"/>
      <c r="H2784" s="656"/>
      <c r="I2784" s="656"/>
      <c r="J2784" s="656"/>
      <c r="K2784" s="25"/>
      <c r="L2784" s="25"/>
      <c r="M2784" s="25"/>
      <c r="N2784" s="25"/>
      <c r="O2784" s="25"/>
      <c r="P2784" s="25"/>
      <c r="Q2784" s="25"/>
      <c r="R2784" s="25"/>
      <c r="S2784" s="25"/>
      <c r="T2784" s="671"/>
      <c r="U2784" s="730" t="str">
        <f t="shared" si="46"/>
        <v/>
      </c>
    </row>
    <row r="2785" spans="1:21" x14ac:dyDescent="0.25">
      <c r="A2785" s="36" t="str">
        <f>'0'!$A$4</f>
        <v>………………..</v>
      </c>
      <c r="B2785" s="37">
        <f>'0'!$A$2</f>
        <v>46112</v>
      </c>
      <c r="C2785" s="37" t="s">
        <v>1197</v>
      </c>
      <c r="D2785" s="195"/>
      <c r="E2785" s="23"/>
      <c r="F2785" s="14"/>
      <c r="G2785" s="22"/>
      <c r="H2785" s="656"/>
      <c r="I2785" s="656"/>
      <c r="J2785" s="656"/>
      <c r="K2785" s="25"/>
      <c r="L2785" s="25"/>
      <c r="M2785" s="25"/>
      <c r="N2785" s="25"/>
      <c r="O2785" s="25"/>
      <c r="P2785" s="25"/>
      <c r="Q2785" s="25"/>
      <c r="R2785" s="25"/>
      <c r="S2785" s="25"/>
      <c r="T2785" s="671"/>
      <c r="U2785" s="730" t="str">
        <f t="shared" si="46"/>
        <v/>
      </c>
    </row>
    <row r="2786" spans="1:21" x14ac:dyDescent="0.25">
      <c r="A2786" s="36" t="str">
        <f>'0'!$A$4</f>
        <v>………………..</v>
      </c>
      <c r="B2786" s="37">
        <f>'0'!$A$2</f>
        <v>46112</v>
      </c>
      <c r="C2786" s="37" t="s">
        <v>1197</v>
      </c>
      <c r="D2786" s="195"/>
      <c r="E2786" s="23"/>
      <c r="F2786" s="14"/>
      <c r="G2786" s="22"/>
      <c r="H2786" s="656"/>
      <c r="I2786" s="656"/>
      <c r="J2786" s="656"/>
      <c r="K2786" s="25"/>
      <c r="L2786" s="25"/>
      <c r="M2786" s="25"/>
      <c r="N2786" s="25"/>
      <c r="O2786" s="25"/>
      <c r="P2786" s="25"/>
      <c r="Q2786" s="25"/>
      <c r="R2786" s="25"/>
      <c r="S2786" s="25"/>
      <c r="T2786" s="671"/>
      <c r="U2786" s="730" t="str">
        <f t="shared" si="46"/>
        <v/>
      </c>
    </row>
    <row r="2787" spans="1:21" x14ac:dyDescent="0.25">
      <c r="A2787" s="36" t="str">
        <f>'0'!$A$4</f>
        <v>………………..</v>
      </c>
      <c r="B2787" s="37">
        <f>'0'!$A$2</f>
        <v>46112</v>
      </c>
      <c r="C2787" s="37" t="s">
        <v>1197</v>
      </c>
      <c r="D2787" s="195"/>
      <c r="E2787" s="23"/>
      <c r="F2787" s="14"/>
      <c r="G2787" s="22"/>
      <c r="H2787" s="656"/>
      <c r="I2787" s="656"/>
      <c r="J2787" s="656"/>
      <c r="K2787" s="25"/>
      <c r="L2787" s="25"/>
      <c r="M2787" s="25"/>
      <c r="N2787" s="25"/>
      <c r="O2787" s="25"/>
      <c r="P2787" s="25"/>
      <c r="Q2787" s="25"/>
      <c r="R2787" s="25"/>
      <c r="S2787" s="25"/>
      <c r="T2787" s="671"/>
      <c r="U2787" s="730" t="str">
        <f t="shared" si="46"/>
        <v/>
      </c>
    </row>
    <row r="2788" spans="1:21" x14ac:dyDescent="0.25">
      <c r="A2788" s="36" t="str">
        <f>'0'!$A$4</f>
        <v>………………..</v>
      </c>
      <c r="B2788" s="37">
        <f>'0'!$A$2</f>
        <v>46112</v>
      </c>
      <c r="C2788" s="37" t="s">
        <v>1197</v>
      </c>
      <c r="D2788" s="195"/>
      <c r="E2788" s="23"/>
      <c r="F2788" s="14"/>
      <c r="G2788" s="22"/>
      <c r="H2788" s="656"/>
      <c r="I2788" s="656"/>
      <c r="J2788" s="656"/>
      <c r="K2788" s="25"/>
      <c r="L2788" s="25"/>
      <c r="M2788" s="25"/>
      <c r="N2788" s="25"/>
      <c r="O2788" s="25"/>
      <c r="P2788" s="25"/>
      <c r="Q2788" s="25"/>
      <c r="R2788" s="25"/>
      <c r="S2788" s="25"/>
      <c r="T2788" s="671"/>
      <c r="U2788" s="730" t="str">
        <f t="shared" si="46"/>
        <v/>
      </c>
    </row>
    <row r="2789" spans="1:21" x14ac:dyDescent="0.25">
      <c r="A2789" s="36" t="str">
        <f>'0'!$A$4</f>
        <v>………………..</v>
      </c>
      <c r="B2789" s="37">
        <f>'0'!$A$2</f>
        <v>46112</v>
      </c>
      <c r="C2789" s="37" t="s">
        <v>1197</v>
      </c>
      <c r="D2789" s="195"/>
      <c r="E2789" s="23"/>
      <c r="F2789" s="14"/>
      <c r="G2789" s="22"/>
      <c r="H2789" s="656"/>
      <c r="I2789" s="656"/>
      <c r="J2789" s="656"/>
      <c r="K2789" s="25"/>
      <c r="L2789" s="25"/>
      <c r="M2789" s="25"/>
      <c r="N2789" s="25"/>
      <c r="O2789" s="25"/>
      <c r="P2789" s="25"/>
      <c r="Q2789" s="25"/>
      <c r="R2789" s="25"/>
      <c r="S2789" s="25"/>
      <c r="T2789" s="671"/>
      <c r="U2789" s="730" t="str">
        <f t="shared" si="46"/>
        <v/>
      </c>
    </row>
    <row r="2790" spans="1:21" x14ac:dyDescent="0.25">
      <c r="A2790" s="36" t="str">
        <f>'0'!$A$4</f>
        <v>………………..</v>
      </c>
      <c r="B2790" s="37">
        <f>'0'!$A$2</f>
        <v>46112</v>
      </c>
      <c r="C2790" s="37" t="s">
        <v>1197</v>
      </c>
      <c r="D2790" s="195"/>
      <c r="E2790" s="23"/>
      <c r="F2790" s="14"/>
      <c r="G2790" s="22"/>
      <c r="H2790" s="656"/>
      <c r="I2790" s="656"/>
      <c r="J2790" s="656"/>
      <c r="K2790" s="25"/>
      <c r="L2790" s="25"/>
      <c r="M2790" s="25"/>
      <c r="N2790" s="25"/>
      <c r="O2790" s="25"/>
      <c r="P2790" s="25"/>
      <c r="Q2790" s="25"/>
      <c r="R2790" s="25"/>
      <c r="S2790" s="25"/>
      <c r="T2790" s="671"/>
      <c r="U2790" s="730" t="str">
        <f t="shared" si="46"/>
        <v/>
      </c>
    </row>
    <row r="2791" spans="1:21" x14ac:dyDescent="0.25">
      <c r="A2791" s="36" t="str">
        <f>'0'!$A$4</f>
        <v>………………..</v>
      </c>
      <c r="B2791" s="37">
        <f>'0'!$A$2</f>
        <v>46112</v>
      </c>
      <c r="C2791" s="37" t="s">
        <v>1197</v>
      </c>
      <c r="D2791" s="195"/>
      <c r="E2791" s="23"/>
      <c r="F2791" s="14"/>
      <c r="G2791" s="22"/>
      <c r="H2791" s="656"/>
      <c r="I2791" s="656"/>
      <c r="J2791" s="656"/>
      <c r="K2791" s="25"/>
      <c r="L2791" s="25"/>
      <c r="M2791" s="25"/>
      <c r="N2791" s="25"/>
      <c r="O2791" s="25"/>
      <c r="P2791" s="25"/>
      <c r="Q2791" s="25"/>
      <c r="R2791" s="25"/>
      <c r="S2791" s="25"/>
      <c r="T2791" s="671"/>
      <c r="U2791" s="730" t="str">
        <f t="shared" si="46"/>
        <v/>
      </c>
    </row>
    <row r="2792" spans="1:21" x14ac:dyDescent="0.25">
      <c r="A2792" s="36" t="str">
        <f>'0'!$A$4</f>
        <v>………………..</v>
      </c>
      <c r="B2792" s="37">
        <f>'0'!$A$2</f>
        <v>46112</v>
      </c>
      <c r="C2792" s="37" t="s">
        <v>1197</v>
      </c>
      <c r="D2792" s="195"/>
      <c r="E2792" s="23"/>
      <c r="F2792" s="14"/>
      <c r="G2792" s="22"/>
      <c r="H2792" s="656"/>
      <c r="I2792" s="656"/>
      <c r="J2792" s="656"/>
      <c r="K2792" s="25"/>
      <c r="L2792" s="25"/>
      <c r="M2792" s="25"/>
      <c r="N2792" s="25"/>
      <c r="O2792" s="25"/>
      <c r="P2792" s="25"/>
      <c r="Q2792" s="25"/>
      <c r="R2792" s="25"/>
      <c r="S2792" s="25"/>
      <c r="T2792" s="671"/>
      <c r="U2792" s="730" t="str">
        <f t="shared" si="46"/>
        <v/>
      </c>
    </row>
    <row r="2793" spans="1:21" x14ac:dyDescent="0.25">
      <c r="A2793" s="36" t="str">
        <f>'0'!$A$4</f>
        <v>………………..</v>
      </c>
      <c r="B2793" s="37">
        <f>'0'!$A$2</f>
        <v>46112</v>
      </c>
      <c r="C2793" s="37" t="s">
        <v>1197</v>
      </c>
      <c r="D2793" s="195"/>
      <c r="E2793" s="23"/>
      <c r="F2793" s="14"/>
      <c r="G2793" s="22"/>
      <c r="H2793" s="656"/>
      <c r="I2793" s="656"/>
      <c r="J2793" s="656"/>
      <c r="K2793" s="25"/>
      <c r="L2793" s="25"/>
      <c r="M2793" s="25"/>
      <c r="N2793" s="25"/>
      <c r="O2793" s="25"/>
      <c r="P2793" s="25"/>
      <c r="Q2793" s="25"/>
      <c r="R2793" s="25"/>
      <c r="S2793" s="25"/>
      <c r="T2793" s="671"/>
      <c r="U2793" s="730" t="str">
        <f t="shared" si="46"/>
        <v/>
      </c>
    </row>
    <row r="2794" spans="1:21" x14ac:dyDescent="0.25">
      <c r="A2794" s="36" t="str">
        <f>'0'!$A$4</f>
        <v>………………..</v>
      </c>
      <c r="B2794" s="37">
        <f>'0'!$A$2</f>
        <v>46112</v>
      </c>
      <c r="C2794" s="37" t="s">
        <v>1197</v>
      </c>
      <c r="D2794" s="195"/>
      <c r="E2794" s="23"/>
      <c r="F2794" s="14"/>
      <c r="G2794" s="22"/>
      <c r="H2794" s="656"/>
      <c r="I2794" s="656"/>
      <c r="J2794" s="656"/>
      <c r="K2794" s="25"/>
      <c r="L2794" s="25"/>
      <c r="M2794" s="25"/>
      <c r="N2794" s="25"/>
      <c r="O2794" s="25"/>
      <c r="P2794" s="25"/>
      <c r="Q2794" s="25"/>
      <c r="R2794" s="25"/>
      <c r="S2794" s="25"/>
      <c r="T2794" s="671"/>
      <c r="U2794" s="730" t="str">
        <f t="shared" si="46"/>
        <v/>
      </c>
    </row>
    <row r="2795" spans="1:21" x14ac:dyDescent="0.25">
      <c r="A2795" s="36" t="str">
        <f>'0'!$A$4</f>
        <v>………………..</v>
      </c>
      <c r="B2795" s="37">
        <f>'0'!$A$2</f>
        <v>46112</v>
      </c>
      <c r="C2795" s="37" t="s">
        <v>1197</v>
      </c>
      <c r="D2795" s="195"/>
      <c r="E2795" s="23"/>
      <c r="F2795" s="14"/>
      <c r="G2795" s="22"/>
      <c r="H2795" s="656"/>
      <c r="I2795" s="656"/>
      <c r="J2795" s="656"/>
      <c r="K2795" s="25"/>
      <c r="L2795" s="25"/>
      <c r="M2795" s="25"/>
      <c r="N2795" s="25"/>
      <c r="O2795" s="25"/>
      <c r="P2795" s="25"/>
      <c r="Q2795" s="25"/>
      <c r="R2795" s="25"/>
      <c r="S2795" s="25"/>
      <c r="T2795" s="671"/>
      <c r="U2795" s="730" t="str">
        <f t="shared" si="46"/>
        <v/>
      </c>
    </row>
    <row r="2796" spans="1:21" x14ac:dyDescent="0.25">
      <c r="A2796" s="36" t="str">
        <f>'0'!$A$4</f>
        <v>………………..</v>
      </c>
      <c r="B2796" s="37">
        <f>'0'!$A$2</f>
        <v>46112</v>
      </c>
      <c r="C2796" s="37" t="s">
        <v>1197</v>
      </c>
      <c r="D2796" s="195"/>
      <c r="E2796" s="23"/>
      <c r="F2796" s="14"/>
      <c r="G2796" s="22"/>
      <c r="H2796" s="656"/>
      <c r="I2796" s="656"/>
      <c r="J2796" s="656"/>
      <c r="K2796" s="25"/>
      <c r="L2796" s="25"/>
      <c r="M2796" s="25"/>
      <c r="N2796" s="25"/>
      <c r="O2796" s="25"/>
      <c r="P2796" s="25"/>
      <c r="Q2796" s="25"/>
      <c r="R2796" s="25"/>
      <c r="S2796" s="25"/>
      <c r="T2796" s="671"/>
      <c r="U2796" s="730" t="str">
        <f t="shared" si="46"/>
        <v/>
      </c>
    </row>
    <row r="2797" spans="1:21" x14ac:dyDescent="0.25">
      <c r="A2797" s="36" t="str">
        <f>'0'!$A$4</f>
        <v>………………..</v>
      </c>
      <c r="B2797" s="37">
        <f>'0'!$A$2</f>
        <v>46112</v>
      </c>
      <c r="C2797" s="37" t="s">
        <v>1197</v>
      </c>
      <c r="D2797" s="195"/>
      <c r="E2797" s="23"/>
      <c r="F2797" s="14"/>
      <c r="G2797" s="22"/>
      <c r="H2797" s="656"/>
      <c r="I2797" s="656"/>
      <c r="J2797" s="656"/>
      <c r="K2797" s="25"/>
      <c r="L2797" s="25"/>
      <c r="M2797" s="25"/>
      <c r="N2797" s="25"/>
      <c r="O2797" s="25"/>
      <c r="P2797" s="25"/>
      <c r="Q2797" s="25"/>
      <c r="R2797" s="25"/>
      <c r="S2797" s="25"/>
      <c r="T2797" s="671"/>
      <c r="U2797" s="730" t="str">
        <f t="shared" si="46"/>
        <v/>
      </c>
    </row>
    <row r="2798" spans="1:21" x14ac:dyDescent="0.25">
      <c r="A2798" s="36" t="str">
        <f>'0'!$A$4</f>
        <v>………………..</v>
      </c>
      <c r="B2798" s="37">
        <f>'0'!$A$2</f>
        <v>46112</v>
      </c>
      <c r="C2798" s="37" t="s">
        <v>1197</v>
      </c>
      <c r="D2798" s="195"/>
      <c r="E2798" s="23"/>
      <c r="F2798" s="14"/>
      <c r="G2798" s="22"/>
      <c r="H2798" s="656"/>
      <c r="I2798" s="656"/>
      <c r="J2798" s="656"/>
      <c r="K2798" s="25"/>
      <c r="L2798" s="25"/>
      <c r="M2798" s="25"/>
      <c r="N2798" s="25"/>
      <c r="O2798" s="25"/>
      <c r="P2798" s="25"/>
      <c r="Q2798" s="25"/>
      <c r="R2798" s="25"/>
      <c r="S2798" s="25"/>
      <c r="T2798" s="671"/>
      <c r="U2798" s="730" t="str">
        <f t="shared" si="46"/>
        <v/>
      </c>
    </row>
    <row r="2799" spans="1:21" x14ac:dyDescent="0.25">
      <c r="A2799" s="36" t="str">
        <f>'0'!$A$4</f>
        <v>………………..</v>
      </c>
      <c r="B2799" s="37">
        <f>'0'!$A$2</f>
        <v>46112</v>
      </c>
      <c r="C2799" s="37" t="s">
        <v>1197</v>
      </c>
      <c r="D2799" s="195"/>
      <c r="E2799" s="23"/>
      <c r="F2799" s="14"/>
      <c r="G2799" s="22"/>
      <c r="H2799" s="656"/>
      <c r="I2799" s="656"/>
      <c r="J2799" s="656"/>
      <c r="K2799" s="25"/>
      <c r="L2799" s="25"/>
      <c r="M2799" s="25"/>
      <c r="N2799" s="25"/>
      <c r="O2799" s="25"/>
      <c r="P2799" s="25"/>
      <c r="Q2799" s="25"/>
      <c r="R2799" s="25"/>
      <c r="S2799" s="25"/>
      <c r="T2799" s="671"/>
      <c r="U2799" s="730" t="str">
        <f t="shared" si="46"/>
        <v/>
      </c>
    </row>
    <row r="2800" spans="1:21" x14ac:dyDescent="0.25">
      <c r="A2800" s="36" t="str">
        <f>'0'!$A$4</f>
        <v>………………..</v>
      </c>
      <c r="B2800" s="37">
        <f>'0'!$A$2</f>
        <v>46112</v>
      </c>
      <c r="C2800" s="37" t="s">
        <v>1197</v>
      </c>
      <c r="D2800" s="195"/>
      <c r="E2800" s="23"/>
      <c r="F2800" s="14"/>
      <c r="G2800" s="22"/>
      <c r="H2800" s="656"/>
      <c r="I2800" s="656"/>
      <c r="J2800" s="656"/>
      <c r="K2800" s="25"/>
      <c r="L2800" s="25"/>
      <c r="M2800" s="25"/>
      <c r="N2800" s="25"/>
      <c r="O2800" s="25"/>
      <c r="P2800" s="25"/>
      <c r="Q2800" s="25"/>
      <c r="R2800" s="25"/>
      <c r="S2800" s="25"/>
      <c r="T2800" s="671"/>
      <c r="U2800" s="730" t="str">
        <f t="shared" si="46"/>
        <v/>
      </c>
    </row>
    <row r="2801" spans="1:21" x14ac:dyDescent="0.25">
      <c r="A2801" s="36" t="str">
        <f>'0'!$A$4</f>
        <v>………………..</v>
      </c>
      <c r="B2801" s="37">
        <f>'0'!$A$2</f>
        <v>46112</v>
      </c>
      <c r="C2801" s="37" t="s">
        <v>1197</v>
      </c>
      <c r="D2801" s="195"/>
      <c r="E2801" s="23"/>
      <c r="F2801" s="14"/>
      <c r="G2801" s="22"/>
      <c r="H2801" s="656"/>
      <c r="I2801" s="656"/>
      <c r="J2801" s="656"/>
      <c r="K2801" s="25"/>
      <c r="L2801" s="25"/>
      <c r="M2801" s="25"/>
      <c r="N2801" s="25"/>
      <c r="O2801" s="25"/>
      <c r="P2801" s="25"/>
      <c r="Q2801" s="25"/>
      <c r="R2801" s="25"/>
      <c r="S2801" s="25"/>
      <c r="T2801" s="671"/>
      <c r="U2801" s="730" t="str">
        <f t="shared" si="46"/>
        <v/>
      </c>
    </row>
    <row r="2802" spans="1:21" x14ac:dyDescent="0.25">
      <c r="A2802" s="36" t="str">
        <f>'0'!$A$4</f>
        <v>………………..</v>
      </c>
      <c r="B2802" s="37">
        <f>'0'!$A$2</f>
        <v>46112</v>
      </c>
      <c r="C2802" s="37" t="s">
        <v>1197</v>
      </c>
      <c r="D2802" s="195"/>
      <c r="E2802" s="23"/>
      <c r="F2802" s="14"/>
      <c r="G2802" s="22"/>
      <c r="H2802" s="656"/>
      <c r="I2802" s="656"/>
      <c r="J2802" s="656"/>
      <c r="K2802" s="25"/>
      <c r="L2802" s="25"/>
      <c r="M2802" s="25"/>
      <c r="N2802" s="25"/>
      <c r="O2802" s="25"/>
      <c r="P2802" s="25"/>
      <c r="Q2802" s="25"/>
      <c r="R2802" s="25"/>
      <c r="S2802" s="25"/>
      <c r="T2802" s="671"/>
      <c r="U2802" s="730" t="str">
        <f t="shared" si="46"/>
        <v/>
      </c>
    </row>
    <row r="2803" spans="1:21" x14ac:dyDescent="0.25">
      <c r="A2803" s="36" t="str">
        <f>'0'!$A$4</f>
        <v>………………..</v>
      </c>
      <c r="B2803" s="37">
        <f>'0'!$A$2</f>
        <v>46112</v>
      </c>
      <c r="C2803" s="37" t="s">
        <v>1197</v>
      </c>
      <c r="D2803" s="195"/>
      <c r="E2803" s="23"/>
      <c r="F2803" s="14"/>
      <c r="G2803" s="22"/>
      <c r="H2803" s="656"/>
      <c r="I2803" s="656"/>
      <c r="J2803" s="656"/>
      <c r="K2803" s="25"/>
      <c r="L2803" s="25"/>
      <c r="M2803" s="25"/>
      <c r="N2803" s="25"/>
      <c r="O2803" s="25"/>
      <c r="P2803" s="25"/>
      <c r="Q2803" s="25"/>
      <c r="R2803" s="25"/>
      <c r="S2803" s="25"/>
      <c r="T2803" s="671"/>
      <c r="U2803" s="730" t="str">
        <f t="shared" si="46"/>
        <v/>
      </c>
    </row>
    <row r="2804" spans="1:21" x14ac:dyDescent="0.25">
      <c r="A2804" s="36" t="str">
        <f>'0'!$A$4</f>
        <v>………………..</v>
      </c>
      <c r="B2804" s="37">
        <f>'0'!$A$2</f>
        <v>46112</v>
      </c>
      <c r="C2804" s="37" t="s">
        <v>1197</v>
      </c>
      <c r="D2804" s="195"/>
      <c r="E2804" s="23"/>
      <c r="F2804" s="14"/>
      <c r="G2804" s="22"/>
      <c r="H2804" s="656"/>
      <c r="I2804" s="656"/>
      <c r="J2804" s="656"/>
      <c r="K2804" s="25"/>
      <c r="L2804" s="25"/>
      <c r="M2804" s="25"/>
      <c r="N2804" s="25"/>
      <c r="O2804" s="25"/>
      <c r="P2804" s="25"/>
      <c r="Q2804" s="25"/>
      <c r="R2804" s="25"/>
      <c r="S2804" s="25"/>
      <c r="T2804" s="671"/>
      <c r="U2804" s="730" t="str">
        <f t="shared" si="46"/>
        <v/>
      </c>
    </row>
    <row r="2805" spans="1:21" x14ac:dyDescent="0.25">
      <c r="A2805" s="36" t="str">
        <f>'0'!$A$4</f>
        <v>………………..</v>
      </c>
      <c r="B2805" s="37">
        <f>'0'!$A$2</f>
        <v>46112</v>
      </c>
      <c r="C2805" s="37" t="s">
        <v>1197</v>
      </c>
      <c r="D2805" s="195"/>
      <c r="E2805" s="23"/>
      <c r="F2805" s="14"/>
      <c r="G2805" s="22"/>
      <c r="H2805" s="656"/>
      <c r="I2805" s="656"/>
      <c r="J2805" s="656"/>
      <c r="K2805" s="25"/>
      <c r="L2805" s="25"/>
      <c r="M2805" s="25"/>
      <c r="N2805" s="25"/>
      <c r="O2805" s="25"/>
      <c r="P2805" s="25"/>
      <c r="Q2805" s="25"/>
      <c r="R2805" s="25"/>
      <c r="S2805" s="25"/>
      <c r="T2805" s="671"/>
      <c r="U2805" s="730" t="str">
        <f t="shared" si="46"/>
        <v/>
      </c>
    </row>
    <row r="2806" spans="1:21" x14ac:dyDescent="0.25">
      <c r="A2806" s="36" t="str">
        <f>'0'!$A$4</f>
        <v>………………..</v>
      </c>
      <c r="B2806" s="37">
        <f>'0'!$A$2</f>
        <v>46112</v>
      </c>
      <c r="C2806" s="37" t="s">
        <v>1197</v>
      </c>
      <c r="D2806" s="195"/>
      <c r="E2806" s="23"/>
      <c r="F2806" s="14"/>
      <c r="G2806" s="22"/>
      <c r="H2806" s="656"/>
      <c r="I2806" s="656"/>
      <c r="J2806" s="656"/>
      <c r="K2806" s="25"/>
      <c r="L2806" s="25"/>
      <c r="M2806" s="25"/>
      <c r="N2806" s="25"/>
      <c r="O2806" s="25"/>
      <c r="P2806" s="25"/>
      <c r="Q2806" s="25"/>
      <c r="R2806" s="25"/>
      <c r="S2806" s="25"/>
      <c r="T2806" s="671"/>
      <c r="U2806" s="730" t="str">
        <f t="shared" si="46"/>
        <v/>
      </c>
    </row>
    <row r="2807" spans="1:21" x14ac:dyDescent="0.25">
      <c r="A2807" s="36" t="str">
        <f>'0'!$A$4</f>
        <v>………………..</v>
      </c>
      <c r="B2807" s="37">
        <f>'0'!$A$2</f>
        <v>46112</v>
      </c>
      <c r="C2807" s="37" t="s">
        <v>1197</v>
      </c>
      <c r="D2807" s="195"/>
      <c r="E2807" s="23"/>
      <c r="F2807" s="14"/>
      <c r="G2807" s="22"/>
      <c r="H2807" s="656"/>
      <c r="I2807" s="656"/>
      <c r="J2807" s="656"/>
      <c r="K2807" s="25"/>
      <c r="L2807" s="25"/>
      <c r="M2807" s="25"/>
      <c r="N2807" s="25"/>
      <c r="O2807" s="25"/>
      <c r="P2807" s="25"/>
      <c r="Q2807" s="25"/>
      <c r="R2807" s="25"/>
      <c r="S2807" s="25"/>
      <c r="T2807" s="671"/>
      <c r="U2807" s="730" t="str">
        <f t="shared" si="46"/>
        <v/>
      </c>
    </row>
    <row r="2808" spans="1:21" x14ac:dyDescent="0.25">
      <c r="A2808" s="36" t="str">
        <f>'0'!$A$4</f>
        <v>………………..</v>
      </c>
      <c r="B2808" s="37">
        <f>'0'!$A$2</f>
        <v>46112</v>
      </c>
      <c r="C2808" s="37" t="s">
        <v>1197</v>
      </c>
      <c r="D2808" s="195"/>
      <c r="E2808" s="23"/>
      <c r="F2808" s="14"/>
      <c r="G2808" s="22"/>
      <c r="H2808" s="656"/>
      <c r="I2808" s="656"/>
      <c r="J2808" s="656"/>
      <c r="K2808" s="25"/>
      <c r="L2808" s="25"/>
      <c r="M2808" s="25"/>
      <c r="N2808" s="25"/>
      <c r="O2808" s="25"/>
      <c r="P2808" s="25"/>
      <c r="Q2808" s="25"/>
      <c r="R2808" s="25"/>
      <c r="S2808" s="25"/>
      <c r="T2808" s="671"/>
      <c r="U2808" s="730" t="str">
        <f t="shared" si="46"/>
        <v/>
      </c>
    </row>
    <row r="2809" spans="1:21" x14ac:dyDescent="0.25">
      <c r="A2809" s="36" t="str">
        <f>'0'!$A$4</f>
        <v>………………..</v>
      </c>
      <c r="B2809" s="37">
        <f>'0'!$A$2</f>
        <v>46112</v>
      </c>
      <c r="C2809" s="37" t="s">
        <v>1197</v>
      </c>
      <c r="D2809" s="195"/>
      <c r="E2809" s="23"/>
      <c r="F2809" s="14"/>
      <c r="G2809" s="22"/>
      <c r="H2809" s="656"/>
      <c r="I2809" s="656"/>
      <c r="J2809" s="656"/>
      <c r="K2809" s="25"/>
      <c r="L2809" s="25"/>
      <c r="M2809" s="25"/>
      <c r="N2809" s="25"/>
      <c r="O2809" s="25"/>
      <c r="P2809" s="25"/>
      <c r="Q2809" s="25"/>
      <c r="R2809" s="25"/>
      <c r="S2809" s="25"/>
      <c r="T2809" s="671"/>
      <c r="U2809" s="730" t="str">
        <f t="shared" si="46"/>
        <v/>
      </c>
    </row>
    <row r="2810" spans="1:21" x14ac:dyDescent="0.25">
      <c r="A2810" s="36" t="str">
        <f>'0'!$A$4</f>
        <v>………………..</v>
      </c>
      <c r="B2810" s="37">
        <f>'0'!$A$2</f>
        <v>46112</v>
      </c>
      <c r="C2810" s="37" t="s">
        <v>1197</v>
      </c>
      <c r="D2810" s="195"/>
      <c r="E2810" s="23"/>
      <c r="F2810" s="14"/>
      <c r="G2810" s="22"/>
      <c r="H2810" s="656"/>
      <c r="I2810" s="656"/>
      <c r="J2810" s="656"/>
      <c r="K2810" s="25"/>
      <c r="L2810" s="25"/>
      <c r="M2810" s="25"/>
      <c r="N2810" s="25"/>
      <c r="O2810" s="25"/>
      <c r="P2810" s="25"/>
      <c r="Q2810" s="25"/>
      <c r="R2810" s="25"/>
      <c r="S2810" s="25"/>
      <c r="T2810" s="671"/>
      <c r="U2810" s="730" t="str">
        <f t="shared" si="46"/>
        <v/>
      </c>
    </row>
    <row r="2811" spans="1:21" x14ac:dyDescent="0.25">
      <c r="A2811" s="36" t="str">
        <f>'0'!$A$4</f>
        <v>………………..</v>
      </c>
      <c r="B2811" s="37">
        <f>'0'!$A$2</f>
        <v>46112</v>
      </c>
      <c r="C2811" s="37" t="s">
        <v>1197</v>
      </c>
      <c r="D2811" s="195"/>
      <c r="E2811" s="23"/>
      <c r="F2811" s="14"/>
      <c r="G2811" s="22"/>
      <c r="H2811" s="656"/>
      <c r="I2811" s="656"/>
      <c r="J2811" s="656"/>
      <c r="K2811" s="25"/>
      <c r="L2811" s="25"/>
      <c r="M2811" s="25"/>
      <c r="N2811" s="25"/>
      <c r="O2811" s="25"/>
      <c r="P2811" s="25"/>
      <c r="Q2811" s="25"/>
      <c r="R2811" s="25"/>
      <c r="S2811" s="25"/>
      <c r="T2811" s="671"/>
      <c r="U2811" s="730" t="str">
        <f t="shared" si="46"/>
        <v/>
      </c>
    </row>
    <row r="2812" spans="1:21" x14ac:dyDescent="0.25">
      <c r="A2812" s="36" t="str">
        <f>'0'!$A$4</f>
        <v>………………..</v>
      </c>
      <c r="B2812" s="37">
        <f>'0'!$A$2</f>
        <v>46112</v>
      </c>
      <c r="C2812" s="37" t="s">
        <v>1197</v>
      </c>
      <c r="D2812" s="195"/>
      <c r="E2812" s="23"/>
      <c r="F2812" s="14"/>
      <c r="G2812" s="22"/>
      <c r="H2812" s="656"/>
      <c r="I2812" s="656"/>
      <c r="J2812" s="656"/>
      <c r="K2812" s="25"/>
      <c r="L2812" s="25"/>
      <c r="M2812" s="25"/>
      <c r="N2812" s="25"/>
      <c r="O2812" s="25"/>
      <c r="P2812" s="25"/>
      <c r="Q2812" s="25"/>
      <c r="R2812" s="25"/>
      <c r="S2812" s="25"/>
      <c r="T2812" s="671"/>
      <c r="U2812" s="730" t="str">
        <f t="shared" si="46"/>
        <v/>
      </c>
    </row>
    <row r="2813" spans="1:21" x14ac:dyDescent="0.25">
      <c r="A2813" s="36" t="str">
        <f>'0'!$A$4</f>
        <v>………………..</v>
      </c>
      <c r="B2813" s="37">
        <f>'0'!$A$2</f>
        <v>46112</v>
      </c>
      <c r="C2813" s="37" t="s">
        <v>1197</v>
      </c>
      <c r="D2813" s="195"/>
      <c r="E2813" s="23"/>
      <c r="F2813" s="14"/>
      <c r="G2813" s="22"/>
      <c r="H2813" s="656"/>
      <c r="I2813" s="656"/>
      <c r="J2813" s="656"/>
      <c r="K2813" s="25"/>
      <c r="L2813" s="25"/>
      <c r="M2813" s="25"/>
      <c r="N2813" s="25"/>
      <c r="O2813" s="25"/>
      <c r="P2813" s="25"/>
      <c r="Q2813" s="25"/>
      <c r="R2813" s="25"/>
      <c r="S2813" s="25"/>
      <c r="T2813" s="671"/>
      <c r="U2813" s="730" t="str">
        <f t="shared" si="46"/>
        <v/>
      </c>
    </row>
    <row r="2814" spans="1:21" x14ac:dyDescent="0.25">
      <c r="A2814" s="36" t="str">
        <f>'0'!$A$4</f>
        <v>………………..</v>
      </c>
      <c r="B2814" s="37">
        <f>'0'!$A$2</f>
        <v>46112</v>
      </c>
      <c r="C2814" s="37" t="s">
        <v>1197</v>
      </c>
      <c r="D2814" s="195"/>
      <c r="E2814" s="23"/>
      <c r="F2814" s="14"/>
      <c r="G2814" s="22"/>
      <c r="H2814" s="656"/>
      <c r="I2814" s="656"/>
      <c r="J2814" s="656"/>
      <c r="K2814" s="25"/>
      <c r="L2814" s="25"/>
      <c r="M2814" s="25"/>
      <c r="N2814" s="25"/>
      <c r="O2814" s="25"/>
      <c r="P2814" s="25"/>
      <c r="Q2814" s="25"/>
      <c r="R2814" s="25"/>
      <c r="S2814" s="25"/>
      <c r="T2814" s="671"/>
      <c r="U2814" s="730" t="str">
        <f t="shared" si="46"/>
        <v/>
      </c>
    </row>
    <row r="2815" spans="1:21" x14ac:dyDescent="0.25">
      <c r="A2815" s="36" t="str">
        <f>'0'!$A$4</f>
        <v>………………..</v>
      </c>
      <c r="B2815" s="37">
        <f>'0'!$A$2</f>
        <v>46112</v>
      </c>
      <c r="C2815" s="37" t="s">
        <v>1197</v>
      </c>
      <c r="D2815" s="195"/>
      <c r="E2815" s="23"/>
      <c r="F2815" s="14"/>
      <c r="G2815" s="22"/>
      <c r="H2815" s="656"/>
      <c r="I2815" s="656"/>
      <c r="J2815" s="656"/>
      <c r="K2815" s="25"/>
      <c r="L2815" s="25"/>
      <c r="M2815" s="25"/>
      <c r="N2815" s="25"/>
      <c r="O2815" s="25"/>
      <c r="P2815" s="25"/>
      <c r="Q2815" s="25"/>
      <c r="R2815" s="25"/>
      <c r="S2815" s="25"/>
      <c r="T2815" s="671"/>
      <c r="U2815" s="730" t="str">
        <f t="shared" si="46"/>
        <v/>
      </c>
    </row>
    <row r="2816" spans="1:21" x14ac:dyDescent="0.25">
      <c r="A2816" s="36" t="str">
        <f>'0'!$A$4</f>
        <v>………………..</v>
      </c>
      <c r="B2816" s="37">
        <f>'0'!$A$2</f>
        <v>46112</v>
      </c>
      <c r="C2816" s="37" t="s">
        <v>1197</v>
      </c>
      <c r="D2816" s="195"/>
      <c r="E2816" s="23"/>
      <c r="F2816" s="14"/>
      <c r="G2816" s="22"/>
      <c r="H2816" s="656"/>
      <c r="I2816" s="656"/>
      <c r="J2816" s="656"/>
      <c r="K2816" s="25"/>
      <c r="L2816" s="25"/>
      <c r="M2816" s="25"/>
      <c r="N2816" s="25"/>
      <c r="O2816" s="25"/>
      <c r="P2816" s="25"/>
      <c r="Q2816" s="25"/>
      <c r="R2816" s="25"/>
      <c r="S2816" s="25"/>
      <c r="T2816" s="671"/>
      <c r="U2816" s="730" t="str">
        <f t="shared" si="46"/>
        <v/>
      </c>
    </row>
    <row r="2817" spans="1:21" x14ac:dyDescent="0.25">
      <c r="A2817" s="36" t="str">
        <f>'0'!$A$4</f>
        <v>………………..</v>
      </c>
      <c r="B2817" s="37">
        <f>'0'!$A$2</f>
        <v>46112</v>
      </c>
      <c r="C2817" s="37" t="s">
        <v>1197</v>
      </c>
      <c r="D2817" s="195"/>
      <c r="E2817" s="23"/>
      <c r="F2817" s="14"/>
      <c r="G2817" s="22"/>
      <c r="H2817" s="656"/>
      <c r="I2817" s="656"/>
      <c r="J2817" s="656"/>
      <c r="K2817" s="25"/>
      <c r="L2817" s="25"/>
      <c r="M2817" s="25"/>
      <c r="N2817" s="25"/>
      <c r="O2817" s="25"/>
      <c r="P2817" s="25"/>
      <c r="Q2817" s="25"/>
      <c r="R2817" s="25"/>
      <c r="S2817" s="25"/>
      <c r="T2817" s="671"/>
      <c r="U2817" s="730" t="str">
        <f t="shared" si="46"/>
        <v/>
      </c>
    </row>
    <row r="2818" spans="1:21" x14ac:dyDescent="0.25">
      <c r="A2818" s="36" t="str">
        <f>'0'!$A$4</f>
        <v>………………..</v>
      </c>
      <c r="B2818" s="37">
        <f>'0'!$A$2</f>
        <v>46112</v>
      </c>
      <c r="C2818" s="37" t="s">
        <v>1197</v>
      </c>
      <c r="D2818" s="195"/>
      <c r="E2818" s="23"/>
      <c r="F2818" s="14"/>
      <c r="G2818" s="22"/>
      <c r="H2818" s="656"/>
      <c r="I2818" s="656"/>
      <c r="J2818" s="656"/>
      <c r="K2818" s="25"/>
      <c r="L2818" s="25"/>
      <c r="M2818" s="25"/>
      <c r="N2818" s="25"/>
      <c r="O2818" s="25"/>
      <c r="P2818" s="25"/>
      <c r="Q2818" s="25"/>
      <c r="R2818" s="25"/>
      <c r="S2818" s="25"/>
      <c r="T2818" s="671"/>
      <c r="U2818" s="730" t="str">
        <f t="shared" si="46"/>
        <v/>
      </c>
    </row>
    <row r="2819" spans="1:21" x14ac:dyDescent="0.25">
      <c r="A2819" s="36" t="str">
        <f>'0'!$A$4</f>
        <v>………………..</v>
      </c>
      <c r="B2819" s="37">
        <f>'0'!$A$2</f>
        <v>46112</v>
      </c>
      <c r="C2819" s="37" t="s">
        <v>1197</v>
      </c>
      <c r="D2819" s="195"/>
      <c r="E2819" s="23"/>
      <c r="F2819" s="14"/>
      <c r="G2819" s="22"/>
      <c r="H2819" s="656"/>
      <c r="I2819" s="656"/>
      <c r="J2819" s="656"/>
      <c r="K2819" s="25"/>
      <c r="L2819" s="25"/>
      <c r="M2819" s="25"/>
      <c r="N2819" s="25"/>
      <c r="O2819" s="25"/>
      <c r="P2819" s="25"/>
      <c r="Q2819" s="25"/>
      <c r="R2819" s="25"/>
      <c r="S2819" s="25"/>
      <c r="T2819" s="671"/>
      <c r="U2819" s="730" t="str">
        <f t="shared" si="46"/>
        <v/>
      </c>
    </row>
    <row r="2820" spans="1:21" x14ac:dyDescent="0.25">
      <c r="A2820" s="36" t="str">
        <f>'0'!$A$4</f>
        <v>………………..</v>
      </c>
      <c r="B2820" s="37">
        <f>'0'!$A$2</f>
        <v>46112</v>
      </c>
      <c r="C2820" s="37" t="s">
        <v>1197</v>
      </c>
      <c r="D2820" s="195"/>
      <c r="E2820" s="23"/>
      <c r="F2820" s="14"/>
      <c r="G2820" s="22"/>
      <c r="H2820" s="656"/>
      <c r="I2820" s="656"/>
      <c r="J2820" s="656"/>
      <c r="K2820" s="25"/>
      <c r="L2820" s="25"/>
      <c r="M2820" s="25"/>
      <c r="N2820" s="25"/>
      <c r="O2820" s="25"/>
      <c r="P2820" s="25"/>
      <c r="Q2820" s="25"/>
      <c r="R2820" s="25"/>
      <c r="S2820" s="25"/>
      <c r="T2820" s="671"/>
      <c r="U2820" s="730" t="str">
        <f t="shared" si="46"/>
        <v/>
      </c>
    </row>
    <row r="2821" spans="1:21" x14ac:dyDescent="0.25">
      <c r="A2821" s="36" t="str">
        <f>'0'!$A$4</f>
        <v>………………..</v>
      </c>
      <c r="B2821" s="37">
        <f>'0'!$A$2</f>
        <v>46112</v>
      </c>
      <c r="C2821" s="37" t="s">
        <v>1197</v>
      </c>
      <c r="D2821" s="195"/>
      <c r="E2821" s="23"/>
      <c r="F2821" s="14"/>
      <c r="G2821" s="22"/>
      <c r="H2821" s="656"/>
      <c r="I2821" s="656"/>
      <c r="J2821" s="656"/>
      <c r="K2821" s="25"/>
      <c r="L2821" s="25"/>
      <c r="M2821" s="25"/>
      <c r="N2821" s="25"/>
      <c r="O2821" s="25"/>
      <c r="P2821" s="25"/>
      <c r="Q2821" s="25"/>
      <c r="R2821" s="25"/>
      <c r="S2821" s="25"/>
      <c r="T2821" s="671"/>
      <c r="U2821" s="730" t="str">
        <f t="shared" si="46"/>
        <v/>
      </c>
    </row>
    <row r="2822" spans="1:21" x14ac:dyDescent="0.25">
      <c r="A2822" s="36" t="str">
        <f>'0'!$A$4</f>
        <v>………………..</v>
      </c>
      <c r="B2822" s="37">
        <f>'0'!$A$2</f>
        <v>46112</v>
      </c>
      <c r="C2822" s="37" t="s">
        <v>1197</v>
      </c>
      <c r="D2822" s="195"/>
      <c r="E2822" s="23"/>
      <c r="F2822" s="14"/>
      <c r="G2822" s="22"/>
      <c r="H2822" s="656"/>
      <c r="I2822" s="656"/>
      <c r="J2822" s="656"/>
      <c r="K2822" s="25"/>
      <c r="L2822" s="25"/>
      <c r="M2822" s="25"/>
      <c r="N2822" s="25"/>
      <c r="O2822" s="25"/>
      <c r="P2822" s="25"/>
      <c r="Q2822" s="25"/>
      <c r="R2822" s="25"/>
      <c r="S2822" s="25"/>
      <c r="T2822" s="671"/>
      <c r="U2822" s="730" t="str">
        <f t="shared" si="46"/>
        <v/>
      </c>
    </row>
    <row r="2823" spans="1:21" x14ac:dyDescent="0.25">
      <c r="A2823" s="36" t="str">
        <f>'0'!$A$4</f>
        <v>………………..</v>
      </c>
      <c r="B2823" s="37">
        <f>'0'!$A$2</f>
        <v>46112</v>
      </c>
      <c r="C2823" s="37" t="s">
        <v>1197</v>
      </c>
      <c r="D2823" s="195"/>
      <c r="E2823" s="23"/>
      <c r="F2823" s="14"/>
      <c r="G2823" s="22"/>
      <c r="H2823" s="656"/>
      <c r="I2823" s="656"/>
      <c r="J2823" s="656"/>
      <c r="K2823" s="25"/>
      <c r="L2823" s="25"/>
      <c r="M2823" s="25"/>
      <c r="N2823" s="25"/>
      <c r="O2823" s="25"/>
      <c r="P2823" s="25"/>
      <c r="Q2823" s="25"/>
      <c r="R2823" s="25"/>
      <c r="S2823" s="25"/>
      <c r="T2823" s="671"/>
      <c r="U2823" s="730" t="str">
        <f t="shared" si="46"/>
        <v/>
      </c>
    </row>
    <row r="2824" spans="1:21" x14ac:dyDescent="0.25">
      <c r="A2824" s="36" t="str">
        <f>'0'!$A$4</f>
        <v>………………..</v>
      </c>
      <c r="B2824" s="37">
        <f>'0'!$A$2</f>
        <v>46112</v>
      </c>
      <c r="C2824" s="37" t="s">
        <v>1197</v>
      </c>
      <c r="D2824" s="195"/>
      <c r="E2824" s="23"/>
      <c r="F2824" s="14"/>
      <c r="G2824" s="22"/>
      <c r="H2824" s="656"/>
      <c r="I2824" s="656"/>
      <c r="J2824" s="656"/>
      <c r="K2824" s="25"/>
      <c r="L2824" s="25"/>
      <c r="M2824" s="25"/>
      <c r="N2824" s="25"/>
      <c r="O2824" s="25"/>
      <c r="P2824" s="25"/>
      <c r="Q2824" s="25"/>
      <c r="R2824" s="25"/>
      <c r="S2824" s="25"/>
      <c r="T2824" s="671"/>
      <c r="U2824" s="730" t="str">
        <f t="shared" si="46"/>
        <v/>
      </c>
    </row>
    <row r="2825" spans="1:21" x14ac:dyDescent="0.25">
      <c r="A2825" s="36" t="str">
        <f>'0'!$A$4</f>
        <v>………………..</v>
      </c>
      <c r="B2825" s="37">
        <f>'0'!$A$2</f>
        <v>46112</v>
      </c>
      <c r="C2825" s="37" t="s">
        <v>1197</v>
      </c>
      <c r="D2825" s="195"/>
      <c r="E2825" s="23"/>
      <c r="F2825" s="14"/>
      <c r="G2825" s="22"/>
      <c r="H2825" s="656"/>
      <c r="I2825" s="656"/>
      <c r="J2825" s="656"/>
      <c r="K2825" s="25"/>
      <c r="L2825" s="25"/>
      <c r="M2825" s="25"/>
      <c r="N2825" s="25"/>
      <c r="O2825" s="25"/>
      <c r="P2825" s="25"/>
      <c r="Q2825" s="25"/>
      <c r="R2825" s="25"/>
      <c r="S2825" s="25"/>
      <c r="T2825" s="671"/>
      <c r="U2825" s="730" t="str">
        <f t="shared" si="46"/>
        <v/>
      </c>
    </row>
    <row r="2826" spans="1:21" x14ac:dyDescent="0.25">
      <c r="A2826" s="36" t="str">
        <f>'0'!$A$4</f>
        <v>………………..</v>
      </c>
      <c r="B2826" s="37">
        <f>'0'!$A$2</f>
        <v>46112</v>
      </c>
      <c r="C2826" s="37" t="s">
        <v>1197</v>
      </c>
      <c r="D2826" s="195"/>
      <c r="E2826" s="23"/>
      <c r="F2826" s="14"/>
      <c r="G2826" s="22"/>
      <c r="H2826" s="656"/>
      <c r="I2826" s="656"/>
      <c r="J2826" s="656"/>
      <c r="K2826" s="25"/>
      <c r="L2826" s="25"/>
      <c r="M2826" s="25"/>
      <c r="N2826" s="25"/>
      <c r="O2826" s="25"/>
      <c r="P2826" s="25"/>
      <c r="Q2826" s="25"/>
      <c r="R2826" s="25"/>
      <c r="S2826" s="25"/>
      <c r="T2826" s="671"/>
      <c r="U2826" s="730" t="str">
        <f t="shared" si="46"/>
        <v/>
      </c>
    </row>
    <row r="2827" spans="1:21" x14ac:dyDescent="0.25">
      <c r="A2827" s="36" t="str">
        <f>'0'!$A$4</f>
        <v>………………..</v>
      </c>
      <c r="B2827" s="37">
        <f>'0'!$A$2</f>
        <v>46112</v>
      </c>
      <c r="C2827" s="37" t="s">
        <v>1197</v>
      </c>
      <c r="D2827" s="195"/>
      <c r="E2827" s="23"/>
      <c r="F2827" s="14"/>
      <c r="G2827" s="22"/>
      <c r="H2827" s="656"/>
      <c r="I2827" s="656"/>
      <c r="J2827" s="656"/>
      <c r="K2827" s="25"/>
      <c r="L2827" s="25"/>
      <c r="M2827" s="25"/>
      <c r="N2827" s="25"/>
      <c r="O2827" s="25"/>
      <c r="P2827" s="25"/>
      <c r="Q2827" s="25"/>
      <c r="R2827" s="25"/>
      <c r="S2827" s="25"/>
      <c r="T2827" s="671"/>
      <c r="U2827" s="730" t="str">
        <f t="shared" ref="U2827:U2890" si="47">IF(COUNTBLANK(D2827:S2827)=16,"",IF(D2827="999999999","",IF(ISNUMBER(VALUE(D2827)),IF(LEN(D2827)&lt;&gt;9,"Въведеното ЕИК е твърде късо или твърде дълго",IF(OR(MOD(MID(D2827,1,1)*1+MID(D2827,2,1)*2+MID(D2827,3,1)*3+MID(D2827,4,1)*4+MID(D2827,5,1)*5+MID(D2827,6,1)*6+MID(D2827,7,1)*7+MID(D2827,8,1)*8,11)-MID(D2827,9,1)=0,AND(MOD(MID(D2827,1,1)*3+MID(D2827,2,1)*4+MID(D2827,3,1)*5+MID(D2827,4,1)*6+MID(D2827,5,1)*7+MID(D2827,6,1)*8+MID(D2827,7,1)*9+MID(D2827,8,1)*10,11)=10,MID(D2827,9,1)*1=0),MOD(MID(D2827,1,1)*3+MID(D2827,2,1)*4+MID(D2827,3,1)*5+MID(D2827,4,1)*6+MID(D2827,5,1)*7+MID(D2827,6,1)*8+MID(D2827,7,1)*9+MID(D2827,8,1)*10,11)-MID(D2827,9,1)=0),"","Въведеното ЕИК е невалидно")),"Въведеното ЕИК съдържа непозволени символи")))</f>
        <v/>
      </c>
    </row>
    <row r="2828" spans="1:21" x14ac:dyDescent="0.25">
      <c r="A2828" s="36" t="str">
        <f>'0'!$A$4</f>
        <v>………………..</v>
      </c>
      <c r="B2828" s="37">
        <f>'0'!$A$2</f>
        <v>46112</v>
      </c>
      <c r="C2828" s="37" t="s">
        <v>1197</v>
      </c>
      <c r="D2828" s="195"/>
      <c r="E2828" s="23"/>
      <c r="F2828" s="14"/>
      <c r="G2828" s="22"/>
      <c r="H2828" s="656"/>
      <c r="I2828" s="656"/>
      <c r="J2828" s="656"/>
      <c r="K2828" s="25"/>
      <c r="L2828" s="25"/>
      <c r="M2828" s="25"/>
      <c r="N2828" s="25"/>
      <c r="O2828" s="25"/>
      <c r="P2828" s="25"/>
      <c r="Q2828" s="25"/>
      <c r="R2828" s="25"/>
      <c r="S2828" s="25"/>
      <c r="T2828" s="671"/>
      <c r="U2828" s="730" t="str">
        <f t="shared" si="47"/>
        <v/>
      </c>
    </row>
    <row r="2829" spans="1:21" x14ac:dyDescent="0.25">
      <c r="A2829" s="36" t="str">
        <f>'0'!$A$4</f>
        <v>………………..</v>
      </c>
      <c r="B2829" s="37">
        <f>'0'!$A$2</f>
        <v>46112</v>
      </c>
      <c r="C2829" s="37" t="s">
        <v>1197</v>
      </c>
      <c r="D2829" s="195"/>
      <c r="E2829" s="23"/>
      <c r="F2829" s="14"/>
      <c r="G2829" s="22"/>
      <c r="H2829" s="656"/>
      <c r="I2829" s="656"/>
      <c r="J2829" s="656"/>
      <c r="K2829" s="25"/>
      <c r="L2829" s="25"/>
      <c r="M2829" s="25"/>
      <c r="N2829" s="25"/>
      <c r="O2829" s="25"/>
      <c r="P2829" s="25"/>
      <c r="Q2829" s="25"/>
      <c r="R2829" s="25"/>
      <c r="S2829" s="25"/>
      <c r="T2829" s="671"/>
      <c r="U2829" s="730" t="str">
        <f t="shared" si="47"/>
        <v/>
      </c>
    </row>
    <row r="2830" spans="1:21" x14ac:dyDescent="0.25">
      <c r="A2830" s="36" t="str">
        <f>'0'!$A$4</f>
        <v>………………..</v>
      </c>
      <c r="B2830" s="37">
        <f>'0'!$A$2</f>
        <v>46112</v>
      </c>
      <c r="C2830" s="37" t="s">
        <v>1197</v>
      </c>
      <c r="D2830" s="195"/>
      <c r="E2830" s="23"/>
      <c r="F2830" s="14"/>
      <c r="G2830" s="22"/>
      <c r="H2830" s="656"/>
      <c r="I2830" s="656"/>
      <c r="J2830" s="656"/>
      <c r="K2830" s="25"/>
      <c r="L2830" s="25"/>
      <c r="M2830" s="25"/>
      <c r="N2830" s="25"/>
      <c r="O2830" s="25"/>
      <c r="P2830" s="25"/>
      <c r="Q2830" s="25"/>
      <c r="R2830" s="25"/>
      <c r="S2830" s="25"/>
      <c r="T2830" s="671"/>
      <c r="U2830" s="730" t="str">
        <f t="shared" si="47"/>
        <v/>
      </c>
    </row>
    <row r="2831" spans="1:21" x14ac:dyDescent="0.25">
      <c r="A2831" s="36" t="str">
        <f>'0'!$A$4</f>
        <v>………………..</v>
      </c>
      <c r="B2831" s="37">
        <f>'0'!$A$2</f>
        <v>46112</v>
      </c>
      <c r="C2831" s="37" t="s">
        <v>1197</v>
      </c>
      <c r="D2831" s="195"/>
      <c r="E2831" s="23"/>
      <c r="F2831" s="14"/>
      <c r="G2831" s="22"/>
      <c r="H2831" s="656"/>
      <c r="I2831" s="656"/>
      <c r="J2831" s="656"/>
      <c r="K2831" s="25"/>
      <c r="L2831" s="25"/>
      <c r="M2831" s="25"/>
      <c r="N2831" s="25"/>
      <c r="O2831" s="25"/>
      <c r="P2831" s="25"/>
      <c r="Q2831" s="25"/>
      <c r="R2831" s="25"/>
      <c r="S2831" s="25"/>
      <c r="T2831" s="671"/>
      <c r="U2831" s="730" t="str">
        <f t="shared" si="47"/>
        <v/>
      </c>
    </row>
    <row r="2832" spans="1:21" x14ac:dyDescent="0.25">
      <c r="A2832" s="36" t="str">
        <f>'0'!$A$4</f>
        <v>………………..</v>
      </c>
      <c r="B2832" s="37">
        <f>'0'!$A$2</f>
        <v>46112</v>
      </c>
      <c r="C2832" s="37" t="s">
        <v>1197</v>
      </c>
      <c r="D2832" s="195"/>
      <c r="E2832" s="23"/>
      <c r="F2832" s="14"/>
      <c r="G2832" s="22"/>
      <c r="H2832" s="656"/>
      <c r="I2832" s="656"/>
      <c r="J2832" s="656"/>
      <c r="K2832" s="25"/>
      <c r="L2832" s="25"/>
      <c r="M2832" s="25"/>
      <c r="N2832" s="25"/>
      <c r="O2832" s="25"/>
      <c r="P2832" s="25"/>
      <c r="Q2832" s="25"/>
      <c r="R2832" s="25"/>
      <c r="S2832" s="25"/>
      <c r="T2832" s="671"/>
      <c r="U2832" s="730" t="str">
        <f t="shared" si="47"/>
        <v/>
      </c>
    </row>
    <row r="2833" spans="1:21" x14ac:dyDescent="0.25">
      <c r="A2833" s="36" t="str">
        <f>'0'!$A$4</f>
        <v>………………..</v>
      </c>
      <c r="B2833" s="37">
        <f>'0'!$A$2</f>
        <v>46112</v>
      </c>
      <c r="C2833" s="37" t="s">
        <v>1197</v>
      </c>
      <c r="D2833" s="195"/>
      <c r="E2833" s="23"/>
      <c r="F2833" s="14"/>
      <c r="G2833" s="22"/>
      <c r="H2833" s="656"/>
      <c r="I2833" s="656"/>
      <c r="J2833" s="656"/>
      <c r="K2833" s="25"/>
      <c r="L2833" s="25"/>
      <c r="M2833" s="25"/>
      <c r="N2833" s="25"/>
      <c r="O2833" s="25"/>
      <c r="P2833" s="25"/>
      <c r="Q2833" s="25"/>
      <c r="R2833" s="25"/>
      <c r="S2833" s="25"/>
      <c r="T2833" s="671"/>
      <c r="U2833" s="730" t="str">
        <f t="shared" si="47"/>
        <v/>
      </c>
    </row>
    <row r="2834" spans="1:21" x14ac:dyDescent="0.25">
      <c r="A2834" s="36" t="str">
        <f>'0'!$A$4</f>
        <v>………………..</v>
      </c>
      <c r="B2834" s="37">
        <f>'0'!$A$2</f>
        <v>46112</v>
      </c>
      <c r="C2834" s="37" t="s">
        <v>1197</v>
      </c>
      <c r="D2834" s="195"/>
      <c r="E2834" s="23"/>
      <c r="F2834" s="14"/>
      <c r="G2834" s="22"/>
      <c r="H2834" s="656"/>
      <c r="I2834" s="656"/>
      <c r="J2834" s="656"/>
      <c r="K2834" s="25"/>
      <c r="L2834" s="25"/>
      <c r="M2834" s="25"/>
      <c r="N2834" s="25"/>
      <c r="O2834" s="25"/>
      <c r="P2834" s="25"/>
      <c r="Q2834" s="25"/>
      <c r="R2834" s="25"/>
      <c r="S2834" s="25"/>
      <c r="T2834" s="671"/>
      <c r="U2834" s="730" t="str">
        <f t="shared" si="47"/>
        <v/>
      </c>
    </row>
    <row r="2835" spans="1:21" x14ac:dyDescent="0.25">
      <c r="A2835" s="36" t="str">
        <f>'0'!$A$4</f>
        <v>………………..</v>
      </c>
      <c r="B2835" s="37">
        <f>'0'!$A$2</f>
        <v>46112</v>
      </c>
      <c r="C2835" s="37" t="s">
        <v>1197</v>
      </c>
      <c r="D2835" s="195"/>
      <c r="E2835" s="23"/>
      <c r="F2835" s="14"/>
      <c r="G2835" s="22"/>
      <c r="H2835" s="656"/>
      <c r="I2835" s="656"/>
      <c r="J2835" s="656"/>
      <c r="K2835" s="25"/>
      <c r="L2835" s="25"/>
      <c r="M2835" s="25"/>
      <c r="N2835" s="25"/>
      <c r="O2835" s="25"/>
      <c r="P2835" s="25"/>
      <c r="Q2835" s="25"/>
      <c r="R2835" s="25"/>
      <c r="S2835" s="25"/>
      <c r="T2835" s="671"/>
      <c r="U2835" s="730" t="str">
        <f t="shared" si="47"/>
        <v/>
      </c>
    </row>
    <row r="2836" spans="1:21" x14ac:dyDescent="0.25">
      <c r="A2836" s="36" t="str">
        <f>'0'!$A$4</f>
        <v>………………..</v>
      </c>
      <c r="B2836" s="37">
        <f>'0'!$A$2</f>
        <v>46112</v>
      </c>
      <c r="C2836" s="37" t="s">
        <v>1197</v>
      </c>
      <c r="D2836" s="195"/>
      <c r="E2836" s="23"/>
      <c r="F2836" s="14"/>
      <c r="G2836" s="22"/>
      <c r="H2836" s="656"/>
      <c r="I2836" s="656"/>
      <c r="J2836" s="656"/>
      <c r="K2836" s="25"/>
      <c r="L2836" s="25"/>
      <c r="M2836" s="25"/>
      <c r="N2836" s="25"/>
      <c r="O2836" s="25"/>
      <c r="P2836" s="25"/>
      <c r="Q2836" s="25"/>
      <c r="R2836" s="25"/>
      <c r="S2836" s="25"/>
      <c r="T2836" s="671"/>
      <c r="U2836" s="730" t="str">
        <f t="shared" si="47"/>
        <v/>
      </c>
    </row>
    <row r="2837" spans="1:21" x14ac:dyDescent="0.25">
      <c r="A2837" s="36" t="str">
        <f>'0'!$A$4</f>
        <v>………………..</v>
      </c>
      <c r="B2837" s="37">
        <f>'0'!$A$2</f>
        <v>46112</v>
      </c>
      <c r="C2837" s="37" t="s">
        <v>1197</v>
      </c>
      <c r="D2837" s="195"/>
      <c r="E2837" s="23"/>
      <c r="F2837" s="14"/>
      <c r="G2837" s="22"/>
      <c r="H2837" s="656"/>
      <c r="I2837" s="656"/>
      <c r="J2837" s="656"/>
      <c r="K2837" s="25"/>
      <c r="L2837" s="25"/>
      <c r="M2837" s="25"/>
      <c r="N2837" s="25"/>
      <c r="O2837" s="25"/>
      <c r="P2837" s="25"/>
      <c r="Q2837" s="25"/>
      <c r="R2837" s="25"/>
      <c r="S2837" s="25"/>
      <c r="T2837" s="671"/>
      <c r="U2837" s="730" t="str">
        <f t="shared" si="47"/>
        <v/>
      </c>
    </row>
    <row r="2838" spans="1:21" x14ac:dyDescent="0.25">
      <c r="A2838" s="36" t="str">
        <f>'0'!$A$4</f>
        <v>………………..</v>
      </c>
      <c r="B2838" s="37">
        <f>'0'!$A$2</f>
        <v>46112</v>
      </c>
      <c r="C2838" s="37" t="s">
        <v>1197</v>
      </c>
      <c r="D2838" s="195"/>
      <c r="E2838" s="23"/>
      <c r="F2838" s="14"/>
      <c r="G2838" s="22"/>
      <c r="H2838" s="656"/>
      <c r="I2838" s="656"/>
      <c r="J2838" s="656"/>
      <c r="K2838" s="25"/>
      <c r="L2838" s="25"/>
      <c r="M2838" s="25"/>
      <c r="N2838" s="25"/>
      <c r="O2838" s="25"/>
      <c r="P2838" s="25"/>
      <c r="Q2838" s="25"/>
      <c r="R2838" s="25"/>
      <c r="S2838" s="25"/>
      <c r="T2838" s="671"/>
      <c r="U2838" s="730" t="str">
        <f t="shared" si="47"/>
        <v/>
      </c>
    </row>
    <row r="2839" spans="1:21" x14ac:dyDescent="0.25">
      <c r="A2839" s="36" t="str">
        <f>'0'!$A$4</f>
        <v>………………..</v>
      </c>
      <c r="B2839" s="37">
        <f>'0'!$A$2</f>
        <v>46112</v>
      </c>
      <c r="C2839" s="37" t="s">
        <v>1197</v>
      </c>
      <c r="D2839" s="195"/>
      <c r="E2839" s="23"/>
      <c r="F2839" s="14"/>
      <c r="G2839" s="22"/>
      <c r="H2839" s="656"/>
      <c r="I2839" s="656"/>
      <c r="J2839" s="656"/>
      <c r="K2839" s="25"/>
      <c r="L2839" s="25"/>
      <c r="M2839" s="25"/>
      <c r="N2839" s="25"/>
      <c r="O2839" s="25"/>
      <c r="P2839" s="25"/>
      <c r="Q2839" s="25"/>
      <c r="R2839" s="25"/>
      <c r="S2839" s="25"/>
      <c r="T2839" s="671"/>
      <c r="U2839" s="730" t="str">
        <f t="shared" si="47"/>
        <v/>
      </c>
    </row>
    <row r="2840" spans="1:21" x14ac:dyDescent="0.25">
      <c r="A2840" s="36" t="str">
        <f>'0'!$A$4</f>
        <v>………………..</v>
      </c>
      <c r="B2840" s="37">
        <f>'0'!$A$2</f>
        <v>46112</v>
      </c>
      <c r="C2840" s="37" t="s">
        <v>1197</v>
      </c>
      <c r="D2840" s="195"/>
      <c r="E2840" s="23"/>
      <c r="F2840" s="14"/>
      <c r="G2840" s="22"/>
      <c r="H2840" s="656"/>
      <c r="I2840" s="656"/>
      <c r="J2840" s="656"/>
      <c r="K2840" s="25"/>
      <c r="L2840" s="25"/>
      <c r="M2840" s="25"/>
      <c r="N2840" s="25"/>
      <c r="O2840" s="25"/>
      <c r="P2840" s="25"/>
      <c r="Q2840" s="25"/>
      <c r="R2840" s="25"/>
      <c r="S2840" s="25"/>
      <c r="T2840" s="671"/>
      <c r="U2840" s="730" t="str">
        <f t="shared" si="47"/>
        <v/>
      </c>
    </row>
    <row r="2841" spans="1:21" x14ac:dyDescent="0.25">
      <c r="A2841" s="36" t="str">
        <f>'0'!$A$4</f>
        <v>………………..</v>
      </c>
      <c r="B2841" s="37">
        <f>'0'!$A$2</f>
        <v>46112</v>
      </c>
      <c r="C2841" s="37" t="s">
        <v>1197</v>
      </c>
      <c r="D2841" s="195"/>
      <c r="E2841" s="23"/>
      <c r="F2841" s="14"/>
      <c r="G2841" s="22"/>
      <c r="H2841" s="656"/>
      <c r="I2841" s="656"/>
      <c r="J2841" s="656"/>
      <c r="K2841" s="25"/>
      <c r="L2841" s="25"/>
      <c r="M2841" s="25"/>
      <c r="N2841" s="25"/>
      <c r="O2841" s="25"/>
      <c r="P2841" s="25"/>
      <c r="Q2841" s="25"/>
      <c r="R2841" s="25"/>
      <c r="S2841" s="25"/>
      <c r="T2841" s="671"/>
      <c r="U2841" s="730" t="str">
        <f t="shared" si="47"/>
        <v/>
      </c>
    </row>
    <row r="2842" spans="1:21" x14ac:dyDescent="0.25">
      <c r="A2842" s="36" t="str">
        <f>'0'!$A$4</f>
        <v>………………..</v>
      </c>
      <c r="B2842" s="37">
        <f>'0'!$A$2</f>
        <v>46112</v>
      </c>
      <c r="C2842" s="37" t="s">
        <v>1197</v>
      </c>
      <c r="D2842" s="195"/>
      <c r="E2842" s="23"/>
      <c r="F2842" s="14"/>
      <c r="G2842" s="22"/>
      <c r="H2842" s="656"/>
      <c r="I2842" s="656"/>
      <c r="J2842" s="656"/>
      <c r="K2842" s="25"/>
      <c r="L2842" s="25"/>
      <c r="M2842" s="25"/>
      <c r="N2842" s="25"/>
      <c r="O2842" s="25"/>
      <c r="P2842" s="25"/>
      <c r="Q2842" s="25"/>
      <c r="R2842" s="25"/>
      <c r="S2842" s="25"/>
      <c r="T2842" s="671"/>
      <c r="U2842" s="730" t="str">
        <f t="shared" si="47"/>
        <v/>
      </c>
    </row>
    <row r="2843" spans="1:21" x14ac:dyDescent="0.25">
      <c r="A2843" s="36" t="str">
        <f>'0'!$A$4</f>
        <v>………………..</v>
      </c>
      <c r="B2843" s="37">
        <f>'0'!$A$2</f>
        <v>46112</v>
      </c>
      <c r="C2843" s="37" t="s">
        <v>1197</v>
      </c>
      <c r="D2843" s="195"/>
      <c r="E2843" s="23"/>
      <c r="F2843" s="14"/>
      <c r="G2843" s="22"/>
      <c r="H2843" s="656"/>
      <c r="I2843" s="656"/>
      <c r="J2843" s="656"/>
      <c r="K2843" s="25"/>
      <c r="L2843" s="25"/>
      <c r="M2843" s="25"/>
      <c r="N2843" s="25"/>
      <c r="O2843" s="25"/>
      <c r="P2843" s="25"/>
      <c r="Q2843" s="25"/>
      <c r="R2843" s="25"/>
      <c r="S2843" s="25"/>
      <c r="T2843" s="671"/>
      <c r="U2843" s="730" t="str">
        <f t="shared" si="47"/>
        <v/>
      </c>
    </row>
    <row r="2844" spans="1:21" x14ac:dyDescent="0.25">
      <c r="A2844" s="36" t="str">
        <f>'0'!$A$4</f>
        <v>………………..</v>
      </c>
      <c r="B2844" s="37">
        <f>'0'!$A$2</f>
        <v>46112</v>
      </c>
      <c r="C2844" s="37" t="s">
        <v>1197</v>
      </c>
      <c r="D2844" s="195"/>
      <c r="E2844" s="23"/>
      <c r="F2844" s="14"/>
      <c r="G2844" s="22"/>
      <c r="H2844" s="656"/>
      <c r="I2844" s="656"/>
      <c r="J2844" s="656"/>
      <c r="K2844" s="25"/>
      <c r="L2844" s="25"/>
      <c r="M2844" s="25"/>
      <c r="N2844" s="25"/>
      <c r="O2844" s="25"/>
      <c r="P2844" s="25"/>
      <c r="Q2844" s="25"/>
      <c r="R2844" s="25"/>
      <c r="S2844" s="25"/>
      <c r="T2844" s="671"/>
      <c r="U2844" s="730" t="str">
        <f t="shared" si="47"/>
        <v/>
      </c>
    </row>
    <row r="2845" spans="1:21" x14ac:dyDescent="0.25">
      <c r="A2845" s="36" t="str">
        <f>'0'!$A$4</f>
        <v>………………..</v>
      </c>
      <c r="B2845" s="37">
        <f>'0'!$A$2</f>
        <v>46112</v>
      </c>
      <c r="C2845" s="37" t="s">
        <v>1197</v>
      </c>
      <c r="D2845" s="195"/>
      <c r="E2845" s="23"/>
      <c r="F2845" s="14"/>
      <c r="G2845" s="22"/>
      <c r="H2845" s="656"/>
      <c r="I2845" s="656"/>
      <c r="J2845" s="656"/>
      <c r="K2845" s="25"/>
      <c r="L2845" s="25"/>
      <c r="M2845" s="25"/>
      <c r="N2845" s="25"/>
      <c r="O2845" s="25"/>
      <c r="P2845" s="25"/>
      <c r="Q2845" s="25"/>
      <c r="R2845" s="25"/>
      <c r="S2845" s="25"/>
      <c r="T2845" s="671"/>
      <c r="U2845" s="730" t="str">
        <f t="shared" si="47"/>
        <v/>
      </c>
    </row>
    <row r="2846" spans="1:21" x14ac:dyDescent="0.25">
      <c r="A2846" s="36" t="str">
        <f>'0'!$A$4</f>
        <v>………………..</v>
      </c>
      <c r="B2846" s="37">
        <f>'0'!$A$2</f>
        <v>46112</v>
      </c>
      <c r="C2846" s="37" t="s">
        <v>1197</v>
      </c>
      <c r="D2846" s="195"/>
      <c r="E2846" s="23"/>
      <c r="F2846" s="14"/>
      <c r="G2846" s="22"/>
      <c r="H2846" s="656"/>
      <c r="I2846" s="656"/>
      <c r="J2846" s="656"/>
      <c r="K2846" s="25"/>
      <c r="L2846" s="25"/>
      <c r="M2846" s="25"/>
      <c r="N2846" s="25"/>
      <c r="O2846" s="25"/>
      <c r="P2846" s="25"/>
      <c r="Q2846" s="25"/>
      <c r="R2846" s="25"/>
      <c r="S2846" s="25"/>
      <c r="T2846" s="671"/>
      <c r="U2846" s="730" t="str">
        <f t="shared" si="47"/>
        <v/>
      </c>
    </row>
    <row r="2847" spans="1:21" x14ac:dyDescent="0.25">
      <c r="A2847" s="36" t="str">
        <f>'0'!$A$4</f>
        <v>………………..</v>
      </c>
      <c r="B2847" s="37">
        <f>'0'!$A$2</f>
        <v>46112</v>
      </c>
      <c r="C2847" s="37" t="s">
        <v>1197</v>
      </c>
      <c r="D2847" s="195"/>
      <c r="E2847" s="23"/>
      <c r="F2847" s="14"/>
      <c r="G2847" s="22"/>
      <c r="H2847" s="656"/>
      <c r="I2847" s="656"/>
      <c r="J2847" s="656"/>
      <c r="K2847" s="25"/>
      <c r="L2847" s="25"/>
      <c r="M2847" s="25"/>
      <c r="N2847" s="25"/>
      <c r="O2847" s="25"/>
      <c r="P2847" s="25"/>
      <c r="Q2847" s="25"/>
      <c r="R2847" s="25"/>
      <c r="S2847" s="25"/>
      <c r="T2847" s="671"/>
      <c r="U2847" s="730" t="str">
        <f t="shared" si="47"/>
        <v/>
      </c>
    </row>
    <row r="2848" spans="1:21" x14ac:dyDescent="0.25">
      <c r="A2848" s="36" t="str">
        <f>'0'!$A$4</f>
        <v>………………..</v>
      </c>
      <c r="B2848" s="37">
        <f>'0'!$A$2</f>
        <v>46112</v>
      </c>
      <c r="C2848" s="37" t="s">
        <v>1197</v>
      </c>
      <c r="D2848" s="195"/>
      <c r="E2848" s="23"/>
      <c r="F2848" s="14"/>
      <c r="G2848" s="22"/>
      <c r="H2848" s="656"/>
      <c r="I2848" s="656"/>
      <c r="J2848" s="656"/>
      <c r="K2848" s="25"/>
      <c r="L2848" s="25"/>
      <c r="M2848" s="25"/>
      <c r="N2848" s="25"/>
      <c r="O2848" s="25"/>
      <c r="P2848" s="25"/>
      <c r="Q2848" s="25"/>
      <c r="R2848" s="25"/>
      <c r="S2848" s="25"/>
      <c r="T2848" s="671"/>
      <c r="U2848" s="730" t="str">
        <f t="shared" si="47"/>
        <v/>
      </c>
    </row>
    <row r="2849" spans="1:21" x14ac:dyDescent="0.25">
      <c r="A2849" s="36" t="str">
        <f>'0'!$A$4</f>
        <v>………………..</v>
      </c>
      <c r="B2849" s="37">
        <f>'0'!$A$2</f>
        <v>46112</v>
      </c>
      <c r="C2849" s="37" t="s">
        <v>1197</v>
      </c>
      <c r="D2849" s="195"/>
      <c r="E2849" s="23"/>
      <c r="F2849" s="14"/>
      <c r="G2849" s="22"/>
      <c r="H2849" s="656"/>
      <c r="I2849" s="656"/>
      <c r="J2849" s="656"/>
      <c r="K2849" s="25"/>
      <c r="L2849" s="25"/>
      <c r="M2849" s="25"/>
      <c r="N2849" s="25"/>
      <c r="O2849" s="25"/>
      <c r="P2849" s="25"/>
      <c r="Q2849" s="25"/>
      <c r="R2849" s="25"/>
      <c r="S2849" s="25"/>
      <c r="T2849" s="671"/>
      <c r="U2849" s="730" t="str">
        <f t="shared" si="47"/>
        <v/>
      </c>
    </row>
    <row r="2850" spans="1:21" x14ac:dyDescent="0.25">
      <c r="A2850" s="36" t="str">
        <f>'0'!$A$4</f>
        <v>………………..</v>
      </c>
      <c r="B2850" s="37">
        <f>'0'!$A$2</f>
        <v>46112</v>
      </c>
      <c r="C2850" s="37" t="s">
        <v>1197</v>
      </c>
      <c r="D2850" s="195"/>
      <c r="E2850" s="23"/>
      <c r="F2850" s="14"/>
      <c r="G2850" s="22"/>
      <c r="H2850" s="656"/>
      <c r="I2850" s="656"/>
      <c r="J2850" s="656"/>
      <c r="K2850" s="25"/>
      <c r="L2850" s="25"/>
      <c r="M2850" s="25"/>
      <c r="N2850" s="25"/>
      <c r="O2850" s="25"/>
      <c r="P2850" s="25"/>
      <c r="Q2850" s="25"/>
      <c r="R2850" s="25"/>
      <c r="S2850" s="25"/>
      <c r="T2850" s="671"/>
      <c r="U2850" s="730" t="str">
        <f t="shared" si="47"/>
        <v/>
      </c>
    </row>
    <row r="2851" spans="1:21" x14ac:dyDescent="0.25">
      <c r="A2851" s="36" t="str">
        <f>'0'!$A$4</f>
        <v>………………..</v>
      </c>
      <c r="B2851" s="37">
        <f>'0'!$A$2</f>
        <v>46112</v>
      </c>
      <c r="C2851" s="37" t="s">
        <v>1197</v>
      </c>
      <c r="D2851" s="195"/>
      <c r="E2851" s="23"/>
      <c r="F2851" s="14"/>
      <c r="G2851" s="22"/>
      <c r="H2851" s="656"/>
      <c r="I2851" s="656"/>
      <c r="J2851" s="656"/>
      <c r="K2851" s="25"/>
      <c r="L2851" s="25"/>
      <c r="M2851" s="25"/>
      <c r="N2851" s="25"/>
      <c r="O2851" s="25"/>
      <c r="P2851" s="25"/>
      <c r="Q2851" s="25"/>
      <c r="R2851" s="25"/>
      <c r="S2851" s="25"/>
      <c r="T2851" s="671"/>
      <c r="U2851" s="730" t="str">
        <f t="shared" si="47"/>
        <v/>
      </c>
    </row>
    <row r="2852" spans="1:21" x14ac:dyDescent="0.25">
      <c r="A2852" s="36" t="str">
        <f>'0'!$A$4</f>
        <v>………………..</v>
      </c>
      <c r="B2852" s="37">
        <f>'0'!$A$2</f>
        <v>46112</v>
      </c>
      <c r="C2852" s="37" t="s">
        <v>1197</v>
      </c>
      <c r="D2852" s="195"/>
      <c r="E2852" s="23"/>
      <c r="F2852" s="14"/>
      <c r="G2852" s="22"/>
      <c r="H2852" s="656"/>
      <c r="I2852" s="656"/>
      <c r="J2852" s="656"/>
      <c r="K2852" s="25"/>
      <c r="L2852" s="25"/>
      <c r="M2852" s="25"/>
      <c r="N2852" s="25"/>
      <c r="O2852" s="25"/>
      <c r="P2852" s="25"/>
      <c r="Q2852" s="25"/>
      <c r="R2852" s="25"/>
      <c r="S2852" s="25"/>
      <c r="T2852" s="671"/>
      <c r="U2852" s="730" t="str">
        <f t="shared" si="47"/>
        <v/>
      </c>
    </row>
    <row r="2853" spans="1:21" x14ac:dyDescent="0.25">
      <c r="A2853" s="36" t="str">
        <f>'0'!$A$4</f>
        <v>………………..</v>
      </c>
      <c r="B2853" s="37">
        <f>'0'!$A$2</f>
        <v>46112</v>
      </c>
      <c r="C2853" s="37" t="s">
        <v>1197</v>
      </c>
      <c r="D2853" s="195"/>
      <c r="E2853" s="23"/>
      <c r="F2853" s="14"/>
      <c r="G2853" s="22"/>
      <c r="H2853" s="656"/>
      <c r="I2853" s="656"/>
      <c r="J2853" s="656"/>
      <c r="K2853" s="25"/>
      <c r="L2853" s="25"/>
      <c r="M2853" s="25"/>
      <c r="N2853" s="25"/>
      <c r="O2853" s="25"/>
      <c r="P2853" s="25"/>
      <c r="Q2853" s="25"/>
      <c r="R2853" s="25"/>
      <c r="S2853" s="25"/>
      <c r="T2853" s="671"/>
      <c r="U2853" s="730" t="str">
        <f t="shared" si="47"/>
        <v/>
      </c>
    </row>
    <row r="2854" spans="1:21" x14ac:dyDescent="0.25">
      <c r="A2854" s="36" t="str">
        <f>'0'!$A$4</f>
        <v>………………..</v>
      </c>
      <c r="B2854" s="37">
        <f>'0'!$A$2</f>
        <v>46112</v>
      </c>
      <c r="C2854" s="37" t="s">
        <v>1197</v>
      </c>
      <c r="D2854" s="195"/>
      <c r="E2854" s="23"/>
      <c r="F2854" s="14"/>
      <c r="G2854" s="22"/>
      <c r="H2854" s="656"/>
      <c r="I2854" s="656"/>
      <c r="J2854" s="656"/>
      <c r="K2854" s="25"/>
      <c r="L2854" s="25"/>
      <c r="M2854" s="25"/>
      <c r="N2854" s="25"/>
      <c r="O2854" s="25"/>
      <c r="P2854" s="25"/>
      <c r="Q2854" s="25"/>
      <c r="R2854" s="25"/>
      <c r="S2854" s="25"/>
      <c r="T2854" s="671"/>
      <c r="U2854" s="730" t="str">
        <f t="shared" si="47"/>
        <v/>
      </c>
    </row>
    <row r="2855" spans="1:21" x14ac:dyDescent="0.25">
      <c r="A2855" s="36" t="str">
        <f>'0'!$A$4</f>
        <v>………………..</v>
      </c>
      <c r="B2855" s="37">
        <f>'0'!$A$2</f>
        <v>46112</v>
      </c>
      <c r="C2855" s="37" t="s">
        <v>1197</v>
      </c>
      <c r="D2855" s="195"/>
      <c r="E2855" s="23"/>
      <c r="F2855" s="14"/>
      <c r="G2855" s="22"/>
      <c r="H2855" s="656"/>
      <c r="I2855" s="656"/>
      <c r="J2855" s="656"/>
      <c r="K2855" s="25"/>
      <c r="L2855" s="25"/>
      <c r="M2855" s="25"/>
      <c r="N2855" s="25"/>
      <c r="O2855" s="25"/>
      <c r="P2855" s="25"/>
      <c r="Q2855" s="25"/>
      <c r="R2855" s="25"/>
      <c r="S2855" s="25"/>
      <c r="T2855" s="671"/>
      <c r="U2855" s="730" t="str">
        <f t="shared" si="47"/>
        <v/>
      </c>
    </row>
    <row r="2856" spans="1:21" x14ac:dyDescent="0.25">
      <c r="A2856" s="36" t="str">
        <f>'0'!$A$4</f>
        <v>………………..</v>
      </c>
      <c r="B2856" s="37">
        <f>'0'!$A$2</f>
        <v>46112</v>
      </c>
      <c r="C2856" s="37" t="s">
        <v>1197</v>
      </c>
      <c r="D2856" s="195"/>
      <c r="E2856" s="23"/>
      <c r="F2856" s="14"/>
      <c r="G2856" s="22"/>
      <c r="H2856" s="656"/>
      <c r="I2856" s="656"/>
      <c r="J2856" s="656"/>
      <c r="K2856" s="25"/>
      <c r="L2856" s="25"/>
      <c r="M2856" s="25"/>
      <c r="N2856" s="25"/>
      <c r="O2856" s="25"/>
      <c r="P2856" s="25"/>
      <c r="Q2856" s="25"/>
      <c r="R2856" s="25"/>
      <c r="S2856" s="25"/>
      <c r="T2856" s="671"/>
      <c r="U2856" s="730" t="str">
        <f t="shared" si="47"/>
        <v/>
      </c>
    </row>
    <row r="2857" spans="1:21" x14ac:dyDescent="0.25">
      <c r="A2857" s="36" t="str">
        <f>'0'!$A$4</f>
        <v>………………..</v>
      </c>
      <c r="B2857" s="37">
        <f>'0'!$A$2</f>
        <v>46112</v>
      </c>
      <c r="C2857" s="37" t="s">
        <v>1197</v>
      </c>
      <c r="D2857" s="195"/>
      <c r="E2857" s="23"/>
      <c r="F2857" s="14"/>
      <c r="G2857" s="22"/>
      <c r="H2857" s="656"/>
      <c r="I2857" s="656"/>
      <c r="J2857" s="656"/>
      <c r="K2857" s="25"/>
      <c r="L2857" s="25"/>
      <c r="M2857" s="25"/>
      <c r="N2857" s="25"/>
      <c r="O2857" s="25"/>
      <c r="P2857" s="25"/>
      <c r="Q2857" s="25"/>
      <c r="R2857" s="25"/>
      <c r="S2857" s="25"/>
      <c r="T2857" s="671"/>
      <c r="U2857" s="730" t="str">
        <f t="shared" si="47"/>
        <v/>
      </c>
    </row>
    <row r="2858" spans="1:21" x14ac:dyDescent="0.25">
      <c r="A2858" s="36" t="str">
        <f>'0'!$A$4</f>
        <v>………………..</v>
      </c>
      <c r="B2858" s="37">
        <f>'0'!$A$2</f>
        <v>46112</v>
      </c>
      <c r="C2858" s="37" t="s">
        <v>1197</v>
      </c>
      <c r="D2858" s="195"/>
      <c r="E2858" s="23"/>
      <c r="F2858" s="14"/>
      <c r="G2858" s="22"/>
      <c r="H2858" s="656"/>
      <c r="I2858" s="656"/>
      <c r="J2858" s="656"/>
      <c r="K2858" s="25"/>
      <c r="L2858" s="25"/>
      <c r="M2858" s="25"/>
      <c r="N2858" s="25"/>
      <c r="O2858" s="25"/>
      <c r="P2858" s="25"/>
      <c r="Q2858" s="25"/>
      <c r="R2858" s="25"/>
      <c r="S2858" s="25"/>
      <c r="T2858" s="671"/>
      <c r="U2858" s="730" t="str">
        <f t="shared" si="47"/>
        <v/>
      </c>
    </row>
    <row r="2859" spans="1:21" x14ac:dyDescent="0.25">
      <c r="A2859" s="36" t="str">
        <f>'0'!$A$4</f>
        <v>………………..</v>
      </c>
      <c r="B2859" s="37">
        <f>'0'!$A$2</f>
        <v>46112</v>
      </c>
      <c r="C2859" s="37" t="s">
        <v>1197</v>
      </c>
      <c r="D2859" s="195"/>
      <c r="E2859" s="23"/>
      <c r="F2859" s="14"/>
      <c r="G2859" s="22"/>
      <c r="H2859" s="656"/>
      <c r="I2859" s="656"/>
      <c r="J2859" s="656"/>
      <c r="K2859" s="25"/>
      <c r="L2859" s="25"/>
      <c r="M2859" s="25"/>
      <c r="N2859" s="25"/>
      <c r="O2859" s="25"/>
      <c r="P2859" s="25"/>
      <c r="Q2859" s="25"/>
      <c r="R2859" s="25"/>
      <c r="S2859" s="25"/>
      <c r="T2859" s="671"/>
      <c r="U2859" s="730" t="str">
        <f t="shared" si="47"/>
        <v/>
      </c>
    </row>
    <row r="2860" spans="1:21" x14ac:dyDescent="0.25">
      <c r="A2860" s="36" t="str">
        <f>'0'!$A$4</f>
        <v>………………..</v>
      </c>
      <c r="B2860" s="37">
        <f>'0'!$A$2</f>
        <v>46112</v>
      </c>
      <c r="C2860" s="37" t="s">
        <v>1197</v>
      </c>
      <c r="D2860" s="195"/>
      <c r="E2860" s="23"/>
      <c r="F2860" s="14"/>
      <c r="G2860" s="22"/>
      <c r="H2860" s="656"/>
      <c r="I2860" s="656"/>
      <c r="J2860" s="656"/>
      <c r="K2860" s="25"/>
      <c r="L2860" s="25"/>
      <c r="M2860" s="25"/>
      <c r="N2860" s="25"/>
      <c r="O2860" s="25"/>
      <c r="P2860" s="25"/>
      <c r="Q2860" s="25"/>
      <c r="R2860" s="25"/>
      <c r="S2860" s="25"/>
      <c r="T2860" s="671"/>
      <c r="U2860" s="730" t="str">
        <f t="shared" si="47"/>
        <v/>
      </c>
    </row>
    <row r="2861" spans="1:21" x14ac:dyDescent="0.25">
      <c r="A2861" s="36" t="str">
        <f>'0'!$A$4</f>
        <v>………………..</v>
      </c>
      <c r="B2861" s="37">
        <f>'0'!$A$2</f>
        <v>46112</v>
      </c>
      <c r="C2861" s="37" t="s">
        <v>1197</v>
      </c>
      <c r="D2861" s="195"/>
      <c r="E2861" s="23"/>
      <c r="F2861" s="14"/>
      <c r="G2861" s="22"/>
      <c r="H2861" s="656"/>
      <c r="I2861" s="656"/>
      <c r="J2861" s="656"/>
      <c r="K2861" s="25"/>
      <c r="L2861" s="25"/>
      <c r="M2861" s="25"/>
      <c r="N2861" s="25"/>
      <c r="O2861" s="25"/>
      <c r="P2861" s="25"/>
      <c r="Q2861" s="25"/>
      <c r="R2861" s="25"/>
      <c r="S2861" s="25"/>
      <c r="T2861" s="671"/>
      <c r="U2861" s="730" t="str">
        <f t="shared" si="47"/>
        <v/>
      </c>
    </row>
    <row r="2862" spans="1:21" x14ac:dyDescent="0.25">
      <c r="A2862" s="36" t="str">
        <f>'0'!$A$4</f>
        <v>………………..</v>
      </c>
      <c r="B2862" s="37">
        <f>'0'!$A$2</f>
        <v>46112</v>
      </c>
      <c r="C2862" s="37" t="s">
        <v>1197</v>
      </c>
      <c r="D2862" s="195"/>
      <c r="E2862" s="23"/>
      <c r="F2862" s="14"/>
      <c r="G2862" s="22"/>
      <c r="H2862" s="656"/>
      <c r="I2862" s="656"/>
      <c r="J2862" s="656"/>
      <c r="K2862" s="25"/>
      <c r="L2862" s="25"/>
      <c r="M2862" s="25"/>
      <c r="N2862" s="25"/>
      <c r="O2862" s="25"/>
      <c r="P2862" s="25"/>
      <c r="Q2862" s="25"/>
      <c r="R2862" s="25"/>
      <c r="S2862" s="25"/>
      <c r="T2862" s="671"/>
      <c r="U2862" s="730" t="str">
        <f t="shared" si="47"/>
        <v/>
      </c>
    </row>
    <row r="2863" spans="1:21" x14ac:dyDescent="0.25">
      <c r="A2863" s="36" t="str">
        <f>'0'!$A$4</f>
        <v>………………..</v>
      </c>
      <c r="B2863" s="37">
        <f>'0'!$A$2</f>
        <v>46112</v>
      </c>
      <c r="C2863" s="37" t="s">
        <v>1197</v>
      </c>
      <c r="D2863" s="195"/>
      <c r="E2863" s="23"/>
      <c r="F2863" s="14"/>
      <c r="G2863" s="22"/>
      <c r="H2863" s="656"/>
      <c r="I2863" s="656"/>
      <c r="J2863" s="656"/>
      <c r="K2863" s="25"/>
      <c r="L2863" s="25"/>
      <c r="M2863" s="25"/>
      <c r="N2863" s="25"/>
      <c r="O2863" s="25"/>
      <c r="P2863" s="25"/>
      <c r="Q2863" s="25"/>
      <c r="R2863" s="25"/>
      <c r="S2863" s="25"/>
      <c r="T2863" s="671"/>
      <c r="U2863" s="730" t="str">
        <f t="shared" si="47"/>
        <v/>
      </c>
    </row>
    <row r="2864" spans="1:21" x14ac:dyDescent="0.25">
      <c r="A2864" s="36" t="str">
        <f>'0'!$A$4</f>
        <v>………………..</v>
      </c>
      <c r="B2864" s="37">
        <f>'0'!$A$2</f>
        <v>46112</v>
      </c>
      <c r="C2864" s="37" t="s">
        <v>1197</v>
      </c>
      <c r="D2864" s="195"/>
      <c r="E2864" s="23"/>
      <c r="F2864" s="14"/>
      <c r="G2864" s="22"/>
      <c r="H2864" s="656"/>
      <c r="I2864" s="656"/>
      <c r="J2864" s="656"/>
      <c r="K2864" s="25"/>
      <c r="L2864" s="25"/>
      <c r="M2864" s="25"/>
      <c r="N2864" s="25"/>
      <c r="O2864" s="25"/>
      <c r="P2864" s="25"/>
      <c r="Q2864" s="25"/>
      <c r="R2864" s="25"/>
      <c r="S2864" s="25"/>
      <c r="T2864" s="671"/>
      <c r="U2864" s="730" t="str">
        <f t="shared" si="47"/>
        <v/>
      </c>
    </row>
    <row r="2865" spans="1:21" x14ac:dyDescent="0.25">
      <c r="A2865" s="36" t="str">
        <f>'0'!$A$4</f>
        <v>………………..</v>
      </c>
      <c r="B2865" s="37">
        <f>'0'!$A$2</f>
        <v>46112</v>
      </c>
      <c r="C2865" s="37" t="s">
        <v>1197</v>
      </c>
      <c r="D2865" s="195"/>
      <c r="E2865" s="23"/>
      <c r="F2865" s="14"/>
      <c r="G2865" s="22"/>
      <c r="H2865" s="656"/>
      <c r="I2865" s="656"/>
      <c r="J2865" s="656"/>
      <c r="K2865" s="25"/>
      <c r="L2865" s="25"/>
      <c r="M2865" s="25"/>
      <c r="N2865" s="25"/>
      <c r="O2865" s="25"/>
      <c r="P2865" s="25"/>
      <c r="Q2865" s="25"/>
      <c r="R2865" s="25"/>
      <c r="S2865" s="25"/>
      <c r="T2865" s="671"/>
      <c r="U2865" s="730" t="str">
        <f t="shared" si="47"/>
        <v/>
      </c>
    </row>
    <row r="2866" spans="1:21" x14ac:dyDescent="0.25">
      <c r="A2866" s="36" t="str">
        <f>'0'!$A$4</f>
        <v>………………..</v>
      </c>
      <c r="B2866" s="37">
        <f>'0'!$A$2</f>
        <v>46112</v>
      </c>
      <c r="C2866" s="37" t="s">
        <v>1197</v>
      </c>
      <c r="D2866" s="195"/>
      <c r="E2866" s="23"/>
      <c r="F2866" s="14"/>
      <c r="G2866" s="22"/>
      <c r="H2866" s="656"/>
      <c r="I2866" s="656"/>
      <c r="J2866" s="656"/>
      <c r="K2866" s="25"/>
      <c r="L2866" s="25"/>
      <c r="M2866" s="25"/>
      <c r="N2866" s="25"/>
      <c r="O2866" s="25"/>
      <c r="P2866" s="25"/>
      <c r="Q2866" s="25"/>
      <c r="R2866" s="25"/>
      <c r="S2866" s="25"/>
      <c r="T2866" s="671"/>
      <c r="U2866" s="730" t="str">
        <f t="shared" si="47"/>
        <v/>
      </c>
    </row>
    <row r="2867" spans="1:21" x14ac:dyDescent="0.25">
      <c r="A2867" s="36" t="str">
        <f>'0'!$A$4</f>
        <v>………………..</v>
      </c>
      <c r="B2867" s="37">
        <f>'0'!$A$2</f>
        <v>46112</v>
      </c>
      <c r="C2867" s="37" t="s">
        <v>1197</v>
      </c>
      <c r="D2867" s="195"/>
      <c r="E2867" s="23"/>
      <c r="F2867" s="14"/>
      <c r="G2867" s="22"/>
      <c r="H2867" s="656"/>
      <c r="I2867" s="656"/>
      <c r="J2867" s="656"/>
      <c r="K2867" s="25"/>
      <c r="L2867" s="25"/>
      <c r="M2867" s="25"/>
      <c r="N2867" s="25"/>
      <c r="O2867" s="25"/>
      <c r="P2867" s="25"/>
      <c r="Q2867" s="25"/>
      <c r="R2867" s="25"/>
      <c r="S2867" s="25"/>
      <c r="T2867" s="671"/>
      <c r="U2867" s="730" t="str">
        <f t="shared" si="47"/>
        <v/>
      </c>
    </row>
    <row r="2868" spans="1:21" x14ac:dyDescent="0.25">
      <c r="A2868" s="36" t="str">
        <f>'0'!$A$4</f>
        <v>………………..</v>
      </c>
      <c r="B2868" s="37">
        <f>'0'!$A$2</f>
        <v>46112</v>
      </c>
      <c r="C2868" s="37" t="s">
        <v>1197</v>
      </c>
      <c r="D2868" s="195"/>
      <c r="E2868" s="23"/>
      <c r="F2868" s="14"/>
      <c r="G2868" s="22"/>
      <c r="H2868" s="656"/>
      <c r="I2868" s="656"/>
      <c r="J2868" s="656"/>
      <c r="K2868" s="25"/>
      <c r="L2868" s="25"/>
      <c r="M2868" s="25"/>
      <c r="N2868" s="25"/>
      <c r="O2868" s="25"/>
      <c r="P2868" s="25"/>
      <c r="Q2868" s="25"/>
      <c r="R2868" s="25"/>
      <c r="S2868" s="25"/>
      <c r="T2868" s="671"/>
      <c r="U2868" s="730" t="str">
        <f t="shared" si="47"/>
        <v/>
      </c>
    </row>
    <row r="2869" spans="1:21" x14ac:dyDescent="0.25">
      <c r="A2869" s="36" t="str">
        <f>'0'!$A$4</f>
        <v>………………..</v>
      </c>
      <c r="B2869" s="37">
        <f>'0'!$A$2</f>
        <v>46112</v>
      </c>
      <c r="C2869" s="37" t="s">
        <v>1197</v>
      </c>
      <c r="D2869" s="195"/>
      <c r="E2869" s="23"/>
      <c r="F2869" s="14"/>
      <c r="G2869" s="22"/>
      <c r="H2869" s="656"/>
      <c r="I2869" s="656"/>
      <c r="J2869" s="656"/>
      <c r="K2869" s="25"/>
      <c r="L2869" s="25"/>
      <c r="M2869" s="25"/>
      <c r="N2869" s="25"/>
      <c r="O2869" s="25"/>
      <c r="P2869" s="25"/>
      <c r="Q2869" s="25"/>
      <c r="R2869" s="25"/>
      <c r="S2869" s="25"/>
      <c r="T2869" s="671"/>
      <c r="U2869" s="730" t="str">
        <f t="shared" si="47"/>
        <v/>
      </c>
    </row>
    <row r="2870" spans="1:21" x14ac:dyDescent="0.25">
      <c r="A2870" s="36" t="str">
        <f>'0'!$A$4</f>
        <v>………………..</v>
      </c>
      <c r="B2870" s="37">
        <f>'0'!$A$2</f>
        <v>46112</v>
      </c>
      <c r="C2870" s="37" t="s">
        <v>1197</v>
      </c>
      <c r="D2870" s="195"/>
      <c r="E2870" s="23"/>
      <c r="F2870" s="14"/>
      <c r="G2870" s="22"/>
      <c r="H2870" s="656"/>
      <c r="I2870" s="656"/>
      <c r="J2870" s="656"/>
      <c r="K2870" s="25"/>
      <c r="L2870" s="25"/>
      <c r="M2870" s="25"/>
      <c r="N2870" s="25"/>
      <c r="O2870" s="25"/>
      <c r="P2870" s="25"/>
      <c r="Q2870" s="25"/>
      <c r="R2870" s="25"/>
      <c r="S2870" s="25"/>
      <c r="T2870" s="671"/>
      <c r="U2870" s="730" t="str">
        <f t="shared" si="47"/>
        <v/>
      </c>
    </row>
    <row r="2871" spans="1:21" x14ac:dyDescent="0.25">
      <c r="A2871" s="36" t="str">
        <f>'0'!$A$4</f>
        <v>………………..</v>
      </c>
      <c r="B2871" s="37">
        <f>'0'!$A$2</f>
        <v>46112</v>
      </c>
      <c r="C2871" s="37" t="s">
        <v>1197</v>
      </c>
      <c r="D2871" s="195"/>
      <c r="E2871" s="23"/>
      <c r="F2871" s="14"/>
      <c r="G2871" s="22"/>
      <c r="H2871" s="656"/>
      <c r="I2871" s="656"/>
      <c r="J2871" s="656"/>
      <c r="K2871" s="25"/>
      <c r="L2871" s="25"/>
      <c r="M2871" s="25"/>
      <c r="N2871" s="25"/>
      <c r="O2871" s="25"/>
      <c r="P2871" s="25"/>
      <c r="Q2871" s="25"/>
      <c r="R2871" s="25"/>
      <c r="S2871" s="25"/>
      <c r="T2871" s="671"/>
      <c r="U2871" s="730" t="str">
        <f t="shared" si="47"/>
        <v/>
      </c>
    </row>
    <row r="2872" spans="1:21" x14ac:dyDescent="0.25">
      <c r="A2872" s="36" t="str">
        <f>'0'!$A$4</f>
        <v>………………..</v>
      </c>
      <c r="B2872" s="37">
        <f>'0'!$A$2</f>
        <v>46112</v>
      </c>
      <c r="C2872" s="37" t="s">
        <v>1197</v>
      </c>
      <c r="D2872" s="195"/>
      <c r="E2872" s="23"/>
      <c r="F2872" s="14"/>
      <c r="G2872" s="22"/>
      <c r="H2872" s="656"/>
      <c r="I2872" s="656"/>
      <c r="J2872" s="656"/>
      <c r="K2872" s="25"/>
      <c r="L2872" s="25"/>
      <c r="M2872" s="25"/>
      <c r="N2872" s="25"/>
      <c r="O2872" s="25"/>
      <c r="P2872" s="25"/>
      <c r="Q2872" s="25"/>
      <c r="R2872" s="25"/>
      <c r="S2872" s="25"/>
      <c r="T2872" s="671"/>
      <c r="U2872" s="730" t="str">
        <f t="shared" si="47"/>
        <v/>
      </c>
    </row>
    <row r="2873" spans="1:21" x14ac:dyDescent="0.25">
      <c r="A2873" s="36" t="str">
        <f>'0'!$A$4</f>
        <v>………………..</v>
      </c>
      <c r="B2873" s="37">
        <f>'0'!$A$2</f>
        <v>46112</v>
      </c>
      <c r="C2873" s="37" t="s">
        <v>1197</v>
      </c>
      <c r="D2873" s="195"/>
      <c r="E2873" s="23"/>
      <c r="F2873" s="14"/>
      <c r="G2873" s="22"/>
      <c r="H2873" s="656"/>
      <c r="I2873" s="656"/>
      <c r="J2873" s="656"/>
      <c r="K2873" s="25"/>
      <c r="L2873" s="25"/>
      <c r="M2873" s="25"/>
      <c r="N2873" s="25"/>
      <c r="O2873" s="25"/>
      <c r="P2873" s="25"/>
      <c r="Q2873" s="25"/>
      <c r="R2873" s="25"/>
      <c r="S2873" s="25"/>
      <c r="T2873" s="671"/>
      <c r="U2873" s="730" t="str">
        <f t="shared" si="47"/>
        <v/>
      </c>
    </row>
    <row r="2874" spans="1:21" x14ac:dyDescent="0.25">
      <c r="A2874" s="36" t="str">
        <f>'0'!$A$4</f>
        <v>………………..</v>
      </c>
      <c r="B2874" s="37">
        <f>'0'!$A$2</f>
        <v>46112</v>
      </c>
      <c r="C2874" s="37" t="s">
        <v>1197</v>
      </c>
      <c r="D2874" s="195"/>
      <c r="E2874" s="23"/>
      <c r="F2874" s="14"/>
      <c r="G2874" s="22"/>
      <c r="H2874" s="656"/>
      <c r="I2874" s="656"/>
      <c r="J2874" s="656"/>
      <c r="K2874" s="25"/>
      <c r="L2874" s="25"/>
      <c r="M2874" s="25"/>
      <c r="N2874" s="25"/>
      <c r="O2874" s="25"/>
      <c r="P2874" s="25"/>
      <c r="Q2874" s="25"/>
      <c r="R2874" s="25"/>
      <c r="S2874" s="25"/>
      <c r="T2874" s="671"/>
      <c r="U2874" s="730" t="str">
        <f t="shared" si="47"/>
        <v/>
      </c>
    </row>
    <row r="2875" spans="1:21" x14ac:dyDescent="0.25">
      <c r="A2875" s="36" t="str">
        <f>'0'!$A$4</f>
        <v>………………..</v>
      </c>
      <c r="B2875" s="37">
        <f>'0'!$A$2</f>
        <v>46112</v>
      </c>
      <c r="C2875" s="37" t="s">
        <v>1197</v>
      </c>
      <c r="D2875" s="195"/>
      <c r="E2875" s="23"/>
      <c r="F2875" s="14"/>
      <c r="G2875" s="22"/>
      <c r="H2875" s="656"/>
      <c r="I2875" s="656"/>
      <c r="J2875" s="656"/>
      <c r="K2875" s="25"/>
      <c r="L2875" s="25"/>
      <c r="M2875" s="25"/>
      <c r="N2875" s="25"/>
      <c r="O2875" s="25"/>
      <c r="P2875" s="25"/>
      <c r="Q2875" s="25"/>
      <c r="R2875" s="25"/>
      <c r="S2875" s="25"/>
      <c r="T2875" s="671"/>
      <c r="U2875" s="730" t="str">
        <f t="shared" si="47"/>
        <v/>
      </c>
    </row>
    <row r="2876" spans="1:21" x14ac:dyDescent="0.25">
      <c r="A2876" s="36" t="str">
        <f>'0'!$A$4</f>
        <v>………………..</v>
      </c>
      <c r="B2876" s="37">
        <f>'0'!$A$2</f>
        <v>46112</v>
      </c>
      <c r="C2876" s="37" t="s">
        <v>1197</v>
      </c>
      <c r="D2876" s="195"/>
      <c r="E2876" s="23"/>
      <c r="F2876" s="14"/>
      <c r="G2876" s="22"/>
      <c r="H2876" s="656"/>
      <c r="I2876" s="656"/>
      <c r="J2876" s="656"/>
      <c r="K2876" s="25"/>
      <c r="L2876" s="25"/>
      <c r="M2876" s="25"/>
      <c r="N2876" s="25"/>
      <c r="O2876" s="25"/>
      <c r="P2876" s="25"/>
      <c r="Q2876" s="25"/>
      <c r="R2876" s="25"/>
      <c r="S2876" s="25"/>
      <c r="T2876" s="671"/>
      <c r="U2876" s="730" t="str">
        <f t="shared" si="47"/>
        <v/>
      </c>
    </row>
    <row r="2877" spans="1:21" x14ac:dyDescent="0.25">
      <c r="A2877" s="36" t="str">
        <f>'0'!$A$4</f>
        <v>………………..</v>
      </c>
      <c r="B2877" s="37">
        <f>'0'!$A$2</f>
        <v>46112</v>
      </c>
      <c r="C2877" s="37" t="s">
        <v>1197</v>
      </c>
      <c r="D2877" s="195"/>
      <c r="E2877" s="23"/>
      <c r="F2877" s="14"/>
      <c r="G2877" s="22"/>
      <c r="H2877" s="656"/>
      <c r="I2877" s="656"/>
      <c r="J2877" s="656"/>
      <c r="K2877" s="25"/>
      <c r="L2877" s="25"/>
      <c r="M2877" s="25"/>
      <c r="N2877" s="25"/>
      <c r="O2877" s="25"/>
      <c r="P2877" s="25"/>
      <c r="Q2877" s="25"/>
      <c r="R2877" s="25"/>
      <c r="S2877" s="25"/>
      <c r="T2877" s="671"/>
      <c r="U2877" s="730" t="str">
        <f t="shared" si="47"/>
        <v/>
      </c>
    </row>
    <row r="2878" spans="1:21" x14ac:dyDescent="0.25">
      <c r="A2878" s="36" t="str">
        <f>'0'!$A$4</f>
        <v>………………..</v>
      </c>
      <c r="B2878" s="37">
        <f>'0'!$A$2</f>
        <v>46112</v>
      </c>
      <c r="C2878" s="37" t="s">
        <v>1197</v>
      </c>
      <c r="D2878" s="195"/>
      <c r="E2878" s="23"/>
      <c r="F2878" s="14"/>
      <c r="G2878" s="22"/>
      <c r="H2878" s="656"/>
      <c r="I2878" s="656"/>
      <c r="J2878" s="656"/>
      <c r="K2878" s="25"/>
      <c r="L2878" s="25"/>
      <c r="M2878" s="25"/>
      <c r="N2878" s="25"/>
      <c r="O2878" s="25"/>
      <c r="P2878" s="25"/>
      <c r="Q2878" s="25"/>
      <c r="R2878" s="25"/>
      <c r="S2878" s="25"/>
      <c r="T2878" s="671"/>
      <c r="U2878" s="730" t="str">
        <f t="shared" si="47"/>
        <v/>
      </c>
    </row>
    <row r="2879" spans="1:21" x14ac:dyDescent="0.25">
      <c r="A2879" s="36" t="str">
        <f>'0'!$A$4</f>
        <v>………………..</v>
      </c>
      <c r="B2879" s="37">
        <f>'0'!$A$2</f>
        <v>46112</v>
      </c>
      <c r="C2879" s="37" t="s">
        <v>1197</v>
      </c>
      <c r="D2879" s="195"/>
      <c r="E2879" s="23"/>
      <c r="F2879" s="14"/>
      <c r="G2879" s="22"/>
      <c r="H2879" s="656"/>
      <c r="I2879" s="656"/>
      <c r="J2879" s="656"/>
      <c r="K2879" s="25"/>
      <c r="L2879" s="25"/>
      <c r="M2879" s="25"/>
      <c r="N2879" s="25"/>
      <c r="O2879" s="25"/>
      <c r="P2879" s="25"/>
      <c r="Q2879" s="25"/>
      <c r="R2879" s="25"/>
      <c r="S2879" s="25"/>
      <c r="T2879" s="671"/>
      <c r="U2879" s="730" t="str">
        <f t="shared" si="47"/>
        <v/>
      </c>
    </row>
    <row r="2880" spans="1:21" x14ac:dyDescent="0.25">
      <c r="A2880" s="36" t="str">
        <f>'0'!$A$4</f>
        <v>………………..</v>
      </c>
      <c r="B2880" s="37">
        <f>'0'!$A$2</f>
        <v>46112</v>
      </c>
      <c r="C2880" s="37" t="s">
        <v>1197</v>
      </c>
      <c r="D2880" s="195"/>
      <c r="E2880" s="23"/>
      <c r="F2880" s="14"/>
      <c r="G2880" s="22"/>
      <c r="H2880" s="656"/>
      <c r="I2880" s="656"/>
      <c r="J2880" s="656"/>
      <c r="K2880" s="25"/>
      <c r="L2880" s="25"/>
      <c r="M2880" s="25"/>
      <c r="N2880" s="25"/>
      <c r="O2880" s="25"/>
      <c r="P2880" s="25"/>
      <c r="Q2880" s="25"/>
      <c r="R2880" s="25"/>
      <c r="S2880" s="25"/>
      <c r="T2880" s="671"/>
      <c r="U2880" s="730" t="str">
        <f t="shared" si="47"/>
        <v/>
      </c>
    </row>
    <row r="2881" spans="1:21" x14ac:dyDescent="0.25">
      <c r="A2881" s="36" t="str">
        <f>'0'!$A$4</f>
        <v>………………..</v>
      </c>
      <c r="B2881" s="37">
        <f>'0'!$A$2</f>
        <v>46112</v>
      </c>
      <c r="C2881" s="37" t="s">
        <v>1197</v>
      </c>
      <c r="D2881" s="195"/>
      <c r="E2881" s="23"/>
      <c r="F2881" s="14"/>
      <c r="G2881" s="22"/>
      <c r="H2881" s="656"/>
      <c r="I2881" s="656"/>
      <c r="J2881" s="656"/>
      <c r="K2881" s="25"/>
      <c r="L2881" s="25"/>
      <c r="M2881" s="25"/>
      <c r="N2881" s="25"/>
      <c r="O2881" s="25"/>
      <c r="P2881" s="25"/>
      <c r="Q2881" s="25"/>
      <c r="R2881" s="25"/>
      <c r="S2881" s="25"/>
      <c r="T2881" s="671"/>
      <c r="U2881" s="730" t="str">
        <f t="shared" si="47"/>
        <v/>
      </c>
    </row>
    <row r="2882" spans="1:21" x14ac:dyDescent="0.25">
      <c r="A2882" s="36" t="str">
        <f>'0'!$A$4</f>
        <v>………………..</v>
      </c>
      <c r="B2882" s="37">
        <f>'0'!$A$2</f>
        <v>46112</v>
      </c>
      <c r="C2882" s="37" t="s">
        <v>1197</v>
      </c>
      <c r="D2882" s="195"/>
      <c r="E2882" s="23"/>
      <c r="F2882" s="14"/>
      <c r="G2882" s="22"/>
      <c r="H2882" s="656"/>
      <c r="I2882" s="656"/>
      <c r="J2882" s="656"/>
      <c r="K2882" s="25"/>
      <c r="L2882" s="25"/>
      <c r="M2882" s="25"/>
      <c r="N2882" s="25"/>
      <c r="O2882" s="25"/>
      <c r="P2882" s="25"/>
      <c r="Q2882" s="25"/>
      <c r="R2882" s="25"/>
      <c r="S2882" s="25"/>
      <c r="T2882" s="671"/>
      <c r="U2882" s="730" t="str">
        <f t="shared" si="47"/>
        <v/>
      </c>
    </row>
    <row r="2883" spans="1:21" x14ac:dyDescent="0.25">
      <c r="A2883" s="36" t="str">
        <f>'0'!$A$4</f>
        <v>………………..</v>
      </c>
      <c r="B2883" s="37">
        <f>'0'!$A$2</f>
        <v>46112</v>
      </c>
      <c r="C2883" s="37" t="s">
        <v>1197</v>
      </c>
      <c r="D2883" s="195"/>
      <c r="E2883" s="23"/>
      <c r="F2883" s="14"/>
      <c r="G2883" s="22"/>
      <c r="H2883" s="656"/>
      <c r="I2883" s="656"/>
      <c r="J2883" s="656"/>
      <c r="K2883" s="25"/>
      <c r="L2883" s="25"/>
      <c r="M2883" s="25"/>
      <c r="N2883" s="25"/>
      <c r="O2883" s="25"/>
      <c r="P2883" s="25"/>
      <c r="Q2883" s="25"/>
      <c r="R2883" s="25"/>
      <c r="S2883" s="25"/>
      <c r="T2883" s="671"/>
      <c r="U2883" s="730" t="str">
        <f t="shared" si="47"/>
        <v/>
      </c>
    </row>
    <row r="2884" spans="1:21" x14ac:dyDescent="0.25">
      <c r="A2884" s="36" t="str">
        <f>'0'!$A$4</f>
        <v>………………..</v>
      </c>
      <c r="B2884" s="37">
        <f>'0'!$A$2</f>
        <v>46112</v>
      </c>
      <c r="C2884" s="37" t="s">
        <v>1197</v>
      </c>
      <c r="D2884" s="195"/>
      <c r="E2884" s="23"/>
      <c r="F2884" s="14"/>
      <c r="G2884" s="22"/>
      <c r="H2884" s="656"/>
      <c r="I2884" s="656"/>
      <c r="J2884" s="656"/>
      <c r="K2884" s="25"/>
      <c r="L2884" s="25"/>
      <c r="M2884" s="25"/>
      <c r="N2884" s="25"/>
      <c r="O2884" s="25"/>
      <c r="P2884" s="25"/>
      <c r="Q2884" s="25"/>
      <c r="R2884" s="25"/>
      <c r="S2884" s="25"/>
      <c r="T2884" s="671"/>
      <c r="U2884" s="730" t="str">
        <f t="shared" si="47"/>
        <v/>
      </c>
    </row>
    <row r="2885" spans="1:21" x14ac:dyDescent="0.25">
      <c r="A2885" s="36" t="str">
        <f>'0'!$A$4</f>
        <v>………………..</v>
      </c>
      <c r="B2885" s="37">
        <f>'0'!$A$2</f>
        <v>46112</v>
      </c>
      <c r="C2885" s="37" t="s">
        <v>1197</v>
      </c>
      <c r="D2885" s="195"/>
      <c r="E2885" s="23"/>
      <c r="F2885" s="14"/>
      <c r="G2885" s="22"/>
      <c r="H2885" s="656"/>
      <c r="I2885" s="656"/>
      <c r="J2885" s="656"/>
      <c r="K2885" s="25"/>
      <c r="L2885" s="25"/>
      <c r="M2885" s="25"/>
      <c r="N2885" s="25"/>
      <c r="O2885" s="25"/>
      <c r="P2885" s="25"/>
      <c r="Q2885" s="25"/>
      <c r="R2885" s="25"/>
      <c r="S2885" s="25"/>
      <c r="T2885" s="671"/>
      <c r="U2885" s="730" t="str">
        <f t="shared" si="47"/>
        <v/>
      </c>
    </row>
    <row r="2886" spans="1:21" x14ac:dyDescent="0.25">
      <c r="A2886" s="36" t="str">
        <f>'0'!$A$4</f>
        <v>………………..</v>
      </c>
      <c r="B2886" s="37">
        <f>'0'!$A$2</f>
        <v>46112</v>
      </c>
      <c r="C2886" s="37" t="s">
        <v>1197</v>
      </c>
      <c r="D2886" s="195"/>
      <c r="E2886" s="23"/>
      <c r="F2886" s="14"/>
      <c r="G2886" s="22"/>
      <c r="H2886" s="656"/>
      <c r="I2886" s="656"/>
      <c r="J2886" s="656"/>
      <c r="K2886" s="25"/>
      <c r="L2886" s="25"/>
      <c r="M2886" s="25"/>
      <c r="N2886" s="25"/>
      <c r="O2886" s="25"/>
      <c r="P2886" s="25"/>
      <c r="Q2886" s="25"/>
      <c r="R2886" s="25"/>
      <c r="S2886" s="25"/>
      <c r="T2886" s="671"/>
      <c r="U2886" s="730" t="str">
        <f t="shared" si="47"/>
        <v/>
      </c>
    </row>
    <row r="2887" spans="1:21" x14ac:dyDescent="0.25">
      <c r="A2887" s="36" t="str">
        <f>'0'!$A$4</f>
        <v>………………..</v>
      </c>
      <c r="B2887" s="37">
        <f>'0'!$A$2</f>
        <v>46112</v>
      </c>
      <c r="C2887" s="37" t="s">
        <v>1197</v>
      </c>
      <c r="D2887" s="195"/>
      <c r="E2887" s="23"/>
      <c r="F2887" s="14"/>
      <c r="G2887" s="22"/>
      <c r="H2887" s="656"/>
      <c r="I2887" s="656"/>
      <c r="J2887" s="656"/>
      <c r="K2887" s="25"/>
      <c r="L2887" s="25"/>
      <c r="M2887" s="25"/>
      <c r="N2887" s="25"/>
      <c r="O2887" s="25"/>
      <c r="P2887" s="25"/>
      <c r="Q2887" s="25"/>
      <c r="R2887" s="25"/>
      <c r="S2887" s="25"/>
      <c r="T2887" s="671"/>
      <c r="U2887" s="730" t="str">
        <f t="shared" si="47"/>
        <v/>
      </c>
    </row>
    <row r="2888" spans="1:21" x14ac:dyDescent="0.25">
      <c r="A2888" s="36" t="str">
        <f>'0'!$A$4</f>
        <v>………………..</v>
      </c>
      <c r="B2888" s="37">
        <f>'0'!$A$2</f>
        <v>46112</v>
      </c>
      <c r="C2888" s="37" t="s">
        <v>1197</v>
      </c>
      <c r="D2888" s="195"/>
      <c r="E2888" s="23"/>
      <c r="F2888" s="14"/>
      <c r="G2888" s="22"/>
      <c r="H2888" s="656"/>
      <c r="I2888" s="656"/>
      <c r="J2888" s="656"/>
      <c r="K2888" s="25"/>
      <c r="L2888" s="25"/>
      <c r="M2888" s="25"/>
      <c r="N2888" s="25"/>
      <c r="O2888" s="25"/>
      <c r="P2888" s="25"/>
      <c r="Q2888" s="25"/>
      <c r="R2888" s="25"/>
      <c r="S2888" s="25"/>
      <c r="T2888" s="671"/>
      <c r="U2888" s="730" t="str">
        <f t="shared" si="47"/>
        <v/>
      </c>
    </row>
    <row r="2889" spans="1:21" x14ac:dyDescent="0.25">
      <c r="A2889" s="36" t="str">
        <f>'0'!$A$4</f>
        <v>………………..</v>
      </c>
      <c r="B2889" s="37">
        <f>'0'!$A$2</f>
        <v>46112</v>
      </c>
      <c r="C2889" s="37" t="s">
        <v>1197</v>
      </c>
      <c r="D2889" s="195"/>
      <c r="E2889" s="23"/>
      <c r="F2889" s="14"/>
      <c r="G2889" s="22"/>
      <c r="H2889" s="656"/>
      <c r="I2889" s="656"/>
      <c r="J2889" s="656"/>
      <c r="K2889" s="25"/>
      <c r="L2889" s="25"/>
      <c r="M2889" s="25"/>
      <c r="N2889" s="25"/>
      <c r="O2889" s="25"/>
      <c r="P2889" s="25"/>
      <c r="Q2889" s="25"/>
      <c r="R2889" s="25"/>
      <c r="S2889" s="25"/>
      <c r="T2889" s="671"/>
      <c r="U2889" s="730" t="str">
        <f t="shared" si="47"/>
        <v/>
      </c>
    </row>
    <row r="2890" spans="1:21" x14ac:dyDescent="0.25">
      <c r="A2890" s="36" t="str">
        <f>'0'!$A$4</f>
        <v>………………..</v>
      </c>
      <c r="B2890" s="37">
        <f>'0'!$A$2</f>
        <v>46112</v>
      </c>
      <c r="C2890" s="37" t="s">
        <v>1197</v>
      </c>
      <c r="D2890" s="195"/>
      <c r="E2890" s="23"/>
      <c r="F2890" s="14"/>
      <c r="G2890" s="22"/>
      <c r="H2890" s="656"/>
      <c r="I2890" s="656"/>
      <c r="J2890" s="656"/>
      <c r="K2890" s="25"/>
      <c r="L2890" s="25"/>
      <c r="M2890" s="25"/>
      <c r="N2890" s="25"/>
      <c r="O2890" s="25"/>
      <c r="P2890" s="25"/>
      <c r="Q2890" s="25"/>
      <c r="R2890" s="25"/>
      <c r="S2890" s="25"/>
      <c r="T2890" s="671"/>
      <c r="U2890" s="730" t="str">
        <f t="shared" si="47"/>
        <v/>
      </c>
    </row>
    <row r="2891" spans="1:21" x14ac:dyDescent="0.25">
      <c r="A2891" s="36" t="str">
        <f>'0'!$A$4</f>
        <v>………………..</v>
      </c>
      <c r="B2891" s="37">
        <f>'0'!$A$2</f>
        <v>46112</v>
      </c>
      <c r="C2891" s="37" t="s">
        <v>1197</v>
      </c>
      <c r="D2891" s="195"/>
      <c r="E2891" s="23"/>
      <c r="F2891" s="14"/>
      <c r="G2891" s="22"/>
      <c r="H2891" s="656"/>
      <c r="I2891" s="656"/>
      <c r="J2891" s="656"/>
      <c r="K2891" s="25"/>
      <c r="L2891" s="25"/>
      <c r="M2891" s="25"/>
      <c r="N2891" s="25"/>
      <c r="O2891" s="25"/>
      <c r="P2891" s="25"/>
      <c r="Q2891" s="25"/>
      <c r="R2891" s="25"/>
      <c r="S2891" s="25"/>
      <c r="T2891" s="671"/>
      <c r="U2891" s="730" t="str">
        <f t="shared" ref="U2891:U2954" si="48">IF(COUNTBLANK(D2891:S2891)=16,"",IF(D2891="999999999","",IF(ISNUMBER(VALUE(D2891)),IF(LEN(D2891)&lt;&gt;9,"Въведеното ЕИК е твърде късо или твърде дълго",IF(OR(MOD(MID(D2891,1,1)*1+MID(D2891,2,1)*2+MID(D2891,3,1)*3+MID(D2891,4,1)*4+MID(D2891,5,1)*5+MID(D2891,6,1)*6+MID(D2891,7,1)*7+MID(D2891,8,1)*8,11)-MID(D2891,9,1)=0,AND(MOD(MID(D2891,1,1)*3+MID(D2891,2,1)*4+MID(D2891,3,1)*5+MID(D2891,4,1)*6+MID(D2891,5,1)*7+MID(D2891,6,1)*8+MID(D2891,7,1)*9+MID(D2891,8,1)*10,11)=10,MID(D2891,9,1)*1=0),MOD(MID(D2891,1,1)*3+MID(D2891,2,1)*4+MID(D2891,3,1)*5+MID(D2891,4,1)*6+MID(D2891,5,1)*7+MID(D2891,6,1)*8+MID(D2891,7,1)*9+MID(D2891,8,1)*10,11)-MID(D2891,9,1)=0),"","Въведеното ЕИК е невалидно")),"Въведеното ЕИК съдържа непозволени символи")))</f>
        <v/>
      </c>
    </row>
    <row r="2892" spans="1:21" x14ac:dyDescent="0.25">
      <c r="A2892" s="36" t="str">
        <f>'0'!$A$4</f>
        <v>………………..</v>
      </c>
      <c r="B2892" s="37">
        <f>'0'!$A$2</f>
        <v>46112</v>
      </c>
      <c r="C2892" s="37" t="s">
        <v>1197</v>
      </c>
      <c r="D2892" s="195"/>
      <c r="E2892" s="23"/>
      <c r="F2892" s="14"/>
      <c r="G2892" s="22"/>
      <c r="H2892" s="656"/>
      <c r="I2892" s="656"/>
      <c r="J2892" s="656"/>
      <c r="K2892" s="25"/>
      <c r="L2892" s="25"/>
      <c r="M2892" s="25"/>
      <c r="N2892" s="25"/>
      <c r="O2892" s="25"/>
      <c r="P2892" s="25"/>
      <c r="Q2892" s="25"/>
      <c r="R2892" s="25"/>
      <c r="S2892" s="25"/>
      <c r="T2892" s="671"/>
      <c r="U2892" s="730" t="str">
        <f t="shared" si="48"/>
        <v/>
      </c>
    </row>
    <row r="2893" spans="1:21" x14ac:dyDescent="0.25">
      <c r="A2893" s="36" t="str">
        <f>'0'!$A$4</f>
        <v>………………..</v>
      </c>
      <c r="B2893" s="37">
        <f>'0'!$A$2</f>
        <v>46112</v>
      </c>
      <c r="C2893" s="37" t="s">
        <v>1197</v>
      </c>
      <c r="D2893" s="195"/>
      <c r="E2893" s="23"/>
      <c r="F2893" s="14"/>
      <c r="G2893" s="22"/>
      <c r="H2893" s="656"/>
      <c r="I2893" s="656"/>
      <c r="J2893" s="656"/>
      <c r="K2893" s="25"/>
      <c r="L2893" s="25"/>
      <c r="M2893" s="25"/>
      <c r="N2893" s="25"/>
      <c r="O2893" s="25"/>
      <c r="P2893" s="25"/>
      <c r="Q2893" s="25"/>
      <c r="R2893" s="25"/>
      <c r="S2893" s="25"/>
      <c r="T2893" s="671"/>
      <c r="U2893" s="730" t="str">
        <f t="shared" si="48"/>
        <v/>
      </c>
    </row>
    <row r="2894" spans="1:21" x14ac:dyDescent="0.25">
      <c r="A2894" s="36" t="str">
        <f>'0'!$A$4</f>
        <v>………………..</v>
      </c>
      <c r="B2894" s="37">
        <f>'0'!$A$2</f>
        <v>46112</v>
      </c>
      <c r="C2894" s="37" t="s">
        <v>1197</v>
      </c>
      <c r="D2894" s="195"/>
      <c r="E2894" s="23"/>
      <c r="F2894" s="14"/>
      <c r="G2894" s="22"/>
      <c r="H2894" s="656"/>
      <c r="I2894" s="656"/>
      <c r="J2894" s="656"/>
      <c r="K2894" s="25"/>
      <c r="L2894" s="25"/>
      <c r="M2894" s="25"/>
      <c r="N2894" s="25"/>
      <c r="O2894" s="25"/>
      <c r="P2894" s="25"/>
      <c r="Q2894" s="25"/>
      <c r="R2894" s="25"/>
      <c r="S2894" s="25"/>
      <c r="T2894" s="671"/>
      <c r="U2894" s="730" t="str">
        <f t="shared" si="48"/>
        <v/>
      </c>
    </row>
    <row r="2895" spans="1:21" x14ac:dyDescent="0.25">
      <c r="A2895" s="36" t="str">
        <f>'0'!$A$4</f>
        <v>………………..</v>
      </c>
      <c r="B2895" s="37">
        <f>'0'!$A$2</f>
        <v>46112</v>
      </c>
      <c r="C2895" s="37" t="s">
        <v>1197</v>
      </c>
      <c r="D2895" s="195"/>
      <c r="E2895" s="23"/>
      <c r="F2895" s="14"/>
      <c r="G2895" s="22"/>
      <c r="H2895" s="656"/>
      <c r="I2895" s="656"/>
      <c r="J2895" s="656"/>
      <c r="K2895" s="25"/>
      <c r="L2895" s="25"/>
      <c r="M2895" s="25"/>
      <c r="N2895" s="25"/>
      <c r="O2895" s="25"/>
      <c r="P2895" s="25"/>
      <c r="Q2895" s="25"/>
      <c r="R2895" s="25"/>
      <c r="S2895" s="25"/>
      <c r="T2895" s="671"/>
      <c r="U2895" s="730" t="str">
        <f t="shared" si="48"/>
        <v/>
      </c>
    </row>
    <row r="2896" spans="1:21" x14ac:dyDescent="0.25">
      <c r="A2896" s="36" t="str">
        <f>'0'!$A$4</f>
        <v>………………..</v>
      </c>
      <c r="B2896" s="37">
        <f>'0'!$A$2</f>
        <v>46112</v>
      </c>
      <c r="C2896" s="37" t="s">
        <v>1197</v>
      </c>
      <c r="D2896" s="195"/>
      <c r="E2896" s="23"/>
      <c r="F2896" s="14"/>
      <c r="G2896" s="22"/>
      <c r="H2896" s="656"/>
      <c r="I2896" s="656"/>
      <c r="J2896" s="656"/>
      <c r="K2896" s="25"/>
      <c r="L2896" s="25"/>
      <c r="M2896" s="25"/>
      <c r="N2896" s="25"/>
      <c r="O2896" s="25"/>
      <c r="P2896" s="25"/>
      <c r="Q2896" s="25"/>
      <c r="R2896" s="25"/>
      <c r="S2896" s="25"/>
      <c r="T2896" s="671"/>
      <c r="U2896" s="730" t="str">
        <f t="shared" si="48"/>
        <v/>
      </c>
    </row>
    <row r="2897" spans="1:21" x14ac:dyDescent="0.25">
      <c r="A2897" s="36" t="str">
        <f>'0'!$A$4</f>
        <v>………………..</v>
      </c>
      <c r="B2897" s="37">
        <f>'0'!$A$2</f>
        <v>46112</v>
      </c>
      <c r="C2897" s="37" t="s">
        <v>1197</v>
      </c>
      <c r="D2897" s="195"/>
      <c r="E2897" s="23"/>
      <c r="F2897" s="14"/>
      <c r="G2897" s="22"/>
      <c r="H2897" s="656"/>
      <c r="I2897" s="656"/>
      <c r="J2897" s="656"/>
      <c r="K2897" s="25"/>
      <c r="L2897" s="25"/>
      <c r="M2897" s="25"/>
      <c r="N2897" s="25"/>
      <c r="O2897" s="25"/>
      <c r="P2897" s="25"/>
      <c r="Q2897" s="25"/>
      <c r="R2897" s="25"/>
      <c r="S2897" s="25"/>
      <c r="T2897" s="671"/>
      <c r="U2897" s="730" t="str">
        <f t="shared" si="48"/>
        <v/>
      </c>
    </row>
    <row r="2898" spans="1:21" x14ac:dyDescent="0.25">
      <c r="A2898" s="36" t="str">
        <f>'0'!$A$4</f>
        <v>………………..</v>
      </c>
      <c r="B2898" s="37">
        <f>'0'!$A$2</f>
        <v>46112</v>
      </c>
      <c r="C2898" s="37" t="s">
        <v>1197</v>
      </c>
      <c r="D2898" s="195"/>
      <c r="E2898" s="23"/>
      <c r="F2898" s="14"/>
      <c r="G2898" s="22"/>
      <c r="H2898" s="656"/>
      <c r="I2898" s="656"/>
      <c r="J2898" s="656"/>
      <c r="K2898" s="25"/>
      <c r="L2898" s="25"/>
      <c r="M2898" s="25"/>
      <c r="N2898" s="25"/>
      <c r="O2898" s="25"/>
      <c r="P2898" s="25"/>
      <c r="Q2898" s="25"/>
      <c r="R2898" s="25"/>
      <c r="S2898" s="25"/>
      <c r="T2898" s="671"/>
      <c r="U2898" s="730" t="str">
        <f t="shared" si="48"/>
        <v/>
      </c>
    </row>
    <row r="2899" spans="1:21" x14ac:dyDescent="0.25">
      <c r="A2899" s="36" t="str">
        <f>'0'!$A$4</f>
        <v>………………..</v>
      </c>
      <c r="B2899" s="37">
        <f>'0'!$A$2</f>
        <v>46112</v>
      </c>
      <c r="C2899" s="37" t="s">
        <v>1197</v>
      </c>
      <c r="D2899" s="195"/>
      <c r="E2899" s="23"/>
      <c r="F2899" s="14"/>
      <c r="G2899" s="22"/>
      <c r="H2899" s="656"/>
      <c r="I2899" s="656"/>
      <c r="J2899" s="656"/>
      <c r="K2899" s="25"/>
      <c r="L2899" s="25"/>
      <c r="M2899" s="25"/>
      <c r="N2899" s="25"/>
      <c r="O2899" s="25"/>
      <c r="P2899" s="25"/>
      <c r="Q2899" s="25"/>
      <c r="R2899" s="25"/>
      <c r="S2899" s="25"/>
      <c r="T2899" s="671"/>
      <c r="U2899" s="730" t="str">
        <f t="shared" si="48"/>
        <v/>
      </c>
    </row>
    <row r="2900" spans="1:21" x14ac:dyDescent="0.25">
      <c r="A2900" s="36" t="str">
        <f>'0'!$A$4</f>
        <v>………………..</v>
      </c>
      <c r="B2900" s="37">
        <f>'0'!$A$2</f>
        <v>46112</v>
      </c>
      <c r="C2900" s="37" t="s">
        <v>1197</v>
      </c>
      <c r="D2900" s="195"/>
      <c r="E2900" s="23"/>
      <c r="F2900" s="14"/>
      <c r="G2900" s="22"/>
      <c r="H2900" s="656"/>
      <c r="I2900" s="656"/>
      <c r="J2900" s="656"/>
      <c r="K2900" s="25"/>
      <c r="L2900" s="25"/>
      <c r="M2900" s="25"/>
      <c r="N2900" s="25"/>
      <c r="O2900" s="25"/>
      <c r="P2900" s="25"/>
      <c r="Q2900" s="25"/>
      <c r="R2900" s="25"/>
      <c r="S2900" s="25"/>
      <c r="T2900" s="671"/>
      <c r="U2900" s="730" t="str">
        <f t="shared" si="48"/>
        <v/>
      </c>
    </row>
    <row r="2901" spans="1:21" x14ac:dyDescent="0.25">
      <c r="A2901" s="36" t="str">
        <f>'0'!$A$4</f>
        <v>………………..</v>
      </c>
      <c r="B2901" s="37">
        <f>'0'!$A$2</f>
        <v>46112</v>
      </c>
      <c r="C2901" s="37" t="s">
        <v>1197</v>
      </c>
      <c r="D2901" s="195"/>
      <c r="E2901" s="23"/>
      <c r="F2901" s="14"/>
      <c r="G2901" s="22"/>
      <c r="H2901" s="656"/>
      <c r="I2901" s="656"/>
      <c r="J2901" s="656"/>
      <c r="K2901" s="25"/>
      <c r="L2901" s="25"/>
      <c r="M2901" s="25"/>
      <c r="N2901" s="25"/>
      <c r="O2901" s="25"/>
      <c r="P2901" s="25"/>
      <c r="Q2901" s="25"/>
      <c r="R2901" s="25"/>
      <c r="S2901" s="25"/>
      <c r="T2901" s="671"/>
      <c r="U2901" s="730" t="str">
        <f t="shared" si="48"/>
        <v/>
      </c>
    </row>
    <row r="2902" spans="1:21" x14ac:dyDescent="0.25">
      <c r="A2902" s="36" t="str">
        <f>'0'!$A$4</f>
        <v>………………..</v>
      </c>
      <c r="B2902" s="37">
        <f>'0'!$A$2</f>
        <v>46112</v>
      </c>
      <c r="C2902" s="37" t="s">
        <v>1197</v>
      </c>
      <c r="D2902" s="195"/>
      <c r="E2902" s="23"/>
      <c r="F2902" s="14"/>
      <c r="G2902" s="22"/>
      <c r="H2902" s="656"/>
      <c r="I2902" s="656"/>
      <c r="J2902" s="656"/>
      <c r="K2902" s="25"/>
      <c r="L2902" s="25"/>
      <c r="M2902" s="25"/>
      <c r="N2902" s="25"/>
      <c r="O2902" s="25"/>
      <c r="P2902" s="25"/>
      <c r="Q2902" s="25"/>
      <c r="R2902" s="25"/>
      <c r="S2902" s="25"/>
      <c r="T2902" s="671"/>
      <c r="U2902" s="730" t="str">
        <f t="shared" si="48"/>
        <v/>
      </c>
    </row>
    <row r="2903" spans="1:21" x14ac:dyDescent="0.25">
      <c r="A2903" s="36" t="str">
        <f>'0'!$A$4</f>
        <v>………………..</v>
      </c>
      <c r="B2903" s="37">
        <f>'0'!$A$2</f>
        <v>46112</v>
      </c>
      <c r="C2903" s="37" t="s">
        <v>1197</v>
      </c>
      <c r="D2903" s="195"/>
      <c r="E2903" s="23"/>
      <c r="F2903" s="14"/>
      <c r="G2903" s="22"/>
      <c r="H2903" s="656"/>
      <c r="I2903" s="656"/>
      <c r="J2903" s="656"/>
      <c r="K2903" s="25"/>
      <c r="L2903" s="25"/>
      <c r="M2903" s="25"/>
      <c r="N2903" s="25"/>
      <c r="O2903" s="25"/>
      <c r="P2903" s="25"/>
      <c r="Q2903" s="25"/>
      <c r="R2903" s="25"/>
      <c r="S2903" s="25"/>
      <c r="T2903" s="671"/>
      <c r="U2903" s="730" t="str">
        <f t="shared" si="48"/>
        <v/>
      </c>
    </row>
    <row r="2904" spans="1:21" x14ac:dyDescent="0.25">
      <c r="A2904" s="36" t="str">
        <f>'0'!$A$4</f>
        <v>………………..</v>
      </c>
      <c r="B2904" s="37">
        <f>'0'!$A$2</f>
        <v>46112</v>
      </c>
      <c r="C2904" s="37" t="s">
        <v>1197</v>
      </c>
      <c r="D2904" s="195"/>
      <c r="E2904" s="23"/>
      <c r="F2904" s="14"/>
      <c r="G2904" s="22"/>
      <c r="H2904" s="656"/>
      <c r="I2904" s="656"/>
      <c r="J2904" s="656"/>
      <c r="K2904" s="25"/>
      <c r="L2904" s="25"/>
      <c r="M2904" s="25"/>
      <c r="N2904" s="25"/>
      <c r="O2904" s="25"/>
      <c r="P2904" s="25"/>
      <c r="Q2904" s="25"/>
      <c r="R2904" s="25"/>
      <c r="S2904" s="25"/>
      <c r="T2904" s="671"/>
      <c r="U2904" s="730" t="str">
        <f t="shared" si="48"/>
        <v/>
      </c>
    </row>
    <row r="2905" spans="1:21" x14ac:dyDescent="0.25">
      <c r="A2905" s="36" t="str">
        <f>'0'!$A$4</f>
        <v>………………..</v>
      </c>
      <c r="B2905" s="37">
        <f>'0'!$A$2</f>
        <v>46112</v>
      </c>
      <c r="C2905" s="37" t="s">
        <v>1197</v>
      </c>
      <c r="D2905" s="195"/>
      <c r="E2905" s="23"/>
      <c r="F2905" s="14"/>
      <c r="G2905" s="22"/>
      <c r="H2905" s="656"/>
      <c r="I2905" s="656"/>
      <c r="J2905" s="656"/>
      <c r="K2905" s="25"/>
      <c r="L2905" s="25"/>
      <c r="M2905" s="25"/>
      <c r="N2905" s="25"/>
      <c r="O2905" s="25"/>
      <c r="P2905" s="25"/>
      <c r="Q2905" s="25"/>
      <c r="R2905" s="25"/>
      <c r="S2905" s="25"/>
      <c r="T2905" s="671"/>
      <c r="U2905" s="730" t="str">
        <f t="shared" si="48"/>
        <v/>
      </c>
    </row>
    <row r="2906" spans="1:21" x14ac:dyDescent="0.25">
      <c r="A2906" s="36" t="str">
        <f>'0'!$A$4</f>
        <v>………………..</v>
      </c>
      <c r="B2906" s="37">
        <f>'0'!$A$2</f>
        <v>46112</v>
      </c>
      <c r="C2906" s="37" t="s">
        <v>1197</v>
      </c>
      <c r="D2906" s="195"/>
      <c r="E2906" s="23"/>
      <c r="F2906" s="14"/>
      <c r="G2906" s="22"/>
      <c r="H2906" s="656"/>
      <c r="I2906" s="656"/>
      <c r="J2906" s="656"/>
      <c r="K2906" s="25"/>
      <c r="L2906" s="25"/>
      <c r="M2906" s="25"/>
      <c r="N2906" s="25"/>
      <c r="O2906" s="25"/>
      <c r="P2906" s="25"/>
      <c r="Q2906" s="25"/>
      <c r="R2906" s="25"/>
      <c r="S2906" s="25"/>
      <c r="T2906" s="671"/>
      <c r="U2906" s="730" t="str">
        <f t="shared" si="48"/>
        <v/>
      </c>
    </row>
    <row r="2907" spans="1:21" x14ac:dyDescent="0.25">
      <c r="A2907" s="36" t="str">
        <f>'0'!$A$4</f>
        <v>………………..</v>
      </c>
      <c r="B2907" s="37">
        <f>'0'!$A$2</f>
        <v>46112</v>
      </c>
      <c r="C2907" s="37" t="s">
        <v>1197</v>
      </c>
      <c r="D2907" s="195"/>
      <c r="E2907" s="23"/>
      <c r="F2907" s="14"/>
      <c r="G2907" s="22"/>
      <c r="H2907" s="656"/>
      <c r="I2907" s="656"/>
      <c r="J2907" s="656"/>
      <c r="K2907" s="25"/>
      <c r="L2907" s="25"/>
      <c r="M2907" s="25"/>
      <c r="N2907" s="25"/>
      <c r="O2907" s="25"/>
      <c r="P2907" s="25"/>
      <c r="Q2907" s="25"/>
      <c r="R2907" s="25"/>
      <c r="S2907" s="25"/>
      <c r="T2907" s="671"/>
      <c r="U2907" s="730" t="str">
        <f t="shared" si="48"/>
        <v/>
      </c>
    </row>
    <row r="2908" spans="1:21" x14ac:dyDescent="0.25">
      <c r="A2908" s="36" t="str">
        <f>'0'!$A$4</f>
        <v>………………..</v>
      </c>
      <c r="B2908" s="37">
        <f>'0'!$A$2</f>
        <v>46112</v>
      </c>
      <c r="C2908" s="37" t="s">
        <v>1197</v>
      </c>
      <c r="D2908" s="195"/>
      <c r="E2908" s="23"/>
      <c r="F2908" s="14"/>
      <c r="G2908" s="22"/>
      <c r="H2908" s="656"/>
      <c r="I2908" s="656"/>
      <c r="J2908" s="656"/>
      <c r="K2908" s="25"/>
      <c r="L2908" s="25"/>
      <c r="M2908" s="25"/>
      <c r="N2908" s="25"/>
      <c r="O2908" s="25"/>
      <c r="P2908" s="25"/>
      <c r="Q2908" s="25"/>
      <c r="R2908" s="25"/>
      <c r="S2908" s="25"/>
      <c r="T2908" s="671"/>
      <c r="U2908" s="730" t="str">
        <f t="shared" si="48"/>
        <v/>
      </c>
    </row>
    <row r="2909" spans="1:21" x14ac:dyDescent="0.25">
      <c r="A2909" s="36" t="str">
        <f>'0'!$A$4</f>
        <v>………………..</v>
      </c>
      <c r="B2909" s="37">
        <f>'0'!$A$2</f>
        <v>46112</v>
      </c>
      <c r="C2909" s="37" t="s">
        <v>1197</v>
      </c>
      <c r="D2909" s="195"/>
      <c r="E2909" s="23"/>
      <c r="F2909" s="14"/>
      <c r="G2909" s="22"/>
      <c r="H2909" s="656"/>
      <c r="I2909" s="656"/>
      <c r="J2909" s="656"/>
      <c r="K2909" s="25"/>
      <c r="L2909" s="25"/>
      <c r="M2909" s="25"/>
      <c r="N2909" s="25"/>
      <c r="O2909" s="25"/>
      <c r="P2909" s="25"/>
      <c r="Q2909" s="25"/>
      <c r="R2909" s="25"/>
      <c r="S2909" s="25"/>
      <c r="T2909" s="671"/>
      <c r="U2909" s="730" t="str">
        <f t="shared" si="48"/>
        <v/>
      </c>
    </row>
    <row r="2910" spans="1:21" x14ac:dyDescent="0.25">
      <c r="A2910" s="36" t="str">
        <f>'0'!$A$4</f>
        <v>………………..</v>
      </c>
      <c r="B2910" s="37">
        <f>'0'!$A$2</f>
        <v>46112</v>
      </c>
      <c r="C2910" s="37" t="s">
        <v>1197</v>
      </c>
      <c r="D2910" s="195"/>
      <c r="E2910" s="23"/>
      <c r="F2910" s="14"/>
      <c r="G2910" s="22"/>
      <c r="H2910" s="656"/>
      <c r="I2910" s="656"/>
      <c r="J2910" s="656"/>
      <c r="K2910" s="25"/>
      <c r="L2910" s="25"/>
      <c r="M2910" s="25"/>
      <c r="N2910" s="25"/>
      <c r="O2910" s="25"/>
      <c r="P2910" s="25"/>
      <c r="Q2910" s="25"/>
      <c r="R2910" s="25"/>
      <c r="S2910" s="25"/>
      <c r="T2910" s="671"/>
      <c r="U2910" s="730" t="str">
        <f t="shared" si="48"/>
        <v/>
      </c>
    </row>
    <row r="2911" spans="1:21" x14ac:dyDescent="0.25">
      <c r="A2911" s="36" t="str">
        <f>'0'!$A$4</f>
        <v>………………..</v>
      </c>
      <c r="B2911" s="37">
        <f>'0'!$A$2</f>
        <v>46112</v>
      </c>
      <c r="C2911" s="37" t="s">
        <v>1197</v>
      </c>
      <c r="D2911" s="195"/>
      <c r="E2911" s="23"/>
      <c r="F2911" s="14"/>
      <c r="G2911" s="22"/>
      <c r="H2911" s="656"/>
      <c r="I2911" s="656"/>
      <c r="J2911" s="656"/>
      <c r="K2911" s="25"/>
      <c r="L2911" s="25"/>
      <c r="M2911" s="25"/>
      <c r="N2911" s="25"/>
      <c r="O2911" s="25"/>
      <c r="P2911" s="25"/>
      <c r="Q2911" s="25"/>
      <c r="R2911" s="25"/>
      <c r="S2911" s="25"/>
      <c r="T2911" s="671"/>
      <c r="U2911" s="730" t="str">
        <f t="shared" si="48"/>
        <v/>
      </c>
    </row>
    <row r="2912" spans="1:21" x14ac:dyDescent="0.25">
      <c r="A2912" s="36" t="str">
        <f>'0'!$A$4</f>
        <v>………………..</v>
      </c>
      <c r="B2912" s="37">
        <f>'0'!$A$2</f>
        <v>46112</v>
      </c>
      <c r="C2912" s="37" t="s">
        <v>1197</v>
      </c>
      <c r="D2912" s="195"/>
      <c r="E2912" s="23"/>
      <c r="F2912" s="14"/>
      <c r="G2912" s="22"/>
      <c r="H2912" s="656"/>
      <c r="I2912" s="656"/>
      <c r="J2912" s="656"/>
      <c r="K2912" s="25"/>
      <c r="L2912" s="25"/>
      <c r="M2912" s="25"/>
      <c r="N2912" s="25"/>
      <c r="O2912" s="25"/>
      <c r="P2912" s="25"/>
      <c r="Q2912" s="25"/>
      <c r="R2912" s="25"/>
      <c r="S2912" s="25"/>
      <c r="T2912" s="671"/>
      <c r="U2912" s="730" t="str">
        <f t="shared" si="48"/>
        <v/>
      </c>
    </row>
    <row r="2913" spans="1:21" x14ac:dyDescent="0.25">
      <c r="A2913" s="36" t="str">
        <f>'0'!$A$4</f>
        <v>………………..</v>
      </c>
      <c r="B2913" s="37">
        <f>'0'!$A$2</f>
        <v>46112</v>
      </c>
      <c r="C2913" s="37" t="s">
        <v>1197</v>
      </c>
      <c r="D2913" s="195"/>
      <c r="E2913" s="23"/>
      <c r="F2913" s="14"/>
      <c r="G2913" s="22"/>
      <c r="H2913" s="656"/>
      <c r="I2913" s="656"/>
      <c r="J2913" s="656"/>
      <c r="K2913" s="25"/>
      <c r="L2913" s="25"/>
      <c r="M2913" s="25"/>
      <c r="N2913" s="25"/>
      <c r="O2913" s="25"/>
      <c r="P2913" s="25"/>
      <c r="Q2913" s="25"/>
      <c r="R2913" s="25"/>
      <c r="S2913" s="25"/>
      <c r="T2913" s="671"/>
      <c r="U2913" s="730" t="str">
        <f t="shared" si="48"/>
        <v/>
      </c>
    </row>
    <row r="2914" spans="1:21" x14ac:dyDescent="0.25">
      <c r="A2914" s="36" t="str">
        <f>'0'!$A$4</f>
        <v>………………..</v>
      </c>
      <c r="B2914" s="37">
        <f>'0'!$A$2</f>
        <v>46112</v>
      </c>
      <c r="C2914" s="37" t="s">
        <v>1197</v>
      </c>
      <c r="D2914" s="195"/>
      <c r="E2914" s="23"/>
      <c r="F2914" s="14"/>
      <c r="G2914" s="22"/>
      <c r="H2914" s="656"/>
      <c r="I2914" s="656"/>
      <c r="J2914" s="656"/>
      <c r="K2914" s="25"/>
      <c r="L2914" s="25"/>
      <c r="M2914" s="25"/>
      <c r="N2914" s="25"/>
      <c r="O2914" s="25"/>
      <c r="P2914" s="25"/>
      <c r="Q2914" s="25"/>
      <c r="R2914" s="25"/>
      <c r="S2914" s="25"/>
      <c r="T2914" s="671"/>
      <c r="U2914" s="730" t="str">
        <f t="shared" si="48"/>
        <v/>
      </c>
    </row>
    <row r="2915" spans="1:21" x14ac:dyDescent="0.25">
      <c r="A2915" s="36" t="str">
        <f>'0'!$A$4</f>
        <v>………………..</v>
      </c>
      <c r="B2915" s="37">
        <f>'0'!$A$2</f>
        <v>46112</v>
      </c>
      <c r="C2915" s="37" t="s">
        <v>1197</v>
      </c>
      <c r="D2915" s="195"/>
      <c r="E2915" s="23"/>
      <c r="F2915" s="14"/>
      <c r="G2915" s="22"/>
      <c r="H2915" s="656"/>
      <c r="I2915" s="656"/>
      <c r="J2915" s="656"/>
      <c r="K2915" s="25"/>
      <c r="L2915" s="25"/>
      <c r="M2915" s="25"/>
      <c r="N2915" s="25"/>
      <c r="O2915" s="25"/>
      <c r="P2915" s="25"/>
      <c r="Q2915" s="25"/>
      <c r="R2915" s="25"/>
      <c r="S2915" s="25"/>
      <c r="T2915" s="671"/>
      <c r="U2915" s="730" t="str">
        <f t="shared" si="48"/>
        <v/>
      </c>
    </row>
    <row r="2916" spans="1:21" x14ac:dyDescent="0.25">
      <c r="A2916" s="36" t="str">
        <f>'0'!$A$4</f>
        <v>………………..</v>
      </c>
      <c r="B2916" s="37">
        <f>'0'!$A$2</f>
        <v>46112</v>
      </c>
      <c r="C2916" s="37" t="s">
        <v>1197</v>
      </c>
      <c r="D2916" s="195"/>
      <c r="E2916" s="23"/>
      <c r="F2916" s="14"/>
      <c r="G2916" s="22"/>
      <c r="H2916" s="656"/>
      <c r="I2916" s="656"/>
      <c r="J2916" s="656"/>
      <c r="K2916" s="25"/>
      <c r="L2916" s="25"/>
      <c r="M2916" s="25"/>
      <c r="N2916" s="25"/>
      <c r="O2916" s="25"/>
      <c r="P2916" s="25"/>
      <c r="Q2916" s="25"/>
      <c r="R2916" s="25"/>
      <c r="S2916" s="25"/>
      <c r="T2916" s="671"/>
      <c r="U2916" s="730" t="str">
        <f t="shared" si="48"/>
        <v/>
      </c>
    </row>
    <row r="2917" spans="1:21" x14ac:dyDescent="0.25">
      <c r="A2917" s="36" t="str">
        <f>'0'!$A$4</f>
        <v>………………..</v>
      </c>
      <c r="B2917" s="37">
        <f>'0'!$A$2</f>
        <v>46112</v>
      </c>
      <c r="C2917" s="37" t="s">
        <v>1197</v>
      </c>
      <c r="D2917" s="195"/>
      <c r="E2917" s="23"/>
      <c r="F2917" s="14"/>
      <c r="G2917" s="22"/>
      <c r="H2917" s="656"/>
      <c r="I2917" s="656"/>
      <c r="J2917" s="656"/>
      <c r="K2917" s="25"/>
      <c r="L2917" s="25"/>
      <c r="M2917" s="25"/>
      <c r="N2917" s="25"/>
      <c r="O2917" s="25"/>
      <c r="P2917" s="25"/>
      <c r="Q2917" s="25"/>
      <c r="R2917" s="25"/>
      <c r="S2917" s="25"/>
      <c r="T2917" s="671"/>
      <c r="U2917" s="730" t="str">
        <f t="shared" si="48"/>
        <v/>
      </c>
    </row>
    <row r="2918" spans="1:21" x14ac:dyDescent="0.25">
      <c r="A2918" s="36" t="str">
        <f>'0'!$A$4</f>
        <v>………………..</v>
      </c>
      <c r="B2918" s="37">
        <f>'0'!$A$2</f>
        <v>46112</v>
      </c>
      <c r="C2918" s="37" t="s">
        <v>1197</v>
      </c>
      <c r="D2918" s="195"/>
      <c r="E2918" s="23"/>
      <c r="F2918" s="14"/>
      <c r="G2918" s="22"/>
      <c r="H2918" s="656"/>
      <c r="I2918" s="656"/>
      <c r="J2918" s="656"/>
      <c r="K2918" s="25"/>
      <c r="L2918" s="25"/>
      <c r="M2918" s="25"/>
      <c r="N2918" s="25"/>
      <c r="O2918" s="25"/>
      <c r="P2918" s="25"/>
      <c r="Q2918" s="25"/>
      <c r="R2918" s="25"/>
      <c r="S2918" s="25"/>
      <c r="T2918" s="671"/>
      <c r="U2918" s="730" t="str">
        <f t="shared" si="48"/>
        <v/>
      </c>
    </row>
    <row r="2919" spans="1:21" x14ac:dyDescent="0.25">
      <c r="A2919" s="36" t="str">
        <f>'0'!$A$4</f>
        <v>………………..</v>
      </c>
      <c r="B2919" s="37">
        <f>'0'!$A$2</f>
        <v>46112</v>
      </c>
      <c r="C2919" s="37" t="s">
        <v>1197</v>
      </c>
      <c r="D2919" s="195"/>
      <c r="E2919" s="23"/>
      <c r="F2919" s="14"/>
      <c r="G2919" s="22"/>
      <c r="H2919" s="656"/>
      <c r="I2919" s="656"/>
      <c r="J2919" s="656"/>
      <c r="K2919" s="25"/>
      <c r="L2919" s="25"/>
      <c r="M2919" s="25"/>
      <c r="N2919" s="25"/>
      <c r="O2919" s="25"/>
      <c r="P2919" s="25"/>
      <c r="Q2919" s="25"/>
      <c r="R2919" s="25"/>
      <c r="S2919" s="25"/>
      <c r="T2919" s="671"/>
      <c r="U2919" s="730" t="str">
        <f t="shared" si="48"/>
        <v/>
      </c>
    </row>
    <row r="2920" spans="1:21" x14ac:dyDescent="0.25">
      <c r="A2920" s="36" t="str">
        <f>'0'!$A$4</f>
        <v>………………..</v>
      </c>
      <c r="B2920" s="37">
        <f>'0'!$A$2</f>
        <v>46112</v>
      </c>
      <c r="C2920" s="37" t="s">
        <v>1197</v>
      </c>
      <c r="D2920" s="195"/>
      <c r="E2920" s="23"/>
      <c r="F2920" s="14"/>
      <c r="G2920" s="22"/>
      <c r="H2920" s="656"/>
      <c r="I2920" s="656"/>
      <c r="J2920" s="656"/>
      <c r="K2920" s="25"/>
      <c r="L2920" s="25"/>
      <c r="M2920" s="25"/>
      <c r="N2920" s="25"/>
      <c r="O2920" s="25"/>
      <c r="P2920" s="25"/>
      <c r="Q2920" s="25"/>
      <c r="R2920" s="25"/>
      <c r="S2920" s="25"/>
      <c r="T2920" s="671"/>
      <c r="U2920" s="730" t="str">
        <f t="shared" si="48"/>
        <v/>
      </c>
    </row>
    <row r="2921" spans="1:21" x14ac:dyDescent="0.25">
      <c r="A2921" s="36" t="str">
        <f>'0'!$A$4</f>
        <v>………………..</v>
      </c>
      <c r="B2921" s="37">
        <f>'0'!$A$2</f>
        <v>46112</v>
      </c>
      <c r="C2921" s="37" t="s">
        <v>1197</v>
      </c>
      <c r="D2921" s="195"/>
      <c r="E2921" s="23"/>
      <c r="F2921" s="14"/>
      <c r="G2921" s="22"/>
      <c r="H2921" s="656"/>
      <c r="I2921" s="656"/>
      <c r="J2921" s="656"/>
      <c r="K2921" s="25"/>
      <c r="L2921" s="25"/>
      <c r="M2921" s="25"/>
      <c r="N2921" s="25"/>
      <c r="O2921" s="25"/>
      <c r="P2921" s="25"/>
      <c r="Q2921" s="25"/>
      <c r="R2921" s="25"/>
      <c r="S2921" s="25"/>
      <c r="T2921" s="671"/>
      <c r="U2921" s="730" t="str">
        <f t="shared" si="48"/>
        <v/>
      </c>
    </row>
    <row r="2922" spans="1:21" x14ac:dyDescent="0.25">
      <c r="A2922" s="36" t="str">
        <f>'0'!$A$4</f>
        <v>………………..</v>
      </c>
      <c r="B2922" s="37">
        <f>'0'!$A$2</f>
        <v>46112</v>
      </c>
      <c r="C2922" s="37" t="s">
        <v>1197</v>
      </c>
      <c r="D2922" s="195"/>
      <c r="E2922" s="23"/>
      <c r="F2922" s="14"/>
      <c r="G2922" s="22"/>
      <c r="H2922" s="656"/>
      <c r="I2922" s="656"/>
      <c r="J2922" s="656"/>
      <c r="K2922" s="25"/>
      <c r="L2922" s="25"/>
      <c r="M2922" s="25"/>
      <c r="N2922" s="25"/>
      <c r="O2922" s="25"/>
      <c r="P2922" s="25"/>
      <c r="Q2922" s="25"/>
      <c r="R2922" s="25"/>
      <c r="S2922" s="25"/>
      <c r="T2922" s="671"/>
      <c r="U2922" s="730" t="str">
        <f t="shared" si="48"/>
        <v/>
      </c>
    </row>
    <row r="2923" spans="1:21" x14ac:dyDescent="0.25">
      <c r="A2923" s="36" t="str">
        <f>'0'!$A$4</f>
        <v>………………..</v>
      </c>
      <c r="B2923" s="37">
        <f>'0'!$A$2</f>
        <v>46112</v>
      </c>
      <c r="C2923" s="37" t="s">
        <v>1197</v>
      </c>
      <c r="D2923" s="195"/>
      <c r="E2923" s="23"/>
      <c r="F2923" s="14"/>
      <c r="G2923" s="22"/>
      <c r="H2923" s="656"/>
      <c r="I2923" s="656"/>
      <c r="J2923" s="656"/>
      <c r="K2923" s="25"/>
      <c r="L2923" s="25"/>
      <c r="M2923" s="25"/>
      <c r="N2923" s="25"/>
      <c r="O2923" s="25"/>
      <c r="P2923" s="25"/>
      <c r="Q2923" s="25"/>
      <c r="R2923" s="25"/>
      <c r="S2923" s="25"/>
      <c r="T2923" s="671"/>
      <c r="U2923" s="730" t="str">
        <f t="shared" si="48"/>
        <v/>
      </c>
    </row>
    <row r="2924" spans="1:21" x14ac:dyDescent="0.25">
      <c r="A2924" s="36" t="str">
        <f>'0'!$A$4</f>
        <v>………………..</v>
      </c>
      <c r="B2924" s="37">
        <f>'0'!$A$2</f>
        <v>46112</v>
      </c>
      <c r="C2924" s="37" t="s">
        <v>1197</v>
      </c>
      <c r="D2924" s="195"/>
      <c r="E2924" s="23"/>
      <c r="F2924" s="14"/>
      <c r="G2924" s="22"/>
      <c r="H2924" s="656"/>
      <c r="I2924" s="656"/>
      <c r="J2924" s="656"/>
      <c r="K2924" s="25"/>
      <c r="L2924" s="25"/>
      <c r="M2924" s="25"/>
      <c r="N2924" s="25"/>
      <c r="O2924" s="25"/>
      <c r="P2924" s="25"/>
      <c r="Q2924" s="25"/>
      <c r="R2924" s="25"/>
      <c r="S2924" s="25"/>
      <c r="T2924" s="671"/>
      <c r="U2924" s="730" t="str">
        <f t="shared" si="48"/>
        <v/>
      </c>
    </row>
    <row r="2925" spans="1:21" x14ac:dyDescent="0.25">
      <c r="A2925" s="36" t="str">
        <f>'0'!$A$4</f>
        <v>………………..</v>
      </c>
      <c r="B2925" s="37">
        <f>'0'!$A$2</f>
        <v>46112</v>
      </c>
      <c r="C2925" s="37" t="s">
        <v>1197</v>
      </c>
      <c r="D2925" s="195"/>
      <c r="E2925" s="23"/>
      <c r="F2925" s="14"/>
      <c r="G2925" s="22"/>
      <c r="H2925" s="656"/>
      <c r="I2925" s="656"/>
      <c r="J2925" s="656"/>
      <c r="K2925" s="25"/>
      <c r="L2925" s="25"/>
      <c r="M2925" s="25"/>
      <c r="N2925" s="25"/>
      <c r="O2925" s="25"/>
      <c r="P2925" s="25"/>
      <c r="Q2925" s="25"/>
      <c r="R2925" s="25"/>
      <c r="S2925" s="25"/>
      <c r="T2925" s="671"/>
      <c r="U2925" s="730" t="str">
        <f t="shared" si="48"/>
        <v/>
      </c>
    </row>
    <row r="2926" spans="1:21" x14ac:dyDescent="0.25">
      <c r="A2926" s="36" t="str">
        <f>'0'!$A$4</f>
        <v>………………..</v>
      </c>
      <c r="B2926" s="37">
        <f>'0'!$A$2</f>
        <v>46112</v>
      </c>
      <c r="C2926" s="37" t="s">
        <v>1197</v>
      </c>
      <c r="D2926" s="195"/>
      <c r="E2926" s="23"/>
      <c r="F2926" s="14"/>
      <c r="G2926" s="22"/>
      <c r="H2926" s="656"/>
      <c r="I2926" s="656"/>
      <c r="J2926" s="656"/>
      <c r="K2926" s="25"/>
      <c r="L2926" s="25"/>
      <c r="M2926" s="25"/>
      <c r="N2926" s="25"/>
      <c r="O2926" s="25"/>
      <c r="P2926" s="25"/>
      <c r="Q2926" s="25"/>
      <c r="R2926" s="25"/>
      <c r="S2926" s="25"/>
      <c r="T2926" s="671"/>
      <c r="U2926" s="730" t="str">
        <f t="shared" si="48"/>
        <v/>
      </c>
    </row>
    <row r="2927" spans="1:21" x14ac:dyDescent="0.25">
      <c r="A2927" s="36" t="str">
        <f>'0'!$A$4</f>
        <v>………………..</v>
      </c>
      <c r="B2927" s="37">
        <f>'0'!$A$2</f>
        <v>46112</v>
      </c>
      <c r="C2927" s="37" t="s">
        <v>1197</v>
      </c>
      <c r="D2927" s="195"/>
      <c r="E2927" s="23"/>
      <c r="F2927" s="14"/>
      <c r="G2927" s="22"/>
      <c r="H2927" s="656"/>
      <c r="I2927" s="656"/>
      <c r="J2927" s="656"/>
      <c r="K2927" s="25"/>
      <c r="L2927" s="25"/>
      <c r="M2927" s="25"/>
      <c r="N2927" s="25"/>
      <c r="O2927" s="25"/>
      <c r="P2927" s="25"/>
      <c r="Q2927" s="25"/>
      <c r="R2927" s="25"/>
      <c r="S2927" s="25"/>
      <c r="T2927" s="671"/>
      <c r="U2927" s="730" t="str">
        <f t="shared" si="48"/>
        <v/>
      </c>
    </row>
    <row r="2928" spans="1:21" x14ac:dyDescent="0.25">
      <c r="A2928" s="36" t="str">
        <f>'0'!$A$4</f>
        <v>………………..</v>
      </c>
      <c r="B2928" s="37">
        <f>'0'!$A$2</f>
        <v>46112</v>
      </c>
      <c r="C2928" s="37" t="s">
        <v>1197</v>
      </c>
      <c r="D2928" s="195"/>
      <c r="E2928" s="23"/>
      <c r="F2928" s="14"/>
      <c r="G2928" s="22"/>
      <c r="H2928" s="656"/>
      <c r="I2928" s="656"/>
      <c r="J2928" s="656"/>
      <c r="K2928" s="25"/>
      <c r="L2928" s="25"/>
      <c r="M2928" s="25"/>
      <c r="N2928" s="25"/>
      <c r="O2928" s="25"/>
      <c r="P2928" s="25"/>
      <c r="Q2928" s="25"/>
      <c r="R2928" s="25"/>
      <c r="S2928" s="25"/>
      <c r="T2928" s="671"/>
      <c r="U2928" s="730" t="str">
        <f t="shared" si="48"/>
        <v/>
      </c>
    </row>
    <row r="2929" spans="1:21" x14ac:dyDescent="0.25">
      <c r="A2929" s="36" t="str">
        <f>'0'!$A$4</f>
        <v>………………..</v>
      </c>
      <c r="B2929" s="37">
        <f>'0'!$A$2</f>
        <v>46112</v>
      </c>
      <c r="C2929" s="37" t="s">
        <v>1197</v>
      </c>
      <c r="D2929" s="195"/>
      <c r="E2929" s="23"/>
      <c r="F2929" s="14"/>
      <c r="G2929" s="22"/>
      <c r="H2929" s="656"/>
      <c r="I2929" s="656"/>
      <c r="J2929" s="656"/>
      <c r="K2929" s="25"/>
      <c r="L2929" s="25"/>
      <c r="M2929" s="25"/>
      <c r="N2929" s="25"/>
      <c r="O2929" s="25"/>
      <c r="P2929" s="25"/>
      <c r="Q2929" s="25"/>
      <c r="R2929" s="25"/>
      <c r="S2929" s="25"/>
      <c r="T2929" s="671"/>
      <c r="U2929" s="730" t="str">
        <f t="shared" si="48"/>
        <v/>
      </c>
    </row>
    <row r="2930" spans="1:21" x14ac:dyDescent="0.25">
      <c r="A2930" s="36" t="str">
        <f>'0'!$A$4</f>
        <v>………………..</v>
      </c>
      <c r="B2930" s="37">
        <f>'0'!$A$2</f>
        <v>46112</v>
      </c>
      <c r="C2930" s="37" t="s">
        <v>1197</v>
      </c>
      <c r="D2930" s="195"/>
      <c r="E2930" s="23"/>
      <c r="F2930" s="14"/>
      <c r="G2930" s="22"/>
      <c r="H2930" s="656"/>
      <c r="I2930" s="656"/>
      <c r="J2930" s="656"/>
      <c r="K2930" s="25"/>
      <c r="L2930" s="25"/>
      <c r="M2930" s="25"/>
      <c r="N2930" s="25"/>
      <c r="O2930" s="25"/>
      <c r="P2930" s="25"/>
      <c r="Q2930" s="25"/>
      <c r="R2930" s="25"/>
      <c r="S2930" s="25"/>
      <c r="T2930" s="671"/>
      <c r="U2930" s="730" t="str">
        <f t="shared" si="48"/>
        <v/>
      </c>
    </row>
    <row r="2931" spans="1:21" x14ac:dyDescent="0.25">
      <c r="A2931" s="36" t="str">
        <f>'0'!$A$4</f>
        <v>………………..</v>
      </c>
      <c r="B2931" s="37">
        <f>'0'!$A$2</f>
        <v>46112</v>
      </c>
      <c r="C2931" s="37" t="s">
        <v>1197</v>
      </c>
      <c r="D2931" s="195"/>
      <c r="E2931" s="23"/>
      <c r="F2931" s="14"/>
      <c r="G2931" s="22"/>
      <c r="H2931" s="656"/>
      <c r="I2931" s="656"/>
      <c r="J2931" s="656"/>
      <c r="K2931" s="25"/>
      <c r="L2931" s="25"/>
      <c r="M2931" s="25"/>
      <c r="N2931" s="25"/>
      <c r="O2931" s="25"/>
      <c r="P2931" s="25"/>
      <c r="Q2931" s="25"/>
      <c r="R2931" s="25"/>
      <c r="S2931" s="25"/>
      <c r="T2931" s="671"/>
      <c r="U2931" s="730" t="str">
        <f t="shared" si="48"/>
        <v/>
      </c>
    </row>
    <row r="2932" spans="1:21" x14ac:dyDescent="0.25">
      <c r="A2932" s="36" t="str">
        <f>'0'!$A$4</f>
        <v>………………..</v>
      </c>
      <c r="B2932" s="37">
        <f>'0'!$A$2</f>
        <v>46112</v>
      </c>
      <c r="C2932" s="37" t="s">
        <v>1197</v>
      </c>
      <c r="D2932" s="195"/>
      <c r="E2932" s="23"/>
      <c r="F2932" s="14"/>
      <c r="G2932" s="22"/>
      <c r="H2932" s="656"/>
      <c r="I2932" s="656"/>
      <c r="J2932" s="656"/>
      <c r="K2932" s="25"/>
      <c r="L2932" s="25"/>
      <c r="M2932" s="25"/>
      <c r="N2932" s="25"/>
      <c r="O2932" s="25"/>
      <c r="P2932" s="25"/>
      <c r="Q2932" s="25"/>
      <c r="R2932" s="25"/>
      <c r="S2932" s="25"/>
      <c r="T2932" s="671"/>
      <c r="U2932" s="730" t="str">
        <f t="shared" si="48"/>
        <v/>
      </c>
    </row>
    <row r="2933" spans="1:21" x14ac:dyDescent="0.25">
      <c r="A2933" s="36" t="str">
        <f>'0'!$A$4</f>
        <v>………………..</v>
      </c>
      <c r="B2933" s="37">
        <f>'0'!$A$2</f>
        <v>46112</v>
      </c>
      <c r="C2933" s="37" t="s">
        <v>1197</v>
      </c>
      <c r="D2933" s="195"/>
      <c r="E2933" s="23"/>
      <c r="F2933" s="14"/>
      <c r="G2933" s="22"/>
      <c r="H2933" s="656"/>
      <c r="I2933" s="656"/>
      <c r="J2933" s="656"/>
      <c r="K2933" s="25"/>
      <c r="L2933" s="25"/>
      <c r="M2933" s="25"/>
      <c r="N2933" s="25"/>
      <c r="O2933" s="25"/>
      <c r="P2933" s="25"/>
      <c r="Q2933" s="25"/>
      <c r="R2933" s="25"/>
      <c r="S2933" s="25"/>
      <c r="T2933" s="671"/>
      <c r="U2933" s="730" t="str">
        <f t="shared" si="48"/>
        <v/>
      </c>
    </row>
    <row r="2934" spans="1:21" x14ac:dyDescent="0.25">
      <c r="A2934" s="36" t="str">
        <f>'0'!$A$4</f>
        <v>………………..</v>
      </c>
      <c r="B2934" s="37">
        <f>'0'!$A$2</f>
        <v>46112</v>
      </c>
      <c r="C2934" s="37" t="s">
        <v>1197</v>
      </c>
      <c r="D2934" s="195"/>
      <c r="E2934" s="23"/>
      <c r="F2934" s="14"/>
      <c r="G2934" s="22"/>
      <c r="H2934" s="656"/>
      <c r="I2934" s="656"/>
      <c r="J2934" s="656"/>
      <c r="K2934" s="25"/>
      <c r="L2934" s="25"/>
      <c r="M2934" s="25"/>
      <c r="N2934" s="25"/>
      <c r="O2934" s="25"/>
      <c r="P2934" s="25"/>
      <c r="Q2934" s="25"/>
      <c r="R2934" s="25"/>
      <c r="S2934" s="25"/>
      <c r="T2934" s="671"/>
      <c r="U2934" s="730" t="str">
        <f t="shared" si="48"/>
        <v/>
      </c>
    </row>
    <row r="2935" spans="1:21" x14ac:dyDescent="0.25">
      <c r="A2935" s="36" t="str">
        <f>'0'!$A$4</f>
        <v>………………..</v>
      </c>
      <c r="B2935" s="37">
        <f>'0'!$A$2</f>
        <v>46112</v>
      </c>
      <c r="C2935" s="37" t="s">
        <v>1197</v>
      </c>
      <c r="D2935" s="195"/>
      <c r="E2935" s="23"/>
      <c r="F2935" s="14"/>
      <c r="G2935" s="22"/>
      <c r="H2935" s="656"/>
      <c r="I2935" s="656"/>
      <c r="J2935" s="656"/>
      <c r="K2935" s="25"/>
      <c r="L2935" s="25"/>
      <c r="M2935" s="25"/>
      <c r="N2935" s="25"/>
      <c r="O2935" s="25"/>
      <c r="P2935" s="25"/>
      <c r="Q2935" s="25"/>
      <c r="R2935" s="25"/>
      <c r="S2935" s="25"/>
      <c r="T2935" s="671"/>
      <c r="U2935" s="730" t="str">
        <f t="shared" si="48"/>
        <v/>
      </c>
    </row>
    <row r="2936" spans="1:21" x14ac:dyDescent="0.25">
      <c r="A2936" s="36" t="str">
        <f>'0'!$A$4</f>
        <v>………………..</v>
      </c>
      <c r="B2936" s="37">
        <f>'0'!$A$2</f>
        <v>46112</v>
      </c>
      <c r="C2936" s="37" t="s">
        <v>1197</v>
      </c>
      <c r="D2936" s="195"/>
      <c r="E2936" s="23"/>
      <c r="F2936" s="14"/>
      <c r="G2936" s="22"/>
      <c r="H2936" s="656"/>
      <c r="I2936" s="656"/>
      <c r="J2936" s="656"/>
      <c r="K2936" s="25"/>
      <c r="L2936" s="25"/>
      <c r="M2936" s="25"/>
      <c r="N2936" s="25"/>
      <c r="O2936" s="25"/>
      <c r="P2936" s="25"/>
      <c r="Q2936" s="25"/>
      <c r="R2936" s="25"/>
      <c r="S2936" s="25"/>
      <c r="T2936" s="671"/>
      <c r="U2936" s="730" t="str">
        <f t="shared" si="48"/>
        <v/>
      </c>
    </row>
    <row r="2937" spans="1:21" x14ac:dyDescent="0.25">
      <c r="A2937" s="36" t="str">
        <f>'0'!$A$4</f>
        <v>………………..</v>
      </c>
      <c r="B2937" s="37">
        <f>'0'!$A$2</f>
        <v>46112</v>
      </c>
      <c r="C2937" s="37" t="s">
        <v>1197</v>
      </c>
      <c r="D2937" s="195"/>
      <c r="E2937" s="23"/>
      <c r="F2937" s="14"/>
      <c r="G2937" s="22"/>
      <c r="H2937" s="656"/>
      <c r="I2937" s="656"/>
      <c r="J2937" s="656"/>
      <c r="K2937" s="25"/>
      <c r="L2937" s="25"/>
      <c r="M2937" s="25"/>
      <c r="N2937" s="25"/>
      <c r="O2937" s="25"/>
      <c r="P2937" s="25"/>
      <c r="Q2937" s="25"/>
      <c r="R2937" s="25"/>
      <c r="S2937" s="25"/>
      <c r="T2937" s="671"/>
      <c r="U2937" s="730" t="str">
        <f t="shared" si="48"/>
        <v/>
      </c>
    </row>
    <row r="2938" spans="1:21" x14ac:dyDescent="0.25">
      <c r="A2938" s="36" t="str">
        <f>'0'!$A$4</f>
        <v>………………..</v>
      </c>
      <c r="B2938" s="37">
        <f>'0'!$A$2</f>
        <v>46112</v>
      </c>
      <c r="C2938" s="37" t="s">
        <v>1197</v>
      </c>
      <c r="D2938" s="195"/>
      <c r="E2938" s="23"/>
      <c r="F2938" s="14"/>
      <c r="G2938" s="22"/>
      <c r="H2938" s="656"/>
      <c r="I2938" s="656"/>
      <c r="J2938" s="656"/>
      <c r="K2938" s="25"/>
      <c r="L2938" s="25"/>
      <c r="M2938" s="25"/>
      <c r="N2938" s="25"/>
      <c r="O2938" s="25"/>
      <c r="P2938" s="25"/>
      <c r="Q2938" s="25"/>
      <c r="R2938" s="25"/>
      <c r="S2938" s="25"/>
      <c r="T2938" s="671"/>
      <c r="U2938" s="730" t="str">
        <f t="shared" si="48"/>
        <v/>
      </c>
    </row>
    <row r="2939" spans="1:21" x14ac:dyDescent="0.25">
      <c r="A2939" s="36" t="str">
        <f>'0'!$A$4</f>
        <v>………………..</v>
      </c>
      <c r="B2939" s="37">
        <f>'0'!$A$2</f>
        <v>46112</v>
      </c>
      <c r="C2939" s="37" t="s">
        <v>1197</v>
      </c>
      <c r="D2939" s="195"/>
      <c r="E2939" s="23"/>
      <c r="F2939" s="14"/>
      <c r="G2939" s="22"/>
      <c r="H2939" s="656"/>
      <c r="I2939" s="656"/>
      <c r="J2939" s="656"/>
      <c r="K2939" s="25"/>
      <c r="L2939" s="25"/>
      <c r="M2939" s="25"/>
      <c r="N2939" s="25"/>
      <c r="O2939" s="25"/>
      <c r="P2939" s="25"/>
      <c r="Q2939" s="25"/>
      <c r="R2939" s="25"/>
      <c r="S2939" s="25"/>
      <c r="T2939" s="671"/>
      <c r="U2939" s="730" t="str">
        <f t="shared" si="48"/>
        <v/>
      </c>
    </row>
    <row r="2940" spans="1:21" x14ac:dyDescent="0.25">
      <c r="A2940" s="36" t="str">
        <f>'0'!$A$4</f>
        <v>………………..</v>
      </c>
      <c r="B2940" s="37">
        <f>'0'!$A$2</f>
        <v>46112</v>
      </c>
      <c r="C2940" s="37" t="s">
        <v>1197</v>
      </c>
      <c r="D2940" s="195"/>
      <c r="E2940" s="23"/>
      <c r="F2940" s="14"/>
      <c r="G2940" s="22"/>
      <c r="H2940" s="656"/>
      <c r="I2940" s="656"/>
      <c r="J2940" s="656"/>
      <c r="K2940" s="25"/>
      <c r="L2940" s="25"/>
      <c r="M2940" s="25"/>
      <c r="N2940" s="25"/>
      <c r="O2940" s="25"/>
      <c r="P2940" s="25"/>
      <c r="Q2940" s="25"/>
      <c r="R2940" s="25"/>
      <c r="S2940" s="25"/>
      <c r="T2940" s="671"/>
      <c r="U2940" s="730" t="str">
        <f t="shared" si="48"/>
        <v/>
      </c>
    </row>
    <row r="2941" spans="1:21" x14ac:dyDescent="0.25">
      <c r="A2941" s="36" t="str">
        <f>'0'!$A$4</f>
        <v>………………..</v>
      </c>
      <c r="B2941" s="37">
        <f>'0'!$A$2</f>
        <v>46112</v>
      </c>
      <c r="C2941" s="37" t="s">
        <v>1197</v>
      </c>
      <c r="D2941" s="195"/>
      <c r="E2941" s="23"/>
      <c r="F2941" s="14"/>
      <c r="G2941" s="22"/>
      <c r="H2941" s="656"/>
      <c r="I2941" s="656"/>
      <c r="J2941" s="656"/>
      <c r="K2941" s="25"/>
      <c r="L2941" s="25"/>
      <c r="M2941" s="25"/>
      <c r="N2941" s="25"/>
      <c r="O2941" s="25"/>
      <c r="P2941" s="25"/>
      <c r="Q2941" s="25"/>
      <c r="R2941" s="25"/>
      <c r="S2941" s="25"/>
      <c r="T2941" s="671"/>
      <c r="U2941" s="730" t="str">
        <f t="shared" si="48"/>
        <v/>
      </c>
    </row>
    <row r="2942" spans="1:21" x14ac:dyDescent="0.25">
      <c r="A2942" s="36" t="str">
        <f>'0'!$A$4</f>
        <v>………………..</v>
      </c>
      <c r="B2942" s="37">
        <f>'0'!$A$2</f>
        <v>46112</v>
      </c>
      <c r="C2942" s="37" t="s">
        <v>1197</v>
      </c>
      <c r="D2942" s="195"/>
      <c r="E2942" s="23"/>
      <c r="F2942" s="14"/>
      <c r="G2942" s="22"/>
      <c r="H2942" s="656"/>
      <c r="I2942" s="656"/>
      <c r="J2942" s="656"/>
      <c r="K2942" s="25"/>
      <c r="L2942" s="25"/>
      <c r="M2942" s="25"/>
      <c r="N2942" s="25"/>
      <c r="O2942" s="25"/>
      <c r="P2942" s="25"/>
      <c r="Q2942" s="25"/>
      <c r="R2942" s="25"/>
      <c r="S2942" s="25"/>
      <c r="T2942" s="671"/>
      <c r="U2942" s="730" t="str">
        <f t="shared" si="48"/>
        <v/>
      </c>
    </row>
    <row r="2943" spans="1:21" x14ac:dyDescent="0.25">
      <c r="A2943" s="36" t="str">
        <f>'0'!$A$4</f>
        <v>………………..</v>
      </c>
      <c r="B2943" s="37">
        <f>'0'!$A$2</f>
        <v>46112</v>
      </c>
      <c r="C2943" s="37" t="s">
        <v>1197</v>
      </c>
      <c r="D2943" s="195"/>
      <c r="E2943" s="23"/>
      <c r="F2943" s="14"/>
      <c r="G2943" s="22"/>
      <c r="H2943" s="656"/>
      <c r="I2943" s="656"/>
      <c r="J2943" s="656"/>
      <c r="K2943" s="25"/>
      <c r="L2943" s="25"/>
      <c r="M2943" s="25"/>
      <c r="N2943" s="25"/>
      <c r="O2943" s="25"/>
      <c r="P2943" s="25"/>
      <c r="Q2943" s="25"/>
      <c r="R2943" s="25"/>
      <c r="S2943" s="25"/>
      <c r="T2943" s="671"/>
      <c r="U2943" s="730" t="str">
        <f t="shared" si="48"/>
        <v/>
      </c>
    </row>
    <row r="2944" spans="1:21" x14ac:dyDescent="0.25">
      <c r="A2944" s="36" t="str">
        <f>'0'!$A$4</f>
        <v>………………..</v>
      </c>
      <c r="B2944" s="37">
        <f>'0'!$A$2</f>
        <v>46112</v>
      </c>
      <c r="C2944" s="37" t="s">
        <v>1197</v>
      </c>
      <c r="D2944" s="195"/>
      <c r="E2944" s="23"/>
      <c r="F2944" s="14"/>
      <c r="G2944" s="22"/>
      <c r="H2944" s="656"/>
      <c r="I2944" s="656"/>
      <c r="J2944" s="656"/>
      <c r="K2944" s="25"/>
      <c r="L2944" s="25"/>
      <c r="M2944" s="25"/>
      <c r="N2944" s="25"/>
      <c r="O2944" s="25"/>
      <c r="P2944" s="25"/>
      <c r="Q2944" s="25"/>
      <c r="R2944" s="25"/>
      <c r="S2944" s="25"/>
      <c r="T2944" s="671"/>
      <c r="U2944" s="730" t="str">
        <f t="shared" si="48"/>
        <v/>
      </c>
    </row>
    <row r="2945" spans="1:21" x14ac:dyDescent="0.25">
      <c r="A2945" s="36" t="str">
        <f>'0'!$A$4</f>
        <v>………………..</v>
      </c>
      <c r="B2945" s="37">
        <f>'0'!$A$2</f>
        <v>46112</v>
      </c>
      <c r="C2945" s="37" t="s">
        <v>1197</v>
      </c>
      <c r="D2945" s="195"/>
      <c r="E2945" s="23"/>
      <c r="F2945" s="14"/>
      <c r="G2945" s="22"/>
      <c r="H2945" s="656"/>
      <c r="I2945" s="656"/>
      <c r="J2945" s="656"/>
      <c r="K2945" s="25"/>
      <c r="L2945" s="25"/>
      <c r="M2945" s="25"/>
      <c r="N2945" s="25"/>
      <c r="O2945" s="25"/>
      <c r="P2945" s="25"/>
      <c r="Q2945" s="25"/>
      <c r="R2945" s="25"/>
      <c r="S2945" s="25"/>
      <c r="T2945" s="671"/>
      <c r="U2945" s="730" t="str">
        <f t="shared" si="48"/>
        <v/>
      </c>
    </row>
    <row r="2946" spans="1:21" x14ac:dyDescent="0.25">
      <c r="A2946" s="36" t="str">
        <f>'0'!$A$4</f>
        <v>………………..</v>
      </c>
      <c r="B2946" s="37">
        <f>'0'!$A$2</f>
        <v>46112</v>
      </c>
      <c r="C2946" s="37" t="s">
        <v>1197</v>
      </c>
      <c r="D2946" s="195"/>
      <c r="E2946" s="23"/>
      <c r="F2946" s="14"/>
      <c r="G2946" s="22"/>
      <c r="H2946" s="656"/>
      <c r="I2946" s="656"/>
      <c r="J2946" s="656"/>
      <c r="K2946" s="25"/>
      <c r="L2946" s="25"/>
      <c r="M2946" s="25"/>
      <c r="N2946" s="25"/>
      <c r="O2946" s="25"/>
      <c r="P2946" s="25"/>
      <c r="Q2946" s="25"/>
      <c r="R2946" s="25"/>
      <c r="S2946" s="25"/>
      <c r="T2946" s="671"/>
      <c r="U2946" s="730" t="str">
        <f t="shared" si="48"/>
        <v/>
      </c>
    </row>
    <row r="2947" spans="1:21" x14ac:dyDescent="0.25">
      <c r="A2947" s="36" t="str">
        <f>'0'!$A$4</f>
        <v>………………..</v>
      </c>
      <c r="B2947" s="37">
        <f>'0'!$A$2</f>
        <v>46112</v>
      </c>
      <c r="C2947" s="37" t="s">
        <v>1197</v>
      </c>
      <c r="D2947" s="195"/>
      <c r="E2947" s="23"/>
      <c r="F2947" s="14"/>
      <c r="G2947" s="22"/>
      <c r="H2947" s="656"/>
      <c r="I2947" s="656"/>
      <c r="J2947" s="656"/>
      <c r="K2947" s="25"/>
      <c r="L2947" s="25"/>
      <c r="M2947" s="25"/>
      <c r="N2947" s="25"/>
      <c r="O2947" s="25"/>
      <c r="P2947" s="25"/>
      <c r="Q2947" s="25"/>
      <c r="R2947" s="25"/>
      <c r="S2947" s="25"/>
      <c r="T2947" s="671"/>
      <c r="U2947" s="730" t="str">
        <f t="shared" si="48"/>
        <v/>
      </c>
    </row>
    <row r="2948" spans="1:21" x14ac:dyDescent="0.25">
      <c r="A2948" s="36" t="str">
        <f>'0'!$A$4</f>
        <v>………………..</v>
      </c>
      <c r="B2948" s="37">
        <f>'0'!$A$2</f>
        <v>46112</v>
      </c>
      <c r="C2948" s="37" t="s">
        <v>1197</v>
      </c>
      <c r="D2948" s="195"/>
      <c r="E2948" s="23"/>
      <c r="F2948" s="14"/>
      <c r="G2948" s="22"/>
      <c r="H2948" s="656"/>
      <c r="I2948" s="656"/>
      <c r="J2948" s="656"/>
      <c r="K2948" s="25"/>
      <c r="L2948" s="25"/>
      <c r="M2948" s="25"/>
      <c r="N2948" s="25"/>
      <c r="O2948" s="25"/>
      <c r="P2948" s="25"/>
      <c r="Q2948" s="25"/>
      <c r="R2948" s="25"/>
      <c r="S2948" s="25"/>
      <c r="T2948" s="671"/>
      <c r="U2948" s="730" t="str">
        <f t="shared" si="48"/>
        <v/>
      </c>
    </row>
    <row r="2949" spans="1:21" x14ac:dyDescent="0.25">
      <c r="A2949" s="36" t="str">
        <f>'0'!$A$4</f>
        <v>………………..</v>
      </c>
      <c r="B2949" s="37">
        <f>'0'!$A$2</f>
        <v>46112</v>
      </c>
      <c r="C2949" s="37" t="s">
        <v>1197</v>
      </c>
      <c r="D2949" s="195"/>
      <c r="E2949" s="23"/>
      <c r="F2949" s="14"/>
      <c r="G2949" s="22"/>
      <c r="H2949" s="656"/>
      <c r="I2949" s="656"/>
      <c r="J2949" s="656"/>
      <c r="K2949" s="25"/>
      <c r="L2949" s="25"/>
      <c r="M2949" s="25"/>
      <c r="N2949" s="25"/>
      <c r="O2949" s="25"/>
      <c r="P2949" s="25"/>
      <c r="Q2949" s="25"/>
      <c r="R2949" s="25"/>
      <c r="S2949" s="25"/>
      <c r="T2949" s="671"/>
      <c r="U2949" s="730" t="str">
        <f t="shared" si="48"/>
        <v/>
      </c>
    </row>
    <row r="2950" spans="1:21" x14ac:dyDescent="0.25">
      <c r="A2950" s="36" t="str">
        <f>'0'!$A$4</f>
        <v>………………..</v>
      </c>
      <c r="B2950" s="37">
        <f>'0'!$A$2</f>
        <v>46112</v>
      </c>
      <c r="C2950" s="37" t="s">
        <v>1197</v>
      </c>
      <c r="D2950" s="195"/>
      <c r="E2950" s="23"/>
      <c r="F2950" s="14"/>
      <c r="G2950" s="22"/>
      <c r="H2950" s="656"/>
      <c r="I2950" s="656"/>
      <c r="J2950" s="656"/>
      <c r="K2950" s="25"/>
      <c r="L2950" s="25"/>
      <c r="M2950" s="25"/>
      <c r="N2950" s="25"/>
      <c r="O2950" s="25"/>
      <c r="P2950" s="25"/>
      <c r="Q2950" s="25"/>
      <c r="R2950" s="25"/>
      <c r="S2950" s="25"/>
      <c r="T2950" s="671"/>
      <c r="U2950" s="730" t="str">
        <f t="shared" si="48"/>
        <v/>
      </c>
    </row>
    <row r="2951" spans="1:21" x14ac:dyDescent="0.25">
      <c r="A2951" s="36" t="str">
        <f>'0'!$A$4</f>
        <v>………………..</v>
      </c>
      <c r="B2951" s="37">
        <f>'0'!$A$2</f>
        <v>46112</v>
      </c>
      <c r="C2951" s="37" t="s">
        <v>1197</v>
      </c>
      <c r="D2951" s="195"/>
      <c r="E2951" s="23"/>
      <c r="F2951" s="14"/>
      <c r="G2951" s="22"/>
      <c r="H2951" s="656"/>
      <c r="I2951" s="656"/>
      <c r="J2951" s="656"/>
      <c r="K2951" s="25"/>
      <c r="L2951" s="25"/>
      <c r="M2951" s="25"/>
      <c r="N2951" s="25"/>
      <c r="O2951" s="25"/>
      <c r="P2951" s="25"/>
      <c r="Q2951" s="25"/>
      <c r="R2951" s="25"/>
      <c r="S2951" s="25"/>
      <c r="T2951" s="671"/>
      <c r="U2951" s="730" t="str">
        <f t="shared" si="48"/>
        <v/>
      </c>
    </row>
    <row r="2952" spans="1:21" x14ac:dyDescent="0.25">
      <c r="A2952" s="36" t="str">
        <f>'0'!$A$4</f>
        <v>………………..</v>
      </c>
      <c r="B2952" s="37">
        <f>'0'!$A$2</f>
        <v>46112</v>
      </c>
      <c r="C2952" s="37" t="s">
        <v>1197</v>
      </c>
      <c r="D2952" s="195"/>
      <c r="E2952" s="23"/>
      <c r="F2952" s="14"/>
      <c r="G2952" s="22"/>
      <c r="H2952" s="656"/>
      <c r="I2952" s="656"/>
      <c r="J2952" s="656"/>
      <c r="K2952" s="25"/>
      <c r="L2952" s="25"/>
      <c r="M2952" s="25"/>
      <c r="N2952" s="25"/>
      <c r="O2952" s="25"/>
      <c r="P2952" s="25"/>
      <c r="Q2952" s="25"/>
      <c r="R2952" s="25"/>
      <c r="S2952" s="25"/>
      <c r="T2952" s="671"/>
      <c r="U2952" s="730" t="str">
        <f t="shared" si="48"/>
        <v/>
      </c>
    </row>
    <row r="2953" spans="1:21" x14ac:dyDescent="0.25">
      <c r="A2953" s="36" t="str">
        <f>'0'!$A$4</f>
        <v>………………..</v>
      </c>
      <c r="B2953" s="37">
        <f>'0'!$A$2</f>
        <v>46112</v>
      </c>
      <c r="C2953" s="37" t="s">
        <v>1197</v>
      </c>
      <c r="D2953" s="195"/>
      <c r="E2953" s="23"/>
      <c r="F2953" s="14"/>
      <c r="G2953" s="22"/>
      <c r="H2953" s="656"/>
      <c r="I2953" s="656"/>
      <c r="J2953" s="656"/>
      <c r="K2953" s="25"/>
      <c r="L2953" s="25"/>
      <c r="M2953" s="25"/>
      <c r="N2953" s="25"/>
      <c r="O2953" s="25"/>
      <c r="P2953" s="25"/>
      <c r="Q2953" s="25"/>
      <c r="R2953" s="25"/>
      <c r="S2953" s="25"/>
      <c r="T2953" s="671"/>
      <c r="U2953" s="730" t="str">
        <f t="shared" si="48"/>
        <v/>
      </c>
    </row>
    <row r="2954" spans="1:21" x14ac:dyDescent="0.25">
      <c r="A2954" s="36" t="str">
        <f>'0'!$A$4</f>
        <v>………………..</v>
      </c>
      <c r="B2954" s="37">
        <f>'0'!$A$2</f>
        <v>46112</v>
      </c>
      <c r="C2954" s="37" t="s">
        <v>1197</v>
      </c>
      <c r="D2954" s="195"/>
      <c r="E2954" s="23"/>
      <c r="F2954" s="14"/>
      <c r="G2954" s="22"/>
      <c r="H2954" s="656"/>
      <c r="I2954" s="656"/>
      <c r="J2954" s="656"/>
      <c r="K2954" s="25"/>
      <c r="L2954" s="25"/>
      <c r="M2954" s="25"/>
      <c r="N2954" s="25"/>
      <c r="O2954" s="25"/>
      <c r="P2954" s="25"/>
      <c r="Q2954" s="25"/>
      <c r="R2954" s="25"/>
      <c r="S2954" s="25"/>
      <c r="T2954" s="671"/>
      <c r="U2954" s="730" t="str">
        <f t="shared" si="48"/>
        <v/>
      </c>
    </row>
    <row r="2955" spans="1:21" x14ac:dyDescent="0.25">
      <c r="A2955" s="36" t="str">
        <f>'0'!$A$4</f>
        <v>………………..</v>
      </c>
      <c r="B2955" s="37">
        <f>'0'!$A$2</f>
        <v>46112</v>
      </c>
      <c r="C2955" s="37" t="s">
        <v>1197</v>
      </c>
      <c r="D2955" s="195"/>
      <c r="E2955" s="23"/>
      <c r="F2955" s="14"/>
      <c r="G2955" s="22"/>
      <c r="H2955" s="656"/>
      <c r="I2955" s="656"/>
      <c r="J2955" s="656"/>
      <c r="K2955" s="25"/>
      <c r="L2955" s="25"/>
      <c r="M2955" s="25"/>
      <c r="N2955" s="25"/>
      <c r="O2955" s="25"/>
      <c r="P2955" s="25"/>
      <c r="Q2955" s="25"/>
      <c r="R2955" s="25"/>
      <c r="S2955" s="25"/>
      <c r="T2955" s="671"/>
      <c r="U2955" s="730" t="str">
        <f t="shared" ref="U2955:U3018" si="49">IF(COUNTBLANK(D2955:S2955)=16,"",IF(D2955="999999999","",IF(ISNUMBER(VALUE(D2955)),IF(LEN(D2955)&lt;&gt;9,"Въведеното ЕИК е твърде късо или твърде дълго",IF(OR(MOD(MID(D2955,1,1)*1+MID(D2955,2,1)*2+MID(D2955,3,1)*3+MID(D2955,4,1)*4+MID(D2955,5,1)*5+MID(D2955,6,1)*6+MID(D2955,7,1)*7+MID(D2955,8,1)*8,11)-MID(D2955,9,1)=0,AND(MOD(MID(D2955,1,1)*3+MID(D2955,2,1)*4+MID(D2955,3,1)*5+MID(D2955,4,1)*6+MID(D2955,5,1)*7+MID(D2955,6,1)*8+MID(D2955,7,1)*9+MID(D2955,8,1)*10,11)=10,MID(D2955,9,1)*1=0),MOD(MID(D2955,1,1)*3+MID(D2955,2,1)*4+MID(D2955,3,1)*5+MID(D2955,4,1)*6+MID(D2955,5,1)*7+MID(D2955,6,1)*8+MID(D2955,7,1)*9+MID(D2955,8,1)*10,11)-MID(D2955,9,1)=0),"","Въведеното ЕИК е невалидно")),"Въведеното ЕИК съдържа непозволени символи")))</f>
        <v/>
      </c>
    </row>
    <row r="2956" spans="1:21" x14ac:dyDescent="0.25">
      <c r="A2956" s="36" t="str">
        <f>'0'!$A$4</f>
        <v>………………..</v>
      </c>
      <c r="B2956" s="37">
        <f>'0'!$A$2</f>
        <v>46112</v>
      </c>
      <c r="C2956" s="37" t="s">
        <v>1197</v>
      </c>
      <c r="D2956" s="195"/>
      <c r="E2956" s="23"/>
      <c r="F2956" s="14"/>
      <c r="G2956" s="22"/>
      <c r="H2956" s="656"/>
      <c r="I2956" s="656"/>
      <c r="J2956" s="656"/>
      <c r="K2956" s="25"/>
      <c r="L2956" s="25"/>
      <c r="M2956" s="25"/>
      <c r="N2956" s="25"/>
      <c r="O2956" s="25"/>
      <c r="P2956" s="25"/>
      <c r="Q2956" s="25"/>
      <c r="R2956" s="25"/>
      <c r="S2956" s="25"/>
      <c r="T2956" s="671"/>
      <c r="U2956" s="730" t="str">
        <f t="shared" si="49"/>
        <v/>
      </c>
    </row>
    <row r="2957" spans="1:21" x14ac:dyDescent="0.25">
      <c r="A2957" s="36" t="str">
        <f>'0'!$A$4</f>
        <v>………………..</v>
      </c>
      <c r="B2957" s="37">
        <f>'0'!$A$2</f>
        <v>46112</v>
      </c>
      <c r="C2957" s="37" t="s">
        <v>1197</v>
      </c>
      <c r="D2957" s="195"/>
      <c r="E2957" s="23"/>
      <c r="F2957" s="14"/>
      <c r="G2957" s="22"/>
      <c r="H2957" s="656"/>
      <c r="I2957" s="656"/>
      <c r="J2957" s="656"/>
      <c r="K2957" s="25"/>
      <c r="L2957" s="25"/>
      <c r="M2957" s="25"/>
      <c r="N2957" s="25"/>
      <c r="O2957" s="25"/>
      <c r="P2957" s="25"/>
      <c r="Q2957" s="25"/>
      <c r="R2957" s="25"/>
      <c r="S2957" s="25"/>
      <c r="T2957" s="671"/>
      <c r="U2957" s="730" t="str">
        <f t="shared" si="49"/>
        <v/>
      </c>
    </row>
    <row r="2958" spans="1:21" x14ac:dyDescent="0.25">
      <c r="A2958" s="36" t="str">
        <f>'0'!$A$4</f>
        <v>………………..</v>
      </c>
      <c r="B2958" s="37">
        <f>'0'!$A$2</f>
        <v>46112</v>
      </c>
      <c r="C2958" s="37" t="s">
        <v>1197</v>
      </c>
      <c r="D2958" s="195"/>
      <c r="E2958" s="23"/>
      <c r="F2958" s="14"/>
      <c r="G2958" s="22"/>
      <c r="H2958" s="656"/>
      <c r="I2958" s="656"/>
      <c r="J2958" s="656"/>
      <c r="K2958" s="25"/>
      <c r="L2958" s="25"/>
      <c r="M2958" s="25"/>
      <c r="N2958" s="25"/>
      <c r="O2958" s="25"/>
      <c r="P2958" s="25"/>
      <c r="Q2958" s="25"/>
      <c r="R2958" s="25"/>
      <c r="S2958" s="25"/>
      <c r="T2958" s="671"/>
      <c r="U2958" s="730" t="str">
        <f t="shared" si="49"/>
        <v/>
      </c>
    </row>
    <row r="2959" spans="1:21" x14ac:dyDescent="0.25">
      <c r="A2959" s="36" t="str">
        <f>'0'!$A$4</f>
        <v>………………..</v>
      </c>
      <c r="B2959" s="37">
        <f>'0'!$A$2</f>
        <v>46112</v>
      </c>
      <c r="C2959" s="37" t="s">
        <v>1197</v>
      </c>
      <c r="D2959" s="195"/>
      <c r="E2959" s="23"/>
      <c r="F2959" s="14"/>
      <c r="G2959" s="22"/>
      <c r="H2959" s="656"/>
      <c r="I2959" s="656"/>
      <c r="J2959" s="656"/>
      <c r="K2959" s="25"/>
      <c r="L2959" s="25"/>
      <c r="M2959" s="25"/>
      <c r="N2959" s="25"/>
      <c r="O2959" s="25"/>
      <c r="P2959" s="25"/>
      <c r="Q2959" s="25"/>
      <c r="R2959" s="25"/>
      <c r="S2959" s="25"/>
      <c r="T2959" s="671"/>
      <c r="U2959" s="730" t="str">
        <f t="shared" si="49"/>
        <v/>
      </c>
    </row>
    <row r="2960" spans="1:21" x14ac:dyDescent="0.25">
      <c r="A2960" s="36" t="str">
        <f>'0'!$A$4</f>
        <v>………………..</v>
      </c>
      <c r="B2960" s="37">
        <f>'0'!$A$2</f>
        <v>46112</v>
      </c>
      <c r="C2960" s="37" t="s">
        <v>1197</v>
      </c>
      <c r="D2960" s="195"/>
      <c r="E2960" s="23"/>
      <c r="F2960" s="14"/>
      <c r="G2960" s="22"/>
      <c r="H2960" s="656"/>
      <c r="I2960" s="656"/>
      <c r="J2960" s="656"/>
      <c r="K2960" s="25"/>
      <c r="L2960" s="25"/>
      <c r="M2960" s="25"/>
      <c r="N2960" s="25"/>
      <c r="O2960" s="25"/>
      <c r="P2960" s="25"/>
      <c r="Q2960" s="25"/>
      <c r="R2960" s="25"/>
      <c r="S2960" s="25"/>
      <c r="T2960" s="671"/>
      <c r="U2960" s="730" t="str">
        <f t="shared" si="49"/>
        <v/>
      </c>
    </row>
    <row r="2961" spans="1:21" x14ac:dyDescent="0.25">
      <c r="A2961" s="36" t="str">
        <f>'0'!$A$4</f>
        <v>………………..</v>
      </c>
      <c r="B2961" s="37">
        <f>'0'!$A$2</f>
        <v>46112</v>
      </c>
      <c r="C2961" s="37" t="s">
        <v>1197</v>
      </c>
      <c r="D2961" s="195"/>
      <c r="E2961" s="23"/>
      <c r="F2961" s="14"/>
      <c r="G2961" s="22"/>
      <c r="H2961" s="656"/>
      <c r="I2961" s="656"/>
      <c r="J2961" s="656"/>
      <c r="K2961" s="25"/>
      <c r="L2961" s="25"/>
      <c r="M2961" s="25"/>
      <c r="N2961" s="25"/>
      <c r="O2961" s="25"/>
      <c r="P2961" s="25"/>
      <c r="Q2961" s="25"/>
      <c r="R2961" s="25"/>
      <c r="S2961" s="25"/>
      <c r="T2961" s="671"/>
      <c r="U2961" s="730" t="str">
        <f t="shared" si="49"/>
        <v/>
      </c>
    </row>
    <row r="2962" spans="1:21" x14ac:dyDescent="0.25">
      <c r="A2962" s="36" t="str">
        <f>'0'!$A$4</f>
        <v>………………..</v>
      </c>
      <c r="B2962" s="37">
        <f>'0'!$A$2</f>
        <v>46112</v>
      </c>
      <c r="C2962" s="37" t="s">
        <v>1197</v>
      </c>
      <c r="D2962" s="195"/>
      <c r="E2962" s="23"/>
      <c r="F2962" s="14"/>
      <c r="G2962" s="22"/>
      <c r="H2962" s="656"/>
      <c r="I2962" s="656"/>
      <c r="J2962" s="656"/>
      <c r="K2962" s="25"/>
      <c r="L2962" s="25"/>
      <c r="M2962" s="25"/>
      <c r="N2962" s="25"/>
      <c r="O2962" s="25"/>
      <c r="P2962" s="25"/>
      <c r="Q2962" s="25"/>
      <c r="R2962" s="25"/>
      <c r="S2962" s="25"/>
      <c r="T2962" s="671"/>
      <c r="U2962" s="730" t="str">
        <f t="shared" si="49"/>
        <v/>
      </c>
    </row>
    <row r="2963" spans="1:21" x14ac:dyDescent="0.25">
      <c r="A2963" s="36" t="str">
        <f>'0'!$A$4</f>
        <v>………………..</v>
      </c>
      <c r="B2963" s="37">
        <f>'0'!$A$2</f>
        <v>46112</v>
      </c>
      <c r="C2963" s="37" t="s">
        <v>1197</v>
      </c>
      <c r="D2963" s="195"/>
      <c r="E2963" s="23"/>
      <c r="F2963" s="14"/>
      <c r="G2963" s="22"/>
      <c r="H2963" s="656"/>
      <c r="I2963" s="656"/>
      <c r="J2963" s="656"/>
      <c r="K2963" s="25"/>
      <c r="L2963" s="25"/>
      <c r="M2963" s="25"/>
      <c r="N2963" s="25"/>
      <c r="O2963" s="25"/>
      <c r="P2963" s="25"/>
      <c r="Q2963" s="25"/>
      <c r="R2963" s="25"/>
      <c r="S2963" s="25"/>
      <c r="T2963" s="671"/>
      <c r="U2963" s="730" t="str">
        <f t="shared" si="49"/>
        <v/>
      </c>
    </row>
    <row r="2964" spans="1:21" x14ac:dyDescent="0.25">
      <c r="A2964" s="36" t="str">
        <f>'0'!$A$4</f>
        <v>………………..</v>
      </c>
      <c r="B2964" s="37">
        <f>'0'!$A$2</f>
        <v>46112</v>
      </c>
      <c r="C2964" s="37" t="s">
        <v>1197</v>
      </c>
      <c r="D2964" s="195"/>
      <c r="E2964" s="23"/>
      <c r="F2964" s="14"/>
      <c r="G2964" s="22"/>
      <c r="H2964" s="656"/>
      <c r="I2964" s="656"/>
      <c r="J2964" s="656"/>
      <c r="K2964" s="25"/>
      <c r="L2964" s="25"/>
      <c r="M2964" s="25"/>
      <c r="N2964" s="25"/>
      <c r="O2964" s="25"/>
      <c r="P2964" s="25"/>
      <c r="Q2964" s="25"/>
      <c r="R2964" s="25"/>
      <c r="S2964" s="25"/>
      <c r="T2964" s="671"/>
      <c r="U2964" s="730" t="str">
        <f t="shared" si="49"/>
        <v/>
      </c>
    </row>
    <row r="2965" spans="1:21" x14ac:dyDescent="0.25">
      <c r="A2965" s="36" t="str">
        <f>'0'!$A$4</f>
        <v>………………..</v>
      </c>
      <c r="B2965" s="37">
        <f>'0'!$A$2</f>
        <v>46112</v>
      </c>
      <c r="C2965" s="37" t="s">
        <v>1197</v>
      </c>
      <c r="D2965" s="195"/>
      <c r="E2965" s="23"/>
      <c r="F2965" s="14"/>
      <c r="G2965" s="22"/>
      <c r="H2965" s="656"/>
      <c r="I2965" s="656"/>
      <c r="J2965" s="656"/>
      <c r="K2965" s="25"/>
      <c r="L2965" s="25"/>
      <c r="M2965" s="25"/>
      <c r="N2965" s="25"/>
      <c r="O2965" s="25"/>
      <c r="P2965" s="25"/>
      <c r="Q2965" s="25"/>
      <c r="R2965" s="25"/>
      <c r="S2965" s="25"/>
      <c r="T2965" s="671"/>
      <c r="U2965" s="730" t="str">
        <f t="shared" si="49"/>
        <v/>
      </c>
    </row>
    <row r="2966" spans="1:21" x14ac:dyDescent="0.25">
      <c r="A2966" s="36" t="str">
        <f>'0'!$A$4</f>
        <v>………………..</v>
      </c>
      <c r="B2966" s="37">
        <f>'0'!$A$2</f>
        <v>46112</v>
      </c>
      <c r="C2966" s="37" t="s">
        <v>1197</v>
      </c>
      <c r="D2966" s="195"/>
      <c r="E2966" s="23"/>
      <c r="F2966" s="14"/>
      <c r="G2966" s="22"/>
      <c r="H2966" s="656"/>
      <c r="I2966" s="656"/>
      <c r="J2966" s="656"/>
      <c r="K2966" s="25"/>
      <c r="L2966" s="25"/>
      <c r="M2966" s="25"/>
      <c r="N2966" s="25"/>
      <c r="O2966" s="25"/>
      <c r="P2966" s="25"/>
      <c r="Q2966" s="25"/>
      <c r="R2966" s="25"/>
      <c r="S2966" s="25"/>
      <c r="T2966" s="671"/>
      <c r="U2966" s="730" t="str">
        <f t="shared" si="49"/>
        <v/>
      </c>
    </row>
    <row r="2967" spans="1:21" x14ac:dyDescent="0.25">
      <c r="A2967" s="36" t="str">
        <f>'0'!$A$4</f>
        <v>………………..</v>
      </c>
      <c r="B2967" s="37">
        <f>'0'!$A$2</f>
        <v>46112</v>
      </c>
      <c r="C2967" s="37" t="s">
        <v>1197</v>
      </c>
      <c r="D2967" s="195"/>
      <c r="E2967" s="23"/>
      <c r="F2967" s="14"/>
      <c r="G2967" s="22"/>
      <c r="H2967" s="656"/>
      <c r="I2967" s="656"/>
      <c r="J2967" s="656"/>
      <c r="K2967" s="25"/>
      <c r="L2967" s="25"/>
      <c r="M2967" s="25"/>
      <c r="N2967" s="25"/>
      <c r="O2967" s="25"/>
      <c r="P2967" s="25"/>
      <c r="Q2967" s="25"/>
      <c r="R2967" s="25"/>
      <c r="S2967" s="25"/>
      <c r="T2967" s="671"/>
      <c r="U2967" s="730" t="str">
        <f t="shared" si="49"/>
        <v/>
      </c>
    </row>
    <row r="2968" spans="1:21" x14ac:dyDescent="0.25">
      <c r="A2968" s="36" t="str">
        <f>'0'!$A$4</f>
        <v>………………..</v>
      </c>
      <c r="B2968" s="37">
        <f>'0'!$A$2</f>
        <v>46112</v>
      </c>
      <c r="C2968" s="37" t="s">
        <v>1197</v>
      </c>
      <c r="D2968" s="195"/>
      <c r="E2968" s="23"/>
      <c r="F2968" s="14"/>
      <c r="G2968" s="22"/>
      <c r="H2968" s="656"/>
      <c r="I2968" s="656"/>
      <c r="J2968" s="656"/>
      <c r="K2968" s="25"/>
      <c r="L2968" s="25"/>
      <c r="M2968" s="25"/>
      <c r="N2968" s="25"/>
      <c r="O2968" s="25"/>
      <c r="P2968" s="25"/>
      <c r="Q2968" s="25"/>
      <c r="R2968" s="25"/>
      <c r="S2968" s="25"/>
      <c r="T2968" s="671"/>
      <c r="U2968" s="730" t="str">
        <f t="shared" si="49"/>
        <v/>
      </c>
    </row>
    <row r="2969" spans="1:21" x14ac:dyDescent="0.25">
      <c r="A2969" s="36" t="str">
        <f>'0'!$A$4</f>
        <v>………………..</v>
      </c>
      <c r="B2969" s="37">
        <f>'0'!$A$2</f>
        <v>46112</v>
      </c>
      <c r="C2969" s="37" t="s">
        <v>1197</v>
      </c>
      <c r="D2969" s="195"/>
      <c r="E2969" s="23"/>
      <c r="F2969" s="14"/>
      <c r="G2969" s="22"/>
      <c r="H2969" s="656"/>
      <c r="I2969" s="656"/>
      <c r="J2969" s="656"/>
      <c r="K2969" s="25"/>
      <c r="L2969" s="25"/>
      <c r="M2969" s="25"/>
      <c r="N2969" s="25"/>
      <c r="O2969" s="25"/>
      <c r="P2969" s="25"/>
      <c r="Q2969" s="25"/>
      <c r="R2969" s="25"/>
      <c r="S2969" s="25"/>
      <c r="T2969" s="671"/>
      <c r="U2969" s="730" t="str">
        <f t="shared" si="49"/>
        <v/>
      </c>
    </row>
    <row r="2970" spans="1:21" x14ac:dyDescent="0.25">
      <c r="A2970" s="36" t="str">
        <f>'0'!$A$4</f>
        <v>………………..</v>
      </c>
      <c r="B2970" s="37">
        <f>'0'!$A$2</f>
        <v>46112</v>
      </c>
      <c r="C2970" s="37" t="s">
        <v>1197</v>
      </c>
      <c r="D2970" s="195"/>
      <c r="E2970" s="23"/>
      <c r="F2970" s="14"/>
      <c r="G2970" s="22"/>
      <c r="H2970" s="656"/>
      <c r="I2970" s="656"/>
      <c r="J2970" s="656"/>
      <c r="K2970" s="25"/>
      <c r="L2970" s="25"/>
      <c r="M2970" s="25"/>
      <c r="N2970" s="25"/>
      <c r="O2970" s="25"/>
      <c r="P2970" s="25"/>
      <c r="Q2970" s="25"/>
      <c r="R2970" s="25"/>
      <c r="S2970" s="25"/>
      <c r="T2970" s="671"/>
      <c r="U2970" s="730" t="str">
        <f t="shared" si="49"/>
        <v/>
      </c>
    </row>
    <row r="2971" spans="1:21" x14ac:dyDescent="0.25">
      <c r="A2971" s="36" t="str">
        <f>'0'!$A$4</f>
        <v>………………..</v>
      </c>
      <c r="B2971" s="37">
        <f>'0'!$A$2</f>
        <v>46112</v>
      </c>
      <c r="C2971" s="37" t="s">
        <v>1197</v>
      </c>
      <c r="D2971" s="195"/>
      <c r="E2971" s="23"/>
      <c r="F2971" s="14"/>
      <c r="G2971" s="22"/>
      <c r="H2971" s="656"/>
      <c r="I2971" s="656"/>
      <c r="J2971" s="656"/>
      <c r="K2971" s="25"/>
      <c r="L2971" s="25"/>
      <c r="M2971" s="25"/>
      <c r="N2971" s="25"/>
      <c r="O2971" s="25"/>
      <c r="P2971" s="25"/>
      <c r="Q2971" s="25"/>
      <c r="R2971" s="25"/>
      <c r="S2971" s="25"/>
      <c r="T2971" s="671"/>
      <c r="U2971" s="730" t="str">
        <f t="shared" si="49"/>
        <v/>
      </c>
    </row>
    <row r="2972" spans="1:21" x14ac:dyDescent="0.25">
      <c r="A2972" s="36" t="str">
        <f>'0'!$A$4</f>
        <v>………………..</v>
      </c>
      <c r="B2972" s="37">
        <f>'0'!$A$2</f>
        <v>46112</v>
      </c>
      <c r="C2972" s="37" t="s">
        <v>1197</v>
      </c>
      <c r="D2972" s="195"/>
      <c r="E2972" s="23"/>
      <c r="F2972" s="14"/>
      <c r="G2972" s="22"/>
      <c r="H2972" s="656"/>
      <c r="I2972" s="656"/>
      <c r="J2972" s="656"/>
      <c r="K2972" s="25"/>
      <c r="L2972" s="25"/>
      <c r="M2972" s="25"/>
      <c r="N2972" s="25"/>
      <c r="O2972" s="25"/>
      <c r="P2972" s="25"/>
      <c r="Q2972" s="25"/>
      <c r="R2972" s="25"/>
      <c r="S2972" s="25"/>
      <c r="T2972" s="671"/>
      <c r="U2972" s="730" t="str">
        <f t="shared" si="49"/>
        <v/>
      </c>
    </row>
    <row r="2973" spans="1:21" x14ac:dyDescent="0.25">
      <c r="A2973" s="36" t="str">
        <f>'0'!$A$4</f>
        <v>………………..</v>
      </c>
      <c r="B2973" s="37">
        <f>'0'!$A$2</f>
        <v>46112</v>
      </c>
      <c r="C2973" s="37" t="s">
        <v>1197</v>
      </c>
      <c r="D2973" s="195"/>
      <c r="E2973" s="23"/>
      <c r="F2973" s="14"/>
      <c r="G2973" s="22"/>
      <c r="H2973" s="656"/>
      <c r="I2973" s="656"/>
      <c r="J2973" s="656"/>
      <c r="K2973" s="25"/>
      <c r="L2973" s="25"/>
      <c r="M2973" s="25"/>
      <c r="N2973" s="25"/>
      <c r="O2973" s="25"/>
      <c r="P2973" s="25"/>
      <c r="Q2973" s="25"/>
      <c r="R2973" s="25"/>
      <c r="S2973" s="25"/>
      <c r="T2973" s="671"/>
      <c r="U2973" s="730" t="str">
        <f t="shared" si="49"/>
        <v/>
      </c>
    </row>
    <row r="2974" spans="1:21" x14ac:dyDescent="0.25">
      <c r="A2974" s="36" t="str">
        <f>'0'!$A$4</f>
        <v>………………..</v>
      </c>
      <c r="B2974" s="37">
        <f>'0'!$A$2</f>
        <v>46112</v>
      </c>
      <c r="C2974" s="37" t="s">
        <v>1197</v>
      </c>
      <c r="D2974" s="195"/>
      <c r="E2974" s="23"/>
      <c r="F2974" s="14"/>
      <c r="G2974" s="22"/>
      <c r="H2974" s="656"/>
      <c r="I2974" s="656"/>
      <c r="J2974" s="656"/>
      <c r="K2974" s="25"/>
      <c r="L2974" s="25"/>
      <c r="M2974" s="25"/>
      <c r="N2974" s="25"/>
      <c r="O2974" s="25"/>
      <c r="P2974" s="25"/>
      <c r="Q2974" s="25"/>
      <c r="R2974" s="25"/>
      <c r="S2974" s="25"/>
      <c r="T2974" s="671"/>
      <c r="U2974" s="730" t="str">
        <f t="shared" si="49"/>
        <v/>
      </c>
    </row>
    <row r="2975" spans="1:21" x14ac:dyDescent="0.25">
      <c r="A2975" s="36" t="str">
        <f>'0'!$A$4</f>
        <v>………………..</v>
      </c>
      <c r="B2975" s="37">
        <f>'0'!$A$2</f>
        <v>46112</v>
      </c>
      <c r="C2975" s="37" t="s">
        <v>1197</v>
      </c>
      <c r="D2975" s="195"/>
      <c r="E2975" s="23"/>
      <c r="F2975" s="14"/>
      <c r="G2975" s="22"/>
      <c r="H2975" s="656"/>
      <c r="I2975" s="656"/>
      <c r="J2975" s="656"/>
      <c r="K2975" s="25"/>
      <c r="L2975" s="25"/>
      <c r="M2975" s="25"/>
      <c r="N2975" s="25"/>
      <c r="O2975" s="25"/>
      <c r="P2975" s="25"/>
      <c r="Q2975" s="25"/>
      <c r="R2975" s="25"/>
      <c r="S2975" s="25"/>
      <c r="T2975" s="671"/>
      <c r="U2975" s="730" t="str">
        <f t="shared" si="49"/>
        <v/>
      </c>
    </row>
    <row r="2976" spans="1:21" x14ac:dyDescent="0.25">
      <c r="A2976" s="36" t="str">
        <f>'0'!$A$4</f>
        <v>………………..</v>
      </c>
      <c r="B2976" s="37">
        <f>'0'!$A$2</f>
        <v>46112</v>
      </c>
      <c r="C2976" s="37" t="s">
        <v>1197</v>
      </c>
      <c r="D2976" s="195"/>
      <c r="E2976" s="23"/>
      <c r="F2976" s="14"/>
      <c r="G2976" s="22"/>
      <c r="H2976" s="656"/>
      <c r="I2976" s="656"/>
      <c r="J2976" s="656"/>
      <c r="K2976" s="25"/>
      <c r="L2976" s="25"/>
      <c r="M2976" s="25"/>
      <c r="N2976" s="25"/>
      <c r="O2976" s="25"/>
      <c r="P2976" s="25"/>
      <c r="Q2976" s="25"/>
      <c r="R2976" s="25"/>
      <c r="S2976" s="25"/>
      <c r="T2976" s="671"/>
      <c r="U2976" s="730" t="str">
        <f t="shared" si="49"/>
        <v/>
      </c>
    </row>
    <row r="2977" spans="1:21" x14ac:dyDescent="0.25">
      <c r="A2977" s="36" t="str">
        <f>'0'!$A$4</f>
        <v>………………..</v>
      </c>
      <c r="B2977" s="37">
        <f>'0'!$A$2</f>
        <v>46112</v>
      </c>
      <c r="C2977" s="37" t="s">
        <v>1197</v>
      </c>
      <c r="D2977" s="195"/>
      <c r="E2977" s="23"/>
      <c r="F2977" s="14"/>
      <c r="G2977" s="22"/>
      <c r="H2977" s="656"/>
      <c r="I2977" s="656"/>
      <c r="J2977" s="656"/>
      <c r="K2977" s="25"/>
      <c r="L2977" s="25"/>
      <c r="M2977" s="25"/>
      <c r="N2977" s="25"/>
      <c r="O2977" s="25"/>
      <c r="P2977" s="25"/>
      <c r="Q2977" s="25"/>
      <c r="R2977" s="25"/>
      <c r="S2977" s="25"/>
      <c r="T2977" s="671"/>
      <c r="U2977" s="730" t="str">
        <f t="shared" si="49"/>
        <v/>
      </c>
    </row>
    <row r="2978" spans="1:21" x14ac:dyDescent="0.25">
      <c r="A2978" s="36" t="str">
        <f>'0'!$A$4</f>
        <v>………………..</v>
      </c>
      <c r="B2978" s="37">
        <f>'0'!$A$2</f>
        <v>46112</v>
      </c>
      <c r="C2978" s="37" t="s">
        <v>1197</v>
      </c>
      <c r="D2978" s="195"/>
      <c r="E2978" s="23"/>
      <c r="F2978" s="14"/>
      <c r="G2978" s="22"/>
      <c r="H2978" s="656"/>
      <c r="I2978" s="656"/>
      <c r="J2978" s="656"/>
      <c r="K2978" s="25"/>
      <c r="L2978" s="25"/>
      <c r="M2978" s="25"/>
      <c r="N2978" s="25"/>
      <c r="O2978" s="25"/>
      <c r="P2978" s="25"/>
      <c r="Q2978" s="25"/>
      <c r="R2978" s="25"/>
      <c r="S2978" s="25"/>
      <c r="T2978" s="671"/>
      <c r="U2978" s="730" t="str">
        <f t="shared" si="49"/>
        <v/>
      </c>
    </row>
    <row r="2979" spans="1:21" x14ac:dyDescent="0.25">
      <c r="A2979" s="36" t="str">
        <f>'0'!$A$4</f>
        <v>………………..</v>
      </c>
      <c r="B2979" s="37">
        <f>'0'!$A$2</f>
        <v>46112</v>
      </c>
      <c r="C2979" s="37" t="s">
        <v>1197</v>
      </c>
      <c r="D2979" s="195"/>
      <c r="E2979" s="23"/>
      <c r="F2979" s="14"/>
      <c r="G2979" s="22"/>
      <c r="H2979" s="656"/>
      <c r="I2979" s="656"/>
      <c r="J2979" s="656"/>
      <c r="K2979" s="25"/>
      <c r="L2979" s="25"/>
      <c r="M2979" s="25"/>
      <c r="N2979" s="25"/>
      <c r="O2979" s="25"/>
      <c r="P2979" s="25"/>
      <c r="Q2979" s="25"/>
      <c r="R2979" s="25"/>
      <c r="S2979" s="25"/>
      <c r="T2979" s="671"/>
      <c r="U2979" s="730" t="str">
        <f t="shared" si="49"/>
        <v/>
      </c>
    </row>
    <row r="2980" spans="1:21" x14ac:dyDescent="0.25">
      <c r="A2980" s="36" t="str">
        <f>'0'!$A$4</f>
        <v>………………..</v>
      </c>
      <c r="B2980" s="37">
        <f>'0'!$A$2</f>
        <v>46112</v>
      </c>
      <c r="C2980" s="37" t="s">
        <v>1197</v>
      </c>
      <c r="D2980" s="195"/>
      <c r="E2980" s="23"/>
      <c r="F2980" s="14"/>
      <c r="G2980" s="22"/>
      <c r="H2980" s="656"/>
      <c r="I2980" s="656"/>
      <c r="J2980" s="656"/>
      <c r="K2980" s="25"/>
      <c r="L2980" s="25"/>
      <c r="M2980" s="25"/>
      <c r="N2980" s="25"/>
      <c r="O2980" s="25"/>
      <c r="P2980" s="25"/>
      <c r="Q2980" s="25"/>
      <c r="R2980" s="25"/>
      <c r="S2980" s="25"/>
      <c r="T2980" s="671"/>
      <c r="U2980" s="730" t="str">
        <f t="shared" si="49"/>
        <v/>
      </c>
    </row>
    <row r="2981" spans="1:21" x14ac:dyDescent="0.25">
      <c r="A2981" s="36" t="str">
        <f>'0'!$A$4</f>
        <v>………………..</v>
      </c>
      <c r="B2981" s="37">
        <f>'0'!$A$2</f>
        <v>46112</v>
      </c>
      <c r="C2981" s="37" t="s">
        <v>1197</v>
      </c>
      <c r="D2981" s="195"/>
      <c r="E2981" s="23"/>
      <c r="F2981" s="14"/>
      <c r="G2981" s="22"/>
      <c r="H2981" s="656"/>
      <c r="I2981" s="656"/>
      <c r="J2981" s="656"/>
      <c r="K2981" s="25"/>
      <c r="L2981" s="25"/>
      <c r="M2981" s="25"/>
      <c r="N2981" s="25"/>
      <c r="O2981" s="25"/>
      <c r="P2981" s="25"/>
      <c r="Q2981" s="25"/>
      <c r="R2981" s="25"/>
      <c r="S2981" s="25"/>
      <c r="T2981" s="671"/>
      <c r="U2981" s="730" t="str">
        <f t="shared" si="49"/>
        <v/>
      </c>
    </row>
    <row r="2982" spans="1:21" x14ac:dyDescent="0.25">
      <c r="A2982" s="36" t="str">
        <f>'0'!$A$4</f>
        <v>………………..</v>
      </c>
      <c r="B2982" s="37">
        <f>'0'!$A$2</f>
        <v>46112</v>
      </c>
      <c r="C2982" s="37" t="s">
        <v>1197</v>
      </c>
      <c r="D2982" s="195"/>
      <c r="E2982" s="23"/>
      <c r="F2982" s="14"/>
      <c r="G2982" s="22"/>
      <c r="H2982" s="656"/>
      <c r="I2982" s="656"/>
      <c r="J2982" s="656"/>
      <c r="K2982" s="25"/>
      <c r="L2982" s="25"/>
      <c r="M2982" s="25"/>
      <c r="N2982" s="25"/>
      <c r="O2982" s="25"/>
      <c r="P2982" s="25"/>
      <c r="Q2982" s="25"/>
      <c r="R2982" s="25"/>
      <c r="S2982" s="25"/>
      <c r="T2982" s="671"/>
      <c r="U2982" s="730" t="str">
        <f t="shared" si="49"/>
        <v/>
      </c>
    </row>
    <row r="2983" spans="1:21" x14ac:dyDescent="0.25">
      <c r="A2983" s="36" t="str">
        <f>'0'!$A$4</f>
        <v>………………..</v>
      </c>
      <c r="B2983" s="37">
        <f>'0'!$A$2</f>
        <v>46112</v>
      </c>
      <c r="C2983" s="37" t="s">
        <v>1197</v>
      </c>
      <c r="D2983" s="195"/>
      <c r="E2983" s="23"/>
      <c r="F2983" s="14"/>
      <c r="G2983" s="22"/>
      <c r="H2983" s="656"/>
      <c r="I2983" s="656"/>
      <c r="J2983" s="656"/>
      <c r="K2983" s="25"/>
      <c r="L2983" s="25"/>
      <c r="M2983" s="25"/>
      <c r="N2983" s="25"/>
      <c r="O2983" s="25"/>
      <c r="P2983" s="25"/>
      <c r="Q2983" s="25"/>
      <c r="R2983" s="25"/>
      <c r="S2983" s="25"/>
      <c r="T2983" s="671"/>
      <c r="U2983" s="730" t="str">
        <f t="shared" si="49"/>
        <v/>
      </c>
    </row>
    <row r="2984" spans="1:21" x14ac:dyDescent="0.25">
      <c r="A2984" s="36" t="str">
        <f>'0'!$A$4</f>
        <v>………………..</v>
      </c>
      <c r="B2984" s="37">
        <f>'0'!$A$2</f>
        <v>46112</v>
      </c>
      <c r="C2984" s="37" t="s">
        <v>1197</v>
      </c>
      <c r="D2984" s="195"/>
      <c r="E2984" s="23"/>
      <c r="F2984" s="14"/>
      <c r="G2984" s="22"/>
      <c r="H2984" s="656"/>
      <c r="I2984" s="656"/>
      <c r="J2984" s="656"/>
      <c r="K2984" s="25"/>
      <c r="L2984" s="25"/>
      <c r="M2984" s="25"/>
      <c r="N2984" s="25"/>
      <c r="O2984" s="25"/>
      <c r="P2984" s="25"/>
      <c r="Q2984" s="25"/>
      <c r="R2984" s="25"/>
      <c r="S2984" s="25"/>
      <c r="T2984" s="671"/>
      <c r="U2984" s="730" t="str">
        <f t="shared" si="49"/>
        <v/>
      </c>
    </row>
    <row r="2985" spans="1:21" x14ac:dyDescent="0.25">
      <c r="A2985" s="36" t="str">
        <f>'0'!$A$4</f>
        <v>………………..</v>
      </c>
      <c r="B2985" s="37">
        <f>'0'!$A$2</f>
        <v>46112</v>
      </c>
      <c r="C2985" s="37" t="s">
        <v>1197</v>
      </c>
      <c r="D2985" s="195"/>
      <c r="E2985" s="23"/>
      <c r="F2985" s="14"/>
      <c r="G2985" s="22"/>
      <c r="H2985" s="656"/>
      <c r="I2985" s="656"/>
      <c r="J2985" s="656"/>
      <c r="K2985" s="25"/>
      <c r="L2985" s="25"/>
      <c r="M2985" s="25"/>
      <c r="N2985" s="25"/>
      <c r="O2985" s="25"/>
      <c r="P2985" s="25"/>
      <c r="Q2985" s="25"/>
      <c r="R2985" s="25"/>
      <c r="S2985" s="25"/>
      <c r="T2985" s="671"/>
      <c r="U2985" s="730" t="str">
        <f t="shared" si="49"/>
        <v/>
      </c>
    </row>
    <row r="2986" spans="1:21" x14ac:dyDescent="0.25">
      <c r="A2986" s="36" t="str">
        <f>'0'!$A$4</f>
        <v>………………..</v>
      </c>
      <c r="B2986" s="37">
        <f>'0'!$A$2</f>
        <v>46112</v>
      </c>
      <c r="C2986" s="37" t="s">
        <v>1197</v>
      </c>
      <c r="D2986" s="195"/>
      <c r="E2986" s="23"/>
      <c r="F2986" s="14"/>
      <c r="G2986" s="22"/>
      <c r="H2986" s="656"/>
      <c r="I2986" s="656"/>
      <c r="J2986" s="656"/>
      <c r="K2986" s="25"/>
      <c r="L2986" s="25"/>
      <c r="M2986" s="25"/>
      <c r="N2986" s="25"/>
      <c r="O2986" s="25"/>
      <c r="P2986" s="25"/>
      <c r="Q2986" s="25"/>
      <c r="R2986" s="25"/>
      <c r="S2986" s="25"/>
      <c r="T2986" s="671"/>
      <c r="U2986" s="730" t="str">
        <f t="shared" si="49"/>
        <v/>
      </c>
    </row>
    <row r="2987" spans="1:21" x14ac:dyDescent="0.25">
      <c r="A2987" s="36" t="str">
        <f>'0'!$A$4</f>
        <v>………………..</v>
      </c>
      <c r="B2987" s="37">
        <f>'0'!$A$2</f>
        <v>46112</v>
      </c>
      <c r="C2987" s="37" t="s">
        <v>1197</v>
      </c>
      <c r="D2987" s="195"/>
      <c r="E2987" s="23"/>
      <c r="F2987" s="14"/>
      <c r="G2987" s="22"/>
      <c r="H2987" s="656"/>
      <c r="I2987" s="656"/>
      <c r="J2987" s="656"/>
      <c r="K2987" s="25"/>
      <c r="L2987" s="25"/>
      <c r="M2987" s="25"/>
      <c r="N2987" s="25"/>
      <c r="O2987" s="25"/>
      <c r="P2987" s="25"/>
      <c r="Q2987" s="25"/>
      <c r="R2987" s="25"/>
      <c r="S2987" s="25"/>
      <c r="T2987" s="671"/>
      <c r="U2987" s="730" t="str">
        <f t="shared" si="49"/>
        <v/>
      </c>
    </row>
    <row r="2988" spans="1:21" x14ac:dyDescent="0.25">
      <c r="A2988" s="36" t="str">
        <f>'0'!$A$4</f>
        <v>………………..</v>
      </c>
      <c r="B2988" s="37">
        <f>'0'!$A$2</f>
        <v>46112</v>
      </c>
      <c r="C2988" s="37" t="s">
        <v>1197</v>
      </c>
      <c r="D2988" s="195"/>
      <c r="E2988" s="23"/>
      <c r="F2988" s="14"/>
      <c r="G2988" s="22"/>
      <c r="H2988" s="656"/>
      <c r="I2988" s="656"/>
      <c r="J2988" s="656"/>
      <c r="K2988" s="25"/>
      <c r="L2988" s="25"/>
      <c r="M2988" s="25"/>
      <c r="N2988" s="25"/>
      <c r="O2988" s="25"/>
      <c r="P2988" s="25"/>
      <c r="Q2988" s="25"/>
      <c r="R2988" s="25"/>
      <c r="S2988" s="25"/>
      <c r="T2988" s="671"/>
      <c r="U2988" s="730" t="str">
        <f t="shared" si="49"/>
        <v/>
      </c>
    </row>
    <row r="2989" spans="1:21" x14ac:dyDescent="0.25">
      <c r="A2989" s="36" t="str">
        <f>'0'!$A$4</f>
        <v>………………..</v>
      </c>
      <c r="B2989" s="37">
        <f>'0'!$A$2</f>
        <v>46112</v>
      </c>
      <c r="C2989" s="37" t="s">
        <v>1197</v>
      </c>
      <c r="D2989" s="195"/>
      <c r="E2989" s="23"/>
      <c r="F2989" s="14"/>
      <c r="G2989" s="22"/>
      <c r="H2989" s="656"/>
      <c r="I2989" s="656"/>
      <c r="J2989" s="656"/>
      <c r="K2989" s="25"/>
      <c r="L2989" s="25"/>
      <c r="M2989" s="25"/>
      <c r="N2989" s="25"/>
      <c r="O2989" s="25"/>
      <c r="P2989" s="25"/>
      <c r="Q2989" s="25"/>
      <c r="R2989" s="25"/>
      <c r="S2989" s="25"/>
      <c r="T2989" s="671"/>
      <c r="U2989" s="730" t="str">
        <f t="shared" si="49"/>
        <v/>
      </c>
    </row>
    <row r="2990" spans="1:21" x14ac:dyDescent="0.25">
      <c r="A2990" s="36" t="str">
        <f>'0'!$A$4</f>
        <v>………………..</v>
      </c>
      <c r="B2990" s="37">
        <f>'0'!$A$2</f>
        <v>46112</v>
      </c>
      <c r="C2990" s="37" t="s">
        <v>1197</v>
      </c>
      <c r="D2990" s="195"/>
      <c r="E2990" s="23"/>
      <c r="F2990" s="14"/>
      <c r="G2990" s="22"/>
      <c r="H2990" s="656"/>
      <c r="I2990" s="656"/>
      <c r="J2990" s="656"/>
      <c r="K2990" s="25"/>
      <c r="L2990" s="25"/>
      <c r="M2990" s="25"/>
      <c r="N2990" s="25"/>
      <c r="O2990" s="25"/>
      <c r="P2990" s="25"/>
      <c r="Q2990" s="25"/>
      <c r="R2990" s="25"/>
      <c r="S2990" s="25"/>
      <c r="T2990" s="671"/>
      <c r="U2990" s="730" t="str">
        <f t="shared" si="49"/>
        <v/>
      </c>
    </row>
    <row r="2991" spans="1:21" x14ac:dyDescent="0.25">
      <c r="A2991" s="36" t="str">
        <f>'0'!$A$4</f>
        <v>………………..</v>
      </c>
      <c r="B2991" s="37">
        <f>'0'!$A$2</f>
        <v>46112</v>
      </c>
      <c r="C2991" s="37" t="s">
        <v>1197</v>
      </c>
      <c r="D2991" s="195"/>
      <c r="E2991" s="23"/>
      <c r="F2991" s="14"/>
      <c r="G2991" s="22"/>
      <c r="H2991" s="656"/>
      <c r="I2991" s="656"/>
      <c r="J2991" s="656"/>
      <c r="K2991" s="25"/>
      <c r="L2991" s="25"/>
      <c r="M2991" s="25"/>
      <c r="N2991" s="25"/>
      <c r="O2991" s="25"/>
      <c r="P2991" s="25"/>
      <c r="Q2991" s="25"/>
      <c r="R2991" s="25"/>
      <c r="S2991" s="25"/>
      <c r="T2991" s="671"/>
      <c r="U2991" s="730" t="str">
        <f t="shared" si="49"/>
        <v/>
      </c>
    </row>
    <row r="2992" spans="1:21" x14ac:dyDescent="0.25">
      <c r="A2992" s="36" t="str">
        <f>'0'!$A$4</f>
        <v>………………..</v>
      </c>
      <c r="B2992" s="37">
        <f>'0'!$A$2</f>
        <v>46112</v>
      </c>
      <c r="C2992" s="37" t="s">
        <v>1197</v>
      </c>
      <c r="D2992" s="195"/>
      <c r="E2992" s="23"/>
      <c r="F2992" s="14"/>
      <c r="G2992" s="22"/>
      <c r="H2992" s="656"/>
      <c r="I2992" s="656"/>
      <c r="J2992" s="656"/>
      <c r="K2992" s="25"/>
      <c r="L2992" s="25"/>
      <c r="M2992" s="25"/>
      <c r="N2992" s="25"/>
      <c r="O2992" s="25"/>
      <c r="P2992" s="25"/>
      <c r="Q2992" s="25"/>
      <c r="R2992" s="25"/>
      <c r="S2992" s="25"/>
      <c r="T2992" s="671"/>
      <c r="U2992" s="730" t="str">
        <f t="shared" si="49"/>
        <v/>
      </c>
    </row>
    <row r="2993" spans="1:21" x14ac:dyDescent="0.25">
      <c r="A2993" s="36" t="str">
        <f>'0'!$A$4</f>
        <v>………………..</v>
      </c>
      <c r="B2993" s="37">
        <f>'0'!$A$2</f>
        <v>46112</v>
      </c>
      <c r="C2993" s="37" t="s">
        <v>1197</v>
      </c>
      <c r="D2993" s="195"/>
      <c r="E2993" s="23"/>
      <c r="F2993" s="14"/>
      <c r="G2993" s="22"/>
      <c r="H2993" s="656"/>
      <c r="I2993" s="656"/>
      <c r="J2993" s="656"/>
      <c r="K2993" s="25"/>
      <c r="L2993" s="25"/>
      <c r="M2993" s="25"/>
      <c r="N2993" s="25"/>
      <c r="O2993" s="25"/>
      <c r="P2993" s="25"/>
      <c r="Q2993" s="25"/>
      <c r="R2993" s="25"/>
      <c r="S2993" s="25"/>
      <c r="T2993" s="671"/>
      <c r="U2993" s="730" t="str">
        <f t="shared" si="49"/>
        <v/>
      </c>
    </row>
    <row r="2994" spans="1:21" x14ac:dyDescent="0.25">
      <c r="A2994" s="36" t="str">
        <f>'0'!$A$4</f>
        <v>………………..</v>
      </c>
      <c r="B2994" s="37">
        <f>'0'!$A$2</f>
        <v>46112</v>
      </c>
      <c r="C2994" s="37" t="s">
        <v>1197</v>
      </c>
      <c r="D2994" s="195"/>
      <c r="E2994" s="23"/>
      <c r="F2994" s="14"/>
      <c r="G2994" s="22"/>
      <c r="H2994" s="656"/>
      <c r="I2994" s="656"/>
      <c r="J2994" s="656"/>
      <c r="K2994" s="25"/>
      <c r="L2994" s="25"/>
      <c r="M2994" s="25"/>
      <c r="N2994" s="25"/>
      <c r="O2994" s="25"/>
      <c r="P2994" s="25"/>
      <c r="Q2994" s="25"/>
      <c r="R2994" s="25"/>
      <c r="S2994" s="25"/>
      <c r="T2994" s="671"/>
      <c r="U2994" s="730" t="str">
        <f t="shared" si="49"/>
        <v/>
      </c>
    </row>
    <row r="2995" spans="1:21" x14ac:dyDescent="0.25">
      <c r="A2995" s="36" t="str">
        <f>'0'!$A$4</f>
        <v>………………..</v>
      </c>
      <c r="B2995" s="37">
        <f>'0'!$A$2</f>
        <v>46112</v>
      </c>
      <c r="C2995" s="37" t="s">
        <v>1197</v>
      </c>
      <c r="D2995" s="195"/>
      <c r="E2995" s="23"/>
      <c r="F2995" s="14"/>
      <c r="G2995" s="22"/>
      <c r="H2995" s="656"/>
      <c r="I2995" s="656"/>
      <c r="J2995" s="656"/>
      <c r="K2995" s="25"/>
      <c r="L2995" s="25"/>
      <c r="M2995" s="25"/>
      <c r="N2995" s="25"/>
      <c r="O2995" s="25"/>
      <c r="P2995" s="25"/>
      <c r="Q2995" s="25"/>
      <c r="R2995" s="25"/>
      <c r="S2995" s="25"/>
      <c r="T2995" s="671"/>
      <c r="U2995" s="730" t="str">
        <f t="shared" si="49"/>
        <v/>
      </c>
    </row>
    <row r="2996" spans="1:21" x14ac:dyDescent="0.25">
      <c r="A2996" s="36" t="str">
        <f>'0'!$A$4</f>
        <v>………………..</v>
      </c>
      <c r="B2996" s="37">
        <f>'0'!$A$2</f>
        <v>46112</v>
      </c>
      <c r="C2996" s="37" t="s">
        <v>1197</v>
      </c>
      <c r="D2996" s="195"/>
      <c r="E2996" s="23"/>
      <c r="F2996" s="14"/>
      <c r="G2996" s="22"/>
      <c r="H2996" s="656"/>
      <c r="I2996" s="656"/>
      <c r="J2996" s="656"/>
      <c r="K2996" s="25"/>
      <c r="L2996" s="25"/>
      <c r="M2996" s="25"/>
      <c r="N2996" s="25"/>
      <c r="O2996" s="25"/>
      <c r="P2996" s="25"/>
      <c r="Q2996" s="25"/>
      <c r="R2996" s="25"/>
      <c r="S2996" s="25"/>
      <c r="T2996" s="671"/>
      <c r="U2996" s="730" t="str">
        <f t="shared" si="49"/>
        <v/>
      </c>
    </row>
    <row r="2997" spans="1:21" x14ac:dyDescent="0.25">
      <c r="A2997" s="36" t="str">
        <f>'0'!$A$4</f>
        <v>………………..</v>
      </c>
      <c r="B2997" s="37">
        <f>'0'!$A$2</f>
        <v>46112</v>
      </c>
      <c r="C2997" s="37" t="s">
        <v>1197</v>
      </c>
      <c r="D2997" s="195"/>
      <c r="E2997" s="23"/>
      <c r="F2997" s="14"/>
      <c r="G2997" s="22"/>
      <c r="H2997" s="656"/>
      <c r="I2997" s="656"/>
      <c r="J2997" s="656"/>
      <c r="K2997" s="25"/>
      <c r="L2997" s="25"/>
      <c r="M2997" s="25"/>
      <c r="N2997" s="25"/>
      <c r="O2997" s="25"/>
      <c r="P2997" s="25"/>
      <c r="Q2997" s="25"/>
      <c r="R2997" s="25"/>
      <c r="S2997" s="25"/>
      <c r="T2997" s="671"/>
      <c r="U2997" s="730" t="str">
        <f t="shared" si="49"/>
        <v/>
      </c>
    </row>
    <row r="2998" spans="1:21" x14ac:dyDescent="0.25">
      <c r="A2998" s="36" t="str">
        <f>'0'!$A$4</f>
        <v>………………..</v>
      </c>
      <c r="B2998" s="37">
        <f>'0'!$A$2</f>
        <v>46112</v>
      </c>
      <c r="C2998" s="37" t="s">
        <v>1197</v>
      </c>
      <c r="D2998" s="195"/>
      <c r="E2998" s="23"/>
      <c r="F2998" s="14"/>
      <c r="G2998" s="22"/>
      <c r="H2998" s="656"/>
      <c r="I2998" s="656"/>
      <c r="J2998" s="656"/>
      <c r="K2998" s="25"/>
      <c r="L2998" s="25"/>
      <c r="M2998" s="25"/>
      <c r="N2998" s="25"/>
      <c r="O2998" s="25"/>
      <c r="P2998" s="25"/>
      <c r="Q2998" s="25"/>
      <c r="R2998" s="25"/>
      <c r="S2998" s="25"/>
      <c r="T2998" s="671"/>
      <c r="U2998" s="730" t="str">
        <f t="shared" si="49"/>
        <v/>
      </c>
    </row>
    <row r="2999" spans="1:21" x14ac:dyDescent="0.25">
      <c r="A2999" s="36" t="str">
        <f>'0'!$A$4</f>
        <v>………………..</v>
      </c>
      <c r="B2999" s="37">
        <f>'0'!$A$2</f>
        <v>46112</v>
      </c>
      <c r="C2999" s="37" t="s">
        <v>1197</v>
      </c>
      <c r="D2999" s="195"/>
      <c r="E2999" s="23"/>
      <c r="F2999" s="14"/>
      <c r="G2999" s="22"/>
      <c r="H2999" s="656"/>
      <c r="I2999" s="656"/>
      <c r="J2999" s="656"/>
      <c r="K2999" s="25"/>
      <c r="L2999" s="25"/>
      <c r="M2999" s="25"/>
      <c r="N2999" s="25"/>
      <c r="O2999" s="25"/>
      <c r="P2999" s="25"/>
      <c r="Q2999" s="25"/>
      <c r="R2999" s="25"/>
      <c r="S2999" s="25"/>
      <c r="T2999" s="671"/>
      <c r="U2999" s="730" t="str">
        <f t="shared" si="49"/>
        <v/>
      </c>
    </row>
    <row r="3000" spans="1:21" x14ac:dyDescent="0.25">
      <c r="A3000" s="36" t="str">
        <f>'0'!$A$4</f>
        <v>………………..</v>
      </c>
      <c r="B3000" s="37">
        <f>'0'!$A$2</f>
        <v>46112</v>
      </c>
      <c r="C3000" s="37" t="s">
        <v>1197</v>
      </c>
      <c r="D3000" s="195"/>
      <c r="E3000" s="23"/>
      <c r="F3000" s="14"/>
      <c r="G3000" s="22"/>
      <c r="H3000" s="656"/>
      <c r="I3000" s="656"/>
      <c r="J3000" s="656"/>
      <c r="K3000" s="25"/>
      <c r="L3000" s="25"/>
      <c r="M3000" s="25"/>
      <c r="N3000" s="25"/>
      <c r="O3000" s="25"/>
      <c r="P3000" s="25"/>
      <c r="Q3000" s="25"/>
      <c r="R3000" s="25"/>
      <c r="S3000" s="25"/>
      <c r="T3000" s="671"/>
      <c r="U3000" s="730" t="str">
        <f t="shared" si="49"/>
        <v/>
      </c>
    </row>
    <row r="3001" spans="1:21" x14ac:dyDescent="0.25">
      <c r="A3001" s="36" t="str">
        <f>'0'!$A$4</f>
        <v>………………..</v>
      </c>
      <c r="B3001" s="37">
        <f>'0'!$A$2</f>
        <v>46112</v>
      </c>
      <c r="C3001" s="37" t="s">
        <v>1197</v>
      </c>
      <c r="D3001" s="195"/>
      <c r="E3001" s="23"/>
      <c r="F3001" s="14"/>
      <c r="G3001" s="22"/>
      <c r="H3001" s="656"/>
      <c r="I3001" s="656"/>
      <c r="J3001" s="656"/>
      <c r="K3001" s="25"/>
      <c r="L3001" s="25"/>
      <c r="M3001" s="25"/>
      <c r="N3001" s="25"/>
      <c r="O3001" s="25"/>
      <c r="P3001" s="25"/>
      <c r="Q3001" s="25"/>
      <c r="R3001" s="25"/>
      <c r="S3001" s="25"/>
      <c r="T3001" s="671"/>
      <c r="U3001" s="730" t="str">
        <f t="shared" si="49"/>
        <v/>
      </c>
    </row>
    <row r="3002" spans="1:21" x14ac:dyDescent="0.25">
      <c r="A3002" s="36" t="str">
        <f>'0'!$A$4</f>
        <v>………………..</v>
      </c>
      <c r="B3002" s="37">
        <f>'0'!$A$2</f>
        <v>46112</v>
      </c>
      <c r="C3002" s="37" t="s">
        <v>1197</v>
      </c>
      <c r="D3002" s="195"/>
      <c r="E3002" s="23"/>
      <c r="F3002" s="14"/>
      <c r="G3002" s="22"/>
      <c r="H3002" s="656"/>
      <c r="I3002" s="656"/>
      <c r="J3002" s="656"/>
      <c r="K3002" s="25"/>
      <c r="L3002" s="25"/>
      <c r="M3002" s="25"/>
      <c r="N3002" s="25"/>
      <c r="O3002" s="25"/>
      <c r="P3002" s="25"/>
      <c r="Q3002" s="25"/>
      <c r="R3002" s="25"/>
      <c r="S3002" s="25"/>
      <c r="T3002" s="671"/>
      <c r="U3002" s="730" t="str">
        <f t="shared" si="49"/>
        <v/>
      </c>
    </row>
    <row r="3003" spans="1:21" x14ac:dyDescent="0.25">
      <c r="A3003" s="36" t="str">
        <f>'0'!$A$4</f>
        <v>………………..</v>
      </c>
      <c r="B3003" s="37">
        <f>'0'!$A$2</f>
        <v>46112</v>
      </c>
      <c r="C3003" s="37" t="s">
        <v>1197</v>
      </c>
      <c r="D3003" s="195"/>
      <c r="E3003" s="23"/>
      <c r="F3003" s="14"/>
      <c r="G3003" s="22"/>
      <c r="H3003" s="656"/>
      <c r="I3003" s="656"/>
      <c r="J3003" s="656"/>
      <c r="K3003" s="25"/>
      <c r="L3003" s="25"/>
      <c r="M3003" s="25"/>
      <c r="N3003" s="25"/>
      <c r="O3003" s="25"/>
      <c r="P3003" s="25"/>
      <c r="Q3003" s="25"/>
      <c r="R3003" s="25"/>
      <c r="S3003" s="25"/>
      <c r="T3003" s="671"/>
      <c r="U3003" s="730" t="str">
        <f t="shared" si="49"/>
        <v/>
      </c>
    </row>
    <row r="3004" spans="1:21" x14ac:dyDescent="0.25">
      <c r="A3004" s="36" t="str">
        <f>'0'!$A$4</f>
        <v>………………..</v>
      </c>
      <c r="B3004" s="37">
        <f>'0'!$A$2</f>
        <v>46112</v>
      </c>
      <c r="C3004" s="37" t="s">
        <v>1197</v>
      </c>
      <c r="D3004" s="195"/>
      <c r="E3004" s="23"/>
      <c r="F3004" s="14"/>
      <c r="G3004" s="22"/>
      <c r="H3004" s="656"/>
      <c r="I3004" s="656"/>
      <c r="J3004" s="656"/>
      <c r="K3004" s="25"/>
      <c r="L3004" s="25"/>
      <c r="M3004" s="25"/>
      <c r="N3004" s="25"/>
      <c r="O3004" s="25"/>
      <c r="P3004" s="25"/>
      <c r="Q3004" s="25"/>
      <c r="R3004" s="25"/>
      <c r="S3004" s="25"/>
      <c r="T3004" s="671"/>
      <c r="U3004" s="730" t="str">
        <f t="shared" si="49"/>
        <v/>
      </c>
    </row>
    <row r="3005" spans="1:21" x14ac:dyDescent="0.25">
      <c r="A3005" s="36" t="str">
        <f>'0'!$A$4</f>
        <v>………………..</v>
      </c>
      <c r="B3005" s="37">
        <f>'0'!$A$2</f>
        <v>46112</v>
      </c>
      <c r="C3005" s="37" t="s">
        <v>1197</v>
      </c>
      <c r="D3005" s="195"/>
      <c r="E3005" s="23"/>
      <c r="F3005" s="14"/>
      <c r="G3005" s="22"/>
      <c r="H3005" s="656"/>
      <c r="I3005" s="656"/>
      <c r="J3005" s="656"/>
      <c r="K3005" s="25"/>
      <c r="L3005" s="25"/>
      <c r="M3005" s="25"/>
      <c r="N3005" s="25"/>
      <c r="O3005" s="25"/>
      <c r="P3005" s="25"/>
      <c r="Q3005" s="25"/>
      <c r="R3005" s="25"/>
      <c r="S3005" s="25"/>
      <c r="T3005" s="671"/>
      <c r="U3005" s="730" t="str">
        <f t="shared" si="49"/>
        <v/>
      </c>
    </row>
    <row r="3006" spans="1:21" x14ac:dyDescent="0.25">
      <c r="A3006" s="36" t="str">
        <f>'0'!$A$4</f>
        <v>………………..</v>
      </c>
      <c r="B3006" s="37">
        <f>'0'!$A$2</f>
        <v>46112</v>
      </c>
      <c r="C3006" s="37" t="s">
        <v>1197</v>
      </c>
      <c r="D3006" s="195"/>
      <c r="E3006" s="23"/>
      <c r="F3006" s="14"/>
      <c r="G3006" s="22"/>
      <c r="H3006" s="656"/>
      <c r="I3006" s="656"/>
      <c r="J3006" s="656"/>
      <c r="K3006" s="25"/>
      <c r="L3006" s="25"/>
      <c r="M3006" s="25"/>
      <c r="N3006" s="25"/>
      <c r="O3006" s="25"/>
      <c r="P3006" s="25"/>
      <c r="Q3006" s="25"/>
      <c r="R3006" s="25"/>
      <c r="S3006" s="25"/>
      <c r="T3006" s="671"/>
      <c r="U3006" s="730" t="str">
        <f t="shared" si="49"/>
        <v/>
      </c>
    </row>
    <row r="3007" spans="1:21" x14ac:dyDescent="0.25">
      <c r="A3007" s="36" t="str">
        <f>'0'!$A$4</f>
        <v>………………..</v>
      </c>
      <c r="B3007" s="37">
        <f>'0'!$A$2</f>
        <v>46112</v>
      </c>
      <c r="C3007" s="37" t="s">
        <v>1197</v>
      </c>
      <c r="D3007" s="195"/>
      <c r="E3007" s="23"/>
      <c r="F3007" s="14"/>
      <c r="G3007" s="22"/>
      <c r="H3007" s="656"/>
      <c r="I3007" s="656"/>
      <c r="J3007" s="656"/>
      <c r="K3007" s="25"/>
      <c r="L3007" s="25"/>
      <c r="M3007" s="25"/>
      <c r="N3007" s="25"/>
      <c r="O3007" s="25"/>
      <c r="P3007" s="25"/>
      <c r="Q3007" s="25"/>
      <c r="R3007" s="25"/>
      <c r="S3007" s="25"/>
      <c r="T3007" s="671"/>
      <c r="U3007" s="730" t="str">
        <f t="shared" si="49"/>
        <v/>
      </c>
    </row>
    <row r="3008" spans="1:21" x14ac:dyDescent="0.25">
      <c r="A3008" s="36" t="str">
        <f>'0'!$A$4</f>
        <v>………………..</v>
      </c>
      <c r="B3008" s="37">
        <f>'0'!$A$2</f>
        <v>46112</v>
      </c>
      <c r="C3008" s="37" t="s">
        <v>1197</v>
      </c>
      <c r="D3008" s="195"/>
      <c r="E3008" s="23"/>
      <c r="F3008" s="14"/>
      <c r="G3008" s="22"/>
      <c r="H3008" s="656"/>
      <c r="I3008" s="656"/>
      <c r="J3008" s="656"/>
      <c r="K3008" s="25"/>
      <c r="L3008" s="25"/>
      <c r="M3008" s="25"/>
      <c r="N3008" s="25"/>
      <c r="O3008" s="25"/>
      <c r="P3008" s="25"/>
      <c r="Q3008" s="25"/>
      <c r="R3008" s="25"/>
      <c r="S3008" s="25"/>
      <c r="T3008" s="671"/>
      <c r="U3008" s="730" t="str">
        <f t="shared" si="49"/>
        <v/>
      </c>
    </row>
    <row r="3009" spans="1:21" x14ac:dyDescent="0.25">
      <c r="A3009" s="36" t="str">
        <f>'0'!$A$4</f>
        <v>………………..</v>
      </c>
      <c r="B3009" s="37">
        <f>'0'!$A$2</f>
        <v>46112</v>
      </c>
      <c r="C3009" s="37" t="s">
        <v>1197</v>
      </c>
      <c r="D3009" s="195"/>
      <c r="E3009" s="23"/>
      <c r="F3009" s="14"/>
      <c r="G3009" s="22"/>
      <c r="H3009" s="656"/>
      <c r="I3009" s="656"/>
      <c r="J3009" s="656"/>
      <c r="K3009" s="25"/>
      <c r="L3009" s="25"/>
      <c r="M3009" s="25"/>
      <c r="N3009" s="25"/>
      <c r="O3009" s="25"/>
      <c r="P3009" s="25"/>
      <c r="Q3009" s="25"/>
      <c r="R3009" s="25"/>
      <c r="S3009" s="25"/>
      <c r="T3009" s="671"/>
      <c r="U3009" s="730" t="str">
        <f t="shared" si="49"/>
        <v/>
      </c>
    </row>
    <row r="3010" spans="1:21" x14ac:dyDescent="0.25">
      <c r="A3010" s="36" t="str">
        <f>'0'!$A$4</f>
        <v>………………..</v>
      </c>
      <c r="B3010" s="37">
        <f>'0'!$A$2</f>
        <v>46112</v>
      </c>
      <c r="C3010" s="37" t="s">
        <v>1197</v>
      </c>
      <c r="D3010" s="195"/>
      <c r="E3010" s="23"/>
      <c r="F3010" s="14"/>
      <c r="G3010" s="22"/>
      <c r="H3010" s="656"/>
      <c r="I3010" s="656"/>
      <c r="J3010" s="656"/>
      <c r="K3010" s="25"/>
      <c r="L3010" s="25"/>
      <c r="M3010" s="25"/>
      <c r="N3010" s="25"/>
      <c r="O3010" s="25"/>
      <c r="P3010" s="25"/>
      <c r="Q3010" s="25"/>
      <c r="R3010" s="25"/>
      <c r="S3010" s="25"/>
      <c r="T3010" s="671"/>
      <c r="U3010" s="730" t="str">
        <f t="shared" si="49"/>
        <v/>
      </c>
    </row>
    <row r="3011" spans="1:21" x14ac:dyDescent="0.25">
      <c r="A3011" s="36" t="str">
        <f>'0'!$A$4</f>
        <v>………………..</v>
      </c>
      <c r="B3011" s="37">
        <f>'0'!$A$2</f>
        <v>46112</v>
      </c>
      <c r="C3011" s="37" t="s">
        <v>1197</v>
      </c>
      <c r="D3011" s="195"/>
      <c r="E3011" s="23"/>
      <c r="F3011" s="14"/>
      <c r="G3011" s="22"/>
      <c r="H3011" s="656"/>
      <c r="I3011" s="656"/>
      <c r="J3011" s="656"/>
      <c r="K3011" s="25"/>
      <c r="L3011" s="25"/>
      <c r="M3011" s="25"/>
      <c r="N3011" s="25"/>
      <c r="O3011" s="25"/>
      <c r="P3011" s="25"/>
      <c r="Q3011" s="25"/>
      <c r="R3011" s="25"/>
      <c r="S3011" s="25"/>
      <c r="T3011" s="671"/>
      <c r="U3011" s="730" t="str">
        <f t="shared" si="49"/>
        <v/>
      </c>
    </row>
    <row r="3012" spans="1:21" x14ac:dyDescent="0.25">
      <c r="A3012" s="36" t="str">
        <f>'0'!$A$4</f>
        <v>………………..</v>
      </c>
      <c r="B3012" s="37">
        <f>'0'!$A$2</f>
        <v>46112</v>
      </c>
      <c r="C3012" s="37" t="s">
        <v>1197</v>
      </c>
      <c r="D3012" s="195"/>
      <c r="E3012" s="23"/>
      <c r="F3012" s="14"/>
      <c r="G3012" s="22"/>
      <c r="H3012" s="656"/>
      <c r="I3012" s="656"/>
      <c r="J3012" s="656"/>
      <c r="K3012" s="25"/>
      <c r="L3012" s="25"/>
      <c r="M3012" s="25"/>
      <c r="N3012" s="25"/>
      <c r="O3012" s="25"/>
      <c r="P3012" s="25"/>
      <c r="Q3012" s="25"/>
      <c r="R3012" s="25"/>
      <c r="S3012" s="25"/>
      <c r="T3012" s="671"/>
      <c r="U3012" s="730" t="str">
        <f t="shared" si="49"/>
        <v/>
      </c>
    </row>
    <row r="3013" spans="1:21" x14ac:dyDescent="0.25">
      <c r="A3013" s="36" t="str">
        <f>'0'!$A$4</f>
        <v>………………..</v>
      </c>
      <c r="B3013" s="37">
        <f>'0'!$A$2</f>
        <v>46112</v>
      </c>
      <c r="C3013" s="37" t="s">
        <v>1197</v>
      </c>
      <c r="D3013" s="195"/>
      <c r="E3013" s="23"/>
      <c r="F3013" s="14"/>
      <c r="G3013" s="22"/>
      <c r="H3013" s="656"/>
      <c r="I3013" s="656"/>
      <c r="J3013" s="656"/>
      <c r="K3013" s="25"/>
      <c r="L3013" s="25"/>
      <c r="M3013" s="25"/>
      <c r="N3013" s="25"/>
      <c r="O3013" s="25"/>
      <c r="P3013" s="25"/>
      <c r="Q3013" s="25"/>
      <c r="R3013" s="25"/>
      <c r="S3013" s="25"/>
      <c r="T3013" s="671"/>
      <c r="U3013" s="730" t="str">
        <f t="shared" si="49"/>
        <v/>
      </c>
    </row>
    <row r="3014" spans="1:21" x14ac:dyDescent="0.25">
      <c r="A3014" s="36" t="str">
        <f>'0'!$A$4</f>
        <v>………………..</v>
      </c>
      <c r="B3014" s="37">
        <f>'0'!$A$2</f>
        <v>46112</v>
      </c>
      <c r="C3014" s="37" t="s">
        <v>1197</v>
      </c>
      <c r="D3014" s="195"/>
      <c r="E3014" s="23"/>
      <c r="F3014" s="14"/>
      <c r="G3014" s="22"/>
      <c r="H3014" s="656"/>
      <c r="I3014" s="656"/>
      <c r="J3014" s="656"/>
      <c r="K3014" s="25"/>
      <c r="L3014" s="25"/>
      <c r="M3014" s="25"/>
      <c r="N3014" s="25"/>
      <c r="O3014" s="25"/>
      <c r="P3014" s="25"/>
      <c r="Q3014" s="25"/>
      <c r="R3014" s="25"/>
      <c r="S3014" s="25"/>
      <c r="T3014" s="671"/>
      <c r="U3014" s="730" t="str">
        <f t="shared" si="49"/>
        <v/>
      </c>
    </row>
    <row r="3015" spans="1:21" x14ac:dyDescent="0.25">
      <c r="A3015" s="36" t="str">
        <f>'0'!$A$4</f>
        <v>………………..</v>
      </c>
      <c r="B3015" s="37">
        <f>'0'!$A$2</f>
        <v>46112</v>
      </c>
      <c r="C3015" s="37" t="s">
        <v>1197</v>
      </c>
      <c r="D3015" s="195"/>
      <c r="E3015" s="23"/>
      <c r="F3015" s="14"/>
      <c r="G3015" s="22"/>
      <c r="H3015" s="656"/>
      <c r="I3015" s="656"/>
      <c r="J3015" s="656"/>
      <c r="K3015" s="25"/>
      <c r="L3015" s="25"/>
      <c r="M3015" s="25"/>
      <c r="N3015" s="25"/>
      <c r="O3015" s="25"/>
      <c r="P3015" s="25"/>
      <c r="Q3015" s="25"/>
      <c r="R3015" s="25"/>
      <c r="S3015" s="25"/>
      <c r="T3015" s="671"/>
      <c r="U3015" s="730" t="str">
        <f t="shared" si="49"/>
        <v/>
      </c>
    </row>
    <row r="3016" spans="1:21" x14ac:dyDescent="0.25">
      <c r="A3016" s="36" t="str">
        <f>'0'!$A$4</f>
        <v>………………..</v>
      </c>
      <c r="B3016" s="37">
        <f>'0'!$A$2</f>
        <v>46112</v>
      </c>
      <c r="C3016" s="37" t="s">
        <v>1197</v>
      </c>
      <c r="D3016" s="195"/>
      <c r="E3016" s="23"/>
      <c r="F3016" s="14"/>
      <c r="G3016" s="22"/>
      <c r="H3016" s="656"/>
      <c r="I3016" s="656"/>
      <c r="J3016" s="656"/>
      <c r="K3016" s="25"/>
      <c r="L3016" s="25"/>
      <c r="M3016" s="25"/>
      <c r="N3016" s="25"/>
      <c r="O3016" s="25"/>
      <c r="P3016" s="25"/>
      <c r="Q3016" s="25"/>
      <c r="R3016" s="25"/>
      <c r="S3016" s="25"/>
      <c r="T3016" s="671"/>
      <c r="U3016" s="730" t="str">
        <f t="shared" si="49"/>
        <v/>
      </c>
    </row>
    <row r="3017" spans="1:21" x14ac:dyDescent="0.25">
      <c r="A3017" s="36" t="str">
        <f>'0'!$A$4</f>
        <v>………………..</v>
      </c>
      <c r="B3017" s="37">
        <f>'0'!$A$2</f>
        <v>46112</v>
      </c>
      <c r="C3017" s="37" t="s">
        <v>1197</v>
      </c>
      <c r="D3017" s="195"/>
      <c r="E3017" s="23"/>
      <c r="F3017" s="14"/>
      <c r="G3017" s="22"/>
      <c r="H3017" s="656"/>
      <c r="I3017" s="656"/>
      <c r="J3017" s="656"/>
      <c r="K3017" s="25"/>
      <c r="L3017" s="25"/>
      <c r="M3017" s="25"/>
      <c r="N3017" s="25"/>
      <c r="O3017" s="25"/>
      <c r="P3017" s="25"/>
      <c r="Q3017" s="25"/>
      <c r="R3017" s="25"/>
      <c r="S3017" s="25"/>
      <c r="T3017" s="671"/>
      <c r="U3017" s="730" t="str">
        <f t="shared" si="49"/>
        <v/>
      </c>
    </row>
    <row r="3018" spans="1:21" x14ac:dyDescent="0.25">
      <c r="A3018" s="36" t="str">
        <f>'0'!$A$4</f>
        <v>………………..</v>
      </c>
      <c r="B3018" s="37">
        <f>'0'!$A$2</f>
        <v>46112</v>
      </c>
      <c r="C3018" s="37" t="s">
        <v>1197</v>
      </c>
      <c r="D3018" s="195"/>
      <c r="E3018" s="23"/>
      <c r="F3018" s="14"/>
      <c r="G3018" s="22"/>
      <c r="H3018" s="656"/>
      <c r="I3018" s="656"/>
      <c r="J3018" s="656"/>
      <c r="K3018" s="25"/>
      <c r="L3018" s="25"/>
      <c r="M3018" s="25"/>
      <c r="N3018" s="25"/>
      <c r="O3018" s="25"/>
      <c r="P3018" s="25"/>
      <c r="Q3018" s="25"/>
      <c r="R3018" s="25"/>
      <c r="S3018" s="25"/>
      <c r="T3018" s="671"/>
      <c r="U3018" s="730" t="str">
        <f t="shared" si="49"/>
        <v/>
      </c>
    </row>
    <row r="3019" spans="1:21" x14ac:dyDescent="0.25">
      <c r="A3019" s="36" t="str">
        <f>'0'!$A$4</f>
        <v>………………..</v>
      </c>
      <c r="B3019" s="37">
        <f>'0'!$A$2</f>
        <v>46112</v>
      </c>
      <c r="C3019" s="37" t="s">
        <v>1197</v>
      </c>
      <c r="D3019" s="195"/>
      <c r="E3019" s="23"/>
      <c r="F3019" s="14"/>
      <c r="G3019" s="22"/>
      <c r="H3019" s="656"/>
      <c r="I3019" s="656"/>
      <c r="J3019" s="656"/>
      <c r="K3019" s="25"/>
      <c r="L3019" s="25"/>
      <c r="M3019" s="25"/>
      <c r="N3019" s="25"/>
      <c r="O3019" s="25"/>
      <c r="P3019" s="25"/>
      <c r="Q3019" s="25"/>
      <c r="R3019" s="25"/>
      <c r="S3019" s="25"/>
      <c r="T3019" s="671"/>
      <c r="U3019" s="730" t="str">
        <f t="shared" ref="U3019:U3082" si="50">IF(COUNTBLANK(D3019:S3019)=16,"",IF(D3019="999999999","",IF(ISNUMBER(VALUE(D3019)),IF(LEN(D3019)&lt;&gt;9,"Въведеното ЕИК е твърде късо или твърде дълго",IF(OR(MOD(MID(D3019,1,1)*1+MID(D3019,2,1)*2+MID(D3019,3,1)*3+MID(D3019,4,1)*4+MID(D3019,5,1)*5+MID(D3019,6,1)*6+MID(D3019,7,1)*7+MID(D3019,8,1)*8,11)-MID(D3019,9,1)=0,AND(MOD(MID(D3019,1,1)*3+MID(D3019,2,1)*4+MID(D3019,3,1)*5+MID(D3019,4,1)*6+MID(D3019,5,1)*7+MID(D3019,6,1)*8+MID(D3019,7,1)*9+MID(D3019,8,1)*10,11)=10,MID(D3019,9,1)*1=0),MOD(MID(D3019,1,1)*3+MID(D3019,2,1)*4+MID(D3019,3,1)*5+MID(D3019,4,1)*6+MID(D3019,5,1)*7+MID(D3019,6,1)*8+MID(D3019,7,1)*9+MID(D3019,8,1)*10,11)-MID(D3019,9,1)=0),"","Въведеното ЕИК е невалидно")),"Въведеното ЕИК съдържа непозволени символи")))</f>
        <v/>
      </c>
    </row>
    <row r="3020" spans="1:21" x14ac:dyDescent="0.25">
      <c r="A3020" s="36" t="str">
        <f>'0'!$A$4</f>
        <v>………………..</v>
      </c>
      <c r="B3020" s="37">
        <f>'0'!$A$2</f>
        <v>46112</v>
      </c>
      <c r="C3020" s="37" t="s">
        <v>1197</v>
      </c>
      <c r="D3020" s="195"/>
      <c r="E3020" s="23"/>
      <c r="F3020" s="14"/>
      <c r="G3020" s="22"/>
      <c r="H3020" s="656"/>
      <c r="I3020" s="656"/>
      <c r="J3020" s="656"/>
      <c r="K3020" s="25"/>
      <c r="L3020" s="25"/>
      <c r="M3020" s="25"/>
      <c r="N3020" s="25"/>
      <c r="O3020" s="25"/>
      <c r="P3020" s="25"/>
      <c r="Q3020" s="25"/>
      <c r="R3020" s="25"/>
      <c r="S3020" s="25"/>
      <c r="T3020" s="671"/>
      <c r="U3020" s="730" t="str">
        <f t="shared" si="50"/>
        <v/>
      </c>
    </row>
    <row r="3021" spans="1:21" x14ac:dyDescent="0.25">
      <c r="A3021" s="36" t="str">
        <f>'0'!$A$4</f>
        <v>………………..</v>
      </c>
      <c r="B3021" s="37">
        <f>'0'!$A$2</f>
        <v>46112</v>
      </c>
      <c r="C3021" s="37" t="s">
        <v>1197</v>
      </c>
      <c r="D3021" s="195"/>
      <c r="E3021" s="23"/>
      <c r="F3021" s="14"/>
      <c r="G3021" s="22"/>
      <c r="H3021" s="656"/>
      <c r="I3021" s="656"/>
      <c r="J3021" s="656"/>
      <c r="K3021" s="25"/>
      <c r="L3021" s="25"/>
      <c r="M3021" s="25"/>
      <c r="N3021" s="25"/>
      <c r="O3021" s="25"/>
      <c r="P3021" s="25"/>
      <c r="Q3021" s="25"/>
      <c r="R3021" s="25"/>
      <c r="S3021" s="25"/>
      <c r="T3021" s="671"/>
      <c r="U3021" s="730" t="str">
        <f t="shared" si="50"/>
        <v/>
      </c>
    </row>
    <row r="3022" spans="1:21" x14ac:dyDescent="0.25">
      <c r="A3022" s="36" t="str">
        <f>'0'!$A$4</f>
        <v>………………..</v>
      </c>
      <c r="B3022" s="37">
        <f>'0'!$A$2</f>
        <v>46112</v>
      </c>
      <c r="C3022" s="37" t="s">
        <v>1197</v>
      </c>
      <c r="D3022" s="195"/>
      <c r="E3022" s="23"/>
      <c r="F3022" s="14"/>
      <c r="G3022" s="22"/>
      <c r="H3022" s="656"/>
      <c r="I3022" s="656"/>
      <c r="J3022" s="656"/>
      <c r="K3022" s="25"/>
      <c r="L3022" s="25"/>
      <c r="M3022" s="25"/>
      <c r="N3022" s="25"/>
      <c r="O3022" s="25"/>
      <c r="P3022" s="25"/>
      <c r="Q3022" s="25"/>
      <c r="R3022" s="25"/>
      <c r="S3022" s="25"/>
      <c r="T3022" s="671"/>
      <c r="U3022" s="730" t="str">
        <f t="shared" si="50"/>
        <v/>
      </c>
    </row>
    <row r="3023" spans="1:21" x14ac:dyDescent="0.25">
      <c r="A3023" s="36" t="str">
        <f>'0'!$A$4</f>
        <v>………………..</v>
      </c>
      <c r="B3023" s="37">
        <f>'0'!$A$2</f>
        <v>46112</v>
      </c>
      <c r="C3023" s="37" t="s">
        <v>1197</v>
      </c>
      <c r="D3023" s="195"/>
      <c r="E3023" s="23"/>
      <c r="F3023" s="14"/>
      <c r="G3023" s="22"/>
      <c r="H3023" s="656"/>
      <c r="I3023" s="656"/>
      <c r="J3023" s="656"/>
      <c r="K3023" s="25"/>
      <c r="L3023" s="25"/>
      <c r="M3023" s="25"/>
      <c r="N3023" s="25"/>
      <c r="O3023" s="25"/>
      <c r="P3023" s="25"/>
      <c r="Q3023" s="25"/>
      <c r="R3023" s="25"/>
      <c r="S3023" s="25"/>
      <c r="T3023" s="671"/>
      <c r="U3023" s="730" t="str">
        <f t="shared" si="50"/>
        <v/>
      </c>
    </row>
    <row r="3024" spans="1:21" x14ac:dyDescent="0.25">
      <c r="A3024" s="36" t="str">
        <f>'0'!$A$4</f>
        <v>………………..</v>
      </c>
      <c r="B3024" s="37">
        <f>'0'!$A$2</f>
        <v>46112</v>
      </c>
      <c r="C3024" s="37" t="s">
        <v>1197</v>
      </c>
      <c r="D3024" s="195"/>
      <c r="E3024" s="23"/>
      <c r="F3024" s="14"/>
      <c r="G3024" s="22"/>
      <c r="H3024" s="656"/>
      <c r="I3024" s="656"/>
      <c r="J3024" s="656"/>
      <c r="K3024" s="25"/>
      <c r="L3024" s="25"/>
      <c r="M3024" s="25"/>
      <c r="N3024" s="25"/>
      <c r="O3024" s="25"/>
      <c r="P3024" s="25"/>
      <c r="Q3024" s="25"/>
      <c r="R3024" s="25"/>
      <c r="S3024" s="25"/>
      <c r="T3024" s="671"/>
      <c r="U3024" s="730" t="str">
        <f t="shared" si="50"/>
        <v/>
      </c>
    </row>
    <row r="3025" spans="1:21" x14ac:dyDescent="0.25">
      <c r="A3025" s="36" t="str">
        <f>'0'!$A$4</f>
        <v>………………..</v>
      </c>
      <c r="B3025" s="37">
        <f>'0'!$A$2</f>
        <v>46112</v>
      </c>
      <c r="C3025" s="37" t="s">
        <v>1197</v>
      </c>
      <c r="D3025" s="195"/>
      <c r="E3025" s="23"/>
      <c r="F3025" s="14"/>
      <c r="G3025" s="22"/>
      <c r="H3025" s="656"/>
      <c r="I3025" s="656"/>
      <c r="J3025" s="656"/>
      <c r="K3025" s="25"/>
      <c r="L3025" s="25"/>
      <c r="M3025" s="25"/>
      <c r="N3025" s="25"/>
      <c r="O3025" s="25"/>
      <c r="P3025" s="25"/>
      <c r="Q3025" s="25"/>
      <c r="R3025" s="25"/>
      <c r="S3025" s="25"/>
      <c r="T3025" s="671"/>
      <c r="U3025" s="730" t="str">
        <f t="shared" si="50"/>
        <v/>
      </c>
    </row>
    <row r="3026" spans="1:21" x14ac:dyDescent="0.25">
      <c r="A3026" s="36" t="str">
        <f>'0'!$A$4</f>
        <v>………………..</v>
      </c>
      <c r="B3026" s="37">
        <f>'0'!$A$2</f>
        <v>46112</v>
      </c>
      <c r="C3026" s="37" t="s">
        <v>1197</v>
      </c>
      <c r="D3026" s="195"/>
      <c r="E3026" s="23"/>
      <c r="F3026" s="14"/>
      <c r="G3026" s="22"/>
      <c r="H3026" s="656"/>
      <c r="I3026" s="656"/>
      <c r="J3026" s="656"/>
      <c r="K3026" s="25"/>
      <c r="L3026" s="25"/>
      <c r="M3026" s="25"/>
      <c r="N3026" s="25"/>
      <c r="O3026" s="25"/>
      <c r="P3026" s="25"/>
      <c r="Q3026" s="25"/>
      <c r="R3026" s="25"/>
      <c r="S3026" s="25"/>
      <c r="T3026" s="671"/>
      <c r="U3026" s="730" t="str">
        <f t="shared" si="50"/>
        <v/>
      </c>
    </row>
    <row r="3027" spans="1:21" x14ac:dyDescent="0.25">
      <c r="A3027" s="36" t="str">
        <f>'0'!$A$4</f>
        <v>………………..</v>
      </c>
      <c r="B3027" s="37">
        <f>'0'!$A$2</f>
        <v>46112</v>
      </c>
      <c r="C3027" s="37" t="s">
        <v>1197</v>
      </c>
      <c r="D3027" s="195"/>
      <c r="E3027" s="23"/>
      <c r="F3027" s="14"/>
      <c r="G3027" s="22"/>
      <c r="H3027" s="656"/>
      <c r="I3027" s="656"/>
      <c r="J3027" s="656"/>
      <c r="K3027" s="25"/>
      <c r="L3027" s="25"/>
      <c r="M3027" s="25"/>
      <c r="N3027" s="25"/>
      <c r="O3027" s="25"/>
      <c r="P3027" s="25"/>
      <c r="Q3027" s="25"/>
      <c r="R3027" s="25"/>
      <c r="S3027" s="25"/>
      <c r="T3027" s="671"/>
      <c r="U3027" s="730" t="str">
        <f t="shared" si="50"/>
        <v/>
      </c>
    </row>
    <row r="3028" spans="1:21" x14ac:dyDescent="0.25">
      <c r="A3028" s="36" t="str">
        <f>'0'!$A$4</f>
        <v>………………..</v>
      </c>
      <c r="B3028" s="37">
        <f>'0'!$A$2</f>
        <v>46112</v>
      </c>
      <c r="C3028" s="37" t="s">
        <v>1197</v>
      </c>
      <c r="D3028" s="195"/>
      <c r="E3028" s="23"/>
      <c r="F3028" s="14"/>
      <c r="G3028" s="22"/>
      <c r="H3028" s="656"/>
      <c r="I3028" s="656"/>
      <c r="J3028" s="656"/>
      <c r="K3028" s="25"/>
      <c r="L3028" s="25"/>
      <c r="M3028" s="25"/>
      <c r="N3028" s="25"/>
      <c r="O3028" s="25"/>
      <c r="P3028" s="25"/>
      <c r="Q3028" s="25"/>
      <c r="R3028" s="25"/>
      <c r="S3028" s="25"/>
      <c r="T3028" s="671"/>
      <c r="U3028" s="730" t="str">
        <f t="shared" si="50"/>
        <v/>
      </c>
    </row>
    <row r="3029" spans="1:21" x14ac:dyDescent="0.25">
      <c r="A3029" s="36" t="str">
        <f>'0'!$A$4</f>
        <v>………………..</v>
      </c>
      <c r="B3029" s="37">
        <f>'0'!$A$2</f>
        <v>46112</v>
      </c>
      <c r="C3029" s="37" t="s">
        <v>1197</v>
      </c>
      <c r="D3029" s="195"/>
      <c r="E3029" s="23"/>
      <c r="F3029" s="14"/>
      <c r="G3029" s="22"/>
      <c r="H3029" s="656"/>
      <c r="I3029" s="656"/>
      <c r="J3029" s="656"/>
      <c r="K3029" s="25"/>
      <c r="L3029" s="25"/>
      <c r="M3029" s="25"/>
      <c r="N3029" s="25"/>
      <c r="O3029" s="25"/>
      <c r="P3029" s="25"/>
      <c r="Q3029" s="25"/>
      <c r="R3029" s="25"/>
      <c r="S3029" s="25"/>
      <c r="T3029" s="671"/>
      <c r="U3029" s="730" t="str">
        <f t="shared" si="50"/>
        <v/>
      </c>
    </row>
    <row r="3030" spans="1:21" x14ac:dyDescent="0.25">
      <c r="A3030" s="36" t="str">
        <f>'0'!$A$4</f>
        <v>………………..</v>
      </c>
      <c r="B3030" s="37">
        <f>'0'!$A$2</f>
        <v>46112</v>
      </c>
      <c r="C3030" s="37" t="s">
        <v>1197</v>
      </c>
      <c r="D3030" s="195"/>
      <c r="E3030" s="23"/>
      <c r="F3030" s="14"/>
      <c r="G3030" s="22"/>
      <c r="H3030" s="656"/>
      <c r="I3030" s="656"/>
      <c r="J3030" s="656"/>
      <c r="K3030" s="25"/>
      <c r="L3030" s="25"/>
      <c r="M3030" s="25"/>
      <c r="N3030" s="25"/>
      <c r="O3030" s="25"/>
      <c r="P3030" s="25"/>
      <c r="Q3030" s="25"/>
      <c r="R3030" s="25"/>
      <c r="S3030" s="25"/>
      <c r="T3030" s="671"/>
      <c r="U3030" s="730" t="str">
        <f t="shared" si="50"/>
        <v/>
      </c>
    </row>
    <row r="3031" spans="1:21" x14ac:dyDescent="0.25">
      <c r="A3031" s="36" t="str">
        <f>'0'!$A$4</f>
        <v>………………..</v>
      </c>
      <c r="B3031" s="37">
        <f>'0'!$A$2</f>
        <v>46112</v>
      </c>
      <c r="C3031" s="37" t="s">
        <v>1197</v>
      </c>
      <c r="D3031" s="195"/>
      <c r="E3031" s="23"/>
      <c r="F3031" s="14"/>
      <c r="G3031" s="22"/>
      <c r="H3031" s="656"/>
      <c r="I3031" s="656"/>
      <c r="J3031" s="656"/>
      <c r="K3031" s="25"/>
      <c r="L3031" s="25"/>
      <c r="M3031" s="25"/>
      <c r="N3031" s="25"/>
      <c r="O3031" s="25"/>
      <c r="P3031" s="25"/>
      <c r="Q3031" s="25"/>
      <c r="R3031" s="25"/>
      <c r="S3031" s="25"/>
      <c r="T3031" s="671"/>
      <c r="U3031" s="730" t="str">
        <f t="shared" si="50"/>
        <v/>
      </c>
    </row>
    <row r="3032" spans="1:21" x14ac:dyDescent="0.25">
      <c r="A3032" s="36" t="str">
        <f>'0'!$A$4</f>
        <v>………………..</v>
      </c>
      <c r="B3032" s="37">
        <f>'0'!$A$2</f>
        <v>46112</v>
      </c>
      <c r="C3032" s="37" t="s">
        <v>1197</v>
      </c>
      <c r="D3032" s="195"/>
      <c r="E3032" s="23"/>
      <c r="F3032" s="14"/>
      <c r="G3032" s="22"/>
      <c r="H3032" s="656"/>
      <c r="I3032" s="656"/>
      <c r="J3032" s="656"/>
      <c r="K3032" s="25"/>
      <c r="L3032" s="25"/>
      <c r="M3032" s="25"/>
      <c r="N3032" s="25"/>
      <c r="O3032" s="25"/>
      <c r="P3032" s="25"/>
      <c r="Q3032" s="25"/>
      <c r="R3032" s="25"/>
      <c r="S3032" s="25"/>
      <c r="T3032" s="671"/>
      <c r="U3032" s="730" t="str">
        <f t="shared" si="50"/>
        <v/>
      </c>
    </row>
    <row r="3033" spans="1:21" x14ac:dyDescent="0.25">
      <c r="A3033" s="36" t="str">
        <f>'0'!$A$4</f>
        <v>………………..</v>
      </c>
      <c r="B3033" s="37">
        <f>'0'!$A$2</f>
        <v>46112</v>
      </c>
      <c r="C3033" s="37" t="s">
        <v>1197</v>
      </c>
      <c r="D3033" s="195"/>
      <c r="E3033" s="23"/>
      <c r="F3033" s="14"/>
      <c r="G3033" s="22"/>
      <c r="H3033" s="656"/>
      <c r="I3033" s="656"/>
      <c r="J3033" s="656"/>
      <c r="K3033" s="25"/>
      <c r="L3033" s="25"/>
      <c r="M3033" s="25"/>
      <c r="N3033" s="25"/>
      <c r="O3033" s="25"/>
      <c r="P3033" s="25"/>
      <c r="Q3033" s="25"/>
      <c r="R3033" s="25"/>
      <c r="S3033" s="25"/>
      <c r="T3033" s="671"/>
      <c r="U3033" s="730" t="str">
        <f t="shared" si="50"/>
        <v/>
      </c>
    </row>
    <row r="3034" spans="1:21" x14ac:dyDescent="0.25">
      <c r="A3034" s="36" t="str">
        <f>'0'!$A$4</f>
        <v>………………..</v>
      </c>
      <c r="B3034" s="37">
        <f>'0'!$A$2</f>
        <v>46112</v>
      </c>
      <c r="C3034" s="37" t="s">
        <v>1197</v>
      </c>
      <c r="D3034" s="195"/>
      <c r="E3034" s="23"/>
      <c r="F3034" s="14"/>
      <c r="G3034" s="22"/>
      <c r="H3034" s="656"/>
      <c r="I3034" s="656"/>
      <c r="J3034" s="656"/>
      <c r="K3034" s="25"/>
      <c r="L3034" s="25"/>
      <c r="M3034" s="25"/>
      <c r="N3034" s="25"/>
      <c r="O3034" s="25"/>
      <c r="P3034" s="25"/>
      <c r="Q3034" s="25"/>
      <c r="R3034" s="25"/>
      <c r="S3034" s="25"/>
      <c r="T3034" s="671"/>
      <c r="U3034" s="730" t="str">
        <f t="shared" si="50"/>
        <v/>
      </c>
    </row>
    <row r="3035" spans="1:21" x14ac:dyDescent="0.25">
      <c r="A3035" s="36" t="str">
        <f>'0'!$A$4</f>
        <v>………………..</v>
      </c>
      <c r="B3035" s="37">
        <f>'0'!$A$2</f>
        <v>46112</v>
      </c>
      <c r="C3035" s="37" t="s">
        <v>1197</v>
      </c>
      <c r="D3035" s="195"/>
      <c r="E3035" s="23"/>
      <c r="F3035" s="14"/>
      <c r="G3035" s="22"/>
      <c r="H3035" s="656"/>
      <c r="I3035" s="656"/>
      <c r="J3035" s="656"/>
      <c r="K3035" s="25"/>
      <c r="L3035" s="25"/>
      <c r="M3035" s="25"/>
      <c r="N3035" s="25"/>
      <c r="O3035" s="25"/>
      <c r="P3035" s="25"/>
      <c r="Q3035" s="25"/>
      <c r="R3035" s="25"/>
      <c r="S3035" s="25"/>
      <c r="T3035" s="671"/>
      <c r="U3035" s="730" t="str">
        <f t="shared" si="50"/>
        <v/>
      </c>
    </row>
    <row r="3036" spans="1:21" x14ac:dyDescent="0.25">
      <c r="A3036" s="36" t="str">
        <f>'0'!$A$4</f>
        <v>………………..</v>
      </c>
      <c r="B3036" s="37">
        <f>'0'!$A$2</f>
        <v>46112</v>
      </c>
      <c r="C3036" s="37" t="s">
        <v>1197</v>
      </c>
      <c r="D3036" s="195"/>
      <c r="E3036" s="23"/>
      <c r="F3036" s="14"/>
      <c r="G3036" s="22"/>
      <c r="H3036" s="656"/>
      <c r="I3036" s="656"/>
      <c r="J3036" s="656"/>
      <c r="K3036" s="25"/>
      <c r="L3036" s="25"/>
      <c r="M3036" s="25"/>
      <c r="N3036" s="25"/>
      <c r="O3036" s="25"/>
      <c r="P3036" s="25"/>
      <c r="Q3036" s="25"/>
      <c r="R3036" s="25"/>
      <c r="S3036" s="25"/>
      <c r="T3036" s="671"/>
      <c r="U3036" s="730" t="str">
        <f t="shared" si="50"/>
        <v/>
      </c>
    </row>
    <row r="3037" spans="1:21" x14ac:dyDescent="0.25">
      <c r="A3037" s="36" t="str">
        <f>'0'!$A$4</f>
        <v>………………..</v>
      </c>
      <c r="B3037" s="37">
        <f>'0'!$A$2</f>
        <v>46112</v>
      </c>
      <c r="C3037" s="37" t="s">
        <v>1197</v>
      </c>
      <c r="D3037" s="195"/>
      <c r="E3037" s="23"/>
      <c r="F3037" s="14"/>
      <c r="G3037" s="22"/>
      <c r="H3037" s="656"/>
      <c r="I3037" s="656"/>
      <c r="J3037" s="656"/>
      <c r="K3037" s="25"/>
      <c r="L3037" s="25"/>
      <c r="M3037" s="25"/>
      <c r="N3037" s="25"/>
      <c r="O3037" s="25"/>
      <c r="P3037" s="25"/>
      <c r="Q3037" s="25"/>
      <c r="R3037" s="25"/>
      <c r="S3037" s="25"/>
      <c r="T3037" s="671"/>
      <c r="U3037" s="730" t="str">
        <f t="shared" si="50"/>
        <v/>
      </c>
    </row>
    <row r="3038" spans="1:21" x14ac:dyDescent="0.25">
      <c r="A3038" s="36" t="str">
        <f>'0'!$A$4</f>
        <v>………………..</v>
      </c>
      <c r="B3038" s="37">
        <f>'0'!$A$2</f>
        <v>46112</v>
      </c>
      <c r="C3038" s="37" t="s">
        <v>1197</v>
      </c>
      <c r="D3038" s="195"/>
      <c r="E3038" s="23"/>
      <c r="F3038" s="14"/>
      <c r="G3038" s="22"/>
      <c r="H3038" s="656"/>
      <c r="I3038" s="656"/>
      <c r="J3038" s="656"/>
      <c r="K3038" s="25"/>
      <c r="L3038" s="25"/>
      <c r="M3038" s="25"/>
      <c r="N3038" s="25"/>
      <c r="O3038" s="25"/>
      <c r="P3038" s="25"/>
      <c r="Q3038" s="25"/>
      <c r="R3038" s="25"/>
      <c r="S3038" s="25"/>
      <c r="T3038" s="671"/>
      <c r="U3038" s="730" t="str">
        <f t="shared" si="50"/>
        <v/>
      </c>
    </row>
    <row r="3039" spans="1:21" x14ac:dyDescent="0.25">
      <c r="A3039" s="36" t="str">
        <f>'0'!$A$4</f>
        <v>………………..</v>
      </c>
      <c r="B3039" s="37">
        <f>'0'!$A$2</f>
        <v>46112</v>
      </c>
      <c r="C3039" s="37" t="s">
        <v>1197</v>
      </c>
      <c r="D3039" s="195"/>
      <c r="E3039" s="23"/>
      <c r="F3039" s="14"/>
      <c r="G3039" s="22"/>
      <c r="H3039" s="656"/>
      <c r="I3039" s="656"/>
      <c r="J3039" s="656"/>
      <c r="K3039" s="25"/>
      <c r="L3039" s="25"/>
      <c r="M3039" s="25"/>
      <c r="N3039" s="25"/>
      <c r="O3039" s="25"/>
      <c r="P3039" s="25"/>
      <c r="Q3039" s="25"/>
      <c r="R3039" s="25"/>
      <c r="S3039" s="25"/>
      <c r="T3039" s="671"/>
      <c r="U3039" s="730" t="str">
        <f t="shared" si="50"/>
        <v/>
      </c>
    </row>
    <row r="3040" spans="1:21" x14ac:dyDescent="0.25">
      <c r="A3040" s="36" t="str">
        <f>'0'!$A$4</f>
        <v>………………..</v>
      </c>
      <c r="B3040" s="37">
        <f>'0'!$A$2</f>
        <v>46112</v>
      </c>
      <c r="C3040" s="37" t="s">
        <v>1197</v>
      </c>
      <c r="D3040" s="195"/>
      <c r="E3040" s="23"/>
      <c r="F3040" s="14"/>
      <c r="G3040" s="22"/>
      <c r="H3040" s="656"/>
      <c r="I3040" s="656"/>
      <c r="J3040" s="656"/>
      <c r="K3040" s="25"/>
      <c r="L3040" s="25"/>
      <c r="M3040" s="25"/>
      <c r="N3040" s="25"/>
      <c r="O3040" s="25"/>
      <c r="P3040" s="25"/>
      <c r="Q3040" s="25"/>
      <c r="R3040" s="25"/>
      <c r="S3040" s="25"/>
      <c r="T3040" s="671"/>
      <c r="U3040" s="730" t="str">
        <f t="shared" si="50"/>
        <v/>
      </c>
    </row>
    <row r="3041" spans="1:21" x14ac:dyDescent="0.25">
      <c r="A3041" s="36" t="str">
        <f>'0'!$A$4</f>
        <v>………………..</v>
      </c>
      <c r="B3041" s="37">
        <f>'0'!$A$2</f>
        <v>46112</v>
      </c>
      <c r="C3041" s="37" t="s">
        <v>1197</v>
      </c>
      <c r="D3041" s="195"/>
      <c r="E3041" s="23"/>
      <c r="F3041" s="14"/>
      <c r="G3041" s="22"/>
      <c r="H3041" s="656"/>
      <c r="I3041" s="656"/>
      <c r="J3041" s="656"/>
      <c r="K3041" s="25"/>
      <c r="L3041" s="25"/>
      <c r="M3041" s="25"/>
      <c r="N3041" s="25"/>
      <c r="O3041" s="25"/>
      <c r="P3041" s="25"/>
      <c r="Q3041" s="25"/>
      <c r="R3041" s="25"/>
      <c r="S3041" s="25"/>
      <c r="T3041" s="671"/>
      <c r="U3041" s="730" t="str">
        <f t="shared" si="50"/>
        <v/>
      </c>
    </row>
    <row r="3042" spans="1:21" x14ac:dyDescent="0.25">
      <c r="A3042" s="36" t="str">
        <f>'0'!$A$4</f>
        <v>………………..</v>
      </c>
      <c r="B3042" s="37">
        <f>'0'!$A$2</f>
        <v>46112</v>
      </c>
      <c r="C3042" s="37" t="s">
        <v>1197</v>
      </c>
      <c r="D3042" s="195"/>
      <c r="E3042" s="23"/>
      <c r="F3042" s="14"/>
      <c r="G3042" s="22"/>
      <c r="H3042" s="656"/>
      <c r="I3042" s="656"/>
      <c r="J3042" s="656"/>
      <c r="K3042" s="25"/>
      <c r="L3042" s="25"/>
      <c r="M3042" s="25"/>
      <c r="N3042" s="25"/>
      <c r="O3042" s="25"/>
      <c r="P3042" s="25"/>
      <c r="Q3042" s="25"/>
      <c r="R3042" s="25"/>
      <c r="S3042" s="25"/>
      <c r="T3042" s="671"/>
      <c r="U3042" s="730" t="str">
        <f t="shared" si="50"/>
        <v/>
      </c>
    </row>
    <row r="3043" spans="1:21" x14ac:dyDescent="0.25">
      <c r="A3043" s="36" t="str">
        <f>'0'!$A$4</f>
        <v>………………..</v>
      </c>
      <c r="B3043" s="37">
        <f>'0'!$A$2</f>
        <v>46112</v>
      </c>
      <c r="C3043" s="37" t="s">
        <v>1197</v>
      </c>
      <c r="D3043" s="195"/>
      <c r="E3043" s="23"/>
      <c r="F3043" s="14"/>
      <c r="G3043" s="22"/>
      <c r="H3043" s="656"/>
      <c r="I3043" s="656"/>
      <c r="J3043" s="656"/>
      <c r="K3043" s="25"/>
      <c r="L3043" s="25"/>
      <c r="M3043" s="25"/>
      <c r="N3043" s="25"/>
      <c r="O3043" s="25"/>
      <c r="P3043" s="25"/>
      <c r="Q3043" s="25"/>
      <c r="R3043" s="25"/>
      <c r="S3043" s="25"/>
      <c r="T3043" s="671"/>
      <c r="U3043" s="730" t="str">
        <f t="shared" si="50"/>
        <v/>
      </c>
    </row>
    <row r="3044" spans="1:21" x14ac:dyDescent="0.25">
      <c r="A3044" s="36" t="str">
        <f>'0'!$A$4</f>
        <v>………………..</v>
      </c>
      <c r="B3044" s="37">
        <f>'0'!$A$2</f>
        <v>46112</v>
      </c>
      <c r="C3044" s="37" t="s">
        <v>1197</v>
      </c>
      <c r="D3044" s="195"/>
      <c r="E3044" s="23"/>
      <c r="F3044" s="14"/>
      <c r="G3044" s="22"/>
      <c r="H3044" s="656"/>
      <c r="I3044" s="656"/>
      <c r="J3044" s="656"/>
      <c r="K3044" s="25"/>
      <c r="L3044" s="25"/>
      <c r="M3044" s="25"/>
      <c r="N3044" s="25"/>
      <c r="O3044" s="25"/>
      <c r="P3044" s="25"/>
      <c r="Q3044" s="25"/>
      <c r="R3044" s="25"/>
      <c r="S3044" s="25"/>
      <c r="T3044" s="671"/>
      <c r="U3044" s="730" t="str">
        <f t="shared" si="50"/>
        <v/>
      </c>
    </row>
    <row r="3045" spans="1:21" x14ac:dyDescent="0.25">
      <c r="A3045" s="36" t="str">
        <f>'0'!$A$4</f>
        <v>………………..</v>
      </c>
      <c r="B3045" s="37">
        <f>'0'!$A$2</f>
        <v>46112</v>
      </c>
      <c r="C3045" s="37" t="s">
        <v>1197</v>
      </c>
      <c r="D3045" s="195"/>
      <c r="E3045" s="23"/>
      <c r="F3045" s="14"/>
      <c r="G3045" s="22"/>
      <c r="H3045" s="656"/>
      <c r="I3045" s="656"/>
      <c r="J3045" s="656"/>
      <c r="K3045" s="25"/>
      <c r="L3045" s="25"/>
      <c r="M3045" s="25"/>
      <c r="N3045" s="25"/>
      <c r="O3045" s="25"/>
      <c r="P3045" s="25"/>
      <c r="Q3045" s="25"/>
      <c r="R3045" s="25"/>
      <c r="S3045" s="25"/>
      <c r="T3045" s="671"/>
      <c r="U3045" s="730" t="str">
        <f t="shared" si="50"/>
        <v/>
      </c>
    </row>
    <row r="3046" spans="1:21" x14ac:dyDescent="0.25">
      <c r="A3046" s="36" t="str">
        <f>'0'!$A$4</f>
        <v>………………..</v>
      </c>
      <c r="B3046" s="37">
        <f>'0'!$A$2</f>
        <v>46112</v>
      </c>
      <c r="C3046" s="37" t="s">
        <v>1197</v>
      </c>
      <c r="D3046" s="195"/>
      <c r="E3046" s="23"/>
      <c r="F3046" s="14"/>
      <c r="G3046" s="22"/>
      <c r="H3046" s="656"/>
      <c r="I3046" s="656"/>
      <c r="J3046" s="656"/>
      <c r="K3046" s="25"/>
      <c r="L3046" s="25"/>
      <c r="M3046" s="25"/>
      <c r="N3046" s="25"/>
      <c r="O3046" s="25"/>
      <c r="P3046" s="25"/>
      <c r="Q3046" s="25"/>
      <c r="R3046" s="25"/>
      <c r="S3046" s="25"/>
      <c r="T3046" s="671"/>
      <c r="U3046" s="730" t="str">
        <f t="shared" si="50"/>
        <v/>
      </c>
    </row>
    <row r="3047" spans="1:21" x14ac:dyDescent="0.25">
      <c r="A3047" s="36" t="str">
        <f>'0'!$A$4</f>
        <v>………………..</v>
      </c>
      <c r="B3047" s="37">
        <f>'0'!$A$2</f>
        <v>46112</v>
      </c>
      <c r="C3047" s="37" t="s">
        <v>1197</v>
      </c>
      <c r="D3047" s="195"/>
      <c r="E3047" s="23"/>
      <c r="F3047" s="14"/>
      <c r="G3047" s="22"/>
      <c r="H3047" s="656"/>
      <c r="I3047" s="656"/>
      <c r="J3047" s="656"/>
      <c r="K3047" s="25"/>
      <c r="L3047" s="25"/>
      <c r="M3047" s="25"/>
      <c r="N3047" s="25"/>
      <c r="O3047" s="25"/>
      <c r="P3047" s="25"/>
      <c r="Q3047" s="25"/>
      <c r="R3047" s="25"/>
      <c r="S3047" s="25"/>
      <c r="T3047" s="671"/>
      <c r="U3047" s="730" t="str">
        <f t="shared" si="50"/>
        <v/>
      </c>
    </row>
    <row r="3048" spans="1:21" x14ac:dyDescent="0.25">
      <c r="A3048" s="36" t="str">
        <f>'0'!$A$4</f>
        <v>………………..</v>
      </c>
      <c r="B3048" s="37">
        <f>'0'!$A$2</f>
        <v>46112</v>
      </c>
      <c r="C3048" s="37" t="s">
        <v>1197</v>
      </c>
      <c r="D3048" s="195"/>
      <c r="E3048" s="23"/>
      <c r="F3048" s="14"/>
      <c r="G3048" s="22"/>
      <c r="H3048" s="656"/>
      <c r="I3048" s="656"/>
      <c r="J3048" s="656"/>
      <c r="K3048" s="25"/>
      <c r="L3048" s="25"/>
      <c r="M3048" s="25"/>
      <c r="N3048" s="25"/>
      <c r="O3048" s="25"/>
      <c r="P3048" s="25"/>
      <c r="Q3048" s="25"/>
      <c r="R3048" s="25"/>
      <c r="S3048" s="25"/>
      <c r="T3048" s="671"/>
      <c r="U3048" s="730" t="str">
        <f t="shared" si="50"/>
        <v/>
      </c>
    </row>
    <row r="3049" spans="1:21" x14ac:dyDescent="0.25">
      <c r="A3049" s="36" t="str">
        <f>'0'!$A$4</f>
        <v>………………..</v>
      </c>
      <c r="B3049" s="37">
        <f>'0'!$A$2</f>
        <v>46112</v>
      </c>
      <c r="C3049" s="37" t="s">
        <v>1197</v>
      </c>
      <c r="D3049" s="195"/>
      <c r="E3049" s="23"/>
      <c r="F3049" s="14"/>
      <c r="G3049" s="22"/>
      <c r="H3049" s="656"/>
      <c r="I3049" s="656"/>
      <c r="J3049" s="656"/>
      <c r="K3049" s="25"/>
      <c r="L3049" s="25"/>
      <c r="M3049" s="25"/>
      <c r="N3049" s="25"/>
      <c r="O3049" s="25"/>
      <c r="P3049" s="25"/>
      <c r="Q3049" s="25"/>
      <c r="R3049" s="25"/>
      <c r="S3049" s="25"/>
      <c r="T3049" s="671"/>
      <c r="U3049" s="730" t="str">
        <f t="shared" si="50"/>
        <v/>
      </c>
    </row>
    <row r="3050" spans="1:21" x14ac:dyDescent="0.25">
      <c r="A3050" s="36" t="str">
        <f>'0'!$A$4</f>
        <v>………………..</v>
      </c>
      <c r="B3050" s="37">
        <f>'0'!$A$2</f>
        <v>46112</v>
      </c>
      <c r="C3050" s="37" t="s">
        <v>1197</v>
      </c>
      <c r="D3050" s="195"/>
      <c r="E3050" s="23"/>
      <c r="F3050" s="14"/>
      <c r="G3050" s="22"/>
      <c r="H3050" s="656"/>
      <c r="I3050" s="656"/>
      <c r="J3050" s="656"/>
      <c r="K3050" s="25"/>
      <c r="L3050" s="25"/>
      <c r="M3050" s="25"/>
      <c r="N3050" s="25"/>
      <c r="O3050" s="25"/>
      <c r="P3050" s="25"/>
      <c r="Q3050" s="25"/>
      <c r="R3050" s="25"/>
      <c r="S3050" s="25"/>
      <c r="T3050" s="671"/>
      <c r="U3050" s="730" t="str">
        <f t="shared" si="50"/>
        <v/>
      </c>
    </row>
    <row r="3051" spans="1:21" x14ac:dyDescent="0.25">
      <c r="A3051" s="36" t="str">
        <f>'0'!$A$4</f>
        <v>………………..</v>
      </c>
      <c r="B3051" s="37">
        <f>'0'!$A$2</f>
        <v>46112</v>
      </c>
      <c r="C3051" s="37" t="s">
        <v>1197</v>
      </c>
      <c r="D3051" s="195"/>
      <c r="E3051" s="23"/>
      <c r="F3051" s="14"/>
      <c r="G3051" s="22"/>
      <c r="H3051" s="656"/>
      <c r="I3051" s="656"/>
      <c r="J3051" s="656"/>
      <c r="K3051" s="25"/>
      <c r="L3051" s="25"/>
      <c r="M3051" s="25"/>
      <c r="N3051" s="25"/>
      <c r="O3051" s="25"/>
      <c r="P3051" s="25"/>
      <c r="Q3051" s="25"/>
      <c r="R3051" s="25"/>
      <c r="S3051" s="25"/>
      <c r="T3051" s="671"/>
      <c r="U3051" s="730" t="str">
        <f t="shared" si="50"/>
        <v/>
      </c>
    </row>
    <row r="3052" spans="1:21" x14ac:dyDescent="0.25">
      <c r="A3052" s="36" t="str">
        <f>'0'!$A$4</f>
        <v>………………..</v>
      </c>
      <c r="B3052" s="37">
        <f>'0'!$A$2</f>
        <v>46112</v>
      </c>
      <c r="C3052" s="37" t="s">
        <v>1197</v>
      </c>
      <c r="D3052" s="195"/>
      <c r="E3052" s="23"/>
      <c r="F3052" s="14"/>
      <c r="G3052" s="22"/>
      <c r="H3052" s="656"/>
      <c r="I3052" s="656"/>
      <c r="J3052" s="656"/>
      <c r="K3052" s="25"/>
      <c r="L3052" s="25"/>
      <c r="M3052" s="25"/>
      <c r="N3052" s="25"/>
      <c r="O3052" s="25"/>
      <c r="P3052" s="25"/>
      <c r="Q3052" s="25"/>
      <c r="R3052" s="25"/>
      <c r="S3052" s="25"/>
      <c r="T3052" s="671"/>
      <c r="U3052" s="730" t="str">
        <f t="shared" si="50"/>
        <v/>
      </c>
    </row>
    <row r="3053" spans="1:21" x14ac:dyDescent="0.25">
      <c r="A3053" s="36" t="str">
        <f>'0'!$A$4</f>
        <v>………………..</v>
      </c>
      <c r="B3053" s="37">
        <f>'0'!$A$2</f>
        <v>46112</v>
      </c>
      <c r="C3053" s="37" t="s">
        <v>1197</v>
      </c>
      <c r="D3053" s="195"/>
      <c r="E3053" s="23"/>
      <c r="F3053" s="14"/>
      <c r="G3053" s="22"/>
      <c r="H3053" s="656"/>
      <c r="I3053" s="656"/>
      <c r="J3053" s="656"/>
      <c r="K3053" s="25"/>
      <c r="L3053" s="25"/>
      <c r="M3053" s="25"/>
      <c r="N3053" s="25"/>
      <c r="O3053" s="25"/>
      <c r="P3053" s="25"/>
      <c r="Q3053" s="25"/>
      <c r="R3053" s="25"/>
      <c r="S3053" s="25"/>
      <c r="T3053" s="671"/>
      <c r="U3053" s="730" t="str">
        <f t="shared" si="50"/>
        <v/>
      </c>
    </row>
    <row r="3054" spans="1:21" x14ac:dyDescent="0.25">
      <c r="A3054" s="36" t="str">
        <f>'0'!$A$4</f>
        <v>………………..</v>
      </c>
      <c r="B3054" s="37">
        <f>'0'!$A$2</f>
        <v>46112</v>
      </c>
      <c r="C3054" s="37" t="s">
        <v>1197</v>
      </c>
      <c r="D3054" s="195"/>
      <c r="E3054" s="23"/>
      <c r="F3054" s="14"/>
      <c r="G3054" s="22"/>
      <c r="H3054" s="656"/>
      <c r="I3054" s="656"/>
      <c r="J3054" s="656"/>
      <c r="K3054" s="25"/>
      <c r="L3054" s="25"/>
      <c r="M3054" s="25"/>
      <c r="N3054" s="25"/>
      <c r="O3054" s="25"/>
      <c r="P3054" s="25"/>
      <c r="Q3054" s="25"/>
      <c r="R3054" s="25"/>
      <c r="S3054" s="25"/>
      <c r="T3054" s="671"/>
      <c r="U3054" s="730" t="str">
        <f t="shared" si="50"/>
        <v/>
      </c>
    </row>
    <row r="3055" spans="1:21" x14ac:dyDescent="0.25">
      <c r="A3055" s="36" t="str">
        <f>'0'!$A$4</f>
        <v>………………..</v>
      </c>
      <c r="B3055" s="37">
        <f>'0'!$A$2</f>
        <v>46112</v>
      </c>
      <c r="C3055" s="37" t="s">
        <v>1197</v>
      </c>
      <c r="D3055" s="195"/>
      <c r="E3055" s="23"/>
      <c r="F3055" s="14"/>
      <c r="G3055" s="22"/>
      <c r="H3055" s="656"/>
      <c r="I3055" s="656"/>
      <c r="J3055" s="656"/>
      <c r="K3055" s="25"/>
      <c r="L3055" s="25"/>
      <c r="M3055" s="25"/>
      <c r="N3055" s="25"/>
      <c r="O3055" s="25"/>
      <c r="P3055" s="25"/>
      <c r="Q3055" s="25"/>
      <c r="R3055" s="25"/>
      <c r="S3055" s="25"/>
      <c r="T3055" s="671"/>
      <c r="U3055" s="730" t="str">
        <f t="shared" si="50"/>
        <v/>
      </c>
    </row>
    <row r="3056" spans="1:21" x14ac:dyDescent="0.25">
      <c r="A3056" s="36" t="str">
        <f>'0'!$A$4</f>
        <v>………………..</v>
      </c>
      <c r="B3056" s="37">
        <f>'0'!$A$2</f>
        <v>46112</v>
      </c>
      <c r="C3056" s="37" t="s">
        <v>1197</v>
      </c>
      <c r="D3056" s="195"/>
      <c r="E3056" s="23"/>
      <c r="F3056" s="14"/>
      <c r="G3056" s="22"/>
      <c r="H3056" s="656"/>
      <c r="I3056" s="656"/>
      <c r="J3056" s="656"/>
      <c r="K3056" s="25"/>
      <c r="L3056" s="25"/>
      <c r="M3056" s="25"/>
      <c r="N3056" s="25"/>
      <c r="O3056" s="25"/>
      <c r="P3056" s="25"/>
      <c r="Q3056" s="25"/>
      <c r="R3056" s="25"/>
      <c r="S3056" s="25"/>
      <c r="T3056" s="671"/>
      <c r="U3056" s="730" t="str">
        <f t="shared" si="50"/>
        <v/>
      </c>
    </row>
    <row r="3057" spans="1:21" x14ac:dyDescent="0.25">
      <c r="A3057" s="36" t="str">
        <f>'0'!$A$4</f>
        <v>………………..</v>
      </c>
      <c r="B3057" s="37">
        <f>'0'!$A$2</f>
        <v>46112</v>
      </c>
      <c r="C3057" s="37" t="s">
        <v>1197</v>
      </c>
      <c r="D3057" s="195"/>
      <c r="E3057" s="23"/>
      <c r="F3057" s="14"/>
      <c r="G3057" s="22"/>
      <c r="H3057" s="656"/>
      <c r="I3057" s="656"/>
      <c r="J3057" s="656"/>
      <c r="K3057" s="25"/>
      <c r="L3057" s="25"/>
      <c r="M3057" s="25"/>
      <c r="N3057" s="25"/>
      <c r="O3057" s="25"/>
      <c r="P3057" s="25"/>
      <c r="Q3057" s="25"/>
      <c r="R3057" s="25"/>
      <c r="S3057" s="25"/>
      <c r="T3057" s="671"/>
      <c r="U3057" s="730" t="str">
        <f t="shared" si="50"/>
        <v/>
      </c>
    </row>
    <row r="3058" spans="1:21" x14ac:dyDescent="0.25">
      <c r="A3058" s="36" t="str">
        <f>'0'!$A$4</f>
        <v>………………..</v>
      </c>
      <c r="B3058" s="37">
        <f>'0'!$A$2</f>
        <v>46112</v>
      </c>
      <c r="C3058" s="37" t="s">
        <v>1197</v>
      </c>
      <c r="D3058" s="195"/>
      <c r="E3058" s="23"/>
      <c r="F3058" s="14"/>
      <c r="G3058" s="22"/>
      <c r="H3058" s="656"/>
      <c r="I3058" s="656"/>
      <c r="J3058" s="656"/>
      <c r="K3058" s="25"/>
      <c r="L3058" s="25"/>
      <c r="M3058" s="25"/>
      <c r="N3058" s="25"/>
      <c r="O3058" s="25"/>
      <c r="P3058" s="25"/>
      <c r="Q3058" s="25"/>
      <c r="R3058" s="25"/>
      <c r="S3058" s="25"/>
      <c r="T3058" s="671"/>
      <c r="U3058" s="730" t="str">
        <f t="shared" si="50"/>
        <v/>
      </c>
    </row>
    <row r="3059" spans="1:21" x14ac:dyDescent="0.25">
      <c r="A3059" s="36" t="str">
        <f>'0'!$A$4</f>
        <v>………………..</v>
      </c>
      <c r="B3059" s="37">
        <f>'0'!$A$2</f>
        <v>46112</v>
      </c>
      <c r="C3059" s="37" t="s">
        <v>1197</v>
      </c>
      <c r="D3059" s="195"/>
      <c r="E3059" s="23"/>
      <c r="F3059" s="14"/>
      <c r="G3059" s="22"/>
      <c r="H3059" s="656"/>
      <c r="I3059" s="656"/>
      <c r="J3059" s="656"/>
      <c r="K3059" s="25"/>
      <c r="L3059" s="25"/>
      <c r="M3059" s="25"/>
      <c r="N3059" s="25"/>
      <c r="O3059" s="25"/>
      <c r="P3059" s="25"/>
      <c r="Q3059" s="25"/>
      <c r="R3059" s="25"/>
      <c r="S3059" s="25"/>
      <c r="T3059" s="671"/>
      <c r="U3059" s="730" t="str">
        <f t="shared" si="50"/>
        <v/>
      </c>
    </row>
    <row r="3060" spans="1:21" x14ac:dyDescent="0.25">
      <c r="A3060" s="36" t="str">
        <f>'0'!$A$4</f>
        <v>………………..</v>
      </c>
      <c r="B3060" s="37">
        <f>'0'!$A$2</f>
        <v>46112</v>
      </c>
      <c r="C3060" s="37" t="s">
        <v>1197</v>
      </c>
      <c r="D3060" s="195"/>
      <c r="E3060" s="23"/>
      <c r="F3060" s="14"/>
      <c r="G3060" s="22"/>
      <c r="H3060" s="656"/>
      <c r="I3060" s="656"/>
      <c r="J3060" s="656"/>
      <c r="K3060" s="25"/>
      <c r="L3060" s="25"/>
      <c r="M3060" s="25"/>
      <c r="N3060" s="25"/>
      <c r="O3060" s="25"/>
      <c r="P3060" s="25"/>
      <c r="Q3060" s="25"/>
      <c r="R3060" s="25"/>
      <c r="S3060" s="25"/>
      <c r="T3060" s="671"/>
      <c r="U3060" s="730" t="str">
        <f t="shared" si="50"/>
        <v/>
      </c>
    </row>
    <row r="3061" spans="1:21" x14ac:dyDescent="0.25">
      <c r="A3061" s="36" t="str">
        <f>'0'!$A$4</f>
        <v>………………..</v>
      </c>
      <c r="B3061" s="37">
        <f>'0'!$A$2</f>
        <v>46112</v>
      </c>
      <c r="C3061" s="37" t="s">
        <v>1197</v>
      </c>
      <c r="D3061" s="195"/>
      <c r="E3061" s="23"/>
      <c r="F3061" s="14"/>
      <c r="G3061" s="22"/>
      <c r="H3061" s="656"/>
      <c r="I3061" s="656"/>
      <c r="J3061" s="656"/>
      <c r="K3061" s="25"/>
      <c r="L3061" s="25"/>
      <c r="M3061" s="25"/>
      <c r="N3061" s="25"/>
      <c r="O3061" s="25"/>
      <c r="P3061" s="25"/>
      <c r="Q3061" s="25"/>
      <c r="R3061" s="25"/>
      <c r="S3061" s="25"/>
      <c r="T3061" s="671"/>
      <c r="U3061" s="730" t="str">
        <f t="shared" si="50"/>
        <v/>
      </c>
    </row>
    <row r="3062" spans="1:21" x14ac:dyDescent="0.25">
      <c r="A3062" s="36" t="str">
        <f>'0'!$A$4</f>
        <v>………………..</v>
      </c>
      <c r="B3062" s="37">
        <f>'0'!$A$2</f>
        <v>46112</v>
      </c>
      <c r="C3062" s="37" t="s">
        <v>1197</v>
      </c>
      <c r="D3062" s="195"/>
      <c r="E3062" s="23"/>
      <c r="F3062" s="14"/>
      <c r="G3062" s="22"/>
      <c r="H3062" s="656"/>
      <c r="I3062" s="656"/>
      <c r="J3062" s="656"/>
      <c r="K3062" s="25"/>
      <c r="L3062" s="25"/>
      <c r="M3062" s="25"/>
      <c r="N3062" s="25"/>
      <c r="O3062" s="25"/>
      <c r="P3062" s="25"/>
      <c r="Q3062" s="25"/>
      <c r="R3062" s="25"/>
      <c r="S3062" s="25"/>
      <c r="T3062" s="671"/>
      <c r="U3062" s="730" t="str">
        <f t="shared" si="50"/>
        <v/>
      </c>
    </row>
    <row r="3063" spans="1:21" x14ac:dyDescent="0.25">
      <c r="A3063" s="36" t="str">
        <f>'0'!$A$4</f>
        <v>………………..</v>
      </c>
      <c r="B3063" s="37">
        <f>'0'!$A$2</f>
        <v>46112</v>
      </c>
      <c r="C3063" s="37" t="s">
        <v>1197</v>
      </c>
      <c r="D3063" s="195"/>
      <c r="E3063" s="23"/>
      <c r="F3063" s="14"/>
      <c r="G3063" s="22"/>
      <c r="H3063" s="656"/>
      <c r="I3063" s="656"/>
      <c r="J3063" s="656"/>
      <c r="K3063" s="25"/>
      <c r="L3063" s="25"/>
      <c r="M3063" s="25"/>
      <c r="N3063" s="25"/>
      <c r="O3063" s="25"/>
      <c r="P3063" s="25"/>
      <c r="Q3063" s="25"/>
      <c r="R3063" s="25"/>
      <c r="S3063" s="25"/>
      <c r="T3063" s="671"/>
      <c r="U3063" s="730" t="str">
        <f t="shared" si="50"/>
        <v/>
      </c>
    </row>
    <row r="3064" spans="1:21" x14ac:dyDescent="0.25">
      <c r="A3064" s="36" t="str">
        <f>'0'!$A$4</f>
        <v>………………..</v>
      </c>
      <c r="B3064" s="37">
        <f>'0'!$A$2</f>
        <v>46112</v>
      </c>
      <c r="C3064" s="37" t="s">
        <v>1197</v>
      </c>
      <c r="D3064" s="195"/>
      <c r="E3064" s="23"/>
      <c r="F3064" s="14"/>
      <c r="G3064" s="22"/>
      <c r="H3064" s="656"/>
      <c r="I3064" s="656"/>
      <c r="J3064" s="656"/>
      <c r="K3064" s="25"/>
      <c r="L3064" s="25"/>
      <c r="M3064" s="25"/>
      <c r="N3064" s="25"/>
      <c r="O3064" s="25"/>
      <c r="P3064" s="25"/>
      <c r="Q3064" s="25"/>
      <c r="R3064" s="25"/>
      <c r="S3064" s="25"/>
      <c r="T3064" s="671"/>
      <c r="U3064" s="730" t="str">
        <f t="shared" si="50"/>
        <v/>
      </c>
    </row>
    <row r="3065" spans="1:21" x14ac:dyDescent="0.25">
      <c r="A3065" s="36" t="str">
        <f>'0'!$A$4</f>
        <v>………………..</v>
      </c>
      <c r="B3065" s="37">
        <f>'0'!$A$2</f>
        <v>46112</v>
      </c>
      <c r="C3065" s="37" t="s">
        <v>1197</v>
      </c>
      <c r="D3065" s="195"/>
      <c r="E3065" s="23"/>
      <c r="F3065" s="14"/>
      <c r="G3065" s="22"/>
      <c r="H3065" s="656"/>
      <c r="I3065" s="656"/>
      <c r="J3065" s="656"/>
      <c r="K3065" s="25"/>
      <c r="L3065" s="25"/>
      <c r="M3065" s="25"/>
      <c r="N3065" s="25"/>
      <c r="O3065" s="25"/>
      <c r="P3065" s="25"/>
      <c r="Q3065" s="25"/>
      <c r="R3065" s="25"/>
      <c r="S3065" s="25"/>
      <c r="T3065" s="671"/>
      <c r="U3065" s="730" t="str">
        <f t="shared" si="50"/>
        <v/>
      </c>
    </row>
    <row r="3066" spans="1:21" x14ac:dyDescent="0.25">
      <c r="A3066" s="36" t="str">
        <f>'0'!$A$4</f>
        <v>………………..</v>
      </c>
      <c r="B3066" s="37">
        <f>'0'!$A$2</f>
        <v>46112</v>
      </c>
      <c r="C3066" s="37" t="s">
        <v>1197</v>
      </c>
      <c r="D3066" s="195"/>
      <c r="E3066" s="23"/>
      <c r="F3066" s="14"/>
      <c r="G3066" s="22"/>
      <c r="H3066" s="656"/>
      <c r="I3066" s="656"/>
      <c r="J3066" s="656"/>
      <c r="K3066" s="25"/>
      <c r="L3066" s="25"/>
      <c r="M3066" s="25"/>
      <c r="N3066" s="25"/>
      <c r="O3066" s="25"/>
      <c r="P3066" s="25"/>
      <c r="Q3066" s="25"/>
      <c r="R3066" s="25"/>
      <c r="S3066" s="25"/>
      <c r="T3066" s="671"/>
      <c r="U3066" s="730" t="str">
        <f t="shared" si="50"/>
        <v/>
      </c>
    </row>
    <row r="3067" spans="1:21" x14ac:dyDescent="0.25">
      <c r="A3067" s="36" t="str">
        <f>'0'!$A$4</f>
        <v>………………..</v>
      </c>
      <c r="B3067" s="37">
        <f>'0'!$A$2</f>
        <v>46112</v>
      </c>
      <c r="C3067" s="37" t="s">
        <v>1197</v>
      </c>
      <c r="D3067" s="195"/>
      <c r="E3067" s="23"/>
      <c r="F3067" s="14"/>
      <c r="G3067" s="22"/>
      <c r="H3067" s="656"/>
      <c r="I3067" s="656"/>
      <c r="J3067" s="656"/>
      <c r="K3067" s="25"/>
      <c r="L3067" s="25"/>
      <c r="M3067" s="25"/>
      <c r="N3067" s="25"/>
      <c r="O3067" s="25"/>
      <c r="P3067" s="25"/>
      <c r="Q3067" s="25"/>
      <c r="R3067" s="25"/>
      <c r="S3067" s="25"/>
      <c r="T3067" s="671"/>
      <c r="U3067" s="730" t="str">
        <f t="shared" si="50"/>
        <v/>
      </c>
    </row>
    <row r="3068" spans="1:21" x14ac:dyDescent="0.25">
      <c r="A3068" s="36" t="str">
        <f>'0'!$A$4</f>
        <v>………………..</v>
      </c>
      <c r="B3068" s="37">
        <f>'0'!$A$2</f>
        <v>46112</v>
      </c>
      <c r="C3068" s="37" t="s">
        <v>1197</v>
      </c>
      <c r="D3068" s="195"/>
      <c r="E3068" s="23"/>
      <c r="F3068" s="14"/>
      <c r="G3068" s="22"/>
      <c r="H3068" s="656"/>
      <c r="I3068" s="656"/>
      <c r="J3068" s="656"/>
      <c r="K3068" s="25"/>
      <c r="L3068" s="25"/>
      <c r="M3068" s="25"/>
      <c r="N3068" s="25"/>
      <c r="O3068" s="25"/>
      <c r="P3068" s="25"/>
      <c r="Q3068" s="25"/>
      <c r="R3068" s="25"/>
      <c r="S3068" s="25"/>
      <c r="T3068" s="671"/>
      <c r="U3068" s="730" t="str">
        <f t="shared" si="50"/>
        <v/>
      </c>
    </row>
    <row r="3069" spans="1:21" x14ac:dyDescent="0.25">
      <c r="A3069" s="36" t="str">
        <f>'0'!$A$4</f>
        <v>………………..</v>
      </c>
      <c r="B3069" s="37">
        <f>'0'!$A$2</f>
        <v>46112</v>
      </c>
      <c r="C3069" s="37" t="s">
        <v>1197</v>
      </c>
      <c r="D3069" s="195"/>
      <c r="E3069" s="23"/>
      <c r="F3069" s="14"/>
      <c r="G3069" s="22"/>
      <c r="H3069" s="656"/>
      <c r="I3069" s="656"/>
      <c r="J3069" s="656"/>
      <c r="K3069" s="25"/>
      <c r="L3069" s="25"/>
      <c r="M3069" s="25"/>
      <c r="N3069" s="25"/>
      <c r="O3069" s="25"/>
      <c r="P3069" s="25"/>
      <c r="Q3069" s="25"/>
      <c r="R3069" s="25"/>
      <c r="S3069" s="25"/>
      <c r="T3069" s="671"/>
      <c r="U3069" s="730" t="str">
        <f t="shared" si="50"/>
        <v/>
      </c>
    </row>
    <row r="3070" spans="1:21" x14ac:dyDescent="0.25">
      <c r="A3070" s="36" t="str">
        <f>'0'!$A$4</f>
        <v>………………..</v>
      </c>
      <c r="B3070" s="37">
        <f>'0'!$A$2</f>
        <v>46112</v>
      </c>
      <c r="C3070" s="37" t="s">
        <v>1197</v>
      </c>
      <c r="D3070" s="195"/>
      <c r="E3070" s="23"/>
      <c r="F3070" s="14"/>
      <c r="G3070" s="22"/>
      <c r="H3070" s="656"/>
      <c r="I3070" s="656"/>
      <c r="J3070" s="656"/>
      <c r="K3070" s="25"/>
      <c r="L3070" s="25"/>
      <c r="M3070" s="25"/>
      <c r="N3070" s="25"/>
      <c r="O3070" s="25"/>
      <c r="P3070" s="25"/>
      <c r="Q3070" s="25"/>
      <c r="R3070" s="25"/>
      <c r="S3070" s="25"/>
      <c r="T3070" s="671"/>
      <c r="U3070" s="730" t="str">
        <f t="shared" si="50"/>
        <v/>
      </c>
    </row>
    <row r="3071" spans="1:21" x14ac:dyDescent="0.25">
      <c r="A3071" s="36" t="str">
        <f>'0'!$A$4</f>
        <v>………………..</v>
      </c>
      <c r="B3071" s="37">
        <f>'0'!$A$2</f>
        <v>46112</v>
      </c>
      <c r="C3071" s="37" t="s">
        <v>1197</v>
      </c>
      <c r="D3071" s="195"/>
      <c r="E3071" s="23"/>
      <c r="F3071" s="14"/>
      <c r="G3071" s="22"/>
      <c r="H3071" s="656"/>
      <c r="I3071" s="656"/>
      <c r="J3071" s="656"/>
      <c r="K3071" s="25"/>
      <c r="L3071" s="25"/>
      <c r="M3071" s="25"/>
      <c r="N3071" s="25"/>
      <c r="O3071" s="25"/>
      <c r="P3071" s="25"/>
      <c r="Q3071" s="25"/>
      <c r="R3071" s="25"/>
      <c r="S3071" s="25"/>
      <c r="T3071" s="671"/>
      <c r="U3071" s="730" t="str">
        <f t="shared" si="50"/>
        <v/>
      </c>
    </row>
    <row r="3072" spans="1:21" x14ac:dyDescent="0.25">
      <c r="A3072" s="36" t="str">
        <f>'0'!$A$4</f>
        <v>………………..</v>
      </c>
      <c r="B3072" s="37">
        <f>'0'!$A$2</f>
        <v>46112</v>
      </c>
      <c r="C3072" s="37" t="s">
        <v>1197</v>
      </c>
      <c r="D3072" s="195"/>
      <c r="E3072" s="23"/>
      <c r="F3072" s="14"/>
      <c r="G3072" s="22"/>
      <c r="H3072" s="656"/>
      <c r="I3072" s="656"/>
      <c r="J3072" s="656"/>
      <c r="K3072" s="25"/>
      <c r="L3072" s="25"/>
      <c r="M3072" s="25"/>
      <c r="N3072" s="25"/>
      <c r="O3072" s="25"/>
      <c r="P3072" s="25"/>
      <c r="Q3072" s="25"/>
      <c r="R3072" s="25"/>
      <c r="S3072" s="25"/>
      <c r="T3072" s="671"/>
      <c r="U3072" s="730" t="str">
        <f t="shared" si="50"/>
        <v/>
      </c>
    </row>
    <row r="3073" spans="1:21" x14ac:dyDescent="0.25">
      <c r="A3073" s="36" t="str">
        <f>'0'!$A$4</f>
        <v>………………..</v>
      </c>
      <c r="B3073" s="37">
        <f>'0'!$A$2</f>
        <v>46112</v>
      </c>
      <c r="C3073" s="37" t="s">
        <v>1197</v>
      </c>
      <c r="D3073" s="195"/>
      <c r="E3073" s="23"/>
      <c r="F3073" s="14"/>
      <c r="G3073" s="22"/>
      <c r="H3073" s="656"/>
      <c r="I3073" s="656"/>
      <c r="J3073" s="656"/>
      <c r="K3073" s="25"/>
      <c r="L3073" s="25"/>
      <c r="M3073" s="25"/>
      <c r="N3073" s="25"/>
      <c r="O3073" s="25"/>
      <c r="P3073" s="25"/>
      <c r="Q3073" s="25"/>
      <c r="R3073" s="25"/>
      <c r="S3073" s="25"/>
      <c r="T3073" s="671"/>
      <c r="U3073" s="730" t="str">
        <f t="shared" si="50"/>
        <v/>
      </c>
    </row>
    <row r="3074" spans="1:21" x14ac:dyDescent="0.25">
      <c r="A3074" s="36" t="str">
        <f>'0'!$A$4</f>
        <v>………………..</v>
      </c>
      <c r="B3074" s="37">
        <f>'0'!$A$2</f>
        <v>46112</v>
      </c>
      <c r="C3074" s="37" t="s">
        <v>1197</v>
      </c>
      <c r="D3074" s="195"/>
      <c r="E3074" s="23"/>
      <c r="F3074" s="14"/>
      <c r="G3074" s="22"/>
      <c r="H3074" s="656"/>
      <c r="I3074" s="656"/>
      <c r="J3074" s="656"/>
      <c r="K3074" s="25"/>
      <c r="L3074" s="25"/>
      <c r="M3074" s="25"/>
      <c r="N3074" s="25"/>
      <c r="O3074" s="25"/>
      <c r="P3074" s="25"/>
      <c r="Q3074" s="25"/>
      <c r="R3074" s="25"/>
      <c r="S3074" s="25"/>
      <c r="T3074" s="671"/>
      <c r="U3074" s="730" t="str">
        <f t="shared" si="50"/>
        <v/>
      </c>
    </row>
    <row r="3075" spans="1:21" x14ac:dyDescent="0.25">
      <c r="A3075" s="36" t="str">
        <f>'0'!$A$4</f>
        <v>………………..</v>
      </c>
      <c r="B3075" s="37">
        <f>'0'!$A$2</f>
        <v>46112</v>
      </c>
      <c r="C3075" s="37" t="s">
        <v>1197</v>
      </c>
      <c r="D3075" s="195"/>
      <c r="E3075" s="23"/>
      <c r="F3075" s="14"/>
      <c r="G3075" s="22"/>
      <c r="H3075" s="656"/>
      <c r="I3075" s="656"/>
      <c r="J3075" s="656"/>
      <c r="K3075" s="25"/>
      <c r="L3075" s="25"/>
      <c r="M3075" s="25"/>
      <c r="N3075" s="25"/>
      <c r="O3075" s="25"/>
      <c r="P3075" s="25"/>
      <c r="Q3075" s="25"/>
      <c r="R3075" s="25"/>
      <c r="S3075" s="25"/>
      <c r="T3075" s="671"/>
      <c r="U3075" s="730" t="str">
        <f t="shared" si="50"/>
        <v/>
      </c>
    </row>
    <row r="3076" spans="1:21" x14ac:dyDescent="0.25">
      <c r="A3076" s="36" t="str">
        <f>'0'!$A$4</f>
        <v>………………..</v>
      </c>
      <c r="B3076" s="37">
        <f>'0'!$A$2</f>
        <v>46112</v>
      </c>
      <c r="C3076" s="37" t="s">
        <v>1197</v>
      </c>
      <c r="D3076" s="195"/>
      <c r="E3076" s="23"/>
      <c r="F3076" s="14"/>
      <c r="G3076" s="22"/>
      <c r="H3076" s="656"/>
      <c r="I3076" s="656"/>
      <c r="J3076" s="656"/>
      <c r="K3076" s="25"/>
      <c r="L3076" s="25"/>
      <c r="M3076" s="25"/>
      <c r="N3076" s="25"/>
      <c r="O3076" s="25"/>
      <c r="P3076" s="25"/>
      <c r="Q3076" s="25"/>
      <c r="R3076" s="25"/>
      <c r="S3076" s="25"/>
      <c r="T3076" s="671"/>
      <c r="U3076" s="730" t="str">
        <f t="shared" si="50"/>
        <v/>
      </c>
    </row>
    <row r="3077" spans="1:21" x14ac:dyDescent="0.25">
      <c r="A3077" s="36" t="str">
        <f>'0'!$A$4</f>
        <v>………………..</v>
      </c>
      <c r="B3077" s="37">
        <f>'0'!$A$2</f>
        <v>46112</v>
      </c>
      <c r="C3077" s="37" t="s">
        <v>1197</v>
      </c>
      <c r="D3077" s="195"/>
      <c r="E3077" s="23"/>
      <c r="F3077" s="14"/>
      <c r="G3077" s="22"/>
      <c r="H3077" s="656"/>
      <c r="I3077" s="656"/>
      <c r="J3077" s="656"/>
      <c r="K3077" s="25"/>
      <c r="L3077" s="25"/>
      <c r="M3077" s="25"/>
      <c r="N3077" s="25"/>
      <c r="O3077" s="25"/>
      <c r="P3077" s="25"/>
      <c r="Q3077" s="25"/>
      <c r="R3077" s="25"/>
      <c r="S3077" s="25"/>
      <c r="T3077" s="671"/>
      <c r="U3077" s="730" t="str">
        <f t="shared" si="50"/>
        <v/>
      </c>
    </row>
    <row r="3078" spans="1:21" x14ac:dyDescent="0.25">
      <c r="A3078" s="36" t="str">
        <f>'0'!$A$4</f>
        <v>………………..</v>
      </c>
      <c r="B3078" s="37">
        <f>'0'!$A$2</f>
        <v>46112</v>
      </c>
      <c r="C3078" s="37" t="s">
        <v>1197</v>
      </c>
      <c r="D3078" s="195"/>
      <c r="E3078" s="23"/>
      <c r="F3078" s="14"/>
      <c r="G3078" s="22"/>
      <c r="H3078" s="656"/>
      <c r="I3078" s="656"/>
      <c r="J3078" s="656"/>
      <c r="K3078" s="25"/>
      <c r="L3078" s="25"/>
      <c r="M3078" s="25"/>
      <c r="N3078" s="25"/>
      <c r="O3078" s="25"/>
      <c r="P3078" s="25"/>
      <c r="Q3078" s="25"/>
      <c r="R3078" s="25"/>
      <c r="S3078" s="25"/>
      <c r="T3078" s="671"/>
      <c r="U3078" s="730" t="str">
        <f t="shared" si="50"/>
        <v/>
      </c>
    </row>
    <row r="3079" spans="1:21" x14ac:dyDescent="0.25">
      <c r="A3079" s="36" t="str">
        <f>'0'!$A$4</f>
        <v>………………..</v>
      </c>
      <c r="B3079" s="37">
        <f>'0'!$A$2</f>
        <v>46112</v>
      </c>
      <c r="C3079" s="37" t="s">
        <v>1197</v>
      </c>
      <c r="D3079" s="195"/>
      <c r="E3079" s="23"/>
      <c r="F3079" s="14"/>
      <c r="G3079" s="22"/>
      <c r="H3079" s="656"/>
      <c r="I3079" s="656"/>
      <c r="J3079" s="656"/>
      <c r="K3079" s="25"/>
      <c r="L3079" s="25"/>
      <c r="M3079" s="25"/>
      <c r="N3079" s="25"/>
      <c r="O3079" s="25"/>
      <c r="P3079" s="25"/>
      <c r="Q3079" s="25"/>
      <c r="R3079" s="25"/>
      <c r="S3079" s="25"/>
      <c r="T3079" s="671"/>
      <c r="U3079" s="730" t="str">
        <f t="shared" si="50"/>
        <v/>
      </c>
    </row>
    <row r="3080" spans="1:21" x14ac:dyDescent="0.25">
      <c r="A3080" s="36" t="str">
        <f>'0'!$A$4</f>
        <v>………………..</v>
      </c>
      <c r="B3080" s="37">
        <f>'0'!$A$2</f>
        <v>46112</v>
      </c>
      <c r="C3080" s="37" t="s">
        <v>1197</v>
      </c>
      <c r="D3080" s="195"/>
      <c r="E3080" s="23"/>
      <c r="F3080" s="14"/>
      <c r="G3080" s="22"/>
      <c r="H3080" s="656"/>
      <c r="I3080" s="656"/>
      <c r="J3080" s="656"/>
      <c r="K3080" s="25"/>
      <c r="L3080" s="25"/>
      <c r="M3080" s="25"/>
      <c r="N3080" s="25"/>
      <c r="O3080" s="25"/>
      <c r="P3080" s="25"/>
      <c r="Q3080" s="25"/>
      <c r="R3080" s="25"/>
      <c r="S3080" s="25"/>
      <c r="T3080" s="671"/>
      <c r="U3080" s="730" t="str">
        <f t="shared" si="50"/>
        <v/>
      </c>
    </row>
    <row r="3081" spans="1:21" x14ac:dyDescent="0.25">
      <c r="A3081" s="36" t="str">
        <f>'0'!$A$4</f>
        <v>………………..</v>
      </c>
      <c r="B3081" s="37">
        <f>'0'!$A$2</f>
        <v>46112</v>
      </c>
      <c r="C3081" s="37" t="s">
        <v>1197</v>
      </c>
      <c r="D3081" s="195"/>
      <c r="E3081" s="23"/>
      <c r="F3081" s="14"/>
      <c r="G3081" s="22"/>
      <c r="H3081" s="656"/>
      <c r="I3081" s="656"/>
      <c r="J3081" s="656"/>
      <c r="K3081" s="25"/>
      <c r="L3081" s="25"/>
      <c r="M3081" s="25"/>
      <c r="N3081" s="25"/>
      <c r="O3081" s="25"/>
      <c r="P3081" s="25"/>
      <c r="Q3081" s="25"/>
      <c r="R3081" s="25"/>
      <c r="S3081" s="25"/>
      <c r="T3081" s="671"/>
      <c r="U3081" s="730" t="str">
        <f t="shared" si="50"/>
        <v/>
      </c>
    </row>
    <row r="3082" spans="1:21" x14ac:dyDescent="0.25">
      <c r="A3082" s="36" t="str">
        <f>'0'!$A$4</f>
        <v>………………..</v>
      </c>
      <c r="B3082" s="37">
        <f>'0'!$A$2</f>
        <v>46112</v>
      </c>
      <c r="C3082" s="37" t="s">
        <v>1197</v>
      </c>
      <c r="D3082" s="195"/>
      <c r="E3082" s="23"/>
      <c r="F3082" s="14"/>
      <c r="G3082" s="22"/>
      <c r="H3082" s="656"/>
      <c r="I3082" s="656"/>
      <c r="J3082" s="656"/>
      <c r="K3082" s="25"/>
      <c r="L3082" s="25"/>
      <c r="M3082" s="25"/>
      <c r="N3082" s="25"/>
      <c r="O3082" s="25"/>
      <c r="P3082" s="25"/>
      <c r="Q3082" s="25"/>
      <c r="R3082" s="25"/>
      <c r="S3082" s="25"/>
      <c r="T3082" s="671"/>
      <c r="U3082" s="730" t="str">
        <f t="shared" si="50"/>
        <v/>
      </c>
    </row>
    <row r="3083" spans="1:21" x14ac:dyDescent="0.25">
      <c r="A3083" s="36" t="str">
        <f>'0'!$A$4</f>
        <v>………………..</v>
      </c>
      <c r="B3083" s="37">
        <f>'0'!$A$2</f>
        <v>46112</v>
      </c>
      <c r="C3083" s="37" t="s">
        <v>1197</v>
      </c>
      <c r="D3083" s="195"/>
      <c r="E3083" s="23"/>
      <c r="F3083" s="14"/>
      <c r="G3083" s="22"/>
      <c r="H3083" s="656"/>
      <c r="I3083" s="656"/>
      <c r="J3083" s="656"/>
      <c r="K3083" s="25"/>
      <c r="L3083" s="25"/>
      <c r="M3083" s="25"/>
      <c r="N3083" s="25"/>
      <c r="O3083" s="25"/>
      <c r="P3083" s="25"/>
      <c r="Q3083" s="25"/>
      <c r="R3083" s="25"/>
      <c r="S3083" s="25"/>
      <c r="T3083" s="671"/>
      <c r="U3083" s="730" t="str">
        <f t="shared" ref="U3083:U3146" si="51">IF(COUNTBLANK(D3083:S3083)=16,"",IF(D3083="999999999","",IF(ISNUMBER(VALUE(D3083)),IF(LEN(D3083)&lt;&gt;9,"Въведеното ЕИК е твърде късо или твърде дълго",IF(OR(MOD(MID(D3083,1,1)*1+MID(D3083,2,1)*2+MID(D3083,3,1)*3+MID(D3083,4,1)*4+MID(D3083,5,1)*5+MID(D3083,6,1)*6+MID(D3083,7,1)*7+MID(D3083,8,1)*8,11)-MID(D3083,9,1)=0,AND(MOD(MID(D3083,1,1)*3+MID(D3083,2,1)*4+MID(D3083,3,1)*5+MID(D3083,4,1)*6+MID(D3083,5,1)*7+MID(D3083,6,1)*8+MID(D3083,7,1)*9+MID(D3083,8,1)*10,11)=10,MID(D3083,9,1)*1=0),MOD(MID(D3083,1,1)*3+MID(D3083,2,1)*4+MID(D3083,3,1)*5+MID(D3083,4,1)*6+MID(D3083,5,1)*7+MID(D3083,6,1)*8+MID(D3083,7,1)*9+MID(D3083,8,1)*10,11)-MID(D3083,9,1)=0),"","Въведеното ЕИК е невалидно")),"Въведеното ЕИК съдържа непозволени символи")))</f>
        <v/>
      </c>
    </row>
    <row r="3084" spans="1:21" x14ac:dyDescent="0.25">
      <c r="A3084" s="36" t="str">
        <f>'0'!$A$4</f>
        <v>………………..</v>
      </c>
      <c r="B3084" s="37">
        <f>'0'!$A$2</f>
        <v>46112</v>
      </c>
      <c r="C3084" s="37" t="s">
        <v>1197</v>
      </c>
      <c r="D3084" s="195"/>
      <c r="E3084" s="23"/>
      <c r="F3084" s="14"/>
      <c r="G3084" s="22"/>
      <c r="H3084" s="656"/>
      <c r="I3084" s="656"/>
      <c r="J3084" s="656"/>
      <c r="K3084" s="25"/>
      <c r="L3084" s="25"/>
      <c r="M3084" s="25"/>
      <c r="N3084" s="25"/>
      <c r="O3084" s="25"/>
      <c r="P3084" s="25"/>
      <c r="Q3084" s="25"/>
      <c r="R3084" s="25"/>
      <c r="S3084" s="25"/>
      <c r="T3084" s="671"/>
      <c r="U3084" s="730" t="str">
        <f t="shared" si="51"/>
        <v/>
      </c>
    </row>
    <row r="3085" spans="1:21" x14ac:dyDescent="0.25">
      <c r="A3085" s="36" t="str">
        <f>'0'!$A$4</f>
        <v>………………..</v>
      </c>
      <c r="B3085" s="37">
        <f>'0'!$A$2</f>
        <v>46112</v>
      </c>
      <c r="C3085" s="37" t="s">
        <v>1197</v>
      </c>
      <c r="D3085" s="195"/>
      <c r="E3085" s="23"/>
      <c r="F3085" s="14"/>
      <c r="G3085" s="22"/>
      <c r="H3085" s="656"/>
      <c r="I3085" s="656"/>
      <c r="J3085" s="656"/>
      <c r="K3085" s="25"/>
      <c r="L3085" s="25"/>
      <c r="M3085" s="25"/>
      <c r="N3085" s="25"/>
      <c r="O3085" s="25"/>
      <c r="P3085" s="25"/>
      <c r="Q3085" s="25"/>
      <c r="R3085" s="25"/>
      <c r="S3085" s="25"/>
      <c r="T3085" s="671"/>
      <c r="U3085" s="730" t="str">
        <f t="shared" si="51"/>
        <v/>
      </c>
    </row>
    <row r="3086" spans="1:21" x14ac:dyDescent="0.25">
      <c r="A3086" s="36" t="str">
        <f>'0'!$A$4</f>
        <v>………………..</v>
      </c>
      <c r="B3086" s="37">
        <f>'0'!$A$2</f>
        <v>46112</v>
      </c>
      <c r="C3086" s="37" t="s">
        <v>1197</v>
      </c>
      <c r="D3086" s="195"/>
      <c r="E3086" s="23"/>
      <c r="F3086" s="14"/>
      <c r="G3086" s="22"/>
      <c r="H3086" s="656"/>
      <c r="I3086" s="656"/>
      <c r="J3086" s="656"/>
      <c r="K3086" s="25"/>
      <c r="L3086" s="25"/>
      <c r="M3086" s="25"/>
      <c r="N3086" s="25"/>
      <c r="O3086" s="25"/>
      <c r="P3086" s="25"/>
      <c r="Q3086" s="25"/>
      <c r="R3086" s="25"/>
      <c r="S3086" s="25"/>
      <c r="T3086" s="671"/>
      <c r="U3086" s="730" t="str">
        <f t="shared" si="51"/>
        <v/>
      </c>
    </row>
    <row r="3087" spans="1:21" x14ac:dyDescent="0.25">
      <c r="A3087" s="36" t="str">
        <f>'0'!$A$4</f>
        <v>………………..</v>
      </c>
      <c r="B3087" s="37">
        <f>'0'!$A$2</f>
        <v>46112</v>
      </c>
      <c r="C3087" s="37" t="s">
        <v>1197</v>
      </c>
      <c r="D3087" s="195"/>
      <c r="E3087" s="23"/>
      <c r="F3087" s="14"/>
      <c r="G3087" s="22"/>
      <c r="H3087" s="656"/>
      <c r="I3087" s="656"/>
      <c r="J3087" s="656"/>
      <c r="K3087" s="25"/>
      <c r="L3087" s="25"/>
      <c r="M3087" s="25"/>
      <c r="N3087" s="25"/>
      <c r="O3087" s="25"/>
      <c r="P3087" s="25"/>
      <c r="Q3087" s="25"/>
      <c r="R3087" s="25"/>
      <c r="S3087" s="25"/>
      <c r="T3087" s="671"/>
      <c r="U3087" s="730" t="str">
        <f t="shared" si="51"/>
        <v/>
      </c>
    </row>
    <row r="3088" spans="1:21" x14ac:dyDescent="0.25">
      <c r="A3088" s="36" t="str">
        <f>'0'!$A$4</f>
        <v>………………..</v>
      </c>
      <c r="B3088" s="37">
        <f>'0'!$A$2</f>
        <v>46112</v>
      </c>
      <c r="C3088" s="37" t="s">
        <v>1197</v>
      </c>
      <c r="D3088" s="195"/>
      <c r="E3088" s="23"/>
      <c r="F3088" s="14"/>
      <c r="G3088" s="22"/>
      <c r="H3088" s="656"/>
      <c r="I3088" s="656"/>
      <c r="J3088" s="656"/>
      <c r="K3088" s="25"/>
      <c r="L3088" s="25"/>
      <c r="M3088" s="25"/>
      <c r="N3088" s="25"/>
      <c r="O3088" s="25"/>
      <c r="P3088" s="25"/>
      <c r="Q3088" s="25"/>
      <c r="R3088" s="25"/>
      <c r="S3088" s="25"/>
      <c r="T3088" s="671"/>
      <c r="U3088" s="730" t="str">
        <f t="shared" si="51"/>
        <v/>
      </c>
    </row>
    <row r="3089" spans="1:21" x14ac:dyDescent="0.25">
      <c r="A3089" s="36" t="str">
        <f>'0'!$A$4</f>
        <v>………………..</v>
      </c>
      <c r="B3089" s="37">
        <f>'0'!$A$2</f>
        <v>46112</v>
      </c>
      <c r="C3089" s="37" t="s">
        <v>1197</v>
      </c>
      <c r="D3089" s="195"/>
      <c r="E3089" s="23"/>
      <c r="F3089" s="14"/>
      <c r="G3089" s="22"/>
      <c r="H3089" s="656"/>
      <c r="I3089" s="656"/>
      <c r="J3089" s="656"/>
      <c r="K3089" s="25"/>
      <c r="L3089" s="25"/>
      <c r="M3089" s="25"/>
      <c r="N3089" s="25"/>
      <c r="O3089" s="25"/>
      <c r="P3089" s="25"/>
      <c r="Q3089" s="25"/>
      <c r="R3089" s="25"/>
      <c r="S3089" s="25"/>
      <c r="T3089" s="671"/>
      <c r="U3089" s="730" t="str">
        <f t="shared" si="51"/>
        <v/>
      </c>
    </row>
    <row r="3090" spans="1:21" x14ac:dyDescent="0.25">
      <c r="A3090" s="36" t="str">
        <f>'0'!$A$4</f>
        <v>………………..</v>
      </c>
      <c r="B3090" s="37">
        <f>'0'!$A$2</f>
        <v>46112</v>
      </c>
      <c r="C3090" s="37" t="s">
        <v>1197</v>
      </c>
      <c r="D3090" s="195"/>
      <c r="E3090" s="23"/>
      <c r="F3090" s="14"/>
      <c r="G3090" s="22"/>
      <c r="H3090" s="656"/>
      <c r="I3090" s="656"/>
      <c r="J3090" s="656"/>
      <c r="K3090" s="25"/>
      <c r="L3090" s="25"/>
      <c r="M3090" s="25"/>
      <c r="N3090" s="25"/>
      <c r="O3090" s="25"/>
      <c r="P3090" s="25"/>
      <c r="Q3090" s="25"/>
      <c r="R3090" s="25"/>
      <c r="S3090" s="25"/>
      <c r="T3090" s="671"/>
      <c r="U3090" s="730" t="str">
        <f t="shared" si="51"/>
        <v/>
      </c>
    </row>
    <row r="3091" spans="1:21" x14ac:dyDescent="0.25">
      <c r="A3091" s="36" t="str">
        <f>'0'!$A$4</f>
        <v>………………..</v>
      </c>
      <c r="B3091" s="37">
        <f>'0'!$A$2</f>
        <v>46112</v>
      </c>
      <c r="C3091" s="37" t="s">
        <v>1197</v>
      </c>
      <c r="D3091" s="195"/>
      <c r="E3091" s="23"/>
      <c r="F3091" s="14"/>
      <c r="G3091" s="22"/>
      <c r="H3091" s="656"/>
      <c r="I3091" s="656"/>
      <c r="J3091" s="656"/>
      <c r="K3091" s="25"/>
      <c r="L3091" s="25"/>
      <c r="M3091" s="25"/>
      <c r="N3091" s="25"/>
      <c r="O3091" s="25"/>
      <c r="P3091" s="25"/>
      <c r="Q3091" s="25"/>
      <c r="R3091" s="25"/>
      <c r="S3091" s="25"/>
      <c r="T3091" s="671"/>
      <c r="U3091" s="730" t="str">
        <f t="shared" si="51"/>
        <v/>
      </c>
    </row>
    <row r="3092" spans="1:21" x14ac:dyDescent="0.25">
      <c r="A3092" s="36" t="str">
        <f>'0'!$A$4</f>
        <v>………………..</v>
      </c>
      <c r="B3092" s="37">
        <f>'0'!$A$2</f>
        <v>46112</v>
      </c>
      <c r="C3092" s="37" t="s">
        <v>1197</v>
      </c>
      <c r="D3092" s="195"/>
      <c r="E3092" s="23"/>
      <c r="F3092" s="14"/>
      <c r="G3092" s="22"/>
      <c r="H3092" s="656"/>
      <c r="I3092" s="656"/>
      <c r="J3092" s="656"/>
      <c r="K3092" s="25"/>
      <c r="L3092" s="25"/>
      <c r="M3092" s="25"/>
      <c r="N3092" s="25"/>
      <c r="O3092" s="25"/>
      <c r="P3092" s="25"/>
      <c r="Q3092" s="25"/>
      <c r="R3092" s="25"/>
      <c r="S3092" s="25"/>
      <c r="T3092" s="671"/>
      <c r="U3092" s="730" t="str">
        <f t="shared" si="51"/>
        <v/>
      </c>
    </row>
    <row r="3093" spans="1:21" x14ac:dyDescent="0.25">
      <c r="A3093" s="36" t="str">
        <f>'0'!$A$4</f>
        <v>………………..</v>
      </c>
      <c r="B3093" s="37">
        <f>'0'!$A$2</f>
        <v>46112</v>
      </c>
      <c r="C3093" s="37" t="s">
        <v>1197</v>
      </c>
      <c r="D3093" s="195"/>
      <c r="E3093" s="23"/>
      <c r="F3093" s="14"/>
      <c r="G3093" s="22"/>
      <c r="H3093" s="656"/>
      <c r="I3093" s="656"/>
      <c r="J3093" s="656"/>
      <c r="K3093" s="25"/>
      <c r="L3093" s="25"/>
      <c r="M3093" s="25"/>
      <c r="N3093" s="25"/>
      <c r="O3093" s="25"/>
      <c r="P3093" s="25"/>
      <c r="Q3093" s="25"/>
      <c r="R3093" s="25"/>
      <c r="S3093" s="25"/>
      <c r="T3093" s="671"/>
      <c r="U3093" s="730" t="str">
        <f t="shared" si="51"/>
        <v/>
      </c>
    </row>
    <row r="3094" spans="1:21" x14ac:dyDescent="0.25">
      <c r="A3094" s="36" t="str">
        <f>'0'!$A$4</f>
        <v>………………..</v>
      </c>
      <c r="B3094" s="37">
        <f>'0'!$A$2</f>
        <v>46112</v>
      </c>
      <c r="C3094" s="37" t="s">
        <v>1197</v>
      </c>
      <c r="D3094" s="195"/>
      <c r="E3094" s="23"/>
      <c r="F3094" s="14"/>
      <c r="G3094" s="22"/>
      <c r="H3094" s="656"/>
      <c r="I3094" s="656"/>
      <c r="J3094" s="656"/>
      <c r="K3094" s="25"/>
      <c r="L3094" s="25"/>
      <c r="M3094" s="25"/>
      <c r="N3094" s="25"/>
      <c r="O3094" s="25"/>
      <c r="P3094" s="25"/>
      <c r="Q3094" s="25"/>
      <c r="R3094" s="25"/>
      <c r="S3094" s="25"/>
      <c r="T3094" s="671"/>
      <c r="U3094" s="730" t="str">
        <f t="shared" si="51"/>
        <v/>
      </c>
    </row>
    <row r="3095" spans="1:21" x14ac:dyDescent="0.25">
      <c r="A3095" s="36" t="str">
        <f>'0'!$A$4</f>
        <v>………………..</v>
      </c>
      <c r="B3095" s="37">
        <f>'0'!$A$2</f>
        <v>46112</v>
      </c>
      <c r="C3095" s="37" t="s">
        <v>1197</v>
      </c>
      <c r="D3095" s="195"/>
      <c r="E3095" s="23"/>
      <c r="F3095" s="14"/>
      <c r="G3095" s="22"/>
      <c r="H3095" s="656"/>
      <c r="I3095" s="656"/>
      <c r="J3095" s="656"/>
      <c r="K3095" s="25"/>
      <c r="L3095" s="25"/>
      <c r="M3095" s="25"/>
      <c r="N3095" s="25"/>
      <c r="O3095" s="25"/>
      <c r="P3095" s="25"/>
      <c r="Q3095" s="25"/>
      <c r="R3095" s="25"/>
      <c r="S3095" s="25"/>
      <c r="T3095" s="671"/>
      <c r="U3095" s="730" t="str">
        <f t="shared" si="51"/>
        <v/>
      </c>
    </row>
    <row r="3096" spans="1:21" x14ac:dyDescent="0.25">
      <c r="A3096" s="36" t="str">
        <f>'0'!$A$4</f>
        <v>………………..</v>
      </c>
      <c r="B3096" s="37">
        <f>'0'!$A$2</f>
        <v>46112</v>
      </c>
      <c r="C3096" s="37" t="s">
        <v>1197</v>
      </c>
      <c r="D3096" s="195"/>
      <c r="E3096" s="23"/>
      <c r="F3096" s="14"/>
      <c r="G3096" s="22"/>
      <c r="H3096" s="656"/>
      <c r="I3096" s="656"/>
      <c r="J3096" s="656"/>
      <c r="K3096" s="25"/>
      <c r="L3096" s="25"/>
      <c r="M3096" s="25"/>
      <c r="N3096" s="25"/>
      <c r="O3096" s="25"/>
      <c r="P3096" s="25"/>
      <c r="Q3096" s="25"/>
      <c r="R3096" s="25"/>
      <c r="S3096" s="25"/>
      <c r="T3096" s="671"/>
      <c r="U3096" s="730" t="str">
        <f t="shared" si="51"/>
        <v/>
      </c>
    </row>
    <row r="3097" spans="1:21" x14ac:dyDescent="0.25">
      <c r="A3097" s="36" t="str">
        <f>'0'!$A$4</f>
        <v>………………..</v>
      </c>
      <c r="B3097" s="37">
        <f>'0'!$A$2</f>
        <v>46112</v>
      </c>
      <c r="C3097" s="37" t="s">
        <v>1197</v>
      </c>
      <c r="D3097" s="195"/>
      <c r="E3097" s="23"/>
      <c r="F3097" s="14"/>
      <c r="G3097" s="22"/>
      <c r="H3097" s="656"/>
      <c r="I3097" s="656"/>
      <c r="J3097" s="656"/>
      <c r="K3097" s="25"/>
      <c r="L3097" s="25"/>
      <c r="M3097" s="25"/>
      <c r="N3097" s="25"/>
      <c r="O3097" s="25"/>
      <c r="P3097" s="25"/>
      <c r="Q3097" s="25"/>
      <c r="R3097" s="25"/>
      <c r="S3097" s="25"/>
      <c r="T3097" s="671"/>
      <c r="U3097" s="730" t="str">
        <f t="shared" si="51"/>
        <v/>
      </c>
    </row>
    <row r="3098" spans="1:21" x14ac:dyDescent="0.25">
      <c r="A3098" s="36" t="str">
        <f>'0'!$A$4</f>
        <v>………………..</v>
      </c>
      <c r="B3098" s="37">
        <f>'0'!$A$2</f>
        <v>46112</v>
      </c>
      <c r="C3098" s="37" t="s">
        <v>1197</v>
      </c>
      <c r="D3098" s="195"/>
      <c r="E3098" s="23"/>
      <c r="F3098" s="14"/>
      <c r="G3098" s="22"/>
      <c r="H3098" s="656"/>
      <c r="I3098" s="656"/>
      <c r="J3098" s="656"/>
      <c r="K3098" s="25"/>
      <c r="L3098" s="25"/>
      <c r="M3098" s="25"/>
      <c r="N3098" s="25"/>
      <c r="O3098" s="25"/>
      <c r="P3098" s="25"/>
      <c r="Q3098" s="25"/>
      <c r="R3098" s="25"/>
      <c r="S3098" s="25"/>
      <c r="T3098" s="671"/>
      <c r="U3098" s="730" t="str">
        <f t="shared" si="51"/>
        <v/>
      </c>
    </row>
    <row r="3099" spans="1:21" x14ac:dyDescent="0.25">
      <c r="A3099" s="36" t="str">
        <f>'0'!$A$4</f>
        <v>………………..</v>
      </c>
      <c r="B3099" s="37">
        <f>'0'!$A$2</f>
        <v>46112</v>
      </c>
      <c r="C3099" s="37" t="s">
        <v>1197</v>
      </c>
      <c r="D3099" s="195"/>
      <c r="E3099" s="23"/>
      <c r="F3099" s="14"/>
      <c r="G3099" s="22"/>
      <c r="H3099" s="656"/>
      <c r="I3099" s="656"/>
      <c r="J3099" s="656"/>
      <c r="K3099" s="25"/>
      <c r="L3099" s="25"/>
      <c r="M3099" s="25"/>
      <c r="N3099" s="25"/>
      <c r="O3099" s="25"/>
      <c r="P3099" s="25"/>
      <c r="Q3099" s="25"/>
      <c r="R3099" s="25"/>
      <c r="S3099" s="25"/>
      <c r="T3099" s="671"/>
      <c r="U3099" s="730" t="str">
        <f t="shared" si="51"/>
        <v/>
      </c>
    </row>
    <row r="3100" spans="1:21" x14ac:dyDescent="0.25">
      <c r="A3100" s="36" t="str">
        <f>'0'!$A$4</f>
        <v>………………..</v>
      </c>
      <c r="B3100" s="37">
        <f>'0'!$A$2</f>
        <v>46112</v>
      </c>
      <c r="C3100" s="37" t="s">
        <v>1197</v>
      </c>
      <c r="D3100" s="195"/>
      <c r="E3100" s="23"/>
      <c r="F3100" s="14"/>
      <c r="G3100" s="22"/>
      <c r="H3100" s="656"/>
      <c r="I3100" s="656"/>
      <c r="J3100" s="656"/>
      <c r="K3100" s="25"/>
      <c r="L3100" s="25"/>
      <c r="M3100" s="25"/>
      <c r="N3100" s="25"/>
      <c r="O3100" s="25"/>
      <c r="P3100" s="25"/>
      <c r="Q3100" s="25"/>
      <c r="R3100" s="25"/>
      <c r="S3100" s="25"/>
      <c r="T3100" s="671"/>
      <c r="U3100" s="730" t="str">
        <f t="shared" si="51"/>
        <v/>
      </c>
    </row>
    <row r="3101" spans="1:21" x14ac:dyDescent="0.25">
      <c r="A3101" s="36" t="str">
        <f>'0'!$A$4</f>
        <v>………………..</v>
      </c>
      <c r="B3101" s="37">
        <f>'0'!$A$2</f>
        <v>46112</v>
      </c>
      <c r="C3101" s="37" t="s">
        <v>1197</v>
      </c>
      <c r="D3101" s="195"/>
      <c r="E3101" s="23"/>
      <c r="F3101" s="14"/>
      <c r="G3101" s="22"/>
      <c r="H3101" s="656"/>
      <c r="I3101" s="656"/>
      <c r="J3101" s="656"/>
      <c r="K3101" s="25"/>
      <c r="L3101" s="25"/>
      <c r="M3101" s="25"/>
      <c r="N3101" s="25"/>
      <c r="O3101" s="25"/>
      <c r="P3101" s="25"/>
      <c r="Q3101" s="25"/>
      <c r="R3101" s="25"/>
      <c r="S3101" s="25"/>
      <c r="T3101" s="671"/>
      <c r="U3101" s="730" t="str">
        <f t="shared" si="51"/>
        <v/>
      </c>
    </row>
    <row r="3102" spans="1:21" x14ac:dyDescent="0.25">
      <c r="A3102" s="36" t="str">
        <f>'0'!$A$4</f>
        <v>………………..</v>
      </c>
      <c r="B3102" s="37">
        <f>'0'!$A$2</f>
        <v>46112</v>
      </c>
      <c r="C3102" s="37" t="s">
        <v>1197</v>
      </c>
      <c r="D3102" s="195"/>
      <c r="E3102" s="23"/>
      <c r="F3102" s="14"/>
      <c r="G3102" s="22"/>
      <c r="H3102" s="656"/>
      <c r="I3102" s="656"/>
      <c r="J3102" s="656"/>
      <c r="K3102" s="25"/>
      <c r="L3102" s="25"/>
      <c r="M3102" s="25"/>
      <c r="N3102" s="25"/>
      <c r="O3102" s="25"/>
      <c r="P3102" s="25"/>
      <c r="Q3102" s="25"/>
      <c r="R3102" s="25"/>
      <c r="S3102" s="25"/>
      <c r="T3102" s="671"/>
      <c r="U3102" s="730" t="str">
        <f t="shared" si="51"/>
        <v/>
      </c>
    </row>
    <row r="3103" spans="1:21" x14ac:dyDescent="0.25">
      <c r="A3103" s="36" t="str">
        <f>'0'!$A$4</f>
        <v>………………..</v>
      </c>
      <c r="B3103" s="37">
        <f>'0'!$A$2</f>
        <v>46112</v>
      </c>
      <c r="C3103" s="37" t="s">
        <v>1197</v>
      </c>
      <c r="D3103" s="195"/>
      <c r="E3103" s="23"/>
      <c r="F3103" s="14"/>
      <c r="G3103" s="22"/>
      <c r="H3103" s="656"/>
      <c r="I3103" s="656"/>
      <c r="J3103" s="656"/>
      <c r="K3103" s="25"/>
      <c r="L3103" s="25"/>
      <c r="M3103" s="25"/>
      <c r="N3103" s="25"/>
      <c r="O3103" s="25"/>
      <c r="P3103" s="25"/>
      <c r="Q3103" s="25"/>
      <c r="R3103" s="25"/>
      <c r="S3103" s="25"/>
      <c r="T3103" s="671"/>
      <c r="U3103" s="730" t="str">
        <f t="shared" si="51"/>
        <v/>
      </c>
    </row>
    <row r="3104" spans="1:21" x14ac:dyDescent="0.25">
      <c r="A3104" s="36" t="str">
        <f>'0'!$A$4</f>
        <v>………………..</v>
      </c>
      <c r="B3104" s="37">
        <f>'0'!$A$2</f>
        <v>46112</v>
      </c>
      <c r="C3104" s="37" t="s">
        <v>1197</v>
      </c>
      <c r="D3104" s="195"/>
      <c r="E3104" s="23"/>
      <c r="F3104" s="14"/>
      <c r="G3104" s="22"/>
      <c r="H3104" s="656"/>
      <c r="I3104" s="656"/>
      <c r="J3104" s="656"/>
      <c r="K3104" s="25"/>
      <c r="L3104" s="25"/>
      <c r="M3104" s="25"/>
      <c r="N3104" s="25"/>
      <c r="O3104" s="25"/>
      <c r="P3104" s="25"/>
      <c r="Q3104" s="25"/>
      <c r="R3104" s="25"/>
      <c r="S3104" s="25"/>
      <c r="T3104" s="671"/>
      <c r="U3104" s="730" t="str">
        <f t="shared" si="51"/>
        <v/>
      </c>
    </row>
    <row r="3105" spans="1:21" x14ac:dyDescent="0.25">
      <c r="A3105" s="36" t="str">
        <f>'0'!$A$4</f>
        <v>………………..</v>
      </c>
      <c r="B3105" s="37">
        <f>'0'!$A$2</f>
        <v>46112</v>
      </c>
      <c r="C3105" s="37" t="s">
        <v>1197</v>
      </c>
      <c r="D3105" s="195"/>
      <c r="E3105" s="23"/>
      <c r="F3105" s="14"/>
      <c r="G3105" s="22"/>
      <c r="H3105" s="656"/>
      <c r="I3105" s="656"/>
      <c r="J3105" s="656"/>
      <c r="K3105" s="25"/>
      <c r="L3105" s="25"/>
      <c r="M3105" s="25"/>
      <c r="N3105" s="25"/>
      <c r="O3105" s="25"/>
      <c r="P3105" s="25"/>
      <c r="Q3105" s="25"/>
      <c r="R3105" s="25"/>
      <c r="S3105" s="25"/>
      <c r="T3105" s="671"/>
      <c r="U3105" s="730" t="str">
        <f t="shared" si="51"/>
        <v/>
      </c>
    </row>
    <row r="3106" spans="1:21" x14ac:dyDescent="0.25">
      <c r="A3106" s="36" t="str">
        <f>'0'!$A$4</f>
        <v>………………..</v>
      </c>
      <c r="B3106" s="37">
        <f>'0'!$A$2</f>
        <v>46112</v>
      </c>
      <c r="C3106" s="37" t="s">
        <v>1197</v>
      </c>
      <c r="D3106" s="195"/>
      <c r="E3106" s="23"/>
      <c r="F3106" s="14"/>
      <c r="G3106" s="22"/>
      <c r="H3106" s="656"/>
      <c r="I3106" s="656"/>
      <c r="J3106" s="656"/>
      <c r="K3106" s="25"/>
      <c r="L3106" s="25"/>
      <c r="M3106" s="25"/>
      <c r="N3106" s="25"/>
      <c r="O3106" s="25"/>
      <c r="P3106" s="25"/>
      <c r="Q3106" s="25"/>
      <c r="R3106" s="25"/>
      <c r="S3106" s="25"/>
      <c r="T3106" s="671"/>
      <c r="U3106" s="730" t="str">
        <f t="shared" si="51"/>
        <v/>
      </c>
    </row>
    <row r="3107" spans="1:21" x14ac:dyDescent="0.25">
      <c r="A3107" s="36" t="str">
        <f>'0'!$A$4</f>
        <v>………………..</v>
      </c>
      <c r="B3107" s="37">
        <f>'0'!$A$2</f>
        <v>46112</v>
      </c>
      <c r="C3107" s="37" t="s">
        <v>1197</v>
      </c>
      <c r="D3107" s="195"/>
      <c r="E3107" s="23"/>
      <c r="F3107" s="14"/>
      <c r="G3107" s="22"/>
      <c r="H3107" s="656"/>
      <c r="I3107" s="656"/>
      <c r="J3107" s="656"/>
      <c r="K3107" s="25"/>
      <c r="L3107" s="25"/>
      <c r="M3107" s="25"/>
      <c r="N3107" s="25"/>
      <c r="O3107" s="25"/>
      <c r="P3107" s="25"/>
      <c r="Q3107" s="25"/>
      <c r="R3107" s="25"/>
      <c r="S3107" s="25"/>
      <c r="T3107" s="671"/>
      <c r="U3107" s="730" t="str">
        <f t="shared" si="51"/>
        <v/>
      </c>
    </row>
    <row r="3108" spans="1:21" x14ac:dyDescent="0.25">
      <c r="A3108" s="36" t="str">
        <f>'0'!$A$4</f>
        <v>………………..</v>
      </c>
      <c r="B3108" s="37">
        <f>'0'!$A$2</f>
        <v>46112</v>
      </c>
      <c r="C3108" s="37" t="s">
        <v>1197</v>
      </c>
      <c r="D3108" s="195"/>
      <c r="E3108" s="23"/>
      <c r="F3108" s="14"/>
      <c r="G3108" s="22"/>
      <c r="H3108" s="656"/>
      <c r="I3108" s="656"/>
      <c r="J3108" s="656"/>
      <c r="K3108" s="25"/>
      <c r="L3108" s="25"/>
      <c r="M3108" s="25"/>
      <c r="N3108" s="25"/>
      <c r="O3108" s="25"/>
      <c r="P3108" s="25"/>
      <c r="Q3108" s="25"/>
      <c r="R3108" s="25"/>
      <c r="S3108" s="25"/>
      <c r="T3108" s="671"/>
      <c r="U3108" s="730" t="str">
        <f t="shared" si="51"/>
        <v/>
      </c>
    </row>
    <row r="3109" spans="1:21" x14ac:dyDescent="0.25">
      <c r="A3109" s="36" t="str">
        <f>'0'!$A$4</f>
        <v>………………..</v>
      </c>
      <c r="B3109" s="37">
        <f>'0'!$A$2</f>
        <v>46112</v>
      </c>
      <c r="C3109" s="37" t="s">
        <v>1197</v>
      </c>
      <c r="D3109" s="195"/>
      <c r="E3109" s="23"/>
      <c r="F3109" s="14"/>
      <c r="G3109" s="22"/>
      <c r="H3109" s="656"/>
      <c r="I3109" s="656"/>
      <c r="J3109" s="656"/>
      <c r="K3109" s="25"/>
      <c r="L3109" s="25"/>
      <c r="M3109" s="25"/>
      <c r="N3109" s="25"/>
      <c r="O3109" s="25"/>
      <c r="P3109" s="25"/>
      <c r="Q3109" s="25"/>
      <c r="R3109" s="25"/>
      <c r="S3109" s="25"/>
      <c r="T3109" s="671"/>
      <c r="U3109" s="730" t="str">
        <f t="shared" si="51"/>
        <v/>
      </c>
    </row>
    <row r="3110" spans="1:21" x14ac:dyDescent="0.25">
      <c r="A3110" s="36" t="str">
        <f>'0'!$A$4</f>
        <v>………………..</v>
      </c>
      <c r="B3110" s="37">
        <f>'0'!$A$2</f>
        <v>46112</v>
      </c>
      <c r="C3110" s="37" t="s">
        <v>1197</v>
      </c>
      <c r="D3110" s="195"/>
      <c r="E3110" s="23"/>
      <c r="F3110" s="14"/>
      <c r="G3110" s="22"/>
      <c r="H3110" s="656"/>
      <c r="I3110" s="656"/>
      <c r="J3110" s="656"/>
      <c r="K3110" s="25"/>
      <c r="L3110" s="25"/>
      <c r="M3110" s="25"/>
      <c r="N3110" s="25"/>
      <c r="O3110" s="25"/>
      <c r="P3110" s="25"/>
      <c r="Q3110" s="25"/>
      <c r="R3110" s="25"/>
      <c r="S3110" s="25"/>
      <c r="T3110" s="671"/>
      <c r="U3110" s="730" t="str">
        <f t="shared" si="51"/>
        <v/>
      </c>
    </row>
    <row r="3111" spans="1:21" x14ac:dyDescent="0.25">
      <c r="A3111" s="36" t="str">
        <f>'0'!$A$4</f>
        <v>………………..</v>
      </c>
      <c r="B3111" s="37">
        <f>'0'!$A$2</f>
        <v>46112</v>
      </c>
      <c r="C3111" s="37" t="s">
        <v>1197</v>
      </c>
      <c r="D3111" s="195"/>
      <c r="E3111" s="23"/>
      <c r="F3111" s="14"/>
      <c r="G3111" s="22"/>
      <c r="H3111" s="656"/>
      <c r="I3111" s="656"/>
      <c r="J3111" s="656"/>
      <c r="K3111" s="25"/>
      <c r="L3111" s="25"/>
      <c r="M3111" s="25"/>
      <c r="N3111" s="25"/>
      <c r="O3111" s="25"/>
      <c r="P3111" s="25"/>
      <c r="Q3111" s="25"/>
      <c r="R3111" s="25"/>
      <c r="S3111" s="25"/>
      <c r="T3111" s="671"/>
      <c r="U3111" s="730" t="str">
        <f t="shared" si="51"/>
        <v/>
      </c>
    </row>
    <row r="3112" spans="1:21" x14ac:dyDescent="0.25">
      <c r="A3112" s="36" t="str">
        <f>'0'!$A$4</f>
        <v>………………..</v>
      </c>
      <c r="B3112" s="37">
        <f>'0'!$A$2</f>
        <v>46112</v>
      </c>
      <c r="C3112" s="37" t="s">
        <v>1197</v>
      </c>
      <c r="D3112" s="195"/>
      <c r="E3112" s="23"/>
      <c r="F3112" s="14"/>
      <c r="G3112" s="22"/>
      <c r="H3112" s="656"/>
      <c r="I3112" s="656"/>
      <c r="J3112" s="656"/>
      <c r="K3112" s="25"/>
      <c r="L3112" s="25"/>
      <c r="M3112" s="25"/>
      <c r="N3112" s="25"/>
      <c r="O3112" s="25"/>
      <c r="P3112" s="25"/>
      <c r="Q3112" s="25"/>
      <c r="R3112" s="25"/>
      <c r="S3112" s="25"/>
      <c r="T3112" s="671"/>
      <c r="U3112" s="730" t="str">
        <f t="shared" si="51"/>
        <v/>
      </c>
    </row>
    <row r="3113" spans="1:21" x14ac:dyDescent="0.25">
      <c r="A3113" s="36" t="str">
        <f>'0'!$A$4</f>
        <v>………………..</v>
      </c>
      <c r="B3113" s="37">
        <f>'0'!$A$2</f>
        <v>46112</v>
      </c>
      <c r="C3113" s="37" t="s">
        <v>1197</v>
      </c>
      <c r="D3113" s="195"/>
      <c r="E3113" s="23"/>
      <c r="F3113" s="14"/>
      <c r="G3113" s="22"/>
      <c r="H3113" s="656"/>
      <c r="I3113" s="656"/>
      <c r="J3113" s="656"/>
      <c r="K3113" s="25"/>
      <c r="L3113" s="25"/>
      <c r="M3113" s="25"/>
      <c r="N3113" s="25"/>
      <c r="O3113" s="25"/>
      <c r="P3113" s="25"/>
      <c r="Q3113" s="25"/>
      <c r="R3113" s="25"/>
      <c r="S3113" s="25"/>
      <c r="T3113" s="671"/>
      <c r="U3113" s="730" t="str">
        <f t="shared" si="51"/>
        <v/>
      </c>
    </row>
    <row r="3114" spans="1:21" x14ac:dyDescent="0.25">
      <c r="A3114" s="36" t="str">
        <f>'0'!$A$4</f>
        <v>………………..</v>
      </c>
      <c r="B3114" s="37">
        <f>'0'!$A$2</f>
        <v>46112</v>
      </c>
      <c r="C3114" s="37" t="s">
        <v>1197</v>
      </c>
      <c r="D3114" s="195"/>
      <c r="E3114" s="23"/>
      <c r="F3114" s="14"/>
      <c r="G3114" s="22"/>
      <c r="H3114" s="656"/>
      <c r="I3114" s="656"/>
      <c r="J3114" s="656"/>
      <c r="K3114" s="25"/>
      <c r="L3114" s="25"/>
      <c r="M3114" s="25"/>
      <c r="N3114" s="25"/>
      <c r="O3114" s="25"/>
      <c r="P3114" s="25"/>
      <c r="Q3114" s="25"/>
      <c r="R3114" s="25"/>
      <c r="S3114" s="25"/>
      <c r="T3114" s="671"/>
      <c r="U3114" s="730" t="str">
        <f t="shared" si="51"/>
        <v/>
      </c>
    </row>
    <row r="3115" spans="1:21" x14ac:dyDescent="0.25">
      <c r="A3115" s="36" t="str">
        <f>'0'!$A$4</f>
        <v>………………..</v>
      </c>
      <c r="B3115" s="37">
        <f>'0'!$A$2</f>
        <v>46112</v>
      </c>
      <c r="C3115" s="37" t="s">
        <v>1197</v>
      </c>
      <c r="D3115" s="195"/>
      <c r="E3115" s="23"/>
      <c r="F3115" s="14"/>
      <c r="G3115" s="22"/>
      <c r="H3115" s="656"/>
      <c r="I3115" s="656"/>
      <c r="J3115" s="656"/>
      <c r="K3115" s="25"/>
      <c r="L3115" s="25"/>
      <c r="M3115" s="25"/>
      <c r="N3115" s="25"/>
      <c r="O3115" s="25"/>
      <c r="P3115" s="25"/>
      <c r="Q3115" s="25"/>
      <c r="R3115" s="25"/>
      <c r="S3115" s="25"/>
      <c r="T3115" s="671"/>
      <c r="U3115" s="730" t="str">
        <f t="shared" si="51"/>
        <v/>
      </c>
    </row>
    <row r="3116" spans="1:21" x14ac:dyDescent="0.25">
      <c r="A3116" s="36" t="str">
        <f>'0'!$A$4</f>
        <v>………………..</v>
      </c>
      <c r="B3116" s="37">
        <f>'0'!$A$2</f>
        <v>46112</v>
      </c>
      <c r="C3116" s="37" t="s">
        <v>1197</v>
      </c>
      <c r="D3116" s="195"/>
      <c r="E3116" s="23"/>
      <c r="F3116" s="14"/>
      <c r="G3116" s="22"/>
      <c r="H3116" s="656"/>
      <c r="I3116" s="656"/>
      <c r="J3116" s="656"/>
      <c r="K3116" s="25"/>
      <c r="L3116" s="25"/>
      <c r="M3116" s="25"/>
      <c r="N3116" s="25"/>
      <c r="O3116" s="25"/>
      <c r="P3116" s="25"/>
      <c r="Q3116" s="25"/>
      <c r="R3116" s="25"/>
      <c r="S3116" s="25"/>
      <c r="T3116" s="671"/>
      <c r="U3116" s="730" t="str">
        <f t="shared" si="51"/>
        <v/>
      </c>
    </row>
    <row r="3117" spans="1:21" x14ac:dyDescent="0.25">
      <c r="A3117" s="36" t="str">
        <f>'0'!$A$4</f>
        <v>………………..</v>
      </c>
      <c r="B3117" s="37">
        <f>'0'!$A$2</f>
        <v>46112</v>
      </c>
      <c r="C3117" s="37" t="s">
        <v>1197</v>
      </c>
      <c r="D3117" s="195"/>
      <c r="E3117" s="23"/>
      <c r="F3117" s="14"/>
      <c r="G3117" s="22"/>
      <c r="H3117" s="656"/>
      <c r="I3117" s="656"/>
      <c r="J3117" s="656"/>
      <c r="K3117" s="25"/>
      <c r="L3117" s="25"/>
      <c r="M3117" s="25"/>
      <c r="N3117" s="25"/>
      <c r="O3117" s="25"/>
      <c r="P3117" s="25"/>
      <c r="Q3117" s="25"/>
      <c r="R3117" s="25"/>
      <c r="S3117" s="25"/>
      <c r="T3117" s="671"/>
      <c r="U3117" s="730" t="str">
        <f t="shared" si="51"/>
        <v/>
      </c>
    </row>
    <row r="3118" spans="1:21" x14ac:dyDescent="0.25">
      <c r="A3118" s="36" t="str">
        <f>'0'!$A$4</f>
        <v>………………..</v>
      </c>
      <c r="B3118" s="37">
        <f>'0'!$A$2</f>
        <v>46112</v>
      </c>
      <c r="C3118" s="37" t="s">
        <v>1197</v>
      </c>
      <c r="D3118" s="195"/>
      <c r="E3118" s="23"/>
      <c r="F3118" s="14"/>
      <c r="G3118" s="22"/>
      <c r="H3118" s="656"/>
      <c r="I3118" s="656"/>
      <c r="J3118" s="656"/>
      <c r="K3118" s="25"/>
      <c r="L3118" s="25"/>
      <c r="M3118" s="25"/>
      <c r="N3118" s="25"/>
      <c r="O3118" s="25"/>
      <c r="P3118" s="25"/>
      <c r="Q3118" s="25"/>
      <c r="R3118" s="25"/>
      <c r="S3118" s="25"/>
      <c r="T3118" s="671"/>
      <c r="U3118" s="730" t="str">
        <f t="shared" si="51"/>
        <v/>
      </c>
    </row>
    <row r="3119" spans="1:21" x14ac:dyDescent="0.25">
      <c r="A3119" s="36" t="str">
        <f>'0'!$A$4</f>
        <v>………………..</v>
      </c>
      <c r="B3119" s="37">
        <f>'0'!$A$2</f>
        <v>46112</v>
      </c>
      <c r="C3119" s="37" t="s">
        <v>1197</v>
      </c>
      <c r="D3119" s="195"/>
      <c r="E3119" s="23"/>
      <c r="F3119" s="14"/>
      <c r="G3119" s="22"/>
      <c r="H3119" s="656"/>
      <c r="I3119" s="656"/>
      <c r="J3119" s="656"/>
      <c r="K3119" s="25"/>
      <c r="L3119" s="25"/>
      <c r="M3119" s="25"/>
      <c r="N3119" s="25"/>
      <c r="O3119" s="25"/>
      <c r="P3119" s="25"/>
      <c r="Q3119" s="25"/>
      <c r="R3119" s="25"/>
      <c r="S3119" s="25"/>
      <c r="T3119" s="671"/>
      <c r="U3119" s="730" t="str">
        <f t="shared" si="51"/>
        <v/>
      </c>
    </row>
    <row r="3120" spans="1:21" x14ac:dyDescent="0.25">
      <c r="A3120" s="36" t="str">
        <f>'0'!$A$4</f>
        <v>………………..</v>
      </c>
      <c r="B3120" s="37">
        <f>'0'!$A$2</f>
        <v>46112</v>
      </c>
      <c r="C3120" s="37" t="s">
        <v>1197</v>
      </c>
      <c r="D3120" s="195"/>
      <c r="E3120" s="23"/>
      <c r="F3120" s="14"/>
      <c r="G3120" s="22"/>
      <c r="H3120" s="656"/>
      <c r="I3120" s="656"/>
      <c r="J3120" s="656"/>
      <c r="K3120" s="25"/>
      <c r="L3120" s="25"/>
      <c r="M3120" s="25"/>
      <c r="N3120" s="25"/>
      <c r="O3120" s="25"/>
      <c r="P3120" s="25"/>
      <c r="Q3120" s="25"/>
      <c r="R3120" s="25"/>
      <c r="S3120" s="25"/>
      <c r="T3120" s="671"/>
      <c r="U3120" s="730" t="str">
        <f t="shared" si="51"/>
        <v/>
      </c>
    </row>
    <row r="3121" spans="1:21" x14ac:dyDescent="0.25">
      <c r="A3121" s="36" t="str">
        <f>'0'!$A$4</f>
        <v>………………..</v>
      </c>
      <c r="B3121" s="37">
        <f>'0'!$A$2</f>
        <v>46112</v>
      </c>
      <c r="C3121" s="37" t="s">
        <v>1197</v>
      </c>
      <c r="D3121" s="195"/>
      <c r="E3121" s="23"/>
      <c r="F3121" s="14"/>
      <c r="G3121" s="22"/>
      <c r="H3121" s="656"/>
      <c r="I3121" s="656"/>
      <c r="J3121" s="656"/>
      <c r="K3121" s="25"/>
      <c r="L3121" s="25"/>
      <c r="M3121" s="25"/>
      <c r="N3121" s="25"/>
      <c r="O3121" s="25"/>
      <c r="P3121" s="25"/>
      <c r="Q3121" s="25"/>
      <c r="R3121" s="25"/>
      <c r="S3121" s="25"/>
      <c r="T3121" s="671"/>
      <c r="U3121" s="730" t="str">
        <f t="shared" si="51"/>
        <v/>
      </c>
    </row>
    <row r="3122" spans="1:21" x14ac:dyDescent="0.25">
      <c r="A3122" s="36" t="str">
        <f>'0'!$A$4</f>
        <v>………………..</v>
      </c>
      <c r="B3122" s="37">
        <f>'0'!$A$2</f>
        <v>46112</v>
      </c>
      <c r="C3122" s="37" t="s">
        <v>1197</v>
      </c>
      <c r="D3122" s="195"/>
      <c r="E3122" s="23"/>
      <c r="F3122" s="14"/>
      <c r="G3122" s="22"/>
      <c r="H3122" s="656"/>
      <c r="I3122" s="656"/>
      <c r="J3122" s="656"/>
      <c r="K3122" s="25"/>
      <c r="L3122" s="25"/>
      <c r="M3122" s="25"/>
      <c r="N3122" s="25"/>
      <c r="O3122" s="25"/>
      <c r="P3122" s="25"/>
      <c r="Q3122" s="25"/>
      <c r="R3122" s="25"/>
      <c r="S3122" s="25"/>
      <c r="T3122" s="671"/>
      <c r="U3122" s="730" t="str">
        <f t="shared" si="51"/>
        <v/>
      </c>
    </row>
    <row r="3123" spans="1:21" x14ac:dyDescent="0.25">
      <c r="A3123" s="36" t="str">
        <f>'0'!$A$4</f>
        <v>………………..</v>
      </c>
      <c r="B3123" s="37">
        <f>'0'!$A$2</f>
        <v>46112</v>
      </c>
      <c r="C3123" s="37" t="s">
        <v>1197</v>
      </c>
      <c r="D3123" s="195"/>
      <c r="E3123" s="23"/>
      <c r="F3123" s="14"/>
      <c r="G3123" s="22"/>
      <c r="H3123" s="656"/>
      <c r="I3123" s="656"/>
      <c r="J3123" s="656"/>
      <c r="K3123" s="25"/>
      <c r="L3123" s="25"/>
      <c r="M3123" s="25"/>
      <c r="N3123" s="25"/>
      <c r="O3123" s="25"/>
      <c r="P3123" s="25"/>
      <c r="Q3123" s="25"/>
      <c r="R3123" s="25"/>
      <c r="S3123" s="25"/>
      <c r="T3123" s="671"/>
      <c r="U3123" s="730" t="str">
        <f t="shared" si="51"/>
        <v/>
      </c>
    </row>
    <row r="3124" spans="1:21" x14ac:dyDescent="0.25">
      <c r="A3124" s="36" t="str">
        <f>'0'!$A$4</f>
        <v>………………..</v>
      </c>
      <c r="B3124" s="37">
        <f>'0'!$A$2</f>
        <v>46112</v>
      </c>
      <c r="C3124" s="37" t="s">
        <v>1197</v>
      </c>
      <c r="D3124" s="195"/>
      <c r="E3124" s="23"/>
      <c r="F3124" s="14"/>
      <c r="G3124" s="22"/>
      <c r="H3124" s="656"/>
      <c r="I3124" s="656"/>
      <c r="J3124" s="656"/>
      <c r="K3124" s="25"/>
      <c r="L3124" s="25"/>
      <c r="M3124" s="25"/>
      <c r="N3124" s="25"/>
      <c r="O3124" s="25"/>
      <c r="P3124" s="25"/>
      <c r="Q3124" s="25"/>
      <c r="R3124" s="25"/>
      <c r="S3124" s="25"/>
      <c r="T3124" s="671"/>
      <c r="U3124" s="730" t="str">
        <f t="shared" si="51"/>
        <v/>
      </c>
    </row>
    <row r="3125" spans="1:21" x14ac:dyDescent="0.25">
      <c r="A3125" s="36" t="str">
        <f>'0'!$A$4</f>
        <v>………………..</v>
      </c>
      <c r="B3125" s="37">
        <f>'0'!$A$2</f>
        <v>46112</v>
      </c>
      <c r="C3125" s="37" t="s">
        <v>1197</v>
      </c>
      <c r="D3125" s="195"/>
      <c r="E3125" s="23"/>
      <c r="F3125" s="14"/>
      <c r="G3125" s="22"/>
      <c r="H3125" s="656"/>
      <c r="I3125" s="656"/>
      <c r="J3125" s="656"/>
      <c r="K3125" s="25"/>
      <c r="L3125" s="25"/>
      <c r="M3125" s="25"/>
      <c r="N3125" s="25"/>
      <c r="O3125" s="25"/>
      <c r="P3125" s="25"/>
      <c r="Q3125" s="25"/>
      <c r="R3125" s="25"/>
      <c r="S3125" s="25"/>
      <c r="T3125" s="671"/>
      <c r="U3125" s="730" t="str">
        <f t="shared" si="51"/>
        <v/>
      </c>
    </row>
    <row r="3126" spans="1:21" x14ac:dyDescent="0.25">
      <c r="A3126" s="36" t="str">
        <f>'0'!$A$4</f>
        <v>………………..</v>
      </c>
      <c r="B3126" s="37">
        <f>'0'!$A$2</f>
        <v>46112</v>
      </c>
      <c r="C3126" s="37" t="s">
        <v>1197</v>
      </c>
      <c r="D3126" s="195"/>
      <c r="E3126" s="23"/>
      <c r="F3126" s="14"/>
      <c r="G3126" s="22"/>
      <c r="H3126" s="656"/>
      <c r="I3126" s="656"/>
      <c r="J3126" s="656"/>
      <c r="K3126" s="25"/>
      <c r="L3126" s="25"/>
      <c r="M3126" s="25"/>
      <c r="N3126" s="25"/>
      <c r="O3126" s="25"/>
      <c r="P3126" s="25"/>
      <c r="Q3126" s="25"/>
      <c r="R3126" s="25"/>
      <c r="S3126" s="25"/>
      <c r="T3126" s="671"/>
      <c r="U3126" s="730" t="str">
        <f t="shared" si="51"/>
        <v/>
      </c>
    </row>
    <row r="3127" spans="1:21" x14ac:dyDescent="0.25">
      <c r="A3127" s="36" t="str">
        <f>'0'!$A$4</f>
        <v>………………..</v>
      </c>
      <c r="B3127" s="37">
        <f>'0'!$A$2</f>
        <v>46112</v>
      </c>
      <c r="C3127" s="37" t="s">
        <v>1197</v>
      </c>
      <c r="D3127" s="195"/>
      <c r="E3127" s="23"/>
      <c r="F3127" s="14"/>
      <c r="G3127" s="22"/>
      <c r="H3127" s="656"/>
      <c r="I3127" s="656"/>
      <c r="J3127" s="656"/>
      <c r="K3127" s="25"/>
      <c r="L3127" s="25"/>
      <c r="M3127" s="25"/>
      <c r="N3127" s="25"/>
      <c r="O3127" s="25"/>
      <c r="P3127" s="25"/>
      <c r="Q3127" s="25"/>
      <c r="R3127" s="25"/>
      <c r="S3127" s="25"/>
      <c r="T3127" s="671"/>
      <c r="U3127" s="730" t="str">
        <f t="shared" si="51"/>
        <v/>
      </c>
    </row>
    <row r="3128" spans="1:21" x14ac:dyDescent="0.25">
      <c r="A3128" s="36" t="str">
        <f>'0'!$A$4</f>
        <v>………………..</v>
      </c>
      <c r="B3128" s="37">
        <f>'0'!$A$2</f>
        <v>46112</v>
      </c>
      <c r="C3128" s="37" t="s">
        <v>1197</v>
      </c>
      <c r="D3128" s="195"/>
      <c r="E3128" s="23"/>
      <c r="F3128" s="14"/>
      <c r="G3128" s="22"/>
      <c r="H3128" s="656"/>
      <c r="I3128" s="656"/>
      <c r="J3128" s="656"/>
      <c r="K3128" s="25"/>
      <c r="L3128" s="25"/>
      <c r="M3128" s="25"/>
      <c r="N3128" s="25"/>
      <c r="O3128" s="25"/>
      <c r="P3128" s="25"/>
      <c r="Q3128" s="25"/>
      <c r="R3128" s="25"/>
      <c r="S3128" s="25"/>
      <c r="T3128" s="671"/>
      <c r="U3128" s="730" t="str">
        <f t="shared" si="51"/>
        <v/>
      </c>
    </row>
    <row r="3129" spans="1:21" x14ac:dyDescent="0.25">
      <c r="A3129" s="36" t="str">
        <f>'0'!$A$4</f>
        <v>………………..</v>
      </c>
      <c r="B3129" s="37">
        <f>'0'!$A$2</f>
        <v>46112</v>
      </c>
      <c r="C3129" s="37" t="s">
        <v>1197</v>
      </c>
      <c r="D3129" s="195"/>
      <c r="E3129" s="23"/>
      <c r="F3129" s="14"/>
      <c r="G3129" s="22"/>
      <c r="H3129" s="656"/>
      <c r="I3129" s="656"/>
      <c r="J3129" s="656"/>
      <c r="K3129" s="25"/>
      <c r="L3129" s="25"/>
      <c r="M3129" s="25"/>
      <c r="N3129" s="25"/>
      <c r="O3129" s="25"/>
      <c r="P3129" s="25"/>
      <c r="Q3129" s="25"/>
      <c r="R3129" s="25"/>
      <c r="S3129" s="25"/>
      <c r="T3129" s="671"/>
      <c r="U3129" s="730" t="str">
        <f t="shared" si="51"/>
        <v/>
      </c>
    </row>
    <row r="3130" spans="1:21" x14ac:dyDescent="0.25">
      <c r="A3130" s="36" t="str">
        <f>'0'!$A$4</f>
        <v>………………..</v>
      </c>
      <c r="B3130" s="37">
        <f>'0'!$A$2</f>
        <v>46112</v>
      </c>
      <c r="C3130" s="37" t="s">
        <v>1197</v>
      </c>
      <c r="D3130" s="195"/>
      <c r="E3130" s="23"/>
      <c r="F3130" s="14"/>
      <c r="G3130" s="22"/>
      <c r="H3130" s="656"/>
      <c r="I3130" s="656"/>
      <c r="J3130" s="656"/>
      <c r="K3130" s="25"/>
      <c r="L3130" s="25"/>
      <c r="M3130" s="25"/>
      <c r="N3130" s="25"/>
      <c r="O3130" s="25"/>
      <c r="P3130" s="25"/>
      <c r="Q3130" s="25"/>
      <c r="R3130" s="25"/>
      <c r="S3130" s="25"/>
      <c r="T3130" s="671"/>
      <c r="U3130" s="730" t="str">
        <f t="shared" si="51"/>
        <v/>
      </c>
    </row>
    <row r="3131" spans="1:21" x14ac:dyDescent="0.25">
      <c r="A3131" s="36" t="str">
        <f>'0'!$A$4</f>
        <v>………………..</v>
      </c>
      <c r="B3131" s="37">
        <f>'0'!$A$2</f>
        <v>46112</v>
      </c>
      <c r="C3131" s="37" t="s">
        <v>1197</v>
      </c>
      <c r="D3131" s="195"/>
      <c r="E3131" s="23"/>
      <c r="F3131" s="14"/>
      <c r="G3131" s="22"/>
      <c r="H3131" s="656"/>
      <c r="I3131" s="656"/>
      <c r="J3131" s="656"/>
      <c r="K3131" s="25"/>
      <c r="L3131" s="25"/>
      <c r="M3131" s="25"/>
      <c r="N3131" s="25"/>
      <c r="O3131" s="25"/>
      <c r="P3131" s="25"/>
      <c r="Q3131" s="25"/>
      <c r="R3131" s="25"/>
      <c r="S3131" s="25"/>
      <c r="T3131" s="671"/>
      <c r="U3131" s="730" t="str">
        <f t="shared" si="51"/>
        <v/>
      </c>
    </row>
    <row r="3132" spans="1:21" x14ac:dyDescent="0.25">
      <c r="A3132" s="36" t="str">
        <f>'0'!$A$4</f>
        <v>………………..</v>
      </c>
      <c r="B3132" s="37">
        <f>'0'!$A$2</f>
        <v>46112</v>
      </c>
      <c r="C3132" s="37" t="s">
        <v>1197</v>
      </c>
      <c r="D3132" s="195"/>
      <c r="E3132" s="23"/>
      <c r="F3132" s="14"/>
      <c r="G3132" s="22"/>
      <c r="H3132" s="656"/>
      <c r="I3132" s="656"/>
      <c r="J3132" s="656"/>
      <c r="K3132" s="25"/>
      <c r="L3132" s="25"/>
      <c r="M3132" s="25"/>
      <c r="N3132" s="25"/>
      <c r="O3132" s="25"/>
      <c r="P3132" s="25"/>
      <c r="Q3132" s="25"/>
      <c r="R3132" s="25"/>
      <c r="S3132" s="25"/>
      <c r="T3132" s="671"/>
      <c r="U3132" s="730" t="str">
        <f t="shared" si="51"/>
        <v/>
      </c>
    </row>
    <row r="3133" spans="1:21" x14ac:dyDescent="0.25">
      <c r="A3133" s="36" t="str">
        <f>'0'!$A$4</f>
        <v>………………..</v>
      </c>
      <c r="B3133" s="37">
        <f>'0'!$A$2</f>
        <v>46112</v>
      </c>
      <c r="C3133" s="37" t="s">
        <v>1197</v>
      </c>
      <c r="D3133" s="195"/>
      <c r="E3133" s="23"/>
      <c r="F3133" s="14"/>
      <c r="G3133" s="22"/>
      <c r="H3133" s="656"/>
      <c r="I3133" s="656"/>
      <c r="J3133" s="656"/>
      <c r="K3133" s="25"/>
      <c r="L3133" s="25"/>
      <c r="M3133" s="25"/>
      <c r="N3133" s="25"/>
      <c r="O3133" s="25"/>
      <c r="P3133" s="25"/>
      <c r="Q3133" s="25"/>
      <c r="R3133" s="25"/>
      <c r="S3133" s="25"/>
      <c r="T3133" s="671"/>
      <c r="U3133" s="730" t="str">
        <f t="shared" si="51"/>
        <v/>
      </c>
    </row>
    <row r="3134" spans="1:21" x14ac:dyDescent="0.25">
      <c r="A3134" s="36" t="str">
        <f>'0'!$A$4</f>
        <v>………………..</v>
      </c>
      <c r="B3134" s="37">
        <f>'0'!$A$2</f>
        <v>46112</v>
      </c>
      <c r="C3134" s="37" t="s">
        <v>1197</v>
      </c>
      <c r="D3134" s="195"/>
      <c r="E3134" s="23"/>
      <c r="F3134" s="14"/>
      <c r="G3134" s="22"/>
      <c r="H3134" s="656"/>
      <c r="I3134" s="656"/>
      <c r="J3134" s="656"/>
      <c r="K3134" s="25"/>
      <c r="L3134" s="25"/>
      <c r="M3134" s="25"/>
      <c r="N3134" s="25"/>
      <c r="O3134" s="25"/>
      <c r="P3134" s="25"/>
      <c r="Q3134" s="25"/>
      <c r="R3134" s="25"/>
      <c r="S3134" s="25"/>
      <c r="T3134" s="671"/>
      <c r="U3134" s="730" t="str">
        <f t="shared" si="51"/>
        <v/>
      </c>
    </row>
    <row r="3135" spans="1:21" x14ac:dyDescent="0.25">
      <c r="A3135" s="36" t="str">
        <f>'0'!$A$4</f>
        <v>………………..</v>
      </c>
      <c r="B3135" s="37">
        <f>'0'!$A$2</f>
        <v>46112</v>
      </c>
      <c r="C3135" s="37" t="s">
        <v>1197</v>
      </c>
      <c r="D3135" s="195"/>
      <c r="E3135" s="23"/>
      <c r="F3135" s="14"/>
      <c r="G3135" s="22"/>
      <c r="H3135" s="656"/>
      <c r="I3135" s="656"/>
      <c r="J3135" s="656"/>
      <c r="K3135" s="25"/>
      <c r="L3135" s="25"/>
      <c r="M3135" s="25"/>
      <c r="N3135" s="25"/>
      <c r="O3135" s="25"/>
      <c r="P3135" s="25"/>
      <c r="Q3135" s="25"/>
      <c r="R3135" s="25"/>
      <c r="S3135" s="25"/>
      <c r="T3135" s="671"/>
      <c r="U3135" s="730" t="str">
        <f t="shared" si="51"/>
        <v/>
      </c>
    </row>
    <row r="3136" spans="1:21" x14ac:dyDescent="0.25">
      <c r="A3136" s="36" t="str">
        <f>'0'!$A$4</f>
        <v>………………..</v>
      </c>
      <c r="B3136" s="37">
        <f>'0'!$A$2</f>
        <v>46112</v>
      </c>
      <c r="C3136" s="37" t="s">
        <v>1197</v>
      </c>
      <c r="D3136" s="195"/>
      <c r="E3136" s="23"/>
      <c r="F3136" s="14"/>
      <c r="G3136" s="22"/>
      <c r="H3136" s="656"/>
      <c r="I3136" s="656"/>
      <c r="J3136" s="656"/>
      <c r="K3136" s="25"/>
      <c r="L3136" s="25"/>
      <c r="M3136" s="25"/>
      <c r="N3136" s="25"/>
      <c r="O3136" s="25"/>
      <c r="P3136" s="25"/>
      <c r="Q3136" s="25"/>
      <c r="R3136" s="25"/>
      <c r="S3136" s="25"/>
      <c r="T3136" s="671"/>
      <c r="U3136" s="730" t="str">
        <f t="shared" si="51"/>
        <v/>
      </c>
    </row>
    <row r="3137" spans="1:21" x14ac:dyDescent="0.25">
      <c r="A3137" s="36" t="str">
        <f>'0'!$A$4</f>
        <v>………………..</v>
      </c>
      <c r="B3137" s="37">
        <f>'0'!$A$2</f>
        <v>46112</v>
      </c>
      <c r="C3137" s="37" t="s">
        <v>1197</v>
      </c>
      <c r="D3137" s="195"/>
      <c r="E3137" s="23"/>
      <c r="F3137" s="14"/>
      <c r="G3137" s="22"/>
      <c r="H3137" s="656"/>
      <c r="I3137" s="656"/>
      <c r="J3137" s="656"/>
      <c r="K3137" s="25"/>
      <c r="L3137" s="25"/>
      <c r="M3137" s="25"/>
      <c r="N3137" s="25"/>
      <c r="O3137" s="25"/>
      <c r="P3137" s="25"/>
      <c r="Q3137" s="25"/>
      <c r="R3137" s="25"/>
      <c r="S3137" s="25"/>
      <c r="T3137" s="671"/>
      <c r="U3137" s="730" t="str">
        <f t="shared" si="51"/>
        <v/>
      </c>
    </row>
    <row r="3138" spans="1:21" x14ac:dyDescent="0.25">
      <c r="A3138" s="36" t="str">
        <f>'0'!$A$4</f>
        <v>………………..</v>
      </c>
      <c r="B3138" s="37">
        <f>'0'!$A$2</f>
        <v>46112</v>
      </c>
      <c r="C3138" s="37" t="s">
        <v>1197</v>
      </c>
      <c r="D3138" s="195"/>
      <c r="E3138" s="23"/>
      <c r="F3138" s="14"/>
      <c r="G3138" s="22"/>
      <c r="H3138" s="656"/>
      <c r="I3138" s="656"/>
      <c r="J3138" s="656"/>
      <c r="K3138" s="25"/>
      <c r="L3138" s="25"/>
      <c r="M3138" s="25"/>
      <c r="N3138" s="25"/>
      <c r="O3138" s="25"/>
      <c r="P3138" s="25"/>
      <c r="Q3138" s="25"/>
      <c r="R3138" s="25"/>
      <c r="S3138" s="25"/>
      <c r="T3138" s="671"/>
      <c r="U3138" s="730" t="str">
        <f t="shared" si="51"/>
        <v/>
      </c>
    </row>
    <row r="3139" spans="1:21" x14ac:dyDescent="0.25">
      <c r="A3139" s="36" t="str">
        <f>'0'!$A$4</f>
        <v>………………..</v>
      </c>
      <c r="B3139" s="37">
        <f>'0'!$A$2</f>
        <v>46112</v>
      </c>
      <c r="C3139" s="37" t="s">
        <v>1197</v>
      </c>
      <c r="D3139" s="195"/>
      <c r="E3139" s="23"/>
      <c r="F3139" s="14"/>
      <c r="G3139" s="22"/>
      <c r="H3139" s="656"/>
      <c r="I3139" s="656"/>
      <c r="J3139" s="656"/>
      <c r="K3139" s="25"/>
      <c r="L3139" s="25"/>
      <c r="M3139" s="25"/>
      <c r="N3139" s="25"/>
      <c r="O3139" s="25"/>
      <c r="P3139" s="25"/>
      <c r="Q3139" s="25"/>
      <c r="R3139" s="25"/>
      <c r="S3139" s="25"/>
      <c r="T3139" s="671"/>
      <c r="U3139" s="730" t="str">
        <f t="shared" si="51"/>
        <v/>
      </c>
    </row>
    <row r="3140" spans="1:21" x14ac:dyDescent="0.25">
      <c r="A3140" s="36" t="str">
        <f>'0'!$A$4</f>
        <v>………………..</v>
      </c>
      <c r="B3140" s="37">
        <f>'0'!$A$2</f>
        <v>46112</v>
      </c>
      <c r="C3140" s="37" t="s">
        <v>1197</v>
      </c>
      <c r="D3140" s="195"/>
      <c r="E3140" s="23"/>
      <c r="F3140" s="14"/>
      <c r="G3140" s="22"/>
      <c r="H3140" s="656"/>
      <c r="I3140" s="656"/>
      <c r="J3140" s="656"/>
      <c r="K3140" s="25"/>
      <c r="L3140" s="25"/>
      <c r="M3140" s="25"/>
      <c r="N3140" s="25"/>
      <c r="O3140" s="25"/>
      <c r="P3140" s="25"/>
      <c r="Q3140" s="25"/>
      <c r="R3140" s="25"/>
      <c r="S3140" s="25"/>
      <c r="T3140" s="671"/>
      <c r="U3140" s="730" t="str">
        <f t="shared" si="51"/>
        <v/>
      </c>
    </row>
    <row r="3141" spans="1:21" x14ac:dyDescent="0.25">
      <c r="A3141" s="36" t="str">
        <f>'0'!$A$4</f>
        <v>………………..</v>
      </c>
      <c r="B3141" s="37">
        <f>'0'!$A$2</f>
        <v>46112</v>
      </c>
      <c r="C3141" s="37" t="s">
        <v>1197</v>
      </c>
      <c r="D3141" s="195"/>
      <c r="E3141" s="23"/>
      <c r="F3141" s="14"/>
      <c r="G3141" s="22"/>
      <c r="H3141" s="656"/>
      <c r="I3141" s="656"/>
      <c r="J3141" s="656"/>
      <c r="K3141" s="25"/>
      <c r="L3141" s="25"/>
      <c r="M3141" s="25"/>
      <c r="N3141" s="25"/>
      <c r="O3141" s="25"/>
      <c r="P3141" s="25"/>
      <c r="Q3141" s="25"/>
      <c r="R3141" s="25"/>
      <c r="S3141" s="25"/>
      <c r="T3141" s="671"/>
      <c r="U3141" s="730" t="str">
        <f t="shared" si="51"/>
        <v/>
      </c>
    </row>
    <row r="3142" spans="1:21" x14ac:dyDescent="0.25">
      <c r="A3142" s="36" t="str">
        <f>'0'!$A$4</f>
        <v>………………..</v>
      </c>
      <c r="B3142" s="37">
        <f>'0'!$A$2</f>
        <v>46112</v>
      </c>
      <c r="C3142" s="37" t="s">
        <v>1197</v>
      </c>
      <c r="D3142" s="195"/>
      <c r="E3142" s="23"/>
      <c r="F3142" s="14"/>
      <c r="G3142" s="22"/>
      <c r="H3142" s="656"/>
      <c r="I3142" s="656"/>
      <c r="J3142" s="656"/>
      <c r="K3142" s="25"/>
      <c r="L3142" s="25"/>
      <c r="M3142" s="25"/>
      <c r="N3142" s="25"/>
      <c r="O3142" s="25"/>
      <c r="P3142" s="25"/>
      <c r="Q3142" s="25"/>
      <c r="R3142" s="25"/>
      <c r="S3142" s="25"/>
      <c r="T3142" s="671"/>
      <c r="U3142" s="730" t="str">
        <f t="shared" si="51"/>
        <v/>
      </c>
    </row>
    <row r="3143" spans="1:21" x14ac:dyDescent="0.25">
      <c r="A3143" s="36" t="str">
        <f>'0'!$A$4</f>
        <v>………………..</v>
      </c>
      <c r="B3143" s="37">
        <f>'0'!$A$2</f>
        <v>46112</v>
      </c>
      <c r="C3143" s="37" t="s">
        <v>1197</v>
      </c>
      <c r="D3143" s="195"/>
      <c r="E3143" s="23"/>
      <c r="F3143" s="14"/>
      <c r="G3143" s="22"/>
      <c r="H3143" s="656"/>
      <c r="I3143" s="656"/>
      <c r="J3143" s="656"/>
      <c r="K3143" s="25"/>
      <c r="L3143" s="25"/>
      <c r="M3143" s="25"/>
      <c r="N3143" s="25"/>
      <c r="O3143" s="25"/>
      <c r="P3143" s="25"/>
      <c r="Q3143" s="25"/>
      <c r="R3143" s="25"/>
      <c r="S3143" s="25"/>
      <c r="T3143" s="671"/>
      <c r="U3143" s="730" t="str">
        <f t="shared" si="51"/>
        <v/>
      </c>
    </row>
    <row r="3144" spans="1:21" x14ac:dyDescent="0.25">
      <c r="A3144" s="36" t="str">
        <f>'0'!$A$4</f>
        <v>………………..</v>
      </c>
      <c r="B3144" s="37">
        <f>'0'!$A$2</f>
        <v>46112</v>
      </c>
      <c r="C3144" s="37" t="s">
        <v>1197</v>
      </c>
      <c r="D3144" s="195"/>
      <c r="E3144" s="23"/>
      <c r="F3144" s="14"/>
      <c r="G3144" s="22"/>
      <c r="H3144" s="656"/>
      <c r="I3144" s="656"/>
      <c r="J3144" s="656"/>
      <c r="K3144" s="25"/>
      <c r="L3144" s="25"/>
      <c r="M3144" s="25"/>
      <c r="N3144" s="25"/>
      <c r="O3144" s="25"/>
      <c r="P3144" s="25"/>
      <c r="Q3144" s="25"/>
      <c r="R3144" s="25"/>
      <c r="S3144" s="25"/>
      <c r="T3144" s="671"/>
      <c r="U3144" s="730" t="str">
        <f t="shared" si="51"/>
        <v/>
      </c>
    </row>
    <row r="3145" spans="1:21" x14ac:dyDescent="0.25">
      <c r="A3145" s="36" t="str">
        <f>'0'!$A$4</f>
        <v>………………..</v>
      </c>
      <c r="B3145" s="37">
        <f>'0'!$A$2</f>
        <v>46112</v>
      </c>
      <c r="C3145" s="37" t="s">
        <v>1197</v>
      </c>
      <c r="D3145" s="195"/>
      <c r="E3145" s="23"/>
      <c r="F3145" s="14"/>
      <c r="G3145" s="22"/>
      <c r="H3145" s="656"/>
      <c r="I3145" s="656"/>
      <c r="J3145" s="656"/>
      <c r="K3145" s="25"/>
      <c r="L3145" s="25"/>
      <c r="M3145" s="25"/>
      <c r="N3145" s="25"/>
      <c r="O3145" s="25"/>
      <c r="P3145" s="25"/>
      <c r="Q3145" s="25"/>
      <c r="R3145" s="25"/>
      <c r="S3145" s="25"/>
      <c r="T3145" s="671"/>
      <c r="U3145" s="730" t="str">
        <f t="shared" si="51"/>
        <v/>
      </c>
    </row>
    <row r="3146" spans="1:21" x14ac:dyDescent="0.25">
      <c r="A3146" s="36" t="str">
        <f>'0'!$A$4</f>
        <v>………………..</v>
      </c>
      <c r="B3146" s="37">
        <f>'0'!$A$2</f>
        <v>46112</v>
      </c>
      <c r="C3146" s="37" t="s">
        <v>1197</v>
      </c>
      <c r="D3146" s="195"/>
      <c r="E3146" s="23"/>
      <c r="F3146" s="14"/>
      <c r="G3146" s="22"/>
      <c r="H3146" s="656"/>
      <c r="I3146" s="656"/>
      <c r="J3146" s="656"/>
      <c r="K3146" s="25"/>
      <c r="L3146" s="25"/>
      <c r="M3146" s="25"/>
      <c r="N3146" s="25"/>
      <c r="O3146" s="25"/>
      <c r="P3146" s="25"/>
      <c r="Q3146" s="25"/>
      <c r="R3146" s="25"/>
      <c r="S3146" s="25"/>
      <c r="T3146" s="671"/>
      <c r="U3146" s="730" t="str">
        <f t="shared" si="51"/>
        <v/>
      </c>
    </row>
    <row r="3147" spans="1:21" x14ac:dyDescent="0.25">
      <c r="A3147" s="36" t="str">
        <f>'0'!$A$4</f>
        <v>………………..</v>
      </c>
      <c r="B3147" s="37">
        <f>'0'!$A$2</f>
        <v>46112</v>
      </c>
      <c r="C3147" s="37" t="s">
        <v>1197</v>
      </c>
      <c r="D3147" s="195"/>
      <c r="E3147" s="23"/>
      <c r="F3147" s="14"/>
      <c r="G3147" s="22"/>
      <c r="H3147" s="656"/>
      <c r="I3147" s="656"/>
      <c r="J3147" s="656"/>
      <c r="K3147" s="25"/>
      <c r="L3147" s="25"/>
      <c r="M3147" s="25"/>
      <c r="N3147" s="25"/>
      <c r="O3147" s="25"/>
      <c r="P3147" s="25"/>
      <c r="Q3147" s="25"/>
      <c r="R3147" s="25"/>
      <c r="S3147" s="25"/>
      <c r="T3147" s="671"/>
      <c r="U3147" s="730" t="str">
        <f t="shared" ref="U3147:U3210" si="52">IF(COUNTBLANK(D3147:S3147)=16,"",IF(D3147="999999999","",IF(ISNUMBER(VALUE(D3147)),IF(LEN(D3147)&lt;&gt;9,"Въведеното ЕИК е твърде късо или твърде дълго",IF(OR(MOD(MID(D3147,1,1)*1+MID(D3147,2,1)*2+MID(D3147,3,1)*3+MID(D3147,4,1)*4+MID(D3147,5,1)*5+MID(D3147,6,1)*6+MID(D3147,7,1)*7+MID(D3147,8,1)*8,11)-MID(D3147,9,1)=0,AND(MOD(MID(D3147,1,1)*3+MID(D3147,2,1)*4+MID(D3147,3,1)*5+MID(D3147,4,1)*6+MID(D3147,5,1)*7+MID(D3147,6,1)*8+MID(D3147,7,1)*9+MID(D3147,8,1)*10,11)=10,MID(D3147,9,1)*1=0),MOD(MID(D3147,1,1)*3+MID(D3147,2,1)*4+MID(D3147,3,1)*5+MID(D3147,4,1)*6+MID(D3147,5,1)*7+MID(D3147,6,1)*8+MID(D3147,7,1)*9+MID(D3147,8,1)*10,11)-MID(D3147,9,1)=0),"","Въведеното ЕИК е невалидно")),"Въведеното ЕИК съдържа непозволени символи")))</f>
        <v/>
      </c>
    </row>
    <row r="3148" spans="1:21" x14ac:dyDescent="0.25">
      <c r="A3148" s="36" t="str">
        <f>'0'!$A$4</f>
        <v>………………..</v>
      </c>
      <c r="B3148" s="37">
        <f>'0'!$A$2</f>
        <v>46112</v>
      </c>
      <c r="C3148" s="37" t="s">
        <v>1197</v>
      </c>
      <c r="D3148" s="195"/>
      <c r="E3148" s="23"/>
      <c r="F3148" s="14"/>
      <c r="G3148" s="22"/>
      <c r="H3148" s="656"/>
      <c r="I3148" s="656"/>
      <c r="J3148" s="656"/>
      <c r="K3148" s="25"/>
      <c r="L3148" s="25"/>
      <c r="M3148" s="25"/>
      <c r="N3148" s="25"/>
      <c r="O3148" s="25"/>
      <c r="P3148" s="25"/>
      <c r="Q3148" s="25"/>
      <c r="R3148" s="25"/>
      <c r="S3148" s="25"/>
      <c r="T3148" s="671"/>
      <c r="U3148" s="730" t="str">
        <f t="shared" si="52"/>
        <v/>
      </c>
    </row>
    <row r="3149" spans="1:21" x14ac:dyDescent="0.25">
      <c r="A3149" s="36" t="str">
        <f>'0'!$A$4</f>
        <v>………………..</v>
      </c>
      <c r="B3149" s="37">
        <f>'0'!$A$2</f>
        <v>46112</v>
      </c>
      <c r="C3149" s="37" t="s">
        <v>1197</v>
      </c>
      <c r="D3149" s="195"/>
      <c r="E3149" s="23"/>
      <c r="F3149" s="14"/>
      <c r="G3149" s="22"/>
      <c r="H3149" s="656"/>
      <c r="I3149" s="656"/>
      <c r="J3149" s="656"/>
      <c r="K3149" s="25"/>
      <c r="L3149" s="25"/>
      <c r="M3149" s="25"/>
      <c r="N3149" s="25"/>
      <c r="O3149" s="25"/>
      <c r="P3149" s="25"/>
      <c r="Q3149" s="25"/>
      <c r="R3149" s="25"/>
      <c r="S3149" s="25"/>
      <c r="T3149" s="671"/>
      <c r="U3149" s="730" t="str">
        <f t="shared" si="52"/>
        <v/>
      </c>
    </row>
    <row r="3150" spans="1:21" x14ac:dyDescent="0.25">
      <c r="A3150" s="36" t="str">
        <f>'0'!$A$4</f>
        <v>………………..</v>
      </c>
      <c r="B3150" s="37">
        <f>'0'!$A$2</f>
        <v>46112</v>
      </c>
      <c r="C3150" s="37" t="s">
        <v>1197</v>
      </c>
      <c r="D3150" s="195"/>
      <c r="E3150" s="23"/>
      <c r="F3150" s="14"/>
      <c r="G3150" s="22"/>
      <c r="H3150" s="656"/>
      <c r="I3150" s="656"/>
      <c r="J3150" s="656"/>
      <c r="K3150" s="25"/>
      <c r="L3150" s="25"/>
      <c r="M3150" s="25"/>
      <c r="N3150" s="25"/>
      <c r="O3150" s="25"/>
      <c r="P3150" s="25"/>
      <c r="Q3150" s="25"/>
      <c r="R3150" s="25"/>
      <c r="S3150" s="25"/>
      <c r="T3150" s="671"/>
      <c r="U3150" s="730" t="str">
        <f t="shared" si="52"/>
        <v/>
      </c>
    </row>
    <row r="3151" spans="1:21" x14ac:dyDescent="0.25">
      <c r="A3151" s="36" t="str">
        <f>'0'!$A$4</f>
        <v>………………..</v>
      </c>
      <c r="B3151" s="37">
        <f>'0'!$A$2</f>
        <v>46112</v>
      </c>
      <c r="C3151" s="37" t="s">
        <v>1197</v>
      </c>
      <c r="D3151" s="195"/>
      <c r="E3151" s="23"/>
      <c r="F3151" s="14"/>
      <c r="G3151" s="22"/>
      <c r="H3151" s="656"/>
      <c r="I3151" s="656"/>
      <c r="J3151" s="656"/>
      <c r="K3151" s="25"/>
      <c r="L3151" s="25"/>
      <c r="M3151" s="25"/>
      <c r="N3151" s="25"/>
      <c r="O3151" s="25"/>
      <c r="P3151" s="25"/>
      <c r="Q3151" s="25"/>
      <c r="R3151" s="25"/>
      <c r="S3151" s="25"/>
      <c r="T3151" s="671"/>
      <c r="U3151" s="730" t="str">
        <f t="shared" si="52"/>
        <v/>
      </c>
    </row>
    <row r="3152" spans="1:21" x14ac:dyDescent="0.25">
      <c r="A3152" s="36" t="str">
        <f>'0'!$A$4</f>
        <v>………………..</v>
      </c>
      <c r="B3152" s="37">
        <f>'0'!$A$2</f>
        <v>46112</v>
      </c>
      <c r="C3152" s="37" t="s">
        <v>1197</v>
      </c>
      <c r="D3152" s="195"/>
      <c r="E3152" s="23"/>
      <c r="F3152" s="14"/>
      <c r="G3152" s="22"/>
      <c r="H3152" s="656"/>
      <c r="I3152" s="656"/>
      <c r="J3152" s="656"/>
      <c r="K3152" s="25"/>
      <c r="L3152" s="25"/>
      <c r="M3152" s="25"/>
      <c r="N3152" s="25"/>
      <c r="O3152" s="25"/>
      <c r="P3152" s="25"/>
      <c r="Q3152" s="25"/>
      <c r="R3152" s="25"/>
      <c r="S3152" s="25"/>
      <c r="T3152" s="671"/>
      <c r="U3152" s="730" t="str">
        <f t="shared" si="52"/>
        <v/>
      </c>
    </row>
    <row r="3153" spans="1:21" x14ac:dyDescent="0.25">
      <c r="A3153" s="36" t="str">
        <f>'0'!$A$4</f>
        <v>………………..</v>
      </c>
      <c r="B3153" s="37">
        <f>'0'!$A$2</f>
        <v>46112</v>
      </c>
      <c r="C3153" s="37" t="s">
        <v>1197</v>
      </c>
      <c r="D3153" s="195"/>
      <c r="E3153" s="23"/>
      <c r="F3153" s="14"/>
      <c r="G3153" s="22"/>
      <c r="H3153" s="656"/>
      <c r="I3153" s="656"/>
      <c r="J3153" s="656"/>
      <c r="K3153" s="25"/>
      <c r="L3153" s="25"/>
      <c r="M3153" s="25"/>
      <c r="N3153" s="25"/>
      <c r="O3153" s="25"/>
      <c r="P3153" s="25"/>
      <c r="Q3153" s="25"/>
      <c r="R3153" s="25"/>
      <c r="S3153" s="25"/>
      <c r="T3153" s="671"/>
      <c r="U3153" s="730" t="str">
        <f t="shared" si="52"/>
        <v/>
      </c>
    </row>
    <row r="3154" spans="1:21" x14ac:dyDescent="0.25">
      <c r="A3154" s="36" t="str">
        <f>'0'!$A$4</f>
        <v>………………..</v>
      </c>
      <c r="B3154" s="37">
        <f>'0'!$A$2</f>
        <v>46112</v>
      </c>
      <c r="C3154" s="37" t="s">
        <v>1197</v>
      </c>
      <c r="D3154" s="195"/>
      <c r="E3154" s="23"/>
      <c r="F3154" s="14"/>
      <c r="G3154" s="22"/>
      <c r="H3154" s="656"/>
      <c r="I3154" s="656"/>
      <c r="J3154" s="656"/>
      <c r="K3154" s="25"/>
      <c r="L3154" s="25"/>
      <c r="M3154" s="25"/>
      <c r="N3154" s="25"/>
      <c r="O3154" s="25"/>
      <c r="P3154" s="25"/>
      <c r="Q3154" s="25"/>
      <c r="R3154" s="25"/>
      <c r="S3154" s="25"/>
      <c r="T3154" s="671"/>
      <c r="U3154" s="730" t="str">
        <f t="shared" si="52"/>
        <v/>
      </c>
    </row>
    <row r="3155" spans="1:21" x14ac:dyDescent="0.25">
      <c r="A3155" s="36" t="str">
        <f>'0'!$A$4</f>
        <v>………………..</v>
      </c>
      <c r="B3155" s="37">
        <f>'0'!$A$2</f>
        <v>46112</v>
      </c>
      <c r="C3155" s="37" t="s">
        <v>1197</v>
      </c>
      <c r="D3155" s="195"/>
      <c r="E3155" s="23"/>
      <c r="F3155" s="14"/>
      <c r="G3155" s="22"/>
      <c r="H3155" s="656"/>
      <c r="I3155" s="656"/>
      <c r="J3155" s="656"/>
      <c r="K3155" s="25"/>
      <c r="L3155" s="25"/>
      <c r="M3155" s="25"/>
      <c r="N3155" s="25"/>
      <c r="O3155" s="25"/>
      <c r="P3155" s="25"/>
      <c r="Q3155" s="25"/>
      <c r="R3155" s="25"/>
      <c r="S3155" s="25"/>
      <c r="T3155" s="671"/>
      <c r="U3155" s="730" t="str">
        <f t="shared" si="52"/>
        <v/>
      </c>
    </row>
    <row r="3156" spans="1:21" x14ac:dyDescent="0.25">
      <c r="A3156" s="36" t="str">
        <f>'0'!$A$4</f>
        <v>………………..</v>
      </c>
      <c r="B3156" s="37">
        <f>'0'!$A$2</f>
        <v>46112</v>
      </c>
      <c r="C3156" s="37" t="s">
        <v>1197</v>
      </c>
      <c r="D3156" s="195"/>
      <c r="E3156" s="23"/>
      <c r="F3156" s="14"/>
      <c r="G3156" s="22"/>
      <c r="H3156" s="656"/>
      <c r="I3156" s="656"/>
      <c r="J3156" s="656"/>
      <c r="K3156" s="25"/>
      <c r="L3156" s="25"/>
      <c r="M3156" s="25"/>
      <c r="N3156" s="25"/>
      <c r="O3156" s="25"/>
      <c r="P3156" s="25"/>
      <c r="Q3156" s="25"/>
      <c r="R3156" s="25"/>
      <c r="S3156" s="25"/>
      <c r="T3156" s="671"/>
      <c r="U3156" s="730" t="str">
        <f t="shared" si="52"/>
        <v/>
      </c>
    </row>
    <row r="3157" spans="1:21" x14ac:dyDescent="0.25">
      <c r="A3157" s="36" t="str">
        <f>'0'!$A$4</f>
        <v>………………..</v>
      </c>
      <c r="B3157" s="37">
        <f>'0'!$A$2</f>
        <v>46112</v>
      </c>
      <c r="C3157" s="37" t="s">
        <v>1197</v>
      </c>
      <c r="D3157" s="195"/>
      <c r="E3157" s="23"/>
      <c r="F3157" s="14"/>
      <c r="G3157" s="22"/>
      <c r="H3157" s="656"/>
      <c r="I3157" s="656"/>
      <c r="J3157" s="656"/>
      <c r="K3157" s="25"/>
      <c r="L3157" s="25"/>
      <c r="M3157" s="25"/>
      <c r="N3157" s="25"/>
      <c r="O3157" s="25"/>
      <c r="P3157" s="25"/>
      <c r="Q3157" s="25"/>
      <c r="R3157" s="25"/>
      <c r="S3157" s="25"/>
      <c r="T3157" s="671"/>
      <c r="U3157" s="730" t="str">
        <f t="shared" si="52"/>
        <v/>
      </c>
    </row>
    <row r="3158" spans="1:21" x14ac:dyDescent="0.25">
      <c r="A3158" s="36" t="str">
        <f>'0'!$A$4</f>
        <v>………………..</v>
      </c>
      <c r="B3158" s="37">
        <f>'0'!$A$2</f>
        <v>46112</v>
      </c>
      <c r="C3158" s="37" t="s">
        <v>1197</v>
      </c>
      <c r="D3158" s="195"/>
      <c r="E3158" s="23"/>
      <c r="F3158" s="14"/>
      <c r="G3158" s="22"/>
      <c r="H3158" s="656"/>
      <c r="I3158" s="656"/>
      <c r="J3158" s="656"/>
      <c r="K3158" s="25"/>
      <c r="L3158" s="25"/>
      <c r="M3158" s="25"/>
      <c r="N3158" s="25"/>
      <c r="O3158" s="25"/>
      <c r="P3158" s="25"/>
      <c r="Q3158" s="25"/>
      <c r="R3158" s="25"/>
      <c r="S3158" s="25"/>
      <c r="T3158" s="671"/>
      <c r="U3158" s="730" t="str">
        <f t="shared" si="52"/>
        <v/>
      </c>
    </row>
    <row r="3159" spans="1:21" x14ac:dyDescent="0.25">
      <c r="A3159" s="36" t="str">
        <f>'0'!$A$4</f>
        <v>………………..</v>
      </c>
      <c r="B3159" s="37">
        <f>'0'!$A$2</f>
        <v>46112</v>
      </c>
      <c r="C3159" s="37" t="s">
        <v>1197</v>
      </c>
      <c r="D3159" s="195"/>
      <c r="E3159" s="23"/>
      <c r="F3159" s="14"/>
      <c r="G3159" s="22"/>
      <c r="H3159" s="656"/>
      <c r="I3159" s="656"/>
      <c r="J3159" s="656"/>
      <c r="K3159" s="25"/>
      <c r="L3159" s="25"/>
      <c r="M3159" s="25"/>
      <c r="N3159" s="25"/>
      <c r="O3159" s="25"/>
      <c r="P3159" s="25"/>
      <c r="Q3159" s="25"/>
      <c r="R3159" s="25"/>
      <c r="S3159" s="25"/>
      <c r="T3159" s="671"/>
      <c r="U3159" s="730" t="str">
        <f t="shared" si="52"/>
        <v/>
      </c>
    </row>
    <row r="3160" spans="1:21" x14ac:dyDescent="0.25">
      <c r="A3160" s="36" t="str">
        <f>'0'!$A$4</f>
        <v>………………..</v>
      </c>
      <c r="B3160" s="37">
        <f>'0'!$A$2</f>
        <v>46112</v>
      </c>
      <c r="C3160" s="37" t="s">
        <v>1197</v>
      </c>
      <c r="D3160" s="195"/>
      <c r="E3160" s="23"/>
      <c r="F3160" s="14"/>
      <c r="G3160" s="22"/>
      <c r="H3160" s="656"/>
      <c r="I3160" s="656"/>
      <c r="J3160" s="656"/>
      <c r="K3160" s="25"/>
      <c r="L3160" s="25"/>
      <c r="M3160" s="25"/>
      <c r="N3160" s="25"/>
      <c r="O3160" s="25"/>
      <c r="P3160" s="25"/>
      <c r="Q3160" s="25"/>
      <c r="R3160" s="25"/>
      <c r="S3160" s="25"/>
      <c r="T3160" s="671"/>
      <c r="U3160" s="730" t="str">
        <f t="shared" si="52"/>
        <v/>
      </c>
    </row>
    <row r="3161" spans="1:21" x14ac:dyDescent="0.25">
      <c r="A3161" s="36" t="str">
        <f>'0'!$A$4</f>
        <v>………………..</v>
      </c>
      <c r="B3161" s="37">
        <f>'0'!$A$2</f>
        <v>46112</v>
      </c>
      <c r="C3161" s="37" t="s">
        <v>1197</v>
      </c>
      <c r="D3161" s="195"/>
      <c r="E3161" s="23"/>
      <c r="F3161" s="14"/>
      <c r="G3161" s="22"/>
      <c r="H3161" s="656"/>
      <c r="I3161" s="656"/>
      <c r="J3161" s="656"/>
      <c r="K3161" s="25"/>
      <c r="L3161" s="25"/>
      <c r="M3161" s="25"/>
      <c r="N3161" s="25"/>
      <c r="O3161" s="25"/>
      <c r="P3161" s="25"/>
      <c r="Q3161" s="25"/>
      <c r="R3161" s="25"/>
      <c r="S3161" s="25"/>
      <c r="T3161" s="671"/>
      <c r="U3161" s="730" t="str">
        <f t="shared" si="52"/>
        <v/>
      </c>
    </row>
    <row r="3162" spans="1:21" x14ac:dyDescent="0.25">
      <c r="A3162" s="36" t="str">
        <f>'0'!$A$4</f>
        <v>………………..</v>
      </c>
      <c r="B3162" s="37">
        <f>'0'!$A$2</f>
        <v>46112</v>
      </c>
      <c r="C3162" s="37" t="s">
        <v>1197</v>
      </c>
      <c r="D3162" s="195"/>
      <c r="E3162" s="23"/>
      <c r="F3162" s="14"/>
      <c r="G3162" s="22"/>
      <c r="H3162" s="656"/>
      <c r="I3162" s="656"/>
      <c r="J3162" s="656"/>
      <c r="K3162" s="25"/>
      <c r="L3162" s="25"/>
      <c r="M3162" s="25"/>
      <c r="N3162" s="25"/>
      <c r="O3162" s="25"/>
      <c r="P3162" s="25"/>
      <c r="Q3162" s="25"/>
      <c r="R3162" s="25"/>
      <c r="S3162" s="25"/>
      <c r="T3162" s="671"/>
      <c r="U3162" s="730" t="str">
        <f t="shared" si="52"/>
        <v/>
      </c>
    </row>
    <row r="3163" spans="1:21" x14ac:dyDescent="0.25">
      <c r="A3163" s="36" t="str">
        <f>'0'!$A$4</f>
        <v>………………..</v>
      </c>
      <c r="B3163" s="37">
        <f>'0'!$A$2</f>
        <v>46112</v>
      </c>
      <c r="C3163" s="37" t="s">
        <v>1197</v>
      </c>
      <c r="D3163" s="195"/>
      <c r="E3163" s="23"/>
      <c r="F3163" s="14"/>
      <c r="G3163" s="22"/>
      <c r="H3163" s="656"/>
      <c r="I3163" s="656"/>
      <c r="J3163" s="656"/>
      <c r="K3163" s="25"/>
      <c r="L3163" s="25"/>
      <c r="M3163" s="25"/>
      <c r="N3163" s="25"/>
      <c r="O3163" s="25"/>
      <c r="P3163" s="25"/>
      <c r="Q3163" s="25"/>
      <c r="R3163" s="25"/>
      <c r="S3163" s="25"/>
      <c r="T3163" s="671"/>
      <c r="U3163" s="730" t="str">
        <f t="shared" si="52"/>
        <v/>
      </c>
    </row>
    <row r="3164" spans="1:21" x14ac:dyDescent="0.25">
      <c r="A3164" s="36" t="str">
        <f>'0'!$A$4</f>
        <v>………………..</v>
      </c>
      <c r="B3164" s="37">
        <f>'0'!$A$2</f>
        <v>46112</v>
      </c>
      <c r="C3164" s="37" t="s">
        <v>1197</v>
      </c>
      <c r="D3164" s="195"/>
      <c r="E3164" s="23"/>
      <c r="F3164" s="14"/>
      <c r="G3164" s="22"/>
      <c r="H3164" s="656"/>
      <c r="I3164" s="656"/>
      <c r="J3164" s="656"/>
      <c r="K3164" s="25"/>
      <c r="L3164" s="25"/>
      <c r="M3164" s="25"/>
      <c r="N3164" s="25"/>
      <c r="O3164" s="25"/>
      <c r="P3164" s="25"/>
      <c r="Q3164" s="25"/>
      <c r="R3164" s="25"/>
      <c r="S3164" s="25"/>
      <c r="T3164" s="671"/>
      <c r="U3164" s="730" t="str">
        <f t="shared" si="52"/>
        <v/>
      </c>
    </row>
    <row r="3165" spans="1:21" x14ac:dyDescent="0.25">
      <c r="A3165" s="36" t="str">
        <f>'0'!$A$4</f>
        <v>………………..</v>
      </c>
      <c r="B3165" s="37">
        <f>'0'!$A$2</f>
        <v>46112</v>
      </c>
      <c r="C3165" s="37" t="s">
        <v>1197</v>
      </c>
      <c r="D3165" s="195"/>
      <c r="E3165" s="23"/>
      <c r="F3165" s="14"/>
      <c r="G3165" s="22"/>
      <c r="H3165" s="656"/>
      <c r="I3165" s="656"/>
      <c r="J3165" s="656"/>
      <c r="K3165" s="25"/>
      <c r="L3165" s="25"/>
      <c r="M3165" s="25"/>
      <c r="N3165" s="25"/>
      <c r="O3165" s="25"/>
      <c r="P3165" s="25"/>
      <c r="Q3165" s="25"/>
      <c r="R3165" s="25"/>
      <c r="S3165" s="25"/>
      <c r="T3165" s="671"/>
      <c r="U3165" s="730" t="str">
        <f t="shared" si="52"/>
        <v/>
      </c>
    </row>
    <row r="3166" spans="1:21" x14ac:dyDescent="0.25">
      <c r="A3166" s="36" t="str">
        <f>'0'!$A$4</f>
        <v>………………..</v>
      </c>
      <c r="B3166" s="37">
        <f>'0'!$A$2</f>
        <v>46112</v>
      </c>
      <c r="C3166" s="37" t="s">
        <v>1197</v>
      </c>
      <c r="D3166" s="195"/>
      <c r="E3166" s="23"/>
      <c r="F3166" s="14"/>
      <c r="G3166" s="22"/>
      <c r="H3166" s="656"/>
      <c r="I3166" s="656"/>
      <c r="J3166" s="656"/>
      <c r="K3166" s="25"/>
      <c r="L3166" s="25"/>
      <c r="M3166" s="25"/>
      <c r="N3166" s="25"/>
      <c r="O3166" s="25"/>
      <c r="P3166" s="25"/>
      <c r="Q3166" s="25"/>
      <c r="R3166" s="25"/>
      <c r="S3166" s="25"/>
      <c r="T3166" s="671"/>
      <c r="U3166" s="730" t="str">
        <f t="shared" si="52"/>
        <v/>
      </c>
    </row>
    <row r="3167" spans="1:21" x14ac:dyDescent="0.25">
      <c r="A3167" s="36" t="str">
        <f>'0'!$A$4</f>
        <v>………………..</v>
      </c>
      <c r="B3167" s="37">
        <f>'0'!$A$2</f>
        <v>46112</v>
      </c>
      <c r="C3167" s="37" t="s">
        <v>1197</v>
      </c>
      <c r="D3167" s="195"/>
      <c r="E3167" s="23"/>
      <c r="F3167" s="14"/>
      <c r="G3167" s="22"/>
      <c r="H3167" s="656"/>
      <c r="I3167" s="656"/>
      <c r="J3167" s="656"/>
      <c r="K3167" s="25"/>
      <c r="L3167" s="25"/>
      <c r="M3167" s="25"/>
      <c r="N3167" s="25"/>
      <c r="O3167" s="25"/>
      <c r="P3167" s="25"/>
      <c r="Q3167" s="25"/>
      <c r="R3167" s="25"/>
      <c r="S3167" s="25"/>
      <c r="T3167" s="671"/>
      <c r="U3167" s="730" t="str">
        <f t="shared" si="52"/>
        <v/>
      </c>
    </row>
    <row r="3168" spans="1:21" x14ac:dyDescent="0.25">
      <c r="A3168" s="36" t="str">
        <f>'0'!$A$4</f>
        <v>………………..</v>
      </c>
      <c r="B3168" s="37">
        <f>'0'!$A$2</f>
        <v>46112</v>
      </c>
      <c r="C3168" s="37" t="s">
        <v>1197</v>
      </c>
      <c r="D3168" s="195"/>
      <c r="E3168" s="23"/>
      <c r="F3168" s="14"/>
      <c r="G3168" s="22"/>
      <c r="H3168" s="656"/>
      <c r="I3168" s="656"/>
      <c r="J3168" s="656"/>
      <c r="K3168" s="25"/>
      <c r="L3168" s="25"/>
      <c r="M3168" s="25"/>
      <c r="N3168" s="25"/>
      <c r="O3168" s="25"/>
      <c r="P3168" s="25"/>
      <c r="Q3168" s="25"/>
      <c r="R3168" s="25"/>
      <c r="S3168" s="25"/>
      <c r="T3168" s="671"/>
      <c r="U3168" s="730" t="str">
        <f t="shared" si="52"/>
        <v/>
      </c>
    </row>
    <row r="3169" spans="1:21" x14ac:dyDescent="0.25">
      <c r="A3169" s="36" t="str">
        <f>'0'!$A$4</f>
        <v>………………..</v>
      </c>
      <c r="B3169" s="37">
        <f>'0'!$A$2</f>
        <v>46112</v>
      </c>
      <c r="C3169" s="37" t="s">
        <v>1197</v>
      </c>
      <c r="D3169" s="195"/>
      <c r="E3169" s="23"/>
      <c r="F3169" s="14"/>
      <c r="G3169" s="22"/>
      <c r="H3169" s="656"/>
      <c r="I3169" s="656"/>
      <c r="J3169" s="656"/>
      <c r="K3169" s="25"/>
      <c r="L3169" s="25"/>
      <c r="M3169" s="25"/>
      <c r="N3169" s="25"/>
      <c r="O3169" s="25"/>
      <c r="P3169" s="25"/>
      <c r="Q3169" s="25"/>
      <c r="R3169" s="25"/>
      <c r="S3169" s="25"/>
      <c r="T3169" s="671"/>
      <c r="U3169" s="730" t="str">
        <f t="shared" si="52"/>
        <v/>
      </c>
    </row>
    <row r="3170" spans="1:21" x14ac:dyDescent="0.25">
      <c r="A3170" s="36" t="str">
        <f>'0'!$A$4</f>
        <v>………………..</v>
      </c>
      <c r="B3170" s="37">
        <f>'0'!$A$2</f>
        <v>46112</v>
      </c>
      <c r="C3170" s="37" t="s">
        <v>1197</v>
      </c>
      <c r="D3170" s="195"/>
      <c r="E3170" s="23"/>
      <c r="F3170" s="14"/>
      <c r="G3170" s="22"/>
      <c r="H3170" s="656"/>
      <c r="I3170" s="656"/>
      <c r="J3170" s="656"/>
      <c r="K3170" s="25"/>
      <c r="L3170" s="25"/>
      <c r="M3170" s="25"/>
      <c r="N3170" s="25"/>
      <c r="O3170" s="25"/>
      <c r="P3170" s="25"/>
      <c r="Q3170" s="25"/>
      <c r="R3170" s="25"/>
      <c r="S3170" s="25"/>
      <c r="T3170" s="671"/>
      <c r="U3170" s="730" t="str">
        <f t="shared" si="52"/>
        <v/>
      </c>
    </row>
    <row r="3171" spans="1:21" x14ac:dyDescent="0.25">
      <c r="A3171" s="36" t="str">
        <f>'0'!$A$4</f>
        <v>………………..</v>
      </c>
      <c r="B3171" s="37">
        <f>'0'!$A$2</f>
        <v>46112</v>
      </c>
      <c r="C3171" s="37" t="s">
        <v>1197</v>
      </c>
      <c r="D3171" s="195"/>
      <c r="E3171" s="23"/>
      <c r="F3171" s="14"/>
      <c r="G3171" s="22"/>
      <c r="H3171" s="656"/>
      <c r="I3171" s="656"/>
      <c r="J3171" s="656"/>
      <c r="K3171" s="25"/>
      <c r="L3171" s="25"/>
      <c r="M3171" s="25"/>
      <c r="N3171" s="25"/>
      <c r="O3171" s="25"/>
      <c r="P3171" s="25"/>
      <c r="Q3171" s="25"/>
      <c r="R3171" s="25"/>
      <c r="S3171" s="25"/>
      <c r="T3171" s="671"/>
      <c r="U3171" s="730" t="str">
        <f t="shared" si="52"/>
        <v/>
      </c>
    </row>
    <row r="3172" spans="1:21" x14ac:dyDescent="0.25">
      <c r="A3172" s="36" t="str">
        <f>'0'!$A$4</f>
        <v>………………..</v>
      </c>
      <c r="B3172" s="37">
        <f>'0'!$A$2</f>
        <v>46112</v>
      </c>
      <c r="C3172" s="37" t="s">
        <v>1197</v>
      </c>
      <c r="D3172" s="195"/>
      <c r="E3172" s="23"/>
      <c r="F3172" s="14"/>
      <c r="G3172" s="22"/>
      <c r="H3172" s="656"/>
      <c r="I3172" s="656"/>
      <c r="J3172" s="656"/>
      <c r="K3172" s="25"/>
      <c r="L3172" s="25"/>
      <c r="M3172" s="25"/>
      <c r="N3172" s="25"/>
      <c r="O3172" s="25"/>
      <c r="P3172" s="25"/>
      <c r="Q3172" s="25"/>
      <c r="R3172" s="25"/>
      <c r="S3172" s="25"/>
      <c r="T3172" s="671"/>
      <c r="U3172" s="730" t="str">
        <f t="shared" si="52"/>
        <v/>
      </c>
    </row>
    <row r="3173" spans="1:21" x14ac:dyDescent="0.25">
      <c r="A3173" s="36" t="str">
        <f>'0'!$A$4</f>
        <v>………………..</v>
      </c>
      <c r="B3173" s="37">
        <f>'0'!$A$2</f>
        <v>46112</v>
      </c>
      <c r="C3173" s="37" t="s">
        <v>1197</v>
      </c>
      <c r="D3173" s="195"/>
      <c r="E3173" s="23"/>
      <c r="F3173" s="14"/>
      <c r="G3173" s="22"/>
      <c r="H3173" s="656"/>
      <c r="I3173" s="656"/>
      <c r="J3173" s="656"/>
      <c r="K3173" s="25"/>
      <c r="L3173" s="25"/>
      <c r="M3173" s="25"/>
      <c r="N3173" s="25"/>
      <c r="O3173" s="25"/>
      <c r="P3173" s="25"/>
      <c r="Q3173" s="25"/>
      <c r="R3173" s="25"/>
      <c r="S3173" s="25"/>
      <c r="T3173" s="671"/>
      <c r="U3173" s="730" t="str">
        <f t="shared" si="52"/>
        <v/>
      </c>
    </row>
    <row r="3174" spans="1:21" x14ac:dyDescent="0.25">
      <c r="A3174" s="36" t="str">
        <f>'0'!$A$4</f>
        <v>………………..</v>
      </c>
      <c r="B3174" s="37">
        <f>'0'!$A$2</f>
        <v>46112</v>
      </c>
      <c r="C3174" s="37" t="s">
        <v>1197</v>
      </c>
      <c r="D3174" s="195"/>
      <c r="E3174" s="23"/>
      <c r="F3174" s="14"/>
      <c r="G3174" s="22"/>
      <c r="H3174" s="656"/>
      <c r="I3174" s="656"/>
      <c r="J3174" s="656"/>
      <c r="K3174" s="25"/>
      <c r="L3174" s="25"/>
      <c r="M3174" s="25"/>
      <c r="N3174" s="25"/>
      <c r="O3174" s="25"/>
      <c r="P3174" s="25"/>
      <c r="Q3174" s="25"/>
      <c r="R3174" s="25"/>
      <c r="S3174" s="25"/>
      <c r="T3174" s="671"/>
      <c r="U3174" s="730" t="str">
        <f t="shared" si="52"/>
        <v/>
      </c>
    </row>
    <row r="3175" spans="1:21" x14ac:dyDescent="0.25">
      <c r="A3175" s="36" t="str">
        <f>'0'!$A$4</f>
        <v>………………..</v>
      </c>
      <c r="B3175" s="37">
        <f>'0'!$A$2</f>
        <v>46112</v>
      </c>
      <c r="C3175" s="37" t="s">
        <v>1197</v>
      </c>
      <c r="D3175" s="195"/>
      <c r="E3175" s="23"/>
      <c r="F3175" s="14"/>
      <c r="G3175" s="22"/>
      <c r="H3175" s="656"/>
      <c r="I3175" s="656"/>
      <c r="J3175" s="656"/>
      <c r="K3175" s="25"/>
      <c r="L3175" s="25"/>
      <c r="M3175" s="25"/>
      <c r="N3175" s="25"/>
      <c r="O3175" s="25"/>
      <c r="P3175" s="25"/>
      <c r="Q3175" s="25"/>
      <c r="R3175" s="25"/>
      <c r="S3175" s="25"/>
      <c r="T3175" s="671"/>
      <c r="U3175" s="730" t="str">
        <f t="shared" si="52"/>
        <v/>
      </c>
    </row>
    <row r="3176" spans="1:21" x14ac:dyDescent="0.25">
      <c r="A3176" s="36" t="str">
        <f>'0'!$A$4</f>
        <v>………………..</v>
      </c>
      <c r="B3176" s="37">
        <f>'0'!$A$2</f>
        <v>46112</v>
      </c>
      <c r="C3176" s="37" t="s">
        <v>1197</v>
      </c>
      <c r="D3176" s="195"/>
      <c r="E3176" s="23"/>
      <c r="F3176" s="14"/>
      <c r="G3176" s="22"/>
      <c r="H3176" s="656"/>
      <c r="I3176" s="656"/>
      <c r="J3176" s="656"/>
      <c r="K3176" s="25"/>
      <c r="L3176" s="25"/>
      <c r="M3176" s="25"/>
      <c r="N3176" s="25"/>
      <c r="O3176" s="25"/>
      <c r="P3176" s="25"/>
      <c r="Q3176" s="25"/>
      <c r="R3176" s="25"/>
      <c r="S3176" s="25"/>
      <c r="T3176" s="671"/>
      <c r="U3176" s="730" t="str">
        <f t="shared" si="52"/>
        <v/>
      </c>
    </row>
    <row r="3177" spans="1:21" x14ac:dyDescent="0.25">
      <c r="A3177" s="36" t="str">
        <f>'0'!$A$4</f>
        <v>………………..</v>
      </c>
      <c r="B3177" s="37">
        <f>'0'!$A$2</f>
        <v>46112</v>
      </c>
      <c r="C3177" s="37" t="s">
        <v>1197</v>
      </c>
      <c r="D3177" s="195"/>
      <c r="E3177" s="23"/>
      <c r="F3177" s="14"/>
      <c r="G3177" s="22"/>
      <c r="H3177" s="656"/>
      <c r="I3177" s="656"/>
      <c r="J3177" s="656"/>
      <c r="K3177" s="25"/>
      <c r="L3177" s="25"/>
      <c r="M3177" s="25"/>
      <c r="N3177" s="25"/>
      <c r="O3177" s="25"/>
      <c r="P3177" s="25"/>
      <c r="Q3177" s="25"/>
      <c r="R3177" s="25"/>
      <c r="S3177" s="25"/>
      <c r="T3177" s="671"/>
      <c r="U3177" s="730" t="str">
        <f t="shared" si="52"/>
        <v/>
      </c>
    </row>
    <row r="3178" spans="1:21" x14ac:dyDescent="0.25">
      <c r="A3178" s="36" t="str">
        <f>'0'!$A$4</f>
        <v>………………..</v>
      </c>
      <c r="B3178" s="37">
        <f>'0'!$A$2</f>
        <v>46112</v>
      </c>
      <c r="C3178" s="37" t="s">
        <v>1197</v>
      </c>
      <c r="D3178" s="195"/>
      <c r="E3178" s="23"/>
      <c r="F3178" s="14"/>
      <c r="G3178" s="22"/>
      <c r="H3178" s="656"/>
      <c r="I3178" s="656"/>
      <c r="J3178" s="656"/>
      <c r="K3178" s="25"/>
      <c r="L3178" s="25"/>
      <c r="M3178" s="25"/>
      <c r="N3178" s="25"/>
      <c r="O3178" s="25"/>
      <c r="P3178" s="25"/>
      <c r="Q3178" s="25"/>
      <c r="R3178" s="25"/>
      <c r="S3178" s="25"/>
      <c r="T3178" s="671"/>
      <c r="U3178" s="730" t="str">
        <f t="shared" si="52"/>
        <v/>
      </c>
    </row>
    <row r="3179" spans="1:21" x14ac:dyDescent="0.25">
      <c r="A3179" s="36" t="str">
        <f>'0'!$A$4</f>
        <v>………………..</v>
      </c>
      <c r="B3179" s="37">
        <f>'0'!$A$2</f>
        <v>46112</v>
      </c>
      <c r="C3179" s="37" t="s">
        <v>1197</v>
      </c>
      <c r="D3179" s="195"/>
      <c r="E3179" s="23"/>
      <c r="F3179" s="14"/>
      <c r="G3179" s="22"/>
      <c r="H3179" s="656"/>
      <c r="I3179" s="656"/>
      <c r="J3179" s="656"/>
      <c r="K3179" s="25"/>
      <c r="L3179" s="25"/>
      <c r="M3179" s="25"/>
      <c r="N3179" s="25"/>
      <c r="O3179" s="25"/>
      <c r="P3179" s="25"/>
      <c r="Q3179" s="25"/>
      <c r="R3179" s="25"/>
      <c r="S3179" s="25"/>
      <c r="T3179" s="671"/>
      <c r="U3179" s="730" t="str">
        <f t="shared" si="52"/>
        <v/>
      </c>
    </row>
    <row r="3180" spans="1:21" x14ac:dyDescent="0.25">
      <c r="A3180" s="36" t="str">
        <f>'0'!$A$4</f>
        <v>………………..</v>
      </c>
      <c r="B3180" s="37">
        <f>'0'!$A$2</f>
        <v>46112</v>
      </c>
      <c r="C3180" s="37" t="s">
        <v>1197</v>
      </c>
      <c r="D3180" s="195"/>
      <c r="E3180" s="23"/>
      <c r="F3180" s="14"/>
      <c r="G3180" s="22"/>
      <c r="H3180" s="656"/>
      <c r="I3180" s="656"/>
      <c r="J3180" s="656"/>
      <c r="K3180" s="25"/>
      <c r="L3180" s="25"/>
      <c r="M3180" s="25"/>
      <c r="N3180" s="25"/>
      <c r="O3180" s="25"/>
      <c r="P3180" s="25"/>
      <c r="Q3180" s="25"/>
      <c r="R3180" s="25"/>
      <c r="S3180" s="25"/>
      <c r="T3180" s="671"/>
      <c r="U3180" s="730" t="str">
        <f t="shared" si="52"/>
        <v/>
      </c>
    </row>
    <row r="3181" spans="1:21" x14ac:dyDescent="0.25">
      <c r="A3181" s="36" t="str">
        <f>'0'!$A$4</f>
        <v>………………..</v>
      </c>
      <c r="B3181" s="37">
        <f>'0'!$A$2</f>
        <v>46112</v>
      </c>
      <c r="C3181" s="37" t="s">
        <v>1197</v>
      </c>
      <c r="D3181" s="195"/>
      <c r="E3181" s="23"/>
      <c r="F3181" s="14"/>
      <c r="G3181" s="22"/>
      <c r="H3181" s="656"/>
      <c r="I3181" s="656"/>
      <c r="J3181" s="656"/>
      <c r="K3181" s="25"/>
      <c r="L3181" s="25"/>
      <c r="M3181" s="25"/>
      <c r="N3181" s="25"/>
      <c r="O3181" s="25"/>
      <c r="P3181" s="25"/>
      <c r="Q3181" s="25"/>
      <c r="R3181" s="25"/>
      <c r="S3181" s="25"/>
      <c r="T3181" s="671"/>
      <c r="U3181" s="730" t="str">
        <f t="shared" si="52"/>
        <v/>
      </c>
    </row>
    <row r="3182" spans="1:21" x14ac:dyDescent="0.25">
      <c r="A3182" s="36" t="str">
        <f>'0'!$A$4</f>
        <v>………………..</v>
      </c>
      <c r="B3182" s="37">
        <f>'0'!$A$2</f>
        <v>46112</v>
      </c>
      <c r="C3182" s="37" t="s">
        <v>1197</v>
      </c>
      <c r="D3182" s="195"/>
      <c r="E3182" s="23"/>
      <c r="F3182" s="14"/>
      <c r="G3182" s="22"/>
      <c r="H3182" s="656"/>
      <c r="I3182" s="656"/>
      <c r="J3182" s="656"/>
      <c r="K3182" s="25"/>
      <c r="L3182" s="25"/>
      <c r="M3182" s="25"/>
      <c r="N3182" s="25"/>
      <c r="O3182" s="25"/>
      <c r="P3182" s="25"/>
      <c r="Q3182" s="25"/>
      <c r="R3182" s="25"/>
      <c r="S3182" s="25"/>
      <c r="T3182" s="671"/>
      <c r="U3182" s="730" t="str">
        <f t="shared" si="52"/>
        <v/>
      </c>
    </row>
    <row r="3183" spans="1:21" x14ac:dyDescent="0.25">
      <c r="A3183" s="36" t="str">
        <f>'0'!$A$4</f>
        <v>………………..</v>
      </c>
      <c r="B3183" s="37">
        <f>'0'!$A$2</f>
        <v>46112</v>
      </c>
      <c r="C3183" s="37" t="s">
        <v>1197</v>
      </c>
      <c r="D3183" s="195"/>
      <c r="E3183" s="23"/>
      <c r="F3183" s="14"/>
      <c r="G3183" s="22"/>
      <c r="H3183" s="656"/>
      <c r="I3183" s="656"/>
      <c r="J3183" s="656"/>
      <c r="K3183" s="25"/>
      <c r="L3183" s="25"/>
      <c r="M3183" s="25"/>
      <c r="N3183" s="25"/>
      <c r="O3183" s="25"/>
      <c r="P3183" s="25"/>
      <c r="Q3183" s="25"/>
      <c r="R3183" s="25"/>
      <c r="S3183" s="25"/>
      <c r="T3183" s="671"/>
      <c r="U3183" s="730" t="str">
        <f t="shared" si="52"/>
        <v/>
      </c>
    </row>
    <row r="3184" spans="1:21" x14ac:dyDescent="0.25">
      <c r="A3184" s="36" t="str">
        <f>'0'!$A$4</f>
        <v>………………..</v>
      </c>
      <c r="B3184" s="37">
        <f>'0'!$A$2</f>
        <v>46112</v>
      </c>
      <c r="C3184" s="37" t="s">
        <v>1197</v>
      </c>
      <c r="D3184" s="195"/>
      <c r="E3184" s="23"/>
      <c r="F3184" s="14"/>
      <c r="G3184" s="22"/>
      <c r="H3184" s="656"/>
      <c r="I3184" s="656"/>
      <c r="J3184" s="656"/>
      <c r="K3184" s="25"/>
      <c r="L3184" s="25"/>
      <c r="M3184" s="25"/>
      <c r="N3184" s="25"/>
      <c r="O3184" s="25"/>
      <c r="P3184" s="25"/>
      <c r="Q3184" s="25"/>
      <c r="R3184" s="25"/>
      <c r="S3184" s="25"/>
      <c r="T3184" s="671"/>
      <c r="U3184" s="730" t="str">
        <f t="shared" si="52"/>
        <v/>
      </c>
    </row>
    <row r="3185" spans="1:21" x14ac:dyDescent="0.25">
      <c r="A3185" s="36" t="str">
        <f>'0'!$A$4</f>
        <v>………………..</v>
      </c>
      <c r="B3185" s="37">
        <f>'0'!$A$2</f>
        <v>46112</v>
      </c>
      <c r="C3185" s="37" t="s">
        <v>1197</v>
      </c>
      <c r="D3185" s="195"/>
      <c r="E3185" s="23"/>
      <c r="F3185" s="14"/>
      <c r="G3185" s="22"/>
      <c r="H3185" s="656"/>
      <c r="I3185" s="656"/>
      <c r="J3185" s="656"/>
      <c r="K3185" s="25"/>
      <c r="L3185" s="25"/>
      <c r="M3185" s="25"/>
      <c r="N3185" s="25"/>
      <c r="O3185" s="25"/>
      <c r="P3185" s="25"/>
      <c r="Q3185" s="25"/>
      <c r="R3185" s="25"/>
      <c r="S3185" s="25"/>
      <c r="T3185" s="671"/>
      <c r="U3185" s="730" t="str">
        <f t="shared" si="52"/>
        <v/>
      </c>
    </row>
    <row r="3186" spans="1:21" x14ac:dyDescent="0.25">
      <c r="A3186" s="36" t="str">
        <f>'0'!$A$4</f>
        <v>………………..</v>
      </c>
      <c r="B3186" s="37">
        <f>'0'!$A$2</f>
        <v>46112</v>
      </c>
      <c r="C3186" s="37" t="s">
        <v>1197</v>
      </c>
      <c r="D3186" s="195"/>
      <c r="E3186" s="23"/>
      <c r="F3186" s="14"/>
      <c r="G3186" s="22"/>
      <c r="H3186" s="656"/>
      <c r="I3186" s="656"/>
      <c r="J3186" s="656"/>
      <c r="K3186" s="25"/>
      <c r="L3186" s="25"/>
      <c r="M3186" s="25"/>
      <c r="N3186" s="25"/>
      <c r="O3186" s="25"/>
      <c r="P3186" s="25"/>
      <c r="Q3186" s="25"/>
      <c r="R3186" s="25"/>
      <c r="S3186" s="25"/>
      <c r="T3186" s="671"/>
      <c r="U3186" s="730" t="str">
        <f t="shared" si="52"/>
        <v/>
      </c>
    </row>
    <row r="3187" spans="1:21" x14ac:dyDescent="0.25">
      <c r="A3187" s="36" t="str">
        <f>'0'!$A$4</f>
        <v>………………..</v>
      </c>
      <c r="B3187" s="37">
        <f>'0'!$A$2</f>
        <v>46112</v>
      </c>
      <c r="C3187" s="37" t="s">
        <v>1197</v>
      </c>
      <c r="D3187" s="195"/>
      <c r="E3187" s="23"/>
      <c r="F3187" s="14"/>
      <c r="G3187" s="22"/>
      <c r="H3187" s="656"/>
      <c r="I3187" s="656"/>
      <c r="J3187" s="656"/>
      <c r="K3187" s="25"/>
      <c r="L3187" s="25"/>
      <c r="M3187" s="25"/>
      <c r="N3187" s="25"/>
      <c r="O3187" s="25"/>
      <c r="P3187" s="25"/>
      <c r="Q3187" s="25"/>
      <c r="R3187" s="25"/>
      <c r="S3187" s="25"/>
      <c r="T3187" s="671"/>
      <c r="U3187" s="730" t="str">
        <f t="shared" si="52"/>
        <v/>
      </c>
    </row>
    <row r="3188" spans="1:21" x14ac:dyDescent="0.25">
      <c r="A3188" s="36" t="str">
        <f>'0'!$A$4</f>
        <v>………………..</v>
      </c>
      <c r="B3188" s="37">
        <f>'0'!$A$2</f>
        <v>46112</v>
      </c>
      <c r="C3188" s="37" t="s">
        <v>1197</v>
      </c>
      <c r="D3188" s="195"/>
      <c r="E3188" s="23"/>
      <c r="F3188" s="14"/>
      <c r="G3188" s="22"/>
      <c r="H3188" s="656"/>
      <c r="I3188" s="656"/>
      <c r="J3188" s="656"/>
      <c r="K3188" s="25"/>
      <c r="L3188" s="25"/>
      <c r="M3188" s="25"/>
      <c r="N3188" s="25"/>
      <c r="O3188" s="25"/>
      <c r="P3188" s="25"/>
      <c r="Q3188" s="25"/>
      <c r="R3188" s="25"/>
      <c r="S3188" s="25"/>
      <c r="T3188" s="671"/>
      <c r="U3188" s="730" t="str">
        <f t="shared" si="52"/>
        <v/>
      </c>
    </row>
    <row r="3189" spans="1:21" x14ac:dyDescent="0.25">
      <c r="A3189" s="36" t="str">
        <f>'0'!$A$4</f>
        <v>………………..</v>
      </c>
      <c r="B3189" s="37">
        <f>'0'!$A$2</f>
        <v>46112</v>
      </c>
      <c r="C3189" s="37" t="s">
        <v>1197</v>
      </c>
      <c r="D3189" s="195"/>
      <c r="E3189" s="23"/>
      <c r="F3189" s="14"/>
      <c r="G3189" s="22"/>
      <c r="H3189" s="656"/>
      <c r="I3189" s="656"/>
      <c r="J3189" s="656"/>
      <c r="K3189" s="25"/>
      <c r="L3189" s="25"/>
      <c r="M3189" s="25"/>
      <c r="N3189" s="25"/>
      <c r="O3189" s="25"/>
      <c r="P3189" s="25"/>
      <c r="Q3189" s="25"/>
      <c r="R3189" s="25"/>
      <c r="S3189" s="25"/>
      <c r="T3189" s="671"/>
      <c r="U3189" s="730" t="str">
        <f t="shared" si="52"/>
        <v/>
      </c>
    </row>
    <row r="3190" spans="1:21" x14ac:dyDescent="0.25">
      <c r="A3190" s="36" t="str">
        <f>'0'!$A$4</f>
        <v>………………..</v>
      </c>
      <c r="B3190" s="37">
        <f>'0'!$A$2</f>
        <v>46112</v>
      </c>
      <c r="C3190" s="37" t="s">
        <v>1197</v>
      </c>
      <c r="D3190" s="195"/>
      <c r="E3190" s="23"/>
      <c r="F3190" s="14"/>
      <c r="G3190" s="22"/>
      <c r="H3190" s="656"/>
      <c r="I3190" s="656"/>
      <c r="J3190" s="656"/>
      <c r="K3190" s="25"/>
      <c r="L3190" s="25"/>
      <c r="M3190" s="25"/>
      <c r="N3190" s="25"/>
      <c r="O3190" s="25"/>
      <c r="P3190" s="25"/>
      <c r="Q3190" s="25"/>
      <c r="R3190" s="25"/>
      <c r="S3190" s="25"/>
      <c r="T3190" s="671"/>
      <c r="U3190" s="730" t="str">
        <f t="shared" si="52"/>
        <v/>
      </c>
    </row>
    <row r="3191" spans="1:21" x14ac:dyDescent="0.25">
      <c r="A3191" s="36" t="str">
        <f>'0'!$A$4</f>
        <v>………………..</v>
      </c>
      <c r="B3191" s="37">
        <f>'0'!$A$2</f>
        <v>46112</v>
      </c>
      <c r="C3191" s="37" t="s">
        <v>1197</v>
      </c>
      <c r="D3191" s="195"/>
      <c r="E3191" s="23"/>
      <c r="F3191" s="14"/>
      <c r="G3191" s="22"/>
      <c r="H3191" s="656"/>
      <c r="I3191" s="656"/>
      <c r="J3191" s="656"/>
      <c r="K3191" s="25"/>
      <c r="L3191" s="25"/>
      <c r="M3191" s="25"/>
      <c r="N3191" s="25"/>
      <c r="O3191" s="25"/>
      <c r="P3191" s="25"/>
      <c r="Q3191" s="25"/>
      <c r="R3191" s="25"/>
      <c r="S3191" s="25"/>
      <c r="T3191" s="671"/>
      <c r="U3191" s="730" t="str">
        <f t="shared" si="52"/>
        <v/>
      </c>
    </row>
    <row r="3192" spans="1:21" x14ac:dyDescent="0.25">
      <c r="A3192" s="36" t="str">
        <f>'0'!$A$4</f>
        <v>………………..</v>
      </c>
      <c r="B3192" s="37">
        <f>'0'!$A$2</f>
        <v>46112</v>
      </c>
      <c r="C3192" s="37" t="s">
        <v>1197</v>
      </c>
      <c r="D3192" s="195"/>
      <c r="E3192" s="23"/>
      <c r="F3192" s="14"/>
      <c r="G3192" s="22"/>
      <c r="H3192" s="656"/>
      <c r="I3192" s="656"/>
      <c r="J3192" s="656"/>
      <c r="K3192" s="25"/>
      <c r="L3192" s="25"/>
      <c r="M3192" s="25"/>
      <c r="N3192" s="25"/>
      <c r="O3192" s="25"/>
      <c r="P3192" s="25"/>
      <c r="Q3192" s="25"/>
      <c r="R3192" s="25"/>
      <c r="S3192" s="25"/>
      <c r="T3192" s="671"/>
      <c r="U3192" s="730" t="str">
        <f t="shared" si="52"/>
        <v/>
      </c>
    </row>
    <row r="3193" spans="1:21" x14ac:dyDescent="0.25">
      <c r="A3193" s="36" t="str">
        <f>'0'!$A$4</f>
        <v>………………..</v>
      </c>
      <c r="B3193" s="37">
        <f>'0'!$A$2</f>
        <v>46112</v>
      </c>
      <c r="C3193" s="37" t="s">
        <v>1197</v>
      </c>
      <c r="D3193" s="195"/>
      <c r="E3193" s="23"/>
      <c r="F3193" s="14"/>
      <c r="G3193" s="22"/>
      <c r="H3193" s="656"/>
      <c r="I3193" s="656"/>
      <c r="J3193" s="656"/>
      <c r="K3193" s="25"/>
      <c r="L3193" s="25"/>
      <c r="M3193" s="25"/>
      <c r="N3193" s="25"/>
      <c r="O3193" s="25"/>
      <c r="P3193" s="25"/>
      <c r="Q3193" s="25"/>
      <c r="R3193" s="25"/>
      <c r="S3193" s="25"/>
      <c r="T3193" s="671"/>
      <c r="U3193" s="730" t="str">
        <f t="shared" si="52"/>
        <v/>
      </c>
    </row>
    <row r="3194" spans="1:21" x14ac:dyDescent="0.25">
      <c r="A3194" s="36" t="str">
        <f>'0'!$A$4</f>
        <v>………………..</v>
      </c>
      <c r="B3194" s="37">
        <f>'0'!$A$2</f>
        <v>46112</v>
      </c>
      <c r="C3194" s="37" t="s">
        <v>1197</v>
      </c>
      <c r="D3194" s="195"/>
      <c r="E3194" s="23"/>
      <c r="F3194" s="14"/>
      <c r="G3194" s="22"/>
      <c r="H3194" s="656"/>
      <c r="I3194" s="656"/>
      <c r="J3194" s="656"/>
      <c r="K3194" s="25"/>
      <c r="L3194" s="25"/>
      <c r="M3194" s="25"/>
      <c r="N3194" s="25"/>
      <c r="O3194" s="25"/>
      <c r="P3194" s="25"/>
      <c r="Q3194" s="25"/>
      <c r="R3194" s="25"/>
      <c r="S3194" s="25"/>
      <c r="T3194" s="671"/>
      <c r="U3194" s="730" t="str">
        <f t="shared" si="52"/>
        <v/>
      </c>
    </row>
    <row r="3195" spans="1:21" x14ac:dyDescent="0.25">
      <c r="A3195" s="36" t="str">
        <f>'0'!$A$4</f>
        <v>………………..</v>
      </c>
      <c r="B3195" s="37">
        <f>'0'!$A$2</f>
        <v>46112</v>
      </c>
      <c r="C3195" s="37" t="s">
        <v>1197</v>
      </c>
      <c r="D3195" s="195"/>
      <c r="E3195" s="23"/>
      <c r="F3195" s="14"/>
      <c r="G3195" s="22"/>
      <c r="H3195" s="656"/>
      <c r="I3195" s="656"/>
      <c r="J3195" s="656"/>
      <c r="K3195" s="25"/>
      <c r="L3195" s="25"/>
      <c r="M3195" s="25"/>
      <c r="N3195" s="25"/>
      <c r="O3195" s="25"/>
      <c r="P3195" s="25"/>
      <c r="Q3195" s="25"/>
      <c r="R3195" s="25"/>
      <c r="S3195" s="25"/>
      <c r="T3195" s="671"/>
      <c r="U3195" s="730" t="str">
        <f t="shared" si="52"/>
        <v/>
      </c>
    </row>
    <row r="3196" spans="1:21" x14ac:dyDescent="0.25">
      <c r="A3196" s="36" t="str">
        <f>'0'!$A$4</f>
        <v>………………..</v>
      </c>
      <c r="B3196" s="37">
        <f>'0'!$A$2</f>
        <v>46112</v>
      </c>
      <c r="C3196" s="37" t="s">
        <v>1197</v>
      </c>
      <c r="D3196" s="195"/>
      <c r="E3196" s="23"/>
      <c r="F3196" s="14"/>
      <c r="G3196" s="22"/>
      <c r="H3196" s="656"/>
      <c r="I3196" s="656"/>
      <c r="J3196" s="656"/>
      <c r="K3196" s="25"/>
      <c r="L3196" s="25"/>
      <c r="M3196" s="25"/>
      <c r="N3196" s="25"/>
      <c r="O3196" s="25"/>
      <c r="P3196" s="25"/>
      <c r="Q3196" s="25"/>
      <c r="R3196" s="25"/>
      <c r="S3196" s="25"/>
      <c r="T3196" s="671"/>
      <c r="U3196" s="730" t="str">
        <f t="shared" si="52"/>
        <v/>
      </c>
    </row>
    <row r="3197" spans="1:21" x14ac:dyDescent="0.25">
      <c r="A3197" s="36" t="str">
        <f>'0'!$A$4</f>
        <v>………………..</v>
      </c>
      <c r="B3197" s="37">
        <f>'0'!$A$2</f>
        <v>46112</v>
      </c>
      <c r="C3197" s="37" t="s">
        <v>1197</v>
      </c>
      <c r="D3197" s="195"/>
      <c r="E3197" s="23"/>
      <c r="F3197" s="14"/>
      <c r="G3197" s="22"/>
      <c r="H3197" s="656"/>
      <c r="I3197" s="656"/>
      <c r="J3197" s="656"/>
      <c r="K3197" s="25"/>
      <c r="L3197" s="25"/>
      <c r="M3197" s="25"/>
      <c r="N3197" s="25"/>
      <c r="O3197" s="25"/>
      <c r="P3197" s="25"/>
      <c r="Q3197" s="25"/>
      <c r="R3197" s="25"/>
      <c r="S3197" s="25"/>
      <c r="T3197" s="671"/>
      <c r="U3197" s="730" t="str">
        <f t="shared" si="52"/>
        <v/>
      </c>
    </row>
    <row r="3198" spans="1:21" x14ac:dyDescent="0.25">
      <c r="A3198" s="36" t="str">
        <f>'0'!$A$4</f>
        <v>………………..</v>
      </c>
      <c r="B3198" s="37">
        <f>'0'!$A$2</f>
        <v>46112</v>
      </c>
      <c r="C3198" s="37" t="s">
        <v>1197</v>
      </c>
      <c r="D3198" s="195"/>
      <c r="E3198" s="23"/>
      <c r="F3198" s="14"/>
      <c r="G3198" s="22"/>
      <c r="H3198" s="656"/>
      <c r="I3198" s="656"/>
      <c r="J3198" s="656"/>
      <c r="K3198" s="25"/>
      <c r="L3198" s="25"/>
      <c r="M3198" s="25"/>
      <c r="N3198" s="25"/>
      <c r="O3198" s="25"/>
      <c r="P3198" s="25"/>
      <c r="Q3198" s="25"/>
      <c r="R3198" s="25"/>
      <c r="S3198" s="25"/>
      <c r="T3198" s="671"/>
      <c r="U3198" s="730" t="str">
        <f t="shared" si="52"/>
        <v/>
      </c>
    </row>
    <row r="3199" spans="1:21" x14ac:dyDescent="0.25">
      <c r="A3199" s="36" t="str">
        <f>'0'!$A$4</f>
        <v>………………..</v>
      </c>
      <c r="B3199" s="37">
        <f>'0'!$A$2</f>
        <v>46112</v>
      </c>
      <c r="C3199" s="37" t="s">
        <v>1197</v>
      </c>
      <c r="D3199" s="195"/>
      <c r="E3199" s="23"/>
      <c r="F3199" s="14"/>
      <c r="G3199" s="22"/>
      <c r="H3199" s="656"/>
      <c r="I3199" s="656"/>
      <c r="J3199" s="656"/>
      <c r="K3199" s="25"/>
      <c r="L3199" s="25"/>
      <c r="M3199" s="25"/>
      <c r="N3199" s="25"/>
      <c r="O3199" s="25"/>
      <c r="P3199" s="25"/>
      <c r="Q3199" s="25"/>
      <c r="R3199" s="25"/>
      <c r="S3199" s="25"/>
      <c r="T3199" s="671"/>
      <c r="U3199" s="730" t="str">
        <f t="shared" si="52"/>
        <v/>
      </c>
    </row>
    <row r="3200" spans="1:21" x14ac:dyDescent="0.25">
      <c r="A3200" s="36" t="str">
        <f>'0'!$A$4</f>
        <v>………………..</v>
      </c>
      <c r="B3200" s="37">
        <f>'0'!$A$2</f>
        <v>46112</v>
      </c>
      <c r="C3200" s="37" t="s">
        <v>1197</v>
      </c>
      <c r="D3200" s="195"/>
      <c r="E3200" s="23"/>
      <c r="F3200" s="14"/>
      <c r="G3200" s="22"/>
      <c r="H3200" s="656"/>
      <c r="I3200" s="656"/>
      <c r="J3200" s="656"/>
      <c r="K3200" s="25"/>
      <c r="L3200" s="25"/>
      <c r="M3200" s="25"/>
      <c r="N3200" s="25"/>
      <c r="O3200" s="25"/>
      <c r="P3200" s="25"/>
      <c r="Q3200" s="25"/>
      <c r="R3200" s="25"/>
      <c r="S3200" s="25"/>
      <c r="T3200" s="671"/>
      <c r="U3200" s="730" t="str">
        <f t="shared" si="52"/>
        <v/>
      </c>
    </row>
    <row r="3201" spans="1:21" x14ac:dyDescent="0.25">
      <c r="A3201" s="36" t="str">
        <f>'0'!$A$4</f>
        <v>………………..</v>
      </c>
      <c r="B3201" s="37">
        <f>'0'!$A$2</f>
        <v>46112</v>
      </c>
      <c r="C3201" s="37" t="s">
        <v>1197</v>
      </c>
      <c r="D3201" s="195"/>
      <c r="E3201" s="23"/>
      <c r="F3201" s="14"/>
      <c r="G3201" s="22"/>
      <c r="H3201" s="656"/>
      <c r="I3201" s="656"/>
      <c r="J3201" s="656"/>
      <c r="K3201" s="25"/>
      <c r="L3201" s="25"/>
      <c r="M3201" s="25"/>
      <c r="N3201" s="25"/>
      <c r="O3201" s="25"/>
      <c r="P3201" s="25"/>
      <c r="Q3201" s="25"/>
      <c r="R3201" s="25"/>
      <c r="S3201" s="25"/>
      <c r="T3201" s="671"/>
      <c r="U3201" s="730" t="str">
        <f t="shared" si="52"/>
        <v/>
      </c>
    </row>
    <row r="3202" spans="1:21" x14ac:dyDescent="0.25">
      <c r="A3202" s="36" t="str">
        <f>'0'!$A$4</f>
        <v>………………..</v>
      </c>
      <c r="B3202" s="37">
        <f>'0'!$A$2</f>
        <v>46112</v>
      </c>
      <c r="C3202" s="37" t="s">
        <v>1197</v>
      </c>
      <c r="D3202" s="195"/>
      <c r="E3202" s="23"/>
      <c r="F3202" s="14"/>
      <c r="G3202" s="22"/>
      <c r="H3202" s="656"/>
      <c r="I3202" s="656"/>
      <c r="J3202" s="656"/>
      <c r="K3202" s="25"/>
      <c r="L3202" s="25"/>
      <c r="M3202" s="25"/>
      <c r="N3202" s="25"/>
      <c r="O3202" s="25"/>
      <c r="P3202" s="25"/>
      <c r="Q3202" s="25"/>
      <c r="R3202" s="25"/>
      <c r="S3202" s="25"/>
      <c r="T3202" s="671"/>
      <c r="U3202" s="730" t="str">
        <f t="shared" si="52"/>
        <v/>
      </c>
    </row>
    <row r="3203" spans="1:21" x14ac:dyDescent="0.25">
      <c r="A3203" s="36" t="str">
        <f>'0'!$A$4</f>
        <v>………………..</v>
      </c>
      <c r="B3203" s="37">
        <f>'0'!$A$2</f>
        <v>46112</v>
      </c>
      <c r="C3203" s="37" t="s">
        <v>1197</v>
      </c>
      <c r="D3203" s="195"/>
      <c r="E3203" s="23"/>
      <c r="F3203" s="14"/>
      <c r="G3203" s="22"/>
      <c r="H3203" s="656"/>
      <c r="I3203" s="656"/>
      <c r="J3203" s="656"/>
      <c r="K3203" s="25"/>
      <c r="L3203" s="25"/>
      <c r="M3203" s="25"/>
      <c r="N3203" s="25"/>
      <c r="O3203" s="25"/>
      <c r="P3203" s="25"/>
      <c r="Q3203" s="25"/>
      <c r="R3203" s="25"/>
      <c r="S3203" s="25"/>
      <c r="T3203" s="671"/>
      <c r="U3203" s="730" t="str">
        <f t="shared" si="52"/>
        <v/>
      </c>
    </row>
    <row r="3204" spans="1:21" x14ac:dyDescent="0.25">
      <c r="A3204" s="36" t="str">
        <f>'0'!$A$4</f>
        <v>………………..</v>
      </c>
      <c r="B3204" s="37">
        <f>'0'!$A$2</f>
        <v>46112</v>
      </c>
      <c r="C3204" s="37" t="s">
        <v>1197</v>
      </c>
      <c r="D3204" s="195"/>
      <c r="E3204" s="23"/>
      <c r="F3204" s="14"/>
      <c r="G3204" s="22"/>
      <c r="H3204" s="656"/>
      <c r="I3204" s="656"/>
      <c r="J3204" s="656"/>
      <c r="K3204" s="25"/>
      <c r="L3204" s="25"/>
      <c r="M3204" s="25"/>
      <c r="N3204" s="25"/>
      <c r="O3204" s="25"/>
      <c r="P3204" s="25"/>
      <c r="Q3204" s="25"/>
      <c r="R3204" s="25"/>
      <c r="S3204" s="25"/>
      <c r="T3204" s="671"/>
      <c r="U3204" s="730" t="str">
        <f t="shared" si="52"/>
        <v/>
      </c>
    </row>
    <row r="3205" spans="1:21" x14ac:dyDescent="0.25">
      <c r="A3205" s="36" t="str">
        <f>'0'!$A$4</f>
        <v>………………..</v>
      </c>
      <c r="B3205" s="37">
        <f>'0'!$A$2</f>
        <v>46112</v>
      </c>
      <c r="C3205" s="37" t="s">
        <v>1197</v>
      </c>
      <c r="D3205" s="195"/>
      <c r="E3205" s="23"/>
      <c r="F3205" s="14"/>
      <c r="G3205" s="22"/>
      <c r="H3205" s="656"/>
      <c r="I3205" s="656"/>
      <c r="J3205" s="656"/>
      <c r="K3205" s="25"/>
      <c r="L3205" s="25"/>
      <c r="M3205" s="25"/>
      <c r="N3205" s="25"/>
      <c r="O3205" s="25"/>
      <c r="P3205" s="25"/>
      <c r="Q3205" s="25"/>
      <c r="R3205" s="25"/>
      <c r="S3205" s="25"/>
      <c r="T3205" s="671"/>
      <c r="U3205" s="730" t="str">
        <f t="shared" si="52"/>
        <v/>
      </c>
    </row>
    <row r="3206" spans="1:21" x14ac:dyDescent="0.25">
      <c r="A3206" s="36" t="str">
        <f>'0'!$A$4</f>
        <v>………………..</v>
      </c>
      <c r="B3206" s="37">
        <f>'0'!$A$2</f>
        <v>46112</v>
      </c>
      <c r="C3206" s="37" t="s">
        <v>1197</v>
      </c>
      <c r="D3206" s="195"/>
      <c r="E3206" s="23"/>
      <c r="F3206" s="14"/>
      <c r="G3206" s="22"/>
      <c r="H3206" s="656"/>
      <c r="I3206" s="656"/>
      <c r="J3206" s="656"/>
      <c r="K3206" s="25"/>
      <c r="L3206" s="25"/>
      <c r="M3206" s="25"/>
      <c r="N3206" s="25"/>
      <c r="O3206" s="25"/>
      <c r="P3206" s="25"/>
      <c r="Q3206" s="25"/>
      <c r="R3206" s="25"/>
      <c r="S3206" s="25"/>
      <c r="T3206" s="671"/>
      <c r="U3206" s="730" t="str">
        <f t="shared" si="52"/>
        <v/>
      </c>
    </row>
    <row r="3207" spans="1:21" x14ac:dyDescent="0.25">
      <c r="A3207" s="36" t="str">
        <f>'0'!$A$4</f>
        <v>………………..</v>
      </c>
      <c r="B3207" s="37">
        <f>'0'!$A$2</f>
        <v>46112</v>
      </c>
      <c r="C3207" s="37" t="s">
        <v>1197</v>
      </c>
      <c r="D3207" s="195"/>
      <c r="E3207" s="23"/>
      <c r="F3207" s="14"/>
      <c r="G3207" s="22"/>
      <c r="H3207" s="656"/>
      <c r="I3207" s="656"/>
      <c r="J3207" s="656"/>
      <c r="K3207" s="25"/>
      <c r="L3207" s="25"/>
      <c r="M3207" s="25"/>
      <c r="N3207" s="25"/>
      <c r="O3207" s="25"/>
      <c r="P3207" s="25"/>
      <c r="Q3207" s="25"/>
      <c r="R3207" s="25"/>
      <c r="S3207" s="25"/>
      <c r="T3207" s="671"/>
      <c r="U3207" s="730" t="str">
        <f t="shared" si="52"/>
        <v/>
      </c>
    </row>
    <row r="3208" spans="1:21" x14ac:dyDescent="0.25">
      <c r="A3208" s="36" t="str">
        <f>'0'!$A$4</f>
        <v>………………..</v>
      </c>
      <c r="B3208" s="37">
        <f>'0'!$A$2</f>
        <v>46112</v>
      </c>
      <c r="C3208" s="37" t="s">
        <v>1197</v>
      </c>
      <c r="D3208" s="195"/>
      <c r="E3208" s="23"/>
      <c r="F3208" s="14"/>
      <c r="G3208" s="22"/>
      <c r="H3208" s="656"/>
      <c r="I3208" s="656"/>
      <c r="J3208" s="656"/>
      <c r="K3208" s="25"/>
      <c r="L3208" s="25"/>
      <c r="M3208" s="25"/>
      <c r="N3208" s="25"/>
      <c r="O3208" s="25"/>
      <c r="P3208" s="25"/>
      <c r="Q3208" s="25"/>
      <c r="R3208" s="25"/>
      <c r="S3208" s="25"/>
      <c r="T3208" s="671"/>
      <c r="U3208" s="730" t="str">
        <f t="shared" si="52"/>
        <v/>
      </c>
    </row>
    <row r="3209" spans="1:21" x14ac:dyDescent="0.25">
      <c r="A3209" s="36" t="str">
        <f>'0'!$A$4</f>
        <v>………………..</v>
      </c>
      <c r="B3209" s="37">
        <f>'0'!$A$2</f>
        <v>46112</v>
      </c>
      <c r="C3209" s="37" t="s">
        <v>1197</v>
      </c>
      <c r="D3209" s="195"/>
      <c r="E3209" s="23"/>
      <c r="F3209" s="14"/>
      <c r="G3209" s="22"/>
      <c r="H3209" s="656"/>
      <c r="I3209" s="656"/>
      <c r="J3209" s="656"/>
      <c r="K3209" s="25"/>
      <c r="L3209" s="25"/>
      <c r="M3209" s="25"/>
      <c r="N3209" s="25"/>
      <c r="O3209" s="25"/>
      <c r="P3209" s="25"/>
      <c r="Q3209" s="25"/>
      <c r="R3209" s="25"/>
      <c r="S3209" s="25"/>
      <c r="T3209" s="671"/>
      <c r="U3209" s="730" t="str">
        <f t="shared" si="52"/>
        <v/>
      </c>
    </row>
    <row r="3210" spans="1:21" x14ac:dyDescent="0.25">
      <c r="A3210" s="36" t="str">
        <f>'0'!$A$4</f>
        <v>………………..</v>
      </c>
      <c r="B3210" s="37">
        <f>'0'!$A$2</f>
        <v>46112</v>
      </c>
      <c r="C3210" s="37" t="s">
        <v>1197</v>
      </c>
      <c r="D3210" s="195"/>
      <c r="E3210" s="23"/>
      <c r="F3210" s="14"/>
      <c r="G3210" s="22"/>
      <c r="H3210" s="656"/>
      <c r="I3210" s="656"/>
      <c r="J3210" s="656"/>
      <c r="K3210" s="25"/>
      <c r="L3210" s="25"/>
      <c r="M3210" s="25"/>
      <c r="N3210" s="25"/>
      <c r="O3210" s="25"/>
      <c r="P3210" s="25"/>
      <c r="Q3210" s="25"/>
      <c r="R3210" s="25"/>
      <c r="S3210" s="25"/>
      <c r="T3210" s="671"/>
      <c r="U3210" s="730" t="str">
        <f t="shared" si="52"/>
        <v/>
      </c>
    </row>
    <row r="3211" spans="1:21" x14ac:dyDescent="0.25">
      <c r="A3211" s="36" t="str">
        <f>'0'!$A$4</f>
        <v>………………..</v>
      </c>
      <c r="B3211" s="37">
        <f>'0'!$A$2</f>
        <v>46112</v>
      </c>
      <c r="C3211" s="37" t="s">
        <v>1197</v>
      </c>
      <c r="D3211" s="195"/>
      <c r="E3211" s="23"/>
      <c r="F3211" s="14"/>
      <c r="G3211" s="22"/>
      <c r="H3211" s="656"/>
      <c r="I3211" s="656"/>
      <c r="J3211" s="656"/>
      <c r="K3211" s="25"/>
      <c r="L3211" s="25"/>
      <c r="M3211" s="25"/>
      <c r="N3211" s="25"/>
      <c r="O3211" s="25"/>
      <c r="P3211" s="25"/>
      <c r="Q3211" s="25"/>
      <c r="R3211" s="25"/>
      <c r="S3211" s="25"/>
      <c r="T3211" s="671"/>
      <c r="U3211" s="730" t="str">
        <f t="shared" ref="U3211:U3274" si="53">IF(COUNTBLANK(D3211:S3211)=16,"",IF(D3211="999999999","",IF(ISNUMBER(VALUE(D3211)),IF(LEN(D3211)&lt;&gt;9,"Въведеното ЕИК е твърде късо или твърде дълго",IF(OR(MOD(MID(D3211,1,1)*1+MID(D3211,2,1)*2+MID(D3211,3,1)*3+MID(D3211,4,1)*4+MID(D3211,5,1)*5+MID(D3211,6,1)*6+MID(D3211,7,1)*7+MID(D3211,8,1)*8,11)-MID(D3211,9,1)=0,AND(MOD(MID(D3211,1,1)*3+MID(D3211,2,1)*4+MID(D3211,3,1)*5+MID(D3211,4,1)*6+MID(D3211,5,1)*7+MID(D3211,6,1)*8+MID(D3211,7,1)*9+MID(D3211,8,1)*10,11)=10,MID(D3211,9,1)*1=0),MOD(MID(D3211,1,1)*3+MID(D3211,2,1)*4+MID(D3211,3,1)*5+MID(D3211,4,1)*6+MID(D3211,5,1)*7+MID(D3211,6,1)*8+MID(D3211,7,1)*9+MID(D3211,8,1)*10,11)-MID(D3211,9,1)=0),"","Въведеното ЕИК е невалидно")),"Въведеното ЕИК съдържа непозволени символи")))</f>
        <v/>
      </c>
    </row>
    <row r="3212" spans="1:21" x14ac:dyDescent="0.25">
      <c r="A3212" s="36" t="str">
        <f>'0'!$A$4</f>
        <v>………………..</v>
      </c>
      <c r="B3212" s="37">
        <f>'0'!$A$2</f>
        <v>46112</v>
      </c>
      <c r="C3212" s="37" t="s">
        <v>1197</v>
      </c>
      <c r="D3212" s="195"/>
      <c r="E3212" s="23"/>
      <c r="F3212" s="14"/>
      <c r="G3212" s="22"/>
      <c r="H3212" s="656"/>
      <c r="I3212" s="656"/>
      <c r="J3212" s="656"/>
      <c r="K3212" s="25"/>
      <c r="L3212" s="25"/>
      <c r="M3212" s="25"/>
      <c r="N3212" s="25"/>
      <c r="O3212" s="25"/>
      <c r="P3212" s="25"/>
      <c r="Q3212" s="25"/>
      <c r="R3212" s="25"/>
      <c r="S3212" s="25"/>
      <c r="T3212" s="671"/>
      <c r="U3212" s="730" t="str">
        <f t="shared" si="53"/>
        <v/>
      </c>
    </row>
    <row r="3213" spans="1:21" x14ac:dyDescent="0.25">
      <c r="A3213" s="36" t="str">
        <f>'0'!$A$4</f>
        <v>………………..</v>
      </c>
      <c r="B3213" s="37">
        <f>'0'!$A$2</f>
        <v>46112</v>
      </c>
      <c r="C3213" s="37" t="s">
        <v>1197</v>
      </c>
      <c r="D3213" s="195"/>
      <c r="E3213" s="23"/>
      <c r="F3213" s="14"/>
      <c r="G3213" s="22"/>
      <c r="H3213" s="656"/>
      <c r="I3213" s="656"/>
      <c r="J3213" s="656"/>
      <c r="K3213" s="25"/>
      <c r="L3213" s="25"/>
      <c r="M3213" s="25"/>
      <c r="N3213" s="25"/>
      <c r="O3213" s="25"/>
      <c r="P3213" s="25"/>
      <c r="Q3213" s="25"/>
      <c r="R3213" s="25"/>
      <c r="S3213" s="25"/>
      <c r="T3213" s="671"/>
      <c r="U3213" s="730" t="str">
        <f t="shared" si="53"/>
        <v/>
      </c>
    </row>
    <row r="3214" spans="1:21" x14ac:dyDescent="0.25">
      <c r="A3214" s="36" t="str">
        <f>'0'!$A$4</f>
        <v>………………..</v>
      </c>
      <c r="B3214" s="37">
        <f>'0'!$A$2</f>
        <v>46112</v>
      </c>
      <c r="C3214" s="37" t="s">
        <v>1197</v>
      </c>
      <c r="D3214" s="195"/>
      <c r="E3214" s="23"/>
      <c r="F3214" s="14"/>
      <c r="G3214" s="22"/>
      <c r="H3214" s="656"/>
      <c r="I3214" s="656"/>
      <c r="J3214" s="656"/>
      <c r="K3214" s="25"/>
      <c r="L3214" s="25"/>
      <c r="M3214" s="25"/>
      <c r="N3214" s="25"/>
      <c r="O3214" s="25"/>
      <c r="P3214" s="25"/>
      <c r="Q3214" s="25"/>
      <c r="R3214" s="25"/>
      <c r="S3214" s="25"/>
      <c r="T3214" s="671"/>
      <c r="U3214" s="730" t="str">
        <f t="shared" si="53"/>
        <v/>
      </c>
    </row>
    <row r="3215" spans="1:21" x14ac:dyDescent="0.25">
      <c r="A3215" s="36" t="str">
        <f>'0'!$A$4</f>
        <v>………………..</v>
      </c>
      <c r="B3215" s="37">
        <f>'0'!$A$2</f>
        <v>46112</v>
      </c>
      <c r="C3215" s="37" t="s">
        <v>1197</v>
      </c>
      <c r="D3215" s="195"/>
      <c r="E3215" s="23"/>
      <c r="F3215" s="14"/>
      <c r="G3215" s="22"/>
      <c r="H3215" s="656"/>
      <c r="I3215" s="656"/>
      <c r="J3215" s="656"/>
      <c r="K3215" s="25"/>
      <c r="L3215" s="25"/>
      <c r="M3215" s="25"/>
      <c r="N3215" s="25"/>
      <c r="O3215" s="25"/>
      <c r="P3215" s="25"/>
      <c r="Q3215" s="25"/>
      <c r="R3215" s="25"/>
      <c r="S3215" s="25"/>
      <c r="T3215" s="671"/>
      <c r="U3215" s="730" t="str">
        <f t="shared" si="53"/>
        <v/>
      </c>
    </row>
    <row r="3216" spans="1:21" x14ac:dyDescent="0.25">
      <c r="A3216" s="36" t="str">
        <f>'0'!$A$4</f>
        <v>………………..</v>
      </c>
      <c r="B3216" s="37">
        <f>'0'!$A$2</f>
        <v>46112</v>
      </c>
      <c r="C3216" s="37" t="s">
        <v>1197</v>
      </c>
      <c r="D3216" s="195"/>
      <c r="E3216" s="23"/>
      <c r="F3216" s="14"/>
      <c r="G3216" s="22"/>
      <c r="H3216" s="656"/>
      <c r="I3216" s="656"/>
      <c r="J3216" s="656"/>
      <c r="K3216" s="25"/>
      <c r="L3216" s="25"/>
      <c r="M3216" s="25"/>
      <c r="N3216" s="25"/>
      <c r="O3216" s="25"/>
      <c r="P3216" s="25"/>
      <c r="Q3216" s="25"/>
      <c r="R3216" s="25"/>
      <c r="S3216" s="25"/>
      <c r="T3216" s="671"/>
      <c r="U3216" s="730" t="str">
        <f t="shared" si="53"/>
        <v/>
      </c>
    </row>
    <row r="3217" spans="1:21" x14ac:dyDescent="0.25">
      <c r="A3217" s="36" t="str">
        <f>'0'!$A$4</f>
        <v>………………..</v>
      </c>
      <c r="B3217" s="37">
        <f>'0'!$A$2</f>
        <v>46112</v>
      </c>
      <c r="C3217" s="37" t="s">
        <v>1197</v>
      </c>
      <c r="D3217" s="195"/>
      <c r="E3217" s="23"/>
      <c r="F3217" s="14"/>
      <c r="G3217" s="22"/>
      <c r="H3217" s="656"/>
      <c r="I3217" s="656"/>
      <c r="J3217" s="656"/>
      <c r="K3217" s="25"/>
      <c r="L3217" s="25"/>
      <c r="M3217" s="25"/>
      <c r="N3217" s="25"/>
      <c r="O3217" s="25"/>
      <c r="P3217" s="25"/>
      <c r="Q3217" s="25"/>
      <c r="R3217" s="25"/>
      <c r="S3217" s="25"/>
      <c r="T3217" s="671"/>
      <c r="U3217" s="730" t="str">
        <f t="shared" si="53"/>
        <v/>
      </c>
    </row>
    <row r="3218" spans="1:21" x14ac:dyDescent="0.25">
      <c r="A3218" s="36" t="str">
        <f>'0'!$A$4</f>
        <v>………………..</v>
      </c>
      <c r="B3218" s="37">
        <f>'0'!$A$2</f>
        <v>46112</v>
      </c>
      <c r="C3218" s="37" t="s">
        <v>1197</v>
      </c>
      <c r="D3218" s="195"/>
      <c r="E3218" s="23"/>
      <c r="F3218" s="14"/>
      <c r="G3218" s="22"/>
      <c r="H3218" s="656"/>
      <c r="I3218" s="656"/>
      <c r="J3218" s="656"/>
      <c r="K3218" s="25"/>
      <c r="L3218" s="25"/>
      <c r="M3218" s="25"/>
      <c r="N3218" s="25"/>
      <c r="O3218" s="25"/>
      <c r="P3218" s="25"/>
      <c r="Q3218" s="25"/>
      <c r="R3218" s="25"/>
      <c r="S3218" s="25"/>
      <c r="T3218" s="671"/>
      <c r="U3218" s="730" t="str">
        <f t="shared" si="53"/>
        <v/>
      </c>
    </row>
    <row r="3219" spans="1:21" x14ac:dyDescent="0.25">
      <c r="A3219" s="36" t="str">
        <f>'0'!$A$4</f>
        <v>………………..</v>
      </c>
      <c r="B3219" s="37">
        <f>'0'!$A$2</f>
        <v>46112</v>
      </c>
      <c r="C3219" s="37" t="s">
        <v>1197</v>
      </c>
      <c r="D3219" s="195"/>
      <c r="E3219" s="23"/>
      <c r="F3219" s="14"/>
      <c r="G3219" s="22"/>
      <c r="H3219" s="656"/>
      <c r="I3219" s="656"/>
      <c r="J3219" s="656"/>
      <c r="K3219" s="25"/>
      <c r="L3219" s="25"/>
      <c r="M3219" s="25"/>
      <c r="N3219" s="25"/>
      <c r="O3219" s="25"/>
      <c r="P3219" s="25"/>
      <c r="Q3219" s="25"/>
      <c r="R3219" s="25"/>
      <c r="S3219" s="25"/>
      <c r="T3219" s="671"/>
      <c r="U3219" s="730" t="str">
        <f t="shared" si="53"/>
        <v/>
      </c>
    </row>
    <row r="3220" spans="1:21" x14ac:dyDescent="0.25">
      <c r="A3220" s="36" t="str">
        <f>'0'!$A$4</f>
        <v>………………..</v>
      </c>
      <c r="B3220" s="37">
        <f>'0'!$A$2</f>
        <v>46112</v>
      </c>
      <c r="C3220" s="37" t="s">
        <v>1197</v>
      </c>
      <c r="D3220" s="195"/>
      <c r="E3220" s="23"/>
      <c r="F3220" s="14"/>
      <c r="G3220" s="22"/>
      <c r="H3220" s="656"/>
      <c r="I3220" s="656"/>
      <c r="J3220" s="656"/>
      <c r="K3220" s="25"/>
      <c r="L3220" s="25"/>
      <c r="M3220" s="25"/>
      <c r="N3220" s="25"/>
      <c r="O3220" s="25"/>
      <c r="P3220" s="25"/>
      <c r="Q3220" s="25"/>
      <c r="R3220" s="25"/>
      <c r="S3220" s="25"/>
      <c r="T3220" s="671"/>
      <c r="U3220" s="730" t="str">
        <f t="shared" si="53"/>
        <v/>
      </c>
    </row>
    <row r="3221" spans="1:21" x14ac:dyDescent="0.25">
      <c r="A3221" s="36" t="str">
        <f>'0'!$A$4</f>
        <v>………………..</v>
      </c>
      <c r="B3221" s="37">
        <f>'0'!$A$2</f>
        <v>46112</v>
      </c>
      <c r="C3221" s="37" t="s">
        <v>1197</v>
      </c>
      <c r="D3221" s="195"/>
      <c r="E3221" s="23"/>
      <c r="F3221" s="14"/>
      <c r="G3221" s="22"/>
      <c r="H3221" s="656"/>
      <c r="I3221" s="656"/>
      <c r="J3221" s="656"/>
      <c r="K3221" s="25"/>
      <c r="L3221" s="25"/>
      <c r="M3221" s="25"/>
      <c r="N3221" s="25"/>
      <c r="O3221" s="25"/>
      <c r="P3221" s="25"/>
      <c r="Q3221" s="25"/>
      <c r="R3221" s="25"/>
      <c r="S3221" s="25"/>
      <c r="T3221" s="671"/>
      <c r="U3221" s="730" t="str">
        <f t="shared" si="53"/>
        <v/>
      </c>
    </row>
    <row r="3222" spans="1:21" x14ac:dyDescent="0.25">
      <c r="A3222" s="36" t="str">
        <f>'0'!$A$4</f>
        <v>………………..</v>
      </c>
      <c r="B3222" s="37">
        <f>'0'!$A$2</f>
        <v>46112</v>
      </c>
      <c r="C3222" s="37" t="s">
        <v>1197</v>
      </c>
      <c r="D3222" s="195"/>
      <c r="E3222" s="23"/>
      <c r="F3222" s="14"/>
      <c r="G3222" s="22"/>
      <c r="H3222" s="656"/>
      <c r="I3222" s="656"/>
      <c r="J3222" s="656"/>
      <c r="K3222" s="25"/>
      <c r="L3222" s="25"/>
      <c r="M3222" s="25"/>
      <c r="N3222" s="25"/>
      <c r="O3222" s="25"/>
      <c r="P3222" s="25"/>
      <c r="Q3222" s="25"/>
      <c r="R3222" s="25"/>
      <c r="S3222" s="25"/>
      <c r="T3222" s="671"/>
      <c r="U3222" s="730" t="str">
        <f t="shared" si="53"/>
        <v/>
      </c>
    </row>
    <row r="3223" spans="1:21" x14ac:dyDescent="0.25">
      <c r="A3223" s="36" t="str">
        <f>'0'!$A$4</f>
        <v>………………..</v>
      </c>
      <c r="B3223" s="37">
        <f>'0'!$A$2</f>
        <v>46112</v>
      </c>
      <c r="C3223" s="37" t="s">
        <v>1197</v>
      </c>
      <c r="D3223" s="195"/>
      <c r="E3223" s="23"/>
      <c r="F3223" s="14"/>
      <c r="G3223" s="22"/>
      <c r="H3223" s="656"/>
      <c r="I3223" s="656"/>
      <c r="J3223" s="656"/>
      <c r="K3223" s="25"/>
      <c r="L3223" s="25"/>
      <c r="M3223" s="25"/>
      <c r="N3223" s="25"/>
      <c r="O3223" s="25"/>
      <c r="P3223" s="25"/>
      <c r="Q3223" s="25"/>
      <c r="R3223" s="25"/>
      <c r="S3223" s="25"/>
      <c r="T3223" s="671"/>
      <c r="U3223" s="730" t="str">
        <f t="shared" si="53"/>
        <v/>
      </c>
    </row>
    <row r="3224" spans="1:21" x14ac:dyDescent="0.25">
      <c r="A3224" s="36" t="str">
        <f>'0'!$A$4</f>
        <v>………………..</v>
      </c>
      <c r="B3224" s="37">
        <f>'0'!$A$2</f>
        <v>46112</v>
      </c>
      <c r="C3224" s="37" t="s">
        <v>1197</v>
      </c>
      <c r="D3224" s="195"/>
      <c r="E3224" s="23"/>
      <c r="F3224" s="14"/>
      <c r="G3224" s="22"/>
      <c r="H3224" s="656"/>
      <c r="I3224" s="656"/>
      <c r="J3224" s="656"/>
      <c r="K3224" s="25"/>
      <c r="L3224" s="25"/>
      <c r="M3224" s="25"/>
      <c r="N3224" s="25"/>
      <c r="O3224" s="25"/>
      <c r="P3224" s="25"/>
      <c r="Q3224" s="25"/>
      <c r="R3224" s="25"/>
      <c r="S3224" s="25"/>
      <c r="T3224" s="671"/>
      <c r="U3224" s="730" t="str">
        <f t="shared" si="53"/>
        <v/>
      </c>
    </row>
    <row r="3225" spans="1:21" x14ac:dyDescent="0.25">
      <c r="A3225" s="36" t="str">
        <f>'0'!$A$4</f>
        <v>………………..</v>
      </c>
      <c r="B3225" s="37">
        <f>'0'!$A$2</f>
        <v>46112</v>
      </c>
      <c r="C3225" s="37" t="s">
        <v>1197</v>
      </c>
      <c r="D3225" s="195"/>
      <c r="E3225" s="23"/>
      <c r="F3225" s="14"/>
      <c r="G3225" s="22"/>
      <c r="H3225" s="656"/>
      <c r="I3225" s="656"/>
      <c r="J3225" s="656"/>
      <c r="K3225" s="25"/>
      <c r="L3225" s="25"/>
      <c r="M3225" s="25"/>
      <c r="N3225" s="25"/>
      <c r="O3225" s="25"/>
      <c r="P3225" s="25"/>
      <c r="Q3225" s="25"/>
      <c r="R3225" s="25"/>
      <c r="S3225" s="25"/>
      <c r="T3225" s="671"/>
      <c r="U3225" s="730" t="str">
        <f t="shared" si="53"/>
        <v/>
      </c>
    </row>
    <row r="3226" spans="1:21" x14ac:dyDescent="0.25">
      <c r="A3226" s="36" t="str">
        <f>'0'!$A$4</f>
        <v>………………..</v>
      </c>
      <c r="B3226" s="37">
        <f>'0'!$A$2</f>
        <v>46112</v>
      </c>
      <c r="C3226" s="37" t="s">
        <v>1197</v>
      </c>
      <c r="D3226" s="195"/>
      <c r="E3226" s="23"/>
      <c r="F3226" s="14"/>
      <c r="G3226" s="22"/>
      <c r="H3226" s="656"/>
      <c r="I3226" s="656"/>
      <c r="J3226" s="656"/>
      <c r="K3226" s="25"/>
      <c r="L3226" s="25"/>
      <c r="M3226" s="25"/>
      <c r="N3226" s="25"/>
      <c r="O3226" s="25"/>
      <c r="P3226" s="25"/>
      <c r="Q3226" s="25"/>
      <c r="R3226" s="25"/>
      <c r="S3226" s="25"/>
      <c r="T3226" s="671"/>
      <c r="U3226" s="730" t="str">
        <f t="shared" si="53"/>
        <v/>
      </c>
    </row>
    <row r="3227" spans="1:21" x14ac:dyDescent="0.25">
      <c r="A3227" s="36" t="str">
        <f>'0'!$A$4</f>
        <v>………………..</v>
      </c>
      <c r="B3227" s="37">
        <f>'0'!$A$2</f>
        <v>46112</v>
      </c>
      <c r="C3227" s="37" t="s">
        <v>1197</v>
      </c>
      <c r="D3227" s="195"/>
      <c r="E3227" s="23"/>
      <c r="F3227" s="14"/>
      <c r="G3227" s="22"/>
      <c r="H3227" s="656"/>
      <c r="I3227" s="656"/>
      <c r="J3227" s="656"/>
      <c r="K3227" s="25"/>
      <c r="L3227" s="25"/>
      <c r="M3227" s="25"/>
      <c r="N3227" s="25"/>
      <c r="O3227" s="25"/>
      <c r="P3227" s="25"/>
      <c r="Q3227" s="25"/>
      <c r="R3227" s="25"/>
      <c r="S3227" s="25"/>
      <c r="T3227" s="671"/>
      <c r="U3227" s="730" t="str">
        <f t="shared" si="53"/>
        <v/>
      </c>
    </row>
    <row r="3228" spans="1:21" x14ac:dyDescent="0.25">
      <c r="A3228" s="36" t="str">
        <f>'0'!$A$4</f>
        <v>………………..</v>
      </c>
      <c r="B3228" s="37">
        <f>'0'!$A$2</f>
        <v>46112</v>
      </c>
      <c r="C3228" s="37" t="s">
        <v>1197</v>
      </c>
      <c r="D3228" s="195"/>
      <c r="E3228" s="23"/>
      <c r="F3228" s="14"/>
      <c r="G3228" s="22"/>
      <c r="H3228" s="656"/>
      <c r="I3228" s="656"/>
      <c r="J3228" s="656"/>
      <c r="K3228" s="25"/>
      <c r="L3228" s="25"/>
      <c r="M3228" s="25"/>
      <c r="N3228" s="25"/>
      <c r="O3228" s="25"/>
      <c r="P3228" s="25"/>
      <c r="Q3228" s="25"/>
      <c r="R3228" s="25"/>
      <c r="S3228" s="25"/>
      <c r="T3228" s="671"/>
      <c r="U3228" s="730" t="str">
        <f t="shared" si="53"/>
        <v/>
      </c>
    </row>
    <row r="3229" spans="1:21" x14ac:dyDescent="0.25">
      <c r="A3229" s="36" t="str">
        <f>'0'!$A$4</f>
        <v>………………..</v>
      </c>
      <c r="B3229" s="37">
        <f>'0'!$A$2</f>
        <v>46112</v>
      </c>
      <c r="C3229" s="37" t="s">
        <v>1197</v>
      </c>
      <c r="D3229" s="195"/>
      <c r="E3229" s="23"/>
      <c r="F3229" s="14"/>
      <c r="G3229" s="22"/>
      <c r="H3229" s="656"/>
      <c r="I3229" s="656"/>
      <c r="J3229" s="656"/>
      <c r="K3229" s="25"/>
      <c r="L3229" s="25"/>
      <c r="M3229" s="25"/>
      <c r="N3229" s="25"/>
      <c r="O3229" s="25"/>
      <c r="P3229" s="25"/>
      <c r="Q3229" s="25"/>
      <c r="R3229" s="25"/>
      <c r="S3229" s="25"/>
      <c r="T3229" s="671"/>
      <c r="U3229" s="730" t="str">
        <f t="shared" si="53"/>
        <v/>
      </c>
    </row>
    <row r="3230" spans="1:21" x14ac:dyDescent="0.25">
      <c r="A3230" s="36" t="str">
        <f>'0'!$A$4</f>
        <v>………………..</v>
      </c>
      <c r="B3230" s="37">
        <f>'0'!$A$2</f>
        <v>46112</v>
      </c>
      <c r="C3230" s="37" t="s">
        <v>1197</v>
      </c>
      <c r="D3230" s="195"/>
      <c r="E3230" s="23"/>
      <c r="F3230" s="14"/>
      <c r="G3230" s="22"/>
      <c r="H3230" s="656"/>
      <c r="I3230" s="656"/>
      <c r="J3230" s="656"/>
      <c r="K3230" s="25"/>
      <c r="L3230" s="25"/>
      <c r="M3230" s="25"/>
      <c r="N3230" s="25"/>
      <c r="O3230" s="25"/>
      <c r="P3230" s="25"/>
      <c r="Q3230" s="25"/>
      <c r="R3230" s="25"/>
      <c r="S3230" s="25"/>
      <c r="T3230" s="671"/>
      <c r="U3230" s="730" t="str">
        <f t="shared" si="53"/>
        <v/>
      </c>
    </row>
    <row r="3231" spans="1:21" x14ac:dyDescent="0.25">
      <c r="A3231" s="36" t="str">
        <f>'0'!$A$4</f>
        <v>………………..</v>
      </c>
      <c r="B3231" s="37">
        <f>'0'!$A$2</f>
        <v>46112</v>
      </c>
      <c r="C3231" s="37" t="s">
        <v>1197</v>
      </c>
      <c r="D3231" s="195"/>
      <c r="E3231" s="23"/>
      <c r="F3231" s="14"/>
      <c r="G3231" s="22"/>
      <c r="H3231" s="656"/>
      <c r="I3231" s="656"/>
      <c r="J3231" s="656"/>
      <c r="K3231" s="25"/>
      <c r="L3231" s="25"/>
      <c r="M3231" s="25"/>
      <c r="N3231" s="25"/>
      <c r="O3231" s="25"/>
      <c r="P3231" s="25"/>
      <c r="Q3231" s="25"/>
      <c r="R3231" s="25"/>
      <c r="S3231" s="25"/>
      <c r="T3231" s="671"/>
      <c r="U3231" s="730" t="str">
        <f t="shared" si="53"/>
        <v/>
      </c>
    </row>
    <row r="3232" spans="1:21" x14ac:dyDescent="0.25">
      <c r="A3232" s="36" t="str">
        <f>'0'!$A$4</f>
        <v>………………..</v>
      </c>
      <c r="B3232" s="37">
        <f>'0'!$A$2</f>
        <v>46112</v>
      </c>
      <c r="C3232" s="37" t="s">
        <v>1197</v>
      </c>
      <c r="D3232" s="195"/>
      <c r="E3232" s="23"/>
      <c r="F3232" s="14"/>
      <c r="G3232" s="22"/>
      <c r="H3232" s="656"/>
      <c r="I3232" s="656"/>
      <c r="J3232" s="656"/>
      <c r="K3232" s="25"/>
      <c r="L3232" s="25"/>
      <c r="M3232" s="25"/>
      <c r="N3232" s="25"/>
      <c r="O3232" s="25"/>
      <c r="P3232" s="25"/>
      <c r="Q3232" s="25"/>
      <c r="R3232" s="25"/>
      <c r="S3232" s="25"/>
      <c r="T3232" s="671"/>
      <c r="U3232" s="730" t="str">
        <f t="shared" si="53"/>
        <v/>
      </c>
    </row>
    <row r="3233" spans="1:21" x14ac:dyDescent="0.25">
      <c r="A3233" s="36" t="str">
        <f>'0'!$A$4</f>
        <v>………………..</v>
      </c>
      <c r="B3233" s="37">
        <f>'0'!$A$2</f>
        <v>46112</v>
      </c>
      <c r="C3233" s="37" t="s">
        <v>1197</v>
      </c>
      <c r="D3233" s="195"/>
      <c r="E3233" s="23"/>
      <c r="F3233" s="14"/>
      <c r="G3233" s="22"/>
      <c r="H3233" s="656"/>
      <c r="I3233" s="656"/>
      <c r="J3233" s="656"/>
      <c r="K3233" s="25"/>
      <c r="L3233" s="25"/>
      <c r="M3233" s="25"/>
      <c r="N3233" s="25"/>
      <c r="O3233" s="25"/>
      <c r="P3233" s="25"/>
      <c r="Q3233" s="25"/>
      <c r="R3233" s="25"/>
      <c r="S3233" s="25"/>
      <c r="T3233" s="671"/>
      <c r="U3233" s="730" t="str">
        <f t="shared" si="53"/>
        <v/>
      </c>
    </row>
    <row r="3234" spans="1:21" x14ac:dyDescent="0.25">
      <c r="A3234" s="36" t="str">
        <f>'0'!$A$4</f>
        <v>………………..</v>
      </c>
      <c r="B3234" s="37">
        <f>'0'!$A$2</f>
        <v>46112</v>
      </c>
      <c r="C3234" s="37" t="s">
        <v>1197</v>
      </c>
      <c r="D3234" s="195"/>
      <c r="E3234" s="23"/>
      <c r="F3234" s="14"/>
      <c r="G3234" s="22"/>
      <c r="H3234" s="656"/>
      <c r="I3234" s="656"/>
      <c r="J3234" s="656"/>
      <c r="K3234" s="25"/>
      <c r="L3234" s="25"/>
      <c r="M3234" s="25"/>
      <c r="N3234" s="25"/>
      <c r="O3234" s="25"/>
      <c r="P3234" s="25"/>
      <c r="Q3234" s="25"/>
      <c r="R3234" s="25"/>
      <c r="S3234" s="25"/>
      <c r="T3234" s="671"/>
      <c r="U3234" s="730" t="str">
        <f t="shared" si="53"/>
        <v/>
      </c>
    </row>
    <row r="3235" spans="1:21" x14ac:dyDescent="0.25">
      <c r="A3235" s="36" t="str">
        <f>'0'!$A$4</f>
        <v>………………..</v>
      </c>
      <c r="B3235" s="37">
        <f>'0'!$A$2</f>
        <v>46112</v>
      </c>
      <c r="C3235" s="37" t="s">
        <v>1197</v>
      </c>
      <c r="D3235" s="195"/>
      <c r="E3235" s="23"/>
      <c r="F3235" s="14"/>
      <c r="G3235" s="22"/>
      <c r="H3235" s="656"/>
      <c r="I3235" s="656"/>
      <c r="J3235" s="656"/>
      <c r="K3235" s="25"/>
      <c r="L3235" s="25"/>
      <c r="M3235" s="25"/>
      <c r="N3235" s="25"/>
      <c r="O3235" s="25"/>
      <c r="P3235" s="25"/>
      <c r="Q3235" s="25"/>
      <c r="R3235" s="25"/>
      <c r="S3235" s="25"/>
      <c r="T3235" s="671"/>
      <c r="U3235" s="730" t="str">
        <f t="shared" si="53"/>
        <v/>
      </c>
    </row>
    <row r="3236" spans="1:21" x14ac:dyDescent="0.25">
      <c r="A3236" s="36" t="str">
        <f>'0'!$A$4</f>
        <v>………………..</v>
      </c>
      <c r="B3236" s="37">
        <f>'0'!$A$2</f>
        <v>46112</v>
      </c>
      <c r="C3236" s="37" t="s">
        <v>1197</v>
      </c>
      <c r="D3236" s="195"/>
      <c r="E3236" s="23"/>
      <c r="F3236" s="14"/>
      <c r="G3236" s="22"/>
      <c r="H3236" s="656"/>
      <c r="I3236" s="656"/>
      <c r="J3236" s="656"/>
      <c r="K3236" s="25"/>
      <c r="L3236" s="25"/>
      <c r="M3236" s="25"/>
      <c r="N3236" s="25"/>
      <c r="O3236" s="25"/>
      <c r="P3236" s="25"/>
      <c r="Q3236" s="25"/>
      <c r="R3236" s="25"/>
      <c r="S3236" s="25"/>
      <c r="T3236" s="671"/>
      <c r="U3236" s="730" t="str">
        <f t="shared" si="53"/>
        <v/>
      </c>
    </row>
    <row r="3237" spans="1:21" x14ac:dyDescent="0.25">
      <c r="A3237" s="36" t="str">
        <f>'0'!$A$4</f>
        <v>………………..</v>
      </c>
      <c r="B3237" s="37">
        <f>'0'!$A$2</f>
        <v>46112</v>
      </c>
      <c r="C3237" s="37" t="s">
        <v>1197</v>
      </c>
      <c r="D3237" s="195"/>
      <c r="E3237" s="23"/>
      <c r="F3237" s="14"/>
      <c r="G3237" s="22"/>
      <c r="H3237" s="656"/>
      <c r="I3237" s="656"/>
      <c r="J3237" s="656"/>
      <c r="K3237" s="25"/>
      <c r="L3237" s="25"/>
      <c r="M3237" s="25"/>
      <c r="N3237" s="25"/>
      <c r="O3237" s="25"/>
      <c r="P3237" s="25"/>
      <c r="Q3237" s="25"/>
      <c r="R3237" s="25"/>
      <c r="S3237" s="25"/>
      <c r="T3237" s="671"/>
      <c r="U3237" s="730" t="str">
        <f t="shared" si="53"/>
        <v/>
      </c>
    </row>
    <row r="3238" spans="1:21" x14ac:dyDescent="0.25">
      <c r="A3238" s="36" t="str">
        <f>'0'!$A$4</f>
        <v>………………..</v>
      </c>
      <c r="B3238" s="37">
        <f>'0'!$A$2</f>
        <v>46112</v>
      </c>
      <c r="C3238" s="37" t="s">
        <v>1197</v>
      </c>
      <c r="D3238" s="195"/>
      <c r="E3238" s="23"/>
      <c r="F3238" s="14"/>
      <c r="G3238" s="22"/>
      <c r="H3238" s="656"/>
      <c r="I3238" s="656"/>
      <c r="J3238" s="656"/>
      <c r="K3238" s="25"/>
      <c r="L3238" s="25"/>
      <c r="M3238" s="25"/>
      <c r="N3238" s="25"/>
      <c r="O3238" s="25"/>
      <c r="P3238" s="25"/>
      <c r="Q3238" s="25"/>
      <c r="R3238" s="25"/>
      <c r="S3238" s="25"/>
      <c r="T3238" s="671"/>
      <c r="U3238" s="730" t="str">
        <f t="shared" si="53"/>
        <v/>
      </c>
    </row>
    <row r="3239" spans="1:21" x14ac:dyDescent="0.25">
      <c r="A3239" s="36" t="str">
        <f>'0'!$A$4</f>
        <v>………………..</v>
      </c>
      <c r="B3239" s="37">
        <f>'0'!$A$2</f>
        <v>46112</v>
      </c>
      <c r="C3239" s="37" t="s">
        <v>1197</v>
      </c>
      <c r="D3239" s="195"/>
      <c r="E3239" s="23"/>
      <c r="F3239" s="14"/>
      <c r="G3239" s="22"/>
      <c r="H3239" s="656"/>
      <c r="I3239" s="656"/>
      <c r="J3239" s="656"/>
      <c r="K3239" s="25"/>
      <c r="L3239" s="25"/>
      <c r="M3239" s="25"/>
      <c r="N3239" s="25"/>
      <c r="O3239" s="25"/>
      <c r="P3239" s="25"/>
      <c r="Q3239" s="25"/>
      <c r="R3239" s="25"/>
      <c r="S3239" s="25"/>
      <c r="T3239" s="671"/>
      <c r="U3239" s="730" t="str">
        <f t="shared" si="53"/>
        <v/>
      </c>
    </row>
    <row r="3240" spans="1:21" x14ac:dyDescent="0.25">
      <c r="A3240" s="36" t="str">
        <f>'0'!$A$4</f>
        <v>………………..</v>
      </c>
      <c r="B3240" s="37">
        <f>'0'!$A$2</f>
        <v>46112</v>
      </c>
      <c r="C3240" s="37" t="s">
        <v>1197</v>
      </c>
      <c r="D3240" s="195"/>
      <c r="E3240" s="23"/>
      <c r="F3240" s="14"/>
      <c r="G3240" s="22"/>
      <c r="H3240" s="656"/>
      <c r="I3240" s="656"/>
      <c r="J3240" s="656"/>
      <c r="K3240" s="25"/>
      <c r="L3240" s="25"/>
      <c r="M3240" s="25"/>
      <c r="N3240" s="25"/>
      <c r="O3240" s="25"/>
      <c r="P3240" s="25"/>
      <c r="Q3240" s="25"/>
      <c r="R3240" s="25"/>
      <c r="S3240" s="25"/>
      <c r="T3240" s="671"/>
      <c r="U3240" s="730" t="str">
        <f t="shared" si="53"/>
        <v/>
      </c>
    </row>
    <row r="3241" spans="1:21" x14ac:dyDescent="0.25">
      <c r="A3241" s="36" t="str">
        <f>'0'!$A$4</f>
        <v>………………..</v>
      </c>
      <c r="B3241" s="37">
        <f>'0'!$A$2</f>
        <v>46112</v>
      </c>
      <c r="C3241" s="37" t="s">
        <v>1197</v>
      </c>
      <c r="D3241" s="195"/>
      <c r="E3241" s="23"/>
      <c r="F3241" s="14"/>
      <c r="G3241" s="22"/>
      <c r="H3241" s="656"/>
      <c r="I3241" s="656"/>
      <c r="J3241" s="656"/>
      <c r="K3241" s="25"/>
      <c r="L3241" s="25"/>
      <c r="M3241" s="25"/>
      <c r="N3241" s="25"/>
      <c r="O3241" s="25"/>
      <c r="P3241" s="25"/>
      <c r="Q3241" s="25"/>
      <c r="R3241" s="25"/>
      <c r="S3241" s="25"/>
      <c r="T3241" s="671"/>
      <c r="U3241" s="730" t="str">
        <f t="shared" si="53"/>
        <v/>
      </c>
    </row>
    <row r="3242" spans="1:21" x14ac:dyDescent="0.25">
      <c r="A3242" s="36" t="str">
        <f>'0'!$A$4</f>
        <v>………………..</v>
      </c>
      <c r="B3242" s="37">
        <f>'0'!$A$2</f>
        <v>46112</v>
      </c>
      <c r="C3242" s="37" t="s">
        <v>1197</v>
      </c>
      <c r="D3242" s="195"/>
      <c r="E3242" s="23"/>
      <c r="F3242" s="14"/>
      <c r="G3242" s="22"/>
      <c r="H3242" s="656"/>
      <c r="I3242" s="656"/>
      <c r="J3242" s="656"/>
      <c r="K3242" s="25"/>
      <c r="L3242" s="25"/>
      <c r="M3242" s="25"/>
      <c r="N3242" s="25"/>
      <c r="O3242" s="25"/>
      <c r="P3242" s="25"/>
      <c r="Q3242" s="25"/>
      <c r="R3242" s="25"/>
      <c r="S3242" s="25"/>
      <c r="T3242" s="671"/>
      <c r="U3242" s="730" t="str">
        <f t="shared" si="53"/>
        <v/>
      </c>
    </row>
    <row r="3243" spans="1:21" x14ac:dyDescent="0.25">
      <c r="A3243" s="36" t="str">
        <f>'0'!$A$4</f>
        <v>………………..</v>
      </c>
      <c r="B3243" s="37">
        <f>'0'!$A$2</f>
        <v>46112</v>
      </c>
      <c r="C3243" s="37" t="s">
        <v>1197</v>
      </c>
      <c r="D3243" s="195"/>
      <c r="E3243" s="23"/>
      <c r="F3243" s="14"/>
      <c r="G3243" s="22"/>
      <c r="H3243" s="656"/>
      <c r="I3243" s="656"/>
      <c r="J3243" s="656"/>
      <c r="K3243" s="25"/>
      <c r="L3243" s="25"/>
      <c r="M3243" s="25"/>
      <c r="N3243" s="25"/>
      <c r="O3243" s="25"/>
      <c r="P3243" s="25"/>
      <c r="Q3243" s="25"/>
      <c r="R3243" s="25"/>
      <c r="S3243" s="25"/>
      <c r="T3243" s="671"/>
      <c r="U3243" s="730" t="str">
        <f t="shared" si="53"/>
        <v/>
      </c>
    </row>
    <row r="3244" spans="1:21" x14ac:dyDescent="0.25">
      <c r="A3244" s="36" t="str">
        <f>'0'!$A$4</f>
        <v>………………..</v>
      </c>
      <c r="B3244" s="37">
        <f>'0'!$A$2</f>
        <v>46112</v>
      </c>
      <c r="C3244" s="37" t="s">
        <v>1197</v>
      </c>
      <c r="D3244" s="195"/>
      <c r="E3244" s="23"/>
      <c r="F3244" s="14"/>
      <c r="G3244" s="22"/>
      <c r="H3244" s="656"/>
      <c r="I3244" s="656"/>
      <c r="J3244" s="656"/>
      <c r="K3244" s="25"/>
      <c r="L3244" s="25"/>
      <c r="M3244" s="25"/>
      <c r="N3244" s="25"/>
      <c r="O3244" s="25"/>
      <c r="P3244" s="25"/>
      <c r="Q3244" s="25"/>
      <c r="R3244" s="25"/>
      <c r="S3244" s="25"/>
      <c r="T3244" s="671"/>
      <c r="U3244" s="730" t="str">
        <f t="shared" si="53"/>
        <v/>
      </c>
    </row>
    <row r="3245" spans="1:21" x14ac:dyDescent="0.25">
      <c r="A3245" s="36" t="str">
        <f>'0'!$A$4</f>
        <v>………………..</v>
      </c>
      <c r="B3245" s="37">
        <f>'0'!$A$2</f>
        <v>46112</v>
      </c>
      <c r="C3245" s="37" t="s">
        <v>1197</v>
      </c>
      <c r="D3245" s="195"/>
      <c r="E3245" s="23"/>
      <c r="F3245" s="14"/>
      <c r="G3245" s="22"/>
      <c r="H3245" s="656"/>
      <c r="I3245" s="656"/>
      <c r="J3245" s="656"/>
      <c r="K3245" s="25"/>
      <c r="L3245" s="25"/>
      <c r="M3245" s="25"/>
      <c r="N3245" s="25"/>
      <c r="O3245" s="25"/>
      <c r="P3245" s="25"/>
      <c r="Q3245" s="25"/>
      <c r="R3245" s="25"/>
      <c r="S3245" s="25"/>
      <c r="T3245" s="671"/>
      <c r="U3245" s="730" t="str">
        <f t="shared" si="53"/>
        <v/>
      </c>
    </row>
    <row r="3246" spans="1:21" x14ac:dyDescent="0.25">
      <c r="A3246" s="36" t="str">
        <f>'0'!$A$4</f>
        <v>………………..</v>
      </c>
      <c r="B3246" s="37">
        <f>'0'!$A$2</f>
        <v>46112</v>
      </c>
      <c r="C3246" s="37" t="s">
        <v>1197</v>
      </c>
      <c r="D3246" s="195"/>
      <c r="E3246" s="23"/>
      <c r="F3246" s="14"/>
      <c r="G3246" s="22"/>
      <c r="H3246" s="656"/>
      <c r="I3246" s="656"/>
      <c r="J3246" s="656"/>
      <c r="K3246" s="25"/>
      <c r="L3246" s="25"/>
      <c r="M3246" s="25"/>
      <c r="N3246" s="25"/>
      <c r="O3246" s="25"/>
      <c r="P3246" s="25"/>
      <c r="Q3246" s="25"/>
      <c r="R3246" s="25"/>
      <c r="S3246" s="25"/>
      <c r="T3246" s="671"/>
      <c r="U3246" s="730" t="str">
        <f t="shared" si="53"/>
        <v/>
      </c>
    </row>
    <row r="3247" spans="1:21" x14ac:dyDescent="0.25">
      <c r="A3247" s="36" t="str">
        <f>'0'!$A$4</f>
        <v>………………..</v>
      </c>
      <c r="B3247" s="37">
        <f>'0'!$A$2</f>
        <v>46112</v>
      </c>
      <c r="C3247" s="37" t="s">
        <v>1197</v>
      </c>
      <c r="D3247" s="195"/>
      <c r="E3247" s="23"/>
      <c r="F3247" s="14"/>
      <c r="G3247" s="22"/>
      <c r="H3247" s="656"/>
      <c r="I3247" s="656"/>
      <c r="J3247" s="656"/>
      <c r="K3247" s="25"/>
      <c r="L3247" s="25"/>
      <c r="M3247" s="25"/>
      <c r="N3247" s="25"/>
      <c r="O3247" s="25"/>
      <c r="P3247" s="25"/>
      <c r="Q3247" s="25"/>
      <c r="R3247" s="25"/>
      <c r="S3247" s="25"/>
      <c r="T3247" s="671"/>
      <c r="U3247" s="730" t="str">
        <f t="shared" si="53"/>
        <v/>
      </c>
    </row>
    <row r="3248" spans="1:21" x14ac:dyDescent="0.25">
      <c r="A3248" s="36" t="str">
        <f>'0'!$A$4</f>
        <v>………………..</v>
      </c>
      <c r="B3248" s="37">
        <f>'0'!$A$2</f>
        <v>46112</v>
      </c>
      <c r="C3248" s="37" t="s">
        <v>1197</v>
      </c>
      <c r="D3248" s="195"/>
      <c r="E3248" s="23"/>
      <c r="F3248" s="14"/>
      <c r="G3248" s="22"/>
      <c r="H3248" s="656"/>
      <c r="I3248" s="656"/>
      <c r="J3248" s="656"/>
      <c r="K3248" s="25"/>
      <c r="L3248" s="25"/>
      <c r="M3248" s="25"/>
      <c r="N3248" s="25"/>
      <c r="O3248" s="25"/>
      <c r="P3248" s="25"/>
      <c r="Q3248" s="25"/>
      <c r="R3248" s="25"/>
      <c r="S3248" s="25"/>
      <c r="T3248" s="671"/>
      <c r="U3248" s="730" t="str">
        <f t="shared" si="53"/>
        <v/>
      </c>
    </row>
    <row r="3249" spans="1:21" x14ac:dyDescent="0.25">
      <c r="A3249" s="36" t="str">
        <f>'0'!$A$4</f>
        <v>………………..</v>
      </c>
      <c r="B3249" s="37">
        <f>'0'!$A$2</f>
        <v>46112</v>
      </c>
      <c r="C3249" s="37" t="s">
        <v>1197</v>
      </c>
      <c r="D3249" s="195"/>
      <c r="E3249" s="23"/>
      <c r="F3249" s="14"/>
      <c r="G3249" s="22"/>
      <c r="H3249" s="656"/>
      <c r="I3249" s="656"/>
      <c r="J3249" s="656"/>
      <c r="K3249" s="25"/>
      <c r="L3249" s="25"/>
      <c r="M3249" s="25"/>
      <c r="N3249" s="25"/>
      <c r="O3249" s="25"/>
      <c r="P3249" s="25"/>
      <c r="Q3249" s="25"/>
      <c r="R3249" s="25"/>
      <c r="S3249" s="25"/>
      <c r="T3249" s="671"/>
      <c r="U3249" s="730" t="str">
        <f t="shared" si="53"/>
        <v/>
      </c>
    </row>
    <row r="3250" spans="1:21" x14ac:dyDescent="0.25">
      <c r="A3250" s="36" t="str">
        <f>'0'!$A$4</f>
        <v>………………..</v>
      </c>
      <c r="B3250" s="37">
        <f>'0'!$A$2</f>
        <v>46112</v>
      </c>
      <c r="C3250" s="37" t="s">
        <v>1197</v>
      </c>
      <c r="D3250" s="195"/>
      <c r="E3250" s="23"/>
      <c r="F3250" s="14"/>
      <c r="G3250" s="22"/>
      <c r="H3250" s="656"/>
      <c r="I3250" s="656"/>
      <c r="J3250" s="656"/>
      <c r="K3250" s="25"/>
      <c r="L3250" s="25"/>
      <c r="M3250" s="25"/>
      <c r="N3250" s="25"/>
      <c r="O3250" s="25"/>
      <c r="P3250" s="25"/>
      <c r="Q3250" s="25"/>
      <c r="R3250" s="25"/>
      <c r="S3250" s="25"/>
      <c r="T3250" s="671"/>
      <c r="U3250" s="730" t="str">
        <f t="shared" si="53"/>
        <v/>
      </c>
    </row>
    <row r="3251" spans="1:21" x14ac:dyDescent="0.25">
      <c r="A3251" s="36" t="str">
        <f>'0'!$A$4</f>
        <v>………………..</v>
      </c>
      <c r="B3251" s="37">
        <f>'0'!$A$2</f>
        <v>46112</v>
      </c>
      <c r="C3251" s="37" t="s">
        <v>1197</v>
      </c>
      <c r="D3251" s="195"/>
      <c r="E3251" s="23"/>
      <c r="F3251" s="14"/>
      <c r="G3251" s="22"/>
      <c r="H3251" s="656"/>
      <c r="I3251" s="656"/>
      <c r="J3251" s="656"/>
      <c r="K3251" s="25"/>
      <c r="L3251" s="25"/>
      <c r="M3251" s="25"/>
      <c r="N3251" s="25"/>
      <c r="O3251" s="25"/>
      <c r="P3251" s="25"/>
      <c r="Q3251" s="25"/>
      <c r="R3251" s="25"/>
      <c r="S3251" s="25"/>
      <c r="T3251" s="671"/>
      <c r="U3251" s="730" t="str">
        <f t="shared" si="53"/>
        <v/>
      </c>
    </row>
    <row r="3252" spans="1:21" x14ac:dyDescent="0.25">
      <c r="A3252" s="36" t="str">
        <f>'0'!$A$4</f>
        <v>………………..</v>
      </c>
      <c r="B3252" s="37">
        <f>'0'!$A$2</f>
        <v>46112</v>
      </c>
      <c r="C3252" s="37" t="s">
        <v>1197</v>
      </c>
      <c r="D3252" s="195"/>
      <c r="E3252" s="23"/>
      <c r="F3252" s="14"/>
      <c r="G3252" s="22"/>
      <c r="H3252" s="656"/>
      <c r="I3252" s="656"/>
      <c r="J3252" s="656"/>
      <c r="K3252" s="25"/>
      <c r="L3252" s="25"/>
      <c r="M3252" s="25"/>
      <c r="N3252" s="25"/>
      <c r="O3252" s="25"/>
      <c r="P3252" s="25"/>
      <c r="Q3252" s="25"/>
      <c r="R3252" s="25"/>
      <c r="S3252" s="25"/>
      <c r="T3252" s="671"/>
      <c r="U3252" s="730" t="str">
        <f t="shared" si="53"/>
        <v/>
      </c>
    </row>
    <row r="3253" spans="1:21" x14ac:dyDescent="0.25">
      <c r="A3253" s="36" t="str">
        <f>'0'!$A$4</f>
        <v>………………..</v>
      </c>
      <c r="B3253" s="37">
        <f>'0'!$A$2</f>
        <v>46112</v>
      </c>
      <c r="C3253" s="37" t="s">
        <v>1197</v>
      </c>
      <c r="D3253" s="195"/>
      <c r="E3253" s="23"/>
      <c r="F3253" s="14"/>
      <c r="G3253" s="22"/>
      <c r="H3253" s="656"/>
      <c r="I3253" s="656"/>
      <c r="J3253" s="656"/>
      <c r="K3253" s="25"/>
      <c r="L3253" s="25"/>
      <c r="M3253" s="25"/>
      <c r="N3253" s="25"/>
      <c r="O3253" s="25"/>
      <c r="P3253" s="25"/>
      <c r="Q3253" s="25"/>
      <c r="R3253" s="25"/>
      <c r="S3253" s="25"/>
      <c r="T3253" s="671"/>
      <c r="U3253" s="730" t="str">
        <f t="shared" si="53"/>
        <v/>
      </c>
    </row>
    <row r="3254" spans="1:21" x14ac:dyDescent="0.25">
      <c r="A3254" s="36" t="str">
        <f>'0'!$A$4</f>
        <v>………………..</v>
      </c>
      <c r="B3254" s="37">
        <f>'0'!$A$2</f>
        <v>46112</v>
      </c>
      <c r="C3254" s="37" t="s">
        <v>1197</v>
      </c>
      <c r="D3254" s="195"/>
      <c r="E3254" s="23"/>
      <c r="F3254" s="14"/>
      <c r="G3254" s="22"/>
      <c r="H3254" s="656"/>
      <c r="I3254" s="656"/>
      <c r="J3254" s="656"/>
      <c r="K3254" s="25"/>
      <c r="L3254" s="25"/>
      <c r="M3254" s="25"/>
      <c r="N3254" s="25"/>
      <c r="O3254" s="25"/>
      <c r="P3254" s="25"/>
      <c r="Q3254" s="25"/>
      <c r="R3254" s="25"/>
      <c r="S3254" s="25"/>
      <c r="T3254" s="671"/>
      <c r="U3254" s="730" t="str">
        <f t="shared" si="53"/>
        <v/>
      </c>
    </row>
    <row r="3255" spans="1:21" x14ac:dyDescent="0.25">
      <c r="A3255" s="36" t="str">
        <f>'0'!$A$4</f>
        <v>………………..</v>
      </c>
      <c r="B3255" s="37">
        <f>'0'!$A$2</f>
        <v>46112</v>
      </c>
      <c r="C3255" s="37" t="s">
        <v>1197</v>
      </c>
      <c r="D3255" s="195"/>
      <c r="E3255" s="23"/>
      <c r="F3255" s="14"/>
      <c r="G3255" s="22"/>
      <c r="H3255" s="656"/>
      <c r="I3255" s="656"/>
      <c r="J3255" s="656"/>
      <c r="K3255" s="25"/>
      <c r="L3255" s="25"/>
      <c r="M3255" s="25"/>
      <c r="N3255" s="25"/>
      <c r="O3255" s="25"/>
      <c r="P3255" s="25"/>
      <c r="Q3255" s="25"/>
      <c r="R3255" s="25"/>
      <c r="S3255" s="25"/>
      <c r="T3255" s="671"/>
      <c r="U3255" s="730" t="str">
        <f t="shared" si="53"/>
        <v/>
      </c>
    </row>
    <row r="3256" spans="1:21" x14ac:dyDescent="0.25">
      <c r="A3256" s="36" t="str">
        <f>'0'!$A$4</f>
        <v>………………..</v>
      </c>
      <c r="B3256" s="37">
        <f>'0'!$A$2</f>
        <v>46112</v>
      </c>
      <c r="C3256" s="37" t="s">
        <v>1197</v>
      </c>
      <c r="D3256" s="195"/>
      <c r="E3256" s="23"/>
      <c r="F3256" s="14"/>
      <c r="G3256" s="22"/>
      <c r="H3256" s="656"/>
      <c r="I3256" s="656"/>
      <c r="J3256" s="656"/>
      <c r="K3256" s="25"/>
      <c r="L3256" s="25"/>
      <c r="M3256" s="25"/>
      <c r="N3256" s="25"/>
      <c r="O3256" s="25"/>
      <c r="P3256" s="25"/>
      <c r="Q3256" s="25"/>
      <c r="R3256" s="25"/>
      <c r="S3256" s="25"/>
      <c r="T3256" s="671"/>
      <c r="U3256" s="730" t="str">
        <f t="shared" si="53"/>
        <v/>
      </c>
    </row>
    <row r="3257" spans="1:21" x14ac:dyDescent="0.25">
      <c r="A3257" s="36" t="str">
        <f>'0'!$A$4</f>
        <v>………………..</v>
      </c>
      <c r="B3257" s="37">
        <f>'0'!$A$2</f>
        <v>46112</v>
      </c>
      <c r="C3257" s="37" t="s">
        <v>1197</v>
      </c>
      <c r="D3257" s="195"/>
      <c r="E3257" s="23"/>
      <c r="F3257" s="14"/>
      <c r="G3257" s="22"/>
      <c r="H3257" s="656"/>
      <c r="I3257" s="656"/>
      <c r="J3257" s="656"/>
      <c r="K3257" s="25"/>
      <c r="L3257" s="25"/>
      <c r="M3257" s="25"/>
      <c r="N3257" s="25"/>
      <c r="O3257" s="25"/>
      <c r="P3257" s="25"/>
      <c r="Q3257" s="25"/>
      <c r="R3257" s="25"/>
      <c r="S3257" s="25"/>
      <c r="T3257" s="671"/>
      <c r="U3257" s="730" t="str">
        <f t="shared" si="53"/>
        <v/>
      </c>
    </row>
    <row r="3258" spans="1:21" x14ac:dyDescent="0.25">
      <c r="A3258" s="36" t="str">
        <f>'0'!$A$4</f>
        <v>………………..</v>
      </c>
      <c r="B3258" s="37">
        <f>'0'!$A$2</f>
        <v>46112</v>
      </c>
      <c r="C3258" s="37" t="s">
        <v>1197</v>
      </c>
      <c r="D3258" s="195"/>
      <c r="E3258" s="23"/>
      <c r="F3258" s="14"/>
      <c r="G3258" s="22"/>
      <c r="H3258" s="656"/>
      <c r="I3258" s="656"/>
      <c r="J3258" s="656"/>
      <c r="K3258" s="25"/>
      <c r="L3258" s="25"/>
      <c r="M3258" s="25"/>
      <c r="N3258" s="25"/>
      <c r="O3258" s="25"/>
      <c r="P3258" s="25"/>
      <c r="Q3258" s="25"/>
      <c r="R3258" s="25"/>
      <c r="S3258" s="25"/>
      <c r="T3258" s="671"/>
      <c r="U3258" s="730" t="str">
        <f t="shared" si="53"/>
        <v/>
      </c>
    </row>
    <row r="3259" spans="1:21" x14ac:dyDescent="0.25">
      <c r="A3259" s="36" t="str">
        <f>'0'!$A$4</f>
        <v>………………..</v>
      </c>
      <c r="B3259" s="37">
        <f>'0'!$A$2</f>
        <v>46112</v>
      </c>
      <c r="C3259" s="37" t="s">
        <v>1197</v>
      </c>
      <c r="D3259" s="195"/>
      <c r="E3259" s="23"/>
      <c r="F3259" s="14"/>
      <c r="G3259" s="22"/>
      <c r="H3259" s="656"/>
      <c r="I3259" s="656"/>
      <c r="J3259" s="656"/>
      <c r="K3259" s="25"/>
      <c r="L3259" s="25"/>
      <c r="M3259" s="25"/>
      <c r="N3259" s="25"/>
      <c r="O3259" s="25"/>
      <c r="P3259" s="25"/>
      <c r="Q3259" s="25"/>
      <c r="R3259" s="25"/>
      <c r="S3259" s="25"/>
      <c r="T3259" s="671"/>
      <c r="U3259" s="730" t="str">
        <f t="shared" si="53"/>
        <v/>
      </c>
    </row>
    <row r="3260" spans="1:21" x14ac:dyDescent="0.25">
      <c r="A3260" s="36" t="str">
        <f>'0'!$A$4</f>
        <v>………………..</v>
      </c>
      <c r="B3260" s="37">
        <f>'0'!$A$2</f>
        <v>46112</v>
      </c>
      <c r="C3260" s="37" t="s">
        <v>1197</v>
      </c>
      <c r="D3260" s="195"/>
      <c r="E3260" s="23"/>
      <c r="F3260" s="14"/>
      <c r="G3260" s="22"/>
      <c r="H3260" s="656"/>
      <c r="I3260" s="656"/>
      <c r="J3260" s="656"/>
      <c r="K3260" s="25"/>
      <c r="L3260" s="25"/>
      <c r="M3260" s="25"/>
      <c r="N3260" s="25"/>
      <c r="O3260" s="25"/>
      <c r="P3260" s="25"/>
      <c r="Q3260" s="25"/>
      <c r="R3260" s="25"/>
      <c r="S3260" s="25"/>
      <c r="T3260" s="671"/>
      <c r="U3260" s="730" t="str">
        <f t="shared" si="53"/>
        <v/>
      </c>
    </row>
    <row r="3261" spans="1:21" x14ac:dyDescent="0.25">
      <c r="A3261" s="36" t="str">
        <f>'0'!$A$4</f>
        <v>………………..</v>
      </c>
      <c r="B3261" s="37">
        <f>'0'!$A$2</f>
        <v>46112</v>
      </c>
      <c r="C3261" s="37" t="s">
        <v>1197</v>
      </c>
      <c r="D3261" s="195"/>
      <c r="E3261" s="23"/>
      <c r="F3261" s="14"/>
      <c r="G3261" s="22"/>
      <c r="H3261" s="656"/>
      <c r="I3261" s="656"/>
      <c r="J3261" s="656"/>
      <c r="K3261" s="25"/>
      <c r="L3261" s="25"/>
      <c r="M3261" s="25"/>
      <c r="N3261" s="25"/>
      <c r="O3261" s="25"/>
      <c r="P3261" s="25"/>
      <c r="Q3261" s="25"/>
      <c r="R3261" s="25"/>
      <c r="S3261" s="25"/>
      <c r="T3261" s="671"/>
      <c r="U3261" s="730" t="str">
        <f t="shared" si="53"/>
        <v/>
      </c>
    </row>
    <row r="3262" spans="1:21" x14ac:dyDescent="0.25">
      <c r="A3262" s="36" t="str">
        <f>'0'!$A$4</f>
        <v>………………..</v>
      </c>
      <c r="B3262" s="37">
        <f>'0'!$A$2</f>
        <v>46112</v>
      </c>
      <c r="C3262" s="37" t="s">
        <v>1197</v>
      </c>
      <c r="D3262" s="195"/>
      <c r="E3262" s="23"/>
      <c r="F3262" s="14"/>
      <c r="G3262" s="22"/>
      <c r="H3262" s="656"/>
      <c r="I3262" s="656"/>
      <c r="J3262" s="656"/>
      <c r="K3262" s="25"/>
      <c r="L3262" s="25"/>
      <c r="M3262" s="25"/>
      <c r="N3262" s="25"/>
      <c r="O3262" s="25"/>
      <c r="P3262" s="25"/>
      <c r="Q3262" s="25"/>
      <c r="R3262" s="25"/>
      <c r="S3262" s="25"/>
      <c r="T3262" s="671"/>
      <c r="U3262" s="730" t="str">
        <f t="shared" si="53"/>
        <v/>
      </c>
    </row>
    <row r="3263" spans="1:21" x14ac:dyDescent="0.25">
      <c r="A3263" s="36" t="str">
        <f>'0'!$A$4</f>
        <v>………………..</v>
      </c>
      <c r="B3263" s="37">
        <f>'0'!$A$2</f>
        <v>46112</v>
      </c>
      <c r="C3263" s="37" t="s">
        <v>1197</v>
      </c>
      <c r="D3263" s="195"/>
      <c r="E3263" s="23"/>
      <c r="F3263" s="14"/>
      <c r="G3263" s="22"/>
      <c r="H3263" s="656"/>
      <c r="I3263" s="656"/>
      <c r="J3263" s="656"/>
      <c r="K3263" s="25"/>
      <c r="L3263" s="25"/>
      <c r="M3263" s="25"/>
      <c r="N3263" s="25"/>
      <c r="O3263" s="25"/>
      <c r="P3263" s="25"/>
      <c r="Q3263" s="25"/>
      <c r="R3263" s="25"/>
      <c r="S3263" s="25"/>
      <c r="T3263" s="671"/>
      <c r="U3263" s="730" t="str">
        <f t="shared" si="53"/>
        <v/>
      </c>
    </row>
    <row r="3264" spans="1:21" x14ac:dyDescent="0.25">
      <c r="A3264" s="36" t="str">
        <f>'0'!$A$4</f>
        <v>………………..</v>
      </c>
      <c r="B3264" s="37">
        <f>'0'!$A$2</f>
        <v>46112</v>
      </c>
      <c r="C3264" s="37" t="s">
        <v>1197</v>
      </c>
      <c r="D3264" s="195"/>
      <c r="E3264" s="23"/>
      <c r="F3264" s="14"/>
      <c r="G3264" s="22"/>
      <c r="H3264" s="656"/>
      <c r="I3264" s="656"/>
      <c r="J3264" s="656"/>
      <c r="K3264" s="25"/>
      <c r="L3264" s="25"/>
      <c r="M3264" s="25"/>
      <c r="N3264" s="25"/>
      <c r="O3264" s="25"/>
      <c r="P3264" s="25"/>
      <c r="Q3264" s="25"/>
      <c r="R3264" s="25"/>
      <c r="S3264" s="25"/>
      <c r="T3264" s="671"/>
      <c r="U3264" s="730" t="str">
        <f t="shared" si="53"/>
        <v/>
      </c>
    </row>
    <row r="3265" spans="1:21" x14ac:dyDescent="0.25">
      <c r="A3265" s="36" t="str">
        <f>'0'!$A$4</f>
        <v>………………..</v>
      </c>
      <c r="B3265" s="37">
        <f>'0'!$A$2</f>
        <v>46112</v>
      </c>
      <c r="C3265" s="37" t="s">
        <v>1197</v>
      </c>
      <c r="D3265" s="195"/>
      <c r="E3265" s="23"/>
      <c r="F3265" s="14"/>
      <c r="G3265" s="22"/>
      <c r="H3265" s="656"/>
      <c r="I3265" s="656"/>
      <c r="J3265" s="656"/>
      <c r="K3265" s="25"/>
      <c r="L3265" s="25"/>
      <c r="M3265" s="25"/>
      <c r="N3265" s="25"/>
      <c r="O3265" s="25"/>
      <c r="P3265" s="25"/>
      <c r="Q3265" s="25"/>
      <c r="R3265" s="25"/>
      <c r="S3265" s="25"/>
      <c r="T3265" s="671"/>
      <c r="U3265" s="730" t="str">
        <f t="shared" si="53"/>
        <v/>
      </c>
    </row>
    <row r="3266" spans="1:21" x14ac:dyDescent="0.25">
      <c r="A3266" s="36" t="str">
        <f>'0'!$A$4</f>
        <v>………………..</v>
      </c>
      <c r="B3266" s="37">
        <f>'0'!$A$2</f>
        <v>46112</v>
      </c>
      <c r="C3266" s="37" t="s">
        <v>1197</v>
      </c>
      <c r="D3266" s="195"/>
      <c r="E3266" s="23"/>
      <c r="F3266" s="14"/>
      <c r="G3266" s="22"/>
      <c r="H3266" s="656"/>
      <c r="I3266" s="656"/>
      <c r="J3266" s="656"/>
      <c r="K3266" s="25"/>
      <c r="L3266" s="25"/>
      <c r="M3266" s="25"/>
      <c r="N3266" s="25"/>
      <c r="O3266" s="25"/>
      <c r="P3266" s="25"/>
      <c r="Q3266" s="25"/>
      <c r="R3266" s="25"/>
      <c r="S3266" s="25"/>
      <c r="T3266" s="671"/>
      <c r="U3266" s="730" t="str">
        <f t="shared" si="53"/>
        <v/>
      </c>
    </row>
    <row r="3267" spans="1:21" x14ac:dyDescent="0.25">
      <c r="A3267" s="36" t="str">
        <f>'0'!$A$4</f>
        <v>………………..</v>
      </c>
      <c r="B3267" s="37">
        <f>'0'!$A$2</f>
        <v>46112</v>
      </c>
      <c r="C3267" s="37" t="s">
        <v>1197</v>
      </c>
      <c r="D3267" s="195"/>
      <c r="E3267" s="23"/>
      <c r="F3267" s="14"/>
      <c r="G3267" s="22"/>
      <c r="H3267" s="656"/>
      <c r="I3267" s="656"/>
      <c r="J3267" s="656"/>
      <c r="K3267" s="25"/>
      <c r="L3267" s="25"/>
      <c r="M3267" s="25"/>
      <c r="N3267" s="25"/>
      <c r="O3267" s="25"/>
      <c r="P3267" s="25"/>
      <c r="Q3267" s="25"/>
      <c r="R3267" s="25"/>
      <c r="S3267" s="25"/>
      <c r="T3267" s="671"/>
      <c r="U3267" s="730" t="str">
        <f t="shared" si="53"/>
        <v/>
      </c>
    </row>
    <row r="3268" spans="1:21" x14ac:dyDescent="0.25">
      <c r="A3268" s="36" t="str">
        <f>'0'!$A$4</f>
        <v>………………..</v>
      </c>
      <c r="B3268" s="37">
        <f>'0'!$A$2</f>
        <v>46112</v>
      </c>
      <c r="C3268" s="37" t="s">
        <v>1197</v>
      </c>
      <c r="D3268" s="195"/>
      <c r="E3268" s="23"/>
      <c r="F3268" s="14"/>
      <c r="G3268" s="22"/>
      <c r="H3268" s="656"/>
      <c r="I3268" s="656"/>
      <c r="J3268" s="656"/>
      <c r="K3268" s="25"/>
      <c r="L3268" s="25"/>
      <c r="M3268" s="25"/>
      <c r="N3268" s="25"/>
      <c r="O3268" s="25"/>
      <c r="P3268" s="25"/>
      <c r="Q3268" s="25"/>
      <c r="R3268" s="25"/>
      <c r="S3268" s="25"/>
      <c r="T3268" s="671"/>
      <c r="U3268" s="730" t="str">
        <f t="shared" si="53"/>
        <v/>
      </c>
    </row>
    <row r="3269" spans="1:21" x14ac:dyDescent="0.25">
      <c r="A3269" s="36" t="str">
        <f>'0'!$A$4</f>
        <v>………………..</v>
      </c>
      <c r="B3269" s="37">
        <f>'0'!$A$2</f>
        <v>46112</v>
      </c>
      <c r="C3269" s="37" t="s">
        <v>1197</v>
      </c>
      <c r="D3269" s="195"/>
      <c r="E3269" s="23"/>
      <c r="F3269" s="14"/>
      <c r="G3269" s="22"/>
      <c r="H3269" s="656"/>
      <c r="I3269" s="656"/>
      <c r="J3269" s="656"/>
      <c r="K3269" s="25"/>
      <c r="L3269" s="25"/>
      <c r="M3269" s="25"/>
      <c r="N3269" s="25"/>
      <c r="O3269" s="25"/>
      <c r="P3269" s="25"/>
      <c r="Q3269" s="25"/>
      <c r="R3269" s="25"/>
      <c r="S3269" s="25"/>
      <c r="T3269" s="671"/>
      <c r="U3269" s="730" t="str">
        <f t="shared" si="53"/>
        <v/>
      </c>
    </row>
    <row r="3270" spans="1:21" x14ac:dyDescent="0.25">
      <c r="A3270" s="36" t="str">
        <f>'0'!$A$4</f>
        <v>………………..</v>
      </c>
      <c r="B3270" s="37">
        <f>'0'!$A$2</f>
        <v>46112</v>
      </c>
      <c r="C3270" s="37" t="s">
        <v>1197</v>
      </c>
      <c r="D3270" s="195"/>
      <c r="E3270" s="23"/>
      <c r="F3270" s="14"/>
      <c r="G3270" s="22"/>
      <c r="H3270" s="656"/>
      <c r="I3270" s="656"/>
      <c r="J3270" s="656"/>
      <c r="K3270" s="25"/>
      <c r="L3270" s="25"/>
      <c r="M3270" s="25"/>
      <c r="N3270" s="25"/>
      <c r="O3270" s="25"/>
      <c r="P3270" s="25"/>
      <c r="Q3270" s="25"/>
      <c r="R3270" s="25"/>
      <c r="S3270" s="25"/>
      <c r="T3270" s="671"/>
      <c r="U3270" s="730" t="str">
        <f t="shared" si="53"/>
        <v/>
      </c>
    </row>
    <row r="3271" spans="1:21" x14ac:dyDescent="0.25">
      <c r="A3271" s="36" t="str">
        <f>'0'!$A$4</f>
        <v>………………..</v>
      </c>
      <c r="B3271" s="37">
        <f>'0'!$A$2</f>
        <v>46112</v>
      </c>
      <c r="C3271" s="37" t="s">
        <v>1197</v>
      </c>
      <c r="D3271" s="195"/>
      <c r="E3271" s="23"/>
      <c r="F3271" s="14"/>
      <c r="G3271" s="22"/>
      <c r="H3271" s="656"/>
      <c r="I3271" s="656"/>
      <c r="J3271" s="656"/>
      <c r="K3271" s="25"/>
      <c r="L3271" s="25"/>
      <c r="M3271" s="25"/>
      <c r="N3271" s="25"/>
      <c r="O3271" s="25"/>
      <c r="P3271" s="25"/>
      <c r="Q3271" s="25"/>
      <c r="R3271" s="25"/>
      <c r="S3271" s="25"/>
      <c r="T3271" s="671"/>
      <c r="U3271" s="730" t="str">
        <f t="shared" si="53"/>
        <v/>
      </c>
    </row>
    <row r="3272" spans="1:21" x14ac:dyDescent="0.25">
      <c r="A3272" s="36" t="str">
        <f>'0'!$A$4</f>
        <v>………………..</v>
      </c>
      <c r="B3272" s="37">
        <f>'0'!$A$2</f>
        <v>46112</v>
      </c>
      <c r="C3272" s="37" t="s">
        <v>1197</v>
      </c>
      <c r="D3272" s="195"/>
      <c r="E3272" s="23"/>
      <c r="F3272" s="14"/>
      <c r="G3272" s="22"/>
      <c r="H3272" s="656"/>
      <c r="I3272" s="656"/>
      <c r="J3272" s="656"/>
      <c r="K3272" s="25"/>
      <c r="L3272" s="25"/>
      <c r="M3272" s="25"/>
      <c r="N3272" s="25"/>
      <c r="O3272" s="25"/>
      <c r="P3272" s="25"/>
      <c r="Q3272" s="25"/>
      <c r="R3272" s="25"/>
      <c r="S3272" s="25"/>
      <c r="T3272" s="671"/>
      <c r="U3272" s="730" t="str">
        <f t="shared" si="53"/>
        <v/>
      </c>
    </row>
    <row r="3273" spans="1:21" x14ac:dyDescent="0.25">
      <c r="A3273" s="36" t="str">
        <f>'0'!$A$4</f>
        <v>………………..</v>
      </c>
      <c r="B3273" s="37">
        <f>'0'!$A$2</f>
        <v>46112</v>
      </c>
      <c r="C3273" s="37" t="s">
        <v>1197</v>
      </c>
      <c r="D3273" s="195"/>
      <c r="E3273" s="23"/>
      <c r="F3273" s="14"/>
      <c r="G3273" s="22"/>
      <c r="H3273" s="656"/>
      <c r="I3273" s="656"/>
      <c r="J3273" s="656"/>
      <c r="K3273" s="25"/>
      <c r="L3273" s="25"/>
      <c r="M3273" s="25"/>
      <c r="N3273" s="25"/>
      <c r="O3273" s="25"/>
      <c r="P3273" s="25"/>
      <c r="Q3273" s="25"/>
      <c r="R3273" s="25"/>
      <c r="S3273" s="25"/>
      <c r="T3273" s="671"/>
      <c r="U3273" s="730" t="str">
        <f t="shared" si="53"/>
        <v/>
      </c>
    </row>
    <row r="3274" spans="1:21" x14ac:dyDescent="0.25">
      <c r="A3274" s="36" t="str">
        <f>'0'!$A$4</f>
        <v>………………..</v>
      </c>
      <c r="B3274" s="37">
        <f>'0'!$A$2</f>
        <v>46112</v>
      </c>
      <c r="C3274" s="37" t="s">
        <v>1197</v>
      </c>
      <c r="D3274" s="195"/>
      <c r="E3274" s="23"/>
      <c r="F3274" s="14"/>
      <c r="G3274" s="22"/>
      <c r="H3274" s="656"/>
      <c r="I3274" s="656"/>
      <c r="J3274" s="656"/>
      <c r="K3274" s="25"/>
      <c r="L3274" s="25"/>
      <c r="M3274" s="25"/>
      <c r="N3274" s="25"/>
      <c r="O3274" s="25"/>
      <c r="P3274" s="25"/>
      <c r="Q3274" s="25"/>
      <c r="R3274" s="25"/>
      <c r="S3274" s="25"/>
      <c r="T3274" s="671"/>
      <c r="U3274" s="730" t="str">
        <f t="shared" si="53"/>
        <v/>
      </c>
    </row>
    <row r="3275" spans="1:21" x14ac:dyDescent="0.25">
      <c r="A3275" s="36" t="str">
        <f>'0'!$A$4</f>
        <v>………………..</v>
      </c>
      <c r="B3275" s="37">
        <f>'0'!$A$2</f>
        <v>46112</v>
      </c>
      <c r="C3275" s="37" t="s">
        <v>1197</v>
      </c>
      <c r="D3275" s="195"/>
      <c r="E3275" s="23"/>
      <c r="F3275" s="14"/>
      <c r="G3275" s="22"/>
      <c r="H3275" s="656"/>
      <c r="I3275" s="656"/>
      <c r="J3275" s="656"/>
      <c r="K3275" s="25"/>
      <c r="L3275" s="25"/>
      <c r="M3275" s="25"/>
      <c r="N3275" s="25"/>
      <c r="O3275" s="25"/>
      <c r="P3275" s="25"/>
      <c r="Q3275" s="25"/>
      <c r="R3275" s="25"/>
      <c r="S3275" s="25"/>
      <c r="T3275" s="671"/>
      <c r="U3275" s="730" t="str">
        <f t="shared" ref="U3275:U3338" si="54">IF(COUNTBLANK(D3275:S3275)=16,"",IF(D3275="999999999","",IF(ISNUMBER(VALUE(D3275)),IF(LEN(D3275)&lt;&gt;9,"Въведеното ЕИК е твърде късо или твърде дълго",IF(OR(MOD(MID(D3275,1,1)*1+MID(D3275,2,1)*2+MID(D3275,3,1)*3+MID(D3275,4,1)*4+MID(D3275,5,1)*5+MID(D3275,6,1)*6+MID(D3275,7,1)*7+MID(D3275,8,1)*8,11)-MID(D3275,9,1)=0,AND(MOD(MID(D3275,1,1)*3+MID(D3275,2,1)*4+MID(D3275,3,1)*5+MID(D3275,4,1)*6+MID(D3275,5,1)*7+MID(D3275,6,1)*8+MID(D3275,7,1)*9+MID(D3275,8,1)*10,11)=10,MID(D3275,9,1)*1=0),MOD(MID(D3275,1,1)*3+MID(D3275,2,1)*4+MID(D3275,3,1)*5+MID(D3275,4,1)*6+MID(D3275,5,1)*7+MID(D3275,6,1)*8+MID(D3275,7,1)*9+MID(D3275,8,1)*10,11)-MID(D3275,9,1)=0),"","Въведеното ЕИК е невалидно")),"Въведеното ЕИК съдържа непозволени символи")))</f>
        <v/>
      </c>
    </row>
    <row r="3276" spans="1:21" x14ac:dyDescent="0.25">
      <c r="A3276" s="36" t="str">
        <f>'0'!$A$4</f>
        <v>………………..</v>
      </c>
      <c r="B3276" s="37">
        <f>'0'!$A$2</f>
        <v>46112</v>
      </c>
      <c r="C3276" s="37" t="s">
        <v>1197</v>
      </c>
      <c r="D3276" s="195"/>
      <c r="E3276" s="23"/>
      <c r="F3276" s="14"/>
      <c r="G3276" s="22"/>
      <c r="H3276" s="656"/>
      <c r="I3276" s="656"/>
      <c r="J3276" s="656"/>
      <c r="K3276" s="25"/>
      <c r="L3276" s="25"/>
      <c r="M3276" s="25"/>
      <c r="N3276" s="25"/>
      <c r="O3276" s="25"/>
      <c r="P3276" s="25"/>
      <c r="Q3276" s="25"/>
      <c r="R3276" s="25"/>
      <c r="S3276" s="25"/>
      <c r="T3276" s="671"/>
      <c r="U3276" s="730" t="str">
        <f t="shared" si="54"/>
        <v/>
      </c>
    </row>
    <row r="3277" spans="1:21" x14ac:dyDescent="0.25">
      <c r="A3277" s="36" t="str">
        <f>'0'!$A$4</f>
        <v>………………..</v>
      </c>
      <c r="B3277" s="37">
        <f>'0'!$A$2</f>
        <v>46112</v>
      </c>
      <c r="C3277" s="37" t="s">
        <v>1197</v>
      </c>
      <c r="D3277" s="195"/>
      <c r="E3277" s="23"/>
      <c r="F3277" s="14"/>
      <c r="G3277" s="22"/>
      <c r="H3277" s="656"/>
      <c r="I3277" s="656"/>
      <c r="J3277" s="656"/>
      <c r="K3277" s="25"/>
      <c r="L3277" s="25"/>
      <c r="M3277" s="25"/>
      <c r="N3277" s="25"/>
      <c r="O3277" s="25"/>
      <c r="P3277" s="25"/>
      <c r="Q3277" s="25"/>
      <c r="R3277" s="25"/>
      <c r="S3277" s="25"/>
      <c r="T3277" s="671"/>
      <c r="U3277" s="730" t="str">
        <f t="shared" si="54"/>
        <v/>
      </c>
    </row>
    <row r="3278" spans="1:21" x14ac:dyDescent="0.25">
      <c r="A3278" s="36" t="str">
        <f>'0'!$A$4</f>
        <v>………………..</v>
      </c>
      <c r="B3278" s="37">
        <f>'0'!$A$2</f>
        <v>46112</v>
      </c>
      <c r="C3278" s="37" t="s">
        <v>1197</v>
      </c>
      <c r="D3278" s="195"/>
      <c r="E3278" s="23"/>
      <c r="F3278" s="14"/>
      <c r="G3278" s="22"/>
      <c r="H3278" s="656"/>
      <c r="I3278" s="656"/>
      <c r="J3278" s="656"/>
      <c r="K3278" s="25"/>
      <c r="L3278" s="25"/>
      <c r="M3278" s="25"/>
      <c r="N3278" s="25"/>
      <c r="O3278" s="25"/>
      <c r="P3278" s="25"/>
      <c r="Q3278" s="25"/>
      <c r="R3278" s="25"/>
      <c r="S3278" s="25"/>
      <c r="T3278" s="671"/>
      <c r="U3278" s="730" t="str">
        <f t="shared" si="54"/>
        <v/>
      </c>
    </row>
    <row r="3279" spans="1:21" x14ac:dyDescent="0.25">
      <c r="A3279" s="36" t="str">
        <f>'0'!$A$4</f>
        <v>………………..</v>
      </c>
      <c r="B3279" s="37">
        <f>'0'!$A$2</f>
        <v>46112</v>
      </c>
      <c r="C3279" s="37" t="s">
        <v>1197</v>
      </c>
      <c r="D3279" s="195"/>
      <c r="E3279" s="23"/>
      <c r="F3279" s="14"/>
      <c r="G3279" s="22"/>
      <c r="H3279" s="656"/>
      <c r="I3279" s="656"/>
      <c r="J3279" s="656"/>
      <c r="K3279" s="25"/>
      <c r="L3279" s="25"/>
      <c r="M3279" s="25"/>
      <c r="N3279" s="25"/>
      <c r="O3279" s="25"/>
      <c r="P3279" s="25"/>
      <c r="Q3279" s="25"/>
      <c r="R3279" s="25"/>
      <c r="S3279" s="25"/>
      <c r="T3279" s="671"/>
      <c r="U3279" s="730" t="str">
        <f t="shared" si="54"/>
        <v/>
      </c>
    </row>
    <row r="3280" spans="1:21" x14ac:dyDescent="0.25">
      <c r="A3280" s="36" t="str">
        <f>'0'!$A$4</f>
        <v>………………..</v>
      </c>
      <c r="B3280" s="37">
        <f>'0'!$A$2</f>
        <v>46112</v>
      </c>
      <c r="C3280" s="37" t="s">
        <v>1197</v>
      </c>
      <c r="D3280" s="195"/>
      <c r="E3280" s="23"/>
      <c r="F3280" s="14"/>
      <c r="G3280" s="22"/>
      <c r="H3280" s="656"/>
      <c r="I3280" s="656"/>
      <c r="J3280" s="656"/>
      <c r="K3280" s="25"/>
      <c r="L3280" s="25"/>
      <c r="M3280" s="25"/>
      <c r="N3280" s="25"/>
      <c r="O3280" s="25"/>
      <c r="P3280" s="25"/>
      <c r="Q3280" s="25"/>
      <c r="R3280" s="25"/>
      <c r="S3280" s="25"/>
      <c r="T3280" s="671"/>
      <c r="U3280" s="730" t="str">
        <f t="shared" si="54"/>
        <v/>
      </c>
    </row>
    <row r="3281" spans="1:21" x14ac:dyDescent="0.25">
      <c r="A3281" s="36" t="str">
        <f>'0'!$A$4</f>
        <v>………………..</v>
      </c>
      <c r="B3281" s="37">
        <f>'0'!$A$2</f>
        <v>46112</v>
      </c>
      <c r="C3281" s="37" t="s">
        <v>1197</v>
      </c>
      <c r="D3281" s="195"/>
      <c r="E3281" s="23"/>
      <c r="F3281" s="14"/>
      <c r="G3281" s="22"/>
      <c r="H3281" s="656"/>
      <c r="I3281" s="656"/>
      <c r="J3281" s="656"/>
      <c r="K3281" s="25"/>
      <c r="L3281" s="25"/>
      <c r="M3281" s="25"/>
      <c r="N3281" s="25"/>
      <c r="O3281" s="25"/>
      <c r="P3281" s="25"/>
      <c r="Q3281" s="25"/>
      <c r="R3281" s="25"/>
      <c r="S3281" s="25"/>
      <c r="T3281" s="671"/>
      <c r="U3281" s="730" t="str">
        <f t="shared" si="54"/>
        <v/>
      </c>
    </row>
    <row r="3282" spans="1:21" x14ac:dyDescent="0.25">
      <c r="A3282" s="36" t="str">
        <f>'0'!$A$4</f>
        <v>………………..</v>
      </c>
      <c r="B3282" s="37">
        <f>'0'!$A$2</f>
        <v>46112</v>
      </c>
      <c r="C3282" s="37" t="s">
        <v>1197</v>
      </c>
      <c r="D3282" s="195"/>
      <c r="E3282" s="23"/>
      <c r="F3282" s="14"/>
      <c r="G3282" s="22"/>
      <c r="H3282" s="656"/>
      <c r="I3282" s="656"/>
      <c r="J3282" s="656"/>
      <c r="K3282" s="25"/>
      <c r="L3282" s="25"/>
      <c r="M3282" s="25"/>
      <c r="N3282" s="25"/>
      <c r="O3282" s="25"/>
      <c r="P3282" s="25"/>
      <c r="Q3282" s="25"/>
      <c r="R3282" s="25"/>
      <c r="S3282" s="25"/>
      <c r="T3282" s="671"/>
      <c r="U3282" s="730" t="str">
        <f t="shared" si="54"/>
        <v/>
      </c>
    </row>
    <row r="3283" spans="1:21" x14ac:dyDescent="0.25">
      <c r="A3283" s="36" t="str">
        <f>'0'!$A$4</f>
        <v>………………..</v>
      </c>
      <c r="B3283" s="37">
        <f>'0'!$A$2</f>
        <v>46112</v>
      </c>
      <c r="C3283" s="37" t="s">
        <v>1197</v>
      </c>
      <c r="D3283" s="195"/>
      <c r="E3283" s="23"/>
      <c r="F3283" s="14"/>
      <c r="G3283" s="22"/>
      <c r="H3283" s="656"/>
      <c r="I3283" s="656"/>
      <c r="J3283" s="656"/>
      <c r="K3283" s="25"/>
      <c r="L3283" s="25"/>
      <c r="M3283" s="25"/>
      <c r="N3283" s="25"/>
      <c r="O3283" s="25"/>
      <c r="P3283" s="25"/>
      <c r="Q3283" s="25"/>
      <c r="R3283" s="25"/>
      <c r="S3283" s="25"/>
      <c r="T3283" s="671"/>
      <c r="U3283" s="730" t="str">
        <f t="shared" si="54"/>
        <v/>
      </c>
    </row>
    <row r="3284" spans="1:21" x14ac:dyDescent="0.25">
      <c r="A3284" s="36" t="str">
        <f>'0'!$A$4</f>
        <v>………………..</v>
      </c>
      <c r="B3284" s="37">
        <f>'0'!$A$2</f>
        <v>46112</v>
      </c>
      <c r="C3284" s="37" t="s">
        <v>1197</v>
      </c>
      <c r="D3284" s="195"/>
      <c r="E3284" s="23"/>
      <c r="F3284" s="14"/>
      <c r="G3284" s="22"/>
      <c r="H3284" s="656"/>
      <c r="I3284" s="656"/>
      <c r="J3284" s="656"/>
      <c r="K3284" s="25"/>
      <c r="L3284" s="25"/>
      <c r="M3284" s="25"/>
      <c r="N3284" s="25"/>
      <c r="O3284" s="25"/>
      <c r="P3284" s="25"/>
      <c r="Q3284" s="25"/>
      <c r="R3284" s="25"/>
      <c r="S3284" s="25"/>
      <c r="T3284" s="671"/>
      <c r="U3284" s="730" t="str">
        <f t="shared" si="54"/>
        <v/>
      </c>
    </row>
    <row r="3285" spans="1:21" x14ac:dyDescent="0.25">
      <c r="A3285" s="36" t="str">
        <f>'0'!$A$4</f>
        <v>………………..</v>
      </c>
      <c r="B3285" s="37">
        <f>'0'!$A$2</f>
        <v>46112</v>
      </c>
      <c r="C3285" s="37" t="s">
        <v>1197</v>
      </c>
      <c r="D3285" s="195"/>
      <c r="E3285" s="23"/>
      <c r="F3285" s="14"/>
      <c r="G3285" s="22"/>
      <c r="H3285" s="656"/>
      <c r="I3285" s="656"/>
      <c r="J3285" s="656"/>
      <c r="K3285" s="25"/>
      <c r="L3285" s="25"/>
      <c r="M3285" s="25"/>
      <c r="N3285" s="25"/>
      <c r="O3285" s="25"/>
      <c r="P3285" s="25"/>
      <c r="Q3285" s="25"/>
      <c r="R3285" s="25"/>
      <c r="S3285" s="25"/>
      <c r="T3285" s="671"/>
      <c r="U3285" s="730" t="str">
        <f t="shared" si="54"/>
        <v/>
      </c>
    </row>
    <row r="3286" spans="1:21" x14ac:dyDescent="0.25">
      <c r="A3286" s="36" t="str">
        <f>'0'!$A$4</f>
        <v>………………..</v>
      </c>
      <c r="B3286" s="37">
        <f>'0'!$A$2</f>
        <v>46112</v>
      </c>
      <c r="C3286" s="37" t="s">
        <v>1197</v>
      </c>
      <c r="D3286" s="195"/>
      <c r="E3286" s="23"/>
      <c r="F3286" s="14"/>
      <c r="G3286" s="22"/>
      <c r="H3286" s="656"/>
      <c r="I3286" s="656"/>
      <c r="J3286" s="656"/>
      <c r="K3286" s="25"/>
      <c r="L3286" s="25"/>
      <c r="M3286" s="25"/>
      <c r="N3286" s="25"/>
      <c r="O3286" s="25"/>
      <c r="P3286" s="25"/>
      <c r="Q3286" s="25"/>
      <c r="R3286" s="25"/>
      <c r="S3286" s="25"/>
      <c r="T3286" s="671"/>
      <c r="U3286" s="730" t="str">
        <f t="shared" si="54"/>
        <v/>
      </c>
    </row>
    <row r="3287" spans="1:21" x14ac:dyDescent="0.25">
      <c r="A3287" s="36" t="str">
        <f>'0'!$A$4</f>
        <v>………………..</v>
      </c>
      <c r="B3287" s="37">
        <f>'0'!$A$2</f>
        <v>46112</v>
      </c>
      <c r="C3287" s="37" t="s">
        <v>1197</v>
      </c>
      <c r="D3287" s="195"/>
      <c r="E3287" s="23"/>
      <c r="F3287" s="14"/>
      <c r="G3287" s="22"/>
      <c r="H3287" s="656"/>
      <c r="I3287" s="656"/>
      <c r="J3287" s="656"/>
      <c r="K3287" s="25"/>
      <c r="L3287" s="25"/>
      <c r="M3287" s="25"/>
      <c r="N3287" s="25"/>
      <c r="O3287" s="25"/>
      <c r="P3287" s="25"/>
      <c r="Q3287" s="25"/>
      <c r="R3287" s="25"/>
      <c r="S3287" s="25"/>
      <c r="T3287" s="671"/>
      <c r="U3287" s="730" t="str">
        <f t="shared" si="54"/>
        <v/>
      </c>
    </row>
    <row r="3288" spans="1:21" x14ac:dyDescent="0.25">
      <c r="A3288" s="36" t="str">
        <f>'0'!$A$4</f>
        <v>………………..</v>
      </c>
      <c r="B3288" s="37">
        <f>'0'!$A$2</f>
        <v>46112</v>
      </c>
      <c r="C3288" s="37" t="s">
        <v>1197</v>
      </c>
      <c r="D3288" s="195"/>
      <c r="E3288" s="23"/>
      <c r="F3288" s="14"/>
      <c r="G3288" s="22"/>
      <c r="H3288" s="656"/>
      <c r="I3288" s="656"/>
      <c r="J3288" s="656"/>
      <c r="K3288" s="25"/>
      <c r="L3288" s="25"/>
      <c r="M3288" s="25"/>
      <c r="N3288" s="25"/>
      <c r="O3288" s="25"/>
      <c r="P3288" s="25"/>
      <c r="Q3288" s="25"/>
      <c r="R3288" s="25"/>
      <c r="S3288" s="25"/>
      <c r="T3288" s="671"/>
      <c r="U3288" s="730" t="str">
        <f t="shared" si="54"/>
        <v/>
      </c>
    </row>
    <row r="3289" spans="1:21" x14ac:dyDescent="0.25">
      <c r="A3289" s="36" t="str">
        <f>'0'!$A$4</f>
        <v>………………..</v>
      </c>
      <c r="B3289" s="37">
        <f>'0'!$A$2</f>
        <v>46112</v>
      </c>
      <c r="C3289" s="37" t="s">
        <v>1197</v>
      </c>
      <c r="D3289" s="195"/>
      <c r="E3289" s="23"/>
      <c r="F3289" s="14"/>
      <c r="G3289" s="22"/>
      <c r="H3289" s="656"/>
      <c r="I3289" s="656"/>
      <c r="J3289" s="656"/>
      <c r="K3289" s="25"/>
      <c r="L3289" s="25"/>
      <c r="M3289" s="25"/>
      <c r="N3289" s="25"/>
      <c r="O3289" s="25"/>
      <c r="P3289" s="25"/>
      <c r="Q3289" s="25"/>
      <c r="R3289" s="25"/>
      <c r="S3289" s="25"/>
      <c r="T3289" s="671"/>
      <c r="U3289" s="730" t="str">
        <f t="shared" si="54"/>
        <v/>
      </c>
    </row>
    <row r="3290" spans="1:21" x14ac:dyDescent="0.25">
      <c r="A3290" s="36" t="str">
        <f>'0'!$A$4</f>
        <v>………………..</v>
      </c>
      <c r="B3290" s="37">
        <f>'0'!$A$2</f>
        <v>46112</v>
      </c>
      <c r="C3290" s="37" t="s">
        <v>1197</v>
      </c>
      <c r="D3290" s="195"/>
      <c r="E3290" s="23"/>
      <c r="F3290" s="14"/>
      <c r="G3290" s="22"/>
      <c r="H3290" s="656"/>
      <c r="I3290" s="656"/>
      <c r="J3290" s="656"/>
      <c r="K3290" s="25"/>
      <c r="L3290" s="25"/>
      <c r="M3290" s="25"/>
      <c r="N3290" s="25"/>
      <c r="O3290" s="25"/>
      <c r="P3290" s="25"/>
      <c r="Q3290" s="25"/>
      <c r="R3290" s="25"/>
      <c r="S3290" s="25"/>
      <c r="T3290" s="671"/>
      <c r="U3290" s="730" t="str">
        <f t="shared" si="54"/>
        <v/>
      </c>
    </row>
    <row r="3291" spans="1:21" x14ac:dyDescent="0.25">
      <c r="A3291" s="36" t="str">
        <f>'0'!$A$4</f>
        <v>………………..</v>
      </c>
      <c r="B3291" s="37">
        <f>'0'!$A$2</f>
        <v>46112</v>
      </c>
      <c r="C3291" s="37" t="s">
        <v>1197</v>
      </c>
      <c r="D3291" s="195"/>
      <c r="E3291" s="23"/>
      <c r="F3291" s="14"/>
      <c r="G3291" s="22"/>
      <c r="H3291" s="656"/>
      <c r="I3291" s="656"/>
      <c r="J3291" s="656"/>
      <c r="K3291" s="25"/>
      <c r="L3291" s="25"/>
      <c r="M3291" s="25"/>
      <c r="N3291" s="25"/>
      <c r="O3291" s="25"/>
      <c r="P3291" s="25"/>
      <c r="Q3291" s="25"/>
      <c r="R3291" s="25"/>
      <c r="S3291" s="25"/>
      <c r="T3291" s="671"/>
      <c r="U3291" s="730" t="str">
        <f t="shared" si="54"/>
        <v/>
      </c>
    </row>
    <row r="3292" spans="1:21" x14ac:dyDescent="0.25">
      <c r="A3292" s="36" t="str">
        <f>'0'!$A$4</f>
        <v>………………..</v>
      </c>
      <c r="B3292" s="37">
        <f>'0'!$A$2</f>
        <v>46112</v>
      </c>
      <c r="C3292" s="37" t="s">
        <v>1197</v>
      </c>
      <c r="D3292" s="195"/>
      <c r="E3292" s="23"/>
      <c r="F3292" s="14"/>
      <c r="G3292" s="22"/>
      <c r="H3292" s="656"/>
      <c r="I3292" s="656"/>
      <c r="J3292" s="656"/>
      <c r="K3292" s="25"/>
      <c r="L3292" s="25"/>
      <c r="M3292" s="25"/>
      <c r="N3292" s="25"/>
      <c r="O3292" s="25"/>
      <c r="P3292" s="25"/>
      <c r="Q3292" s="25"/>
      <c r="R3292" s="25"/>
      <c r="S3292" s="25"/>
      <c r="T3292" s="671"/>
      <c r="U3292" s="730" t="str">
        <f t="shared" si="54"/>
        <v/>
      </c>
    </row>
    <row r="3293" spans="1:21" x14ac:dyDescent="0.25">
      <c r="A3293" s="36" t="str">
        <f>'0'!$A$4</f>
        <v>………………..</v>
      </c>
      <c r="B3293" s="37">
        <f>'0'!$A$2</f>
        <v>46112</v>
      </c>
      <c r="C3293" s="37" t="s">
        <v>1197</v>
      </c>
      <c r="D3293" s="195"/>
      <c r="E3293" s="23"/>
      <c r="F3293" s="14"/>
      <c r="G3293" s="22"/>
      <c r="H3293" s="656"/>
      <c r="I3293" s="656"/>
      <c r="J3293" s="656"/>
      <c r="K3293" s="25"/>
      <c r="L3293" s="25"/>
      <c r="M3293" s="25"/>
      <c r="N3293" s="25"/>
      <c r="O3293" s="25"/>
      <c r="P3293" s="25"/>
      <c r="Q3293" s="25"/>
      <c r="R3293" s="25"/>
      <c r="S3293" s="25"/>
      <c r="T3293" s="671"/>
      <c r="U3293" s="730" t="str">
        <f t="shared" si="54"/>
        <v/>
      </c>
    </row>
    <row r="3294" spans="1:21" x14ac:dyDescent="0.25">
      <c r="A3294" s="36" t="str">
        <f>'0'!$A$4</f>
        <v>………………..</v>
      </c>
      <c r="B3294" s="37">
        <f>'0'!$A$2</f>
        <v>46112</v>
      </c>
      <c r="C3294" s="37" t="s">
        <v>1197</v>
      </c>
      <c r="D3294" s="195"/>
      <c r="E3294" s="23"/>
      <c r="F3294" s="14"/>
      <c r="G3294" s="22"/>
      <c r="H3294" s="656"/>
      <c r="I3294" s="656"/>
      <c r="J3294" s="656"/>
      <c r="K3294" s="25"/>
      <c r="L3294" s="25"/>
      <c r="M3294" s="25"/>
      <c r="N3294" s="25"/>
      <c r="O3294" s="25"/>
      <c r="P3294" s="25"/>
      <c r="Q3294" s="25"/>
      <c r="R3294" s="25"/>
      <c r="S3294" s="25"/>
      <c r="T3294" s="671"/>
      <c r="U3294" s="730" t="str">
        <f t="shared" si="54"/>
        <v/>
      </c>
    </row>
    <row r="3295" spans="1:21" x14ac:dyDescent="0.25">
      <c r="A3295" s="36" t="str">
        <f>'0'!$A$4</f>
        <v>………………..</v>
      </c>
      <c r="B3295" s="37">
        <f>'0'!$A$2</f>
        <v>46112</v>
      </c>
      <c r="C3295" s="37" t="s">
        <v>1197</v>
      </c>
      <c r="D3295" s="195"/>
      <c r="E3295" s="23"/>
      <c r="F3295" s="14"/>
      <c r="G3295" s="22"/>
      <c r="H3295" s="656"/>
      <c r="I3295" s="656"/>
      <c r="J3295" s="656"/>
      <c r="K3295" s="25"/>
      <c r="L3295" s="25"/>
      <c r="M3295" s="25"/>
      <c r="N3295" s="25"/>
      <c r="O3295" s="25"/>
      <c r="P3295" s="25"/>
      <c r="Q3295" s="25"/>
      <c r="R3295" s="25"/>
      <c r="S3295" s="25"/>
      <c r="T3295" s="671"/>
      <c r="U3295" s="730" t="str">
        <f t="shared" si="54"/>
        <v/>
      </c>
    </row>
    <row r="3296" spans="1:21" x14ac:dyDescent="0.25">
      <c r="A3296" s="36" t="str">
        <f>'0'!$A$4</f>
        <v>………………..</v>
      </c>
      <c r="B3296" s="37">
        <f>'0'!$A$2</f>
        <v>46112</v>
      </c>
      <c r="C3296" s="37" t="s">
        <v>1197</v>
      </c>
      <c r="D3296" s="195"/>
      <c r="E3296" s="23"/>
      <c r="F3296" s="14"/>
      <c r="G3296" s="22"/>
      <c r="H3296" s="656"/>
      <c r="I3296" s="656"/>
      <c r="J3296" s="656"/>
      <c r="K3296" s="25"/>
      <c r="L3296" s="25"/>
      <c r="M3296" s="25"/>
      <c r="N3296" s="25"/>
      <c r="O3296" s="25"/>
      <c r="P3296" s="25"/>
      <c r="Q3296" s="25"/>
      <c r="R3296" s="25"/>
      <c r="S3296" s="25"/>
      <c r="T3296" s="671"/>
      <c r="U3296" s="730" t="str">
        <f t="shared" si="54"/>
        <v/>
      </c>
    </row>
    <row r="3297" spans="1:21" x14ac:dyDescent="0.25">
      <c r="A3297" s="36" t="str">
        <f>'0'!$A$4</f>
        <v>………………..</v>
      </c>
      <c r="B3297" s="37">
        <f>'0'!$A$2</f>
        <v>46112</v>
      </c>
      <c r="C3297" s="37" t="s">
        <v>1197</v>
      </c>
      <c r="D3297" s="195"/>
      <c r="E3297" s="23"/>
      <c r="F3297" s="14"/>
      <c r="G3297" s="22"/>
      <c r="H3297" s="656"/>
      <c r="I3297" s="656"/>
      <c r="J3297" s="656"/>
      <c r="K3297" s="25"/>
      <c r="L3297" s="25"/>
      <c r="M3297" s="25"/>
      <c r="N3297" s="25"/>
      <c r="O3297" s="25"/>
      <c r="P3297" s="25"/>
      <c r="Q3297" s="25"/>
      <c r="R3297" s="25"/>
      <c r="S3297" s="25"/>
      <c r="T3297" s="671"/>
      <c r="U3297" s="730" t="str">
        <f t="shared" si="54"/>
        <v/>
      </c>
    </row>
    <row r="3298" spans="1:21" x14ac:dyDescent="0.25">
      <c r="A3298" s="36" t="str">
        <f>'0'!$A$4</f>
        <v>………………..</v>
      </c>
      <c r="B3298" s="37">
        <f>'0'!$A$2</f>
        <v>46112</v>
      </c>
      <c r="C3298" s="37" t="s">
        <v>1197</v>
      </c>
      <c r="D3298" s="195"/>
      <c r="E3298" s="23"/>
      <c r="F3298" s="14"/>
      <c r="G3298" s="22"/>
      <c r="H3298" s="656"/>
      <c r="I3298" s="656"/>
      <c r="J3298" s="656"/>
      <c r="K3298" s="25"/>
      <c r="L3298" s="25"/>
      <c r="M3298" s="25"/>
      <c r="N3298" s="25"/>
      <c r="O3298" s="25"/>
      <c r="P3298" s="25"/>
      <c r="Q3298" s="25"/>
      <c r="R3298" s="25"/>
      <c r="S3298" s="25"/>
      <c r="T3298" s="671"/>
      <c r="U3298" s="730" t="str">
        <f t="shared" si="54"/>
        <v/>
      </c>
    </row>
    <row r="3299" spans="1:21" x14ac:dyDescent="0.25">
      <c r="A3299" s="36" t="str">
        <f>'0'!$A$4</f>
        <v>………………..</v>
      </c>
      <c r="B3299" s="37">
        <f>'0'!$A$2</f>
        <v>46112</v>
      </c>
      <c r="C3299" s="37" t="s">
        <v>1197</v>
      </c>
      <c r="D3299" s="195"/>
      <c r="E3299" s="23"/>
      <c r="F3299" s="14"/>
      <c r="G3299" s="22"/>
      <c r="H3299" s="656"/>
      <c r="I3299" s="656"/>
      <c r="J3299" s="656"/>
      <c r="K3299" s="25"/>
      <c r="L3299" s="25"/>
      <c r="M3299" s="25"/>
      <c r="N3299" s="25"/>
      <c r="O3299" s="25"/>
      <c r="P3299" s="25"/>
      <c r="Q3299" s="25"/>
      <c r="R3299" s="25"/>
      <c r="S3299" s="25"/>
      <c r="T3299" s="671"/>
      <c r="U3299" s="730" t="str">
        <f t="shared" si="54"/>
        <v/>
      </c>
    </row>
    <row r="3300" spans="1:21" x14ac:dyDescent="0.25">
      <c r="A3300" s="36" t="str">
        <f>'0'!$A$4</f>
        <v>………………..</v>
      </c>
      <c r="B3300" s="37">
        <f>'0'!$A$2</f>
        <v>46112</v>
      </c>
      <c r="C3300" s="37" t="s">
        <v>1197</v>
      </c>
      <c r="D3300" s="195"/>
      <c r="E3300" s="23"/>
      <c r="F3300" s="14"/>
      <c r="G3300" s="22"/>
      <c r="H3300" s="656"/>
      <c r="I3300" s="656"/>
      <c r="J3300" s="656"/>
      <c r="K3300" s="25"/>
      <c r="L3300" s="25"/>
      <c r="M3300" s="25"/>
      <c r="N3300" s="25"/>
      <c r="O3300" s="25"/>
      <c r="P3300" s="25"/>
      <c r="Q3300" s="25"/>
      <c r="R3300" s="25"/>
      <c r="S3300" s="25"/>
      <c r="T3300" s="671"/>
      <c r="U3300" s="730" t="str">
        <f t="shared" si="54"/>
        <v/>
      </c>
    </row>
    <row r="3301" spans="1:21" x14ac:dyDescent="0.25">
      <c r="A3301" s="36" t="str">
        <f>'0'!$A$4</f>
        <v>………………..</v>
      </c>
      <c r="B3301" s="37">
        <f>'0'!$A$2</f>
        <v>46112</v>
      </c>
      <c r="C3301" s="37" t="s">
        <v>1197</v>
      </c>
      <c r="D3301" s="195"/>
      <c r="E3301" s="23"/>
      <c r="F3301" s="14"/>
      <c r="G3301" s="22"/>
      <c r="H3301" s="656"/>
      <c r="I3301" s="656"/>
      <c r="J3301" s="656"/>
      <c r="K3301" s="25"/>
      <c r="L3301" s="25"/>
      <c r="M3301" s="25"/>
      <c r="N3301" s="25"/>
      <c r="O3301" s="25"/>
      <c r="P3301" s="25"/>
      <c r="Q3301" s="25"/>
      <c r="R3301" s="25"/>
      <c r="S3301" s="25"/>
      <c r="T3301" s="671"/>
      <c r="U3301" s="730" t="str">
        <f t="shared" si="54"/>
        <v/>
      </c>
    </row>
    <row r="3302" spans="1:21" x14ac:dyDescent="0.25">
      <c r="A3302" s="36" t="str">
        <f>'0'!$A$4</f>
        <v>………………..</v>
      </c>
      <c r="B3302" s="37">
        <f>'0'!$A$2</f>
        <v>46112</v>
      </c>
      <c r="C3302" s="37" t="s">
        <v>1197</v>
      </c>
      <c r="D3302" s="195"/>
      <c r="E3302" s="23"/>
      <c r="F3302" s="14"/>
      <c r="G3302" s="22"/>
      <c r="H3302" s="656"/>
      <c r="I3302" s="656"/>
      <c r="J3302" s="656"/>
      <c r="K3302" s="25"/>
      <c r="L3302" s="25"/>
      <c r="M3302" s="25"/>
      <c r="N3302" s="25"/>
      <c r="O3302" s="25"/>
      <c r="P3302" s="25"/>
      <c r="Q3302" s="25"/>
      <c r="R3302" s="25"/>
      <c r="S3302" s="25"/>
      <c r="T3302" s="671"/>
      <c r="U3302" s="730" t="str">
        <f t="shared" si="54"/>
        <v/>
      </c>
    </row>
    <row r="3303" spans="1:21" x14ac:dyDescent="0.25">
      <c r="A3303" s="36" t="str">
        <f>'0'!$A$4</f>
        <v>………………..</v>
      </c>
      <c r="B3303" s="37">
        <f>'0'!$A$2</f>
        <v>46112</v>
      </c>
      <c r="C3303" s="37" t="s">
        <v>1197</v>
      </c>
      <c r="D3303" s="195"/>
      <c r="E3303" s="23"/>
      <c r="F3303" s="14"/>
      <c r="G3303" s="22"/>
      <c r="H3303" s="656"/>
      <c r="I3303" s="656"/>
      <c r="J3303" s="656"/>
      <c r="K3303" s="25"/>
      <c r="L3303" s="25"/>
      <c r="M3303" s="25"/>
      <c r="N3303" s="25"/>
      <c r="O3303" s="25"/>
      <c r="P3303" s="25"/>
      <c r="Q3303" s="25"/>
      <c r="R3303" s="25"/>
      <c r="S3303" s="25"/>
      <c r="T3303" s="671"/>
      <c r="U3303" s="730" t="str">
        <f t="shared" si="54"/>
        <v/>
      </c>
    </row>
    <row r="3304" spans="1:21" x14ac:dyDescent="0.25">
      <c r="A3304" s="36" t="str">
        <f>'0'!$A$4</f>
        <v>………………..</v>
      </c>
      <c r="B3304" s="37">
        <f>'0'!$A$2</f>
        <v>46112</v>
      </c>
      <c r="C3304" s="37" t="s">
        <v>1197</v>
      </c>
      <c r="D3304" s="195"/>
      <c r="E3304" s="23"/>
      <c r="F3304" s="14"/>
      <c r="G3304" s="22"/>
      <c r="H3304" s="656"/>
      <c r="I3304" s="656"/>
      <c r="J3304" s="656"/>
      <c r="K3304" s="25"/>
      <c r="L3304" s="25"/>
      <c r="M3304" s="25"/>
      <c r="N3304" s="25"/>
      <c r="O3304" s="25"/>
      <c r="P3304" s="25"/>
      <c r="Q3304" s="25"/>
      <c r="R3304" s="25"/>
      <c r="S3304" s="25"/>
      <c r="T3304" s="671"/>
      <c r="U3304" s="730" t="str">
        <f t="shared" si="54"/>
        <v/>
      </c>
    </row>
    <row r="3305" spans="1:21" x14ac:dyDescent="0.25">
      <c r="A3305" s="36" t="str">
        <f>'0'!$A$4</f>
        <v>………………..</v>
      </c>
      <c r="B3305" s="37">
        <f>'0'!$A$2</f>
        <v>46112</v>
      </c>
      <c r="C3305" s="37" t="s">
        <v>1197</v>
      </c>
      <c r="D3305" s="195"/>
      <c r="E3305" s="23"/>
      <c r="F3305" s="14"/>
      <c r="G3305" s="22"/>
      <c r="H3305" s="656"/>
      <c r="I3305" s="656"/>
      <c r="J3305" s="656"/>
      <c r="K3305" s="25"/>
      <c r="L3305" s="25"/>
      <c r="M3305" s="25"/>
      <c r="N3305" s="25"/>
      <c r="O3305" s="25"/>
      <c r="P3305" s="25"/>
      <c r="Q3305" s="25"/>
      <c r="R3305" s="25"/>
      <c r="S3305" s="25"/>
      <c r="T3305" s="671"/>
      <c r="U3305" s="730" t="str">
        <f t="shared" si="54"/>
        <v/>
      </c>
    </row>
    <row r="3306" spans="1:21" x14ac:dyDescent="0.25">
      <c r="A3306" s="36" t="str">
        <f>'0'!$A$4</f>
        <v>………………..</v>
      </c>
      <c r="B3306" s="37">
        <f>'0'!$A$2</f>
        <v>46112</v>
      </c>
      <c r="C3306" s="37" t="s">
        <v>1197</v>
      </c>
      <c r="D3306" s="195"/>
      <c r="E3306" s="23"/>
      <c r="F3306" s="14"/>
      <c r="G3306" s="22"/>
      <c r="H3306" s="656"/>
      <c r="I3306" s="656"/>
      <c r="J3306" s="656"/>
      <c r="K3306" s="25"/>
      <c r="L3306" s="25"/>
      <c r="M3306" s="25"/>
      <c r="N3306" s="25"/>
      <c r="O3306" s="25"/>
      <c r="P3306" s="25"/>
      <c r="Q3306" s="25"/>
      <c r="R3306" s="25"/>
      <c r="S3306" s="25"/>
      <c r="T3306" s="671"/>
      <c r="U3306" s="730" t="str">
        <f t="shared" si="54"/>
        <v/>
      </c>
    </row>
    <row r="3307" spans="1:21" x14ac:dyDescent="0.25">
      <c r="A3307" s="36" t="str">
        <f>'0'!$A$4</f>
        <v>………………..</v>
      </c>
      <c r="B3307" s="37">
        <f>'0'!$A$2</f>
        <v>46112</v>
      </c>
      <c r="C3307" s="37" t="s">
        <v>1197</v>
      </c>
      <c r="D3307" s="195"/>
      <c r="E3307" s="23"/>
      <c r="F3307" s="14"/>
      <c r="G3307" s="22"/>
      <c r="H3307" s="656"/>
      <c r="I3307" s="656"/>
      <c r="J3307" s="656"/>
      <c r="K3307" s="25"/>
      <c r="L3307" s="25"/>
      <c r="M3307" s="25"/>
      <c r="N3307" s="25"/>
      <c r="O3307" s="25"/>
      <c r="P3307" s="25"/>
      <c r="Q3307" s="25"/>
      <c r="R3307" s="25"/>
      <c r="S3307" s="25"/>
      <c r="T3307" s="671"/>
      <c r="U3307" s="730" t="str">
        <f t="shared" si="54"/>
        <v/>
      </c>
    </row>
    <row r="3308" spans="1:21" x14ac:dyDescent="0.25">
      <c r="A3308" s="36" t="str">
        <f>'0'!$A$4</f>
        <v>………………..</v>
      </c>
      <c r="B3308" s="37">
        <f>'0'!$A$2</f>
        <v>46112</v>
      </c>
      <c r="C3308" s="37" t="s">
        <v>1197</v>
      </c>
      <c r="D3308" s="195"/>
      <c r="E3308" s="23"/>
      <c r="F3308" s="14"/>
      <c r="G3308" s="22"/>
      <c r="H3308" s="656"/>
      <c r="I3308" s="656"/>
      <c r="J3308" s="656"/>
      <c r="K3308" s="25"/>
      <c r="L3308" s="25"/>
      <c r="M3308" s="25"/>
      <c r="N3308" s="25"/>
      <c r="O3308" s="25"/>
      <c r="P3308" s="25"/>
      <c r="Q3308" s="25"/>
      <c r="R3308" s="25"/>
      <c r="S3308" s="25"/>
      <c r="T3308" s="671"/>
      <c r="U3308" s="730" t="str">
        <f t="shared" si="54"/>
        <v/>
      </c>
    </row>
    <row r="3309" spans="1:21" x14ac:dyDescent="0.25">
      <c r="A3309" s="36" t="str">
        <f>'0'!$A$4</f>
        <v>………………..</v>
      </c>
      <c r="B3309" s="37">
        <f>'0'!$A$2</f>
        <v>46112</v>
      </c>
      <c r="C3309" s="37" t="s">
        <v>1197</v>
      </c>
      <c r="D3309" s="195"/>
      <c r="E3309" s="23"/>
      <c r="F3309" s="14"/>
      <c r="G3309" s="22"/>
      <c r="H3309" s="656"/>
      <c r="I3309" s="656"/>
      <c r="J3309" s="656"/>
      <c r="K3309" s="25"/>
      <c r="L3309" s="25"/>
      <c r="M3309" s="25"/>
      <c r="N3309" s="25"/>
      <c r="O3309" s="25"/>
      <c r="P3309" s="25"/>
      <c r="Q3309" s="25"/>
      <c r="R3309" s="25"/>
      <c r="S3309" s="25"/>
      <c r="T3309" s="671"/>
      <c r="U3309" s="730" t="str">
        <f t="shared" si="54"/>
        <v/>
      </c>
    </row>
    <row r="3310" spans="1:21" x14ac:dyDescent="0.25">
      <c r="A3310" s="36" t="str">
        <f>'0'!$A$4</f>
        <v>………………..</v>
      </c>
      <c r="B3310" s="37">
        <f>'0'!$A$2</f>
        <v>46112</v>
      </c>
      <c r="C3310" s="37" t="s">
        <v>1197</v>
      </c>
      <c r="D3310" s="195"/>
      <c r="E3310" s="23"/>
      <c r="F3310" s="14"/>
      <c r="G3310" s="22"/>
      <c r="H3310" s="656"/>
      <c r="I3310" s="656"/>
      <c r="J3310" s="656"/>
      <c r="K3310" s="25"/>
      <c r="L3310" s="25"/>
      <c r="M3310" s="25"/>
      <c r="N3310" s="25"/>
      <c r="O3310" s="25"/>
      <c r="P3310" s="25"/>
      <c r="Q3310" s="25"/>
      <c r="R3310" s="25"/>
      <c r="S3310" s="25"/>
      <c r="T3310" s="671"/>
      <c r="U3310" s="730" t="str">
        <f t="shared" si="54"/>
        <v/>
      </c>
    </row>
    <row r="3311" spans="1:21" x14ac:dyDescent="0.25">
      <c r="A3311" s="36" t="str">
        <f>'0'!$A$4</f>
        <v>………………..</v>
      </c>
      <c r="B3311" s="37">
        <f>'0'!$A$2</f>
        <v>46112</v>
      </c>
      <c r="C3311" s="37" t="s">
        <v>1197</v>
      </c>
      <c r="D3311" s="195"/>
      <c r="E3311" s="23"/>
      <c r="F3311" s="14"/>
      <c r="G3311" s="22"/>
      <c r="H3311" s="656"/>
      <c r="I3311" s="656"/>
      <c r="J3311" s="656"/>
      <c r="K3311" s="25"/>
      <c r="L3311" s="25"/>
      <c r="M3311" s="25"/>
      <c r="N3311" s="25"/>
      <c r="O3311" s="25"/>
      <c r="P3311" s="25"/>
      <c r="Q3311" s="25"/>
      <c r="R3311" s="25"/>
      <c r="S3311" s="25"/>
      <c r="T3311" s="671"/>
      <c r="U3311" s="730" t="str">
        <f t="shared" si="54"/>
        <v/>
      </c>
    </row>
    <row r="3312" spans="1:21" x14ac:dyDescent="0.25">
      <c r="A3312" s="36" t="str">
        <f>'0'!$A$4</f>
        <v>………………..</v>
      </c>
      <c r="B3312" s="37">
        <f>'0'!$A$2</f>
        <v>46112</v>
      </c>
      <c r="C3312" s="37" t="s">
        <v>1197</v>
      </c>
      <c r="D3312" s="195"/>
      <c r="E3312" s="23"/>
      <c r="F3312" s="14"/>
      <c r="G3312" s="22"/>
      <c r="H3312" s="656"/>
      <c r="I3312" s="656"/>
      <c r="J3312" s="656"/>
      <c r="K3312" s="25"/>
      <c r="L3312" s="25"/>
      <c r="M3312" s="25"/>
      <c r="N3312" s="25"/>
      <c r="O3312" s="25"/>
      <c r="P3312" s="25"/>
      <c r="Q3312" s="25"/>
      <c r="R3312" s="25"/>
      <c r="S3312" s="25"/>
      <c r="T3312" s="671"/>
      <c r="U3312" s="730" t="str">
        <f t="shared" si="54"/>
        <v/>
      </c>
    </row>
    <row r="3313" spans="1:21" x14ac:dyDescent="0.25">
      <c r="A3313" s="36" t="str">
        <f>'0'!$A$4</f>
        <v>………………..</v>
      </c>
      <c r="B3313" s="37">
        <f>'0'!$A$2</f>
        <v>46112</v>
      </c>
      <c r="C3313" s="37" t="s">
        <v>1197</v>
      </c>
      <c r="D3313" s="195"/>
      <c r="E3313" s="23"/>
      <c r="F3313" s="14"/>
      <c r="G3313" s="22"/>
      <c r="H3313" s="656"/>
      <c r="I3313" s="656"/>
      <c r="J3313" s="656"/>
      <c r="K3313" s="25"/>
      <c r="L3313" s="25"/>
      <c r="M3313" s="25"/>
      <c r="N3313" s="25"/>
      <c r="O3313" s="25"/>
      <c r="P3313" s="25"/>
      <c r="Q3313" s="25"/>
      <c r="R3313" s="25"/>
      <c r="S3313" s="25"/>
      <c r="T3313" s="671"/>
      <c r="U3313" s="730" t="str">
        <f t="shared" si="54"/>
        <v/>
      </c>
    </row>
    <row r="3314" spans="1:21" x14ac:dyDescent="0.25">
      <c r="A3314" s="36" t="str">
        <f>'0'!$A$4</f>
        <v>………………..</v>
      </c>
      <c r="B3314" s="37">
        <f>'0'!$A$2</f>
        <v>46112</v>
      </c>
      <c r="C3314" s="37" t="s">
        <v>1197</v>
      </c>
      <c r="D3314" s="195"/>
      <c r="E3314" s="23"/>
      <c r="F3314" s="14"/>
      <c r="G3314" s="22"/>
      <c r="H3314" s="656"/>
      <c r="I3314" s="656"/>
      <c r="J3314" s="656"/>
      <c r="K3314" s="25"/>
      <c r="L3314" s="25"/>
      <c r="M3314" s="25"/>
      <c r="N3314" s="25"/>
      <c r="O3314" s="25"/>
      <c r="P3314" s="25"/>
      <c r="Q3314" s="25"/>
      <c r="R3314" s="25"/>
      <c r="S3314" s="25"/>
      <c r="T3314" s="671"/>
      <c r="U3314" s="730" t="str">
        <f t="shared" si="54"/>
        <v/>
      </c>
    </row>
    <row r="3315" spans="1:21" x14ac:dyDescent="0.25">
      <c r="A3315" s="36" t="str">
        <f>'0'!$A$4</f>
        <v>………………..</v>
      </c>
      <c r="B3315" s="37">
        <f>'0'!$A$2</f>
        <v>46112</v>
      </c>
      <c r="C3315" s="37" t="s">
        <v>1197</v>
      </c>
      <c r="D3315" s="195"/>
      <c r="E3315" s="23"/>
      <c r="F3315" s="14"/>
      <c r="G3315" s="22"/>
      <c r="H3315" s="656"/>
      <c r="I3315" s="656"/>
      <c r="J3315" s="656"/>
      <c r="K3315" s="25"/>
      <c r="L3315" s="25"/>
      <c r="M3315" s="25"/>
      <c r="N3315" s="25"/>
      <c r="O3315" s="25"/>
      <c r="P3315" s="25"/>
      <c r="Q3315" s="25"/>
      <c r="R3315" s="25"/>
      <c r="S3315" s="25"/>
      <c r="T3315" s="671"/>
      <c r="U3315" s="730" t="str">
        <f t="shared" si="54"/>
        <v/>
      </c>
    </row>
    <row r="3316" spans="1:21" x14ac:dyDescent="0.25">
      <c r="A3316" s="36" t="str">
        <f>'0'!$A$4</f>
        <v>………………..</v>
      </c>
      <c r="B3316" s="37">
        <f>'0'!$A$2</f>
        <v>46112</v>
      </c>
      <c r="C3316" s="37" t="s">
        <v>1197</v>
      </c>
      <c r="D3316" s="195"/>
      <c r="E3316" s="23"/>
      <c r="F3316" s="14"/>
      <c r="G3316" s="22"/>
      <c r="H3316" s="656"/>
      <c r="I3316" s="656"/>
      <c r="J3316" s="656"/>
      <c r="K3316" s="25"/>
      <c r="L3316" s="25"/>
      <c r="M3316" s="25"/>
      <c r="N3316" s="25"/>
      <c r="O3316" s="25"/>
      <c r="P3316" s="25"/>
      <c r="Q3316" s="25"/>
      <c r="R3316" s="25"/>
      <c r="S3316" s="25"/>
      <c r="T3316" s="671"/>
      <c r="U3316" s="730" t="str">
        <f t="shared" si="54"/>
        <v/>
      </c>
    </row>
    <row r="3317" spans="1:21" x14ac:dyDescent="0.25">
      <c r="A3317" s="36" t="str">
        <f>'0'!$A$4</f>
        <v>………………..</v>
      </c>
      <c r="B3317" s="37">
        <f>'0'!$A$2</f>
        <v>46112</v>
      </c>
      <c r="C3317" s="37" t="s">
        <v>1197</v>
      </c>
      <c r="D3317" s="195"/>
      <c r="E3317" s="23"/>
      <c r="F3317" s="14"/>
      <c r="G3317" s="22"/>
      <c r="H3317" s="656"/>
      <c r="I3317" s="656"/>
      <c r="J3317" s="656"/>
      <c r="K3317" s="25"/>
      <c r="L3317" s="25"/>
      <c r="M3317" s="25"/>
      <c r="N3317" s="25"/>
      <c r="O3317" s="25"/>
      <c r="P3317" s="25"/>
      <c r="Q3317" s="25"/>
      <c r="R3317" s="25"/>
      <c r="S3317" s="25"/>
      <c r="T3317" s="671"/>
      <c r="U3317" s="730" t="str">
        <f t="shared" si="54"/>
        <v/>
      </c>
    </row>
    <row r="3318" spans="1:21" x14ac:dyDescent="0.25">
      <c r="A3318" s="36" t="str">
        <f>'0'!$A$4</f>
        <v>………………..</v>
      </c>
      <c r="B3318" s="37">
        <f>'0'!$A$2</f>
        <v>46112</v>
      </c>
      <c r="C3318" s="37" t="s">
        <v>1197</v>
      </c>
      <c r="D3318" s="195"/>
      <c r="E3318" s="23"/>
      <c r="F3318" s="14"/>
      <c r="G3318" s="22"/>
      <c r="H3318" s="656"/>
      <c r="I3318" s="656"/>
      <c r="J3318" s="656"/>
      <c r="K3318" s="25"/>
      <c r="L3318" s="25"/>
      <c r="M3318" s="25"/>
      <c r="N3318" s="25"/>
      <c r="O3318" s="25"/>
      <c r="P3318" s="25"/>
      <c r="Q3318" s="25"/>
      <c r="R3318" s="25"/>
      <c r="S3318" s="25"/>
      <c r="T3318" s="671"/>
      <c r="U3318" s="730" t="str">
        <f t="shared" si="54"/>
        <v/>
      </c>
    </row>
    <row r="3319" spans="1:21" x14ac:dyDescent="0.25">
      <c r="A3319" s="36" t="str">
        <f>'0'!$A$4</f>
        <v>………………..</v>
      </c>
      <c r="B3319" s="37">
        <f>'0'!$A$2</f>
        <v>46112</v>
      </c>
      <c r="C3319" s="37" t="s">
        <v>1197</v>
      </c>
      <c r="D3319" s="195"/>
      <c r="E3319" s="23"/>
      <c r="F3319" s="14"/>
      <c r="G3319" s="22"/>
      <c r="H3319" s="656"/>
      <c r="I3319" s="656"/>
      <c r="J3319" s="656"/>
      <c r="K3319" s="25"/>
      <c r="L3319" s="25"/>
      <c r="M3319" s="25"/>
      <c r="N3319" s="25"/>
      <c r="O3319" s="25"/>
      <c r="P3319" s="25"/>
      <c r="Q3319" s="25"/>
      <c r="R3319" s="25"/>
      <c r="S3319" s="25"/>
      <c r="T3319" s="671"/>
      <c r="U3319" s="730" t="str">
        <f t="shared" si="54"/>
        <v/>
      </c>
    </row>
    <row r="3320" spans="1:21" x14ac:dyDescent="0.25">
      <c r="A3320" s="36" t="str">
        <f>'0'!$A$4</f>
        <v>………………..</v>
      </c>
      <c r="B3320" s="37">
        <f>'0'!$A$2</f>
        <v>46112</v>
      </c>
      <c r="C3320" s="37" t="s">
        <v>1197</v>
      </c>
      <c r="D3320" s="195"/>
      <c r="E3320" s="23"/>
      <c r="F3320" s="14"/>
      <c r="G3320" s="22"/>
      <c r="H3320" s="656"/>
      <c r="I3320" s="656"/>
      <c r="J3320" s="656"/>
      <c r="K3320" s="25"/>
      <c r="L3320" s="25"/>
      <c r="M3320" s="25"/>
      <c r="N3320" s="25"/>
      <c r="O3320" s="25"/>
      <c r="P3320" s="25"/>
      <c r="Q3320" s="25"/>
      <c r="R3320" s="25"/>
      <c r="S3320" s="25"/>
      <c r="T3320" s="671"/>
      <c r="U3320" s="730" t="str">
        <f t="shared" si="54"/>
        <v/>
      </c>
    </row>
    <row r="3321" spans="1:21" x14ac:dyDescent="0.25">
      <c r="A3321" s="36" t="str">
        <f>'0'!$A$4</f>
        <v>………………..</v>
      </c>
      <c r="B3321" s="37">
        <f>'0'!$A$2</f>
        <v>46112</v>
      </c>
      <c r="C3321" s="37" t="s">
        <v>1197</v>
      </c>
      <c r="D3321" s="195"/>
      <c r="E3321" s="23"/>
      <c r="F3321" s="14"/>
      <c r="G3321" s="22"/>
      <c r="H3321" s="656"/>
      <c r="I3321" s="656"/>
      <c r="J3321" s="656"/>
      <c r="K3321" s="25"/>
      <c r="L3321" s="25"/>
      <c r="M3321" s="25"/>
      <c r="N3321" s="25"/>
      <c r="O3321" s="25"/>
      <c r="P3321" s="25"/>
      <c r="Q3321" s="25"/>
      <c r="R3321" s="25"/>
      <c r="S3321" s="25"/>
      <c r="T3321" s="671"/>
      <c r="U3321" s="730" t="str">
        <f t="shared" si="54"/>
        <v/>
      </c>
    </row>
    <row r="3322" spans="1:21" x14ac:dyDescent="0.25">
      <c r="A3322" s="36" t="str">
        <f>'0'!$A$4</f>
        <v>………………..</v>
      </c>
      <c r="B3322" s="37">
        <f>'0'!$A$2</f>
        <v>46112</v>
      </c>
      <c r="C3322" s="37" t="s">
        <v>1197</v>
      </c>
      <c r="D3322" s="195"/>
      <c r="E3322" s="23"/>
      <c r="F3322" s="14"/>
      <c r="G3322" s="22"/>
      <c r="H3322" s="656"/>
      <c r="I3322" s="656"/>
      <c r="J3322" s="656"/>
      <c r="K3322" s="25"/>
      <c r="L3322" s="25"/>
      <c r="M3322" s="25"/>
      <c r="N3322" s="25"/>
      <c r="O3322" s="25"/>
      <c r="P3322" s="25"/>
      <c r="Q3322" s="25"/>
      <c r="R3322" s="25"/>
      <c r="S3322" s="25"/>
      <c r="T3322" s="671"/>
      <c r="U3322" s="730" t="str">
        <f t="shared" si="54"/>
        <v/>
      </c>
    </row>
    <row r="3323" spans="1:21" x14ac:dyDescent="0.25">
      <c r="A3323" s="36" t="str">
        <f>'0'!$A$4</f>
        <v>………………..</v>
      </c>
      <c r="B3323" s="37">
        <f>'0'!$A$2</f>
        <v>46112</v>
      </c>
      <c r="C3323" s="37" t="s">
        <v>1197</v>
      </c>
      <c r="D3323" s="195"/>
      <c r="E3323" s="23"/>
      <c r="F3323" s="14"/>
      <c r="G3323" s="22"/>
      <c r="H3323" s="656"/>
      <c r="I3323" s="656"/>
      <c r="J3323" s="656"/>
      <c r="K3323" s="25"/>
      <c r="L3323" s="25"/>
      <c r="M3323" s="25"/>
      <c r="N3323" s="25"/>
      <c r="O3323" s="25"/>
      <c r="P3323" s="25"/>
      <c r="Q3323" s="25"/>
      <c r="R3323" s="25"/>
      <c r="S3323" s="25"/>
      <c r="T3323" s="671"/>
      <c r="U3323" s="730" t="str">
        <f t="shared" si="54"/>
        <v/>
      </c>
    </row>
    <row r="3324" spans="1:21" x14ac:dyDescent="0.25">
      <c r="A3324" s="36" t="str">
        <f>'0'!$A$4</f>
        <v>………………..</v>
      </c>
      <c r="B3324" s="37">
        <f>'0'!$A$2</f>
        <v>46112</v>
      </c>
      <c r="C3324" s="37" t="s">
        <v>1197</v>
      </c>
      <c r="D3324" s="195"/>
      <c r="E3324" s="23"/>
      <c r="F3324" s="14"/>
      <c r="G3324" s="22"/>
      <c r="H3324" s="656"/>
      <c r="I3324" s="656"/>
      <c r="J3324" s="656"/>
      <c r="K3324" s="25"/>
      <c r="L3324" s="25"/>
      <c r="M3324" s="25"/>
      <c r="N3324" s="25"/>
      <c r="O3324" s="25"/>
      <c r="P3324" s="25"/>
      <c r="Q3324" s="25"/>
      <c r="R3324" s="25"/>
      <c r="S3324" s="25"/>
      <c r="T3324" s="671"/>
      <c r="U3324" s="730" t="str">
        <f t="shared" si="54"/>
        <v/>
      </c>
    </row>
    <row r="3325" spans="1:21" x14ac:dyDescent="0.25">
      <c r="A3325" s="36" t="str">
        <f>'0'!$A$4</f>
        <v>………………..</v>
      </c>
      <c r="B3325" s="37">
        <f>'0'!$A$2</f>
        <v>46112</v>
      </c>
      <c r="C3325" s="37" t="s">
        <v>1197</v>
      </c>
      <c r="D3325" s="195"/>
      <c r="E3325" s="23"/>
      <c r="F3325" s="14"/>
      <c r="G3325" s="22"/>
      <c r="H3325" s="656"/>
      <c r="I3325" s="656"/>
      <c r="J3325" s="656"/>
      <c r="K3325" s="25"/>
      <c r="L3325" s="25"/>
      <c r="M3325" s="25"/>
      <c r="N3325" s="25"/>
      <c r="O3325" s="25"/>
      <c r="P3325" s="25"/>
      <c r="Q3325" s="25"/>
      <c r="R3325" s="25"/>
      <c r="S3325" s="25"/>
      <c r="T3325" s="671"/>
      <c r="U3325" s="730" t="str">
        <f t="shared" si="54"/>
        <v/>
      </c>
    </row>
    <row r="3326" spans="1:21" x14ac:dyDescent="0.25">
      <c r="A3326" s="36" t="str">
        <f>'0'!$A$4</f>
        <v>………………..</v>
      </c>
      <c r="B3326" s="37">
        <f>'0'!$A$2</f>
        <v>46112</v>
      </c>
      <c r="C3326" s="37" t="s">
        <v>1197</v>
      </c>
      <c r="D3326" s="195"/>
      <c r="E3326" s="23"/>
      <c r="F3326" s="14"/>
      <c r="G3326" s="22"/>
      <c r="H3326" s="656"/>
      <c r="I3326" s="656"/>
      <c r="J3326" s="656"/>
      <c r="K3326" s="25"/>
      <c r="L3326" s="25"/>
      <c r="M3326" s="25"/>
      <c r="N3326" s="25"/>
      <c r="O3326" s="25"/>
      <c r="P3326" s="25"/>
      <c r="Q3326" s="25"/>
      <c r="R3326" s="25"/>
      <c r="S3326" s="25"/>
      <c r="T3326" s="671"/>
      <c r="U3326" s="730" t="str">
        <f t="shared" si="54"/>
        <v/>
      </c>
    </row>
    <row r="3327" spans="1:21" x14ac:dyDescent="0.25">
      <c r="A3327" s="36" t="str">
        <f>'0'!$A$4</f>
        <v>………………..</v>
      </c>
      <c r="B3327" s="37">
        <f>'0'!$A$2</f>
        <v>46112</v>
      </c>
      <c r="C3327" s="37" t="s">
        <v>1197</v>
      </c>
      <c r="D3327" s="195"/>
      <c r="E3327" s="23"/>
      <c r="F3327" s="14"/>
      <c r="G3327" s="22"/>
      <c r="H3327" s="656"/>
      <c r="I3327" s="656"/>
      <c r="J3327" s="656"/>
      <c r="K3327" s="25"/>
      <c r="L3327" s="25"/>
      <c r="M3327" s="25"/>
      <c r="N3327" s="25"/>
      <c r="O3327" s="25"/>
      <c r="P3327" s="25"/>
      <c r="Q3327" s="25"/>
      <c r="R3327" s="25"/>
      <c r="S3327" s="25"/>
      <c r="T3327" s="671"/>
      <c r="U3327" s="730" t="str">
        <f t="shared" si="54"/>
        <v/>
      </c>
    </row>
    <row r="3328" spans="1:21" x14ac:dyDescent="0.25">
      <c r="A3328" s="36" t="str">
        <f>'0'!$A$4</f>
        <v>………………..</v>
      </c>
      <c r="B3328" s="37">
        <f>'0'!$A$2</f>
        <v>46112</v>
      </c>
      <c r="C3328" s="37" t="s">
        <v>1197</v>
      </c>
      <c r="D3328" s="195"/>
      <c r="E3328" s="23"/>
      <c r="F3328" s="14"/>
      <c r="G3328" s="22"/>
      <c r="H3328" s="656"/>
      <c r="I3328" s="656"/>
      <c r="J3328" s="656"/>
      <c r="K3328" s="25"/>
      <c r="L3328" s="25"/>
      <c r="M3328" s="25"/>
      <c r="N3328" s="25"/>
      <c r="O3328" s="25"/>
      <c r="P3328" s="25"/>
      <c r="Q3328" s="25"/>
      <c r="R3328" s="25"/>
      <c r="S3328" s="25"/>
      <c r="T3328" s="671"/>
      <c r="U3328" s="730" t="str">
        <f t="shared" si="54"/>
        <v/>
      </c>
    </row>
    <row r="3329" spans="1:21" x14ac:dyDescent="0.25">
      <c r="A3329" s="36" t="str">
        <f>'0'!$A$4</f>
        <v>………………..</v>
      </c>
      <c r="B3329" s="37">
        <f>'0'!$A$2</f>
        <v>46112</v>
      </c>
      <c r="C3329" s="37" t="s">
        <v>1197</v>
      </c>
      <c r="D3329" s="195"/>
      <c r="E3329" s="23"/>
      <c r="F3329" s="14"/>
      <c r="G3329" s="22"/>
      <c r="H3329" s="656"/>
      <c r="I3329" s="656"/>
      <c r="J3329" s="656"/>
      <c r="K3329" s="25"/>
      <c r="L3329" s="25"/>
      <c r="M3329" s="25"/>
      <c r="N3329" s="25"/>
      <c r="O3329" s="25"/>
      <c r="P3329" s="25"/>
      <c r="Q3329" s="25"/>
      <c r="R3329" s="25"/>
      <c r="S3329" s="25"/>
      <c r="T3329" s="671"/>
      <c r="U3329" s="730" t="str">
        <f t="shared" si="54"/>
        <v/>
      </c>
    </row>
    <row r="3330" spans="1:21" x14ac:dyDescent="0.25">
      <c r="A3330" s="36" t="str">
        <f>'0'!$A$4</f>
        <v>………………..</v>
      </c>
      <c r="B3330" s="37">
        <f>'0'!$A$2</f>
        <v>46112</v>
      </c>
      <c r="C3330" s="37" t="s">
        <v>1197</v>
      </c>
      <c r="D3330" s="195"/>
      <c r="E3330" s="23"/>
      <c r="F3330" s="14"/>
      <c r="G3330" s="22"/>
      <c r="H3330" s="656"/>
      <c r="I3330" s="656"/>
      <c r="J3330" s="656"/>
      <c r="K3330" s="25"/>
      <c r="L3330" s="25"/>
      <c r="M3330" s="25"/>
      <c r="N3330" s="25"/>
      <c r="O3330" s="25"/>
      <c r="P3330" s="25"/>
      <c r="Q3330" s="25"/>
      <c r="R3330" s="25"/>
      <c r="S3330" s="25"/>
      <c r="T3330" s="671"/>
      <c r="U3330" s="730" t="str">
        <f t="shared" si="54"/>
        <v/>
      </c>
    </row>
    <row r="3331" spans="1:21" x14ac:dyDescent="0.25">
      <c r="A3331" s="36" t="str">
        <f>'0'!$A$4</f>
        <v>………………..</v>
      </c>
      <c r="B3331" s="37">
        <f>'0'!$A$2</f>
        <v>46112</v>
      </c>
      <c r="C3331" s="37" t="s">
        <v>1197</v>
      </c>
      <c r="D3331" s="195"/>
      <c r="E3331" s="23"/>
      <c r="F3331" s="14"/>
      <c r="G3331" s="22"/>
      <c r="H3331" s="656"/>
      <c r="I3331" s="656"/>
      <c r="J3331" s="656"/>
      <c r="K3331" s="25"/>
      <c r="L3331" s="25"/>
      <c r="M3331" s="25"/>
      <c r="N3331" s="25"/>
      <c r="O3331" s="25"/>
      <c r="P3331" s="25"/>
      <c r="Q3331" s="25"/>
      <c r="R3331" s="25"/>
      <c r="S3331" s="25"/>
      <c r="T3331" s="671"/>
      <c r="U3331" s="730" t="str">
        <f t="shared" si="54"/>
        <v/>
      </c>
    </row>
    <row r="3332" spans="1:21" x14ac:dyDescent="0.25">
      <c r="A3332" s="36" t="str">
        <f>'0'!$A$4</f>
        <v>………………..</v>
      </c>
      <c r="B3332" s="37">
        <f>'0'!$A$2</f>
        <v>46112</v>
      </c>
      <c r="C3332" s="37" t="s">
        <v>1197</v>
      </c>
      <c r="D3332" s="195"/>
      <c r="E3332" s="23"/>
      <c r="F3332" s="14"/>
      <c r="G3332" s="22"/>
      <c r="H3332" s="656"/>
      <c r="I3332" s="656"/>
      <c r="J3332" s="656"/>
      <c r="K3332" s="25"/>
      <c r="L3332" s="25"/>
      <c r="M3332" s="25"/>
      <c r="N3332" s="25"/>
      <c r="O3332" s="25"/>
      <c r="P3332" s="25"/>
      <c r="Q3332" s="25"/>
      <c r="R3332" s="25"/>
      <c r="S3332" s="25"/>
      <c r="T3332" s="671"/>
      <c r="U3332" s="730" t="str">
        <f t="shared" si="54"/>
        <v/>
      </c>
    </row>
    <row r="3333" spans="1:21" x14ac:dyDescent="0.25">
      <c r="A3333" s="36" t="str">
        <f>'0'!$A$4</f>
        <v>………………..</v>
      </c>
      <c r="B3333" s="37">
        <f>'0'!$A$2</f>
        <v>46112</v>
      </c>
      <c r="C3333" s="37" t="s">
        <v>1197</v>
      </c>
      <c r="D3333" s="195"/>
      <c r="E3333" s="23"/>
      <c r="F3333" s="14"/>
      <c r="G3333" s="22"/>
      <c r="H3333" s="656"/>
      <c r="I3333" s="656"/>
      <c r="J3333" s="656"/>
      <c r="K3333" s="25"/>
      <c r="L3333" s="25"/>
      <c r="M3333" s="25"/>
      <c r="N3333" s="25"/>
      <c r="O3333" s="25"/>
      <c r="P3333" s="25"/>
      <c r="Q3333" s="25"/>
      <c r="R3333" s="25"/>
      <c r="S3333" s="25"/>
      <c r="T3333" s="671"/>
      <c r="U3333" s="730" t="str">
        <f t="shared" si="54"/>
        <v/>
      </c>
    </row>
    <row r="3334" spans="1:21" x14ac:dyDescent="0.25">
      <c r="A3334" s="36" t="str">
        <f>'0'!$A$4</f>
        <v>………………..</v>
      </c>
      <c r="B3334" s="37">
        <f>'0'!$A$2</f>
        <v>46112</v>
      </c>
      <c r="C3334" s="37" t="s">
        <v>1197</v>
      </c>
      <c r="D3334" s="195"/>
      <c r="E3334" s="23"/>
      <c r="F3334" s="14"/>
      <c r="G3334" s="22"/>
      <c r="H3334" s="656"/>
      <c r="I3334" s="656"/>
      <c r="J3334" s="656"/>
      <c r="K3334" s="25"/>
      <c r="L3334" s="25"/>
      <c r="M3334" s="25"/>
      <c r="N3334" s="25"/>
      <c r="O3334" s="25"/>
      <c r="P3334" s="25"/>
      <c r="Q3334" s="25"/>
      <c r="R3334" s="25"/>
      <c r="S3334" s="25"/>
      <c r="T3334" s="671"/>
      <c r="U3334" s="730" t="str">
        <f t="shared" si="54"/>
        <v/>
      </c>
    </row>
    <row r="3335" spans="1:21" x14ac:dyDescent="0.25">
      <c r="A3335" s="36" t="str">
        <f>'0'!$A$4</f>
        <v>………………..</v>
      </c>
      <c r="B3335" s="37">
        <f>'0'!$A$2</f>
        <v>46112</v>
      </c>
      <c r="C3335" s="37" t="s">
        <v>1197</v>
      </c>
      <c r="D3335" s="195"/>
      <c r="E3335" s="23"/>
      <c r="F3335" s="14"/>
      <c r="G3335" s="22"/>
      <c r="H3335" s="656"/>
      <c r="I3335" s="656"/>
      <c r="J3335" s="656"/>
      <c r="K3335" s="25"/>
      <c r="L3335" s="25"/>
      <c r="M3335" s="25"/>
      <c r="N3335" s="25"/>
      <c r="O3335" s="25"/>
      <c r="P3335" s="25"/>
      <c r="Q3335" s="25"/>
      <c r="R3335" s="25"/>
      <c r="S3335" s="25"/>
      <c r="T3335" s="671"/>
      <c r="U3335" s="730" t="str">
        <f t="shared" si="54"/>
        <v/>
      </c>
    </row>
    <row r="3336" spans="1:21" x14ac:dyDescent="0.25">
      <c r="A3336" s="36" t="str">
        <f>'0'!$A$4</f>
        <v>………………..</v>
      </c>
      <c r="B3336" s="37">
        <f>'0'!$A$2</f>
        <v>46112</v>
      </c>
      <c r="C3336" s="37" t="s">
        <v>1197</v>
      </c>
      <c r="D3336" s="195"/>
      <c r="E3336" s="23"/>
      <c r="F3336" s="14"/>
      <c r="G3336" s="22"/>
      <c r="H3336" s="656"/>
      <c r="I3336" s="656"/>
      <c r="J3336" s="656"/>
      <c r="K3336" s="25"/>
      <c r="L3336" s="25"/>
      <c r="M3336" s="25"/>
      <c r="N3336" s="25"/>
      <c r="O3336" s="25"/>
      <c r="P3336" s="25"/>
      <c r="Q3336" s="25"/>
      <c r="R3336" s="25"/>
      <c r="S3336" s="25"/>
      <c r="T3336" s="671"/>
      <c r="U3336" s="730" t="str">
        <f t="shared" si="54"/>
        <v/>
      </c>
    </row>
    <row r="3337" spans="1:21" x14ac:dyDescent="0.25">
      <c r="A3337" s="36" t="str">
        <f>'0'!$A$4</f>
        <v>………………..</v>
      </c>
      <c r="B3337" s="37">
        <f>'0'!$A$2</f>
        <v>46112</v>
      </c>
      <c r="C3337" s="37" t="s">
        <v>1197</v>
      </c>
      <c r="D3337" s="195"/>
      <c r="E3337" s="23"/>
      <c r="F3337" s="14"/>
      <c r="G3337" s="22"/>
      <c r="H3337" s="656"/>
      <c r="I3337" s="656"/>
      <c r="J3337" s="656"/>
      <c r="K3337" s="25"/>
      <c r="L3337" s="25"/>
      <c r="M3337" s="25"/>
      <c r="N3337" s="25"/>
      <c r="O3337" s="25"/>
      <c r="P3337" s="25"/>
      <c r="Q3337" s="25"/>
      <c r="R3337" s="25"/>
      <c r="S3337" s="25"/>
      <c r="T3337" s="671"/>
      <c r="U3337" s="730" t="str">
        <f t="shared" si="54"/>
        <v/>
      </c>
    </row>
    <row r="3338" spans="1:21" x14ac:dyDescent="0.25">
      <c r="A3338" s="36" t="str">
        <f>'0'!$A$4</f>
        <v>………………..</v>
      </c>
      <c r="B3338" s="37">
        <f>'0'!$A$2</f>
        <v>46112</v>
      </c>
      <c r="C3338" s="37" t="s">
        <v>1197</v>
      </c>
      <c r="D3338" s="195"/>
      <c r="E3338" s="23"/>
      <c r="F3338" s="14"/>
      <c r="G3338" s="22"/>
      <c r="H3338" s="656"/>
      <c r="I3338" s="656"/>
      <c r="J3338" s="656"/>
      <c r="K3338" s="25"/>
      <c r="L3338" s="25"/>
      <c r="M3338" s="25"/>
      <c r="N3338" s="25"/>
      <c r="O3338" s="25"/>
      <c r="P3338" s="25"/>
      <c r="Q3338" s="25"/>
      <c r="R3338" s="25"/>
      <c r="S3338" s="25"/>
      <c r="T3338" s="671"/>
      <c r="U3338" s="730" t="str">
        <f t="shared" si="54"/>
        <v/>
      </c>
    </row>
    <row r="3339" spans="1:21" x14ac:dyDescent="0.25">
      <c r="A3339" s="36" t="str">
        <f>'0'!$A$4</f>
        <v>………………..</v>
      </c>
      <c r="B3339" s="37">
        <f>'0'!$A$2</f>
        <v>46112</v>
      </c>
      <c r="C3339" s="37" t="s">
        <v>1197</v>
      </c>
      <c r="D3339" s="195"/>
      <c r="E3339" s="23"/>
      <c r="F3339" s="14"/>
      <c r="G3339" s="22"/>
      <c r="H3339" s="656"/>
      <c r="I3339" s="656"/>
      <c r="J3339" s="656"/>
      <c r="K3339" s="25"/>
      <c r="L3339" s="25"/>
      <c r="M3339" s="25"/>
      <c r="N3339" s="25"/>
      <c r="O3339" s="25"/>
      <c r="P3339" s="25"/>
      <c r="Q3339" s="25"/>
      <c r="R3339" s="25"/>
      <c r="S3339" s="25"/>
      <c r="T3339" s="671"/>
      <c r="U3339" s="730" t="str">
        <f t="shared" ref="U3339:U3402" si="55">IF(COUNTBLANK(D3339:S3339)=16,"",IF(D3339="999999999","",IF(ISNUMBER(VALUE(D3339)),IF(LEN(D3339)&lt;&gt;9,"Въведеното ЕИК е твърде късо или твърде дълго",IF(OR(MOD(MID(D3339,1,1)*1+MID(D3339,2,1)*2+MID(D3339,3,1)*3+MID(D3339,4,1)*4+MID(D3339,5,1)*5+MID(D3339,6,1)*6+MID(D3339,7,1)*7+MID(D3339,8,1)*8,11)-MID(D3339,9,1)=0,AND(MOD(MID(D3339,1,1)*3+MID(D3339,2,1)*4+MID(D3339,3,1)*5+MID(D3339,4,1)*6+MID(D3339,5,1)*7+MID(D3339,6,1)*8+MID(D3339,7,1)*9+MID(D3339,8,1)*10,11)=10,MID(D3339,9,1)*1=0),MOD(MID(D3339,1,1)*3+MID(D3339,2,1)*4+MID(D3339,3,1)*5+MID(D3339,4,1)*6+MID(D3339,5,1)*7+MID(D3339,6,1)*8+MID(D3339,7,1)*9+MID(D3339,8,1)*10,11)-MID(D3339,9,1)=0),"","Въведеното ЕИК е невалидно")),"Въведеното ЕИК съдържа непозволени символи")))</f>
        <v/>
      </c>
    </row>
    <row r="3340" spans="1:21" x14ac:dyDescent="0.25">
      <c r="A3340" s="36" t="str">
        <f>'0'!$A$4</f>
        <v>………………..</v>
      </c>
      <c r="B3340" s="37">
        <f>'0'!$A$2</f>
        <v>46112</v>
      </c>
      <c r="C3340" s="37" t="s">
        <v>1197</v>
      </c>
      <c r="D3340" s="195"/>
      <c r="E3340" s="23"/>
      <c r="F3340" s="14"/>
      <c r="G3340" s="22"/>
      <c r="H3340" s="656"/>
      <c r="I3340" s="656"/>
      <c r="J3340" s="656"/>
      <c r="K3340" s="25"/>
      <c r="L3340" s="25"/>
      <c r="M3340" s="25"/>
      <c r="N3340" s="25"/>
      <c r="O3340" s="25"/>
      <c r="P3340" s="25"/>
      <c r="Q3340" s="25"/>
      <c r="R3340" s="25"/>
      <c r="S3340" s="25"/>
      <c r="T3340" s="671"/>
      <c r="U3340" s="730" t="str">
        <f t="shared" si="55"/>
        <v/>
      </c>
    </row>
    <row r="3341" spans="1:21" x14ac:dyDescent="0.25">
      <c r="A3341" s="36" t="str">
        <f>'0'!$A$4</f>
        <v>………………..</v>
      </c>
      <c r="B3341" s="37">
        <f>'0'!$A$2</f>
        <v>46112</v>
      </c>
      <c r="C3341" s="37" t="s">
        <v>1197</v>
      </c>
      <c r="D3341" s="195"/>
      <c r="E3341" s="23"/>
      <c r="F3341" s="14"/>
      <c r="G3341" s="22"/>
      <c r="H3341" s="656"/>
      <c r="I3341" s="656"/>
      <c r="J3341" s="656"/>
      <c r="K3341" s="25"/>
      <c r="L3341" s="25"/>
      <c r="M3341" s="25"/>
      <c r="N3341" s="25"/>
      <c r="O3341" s="25"/>
      <c r="P3341" s="25"/>
      <c r="Q3341" s="25"/>
      <c r="R3341" s="25"/>
      <c r="S3341" s="25"/>
      <c r="T3341" s="671"/>
      <c r="U3341" s="730" t="str">
        <f t="shared" si="55"/>
        <v/>
      </c>
    </row>
    <row r="3342" spans="1:21" x14ac:dyDescent="0.25">
      <c r="A3342" s="36" t="str">
        <f>'0'!$A$4</f>
        <v>………………..</v>
      </c>
      <c r="B3342" s="37">
        <f>'0'!$A$2</f>
        <v>46112</v>
      </c>
      <c r="C3342" s="37" t="s">
        <v>1197</v>
      </c>
      <c r="D3342" s="195"/>
      <c r="E3342" s="23"/>
      <c r="F3342" s="14"/>
      <c r="G3342" s="22"/>
      <c r="H3342" s="656"/>
      <c r="I3342" s="656"/>
      <c r="J3342" s="656"/>
      <c r="K3342" s="25"/>
      <c r="L3342" s="25"/>
      <c r="M3342" s="25"/>
      <c r="N3342" s="25"/>
      <c r="O3342" s="25"/>
      <c r="P3342" s="25"/>
      <c r="Q3342" s="25"/>
      <c r="R3342" s="25"/>
      <c r="S3342" s="25"/>
      <c r="T3342" s="671"/>
      <c r="U3342" s="730" t="str">
        <f t="shared" si="55"/>
        <v/>
      </c>
    </row>
    <row r="3343" spans="1:21" x14ac:dyDescent="0.25">
      <c r="A3343" s="36" t="str">
        <f>'0'!$A$4</f>
        <v>………………..</v>
      </c>
      <c r="B3343" s="37">
        <f>'0'!$A$2</f>
        <v>46112</v>
      </c>
      <c r="C3343" s="37" t="s">
        <v>1197</v>
      </c>
      <c r="D3343" s="195"/>
      <c r="E3343" s="23"/>
      <c r="F3343" s="14"/>
      <c r="G3343" s="22"/>
      <c r="H3343" s="656"/>
      <c r="I3343" s="656"/>
      <c r="J3343" s="656"/>
      <c r="K3343" s="25"/>
      <c r="L3343" s="25"/>
      <c r="M3343" s="25"/>
      <c r="N3343" s="25"/>
      <c r="O3343" s="25"/>
      <c r="P3343" s="25"/>
      <c r="Q3343" s="25"/>
      <c r="R3343" s="25"/>
      <c r="S3343" s="25"/>
      <c r="T3343" s="671"/>
      <c r="U3343" s="730" t="str">
        <f t="shared" si="55"/>
        <v/>
      </c>
    </row>
    <row r="3344" spans="1:21" x14ac:dyDescent="0.25">
      <c r="A3344" s="36" t="str">
        <f>'0'!$A$4</f>
        <v>………………..</v>
      </c>
      <c r="B3344" s="37">
        <f>'0'!$A$2</f>
        <v>46112</v>
      </c>
      <c r="C3344" s="37" t="s">
        <v>1197</v>
      </c>
      <c r="D3344" s="195"/>
      <c r="E3344" s="23"/>
      <c r="F3344" s="14"/>
      <c r="G3344" s="22"/>
      <c r="H3344" s="656"/>
      <c r="I3344" s="656"/>
      <c r="J3344" s="656"/>
      <c r="K3344" s="25"/>
      <c r="L3344" s="25"/>
      <c r="M3344" s="25"/>
      <c r="N3344" s="25"/>
      <c r="O3344" s="25"/>
      <c r="P3344" s="25"/>
      <c r="Q3344" s="25"/>
      <c r="R3344" s="25"/>
      <c r="S3344" s="25"/>
      <c r="T3344" s="671"/>
      <c r="U3344" s="730" t="str">
        <f t="shared" si="55"/>
        <v/>
      </c>
    </row>
    <row r="3345" spans="1:21" x14ac:dyDescent="0.25">
      <c r="A3345" s="36" t="str">
        <f>'0'!$A$4</f>
        <v>………………..</v>
      </c>
      <c r="B3345" s="37">
        <f>'0'!$A$2</f>
        <v>46112</v>
      </c>
      <c r="C3345" s="37" t="s">
        <v>1197</v>
      </c>
      <c r="D3345" s="195"/>
      <c r="E3345" s="23"/>
      <c r="F3345" s="14"/>
      <c r="G3345" s="22"/>
      <c r="H3345" s="656"/>
      <c r="I3345" s="656"/>
      <c r="J3345" s="656"/>
      <c r="K3345" s="25"/>
      <c r="L3345" s="25"/>
      <c r="M3345" s="25"/>
      <c r="N3345" s="25"/>
      <c r="O3345" s="25"/>
      <c r="P3345" s="25"/>
      <c r="Q3345" s="25"/>
      <c r="R3345" s="25"/>
      <c r="S3345" s="25"/>
      <c r="T3345" s="671"/>
      <c r="U3345" s="730" t="str">
        <f t="shared" si="55"/>
        <v/>
      </c>
    </row>
    <row r="3346" spans="1:21" x14ac:dyDescent="0.25">
      <c r="A3346" s="36" t="str">
        <f>'0'!$A$4</f>
        <v>………………..</v>
      </c>
      <c r="B3346" s="37">
        <f>'0'!$A$2</f>
        <v>46112</v>
      </c>
      <c r="C3346" s="37" t="s">
        <v>1197</v>
      </c>
      <c r="D3346" s="195"/>
      <c r="E3346" s="23"/>
      <c r="F3346" s="14"/>
      <c r="G3346" s="22"/>
      <c r="H3346" s="656"/>
      <c r="I3346" s="656"/>
      <c r="J3346" s="656"/>
      <c r="K3346" s="25"/>
      <c r="L3346" s="25"/>
      <c r="M3346" s="25"/>
      <c r="N3346" s="25"/>
      <c r="O3346" s="25"/>
      <c r="P3346" s="25"/>
      <c r="Q3346" s="25"/>
      <c r="R3346" s="25"/>
      <c r="S3346" s="25"/>
      <c r="T3346" s="671"/>
      <c r="U3346" s="730" t="str">
        <f t="shared" si="55"/>
        <v/>
      </c>
    </row>
    <row r="3347" spans="1:21" x14ac:dyDescent="0.25">
      <c r="A3347" s="36" t="str">
        <f>'0'!$A$4</f>
        <v>………………..</v>
      </c>
      <c r="B3347" s="37">
        <f>'0'!$A$2</f>
        <v>46112</v>
      </c>
      <c r="C3347" s="37" t="s">
        <v>1197</v>
      </c>
      <c r="D3347" s="195"/>
      <c r="E3347" s="23"/>
      <c r="F3347" s="14"/>
      <c r="G3347" s="22"/>
      <c r="H3347" s="656"/>
      <c r="I3347" s="656"/>
      <c r="J3347" s="656"/>
      <c r="K3347" s="25"/>
      <c r="L3347" s="25"/>
      <c r="M3347" s="25"/>
      <c r="N3347" s="25"/>
      <c r="O3347" s="25"/>
      <c r="P3347" s="25"/>
      <c r="Q3347" s="25"/>
      <c r="R3347" s="25"/>
      <c r="S3347" s="25"/>
      <c r="T3347" s="671"/>
      <c r="U3347" s="730" t="str">
        <f t="shared" si="55"/>
        <v/>
      </c>
    </row>
    <row r="3348" spans="1:21" x14ac:dyDescent="0.25">
      <c r="A3348" s="36" t="str">
        <f>'0'!$A$4</f>
        <v>………………..</v>
      </c>
      <c r="B3348" s="37">
        <f>'0'!$A$2</f>
        <v>46112</v>
      </c>
      <c r="C3348" s="37" t="s">
        <v>1197</v>
      </c>
      <c r="D3348" s="195"/>
      <c r="E3348" s="23"/>
      <c r="F3348" s="14"/>
      <c r="G3348" s="22"/>
      <c r="H3348" s="656"/>
      <c r="I3348" s="656"/>
      <c r="J3348" s="656"/>
      <c r="K3348" s="25"/>
      <c r="L3348" s="25"/>
      <c r="M3348" s="25"/>
      <c r="N3348" s="25"/>
      <c r="O3348" s="25"/>
      <c r="P3348" s="25"/>
      <c r="Q3348" s="25"/>
      <c r="R3348" s="25"/>
      <c r="S3348" s="25"/>
      <c r="T3348" s="671"/>
      <c r="U3348" s="730" t="str">
        <f t="shared" si="55"/>
        <v/>
      </c>
    </row>
    <row r="3349" spans="1:21" x14ac:dyDescent="0.25">
      <c r="A3349" s="36" t="str">
        <f>'0'!$A$4</f>
        <v>………………..</v>
      </c>
      <c r="B3349" s="37">
        <f>'0'!$A$2</f>
        <v>46112</v>
      </c>
      <c r="C3349" s="37" t="s">
        <v>1197</v>
      </c>
      <c r="D3349" s="195"/>
      <c r="E3349" s="23"/>
      <c r="F3349" s="14"/>
      <c r="G3349" s="22"/>
      <c r="H3349" s="656"/>
      <c r="I3349" s="656"/>
      <c r="J3349" s="656"/>
      <c r="K3349" s="25"/>
      <c r="L3349" s="25"/>
      <c r="M3349" s="25"/>
      <c r="N3349" s="25"/>
      <c r="O3349" s="25"/>
      <c r="P3349" s="25"/>
      <c r="Q3349" s="25"/>
      <c r="R3349" s="25"/>
      <c r="S3349" s="25"/>
      <c r="T3349" s="671"/>
      <c r="U3349" s="730" t="str">
        <f t="shared" si="55"/>
        <v/>
      </c>
    </row>
    <row r="3350" spans="1:21" x14ac:dyDescent="0.25">
      <c r="A3350" s="36" t="str">
        <f>'0'!$A$4</f>
        <v>………………..</v>
      </c>
      <c r="B3350" s="37">
        <f>'0'!$A$2</f>
        <v>46112</v>
      </c>
      <c r="C3350" s="37" t="s">
        <v>1197</v>
      </c>
      <c r="D3350" s="195"/>
      <c r="E3350" s="23"/>
      <c r="F3350" s="14"/>
      <c r="G3350" s="22"/>
      <c r="H3350" s="656"/>
      <c r="I3350" s="656"/>
      <c r="J3350" s="656"/>
      <c r="K3350" s="25"/>
      <c r="L3350" s="25"/>
      <c r="M3350" s="25"/>
      <c r="N3350" s="25"/>
      <c r="O3350" s="25"/>
      <c r="P3350" s="25"/>
      <c r="Q3350" s="25"/>
      <c r="R3350" s="25"/>
      <c r="S3350" s="25"/>
      <c r="T3350" s="671"/>
      <c r="U3350" s="730" t="str">
        <f t="shared" si="55"/>
        <v/>
      </c>
    </row>
    <row r="3351" spans="1:21" x14ac:dyDescent="0.25">
      <c r="A3351" s="36" t="str">
        <f>'0'!$A$4</f>
        <v>………………..</v>
      </c>
      <c r="B3351" s="37">
        <f>'0'!$A$2</f>
        <v>46112</v>
      </c>
      <c r="C3351" s="37" t="s">
        <v>1197</v>
      </c>
      <c r="D3351" s="195"/>
      <c r="E3351" s="23"/>
      <c r="F3351" s="14"/>
      <c r="G3351" s="22"/>
      <c r="H3351" s="656"/>
      <c r="I3351" s="656"/>
      <c r="J3351" s="656"/>
      <c r="K3351" s="25"/>
      <c r="L3351" s="25"/>
      <c r="M3351" s="25"/>
      <c r="N3351" s="25"/>
      <c r="O3351" s="25"/>
      <c r="P3351" s="25"/>
      <c r="Q3351" s="25"/>
      <c r="R3351" s="25"/>
      <c r="S3351" s="25"/>
      <c r="T3351" s="671"/>
      <c r="U3351" s="730" t="str">
        <f t="shared" si="55"/>
        <v/>
      </c>
    </row>
    <row r="3352" spans="1:21" x14ac:dyDescent="0.25">
      <c r="A3352" s="36" t="str">
        <f>'0'!$A$4</f>
        <v>………………..</v>
      </c>
      <c r="B3352" s="37">
        <f>'0'!$A$2</f>
        <v>46112</v>
      </c>
      <c r="C3352" s="37" t="s">
        <v>1197</v>
      </c>
      <c r="D3352" s="195"/>
      <c r="E3352" s="23"/>
      <c r="F3352" s="14"/>
      <c r="G3352" s="22"/>
      <c r="H3352" s="656"/>
      <c r="I3352" s="656"/>
      <c r="J3352" s="656"/>
      <c r="K3352" s="25"/>
      <c r="L3352" s="25"/>
      <c r="M3352" s="25"/>
      <c r="N3352" s="25"/>
      <c r="O3352" s="25"/>
      <c r="P3352" s="25"/>
      <c r="Q3352" s="25"/>
      <c r="R3352" s="25"/>
      <c r="S3352" s="25"/>
      <c r="T3352" s="671"/>
      <c r="U3352" s="730" t="str">
        <f t="shared" si="55"/>
        <v/>
      </c>
    </row>
    <row r="3353" spans="1:21" x14ac:dyDescent="0.25">
      <c r="A3353" s="36" t="str">
        <f>'0'!$A$4</f>
        <v>………………..</v>
      </c>
      <c r="B3353" s="37">
        <f>'0'!$A$2</f>
        <v>46112</v>
      </c>
      <c r="C3353" s="37" t="s">
        <v>1197</v>
      </c>
      <c r="D3353" s="195"/>
      <c r="E3353" s="23"/>
      <c r="F3353" s="14"/>
      <c r="G3353" s="22"/>
      <c r="H3353" s="656"/>
      <c r="I3353" s="656"/>
      <c r="J3353" s="656"/>
      <c r="K3353" s="25"/>
      <c r="L3353" s="25"/>
      <c r="M3353" s="25"/>
      <c r="N3353" s="25"/>
      <c r="O3353" s="25"/>
      <c r="P3353" s="25"/>
      <c r="Q3353" s="25"/>
      <c r="R3353" s="25"/>
      <c r="S3353" s="25"/>
      <c r="T3353" s="671"/>
      <c r="U3353" s="730" t="str">
        <f t="shared" si="55"/>
        <v/>
      </c>
    </row>
    <row r="3354" spans="1:21" x14ac:dyDescent="0.25">
      <c r="A3354" s="36" t="str">
        <f>'0'!$A$4</f>
        <v>………………..</v>
      </c>
      <c r="B3354" s="37">
        <f>'0'!$A$2</f>
        <v>46112</v>
      </c>
      <c r="C3354" s="37" t="s">
        <v>1197</v>
      </c>
      <c r="D3354" s="195"/>
      <c r="E3354" s="23"/>
      <c r="F3354" s="14"/>
      <c r="G3354" s="22"/>
      <c r="H3354" s="656"/>
      <c r="I3354" s="656"/>
      <c r="J3354" s="656"/>
      <c r="K3354" s="25"/>
      <c r="L3354" s="25"/>
      <c r="M3354" s="25"/>
      <c r="N3354" s="25"/>
      <c r="O3354" s="25"/>
      <c r="P3354" s="25"/>
      <c r="Q3354" s="25"/>
      <c r="R3354" s="25"/>
      <c r="S3354" s="25"/>
      <c r="T3354" s="671"/>
      <c r="U3354" s="730" t="str">
        <f t="shared" si="55"/>
        <v/>
      </c>
    </row>
    <row r="3355" spans="1:21" x14ac:dyDescent="0.25">
      <c r="A3355" s="36" t="str">
        <f>'0'!$A$4</f>
        <v>………………..</v>
      </c>
      <c r="B3355" s="37">
        <f>'0'!$A$2</f>
        <v>46112</v>
      </c>
      <c r="C3355" s="37" t="s">
        <v>1197</v>
      </c>
      <c r="D3355" s="195"/>
      <c r="E3355" s="23"/>
      <c r="F3355" s="14"/>
      <c r="G3355" s="22"/>
      <c r="H3355" s="656"/>
      <c r="I3355" s="656"/>
      <c r="J3355" s="656"/>
      <c r="K3355" s="25"/>
      <c r="L3355" s="25"/>
      <c r="M3355" s="25"/>
      <c r="N3355" s="25"/>
      <c r="O3355" s="25"/>
      <c r="P3355" s="25"/>
      <c r="Q3355" s="25"/>
      <c r="R3355" s="25"/>
      <c r="S3355" s="25"/>
      <c r="T3355" s="671"/>
      <c r="U3355" s="730" t="str">
        <f t="shared" si="55"/>
        <v/>
      </c>
    </row>
    <row r="3356" spans="1:21" x14ac:dyDescent="0.25">
      <c r="A3356" s="36" t="str">
        <f>'0'!$A$4</f>
        <v>………………..</v>
      </c>
      <c r="B3356" s="37">
        <f>'0'!$A$2</f>
        <v>46112</v>
      </c>
      <c r="C3356" s="37" t="s">
        <v>1197</v>
      </c>
      <c r="D3356" s="195"/>
      <c r="E3356" s="23"/>
      <c r="F3356" s="14"/>
      <c r="G3356" s="22"/>
      <c r="H3356" s="656"/>
      <c r="I3356" s="656"/>
      <c r="J3356" s="656"/>
      <c r="K3356" s="25"/>
      <c r="L3356" s="25"/>
      <c r="M3356" s="25"/>
      <c r="N3356" s="25"/>
      <c r="O3356" s="25"/>
      <c r="P3356" s="25"/>
      <c r="Q3356" s="25"/>
      <c r="R3356" s="25"/>
      <c r="S3356" s="25"/>
      <c r="T3356" s="671"/>
      <c r="U3356" s="730" t="str">
        <f t="shared" si="55"/>
        <v/>
      </c>
    </row>
    <row r="3357" spans="1:21" x14ac:dyDescent="0.25">
      <c r="A3357" s="36" t="str">
        <f>'0'!$A$4</f>
        <v>………………..</v>
      </c>
      <c r="B3357" s="37">
        <f>'0'!$A$2</f>
        <v>46112</v>
      </c>
      <c r="C3357" s="37" t="s">
        <v>1197</v>
      </c>
      <c r="D3357" s="195"/>
      <c r="E3357" s="23"/>
      <c r="F3357" s="14"/>
      <c r="G3357" s="22"/>
      <c r="H3357" s="656"/>
      <c r="I3357" s="656"/>
      <c r="J3357" s="656"/>
      <c r="K3357" s="25"/>
      <c r="L3357" s="25"/>
      <c r="M3357" s="25"/>
      <c r="N3357" s="25"/>
      <c r="O3357" s="25"/>
      <c r="P3357" s="25"/>
      <c r="Q3357" s="25"/>
      <c r="R3357" s="25"/>
      <c r="S3357" s="25"/>
      <c r="T3357" s="671"/>
      <c r="U3357" s="730" t="str">
        <f t="shared" si="55"/>
        <v/>
      </c>
    </row>
    <row r="3358" spans="1:21" x14ac:dyDescent="0.25">
      <c r="A3358" s="36" t="str">
        <f>'0'!$A$4</f>
        <v>………………..</v>
      </c>
      <c r="B3358" s="37">
        <f>'0'!$A$2</f>
        <v>46112</v>
      </c>
      <c r="C3358" s="37" t="s">
        <v>1197</v>
      </c>
      <c r="D3358" s="195"/>
      <c r="E3358" s="23"/>
      <c r="F3358" s="14"/>
      <c r="G3358" s="22"/>
      <c r="H3358" s="656"/>
      <c r="I3358" s="656"/>
      <c r="J3358" s="656"/>
      <c r="K3358" s="25"/>
      <c r="L3358" s="25"/>
      <c r="M3358" s="25"/>
      <c r="N3358" s="25"/>
      <c r="O3358" s="25"/>
      <c r="P3358" s="25"/>
      <c r="Q3358" s="25"/>
      <c r="R3358" s="25"/>
      <c r="S3358" s="25"/>
      <c r="T3358" s="671"/>
      <c r="U3358" s="730" t="str">
        <f t="shared" si="55"/>
        <v/>
      </c>
    </row>
    <row r="3359" spans="1:21" x14ac:dyDescent="0.25">
      <c r="A3359" s="36" t="str">
        <f>'0'!$A$4</f>
        <v>………………..</v>
      </c>
      <c r="B3359" s="37">
        <f>'0'!$A$2</f>
        <v>46112</v>
      </c>
      <c r="C3359" s="37" t="s">
        <v>1197</v>
      </c>
      <c r="D3359" s="195"/>
      <c r="E3359" s="23"/>
      <c r="F3359" s="14"/>
      <c r="G3359" s="22"/>
      <c r="H3359" s="656"/>
      <c r="I3359" s="656"/>
      <c r="J3359" s="656"/>
      <c r="K3359" s="25"/>
      <c r="L3359" s="25"/>
      <c r="M3359" s="25"/>
      <c r="N3359" s="25"/>
      <c r="O3359" s="25"/>
      <c r="P3359" s="25"/>
      <c r="Q3359" s="25"/>
      <c r="R3359" s="25"/>
      <c r="S3359" s="25"/>
      <c r="T3359" s="671"/>
      <c r="U3359" s="730" t="str">
        <f t="shared" si="55"/>
        <v/>
      </c>
    </row>
    <row r="3360" spans="1:21" x14ac:dyDescent="0.25">
      <c r="A3360" s="36" t="str">
        <f>'0'!$A$4</f>
        <v>………………..</v>
      </c>
      <c r="B3360" s="37">
        <f>'0'!$A$2</f>
        <v>46112</v>
      </c>
      <c r="C3360" s="37" t="s">
        <v>1197</v>
      </c>
      <c r="D3360" s="195"/>
      <c r="E3360" s="23"/>
      <c r="F3360" s="14"/>
      <c r="G3360" s="22"/>
      <c r="H3360" s="656"/>
      <c r="I3360" s="656"/>
      <c r="J3360" s="656"/>
      <c r="K3360" s="25"/>
      <c r="L3360" s="25"/>
      <c r="M3360" s="25"/>
      <c r="N3360" s="25"/>
      <c r="O3360" s="25"/>
      <c r="P3360" s="25"/>
      <c r="Q3360" s="25"/>
      <c r="R3360" s="25"/>
      <c r="S3360" s="25"/>
      <c r="T3360" s="671"/>
      <c r="U3360" s="730" t="str">
        <f t="shared" si="55"/>
        <v/>
      </c>
    </row>
    <row r="3361" spans="1:21" x14ac:dyDescent="0.25">
      <c r="A3361" s="36" t="str">
        <f>'0'!$A$4</f>
        <v>………………..</v>
      </c>
      <c r="B3361" s="37">
        <f>'0'!$A$2</f>
        <v>46112</v>
      </c>
      <c r="C3361" s="37" t="s">
        <v>1197</v>
      </c>
      <c r="D3361" s="195"/>
      <c r="E3361" s="23"/>
      <c r="F3361" s="14"/>
      <c r="G3361" s="22"/>
      <c r="H3361" s="656"/>
      <c r="I3361" s="656"/>
      <c r="J3361" s="656"/>
      <c r="K3361" s="25"/>
      <c r="L3361" s="25"/>
      <c r="M3361" s="25"/>
      <c r="N3361" s="25"/>
      <c r="O3361" s="25"/>
      <c r="P3361" s="25"/>
      <c r="Q3361" s="25"/>
      <c r="R3361" s="25"/>
      <c r="S3361" s="25"/>
      <c r="T3361" s="671"/>
      <c r="U3361" s="730" t="str">
        <f t="shared" si="55"/>
        <v/>
      </c>
    </row>
    <row r="3362" spans="1:21" x14ac:dyDescent="0.25">
      <c r="A3362" s="36" t="str">
        <f>'0'!$A$4</f>
        <v>………………..</v>
      </c>
      <c r="B3362" s="37">
        <f>'0'!$A$2</f>
        <v>46112</v>
      </c>
      <c r="C3362" s="37" t="s">
        <v>1197</v>
      </c>
      <c r="D3362" s="195"/>
      <c r="E3362" s="23"/>
      <c r="F3362" s="14"/>
      <c r="G3362" s="22"/>
      <c r="H3362" s="656"/>
      <c r="I3362" s="656"/>
      <c r="J3362" s="656"/>
      <c r="K3362" s="25"/>
      <c r="L3362" s="25"/>
      <c r="M3362" s="25"/>
      <c r="N3362" s="25"/>
      <c r="O3362" s="25"/>
      <c r="P3362" s="25"/>
      <c r="Q3362" s="25"/>
      <c r="R3362" s="25"/>
      <c r="S3362" s="25"/>
      <c r="T3362" s="671"/>
      <c r="U3362" s="730" t="str">
        <f t="shared" si="55"/>
        <v/>
      </c>
    </row>
    <row r="3363" spans="1:21" x14ac:dyDescent="0.25">
      <c r="A3363" s="36" t="str">
        <f>'0'!$A$4</f>
        <v>………………..</v>
      </c>
      <c r="B3363" s="37">
        <f>'0'!$A$2</f>
        <v>46112</v>
      </c>
      <c r="C3363" s="37" t="s">
        <v>1197</v>
      </c>
      <c r="D3363" s="195"/>
      <c r="E3363" s="23"/>
      <c r="F3363" s="14"/>
      <c r="G3363" s="22"/>
      <c r="H3363" s="656"/>
      <c r="I3363" s="656"/>
      <c r="J3363" s="656"/>
      <c r="K3363" s="25"/>
      <c r="L3363" s="25"/>
      <c r="M3363" s="25"/>
      <c r="N3363" s="25"/>
      <c r="O3363" s="25"/>
      <c r="P3363" s="25"/>
      <c r="Q3363" s="25"/>
      <c r="R3363" s="25"/>
      <c r="S3363" s="25"/>
      <c r="T3363" s="671"/>
      <c r="U3363" s="730" t="str">
        <f t="shared" si="55"/>
        <v/>
      </c>
    </row>
    <row r="3364" spans="1:21" x14ac:dyDescent="0.25">
      <c r="A3364" s="36" t="str">
        <f>'0'!$A$4</f>
        <v>………………..</v>
      </c>
      <c r="B3364" s="37">
        <f>'0'!$A$2</f>
        <v>46112</v>
      </c>
      <c r="C3364" s="37" t="s">
        <v>1197</v>
      </c>
      <c r="D3364" s="195"/>
      <c r="E3364" s="23"/>
      <c r="F3364" s="14"/>
      <c r="G3364" s="22"/>
      <c r="H3364" s="656"/>
      <c r="I3364" s="656"/>
      <c r="J3364" s="656"/>
      <c r="K3364" s="25"/>
      <c r="L3364" s="25"/>
      <c r="M3364" s="25"/>
      <c r="N3364" s="25"/>
      <c r="O3364" s="25"/>
      <c r="P3364" s="25"/>
      <c r="Q3364" s="25"/>
      <c r="R3364" s="25"/>
      <c r="S3364" s="25"/>
      <c r="T3364" s="671"/>
      <c r="U3364" s="730" t="str">
        <f t="shared" si="55"/>
        <v/>
      </c>
    </row>
    <row r="3365" spans="1:21" x14ac:dyDescent="0.25">
      <c r="A3365" s="36" t="str">
        <f>'0'!$A$4</f>
        <v>………………..</v>
      </c>
      <c r="B3365" s="37">
        <f>'0'!$A$2</f>
        <v>46112</v>
      </c>
      <c r="C3365" s="37" t="s">
        <v>1197</v>
      </c>
      <c r="D3365" s="195"/>
      <c r="E3365" s="23"/>
      <c r="F3365" s="14"/>
      <c r="G3365" s="22"/>
      <c r="H3365" s="656"/>
      <c r="I3365" s="656"/>
      <c r="J3365" s="656"/>
      <c r="K3365" s="25"/>
      <c r="L3365" s="25"/>
      <c r="M3365" s="25"/>
      <c r="N3365" s="25"/>
      <c r="O3365" s="25"/>
      <c r="P3365" s="25"/>
      <c r="Q3365" s="25"/>
      <c r="R3365" s="25"/>
      <c r="S3365" s="25"/>
      <c r="T3365" s="671"/>
      <c r="U3365" s="730" t="str">
        <f t="shared" si="55"/>
        <v/>
      </c>
    </row>
    <row r="3366" spans="1:21" x14ac:dyDescent="0.25">
      <c r="A3366" s="36" t="str">
        <f>'0'!$A$4</f>
        <v>………………..</v>
      </c>
      <c r="B3366" s="37">
        <f>'0'!$A$2</f>
        <v>46112</v>
      </c>
      <c r="C3366" s="37" t="s">
        <v>1197</v>
      </c>
      <c r="D3366" s="195"/>
      <c r="E3366" s="23"/>
      <c r="F3366" s="14"/>
      <c r="G3366" s="22"/>
      <c r="H3366" s="656"/>
      <c r="I3366" s="656"/>
      <c r="J3366" s="656"/>
      <c r="K3366" s="25"/>
      <c r="L3366" s="25"/>
      <c r="M3366" s="25"/>
      <c r="N3366" s="25"/>
      <c r="O3366" s="25"/>
      <c r="P3366" s="25"/>
      <c r="Q3366" s="25"/>
      <c r="R3366" s="25"/>
      <c r="S3366" s="25"/>
      <c r="T3366" s="671"/>
      <c r="U3366" s="730" t="str">
        <f t="shared" si="55"/>
        <v/>
      </c>
    </row>
    <row r="3367" spans="1:21" x14ac:dyDescent="0.25">
      <c r="A3367" s="36" t="str">
        <f>'0'!$A$4</f>
        <v>………………..</v>
      </c>
      <c r="B3367" s="37">
        <f>'0'!$A$2</f>
        <v>46112</v>
      </c>
      <c r="C3367" s="37" t="s">
        <v>1197</v>
      </c>
      <c r="D3367" s="195"/>
      <c r="E3367" s="23"/>
      <c r="F3367" s="14"/>
      <c r="G3367" s="22"/>
      <c r="H3367" s="656"/>
      <c r="I3367" s="656"/>
      <c r="J3367" s="656"/>
      <c r="K3367" s="25"/>
      <c r="L3367" s="25"/>
      <c r="M3367" s="25"/>
      <c r="N3367" s="25"/>
      <c r="O3367" s="25"/>
      <c r="P3367" s="25"/>
      <c r="Q3367" s="25"/>
      <c r="R3367" s="25"/>
      <c r="S3367" s="25"/>
      <c r="T3367" s="671"/>
      <c r="U3367" s="730" t="str">
        <f t="shared" si="55"/>
        <v/>
      </c>
    </row>
    <row r="3368" spans="1:21" x14ac:dyDescent="0.25">
      <c r="A3368" s="36" t="str">
        <f>'0'!$A$4</f>
        <v>………………..</v>
      </c>
      <c r="B3368" s="37">
        <f>'0'!$A$2</f>
        <v>46112</v>
      </c>
      <c r="C3368" s="37" t="s">
        <v>1197</v>
      </c>
      <c r="D3368" s="195"/>
      <c r="E3368" s="23"/>
      <c r="F3368" s="14"/>
      <c r="G3368" s="22"/>
      <c r="H3368" s="656"/>
      <c r="I3368" s="656"/>
      <c r="J3368" s="656"/>
      <c r="K3368" s="25"/>
      <c r="L3368" s="25"/>
      <c r="M3368" s="25"/>
      <c r="N3368" s="25"/>
      <c r="O3368" s="25"/>
      <c r="P3368" s="25"/>
      <c r="Q3368" s="25"/>
      <c r="R3368" s="25"/>
      <c r="S3368" s="25"/>
      <c r="T3368" s="671"/>
      <c r="U3368" s="730" t="str">
        <f t="shared" si="55"/>
        <v/>
      </c>
    </row>
    <row r="3369" spans="1:21" x14ac:dyDescent="0.25">
      <c r="A3369" s="36" t="str">
        <f>'0'!$A$4</f>
        <v>………………..</v>
      </c>
      <c r="B3369" s="37">
        <f>'0'!$A$2</f>
        <v>46112</v>
      </c>
      <c r="C3369" s="37" t="s">
        <v>1197</v>
      </c>
      <c r="D3369" s="195"/>
      <c r="E3369" s="23"/>
      <c r="F3369" s="14"/>
      <c r="G3369" s="22"/>
      <c r="H3369" s="656"/>
      <c r="I3369" s="656"/>
      <c r="J3369" s="656"/>
      <c r="K3369" s="25"/>
      <c r="L3369" s="25"/>
      <c r="M3369" s="25"/>
      <c r="N3369" s="25"/>
      <c r="O3369" s="25"/>
      <c r="P3369" s="25"/>
      <c r="Q3369" s="25"/>
      <c r="R3369" s="25"/>
      <c r="S3369" s="25"/>
      <c r="T3369" s="671"/>
      <c r="U3369" s="730" t="str">
        <f t="shared" si="55"/>
        <v/>
      </c>
    </row>
    <row r="3370" spans="1:21" x14ac:dyDescent="0.25">
      <c r="A3370" s="36" t="str">
        <f>'0'!$A$4</f>
        <v>………………..</v>
      </c>
      <c r="B3370" s="37">
        <f>'0'!$A$2</f>
        <v>46112</v>
      </c>
      <c r="C3370" s="37" t="s">
        <v>1197</v>
      </c>
      <c r="D3370" s="195"/>
      <c r="E3370" s="23"/>
      <c r="F3370" s="14"/>
      <c r="G3370" s="22"/>
      <c r="H3370" s="656"/>
      <c r="I3370" s="656"/>
      <c r="J3370" s="656"/>
      <c r="K3370" s="25"/>
      <c r="L3370" s="25"/>
      <c r="M3370" s="25"/>
      <c r="N3370" s="25"/>
      <c r="O3370" s="25"/>
      <c r="P3370" s="25"/>
      <c r="Q3370" s="25"/>
      <c r="R3370" s="25"/>
      <c r="S3370" s="25"/>
      <c r="T3370" s="671"/>
      <c r="U3370" s="730" t="str">
        <f t="shared" si="55"/>
        <v/>
      </c>
    </row>
    <row r="3371" spans="1:21" x14ac:dyDescent="0.25">
      <c r="A3371" s="36" t="str">
        <f>'0'!$A$4</f>
        <v>………………..</v>
      </c>
      <c r="B3371" s="37">
        <f>'0'!$A$2</f>
        <v>46112</v>
      </c>
      <c r="C3371" s="37" t="s">
        <v>1197</v>
      </c>
      <c r="D3371" s="195"/>
      <c r="E3371" s="23"/>
      <c r="F3371" s="14"/>
      <c r="G3371" s="22"/>
      <c r="H3371" s="656"/>
      <c r="I3371" s="656"/>
      <c r="J3371" s="656"/>
      <c r="K3371" s="25"/>
      <c r="L3371" s="25"/>
      <c r="M3371" s="25"/>
      <c r="N3371" s="25"/>
      <c r="O3371" s="25"/>
      <c r="P3371" s="25"/>
      <c r="Q3371" s="25"/>
      <c r="R3371" s="25"/>
      <c r="S3371" s="25"/>
      <c r="T3371" s="671"/>
      <c r="U3371" s="730" t="str">
        <f t="shared" si="55"/>
        <v/>
      </c>
    </row>
    <row r="3372" spans="1:21" x14ac:dyDescent="0.25">
      <c r="A3372" s="36" t="str">
        <f>'0'!$A$4</f>
        <v>………………..</v>
      </c>
      <c r="B3372" s="37">
        <f>'0'!$A$2</f>
        <v>46112</v>
      </c>
      <c r="C3372" s="37" t="s">
        <v>1197</v>
      </c>
      <c r="D3372" s="195"/>
      <c r="E3372" s="23"/>
      <c r="F3372" s="14"/>
      <c r="G3372" s="22"/>
      <c r="H3372" s="656"/>
      <c r="I3372" s="656"/>
      <c r="J3372" s="656"/>
      <c r="K3372" s="25"/>
      <c r="L3372" s="25"/>
      <c r="M3372" s="25"/>
      <c r="N3372" s="25"/>
      <c r="O3372" s="25"/>
      <c r="P3372" s="25"/>
      <c r="Q3372" s="25"/>
      <c r="R3372" s="25"/>
      <c r="S3372" s="25"/>
      <c r="T3372" s="671"/>
      <c r="U3372" s="730" t="str">
        <f t="shared" si="55"/>
        <v/>
      </c>
    </row>
    <row r="3373" spans="1:21" x14ac:dyDescent="0.25">
      <c r="A3373" s="36" t="str">
        <f>'0'!$A$4</f>
        <v>………………..</v>
      </c>
      <c r="B3373" s="37">
        <f>'0'!$A$2</f>
        <v>46112</v>
      </c>
      <c r="C3373" s="37" t="s">
        <v>1197</v>
      </c>
      <c r="D3373" s="195"/>
      <c r="E3373" s="23"/>
      <c r="F3373" s="14"/>
      <c r="G3373" s="22"/>
      <c r="H3373" s="656"/>
      <c r="I3373" s="656"/>
      <c r="J3373" s="656"/>
      <c r="K3373" s="25"/>
      <c r="L3373" s="25"/>
      <c r="M3373" s="25"/>
      <c r="N3373" s="25"/>
      <c r="O3373" s="25"/>
      <c r="P3373" s="25"/>
      <c r="Q3373" s="25"/>
      <c r="R3373" s="25"/>
      <c r="S3373" s="25"/>
      <c r="T3373" s="671"/>
      <c r="U3373" s="730" t="str">
        <f t="shared" si="55"/>
        <v/>
      </c>
    </row>
    <row r="3374" spans="1:21" x14ac:dyDescent="0.25">
      <c r="A3374" s="36" t="str">
        <f>'0'!$A$4</f>
        <v>………………..</v>
      </c>
      <c r="B3374" s="37">
        <f>'0'!$A$2</f>
        <v>46112</v>
      </c>
      <c r="C3374" s="37" t="s">
        <v>1197</v>
      </c>
      <c r="D3374" s="195"/>
      <c r="E3374" s="23"/>
      <c r="F3374" s="14"/>
      <c r="G3374" s="22"/>
      <c r="H3374" s="656"/>
      <c r="I3374" s="656"/>
      <c r="J3374" s="656"/>
      <c r="K3374" s="25"/>
      <c r="L3374" s="25"/>
      <c r="M3374" s="25"/>
      <c r="N3374" s="25"/>
      <c r="O3374" s="25"/>
      <c r="P3374" s="25"/>
      <c r="Q3374" s="25"/>
      <c r="R3374" s="25"/>
      <c r="S3374" s="25"/>
      <c r="T3374" s="671"/>
      <c r="U3374" s="730" t="str">
        <f t="shared" si="55"/>
        <v/>
      </c>
    </row>
    <row r="3375" spans="1:21" x14ac:dyDescent="0.25">
      <c r="A3375" s="36" t="str">
        <f>'0'!$A$4</f>
        <v>………………..</v>
      </c>
      <c r="B3375" s="37">
        <f>'0'!$A$2</f>
        <v>46112</v>
      </c>
      <c r="C3375" s="37" t="s">
        <v>1197</v>
      </c>
      <c r="D3375" s="195"/>
      <c r="E3375" s="23"/>
      <c r="F3375" s="14"/>
      <c r="G3375" s="22"/>
      <c r="H3375" s="656"/>
      <c r="I3375" s="656"/>
      <c r="J3375" s="656"/>
      <c r="K3375" s="25"/>
      <c r="L3375" s="25"/>
      <c r="M3375" s="25"/>
      <c r="N3375" s="25"/>
      <c r="O3375" s="25"/>
      <c r="P3375" s="25"/>
      <c r="Q3375" s="25"/>
      <c r="R3375" s="25"/>
      <c r="S3375" s="25"/>
      <c r="T3375" s="671"/>
      <c r="U3375" s="730" t="str">
        <f t="shared" si="55"/>
        <v/>
      </c>
    </row>
    <row r="3376" spans="1:21" x14ac:dyDescent="0.25">
      <c r="A3376" s="36" t="str">
        <f>'0'!$A$4</f>
        <v>………………..</v>
      </c>
      <c r="B3376" s="37">
        <f>'0'!$A$2</f>
        <v>46112</v>
      </c>
      <c r="C3376" s="37" t="s">
        <v>1197</v>
      </c>
      <c r="D3376" s="195"/>
      <c r="E3376" s="23"/>
      <c r="F3376" s="14"/>
      <c r="G3376" s="22"/>
      <c r="H3376" s="656"/>
      <c r="I3376" s="656"/>
      <c r="J3376" s="656"/>
      <c r="K3376" s="25"/>
      <c r="L3376" s="25"/>
      <c r="M3376" s="25"/>
      <c r="N3376" s="25"/>
      <c r="O3376" s="25"/>
      <c r="P3376" s="25"/>
      <c r="Q3376" s="25"/>
      <c r="R3376" s="25"/>
      <c r="S3376" s="25"/>
      <c r="T3376" s="671"/>
      <c r="U3376" s="730" t="str">
        <f t="shared" si="55"/>
        <v/>
      </c>
    </row>
    <row r="3377" spans="1:21" x14ac:dyDescent="0.25">
      <c r="A3377" s="36" t="str">
        <f>'0'!$A$4</f>
        <v>………………..</v>
      </c>
      <c r="B3377" s="37">
        <f>'0'!$A$2</f>
        <v>46112</v>
      </c>
      <c r="C3377" s="37" t="s">
        <v>1197</v>
      </c>
      <c r="D3377" s="195"/>
      <c r="E3377" s="23"/>
      <c r="F3377" s="14"/>
      <c r="G3377" s="22"/>
      <c r="H3377" s="656"/>
      <c r="I3377" s="656"/>
      <c r="J3377" s="656"/>
      <c r="K3377" s="25"/>
      <c r="L3377" s="25"/>
      <c r="M3377" s="25"/>
      <c r="N3377" s="25"/>
      <c r="O3377" s="25"/>
      <c r="P3377" s="25"/>
      <c r="Q3377" s="25"/>
      <c r="R3377" s="25"/>
      <c r="S3377" s="25"/>
      <c r="T3377" s="671"/>
      <c r="U3377" s="730" t="str">
        <f t="shared" si="55"/>
        <v/>
      </c>
    </row>
    <row r="3378" spans="1:21" x14ac:dyDescent="0.25">
      <c r="A3378" s="36" t="str">
        <f>'0'!$A$4</f>
        <v>………………..</v>
      </c>
      <c r="B3378" s="37">
        <f>'0'!$A$2</f>
        <v>46112</v>
      </c>
      <c r="C3378" s="37" t="s">
        <v>1197</v>
      </c>
      <c r="D3378" s="195"/>
      <c r="E3378" s="23"/>
      <c r="F3378" s="14"/>
      <c r="G3378" s="22"/>
      <c r="H3378" s="656"/>
      <c r="I3378" s="656"/>
      <c r="J3378" s="656"/>
      <c r="K3378" s="25"/>
      <c r="L3378" s="25"/>
      <c r="M3378" s="25"/>
      <c r="N3378" s="25"/>
      <c r="O3378" s="25"/>
      <c r="P3378" s="25"/>
      <c r="Q3378" s="25"/>
      <c r="R3378" s="25"/>
      <c r="S3378" s="25"/>
      <c r="T3378" s="671"/>
      <c r="U3378" s="730" t="str">
        <f t="shared" si="55"/>
        <v/>
      </c>
    </row>
    <row r="3379" spans="1:21" x14ac:dyDescent="0.25">
      <c r="A3379" s="36" t="str">
        <f>'0'!$A$4</f>
        <v>………………..</v>
      </c>
      <c r="B3379" s="37">
        <f>'0'!$A$2</f>
        <v>46112</v>
      </c>
      <c r="C3379" s="37" t="s">
        <v>1197</v>
      </c>
      <c r="D3379" s="195"/>
      <c r="E3379" s="23"/>
      <c r="F3379" s="14"/>
      <c r="G3379" s="22"/>
      <c r="H3379" s="656"/>
      <c r="I3379" s="656"/>
      <c r="J3379" s="656"/>
      <c r="K3379" s="25"/>
      <c r="L3379" s="25"/>
      <c r="M3379" s="25"/>
      <c r="N3379" s="25"/>
      <c r="O3379" s="25"/>
      <c r="P3379" s="25"/>
      <c r="Q3379" s="25"/>
      <c r="R3379" s="25"/>
      <c r="S3379" s="25"/>
      <c r="T3379" s="671"/>
      <c r="U3379" s="730" t="str">
        <f t="shared" si="55"/>
        <v/>
      </c>
    </row>
    <row r="3380" spans="1:21" x14ac:dyDescent="0.25">
      <c r="A3380" s="36" t="str">
        <f>'0'!$A$4</f>
        <v>………………..</v>
      </c>
      <c r="B3380" s="37">
        <f>'0'!$A$2</f>
        <v>46112</v>
      </c>
      <c r="C3380" s="37" t="s">
        <v>1197</v>
      </c>
      <c r="D3380" s="195"/>
      <c r="E3380" s="23"/>
      <c r="F3380" s="14"/>
      <c r="G3380" s="22"/>
      <c r="H3380" s="656"/>
      <c r="I3380" s="656"/>
      <c r="J3380" s="656"/>
      <c r="K3380" s="25"/>
      <c r="L3380" s="25"/>
      <c r="M3380" s="25"/>
      <c r="N3380" s="25"/>
      <c r="O3380" s="25"/>
      <c r="P3380" s="25"/>
      <c r="Q3380" s="25"/>
      <c r="R3380" s="25"/>
      <c r="S3380" s="25"/>
      <c r="T3380" s="671"/>
      <c r="U3380" s="730" t="str">
        <f t="shared" si="55"/>
        <v/>
      </c>
    </row>
    <row r="3381" spans="1:21" x14ac:dyDescent="0.25">
      <c r="A3381" s="36" t="str">
        <f>'0'!$A$4</f>
        <v>………………..</v>
      </c>
      <c r="B3381" s="37">
        <f>'0'!$A$2</f>
        <v>46112</v>
      </c>
      <c r="C3381" s="37" t="s">
        <v>1197</v>
      </c>
      <c r="D3381" s="195"/>
      <c r="E3381" s="23"/>
      <c r="F3381" s="14"/>
      <c r="G3381" s="22"/>
      <c r="H3381" s="656"/>
      <c r="I3381" s="656"/>
      <c r="J3381" s="656"/>
      <c r="K3381" s="25"/>
      <c r="L3381" s="25"/>
      <c r="M3381" s="25"/>
      <c r="N3381" s="25"/>
      <c r="O3381" s="25"/>
      <c r="P3381" s="25"/>
      <c r="Q3381" s="25"/>
      <c r="R3381" s="25"/>
      <c r="S3381" s="25"/>
      <c r="T3381" s="671"/>
      <c r="U3381" s="730" t="str">
        <f t="shared" si="55"/>
        <v/>
      </c>
    </row>
    <row r="3382" spans="1:21" x14ac:dyDescent="0.25">
      <c r="A3382" s="36" t="str">
        <f>'0'!$A$4</f>
        <v>………………..</v>
      </c>
      <c r="B3382" s="37">
        <f>'0'!$A$2</f>
        <v>46112</v>
      </c>
      <c r="C3382" s="37" t="s">
        <v>1197</v>
      </c>
      <c r="D3382" s="195"/>
      <c r="E3382" s="23"/>
      <c r="F3382" s="14"/>
      <c r="G3382" s="22"/>
      <c r="H3382" s="656"/>
      <c r="I3382" s="656"/>
      <c r="J3382" s="656"/>
      <c r="K3382" s="25"/>
      <c r="L3382" s="25"/>
      <c r="M3382" s="25"/>
      <c r="N3382" s="25"/>
      <c r="O3382" s="25"/>
      <c r="P3382" s="25"/>
      <c r="Q3382" s="25"/>
      <c r="R3382" s="25"/>
      <c r="S3382" s="25"/>
      <c r="T3382" s="671"/>
      <c r="U3382" s="730" t="str">
        <f t="shared" si="55"/>
        <v/>
      </c>
    </row>
    <row r="3383" spans="1:21" x14ac:dyDescent="0.25">
      <c r="A3383" s="36" t="str">
        <f>'0'!$A$4</f>
        <v>………………..</v>
      </c>
      <c r="B3383" s="37">
        <f>'0'!$A$2</f>
        <v>46112</v>
      </c>
      <c r="C3383" s="37" t="s">
        <v>1197</v>
      </c>
      <c r="D3383" s="195"/>
      <c r="E3383" s="23"/>
      <c r="F3383" s="14"/>
      <c r="G3383" s="22"/>
      <c r="H3383" s="656"/>
      <c r="I3383" s="656"/>
      <c r="J3383" s="656"/>
      <c r="K3383" s="25"/>
      <c r="L3383" s="25"/>
      <c r="M3383" s="25"/>
      <c r="N3383" s="25"/>
      <c r="O3383" s="25"/>
      <c r="P3383" s="25"/>
      <c r="Q3383" s="25"/>
      <c r="R3383" s="25"/>
      <c r="S3383" s="25"/>
      <c r="T3383" s="671"/>
      <c r="U3383" s="730" t="str">
        <f t="shared" si="55"/>
        <v/>
      </c>
    </row>
    <row r="3384" spans="1:21" x14ac:dyDescent="0.25">
      <c r="A3384" s="36" t="str">
        <f>'0'!$A$4</f>
        <v>………………..</v>
      </c>
      <c r="B3384" s="37">
        <f>'0'!$A$2</f>
        <v>46112</v>
      </c>
      <c r="C3384" s="37" t="s">
        <v>1197</v>
      </c>
      <c r="D3384" s="195"/>
      <c r="E3384" s="23"/>
      <c r="F3384" s="14"/>
      <c r="G3384" s="22"/>
      <c r="H3384" s="656"/>
      <c r="I3384" s="656"/>
      <c r="J3384" s="656"/>
      <c r="K3384" s="25"/>
      <c r="L3384" s="25"/>
      <c r="M3384" s="25"/>
      <c r="N3384" s="25"/>
      <c r="O3384" s="25"/>
      <c r="P3384" s="25"/>
      <c r="Q3384" s="25"/>
      <c r="R3384" s="25"/>
      <c r="S3384" s="25"/>
      <c r="T3384" s="671"/>
      <c r="U3384" s="730" t="str">
        <f t="shared" si="55"/>
        <v/>
      </c>
    </row>
    <row r="3385" spans="1:21" x14ac:dyDescent="0.25">
      <c r="A3385" s="36" t="str">
        <f>'0'!$A$4</f>
        <v>………………..</v>
      </c>
      <c r="B3385" s="37">
        <f>'0'!$A$2</f>
        <v>46112</v>
      </c>
      <c r="C3385" s="37" t="s">
        <v>1197</v>
      </c>
      <c r="D3385" s="195"/>
      <c r="E3385" s="23"/>
      <c r="F3385" s="14"/>
      <c r="G3385" s="22"/>
      <c r="H3385" s="656"/>
      <c r="I3385" s="656"/>
      <c r="J3385" s="656"/>
      <c r="K3385" s="25"/>
      <c r="L3385" s="25"/>
      <c r="M3385" s="25"/>
      <c r="N3385" s="25"/>
      <c r="O3385" s="25"/>
      <c r="P3385" s="25"/>
      <c r="Q3385" s="25"/>
      <c r="R3385" s="25"/>
      <c r="S3385" s="25"/>
      <c r="T3385" s="671"/>
      <c r="U3385" s="730" t="str">
        <f t="shared" si="55"/>
        <v/>
      </c>
    </row>
    <row r="3386" spans="1:21" x14ac:dyDescent="0.25">
      <c r="A3386" s="36" t="str">
        <f>'0'!$A$4</f>
        <v>………………..</v>
      </c>
      <c r="B3386" s="37">
        <f>'0'!$A$2</f>
        <v>46112</v>
      </c>
      <c r="C3386" s="37" t="s">
        <v>1197</v>
      </c>
      <c r="D3386" s="195"/>
      <c r="E3386" s="23"/>
      <c r="F3386" s="14"/>
      <c r="G3386" s="22"/>
      <c r="H3386" s="656"/>
      <c r="I3386" s="656"/>
      <c r="J3386" s="656"/>
      <c r="K3386" s="25"/>
      <c r="L3386" s="25"/>
      <c r="M3386" s="25"/>
      <c r="N3386" s="25"/>
      <c r="O3386" s="25"/>
      <c r="P3386" s="25"/>
      <c r="Q3386" s="25"/>
      <c r="R3386" s="25"/>
      <c r="S3386" s="25"/>
      <c r="T3386" s="671"/>
      <c r="U3386" s="730" t="str">
        <f t="shared" si="55"/>
        <v/>
      </c>
    </row>
    <row r="3387" spans="1:21" x14ac:dyDescent="0.25">
      <c r="A3387" s="36" t="str">
        <f>'0'!$A$4</f>
        <v>………………..</v>
      </c>
      <c r="B3387" s="37">
        <f>'0'!$A$2</f>
        <v>46112</v>
      </c>
      <c r="C3387" s="37" t="s">
        <v>1197</v>
      </c>
      <c r="D3387" s="195"/>
      <c r="E3387" s="23"/>
      <c r="F3387" s="14"/>
      <c r="G3387" s="22"/>
      <c r="H3387" s="656"/>
      <c r="I3387" s="656"/>
      <c r="J3387" s="656"/>
      <c r="K3387" s="25"/>
      <c r="L3387" s="25"/>
      <c r="M3387" s="25"/>
      <c r="N3387" s="25"/>
      <c r="O3387" s="25"/>
      <c r="P3387" s="25"/>
      <c r="Q3387" s="25"/>
      <c r="R3387" s="25"/>
      <c r="S3387" s="25"/>
      <c r="T3387" s="671"/>
      <c r="U3387" s="730" t="str">
        <f t="shared" si="55"/>
        <v/>
      </c>
    </row>
    <row r="3388" spans="1:21" x14ac:dyDescent="0.25">
      <c r="A3388" s="36" t="str">
        <f>'0'!$A$4</f>
        <v>………………..</v>
      </c>
      <c r="B3388" s="37">
        <f>'0'!$A$2</f>
        <v>46112</v>
      </c>
      <c r="C3388" s="37" t="s">
        <v>1197</v>
      </c>
      <c r="D3388" s="195"/>
      <c r="E3388" s="23"/>
      <c r="F3388" s="14"/>
      <c r="G3388" s="22"/>
      <c r="H3388" s="656"/>
      <c r="I3388" s="656"/>
      <c r="J3388" s="656"/>
      <c r="K3388" s="25"/>
      <c r="L3388" s="25"/>
      <c r="M3388" s="25"/>
      <c r="N3388" s="25"/>
      <c r="O3388" s="25"/>
      <c r="P3388" s="25"/>
      <c r="Q3388" s="25"/>
      <c r="R3388" s="25"/>
      <c r="S3388" s="25"/>
      <c r="T3388" s="671"/>
      <c r="U3388" s="730" t="str">
        <f t="shared" si="55"/>
        <v/>
      </c>
    </row>
    <row r="3389" spans="1:21" x14ac:dyDescent="0.25">
      <c r="A3389" s="36" t="str">
        <f>'0'!$A$4</f>
        <v>………………..</v>
      </c>
      <c r="B3389" s="37">
        <f>'0'!$A$2</f>
        <v>46112</v>
      </c>
      <c r="C3389" s="37" t="s">
        <v>1197</v>
      </c>
      <c r="D3389" s="195"/>
      <c r="E3389" s="23"/>
      <c r="F3389" s="14"/>
      <c r="G3389" s="22"/>
      <c r="H3389" s="656"/>
      <c r="I3389" s="656"/>
      <c r="J3389" s="656"/>
      <c r="K3389" s="25"/>
      <c r="L3389" s="25"/>
      <c r="M3389" s="25"/>
      <c r="N3389" s="25"/>
      <c r="O3389" s="25"/>
      <c r="P3389" s="25"/>
      <c r="Q3389" s="25"/>
      <c r="R3389" s="25"/>
      <c r="S3389" s="25"/>
      <c r="T3389" s="671"/>
      <c r="U3389" s="730" t="str">
        <f t="shared" si="55"/>
        <v/>
      </c>
    </row>
    <row r="3390" spans="1:21" x14ac:dyDescent="0.25">
      <c r="A3390" s="36" t="str">
        <f>'0'!$A$4</f>
        <v>………………..</v>
      </c>
      <c r="B3390" s="37">
        <f>'0'!$A$2</f>
        <v>46112</v>
      </c>
      <c r="C3390" s="37" t="s">
        <v>1197</v>
      </c>
      <c r="D3390" s="195"/>
      <c r="E3390" s="23"/>
      <c r="F3390" s="14"/>
      <c r="G3390" s="22"/>
      <c r="H3390" s="656"/>
      <c r="I3390" s="656"/>
      <c r="J3390" s="656"/>
      <c r="K3390" s="25"/>
      <c r="L3390" s="25"/>
      <c r="M3390" s="25"/>
      <c r="N3390" s="25"/>
      <c r="O3390" s="25"/>
      <c r="P3390" s="25"/>
      <c r="Q3390" s="25"/>
      <c r="R3390" s="25"/>
      <c r="S3390" s="25"/>
      <c r="T3390" s="671"/>
      <c r="U3390" s="730" t="str">
        <f t="shared" si="55"/>
        <v/>
      </c>
    </row>
    <row r="3391" spans="1:21" x14ac:dyDescent="0.25">
      <c r="A3391" s="36" t="str">
        <f>'0'!$A$4</f>
        <v>………………..</v>
      </c>
      <c r="B3391" s="37">
        <f>'0'!$A$2</f>
        <v>46112</v>
      </c>
      <c r="C3391" s="37" t="s">
        <v>1197</v>
      </c>
      <c r="D3391" s="195"/>
      <c r="E3391" s="23"/>
      <c r="F3391" s="14"/>
      <c r="G3391" s="22"/>
      <c r="H3391" s="656"/>
      <c r="I3391" s="656"/>
      <c r="J3391" s="656"/>
      <c r="K3391" s="25"/>
      <c r="L3391" s="25"/>
      <c r="M3391" s="25"/>
      <c r="N3391" s="25"/>
      <c r="O3391" s="25"/>
      <c r="P3391" s="25"/>
      <c r="Q3391" s="25"/>
      <c r="R3391" s="25"/>
      <c r="S3391" s="25"/>
      <c r="T3391" s="671"/>
      <c r="U3391" s="730" t="str">
        <f t="shared" si="55"/>
        <v/>
      </c>
    </row>
    <row r="3392" spans="1:21" x14ac:dyDescent="0.25">
      <c r="A3392" s="36" t="str">
        <f>'0'!$A$4</f>
        <v>………………..</v>
      </c>
      <c r="B3392" s="37">
        <f>'0'!$A$2</f>
        <v>46112</v>
      </c>
      <c r="C3392" s="37" t="s">
        <v>1197</v>
      </c>
      <c r="D3392" s="195"/>
      <c r="E3392" s="23"/>
      <c r="F3392" s="14"/>
      <c r="G3392" s="22"/>
      <c r="H3392" s="656"/>
      <c r="I3392" s="656"/>
      <c r="J3392" s="656"/>
      <c r="K3392" s="25"/>
      <c r="L3392" s="25"/>
      <c r="M3392" s="25"/>
      <c r="N3392" s="25"/>
      <c r="O3392" s="25"/>
      <c r="P3392" s="25"/>
      <c r="Q3392" s="25"/>
      <c r="R3392" s="25"/>
      <c r="S3392" s="25"/>
      <c r="T3392" s="671"/>
      <c r="U3392" s="730" t="str">
        <f t="shared" si="55"/>
        <v/>
      </c>
    </row>
    <row r="3393" spans="1:21" x14ac:dyDescent="0.25">
      <c r="A3393" s="36" t="str">
        <f>'0'!$A$4</f>
        <v>………………..</v>
      </c>
      <c r="B3393" s="37">
        <f>'0'!$A$2</f>
        <v>46112</v>
      </c>
      <c r="C3393" s="37" t="s">
        <v>1197</v>
      </c>
      <c r="D3393" s="195"/>
      <c r="E3393" s="23"/>
      <c r="F3393" s="14"/>
      <c r="G3393" s="22"/>
      <c r="H3393" s="656"/>
      <c r="I3393" s="656"/>
      <c r="J3393" s="656"/>
      <c r="K3393" s="25"/>
      <c r="L3393" s="25"/>
      <c r="M3393" s="25"/>
      <c r="N3393" s="25"/>
      <c r="O3393" s="25"/>
      <c r="P3393" s="25"/>
      <c r="Q3393" s="25"/>
      <c r="R3393" s="25"/>
      <c r="S3393" s="25"/>
      <c r="T3393" s="671"/>
      <c r="U3393" s="730" t="str">
        <f t="shared" si="55"/>
        <v/>
      </c>
    </row>
    <row r="3394" spans="1:21" x14ac:dyDescent="0.25">
      <c r="A3394" s="36" t="str">
        <f>'0'!$A$4</f>
        <v>………………..</v>
      </c>
      <c r="B3394" s="37">
        <f>'0'!$A$2</f>
        <v>46112</v>
      </c>
      <c r="C3394" s="37" t="s">
        <v>1197</v>
      </c>
      <c r="D3394" s="195"/>
      <c r="E3394" s="23"/>
      <c r="F3394" s="14"/>
      <c r="G3394" s="22"/>
      <c r="H3394" s="656"/>
      <c r="I3394" s="656"/>
      <c r="J3394" s="656"/>
      <c r="K3394" s="25"/>
      <c r="L3394" s="25"/>
      <c r="M3394" s="25"/>
      <c r="N3394" s="25"/>
      <c r="O3394" s="25"/>
      <c r="P3394" s="25"/>
      <c r="Q3394" s="25"/>
      <c r="R3394" s="25"/>
      <c r="S3394" s="25"/>
      <c r="T3394" s="671"/>
      <c r="U3394" s="730" t="str">
        <f t="shared" si="55"/>
        <v/>
      </c>
    </row>
    <row r="3395" spans="1:21" x14ac:dyDescent="0.25">
      <c r="A3395" s="36" t="str">
        <f>'0'!$A$4</f>
        <v>………………..</v>
      </c>
      <c r="B3395" s="37">
        <f>'0'!$A$2</f>
        <v>46112</v>
      </c>
      <c r="C3395" s="37" t="s">
        <v>1197</v>
      </c>
      <c r="D3395" s="195"/>
      <c r="E3395" s="23"/>
      <c r="F3395" s="14"/>
      <c r="G3395" s="22"/>
      <c r="H3395" s="656"/>
      <c r="I3395" s="656"/>
      <c r="J3395" s="656"/>
      <c r="K3395" s="25"/>
      <c r="L3395" s="25"/>
      <c r="M3395" s="25"/>
      <c r="N3395" s="25"/>
      <c r="O3395" s="25"/>
      <c r="P3395" s="25"/>
      <c r="Q3395" s="25"/>
      <c r="R3395" s="25"/>
      <c r="S3395" s="25"/>
      <c r="T3395" s="671"/>
      <c r="U3395" s="730" t="str">
        <f t="shared" si="55"/>
        <v/>
      </c>
    </row>
    <row r="3396" spans="1:21" x14ac:dyDescent="0.25">
      <c r="A3396" s="36" t="str">
        <f>'0'!$A$4</f>
        <v>………………..</v>
      </c>
      <c r="B3396" s="37">
        <f>'0'!$A$2</f>
        <v>46112</v>
      </c>
      <c r="C3396" s="37" t="s">
        <v>1197</v>
      </c>
      <c r="D3396" s="195"/>
      <c r="E3396" s="23"/>
      <c r="F3396" s="14"/>
      <c r="G3396" s="22"/>
      <c r="H3396" s="656"/>
      <c r="I3396" s="656"/>
      <c r="J3396" s="656"/>
      <c r="K3396" s="25"/>
      <c r="L3396" s="25"/>
      <c r="M3396" s="25"/>
      <c r="N3396" s="25"/>
      <c r="O3396" s="25"/>
      <c r="P3396" s="25"/>
      <c r="Q3396" s="25"/>
      <c r="R3396" s="25"/>
      <c r="S3396" s="25"/>
      <c r="T3396" s="671"/>
      <c r="U3396" s="730" t="str">
        <f t="shared" si="55"/>
        <v/>
      </c>
    </row>
    <row r="3397" spans="1:21" x14ac:dyDescent="0.25">
      <c r="A3397" s="36" t="str">
        <f>'0'!$A$4</f>
        <v>………………..</v>
      </c>
      <c r="B3397" s="37">
        <f>'0'!$A$2</f>
        <v>46112</v>
      </c>
      <c r="C3397" s="37" t="s">
        <v>1197</v>
      </c>
      <c r="D3397" s="195"/>
      <c r="E3397" s="23"/>
      <c r="F3397" s="14"/>
      <c r="G3397" s="22"/>
      <c r="H3397" s="656"/>
      <c r="I3397" s="656"/>
      <c r="J3397" s="656"/>
      <c r="K3397" s="25"/>
      <c r="L3397" s="25"/>
      <c r="M3397" s="25"/>
      <c r="N3397" s="25"/>
      <c r="O3397" s="25"/>
      <c r="P3397" s="25"/>
      <c r="Q3397" s="25"/>
      <c r="R3397" s="25"/>
      <c r="S3397" s="25"/>
      <c r="T3397" s="671"/>
      <c r="U3397" s="730" t="str">
        <f t="shared" si="55"/>
        <v/>
      </c>
    </row>
    <row r="3398" spans="1:21" x14ac:dyDescent="0.25">
      <c r="A3398" s="36" t="str">
        <f>'0'!$A$4</f>
        <v>………………..</v>
      </c>
      <c r="B3398" s="37">
        <f>'0'!$A$2</f>
        <v>46112</v>
      </c>
      <c r="C3398" s="37" t="s">
        <v>1197</v>
      </c>
      <c r="D3398" s="195"/>
      <c r="E3398" s="23"/>
      <c r="F3398" s="14"/>
      <c r="G3398" s="22"/>
      <c r="H3398" s="656"/>
      <c r="I3398" s="656"/>
      <c r="J3398" s="656"/>
      <c r="K3398" s="25"/>
      <c r="L3398" s="25"/>
      <c r="M3398" s="25"/>
      <c r="N3398" s="25"/>
      <c r="O3398" s="25"/>
      <c r="P3398" s="25"/>
      <c r="Q3398" s="25"/>
      <c r="R3398" s="25"/>
      <c r="S3398" s="25"/>
      <c r="T3398" s="671"/>
      <c r="U3398" s="730" t="str">
        <f t="shared" si="55"/>
        <v/>
      </c>
    </row>
    <row r="3399" spans="1:21" x14ac:dyDescent="0.25">
      <c r="A3399" s="36" t="str">
        <f>'0'!$A$4</f>
        <v>………………..</v>
      </c>
      <c r="B3399" s="37">
        <f>'0'!$A$2</f>
        <v>46112</v>
      </c>
      <c r="C3399" s="37" t="s">
        <v>1197</v>
      </c>
      <c r="D3399" s="195"/>
      <c r="E3399" s="23"/>
      <c r="F3399" s="14"/>
      <c r="G3399" s="22"/>
      <c r="H3399" s="656"/>
      <c r="I3399" s="656"/>
      <c r="J3399" s="656"/>
      <c r="K3399" s="25"/>
      <c r="L3399" s="25"/>
      <c r="M3399" s="25"/>
      <c r="N3399" s="25"/>
      <c r="O3399" s="25"/>
      <c r="P3399" s="25"/>
      <c r="Q3399" s="25"/>
      <c r="R3399" s="25"/>
      <c r="S3399" s="25"/>
      <c r="T3399" s="671"/>
      <c r="U3399" s="730" t="str">
        <f t="shared" si="55"/>
        <v/>
      </c>
    </row>
    <row r="3400" spans="1:21" x14ac:dyDescent="0.25">
      <c r="A3400" s="36" t="str">
        <f>'0'!$A$4</f>
        <v>………………..</v>
      </c>
      <c r="B3400" s="37">
        <f>'0'!$A$2</f>
        <v>46112</v>
      </c>
      <c r="C3400" s="37" t="s">
        <v>1197</v>
      </c>
      <c r="D3400" s="195"/>
      <c r="E3400" s="23"/>
      <c r="F3400" s="14"/>
      <c r="G3400" s="22"/>
      <c r="H3400" s="656"/>
      <c r="I3400" s="656"/>
      <c r="J3400" s="656"/>
      <c r="K3400" s="25"/>
      <c r="L3400" s="25"/>
      <c r="M3400" s="25"/>
      <c r="N3400" s="25"/>
      <c r="O3400" s="25"/>
      <c r="P3400" s="25"/>
      <c r="Q3400" s="25"/>
      <c r="R3400" s="25"/>
      <c r="S3400" s="25"/>
      <c r="T3400" s="671"/>
      <c r="U3400" s="730" t="str">
        <f t="shared" si="55"/>
        <v/>
      </c>
    </row>
    <row r="3401" spans="1:21" x14ac:dyDescent="0.25">
      <c r="A3401" s="36" t="str">
        <f>'0'!$A$4</f>
        <v>………………..</v>
      </c>
      <c r="B3401" s="37">
        <f>'0'!$A$2</f>
        <v>46112</v>
      </c>
      <c r="C3401" s="37" t="s">
        <v>1197</v>
      </c>
      <c r="D3401" s="195"/>
      <c r="E3401" s="23"/>
      <c r="F3401" s="14"/>
      <c r="G3401" s="22"/>
      <c r="H3401" s="656"/>
      <c r="I3401" s="656"/>
      <c r="J3401" s="656"/>
      <c r="K3401" s="25"/>
      <c r="L3401" s="25"/>
      <c r="M3401" s="25"/>
      <c r="N3401" s="25"/>
      <c r="O3401" s="25"/>
      <c r="P3401" s="25"/>
      <c r="Q3401" s="25"/>
      <c r="R3401" s="25"/>
      <c r="S3401" s="25"/>
      <c r="T3401" s="671"/>
      <c r="U3401" s="730" t="str">
        <f t="shared" si="55"/>
        <v/>
      </c>
    </row>
    <row r="3402" spans="1:21" x14ac:dyDescent="0.25">
      <c r="A3402" s="36" t="str">
        <f>'0'!$A$4</f>
        <v>………………..</v>
      </c>
      <c r="B3402" s="37">
        <f>'0'!$A$2</f>
        <v>46112</v>
      </c>
      <c r="C3402" s="37" t="s">
        <v>1197</v>
      </c>
      <c r="D3402" s="195"/>
      <c r="E3402" s="23"/>
      <c r="F3402" s="14"/>
      <c r="G3402" s="22"/>
      <c r="H3402" s="656"/>
      <c r="I3402" s="656"/>
      <c r="J3402" s="656"/>
      <c r="K3402" s="25"/>
      <c r="L3402" s="25"/>
      <c r="M3402" s="25"/>
      <c r="N3402" s="25"/>
      <c r="O3402" s="25"/>
      <c r="P3402" s="25"/>
      <c r="Q3402" s="25"/>
      <c r="R3402" s="25"/>
      <c r="S3402" s="25"/>
      <c r="T3402" s="671"/>
      <c r="U3402" s="730" t="str">
        <f t="shared" si="55"/>
        <v/>
      </c>
    </row>
    <row r="3403" spans="1:21" x14ac:dyDescent="0.25">
      <c r="A3403" s="36" t="str">
        <f>'0'!$A$4</f>
        <v>………………..</v>
      </c>
      <c r="B3403" s="37">
        <f>'0'!$A$2</f>
        <v>46112</v>
      </c>
      <c r="C3403" s="37" t="s">
        <v>1197</v>
      </c>
      <c r="D3403" s="195"/>
      <c r="E3403" s="23"/>
      <c r="F3403" s="14"/>
      <c r="G3403" s="22"/>
      <c r="H3403" s="656"/>
      <c r="I3403" s="656"/>
      <c r="J3403" s="656"/>
      <c r="K3403" s="25"/>
      <c r="L3403" s="25"/>
      <c r="M3403" s="25"/>
      <c r="N3403" s="25"/>
      <c r="O3403" s="25"/>
      <c r="P3403" s="25"/>
      <c r="Q3403" s="25"/>
      <c r="R3403" s="25"/>
      <c r="S3403" s="25"/>
      <c r="T3403" s="671"/>
      <c r="U3403" s="730" t="str">
        <f t="shared" ref="U3403:U3466" si="56">IF(COUNTBLANK(D3403:S3403)=16,"",IF(D3403="999999999","",IF(ISNUMBER(VALUE(D3403)),IF(LEN(D3403)&lt;&gt;9,"Въведеното ЕИК е твърде късо или твърде дълго",IF(OR(MOD(MID(D3403,1,1)*1+MID(D3403,2,1)*2+MID(D3403,3,1)*3+MID(D3403,4,1)*4+MID(D3403,5,1)*5+MID(D3403,6,1)*6+MID(D3403,7,1)*7+MID(D3403,8,1)*8,11)-MID(D3403,9,1)=0,AND(MOD(MID(D3403,1,1)*3+MID(D3403,2,1)*4+MID(D3403,3,1)*5+MID(D3403,4,1)*6+MID(D3403,5,1)*7+MID(D3403,6,1)*8+MID(D3403,7,1)*9+MID(D3403,8,1)*10,11)=10,MID(D3403,9,1)*1=0),MOD(MID(D3403,1,1)*3+MID(D3403,2,1)*4+MID(D3403,3,1)*5+MID(D3403,4,1)*6+MID(D3403,5,1)*7+MID(D3403,6,1)*8+MID(D3403,7,1)*9+MID(D3403,8,1)*10,11)-MID(D3403,9,1)=0),"","Въведеното ЕИК е невалидно")),"Въведеното ЕИК съдържа непозволени символи")))</f>
        <v/>
      </c>
    </row>
    <row r="3404" spans="1:21" x14ac:dyDescent="0.25">
      <c r="A3404" s="36" t="str">
        <f>'0'!$A$4</f>
        <v>………………..</v>
      </c>
      <c r="B3404" s="37">
        <f>'0'!$A$2</f>
        <v>46112</v>
      </c>
      <c r="C3404" s="37" t="s">
        <v>1197</v>
      </c>
      <c r="D3404" s="195"/>
      <c r="E3404" s="23"/>
      <c r="F3404" s="14"/>
      <c r="G3404" s="22"/>
      <c r="H3404" s="656"/>
      <c r="I3404" s="656"/>
      <c r="J3404" s="656"/>
      <c r="K3404" s="25"/>
      <c r="L3404" s="25"/>
      <c r="M3404" s="25"/>
      <c r="N3404" s="25"/>
      <c r="O3404" s="25"/>
      <c r="P3404" s="25"/>
      <c r="Q3404" s="25"/>
      <c r="R3404" s="25"/>
      <c r="S3404" s="25"/>
      <c r="T3404" s="671"/>
      <c r="U3404" s="730" t="str">
        <f t="shared" si="56"/>
        <v/>
      </c>
    </row>
    <row r="3405" spans="1:21" x14ac:dyDescent="0.25">
      <c r="A3405" s="36" t="str">
        <f>'0'!$A$4</f>
        <v>………………..</v>
      </c>
      <c r="B3405" s="37">
        <f>'0'!$A$2</f>
        <v>46112</v>
      </c>
      <c r="C3405" s="37" t="s">
        <v>1197</v>
      </c>
      <c r="D3405" s="195"/>
      <c r="E3405" s="23"/>
      <c r="F3405" s="14"/>
      <c r="G3405" s="22"/>
      <c r="H3405" s="656"/>
      <c r="I3405" s="656"/>
      <c r="J3405" s="656"/>
      <c r="K3405" s="25"/>
      <c r="L3405" s="25"/>
      <c r="M3405" s="25"/>
      <c r="N3405" s="25"/>
      <c r="O3405" s="25"/>
      <c r="P3405" s="25"/>
      <c r="Q3405" s="25"/>
      <c r="R3405" s="25"/>
      <c r="S3405" s="25"/>
      <c r="T3405" s="671"/>
      <c r="U3405" s="730" t="str">
        <f t="shared" si="56"/>
        <v/>
      </c>
    </row>
    <row r="3406" spans="1:21" x14ac:dyDescent="0.25">
      <c r="A3406" s="36" t="str">
        <f>'0'!$A$4</f>
        <v>………………..</v>
      </c>
      <c r="B3406" s="37">
        <f>'0'!$A$2</f>
        <v>46112</v>
      </c>
      <c r="C3406" s="37" t="s">
        <v>1197</v>
      </c>
      <c r="D3406" s="195"/>
      <c r="E3406" s="23"/>
      <c r="F3406" s="14"/>
      <c r="G3406" s="22"/>
      <c r="H3406" s="656"/>
      <c r="I3406" s="656"/>
      <c r="J3406" s="656"/>
      <c r="K3406" s="25"/>
      <c r="L3406" s="25"/>
      <c r="M3406" s="25"/>
      <c r="N3406" s="25"/>
      <c r="O3406" s="25"/>
      <c r="P3406" s="25"/>
      <c r="Q3406" s="25"/>
      <c r="R3406" s="25"/>
      <c r="S3406" s="25"/>
      <c r="T3406" s="671"/>
      <c r="U3406" s="730" t="str">
        <f t="shared" si="56"/>
        <v/>
      </c>
    </row>
    <row r="3407" spans="1:21" x14ac:dyDescent="0.25">
      <c r="A3407" s="36" t="str">
        <f>'0'!$A$4</f>
        <v>………………..</v>
      </c>
      <c r="B3407" s="37">
        <f>'0'!$A$2</f>
        <v>46112</v>
      </c>
      <c r="C3407" s="37" t="s">
        <v>1197</v>
      </c>
      <c r="D3407" s="195"/>
      <c r="E3407" s="23"/>
      <c r="F3407" s="14"/>
      <c r="G3407" s="22"/>
      <c r="H3407" s="656"/>
      <c r="I3407" s="656"/>
      <c r="J3407" s="656"/>
      <c r="K3407" s="25"/>
      <c r="L3407" s="25"/>
      <c r="M3407" s="25"/>
      <c r="N3407" s="25"/>
      <c r="O3407" s="25"/>
      <c r="P3407" s="25"/>
      <c r="Q3407" s="25"/>
      <c r="R3407" s="25"/>
      <c r="S3407" s="25"/>
      <c r="T3407" s="671"/>
      <c r="U3407" s="730" t="str">
        <f t="shared" si="56"/>
        <v/>
      </c>
    </row>
    <row r="3408" spans="1:21" x14ac:dyDescent="0.25">
      <c r="A3408" s="36" t="str">
        <f>'0'!$A$4</f>
        <v>………………..</v>
      </c>
      <c r="B3408" s="37">
        <f>'0'!$A$2</f>
        <v>46112</v>
      </c>
      <c r="C3408" s="37" t="s">
        <v>1197</v>
      </c>
      <c r="D3408" s="195"/>
      <c r="E3408" s="23"/>
      <c r="F3408" s="14"/>
      <c r="G3408" s="22"/>
      <c r="H3408" s="656"/>
      <c r="I3408" s="656"/>
      <c r="J3408" s="656"/>
      <c r="K3408" s="25"/>
      <c r="L3408" s="25"/>
      <c r="M3408" s="25"/>
      <c r="N3408" s="25"/>
      <c r="O3408" s="25"/>
      <c r="P3408" s="25"/>
      <c r="Q3408" s="25"/>
      <c r="R3408" s="25"/>
      <c r="S3408" s="25"/>
      <c r="T3408" s="671"/>
      <c r="U3408" s="730" t="str">
        <f t="shared" si="56"/>
        <v/>
      </c>
    </row>
    <row r="3409" spans="1:21" x14ac:dyDescent="0.25">
      <c r="A3409" s="36" t="str">
        <f>'0'!$A$4</f>
        <v>………………..</v>
      </c>
      <c r="B3409" s="37">
        <f>'0'!$A$2</f>
        <v>46112</v>
      </c>
      <c r="C3409" s="37" t="s">
        <v>1197</v>
      </c>
      <c r="D3409" s="195"/>
      <c r="E3409" s="23"/>
      <c r="F3409" s="14"/>
      <c r="G3409" s="22"/>
      <c r="H3409" s="656"/>
      <c r="I3409" s="656"/>
      <c r="J3409" s="656"/>
      <c r="K3409" s="25"/>
      <c r="L3409" s="25"/>
      <c r="M3409" s="25"/>
      <c r="N3409" s="25"/>
      <c r="O3409" s="25"/>
      <c r="P3409" s="25"/>
      <c r="Q3409" s="25"/>
      <c r="R3409" s="25"/>
      <c r="S3409" s="25"/>
      <c r="T3409" s="671"/>
      <c r="U3409" s="730" t="str">
        <f t="shared" si="56"/>
        <v/>
      </c>
    </row>
    <row r="3410" spans="1:21" x14ac:dyDescent="0.25">
      <c r="A3410" s="36" t="str">
        <f>'0'!$A$4</f>
        <v>………………..</v>
      </c>
      <c r="B3410" s="37">
        <f>'0'!$A$2</f>
        <v>46112</v>
      </c>
      <c r="C3410" s="37" t="s">
        <v>1197</v>
      </c>
      <c r="D3410" s="195"/>
      <c r="E3410" s="23"/>
      <c r="F3410" s="14"/>
      <c r="G3410" s="22"/>
      <c r="H3410" s="656"/>
      <c r="I3410" s="656"/>
      <c r="J3410" s="656"/>
      <c r="K3410" s="25"/>
      <c r="L3410" s="25"/>
      <c r="M3410" s="25"/>
      <c r="N3410" s="25"/>
      <c r="O3410" s="25"/>
      <c r="P3410" s="25"/>
      <c r="Q3410" s="25"/>
      <c r="R3410" s="25"/>
      <c r="S3410" s="25"/>
      <c r="T3410" s="671"/>
      <c r="U3410" s="730" t="str">
        <f t="shared" si="56"/>
        <v/>
      </c>
    </row>
    <row r="3411" spans="1:21" x14ac:dyDescent="0.25">
      <c r="A3411" s="36" t="str">
        <f>'0'!$A$4</f>
        <v>………………..</v>
      </c>
      <c r="B3411" s="37">
        <f>'0'!$A$2</f>
        <v>46112</v>
      </c>
      <c r="C3411" s="37" t="s">
        <v>1197</v>
      </c>
      <c r="D3411" s="195"/>
      <c r="E3411" s="23"/>
      <c r="F3411" s="14"/>
      <c r="G3411" s="22"/>
      <c r="H3411" s="656"/>
      <c r="I3411" s="656"/>
      <c r="J3411" s="656"/>
      <c r="K3411" s="25"/>
      <c r="L3411" s="25"/>
      <c r="M3411" s="25"/>
      <c r="N3411" s="25"/>
      <c r="O3411" s="25"/>
      <c r="P3411" s="25"/>
      <c r="Q3411" s="25"/>
      <c r="R3411" s="25"/>
      <c r="S3411" s="25"/>
      <c r="T3411" s="671"/>
      <c r="U3411" s="730" t="str">
        <f t="shared" si="56"/>
        <v/>
      </c>
    </row>
    <row r="3412" spans="1:21" x14ac:dyDescent="0.25">
      <c r="A3412" s="36" t="str">
        <f>'0'!$A$4</f>
        <v>………………..</v>
      </c>
      <c r="B3412" s="37">
        <f>'0'!$A$2</f>
        <v>46112</v>
      </c>
      <c r="C3412" s="37" t="s">
        <v>1197</v>
      </c>
      <c r="D3412" s="195"/>
      <c r="E3412" s="23"/>
      <c r="F3412" s="14"/>
      <c r="G3412" s="22"/>
      <c r="H3412" s="656"/>
      <c r="I3412" s="656"/>
      <c r="J3412" s="656"/>
      <c r="K3412" s="25"/>
      <c r="L3412" s="25"/>
      <c r="M3412" s="25"/>
      <c r="N3412" s="25"/>
      <c r="O3412" s="25"/>
      <c r="P3412" s="25"/>
      <c r="Q3412" s="25"/>
      <c r="R3412" s="25"/>
      <c r="S3412" s="25"/>
      <c r="T3412" s="671"/>
      <c r="U3412" s="730" t="str">
        <f t="shared" si="56"/>
        <v/>
      </c>
    </row>
    <row r="3413" spans="1:21" x14ac:dyDescent="0.25">
      <c r="A3413" s="36" t="str">
        <f>'0'!$A$4</f>
        <v>………………..</v>
      </c>
      <c r="B3413" s="37">
        <f>'0'!$A$2</f>
        <v>46112</v>
      </c>
      <c r="C3413" s="37" t="s">
        <v>1197</v>
      </c>
      <c r="D3413" s="195"/>
      <c r="E3413" s="23"/>
      <c r="F3413" s="14"/>
      <c r="G3413" s="22"/>
      <c r="H3413" s="656"/>
      <c r="I3413" s="656"/>
      <c r="J3413" s="656"/>
      <c r="K3413" s="25"/>
      <c r="L3413" s="25"/>
      <c r="M3413" s="25"/>
      <c r="N3413" s="25"/>
      <c r="O3413" s="25"/>
      <c r="P3413" s="25"/>
      <c r="Q3413" s="25"/>
      <c r="R3413" s="25"/>
      <c r="S3413" s="25"/>
      <c r="T3413" s="671"/>
      <c r="U3413" s="730" t="str">
        <f t="shared" si="56"/>
        <v/>
      </c>
    </row>
    <row r="3414" spans="1:21" x14ac:dyDescent="0.25">
      <c r="A3414" s="36" t="str">
        <f>'0'!$A$4</f>
        <v>………………..</v>
      </c>
      <c r="B3414" s="37">
        <f>'0'!$A$2</f>
        <v>46112</v>
      </c>
      <c r="C3414" s="37" t="s">
        <v>1197</v>
      </c>
      <c r="D3414" s="195"/>
      <c r="E3414" s="23"/>
      <c r="F3414" s="14"/>
      <c r="G3414" s="22"/>
      <c r="H3414" s="656"/>
      <c r="I3414" s="656"/>
      <c r="J3414" s="656"/>
      <c r="K3414" s="25"/>
      <c r="L3414" s="25"/>
      <c r="M3414" s="25"/>
      <c r="N3414" s="25"/>
      <c r="O3414" s="25"/>
      <c r="P3414" s="25"/>
      <c r="Q3414" s="25"/>
      <c r="R3414" s="25"/>
      <c r="S3414" s="25"/>
      <c r="T3414" s="671"/>
      <c r="U3414" s="730" t="str">
        <f t="shared" si="56"/>
        <v/>
      </c>
    </row>
    <row r="3415" spans="1:21" x14ac:dyDescent="0.25">
      <c r="A3415" s="36" t="str">
        <f>'0'!$A$4</f>
        <v>………………..</v>
      </c>
      <c r="B3415" s="37">
        <f>'0'!$A$2</f>
        <v>46112</v>
      </c>
      <c r="C3415" s="37" t="s">
        <v>1197</v>
      </c>
      <c r="D3415" s="195"/>
      <c r="E3415" s="23"/>
      <c r="F3415" s="14"/>
      <c r="G3415" s="22"/>
      <c r="H3415" s="656"/>
      <c r="I3415" s="656"/>
      <c r="J3415" s="656"/>
      <c r="K3415" s="25"/>
      <c r="L3415" s="25"/>
      <c r="M3415" s="25"/>
      <c r="N3415" s="25"/>
      <c r="O3415" s="25"/>
      <c r="P3415" s="25"/>
      <c r="Q3415" s="25"/>
      <c r="R3415" s="25"/>
      <c r="S3415" s="25"/>
      <c r="T3415" s="671"/>
      <c r="U3415" s="730" t="str">
        <f t="shared" si="56"/>
        <v/>
      </c>
    </row>
    <row r="3416" spans="1:21" x14ac:dyDescent="0.25">
      <c r="A3416" s="36" t="str">
        <f>'0'!$A$4</f>
        <v>………………..</v>
      </c>
      <c r="B3416" s="37">
        <f>'0'!$A$2</f>
        <v>46112</v>
      </c>
      <c r="C3416" s="37" t="s">
        <v>1197</v>
      </c>
      <c r="D3416" s="195"/>
      <c r="E3416" s="23"/>
      <c r="F3416" s="14"/>
      <c r="G3416" s="22"/>
      <c r="H3416" s="656"/>
      <c r="I3416" s="656"/>
      <c r="J3416" s="656"/>
      <c r="K3416" s="25"/>
      <c r="L3416" s="25"/>
      <c r="M3416" s="25"/>
      <c r="N3416" s="25"/>
      <c r="O3416" s="25"/>
      <c r="P3416" s="25"/>
      <c r="Q3416" s="25"/>
      <c r="R3416" s="25"/>
      <c r="S3416" s="25"/>
      <c r="T3416" s="671"/>
      <c r="U3416" s="730" t="str">
        <f t="shared" si="56"/>
        <v/>
      </c>
    </row>
    <row r="3417" spans="1:21" x14ac:dyDescent="0.25">
      <c r="A3417" s="36" t="str">
        <f>'0'!$A$4</f>
        <v>………………..</v>
      </c>
      <c r="B3417" s="37">
        <f>'0'!$A$2</f>
        <v>46112</v>
      </c>
      <c r="C3417" s="37" t="s">
        <v>1197</v>
      </c>
      <c r="D3417" s="195"/>
      <c r="E3417" s="23"/>
      <c r="F3417" s="14"/>
      <c r="G3417" s="22"/>
      <c r="H3417" s="656"/>
      <c r="I3417" s="656"/>
      <c r="J3417" s="656"/>
      <c r="K3417" s="25"/>
      <c r="L3417" s="25"/>
      <c r="M3417" s="25"/>
      <c r="N3417" s="25"/>
      <c r="O3417" s="25"/>
      <c r="P3417" s="25"/>
      <c r="Q3417" s="25"/>
      <c r="R3417" s="25"/>
      <c r="S3417" s="25"/>
      <c r="T3417" s="671"/>
      <c r="U3417" s="730" t="str">
        <f t="shared" si="56"/>
        <v/>
      </c>
    </row>
    <row r="3418" spans="1:21" x14ac:dyDescent="0.25">
      <c r="A3418" s="36" t="str">
        <f>'0'!$A$4</f>
        <v>………………..</v>
      </c>
      <c r="B3418" s="37">
        <f>'0'!$A$2</f>
        <v>46112</v>
      </c>
      <c r="C3418" s="37" t="s">
        <v>1197</v>
      </c>
      <c r="D3418" s="195"/>
      <c r="E3418" s="23"/>
      <c r="F3418" s="14"/>
      <c r="G3418" s="22"/>
      <c r="H3418" s="656"/>
      <c r="I3418" s="656"/>
      <c r="J3418" s="656"/>
      <c r="K3418" s="25"/>
      <c r="L3418" s="25"/>
      <c r="M3418" s="25"/>
      <c r="N3418" s="25"/>
      <c r="O3418" s="25"/>
      <c r="P3418" s="25"/>
      <c r="Q3418" s="25"/>
      <c r="R3418" s="25"/>
      <c r="S3418" s="25"/>
      <c r="T3418" s="671"/>
      <c r="U3418" s="730" t="str">
        <f t="shared" si="56"/>
        <v/>
      </c>
    </row>
    <row r="3419" spans="1:21" x14ac:dyDescent="0.25">
      <c r="A3419" s="36" t="str">
        <f>'0'!$A$4</f>
        <v>………………..</v>
      </c>
      <c r="B3419" s="37">
        <f>'0'!$A$2</f>
        <v>46112</v>
      </c>
      <c r="C3419" s="37" t="s">
        <v>1197</v>
      </c>
      <c r="D3419" s="195"/>
      <c r="E3419" s="23"/>
      <c r="F3419" s="14"/>
      <c r="G3419" s="22"/>
      <c r="H3419" s="656"/>
      <c r="I3419" s="656"/>
      <c r="J3419" s="656"/>
      <c r="K3419" s="25"/>
      <c r="L3419" s="25"/>
      <c r="M3419" s="25"/>
      <c r="N3419" s="25"/>
      <c r="O3419" s="25"/>
      <c r="P3419" s="25"/>
      <c r="Q3419" s="25"/>
      <c r="R3419" s="25"/>
      <c r="S3419" s="25"/>
      <c r="T3419" s="671"/>
      <c r="U3419" s="730" t="str">
        <f t="shared" si="56"/>
        <v/>
      </c>
    </row>
    <row r="3420" spans="1:21" x14ac:dyDescent="0.25">
      <c r="A3420" s="36" t="str">
        <f>'0'!$A$4</f>
        <v>………………..</v>
      </c>
      <c r="B3420" s="37">
        <f>'0'!$A$2</f>
        <v>46112</v>
      </c>
      <c r="C3420" s="37" t="s">
        <v>1197</v>
      </c>
      <c r="D3420" s="195"/>
      <c r="E3420" s="23"/>
      <c r="F3420" s="14"/>
      <c r="G3420" s="22"/>
      <c r="H3420" s="656"/>
      <c r="I3420" s="656"/>
      <c r="J3420" s="656"/>
      <c r="K3420" s="25"/>
      <c r="L3420" s="25"/>
      <c r="M3420" s="25"/>
      <c r="N3420" s="25"/>
      <c r="O3420" s="25"/>
      <c r="P3420" s="25"/>
      <c r="Q3420" s="25"/>
      <c r="R3420" s="25"/>
      <c r="S3420" s="25"/>
      <c r="T3420" s="671"/>
      <c r="U3420" s="730" t="str">
        <f t="shared" si="56"/>
        <v/>
      </c>
    </row>
    <row r="3421" spans="1:21" x14ac:dyDescent="0.25">
      <c r="A3421" s="36" t="str">
        <f>'0'!$A$4</f>
        <v>………………..</v>
      </c>
      <c r="B3421" s="37">
        <f>'0'!$A$2</f>
        <v>46112</v>
      </c>
      <c r="C3421" s="37" t="s">
        <v>1197</v>
      </c>
      <c r="D3421" s="195"/>
      <c r="E3421" s="23"/>
      <c r="F3421" s="14"/>
      <c r="G3421" s="22"/>
      <c r="H3421" s="656"/>
      <c r="I3421" s="656"/>
      <c r="J3421" s="656"/>
      <c r="K3421" s="25"/>
      <c r="L3421" s="25"/>
      <c r="M3421" s="25"/>
      <c r="N3421" s="25"/>
      <c r="O3421" s="25"/>
      <c r="P3421" s="25"/>
      <c r="Q3421" s="25"/>
      <c r="R3421" s="25"/>
      <c r="S3421" s="25"/>
      <c r="T3421" s="671"/>
      <c r="U3421" s="730" t="str">
        <f t="shared" si="56"/>
        <v/>
      </c>
    </row>
    <row r="3422" spans="1:21" x14ac:dyDescent="0.25">
      <c r="A3422" s="36" t="str">
        <f>'0'!$A$4</f>
        <v>………………..</v>
      </c>
      <c r="B3422" s="37">
        <f>'0'!$A$2</f>
        <v>46112</v>
      </c>
      <c r="C3422" s="37" t="s">
        <v>1197</v>
      </c>
      <c r="D3422" s="195"/>
      <c r="E3422" s="23"/>
      <c r="F3422" s="14"/>
      <c r="G3422" s="22"/>
      <c r="H3422" s="656"/>
      <c r="I3422" s="656"/>
      <c r="J3422" s="656"/>
      <c r="K3422" s="25"/>
      <c r="L3422" s="25"/>
      <c r="M3422" s="25"/>
      <c r="N3422" s="25"/>
      <c r="O3422" s="25"/>
      <c r="P3422" s="25"/>
      <c r="Q3422" s="25"/>
      <c r="R3422" s="25"/>
      <c r="S3422" s="25"/>
      <c r="T3422" s="671"/>
      <c r="U3422" s="730" t="str">
        <f t="shared" si="56"/>
        <v/>
      </c>
    </row>
    <row r="3423" spans="1:21" x14ac:dyDescent="0.25">
      <c r="A3423" s="36" t="str">
        <f>'0'!$A$4</f>
        <v>………………..</v>
      </c>
      <c r="B3423" s="37">
        <f>'0'!$A$2</f>
        <v>46112</v>
      </c>
      <c r="C3423" s="37" t="s">
        <v>1197</v>
      </c>
      <c r="D3423" s="195"/>
      <c r="E3423" s="23"/>
      <c r="F3423" s="14"/>
      <c r="G3423" s="22"/>
      <c r="H3423" s="656"/>
      <c r="I3423" s="656"/>
      <c r="J3423" s="656"/>
      <c r="K3423" s="25"/>
      <c r="L3423" s="25"/>
      <c r="M3423" s="25"/>
      <c r="N3423" s="25"/>
      <c r="O3423" s="25"/>
      <c r="P3423" s="25"/>
      <c r="Q3423" s="25"/>
      <c r="R3423" s="25"/>
      <c r="S3423" s="25"/>
      <c r="T3423" s="671"/>
      <c r="U3423" s="730" t="str">
        <f t="shared" si="56"/>
        <v/>
      </c>
    </row>
    <row r="3424" spans="1:21" x14ac:dyDescent="0.25">
      <c r="A3424" s="36" t="str">
        <f>'0'!$A$4</f>
        <v>………………..</v>
      </c>
      <c r="B3424" s="37">
        <f>'0'!$A$2</f>
        <v>46112</v>
      </c>
      <c r="C3424" s="37" t="s">
        <v>1197</v>
      </c>
      <c r="D3424" s="195"/>
      <c r="E3424" s="23"/>
      <c r="F3424" s="14"/>
      <c r="G3424" s="22"/>
      <c r="H3424" s="656"/>
      <c r="I3424" s="656"/>
      <c r="J3424" s="656"/>
      <c r="K3424" s="25"/>
      <c r="L3424" s="25"/>
      <c r="M3424" s="25"/>
      <c r="N3424" s="25"/>
      <c r="O3424" s="25"/>
      <c r="P3424" s="25"/>
      <c r="Q3424" s="25"/>
      <c r="R3424" s="25"/>
      <c r="S3424" s="25"/>
      <c r="T3424" s="671"/>
      <c r="U3424" s="730" t="str">
        <f t="shared" si="56"/>
        <v/>
      </c>
    </row>
    <row r="3425" spans="1:21" x14ac:dyDescent="0.25">
      <c r="A3425" s="36" t="str">
        <f>'0'!$A$4</f>
        <v>………………..</v>
      </c>
      <c r="B3425" s="37">
        <f>'0'!$A$2</f>
        <v>46112</v>
      </c>
      <c r="C3425" s="37" t="s">
        <v>1197</v>
      </c>
      <c r="D3425" s="195"/>
      <c r="E3425" s="23"/>
      <c r="F3425" s="14"/>
      <c r="G3425" s="22"/>
      <c r="H3425" s="656"/>
      <c r="I3425" s="656"/>
      <c r="J3425" s="656"/>
      <c r="K3425" s="25"/>
      <c r="L3425" s="25"/>
      <c r="M3425" s="25"/>
      <c r="N3425" s="25"/>
      <c r="O3425" s="25"/>
      <c r="P3425" s="25"/>
      <c r="Q3425" s="25"/>
      <c r="R3425" s="25"/>
      <c r="S3425" s="25"/>
      <c r="T3425" s="671"/>
      <c r="U3425" s="730" t="str">
        <f t="shared" si="56"/>
        <v/>
      </c>
    </row>
    <row r="3426" spans="1:21" x14ac:dyDescent="0.25">
      <c r="A3426" s="36" t="str">
        <f>'0'!$A$4</f>
        <v>………………..</v>
      </c>
      <c r="B3426" s="37">
        <f>'0'!$A$2</f>
        <v>46112</v>
      </c>
      <c r="C3426" s="37" t="s">
        <v>1197</v>
      </c>
      <c r="D3426" s="195"/>
      <c r="E3426" s="23"/>
      <c r="F3426" s="14"/>
      <c r="G3426" s="22"/>
      <c r="H3426" s="656"/>
      <c r="I3426" s="656"/>
      <c r="J3426" s="656"/>
      <c r="K3426" s="25"/>
      <c r="L3426" s="25"/>
      <c r="M3426" s="25"/>
      <c r="N3426" s="25"/>
      <c r="O3426" s="25"/>
      <c r="P3426" s="25"/>
      <c r="Q3426" s="25"/>
      <c r="R3426" s="25"/>
      <c r="S3426" s="25"/>
      <c r="T3426" s="671"/>
      <c r="U3426" s="730" t="str">
        <f t="shared" si="56"/>
        <v/>
      </c>
    </row>
    <row r="3427" spans="1:21" x14ac:dyDescent="0.25">
      <c r="A3427" s="36" t="str">
        <f>'0'!$A$4</f>
        <v>………………..</v>
      </c>
      <c r="B3427" s="37">
        <f>'0'!$A$2</f>
        <v>46112</v>
      </c>
      <c r="C3427" s="37" t="s">
        <v>1197</v>
      </c>
      <c r="D3427" s="195"/>
      <c r="E3427" s="23"/>
      <c r="F3427" s="14"/>
      <c r="G3427" s="22"/>
      <c r="H3427" s="656"/>
      <c r="I3427" s="656"/>
      <c r="J3427" s="656"/>
      <c r="K3427" s="25"/>
      <c r="L3427" s="25"/>
      <c r="M3427" s="25"/>
      <c r="N3427" s="25"/>
      <c r="O3427" s="25"/>
      <c r="P3427" s="25"/>
      <c r="Q3427" s="25"/>
      <c r="R3427" s="25"/>
      <c r="S3427" s="25"/>
      <c r="T3427" s="671"/>
      <c r="U3427" s="730" t="str">
        <f t="shared" si="56"/>
        <v/>
      </c>
    </row>
    <row r="3428" spans="1:21" x14ac:dyDescent="0.25">
      <c r="A3428" s="36" t="str">
        <f>'0'!$A$4</f>
        <v>………………..</v>
      </c>
      <c r="B3428" s="37">
        <f>'0'!$A$2</f>
        <v>46112</v>
      </c>
      <c r="C3428" s="37" t="s">
        <v>1197</v>
      </c>
      <c r="D3428" s="195"/>
      <c r="E3428" s="23"/>
      <c r="F3428" s="14"/>
      <c r="G3428" s="22"/>
      <c r="H3428" s="656"/>
      <c r="I3428" s="656"/>
      <c r="J3428" s="656"/>
      <c r="K3428" s="25"/>
      <c r="L3428" s="25"/>
      <c r="M3428" s="25"/>
      <c r="N3428" s="25"/>
      <c r="O3428" s="25"/>
      <c r="P3428" s="25"/>
      <c r="Q3428" s="25"/>
      <c r="R3428" s="25"/>
      <c r="S3428" s="25"/>
      <c r="T3428" s="671"/>
      <c r="U3428" s="730" t="str">
        <f t="shared" si="56"/>
        <v/>
      </c>
    </row>
    <row r="3429" spans="1:21" x14ac:dyDescent="0.25">
      <c r="A3429" s="36" t="str">
        <f>'0'!$A$4</f>
        <v>………………..</v>
      </c>
      <c r="B3429" s="37">
        <f>'0'!$A$2</f>
        <v>46112</v>
      </c>
      <c r="C3429" s="37" t="s">
        <v>1197</v>
      </c>
      <c r="D3429" s="195"/>
      <c r="E3429" s="23"/>
      <c r="F3429" s="14"/>
      <c r="G3429" s="22"/>
      <c r="H3429" s="656"/>
      <c r="I3429" s="656"/>
      <c r="J3429" s="656"/>
      <c r="K3429" s="25"/>
      <c r="L3429" s="25"/>
      <c r="M3429" s="25"/>
      <c r="N3429" s="25"/>
      <c r="O3429" s="25"/>
      <c r="P3429" s="25"/>
      <c r="Q3429" s="25"/>
      <c r="R3429" s="25"/>
      <c r="S3429" s="25"/>
      <c r="T3429" s="671"/>
      <c r="U3429" s="730" t="str">
        <f t="shared" si="56"/>
        <v/>
      </c>
    </row>
    <row r="3430" spans="1:21" x14ac:dyDescent="0.25">
      <c r="A3430" s="36" t="str">
        <f>'0'!$A$4</f>
        <v>………………..</v>
      </c>
      <c r="B3430" s="37">
        <f>'0'!$A$2</f>
        <v>46112</v>
      </c>
      <c r="C3430" s="37" t="s">
        <v>1197</v>
      </c>
      <c r="D3430" s="195"/>
      <c r="E3430" s="23"/>
      <c r="F3430" s="14"/>
      <c r="G3430" s="22"/>
      <c r="H3430" s="656"/>
      <c r="I3430" s="656"/>
      <c r="J3430" s="656"/>
      <c r="K3430" s="25"/>
      <c r="L3430" s="25"/>
      <c r="M3430" s="25"/>
      <c r="N3430" s="25"/>
      <c r="O3430" s="25"/>
      <c r="P3430" s="25"/>
      <c r="Q3430" s="25"/>
      <c r="R3430" s="25"/>
      <c r="S3430" s="25"/>
      <c r="T3430" s="671"/>
      <c r="U3430" s="730" t="str">
        <f t="shared" si="56"/>
        <v/>
      </c>
    </row>
    <row r="3431" spans="1:21" x14ac:dyDescent="0.25">
      <c r="A3431" s="36" t="str">
        <f>'0'!$A$4</f>
        <v>………………..</v>
      </c>
      <c r="B3431" s="37">
        <f>'0'!$A$2</f>
        <v>46112</v>
      </c>
      <c r="C3431" s="37" t="s">
        <v>1197</v>
      </c>
      <c r="D3431" s="195"/>
      <c r="E3431" s="23"/>
      <c r="F3431" s="14"/>
      <c r="G3431" s="22"/>
      <c r="H3431" s="656"/>
      <c r="I3431" s="656"/>
      <c r="J3431" s="656"/>
      <c r="K3431" s="25"/>
      <c r="L3431" s="25"/>
      <c r="M3431" s="25"/>
      <c r="N3431" s="25"/>
      <c r="O3431" s="25"/>
      <c r="P3431" s="25"/>
      <c r="Q3431" s="25"/>
      <c r="R3431" s="25"/>
      <c r="S3431" s="25"/>
      <c r="T3431" s="671"/>
      <c r="U3431" s="730" t="str">
        <f t="shared" si="56"/>
        <v/>
      </c>
    </row>
    <row r="3432" spans="1:21" x14ac:dyDescent="0.25">
      <c r="A3432" s="36" t="str">
        <f>'0'!$A$4</f>
        <v>………………..</v>
      </c>
      <c r="B3432" s="37">
        <f>'0'!$A$2</f>
        <v>46112</v>
      </c>
      <c r="C3432" s="37" t="s">
        <v>1197</v>
      </c>
      <c r="D3432" s="195"/>
      <c r="E3432" s="23"/>
      <c r="F3432" s="14"/>
      <c r="G3432" s="22"/>
      <c r="H3432" s="656"/>
      <c r="I3432" s="656"/>
      <c r="J3432" s="656"/>
      <c r="K3432" s="25"/>
      <c r="L3432" s="25"/>
      <c r="M3432" s="25"/>
      <c r="N3432" s="25"/>
      <c r="O3432" s="25"/>
      <c r="P3432" s="25"/>
      <c r="Q3432" s="25"/>
      <c r="R3432" s="25"/>
      <c r="S3432" s="25"/>
      <c r="T3432" s="671"/>
      <c r="U3432" s="730" t="str">
        <f t="shared" si="56"/>
        <v/>
      </c>
    </row>
    <row r="3433" spans="1:21" x14ac:dyDescent="0.25">
      <c r="A3433" s="36" t="str">
        <f>'0'!$A$4</f>
        <v>………………..</v>
      </c>
      <c r="B3433" s="37">
        <f>'0'!$A$2</f>
        <v>46112</v>
      </c>
      <c r="C3433" s="37" t="s">
        <v>1197</v>
      </c>
      <c r="D3433" s="195"/>
      <c r="E3433" s="23"/>
      <c r="F3433" s="14"/>
      <c r="G3433" s="22"/>
      <c r="H3433" s="656"/>
      <c r="I3433" s="656"/>
      <c r="J3433" s="656"/>
      <c r="K3433" s="25"/>
      <c r="L3433" s="25"/>
      <c r="M3433" s="25"/>
      <c r="N3433" s="25"/>
      <c r="O3433" s="25"/>
      <c r="P3433" s="25"/>
      <c r="Q3433" s="25"/>
      <c r="R3433" s="25"/>
      <c r="S3433" s="25"/>
      <c r="T3433" s="671"/>
      <c r="U3433" s="730" t="str">
        <f t="shared" si="56"/>
        <v/>
      </c>
    </row>
    <row r="3434" spans="1:21" x14ac:dyDescent="0.25">
      <c r="A3434" s="36" t="str">
        <f>'0'!$A$4</f>
        <v>………………..</v>
      </c>
      <c r="B3434" s="37">
        <f>'0'!$A$2</f>
        <v>46112</v>
      </c>
      <c r="C3434" s="37" t="s">
        <v>1197</v>
      </c>
      <c r="D3434" s="195"/>
      <c r="E3434" s="23"/>
      <c r="F3434" s="14"/>
      <c r="G3434" s="22"/>
      <c r="H3434" s="656"/>
      <c r="I3434" s="656"/>
      <c r="J3434" s="656"/>
      <c r="K3434" s="25"/>
      <c r="L3434" s="25"/>
      <c r="M3434" s="25"/>
      <c r="N3434" s="25"/>
      <c r="O3434" s="25"/>
      <c r="P3434" s="25"/>
      <c r="Q3434" s="25"/>
      <c r="R3434" s="25"/>
      <c r="S3434" s="25"/>
      <c r="T3434" s="671"/>
      <c r="U3434" s="730" t="str">
        <f t="shared" si="56"/>
        <v/>
      </c>
    </row>
    <row r="3435" spans="1:21" x14ac:dyDescent="0.25">
      <c r="A3435" s="36" t="str">
        <f>'0'!$A$4</f>
        <v>………………..</v>
      </c>
      <c r="B3435" s="37">
        <f>'0'!$A$2</f>
        <v>46112</v>
      </c>
      <c r="C3435" s="37" t="s">
        <v>1197</v>
      </c>
      <c r="D3435" s="195"/>
      <c r="E3435" s="23"/>
      <c r="F3435" s="14"/>
      <c r="G3435" s="22"/>
      <c r="H3435" s="656"/>
      <c r="I3435" s="656"/>
      <c r="J3435" s="656"/>
      <c r="K3435" s="25"/>
      <c r="L3435" s="25"/>
      <c r="M3435" s="25"/>
      <c r="N3435" s="25"/>
      <c r="O3435" s="25"/>
      <c r="P3435" s="25"/>
      <c r="Q3435" s="25"/>
      <c r="R3435" s="25"/>
      <c r="S3435" s="25"/>
      <c r="T3435" s="671"/>
      <c r="U3435" s="730" t="str">
        <f t="shared" si="56"/>
        <v/>
      </c>
    </row>
    <row r="3436" spans="1:21" x14ac:dyDescent="0.25">
      <c r="A3436" s="36" t="str">
        <f>'0'!$A$4</f>
        <v>………………..</v>
      </c>
      <c r="B3436" s="37">
        <f>'0'!$A$2</f>
        <v>46112</v>
      </c>
      <c r="C3436" s="37" t="s">
        <v>1197</v>
      </c>
      <c r="D3436" s="195"/>
      <c r="E3436" s="23"/>
      <c r="F3436" s="14"/>
      <c r="G3436" s="22"/>
      <c r="H3436" s="656"/>
      <c r="I3436" s="656"/>
      <c r="J3436" s="656"/>
      <c r="K3436" s="25"/>
      <c r="L3436" s="25"/>
      <c r="M3436" s="25"/>
      <c r="N3436" s="25"/>
      <c r="O3436" s="25"/>
      <c r="P3436" s="25"/>
      <c r="Q3436" s="25"/>
      <c r="R3436" s="25"/>
      <c r="S3436" s="25"/>
      <c r="T3436" s="671"/>
      <c r="U3436" s="730" t="str">
        <f t="shared" si="56"/>
        <v/>
      </c>
    </row>
    <row r="3437" spans="1:21" x14ac:dyDescent="0.25">
      <c r="A3437" s="36" t="str">
        <f>'0'!$A$4</f>
        <v>………………..</v>
      </c>
      <c r="B3437" s="37">
        <f>'0'!$A$2</f>
        <v>46112</v>
      </c>
      <c r="C3437" s="37" t="s">
        <v>1197</v>
      </c>
      <c r="D3437" s="195"/>
      <c r="E3437" s="23"/>
      <c r="F3437" s="14"/>
      <c r="G3437" s="22"/>
      <c r="H3437" s="656"/>
      <c r="I3437" s="656"/>
      <c r="J3437" s="656"/>
      <c r="K3437" s="25"/>
      <c r="L3437" s="25"/>
      <c r="M3437" s="25"/>
      <c r="N3437" s="25"/>
      <c r="O3437" s="25"/>
      <c r="P3437" s="25"/>
      <c r="Q3437" s="25"/>
      <c r="R3437" s="25"/>
      <c r="S3437" s="25"/>
      <c r="T3437" s="671"/>
      <c r="U3437" s="730" t="str">
        <f t="shared" si="56"/>
        <v/>
      </c>
    </row>
    <row r="3438" spans="1:21" x14ac:dyDescent="0.25">
      <c r="A3438" s="36" t="str">
        <f>'0'!$A$4</f>
        <v>………………..</v>
      </c>
      <c r="B3438" s="37">
        <f>'0'!$A$2</f>
        <v>46112</v>
      </c>
      <c r="C3438" s="37" t="s">
        <v>1197</v>
      </c>
      <c r="D3438" s="195"/>
      <c r="E3438" s="23"/>
      <c r="F3438" s="14"/>
      <c r="G3438" s="22"/>
      <c r="H3438" s="656"/>
      <c r="I3438" s="656"/>
      <c r="J3438" s="656"/>
      <c r="K3438" s="25"/>
      <c r="L3438" s="25"/>
      <c r="M3438" s="25"/>
      <c r="N3438" s="25"/>
      <c r="O3438" s="25"/>
      <c r="P3438" s="25"/>
      <c r="Q3438" s="25"/>
      <c r="R3438" s="25"/>
      <c r="S3438" s="25"/>
      <c r="T3438" s="671"/>
      <c r="U3438" s="730" t="str">
        <f t="shared" si="56"/>
        <v/>
      </c>
    </row>
    <row r="3439" spans="1:21" x14ac:dyDescent="0.25">
      <c r="A3439" s="36" t="str">
        <f>'0'!$A$4</f>
        <v>………………..</v>
      </c>
      <c r="B3439" s="37">
        <f>'0'!$A$2</f>
        <v>46112</v>
      </c>
      <c r="C3439" s="37" t="s">
        <v>1197</v>
      </c>
      <c r="D3439" s="195"/>
      <c r="E3439" s="23"/>
      <c r="F3439" s="14"/>
      <c r="G3439" s="22"/>
      <c r="H3439" s="656"/>
      <c r="I3439" s="656"/>
      <c r="J3439" s="656"/>
      <c r="K3439" s="25"/>
      <c r="L3439" s="25"/>
      <c r="M3439" s="25"/>
      <c r="N3439" s="25"/>
      <c r="O3439" s="25"/>
      <c r="P3439" s="25"/>
      <c r="Q3439" s="25"/>
      <c r="R3439" s="25"/>
      <c r="S3439" s="25"/>
      <c r="T3439" s="671"/>
      <c r="U3439" s="730" t="str">
        <f t="shared" si="56"/>
        <v/>
      </c>
    </row>
    <row r="3440" spans="1:21" x14ac:dyDescent="0.25">
      <c r="A3440" s="36" t="str">
        <f>'0'!$A$4</f>
        <v>………………..</v>
      </c>
      <c r="B3440" s="37">
        <f>'0'!$A$2</f>
        <v>46112</v>
      </c>
      <c r="C3440" s="37" t="s">
        <v>1197</v>
      </c>
      <c r="D3440" s="195"/>
      <c r="E3440" s="23"/>
      <c r="F3440" s="14"/>
      <c r="G3440" s="22"/>
      <c r="H3440" s="656"/>
      <c r="I3440" s="656"/>
      <c r="J3440" s="656"/>
      <c r="K3440" s="25"/>
      <c r="L3440" s="25"/>
      <c r="M3440" s="25"/>
      <c r="N3440" s="25"/>
      <c r="O3440" s="25"/>
      <c r="P3440" s="25"/>
      <c r="Q3440" s="25"/>
      <c r="R3440" s="25"/>
      <c r="S3440" s="25"/>
      <c r="T3440" s="671"/>
      <c r="U3440" s="730" t="str">
        <f t="shared" si="56"/>
        <v/>
      </c>
    </row>
    <row r="3441" spans="1:21" x14ac:dyDescent="0.25">
      <c r="A3441" s="36" t="str">
        <f>'0'!$A$4</f>
        <v>………………..</v>
      </c>
      <c r="B3441" s="37">
        <f>'0'!$A$2</f>
        <v>46112</v>
      </c>
      <c r="C3441" s="37" t="s">
        <v>1197</v>
      </c>
      <c r="D3441" s="195"/>
      <c r="E3441" s="23"/>
      <c r="F3441" s="14"/>
      <c r="G3441" s="22"/>
      <c r="H3441" s="656"/>
      <c r="I3441" s="656"/>
      <c r="J3441" s="656"/>
      <c r="K3441" s="25"/>
      <c r="L3441" s="25"/>
      <c r="M3441" s="25"/>
      <c r="N3441" s="25"/>
      <c r="O3441" s="25"/>
      <c r="P3441" s="25"/>
      <c r="Q3441" s="25"/>
      <c r="R3441" s="25"/>
      <c r="S3441" s="25"/>
      <c r="T3441" s="671"/>
      <c r="U3441" s="730" t="str">
        <f t="shared" si="56"/>
        <v/>
      </c>
    </row>
    <row r="3442" spans="1:21" x14ac:dyDescent="0.25">
      <c r="A3442" s="36" t="str">
        <f>'0'!$A$4</f>
        <v>………………..</v>
      </c>
      <c r="B3442" s="37">
        <f>'0'!$A$2</f>
        <v>46112</v>
      </c>
      <c r="C3442" s="37" t="s">
        <v>1197</v>
      </c>
      <c r="D3442" s="195"/>
      <c r="E3442" s="23"/>
      <c r="F3442" s="14"/>
      <c r="G3442" s="22"/>
      <c r="H3442" s="656"/>
      <c r="I3442" s="656"/>
      <c r="J3442" s="656"/>
      <c r="K3442" s="25"/>
      <c r="L3442" s="25"/>
      <c r="M3442" s="25"/>
      <c r="N3442" s="25"/>
      <c r="O3442" s="25"/>
      <c r="P3442" s="25"/>
      <c r="Q3442" s="25"/>
      <c r="R3442" s="25"/>
      <c r="S3442" s="25"/>
      <c r="T3442" s="671"/>
      <c r="U3442" s="730" t="str">
        <f t="shared" si="56"/>
        <v/>
      </c>
    </row>
    <row r="3443" spans="1:21" x14ac:dyDescent="0.25">
      <c r="A3443" s="36" t="str">
        <f>'0'!$A$4</f>
        <v>………………..</v>
      </c>
      <c r="B3443" s="37">
        <f>'0'!$A$2</f>
        <v>46112</v>
      </c>
      <c r="C3443" s="37" t="s">
        <v>1197</v>
      </c>
      <c r="D3443" s="195"/>
      <c r="E3443" s="23"/>
      <c r="F3443" s="14"/>
      <c r="G3443" s="22"/>
      <c r="H3443" s="656"/>
      <c r="I3443" s="656"/>
      <c r="J3443" s="656"/>
      <c r="K3443" s="25"/>
      <c r="L3443" s="25"/>
      <c r="M3443" s="25"/>
      <c r="N3443" s="25"/>
      <c r="O3443" s="25"/>
      <c r="P3443" s="25"/>
      <c r="Q3443" s="25"/>
      <c r="R3443" s="25"/>
      <c r="S3443" s="25"/>
      <c r="T3443" s="671"/>
      <c r="U3443" s="730" t="str">
        <f t="shared" si="56"/>
        <v/>
      </c>
    </row>
    <row r="3444" spans="1:21" x14ac:dyDescent="0.25">
      <c r="A3444" s="36" t="str">
        <f>'0'!$A$4</f>
        <v>………………..</v>
      </c>
      <c r="B3444" s="37">
        <f>'0'!$A$2</f>
        <v>46112</v>
      </c>
      <c r="C3444" s="37" t="s">
        <v>1197</v>
      </c>
      <c r="D3444" s="195"/>
      <c r="E3444" s="23"/>
      <c r="F3444" s="14"/>
      <c r="G3444" s="22"/>
      <c r="H3444" s="656"/>
      <c r="I3444" s="656"/>
      <c r="J3444" s="656"/>
      <c r="K3444" s="25"/>
      <c r="L3444" s="25"/>
      <c r="M3444" s="25"/>
      <c r="N3444" s="25"/>
      <c r="O3444" s="25"/>
      <c r="P3444" s="25"/>
      <c r="Q3444" s="25"/>
      <c r="R3444" s="25"/>
      <c r="S3444" s="25"/>
      <c r="T3444" s="671"/>
      <c r="U3444" s="730" t="str">
        <f t="shared" si="56"/>
        <v/>
      </c>
    </row>
    <row r="3445" spans="1:21" x14ac:dyDescent="0.25">
      <c r="A3445" s="36" t="str">
        <f>'0'!$A$4</f>
        <v>………………..</v>
      </c>
      <c r="B3445" s="37">
        <f>'0'!$A$2</f>
        <v>46112</v>
      </c>
      <c r="C3445" s="37" t="s">
        <v>1197</v>
      </c>
      <c r="D3445" s="195"/>
      <c r="E3445" s="23"/>
      <c r="F3445" s="14"/>
      <c r="G3445" s="22"/>
      <c r="H3445" s="656"/>
      <c r="I3445" s="656"/>
      <c r="J3445" s="656"/>
      <c r="K3445" s="25"/>
      <c r="L3445" s="25"/>
      <c r="M3445" s="25"/>
      <c r="N3445" s="25"/>
      <c r="O3445" s="25"/>
      <c r="P3445" s="25"/>
      <c r="Q3445" s="25"/>
      <c r="R3445" s="25"/>
      <c r="S3445" s="25"/>
      <c r="T3445" s="671"/>
      <c r="U3445" s="730" t="str">
        <f t="shared" si="56"/>
        <v/>
      </c>
    </row>
    <row r="3446" spans="1:21" x14ac:dyDescent="0.25">
      <c r="A3446" s="36" t="str">
        <f>'0'!$A$4</f>
        <v>………………..</v>
      </c>
      <c r="B3446" s="37">
        <f>'0'!$A$2</f>
        <v>46112</v>
      </c>
      <c r="C3446" s="37" t="s">
        <v>1197</v>
      </c>
      <c r="D3446" s="195"/>
      <c r="E3446" s="23"/>
      <c r="F3446" s="14"/>
      <c r="G3446" s="22"/>
      <c r="H3446" s="656"/>
      <c r="I3446" s="656"/>
      <c r="J3446" s="656"/>
      <c r="K3446" s="25"/>
      <c r="L3446" s="25"/>
      <c r="M3446" s="25"/>
      <c r="N3446" s="25"/>
      <c r="O3446" s="25"/>
      <c r="P3446" s="25"/>
      <c r="Q3446" s="25"/>
      <c r="R3446" s="25"/>
      <c r="S3446" s="25"/>
      <c r="T3446" s="671"/>
      <c r="U3446" s="730" t="str">
        <f t="shared" si="56"/>
        <v/>
      </c>
    </row>
    <row r="3447" spans="1:21" x14ac:dyDescent="0.25">
      <c r="A3447" s="36" t="str">
        <f>'0'!$A$4</f>
        <v>………………..</v>
      </c>
      <c r="B3447" s="37">
        <f>'0'!$A$2</f>
        <v>46112</v>
      </c>
      <c r="C3447" s="37" t="s">
        <v>1197</v>
      </c>
      <c r="D3447" s="195"/>
      <c r="E3447" s="23"/>
      <c r="F3447" s="14"/>
      <c r="G3447" s="22"/>
      <c r="H3447" s="656"/>
      <c r="I3447" s="656"/>
      <c r="J3447" s="656"/>
      <c r="K3447" s="25"/>
      <c r="L3447" s="25"/>
      <c r="M3447" s="25"/>
      <c r="N3447" s="25"/>
      <c r="O3447" s="25"/>
      <c r="P3447" s="25"/>
      <c r="Q3447" s="25"/>
      <c r="R3447" s="25"/>
      <c r="S3447" s="25"/>
      <c r="T3447" s="671"/>
      <c r="U3447" s="730" t="str">
        <f t="shared" si="56"/>
        <v/>
      </c>
    </row>
    <row r="3448" spans="1:21" x14ac:dyDescent="0.25">
      <c r="A3448" s="36" t="str">
        <f>'0'!$A$4</f>
        <v>………………..</v>
      </c>
      <c r="B3448" s="37">
        <f>'0'!$A$2</f>
        <v>46112</v>
      </c>
      <c r="C3448" s="37" t="s">
        <v>1197</v>
      </c>
      <c r="D3448" s="195"/>
      <c r="E3448" s="23"/>
      <c r="F3448" s="14"/>
      <c r="G3448" s="22"/>
      <c r="H3448" s="656"/>
      <c r="I3448" s="656"/>
      <c r="J3448" s="656"/>
      <c r="K3448" s="25"/>
      <c r="L3448" s="25"/>
      <c r="M3448" s="25"/>
      <c r="N3448" s="25"/>
      <c r="O3448" s="25"/>
      <c r="P3448" s="25"/>
      <c r="Q3448" s="25"/>
      <c r="R3448" s="25"/>
      <c r="S3448" s="25"/>
      <c r="T3448" s="671"/>
      <c r="U3448" s="730" t="str">
        <f t="shared" si="56"/>
        <v/>
      </c>
    </row>
    <row r="3449" spans="1:21" x14ac:dyDescent="0.25">
      <c r="A3449" s="36" t="str">
        <f>'0'!$A$4</f>
        <v>………………..</v>
      </c>
      <c r="B3449" s="37">
        <f>'0'!$A$2</f>
        <v>46112</v>
      </c>
      <c r="C3449" s="37" t="s">
        <v>1197</v>
      </c>
      <c r="D3449" s="195"/>
      <c r="E3449" s="23"/>
      <c r="F3449" s="14"/>
      <c r="G3449" s="22"/>
      <c r="H3449" s="656"/>
      <c r="I3449" s="656"/>
      <c r="J3449" s="656"/>
      <c r="K3449" s="25"/>
      <c r="L3449" s="25"/>
      <c r="M3449" s="25"/>
      <c r="N3449" s="25"/>
      <c r="O3449" s="25"/>
      <c r="P3449" s="25"/>
      <c r="Q3449" s="25"/>
      <c r="R3449" s="25"/>
      <c r="S3449" s="25"/>
      <c r="T3449" s="671"/>
      <c r="U3449" s="730" t="str">
        <f t="shared" si="56"/>
        <v/>
      </c>
    </row>
    <row r="3450" spans="1:21" x14ac:dyDescent="0.25">
      <c r="A3450" s="36" t="str">
        <f>'0'!$A$4</f>
        <v>………………..</v>
      </c>
      <c r="B3450" s="37">
        <f>'0'!$A$2</f>
        <v>46112</v>
      </c>
      <c r="C3450" s="37" t="s">
        <v>1197</v>
      </c>
      <c r="D3450" s="195"/>
      <c r="E3450" s="23"/>
      <c r="F3450" s="14"/>
      <c r="G3450" s="22"/>
      <c r="H3450" s="656"/>
      <c r="I3450" s="656"/>
      <c r="J3450" s="656"/>
      <c r="K3450" s="25"/>
      <c r="L3450" s="25"/>
      <c r="M3450" s="25"/>
      <c r="N3450" s="25"/>
      <c r="O3450" s="25"/>
      <c r="P3450" s="25"/>
      <c r="Q3450" s="25"/>
      <c r="R3450" s="25"/>
      <c r="S3450" s="25"/>
      <c r="T3450" s="671"/>
      <c r="U3450" s="730" t="str">
        <f t="shared" si="56"/>
        <v/>
      </c>
    </row>
    <row r="3451" spans="1:21" x14ac:dyDescent="0.25">
      <c r="A3451" s="36" t="str">
        <f>'0'!$A$4</f>
        <v>………………..</v>
      </c>
      <c r="B3451" s="37">
        <f>'0'!$A$2</f>
        <v>46112</v>
      </c>
      <c r="C3451" s="37" t="s">
        <v>1197</v>
      </c>
      <c r="D3451" s="195"/>
      <c r="E3451" s="23"/>
      <c r="F3451" s="14"/>
      <c r="G3451" s="22"/>
      <c r="H3451" s="656"/>
      <c r="I3451" s="656"/>
      <c r="J3451" s="656"/>
      <c r="K3451" s="25"/>
      <c r="L3451" s="25"/>
      <c r="M3451" s="25"/>
      <c r="N3451" s="25"/>
      <c r="O3451" s="25"/>
      <c r="P3451" s="25"/>
      <c r="Q3451" s="25"/>
      <c r="R3451" s="25"/>
      <c r="S3451" s="25"/>
      <c r="T3451" s="671"/>
      <c r="U3451" s="730" t="str">
        <f t="shared" si="56"/>
        <v/>
      </c>
    </row>
    <row r="3452" spans="1:21" x14ac:dyDescent="0.25">
      <c r="A3452" s="36" t="str">
        <f>'0'!$A$4</f>
        <v>………………..</v>
      </c>
      <c r="B3452" s="37">
        <f>'0'!$A$2</f>
        <v>46112</v>
      </c>
      <c r="C3452" s="37" t="s">
        <v>1197</v>
      </c>
      <c r="D3452" s="195"/>
      <c r="E3452" s="23"/>
      <c r="F3452" s="14"/>
      <c r="G3452" s="22"/>
      <c r="H3452" s="656"/>
      <c r="I3452" s="656"/>
      <c r="J3452" s="656"/>
      <c r="K3452" s="25"/>
      <c r="L3452" s="25"/>
      <c r="M3452" s="25"/>
      <c r="N3452" s="25"/>
      <c r="O3452" s="25"/>
      <c r="P3452" s="25"/>
      <c r="Q3452" s="25"/>
      <c r="R3452" s="25"/>
      <c r="S3452" s="25"/>
      <c r="T3452" s="671"/>
      <c r="U3452" s="730" t="str">
        <f t="shared" si="56"/>
        <v/>
      </c>
    </row>
    <row r="3453" spans="1:21" x14ac:dyDescent="0.25">
      <c r="A3453" s="36" t="str">
        <f>'0'!$A$4</f>
        <v>………………..</v>
      </c>
      <c r="B3453" s="37">
        <f>'0'!$A$2</f>
        <v>46112</v>
      </c>
      <c r="C3453" s="37" t="s">
        <v>1197</v>
      </c>
      <c r="D3453" s="195"/>
      <c r="E3453" s="23"/>
      <c r="F3453" s="14"/>
      <c r="G3453" s="22"/>
      <c r="H3453" s="656"/>
      <c r="I3453" s="656"/>
      <c r="J3453" s="656"/>
      <c r="K3453" s="25"/>
      <c r="L3453" s="25"/>
      <c r="M3453" s="25"/>
      <c r="N3453" s="25"/>
      <c r="O3453" s="25"/>
      <c r="P3453" s="25"/>
      <c r="Q3453" s="25"/>
      <c r="R3453" s="25"/>
      <c r="S3453" s="25"/>
      <c r="T3453" s="671"/>
      <c r="U3453" s="730" t="str">
        <f t="shared" si="56"/>
        <v/>
      </c>
    </row>
    <row r="3454" spans="1:21" x14ac:dyDescent="0.25">
      <c r="A3454" s="36" t="str">
        <f>'0'!$A$4</f>
        <v>………………..</v>
      </c>
      <c r="B3454" s="37">
        <f>'0'!$A$2</f>
        <v>46112</v>
      </c>
      <c r="C3454" s="37" t="s">
        <v>1197</v>
      </c>
      <c r="D3454" s="195"/>
      <c r="E3454" s="23"/>
      <c r="F3454" s="14"/>
      <c r="G3454" s="22"/>
      <c r="H3454" s="656"/>
      <c r="I3454" s="656"/>
      <c r="J3454" s="656"/>
      <c r="K3454" s="25"/>
      <c r="L3454" s="25"/>
      <c r="M3454" s="25"/>
      <c r="N3454" s="25"/>
      <c r="O3454" s="25"/>
      <c r="P3454" s="25"/>
      <c r="Q3454" s="25"/>
      <c r="R3454" s="25"/>
      <c r="S3454" s="25"/>
      <c r="T3454" s="671"/>
      <c r="U3454" s="730" t="str">
        <f t="shared" si="56"/>
        <v/>
      </c>
    </row>
    <row r="3455" spans="1:21" x14ac:dyDescent="0.25">
      <c r="A3455" s="36" t="str">
        <f>'0'!$A$4</f>
        <v>………………..</v>
      </c>
      <c r="B3455" s="37">
        <f>'0'!$A$2</f>
        <v>46112</v>
      </c>
      <c r="C3455" s="37" t="s">
        <v>1197</v>
      </c>
      <c r="D3455" s="195"/>
      <c r="E3455" s="23"/>
      <c r="F3455" s="14"/>
      <c r="G3455" s="22"/>
      <c r="H3455" s="656"/>
      <c r="I3455" s="656"/>
      <c r="J3455" s="656"/>
      <c r="K3455" s="25"/>
      <c r="L3455" s="25"/>
      <c r="M3455" s="25"/>
      <c r="N3455" s="25"/>
      <c r="O3455" s="25"/>
      <c r="P3455" s="25"/>
      <c r="Q3455" s="25"/>
      <c r="R3455" s="25"/>
      <c r="S3455" s="25"/>
      <c r="T3455" s="671"/>
      <c r="U3455" s="730" t="str">
        <f t="shared" si="56"/>
        <v/>
      </c>
    </row>
    <row r="3456" spans="1:21" x14ac:dyDescent="0.25">
      <c r="A3456" s="36" t="str">
        <f>'0'!$A$4</f>
        <v>………………..</v>
      </c>
      <c r="B3456" s="37">
        <f>'0'!$A$2</f>
        <v>46112</v>
      </c>
      <c r="C3456" s="37" t="s">
        <v>1197</v>
      </c>
      <c r="D3456" s="195"/>
      <c r="E3456" s="23"/>
      <c r="F3456" s="14"/>
      <c r="G3456" s="22"/>
      <c r="H3456" s="656"/>
      <c r="I3456" s="656"/>
      <c r="J3456" s="656"/>
      <c r="K3456" s="25"/>
      <c r="L3456" s="25"/>
      <c r="M3456" s="25"/>
      <c r="N3456" s="25"/>
      <c r="O3456" s="25"/>
      <c r="P3456" s="25"/>
      <c r="Q3456" s="25"/>
      <c r="R3456" s="25"/>
      <c r="S3456" s="25"/>
      <c r="T3456" s="671"/>
      <c r="U3456" s="730" t="str">
        <f t="shared" si="56"/>
        <v/>
      </c>
    </row>
    <row r="3457" spans="1:21" x14ac:dyDescent="0.25">
      <c r="A3457" s="36" t="str">
        <f>'0'!$A$4</f>
        <v>………………..</v>
      </c>
      <c r="B3457" s="37">
        <f>'0'!$A$2</f>
        <v>46112</v>
      </c>
      <c r="C3457" s="37" t="s">
        <v>1197</v>
      </c>
      <c r="D3457" s="195"/>
      <c r="E3457" s="23"/>
      <c r="F3457" s="14"/>
      <c r="G3457" s="22"/>
      <c r="H3457" s="656"/>
      <c r="I3457" s="656"/>
      <c r="J3457" s="656"/>
      <c r="K3457" s="25"/>
      <c r="L3457" s="25"/>
      <c r="M3457" s="25"/>
      <c r="N3457" s="25"/>
      <c r="O3457" s="25"/>
      <c r="P3457" s="25"/>
      <c r="Q3457" s="25"/>
      <c r="R3457" s="25"/>
      <c r="S3457" s="25"/>
      <c r="T3457" s="671"/>
      <c r="U3457" s="730" t="str">
        <f t="shared" si="56"/>
        <v/>
      </c>
    </row>
    <row r="3458" spans="1:21" x14ac:dyDescent="0.25">
      <c r="A3458" s="36" t="str">
        <f>'0'!$A$4</f>
        <v>………………..</v>
      </c>
      <c r="B3458" s="37">
        <f>'0'!$A$2</f>
        <v>46112</v>
      </c>
      <c r="C3458" s="37" t="s">
        <v>1197</v>
      </c>
      <c r="D3458" s="195"/>
      <c r="E3458" s="23"/>
      <c r="F3458" s="14"/>
      <c r="G3458" s="22"/>
      <c r="H3458" s="656"/>
      <c r="I3458" s="656"/>
      <c r="J3458" s="656"/>
      <c r="K3458" s="25"/>
      <c r="L3458" s="25"/>
      <c r="M3458" s="25"/>
      <c r="N3458" s="25"/>
      <c r="O3458" s="25"/>
      <c r="P3458" s="25"/>
      <c r="Q3458" s="25"/>
      <c r="R3458" s="25"/>
      <c r="S3458" s="25"/>
      <c r="T3458" s="671"/>
      <c r="U3458" s="730" t="str">
        <f t="shared" si="56"/>
        <v/>
      </c>
    </row>
    <row r="3459" spans="1:21" x14ac:dyDescent="0.25">
      <c r="A3459" s="36" t="str">
        <f>'0'!$A$4</f>
        <v>………………..</v>
      </c>
      <c r="B3459" s="37">
        <f>'0'!$A$2</f>
        <v>46112</v>
      </c>
      <c r="C3459" s="37" t="s">
        <v>1197</v>
      </c>
      <c r="D3459" s="195"/>
      <c r="E3459" s="23"/>
      <c r="F3459" s="14"/>
      <c r="G3459" s="22"/>
      <c r="H3459" s="656"/>
      <c r="I3459" s="656"/>
      <c r="J3459" s="656"/>
      <c r="K3459" s="25"/>
      <c r="L3459" s="25"/>
      <c r="M3459" s="25"/>
      <c r="N3459" s="25"/>
      <c r="O3459" s="25"/>
      <c r="P3459" s="25"/>
      <c r="Q3459" s="25"/>
      <c r="R3459" s="25"/>
      <c r="S3459" s="25"/>
      <c r="T3459" s="671"/>
      <c r="U3459" s="730" t="str">
        <f t="shared" si="56"/>
        <v/>
      </c>
    </row>
    <row r="3460" spans="1:21" x14ac:dyDescent="0.25">
      <c r="A3460" s="36" t="str">
        <f>'0'!$A$4</f>
        <v>………………..</v>
      </c>
      <c r="B3460" s="37">
        <f>'0'!$A$2</f>
        <v>46112</v>
      </c>
      <c r="C3460" s="37" t="s">
        <v>1197</v>
      </c>
      <c r="D3460" s="195"/>
      <c r="E3460" s="23"/>
      <c r="F3460" s="14"/>
      <c r="G3460" s="22"/>
      <c r="H3460" s="656"/>
      <c r="I3460" s="656"/>
      <c r="J3460" s="656"/>
      <c r="K3460" s="25"/>
      <c r="L3460" s="25"/>
      <c r="M3460" s="25"/>
      <c r="N3460" s="25"/>
      <c r="O3460" s="25"/>
      <c r="P3460" s="25"/>
      <c r="Q3460" s="25"/>
      <c r="R3460" s="25"/>
      <c r="S3460" s="25"/>
      <c r="T3460" s="671"/>
      <c r="U3460" s="730" t="str">
        <f t="shared" si="56"/>
        <v/>
      </c>
    </row>
    <row r="3461" spans="1:21" x14ac:dyDescent="0.25">
      <c r="A3461" s="36" t="str">
        <f>'0'!$A$4</f>
        <v>………………..</v>
      </c>
      <c r="B3461" s="37">
        <f>'0'!$A$2</f>
        <v>46112</v>
      </c>
      <c r="C3461" s="37" t="s">
        <v>1197</v>
      </c>
      <c r="D3461" s="195"/>
      <c r="E3461" s="23"/>
      <c r="F3461" s="14"/>
      <c r="G3461" s="22"/>
      <c r="H3461" s="656"/>
      <c r="I3461" s="656"/>
      <c r="J3461" s="656"/>
      <c r="K3461" s="25"/>
      <c r="L3461" s="25"/>
      <c r="M3461" s="25"/>
      <c r="N3461" s="25"/>
      <c r="O3461" s="25"/>
      <c r="P3461" s="25"/>
      <c r="Q3461" s="25"/>
      <c r="R3461" s="25"/>
      <c r="S3461" s="25"/>
      <c r="T3461" s="671"/>
      <c r="U3461" s="730" t="str">
        <f t="shared" si="56"/>
        <v/>
      </c>
    </row>
    <row r="3462" spans="1:21" x14ac:dyDescent="0.25">
      <c r="A3462" s="36" t="str">
        <f>'0'!$A$4</f>
        <v>………………..</v>
      </c>
      <c r="B3462" s="37">
        <f>'0'!$A$2</f>
        <v>46112</v>
      </c>
      <c r="C3462" s="37" t="s">
        <v>1197</v>
      </c>
      <c r="D3462" s="195"/>
      <c r="E3462" s="23"/>
      <c r="F3462" s="14"/>
      <c r="G3462" s="22"/>
      <c r="H3462" s="656"/>
      <c r="I3462" s="656"/>
      <c r="J3462" s="656"/>
      <c r="K3462" s="25"/>
      <c r="L3462" s="25"/>
      <c r="M3462" s="25"/>
      <c r="N3462" s="25"/>
      <c r="O3462" s="25"/>
      <c r="P3462" s="25"/>
      <c r="Q3462" s="25"/>
      <c r="R3462" s="25"/>
      <c r="S3462" s="25"/>
      <c r="T3462" s="671"/>
      <c r="U3462" s="730" t="str">
        <f t="shared" si="56"/>
        <v/>
      </c>
    </row>
    <row r="3463" spans="1:21" x14ac:dyDescent="0.25">
      <c r="A3463" s="36" t="str">
        <f>'0'!$A$4</f>
        <v>………………..</v>
      </c>
      <c r="B3463" s="37">
        <f>'0'!$A$2</f>
        <v>46112</v>
      </c>
      <c r="C3463" s="37" t="s">
        <v>1197</v>
      </c>
      <c r="D3463" s="195"/>
      <c r="E3463" s="23"/>
      <c r="F3463" s="14"/>
      <c r="G3463" s="22"/>
      <c r="H3463" s="656"/>
      <c r="I3463" s="656"/>
      <c r="J3463" s="656"/>
      <c r="K3463" s="25"/>
      <c r="L3463" s="25"/>
      <c r="M3463" s="25"/>
      <c r="N3463" s="25"/>
      <c r="O3463" s="25"/>
      <c r="P3463" s="25"/>
      <c r="Q3463" s="25"/>
      <c r="R3463" s="25"/>
      <c r="S3463" s="25"/>
      <c r="T3463" s="671"/>
      <c r="U3463" s="730" t="str">
        <f t="shared" si="56"/>
        <v/>
      </c>
    </row>
    <row r="3464" spans="1:21" x14ac:dyDescent="0.25">
      <c r="A3464" s="36" t="str">
        <f>'0'!$A$4</f>
        <v>………………..</v>
      </c>
      <c r="B3464" s="37">
        <f>'0'!$A$2</f>
        <v>46112</v>
      </c>
      <c r="C3464" s="37" t="s">
        <v>1197</v>
      </c>
      <c r="D3464" s="195"/>
      <c r="E3464" s="23"/>
      <c r="F3464" s="14"/>
      <c r="G3464" s="22"/>
      <c r="H3464" s="656"/>
      <c r="I3464" s="656"/>
      <c r="J3464" s="656"/>
      <c r="K3464" s="25"/>
      <c r="L3464" s="25"/>
      <c r="M3464" s="25"/>
      <c r="N3464" s="25"/>
      <c r="O3464" s="25"/>
      <c r="P3464" s="25"/>
      <c r="Q3464" s="25"/>
      <c r="R3464" s="25"/>
      <c r="S3464" s="25"/>
      <c r="T3464" s="671"/>
      <c r="U3464" s="730" t="str">
        <f t="shared" si="56"/>
        <v/>
      </c>
    </row>
    <row r="3465" spans="1:21" x14ac:dyDescent="0.25">
      <c r="A3465" s="36" t="str">
        <f>'0'!$A$4</f>
        <v>………………..</v>
      </c>
      <c r="B3465" s="37">
        <f>'0'!$A$2</f>
        <v>46112</v>
      </c>
      <c r="C3465" s="37" t="s">
        <v>1197</v>
      </c>
      <c r="D3465" s="195"/>
      <c r="E3465" s="23"/>
      <c r="F3465" s="14"/>
      <c r="G3465" s="22"/>
      <c r="H3465" s="656"/>
      <c r="I3465" s="656"/>
      <c r="J3465" s="656"/>
      <c r="K3465" s="25"/>
      <c r="L3465" s="25"/>
      <c r="M3465" s="25"/>
      <c r="N3465" s="25"/>
      <c r="O3465" s="25"/>
      <c r="P3465" s="25"/>
      <c r="Q3465" s="25"/>
      <c r="R3465" s="25"/>
      <c r="S3465" s="25"/>
      <c r="T3465" s="671"/>
      <c r="U3465" s="730" t="str">
        <f t="shared" si="56"/>
        <v/>
      </c>
    </row>
    <row r="3466" spans="1:21" x14ac:dyDescent="0.25">
      <c r="A3466" s="36" t="str">
        <f>'0'!$A$4</f>
        <v>………………..</v>
      </c>
      <c r="B3466" s="37">
        <f>'0'!$A$2</f>
        <v>46112</v>
      </c>
      <c r="C3466" s="37" t="s">
        <v>1197</v>
      </c>
      <c r="D3466" s="195"/>
      <c r="E3466" s="23"/>
      <c r="F3466" s="14"/>
      <c r="G3466" s="22"/>
      <c r="H3466" s="656"/>
      <c r="I3466" s="656"/>
      <c r="J3466" s="656"/>
      <c r="K3466" s="25"/>
      <c r="L3466" s="25"/>
      <c r="M3466" s="25"/>
      <c r="N3466" s="25"/>
      <c r="O3466" s="25"/>
      <c r="P3466" s="25"/>
      <c r="Q3466" s="25"/>
      <c r="R3466" s="25"/>
      <c r="S3466" s="25"/>
      <c r="T3466" s="671"/>
      <c r="U3466" s="730" t="str">
        <f t="shared" si="56"/>
        <v/>
      </c>
    </row>
    <row r="3467" spans="1:21" x14ac:dyDescent="0.25">
      <c r="A3467" s="36" t="str">
        <f>'0'!$A$4</f>
        <v>………………..</v>
      </c>
      <c r="B3467" s="37">
        <f>'0'!$A$2</f>
        <v>46112</v>
      </c>
      <c r="C3467" s="37" t="s">
        <v>1197</v>
      </c>
      <c r="D3467" s="195"/>
      <c r="E3467" s="23"/>
      <c r="F3467" s="14"/>
      <c r="G3467" s="22"/>
      <c r="H3467" s="656"/>
      <c r="I3467" s="656"/>
      <c r="J3467" s="656"/>
      <c r="K3467" s="25"/>
      <c r="L3467" s="25"/>
      <c r="M3467" s="25"/>
      <c r="N3467" s="25"/>
      <c r="O3467" s="25"/>
      <c r="P3467" s="25"/>
      <c r="Q3467" s="25"/>
      <c r="R3467" s="25"/>
      <c r="S3467" s="25"/>
      <c r="T3467" s="671"/>
      <c r="U3467" s="730" t="str">
        <f t="shared" ref="U3467:U3530" si="57">IF(COUNTBLANK(D3467:S3467)=16,"",IF(D3467="999999999","",IF(ISNUMBER(VALUE(D3467)),IF(LEN(D3467)&lt;&gt;9,"Въведеното ЕИК е твърде късо или твърде дълго",IF(OR(MOD(MID(D3467,1,1)*1+MID(D3467,2,1)*2+MID(D3467,3,1)*3+MID(D3467,4,1)*4+MID(D3467,5,1)*5+MID(D3467,6,1)*6+MID(D3467,7,1)*7+MID(D3467,8,1)*8,11)-MID(D3467,9,1)=0,AND(MOD(MID(D3467,1,1)*3+MID(D3467,2,1)*4+MID(D3467,3,1)*5+MID(D3467,4,1)*6+MID(D3467,5,1)*7+MID(D3467,6,1)*8+MID(D3467,7,1)*9+MID(D3467,8,1)*10,11)=10,MID(D3467,9,1)*1=0),MOD(MID(D3467,1,1)*3+MID(D3467,2,1)*4+MID(D3467,3,1)*5+MID(D3467,4,1)*6+MID(D3467,5,1)*7+MID(D3467,6,1)*8+MID(D3467,7,1)*9+MID(D3467,8,1)*10,11)-MID(D3467,9,1)=0),"","Въведеното ЕИК е невалидно")),"Въведеното ЕИК съдържа непозволени символи")))</f>
        <v/>
      </c>
    </row>
    <row r="3468" spans="1:21" x14ac:dyDescent="0.25">
      <c r="A3468" s="36" t="str">
        <f>'0'!$A$4</f>
        <v>………………..</v>
      </c>
      <c r="B3468" s="37">
        <f>'0'!$A$2</f>
        <v>46112</v>
      </c>
      <c r="C3468" s="37" t="s">
        <v>1197</v>
      </c>
      <c r="D3468" s="195"/>
      <c r="E3468" s="23"/>
      <c r="F3468" s="14"/>
      <c r="G3468" s="22"/>
      <c r="H3468" s="656"/>
      <c r="I3468" s="656"/>
      <c r="J3468" s="656"/>
      <c r="K3468" s="25"/>
      <c r="L3468" s="25"/>
      <c r="M3468" s="25"/>
      <c r="N3468" s="25"/>
      <c r="O3468" s="25"/>
      <c r="P3468" s="25"/>
      <c r="Q3468" s="25"/>
      <c r="R3468" s="25"/>
      <c r="S3468" s="25"/>
      <c r="T3468" s="671"/>
      <c r="U3468" s="730" t="str">
        <f t="shared" si="57"/>
        <v/>
      </c>
    </row>
    <row r="3469" spans="1:21" x14ac:dyDescent="0.25">
      <c r="A3469" s="36" t="str">
        <f>'0'!$A$4</f>
        <v>………………..</v>
      </c>
      <c r="B3469" s="37">
        <f>'0'!$A$2</f>
        <v>46112</v>
      </c>
      <c r="C3469" s="37" t="s">
        <v>1197</v>
      </c>
      <c r="D3469" s="195"/>
      <c r="E3469" s="23"/>
      <c r="F3469" s="14"/>
      <c r="G3469" s="22"/>
      <c r="H3469" s="656"/>
      <c r="I3469" s="656"/>
      <c r="J3469" s="656"/>
      <c r="K3469" s="25"/>
      <c r="L3469" s="25"/>
      <c r="M3469" s="25"/>
      <c r="N3469" s="25"/>
      <c r="O3469" s="25"/>
      <c r="P3469" s="25"/>
      <c r="Q3469" s="25"/>
      <c r="R3469" s="25"/>
      <c r="S3469" s="25"/>
      <c r="T3469" s="671"/>
      <c r="U3469" s="730" t="str">
        <f t="shared" si="57"/>
        <v/>
      </c>
    </row>
    <row r="3470" spans="1:21" x14ac:dyDescent="0.25">
      <c r="A3470" s="36" t="str">
        <f>'0'!$A$4</f>
        <v>………………..</v>
      </c>
      <c r="B3470" s="37">
        <f>'0'!$A$2</f>
        <v>46112</v>
      </c>
      <c r="C3470" s="37" t="s">
        <v>1197</v>
      </c>
      <c r="D3470" s="195"/>
      <c r="E3470" s="23"/>
      <c r="F3470" s="14"/>
      <c r="G3470" s="22"/>
      <c r="H3470" s="656"/>
      <c r="I3470" s="656"/>
      <c r="J3470" s="656"/>
      <c r="K3470" s="25"/>
      <c r="L3470" s="25"/>
      <c r="M3470" s="25"/>
      <c r="N3470" s="25"/>
      <c r="O3470" s="25"/>
      <c r="P3470" s="25"/>
      <c r="Q3470" s="25"/>
      <c r="R3470" s="25"/>
      <c r="S3470" s="25"/>
      <c r="T3470" s="671"/>
      <c r="U3470" s="730" t="str">
        <f t="shared" si="57"/>
        <v/>
      </c>
    </row>
    <row r="3471" spans="1:21" x14ac:dyDescent="0.25">
      <c r="A3471" s="36" t="str">
        <f>'0'!$A$4</f>
        <v>………………..</v>
      </c>
      <c r="B3471" s="37">
        <f>'0'!$A$2</f>
        <v>46112</v>
      </c>
      <c r="C3471" s="37" t="s">
        <v>1197</v>
      </c>
      <c r="D3471" s="195"/>
      <c r="E3471" s="23"/>
      <c r="F3471" s="14"/>
      <c r="G3471" s="22"/>
      <c r="H3471" s="656"/>
      <c r="I3471" s="656"/>
      <c r="J3471" s="656"/>
      <c r="K3471" s="25"/>
      <c r="L3471" s="25"/>
      <c r="M3471" s="25"/>
      <c r="N3471" s="25"/>
      <c r="O3471" s="25"/>
      <c r="P3471" s="25"/>
      <c r="Q3471" s="25"/>
      <c r="R3471" s="25"/>
      <c r="S3471" s="25"/>
      <c r="T3471" s="671"/>
      <c r="U3471" s="730" t="str">
        <f t="shared" si="57"/>
        <v/>
      </c>
    </row>
    <row r="3472" spans="1:21" x14ac:dyDescent="0.25">
      <c r="A3472" s="36" t="str">
        <f>'0'!$A$4</f>
        <v>………………..</v>
      </c>
      <c r="B3472" s="37">
        <f>'0'!$A$2</f>
        <v>46112</v>
      </c>
      <c r="C3472" s="37" t="s">
        <v>1197</v>
      </c>
      <c r="D3472" s="195"/>
      <c r="E3472" s="23"/>
      <c r="F3472" s="14"/>
      <c r="G3472" s="22"/>
      <c r="H3472" s="656"/>
      <c r="I3472" s="656"/>
      <c r="J3472" s="656"/>
      <c r="K3472" s="25"/>
      <c r="L3472" s="25"/>
      <c r="M3472" s="25"/>
      <c r="N3472" s="25"/>
      <c r="O3472" s="25"/>
      <c r="P3472" s="25"/>
      <c r="Q3472" s="25"/>
      <c r="R3472" s="25"/>
      <c r="S3472" s="25"/>
      <c r="T3472" s="671"/>
      <c r="U3472" s="730" t="str">
        <f t="shared" si="57"/>
        <v/>
      </c>
    </row>
    <row r="3473" spans="1:21" x14ac:dyDescent="0.25">
      <c r="A3473" s="36" t="str">
        <f>'0'!$A$4</f>
        <v>………………..</v>
      </c>
      <c r="B3473" s="37">
        <f>'0'!$A$2</f>
        <v>46112</v>
      </c>
      <c r="C3473" s="37" t="s">
        <v>1197</v>
      </c>
      <c r="D3473" s="195"/>
      <c r="E3473" s="23"/>
      <c r="F3473" s="14"/>
      <c r="G3473" s="22"/>
      <c r="H3473" s="656"/>
      <c r="I3473" s="656"/>
      <c r="J3473" s="656"/>
      <c r="K3473" s="25"/>
      <c r="L3473" s="25"/>
      <c r="M3473" s="25"/>
      <c r="N3473" s="25"/>
      <c r="O3473" s="25"/>
      <c r="P3473" s="25"/>
      <c r="Q3473" s="25"/>
      <c r="R3473" s="25"/>
      <c r="S3473" s="25"/>
      <c r="T3473" s="671"/>
      <c r="U3473" s="730" t="str">
        <f t="shared" si="57"/>
        <v/>
      </c>
    </row>
    <row r="3474" spans="1:21" x14ac:dyDescent="0.25">
      <c r="A3474" s="36" t="str">
        <f>'0'!$A$4</f>
        <v>………………..</v>
      </c>
      <c r="B3474" s="37">
        <f>'0'!$A$2</f>
        <v>46112</v>
      </c>
      <c r="C3474" s="37" t="s">
        <v>1197</v>
      </c>
      <c r="D3474" s="195"/>
      <c r="E3474" s="23"/>
      <c r="F3474" s="14"/>
      <c r="G3474" s="22"/>
      <c r="H3474" s="656"/>
      <c r="I3474" s="656"/>
      <c r="J3474" s="656"/>
      <c r="K3474" s="25"/>
      <c r="L3474" s="25"/>
      <c r="M3474" s="25"/>
      <c r="N3474" s="25"/>
      <c r="O3474" s="25"/>
      <c r="P3474" s="25"/>
      <c r="Q3474" s="25"/>
      <c r="R3474" s="25"/>
      <c r="S3474" s="25"/>
      <c r="T3474" s="671"/>
      <c r="U3474" s="730" t="str">
        <f t="shared" si="57"/>
        <v/>
      </c>
    </row>
    <row r="3475" spans="1:21" x14ac:dyDescent="0.25">
      <c r="A3475" s="36" t="str">
        <f>'0'!$A$4</f>
        <v>………………..</v>
      </c>
      <c r="B3475" s="37">
        <f>'0'!$A$2</f>
        <v>46112</v>
      </c>
      <c r="C3475" s="37" t="s">
        <v>1197</v>
      </c>
      <c r="D3475" s="195"/>
      <c r="E3475" s="23"/>
      <c r="F3475" s="14"/>
      <c r="G3475" s="22"/>
      <c r="H3475" s="656"/>
      <c r="I3475" s="656"/>
      <c r="J3475" s="656"/>
      <c r="K3475" s="25"/>
      <c r="L3475" s="25"/>
      <c r="M3475" s="25"/>
      <c r="N3475" s="25"/>
      <c r="O3475" s="25"/>
      <c r="P3475" s="25"/>
      <c r="Q3475" s="25"/>
      <c r="R3475" s="25"/>
      <c r="S3475" s="25"/>
      <c r="T3475" s="671"/>
      <c r="U3475" s="730" t="str">
        <f t="shared" si="57"/>
        <v/>
      </c>
    </row>
    <row r="3476" spans="1:21" x14ac:dyDescent="0.25">
      <c r="A3476" s="36" t="str">
        <f>'0'!$A$4</f>
        <v>………………..</v>
      </c>
      <c r="B3476" s="37">
        <f>'0'!$A$2</f>
        <v>46112</v>
      </c>
      <c r="C3476" s="37" t="s">
        <v>1197</v>
      </c>
      <c r="D3476" s="195"/>
      <c r="E3476" s="23"/>
      <c r="F3476" s="14"/>
      <c r="G3476" s="22"/>
      <c r="H3476" s="656"/>
      <c r="I3476" s="656"/>
      <c r="J3476" s="656"/>
      <c r="K3476" s="25"/>
      <c r="L3476" s="25"/>
      <c r="M3476" s="25"/>
      <c r="N3476" s="25"/>
      <c r="O3476" s="25"/>
      <c r="P3476" s="25"/>
      <c r="Q3476" s="25"/>
      <c r="R3476" s="25"/>
      <c r="S3476" s="25"/>
      <c r="T3476" s="671"/>
      <c r="U3476" s="730" t="str">
        <f t="shared" si="57"/>
        <v/>
      </c>
    </row>
    <row r="3477" spans="1:21" x14ac:dyDescent="0.25">
      <c r="A3477" s="36" t="str">
        <f>'0'!$A$4</f>
        <v>………………..</v>
      </c>
      <c r="B3477" s="37">
        <f>'0'!$A$2</f>
        <v>46112</v>
      </c>
      <c r="C3477" s="37" t="s">
        <v>1197</v>
      </c>
      <c r="D3477" s="195"/>
      <c r="E3477" s="23"/>
      <c r="F3477" s="14"/>
      <c r="G3477" s="22"/>
      <c r="H3477" s="656"/>
      <c r="I3477" s="656"/>
      <c r="J3477" s="656"/>
      <c r="K3477" s="25"/>
      <c r="L3477" s="25"/>
      <c r="M3477" s="25"/>
      <c r="N3477" s="25"/>
      <c r="O3477" s="25"/>
      <c r="P3477" s="25"/>
      <c r="Q3477" s="25"/>
      <c r="R3477" s="25"/>
      <c r="S3477" s="25"/>
      <c r="T3477" s="671"/>
      <c r="U3477" s="730" t="str">
        <f t="shared" si="57"/>
        <v/>
      </c>
    </row>
    <row r="3478" spans="1:21" x14ac:dyDescent="0.25">
      <c r="A3478" s="36" t="str">
        <f>'0'!$A$4</f>
        <v>………………..</v>
      </c>
      <c r="B3478" s="37">
        <f>'0'!$A$2</f>
        <v>46112</v>
      </c>
      <c r="C3478" s="37" t="s">
        <v>1197</v>
      </c>
      <c r="D3478" s="195"/>
      <c r="E3478" s="23"/>
      <c r="F3478" s="14"/>
      <c r="G3478" s="22"/>
      <c r="H3478" s="656"/>
      <c r="I3478" s="656"/>
      <c r="J3478" s="656"/>
      <c r="K3478" s="25"/>
      <c r="L3478" s="25"/>
      <c r="M3478" s="25"/>
      <c r="N3478" s="25"/>
      <c r="O3478" s="25"/>
      <c r="P3478" s="25"/>
      <c r="Q3478" s="25"/>
      <c r="R3478" s="25"/>
      <c r="S3478" s="25"/>
      <c r="T3478" s="671"/>
      <c r="U3478" s="730" t="str">
        <f t="shared" si="57"/>
        <v/>
      </c>
    </row>
    <row r="3479" spans="1:21" x14ac:dyDescent="0.25">
      <c r="A3479" s="36" t="str">
        <f>'0'!$A$4</f>
        <v>………………..</v>
      </c>
      <c r="B3479" s="37">
        <f>'0'!$A$2</f>
        <v>46112</v>
      </c>
      <c r="C3479" s="37" t="s">
        <v>1197</v>
      </c>
      <c r="D3479" s="195"/>
      <c r="E3479" s="23"/>
      <c r="F3479" s="14"/>
      <c r="G3479" s="22"/>
      <c r="H3479" s="656"/>
      <c r="I3479" s="656"/>
      <c r="J3479" s="656"/>
      <c r="K3479" s="25"/>
      <c r="L3479" s="25"/>
      <c r="M3479" s="25"/>
      <c r="N3479" s="25"/>
      <c r="O3479" s="25"/>
      <c r="P3479" s="25"/>
      <c r="Q3479" s="25"/>
      <c r="R3479" s="25"/>
      <c r="S3479" s="25"/>
      <c r="T3479" s="671"/>
      <c r="U3479" s="730" t="str">
        <f t="shared" si="57"/>
        <v/>
      </c>
    </row>
    <row r="3480" spans="1:21" x14ac:dyDescent="0.25">
      <c r="A3480" s="36" t="str">
        <f>'0'!$A$4</f>
        <v>………………..</v>
      </c>
      <c r="B3480" s="37">
        <f>'0'!$A$2</f>
        <v>46112</v>
      </c>
      <c r="C3480" s="37" t="s">
        <v>1197</v>
      </c>
      <c r="D3480" s="195"/>
      <c r="E3480" s="23"/>
      <c r="F3480" s="14"/>
      <c r="G3480" s="22"/>
      <c r="H3480" s="656"/>
      <c r="I3480" s="656"/>
      <c r="J3480" s="656"/>
      <c r="K3480" s="25"/>
      <c r="L3480" s="25"/>
      <c r="M3480" s="25"/>
      <c r="N3480" s="25"/>
      <c r="O3480" s="25"/>
      <c r="P3480" s="25"/>
      <c r="Q3480" s="25"/>
      <c r="R3480" s="25"/>
      <c r="S3480" s="25"/>
      <c r="T3480" s="671"/>
      <c r="U3480" s="730" t="str">
        <f t="shared" si="57"/>
        <v/>
      </c>
    </row>
    <row r="3481" spans="1:21" x14ac:dyDescent="0.25">
      <c r="A3481" s="36" t="str">
        <f>'0'!$A$4</f>
        <v>………………..</v>
      </c>
      <c r="B3481" s="37">
        <f>'0'!$A$2</f>
        <v>46112</v>
      </c>
      <c r="C3481" s="37" t="s">
        <v>1197</v>
      </c>
      <c r="D3481" s="195"/>
      <c r="E3481" s="23"/>
      <c r="F3481" s="14"/>
      <c r="G3481" s="22"/>
      <c r="H3481" s="656"/>
      <c r="I3481" s="656"/>
      <c r="J3481" s="656"/>
      <c r="K3481" s="25"/>
      <c r="L3481" s="25"/>
      <c r="M3481" s="25"/>
      <c r="N3481" s="25"/>
      <c r="O3481" s="25"/>
      <c r="P3481" s="25"/>
      <c r="Q3481" s="25"/>
      <c r="R3481" s="25"/>
      <c r="S3481" s="25"/>
      <c r="T3481" s="671"/>
      <c r="U3481" s="730" t="str">
        <f t="shared" si="57"/>
        <v/>
      </c>
    </row>
    <row r="3482" spans="1:21" x14ac:dyDescent="0.25">
      <c r="A3482" s="36" t="str">
        <f>'0'!$A$4</f>
        <v>………………..</v>
      </c>
      <c r="B3482" s="37">
        <f>'0'!$A$2</f>
        <v>46112</v>
      </c>
      <c r="C3482" s="37" t="s">
        <v>1197</v>
      </c>
      <c r="D3482" s="195"/>
      <c r="E3482" s="23"/>
      <c r="F3482" s="14"/>
      <c r="G3482" s="22"/>
      <c r="H3482" s="656"/>
      <c r="I3482" s="656"/>
      <c r="J3482" s="656"/>
      <c r="K3482" s="25"/>
      <c r="L3482" s="25"/>
      <c r="M3482" s="25"/>
      <c r="N3482" s="25"/>
      <c r="O3482" s="25"/>
      <c r="P3482" s="25"/>
      <c r="Q3482" s="25"/>
      <c r="R3482" s="25"/>
      <c r="S3482" s="25"/>
      <c r="T3482" s="671"/>
      <c r="U3482" s="730" t="str">
        <f t="shared" si="57"/>
        <v/>
      </c>
    </row>
    <row r="3483" spans="1:21" x14ac:dyDescent="0.25">
      <c r="A3483" s="36" t="str">
        <f>'0'!$A$4</f>
        <v>………………..</v>
      </c>
      <c r="B3483" s="37">
        <f>'0'!$A$2</f>
        <v>46112</v>
      </c>
      <c r="C3483" s="37" t="s">
        <v>1197</v>
      </c>
      <c r="D3483" s="195"/>
      <c r="E3483" s="23"/>
      <c r="F3483" s="14"/>
      <c r="G3483" s="22"/>
      <c r="H3483" s="656"/>
      <c r="I3483" s="656"/>
      <c r="J3483" s="656"/>
      <c r="K3483" s="25"/>
      <c r="L3483" s="25"/>
      <c r="M3483" s="25"/>
      <c r="N3483" s="25"/>
      <c r="O3483" s="25"/>
      <c r="P3483" s="25"/>
      <c r="Q3483" s="25"/>
      <c r="R3483" s="25"/>
      <c r="S3483" s="25"/>
      <c r="T3483" s="671"/>
      <c r="U3483" s="730" t="str">
        <f t="shared" si="57"/>
        <v/>
      </c>
    </row>
    <row r="3484" spans="1:21" x14ac:dyDescent="0.25">
      <c r="A3484" s="36" t="str">
        <f>'0'!$A$4</f>
        <v>………………..</v>
      </c>
      <c r="B3484" s="37">
        <f>'0'!$A$2</f>
        <v>46112</v>
      </c>
      <c r="C3484" s="37" t="s">
        <v>1197</v>
      </c>
      <c r="D3484" s="195"/>
      <c r="E3484" s="23"/>
      <c r="F3484" s="14"/>
      <c r="G3484" s="22"/>
      <c r="H3484" s="656"/>
      <c r="I3484" s="656"/>
      <c r="J3484" s="656"/>
      <c r="K3484" s="25"/>
      <c r="L3484" s="25"/>
      <c r="M3484" s="25"/>
      <c r="N3484" s="25"/>
      <c r="O3484" s="25"/>
      <c r="P3484" s="25"/>
      <c r="Q3484" s="25"/>
      <c r="R3484" s="25"/>
      <c r="S3484" s="25"/>
      <c r="T3484" s="671"/>
      <c r="U3484" s="730" t="str">
        <f t="shared" si="57"/>
        <v/>
      </c>
    </row>
    <row r="3485" spans="1:21" x14ac:dyDescent="0.25">
      <c r="A3485" s="36" t="str">
        <f>'0'!$A$4</f>
        <v>………………..</v>
      </c>
      <c r="B3485" s="37">
        <f>'0'!$A$2</f>
        <v>46112</v>
      </c>
      <c r="C3485" s="37" t="s">
        <v>1197</v>
      </c>
      <c r="D3485" s="195"/>
      <c r="E3485" s="23"/>
      <c r="F3485" s="14"/>
      <c r="G3485" s="22"/>
      <c r="H3485" s="656"/>
      <c r="I3485" s="656"/>
      <c r="J3485" s="656"/>
      <c r="K3485" s="25"/>
      <c r="L3485" s="25"/>
      <c r="M3485" s="25"/>
      <c r="N3485" s="25"/>
      <c r="O3485" s="25"/>
      <c r="P3485" s="25"/>
      <c r="Q3485" s="25"/>
      <c r="R3485" s="25"/>
      <c r="S3485" s="25"/>
      <c r="T3485" s="671"/>
      <c r="U3485" s="730" t="str">
        <f t="shared" si="57"/>
        <v/>
      </c>
    </row>
    <row r="3486" spans="1:21" x14ac:dyDescent="0.25">
      <c r="A3486" s="36" t="str">
        <f>'0'!$A$4</f>
        <v>………………..</v>
      </c>
      <c r="B3486" s="37">
        <f>'0'!$A$2</f>
        <v>46112</v>
      </c>
      <c r="C3486" s="37" t="s">
        <v>1197</v>
      </c>
      <c r="D3486" s="195"/>
      <c r="E3486" s="23"/>
      <c r="F3486" s="14"/>
      <c r="G3486" s="22"/>
      <c r="H3486" s="656"/>
      <c r="I3486" s="656"/>
      <c r="J3486" s="656"/>
      <c r="K3486" s="25"/>
      <c r="L3486" s="25"/>
      <c r="M3486" s="25"/>
      <c r="N3486" s="25"/>
      <c r="O3486" s="25"/>
      <c r="P3486" s="25"/>
      <c r="Q3486" s="25"/>
      <c r="R3486" s="25"/>
      <c r="S3486" s="25"/>
      <c r="T3486" s="671"/>
      <c r="U3486" s="730" t="str">
        <f t="shared" si="57"/>
        <v/>
      </c>
    </row>
    <row r="3487" spans="1:21" x14ac:dyDescent="0.25">
      <c r="A3487" s="36" t="str">
        <f>'0'!$A$4</f>
        <v>………………..</v>
      </c>
      <c r="B3487" s="37">
        <f>'0'!$A$2</f>
        <v>46112</v>
      </c>
      <c r="C3487" s="37" t="s">
        <v>1197</v>
      </c>
      <c r="D3487" s="195"/>
      <c r="E3487" s="23"/>
      <c r="F3487" s="14"/>
      <c r="G3487" s="22"/>
      <c r="H3487" s="656"/>
      <c r="I3487" s="656"/>
      <c r="J3487" s="656"/>
      <c r="K3487" s="25"/>
      <c r="L3487" s="25"/>
      <c r="M3487" s="25"/>
      <c r="N3487" s="25"/>
      <c r="O3487" s="25"/>
      <c r="P3487" s="25"/>
      <c r="Q3487" s="25"/>
      <c r="R3487" s="25"/>
      <c r="S3487" s="25"/>
      <c r="T3487" s="671"/>
      <c r="U3487" s="730" t="str">
        <f t="shared" si="57"/>
        <v/>
      </c>
    </row>
    <row r="3488" spans="1:21" x14ac:dyDescent="0.25">
      <c r="A3488" s="36" t="str">
        <f>'0'!$A$4</f>
        <v>………………..</v>
      </c>
      <c r="B3488" s="37">
        <f>'0'!$A$2</f>
        <v>46112</v>
      </c>
      <c r="C3488" s="37" t="s">
        <v>1197</v>
      </c>
      <c r="D3488" s="195"/>
      <c r="E3488" s="23"/>
      <c r="F3488" s="14"/>
      <c r="G3488" s="22"/>
      <c r="H3488" s="656"/>
      <c r="I3488" s="656"/>
      <c r="J3488" s="656"/>
      <c r="K3488" s="25"/>
      <c r="L3488" s="25"/>
      <c r="M3488" s="25"/>
      <c r="N3488" s="25"/>
      <c r="O3488" s="25"/>
      <c r="P3488" s="25"/>
      <c r="Q3488" s="25"/>
      <c r="R3488" s="25"/>
      <c r="S3488" s="25"/>
      <c r="T3488" s="671"/>
      <c r="U3488" s="730" t="str">
        <f t="shared" si="57"/>
        <v/>
      </c>
    </row>
    <row r="3489" spans="1:21" x14ac:dyDescent="0.25">
      <c r="A3489" s="36" t="str">
        <f>'0'!$A$4</f>
        <v>………………..</v>
      </c>
      <c r="B3489" s="37">
        <f>'0'!$A$2</f>
        <v>46112</v>
      </c>
      <c r="C3489" s="37" t="s">
        <v>1197</v>
      </c>
      <c r="D3489" s="195"/>
      <c r="E3489" s="23"/>
      <c r="F3489" s="14"/>
      <c r="G3489" s="22"/>
      <c r="H3489" s="656"/>
      <c r="I3489" s="656"/>
      <c r="J3489" s="656"/>
      <c r="K3489" s="25"/>
      <c r="L3489" s="25"/>
      <c r="M3489" s="25"/>
      <c r="N3489" s="25"/>
      <c r="O3489" s="25"/>
      <c r="P3489" s="25"/>
      <c r="Q3489" s="25"/>
      <c r="R3489" s="25"/>
      <c r="S3489" s="25"/>
      <c r="T3489" s="671"/>
      <c r="U3489" s="730" t="str">
        <f t="shared" si="57"/>
        <v/>
      </c>
    </row>
    <row r="3490" spans="1:21" x14ac:dyDescent="0.25">
      <c r="A3490" s="36" t="str">
        <f>'0'!$A$4</f>
        <v>………………..</v>
      </c>
      <c r="B3490" s="37">
        <f>'0'!$A$2</f>
        <v>46112</v>
      </c>
      <c r="C3490" s="37" t="s">
        <v>1197</v>
      </c>
      <c r="D3490" s="195"/>
      <c r="E3490" s="23"/>
      <c r="F3490" s="14"/>
      <c r="G3490" s="22"/>
      <c r="H3490" s="656"/>
      <c r="I3490" s="656"/>
      <c r="J3490" s="656"/>
      <c r="K3490" s="25"/>
      <c r="L3490" s="25"/>
      <c r="M3490" s="25"/>
      <c r="N3490" s="25"/>
      <c r="O3490" s="25"/>
      <c r="P3490" s="25"/>
      <c r="Q3490" s="25"/>
      <c r="R3490" s="25"/>
      <c r="S3490" s="25"/>
      <c r="T3490" s="671"/>
      <c r="U3490" s="730" t="str">
        <f t="shared" si="57"/>
        <v/>
      </c>
    </row>
    <row r="3491" spans="1:21" x14ac:dyDescent="0.25">
      <c r="A3491" s="36" t="str">
        <f>'0'!$A$4</f>
        <v>………………..</v>
      </c>
      <c r="B3491" s="37">
        <f>'0'!$A$2</f>
        <v>46112</v>
      </c>
      <c r="C3491" s="37" t="s">
        <v>1197</v>
      </c>
      <c r="D3491" s="195"/>
      <c r="E3491" s="23"/>
      <c r="F3491" s="14"/>
      <c r="G3491" s="22"/>
      <c r="H3491" s="656"/>
      <c r="I3491" s="656"/>
      <c r="J3491" s="656"/>
      <c r="K3491" s="25"/>
      <c r="L3491" s="25"/>
      <c r="M3491" s="25"/>
      <c r="N3491" s="25"/>
      <c r="O3491" s="25"/>
      <c r="P3491" s="25"/>
      <c r="Q3491" s="25"/>
      <c r="R3491" s="25"/>
      <c r="S3491" s="25"/>
      <c r="T3491" s="671"/>
      <c r="U3491" s="730" t="str">
        <f t="shared" si="57"/>
        <v/>
      </c>
    </row>
    <row r="3492" spans="1:21" x14ac:dyDescent="0.25">
      <c r="A3492" s="36" t="str">
        <f>'0'!$A$4</f>
        <v>………………..</v>
      </c>
      <c r="B3492" s="37">
        <f>'0'!$A$2</f>
        <v>46112</v>
      </c>
      <c r="C3492" s="37" t="s">
        <v>1197</v>
      </c>
      <c r="D3492" s="195"/>
      <c r="E3492" s="23"/>
      <c r="F3492" s="14"/>
      <c r="G3492" s="22"/>
      <c r="H3492" s="656"/>
      <c r="I3492" s="656"/>
      <c r="J3492" s="656"/>
      <c r="K3492" s="25"/>
      <c r="L3492" s="25"/>
      <c r="M3492" s="25"/>
      <c r="N3492" s="25"/>
      <c r="O3492" s="25"/>
      <c r="P3492" s="25"/>
      <c r="Q3492" s="25"/>
      <c r="R3492" s="25"/>
      <c r="S3492" s="25"/>
      <c r="T3492" s="671"/>
      <c r="U3492" s="730" t="str">
        <f t="shared" si="57"/>
        <v/>
      </c>
    </row>
    <row r="3493" spans="1:21" x14ac:dyDescent="0.25">
      <c r="A3493" s="36" t="str">
        <f>'0'!$A$4</f>
        <v>………………..</v>
      </c>
      <c r="B3493" s="37">
        <f>'0'!$A$2</f>
        <v>46112</v>
      </c>
      <c r="C3493" s="37" t="s">
        <v>1197</v>
      </c>
      <c r="D3493" s="195"/>
      <c r="E3493" s="23"/>
      <c r="F3493" s="14"/>
      <c r="G3493" s="22"/>
      <c r="H3493" s="656"/>
      <c r="I3493" s="656"/>
      <c r="J3493" s="656"/>
      <c r="K3493" s="25"/>
      <c r="L3493" s="25"/>
      <c r="M3493" s="25"/>
      <c r="N3493" s="25"/>
      <c r="O3493" s="25"/>
      <c r="P3493" s="25"/>
      <c r="Q3493" s="25"/>
      <c r="R3493" s="25"/>
      <c r="S3493" s="25"/>
      <c r="T3493" s="671"/>
      <c r="U3493" s="730" t="str">
        <f t="shared" si="57"/>
        <v/>
      </c>
    </row>
    <row r="3494" spans="1:21" x14ac:dyDescent="0.25">
      <c r="A3494" s="36" t="str">
        <f>'0'!$A$4</f>
        <v>………………..</v>
      </c>
      <c r="B3494" s="37">
        <f>'0'!$A$2</f>
        <v>46112</v>
      </c>
      <c r="C3494" s="37" t="s">
        <v>1197</v>
      </c>
      <c r="D3494" s="195"/>
      <c r="E3494" s="23"/>
      <c r="F3494" s="14"/>
      <c r="G3494" s="22"/>
      <c r="H3494" s="656"/>
      <c r="I3494" s="656"/>
      <c r="J3494" s="656"/>
      <c r="K3494" s="25"/>
      <c r="L3494" s="25"/>
      <c r="M3494" s="25"/>
      <c r="N3494" s="25"/>
      <c r="O3494" s="25"/>
      <c r="P3494" s="25"/>
      <c r="Q3494" s="25"/>
      <c r="R3494" s="25"/>
      <c r="S3494" s="25"/>
      <c r="T3494" s="671"/>
      <c r="U3494" s="730" t="str">
        <f t="shared" si="57"/>
        <v/>
      </c>
    </row>
    <row r="3495" spans="1:21" x14ac:dyDescent="0.25">
      <c r="A3495" s="36" t="str">
        <f>'0'!$A$4</f>
        <v>………………..</v>
      </c>
      <c r="B3495" s="37">
        <f>'0'!$A$2</f>
        <v>46112</v>
      </c>
      <c r="C3495" s="37" t="s">
        <v>1197</v>
      </c>
      <c r="D3495" s="195"/>
      <c r="E3495" s="23"/>
      <c r="F3495" s="14"/>
      <c r="G3495" s="22"/>
      <c r="H3495" s="656"/>
      <c r="I3495" s="656"/>
      <c r="J3495" s="656"/>
      <c r="K3495" s="25"/>
      <c r="L3495" s="25"/>
      <c r="M3495" s="25"/>
      <c r="N3495" s="25"/>
      <c r="O3495" s="25"/>
      <c r="P3495" s="25"/>
      <c r="Q3495" s="25"/>
      <c r="R3495" s="25"/>
      <c r="S3495" s="25"/>
      <c r="T3495" s="671"/>
      <c r="U3495" s="730" t="str">
        <f t="shared" si="57"/>
        <v/>
      </c>
    </row>
    <row r="3496" spans="1:21" x14ac:dyDescent="0.25">
      <c r="A3496" s="36" t="str">
        <f>'0'!$A$4</f>
        <v>………………..</v>
      </c>
      <c r="B3496" s="37">
        <f>'0'!$A$2</f>
        <v>46112</v>
      </c>
      <c r="C3496" s="37" t="s">
        <v>1197</v>
      </c>
      <c r="D3496" s="195"/>
      <c r="E3496" s="23"/>
      <c r="F3496" s="14"/>
      <c r="G3496" s="22"/>
      <c r="H3496" s="656"/>
      <c r="I3496" s="656"/>
      <c r="J3496" s="656"/>
      <c r="K3496" s="25"/>
      <c r="L3496" s="25"/>
      <c r="M3496" s="25"/>
      <c r="N3496" s="25"/>
      <c r="O3496" s="25"/>
      <c r="P3496" s="25"/>
      <c r="Q3496" s="25"/>
      <c r="R3496" s="25"/>
      <c r="S3496" s="25"/>
      <c r="T3496" s="671"/>
      <c r="U3496" s="730" t="str">
        <f t="shared" si="57"/>
        <v/>
      </c>
    </row>
    <row r="3497" spans="1:21" x14ac:dyDescent="0.25">
      <c r="A3497" s="36" t="str">
        <f>'0'!$A$4</f>
        <v>………………..</v>
      </c>
      <c r="B3497" s="37">
        <f>'0'!$A$2</f>
        <v>46112</v>
      </c>
      <c r="C3497" s="37" t="s">
        <v>1197</v>
      </c>
      <c r="D3497" s="195"/>
      <c r="E3497" s="23"/>
      <c r="F3497" s="14"/>
      <c r="G3497" s="22"/>
      <c r="H3497" s="656"/>
      <c r="I3497" s="656"/>
      <c r="J3497" s="656"/>
      <c r="K3497" s="25"/>
      <c r="L3497" s="25"/>
      <c r="M3497" s="25"/>
      <c r="N3497" s="25"/>
      <c r="O3497" s="25"/>
      <c r="P3497" s="25"/>
      <c r="Q3497" s="25"/>
      <c r="R3497" s="25"/>
      <c r="S3497" s="25"/>
      <c r="T3497" s="671"/>
      <c r="U3497" s="730" t="str">
        <f t="shared" si="57"/>
        <v/>
      </c>
    </row>
    <row r="3498" spans="1:21" x14ac:dyDescent="0.25">
      <c r="A3498" s="36" t="str">
        <f>'0'!$A$4</f>
        <v>………………..</v>
      </c>
      <c r="B3498" s="37">
        <f>'0'!$A$2</f>
        <v>46112</v>
      </c>
      <c r="C3498" s="37" t="s">
        <v>1197</v>
      </c>
      <c r="D3498" s="195"/>
      <c r="E3498" s="23"/>
      <c r="F3498" s="14"/>
      <c r="G3498" s="22"/>
      <c r="H3498" s="656"/>
      <c r="I3498" s="656"/>
      <c r="J3498" s="656"/>
      <c r="K3498" s="25"/>
      <c r="L3498" s="25"/>
      <c r="M3498" s="25"/>
      <c r="N3498" s="25"/>
      <c r="O3498" s="25"/>
      <c r="P3498" s="25"/>
      <c r="Q3498" s="25"/>
      <c r="R3498" s="25"/>
      <c r="S3498" s="25"/>
      <c r="T3498" s="671"/>
      <c r="U3498" s="730" t="str">
        <f t="shared" si="57"/>
        <v/>
      </c>
    </row>
    <row r="3499" spans="1:21" x14ac:dyDescent="0.25">
      <c r="A3499" s="36" t="str">
        <f>'0'!$A$4</f>
        <v>………………..</v>
      </c>
      <c r="B3499" s="37">
        <f>'0'!$A$2</f>
        <v>46112</v>
      </c>
      <c r="C3499" s="37" t="s">
        <v>1197</v>
      </c>
      <c r="D3499" s="195"/>
      <c r="E3499" s="23"/>
      <c r="F3499" s="14"/>
      <c r="G3499" s="22"/>
      <c r="H3499" s="656"/>
      <c r="I3499" s="656"/>
      <c r="J3499" s="656"/>
      <c r="K3499" s="25"/>
      <c r="L3499" s="25"/>
      <c r="M3499" s="25"/>
      <c r="N3499" s="25"/>
      <c r="O3499" s="25"/>
      <c r="P3499" s="25"/>
      <c r="Q3499" s="25"/>
      <c r="R3499" s="25"/>
      <c r="S3499" s="25"/>
      <c r="T3499" s="671"/>
      <c r="U3499" s="730" t="str">
        <f t="shared" si="57"/>
        <v/>
      </c>
    </row>
    <row r="3500" spans="1:21" x14ac:dyDescent="0.25">
      <c r="A3500" s="36" t="str">
        <f>'0'!$A$4</f>
        <v>………………..</v>
      </c>
      <c r="B3500" s="37">
        <f>'0'!$A$2</f>
        <v>46112</v>
      </c>
      <c r="C3500" s="37" t="s">
        <v>1197</v>
      </c>
      <c r="D3500" s="195"/>
      <c r="E3500" s="23"/>
      <c r="F3500" s="14"/>
      <c r="G3500" s="22"/>
      <c r="H3500" s="656"/>
      <c r="I3500" s="656"/>
      <c r="J3500" s="656"/>
      <c r="K3500" s="25"/>
      <c r="L3500" s="25"/>
      <c r="M3500" s="25"/>
      <c r="N3500" s="25"/>
      <c r="O3500" s="25"/>
      <c r="P3500" s="25"/>
      <c r="Q3500" s="25"/>
      <c r="R3500" s="25"/>
      <c r="S3500" s="25"/>
      <c r="T3500" s="671"/>
      <c r="U3500" s="730" t="str">
        <f t="shared" si="57"/>
        <v/>
      </c>
    </row>
    <row r="3501" spans="1:21" x14ac:dyDescent="0.25">
      <c r="A3501" s="36" t="str">
        <f>'0'!$A$4</f>
        <v>………………..</v>
      </c>
      <c r="B3501" s="37">
        <f>'0'!$A$2</f>
        <v>46112</v>
      </c>
      <c r="C3501" s="37" t="s">
        <v>1197</v>
      </c>
      <c r="D3501" s="195"/>
      <c r="E3501" s="23"/>
      <c r="F3501" s="14"/>
      <c r="G3501" s="22"/>
      <c r="H3501" s="656"/>
      <c r="I3501" s="656"/>
      <c r="J3501" s="656"/>
      <c r="K3501" s="25"/>
      <c r="L3501" s="25"/>
      <c r="M3501" s="25"/>
      <c r="N3501" s="25"/>
      <c r="O3501" s="25"/>
      <c r="P3501" s="25"/>
      <c r="Q3501" s="25"/>
      <c r="R3501" s="25"/>
      <c r="S3501" s="25"/>
      <c r="T3501" s="671"/>
      <c r="U3501" s="730" t="str">
        <f t="shared" si="57"/>
        <v/>
      </c>
    </row>
    <row r="3502" spans="1:21" x14ac:dyDescent="0.25">
      <c r="A3502" s="36" t="str">
        <f>'0'!$A$4</f>
        <v>………………..</v>
      </c>
      <c r="B3502" s="37">
        <f>'0'!$A$2</f>
        <v>46112</v>
      </c>
      <c r="C3502" s="37" t="s">
        <v>1197</v>
      </c>
      <c r="D3502" s="195"/>
      <c r="E3502" s="23"/>
      <c r="F3502" s="14"/>
      <c r="G3502" s="22"/>
      <c r="H3502" s="656"/>
      <c r="I3502" s="656"/>
      <c r="J3502" s="656"/>
      <c r="K3502" s="25"/>
      <c r="L3502" s="25"/>
      <c r="M3502" s="25"/>
      <c r="N3502" s="25"/>
      <c r="O3502" s="25"/>
      <c r="P3502" s="25"/>
      <c r="Q3502" s="25"/>
      <c r="R3502" s="25"/>
      <c r="S3502" s="25"/>
      <c r="T3502" s="671"/>
      <c r="U3502" s="730" t="str">
        <f t="shared" si="57"/>
        <v/>
      </c>
    </row>
    <row r="3503" spans="1:21" x14ac:dyDescent="0.25">
      <c r="A3503" s="36" t="str">
        <f>'0'!$A$4</f>
        <v>………………..</v>
      </c>
      <c r="B3503" s="37">
        <f>'0'!$A$2</f>
        <v>46112</v>
      </c>
      <c r="C3503" s="37" t="s">
        <v>1197</v>
      </c>
      <c r="D3503" s="195"/>
      <c r="E3503" s="23"/>
      <c r="F3503" s="14"/>
      <c r="G3503" s="22"/>
      <c r="H3503" s="656"/>
      <c r="I3503" s="656"/>
      <c r="J3503" s="656"/>
      <c r="K3503" s="25"/>
      <c r="L3503" s="25"/>
      <c r="M3503" s="25"/>
      <c r="N3503" s="25"/>
      <c r="O3503" s="25"/>
      <c r="P3503" s="25"/>
      <c r="Q3503" s="25"/>
      <c r="R3503" s="25"/>
      <c r="S3503" s="25"/>
      <c r="T3503" s="671"/>
      <c r="U3503" s="730" t="str">
        <f t="shared" si="57"/>
        <v/>
      </c>
    </row>
    <row r="3504" spans="1:21" x14ac:dyDescent="0.25">
      <c r="A3504" s="36" t="str">
        <f>'0'!$A$4</f>
        <v>………………..</v>
      </c>
      <c r="B3504" s="37">
        <f>'0'!$A$2</f>
        <v>46112</v>
      </c>
      <c r="C3504" s="37" t="s">
        <v>1197</v>
      </c>
      <c r="D3504" s="195"/>
      <c r="E3504" s="23"/>
      <c r="F3504" s="14"/>
      <c r="G3504" s="22"/>
      <c r="H3504" s="656"/>
      <c r="I3504" s="656"/>
      <c r="J3504" s="656"/>
      <c r="K3504" s="25"/>
      <c r="L3504" s="25"/>
      <c r="M3504" s="25"/>
      <c r="N3504" s="25"/>
      <c r="O3504" s="25"/>
      <c r="P3504" s="25"/>
      <c r="Q3504" s="25"/>
      <c r="R3504" s="25"/>
      <c r="S3504" s="25"/>
      <c r="T3504" s="671"/>
      <c r="U3504" s="730" t="str">
        <f t="shared" si="57"/>
        <v/>
      </c>
    </row>
    <row r="3505" spans="1:21" x14ac:dyDescent="0.25">
      <c r="A3505" s="36" t="str">
        <f>'0'!$A$4</f>
        <v>………………..</v>
      </c>
      <c r="B3505" s="37">
        <f>'0'!$A$2</f>
        <v>46112</v>
      </c>
      <c r="C3505" s="37" t="s">
        <v>1197</v>
      </c>
      <c r="D3505" s="195"/>
      <c r="E3505" s="23"/>
      <c r="F3505" s="14"/>
      <c r="G3505" s="22"/>
      <c r="H3505" s="656"/>
      <c r="I3505" s="656"/>
      <c r="J3505" s="656"/>
      <c r="K3505" s="25"/>
      <c r="L3505" s="25"/>
      <c r="M3505" s="25"/>
      <c r="N3505" s="25"/>
      <c r="O3505" s="25"/>
      <c r="P3505" s="25"/>
      <c r="Q3505" s="25"/>
      <c r="R3505" s="25"/>
      <c r="S3505" s="25"/>
      <c r="T3505" s="671"/>
      <c r="U3505" s="730" t="str">
        <f t="shared" si="57"/>
        <v/>
      </c>
    </row>
    <row r="3506" spans="1:21" x14ac:dyDescent="0.25">
      <c r="A3506" s="36" t="str">
        <f>'0'!$A$4</f>
        <v>………………..</v>
      </c>
      <c r="B3506" s="37">
        <f>'0'!$A$2</f>
        <v>46112</v>
      </c>
      <c r="C3506" s="37" t="s">
        <v>1197</v>
      </c>
      <c r="D3506" s="195"/>
      <c r="E3506" s="23"/>
      <c r="F3506" s="14"/>
      <c r="G3506" s="22"/>
      <c r="H3506" s="656"/>
      <c r="I3506" s="656"/>
      <c r="J3506" s="656"/>
      <c r="K3506" s="25"/>
      <c r="L3506" s="25"/>
      <c r="M3506" s="25"/>
      <c r="N3506" s="25"/>
      <c r="O3506" s="25"/>
      <c r="P3506" s="25"/>
      <c r="Q3506" s="25"/>
      <c r="R3506" s="25"/>
      <c r="S3506" s="25"/>
      <c r="T3506" s="671"/>
      <c r="U3506" s="730" t="str">
        <f t="shared" si="57"/>
        <v/>
      </c>
    </row>
    <row r="3507" spans="1:21" x14ac:dyDescent="0.25">
      <c r="A3507" s="36" t="str">
        <f>'0'!$A$4</f>
        <v>………………..</v>
      </c>
      <c r="B3507" s="37">
        <f>'0'!$A$2</f>
        <v>46112</v>
      </c>
      <c r="C3507" s="37" t="s">
        <v>1197</v>
      </c>
      <c r="D3507" s="195"/>
      <c r="E3507" s="23"/>
      <c r="F3507" s="14"/>
      <c r="G3507" s="22"/>
      <c r="H3507" s="656"/>
      <c r="I3507" s="656"/>
      <c r="J3507" s="656"/>
      <c r="K3507" s="25"/>
      <c r="L3507" s="25"/>
      <c r="M3507" s="25"/>
      <c r="N3507" s="25"/>
      <c r="O3507" s="25"/>
      <c r="P3507" s="25"/>
      <c r="Q3507" s="25"/>
      <c r="R3507" s="25"/>
      <c r="S3507" s="25"/>
      <c r="T3507" s="671"/>
      <c r="U3507" s="730" t="str">
        <f t="shared" si="57"/>
        <v/>
      </c>
    </row>
    <row r="3508" spans="1:21" x14ac:dyDescent="0.25">
      <c r="A3508" s="36" t="str">
        <f>'0'!$A$4</f>
        <v>………………..</v>
      </c>
      <c r="B3508" s="37">
        <f>'0'!$A$2</f>
        <v>46112</v>
      </c>
      <c r="C3508" s="37" t="s">
        <v>1197</v>
      </c>
      <c r="D3508" s="195"/>
      <c r="E3508" s="23"/>
      <c r="F3508" s="14"/>
      <c r="G3508" s="22"/>
      <c r="H3508" s="656"/>
      <c r="I3508" s="656"/>
      <c r="J3508" s="656"/>
      <c r="K3508" s="25"/>
      <c r="L3508" s="25"/>
      <c r="M3508" s="25"/>
      <c r="N3508" s="25"/>
      <c r="O3508" s="25"/>
      <c r="P3508" s="25"/>
      <c r="Q3508" s="25"/>
      <c r="R3508" s="25"/>
      <c r="S3508" s="25"/>
      <c r="T3508" s="671"/>
      <c r="U3508" s="730" t="str">
        <f t="shared" si="57"/>
        <v/>
      </c>
    </row>
    <row r="3509" spans="1:21" x14ac:dyDescent="0.25">
      <c r="A3509" s="36" t="str">
        <f>'0'!$A$4</f>
        <v>………………..</v>
      </c>
      <c r="B3509" s="37">
        <f>'0'!$A$2</f>
        <v>46112</v>
      </c>
      <c r="C3509" s="37" t="s">
        <v>1197</v>
      </c>
      <c r="D3509" s="195"/>
      <c r="E3509" s="23"/>
      <c r="F3509" s="14"/>
      <c r="G3509" s="22"/>
      <c r="H3509" s="656"/>
      <c r="I3509" s="656"/>
      <c r="J3509" s="656"/>
      <c r="K3509" s="25"/>
      <c r="L3509" s="25"/>
      <c r="M3509" s="25"/>
      <c r="N3509" s="25"/>
      <c r="O3509" s="25"/>
      <c r="P3509" s="25"/>
      <c r="Q3509" s="25"/>
      <c r="R3509" s="25"/>
      <c r="S3509" s="25"/>
      <c r="T3509" s="671"/>
      <c r="U3509" s="730" t="str">
        <f t="shared" si="57"/>
        <v/>
      </c>
    </row>
    <row r="3510" spans="1:21" x14ac:dyDescent="0.25">
      <c r="A3510" s="36" t="str">
        <f>'0'!$A$4</f>
        <v>………………..</v>
      </c>
      <c r="B3510" s="37">
        <f>'0'!$A$2</f>
        <v>46112</v>
      </c>
      <c r="C3510" s="37" t="s">
        <v>1197</v>
      </c>
      <c r="D3510" s="195"/>
      <c r="E3510" s="23"/>
      <c r="F3510" s="14"/>
      <c r="G3510" s="22"/>
      <c r="H3510" s="656"/>
      <c r="I3510" s="656"/>
      <c r="J3510" s="656"/>
      <c r="K3510" s="25"/>
      <c r="L3510" s="25"/>
      <c r="M3510" s="25"/>
      <c r="N3510" s="25"/>
      <c r="O3510" s="25"/>
      <c r="P3510" s="25"/>
      <c r="Q3510" s="25"/>
      <c r="R3510" s="25"/>
      <c r="S3510" s="25"/>
      <c r="T3510" s="671"/>
      <c r="U3510" s="730" t="str">
        <f t="shared" si="57"/>
        <v/>
      </c>
    </row>
    <row r="3511" spans="1:21" x14ac:dyDescent="0.25">
      <c r="A3511" s="36" t="str">
        <f>'0'!$A$4</f>
        <v>………………..</v>
      </c>
      <c r="B3511" s="37">
        <f>'0'!$A$2</f>
        <v>46112</v>
      </c>
      <c r="C3511" s="37" t="s">
        <v>1197</v>
      </c>
      <c r="D3511" s="195"/>
      <c r="E3511" s="23"/>
      <c r="F3511" s="14"/>
      <c r="G3511" s="22"/>
      <c r="H3511" s="656"/>
      <c r="I3511" s="656"/>
      <c r="J3511" s="656"/>
      <c r="K3511" s="25"/>
      <c r="L3511" s="25"/>
      <c r="M3511" s="25"/>
      <c r="N3511" s="25"/>
      <c r="O3511" s="25"/>
      <c r="P3511" s="25"/>
      <c r="Q3511" s="25"/>
      <c r="R3511" s="25"/>
      <c r="S3511" s="25"/>
      <c r="T3511" s="671"/>
      <c r="U3511" s="730" t="str">
        <f t="shared" si="57"/>
        <v/>
      </c>
    </row>
    <row r="3512" spans="1:21" x14ac:dyDescent="0.25">
      <c r="A3512" s="36" t="str">
        <f>'0'!$A$4</f>
        <v>………………..</v>
      </c>
      <c r="B3512" s="37">
        <f>'0'!$A$2</f>
        <v>46112</v>
      </c>
      <c r="C3512" s="37" t="s">
        <v>1197</v>
      </c>
      <c r="D3512" s="195"/>
      <c r="E3512" s="23"/>
      <c r="F3512" s="14"/>
      <c r="G3512" s="22"/>
      <c r="H3512" s="656"/>
      <c r="I3512" s="656"/>
      <c r="J3512" s="656"/>
      <c r="K3512" s="25"/>
      <c r="L3512" s="25"/>
      <c r="M3512" s="25"/>
      <c r="N3512" s="25"/>
      <c r="O3512" s="25"/>
      <c r="P3512" s="25"/>
      <c r="Q3512" s="25"/>
      <c r="R3512" s="25"/>
      <c r="S3512" s="25"/>
      <c r="T3512" s="671"/>
      <c r="U3512" s="730" t="str">
        <f t="shared" si="57"/>
        <v/>
      </c>
    </row>
    <row r="3513" spans="1:21" x14ac:dyDescent="0.25">
      <c r="A3513" s="36" t="str">
        <f>'0'!$A$4</f>
        <v>………………..</v>
      </c>
      <c r="B3513" s="37">
        <f>'0'!$A$2</f>
        <v>46112</v>
      </c>
      <c r="C3513" s="37" t="s">
        <v>1197</v>
      </c>
      <c r="D3513" s="195"/>
      <c r="E3513" s="23"/>
      <c r="F3513" s="14"/>
      <c r="G3513" s="22"/>
      <c r="H3513" s="656"/>
      <c r="I3513" s="656"/>
      <c r="J3513" s="656"/>
      <c r="K3513" s="25"/>
      <c r="L3513" s="25"/>
      <c r="M3513" s="25"/>
      <c r="N3513" s="25"/>
      <c r="O3513" s="25"/>
      <c r="P3513" s="25"/>
      <c r="Q3513" s="25"/>
      <c r="R3513" s="25"/>
      <c r="S3513" s="25"/>
      <c r="T3513" s="671"/>
      <c r="U3513" s="730" t="str">
        <f t="shared" si="57"/>
        <v/>
      </c>
    </row>
    <row r="3514" spans="1:21" x14ac:dyDescent="0.25">
      <c r="A3514" s="36" t="str">
        <f>'0'!$A$4</f>
        <v>………………..</v>
      </c>
      <c r="B3514" s="37">
        <f>'0'!$A$2</f>
        <v>46112</v>
      </c>
      <c r="C3514" s="37" t="s">
        <v>1197</v>
      </c>
      <c r="D3514" s="195"/>
      <c r="E3514" s="23"/>
      <c r="F3514" s="14"/>
      <c r="G3514" s="22"/>
      <c r="H3514" s="656"/>
      <c r="I3514" s="656"/>
      <c r="J3514" s="656"/>
      <c r="K3514" s="25"/>
      <c r="L3514" s="25"/>
      <c r="M3514" s="25"/>
      <c r="N3514" s="25"/>
      <c r="O3514" s="25"/>
      <c r="P3514" s="25"/>
      <c r="Q3514" s="25"/>
      <c r="R3514" s="25"/>
      <c r="S3514" s="25"/>
      <c r="T3514" s="671"/>
      <c r="U3514" s="730" t="str">
        <f t="shared" si="57"/>
        <v/>
      </c>
    </row>
    <row r="3515" spans="1:21" x14ac:dyDescent="0.25">
      <c r="A3515" s="36" t="str">
        <f>'0'!$A$4</f>
        <v>………………..</v>
      </c>
      <c r="B3515" s="37">
        <f>'0'!$A$2</f>
        <v>46112</v>
      </c>
      <c r="C3515" s="37" t="s">
        <v>1197</v>
      </c>
      <c r="D3515" s="195"/>
      <c r="E3515" s="23"/>
      <c r="F3515" s="14"/>
      <c r="G3515" s="22"/>
      <c r="H3515" s="656"/>
      <c r="I3515" s="656"/>
      <c r="J3515" s="656"/>
      <c r="K3515" s="25"/>
      <c r="L3515" s="25"/>
      <c r="M3515" s="25"/>
      <c r="N3515" s="25"/>
      <c r="O3515" s="25"/>
      <c r="P3515" s="25"/>
      <c r="Q3515" s="25"/>
      <c r="R3515" s="25"/>
      <c r="S3515" s="25"/>
      <c r="T3515" s="671"/>
      <c r="U3515" s="730" t="str">
        <f t="shared" si="57"/>
        <v/>
      </c>
    </row>
    <row r="3516" spans="1:21" x14ac:dyDescent="0.25">
      <c r="A3516" s="36" t="str">
        <f>'0'!$A$4</f>
        <v>………………..</v>
      </c>
      <c r="B3516" s="37">
        <f>'0'!$A$2</f>
        <v>46112</v>
      </c>
      <c r="C3516" s="37" t="s">
        <v>1197</v>
      </c>
      <c r="D3516" s="195"/>
      <c r="E3516" s="23"/>
      <c r="F3516" s="14"/>
      <c r="G3516" s="22"/>
      <c r="H3516" s="656"/>
      <c r="I3516" s="656"/>
      <c r="J3516" s="656"/>
      <c r="K3516" s="25"/>
      <c r="L3516" s="25"/>
      <c r="M3516" s="25"/>
      <c r="N3516" s="25"/>
      <c r="O3516" s="25"/>
      <c r="P3516" s="25"/>
      <c r="Q3516" s="25"/>
      <c r="R3516" s="25"/>
      <c r="S3516" s="25"/>
      <c r="T3516" s="671"/>
      <c r="U3516" s="730" t="str">
        <f t="shared" si="57"/>
        <v/>
      </c>
    </row>
    <row r="3517" spans="1:21" x14ac:dyDescent="0.25">
      <c r="A3517" s="36" t="str">
        <f>'0'!$A$4</f>
        <v>………………..</v>
      </c>
      <c r="B3517" s="37">
        <f>'0'!$A$2</f>
        <v>46112</v>
      </c>
      <c r="C3517" s="37" t="s">
        <v>1197</v>
      </c>
      <c r="D3517" s="195"/>
      <c r="E3517" s="23"/>
      <c r="F3517" s="14"/>
      <c r="G3517" s="22"/>
      <c r="H3517" s="656"/>
      <c r="I3517" s="656"/>
      <c r="J3517" s="656"/>
      <c r="K3517" s="25"/>
      <c r="L3517" s="25"/>
      <c r="M3517" s="25"/>
      <c r="N3517" s="25"/>
      <c r="O3517" s="25"/>
      <c r="P3517" s="25"/>
      <c r="Q3517" s="25"/>
      <c r="R3517" s="25"/>
      <c r="S3517" s="25"/>
      <c r="T3517" s="671"/>
      <c r="U3517" s="730" t="str">
        <f t="shared" si="57"/>
        <v/>
      </c>
    </row>
    <row r="3518" spans="1:21" x14ac:dyDescent="0.25">
      <c r="A3518" s="36" t="str">
        <f>'0'!$A$4</f>
        <v>………………..</v>
      </c>
      <c r="B3518" s="37">
        <f>'0'!$A$2</f>
        <v>46112</v>
      </c>
      <c r="C3518" s="37" t="s">
        <v>1197</v>
      </c>
      <c r="D3518" s="195"/>
      <c r="E3518" s="23"/>
      <c r="F3518" s="14"/>
      <c r="G3518" s="22"/>
      <c r="H3518" s="656"/>
      <c r="I3518" s="656"/>
      <c r="J3518" s="656"/>
      <c r="K3518" s="25"/>
      <c r="L3518" s="25"/>
      <c r="M3518" s="25"/>
      <c r="N3518" s="25"/>
      <c r="O3518" s="25"/>
      <c r="P3518" s="25"/>
      <c r="Q3518" s="25"/>
      <c r="R3518" s="25"/>
      <c r="S3518" s="25"/>
      <c r="T3518" s="671"/>
      <c r="U3518" s="730" t="str">
        <f t="shared" si="57"/>
        <v/>
      </c>
    </row>
    <row r="3519" spans="1:21" x14ac:dyDescent="0.25">
      <c r="A3519" s="36" t="str">
        <f>'0'!$A$4</f>
        <v>………………..</v>
      </c>
      <c r="B3519" s="37">
        <f>'0'!$A$2</f>
        <v>46112</v>
      </c>
      <c r="C3519" s="37" t="s">
        <v>1197</v>
      </c>
      <c r="D3519" s="195"/>
      <c r="E3519" s="23"/>
      <c r="F3519" s="14"/>
      <c r="G3519" s="22"/>
      <c r="H3519" s="656"/>
      <c r="I3519" s="656"/>
      <c r="J3519" s="656"/>
      <c r="K3519" s="25"/>
      <c r="L3519" s="25"/>
      <c r="M3519" s="25"/>
      <c r="N3519" s="25"/>
      <c r="O3519" s="25"/>
      <c r="P3519" s="25"/>
      <c r="Q3519" s="25"/>
      <c r="R3519" s="25"/>
      <c r="S3519" s="25"/>
      <c r="T3519" s="671"/>
      <c r="U3519" s="730" t="str">
        <f t="shared" si="57"/>
        <v/>
      </c>
    </row>
    <row r="3520" spans="1:21" x14ac:dyDescent="0.25">
      <c r="A3520" s="36" t="str">
        <f>'0'!$A$4</f>
        <v>………………..</v>
      </c>
      <c r="B3520" s="37">
        <f>'0'!$A$2</f>
        <v>46112</v>
      </c>
      <c r="C3520" s="37" t="s">
        <v>1197</v>
      </c>
      <c r="D3520" s="195"/>
      <c r="E3520" s="23"/>
      <c r="F3520" s="14"/>
      <c r="G3520" s="22"/>
      <c r="H3520" s="656"/>
      <c r="I3520" s="656"/>
      <c r="J3520" s="656"/>
      <c r="K3520" s="25"/>
      <c r="L3520" s="25"/>
      <c r="M3520" s="25"/>
      <c r="N3520" s="25"/>
      <c r="O3520" s="25"/>
      <c r="P3520" s="25"/>
      <c r="Q3520" s="25"/>
      <c r="R3520" s="25"/>
      <c r="S3520" s="25"/>
      <c r="T3520" s="671"/>
      <c r="U3520" s="730" t="str">
        <f t="shared" si="57"/>
        <v/>
      </c>
    </row>
    <row r="3521" spans="1:21" x14ac:dyDescent="0.25">
      <c r="A3521" s="36" t="str">
        <f>'0'!$A$4</f>
        <v>………………..</v>
      </c>
      <c r="B3521" s="37">
        <f>'0'!$A$2</f>
        <v>46112</v>
      </c>
      <c r="C3521" s="37" t="s">
        <v>1197</v>
      </c>
      <c r="D3521" s="195"/>
      <c r="E3521" s="23"/>
      <c r="F3521" s="14"/>
      <c r="G3521" s="22"/>
      <c r="H3521" s="656"/>
      <c r="I3521" s="656"/>
      <c r="J3521" s="656"/>
      <c r="K3521" s="25"/>
      <c r="L3521" s="25"/>
      <c r="M3521" s="25"/>
      <c r="N3521" s="25"/>
      <c r="O3521" s="25"/>
      <c r="P3521" s="25"/>
      <c r="Q3521" s="25"/>
      <c r="R3521" s="25"/>
      <c r="S3521" s="25"/>
      <c r="T3521" s="671"/>
      <c r="U3521" s="730" t="str">
        <f t="shared" si="57"/>
        <v/>
      </c>
    </row>
    <row r="3522" spans="1:21" x14ac:dyDescent="0.25">
      <c r="A3522" s="36" t="str">
        <f>'0'!$A$4</f>
        <v>………………..</v>
      </c>
      <c r="B3522" s="37">
        <f>'0'!$A$2</f>
        <v>46112</v>
      </c>
      <c r="C3522" s="37" t="s">
        <v>1197</v>
      </c>
      <c r="D3522" s="195"/>
      <c r="E3522" s="23"/>
      <c r="F3522" s="14"/>
      <c r="G3522" s="22"/>
      <c r="H3522" s="656"/>
      <c r="I3522" s="656"/>
      <c r="J3522" s="656"/>
      <c r="K3522" s="25"/>
      <c r="L3522" s="25"/>
      <c r="M3522" s="25"/>
      <c r="N3522" s="25"/>
      <c r="O3522" s="25"/>
      <c r="P3522" s="25"/>
      <c r="Q3522" s="25"/>
      <c r="R3522" s="25"/>
      <c r="S3522" s="25"/>
      <c r="T3522" s="671"/>
      <c r="U3522" s="730" t="str">
        <f t="shared" si="57"/>
        <v/>
      </c>
    </row>
    <row r="3523" spans="1:21" x14ac:dyDescent="0.25">
      <c r="A3523" s="36" t="str">
        <f>'0'!$A$4</f>
        <v>………………..</v>
      </c>
      <c r="B3523" s="37">
        <f>'0'!$A$2</f>
        <v>46112</v>
      </c>
      <c r="C3523" s="37" t="s">
        <v>1197</v>
      </c>
      <c r="D3523" s="195"/>
      <c r="E3523" s="23"/>
      <c r="F3523" s="14"/>
      <c r="G3523" s="22"/>
      <c r="H3523" s="656"/>
      <c r="I3523" s="656"/>
      <c r="J3523" s="656"/>
      <c r="K3523" s="25"/>
      <c r="L3523" s="25"/>
      <c r="M3523" s="25"/>
      <c r="N3523" s="25"/>
      <c r="O3523" s="25"/>
      <c r="P3523" s="25"/>
      <c r="Q3523" s="25"/>
      <c r="R3523" s="25"/>
      <c r="S3523" s="25"/>
      <c r="T3523" s="671"/>
      <c r="U3523" s="730" t="str">
        <f t="shared" si="57"/>
        <v/>
      </c>
    </row>
    <row r="3524" spans="1:21" x14ac:dyDescent="0.25">
      <c r="A3524" s="36" t="str">
        <f>'0'!$A$4</f>
        <v>………………..</v>
      </c>
      <c r="B3524" s="37">
        <f>'0'!$A$2</f>
        <v>46112</v>
      </c>
      <c r="C3524" s="37" t="s">
        <v>1197</v>
      </c>
      <c r="D3524" s="195"/>
      <c r="E3524" s="23"/>
      <c r="F3524" s="14"/>
      <c r="G3524" s="22"/>
      <c r="H3524" s="656"/>
      <c r="I3524" s="656"/>
      <c r="J3524" s="656"/>
      <c r="K3524" s="25"/>
      <c r="L3524" s="25"/>
      <c r="M3524" s="25"/>
      <c r="N3524" s="25"/>
      <c r="O3524" s="25"/>
      <c r="P3524" s="25"/>
      <c r="Q3524" s="25"/>
      <c r="R3524" s="25"/>
      <c r="S3524" s="25"/>
      <c r="T3524" s="671"/>
      <c r="U3524" s="730" t="str">
        <f t="shared" si="57"/>
        <v/>
      </c>
    </row>
    <row r="3525" spans="1:21" x14ac:dyDescent="0.25">
      <c r="A3525" s="36" t="str">
        <f>'0'!$A$4</f>
        <v>………………..</v>
      </c>
      <c r="B3525" s="37">
        <f>'0'!$A$2</f>
        <v>46112</v>
      </c>
      <c r="C3525" s="37" t="s">
        <v>1197</v>
      </c>
      <c r="D3525" s="195"/>
      <c r="E3525" s="23"/>
      <c r="F3525" s="14"/>
      <c r="G3525" s="22"/>
      <c r="H3525" s="656"/>
      <c r="I3525" s="656"/>
      <c r="J3525" s="656"/>
      <c r="K3525" s="25"/>
      <c r="L3525" s="25"/>
      <c r="M3525" s="25"/>
      <c r="N3525" s="25"/>
      <c r="O3525" s="25"/>
      <c r="P3525" s="25"/>
      <c r="Q3525" s="25"/>
      <c r="R3525" s="25"/>
      <c r="S3525" s="25"/>
      <c r="T3525" s="671"/>
      <c r="U3525" s="730" t="str">
        <f t="shared" si="57"/>
        <v/>
      </c>
    </row>
    <row r="3526" spans="1:21" x14ac:dyDescent="0.25">
      <c r="A3526" s="36" t="str">
        <f>'0'!$A$4</f>
        <v>………………..</v>
      </c>
      <c r="B3526" s="37">
        <f>'0'!$A$2</f>
        <v>46112</v>
      </c>
      <c r="C3526" s="37" t="s">
        <v>1197</v>
      </c>
      <c r="D3526" s="195"/>
      <c r="E3526" s="23"/>
      <c r="F3526" s="14"/>
      <c r="G3526" s="22"/>
      <c r="H3526" s="656"/>
      <c r="I3526" s="656"/>
      <c r="J3526" s="656"/>
      <c r="K3526" s="25"/>
      <c r="L3526" s="25"/>
      <c r="M3526" s="25"/>
      <c r="N3526" s="25"/>
      <c r="O3526" s="25"/>
      <c r="P3526" s="25"/>
      <c r="Q3526" s="25"/>
      <c r="R3526" s="25"/>
      <c r="S3526" s="25"/>
      <c r="T3526" s="671"/>
      <c r="U3526" s="730" t="str">
        <f t="shared" si="57"/>
        <v/>
      </c>
    </row>
    <row r="3527" spans="1:21" x14ac:dyDescent="0.25">
      <c r="A3527" s="36" t="str">
        <f>'0'!$A$4</f>
        <v>………………..</v>
      </c>
      <c r="B3527" s="37">
        <f>'0'!$A$2</f>
        <v>46112</v>
      </c>
      <c r="C3527" s="37" t="s">
        <v>1197</v>
      </c>
      <c r="D3527" s="195"/>
      <c r="E3527" s="23"/>
      <c r="F3527" s="14"/>
      <c r="G3527" s="22"/>
      <c r="H3527" s="656"/>
      <c r="I3527" s="656"/>
      <c r="J3527" s="656"/>
      <c r="K3527" s="25"/>
      <c r="L3527" s="25"/>
      <c r="M3527" s="25"/>
      <c r="N3527" s="25"/>
      <c r="O3527" s="25"/>
      <c r="P3527" s="25"/>
      <c r="Q3527" s="25"/>
      <c r="R3527" s="25"/>
      <c r="S3527" s="25"/>
      <c r="T3527" s="671"/>
      <c r="U3527" s="730" t="str">
        <f t="shared" si="57"/>
        <v/>
      </c>
    </row>
    <row r="3528" spans="1:21" x14ac:dyDescent="0.25">
      <c r="A3528" s="36" t="str">
        <f>'0'!$A$4</f>
        <v>………………..</v>
      </c>
      <c r="B3528" s="37">
        <f>'0'!$A$2</f>
        <v>46112</v>
      </c>
      <c r="C3528" s="37" t="s">
        <v>1197</v>
      </c>
      <c r="D3528" s="195"/>
      <c r="E3528" s="23"/>
      <c r="F3528" s="14"/>
      <c r="G3528" s="22"/>
      <c r="H3528" s="656"/>
      <c r="I3528" s="656"/>
      <c r="J3528" s="656"/>
      <c r="K3528" s="25"/>
      <c r="L3528" s="25"/>
      <c r="M3528" s="25"/>
      <c r="N3528" s="25"/>
      <c r="O3528" s="25"/>
      <c r="P3528" s="25"/>
      <c r="Q3528" s="25"/>
      <c r="R3528" s="25"/>
      <c r="S3528" s="25"/>
      <c r="T3528" s="671"/>
      <c r="U3528" s="730" t="str">
        <f t="shared" si="57"/>
        <v/>
      </c>
    </row>
    <row r="3529" spans="1:21" x14ac:dyDescent="0.25">
      <c r="A3529" s="36" t="str">
        <f>'0'!$A$4</f>
        <v>………………..</v>
      </c>
      <c r="B3529" s="37">
        <f>'0'!$A$2</f>
        <v>46112</v>
      </c>
      <c r="C3529" s="37" t="s">
        <v>1197</v>
      </c>
      <c r="D3529" s="195"/>
      <c r="E3529" s="23"/>
      <c r="F3529" s="14"/>
      <c r="G3529" s="22"/>
      <c r="H3529" s="656"/>
      <c r="I3529" s="656"/>
      <c r="J3529" s="656"/>
      <c r="K3529" s="25"/>
      <c r="L3529" s="25"/>
      <c r="M3529" s="25"/>
      <c r="N3529" s="25"/>
      <c r="O3529" s="25"/>
      <c r="P3529" s="25"/>
      <c r="Q3529" s="25"/>
      <c r="R3529" s="25"/>
      <c r="S3529" s="25"/>
      <c r="T3529" s="671"/>
      <c r="U3529" s="730" t="str">
        <f t="shared" si="57"/>
        <v/>
      </c>
    </row>
    <row r="3530" spans="1:21" x14ac:dyDescent="0.25">
      <c r="A3530" s="36" t="str">
        <f>'0'!$A$4</f>
        <v>………………..</v>
      </c>
      <c r="B3530" s="37">
        <f>'0'!$A$2</f>
        <v>46112</v>
      </c>
      <c r="C3530" s="37" t="s">
        <v>1197</v>
      </c>
      <c r="D3530" s="195"/>
      <c r="E3530" s="23"/>
      <c r="F3530" s="14"/>
      <c r="G3530" s="22"/>
      <c r="H3530" s="656"/>
      <c r="I3530" s="656"/>
      <c r="J3530" s="656"/>
      <c r="K3530" s="25"/>
      <c r="L3530" s="25"/>
      <c r="M3530" s="25"/>
      <c r="N3530" s="25"/>
      <c r="O3530" s="25"/>
      <c r="P3530" s="25"/>
      <c r="Q3530" s="25"/>
      <c r="R3530" s="25"/>
      <c r="S3530" s="25"/>
      <c r="T3530" s="671"/>
      <c r="U3530" s="730" t="str">
        <f t="shared" si="57"/>
        <v/>
      </c>
    </row>
    <row r="3531" spans="1:21" x14ac:dyDescent="0.25">
      <c r="A3531" s="36" t="str">
        <f>'0'!$A$4</f>
        <v>………………..</v>
      </c>
      <c r="B3531" s="37">
        <f>'0'!$A$2</f>
        <v>46112</v>
      </c>
      <c r="C3531" s="37" t="s">
        <v>1197</v>
      </c>
      <c r="D3531" s="195"/>
      <c r="E3531" s="23"/>
      <c r="F3531" s="14"/>
      <c r="G3531" s="22"/>
      <c r="H3531" s="656"/>
      <c r="I3531" s="656"/>
      <c r="J3531" s="656"/>
      <c r="K3531" s="25"/>
      <c r="L3531" s="25"/>
      <c r="M3531" s="25"/>
      <c r="N3531" s="25"/>
      <c r="O3531" s="25"/>
      <c r="P3531" s="25"/>
      <c r="Q3531" s="25"/>
      <c r="R3531" s="25"/>
      <c r="S3531" s="25"/>
      <c r="T3531" s="671"/>
      <c r="U3531" s="730" t="str">
        <f t="shared" ref="U3531:U3594" si="58">IF(COUNTBLANK(D3531:S3531)=16,"",IF(D3531="999999999","",IF(ISNUMBER(VALUE(D3531)),IF(LEN(D3531)&lt;&gt;9,"Въведеното ЕИК е твърде късо или твърде дълго",IF(OR(MOD(MID(D3531,1,1)*1+MID(D3531,2,1)*2+MID(D3531,3,1)*3+MID(D3531,4,1)*4+MID(D3531,5,1)*5+MID(D3531,6,1)*6+MID(D3531,7,1)*7+MID(D3531,8,1)*8,11)-MID(D3531,9,1)=0,AND(MOD(MID(D3531,1,1)*3+MID(D3531,2,1)*4+MID(D3531,3,1)*5+MID(D3531,4,1)*6+MID(D3531,5,1)*7+MID(D3531,6,1)*8+MID(D3531,7,1)*9+MID(D3531,8,1)*10,11)=10,MID(D3531,9,1)*1=0),MOD(MID(D3531,1,1)*3+MID(D3531,2,1)*4+MID(D3531,3,1)*5+MID(D3531,4,1)*6+MID(D3531,5,1)*7+MID(D3531,6,1)*8+MID(D3531,7,1)*9+MID(D3531,8,1)*10,11)-MID(D3531,9,1)=0),"","Въведеното ЕИК е невалидно")),"Въведеното ЕИК съдържа непозволени символи")))</f>
        <v/>
      </c>
    </row>
    <row r="3532" spans="1:21" x14ac:dyDescent="0.25">
      <c r="A3532" s="36" t="str">
        <f>'0'!$A$4</f>
        <v>………………..</v>
      </c>
      <c r="B3532" s="37">
        <f>'0'!$A$2</f>
        <v>46112</v>
      </c>
      <c r="C3532" s="37" t="s">
        <v>1197</v>
      </c>
      <c r="D3532" s="195"/>
      <c r="E3532" s="23"/>
      <c r="F3532" s="14"/>
      <c r="G3532" s="22"/>
      <c r="H3532" s="656"/>
      <c r="I3532" s="656"/>
      <c r="J3532" s="656"/>
      <c r="K3532" s="25"/>
      <c r="L3532" s="25"/>
      <c r="M3532" s="25"/>
      <c r="N3532" s="25"/>
      <c r="O3532" s="25"/>
      <c r="P3532" s="25"/>
      <c r="Q3532" s="25"/>
      <c r="R3532" s="25"/>
      <c r="S3532" s="25"/>
      <c r="T3532" s="671"/>
      <c r="U3532" s="730" t="str">
        <f t="shared" si="58"/>
        <v/>
      </c>
    </row>
    <row r="3533" spans="1:21" x14ac:dyDescent="0.25">
      <c r="A3533" s="36" t="str">
        <f>'0'!$A$4</f>
        <v>………………..</v>
      </c>
      <c r="B3533" s="37">
        <f>'0'!$A$2</f>
        <v>46112</v>
      </c>
      <c r="C3533" s="37" t="s">
        <v>1197</v>
      </c>
      <c r="D3533" s="195"/>
      <c r="E3533" s="23"/>
      <c r="F3533" s="14"/>
      <c r="G3533" s="22"/>
      <c r="H3533" s="656"/>
      <c r="I3533" s="656"/>
      <c r="J3533" s="656"/>
      <c r="K3533" s="25"/>
      <c r="L3533" s="25"/>
      <c r="M3533" s="25"/>
      <c r="N3533" s="25"/>
      <c r="O3533" s="25"/>
      <c r="P3533" s="25"/>
      <c r="Q3533" s="25"/>
      <c r="R3533" s="25"/>
      <c r="S3533" s="25"/>
      <c r="T3533" s="671"/>
      <c r="U3533" s="730" t="str">
        <f t="shared" si="58"/>
        <v/>
      </c>
    </row>
    <row r="3534" spans="1:21" x14ac:dyDescent="0.25">
      <c r="A3534" s="36" t="str">
        <f>'0'!$A$4</f>
        <v>………………..</v>
      </c>
      <c r="B3534" s="37">
        <f>'0'!$A$2</f>
        <v>46112</v>
      </c>
      <c r="C3534" s="37" t="s">
        <v>1197</v>
      </c>
      <c r="D3534" s="195"/>
      <c r="E3534" s="23"/>
      <c r="F3534" s="14"/>
      <c r="G3534" s="22"/>
      <c r="H3534" s="656"/>
      <c r="I3534" s="656"/>
      <c r="J3534" s="656"/>
      <c r="K3534" s="25"/>
      <c r="L3534" s="25"/>
      <c r="M3534" s="25"/>
      <c r="N3534" s="25"/>
      <c r="O3534" s="25"/>
      <c r="P3534" s="25"/>
      <c r="Q3534" s="25"/>
      <c r="R3534" s="25"/>
      <c r="S3534" s="25"/>
      <c r="T3534" s="671"/>
      <c r="U3534" s="730" t="str">
        <f t="shared" si="58"/>
        <v/>
      </c>
    </row>
    <row r="3535" spans="1:21" x14ac:dyDescent="0.25">
      <c r="A3535" s="36" t="str">
        <f>'0'!$A$4</f>
        <v>………………..</v>
      </c>
      <c r="B3535" s="37">
        <f>'0'!$A$2</f>
        <v>46112</v>
      </c>
      <c r="C3535" s="37" t="s">
        <v>1197</v>
      </c>
      <c r="D3535" s="195"/>
      <c r="E3535" s="23"/>
      <c r="F3535" s="14"/>
      <c r="G3535" s="22"/>
      <c r="H3535" s="656"/>
      <c r="I3535" s="656"/>
      <c r="J3535" s="656"/>
      <c r="K3535" s="25"/>
      <c r="L3535" s="25"/>
      <c r="M3535" s="25"/>
      <c r="N3535" s="25"/>
      <c r="O3535" s="25"/>
      <c r="P3535" s="25"/>
      <c r="Q3535" s="25"/>
      <c r="R3535" s="25"/>
      <c r="S3535" s="25"/>
      <c r="T3535" s="671"/>
      <c r="U3535" s="730" t="str">
        <f t="shared" si="58"/>
        <v/>
      </c>
    </row>
    <row r="3536" spans="1:21" x14ac:dyDescent="0.25">
      <c r="A3536" s="36" t="str">
        <f>'0'!$A$4</f>
        <v>………………..</v>
      </c>
      <c r="B3536" s="37">
        <f>'0'!$A$2</f>
        <v>46112</v>
      </c>
      <c r="C3536" s="37" t="s">
        <v>1197</v>
      </c>
      <c r="D3536" s="195"/>
      <c r="E3536" s="23"/>
      <c r="F3536" s="14"/>
      <c r="G3536" s="22"/>
      <c r="H3536" s="656"/>
      <c r="I3536" s="656"/>
      <c r="J3536" s="656"/>
      <c r="K3536" s="25"/>
      <c r="L3536" s="25"/>
      <c r="M3536" s="25"/>
      <c r="N3536" s="25"/>
      <c r="O3536" s="25"/>
      <c r="P3536" s="25"/>
      <c r="Q3536" s="25"/>
      <c r="R3536" s="25"/>
      <c r="S3536" s="25"/>
      <c r="T3536" s="671"/>
      <c r="U3536" s="730" t="str">
        <f t="shared" si="58"/>
        <v/>
      </c>
    </row>
    <row r="3537" spans="1:21" x14ac:dyDescent="0.25">
      <c r="A3537" s="36" t="str">
        <f>'0'!$A$4</f>
        <v>………………..</v>
      </c>
      <c r="B3537" s="37">
        <f>'0'!$A$2</f>
        <v>46112</v>
      </c>
      <c r="C3537" s="37" t="s">
        <v>1197</v>
      </c>
      <c r="D3537" s="195"/>
      <c r="E3537" s="23"/>
      <c r="F3537" s="14"/>
      <c r="G3537" s="22"/>
      <c r="H3537" s="656"/>
      <c r="I3537" s="656"/>
      <c r="J3537" s="656"/>
      <c r="K3537" s="25"/>
      <c r="L3537" s="25"/>
      <c r="M3537" s="25"/>
      <c r="N3537" s="25"/>
      <c r="O3537" s="25"/>
      <c r="P3537" s="25"/>
      <c r="Q3537" s="25"/>
      <c r="R3537" s="25"/>
      <c r="S3537" s="25"/>
      <c r="T3537" s="671"/>
      <c r="U3537" s="730" t="str">
        <f t="shared" si="58"/>
        <v/>
      </c>
    </row>
    <row r="3538" spans="1:21" x14ac:dyDescent="0.25">
      <c r="A3538" s="36" t="str">
        <f>'0'!$A$4</f>
        <v>………………..</v>
      </c>
      <c r="B3538" s="37">
        <f>'0'!$A$2</f>
        <v>46112</v>
      </c>
      <c r="C3538" s="37" t="s">
        <v>1197</v>
      </c>
      <c r="D3538" s="195"/>
      <c r="E3538" s="23"/>
      <c r="F3538" s="14"/>
      <c r="G3538" s="22"/>
      <c r="H3538" s="656"/>
      <c r="I3538" s="656"/>
      <c r="J3538" s="656"/>
      <c r="K3538" s="25"/>
      <c r="L3538" s="25"/>
      <c r="M3538" s="25"/>
      <c r="N3538" s="25"/>
      <c r="O3538" s="25"/>
      <c r="P3538" s="25"/>
      <c r="Q3538" s="25"/>
      <c r="R3538" s="25"/>
      <c r="S3538" s="25"/>
      <c r="T3538" s="671"/>
      <c r="U3538" s="730" t="str">
        <f t="shared" si="58"/>
        <v/>
      </c>
    </row>
    <row r="3539" spans="1:21" x14ac:dyDescent="0.25">
      <c r="A3539" s="36" t="str">
        <f>'0'!$A$4</f>
        <v>………………..</v>
      </c>
      <c r="B3539" s="37">
        <f>'0'!$A$2</f>
        <v>46112</v>
      </c>
      <c r="C3539" s="37" t="s">
        <v>1197</v>
      </c>
      <c r="D3539" s="195"/>
      <c r="E3539" s="23"/>
      <c r="F3539" s="14"/>
      <c r="G3539" s="22"/>
      <c r="H3539" s="656"/>
      <c r="I3539" s="656"/>
      <c r="J3539" s="656"/>
      <c r="K3539" s="25"/>
      <c r="L3539" s="25"/>
      <c r="M3539" s="25"/>
      <c r="N3539" s="25"/>
      <c r="O3539" s="25"/>
      <c r="P3539" s="25"/>
      <c r="Q3539" s="25"/>
      <c r="R3539" s="25"/>
      <c r="S3539" s="25"/>
      <c r="T3539" s="671"/>
      <c r="U3539" s="730" t="str">
        <f t="shared" si="58"/>
        <v/>
      </c>
    </row>
    <row r="3540" spans="1:21" x14ac:dyDescent="0.25">
      <c r="A3540" s="36" t="str">
        <f>'0'!$A$4</f>
        <v>………………..</v>
      </c>
      <c r="B3540" s="37">
        <f>'0'!$A$2</f>
        <v>46112</v>
      </c>
      <c r="C3540" s="37" t="s">
        <v>1197</v>
      </c>
      <c r="D3540" s="195"/>
      <c r="E3540" s="23"/>
      <c r="F3540" s="14"/>
      <c r="G3540" s="22"/>
      <c r="H3540" s="656"/>
      <c r="I3540" s="656"/>
      <c r="J3540" s="656"/>
      <c r="K3540" s="25"/>
      <c r="L3540" s="25"/>
      <c r="M3540" s="25"/>
      <c r="N3540" s="25"/>
      <c r="O3540" s="25"/>
      <c r="P3540" s="25"/>
      <c r="Q3540" s="25"/>
      <c r="R3540" s="25"/>
      <c r="S3540" s="25"/>
      <c r="T3540" s="671"/>
      <c r="U3540" s="730" t="str">
        <f t="shared" si="58"/>
        <v/>
      </c>
    </row>
    <row r="3541" spans="1:21" x14ac:dyDescent="0.25">
      <c r="A3541" s="36" t="str">
        <f>'0'!$A$4</f>
        <v>………………..</v>
      </c>
      <c r="B3541" s="37">
        <f>'0'!$A$2</f>
        <v>46112</v>
      </c>
      <c r="C3541" s="37" t="s">
        <v>1197</v>
      </c>
      <c r="D3541" s="195"/>
      <c r="E3541" s="23"/>
      <c r="F3541" s="14"/>
      <c r="G3541" s="22"/>
      <c r="H3541" s="656"/>
      <c r="I3541" s="656"/>
      <c r="J3541" s="656"/>
      <c r="K3541" s="25"/>
      <c r="L3541" s="25"/>
      <c r="M3541" s="25"/>
      <c r="N3541" s="25"/>
      <c r="O3541" s="25"/>
      <c r="P3541" s="25"/>
      <c r="Q3541" s="25"/>
      <c r="R3541" s="25"/>
      <c r="S3541" s="25"/>
      <c r="T3541" s="671"/>
      <c r="U3541" s="730" t="str">
        <f t="shared" si="58"/>
        <v/>
      </c>
    </row>
    <row r="3542" spans="1:21" x14ac:dyDescent="0.25">
      <c r="A3542" s="36" t="str">
        <f>'0'!$A$4</f>
        <v>………………..</v>
      </c>
      <c r="B3542" s="37">
        <f>'0'!$A$2</f>
        <v>46112</v>
      </c>
      <c r="C3542" s="37" t="s">
        <v>1197</v>
      </c>
      <c r="D3542" s="195"/>
      <c r="E3542" s="23"/>
      <c r="F3542" s="14"/>
      <c r="G3542" s="22"/>
      <c r="H3542" s="656"/>
      <c r="I3542" s="656"/>
      <c r="J3542" s="656"/>
      <c r="K3542" s="25"/>
      <c r="L3542" s="25"/>
      <c r="M3542" s="25"/>
      <c r="N3542" s="25"/>
      <c r="O3542" s="25"/>
      <c r="P3542" s="25"/>
      <c r="Q3542" s="25"/>
      <c r="R3542" s="25"/>
      <c r="S3542" s="25"/>
      <c r="T3542" s="671"/>
      <c r="U3542" s="730" t="str">
        <f t="shared" si="58"/>
        <v/>
      </c>
    </row>
    <row r="3543" spans="1:21" x14ac:dyDescent="0.25">
      <c r="A3543" s="36" t="str">
        <f>'0'!$A$4</f>
        <v>………………..</v>
      </c>
      <c r="B3543" s="37">
        <f>'0'!$A$2</f>
        <v>46112</v>
      </c>
      <c r="C3543" s="37" t="s">
        <v>1197</v>
      </c>
      <c r="D3543" s="195"/>
      <c r="E3543" s="23"/>
      <c r="F3543" s="14"/>
      <c r="G3543" s="22"/>
      <c r="H3543" s="656"/>
      <c r="I3543" s="656"/>
      <c r="J3543" s="656"/>
      <c r="K3543" s="25"/>
      <c r="L3543" s="25"/>
      <c r="M3543" s="25"/>
      <c r="N3543" s="25"/>
      <c r="O3543" s="25"/>
      <c r="P3543" s="25"/>
      <c r="Q3543" s="25"/>
      <c r="R3543" s="25"/>
      <c r="S3543" s="25"/>
      <c r="T3543" s="671"/>
      <c r="U3543" s="730" t="str">
        <f t="shared" si="58"/>
        <v/>
      </c>
    </row>
    <row r="3544" spans="1:21" x14ac:dyDescent="0.25">
      <c r="A3544" s="36" t="str">
        <f>'0'!$A$4</f>
        <v>………………..</v>
      </c>
      <c r="B3544" s="37">
        <f>'0'!$A$2</f>
        <v>46112</v>
      </c>
      <c r="C3544" s="37" t="s">
        <v>1197</v>
      </c>
      <c r="D3544" s="195"/>
      <c r="E3544" s="23"/>
      <c r="F3544" s="14"/>
      <c r="G3544" s="22"/>
      <c r="H3544" s="656"/>
      <c r="I3544" s="656"/>
      <c r="J3544" s="656"/>
      <c r="K3544" s="25"/>
      <c r="L3544" s="25"/>
      <c r="M3544" s="25"/>
      <c r="N3544" s="25"/>
      <c r="O3544" s="25"/>
      <c r="P3544" s="25"/>
      <c r="Q3544" s="25"/>
      <c r="R3544" s="25"/>
      <c r="S3544" s="25"/>
      <c r="T3544" s="671"/>
      <c r="U3544" s="730" t="str">
        <f t="shared" si="58"/>
        <v/>
      </c>
    </row>
    <row r="3545" spans="1:21" x14ac:dyDescent="0.25">
      <c r="A3545" s="36" t="str">
        <f>'0'!$A$4</f>
        <v>………………..</v>
      </c>
      <c r="B3545" s="37">
        <f>'0'!$A$2</f>
        <v>46112</v>
      </c>
      <c r="C3545" s="37" t="s">
        <v>1197</v>
      </c>
      <c r="D3545" s="195"/>
      <c r="E3545" s="23"/>
      <c r="F3545" s="14"/>
      <c r="G3545" s="22"/>
      <c r="H3545" s="656"/>
      <c r="I3545" s="656"/>
      <c r="J3545" s="656"/>
      <c r="K3545" s="25"/>
      <c r="L3545" s="25"/>
      <c r="M3545" s="25"/>
      <c r="N3545" s="25"/>
      <c r="O3545" s="25"/>
      <c r="P3545" s="25"/>
      <c r="Q3545" s="25"/>
      <c r="R3545" s="25"/>
      <c r="S3545" s="25"/>
      <c r="T3545" s="671"/>
      <c r="U3545" s="730" t="str">
        <f t="shared" si="58"/>
        <v/>
      </c>
    </row>
    <row r="3546" spans="1:21" x14ac:dyDescent="0.25">
      <c r="A3546" s="36" t="str">
        <f>'0'!$A$4</f>
        <v>………………..</v>
      </c>
      <c r="B3546" s="37">
        <f>'0'!$A$2</f>
        <v>46112</v>
      </c>
      <c r="C3546" s="37" t="s">
        <v>1197</v>
      </c>
      <c r="D3546" s="195"/>
      <c r="E3546" s="23"/>
      <c r="F3546" s="14"/>
      <c r="G3546" s="22"/>
      <c r="H3546" s="656"/>
      <c r="I3546" s="656"/>
      <c r="J3546" s="656"/>
      <c r="K3546" s="25"/>
      <c r="L3546" s="25"/>
      <c r="M3546" s="25"/>
      <c r="N3546" s="25"/>
      <c r="O3546" s="25"/>
      <c r="P3546" s="25"/>
      <c r="Q3546" s="25"/>
      <c r="R3546" s="25"/>
      <c r="S3546" s="25"/>
      <c r="T3546" s="671"/>
      <c r="U3546" s="730" t="str">
        <f t="shared" si="58"/>
        <v/>
      </c>
    </row>
    <row r="3547" spans="1:21" x14ac:dyDescent="0.25">
      <c r="A3547" s="36" t="str">
        <f>'0'!$A$4</f>
        <v>………………..</v>
      </c>
      <c r="B3547" s="37">
        <f>'0'!$A$2</f>
        <v>46112</v>
      </c>
      <c r="C3547" s="37" t="s">
        <v>1197</v>
      </c>
      <c r="D3547" s="195"/>
      <c r="E3547" s="23"/>
      <c r="F3547" s="14"/>
      <c r="G3547" s="22"/>
      <c r="H3547" s="656"/>
      <c r="I3547" s="656"/>
      <c r="J3547" s="656"/>
      <c r="K3547" s="25"/>
      <c r="L3547" s="25"/>
      <c r="M3547" s="25"/>
      <c r="N3547" s="25"/>
      <c r="O3547" s="25"/>
      <c r="P3547" s="25"/>
      <c r="Q3547" s="25"/>
      <c r="R3547" s="25"/>
      <c r="S3547" s="25"/>
      <c r="T3547" s="671"/>
      <c r="U3547" s="730" t="str">
        <f t="shared" si="58"/>
        <v/>
      </c>
    </row>
    <row r="3548" spans="1:21" x14ac:dyDescent="0.25">
      <c r="A3548" s="36" t="str">
        <f>'0'!$A$4</f>
        <v>………………..</v>
      </c>
      <c r="B3548" s="37">
        <f>'0'!$A$2</f>
        <v>46112</v>
      </c>
      <c r="C3548" s="37" t="s">
        <v>1197</v>
      </c>
      <c r="D3548" s="195"/>
      <c r="E3548" s="23"/>
      <c r="F3548" s="14"/>
      <c r="G3548" s="22"/>
      <c r="H3548" s="656"/>
      <c r="I3548" s="656"/>
      <c r="J3548" s="656"/>
      <c r="K3548" s="25"/>
      <c r="L3548" s="25"/>
      <c r="M3548" s="25"/>
      <c r="N3548" s="25"/>
      <c r="O3548" s="25"/>
      <c r="P3548" s="25"/>
      <c r="Q3548" s="25"/>
      <c r="R3548" s="25"/>
      <c r="S3548" s="25"/>
      <c r="T3548" s="671"/>
      <c r="U3548" s="730" t="str">
        <f t="shared" si="58"/>
        <v/>
      </c>
    </row>
    <row r="3549" spans="1:21" x14ac:dyDescent="0.25">
      <c r="A3549" s="36" t="str">
        <f>'0'!$A$4</f>
        <v>………………..</v>
      </c>
      <c r="B3549" s="37">
        <f>'0'!$A$2</f>
        <v>46112</v>
      </c>
      <c r="C3549" s="37" t="s">
        <v>1197</v>
      </c>
      <c r="D3549" s="195"/>
      <c r="E3549" s="23"/>
      <c r="F3549" s="14"/>
      <c r="G3549" s="22"/>
      <c r="H3549" s="656"/>
      <c r="I3549" s="656"/>
      <c r="J3549" s="656"/>
      <c r="K3549" s="25"/>
      <c r="L3549" s="25"/>
      <c r="M3549" s="25"/>
      <c r="N3549" s="25"/>
      <c r="O3549" s="25"/>
      <c r="P3549" s="25"/>
      <c r="Q3549" s="25"/>
      <c r="R3549" s="25"/>
      <c r="S3549" s="25"/>
      <c r="T3549" s="671"/>
      <c r="U3549" s="730" t="str">
        <f t="shared" si="58"/>
        <v/>
      </c>
    </row>
    <row r="3550" spans="1:21" x14ac:dyDescent="0.25">
      <c r="A3550" s="36" t="str">
        <f>'0'!$A$4</f>
        <v>………………..</v>
      </c>
      <c r="B3550" s="37">
        <f>'0'!$A$2</f>
        <v>46112</v>
      </c>
      <c r="C3550" s="37" t="s">
        <v>1197</v>
      </c>
      <c r="D3550" s="195"/>
      <c r="E3550" s="23"/>
      <c r="F3550" s="14"/>
      <c r="G3550" s="22"/>
      <c r="H3550" s="656"/>
      <c r="I3550" s="656"/>
      <c r="J3550" s="656"/>
      <c r="K3550" s="25"/>
      <c r="L3550" s="25"/>
      <c r="M3550" s="25"/>
      <c r="N3550" s="25"/>
      <c r="O3550" s="25"/>
      <c r="P3550" s="25"/>
      <c r="Q3550" s="25"/>
      <c r="R3550" s="25"/>
      <c r="S3550" s="25"/>
      <c r="T3550" s="671"/>
      <c r="U3550" s="730" t="str">
        <f t="shared" si="58"/>
        <v/>
      </c>
    </row>
    <row r="3551" spans="1:21" x14ac:dyDescent="0.25">
      <c r="A3551" s="36" t="str">
        <f>'0'!$A$4</f>
        <v>………………..</v>
      </c>
      <c r="B3551" s="37">
        <f>'0'!$A$2</f>
        <v>46112</v>
      </c>
      <c r="C3551" s="37" t="s">
        <v>1197</v>
      </c>
      <c r="D3551" s="195"/>
      <c r="E3551" s="23"/>
      <c r="F3551" s="14"/>
      <c r="G3551" s="22"/>
      <c r="H3551" s="656"/>
      <c r="I3551" s="656"/>
      <c r="J3551" s="656"/>
      <c r="K3551" s="25"/>
      <c r="L3551" s="25"/>
      <c r="M3551" s="25"/>
      <c r="N3551" s="25"/>
      <c r="O3551" s="25"/>
      <c r="P3551" s="25"/>
      <c r="Q3551" s="25"/>
      <c r="R3551" s="25"/>
      <c r="S3551" s="25"/>
      <c r="T3551" s="671"/>
      <c r="U3551" s="730" t="str">
        <f t="shared" si="58"/>
        <v/>
      </c>
    </row>
    <row r="3552" spans="1:21" x14ac:dyDescent="0.25">
      <c r="A3552" s="36" t="str">
        <f>'0'!$A$4</f>
        <v>………………..</v>
      </c>
      <c r="B3552" s="37">
        <f>'0'!$A$2</f>
        <v>46112</v>
      </c>
      <c r="C3552" s="37" t="s">
        <v>1197</v>
      </c>
      <c r="D3552" s="195"/>
      <c r="E3552" s="23"/>
      <c r="F3552" s="14"/>
      <c r="G3552" s="22"/>
      <c r="H3552" s="656"/>
      <c r="I3552" s="656"/>
      <c r="J3552" s="656"/>
      <c r="K3552" s="25"/>
      <c r="L3552" s="25"/>
      <c r="M3552" s="25"/>
      <c r="N3552" s="25"/>
      <c r="O3552" s="25"/>
      <c r="P3552" s="25"/>
      <c r="Q3552" s="25"/>
      <c r="R3552" s="25"/>
      <c r="S3552" s="25"/>
      <c r="T3552" s="671"/>
      <c r="U3552" s="730" t="str">
        <f t="shared" si="58"/>
        <v/>
      </c>
    </row>
    <row r="3553" spans="1:21" x14ac:dyDescent="0.25">
      <c r="A3553" s="36" t="str">
        <f>'0'!$A$4</f>
        <v>………………..</v>
      </c>
      <c r="B3553" s="37">
        <f>'0'!$A$2</f>
        <v>46112</v>
      </c>
      <c r="C3553" s="37" t="s">
        <v>1197</v>
      </c>
      <c r="D3553" s="195"/>
      <c r="E3553" s="23"/>
      <c r="F3553" s="14"/>
      <c r="G3553" s="22"/>
      <c r="H3553" s="656"/>
      <c r="I3553" s="656"/>
      <c r="J3553" s="656"/>
      <c r="K3553" s="25"/>
      <c r="L3553" s="25"/>
      <c r="M3553" s="25"/>
      <c r="N3553" s="25"/>
      <c r="O3553" s="25"/>
      <c r="P3553" s="25"/>
      <c r="Q3553" s="25"/>
      <c r="R3553" s="25"/>
      <c r="S3553" s="25"/>
      <c r="T3553" s="671"/>
      <c r="U3553" s="730" t="str">
        <f t="shared" si="58"/>
        <v/>
      </c>
    </row>
    <row r="3554" spans="1:21" x14ac:dyDescent="0.25">
      <c r="A3554" s="36" t="str">
        <f>'0'!$A$4</f>
        <v>………………..</v>
      </c>
      <c r="B3554" s="37">
        <f>'0'!$A$2</f>
        <v>46112</v>
      </c>
      <c r="C3554" s="37" t="s">
        <v>1197</v>
      </c>
      <c r="D3554" s="195"/>
      <c r="E3554" s="23"/>
      <c r="F3554" s="14"/>
      <c r="G3554" s="22"/>
      <c r="H3554" s="656"/>
      <c r="I3554" s="656"/>
      <c r="J3554" s="656"/>
      <c r="K3554" s="25"/>
      <c r="L3554" s="25"/>
      <c r="M3554" s="25"/>
      <c r="N3554" s="25"/>
      <c r="O3554" s="25"/>
      <c r="P3554" s="25"/>
      <c r="Q3554" s="25"/>
      <c r="R3554" s="25"/>
      <c r="S3554" s="25"/>
      <c r="T3554" s="671"/>
      <c r="U3554" s="730" t="str">
        <f t="shared" si="58"/>
        <v/>
      </c>
    </row>
    <row r="3555" spans="1:21" x14ac:dyDescent="0.25">
      <c r="A3555" s="36" t="str">
        <f>'0'!$A$4</f>
        <v>………………..</v>
      </c>
      <c r="B3555" s="37">
        <f>'0'!$A$2</f>
        <v>46112</v>
      </c>
      <c r="C3555" s="37" t="s">
        <v>1197</v>
      </c>
      <c r="D3555" s="195"/>
      <c r="E3555" s="23"/>
      <c r="F3555" s="14"/>
      <c r="G3555" s="22"/>
      <c r="H3555" s="656"/>
      <c r="I3555" s="656"/>
      <c r="J3555" s="656"/>
      <c r="K3555" s="25"/>
      <c r="L3555" s="25"/>
      <c r="M3555" s="25"/>
      <c r="N3555" s="25"/>
      <c r="O3555" s="25"/>
      <c r="P3555" s="25"/>
      <c r="Q3555" s="25"/>
      <c r="R3555" s="25"/>
      <c r="S3555" s="25"/>
      <c r="T3555" s="671"/>
      <c r="U3555" s="730" t="str">
        <f t="shared" si="58"/>
        <v/>
      </c>
    </row>
    <row r="3556" spans="1:21" x14ac:dyDescent="0.25">
      <c r="A3556" s="36" t="str">
        <f>'0'!$A$4</f>
        <v>………………..</v>
      </c>
      <c r="B3556" s="37">
        <f>'0'!$A$2</f>
        <v>46112</v>
      </c>
      <c r="C3556" s="37" t="s">
        <v>1197</v>
      </c>
      <c r="D3556" s="195"/>
      <c r="E3556" s="23"/>
      <c r="F3556" s="14"/>
      <c r="G3556" s="22"/>
      <c r="H3556" s="656"/>
      <c r="I3556" s="656"/>
      <c r="J3556" s="656"/>
      <c r="K3556" s="25"/>
      <c r="L3556" s="25"/>
      <c r="M3556" s="25"/>
      <c r="N3556" s="25"/>
      <c r="O3556" s="25"/>
      <c r="P3556" s="25"/>
      <c r="Q3556" s="25"/>
      <c r="R3556" s="25"/>
      <c r="S3556" s="25"/>
      <c r="T3556" s="671"/>
      <c r="U3556" s="730" t="str">
        <f t="shared" si="58"/>
        <v/>
      </c>
    </row>
    <row r="3557" spans="1:21" x14ac:dyDescent="0.25">
      <c r="A3557" s="36" t="str">
        <f>'0'!$A$4</f>
        <v>………………..</v>
      </c>
      <c r="B3557" s="37">
        <f>'0'!$A$2</f>
        <v>46112</v>
      </c>
      <c r="C3557" s="37" t="s">
        <v>1197</v>
      </c>
      <c r="D3557" s="195"/>
      <c r="E3557" s="23"/>
      <c r="F3557" s="14"/>
      <c r="G3557" s="22"/>
      <c r="H3557" s="656"/>
      <c r="I3557" s="656"/>
      <c r="J3557" s="656"/>
      <c r="K3557" s="25"/>
      <c r="L3557" s="25"/>
      <c r="M3557" s="25"/>
      <c r="N3557" s="25"/>
      <c r="O3557" s="25"/>
      <c r="P3557" s="25"/>
      <c r="Q3557" s="25"/>
      <c r="R3557" s="25"/>
      <c r="S3557" s="25"/>
      <c r="T3557" s="671"/>
      <c r="U3557" s="730" t="str">
        <f t="shared" si="58"/>
        <v/>
      </c>
    </row>
    <row r="3558" spans="1:21" x14ac:dyDescent="0.25">
      <c r="A3558" s="36" t="str">
        <f>'0'!$A$4</f>
        <v>………………..</v>
      </c>
      <c r="B3558" s="37">
        <f>'0'!$A$2</f>
        <v>46112</v>
      </c>
      <c r="C3558" s="37" t="s">
        <v>1197</v>
      </c>
      <c r="D3558" s="195"/>
      <c r="E3558" s="23"/>
      <c r="F3558" s="14"/>
      <c r="G3558" s="22"/>
      <c r="H3558" s="656"/>
      <c r="I3558" s="656"/>
      <c r="J3558" s="656"/>
      <c r="K3558" s="25"/>
      <c r="L3558" s="25"/>
      <c r="M3558" s="25"/>
      <c r="N3558" s="25"/>
      <c r="O3558" s="25"/>
      <c r="P3558" s="25"/>
      <c r="Q3558" s="25"/>
      <c r="R3558" s="25"/>
      <c r="S3558" s="25"/>
      <c r="T3558" s="671"/>
      <c r="U3558" s="730" t="str">
        <f t="shared" si="58"/>
        <v/>
      </c>
    </row>
    <row r="3559" spans="1:21" x14ac:dyDescent="0.25">
      <c r="A3559" s="36" t="str">
        <f>'0'!$A$4</f>
        <v>………………..</v>
      </c>
      <c r="B3559" s="37">
        <f>'0'!$A$2</f>
        <v>46112</v>
      </c>
      <c r="C3559" s="37" t="s">
        <v>1197</v>
      </c>
      <c r="D3559" s="195"/>
      <c r="E3559" s="23"/>
      <c r="F3559" s="14"/>
      <c r="G3559" s="22"/>
      <c r="H3559" s="656"/>
      <c r="I3559" s="656"/>
      <c r="J3559" s="656"/>
      <c r="K3559" s="25"/>
      <c r="L3559" s="25"/>
      <c r="M3559" s="25"/>
      <c r="N3559" s="25"/>
      <c r="O3559" s="25"/>
      <c r="P3559" s="25"/>
      <c r="Q3559" s="25"/>
      <c r="R3559" s="25"/>
      <c r="S3559" s="25"/>
      <c r="T3559" s="671"/>
      <c r="U3559" s="730" t="str">
        <f t="shared" si="58"/>
        <v/>
      </c>
    </row>
    <row r="3560" spans="1:21" x14ac:dyDescent="0.25">
      <c r="A3560" s="36" t="str">
        <f>'0'!$A$4</f>
        <v>………………..</v>
      </c>
      <c r="B3560" s="37">
        <f>'0'!$A$2</f>
        <v>46112</v>
      </c>
      <c r="C3560" s="37" t="s">
        <v>1197</v>
      </c>
      <c r="D3560" s="195"/>
      <c r="E3560" s="23"/>
      <c r="F3560" s="14"/>
      <c r="G3560" s="22"/>
      <c r="H3560" s="656"/>
      <c r="I3560" s="656"/>
      <c r="J3560" s="656"/>
      <c r="K3560" s="25"/>
      <c r="L3560" s="25"/>
      <c r="M3560" s="25"/>
      <c r="N3560" s="25"/>
      <c r="O3560" s="25"/>
      <c r="P3560" s="25"/>
      <c r="Q3560" s="25"/>
      <c r="R3560" s="25"/>
      <c r="S3560" s="25"/>
      <c r="T3560" s="671"/>
      <c r="U3560" s="730" t="str">
        <f t="shared" si="58"/>
        <v/>
      </c>
    </row>
    <row r="3561" spans="1:21" x14ac:dyDescent="0.25">
      <c r="A3561" s="36" t="str">
        <f>'0'!$A$4</f>
        <v>………………..</v>
      </c>
      <c r="B3561" s="37">
        <f>'0'!$A$2</f>
        <v>46112</v>
      </c>
      <c r="C3561" s="37" t="s">
        <v>1197</v>
      </c>
      <c r="D3561" s="195"/>
      <c r="E3561" s="23"/>
      <c r="F3561" s="14"/>
      <c r="G3561" s="22"/>
      <c r="H3561" s="656"/>
      <c r="I3561" s="656"/>
      <c r="J3561" s="656"/>
      <c r="K3561" s="25"/>
      <c r="L3561" s="25"/>
      <c r="M3561" s="25"/>
      <c r="N3561" s="25"/>
      <c r="O3561" s="25"/>
      <c r="P3561" s="25"/>
      <c r="Q3561" s="25"/>
      <c r="R3561" s="25"/>
      <c r="S3561" s="25"/>
      <c r="T3561" s="671"/>
      <c r="U3561" s="730" t="str">
        <f t="shared" si="58"/>
        <v/>
      </c>
    </row>
    <row r="3562" spans="1:21" x14ac:dyDescent="0.25">
      <c r="A3562" s="36" t="str">
        <f>'0'!$A$4</f>
        <v>………………..</v>
      </c>
      <c r="B3562" s="37">
        <f>'0'!$A$2</f>
        <v>46112</v>
      </c>
      <c r="C3562" s="37" t="s">
        <v>1197</v>
      </c>
      <c r="D3562" s="195"/>
      <c r="E3562" s="23"/>
      <c r="F3562" s="14"/>
      <c r="G3562" s="22"/>
      <c r="H3562" s="656"/>
      <c r="I3562" s="656"/>
      <c r="J3562" s="656"/>
      <c r="K3562" s="25"/>
      <c r="L3562" s="25"/>
      <c r="M3562" s="25"/>
      <c r="N3562" s="25"/>
      <c r="O3562" s="25"/>
      <c r="P3562" s="25"/>
      <c r="Q3562" s="25"/>
      <c r="R3562" s="25"/>
      <c r="S3562" s="25"/>
      <c r="T3562" s="671"/>
      <c r="U3562" s="730" t="str">
        <f t="shared" si="58"/>
        <v/>
      </c>
    </row>
    <row r="3563" spans="1:21" x14ac:dyDescent="0.25">
      <c r="A3563" s="36" t="str">
        <f>'0'!$A$4</f>
        <v>………………..</v>
      </c>
      <c r="B3563" s="37">
        <f>'0'!$A$2</f>
        <v>46112</v>
      </c>
      <c r="C3563" s="37" t="s">
        <v>1197</v>
      </c>
      <c r="D3563" s="195"/>
      <c r="E3563" s="23"/>
      <c r="F3563" s="14"/>
      <c r="G3563" s="22"/>
      <c r="H3563" s="656"/>
      <c r="I3563" s="656"/>
      <c r="J3563" s="656"/>
      <c r="K3563" s="25"/>
      <c r="L3563" s="25"/>
      <c r="M3563" s="25"/>
      <c r="N3563" s="25"/>
      <c r="O3563" s="25"/>
      <c r="P3563" s="25"/>
      <c r="Q3563" s="25"/>
      <c r="R3563" s="25"/>
      <c r="S3563" s="25"/>
      <c r="T3563" s="671"/>
      <c r="U3563" s="730" t="str">
        <f t="shared" si="58"/>
        <v/>
      </c>
    </row>
    <row r="3564" spans="1:21" x14ac:dyDescent="0.25">
      <c r="A3564" s="36" t="str">
        <f>'0'!$A$4</f>
        <v>………………..</v>
      </c>
      <c r="B3564" s="37">
        <f>'0'!$A$2</f>
        <v>46112</v>
      </c>
      <c r="C3564" s="37" t="s">
        <v>1197</v>
      </c>
      <c r="D3564" s="195"/>
      <c r="E3564" s="23"/>
      <c r="F3564" s="14"/>
      <c r="G3564" s="22"/>
      <c r="H3564" s="656"/>
      <c r="I3564" s="656"/>
      <c r="J3564" s="656"/>
      <c r="K3564" s="25"/>
      <c r="L3564" s="25"/>
      <c r="M3564" s="25"/>
      <c r="N3564" s="25"/>
      <c r="O3564" s="25"/>
      <c r="P3564" s="25"/>
      <c r="Q3564" s="25"/>
      <c r="R3564" s="25"/>
      <c r="S3564" s="25"/>
      <c r="T3564" s="671"/>
      <c r="U3564" s="730" t="str">
        <f t="shared" si="58"/>
        <v/>
      </c>
    </row>
    <row r="3565" spans="1:21" x14ac:dyDescent="0.25">
      <c r="A3565" s="36" t="str">
        <f>'0'!$A$4</f>
        <v>………………..</v>
      </c>
      <c r="B3565" s="37">
        <f>'0'!$A$2</f>
        <v>46112</v>
      </c>
      <c r="C3565" s="37" t="s">
        <v>1197</v>
      </c>
      <c r="D3565" s="195"/>
      <c r="E3565" s="23"/>
      <c r="F3565" s="14"/>
      <c r="G3565" s="22"/>
      <c r="H3565" s="656"/>
      <c r="I3565" s="656"/>
      <c r="J3565" s="656"/>
      <c r="K3565" s="25"/>
      <c r="L3565" s="25"/>
      <c r="M3565" s="25"/>
      <c r="N3565" s="25"/>
      <c r="O3565" s="25"/>
      <c r="P3565" s="25"/>
      <c r="Q3565" s="25"/>
      <c r="R3565" s="25"/>
      <c r="S3565" s="25"/>
      <c r="T3565" s="671"/>
      <c r="U3565" s="730" t="str">
        <f t="shared" si="58"/>
        <v/>
      </c>
    </row>
    <row r="3566" spans="1:21" x14ac:dyDescent="0.25">
      <c r="A3566" s="36" t="str">
        <f>'0'!$A$4</f>
        <v>………………..</v>
      </c>
      <c r="B3566" s="37">
        <f>'0'!$A$2</f>
        <v>46112</v>
      </c>
      <c r="C3566" s="37" t="s">
        <v>1197</v>
      </c>
      <c r="D3566" s="195"/>
      <c r="E3566" s="23"/>
      <c r="F3566" s="14"/>
      <c r="G3566" s="22"/>
      <c r="H3566" s="656"/>
      <c r="I3566" s="656"/>
      <c r="J3566" s="656"/>
      <c r="K3566" s="25"/>
      <c r="L3566" s="25"/>
      <c r="M3566" s="25"/>
      <c r="N3566" s="25"/>
      <c r="O3566" s="25"/>
      <c r="P3566" s="25"/>
      <c r="Q3566" s="25"/>
      <c r="R3566" s="25"/>
      <c r="S3566" s="25"/>
      <c r="T3566" s="671"/>
      <c r="U3566" s="730" t="str">
        <f t="shared" si="58"/>
        <v/>
      </c>
    </row>
    <row r="3567" spans="1:21" x14ac:dyDescent="0.25">
      <c r="A3567" s="36" t="str">
        <f>'0'!$A$4</f>
        <v>………………..</v>
      </c>
      <c r="B3567" s="37">
        <f>'0'!$A$2</f>
        <v>46112</v>
      </c>
      <c r="C3567" s="37" t="s">
        <v>1197</v>
      </c>
      <c r="D3567" s="195"/>
      <c r="E3567" s="23"/>
      <c r="F3567" s="14"/>
      <c r="G3567" s="22"/>
      <c r="H3567" s="656"/>
      <c r="I3567" s="656"/>
      <c r="J3567" s="656"/>
      <c r="K3567" s="25"/>
      <c r="L3567" s="25"/>
      <c r="M3567" s="25"/>
      <c r="N3567" s="25"/>
      <c r="O3567" s="25"/>
      <c r="P3567" s="25"/>
      <c r="Q3567" s="25"/>
      <c r="R3567" s="25"/>
      <c r="S3567" s="25"/>
      <c r="T3567" s="671"/>
      <c r="U3567" s="730" t="str">
        <f t="shared" si="58"/>
        <v/>
      </c>
    </row>
    <row r="3568" spans="1:21" x14ac:dyDescent="0.25">
      <c r="A3568" s="36" t="str">
        <f>'0'!$A$4</f>
        <v>………………..</v>
      </c>
      <c r="B3568" s="37">
        <f>'0'!$A$2</f>
        <v>46112</v>
      </c>
      <c r="C3568" s="37" t="s">
        <v>1197</v>
      </c>
      <c r="D3568" s="195"/>
      <c r="E3568" s="23"/>
      <c r="F3568" s="14"/>
      <c r="G3568" s="22"/>
      <c r="H3568" s="656"/>
      <c r="I3568" s="656"/>
      <c r="J3568" s="656"/>
      <c r="K3568" s="25"/>
      <c r="L3568" s="25"/>
      <c r="M3568" s="25"/>
      <c r="N3568" s="25"/>
      <c r="O3568" s="25"/>
      <c r="P3568" s="25"/>
      <c r="Q3568" s="25"/>
      <c r="R3568" s="25"/>
      <c r="S3568" s="25"/>
      <c r="T3568" s="671"/>
      <c r="U3568" s="730" t="str">
        <f t="shared" si="58"/>
        <v/>
      </c>
    </row>
    <row r="3569" spans="1:21" x14ac:dyDescent="0.25">
      <c r="A3569" s="36" t="str">
        <f>'0'!$A$4</f>
        <v>………………..</v>
      </c>
      <c r="B3569" s="37">
        <f>'0'!$A$2</f>
        <v>46112</v>
      </c>
      <c r="C3569" s="37" t="s">
        <v>1197</v>
      </c>
      <c r="D3569" s="195"/>
      <c r="E3569" s="23"/>
      <c r="F3569" s="14"/>
      <c r="G3569" s="22"/>
      <c r="H3569" s="656"/>
      <c r="I3569" s="656"/>
      <c r="J3569" s="656"/>
      <c r="K3569" s="25"/>
      <c r="L3569" s="25"/>
      <c r="M3569" s="25"/>
      <c r="N3569" s="25"/>
      <c r="O3569" s="25"/>
      <c r="P3569" s="25"/>
      <c r="Q3569" s="25"/>
      <c r="R3569" s="25"/>
      <c r="S3569" s="25"/>
      <c r="T3569" s="671"/>
      <c r="U3569" s="730" t="str">
        <f t="shared" si="58"/>
        <v/>
      </c>
    </row>
    <row r="3570" spans="1:21" x14ac:dyDescent="0.25">
      <c r="A3570" s="36" t="str">
        <f>'0'!$A$4</f>
        <v>………………..</v>
      </c>
      <c r="B3570" s="37">
        <f>'0'!$A$2</f>
        <v>46112</v>
      </c>
      <c r="C3570" s="37" t="s">
        <v>1197</v>
      </c>
      <c r="D3570" s="195"/>
      <c r="E3570" s="23"/>
      <c r="F3570" s="14"/>
      <c r="G3570" s="22"/>
      <c r="H3570" s="656"/>
      <c r="I3570" s="656"/>
      <c r="J3570" s="656"/>
      <c r="K3570" s="25"/>
      <c r="L3570" s="25"/>
      <c r="M3570" s="25"/>
      <c r="N3570" s="25"/>
      <c r="O3570" s="25"/>
      <c r="P3570" s="25"/>
      <c r="Q3570" s="25"/>
      <c r="R3570" s="25"/>
      <c r="S3570" s="25"/>
      <c r="T3570" s="671"/>
      <c r="U3570" s="730" t="str">
        <f t="shared" si="58"/>
        <v/>
      </c>
    </row>
    <row r="3571" spans="1:21" x14ac:dyDescent="0.25">
      <c r="A3571" s="36" t="str">
        <f>'0'!$A$4</f>
        <v>………………..</v>
      </c>
      <c r="B3571" s="37">
        <f>'0'!$A$2</f>
        <v>46112</v>
      </c>
      <c r="C3571" s="37" t="s">
        <v>1197</v>
      </c>
      <c r="D3571" s="195"/>
      <c r="E3571" s="23"/>
      <c r="F3571" s="14"/>
      <c r="G3571" s="22"/>
      <c r="H3571" s="656"/>
      <c r="I3571" s="656"/>
      <c r="J3571" s="656"/>
      <c r="K3571" s="25"/>
      <c r="L3571" s="25"/>
      <c r="M3571" s="25"/>
      <c r="N3571" s="25"/>
      <c r="O3571" s="25"/>
      <c r="P3571" s="25"/>
      <c r="Q3571" s="25"/>
      <c r="R3571" s="25"/>
      <c r="S3571" s="25"/>
      <c r="T3571" s="671"/>
      <c r="U3571" s="730" t="str">
        <f t="shared" si="58"/>
        <v/>
      </c>
    </row>
    <row r="3572" spans="1:21" x14ac:dyDescent="0.25">
      <c r="A3572" s="36" t="str">
        <f>'0'!$A$4</f>
        <v>………………..</v>
      </c>
      <c r="B3572" s="37">
        <f>'0'!$A$2</f>
        <v>46112</v>
      </c>
      <c r="C3572" s="37" t="s">
        <v>1197</v>
      </c>
      <c r="D3572" s="195"/>
      <c r="E3572" s="23"/>
      <c r="F3572" s="14"/>
      <c r="G3572" s="22"/>
      <c r="H3572" s="656"/>
      <c r="I3572" s="656"/>
      <c r="J3572" s="656"/>
      <c r="K3572" s="25"/>
      <c r="L3572" s="25"/>
      <c r="M3572" s="25"/>
      <c r="N3572" s="25"/>
      <c r="O3572" s="25"/>
      <c r="P3572" s="25"/>
      <c r="Q3572" s="25"/>
      <c r="R3572" s="25"/>
      <c r="S3572" s="25"/>
      <c r="T3572" s="671"/>
      <c r="U3572" s="730" t="str">
        <f t="shared" si="58"/>
        <v/>
      </c>
    </row>
    <row r="3573" spans="1:21" x14ac:dyDescent="0.25">
      <c r="A3573" s="36" t="str">
        <f>'0'!$A$4</f>
        <v>………………..</v>
      </c>
      <c r="B3573" s="37">
        <f>'0'!$A$2</f>
        <v>46112</v>
      </c>
      <c r="C3573" s="37" t="s">
        <v>1197</v>
      </c>
      <c r="D3573" s="195"/>
      <c r="E3573" s="23"/>
      <c r="F3573" s="14"/>
      <c r="G3573" s="22"/>
      <c r="H3573" s="656"/>
      <c r="I3573" s="656"/>
      <c r="J3573" s="656"/>
      <c r="K3573" s="25"/>
      <c r="L3573" s="25"/>
      <c r="M3573" s="25"/>
      <c r="N3573" s="25"/>
      <c r="O3573" s="25"/>
      <c r="P3573" s="25"/>
      <c r="Q3573" s="25"/>
      <c r="R3573" s="25"/>
      <c r="S3573" s="25"/>
      <c r="T3573" s="671"/>
      <c r="U3573" s="730" t="str">
        <f t="shared" si="58"/>
        <v/>
      </c>
    </row>
    <row r="3574" spans="1:21" x14ac:dyDescent="0.25">
      <c r="A3574" s="36" t="str">
        <f>'0'!$A$4</f>
        <v>………………..</v>
      </c>
      <c r="B3574" s="37">
        <f>'0'!$A$2</f>
        <v>46112</v>
      </c>
      <c r="C3574" s="37" t="s">
        <v>1197</v>
      </c>
      <c r="D3574" s="195"/>
      <c r="E3574" s="23"/>
      <c r="F3574" s="14"/>
      <c r="G3574" s="22"/>
      <c r="H3574" s="656"/>
      <c r="I3574" s="656"/>
      <c r="J3574" s="656"/>
      <c r="K3574" s="25"/>
      <c r="L3574" s="25"/>
      <c r="M3574" s="25"/>
      <c r="N3574" s="25"/>
      <c r="O3574" s="25"/>
      <c r="P3574" s="25"/>
      <c r="Q3574" s="25"/>
      <c r="R3574" s="25"/>
      <c r="S3574" s="25"/>
      <c r="T3574" s="671"/>
      <c r="U3574" s="730" t="str">
        <f t="shared" si="58"/>
        <v/>
      </c>
    </row>
    <row r="3575" spans="1:21" x14ac:dyDescent="0.25">
      <c r="A3575" s="36" t="str">
        <f>'0'!$A$4</f>
        <v>………………..</v>
      </c>
      <c r="B3575" s="37">
        <f>'0'!$A$2</f>
        <v>46112</v>
      </c>
      <c r="C3575" s="37" t="s">
        <v>1197</v>
      </c>
      <c r="D3575" s="195"/>
      <c r="E3575" s="23"/>
      <c r="F3575" s="14"/>
      <c r="G3575" s="22"/>
      <c r="H3575" s="656"/>
      <c r="I3575" s="656"/>
      <c r="J3575" s="656"/>
      <c r="K3575" s="25"/>
      <c r="L3575" s="25"/>
      <c r="M3575" s="25"/>
      <c r="N3575" s="25"/>
      <c r="O3575" s="25"/>
      <c r="P3575" s="25"/>
      <c r="Q3575" s="25"/>
      <c r="R3575" s="25"/>
      <c r="S3575" s="25"/>
      <c r="T3575" s="671"/>
      <c r="U3575" s="730" t="str">
        <f t="shared" si="58"/>
        <v/>
      </c>
    </row>
    <row r="3576" spans="1:21" x14ac:dyDescent="0.25">
      <c r="A3576" s="36" t="str">
        <f>'0'!$A$4</f>
        <v>………………..</v>
      </c>
      <c r="B3576" s="37">
        <f>'0'!$A$2</f>
        <v>46112</v>
      </c>
      <c r="C3576" s="37" t="s">
        <v>1197</v>
      </c>
      <c r="D3576" s="195"/>
      <c r="E3576" s="23"/>
      <c r="F3576" s="14"/>
      <c r="G3576" s="22"/>
      <c r="H3576" s="656"/>
      <c r="I3576" s="656"/>
      <c r="J3576" s="656"/>
      <c r="K3576" s="25"/>
      <c r="L3576" s="25"/>
      <c r="M3576" s="25"/>
      <c r="N3576" s="25"/>
      <c r="O3576" s="25"/>
      <c r="P3576" s="25"/>
      <c r="Q3576" s="25"/>
      <c r="R3576" s="25"/>
      <c r="S3576" s="25"/>
      <c r="T3576" s="671"/>
      <c r="U3576" s="730" t="str">
        <f t="shared" si="58"/>
        <v/>
      </c>
    </row>
    <row r="3577" spans="1:21" x14ac:dyDescent="0.25">
      <c r="A3577" s="36" t="str">
        <f>'0'!$A$4</f>
        <v>………………..</v>
      </c>
      <c r="B3577" s="37">
        <f>'0'!$A$2</f>
        <v>46112</v>
      </c>
      <c r="C3577" s="37" t="s">
        <v>1197</v>
      </c>
      <c r="D3577" s="195"/>
      <c r="E3577" s="23"/>
      <c r="F3577" s="14"/>
      <c r="G3577" s="22"/>
      <c r="H3577" s="656"/>
      <c r="I3577" s="656"/>
      <c r="J3577" s="656"/>
      <c r="K3577" s="25"/>
      <c r="L3577" s="25"/>
      <c r="M3577" s="25"/>
      <c r="N3577" s="25"/>
      <c r="O3577" s="25"/>
      <c r="P3577" s="25"/>
      <c r="Q3577" s="25"/>
      <c r="R3577" s="25"/>
      <c r="S3577" s="25"/>
      <c r="T3577" s="671"/>
      <c r="U3577" s="730" t="str">
        <f t="shared" si="58"/>
        <v/>
      </c>
    </row>
    <row r="3578" spans="1:21" x14ac:dyDescent="0.25">
      <c r="A3578" s="36" t="str">
        <f>'0'!$A$4</f>
        <v>………………..</v>
      </c>
      <c r="B3578" s="37">
        <f>'0'!$A$2</f>
        <v>46112</v>
      </c>
      <c r="C3578" s="37" t="s">
        <v>1197</v>
      </c>
      <c r="D3578" s="195"/>
      <c r="E3578" s="23"/>
      <c r="F3578" s="14"/>
      <c r="G3578" s="22"/>
      <c r="H3578" s="656"/>
      <c r="I3578" s="656"/>
      <c r="J3578" s="656"/>
      <c r="K3578" s="25"/>
      <c r="L3578" s="25"/>
      <c r="M3578" s="25"/>
      <c r="N3578" s="25"/>
      <c r="O3578" s="25"/>
      <c r="P3578" s="25"/>
      <c r="Q3578" s="25"/>
      <c r="R3578" s="25"/>
      <c r="S3578" s="25"/>
      <c r="T3578" s="671"/>
      <c r="U3578" s="730" t="str">
        <f t="shared" si="58"/>
        <v/>
      </c>
    </row>
    <row r="3579" spans="1:21" x14ac:dyDescent="0.25">
      <c r="A3579" s="36" t="str">
        <f>'0'!$A$4</f>
        <v>………………..</v>
      </c>
      <c r="B3579" s="37">
        <f>'0'!$A$2</f>
        <v>46112</v>
      </c>
      <c r="C3579" s="37" t="s">
        <v>1197</v>
      </c>
      <c r="D3579" s="195"/>
      <c r="E3579" s="23"/>
      <c r="F3579" s="14"/>
      <c r="G3579" s="22"/>
      <c r="H3579" s="656"/>
      <c r="I3579" s="656"/>
      <c r="J3579" s="656"/>
      <c r="K3579" s="25"/>
      <c r="L3579" s="25"/>
      <c r="M3579" s="25"/>
      <c r="N3579" s="25"/>
      <c r="O3579" s="25"/>
      <c r="P3579" s="25"/>
      <c r="Q3579" s="25"/>
      <c r="R3579" s="25"/>
      <c r="S3579" s="25"/>
      <c r="T3579" s="671"/>
      <c r="U3579" s="730" t="str">
        <f t="shared" si="58"/>
        <v/>
      </c>
    </row>
    <row r="3580" spans="1:21" x14ac:dyDescent="0.25">
      <c r="A3580" s="36" t="str">
        <f>'0'!$A$4</f>
        <v>………………..</v>
      </c>
      <c r="B3580" s="37">
        <f>'0'!$A$2</f>
        <v>46112</v>
      </c>
      <c r="C3580" s="37" t="s">
        <v>1197</v>
      </c>
      <c r="D3580" s="195"/>
      <c r="E3580" s="23"/>
      <c r="F3580" s="14"/>
      <c r="G3580" s="22"/>
      <c r="H3580" s="656"/>
      <c r="I3580" s="656"/>
      <c r="J3580" s="656"/>
      <c r="K3580" s="25"/>
      <c r="L3580" s="25"/>
      <c r="M3580" s="25"/>
      <c r="N3580" s="25"/>
      <c r="O3580" s="25"/>
      <c r="P3580" s="25"/>
      <c r="Q3580" s="25"/>
      <c r="R3580" s="25"/>
      <c r="S3580" s="25"/>
      <c r="T3580" s="671"/>
      <c r="U3580" s="730" t="str">
        <f t="shared" si="58"/>
        <v/>
      </c>
    </row>
    <row r="3581" spans="1:21" x14ac:dyDescent="0.25">
      <c r="A3581" s="36" t="str">
        <f>'0'!$A$4</f>
        <v>………………..</v>
      </c>
      <c r="B3581" s="37">
        <f>'0'!$A$2</f>
        <v>46112</v>
      </c>
      <c r="C3581" s="37" t="s">
        <v>1197</v>
      </c>
      <c r="D3581" s="195"/>
      <c r="E3581" s="23"/>
      <c r="F3581" s="14"/>
      <c r="G3581" s="22"/>
      <c r="H3581" s="656"/>
      <c r="I3581" s="656"/>
      <c r="J3581" s="656"/>
      <c r="K3581" s="25"/>
      <c r="L3581" s="25"/>
      <c r="M3581" s="25"/>
      <c r="N3581" s="25"/>
      <c r="O3581" s="25"/>
      <c r="P3581" s="25"/>
      <c r="Q3581" s="25"/>
      <c r="R3581" s="25"/>
      <c r="S3581" s="25"/>
      <c r="T3581" s="671"/>
      <c r="U3581" s="730" t="str">
        <f t="shared" si="58"/>
        <v/>
      </c>
    </row>
    <row r="3582" spans="1:21" x14ac:dyDescent="0.25">
      <c r="A3582" s="36" t="str">
        <f>'0'!$A$4</f>
        <v>………………..</v>
      </c>
      <c r="B3582" s="37">
        <f>'0'!$A$2</f>
        <v>46112</v>
      </c>
      <c r="C3582" s="37" t="s">
        <v>1197</v>
      </c>
      <c r="D3582" s="195"/>
      <c r="E3582" s="23"/>
      <c r="F3582" s="14"/>
      <c r="G3582" s="22"/>
      <c r="H3582" s="656"/>
      <c r="I3582" s="656"/>
      <c r="J3582" s="656"/>
      <c r="K3582" s="25"/>
      <c r="L3582" s="25"/>
      <c r="M3582" s="25"/>
      <c r="N3582" s="25"/>
      <c r="O3582" s="25"/>
      <c r="P3582" s="25"/>
      <c r="Q3582" s="25"/>
      <c r="R3582" s="25"/>
      <c r="S3582" s="25"/>
      <c r="T3582" s="671"/>
      <c r="U3582" s="730" t="str">
        <f t="shared" si="58"/>
        <v/>
      </c>
    </row>
    <row r="3583" spans="1:21" x14ac:dyDescent="0.25">
      <c r="A3583" s="36" t="str">
        <f>'0'!$A$4</f>
        <v>………………..</v>
      </c>
      <c r="B3583" s="37">
        <f>'0'!$A$2</f>
        <v>46112</v>
      </c>
      <c r="C3583" s="37" t="s">
        <v>1197</v>
      </c>
      <c r="D3583" s="195"/>
      <c r="E3583" s="23"/>
      <c r="F3583" s="14"/>
      <c r="G3583" s="22"/>
      <c r="H3583" s="656"/>
      <c r="I3583" s="656"/>
      <c r="J3583" s="656"/>
      <c r="K3583" s="25"/>
      <c r="L3583" s="25"/>
      <c r="M3583" s="25"/>
      <c r="N3583" s="25"/>
      <c r="O3583" s="25"/>
      <c r="P3583" s="25"/>
      <c r="Q3583" s="25"/>
      <c r="R3583" s="25"/>
      <c r="S3583" s="25"/>
      <c r="T3583" s="671"/>
      <c r="U3583" s="730" t="str">
        <f t="shared" si="58"/>
        <v/>
      </c>
    </row>
    <row r="3584" spans="1:21" x14ac:dyDescent="0.25">
      <c r="A3584" s="36" t="str">
        <f>'0'!$A$4</f>
        <v>………………..</v>
      </c>
      <c r="B3584" s="37">
        <f>'0'!$A$2</f>
        <v>46112</v>
      </c>
      <c r="C3584" s="37" t="s">
        <v>1197</v>
      </c>
      <c r="D3584" s="195"/>
      <c r="E3584" s="23"/>
      <c r="F3584" s="14"/>
      <c r="G3584" s="22"/>
      <c r="H3584" s="656"/>
      <c r="I3584" s="656"/>
      <c r="J3584" s="656"/>
      <c r="K3584" s="25"/>
      <c r="L3584" s="25"/>
      <c r="M3584" s="25"/>
      <c r="N3584" s="25"/>
      <c r="O3584" s="25"/>
      <c r="P3584" s="25"/>
      <c r="Q3584" s="25"/>
      <c r="R3584" s="25"/>
      <c r="S3584" s="25"/>
      <c r="T3584" s="671"/>
      <c r="U3584" s="730" t="str">
        <f t="shared" si="58"/>
        <v/>
      </c>
    </row>
    <row r="3585" spans="1:21" x14ac:dyDescent="0.25">
      <c r="A3585" s="36" t="str">
        <f>'0'!$A$4</f>
        <v>………………..</v>
      </c>
      <c r="B3585" s="37">
        <f>'0'!$A$2</f>
        <v>46112</v>
      </c>
      <c r="C3585" s="37" t="s">
        <v>1197</v>
      </c>
      <c r="D3585" s="195"/>
      <c r="E3585" s="23"/>
      <c r="F3585" s="14"/>
      <c r="G3585" s="22"/>
      <c r="H3585" s="656"/>
      <c r="I3585" s="656"/>
      <c r="J3585" s="656"/>
      <c r="K3585" s="25"/>
      <c r="L3585" s="25"/>
      <c r="M3585" s="25"/>
      <c r="N3585" s="25"/>
      <c r="O3585" s="25"/>
      <c r="P3585" s="25"/>
      <c r="Q3585" s="25"/>
      <c r="R3585" s="25"/>
      <c r="S3585" s="25"/>
      <c r="T3585" s="671"/>
      <c r="U3585" s="730" t="str">
        <f t="shared" si="58"/>
        <v/>
      </c>
    </row>
    <row r="3586" spans="1:21" x14ac:dyDescent="0.25">
      <c r="A3586" s="36" t="str">
        <f>'0'!$A$4</f>
        <v>………………..</v>
      </c>
      <c r="B3586" s="37">
        <f>'0'!$A$2</f>
        <v>46112</v>
      </c>
      <c r="C3586" s="37" t="s">
        <v>1197</v>
      </c>
      <c r="D3586" s="195"/>
      <c r="E3586" s="23"/>
      <c r="F3586" s="14"/>
      <c r="G3586" s="22"/>
      <c r="H3586" s="656"/>
      <c r="I3586" s="656"/>
      <c r="J3586" s="656"/>
      <c r="K3586" s="25"/>
      <c r="L3586" s="25"/>
      <c r="M3586" s="25"/>
      <c r="N3586" s="25"/>
      <c r="O3586" s="25"/>
      <c r="P3586" s="25"/>
      <c r="Q3586" s="25"/>
      <c r="R3586" s="25"/>
      <c r="S3586" s="25"/>
      <c r="T3586" s="671"/>
      <c r="U3586" s="730" t="str">
        <f t="shared" si="58"/>
        <v/>
      </c>
    </row>
    <row r="3587" spans="1:21" x14ac:dyDescent="0.25">
      <c r="A3587" s="36" t="str">
        <f>'0'!$A$4</f>
        <v>………………..</v>
      </c>
      <c r="B3587" s="37">
        <f>'0'!$A$2</f>
        <v>46112</v>
      </c>
      <c r="C3587" s="37" t="s">
        <v>1197</v>
      </c>
      <c r="D3587" s="195"/>
      <c r="E3587" s="23"/>
      <c r="F3587" s="14"/>
      <c r="G3587" s="22"/>
      <c r="H3587" s="656"/>
      <c r="I3587" s="656"/>
      <c r="J3587" s="656"/>
      <c r="K3587" s="25"/>
      <c r="L3587" s="25"/>
      <c r="M3587" s="25"/>
      <c r="N3587" s="25"/>
      <c r="O3587" s="25"/>
      <c r="P3587" s="25"/>
      <c r="Q3587" s="25"/>
      <c r="R3587" s="25"/>
      <c r="S3587" s="25"/>
      <c r="T3587" s="671"/>
      <c r="U3587" s="730" t="str">
        <f t="shared" si="58"/>
        <v/>
      </c>
    </row>
    <row r="3588" spans="1:21" x14ac:dyDescent="0.25">
      <c r="A3588" s="36" t="str">
        <f>'0'!$A$4</f>
        <v>………………..</v>
      </c>
      <c r="B3588" s="37">
        <f>'0'!$A$2</f>
        <v>46112</v>
      </c>
      <c r="C3588" s="37" t="s">
        <v>1197</v>
      </c>
      <c r="D3588" s="195"/>
      <c r="E3588" s="23"/>
      <c r="F3588" s="14"/>
      <c r="G3588" s="22"/>
      <c r="H3588" s="656"/>
      <c r="I3588" s="656"/>
      <c r="J3588" s="656"/>
      <c r="K3588" s="25"/>
      <c r="L3588" s="25"/>
      <c r="M3588" s="25"/>
      <c r="N3588" s="25"/>
      <c r="O3588" s="25"/>
      <c r="P3588" s="25"/>
      <c r="Q3588" s="25"/>
      <c r="R3588" s="25"/>
      <c r="S3588" s="25"/>
      <c r="T3588" s="671"/>
      <c r="U3588" s="730" t="str">
        <f t="shared" si="58"/>
        <v/>
      </c>
    </row>
    <row r="3589" spans="1:21" x14ac:dyDescent="0.25">
      <c r="A3589" s="36" t="str">
        <f>'0'!$A$4</f>
        <v>………………..</v>
      </c>
      <c r="B3589" s="37">
        <f>'0'!$A$2</f>
        <v>46112</v>
      </c>
      <c r="C3589" s="37" t="s">
        <v>1197</v>
      </c>
      <c r="D3589" s="195"/>
      <c r="E3589" s="23"/>
      <c r="F3589" s="14"/>
      <c r="G3589" s="22"/>
      <c r="H3589" s="656"/>
      <c r="I3589" s="656"/>
      <c r="J3589" s="656"/>
      <c r="K3589" s="25"/>
      <c r="L3589" s="25"/>
      <c r="M3589" s="25"/>
      <c r="N3589" s="25"/>
      <c r="O3589" s="25"/>
      <c r="P3589" s="25"/>
      <c r="Q3589" s="25"/>
      <c r="R3589" s="25"/>
      <c r="S3589" s="25"/>
      <c r="T3589" s="671"/>
      <c r="U3589" s="730" t="str">
        <f t="shared" si="58"/>
        <v/>
      </c>
    </row>
    <row r="3590" spans="1:21" x14ac:dyDescent="0.25">
      <c r="A3590" s="36" t="str">
        <f>'0'!$A$4</f>
        <v>………………..</v>
      </c>
      <c r="B3590" s="37">
        <f>'0'!$A$2</f>
        <v>46112</v>
      </c>
      <c r="C3590" s="37" t="s">
        <v>1197</v>
      </c>
      <c r="D3590" s="195"/>
      <c r="E3590" s="23"/>
      <c r="F3590" s="14"/>
      <c r="G3590" s="22"/>
      <c r="H3590" s="656"/>
      <c r="I3590" s="656"/>
      <c r="J3590" s="656"/>
      <c r="K3590" s="25"/>
      <c r="L3590" s="25"/>
      <c r="M3590" s="25"/>
      <c r="N3590" s="25"/>
      <c r="O3590" s="25"/>
      <c r="P3590" s="25"/>
      <c r="Q3590" s="25"/>
      <c r="R3590" s="25"/>
      <c r="S3590" s="25"/>
      <c r="T3590" s="671"/>
      <c r="U3590" s="730" t="str">
        <f t="shared" si="58"/>
        <v/>
      </c>
    </row>
    <row r="3591" spans="1:21" x14ac:dyDescent="0.25">
      <c r="A3591" s="36" t="str">
        <f>'0'!$A$4</f>
        <v>………………..</v>
      </c>
      <c r="B3591" s="37">
        <f>'0'!$A$2</f>
        <v>46112</v>
      </c>
      <c r="C3591" s="37" t="s">
        <v>1197</v>
      </c>
      <c r="D3591" s="195"/>
      <c r="E3591" s="23"/>
      <c r="F3591" s="14"/>
      <c r="G3591" s="22"/>
      <c r="H3591" s="656"/>
      <c r="I3591" s="656"/>
      <c r="J3591" s="656"/>
      <c r="K3591" s="25"/>
      <c r="L3591" s="25"/>
      <c r="M3591" s="25"/>
      <c r="N3591" s="25"/>
      <c r="O3591" s="25"/>
      <c r="P3591" s="25"/>
      <c r="Q3591" s="25"/>
      <c r="R3591" s="25"/>
      <c r="S3591" s="25"/>
      <c r="T3591" s="671"/>
      <c r="U3591" s="730" t="str">
        <f t="shared" si="58"/>
        <v/>
      </c>
    </row>
    <row r="3592" spans="1:21" x14ac:dyDescent="0.25">
      <c r="A3592" s="36" t="str">
        <f>'0'!$A$4</f>
        <v>………………..</v>
      </c>
      <c r="B3592" s="37">
        <f>'0'!$A$2</f>
        <v>46112</v>
      </c>
      <c r="C3592" s="37" t="s">
        <v>1197</v>
      </c>
      <c r="D3592" s="195"/>
      <c r="E3592" s="23"/>
      <c r="F3592" s="14"/>
      <c r="G3592" s="22"/>
      <c r="H3592" s="656"/>
      <c r="I3592" s="656"/>
      <c r="J3592" s="656"/>
      <c r="K3592" s="25"/>
      <c r="L3592" s="25"/>
      <c r="M3592" s="25"/>
      <c r="N3592" s="25"/>
      <c r="O3592" s="25"/>
      <c r="P3592" s="25"/>
      <c r="Q3592" s="25"/>
      <c r="R3592" s="25"/>
      <c r="S3592" s="25"/>
      <c r="T3592" s="671"/>
      <c r="U3592" s="730" t="str">
        <f t="shared" si="58"/>
        <v/>
      </c>
    </row>
    <row r="3593" spans="1:21" x14ac:dyDescent="0.25">
      <c r="A3593" s="36" t="str">
        <f>'0'!$A$4</f>
        <v>………………..</v>
      </c>
      <c r="B3593" s="37">
        <f>'0'!$A$2</f>
        <v>46112</v>
      </c>
      <c r="C3593" s="37" t="s">
        <v>1197</v>
      </c>
      <c r="D3593" s="195"/>
      <c r="E3593" s="23"/>
      <c r="F3593" s="14"/>
      <c r="G3593" s="22"/>
      <c r="H3593" s="656"/>
      <c r="I3593" s="656"/>
      <c r="J3593" s="656"/>
      <c r="K3593" s="25"/>
      <c r="L3593" s="25"/>
      <c r="M3593" s="25"/>
      <c r="N3593" s="25"/>
      <c r="O3593" s="25"/>
      <c r="P3593" s="25"/>
      <c r="Q3593" s="25"/>
      <c r="R3593" s="25"/>
      <c r="S3593" s="25"/>
      <c r="T3593" s="671"/>
      <c r="U3593" s="730" t="str">
        <f t="shared" si="58"/>
        <v/>
      </c>
    </row>
    <row r="3594" spans="1:21" x14ac:dyDescent="0.25">
      <c r="A3594" s="36" t="str">
        <f>'0'!$A$4</f>
        <v>………………..</v>
      </c>
      <c r="B3594" s="37">
        <f>'0'!$A$2</f>
        <v>46112</v>
      </c>
      <c r="C3594" s="37" t="s">
        <v>1197</v>
      </c>
      <c r="D3594" s="195"/>
      <c r="E3594" s="23"/>
      <c r="F3594" s="14"/>
      <c r="G3594" s="22"/>
      <c r="H3594" s="656"/>
      <c r="I3594" s="656"/>
      <c r="J3594" s="656"/>
      <c r="K3594" s="25"/>
      <c r="L3594" s="25"/>
      <c r="M3594" s="25"/>
      <c r="N3594" s="25"/>
      <c r="O3594" s="25"/>
      <c r="P3594" s="25"/>
      <c r="Q3594" s="25"/>
      <c r="R3594" s="25"/>
      <c r="S3594" s="25"/>
      <c r="T3594" s="671"/>
      <c r="U3594" s="730" t="str">
        <f t="shared" si="58"/>
        <v/>
      </c>
    </row>
    <row r="3595" spans="1:21" x14ac:dyDescent="0.25">
      <c r="A3595" s="36" t="str">
        <f>'0'!$A$4</f>
        <v>………………..</v>
      </c>
      <c r="B3595" s="37">
        <f>'0'!$A$2</f>
        <v>46112</v>
      </c>
      <c r="C3595" s="37" t="s">
        <v>1197</v>
      </c>
      <c r="D3595" s="195"/>
      <c r="E3595" s="23"/>
      <c r="F3595" s="14"/>
      <c r="G3595" s="22"/>
      <c r="H3595" s="656"/>
      <c r="I3595" s="656"/>
      <c r="J3595" s="656"/>
      <c r="K3595" s="25"/>
      <c r="L3595" s="25"/>
      <c r="M3595" s="25"/>
      <c r="N3595" s="25"/>
      <c r="O3595" s="25"/>
      <c r="P3595" s="25"/>
      <c r="Q3595" s="25"/>
      <c r="R3595" s="25"/>
      <c r="S3595" s="25"/>
      <c r="T3595" s="671"/>
      <c r="U3595" s="730" t="str">
        <f t="shared" ref="U3595:U3658" si="59">IF(COUNTBLANK(D3595:S3595)=16,"",IF(D3595="999999999","",IF(ISNUMBER(VALUE(D3595)),IF(LEN(D3595)&lt;&gt;9,"Въведеното ЕИК е твърде късо или твърде дълго",IF(OR(MOD(MID(D3595,1,1)*1+MID(D3595,2,1)*2+MID(D3595,3,1)*3+MID(D3595,4,1)*4+MID(D3595,5,1)*5+MID(D3595,6,1)*6+MID(D3595,7,1)*7+MID(D3595,8,1)*8,11)-MID(D3595,9,1)=0,AND(MOD(MID(D3595,1,1)*3+MID(D3595,2,1)*4+MID(D3595,3,1)*5+MID(D3595,4,1)*6+MID(D3595,5,1)*7+MID(D3595,6,1)*8+MID(D3595,7,1)*9+MID(D3595,8,1)*10,11)=10,MID(D3595,9,1)*1=0),MOD(MID(D3595,1,1)*3+MID(D3595,2,1)*4+MID(D3595,3,1)*5+MID(D3595,4,1)*6+MID(D3595,5,1)*7+MID(D3595,6,1)*8+MID(D3595,7,1)*9+MID(D3595,8,1)*10,11)-MID(D3595,9,1)=0),"","Въведеното ЕИК е невалидно")),"Въведеното ЕИК съдържа непозволени символи")))</f>
        <v/>
      </c>
    </row>
    <row r="3596" spans="1:21" x14ac:dyDescent="0.25">
      <c r="A3596" s="36" t="str">
        <f>'0'!$A$4</f>
        <v>………………..</v>
      </c>
      <c r="B3596" s="37">
        <f>'0'!$A$2</f>
        <v>46112</v>
      </c>
      <c r="C3596" s="37" t="s">
        <v>1197</v>
      </c>
      <c r="D3596" s="195"/>
      <c r="E3596" s="23"/>
      <c r="F3596" s="14"/>
      <c r="G3596" s="22"/>
      <c r="H3596" s="656"/>
      <c r="I3596" s="656"/>
      <c r="J3596" s="656"/>
      <c r="K3596" s="25"/>
      <c r="L3596" s="25"/>
      <c r="M3596" s="25"/>
      <c r="N3596" s="25"/>
      <c r="O3596" s="25"/>
      <c r="P3596" s="25"/>
      <c r="Q3596" s="25"/>
      <c r="R3596" s="25"/>
      <c r="S3596" s="25"/>
      <c r="T3596" s="671"/>
      <c r="U3596" s="730" t="str">
        <f t="shared" si="59"/>
        <v/>
      </c>
    </row>
    <row r="3597" spans="1:21" x14ac:dyDescent="0.25">
      <c r="A3597" s="36" t="str">
        <f>'0'!$A$4</f>
        <v>………………..</v>
      </c>
      <c r="B3597" s="37">
        <f>'0'!$A$2</f>
        <v>46112</v>
      </c>
      <c r="C3597" s="37" t="s">
        <v>1197</v>
      </c>
      <c r="D3597" s="195"/>
      <c r="E3597" s="23"/>
      <c r="F3597" s="14"/>
      <c r="G3597" s="22"/>
      <c r="H3597" s="656"/>
      <c r="I3597" s="656"/>
      <c r="J3597" s="656"/>
      <c r="K3597" s="25"/>
      <c r="L3597" s="25"/>
      <c r="M3597" s="25"/>
      <c r="N3597" s="25"/>
      <c r="O3597" s="25"/>
      <c r="P3597" s="25"/>
      <c r="Q3597" s="25"/>
      <c r="R3597" s="25"/>
      <c r="S3597" s="25"/>
      <c r="T3597" s="671"/>
      <c r="U3597" s="730" t="str">
        <f t="shared" si="59"/>
        <v/>
      </c>
    </row>
    <row r="3598" spans="1:21" x14ac:dyDescent="0.25">
      <c r="A3598" s="36" t="str">
        <f>'0'!$A$4</f>
        <v>………………..</v>
      </c>
      <c r="B3598" s="37">
        <f>'0'!$A$2</f>
        <v>46112</v>
      </c>
      <c r="C3598" s="37" t="s">
        <v>1197</v>
      </c>
      <c r="D3598" s="195"/>
      <c r="E3598" s="23"/>
      <c r="F3598" s="14"/>
      <c r="G3598" s="22"/>
      <c r="H3598" s="656"/>
      <c r="I3598" s="656"/>
      <c r="J3598" s="656"/>
      <c r="K3598" s="25"/>
      <c r="L3598" s="25"/>
      <c r="M3598" s="25"/>
      <c r="N3598" s="25"/>
      <c r="O3598" s="25"/>
      <c r="P3598" s="25"/>
      <c r="Q3598" s="25"/>
      <c r="R3598" s="25"/>
      <c r="S3598" s="25"/>
      <c r="T3598" s="671"/>
      <c r="U3598" s="730" t="str">
        <f t="shared" si="59"/>
        <v/>
      </c>
    </row>
    <row r="3599" spans="1:21" x14ac:dyDescent="0.25">
      <c r="A3599" s="36" t="str">
        <f>'0'!$A$4</f>
        <v>………………..</v>
      </c>
      <c r="B3599" s="37">
        <f>'0'!$A$2</f>
        <v>46112</v>
      </c>
      <c r="C3599" s="37" t="s">
        <v>1197</v>
      </c>
      <c r="D3599" s="195"/>
      <c r="E3599" s="23"/>
      <c r="F3599" s="14"/>
      <c r="G3599" s="22"/>
      <c r="H3599" s="656"/>
      <c r="I3599" s="656"/>
      <c r="J3599" s="656"/>
      <c r="K3599" s="25"/>
      <c r="L3599" s="25"/>
      <c r="M3599" s="25"/>
      <c r="N3599" s="25"/>
      <c r="O3599" s="25"/>
      <c r="P3599" s="25"/>
      <c r="Q3599" s="25"/>
      <c r="R3599" s="25"/>
      <c r="S3599" s="25"/>
      <c r="T3599" s="671"/>
      <c r="U3599" s="730" t="str">
        <f t="shared" si="59"/>
        <v/>
      </c>
    </row>
    <row r="3600" spans="1:21" x14ac:dyDescent="0.25">
      <c r="A3600" s="36" t="str">
        <f>'0'!$A$4</f>
        <v>………………..</v>
      </c>
      <c r="B3600" s="37">
        <f>'0'!$A$2</f>
        <v>46112</v>
      </c>
      <c r="C3600" s="37" t="s">
        <v>1197</v>
      </c>
      <c r="D3600" s="195"/>
      <c r="E3600" s="23"/>
      <c r="F3600" s="14"/>
      <c r="G3600" s="22"/>
      <c r="H3600" s="656"/>
      <c r="I3600" s="656"/>
      <c r="J3600" s="656"/>
      <c r="K3600" s="25"/>
      <c r="L3600" s="25"/>
      <c r="M3600" s="25"/>
      <c r="N3600" s="25"/>
      <c r="O3600" s="25"/>
      <c r="P3600" s="25"/>
      <c r="Q3600" s="25"/>
      <c r="R3600" s="25"/>
      <c r="S3600" s="25"/>
      <c r="T3600" s="671"/>
      <c r="U3600" s="730" t="str">
        <f t="shared" si="59"/>
        <v/>
      </c>
    </row>
    <row r="3601" spans="1:21" x14ac:dyDescent="0.25">
      <c r="A3601" s="36" t="str">
        <f>'0'!$A$4</f>
        <v>………………..</v>
      </c>
      <c r="B3601" s="37">
        <f>'0'!$A$2</f>
        <v>46112</v>
      </c>
      <c r="C3601" s="37" t="s">
        <v>1197</v>
      </c>
      <c r="D3601" s="195"/>
      <c r="E3601" s="23"/>
      <c r="F3601" s="14"/>
      <c r="G3601" s="22"/>
      <c r="H3601" s="656"/>
      <c r="I3601" s="656"/>
      <c r="J3601" s="656"/>
      <c r="K3601" s="25"/>
      <c r="L3601" s="25"/>
      <c r="M3601" s="25"/>
      <c r="N3601" s="25"/>
      <c r="O3601" s="25"/>
      <c r="P3601" s="25"/>
      <c r="Q3601" s="25"/>
      <c r="R3601" s="25"/>
      <c r="S3601" s="25"/>
      <c r="T3601" s="671"/>
      <c r="U3601" s="730" t="str">
        <f t="shared" si="59"/>
        <v/>
      </c>
    </row>
    <row r="3602" spans="1:21" x14ac:dyDescent="0.25">
      <c r="A3602" s="36" t="str">
        <f>'0'!$A$4</f>
        <v>………………..</v>
      </c>
      <c r="B3602" s="37">
        <f>'0'!$A$2</f>
        <v>46112</v>
      </c>
      <c r="C3602" s="37" t="s">
        <v>1197</v>
      </c>
      <c r="D3602" s="195"/>
      <c r="E3602" s="23"/>
      <c r="F3602" s="14"/>
      <c r="G3602" s="22"/>
      <c r="H3602" s="656"/>
      <c r="I3602" s="656"/>
      <c r="J3602" s="656"/>
      <c r="K3602" s="25"/>
      <c r="L3602" s="25"/>
      <c r="M3602" s="25"/>
      <c r="N3602" s="25"/>
      <c r="O3602" s="25"/>
      <c r="P3602" s="25"/>
      <c r="Q3602" s="25"/>
      <c r="R3602" s="25"/>
      <c r="S3602" s="25"/>
      <c r="T3602" s="671"/>
      <c r="U3602" s="730" t="str">
        <f t="shared" si="59"/>
        <v/>
      </c>
    </row>
    <row r="3603" spans="1:21" x14ac:dyDescent="0.25">
      <c r="A3603" s="36" t="str">
        <f>'0'!$A$4</f>
        <v>………………..</v>
      </c>
      <c r="B3603" s="37">
        <f>'0'!$A$2</f>
        <v>46112</v>
      </c>
      <c r="C3603" s="37" t="s">
        <v>1197</v>
      </c>
      <c r="D3603" s="195"/>
      <c r="E3603" s="23"/>
      <c r="F3603" s="14"/>
      <c r="G3603" s="22"/>
      <c r="H3603" s="656"/>
      <c r="I3603" s="656"/>
      <c r="J3603" s="656"/>
      <c r="K3603" s="25"/>
      <c r="L3603" s="25"/>
      <c r="M3603" s="25"/>
      <c r="N3603" s="25"/>
      <c r="O3603" s="25"/>
      <c r="P3603" s="25"/>
      <c r="Q3603" s="25"/>
      <c r="R3603" s="25"/>
      <c r="S3603" s="25"/>
      <c r="T3603" s="671"/>
      <c r="U3603" s="730" t="str">
        <f t="shared" si="59"/>
        <v/>
      </c>
    </row>
    <row r="3604" spans="1:21" x14ac:dyDescent="0.25">
      <c r="A3604" s="36" t="str">
        <f>'0'!$A$4</f>
        <v>………………..</v>
      </c>
      <c r="B3604" s="37">
        <f>'0'!$A$2</f>
        <v>46112</v>
      </c>
      <c r="C3604" s="37" t="s">
        <v>1197</v>
      </c>
      <c r="D3604" s="195"/>
      <c r="E3604" s="23"/>
      <c r="F3604" s="14"/>
      <c r="G3604" s="22"/>
      <c r="H3604" s="656"/>
      <c r="I3604" s="656"/>
      <c r="J3604" s="656"/>
      <c r="K3604" s="25"/>
      <c r="L3604" s="25"/>
      <c r="M3604" s="25"/>
      <c r="N3604" s="25"/>
      <c r="O3604" s="25"/>
      <c r="P3604" s="25"/>
      <c r="Q3604" s="25"/>
      <c r="R3604" s="25"/>
      <c r="S3604" s="25"/>
      <c r="T3604" s="671"/>
      <c r="U3604" s="730" t="str">
        <f t="shared" si="59"/>
        <v/>
      </c>
    </row>
    <row r="3605" spans="1:21" x14ac:dyDescent="0.25">
      <c r="A3605" s="36" t="str">
        <f>'0'!$A$4</f>
        <v>………………..</v>
      </c>
      <c r="B3605" s="37">
        <f>'0'!$A$2</f>
        <v>46112</v>
      </c>
      <c r="C3605" s="37" t="s">
        <v>1197</v>
      </c>
      <c r="D3605" s="195"/>
      <c r="E3605" s="23"/>
      <c r="F3605" s="14"/>
      <c r="G3605" s="22"/>
      <c r="H3605" s="656"/>
      <c r="I3605" s="656"/>
      <c r="J3605" s="656"/>
      <c r="K3605" s="25"/>
      <c r="L3605" s="25"/>
      <c r="M3605" s="25"/>
      <c r="N3605" s="25"/>
      <c r="O3605" s="25"/>
      <c r="P3605" s="25"/>
      <c r="Q3605" s="25"/>
      <c r="R3605" s="25"/>
      <c r="S3605" s="25"/>
      <c r="T3605" s="671"/>
      <c r="U3605" s="730" t="str">
        <f t="shared" si="59"/>
        <v/>
      </c>
    </row>
    <row r="3606" spans="1:21" x14ac:dyDescent="0.25">
      <c r="A3606" s="36" t="str">
        <f>'0'!$A$4</f>
        <v>………………..</v>
      </c>
      <c r="B3606" s="37">
        <f>'0'!$A$2</f>
        <v>46112</v>
      </c>
      <c r="C3606" s="37" t="s">
        <v>1197</v>
      </c>
      <c r="D3606" s="195"/>
      <c r="E3606" s="23"/>
      <c r="F3606" s="14"/>
      <c r="G3606" s="22"/>
      <c r="H3606" s="656"/>
      <c r="I3606" s="656"/>
      <c r="J3606" s="656"/>
      <c r="K3606" s="25"/>
      <c r="L3606" s="25"/>
      <c r="M3606" s="25"/>
      <c r="N3606" s="25"/>
      <c r="O3606" s="25"/>
      <c r="P3606" s="25"/>
      <c r="Q3606" s="25"/>
      <c r="R3606" s="25"/>
      <c r="S3606" s="25"/>
      <c r="T3606" s="671"/>
      <c r="U3606" s="730" t="str">
        <f t="shared" si="59"/>
        <v/>
      </c>
    </row>
    <row r="3607" spans="1:21" x14ac:dyDescent="0.25">
      <c r="A3607" s="36" t="str">
        <f>'0'!$A$4</f>
        <v>………………..</v>
      </c>
      <c r="B3607" s="37">
        <f>'0'!$A$2</f>
        <v>46112</v>
      </c>
      <c r="C3607" s="37" t="s">
        <v>1197</v>
      </c>
      <c r="D3607" s="195"/>
      <c r="E3607" s="23"/>
      <c r="F3607" s="14"/>
      <c r="G3607" s="22"/>
      <c r="H3607" s="656"/>
      <c r="I3607" s="656"/>
      <c r="J3607" s="656"/>
      <c r="K3607" s="25"/>
      <c r="L3607" s="25"/>
      <c r="M3607" s="25"/>
      <c r="N3607" s="25"/>
      <c r="O3607" s="25"/>
      <c r="P3607" s="25"/>
      <c r="Q3607" s="25"/>
      <c r="R3607" s="25"/>
      <c r="S3607" s="25"/>
      <c r="T3607" s="671"/>
      <c r="U3607" s="730" t="str">
        <f t="shared" si="59"/>
        <v/>
      </c>
    </row>
    <row r="3608" spans="1:21" x14ac:dyDescent="0.25">
      <c r="A3608" s="36" t="str">
        <f>'0'!$A$4</f>
        <v>………………..</v>
      </c>
      <c r="B3608" s="37">
        <f>'0'!$A$2</f>
        <v>46112</v>
      </c>
      <c r="C3608" s="37" t="s">
        <v>1197</v>
      </c>
      <c r="D3608" s="195"/>
      <c r="E3608" s="23"/>
      <c r="F3608" s="14"/>
      <c r="G3608" s="22"/>
      <c r="H3608" s="656"/>
      <c r="I3608" s="656"/>
      <c r="J3608" s="656"/>
      <c r="K3608" s="25"/>
      <c r="L3608" s="25"/>
      <c r="M3608" s="25"/>
      <c r="N3608" s="25"/>
      <c r="O3608" s="25"/>
      <c r="P3608" s="25"/>
      <c r="Q3608" s="25"/>
      <c r="R3608" s="25"/>
      <c r="S3608" s="25"/>
      <c r="T3608" s="671"/>
      <c r="U3608" s="730" t="str">
        <f t="shared" si="59"/>
        <v/>
      </c>
    </row>
    <row r="3609" spans="1:21" x14ac:dyDescent="0.25">
      <c r="A3609" s="36" t="str">
        <f>'0'!$A$4</f>
        <v>………………..</v>
      </c>
      <c r="B3609" s="37">
        <f>'0'!$A$2</f>
        <v>46112</v>
      </c>
      <c r="C3609" s="37" t="s">
        <v>1197</v>
      </c>
      <c r="D3609" s="195"/>
      <c r="E3609" s="23"/>
      <c r="F3609" s="14"/>
      <c r="G3609" s="22"/>
      <c r="H3609" s="656"/>
      <c r="I3609" s="656"/>
      <c r="J3609" s="656"/>
      <c r="K3609" s="25"/>
      <c r="L3609" s="25"/>
      <c r="M3609" s="25"/>
      <c r="N3609" s="25"/>
      <c r="O3609" s="25"/>
      <c r="P3609" s="25"/>
      <c r="Q3609" s="25"/>
      <c r="R3609" s="25"/>
      <c r="S3609" s="25"/>
      <c r="T3609" s="671"/>
      <c r="U3609" s="730" t="str">
        <f t="shared" si="59"/>
        <v/>
      </c>
    </row>
    <row r="3610" spans="1:21" x14ac:dyDescent="0.25">
      <c r="A3610" s="36" t="str">
        <f>'0'!$A$4</f>
        <v>………………..</v>
      </c>
      <c r="B3610" s="37">
        <f>'0'!$A$2</f>
        <v>46112</v>
      </c>
      <c r="C3610" s="37" t="s">
        <v>1197</v>
      </c>
      <c r="D3610" s="195"/>
      <c r="E3610" s="23"/>
      <c r="F3610" s="14"/>
      <c r="G3610" s="22"/>
      <c r="H3610" s="656"/>
      <c r="I3610" s="656"/>
      <c r="J3610" s="656"/>
      <c r="K3610" s="25"/>
      <c r="L3610" s="25"/>
      <c r="M3610" s="25"/>
      <c r="N3610" s="25"/>
      <c r="O3610" s="25"/>
      <c r="P3610" s="25"/>
      <c r="Q3610" s="25"/>
      <c r="R3610" s="25"/>
      <c r="S3610" s="25"/>
      <c r="T3610" s="671"/>
      <c r="U3610" s="730" t="str">
        <f t="shared" si="59"/>
        <v/>
      </c>
    </row>
    <row r="3611" spans="1:21" x14ac:dyDescent="0.25">
      <c r="A3611" s="36" t="str">
        <f>'0'!$A$4</f>
        <v>………………..</v>
      </c>
      <c r="B3611" s="37">
        <f>'0'!$A$2</f>
        <v>46112</v>
      </c>
      <c r="C3611" s="37" t="s">
        <v>1197</v>
      </c>
      <c r="D3611" s="195"/>
      <c r="E3611" s="23"/>
      <c r="F3611" s="14"/>
      <c r="G3611" s="22"/>
      <c r="H3611" s="656"/>
      <c r="I3611" s="656"/>
      <c r="J3611" s="656"/>
      <c r="K3611" s="25"/>
      <c r="L3611" s="25"/>
      <c r="M3611" s="25"/>
      <c r="N3611" s="25"/>
      <c r="O3611" s="25"/>
      <c r="P3611" s="25"/>
      <c r="Q3611" s="25"/>
      <c r="R3611" s="25"/>
      <c r="S3611" s="25"/>
      <c r="T3611" s="671"/>
      <c r="U3611" s="730" t="str">
        <f t="shared" si="59"/>
        <v/>
      </c>
    </row>
    <row r="3612" spans="1:21" x14ac:dyDescent="0.25">
      <c r="A3612" s="36" t="str">
        <f>'0'!$A$4</f>
        <v>………………..</v>
      </c>
      <c r="B3612" s="37">
        <f>'0'!$A$2</f>
        <v>46112</v>
      </c>
      <c r="C3612" s="37" t="s">
        <v>1197</v>
      </c>
      <c r="D3612" s="195"/>
      <c r="E3612" s="23"/>
      <c r="F3612" s="14"/>
      <c r="G3612" s="22"/>
      <c r="H3612" s="656"/>
      <c r="I3612" s="656"/>
      <c r="J3612" s="656"/>
      <c r="K3612" s="25"/>
      <c r="L3612" s="25"/>
      <c r="M3612" s="25"/>
      <c r="N3612" s="25"/>
      <c r="O3612" s="25"/>
      <c r="P3612" s="25"/>
      <c r="Q3612" s="25"/>
      <c r="R3612" s="25"/>
      <c r="S3612" s="25"/>
      <c r="T3612" s="671"/>
      <c r="U3612" s="730" t="str">
        <f t="shared" si="59"/>
        <v/>
      </c>
    </row>
    <row r="3613" spans="1:21" x14ac:dyDescent="0.25">
      <c r="A3613" s="36" t="str">
        <f>'0'!$A$4</f>
        <v>………………..</v>
      </c>
      <c r="B3613" s="37">
        <f>'0'!$A$2</f>
        <v>46112</v>
      </c>
      <c r="C3613" s="37" t="s">
        <v>1197</v>
      </c>
      <c r="D3613" s="195"/>
      <c r="E3613" s="23"/>
      <c r="F3613" s="14"/>
      <c r="G3613" s="22"/>
      <c r="H3613" s="656"/>
      <c r="I3613" s="656"/>
      <c r="J3613" s="656"/>
      <c r="K3613" s="25"/>
      <c r="L3613" s="25"/>
      <c r="M3613" s="25"/>
      <c r="N3613" s="25"/>
      <c r="O3613" s="25"/>
      <c r="P3613" s="25"/>
      <c r="Q3613" s="25"/>
      <c r="R3613" s="25"/>
      <c r="S3613" s="25"/>
      <c r="T3613" s="671"/>
      <c r="U3613" s="730" t="str">
        <f t="shared" si="59"/>
        <v/>
      </c>
    </row>
    <row r="3614" spans="1:21" x14ac:dyDescent="0.25">
      <c r="A3614" s="36" t="str">
        <f>'0'!$A$4</f>
        <v>………………..</v>
      </c>
      <c r="B3614" s="37">
        <f>'0'!$A$2</f>
        <v>46112</v>
      </c>
      <c r="C3614" s="37" t="s">
        <v>1197</v>
      </c>
      <c r="D3614" s="195"/>
      <c r="E3614" s="23"/>
      <c r="F3614" s="14"/>
      <c r="G3614" s="22"/>
      <c r="H3614" s="656"/>
      <c r="I3614" s="656"/>
      <c r="J3614" s="656"/>
      <c r="K3614" s="25"/>
      <c r="L3614" s="25"/>
      <c r="M3614" s="25"/>
      <c r="N3614" s="25"/>
      <c r="O3614" s="25"/>
      <c r="P3614" s="25"/>
      <c r="Q3614" s="25"/>
      <c r="R3614" s="25"/>
      <c r="S3614" s="25"/>
      <c r="T3614" s="671"/>
      <c r="U3614" s="730" t="str">
        <f t="shared" si="59"/>
        <v/>
      </c>
    </row>
    <row r="3615" spans="1:21" x14ac:dyDescent="0.25">
      <c r="A3615" s="36" t="str">
        <f>'0'!$A$4</f>
        <v>………………..</v>
      </c>
      <c r="B3615" s="37">
        <f>'0'!$A$2</f>
        <v>46112</v>
      </c>
      <c r="C3615" s="37" t="s">
        <v>1197</v>
      </c>
      <c r="D3615" s="195"/>
      <c r="E3615" s="23"/>
      <c r="F3615" s="14"/>
      <c r="G3615" s="22"/>
      <c r="H3615" s="656"/>
      <c r="I3615" s="656"/>
      <c r="J3615" s="656"/>
      <c r="K3615" s="25"/>
      <c r="L3615" s="25"/>
      <c r="M3615" s="25"/>
      <c r="N3615" s="25"/>
      <c r="O3615" s="25"/>
      <c r="P3615" s="25"/>
      <c r="Q3615" s="25"/>
      <c r="R3615" s="25"/>
      <c r="S3615" s="25"/>
      <c r="T3615" s="671"/>
      <c r="U3615" s="730" t="str">
        <f t="shared" si="59"/>
        <v/>
      </c>
    </row>
    <row r="3616" spans="1:21" x14ac:dyDescent="0.25">
      <c r="A3616" s="36" t="str">
        <f>'0'!$A$4</f>
        <v>………………..</v>
      </c>
      <c r="B3616" s="37">
        <f>'0'!$A$2</f>
        <v>46112</v>
      </c>
      <c r="C3616" s="37" t="s">
        <v>1197</v>
      </c>
      <c r="D3616" s="195"/>
      <c r="E3616" s="23"/>
      <c r="F3616" s="14"/>
      <c r="G3616" s="22"/>
      <c r="H3616" s="656"/>
      <c r="I3616" s="656"/>
      <c r="J3616" s="656"/>
      <c r="K3616" s="25"/>
      <c r="L3616" s="25"/>
      <c r="M3616" s="25"/>
      <c r="N3616" s="25"/>
      <c r="O3616" s="25"/>
      <c r="P3616" s="25"/>
      <c r="Q3616" s="25"/>
      <c r="R3616" s="25"/>
      <c r="S3616" s="25"/>
      <c r="T3616" s="671"/>
      <c r="U3616" s="730" t="str">
        <f t="shared" si="59"/>
        <v/>
      </c>
    </row>
    <row r="3617" spans="1:21" x14ac:dyDescent="0.25">
      <c r="A3617" s="36" t="str">
        <f>'0'!$A$4</f>
        <v>………………..</v>
      </c>
      <c r="B3617" s="37">
        <f>'0'!$A$2</f>
        <v>46112</v>
      </c>
      <c r="C3617" s="37" t="s">
        <v>1197</v>
      </c>
      <c r="D3617" s="195"/>
      <c r="E3617" s="23"/>
      <c r="F3617" s="14"/>
      <c r="G3617" s="22"/>
      <c r="H3617" s="656"/>
      <c r="I3617" s="656"/>
      <c r="J3617" s="656"/>
      <c r="K3617" s="25"/>
      <c r="L3617" s="25"/>
      <c r="M3617" s="25"/>
      <c r="N3617" s="25"/>
      <c r="O3617" s="25"/>
      <c r="P3617" s="25"/>
      <c r="Q3617" s="25"/>
      <c r="R3617" s="25"/>
      <c r="S3617" s="25"/>
      <c r="T3617" s="671"/>
      <c r="U3617" s="730" t="str">
        <f t="shared" si="59"/>
        <v/>
      </c>
    </row>
    <row r="3618" spans="1:21" x14ac:dyDescent="0.25">
      <c r="A3618" s="36" t="str">
        <f>'0'!$A$4</f>
        <v>………………..</v>
      </c>
      <c r="B3618" s="37">
        <f>'0'!$A$2</f>
        <v>46112</v>
      </c>
      <c r="C3618" s="37" t="s">
        <v>1197</v>
      </c>
      <c r="D3618" s="195"/>
      <c r="E3618" s="23"/>
      <c r="F3618" s="14"/>
      <c r="G3618" s="22"/>
      <c r="H3618" s="656"/>
      <c r="I3618" s="656"/>
      <c r="J3618" s="656"/>
      <c r="K3618" s="25"/>
      <c r="L3618" s="25"/>
      <c r="M3618" s="25"/>
      <c r="N3618" s="25"/>
      <c r="O3618" s="25"/>
      <c r="P3618" s="25"/>
      <c r="Q3618" s="25"/>
      <c r="R3618" s="25"/>
      <c r="S3618" s="25"/>
      <c r="T3618" s="671"/>
      <c r="U3618" s="730" t="str">
        <f t="shared" si="59"/>
        <v/>
      </c>
    </row>
    <row r="3619" spans="1:21" x14ac:dyDescent="0.25">
      <c r="A3619" s="36" t="str">
        <f>'0'!$A$4</f>
        <v>………………..</v>
      </c>
      <c r="B3619" s="37">
        <f>'0'!$A$2</f>
        <v>46112</v>
      </c>
      <c r="C3619" s="37" t="s">
        <v>1197</v>
      </c>
      <c r="D3619" s="195"/>
      <c r="E3619" s="23"/>
      <c r="F3619" s="14"/>
      <c r="G3619" s="22"/>
      <c r="H3619" s="656"/>
      <c r="I3619" s="656"/>
      <c r="J3619" s="656"/>
      <c r="K3619" s="25"/>
      <c r="L3619" s="25"/>
      <c r="M3619" s="25"/>
      <c r="N3619" s="25"/>
      <c r="O3619" s="25"/>
      <c r="P3619" s="25"/>
      <c r="Q3619" s="25"/>
      <c r="R3619" s="25"/>
      <c r="S3619" s="25"/>
      <c r="T3619" s="671"/>
      <c r="U3619" s="730" t="str">
        <f t="shared" si="59"/>
        <v/>
      </c>
    </row>
    <row r="3620" spans="1:21" x14ac:dyDescent="0.25">
      <c r="A3620" s="36" t="str">
        <f>'0'!$A$4</f>
        <v>………………..</v>
      </c>
      <c r="B3620" s="37">
        <f>'0'!$A$2</f>
        <v>46112</v>
      </c>
      <c r="C3620" s="37" t="s">
        <v>1197</v>
      </c>
      <c r="D3620" s="195"/>
      <c r="E3620" s="23"/>
      <c r="F3620" s="14"/>
      <c r="G3620" s="22"/>
      <c r="H3620" s="656"/>
      <c r="I3620" s="656"/>
      <c r="J3620" s="656"/>
      <c r="K3620" s="25"/>
      <c r="L3620" s="25"/>
      <c r="M3620" s="25"/>
      <c r="N3620" s="25"/>
      <c r="O3620" s="25"/>
      <c r="P3620" s="25"/>
      <c r="Q3620" s="25"/>
      <c r="R3620" s="25"/>
      <c r="S3620" s="25"/>
      <c r="T3620" s="671"/>
      <c r="U3620" s="730" t="str">
        <f t="shared" si="59"/>
        <v/>
      </c>
    </row>
    <row r="3621" spans="1:21" x14ac:dyDescent="0.25">
      <c r="A3621" s="36" t="str">
        <f>'0'!$A$4</f>
        <v>………………..</v>
      </c>
      <c r="B3621" s="37">
        <f>'0'!$A$2</f>
        <v>46112</v>
      </c>
      <c r="C3621" s="37" t="s">
        <v>1197</v>
      </c>
      <c r="D3621" s="195"/>
      <c r="E3621" s="23"/>
      <c r="F3621" s="14"/>
      <c r="G3621" s="22"/>
      <c r="H3621" s="656"/>
      <c r="I3621" s="656"/>
      <c r="J3621" s="656"/>
      <c r="K3621" s="25"/>
      <c r="L3621" s="25"/>
      <c r="M3621" s="25"/>
      <c r="N3621" s="25"/>
      <c r="O3621" s="25"/>
      <c r="P3621" s="25"/>
      <c r="Q3621" s="25"/>
      <c r="R3621" s="25"/>
      <c r="S3621" s="25"/>
      <c r="T3621" s="671"/>
      <c r="U3621" s="730" t="str">
        <f t="shared" si="59"/>
        <v/>
      </c>
    </row>
    <row r="3622" spans="1:21" x14ac:dyDescent="0.25">
      <c r="A3622" s="36" t="str">
        <f>'0'!$A$4</f>
        <v>………………..</v>
      </c>
      <c r="B3622" s="37">
        <f>'0'!$A$2</f>
        <v>46112</v>
      </c>
      <c r="C3622" s="37" t="s">
        <v>1197</v>
      </c>
      <c r="D3622" s="195"/>
      <c r="E3622" s="23"/>
      <c r="F3622" s="14"/>
      <c r="G3622" s="22"/>
      <c r="H3622" s="656"/>
      <c r="I3622" s="656"/>
      <c r="J3622" s="656"/>
      <c r="K3622" s="25"/>
      <c r="L3622" s="25"/>
      <c r="M3622" s="25"/>
      <c r="N3622" s="25"/>
      <c r="O3622" s="25"/>
      <c r="P3622" s="25"/>
      <c r="Q3622" s="25"/>
      <c r="R3622" s="25"/>
      <c r="S3622" s="25"/>
      <c r="T3622" s="671"/>
      <c r="U3622" s="730" t="str">
        <f t="shared" si="59"/>
        <v/>
      </c>
    </row>
    <row r="3623" spans="1:21" x14ac:dyDescent="0.25">
      <c r="A3623" s="36" t="str">
        <f>'0'!$A$4</f>
        <v>………………..</v>
      </c>
      <c r="B3623" s="37">
        <f>'0'!$A$2</f>
        <v>46112</v>
      </c>
      <c r="C3623" s="37" t="s">
        <v>1197</v>
      </c>
      <c r="D3623" s="195"/>
      <c r="E3623" s="23"/>
      <c r="F3623" s="14"/>
      <c r="G3623" s="22"/>
      <c r="H3623" s="656"/>
      <c r="I3623" s="656"/>
      <c r="J3623" s="656"/>
      <c r="K3623" s="25"/>
      <c r="L3623" s="25"/>
      <c r="M3623" s="25"/>
      <c r="N3623" s="25"/>
      <c r="O3623" s="25"/>
      <c r="P3623" s="25"/>
      <c r="Q3623" s="25"/>
      <c r="R3623" s="25"/>
      <c r="S3623" s="25"/>
      <c r="T3623" s="671"/>
      <c r="U3623" s="730" t="str">
        <f t="shared" si="59"/>
        <v/>
      </c>
    </row>
    <row r="3624" spans="1:21" x14ac:dyDescent="0.25">
      <c r="A3624" s="36" t="str">
        <f>'0'!$A$4</f>
        <v>………………..</v>
      </c>
      <c r="B3624" s="37">
        <f>'0'!$A$2</f>
        <v>46112</v>
      </c>
      <c r="C3624" s="37" t="s">
        <v>1197</v>
      </c>
      <c r="D3624" s="195"/>
      <c r="E3624" s="23"/>
      <c r="F3624" s="14"/>
      <c r="G3624" s="22"/>
      <c r="H3624" s="656"/>
      <c r="I3624" s="656"/>
      <c r="J3624" s="656"/>
      <c r="K3624" s="25"/>
      <c r="L3624" s="25"/>
      <c r="M3624" s="25"/>
      <c r="N3624" s="25"/>
      <c r="O3624" s="25"/>
      <c r="P3624" s="25"/>
      <c r="Q3624" s="25"/>
      <c r="R3624" s="25"/>
      <c r="S3624" s="25"/>
      <c r="T3624" s="671"/>
      <c r="U3624" s="730" t="str">
        <f t="shared" si="59"/>
        <v/>
      </c>
    </row>
    <row r="3625" spans="1:21" x14ac:dyDescent="0.25">
      <c r="A3625" s="36" t="str">
        <f>'0'!$A$4</f>
        <v>………………..</v>
      </c>
      <c r="B3625" s="37">
        <f>'0'!$A$2</f>
        <v>46112</v>
      </c>
      <c r="C3625" s="37" t="s">
        <v>1197</v>
      </c>
      <c r="D3625" s="195"/>
      <c r="E3625" s="23"/>
      <c r="F3625" s="14"/>
      <c r="G3625" s="22"/>
      <c r="H3625" s="656"/>
      <c r="I3625" s="656"/>
      <c r="J3625" s="656"/>
      <c r="K3625" s="25"/>
      <c r="L3625" s="25"/>
      <c r="M3625" s="25"/>
      <c r="N3625" s="25"/>
      <c r="O3625" s="25"/>
      <c r="P3625" s="25"/>
      <c r="Q3625" s="25"/>
      <c r="R3625" s="25"/>
      <c r="S3625" s="25"/>
      <c r="T3625" s="671"/>
      <c r="U3625" s="730" t="str">
        <f t="shared" si="59"/>
        <v/>
      </c>
    </row>
    <row r="3626" spans="1:21" x14ac:dyDescent="0.25">
      <c r="A3626" s="36" t="str">
        <f>'0'!$A$4</f>
        <v>………………..</v>
      </c>
      <c r="B3626" s="37">
        <f>'0'!$A$2</f>
        <v>46112</v>
      </c>
      <c r="C3626" s="37" t="s">
        <v>1197</v>
      </c>
      <c r="D3626" s="195"/>
      <c r="E3626" s="23"/>
      <c r="F3626" s="14"/>
      <c r="G3626" s="22"/>
      <c r="H3626" s="656"/>
      <c r="I3626" s="656"/>
      <c r="J3626" s="656"/>
      <c r="K3626" s="25"/>
      <c r="L3626" s="25"/>
      <c r="M3626" s="25"/>
      <c r="N3626" s="25"/>
      <c r="O3626" s="25"/>
      <c r="P3626" s="25"/>
      <c r="Q3626" s="25"/>
      <c r="R3626" s="25"/>
      <c r="S3626" s="25"/>
      <c r="T3626" s="671"/>
      <c r="U3626" s="730" t="str">
        <f t="shared" si="59"/>
        <v/>
      </c>
    </row>
    <row r="3627" spans="1:21" x14ac:dyDescent="0.25">
      <c r="A3627" s="36" t="str">
        <f>'0'!$A$4</f>
        <v>………………..</v>
      </c>
      <c r="B3627" s="37">
        <f>'0'!$A$2</f>
        <v>46112</v>
      </c>
      <c r="C3627" s="37" t="s">
        <v>1197</v>
      </c>
      <c r="D3627" s="195"/>
      <c r="E3627" s="23"/>
      <c r="F3627" s="14"/>
      <c r="G3627" s="22"/>
      <c r="H3627" s="656"/>
      <c r="I3627" s="656"/>
      <c r="J3627" s="656"/>
      <c r="K3627" s="25"/>
      <c r="L3627" s="25"/>
      <c r="M3627" s="25"/>
      <c r="N3627" s="25"/>
      <c r="O3627" s="25"/>
      <c r="P3627" s="25"/>
      <c r="Q3627" s="25"/>
      <c r="R3627" s="25"/>
      <c r="S3627" s="25"/>
      <c r="T3627" s="671"/>
      <c r="U3627" s="730" t="str">
        <f t="shared" si="59"/>
        <v/>
      </c>
    </row>
    <row r="3628" spans="1:21" x14ac:dyDescent="0.25">
      <c r="A3628" s="36" t="str">
        <f>'0'!$A$4</f>
        <v>………………..</v>
      </c>
      <c r="B3628" s="37">
        <f>'0'!$A$2</f>
        <v>46112</v>
      </c>
      <c r="C3628" s="37" t="s">
        <v>1197</v>
      </c>
      <c r="D3628" s="195"/>
      <c r="E3628" s="23"/>
      <c r="F3628" s="14"/>
      <c r="G3628" s="22"/>
      <c r="H3628" s="656"/>
      <c r="I3628" s="656"/>
      <c r="J3628" s="656"/>
      <c r="K3628" s="25"/>
      <c r="L3628" s="25"/>
      <c r="M3628" s="25"/>
      <c r="N3628" s="25"/>
      <c r="O3628" s="25"/>
      <c r="P3628" s="25"/>
      <c r="Q3628" s="25"/>
      <c r="R3628" s="25"/>
      <c r="S3628" s="25"/>
      <c r="T3628" s="671"/>
      <c r="U3628" s="730" t="str">
        <f t="shared" si="59"/>
        <v/>
      </c>
    </row>
    <row r="3629" spans="1:21" x14ac:dyDescent="0.25">
      <c r="A3629" s="36" t="str">
        <f>'0'!$A$4</f>
        <v>………………..</v>
      </c>
      <c r="B3629" s="37">
        <f>'0'!$A$2</f>
        <v>46112</v>
      </c>
      <c r="C3629" s="37" t="s">
        <v>1197</v>
      </c>
      <c r="D3629" s="195"/>
      <c r="E3629" s="23"/>
      <c r="F3629" s="14"/>
      <c r="G3629" s="22"/>
      <c r="H3629" s="656"/>
      <c r="I3629" s="656"/>
      <c r="J3629" s="656"/>
      <c r="K3629" s="25"/>
      <c r="L3629" s="25"/>
      <c r="M3629" s="25"/>
      <c r="N3629" s="25"/>
      <c r="O3629" s="25"/>
      <c r="P3629" s="25"/>
      <c r="Q3629" s="25"/>
      <c r="R3629" s="25"/>
      <c r="S3629" s="25"/>
      <c r="T3629" s="671"/>
      <c r="U3629" s="730" t="str">
        <f t="shared" si="59"/>
        <v/>
      </c>
    </row>
    <row r="3630" spans="1:21" x14ac:dyDescent="0.25">
      <c r="A3630" s="36" t="str">
        <f>'0'!$A$4</f>
        <v>………………..</v>
      </c>
      <c r="B3630" s="37">
        <f>'0'!$A$2</f>
        <v>46112</v>
      </c>
      <c r="C3630" s="37" t="s">
        <v>1197</v>
      </c>
      <c r="D3630" s="195"/>
      <c r="E3630" s="23"/>
      <c r="F3630" s="14"/>
      <c r="G3630" s="22"/>
      <c r="H3630" s="656"/>
      <c r="I3630" s="656"/>
      <c r="J3630" s="656"/>
      <c r="K3630" s="25"/>
      <c r="L3630" s="25"/>
      <c r="M3630" s="25"/>
      <c r="N3630" s="25"/>
      <c r="O3630" s="25"/>
      <c r="P3630" s="25"/>
      <c r="Q3630" s="25"/>
      <c r="R3630" s="25"/>
      <c r="S3630" s="25"/>
      <c r="T3630" s="671"/>
      <c r="U3630" s="730" t="str">
        <f t="shared" si="59"/>
        <v/>
      </c>
    </row>
    <row r="3631" spans="1:21" x14ac:dyDescent="0.25">
      <c r="A3631" s="36" t="str">
        <f>'0'!$A$4</f>
        <v>………………..</v>
      </c>
      <c r="B3631" s="37">
        <f>'0'!$A$2</f>
        <v>46112</v>
      </c>
      <c r="C3631" s="37" t="s">
        <v>1197</v>
      </c>
      <c r="D3631" s="195"/>
      <c r="E3631" s="23"/>
      <c r="F3631" s="14"/>
      <c r="G3631" s="22"/>
      <c r="H3631" s="656"/>
      <c r="I3631" s="656"/>
      <c r="J3631" s="656"/>
      <c r="K3631" s="25"/>
      <c r="L3631" s="25"/>
      <c r="M3631" s="25"/>
      <c r="N3631" s="25"/>
      <c r="O3631" s="25"/>
      <c r="P3631" s="25"/>
      <c r="Q3631" s="25"/>
      <c r="R3631" s="25"/>
      <c r="S3631" s="25"/>
      <c r="T3631" s="671"/>
      <c r="U3631" s="730" t="str">
        <f t="shared" si="59"/>
        <v/>
      </c>
    </row>
    <row r="3632" spans="1:21" x14ac:dyDescent="0.25">
      <c r="A3632" s="36" t="str">
        <f>'0'!$A$4</f>
        <v>………………..</v>
      </c>
      <c r="B3632" s="37">
        <f>'0'!$A$2</f>
        <v>46112</v>
      </c>
      <c r="C3632" s="37" t="s">
        <v>1197</v>
      </c>
      <c r="D3632" s="195"/>
      <c r="E3632" s="23"/>
      <c r="F3632" s="14"/>
      <c r="G3632" s="22"/>
      <c r="H3632" s="656"/>
      <c r="I3632" s="656"/>
      <c r="J3632" s="656"/>
      <c r="K3632" s="25"/>
      <c r="L3632" s="25"/>
      <c r="M3632" s="25"/>
      <c r="N3632" s="25"/>
      <c r="O3632" s="25"/>
      <c r="P3632" s="25"/>
      <c r="Q3632" s="25"/>
      <c r="R3632" s="25"/>
      <c r="S3632" s="25"/>
      <c r="T3632" s="671"/>
      <c r="U3632" s="730" t="str">
        <f t="shared" si="59"/>
        <v/>
      </c>
    </row>
    <row r="3633" spans="1:21" x14ac:dyDescent="0.25">
      <c r="A3633" s="36" t="str">
        <f>'0'!$A$4</f>
        <v>………………..</v>
      </c>
      <c r="B3633" s="37">
        <f>'0'!$A$2</f>
        <v>46112</v>
      </c>
      <c r="C3633" s="37" t="s">
        <v>1197</v>
      </c>
      <c r="D3633" s="195"/>
      <c r="E3633" s="23"/>
      <c r="F3633" s="14"/>
      <c r="G3633" s="22"/>
      <c r="H3633" s="656"/>
      <c r="I3633" s="656"/>
      <c r="J3633" s="656"/>
      <c r="K3633" s="25"/>
      <c r="L3633" s="25"/>
      <c r="M3633" s="25"/>
      <c r="N3633" s="25"/>
      <c r="O3633" s="25"/>
      <c r="P3633" s="25"/>
      <c r="Q3633" s="25"/>
      <c r="R3633" s="25"/>
      <c r="S3633" s="25"/>
      <c r="T3633" s="671"/>
      <c r="U3633" s="730" t="str">
        <f t="shared" si="59"/>
        <v/>
      </c>
    </row>
    <row r="3634" spans="1:21" x14ac:dyDescent="0.25">
      <c r="A3634" s="36" t="str">
        <f>'0'!$A$4</f>
        <v>………………..</v>
      </c>
      <c r="B3634" s="37">
        <f>'0'!$A$2</f>
        <v>46112</v>
      </c>
      <c r="C3634" s="37" t="s">
        <v>1197</v>
      </c>
      <c r="D3634" s="195"/>
      <c r="E3634" s="23"/>
      <c r="F3634" s="14"/>
      <c r="G3634" s="22"/>
      <c r="H3634" s="656"/>
      <c r="I3634" s="656"/>
      <c r="J3634" s="656"/>
      <c r="K3634" s="25"/>
      <c r="L3634" s="25"/>
      <c r="M3634" s="25"/>
      <c r="N3634" s="25"/>
      <c r="O3634" s="25"/>
      <c r="P3634" s="25"/>
      <c r="Q3634" s="25"/>
      <c r="R3634" s="25"/>
      <c r="S3634" s="25"/>
      <c r="T3634" s="671"/>
      <c r="U3634" s="730" t="str">
        <f t="shared" si="59"/>
        <v/>
      </c>
    </row>
    <row r="3635" spans="1:21" x14ac:dyDescent="0.25">
      <c r="A3635" s="36" t="str">
        <f>'0'!$A$4</f>
        <v>………………..</v>
      </c>
      <c r="B3635" s="37">
        <f>'0'!$A$2</f>
        <v>46112</v>
      </c>
      <c r="C3635" s="37" t="s">
        <v>1197</v>
      </c>
      <c r="D3635" s="195"/>
      <c r="E3635" s="23"/>
      <c r="F3635" s="14"/>
      <c r="G3635" s="22"/>
      <c r="H3635" s="656"/>
      <c r="I3635" s="656"/>
      <c r="J3635" s="656"/>
      <c r="K3635" s="25"/>
      <c r="L3635" s="25"/>
      <c r="M3635" s="25"/>
      <c r="N3635" s="25"/>
      <c r="O3635" s="25"/>
      <c r="P3635" s="25"/>
      <c r="Q3635" s="25"/>
      <c r="R3635" s="25"/>
      <c r="S3635" s="25"/>
      <c r="T3635" s="671"/>
      <c r="U3635" s="730" t="str">
        <f t="shared" si="59"/>
        <v/>
      </c>
    </row>
    <row r="3636" spans="1:21" x14ac:dyDescent="0.25">
      <c r="A3636" s="36" t="str">
        <f>'0'!$A$4</f>
        <v>………………..</v>
      </c>
      <c r="B3636" s="37">
        <f>'0'!$A$2</f>
        <v>46112</v>
      </c>
      <c r="C3636" s="37" t="s">
        <v>1197</v>
      </c>
      <c r="D3636" s="195"/>
      <c r="E3636" s="23"/>
      <c r="F3636" s="14"/>
      <c r="G3636" s="22"/>
      <c r="H3636" s="656"/>
      <c r="I3636" s="656"/>
      <c r="J3636" s="656"/>
      <c r="K3636" s="25"/>
      <c r="L3636" s="25"/>
      <c r="M3636" s="25"/>
      <c r="N3636" s="25"/>
      <c r="O3636" s="25"/>
      <c r="P3636" s="25"/>
      <c r="Q3636" s="25"/>
      <c r="R3636" s="25"/>
      <c r="S3636" s="25"/>
      <c r="T3636" s="671"/>
      <c r="U3636" s="730" t="str">
        <f t="shared" si="59"/>
        <v/>
      </c>
    </row>
    <row r="3637" spans="1:21" x14ac:dyDescent="0.25">
      <c r="A3637" s="36" t="str">
        <f>'0'!$A$4</f>
        <v>………………..</v>
      </c>
      <c r="B3637" s="37">
        <f>'0'!$A$2</f>
        <v>46112</v>
      </c>
      <c r="C3637" s="37" t="s">
        <v>1197</v>
      </c>
      <c r="D3637" s="195"/>
      <c r="E3637" s="23"/>
      <c r="F3637" s="14"/>
      <c r="G3637" s="22"/>
      <c r="H3637" s="656"/>
      <c r="I3637" s="656"/>
      <c r="J3637" s="656"/>
      <c r="K3637" s="25"/>
      <c r="L3637" s="25"/>
      <c r="M3637" s="25"/>
      <c r="N3637" s="25"/>
      <c r="O3637" s="25"/>
      <c r="P3637" s="25"/>
      <c r="Q3637" s="25"/>
      <c r="R3637" s="25"/>
      <c r="S3637" s="25"/>
      <c r="T3637" s="671"/>
      <c r="U3637" s="730" t="str">
        <f t="shared" si="59"/>
        <v/>
      </c>
    </row>
    <row r="3638" spans="1:21" x14ac:dyDescent="0.25">
      <c r="A3638" s="36" t="str">
        <f>'0'!$A$4</f>
        <v>………………..</v>
      </c>
      <c r="B3638" s="37">
        <f>'0'!$A$2</f>
        <v>46112</v>
      </c>
      <c r="C3638" s="37" t="s">
        <v>1197</v>
      </c>
      <c r="D3638" s="195"/>
      <c r="E3638" s="23"/>
      <c r="F3638" s="14"/>
      <c r="G3638" s="22"/>
      <c r="H3638" s="656"/>
      <c r="I3638" s="656"/>
      <c r="J3638" s="656"/>
      <c r="K3638" s="25"/>
      <c r="L3638" s="25"/>
      <c r="M3638" s="25"/>
      <c r="N3638" s="25"/>
      <c r="O3638" s="25"/>
      <c r="P3638" s="25"/>
      <c r="Q3638" s="25"/>
      <c r="R3638" s="25"/>
      <c r="S3638" s="25"/>
      <c r="T3638" s="671"/>
      <c r="U3638" s="730" t="str">
        <f t="shared" si="59"/>
        <v/>
      </c>
    </row>
    <row r="3639" spans="1:21" x14ac:dyDescent="0.25">
      <c r="A3639" s="36" t="str">
        <f>'0'!$A$4</f>
        <v>………………..</v>
      </c>
      <c r="B3639" s="37">
        <f>'0'!$A$2</f>
        <v>46112</v>
      </c>
      <c r="C3639" s="37" t="s">
        <v>1197</v>
      </c>
      <c r="D3639" s="195"/>
      <c r="E3639" s="23"/>
      <c r="F3639" s="14"/>
      <c r="G3639" s="22"/>
      <c r="H3639" s="656"/>
      <c r="I3639" s="656"/>
      <c r="J3639" s="656"/>
      <c r="K3639" s="25"/>
      <c r="L3639" s="25"/>
      <c r="M3639" s="25"/>
      <c r="N3639" s="25"/>
      <c r="O3639" s="25"/>
      <c r="P3639" s="25"/>
      <c r="Q3639" s="25"/>
      <c r="R3639" s="25"/>
      <c r="S3639" s="25"/>
      <c r="T3639" s="671"/>
      <c r="U3639" s="730" t="str">
        <f t="shared" si="59"/>
        <v/>
      </c>
    </row>
    <row r="3640" spans="1:21" x14ac:dyDescent="0.25">
      <c r="A3640" s="36" t="str">
        <f>'0'!$A$4</f>
        <v>………………..</v>
      </c>
      <c r="B3640" s="37">
        <f>'0'!$A$2</f>
        <v>46112</v>
      </c>
      <c r="C3640" s="37" t="s">
        <v>1197</v>
      </c>
      <c r="D3640" s="195"/>
      <c r="E3640" s="23"/>
      <c r="F3640" s="14"/>
      <c r="G3640" s="22"/>
      <c r="H3640" s="656"/>
      <c r="I3640" s="656"/>
      <c r="J3640" s="656"/>
      <c r="K3640" s="25"/>
      <c r="L3640" s="25"/>
      <c r="M3640" s="25"/>
      <c r="N3640" s="25"/>
      <c r="O3640" s="25"/>
      <c r="P3640" s="25"/>
      <c r="Q3640" s="25"/>
      <c r="R3640" s="25"/>
      <c r="S3640" s="25"/>
      <c r="T3640" s="671"/>
      <c r="U3640" s="730" t="str">
        <f t="shared" si="59"/>
        <v/>
      </c>
    </row>
    <row r="3641" spans="1:21" x14ac:dyDescent="0.25">
      <c r="A3641" s="36" t="str">
        <f>'0'!$A$4</f>
        <v>………………..</v>
      </c>
      <c r="B3641" s="37">
        <f>'0'!$A$2</f>
        <v>46112</v>
      </c>
      <c r="C3641" s="37" t="s">
        <v>1197</v>
      </c>
      <c r="D3641" s="195"/>
      <c r="E3641" s="23"/>
      <c r="F3641" s="14"/>
      <c r="G3641" s="22"/>
      <c r="H3641" s="656"/>
      <c r="I3641" s="656"/>
      <c r="J3641" s="656"/>
      <c r="K3641" s="25"/>
      <c r="L3641" s="25"/>
      <c r="M3641" s="25"/>
      <c r="N3641" s="25"/>
      <c r="O3641" s="25"/>
      <c r="P3641" s="25"/>
      <c r="Q3641" s="25"/>
      <c r="R3641" s="25"/>
      <c r="S3641" s="25"/>
      <c r="T3641" s="671"/>
      <c r="U3641" s="730" t="str">
        <f t="shared" si="59"/>
        <v/>
      </c>
    </row>
    <row r="3642" spans="1:21" x14ac:dyDescent="0.25">
      <c r="A3642" s="36" t="str">
        <f>'0'!$A$4</f>
        <v>………………..</v>
      </c>
      <c r="B3642" s="37">
        <f>'0'!$A$2</f>
        <v>46112</v>
      </c>
      <c r="C3642" s="37" t="s">
        <v>1197</v>
      </c>
      <c r="D3642" s="195"/>
      <c r="E3642" s="23"/>
      <c r="F3642" s="14"/>
      <c r="G3642" s="22"/>
      <c r="H3642" s="656"/>
      <c r="I3642" s="656"/>
      <c r="J3642" s="656"/>
      <c r="K3642" s="25"/>
      <c r="L3642" s="25"/>
      <c r="M3642" s="25"/>
      <c r="N3642" s="25"/>
      <c r="O3642" s="25"/>
      <c r="P3642" s="25"/>
      <c r="Q3642" s="25"/>
      <c r="R3642" s="25"/>
      <c r="S3642" s="25"/>
      <c r="T3642" s="671"/>
      <c r="U3642" s="730" t="str">
        <f t="shared" si="59"/>
        <v/>
      </c>
    </row>
    <row r="3643" spans="1:21" x14ac:dyDescent="0.25">
      <c r="A3643" s="36" t="str">
        <f>'0'!$A$4</f>
        <v>………………..</v>
      </c>
      <c r="B3643" s="37">
        <f>'0'!$A$2</f>
        <v>46112</v>
      </c>
      <c r="C3643" s="37" t="s">
        <v>1197</v>
      </c>
      <c r="D3643" s="195"/>
      <c r="E3643" s="23"/>
      <c r="F3643" s="14"/>
      <c r="G3643" s="22"/>
      <c r="H3643" s="656"/>
      <c r="I3643" s="656"/>
      <c r="J3643" s="656"/>
      <c r="K3643" s="25"/>
      <c r="L3643" s="25"/>
      <c r="M3643" s="25"/>
      <c r="N3643" s="25"/>
      <c r="O3643" s="25"/>
      <c r="P3643" s="25"/>
      <c r="Q3643" s="25"/>
      <c r="R3643" s="25"/>
      <c r="S3643" s="25"/>
      <c r="T3643" s="671"/>
      <c r="U3643" s="730" t="str">
        <f t="shared" si="59"/>
        <v/>
      </c>
    </row>
    <row r="3644" spans="1:21" x14ac:dyDescent="0.25">
      <c r="A3644" s="36" t="str">
        <f>'0'!$A$4</f>
        <v>………………..</v>
      </c>
      <c r="B3644" s="37">
        <f>'0'!$A$2</f>
        <v>46112</v>
      </c>
      <c r="C3644" s="37" t="s">
        <v>1197</v>
      </c>
      <c r="D3644" s="195"/>
      <c r="E3644" s="23"/>
      <c r="F3644" s="14"/>
      <c r="G3644" s="22"/>
      <c r="H3644" s="656"/>
      <c r="I3644" s="656"/>
      <c r="J3644" s="656"/>
      <c r="K3644" s="25"/>
      <c r="L3644" s="25"/>
      <c r="M3644" s="25"/>
      <c r="N3644" s="25"/>
      <c r="O3644" s="25"/>
      <c r="P3644" s="25"/>
      <c r="Q3644" s="25"/>
      <c r="R3644" s="25"/>
      <c r="S3644" s="25"/>
      <c r="T3644" s="671"/>
      <c r="U3644" s="730" t="str">
        <f t="shared" si="59"/>
        <v/>
      </c>
    </row>
    <row r="3645" spans="1:21" x14ac:dyDescent="0.25">
      <c r="A3645" s="36" t="str">
        <f>'0'!$A$4</f>
        <v>………………..</v>
      </c>
      <c r="B3645" s="37">
        <f>'0'!$A$2</f>
        <v>46112</v>
      </c>
      <c r="C3645" s="37" t="s">
        <v>1197</v>
      </c>
      <c r="D3645" s="195"/>
      <c r="E3645" s="23"/>
      <c r="F3645" s="14"/>
      <c r="G3645" s="22"/>
      <c r="H3645" s="656"/>
      <c r="I3645" s="656"/>
      <c r="J3645" s="656"/>
      <c r="K3645" s="25"/>
      <c r="L3645" s="25"/>
      <c r="M3645" s="25"/>
      <c r="N3645" s="25"/>
      <c r="O3645" s="25"/>
      <c r="P3645" s="25"/>
      <c r="Q3645" s="25"/>
      <c r="R3645" s="25"/>
      <c r="S3645" s="25"/>
      <c r="T3645" s="671"/>
      <c r="U3645" s="730" t="str">
        <f t="shared" si="59"/>
        <v/>
      </c>
    </row>
    <row r="3646" spans="1:21" x14ac:dyDescent="0.25">
      <c r="A3646" s="36" t="str">
        <f>'0'!$A$4</f>
        <v>………………..</v>
      </c>
      <c r="B3646" s="37">
        <f>'0'!$A$2</f>
        <v>46112</v>
      </c>
      <c r="C3646" s="37" t="s">
        <v>1197</v>
      </c>
      <c r="D3646" s="195"/>
      <c r="E3646" s="23"/>
      <c r="F3646" s="14"/>
      <c r="G3646" s="22"/>
      <c r="H3646" s="656"/>
      <c r="I3646" s="656"/>
      <c r="J3646" s="656"/>
      <c r="K3646" s="25"/>
      <c r="L3646" s="25"/>
      <c r="M3646" s="25"/>
      <c r="N3646" s="25"/>
      <c r="O3646" s="25"/>
      <c r="P3646" s="25"/>
      <c r="Q3646" s="25"/>
      <c r="R3646" s="25"/>
      <c r="S3646" s="25"/>
      <c r="T3646" s="671"/>
      <c r="U3646" s="730" t="str">
        <f t="shared" si="59"/>
        <v/>
      </c>
    </row>
    <row r="3647" spans="1:21" x14ac:dyDescent="0.25">
      <c r="A3647" s="36" t="str">
        <f>'0'!$A$4</f>
        <v>………………..</v>
      </c>
      <c r="B3647" s="37">
        <f>'0'!$A$2</f>
        <v>46112</v>
      </c>
      <c r="C3647" s="37" t="s">
        <v>1197</v>
      </c>
      <c r="D3647" s="195"/>
      <c r="E3647" s="23"/>
      <c r="F3647" s="14"/>
      <c r="G3647" s="22"/>
      <c r="H3647" s="656"/>
      <c r="I3647" s="656"/>
      <c r="J3647" s="656"/>
      <c r="K3647" s="25"/>
      <c r="L3647" s="25"/>
      <c r="M3647" s="25"/>
      <c r="N3647" s="25"/>
      <c r="O3647" s="25"/>
      <c r="P3647" s="25"/>
      <c r="Q3647" s="25"/>
      <c r="R3647" s="25"/>
      <c r="S3647" s="25"/>
      <c r="T3647" s="671"/>
      <c r="U3647" s="730" t="str">
        <f t="shared" si="59"/>
        <v/>
      </c>
    </row>
    <row r="3648" spans="1:21" x14ac:dyDescent="0.25">
      <c r="A3648" s="36" t="str">
        <f>'0'!$A$4</f>
        <v>………………..</v>
      </c>
      <c r="B3648" s="37">
        <f>'0'!$A$2</f>
        <v>46112</v>
      </c>
      <c r="C3648" s="37" t="s">
        <v>1197</v>
      </c>
      <c r="D3648" s="195"/>
      <c r="E3648" s="23"/>
      <c r="F3648" s="14"/>
      <c r="G3648" s="22"/>
      <c r="H3648" s="656"/>
      <c r="I3648" s="656"/>
      <c r="J3648" s="656"/>
      <c r="K3648" s="25"/>
      <c r="L3648" s="25"/>
      <c r="M3648" s="25"/>
      <c r="N3648" s="25"/>
      <c r="O3648" s="25"/>
      <c r="P3648" s="25"/>
      <c r="Q3648" s="25"/>
      <c r="R3648" s="25"/>
      <c r="S3648" s="25"/>
      <c r="T3648" s="671"/>
      <c r="U3648" s="730" t="str">
        <f t="shared" si="59"/>
        <v/>
      </c>
    </row>
    <row r="3649" spans="1:21" x14ac:dyDescent="0.25">
      <c r="A3649" s="36" t="str">
        <f>'0'!$A$4</f>
        <v>………………..</v>
      </c>
      <c r="B3649" s="37">
        <f>'0'!$A$2</f>
        <v>46112</v>
      </c>
      <c r="C3649" s="37" t="s">
        <v>1197</v>
      </c>
      <c r="D3649" s="195"/>
      <c r="E3649" s="23"/>
      <c r="F3649" s="14"/>
      <c r="G3649" s="22"/>
      <c r="H3649" s="656"/>
      <c r="I3649" s="656"/>
      <c r="J3649" s="656"/>
      <c r="K3649" s="25"/>
      <c r="L3649" s="25"/>
      <c r="M3649" s="25"/>
      <c r="N3649" s="25"/>
      <c r="O3649" s="25"/>
      <c r="P3649" s="25"/>
      <c r="Q3649" s="25"/>
      <c r="R3649" s="25"/>
      <c r="S3649" s="25"/>
      <c r="T3649" s="671"/>
      <c r="U3649" s="730" t="str">
        <f t="shared" si="59"/>
        <v/>
      </c>
    </row>
    <row r="3650" spans="1:21" x14ac:dyDescent="0.25">
      <c r="A3650" s="36" t="str">
        <f>'0'!$A$4</f>
        <v>………………..</v>
      </c>
      <c r="B3650" s="37">
        <f>'0'!$A$2</f>
        <v>46112</v>
      </c>
      <c r="C3650" s="37" t="s">
        <v>1197</v>
      </c>
      <c r="D3650" s="195"/>
      <c r="E3650" s="23"/>
      <c r="F3650" s="14"/>
      <c r="G3650" s="22"/>
      <c r="H3650" s="656"/>
      <c r="I3650" s="656"/>
      <c r="J3650" s="656"/>
      <c r="K3650" s="25"/>
      <c r="L3650" s="25"/>
      <c r="M3650" s="25"/>
      <c r="N3650" s="25"/>
      <c r="O3650" s="25"/>
      <c r="P3650" s="25"/>
      <c r="Q3650" s="25"/>
      <c r="R3650" s="25"/>
      <c r="S3650" s="25"/>
      <c r="T3650" s="671"/>
      <c r="U3650" s="730" t="str">
        <f t="shared" si="59"/>
        <v/>
      </c>
    </row>
    <row r="3651" spans="1:21" x14ac:dyDescent="0.25">
      <c r="A3651" s="36" t="str">
        <f>'0'!$A$4</f>
        <v>………………..</v>
      </c>
      <c r="B3651" s="37">
        <f>'0'!$A$2</f>
        <v>46112</v>
      </c>
      <c r="C3651" s="37" t="s">
        <v>1197</v>
      </c>
      <c r="D3651" s="195"/>
      <c r="E3651" s="23"/>
      <c r="F3651" s="14"/>
      <c r="G3651" s="22"/>
      <c r="H3651" s="656"/>
      <c r="I3651" s="656"/>
      <c r="J3651" s="656"/>
      <c r="K3651" s="25"/>
      <c r="L3651" s="25"/>
      <c r="M3651" s="25"/>
      <c r="N3651" s="25"/>
      <c r="O3651" s="25"/>
      <c r="P3651" s="25"/>
      <c r="Q3651" s="25"/>
      <c r="R3651" s="25"/>
      <c r="S3651" s="25"/>
      <c r="T3651" s="671"/>
      <c r="U3651" s="730" t="str">
        <f t="shared" si="59"/>
        <v/>
      </c>
    </row>
    <row r="3652" spans="1:21" x14ac:dyDescent="0.25">
      <c r="A3652" s="36" t="str">
        <f>'0'!$A$4</f>
        <v>………………..</v>
      </c>
      <c r="B3652" s="37">
        <f>'0'!$A$2</f>
        <v>46112</v>
      </c>
      <c r="C3652" s="37" t="s">
        <v>1197</v>
      </c>
      <c r="D3652" s="195"/>
      <c r="E3652" s="23"/>
      <c r="F3652" s="14"/>
      <c r="G3652" s="22"/>
      <c r="H3652" s="656"/>
      <c r="I3652" s="656"/>
      <c r="J3652" s="656"/>
      <c r="K3652" s="25"/>
      <c r="L3652" s="25"/>
      <c r="M3652" s="25"/>
      <c r="N3652" s="25"/>
      <c r="O3652" s="25"/>
      <c r="P3652" s="25"/>
      <c r="Q3652" s="25"/>
      <c r="R3652" s="25"/>
      <c r="S3652" s="25"/>
      <c r="T3652" s="671"/>
      <c r="U3652" s="730" t="str">
        <f t="shared" si="59"/>
        <v/>
      </c>
    </row>
    <row r="3653" spans="1:21" x14ac:dyDescent="0.25">
      <c r="A3653" s="36" t="str">
        <f>'0'!$A$4</f>
        <v>………………..</v>
      </c>
      <c r="B3653" s="37">
        <f>'0'!$A$2</f>
        <v>46112</v>
      </c>
      <c r="C3653" s="37" t="s">
        <v>1197</v>
      </c>
      <c r="D3653" s="195"/>
      <c r="E3653" s="23"/>
      <c r="F3653" s="14"/>
      <c r="G3653" s="22"/>
      <c r="H3653" s="656"/>
      <c r="I3653" s="656"/>
      <c r="J3653" s="656"/>
      <c r="K3653" s="25"/>
      <c r="L3653" s="25"/>
      <c r="M3653" s="25"/>
      <c r="N3653" s="25"/>
      <c r="O3653" s="25"/>
      <c r="P3653" s="25"/>
      <c r="Q3653" s="25"/>
      <c r="R3653" s="25"/>
      <c r="S3653" s="25"/>
      <c r="T3653" s="671"/>
      <c r="U3653" s="730" t="str">
        <f t="shared" si="59"/>
        <v/>
      </c>
    </row>
    <row r="3654" spans="1:21" x14ac:dyDescent="0.25">
      <c r="A3654" s="36" t="str">
        <f>'0'!$A$4</f>
        <v>………………..</v>
      </c>
      <c r="B3654" s="37">
        <f>'0'!$A$2</f>
        <v>46112</v>
      </c>
      <c r="C3654" s="37" t="s">
        <v>1197</v>
      </c>
      <c r="D3654" s="195"/>
      <c r="E3654" s="23"/>
      <c r="F3654" s="14"/>
      <c r="G3654" s="22"/>
      <c r="H3654" s="656"/>
      <c r="I3654" s="656"/>
      <c r="J3654" s="656"/>
      <c r="K3654" s="25"/>
      <c r="L3654" s="25"/>
      <c r="M3654" s="25"/>
      <c r="N3654" s="25"/>
      <c r="O3654" s="25"/>
      <c r="P3654" s="25"/>
      <c r="Q3654" s="25"/>
      <c r="R3654" s="25"/>
      <c r="S3654" s="25"/>
      <c r="T3654" s="671"/>
      <c r="U3654" s="730" t="str">
        <f t="shared" si="59"/>
        <v/>
      </c>
    </row>
    <row r="3655" spans="1:21" x14ac:dyDescent="0.25">
      <c r="A3655" s="36" t="str">
        <f>'0'!$A$4</f>
        <v>………………..</v>
      </c>
      <c r="B3655" s="37">
        <f>'0'!$A$2</f>
        <v>46112</v>
      </c>
      <c r="C3655" s="37" t="s">
        <v>1197</v>
      </c>
      <c r="D3655" s="195"/>
      <c r="E3655" s="23"/>
      <c r="F3655" s="14"/>
      <c r="G3655" s="22"/>
      <c r="H3655" s="656"/>
      <c r="I3655" s="656"/>
      <c r="J3655" s="656"/>
      <c r="K3655" s="25"/>
      <c r="L3655" s="25"/>
      <c r="M3655" s="25"/>
      <c r="N3655" s="25"/>
      <c r="O3655" s="25"/>
      <c r="P3655" s="25"/>
      <c r="Q3655" s="25"/>
      <c r="R3655" s="25"/>
      <c r="S3655" s="25"/>
      <c r="T3655" s="671"/>
      <c r="U3655" s="730" t="str">
        <f t="shared" si="59"/>
        <v/>
      </c>
    </row>
    <row r="3656" spans="1:21" x14ac:dyDescent="0.25">
      <c r="A3656" s="36" t="str">
        <f>'0'!$A$4</f>
        <v>………………..</v>
      </c>
      <c r="B3656" s="37">
        <f>'0'!$A$2</f>
        <v>46112</v>
      </c>
      <c r="C3656" s="37" t="s">
        <v>1197</v>
      </c>
      <c r="D3656" s="195"/>
      <c r="E3656" s="23"/>
      <c r="F3656" s="14"/>
      <c r="G3656" s="22"/>
      <c r="H3656" s="656"/>
      <c r="I3656" s="656"/>
      <c r="J3656" s="656"/>
      <c r="K3656" s="25"/>
      <c r="L3656" s="25"/>
      <c r="M3656" s="25"/>
      <c r="N3656" s="25"/>
      <c r="O3656" s="25"/>
      <c r="P3656" s="25"/>
      <c r="Q3656" s="25"/>
      <c r="R3656" s="25"/>
      <c r="S3656" s="25"/>
      <c r="T3656" s="671"/>
      <c r="U3656" s="730" t="str">
        <f t="shared" si="59"/>
        <v/>
      </c>
    </row>
    <row r="3657" spans="1:21" x14ac:dyDescent="0.25">
      <c r="A3657" s="36" t="str">
        <f>'0'!$A$4</f>
        <v>………………..</v>
      </c>
      <c r="B3657" s="37">
        <f>'0'!$A$2</f>
        <v>46112</v>
      </c>
      <c r="C3657" s="37" t="s">
        <v>1197</v>
      </c>
      <c r="D3657" s="195"/>
      <c r="E3657" s="23"/>
      <c r="F3657" s="14"/>
      <c r="G3657" s="22"/>
      <c r="H3657" s="656"/>
      <c r="I3657" s="656"/>
      <c r="J3657" s="656"/>
      <c r="K3657" s="25"/>
      <c r="L3657" s="25"/>
      <c r="M3657" s="25"/>
      <c r="N3657" s="25"/>
      <c r="O3657" s="25"/>
      <c r="P3657" s="25"/>
      <c r="Q3657" s="25"/>
      <c r="R3657" s="25"/>
      <c r="S3657" s="25"/>
      <c r="T3657" s="671"/>
      <c r="U3657" s="730" t="str">
        <f t="shared" si="59"/>
        <v/>
      </c>
    </row>
    <row r="3658" spans="1:21" x14ac:dyDescent="0.25">
      <c r="A3658" s="36" t="str">
        <f>'0'!$A$4</f>
        <v>………………..</v>
      </c>
      <c r="B3658" s="37">
        <f>'0'!$A$2</f>
        <v>46112</v>
      </c>
      <c r="C3658" s="37" t="s">
        <v>1197</v>
      </c>
      <c r="D3658" s="195"/>
      <c r="E3658" s="23"/>
      <c r="F3658" s="14"/>
      <c r="G3658" s="22"/>
      <c r="H3658" s="656"/>
      <c r="I3658" s="656"/>
      <c r="J3658" s="656"/>
      <c r="K3658" s="25"/>
      <c r="L3658" s="25"/>
      <c r="M3658" s="25"/>
      <c r="N3658" s="25"/>
      <c r="O3658" s="25"/>
      <c r="P3658" s="25"/>
      <c r="Q3658" s="25"/>
      <c r="R3658" s="25"/>
      <c r="S3658" s="25"/>
      <c r="T3658" s="671"/>
      <c r="U3658" s="730" t="str">
        <f t="shared" si="59"/>
        <v/>
      </c>
    </row>
    <row r="3659" spans="1:21" x14ac:dyDescent="0.25">
      <c r="A3659" s="36" t="str">
        <f>'0'!$A$4</f>
        <v>………………..</v>
      </c>
      <c r="B3659" s="37">
        <f>'0'!$A$2</f>
        <v>46112</v>
      </c>
      <c r="C3659" s="37" t="s">
        <v>1197</v>
      </c>
      <c r="D3659" s="195"/>
      <c r="E3659" s="23"/>
      <c r="F3659" s="14"/>
      <c r="G3659" s="22"/>
      <c r="H3659" s="656"/>
      <c r="I3659" s="656"/>
      <c r="J3659" s="656"/>
      <c r="K3659" s="25"/>
      <c r="L3659" s="25"/>
      <c r="M3659" s="25"/>
      <c r="N3659" s="25"/>
      <c r="O3659" s="25"/>
      <c r="P3659" s="25"/>
      <c r="Q3659" s="25"/>
      <c r="R3659" s="25"/>
      <c r="S3659" s="25"/>
      <c r="T3659" s="671"/>
      <c r="U3659" s="730" t="str">
        <f t="shared" ref="U3659:U3722" si="60">IF(COUNTBLANK(D3659:S3659)=16,"",IF(D3659="999999999","",IF(ISNUMBER(VALUE(D3659)),IF(LEN(D3659)&lt;&gt;9,"Въведеното ЕИК е твърде късо или твърде дълго",IF(OR(MOD(MID(D3659,1,1)*1+MID(D3659,2,1)*2+MID(D3659,3,1)*3+MID(D3659,4,1)*4+MID(D3659,5,1)*5+MID(D3659,6,1)*6+MID(D3659,7,1)*7+MID(D3659,8,1)*8,11)-MID(D3659,9,1)=0,AND(MOD(MID(D3659,1,1)*3+MID(D3659,2,1)*4+MID(D3659,3,1)*5+MID(D3659,4,1)*6+MID(D3659,5,1)*7+MID(D3659,6,1)*8+MID(D3659,7,1)*9+MID(D3659,8,1)*10,11)=10,MID(D3659,9,1)*1=0),MOD(MID(D3659,1,1)*3+MID(D3659,2,1)*4+MID(D3659,3,1)*5+MID(D3659,4,1)*6+MID(D3659,5,1)*7+MID(D3659,6,1)*8+MID(D3659,7,1)*9+MID(D3659,8,1)*10,11)-MID(D3659,9,1)=0),"","Въведеното ЕИК е невалидно")),"Въведеното ЕИК съдържа непозволени символи")))</f>
        <v/>
      </c>
    </row>
    <row r="3660" spans="1:21" x14ac:dyDescent="0.25">
      <c r="A3660" s="36" t="str">
        <f>'0'!$A$4</f>
        <v>………………..</v>
      </c>
      <c r="B3660" s="37">
        <f>'0'!$A$2</f>
        <v>46112</v>
      </c>
      <c r="C3660" s="37" t="s">
        <v>1197</v>
      </c>
      <c r="D3660" s="195"/>
      <c r="E3660" s="23"/>
      <c r="F3660" s="14"/>
      <c r="G3660" s="22"/>
      <c r="H3660" s="656"/>
      <c r="I3660" s="656"/>
      <c r="J3660" s="656"/>
      <c r="K3660" s="25"/>
      <c r="L3660" s="25"/>
      <c r="M3660" s="25"/>
      <c r="N3660" s="25"/>
      <c r="O3660" s="25"/>
      <c r="P3660" s="25"/>
      <c r="Q3660" s="25"/>
      <c r="R3660" s="25"/>
      <c r="S3660" s="25"/>
      <c r="T3660" s="671"/>
      <c r="U3660" s="730" t="str">
        <f t="shared" si="60"/>
        <v/>
      </c>
    </row>
    <row r="3661" spans="1:21" x14ac:dyDescent="0.25">
      <c r="A3661" s="36" t="str">
        <f>'0'!$A$4</f>
        <v>………………..</v>
      </c>
      <c r="B3661" s="37">
        <f>'0'!$A$2</f>
        <v>46112</v>
      </c>
      <c r="C3661" s="37" t="s">
        <v>1197</v>
      </c>
      <c r="D3661" s="195"/>
      <c r="E3661" s="23"/>
      <c r="F3661" s="14"/>
      <c r="G3661" s="22"/>
      <c r="H3661" s="656"/>
      <c r="I3661" s="656"/>
      <c r="J3661" s="656"/>
      <c r="K3661" s="25"/>
      <c r="L3661" s="25"/>
      <c r="M3661" s="25"/>
      <c r="N3661" s="25"/>
      <c r="O3661" s="25"/>
      <c r="P3661" s="25"/>
      <c r="Q3661" s="25"/>
      <c r="R3661" s="25"/>
      <c r="S3661" s="25"/>
      <c r="T3661" s="671"/>
      <c r="U3661" s="730" t="str">
        <f t="shared" si="60"/>
        <v/>
      </c>
    </row>
    <row r="3662" spans="1:21" x14ac:dyDescent="0.25">
      <c r="A3662" s="36" t="str">
        <f>'0'!$A$4</f>
        <v>………………..</v>
      </c>
      <c r="B3662" s="37">
        <f>'0'!$A$2</f>
        <v>46112</v>
      </c>
      <c r="C3662" s="37" t="s">
        <v>1197</v>
      </c>
      <c r="D3662" s="195"/>
      <c r="E3662" s="23"/>
      <c r="F3662" s="14"/>
      <c r="G3662" s="22"/>
      <c r="H3662" s="656"/>
      <c r="I3662" s="656"/>
      <c r="J3662" s="656"/>
      <c r="K3662" s="25"/>
      <c r="L3662" s="25"/>
      <c r="M3662" s="25"/>
      <c r="N3662" s="25"/>
      <c r="O3662" s="25"/>
      <c r="P3662" s="25"/>
      <c r="Q3662" s="25"/>
      <c r="R3662" s="25"/>
      <c r="S3662" s="25"/>
      <c r="T3662" s="671"/>
      <c r="U3662" s="730" t="str">
        <f t="shared" si="60"/>
        <v/>
      </c>
    </row>
    <row r="3663" spans="1:21" x14ac:dyDescent="0.25">
      <c r="A3663" s="36" t="str">
        <f>'0'!$A$4</f>
        <v>………………..</v>
      </c>
      <c r="B3663" s="37">
        <f>'0'!$A$2</f>
        <v>46112</v>
      </c>
      <c r="C3663" s="37" t="s">
        <v>1197</v>
      </c>
      <c r="D3663" s="195"/>
      <c r="E3663" s="23"/>
      <c r="F3663" s="14"/>
      <c r="G3663" s="22"/>
      <c r="H3663" s="656"/>
      <c r="I3663" s="656"/>
      <c r="J3663" s="656"/>
      <c r="K3663" s="25"/>
      <c r="L3663" s="25"/>
      <c r="M3663" s="25"/>
      <c r="N3663" s="25"/>
      <c r="O3663" s="25"/>
      <c r="P3663" s="25"/>
      <c r="Q3663" s="25"/>
      <c r="R3663" s="25"/>
      <c r="S3663" s="25"/>
      <c r="T3663" s="671"/>
      <c r="U3663" s="730" t="str">
        <f t="shared" si="60"/>
        <v/>
      </c>
    </row>
    <row r="3664" spans="1:21" x14ac:dyDescent="0.25">
      <c r="A3664" s="36" t="str">
        <f>'0'!$A$4</f>
        <v>………………..</v>
      </c>
      <c r="B3664" s="37">
        <f>'0'!$A$2</f>
        <v>46112</v>
      </c>
      <c r="C3664" s="37" t="s">
        <v>1197</v>
      </c>
      <c r="D3664" s="195"/>
      <c r="E3664" s="23"/>
      <c r="F3664" s="14"/>
      <c r="G3664" s="22"/>
      <c r="H3664" s="656"/>
      <c r="I3664" s="656"/>
      <c r="J3664" s="656"/>
      <c r="K3664" s="25"/>
      <c r="L3664" s="25"/>
      <c r="M3664" s="25"/>
      <c r="N3664" s="25"/>
      <c r="O3664" s="25"/>
      <c r="P3664" s="25"/>
      <c r="Q3664" s="25"/>
      <c r="R3664" s="25"/>
      <c r="S3664" s="25"/>
      <c r="T3664" s="671"/>
      <c r="U3664" s="730" t="str">
        <f t="shared" si="60"/>
        <v/>
      </c>
    </row>
    <row r="3665" spans="1:21" x14ac:dyDescent="0.25">
      <c r="A3665" s="36" t="str">
        <f>'0'!$A$4</f>
        <v>………………..</v>
      </c>
      <c r="B3665" s="37">
        <f>'0'!$A$2</f>
        <v>46112</v>
      </c>
      <c r="C3665" s="37" t="s">
        <v>1197</v>
      </c>
      <c r="D3665" s="195"/>
      <c r="E3665" s="23"/>
      <c r="F3665" s="14"/>
      <c r="G3665" s="22"/>
      <c r="H3665" s="656"/>
      <c r="I3665" s="656"/>
      <c r="J3665" s="656"/>
      <c r="K3665" s="25"/>
      <c r="L3665" s="25"/>
      <c r="M3665" s="25"/>
      <c r="N3665" s="25"/>
      <c r="O3665" s="25"/>
      <c r="P3665" s="25"/>
      <c r="Q3665" s="25"/>
      <c r="R3665" s="25"/>
      <c r="S3665" s="25"/>
      <c r="T3665" s="671"/>
      <c r="U3665" s="730" t="str">
        <f t="shared" si="60"/>
        <v/>
      </c>
    </row>
    <row r="3666" spans="1:21" x14ac:dyDescent="0.25">
      <c r="A3666" s="36" t="str">
        <f>'0'!$A$4</f>
        <v>………………..</v>
      </c>
      <c r="B3666" s="37">
        <f>'0'!$A$2</f>
        <v>46112</v>
      </c>
      <c r="C3666" s="37" t="s">
        <v>1197</v>
      </c>
      <c r="D3666" s="195"/>
      <c r="E3666" s="23"/>
      <c r="F3666" s="14"/>
      <c r="G3666" s="22"/>
      <c r="H3666" s="656"/>
      <c r="I3666" s="656"/>
      <c r="J3666" s="656"/>
      <c r="K3666" s="25"/>
      <c r="L3666" s="25"/>
      <c r="M3666" s="25"/>
      <c r="N3666" s="25"/>
      <c r="O3666" s="25"/>
      <c r="P3666" s="25"/>
      <c r="Q3666" s="25"/>
      <c r="R3666" s="25"/>
      <c r="S3666" s="25"/>
      <c r="T3666" s="671"/>
      <c r="U3666" s="730" t="str">
        <f t="shared" si="60"/>
        <v/>
      </c>
    </row>
    <row r="3667" spans="1:21" x14ac:dyDescent="0.25">
      <c r="A3667" s="36" t="str">
        <f>'0'!$A$4</f>
        <v>………………..</v>
      </c>
      <c r="B3667" s="37">
        <f>'0'!$A$2</f>
        <v>46112</v>
      </c>
      <c r="C3667" s="37" t="s">
        <v>1197</v>
      </c>
      <c r="D3667" s="195"/>
      <c r="E3667" s="23"/>
      <c r="F3667" s="14"/>
      <c r="G3667" s="22"/>
      <c r="H3667" s="656"/>
      <c r="I3667" s="656"/>
      <c r="J3667" s="656"/>
      <c r="K3667" s="25"/>
      <c r="L3667" s="25"/>
      <c r="M3667" s="25"/>
      <c r="N3667" s="25"/>
      <c r="O3667" s="25"/>
      <c r="P3667" s="25"/>
      <c r="Q3667" s="25"/>
      <c r="R3667" s="25"/>
      <c r="S3667" s="25"/>
      <c r="T3667" s="671"/>
      <c r="U3667" s="730" t="str">
        <f t="shared" si="60"/>
        <v/>
      </c>
    </row>
    <row r="3668" spans="1:21" x14ac:dyDescent="0.25">
      <c r="A3668" s="36" t="str">
        <f>'0'!$A$4</f>
        <v>………………..</v>
      </c>
      <c r="B3668" s="37">
        <f>'0'!$A$2</f>
        <v>46112</v>
      </c>
      <c r="C3668" s="37" t="s">
        <v>1197</v>
      </c>
      <c r="D3668" s="195"/>
      <c r="E3668" s="23"/>
      <c r="F3668" s="14"/>
      <c r="G3668" s="22"/>
      <c r="H3668" s="656"/>
      <c r="I3668" s="656"/>
      <c r="J3668" s="656"/>
      <c r="K3668" s="25"/>
      <c r="L3668" s="25"/>
      <c r="M3668" s="25"/>
      <c r="N3668" s="25"/>
      <c r="O3668" s="25"/>
      <c r="P3668" s="25"/>
      <c r="Q3668" s="25"/>
      <c r="R3668" s="25"/>
      <c r="S3668" s="25"/>
      <c r="T3668" s="671"/>
      <c r="U3668" s="730" t="str">
        <f t="shared" si="60"/>
        <v/>
      </c>
    </row>
    <row r="3669" spans="1:21" x14ac:dyDescent="0.25">
      <c r="A3669" s="36" t="str">
        <f>'0'!$A$4</f>
        <v>………………..</v>
      </c>
      <c r="B3669" s="37">
        <f>'0'!$A$2</f>
        <v>46112</v>
      </c>
      <c r="C3669" s="37" t="s">
        <v>1197</v>
      </c>
      <c r="D3669" s="195"/>
      <c r="E3669" s="23"/>
      <c r="F3669" s="14"/>
      <c r="G3669" s="22"/>
      <c r="H3669" s="656"/>
      <c r="I3669" s="656"/>
      <c r="J3669" s="656"/>
      <c r="K3669" s="25"/>
      <c r="L3669" s="25"/>
      <c r="M3669" s="25"/>
      <c r="N3669" s="25"/>
      <c r="O3669" s="25"/>
      <c r="P3669" s="25"/>
      <c r="Q3669" s="25"/>
      <c r="R3669" s="25"/>
      <c r="S3669" s="25"/>
      <c r="T3669" s="671"/>
      <c r="U3669" s="730" t="str">
        <f t="shared" si="60"/>
        <v/>
      </c>
    </row>
    <row r="3670" spans="1:21" x14ac:dyDescent="0.25">
      <c r="A3670" s="36" t="str">
        <f>'0'!$A$4</f>
        <v>………………..</v>
      </c>
      <c r="B3670" s="37">
        <f>'0'!$A$2</f>
        <v>46112</v>
      </c>
      <c r="C3670" s="37" t="s">
        <v>1197</v>
      </c>
      <c r="D3670" s="195"/>
      <c r="E3670" s="23"/>
      <c r="F3670" s="14"/>
      <c r="G3670" s="22"/>
      <c r="H3670" s="656"/>
      <c r="I3670" s="656"/>
      <c r="J3670" s="656"/>
      <c r="K3670" s="25"/>
      <c r="L3670" s="25"/>
      <c r="M3670" s="25"/>
      <c r="N3670" s="25"/>
      <c r="O3670" s="25"/>
      <c r="P3670" s="25"/>
      <c r="Q3670" s="25"/>
      <c r="R3670" s="25"/>
      <c r="S3670" s="25"/>
      <c r="T3670" s="671"/>
      <c r="U3670" s="730" t="str">
        <f t="shared" si="60"/>
        <v/>
      </c>
    </row>
    <row r="3671" spans="1:21" x14ac:dyDescent="0.25">
      <c r="A3671" s="36" t="str">
        <f>'0'!$A$4</f>
        <v>………………..</v>
      </c>
      <c r="B3671" s="37">
        <f>'0'!$A$2</f>
        <v>46112</v>
      </c>
      <c r="C3671" s="37" t="s">
        <v>1197</v>
      </c>
      <c r="D3671" s="195"/>
      <c r="E3671" s="23"/>
      <c r="F3671" s="14"/>
      <c r="G3671" s="22"/>
      <c r="H3671" s="656"/>
      <c r="I3671" s="656"/>
      <c r="J3671" s="656"/>
      <c r="K3671" s="25"/>
      <c r="L3671" s="25"/>
      <c r="M3671" s="25"/>
      <c r="N3671" s="25"/>
      <c r="O3671" s="25"/>
      <c r="P3671" s="25"/>
      <c r="Q3671" s="25"/>
      <c r="R3671" s="25"/>
      <c r="S3671" s="25"/>
      <c r="T3671" s="671"/>
      <c r="U3671" s="730" t="str">
        <f t="shared" si="60"/>
        <v/>
      </c>
    </row>
    <row r="3672" spans="1:21" x14ac:dyDescent="0.25">
      <c r="A3672" s="36" t="str">
        <f>'0'!$A$4</f>
        <v>………………..</v>
      </c>
      <c r="B3672" s="37">
        <f>'0'!$A$2</f>
        <v>46112</v>
      </c>
      <c r="C3672" s="37" t="s">
        <v>1197</v>
      </c>
      <c r="D3672" s="195"/>
      <c r="E3672" s="23"/>
      <c r="F3672" s="14"/>
      <c r="G3672" s="22"/>
      <c r="H3672" s="656"/>
      <c r="I3672" s="656"/>
      <c r="J3672" s="656"/>
      <c r="K3672" s="25"/>
      <c r="L3672" s="25"/>
      <c r="M3672" s="25"/>
      <c r="N3672" s="25"/>
      <c r="O3672" s="25"/>
      <c r="P3672" s="25"/>
      <c r="Q3672" s="25"/>
      <c r="R3672" s="25"/>
      <c r="S3672" s="25"/>
      <c r="T3672" s="671"/>
      <c r="U3672" s="730" t="str">
        <f t="shared" si="60"/>
        <v/>
      </c>
    </row>
    <row r="3673" spans="1:21" x14ac:dyDescent="0.25">
      <c r="A3673" s="36" t="str">
        <f>'0'!$A$4</f>
        <v>………………..</v>
      </c>
      <c r="B3673" s="37">
        <f>'0'!$A$2</f>
        <v>46112</v>
      </c>
      <c r="C3673" s="37" t="s">
        <v>1197</v>
      </c>
      <c r="D3673" s="195"/>
      <c r="E3673" s="23"/>
      <c r="F3673" s="14"/>
      <c r="G3673" s="22"/>
      <c r="H3673" s="656"/>
      <c r="I3673" s="656"/>
      <c r="J3673" s="656"/>
      <c r="K3673" s="25"/>
      <c r="L3673" s="25"/>
      <c r="M3673" s="25"/>
      <c r="N3673" s="25"/>
      <c r="O3673" s="25"/>
      <c r="P3673" s="25"/>
      <c r="Q3673" s="25"/>
      <c r="R3673" s="25"/>
      <c r="S3673" s="25"/>
      <c r="T3673" s="671"/>
      <c r="U3673" s="730" t="str">
        <f t="shared" si="60"/>
        <v/>
      </c>
    </row>
    <row r="3674" spans="1:21" x14ac:dyDescent="0.25">
      <c r="A3674" s="36" t="str">
        <f>'0'!$A$4</f>
        <v>………………..</v>
      </c>
      <c r="B3674" s="37">
        <f>'0'!$A$2</f>
        <v>46112</v>
      </c>
      <c r="C3674" s="37" t="s">
        <v>1197</v>
      </c>
      <c r="D3674" s="195"/>
      <c r="E3674" s="23"/>
      <c r="F3674" s="14"/>
      <c r="G3674" s="22"/>
      <c r="H3674" s="656"/>
      <c r="I3674" s="656"/>
      <c r="J3674" s="656"/>
      <c r="K3674" s="25"/>
      <c r="L3674" s="25"/>
      <c r="M3674" s="25"/>
      <c r="N3674" s="25"/>
      <c r="O3674" s="25"/>
      <c r="P3674" s="25"/>
      <c r="Q3674" s="25"/>
      <c r="R3674" s="25"/>
      <c r="S3674" s="25"/>
      <c r="T3674" s="671"/>
      <c r="U3674" s="730" t="str">
        <f t="shared" si="60"/>
        <v/>
      </c>
    </row>
    <row r="3675" spans="1:21" x14ac:dyDescent="0.25">
      <c r="A3675" s="36" t="str">
        <f>'0'!$A$4</f>
        <v>………………..</v>
      </c>
      <c r="B3675" s="37">
        <f>'0'!$A$2</f>
        <v>46112</v>
      </c>
      <c r="C3675" s="37" t="s">
        <v>1197</v>
      </c>
      <c r="D3675" s="195"/>
      <c r="E3675" s="23"/>
      <c r="F3675" s="14"/>
      <c r="G3675" s="22"/>
      <c r="H3675" s="656"/>
      <c r="I3675" s="656"/>
      <c r="J3675" s="656"/>
      <c r="K3675" s="25"/>
      <c r="L3675" s="25"/>
      <c r="M3675" s="25"/>
      <c r="N3675" s="25"/>
      <c r="O3675" s="25"/>
      <c r="P3675" s="25"/>
      <c r="Q3675" s="25"/>
      <c r="R3675" s="25"/>
      <c r="S3675" s="25"/>
      <c r="T3675" s="671"/>
      <c r="U3675" s="730" t="str">
        <f t="shared" si="60"/>
        <v/>
      </c>
    </row>
    <row r="3676" spans="1:21" x14ac:dyDescent="0.25">
      <c r="A3676" s="36" t="str">
        <f>'0'!$A$4</f>
        <v>………………..</v>
      </c>
      <c r="B3676" s="37">
        <f>'0'!$A$2</f>
        <v>46112</v>
      </c>
      <c r="C3676" s="37" t="s">
        <v>1197</v>
      </c>
      <c r="D3676" s="195"/>
      <c r="E3676" s="23"/>
      <c r="F3676" s="14"/>
      <c r="G3676" s="22"/>
      <c r="H3676" s="656"/>
      <c r="I3676" s="656"/>
      <c r="J3676" s="656"/>
      <c r="K3676" s="25"/>
      <c r="L3676" s="25"/>
      <c r="M3676" s="25"/>
      <c r="N3676" s="25"/>
      <c r="O3676" s="25"/>
      <c r="P3676" s="25"/>
      <c r="Q3676" s="25"/>
      <c r="R3676" s="25"/>
      <c r="S3676" s="25"/>
      <c r="T3676" s="671"/>
      <c r="U3676" s="730" t="str">
        <f t="shared" si="60"/>
        <v/>
      </c>
    </row>
    <row r="3677" spans="1:21" x14ac:dyDescent="0.25">
      <c r="A3677" s="36" t="str">
        <f>'0'!$A$4</f>
        <v>………………..</v>
      </c>
      <c r="B3677" s="37">
        <f>'0'!$A$2</f>
        <v>46112</v>
      </c>
      <c r="C3677" s="37" t="s">
        <v>1197</v>
      </c>
      <c r="D3677" s="195"/>
      <c r="E3677" s="23"/>
      <c r="F3677" s="14"/>
      <c r="G3677" s="22"/>
      <c r="H3677" s="656"/>
      <c r="I3677" s="656"/>
      <c r="J3677" s="656"/>
      <c r="K3677" s="25"/>
      <c r="L3677" s="25"/>
      <c r="M3677" s="25"/>
      <c r="N3677" s="25"/>
      <c r="O3677" s="25"/>
      <c r="P3677" s="25"/>
      <c r="Q3677" s="25"/>
      <c r="R3677" s="25"/>
      <c r="S3677" s="25"/>
      <c r="T3677" s="671"/>
      <c r="U3677" s="730" t="str">
        <f t="shared" si="60"/>
        <v/>
      </c>
    </row>
    <row r="3678" spans="1:21" x14ac:dyDescent="0.25">
      <c r="A3678" s="36" t="str">
        <f>'0'!$A$4</f>
        <v>………………..</v>
      </c>
      <c r="B3678" s="37">
        <f>'0'!$A$2</f>
        <v>46112</v>
      </c>
      <c r="C3678" s="37" t="s">
        <v>1197</v>
      </c>
      <c r="D3678" s="195"/>
      <c r="E3678" s="23"/>
      <c r="F3678" s="14"/>
      <c r="G3678" s="22"/>
      <c r="H3678" s="656"/>
      <c r="I3678" s="656"/>
      <c r="J3678" s="656"/>
      <c r="K3678" s="25"/>
      <c r="L3678" s="25"/>
      <c r="M3678" s="25"/>
      <c r="N3678" s="25"/>
      <c r="O3678" s="25"/>
      <c r="P3678" s="25"/>
      <c r="Q3678" s="25"/>
      <c r="R3678" s="25"/>
      <c r="S3678" s="25"/>
      <c r="T3678" s="671"/>
      <c r="U3678" s="730" t="str">
        <f t="shared" si="60"/>
        <v/>
      </c>
    </row>
    <row r="3679" spans="1:21" x14ac:dyDescent="0.25">
      <c r="A3679" s="36" t="str">
        <f>'0'!$A$4</f>
        <v>………………..</v>
      </c>
      <c r="B3679" s="37">
        <f>'0'!$A$2</f>
        <v>46112</v>
      </c>
      <c r="C3679" s="37" t="s">
        <v>1197</v>
      </c>
      <c r="D3679" s="195"/>
      <c r="E3679" s="23"/>
      <c r="F3679" s="14"/>
      <c r="G3679" s="22"/>
      <c r="H3679" s="656"/>
      <c r="I3679" s="656"/>
      <c r="J3679" s="656"/>
      <c r="K3679" s="25"/>
      <c r="L3679" s="25"/>
      <c r="M3679" s="25"/>
      <c r="N3679" s="25"/>
      <c r="O3679" s="25"/>
      <c r="P3679" s="25"/>
      <c r="Q3679" s="25"/>
      <c r="R3679" s="25"/>
      <c r="S3679" s="25"/>
      <c r="T3679" s="671"/>
      <c r="U3679" s="730" t="str">
        <f t="shared" si="60"/>
        <v/>
      </c>
    </row>
    <row r="3680" spans="1:21" x14ac:dyDescent="0.25">
      <c r="A3680" s="36" t="str">
        <f>'0'!$A$4</f>
        <v>………………..</v>
      </c>
      <c r="B3680" s="37">
        <f>'0'!$A$2</f>
        <v>46112</v>
      </c>
      <c r="C3680" s="37" t="s">
        <v>1197</v>
      </c>
      <c r="D3680" s="195"/>
      <c r="E3680" s="23"/>
      <c r="F3680" s="14"/>
      <c r="G3680" s="22"/>
      <c r="H3680" s="656"/>
      <c r="I3680" s="656"/>
      <c r="J3680" s="656"/>
      <c r="K3680" s="25"/>
      <c r="L3680" s="25"/>
      <c r="M3680" s="25"/>
      <c r="N3680" s="25"/>
      <c r="O3680" s="25"/>
      <c r="P3680" s="25"/>
      <c r="Q3680" s="25"/>
      <c r="R3680" s="25"/>
      <c r="S3680" s="25"/>
      <c r="T3680" s="671"/>
      <c r="U3680" s="730" t="str">
        <f t="shared" si="60"/>
        <v/>
      </c>
    </row>
    <row r="3681" spans="1:21" x14ac:dyDescent="0.25">
      <c r="A3681" s="36" t="str">
        <f>'0'!$A$4</f>
        <v>………………..</v>
      </c>
      <c r="B3681" s="37">
        <f>'0'!$A$2</f>
        <v>46112</v>
      </c>
      <c r="C3681" s="37" t="s">
        <v>1197</v>
      </c>
      <c r="D3681" s="195"/>
      <c r="E3681" s="23"/>
      <c r="F3681" s="14"/>
      <c r="G3681" s="22"/>
      <c r="H3681" s="656"/>
      <c r="I3681" s="656"/>
      <c r="J3681" s="656"/>
      <c r="K3681" s="25"/>
      <c r="L3681" s="25"/>
      <c r="M3681" s="25"/>
      <c r="N3681" s="25"/>
      <c r="O3681" s="25"/>
      <c r="P3681" s="25"/>
      <c r="Q3681" s="25"/>
      <c r="R3681" s="25"/>
      <c r="S3681" s="25"/>
      <c r="T3681" s="671"/>
      <c r="U3681" s="730" t="str">
        <f t="shared" si="60"/>
        <v/>
      </c>
    </row>
    <row r="3682" spans="1:21" x14ac:dyDescent="0.25">
      <c r="A3682" s="36" t="str">
        <f>'0'!$A$4</f>
        <v>………………..</v>
      </c>
      <c r="B3682" s="37">
        <f>'0'!$A$2</f>
        <v>46112</v>
      </c>
      <c r="C3682" s="37" t="s">
        <v>1197</v>
      </c>
      <c r="D3682" s="195"/>
      <c r="E3682" s="23"/>
      <c r="F3682" s="14"/>
      <c r="G3682" s="22"/>
      <c r="H3682" s="656"/>
      <c r="I3682" s="656"/>
      <c r="J3682" s="656"/>
      <c r="K3682" s="25"/>
      <c r="L3682" s="25"/>
      <c r="M3682" s="25"/>
      <c r="N3682" s="25"/>
      <c r="O3682" s="25"/>
      <c r="P3682" s="25"/>
      <c r="Q3682" s="25"/>
      <c r="R3682" s="25"/>
      <c r="S3682" s="25"/>
      <c r="T3682" s="671"/>
      <c r="U3682" s="730" t="str">
        <f t="shared" si="60"/>
        <v/>
      </c>
    </row>
    <row r="3683" spans="1:21" x14ac:dyDescent="0.25">
      <c r="A3683" s="36" t="str">
        <f>'0'!$A$4</f>
        <v>………………..</v>
      </c>
      <c r="B3683" s="37">
        <f>'0'!$A$2</f>
        <v>46112</v>
      </c>
      <c r="C3683" s="37" t="s">
        <v>1197</v>
      </c>
      <c r="D3683" s="195"/>
      <c r="E3683" s="23"/>
      <c r="F3683" s="14"/>
      <c r="G3683" s="22"/>
      <c r="H3683" s="656"/>
      <c r="I3683" s="656"/>
      <c r="J3683" s="656"/>
      <c r="K3683" s="25"/>
      <c r="L3683" s="25"/>
      <c r="M3683" s="25"/>
      <c r="N3683" s="25"/>
      <c r="O3683" s="25"/>
      <c r="P3683" s="25"/>
      <c r="Q3683" s="25"/>
      <c r="R3683" s="25"/>
      <c r="S3683" s="25"/>
      <c r="T3683" s="671"/>
      <c r="U3683" s="730" t="str">
        <f t="shared" si="60"/>
        <v/>
      </c>
    </row>
    <row r="3684" spans="1:21" x14ac:dyDescent="0.25">
      <c r="A3684" s="36" t="str">
        <f>'0'!$A$4</f>
        <v>………………..</v>
      </c>
      <c r="B3684" s="37">
        <f>'0'!$A$2</f>
        <v>46112</v>
      </c>
      <c r="C3684" s="37" t="s">
        <v>1197</v>
      </c>
      <c r="D3684" s="195"/>
      <c r="E3684" s="23"/>
      <c r="F3684" s="14"/>
      <c r="G3684" s="22"/>
      <c r="H3684" s="656"/>
      <c r="I3684" s="656"/>
      <c r="J3684" s="656"/>
      <c r="K3684" s="25"/>
      <c r="L3684" s="25"/>
      <c r="M3684" s="25"/>
      <c r="N3684" s="25"/>
      <c r="O3684" s="25"/>
      <c r="P3684" s="25"/>
      <c r="Q3684" s="25"/>
      <c r="R3684" s="25"/>
      <c r="S3684" s="25"/>
      <c r="T3684" s="671"/>
      <c r="U3684" s="730" t="str">
        <f t="shared" si="60"/>
        <v/>
      </c>
    </row>
    <row r="3685" spans="1:21" x14ac:dyDescent="0.25">
      <c r="A3685" s="36" t="str">
        <f>'0'!$A$4</f>
        <v>………………..</v>
      </c>
      <c r="B3685" s="37">
        <f>'0'!$A$2</f>
        <v>46112</v>
      </c>
      <c r="C3685" s="37" t="s">
        <v>1197</v>
      </c>
      <c r="D3685" s="195"/>
      <c r="E3685" s="23"/>
      <c r="F3685" s="14"/>
      <c r="G3685" s="22"/>
      <c r="H3685" s="656"/>
      <c r="I3685" s="656"/>
      <c r="J3685" s="656"/>
      <c r="K3685" s="25"/>
      <c r="L3685" s="25"/>
      <c r="M3685" s="25"/>
      <c r="N3685" s="25"/>
      <c r="O3685" s="25"/>
      <c r="P3685" s="25"/>
      <c r="Q3685" s="25"/>
      <c r="R3685" s="25"/>
      <c r="S3685" s="25"/>
      <c r="T3685" s="671"/>
      <c r="U3685" s="730" t="str">
        <f t="shared" si="60"/>
        <v/>
      </c>
    </row>
    <row r="3686" spans="1:21" x14ac:dyDescent="0.25">
      <c r="A3686" s="36" t="str">
        <f>'0'!$A$4</f>
        <v>………………..</v>
      </c>
      <c r="B3686" s="37">
        <f>'0'!$A$2</f>
        <v>46112</v>
      </c>
      <c r="C3686" s="37" t="s">
        <v>1197</v>
      </c>
      <c r="D3686" s="195"/>
      <c r="E3686" s="23"/>
      <c r="F3686" s="14"/>
      <c r="G3686" s="22"/>
      <c r="H3686" s="656"/>
      <c r="I3686" s="656"/>
      <c r="J3686" s="656"/>
      <c r="K3686" s="25"/>
      <c r="L3686" s="25"/>
      <c r="M3686" s="25"/>
      <c r="N3686" s="25"/>
      <c r="O3686" s="25"/>
      <c r="P3686" s="25"/>
      <c r="Q3686" s="25"/>
      <c r="R3686" s="25"/>
      <c r="S3686" s="25"/>
      <c r="T3686" s="671"/>
      <c r="U3686" s="730" t="str">
        <f t="shared" si="60"/>
        <v/>
      </c>
    </row>
    <row r="3687" spans="1:21" x14ac:dyDescent="0.25">
      <c r="A3687" s="36" t="str">
        <f>'0'!$A$4</f>
        <v>………………..</v>
      </c>
      <c r="B3687" s="37">
        <f>'0'!$A$2</f>
        <v>46112</v>
      </c>
      <c r="C3687" s="37" t="s">
        <v>1197</v>
      </c>
      <c r="D3687" s="195"/>
      <c r="E3687" s="23"/>
      <c r="F3687" s="14"/>
      <c r="G3687" s="22"/>
      <c r="H3687" s="656"/>
      <c r="I3687" s="656"/>
      <c r="J3687" s="656"/>
      <c r="K3687" s="25"/>
      <c r="L3687" s="25"/>
      <c r="M3687" s="25"/>
      <c r="N3687" s="25"/>
      <c r="O3687" s="25"/>
      <c r="P3687" s="25"/>
      <c r="Q3687" s="25"/>
      <c r="R3687" s="25"/>
      <c r="S3687" s="25"/>
      <c r="T3687" s="671"/>
      <c r="U3687" s="730" t="str">
        <f t="shared" si="60"/>
        <v/>
      </c>
    </row>
    <row r="3688" spans="1:21" x14ac:dyDescent="0.25">
      <c r="A3688" s="36" t="str">
        <f>'0'!$A$4</f>
        <v>………………..</v>
      </c>
      <c r="B3688" s="37">
        <f>'0'!$A$2</f>
        <v>46112</v>
      </c>
      <c r="C3688" s="37" t="s">
        <v>1197</v>
      </c>
      <c r="D3688" s="195"/>
      <c r="E3688" s="23"/>
      <c r="F3688" s="14"/>
      <c r="G3688" s="22"/>
      <c r="H3688" s="656"/>
      <c r="I3688" s="656"/>
      <c r="J3688" s="656"/>
      <c r="K3688" s="25"/>
      <c r="L3688" s="25"/>
      <c r="M3688" s="25"/>
      <c r="N3688" s="25"/>
      <c r="O3688" s="25"/>
      <c r="P3688" s="25"/>
      <c r="Q3688" s="25"/>
      <c r="R3688" s="25"/>
      <c r="S3688" s="25"/>
      <c r="T3688" s="671"/>
      <c r="U3688" s="730" t="str">
        <f t="shared" si="60"/>
        <v/>
      </c>
    </row>
    <row r="3689" spans="1:21" x14ac:dyDescent="0.25">
      <c r="A3689" s="36" t="str">
        <f>'0'!$A$4</f>
        <v>………………..</v>
      </c>
      <c r="B3689" s="37">
        <f>'0'!$A$2</f>
        <v>46112</v>
      </c>
      <c r="C3689" s="37" t="s">
        <v>1197</v>
      </c>
      <c r="D3689" s="195"/>
      <c r="E3689" s="23"/>
      <c r="F3689" s="14"/>
      <c r="G3689" s="22"/>
      <c r="H3689" s="656"/>
      <c r="I3689" s="656"/>
      <c r="J3689" s="656"/>
      <c r="K3689" s="25"/>
      <c r="L3689" s="25"/>
      <c r="M3689" s="25"/>
      <c r="N3689" s="25"/>
      <c r="O3689" s="25"/>
      <c r="P3689" s="25"/>
      <c r="Q3689" s="25"/>
      <c r="R3689" s="25"/>
      <c r="S3689" s="25"/>
      <c r="T3689" s="671"/>
      <c r="U3689" s="730" t="str">
        <f t="shared" si="60"/>
        <v/>
      </c>
    </row>
    <row r="3690" spans="1:21" x14ac:dyDescent="0.25">
      <c r="A3690" s="36" t="str">
        <f>'0'!$A$4</f>
        <v>………………..</v>
      </c>
      <c r="B3690" s="37">
        <f>'0'!$A$2</f>
        <v>46112</v>
      </c>
      <c r="C3690" s="37" t="s">
        <v>1197</v>
      </c>
      <c r="D3690" s="195"/>
      <c r="E3690" s="23"/>
      <c r="F3690" s="14"/>
      <c r="G3690" s="22"/>
      <c r="H3690" s="656"/>
      <c r="I3690" s="656"/>
      <c r="J3690" s="656"/>
      <c r="K3690" s="25"/>
      <c r="L3690" s="25"/>
      <c r="M3690" s="25"/>
      <c r="N3690" s="25"/>
      <c r="O3690" s="25"/>
      <c r="P3690" s="25"/>
      <c r="Q3690" s="25"/>
      <c r="R3690" s="25"/>
      <c r="S3690" s="25"/>
      <c r="T3690" s="671"/>
      <c r="U3690" s="730" t="str">
        <f t="shared" si="60"/>
        <v/>
      </c>
    </row>
    <row r="3691" spans="1:21" x14ac:dyDescent="0.25">
      <c r="A3691" s="36" t="str">
        <f>'0'!$A$4</f>
        <v>………………..</v>
      </c>
      <c r="B3691" s="37">
        <f>'0'!$A$2</f>
        <v>46112</v>
      </c>
      <c r="C3691" s="37" t="s">
        <v>1197</v>
      </c>
      <c r="D3691" s="195"/>
      <c r="E3691" s="23"/>
      <c r="F3691" s="14"/>
      <c r="G3691" s="22"/>
      <c r="H3691" s="656"/>
      <c r="I3691" s="656"/>
      <c r="J3691" s="656"/>
      <c r="K3691" s="25"/>
      <c r="L3691" s="25"/>
      <c r="M3691" s="25"/>
      <c r="N3691" s="25"/>
      <c r="O3691" s="25"/>
      <c r="P3691" s="25"/>
      <c r="Q3691" s="25"/>
      <c r="R3691" s="25"/>
      <c r="S3691" s="25"/>
      <c r="T3691" s="671"/>
      <c r="U3691" s="730" t="str">
        <f t="shared" si="60"/>
        <v/>
      </c>
    </row>
    <row r="3692" spans="1:21" x14ac:dyDescent="0.25">
      <c r="A3692" s="36" t="str">
        <f>'0'!$A$4</f>
        <v>………………..</v>
      </c>
      <c r="B3692" s="37">
        <f>'0'!$A$2</f>
        <v>46112</v>
      </c>
      <c r="C3692" s="37" t="s">
        <v>1197</v>
      </c>
      <c r="D3692" s="195"/>
      <c r="E3692" s="23"/>
      <c r="F3692" s="14"/>
      <c r="G3692" s="22"/>
      <c r="H3692" s="656"/>
      <c r="I3692" s="656"/>
      <c r="J3692" s="656"/>
      <c r="K3692" s="25"/>
      <c r="L3692" s="25"/>
      <c r="M3692" s="25"/>
      <c r="N3692" s="25"/>
      <c r="O3692" s="25"/>
      <c r="P3692" s="25"/>
      <c r="Q3692" s="25"/>
      <c r="R3692" s="25"/>
      <c r="S3692" s="25"/>
      <c r="T3692" s="671"/>
      <c r="U3692" s="730" t="str">
        <f t="shared" si="60"/>
        <v/>
      </c>
    </row>
    <row r="3693" spans="1:21" x14ac:dyDescent="0.25">
      <c r="A3693" s="36" t="str">
        <f>'0'!$A$4</f>
        <v>………………..</v>
      </c>
      <c r="B3693" s="37">
        <f>'0'!$A$2</f>
        <v>46112</v>
      </c>
      <c r="C3693" s="37" t="s">
        <v>1197</v>
      </c>
      <c r="D3693" s="195"/>
      <c r="E3693" s="23"/>
      <c r="F3693" s="14"/>
      <c r="G3693" s="22"/>
      <c r="H3693" s="656"/>
      <c r="I3693" s="656"/>
      <c r="J3693" s="656"/>
      <c r="K3693" s="25"/>
      <c r="L3693" s="25"/>
      <c r="M3693" s="25"/>
      <c r="N3693" s="25"/>
      <c r="O3693" s="25"/>
      <c r="P3693" s="25"/>
      <c r="Q3693" s="25"/>
      <c r="R3693" s="25"/>
      <c r="S3693" s="25"/>
      <c r="T3693" s="671"/>
      <c r="U3693" s="730" t="str">
        <f t="shared" si="60"/>
        <v/>
      </c>
    </row>
    <row r="3694" spans="1:21" x14ac:dyDescent="0.25">
      <c r="A3694" s="36" t="str">
        <f>'0'!$A$4</f>
        <v>………………..</v>
      </c>
      <c r="B3694" s="37">
        <f>'0'!$A$2</f>
        <v>46112</v>
      </c>
      <c r="C3694" s="37" t="s">
        <v>1197</v>
      </c>
      <c r="D3694" s="195"/>
      <c r="E3694" s="23"/>
      <c r="F3694" s="14"/>
      <c r="G3694" s="22"/>
      <c r="H3694" s="656"/>
      <c r="I3694" s="656"/>
      <c r="J3694" s="656"/>
      <c r="K3694" s="25"/>
      <c r="L3694" s="25"/>
      <c r="M3694" s="25"/>
      <c r="N3694" s="25"/>
      <c r="O3694" s="25"/>
      <c r="P3694" s="25"/>
      <c r="Q3694" s="25"/>
      <c r="R3694" s="25"/>
      <c r="S3694" s="25"/>
      <c r="T3694" s="671"/>
      <c r="U3694" s="730" t="str">
        <f t="shared" si="60"/>
        <v/>
      </c>
    </row>
    <row r="3695" spans="1:21" x14ac:dyDescent="0.25">
      <c r="A3695" s="36" t="str">
        <f>'0'!$A$4</f>
        <v>………………..</v>
      </c>
      <c r="B3695" s="37">
        <f>'0'!$A$2</f>
        <v>46112</v>
      </c>
      <c r="C3695" s="37" t="s">
        <v>1197</v>
      </c>
      <c r="D3695" s="195"/>
      <c r="E3695" s="23"/>
      <c r="F3695" s="14"/>
      <c r="G3695" s="22"/>
      <c r="H3695" s="656"/>
      <c r="I3695" s="656"/>
      <c r="J3695" s="656"/>
      <c r="K3695" s="25"/>
      <c r="L3695" s="25"/>
      <c r="M3695" s="25"/>
      <c r="N3695" s="25"/>
      <c r="O3695" s="25"/>
      <c r="P3695" s="25"/>
      <c r="Q3695" s="25"/>
      <c r="R3695" s="25"/>
      <c r="S3695" s="25"/>
      <c r="T3695" s="671"/>
      <c r="U3695" s="730" t="str">
        <f t="shared" si="60"/>
        <v/>
      </c>
    </row>
    <row r="3696" spans="1:21" x14ac:dyDescent="0.25">
      <c r="A3696" s="36" t="str">
        <f>'0'!$A$4</f>
        <v>………………..</v>
      </c>
      <c r="B3696" s="37">
        <f>'0'!$A$2</f>
        <v>46112</v>
      </c>
      <c r="C3696" s="37" t="s">
        <v>1197</v>
      </c>
      <c r="D3696" s="195"/>
      <c r="E3696" s="23"/>
      <c r="F3696" s="14"/>
      <c r="G3696" s="22"/>
      <c r="H3696" s="656"/>
      <c r="I3696" s="656"/>
      <c r="J3696" s="656"/>
      <c r="K3696" s="25"/>
      <c r="L3696" s="25"/>
      <c r="M3696" s="25"/>
      <c r="N3696" s="25"/>
      <c r="O3696" s="25"/>
      <c r="P3696" s="25"/>
      <c r="Q3696" s="25"/>
      <c r="R3696" s="25"/>
      <c r="S3696" s="25"/>
      <c r="T3696" s="671"/>
      <c r="U3696" s="730" t="str">
        <f t="shared" si="60"/>
        <v/>
      </c>
    </row>
    <row r="3697" spans="1:21" x14ac:dyDescent="0.25">
      <c r="A3697" s="36" t="str">
        <f>'0'!$A$4</f>
        <v>………………..</v>
      </c>
      <c r="B3697" s="37">
        <f>'0'!$A$2</f>
        <v>46112</v>
      </c>
      <c r="C3697" s="37" t="s">
        <v>1197</v>
      </c>
      <c r="D3697" s="195"/>
      <c r="E3697" s="23"/>
      <c r="F3697" s="14"/>
      <c r="G3697" s="22"/>
      <c r="H3697" s="656"/>
      <c r="I3697" s="656"/>
      <c r="J3697" s="656"/>
      <c r="K3697" s="25"/>
      <c r="L3697" s="25"/>
      <c r="M3697" s="25"/>
      <c r="N3697" s="25"/>
      <c r="O3697" s="25"/>
      <c r="P3697" s="25"/>
      <c r="Q3697" s="25"/>
      <c r="R3697" s="25"/>
      <c r="S3697" s="25"/>
      <c r="T3697" s="671"/>
      <c r="U3697" s="730" t="str">
        <f t="shared" si="60"/>
        <v/>
      </c>
    </row>
    <row r="3698" spans="1:21" x14ac:dyDescent="0.25">
      <c r="A3698" s="36" t="str">
        <f>'0'!$A$4</f>
        <v>………………..</v>
      </c>
      <c r="B3698" s="37">
        <f>'0'!$A$2</f>
        <v>46112</v>
      </c>
      <c r="C3698" s="37" t="s">
        <v>1197</v>
      </c>
      <c r="D3698" s="195"/>
      <c r="E3698" s="23"/>
      <c r="F3698" s="14"/>
      <c r="G3698" s="22"/>
      <c r="H3698" s="656"/>
      <c r="I3698" s="656"/>
      <c r="J3698" s="656"/>
      <c r="K3698" s="25"/>
      <c r="L3698" s="25"/>
      <c r="M3698" s="25"/>
      <c r="N3698" s="25"/>
      <c r="O3698" s="25"/>
      <c r="P3698" s="25"/>
      <c r="Q3698" s="25"/>
      <c r="R3698" s="25"/>
      <c r="S3698" s="25"/>
      <c r="T3698" s="671"/>
      <c r="U3698" s="730" t="str">
        <f t="shared" si="60"/>
        <v/>
      </c>
    </row>
    <row r="3699" spans="1:21" x14ac:dyDescent="0.25">
      <c r="A3699" s="36" t="str">
        <f>'0'!$A$4</f>
        <v>………………..</v>
      </c>
      <c r="B3699" s="37">
        <f>'0'!$A$2</f>
        <v>46112</v>
      </c>
      <c r="C3699" s="37" t="s">
        <v>1197</v>
      </c>
      <c r="D3699" s="195"/>
      <c r="E3699" s="23"/>
      <c r="F3699" s="14"/>
      <c r="G3699" s="22"/>
      <c r="H3699" s="656"/>
      <c r="I3699" s="656"/>
      <c r="J3699" s="656"/>
      <c r="K3699" s="25"/>
      <c r="L3699" s="25"/>
      <c r="M3699" s="25"/>
      <c r="N3699" s="25"/>
      <c r="O3699" s="25"/>
      <c r="P3699" s="25"/>
      <c r="Q3699" s="25"/>
      <c r="R3699" s="25"/>
      <c r="S3699" s="25"/>
      <c r="T3699" s="671"/>
      <c r="U3699" s="730" t="str">
        <f t="shared" si="60"/>
        <v/>
      </c>
    </row>
    <row r="3700" spans="1:21" x14ac:dyDescent="0.25">
      <c r="A3700" s="36" t="str">
        <f>'0'!$A$4</f>
        <v>………………..</v>
      </c>
      <c r="B3700" s="37">
        <f>'0'!$A$2</f>
        <v>46112</v>
      </c>
      <c r="C3700" s="37" t="s">
        <v>1197</v>
      </c>
      <c r="D3700" s="195"/>
      <c r="E3700" s="23"/>
      <c r="F3700" s="14"/>
      <c r="G3700" s="22"/>
      <c r="H3700" s="656"/>
      <c r="I3700" s="656"/>
      <c r="J3700" s="656"/>
      <c r="K3700" s="25"/>
      <c r="L3700" s="25"/>
      <c r="M3700" s="25"/>
      <c r="N3700" s="25"/>
      <c r="O3700" s="25"/>
      <c r="P3700" s="25"/>
      <c r="Q3700" s="25"/>
      <c r="R3700" s="25"/>
      <c r="S3700" s="25"/>
      <c r="T3700" s="671"/>
      <c r="U3700" s="730" t="str">
        <f t="shared" si="60"/>
        <v/>
      </c>
    </row>
    <row r="3701" spans="1:21" x14ac:dyDescent="0.25">
      <c r="A3701" s="36" t="str">
        <f>'0'!$A$4</f>
        <v>………………..</v>
      </c>
      <c r="B3701" s="37">
        <f>'0'!$A$2</f>
        <v>46112</v>
      </c>
      <c r="C3701" s="37" t="s">
        <v>1197</v>
      </c>
      <c r="D3701" s="195"/>
      <c r="E3701" s="23"/>
      <c r="F3701" s="14"/>
      <c r="G3701" s="22"/>
      <c r="H3701" s="656"/>
      <c r="I3701" s="656"/>
      <c r="J3701" s="656"/>
      <c r="K3701" s="25"/>
      <c r="L3701" s="25"/>
      <c r="M3701" s="25"/>
      <c r="N3701" s="25"/>
      <c r="O3701" s="25"/>
      <c r="P3701" s="25"/>
      <c r="Q3701" s="25"/>
      <c r="R3701" s="25"/>
      <c r="S3701" s="25"/>
      <c r="T3701" s="671"/>
      <c r="U3701" s="730" t="str">
        <f t="shared" si="60"/>
        <v/>
      </c>
    </row>
    <row r="3702" spans="1:21" x14ac:dyDescent="0.25">
      <c r="A3702" s="36" t="str">
        <f>'0'!$A$4</f>
        <v>………………..</v>
      </c>
      <c r="B3702" s="37">
        <f>'0'!$A$2</f>
        <v>46112</v>
      </c>
      <c r="C3702" s="37" t="s">
        <v>1197</v>
      </c>
      <c r="D3702" s="195"/>
      <c r="E3702" s="23"/>
      <c r="F3702" s="14"/>
      <c r="G3702" s="22"/>
      <c r="H3702" s="656"/>
      <c r="I3702" s="656"/>
      <c r="J3702" s="656"/>
      <c r="K3702" s="25"/>
      <c r="L3702" s="25"/>
      <c r="M3702" s="25"/>
      <c r="N3702" s="25"/>
      <c r="O3702" s="25"/>
      <c r="P3702" s="25"/>
      <c r="Q3702" s="25"/>
      <c r="R3702" s="25"/>
      <c r="S3702" s="25"/>
      <c r="T3702" s="671"/>
      <c r="U3702" s="730" t="str">
        <f t="shared" si="60"/>
        <v/>
      </c>
    </row>
    <row r="3703" spans="1:21" x14ac:dyDescent="0.25">
      <c r="A3703" s="36" t="str">
        <f>'0'!$A$4</f>
        <v>………………..</v>
      </c>
      <c r="B3703" s="37">
        <f>'0'!$A$2</f>
        <v>46112</v>
      </c>
      <c r="C3703" s="37" t="s">
        <v>1197</v>
      </c>
      <c r="D3703" s="195"/>
      <c r="E3703" s="23"/>
      <c r="F3703" s="14"/>
      <c r="G3703" s="22"/>
      <c r="H3703" s="656"/>
      <c r="I3703" s="656"/>
      <c r="J3703" s="656"/>
      <c r="K3703" s="25"/>
      <c r="L3703" s="25"/>
      <c r="M3703" s="25"/>
      <c r="N3703" s="25"/>
      <c r="O3703" s="25"/>
      <c r="P3703" s="25"/>
      <c r="Q3703" s="25"/>
      <c r="R3703" s="25"/>
      <c r="S3703" s="25"/>
      <c r="T3703" s="671"/>
      <c r="U3703" s="730" t="str">
        <f t="shared" si="60"/>
        <v/>
      </c>
    </row>
    <row r="3704" spans="1:21" x14ac:dyDescent="0.25">
      <c r="A3704" s="36" t="str">
        <f>'0'!$A$4</f>
        <v>………………..</v>
      </c>
      <c r="B3704" s="37">
        <f>'0'!$A$2</f>
        <v>46112</v>
      </c>
      <c r="C3704" s="37" t="s">
        <v>1197</v>
      </c>
      <c r="D3704" s="195"/>
      <c r="E3704" s="23"/>
      <c r="F3704" s="14"/>
      <c r="G3704" s="22"/>
      <c r="H3704" s="656"/>
      <c r="I3704" s="656"/>
      <c r="J3704" s="656"/>
      <c r="K3704" s="25"/>
      <c r="L3704" s="25"/>
      <c r="M3704" s="25"/>
      <c r="N3704" s="25"/>
      <c r="O3704" s="25"/>
      <c r="P3704" s="25"/>
      <c r="Q3704" s="25"/>
      <c r="R3704" s="25"/>
      <c r="S3704" s="25"/>
      <c r="T3704" s="671"/>
      <c r="U3704" s="730" t="str">
        <f t="shared" si="60"/>
        <v/>
      </c>
    </row>
    <row r="3705" spans="1:21" x14ac:dyDescent="0.25">
      <c r="A3705" s="36" t="str">
        <f>'0'!$A$4</f>
        <v>………………..</v>
      </c>
      <c r="B3705" s="37">
        <f>'0'!$A$2</f>
        <v>46112</v>
      </c>
      <c r="C3705" s="37" t="s">
        <v>1197</v>
      </c>
      <c r="D3705" s="195"/>
      <c r="E3705" s="23"/>
      <c r="F3705" s="14"/>
      <c r="G3705" s="22"/>
      <c r="H3705" s="656"/>
      <c r="I3705" s="656"/>
      <c r="J3705" s="656"/>
      <c r="K3705" s="25"/>
      <c r="L3705" s="25"/>
      <c r="M3705" s="25"/>
      <c r="N3705" s="25"/>
      <c r="O3705" s="25"/>
      <c r="P3705" s="25"/>
      <c r="Q3705" s="25"/>
      <c r="R3705" s="25"/>
      <c r="S3705" s="25"/>
      <c r="T3705" s="671"/>
      <c r="U3705" s="730" t="str">
        <f t="shared" si="60"/>
        <v/>
      </c>
    </row>
    <row r="3706" spans="1:21" x14ac:dyDescent="0.25">
      <c r="A3706" s="36" t="str">
        <f>'0'!$A$4</f>
        <v>………………..</v>
      </c>
      <c r="B3706" s="37">
        <f>'0'!$A$2</f>
        <v>46112</v>
      </c>
      <c r="C3706" s="37" t="s">
        <v>1197</v>
      </c>
      <c r="D3706" s="195"/>
      <c r="E3706" s="23"/>
      <c r="F3706" s="14"/>
      <c r="G3706" s="22"/>
      <c r="H3706" s="656"/>
      <c r="I3706" s="656"/>
      <c r="J3706" s="656"/>
      <c r="K3706" s="25"/>
      <c r="L3706" s="25"/>
      <c r="M3706" s="25"/>
      <c r="N3706" s="25"/>
      <c r="O3706" s="25"/>
      <c r="P3706" s="25"/>
      <c r="Q3706" s="25"/>
      <c r="R3706" s="25"/>
      <c r="S3706" s="25"/>
      <c r="T3706" s="671"/>
      <c r="U3706" s="730" t="str">
        <f t="shared" si="60"/>
        <v/>
      </c>
    </row>
    <row r="3707" spans="1:21" x14ac:dyDescent="0.25">
      <c r="A3707" s="36" t="str">
        <f>'0'!$A$4</f>
        <v>………………..</v>
      </c>
      <c r="B3707" s="37">
        <f>'0'!$A$2</f>
        <v>46112</v>
      </c>
      <c r="C3707" s="37" t="s">
        <v>1197</v>
      </c>
      <c r="D3707" s="195"/>
      <c r="E3707" s="23"/>
      <c r="F3707" s="14"/>
      <c r="G3707" s="22"/>
      <c r="H3707" s="656"/>
      <c r="I3707" s="656"/>
      <c r="J3707" s="656"/>
      <c r="K3707" s="25"/>
      <c r="L3707" s="25"/>
      <c r="M3707" s="25"/>
      <c r="N3707" s="25"/>
      <c r="O3707" s="25"/>
      <c r="P3707" s="25"/>
      <c r="Q3707" s="25"/>
      <c r="R3707" s="25"/>
      <c r="S3707" s="25"/>
      <c r="T3707" s="671"/>
      <c r="U3707" s="730" t="str">
        <f t="shared" si="60"/>
        <v/>
      </c>
    </row>
    <row r="3708" spans="1:21" x14ac:dyDescent="0.25">
      <c r="A3708" s="36" t="str">
        <f>'0'!$A$4</f>
        <v>………………..</v>
      </c>
      <c r="B3708" s="37">
        <f>'0'!$A$2</f>
        <v>46112</v>
      </c>
      <c r="C3708" s="37" t="s">
        <v>1197</v>
      </c>
      <c r="D3708" s="195"/>
      <c r="E3708" s="23"/>
      <c r="F3708" s="14"/>
      <c r="G3708" s="22"/>
      <c r="H3708" s="656"/>
      <c r="I3708" s="656"/>
      <c r="J3708" s="656"/>
      <c r="K3708" s="25"/>
      <c r="L3708" s="25"/>
      <c r="M3708" s="25"/>
      <c r="N3708" s="25"/>
      <c r="O3708" s="25"/>
      <c r="P3708" s="25"/>
      <c r="Q3708" s="25"/>
      <c r="R3708" s="25"/>
      <c r="S3708" s="25"/>
      <c r="T3708" s="671"/>
      <c r="U3708" s="730" t="str">
        <f t="shared" si="60"/>
        <v/>
      </c>
    </row>
    <row r="3709" spans="1:21" x14ac:dyDescent="0.25">
      <c r="A3709" s="36" t="str">
        <f>'0'!$A$4</f>
        <v>………………..</v>
      </c>
      <c r="B3709" s="37">
        <f>'0'!$A$2</f>
        <v>46112</v>
      </c>
      <c r="C3709" s="37" t="s">
        <v>1197</v>
      </c>
      <c r="D3709" s="195"/>
      <c r="E3709" s="23"/>
      <c r="F3709" s="14"/>
      <c r="G3709" s="22"/>
      <c r="H3709" s="656"/>
      <c r="I3709" s="656"/>
      <c r="J3709" s="656"/>
      <c r="K3709" s="25"/>
      <c r="L3709" s="25"/>
      <c r="M3709" s="25"/>
      <c r="N3709" s="25"/>
      <c r="O3709" s="25"/>
      <c r="P3709" s="25"/>
      <c r="Q3709" s="25"/>
      <c r="R3709" s="25"/>
      <c r="S3709" s="25"/>
      <c r="T3709" s="671"/>
      <c r="U3709" s="730" t="str">
        <f t="shared" si="60"/>
        <v/>
      </c>
    </row>
    <row r="3710" spans="1:21" x14ac:dyDescent="0.25">
      <c r="A3710" s="36" t="str">
        <f>'0'!$A$4</f>
        <v>………………..</v>
      </c>
      <c r="B3710" s="37">
        <f>'0'!$A$2</f>
        <v>46112</v>
      </c>
      <c r="C3710" s="37" t="s">
        <v>1197</v>
      </c>
      <c r="D3710" s="195"/>
      <c r="E3710" s="23"/>
      <c r="F3710" s="14"/>
      <c r="G3710" s="22"/>
      <c r="H3710" s="656"/>
      <c r="I3710" s="656"/>
      <c r="J3710" s="656"/>
      <c r="K3710" s="25"/>
      <c r="L3710" s="25"/>
      <c r="M3710" s="25"/>
      <c r="N3710" s="25"/>
      <c r="O3710" s="25"/>
      <c r="P3710" s="25"/>
      <c r="Q3710" s="25"/>
      <c r="R3710" s="25"/>
      <c r="S3710" s="25"/>
      <c r="T3710" s="671"/>
      <c r="U3710" s="730" t="str">
        <f t="shared" si="60"/>
        <v/>
      </c>
    </row>
    <row r="3711" spans="1:21" x14ac:dyDescent="0.25">
      <c r="A3711" s="36" t="str">
        <f>'0'!$A$4</f>
        <v>………………..</v>
      </c>
      <c r="B3711" s="37">
        <f>'0'!$A$2</f>
        <v>46112</v>
      </c>
      <c r="C3711" s="37" t="s">
        <v>1197</v>
      </c>
      <c r="D3711" s="195"/>
      <c r="E3711" s="23"/>
      <c r="F3711" s="14"/>
      <c r="G3711" s="22"/>
      <c r="H3711" s="656"/>
      <c r="I3711" s="656"/>
      <c r="J3711" s="656"/>
      <c r="K3711" s="25"/>
      <c r="L3711" s="25"/>
      <c r="M3711" s="25"/>
      <c r="N3711" s="25"/>
      <c r="O3711" s="25"/>
      <c r="P3711" s="25"/>
      <c r="Q3711" s="25"/>
      <c r="R3711" s="25"/>
      <c r="S3711" s="25"/>
      <c r="T3711" s="671"/>
      <c r="U3711" s="730" t="str">
        <f t="shared" si="60"/>
        <v/>
      </c>
    </row>
    <row r="3712" spans="1:21" x14ac:dyDescent="0.25">
      <c r="A3712" s="36" t="str">
        <f>'0'!$A$4</f>
        <v>………………..</v>
      </c>
      <c r="B3712" s="37">
        <f>'0'!$A$2</f>
        <v>46112</v>
      </c>
      <c r="C3712" s="37" t="s">
        <v>1197</v>
      </c>
      <c r="D3712" s="195"/>
      <c r="E3712" s="23"/>
      <c r="F3712" s="14"/>
      <c r="G3712" s="22"/>
      <c r="H3712" s="656"/>
      <c r="I3712" s="656"/>
      <c r="J3712" s="656"/>
      <c r="K3712" s="25"/>
      <c r="L3712" s="25"/>
      <c r="M3712" s="25"/>
      <c r="N3712" s="25"/>
      <c r="O3712" s="25"/>
      <c r="P3712" s="25"/>
      <c r="Q3712" s="25"/>
      <c r="R3712" s="25"/>
      <c r="S3712" s="25"/>
      <c r="T3712" s="671"/>
      <c r="U3712" s="730" t="str">
        <f t="shared" si="60"/>
        <v/>
      </c>
    </row>
    <row r="3713" spans="1:21" x14ac:dyDescent="0.25">
      <c r="A3713" s="36" t="str">
        <f>'0'!$A$4</f>
        <v>………………..</v>
      </c>
      <c r="B3713" s="37">
        <f>'0'!$A$2</f>
        <v>46112</v>
      </c>
      <c r="C3713" s="37" t="s">
        <v>1197</v>
      </c>
      <c r="D3713" s="195"/>
      <c r="E3713" s="23"/>
      <c r="F3713" s="14"/>
      <c r="G3713" s="22"/>
      <c r="H3713" s="656"/>
      <c r="I3713" s="656"/>
      <c r="J3713" s="656"/>
      <c r="K3713" s="25"/>
      <c r="L3713" s="25"/>
      <c r="M3713" s="25"/>
      <c r="N3713" s="25"/>
      <c r="O3713" s="25"/>
      <c r="P3713" s="25"/>
      <c r="Q3713" s="25"/>
      <c r="R3713" s="25"/>
      <c r="S3713" s="25"/>
      <c r="T3713" s="671"/>
      <c r="U3713" s="730" t="str">
        <f t="shared" si="60"/>
        <v/>
      </c>
    </row>
    <row r="3714" spans="1:21" x14ac:dyDescent="0.25">
      <c r="A3714" s="36" t="str">
        <f>'0'!$A$4</f>
        <v>………………..</v>
      </c>
      <c r="B3714" s="37">
        <f>'0'!$A$2</f>
        <v>46112</v>
      </c>
      <c r="C3714" s="37" t="s">
        <v>1197</v>
      </c>
      <c r="D3714" s="195"/>
      <c r="E3714" s="23"/>
      <c r="F3714" s="14"/>
      <c r="G3714" s="22"/>
      <c r="H3714" s="656"/>
      <c r="I3714" s="656"/>
      <c r="J3714" s="656"/>
      <c r="K3714" s="25"/>
      <c r="L3714" s="25"/>
      <c r="M3714" s="25"/>
      <c r="N3714" s="25"/>
      <c r="O3714" s="25"/>
      <c r="P3714" s="25"/>
      <c r="Q3714" s="25"/>
      <c r="R3714" s="25"/>
      <c r="S3714" s="25"/>
      <c r="T3714" s="671"/>
      <c r="U3714" s="730" t="str">
        <f t="shared" si="60"/>
        <v/>
      </c>
    </row>
    <row r="3715" spans="1:21" x14ac:dyDescent="0.25">
      <c r="A3715" s="36" t="str">
        <f>'0'!$A$4</f>
        <v>………………..</v>
      </c>
      <c r="B3715" s="37">
        <f>'0'!$A$2</f>
        <v>46112</v>
      </c>
      <c r="C3715" s="37" t="s">
        <v>1197</v>
      </c>
      <c r="D3715" s="195"/>
      <c r="E3715" s="23"/>
      <c r="F3715" s="14"/>
      <c r="G3715" s="22"/>
      <c r="H3715" s="656"/>
      <c r="I3715" s="656"/>
      <c r="J3715" s="656"/>
      <c r="K3715" s="25"/>
      <c r="L3715" s="25"/>
      <c r="M3715" s="25"/>
      <c r="N3715" s="25"/>
      <c r="O3715" s="25"/>
      <c r="P3715" s="25"/>
      <c r="Q3715" s="25"/>
      <c r="R3715" s="25"/>
      <c r="S3715" s="25"/>
      <c r="T3715" s="671"/>
      <c r="U3715" s="730" t="str">
        <f t="shared" si="60"/>
        <v/>
      </c>
    </row>
    <row r="3716" spans="1:21" x14ac:dyDescent="0.25">
      <c r="A3716" s="36" t="str">
        <f>'0'!$A$4</f>
        <v>………………..</v>
      </c>
      <c r="B3716" s="37">
        <f>'0'!$A$2</f>
        <v>46112</v>
      </c>
      <c r="C3716" s="37" t="s">
        <v>1197</v>
      </c>
      <c r="D3716" s="195"/>
      <c r="E3716" s="23"/>
      <c r="F3716" s="14"/>
      <c r="G3716" s="22"/>
      <c r="H3716" s="656"/>
      <c r="I3716" s="656"/>
      <c r="J3716" s="656"/>
      <c r="K3716" s="25"/>
      <c r="L3716" s="25"/>
      <c r="M3716" s="25"/>
      <c r="N3716" s="25"/>
      <c r="O3716" s="25"/>
      <c r="P3716" s="25"/>
      <c r="Q3716" s="25"/>
      <c r="R3716" s="25"/>
      <c r="S3716" s="25"/>
      <c r="T3716" s="671"/>
      <c r="U3716" s="730" t="str">
        <f t="shared" si="60"/>
        <v/>
      </c>
    </row>
    <row r="3717" spans="1:21" x14ac:dyDescent="0.25">
      <c r="A3717" s="36" t="str">
        <f>'0'!$A$4</f>
        <v>………………..</v>
      </c>
      <c r="B3717" s="37">
        <f>'0'!$A$2</f>
        <v>46112</v>
      </c>
      <c r="C3717" s="37" t="s">
        <v>1197</v>
      </c>
      <c r="D3717" s="195"/>
      <c r="E3717" s="23"/>
      <c r="F3717" s="14"/>
      <c r="G3717" s="22"/>
      <c r="H3717" s="656"/>
      <c r="I3717" s="656"/>
      <c r="J3717" s="656"/>
      <c r="K3717" s="25"/>
      <c r="L3717" s="25"/>
      <c r="M3717" s="25"/>
      <c r="N3717" s="25"/>
      <c r="O3717" s="25"/>
      <c r="P3717" s="25"/>
      <c r="Q3717" s="25"/>
      <c r="R3717" s="25"/>
      <c r="S3717" s="25"/>
      <c r="T3717" s="671"/>
      <c r="U3717" s="730" t="str">
        <f t="shared" si="60"/>
        <v/>
      </c>
    </row>
    <row r="3718" spans="1:21" x14ac:dyDescent="0.25">
      <c r="A3718" s="36" t="str">
        <f>'0'!$A$4</f>
        <v>………………..</v>
      </c>
      <c r="B3718" s="37">
        <f>'0'!$A$2</f>
        <v>46112</v>
      </c>
      <c r="C3718" s="37" t="s">
        <v>1197</v>
      </c>
      <c r="D3718" s="195"/>
      <c r="E3718" s="23"/>
      <c r="F3718" s="14"/>
      <c r="G3718" s="22"/>
      <c r="H3718" s="656"/>
      <c r="I3718" s="656"/>
      <c r="J3718" s="656"/>
      <c r="K3718" s="25"/>
      <c r="L3718" s="25"/>
      <c r="M3718" s="25"/>
      <c r="N3718" s="25"/>
      <c r="O3718" s="25"/>
      <c r="P3718" s="25"/>
      <c r="Q3718" s="25"/>
      <c r="R3718" s="25"/>
      <c r="S3718" s="25"/>
      <c r="T3718" s="671"/>
      <c r="U3718" s="730" t="str">
        <f t="shared" si="60"/>
        <v/>
      </c>
    </row>
    <row r="3719" spans="1:21" x14ac:dyDescent="0.25">
      <c r="A3719" s="36" t="str">
        <f>'0'!$A$4</f>
        <v>………………..</v>
      </c>
      <c r="B3719" s="37">
        <f>'0'!$A$2</f>
        <v>46112</v>
      </c>
      <c r="C3719" s="37" t="s">
        <v>1197</v>
      </c>
      <c r="D3719" s="195"/>
      <c r="E3719" s="23"/>
      <c r="F3719" s="14"/>
      <c r="G3719" s="22"/>
      <c r="H3719" s="656"/>
      <c r="I3719" s="656"/>
      <c r="J3719" s="656"/>
      <c r="K3719" s="25"/>
      <c r="L3719" s="25"/>
      <c r="M3719" s="25"/>
      <c r="N3719" s="25"/>
      <c r="O3719" s="25"/>
      <c r="P3719" s="25"/>
      <c r="Q3719" s="25"/>
      <c r="R3719" s="25"/>
      <c r="S3719" s="25"/>
      <c r="T3719" s="671"/>
      <c r="U3719" s="730" t="str">
        <f t="shared" si="60"/>
        <v/>
      </c>
    </row>
    <row r="3720" spans="1:21" x14ac:dyDescent="0.25">
      <c r="A3720" s="36" t="str">
        <f>'0'!$A$4</f>
        <v>………………..</v>
      </c>
      <c r="B3720" s="37">
        <f>'0'!$A$2</f>
        <v>46112</v>
      </c>
      <c r="C3720" s="37" t="s">
        <v>1197</v>
      </c>
      <c r="D3720" s="195"/>
      <c r="E3720" s="23"/>
      <c r="F3720" s="14"/>
      <c r="G3720" s="22"/>
      <c r="H3720" s="656"/>
      <c r="I3720" s="656"/>
      <c r="J3720" s="656"/>
      <c r="K3720" s="25"/>
      <c r="L3720" s="25"/>
      <c r="M3720" s="25"/>
      <c r="N3720" s="25"/>
      <c r="O3720" s="25"/>
      <c r="P3720" s="25"/>
      <c r="Q3720" s="25"/>
      <c r="R3720" s="25"/>
      <c r="S3720" s="25"/>
      <c r="T3720" s="671"/>
      <c r="U3720" s="730" t="str">
        <f t="shared" si="60"/>
        <v/>
      </c>
    </row>
    <row r="3721" spans="1:21" x14ac:dyDescent="0.25">
      <c r="A3721" s="36" t="str">
        <f>'0'!$A$4</f>
        <v>………………..</v>
      </c>
      <c r="B3721" s="37">
        <f>'0'!$A$2</f>
        <v>46112</v>
      </c>
      <c r="C3721" s="37" t="s">
        <v>1197</v>
      </c>
      <c r="D3721" s="195"/>
      <c r="E3721" s="23"/>
      <c r="F3721" s="14"/>
      <c r="G3721" s="22"/>
      <c r="H3721" s="656"/>
      <c r="I3721" s="656"/>
      <c r="J3721" s="656"/>
      <c r="K3721" s="25"/>
      <c r="L3721" s="25"/>
      <c r="M3721" s="25"/>
      <c r="N3721" s="25"/>
      <c r="O3721" s="25"/>
      <c r="P3721" s="25"/>
      <c r="Q3721" s="25"/>
      <c r="R3721" s="25"/>
      <c r="S3721" s="25"/>
      <c r="T3721" s="671"/>
      <c r="U3721" s="730" t="str">
        <f t="shared" si="60"/>
        <v/>
      </c>
    </row>
    <row r="3722" spans="1:21" x14ac:dyDescent="0.25">
      <c r="A3722" s="36" t="str">
        <f>'0'!$A$4</f>
        <v>………………..</v>
      </c>
      <c r="B3722" s="37">
        <f>'0'!$A$2</f>
        <v>46112</v>
      </c>
      <c r="C3722" s="37" t="s">
        <v>1197</v>
      </c>
      <c r="D3722" s="195"/>
      <c r="E3722" s="23"/>
      <c r="F3722" s="14"/>
      <c r="G3722" s="22"/>
      <c r="H3722" s="656"/>
      <c r="I3722" s="656"/>
      <c r="J3722" s="656"/>
      <c r="K3722" s="25"/>
      <c r="L3722" s="25"/>
      <c r="M3722" s="25"/>
      <c r="N3722" s="25"/>
      <c r="O3722" s="25"/>
      <c r="P3722" s="25"/>
      <c r="Q3722" s="25"/>
      <c r="R3722" s="25"/>
      <c r="S3722" s="25"/>
      <c r="T3722" s="671"/>
      <c r="U3722" s="730" t="str">
        <f t="shared" si="60"/>
        <v/>
      </c>
    </row>
    <row r="3723" spans="1:21" x14ac:dyDescent="0.25">
      <c r="A3723" s="36" t="str">
        <f>'0'!$A$4</f>
        <v>………………..</v>
      </c>
      <c r="B3723" s="37">
        <f>'0'!$A$2</f>
        <v>46112</v>
      </c>
      <c r="C3723" s="37" t="s">
        <v>1197</v>
      </c>
      <c r="D3723" s="195"/>
      <c r="E3723" s="23"/>
      <c r="F3723" s="14"/>
      <c r="G3723" s="22"/>
      <c r="H3723" s="656"/>
      <c r="I3723" s="656"/>
      <c r="J3723" s="656"/>
      <c r="K3723" s="25"/>
      <c r="L3723" s="25"/>
      <c r="M3723" s="25"/>
      <c r="N3723" s="25"/>
      <c r="O3723" s="25"/>
      <c r="P3723" s="25"/>
      <c r="Q3723" s="25"/>
      <c r="R3723" s="25"/>
      <c r="S3723" s="25"/>
      <c r="T3723" s="671"/>
      <c r="U3723" s="730" t="str">
        <f t="shared" ref="U3723:U3786" si="61">IF(COUNTBLANK(D3723:S3723)=16,"",IF(D3723="999999999","",IF(ISNUMBER(VALUE(D3723)),IF(LEN(D3723)&lt;&gt;9,"Въведеното ЕИК е твърде късо или твърде дълго",IF(OR(MOD(MID(D3723,1,1)*1+MID(D3723,2,1)*2+MID(D3723,3,1)*3+MID(D3723,4,1)*4+MID(D3723,5,1)*5+MID(D3723,6,1)*6+MID(D3723,7,1)*7+MID(D3723,8,1)*8,11)-MID(D3723,9,1)=0,AND(MOD(MID(D3723,1,1)*3+MID(D3723,2,1)*4+MID(D3723,3,1)*5+MID(D3723,4,1)*6+MID(D3723,5,1)*7+MID(D3723,6,1)*8+MID(D3723,7,1)*9+MID(D3723,8,1)*10,11)=10,MID(D3723,9,1)*1=0),MOD(MID(D3723,1,1)*3+MID(D3723,2,1)*4+MID(D3723,3,1)*5+MID(D3723,4,1)*6+MID(D3723,5,1)*7+MID(D3723,6,1)*8+MID(D3723,7,1)*9+MID(D3723,8,1)*10,11)-MID(D3723,9,1)=0),"","Въведеното ЕИК е невалидно")),"Въведеното ЕИК съдържа непозволени символи")))</f>
        <v/>
      </c>
    </row>
    <row r="3724" spans="1:21" x14ac:dyDescent="0.25">
      <c r="A3724" s="36" t="str">
        <f>'0'!$A$4</f>
        <v>………………..</v>
      </c>
      <c r="B3724" s="37">
        <f>'0'!$A$2</f>
        <v>46112</v>
      </c>
      <c r="C3724" s="37" t="s">
        <v>1197</v>
      </c>
      <c r="D3724" s="195"/>
      <c r="E3724" s="23"/>
      <c r="F3724" s="14"/>
      <c r="G3724" s="22"/>
      <c r="H3724" s="656"/>
      <c r="I3724" s="656"/>
      <c r="J3724" s="656"/>
      <c r="K3724" s="25"/>
      <c r="L3724" s="25"/>
      <c r="M3724" s="25"/>
      <c r="N3724" s="25"/>
      <c r="O3724" s="25"/>
      <c r="P3724" s="25"/>
      <c r="Q3724" s="25"/>
      <c r="R3724" s="25"/>
      <c r="S3724" s="25"/>
      <c r="T3724" s="671"/>
      <c r="U3724" s="730" t="str">
        <f t="shared" si="61"/>
        <v/>
      </c>
    </row>
    <row r="3725" spans="1:21" x14ac:dyDescent="0.25">
      <c r="A3725" s="36" t="str">
        <f>'0'!$A$4</f>
        <v>………………..</v>
      </c>
      <c r="B3725" s="37">
        <f>'0'!$A$2</f>
        <v>46112</v>
      </c>
      <c r="C3725" s="37" t="s">
        <v>1197</v>
      </c>
      <c r="D3725" s="195"/>
      <c r="E3725" s="23"/>
      <c r="F3725" s="14"/>
      <c r="G3725" s="22"/>
      <c r="H3725" s="656"/>
      <c r="I3725" s="656"/>
      <c r="J3725" s="656"/>
      <c r="K3725" s="25"/>
      <c r="L3725" s="25"/>
      <c r="M3725" s="25"/>
      <c r="N3725" s="25"/>
      <c r="O3725" s="25"/>
      <c r="P3725" s="25"/>
      <c r="Q3725" s="25"/>
      <c r="R3725" s="25"/>
      <c r="S3725" s="25"/>
      <c r="T3725" s="671"/>
      <c r="U3725" s="730" t="str">
        <f t="shared" si="61"/>
        <v/>
      </c>
    </row>
    <row r="3726" spans="1:21" x14ac:dyDescent="0.25">
      <c r="A3726" s="36" t="str">
        <f>'0'!$A$4</f>
        <v>………………..</v>
      </c>
      <c r="B3726" s="37">
        <f>'0'!$A$2</f>
        <v>46112</v>
      </c>
      <c r="C3726" s="37" t="s">
        <v>1197</v>
      </c>
      <c r="D3726" s="195"/>
      <c r="E3726" s="23"/>
      <c r="F3726" s="14"/>
      <c r="G3726" s="22"/>
      <c r="H3726" s="656"/>
      <c r="I3726" s="656"/>
      <c r="J3726" s="656"/>
      <c r="K3726" s="25"/>
      <c r="L3726" s="25"/>
      <c r="M3726" s="25"/>
      <c r="N3726" s="25"/>
      <c r="O3726" s="25"/>
      <c r="P3726" s="25"/>
      <c r="Q3726" s="25"/>
      <c r="R3726" s="25"/>
      <c r="S3726" s="25"/>
      <c r="T3726" s="671"/>
      <c r="U3726" s="730" t="str">
        <f t="shared" si="61"/>
        <v/>
      </c>
    </row>
    <row r="3727" spans="1:21" x14ac:dyDescent="0.25">
      <c r="A3727" s="36" t="str">
        <f>'0'!$A$4</f>
        <v>………………..</v>
      </c>
      <c r="B3727" s="37">
        <f>'0'!$A$2</f>
        <v>46112</v>
      </c>
      <c r="C3727" s="37" t="s">
        <v>1197</v>
      </c>
      <c r="D3727" s="195"/>
      <c r="E3727" s="23"/>
      <c r="F3727" s="14"/>
      <c r="G3727" s="22"/>
      <c r="H3727" s="656"/>
      <c r="I3727" s="656"/>
      <c r="J3727" s="656"/>
      <c r="K3727" s="25"/>
      <c r="L3727" s="25"/>
      <c r="M3727" s="25"/>
      <c r="N3727" s="25"/>
      <c r="O3727" s="25"/>
      <c r="P3727" s="25"/>
      <c r="Q3727" s="25"/>
      <c r="R3727" s="25"/>
      <c r="S3727" s="25"/>
      <c r="T3727" s="671"/>
      <c r="U3727" s="730" t="str">
        <f t="shared" si="61"/>
        <v/>
      </c>
    </row>
    <row r="3728" spans="1:21" x14ac:dyDescent="0.25">
      <c r="A3728" s="36" t="str">
        <f>'0'!$A$4</f>
        <v>………………..</v>
      </c>
      <c r="B3728" s="37">
        <f>'0'!$A$2</f>
        <v>46112</v>
      </c>
      <c r="C3728" s="37" t="s">
        <v>1197</v>
      </c>
      <c r="D3728" s="195"/>
      <c r="E3728" s="23"/>
      <c r="F3728" s="14"/>
      <c r="G3728" s="22"/>
      <c r="H3728" s="656"/>
      <c r="I3728" s="656"/>
      <c r="J3728" s="656"/>
      <c r="K3728" s="25"/>
      <c r="L3728" s="25"/>
      <c r="M3728" s="25"/>
      <c r="N3728" s="25"/>
      <c r="O3728" s="25"/>
      <c r="P3728" s="25"/>
      <c r="Q3728" s="25"/>
      <c r="R3728" s="25"/>
      <c r="S3728" s="25"/>
      <c r="T3728" s="671"/>
      <c r="U3728" s="730" t="str">
        <f t="shared" si="61"/>
        <v/>
      </c>
    </row>
    <row r="3729" spans="1:21" x14ac:dyDescent="0.25">
      <c r="A3729" s="36" t="str">
        <f>'0'!$A$4</f>
        <v>………………..</v>
      </c>
      <c r="B3729" s="37">
        <f>'0'!$A$2</f>
        <v>46112</v>
      </c>
      <c r="C3729" s="37" t="s">
        <v>1197</v>
      </c>
      <c r="D3729" s="195"/>
      <c r="E3729" s="23"/>
      <c r="F3729" s="14"/>
      <c r="G3729" s="22"/>
      <c r="H3729" s="656"/>
      <c r="I3729" s="656"/>
      <c r="J3729" s="656"/>
      <c r="K3729" s="25"/>
      <c r="L3729" s="25"/>
      <c r="M3729" s="25"/>
      <c r="N3729" s="25"/>
      <c r="O3729" s="25"/>
      <c r="P3729" s="25"/>
      <c r="Q3729" s="25"/>
      <c r="R3729" s="25"/>
      <c r="S3729" s="25"/>
      <c r="T3729" s="671"/>
      <c r="U3729" s="730" t="str">
        <f t="shared" si="61"/>
        <v/>
      </c>
    </row>
    <row r="3730" spans="1:21" x14ac:dyDescent="0.25">
      <c r="A3730" s="36" t="str">
        <f>'0'!$A$4</f>
        <v>………………..</v>
      </c>
      <c r="B3730" s="37">
        <f>'0'!$A$2</f>
        <v>46112</v>
      </c>
      <c r="C3730" s="37" t="s">
        <v>1197</v>
      </c>
      <c r="D3730" s="195"/>
      <c r="E3730" s="23"/>
      <c r="F3730" s="14"/>
      <c r="G3730" s="22"/>
      <c r="H3730" s="656"/>
      <c r="I3730" s="656"/>
      <c r="J3730" s="656"/>
      <c r="K3730" s="25"/>
      <c r="L3730" s="25"/>
      <c r="M3730" s="25"/>
      <c r="N3730" s="25"/>
      <c r="O3730" s="25"/>
      <c r="P3730" s="25"/>
      <c r="Q3730" s="25"/>
      <c r="R3730" s="25"/>
      <c r="S3730" s="25"/>
      <c r="T3730" s="671"/>
      <c r="U3730" s="730" t="str">
        <f t="shared" si="61"/>
        <v/>
      </c>
    </row>
    <row r="3731" spans="1:21" x14ac:dyDescent="0.25">
      <c r="A3731" s="36" t="str">
        <f>'0'!$A$4</f>
        <v>………………..</v>
      </c>
      <c r="B3731" s="37">
        <f>'0'!$A$2</f>
        <v>46112</v>
      </c>
      <c r="C3731" s="37" t="s">
        <v>1197</v>
      </c>
      <c r="D3731" s="195"/>
      <c r="E3731" s="23"/>
      <c r="F3731" s="14"/>
      <c r="G3731" s="22"/>
      <c r="H3731" s="656"/>
      <c r="I3731" s="656"/>
      <c r="J3731" s="656"/>
      <c r="K3731" s="25"/>
      <c r="L3731" s="25"/>
      <c r="M3731" s="25"/>
      <c r="N3731" s="25"/>
      <c r="O3731" s="25"/>
      <c r="P3731" s="25"/>
      <c r="Q3731" s="25"/>
      <c r="R3731" s="25"/>
      <c r="S3731" s="25"/>
      <c r="T3731" s="671"/>
      <c r="U3731" s="730" t="str">
        <f t="shared" si="61"/>
        <v/>
      </c>
    </row>
    <row r="3732" spans="1:21" x14ac:dyDescent="0.25">
      <c r="A3732" s="36" t="str">
        <f>'0'!$A$4</f>
        <v>………………..</v>
      </c>
      <c r="B3732" s="37">
        <f>'0'!$A$2</f>
        <v>46112</v>
      </c>
      <c r="C3732" s="37" t="s">
        <v>1197</v>
      </c>
      <c r="D3732" s="195"/>
      <c r="E3732" s="23"/>
      <c r="F3732" s="14"/>
      <c r="G3732" s="22"/>
      <c r="H3732" s="656"/>
      <c r="I3732" s="656"/>
      <c r="J3732" s="656"/>
      <c r="K3732" s="25"/>
      <c r="L3732" s="25"/>
      <c r="M3732" s="25"/>
      <c r="N3732" s="25"/>
      <c r="O3732" s="25"/>
      <c r="P3732" s="25"/>
      <c r="Q3732" s="25"/>
      <c r="R3732" s="25"/>
      <c r="S3732" s="25"/>
      <c r="T3732" s="671"/>
      <c r="U3732" s="730" t="str">
        <f t="shared" si="61"/>
        <v/>
      </c>
    </row>
    <row r="3733" spans="1:21" x14ac:dyDescent="0.25">
      <c r="A3733" s="36" t="str">
        <f>'0'!$A$4</f>
        <v>………………..</v>
      </c>
      <c r="B3733" s="37">
        <f>'0'!$A$2</f>
        <v>46112</v>
      </c>
      <c r="C3733" s="37" t="s">
        <v>1197</v>
      </c>
      <c r="D3733" s="195"/>
      <c r="E3733" s="23"/>
      <c r="F3733" s="14"/>
      <c r="G3733" s="22"/>
      <c r="H3733" s="656"/>
      <c r="I3733" s="656"/>
      <c r="J3733" s="656"/>
      <c r="K3733" s="25"/>
      <c r="L3733" s="25"/>
      <c r="M3733" s="25"/>
      <c r="N3733" s="25"/>
      <c r="O3733" s="25"/>
      <c r="P3733" s="25"/>
      <c r="Q3733" s="25"/>
      <c r="R3733" s="25"/>
      <c r="S3733" s="25"/>
      <c r="T3733" s="671"/>
      <c r="U3733" s="730" t="str">
        <f t="shared" si="61"/>
        <v/>
      </c>
    </row>
    <row r="3734" spans="1:21" x14ac:dyDescent="0.25">
      <c r="A3734" s="36" t="str">
        <f>'0'!$A$4</f>
        <v>………………..</v>
      </c>
      <c r="B3734" s="37">
        <f>'0'!$A$2</f>
        <v>46112</v>
      </c>
      <c r="C3734" s="37" t="s">
        <v>1197</v>
      </c>
      <c r="D3734" s="195"/>
      <c r="E3734" s="23"/>
      <c r="F3734" s="14"/>
      <c r="G3734" s="22"/>
      <c r="H3734" s="656"/>
      <c r="I3734" s="656"/>
      <c r="J3734" s="656"/>
      <c r="K3734" s="25"/>
      <c r="L3734" s="25"/>
      <c r="M3734" s="25"/>
      <c r="N3734" s="25"/>
      <c r="O3734" s="25"/>
      <c r="P3734" s="25"/>
      <c r="Q3734" s="25"/>
      <c r="R3734" s="25"/>
      <c r="S3734" s="25"/>
      <c r="T3734" s="671"/>
      <c r="U3734" s="730" t="str">
        <f t="shared" si="61"/>
        <v/>
      </c>
    </row>
    <row r="3735" spans="1:21" x14ac:dyDescent="0.25">
      <c r="A3735" s="36" t="str">
        <f>'0'!$A$4</f>
        <v>………………..</v>
      </c>
      <c r="B3735" s="37">
        <f>'0'!$A$2</f>
        <v>46112</v>
      </c>
      <c r="C3735" s="37" t="s">
        <v>1197</v>
      </c>
      <c r="D3735" s="195"/>
      <c r="E3735" s="23"/>
      <c r="F3735" s="14"/>
      <c r="G3735" s="22"/>
      <c r="H3735" s="656"/>
      <c r="I3735" s="656"/>
      <c r="J3735" s="656"/>
      <c r="K3735" s="25"/>
      <c r="L3735" s="25"/>
      <c r="M3735" s="25"/>
      <c r="N3735" s="25"/>
      <c r="O3735" s="25"/>
      <c r="P3735" s="25"/>
      <c r="Q3735" s="25"/>
      <c r="R3735" s="25"/>
      <c r="S3735" s="25"/>
      <c r="T3735" s="671"/>
      <c r="U3735" s="730" t="str">
        <f t="shared" si="61"/>
        <v/>
      </c>
    </row>
    <row r="3736" spans="1:21" x14ac:dyDescent="0.25">
      <c r="A3736" s="36" t="str">
        <f>'0'!$A$4</f>
        <v>………………..</v>
      </c>
      <c r="B3736" s="37">
        <f>'0'!$A$2</f>
        <v>46112</v>
      </c>
      <c r="C3736" s="37" t="s">
        <v>1197</v>
      </c>
      <c r="D3736" s="195"/>
      <c r="E3736" s="23"/>
      <c r="F3736" s="14"/>
      <c r="G3736" s="22"/>
      <c r="H3736" s="656"/>
      <c r="I3736" s="656"/>
      <c r="J3736" s="656"/>
      <c r="K3736" s="25"/>
      <c r="L3736" s="25"/>
      <c r="M3736" s="25"/>
      <c r="N3736" s="25"/>
      <c r="O3736" s="25"/>
      <c r="P3736" s="25"/>
      <c r="Q3736" s="25"/>
      <c r="R3736" s="25"/>
      <c r="S3736" s="25"/>
      <c r="T3736" s="671"/>
      <c r="U3736" s="730" t="str">
        <f t="shared" si="61"/>
        <v/>
      </c>
    </row>
    <row r="3737" spans="1:21" x14ac:dyDescent="0.25">
      <c r="A3737" s="36" t="str">
        <f>'0'!$A$4</f>
        <v>………………..</v>
      </c>
      <c r="B3737" s="37">
        <f>'0'!$A$2</f>
        <v>46112</v>
      </c>
      <c r="C3737" s="37" t="s">
        <v>1197</v>
      </c>
      <c r="D3737" s="195"/>
      <c r="E3737" s="23"/>
      <c r="F3737" s="14"/>
      <c r="G3737" s="22"/>
      <c r="H3737" s="656"/>
      <c r="I3737" s="656"/>
      <c r="J3737" s="656"/>
      <c r="K3737" s="25"/>
      <c r="L3737" s="25"/>
      <c r="M3737" s="25"/>
      <c r="N3737" s="25"/>
      <c r="O3737" s="25"/>
      <c r="P3737" s="25"/>
      <c r="Q3737" s="25"/>
      <c r="R3737" s="25"/>
      <c r="S3737" s="25"/>
      <c r="T3737" s="671"/>
      <c r="U3737" s="730" t="str">
        <f t="shared" si="61"/>
        <v/>
      </c>
    </row>
    <row r="3738" spans="1:21" x14ac:dyDescent="0.25">
      <c r="A3738" s="36" t="str">
        <f>'0'!$A$4</f>
        <v>………………..</v>
      </c>
      <c r="B3738" s="37">
        <f>'0'!$A$2</f>
        <v>46112</v>
      </c>
      <c r="C3738" s="37" t="s">
        <v>1197</v>
      </c>
      <c r="D3738" s="195"/>
      <c r="E3738" s="23"/>
      <c r="F3738" s="14"/>
      <c r="G3738" s="22"/>
      <c r="H3738" s="656"/>
      <c r="I3738" s="656"/>
      <c r="J3738" s="656"/>
      <c r="K3738" s="25"/>
      <c r="L3738" s="25"/>
      <c r="M3738" s="25"/>
      <c r="N3738" s="25"/>
      <c r="O3738" s="25"/>
      <c r="P3738" s="25"/>
      <c r="Q3738" s="25"/>
      <c r="R3738" s="25"/>
      <c r="S3738" s="25"/>
      <c r="T3738" s="671"/>
      <c r="U3738" s="730" t="str">
        <f t="shared" si="61"/>
        <v/>
      </c>
    </row>
    <row r="3739" spans="1:21" x14ac:dyDescent="0.25">
      <c r="A3739" s="36" t="str">
        <f>'0'!$A$4</f>
        <v>………………..</v>
      </c>
      <c r="B3739" s="37">
        <f>'0'!$A$2</f>
        <v>46112</v>
      </c>
      <c r="C3739" s="37" t="s">
        <v>1197</v>
      </c>
      <c r="D3739" s="195"/>
      <c r="E3739" s="23"/>
      <c r="F3739" s="14"/>
      <c r="G3739" s="22"/>
      <c r="H3739" s="656"/>
      <c r="I3739" s="656"/>
      <c r="J3739" s="656"/>
      <c r="K3739" s="25"/>
      <c r="L3739" s="25"/>
      <c r="M3739" s="25"/>
      <c r="N3739" s="25"/>
      <c r="O3739" s="25"/>
      <c r="P3739" s="25"/>
      <c r="Q3739" s="25"/>
      <c r="R3739" s="25"/>
      <c r="S3739" s="25"/>
      <c r="T3739" s="671"/>
      <c r="U3739" s="730" t="str">
        <f t="shared" si="61"/>
        <v/>
      </c>
    </row>
    <row r="3740" spans="1:21" x14ac:dyDescent="0.25">
      <c r="A3740" s="36" t="str">
        <f>'0'!$A$4</f>
        <v>………………..</v>
      </c>
      <c r="B3740" s="37">
        <f>'0'!$A$2</f>
        <v>46112</v>
      </c>
      <c r="C3740" s="37" t="s">
        <v>1197</v>
      </c>
      <c r="D3740" s="195"/>
      <c r="E3740" s="23"/>
      <c r="F3740" s="14"/>
      <c r="G3740" s="22"/>
      <c r="H3740" s="656"/>
      <c r="I3740" s="656"/>
      <c r="J3740" s="656"/>
      <c r="K3740" s="25"/>
      <c r="L3740" s="25"/>
      <c r="M3740" s="25"/>
      <c r="N3740" s="25"/>
      <c r="O3740" s="25"/>
      <c r="P3740" s="25"/>
      <c r="Q3740" s="25"/>
      <c r="R3740" s="25"/>
      <c r="S3740" s="25"/>
      <c r="T3740" s="671"/>
      <c r="U3740" s="730" t="str">
        <f t="shared" si="61"/>
        <v/>
      </c>
    </row>
    <row r="3741" spans="1:21" x14ac:dyDescent="0.25">
      <c r="A3741" s="36" t="str">
        <f>'0'!$A$4</f>
        <v>………………..</v>
      </c>
      <c r="B3741" s="37">
        <f>'0'!$A$2</f>
        <v>46112</v>
      </c>
      <c r="C3741" s="37" t="s">
        <v>1197</v>
      </c>
      <c r="D3741" s="195"/>
      <c r="E3741" s="23"/>
      <c r="F3741" s="14"/>
      <c r="G3741" s="22"/>
      <c r="H3741" s="656"/>
      <c r="I3741" s="656"/>
      <c r="J3741" s="656"/>
      <c r="K3741" s="25"/>
      <c r="L3741" s="25"/>
      <c r="M3741" s="25"/>
      <c r="N3741" s="25"/>
      <c r="O3741" s="25"/>
      <c r="P3741" s="25"/>
      <c r="Q3741" s="25"/>
      <c r="R3741" s="25"/>
      <c r="S3741" s="25"/>
      <c r="T3741" s="671"/>
      <c r="U3741" s="730" t="str">
        <f t="shared" si="61"/>
        <v/>
      </c>
    </row>
    <row r="3742" spans="1:21" x14ac:dyDescent="0.25">
      <c r="A3742" s="36" t="str">
        <f>'0'!$A$4</f>
        <v>………………..</v>
      </c>
      <c r="B3742" s="37">
        <f>'0'!$A$2</f>
        <v>46112</v>
      </c>
      <c r="C3742" s="37" t="s">
        <v>1197</v>
      </c>
      <c r="D3742" s="195"/>
      <c r="E3742" s="23"/>
      <c r="F3742" s="14"/>
      <c r="G3742" s="22"/>
      <c r="H3742" s="656"/>
      <c r="I3742" s="656"/>
      <c r="J3742" s="656"/>
      <c r="K3742" s="25"/>
      <c r="L3742" s="25"/>
      <c r="M3742" s="25"/>
      <c r="N3742" s="25"/>
      <c r="O3742" s="25"/>
      <c r="P3742" s="25"/>
      <c r="Q3742" s="25"/>
      <c r="R3742" s="25"/>
      <c r="S3742" s="25"/>
      <c r="T3742" s="671"/>
      <c r="U3742" s="730" t="str">
        <f t="shared" si="61"/>
        <v/>
      </c>
    </row>
    <row r="3743" spans="1:21" x14ac:dyDescent="0.25">
      <c r="A3743" s="36" t="str">
        <f>'0'!$A$4</f>
        <v>………………..</v>
      </c>
      <c r="B3743" s="37">
        <f>'0'!$A$2</f>
        <v>46112</v>
      </c>
      <c r="C3743" s="37" t="s">
        <v>1197</v>
      </c>
      <c r="D3743" s="195"/>
      <c r="E3743" s="23"/>
      <c r="F3743" s="14"/>
      <c r="G3743" s="22"/>
      <c r="H3743" s="656"/>
      <c r="I3743" s="656"/>
      <c r="J3743" s="656"/>
      <c r="K3743" s="25"/>
      <c r="L3743" s="25"/>
      <c r="M3743" s="25"/>
      <c r="N3743" s="25"/>
      <c r="O3743" s="25"/>
      <c r="P3743" s="25"/>
      <c r="Q3743" s="25"/>
      <c r="R3743" s="25"/>
      <c r="S3743" s="25"/>
      <c r="T3743" s="671"/>
      <c r="U3743" s="730" t="str">
        <f t="shared" si="61"/>
        <v/>
      </c>
    </row>
    <row r="3744" spans="1:21" x14ac:dyDescent="0.25">
      <c r="A3744" s="36" t="str">
        <f>'0'!$A$4</f>
        <v>………………..</v>
      </c>
      <c r="B3744" s="37">
        <f>'0'!$A$2</f>
        <v>46112</v>
      </c>
      <c r="C3744" s="37" t="s">
        <v>1197</v>
      </c>
      <c r="D3744" s="195"/>
      <c r="E3744" s="23"/>
      <c r="F3744" s="14"/>
      <c r="G3744" s="22"/>
      <c r="H3744" s="656"/>
      <c r="I3744" s="656"/>
      <c r="J3744" s="656"/>
      <c r="K3744" s="25"/>
      <c r="L3744" s="25"/>
      <c r="M3744" s="25"/>
      <c r="N3744" s="25"/>
      <c r="O3744" s="25"/>
      <c r="P3744" s="25"/>
      <c r="Q3744" s="25"/>
      <c r="R3744" s="25"/>
      <c r="S3744" s="25"/>
      <c r="T3744" s="671"/>
      <c r="U3744" s="730" t="str">
        <f t="shared" si="61"/>
        <v/>
      </c>
    </row>
    <row r="3745" spans="1:21" x14ac:dyDescent="0.25">
      <c r="A3745" s="36" t="str">
        <f>'0'!$A$4</f>
        <v>………………..</v>
      </c>
      <c r="B3745" s="37">
        <f>'0'!$A$2</f>
        <v>46112</v>
      </c>
      <c r="C3745" s="37" t="s">
        <v>1197</v>
      </c>
      <c r="D3745" s="195"/>
      <c r="E3745" s="23"/>
      <c r="F3745" s="14"/>
      <c r="G3745" s="22"/>
      <c r="H3745" s="656"/>
      <c r="I3745" s="656"/>
      <c r="J3745" s="656"/>
      <c r="K3745" s="25"/>
      <c r="L3745" s="25"/>
      <c r="M3745" s="25"/>
      <c r="N3745" s="25"/>
      <c r="O3745" s="25"/>
      <c r="P3745" s="25"/>
      <c r="Q3745" s="25"/>
      <c r="R3745" s="25"/>
      <c r="S3745" s="25"/>
      <c r="T3745" s="671"/>
      <c r="U3745" s="730" t="str">
        <f t="shared" si="61"/>
        <v/>
      </c>
    </row>
    <row r="3746" spans="1:21" x14ac:dyDescent="0.25">
      <c r="A3746" s="36" t="str">
        <f>'0'!$A$4</f>
        <v>………………..</v>
      </c>
      <c r="B3746" s="37">
        <f>'0'!$A$2</f>
        <v>46112</v>
      </c>
      <c r="C3746" s="37" t="s">
        <v>1197</v>
      </c>
      <c r="D3746" s="195"/>
      <c r="E3746" s="23"/>
      <c r="F3746" s="14"/>
      <c r="G3746" s="22"/>
      <c r="H3746" s="656"/>
      <c r="I3746" s="656"/>
      <c r="J3746" s="656"/>
      <c r="K3746" s="25"/>
      <c r="L3746" s="25"/>
      <c r="M3746" s="25"/>
      <c r="N3746" s="25"/>
      <c r="O3746" s="25"/>
      <c r="P3746" s="25"/>
      <c r="Q3746" s="25"/>
      <c r="R3746" s="25"/>
      <c r="S3746" s="25"/>
      <c r="T3746" s="671"/>
      <c r="U3746" s="730" t="str">
        <f t="shared" si="61"/>
        <v/>
      </c>
    </row>
    <row r="3747" spans="1:21" x14ac:dyDescent="0.25">
      <c r="A3747" s="36" t="str">
        <f>'0'!$A$4</f>
        <v>………………..</v>
      </c>
      <c r="B3747" s="37">
        <f>'0'!$A$2</f>
        <v>46112</v>
      </c>
      <c r="C3747" s="37" t="s">
        <v>1197</v>
      </c>
      <c r="D3747" s="195"/>
      <c r="E3747" s="23"/>
      <c r="F3747" s="14"/>
      <c r="G3747" s="22"/>
      <c r="H3747" s="656"/>
      <c r="I3747" s="656"/>
      <c r="J3747" s="656"/>
      <c r="K3747" s="25"/>
      <c r="L3747" s="25"/>
      <c r="M3747" s="25"/>
      <c r="N3747" s="25"/>
      <c r="O3747" s="25"/>
      <c r="P3747" s="25"/>
      <c r="Q3747" s="25"/>
      <c r="R3747" s="25"/>
      <c r="S3747" s="25"/>
      <c r="T3747" s="671"/>
      <c r="U3747" s="730" t="str">
        <f t="shared" si="61"/>
        <v/>
      </c>
    </row>
    <row r="3748" spans="1:21" x14ac:dyDescent="0.25">
      <c r="A3748" s="36" t="str">
        <f>'0'!$A$4</f>
        <v>………………..</v>
      </c>
      <c r="B3748" s="37">
        <f>'0'!$A$2</f>
        <v>46112</v>
      </c>
      <c r="C3748" s="37" t="s">
        <v>1197</v>
      </c>
      <c r="D3748" s="195"/>
      <c r="E3748" s="23"/>
      <c r="F3748" s="14"/>
      <c r="G3748" s="22"/>
      <c r="H3748" s="656"/>
      <c r="I3748" s="656"/>
      <c r="J3748" s="656"/>
      <c r="K3748" s="25"/>
      <c r="L3748" s="25"/>
      <c r="M3748" s="25"/>
      <c r="N3748" s="25"/>
      <c r="O3748" s="25"/>
      <c r="P3748" s="25"/>
      <c r="Q3748" s="25"/>
      <c r="R3748" s="25"/>
      <c r="S3748" s="25"/>
      <c r="T3748" s="671"/>
      <c r="U3748" s="730" t="str">
        <f t="shared" si="61"/>
        <v/>
      </c>
    </row>
    <row r="3749" spans="1:21" x14ac:dyDescent="0.25">
      <c r="A3749" s="36" t="str">
        <f>'0'!$A$4</f>
        <v>………………..</v>
      </c>
      <c r="B3749" s="37">
        <f>'0'!$A$2</f>
        <v>46112</v>
      </c>
      <c r="C3749" s="37" t="s">
        <v>1197</v>
      </c>
      <c r="D3749" s="195"/>
      <c r="E3749" s="23"/>
      <c r="F3749" s="14"/>
      <c r="G3749" s="22"/>
      <c r="H3749" s="656"/>
      <c r="I3749" s="656"/>
      <c r="J3749" s="656"/>
      <c r="K3749" s="25"/>
      <c r="L3749" s="25"/>
      <c r="M3749" s="25"/>
      <c r="N3749" s="25"/>
      <c r="O3749" s="25"/>
      <c r="P3749" s="25"/>
      <c r="Q3749" s="25"/>
      <c r="R3749" s="25"/>
      <c r="S3749" s="25"/>
      <c r="T3749" s="671"/>
      <c r="U3749" s="730" t="str">
        <f t="shared" si="61"/>
        <v/>
      </c>
    </row>
    <row r="3750" spans="1:21" x14ac:dyDescent="0.25">
      <c r="A3750" s="36" t="str">
        <f>'0'!$A$4</f>
        <v>………………..</v>
      </c>
      <c r="B3750" s="37">
        <f>'0'!$A$2</f>
        <v>46112</v>
      </c>
      <c r="C3750" s="37" t="s">
        <v>1197</v>
      </c>
      <c r="D3750" s="195"/>
      <c r="E3750" s="23"/>
      <c r="F3750" s="14"/>
      <c r="G3750" s="22"/>
      <c r="H3750" s="656"/>
      <c r="I3750" s="656"/>
      <c r="J3750" s="656"/>
      <c r="K3750" s="25"/>
      <c r="L3750" s="25"/>
      <c r="M3750" s="25"/>
      <c r="N3750" s="25"/>
      <c r="O3750" s="25"/>
      <c r="P3750" s="25"/>
      <c r="Q3750" s="25"/>
      <c r="R3750" s="25"/>
      <c r="S3750" s="25"/>
      <c r="T3750" s="671"/>
      <c r="U3750" s="730" t="str">
        <f t="shared" si="61"/>
        <v/>
      </c>
    </row>
    <row r="3751" spans="1:21" x14ac:dyDescent="0.25">
      <c r="A3751" s="36" t="str">
        <f>'0'!$A$4</f>
        <v>………………..</v>
      </c>
      <c r="B3751" s="37">
        <f>'0'!$A$2</f>
        <v>46112</v>
      </c>
      <c r="C3751" s="37" t="s">
        <v>1197</v>
      </c>
      <c r="D3751" s="195"/>
      <c r="E3751" s="23"/>
      <c r="F3751" s="14"/>
      <c r="G3751" s="22"/>
      <c r="H3751" s="656"/>
      <c r="I3751" s="656"/>
      <c r="J3751" s="656"/>
      <c r="K3751" s="25"/>
      <c r="L3751" s="25"/>
      <c r="M3751" s="25"/>
      <c r="N3751" s="25"/>
      <c r="O3751" s="25"/>
      <c r="P3751" s="25"/>
      <c r="Q3751" s="25"/>
      <c r="R3751" s="25"/>
      <c r="S3751" s="25"/>
      <c r="T3751" s="671"/>
      <c r="U3751" s="730" t="str">
        <f t="shared" si="61"/>
        <v/>
      </c>
    </row>
    <row r="3752" spans="1:21" x14ac:dyDescent="0.25">
      <c r="A3752" s="36" t="str">
        <f>'0'!$A$4</f>
        <v>………………..</v>
      </c>
      <c r="B3752" s="37">
        <f>'0'!$A$2</f>
        <v>46112</v>
      </c>
      <c r="C3752" s="37" t="s">
        <v>1197</v>
      </c>
      <c r="D3752" s="195"/>
      <c r="E3752" s="23"/>
      <c r="F3752" s="14"/>
      <c r="G3752" s="22"/>
      <c r="H3752" s="656"/>
      <c r="I3752" s="656"/>
      <c r="J3752" s="656"/>
      <c r="K3752" s="25"/>
      <c r="L3752" s="25"/>
      <c r="M3752" s="25"/>
      <c r="N3752" s="25"/>
      <c r="O3752" s="25"/>
      <c r="P3752" s="25"/>
      <c r="Q3752" s="25"/>
      <c r="R3752" s="25"/>
      <c r="S3752" s="25"/>
      <c r="T3752" s="671"/>
      <c r="U3752" s="730" t="str">
        <f t="shared" si="61"/>
        <v/>
      </c>
    </row>
    <row r="3753" spans="1:21" x14ac:dyDescent="0.25">
      <c r="A3753" s="36" t="str">
        <f>'0'!$A$4</f>
        <v>………………..</v>
      </c>
      <c r="B3753" s="37">
        <f>'0'!$A$2</f>
        <v>46112</v>
      </c>
      <c r="C3753" s="37" t="s">
        <v>1197</v>
      </c>
      <c r="D3753" s="195"/>
      <c r="E3753" s="23"/>
      <c r="F3753" s="14"/>
      <c r="G3753" s="22"/>
      <c r="H3753" s="656"/>
      <c r="I3753" s="656"/>
      <c r="J3753" s="656"/>
      <c r="K3753" s="25"/>
      <c r="L3753" s="25"/>
      <c r="M3753" s="25"/>
      <c r="N3753" s="25"/>
      <c r="O3753" s="25"/>
      <c r="P3753" s="25"/>
      <c r="Q3753" s="25"/>
      <c r="R3753" s="25"/>
      <c r="S3753" s="25"/>
      <c r="T3753" s="671"/>
      <c r="U3753" s="730" t="str">
        <f t="shared" si="61"/>
        <v/>
      </c>
    </row>
    <row r="3754" spans="1:21" x14ac:dyDescent="0.25">
      <c r="A3754" s="36" t="str">
        <f>'0'!$A$4</f>
        <v>………………..</v>
      </c>
      <c r="B3754" s="37">
        <f>'0'!$A$2</f>
        <v>46112</v>
      </c>
      <c r="C3754" s="37" t="s">
        <v>1197</v>
      </c>
      <c r="D3754" s="195"/>
      <c r="E3754" s="23"/>
      <c r="F3754" s="14"/>
      <c r="G3754" s="22"/>
      <c r="H3754" s="656"/>
      <c r="I3754" s="656"/>
      <c r="J3754" s="656"/>
      <c r="K3754" s="25"/>
      <c r="L3754" s="25"/>
      <c r="M3754" s="25"/>
      <c r="N3754" s="25"/>
      <c r="O3754" s="25"/>
      <c r="P3754" s="25"/>
      <c r="Q3754" s="25"/>
      <c r="R3754" s="25"/>
      <c r="S3754" s="25"/>
      <c r="T3754" s="671"/>
      <c r="U3754" s="730" t="str">
        <f t="shared" si="61"/>
        <v/>
      </c>
    </row>
    <row r="3755" spans="1:21" x14ac:dyDescent="0.25">
      <c r="A3755" s="36" t="str">
        <f>'0'!$A$4</f>
        <v>………………..</v>
      </c>
      <c r="B3755" s="37">
        <f>'0'!$A$2</f>
        <v>46112</v>
      </c>
      <c r="C3755" s="37" t="s">
        <v>1197</v>
      </c>
      <c r="D3755" s="195"/>
      <c r="E3755" s="23"/>
      <c r="F3755" s="14"/>
      <c r="G3755" s="22"/>
      <c r="H3755" s="656"/>
      <c r="I3755" s="656"/>
      <c r="J3755" s="656"/>
      <c r="K3755" s="25"/>
      <c r="L3755" s="25"/>
      <c r="M3755" s="25"/>
      <c r="N3755" s="25"/>
      <c r="O3755" s="25"/>
      <c r="P3755" s="25"/>
      <c r="Q3755" s="25"/>
      <c r="R3755" s="25"/>
      <c r="S3755" s="25"/>
      <c r="T3755" s="671"/>
      <c r="U3755" s="730" t="str">
        <f t="shared" si="61"/>
        <v/>
      </c>
    </row>
    <row r="3756" spans="1:21" x14ac:dyDescent="0.25">
      <c r="A3756" s="36" t="str">
        <f>'0'!$A$4</f>
        <v>………………..</v>
      </c>
      <c r="B3756" s="37">
        <f>'0'!$A$2</f>
        <v>46112</v>
      </c>
      <c r="C3756" s="37" t="s">
        <v>1197</v>
      </c>
      <c r="D3756" s="195"/>
      <c r="E3756" s="23"/>
      <c r="F3756" s="14"/>
      <c r="G3756" s="22"/>
      <c r="H3756" s="656"/>
      <c r="I3756" s="656"/>
      <c r="J3756" s="656"/>
      <c r="K3756" s="25"/>
      <c r="L3756" s="25"/>
      <c r="M3756" s="25"/>
      <c r="N3756" s="25"/>
      <c r="O3756" s="25"/>
      <c r="P3756" s="25"/>
      <c r="Q3756" s="25"/>
      <c r="R3756" s="25"/>
      <c r="S3756" s="25"/>
      <c r="T3756" s="671"/>
      <c r="U3756" s="730" t="str">
        <f t="shared" si="61"/>
        <v/>
      </c>
    </row>
    <row r="3757" spans="1:21" x14ac:dyDescent="0.25">
      <c r="A3757" s="36" t="str">
        <f>'0'!$A$4</f>
        <v>………………..</v>
      </c>
      <c r="B3757" s="37">
        <f>'0'!$A$2</f>
        <v>46112</v>
      </c>
      <c r="C3757" s="37" t="s">
        <v>1197</v>
      </c>
      <c r="D3757" s="195"/>
      <c r="E3757" s="23"/>
      <c r="F3757" s="14"/>
      <c r="G3757" s="22"/>
      <c r="H3757" s="656"/>
      <c r="I3757" s="656"/>
      <c r="J3757" s="656"/>
      <c r="K3757" s="25"/>
      <c r="L3757" s="25"/>
      <c r="M3757" s="25"/>
      <c r="N3757" s="25"/>
      <c r="O3757" s="25"/>
      <c r="P3757" s="25"/>
      <c r="Q3757" s="25"/>
      <c r="R3757" s="25"/>
      <c r="S3757" s="25"/>
      <c r="T3757" s="671"/>
      <c r="U3757" s="730" t="str">
        <f t="shared" si="61"/>
        <v/>
      </c>
    </row>
    <row r="3758" spans="1:21" x14ac:dyDescent="0.25">
      <c r="A3758" s="36" t="str">
        <f>'0'!$A$4</f>
        <v>………………..</v>
      </c>
      <c r="B3758" s="37">
        <f>'0'!$A$2</f>
        <v>46112</v>
      </c>
      <c r="C3758" s="37" t="s">
        <v>1197</v>
      </c>
      <c r="D3758" s="195"/>
      <c r="E3758" s="23"/>
      <c r="F3758" s="14"/>
      <c r="G3758" s="22"/>
      <c r="H3758" s="656"/>
      <c r="I3758" s="656"/>
      <c r="J3758" s="656"/>
      <c r="K3758" s="25"/>
      <c r="L3758" s="25"/>
      <c r="M3758" s="25"/>
      <c r="N3758" s="25"/>
      <c r="O3758" s="25"/>
      <c r="P3758" s="25"/>
      <c r="Q3758" s="25"/>
      <c r="R3758" s="25"/>
      <c r="S3758" s="25"/>
      <c r="T3758" s="671"/>
      <c r="U3758" s="730" t="str">
        <f t="shared" si="61"/>
        <v/>
      </c>
    </row>
    <row r="3759" spans="1:21" x14ac:dyDescent="0.25">
      <c r="A3759" s="36" t="str">
        <f>'0'!$A$4</f>
        <v>………………..</v>
      </c>
      <c r="B3759" s="37">
        <f>'0'!$A$2</f>
        <v>46112</v>
      </c>
      <c r="C3759" s="37" t="s">
        <v>1197</v>
      </c>
      <c r="D3759" s="195"/>
      <c r="E3759" s="23"/>
      <c r="F3759" s="14"/>
      <c r="G3759" s="22"/>
      <c r="H3759" s="656"/>
      <c r="I3759" s="656"/>
      <c r="J3759" s="656"/>
      <c r="K3759" s="25"/>
      <c r="L3759" s="25"/>
      <c r="M3759" s="25"/>
      <c r="N3759" s="25"/>
      <c r="O3759" s="25"/>
      <c r="P3759" s="25"/>
      <c r="Q3759" s="25"/>
      <c r="R3759" s="25"/>
      <c r="S3759" s="25"/>
      <c r="T3759" s="671"/>
      <c r="U3759" s="730" t="str">
        <f t="shared" si="61"/>
        <v/>
      </c>
    </row>
    <row r="3760" spans="1:21" x14ac:dyDescent="0.25">
      <c r="A3760" s="36" t="str">
        <f>'0'!$A$4</f>
        <v>………………..</v>
      </c>
      <c r="B3760" s="37">
        <f>'0'!$A$2</f>
        <v>46112</v>
      </c>
      <c r="C3760" s="37" t="s">
        <v>1197</v>
      </c>
      <c r="D3760" s="195"/>
      <c r="E3760" s="23"/>
      <c r="F3760" s="14"/>
      <c r="G3760" s="22"/>
      <c r="H3760" s="656"/>
      <c r="I3760" s="656"/>
      <c r="J3760" s="656"/>
      <c r="K3760" s="25"/>
      <c r="L3760" s="25"/>
      <c r="M3760" s="25"/>
      <c r="N3760" s="25"/>
      <c r="O3760" s="25"/>
      <c r="P3760" s="25"/>
      <c r="Q3760" s="25"/>
      <c r="R3760" s="25"/>
      <c r="S3760" s="25"/>
      <c r="T3760" s="671"/>
      <c r="U3760" s="730" t="str">
        <f t="shared" si="61"/>
        <v/>
      </c>
    </row>
    <row r="3761" spans="1:21" x14ac:dyDescent="0.25">
      <c r="A3761" s="36" t="str">
        <f>'0'!$A$4</f>
        <v>………………..</v>
      </c>
      <c r="B3761" s="37">
        <f>'0'!$A$2</f>
        <v>46112</v>
      </c>
      <c r="C3761" s="37" t="s">
        <v>1197</v>
      </c>
      <c r="D3761" s="195"/>
      <c r="E3761" s="23"/>
      <c r="F3761" s="14"/>
      <c r="G3761" s="22"/>
      <c r="H3761" s="656"/>
      <c r="I3761" s="656"/>
      <c r="J3761" s="656"/>
      <c r="K3761" s="25"/>
      <c r="L3761" s="25"/>
      <c r="M3761" s="25"/>
      <c r="N3761" s="25"/>
      <c r="O3761" s="25"/>
      <c r="P3761" s="25"/>
      <c r="Q3761" s="25"/>
      <c r="R3761" s="25"/>
      <c r="S3761" s="25"/>
      <c r="T3761" s="671"/>
      <c r="U3761" s="730" t="str">
        <f t="shared" si="61"/>
        <v/>
      </c>
    </row>
    <row r="3762" spans="1:21" x14ac:dyDescent="0.25">
      <c r="A3762" s="36" t="str">
        <f>'0'!$A$4</f>
        <v>………………..</v>
      </c>
      <c r="B3762" s="37">
        <f>'0'!$A$2</f>
        <v>46112</v>
      </c>
      <c r="C3762" s="37" t="s">
        <v>1197</v>
      </c>
      <c r="D3762" s="195"/>
      <c r="E3762" s="23"/>
      <c r="F3762" s="14"/>
      <c r="G3762" s="22"/>
      <c r="H3762" s="656"/>
      <c r="I3762" s="656"/>
      <c r="J3762" s="656"/>
      <c r="K3762" s="25"/>
      <c r="L3762" s="25"/>
      <c r="M3762" s="25"/>
      <c r="N3762" s="25"/>
      <c r="O3762" s="25"/>
      <c r="P3762" s="25"/>
      <c r="Q3762" s="25"/>
      <c r="R3762" s="25"/>
      <c r="S3762" s="25"/>
      <c r="T3762" s="671"/>
      <c r="U3762" s="730" t="str">
        <f t="shared" si="61"/>
        <v/>
      </c>
    </row>
    <row r="3763" spans="1:21" x14ac:dyDescent="0.25">
      <c r="A3763" s="36" t="str">
        <f>'0'!$A$4</f>
        <v>………………..</v>
      </c>
      <c r="B3763" s="37">
        <f>'0'!$A$2</f>
        <v>46112</v>
      </c>
      <c r="C3763" s="37" t="s">
        <v>1197</v>
      </c>
      <c r="D3763" s="195"/>
      <c r="E3763" s="23"/>
      <c r="F3763" s="14"/>
      <c r="G3763" s="22"/>
      <c r="H3763" s="656"/>
      <c r="I3763" s="656"/>
      <c r="J3763" s="656"/>
      <c r="K3763" s="25"/>
      <c r="L3763" s="25"/>
      <c r="M3763" s="25"/>
      <c r="N3763" s="25"/>
      <c r="O3763" s="25"/>
      <c r="P3763" s="25"/>
      <c r="Q3763" s="25"/>
      <c r="R3763" s="25"/>
      <c r="S3763" s="25"/>
      <c r="T3763" s="671"/>
      <c r="U3763" s="730" t="str">
        <f t="shared" si="61"/>
        <v/>
      </c>
    </row>
    <row r="3764" spans="1:21" x14ac:dyDescent="0.25">
      <c r="A3764" s="36" t="str">
        <f>'0'!$A$4</f>
        <v>………………..</v>
      </c>
      <c r="B3764" s="37">
        <f>'0'!$A$2</f>
        <v>46112</v>
      </c>
      <c r="C3764" s="37" t="s">
        <v>1197</v>
      </c>
      <c r="D3764" s="195"/>
      <c r="E3764" s="23"/>
      <c r="F3764" s="14"/>
      <c r="G3764" s="22"/>
      <c r="H3764" s="656"/>
      <c r="I3764" s="656"/>
      <c r="J3764" s="656"/>
      <c r="K3764" s="25"/>
      <c r="L3764" s="25"/>
      <c r="M3764" s="25"/>
      <c r="N3764" s="25"/>
      <c r="O3764" s="25"/>
      <c r="P3764" s="25"/>
      <c r="Q3764" s="25"/>
      <c r="R3764" s="25"/>
      <c r="S3764" s="25"/>
      <c r="T3764" s="671"/>
      <c r="U3764" s="730" t="str">
        <f t="shared" si="61"/>
        <v/>
      </c>
    </row>
    <row r="3765" spans="1:21" x14ac:dyDescent="0.25">
      <c r="A3765" s="36" t="str">
        <f>'0'!$A$4</f>
        <v>………………..</v>
      </c>
      <c r="B3765" s="37">
        <f>'0'!$A$2</f>
        <v>46112</v>
      </c>
      <c r="C3765" s="37" t="s">
        <v>1197</v>
      </c>
      <c r="D3765" s="195"/>
      <c r="E3765" s="23"/>
      <c r="F3765" s="14"/>
      <c r="G3765" s="22"/>
      <c r="H3765" s="656"/>
      <c r="I3765" s="656"/>
      <c r="J3765" s="656"/>
      <c r="K3765" s="25"/>
      <c r="L3765" s="25"/>
      <c r="M3765" s="25"/>
      <c r="N3765" s="25"/>
      <c r="O3765" s="25"/>
      <c r="P3765" s="25"/>
      <c r="Q3765" s="25"/>
      <c r="R3765" s="25"/>
      <c r="S3765" s="25"/>
      <c r="T3765" s="671"/>
      <c r="U3765" s="730" t="str">
        <f t="shared" si="61"/>
        <v/>
      </c>
    </row>
    <row r="3766" spans="1:21" x14ac:dyDescent="0.25">
      <c r="A3766" s="36" t="str">
        <f>'0'!$A$4</f>
        <v>………………..</v>
      </c>
      <c r="B3766" s="37">
        <f>'0'!$A$2</f>
        <v>46112</v>
      </c>
      <c r="C3766" s="37" t="s">
        <v>1197</v>
      </c>
      <c r="D3766" s="195"/>
      <c r="E3766" s="23"/>
      <c r="F3766" s="14"/>
      <c r="G3766" s="22"/>
      <c r="H3766" s="656"/>
      <c r="I3766" s="656"/>
      <c r="J3766" s="656"/>
      <c r="K3766" s="25"/>
      <c r="L3766" s="25"/>
      <c r="M3766" s="25"/>
      <c r="N3766" s="25"/>
      <c r="O3766" s="25"/>
      <c r="P3766" s="25"/>
      <c r="Q3766" s="25"/>
      <c r="R3766" s="25"/>
      <c r="S3766" s="25"/>
      <c r="T3766" s="671"/>
      <c r="U3766" s="730" t="str">
        <f t="shared" si="61"/>
        <v/>
      </c>
    </row>
    <row r="3767" spans="1:21" x14ac:dyDescent="0.25">
      <c r="A3767" s="36" t="str">
        <f>'0'!$A$4</f>
        <v>………………..</v>
      </c>
      <c r="B3767" s="37">
        <f>'0'!$A$2</f>
        <v>46112</v>
      </c>
      <c r="C3767" s="37" t="s">
        <v>1197</v>
      </c>
      <c r="D3767" s="195"/>
      <c r="E3767" s="23"/>
      <c r="F3767" s="14"/>
      <c r="G3767" s="22"/>
      <c r="H3767" s="656"/>
      <c r="I3767" s="656"/>
      <c r="J3767" s="656"/>
      <c r="K3767" s="25"/>
      <c r="L3767" s="25"/>
      <c r="M3767" s="25"/>
      <c r="N3767" s="25"/>
      <c r="O3767" s="25"/>
      <c r="P3767" s="25"/>
      <c r="Q3767" s="25"/>
      <c r="R3767" s="25"/>
      <c r="S3767" s="25"/>
      <c r="T3767" s="671"/>
      <c r="U3767" s="730" t="str">
        <f t="shared" si="61"/>
        <v/>
      </c>
    </row>
    <row r="3768" spans="1:21" x14ac:dyDescent="0.25">
      <c r="A3768" s="36" t="str">
        <f>'0'!$A$4</f>
        <v>………………..</v>
      </c>
      <c r="B3768" s="37">
        <f>'0'!$A$2</f>
        <v>46112</v>
      </c>
      <c r="C3768" s="37" t="s">
        <v>1197</v>
      </c>
      <c r="D3768" s="195"/>
      <c r="E3768" s="23"/>
      <c r="F3768" s="14"/>
      <c r="G3768" s="22"/>
      <c r="H3768" s="656"/>
      <c r="I3768" s="656"/>
      <c r="J3768" s="656"/>
      <c r="K3768" s="25"/>
      <c r="L3768" s="25"/>
      <c r="M3768" s="25"/>
      <c r="N3768" s="25"/>
      <c r="O3768" s="25"/>
      <c r="P3768" s="25"/>
      <c r="Q3768" s="25"/>
      <c r="R3768" s="25"/>
      <c r="S3768" s="25"/>
      <c r="T3768" s="671"/>
      <c r="U3768" s="730" t="str">
        <f t="shared" si="61"/>
        <v/>
      </c>
    </row>
    <row r="3769" spans="1:21" x14ac:dyDescent="0.25">
      <c r="A3769" s="36" t="str">
        <f>'0'!$A$4</f>
        <v>………………..</v>
      </c>
      <c r="B3769" s="37">
        <f>'0'!$A$2</f>
        <v>46112</v>
      </c>
      <c r="C3769" s="37" t="s">
        <v>1197</v>
      </c>
      <c r="D3769" s="195"/>
      <c r="E3769" s="23"/>
      <c r="F3769" s="14"/>
      <c r="G3769" s="22"/>
      <c r="H3769" s="656"/>
      <c r="I3769" s="656"/>
      <c r="J3769" s="656"/>
      <c r="K3769" s="25"/>
      <c r="L3769" s="25"/>
      <c r="M3769" s="25"/>
      <c r="N3769" s="25"/>
      <c r="O3769" s="25"/>
      <c r="P3769" s="25"/>
      <c r="Q3769" s="25"/>
      <c r="R3769" s="25"/>
      <c r="S3769" s="25"/>
      <c r="T3769" s="671"/>
      <c r="U3769" s="730" t="str">
        <f t="shared" si="61"/>
        <v/>
      </c>
    </row>
    <row r="3770" spans="1:21" x14ac:dyDescent="0.25">
      <c r="A3770" s="36" t="str">
        <f>'0'!$A$4</f>
        <v>………………..</v>
      </c>
      <c r="B3770" s="37">
        <f>'0'!$A$2</f>
        <v>46112</v>
      </c>
      <c r="C3770" s="37" t="s">
        <v>1197</v>
      </c>
      <c r="D3770" s="195"/>
      <c r="E3770" s="23"/>
      <c r="F3770" s="14"/>
      <c r="G3770" s="22"/>
      <c r="H3770" s="656"/>
      <c r="I3770" s="656"/>
      <c r="J3770" s="656"/>
      <c r="K3770" s="25"/>
      <c r="L3770" s="25"/>
      <c r="M3770" s="25"/>
      <c r="N3770" s="25"/>
      <c r="O3770" s="25"/>
      <c r="P3770" s="25"/>
      <c r="Q3770" s="25"/>
      <c r="R3770" s="25"/>
      <c r="S3770" s="25"/>
      <c r="T3770" s="671"/>
      <c r="U3770" s="730" t="str">
        <f t="shared" si="61"/>
        <v/>
      </c>
    </row>
    <row r="3771" spans="1:21" x14ac:dyDescent="0.25">
      <c r="A3771" s="36" t="str">
        <f>'0'!$A$4</f>
        <v>………………..</v>
      </c>
      <c r="B3771" s="37">
        <f>'0'!$A$2</f>
        <v>46112</v>
      </c>
      <c r="C3771" s="37" t="s">
        <v>1197</v>
      </c>
      <c r="D3771" s="195"/>
      <c r="E3771" s="23"/>
      <c r="F3771" s="14"/>
      <c r="G3771" s="22"/>
      <c r="H3771" s="656"/>
      <c r="I3771" s="656"/>
      <c r="J3771" s="656"/>
      <c r="K3771" s="25"/>
      <c r="L3771" s="25"/>
      <c r="M3771" s="25"/>
      <c r="N3771" s="25"/>
      <c r="O3771" s="25"/>
      <c r="P3771" s="25"/>
      <c r="Q3771" s="25"/>
      <c r="R3771" s="25"/>
      <c r="S3771" s="25"/>
      <c r="T3771" s="671"/>
      <c r="U3771" s="730" t="str">
        <f t="shared" si="61"/>
        <v/>
      </c>
    </row>
    <row r="3772" spans="1:21" x14ac:dyDescent="0.25">
      <c r="A3772" s="36" t="str">
        <f>'0'!$A$4</f>
        <v>………………..</v>
      </c>
      <c r="B3772" s="37">
        <f>'0'!$A$2</f>
        <v>46112</v>
      </c>
      <c r="C3772" s="37" t="s">
        <v>1197</v>
      </c>
      <c r="D3772" s="195"/>
      <c r="E3772" s="23"/>
      <c r="F3772" s="14"/>
      <c r="G3772" s="22"/>
      <c r="H3772" s="656"/>
      <c r="I3772" s="656"/>
      <c r="J3772" s="656"/>
      <c r="K3772" s="25"/>
      <c r="L3772" s="25"/>
      <c r="M3772" s="25"/>
      <c r="N3772" s="25"/>
      <c r="O3772" s="25"/>
      <c r="P3772" s="25"/>
      <c r="Q3772" s="25"/>
      <c r="R3772" s="25"/>
      <c r="S3772" s="25"/>
      <c r="T3772" s="671"/>
      <c r="U3772" s="730" t="str">
        <f t="shared" si="61"/>
        <v/>
      </c>
    </row>
    <row r="3773" spans="1:21" x14ac:dyDescent="0.25">
      <c r="A3773" s="36" t="str">
        <f>'0'!$A$4</f>
        <v>………………..</v>
      </c>
      <c r="B3773" s="37">
        <f>'0'!$A$2</f>
        <v>46112</v>
      </c>
      <c r="C3773" s="37" t="s">
        <v>1197</v>
      </c>
      <c r="D3773" s="195"/>
      <c r="E3773" s="23"/>
      <c r="F3773" s="14"/>
      <c r="G3773" s="22"/>
      <c r="H3773" s="656"/>
      <c r="I3773" s="656"/>
      <c r="J3773" s="656"/>
      <c r="K3773" s="25"/>
      <c r="L3773" s="25"/>
      <c r="M3773" s="25"/>
      <c r="N3773" s="25"/>
      <c r="O3773" s="25"/>
      <c r="P3773" s="25"/>
      <c r="Q3773" s="25"/>
      <c r="R3773" s="25"/>
      <c r="S3773" s="25"/>
      <c r="T3773" s="671"/>
      <c r="U3773" s="730" t="str">
        <f t="shared" si="61"/>
        <v/>
      </c>
    </row>
    <row r="3774" spans="1:21" x14ac:dyDescent="0.25">
      <c r="A3774" s="36" t="str">
        <f>'0'!$A$4</f>
        <v>………………..</v>
      </c>
      <c r="B3774" s="37">
        <f>'0'!$A$2</f>
        <v>46112</v>
      </c>
      <c r="C3774" s="37" t="s">
        <v>1197</v>
      </c>
      <c r="D3774" s="195"/>
      <c r="E3774" s="23"/>
      <c r="F3774" s="14"/>
      <c r="G3774" s="22"/>
      <c r="H3774" s="656"/>
      <c r="I3774" s="656"/>
      <c r="J3774" s="656"/>
      <c r="K3774" s="25"/>
      <c r="L3774" s="25"/>
      <c r="M3774" s="25"/>
      <c r="N3774" s="25"/>
      <c r="O3774" s="25"/>
      <c r="P3774" s="25"/>
      <c r="Q3774" s="25"/>
      <c r="R3774" s="25"/>
      <c r="S3774" s="25"/>
      <c r="T3774" s="671"/>
      <c r="U3774" s="730" t="str">
        <f t="shared" si="61"/>
        <v/>
      </c>
    </row>
    <row r="3775" spans="1:21" x14ac:dyDescent="0.25">
      <c r="A3775" s="36" t="str">
        <f>'0'!$A$4</f>
        <v>………………..</v>
      </c>
      <c r="B3775" s="37">
        <f>'0'!$A$2</f>
        <v>46112</v>
      </c>
      <c r="C3775" s="37" t="s">
        <v>1197</v>
      </c>
      <c r="D3775" s="195"/>
      <c r="E3775" s="23"/>
      <c r="F3775" s="14"/>
      <c r="G3775" s="22"/>
      <c r="H3775" s="656"/>
      <c r="I3775" s="656"/>
      <c r="J3775" s="656"/>
      <c r="K3775" s="25"/>
      <c r="L3775" s="25"/>
      <c r="M3775" s="25"/>
      <c r="N3775" s="25"/>
      <c r="O3775" s="25"/>
      <c r="P3775" s="25"/>
      <c r="Q3775" s="25"/>
      <c r="R3775" s="25"/>
      <c r="S3775" s="25"/>
      <c r="T3775" s="671"/>
      <c r="U3775" s="730" t="str">
        <f t="shared" si="61"/>
        <v/>
      </c>
    </row>
    <row r="3776" spans="1:21" x14ac:dyDescent="0.25">
      <c r="A3776" s="36" t="str">
        <f>'0'!$A$4</f>
        <v>………………..</v>
      </c>
      <c r="B3776" s="37">
        <f>'0'!$A$2</f>
        <v>46112</v>
      </c>
      <c r="C3776" s="37" t="s">
        <v>1197</v>
      </c>
      <c r="D3776" s="195"/>
      <c r="E3776" s="23"/>
      <c r="F3776" s="14"/>
      <c r="G3776" s="22"/>
      <c r="H3776" s="656"/>
      <c r="I3776" s="656"/>
      <c r="J3776" s="656"/>
      <c r="K3776" s="25"/>
      <c r="L3776" s="25"/>
      <c r="M3776" s="25"/>
      <c r="N3776" s="25"/>
      <c r="O3776" s="25"/>
      <c r="P3776" s="25"/>
      <c r="Q3776" s="25"/>
      <c r="R3776" s="25"/>
      <c r="S3776" s="25"/>
      <c r="T3776" s="671"/>
      <c r="U3776" s="730" t="str">
        <f t="shared" si="61"/>
        <v/>
      </c>
    </row>
    <row r="3777" spans="1:21" x14ac:dyDescent="0.25">
      <c r="A3777" s="36" t="str">
        <f>'0'!$A$4</f>
        <v>………………..</v>
      </c>
      <c r="B3777" s="37">
        <f>'0'!$A$2</f>
        <v>46112</v>
      </c>
      <c r="C3777" s="37" t="s">
        <v>1197</v>
      </c>
      <c r="D3777" s="195"/>
      <c r="E3777" s="23"/>
      <c r="F3777" s="14"/>
      <c r="G3777" s="22"/>
      <c r="H3777" s="656"/>
      <c r="I3777" s="656"/>
      <c r="J3777" s="656"/>
      <c r="K3777" s="25"/>
      <c r="L3777" s="25"/>
      <c r="M3777" s="25"/>
      <c r="N3777" s="25"/>
      <c r="O3777" s="25"/>
      <c r="P3777" s="25"/>
      <c r="Q3777" s="25"/>
      <c r="R3777" s="25"/>
      <c r="S3777" s="25"/>
      <c r="T3777" s="671"/>
      <c r="U3777" s="730" t="str">
        <f t="shared" si="61"/>
        <v/>
      </c>
    </row>
    <row r="3778" spans="1:21" x14ac:dyDescent="0.25">
      <c r="A3778" s="36" t="str">
        <f>'0'!$A$4</f>
        <v>………………..</v>
      </c>
      <c r="B3778" s="37">
        <f>'0'!$A$2</f>
        <v>46112</v>
      </c>
      <c r="C3778" s="37" t="s">
        <v>1197</v>
      </c>
      <c r="D3778" s="195"/>
      <c r="E3778" s="23"/>
      <c r="F3778" s="14"/>
      <c r="G3778" s="22"/>
      <c r="H3778" s="656"/>
      <c r="I3778" s="656"/>
      <c r="J3778" s="656"/>
      <c r="K3778" s="25"/>
      <c r="L3778" s="25"/>
      <c r="M3778" s="25"/>
      <c r="N3778" s="25"/>
      <c r="O3778" s="25"/>
      <c r="P3778" s="25"/>
      <c r="Q3778" s="25"/>
      <c r="R3778" s="25"/>
      <c r="S3778" s="25"/>
      <c r="T3778" s="671"/>
      <c r="U3778" s="730" t="str">
        <f t="shared" si="61"/>
        <v/>
      </c>
    </row>
    <row r="3779" spans="1:21" x14ac:dyDescent="0.25">
      <c r="A3779" s="36" t="str">
        <f>'0'!$A$4</f>
        <v>………………..</v>
      </c>
      <c r="B3779" s="37">
        <f>'0'!$A$2</f>
        <v>46112</v>
      </c>
      <c r="C3779" s="37" t="s">
        <v>1197</v>
      </c>
      <c r="D3779" s="195"/>
      <c r="E3779" s="23"/>
      <c r="F3779" s="14"/>
      <c r="G3779" s="22"/>
      <c r="H3779" s="656"/>
      <c r="I3779" s="656"/>
      <c r="J3779" s="656"/>
      <c r="K3779" s="25"/>
      <c r="L3779" s="25"/>
      <c r="M3779" s="25"/>
      <c r="N3779" s="25"/>
      <c r="O3779" s="25"/>
      <c r="P3779" s="25"/>
      <c r="Q3779" s="25"/>
      <c r="R3779" s="25"/>
      <c r="S3779" s="25"/>
      <c r="T3779" s="671"/>
      <c r="U3779" s="730" t="str">
        <f t="shared" si="61"/>
        <v/>
      </c>
    </row>
    <row r="3780" spans="1:21" x14ac:dyDescent="0.25">
      <c r="A3780" s="36" t="str">
        <f>'0'!$A$4</f>
        <v>………………..</v>
      </c>
      <c r="B3780" s="37">
        <f>'0'!$A$2</f>
        <v>46112</v>
      </c>
      <c r="C3780" s="37" t="s">
        <v>1197</v>
      </c>
      <c r="D3780" s="195"/>
      <c r="E3780" s="23"/>
      <c r="F3780" s="14"/>
      <c r="G3780" s="22"/>
      <c r="H3780" s="656"/>
      <c r="I3780" s="656"/>
      <c r="J3780" s="656"/>
      <c r="K3780" s="25"/>
      <c r="L3780" s="25"/>
      <c r="M3780" s="25"/>
      <c r="N3780" s="25"/>
      <c r="O3780" s="25"/>
      <c r="P3780" s="25"/>
      <c r="Q3780" s="25"/>
      <c r="R3780" s="25"/>
      <c r="S3780" s="25"/>
      <c r="T3780" s="671"/>
      <c r="U3780" s="730" t="str">
        <f t="shared" si="61"/>
        <v/>
      </c>
    </row>
    <row r="3781" spans="1:21" x14ac:dyDescent="0.25">
      <c r="A3781" s="36" t="str">
        <f>'0'!$A$4</f>
        <v>………………..</v>
      </c>
      <c r="B3781" s="37">
        <f>'0'!$A$2</f>
        <v>46112</v>
      </c>
      <c r="C3781" s="37" t="s">
        <v>1197</v>
      </c>
      <c r="D3781" s="195"/>
      <c r="E3781" s="23"/>
      <c r="F3781" s="14"/>
      <c r="G3781" s="22"/>
      <c r="H3781" s="656"/>
      <c r="I3781" s="656"/>
      <c r="J3781" s="656"/>
      <c r="K3781" s="25"/>
      <c r="L3781" s="25"/>
      <c r="M3781" s="25"/>
      <c r="N3781" s="25"/>
      <c r="O3781" s="25"/>
      <c r="P3781" s="25"/>
      <c r="Q3781" s="25"/>
      <c r="R3781" s="25"/>
      <c r="S3781" s="25"/>
      <c r="T3781" s="671"/>
      <c r="U3781" s="730" t="str">
        <f t="shared" si="61"/>
        <v/>
      </c>
    </row>
    <row r="3782" spans="1:21" x14ac:dyDescent="0.25">
      <c r="A3782" s="36" t="str">
        <f>'0'!$A$4</f>
        <v>………………..</v>
      </c>
      <c r="B3782" s="37">
        <f>'0'!$A$2</f>
        <v>46112</v>
      </c>
      <c r="C3782" s="37" t="s">
        <v>1197</v>
      </c>
      <c r="D3782" s="195"/>
      <c r="E3782" s="23"/>
      <c r="F3782" s="14"/>
      <c r="G3782" s="22"/>
      <c r="H3782" s="656"/>
      <c r="I3782" s="656"/>
      <c r="J3782" s="656"/>
      <c r="K3782" s="25"/>
      <c r="L3782" s="25"/>
      <c r="M3782" s="25"/>
      <c r="N3782" s="25"/>
      <c r="O3782" s="25"/>
      <c r="P3782" s="25"/>
      <c r="Q3782" s="25"/>
      <c r="R3782" s="25"/>
      <c r="S3782" s="25"/>
      <c r="T3782" s="671"/>
      <c r="U3782" s="730" t="str">
        <f t="shared" si="61"/>
        <v/>
      </c>
    </row>
    <row r="3783" spans="1:21" x14ac:dyDescent="0.25">
      <c r="A3783" s="36" t="str">
        <f>'0'!$A$4</f>
        <v>………………..</v>
      </c>
      <c r="B3783" s="37">
        <f>'0'!$A$2</f>
        <v>46112</v>
      </c>
      <c r="C3783" s="37" t="s">
        <v>1197</v>
      </c>
      <c r="D3783" s="195"/>
      <c r="E3783" s="23"/>
      <c r="F3783" s="14"/>
      <c r="G3783" s="22"/>
      <c r="H3783" s="656"/>
      <c r="I3783" s="656"/>
      <c r="J3783" s="656"/>
      <c r="K3783" s="25"/>
      <c r="L3783" s="25"/>
      <c r="M3783" s="25"/>
      <c r="N3783" s="25"/>
      <c r="O3783" s="25"/>
      <c r="P3783" s="25"/>
      <c r="Q3783" s="25"/>
      <c r="R3783" s="25"/>
      <c r="S3783" s="25"/>
      <c r="T3783" s="671"/>
      <c r="U3783" s="730" t="str">
        <f t="shared" si="61"/>
        <v/>
      </c>
    </row>
    <row r="3784" spans="1:21" x14ac:dyDescent="0.25">
      <c r="A3784" s="36" t="str">
        <f>'0'!$A$4</f>
        <v>………………..</v>
      </c>
      <c r="B3784" s="37">
        <f>'0'!$A$2</f>
        <v>46112</v>
      </c>
      <c r="C3784" s="37" t="s">
        <v>1197</v>
      </c>
      <c r="D3784" s="195"/>
      <c r="E3784" s="23"/>
      <c r="F3784" s="14"/>
      <c r="G3784" s="22"/>
      <c r="H3784" s="656"/>
      <c r="I3784" s="656"/>
      <c r="J3784" s="656"/>
      <c r="K3784" s="25"/>
      <c r="L3784" s="25"/>
      <c r="M3784" s="25"/>
      <c r="N3784" s="25"/>
      <c r="O3784" s="25"/>
      <c r="P3784" s="25"/>
      <c r="Q3784" s="25"/>
      <c r="R3784" s="25"/>
      <c r="S3784" s="25"/>
      <c r="T3784" s="671"/>
      <c r="U3784" s="730" t="str">
        <f t="shared" si="61"/>
        <v/>
      </c>
    </row>
    <row r="3785" spans="1:21" x14ac:dyDescent="0.25">
      <c r="A3785" s="36" t="str">
        <f>'0'!$A$4</f>
        <v>………………..</v>
      </c>
      <c r="B3785" s="37">
        <f>'0'!$A$2</f>
        <v>46112</v>
      </c>
      <c r="C3785" s="37" t="s">
        <v>1197</v>
      </c>
      <c r="D3785" s="195"/>
      <c r="E3785" s="23"/>
      <c r="F3785" s="14"/>
      <c r="G3785" s="22"/>
      <c r="H3785" s="656"/>
      <c r="I3785" s="656"/>
      <c r="J3785" s="656"/>
      <c r="K3785" s="25"/>
      <c r="L3785" s="25"/>
      <c r="M3785" s="25"/>
      <c r="N3785" s="25"/>
      <c r="O3785" s="25"/>
      <c r="P3785" s="25"/>
      <c r="Q3785" s="25"/>
      <c r="R3785" s="25"/>
      <c r="S3785" s="25"/>
      <c r="T3785" s="671"/>
      <c r="U3785" s="730" t="str">
        <f t="shared" si="61"/>
        <v/>
      </c>
    </row>
    <row r="3786" spans="1:21" x14ac:dyDescent="0.25">
      <c r="A3786" s="36" t="str">
        <f>'0'!$A$4</f>
        <v>………………..</v>
      </c>
      <c r="B3786" s="37">
        <f>'0'!$A$2</f>
        <v>46112</v>
      </c>
      <c r="C3786" s="37" t="s">
        <v>1197</v>
      </c>
      <c r="D3786" s="195"/>
      <c r="E3786" s="23"/>
      <c r="F3786" s="14"/>
      <c r="G3786" s="22"/>
      <c r="H3786" s="656"/>
      <c r="I3786" s="656"/>
      <c r="J3786" s="656"/>
      <c r="K3786" s="25"/>
      <c r="L3786" s="25"/>
      <c r="M3786" s="25"/>
      <c r="N3786" s="25"/>
      <c r="O3786" s="25"/>
      <c r="P3786" s="25"/>
      <c r="Q3786" s="25"/>
      <c r="R3786" s="25"/>
      <c r="S3786" s="25"/>
      <c r="T3786" s="671"/>
      <c r="U3786" s="730" t="str">
        <f t="shared" si="61"/>
        <v/>
      </c>
    </row>
    <row r="3787" spans="1:21" x14ac:dyDescent="0.25">
      <c r="A3787" s="36" t="str">
        <f>'0'!$A$4</f>
        <v>………………..</v>
      </c>
      <c r="B3787" s="37">
        <f>'0'!$A$2</f>
        <v>46112</v>
      </c>
      <c r="C3787" s="37" t="s">
        <v>1197</v>
      </c>
      <c r="D3787" s="195"/>
      <c r="E3787" s="23"/>
      <c r="F3787" s="14"/>
      <c r="G3787" s="22"/>
      <c r="H3787" s="656"/>
      <c r="I3787" s="656"/>
      <c r="J3787" s="656"/>
      <c r="K3787" s="25"/>
      <c r="L3787" s="25"/>
      <c r="M3787" s="25"/>
      <c r="N3787" s="25"/>
      <c r="O3787" s="25"/>
      <c r="P3787" s="25"/>
      <c r="Q3787" s="25"/>
      <c r="R3787" s="25"/>
      <c r="S3787" s="25"/>
      <c r="T3787" s="671"/>
      <c r="U3787" s="730" t="str">
        <f t="shared" ref="U3787:U3850" si="62">IF(COUNTBLANK(D3787:S3787)=16,"",IF(D3787="999999999","",IF(ISNUMBER(VALUE(D3787)),IF(LEN(D3787)&lt;&gt;9,"Въведеното ЕИК е твърде късо или твърде дълго",IF(OR(MOD(MID(D3787,1,1)*1+MID(D3787,2,1)*2+MID(D3787,3,1)*3+MID(D3787,4,1)*4+MID(D3787,5,1)*5+MID(D3787,6,1)*6+MID(D3787,7,1)*7+MID(D3787,8,1)*8,11)-MID(D3787,9,1)=0,AND(MOD(MID(D3787,1,1)*3+MID(D3787,2,1)*4+MID(D3787,3,1)*5+MID(D3787,4,1)*6+MID(D3787,5,1)*7+MID(D3787,6,1)*8+MID(D3787,7,1)*9+MID(D3787,8,1)*10,11)=10,MID(D3787,9,1)*1=0),MOD(MID(D3787,1,1)*3+MID(D3787,2,1)*4+MID(D3787,3,1)*5+MID(D3787,4,1)*6+MID(D3787,5,1)*7+MID(D3787,6,1)*8+MID(D3787,7,1)*9+MID(D3787,8,1)*10,11)-MID(D3787,9,1)=0),"","Въведеното ЕИК е невалидно")),"Въведеното ЕИК съдържа непозволени символи")))</f>
        <v/>
      </c>
    </row>
    <row r="3788" spans="1:21" x14ac:dyDescent="0.25">
      <c r="A3788" s="36" t="str">
        <f>'0'!$A$4</f>
        <v>………………..</v>
      </c>
      <c r="B3788" s="37">
        <f>'0'!$A$2</f>
        <v>46112</v>
      </c>
      <c r="C3788" s="37" t="s">
        <v>1197</v>
      </c>
      <c r="D3788" s="195"/>
      <c r="E3788" s="23"/>
      <c r="F3788" s="14"/>
      <c r="G3788" s="22"/>
      <c r="H3788" s="656"/>
      <c r="I3788" s="656"/>
      <c r="J3788" s="656"/>
      <c r="K3788" s="25"/>
      <c r="L3788" s="25"/>
      <c r="M3788" s="25"/>
      <c r="N3788" s="25"/>
      <c r="O3788" s="25"/>
      <c r="P3788" s="25"/>
      <c r="Q3788" s="25"/>
      <c r="R3788" s="25"/>
      <c r="S3788" s="25"/>
      <c r="T3788" s="671"/>
      <c r="U3788" s="730" t="str">
        <f t="shared" si="62"/>
        <v/>
      </c>
    </row>
    <row r="3789" spans="1:21" x14ac:dyDescent="0.25">
      <c r="A3789" s="36" t="str">
        <f>'0'!$A$4</f>
        <v>………………..</v>
      </c>
      <c r="B3789" s="37">
        <f>'0'!$A$2</f>
        <v>46112</v>
      </c>
      <c r="C3789" s="37" t="s">
        <v>1197</v>
      </c>
      <c r="D3789" s="195"/>
      <c r="E3789" s="23"/>
      <c r="F3789" s="14"/>
      <c r="G3789" s="22"/>
      <c r="H3789" s="656"/>
      <c r="I3789" s="656"/>
      <c r="J3789" s="656"/>
      <c r="K3789" s="25"/>
      <c r="L3789" s="25"/>
      <c r="M3789" s="25"/>
      <c r="N3789" s="25"/>
      <c r="O3789" s="25"/>
      <c r="P3789" s="25"/>
      <c r="Q3789" s="25"/>
      <c r="R3789" s="25"/>
      <c r="S3789" s="25"/>
      <c r="T3789" s="671"/>
      <c r="U3789" s="730" t="str">
        <f t="shared" si="62"/>
        <v/>
      </c>
    </row>
    <row r="3790" spans="1:21" x14ac:dyDescent="0.25">
      <c r="A3790" s="36" t="str">
        <f>'0'!$A$4</f>
        <v>………………..</v>
      </c>
      <c r="B3790" s="37">
        <f>'0'!$A$2</f>
        <v>46112</v>
      </c>
      <c r="C3790" s="37" t="s">
        <v>1197</v>
      </c>
      <c r="D3790" s="195"/>
      <c r="E3790" s="23"/>
      <c r="F3790" s="14"/>
      <c r="G3790" s="22"/>
      <c r="H3790" s="656"/>
      <c r="I3790" s="656"/>
      <c r="J3790" s="656"/>
      <c r="K3790" s="25"/>
      <c r="L3790" s="25"/>
      <c r="M3790" s="25"/>
      <c r="N3790" s="25"/>
      <c r="O3790" s="25"/>
      <c r="P3790" s="25"/>
      <c r="Q3790" s="25"/>
      <c r="R3790" s="25"/>
      <c r="S3790" s="25"/>
      <c r="T3790" s="671"/>
      <c r="U3790" s="730" t="str">
        <f t="shared" si="62"/>
        <v/>
      </c>
    </row>
    <row r="3791" spans="1:21" x14ac:dyDescent="0.25">
      <c r="A3791" s="36" t="str">
        <f>'0'!$A$4</f>
        <v>………………..</v>
      </c>
      <c r="B3791" s="37">
        <f>'0'!$A$2</f>
        <v>46112</v>
      </c>
      <c r="C3791" s="37" t="s">
        <v>1197</v>
      </c>
      <c r="D3791" s="195"/>
      <c r="E3791" s="23"/>
      <c r="F3791" s="14"/>
      <c r="G3791" s="22"/>
      <c r="H3791" s="656"/>
      <c r="I3791" s="656"/>
      <c r="J3791" s="656"/>
      <c r="K3791" s="25"/>
      <c r="L3791" s="25"/>
      <c r="M3791" s="25"/>
      <c r="N3791" s="25"/>
      <c r="O3791" s="25"/>
      <c r="P3791" s="25"/>
      <c r="Q3791" s="25"/>
      <c r="R3791" s="25"/>
      <c r="S3791" s="25"/>
      <c r="T3791" s="671"/>
      <c r="U3791" s="730" t="str">
        <f t="shared" si="62"/>
        <v/>
      </c>
    </row>
    <row r="3792" spans="1:21" x14ac:dyDescent="0.25">
      <c r="A3792" s="36" t="str">
        <f>'0'!$A$4</f>
        <v>………………..</v>
      </c>
      <c r="B3792" s="37">
        <f>'0'!$A$2</f>
        <v>46112</v>
      </c>
      <c r="C3792" s="37" t="s">
        <v>1197</v>
      </c>
      <c r="D3792" s="195"/>
      <c r="E3792" s="23"/>
      <c r="F3792" s="14"/>
      <c r="G3792" s="22"/>
      <c r="H3792" s="656"/>
      <c r="I3792" s="656"/>
      <c r="J3792" s="656"/>
      <c r="K3792" s="25"/>
      <c r="L3792" s="25"/>
      <c r="M3792" s="25"/>
      <c r="N3792" s="25"/>
      <c r="O3792" s="25"/>
      <c r="P3792" s="25"/>
      <c r="Q3792" s="25"/>
      <c r="R3792" s="25"/>
      <c r="S3792" s="25"/>
      <c r="T3792" s="671"/>
      <c r="U3792" s="730" t="str">
        <f t="shared" si="62"/>
        <v/>
      </c>
    </row>
    <row r="3793" spans="1:21" x14ac:dyDescent="0.25">
      <c r="A3793" s="36" t="str">
        <f>'0'!$A$4</f>
        <v>………………..</v>
      </c>
      <c r="B3793" s="37">
        <f>'0'!$A$2</f>
        <v>46112</v>
      </c>
      <c r="C3793" s="37" t="s">
        <v>1197</v>
      </c>
      <c r="D3793" s="195"/>
      <c r="E3793" s="23"/>
      <c r="F3793" s="14"/>
      <c r="G3793" s="22"/>
      <c r="H3793" s="656"/>
      <c r="I3793" s="656"/>
      <c r="J3793" s="656"/>
      <c r="K3793" s="25"/>
      <c r="L3793" s="25"/>
      <c r="M3793" s="25"/>
      <c r="N3793" s="25"/>
      <c r="O3793" s="25"/>
      <c r="P3793" s="25"/>
      <c r="Q3793" s="25"/>
      <c r="R3793" s="25"/>
      <c r="S3793" s="25"/>
      <c r="T3793" s="671"/>
      <c r="U3793" s="730" t="str">
        <f t="shared" si="62"/>
        <v/>
      </c>
    </row>
    <row r="3794" spans="1:21" x14ac:dyDescent="0.25">
      <c r="A3794" s="36" t="str">
        <f>'0'!$A$4</f>
        <v>………………..</v>
      </c>
      <c r="B3794" s="37">
        <f>'0'!$A$2</f>
        <v>46112</v>
      </c>
      <c r="C3794" s="37" t="s">
        <v>1197</v>
      </c>
      <c r="D3794" s="195"/>
      <c r="E3794" s="23"/>
      <c r="F3794" s="14"/>
      <c r="G3794" s="22"/>
      <c r="H3794" s="656"/>
      <c r="I3794" s="656"/>
      <c r="J3794" s="656"/>
      <c r="K3794" s="25"/>
      <c r="L3794" s="25"/>
      <c r="M3794" s="25"/>
      <c r="N3794" s="25"/>
      <c r="O3794" s="25"/>
      <c r="P3794" s="25"/>
      <c r="Q3794" s="25"/>
      <c r="R3794" s="25"/>
      <c r="S3794" s="25"/>
      <c r="T3794" s="671"/>
      <c r="U3794" s="730" t="str">
        <f t="shared" si="62"/>
        <v/>
      </c>
    </row>
    <row r="3795" spans="1:21" x14ac:dyDescent="0.25">
      <c r="A3795" s="36" t="str">
        <f>'0'!$A$4</f>
        <v>………………..</v>
      </c>
      <c r="B3795" s="37">
        <f>'0'!$A$2</f>
        <v>46112</v>
      </c>
      <c r="C3795" s="37" t="s">
        <v>1197</v>
      </c>
      <c r="D3795" s="195"/>
      <c r="E3795" s="23"/>
      <c r="F3795" s="14"/>
      <c r="G3795" s="22"/>
      <c r="H3795" s="656"/>
      <c r="I3795" s="656"/>
      <c r="J3795" s="656"/>
      <c r="K3795" s="25"/>
      <c r="L3795" s="25"/>
      <c r="M3795" s="25"/>
      <c r="N3795" s="25"/>
      <c r="O3795" s="25"/>
      <c r="P3795" s="25"/>
      <c r="Q3795" s="25"/>
      <c r="R3795" s="25"/>
      <c r="S3795" s="25"/>
      <c r="T3795" s="671"/>
      <c r="U3795" s="730" t="str">
        <f t="shared" si="62"/>
        <v/>
      </c>
    </row>
    <row r="3796" spans="1:21" x14ac:dyDescent="0.25">
      <c r="A3796" s="36" t="str">
        <f>'0'!$A$4</f>
        <v>………………..</v>
      </c>
      <c r="B3796" s="37">
        <f>'0'!$A$2</f>
        <v>46112</v>
      </c>
      <c r="C3796" s="37" t="s">
        <v>1197</v>
      </c>
      <c r="D3796" s="195"/>
      <c r="E3796" s="23"/>
      <c r="F3796" s="14"/>
      <c r="G3796" s="22"/>
      <c r="H3796" s="656"/>
      <c r="I3796" s="656"/>
      <c r="J3796" s="656"/>
      <c r="K3796" s="25"/>
      <c r="L3796" s="25"/>
      <c r="M3796" s="25"/>
      <c r="N3796" s="25"/>
      <c r="O3796" s="25"/>
      <c r="P3796" s="25"/>
      <c r="Q3796" s="25"/>
      <c r="R3796" s="25"/>
      <c r="S3796" s="25"/>
      <c r="T3796" s="671"/>
      <c r="U3796" s="730" t="str">
        <f t="shared" si="62"/>
        <v/>
      </c>
    </row>
    <row r="3797" spans="1:21" x14ac:dyDescent="0.25">
      <c r="A3797" s="36" t="str">
        <f>'0'!$A$4</f>
        <v>………………..</v>
      </c>
      <c r="B3797" s="37">
        <f>'0'!$A$2</f>
        <v>46112</v>
      </c>
      <c r="C3797" s="37" t="s">
        <v>1197</v>
      </c>
      <c r="D3797" s="195"/>
      <c r="E3797" s="23"/>
      <c r="F3797" s="14"/>
      <c r="G3797" s="22"/>
      <c r="H3797" s="656"/>
      <c r="I3797" s="656"/>
      <c r="J3797" s="656"/>
      <c r="K3797" s="25"/>
      <c r="L3797" s="25"/>
      <c r="M3797" s="25"/>
      <c r="N3797" s="25"/>
      <c r="O3797" s="25"/>
      <c r="P3797" s="25"/>
      <c r="Q3797" s="25"/>
      <c r="R3797" s="25"/>
      <c r="S3797" s="25"/>
      <c r="T3797" s="671"/>
      <c r="U3797" s="730" t="str">
        <f t="shared" si="62"/>
        <v/>
      </c>
    </row>
    <row r="3798" spans="1:21" x14ac:dyDescent="0.25">
      <c r="A3798" s="36" t="str">
        <f>'0'!$A$4</f>
        <v>………………..</v>
      </c>
      <c r="B3798" s="37">
        <f>'0'!$A$2</f>
        <v>46112</v>
      </c>
      <c r="C3798" s="37" t="s">
        <v>1197</v>
      </c>
      <c r="D3798" s="195"/>
      <c r="E3798" s="23"/>
      <c r="F3798" s="14"/>
      <c r="G3798" s="22"/>
      <c r="H3798" s="656"/>
      <c r="I3798" s="656"/>
      <c r="J3798" s="656"/>
      <c r="K3798" s="25"/>
      <c r="L3798" s="25"/>
      <c r="M3798" s="25"/>
      <c r="N3798" s="25"/>
      <c r="O3798" s="25"/>
      <c r="P3798" s="25"/>
      <c r="Q3798" s="25"/>
      <c r="R3798" s="25"/>
      <c r="S3798" s="25"/>
      <c r="T3798" s="671"/>
      <c r="U3798" s="730" t="str">
        <f t="shared" si="62"/>
        <v/>
      </c>
    </row>
    <row r="3799" spans="1:21" x14ac:dyDescent="0.25">
      <c r="A3799" s="36" t="str">
        <f>'0'!$A$4</f>
        <v>………………..</v>
      </c>
      <c r="B3799" s="37">
        <f>'0'!$A$2</f>
        <v>46112</v>
      </c>
      <c r="C3799" s="37" t="s">
        <v>1197</v>
      </c>
      <c r="D3799" s="195"/>
      <c r="E3799" s="23"/>
      <c r="F3799" s="14"/>
      <c r="G3799" s="22"/>
      <c r="H3799" s="656"/>
      <c r="I3799" s="656"/>
      <c r="J3799" s="656"/>
      <c r="K3799" s="25"/>
      <c r="L3799" s="25"/>
      <c r="M3799" s="25"/>
      <c r="N3799" s="25"/>
      <c r="O3799" s="25"/>
      <c r="P3799" s="25"/>
      <c r="Q3799" s="25"/>
      <c r="R3799" s="25"/>
      <c r="S3799" s="25"/>
      <c r="T3799" s="671"/>
      <c r="U3799" s="730" t="str">
        <f t="shared" si="62"/>
        <v/>
      </c>
    </row>
    <row r="3800" spans="1:21" x14ac:dyDescent="0.25">
      <c r="A3800" s="36" t="str">
        <f>'0'!$A$4</f>
        <v>………………..</v>
      </c>
      <c r="B3800" s="37">
        <f>'0'!$A$2</f>
        <v>46112</v>
      </c>
      <c r="C3800" s="37" t="s">
        <v>1197</v>
      </c>
      <c r="D3800" s="195"/>
      <c r="E3800" s="23"/>
      <c r="F3800" s="14"/>
      <c r="G3800" s="22"/>
      <c r="H3800" s="656"/>
      <c r="I3800" s="656"/>
      <c r="J3800" s="656"/>
      <c r="K3800" s="25"/>
      <c r="L3800" s="25"/>
      <c r="M3800" s="25"/>
      <c r="N3800" s="25"/>
      <c r="O3800" s="25"/>
      <c r="P3800" s="25"/>
      <c r="Q3800" s="25"/>
      <c r="R3800" s="25"/>
      <c r="S3800" s="25"/>
      <c r="T3800" s="671"/>
      <c r="U3800" s="730" t="str">
        <f t="shared" si="62"/>
        <v/>
      </c>
    </row>
    <row r="3801" spans="1:21" x14ac:dyDescent="0.25">
      <c r="A3801" s="36" t="str">
        <f>'0'!$A$4</f>
        <v>………………..</v>
      </c>
      <c r="B3801" s="37">
        <f>'0'!$A$2</f>
        <v>46112</v>
      </c>
      <c r="C3801" s="37" t="s">
        <v>1197</v>
      </c>
      <c r="D3801" s="195"/>
      <c r="E3801" s="23"/>
      <c r="F3801" s="14"/>
      <c r="G3801" s="22"/>
      <c r="H3801" s="656"/>
      <c r="I3801" s="656"/>
      <c r="J3801" s="656"/>
      <c r="K3801" s="25"/>
      <c r="L3801" s="25"/>
      <c r="M3801" s="25"/>
      <c r="N3801" s="25"/>
      <c r="O3801" s="25"/>
      <c r="P3801" s="25"/>
      <c r="Q3801" s="25"/>
      <c r="R3801" s="25"/>
      <c r="S3801" s="25"/>
      <c r="T3801" s="671"/>
      <c r="U3801" s="730" t="str">
        <f t="shared" si="62"/>
        <v/>
      </c>
    </row>
    <row r="3802" spans="1:21" x14ac:dyDescent="0.25">
      <c r="A3802" s="36" t="str">
        <f>'0'!$A$4</f>
        <v>………………..</v>
      </c>
      <c r="B3802" s="37">
        <f>'0'!$A$2</f>
        <v>46112</v>
      </c>
      <c r="C3802" s="37" t="s">
        <v>1197</v>
      </c>
      <c r="D3802" s="195"/>
      <c r="E3802" s="23"/>
      <c r="F3802" s="14"/>
      <c r="G3802" s="22"/>
      <c r="H3802" s="656"/>
      <c r="I3802" s="656"/>
      <c r="J3802" s="656"/>
      <c r="K3802" s="25"/>
      <c r="L3802" s="25"/>
      <c r="M3802" s="25"/>
      <c r="N3802" s="25"/>
      <c r="O3802" s="25"/>
      <c r="P3802" s="25"/>
      <c r="Q3802" s="25"/>
      <c r="R3802" s="25"/>
      <c r="S3802" s="25"/>
      <c r="T3802" s="671"/>
      <c r="U3802" s="730" t="str">
        <f t="shared" si="62"/>
        <v/>
      </c>
    </row>
    <row r="3803" spans="1:21" x14ac:dyDescent="0.25">
      <c r="A3803" s="36" t="str">
        <f>'0'!$A$4</f>
        <v>………………..</v>
      </c>
      <c r="B3803" s="37">
        <f>'0'!$A$2</f>
        <v>46112</v>
      </c>
      <c r="C3803" s="37" t="s">
        <v>1197</v>
      </c>
      <c r="D3803" s="195"/>
      <c r="E3803" s="23"/>
      <c r="F3803" s="14"/>
      <c r="G3803" s="22"/>
      <c r="H3803" s="656"/>
      <c r="I3803" s="656"/>
      <c r="J3803" s="656"/>
      <c r="K3803" s="25"/>
      <c r="L3803" s="25"/>
      <c r="M3803" s="25"/>
      <c r="N3803" s="25"/>
      <c r="O3803" s="25"/>
      <c r="P3803" s="25"/>
      <c r="Q3803" s="25"/>
      <c r="R3803" s="25"/>
      <c r="S3803" s="25"/>
      <c r="T3803" s="671"/>
      <c r="U3803" s="730" t="str">
        <f t="shared" si="62"/>
        <v/>
      </c>
    </row>
    <row r="3804" spans="1:21" x14ac:dyDescent="0.25">
      <c r="A3804" s="36" t="str">
        <f>'0'!$A$4</f>
        <v>………………..</v>
      </c>
      <c r="B3804" s="37">
        <f>'0'!$A$2</f>
        <v>46112</v>
      </c>
      <c r="C3804" s="37" t="s">
        <v>1197</v>
      </c>
      <c r="D3804" s="195"/>
      <c r="E3804" s="23"/>
      <c r="F3804" s="14"/>
      <c r="G3804" s="22"/>
      <c r="H3804" s="656"/>
      <c r="I3804" s="656"/>
      <c r="J3804" s="656"/>
      <c r="K3804" s="25"/>
      <c r="L3804" s="25"/>
      <c r="M3804" s="25"/>
      <c r="N3804" s="25"/>
      <c r="O3804" s="25"/>
      <c r="P3804" s="25"/>
      <c r="Q3804" s="25"/>
      <c r="R3804" s="25"/>
      <c r="S3804" s="25"/>
      <c r="T3804" s="671"/>
      <c r="U3804" s="730" t="str">
        <f t="shared" si="62"/>
        <v/>
      </c>
    </row>
    <row r="3805" spans="1:21" x14ac:dyDescent="0.25">
      <c r="A3805" s="36" t="str">
        <f>'0'!$A$4</f>
        <v>………………..</v>
      </c>
      <c r="B3805" s="37">
        <f>'0'!$A$2</f>
        <v>46112</v>
      </c>
      <c r="C3805" s="37" t="s">
        <v>1197</v>
      </c>
      <c r="D3805" s="195"/>
      <c r="E3805" s="23"/>
      <c r="F3805" s="14"/>
      <c r="G3805" s="22"/>
      <c r="H3805" s="656"/>
      <c r="I3805" s="656"/>
      <c r="J3805" s="656"/>
      <c r="K3805" s="25"/>
      <c r="L3805" s="25"/>
      <c r="M3805" s="25"/>
      <c r="N3805" s="25"/>
      <c r="O3805" s="25"/>
      <c r="P3805" s="25"/>
      <c r="Q3805" s="25"/>
      <c r="R3805" s="25"/>
      <c r="S3805" s="25"/>
      <c r="T3805" s="671"/>
      <c r="U3805" s="730" t="str">
        <f t="shared" si="62"/>
        <v/>
      </c>
    </row>
    <row r="3806" spans="1:21" x14ac:dyDescent="0.25">
      <c r="A3806" s="36" t="str">
        <f>'0'!$A$4</f>
        <v>………………..</v>
      </c>
      <c r="B3806" s="37">
        <f>'0'!$A$2</f>
        <v>46112</v>
      </c>
      <c r="C3806" s="37" t="s">
        <v>1197</v>
      </c>
      <c r="D3806" s="195"/>
      <c r="E3806" s="23"/>
      <c r="F3806" s="14"/>
      <c r="G3806" s="22"/>
      <c r="H3806" s="656"/>
      <c r="I3806" s="656"/>
      <c r="J3806" s="656"/>
      <c r="K3806" s="25"/>
      <c r="L3806" s="25"/>
      <c r="M3806" s="25"/>
      <c r="N3806" s="25"/>
      <c r="O3806" s="25"/>
      <c r="P3806" s="25"/>
      <c r="Q3806" s="25"/>
      <c r="R3806" s="25"/>
      <c r="S3806" s="25"/>
      <c r="T3806" s="671"/>
      <c r="U3806" s="730" t="str">
        <f t="shared" si="62"/>
        <v/>
      </c>
    </row>
    <row r="3807" spans="1:21" x14ac:dyDescent="0.25">
      <c r="A3807" s="36" t="str">
        <f>'0'!$A$4</f>
        <v>………………..</v>
      </c>
      <c r="B3807" s="37">
        <f>'0'!$A$2</f>
        <v>46112</v>
      </c>
      <c r="C3807" s="37" t="s">
        <v>1197</v>
      </c>
      <c r="D3807" s="195"/>
      <c r="E3807" s="23"/>
      <c r="F3807" s="14"/>
      <c r="G3807" s="22"/>
      <c r="H3807" s="656"/>
      <c r="I3807" s="656"/>
      <c r="J3807" s="656"/>
      <c r="K3807" s="25"/>
      <c r="L3807" s="25"/>
      <c r="M3807" s="25"/>
      <c r="N3807" s="25"/>
      <c r="O3807" s="25"/>
      <c r="P3807" s="25"/>
      <c r="Q3807" s="25"/>
      <c r="R3807" s="25"/>
      <c r="S3807" s="25"/>
      <c r="T3807" s="671"/>
      <c r="U3807" s="730" t="str">
        <f t="shared" si="62"/>
        <v/>
      </c>
    </row>
    <row r="3808" spans="1:21" x14ac:dyDescent="0.25">
      <c r="A3808" s="36" t="str">
        <f>'0'!$A$4</f>
        <v>………………..</v>
      </c>
      <c r="B3808" s="37">
        <f>'0'!$A$2</f>
        <v>46112</v>
      </c>
      <c r="C3808" s="37" t="s">
        <v>1197</v>
      </c>
      <c r="D3808" s="195"/>
      <c r="E3808" s="23"/>
      <c r="F3808" s="14"/>
      <c r="G3808" s="22"/>
      <c r="H3808" s="656"/>
      <c r="I3808" s="656"/>
      <c r="J3808" s="656"/>
      <c r="K3808" s="25"/>
      <c r="L3808" s="25"/>
      <c r="M3808" s="25"/>
      <c r="N3808" s="25"/>
      <c r="O3808" s="25"/>
      <c r="P3808" s="25"/>
      <c r="Q3808" s="25"/>
      <c r="R3808" s="25"/>
      <c r="S3808" s="25"/>
      <c r="T3808" s="671"/>
      <c r="U3808" s="730" t="str">
        <f t="shared" si="62"/>
        <v/>
      </c>
    </row>
    <row r="3809" spans="1:21" x14ac:dyDescent="0.25">
      <c r="A3809" s="36" t="str">
        <f>'0'!$A$4</f>
        <v>………………..</v>
      </c>
      <c r="B3809" s="37">
        <f>'0'!$A$2</f>
        <v>46112</v>
      </c>
      <c r="C3809" s="37" t="s">
        <v>1197</v>
      </c>
      <c r="D3809" s="195"/>
      <c r="E3809" s="23"/>
      <c r="F3809" s="14"/>
      <c r="G3809" s="22"/>
      <c r="H3809" s="656"/>
      <c r="I3809" s="656"/>
      <c r="J3809" s="656"/>
      <c r="K3809" s="25"/>
      <c r="L3809" s="25"/>
      <c r="M3809" s="25"/>
      <c r="N3809" s="25"/>
      <c r="O3809" s="25"/>
      <c r="P3809" s="25"/>
      <c r="Q3809" s="25"/>
      <c r="R3809" s="25"/>
      <c r="S3809" s="25"/>
      <c r="T3809" s="671"/>
      <c r="U3809" s="730" t="str">
        <f t="shared" si="62"/>
        <v/>
      </c>
    </row>
    <row r="3810" spans="1:21" x14ac:dyDescent="0.25">
      <c r="A3810" s="36" t="str">
        <f>'0'!$A$4</f>
        <v>………………..</v>
      </c>
      <c r="B3810" s="37">
        <f>'0'!$A$2</f>
        <v>46112</v>
      </c>
      <c r="C3810" s="37" t="s">
        <v>1197</v>
      </c>
      <c r="D3810" s="195"/>
      <c r="E3810" s="23"/>
      <c r="F3810" s="14"/>
      <c r="G3810" s="22"/>
      <c r="H3810" s="656"/>
      <c r="I3810" s="656"/>
      <c r="J3810" s="656"/>
      <c r="K3810" s="25"/>
      <c r="L3810" s="25"/>
      <c r="M3810" s="25"/>
      <c r="N3810" s="25"/>
      <c r="O3810" s="25"/>
      <c r="P3810" s="25"/>
      <c r="Q3810" s="25"/>
      <c r="R3810" s="25"/>
      <c r="S3810" s="25"/>
      <c r="T3810" s="671"/>
      <c r="U3810" s="730" t="str">
        <f t="shared" si="62"/>
        <v/>
      </c>
    </row>
    <row r="3811" spans="1:21" x14ac:dyDescent="0.25">
      <c r="A3811" s="36" t="str">
        <f>'0'!$A$4</f>
        <v>………………..</v>
      </c>
      <c r="B3811" s="37">
        <f>'0'!$A$2</f>
        <v>46112</v>
      </c>
      <c r="C3811" s="37" t="s">
        <v>1197</v>
      </c>
      <c r="D3811" s="195"/>
      <c r="E3811" s="23"/>
      <c r="F3811" s="14"/>
      <c r="G3811" s="22"/>
      <c r="H3811" s="656"/>
      <c r="I3811" s="656"/>
      <c r="J3811" s="656"/>
      <c r="K3811" s="25"/>
      <c r="L3811" s="25"/>
      <c r="M3811" s="25"/>
      <c r="N3811" s="25"/>
      <c r="O3811" s="25"/>
      <c r="P3811" s="25"/>
      <c r="Q3811" s="25"/>
      <c r="R3811" s="25"/>
      <c r="S3811" s="25"/>
      <c r="T3811" s="671"/>
      <c r="U3811" s="730" t="str">
        <f t="shared" si="62"/>
        <v/>
      </c>
    </row>
    <row r="3812" spans="1:21" x14ac:dyDescent="0.25">
      <c r="A3812" s="36" t="str">
        <f>'0'!$A$4</f>
        <v>………………..</v>
      </c>
      <c r="B3812" s="37">
        <f>'0'!$A$2</f>
        <v>46112</v>
      </c>
      <c r="C3812" s="37" t="s">
        <v>1197</v>
      </c>
      <c r="D3812" s="195"/>
      <c r="E3812" s="23"/>
      <c r="F3812" s="14"/>
      <c r="G3812" s="22"/>
      <c r="H3812" s="656"/>
      <c r="I3812" s="656"/>
      <c r="J3812" s="656"/>
      <c r="K3812" s="25"/>
      <c r="L3812" s="25"/>
      <c r="M3812" s="25"/>
      <c r="N3812" s="25"/>
      <c r="O3812" s="25"/>
      <c r="P3812" s="25"/>
      <c r="Q3812" s="25"/>
      <c r="R3812" s="25"/>
      <c r="S3812" s="25"/>
      <c r="T3812" s="671"/>
      <c r="U3812" s="730" t="str">
        <f t="shared" si="62"/>
        <v/>
      </c>
    </row>
    <row r="3813" spans="1:21" x14ac:dyDescent="0.25">
      <c r="A3813" s="36" t="str">
        <f>'0'!$A$4</f>
        <v>………………..</v>
      </c>
      <c r="B3813" s="37">
        <f>'0'!$A$2</f>
        <v>46112</v>
      </c>
      <c r="C3813" s="37" t="s">
        <v>1197</v>
      </c>
      <c r="D3813" s="195"/>
      <c r="E3813" s="23"/>
      <c r="F3813" s="14"/>
      <c r="G3813" s="22"/>
      <c r="H3813" s="656"/>
      <c r="I3813" s="656"/>
      <c r="J3813" s="656"/>
      <c r="K3813" s="25"/>
      <c r="L3813" s="25"/>
      <c r="M3813" s="25"/>
      <c r="N3813" s="25"/>
      <c r="O3813" s="25"/>
      <c r="P3813" s="25"/>
      <c r="Q3813" s="25"/>
      <c r="R3813" s="25"/>
      <c r="S3813" s="25"/>
      <c r="T3813" s="671"/>
      <c r="U3813" s="730" t="str">
        <f t="shared" si="62"/>
        <v/>
      </c>
    </row>
    <row r="3814" spans="1:21" x14ac:dyDescent="0.25">
      <c r="A3814" s="36" t="str">
        <f>'0'!$A$4</f>
        <v>………………..</v>
      </c>
      <c r="B3814" s="37">
        <f>'0'!$A$2</f>
        <v>46112</v>
      </c>
      <c r="C3814" s="37" t="s">
        <v>1197</v>
      </c>
      <c r="D3814" s="195"/>
      <c r="E3814" s="23"/>
      <c r="F3814" s="14"/>
      <c r="G3814" s="22"/>
      <c r="H3814" s="656"/>
      <c r="I3814" s="656"/>
      <c r="J3814" s="656"/>
      <c r="K3814" s="25"/>
      <c r="L3814" s="25"/>
      <c r="M3814" s="25"/>
      <c r="N3814" s="25"/>
      <c r="O3814" s="25"/>
      <c r="P3814" s="25"/>
      <c r="Q3814" s="25"/>
      <c r="R3814" s="25"/>
      <c r="S3814" s="25"/>
      <c r="T3814" s="671"/>
      <c r="U3814" s="730" t="str">
        <f t="shared" si="62"/>
        <v/>
      </c>
    </row>
    <row r="3815" spans="1:21" x14ac:dyDescent="0.25">
      <c r="A3815" s="36" t="str">
        <f>'0'!$A$4</f>
        <v>………………..</v>
      </c>
      <c r="B3815" s="37">
        <f>'0'!$A$2</f>
        <v>46112</v>
      </c>
      <c r="C3815" s="37" t="s">
        <v>1197</v>
      </c>
      <c r="D3815" s="195"/>
      <c r="E3815" s="23"/>
      <c r="F3815" s="14"/>
      <c r="G3815" s="22"/>
      <c r="H3815" s="656"/>
      <c r="I3815" s="656"/>
      <c r="J3815" s="656"/>
      <c r="K3815" s="25"/>
      <c r="L3815" s="25"/>
      <c r="M3815" s="25"/>
      <c r="N3815" s="25"/>
      <c r="O3815" s="25"/>
      <c r="P3815" s="25"/>
      <c r="Q3815" s="25"/>
      <c r="R3815" s="25"/>
      <c r="S3815" s="25"/>
      <c r="T3815" s="671"/>
      <c r="U3815" s="730" t="str">
        <f t="shared" si="62"/>
        <v/>
      </c>
    </row>
    <row r="3816" spans="1:21" x14ac:dyDescent="0.25">
      <c r="A3816" s="36" t="str">
        <f>'0'!$A$4</f>
        <v>………………..</v>
      </c>
      <c r="B3816" s="37">
        <f>'0'!$A$2</f>
        <v>46112</v>
      </c>
      <c r="C3816" s="37" t="s">
        <v>1197</v>
      </c>
      <c r="D3816" s="195"/>
      <c r="E3816" s="23"/>
      <c r="F3816" s="14"/>
      <c r="G3816" s="22"/>
      <c r="H3816" s="656"/>
      <c r="I3816" s="656"/>
      <c r="J3816" s="656"/>
      <c r="K3816" s="25"/>
      <c r="L3816" s="25"/>
      <c r="M3816" s="25"/>
      <c r="N3816" s="25"/>
      <c r="O3816" s="25"/>
      <c r="P3816" s="25"/>
      <c r="Q3816" s="25"/>
      <c r="R3816" s="25"/>
      <c r="S3816" s="25"/>
      <c r="T3816" s="671"/>
      <c r="U3816" s="730" t="str">
        <f t="shared" si="62"/>
        <v/>
      </c>
    </row>
    <row r="3817" spans="1:21" x14ac:dyDescent="0.25">
      <c r="A3817" s="36" t="str">
        <f>'0'!$A$4</f>
        <v>………………..</v>
      </c>
      <c r="B3817" s="37">
        <f>'0'!$A$2</f>
        <v>46112</v>
      </c>
      <c r="C3817" s="37" t="s">
        <v>1197</v>
      </c>
      <c r="D3817" s="195"/>
      <c r="E3817" s="23"/>
      <c r="F3817" s="14"/>
      <c r="G3817" s="22"/>
      <c r="H3817" s="656"/>
      <c r="I3817" s="656"/>
      <c r="J3817" s="656"/>
      <c r="K3817" s="25"/>
      <c r="L3817" s="25"/>
      <c r="M3817" s="25"/>
      <c r="N3817" s="25"/>
      <c r="O3817" s="25"/>
      <c r="P3817" s="25"/>
      <c r="Q3817" s="25"/>
      <c r="R3817" s="25"/>
      <c r="S3817" s="25"/>
      <c r="T3817" s="671"/>
      <c r="U3817" s="730" t="str">
        <f t="shared" si="62"/>
        <v/>
      </c>
    </row>
    <row r="3818" spans="1:21" x14ac:dyDescent="0.25">
      <c r="A3818" s="36" t="str">
        <f>'0'!$A$4</f>
        <v>………………..</v>
      </c>
      <c r="B3818" s="37">
        <f>'0'!$A$2</f>
        <v>46112</v>
      </c>
      <c r="C3818" s="37" t="s">
        <v>1197</v>
      </c>
      <c r="D3818" s="195"/>
      <c r="E3818" s="23"/>
      <c r="F3818" s="14"/>
      <c r="G3818" s="22"/>
      <c r="H3818" s="656"/>
      <c r="I3818" s="656"/>
      <c r="J3818" s="656"/>
      <c r="K3818" s="25"/>
      <c r="L3818" s="25"/>
      <c r="M3818" s="25"/>
      <c r="N3818" s="25"/>
      <c r="O3818" s="25"/>
      <c r="P3818" s="25"/>
      <c r="Q3818" s="25"/>
      <c r="R3818" s="25"/>
      <c r="S3818" s="25"/>
      <c r="T3818" s="671"/>
      <c r="U3818" s="730" t="str">
        <f t="shared" si="62"/>
        <v/>
      </c>
    </row>
    <row r="3819" spans="1:21" x14ac:dyDescent="0.25">
      <c r="A3819" s="36" t="str">
        <f>'0'!$A$4</f>
        <v>………………..</v>
      </c>
      <c r="B3819" s="37">
        <f>'0'!$A$2</f>
        <v>46112</v>
      </c>
      <c r="C3819" s="37" t="s">
        <v>1197</v>
      </c>
      <c r="D3819" s="195"/>
      <c r="E3819" s="23"/>
      <c r="F3819" s="14"/>
      <c r="G3819" s="22"/>
      <c r="H3819" s="656"/>
      <c r="I3819" s="656"/>
      <c r="J3819" s="656"/>
      <c r="K3819" s="25"/>
      <c r="L3819" s="25"/>
      <c r="M3819" s="25"/>
      <c r="N3819" s="25"/>
      <c r="O3819" s="25"/>
      <c r="P3819" s="25"/>
      <c r="Q3819" s="25"/>
      <c r="R3819" s="25"/>
      <c r="S3819" s="25"/>
      <c r="T3819" s="671"/>
      <c r="U3819" s="730" t="str">
        <f t="shared" si="62"/>
        <v/>
      </c>
    </row>
    <row r="3820" spans="1:21" x14ac:dyDescent="0.25">
      <c r="A3820" s="36" t="str">
        <f>'0'!$A$4</f>
        <v>………………..</v>
      </c>
      <c r="B3820" s="37">
        <f>'0'!$A$2</f>
        <v>46112</v>
      </c>
      <c r="C3820" s="37" t="s">
        <v>1197</v>
      </c>
      <c r="D3820" s="195"/>
      <c r="E3820" s="23"/>
      <c r="F3820" s="14"/>
      <c r="G3820" s="22"/>
      <c r="H3820" s="656"/>
      <c r="I3820" s="656"/>
      <c r="J3820" s="656"/>
      <c r="K3820" s="25"/>
      <c r="L3820" s="25"/>
      <c r="M3820" s="25"/>
      <c r="N3820" s="25"/>
      <c r="O3820" s="25"/>
      <c r="P3820" s="25"/>
      <c r="Q3820" s="25"/>
      <c r="R3820" s="25"/>
      <c r="S3820" s="25"/>
      <c r="T3820" s="671"/>
      <c r="U3820" s="730" t="str">
        <f t="shared" si="62"/>
        <v/>
      </c>
    </row>
    <row r="3821" spans="1:21" x14ac:dyDescent="0.25">
      <c r="A3821" s="36" t="str">
        <f>'0'!$A$4</f>
        <v>………………..</v>
      </c>
      <c r="B3821" s="37">
        <f>'0'!$A$2</f>
        <v>46112</v>
      </c>
      <c r="C3821" s="37" t="s">
        <v>1197</v>
      </c>
      <c r="D3821" s="195"/>
      <c r="E3821" s="23"/>
      <c r="F3821" s="14"/>
      <c r="G3821" s="22"/>
      <c r="H3821" s="656"/>
      <c r="I3821" s="656"/>
      <c r="J3821" s="656"/>
      <c r="K3821" s="25"/>
      <c r="L3821" s="25"/>
      <c r="M3821" s="25"/>
      <c r="N3821" s="25"/>
      <c r="O3821" s="25"/>
      <c r="P3821" s="25"/>
      <c r="Q3821" s="25"/>
      <c r="R3821" s="25"/>
      <c r="S3821" s="25"/>
      <c r="T3821" s="671"/>
      <c r="U3821" s="730" t="str">
        <f t="shared" si="62"/>
        <v/>
      </c>
    </row>
    <row r="3822" spans="1:21" x14ac:dyDescent="0.25">
      <c r="A3822" s="36" t="str">
        <f>'0'!$A$4</f>
        <v>………………..</v>
      </c>
      <c r="B3822" s="37">
        <f>'0'!$A$2</f>
        <v>46112</v>
      </c>
      <c r="C3822" s="37" t="s">
        <v>1197</v>
      </c>
      <c r="D3822" s="195"/>
      <c r="E3822" s="23"/>
      <c r="F3822" s="14"/>
      <c r="G3822" s="22"/>
      <c r="H3822" s="656"/>
      <c r="I3822" s="656"/>
      <c r="J3822" s="656"/>
      <c r="K3822" s="25"/>
      <c r="L3822" s="25"/>
      <c r="M3822" s="25"/>
      <c r="N3822" s="25"/>
      <c r="O3822" s="25"/>
      <c r="P3822" s="25"/>
      <c r="Q3822" s="25"/>
      <c r="R3822" s="25"/>
      <c r="S3822" s="25"/>
      <c r="T3822" s="671"/>
      <c r="U3822" s="730" t="str">
        <f t="shared" si="62"/>
        <v/>
      </c>
    </row>
    <row r="3823" spans="1:21" x14ac:dyDescent="0.25">
      <c r="A3823" s="36" t="str">
        <f>'0'!$A$4</f>
        <v>………………..</v>
      </c>
      <c r="B3823" s="37">
        <f>'0'!$A$2</f>
        <v>46112</v>
      </c>
      <c r="C3823" s="37" t="s">
        <v>1197</v>
      </c>
      <c r="D3823" s="195"/>
      <c r="E3823" s="23"/>
      <c r="F3823" s="14"/>
      <c r="G3823" s="22"/>
      <c r="H3823" s="656"/>
      <c r="I3823" s="656"/>
      <c r="J3823" s="656"/>
      <c r="K3823" s="25"/>
      <c r="L3823" s="25"/>
      <c r="M3823" s="25"/>
      <c r="N3823" s="25"/>
      <c r="O3823" s="25"/>
      <c r="P3823" s="25"/>
      <c r="Q3823" s="25"/>
      <c r="R3823" s="25"/>
      <c r="S3823" s="25"/>
      <c r="T3823" s="671"/>
      <c r="U3823" s="730" t="str">
        <f t="shared" si="62"/>
        <v/>
      </c>
    </row>
    <row r="3824" spans="1:21" x14ac:dyDescent="0.25">
      <c r="A3824" s="36" t="str">
        <f>'0'!$A$4</f>
        <v>………………..</v>
      </c>
      <c r="B3824" s="37">
        <f>'0'!$A$2</f>
        <v>46112</v>
      </c>
      <c r="C3824" s="37" t="s">
        <v>1197</v>
      </c>
      <c r="D3824" s="195"/>
      <c r="E3824" s="23"/>
      <c r="F3824" s="14"/>
      <c r="G3824" s="22"/>
      <c r="H3824" s="656"/>
      <c r="I3824" s="656"/>
      <c r="J3824" s="656"/>
      <c r="K3824" s="25"/>
      <c r="L3824" s="25"/>
      <c r="M3824" s="25"/>
      <c r="N3824" s="25"/>
      <c r="O3824" s="25"/>
      <c r="P3824" s="25"/>
      <c r="Q3824" s="25"/>
      <c r="R3824" s="25"/>
      <c r="S3824" s="25"/>
      <c r="T3824" s="671"/>
      <c r="U3824" s="730" t="str">
        <f t="shared" si="62"/>
        <v/>
      </c>
    </row>
    <row r="3825" spans="1:21" x14ac:dyDescent="0.25">
      <c r="A3825" s="36" t="str">
        <f>'0'!$A$4</f>
        <v>………………..</v>
      </c>
      <c r="B3825" s="37">
        <f>'0'!$A$2</f>
        <v>46112</v>
      </c>
      <c r="C3825" s="37" t="s">
        <v>1197</v>
      </c>
      <c r="D3825" s="195"/>
      <c r="E3825" s="23"/>
      <c r="F3825" s="14"/>
      <c r="G3825" s="22"/>
      <c r="H3825" s="656"/>
      <c r="I3825" s="656"/>
      <c r="J3825" s="656"/>
      <c r="K3825" s="25"/>
      <c r="L3825" s="25"/>
      <c r="M3825" s="25"/>
      <c r="N3825" s="25"/>
      <c r="O3825" s="25"/>
      <c r="P3825" s="25"/>
      <c r="Q3825" s="25"/>
      <c r="R3825" s="25"/>
      <c r="S3825" s="25"/>
      <c r="T3825" s="671"/>
      <c r="U3825" s="730" t="str">
        <f t="shared" si="62"/>
        <v/>
      </c>
    </row>
    <row r="3826" spans="1:21" x14ac:dyDescent="0.25">
      <c r="A3826" s="36" t="str">
        <f>'0'!$A$4</f>
        <v>………………..</v>
      </c>
      <c r="B3826" s="37">
        <f>'0'!$A$2</f>
        <v>46112</v>
      </c>
      <c r="C3826" s="37" t="s">
        <v>1197</v>
      </c>
      <c r="D3826" s="195"/>
      <c r="E3826" s="23"/>
      <c r="F3826" s="14"/>
      <c r="G3826" s="22"/>
      <c r="H3826" s="656"/>
      <c r="I3826" s="656"/>
      <c r="J3826" s="656"/>
      <c r="K3826" s="25"/>
      <c r="L3826" s="25"/>
      <c r="M3826" s="25"/>
      <c r="N3826" s="25"/>
      <c r="O3826" s="25"/>
      <c r="P3826" s="25"/>
      <c r="Q3826" s="25"/>
      <c r="R3826" s="25"/>
      <c r="S3826" s="25"/>
      <c r="T3826" s="671"/>
      <c r="U3826" s="730" t="str">
        <f t="shared" si="62"/>
        <v/>
      </c>
    </row>
    <row r="3827" spans="1:21" x14ac:dyDescent="0.25">
      <c r="A3827" s="36" t="str">
        <f>'0'!$A$4</f>
        <v>………………..</v>
      </c>
      <c r="B3827" s="37">
        <f>'0'!$A$2</f>
        <v>46112</v>
      </c>
      <c r="C3827" s="37" t="s">
        <v>1197</v>
      </c>
      <c r="D3827" s="195"/>
      <c r="E3827" s="23"/>
      <c r="F3827" s="14"/>
      <c r="G3827" s="22"/>
      <c r="H3827" s="656"/>
      <c r="I3827" s="656"/>
      <c r="J3827" s="656"/>
      <c r="K3827" s="25"/>
      <c r="L3827" s="25"/>
      <c r="M3827" s="25"/>
      <c r="N3827" s="25"/>
      <c r="O3827" s="25"/>
      <c r="P3827" s="25"/>
      <c r="Q3827" s="25"/>
      <c r="R3827" s="25"/>
      <c r="S3827" s="25"/>
      <c r="T3827" s="671"/>
      <c r="U3827" s="730" t="str">
        <f t="shared" si="62"/>
        <v/>
      </c>
    </row>
    <row r="3828" spans="1:21" x14ac:dyDescent="0.25">
      <c r="A3828" s="36" t="str">
        <f>'0'!$A$4</f>
        <v>………………..</v>
      </c>
      <c r="B3828" s="37">
        <f>'0'!$A$2</f>
        <v>46112</v>
      </c>
      <c r="C3828" s="37" t="s">
        <v>1197</v>
      </c>
      <c r="D3828" s="195"/>
      <c r="E3828" s="23"/>
      <c r="F3828" s="14"/>
      <c r="G3828" s="22"/>
      <c r="H3828" s="656"/>
      <c r="I3828" s="656"/>
      <c r="J3828" s="656"/>
      <c r="K3828" s="25"/>
      <c r="L3828" s="25"/>
      <c r="M3828" s="25"/>
      <c r="N3828" s="25"/>
      <c r="O3828" s="25"/>
      <c r="P3828" s="25"/>
      <c r="Q3828" s="25"/>
      <c r="R3828" s="25"/>
      <c r="S3828" s="25"/>
      <c r="T3828" s="671"/>
      <c r="U3828" s="730" t="str">
        <f t="shared" si="62"/>
        <v/>
      </c>
    </row>
    <row r="3829" spans="1:21" x14ac:dyDescent="0.25">
      <c r="A3829" s="36" t="str">
        <f>'0'!$A$4</f>
        <v>………………..</v>
      </c>
      <c r="B3829" s="37">
        <f>'0'!$A$2</f>
        <v>46112</v>
      </c>
      <c r="C3829" s="37" t="s">
        <v>1197</v>
      </c>
      <c r="D3829" s="195"/>
      <c r="E3829" s="23"/>
      <c r="F3829" s="14"/>
      <c r="G3829" s="22"/>
      <c r="H3829" s="656"/>
      <c r="I3829" s="656"/>
      <c r="J3829" s="656"/>
      <c r="K3829" s="25"/>
      <c r="L3829" s="25"/>
      <c r="M3829" s="25"/>
      <c r="N3829" s="25"/>
      <c r="O3829" s="25"/>
      <c r="P3829" s="25"/>
      <c r="Q3829" s="25"/>
      <c r="R3829" s="25"/>
      <c r="S3829" s="25"/>
      <c r="T3829" s="671"/>
      <c r="U3829" s="730" t="str">
        <f t="shared" si="62"/>
        <v/>
      </c>
    </row>
    <row r="3830" spans="1:21" x14ac:dyDescent="0.25">
      <c r="A3830" s="36" t="str">
        <f>'0'!$A$4</f>
        <v>………………..</v>
      </c>
      <c r="B3830" s="37">
        <f>'0'!$A$2</f>
        <v>46112</v>
      </c>
      <c r="C3830" s="37" t="s">
        <v>1197</v>
      </c>
      <c r="D3830" s="195"/>
      <c r="E3830" s="23"/>
      <c r="F3830" s="14"/>
      <c r="G3830" s="22"/>
      <c r="H3830" s="656"/>
      <c r="I3830" s="656"/>
      <c r="J3830" s="656"/>
      <c r="K3830" s="25"/>
      <c r="L3830" s="25"/>
      <c r="M3830" s="25"/>
      <c r="N3830" s="25"/>
      <c r="O3830" s="25"/>
      <c r="P3830" s="25"/>
      <c r="Q3830" s="25"/>
      <c r="R3830" s="25"/>
      <c r="S3830" s="25"/>
      <c r="T3830" s="671"/>
      <c r="U3830" s="730" t="str">
        <f t="shared" si="62"/>
        <v/>
      </c>
    </row>
    <row r="3831" spans="1:21" x14ac:dyDescent="0.25">
      <c r="A3831" s="36" t="str">
        <f>'0'!$A$4</f>
        <v>………………..</v>
      </c>
      <c r="B3831" s="37">
        <f>'0'!$A$2</f>
        <v>46112</v>
      </c>
      <c r="C3831" s="37" t="s">
        <v>1197</v>
      </c>
      <c r="D3831" s="195"/>
      <c r="E3831" s="23"/>
      <c r="F3831" s="14"/>
      <c r="G3831" s="22"/>
      <c r="H3831" s="656"/>
      <c r="I3831" s="656"/>
      <c r="J3831" s="656"/>
      <c r="K3831" s="25"/>
      <c r="L3831" s="25"/>
      <c r="M3831" s="25"/>
      <c r="N3831" s="25"/>
      <c r="O3831" s="25"/>
      <c r="P3831" s="25"/>
      <c r="Q3831" s="25"/>
      <c r="R3831" s="25"/>
      <c r="S3831" s="25"/>
      <c r="T3831" s="671"/>
      <c r="U3831" s="730" t="str">
        <f t="shared" si="62"/>
        <v/>
      </c>
    </row>
    <row r="3832" spans="1:21" x14ac:dyDescent="0.25">
      <c r="A3832" s="36" t="str">
        <f>'0'!$A$4</f>
        <v>………………..</v>
      </c>
      <c r="B3832" s="37">
        <f>'0'!$A$2</f>
        <v>46112</v>
      </c>
      <c r="C3832" s="37" t="s">
        <v>1197</v>
      </c>
      <c r="D3832" s="195"/>
      <c r="E3832" s="23"/>
      <c r="F3832" s="14"/>
      <c r="G3832" s="22"/>
      <c r="H3832" s="656"/>
      <c r="I3832" s="656"/>
      <c r="J3832" s="656"/>
      <c r="K3832" s="25"/>
      <c r="L3832" s="25"/>
      <c r="M3832" s="25"/>
      <c r="N3832" s="25"/>
      <c r="O3832" s="25"/>
      <c r="P3832" s="25"/>
      <c r="Q3832" s="25"/>
      <c r="R3832" s="25"/>
      <c r="S3832" s="25"/>
      <c r="T3832" s="671"/>
      <c r="U3832" s="730" t="str">
        <f t="shared" si="62"/>
        <v/>
      </c>
    </row>
    <row r="3833" spans="1:21" x14ac:dyDescent="0.25">
      <c r="A3833" s="36" t="str">
        <f>'0'!$A$4</f>
        <v>………………..</v>
      </c>
      <c r="B3833" s="37">
        <f>'0'!$A$2</f>
        <v>46112</v>
      </c>
      <c r="C3833" s="37" t="s">
        <v>1197</v>
      </c>
      <c r="D3833" s="195"/>
      <c r="E3833" s="23"/>
      <c r="F3833" s="14"/>
      <c r="G3833" s="22"/>
      <c r="H3833" s="656"/>
      <c r="I3833" s="656"/>
      <c r="J3833" s="656"/>
      <c r="K3833" s="25"/>
      <c r="L3833" s="25"/>
      <c r="M3833" s="25"/>
      <c r="N3833" s="25"/>
      <c r="O3833" s="25"/>
      <c r="P3833" s="25"/>
      <c r="Q3833" s="25"/>
      <c r="R3833" s="25"/>
      <c r="S3833" s="25"/>
      <c r="T3833" s="671"/>
      <c r="U3833" s="730" t="str">
        <f t="shared" si="62"/>
        <v/>
      </c>
    </row>
    <row r="3834" spans="1:21" x14ac:dyDescent="0.25">
      <c r="A3834" s="36" t="str">
        <f>'0'!$A$4</f>
        <v>………………..</v>
      </c>
      <c r="B3834" s="37">
        <f>'0'!$A$2</f>
        <v>46112</v>
      </c>
      <c r="C3834" s="37" t="s">
        <v>1197</v>
      </c>
      <c r="D3834" s="195"/>
      <c r="E3834" s="23"/>
      <c r="F3834" s="14"/>
      <c r="G3834" s="22"/>
      <c r="H3834" s="656"/>
      <c r="I3834" s="656"/>
      <c r="J3834" s="656"/>
      <c r="K3834" s="25"/>
      <c r="L3834" s="25"/>
      <c r="M3834" s="25"/>
      <c r="N3834" s="25"/>
      <c r="O3834" s="25"/>
      <c r="P3834" s="25"/>
      <c r="Q3834" s="25"/>
      <c r="R3834" s="25"/>
      <c r="S3834" s="25"/>
      <c r="T3834" s="671"/>
      <c r="U3834" s="730" t="str">
        <f t="shared" si="62"/>
        <v/>
      </c>
    </row>
    <row r="3835" spans="1:21" x14ac:dyDescent="0.25">
      <c r="A3835" s="36" t="str">
        <f>'0'!$A$4</f>
        <v>………………..</v>
      </c>
      <c r="B3835" s="37">
        <f>'0'!$A$2</f>
        <v>46112</v>
      </c>
      <c r="C3835" s="37" t="s">
        <v>1197</v>
      </c>
      <c r="D3835" s="195"/>
      <c r="E3835" s="23"/>
      <c r="F3835" s="14"/>
      <c r="G3835" s="22"/>
      <c r="H3835" s="656"/>
      <c r="I3835" s="656"/>
      <c r="J3835" s="656"/>
      <c r="K3835" s="25"/>
      <c r="L3835" s="25"/>
      <c r="M3835" s="25"/>
      <c r="N3835" s="25"/>
      <c r="O3835" s="25"/>
      <c r="P3835" s="25"/>
      <c r="Q3835" s="25"/>
      <c r="R3835" s="25"/>
      <c r="S3835" s="25"/>
      <c r="T3835" s="671"/>
      <c r="U3835" s="730" t="str">
        <f t="shared" si="62"/>
        <v/>
      </c>
    </row>
    <row r="3836" spans="1:21" x14ac:dyDescent="0.25">
      <c r="A3836" s="36" t="str">
        <f>'0'!$A$4</f>
        <v>………………..</v>
      </c>
      <c r="B3836" s="37">
        <f>'0'!$A$2</f>
        <v>46112</v>
      </c>
      <c r="C3836" s="37" t="s">
        <v>1197</v>
      </c>
      <c r="D3836" s="195"/>
      <c r="E3836" s="23"/>
      <c r="F3836" s="14"/>
      <c r="G3836" s="22"/>
      <c r="H3836" s="656"/>
      <c r="I3836" s="656"/>
      <c r="J3836" s="656"/>
      <c r="K3836" s="25"/>
      <c r="L3836" s="25"/>
      <c r="M3836" s="25"/>
      <c r="N3836" s="25"/>
      <c r="O3836" s="25"/>
      <c r="P3836" s="25"/>
      <c r="Q3836" s="25"/>
      <c r="R3836" s="25"/>
      <c r="S3836" s="25"/>
      <c r="T3836" s="671"/>
      <c r="U3836" s="730" t="str">
        <f t="shared" si="62"/>
        <v/>
      </c>
    </row>
    <row r="3837" spans="1:21" x14ac:dyDescent="0.25">
      <c r="A3837" s="36" t="str">
        <f>'0'!$A$4</f>
        <v>………………..</v>
      </c>
      <c r="B3837" s="37">
        <f>'0'!$A$2</f>
        <v>46112</v>
      </c>
      <c r="C3837" s="37" t="s">
        <v>1197</v>
      </c>
      <c r="D3837" s="195"/>
      <c r="E3837" s="23"/>
      <c r="F3837" s="14"/>
      <c r="G3837" s="22"/>
      <c r="H3837" s="656"/>
      <c r="I3837" s="656"/>
      <c r="J3837" s="656"/>
      <c r="K3837" s="25"/>
      <c r="L3837" s="25"/>
      <c r="M3837" s="25"/>
      <c r="N3837" s="25"/>
      <c r="O3837" s="25"/>
      <c r="P3837" s="25"/>
      <c r="Q3837" s="25"/>
      <c r="R3837" s="25"/>
      <c r="S3837" s="25"/>
      <c r="T3837" s="671"/>
      <c r="U3837" s="730" t="str">
        <f t="shared" si="62"/>
        <v/>
      </c>
    </row>
    <row r="3838" spans="1:21" x14ac:dyDescent="0.25">
      <c r="A3838" s="36" t="str">
        <f>'0'!$A$4</f>
        <v>………………..</v>
      </c>
      <c r="B3838" s="37">
        <f>'0'!$A$2</f>
        <v>46112</v>
      </c>
      <c r="C3838" s="37" t="s">
        <v>1197</v>
      </c>
      <c r="D3838" s="195"/>
      <c r="E3838" s="23"/>
      <c r="F3838" s="14"/>
      <c r="G3838" s="22"/>
      <c r="H3838" s="656"/>
      <c r="I3838" s="656"/>
      <c r="J3838" s="656"/>
      <c r="K3838" s="25"/>
      <c r="L3838" s="25"/>
      <c r="M3838" s="25"/>
      <c r="N3838" s="25"/>
      <c r="O3838" s="25"/>
      <c r="P3838" s="25"/>
      <c r="Q3838" s="25"/>
      <c r="R3838" s="25"/>
      <c r="S3838" s="25"/>
      <c r="T3838" s="671"/>
      <c r="U3838" s="730" t="str">
        <f t="shared" si="62"/>
        <v/>
      </c>
    </row>
    <row r="3839" spans="1:21" x14ac:dyDescent="0.25">
      <c r="A3839" s="36" t="str">
        <f>'0'!$A$4</f>
        <v>………………..</v>
      </c>
      <c r="B3839" s="37">
        <f>'0'!$A$2</f>
        <v>46112</v>
      </c>
      <c r="C3839" s="37" t="s">
        <v>1197</v>
      </c>
      <c r="D3839" s="195"/>
      <c r="E3839" s="23"/>
      <c r="F3839" s="14"/>
      <c r="G3839" s="22"/>
      <c r="H3839" s="656"/>
      <c r="I3839" s="656"/>
      <c r="J3839" s="656"/>
      <c r="K3839" s="25"/>
      <c r="L3839" s="25"/>
      <c r="M3839" s="25"/>
      <c r="N3839" s="25"/>
      <c r="O3839" s="25"/>
      <c r="P3839" s="25"/>
      <c r="Q3839" s="25"/>
      <c r="R3839" s="25"/>
      <c r="S3839" s="25"/>
      <c r="T3839" s="671"/>
      <c r="U3839" s="730" t="str">
        <f t="shared" si="62"/>
        <v/>
      </c>
    </row>
    <row r="3840" spans="1:21" x14ac:dyDescent="0.25">
      <c r="A3840" s="36" t="str">
        <f>'0'!$A$4</f>
        <v>………………..</v>
      </c>
      <c r="B3840" s="37">
        <f>'0'!$A$2</f>
        <v>46112</v>
      </c>
      <c r="C3840" s="37" t="s">
        <v>1197</v>
      </c>
      <c r="D3840" s="195"/>
      <c r="E3840" s="23"/>
      <c r="F3840" s="14"/>
      <c r="G3840" s="22"/>
      <c r="H3840" s="656"/>
      <c r="I3840" s="656"/>
      <c r="J3840" s="656"/>
      <c r="K3840" s="25"/>
      <c r="L3840" s="25"/>
      <c r="M3840" s="25"/>
      <c r="N3840" s="25"/>
      <c r="O3840" s="25"/>
      <c r="P3840" s="25"/>
      <c r="Q3840" s="25"/>
      <c r="R3840" s="25"/>
      <c r="S3840" s="25"/>
      <c r="T3840" s="671"/>
      <c r="U3840" s="730" t="str">
        <f t="shared" si="62"/>
        <v/>
      </c>
    </row>
    <row r="3841" spans="1:21" x14ac:dyDescent="0.25">
      <c r="A3841" s="36" t="str">
        <f>'0'!$A$4</f>
        <v>………………..</v>
      </c>
      <c r="B3841" s="37">
        <f>'0'!$A$2</f>
        <v>46112</v>
      </c>
      <c r="C3841" s="37" t="s">
        <v>1197</v>
      </c>
      <c r="D3841" s="195"/>
      <c r="E3841" s="23"/>
      <c r="F3841" s="14"/>
      <c r="G3841" s="22"/>
      <c r="H3841" s="656"/>
      <c r="I3841" s="656"/>
      <c r="J3841" s="656"/>
      <c r="K3841" s="25"/>
      <c r="L3841" s="25"/>
      <c r="M3841" s="25"/>
      <c r="N3841" s="25"/>
      <c r="O3841" s="25"/>
      <c r="P3841" s="25"/>
      <c r="Q3841" s="25"/>
      <c r="R3841" s="25"/>
      <c r="S3841" s="25"/>
      <c r="T3841" s="671"/>
      <c r="U3841" s="730" t="str">
        <f t="shared" si="62"/>
        <v/>
      </c>
    </row>
    <row r="3842" spans="1:21" x14ac:dyDescent="0.25">
      <c r="A3842" s="36" t="str">
        <f>'0'!$A$4</f>
        <v>………………..</v>
      </c>
      <c r="B3842" s="37">
        <f>'0'!$A$2</f>
        <v>46112</v>
      </c>
      <c r="C3842" s="37" t="s">
        <v>1197</v>
      </c>
      <c r="D3842" s="195"/>
      <c r="E3842" s="23"/>
      <c r="F3842" s="14"/>
      <c r="G3842" s="22"/>
      <c r="H3842" s="656"/>
      <c r="I3842" s="656"/>
      <c r="J3842" s="656"/>
      <c r="K3842" s="25"/>
      <c r="L3842" s="25"/>
      <c r="M3842" s="25"/>
      <c r="N3842" s="25"/>
      <c r="O3842" s="25"/>
      <c r="P3842" s="25"/>
      <c r="Q3842" s="25"/>
      <c r="R3842" s="25"/>
      <c r="S3842" s="25"/>
      <c r="T3842" s="671"/>
      <c r="U3842" s="730" t="str">
        <f t="shared" si="62"/>
        <v/>
      </c>
    </row>
    <row r="3843" spans="1:21" x14ac:dyDescent="0.25">
      <c r="A3843" s="36" t="str">
        <f>'0'!$A$4</f>
        <v>………………..</v>
      </c>
      <c r="B3843" s="37">
        <f>'0'!$A$2</f>
        <v>46112</v>
      </c>
      <c r="C3843" s="37" t="s">
        <v>1197</v>
      </c>
      <c r="D3843" s="195"/>
      <c r="E3843" s="23"/>
      <c r="F3843" s="14"/>
      <c r="G3843" s="22"/>
      <c r="H3843" s="656"/>
      <c r="I3843" s="656"/>
      <c r="J3843" s="656"/>
      <c r="K3843" s="25"/>
      <c r="L3843" s="25"/>
      <c r="M3843" s="25"/>
      <c r="N3843" s="25"/>
      <c r="O3843" s="25"/>
      <c r="P3843" s="25"/>
      <c r="Q3843" s="25"/>
      <c r="R3843" s="25"/>
      <c r="S3843" s="25"/>
      <c r="T3843" s="671"/>
      <c r="U3843" s="730" t="str">
        <f t="shared" si="62"/>
        <v/>
      </c>
    </row>
    <row r="3844" spans="1:21" x14ac:dyDescent="0.25">
      <c r="A3844" s="36" t="str">
        <f>'0'!$A$4</f>
        <v>………………..</v>
      </c>
      <c r="B3844" s="37">
        <f>'0'!$A$2</f>
        <v>46112</v>
      </c>
      <c r="C3844" s="37" t="s">
        <v>1197</v>
      </c>
      <c r="D3844" s="195"/>
      <c r="E3844" s="23"/>
      <c r="F3844" s="14"/>
      <c r="G3844" s="22"/>
      <c r="H3844" s="656"/>
      <c r="I3844" s="656"/>
      <c r="J3844" s="656"/>
      <c r="K3844" s="25"/>
      <c r="L3844" s="25"/>
      <c r="M3844" s="25"/>
      <c r="N3844" s="25"/>
      <c r="O3844" s="25"/>
      <c r="P3844" s="25"/>
      <c r="Q3844" s="25"/>
      <c r="R3844" s="25"/>
      <c r="S3844" s="25"/>
      <c r="T3844" s="671"/>
      <c r="U3844" s="730" t="str">
        <f t="shared" si="62"/>
        <v/>
      </c>
    </row>
    <row r="3845" spans="1:21" x14ac:dyDescent="0.25">
      <c r="A3845" s="36" t="str">
        <f>'0'!$A$4</f>
        <v>………………..</v>
      </c>
      <c r="B3845" s="37">
        <f>'0'!$A$2</f>
        <v>46112</v>
      </c>
      <c r="C3845" s="37" t="s">
        <v>1197</v>
      </c>
      <c r="D3845" s="195"/>
      <c r="E3845" s="23"/>
      <c r="F3845" s="14"/>
      <c r="G3845" s="22"/>
      <c r="H3845" s="656"/>
      <c r="I3845" s="656"/>
      <c r="J3845" s="656"/>
      <c r="K3845" s="25"/>
      <c r="L3845" s="25"/>
      <c r="M3845" s="25"/>
      <c r="N3845" s="25"/>
      <c r="O3845" s="25"/>
      <c r="P3845" s="25"/>
      <c r="Q3845" s="25"/>
      <c r="R3845" s="25"/>
      <c r="S3845" s="25"/>
      <c r="T3845" s="671"/>
      <c r="U3845" s="730" t="str">
        <f t="shared" si="62"/>
        <v/>
      </c>
    </row>
    <row r="3846" spans="1:21" x14ac:dyDescent="0.25">
      <c r="A3846" s="36" t="str">
        <f>'0'!$A$4</f>
        <v>………………..</v>
      </c>
      <c r="B3846" s="37">
        <f>'0'!$A$2</f>
        <v>46112</v>
      </c>
      <c r="C3846" s="37" t="s">
        <v>1197</v>
      </c>
      <c r="D3846" s="195"/>
      <c r="E3846" s="23"/>
      <c r="F3846" s="14"/>
      <c r="G3846" s="22"/>
      <c r="H3846" s="656"/>
      <c r="I3846" s="656"/>
      <c r="J3846" s="656"/>
      <c r="K3846" s="25"/>
      <c r="L3846" s="25"/>
      <c r="M3846" s="25"/>
      <c r="N3846" s="25"/>
      <c r="O3846" s="25"/>
      <c r="P3846" s="25"/>
      <c r="Q3846" s="25"/>
      <c r="R3846" s="25"/>
      <c r="S3846" s="25"/>
      <c r="T3846" s="671"/>
      <c r="U3846" s="730" t="str">
        <f t="shared" si="62"/>
        <v/>
      </c>
    </row>
    <row r="3847" spans="1:21" x14ac:dyDescent="0.25">
      <c r="A3847" s="36" t="str">
        <f>'0'!$A$4</f>
        <v>………………..</v>
      </c>
      <c r="B3847" s="37">
        <f>'0'!$A$2</f>
        <v>46112</v>
      </c>
      <c r="C3847" s="37" t="s">
        <v>1197</v>
      </c>
      <c r="D3847" s="195"/>
      <c r="E3847" s="23"/>
      <c r="F3847" s="14"/>
      <c r="G3847" s="22"/>
      <c r="H3847" s="656"/>
      <c r="I3847" s="656"/>
      <c r="J3847" s="656"/>
      <c r="K3847" s="25"/>
      <c r="L3847" s="25"/>
      <c r="M3847" s="25"/>
      <c r="N3847" s="25"/>
      <c r="O3847" s="25"/>
      <c r="P3847" s="25"/>
      <c r="Q3847" s="25"/>
      <c r="R3847" s="25"/>
      <c r="S3847" s="25"/>
      <c r="T3847" s="671"/>
      <c r="U3847" s="730" t="str">
        <f t="shared" si="62"/>
        <v/>
      </c>
    </row>
    <row r="3848" spans="1:21" x14ac:dyDescent="0.25">
      <c r="A3848" s="36" t="str">
        <f>'0'!$A$4</f>
        <v>………………..</v>
      </c>
      <c r="B3848" s="37">
        <f>'0'!$A$2</f>
        <v>46112</v>
      </c>
      <c r="C3848" s="37" t="s">
        <v>1197</v>
      </c>
      <c r="D3848" s="195"/>
      <c r="E3848" s="23"/>
      <c r="F3848" s="14"/>
      <c r="G3848" s="22"/>
      <c r="H3848" s="656"/>
      <c r="I3848" s="656"/>
      <c r="J3848" s="656"/>
      <c r="K3848" s="25"/>
      <c r="L3848" s="25"/>
      <c r="M3848" s="25"/>
      <c r="N3848" s="25"/>
      <c r="O3848" s="25"/>
      <c r="P3848" s="25"/>
      <c r="Q3848" s="25"/>
      <c r="R3848" s="25"/>
      <c r="S3848" s="25"/>
      <c r="T3848" s="671"/>
      <c r="U3848" s="730" t="str">
        <f t="shared" si="62"/>
        <v/>
      </c>
    </row>
    <row r="3849" spans="1:21" x14ac:dyDescent="0.25">
      <c r="A3849" s="36" t="str">
        <f>'0'!$A$4</f>
        <v>………………..</v>
      </c>
      <c r="B3849" s="37">
        <f>'0'!$A$2</f>
        <v>46112</v>
      </c>
      <c r="C3849" s="37" t="s">
        <v>1197</v>
      </c>
      <c r="D3849" s="195"/>
      <c r="E3849" s="23"/>
      <c r="F3849" s="14"/>
      <c r="G3849" s="22"/>
      <c r="H3849" s="656"/>
      <c r="I3849" s="656"/>
      <c r="J3849" s="656"/>
      <c r="K3849" s="25"/>
      <c r="L3849" s="25"/>
      <c r="M3849" s="25"/>
      <c r="N3849" s="25"/>
      <c r="O3849" s="25"/>
      <c r="P3849" s="25"/>
      <c r="Q3849" s="25"/>
      <c r="R3849" s="25"/>
      <c r="S3849" s="25"/>
      <c r="T3849" s="671"/>
      <c r="U3849" s="730" t="str">
        <f t="shared" si="62"/>
        <v/>
      </c>
    </row>
    <row r="3850" spans="1:21" x14ac:dyDescent="0.25">
      <c r="A3850" s="36" t="str">
        <f>'0'!$A$4</f>
        <v>………………..</v>
      </c>
      <c r="B3850" s="37">
        <f>'0'!$A$2</f>
        <v>46112</v>
      </c>
      <c r="C3850" s="37" t="s">
        <v>1197</v>
      </c>
      <c r="D3850" s="195"/>
      <c r="E3850" s="23"/>
      <c r="F3850" s="14"/>
      <c r="G3850" s="22"/>
      <c r="H3850" s="656"/>
      <c r="I3850" s="656"/>
      <c r="J3850" s="656"/>
      <c r="K3850" s="25"/>
      <c r="L3850" s="25"/>
      <c r="M3850" s="25"/>
      <c r="N3850" s="25"/>
      <c r="O3850" s="25"/>
      <c r="P3850" s="25"/>
      <c r="Q3850" s="25"/>
      <c r="R3850" s="25"/>
      <c r="S3850" s="25"/>
      <c r="T3850" s="671"/>
      <c r="U3850" s="730" t="str">
        <f t="shared" si="62"/>
        <v/>
      </c>
    </row>
    <row r="3851" spans="1:21" x14ac:dyDescent="0.25">
      <c r="A3851" s="36" t="str">
        <f>'0'!$A$4</f>
        <v>………………..</v>
      </c>
      <c r="B3851" s="37">
        <f>'0'!$A$2</f>
        <v>46112</v>
      </c>
      <c r="C3851" s="37" t="s">
        <v>1197</v>
      </c>
      <c r="D3851" s="195"/>
      <c r="E3851" s="23"/>
      <c r="F3851" s="14"/>
      <c r="G3851" s="22"/>
      <c r="H3851" s="656"/>
      <c r="I3851" s="656"/>
      <c r="J3851" s="656"/>
      <c r="K3851" s="25"/>
      <c r="L3851" s="25"/>
      <c r="M3851" s="25"/>
      <c r="N3851" s="25"/>
      <c r="O3851" s="25"/>
      <c r="P3851" s="25"/>
      <c r="Q3851" s="25"/>
      <c r="R3851" s="25"/>
      <c r="S3851" s="25"/>
      <c r="T3851" s="671"/>
      <c r="U3851" s="730" t="str">
        <f t="shared" ref="U3851:U3914" si="63">IF(COUNTBLANK(D3851:S3851)=16,"",IF(D3851="999999999","",IF(ISNUMBER(VALUE(D3851)),IF(LEN(D3851)&lt;&gt;9,"Въведеното ЕИК е твърде късо или твърде дълго",IF(OR(MOD(MID(D3851,1,1)*1+MID(D3851,2,1)*2+MID(D3851,3,1)*3+MID(D3851,4,1)*4+MID(D3851,5,1)*5+MID(D3851,6,1)*6+MID(D3851,7,1)*7+MID(D3851,8,1)*8,11)-MID(D3851,9,1)=0,AND(MOD(MID(D3851,1,1)*3+MID(D3851,2,1)*4+MID(D3851,3,1)*5+MID(D3851,4,1)*6+MID(D3851,5,1)*7+MID(D3851,6,1)*8+MID(D3851,7,1)*9+MID(D3851,8,1)*10,11)=10,MID(D3851,9,1)*1=0),MOD(MID(D3851,1,1)*3+MID(D3851,2,1)*4+MID(D3851,3,1)*5+MID(D3851,4,1)*6+MID(D3851,5,1)*7+MID(D3851,6,1)*8+MID(D3851,7,1)*9+MID(D3851,8,1)*10,11)-MID(D3851,9,1)=0),"","Въведеното ЕИК е невалидно")),"Въведеното ЕИК съдържа непозволени символи")))</f>
        <v/>
      </c>
    </row>
    <row r="3852" spans="1:21" x14ac:dyDescent="0.25">
      <c r="A3852" s="36" t="str">
        <f>'0'!$A$4</f>
        <v>………………..</v>
      </c>
      <c r="B3852" s="37">
        <f>'0'!$A$2</f>
        <v>46112</v>
      </c>
      <c r="C3852" s="37" t="s">
        <v>1197</v>
      </c>
      <c r="D3852" s="195"/>
      <c r="E3852" s="23"/>
      <c r="F3852" s="14"/>
      <c r="G3852" s="22"/>
      <c r="H3852" s="656"/>
      <c r="I3852" s="656"/>
      <c r="J3852" s="656"/>
      <c r="K3852" s="25"/>
      <c r="L3852" s="25"/>
      <c r="M3852" s="25"/>
      <c r="N3852" s="25"/>
      <c r="O3852" s="25"/>
      <c r="P3852" s="25"/>
      <c r="Q3852" s="25"/>
      <c r="R3852" s="25"/>
      <c r="S3852" s="25"/>
      <c r="T3852" s="671"/>
      <c r="U3852" s="730" t="str">
        <f t="shared" si="63"/>
        <v/>
      </c>
    </row>
    <row r="3853" spans="1:21" x14ac:dyDescent="0.25">
      <c r="A3853" s="36" t="str">
        <f>'0'!$A$4</f>
        <v>………………..</v>
      </c>
      <c r="B3853" s="37">
        <f>'0'!$A$2</f>
        <v>46112</v>
      </c>
      <c r="C3853" s="37" t="s">
        <v>1197</v>
      </c>
      <c r="D3853" s="195"/>
      <c r="E3853" s="23"/>
      <c r="F3853" s="14"/>
      <c r="G3853" s="22"/>
      <c r="H3853" s="656"/>
      <c r="I3853" s="656"/>
      <c r="J3853" s="656"/>
      <c r="K3853" s="25"/>
      <c r="L3853" s="25"/>
      <c r="M3853" s="25"/>
      <c r="N3853" s="25"/>
      <c r="O3853" s="25"/>
      <c r="P3853" s="25"/>
      <c r="Q3853" s="25"/>
      <c r="R3853" s="25"/>
      <c r="S3853" s="25"/>
      <c r="T3853" s="671"/>
      <c r="U3853" s="730" t="str">
        <f t="shared" si="63"/>
        <v/>
      </c>
    </row>
    <row r="3854" spans="1:21" x14ac:dyDescent="0.25">
      <c r="A3854" s="36" t="str">
        <f>'0'!$A$4</f>
        <v>………………..</v>
      </c>
      <c r="B3854" s="37">
        <f>'0'!$A$2</f>
        <v>46112</v>
      </c>
      <c r="C3854" s="37" t="s">
        <v>1197</v>
      </c>
      <c r="D3854" s="195"/>
      <c r="E3854" s="23"/>
      <c r="F3854" s="14"/>
      <c r="G3854" s="22"/>
      <c r="H3854" s="656"/>
      <c r="I3854" s="656"/>
      <c r="J3854" s="656"/>
      <c r="K3854" s="25"/>
      <c r="L3854" s="25"/>
      <c r="M3854" s="25"/>
      <c r="N3854" s="25"/>
      <c r="O3854" s="25"/>
      <c r="P3854" s="25"/>
      <c r="Q3854" s="25"/>
      <c r="R3854" s="25"/>
      <c r="S3854" s="25"/>
      <c r="T3854" s="671"/>
      <c r="U3854" s="730" t="str">
        <f t="shared" si="63"/>
        <v/>
      </c>
    </row>
    <row r="3855" spans="1:21" x14ac:dyDescent="0.25">
      <c r="A3855" s="36" t="str">
        <f>'0'!$A$4</f>
        <v>………………..</v>
      </c>
      <c r="B3855" s="37">
        <f>'0'!$A$2</f>
        <v>46112</v>
      </c>
      <c r="C3855" s="37" t="s">
        <v>1197</v>
      </c>
      <c r="D3855" s="195"/>
      <c r="E3855" s="23"/>
      <c r="F3855" s="14"/>
      <c r="G3855" s="22"/>
      <c r="H3855" s="656"/>
      <c r="I3855" s="656"/>
      <c r="J3855" s="656"/>
      <c r="K3855" s="25"/>
      <c r="L3855" s="25"/>
      <c r="M3855" s="25"/>
      <c r="N3855" s="25"/>
      <c r="O3855" s="25"/>
      <c r="P3855" s="25"/>
      <c r="Q3855" s="25"/>
      <c r="R3855" s="25"/>
      <c r="S3855" s="25"/>
      <c r="T3855" s="671"/>
      <c r="U3855" s="730" t="str">
        <f t="shared" si="63"/>
        <v/>
      </c>
    </row>
    <row r="3856" spans="1:21" x14ac:dyDescent="0.25">
      <c r="A3856" s="36" t="str">
        <f>'0'!$A$4</f>
        <v>………………..</v>
      </c>
      <c r="B3856" s="37">
        <f>'0'!$A$2</f>
        <v>46112</v>
      </c>
      <c r="C3856" s="37" t="s">
        <v>1197</v>
      </c>
      <c r="D3856" s="195"/>
      <c r="E3856" s="23"/>
      <c r="F3856" s="14"/>
      <c r="G3856" s="22"/>
      <c r="H3856" s="656"/>
      <c r="I3856" s="656"/>
      <c r="J3856" s="656"/>
      <c r="K3856" s="25"/>
      <c r="L3856" s="25"/>
      <c r="M3856" s="25"/>
      <c r="N3856" s="25"/>
      <c r="O3856" s="25"/>
      <c r="P3856" s="25"/>
      <c r="Q3856" s="25"/>
      <c r="R3856" s="25"/>
      <c r="S3856" s="25"/>
      <c r="T3856" s="671"/>
      <c r="U3856" s="730" t="str">
        <f t="shared" si="63"/>
        <v/>
      </c>
    </row>
    <row r="3857" spans="1:21" x14ac:dyDescent="0.25">
      <c r="A3857" s="36" t="str">
        <f>'0'!$A$4</f>
        <v>………………..</v>
      </c>
      <c r="B3857" s="37">
        <f>'0'!$A$2</f>
        <v>46112</v>
      </c>
      <c r="C3857" s="37" t="s">
        <v>1197</v>
      </c>
      <c r="D3857" s="195"/>
      <c r="E3857" s="23"/>
      <c r="F3857" s="14"/>
      <c r="G3857" s="22"/>
      <c r="H3857" s="656"/>
      <c r="I3857" s="656"/>
      <c r="J3857" s="656"/>
      <c r="K3857" s="25"/>
      <c r="L3857" s="25"/>
      <c r="M3857" s="25"/>
      <c r="N3857" s="25"/>
      <c r="O3857" s="25"/>
      <c r="P3857" s="25"/>
      <c r="Q3857" s="25"/>
      <c r="R3857" s="25"/>
      <c r="S3857" s="25"/>
      <c r="T3857" s="671"/>
      <c r="U3857" s="730" t="str">
        <f t="shared" si="63"/>
        <v/>
      </c>
    </row>
    <row r="3858" spans="1:21" x14ac:dyDescent="0.25">
      <c r="A3858" s="36" t="str">
        <f>'0'!$A$4</f>
        <v>………………..</v>
      </c>
      <c r="B3858" s="37">
        <f>'0'!$A$2</f>
        <v>46112</v>
      </c>
      <c r="C3858" s="37" t="s">
        <v>1197</v>
      </c>
      <c r="D3858" s="195"/>
      <c r="E3858" s="23"/>
      <c r="F3858" s="14"/>
      <c r="G3858" s="22"/>
      <c r="H3858" s="656"/>
      <c r="I3858" s="656"/>
      <c r="J3858" s="656"/>
      <c r="K3858" s="25"/>
      <c r="L3858" s="25"/>
      <c r="M3858" s="25"/>
      <c r="N3858" s="25"/>
      <c r="O3858" s="25"/>
      <c r="P3858" s="25"/>
      <c r="Q3858" s="25"/>
      <c r="R3858" s="25"/>
      <c r="S3858" s="25"/>
      <c r="T3858" s="671"/>
      <c r="U3858" s="730" t="str">
        <f t="shared" si="63"/>
        <v/>
      </c>
    </row>
    <row r="3859" spans="1:21" x14ac:dyDescent="0.25">
      <c r="A3859" s="36" t="str">
        <f>'0'!$A$4</f>
        <v>………………..</v>
      </c>
      <c r="B3859" s="37">
        <f>'0'!$A$2</f>
        <v>46112</v>
      </c>
      <c r="C3859" s="37" t="s">
        <v>1197</v>
      </c>
      <c r="D3859" s="195"/>
      <c r="E3859" s="23"/>
      <c r="F3859" s="14"/>
      <c r="G3859" s="22"/>
      <c r="H3859" s="656"/>
      <c r="I3859" s="656"/>
      <c r="J3859" s="656"/>
      <c r="K3859" s="25"/>
      <c r="L3859" s="25"/>
      <c r="M3859" s="25"/>
      <c r="N3859" s="25"/>
      <c r="O3859" s="25"/>
      <c r="P3859" s="25"/>
      <c r="Q3859" s="25"/>
      <c r="R3859" s="25"/>
      <c r="S3859" s="25"/>
      <c r="T3859" s="671"/>
      <c r="U3859" s="730" t="str">
        <f t="shared" si="63"/>
        <v/>
      </c>
    </row>
    <row r="3860" spans="1:21" x14ac:dyDescent="0.25">
      <c r="A3860" s="36" t="str">
        <f>'0'!$A$4</f>
        <v>………………..</v>
      </c>
      <c r="B3860" s="37">
        <f>'0'!$A$2</f>
        <v>46112</v>
      </c>
      <c r="C3860" s="37" t="s">
        <v>1197</v>
      </c>
      <c r="D3860" s="195"/>
      <c r="E3860" s="23"/>
      <c r="F3860" s="14"/>
      <c r="G3860" s="22"/>
      <c r="H3860" s="656"/>
      <c r="I3860" s="656"/>
      <c r="J3860" s="656"/>
      <c r="K3860" s="25"/>
      <c r="L3860" s="25"/>
      <c r="M3860" s="25"/>
      <c r="N3860" s="25"/>
      <c r="O3860" s="25"/>
      <c r="P3860" s="25"/>
      <c r="Q3860" s="25"/>
      <c r="R3860" s="25"/>
      <c r="S3860" s="25"/>
      <c r="T3860" s="671"/>
      <c r="U3860" s="730" t="str">
        <f t="shared" si="63"/>
        <v/>
      </c>
    </row>
    <row r="3861" spans="1:21" x14ac:dyDescent="0.25">
      <c r="A3861" s="36" t="str">
        <f>'0'!$A$4</f>
        <v>………………..</v>
      </c>
      <c r="B3861" s="37">
        <f>'0'!$A$2</f>
        <v>46112</v>
      </c>
      <c r="C3861" s="37" t="s">
        <v>1197</v>
      </c>
      <c r="D3861" s="195"/>
      <c r="E3861" s="23"/>
      <c r="F3861" s="14"/>
      <c r="G3861" s="22"/>
      <c r="H3861" s="656"/>
      <c r="I3861" s="656"/>
      <c r="J3861" s="656"/>
      <c r="K3861" s="25"/>
      <c r="L3861" s="25"/>
      <c r="M3861" s="25"/>
      <c r="N3861" s="25"/>
      <c r="O3861" s="25"/>
      <c r="P3861" s="25"/>
      <c r="Q3861" s="25"/>
      <c r="R3861" s="25"/>
      <c r="S3861" s="25"/>
      <c r="T3861" s="671"/>
      <c r="U3861" s="730" t="str">
        <f t="shared" si="63"/>
        <v/>
      </c>
    </row>
    <row r="3862" spans="1:21" x14ac:dyDescent="0.25">
      <c r="A3862" s="36" t="str">
        <f>'0'!$A$4</f>
        <v>………………..</v>
      </c>
      <c r="B3862" s="37">
        <f>'0'!$A$2</f>
        <v>46112</v>
      </c>
      <c r="C3862" s="37" t="s">
        <v>1197</v>
      </c>
      <c r="D3862" s="195"/>
      <c r="E3862" s="23"/>
      <c r="F3862" s="14"/>
      <c r="G3862" s="22"/>
      <c r="H3862" s="656"/>
      <c r="I3862" s="656"/>
      <c r="J3862" s="656"/>
      <c r="K3862" s="25"/>
      <c r="L3862" s="25"/>
      <c r="M3862" s="25"/>
      <c r="N3862" s="25"/>
      <c r="O3862" s="25"/>
      <c r="P3862" s="25"/>
      <c r="Q3862" s="25"/>
      <c r="R3862" s="25"/>
      <c r="S3862" s="25"/>
      <c r="T3862" s="671"/>
      <c r="U3862" s="730" t="str">
        <f t="shared" si="63"/>
        <v/>
      </c>
    </row>
    <row r="3863" spans="1:21" x14ac:dyDescent="0.25">
      <c r="A3863" s="36" t="str">
        <f>'0'!$A$4</f>
        <v>………………..</v>
      </c>
      <c r="B3863" s="37">
        <f>'0'!$A$2</f>
        <v>46112</v>
      </c>
      <c r="C3863" s="37" t="s">
        <v>1197</v>
      </c>
      <c r="D3863" s="195"/>
      <c r="E3863" s="23"/>
      <c r="F3863" s="14"/>
      <c r="G3863" s="22"/>
      <c r="H3863" s="656"/>
      <c r="I3863" s="656"/>
      <c r="J3863" s="656"/>
      <c r="K3863" s="25"/>
      <c r="L3863" s="25"/>
      <c r="M3863" s="25"/>
      <c r="N3863" s="25"/>
      <c r="O3863" s="25"/>
      <c r="P3863" s="25"/>
      <c r="Q3863" s="25"/>
      <c r="R3863" s="25"/>
      <c r="S3863" s="25"/>
      <c r="T3863" s="671"/>
      <c r="U3863" s="730" t="str">
        <f t="shared" si="63"/>
        <v/>
      </c>
    </row>
    <row r="3864" spans="1:21" x14ac:dyDescent="0.25">
      <c r="A3864" s="36" t="str">
        <f>'0'!$A$4</f>
        <v>………………..</v>
      </c>
      <c r="B3864" s="37">
        <f>'0'!$A$2</f>
        <v>46112</v>
      </c>
      <c r="C3864" s="37" t="s">
        <v>1197</v>
      </c>
      <c r="D3864" s="195"/>
      <c r="E3864" s="23"/>
      <c r="F3864" s="14"/>
      <c r="G3864" s="22"/>
      <c r="H3864" s="656"/>
      <c r="I3864" s="656"/>
      <c r="J3864" s="656"/>
      <c r="K3864" s="25"/>
      <c r="L3864" s="25"/>
      <c r="M3864" s="25"/>
      <c r="N3864" s="25"/>
      <c r="O3864" s="25"/>
      <c r="P3864" s="25"/>
      <c r="Q3864" s="25"/>
      <c r="R3864" s="25"/>
      <c r="S3864" s="25"/>
      <c r="T3864" s="671"/>
      <c r="U3864" s="730" t="str">
        <f t="shared" si="63"/>
        <v/>
      </c>
    </row>
    <row r="3865" spans="1:21" x14ac:dyDescent="0.25">
      <c r="A3865" s="36" t="str">
        <f>'0'!$A$4</f>
        <v>………………..</v>
      </c>
      <c r="B3865" s="37">
        <f>'0'!$A$2</f>
        <v>46112</v>
      </c>
      <c r="C3865" s="37" t="s">
        <v>1197</v>
      </c>
      <c r="D3865" s="195"/>
      <c r="E3865" s="23"/>
      <c r="F3865" s="14"/>
      <c r="G3865" s="22"/>
      <c r="H3865" s="656"/>
      <c r="I3865" s="656"/>
      <c r="J3865" s="656"/>
      <c r="K3865" s="25"/>
      <c r="L3865" s="25"/>
      <c r="M3865" s="25"/>
      <c r="N3865" s="25"/>
      <c r="O3865" s="25"/>
      <c r="P3865" s="25"/>
      <c r="Q3865" s="25"/>
      <c r="R3865" s="25"/>
      <c r="S3865" s="25"/>
      <c r="T3865" s="671"/>
      <c r="U3865" s="730" t="str">
        <f t="shared" si="63"/>
        <v/>
      </c>
    </row>
    <row r="3866" spans="1:21" x14ac:dyDescent="0.25">
      <c r="A3866" s="36" t="str">
        <f>'0'!$A$4</f>
        <v>………………..</v>
      </c>
      <c r="B3866" s="37">
        <f>'0'!$A$2</f>
        <v>46112</v>
      </c>
      <c r="C3866" s="37" t="s">
        <v>1197</v>
      </c>
      <c r="D3866" s="195"/>
      <c r="E3866" s="23"/>
      <c r="F3866" s="14"/>
      <c r="G3866" s="22"/>
      <c r="H3866" s="656"/>
      <c r="I3866" s="656"/>
      <c r="J3866" s="656"/>
      <c r="K3866" s="25"/>
      <c r="L3866" s="25"/>
      <c r="M3866" s="25"/>
      <c r="N3866" s="25"/>
      <c r="O3866" s="25"/>
      <c r="P3866" s="25"/>
      <c r="Q3866" s="25"/>
      <c r="R3866" s="25"/>
      <c r="S3866" s="25"/>
      <c r="T3866" s="671"/>
      <c r="U3866" s="730" t="str">
        <f t="shared" si="63"/>
        <v/>
      </c>
    </row>
    <row r="3867" spans="1:21" x14ac:dyDescent="0.25">
      <c r="A3867" s="36" t="str">
        <f>'0'!$A$4</f>
        <v>………………..</v>
      </c>
      <c r="B3867" s="37">
        <f>'0'!$A$2</f>
        <v>46112</v>
      </c>
      <c r="C3867" s="37" t="s">
        <v>1197</v>
      </c>
      <c r="D3867" s="195"/>
      <c r="E3867" s="23"/>
      <c r="F3867" s="14"/>
      <c r="G3867" s="22"/>
      <c r="H3867" s="656"/>
      <c r="I3867" s="656"/>
      <c r="J3867" s="656"/>
      <c r="K3867" s="25"/>
      <c r="L3867" s="25"/>
      <c r="M3867" s="25"/>
      <c r="N3867" s="25"/>
      <c r="O3867" s="25"/>
      <c r="P3867" s="25"/>
      <c r="Q3867" s="25"/>
      <c r="R3867" s="25"/>
      <c r="S3867" s="25"/>
      <c r="T3867" s="671"/>
      <c r="U3867" s="730" t="str">
        <f t="shared" si="63"/>
        <v/>
      </c>
    </row>
    <row r="3868" spans="1:21" x14ac:dyDescent="0.25">
      <c r="A3868" s="36" t="str">
        <f>'0'!$A$4</f>
        <v>………………..</v>
      </c>
      <c r="B3868" s="37">
        <f>'0'!$A$2</f>
        <v>46112</v>
      </c>
      <c r="C3868" s="37" t="s">
        <v>1197</v>
      </c>
      <c r="D3868" s="195"/>
      <c r="E3868" s="23"/>
      <c r="F3868" s="14"/>
      <c r="G3868" s="22"/>
      <c r="H3868" s="656"/>
      <c r="I3868" s="656"/>
      <c r="J3868" s="656"/>
      <c r="K3868" s="25"/>
      <c r="L3868" s="25"/>
      <c r="M3868" s="25"/>
      <c r="N3868" s="25"/>
      <c r="O3868" s="25"/>
      <c r="P3868" s="25"/>
      <c r="Q3868" s="25"/>
      <c r="R3868" s="25"/>
      <c r="S3868" s="25"/>
      <c r="T3868" s="671"/>
      <c r="U3868" s="730" t="str">
        <f t="shared" si="63"/>
        <v/>
      </c>
    </row>
    <row r="3869" spans="1:21" x14ac:dyDescent="0.25">
      <c r="A3869" s="36" t="str">
        <f>'0'!$A$4</f>
        <v>………………..</v>
      </c>
      <c r="B3869" s="37">
        <f>'0'!$A$2</f>
        <v>46112</v>
      </c>
      <c r="C3869" s="37" t="s">
        <v>1197</v>
      </c>
      <c r="D3869" s="195"/>
      <c r="E3869" s="23"/>
      <c r="F3869" s="14"/>
      <c r="G3869" s="22"/>
      <c r="H3869" s="656"/>
      <c r="I3869" s="656"/>
      <c r="J3869" s="656"/>
      <c r="K3869" s="25"/>
      <c r="L3869" s="25"/>
      <c r="M3869" s="25"/>
      <c r="N3869" s="25"/>
      <c r="O3869" s="25"/>
      <c r="P3869" s="25"/>
      <c r="Q3869" s="25"/>
      <c r="R3869" s="25"/>
      <c r="S3869" s="25"/>
      <c r="T3869" s="671"/>
      <c r="U3869" s="730" t="str">
        <f t="shared" si="63"/>
        <v/>
      </c>
    </row>
    <row r="3870" spans="1:21" x14ac:dyDescent="0.25">
      <c r="A3870" s="36" t="str">
        <f>'0'!$A$4</f>
        <v>………………..</v>
      </c>
      <c r="B3870" s="37">
        <f>'0'!$A$2</f>
        <v>46112</v>
      </c>
      <c r="C3870" s="37" t="s">
        <v>1197</v>
      </c>
      <c r="D3870" s="195"/>
      <c r="E3870" s="23"/>
      <c r="F3870" s="14"/>
      <c r="G3870" s="22"/>
      <c r="H3870" s="656"/>
      <c r="I3870" s="656"/>
      <c r="J3870" s="656"/>
      <c r="K3870" s="25"/>
      <c r="L3870" s="25"/>
      <c r="M3870" s="25"/>
      <c r="N3870" s="25"/>
      <c r="O3870" s="25"/>
      <c r="P3870" s="25"/>
      <c r="Q3870" s="25"/>
      <c r="R3870" s="25"/>
      <c r="S3870" s="25"/>
      <c r="T3870" s="671"/>
      <c r="U3870" s="730" t="str">
        <f t="shared" si="63"/>
        <v/>
      </c>
    </row>
    <row r="3871" spans="1:21" x14ac:dyDescent="0.25">
      <c r="A3871" s="36" t="str">
        <f>'0'!$A$4</f>
        <v>………………..</v>
      </c>
      <c r="B3871" s="37">
        <f>'0'!$A$2</f>
        <v>46112</v>
      </c>
      <c r="C3871" s="37" t="s">
        <v>1197</v>
      </c>
      <c r="D3871" s="195"/>
      <c r="E3871" s="23"/>
      <c r="F3871" s="14"/>
      <c r="G3871" s="22"/>
      <c r="H3871" s="656"/>
      <c r="I3871" s="656"/>
      <c r="J3871" s="656"/>
      <c r="K3871" s="25"/>
      <c r="L3871" s="25"/>
      <c r="M3871" s="25"/>
      <c r="N3871" s="25"/>
      <c r="O3871" s="25"/>
      <c r="P3871" s="25"/>
      <c r="Q3871" s="25"/>
      <c r="R3871" s="25"/>
      <c r="S3871" s="25"/>
      <c r="T3871" s="671"/>
      <c r="U3871" s="730" t="str">
        <f t="shared" si="63"/>
        <v/>
      </c>
    </row>
    <row r="3872" spans="1:21" x14ac:dyDescent="0.25">
      <c r="A3872" s="36" t="str">
        <f>'0'!$A$4</f>
        <v>………………..</v>
      </c>
      <c r="B3872" s="37">
        <f>'0'!$A$2</f>
        <v>46112</v>
      </c>
      <c r="C3872" s="37" t="s">
        <v>1197</v>
      </c>
      <c r="D3872" s="195"/>
      <c r="E3872" s="23"/>
      <c r="F3872" s="14"/>
      <c r="G3872" s="22"/>
      <c r="H3872" s="656"/>
      <c r="I3872" s="656"/>
      <c r="J3872" s="656"/>
      <c r="K3872" s="25"/>
      <c r="L3872" s="25"/>
      <c r="M3872" s="25"/>
      <c r="N3872" s="25"/>
      <c r="O3872" s="25"/>
      <c r="P3872" s="25"/>
      <c r="Q3872" s="25"/>
      <c r="R3872" s="25"/>
      <c r="S3872" s="25"/>
      <c r="T3872" s="671"/>
      <c r="U3872" s="730" t="str">
        <f t="shared" si="63"/>
        <v/>
      </c>
    </row>
    <row r="3873" spans="1:21" x14ac:dyDescent="0.25">
      <c r="A3873" s="36" t="str">
        <f>'0'!$A$4</f>
        <v>………………..</v>
      </c>
      <c r="B3873" s="37">
        <f>'0'!$A$2</f>
        <v>46112</v>
      </c>
      <c r="C3873" s="37" t="s">
        <v>1197</v>
      </c>
      <c r="D3873" s="195"/>
      <c r="E3873" s="23"/>
      <c r="F3873" s="14"/>
      <c r="G3873" s="22"/>
      <c r="H3873" s="656"/>
      <c r="I3873" s="656"/>
      <c r="J3873" s="656"/>
      <c r="K3873" s="25"/>
      <c r="L3873" s="25"/>
      <c r="M3873" s="25"/>
      <c r="N3873" s="25"/>
      <c r="O3873" s="25"/>
      <c r="P3873" s="25"/>
      <c r="Q3873" s="25"/>
      <c r="R3873" s="25"/>
      <c r="S3873" s="25"/>
      <c r="T3873" s="671"/>
      <c r="U3873" s="730" t="str">
        <f t="shared" si="63"/>
        <v/>
      </c>
    </row>
    <row r="3874" spans="1:21" x14ac:dyDescent="0.25">
      <c r="A3874" s="36" t="str">
        <f>'0'!$A$4</f>
        <v>………………..</v>
      </c>
      <c r="B3874" s="37">
        <f>'0'!$A$2</f>
        <v>46112</v>
      </c>
      <c r="C3874" s="37" t="s">
        <v>1197</v>
      </c>
      <c r="D3874" s="195"/>
      <c r="E3874" s="23"/>
      <c r="F3874" s="14"/>
      <c r="G3874" s="22"/>
      <c r="H3874" s="656"/>
      <c r="I3874" s="656"/>
      <c r="J3874" s="656"/>
      <c r="K3874" s="25"/>
      <c r="L3874" s="25"/>
      <c r="M3874" s="25"/>
      <c r="N3874" s="25"/>
      <c r="O3874" s="25"/>
      <c r="P3874" s="25"/>
      <c r="Q3874" s="25"/>
      <c r="R3874" s="25"/>
      <c r="S3874" s="25"/>
      <c r="T3874" s="671"/>
      <c r="U3874" s="730" t="str">
        <f t="shared" si="63"/>
        <v/>
      </c>
    </row>
    <row r="3875" spans="1:21" x14ac:dyDescent="0.25">
      <c r="A3875" s="36" t="str">
        <f>'0'!$A$4</f>
        <v>………………..</v>
      </c>
      <c r="B3875" s="37">
        <f>'0'!$A$2</f>
        <v>46112</v>
      </c>
      <c r="C3875" s="37" t="s">
        <v>1197</v>
      </c>
      <c r="D3875" s="195"/>
      <c r="E3875" s="23"/>
      <c r="F3875" s="14"/>
      <c r="G3875" s="22"/>
      <c r="H3875" s="656"/>
      <c r="I3875" s="656"/>
      <c r="J3875" s="656"/>
      <c r="K3875" s="25"/>
      <c r="L3875" s="25"/>
      <c r="M3875" s="25"/>
      <c r="N3875" s="25"/>
      <c r="O3875" s="25"/>
      <c r="P3875" s="25"/>
      <c r="Q3875" s="25"/>
      <c r="R3875" s="25"/>
      <c r="S3875" s="25"/>
      <c r="T3875" s="671"/>
      <c r="U3875" s="730" t="str">
        <f t="shared" si="63"/>
        <v/>
      </c>
    </row>
    <row r="3876" spans="1:21" x14ac:dyDescent="0.25">
      <c r="A3876" s="36" t="str">
        <f>'0'!$A$4</f>
        <v>………………..</v>
      </c>
      <c r="B3876" s="37">
        <f>'0'!$A$2</f>
        <v>46112</v>
      </c>
      <c r="C3876" s="37" t="s">
        <v>1197</v>
      </c>
      <c r="D3876" s="195"/>
      <c r="E3876" s="23"/>
      <c r="F3876" s="14"/>
      <c r="G3876" s="22"/>
      <c r="H3876" s="656"/>
      <c r="I3876" s="656"/>
      <c r="J3876" s="656"/>
      <c r="K3876" s="25"/>
      <c r="L3876" s="25"/>
      <c r="M3876" s="25"/>
      <c r="N3876" s="25"/>
      <c r="O3876" s="25"/>
      <c r="P3876" s="25"/>
      <c r="Q3876" s="25"/>
      <c r="R3876" s="25"/>
      <c r="S3876" s="25"/>
      <c r="T3876" s="671"/>
      <c r="U3876" s="730" t="str">
        <f t="shared" si="63"/>
        <v/>
      </c>
    </row>
    <row r="3877" spans="1:21" x14ac:dyDescent="0.25">
      <c r="A3877" s="36" t="str">
        <f>'0'!$A$4</f>
        <v>………………..</v>
      </c>
      <c r="B3877" s="37">
        <f>'0'!$A$2</f>
        <v>46112</v>
      </c>
      <c r="C3877" s="37" t="s">
        <v>1197</v>
      </c>
      <c r="D3877" s="195"/>
      <c r="E3877" s="23"/>
      <c r="F3877" s="14"/>
      <c r="G3877" s="22"/>
      <c r="H3877" s="656"/>
      <c r="I3877" s="656"/>
      <c r="J3877" s="656"/>
      <c r="K3877" s="25"/>
      <c r="L3877" s="25"/>
      <c r="M3877" s="25"/>
      <c r="N3877" s="25"/>
      <c r="O3877" s="25"/>
      <c r="P3877" s="25"/>
      <c r="Q3877" s="25"/>
      <c r="R3877" s="25"/>
      <c r="S3877" s="25"/>
      <c r="T3877" s="671"/>
      <c r="U3877" s="730" t="str">
        <f t="shared" si="63"/>
        <v/>
      </c>
    </row>
    <row r="3878" spans="1:21" x14ac:dyDescent="0.25">
      <c r="A3878" s="36" t="str">
        <f>'0'!$A$4</f>
        <v>………………..</v>
      </c>
      <c r="B3878" s="37">
        <f>'0'!$A$2</f>
        <v>46112</v>
      </c>
      <c r="C3878" s="37" t="s">
        <v>1197</v>
      </c>
      <c r="D3878" s="195"/>
      <c r="E3878" s="23"/>
      <c r="F3878" s="14"/>
      <c r="G3878" s="22"/>
      <c r="H3878" s="656"/>
      <c r="I3878" s="656"/>
      <c r="J3878" s="656"/>
      <c r="K3878" s="25"/>
      <c r="L3878" s="25"/>
      <c r="M3878" s="25"/>
      <c r="N3878" s="25"/>
      <c r="O3878" s="25"/>
      <c r="P3878" s="25"/>
      <c r="Q3878" s="25"/>
      <c r="R3878" s="25"/>
      <c r="S3878" s="25"/>
      <c r="T3878" s="671"/>
      <c r="U3878" s="730" t="str">
        <f t="shared" si="63"/>
        <v/>
      </c>
    </row>
    <row r="3879" spans="1:21" x14ac:dyDescent="0.25">
      <c r="A3879" s="36" t="str">
        <f>'0'!$A$4</f>
        <v>………………..</v>
      </c>
      <c r="B3879" s="37">
        <f>'0'!$A$2</f>
        <v>46112</v>
      </c>
      <c r="C3879" s="37" t="s">
        <v>1197</v>
      </c>
      <c r="D3879" s="195"/>
      <c r="E3879" s="23"/>
      <c r="F3879" s="14"/>
      <c r="G3879" s="22"/>
      <c r="H3879" s="656"/>
      <c r="I3879" s="656"/>
      <c r="J3879" s="656"/>
      <c r="K3879" s="25"/>
      <c r="L3879" s="25"/>
      <c r="M3879" s="25"/>
      <c r="N3879" s="25"/>
      <c r="O3879" s="25"/>
      <c r="P3879" s="25"/>
      <c r="Q3879" s="25"/>
      <c r="R3879" s="25"/>
      <c r="S3879" s="25"/>
      <c r="T3879" s="671"/>
      <c r="U3879" s="730" t="str">
        <f t="shared" si="63"/>
        <v/>
      </c>
    </row>
    <row r="3880" spans="1:21" x14ac:dyDescent="0.25">
      <c r="A3880" s="36" t="str">
        <f>'0'!$A$4</f>
        <v>………………..</v>
      </c>
      <c r="B3880" s="37">
        <f>'0'!$A$2</f>
        <v>46112</v>
      </c>
      <c r="C3880" s="37" t="s">
        <v>1197</v>
      </c>
      <c r="D3880" s="195"/>
      <c r="E3880" s="23"/>
      <c r="F3880" s="14"/>
      <c r="G3880" s="22"/>
      <c r="H3880" s="656"/>
      <c r="I3880" s="656"/>
      <c r="J3880" s="656"/>
      <c r="K3880" s="25"/>
      <c r="L3880" s="25"/>
      <c r="M3880" s="25"/>
      <c r="N3880" s="25"/>
      <c r="O3880" s="25"/>
      <c r="P3880" s="25"/>
      <c r="Q3880" s="25"/>
      <c r="R3880" s="25"/>
      <c r="S3880" s="25"/>
      <c r="T3880" s="671"/>
      <c r="U3880" s="730" t="str">
        <f t="shared" si="63"/>
        <v/>
      </c>
    </row>
    <row r="3881" spans="1:21" x14ac:dyDescent="0.25">
      <c r="A3881" s="36" t="str">
        <f>'0'!$A$4</f>
        <v>………………..</v>
      </c>
      <c r="B3881" s="37">
        <f>'0'!$A$2</f>
        <v>46112</v>
      </c>
      <c r="C3881" s="37" t="s">
        <v>1197</v>
      </c>
      <c r="D3881" s="195"/>
      <c r="E3881" s="23"/>
      <c r="F3881" s="14"/>
      <c r="G3881" s="22"/>
      <c r="H3881" s="656"/>
      <c r="I3881" s="656"/>
      <c r="J3881" s="656"/>
      <c r="K3881" s="25"/>
      <c r="L3881" s="25"/>
      <c r="M3881" s="25"/>
      <c r="N3881" s="25"/>
      <c r="O3881" s="25"/>
      <c r="P3881" s="25"/>
      <c r="Q3881" s="25"/>
      <c r="R3881" s="25"/>
      <c r="S3881" s="25"/>
      <c r="T3881" s="671"/>
      <c r="U3881" s="730" t="str">
        <f t="shared" si="63"/>
        <v/>
      </c>
    </row>
    <row r="3882" spans="1:21" x14ac:dyDescent="0.25">
      <c r="A3882" s="36" t="str">
        <f>'0'!$A$4</f>
        <v>………………..</v>
      </c>
      <c r="B3882" s="37">
        <f>'0'!$A$2</f>
        <v>46112</v>
      </c>
      <c r="C3882" s="37" t="s">
        <v>1197</v>
      </c>
      <c r="D3882" s="195"/>
      <c r="E3882" s="23"/>
      <c r="F3882" s="14"/>
      <c r="G3882" s="22"/>
      <c r="H3882" s="656"/>
      <c r="I3882" s="656"/>
      <c r="J3882" s="656"/>
      <c r="K3882" s="25"/>
      <c r="L3882" s="25"/>
      <c r="M3882" s="25"/>
      <c r="N3882" s="25"/>
      <c r="O3882" s="25"/>
      <c r="P3882" s="25"/>
      <c r="Q3882" s="25"/>
      <c r="R3882" s="25"/>
      <c r="S3882" s="25"/>
      <c r="T3882" s="671"/>
      <c r="U3882" s="730" t="str">
        <f t="shared" si="63"/>
        <v/>
      </c>
    </row>
    <row r="3883" spans="1:21" x14ac:dyDescent="0.25">
      <c r="A3883" s="36" t="str">
        <f>'0'!$A$4</f>
        <v>………………..</v>
      </c>
      <c r="B3883" s="37">
        <f>'0'!$A$2</f>
        <v>46112</v>
      </c>
      <c r="C3883" s="37" t="s">
        <v>1197</v>
      </c>
      <c r="D3883" s="195"/>
      <c r="E3883" s="23"/>
      <c r="F3883" s="14"/>
      <c r="G3883" s="22"/>
      <c r="H3883" s="656"/>
      <c r="I3883" s="656"/>
      <c r="J3883" s="656"/>
      <c r="K3883" s="25"/>
      <c r="L3883" s="25"/>
      <c r="M3883" s="25"/>
      <c r="N3883" s="25"/>
      <c r="O3883" s="25"/>
      <c r="P3883" s="25"/>
      <c r="Q3883" s="25"/>
      <c r="R3883" s="25"/>
      <c r="S3883" s="25"/>
      <c r="T3883" s="671"/>
      <c r="U3883" s="730" t="str">
        <f t="shared" si="63"/>
        <v/>
      </c>
    </row>
    <row r="3884" spans="1:21" x14ac:dyDescent="0.25">
      <c r="A3884" s="36" t="str">
        <f>'0'!$A$4</f>
        <v>………………..</v>
      </c>
      <c r="B3884" s="37">
        <f>'0'!$A$2</f>
        <v>46112</v>
      </c>
      <c r="C3884" s="37" t="s">
        <v>1197</v>
      </c>
      <c r="D3884" s="195"/>
      <c r="E3884" s="23"/>
      <c r="F3884" s="14"/>
      <c r="G3884" s="22"/>
      <c r="H3884" s="656"/>
      <c r="I3884" s="656"/>
      <c r="J3884" s="656"/>
      <c r="K3884" s="25"/>
      <c r="L3884" s="25"/>
      <c r="M3884" s="25"/>
      <c r="N3884" s="25"/>
      <c r="O3884" s="25"/>
      <c r="P3884" s="25"/>
      <c r="Q3884" s="25"/>
      <c r="R3884" s="25"/>
      <c r="S3884" s="25"/>
      <c r="T3884" s="671"/>
      <c r="U3884" s="730" t="str">
        <f t="shared" si="63"/>
        <v/>
      </c>
    </row>
    <row r="3885" spans="1:21" x14ac:dyDescent="0.25">
      <c r="A3885" s="36" t="str">
        <f>'0'!$A$4</f>
        <v>………………..</v>
      </c>
      <c r="B3885" s="37">
        <f>'0'!$A$2</f>
        <v>46112</v>
      </c>
      <c r="C3885" s="37" t="s">
        <v>1197</v>
      </c>
      <c r="D3885" s="195"/>
      <c r="E3885" s="23"/>
      <c r="F3885" s="14"/>
      <c r="G3885" s="22"/>
      <c r="H3885" s="656"/>
      <c r="I3885" s="656"/>
      <c r="J3885" s="656"/>
      <c r="K3885" s="25"/>
      <c r="L3885" s="25"/>
      <c r="M3885" s="25"/>
      <c r="N3885" s="25"/>
      <c r="O3885" s="25"/>
      <c r="P3885" s="25"/>
      <c r="Q3885" s="25"/>
      <c r="R3885" s="25"/>
      <c r="S3885" s="25"/>
      <c r="T3885" s="671"/>
      <c r="U3885" s="730" t="str">
        <f t="shared" si="63"/>
        <v/>
      </c>
    </row>
    <row r="3886" spans="1:21" x14ac:dyDescent="0.25">
      <c r="A3886" s="36" t="str">
        <f>'0'!$A$4</f>
        <v>………………..</v>
      </c>
      <c r="B3886" s="37">
        <f>'0'!$A$2</f>
        <v>46112</v>
      </c>
      <c r="C3886" s="37" t="s">
        <v>1197</v>
      </c>
      <c r="D3886" s="195"/>
      <c r="E3886" s="23"/>
      <c r="F3886" s="14"/>
      <c r="G3886" s="22"/>
      <c r="H3886" s="656"/>
      <c r="I3886" s="656"/>
      <c r="J3886" s="656"/>
      <c r="K3886" s="25"/>
      <c r="L3886" s="25"/>
      <c r="M3886" s="25"/>
      <c r="N3886" s="25"/>
      <c r="O3886" s="25"/>
      <c r="P3886" s="25"/>
      <c r="Q3886" s="25"/>
      <c r="R3886" s="25"/>
      <c r="S3886" s="25"/>
      <c r="T3886" s="671"/>
      <c r="U3886" s="730" t="str">
        <f t="shared" si="63"/>
        <v/>
      </c>
    </row>
    <row r="3887" spans="1:21" x14ac:dyDescent="0.25">
      <c r="A3887" s="36" t="str">
        <f>'0'!$A$4</f>
        <v>………………..</v>
      </c>
      <c r="B3887" s="37">
        <f>'0'!$A$2</f>
        <v>46112</v>
      </c>
      <c r="C3887" s="37" t="s">
        <v>1197</v>
      </c>
      <c r="D3887" s="195"/>
      <c r="E3887" s="23"/>
      <c r="F3887" s="14"/>
      <c r="G3887" s="22"/>
      <c r="H3887" s="656"/>
      <c r="I3887" s="656"/>
      <c r="J3887" s="656"/>
      <c r="K3887" s="25"/>
      <c r="L3887" s="25"/>
      <c r="M3887" s="25"/>
      <c r="N3887" s="25"/>
      <c r="O3887" s="25"/>
      <c r="P3887" s="25"/>
      <c r="Q3887" s="25"/>
      <c r="R3887" s="25"/>
      <c r="S3887" s="25"/>
      <c r="T3887" s="671"/>
      <c r="U3887" s="730" t="str">
        <f t="shared" si="63"/>
        <v/>
      </c>
    </row>
    <row r="3888" spans="1:21" x14ac:dyDescent="0.25">
      <c r="A3888" s="36" t="str">
        <f>'0'!$A$4</f>
        <v>………………..</v>
      </c>
      <c r="B3888" s="37">
        <f>'0'!$A$2</f>
        <v>46112</v>
      </c>
      <c r="C3888" s="37" t="s">
        <v>1197</v>
      </c>
      <c r="D3888" s="195"/>
      <c r="E3888" s="23"/>
      <c r="F3888" s="14"/>
      <c r="G3888" s="22"/>
      <c r="H3888" s="656"/>
      <c r="I3888" s="656"/>
      <c r="J3888" s="656"/>
      <c r="K3888" s="25"/>
      <c r="L3888" s="25"/>
      <c r="M3888" s="25"/>
      <c r="N3888" s="25"/>
      <c r="O3888" s="25"/>
      <c r="P3888" s="25"/>
      <c r="Q3888" s="25"/>
      <c r="R3888" s="25"/>
      <c r="S3888" s="25"/>
      <c r="T3888" s="671"/>
      <c r="U3888" s="730" t="str">
        <f t="shared" si="63"/>
        <v/>
      </c>
    </row>
    <row r="3889" spans="1:21" x14ac:dyDescent="0.25">
      <c r="A3889" s="36" t="str">
        <f>'0'!$A$4</f>
        <v>………………..</v>
      </c>
      <c r="B3889" s="37">
        <f>'0'!$A$2</f>
        <v>46112</v>
      </c>
      <c r="C3889" s="37" t="s">
        <v>1197</v>
      </c>
      <c r="D3889" s="195"/>
      <c r="E3889" s="23"/>
      <c r="F3889" s="14"/>
      <c r="G3889" s="22"/>
      <c r="H3889" s="656"/>
      <c r="I3889" s="656"/>
      <c r="J3889" s="656"/>
      <c r="K3889" s="25"/>
      <c r="L3889" s="25"/>
      <c r="M3889" s="25"/>
      <c r="N3889" s="25"/>
      <c r="O3889" s="25"/>
      <c r="P3889" s="25"/>
      <c r="Q3889" s="25"/>
      <c r="R3889" s="25"/>
      <c r="S3889" s="25"/>
      <c r="T3889" s="671"/>
      <c r="U3889" s="730" t="str">
        <f t="shared" si="63"/>
        <v/>
      </c>
    </row>
    <row r="3890" spans="1:21" x14ac:dyDescent="0.25">
      <c r="A3890" s="36" t="str">
        <f>'0'!$A$4</f>
        <v>………………..</v>
      </c>
      <c r="B3890" s="37">
        <f>'0'!$A$2</f>
        <v>46112</v>
      </c>
      <c r="C3890" s="37" t="s">
        <v>1197</v>
      </c>
      <c r="D3890" s="195"/>
      <c r="E3890" s="23"/>
      <c r="F3890" s="14"/>
      <c r="G3890" s="22"/>
      <c r="H3890" s="656"/>
      <c r="I3890" s="656"/>
      <c r="J3890" s="656"/>
      <c r="K3890" s="25"/>
      <c r="L3890" s="25"/>
      <c r="M3890" s="25"/>
      <c r="N3890" s="25"/>
      <c r="O3890" s="25"/>
      <c r="P3890" s="25"/>
      <c r="Q3890" s="25"/>
      <c r="R3890" s="25"/>
      <c r="S3890" s="25"/>
      <c r="T3890" s="671"/>
      <c r="U3890" s="730" t="str">
        <f t="shared" si="63"/>
        <v/>
      </c>
    </row>
    <row r="3891" spans="1:21" x14ac:dyDescent="0.25">
      <c r="A3891" s="36" t="str">
        <f>'0'!$A$4</f>
        <v>………………..</v>
      </c>
      <c r="B3891" s="37">
        <f>'0'!$A$2</f>
        <v>46112</v>
      </c>
      <c r="C3891" s="37" t="s">
        <v>1197</v>
      </c>
      <c r="D3891" s="195"/>
      <c r="E3891" s="23"/>
      <c r="F3891" s="14"/>
      <c r="G3891" s="22"/>
      <c r="H3891" s="656"/>
      <c r="I3891" s="656"/>
      <c r="J3891" s="656"/>
      <c r="K3891" s="25"/>
      <c r="L3891" s="25"/>
      <c r="M3891" s="25"/>
      <c r="N3891" s="25"/>
      <c r="O3891" s="25"/>
      <c r="P3891" s="25"/>
      <c r="Q3891" s="25"/>
      <c r="R3891" s="25"/>
      <c r="S3891" s="25"/>
      <c r="T3891" s="671"/>
      <c r="U3891" s="730" t="str">
        <f t="shared" si="63"/>
        <v/>
      </c>
    </row>
    <row r="3892" spans="1:21" x14ac:dyDescent="0.25">
      <c r="A3892" s="36" t="str">
        <f>'0'!$A$4</f>
        <v>………………..</v>
      </c>
      <c r="B3892" s="37">
        <f>'0'!$A$2</f>
        <v>46112</v>
      </c>
      <c r="C3892" s="37" t="s">
        <v>1197</v>
      </c>
      <c r="D3892" s="195"/>
      <c r="E3892" s="23"/>
      <c r="F3892" s="14"/>
      <c r="G3892" s="22"/>
      <c r="H3892" s="656"/>
      <c r="I3892" s="656"/>
      <c r="J3892" s="656"/>
      <c r="K3892" s="25"/>
      <c r="L3892" s="25"/>
      <c r="M3892" s="25"/>
      <c r="N3892" s="25"/>
      <c r="O3892" s="25"/>
      <c r="P3892" s="25"/>
      <c r="Q3892" s="25"/>
      <c r="R3892" s="25"/>
      <c r="S3892" s="25"/>
      <c r="T3892" s="671"/>
      <c r="U3892" s="730" t="str">
        <f t="shared" si="63"/>
        <v/>
      </c>
    </row>
    <row r="3893" spans="1:21" x14ac:dyDescent="0.25">
      <c r="A3893" s="36" t="str">
        <f>'0'!$A$4</f>
        <v>………………..</v>
      </c>
      <c r="B3893" s="37">
        <f>'0'!$A$2</f>
        <v>46112</v>
      </c>
      <c r="C3893" s="37" t="s">
        <v>1197</v>
      </c>
      <c r="D3893" s="195"/>
      <c r="E3893" s="23"/>
      <c r="F3893" s="14"/>
      <c r="G3893" s="22"/>
      <c r="H3893" s="656"/>
      <c r="I3893" s="656"/>
      <c r="J3893" s="656"/>
      <c r="K3893" s="25"/>
      <c r="L3893" s="25"/>
      <c r="M3893" s="25"/>
      <c r="N3893" s="25"/>
      <c r="O3893" s="25"/>
      <c r="P3893" s="25"/>
      <c r="Q3893" s="25"/>
      <c r="R3893" s="25"/>
      <c r="S3893" s="25"/>
      <c r="T3893" s="671"/>
      <c r="U3893" s="730" t="str">
        <f t="shared" si="63"/>
        <v/>
      </c>
    </row>
    <row r="3894" spans="1:21" x14ac:dyDescent="0.25">
      <c r="A3894" s="36" t="str">
        <f>'0'!$A$4</f>
        <v>………………..</v>
      </c>
      <c r="B3894" s="37">
        <f>'0'!$A$2</f>
        <v>46112</v>
      </c>
      <c r="C3894" s="37" t="s">
        <v>1197</v>
      </c>
      <c r="D3894" s="195"/>
      <c r="E3894" s="23"/>
      <c r="F3894" s="14"/>
      <c r="G3894" s="22"/>
      <c r="H3894" s="656"/>
      <c r="I3894" s="656"/>
      <c r="J3894" s="656"/>
      <c r="K3894" s="25"/>
      <c r="L3894" s="25"/>
      <c r="M3894" s="25"/>
      <c r="N3894" s="25"/>
      <c r="O3894" s="25"/>
      <c r="P3894" s="25"/>
      <c r="Q3894" s="25"/>
      <c r="R3894" s="25"/>
      <c r="S3894" s="25"/>
      <c r="T3894" s="671"/>
      <c r="U3894" s="730" t="str">
        <f t="shared" si="63"/>
        <v/>
      </c>
    </row>
    <row r="3895" spans="1:21" x14ac:dyDescent="0.25">
      <c r="A3895" s="36" t="str">
        <f>'0'!$A$4</f>
        <v>………………..</v>
      </c>
      <c r="B3895" s="37">
        <f>'0'!$A$2</f>
        <v>46112</v>
      </c>
      <c r="C3895" s="37" t="s">
        <v>1197</v>
      </c>
      <c r="D3895" s="195"/>
      <c r="E3895" s="23"/>
      <c r="F3895" s="14"/>
      <c r="G3895" s="22"/>
      <c r="H3895" s="656"/>
      <c r="I3895" s="656"/>
      <c r="J3895" s="656"/>
      <c r="K3895" s="25"/>
      <c r="L3895" s="25"/>
      <c r="M3895" s="25"/>
      <c r="N3895" s="25"/>
      <c r="O3895" s="25"/>
      <c r="P3895" s="25"/>
      <c r="Q3895" s="25"/>
      <c r="R3895" s="25"/>
      <c r="S3895" s="25"/>
      <c r="T3895" s="671"/>
      <c r="U3895" s="730" t="str">
        <f t="shared" si="63"/>
        <v/>
      </c>
    </row>
    <row r="3896" spans="1:21" x14ac:dyDescent="0.25">
      <c r="A3896" s="36" t="str">
        <f>'0'!$A$4</f>
        <v>………………..</v>
      </c>
      <c r="B3896" s="37">
        <f>'0'!$A$2</f>
        <v>46112</v>
      </c>
      <c r="C3896" s="37" t="s">
        <v>1197</v>
      </c>
      <c r="D3896" s="195"/>
      <c r="E3896" s="23"/>
      <c r="F3896" s="14"/>
      <c r="G3896" s="22"/>
      <c r="H3896" s="656"/>
      <c r="I3896" s="656"/>
      <c r="J3896" s="656"/>
      <c r="K3896" s="25"/>
      <c r="L3896" s="25"/>
      <c r="M3896" s="25"/>
      <c r="N3896" s="25"/>
      <c r="O3896" s="25"/>
      <c r="P3896" s="25"/>
      <c r="Q3896" s="25"/>
      <c r="R3896" s="25"/>
      <c r="S3896" s="25"/>
      <c r="T3896" s="671"/>
      <c r="U3896" s="730" t="str">
        <f t="shared" si="63"/>
        <v/>
      </c>
    </row>
    <row r="3897" spans="1:21" x14ac:dyDescent="0.25">
      <c r="A3897" s="36" t="str">
        <f>'0'!$A$4</f>
        <v>………………..</v>
      </c>
      <c r="B3897" s="37">
        <f>'0'!$A$2</f>
        <v>46112</v>
      </c>
      <c r="C3897" s="37" t="s">
        <v>1197</v>
      </c>
      <c r="D3897" s="195"/>
      <c r="E3897" s="23"/>
      <c r="F3897" s="14"/>
      <c r="G3897" s="22"/>
      <c r="H3897" s="656"/>
      <c r="I3897" s="656"/>
      <c r="J3897" s="656"/>
      <c r="K3897" s="25"/>
      <c r="L3897" s="25"/>
      <c r="M3897" s="25"/>
      <c r="N3897" s="25"/>
      <c r="O3897" s="25"/>
      <c r="P3897" s="25"/>
      <c r="Q3897" s="25"/>
      <c r="R3897" s="25"/>
      <c r="S3897" s="25"/>
      <c r="T3897" s="671"/>
      <c r="U3897" s="730" t="str">
        <f t="shared" si="63"/>
        <v/>
      </c>
    </row>
    <row r="3898" spans="1:21" x14ac:dyDescent="0.25">
      <c r="A3898" s="36" t="str">
        <f>'0'!$A$4</f>
        <v>………………..</v>
      </c>
      <c r="B3898" s="37">
        <f>'0'!$A$2</f>
        <v>46112</v>
      </c>
      <c r="C3898" s="37" t="s">
        <v>1197</v>
      </c>
      <c r="D3898" s="195"/>
      <c r="E3898" s="23"/>
      <c r="F3898" s="14"/>
      <c r="G3898" s="22"/>
      <c r="H3898" s="656"/>
      <c r="I3898" s="656"/>
      <c r="J3898" s="656"/>
      <c r="K3898" s="25"/>
      <c r="L3898" s="25"/>
      <c r="M3898" s="25"/>
      <c r="N3898" s="25"/>
      <c r="O3898" s="25"/>
      <c r="P3898" s="25"/>
      <c r="Q3898" s="25"/>
      <c r="R3898" s="25"/>
      <c r="S3898" s="25"/>
      <c r="T3898" s="671"/>
      <c r="U3898" s="730" t="str">
        <f t="shared" si="63"/>
        <v/>
      </c>
    </row>
    <row r="3899" spans="1:21" x14ac:dyDescent="0.25">
      <c r="A3899" s="36" t="str">
        <f>'0'!$A$4</f>
        <v>………………..</v>
      </c>
      <c r="B3899" s="37">
        <f>'0'!$A$2</f>
        <v>46112</v>
      </c>
      <c r="C3899" s="37" t="s">
        <v>1197</v>
      </c>
      <c r="D3899" s="195"/>
      <c r="E3899" s="23"/>
      <c r="F3899" s="14"/>
      <c r="G3899" s="22"/>
      <c r="H3899" s="656"/>
      <c r="I3899" s="656"/>
      <c r="J3899" s="656"/>
      <c r="K3899" s="25"/>
      <c r="L3899" s="25"/>
      <c r="M3899" s="25"/>
      <c r="N3899" s="25"/>
      <c r="O3899" s="25"/>
      <c r="P3899" s="25"/>
      <c r="Q3899" s="25"/>
      <c r="R3899" s="25"/>
      <c r="S3899" s="25"/>
      <c r="T3899" s="671"/>
      <c r="U3899" s="730" t="str">
        <f t="shared" si="63"/>
        <v/>
      </c>
    </row>
    <row r="3900" spans="1:21" x14ac:dyDescent="0.25">
      <c r="A3900" s="36" t="str">
        <f>'0'!$A$4</f>
        <v>………………..</v>
      </c>
      <c r="B3900" s="37">
        <f>'0'!$A$2</f>
        <v>46112</v>
      </c>
      <c r="C3900" s="37" t="s">
        <v>1197</v>
      </c>
      <c r="D3900" s="195"/>
      <c r="E3900" s="23"/>
      <c r="F3900" s="14"/>
      <c r="G3900" s="22"/>
      <c r="H3900" s="656"/>
      <c r="I3900" s="656"/>
      <c r="J3900" s="656"/>
      <c r="K3900" s="25"/>
      <c r="L3900" s="25"/>
      <c r="M3900" s="25"/>
      <c r="N3900" s="25"/>
      <c r="O3900" s="25"/>
      <c r="P3900" s="25"/>
      <c r="Q3900" s="25"/>
      <c r="R3900" s="25"/>
      <c r="S3900" s="25"/>
      <c r="T3900" s="671"/>
      <c r="U3900" s="730" t="str">
        <f t="shared" si="63"/>
        <v/>
      </c>
    </row>
    <row r="3901" spans="1:21" x14ac:dyDescent="0.25">
      <c r="A3901" s="36" t="str">
        <f>'0'!$A$4</f>
        <v>………………..</v>
      </c>
      <c r="B3901" s="37">
        <f>'0'!$A$2</f>
        <v>46112</v>
      </c>
      <c r="C3901" s="37" t="s">
        <v>1197</v>
      </c>
      <c r="D3901" s="195"/>
      <c r="E3901" s="23"/>
      <c r="F3901" s="14"/>
      <c r="G3901" s="22"/>
      <c r="H3901" s="656"/>
      <c r="I3901" s="656"/>
      <c r="J3901" s="656"/>
      <c r="K3901" s="25"/>
      <c r="L3901" s="25"/>
      <c r="M3901" s="25"/>
      <c r="N3901" s="25"/>
      <c r="O3901" s="25"/>
      <c r="P3901" s="25"/>
      <c r="Q3901" s="25"/>
      <c r="R3901" s="25"/>
      <c r="S3901" s="25"/>
      <c r="T3901" s="671"/>
      <c r="U3901" s="730" t="str">
        <f t="shared" si="63"/>
        <v/>
      </c>
    </row>
    <row r="3902" spans="1:21" x14ac:dyDescent="0.25">
      <c r="A3902" s="36" t="str">
        <f>'0'!$A$4</f>
        <v>………………..</v>
      </c>
      <c r="B3902" s="37">
        <f>'0'!$A$2</f>
        <v>46112</v>
      </c>
      <c r="C3902" s="37" t="s">
        <v>1197</v>
      </c>
      <c r="D3902" s="195"/>
      <c r="E3902" s="23"/>
      <c r="F3902" s="14"/>
      <c r="G3902" s="22"/>
      <c r="H3902" s="656"/>
      <c r="I3902" s="656"/>
      <c r="J3902" s="656"/>
      <c r="K3902" s="25"/>
      <c r="L3902" s="25"/>
      <c r="M3902" s="25"/>
      <c r="N3902" s="25"/>
      <c r="O3902" s="25"/>
      <c r="P3902" s="25"/>
      <c r="Q3902" s="25"/>
      <c r="R3902" s="25"/>
      <c r="S3902" s="25"/>
      <c r="T3902" s="671"/>
      <c r="U3902" s="730" t="str">
        <f t="shared" si="63"/>
        <v/>
      </c>
    </row>
    <row r="3903" spans="1:21" x14ac:dyDescent="0.25">
      <c r="A3903" s="36" t="str">
        <f>'0'!$A$4</f>
        <v>………………..</v>
      </c>
      <c r="B3903" s="37">
        <f>'0'!$A$2</f>
        <v>46112</v>
      </c>
      <c r="C3903" s="37" t="s">
        <v>1197</v>
      </c>
      <c r="D3903" s="195"/>
      <c r="E3903" s="23"/>
      <c r="F3903" s="14"/>
      <c r="G3903" s="22"/>
      <c r="H3903" s="656"/>
      <c r="I3903" s="656"/>
      <c r="J3903" s="656"/>
      <c r="K3903" s="25"/>
      <c r="L3903" s="25"/>
      <c r="M3903" s="25"/>
      <c r="N3903" s="25"/>
      <c r="O3903" s="25"/>
      <c r="P3903" s="25"/>
      <c r="Q3903" s="25"/>
      <c r="R3903" s="25"/>
      <c r="S3903" s="25"/>
      <c r="T3903" s="671"/>
      <c r="U3903" s="730" t="str">
        <f t="shared" si="63"/>
        <v/>
      </c>
    </row>
    <row r="3904" spans="1:21" x14ac:dyDescent="0.25">
      <c r="A3904" s="36" t="str">
        <f>'0'!$A$4</f>
        <v>………………..</v>
      </c>
      <c r="B3904" s="37">
        <f>'0'!$A$2</f>
        <v>46112</v>
      </c>
      <c r="C3904" s="37" t="s">
        <v>1197</v>
      </c>
      <c r="D3904" s="195"/>
      <c r="E3904" s="23"/>
      <c r="F3904" s="14"/>
      <c r="G3904" s="22"/>
      <c r="H3904" s="656"/>
      <c r="I3904" s="656"/>
      <c r="J3904" s="656"/>
      <c r="K3904" s="25"/>
      <c r="L3904" s="25"/>
      <c r="M3904" s="25"/>
      <c r="N3904" s="25"/>
      <c r="O3904" s="25"/>
      <c r="P3904" s="25"/>
      <c r="Q3904" s="25"/>
      <c r="R3904" s="25"/>
      <c r="S3904" s="25"/>
      <c r="T3904" s="671"/>
      <c r="U3904" s="730" t="str">
        <f t="shared" si="63"/>
        <v/>
      </c>
    </row>
    <row r="3905" spans="1:21" x14ac:dyDescent="0.25">
      <c r="A3905" s="36" t="str">
        <f>'0'!$A$4</f>
        <v>………………..</v>
      </c>
      <c r="B3905" s="37">
        <f>'0'!$A$2</f>
        <v>46112</v>
      </c>
      <c r="C3905" s="37" t="s">
        <v>1197</v>
      </c>
      <c r="D3905" s="195"/>
      <c r="E3905" s="23"/>
      <c r="F3905" s="14"/>
      <c r="G3905" s="22"/>
      <c r="H3905" s="656"/>
      <c r="I3905" s="656"/>
      <c r="J3905" s="656"/>
      <c r="K3905" s="25"/>
      <c r="L3905" s="25"/>
      <c r="M3905" s="25"/>
      <c r="N3905" s="25"/>
      <c r="O3905" s="25"/>
      <c r="P3905" s="25"/>
      <c r="Q3905" s="25"/>
      <c r="R3905" s="25"/>
      <c r="S3905" s="25"/>
      <c r="T3905" s="671"/>
      <c r="U3905" s="730" t="str">
        <f t="shared" si="63"/>
        <v/>
      </c>
    </row>
    <row r="3906" spans="1:21" x14ac:dyDescent="0.25">
      <c r="A3906" s="36" t="str">
        <f>'0'!$A$4</f>
        <v>………………..</v>
      </c>
      <c r="B3906" s="37">
        <f>'0'!$A$2</f>
        <v>46112</v>
      </c>
      <c r="C3906" s="37" t="s">
        <v>1197</v>
      </c>
      <c r="D3906" s="195"/>
      <c r="E3906" s="23"/>
      <c r="F3906" s="14"/>
      <c r="G3906" s="22"/>
      <c r="H3906" s="656"/>
      <c r="I3906" s="656"/>
      <c r="J3906" s="656"/>
      <c r="K3906" s="25"/>
      <c r="L3906" s="25"/>
      <c r="M3906" s="25"/>
      <c r="N3906" s="25"/>
      <c r="O3906" s="25"/>
      <c r="P3906" s="25"/>
      <c r="Q3906" s="25"/>
      <c r="R3906" s="25"/>
      <c r="S3906" s="25"/>
      <c r="T3906" s="671"/>
      <c r="U3906" s="730" t="str">
        <f t="shared" si="63"/>
        <v/>
      </c>
    </row>
    <row r="3907" spans="1:21" x14ac:dyDescent="0.25">
      <c r="A3907" s="36" t="str">
        <f>'0'!$A$4</f>
        <v>………………..</v>
      </c>
      <c r="B3907" s="37">
        <f>'0'!$A$2</f>
        <v>46112</v>
      </c>
      <c r="C3907" s="37" t="s">
        <v>1197</v>
      </c>
      <c r="D3907" s="195"/>
      <c r="E3907" s="23"/>
      <c r="F3907" s="14"/>
      <c r="G3907" s="22"/>
      <c r="H3907" s="656"/>
      <c r="I3907" s="656"/>
      <c r="J3907" s="656"/>
      <c r="K3907" s="25"/>
      <c r="L3907" s="25"/>
      <c r="M3907" s="25"/>
      <c r="N3907" s="25"/>
      <c r="O3907" s="25"/>
      <c r="P3907" s="25"/>
      <c r="Q3907" s="25"/>
      <c r="R3907" s="25"/>
      <c r="S3907" s="25"/>
      <c r="T3907" s="671"/>
      <c r="U3907" s="730" t="str">
        <f t="shared" si="63"/>
        <v/>
      </c>
    </row>
    <row r="3908" spans="1:21" x14ac:dyDescent="0.25">
      <c r="A3908" s="36" t="str">
        <f>'0'!$A$4</f>
        <v>………………..</v>
      </c>
      <c r="B3908" s="37">
        <f>'0'!$A$2</f>
        <v>46112</v>
      </c>
      <c r="C3908" s="37" t="s">
        <v>1197</v>
      </c>
      <c r="D3908" s="195"/>
      <c r="E3908" s="23"/>
      <c r="F3908" s="14"/>
      <c r="G3908" s="22"/>
      <c r="H3908" s="656"/>
      <c r="I3908" s="656"/>
      <c r="J3908" s="656"/>
      <c r="K3908" s="25"/>
      <c r="L3908" s="25"/>
      <c r="M3908" s="25"/>
      <c r="N3908" s="25"/>
      <c r="O3908" s="25"/>
      <c r="P3908" s="25"/>
      <c r="Q3908" s="25"/>
      <c r="R3908" s="25"/>
      <c r="S3908" s="25"/>
      <c r="T3908" s="671"/>
      <c r="U3908" s="730" t="str">
        <f t="shared" si="63"/>
        <v/>
      </c>
    </row>
    <row r="3909" spans="1:21" x14ac:dyDescent="0.25">
      <c r="A3909" s="36" t="str">
        <f>'0'!$A$4</f>
        <v>………………..</v>
      </c>
      <c r="B3909" s="37">
        <f>'0'!$A$2</f>
        <v>46112</v>
      </c>
      <c r="C3909" s="37" t="s">
        <v>1197</v>
      </c>
      <c r="D3909" s="195"/>
      <c r="E3909" s="23"/>
      <c r="F3909" s="14"/>
      <c r="G3909" s="22"/>
      <c r="H3909" s="656"/>
      <c r="I3909" s="656"/>
      <c r="J3909" s="656"/>
      <c r="K3909" s="25"/>
      <c r="L3909" s="25"/>
      <c r="M3909" s="25"/>
      <c r="N3909" s="25"/>
      <c r="O3909" s="25"/>
      <c r="P3909" s="25"/>
      <c r="Q3909" s="25"/>
      <c r="R3909" s="25"/>
      <c r="S3909" s="25"/>
      <c r="T3909" s="671"/>
      <c r="U3909" s="730" t="str">
        <f t="shared" si="63"/>
        <v/>
      </c>
    </row>
    <row r="3910" spans="1:21" x14ac:dyDescent="0.25">
      <c r="A3910" s="36" t="str">
        <f>'0'!$A$4</f>
        <v>………………..</v>
      </c>
      <c r="B3910" s="37">
        <f>'0'!$A$2</f>
        <v>46112</v>
      </c>
      <c r="C3910" s="37" t="s">
        <v>1197</v>
      </c>
      <c r="D3910" s="195"/>
      <c r="E3910" s="23"/>
      <c r="F3910" s="14"/>
      <c r="G3910" s="22"/>
      <c r="H3910" s="656"/>
      <c r="I3910" s="656"/>
      <c r="J3910" s="656"/>
      <c r="K3910" s="25"/>
      <c r="L3910" s="25"/>
      <c r="M3910" s="25"/>
      <c r="N3910" s="25"/>
      <c r="O3910" s="25"/>
      <c r="P3910" s="25"/>
      <c r="Q3910" s="25"/>
      <c r="R3910" s="25"/>
      <c r="S3910" s="25"/>
      <c r="T3910" s="671"/>
      <c r="U3910" s="730" t="str">
        <f t="shared" si="63"/>
        <v/>
      </c>
    </row>
    <row r="3911" spans="1:21" x14ac:dyDescent="0.25">
      <c r="A3911" s="36" t="str">
        <f>'0'!$A$4</f>
        <v>………………..</v>
      </c>
      <c r="B3911" s="37">
        <f>'0'!$A$2</f>
        <v>46112</v>
      </c>
      <c r="C3911" s="37" t="s">
        <v>1197</v>
      </c>
      <c r="D3911" s="195"/>
      <c r="E3911" s="23"/>
      <c r="F3911" s="14"/>
      <c r="G3911" s="22"/>
      <c r="H3911" s="656"/>
      <c r="I3911" s="656"/>
      <c r="J3911" s="656"/>
      <c r="K3911" s="25"/>
      <c r="L3911" s="25"/>
      <c r="M3911" s="25"/>
      <c r="N3911" s="25"/>
      <c r="O3911" s="25"/>
      <c r="P3911" s="25"/>
      <c r="Q3911" s="25"/>
      <c r="R3911" s="25"/>
      <c r="S3911" s="25"/>
      <c r="T3911" s="671"/>
      <c r="U3911" s="730" t="str">
        <f t="shared" si="63"/>
        <v/>
      </c>
    </row>
    <row r="3912" spans="1:21" x14ac:dyDescent="0.25">
      <c r="A3912" s="36" t="str">
        <f>'0'!$A$4</f>
        <v>………………..</v>
      </c>
      <c r="B3912" s="37">
        <f>'0'!$A$2</f>
        <v>46112</v>
      </c>
      <c r="C3912" s="37" t="s">
        <v>1197</v>
      </c>
      <c r="D3912" s="195"/>
      <c r="E3912" s="23"/>
      <c r="F3912" s="14"/>
      <c r="G3912" s="22"/>
      <c r="H3912" s="656"/>
      <c r="I3912" s="656"/>
      <c r="J3912" s="656"/>
      <c r="K3912" s="25"/>
      <c r="L3912" s="25"/>
      <c r="M3912" s="25"/>
      <c r="N3912" s="25"/>
      <c r="O3912" s="25"/>
      <c r="P3912" s="25"/>
      <c r="Q3912" s="25"/>
      <c r="R3912" s="25"/>
      <c r="S3912" s="25"/>
      <c r="T3912" s="671"/>
      <c r="U3912" s="730" t="str">
        <f t="shared" si="63"/>
        <v/>
      </c>
    </row>
    <row r="3913" spans="1:21" x14ac:dyDescent="0.25">
      <c r="A3913" s="36" t="str">
        <f>'0'!$A$4</f>
        <v>………………..</v>
      </c>
      <c r="B3913" s="37">
        <f>'0'!$A$2</f>
        <v>46112</v>
      </c>
      <c r="C3913" s="37" t="s">
        <v>1197</v>
      </c>
      <c r="D3913" s="195"/>
      <c r="E3913" s="23"/>
      <c r="F3913" s="14"/>
      <c r="G3913" s="22"/>
      <c r="H3913" s="656"/>
      <c r="I3913" s="656"/>
      <c r="J3913" s="656"/>
      <c r="K3913" s="25"/>
      <c r="L3913" s="25"/>
      <c r="M3913" s="25"/>
      <c r="N3913" s="25"/>
      <c r="O3913" s="25"/>
      <c r="P3913" s="25"/>
      <c r="Q3913" s="25"/>
      <c r="R3913" s="25"/>
      <c r="S3913" s="25"/>
      <c r="T3913" s="671"/>
      <c r="U3913" s="730" t="str">
        <f t="shared" si="63"/>
        <v/>
      </c>
    </row>
    <row r="3914" spans="1:21" x14ac:dyDescent="0.25">
      <c r="A3914" s="36" t="str">
        <f>'0'!$A$4</f>
        <v>………………..</v>
      </c>
      <c r="B3914" s="37">
        <f>'0'!$A$2</f>
        <v>46112</v>
      </c>
      <c r="C3914" s="37" t="s">
        <v>1197</v>
      </c>
      <c r="D3914" s="195"/>
      <c r="E3914" s="23"/>
      <c r="F3914" s="14"/>
      <c r="G3914" s="22"/>
      <c r="H3914" s="656"/>
      <c r="I3914" s="656"/>
      <c r="J3914" s="656"/>
      <c r="K3914" s="25"/>
      <c r="L3914" s="25"/>
      <c r="M3914" s="25"/>
      <c r="N3914" s="25"/>
      <c r="O3914" s="25"/>
      <c r="P3914" s="25"/>
      <c r="Q3914" s="25"/>
      <c r="R3914" s="25"/>
      <c r="S3914" s="25"/>
      <c r="T3914" s="671"/>
      <c r="U3914" s="730" t="str">
        <f t="shared" si="63"/>
        <v/>
      </c>
    </row>
    <row r="3915" spans="1:21" x14ac:dyDescent="0.25">
      <c r="A3915" s="36" t="str">
        <f>'0'!$A$4</f>
        <v>………………..</v>
      </c>
      <c r="B3915" s="37">
        <f>'0'!$A$2</f>
        <v>46112</v>
      </c>
      <c r="C3915" s="37" t="s">
        <v>1197</v>
      </c>
      <c r="D3915" s="195"/>
      <c r="E3915" s="23"/>
      <c r="F3915" s="14"/>
      <c r="G3915" s="22"/>
      <c r="H3915" s="656"/>
      <c r="I3915" s="656"/>
      <c r="J3915" s="656"/>
      <c r="K3915" s="25"/>
      <c r="L3915" s="25"/>
      <c r="M3915" s="25"/>
      <c r="N3915" s="25"/>
      <c r="O3915" s="25"/>
      <c r="P3915" s="25"/>
      <c r="Q3915" s="25"/>
      <c r="R3915" s="25"/>
      <c r="S3915" s="25"/>
      <c r="T3915" s="671"/>
      <c r="U3915" s="730" t="str">
        <f t="shared" ref="U3915:U3978" si="64">IF(COUNTBLANK(D3915:S3915)=16,"",IF(D3915="999999999","",IF(ISNUMBER(VALUE(D3915)),IF(LEN(D3915)&lt;&gt;9,"Въведеното ЕИК е твърде късо или твърде дълго",IF(OR(MOD(MID(D3915,1,1)*1+MID(D3915,2,1)*2+MID(D3915,3,1)*3+MID(D3915,4,1)*4+MID(D3915,5,1)*5+MID(D3915,6,1)*6+MID(D3915,7,1)*7+MID(D3915,8,1)*8,11)-MID(D3915,9,1)=0,AND(MOD(MID(D3915,1,1)*3+MID(D3915,2,1)*4+MID(D3915,3,1)*5+MID(D3915,4,1)*6+MID(D3915,5,1)*7+MID(D3915,6,1)*8+MID(D3915,7,1)*9+MID(D3915,8,1)*10,11)=10,MID(D3915,9,1)*1=0),MOD(MID(D3915,1,1)*3+MID(D3915,2,1)*4+MID(D3915,3,1)*5+MID(D3915,4,1)*6+MID(D3915,5,1)*7+MID(D3915,6,1)*8+MID(D3915,7,1)*9+MID(D3915,8,1)*10,11)-MID(D3915,9,1)=0),"","Въведеното ЕИК е невалидно")),"Въведеното ЕИК съдържа непозволени символи")))</f>
        <v/>
      </c>
    </row>
    <row r="3916" spans="1:21" x14ac:dyDescent="0.25">
      <c r="A3916" s="36" t="str">
        <f>'0'!$A$4</f>
        <v>………………..</v>
      </c>
      <c r="B3916" s="37">
        <f>'0'!$A$2</f>
        <v>46112</v>
      </c>
      <c r="C3916" s="37" t="s">
        <v>1197</v>
      </c>
      <c r="D3916" s="195"/>
      <c r="E3916" s="23"/>
      <c r="F3916" s="14"/>
      <c r="G3916" s="22"/>
      <c r="H3916" s="656"/>
      <c r="I3916" s="656"/>
      <c r="J3916" s="656"/>
      <c r="K3916" s="25"/>
      <c r="L3916" s="25"/>
      <c r="M3916" s="25"/>
      <c r="N3916" s="25"/>
      <c r="O3916" s="25"/>
      <c r="P3916" s="25"/>
      <c r="Q3916" s="25"/>
      <c r="R3916" s="25"/>
      <c r="S3916" s="25"/>
      <c r="T3916" s="671"/>
      <c r="U3916" s="730" t="str">
        <f t="shared" si="64"/>
        <v/>
      </c>
    </row>
    <row r="3917" spans="1:21" x14ac:dyDescent="0.25">
      <c r="A3917" s="36" t="str">
        <f>'0'!$A$4</f>
        <v>………………..</v>
      </c>
      <c r="B3917" s="37">
        <f>'0'!$A$2</f>
        <v>46112</v>
      </c>
      <c r="C3917" s="37" t="s">
        <v>1197</v>
      </c>
      <c r="D3917" s="195"/>
      <c r="E3917" s="23"/>
      <c r="F3917" s="14"/>
      <c r="G3917" s="22"/>
      <c r="H3917" s="656"/>
      <c r="I3917" s="656"/>
      <c r="J3917" s="656"/>
      <c r="K3917" s="25"/>
      <c r="L3917" s="25"/>
      <c r="M3917" s="25"/>
      <c r="N3917" s="25"/>
      <c r="O3917" s="25"/>
      <c r="P3917" s="25"/>
      <c r="Q3917" s="25"/>
      <c r="R3917" s="25"/>
      <c r="S3917" s="25"/>
      <c r="T3917" s="671"/>
      <c r="U3917" s="730" t="str">
        <f t="shared" si="64"/>
        <v/>
      </c>
    </row>
    <row r="3918" spans="1:21" x14ac:dyDescent="0.25">
      <c r="A3918" s="36" t="str">
        <f>'0'!$A$4</f>
        <v>………………..</v>
      </c>
      <c r="B3918" s="37">
        <f>'0'!$A$2</f>
        <v>46112</v>
      </c>
      <c r="C3918" s="37" t="s">
        <v>1197</v>
      </c>
      <c r="D3918" s="195"/>
      <c r="E3918" s="23"/>
      <c r="F3918" s="14"/>
      <c r="G3918" s="22"/>
      <c r="H3918" s="656"/>
      <c r="I3918" s="656"/>
      <c r="J3918" s="656"/>
      <c r="K3918" s="25"/>
      <c r="L3918" s="25"/>
      <c r="M3918" s="25"/>
      <c r="N3918" s="25"/>
      <c r="O3918" s="25"/>
      <c r="P3918" s="25"/>
      <c r="Q3918" s="25"/>
      <c r="R3918" s="25"/>
      <c r="S3918" s="25"/>
      <c r="T3918" s="671"/>
      <c r="U3918" s="730" t="str">
        <f t="shared" si="64"/>
        <v/>
      </c>
    </row>
    <row r="3919" spans="1:21" x14ac:dyDescent="0.25">
      <c r="A3919" s="36" t="str">
        <f>'0'!$A$4</f>
        <v>………………..</v>
      </c>
      <c r="B3919" s="37">
        <f>'0'!$A$2</f>
        <v>46112</v>
      </c>
      <c r="C3919" s="37" t="s">
        <v>1197</v>
      </c>
      <c r="D3919" s="195"/>
      <c r="E3919" s="23"/>
      <c r="F3919" s="14"/>
      <c r="G3919" s="22"/>
      <c r="H3919" s="656"/>
      <c r="I3919" s="656"/>
      <c r="J3919" s="656"/>
      <c r="K3919" s="25"/>
      <c r="L3919" s="25"/>
      <c r="M3919" s="25"/>
      <c r="N3919" s="25"/>
      <c r="O3919" s="25"/>
      <c r="P3919" s="25"/>
      <c r="Q3919" s="25"/>
      <c r="R3919" s="25"/>
      <c r="S3919" s="25"/>
      <c r="T3919" s="671"/>
      <c r="U3919" s="730" t="str">
        <f t="shared" si="64"/>
        <v/>
      </c>
    </row>
    <row r="3920" spans="1:21" x14ac:dyDescent="0.25">
      <c r="A3920" s="36" t="str">
        <f>'0'!$A$4</f>
        <v>………………..</v>
      </c>
      <c r="B3920" s="37">
        <f>'0'!$A$2</f>
        <v>46112</v>
      </c>
      <c r="C3920" s="37" t="s">
        <v>1197</v>
      </c>
      <c r="D3920" s="195"/>
      <c r="E3920" s="23"/>
      <c r="F3920" s="14"/>
      <c r="G3920" s="22"/>
      <c r="H3920" s="656"/>
      <c r="I3920" s="656"/>
      <c r="J3920" s="656"/>
      <c r="K3920" s="25"/>
      <c r="L3920" s="25"/>
      <c r="M3920" s="25"/>
      <c r="N3920" s="25"/>
      <c r="O3920" s="25"/>
      <c r="P3920" s="25"/>
      <c r="Q3920" s="25"/>
      <c r="R3920" s="25"/>
      <c r="S3920" s="25"/>
      <c r="T3920" s="671"/>
      <c r="U3920" s="730" t="str">
        <f t="shared" si="64"/>
        <v/>
      </c>
    </row>
    <row r="3921" spans="1:21" x14ac:dyDescent="0.25">
      <c r="A3921" s="36" t="str">
        <f>'0'!$A$4</f>
        <v>………………..</v>
      </c>
      <c r="B3921" s="37">
        <f>'0'!$A$2</f>
        <v>46112</v>
      </c>
      <c r="C3921" s="37" t="s">
        <v>1197</v>
      </c>
      <c r="D3921" s="195"/>
      <c r="E3921" s="23"/>
      <c r="F3921" s="14"/>
      <c r="G3921" s="22"/>
      <c r="H3921" s="656"/>
      <c r="I3921" s="656"/>
      <c r="J3921" s="656"/>
      <c r="K3921" s="25"/>
      <c r="L3921" s="25"/>
      <c r="M3921" s="25"/>
      <c r="N3921" s="25"/>
      <c r="O3921" s="25"/>
      <c r="P3921" s="25"/>
      <c r="Q3921" s="25"/>
      <c r="R3921" s="25"/>
      <c r="S3921" s="25"/>
      <c r="T3921" s="671"/>
      <c r="U3921" s="730" t="str">
        <f t="shared" si="64"/>
        <v/>
      </c>
    </row>
    <row r="3922" spans="1:21" x14ac:dyDescent="0.25">
      <c r="A3922" s="36" t="str">
        <f>'0'!$A$4</f>
        <v>………………..</v>
      </c>
      <c r="B3922" s="37">
        <f>'0'!$A$2</f>
        <v>46112</v>
      </c>
      <c r="C3922" s="37" t="s">
        <v>1197</v>
      </c>
      <c r="D3922" s="195"/>
      <c r="E3922" s="23"/>
      <c r="F3922" s="14"/>
      <c r="G3922" s="22"/>
      <c r="H3922" s="656"/>
      <c r="I3922" s="656"/>
      <c r="J3922" s="656"/>
      <c r="K3922" s="25"/>
      <c r="L3922" s="25"/>
      <c r="M3922" s="25"/>
      <c r="N3922" s="25"/>
      <c r="O3922" s="25"/>
      <c r="P3922" s="25"/>
      <c r="Q3922" s="25"/>
      <c r="R3922" s="25"/>
      <c r="S3922" s="25"/>
      <c r="T3922" s="671"/>
      <c r="U3922" s="730" t="str">
        <f t="shared" si="64"/>
        <v/>
      </c>
    </row>
    <row r="3923" spans="1:21" x14ac:dyDescent="0.25">
      <c r="A3923" s="36" t="str">
        <f>'0'!$A$4</f>
        <v>………………..</v>
      </c>
      <c r="B3923" s="37">
        <f>'0'!$A$2</f>
        <v>46112</v>
      </c>
      <c r="C3923" s="37" t="s">
        <v>1197</v>
      </c>
      <c r="D3923" s="195"/>
      <c r="E3923" s="23"/>
      <c r="F3923" s="14"/>
      <c r="G3923" s="22"/>
      <c r="H3923" s="656"/>
      <c r="I3923" s="656"/>
      <c r="J3923" s="656"/>
      <c r="K3923" s="25"/>
      <c r="L3923" s="25"/>
      <c r="M3923" s="25"/>
      <c r="N3923" s="25"/>
      <c r="O3923" s="25"/>
      <c r="P3923" s="25"/>
      <c r="Q3923" s="25"/>
      <c r="R3923" s="25"/>
      <c r="S3923" s="25"/>
      <c r="T3923" s="671"/>
      <c r="U3923" s="730" t="str">
        <f t="shared" si="64"/>
        <v/>
      </c>
    </row>
    <row r="3924" spans="1:21" x14ac:dyDescent="0.25">
      <c r="A3924" s="36" t="str">
        <f>'0'!$A$4</f>
        <v>………………..</v>
      </c>
      <c r="B3924" s="37">
        <f>'0'!$A$2</f>
        <v>46112</v>
      </c>
      <c r="C3924" s="37" t="s">
        <v>1197</v>
      </c>
      <c r="D3924" s="195"/>
      <c r="E3924" s="23"/>
      <c r="F3924" s="14"/>
      <c r="G3924" s="22"/>
      <c r="H3924" s="656"/>
      <c r="I3924" s="656"/>
      <c r="J3924" s="656"/>
      <c r="K3924" s="25"/>
      <c r="L3924" s="25"/>
      <c r="M3924" s="25"/>
      <c r="N3924" s="25"/>
      <c r="O3924" s="25"/>
      <c r="P3924" s="25"/>
      <c r="Q3924" s="25"/>
      <c r="R3924" s="25"/>
      <c r="S3924" s="25"/>
      <c r="T3924" s="671"/>
      <c r="U3924" s="730" t="str">
        <f t="shared" si="64"/>
        <v/>
      </c>
    </row>
    <row r="3925" spans="1:21" x14ac:dyDescent="0.25">
      <c r="A3925" s="36" t="str">
        <f>'0'!$A$4</f>
        <v>………………..</v>
      </c>
      <c r="B3925" s="37">
        <f>'0'!$A$2</f>
        <v>46112</v>
      </c>
      <c r="C3925" s="37" t="s">
        <v>1197</v>
      </c>
      <c r="D3925" s="195"/>
      <c r="E3925" s="23"/>
      <c r="F3925" s="14"/>
      <c r="G3925" s="22"/>
      <c r="H3925" s="656"/>
      <c r="I3925" s="656"/>
      <c r="J3925" s="656"/>
      <c r="K3925" s="25"/>
      <c r="L3925" s="25"/>
      <c r="M3925" s="25"/>
      <c r="N3925" s="25"/>
      <c r="O3925" s="25"/>
      <c r="P3925" s="25"/>
      <c r="Q3925" s="25"/>
      <c r="R3925" s="25"/>
      <c r="S3925" s="25"/>
      <c r="T3925" s="671"/>
      <c r="U3925" s="730" t="str">
        <f t="shared" si="64"/>
        <v/>
      </c>
    </row>
    <row r="3926" spans="1:21" x14ac:dyDescent="0.25">
      <c r="A3926" s="36" t="str">
        <f>'0'!$A$4</f>
        <v>………………..</v>
      </c>
      <c r="B3926" s="37">
        <f>'0'!$A$2</f>
        <v>46112</v>
      </c>
      <c r="C3926" s="37" t="s">
        <v>1197</v>
      </c>
      <c r="D3926" s="195"/>
      <c r="E3926" s="23"/>
      <c r="F3926" s="14"/>
      <c r="G3926" s="22"/>
      <c r="H3926" s="656"/>
      <c r="I3926" s="656"/>
      <c r="J3926" s="656"/>
      <c r="K3926" s="25"/>
      <c r="L3926" s="25"/>
      <c r="M3926" s="25"/>
      <c r="N3926" s="25"/>
      <c r="O3926" s="25"/>
      <c r="P3926" s="25"/>
      <c r="Q3926" s="25"/>
      <c r="R3926" s="25"/>
      <c r="S3926" s="25"/>
      <c r="T3926" s="671"/>
      <c r="U3926" s="730" t="str">
        <f t="shared" si="64"/>
        <v/>
      </c>
    </row>
    <row r="3927" spans="1:21" x14ac:dyDescent="0.25">
      <c r="A3927" s="36" t="str">
        <f>'0'!$A$4</f>
        <v>………………..</v>
      </c>
      <c r="B3927" s="37">
        <f>'0'!$A$2</f>
        <v>46112</v>
      </c>
      <c r="C3927" s="37" t="s">
        <v>1197</v>
      </c>
      <c r="D3927" s="195"/>
      <c r="E3927" s="23"/>
      <c r="F3927" s="14"/>
      <c r="G3927" s="22"/>
      <c r="H3927" s="656"/>
      <c r="I3927" s="656"/>
      <c r="J3927" s="656"/>
      <c r="K3927" s="25"/>
      <c r="L3927" s="25"/>
      <c r="M3927" s="25"/>
      <c r="N3927" s="25"/>
      <c r="O3927" s="25"/>
      <c r="P3927" s="25"/>
      <c r="Q3927" s="25"/>
      <c r="R3927" s="25"/>
      <c r="S3927" s="25"/>
      <c r="T3927" s="671"/>
      <c r="U3927" s="730" t="str">
        <f t="shared" si="64"/>
        <v/>
      </c>
    </row>
    <row r="3928" spans="1:21" x14ac:dyDescent="0.25">
      <c r="A3928" s="36" t="str">
        <f>'0'!$A$4</f>
        <v>………………..</v>
      </c>
      <c r="B3928" s="37">
        <f>'0'!$A$2</f>
        <v>46112</v>
      </c>
      <c r="C3928" s="37" t="s">
        <v>1197</v>
      </c>
      <c r="D3928" s="195"/>
      <c r="E3928" s="23"/>
      <c r="F3928" s="14"/>
      <c r="G3928" s="22"/>
      <c r="H3928" s="656"/>
      <c r="I3928" s="656"/>
      <c r="J3928" s="656"/>
      <c r="K3928" s="25"/>
      <c r="L3928" s="25"/>
      <c r="M3928" s="25"/>
      <c r="N3928" s="25"/>
      <c r="O3928" s="25"/>
      <c r="P3928" s="25"/>
      <c r="Q3928" s="25"/>
      <c r="R3928" s="25"/>
      <c r="S3928" s="25"/>
      <c r="T3928" s="671"/>
      <c r="U3928" s="730" t="str">
        <f t="shared" si="64"/>
        <v/>
      </c>
    </row>
    <row r="3929" spans="1:21" x14ac:dyDescent="0.25">
      <c r="A3929" s="36" t="str">
        <f>'0'!$A$4</f>
        <v>………………..</v>
      </c>
      <c r="B3929" s="37">
        <f>'0'!$A$2</f>
        <v>46112</v>
      </c>
      <c r="C3929" s="37" t="s">
        <v>1197</v>
      </c>
      <c r="D3929" s="195"/>
      <c r="E3929" s="23"/>
      <c r="F3929" s="14"/>
      <c r="G3929" s="22"/>
      <c r="H3929" s="656"/>
      <c r="I3929" s="656"/>
      <c r="J3929" s="656"/>
      <c r="K3929" s="25"/>
      <c r="L3929" s="25"/>
      <c r="M3929" s="25"/>
      <c r="N3929" s="25"/>
      <c r="O3929" s="25"/>
      <c r="P3929" s="25"/>
      <c r="Q3929" s="25"/>
      <c r="R3929" s="25"/>
      <c r="S3929" s="25"/>
      <c r="T3929" s="671"/>
      <c r="U3929" s="730" t="str">
        <f t="shared" si="64"/>
        <v/>
      </c>
    </row>
    <row r="3930" spans="1:21" x14ac:dyDescent="0.25">
      <c r="A3930" s="36" t="str">
        <f>'0'!$A$4</f>
        <v>………………..</v>
      </c>
      <c r="B3930" s="37">
        <f>'0'!$A$2</f>
        <v>46112</v>
      </c>
      <c r="C3930" s="37" t="s">
        <v>1197</v>
      </c>
      <c r="D3930" s="195"/>
      <c r="E3930" s="23"/>
      <c r="F3930" s="14"/>
      <c r="G3930" s="22"/>
      <c r="H3930" s="656"/>
      <c r="I3930" s="656"/>
      <c r="J3930" s="656"/>
      <c r="K3930" s="25"/>
      <c r="L3930" s="25"/>
      <c r="M3930" s="25"/>
      <c r="N3930" s="25"/>
      <c r="O3930" s="25"/>
      <c r="P3930" s="25"/>
      <c r="Q3930" s="25"/>
      <c r="R3930" s="25"/>
      <c r="S3930" s="25"/>
      <c r="T3930" s="671"/>
      <c r="U3930" s="730" t="str">
        <f t="shared" si="64"/>
        <v/>
      </c>
    </row>
    <row r="3931" spans="1:21" x14ac:dyDescent="0.25">
      <c r="A3931" s="36" t="str">
        <f>'0'!$A$4</f>
        <v>………………..</v>
      </c>
      <c r="B3931" s="37">
        <f>'0'!$A$2</f>
        <v>46112</v>
      </c>
      <c r="C3931" s="37" t="s">
        <v>1197</v>
      </c>
      <c r="D3931" s="195"/>
      <c r="E3931" s="23"/>
      <c r="F3931" s="14"/>
      <c r="G3931" s="22"/>
      <c r="H3931" s="656"/>
      <c r="I3931" s="656"/>
      <c r="J3931" s="656"/>
      <c r="K3931" s="25"/>
      <c r="L3931" s="25"/>
      <c r="M3931" s="25"/>
      <c r="N3931" s="25"/>
      <c r="O3931" s="25"/>
      <c r="P3931" s="25"/>
      <c r="Q3931" s="25"/>
      <c r="R3931" s="25"/>
      <c r="S3931" s="25"/>
      <c r="T3931" s="671"/>
      <c r="U3931" s="730" t="str">
        <f t="shared" si="64"/>
        <v/>
      </c>
    </row>
    <row r="3932" spans="1:21" x14ac:dyDescent="0.25">
      <c r="A3932" s="36" t="str">
        <f>'0'!$A$4</f>
        <v>………………..</v>
      </c>
      <c r="B3932" s="37">
        <f>'0'!$A$2</f>
        <v>46112</v>
      </c>
      <c r="C3932" s="37" t="s">
        <v>1197</v>
      </c>
      <c r="D3932" s="195"/>
      <c r="E3932" s="23"/>
      <c r="F3932" s="14"/>
      <c r="G3932" s="22"/>
      <c r="H3932" s="656"/>
      <c r="I3932" s="656"/>
      <c r="J3932" s="656"/>
      <c r="K3932" s="25"/>
      <c r="L3932" s="25"/>
      <c r="M3932" s="25"/>
      <c r="N3932" s="25"/>
      <c r="O3932" s="25"/>
      <c r="P3932" s="25"/>
      <c r="Q3932" s="25"/>
      <c r="R3932" s="25"/>
      <c r="S3932" s="25"/>
      <c r="T3932" s="671"/>
      <c r="U3932" s="730" t="str">
        <f t="shared" si="64"/>
        <v/>
      </c>
    </row>
    <row r="3933" spans="1:21" x14ac:dyDescent="0.25">
      <c r="A3933" s="36" t="str">
        <f>'0'!$A$4</f>
        <v>………………..</v>
      </c>
      <c r="B3933" s="37">
        <f>'0'!$A$2</f>
        <v>46112</v>
      </c>
      <c r="C3933" s="37" t="s">
        <v>1197</v>
      </c>
      <c r="D3933" s="195"/>
      <c r="E3933" s="23"/>
      <c r="F3933" s="14"/>
      <c r="G3933" s="22"/>
      <c r="H3933" s="656"/>
      <c r="I3933" s="656"/>
      <c r="J3933" s="656"/>
      <c r="K3933" s="25"/>
      <c r="L3933" s="25"/>
      <c r="M3933" s="25"/>
      <c r="N3933" s="25"/>
      <c r="O3933" s="25"/>
      <c r="P3933" s="25"/>
      <c r="Q3933" s="25"/>
      <c r="R3933" s="25"/>
      <c r="S3933" s="25"/>
      <c r="T3933" s="671"/>
      <c r="U3933" s="730" t="str">
        <f t="shared" si="64"/>
        <v/>
      </c>
    </row>
    <row r="3934" spans="1:21" x14ac:dyDescent="0.25">
      <c r="A3934" s="36" t="str">
        <f>'0'!$A$4</f>
        <v>………………..</v>
      </c>
      <c r="B3934" s="37">
        <f>'0'!$A$2</f>
        <v>46112</v>
      </c>
      <c r="C3934" s="37" t="s">
        <v>1197</v>
      </c>
      <c r="D3934" s="195"/>
      <c r="E3934" s="23"/>
      <c r="F3934" s="14"/>
      <c r="G3934" s="22"/>
      <c r="H3934" s="656"/>
      <c r="I3934" s="656"/>
      <c r="J3934" s="656"/>
      <c r="K3934" s="25"/>
      <c r="L3934" s="25"/>
      <c r="M3934" s="25"/>
      <c r="N3934" s="25"/>
      <c r="O3934" s="25"/>
      <c r="P3934" s="25"/>
      <c r="Q3934" s="25"/>
      <c r="R3934" s="25"/>
      <c r="S3934" s="25"/>
      <c r="T3934" s="671"/>
      <c r="U3934" s="730" t="str">
        <f t="shared" si="64"/>
        <v/>
      </c>
    </row>
    <row r="3935" spans="1:21" x14ac:dyDescent="0.25">
      <c r="A3935" s="36" t="str">
        <f>'0'!$A$4</f>
        <v>………………..</v>
      </c>
      <c r="B3935" s="37">
        <f>'0'!$A$2</f>
        <v>46112</v>
      </c>
      <c r="C3935" s="37" t="s">
        <v>1197</v>
      </c>
      <c r="D3935" s="195"/>
      <c r="E3935" s="23"/>
      <c r="F3935" s="14"/>
      <c r="G3935" s="22"/>
      <c r="H3935" s="656"/>
      <c r="I3935" s="656"/>
      <c r="J3935" s="656"/>
      <c r="K3935" s="25"/>
      <c r="L3935" s="25"/>
      <c r="M3935" s="25"/>
      <c r="N3935" s="25"/>
      <c r="O3935" s="25"/>
      <c r="P3935" s="25"/>
      <c r="Q3935" s="25"/>
      <c r="R3935" s="25"/>
      <c r="S3935" s="25"/>
      <c r="T3935" s="671"/>
      <c r="U3935" s="730" t="str">
        <f t="shared" si="64"/>
        <v/>
      </c>
    </row>
    <row r="3936" spans="1:21" x14ac:dyDescent="0.25">
      <c r="A3936" s="36" t="str">
        <f>'0'!$A$4</f>
        <v>………………..</v>
      </c>
      <c r="B3936" s="37">
        <f>'0'!$A$2</f>
        <v>46112</v>
      </c>
      <c r="C3936" s="37" t="s">
        <v>1197</v>
      </c>
      <c r="D3936" s="195"/>
      <c r="E3936" s="23"/>
      <c r="F3936" s="14"/>
      <c r="G3936" s="22"/>
      <c r="H3936" s="656"/>
      <c r="I3936" s="656"/>
      <c r="J3936" s="656"/>
      <c r="K3936" s="25"/>
      <c r="L3936" s="25"/>
      <c r="M3936" s="25"/>
      <c r="N3936" s="25"/>
      <c r="O3936" s="25"/>
      <c r="P3936" s="25"/>
      <c r="Q3936" s="25"/>
      <c r="R3936" s="25"/>
      <c r="S3936" s="25"/>
      <c r="T3936" s="671"/>
      <c r="U3936" s="730" t="str">
        <f t="shared" si="64"/>
        <v/>
      </c>
    </row>
    <row r="3937" spans="1:21" x14ac:dyDescent="0.25">
      <c r="A3937" s="36" t="str">
        <f>'0'!$A$4</f>
        <v>………………..</v>
      </c>
      <c r="B3937" s="37">
        <f>'0'!$A$2</f>
        <v>46112</v>
      </c>
      <c r="C3937" s="37" t="s">
        <v>1197</v>
      </c>
      <c r="D3937" s="195"/>
      <c r="E3937" s="23"/>
      <c r="F3937" s="14"/>
      <c r="G3937" s="22"/>
      <c r="H3937" s="656"/>
      <c r="I3937" s="656"/>
      <c r="J3937" s="656"/>
      <c r="K3937" s="25"/>
      <c r="L3937" s="25"/>
      <c r="M3937" s="25"/>
      <c r="N3937" s="25"/>
      <c r="O3937" s="25"/>
      <c r="P3937" s="25"/>
      <c r="Q3937" s="25"/>
      <c r="R3937" s="25"/>
      <c r="S3937" s="25"/>
      <c r="T3937" s="671"/>
      <c r="U3937" s="730" t="str">
        <f t="shared" si="64"/>
        <v/>
      </c>
    </row>
    <row r="3938" spans="1:21" x14ac:dyDescent="0.25">
      <c r="A3938" s="36" t="str">
        <f>'0'!$A$4</f>
        <v>………………..</v>
      </c>
      <c r="B3938" s="37">
        <f>'0'!$A$2</f>
        <v>46112</v>
      </c>
      <c r="C3938" s="37" t="s">
        <v>1197</v>
      </c>
      <c r="D3938" s="195"/>
      <c r="E3938" s="23"/>
      <c r="F3938" s="14"/>
      <c r="G3938" s="22"/>
      <c r="H3938" s="656"/>
      <c r="I3938" s="656"/>
      <c r="J3938" s="656"/>
      <c r="K3938" s="25"/>
      <c r="L3938" s="25"/>
      <c r="M3938" s="25"/>
      <c r="N3938" s="25"/>
      <c r="O3938" s="25"/>
      <c r="P3938" s="25"/>
      <c r="Q3938" s="25"/>
      <c r="R3938" s="25"/>
      <c r="S3938" s="25"/>
      <c r="T3938" s="671"/>
      <c r="U3938" s="730" t="str">
        <f t="shared" si="64"/>
        <v/>
      </c>
    </row>
    <row r="3939" spans="1:21" x14ac:dyDescent="0.25">
      <c r="A3939" s="36" t="str">
        <f>'0'!$A$4</f>
        <v>………………..</v>
      </c>
      <c r="B3939" s="37">
        <f>'0'!$A$2</f>
        <v>46112</v>
      </c>
      <c r="C3939" s="37" t="s">
        <v>1197</v>
      </c>
      <c r="D3939" s="195"/>
      <c r="E3939" s="23"/>
      <c r="F3939" s="14"/>
      <c r="G3939" s="22"/>
      <c r="H3939" s="656"/>
      <c r="I3939" s="656"/>
      <c r="J3939" s="656"/>
      <c r="K3939" s="25"/>
      <c r="L3939" s="25"/>
      <c r="M3939" s="25"/>
      <c r="N3939" s="25"/>
      <c r="O3939" s="25"/>
      <c r="P3939" s="25"/>
      <c r="Q3939" s="25"/>
      <c r="R3939" s="25"/>
      <c r="S3939" s="25"/>
      <c r="T3939" s="671"/>
      <c r="U3939" s="730" t="str">
        <f t="shared" si="64"/>
        <v/>
      </c>
    </row>
    <row r="3940" spans="1:21" x14ac:dyDescent="0.25">
      <c r="A3940" s="36" t="str">
        <f>'0'!$A$4</f>
        <v>………………..</v>
      </c>
      <c r="B3940" s="37">
        <f>'0'!$A$2</f>
        <v>46112</v>
      </c>
      <c r="C3940" s="37" t="s">
        <v>1197</v>
      </c>
      <c r="D3940" s="195"/>
      <c r="E3940" s="23"/>
      <c r="F3940" s="14"/>
      <c r="G3940" s="22"/>
      <c r="H3940" s="656"/>
      <c r="I3940" s="656"/>
      <c r="J3940" s="656"/>
      <c r="K3940" s="25"/>
      <c r="L3940" s="25"/>
      <c r="M3940" s="25"/>
      <c r="N3940" s="25"/>
      <c r="O3940" s="25"/>
      <c r="P3940" s="25"/>
      <c r="Q3940" s="25"/>
      <c r="R3940" s="25"/>
      <c r="S3940" s="25"/>
      <c r="T3940" s="671"/>
      <c r="U3940" s="730" t="str">
        <f t="shared" si="64"/>
        <v/>
      </c>
    </row>
    <row r="3941" spans="1:21" x14ac:dyDescent="0.25">
      <c r="A3941" s="36" t="str">
        <f>'0'!$A$4</f>
        <v>………………..</v>
      </c>
      <c r="B3941" s="37">
        <f>'0'!$A$2</f>
        <v>46112</v>
      </c>
      <c r="C3941" s="37" t="s">
        <v>1197</v>
      </c>
      <c r="D3941" s="195"/>
      <c r="E3941" s="23"/>
      <c r="F3941" s="14"/>
      <c r="G3941" s="22"/>
      <c r="H3941" s="656"/>
      <c r="I3941" s="656"/>
      <c r="J3941" s="656"/>
      <c r="K3941" s="25"/>
      <c r="L3941" s="25"/>
      <c r="M3941" s="25"/>
      <c r="N3941" s="25"/>
      <c r="O3941" s="25"/>
      <c r="P3941" s="25"/>
      <c r="Q3941" s="25"/>
      <c r="R3941" s="25"/>
      <c r="S3941" s="25"/>
      <c r="T3941" s="671"/>
      <c r="U3941" s="730" t="str">
        <f t="shared" si="64"/>
        <v/>
      </c>
    </row>
    <row r="3942" spans="1:21" x14ac:dyDescent="0.25">
      <c r="A3942" s="36" t="str">
        <f>'0'!$A$4</f>
        <v>………………..</v>
      </c>
      <c r="B3942" s="37">
        <f>'0'!$A$2</f>
        <v>46112</v>
      </c>
      <c r="C3942" s="37" t="s">
        <v>1197</v>
      </c>
      <c r="D3942" s="195"/>
      <c r="E3942" s="23"/>
      <c r="F3942" s="14"/>
      <c r="G3942" s="22"/>
      <c r="H3942" s="656"/>
      <c r="I3942" s="656"/>
      <c r="J3942" s="656"/>
      <c r="K3942" s="25"/>
      <c r="L3942" s="25"/>
      <c r="M3942" s="25"/>
      <c r="N3942" s="25"/>
      <c r="O3942" s="25"/>
      <c r="P3942" s="25"/>
      <c r="Q3942" s="25"/>
      <c r="R3942" s="25"/>
      <c r="S3942" s="25"/>
      <c r="T3942" s="671"/>
      <c r="U3942" s="730" t="str">
        <f t="shared" si="64"/>
        <v/>
      </c>
    </row>
    <row r="3943" spans="1:21" x14ac:dyDescent="0.25">
      <c r="A3943" s="36" t="str">
        <f>'0'!$A$4</f>
        <v>………………..</v>
      </c>
      <c r="B3943" s="37">
        <f>'0'!$A$2</f>
        <v>46112</v>
      </c>
      <c r="C3943" s="37" t="s">
        <v>1197</v>
      </c>
      <c r="D3943" s="195"/>
      <c r="E3943" s="23"/>
      <c r="F3943" s="14"/>
      <c r="G3943" s="22"/>
      <c r="H3943" s="656"/>
      <c r="I3943" s="656"/>
      <c r="J3943" s="656"/>
      <c r="K3943" s="25"/>
      <c r="L3943" s="25"/>
      <c r="M3943" s="25"/>
      <c r="N3943" s="25"/>
      <c r="O3943" s="25"/>
      <c r="P3943" s="25"/>
      <c r="Q3943" s="25"/>
      <c r="R3943" s="25"/>
      <c r="S3943" s="25"/>
      <c r="T3943" s="671"/>
      <c r="U3943" s="730" t="str">
        <f t="shared" si="64"/>
        <v/>
      </c>
    </row>
    <row r="3944" spans="1:21" x14ac:dyDescent="0.25">
      <c r="A3944" s="36" t="str">
        <f>'0'!$A$4</f>
        <v>………………..</v>
      </c>
      <c r="B3944" s="37">
        <f>'0'!$A$2</f>
        <v>46112</v>
      </c>
      <c r="C3944" s="37" t="s">
        <v>1197</v>
      </c>
      <c r="D3944" s="195"/>
      <c r="E3944" s="23"/>
      <c r="F3944" s="14"/>
      <c r="G3944" s="22"/>
      <c r="H3944" s="656"/>
      <c r="I3944" s="656"/>
      <c r="J3944" s="656"/>
      <c r="K3944" s="25"/>
      <c r="L3944" s="25"/>
      <c r="M3944" s="25"/>
      <c r="N3944" s="25"/>
      <c r="O3944" s="25"/>
      <c r="P3944" s="25"/>
      <c r="Q3944" s="25"/>
      <c r="R3944" s="25"/>
      <c r="S3944" s="25"/>
      <c r="T3944" s="671"/>
      <c r="U3944" s="730" t="str">
        <f t="shared" si="64"/>
        <v/>
      </c>
    </row>
    <row r="3945" spans="1:21" x14ac:dyDescent="0.25">
      <c r="A3945" s="36" t="str">
        <f>'0'!$A$4</f>
        <v>………………..</v>
      </c>
      <c r="B3945" s="37">
        <f>'0'!$A$2</f>
        <v>46112</v>
      </c>
      <c r="C3945" s="37" t="s">
        <v>1197</v>
      </c>
      <c r="D3945" s="195"/>
      <c r="E3945" s="23"/>
      <c r="F3945" s="14"/>
      <c r="G3945" s="22"/>
      <c r="H3945" s="656"/>
      <c r="I3945" s="656"/>
      <c r="J3945" s="656"/>
      <c r="K3945" s="25"/>
      <c r="L3945" s="25"/>
      <c r="M3945" s="25"/>
      <c r="N3945" s="25"/>
      <c r="O3945" s="25"/>
      <c r="P3945" s="25"/>
      <c r="Q3945" s="25"/>
      <c r="R3945" s="25"/>
      <c r="S3945" s="25"/>
      <c r="T3945" s="671"/>
      <c r="U3945" s="730" t="str">
        <f t="shared" si="64"/>
        <v/>
      </c>
    </row>
    <row r="3946" spans="1:21" x14ac:dyDescent="0.25">
      <c r="A3946" s="36" t="str">
        <f>'0'!$A$4</f>
        <v>………………..</v>
      </c>
      <c r="B3946" s="37">
        <f>'0'!$A$2</f>
        <v>46112</v>
      </c>
      <c r="C3946" s="37" t="s">
        <v>1197</v>
      </c>
      <c r="D3946" s="195"/>
      <c r="E3946" s="23"/>
      <c r="F3946" s="14"/>
      <c r="G3946" s="22"/>
      <c r="H3946" s="656"/>
      <c r="I3946" s="656"/>
      <c r="J3946" s="656"/>
      <c r="K3946" s="25"/>
      <c r="L3946" s="25"/>
      <c r="M3946" s="25"/>
      <c r="N3946" s="25"/>
      <c r="O3946" s="25"/>
      <c r="P3946" s="25"/>
      <c r="Q3946" s="25"/>
      <c r="R3946" s="25"/>
      <c r="S3946" s="25"/>
      <c r="T3946" s="671"/>
      <c r="U3946" s="730" t="str">
        <f t="shared" si="64"/>
        <v/>
      </c>
    </row>
    <row r="3947" spans="1:21" x14ac:dyDescent="0.25">
      <c r="A3947" s="36" t="str">
        <f>'0'!$A$4</f>
        <v>………………..</v>
      </c>
      <c r="B3947" s="37">
        <f>'0'!$A$2</f>
        <v>46112</v>
      </c>
      <c r="C3947" s="37" t="s">
        <v>1197</v>
      </c>
      <c r="D3947" s="195"/>
      <c r="E3947" s="23"/>
      <c r="F3947" s="14"/>
      <c r="G3947" s="22"/>
      <c r="H3947" s="656"/>
      <c r="I3947" s="656"/>
      <c r="J3947" s="656"/>
      <c r="K3947" s="25"/>
      <c r="L3947" s="25"/>
      <c r="M3947" s="25"/>
      <c r="N3947" s="25"/>
      <c r="O3947" s="25"/>
      <c r="P3947" s="25"/>
      <c r="Q3947" s="25"/>
      <c r="R3947" s="25"/>
      <c r="S3947" s="25"/>
      <c r="T3947" s="671"/>
      <c r="U3947" s="730" t="str">
        <f t="shared" si="64"/>
        <v/>
      </c>
    </row>
    <row r="3948" spans="1:21" x14ac:dyDescent="0.25">
      <c r="A3948" s="36" t="str">
        <f>'0'!$A$4</f>
        <v>………………..</v>
      </c>
      <c r="B3948" s="37">
        <f>'0'!$A$2</f>
        <v>46112</v>
      </c>
      <c r="C3948" s="37" t="s">
        <v>1197</v>
      </c>
      <c r="D3948" s="195"/>
      <c r="E3948" s="23"/>
      <c r="F3948" s="14"/>
      <c r="G3948" s="22"/>
      <c r="H3948" s="656"/>
      <c r="I3948" s="656"/>
      <c r="J3948" s="656"/>
      <c r="K3948" s="25"/>
      <c r="L3948" s="25"/>
      <c r="M3948" s="25"/>
      <c r="N3948" s="25"/>
      <c r="O3948" s="25"/>
      <c r="P3948" s="25"/>
      <c r="Q3948" s="25"/>
      <c r="R3948" s="25"/>
      <c r="S3948" s="25"/>
      <c r="T3948" s="671"/>
      <c r="U3948" s="730" t="str">
        <f t="shared" si="64"/>
        <v/>
      </c>
    </row>
    <row r="3949" spans="1:21" x14ac:dyDescent="0.25">
      <c r="A3949" s="36" t="str">
        <f>'0'!$A$4</f>
        <v>………………..</v>
      </c>
      <c r="B3949" s="37">
        <f>'0'!$A$2</f>
        <v>46112</v>
      </c>
      <c r="C3949" s="37" t="s">
        <v>1197</v>
      </c>
      <c r="D3949" s="195"/>
      <c r="E3949" s="23"/>
      <c r="F3949" s="14"/>
      <c r="G3949" s="22"/>
      <c r="H3949" s="656"/>
      <c r="I3949" s="656"/>
      <c r="J3949" s="656"/>
      <c r="K3949" s="25"/>
      <c r="L3949" s="25"/>
      <c r="M3949" s="25"/>
      <c r="N3949" s="25"/>
      <c r="O3949" s="25"/>
      <c r="P3949" s="25"/>
      <c r="Q3949" s="25"/>
      <c r="R3949" s="25"/>
      <c r="S3949" s="25"/>
      <c r="T3949" s="671"/>
      <c r="U3949" s="730" t="str">
        <f t="shared" si="64"/>
        <v/>
      </c>
    </row>
    <row r="3950" spans="1:21" x14ac:dyDescent="0.25">
      <c r="A3950" s="36" t="str">
        <f>'0'!$A$4</f>
        <v>………………..</v>
      </c>
      <c r="B3950" s="37">
        <f>'0'!$A$2</f>
        <v>46112</v>
      </c>
      <c r="C3950" s="37" t="s">
        <v>1197</v>
      </c>
      <c r="D3950" s="195"/>
      <c r="E3950" s="23"/>
      <c r="F3950" s="14"/>
      <c r="G3950" s="22"/>
      <c r="H3950" s="656"/>
      <c r="I3950" s="656"/>
      <c r="J3950" s="656"/>
      <c r="K3950" s="25"/>
      <c r="L3950" s="25"/>
      <c r="M3950" s="25"/>
      <c r="N3950" s="25"/>
      <c r="O3950" s="25"/>
      <c r="P3950" s="25"/>
      <c r="Q3950" s="25"/>
      <c r="R3950" s="25"/>
      <c r="S3950" s="25"/>
      <c r="T3950" s="671"/>
      <c r="U3950" s="730" t="str">
        <f t="shared" si="64"/>
        <v/>
      </c>
    </row>
    <row r="3951" spans="1:21" x14ac:dyDescent="0.25">
      <c r="A3951" s="36" t="str">
        <f>'0'!$A$4</f>
        <v>………………..</v>
      </c>
      <c r="B3951" s="37">
        <f>'0'!$A$2</f>
        <v>46112</v>
      </c>
      <c r="C3951" s="37" t="s">
        <v>1197</v>
      </c>
      <c r="D3951" s="195"/>
      <c r="E3951" s="23"/>
      <c r="F3951" s="14"/>
      <c r="G3951" s="22"/>
      <c r="H3951" s="656"/>
      <c r="I3951" s="656"/>
      <c r="J3951" s="656"/>
      <c r="K3951" s="25"/>
      <c r="L3951" s="25"/>
      <c r="M3951" s="25"/>
      <c r="N3951" s="25"/>
      <c r="O3951" s="25"/>
      <c r="P3951" s="25"/>
      <c r="Q3951" s="25"/>
      <c r="R3951" s="25"/>
      <c r="S3951" s="25"/>
      <c r="T3951" s="671"/>
      <c r="U3951" s="730" t="str">
        <f t="shared" si="64"/>
        <v/>
      </c>
    </row>
    <row r="3952" spans="1:21" x14ac:dyDescent="0.25">
      <c r="A3952" s="36" t="str">
        <f>'0'!$A$4</f>
        <v>………………..</v>
      </c>
      <c r="B3952" s="37">
        <f>'0'!$A$2</f>
        <v>46112</v>
      </c>
      <c r="C3952" s="37" t="s">
        <v>1197</v>
      </c>
      <c r="D3952" s="195"/>
      <c r="E3952" s="23"/>
      <c r="F3952" s="14"/>
      <c r="G3952" s="22"/>
      <c r="H3952" s="656"/>
      <c r="I3952" s="656"/>
      <c r="J3952" s="656"/>
      <c r="K3952" s="25"/>
      <c r="L3952" s="25"/>
      <c r="M3952" s="25"/>
      <c r="N3952" s="25"/>
      <c r="O3952" s="25"/>
      <c r="P3952" s="25"/>
      <c r="Q3952" s="25"/>
      <c r="R3952" s="25"/>
      <c r="S3952" s="25"/>
      <c r="T3952" s="671"/>
      <c r="U3952" s="730" t="str">
        <f t="shared" si="64"/>
        <v/>
      </c>
    </row>
    <row r="3953" spans="1:21" x14ac:dyDescent="0.25">
      <c r="A3953" s="36" t="str">
        <f>'0'!$A$4</f>
        <v>………………..</v>
      </c>
      <c r="B3953" s="37">
        <f>'0'!$A$2</f>
        <v>46112</v>
      </c>
      <c r="C3953" s="37" t="s">
        <v>1197</v>
      </c>
      <c r="D3953" s="195"/>
      <c r="E3953" s="23"/>
      <c r="F3953" s="14"/>
      <c r="G3953" s="22"/>
      <c r="H3953" s="656"/>
      <c r="I3953" s="656"/>
      <c r="J3953" s="656"/>
      <c r="K3953" s="25"/>
      <c r="L3953" s="25"/>
      <c r="M3953" s="25"/>
      <c r="N3953" s="25"/>
      <c r="O3953" s="25"/>
      <c r="P3953" s="25"/>
      <c r="Q3953" s="25"/>
      <c r="R3953" s="25"/>
      <c r="S3953" s="25"/>
      <c r="T3953" s="671"/>
      <c r="U3953" s="730" t="str">
        <f t="shared" si="64"/>
        <v/>
      </c>
    </row>
    <row r="3954" spans="1:21" x14ac:dyDescent="0.25">
      <c r="A3954" s="36" t="str">
        <f>'0'!$A$4</f>
        <v>………………..</v>
      </c>
      <c r="B3954" s="37">
        <f>'0'!$A$2</f>
        <v>46112</v>
      </c>
      <c r="C3954" s="37" t="s">
        <v>1197</v>
      </c>
      <c r="D3954" s="195"/>
      <c r="E3954" s="23"/>
      <c r="F3954" s="14"/>
      <c r="G3954" s="22"/>
      <c r="H3954" s="656"/>
      <c r="I3954" s="656"/>
      <c r="J3954" s="656"/>
      <c r="K3954" s="25"/>
      <c r="L3954" s="25"/>
      <c r="M3954" s="25"/>
      <c r="N3954" s="25"/>
      <c r="O3954" s="25"/>
      <c r="P3954" s="25"/>
      <c r="Q3954" s="25"/>
      <c r="R3954" s="25"/>
      <c r="S3954" s="25"/>
      <c r="T3954" s="671"/>
      <c r="U3954" s="730" t="str">
        <f t="shared" si="64"/>
        <v/>
      </c>
    </row>
    <row r="3955" spans="1:21" x14ac:dyDescent="0.25">
      <c r="A3955" s="36" t="str">
        <f>'0'!$A$4</f>
        <v>………………..</v>
      </c>
      <c r="B3955" s="37">
        <f>'0'!$A$2</f>
        <v>46112</v>
      </c>
      <c r="C3955" s="37" t="s">
        <v>1197</v>
      </c>
      <c r="D3955" s="195"/>
      <c r="E3955" s="23"/>
      <c r="F3955" s="14"/>
      <c r="G3955" s="22"/>
      <c r="H3955" s="656"/>
      <c r="I3955" s="656"/>
      <c r="J3955" s="656"/>
      <c r="K3955" s="25"/>
      <c r="L3955" s="25"/>
      <c r="M3955" s="25"/>
      <c r="N3955" s="25"/>
      <c r="O3955" s="25"/>
      <c r="P3955" s="25"/>
      <c r="Q3955" s="25"/>
      <c r="R3955" s="25"/>
      <c r="S3955" s="25"/>
      <c r="T3955" s="671"/>
      <c r="U3955" s="730" t="str">
        <f t="shared" si="64"/>
        <v/>
      </c>
    </row>
    <row r="3956" spans="1:21" x14ac:dyDescent="0.25">
      <c r="A3956" s="36" t="str">
        <f>'0'!$A$4</f>
        <v>………………..</v>
      </c>
      <c r="B3956" s="37">
        <f>'0'!$A$2</f>
        <v>46112</v>
      </c>
      <c r="C3956" s="37" t="s">
        <v>1197</v>
      </c>
      <c r="D3956" s="195"/>
      <c r="E3956" s="23"/>
      <c r="F3956" s="14"/>
      <c r="G3956" s="22"/>
      <c r="H3956" s="656"/>
      <c r="I3956" s="656"/>
      <c r="J3956" s="656"/>
      <c r="K3956" s="25"/>
      <c r="L3956" s="25"/>
      <c r="M3956" s="25"/>
      <c r="N3956" s="25"/>
      <c r="O3956" s="25"/>
      <c r="P3956" s="25"/>
      <c r="Q3956" s="25"/>
      <c r="R3956" s="25"/>
      <c r="S3956" s="25"/>
      <c r="T3956" s="671"/>
      <c r="U3956" s="730" t="str">
        <f t="shared" si="64"/>
        <v/>
      </c>
    </row>
    <row r="3957" spans="1:21" x14ac:dyDescent="0.25">
      <c r="A3957" s="36" t="str">
        <f>'0'!$A$4</f>
        <v>………………..</v>
      </c>
      <c r="B3957" s="37">
        <f>'0'!$A$2</f>
        <v>46112</v>
      </c>
      <c r="C3957" s="37" t="s">
        <v>1197</v>
      </c>
      <c r="D3957" s="195"/>
      <c r="E3957" s="23"/>
      <c r="F3957" s="14"/>
      <c r="G3957" s="22"/>
      <c r="H3957" s="656"/>
      <c r="I3957" s="656"/>
      <c r="J3957" s="656"/>
      <c r="K3957" s="25"/>
      <c r="L3957" s="25"/>
      <c r="M3957" s="25"/>
      <c r="N3957" s="25"/>
      <c r="O3957" s="25"/>
      <c r="P3957" s="25"/>
      <c r="Q3957" s="25"/>
      <c r="R3957" s="25"/>
      <c r="S3957" s="25"/>
      <c r="T3957" s="671"/>
      <c r="U3957" s="730" t="str">
        <f t="shared" si="64"/>
        <v/>
      </c>
    </row>
    <row r="3958" spans="1:21" x14ac:dyDescent="0.25">
      <c r="A3958" s="36" t="str">
        <f>'0'!$A$4</f>
        <v>………………..</v>
      </c>
      <c r="B3958" s="37">
        <f>'0'!$A$2</f>
        <v>46112</v>
      </c>
      <c r="C3958" s="37" t="s">
        <v>1197</v>
      </c>
      <c r="D3958" s="195"/>
      <c r="E3958" s="23"/>
      <c r="F3958" s="14"/>
      <c r="G3958" s="22"/>
      <c r="H3958" s="656"/>
      <c r="I3958" s="656"/>
      <c r="J3958" s="656"/>
      <c r="K3958" s="25"/>
      <c r="L3958" s="25"/>
      <c r="M3958" s="25"/>
      <c r="N3958" s="25"/>
      <c r="O3958" s="25"/>
      <c r="P3958" s="25"/>
      <c r="Q3958" s="25"/>
      <c r="R3958" s="25"/>
      <c r="S3958" s="25"/>
      <c r="T3958" s="671"/>
      <c r="U3958" s="730" t="str">
        <f t="shared" si="64"/>
        <v/>
      </c>
    </row>
    <row r="3959" spans="1:21" x14ac:dyDescent="0.25">
      <c r="A3959" s="36" t="str">
        <f>'0'!$A$4</f>
        <v>………………..</v>
      </c>
      <c r="B3959" s="37">
        <f>'0'!$A$2</f>
        <v>46112</v>
      </c>
      <c r="C3959" s="37" t="s">
        <v>1197</v>
      </c>
      <c r="D3959" s="195"/>
      <c r="E3959" s="23"/>
      <c r="F3959" s="14"/>
      <c r="G3959" s="22"/>
      <c r="H3959" s="656"/>
      <c r="I3959" s="656"/>
      <c r="J3959" s="656"/>
      <c r="K3959" s="25"/>
      <c r="L3959" s="25"/>
      <c r="M3959" s="25"/>
      <c r="N3959" s="25"/>
      <c r="O3959" s="25"/>
      <c r="P3959" s="25"/>
      <c r="Q3959" s="25"/>
      <c r="R3959" s="25"/>
      <c r="S3959" s="25"/>
      <c r="T3959" s="671"/>
      <c r="U3959" s="730" t="str">
        <f t="shared" si="64"/>
        <v/>
      </c>
    </row>
    <row r="3960" spans="1:21" x14ac:dyDescent="0.25">
      <c r="A3960" s="36" t="str">
        <f>'0'!$A$4</f>
        <v>………………..</v>
      </c>
      <c r="B3960" s="37">
        <f>'0'!$A$2</f>
        <v>46112</v>
      </c>
      <c r="C3960" s="37" t="s">
        <v>1197</v>
      </c>
      <c r="D3960" s="195"/>
      <c r="E3960" s="23"/>
      <c r="F3960" s="14"/>
      <c r="G3960" s="22"/>
      <c r="H3960" s="656"/>
      <c r="I3960" s="656"/>
      <c r="J3960" s="656"/>
      <c r="K3960" s="25"/>
      <c r="L3960" s="25"/>
      <c r="M3960" s="25"/>
      <c r="N3960" s="25"/>
      <c r="O3960" s="25"/>
      <c r="P3960" s="25"/>
      <c r="Q3960" s="25"/>
      <c r="R3960" s="25"/>
      <c r="S3960" s="25"/>
      <c r="T3960" s="671"/>
      <c r="U3960" s="730" t="str">
        <f t="shared" si="64"/>
        <v/>
      </c>
    </row>
    <row r="3961" spans="1:21" x14ac:dyDescent="0.25">
      <c r="A3961" s="36" t="str">
        <f>'0'!$A$4</f>
        <v>………………..</v>
      </c>
      <c r="B3961" s="37">
        <f>'0'!$A$2</f>
        <v>46112</v>
      </c>
      <c r="C3961" s="37" t="s">
        <v>1197</v>
      </c>
      <c r="D3961" s="195"/>
      <c r="E3961" s="23"/>
      <c r="F3961" s="14"/>
      <c r="G3961" s="22"/>
      <c r="H3961" s="656"/>
      <c r="I3961" s="656"/>
      <c r="J3961" s="656"/>
      <c r="K3961" s="25"/>
      <c r="L3961" s="25"/>
      <c r="M3961" s="25"/>
      <c r="N3961" s="25"/>
      <c r="O3961" s="25"/>
      <c r="P3961" s="25"/>
      <c r="Q3961" s="25"/>
      <c r="R3961" s="25"/>
      <c r="S3961" s="25"/>
      <c r="T3961" s="671"/>
      <c r="U3961" s="730" t="str">
        <f t="shared" si="64"/>
        <v/>
      </c>
    </row>
    <row r="3962" spans="1:21" x14ac:dyDescent="0.25">
      <c r="A3962" s="36" t="str">
        <f>'0'!$A$4</f>
        <v>………………..</v>
      </c>
      <c r="B3962" s="37">
        <f>'0'!$A$2</f>
        <v>46112</v>
      </c>
      <c r="C3962" s="37" t="s">
        <v>1197</v>
      </c>
      <c r="D3962" s="195"/>
      <c r="E3962" s="23"/>
      <c r="F3962" s="14"/>
      <c r="G3962" s="22"/>
      <c r="H3962" s="656"/>
      <c r="I3962" s="656"/>
      <c r="J3962" s="656"/>
      <c r="K3962" s="25"/>
      <c r="L3962" s="25"/>
      <c r="M3962" s="25"/>
      <c r="N3962" s="25"/>
      <c r="O3962" s="25"/>
      <c r="P3962" s="25"/>
      <c r="Q3962" s="25"/>
      <c r="R3962" s="25"/>
      <c r="S3962" s="25"/>
      <c r="T3962" s="671"/>
      <c r="U3962" s="730" t="str">
        <f t="shared" si="64"/>
        <v/>
      </c>
    </row>
    <row r="3963" spans="1:21" x14ac:dyDescent="0.25">
      <c r="A3963" s="36" t="str">
        <f>'0'!$A$4</f>
        <v>………………..</v>
      </c>
      <c r="B3963" s="37">
        <f>'0'!$A$2</f>
        <v>46112</v>
      </c>
      <c r="C3963" s="37" t="s">
        <v>1197</v>
      </c>
      <c r="D3963" s="195"/>
      <c r="E3963" s="23"/>
      <c r="F3963" s="14"/>
      <c r="G3963" s="22"/>
      <c r="H3963" s="656"/>
      <c r="I3963" s="656"/>
      <c r="J3963" s="656"/>
      <c r="K3963" s="25"/>
      <c r="L3963" s="25"/>
      <c r="M3963" s="25"/>
      <c r="N3963" s="25"/>
      <c r="O3963" s="25"/>
      <c r="P3963" s="25"/>
      <c r="Q3963" s="25"/>
      <c r="R3963" s="25"/>
      <c r="S3963" s="25"/>
      <c r="T3963" s="671"/>
      <c r="U3963" s="730" t="str">
        <f t="shared" si="64"/>
        <v/>
      </c>
    </row>
    <row r="3964" spans="1:21" x14ac:dyDescent="0.25">
      <c r="A3964" s="36" t="str">
        <f>'0'!$A$4</f>
        <v>………………..</v>
      </c>
      <c r="B3964" s="37">
        <f>'0'!$A$2</f>
        <v>46112</v>
      </c>
      <c r="C3964" s="37" t="s">
        <v>1197</v>
      </c>
      <c r="D3964" s="195"/>
      <c r="E3964" s="23"/>
      <c r="F3964" s="14"/>
      <c r="G3964" s="22"/>
      <c r="H3964" s="656"/>
      <c r="I3964" s="656"/>
      <c r="J3964" s="656"/>
      <c r="K3964" s="25"/>
      <c r="L3964" s="25"/>
      <c r="M3964" s="25"/>
      <c r="N3964" s="25"/>
      <c r="O3964" s="25"/>
      <c r="P3964" s="25"/>
      <c r="Q3964" s="25"/>
      <c r="R3964" s="25"/>
      <c r="S3964" s="25"/>
      <c r="T3964" s="671"/>
      <c r="U3964" s="730" t="str">
        <f t="shared" si="64"/>
        <v/>
      </c>
    </row>
    <row r="3965" spans="1:21" x14ac:dyDescent="0.25">
      <c r="A3965" s="36" t="str">
        <f>'0'!$A$4</f>
        <v>………………..</v>
      </c>
      <c r="B3965" s="37">
        <f>'0'!$A$2</f>
        <v>46112</v>
      </c>
      <c r="C3965" s="37" t="s">
        <v>1197</v>
      </c>
      <c r="D3965" s="195"/>
      <c r="E3965" s="23"/>
      <c r="F3965" s="14"/>
      <c r="G3965" s="22"/>
      <c r="H3965" s="656"/>
      <c r="I3965" s="656"/>
      <c r="J3965" s="656"/>
      <c r="K3965" s="25"/>
      <c r="L3965" s="25"/>
      <c r="M3965" s="25"/>
      <c r="N3965" s="25"/>
      <c r="O3965" s="25"/>
      <c r="P3965" s="25"/>
      <c r="Q3965" s="25"/>
      <c r="R3965" s="25"/>
      <c r="S3965" s="25"/>
      <c r="T3965" s="671"/>
      <c r="U3965" s="730" t="str">
        <f t="shared" si="64"/>
        <v/>
      </c>
    </row>
    <row r="3966" spans="1:21" x14ac:dyDescent="0.25">
      <c r="A3966" s="36" t="str">
        <f>'0'!$A$4</f>
        <v>………………..</v>
      </c>
      <c r="B3966" s="37">
        <f>'0'!$A$2</f>
        <v>46112</v>
      </c>
      <c r="C3966" s="37" t="s">
        <v>1197</v>
      </c>
      <c r="D3966" s="195"/>
      <c r="E3966" s="23"/>
      <c r="F3966" s="14"/>
      <c r="G3966" s="22"/>
      <c r="H3966" s="656"/>
      <c r="I3966" s="656"/>
      <c r="J3966" s="656"/>
      <c r="K3966" s="25"/>
      <c r="L3966" s="25"/>
      <c r="M3966" s="25"/>
      <c r="N3966" s="25"/>
      <c r="O3966" s="25"/>
      <c r="P3966" s="25"/>
      <c r="Q3966" s="25"/>
      <c r="R3966" s="25"/>
      <c r="S3966" s="25"/>
      <c r="T3966" s="671"/>
      <c r="U3966" s="730" t="str">
        <f t="shared" si="64"/>
        <v/>
      </c>
    </row>
    <row r="3967" spans="1:21" x14ac:dyDescent="0.25">
      <c r="A3967" s="36" t="str">
        <f>'0'!$A$4</f>
        <v>………………..</v>
      </c>
      <c r="B3967" s="37">
        <f>'0'!$A$2</f>
        <v>46112</v>
      </c>
      <c r="C3967" s="37" t="s">
        <v>1197</v>
      </c>
      <c r="D3967" s="195"/>
      <c r="E3967" s="23"/>
      <c r="F3967" s="14"/>
      <c r="G3967" s="22"/>
      <c r="H3967" s="656"/>
      <c r="I3967" s="656"/>
      <c r="J3967" s="656"/>
      <c r="K3967" s="25"/>
      <c r="L3967" s="25"/>
      <c r="M3967" s="25"/>
      <c r="N3967" s="25"/>
      <c r="O3967" s="25"/>
      <c r="P3967" s="25"/>
      <c r="Q3967" s="25"/>
      <c r="R3967" s="25"/>
      <c r="S3967" s="25"/>
      <c r="T3967" s="671"/>
      <c r="U3967" s="730" t="str">
        <f t="shared" si="64"/>
        <v/>
      </c>
    </row>
    <row r="3968" spans="1:21" x14ac:dyDescent="0.25">
      <c r="A3968" s="36" t="str">
        <f>'0'!$A$4</f>
        <v>………………..</v>
      </c>
      <c r="B3968" s="37">
        <f>'0'!$A$2</f>
        <v>46112</v>
      </c>
      <c r="C3968" s="37" t="s">
        <v>1197</v>
      </c>
      <c r="D3968" s="195"/>
      <c r="E3968" s="23"/>
      <c r="F3968" s="14"/>
      <c r="G3968" s="22"/>
      <c r="H3968" s="656"/>
      <c r="I3968" s="656"/>
      <c r="J3968" s="656"/>
      <c r="K3968" s="25"/>
      <c r="L3968" s="25"/>
      <c r="M3968" s="25"/>
      <c r="N3968" s="25"/>
      <c r="O3968" s="25"/>
      <c r="P3968" s="25"/>
      <c r="Q3968" s="25"/>
      <c r="R3968" s="25"/>
      <c r="S3968" s="25"/>
      <c r="T3968" s="671"/>
      <c r="U3968" s="730" t="str">
        <f t="shared" si="64"/>
        <v/>
      </c>
    </row>
    <row r="3969" spans="1:21" x14ac:dyDescent="0.25">
      <c r="A3969" s="36" t="str">
        <f>'0'!$A$4</f>
        <v>………………..</v>
      </c>
      <c r="B3969" s="37">
        <f>'0'!$A$2</f>
        <v>46112</v>
      </c>
      <c r="C3969" s="37" t="s">
        <v>1197</v>
      </c>
      <c r="D3969" s="195"/>
      <c r="E3969" s="23"/>
      <c r="F3969" s="14"/>
      <c r="G3969" s="22"/>
      <c r="H3969" s="656"/>
      <c r="I3969" s="656"/>
      <c r="J3969" s="656"/>
      <c r="K3969" s="25"/>
      <c r="L3969" s="25"/>
      <c r="M3969" s="25"/>
      <c r="N3969" s="25"/>
      <c r="O3969" s="25"/>
      <c r="P3969" s="25"/>
      <c r="Q3969" s="25"/>
      <c r="R3969" s="25"/>
      <c r="S3969" s="25"/>
      <c r="T3969" s="671"/>
      <c r="U3969" s="730" t="str">
        <f t="shared" si="64"/>
        <v/>
      </c>
    </row>
    <row r="3970" spans="1:21" x14ac:dyDescent="0.25">
      <c r="A3970" s="36" t="str">
        <f>'0'!$A$4</f>
        <v>………………..</v>
      </c>
      <c r="B3970" s="37">
        <f>'0'!$A$2</f>
        <v>46112</v>
      </c>
      <c r="C3970" s="37" t="s">
        <v>1197</v>
      </c>
      <c r="D3970" s="195"/>
      <c r="E3970" s="23"/>
      <c r="F3970" s="14"/>
      <c r="G3970" s="22"/>
      <c r="H3970" s="656"/>
      <c r="I3970" s="656"/>
      <c r="J3970" s="656"/>
      <c r="K3970" s="25"/>
      <c r="L3970" s="25"/>
      <c r="M3970" s="25"/>
      <c r="N3970" s="25"/>
      <c r="O3970" s="25"/>
      <c r="P3970" s="25"/>
      <c r="Q3970" s="25"/>
      <c r="R3970" s="25"/>
      <c r="S3970" s="25"/>
      <c r="T3970" s="671"/>
      <c r="U3970" s="730" t="str">
        <f t="shared" si="64"/>
        <v/>
      </c>
    </row>
    <row r="3971" spans="1:21" x14ac:dyDescent="0.25">
      <c r="A3971" s="36" t="str">
        <f>'0'!$A$4</f>
        <v>………………..</v>
      </c>
      <c r="B3971" s="37">
        <f>'0'!$A$2</f>
        <v>46112</v>
      </c>
      <c r="C3971" s="37" t="s">
        <v>1197</v>
      </c>
      <c r="D3971" s="195"/>
      <c r="E3971" s="23"/>
      <c r="F3971" s="14"/>
      <c r="G3971" s="22"/>
      <c r="H3971" s="656"/>
      <c r="I3971" s="656"/>
      <c r="J3971" s="656"/>
      <c r="K3971" s="25"/>
      <c r="L3971" s="25"/>
      <c r="M3971" s="25"/>
      <c r="N3971" s="25"/>
      <c r="O3971" s="25"/>
      <c r="P3971" s="25"/>
      <c r="Q3971" s="25"/>
      <c r="R3971" s="25"/>
      <c r="S3971" s="25"/>
      <c r="T3971" s="671"/>
      <c r="U3971" s="730" t="str">
        <f t="shared" si="64"/>
        <v/>
      </c>
    </row>
    <row r="3972" spans="1:21" x14ac:dyDescent="0.25">
      <c r="A3972" s="36" t="str">
        <f>'0'!$A$4</f>
        <v>………………..</v>
      </c>
      <c r="B3972" s="37">
        <f>'0'!$A$2</f>
        <v>46112</v>
      </c>
      <c r="C3972" s="37" t="s">
        <v>1197</v>
      </c>
      <c r="D3972" s="195"/>
      <c r="E3972" s="23"/>
      <c r="F3972" s="14"/>
      <c r="G3972" s="22"/>
      <c r="H3972" s="656"/>
      <c r="I3972" s="656"/>
      <c r="J3972" s="656"/>
      <c r="K3972" s="25"/>
      <c r="L3972" s="25"/>
      <c r="M3972" s="25"/>
      <c r="N3972" s="25"/>
      <c r="O3972" s="25"/>
      <c r="P3972" s="25"/>
      <c r="Q3972" s="25"/>
      <c r="R3972" s="25"/>
      <c r="S3972" s="25"/>
      <c r="T3972" s="671"/>
      <c r="U3972" s="730" t="str">
        <f t="shared" si="64"/>
        <v/>
      </c>
    </row>
    <row r="3973" spans="1:21" x14ac:dyDescent="0.25">
      <c r="A3973" s="36" t="str">
        <f>'0'!$A$4</f>
        <v>………………..</v>
      </c>
      <c r="B3973" s="37">
        <f>'0'!$A$2</f>
        <v>46112</v>
      </c>
      <c r="C3973" s="37" t="s">
        <v>1197</v>
      </c>
      <c r="D3973" s="195"/>
      <c r="E3973" s="23"/>
      <c r="F3973" s="14"/>
      <c r="G3973" s="22"/>
      <c r="H3973" s="656"/>
      <c r="I3973" s="656"/>
      <c r="J3973" s="656"/>
      <c r="K3973" s="25"/>
      <c r="L3973" s="25"/>
      <c r="M3973" s="25"/>
      <c r="N3973" s="25"/>
      <c r="O3973" s="25"/>
      <c r="P3973" s="25"/>
      <c r="Q3973" s="25"/>
      <c r="R3973" s="25"/>
      <c r="S3973" s="25"/>
      <c r="T3973" s="671"/>
      <c r="U3973" s="730" t="str">
        <f t="shared" si="64"/>
        <v/>
      </c>
    </row>
    <row r="3974" spans="1:21" x14ac:dyDescent="0.25">
      <c r="A3974" s="36" t="str">
        <f>'0'!$A$4</f>
        <v>………………..</v>
      </c>
      <c r="B3974" s="37">
        <f>'0'!$A$2</f>
        <v>46112</v>
      </c>
      <c r="C3974" s="37" t="s">
        <v>1197</v>
      </c>
      <c r="D3974" s="195"/>
      <c r="E3974" s="23"/>
      <c r="F3974" s="14"/>
      <c r="G3974" s="22"/>
      <c r="H3974" s="656"/>
      <c r="I3974" s="656"/>
      <c r="J3974" s="656"/>
      <c r="K3974" s="25"/>
      <c r="L3974" s="25"/>
      <c r="M3974" s="25"/>
      <c r="N3974" s="25"/>
      <c r="O3974" s="25"/>
      <c r="P3974" s="25"/>
      <c r="Q3974" s="25"/>
      <c r="R3974" s="25"/>
      <c r="S3974" s="25"/>
      <c r="T3974" s="671"/>
      <c r="U3974" s="730" t="str">
        <f t="shared" si="64"/>
        <v/>
      </c>
    </row>
    <row r="3975" spans="1:21" x14ac:dyDescent="0.25">
      <c r="A3975" s="36" t="str">
        <f>'0'!$A$4</f>
        <v>………………..</v>
      </c>
      <c r="B3975" s="37">
        <f>'0'!$A$2</f>
        <v>46112</v>
      </c>
      <c r="C3975" s="37" t="s">
        <v>1197</v>
      </c>
      <c r="D3975" s="195"/>
      <c r="E3975" s="23"/>
      <c r="F3975" s="14"/>
      <c r="G3975" s="22"/>
      <c r="H3975" s="656"/>
      <c r="I3975" s="656"/>
      <c r="J3975" s="656"/>
      <c r="K3975" s="25"/>
      <c r="L3975" s="25"/>
      <c r="M3975" s="25"/>
      <c r="N3975" s="25"/>
      <c r="O3975" s="25"/>
      <c r="P3975" s="25"/>
      <c r="Q3975" s="25"/>
      <c r="R3975" s="25"/>
      <c r="S3975" s="25"/>
      <c r="T3975" s="671"/>
      <c r="U3975" s="730" t="str">
        <f t="shared" si="64"/>
        <v/>
      </c>
    </row>
    <row r="3976" spans="1:21" x14ac:dyDescent="0.25">
      <c r="A3976" s="36" t="str">
        <f>'0'!$A$4</f>
        <v>………………..</v>
      </c>
      <c r="B3976" s="37">
        <f>'0'!$A$2</f>
        <v>46112</v>
      </c>
      <c r="C3976" s="37" t="s">
        <v>1197</v>
      </c>
      <c r="D3976" s="195"/>
      <c r="E3976" s="23"/>
      <c r="F3976" s="14"/>
      <c r="G3976" s="22"/>
      <c r="H3976" s="656"/>
      <c r="I3976" s="656"/>
      <c r="J3976" s="656"/>
      <c r="K3976" s="25"/>
      <c r="L3976" s="25"/>
      <c r="M3976" s="25"/>
      <c r="N3976" s="25"/>
      <c r="O3976" s="25"/>
      <c r="P3976" s="25"/>
      <c r="Q3976" s="25"/>
      <c r="R3976" s="25"/>
      <c r="S3976" s="25"/>
      <c r="T3976" s="671"/>
      <c r="U3976" s="730" t="str">
        <f t="shared" si="64"/>
        <v/>
      </c>
    </row>
    <row r="3977" spans="1:21" x14ac:dyDescent="0.25">
      <c r="A3977" s="36" t="str">
        <f>'0'!$A$4</f>
        <v>………………..</v>
      </c>
      <c r="B3977" s="37">
        <f>'0'!$A$2</f>
        <v>46112</v>
      </c>
      <c r="C3977" s="37" t="s">
        <v>1197</v>
      </c>
      <c r="D3977" s="195"/>
      <c r="E3977" s="23"/>
      <c r="F3977" s="14"/>
      <c r="G3977" s="22"/>
      <c r="H3977" s="656"/>
      <c r="I3977" s="656"/>
      <c r="J3977" s="656"/>
      <c r="K3977" s="25"/>
      <c r="L3977" s="25"/>
      <c r="M3977" s="25"/>
      <c r="N3977" s="25"/>
      <c r="O3977" s="25"/>
      <c r="P3977" s="25"/>
      <c r="Q3977" s="25"/>
      <c r="R3977" s="25"/>
      <c r="S3977" s="25"/>
      <c r="T3977" s="671"/>
      <c r="U3977" s="730" t="str">
        <f t="shared" si="64"/>
        <v/>
      </c>
    </row>
    <row r="3978" spans="1:21" x14ac:dyDescent="0.25">
      <c r="A3978" s="36" t="str">
        <f>'0'!$A$4</f>
        <v>………………..</v>
      </c>
      <c r="B3978" s="37">
        <f>'0'!$A$2</f>
        <v>46112</v>
      </c>
      <c r="C3978" s="37" t="s">
        <v>1197</v>
      </c>
      <c r="D3978" s="195"/>
      <c r="E3978" s="23"/>
      <c r="F3978" s="14"/>
      <c r="G3978" s="22"/>
      <c r="H3978" s="656"/>
      <c r="I3978" s="656"/>
      <c r="J3978" s="656"/>
      <c r="K3978" s="25"/>
      <c r="L3978" s="25"/>
      <c r="M3978" s="25"/>
      <c r="N3978" s="25"/>
      <c r="O3978" s="25"/>
      <c r="P3978" s="25"/>
      <c r="Q3978" s="25"/>
      <c r="R3978" s="25"/>
      <c r="S3978" s="25"/>
      <c r="T3978" s="671"/>
      <c r="U3978" s="730" t="str">
        <f t="shared" si="64"/>
        <v/>
      </c>
    </row>
    <row r="3979" spans="1:21" x14ac:dyDescent="0.25">
      <c r="A3979" s="36" t="str">
        <f>'0'!$A$4</f>
        <v>………………..</v>
      </c>
      <c r="B3979" s="37">
        <f>'0'!$A$2</f>
        <v>46112</v>
      </c>
      <c r="C3979" s="37" t="s">
        <v>1197</v>
      </c>
      <c r="D3979" s="195"/>
      <c r="E3979" s="23"/>
      <c r="F3979" s="14"/>
      <c r="G3979" s="22"/>
      <c r="H3979" s="656"/>
      <c r="I3979" s="656"/>
      <c r="J3979" s="656"/>
      <c r="K3979" s="25"/>
      <c r="L3979" s="25"/>
      <c r="M3979" s="25"/>
      <c r="N3979" s="25"/>
      <c r="O3979" s="25"/>
      <c r="P3979" s="25"/>
      <c r="Q3979" s="25"/>
      <c r="R3979" s="25"/>
      <c r="S3979" s="25"/>
      <c r="T3979" s="671"/>
      <c r="U3979" s="730" t="str">
        <f t="shared" ref="U3979:U4042" si="65">IF(COUNTBLANK(D3979:S3979)=16,"",IF(D3979="999999999","",IF(ISNUMBER(VALUE(D3979)),IF(LEN(D3979)&lt;&gt;9,"Въведеното ЕИК е твърде късо или твърде дълго",IF(OR(MOD(MID(D3979,1,1)*1+MID(D3979,2,1)*2+MID(D3979,3,1)*3+MID(D3979,4,1)*4+MID(D3979,5,1)*5+MID(D3979,6,1)*6+MID(D3979,7,1)*7+MID(D3979,8,1)*8,11)-MID(D3979,9,1)=0,AND(MOD(MID(D3979,1,1)*3+MID(D3979,2,1)*4+MID(D3979,3,1)*5+MID(D3979,4,1)*6+MID(D3979,5,1)*7+MID(D3979,6,1)*8+MID(D3979,7,1)*9+MID(D3979,8,1)*10,11)=10,MID(D3979,9,1)*1=0),MOD(MID(D3979,1,1)*3+MID(D3979,2,1)*4+MID(D3979,3,1)*5+MID(D3979,4,1)*6+MID(D3979,5,1)*7+MID(D3979,6,1)*8+MID(D3979,7,1)*9+MID(D3979,8,1)*10,11)-MID(D3979,9,1)=0),"","Въведеното ЕИК е невалидно")),"Въведеното ЕИК съдържа непозволени символи")))</f>
        <v/>
      </c>
    </row>
    <row r="3980" spans="1:21" x14ac:dyDescent="0.25">
      <c r="A3980" s="36" t="str">
        <f>'0'!$A$4</f>
        <v>………………..</v>
      </c>
      <c r="B3980" s="37">
        <f>'0'!$A$2</f>
        <v>46112</v>
      </c>
      <c r="C3980" s="37" t="s">
        <v>1197</v>
      </c>
      <c r="D3980" s="195"/>
      <c r="E3980" s="23"/>
      <c r="F3980" s="14"/>
      <c r="G3980" s="22"/>
      <c r="H3980" s="656"/>
      <c r="I3980" s="656"/>
      <c r="J3980" s="656"/>
      <c r="K3980" s="25"/>
      <c r="L3980" s="25"/>
      <c r="M3980" s="25"/>
      <c r="N3980" s="25"/>
      <c r="O3980" s="25"/>
      <c r="P3980" s="25"/>
      <c r="Q3980" s="25"/>
      <c r="R3980" s="25"/>
      <c r="S3980" s="25"/>
      <c r="T3980" s="671"/>
      <c r="U3980" s="730" t="str">
        <f t="shared" si="65"/>
        <v/>
      </c>
    </row>
    <row r="3981" spans="1:21" x14ac:dyDescent="0.25">
      <c r="A3981" s="36" t="str">
        <f>'0'!$A$4</f>
        <v>………………..</v>
      </c>
      <c r="B3981" s="37">
        <f>'0'!$A$2</f>
        <v>46112</v>
      </c>
      <c r="C3981" s="37" t="s">
        <v>1197</v>
      </c>
      <c r="D3981" s="195"/>
      <c r="E3981" s="23"/>
      <c r="F3981" s="14"/>
      <c r="G3981" s="22"/>
      <c r="H3981" s="656"/>
      <c r="I3981" s="656"/>
      <c r="J3981" s="656"/>
      <c r="K3981" s="25"/>
      <c r="L3981" s="25"/>
      <c r="M3981" s="25"/>
      <c r="N3981" s="25"/>
      <c r="O3981" s="25"/>
      <c r="P3981" s="25"/>
      <c r="Q3981" s="25"/>
      <c r="R3981" s="25"/>
      <c r="S3981" s="25"/>
      <c r="T3981" s="671"/>
      <c r="U3981" s="730" t="str">
        <f t="shared" si="65"/>
        <v/>
      </c>
    </row>
    <row r="3982" spans="1:21" x14ac:dyDescent="0.25">
      <c r="A3982" s="36" t="str">
        <f>'0'!$A$4</f>
        <v>………………..</v>
      </c>
      <c r="B3982" s="37">
        <f>'0'!$A$2</f>
        <v>46112</v>
      </c>
      <c r="C3982" s="37" t="s">
        <v>1197</v>
      </c>
      <c r="D3982" s="195"/>
      <c r="E3982" s="23"/>
      <c r="F3982" s="14"/>
      <c r="G3982" s="22"/>
      <c r="H3982" s="656"/>
      <c r="I3982" s="656"/>
      <c r="J3982" s="656"/>
      <c r="K3982" s="25"/>
      <c r="L3982" s="25"/>
      <c r="M3982" s="25"/>
      <c r="N3982" s="25"/>
      <c r="O3982" s="25"/>
      <c r="P3982" s="25"/>
      <c r="Q3982" s="25"/>
      <c r="R3982" s="25"/>
      <c r="S3982" s="25"/>
      <c r="T3982" s="671"/>
      <c r="U3982" s="730" t="str">
        <f t="shared" si="65"/>
        <v/>
      </c>
    </row>
    <row r="3983" spans="1:21" x14ac:dyDescent="0.25">
      <c r="A3983" s="36" t="str">
        <f>'0'!$A$4</f>
        <v>………………..</v>
      </c>
      <c r="B3983" s="37">
        <f>'0'!$A$2</f>
        <v>46112</v>
      </c>
      <c r="C3983" s="37" t="s">
        <v>1197</v>
      </c>
      <c r="D3983" s="195"/>
      <c r="E3983" s="23"/>
      <c r="F3983" s="14"/>
      <c r="G3983" s="22"/>
      <c r="H3983" s="656"/>
      <c r="I3983" s="656"/>
      <c r="J3983" s="656"/>
      <c r="K3983" s="25"/>
      <c r="L3983" s="25"/>
      <c r="M3983" s="25"/>
      <c r="N3983" s="25"/>
      <c r="O3983" s="25"/>
      <c r="P3983" s="25"/>
      <c r="Q3983" s="25"/>
      <c r="R3983" s="25"/>
      <c r="S3983" s="25"/>
      <c r="T3983" s="671"/>
      <c r="U3983" s="730" t="str">
        <f t="shared" si="65"/>
        <v/>
      </c>
    </row>
    <row r="3984" spans="1:21" x14ac:dyDescent="0.25">
      <c r="A3984" s="36" t="str">
        <f>'0'!$A$4</f>
        <v>………………..</v>
      </c>
      <c r="B3984" s="37">
        <f>'0'!$A$2</f>
        <v>46112</v>
      </c>
      <c r="C3984" s="37" t="s">
        <v>1197</v>
      </c>
      <c r="D3984" s="195"/>
      <c r="E3984" s="23"/>
      <c r="F3984" s="14"/>
      <c r="G3984" s="22"/>
      <c r="H3984" s="656"/>
      <c r="I3984" s="656"/>
      <c r="J3984" s="656"/>
      <c r="K3984" s="25"/>
      <c r="L3984" s="25"/>
      <c r="M3984" s="25"/>
      <c r="N3984" s="25"/>
      <c r="O3984" s="25"/>
      <c r="P3984" s="25"/>
      <c r="Q3984" s="25"/>
      <c r="R3984" s="25"/>
      <c r="S3984" s="25"/>
      <c r="T3984" s="671"/>
      <c r="U3984" s="730" t="str">
        <f t="shared" si="65"/>
        <v/>
      </c>
    </row>
    <row r="3985" spans="1:21" x14ac:dyDescent="0.25">
      <c r="A3985" s="36" t="str">
        <f>'0'!$A$4</f>
        <v>………………..</v>
      </c>
      <c r="B3985" s="37">
        <f>'0'!$A$2</f>
        <v>46112</v>
      </c>
      <c r="C3985" s="37" t="s">
        <v>1197</v>
      </c>
      <c r="D3985" s="195"/>
      <c r="E3985" s="23"/>
      <c r="F3985" s="14"/>
      <c r="G3985" s="22"/>
      <c r="H3985" s="656"/>
      <c r="I3985" s="656"/>
      <c r="J3985" s="656"/>
      <c r="K3985" s="25"/>
      <c r="L3985" s="25"/>
      <c r="M3985" s="25"/>
      <c r="N3985" s="25"/>
      <c r="O3985" s="25"/>
      <c r="P3985" s="25"/>
      <c r="Q3985" s="25"/>
      <c r="R3985" s="25"/>
      <c r="S3985" s="25"/>
      <c r="T3985" s="671"/>
      <c r="U3985" s="730" t="str">
        <f t="shared" si="65"/>
        <v/>
      </c>
    </row>
    <row r="3986" spans="1:21" x14ac:dyDescent="0.25">
      <c r="A3986" s="36" t="str">
        <f>'0'!$A$4</f>
        <v>………………..</v>
      </c>
      <c r="B3986" s="37">
        <f>'0'!$A$2</f>
        <v>46112</v>
      </c>
      <c r="C3986" s="37" t="s">
        <v>1197</v>
      </c>
      <c r="D3986" s="195"/>
      <c r="E3986" s="23"/>
      <c r="F3986" s="14"/>
      <c r="G3986" s="22"/>
      <c r="H3986" s="656"/>
      <c r="I3986" s="656"/>
      <c r="J3986" s="656"/>
      <c r="K3986" s="25"/>
      <c r="L3986" s="25"/>
      <c r="M3986" s="25"/>
      <c r="N3986" s="25"/>
      <c r="O3986" s="25"/>
      <c r="P3986" s="25"/>
      <c r="Q3986" s="25"/>
      <c r="R3986" s="25"/>
      <c r="S3986" s="25"/>
      <c r="T3986" s="671"/>
      <c r="U3986" s="730" t="str">
        <f t="shared" si="65"/>
        <v/>
      </c>
    </row>
    <row r="3987" spans="1:21" x14ac:dyDescent="0.25">
      <c r="A3987" s="36" t="str">
        <f>'0'!$A$4</f>
        <v>………………..</v>
      </c>
      <c r="B3987" s="37">
        <f>'0'!$A$2</f>
        <v>46112</v>
      </c>
      <c r="C3987" s="37" t="s">
        <v>1197</v>
      </c>
      <c r="D3987" s="195"/>
      <c r="E3987" s="23"/>
      <c r="F3987" s="14"/>
      <c r="G3987" s="22"/>
      <c r="H3987" s="656"/>
      <c r="I3987" s="656"/>
      <c r="J3987" s="656"/>
      <c r="K3987" s="25"/>
      <c r="L3987" s="25"/>
      <c r="M3987" s="25"/>
      <c r="N3987" s="25"/>
      <c r="O3987" s="25"/>
      <c r="P3987" s="25"/>
      <c r="Q3987" s="25"/>
      <c r="R3987" s="25"/>
      <c r="S3987" s="25"/>
      <c r="T3987" s="671"/>
      <c r="U3987" s="730" t="str">
        <f t="shared" si="65"/>
        <v/>
      </c>
    </row>
    <row r="3988" spans="1:21" x14ac:dyDescent="0.25">
      <c r="A3988" s="36" t="str">
        <f>'0'!$A$4</f>
        <v>………………..</v>
      </c>
      <c r="B3988" s="37">
        <f>'0'!$A$2</f>
        <v>46112</v>
      </c>
      <c r="C3988" s="37" t="s">
        <v>1197</v>
      </c>
      <c r="D3988" s="195"/>
      <c r="E3988" s="23"/>
      <c r="F3988" s="14"/>
      <c r="G3988" s="22"/>
      <c r="H3988" s="656"/>
      <c r="I3988" s="656"/>
      <c r="J3988" s="656"/>
      <c r="K3988" s="25"/>
      <c r="L3988" s="25"/>
      <c r="M3988" s="25"/>
      <c r="N3988" s="25"/>
      <c r="O3988" s="25"/>
      <c r="P3988" s="25"/>
      <c r="Q3988" s="25"/>
      <c r="R3988" s="25"/>
      <c r="S3988" s="25"/>
      <c r="T3988" s="671"/>
      <c r="U3988" s="730" t="str">
        <f t="shared" si="65"/>
        <v/>
      </c>
    </row>
    <row r="3989" spans="1:21" x14ac:dyDescent="0.25">
      <c r="A3989" s="36" t="str">
        <f>'0'!$A$4</f>
        <v>………………..</v>
      </c>
      <c r="B3989" s="37">
        <f>'0'!$A$2</f>
        <v>46112</v>
      </c>
      <c r="C3989" s="37" t="s">
        <v>1197</v>
      </c>
      <c r="D3989" s="195"/>
      <c r="E3989" s="23"/>
      <c r="F3989" s="14"/>
      <c r="G3989" s="22"/>
      <c r="H3989" s="656"/>
      <c r="I3989" s="656"/>
      <c r="J3989" s="656"/>
      <c r="K3989" s="25"/>
      <c r="L3989" s="25"/>
      <c r="M3989" s="25"/>
      <c r="N3989" s="25"/>
      <c r="O3989" s="25"/>
      <c r="P3989" s="25"/>
      <c r="Q3989" s="25"/>
      <c r="R3989" s="25"/>
      <c r="S3989" s="25"/>
      <c r="T3989" s="671"/>
      <c r="U3989" s="730" t="str">
        <f t="shared" si="65"/>
        <v/>
      </c>
    </row>
    <row r="3990" spans="1:21" x14ac:dyDescent="0.25">
      <c r="A3990" s="36" t="str">
        <f>'0'!$A$4</f>
        <v>………………..</v>
      </c>
      <c r="B3990" s="37">
        <f>'0'!$A$2</f>
        <v>46112</v>
      </c>
      <c r="C3990" s="37" t="s">
        <v>1197</v>
      </c>
      <c r="D3990" s="195"/>
      <c r="E3990" s="23"/>
      <c r="F3990" s="14"/>
      <c r="G3990" s="22"/>
      <c r="H3990" s="656"/>
      <c r="I3990" s="656"/>
      <c r="J3990" s="656"/>
      <c r="K3990" s="25"/>
      <c r="L3990" s="25"/>
      <c r="M3990" s="25"/>
      <c r="N3990" s="25"/>
      <c r="O3990" s="25"/>
      <c r="P3990" s="25"/>
      <c r="Q3990" s="25"/>
      <c r="R3990" s="25"/>
      <c r="S3990" s="25"/>
      <c r="T3990" s="671"/>
      <c r="U3990" s="730" t="str">
        <f t="shared" si="65"/>
        <v/>
      </c>
    </row>
    <row r="3991" spans="1:21" x14ac:dyDescent="0.25">
      <c r="A3991" s="36" t="str">
        <f>'0'!$A$4</f>
        <v>………………..</v>
      </c>
      <c r="B3991" s="37">
        <f>'0'!$A$2</f>
        <v>46112</v>
      </c>
      <c r="C3991" s="37" t="s">
        <v>1197</v>
      </c>
      <c r="D3991" s="195"/>
      <c r="E3991" s="23"/>
      <c r="F3991" s="14"/>
      <c r="G3991" s="22"/>
      <c r="H3991" s="656"/>
      <c r="I3991" s="656"/>
      <c r="J3991" s="656"/>
      <c r="K3991" s="25"/>
      <c r="L3991" s="25"/>
      <c r="M3991" s="25"/>
      <c r="N3991" s="25"/>
      <c r="O3991" s="25"/>
      <c r="P3991" s="25"/>
      <c r="Q3991" s="25"/>
      <c r="R3991" s="25"/>
      <c r="S3991" s="25"/>
      <c r="T3991" s="671"/>
      <c r="U3991" s="730" t="str">
        <f t="shared" si="65"/>
        <v/>
      </c>
    </row>
    <row r="3992" spans="1:21" x14ac:dyDescent="0.25">
      <c r="A3992" s="36" t="str">
        <f>'0'!$A$4</f>
        <v>………………..</v>
      </c>
      <c r="B3992" s="37">
        <f>'0'!$A$2</f>
        <v>46112</v>
      </c>
      <c r="C3992" s="37" t="s">
        <v>1197</v>
      </c>
      <c r="D3992" s="195"/>
      <c r="E3992" s="23"/>
      <c r="F3992" s="14"/>
      <c r="G3992" s="22"/>
      <c r="H3992" s="656"/>
      <c r="I3992" s="656"/>
      <c r="J3992" s="656"/>
      <c r="K3992" s="25"/>
      <c r="L3992" s="25"/>
      <c r="M3992" s="25"/>
      <c r="N3992" s="25"/>
      <c r="O3992" s="25"/>
      <c r="P3992" s="25"/>
      <c r="Q3992" s="25"/>
      <c r="R3992" s="25"/>
      <c r="S3992" s="25"/>
      <c r="T3992" s="671"/>
      <c r="U3992" s="730" t="str">
        <f t="shared" si="65"/>
        <v/>
      </c>
    </row>
    <row r="3993" spans="1:21" x14ac:dyDescent="0.25">
      <c r="A3993" s="36" t="str">
        <f>'0'!$A$4</f>
        <v>………………..</v>
      </c>
      <c r="B3993" s="37">
        <f>'0'!$A$2</f>
        <v>46112</v>
      </c>
      <c r="C3993" s="37" t="s">
        <v>1197</v>
      </c>
      <c r="D3993" s="195"/>
      <c r="E3993" s="23"/>
      <c r="F3993" s="14"/>
      <c r="G3993" s="22"/>
      <c r="H3993" s="656"/>
      <c r="I3993" s="656"/>
      <c r="J3993" s="656"/>
      <c r="K3993" s="25"/>
      <c r="L3993" s="25"/>
      <c r="M3993" s="25"/>
      <c r="N3993" s="25"/>
      <c r="O3993" s="25"/>
      <c r="P3993" s="25"/>
      <c r="Q3993" s="25"/>
      <c r="R3993" s="25"/>
      <c r="S3993" s="25"/>
      <c r="T3993" s="671"/>
      <c r="U3993" s="730" t="str">
        <f t="shared" si="65"/>
        <v/>
      </c>
    </row>
    <row r="3994" spans="1:21" x14ac:dyDescent="0.25">
      <c r="A3994" s="36" t="str">
        <f>'0'!$A$4</f>
        <v>………………..</v>
      </c>
      <c r="B3994" s="37">
        <f>'0'!$A$2</f>
        <v>46112</v>
      </c>
      <c r="C3994" s="37" t="s">
        <v>1197</v>
      </c>
      <c r="D3994" s="195"/>
      <c r="E3994" s="23"/>
      <c r="F3994" s="14"/>
      <c r="G3994" s="22"/>
      <c r="H3994" s="656"/>
      <c r="I3994" s="656"/>
      <c r="J3994" s="656"/>
      <c r="K3994" s="25"/>
      <c r="L3994" s="25"/>
      <c r="M3994" s="25"/>
      <c r="N3994" s="25"/>
      <c r="O3994" s="25"/>
      <c r="P3994" s="25"/>
      <c r="Q3994" s="25"/>
      <c r="R3994" s="25"/>
      <c r="S3994" s="25"/>
      <c r="T3994" s="671"/>
      <c r="U3994" s="730" t="str">
        <f t="shared" si="65"/>
        <v/>
      </c>
    </row>
    <row r="3995" spans="1:21" x14ac:dyDescent="0.25">
      <c r="A3995" s="36" t="str">
        <f>'0'!$A$4</f>
        <v>………………..</v>
      </c>
      <c r="B3995" s="37">
        <f>'0'!$A$2</f>
        <v>46112</v>
      </c>
      <c r="C3995" s="37" t="s">
        <v>1197</v>
      </c>
      <c r="D3995" s="195"/>
      <c r="E3995" s="23"/>
      <c r="F3995" s="14"/>
      <c r="G3995" s="22"/>
      <c r="H3995" s="656"/>
      <c r="I3995" s="656"/>
      <c r="J3995" s="656"/>
      <c r="K3995" s="25"/>
      <c r="L3995" s="25"/>
      <c r="M3995" s="25"/>
      <c r="N3995" s="25"/>
      <c r="O3995" s="25"/>
      <c r="P3995" s="25"/>
      <c r="Q3995" s="25"/>
      <c r="R3995" s="25"/>
      <c r="S3995" s="25"/>
      <c r="T3995" s="671"/>
      <c r="U3995" s="730" t="str">
        <f t="shared" si="65"/>
        <v/>
      </c>
    </row>
    <row r="3996" spans="1:21" x14ac:dyDescent="0.25">
      <c r="A3996" s="36" t="str">
        <f>'0'!$A$4</f>
        <v>………………..</v>
      </c>
      <c r="B3996" s="37">
        <f>'0'!$A$2</f>
        <v>46112</v>
      </c>
      <c r="C3996" s="37" t="s">
        <v>1197</v>
      </c>
      <c r="D3996" s="195"/>
      <c r="E3996" s="23"/>
      <c r="F3996" s="14"/>
      <c r="G3996" s="22"/>
      <c r="H3996" s="656"/>
      <c r="I3996" s="656"/>
      <c r="J3996" s="656"/>
      <c r="K3996" s="25"/>
      <c r="L3996" s="25"/>
      <c r="M3996" s="25"/>
      <c r="N3996" s="25"/>
      <c r="O3996" s="25"/>
      <c r="P3996" s="25"/>
      <c r="Q3996" s="25"/>
      <c r="R3996" s="25"/>
      <c r="S3996" s="25"/>
      <c r="T3996" s="671"/>
      <c r="U3996" s="730" t="str">
        <f t="shared" si="65"/>
        <v/>
      </c>
    </row>
    <row r="3997" spans="1:21" x14ac:dyDescent="0.25">
      <c r="A3997" s="36" t="str">
        <f>'0'!$A$4</f>
        <v>………………..</v>
      </c>
      <c r="B3997" s="37">
        <f>'0'!$A$2</f>
        <v>46112</v>
      </c>
      <c r="C3997" s="37" t="s">
        <v>1197</v>
      </c>
      <c r="D3997" s="195"/>
      <c r="E3997" s="23"/>
      <c r="F3997" s="14"/>
      <c r="G3997" s="22"/>
      <c r="H3997" s="656"/>
      <c r="I3997" s="656"/>
      <c r="J3997" s="656"/>
      <c r="K3997" s="25"/>
      <c r="L3997" s="25"/>
      <c r="M3997" s="25"/>
      <c r="N3997" s="25"/>
      <c r="O3997" s="25"/>
      <c r="P3997" s="25"/>
      <c r="Q3997" s="25"/>
      <c r="R3997" s="25"/>
      <c r="S3997" s="25"/>
      <c r="T3997" s="671"/>
      <c r="U3997" s="730" t="str">
        <f t="shared" si="65"/>
        <v/>
      </c>
    </row>
    <row r="3998" spans="1:21" x14ac:dyDescent="0.25">
      <c r="A3998" s="36" t="str">
        <f>'0'!$A$4</f>
        <v>………………..</v>
      </c>
      <c r="B3998" s="37">
        <f>'0'!$A$2</f>
        <v>46112</v>
      </c>
      <c r="C3998" s="37" t="s">
        <v>1197</v>
      </c>
      <c r="D3998" s="195"/>
      <c r="E3998" s="23"/>
      <c r="F3998" s="14"/>
      <c r="G3998" s="22"/>
      <c r="H3998" s="656"/>
      <c r="I3998" s="656"/>
      <c r="J3998" s="656"/>
      <c r="K3998" s="25"/>
      <c r="L3998" s="25"/>
      <c r="M3998" s="25"/>
      <c r="N3998" s="25"/>
      <c r="O3998" s="25"/>
      <c r="P3998" s="25"/>
      <c r="Q3998" s="25"/>
      <c r="R3998" s="25"/>
      <c r="S3998" s="25"/>
      <c r="T3998" s="671"/>
      <c r="U3998" s="730" t="str">
        <f t="shared" si="65"/>
        <v/>
      </c>
    </row>
    <row r="3999" spans="1:21" x14ac:dyDescent="0.25">
      <c r="A3999" s="36" t="str">
        <f>'0'!$A$4</f>
        <v>………………..</v>
      </c>
      <c r="B3999" s="37">
        <f>'0'!$A$2</f>
        <v>46112</v>
      </c>
      <c r="C3999" s="37" t="s">
        <v>1197</v>
      </c>
      <c r="D3999" s="195"/>
      <c r="E3999" s="23"/>
      <c r="F3999" s="14"/>
      <c r="G3999" s="22"/>
      <c r="H3999" s="656"/>
      <c r="I3999" s="656"/>
      <c r="J3999" s="656"/>
      <c r="K3999" s="25"/>
      <c r="L3999" s="25"/>
      <c r="M3999" s="25"/>
      <c r="N3999" s="25"/>
      <c r="O3999" s="25"/>
      <c r="P3999" s="25"/>
      <c r="Q3999" s="25"/>
      <c r="R3999" s="25"/>
      <c r="S3999" s="25"/>
      <c r="T3999" s="671"/>
      <c r="U3999" s="730" t="str">
        <f t="shared" si="65"/>
        <v/>
      </c>
    </row>
    <row r="4000" spans="1:21" x14ac:dyDescent="0.25">
      <c r="A4000" s="36" t="str">
        <f>'0'!$A$4</f>
        <v>………………..</v>
      </c>
      <c r="B4000" s="37">
        <f>'0'!$A$2</f>
        <v>46112</v>
      </c>
      <c r="C4000" s="37" t="s">
        <v>1197</v>
      </c>
      <c r="D4000" s="195"/>
      <c r="E4000" s="23"/>
      <c r="F4000" s="14"/>
      <c r="G4000" s="22"/>
      <c r="H4000" s="656"/>
      <c r="I4000" s="656"/>
      <c r="J4000" s="656"/>
      <c r="K4000" s="25"/>
      <c r="L4000" s="25"/>
      <c r="M4000" s="25"/>
      <c r="N4000" s="25"/>
      <c r="O4000" s="25"/>
      <c r="P4000" s="25"/>
      <c r="Q4000" s="25"/>
      <c r="R4000" s="25"/>
      <c r="S4000" s="25"/>
      <c r="T4000" s="671"/>
      <c r="U4000" s="730" t="str">
        <f t="shared" si="65"/>
        <v/>
      </c>
    </row>
    <row r="4001" spans="1:21" x14ac:dyDescent="0.25">
      <c r="A4001" s="36" t="str">
        <f>'0'!$A$4</f>
        <v>………………..</v>
      </c>
      <c r="B4001" s="37">
        <f>'0'!$A$2</f>
        <v>46112</v>
      </c>
      <c r="C4001" s="37" t="s">
        <v>1197</v>
      </c>
      <c r="D4001" s="195"/>
      <c r="E4001" s="23"/>
      <c r="F4001" s="14"/>
      <c r="G4001" s="22"/>
      <c r="H4001" s="656"/>
      <c r="I4001" s="656"/>
      <c r="J4001" s="656"/>
      <c r="K4001" s="25"/>
      <c r="L4001" s="25"/>
      <c r="M4001" s="25"/>
      <c r="N4001" s="25"/>
      <c r="O4001" s="25"/>
      <c r="P4001" s="25"/>
      <c r="Q4001" s="25"/>
      <c r="R4001" s="25"/>
      <c r="S4001" s="25"/>
      <c r="T4001" s="671"/>
      <c r="U4001" s="730" t="str">
        <f t="shared" si="65"/>
        <v/>
      </c>
    </row>
    <row r="4002" spans="1:21" x14ac:dyDescent="0.25">
      <c r="A4002" s="36" t="str">
        <f>'0'!$A$4</f>
        <v>………………..</v>
      </c>
      <c r="B4002" s="37">
        <f>'0'!$A$2</f>
        <v>46112</v>
      </c>
      <c r="C4002" s="37" t="s">
        <v>1197</v>
      </c>
      <c r="D4002" s="195"/>
      <c r="E4002" s="23"/>
      <c r="F4002" s="14"/>
      <c r="G4002" s="22"/>
      <c r="H4002" s="656"/>
      <c r="I4002" s="656"/>
      <c r="J4002" s="656"/>
      <c r="K4002" s="25"/>
      <c r="L4002" s="25"/>
      <c r="M4002" s="25"/>
      <c r="N4002" s="25"/>
      <c r="O4002" s="25"/>
      <c r="P4002" s="25"/>
      <c r="Q4002" s="25"/>
      <c r="R4002" s="25"/>
      <c r="S4002" s="25"/>
      <c r="T4002" s="671"/>
      <c r="U4002" s="730" t="str">
        <f t="shared" si="65"/>
        <v/>
      </c>
    </row>
    <row r="4003" spans="1:21" x14ac:dyDescent="0.25">
      <c r="A4003" s="36" t="str">
        <f>'0'!$A$4</f>
        <v>………………..</v>
      </c>
      <c r="B4003" s="37">
        <f>'0'!$A$2</f>
        <v>46112</v>
      </c>
      <c r="C4003" s="37" t="s">
        <v>1197</v>
      </c>
      <c r="D4003" s="195"/>
      <c r="E4003" s="23"/>
      <c r="F4003" s="14"/>
      <c r="G4003" s="22"/>
      <c r="H4003" s="656"/>
      <c r="I4003" s="656"/>
      <c r="J4003" s="656"/>
      <c r="K4003" s="25"/>
      <c r="L4003" s="25"/>
      <c r="M4003" s="25"/>
      <c r="N4003" s="25"/>
      <c r="O4003" s="25"/>
      <c r="P4003" s="25"/>
      <c r="Q4003" s="25"/>
      <c r="R4003" s="25"/>
      <c r="S4003" s="25"/>
      <c r="T4003" s="671"/>
      <c r="U4003" s="730" t="str">
        <f t="shared" si="65"/>
        <v/>
      </c>
    </row>
    <row r="4004" spans="1:21" x14ac:dyDescent="0.25">
      <c r="A4004" s="36" t="str">
        <f>'0'!$A$4</f>
        <v>………………..</v>
      </c>
      <c r="B4004" s="37">
        <f>'0'!$A$2</f>
        <v>46112</v>
      </c>
      <c r="C4004" s="37" t="s">
        <v>1197</v>
      </c>
      <c r="D4004" s="195"/>
      <c r="E4004" s="23"/>
      <c r="F4004" s="14"/>
      <c r="G4004" s="22"/>
      <c r="H4004" s="656"/>
      <c r="I4004" s="656"/>
      <c r="J4004" s="656"/>
      <c r="K4004" s="25"/>
      <c r="L4004" s="25"/>
      <c r="M4004" s="25"/>
      <c r="N4004" s="25"/>
      <c r="O4004" s="25"/>
      <c r="P4004" s="25"/>
      <c r="Q4004" s="25"/>
      <c r="R4004" s="25"/>
      <c r="S4004" s="25"/>
      <c r="T4004" s="671"/>
      <c r="U4004" s="730" t="str">
        <f t="shared" si="65"/>
        <v/>
      </c>
    </row>
    <row r="4005" spans="1:21" x14ac:dyDescent="0.25">
      <c r="A4005" s="36" t="str">
        <f>'0'!$A$4</f>
        <v>………………..</v>
      </c>
      <c r="B4005" s="37">
        <f>'0'!$A$2</f>
        <v>46112</v>
      </c>
      <c r="C4005" s="37" t="s">
        <v>1197</v>
      </c>
      <c r="D4005" s="195"/>
      <c r="E4005" s="23"/>
      <c r="F4005" s="14"/>
      <c r="G4005" s="22"/>
      <c r="H4005" s="656"/>
      <c r="I4005" s="656"/>
      <c r="J4005" s="656"/>
      <c r="K4005" s="25"/>
      <c r="L4005" s="25"/>
      <c r="M4005" s="25"/>
      <c r="N4005" s="25"/>
      <c r="O4005" s="25"/>
      <c r="P4005" s="25"/>
      <c r="Q4005" s="25"/>
      <c r="R4005" s="25"/>
      <c r="S4005" s="25"/>
      <c r="T4005" s="671"/>
      <c r="U4005" s="730" t="str">
        <f t="shared" si="65"/>
        <v/>
      </c>
    </row>
    <row r="4006" spans="1:21" x14ac:dyDescent="0.25">
      <c r="A4006" s="36" t="str">
        <f>'0'!$A$4</f>
        <v>………………..</v>
      </c>
      <c r="B4006" s="37">
        <f>'0'!$A$2</f>
        <v>46112</v>
      </c>
      <c r="C4006" s="37" t="s">
        <v>1197</v>
      </c>
      <c r="D4006" s="195"/>
      <c r="E4006" s="23"/>
      <c r="F4006" s="14"/>
      <c r="G4006" s="22"/>
      <c r="H4006" s="656"/>
      <c r="I4006" s="656"/>
      <c r="J4006" s="656"/>
      <c r="K4006" s="25"/>
      <c r="L4006" s="25"/>
      <c r="M4006" s="25"/>
      <c r="N4006" s="25"/>
      <c r="O4006" s="25"/>
      <c r="P4006" s="25"/>
      <c r="Q4006" s="25"/>
      <c r="R4006" s="25"/>
      <c r="S4006" s="25"/>
      <c r="T4006" s="671"/>
      <c r="U4006" s="730" t="str">
        <f t="shared" si="65"/>
        <v/>
      </c>
    </row>
    <row r="4007" spans="1:21" x14ac:dyDescent="0.25">
      <c r="A4007" s="36" t="str">
        <f>'0'!$A$4</f>
        <v>………………..</v>
      </c>
      <c r="B4007" s="37">
        <f>'0'!$A$2</f>
        <v>46112</v>
      </c>
      <c r="C4007" s="37" t="s">
        <v>1197</v>
      </c>
      <c r="D4007" s="195"/>
      <c r="E4007" s="23"/>
      <c r="F4007" s="14"/>
      <c r="G4007" s="22"/>
      <c r="H4007" s="656"/>
      <c r="I4007" s="656"/>
      <c r="J4007" s="656"/>
      <c r="K4007" s="25"/>
      <c r="L4007" s="25"/>
      <c r="M4007" s="25"/>
      <c r="N4007" s="25"/>
      <c r="O4007" s="25"/>
      <c r="P4007" s="25"/>
      <c r="Q4007" s="25"/>
      <c r="R4007" s="25"/>
      <c r="S4007" s="25"/>
      <c r="T4007" s="671"/>
      <c r="U4007" s="730" t="str">
        <f t="shared" si="65"/>
        <v/>
      </c>
    </row>
    <row r="4008" spans="1:21" x14ac:dyDescent="0.25">
      <c r="A4008" s="36" t="str">
        <f>'0'!$A$4</f>
        <v>………………..</v>
      </c>
      <c r="B4008" s="37">
        <f>'0'!$A$2</f>
        <v>46112</v>
      </c>
      <c r="C4008" s="37" t="s">
        <v>1197</v>
      </c>
      <c r="D4008" s="195"/>
      <c r="E4008" s="23"/>
      <c r="F4008" s="14"/>
      <c r="G4008" s="22"/>
      <c r="H4008" s="656"/>
      <c r="I4008" s="656"/>
      <c r="J4008" s="656"/>
      <c r="K4008" s="25"/>
      <c r="L4008" s="25"/>
      <c r="M4008" s="25"/>
      <c r="N4008" s="25"/>
      <c r="O4008" s="25"/>
      <c r="P4008" s="25"/>
      <c r="Q4008" s="25"/>
      <c r="R4008" s="25"/>
      <c r="S4008" s="25"/>
      <c r="T4008" s="671"/>
      <c r="U4008" s="730" t="str">
        <f t="shared" si="65"/>
        <v/>
      </c>
    </row>
    <row r="4009" spans="1:21" x14ac:dyDescent="0.25">
      <c r="A4009" s="36" t="str">
        <f>'0'!$A$4</f>
        <v>………………..</v>
      </c>
      <c r="B4009" s="37">
        <f>'0'!$A$2</f>
        <v>46112</v>
      </c>
      <c r="C4009" s="37" t="s">
        <v>1197</v>
      </c>
      <c r="D4009" s="195"/>
      <c r="E4009" s="23"/>
      <c r="F4009" s="14"/>
      <c r="G4009" s="22"/>
      <c r="H4009" s="656"/>
      <c r="I4009" s="656"/>
      <c r="J4009" s="656"/>
      <c r="K4009" s="25"/>
      <c r="L4009" s="25"/>
      <c r="M4009" s="25"/>
      <c r="N4009" s="25"/>
      <c r="O4009" s="25"/>
      <c r="P4009" s="25"/>
      <c r="Q4009" s="25"/>
      <c r="R4009" s="25"/>
      <c r="S4009" s="25"/>
      <c r="T4009" s="671"/>
      <c r="U4009" s="730" t="str">
        <f t="shared" si="65"/>
        <v/>
      </c>
    </row>
    <row r="4010" spans="1:21" x14ac:dyDescent="0.25">
      <c r="A4010" s="36" t="str">
        <f>'0'!$A$4</f>
        <v>………………..</v>
      </c>
      <c r="B4010" s="37">
        <f>'0'!$A$2</f>
        <v>46112</v>
      </c>
      <c r="C4010" s="37" t="s">
        <v>1197</v>
      </c>
      <c r="D4010" s="195"/>
      <c r="E4010" s="23"/>
      <c r="F4010" s="14"/>
      <c r="G4010" s="22"/>
      <c r="H4010" s="656"/>
      <c r="I4010" s="656"/>
      <c r="J4010" s="656"/>
      <c r="K4010" s="25"/>
      <c r="L4010" s="25"/>
      <c r="M4010" s="25"/>
      <c r="N4010" s="25"/>
      <c r="O4010" s="25"/>
      <c r="P4010" s="25"/>
      <c r="Q4010" s="25"/>
      <c r="R4010" s="25"/>
      <c r="S4010" s="25"/>
      <c r="T4010" s="671"/>
      <c r="U4010" s="730" t="str">
        <f t="shared" si="65"/>
        <v/>
      </c>
    </row>
    <row r="4011" spans="1:21" x14ac:dyDescent="0.25">
      <c r="A4011" s="36" t="str">
        <f>'0'!$A$4</f>
        <v>………………..</v>
      </c>
      <c r="B4011" s="37">
        <f>'0'!$A$2</f>
        <v>46112</v>
      </c>
      <c r="C4011" s="37" t="s">
        <v>1197</v>
      </c>
      <c r="D4011" s="195"/>
      <c r="E4011" s="23"/>
      <c r="F4011" s="14"/>
      <c r="G4011" s="22"/>
      <c r="H4011" s="656"/>
      <c r="I4011" s="656"/>
      <c r="J4011" s="656"/>
      <c r="K4011" s="25"/>
      <c r="L4011" s="25"/>
      <c r="M4011" s="25"/>
      <c r="N4011" s="25"/>
      <c r="O4011" s="25"/>
      <c r="P4011" s="25"/>
      <c r="Q4011" s="25"/>
      <c r="R4011" s="25"/>
      <c r="S4011" s="25"/>
      <c r="T4011" s="671"/>
      <c r="U4011" s="730" t="str">
        <f t="shared" si="65"/>
        <v/>
      </c>
    </row>
    <row r="4012" spans="1:21" x14ac:dyDescent="0.25">
      <c r="A4012" s="36" t="str">
        <f>'0'!$A$4</f>
        <v>………………..</v>
      </c>
      <c r="B4012" s="37">
        <f>'0'!$A$2</f>
        <v>46112</v>
      </c>
      <c r="C4012" s="37" t="s">
        <v>1197</v>
      </c>
      <c r="D4012" s="195"/>
      <c r="E4012" s="23"/>
      <c r="F4012" s="14"/>
      <c r="G4012" s="22"/>
      <c r="H4012" s="656"/>
      <c r="I4012" s="656"/>
      <c r="J4012" s="656"/>
      <c r="K4012" s="25"/>
      <c r="L4012" s="25"/>
      <c r="M4012" s="25"/>
      <c r="N4012" s="25"/>
      <c r="O4012" s="25"/>
      <c r="P4012" s="25"/>
      <c r="Q4012" s="25"/>
      <c r="R4012" s="25"/>
      <c r="S4012" s="25"/>
      <c r="T4012" s="671"/>
      <c r="U4012" s="730" t="str">
        <f t="shared" si="65"/>
        <v/>
      </c>
    </row>
    <row r="4013" spans="1:21" x14ac:dyDescent="0.25">
      <c r="A4013" s="36" t="str">
        <f>'0'!$A$4</f>
        <v>………………..</v>
      </c>
      <c r="B4013" s="37">
        <f>'0'!$A$2</f>
        <v>46112</v>
      </c>
      <c r="C4013" s="37" t="s">
        <v>1197</v>
      </c>
      <c r="D4013" s="195"/>
      <c r="E4013" s="23"/>
      <c r="F4013" s="14"/>
      <c r="G4013" s="22"/>
      <c r="H4013" s="656"/>
      <c r="I4013" s="656"/>
      <c r="J4013" s="656"/>
      <c r="K4013" s="25"/>
      <c r="L4013" s="25"/>
      <c r="M4013" s="25"/>
      <c r="N4013" s="25"/>
      <c r="O4013" s="25"/>
      <c r="P4013" s="25"/>
      <c r="Q4013" s="25"/>
      <c r="R4013" s="25"/>
      <c r="S4013" s="25"/>
      <c r="T4013" s="671"/>
      <c r="U4013" s="730" t="str">
        <f t="shared" si="65"/>
        <v/>
      </c>
    </row>
    <row r="4014" spans="1:21" x14ac:dyDescent="0.25">
      <c r="A4014" s="36" t="str">
        <f>'0'!$A$4</f>
        <v>………………..</v>
      </c>
      <c r="B4014" s="37">
        <f>'0'!$A$2</f>
        <v>46112</v>
      </c>
      <c r="C4014" s="37" t="s">
        <v>1197</v>
      </c>
      <c r="D4014" s="195"/>
      <c r="E4014" s="23"/>
      <c r="F4014" s="14"/>
      <c r="G4014" s="22"/>
      <c r="H4014" s="656"/>
      <c r="I4014" s="656"/>
      <c r="J4014" s="656"/>
      <c r="K4014" s="25"/>
      <c r="L4014" s="25"/>
      <c r="M4014" s="25"/>
      <c r="N4014" s="25"/>
      <c r="O4014" s="25"/>
      <c r="P4014" s="25"/>
      <c r="Q4014" s="25"/>
      <c r="R4014" s="25"/>
      <c r="S4014" s="25"/>
      <c r="T4014" s="671"/>
      <c r="U4014" s="730" t="str">
        <f t="shared" si="65"/>
        <v/>
      </c>
    </row>
    <row r="4015" spans="1:21" x14ac:dyDescent="0.25">
      <c r="A4015" s="36" t="str">
        <f>'0'!$A$4</f>
        <v>………………..</v>
      </c>
      <c r="B4015" s="37">
        <f>'0'!$A$2</f>
        <v>46112</v>
      </c>
      <c r="C4015" s="37" t="s">
        <v>1197</v>
      </c>
      <c r="D4015" s="195"/>
      <c r="E4015" s="23"/>
      <c r="F4015" s="14"/>
      <c r="G4015" s="22"/>
      <c r="H4015" s="656"/>
      <c r="I4015" s="656"/>
      <c r="J4015" s="656"/>
      <c r="K4015" s="25"/>
      <c r="L4015" s="25"/>
      <c r="M4015" s="25"/>
      <c r="N4015" s="25"/>
      <c r="O4015" s="25"/>
      <c r="P4015" s="25"/>
      <c r="Q4015" s="25"/>
      <c r="R4015" s="25"/>
      <c r="S4015" s="25"/>
      <c r="T4015" s="671"/>
      <c r="U4015" s="730" t="str">
        <f t="shared" si="65"/>
        <v/>
      </c>
    </row>
    <row r="4016" spans="1:21" x14ac:dyDescent="0.25">
      <c r="A4016" s="36" t="str">
        <f>'0'!$A$4</f>
        <v>………………..</v>
      </c>
      <c r="B4016" s="37">
        <f>'0'!$A$2</f>
        <v>46112</v>
      </c>
      <c r="C4016" s="37" t="s">
        <v>1197</v>
      </c>
      <c r="D4016" s="195"/>
      <c r="E4016" s="23"/>
      <c r="F4016" s="14"/>
      <c r="G4016" s="22"/>
      <c r="H4016" s="656"/>
      <c r="I4016" s="656"/>
      <c r="J4016" s="656"/>
      <c r="K4016" s="25"/>
      <c r="L4016" s="25"/>
      <c r="M4016" s="25"/>
      <c r="N4016" s="25"/>
      <c r="O4016" s="25"/>
      <c r="P4016" s="25"/>
      <c r="Q4016" s="25"/>
      <c r="R4016" s="25"/>
      <c r="S4016" s="25"/>
      <c r="T4016" s="671"/>
      <c r="U4016" s="730" t="str">
        <f t="shared" si="65"/>
        <v/>
      </c>
    </row>
    <row r="4017" spans="1:21" x14ac:dyDescent="0.25">
      <c r="A4017" s="36" t="str">
        <f>'0'!$A$4</f>
        <v>………………..</v>
      </c>
      <c r="B4017" s="37">
        <f>'0'!$A$2</f>
        <v>46112</v>
      </c>
      <c r="C4017" s="37" t="s">
        <v>1197</v>
      </c>
      <c r="D4017" s="195"/>
      <c r="E4017" s="23"/>
      <c r="F4017" s="14"/>
      <c r="G4017" s="22"/>
      <c r="H4017" s="656"/>
      <c r="I4017" s="656"/>
      <c r="J4017" s="656"/>
      <c r="K4017" s="25"/>
      <c r="L4017" s="25"/>
      <c r="M4017" s="25"/>
      <c r="N4017" s="25"/>
      <c r="O4017" s="25"/>
      <c r="P4017" s="25"/>
      <c r="Q4017" s="25"/>
      <c r="R4017" s="25"/>
      <c r="S4017" s="25"/>
      <c r="T4017" s="671"/>
      <c r="U4017" s="730" t="str">
        <f t="shared" si="65"/>
        <v/>
      </c>
    </row>
    <row r="4018" spans="1:21" x14ac:dyDescent="0.25">
      <c r="A4018" s="36" t="str">
        <f>'0'!$A$4</f>
        <v>………………..</v>
      </c>
      <c r="B4018" s="37">
        <f>'0'!$A$2</f>
        <v>46112</v>
      </c>
      <c r="C4018" s="37" t="s">
        <v>1197</v>
      </c>
      <c r="D4018" s="195"/>
      <c r="E4018" s="23"/>
      <c r="F4018" s="14"/>
      <c r="G4018" s="22"/>
      <c r="H4018" s="656"/>
      <c r="I4018" s="656"/>
      <c r="J4018" s="656"/>
      <c r="K4018" s="25"/>
      <c r="L4018" s="25"/>
      <c r="M4018" s="25"/>
      <c r="N4018" s="25"/>
      <c r="O4018" s="25"/>
      <c r="P4018" s="25"/>
      <c r="Q4018" s="25"/>
      <c r="R4018" s="25"/>
      <c r="S4018" s="25"/>
      <c r="T4018" s="671"/>
      <c r="U4018" s="730" t="str">
        <f t="shared" si="65"/>
        <v/>
      </c>
    </row>
    <row r="4019" spans="1:21" x14ac:dyDescent="0.25">
      <c r="A4019" s="36" t="str">
        <f>'0'!$A$4</f>
        <v>………………..</v>
      </c>
      <c r="B4019" s="37">
        <f>'0'!$A$2</f>
        <v>46112</v>
      </c>
      <c r="C4019" s="37" t="s">
        <v>1197</v>
      </c>
      <c r="D4019" s="195"/>
      <c r="E4019" s="23"/>
      <c r="F4019" s="14"/>
      <c r="G4019" s="22"/>
      <c r="H4019" s="656"/>
      <c r="I4019" s="656"/>
      <c r="J4019" s="656"/>
      <c r="K4019" s="25"/>
      <c r="L4019" s="25"/>
      <c r="M4019" s="25"/>
      <c r="N4019" s="25"/>
      <c r="O4019" s="25"/>
      <c r="P4019" s="25"/>
      <c r="Q4019" s="25"/>
      <c r="R4019" s="25"/>
      <c r="S4019" s="25"/>
      <c r="T4019" s="671"/>
      <c r="U4019" s="730" t="str">
        <f t="shared" si="65"/>
        <v/>
      </c>
    </row>
    <row r="4020" spans="1:21" x14ac:dyDescent="0.25">
      <c r="A4020" s="36" t="str">
        <f>'0'!$A$4</f>
        <v>………………..</v>
      </c>
      <c r="B4020" s="37">
        <f>'0'!$A$2</f>
        <v>46112</v>
      </c>
      <c r="C4020" s="37" t="s">
        <v>1197</v>
      </c>
      <c r="D4020" s="195"/>
      <c r="E4020" s="23"/>
      <c r="F4020" s="14"/>
      <c r="G4020" s="22"/>
      <c r="H4020" s="656"/>
      <c r="I4020" s="656"/>
      <c r="J4020" s="656"/>
      <c r="K4020" s="25"/>
      <c r="L4020" s="25"/>
      <c r="M4020" s="25"/>
      <c r="N4020" s="25"/>
      <c r="O4020" s="25"/>
      <c r="P4020" s="25"/>
      <c r="Q4020" s="25"/>
      <c r="R4020" s="25"/>
      <c r="S4020" s="25"/>
      <c r="T4020" s="671"/>
      <c r="U4020" s="730" t="str">
        <f t="shared" si="65"/>
        <v/>
      </c>
    </row>
    <row r="4021" spans="1:21" x14ac:dyDescent="0.25">
      <c r="A4021" s="36" t="str">
        <f>'0'!$A$4</f>
        <v>………………..</v>
      </c>
      <c r="B4021" s="37">
        <f>'0'!$A$2</f>
        <v>46112</v>
      </c>
      <c r="C4021" s="37" t="s">
        <v>1197</v>
      </c>
      <c r="D4021" s="195"/>
      <c r="E4021" s="23"/>
      <c r="F4021" s="14"/>
      <c r="G4021" s="22"/>
      <c r="H4021" s="656"/>
      <c r="I4021" s="656"/>
      <c r="J4021" s="656"/>
      <c r="K4021" s="25"/>
      <c r="L4021" s="25"/>
      <c r="M4021" s="25"/>
      <c r="N4021" s="25"/>
      <c r="O4021" s="25"/>
      <c r="P4021" s="25"/>
      <c r="Q4021" s="25"/>
      <c r="R4021" s="25"/>
      <c r="S4021" s="25"/>
      <c r="T4021" s="671"/>
      <c r="U4021" s="730" t="str">
        <f t="shared" si="65"/>
        <v/>
      </c>
    </row>
    <row r="4022" spans="1:21" x14ac:dyDescent="0.25">
      <c r="A4022" s="36" t="str">
        <f>'0'!$A$4</f>
        <v>………………..</v>
      </c>
      <c r="B4022" s="37">
        <f>'0'!$A$2</f>
        <v>46112</v>
      </c>
      <c r="C4022" s="37" t="s">
        <v>1197</v>
      </c>
      <c r="D4022" s="195"/>
      <c r="E4022" s="23"/>
      <c r="F4022" s="14"/>
      <c r="G4022" s="22"/>
      <c r="H4022" s="656"/>
      <c r="I4022" s="656"/>
      <c r="J4022" s="656"/>
      <c r="K4022" s="25"/>
      <c r="L4022" s="25"/>
      <c r="M4022" s="25"/>
      <c r="N4022" s="25"/>
      <c r="O4022" s="25"/>
      <c r="P4022" s="25"/>
      <c r="Q4022" s="25"/>
      <c r="R4022" s="25"/>
      <c r="S4022" s="25"/>
      <c r="T4022" s="671"/>
      <c r="U4022" s="730" t="str">
        <f t="shared" si="65"/>
        <v/>
      </c>
    </row>
    <row r="4023" spans="1:21" x14ac:dyDescent="0.25">
      <c r="A4023" s="36" t="str">
        <f>'0'!$A$4</f>
        <v>………………..</v>
      </c>
      <c r="B4023" s="37">
        <f>'0'!$A$2</f>
        <v>46112</v>
      </c>
      <c r="C4023" s="37" t="s">
        <v>1197</v>
      </c>
      <c r="D4023" s="195"/>
      <c r="E4023" s="23"/>
      <c r="F4023" s="14"/>
      <c r="G4023" s="22"/>
      <c r="H4023" s="656"/>
      <c r="I4023" s="656"/>
      <c r="J4023" s="656"/>
      <c r="K4023" s="25"/>
      <c r="L4023" s="25"/>
      <c r="M4023" s="25"/>
      <c r="N4023" s="25"/>
      <c r="O4023" s="25"/>
      <c r="P4023" s="25"/>
      <c r="Q4023" s="25"/>
      <c r="R4023" s="25"/>
      <c r="S4023" s="25"/>
      <c r="T4023" s="671"/>
      <c r="U4023" s="730" t="str">
        <f t="shared" si="65"/>
        <v/>
      </c>
    </row>
    <row r="4024" spans="1:21" x14ac:dyDescent="0.25">
      <c r="A4024" s="36" t="str">
        <f>'0'!$A$4</f>
        <v>………………..</v>
      </c>
      <c r="B4024" s="37">
        <f>'0'!$A$2</f>
        <v>46112</v>
      </c>
      <c r="C4024" s="37" t="s">
        <v>1197</v>
      </c>
      <c r="D4024" s="195"/>
      <c r="E4024" s="23"/>
      <c r="F4024" s="14"/>
      <c r="G4024" s="22"/>
      <c r="H4024" s="656"/>
      <c r="I4024" s="656"/>
      <c r="J4024" s="656"/>
      <c r="K4024" s="25"/>
      <c r="L4024" s="25"/>
      <c r="M4024" s="25"/>
      <c r="N4024" s="25"/>
      <c r="O4024" s="25"/>
      <c r="P4024" s="25"/>
      <c r="Q4024" s="25"/>
      <c r="R4024" s="25"/>
      <c r="S4024" s="25"/>
      <c r="T4024" s="671"/>
      <c r="U4024" s="730" t="str">
        <f t="shared" si="65"/>
        <v/>
      </c>
    </row>
    <row r="4025" spans="1:21" x14ac:dyDescent="0.25">
      <c r="A4025" s="36" t="str">
        <f>'0'!$A$4</f>
        <v>………………..</v>
      </c>
      <c r="B4025" s="37">
        <f>'0'!$A$2</f>
        <v>46112</v>
      </c>
      <c r="C4025" s="37" t="s">
        <v>1197</v>
      </c>
      <c r="D4025" s="195"/>
      <c r="E4025" s="23"/>
      <c r="F4025" s="14"/>
      <c r="G4025" s="22"/>
      <c r="H4025" s="656"/>
      <c r="I4025" s="656"/>
      <c r="J4025" s="656"/>
      <c r="K4025" s="25"/>
      <c r="L4025" s="25"/>
      <c r="M4025" s="25"/>
      <c r="N4025" s="25"/>
      <c r="O4025" s="25"/>
      <c r="P4025" s="25"/>
      <c r="Q4025" s="25"/>
      <c r="R4025" s="25"/>
      <c r="S4025" s="25"/>
      <c r="T4025" s="671"/>
      <c r="U4025" s="730" t="str">
        <f t="shared" si="65"/>
        <v/>
      </c>
    </row>
    <row r="4026" spans="1:21" x14ac:dyDescent="0.25">
      <c r="A4026" s="36" t="str">
        <f>'0'!$A$4</f>
        <v>………………..</v>
      </c>
      <c r="B4026" s="37">
        <f>'0'!$A$2</f>
        <v>46112</v>
      </c>
      <c r="C4026" s="37" t="s">
        <v>1197</v>
      </c>
      <c r="D4026" s="195"/>
      <c r="E4026" s="23"/>
      <c r="F4026" s="14"/>
      <c r="G4026" s="22"/>
      <c r="H4026" s="656"/>
      <c r="I4026" s="656"/>
      <c r="J4026" s="656"/>
      <c r="K4026" s="25"/>
      <c r="L4026" s="25"/>
      <c r="M4026" s="25"/>
      <c r="N4026" s="25"/>
      <c r="O4026" s="25"/>
      <c r="P4026" s="25"/>
      <c r="Q4026" s="25"/>
      <c r="R4026" s="25"/>
      <c r="S4026" s="25"/>
      <c r="T4026" s="671"/>
      <c r="U4026" s="730" t="str">
        <f t="shared" si="65"/>
        <v/>
      </c>
    </row>
    <row r="4027" spans="1:21" x14ac:dyDescent="0.25">
      <c r="A4027" s="36" t="str">
        <f>'0'!$A$4</f>
        <v>………………..</v>
      </c>
      <c r="B4027" s="37">
        <f>'0'!$A$2</f>
        <v>46112</v>
      </c>
      <c r="C4027" s="37" t="s">
        <v>1197</v>
      </c>
      <c r="D4027" s="195"/>
      <c r="E4027" s="23"/>
      <c r="F4027" s="14"/>
      <c r="G4027" s="22"/>
      <c r="H4027" s="656"/>
      <c r="I4027" s="656"/>
      <c r="J4027" s="656"/>
      <c r="K4027" s="25"/>
      <c r="L4027" s="25"/>
      <c r="M4027" s="25"/>
      <c r="N4027" s="25"/>
      <c r="O4027" s="25"/>
      <c r="P4027" s="25"/>
      <c r="Q4027" s="25"/>
      <c r="R4027" s="25"/>
      <c r="S4027" s="25"/>
      <c r="T4027" s="671"/>
      <c r="U4027" s="730" t="str">
        <f t="shared" si="65"/>
        <v/>
      </c>
    </row>
    <row r="4028" spans="1:21" x14ac:dyDescent="0.25">
      <c r="A4028" s="36" t="str">
        <f>'0'!$A$4</f>
        <v>………………..</v>
      </c>
      <c r="B4028" s="37">
        <f>'0'!$A$2</f>
        <v>46112</v>
      </c>
      <c r="C4028" s="37" t="s">
        <v>1197</v>
      </c>
      <c r="D4028" s="195"/>
      <c r="E4028" s="23"/>
      <c r="F4028" s="14"/>
      <c r="G4028" s="22"/>
      <c r="H4028" s="656"/>
      <c r="I4028" s="656"/>
      <c r="J4028" s="656"/>
      <c r="K4028" s="25"/>
      <c r="L4028" s="25"/>
      <c r="M4028" s="25"/>
      <c r="N4028" s="25"/>
      <c r="O4028" s="25"/>
      <c r="P4028" s="25"/>
      <c r="Q4028" s="25"/>
      <c r="R4028" s="25"/>
      <c r="S4028" s="25"/>
      <c r="T4028" s="671"/>
      <c r="U4028" s="730" t="str">
        <f t="shared" si="65"/>
        <v/>
      </c>
    </row>
    <row r="4029" spans="1:21" x14ac:dyDescent="0.25">
      <c r="A4029" s="36" t="str">
        <f>'0'!$A$4</f>
        <v>………………..</v>
      </c>
      <c r="B4029" s="37">
        <f>'0'!$A$2</f>
        <v>46112</v>
      </c>
      <c r="C4029" s="37" t="s">
        <v>1197</v>
      </c>
      <c r="D4029" s="195"/>
      <c r="E4029" s="23"/>
      <c r="F4029" s="14"/>
      <c r="G4029" s="22"/>
      <c r="H4029" s="656"/>
      <c r="I4029" s="656"/>
      <c r="J4029" s="656"/>
      <c r="K4029" s="25"/>
      <c r="L4029" s="25"/>
      <c r="M4029" s="25"/>
      <c r="N4029" s="25"/>
      <c r="O4029" s="25"/>
      <c r="P4029" s="25"/>
      <c r="Q4029" s="25"/>
      <c r="R4029" s="25"/>
      <c r="S4029" s="25"/>
      <c r="T4029" s="671"/>
      <c r="U4029" s="730" t="str">
        <f t="shared" si="65"/>
        <v/>
      </c>
    </row>
    <row r="4030" spans="1:21" x14ac:dyDescent="0.25">
      <c r="A4030" s="36" t="str">
        <f>'0'!$A$4</f>
        <v>………………..</v>
      </c>
      <c r="B4030" s="37">
        <f>'0'!$A$2</f>
        <v>46112</v>
      </c>
      <c r="C4030" s="37" t="s">
        <v>1197</v>
      </c>
      <c r="D4030" s="195"/>
      <c r="E4030" s="23"/>
      <c r="F4030" s="14"/>
      <c r="G4030" s="22"/>
      <c r="H4030" s="656"/>
      <c r="I4030" s="656"/>
      <c r="J4030" s="656"/>
      <c r="K4030" s="25"/>
      <c r="L4030" s="25"/>
      <c r="M4030" s="25"/>
      <c r="N4030" s="25"/>
      <c r="O4030" s="25"/>
      <c r="P4030" s="25"/>
      <c r="Q4030" s="25"/>
      <c r="R4030" s="25"/>
      <c r="S4030" s="25"/>
      <c r="T4030" s="671"/>
      <c r="U4030" s="730" t="str">
        <f t="shared" si="65"/>
        <v/>
      </c>
    </row>
    <row r="4031" spans="1:21" x14ac:dyDescent="0.25">
      <c r="A4031" s="36" t="str">
        <f>'0'!$A$4</f>
        <v>………………..</v>
      </c>
      <c r="B4031" s="37">
        <f>'0'!$A$2</f>
        <v>46112</v>
      </c>
      <c r="C4031" s="37" t="s">
        <v>1197</v>
      </c>
      <c r="D4031" s="195"/>
      <c r="E4031" s="23"/>
      <c r="F4031" s="14"/>
      <c r="G4031" s="22"/>
      <c r="H4031" s="656"/>
      <c r="I4031" s="656"/>
      <c r="J4031" s="656"/>
      <c r="K4031" s="25"/>
      <c r="L4031" s="25"/>
      <c r="M4031" s="25"/>
      <c r="N4031" s="25"/>
      <c r="O4031" s="25"/>
      <c r="P4031" s="25"/>
      <c r="Q4031" s="25"/>
      <c r="R4031" s="25"/>
      <c r="S4031" s="25"/>
      <c r="T4031" s="671"/>
      <c r="U4031" s="730" t="str">
        <f t="shared" si="65"/>
        <v/>
      </c>
    </row>
    <row r="4032" spans="1:21" x14ac:dyDescent="0.25">
      <c r="A4032" s="36" t="str">
        <f>'0'!$A$4</f>
        <v>………………..</v>
      </c>
      <c r="B4032" s="37">
        <f>'0'!$A$2</f>
        <v>46112</v>
      </c>
      <c r="C4032" s="37" t="s">
        <v>1197</v>
      </c>
      <c r="D4032" s="195"/>
      <c r="E4032" s="23"/>
      <c r="F4032" s="14"/>
      <c r="G4032" s="22"/>
      <c r="H4032" s="656"/>
      <c r="I4032" s="656"/>
      <c r="J4032" s="656"/>
      <c r="K4032" s="25"/>
      <c r="L4032" s="25"/>
      <c r="M4032" s="25"/>
      <c r="N4032" s="25"/>
      <c r="O4032" s="25"/>
      <c r="P4032" s="25"/>
      <c r="Q4032" s="25"/>
      <c r="R4032" s="25"/>
      <c r="S4032" s="25"/>
      <c r="T4032" s="671"/>
      <c r="U4032" s="730" t="str">
        <f t="shared" si="65"/>
        <v/>
      </c>
    </row>
    <row r="4033" spans="1:21" x14ac:dyDescent="0.25">
      <c r="A4033" s="36" t="str">
        <f>'0'!$A$4</f>
        <v>………………..</v>
      </c>
      <c r="B4033" s="37">
        <f>'0'!$A$2</f>
        <v>46112</v>
      </c>
      <c r="C4033" s="37" t="s">
        <v>1197</v>
      </c>
      <c r="D4033" s="195"/>
      <c r="E4033" s="23"/>
      <c r="F4033" s="14"/>
      <c r="G4033" s="22"/>
      <c r="H4033" s="656"/>
      <c r="I4033" s="656"/>
      <c r="J4033" s="656"/>
      <c r="K4033" s="25"/>
      <c r="L4033" s="25"/>
      <c r="M4033" s="25"/>
      <c r="N4033" s="25"/>
      <c r="O4033" s="25"/>
      <c r="P4033" s="25"/>
      <c r="Q4033" s="25"/>
      <c r="R4033" s="25"/>
      <c r="S4033" s="25"/>
      <c r="T4033" s="671"/>
      <c r="U4033" s="730" t="str">
        <f t="shared" si="65"/>
        <v/>
      </c>
    </row>
    <row r="4034" spans="1:21" x14ac:dyDescent="0.25">
      <c r="A4034" s="36" t="str">
        <f>'0'!$A$4</f>
        <v>………………..</v>
      </c>
      <c r="B4034" s="37">
        <f>'0'!$A$2</f>
        <v>46112</v>
      </c>
      <c r="C4034" s="37" t="s">
        <v>1197</v>
      </c>
      <c r="D4034" s="195"/>
      <c r="E4034" s="23"/>
      <c r="F4034" s="14"/>
      <c r="G4034" s="22"/>
      <c r="H4034" s="656"/>
      <c r="I4034" s="656"/>
      <c r="J4034" s="656"/>
      <c r="K4034" s="25"/>
      <c r="L4034" s="25"/>
      <c r="M4034" s="25"/>
      <c r="N4034" s="25"/>
      <c r="O4034" s="25"/>
      <c r="P4034" s="25"/>
      <c r="Q4034" s="25"/>
      <c r="R4034" s="25"/>
      <c r="S4034" s="25"/>
      <c r="T4034" s="671"/>
      <c r="U4034" s="730" t="str">
        <f t="shared" si="65"/>
        <v/>
      </c>
    </row>
    <row r="4035" spans="1:21" x14ac:dyDescent="0.25">
      <c r="A4035" s="36" t="str">
        <f>'0'!$A$4</f>
        <v>………………..</v>
      </c>
      <c r="B4035" s="37">
        <f>'0'!$A$2</f>
        <v>46112</v>
      </c>
      <c r="C4035" s="37" t="s">
        <v>1197</v>
      </c>
      <c r="D4035" s="195"/>
      <c r="E4035" s="23"/>
      <c r="F4035" s="14"/>
      <c r="G4035" s="22"/>
      <c r="H4035" s="656"/>
      <c r="I4035" s="656"/>
      <c r="J4035" s="656"/>
      <c r="K4035" s="25"/>
      <c r="L4035" s="25"/>
      <c r="M4035" s="25"/>
      <c r="N4035" s="25"/>
      <c r="O4035" s="25"/>
      <c r="P4035" s="25"/>
      <c r="Q4035" s="25"/>
      <c r="R4035" s="25"/>
      <c r="S4035" s="25"/>
      <c r="T4035" s="671"/>
      <c r="U4035" s="730" t="str">
        <f t="shared" si="65"/>
        <v/>
      </c>
    </row>
    <row r="4036" spans="1:21" x14ac:dyDescent="0.25">
      <c r="A4036" s="36" t="str">
        <f>'0'!$A$4</f>
        <v>………………..</v>
      </c>
      <c r="B4036" s="37">
        <f>'0'!$A$2</f>
        <v>46112</v>
      </c>
      <c r="C4036" s="37" t="s">
        <v>1197</v>
      </c>
      <c r="D4036" s="195"/>
      <c r="E4036" s="23"/>
      <c r="F4036" s="14"/>
      <c r="G4036" s="22"/>
      <c r="H4036" s="656"/>
      <c r="I4036" s="656"/>
      <c r="J4036" s="656"/>
      <c r="K4036" s="25"/>
      <c r="L4036" s="25"/>
      <c r="M4036" s="25"/>
      <c r="N4036" s="25"/>
      <c r="O4036" s="25"/>
      <c r="P4036" s="25"/>
      <c r="Q4036" s="25"/>
      <c r="R4036" s="25"/>
      <c r="S4036" s="25"/>
      <c r="T4036" s="671"/>
      <c r="U4036" s="730" t="str">
        <f t="shared" si="65"/>
        <v/>
      </c>
    </row>
    <row r="4037" spans="1:21" x14ac:dyDescent="0.25">
      <c r="A4037" s="36" t="str">
        <f>'0'!$A$4</f>
        <v>………………..</v>
      </c>
      <c r="B4037" s="37">
        <f>'0'!$A$2</f>
        <v>46112</v>
      </c>
      <c r="C4037" s="37" t="s">
        <v>1197</v>
      </c>
      <c r="D4037" s="195"/>
      <c r="E4037" s="23"/>
      <c r="F4037" s="14"/>
      <c r="G4037" s="22"/>
      <c r="H4037" s="656"/>
      <c r="I4037" s="656"/>
      <c r="J4037" s="656"/>
      <c r="K4037" s="25"/>
      <c r="L4037" s="25"/>
      <c r="M4037" s="25"/>
      <c r="N4037" s="25"/>
      <c r="O4037" s="25"/>
      <c r="P4037" s="25"/>
      <c r="Q4037" s="25"/>
      <c r="R4037" s="25"/>
      <c r="S4037" s="25"/>
      <c r="T4037" s="671"/>
      <c r="U4037" s="730" t="str">
        <f t="shared" si="65"/>
        <v/>
      </c>
    </row>
    <row r="4038" spans="1:21" x14ac:dyDescent="0.25">
      <c r="A4038" s="36" t="str">
        <f>'0'!$A$4</f>
        <v>………………..</v>
      </c>
      <c r="B4038" s="37">
        <f>'0'!$A$2</f>
        <v>46112</v>
      </c>
      <c r="C4038" s="37" t="s">
        <v>1197</v>
      </c>
      <c r="D4038" s="195"/>
      <c r="E4038" s="23"/>
      <c r="F4038" s="14"/>
      <c r="G4038" s="22"/>
      <c r="H4038" s="656"/>
      <c r="I4038" s="656"/>
      <c r="J4038" s="656"/>
      <c r="K4038" s="25"/>
      <c r="L4038" s="25"/>
      <c r="M4038" s="25"/>
      <c r="N4038" s="25"/>
      <c r="O4038" s="25"/>
      <c r="P4038" s="25"/>
      <c r="Q4038" s="25"/>
      <c r="R4038" s="25"/>
      <c r="S4038" s="25"/>
      <c r="T4038" s="671"/>
      <c r="U4038" s="730" t="str">
        <f t="shared" si="65"/>
        <v/>
      </c>
    </row>
    <row r="4039" spans="1:21" x14ac:dyDescent="0.25">
      <c r="A4039" s="36" t="str">
        <f>'0'!$A$4</f>
        <v>………………..</v>
      </c>
      <c r="B4039" s="37">
        <f>'0'!$A$2</f>
        <v>46112</v>
      </c>
      <c r="C4039" s="37" t="s">
        <v>1197</v>
      </c>
      <c r="D4039" s="195"/>
      <c r="E4039" s="23"/>
      <c r="F4039" s="14"/>
      <c r="G4039" s="22"/>
      <c r="H4039" s="656"/>
      <c r="I4039" s="656"/>
      <c r="J4039" s="656"/>
      <c r="K4039" s="25"/>
      <c r="L4039" s="25"/>
      <c r="M4039" s="25"/>
      <c r="N4039" s="25"/>
      <c r="O4039" s="25"/>
      <c r="P4039" s="25"/>
      <c r="Q4039" s="25"/>
      <c r="R4039" s="25"/>
      <c r="S4039" s="25"/>
      <c r="T4039" s="671"/>
      <c r="U4039" s="730" t="str">
        <f t="shared" si="65"/>
        <v/>
      </c>
    </row>
    <row r="4040" spans="1:21" x14ac:dyDescent="0.25">
      <c r="A4040" s="36" t="str">
        <f>'0'!$A$4</f>
        <v>………………..</v>
      </c>
      <c r="B4040" s="37">
        <f>'0'!$A$2</f>
        <v>46112</v>
      </c>
      <c r="C4040" s="37" t="s">
        <v>1197</v>
      </c>
      <c r="D4040" s="195"/>
      <c r="E4040" s="23"/>
      <c r="F4040" s="14"/>
      <c r="G4040" s="22"/>
      <c r="H4040" s="656"/>
      <c r="I4040" s="656"/>
      <c r="J4040" s="656"/>
      <c r="K4040" s="25"/>
      <c r="L4040" s="25"/>
      <c r="M4040" s="25"/>
      <c r="N4040" s="25"/>
      <c r="O4040" s="25"/>
      <c r="P4040" s="25"/>
      <c r="Q4040" s="25"/>
      <c r="R4040" s="25"/>
      <c r="S4040" s="25"/>
      <c r="T4040" s="671"/>
      <c r="U4040" s="730" t="str">
        <f t="shared" si="65"/>
        <v/>
      </c>
    </row>
    <row r="4041" spans="1:21" x14ac:dyDescent="0.25">
      <c r="A4041" s="36" t="str">
        <f>'0'!$A$4</f>
        <v>………………..</v>
      </c>
      <c r="B4041" s="37">
        <f>'0'!$A$2</f>
        <v>46112</v>
      </c>
      <c r="C4041" s="37" t="s">
        <v>1197</v>
      </c>
      <c r="D4041" s="195"/>
      <c r="E4041" s="23"/>
      <c r="F4041" s="14"/>
      <c r="G4041" s="22"/>
      <c r="H4041" s="656"/>
      <c r="I4041" s="656"/>
      <c r="J4041" s="656"/>
      <c r="K4041" s="25"/>
      <c r="L4041" s="25"/>
      <c r="M4041" s="25"/>
      <c r="N4041" s="25"/>
      <c r="O4041" s="25"/>
      <c r="P4041" s="25"/>
      <c r="Q4041" s="25"/>
      <c r="R4041" s="25"/>
      <c r="S4041" s="25"/>
      <c r="T4041" s="671"/>
      <c r="U4041" s="730" t="str">
        <f t="shared" si="65"/>
        <v/>
      </c>
    </row>
    <row r="4042" spans="1:21" x14ac:dyDescent="0.25">
      <c r="A4042" s="36" t="str">
        <f>'0'!$A$4</f>
        <v>………………..</v>
      </c>
      <c r="B4042" s="37">
        <f>'0'!$A$2</f>
        <v>46112</v>
      </c>
      <c r="C4042" s="37" t="s">
        <v>1197</v>
      </c>
      <c r="D4042" s="195"/>
      <c r="E4042" s="23"/>
      <c r="F4042" s="14"/>
      <c r="G4042" s="22"/>
      <c r="H4042" s="656"/>
      <c r="I4042" s="656"/>
      <c r="J4042" s="656"/>
      <c r="K4042" s="25"/>
      <c r="L4042" s="25"/>
      <c r="M4042" s="25"/>
      <c r="N4042" s="25"/>
      <c r="O4042" s="25"/>
      <c r="P4042" s="25"/>
      <c r="Q4042" s="25"/>
      <c r="R4042" s="25"/>
      <c r="S4042" s="25"/>
      <c r="T4042" s="671"/>
      <c r="U4042" s="730" t="str">
        <f t="shared" si="65"/>
        <v/>
      </c>
    </row>
    <row r="4043" spans="1:21" x14ac:dyDescent="0.25">
      <c r="A4043" s="36" t="str">
        <f>'0'!$A$4</f>
        <v>………………..</v>
      </c>
      <c r="B4043" s="37">
        <f>'0'!$A$2</f>
        <v>46112</v>
      </c>
      <c r="C4043" s="37" t="s">
        <v>1197</v>
      </c>
      <c r="D4043" s="195"/>
      <c r="E4043" s="23"/>
      <c r="F4043" s="14"/>
      <c r="G4043" s="22"/>
      <c r="H4043" s="656"/>
      <c r="I4043" s="656"/>
      <c r="J4043" s="656"/>
      <c r="K4043" s="25"/>
      <c r="L4043" s="25"/>
      <c r="M4043" s="25"/>
      <c r="N4043" s="25"/>
      <c r="O4043" s="25"/>
      <c r="P4043" s="25"/>
      <c r="Q4043" s="25"/>
      <c r="R4043" s="25"/>
      <c r="S4043" s="25"/>
      <c r="T4043" s="671"/>
      <c r="U4043" s="730" t="str">
        <f t="shared" ref="U4043:U4106" si="66">IF(COUNTBLANK(D4043:S4043)=16,"",IF(D4043="999999999","",IF(ISNUMBER(VALUE(D4043)),IF(LEN(D4043)&lt;&gt;9,"Въведеното ЕИК е твърде късо или твърде дълго",IF(OR(MOD(MID(D4043,1,1)*1+MID(D4043,2,1)*2+MID(D4043,3,1)*3+MID(D4043,4,1)*4+MID(D4043,5,1)*5+MID(D4043,6,1)*6+MID(D4043,7,1)*7+MID(D4043,8,1)*8,11)-MID(D4043,9,1)=0,AND(MOD(MID(D4043,1,1)*3+MID(D4043,2,1)*4+MID(D4043,3,1)*5+MID(D4043,4,1)*6+MID(D4043,5,1)*7+MID(D4043,6,1)*8+MID(D4043,7,1)*9+MID(D4043,8,1)*10,11)=10,MID(D4043,9,1)*1=0),MOD(MID(D4043,1,1)*3+MID(D4043,2,1)*4+MID(D4043,3,1)*5+MID(D4043,4,1)*6+MID(D4043,5,1)*7+MID(D4043,6,1)*8+MID(D4043,7,1)*9+MID(D4043,8,1)*10,11)-MID(D4043,9,1)=0),"","Въведеното ЕИК е невалидно")),"Въведеното ЕИК съдържа непозволени символи")))</f>
        <v/>
      </c>
    </row>
    <row r="4044" spans="1:21" x14ac:dyDescent="0.25">
      <c r="A4044" s="36" t="str">
        <f>'0'!$A$4</f>
        <v>………………..</v>
      </c>
      <c r="B4044" s="37">
        <f>'0'!$A$2</f>
        <v>46112</v>
      </c>
      <c r="C4044" s="37" t="s">
        <v>1197</v>
      </c>
      <c r="D4044" s="195"/>
      <c r="E4044" s="23"/>
      <c r="F4044" s="14"/>
      <c r="G4044" s="22"/>
      <c r="H4044" s="656"/>
      <c r="I4044" s="656"/>
      <c r="J4044" s="656"/>
      <c r="K4044" s="25"/>
      <c r="L4044" s="25"/>
      <c r="M4044" s="25"/>
      <c r="N4044" s="25"/>
      <c r="O4044" s="25"/>
      <c r="P4044" s="25"/>
      <c r="Q4044" s="25"/>
      <c r="R4044" s="25"/>
      <c r="S4044" s="25"/>
      <c r="T4044" s="671"/>
      <c r="U4044" s="730" t="str">
        <f t="shared" si="66"/>
        <v/>
      </c>
    </row>
    <row r="4045" spans="1:21" x14ac:dyDescent="0.25">
      <c r="A4045" s="36" t="str">
        <f>'0'!$A$4</f>
        <v>………………..</v>
      </c>
      <c r="B4045" s="37">
        <f>'0'!$A$2</f>
        <v>46112</v>
      </c>
      <c r="C4045" s="37" t="s">
        <v>1197</v>
      </c>
      <c r="D4045" s="195"/>
      <c r="E4045" s="23"/>
      <c r="F4045" s="14"/>
      <c r="G4045" s="22"/>
      <c r="H4045" s="656"/>
      <c r="I4045" s="656"/>
      <c r="J4045" s="656"/>
      <c r="K4045" s="25"/>
      <c r="L4045" s="25"/>
      <c r="M4045" s="25"/>
      <c r="N4045" s="25"/>
      <c r="O4045" s="25"/>
      <c r="P4045" s="25"/>
      <c r="Q4045" s="25"/>
      <c r="R4045" s="25"/>
      <c r="S4045" s="25"/>
      <c r="T4045" s="671"/>
      <c r="U4045" s="730" t="str">
        <f t="shared" si="66"/>
        <v/>
      </c>
    </row>
    <row r="4046" spans="1:21" x14ac:dyDescent="0.25">
      <c r="A4046" s="36" t="str">
        <f>'0'!$A$4</f>
        <v>………………..</v>
      </c>
      <c r="B4046" s="37">
        <f>'0'!$A$2</f>
        <v>46112</v>
      </c>
      <c r="C4046" s="37" t="s">
        <v>1197</v>
      </c>
      <c r="D4046" s="195"/>
      <c r="E4046" s="23"/>
      <c r="F4046" s="14"/>
      <c r="G4046" s="22"/>
      <c r="H4046" s="656"/>
      <c r="I4046" s="656"/>
      <c r="J4046" s="656"/>
      <c r="K4046" s="25"/>
      <c r="L4046" s="25"/>
      <c r="M4046" s="25"/>
      <c r="N4046" s="25"/>
      <c r="O4046" s="25"/>
      <c r="P4046" s="25"/>
      <c r="Q4046" s="25"/>
      <c r="R4046" s="25"/>
      <c r="S4046" s="25"/>
      <c r="T4046" s="671"/>
      <c r="U4046" s="730" t="str">
        <f t="shared" si="66"/>
        <v/>
      </c>
    </row>
    <row r="4047" spans="1:21" x14ac:dyDescent="0.25">
      <c r="A4047" s="36" t="str">
        <f>'0'!$A$4</f>
        <v>………………..</v>
      </c>
      <c r="B4047" s="37">
        <f>'0'!$A$2</f>
        <v>46112</v>
      </c>
      <c r="C4047" s="37" t="s">
        <v>1197</v>
      </c>
      <c r="D4047" s="195"/>
      <c r="E4047" s="23"/>
      <c r="F4047" s="14"/>
      <c r="G4047" s="22"/>
      <c r="H4047" s="656"/>
      <c r="I4047" s="656"/>
      <c r="J4047" s="656"/>
      <c r="K4047" s="25"/>
      <c r="L4047" s="25"/>
      <c r="M4047" s="25"/>
      <c r="N4047" s="25"/>
      <c r="O4047" s="25"/>
      <c r="P4047" s="25"/>
      <c r="Q4047" s="25"/>
      <c r="R4047" s="25"/>
      <c r="S4047" s="25"/>
      <c r="T4047" s="671"/>
      <c r="U4047" s="730" t="str">
        <f t="shared" si="66"/>
        <v/>
      </c>
    </row>
    <row r="4048" spans="1:21" x14ac:dyDescent="0.25">
      <c r="A4048" s="36" t="str">
        <f>'0'!$A$4</f>
        <v>………………..</v>
      </c>
      <c r="B4048" s="37">
        <f>'0'!$A$2</f>
        <v>46112</v>
      </c>
      <c r="C4048" s="37" t="s">
        <v>1197</v>
      </c>
      <c r="D4048" s="195"/>
      <c r="E4048" s="23"/>
      <c r="F4048" s="14"/>
      <c r="G4048" s="22"/>
      <c r="H4048" s="656"/>
      <c r="I4048" s="656"/>
      <c r="J4048" s="656"/>
      <c r="K4048" s="25"/>
      <c r="L4048" s="25"/>
      <c r="M4048" s="25"/>
      <c r="N4048" s="25"/>
      <c r="O4048" s="25"/>
      <c r="P4048" s="25"/>
      <c r="Q4048" s="25"/>
      <c r="R4048" s="25"/>
      <c r="S4048" s="25"/>
      <c r="T4048" s="671"/>
      <c r="U4048" s="730" t="str">
        <f t="shared" si="66"/>
        <v/>
      </c>
    </row>
    <row r="4049" spans="1:21" x14ac:dyDescent="0.25">
      <c r="A4049" s="36" t="str">
        <f>'0'!$A$4</f>
        <v>………………..</v>
      </c>
      <c r="B4049" s="37">
        <f>'0'!$A$2</f>
        <v>46112</v>
      </c>
      <c r="C4049" s="37" t="s">
        <v>1197</v>
      </c>
      <c r="D4049" s="195"/>
      <c r="E4049" s="23"/>
      <c r="F4049" s="14"/>
      <c r="G4049" s="22"/>
      <c r="H4049" s="656"/>
      <c r="I4049" s="656"/>
      <c r="J4049" s="656"/>
      <c r="K4049" s="25"/>
      <c r="L4049" s="25"/>
      <c r="M4049" s="25"/>
      <c r="N4049" s="25"/>
      <c r="O4049" s="25"/>
      <c r="P4049" s="25"/>
      <c r="Q4049" s="25"/>
      <c r="R4049" s="25"/>
      <c r="S4049" s="25"/>
      <c r="T4049" s="671"/>
      <c r="U4049" s="730" t="str">
        <f t="shared" si="66"/>
        <v/>
      </c>
    </row>
    <row r="4050" spans="1:21" x14ac:dyDescent="0.25">
      <c r="A4050" s="36" t="str">
        <f>'0'!$A$4</f>
        <v>………………..</v>
      </c>
      <c r="B4050" s="37">
        <f>'0'!$A$2</f>
        <v>46112</v>
      </c>
      <c r="C4050" s="37" t="s">
        <v>1197</v>
      </c>
      <c r="D4050" s="195"/>
      <c r="E4050" s="23"/>
      <c r="F4050" s="14"/>
      <c r="G4050" s="22"/>
      <c r="H4050" s="656"/>
      <c r="I4050" s="656"/>
      <c r="J4050" s="656"/>
      <c r="K4050" s="25"/>
      <c r="L4050" s="25"/>
      <c r="M4050" s="25"/>
      <c r="N4050" s="25"/>
      <c r="O4050" s="25"/>
      <c r="P4050" s="25"/>
      <c r="Q4050" s="25"/>
      <c r="R4050" s="25"/>
      <c r="S4050" s="25"/>
      <c r="T4050" s="671"/>
      <c r="U4050" s="730" t="str">
        <f t="shared" si="66"/>
        <v/>
      </c>
    </row>
    <row r="4051" spans="1:21" x14ac:dyDescent="0.25">
      <c r="A4051" s="36" t="str">
        <f>'0'!$A$4</f>
        <v>………………..</v>
      </c>
      <c r="B4051" s="37">
        <f>'0'!$A$2</f>
        <v>46112</v>
      </c>
      <c r="C4051" s="37" t="s">
        <v>1197</v>
      </c>
      <c r="D4051" s="195"/>
      <c r="E4051" s="23"/>
      <c r="F4051" s="14"/>
      <c r="G4051" s="22"/>
      <c r="H4051" s="656"/>
      <c r="I4051" s="656"/>
      <c r="J4051" s="656"/>
      <c r="K4051" s="25"/>
      <c r="L4051" s="25"/>
      <c r="M4051" s="25"/>
      <c r="N4051" s="25"/>
      <c r="O4051" s="25"/>
      <c r="P4051" s="25"/>
      <c r="Q4051" s="25"/>
      <c r="R4051" s="25"/>
      <c r="S4051" s="25"/>
      <c r="T4051" s="671"/>
      <c r="U4051" s="730" t="str">
        <f t="shared" si="66"/>
        <v/>
      </c>
    </row>
    <row r="4052" spans="1:21" x14ac:dyDescent="0.25">
      <c r="A4052" s="36" t="str">
        <f>'0'!$A$4</f>
        <v>………………..</v>
      </c>
      <c r="B4052" s="37">
        <f>'0'!$A$2</f>
        <v>46112</v>
      </c>
      <c r="C4052" s="37" t="s">
        <v>1197</v>
      </c>
      <c r="D4052" s="195"/>
      <c r="E4052" s="23"/>
      <c r="F4052" s="14"/>
      <c r="G4052" s="22"/>
      <c r="H4052" s="656"/>
      <c r="I4052" s="656"/>
      <c r="J4052" s="656"/>
      <c r="K4052" s="25"/>
      <c r="L4052" s="25"/>
      <c r="M4052" s="25"/>
      <c r="N4052" s="25"/>
      <c r="O4052" s="25"/>
      <c r="P4052" s="25"/>
      <c r="Q4052" s="25"/>
      <c r="R4052" s="25"/>
      <c r="S4052" s="25"/>
      <c r="T4052" s="671"/>
      <c r="U4052" s="730" t="str">
        <f t="shared" si="66"/>
        <v/>
      </c>
    </row>
    <row r="4053" spans="1:21" x14ac:dyDescent="0.25">
      <c r="A4053" s="36" t="str">
        <f>'0'!$A$4</f>
        <v>………………..</v>
      </c>
      <c r="B4053" s="37">
        <f>'0'!$A$2</f>
        <v>46112</v>
      </c>
      <c r="C4053" s="37" t="s">
        <v>1197</v>
      </c>
      <c r="D4053" s="195"/>
      <c r="E4053" s="23"/>
      <c r="F4053" s="14"/>
      <c r="G4053" s="22"/>
      <c r="H4053" s="656"/>
      <c r="I4053" s="656"/>
      <c r="J4053" s="656"/>
      <c r="K4053" s="25"/>
      <c r="L4053" s="25"/>
      <c r="M4053" s="25"/>
      <c r="N4053" s="25"/>
      <c r="O4053" s="25"/>
      <c r="P4053" s="25"/>
      <c r="Q4053" s="25"/>
      <c r="R4053" s="25"/>
      <c r="S4053" s="25"/>
      <c r="T4053" s="671"/>
      <c r="U4053" s="730" t="str">
        <f t="shared" si="66"/>
        <v/>
      </c>
    </row>
    <row r="4054" spans="1:21" x14ac:dyDescent="0.25">
      <c r="A4054" s="36" t="str">
        <f>'0'!$A$4</f>
        <v>………………..</v>
      </c>
      <c r="B4054" s="37">
        <f>'0'!$A$2</f>
        <v>46112</v>
      </c>
      <c r="C4054" s="37" t="s">
        <v>1197</v>
      </c>
      <c r="D4054" s="195"/>
      <c r="E4054" s="23"/>
      <c r="F4054" s="14"/>
      <c r="G4054" s="22"/>
      <c r="H4054" s="656"/>
      <c r="I4054" s="656"/>
      <c r="J4054" s="656"/>
      <c r="K4054" s="25"/>
      <c r="L4054" s="25"/>
      <c r="M4054" s="25"/>
      <c r="N4054" s="25"/>
      <c r="O4054" s="25"/>
      <c r="P4054" s="25"/>
      <c r="Q4054" s="25"/>
      <c r="R4054" s="25"/>
      <c r="S4054" s="25"/>
      <c r="T4054" s="671"/>
      <c r="U4054" s="730" t="str">
        <f t="shared" si="66"/>
        <v/>
      </c>
    </row>
    <row r="4055" spans="1:21" x14ac:dyDescent="0.25">
      <c r="A4055" s="36" t="str">
        <f>'0'!$A$4</f>
        <v>………………..</v>
      </c>
      <c r="B4055" s="37">
        <f>'0'!$A$2</f>
        <v>46112</v>
      </c>
      <c r="C4055" s="37" t="s">
        <v>1197</v>
      </c>
      <c r="D4055" s="195"/>
      <c r="E4055" s="23"/>
      <c r="F4055" s="14"/>
      <c r="G4055" s="22"/>
      <c r="H4055" s="656"/>
      <c r="I4055" s="656"/>
      <c r="J4055" s="656"/>
      <c r="K4055" s="25"/>
      <c r="L4055" s="25"/>
      <c r="M4055" s="25"/>
      <c r="N4055" s="25"/>
      <c r="O4055" s="25"/>
      <c r="P4055" s="25"/>
      <c r="Q4055" s="25"/>
      <c r="R4055" s="25"/>
      <c r="S4055" s="25"/>
      <c r="T4055" s="671"/>
      <c r="U4055" s="730" t="str">
        <f t="shared" si="66"/>
        <v/>
      </c>
    </row>
    <row r="4056" spans="1:21" x14ac:dyDescent="0.25">
      <c r="A4056" s="36" t="str">
        <f>'0'!$A$4</f>
        <v>………………..</v>
      </c>
      <c r="B4056" s="37">
        <f>'0'!$A$2</f>
        <v>46112</v>
      </c>
      <c r="C4056" s="37" t="s">
        <v>1197</v>
      </c>
      <c r="D4056" s="195"/>
      <c r="E4056" s="23"/>
      <c r="F4056" s="14"/>
      <c r="G4056" s="22"/>
      <c r="H4056" s="656"/>
      <c r="I4056" s="656"/>
      <c r="J4056" s="656"/>
      <c r="K4056" s="25"/>
      <c r="L4056" s="25"/>
      <c r="M4056" s="25"/>
      <c r="N4056" s="25"/>
      <c r="O4056" s="25"/>
      <c r="P4056" s="25"/>
      <c r="Q4056" s="25"/>
      <c r="R4056" s="25"/>
      <c r="S4056" s="25"/>
      <c r="T4056" s="671"/>
      <c r="U4056" s="730" t="str">
        <f t="shared" si="66"/>
        <v/>
      </c>
    </row>
    <row r="4057" spans="1:21" x14ac:dyDescent="0.25">
      <c r="A4057" s="36" t="str">
        <f>'0'!$A$4</f>
        <v>………………..</v>
      </c>
      <c r="B4057" s="37">
        <f>'0'!$A$2</f>
        <v>46112</v>
      </c>
      <c r="C4057" s="37" t="s">
        <v>1197</v>
      </c>
      <c r="D4057" s="195"/>
      <c r="E4057" s="23"/>
      <c r="F4057" s="14"/>
      <c r="G4057" s="22"/>
      <c r="H4057" s="656"/>
      <c r="I4057" s="656"/>
      <c r="J4057" s="656"/>
      <c r="K4057" s="25"/>
      <c r="L4057" s="25"/>
      <c r="M4057" s="25"/>
      <c r="N4057" s="25"/>
      <c r="O4057" s="25"/>
      <c r="P4057" s="25"/>
      <c r="Q4057" s="25"/>
      <c r="R4057" s="25"/>
      <c r="S4057" s="25"/>
      <c r="T4057" s="671"/>
      <c r="U4057" s="730" t="str">
        <f t="shared" si="66"/>
        <v/>
      </c>
    </row>
    <row r="4058" spans="1:21" x14ac:dyDescent="0.25">
      <c r="A4058" s="36" t="str">
        <f>'0'!$A$4</f>
        <v>………………..</v>
      </c>
      <c r="B4058" s="37">
        <f>'0'!$A$2</f>
        <v>46112</v>
      </c>
      <c r="C4058" s="37" t="s">
        <v>1197</v>
      </c>
      <c r="D4058" s="195"/>
      <c r="E4058" s="23"/>
      <c r="F4058" s="14"/>
      <c r="G4058" s="22"/>
      <c r="H4058" s="656"/>
      <c r="I4058" s="656"/>
      <c r="J4058" s="656"/>
      <c r="K4058" s="25"/>
      <c r="L4058" s="25"/>
      <c r="M4058" s="25"/>
      <c r="N4058" s="25"/>
      <c r="O4058" s="25"/>
      <c r="P4058" s="25"/>
      <c r="Q4058" s="25"/>
      <c r="R4058" s="25"/>
      <c r="S4058" s="25"/>
      <c r="T4058" s="671"/>
      <c r="U4058" s="730" t="str">
        <f t="shared" si="66"/>
        <v/>
      </c>
    </row>
    <row r="4059" spans="1:21" x14ac:dyDescent="0.25">
      <c r="A4059" s="36" t="str">
        <f>'0'!$A$4</f>
        <v>………………..</v>
      </c>
      <c r="B4059" s="37">
        <f>'0'!$A$2</f>
        <v>46112</v>
      </c>
      <c r="C4059" s="37" t="s">
        <v>1197</v>
      </c>
      <c r="D4059" s="195"/>
      <c r="E4059" s="23"/>
      <c r="F4059" s="14"/>
      <c r="G4059" s="22"/>
      <c r="H4059" s="656"/>
      <c r="I4059" s="656"/>
      <c r="J4059" s="656"/>
      <c r="K4059" s="25"/>
      <c r="L4059" s="25"/>
      <c r="M4059" s="25"/>
      <c r="N4059" s="25"/>
      <c r="O4059" s="25"/>
      <c r="P4059" s="25"/>
      <c r="Q4059" s="25"/>
      <c r="R4059" s="25"/>
      <c r="S4059" s="25"/>
      <c r="T4059" s="671"/>
      <c r="U4059" s="730" t="str">
        <f t="shared" si="66"/>
        <v/>
      </c>
    </row>
    <row r="4060" spans="1:21" x14ac:dyDescent="0.25">
      <c r="A4060" s="36" t="str">
        <f>'0'!$A$4</f>
        <v>………………..</v>
      </c>
      <c r="B4060" s="37">
        <f>'0'!$A$2</f>
        <v>46112</v>
      </c>
      <c r="C4060" s="37" t="s">
        <v>1197</v>
      </c>
      <c r="D4060" s="195"/>
      <c r="E4060" s="23"/>
      <c r="F4060" s="14"/>
      <c r="G4060" s="22"/>
      <c r="H4060" s="656"/>
      <c r="I4060" s="656"/>
      <c r="J4060" s="656"/>
      <c r="K4060" s="25"/>
      <c r="L4060" s="25"/>
      <c r="M4060" s="25"/>
      <c r="N4060" s="25"/>
      <c r="O4060" s="25"/>
      <c r="P4060" s="25"/>
      <c r="Q4060" s="25"/>
      <c r="R4060" s="25"/>
      <c r="S4060" s="25"/>
      <c r="T4060" s="671"/>
      <c r="U4060" s="730" t="str">
        <f t="shared" si="66"/>
        <v/>
      </c>
    </row>
    <row r="4061" spans="1:21" x14ac:dyDescent="0.25">
      <c r="A4061" s="36" t="str">
        <f>'0'!$A$4</f>
        <v>………………..</v>
      </c>
      <c r="B4061" s="37">
        <f>'0'!$A$2</f>
        <v>46112</v>
      </c>
      <c r="C4061" s="37" t="s">
        <v>1197</v>
      </c>
      <c r="D4061" s="195"/>
      <c r="E4061" s="23"/>
      <c r="F4061" s="14"/>
      <c r="G4061" s="22"/>
      <c r="H4061" s="656"/>
      <c r="I4061" s="656"/>
      <c r="J4061" s="656"/>
      <c r="K4061" s="25"/>
      <c r="L4061" s="25"/>
      <c r="M4061" s="25"/>
      <c r="N4061" s="25"/>
      <c r="O4061" s="25"/>
      <c r="P4061" s="25"/>
      <c r="Q4061" s="25"/>
      <c r="R4061" s="25"/>
      <c r="S4061" s="25"/>
      <c r="T4061" s="671"/>
      <c r="U4061" s="730" t="str">
        <f t="shared" si="66"/>
        <v/>
      </c>
    </row>
    <row r="4062" spans="1:21" x14ac:dyDescent="0.25">
      <c r="A4062" s="36" t="str">
        <f>'0'!$A$4</f>
        <v>………………..</v>
      </c>
      <c r="B4062" s="37">
        <f>'0'!$A$2</f>
        <v>46112</v>
      </c>
      <c r="C4062" s="37" t="s">
        <v>1197</v>
      </c>
      <c r="D4062" s="195"/>
      <c r="E4062" s="23"/>
      <c r="F4062" s="14"/>
      <c r="G4062" s="22"/>
      <c r="H4062" s="656"/>
      <c r="I4062" s="656"/>
      <c r="J4062" s="656"/>
      <c r="K4062" s="25"/>
      <c r="L4062" s="25"/>
      <c r="M4062" s="25"/>
      <c r="N4062" s="25"/>
      <c r="O4062" s="25"/>
      <c r="P4062" s="25"/>
      <c r="Q4062" s="25"/>
      <c r="R4062" s="25"/>
      <c r="S4062" s="25"/>
      <c r="T4062" s="671"/>
      <c r="U4062" s="730" t="str">
        <f t="shared" si="66"/>
        <v/>
      </c>
    </row>
    <row r="4063" spans="1:21" x14ac:dyDescent="0.25">
      <c r="A4063" s="36" t="str">
        <f>'0'!$A$4</f>
        <v>………………..</v>
      </c>
      <c r="B4063" s="37">
        <f>'0'!$A$2</f>
        <v>46112</v>
      </c>
      <c r="C4063" s="37" t="s">
        <v>1197</v>
      </c>
      <c r="D4063" s="195"/>
      <c r="E4063" s="23"/>
      <c r="F4063" s="14"/>
      <c r="G4063" s="22"/>
      <c r="H4063" s="656"/>
      <c r="I4063" s="656"/>
      <c r="J4063" s="656"/>
      <c r="K4063" s="25"/>
      <c r="L4063" s="25"/>
      <c r="M4063" s="25"/>
      <c r="N4063" s="25"/>
      <c r="O4063" s="25"/>
      <c r="P4063" s="25"/>
      <c r="Q4063" s="25"/>
      <c r="R4063" s="25"/>
      <c r="S4063" s="25"/>
      <c r="T4063" s="671"/>
      <c r="U4063" s="730" t="str">
        <f t="shared" si="66"/>
        <v/>
      </c>
    </row>
    <row r="4064" spans="1:21" x14ac:dyDescent="0.25">
      <c r="A4064" s="36" t="str">
        <f>'0'!$A$4</f>
        <v>………………..</v>
      </c>
      <c r="B4064" s="37">
        <f>'0'!$A$2</f>
        <v>46112</v>
      </c>
      <c r="C4064" s="37" t="s">
        <v>1197</v>
      </c>
      <c r="D4064" s="195"/>
      <c r="E4064" s="23"/>
      <c r="F4064" s="14"/>
      <c r="G4064" s="22"/>
      <c r="H4064" s="656"/>
      <c r="I4064" s="656"/>
      <c r="J4064" s="656"/>
      <c r="K4064" s="25"/>
      <c r="L4064" s="25"/>
      <c r="M4064" s="25"/>
      <c r="N4064" s="25"/>
      <c r="O4064" s="25"/>
      <c r="P4064" s="25"/>
      <c r="Q4064" s="25"/>
      <c r="R4064" s="25"/>
      <c r="S4064" s="25"/>
      <c r="T4064" s="671"/>
      <c r="U4064" s="730" t="str">
        <f t="shared" si="66"/>
        <v/>
      </c>
    </row>
    <row r="4065" spans="1:21" x14ac:dyDescent="0.25">
      <c r="A4065" s="36" t="str">
        <f>'0'!$A$4</f>
        <v>………………..</v>
      </c>
      <c r="B4065" s="37">
        <f>'0'!$A$2</f>
        <v>46112</v>
      </c>
      <c r="C4065" s="37" t="s">
        <v>1197</v>
      </c>
      <c r="D4065" s="195"/>
      <c r="E4065" s="23"/>
      <c r="F4065" s="14"/>
      <c r="G4065" s="22"/>
      <c r="H4065" s="656"/>
      <c r="I4065" s="656"/>
      <c r="J4065" s="656"/>
      <c r="K4065" s="25"/>
      <c r="L4065" s="25"/>
      <c r="M4065" s="25"/>
      <c r="N4065" s="25"/>
      <c r="O4065" s="25"/>
      <c r="P4065" s="25"/>
      <c r="Q4065" s="25"/>
      <c r="R4065" s="25"/>
      <c r="S4065" s="25"/>
      <c r="T4065" s="671"/>
      <c r="U4065" s="730" t="str">
        <f t="shared" si="66"/>
        <v/>
      </c>
    </row>
    <row r="4066" spans="1:21" x14ac:dyDescent="0.25">
      <c r="A4066" s="36" t="str">
        <f>'0'!$A$4</f>
        <v>………………..</v>
      </c>
      <c r="B4066" s="37">
        <f>'0'!$A$2</f>
        <v>46112</v>
      </c>
      <c r="C4066" s="37" t="s">
        <v>1197</v>
      </c>
      <c r="D4066" s="195"/>
      <c r="E4066" s="23"/>
      <c r="F4066" s="14"/>
      <c r="G4066" s="22"/>
      <c r="H4066" s="656"/>
      <c r="I4066" s="656"/>
      <c r="J4066" s="656"/>
      <c r="K4066" s="25"/>
      <c r="L4066" s="25"/>
      <c r="M4066" s="25"/>
      <c r="N4066" s="25"/>
      <c r="O4066" s="25"/>
      <c r="P4066" s="25"/>
      <c r="Q4066" s="25"/>
      <c r="R4066" s="25"/>
      <c r="S4066" s="25"/>
      <c r="T4066" s="671"/>
      <c r="U4066" s="730" t="str">
        <f t="shared" si="66"/>
        <v/>
      </c>
    </row>
    <row r="4067" spans="1:21" x14ac:dyDescent="0.25">
      <c r="A4067" s="36" t="str">
        <f>'0'!$A$4</f>
        <v>………………..</v>
      </c>
      <c r="B4067" s="37">
        <f>'0'!$A$2</f>
        <v>46112</v>
      </c>
      <c r="C4067" s="37" t="s">
        <v>1197</v>
      </c>
      <c r="D4067" s="195"/>
      <c r="E4067" s="23"/>
      <c r="F4067" s="14"/>
      <c r="G4067" s="22"/>
      <c r="H4067" s="656"/>
      <c r="I4067" s="656"/>
      <c r="J4067" s="656"/>
      <c r="K4067" s="25"/>
      <c r="L4067" s="25"/>
      <c r="M4067" s="25"/>
      <c r="N4067" s="25"/>
      <c r="O4067" s="25"/>
      <c r="P4067" s="25"/>
      <c r="Q4067" s="25"/>
      <c r="R4067" s="25"/>
      <c r="S4067" s="25"/>
      <c r="T4067" s="671"/>
      <c r="U4067" s="730" t="str">
        <f t="shared" si="66"/>
        <v/>
      </c>
    </row>
    <row r="4068" spans="1:21" x14ac:dyDescent="0.25">
      <c r="A4068" s="36" t="str">
        <f>'0'!$A$4</f>
        <v>………………..</v>
      </c>
      <c r="B4068" s="37">
        <f>'0'!$A$2</f>
        <v>46112</v>
      </c>
      <c r="C4068" s="37" t="s">
        <v>1197</v>
      </c>
      <c r="D4068" s="195"/>
      <c r="E4068" s="23"/>
      <c r="F4068" s="14"/>
      <c r="G4068" s="22"/>
      <c r="H4068" s="656"/>
      <c r="I4068" s="656"/>
      <c r="J4068" s="656"/>
      <c r="K4068" s="25"/>
      <c r="L4068" s="25"/>
      <c r="M4068" s="25"/>
      <c r="N4068" s="25"/>
      <c r="O4068" s="25"/>
      <c r="P4068" s="25"/>
      <c r="Q4068" s="25"/>
      <c r="R4068" s="25"/>
      <c r="S4068" s="25"/>
      <c r="T4068" s="671"/>
      <c r="U4068" s="730" t="str">
        <f t="shared" si="66"/>
        <v/>
      </c>
    </row>
    <row r="4069" spans="1:21" x14ac:dyDescent="0.25">
      <c r="A4069" s="36" t="str">
        <f>'0'!$A$4</f>
        <v>………………..</v>
      </c>
      <c r="B4069" s="37">
        <f>'0'!$A$2</f>
        <v>46112</v>
      </c>
      <c r="C4069" s="37" t="s">
        <v>1197</v>
      </c>
      <c r="D4069" s="195"/>
      <c r="E4069" s="23"/>
      <c r="F4069" s="14"/>
      <c r="G4069" s="22"/>
      <c r="H4069" s="656"/>
      <c r="I4069" s="656"/>
      <c r="J4069" s="656"/>
      <c r="K4069" s="25"/>
      <c r="L4069" s="25"/>
      <c r="M4069" s="25"/>
      <c r="N4069" s="25"/>
      <c r="O4069" s="25"/>
      <c r="P4069" s="25"/>
      <c r="Q4069" s="25"/>
      <c r="R4069" s="25"/>
      <c r="S4069" s="25"/>
      <c r="T4069" s="671"/>
      <c r="U4069" s="730" t="str">
        <f t="shared" si="66"/>
        <v/>
      </c>
    </row>
    <row r="4070" spans="1:21" x14ac:dyDescent="0.25">
      <c r="A4070" s="36" t="str">
        <f>'0'!$A$4</f>
        <v>………………..</v>
      </c>
      <c r="B4070" s="37">
        <f>'0'!$A$2</f>
        <v>46112</v>
      </c>
      <c r="C4070" s="37" t="s">
        <v>1197</v>
      </c>
      <c r="D4070" s="195"/>
      <c r="E4070" s="23"/>
      <c r="F4070" s="14"/>
      <c r="G4070" s="22"/>
      <c r="H4070" s="656"/>
      <c r="I4070" s="656"/>
      <c r="J4070" s="656"/>
      <c r="K4070" s="25"/>
      <c r="L4070" s="25"/>
      <c r="M4070" s="25"/>
      <c r="N4070" s="25"/>
      <c r="O4070" s="25"/>
      <c r="P4070" s="25"/>
      <c r="Q4070" s="25"/>
      <c r="R4070" s="25"/>
      <c r="S4070" s="25"/>
      <c r="T4070" s="671"/>
      <c r="U4070" s="730" t="str">
        <f t="shared" si="66"/>
        <v/>
      </c>
    </row>
    <row r="4071" spans="1:21" x14ac:dyDescent="0.25">
      <c r="A4071" s="36" t="str">
        <f>'0'!$A$4</f>
        <v>………………..</v>
      </c>
      <c r="B4071" s="37">
        <f>'0'!$A$2</f>
        <v>46112</v>
      </c>
      <c r="C4071" s="37" t="s">
        <v>1197</v>
      </c>
      <c r="D4071" s="195"/>
      <c r="E4071" s="23"/>
      <c r="F4071" s="14"/>
      <c r="G4071" s="22"/>
      <c r="H4071" s="656"/>
      <c r="I4071" s="656"/>
      <c r="J4071" s="656"/>
      <c r="K4071" s="25"/>
      <c r="L4071" s="25"/>
      <c r="M4071" s="25"/>
      <c r="N4071" s="25"/>
      <c r="O4071" s="25"/>
      <c r="P4071" s="25"/>
      <c r="Q4071" s="25"/>
      <c r="R4071" s="25"/>
      <c r="S4071" s="25"/>
      <c r="T4071" s="671"/>
      <c r="U4071" s="730" t="str">
        <f t="shared" si="66"/>
        <v/>
      </c>
    </row>
    <row r="4072" spans="1:21" x14ac:dyDescent="0.25">
      <c r="A4072" s="36" t="str">
        <f>'0'!$A$4</f>
        <v>………………..</v>
      </c>
      <c r="B4072" s="37">
        <f>'0'!$A$2</f>
        <v>46112</v>
      </c>
      <c r="C4072" s="37" t="s">
        <v>1197</v>
      </c>
      <c r="D4072" s="195"/>
      <c r="E4072" s="23"/>
      <c r="F4072" s="14"/>
      <c r="G4072" s="22"/>
      <c r="H4072" s="656"/>
      <c r="I4072" s="656"/>
      <c r="J4072" s="656"/>
      <c r="K4072" s="25"/>
      <c r="L4072" s="25"/>
      <c r="M4072" s="25"/>
      <c r="N4072" s="25"/>
      <c r="O4072" s="25"/>
      <c r="P4072" s="25"/>
      <c r="Q4072" s="25"/>
      <c r="R4072" s="25"/>
      <c r="S4072" s="25"/>
      <c r="T4072" s="671"/>
      <c r="U4072" s="730" t="str">
        <f t="shared" si="66"/>
        <v/>
      </c>
    </row>
    <row r="4073" spans="1:21" x14ac:dyDescent="0.25">
      <c r="A4073" s="36" t="str">
        <f>'0'!$A$4</f>
        <v>………………..</v>
      </c>
      <c r="B4073" s="37">
        <f>'0'!$A$2</f>
        <v>46112</v>
      </c>
      <c r="C4073" s="37" t="s">
        <v>1197</v>
      </c>
      <c r="D4073" s="195"/>
      <c r="E4073" s="23"/>
      <c r="F4073" s="14"/>
      <c r="G4073" s="22"/>
      <c r="H4073" s="656"/>
      <c r="I4073" s="656"/>
      <c r="J4073" s="656"/>
      <c r="K4073" s="25"/>
      <c r="L4073" s="25"/>
      <c r="M4073" s="25"/>
      <c r="N4073" s="25"/>
      <c r="O4073" s="25"/>
      <c r="P4073" s="25"/>
      <c r="Q4073" s="25"/>
      <c r="R4073" s="25"/>
      <c r="S4073" s="25"/>
      <c r="T4073" s="671"/>
      <c r="U4073" s="730" t="str">
        <f t="shared" si="66"/>
        <v/>
      </c>
    </row>
    <row r="4074" spans="1:21" x14ac:dyDescent="0.25">
      <c r="A4074" s="36" t="str">
        <f>'0'!$A$4</f>
        <v>………………..</v>
      </c>
      <c r="B4074" s="37">
        <f>'0'!$A$2</f>
        <v>46112</v>
      </c>
      <c r="C4074" s="37" t="s">
        <v>1197</v>
      </c>
      <c r="D4074" s="195"/>
      <c r="E4074" s="23"/>
      <c r="F4074" s="14"/>
      <c r="G4074" s="22"/>
      <c r="H4074" s="656"/>
      <c r="I4074" s="656"/>
      <c r="J4074" s="656"/>
      <c r="K4074" s="25"/>
      <c r="L4074" s="25"/>
      <c r="M4074" s="25"/>
      <c r="N4074" s="25"/>
      <c r="O4074" s="25"/>
      <c r="P4074" s="25"/>
      <c r="Q4074" s="25"/>
      <c r="R4074" s="25"/>
      <c r="S4074" s="25"/>
      <c r="T4074" s="671"/>
      <c r="U4074" s="730" t="str">
        <f t="shared" si="66"/>
        <v/>
      </c>
    </row>
    <row r="4075" spans="1:21" x14ac:dyDescent="0.25">
      <c r="A4075" s="36" t="str">
        <f>'0'!$A$4</f>
        <v>………………..</v>
      </c>
      <c r="B4075" s="37">
        <f>'0'!$A$2</f>
        <v>46112</v>
      </c>
      <c r="C4075" s="37" t="s">
        <v>1197</v>
      </c>
      <c r="D4075" s="195"/>
      <c r="E4075" s="23"/>
      <c r="F4075" s="14"/>
      <c r="G4075" s="22"/>
      <c r="H4075" s="656"/>
      <c r="I4075" s="656"/>
      <c r="J4075" s="656"/>
      <c r="K4075" s="25"/>
      <c r="L4075" s="25"/>
      <c r="M4075" s="25"/>
      <c r="N4075" s="25"/>
      <c r="O4075" s="25"/>
      <c r="P4075" s="25"/>
      <c r="Q4075" s="25"/>
      <c r="R4075" s="25"/>
      <c r="S4075" s="25"/>
      <c r="T4075" s="671"/>
      <c r="U4075" s="730" t="str">
        <f t="shared" si="66"/>
        <v/>
      </c>
    </row>
    <row r="4076" spans="1:21" x14ac:dyDescent="0.25">
      <c r="A4076" s="36" t="str">
        <f>'0'!$A$4</f>
        <v>………………..</v>
      </c>
      <c r="B4076" s="37">
        <f>'0'!$A$2</f>
        <v>46112</v>
      </c>
      <c r="C4076" s="37" t="s">
        <v>1197</v>
      </c>
      <c r="D4076" s="195"/>
      <c r="E4076" s="23"/>
      <c r="F4076" s="14"/>
      <c r="G4076" s="22"/>
      <c r="H4076" s="656"/>
      <c r="I4076" s="656"/>
      <c r="J4076" s="656"/>
      <c r="K4076" s="25"/>
      <c r="L4076" s="25"/>
      <c r="M4076" s="25"/>
      <c r="N4076" s="25"/>
      <c r="O4076" s="25"/>
      <c r="P4076" s="25"/>
      <c r="Q4076" s="25"/>
      <c r="R4076" s="25"/>
      <c r="S4076" s="25"/>
      <c r="T4076" s="671"/>
      <c r="U4076" s="730" t="str">
        <f t="shared" si="66"/>
        <v/>
      </c>
    </row>
    <row r="4077" spans="1:21" x14ac:dyDescent="0.25">
      <c r="A4077" s="36" t="str">
        <f>'0'!$A$4</f>
        <v>………………..</v>
      </c>
      <c r="B4077" s="37">
        <f>'0'!$A$2</f>
        <v>46112</v>
      </c>
      <c r="C4077" s="37" t="s">
        <v>1197</v>
      </c>
      <c r="D4077" s="195"/>
      <c r="E4077" s="23"/>
      <c r="F4077" s="14"/>
      <c r="G4077" s="22"/>
      <c r="H4077" s="656"/>
      <c r="I4077" s="656"/>
      <c r="J4077" s="656"/>
      <c r="K4077" s="25"/>
      <c r="L4077" s="25"/>
      <c r="M4077" s="25"/>
      <c r="N4077" s="25"/>
      <c r="O4077" s="25"/>
      <c r="P4077" s="25"/>
      <c r="Q4077" s="25"/>
      <c r="R4077" s="25"/>
      <c r="S4077" s="25"/>
      <c r="T4077" s="671"/>
      <c r="U4077" s="730" t="str">
        <f t="shared" si="66"/>
        <v/>
      </c>
    </row>
    <row r="4078" spans="1:21" x14ac:dyDescent="0.25">
      <c r="A4078" s="36" t="str">
        <f>'0'!$A$4</f>
        <v>………………..</v>
      </c>
      <c r="B4078" s="37">
        <f>'0'!$A$2</f>
        <v>46112</v>
      </c>
      <c r="C4078" s="37" t="s">
        <v>1197</v>
      </c>
      <c r="D4078" s="195"/>
      <c r="E4078" s="23"/>
      <c r="F4078" s="14"/>
      <c r="G4078" s="22"/>
      <c r="H4078" s="656"/>
      <c r="I4078" s="656"/>
      <c r="J4078" s="656"/>
      <c r="K4078" s="25"/>
      <c r="L4078" s="25"/>
      <c r="M4078" s="25"/>
      <c r="N4078" s="25"/>
      <c r="O4078" s="25"/>
      <c r="P4078" s="25"/>
      <c r="Q4078" s="25"/>
      <c r="R4078" s="25"/>
      <c r="S4078" s="25"/>
      <c r="T4078" s="671"/>
      <c r="U4078" s="730" t="str">
        <f t="shared" si="66"/>
        <v/>
      </c>
    </row>
    <row r="4079" spans="1:21" x14ac:dyDescent="0.25">
      <c r="A4079" s="36" t="str">
        <f>'0'!$A$4</f>
        <v>………………..</v>
      </c>
      <c r="B4079" s="37">
        <f>'0'!$A$2</f>
        <v>46112</v>
      </c>
      <c r="C4079" s="37" t="s">
        <v>1197</v>
      </c>
      <c r="D4079" s="195"/>
      <c r="E4079" s="23"/>
      <c r="F4079" s="14"/>
      <c r="G4079" s="22"/>
      <c r="H4079" s="656"/>
      <c r="I4079" s="656"/>
      <c r="J4079" s="656"/>
      <c r="K4079" s="25"/>
      <c r="L4079" s="25"/>
      <c r="M4079" s="25"/>
      <c r="N4079" s="25"/>
      <c r="O4079" s="25"/>
      <c r="P4079" s="25"/>
      <c r="Q4079" s="25"/>
      <c r="R4079" s="25"/>
      <c r="S4079" s="25"/>
      <c r="T4079" s="671"/>
      <c r="U4079" s="730" t="str">
        <f t="shared" si="66"/>
        <v/>
      </c>
    </row>
    <row r="4080" spans="1:21" x14ac:dyDescent="0.25">
      <c r="A4080" s="36" t="str">
        <f>'0'!$A$4</f>
        <v>………………..</v>
      </c>
      <c r="B4080" s="37">
        <f>'0'!$A$2</f>
        <v>46112</v>
      </c>
      <c r="C4080" s="37" t="s">
        <v>1197</v>
      </c>
      <c r="D4080" s="195"/>
      <c r="E4080" s="23"/>
      <c r="F4080" s="14"/>
      <c r="G4080" s="22"/>
      <c r="H4080" s="656"/>
      <c r="I4080" s="656"/>
      <c r="J4080" s="656"/>
      <c r="K4080" s="25"/>
      <c r="L4080" s="25"/>
      <c r="M4080" s="25"/>
      <c r="N4080" s="25"/>
      <c r="O4080" s="25"/>
      <c r="P4080" s="25"/>
      <c r="Q4080" s="25"/>
      <c r="R4080" s="25"/>
      <c r="S4080" s="25"/>
      <c r="T4080" s="671"/>
      <c r="U4080" s="730" t="str">
        <f t="shared" si="66"/>
        <v/>
      </c>
    </row>
    <row r="4081" spans="1:21" x14ac:dyDescent="0.25">
      <c r="A4081" s="36" t="str">
        <f>'0'!$A$4</f>
        <v>………………..</v>
      </c>
      <c r="B4081" s="37">
        <f>'0'!$A$2</f>
        <v>46112</v>
      </c>
      <c r="C4081" s="37" t="s">
        <v>1197</v>
      </c>
      <c r="D4081" s="195"/>
      <c r="E4081" s="23"/>
      <c r="F4081" s="14"/>
      <c r="G4081" s="22"/>
      <c r="H4081" s="656"/>
      <c r="I4081" s="656"/>
      <c r="J4081" s="656"/>
      <c r="K4081" s="25"/>
      <c r="L4081" s="25"/>
      <c r="M4081" s="25"/>
      <c r="N4081" s="25"/>
      <c r="O4081" s="25"/>
      <c r="P4081" s="25"/>
      <c r="Q4081" s="25"/>
      <c r="R4081" s="25"/>
      <c r="S4081" s="25"/>
      <c r="T4081" s="671"/>
      <c r="U4081" s="730" t="str">
        <f t="shared" si="66"/>
        <v/>
      </c>
    </row>
    <row r="4082" spans="1:21" x14ac:dyDescent="0.25">
      <c r="A4082" s="36" t="str">
        <f>'0'!$A$4</f>
        <v>………………..</v>
      </c>
      <c r="B4082" s="37">
        <f>'0'!$A$2</f>
        <v>46112</v>
      </c>
      <c r="C4082" s="37" t="s">
        <v>1197</v>
      </c>
      <c r="D4082" s="195"/>
      <c r="E4082" s="23"/>
      <c r="F4082" s="14"/>
      <c r="G4082" s="22"/>
      <c r="H4082" s="656"/>
      <c r="I4082" s="656"/>
      <c r="J4082" s="656"/>
      <c r="K4082" s="25"/>
      <c r="L4082" s="25"/>
      <c r="M4082" s="25"/>
      <c r="N4082" s="25"/>
      <c r="O4082" s="25"/>
      <c r="P4082" s="25"/>
      <c r="Q4082" s="25"/>
      <c r="R4082" s="25"/>
      <c r="S4082" s="25"/>
      <c r="T4082" s="671"/>
      <c r="U4082" s="730" t="str">
        <f t="shared" si="66"/>
        <v/>
      </c>
    </row>
    <row r="4083" spans="1:21" x14ac:dyDescent="0.25">
      <c r="A4083" s="36" t="str">
        <f>'0'!$A$4</f>
        <v>………………..</v>
      </c>
      <c r="B4083" s="37">
        <f>'0'!$A$2</f>
        <v>46112</v>
      </c>
      <c r="C4083" s="37" t="s">
        <v>1197</v>
      </c>
      <c r="D4083" s="195"/>
      <c r="E4083" s="23"/>
      <c r="F4083" s="14"/>
      <c r="G4083" s="22"/>
      <c r="H4083" s="656"/>
      <c r="I4083" s="656"/>
      <c r="J4083" s="656"/>
      <c r="K4083" s="25"/>
      <c r="L4083" s="25"/>
      <c r="M4083" s="25"/>
      <c r="N4083" s="25"/>
      <c r="O4083" s="25"/>
      <c r="P4083" s="25"/>
      <c r="Q4083" s="25"/>
      <c r="R4083" s="25"/>
      <c r="S4083" s="25"/>
      <c r="T4083" s="671"/>
      <c r="U4083" s="730" t="str">
        <f t="shared" si="66"/>
        <v/>
      </c>
    </row>
    <row r="4084" spans="1:21" x14ac:dyDescent="0.25">
      <c r="A4084" s="36" t="str">
        <f>'0'!$A$4</f>
        <v>………………..</v>
      </c>
      <c r="B4084" s="37">
        <f>'0'!$A$2</f>
        <v>46112</v>
      </c>
      <c r="C4084" s="37" t="s">
        <v>1197</v>
      </c>
      <c r="D4084" s="195"/>
      <c r="E4084" s="23"/>
      <c r="F4084" s="14"/>
      <c r="G4084" s="22"/>
      <c r="H4084" s="656"/>
      <c r="I4084" s="656"/>
      <c r="J4084" s="656"/>
      <c r="K4084" s="25"/>
      <c r="L4084" s="25"/>
      <c r="M4084" s="25"/>
      <c r="N4084" s="25"/>
      <c r="O4084" s="25"/>
      <c r="P4084" s="25"/>
      <c r="Q4084" s="25"/>
      <c r="R4084" s="25"/>
      <c r="S4084" s="25"/>
      <c r="T4084" s="671"/>
      <c r="U4084" s="730" t="str">
        <f t="shared" si="66"/>
        <v/>
      </c>
    </row>
    <row r="4085" spans="1:21" x14ac:dyDescent="0.25">
      <c r="A4085" s="36" t="str">
        <f>'0'!$A$4</f>
        <v>………………..</v>
      </c>
      <c r="B4085" s="37">
        <f>'0'!$A$2</f>
        <v>46112</v>
      </c>
      <c r="C4085" s="37" t="s">
        <v>1197</v>
      </c>
      <c r="D4085" s="195"/>
      <c r="E4085" s="23"/>
      <c r="F4085" s="14"/>
      <c r="G4085" s="22"/>
      <c r="H4085" s="656"/>
      <c r="I4085" s="656"/>
      <c r="J4085" s="656"/>
      <c r="K4085" s="25"/>
      <c r="L4085" s="25"/>
      <c r="M4085" s="25"/>
      <c r="N4085" s="25"/>
      <c r="O4085" s="25"/>
      <c r="P4085" s="25"/>
      <c r="Q4085" s="25"/>
      <c r="R4085" s="25"/>
      <c r="S4085" s="25"/>
      <c r="T4085" s="671"/>
      <c r="U4085" s="730" t="str">
        <f t="shared" si="66"/>
        <v/>
      </c>
    </row>
    <row r="4086" spans="1:21" x14ac:dyDescent="0.25">
      <c r="A4086" s="36" t="str">
        <f>'0'!$A$4</f>
        <v>………………..</v>
      </c>
      <c r="B4086" s="37">
        <f>'0'!$A$2</f>
        <v>46112</v>
      </c>
      <c r="C4086" s="37" t="s">
        <v>1197</v>
      </c>
      <c r="D4086" s="195"/>
      <c r="E4086" s="23"/>
      <c r="F4086" s="14"/>
      <c r="G4086" s="22"/>
      <c r="H4086" s="656"/>
      <c r="I4086" s="656"/>
      <c r="J4086" s="656"/>
      <c r="K4086" s="25"/>
      <c r="L4086" s="25"/>
      <c r="M4086" s="25"/>
      <c r="N4086" s="25"/>
      <c r="O4086" s="25"/>
      <c r="P4086" s="25"/>
      <c r="Q4086" s="25"/>
      <c r="R4086" s="25"/>
      <c r="S4086" s="25"/>
      <c r="T4086" s="671"/>
      <c r="U4086" s="730" t="str">
        <f t="shared" si="66"/>
        <v/>
      </c>
    </row>
    <row r="4087" spans="1:21" x14ac:dyDescent="0.25">
      <c r="A4087" s="36" t="str">
        <f>'0'!$A$4</f>
        <v>………………..</v>
      </c>
      <c r="B4087" s="37">
        <f>'0'!$A$2</f>
        <v>46112</v>
      </c>
      <c r="C4087" s="37" t="s">
        <v>1197</v>
      </c>
      <c r="D4087" s="195"/>
      <c r="E4087" s="23"/>
      <c r="F4087" s="14"/>
      <c r="G4087" s="22"/>
      <c r="H4087" s="656"/>
      <c r="I4087" s="656"/>
      <c r="J4087" s="656"/>
      <c r="K4087" s="25"/>
      <c r="L4087" s="25"/>
      <c r="M4087" s="25"/>
      <c r="N4087" s="25"/>
      <c r="O4087" s="25"/>
      <c r="P4087" s="25"/>
      <c r="Q4087" s="25"/>
      <c r="R4087" s="25"/>
      <c r="S4087" s="25"/>
      <c r="T4087" s="671"/>
      <c r="U4087" s="730" t="str">
        <f t="shared" si="66"/>
        <v/>
      </c>
    </row>
    <row r="4088" spans="1:21" x14ac:dyDescent="0.25">
      <c r="A4088" s="36" t="str">
        <f>'0'!$A$4</f>
        <v>………………..</v>
      </c>
      <c r="B4088" s="37">
        <f>'0'!$A$2</f>
        <v>46112</v>
      </c>
      <c r="C4088" s="37" t="s">
        <v>1197</v>
      </c>
      <c r="D4088" s="195"/>
      <c r="E4088" s="23"/>
      <c r="F4088" s="14"/>
      <c r="G4088" s="22"/>
      <c r="H4088" s="656"/>
      <c r="I4088" s="656"/>
      <c r="J4088" s="656"/>
      <c r="K4088" s="25"/>
      <c r="L4088" s="25"/>
      <c r="M4088" s="25"/>
      <c r="N4088" s="25"/>
      <c r="O4088" s="25"/>
      <c r="P4088" s="25"/>
      <c r="Q4088" s="25"/>
      <c r="R4088" s="25"/>
      <c r="S4088" s="25"/>
      <c r="T4088" s="671"/>
      <c r="U4088" s="730" t="str">
        <f t="shared" si="66"/>
        <v/>
      </c>
    </row>
    <row r="4089" spans="1:21" x14ac:dyDescent="0.25">
      <c r="A4089" s="36" t="str">
        <f>'0'!$A$4</f>
        <v>………………..</v>
      </c>
      <c r="B4089" s="37">
        <f>'0'!$A$2</f>
        <v>46112</v>
      </c>
      <c r="C4089" s="37" t="s">
        <v>1197</v>
      </c>
      <c r="D4089" s="195"/>
      <c r="E4089" s="23"/>
      <c r="F4089" s="14"/>
      <c r="G4089" s="22"/>
      <c r="H4089" s="656"/>
      <c r="I4089" s="656"/>
      <c r="J4089" s="656"/>
      <c r="K4089" s="25"/>
      <c r="L4089" s="25"/>
      <c r="M4089" s="25"/>
      <c r="N4089" s="25"/>
      <c r="O4089" s="25"/>
      <c r="P4089" s="25"/>
      <c r="Q4089" s="25"/>
      <c r="R4089" s="25"/>
      <c r="S4089" s="25"/>
      <c r="T4089" s="671"/>
      <c r="U4089" s="730" t="str">
        <f t="shared" si="66"/>
        <v/>
      </c>
    </row>
    <row r="4090" spans="1:21" x14ac:dyDescent="0.25">
      <c r="A4090" s="36" t="str">
        <f>'0'!$A$4</f>
        <v>………………..</v>
      </c>
      <c r="B4090" s="37">
        <f>'0'!$A$2</f>
        <v>46112</v>
      </c>
      <c r="C4090" s="37" t="s">
        <v>1197</v>
      </c>
      <c r="D4090" s="195"/>
      <c r="E4090" s="23"/>
      <c r="F4090" s="14"/>
      <c r="G4090" s="22"/>
      <c r="H4090" s="656"/>
      <c r="I4090" s="656"/>
      <c r="J4090" s="656"/>
      <c r="K4090" s="25"/>
      <c r="L4090" s="25"/>
      <c r="M4090" s="25"/>
      <c r="N4090" s="25"/>
      <c r="O4090" s="25"/>
      <c r="P4090" s="25"/>
      <c r="Q4090" s="25"/>
      <c r="R4090" s="25"/>
      <c r="S4090" s="25"/>
      <c r="T4090" s="671"/>
      <c r="U4090" s="730" t="str">
        <f t="shared" si="66"/>
        <v/>
      </c>
    </row>
    <row r="4091" spans="1:21" x14ac:dyDescent="0.25">
      <c r="A4091" s="36" t="str">
        <f>'0'!$A$4</f>
        <v>………………..</v>
      </c>
      <c r="B4091" s="37">
        <f>'0'!$A$2</f>
        <v>46112</v>
      </c>
      <c r="C4091" s="37" t="s">
        <v>1197</v>
      </c>
      <c r="D4091" s="195"/>
      <c r="E4091" s="23"/>
      <c r="F4091" s="14"/>
      <c r="G4091" s="22"/>
      <c r="H4091" s="656"/>
      <c r="I4091" s="656"/>
      <c r="J4091" s="656"/>
      <c r="K4091" s="25"/>
      <c r="L4091" s="25"/>
      <c r="M4091" s="25"/>
      <c r="N4091" s="25"/>
      <c r="O4091" s="25"/>
      <c r="P4091" s="25"/>
      <c r="Q4091" s="25"/>
      <c r="R4091" s="25"/>
      <c r="S4091" s="25"/>
      <c r="T4091" s="671"/>
      <c r="U4091" s="730" t="str">
        <f t="shared" si="66"/>
        <v/>
      </c>
    </row>
    <row r="4092" spans="1:21" x14ac:dyDescent="0.25">
      <c r="A4092" s="36" t="str">
        <f>'0'!$A$4</f>
        <v>………………..</v>
      </c>
      <c r="B4092" s="37">
        <f>'0'!$A$2</f>
        <v>46112</v>
      </c>
      <c r="C4092" s="37" t="s">
        <v>1197</v>
      </c>
      <c r="D4092" s="195"/>
      <c r="E4092" s="23"/>
      <c r="F4092" s="14"/>
      <c r="G4092" s="22"/>
      <c r="H4092" s="656"/>
      <c r="I4092" s="656"/>
      <c r="J4092" s="656"/>
      <c r="K4092" s="25"/>
      <c r="L4092" s="25"/>
      <c r="M4092" s="25"/>
      <c r="N4092" s="25"/>
      <c r="O4092" s="25"/>
      <c r="P4092" s="25"/>
      <c r="Q4092" s="25"/>
      <c r="R4092" s="25"/>
      <c r="S4092" s="25"/>
      <c r="T4092" s="671"/>
      <c r="U4092" s="730" t="str">
        <f t="shared" si="66"/>
        <v/>
      </c>
    </row>
    <row r="4093" spans="1:21" x14ac:dyDescent="0.25">
      <c r="A4093" s="36" t="str">
        <f>'0'!$A$4</f>
        <v>………………..</v>
      </c>
      <c r="B4093" s="37">
        <f>'0'!$A$2</f>
        <v>46112</v>
      </c>
      <c r="C4093" s="37" t="s">
        <v>1197</v>
      </c>
      <c r="D4093" s="195"/>
      <c r="E4093" s="23"/>
      <c r="F4093" s="14"/>
      <c r="G4093" s="22"/>
      <c r="H4093" s="656"/>
      <c r="I4093" s="656"/>
      <c r="J4093" s="656"/>
      <c r="K4093" s="25"/>
      <c r="L4093" s="25"/>
      <c r="M4093" s="25"/>
      <c r="N4093" s="25"/>
      <c r="O4093" s="25"/>
      <c r="P4093" s="25"/>
      <c r="Q4093" s="25"/>
      <c r="R4093" s="25"/>
      <c r="S4093" s="25"/>
      <c r="T4093" s="671"/>
      <c r="U4093" s="730" t="str">
        <f t="shared" si="66"/>
        <v/>
      </c>
    </row>
    <row r="4094" spans="1:21" x14ac:dyDescent="0.25">
      <c r="A4094" s="36" t="str">
        <f>'0'!$A$4</f>
        <v>………………..</v>
      </c>
      <c r="B4094" s="37">
        <f>'0'!$A$2</f>
        <v>46112</v>
      </c>
      <c r="C4094" s="37" t="s">
        <v>1197</v>
      </c>
      <c r="D4094" s="195"/>
      <c r="E4094" s="23"/>
      <c r="F4094" s="14"/>
      <c r="G4094" s="22"/>
      <c r="H4094" s="656"/>
      <c r="I4094" s="656"/>
      <c r="J4094" s="656"/>
      <c r="K4094" s="25"/>
      <c r="L4094" s="25"/>
      <c r="M4094" s="25"/>
      <c r="N4094" s="25"/>
      <c r="O4094" s="25"/>
      <c r="P4094" s="25"/>
      <c r="Q4094" s="25"/>
      <c r="R4094" s="25"/>
      <c r="S4094" s="25"/>
      <c r="T4094" s="671"/>
      <c r="U4094" s="730" t="str">
        <f t="shared" si="66"/>
        <v/>
      </c>
    </row>
    <row r="4095" spans="1:21" x14ac:dyDescent="0.25">
      <c r="A4095" s="36" t="str">
        <f>'0'!$A$4</f>
        <v>………………..</v>
      </c>
      <c r="B4095" s="37">
        <f>'0'!$A$2</f>
        <v>46112</v>
      </c>
      <c r="C4095" s="37" t="s">
        <v>1197</v>
      </c>
      <c r="D4095" s="195"/>
      <c r="E4095" s="23"/>
      <c r="F4095" s="14"/>
      <c r="G4095" s="22"/>
      <c r="H4095" s="656"/>
      <c r="I4095" s="656"/>
      <c r="J4095" s="656"/>
      <c r="K4095" s="25"/>
      <c r="L4095" s="25"/>
      <c r="M4095" s="25"/>
      <c r="N4095" s="25"/>
      <c r="O4095" s="25"/>
      <c r="P4095" s="25"/>
      <c r="Q4095" s="25"/>
      <c r="R4095" s="25"/>
      <c r="S4095" s="25"/>
      <c r="T4095" s="671"/>
      <c r="U4095" s="730" t="str">
        <f t="shared" si="66"/>
        <v/>
      </c>
    </row>
    <row r="4096" spans="1:21" x14ac:dyDescent="0.25">
      <c r="A4096" s="36" t="str">
        <f>'0'!$A$4</f>
        <v>………………..</v>
      </c>
      <c r="B4096" s="37">
        <f>'0'!$A$2</f>
        <v>46112</v>
      </c>
      <c r="C4096" s="37" t="s">
        <v>1197</v>
      </c>
      <c r="D4096" s="195"/>
      <c r="E4096" s="23"/>
      <c r="F4096" s="14"/>
      <c r="G4096" s="22"/>
      <c r="H4096" s="656"/>
      <c r="I4096" s="656"/>
      <c r="J4096" s="656"/>
      <c r="K4096" s="25"/>
      <c r="L4096" s="25"/>
      <c r="M4096" s="25"/>
      <c r="N4096" s="25"/>
      <c r="O4096" s="25"/>
      <c r="P4096" s="25"/>
      <c r="Q4096" s="25"/>
      <c r="R4096" s="25"/>
      <c r="S4096" s="25"/>
      <c r="T4096" s="671"/>
      <c r="U4096" s="730" t="str">
        <f t="shared" si="66"/>
        <v/>
      </c>
    </row>
    <row r="4097" spans="1:21" x14ac:dyDescent="0.25">
      <c r="A4097" s="36" t="str">
        <f>'0'!$A$4</f>
        <v>………………..</v>
      </c>
      <c r="B4097" s="37">
        <f>'0'!$A$2</f>
        <v>46112</v>
      </c>
      <c r="C4097" s="37" t="s">
        <v>1197</v>
      </c>
      <c r="D4097" s="195"/>
      <c r="E4097" s="23"/>
      <c r="F4097" s="14"/>
      <c r="G4097" s="22"/>
      <c r="H4097" s="656"/>
      <c r="I4097" s="656"/>
      <c r="J4097" s="656"/>
      <c r="K4097" s="25"/>
      <c r="L4097" s="25"/>
      <c r="M4097" s="25"/>
      <c r="N4097" s="25"/>
      <c r="O4097" s="25"/>
      <c r="P4097" s="25"/>
      <c r="Q4097" s="25"/>
      <c r="R4097" s="25"/>
      <c r="S4097" s="25"/>
      <c r="T4097" s="671"/>
      <c r="U4097" s="730" t="str">
        <f t="shared" si="66"/>
        <v/>
      </c>
    </row>
    <row r="4098" spans="1:21" x14ac:dyDescent="0.25">
      <c r="A4098" s="36" t="str">
        <f>'0'!$A$4</f>
        <v>………………..</v>
      </c>
      <c r="B4098" s="37">
        <f>'0'!$A$2</f>
        <v>46112</v>
      </c>
      <c r="C4098" s="37" t="s">
        <v>1197</v>
      </c>
      <c r="D4098" s="195"/>
      <c r="E4098" s="23"/>
      <c r="F4098" s="14"/>
      <c r="G4098" s="22"/>
      <c r="H4098" s="656"/>
      <c r="I4098" s="656"/>
      <c r="J4098" s="656"/>
      <c r="K4098" s="25"/>
      <c r="L4098" s="25"/>
      <c r="M4098" s="25"/>
      <c r="N4098" s="25"/>
      <c r="O4098" s="25"/>
      <c r="P4098" s="25"/>
      <c r="Q4098" s="25"/>
      <c r="R4098" s="25"/>
      <c r="S4098" s="25"/>
      <c r="T4098" s="671"/>
      <c r="U4098" s="730" t="str">
        <f t="shared" si="66"/>
        <v/>
      </c>
    </row>
    <row r="4099" spans="1:21" x14ac:dyDescent="0.25">
      <c r="A4099" s="36" t="str">
        <f>'0'!$A$4</f>
        <v>………………..</v>
      </c>
      <c r="B4099" s="37">
        <f>'0'!$A$2</f>
        <v>46112</v>
      </c>
      <c r="C4099" s="37" t="s">
        <v>1197</v>
      </c>
      <c r="D4099" s="195"/>
      <c r="E4099" s="23"/>
      <c r="F4099" s="14"/>
      <c r="G4099" s="22"/>
      <c r="H4099" s="656"/>
      <c r="I4099" s="656"/>
      <c r="J4099" s="656"/>
      <c r="K4099" s="25"/>
      <c r="L4099" s="25"/>
      <c r="M4099" s="25"/>
      <c r="N4099" s="25"/>
      <c r="O4099" s="25"/>
      <c r="P4099" s="25"/>
      <c r="Q4099" s="25"/>
      <c r="R4099" s="25"/>
      <c r="S4099" s="25"/>
      <c r="T4099" s="671"/>
      <c r="U4099" s="730" t="str">
        <f t="shared" si="66"/>
        <v/>
      </c>
    </row>
    <row r="4100" spans="1:21" x14ac:dyDescent="0.25">
      <c r="A4100" s="36" t="str">
        <f>'0'!$A$4</f>
        <v>………………..</v>
      </c>
      <c r="B4100" s="37">
        <f>'0'!$A$2</f>
        <v>46112</v>
      </c>
      <c r="C4100" s="37" t="s">
        <v>1197</v>
      </c>
      <c r="D4100" s="195"/>
      <c r="E4100" s="23"/>
      <c r="F4100" s="14"/>
      <c r="G4100" s="22"/>
      <c r="H4100" s="656"/>
      <c r="I4100" s="656"/>
      <c r="J4100" s="656"/>
      <c r="K4100" s="25"/>
      <c r="L4100" s="25"/>
      <c r="M4100" s="25"/>
      <c r="N4100" s="25"/>
      <c r="O4100" s="25"/>
      <c r="P4100" s="25"/>
      <c r="Q4100" s="25"/>
      <c r="R4100" s="25"/>
      <c r="S4100" s="25"/>
      <c r="T4100" s="671"/>
      <c r="U4100" s="730" t="str">
        <f t="shared" si="66"/>
        <v/>
      </c>
    </row>
    <row r="4101" spans="1:21" x14ac:dyDescent="0.25">
      <c r="A4101" s="36" t="str">
        <f>'0'!$A$4</f>
        <v>………………..</v>
      </c>
      <c r="B4101" s="37">
        <f>'0'!$A$2</f>
        <v>46112</v>
      </c>
      <c r="C4101" s="37" t="s">
        <v>1197</v>
      </c>
      <c r="D4101" s="195"/>
      <c r="E4101" s="23"/>
      <c r="F4101" s="14"/>
      <c r="G4101" s="22"/>
      <c r="H4101" s="656"/>
      <c r="I4101" s="656"/>
      <c r="J4101" s="656"/>
      <c r="K4101" s="25"/>
      <c r="L4101" s="25"/>
      <c r="M4101" s="25"/>
      <c r="N4101" s="25"/>
      <c r="O4101" s="25"/>
      <c r="P4101" s="25"/>
      <c r="Q4101" s="25"/>
      <c r="R4101" s="25"/>
      <c r="S4101" s="25"/>
      <c r="T4101" s="671"/>
      <c r="U4101" s="730" t="str">
        <f t="shared" si="66"/>
        <v/>
      </c>
    </row>
    <row r="4102" spans="1:21" x14ac:dyDescent="0.25">
      <c r="A4102" s="36" t="str">
        <f>'0'!$A$4</f>
        <v>………………..</v>
      </c>
      <c r="B4102" s="37">
        <f>'0'!$A$2</f>
        <v>46112</v>
      </c>
      <c r="C4102" s="37" t="s">
        <v>1197</v>
      </c>
      <c r="D4102" s="195"/>
      <c r="E4102" s="23"/>
      <c r="F4102" s="14"/>
      <c r="G4102" s="22"/>
      <c r="H4102" s="656"/>
      <c r="I4102" s="656"/>
      <c r="J4102" s="656"/>
      <c r="K4102" s="25"/>
      <c r="L4102" s="25"/>
      <c r="M4102" s="25"/>
      <c r="N4102" s="25"/>
      <c r="O4102" s="25"/>
      <c r="P4102" s="25"/>
      <c r="Q4102" s="25"/>
      <c r="R4102" s="25"/>
      <c r="S4102" s="25"/>
      <c r="T4102" s="671"/>
      <c r="U4102" s="730" t="str">
        <f t="shared" si="66"/>
        <v/>
      </c>
    </row>
    <row r="4103" spans="1:21" x14ac:dyDescent="0.25">
      <c r="A4103" s="36" t="str">
        <f>'0'!$A$4</f>
        <v>………………..</v>
      </c>
      <c r="B4103" s="37">
        <f>'0'!$A$2</f>
        <v>46112</v>
      </c>
      <c r="C4103" s="37" t="s">
        <v>1197</v>
      </c>
      <c r="D4103" s="195"/>
      <c r="E4103" s="23"/>
      <c r="F4103" s="14"/>
      <c r="G4103" s="22"/>
      <c r="H4103" s="656"/>
      <c r="I4103" s="656"/>
      <c r="J4103" s="656"/>
      <c r="K4103" s="25"/>
      <c r="L4103" s="25"/>
      <c r="M4103" s="25"/>
      <c r="N4103" s="25"/>
      <c r="O4103" s="25"/>
      <c r="P4103" s="25"/>
      <c r="Q4103" s="25"/>
      <c r="R4103" s="25"/>
      <c r="S4103" s="25"/>
      <c r="T4103" s="671"/>
      <c r="U4103" s="730" t="str">
        <f t="shared" si="66"/>
        <v/>
      </c>
    </row>
    <row r="4104" spans="1:21" x14ac:dyDescent="0.25">
      <c r="A4104" s="36" t="str">
        <f>'0'!$A$4</f>
        <v>………………..</v>
      </c>
      <c r="B4104" s="37">
        <f>'0'!$A$2</f>
        <v>46112</v>
      </c>
      <c r="C4104" s="37" t="s">
        <v>1197</v>
      </c>
      <c r="D4104" s="195"/>
      <c r="E4104" s="23"/>
      <c r="F4104" s="14"/>
      <c r="G4104" s="22"/>
      <c r="H4104" s="656"/>
      <c r="I4104" s="656"/>
      <c r="J4104" s="656"/>
      <c r="K4104" s="25"/>
      <c r="L4104" s="25"/>
      <c r="M4104" s="25"/>
      <c r="N4104" s="25"/>
      <c r="O4104" s="25"/>
      <c r="P4104" s="25"/>
      <c r="Q4104" s="25"/>
      <c r="R4104" s="25"/>
      <c r="S4104" s="25"/>
      <c r="T4104" s="671"/>
      <c r="U4104" s="730" t="str">
        <f t="shared" si="66"/>
        <v/>
      </c>
    </row>
    <row r="4105" spans="1:21" x14ac:dyDescent="0.25">
      <c r="A4105" s="36" t="str">
        <f>'0'!$A$4</f>
        <v>………………..</v>
      </c>
      <c r="B4105" s="37">
        <f>'0'!$A$2</f>
        <v>46112</v>
      </c>
      <c r="C4105" s="37" t="s">
        <v>1197</v>
      </c>
      <c r="D4105" s="195"/>
      <c r="E4105" s="23"/>
      <c r="F4105" s="14"/>
      <c r="G4105" s="22"/>
      <c r="H4105" s="656"/>
      <c r="I4105" s="656"/>
      <c r="J4105" s="656"/>
      <c r="K4105" s="25"/>
      <c r="L4105" s="25"/>
      <c r="M4105" s="25"/>
      <c r="N4105" s="25"/>
      <c r="O4105" s="25"/>
      <c r="P4105" s="25"/>
      <c r="Q4105" s="25"/>
      <c r="R4105" s="25"/>
      <c r="S4105" s="25"/>
      <c r="T4105" s="671"/>
      <c r="U4105" s="730" t="str">
        <f t="shared" si="66"/>
        <v/>
      </c>
    </row>
    <row r="4106" spans="1:21" x14ac:dyDescent="0.25">
      <c r="A4106" s="36" t="str">
        <f>'0'!$A$4</f>
        <v>………………..</v>
      </c>
      <c r="B4106" s="37">
        <f>'0'!$A$2</f>
        <v>46112</v>
      </c>
      <c r="C4106" s="37" t="s">
        <v>1197</v>
      </c>
      <c r="D4106" s="195"/>
      <c r="E4106" s="23"/>
      <c r="F4106" s="14"/>
      <c r="G4106" s="22"/>
      <c r="H4106" s="656"/>
      <c r="I4106" s="656"/>
      <c r="J4106" s="656"/>
      <c r="K4106" s="25"/>
      <c r="L4106" s="25"/>
      <c r="M4106" s="25"/>
      <c r="N4106" s="25"/>
      <c r="O4106" s="25"/>
      <c r="P4106" s="25"/>
      <c r="Q4106" s="25"/>
      <c r="R4106" s="25"/>
      <c r="S4106" s="25"/>
      <c r="T4106" s="671"/>
      <c r="U4106" s="730" t="str">
        <f t="shared" si="66"/>
        <v/>
      </c>
    </row>
    <row r="4107" spans="1:21" x14ac:dyDescent="0.25">
      <c r="A4107" s="36" t="str">
        <f>'0'!$A$4</f>
        <v>………………..</v>
      </c>
      <c r="B4107" s="37">
        <f>'0'!$A$2</f>
        <v>46112</v>
      </c>
      <c r="C4107" s="37" t="s">
        <v>1197</v>
      </c>
      <c r="D4107" s="195"/>
      <c r="E4107" s="23"/>
      <c r="F4107" s="14"/>
      <c r="G4107" s="22"/>
      <c r="H4107" s="656"/>
      <c r="I4107" s="656"/>
      <c r="J4107" s="656"/>
      <c r="K4107" s="25"/>
      <c r="L4107" s="25"/>
      <c r="M4107" s="25"/>
      <c r="N4107" s="25"/>
      <c r="O4107" s="25"/>
      <c r="P4107" s="25"/>
      <c r="Q4107" s="25"/>
      <c r="R4107" s="25"/>
      <c r="S4107" s="25"/>
      <c r="T4107" s="671"/>
      <c r="U4107" s="730" t="str">
        <f t="shared" ref="U4107:U4170" si="67">IF(COUNTBLANK(D4107:S4107)=16,"",IF(D4107="999999999","",IF(ISNUMBER(VALUE(D4107)),IF(LEN(D4107)&lt;&gt;9,"Въведеното ЕИК е твърде късо или твърде дълго",IF(OR(MOD(MID(D4107,1,1)*1+MID(D4107,2,1)*2+MID(D4107,3,1)*3+MID(D4107,4,1)*4+MID(D4107,5,1)*5+MID(D4107,6,1)*6+MID(D4107,7,1)*7+MID(D4107,8,1)*8,11)-MID(D4107,9,1)=0,AND(MOD(MID(D4107,1,1)*3+MID(D4107,2,1)*4+MID(D4107,3,1)*5+MID(D4107,4,1)*6+MID(D4107,5,1)*7+MID(D4107,6,1)*8+MID(D4107,7,1)*9+MID(D4107,8,1)*10,11)=10,MID(D4107,9,1)*1=0),MOD(MID(D4107,1,1)*3+MID(D4107,2,1)*4+MID(D4107,3,1)*5+MID(D4107,4,1)*6+MID(D4107,5,1)*7+MID(D4107,6,1)*8+MID(D4107,7,1)*9+MID(D4107,8,1)*10,11)-MID(D4107,9,1)=0),"","Въведеното ЕИК е невалидно")),"Въведеното ЕИК съдържа непозволени символи")))</f>
        <v/>
      </c>
    </row>
    <row r="4108" spans="1:21" x14ac:dyDescent="0.25">
      <c r="A4108" s="36" t="str">
        <f>'0'!$A$4</f>
        <v>………………..</v>
      </c>
      <c r="B4108" s="37">
        <f>'0'!$A$2</f>
        <v>46112</v>
      </c>
      <c r="C4108" s="37" t="s">
        <v>1197</v>
      </c>
      <c r="D4108" s="195"/>
      <c r="E4108" s="23"/>
      <c r="F4108" s="14"/>
      <c r="G4108" s="22"/>
      <c r="H4108" s="656"/>
      <c r="I4108" s="656"/>
      <c r="J4108" s="656"/>
      <c r="K4108" s="25"/>
      <c r="L4108" s="25"/>
      <c r="M4108" s="25"/>
      <c r="N4108" s="25"/>
      <c r="O4108" s="25"/>
      <c r="P4108" s="25"/>
      <c r="Q4108" s="25"/>
      <c r="R4108" s="25"/>
      <c r="S4108" s="25"/>
      <c r="T4108" s="671"/>
      <c r="U4108" s="730" t="str">
        <f t="shared" si="67"/>
        <v/>
      </c>
    </row>
    <row r="4109" spans="1:21" x14ac:dyDescent="0.25">
      <c r="A4109" s="36" t="str">
        <f>'0'!$A$4</f>
        <v>………………..</v>
      </c>
      <c r="B4109" s="37">
        <f>'0'!$A$2</f>
        <v>46112</v>
      </c>
      <c r="C4109" s="37" t="s">
        <v>1197</v>
      </c>
      <c r="D4109" s="195"/>
      <c r="E4109" s="23"/>
      <c r="F4109" s="14"/>
      <c r="G4109" s="22"/>
      <c r="H4109" s="656"/>
      <c r="I4109" s="656"/>
      <c r="J4109" s="656"/>
      <c r="K4109" s="25"/>
      <c r="L4109" s="25"/>
      <c r="M4109" s="25"/>
      <c r="N4109" s="25"/>
      <c r="O4109" s="25"/>
      <c r="P4109" s="25"/>
      <c r="Q4109" s="25"/>
      <c r="R4109" s="25"/>
      <c r="S4109" s="25"/>
      <c r="T4109" s="671"/>
      <c r="U4109" s="730" t="str">
        <f t="shared" si="67"/>
        <v/>
      </c>
    </row>
    <row r="4110" spans="1:21" x14ac:dyDescent="0.25">
      <c r="A4110" s="36" t="str">
        <f>'0'!$A$4</f>
        <v>………………..</v>
      </c>
      <c r="B4110" s="37">
        <f>'0'!$A$2</f>
        <v>46112</v>
      </c>
      <c r="C4110" s="37" t="s">
        <v>1197</v>
      </c>
      <c r="D4110" s="195"/>
      <c r="E4110" s="23"/>
      <c r="F4110" s="14"/>
      <c r="G4110" s="22"/>
      <c r="H4110" s="656"/>
      <c r="I4110" s="656"/>
      <c r="J4110" s="656"/>
      <c r="K4110" s="25"/>
      <c r="L4110" s="25"/>
      <c r="M4110" s="25"/>
      <c r="N4110" s="25"/>
      <c r="O4110" s="25"/>
      <c r="P4110" s="25"/>
      <c r="Q4110" s="25"/>
      <c r="R4110" s="25"/>
      <c r="S4110" s="25"/>
      <c r="T4110" s="671"/>
      <c r="U4110" s="730" t="str">
        <f t="shared" si="67"/>
        <v/>
      </c>
    </row>
    <row r="4111" spans="1:21" x14ac:dyDescent="0.25">
      <c r="A4111" s="36" t="str">
        <f>'0'!$A$4</f>
        <v>………………..</v>
      </c>
      <c r="B4111" s="37">
        <f>'0'!$A$2</f>
        <v>46112</v>
      </c>
      <c r="C4111" s="37" t="s">
        <v>1197</v>
      </c>
      <c r="D4111" s="195"/>
      <c r="E4111" s="23"/>
      <c r="F4111" s="14"/>
      <c r="G4111" s="22"/>
      <c r="H4111" s="656"/>
      <c r="I4111" s="656"/>
      <c r="J4111" s="656"/>
      <c r="K4111" s="25"/>
      <c r="L4111" s="25"/>
      <c r="M4111" s="25"/>
      <c r="N4111" s="25"/>
      <c r="O4111" s="25"/>
      <c r="P4111" s="25"/>
      <c r="Q4111" s="25"/>
      <c r="R4111" s="25"/>
      <c r="S4111" s="25"/>
      <c r="T4111" s="671"/>
      <c r="U4111" s="730" t="str">
        <f t="shared" si="67"/>
        <v/>
      </c>
    </row>
    <row r="4112" spans="1:21" x14ac:dyDescent="0.25">
      <c r="A4112" s="36" t="str">
        <f>'0'!$A$4</f>
        <v>………………..</v>
      </c>
      <c r="B4112" s="37">
        <f>'0'!$A$2</f>
        <v>46112</v>
      </c>
      <c r="C4112" s="37" t="s">
        <v>1197</v>
      </c>
      <c r="D4112" s="195"/>
      <c r="E4112" s="23"/>
      <c r="F4112" s="14"/>
      <c r="G4112" s="22"/>
      <c r="H4112" s="656"/>
      <c r="I4112" s="656"/>
      <c r="J4112" s="656"/>
      <c r="K4112" s="25"/>
      <c r="L4112" s="25"/>
      <c r="M4112" s="25"/>
      <c r="N4112" s="25"/>
      <c r="O4112" s="25"/>
      <c r="P4112" s="25"/>
      <c r="Q4112" s="25"/>
      <c r="R4112" s="25"/>
      <c r="S4112" s="25"/>
      <c r="T4112" s="671"/>
      <c r="U4112" s="730" t="str">
        <f t="shared" si="67"/>
        <v/>
      </c>
    </row>
    <row r="4113" spans="1:21" x14ac:dyDescent="0.25">
      <c r="A4113" s="36" t="str">
        <f>'0'!$A$4</f>
        <v>………………..</v>
      </c>
      <c r="B4113" s="37">
        <f>'0'!$A$2</f>
        <v>46112</v>
      </c>
      <c r="C4113" s="37" t="s">
        <v>1197</v>
      </c>
      <c r="D4113" s="195"/>
      <c r="E4113" s="23"/>
      <c r="F4113" s="14"/>
      <c r="G4113" s="22"/>
      <c r="H4113" s="656"/>
      <c r="I4113" s="656"/>
      <c r="J4113" s="656"/>
      <c r="K4113" s="25"/>
      <c r="L4113" s="25"/>
      <c r="M4113" s="25"/>
      <c r="N4113" s="25"/>
      <c r="O4113" s="25"/>
      <c r="P4113" s="25"/>
      <c r="Q4113" s="25"/>
      <c r="R4113" s="25"/>
      <c r="S4113" s="25"/>
      <c r="T4113" s="671"/>
      <c r="U4113" s="730" t="str">
        <f t="shared" si="67"/>
        <v/>
      </c>
    </row>
    <row r="4114" spans="1:21" x14ac:dyDescent="0.25">
      <c r="A4114" s="36" t="str">
        <f>'0'!$A$4</f>
        <v>………………..</v>
      </c>
      <c r="B4114" s="37">
        <f>'0'!$A$2</f>
        <v>46112</v>
      </c>
      <c r="C4114" s="37" t="s">
        <v>1197</v>
      </c>
      <c r="D4114" s="195"/>
      <c r="E4114" s="23"/>
      <c r="F4114" s="14"/>
      <c r="G4114" s="22"/>
      <c r="H4114" s="656"/>
      <c r="I4114" s="656"/>
      <c r="J4114" s="656"/>
      <c r="K4114" s="25"/>
      <c r="L4114" s="25"/>
      <c r="M4114" s="25"/>
      <c r="N4114" s="25"/>
      <c r="O4114" s="25"/>
      <c r="P4114" s="25"/>
      <c r="Q4114" s="25"/>
      <c r="R4114" s="25"/>
      <c r="S4114" s="25"/>
      <c r="T4114" s="671"/>
      <c r="U4114" s="730" t="str">
        <f t="shared" si="67"/>
        <v/>
      </c>
    </row>
    <row r="4115" spans="1:21" x14ac:dyDescent="0.25">
      <c r="A4115" s="36" t="str">
        <f>'0'!$A$4</f>
        <v>………………..</v>
      </c>
      <c r="B4115" s="37">
        <f>'0'!$A$2</f>
        <v>46112</v>
      </c>
      <c r="C4115" s="37" t="s">
        <v>1197</v>
      </c>
      <c r="D4115" s="195"/>
      <c r="E4115" s="23"/>
      <c r="F4115" s="14"/>
      <c r="G4115" s="22"/>
      <c r="H4115" s="656"/>
      <c r="I4115" s="656"/>
      <c r="J4115" s="656"/>
      <c r="K4115" s="25"/>
      <c r="L4115" s="25"/>
      <c r="M4115" s="25"/>
      <c r="N4115" s="25"/>
      <c r="O4115" s="25"/>
      <c r="P4115" s="25"/>
      <c r="Q4115" s="25"/>
      <c r="R4115" s="25"/>
      <c r="S4115" s="25"/>
      <c r="T4115" s="671"/>
      <c r="U4115" s="730" t="str">
        <f t="shared" si="67"/>
        <v/>
      </c>
    </row>
    <row r="4116" spans="1:21" x14ac:dyDescent="0.25">
      <c r="A4116" s="36" t="str">
        <f>'0'!$A$4</f>
        <v>………………..</v>
      </c>
      <c r="B4116" s="37">
        <f>'0'!$A$2</f>
        <v>46112</v>
      </c>
      <c r="C4116" s="37" t="s">
        <v>1197</v>
      </c>
      <c r="D4116" s="195"/>
      <c r="E4116" s="23"/>
      <c r="F4116" s="14"/>
      <c r="G4116" s="22"/>
      <c r="H4116" s="656"/>
      <c r="I4116" s="656"/>
      <c r="J4116" s="656"/>
      <c r="K4116" s="25"/>
      <c r="L4116" s="25"/>
      <c r="M4116" s="25"/>
      <c r="N4116" s="25"/>
      <c r="O4116" s="25"/>
      <c r="P4116" s="25"/>
      <c r="Q4116" s="25"/>
      <c r="R4116" s="25"/>
      <c r="S4116" s="25"/>
      <c r="T4116" s="671"/>
      <c r="U4116" s="730" t="str">
        <f t="shared" si="67"/>
        <v/>
      </c>
    </row>
    <row r="4117" spans="1:21" x14ac:dyDescent="0.25">
      <c r="A4117" s="36" t="str">
        <f>'0'!$A$4</f>
        <v>………………..</v>
      </c>
      <c r="B4117" s="37">
        <f>'0'!$A$2</f>
        <v>46112</v>
      </c>
      <c r="C4117" s="37" t="s">
        <v>1197</v>
      </c>
      <c r="D4117" s="195"/>
      <c r="E4117" s="23"/>
      <c r="F4117" s="14"/>
      <c r="G4117" s="22"/>
      <c r="H4117" s="656"/>
      <c r="I4117" s="656"/>
      <c r="J4117" s="656"/>
      <c r="K4117" s="25"/>
      <c r="L4117" s="25"/>
      <c r="M4117" s="25"/>
      <c r="N4117" s="25"/>
      <c r="O4117" s="25"/>
      <c r="P4117" s="25"/>
      <c r="Q4117" s="25"/>
      <c r="R4117" s="25"/>
      <c r="S4117" s="25"/>
      <c r="T4117" s="671"/>
      <c r="U4117" s="730" t="str">
        <f t="shared" si="67"/>
        <v/>
      </c>
    </row>
    <row r="4118" spans="1:21" x14ac:dyDescent="0.25">
      <c r="A4118" s="36" t="str">
        <f>'0'!$A$4</f>
        <v>………………..</v>
      </c>
      <c r="B4118" s="37">
        <f>'0'!$A$2</f>
        <v>46112</v>
      </c>
      <c r="C4118" s="37" t="s">
        <v>1197</v>
      </c>
      <c r="D4118" s="195"/>
      <c r="E4118" s="23"/>
      <c r="F4118" s="14"/>
      <c r="G4118" s="22"/>
      <c r="H4118" s="656"/>
      <c r="I4118" s="656"/>
      <c r="J4118" s="656"/>
      <c r="K4118" s="25"/>
      <c r="L4118" s="25"/>
      <c r="M4118" s="25"/>
      <c r="N4118" s="25"/>
      <c r="O4118" s="25"/>
      <c r="P4118" s="25"/>
      <c r="Q4118" s="25"/>
      <c r="R4118" s="25"/>
      <c r="S4118" s="25"/>
      <c r="T4118" s="671"/>
      <c r="U4118" s="730" t="str">
        <f t="shared" si="67"/>
        <v/>
      </c>
    </row>
    <row r="4119" spans="1:21" x14ac:dyDescent="0.25">
      <c r="A4119" s="36" t="str">
        <f>'0'!$A$4</f>
        <v>………………..</v>
      </c>
      <c r="B4119" s="37">
        <f>'0'!$A$2</f>
        <v>46112</v>
      </c>
      <c r="C4119" s="37" t="s">
        <v>1197</v>
      </c>
      <c r="D4119" s="195"/>
      <c r="E4119" s="23"/>
      <c r="F4119" s="14"/>
      <c r="G4119" s="22"/>
      <c r="H4119" s="656"/>
      <c r="I4119" s="656"/>
      <c r="J4119" s="656"/>
      <c r="K4119" s="25"/>
      <c r="L4119" s="25"/>
      <c r="M4119" s="25"/>
      <c r="N4119" s="25"/>
      <c r="O4119" s="25"/>
      <c r="P4119" s="25"/>
      <c r="Q4119" s="25"/>
      <c r="R4119" s="25"/>
      <c r="S4119" s="25"/>
      <c r="T4119" s="671"/>
      <c r="U4119" s="730" t="str">
        <f t="shared" si="67"/>
        <v/>
      </c>
    </row>
    <row r="4120" spans="1:21" x14ac:dyDescent="0.25">
      <c r="A4120" s="36" t="str">
        <f>'0'!$A$4</f>
        <v>………………..</v>
      </c>
      <c r="B4120" s="37">
        <f>'0'!$A$2</f>
        <v>46112</v>
      </c>
      <c r="C4120" s="37" t="s">
        <v>1197</v>
      </c>
      <c r="D4120" s="195"/>
      <c r="E4120" s="23"/>
      <c r="F4120" s="14"/>
      <c r="G4120" s="22"/>
      <c r="H4120" s="656"/>
      <c r="I4120" s="656"/>
      <c r="J4120" s="656"/>
      <c r="K4120" s="25"/>
      <c r="L4120" s="25"/>
      <c r="M4120" s="25"/>
      <c r="N4120" s="25"/>
      <c r="O4120" s="25"/>
      <c r="P4120" s="25"/>
      <c r="Q4120" s="25"/>
      <c r="R4120" s="25"/>
      <c r="S4120" s="25"/>
      <c r="T4120" s="671"/>
      <c r="U4120" s="730" t="str">
        <f t="shared" si="67"/>
        <v/>
      </c>
    </row>
    <row r="4121" spans="1:21" x14ac:dyDescent="0.25">
      <c r="A4121" s="36" t="str">
        <f>'0'!$A$4</f>
        <v>………………..</v>
      </c>
      <c r="B4121" s="37">
        <f>'0'!$A$2</f>
        <v>46112</v>
      </c>
      <c r="C4121" s="37" t="s">
        <v>1197</v>
      </c>
      <c r="D4121" s="195"/>
      <c r="E4121" s="23"/>
      <c r="F4121" s="14"/>
      <c r="G4121" s="22"/>
      <c r="H4121" s="656"/>
      <c r="I4121" s="656"/>
      <c r="J4121" s="656"/>
      <c r="K4121" s="25"/>
      <c r="L4121" s="25"/>
      <c r="M4121" s="25"/>
      <c r="N4121" s="25"/>
      <c r="O4121" s="25"/>
      <c r="P4121" s="25"/>
      <c r="Q4121" s="25"/>
      <c r="R4121" s="25"/>
      <c r="S4121" s="25"/>
      <c r="T4121" s="671"/>
      <c r="U4121" s="730" t="str">
        <f t="shared" si="67"/>
        <v/>
      </c>
    </row>
    <row r="4122" spans="1:21" x14ac:dyDescent="0.25">
      <c r="A4122" s="36" t="str">
        <f>'0'!$A$4</f>
        <v>………………..</v>
      </c>
      <c r="B4122" s="37">
        <f>'0'!$A$2</f>
        <v>46112</v>
      </c>
      <c r="C4122" s="37" t="s">
        <v>1197</v>
      </c>
      <c r="D4122" s="195"/>
      <c r="E4122" s="23"/>
      <c r="F4122" s="14"/>
      <c r="G4122" s="22"/>
      <c r="H4122" s="656"/>
      <c r="I4122" s="656"/>
      <c r="J4122" s="656"/>
      <c r="K4122" s="25"/>
      <c r="L4122" s="25"/>
      <c r="M4122" s="25"/>
      <c r="N4122" s="25"/>
      <c r="O4122" s="25"/>
      <c r="P4122" s="25"/>
      <c r="Q4122" s="25"/>
      <c r="R4122" s="25"/>
      <c r="S4122" s="25"/>
      <c r="T4122" s="671"/>
      <c r="U4122" s="730" t="str">
        <f t="shared" si="67"/>
        <v/>
      </c>
    </row>
    <row r="4123" spans="1:21" x14ac:dyDescent="0.25">
      <c r="A4123" s="36" t="str">
        <f>'0'!$A$4</f>
        <v>………………..</v>
      </c>
      <c r="B4123" s="37">
        <f>'0'!$A$2</f>
        <v>46112</v>
      </c>
      <c r="C4123" s="37" t="s">
        <v>1197</v>
      </c>
      <c r="D4123" s="195"/>
      <c r="E4123" s="23"/>
      <c r="F4123" s="14"/>
      <c r="G4123" s="22"/>
      <c r="H4123" s="656"/>
      <c r="I4123" s="656"/>
      <c r="J4123" s="656"/>
      <c r="K4123" s="25"/>
      <c r="L4123" s="25"/>
      <c r="M4123" s="25"/>
      <c r="N4123" s="25"/>
      <c r="O4123" s="25"/>
      <c r="P4123" s="25"/>
      <c r="Q4123" s="25"/>
      <c r="R4123" s="25"/>
      <c r="S4123" s="25"/>
      <c r="T4123" s="671"/>
      <c r="U4123" s="730" t="str">
        <f t="shared" si="67"/>
        <v/>
      </c>
    </row>
    <row r="4124" spans="1:21" x14ac:dyDescent="0.25">
      <c r="A4124" s="36" t="str">
        <f>'0'!$A$4</f>
        <v>………………..</v>
      </c>
      <c r="B4124" s="37">
        <f>'0'!$A$2</f>
        <v>46112</v>
      </c>
      <c r="C4124" s="37" t="s">
        <v>1197</v>
      </c>
      <c r="D4124" s="195"/>
      <c r="E4124" s="23"/>
      <c r="F4124" s="14"/>
      <c r="G4124" s="22"/>
      <c r="H4124" s="656"/>
      <c r="I4124" s="656"/>
      <c r="J4124" s="656"/>
      <c r="K4124" s="25"/>
      <c r="L4124" s="25"/>
      <c r="M4124" s="25"/>
      <c r="N4124" s="25"/>
      <c r="O4124" s="25"/>
      <c r="P4124" s="25"/>
      <c r="Q4124" s="25"/>
      <c r="R4124" s="25"/>
      <c r="S4124" s="25"/>
      <c r="T4124" s="671"/>
      <c r="U4124" s="730" t="str">
        <f t="shared" si="67"/>
        <v/>
      </c>
    </row>
    <row r="4125" spans="1:21" x14ac:dyDescent="0.25">
      <c r="A4125" s="36" t="str">
        <f>'0'!$A$4</f>
        <v>………………..</v>
      </c>
      <c r="B4125" s="37">
        <f>'0'!$A$2</f>
        <v>46112</v>
      </c>
      <c r="C4125" s="37" t="s">
        <v>1197</v>
      </c>
      <c r="D4125" s="195"/>
      <c r="E4125" s="23"/>
      <c r="F4125" s="14"/>
      <c r="G4125" s="22"/>
      <c r="H4125" s="656"/>
      <c r="I4125" s="656"/>
      <c r="J4125" s="656"/>
      <c r="K4125" s="25"/>
      <c r="L4125" s="25"/>
      <c r="M4125" s="25"/>
      <c r="N4125" s="25"/>
      <c r="O4125" s="25"/>
      <c r="P4125" s="25"/>
      <c r="Q4125" s="25"/>
      <c r="R4125" s="25"/>
      <c r="S4125" s="25"/>
      <c r="T4125" s="671"/>
      <c r="U4125" s="730" t="str">
        <f t="shared" si="67"/>
        <v/>
      </c>
    </row>
    <row r="4126" spans="1:21" x14ac:dyDescent="0.25">
      <c r="A4126" s="36" t="str">
        <f>'0'!$A$4</f>
        <v>………………..</v>
      </c>
      <c r="B4126" s="37">
        <f>'0'!$A$2</f>
        <v>46112</v>
      </c>
      <c r="C4126" s="37" t="s">
        <v>1197</v>
      </c>
      <c r="D4126" s="195"/>
      <c r="E4126" s="23"/>
      <c r="F4126" s="14"/>
      <c r="G4126" s="22"/>
      <c r="H4126" s="656"/>
      <c r="I4126" s="656"/>
      <c r="J4126" s="656"/>
      <c r="K4126" s="25"/>
      <c r="L4126" s="25"/>
      <c r="M4126" s="25"/>
      <c r="N4126" s="25"/>
      <c r="O4126" s="25"/>
      <c r="P4126" s="25"/>
      <c r="Q4126" s="25"/>
      <c r="R4126" s="25"/>
      <c r="S4126" s="25"/>
      <c r="T4126" s="671"/>
      <c r="U4126" s="730" t="str">
        <f t="shared" si="67"/>
        <v/>
      </c>
    </row>
    <row r="4127" spans="1:21" x14ac:dyDescent="0.25">
      <c r="A4127" s="36" t="str">
        <f>'0'!$A$4</f>
        <v>………………..</v>
      </c>
      <c r="B4127" s="37">
        <f>'0'!$A$2</f>
        <v>46112</v>
      </c>
      <c r="C4127" s="37" t="s">
        <v>1197</v>
      </c>
      <c r="D4127" s="195"/>
      <c r="E4127" s="23"/>
      <c r="F4127" s="14"/>
      <c r="G4127" s="22"/>
      <c r="H4127" s="656"/>
      <c r="I4127" s="656"/>
      <c r="J4127" s="656"/>
      <c r="K4127" s="25"/>
      <c r="L4127" s="25"/>
      <c r="M4127" s="25"/>
      <c r="N4127" s="25"/>
      <c r="O4127" s="25"/>
      <c r="P4127" s="25"/>
      <c r="Q4127" s="25"/>
      <c r="R4127" s="25"/>
      <c r="S4127" s="25"/>
      <c r="T4127" s="671"/>
      <c r="U4127" s="730" t="str">
        <f t="shared" si="67"/>
        <v/>
      </c>
    </row>
    <row r="4128" spans="1:21" x14ac:dyDescent="0.25">
      <c r="A4128" s="36" t="str">
        <f>'0'!$A$4</f>
        <v>………………..</v>
      </c>
      <c r="B4128" s="37">
        <f>'0'!$A$2</f>
        <v>46112</v>
      </c>
      <c r="C4128" s="37" t="s">
        <v>1197</v>
      </c>
      <c r="D4128" s="195"/>
      <c r="E4128" s="23"/>
      <c r="F4128" s="14"/>
      <c r="G4128" s="22"/>
      <c r="H4128" s="656"/>
      <c r="I4128" s="656"/>
      <c r="J4128" s="656"/>
      <c r="K4128" s="25"/>
      <c r="L4128" s="25"/>
      <c r="M4128" s="25"/>
      <c r="N4128" s="25"/>
      <c r="O4128" s="25"/>
      <c r="P4128" s="25"/>
      <c r="Q4128" s="25"/>
      <c r="R4128" s="25"/>
      <c r="S4128" s="25"/>
      <c r="T4128" s="671"/>
      <c r="U4128" s="730" t="str">
        <f t="shared" si="67"/>
        <v/>
      </c>
    </row>
    <row r="4129" spans="1:21" x14ac:dyDescent="0.25">
      <c r="A4129" s="36" t="str">
        <f>'0'!$A$4</f>
        <v>………………..</v>
      </c>
      <c r="B4129" s="37">
        <f>'0'!$A$2</f>
        <v>46112</v>
      </c>
      <c r="C4129" s="37" t="s">
        <v>1197</v>
      </c>
      <c r="D4129" s="195"/>
      <c r="E4129" s="23"/>
      <c r="F4129" s="14"/>
      <c r="G4129" s="22"/>
      <c r="H4129" s="656"/>
      <c r="I4129" s="656"/>
      <c r="J4129" s="656"/>
      <c r="K4129" s="25"/>
      <c r="L4129" s="25"/>
      <c r="M4129" s="25"/>
      <c r="N4129" s="25"/>
      <c r="O4129" s="25"/>
      <c r="P4129" s="25"/>
      <c r="Q4129" s="25"/>
      <c r="R4129" s="25"/>
      <c r="S4129" s="25"/>
      <c r="T4129" s="671"/>
      <c r="U4129" s="730" t="str">
        <f t="shared" si="67"/>
        <v/>
      </c>
    </row>
    <row r="4130" spans="1:21" x14ac:dyDescent="0.25">
      <c r="A4130" s="36" t="str">
        <f>'0'!$A$4</f>
        <v>………………..</v>
      </c>
      <c r="B4130" s="37">
        <f>'0'!$A$2</f>
        <v>46112</v>
      </c>
      <c r="C4130" s="37" t="s">
        <v>1197</v>
      </c>
      <c r="D4130" s="195"/>
      <c r="E4130" s="23"/>
      <c r="F4130" s="14"/>
      <c r="G4130" s="22"/>
      <c r="H4130" s="656"/>
      <c r="I4130" s="656"/>
      <c r="J4130" s="656"/>
      <c r="K4130" s="25"/>
      <c r="L4130" s="25"/>
      <c r="M4130" s="25"/>
      <c r="N4130" s="25"/>
      <c r="O4130" s="25"/>
      <c r="P4130" s="25"/>
      <c r="Q4130" s="25"/>
      <c r="R4130" s="25"/>
      <c r="S4130" s="25"/>
      <c r="T4130" s="671"/>
      <c r="U4130" s="730" t="str">
        <f t="shared" si="67"/>
        <v/>
      </c>
    </row>
    <row r="4131" spans="1:21" x14ac:dyDescent="0.25">
      <c r="A4131" s="36" t="str">
        <f>'0'!$A$4</f>
        <v>………………..</v>
      </c>
      <c r="B4131" s="37">
        <f>'0'!$A$2</f>
        <v>46112</v>
      </c>
      <c r="C4131" s="37" t="s">
        <v>1197</v>
      </c>
      <c r="D4131" s="195"/>
      <c r="E4131" s="23"/>
      <c r="F4131" s="14"/>
      <c r="G4131" s="22"/>
      <c r="H4131" s="656"/>
      <c r="I4131" s="656"/>
      <c r="J4131" s="656"/>
      <c r="K4131" s="25"/>
      <c r="L4131" s="25"/>
      <c r="M4131" s="25"/>
      <c r="N4131" s="25"/>
      <c r="O4131" s="25"/>
      <c r="P4131" s="25"/>
      <c r="Q4131" s="25"/>
      <c r="R4131" s="25"/>
      <c r="S4131" s="25"/>
      <c r="T4131" s="671"/>
      <c r="U4131" s="730" t="str">
        <f t="shared" si="67"/>
        <v/>
      </c>
    </row>
    <row r="4132" spans="1:21" x14ac:dyDescent="0.25">
      <c r="A4132" s="36" t="str">
        <f>'0'!$A$4</f>
        <v>………………..</v>
      </c>
      <c r="B4132" s="37">
        <f>'0'!$A$2</f>
        <v>46112</v>
      </c>
      <c r="C4132" s="37" t="s">
        <v>1197</v>
      </c>
      <c r="D4132" s="195"/>
      <c r="E4132" s="23"/>
      <c r="F4132" s="14"/>
      <c r="G4132" s="22"/>
      <c r="H4132" s="656"/>
      <c r="I4132" s="656"/>
      <c r="J4132" s="656"/>
      <c r="K4132" s="25"/>
      <c r="L4132" s="25"/>
      <c r="M4132" s="25"/>
      <c r="N4132" s="25"/>
      <c r="O4132" s="25"/>
      <c r="P4132" s="25"/>
      <c r="Q4132" s="25"/>
      <c r="R4132" s="25"/>
      <c r="S4132" s="25"/>
      <c r="T4132" s="671"/>
      <c r="U4132" s="730" t="str">
        <f t="shared" si="67"/>
        <v/>
      </c>
    </row>
    <row r="4133" spans="1:21" x14ac:dyDescent="0.25">
      <c r="A4133" s="36" t="str">
        <f>'0'!$A$4</f>
        <v>………………..</v>
      </c>
      <c r="B4133" s="37">
        <f>'0'!$A$2</f>
        <v>46112</v>
      </c>
      <c r="C4133" s="37" t="s">
        <v>1197</v>
      </c>
      <c r="D4133" s="195"/>
      <c r="E4133" s="23"/>
      <c r="F4133" s="14"/>
      <c r="G4133" s="22"/>
      <c r="H4133" s="656"/>
      <c r="I4133" s="656"/>
      <c r="J4133" s="656"/>
      <c r="K4133" s="25"/>
      <c r="L4133" s="25"/>
      <c r="M4133" s="25"/>
      <c r="N4133" s="25"/>
      <c r="O4133" s="25"/>
      <c r="P4133" s="25"/>
      <c r="Q4133" s="25"/>
      <c r="R4133" s="25"/>
      <c r="S4133" s="25"/>
      <c r="T4133" s="671"/>
      <c r="U4133" s="730" t="str">
        <f t="shared" si="67"/>
        <v/>
      </c>
    </row>
    <row r="4134" spans="1:21" x14ac:dyDescent="0.25">
      <c r="A4134" s="36" t="str">
        <f>'0'!$A$4</f>
        <v>………………..</v>
      </c>
      <c r="B4134" s="37">
        <f>'0'!$A$2</f>
        <v>46112</v>
      </c>
      <c r="C4134" s="37" t="s">
        <v>1197</v>
      </c>
      <c r="D4134" s="195"/>
      <c r="E4134" s="23"/>
      <c r="F4134" s="14"/>
      <c r="G4134" s="22"/>
      <c r="H4134" s="656"/>
      <c r="I4134" s="656"/>
      <c r="J4134" s="656"/>
      <c r="K4134" s="25"/>
      <c r="L4134" s="25"/>
      <c r="M4134" s="25"/>
      <c r="N4134" s="25"/>
      <c r="O4134" s="25"/>
      <c r="P4134" s="25"/>
      <c r="Q4134" s="25"/>
      <c r="R4134" s="25"/>
      <c r="S4134" s="25"/>
      <c r="T4134" s="671"/>
      <c r="U4134" s="730" t="str">
        <f t="shared" si="67"/>
        <v/>
      </c>
    </row>
    <row r="4135" spans="1:21" x14ac:dyDescent="0.25">
      <c r="A4135" s="36" t="str">
        <f>'0'!$A$4</f>
        <v>………………..</v>
      </c>
      <c r="B4135" s="37">
        <f>'0'!$A$2</f>
        <v>46112</v>
      </c>
      <c r="C4135" s="37" t="s">
        <v>1197</v>
      </c>
      <c r="D4135" s="195"/>
      <c r="E4135" s="23"/>
      <c r="F4135" s="14"/>
      <c r="G4135" s="22"/>
      <c r="H4135" s="656"/>
      <c r="I4135" s="656"/>
      <c r="J4135" s="656"/>
      <c r="K4135" s="25"/>
      <c r="L4135" s="25"/>
      <c r="M4135" s="25"/>
      <c r="N4135" s="25"/>
      <c r="O4135" s="25"/>
      <c r="P4135" s="25"/>
      <c r="Q4135" s="25"/>
      <c r="R4135" s="25"/>
      <c r="S4135" s="25"/>
      <c r="T4135" s="671"/>
      <c r="U4135" s="730" t="str">
        <f t="shared" si="67"/>
        <v/>
      </c>
    </row>
    <row r="4136" spans="1:21" x14ac:dyDescent="0.25">
      <c r="A4136" s="36" t="str">
        <f>'0'!$A$4</f>
        <v>………………..</v>
      </c>
      <c r="B4136" s="37">
        <f>'0'!$A$2</f>
        <v>46112</v>
      </c>
      <c r="C4136" s="37" t="s">
        <v>1197</v>
      </c>
      <c r="D4136" s="195"/>
      <c r="E4136" s="23"/>
      <c r="F4136" s="14"/>
      <c r="G4136" s="22"/>
      <c r="H4136" s="656"/>
      <c r="I4136" s="656"/>
      <c r="J4136" s="656"/>
      <c r="K4136" s="25"/>
      <c r="L4136" s="25"/>
      <c r="M4136" s="25"/>
      <c r="N4136" s="25"/>
      <c r="O4136" s="25"/>
      <c r="P4136" s="25"/>
      <c r="Q4136" s="25"/>
      <c r="R4136" s="25"/>
      <c r="S4136" s="25"/>
      <c r="T4136" s="671"/>
      <c r="U4136" s="730" t="str">
        <f t="shared" si="67"/>
        <v/>
      </c>
    </row>
    <row r="4137" spans="1:21" x14ac:dyDescent="0.25">
      <c r="A4137" s="36" t="str">
        <f>'0'!$A$4</f>
        <v>………………..</v>
      </c>
      <c r="B4137" s="37">
        <f>'0'!$A$2</f>
        <v>46112</v>
      </c>
      <c r="C4137" s="37" t="s">
        <v>1197</v>
      </c>
      <c r="D4137" s="195"/>
      <c r="E4137" s="23"/>
      <c r="F4137" s="14"/>
      <c r="G4137" s="22"/>
      <c r="H4137" s="656"/>
      <c r="I4137" s="656"/>
      <c r="J4137" s="656"/>
      <c r="K4137" s="25"/>
      <c r="L4137" s="25"/>
      <c r="M4137" s="25"/>
      <c r="N4137" s="25"/>
      <c r="O4137" s="25"/>
      <c r="P4137" s="25"/>
      <c r="Q4137" s="25"/>
      <c r="R4137" s="25"/>
      <c r="S4137" s="25"/>
      <c r="T4137" s="671"/>
      <c r="U4137" s="730" t="str">
        <f t="shared" si="67"/>
        <v/>
      </c>
    </row>
    <row r="4138" spans="1:21" x14ac:dyDescent="0.25">
      <c r="A4138" s="36" t="str">
        <f>'0'!$A$4</f>
        <v>………………..</v>
      </c>
      <c r="B4138" s="37">
        <f>'0'!$A$2</f>
        <v>46112</v>
      </c>
      <c r="C4138" s="37" t="s">
        <v>1197</v>
      </c>
      <c r="D4138" s="195"/>
      <c r="E4138" s="23"/>
      <c r="F4138" s="14"/>
      <c r="G4138" s="22"/>
      <c r="H4138" s="656"/>
      <c r="I4138" s="656"/>
      <c r="J4138" s="656"/>
      <c r="K4138" s="25"/>
      <c r="L4138" s="25"/>
      <c r="M4138" s="25"/>
      <c r="N4138" s="25"/>
      <c r="O4138" s="25"/>
      <c r="P4138" s="25"/>
      <c r="Q4138" s="25"/>
      <c r="R4138" s="25"/>
      <c r="S4138" s="25"/>
      <c r="T4138" s="671"/>
      <c r="U4138" s="730" t="str">
        <f t="shared" si="67"/>
        <v/>
      </c>
    </row>
    <row r="4139" spans="1:21" x14ac:dyDescent="0.25">
      <c r="A4139" s="36" t="str">
        <f>'0'!$A$4</f>
        <v>………………..</v>
      </c>
      <c r="B4139" s="37">
        <f>'0'!$A$2</f>
        <v>46112</v>
      </c>
      <c r="C4139" s="37" t="s">
        <v>1197</v>
      </c>
      <c r="D4139" s="195"/>
      <c r="E4139" s="23"/>
      <c r="F4139" s="14"/>
      <c r="G4139" s="22"/>
      <c r="H4139" s="656"/>
      <c r="I4139" s="656"/>
      <c r="J4139" s="656"/>
      <c r="K4139" s="25"/>
      <c r="L4139" s="25"/>
      <c r="M4139" s="25"/>
      <c r="N4139" s="25"/>
      <c r="O4139" s="25"/>
      <c r="P4139" s="25"/>
      <c r="Q4139" s="25"/>
      <c r="R4139" s="25"/>
      <c r="S4139" s="25"/>
      <c r="T4139" s="671"/>
      <c r="U4139" s="730" t="str">
        <f t="shared" si="67"/>
        <v/>
      </c>
    </row>
    <row r="4140" spans="1:21" x14ac:dyDescent="0.25">
      <c r="A4140" s="36" t="str">
        <f>'0'!$A$4</f>
        <v>………………..</v>
      </c>
      <c r="B4140" s="37">
        <f>'0'!$A$2</f>
        <v>46112</v>
      </c>
      <c r="C4140" s="37" t="s">
        <v>1197</v>
      </c>
      <c r="D4140" s="195"/>
      <c r="E4140" s="23"/>
      <c r="F4140" s="14"/>
      <c r="G4140" s="22"/>
      <c r="H4140" s="656"/>
      <c r="I4140" s="656"/>
      <c r="J4140" s="656"/>
      <c r="K4140" s="25"/>
      <c r="L4140" s="25"/>
      <c r="M4140" s="25"/>
      <c r="N4140" s="25"/>
      <c r="O4140" s="25"/>
      <c r="P4140" s="25"/>
      <c r="Q4140" s="25"/>
      <c r="R4140" s="25"/>
      <c r="S4140" s="25"/>
      <c r="T4140" s="671"/>
      <c r="U4140" s="730" t="str">
        <f t="shared" si="67"/>
        <v/>
      </c>
    </row>
    <row r="4141" spans="1:21" x14ac:dyDescent="0.25">
      <c r="A4141" s="36" t="str">
        <f>'0'!$A$4</f>
        <v>………………..</v>
      </c>
      <c r="B4141" s="37">
        <f>'0'!$A$2</f>
        <v>46112</v>
      </c>
      <c r="C4141" s="37" t="s">
        <v>1197</v>
      </c>
      <c r="D4141" s="195"/>
      <c r="E4141" s="23"/>
      <c r="F4141" s="14"/>
      <c r="G4141" s="22"/>
      <c r="H4141" s="656"/>
      <c r="I4141" s="656"/>
      <c r="J4141" s="656"/>
      <c r="K4141" s="25"/>
      <c r="L4141" s="25"/>
      <c r="M4141" s="25"/>
      <c r="N4141" s="25"/>
      <c r="O4141" s="25"/>
      <c r="P4141" s="25"/>
      <c r="Q4141" s="25"/>
      <c r="R4141" s="25"/>
      <c r="S4141" s="25"/>
      <c r="T4141" s="671"/>
      <c r="U4141" s="730" t="str">
        <f t="shared" si="67"/>
        <v/>
      </c>
    </row>
    <row r="4142" spans="1:21" x14ac:dyDescent="0.25">
      <c r="A4142" s="36" t="str">
        <f>'0'!$A$4</f>
        <v>………………..</v>
      </c>
      <c r="B4142" s="37">
        <f>'0'!$A$2</f>
        <v>46112</v>
      </c>
      <c r="C4142" s="37" t="s">
        <v>1197</v>
      </c>
      <c r="D4142" s="195"/>
      <c r="E4142" s="23"/>
      <c r="F4142" s="14"/>
      <c r="G4142" s="22"/>
      <c r="H4142" s="656"/>
      <c r="I4142" s="656"/>
      <c r="J4142" s="656"/>
      <c r="K4142" s="25"/>
      <c r="L4142" s="25"/>
      <c r="M4142" s="25"/>
      <c r="N4142" s="25"/>
      <c r="O4142" s="25"/>
      <c r="P4142" s="25"/>
      <c r="Q4142" s="25"/>
      <c r="R4142" s="25"/>
      <c r="S4142" s="25"/>
      <c r="T4142" s="671"/>
      <c r="U4142" s="730" t="str">
        <f t="shared" si="67"/>
        <v/>
      </c>
    </row>
    <row r="4143" spans="1:21" x14ac:dyDescent="0.25">
      <c r="A4143" s="36" t="str">
        <f>'0'!$A$4</f>
        <v>………………..</v>
      </c>
      <c r="B4143" s="37">
        <f>'0'!$A$2</f>
        <v>46112</v>
      </c>
      <c r="C4143" s="37" t="s">
        <v>1197</v>
      </c>
      <c r="D4143" s="195"/>
      <c r="E4143" s="23"/>
      <c r="F4143" s="14"/>
      <c r="G4143" s="22"/>
      <c r="H4143" s="656"/>
      <c r="I4143" s="656"/>
      <c r="J4143" s="656"/>
      <c r="K4143" s="25"/>
      <c r="L4143" s="25"/>
      <c r="M4143" s="25"/>
      <c r="N4143" s="25"/>
      <c r="O4143" s="25"/>
      <c r="P4143" s="25"/>
      <c r="Q4143" s="25"/>
      <c r="R4143" s="25"/>
      <c r="S4143" s="25"/>
      <c r="T4143" s="671"/>
      <c r="U4143" s="730" t="str">
        <f t="shared" si="67"/>
        <v/>
      </c>
    </row>
    <row r="4144" spans="1:21" x14ac:dyDescent="0.25">
      <c r="A4144" s="36" t="str">
        <f>'0'!$A$4</f>
        <v>………………..</v>
      </c>
      <c r="B4144" s="37">
        <f>'0'!$A$2</f>
        <v>46112</v>
      </c>
      <c r="C4144" s="37" t="s">
        <v>1197</v>
      </c>
      <c r="D4144" s="195"/>
      <c r="E4144" s="23"/>
      <c r="F4144" s="14"/>
      <c r="G4144" s="22"/>
      <c r="H4144" s="656"/>
      <c r="I4144" s="656"/>
      <c r="J4144" s="656"/>
      <c r="K4144" s="25"/>
      <c r="L4144" s="25"/>
      <c r="M4144" s="25"/>
      <c r="N4144" s="25"/>
      <c r="O4144" s="25"/>
      <c r="P4144" s="25"/>
      <c r="Q4144" s="25"/>
      <c r="R4144" s="25"/>
      <c r="S4144" s="25"/>
      <c r="T4144" s="671"/>
      <c r="U4144" s="730" t="str">
        <f t="shared" si="67"/>
        <v/>
      </c>
    </row>
    <row r="4145" spans="1:21" x14ac:dyDescent="0.25">
      <c r="A4145" s="36" t="str">
        <f>'0'!$A$4</f>
        <v>………………..</v>
      </c>
      <c r="B4145" s="37">
        <f>'0'!$A$2</f>
        <v>46112</v>
      </c>
      <c r="C4145" s="37" t="s">
        <v>1197</v>
      </c>
      <c r="D4145" s="195"/>
      <c r="E4145" s="23"/>
      <c r="F4145" s="14"/>
      <c r="G4145" s="22"/>
      <c r="H4145" s="656"/>
      <c r="I4145" s="656"/>
      <c r="J4145" s="656"/>
      <c r="K4145" s="25"/>
      <c r="L4145" s="25"/>
      <c r="M4145" s="25"/>
      <c r="N4145" s="25"/>
      <c r="O4145" s="25"/>
      <c r="P4145" s="25"/>
      <c r="Q4145" s="25"/>
      <c r="R4145" s="25"/>
      <c r="S4145" s="25"/>
      <c r="T4145" s="671"/>
      <c r="U4145" s="730" t="str">
        <f t="shared" si="67"/>
        <v/>
      </c>
    </row>
    <row r="4146" spans="1:21" x14ac:dyDescent="0.25">
      <c r="A4146" s="36" t="str">
        <f>'0'!$A$4</f>
        <v>………………..</v>
      </c>
      <c r="B4146" s="37">
        <f>'0'!$A$2</f>
        <v>46112</v>
      </c>
      <c r="C4146" s="37" t="s">
        <v>1197</v>
      </c>
      <c r="D4146" s="195"/>
      <c r="E4146" s="23"/>
      <c r="F4146" s="14"/>
      <c r="G4146" s="22"/>
      <c r="H4146" s="656"/>
      <c r="I4146" s="656"/>
      <c r="J4146" s="656"/>
      <c r="K4146" s="25"/>
      <c r="L4146" s="25"/>
      <c r="M4146" s="25"/>
      <c r="N4146" s="25"/>
      <c r="O4146" s="25"/>
      <c r="P4146" s="25"/>
      <c r="Q4146" s="25"/>
      <c r="R4146" s="25"/>
      <c r="S4146" s="25"/>
      <c r="T4146" s="671"/>
      <c r="U4146" s="730" t="str">
        <f t="shared" si="67"/>
        <v/>
      </c>
    </row>
    <row r="4147" spans="1:21" x14ac:dyDescent="0.25">
      <c r="A4147" s="36" t="str">
        <f>'0'!$A$4</f>
        <v>………………..</v>
      </c>
      <c r="B4147" s="37">
        <f>'0'!$A$2</f>
        <v>46112</v>
      </c>
      <c r="C4147" s="37" t="s">
        <v>1197</v>
      </c>
      <c r="D4147" s="195"/>
      <c r="E4147" s="23"/>
      <c r="F4147" s="14"/>
      <c r="G4147" s="22"/>
      <c r="H4147" s="656"/>
      <c r="I4147" s="656"/>
      <c r="J4147" s="656"/>
      <c r="K4147" s="25"/>
      <c r="L4147" s="25"/>
      <c r="M4147" s="25"/>
      <c r="N4147" s="25"/>
      <c r="O4147" s="25"/>
      <c r="P4147" s="25"/>
      <c r="Q4147" s="25"/>
      <c r="R4147" s="25"/>
      <c r="S4147" s="25"/>
      <c r="T4147" s="671"/>
      <c r="U4147" s="730" t="str">
        <f t="shared" si="67"/>
        <v/>
      </c>
    </row>
    <row r="4148" spans="1:21" x14ac:dyDescent="0.25">
      <c r="A4148" s="36" t="str">
        <f>'0'!$A$4</f>
        <v>………………..</v>
      </c>
      <c r="B4148" s="37">
        <f>'0'!$A$2</f>
        <v>46112</v>
      </c>
      <c r="C4148" s="37" t="s">
        <v>1197</v>
      </c>
      <c r="D4148" s="195"/>
      <c r="E4148" s="23"/>
      <c r="F4148" s="14"/>
      <c r="G4148" s="22"/>
      <c r="H4148" s="656"/>
      <c r="I4148" s="656"/>
      <c r="J4148" s="656"/>
      <c r="K4148" s="25"/>
      <c r="L4148" s="25"/>
      <c r="M4148" s="25"/>
      <c r="N4148" s="25"/>
      <c r="O4148" s="25"/>
      <c r="P4148" s="25"/>
      <c r="Q4148" s="25"/>
      <c r="R4148" s="25"/>
      <c r="S4148" s="25"/>
      <c r="T4148" s="671"/>
      <c r="U4148" s="730" t="str">
        <f t="shared" si="67"/>
        <v/>
      </c>
    </row>
    <row r="4149" spans="1:21" x14ac:dyDescent="0.25">
      <c r="A4149" s="36" t="str">
        <f>'0'!$A$4</f>
        <v>………………..</v>
      </c>
      <c r="B4149" s="37">
        <f>'0'!$A$2</f>
        <v>46112</v>
      </c>
      <c r="C4149" s="37" t="s">
        <v>1197</v>
      </c>
      <c r="D4149" s="195"/>
      <c r="E4149" s="23"/>
      <c r="F4149" s="14"/>
      <c r="G4149" s="22"/>
      <c r="H4149" s="656"/>
      <c r="I4149" s="656"/>
      <c r="J4149" s="656"/>
      <c r="K4149" s="25"/>
      <c r="L4149" s="25"/>
      <c r="M4149" s="25"/>
      <c r="N4149" s="25"/>
      <c r="O4149" s="25"/>
      <c r="P4149" s="25"/>
      <c r="Q4149" s="25"/>
      <c r="R4149" s="25"/>
      <c r="S4149" s="25"/>
      <c r="T4149" s="671"/>
      <c r="U4149" s="730" t="str">
        <f t="shared" si="67"/>
        <v/>
      </c>
    </row>
    <row r="4150" spans="1:21" x14ac:dyDescent="0.25">
      <c r="A4150" s="36" t="str">
        <f>'0'!$A$4</f>
        <v>………………..</v>
      </c>
      <c r="B4150" s="37">
        <f>'0'!$A$2</f>
        <v>46112</v>
      </c>
      <c r="C4150" s="37" t="s">
        <v>1197</v>
      </c>
      <c r="D4150" s="195"/>
      <c r="E4150" s="23"/>
      <c r="F4150" s="14"/>
      <c r="G4150" s="22"/>
      <c r="H4150" s="656"/>
      <c r="I4150" s="656"/>
      <c r="J4150" s="656"/>
      <c r="K4150" s="25"/>
      <c r="L4150" s="25"/>
      <c r="M4150" s="25"/>
      <c r="N4150" s="25"/>
      <c r="O4150" s="25"/>
      <c r="P4150" s="25"/>
      <c r="Q4150" s="25"/>
      <c r="R4150" s="25"/>
      <c r="S4150" s="25"/>
      <c r="T4150" s="671"/>
      <c r="U4150" s="730" t="str">
        <f t="shared" si="67"/>
        <v/>
      </c>
    </row>
    <row r="4151" spans="1:21" x14ac:dyDescent="0.25">
      <c r="A4151" s="36" t="str">
        <f>'0'!$A$4</f>
        <v>………………..</v>
      </c>
      <c r="B4151" s="37">
        <f>'0'!$A$2</f>
        <v>46112</v>
      </c>
      <c r="C4151" s="37" t="s">
        <v>1197</v>
      </c>
      <c r="D4151" s="195"/>
      <c r="E4151" s="23"/>
      <c r="F4151" s="14"/>
      <c r="G4151" s="22"/>
      <c r="H4151" s="656"/>
      <c r="I4151" s="656"/>
      <c r="J4151" s="656"/>
      <c r="K4151" s="25"/>
      <c r="L4151" s="25"/>
      <c r="M4151" s="25"/>
      <c r="N4151" s="25"/>
      <c r="O4151" s="25"/>
      <c r="P4151" s="25"/>
      <c r="Q4151" s="25"/>
      <c r="R4151" s="25"/>
      <c r="S4151" s="25"/>
      <c r="T4151" s="671"/>
      <c r="U4151" s="730" t="str">
        <f t="shared" si="67"/>
        <v/>
      </c>
    </row>
    <row r="4152" spans="1:21" x14ac:dyDescent="0.25">
      <c r="A4152" s="36" t="str">
        <f>'0'!$A$4</f>
        <v>………………..</v>
      </c>
      <c r="B4152" s="37">
        <f>'0'!$A$2</f>
        <v>46112</v>
      </c>
      <c r="C4152" s="37" t="s">
        <v>1197</v>
      </c>
      <c r="D4152" s="195"/>
      <c r="E4152" s="23"/>
      <c r="F4152" s="14"/>
      <c r="G4152" s="22"/>
      <c r="H4152" s="656"/>
      <c r="I4152" s="656"/>
      <c r="J4152" s="656"/>
      <c r="K4152" s="25"/>
      <c r="L4152" s="25"/>
      <c r="M4152" s="25"/>
      <c r="N4152" s="25"/>
      <c r="O4152" s="25"/>
      <c r="P4152" s="25"/>
      <c r="Q4152" s="25"/>
      <c r="R4152" s="25"/>
      <c r="S4152" s="25"/>
      <c r="T4152" s="671"/>
      <c r="U4152" s="730" t="str">
        <f t="shared" si="67"/>
        <v/>
      </c>
    </row>
    <row r="4153" spans="1:21" x14ac:dyDescent="0.25">
      <c r="A4153" s="36" t="str">
        <f>'0'!$A$4</f>
        <v>………………..</v>
      </c>
      <c r="B4153" s="37">
        <f>'0'!$A$2</f>
        <v>46112</v>
      </c>
      <c r="C4153" s="37" t="s">
        <v>1197</v>
      </c>
      <c r="D4153" s="195"/>
      <c r="E4153" s="23"/>
      <c r="F4153" s="14"/>
      <c r="G4153" s="22"/>
      <c r="H4153" s="656"/>
      <c r="I4153" s="656"/>
      <c r="J4153" s="656"/>
      <c r="K4153" s="25"/>
      <c r="L4153" s="25"/>
      <c r="M4153" s="25"/>
      <c r="N4153" s="25"/>
      <c r="O4153" s="25"/>
      <c r="P4153" s="25"/>
      <c r="Q4153" s="25"/>
      <c r="R4153" s="25"/>
      <c r="S4153" s="25"/>
      <c r="T4153" s="671"/>
      <c r="U4153" s="730" t="str">
        <f t="shared" si="67"/>
        <v/>
      </c>
    </row>
    <row r="4154" spans="1:21" x14ac:dyDescent="0.25">
      <c r="A4154" s="36" t="str">
        <f>'0'!$A$4</f>
        <v>………………..</v>
      </c>
      <c r="B4154" s="37">
        <f>'0'!$A$2</f>
        <v>46112</v>
      </c>
      <c r="C4154" s="37" t="s">
        <v>1197</v>
      </c>
      <c r="D4154" s="195"/>
      <c r="E4154" s="23"/>
      <c r="F4154" s="14"/>
      <c r="G4154" s="22"/>
      <c r="H4154" s="656"/>
      <c r="I4154" s="656"/>
      <c r="J4154" s="656"/>
      <c r="K4154" s="25"/>
      <c r="L4154" s="25"/>
      <c r="M4154" s="25"/>
      <c r="N4154" s="25"/>
      <c r="O4154" s="25"/>
      <c r="P4154" s="25"/>
      <c r="Q4154" s="25"/>
      <c r="R4154" s="25"/>
      <c r="S4154" s="25"/>
      <c r="T4154" s="671"/>
      <c r="U4154" s="730" t="str">
        <f t="shared" si="67"/>
        <v/>
      </c>
    </row>
    <row r="4155" spans="1:21" x14ac:dyDescent="0.25">
      <c r="A4155" s="36" t="str">
        <f>'0'!$A$4</f>
        <v>………………..</v>
      </c>
      <c r="B4155" s="37">
        <f>'0'!$A$2</f>
        <v>46112</v>
      </c>
      <c r="C4155" s="37" t="s">
        <v>1197</v>
      </c>
      <c r="D4155" s="195"/>
      <c r="E4155" s="23"/>
      <c r="F4155" s="14"/>
      <c r="G4155" s="22"/>
      <c r="H4155" s="656"/>
      <c r="I4155" s="656"/>
      <c r="J4155" s="656"/>
      <c r="K4155" s="25"/>
      <c r="L4155" s="25"/>
      <c r="M4155" s="25"/>
      <c r="N4155" s="25"/>
      <c r="O4155" s="25"/>
      <c r="P4155" s="25"/>
      <c r="Q4155" s="25"/>
      <c r="R4155" s="25"/>
      <c r="S4155" s="25"/>
      <c r="T4155" s="671"/>
      <c r="U4155" s="730" t="str">
        <f t="shared" si="67"/>
        <v/>
      </c>
    </row>
    <row r="4156" spans="1:21" x14ac:dyDescent="0.25">
      <c r="A4156" s="36" t="str">
        <f>'0'!$A$4</f>
        <v>………………..</v>
      </c>
      <c r="B4156" s="37">
        <f>'0'!$A$2</f>
        <v>46112</v>
      </c>
      <c r="C4156" s="37" t="s">
        <v>1197</v>
      </c>
      <c r="D4156" s="195"/>
      <c r="E4156" s="23"/>
      <c r="F4156" s="14"/>
      <c r="G4156" s="22"/>
      <c r="H4156" s="656"/>
      <c r="I4156" s="656"/>
      <c r="J4156" s="656"/>
      <c r="K4156" s="25"/>
      <c r="L4156" s="25"/>
      <c r="M4156" s="25"/>
      <c r="N4156" s="25"/>
      <c r="O4156" s="25"/>
      <c r="P4156" s="25"/>
      <c r="Q4156" s="25"/>
      <c r="R4156" s="25"/>
      <c r="S4156" s="25"/>
      <c r="T4156" s="671"/>
      <c r="U4156" s="730" t="str">
        <f t="shared" si="67"/>
        <v/>
      </c>
    </row>
    <row r="4157" spans="1:21" x14ac:dyDescent="0.25">
      <c r="A4157" s="36" t="str">
        <f>'0'!$A$4</f>
        <v>………………..</v>
      </c>
      <c r="B4157" s="37">
        <f>'0'!$A$2</f>
        <v>46112</v>
      </c>
      <c r="C4157" s="37" t="s">
        <v>1197</v>
      </c>
      <c r="D4157" s="195"/>
      <c r="E4157" s="23"/>
      <c r="F4157" s="14"/>
      <c r="G4157" s="22"/>
      <c r="H4157" s="656"/>
      <c r="I4157" s="656"/>
      <c r="J4157" s="656"/>
      <c r="K4157" s="25"/>
      <c r="L4157" s="25"/>
      <c r="M4157" s="25"/>
      <c r="N4157" s="25"/>
      <c r="O4157" s="25"/>
      <c r="P4157" s="25"/>
      <c r="Q4157" s="25"/>
      <c r="R4157" s="25"/>
      <c r="S4157" s="25"/>
      <c r="T4157" s="671"/>
      <c r="U4157" s="730" t="str">
        <f t="shared" si="67"/>
        <v/>
      </c>
    </row>
    <row r="4158" spans="1:21" x14ac:dyDescent="0.25">
      <c r="A4158" s="36" t="str">
        <f>'0'!$A$4</f>
        <v>………………..</v>
      </c>
      <c r="B4158" s="37">
        <f>'0'!$A$2</f>
        <v>46112</v>
      </c>
      <c r="C4158" s="37" t="s">
        <v>1197</v>
      </c>
      <c r="D4158" s="195"/>
      <c r="E4158" s="23"/>
      <c r="F4158" s="14"/>
      <c r="G4158" s="22"/>
      <c r="H4158" s="656"/>
      <c r="I4158" s="656"/>
      <c r="J4158" s="656"/>
      <c r="K4158" s="25"/>
      <c r="L4158" s="25"/>
      <c r="M4158" s="25"/>
      <c r="N4158" s="25"/>
      <c r="O4158" s="25"/>
      <c r="P4158" s="25"/>
      <c r="Q4158" s="25"/>
      <c r="R4158" s="25"/>
      <c r="S4158" s="25"/>
      <c r="T4158" s="671"/>
      <c r="U4158" s="730" t="str">
        <f t="shared" si="67"/>
        <v/>
      </c>
    </row>
    <row r="4159" spans="1:21" x14ac:dyDescent="0.25">
      <c r="A4159" s="36" t="str">
        <f>'0'!$A$4</f>
        <v>………………..</v>
      </c>
      <c r="B4159" s="37">
        <f>'0'!$A$2</f>
        <v>46112</v>
      </c>
      <c r="C4159" s="37" t="s">
        <v>1197</v>
      </c>
      <c r="D4159" s="195"/>
      <c r="E4159" s="23"/>
      <c r="F4159" s="14"/>
      <c r="G4159" s="22"/>
      <c r="H4159" s="656"/>
      <c r="I4159" s="656"/>
      <c r="J4159" s="656"/>
      <c r="K4159" s="25"/>
      <c r="L4159" s="25"/>
      <c r="M4159" s="25"/>
      <c r="N4159" s="25"/>
      <c r="O4159" s="25"/>
      <c r="P4159" s="25"/>
      <c r="Q4159" s="25"/>
      <c r="R4159" s="25"/>
      <c r="S4159" s="25"/>
      <c r="T4159" s="671"/>
      <c r="U4159" s="730" t="str">
        <f t="shared" si="67"/>
        <v/>
      </c>
    </row>
    <row r="4160" spans="1:21" x14ac:dyDescent="0.25">
      <c r="A4160" s="36" t="str">
        <f>'0'!$A$4</f>
        <v>………………..</v>
      </c>
      <c r="B4160" s="37">
        <f>'0'!$A$2</f>
        <v>46112</v>
      </c>
      <c r="C4160" s="37" t="s">
        <v>1197</v>
      </c>
      <c r="D4160" s="195"/>
      <c r="E4160" s="23"/>
      <c r="F4160" s="14"/>
      <c r="G4160" s="22"/>
      <c r="H4160" s="656"/>
      <c r="I4160" s="656"/>
      <c r="J4160" s="656"/>
      <c r="K4160" s="25"/>
      <c r="L4160" s="25"/>
      <c r="M4160" s="25"/>
      <c r="N4160" s="25"/>
      <c r="O4160" s="25"/>
      <c r="P4160" s="25"/>
      <c r="Q4160" s="25"/>
      <c r="R4160" s="25"/>
      <c r="S4160" s="25"/>
      <c r="T4160" s="671"/>
      <c r="U4160" s="730" t="str">
        <f t="shared" si="67"/>
        <v/>
      </c>
    </row>
    <row r="4161" spans="1:21" x14ac:dyDescent="0.25">
      <c r="A4161" s="36" t="str">
        <f>'0'!$A$4</f>
        <v>………………..</v>
      </c>
      <c r="B4161" s="37">
        <f>'0'!$A$2</f>
        <v>46112</v>
      </c>
      <c r="C4161" s="37" t="s">
        <v>1197</v>
      </c>
      <c r="D4161" s="195"/>
      <c r="E4161" s="23"/>
      <c r="F4161" s="14"/>
      <c r="G4161" s="22"/>
      <c r="H4161" s="656"/>
      <c r="I4161" s="656"/>
      <c r="J4161" s="656"/>
      <c r="K4161" s="25"/>
      <c r="L4161" s="25"/>
      <c r="M4161" s="25"/>
      <c r="N4161" s="25"/>
      <c r="O4161" s="25"/>
      <c r="P4161" s="25"/>
      <c r="Q4161" s="25"/>
      <c r="R4161" s="25"/>
      <c r="S4161" s="25"/>
      <c r="T4161" s="671"/>
      <c r="U4161" s="730" t="str">
        <f t="shared" si="67"/>
        <v/>
      </c>
    </row>
    <row r="4162" spans="1:21" x14ac:dyDescent="0.25">
      <c r="A4162" s="36" t="str">
        <f>'0'!$A$4</f>
        <v>………………..</v>
      </c>
      <c r="B4162" s="37">
        <f>'0'!$A$2</f>
        <v>46112</v>
      </c>
      <c r="C4162" s="37" t="s">
        <v>1197</v>
      </c>
      <c r="D4162" s="195"/>
      <c r="E4162" s="23"/>
      <c r="F4162" s="14"/>
      <c r="G4162" s="22"/>
      <c r="H4162" s="656"/>
      <c r="I4162" s="656"/>
      <c r="J4162" s="656"/>
      <c r="K4162" s="25"/>
      <c r="L4162" s="25"/>
      <c r="M4162" s="25"/>
      <c r="N4162" s="25"/>
      <c r="O4162" s="25"/>
      <c r="P4162" s="25"/>
      <c r="Q4162" s="25"/>
      <c r="R4162" s="25"/>
      <c r="S4162" s="25"/>
      <c r="T4162" s="671"/>
      <c r="U4162" s="730" t="str">
        <f t="shared" si="67"/>
        <v/>
      </c>
    </row>
    <row r="4163" spans="1:21" x14ac:dyDescent="0.25">
      <c r="A4163" s="36" t="str">
        <f>'0'!$A$4</f>
        <v>………………..</v>
      </c>
      <c r="B4163" s="37">
        <f>'0'!$A$2</f>
        <v>46112</v>
      </c>
      <c r="C4163" s="37" t="s">
        <v>1197</v>
      </c>
      <c r="D4163" s="195"/>
      <c r="E4163" s="23"/>
      <c r="F4163" s="14"/>
      <c r="G4163" s="22"/>
      <c r="H4163" s="656"/>
      <c r="I4163" s="656"/>
      <c r="J4163" s="656"/>
      <c r="K4163" s="25"/>
      <c r="L4163" s="25"/>
      <c r="M4163" s="25"/>
      <c r="N4163" s="25"/>
      <c r="O4163" s="25"/>
      <c r="P4163" s="25"/>
      <c r="Q4163" s="25"/>
      <c r="R4163" s="25"/>
      <c r="S4163" s="25"/>
      <c r="T4163" s="671"/>
      <c r="U4163" s="730" t="str">
        <f t="shared" si="67"/>
        <v/>
      </c>
    </row>
    <row r="4164" spans="1:21" x14ac:dyDescent="0.25">
      <c r="A4164" s="36" t="str">
        <f>'0'!$A$4</f>
        <v>………………..</v>
      </c>
      <c r="B4164" s="37">
        <f>'0'!$A$2</f>
        <v>46112</v>
      </c>
      <c r="C4164" s="37" t="s">
        <v>1197</v>
      </c>
      <c r="D4164" s="195"/>
      <c r="E4164" s="23"/>
      <c r="F4164" s="14"/>
      <c r="G4164" s="22"/>
      <c r="H4164" s="656"/>
      <c r="I4164" s="656"/>
      <c r="J4164" s="656"/>
      <c r="K4164" s="25"/>
      <c r="L4164" s="25"/>
      <c r="M4164" s="25"/>
      <c r="N4164" s="25"/>
      <c r="O4164" s="25"/>
      <c r="P4164" s="25"/>
      <c r="Q4164" s="25"/>
      <c r="R4164" s="25"/>
      <c r="S4164" s="25"/>
      <c r="T4164" s="671"/>
      <c r="U4164" s="730" t="str">
        <f t="shared" si="67"/>
        <v/>
      </c>
    </row>
    <row r="4165" spans="1:21" x14ac:dyDescent="0.25">
      <c r="A4165" s="36" t="str">
        <f>'0'!$A$4</f>
        <v>………………..</v>
      </c>
      <c r="B4165" s="37">
        <f>'0'!$A$2</f>
        <v>46112</v>
      </c>
      <c r="C4165" s="37" t="s">
        <v>1197</v>
      </c>
      <c r="D4165" s="195"/>
      <c r="E4165" s="23"/>
      <c r="F4165" s="14"/>
      <c r="G4165" s="22"/>
      <c r="H4165" s="656"/>
      <c r="I4165" s="656"/>
      <c r="J4165" s="656"/>
      <c r="K4165" s="25"/>
      <c r="L4165" s="25"/>
      <c r="M4165" s="25"/>
      <c r="N4165" s="25"/>
      <c r="O4165" s="25"/>
      <c r="P4165" s="25"/>
      <c r="Q4165" s="25"/>
      <c r="R4165" s="25"/>
      <c r="S4165" s="25"/>
      <c r="T4165" s="671"/>
      <c r="U4165" s="730" t="str">
        <f t="shared" si="67"/>
        <v/>
      </c>
    </row>
    <row r="4166" spans="1:21" x14ac:dyDescent="0.25">
      <c r="A4166" s="36" t="str">
        <f>'0'!$A$4</f>
        <v>………………..</v>
      </c>
      <c r="B4166" s="37">
        <f>'0'!$A$2</f>
        <v>46112</v>
      </c>
      <c r="C4166" s="37" t="s">
        <v>1197</v>
      </c>
      <c r="D4166" s="195"/>
      <c r="E4166" s="23"/>
      <c r="F4166" s="14"/>
      <c r="G4166" s="22"/>
      <c r="H4166" s="656"/>
      <c r="I4166" s="656"/>
      <c r="J4166" s="656"/>
      <c r="K4166" s="25"/>
      <c r="L4166" s="25"/>
      <c r="M4166" s="25"/>
      <c r="N4166" s="25"/>
      <c r="O4166" s="25"/>
      <c r="P4166" s="25"/>
      <c r="Q4166" s="25"/>
      <c r="R4166" s="25"/>
      <c r="S4166" s="25"/>
      <c r="T4166" s="671"/>
      <c r="U4166" s="730" t="str">
        <f t="shared" si="67"/>
        <v/>
      </c>
    </row>
    <row r="4167" spans="1:21" x14ac:dyDescent="0.25">
      <c r="A4167" s="36" t="str">
        <f>'0'!$A$4</f>
        <v>………………..</v>
      </c>
      <c r="B4167" s="37">
        <f>'0'!$A$2</f>
        <v>46112</v>
      </c>
      <c r="C4167" s="37" t="s">
        <v>1197</v>
      </c>
      <c r="D4167" s="195"/>
      <c r="E4167" s="23"/>
      <c r="F4167" s="14"/>
      <c r="G4167" s="22"/>
      <c r="H4167" s="656"/>
      <c r="I4167" s="656"/>
      <c r="J4167" s="656"/>
      <c r="K4167" s="25"/>
      <c r="L4167" s="25"/>
      <c r="M4167" s="25"/>
      <c r="N4167" s="25"/>
      <c r="O4167" s="25"/>
      <c r="P4167" s="25"/>
      <c r="Q4167" s="25"/>
      <c r="R4167" s="25"/>
      <c r="S4167" s="25"/>
      <c r="T4167" s="671"/>
      <c r="U4167" s="730" t="str">
        <f t="shared" si="67"/>
        <v/>
      </c>
    </row>
    <row r="4168" spans="1:21" x14ac:dyDescent="0.25">
      <c r="A4168" s="36" t="str">
        <f>'0'!$A$4</f>
        <v>………………..</v>
      </c>
      <c r="B4168" s="37">
        <f>'0'!$A$2</f>
        <v>46112</v>
      </c>
      <c r="C4168" s="37" t="s">
        <v>1197</v>
      </c>
      <c r="D4168" s="195"/>
      <c r="E4168" s="23"/>
      <c r="F4168" s="14"/>
      <c r="G4168" s="22"/>
      <c r="H4168" s="656"/>
      <c r="I4168" s="656"/>
      <c r="J4168" s="656"/>
      <c r="K4168" s="25"/>
      <c r="L4168" s="25"/>
      <c r="M4168" s="25"/>
      <c r="N4168" s="25"/>
      <c r="O4168" s="25"/>
      <c r="P4168" s="25"/>
      <c r="Q4168" s="25"/>
      <c r="R4168" s="25"/>
      <c r="S4168" s="25"/>
      <c r="T4168" s="671"/>
      <c r="U4168" s="730" t="str">
        <f t="shared" si="67"/>
        <v/>
      </c>
    </row>
    <row r="4169" spans="1:21" x14ac:dyDescent="0.25">
      <c r="A4169" s="36" t="str">
        <f>'0'!$A$4</f>
        <v>………………..</v>
      </c>
      <c r="B4169" s="37">
        <f>'0'!$A$2</f>
        <v>46112</v>
      </c>
      <c r="C4169" s="37" t="s">
        <v>1197</v>
      </c>
      <c r="D4169" s="195"/>
      <c r="E4169" s="23"/>
      <c r="F4169" s="14"/>
      <c r="G4169" s="22"/>
      <c r="H4169" s="656"/>
      <c r="I4169" s="656"/>
      <c r="J4169" s="656"/>
      <c r="K4169" s="25"/>
      <c r="L4169" s="25"/>
      <c r="M4169" s="25"/>
      <c r="N4169" s="25"/>
      <c r="O4169" s="25"/>
      <c r="P4169" s="25"/>
      <c r="Q4169" s="25"/>
      <c r="R4169" s="25"/>
      <c r="S4169" s="25"/>
      <c r="T4169" s="671"/>
      <c r="U4169" s="730" t="str">
        <f t="shared" si="67"/>
        <v/>
      </c>
    </row>
    <row r="4170" spans="1:21" x14ac:dyDescent="0.25">
      <c r="A4170" s="36" t="str">
        <f>'0'!$A$4</f>
        <v>………………..</v>
      </c>
      <c r="B4170" s="37">
        <f>'0'!$A$2</f>
        <v>46112</v>
      </c>
      <c r="C4170" s="37" t="s">
        <v>1197</v>
      </c>
      <c r="D4170" s="195"/>
      <c r="E4170" s="23"/>
      <c r="F4170" s="14"/>
      <c r="G4170" s="22"/>
      <c r="H4170" s="656"/>
      <c r="I4170" s="656"/>
      <c r="J4170" s="656"/>
      <c r="K4170" s="25"/>
      <c r="L4170" s="25"/>
      <c r="M4170" s="25"/>
      <c r="N4170" s="25"/>
      <c r="O4170" s="25"/>
      <c r="P4170" s="25"/>
      <c r="Q4170" s="25"/>
      <c r="R4170" s="25"/>
      <c r="S4170" s="25"/>
      <c r="T4170" s="671"/>
      <c r="U4170" s="730" t="str">
        <f t="shared" si="67"/>
        <v/>
      </c>
    </row>
    <row r="4171" spans="1:21" x14ac:dyDescent="0.25">
      <c r="A4171" s="36" t="str">
        <f>'0'!$A$4</f>
        <v>………………..</v>
      </c>
      <c r="B4171" s="37">
        <f>'0'!$A$2</f>
        <v>46112</v>
      </c>
      <c r="C4171" s="37" t="s">
        <v>1197</v>
      </c>
      <c r="D4171" s="195"/>
      <c r="E4171" s="23"/>
      <c r="F4171" s="14"/>
      <c r="G4171" s="22"/>
      <c r="H4171" s="656"/>
      <c r="I4171" s="656"/>
      <c r="J4171" s="656"/>
      <c r="K4171" s="25"/>
      <c r="L4171" s="25"/>
      <c r="M4171" s="25"/>
      <c r="N4171" s="25"/>
      <c r="O4171" s="25"/>
      <c r="P4171" s="25"/>
      <c r="Q4171" s="25"/>
      <c r="R4171" s="25"/>
      <c r="S4171" s="25"/>
      <c r="T4171" s="671"/>
      <c r="U4171" s="730" t="str">
        <f t="shared" ref="U4171:U4234" si="68">IF(COUNTBLANK(D4171:S4171)=16,"",IF(D4171="999999999","",IF(ISNUMBER(VALUE(D4171)),IF(LEN(D4171)&lt;&gt;9,"Въведеното ЕИК е твърде късо или твърде дълго",IF(OR(MOD(MID(D4171,1,1)*1+MID(D4171,2,1)*2+MID(D4171,3,1)*3+MID(D4171,4,1)*4+MID(D4171,5,1)*5+MID(D4171,6,1)*6+MID(D4171,7,1)*7+MID(D4171,8,1)*8,11)-MID(D4171,9,1)=0,AND(MOD(MID(D4171,1,1)*3+MID(D4171,2,1)*4+MID(D4171,3,1)*5+MID(D4171,4,1)*6+MID(D4171,5,1)*7+MID(D4171,6,1)*8+MID(D4171,7,1)*9+MID(D4171,8,1)*10,11)=10,MID(D4171,9,1)*1=0),MOD(MID(D4171,1,1)*3+MID(D4171,2,1)*4+MID(D4171,3,1)*5+MID(D4171,4,1)*6+MID(D4171,5,1)*7+MID(D4171,6,1)*8+MID(D4171,7,1)*9+MID(D4171,8,1)*10,11)-MID(D4171,9,1)=0),"","Въведеното ЕИК е невалидно")),"Въведеното ЕИК съдържа непозволени символи")))</f>
        <v/>
      </c>
    </row>
    <row r="4172" spans="1:21" x14ac:dyDescent="0.25">
      <c r="A4172" s="36" t="str">
        <f>'0'!$A$4</f>
        <v>………………..</v>
      </c>
      <c r="B4172" s="37">
        <f>'0'!$A$2</f>
        <v>46112</v>
      </c>
      <c r="C4172" s="37" t="s">
        <v>1197</v>
      </c>
      <c r="D4172" s="195"/>
      <c r="E4172" s="23"/>
      <c r="F4172" s="14"/>
      <c r="G4172" s="22"/>
      <c r="H4172" s="656"/>
      <c r="I4172" s="656"/>
      <c r="J4172" s="656"/>
      <c r="K4172" s="25"/>
      <c r="L4172" s="25"/>
      <c r="M4172" s="25"/>
      <c r="N4172" s="25"/>
      <c r="O4172" s="25"/>
      <c r="P4172" s="25"/>
      <c r="Q4172" s="25"/>
      <c r="R4172" s="25"/>
      <c r="S4172" s="25"/>
      <c r="T4172" s="671"/>
      <c r="U4172" s="730" t="str">
        <f t="shared" si="68"/>
        <v/>
      </c>
    </row>
    <row r="4173" spans="1:21" x14ac:dyDescent="0.25">
      <c r="A4173" s="36" t="str">
        <f>'0'!$A$4</f>
        <v>………………..</v>
      </c>
      <c r="B4173" s="37">
        <f>'0'!$A$2</f>
        <v>46112</v>
      </c>
      <c r="C4173" s="37" t="s">
        <v>1197</v>
      </c>
      <c r="D4173" s="195"/>
      <c r="E4173" s="23"/>
      <c r="F4173" s="14"/>
      <c r="G4173" s="22"/>
      <c r="H4173" s="656"/>
      <c r="I4173" s="656"/>
      <c r="J4173" s="656"/>
      <c r="K4173" s="25"/>
      <c r="L4173" s="25"/>
      <c r="M4173" s="25"/>
      <c r="N4173" s="25"/>
      <c r="O4173" s="25"/>
      <c r="P4173" s="25"/>
      <c r="Q4173" s="25"/>
      <c r="R4173" s="25"/>
      <c r="S4173" s="25"/>
      <c r="T4173" s="671"/>
      <c r="U4173" s="730" t="str">
        <f t="shared" si="68"/>
        <v/>
      </c>
    </row>
    <row r="4174" spans="1:21" x14ac:dyDescent="0.25">
      <c r="A4174" s="36" t="str">
        <f>'0'!$A$4</f>
        <v>………………..</v>
      </c>
      <c r="B4174" s="37">
        <f>'0'!$A$2</f>
        <v>46112</v>
      </c>
      <c r="C4174" s="37" t="s">
        <v>1197</v>
      </c>
      <c r="D4174" s="195"/>
      <c r="E4174" s="23"/>
      <c r="F4174" s="14"/>
      <c r="G4174" s="22"/>
      <c r="H4174" s="656"/>
      <c r="I4174" s="656"/>
      <c r="J4174" s="656"/>
      <c r="K4174" s="25"/>
      <c r="L4174" s="25"/>
      <c r="M4174" s="25"/>
      <c r="N4174" s="25"/>
      <c r="O4174" s="25"/>
      <c r="P4174" s="25"/>
      <c r="Q4174" s="25"/>
      <c r="R4174" s="25"/>
      <c r="S4174" s="25"/>
      <c r="T4174" s="671"/>
      <c r="U4174" s="730" t="str">
        <f t="shared" si="68"/>
        <v/>
      </c>
    </row>
    <row r="4175" spans="1:21" x14ac:dyDescent="0.25">
      <c r="A4175" s="36" t="str">
        <f>'0'!$A$4</f>
        <v>………………..</v>
      </c>
      <c r="B4175" s="37">
        <f>'0'!$A$2</f>
        <v>46112</v>
      </c>
      <c r="C4175" s="37" t="s">
        <v>1197</v>
      </c>
      <c r="D4175" s="195"/>
      <c r="E4175" s="23"/>
      <c r="F4175" s="14"/>
      <c r="G4175" s="22"/>
      <c r="H4175" s="656"/>
      <c r="I4175" s="656"/>
      <c r="J4175" s="656"/>
      <c r="K4175" s="25"/>
      <c r="L4175" s="25"/>
      <c r="M4175" s="25"/>
      <c r="N4175" s="25"/>
      <c r="O4175" s="25"/>
      <c r="P4175" s="25"/>
      <c r="Q4175" s="25"/>
      <c r="R4175" s="25"/>
      <c r="S4175" s="25"/>
      <c r="T4175" s="671"/>
      <c r="U4175" s="730" t="str">
        <f t="shared" si="68"/>
        <v/>
      </c>
    </row>
    <row r="4176" spans="1:21" x14ac:dyDescent="0.25">
      <c r="A4176" s="36" t="str">
        <f>'0'!$A$4</f>
        <v>………………..</v>
      </c>
      <c r="B4176" s="37">
        <f>'0'!$A$2</f>
        <v>46112</v>
      </c>
      <c r="C4176" s="37" t="s">
        <v>1197</v>
      </c>
      <c r="D4176" s="195"/>
      <c r="E4176" s="23"/>
      <c r="F4176" s="14"/>
      <c r="G4176" s="22"/>
      <c r="H4176" s="656"/>
      <c r="I4176" s="656"/>
      <c r="J4176" s="656"/>
      <c r="K4176" s="25"/>
      <c r="L4176" s="25"/>
      <c r="M4176" s="25"/>
      <c r="N4176" s="25"/>
      <c r="O4176" s="25"/>
      <c r="P4176" s="25"/>
      <c r="Q4176" s="25"/>
      <c r="R4176" s="25"/>
      <c r="S4176" s="25"/>
      <c r="T4176" s="671"/>
      <c r="U4176" s="730" t="str">
        <f t="shared" si="68"/>
        <v/>
      </c>
    </row>
    <row r="4177" spans="1:21" x14ac:dyDescent="0.25">
      <c r="A4177" s="36" t="str">
        <f>'0'!$A$4</f>
        <v>………………..</v>
      </c>
      <c r="B4177" s="37">
        <f>'0'!$A$2</f>
        <v>46112</v>
      </c>
      <c r="C4177" s="37" t="s">
        <v>1197</v>
      </c>
      <c r="D4177" s="195"/>
      <c r="E4177" s="23"/>
      <c r="F4177" s="14"/>
      <c r="G4177" s="22"/>
      <c r="H4177" s="656"/>
      <c r="I4177" s="656"/>
      <c r="J4177" s="656"/>
      <c r="K4177" s="25"/>
      <c r="L4177" s="25"/>
      <c r="M4177" s="25"/>
      <c r="N4177" s="25"/>
      <c r="O4177" s="25"/>
      <c r="P4177" s="25"/>
      <c r="Q4177" s="25"/>
      <c r="R4177" s="25"/>
      <c r="S4177" s="25"/>
      <c r="T4177" s="671"/>
      <c r="U4177" s="730" t="str">
        <f t="shared" si="68"/>
        <v/>
      </c>
    </row>
    <row r="4178" spans="1:21" x14ac:dyDescent="0.25">
      <c r="A4178" s="36" t="str">
        <f>'0'!$A$4</f>
        <v>………………..</v>
      </c>
      <c r="B4178" s="37">
        <f>'0'!$A$2</f>
        <v>46112</v>
      </c>
      <c r="C4178" s="37" t="s">
        <v>1197</v>
      </c>
      <c r="D4178" s="195"/>
      <c r="E4178" s="23"/>
      <c r="F4178" s="14"/>
      <c r="G4178" s="22"/>
      <c r="H4178" s="656"/>
      <c r="I4178" s="656"/>
      <c r="J4178" s="656"/>
      <c r="K4178" s="25"/>
      <c r="L4178" s="25"/>
      <c r="M4178" s="25"/>
      <c r="N4178" s="25"/>
      <c r="O4178" s="25"/>
      <c r="P4178" s="25"/>
      <c r="Q4178" s="25"/>
      <c r="R4178" s="25"/>
      <c r="S4178" s="25"/>
      <c r="T4178" s="671"/>
      <c r="U4178" s="730" t="str">
        <f t="shared" si="68"/>
        <v/>
      </c>
    </row>
    <row r="4179" spans="1:21" x14ac:dyDescent="0.25">
      <c r="A4179" s="36" t="str">
        <f>'0'!$A$4</f>
        <v>………………..</v>
      </c>
      <c r="B4179" s="37">
        <f>'0'!$A$2</f>
        <v>46112</v>
      </c>
      <c r="C4179" s="37" t="s">
        <v>1197</v>
      </c>
      <c r="D4179" s="195"/>
      <c r="E4179" s="23"/>
      <c r="F4179" s="14"/>
      <c r="G4179" s="22"/>
      <c r="H4179" s="656"/>
      <c r="I4179" s="656"/>
      <c r="J4179" s="656"/>
      <c r="K4179" s="25"/>
      <c r="L4179" s="25"/>
      <c r="M4179" s="25"/>
      <c r="N4179" s="25"/>
      <c r="O4179" s="25"/>
      <c r="P4179" s="25"/>
      <c r="Q4179" s="25"/>
      <c r="R4179" s="25"/>
      <c r="S4179" s="25"/>
      <c r="T4179" s="671"/>
      <c r="U4179" s="730" t="str">
        <f t="shared" si="68"/>
        <v/>
      </c>
    </row>
    <row r="4180" spans="1:21" x14ac:dyDescent="0.25">
      <c r="A4180" s="36" t="str">
        <f>'0'!$A$4</f>
        <v>………………..</v>
      </c>
      <c r="B4180" s="37">
        <f>'0'!$A$2</f>
        <v>46112</v>
      </c>
      <c r="C4180" s="37" t="s">
        <v>1197</v>
      </c>
      <c r="D4180" s="195"/>
      <c r="E4180" s="23"/>
      <c r="F4180" s="14"/>
      <c r="G4180" s="22"/>
      <c r="H4180" s="656"/>
      <c r="I4180" s="656"/>
      <c r="J4180" s="656"/>
      <c r="K4180" s="25"/>
      <c r="L4180" s="25"/>
      <c r="M4180" s="25"/>
      <c r="N4180" s="25"/>
      <c r="O4180" s="25"/>
      <c r="P4180" s="25"/>
      <c r="Q4180" s="25"/>
      <c r="R4180" s="25"/>
      <c r="S4180" s="25"/>
      <c r="T4180" s="671"/>
      <c r="U4180" s="730" t="str">
        <f t="shared" si="68"/>
        <v/>
      </c>
    </row>
    <row r="4181" spans="1:21" x14ac:dyDescent="0.25">
      <c r="A4181" s="36" t="str">
        <f>'0'!$A$4</f>
        <v>………………..</v>
      </c>
      <c r="B4181" s="37">
        <f>'0'!$A$2</f>
        <v>46112</v>
      </c>
      <c r="C4181" s="37" t="s">
        <v>1197</v>
      </c>
      <c r="D4181" s="195"/>
      <c r="E4181" s="23"/>
      <c r="F4181" s="14"/>
      <c r="G4181" s="22"/>
      <c r="H4181" s="656"/>
      <c r="I4181" s="656"/>
      <c r="J4181" s="656"/>
      <c r="K4181" s="25"/>
      <c r="L4181" s="25"/>
      <c r="M4181" s="25"/>
      <c r="N4181" s="25"/>
      <c r="O4181" s="25"/>
      <c r="P4181" s="25"/>
      <c r="Q4181" s="25"/>
      <c r="R4181" s="25"/>
      <c r="S4181" s="25"/>
      <c r="T4181" s="671"/>
      <c r="U4181" s="730" t="str">
        <f t="shared" si="68"/>
        <v/>
      </c>
    </row>
    <row r="4182" spans="1:21" x14ac:dyDescent="0.25">
      <c r="A4182" s="36" t="str">
        <f>'0'!$A$4</f>
        <v>………………..</v>
      </c>
      <c r="B4182" s="37">
        <f>'0'!$A$2</f>
        <v>46112</v>
      </c>
      <c r="C4182" s="37" t="s">
        <v>1197</v>
      </c>
      <c r="D4182" s="195"/>
      <c r="E4182" s="23"/>
      <c r="F4182" s="14"/>
      <c r="G4182" s="22"/>
      <c r="H4182" s="656"/>
      <c r="I4182" s="656"/>
      <c r="J4182" s="656"/>
      <c r="K4182" s="25"/>
      <c r="L4182" s="25"/>
      <c r="M4182" s="25"/>
      <c r="N4182" s="25"/>
      <c r="O4182" s="25"/>
      <c r="P4182" s="25"/>
      <c r="Q4182" s="25"/>
      <c r="R4182" s="25"/>
      <c r="S4182" s="25"/>
      <c r="T4182" s="671"/>
      <c r="U4182" s="730" t="str">
        <f t="shared" si="68"/>
        <v/>
      </c>
    </row>
    <row r="4183" spans="1:21" x14ac:dyDescent="0.25">
      <c r="A4183" s="36" t="str">
        <f>'0'!$A$4</f>
        <v>………………..</v>
      </c>
      <c r="B4183" s="37">
        <f>'0'!$A$2</f>
        <v>46112</v>
      </c>
      <c r="C4183" s="37" t="s">
        <v>1197</v>
      </c>
      <c r="D4183" s="195"/>
      <c r="E4183" s="23"/>
      <c r="F4183" s="14"/>
      <c r="G4183" s="22"/>
      <c r="H4183" s="656"/>
      <c r="I4183" s="656"/>
      <c r="J4183" s="656"/>
      <c r="K4183" s="25"/>
      <c r="L4183" s="25"/>
      <c r="M4183" s="25"/>
      <c r="N4183" s="25"/>
      <c r="O4183" s="25"/>
      <c r="P4183" s="25"/>
      <c r="Q4183" s="25"/>
      <c r="R4183" s="25"/>
      <c r="S4183" s="25"/>
      <c r="T4183" s="671"/>
      <c r="U4183" s="730" t="str">
        <f t="shared" si="68"/>
        <v/>
      </c>
    </row>
    <row r="4184" spans="1:21" x14ac:dyDescent="0.25">
      <c r="A4184" s="36" t="str">
        <f>'0'!$A$4</f>
        <v>………………..</v>
      </c>
      <c r="B4184" s="37">
        <f>'0'!$A$2</f>
        <v>46112</v>
      </c>
      <c r="C4184" s="37" t="s">
        <v>1197</v>
      </c>
      <c r="D4184" s="195"/>
      <c r="E4184" s="23"/>
      <c r="F4184" s="14"/>
      <c r="G4184" s="22"/>
      <c r="H4184" s="656"/>
      <c r="I4184" s="656"/>
      <c r="J4184" s="656"/>
      <c r="K4184" s="25"/>
      <c r="L4184" s="25"/>
      <c r="M4184" s="25"/>
      <c r="N4184" s="25"/>
      <c r="O4184" s="25"/>
      <c r="P4184" s="25"/>
      <c r="Q4184" s="25"/>
      <c r="R4184" s="25"/>
      <c r="S4184" s="25"/>
      <c r="T4184" s="671"/>
      <c r="U4184" s="730" t="str">
        <f t="shared" si="68"/>
        <v/>
      </c>
    </row>
    <row r="4185" spans="1:21" x14ac:dyDescent="0.25">
      <c r="A4185" s="36" t="str">
        <f>'0'!$A$4</f>
        <v>………………..</v>
      </c>
      <c r="B4185" s="37">
        <f>'0'!$A$2</f>
        <v>46112</v>
      </c>
      <c r="C4185" s="37" t="s">
        <v>1197</v>
      </c>
      <c r="D4185" s="195"/>
      <c r="E4185" s="23"/>
      <c r="F4185" s="14"/>
      <c r="G4185" s="22"/>
      <c r="H4185" s="656"/>
      <c r="I4185" s="656"/>
      <c r="J4185" s="656"/>
      <c r="K4185" s="25"/>
      <c r="L4185" s="25"/>
      <c r="M4185" s="25"/>
      <c r="N4185" s="25"/>
      <c r="O4185" s="25"/>
      <c r="P4185" s="25"/>
      <c r="Q4185" s="25"/>
      <c r="R4185" s="25"/>
      <c r="S4185" s="25"/>
      <c r="T4185" s="671"/>
      <c r="U4185" s="730" t="str">
        <f t="shared" si="68"/>
        <v/>
      </c>
    </row>
    <row r="4186" spans="1:21" x14ac:dyDescent="0.25">
      <c r="A4186" s="36" t="str">
        <f>'0'!$A$4</f>
        <v>………………..</v>
      </c>
      <c r="B4186" s="37">
        <f>'0'!$A$2</f>
        <v>46112</v>
      </c>
      <c r="C4186" s="37" t="s">
        <v>1197</v>
      </c>
      <c r="D4186" s="195"/>
      <c r="E4186" s="23"/>
      <c r="F4186" s="14"/>
      <c r="G4186" s="22"/>
      <c r="H4186" s="656"/>
      <c r="I4186" s="656"/>
      <c r="J4186" s="656"/>
      <c r="K4186" s="25"/>
      <c r="L4186" s="25"/>
      <c r="M4186" s="25"/>
      <c r="N4186" s="25"/>
      <c r="O4186" s="25"/>
      <c r="P4186" s="25"/>
      <c r="Q4186" s="25"/>
      <c r="R4186" s="25"/>
      <c r="S4186" s="25"/>
      <c r="T4186" s="671"/>
      <c r="U4186" s="730" t="str">
        <f t="shared" si="68"/>
        <v/>
      </c>
    </row>
    <row r="4187" spans="1:21" x14ac:dyDescent="0.25">
      <c r="A4187" s="36" t="str">
        <f>'0'!$A$4</f>
        <v>………………..</v>
      </c>
      <c r="B4187" s="37">
        <f>'0'!$A$2</f>
        <v>46112</v>
      </c>
      <c r="C4187" s="37" t="s">
        <v>1197</v>
      </c>
      <c r="D4187" s="195"/>
      <c r="E4187" s="23"/>
      <c r="F4187" s="14"/>
      <c r="G4187" s="22"/>
      <c r="H4187" s="656"/>
      <c r="I4187" s="656"/>
      <c r="J4187" s="656"/>
      <c r="K4187" s="25"/>
      <c r="L4187" s="25"/>
      <c r="M4187" s="25"/>
      <c r="N4187" s="25"/>
      <c r="O4187" s="25"/>
      <c r="P4187" s="25"/>
      <c r="Q4187" s="25"/>
      <c r="R4187" s="25"/>
      <c r="S4187" s="25"/>
      <c r="T4187" s="671"/>
      <c r="U4187" s="730" t="str">
        <f t="shared" si="68"/>
        <v/>
      </c>
    </row>
    <row r="4188" spans="1:21" x14ac:dyDescent="0.25">
      <c r="A4188" s="36" t="str">
        <f>'0'!$A$4</f>
        <v>………………..</v>
      </c>
      <c r="B4188" s="37">
        <f>'0'!$A$2</f>
        <v>46112</v>
      </c>
      <c r="C4188" s="37" t="s">
        <v>1197</v>
      </c>
      <c r="D4188" s="195"/>
      <c r="E4188" s="23"/>
      <c r="F4188" s="14"/>
      <c r="G4188" s="22"/>
      <c r="H4188" s="656"/>
      <c r="I4188" s="656"/>
      <c r="J4188" s="656"/>
      <c r="K4188" s="25"/>
      <c r="L4188" s="25"/>
      <c r="M4188" s="25"/>
      <c r="N4188" s="25"/>
      <c r="O4188" s="25"/>
      <c r="P4188" s="25"/>
      <c r="Q4188" s="25"/>
      <c r="R4188" s="25"/>
      <c r="S4188" s="25"/>
      <c r="T4188" s="671"/>
      <c r="U4188" s="730" t="str">
        <f t="shared" si="68"/>
        <v/>
      </c>
    </row>
    <row r="4189" spans="1:21" x14ac:dyDescent="0.25">
      <c r="A4189" s="36" t="str">
        <f>'0'!$A$4</f>
        <v>………………..</v>
      </c>
      <c r="B4189" s="37">
        <f>'0'!$A$2</f>
        <v>46112</v>
      </c>
      <c r="C4189" s="37" t="s">
        <v>1197</v>
      </c>
      <c r="D4189" s="195"/>
      <c r="E4189" s="23"/>
      <c r="F4189" s="14"/>
      <c r="G4189" s="22"/>
      <c r="H4189" s="656"/>
      <c r="I4189" s="656"/>
      <c r="J4189" s="656"/>
      <c r="K4189" s="25"/>
      <c r="L4189" s="25"/>
      <c r="M4189" s="25"/>
      <c r="N4189" s="25"/>
      <c r="O4189" s="25"/>
      <c r="P4189" s="25"/>
      <c r="Q4189" s="25"/>
      <c r="R4189" s="25"/>
      <c r="S4189" s="25"/>
      <c r="T4189" s="671"/>
      <c r="U4189" s="730" t="str">
        <f t="shared" si="68"/>
        <v/>
      </c>
    </row>
    <row r="4190" spans="1:21" x14ac:dyDescent="0.25">
      <c r="A4190" s="36" t="str">
        <f>'0'!$A$4</f>
        <v>………………..</v>
      </c>
      <c r="B4190" s="37">
        <f>'0'!$A$2</f>
        <v>46112</v>
      </c>
      <c r="C4190" s="37" t="s">
        <v>1197</v>
      </c>
      <c r="D4190" s="195"/>
      <c r="E4190" s="23"/>
      <c r="F4190" s="14"/>
      <c r="G4190" s="22"/>
      <c r="H4190" s="656"/>
      <c r="I4190" s="656"/>
      <c r="J4190" s="656"/>
      <c r="K4190" s="25"/>
      <c r="L4190" s="25"/>
      <c r="M4190" s="25"/>
      <c r="N4190" s="25"/>
      <c r="O4190" s="25"/>
      <c r="P4190" s="25"/>
      <c r="Q4190" s="25"/>
      <c r="R4190" s="25"/>
      <c r="S4190" s="25"/>
      <c r="T4190" s="671"/>
      <c r="U4190" s="730" t="str">
        <f t="shared" si="68"/>
        <v/>
      </c>
    </row>
    <row r="4191" spans="1:21" x14ac:dyDescent="0.25">
      <c r="A4191" s="36" t="str">
        <f>'0'!$A$4</f>
        <v>………………..</v>
      </c>
      <c r="B4191" s="37">
        <f>'0'!$A$2</f>
        <v>46112</v>
      </c>
      <c r="C4191" s="37" t="s">
        <v>1197</v>
      </c>
      <c r="D4191" s="195"/>
      <c r="E4191" s="23"/>
      <c r="F4191" s="14"/>
      <c r="G4191" s="22"/>
      <c r="H4191" s="656"/>
      <c r="I4191" s="656"/>
      <c r="J4191" s="656"/>
      <c r="K4191" s="25"/>
      <c r="L4191" s="25"/>
      <c r="M4191" s="25"/>
      <c r="N4191" s="25"/>
      <c r="O4191" s="25"/>
      <c r="P4191" s="25"/>
      <c r="Q4191" s="25"/>
      <c r="R4191" s="25"/>
      <c r="S4191" s="25"/>
      <c r="T4191" s="671"/>
      <c r="U4191" s="730" t="str">
        <f t="shared" si="68"/>
        <v/>
      </c>
    </row>
    <row r="4192" spans="1:21" x14ac:dyDescent="0.25">
      <c r="A4192" s="36" t="str">
        <f>'0'!$A$4</f>
        <v>………………..</v>
      </c>
      <c r="B4192" s="37">
        <f>'0'!$A$2</f>
        <v>46112</v>
      </c>
      <c r="C4192" s="37" t="s">
        <v>1197</v>
      </c>
      <c r="D4192" s="195"/>
      <c r="E4192" s="23"/>
      <c r="F4192" s="14"/>
      <c r="G4192" s="22"/>
      <c r="H4192" s="656"/>
      <c r="I4192" s="656"/>
      <c r="J4192" s="656"/>
      <c r="K4192" s="25"/>
      <c r="L4192" s="25"/>
      <c r="M4192" s="25"/>
      <c r="N4192" s="25"/>
      <c r="O4192" s="25"/>
      <c r="P4192" s="25"/>
      <c r="Q4192" s="25"/>
      <c r="R4192" s="25"/>
      <c r="S4192" s="25"/>
      <c r="T4192" s="671"/>
      <c r="U4192" s="730" t="str">
        <f t="shared" si="68"/>
        <v/>
      </c>
    </row>
    <row r="4193" spans="1:21" x14ac:dyDescent="0.25">
      <c r="A4193" s="36" t="str">
        <f>'0'!$A$4</f>
        <v>………………..</v>
      </c>
      <c r="B4193" s="37">
        <f>'0'!$A$2</f>
        <v>46112</v>
      </c>
      <c r="C4193" s="37" t="s">
        <v>1197</v>
      </c>
      <c r="D4193" s="195"/>
      <c r="E4193" s="23"/>
      <c r="F4193" s="14"/>
      <c r="G4193" s="22"/>
      <c r="H4193" s="656"/>
      <c r="I4193" s="656"/>
      <c r="J4193" s="656"/>
      <c r="K4193" s="25"/>
      <c r="L4193" s="25"/>
      <c r="M4193" s="25"/>
      <c r="N4193" s="25"/>
      <c r="O4193" s="25"/>
      <c r="P4193" s="25"/>
      <c r="Q4193" s="25"/>
      <c r="R4193" s="25"/>
      <c r="S4193" s="25"/>
      <c r="T4193" s="671"/>
      <c r="U4193" s="730" t="str">
        <f t="shared" si="68"/>
        <v/>
      </c>
    </row>
    <row r="4194" spans="1:21" x14ac:dyDescent="0.25">
      <c r="A4194" s="36" t="str">
        <f>'0'!$A$4</f>
        <v>………………..</v>
      </c>
      <c r="B4194" s="37">
        <f>'0'!$A$2</f>
        <v>46112</v>
      </c>
      <c r="C4194" s="37" t="s">
        <v>1197</v>
      </c>
      <c r="D4194" s="195"/>
      <c r="E4194" s="23"/>
      <c r="F4194" s="14"/>
      <c r="G4194" s="22"/>
      <c r="H4194" s="656"/>
      <c r="I4194" s="656"/>
      <c r="J4194" s="656"/>
      <c r="K4194" s="25"/>
      <c r="L4194" s="25"/>
      <c r="M4194" s="25"/>
      <c r="N4194" s="25"/>
      <c r="O4194" s="25"/>
      <c r="P4194" s="25"/>
      <c r="Q4194" s="25"/>
      <c r="R4194" s="25"/>
      <c r="S4194" s="25"/>
      <c r="T4194" s="671"/>
      <c r="U4194" s="730" t="str">
        <f t="shared" si="68"/>
        <v/>
      </c>
    </row>
    <row r="4195" spans="1:21" x14ac:dyDescent="0.25">
      <c r="A4195" s="36" t="str">
        <f>'0'!$A$4</f>
        <v>………………..</v>
      </c>
      <c r="B4195" s="37">
        <f>'0'!$A$2</f>
        <v>46112</v>
      </c>
      <c r="C4195" s="37" t="s">
        <v>1197</v>
      </c>
      <c r="D4195" s="195"/>
      <c r="E4195" s="23"/>
      <c r="F4195" s="14"/>
      <c r="G4195" s="22"/>
      <c r="H4195" s="656"/>
      <c r="I4195" s="656"/>
      <c r="J4195" s="656"/>
      <c r="K4195" s="25"/>
      <c r="L4195" s="25"/>
      <c r="M4195" s="25"/>
      <c r="N4195" s="25"/>
      <c r="O4195" s="25"/>
      <c r="P4195" s="25"/>
      <c r="Q4195" s="25"/>
      <c r="R4195" s="25"/>
      <c r="S4195" s="25"/>
      <c r="T4195" s="671"/>
      <c r="U4195" s="730" t="str">
        <f t="shared" si="68"/>
        <v/>
      </c>
    </row>
    <row r="4196" spans="1:21" x14ac:dyDescent="0.25">
      <c r="A4196" s="36" t="str">
        <f>'0'!$A$4</f>
        <v>………………..</v>
      </c>
      <c r="B4196" s="37">
        <f>'0'!$A$2</f>
        <v>46112</v>
      </c>
      <c r="C4196" s="37" t="s">
        <v>1197</v>
      </c>
      <c r="D4196" s="195"/>
      <c r="E4196" s="23"/>
      <c r="F4196" s="14"/>
      <c r="G4196" s="22"/>
      <c r="H4196" s="656"/>
      <c r="I4196" s="656"/>
      <c r="J4196" s="656"/>
      <c r="K4196" s="25"/>
      <c r="L4196" s="25"/>
      <c r="M4196" s="25"/>
      <c r="N4196" s="25"/>
      <c r="O4196" s="25"/>
      <c r="P4196" s="25"/>
      <c r="Q4196" s="25"/>
      <c r="R4196" s="25"/>
      <c r="S4196" s="25"/>
      <c r="T4196" s="671"/>
      <c r="U4196" s="730" t="str">
        <f t="shared" si="68"/>
        <v/>
      </c>
    </row>
    <row r="4197" spans="1:21" x14ac:dyDescent="0.25">
      <c r="A4197" s="36" t="str">
        <f>'0'!$A$4</f>
        <v>………………..</v>
      </c>
      <c r="B4197" s="37">
        <f>'0'!$A$2</f>
        <v>46112</v>
      </c>
      <c r="C4197" s="37" t="s">
        <v>1197</v>
      </c>
      <c r="D4197" s="195"/>
      <c r="E4197" s="23"/>
      <c r="F4197" s="14"/>
      <c r="G4197" s="22"/>
      <c r="H4197" s="656"/>
      <c r="I4197" s="656"/>
      <c r="J4197" s="656"/>
      <c r="K4197" s="25"/>
      <c r="L4197" s="25"/>
      <c r="M4197" s="25"/>
      <c r="N4197" s="25"/>
      <c r="O4197" s="25"/>
      <c r="P4197" s="25"/>
      <c r="Q4197" s="25"/>
      <c r="R4197" s="25"/>
      <c r="S4197" s="25"/>
      <c r="T4197" s="671"/>
      <c r="U4197" s="730" t="str">
        <f t="shared" si="68"/>
        <v/>
      </c>
    </row>
    <row r="4198" spans="1:21" x14ac:dyDescent="0.25">
      <c r="A4198" s="36" t="str">
        <f>'0'!$A$4</f>
        <v>………………..</v>
      </c>
      <c r="B4198" s="37">
        <f>'0'!$A$2</f>
        <v>46112</v>
      </c>
      <c r="C4198" s="37" t="s">
        <v>1197</v>
      </c>
      <c r="D4198" s="195"/>
      <c r="E4198" s="23"/>
      <c r="F4198" s="14"/>
      <c r="G4198" s="22"/>
      <c r="H4198" s="656"/>
      <c r="I4198" s="656"/>
      <c r="J4198" s="656"/>
      <c r="K4198" s="25"/>
      <c r="L4198" s="25"/>
      <c r="M4198" s="25"/>
      <c r="N4198" s="25"/>
      <c r="O4198" s="25"/>
      <c r="P4198" s="25"/>
      <c r="Q4198" s="25"/>
      <c r="R4198" s="25"/>
      <c r="S4198" s="25"/>
      <c r="T4198" s="671"/>
      <c r="U4198" s="730" t="str">
        <f t="shared" si="68"/>
        <v/>
      </c>
    </row>
    <row r="4199" spans="1:21" x14ac:dyDescent="0.25">
      <c r="A4199" s="36" t="str">
        <f>'0'!$A$4</f>
        <v>………………..</v>
      </c>
      <c r="B4199" s="37">
        <f>'0'!$A$2</f>
        <v>46112</v>
      </c>
      <c r="C4199" s="37" t="s">
        <v>1197</v>
      </c>
      <c r="D4199" s="195"/>
      <c r="E4199" s="23"/>
      <c r="F4199" s="14"/>
      <c r="G4199" s="22"/>
      <c r="H4199" s="656"/>
      <c r="I4199" s="656"/>
      <c r="J4199" s="656"/>
      <c r="K4199" s="25"/>
      <c r="L4199" s="25"/>
      <c r="M4199" s="25"/>
      <c r="N4199" s="25"/>
      <c r="O4199" s="25"/>
      <c r="P4199" s="25"/>
      <c r="Q4199" s="25"/>
      <c r="R4199" s="25"/>
      <c r="S4199" s="25"/>
      <c r="T4199" s="671"/>
      <c r="U4199" s="730" t="str">
        <f t="shared" si="68"/>
        <v/>
      </c>
    </row>
    <row r="4200" spans="1:21" x14ac:dyDescent="0.25">
      <c r="A4200" s="36" t="str">
        <f>'0'!$A$4</f>
        <v>………………..</v>
      </c>
      <c r="B4200" s="37">
        <f>'0'!$A$2</f>
        <v>46112</v>
      </c>
      <c r="C4200" s="37" t="s">
        <v>1197</v>
      </c>
      <c r="D4200" s="195"/>
      <c r="E4200" s="23"/>
      <c r="F4200" s="14"/>
      <c r="G4200" s="22"/>
      <c r="H4200" s="656"/>
      <c r="I4200" s="656"/>
      <c r="J4200" s="656"/>
      <c r="K4200" s="25"/>
      <c r="L4200" s="25"/>
      <c r="M4200" s="25"/>
      <c r="N4200" s="25"/>
      <c r="O4200" s="25"/>
      <c r="P4200" s="25"/>
      <c r="Q4200" s="25"/>
      <c r="R4200" s="25"/>
      <c r="S4200" s="25"/>
      <c r="T4200" s="671"/>
      <c r="U4200" s="730" t="str">
        <f t="shared" si="68"/>
        <v/>
      </c>
    </row>
    <row r="4201" spans="1:21" x14ac:dyDescent="0.25">
      <c r="A4201" s="36" t="str">
        <f>'0'!$A$4</f>
        <v>………………..</v>
      </c>
      <c r="B4201" s="37">
        <f>'0'!$A$2</f>
        <v>46112</v>
      </c>
      <c r="C4201" s="37" t="s">
        <v>1197</v>
      </c>
      <c r="D4201" s="195"/>
      <c r="E4201" s="23"/>
      <c r="F4201" s="14"/>
      <c r="G4201" s="22"/>
      <c r="H4201" s="656"/>
      <c r="I4201" s="656"/>
      <c r="J4201" s="656"/>
      <c r="K4201" s="25"/>
      <c r="L4201" s="25"/>
      <c r="M4201" s="25"/>
      <c r="N4201" s="25"/>
      <c r="O4201" s="25"/>
      <c r="P4201" s="25"/>
      <c r="Q4201" s="25"/>
      <c r="R4201" s="25"/>
      <c r="S4201" s="25"/>
      <c r="T4201" s="671"/>
      <c r="U4201" s="730" t="str">
        <f t="shared" si="68"/>
        <v/>
      </c>
    </row>
    <row r="4202" spans="1:21" x14ac:dyDescent="0.25">
      <c r="A4202" s="36" t="str">
        <f>'0'!$A$4</f>
        <v>………………..</v>
      </c>
      <c r="B4202" s="37">
        <f>'0'!$A$2</f>
        <v>46112</v>
      </c>
      <c r="C4202" s="37" t="s">
        <v>1197</v>
      </c>
      <c r="D4202" s="195"/>
      <c r="E4202" s="23"/>
      <c r="F4202" s="14"/>
      <c r="G4202" s="22"/>
      <c r="H4202" s="656"/>
      <c r="I4202" s="656"/>
      <c r="J4202" s="656"/>
      <c r="K4202" s="25"/>
      <c r="L4202" s="25"/>
      <c r="M4202" s="25"/>
      <c r="N4202" s="25"/>
      <c r="O4202" s="25"/>
      <c r="P4202" s="25"/>
      <c r="Q4202" s="25"/>
      <c r="R4202" s="25"/>
      <c r="S4202" s="25"/>
      <c r="T4202" s="671"/>
      <c r="U4202" s="730" t="str">
        <f t="shared" si="68"/>
        <v/>
      </c>
    </row>
    <row r="4203" spans="1:21" x14ac:dyDescent="0.25">
      <c r="A4203" s="36" t="str">
        <f>'0'!$A$4</f>
        <v>………………..</v>
      </c>
      <c r="B4203" s="37">
        <f>'0'!$A$2</f>
        <v>46112</v>
      </c>
      <c r="C4203" s="37" t="s">
        <v>1197</v>
      </c>
      <c r="D4203" s="195"/>
      <c r="E4203" s="23"/>
      <c r="F4203" s="14"/>
      <c r="G4203" s="22"/>
      <c r="H4203" s="656"/>
      <c r="I4203" s="656"/>
      <c r="J4203" s="656"/>
      <c r="K4203" s="25"/>
      <c r="L4203" s="25"/>
      <c r="M4203" s="25"/>
      <c r="N4203" s="25"/>
      <c r="O4203" s="25"/>
      <c r="P4203" s="25"/>
      <c r="Q4203" s="25"/>
      <c r="R4203" s="25"/>
      <c r="S4203" s="25"/>
      <c r="T4203" s="671"/>
      <c r="U4203" s="730" t="str">
        <f t="shared" si="68"/>
        <v/>
      </c>
    </row>
    <row r="4204" spans="1:21" x14ac:dyDescent="0.25">
      <c r="A4204" s="36" t="str">
        <f>'0'!$A$4</f>
        <v>………………..</v>
      </c>
      <c r="B4204" s="37">
        <f>'0'!$A$2</f>
        <v>46112</v>
      </c>
      <c r="C4204" s="37" t="s">
        <v>1197</v>
      </c>
      <c r="D4204" s="195"/>
      <c r="E4204" s="23"/>
      <c r="F4204" s="14"/>
      <c r="G4204" s="22"/>
      <c r="H4204" s="656"/>
      <c r="I4204" s="656"/>
      <c r="J4204" s="656"/>
      <c r="K4204" s="25"/>
      <c r="L4204" s="25"/>
      <c r="M4204" s="25"/>
      <c r="N4204" s="25"/>
      <c r="O4204" s="25"/>
      <c r="P4204" s="25"/>
      <c r="Q4204" s="25"/>
      <c r="R4204" s="25"/>
      <c r="S4204" s="25"/>
      <c r="T4204" s="671"/>
      <c r="U4204" s="730" t="str">
        <f t="shared" si="68"/>
        <v/>
      </c>
    </row>
    <row r="4205" spans="1:21" x14ac:dyDescent="0.25">
      <c r="A4205" s="36" t="str">
        <f>'0'!$A$4</f>
        <v>………………..</v>
      </c>
      <c r="B4205" s="37">
        <f>'0'!$A$2</f>
        <v>46112</v>
      </c>
      <c r="C4205" s="37" t="s">
        <v>1197</v>
      </c>
      <c r="D4205" s="195"/>
      <c r="E4205" s="23"/>
      <c r="F4205" s="14"/>
      <c r="G4205" s="22"/>
      <c r="H4205" s="656"/>
      <c r="I4205" s="656"/>
      <c r="J4205" s="656"/>
      <c r="K4205" s="25"/>
      <c r="L4205" s="25"/>
      <c r="M4205" s="25"/>
      <c r="N4205" s="25"/>
      <c r="O4205" s="25"/>
      <c r="P4205" s="25"/>
      <c r="Q4205" s="25"/>
      <c r="R4205" s="25"/>
      <c r="S4205" s="25"/>
      <c r="T4205" s="671"/>
      <c r="U4205" s="730" t="str">
        <f t="shared" si="68"/>
        <v/>
      </c>
    </row>
    <row r="4206" spans="1:21" x14ac:dyDescent="0.25">
      <c r="A4206" s="36" t="str">
        <f>'0'!$A$4</f>
        <v>………………..</v>
      </c>
      <c r="B4206" s="37">
        <f>'0'!$A$2</f>
        <v>46112</v>
      </c>
      <c r="C4206" s="37" t="s">
        <v>1197</v>
      </c>
      <c r="D4206" s="195"/>
      <c r="E4206" s="23"/>
      <c r="F4206" s="14"/>
      <c r="G4206" s="22"/>
      <c r="H4206" s="656"/>
      <c r="I4206" s="656"/>
      <c r="J4206" s="656"/>
      <c r="K4206" s="25"/>
      <c r="L4206" s="25"/>
      <c r="M4206" s="25"/>
      <c r="N4206" s="25"/>
      <c r="O4206" s="25"/>
      <c r="P4206" s="25"/>
      <c r="Q4206" s="25"/>
      <c r="R4206" s="25"/>
      <c r="S4206" s="25"/>
      <c r="T4206" s="671"/>
      <c r="U4206" s="730" t="str">
        <f t="shared" si="68"/>
        <v/>
      </c>
    </row>
    <row r="4207" spans="1:21" x14ac:dyDescent="0.25">
      <c r="A4207" s="36" t="str">
        <f>'0'!$A$4</f>
        <v>………………..</v>
      </c>
      <c r="B4207" s="37">
        <f>'0'!$A$2</f>
        <v>46112</v>
      </c>
      <c r="C4207" s="37" t="s">
        <v>1197</v>
      </c>
      <c r="D4207" s="195"/>
      <c r="E4207" s="23"/>
      <c r="F4207" s="14"/>
      <c r="G4207" s="22"/>
      <c r="H4207" s="656"/>
      <c r="I4207" s="656"/>
      <c r="J4207" s="656"/>
      <c r="K4207" s="25"/>
      <c r="L4207" s="25"/>
      <c r="M4207" s="25"/>
      <c r="N4207" s="25"/>
      <c r="O4207" s="25"/>
      <c r="P4207" s="25"/>
      <c r="Q4207" s="25"/>
      <c r="R4207" s="25"/>
      <c r="S4207" s="25"/>
      <c r="T4207" s="671"/>
      <c r="U4207" s="730" t="str">
        <f t="shared" si="68"/>
        <v/>
      </c>
    </row>
    <row r="4208" spans="1:21" x14ac:dyDescent="0.25">
      <c r="A4208" s="36" t="str">
        <f>'0'!$A$4</f>
        <v>………………..</v>
      </c>
      <c r="B4208" s="37">
        <f>'0'!$A$2</f>
        <v>46112</v>
      </c>
      <c r="C4208" s="37" t="s">
        <v>1197</v>
      </c>
      <c r="D4208" s="195"/>
      <c r="E4208" s="23"/>
      <c r="F4208" s="14"/>
      <c r="G4208" s="22"/>
      <c r="H4208" s="656"/>
      <c r="I4208" s="656"/>
      <c r="J4208" s="656"/>
      <c r="K4208" s="25"/>
      <c r="L4208" s="25"/>
      <c r="M4208" s="25"/>
      <c r="N4208" s="25"/>
      <c r="O4208" s="25"/>
      <c r="P4208" s="25"/>
      <c r="Q4208" s="25"/>
      <c r="R4208" s="25"/>
      <c r="S4208" s="25"/>
      <c r="T4208" s="671"/>
      <c r="U4208" s="730" t="str">
        <f t="shared" si="68"/>
        <v/>
      </c>
    </row>
    <row r="4209" spans="1:21" x14ac:dyDescent="0.25">
      <c r="A4209" s="36" t="str">
        <f>'0'!$A$4</f>
        <v>………………..</v>
      </c>
      <c r="B4209" s="37">
        <f>'0'!$A$2</f>
        <v>46112</v>
      </c>
      <c r="C4209" s="37" t="s">
        <v>1197</v>
      </c>
      <c r="D4209" s="195"/>
      <c r="E4209" s="23"/>
      <c r="F4209" s="14"/>
      <c r="G4209" s="22"/>
      <c r="H4209" s="656"/>
      <c r="I4209" s="656"/>
      <c r="J4209" s="656"/>
      <c r="K4209" s="25"/>
      <c r="L4209" s="25"/>
      <c r="M4209" s="25"/>
      <c r="N4209" s="25"/>
      <c r="O4209" s="25"/>
      <c r="P4209" s="25"/>
      <c r="Q4209" s="25"/>
      <c r="R4209" s="25"/>
      <c r="S4209" s="25"/>
      <c r="T4209" s="671"/>
      <c r="U4209" s="730" t="str">
        <f t="shared" si="68"/>
        <v/>
      </c>
    </row>
    <row r="4210" spans="1:21" x14ac:dyDescent="0.25">
      <c r="A4210" s="36" t="str">
        <f>'0'!$A$4</f>
        <v>………………..</v>
      </c>
      <c r="B4210" s="37">
        <f>'0'!$A$2</f>
        <v>46112</v>
      </c>
      <c r="C4210" s="37" t="s">
        <v>1197</v>
      </c>
      <c r="D4210" s="195"/>
      <c r="E4210" s="23"/>
      <c r="F4210" s="14"/>
      <c r="G4210" s="22"/>
      <c r="H4210" s="656"/>
      <c r="I4210" s="656"/>
      <c r="J4210" s="656"/>
      <c r="K4210" s="25"/>
      <c r="L4210" s="25"/>
      <c r="M4210" s="25"/>
      <c r="N4210" s="25"/>
      <c r="O4210" s="25"/>
      <c r="P4210" s="25"/>
      <c r="Q4210" s="25"/>
      <c r="R4210" s="25"/>
      <c r="S4210" s="25"/>
      <c r="T4210" s="671"/>
      <c r="U4210" s="730" t="str">
        <f t="shared" si="68"/>
        <v/>
      </c>
    </row>
    <row r="4211" spans="1:21" x14ac:dyDescent="0.25">
      <c r="A4211" s="36" t="str">
        <f>'0'!$A$4</f>
        <v>………………..</v>
      </c>
      <c r="B4211" s="37">
        <f>'0'!$A$2</f>
        <v>46112</v>
      </c>
      <c r="C4211" s="37" t="s">
        <v>1197</v>
      </c>
      <c r="D4211" s="195"/>
      <c r="E4211" s="23"/>
      <c r="F4211" s="14"/>
      <c r="G4211" s="22"/>
      <c r="H4211" s="656"/>
      <c r="I4211" s="656"/>
      <c r="J4211" s="656"/>
      <c r="K4211" s="25"/>
      <c r="L4211" s="25"/>
      <c r="M4211" s="25"/>
      <c r="N4211" s="25"/>
      <c r="O4211" s="25"/>
      <c r="P4211" s="25"/>
      <c r="Q4211" s="25"/>
      <c r="R4211" s="25"/>
      <c r="S4211" s="25"/>
      <c r="T4211" s="671"/>
      <c r="U4211" s="730" t="str">
        <f t="shared" si="68"/>
        <v/>
      </c>
    </row>
    <row r="4212" spans="1:21" x14ac:dyDescent="0.25">
      <c r="A4212" s="36" t="str">
        <f>'0'!$A$4</f>
        <v>………………..</v>
      </c>
      <c r="B4212" s="37">
        <f>'0'!$A$2</f>
        <v>46112</v>
      </c>
      <c r="C4212" s="37" t="s">
        <v>1197</v>
      </c>
      <c r="D4212" s="195"/>
      <c r="E4212" s="23"/>
      <c r="F4212" s="14"/>
      <c r="G4212" s="22"/>
      <c r="H4212" s="656"/>
      <c r="I4212" s="656"/>
      <c r="J4212" s="656"/>
      <c r="K4212" s="25"/>
      <c r="L4212" s="25"/>
      <c r="M4212" s="25"/>
      <c r="N4212" s="25"/>
      <c r="O4212" s="25"/>
      <c r="P4212" s="25"/>
      <c r="Q4212" s="25"/>
      <c r="R4212" s="25"/>
      <c r="S4212" s="25"/>
      <c r="T4212" s="671"/>
      <c r="U4212" s="730" t="str">
        <f t="shared" si="68"/>
        <v/>
      </c>
    </row>
    <row r="4213" spans="1:21" x14ac:dyDescent="0.25">
      <c r="A4213" s="36" t="str">
        <f>'0'!$A$4</f>
        <v>………………..</v>
      </c>
      <c r="B4213" s="37">
        <f>'0'!$A$2</f>
        <v>46112</v>
      </c>
      <c r="C4213" s="37" t="s">
        <v>1197</v>
      </c>
      <c r="D4213" s="195"/>
      <c r="E4213" s="23"/>
      <c r="F4213" s="14"/>
      <c r="G4213" s="22"/>
      <c r="H4213" s="656"/>
      <c r="I4213" s="656"/>
      <c r="J4213" s="656"/>
      <c r="K4213" s="25"/>
      <c r="L4213" s="25"/>
      <c r="M4213" s="25"/>
      <c r="N4213" s="25"/>
      <c r="O4213" s="25"/>
      <c r="P4213" s="25"/>
      <c r="Q4213" s="25"/>
      <c r="R4213" s="25"/>
      <c r="S4213" s="25"/>
      <c r="T4213" s="671"/>
      <c r="U4213" s="730" t="str">
        <f t="shared" si="68"/>
        <v/>
      </c>
    </row>
    <row r="4214" spans="1:21" x14ac:dyDescent="0.25">
      <c r="A4214" s="36" t="str">
        <f>'0'!$A$4</f>
        <v>………………..</v>
      </c>
      <c r="B4214" s="37">
        <f>'0'!$A$2</f>
        <v>46112</v>
      </c>
      <c r="C4214" s="37" t="s">
        <v>1197</v>
      </c>
      <c r="D4214" s="195"/>
      <c r="E4214" s="23"/>
      <c r="F4214" s="14"/>
      <c r="G4214" s="22"/>
      <c r="H4214" s="656"/>
      <c r="I4214" s="656"/>
      <c r="J4214" s="656"/>
      <c r="K4214" s="25"/>
      <c r="L4214" s="25"/>
      <c r="M4214" s="25"/>
      <c r="N4214" s="25"/>
      <c r="O4214" s="25"/>
      <c r="P4214" s="25"/>
      <c r="Q4214" s="25"/>
      <c r="R4214" s="25"/>
      <c r="S4214" s="25"/>
      <c r="T4214" s="671"/>
      <c r="U4214" s="730" t="str">
        <f t="shared" si="68"/>
        <v/>
      </c>
    </row>
    <row r="4215" spans="1:21" x14ac:dyDescent="0.25">
      <c r="A4215" s="36" t="str">
        <f>'0'!$A$4</f>
        <v>………………..</v>
      </c>
      <c r="B4215" s="37">
        <f>'0'!$A$2</f>
        <v>46112</v>
      </c>
      <c r="C4215" s="37" t="s">
        <v>1197</v>
      </c>
      <c r="D4215" s="195"/>
      <c r="E4215" s="23"/>
      <c r="F4215" s="14"/>
      <c r="G4215" s="22"/>
      <c r="H4215" s="656"/>
      <c r="I4215" s="656"/>
      <c r="J4215" s="656"/>
      <c r="K4215" s="25"/>
      <c r="L4215" s="25"/>
      <c r="M4215" s="25"/>
      <c r="N4215" s="25"/>
      <c r="O4215" s="25"/>
      <c r="P4215" s="25"/>
      <c r="Q4215" s="25"/>
      <c r="R4215" s="25"/>
      <c r="S4215" s="25"/>
      <c r="T4215" s="671"/>
      <c r="U4215" s="730" t="str">
        <f t="shared" si="68"/>
        <v/>
      </c>
    </row>
    <row r="4216" spans="1:21" x14ac:dyDescent="0.25">
      <c r="A4216" s="36" t="str">
        <f>'0'!$A$4</f>
        <v>………………..</v>
      </c>
      <c r="B4216" s="37">
        <f>'0'!$A$2</f>
        <v>46112</v>
      </c>
      <c r="C4216" s="37" t="s">
        <v>1197</v>
      </c>
      <c r="D4216" s="195"/>
      <c r="E4216" s="23"/>
      <c r="F4216" s="14"/>
      <c r="G4216" s="22"/>
      <c r="H4216" s="656"/>
      <c r="I4216" s="656"/>
      <c r="J4216" s="656"/>
      <c r="K4216" s="25"/>
      <c r="L4216" s="25"/>
      <c r="M4216" s="25"/>
      <c r="N4216" s="25"/>
      <c r="O4216" s="25"/>
      <c r="P4216" s="25"/>
      <c r="Q4216" s="25"/>
      <c r="R4216" s="25"/>
      <c r="S4216" s="25"/>
      <c r="T4216" s="671"/>
      <c r="U4216" s="730" t="str">
        <f t="shared" si="68"/>
        <v/>
      </c>
    </row>
    <row r="4217" spans="1:21" x14ac:dyDescent="0.25">
      <c r="A4217" s="36" t="str">
        <f>'0'!$A$4</f>
        <v>………………..</v>
      </c>
      <c r="B4217" s="37">
        <f>'0'!$A$2</f>
        <v>46112</v>
      </c>
      <c r="C4217" s="37" t="s">
        <v>1197</v>
      </c>
      <c r="D4217" s="195"/>
      <c r="E4217" s="23"/>
      <c r="F4217" s="14"/>
      <c r="G4217" s="22"/>
      <c r="H4217" s="656"/>
      <c r="I4217" s="656"/>
      <c r="J4217" s="656"/>
      <c r="K4217" s="25"/>
      <c r="L4217" s="25"/>
      <c r="M4217" s="25"/>
      <c r="N4217" s="25"/>
      <c r="O4217" s="25"/>
      <c r="P4217" s="25"/>
      <c r="Q4217" s="25"/>
      <c r="R4217" s="25"/>
      <c r="S4217" s="25"/>
      <c r="T4217" s="671"/>
      <c r="U4217" s="730" t="str">
        <f t="shared" si="68"/>
        <v/>
      </c>
    </row>
    <row r="4218" spans="1:21" x14ac:dyDescent="0.25">
      <c r="A4218" s="36" t="str">
        <f>'0'!$A$4</f>
        <v>………………..</v>
      </c>
      <c r="B4218" s="37">
        <f>'0'!$A$2</f>
        <v>46112</v>
      </c>
      <c r="C4218" s="37" t="s">
        <v>1197</v>
      </c>
      <c r="D4218" s="195"/>
      <c r="E4218" s="23"/>
      <c r="F4218" s="14"/>
      <c r="G4218" s="22"/>
      <c r="H4218" s="656"/>
      <c r="I4218" s="656"/>
      <c r="J4218" s="656"/>
      <c r="K4218" s="25"/>
      <c r="L4218" s="25"/>
      <c r="M4218" s="25"/>
      <c r="N4218" s="25"/>
      <c r="O4218" s="25"/>
      <c r="P4218" s="25"/>
      <c r="Q4218" s="25"/>
      <c r="R4218" s="25"/>
      <c r="S4218" s="25"/>
      <c r="T4218" s="671"/>
      <c r="U4218" s="730" t="str">
        <f t="shared" si="68"/>
        <v/>
      </c>
    </row>
    <row r="4219" spans="1:21" x14ac:dyDescent="0.25">
      <c r="A4219" s="36" t="str">
        <f>'0'!$A$4</f>
        <v>………………..</v>
      </c>
      <c r="B4219" s="37">
        <f>'0'!$A$2</f>
        <v>46112</v>
      </c>
      <c r="C4219" s="37" t="s">
        <v>1197</v>
      </c>
      <c r="D4219" s="195"/>
      <c r="E4219" s="23"/>
      <c r="F4219" s="14"/>
      <c r="G4219" s="22"/>
      <c r="H4219" s="656"/>
      <c r="I4219" s="656"/>
      <c r="J4219" s="656"/>
      <c r="K4219" s="25"/>
      <c r="L4219" s="25"/>
      <c r="M4219" s="25"/>
      <c r="N4219" s="25"/>
      <c r="O4219" s="25"/>
      <c r="P4219" s="25"/>
      <c r="Q4219" s="25"/>
      <c r="R4219" s="25"/>
      <c r="S4219" s="25"/>
      <c r="T4219" s="671"/>
      <c r="U4219" s="730" t="str">
        <f t="shared" si="68"/>
        <v/>
      </c>
    </row>
    <row r="4220" spans="1:21" x14ac:dyDescent="0.25">
      <c r="A4220" s="36" t="str">
        <f>'0'!$A$4</f>
        <v>………………..</v>
      </c>
      <c r="B4220" s="37">
        <f>'0'!$A$2</f>
        <v>46112</v>
      </c>
      <c r="C4220" s="37" t="s">
        <v>1197</v>
      </c>
      <c r="D4220" s="195"/>
      <c r="E4220" s="23"/>
      <c r="F4220" s="14"/>
      <c r="G4220" s="22"/>
      <c r="H4220" s="656"/>
      <c r="I4220" s="656"/>
      <c r="J4220" s="656"/>
      <c r="K4220" s="25"/>
      <c r="L4220" s="25"/>
      <c r="M4220" s="25"/>
      <c r="N4220" s="25"/>
      <c r="O4220" s="25"/>
      <c r="P4220" s="25"/>
      <c r="Q4220" s="25"/>
      <c r="R4220" s="25"/>
      <c r="S4220" s="25"/>
      <c r="T4220" s="671"/>
      <c r="U4220" s="730" t="str">
        <f t="shared" si="68"/>
        <v/>
      </c>
    </row>
    <row r="4221" spans="1:21" x14ac:dyDescent="0.25">
      <c r="A4221" s="36" t="str">
        <f>'0'!$A$4</f>
        <v>………………..</v>
      </c>
      <c r="B4221" s="37">
        <f>'0'!$A$2</f>
        <v>46112</v>
      </c>
      <c r="C4221" s="37" t="s">
        <v>1197</v>
      </c>
      <c r="D4221" s="195"/>
      <c r="E4221" s="23"/>
      <c r="F4221" s="14"/>
      <c r="G4221" s="22"/>
      <c r="H4221" s="656"/>
      <c r="I4221" s="656"/>
      <c r="J4221" s="656"/>
      <c r="K4221" s="25"/>
      <c r="L4221" s="25"/>
      <c r="M4221" s="25"/>
      <c r="N4221" s="25"/>
      <c r="O4221" s="25"/>
      <c r="P4221" s="25"/>
      <c r="Q4221" s="25"/>
      <c r="R4221" s="25"/>
      <c r="S4221" s="25"/>
      <c r="T4221" s="671"/>
      <c r="U4221" s="730" t="str">
        <f t="shared" si="68"/>
        <v/>
      </c>
    </row>
    <row r="4222" spans="1:21" x14ac:dyDescent="0.25">
      <c r="A4222" s="36" t="str">
        <f>'0'!$A$4</f>
        <v>………………..</v>
      </c>
      <c r="B4222" s="37">
        <f>'0'!$A$2</f>
        <v>46112</v>
      </c>
      <c r="C4222" s="37" t="s">
        <v>1197</v>
      </c>
      <c r="D4222" s="195"/>
      <c r="E4222" s="23"/>
      <c r="F4222" s="14"/>
      <c r="G4222" s="22"/>
      <c r="H4222" s="656"/>
      <c r="I4222" s="656"/>
      <c r="J4222" s="656"/>
      <c r="K4222" s="25"/>
      <c r="L4222" s="25"/>
      <c r="M4222" s="25"/>
      <c r="N4222" s="25"/>
      <c r="O4222" s="25"/>
      <c r="P4222" s="25"/>
      <c r="Q4222" s="25"/>
      <c r="R4222" s="25"/>
      <c r="S4222" s="25"/>
      <c r="T4222" s="671"/>
      <c r="U4222" s="730" t="str">
        <f t="shared" si="68"/>
        <v/>
      </c>
    </row>
    <row r="4223" spans="1:21" x14ac:dyDescent="0.25">
      <c r="A4223" s="36" t="str">
        <f>'0'!$A$4</f>
        <v>………………..</v>
      </c>
      <c r="B4223" s="37">
        <f>'0'!$A$2</f>
        <v>46112</v>
      </c>
      <c r="C4223" s="37" t="s">
        <v>1197</v>
      </c>
      <c r="D4223" s="195"/>
      <c r="E4223" s="23"/>
      <c r="F4223" s="14"/>
      <c r="G4223" s="22"/>
      <c r="H4223" s="656"/>
      <c r="I4223" s="656"/>
      <c r="J4223" s="656"/>
      <c r="K4223" s="25"/>
      <c r="L4223" s="25"/>
      <c r="M4223" s="25"/>
      <c r="N4223" s="25"/>
      <c r="O4223" s="25"/>
      <c r="P4223" s="25"/>
      <c r="Q4223" s="25"/>
      <c r="R4223" s="25"/>
      <c r="S4223" s="25"/>
      <c r="T4223" s="671"/>
      <c r="U4223" s="730" t="str">
        <f t="shared" si="68"/>
        <v/>
      </c>
    </row>
    <row r="4224" spans="1:21" x14ac:dyDescent="0.25">
      <c r="A4224" s="36" t="str">
        <f>'0'!$A$4</f>
        <v>………………..</v>
      </c>
      <c r="B4224" s="37">
        <f>'0'!$A$2</f>
        <v>46112</v>
      </c>
      <c r="C4224" s="37" t="s">
        <v>1197</v>
      </c>
      <c r="D4224" s="195"/>
      <c r="E4224" s="23"/>
      <c r="F4224" s="14"/>
      <c r="G4224" s="22"/>
      <c r="H4224" s="656"/>
      <c r="I4224" s="656"/>
      <c r="J4224" s="656"/>
      <c r="K4224" s="25"/>
      <c r="L4224" s="25"/>
      <c r="M4224" s="25"/>
      <c r="N4224" s="25"/>
      <c r="O4224" s="25"/>
      <c r="P4224" s="25"/>
      <c r="Q4224" s="25"/>
      <c r="R4224" s="25"/>
      <c r="S4224" s="25"/>
      <c r="T4224" s="671"/>
      <c r="U4224" s="730" t="str">
        <f t="shared" si="68"/>
        <v/>
      </c>
    </row>
    <row r="4225" spans="1:21" x14ac:dyDescent="0.25">
      <c r="A4225" s="36" t="str">
        <f>'0'!$A$4</f>
        <v>………………..</v>
      </c>
      <c r="B4225" s="37">
        <f>'0'!$A$2</f>
        <v>46112</v>
      </c>
      <c r="C4225" s="37" t="s">
        <v>1197</v>
      </c>
      <c r="D4225" s="195"/>
      <c r="E4225" s="23"/>
      <c r="F4225" s="14"/>
      <c r="G4225" s="22"/>
      <c r="H4225" s="656"/>
      <c r="I4225" s="656"/>
      <c r="J4225" s="656"/>
      <c r="K4225" s="25"/>
      <c r="L4225" s="25"/>
      <c r="M4225" s="25"/>
      <c r="N4225" s="25"/>
      <c r="O4225" s="25"/>
      <c r="P4225" s="25"/>
      <c r="Q4225" s="25"/>
      <c r="R4225" s="25"/>
      <c r="S4225" s="25"/>
      <c r="T4225" s="671"/>
      <c r="U4225" s="730" t="str">
        <f t="shared" si="68"/>
        <v/>
      </c>
    </row>
    <row r="4226" spans="1:21" x14ac:dyDescent="0.25">
      <c r="A4226" s="36" t="str">
        <f>'0'!$A$4</f>
        <v>………………..</v>
      </c>
      <c r="B4226" s="37">
        <f>'0'!$A$2</f>
        <v>46112</v>
      </c>
      <c r="C4226" s="37" t="s">
        <v>1197</v>
      </c>
      <c r="D4226" s="195"/>
      <c r="E4226" s="23"/>
      <c r="F4226" s="14"/>
      <c r="G4226" s="22"/>
      <c r="H4226" s="656"/>
      <c r="I4226" s="656"/>
      <c r="J4226" s="656"/>
      <c r="K4226" s="25"/>
      <c r="L4226" s="25"/>
      <c r="M4226" s="25"/>
      <c r="N4226" s="25"/>
      <c r="O4226" s="25"/>
      <c r="P4226" s="25"/>
      <c r="Q4226" s="25"/>
      <c r="R4226" s="25"/>
      <c r="S4226" s="25"/>
      <c r="T4226" s="671"/>
      <c r="U4226" s="730" t="str">
        <f t="shared" si="68"/>
        <v/>
      </c>
    </row>
    <row r="4227" spans="1:21" x14ac:dyDescent="0.25">
      <c r="A4227" s="36" t="str">
        <f>'0'!$A$4</f>
        <v>………………..</v>
      </c>
      <c r="B4227" s="37">
        <f>'0'!$A$2</f>
        <v>46112</v>
      </c>
      <c r="C4227" s="37" t="s">
        <v>1197</v>
      </c>
      <c r="D4227" s="195"/>
      <c r="E4227" s="23"/>
      <c r="F4227" s="14"/>
      <c r="G4227" s="22"/>
      <c r="H4227" s="656"/>
      <c r="I4227" s="656"/>
      <c r="J4227" s="656"/>
      <c r="K4227" s="25"/>
      <c r="L4227" s="25"/>
      <c r="M4227" s="25"/>
      <c r="N4227" s="25"/>
      <c r="O4227" s="25"/>
      <c r="P4227" s="25"/>
      <c r="Q4227" s="25"/>
      <c r="R4227" s="25"/>
      <c r="S4227" s="25"/>
      <c r="T4227" s="671"/>
      <c r="U4227" s="730" t="str">
        <f t="shared" si="68"/>
        <v/>
      </c>
    </row>
    <row r="4228" spans="1:21" x14ac:dyDescent="0.25">
      <c r="A4228" s="36" t="str">
        <f>'0'!$A$4</f>
        <v>………………..</v>
      </c>
      <c r="B4228" s="37">
        <f>'0'!$A$2</f>
        <v>46112</v>
      </c>
      <c r="C4228" s="37" t="s">
        <v>1197</v>
      </c>
      <c r="D4228" s="195"/>
      <c r="E4228" s="23"/>
      <c r="F4228" s="14"/>
      <c r="G4228" s="22"/>
      <c r="H4228" s="656"/>
      <c r="I4228" s="656"/>
      <c r="J4228" s="656"/>
      <c r="K4228" s="25"/>
      <c r="L4228" s="25"/>
      <c r="M4228" s="25"/>
      <c r="N4228" s="25"/>
      <c r="O4228" s="25"/>
      <c r="P4228" s="25"/>
      <c r="Q4228" s="25"/>
      <c r="R4228" s="25"/>
      <c r="S4228" s="25"/>
      <c r="T4228" s="671"/>
      <c r="U4228" s="730" t="str">
        <f t="shared" si="68"/>
        <v/>
      </c>
    </row>
    <row r="4229" spans="1:21" x14ac:dyDescent="0.25">
      <c r="A4229" s="36" t="str">
        <f>'0'!$A$4</f>
        <v>………………..</v>
      </c>
      <c r="B4229" s="37">
        <f>'0'!$A$2</f>
        <v>46112</v>
      </c>
      <c r="C4229" s="37" t="s">
        <v>1197</v>
      </c>
      <c r="D4229" s="195"/>
      <c r="E4229" s="23"/>
      <c r="F4229" s="14"/>
      <c r="G4229" s="22"/>
      <c r="H4229" s="656"/>
      <c r="I4229" s="656"/>
      <c r="J4229" s="656"/>
      <c r="K4229" s="25"/>
      <c r="L4229" s="25"/>
      <c r="M4229" s="25"/>
      <c r="N4229" s="25"/>
      <c r="O4229" s="25"/>
      <c r="P4229" s="25"/>
      <c r="Q4229" s="25"/>
      <c r="R4229" s="25"/>
      <c r="S4229" s="25"/>
      <c r="T4229" s="671"/>
      <c r="U4229" s="730" t="str">
        <f t="shared" si="68"/>
        <v/>
      </c>
    </row>
    <row r="4230" spans="1:21" x14ac:dyDescent="0.25">
      <c r="A4230" s="36" t="str">
        <f>'0'!$A$4</f>
        <v>………………..</v>
      </c>
      <c r="B4230" s="37">
        <f>'0'!$A$2</f>
        <v>46112</v>
      </c>
      <c r="C4230" s="37" t="s">
        <v>1197</v>
      </c>
      <c r="D4230" s="195"/>
      <c r="E4230" s="23"/>
      <c r="F4230" s="14"/>
      <c r="G4230" s="22"/>
      <c r="H4230" s="656"/>
      <c r="I4230" s="656"/>
      <c r="J4230" s="656"/>
      <c r="K4230" s="25"/>
      <c r="L4230" s="25"/>
      <c r="M4230" s="25"/>
      <c r="N4230" s="25"/>
      <c r="O4230" s="25"/>
      <c r="P4230" s="25"/>
      <c r="Q4230" s="25"/>
      <c r="R4230" s="25"/>
      <c r="S4230" s="25"/>
      <c r="T4230" s="671"/>
      <c r="U4230" s="730" t="str">
        <f t="shared" si="68"/>
        <v/>
      </c>
    </row>
    <row r="4231" spans="1:21" x14ac:dyDescent="0.25">
      <c r="A4231" s="36" t="str">
        <f>'0'!$A$4</f>
        <v>………………..</v>
      </c>
      <c r="B4231" s="37">
        <f>'0'!$A$2</f>
        <v>46112</v>
      </c>
      <c r="C4231" s="37" t="s">
        <v>1197</v>
      </c>
      <c r="D4231" s="195"/>
      <c r="E4231" s="23"/>
      <c r="F4231" s="14"/>
      <c r="G4231" s="22"/>
      <c r="H4231" s="656"/>
      <c r="I4231" s="656"/>
      <c r="J4231" s="656"/>
      <c r="K4231" s="25"/>
      <c r="L4231" s="25"/>
      <c r="M4231" s="25"/>
      <c r="N4231" s="25"/>
      <c r="O4231" s="25"/>
      <c r="P4231" s="25"/>
      <c r="Q4231" s="25"/>
      <c r="R4231" s="25"/>
      <c r="S4231" s="25"/>
      <c r="T4231" s="671"/>
      <c r="U4231" s="730" t="str">
        <f t="shared" si="68"/>
        <v/>
      </c>
    </row>
    <row r="4232" spans="1:21" x14ac:dyDescent="0.25">
      <c r="A4232" s="36" t="str">
        <f>'0'!$A$4</f>
        <v>………………..</v>
      </c>
      <c r="B4232" s="37">
        <f>'0'!$A$2</f>
        <v>46112</v>
      </c>
      <c r="C4232" s="37" t="s">
        <v>1197</v>
      </c>
      <c r="D4232" s="195"/>
      <c r="E4232" s="23"/>
      <c r="F4232" s="14"/>
      <c r="G4232" s="22"/>
      <c r="H4232" s="656"/>
      <c r="I4232" s="656"/>
      <c r="J4232" s="656"/>
      <c r="K4232" s="25"/>
      <c r="L4232" s="25"/>
      <c r="M4232" s="25"/>
      <c r="N4232" s="25"/>
      <c r="O4232" s="25"/>
      <c r="P4232" s="25"/>
      <c r="Q4232" s="25"/>
      <c r="R4232" s="25"/>
      <c r="S4232" s="25"/>
      <c r="T4232" s="671"/>
      <c r="U4232" s="730" t="str">
        <f t="shared" si="68"/>
        <v/>
      </c>
    </row>
    <row r="4233" spans="1:21" x14ac:dyDescent="0.25">
      <c r="A4233" s="36" t="str">
        <f>'0'!$A$4</f>
        <v>………………..</v>
      </c>
      <c r="B4233" s="37">
        <f>'0'!$A$2</f>
        <v>46112</v>
      </c>
      <c r="C4233" s="37" t="s">
        <v>1197</v>
      </c>
      <c r="D4233" s="195"/>
      <c r="E4233" s="23"/>
      <c r="F4233" s="14"/>
      <c r="G4233" s="22"/>
      <c r="H4233" s="656"/>
      <c r="I4233" s="656"/>
      <c r="J4233" s="656"/>
      <c r="K4233" s="25"/>
      <c r="L4233" s="25"/>
      <c r="M4233" s="25"/>
      <c r="N4233" s="25"/>
      <c r="O4233" s="25"/>
      <c r="P4233" s="25"/>
      <c r="Q4233" s="25"/>
      <c r="R4233" s="25"/>
      <c r="S4233" s="25"/>
      <c r="T4233" s="671"/>
      <c r="U4233" s="730" t="str">
        <f t="shared" si="68"/>
        <v/>
      </c>
    </row>
    <row r="4234" spans="1:21" x14ac:dyDescent="0.25">
      <c r="A4234" s="36" t="str">
        <f>'0'!$A$4</f>
        <v>………………..</v>
      </c>
      <c r="B4234" s="37">
        <f>'0'!$A$2</f>
        <v>46112</v>
      </c>
      <c r="C4234" s="37" t="s">
        <v>1197</v>
      </c>
      <c r="D4234" s="195"/>
      <c r="E4234" s="23"/>
      <c r="F4234" s="14"/>
      <c r="G4234" s="22"/>
      <c r="H4234" s="656"/>
      <c r="I4234" s="656"/>
      <c r="J4234" s="656"/>
      <c r="K4234" s="25"/>
      <c r="L4234" s="25"/>
      <c r="M4234" s="25"/>
      <c r="N4234" s="25"/>
      <c r="O4234" s="25"/>
      <c r="P4234" s="25"/>
      <c r="Q4234" s="25"/>
      <c r="R4234" s="25"/>
      <c r="S4234" s="25"/>
      <c r="T4234" s="671"/>
      <c r="U4234" s="730" t="str">
        <f t="shared" si="68"/>
        <v/>
      </c>
    </row>
    <row r="4235" spans="1:21" x14ac:dyDescent="0.25">
      <c r="A4235" s="36" t="str">
        <f>'0'!$A$4</f>
        <v>………………..</v>
      </c>
      <c r="B4235" s="37">
        <f>'0'!$A$2</f>
        <v>46112</v>
      </c>
      <c r="C4235" s="37" t="s">
        <v>1197</v>
      </c>
      <c r="D4235" s="195"/>
      <c r="E4235" s="23"/>
      <c r="F4235" s="14"/>
      <c r="G4235" s="22"/>
      <c r="H4235" s="656"/>
      <c r="I4235" s="656"/>
      <c r="J4235" s="656"/>
      <c r="K4235" s="25"/>
      <c r="L4235" s="25"/>
      <c r="M4235" s="25"/>
      <c r="N4235" s="25"/>
      <c r="O4235" s="25"/>
      <c r="P4235" s="25"/>
      <c r="Q4235" s="25"/>
      <c r="R4235" s="25"/>
      <c r="S4235" s="25"/>
      <c r="T4235" s="671"/>
      <c r="U4235" s="730" t="str">
        <f t="shared" ref="U4235:U4298" si="69">IF(COUNTBLANK(D4235:S4235)=16,"",IF(D4235="999999999","",IF(ISNUMBER(VALUE(D4235)),IF(LEN(D4235)&lt;&gt;9,"Въведеното ЕИК е твърде късо или твърде дълго",IF(OR(MOD(MID(D4235,1,1)*1+MID(D4235,2,1)*2+MID(D4235,3,1)*3+MID(D4235,4,1)*4+MID(D4235,5,1)*5+MID(D4235,6,1)*6+MID(D4235,7,1)*7+MID(D4235,8,1)*8,11)-MID(D4235,9,1)=0,AND(MOD(MID(D4235,1,1)*3+MID(D4235,2,1)*4+MID(D4235,3,1)*5+MID(D4235,4,1)*6+MID(D4235,5,1)*7+MID(D4235,6,1)*8+MID(D4235,7,1)*9+MID(D4235,8,1)*10,11)=10,MID(D4235,9,1)*1=0),MOD(MID(D4235,1,1)*3+MID(D4235,2,1)*4+MID(D4235,3,1)*5+MID(D4235,4,1)*6+MID(D4235,5,1)*7+MID(D4235,6,1)*8+MID(D4235,7,1)*9+MID(D4235,8,1)*10,11)-MID(D4235,9,1)=0),"","Въведеното ЕИК е невалидно")),"Въведеното ЕИК съдържа непозволени символи")))</f>
        <v/>
      </c>
    </row>
    <row r="4236" spans="1:21" x14ac:dyDescent="0.25">
      <c r="A4236" s="36" t="str">
        <f>'0'!$A$4</f>
        <v>………………..</v>
      </c>
      <c r="B4236" s="37">
        <f>'0'!$A$2</f>
        <v>46112</v>
      </c>
      <c r="C4236" s="37" t="s">
        <v>1197</v>
      </c>
      <c r="D4236" s="195"/>
      <c r="E4236" s="23"/>
      <c r="F4236" s="14"/>
      <c r="G4236" s="22"/>
      <c r="H4236" s="656"/>
      <c r="I4236" s="656"/>
      <c r="J4236" s="656"/>
      <c r="K4236" s="25"/>
      <c r="L4236" s="25"/>
      <c r="M4236" s="25"/>
      <c r="N4236" s="25"/>
      <c r="O4236" s="25"/>
      <c r="P4236" s="25"/>
      <c r="Q4236" s="25"/>
      <c r="R4236" s="25"/>
      <c r="S4236" s="25"/>
      <c r="T4236" s="671"/>
      <c r="U4236" s="730" t="str">
        <f t="shared" si="69"/>
        <v/>
      </c>
    </row>
    <row r="4237" spans="1:21" x14ac:dyDescent="0.25">
      <c r="A4237" s="36" t="str">
        <f>'0'!$A$4</f>
        <v>………………..</v>
      </c>
      <c r="B4237" s="37">
        <f>'0'!$A$2</f>
        <v>46112</v>
      </c>
      <c r="C4237" s="37" t="s">
        <v>1197</v>
      </c>
      <c r="D4237" s="195"/>
      <c r="E4237" s="23"/>
      <c r="F4237" s="14"/>
      <c r="G4237" s="22"/>
      <c r="H4237" s="656"/>
      <c r="I4237" s="656"/>
      <c r="J4237" s="656"/>
      <c r="K4237" s="25"/>
      <c r="L4237" s="25"/>
      <c r="M4237" s="25"/>
      <c r="N4237" s="25"/>
      <c r="O4237" s="25"/>
      <c r="P4237" s="25"/>
      <c r="Q4237" s="25"/>
      <c r="R4237" s="25"/>
      <c r="S4237" s="25"/>
      <c r="T4237" s="671"/>
      <c r="U4237" s="730" t="str">
        <f t="shared" si="69"/>
        <v/>
      </c>
    </row>
    <row r="4238" spans="1:21" x14ac:dyDescent="0.25">
      <c r="A4238" s="36" t="str">
        <f>'0'!$A$4</f>
        <v>………………..</v>
      </c>
      <c r="B4238" s="37">
        <f>'0'!$A$2</f>
        <v>46112</v>
      </c>
      <c r="C4238" s="37" t="s">
        <v>1197</v>
      </c>
      <c r="D4238" s="195"/>
      <c r="E4238" s="23"/>
      <c r="F4238" s="14"/>
      <c r="G4238" s="22"/>
      <c r="H4238" s="656"/>
      <c r="I4238" s="656"/>
      <c r="J4238" s="656"/>
      <c r="K4238" s="25"/>
      <c r="L4238" s="25"/>
      <c r="M4238" s="25"/>
      <c r="N4238" s="25"/>
      <c r="O4238" s="25"/>
      <c r="P4238" s="25"/>
      <c r="Q4238" s="25"/>
      <c r="R4238" s="25"/>
      <c r="S4238" s="25"/>
      <c r="T4238" s="671"/>
      <c r="U4238" s="730" t="str">
        <f t="shared" si="69"/>
        <v/>
      </c>
    </row>
    <row r="4239" spans="1:21" x14ac:dyDescent="0.25">
      <c r="A4239" s="36" t="str">
        <f>'0'!$A$4</f>
        <v>………………..</v>
      </c>
      <c r="B4239" s="37">
        <f>'0'!$A$2</f>
        <v>46112</v>
      </c>
      <c r="C4239" s="37" t="s">
        <v>1197</v>
      </c>
      <c r="D4239" s="195"/>
      <c r="E4239" s="23"/>
      <c r="F4239" s="14"/>
      <c r="G4239" s="22"/>
      <c r="H4239" s="656"/>
      <c r="I4239" s="656"/>
      <c r="J4239" s="656"/>
      <c r="K4239" s="25"/>
      <c r="L4239" s="25"/>
      <c r="M4239" s="25"/>
      <c r="N4239" s="25"/>
      <c r="O4239" s="25"/>
      <c r="P4239" s="25"/>
      <c r="Q4239" s="25"/>
      <c r="R4239" s="25"/>
      <c r="S4239" s="25"/>
      <c r="T4239" s="671"/>
      <c r="U4239" s="730" t="str">
        <f t="shared" si="69"/>
        <v/>
      </c>
    </row>
    <row r="4240" spans="1:21" x14ac:dyDescent="0.25">
      <c r="A4240" s="36" t="str">
        <f>'0'!$A$4</f>
        <v>………………..</v>
      </c>
      <c r="B4240" s="37">
        <f>'0'!$A$2</f>
        <v>46112</v>
      </c>
      <c r="C4240" s="37" t="s">
        <v>1197</v>
      </c>
      <c r="D4240" s="195"/>
      <c r="E4240" s="23"/>
      <c r="F4240" s="14"/>
      <c r="G4240" s="22"/>
      <c r="H4240" s="656"/>
      <c r="I4240" s="656"/>
      <c r="J4240" s="656"/>
      <c r="K4240" s="25"/>
      <c r="L4240" s="25"/>
      <c r="M4240" s="25"/>
      <c r="N4240" s="25"/>
      <c r="O4240" s="25"/>
      <c r="P4240" s="25"/>
      <c r="Q4240" s="25"/>
      <c r="R4240" s="25"/>
      <c r="S4240" s="25"/>
      <c r="T4240" s="671"/>
      <c r="U4240" s="730" t="str">
        <f t="shared" si="69"/>
        <v/>
      </c>
    </row>
    <row r="4241" spans="1:21" x14ac:dyDescent="0.25">
      <c r="A4241" s="36" t="str">
        <f>'0'!$A$4</f>
        <v>………………..</v>
      </c>
      <c r="B4241" s="37">
        <f>'0'!$A$2</f>
        <v>46112</v>
      </c>
      <c r="C4241" s="37" t="s">
        <v>1197</v>
      </c>
      <c r="D4241" s="195"/>
      <c r="E4241" s="23"/>
      <c r="F4241" s="14"/>
      <c r="G4241" s="22"/>
      <c r="H4241" s="656"/>
      <c r="I4241" s="656"/>
      <c r="J4241" s="656"/>
      <c r="K4241" s="25"/>
      <c r="L4241" s="25"/>
      <c r="M4241" s="25"/>
      <c r="N4241" s="25"/>
      <c r="O4241" s="25"/>
      <c r="P4241" s="25"/>
      <c r="Q4241" s="25"/>
      <c r="R4241" s="25"/>
      <c r="S4241" s="25"/>
      <c r="T4241" s="671"/>
      <c r="U4241" s="730" t="str">
        <f t="shared" si="69"/>
        <v/>
      </c>
    </row>
    <row r="4242" spans="1:21" x14ac:dyDescent="0.25">
      <c r="A4242" s="36" t="str">
        <f>'0'!$A$4</f>
        <v>………………..</v>
      </c>
      <c r="B4242" s="37">
        <f>'0'!$A$2</f>
        <v>46112</v>
      </c>
      <c r="C4242" s="37" t="s">
        <v>1197</v>
      </c>
      <c r="D4242" s="195"/>
      <c r="E4242" s="23"/>
      <c r="F4242" s="14"/>
      <c r="G4242" s="22"/>
      <c r="H4242" s="656"/>
      <c r="I4242" s="656"/>
      <c r="J4242" s="656"/>
      <c r="K4242" s="25"/>
      <c r="L4242" s="25"/>
      <c r="M4242" s="25"/>
      <c r="N4242" s="25"/>
      <c r="O4242" s="25"/>
      <c r="P4242" s="25"/>
      <c r="Q4242" s="25"/>
      <c r="R4242" s="25"/>
      <c r="S4242" s="25"/>
      <c r="T4242" s="671"/>
      <c r="U4242" s="730" t="str">
        <f t="shared" si="69"/>
        <v/>
      </c>
    </row>
    <row r="4243" spans="1:21" x14ac:dyDescent="0.25">
      <c r="A4243" s="36" t="str">
        <f>'0'!$A$4</f>
        <v>………………..</v>
      </c>
      <c r="B4243" s="37">
        <f>'0'!$A$2</f>
        <v>46112</v>
      </c>
      <c r="C4243" s="37" t="s">
        <v>1197</v>
      </c>
      <c r="D4243" s="195"/>
      <c r="E4243" s="23"/>
      <c r="F4243" s="14"/>
      <c r="G4243" s="22"/>
      <c r="H4243" s="656"/>
      <c r="I4243" s="656"/>
      <c r="J4243" s="656"/>
      <c r="K4243" s="25"/>
      <c r="L4243" s="25"/>
      <c r="M4243" s="25"/>
      <c r="N4243" s="25"/>
      <c r="O4243" s="25"/>
      <c r="P4243" s="25"/>
      <c r="Q4243" s="25"/>
      <c r="R4243" s="25"/>
      <c r="S4243" s="25"/>
      <c r="T4243" s="671"/>
      <c r="U4243" s="730" t="str">
        <f t="shared" si="69"/>
        <v/>
      </c>
    </row>
    <row r="4244" spans="1:21" x14ac:dyDescent="0.25">
      <c r="A4244" s="36" t="str">
        <f>'0'!$A$4</f>
        <v>………………..</v>
      </c>
      <c r="B4244" s="37">
        <f>'0'!$A$2</f>
        <v>46112</v>
      </c>
      <c r="C4244" s="37" t="s">
        <v>1197</v>
      </c>
      <c r="D4244" s="195"/>
      <c r="E4244" s="23"/>
      <c r="F4244" s="14"/>
      <c r="G4244" s="22"/>
      <c r="H4244" s="656"/>
      <c r="I4244" s="656"/>
      <c r="J4244" s="656"/>
      <c r="K4244" s="25"/>
      <c r="L4244" s="25"/>
      <c r="M4244" s="25"/>
      <c r="N4244" s="25"/>
      <c r="O4244" s="25"/>
      <c r="P4244" s="25"/>
      <c r="Q4244" s="25"/>
      <c r="R4244" s="25"/>
      <c r="S4244" s="25"/>
      <c r="T4244" s="671"/>
      <c r="U4244" s="730" t="str">
        <f t="shared" si="69"/>
        <v/>
      </c>
    </row>
    <row r="4245" spans="1:21" x14ac:dyDescent="0.25">
      <c r="A4245" s="36" t="str">
        <f>'0'!$A$4</f>
        <v>………………..</v>
      </c>
      <c r="B4245" s="37">
        <f>'0'!$A$2</f>
        <v>46112</v>
      </c>
      <c r="C4245" s="37" t="s">
        <v>1197</v>
      </c>
      <c r="D4245" s="195"/>
      <c r="E4245" s="23"/>
      <c r="F4245" s="14"/>
      <c r="G4245" s="22"/>
      <c r="H4245" s="656"/>
      <c r="I4245" s="656"/>
      <c r="J4245" s="656"/>
      <c r="K4245" s="25"/>
      <c r="L4245" s="25"/>
      <c r="M4245" s="25"/>
      <c r="N4245" s="25"/>
      <c r="O4245" s="25"/>
      <c r="P4245" s="25"/>
      <c r="Q4245" s="25"/>
      <c r="R4245" s="25"/>
      <c r="S4245" s="25"/>
      <c r="T4245" s="671"/>
      <c r="U4245" s="730" t="str">
        <f t="shared" si="69"/>
        <v/>
      </c>
    </row>
    <row r="4246" spans="1:21" x14ac:dyDescent="0.25">
      <c r="A4246" s="36" t="str">
        <f>'0'!$A$4</f>
        <v>………………..</v>
      </c>
      <c r="B4246" s="37">
        <f>'0'!$A$2</f>
        <v>46112</v>
      </c>
      <c r="C4246" s="37" t="s">
        <v>1197</v>
      </c>
      <c r="D4246" s="195"/>
      <c r="E4246" s="23"/>
      <c r="F4246" s="14"/>
      <c r="G4246" s="22"/>
      <c r="H4246" s="656"/>
      <c r="I4246" s="656"/>
      <c r="J4246" s="656"/>
      <c r="K4246" s="25"/>
      <c r="L4246" s="25"/>
      <c r="M4246" s="25"/>
      <c r="N4246" s="25"/>
      <c r="O4246" s="25"/>
      <c r="P4246" s="25"/>
      <c r="Q4246" s="25"/>
      <c r="R4246" s="25"/>
      <c r="S4246" s="25"/>
      <c r="T4246" s="671"/>
      <c r="U4246" s="730" t="str">
        <f t="shared" si="69"/>
        <v/>
      </c>
    </row>
    <row r="4247" spans="1:21" x14ac:dyDescent="0.25">
      <c r="A4247" s="36" t="str">
        <f>'0'!$A$4</f>
        <v>………………..</v>
      </c>
      <c r="B4247" s="37">
        <f>'0'!$A$2</f>
        <v>46112</v>
      </c>
      <c r="C4247" s="37" t="s">
        <v>1197</v>
      </c>
      <c r="D4247" s="195"/>
      <c r="E4247" s="23"/>
      <c r="F4247" s="14"/>
      <c r="G4247" s="22"/>
      <c r="H4247" s="656"/>
      <c r="I4247" s="656"/>
      <c r="J4247" s="656"/>
      <c r="K4247" s="25"/>
      <c r="L4247" s="25"/>
      <c r="M4247" s="25"/>
      <c r="N4247" s="25"/>
      <c r="O4247" s="25"/>
      <c r="P4247" s="25"/>
      <c r="Q4247" s="25"/>
      <c r="R4247" s="25"/>
      <c r="S4247" s="25"/>
      <c r="T4247" s="671"/>
      <c r="U4247" s="730" t="str">
        <f t="shared" si="69"/>
        <v/>
      </c>
    </row>
    <row r="4248" spans="1:21" x14ac:dyDescent="0.25">
      <c r="A4248" s="36" t="str">
        <f>'0'!$A$4</f>
        <v>………………..</v>
      </c>
      <c r="B4248" s="37">
        <f>'0'!$A$2</f>
        <v>46112</v>
      </c>
      <c r="C4248" s="37" t="s">
        <v>1197</v>
      </c>
      <c r="D4248" s="195"/>
      <c r="E4248" s="23"/>
      <c r="F4248" s="14"/>
      <c r="G4248" s="22"/>
      <c r="H4248" s="656"/>
      <c r="I4248" s="656"/>
      <c r="J4248" s="656"/>
      <c r="K4248" s="25"/>
      <c r="L4248" s="25"/>
      <c r="M4248" s="25"/>
      <c r="N4248" s="25"/>
      <c r="O4248" s="25"/>
      <c r="P4248" s="25"/>
      <c r="Q4248" s="25"/>
      <c r="R4248" s="25"/>
      <c r="S4248" s="25"/>
      <c r="T4248" s="671"/>
      <c r="U4248" s="730" t="str">
        <f t="shared" si="69"/>
        <v/>
      </c>
    </row>
    <row r="4249" spans="1:21" x14ac:dyDescent="0.25">
      <c r="A4249" s="36" t="str">
        <f>'0'!$A$4</f>
        <v>………………..</v>
      </c>
      <c r="B4249" s="37">
        <f>'0'!$A$2</f>
        <v>46112</v>
      </c>
      <c r="C4249" s="37" t="s">
        <v>1197</v>
      </c>
      <c r="D4249" s="195"/>
      <c r="E4249" s="23"/>
      <c r="F4249" s="14"/>
      <c r="G4249" s="22"/>
      <c r="H4249" s="656"/>
      <c r="I4249" s="656"/>
      <c r="J4249" s="656"/>
      <c r="K4249" s="25"/>
      <c r="L4249" s="25"/>
      <c r="M4249" s="25"/>
      <c r="N4249" s="25"/>
      <c r="O4249" s="25"/>
      <c r="P4249" s="25"/>
      <c r="Q4249" s="25"/>
      <c r="R4249" s="25"/>
      <c r="S4249" s="25"/>
      <c r="T4249" s="671"/>
      <c r="U4249" s="730" t="str">
        <f t="shared" si="69"/>
        <v/>
      </c>
    </row>
    <row r="4250" spans="1:21" x14ac:dyDescent="0.25">
      <c r="A4250" s="36" t="str">
        <f>'0'!$A$4</f>
        <v>………………..</v>
      </c>
      <c r="B4250" s="37">
        <f>'0'!$A$2</f>
        <v>46112</v>
      </c>
      <c r="C4250" s="37" t="s">
        <v>1197</v>
      </c>
      <c r="D4250" s="195"/>
      <c r="E4250" s="23"/>
      <c r="F4250" s="14"/>
      <c r="G4250" s="22"/>
      <c r="H4250" s="656"/>
      <c r="I4250" s="656"/>
      <c r="J4250" s="656"/>
      <c r="K4250" s="25"/>
      <c r="L4250" s="25"/>
      <c r="M4250" s="25"/>
      <c r="N4250" s="25"/>
      <c r="O4250" s="25"/>
      <c r="P4250" s="25"/>
      <c r="Q4250" s="25"/>
      <c r="R4250" s="25"/>
      <c r="S4250" s="25"/>
      <c r="T4250" s="671"/>
      <c r="U4250" s="730" t="str">
        <f t="shared" si="69"/>
        <v/>
      </c>
    </row>
    <row r="4251" spans="1:21" x14ac:dyDescent="0.25">
      <c r="A4251" s="36" t="str">
        <f>'0'!$A$4</f>
        <v>………………..</v>
      </c>
      <c r="B4251" s="37">
        <f>'0'!$A$2</f>
        <v>46112</v>
      </c>
      <c r="C4251" s="37" t="s">
        <v>1197</v>
      </c>
      <c r="D4251" s="195"/>
      <c r="E4251" s="23"/>
      <c r="F4251" s="14"/>
      <c r="G4251" s="22"/>
      <c r="H4251" s="656"/>
      <c r="I4251" s="656"/>
      <c r="J4251" s="656"/>
      <c r="K4251" s="25"/>
      <c r="L4251" s="25"/>
      <c r="M4251" s="25"/>
      <c r="N4251" s="25"/>
      <c r="O4251" s="25"/>
      <c r="P4251" s="25"/>
      <c r="Q4251" s="25"/>
      <c r="R4251" s="25"/>
      <c r="S4251" s="25"/>
      <c r="T4251" s="671"/>
      <c r="U4251" s="730" t="str">
        <f t="shared" si="69"/>
        <v/>
      </c>
    </row>
    <row r="4252" spans="1:21" x14ac:dyDescent="0.25">
      <c r="A4252" s="36" t="str">
        <f>'0'!$A$4</f>
        <v>………………..</v>
      </c>
      <c r="B4252" s="37">
        <f>'0'!$A$2</f>
        <v>46112</v>
      </c>
      <c r="C4252" s="37" t="s">
        <v>1197</v>
      </c>
      <c r="D4252" s="195"/>
      <c r="E4252" s="23"/>
      <c r="F4252" s="14"/>
      <c r="G4252" s="22"/>
      <c r="H4252" s="656"/>
      <c r="I4252" s="656"/>
      <c r="J4252" s="656"/>
      <c r="K4252" s="25"/>
      <c r="L4252" s="25"/>
      <c r="M4252" s="25"/>
      <c r="N4252" s="25"/>
      <c r="O4252" s="25"/>
      <c r="P4252" s="25"/>
      <c r="Q4252" s="25"/>
      <c r="R4252" s="25"/>
      <c r="S4252" s="25"/>
      <c r="T4252" s="671"/>
      <c r="U4252" s="730" t="str">
        <f t="shared" si="69"/>
        <v/>
      </c>
    </row>
    <row r="4253" spans="1:21" x14ac:dyDescent="0.25">
      <c r="A4253" s="36" t="str">
        <f>'0'!$A$4</f>
        <v>………………..</v>
      </c>
      <c r="B4253" s="37">
        <f>'0'!$A$2</f>
        <v>46112</v>
      </c>
      <c r="C4253" s="37" t="s">
        <v>1197</v>
      </c>
      <c r="D4253" s="195"/>
      <c r="E4253" s="23"/>
      <c r="F4253" s="14"/>
      <c r="G4253" s="22"/>
      <c r="H4253" s="656"/>
      <c r="I4253" s="656"/>
      <c r="J4253" s="656"/>
      <c r="K4253" s="25"/>
      <c r="L4253" s="25"/>
      <c r="M4253" s="25"/>
      <c r="N4253" s="25"/>
      <c r="O4253" s="25"/>
      <c r="P4253" s="25"/>
      <c r="Q4253" s="25"/>
      <c r="R4253" s="25"/>
      <c r="S4253" s="25"/>
      <c r="T4253" s="671"/>
      <c r="U4253" s="730" t="str">
        <f t="shared" si="69"/>
        <v/>
      </c>
    </row>
    <row r="4254" spans="1:21" x14ac:dyDescent="0.25">
      <c r="A4254" s="36" t="str">
        <f>'0'!$A$4</f>
        <v>………………..</v>
      </c>
      <c r="B4254" s="37">
        <f>'0'!$A$2</f>
        <v>46112</v>
      </c>
      <c r="C4254" s="37" t="s">
        <v>1197</v>
      </c>
      <c r="D4254" s="195"/>
      <c r="E4254" s="23"/>
      <c r="F4254" s="14"/>
      <c r="G4254" s="22"/>
      <c r="H4254" s="656"/>
      <c r="I4254" s="656"/>
      <c r="J4254" s="656"/>
      <c r="K4254" s="25"/>
      <c r="L4254" s="25"/>
      <c r="M4254" s="25"/>
      <c r="N4254" s="25"/>
      <c r="O4254" s="25"/>
      <c r="P4254" s="25"/>
      <c r="Q4254" s="25"/>
      <c r="R4254" s="25"/>
      <c r="S4254" s="25"/>
      <c r="T4254" s="671"/>
      <c r="U4254" s="730" t="str">
        <f t="shared" si="69"/>
        <v/>
      </c>
    </row>
    <row r="4255" spans="1:21" x14ac:dyDescent="0.25">
      <c r="A4255" s="36" t="str">
        <f>'0'!$A$4</f>
        <v>………………..</v>
      </c>
      <c r="B4255" s="37">
        <f>'0'!$A$2</f>
        <v>46112</v>
      </c>
      <c r="C4255" s="37" t="s">
        <v>1197</v>
      </c>
      <c r="D4255" s="195"/>
      <c r="E4255" s="23"/>
      <c r="F4255" s="14"/>
      <c r="G4255" s="22"/>
      <c r="H4255" s="656"/>
      <c r="I4255" s="656"/>
      <c r="J4255" s="656"/>
      <c r="K4255" s="25"/>
      <c r="L4255" s="25"/>
      <c r="M4255" s="25"/>
      <c r="N4255" s="25"/>
      <c r="O4255" s="25"/>
      <c r="P4255" s="25"/>
      <c r="Q4255" s="25"/>
      <c r="R4255" s="25"/>
      <c r="S4255" s="25"/>
      <c r="T4255" s="671"/>
      <c r="U4255" s="730" t="str">
        <f t="shared" si="69"/>
        <v/>
      </c>
    </row>
    <row r="4256" spans="1:21" x14ac:dyDescent="0.25">
      <c r="A4256" s="36" t="str">
        <f>'0'!$A$4</f>
        <v>………………..</v>
      </c>
      <c r="B4256" s="37">
        <f>'0'!$A$2</f>
        <v>46112</v>
      </c>
      <c r="C4256" s="37" t="s">
        <v>1197</v>
      </c>
      <c r="D4256" s="195"/>
      <c r="E4256" s="23"/>
      <c r="F4256" s="14"/>
      <c r="G4256" s="22"/>
      <c r="H4256" s="656"/>
      <c r="I4256" s="656"/>
      <c r="J4256" s="656"/>
      <c r="K4256" s="25"/>
      <c r="L4256" s="25"/>
      <c r="M4256" s="25"/>
      <c r="N4256" s="25"/>
      <c r="O4256" s="25"/>
      <c r="P4256" s="25"/>
      <c r="Q4256" s="25"/>
      <c r="R4256" s="25"/>
      <c r="S4256" s="25"/>
      <c r="T4256" s="671"/>
      <c r="U4256" s="730" t="str">
        <f t="shared" si="69"/>
        <v/>
      </c>
    </row>
    <row r="4257" spans="1:21" x14ac:dyDescent="0.25">
      <c r="A4257" s="36" t="str">
        <f>'0'!$A$4</f>
        <v>………………..</v>
      </c>
      <c r="B4257" s="37">
        <f>'0'!$A$2</f>
        <v>46112</v>
      </c>
      <c r="C4257" s="37" t="s">
        <v>1197</v>
      </c>
      <c r="D4257" s="195"/>
      <c r="E4257" s="23"/>
      <c r="F4257" s="14"/>
      <c r="G4257" s="22"/>
      <c r="H4257" s="656"/>
      <c r="I4257" s="656"/>
      <c r="J4257" s="656"/>
      <c r="K4257" s="25"/>
      <c r="L4257" s="25"/>
      <c r="M4257" s="25"/>
      <c r="N4257" s="25"/>
      <c r="O4257" s="25"/>
      <c r="P4257" s="25"/>
      <c r="Q4257" s="25"/>
      <c r="R4257" s="25"/>
      <c r="S4257" s="25"/>
      <c r="T4257" s="671"/>
      <c r="U4257" s="730" t="str">
        <f t="shared" si="69"/>
        <v/>
      </c>
    </row>
    <row r="4258" spans="1:21" x14ac:dyDescent="0.25">
      <c r="A4258" s="36" t="str">
        <f>'0'!$A$4</f>
        <v>………………..</v>
      </c>
      <c r="B4258" s="37">
        <f>'0'!$A$2</f>
        <v>46112</v>
      </c>
      <c r="C4258" s="37" t="s">
        <v>1197</v>
      </c>
      <c r="D4258" s="195"/>
      <c r="E4258" s="23"/>
      <c r="F4258" s="14"/>
      <c r="G4258" s="22"/>
      <c r="H4258" s="656"/>
      <c r="I4258" s="656"/>
      <c r="J4258" s="656"/>
      <c r="K4258" s="25"/>
      <c r="L4258" s="25"/>
      <c r="M4258" s="25"/>
      <c r="N4258" s="25"/>
      <c r="O4258" s="25"/>
      <c r="P4258" s="25"/>
      <c r="Q4258" s="25"/>
      <c r="R4258" s="25"/>
      <c r="S4258" s="25"/>
      <c r="T4258" s="671"/>
      <c r="U4258" s="730" t="str">
        <f t="shared" si="69"/>
        <v/>
      </c>
    </row>
    <row r="4259" spans="1:21" x14ac:dyDescent="0.25">
      <c r="A4259" s="36" t="str">
        <f>'0'!$A$4</f>
        <v>………………..</v>
      </c>
      <c r="B4259" s="37">
        <f>'0'!$A$2</f>
        <v>46112</v>
      </c>
      <c r="C4259" s="37" t="s">
        <v>1197</v>
      </c>
      <c r="D4259" s="195"/>
      <c r="E4259" s="23"/>
      <c r="F4259" s="14"/>
      <c r="G4259" s="22"/>
      <c r="H4259" s="656"/>
      <c r="I4259" s="656"/>
      <c r="J4259" s="656"/>
      <c r="K4259" s="25"/>
      <c r="L4259" s="25"/>
      <c r="M4259" s="25"/>
      <c r="N4259" s="25"/>
      <c r="O4259" s="25"/>
      <c r="P4259" s="25"/>
      <c r="Q4259" s="25"/>
      <c r="R4259" s="25"/>
      <c r="S4259" s="25"/>
      <c r="T4259" s="671"/>
      <c r="U4259" s="730" t="str">
        <f t="shared" si="69"/>
        <v/>
      </c>
    </row>
    <row r="4260" spans="1:21" x14ac:dyDescent="0.25">
      <c r="A4260" s="36" t="str">
        <f>'0'!$A$4</f>
        <v>………………..</v>
      </c>
      <c r="B4260" s="37">
        <f>'0'!$A$2</f>
        <v>46112</v>
      </c>
      <c r="C4260" s="37" t="s">
        <v>1197</v>
      </c>
      <c r="D4260" s="195"/>
      <c r="E4260" s="23"/>
      <c r="F4260" s="14"/>
      <c r="G4260" s="22"/>
      <c r="H4260" s="656"/>
      <c r="I4260" s="656"/>
      <c r="J4260" s="656"/>
      <c r="K4260" s="25"/>
      <c r="L4260" s="25"/>
      <c r="M4260" s="25"/>
      <c r="N4260" s="25"/>
      <c r="O4260" s="25"/>
      <c r="P4260" s="25"/>
      <c r="Q4260" s="25"/>
      <c r="R4260" s="25"/>
      <c r="S4260" s="25"/>
      <c r="T4260" s="671"/>
      <c r="U4260" s="730" t="str">
        <f t="shared" si="69"/>
        <v/>
      </c>
    </row>
    <row r="4261" spans="1:21" x14ac:dyDescent="0.25">
      <c r="A4261" s="36" t="str">
        <f>'0'!$A$4</f>
        <v>………………..</v>
      </c>
      <c r="B4261" s="37">
        <f>'0'!$A$2</f>
        <v>46112</v>
      </c>
      <c r="C4261" s="37" t="s">
        <v>1197</v>
      </c>
      <c r="D4261" s="195"/>
      <c r="E4261" s="23"/>
      <c r="F4261" s="14"/>
      <c r="G4261" s="22"/>
      <c r="H4261" s="656"/>
      <c r="I4261" s="656"/>
      <c r="J4261" s="656"/>
      <c r="K4261" s="25"/>
      <c r="L4261" s="25"/>
      <c r="M4261" s="25"/>
      <c r="N4261" s="25"/>
      <c r="O4261" s="25"/>
      <c r="P4261" s="25"/>
      <c r="Q4261" s="25"/>
      <c r="R4261" s="25"/>
      <c r="S4261" s="25"/>
      <c r="T4261" s="671"/>
      <c r="U4261" s="730" t="str">
        <f t="shared" si="69"/>
        <v/>
      </c>
    </row>
    <row r="4262" spans="1:21" x14ac:dyDescent="0.25">
      <c r="A4262" s="36" t="str">
        <f>'0'!$A$4</f>
        <v>………………..</v>
      </c>
      <c r="B4262" s="37">
        <f>'0'!$A$2</f>
        <v>46112</v>
      </c>
      <c r="C4262" s="37" t="s">
        <v>1197</v>
      </c>
      <c r="D4262" s="195"/>
      <c r="E4262" s="23"/>
      <c r="F4262" s="14"/>
      <c r="G4262" s="22"/>
      <c r="H4262" s="656"/>
      <c r="I4262" s="656"/>
      <c r="J4262" s="656"/>
      <c r="K4262" s="25"/>
      <c r="L4262" s="25"/>
      <c r="M4262" s="25"/>
      <c r="N4262" s="25"/>
      <c r="O4262" s="25"/>
      <c r="P4262" s="25"/>
      <c r="Q4262" s="25"/>
      <c r="R4262" s="25"/>
      <c r="S4262" s="25"/>
      <c r="T4262" s="671"/>
      <c r="U4262" s="730" t="str">
        <f t="shared" si="69"/>
        <v/>
      </c>
    </row>
    <row r="4263" spans="1:21" x14ac:dyDescent="0.25">
      <c r="A4263" s="36" t="str">
        <f>'0'!$A$4</f>
        <v>………………..</v>
      </c>
      <c r="B4263" s="37">
        <f>'0'!$A$2</f>
        <v>46112</v>
      </c>
      <c r="C4263" s="37" t="s">
        <v>1197</v>
      </c>
      <c r="D4263" s="195"/>
      <c r="E4263" s="23"/>
      <c r="F4263" s="14"/>
      <c r="G4263" s="22"/>
      <c r="H4263" s="656"/>
      <c r="I4263" s="656"/>
      <c r="J4263" s="656"/>
      <c r="K4263" s="25"/>
      <c r="L4263" s="25"/>
      <c r="M4263" s="25"/>
      <c r="N4263" s="25"/>
      <c r="O4263" s="25"/>
      <c r="P4263" s="25"/>
      <c r="Q4263" s="25"/>
      <c r="R4263" s="25"/>
      <c r="S4263" s="25"/>
      <c r="T4263" s="671"/>
      <c r="U4263" s="730" t="str">
        <f t="shared" si="69"/>
        <v/>
      </c>
    </row>
    <row r="4264" spans="1:21" x14ac:dyDescent="0.25">
      <c r="A4264" s="36" t="str">
        <f>'0'!$A$4</f>
        <v>………………..</v>
      </c>
      <c r="B4264" s="37">
        <f>'0'!$A$2</f>
        <v>46112</v>
      </c>
      <c r="C4264" s="37" t="s">
        <v>1197</v>
      </c>
      <c r="D4264" s="195"/>
      <c r="E4264" s="23"/>
      <c r="F4264" s="14"/>
      <c r="G4264" s="22"/>
      <c r="H4264" s="656"/>
      <c r="I4264" s="656"/>
      <c r="J4264" s="656"/>
      <c r="K4264" s="25"/>
      <c r="L4264" s="25"/>
      <c r="M4264" s="25"/>
      <c r="N4264" s="25"/>
      <c r="O4264" s="25"/>
      <c r="P4264" s="25"/>
      <c r="Q4264" s="25"/>
      <c r="R4264" s="25"/>
      <c r="S4264" s="25"/>
      <c r="T4264" s="671"/>
      <c r="U4264" s="730" t="str">
        <f t="shared" si="69"/>
        <v/>
      </c>
    </row>
    <row r="4265" spans="1:21" x14ac:dyDescent="0.25">
      <c r="A4265" s="36" t="str">
        <f>'0'!$A$4</f>
        <v>………………..</v>
      </c>
      <c r="B4265" s="37">
        <f>'0'!$A$2</f>
        <v>46112</v>
      </c>
      <c r="C4265" s="37" t="s">
        <v>1197</v>
      </c>
      <c r="D4265" s="195"/>
      <c r="E4265" s="23"/>
      <c r="F4265" s="14"/>
      <c r="G4265" s="22"/>
      <c r="H4265" s="656"/>
      <c r="I4265" s="656"/>
      <c r="J4265" s="656"/>
      <c r="K4265" s="25"/>
      <c r="L4265" s="25"/>
      <c r="M4265" s="25"/>
      <c r="N4265" s="25"/>
      <c r="O4265" s="25"/>
      <c r="P4265" s="25"/>
      <c r="Q4265" s="25"/>
      <c r="R4265" s="25"/>
      <c r="S4265" s="25"/>
      <c r="T4265" s="671"/>
      <c r="U4265" s="730" t="str">
        <f t="shared" si="69"/>
        <v/>
      </c>
    </row>
    <row r="4266" spans="1:21" x14ac:dyDescent="0.25">
      <c r="A4266" s="36" t="str">
        <f>'0'!$A$4</f>
        <v>………………..</v>
      </c>
      <c r="B4266" s="37">
        <f>'0'!$A$2</f>
        <v>46112</v>
      </c>
      <c r="C4266" s="37" t="s">
        <v>1197</v>
      </c>
      <c r="D4266" s="195"/>
      <c r="E4266" s="23"/>
      <c r="F4266" s="14"/>
      <c r="G4266" s="22"/>
      <c r="H4266" s="656"/>
      <c r="I4266" s="656"/>
      <c r="J4266" s="656"/>
      <c r="K4266" s="25"/>
      <c r="L4266" s="25"/>
      <c r="M4266" s="25"/>
      <c r="N4266" s="25"/>
      <c r="O4266" s="25"/>
      <c r="P4266" s="25"/>
      <c r="Q4266" s="25"/>
      <c r="R4266" s="25"/>
      <c r="S4266" s="25"/>
      <c r="T4266" s="671"/>
      <c r="U4266" s="730" t="str">
        <f t="shared" si="69"/>
        <v/>
      </c>
    </row>
    <row r="4267" spans="1:21" x14ac:dyDescent="0.25">
      <c r="A4267" s="36" t="str">
        <f>'0'!$A$4</f>
        <v>………………..</v>
      </c>
      <c r="B4267" s="37">
        <f>'0'!$A$2</f>
        <v>46112</v>
      </c>
      <c r="C4267" s="37" t="s">
        <v>1197</v>
      </c>
      <c r="D4267" s="195"/>
      <c r="E4267" s="23"/>
      <c r="F4267" s="14"/>
      <c r="G4267" s="22"/>
      <c r="H4267" s="656"/>
      <c r="I4267" s="656"/>
      <c r="J4267" s="656"/>
      <c r="K4267" s="25"/>
      <c r="L4267" s="25"/>
      <c r="M4267" s="25"/>
      <c r="N4267" s="25"/>
      <c r="O4267" s="25"/>
      <c r="P4267" s="25"/>
      <c r="Q4267" s="25"/>
      <c r="R4267" s="25"/>
      <c r="S4267" s="25"/>
      <c r="T4267" s="671"/>
      <c r="U4267" s="730" t="str">
        <f t="shared" si="69"/>
        <v/>
      </c>
    </row>
    <row r="4268" spans="1:21" x14ac:dyDescent="0.25">
      <c r="A4268" s="36" t="str">
        <f>'0'!$A$4</f>
        <v>………………..</v>
      </c>
      <c r="B4268" s="37">
        <f>'0'!$A$2</f>
        <v>46112</v>
      </c>
      <c r="C4268" s="37" t="s">
        <v>1197</v>
      </c>
      <c r="D4268" s="195"/>
      <c r="E4268" s="23"/>
      <c r="F4268" s="14"/>
      <c r="G4268" s="22"/>
      <c r="H4268" s="656"/>
      <c r="I4268" s="656"/>
      <c r="J4268" s="656"/>
      <c r="K4268" s="25"/>
      <c r="L4268" s="25"/>
      <c r="M4268" s="25"/>
      <c r="N4268" s="25"/>
      <c r="O4268" s="25"/>
      <c r="P4268" s="25"/>
      <c r="Q4268" s="25"/>
      <c r="R4268" s="25"/>
      <c r="S4268" s="25"/>
      <c r="T4268" s="671"/>
      <c r="U4268" s="730" t="str">
        <f t="shared" si="69"/>
        <v/>
      </c>
    </row>
    <row r="4269" spans="1:21" x14ac:dyDescent="0.25">
      <c r="A4269" s="36" t="str">
        <f>'0'!$A$4</f>
        <v>………………..</v>
      </c>
      <c r="B4269" s="37">
        <f>'0'!$A$2</f>
        <v>46112</v>
      </c>
      <c r="C4269" s="37" t="s">
        <v>1197</v>
      </c>
      <c r="D4269" s="195"/>
      <c r="E4269" s="23"/>
      <c r="F4269" s="14"/>
      <c r="G4269" s="22"/>
      <c r="H4269" s="656"/>
      <c r="I4269" s="656"/>
      <c r="J4269" s="656"/>
      <c r="K4269" s="25"/>
      <c r="L4269" s="25"/>
      <c r="M4269" s="25"/>
      <c r="N4269" s="25"/>
      <c r="O4269" s="25"/>
      <c r="P4269" s="25"/>
      <c r="Q4269" s="25"/>
      <c r="R4269" s="25"/>
      <c r="S4269" s="25"/>
      <c r="T4269" s="671"/>
      <c r="U4269" s="730" t="str">
        <f t="shared" si="69"/>
        <v/>
      </c>
    </row>
    <row r="4270" spans="1:21" x14ac:dyDescent="0.25">
      <c r="A4270" s="36" t="str">
        <f>'0'!$A$4</f>
        <v>………………..</v>
      </c>
      <c r="B4270" s="37">
        <f>'0'!$A$2</f>
        <v>46112</v>
      </c>
      <c r="C4270" s="37" t="s">
        <v>1197</v>
      </c>
      <c r="D4270" s="195"/>
      <c r="E4270" s="23"/>
      <c r="F4270" s="14"/>
      <c r="G4270" s="22"/>
      <c r="H4270" s="656"/>
      <c r="I4270" s="656"/>
      <c r="J4270" s="656"/>
      <c r="K4270" s="25"/>
      <c r="L4270" s="25"/>
      <c r="M4270" s="25"/>
      <c r="N4270" s="25"/>
      <c r="O4270" s="25"/>
      <c r="P4270" s="25"/>
      <c r="Q4270" s="25"/>
      <c r="R4270" s="25"/>
      <c r="S4270" s="25"/>
      <c r="T4270" s="671"/>
      <c r="U4270" s="730" t="str">
        <f t="shared" si="69"/>
        <v/>
      </c>
    </row>
    <row r="4271" spans="1:21" x14ac:dyDescent="0.25">
      <c r="A4271" s="36" t="str">
        <f>'0'!$A$4</f>
        <v>………………..</v>
      </c>
      <c r="B4271" s="37">
        <f>'0'!$A$2</f>
        <v>46112</v>
      </c>
      <c r="C4271" s="37" t="s">
        <v>1197</v>
      </c>
      <c r="D4271" s="195"/>
      <c r="E4271" s="23"/>
      <c r="F4271" s="14"/>
      <c r="G4271" s="22"/>
      <c r="H4271" s="656"/>
      <c r="I4271" s="656"/>
      <c r="J4271" s="656"/>
      <c r="K4271" s="25"/>
      <c r="L4271" s="25"/>
      <c r="M4271" s="25"/>
      <c r="N4271" s="25"/>
      <c r="O4271" s="25"/>
      <c r="P4271" s="25"/>
      <c r="Q4271" s="25"/>
      <c r="R4271" s="25"/>
      <c r="S4271" s="25"/>
      <c r="T4271" s="671"/>
      <c r="U4271" s="730" t="str">
        <f t="shared" si="69"/>
        <v/>
      </c>
    </row>
    <row r="4272" spans="1:21" x14ac:dyDescent="0.25">
      <c r="A4272" s="36" t="str">
        <f>'0'!$A$4</f>
        <v>………………..</v>
      </c>
      <c r="B4272" s="37">
        <f>'0'!$A$2</f>
        <v>46112</v>
      </c>
      <c r="C4272" s="37" t="s">
        <v>1197</v>
      </c>
      <c r="D4272" s="195"/>
      <c r="E4272" s="23"/>
      <c r="F4272" s="14"/>
      <c r="G4272" s="22"/>
      <c r="H4272" s="656"/>
      <c r="I4272" s="656"/>
      <c r="J4272" s="656"/>
      <c r="K4272" s="25"/>
      <c r="L4272" s="25"/>
      <c r="M4272" s="25"/>
      <c r="N4272" s="25"/>
      <c r="O4272" s="25"/>
      <c r="P4272" s="25"/>
      <c r="Q4272" s="25"/>
      <c r="R4272" s="25"/>
      <c r="S4272" s="25"/>
      <c r="T4272" s="671"/>
      <c r="U4272" s="730" t="str">
        <f t="shared" si="69"/>
        <v/>
      </c>
    </row>
    <row r="4273" spans="1:21" x14ac:dyDescent="0.25">
      <c r="A4273" s="36" t="str">
        <f>'0'!$A$4</f>
        <v>………………..</v>
      </c>
      <c r="B4273" s="37">
        <f>'0'!$A$2</f>
        <v>46112</v>
      </c>
      <c r="C4273" s="37" t="s">
        <v>1197</v>
      </c>
      <c r="D4273" s="195"/>
      <c r="E4273" s="23"/>
      <c r="F4273" s="14"/>
      <c r="G4273" s="22"/>
      <c r="H4273" s="656"/>
      <c r="I4273" s="656"/>
      <c r="J4273" s="656"/>
      <c r="K4273" s="25"/>
      <c r="L4273" s="25"/>
      <c r="M4273" s="25"/>
      <c r="N4273" s="25"/>
      <c r="O4273" s="25"/>
      <c r="P4273" s="25"/>
      <c r="Q4273" s="25"/>
      <c r="R4273" s="25"/>
      <c r="S4273" s="25"/>
      <c r="T4273" s="671"/>
      <c r="U4273" s="730" t="str">
        <f t="shared" si="69"/>
        <v/>
      </c>
    </row>
    <row r="4274" spans="1:21" x14ac:dyDescent="0.25">
      <c r="A4274" s="36" t="str">
        <f>'0'!$A$4</f>
        <v>………………..</v>
      </c>
      <c r="B4274" s="37">
        <f>'0'!$A$2</f>
        <v>46112</v>
      </c>
      <c r="C4274" s="37" t="s">
        <v>1197</v>
      </c>
      <c r="D4274" s="195"/>
      <c r="E4274" s="23"/>
      <c r="F4274" s="14"/>
      <c r="G4274" s="22"/>
      <c r="H4274" s="656"/>
      <c r="I4274" s="656"/>
      <c r="J4274" s="656"/>
      <c r="K4274" s="25"/>
      <c r="L4274" s="25"/>
      <c r="M4274" s="25"/>
      <c r="N4274" s="25"/>
      <c r="O4274" s="25"/>
      <c r="P4274" s="25"/>
      <c r="Q4274" s="25"/>
      <c r="R4274" s="25"/>
      <c r="S4274" s="25"/>
      <c r="T4274" s="671"/>
      <c r="U4274" s="730" t="str">
        <f t="shared" si="69"/>
        <v/>
      </c>
    </row>
    <row r="4275" spans="1:21" x14ac:dyDescent="0.25">
      <c r="A4275" s="36" t="str">
        <f>'0'!$A$4</f>
        <v>………………..</v>
      </c>
      <c r="B4275" s="37">
        <f>'0'!$A$2</f>
        <v>46112</v>
      </c>
      <c r="C4275" s="37" t="s">
        <v>1197</v>
      </c>
      <c r="D4275" s="195"/>
      <c r="E4275" s="23"/>
      <c r="F4275" s="14"/>
      <c r="G4275" s="22"/>
      <c r="H4275" s="656"/>
      <c r="I4275" s="656"/>
      <c r="J4275" s="656"/>
      <c r="K4275" s="25"/>
      <c r="L4275" s="25"/>
      <c r="M4275" s="25"/>
      <c r="N4275" s="25"/>
      <c r="O4275" s="25"/>
      <c r="P4275" s="25"/>
      <c r="Q4275" s="25"/>
      <c r="R4275" s="25"/>
      <c r="S4275" s="25"/>
      <c r="T4275" s="671"/>
      <c r="U4275" s="730" t="str">
        <f t="shared" si="69"/>
        <v/>
      </c>
    </row>
    <row r="4276" spans="1:21" x14ac:dyDescent="0.25">
      <c r="A4276" s="36" t="str">
        <f>'0'!$A$4</f>
        <v>………………..</v>
      </c>
      <c r="B4276" s="37">
        <f>'0'!$A$2</f>
        <v>46112</v>
      </c>
      <c r="C4276" s="37" t="s">
        <v>1197</v>
      </c>
      <c r="D4276" s="195"/>
      <c r="E4276" s="23"/>
      <c r="F4276" s="14"/>
      <c r="G4276" s="22"/>
      <c r="H4276" s="656"/>
      <c r="I4276" s="656"/>
      <c r="J4276" s="656"/>
      <c r="K4276" s="25"/>
      <c r="L4276" s="25"/>
      <c r="M4276" s="25"/>
      <c r="N4276" s="25"/>
      <c r="O4276" s="25"/>
      <c r="P4276" s="25"/>
      <c r="Q4276" s="25"/>
      <c r="R4276" s="25"/>
      <c r="S4276" s="25"/>
      <c r="T4276" s="671"/>
      <c r="U4276" s="730" t="str">
        <f t="shared" si="69"/>
        <v/>
      </c>
    </row>
    <row r="4277" spans="1:21" x14ac:dyDescent="0.25">
      <c r="A4277" s="36" t="str">
        <f>'0'!$A$4</f>
        <v>………………..</v>
      </c>
      <c r="B4277" s="37">
        <f>'0'!$A$2</f>
        <v>46112</v>
      </c>
      <c r="C4277" s="37" t="s">
        <v>1197</v>
      </c>
      <c r="D4277" s="195"/>
      <c r="E4277" s="23"/>
      <c r="F4277" s="14"/>
      <c r="G4277" s="22"/>
      <c r="H4277" s="656"/>
      <c r="I4277" s="656"/>
      <c r="J4277" s="656"/>
      <c r="K4277" s="25"/>
      <c r="L4277" s="25"/>
      <c r="M4277" s="25"/>
      <c r="N4277" s="25"/>
      <c r="O4277" s="25"/>
      <c r="P4277" s="25"/>
      <c r="Q4277" s="25"/>
      <c r="R4277" s="25"/>
      <c r="S4277" s="25"/>
      <c r="T4277" s="671"/>
      <c r="U4277" s="730" t="str">
        <f t="shared" si="69"/>
        <v/>
      </c>
    </row>
    <row r="4278" spans="1:21" x14ac:dyDescent="0.25">
      <c r="A4278" s="36" t="str">
        <f>'0'!$A$4</f>
        <v>………………..</v>
      </c>
      <c r="B4278" s="37">
        <f>'0'!$A$2</f>
        <v>46112</v>
      </c>
      <c r="C4278" s="37" t="s">
        <v>1197</v>
      </c>
      <c r="D4278" s="195"/>
      <c r="E4278" s="23"/>
      <c r="F4278" s="14"/>
      <c r="G4278" s="22"/>
      <c r="H4278" s="656"/>
      <c r="I4278" s="656"/>
      <c r="J4278" s="656"/>
      <c r="K4278" s="25"/>
      <c r="L4278" s="25"/>
      <c r="M4278" s="25"/>
      <c r="N4278" s="25"/>
      <c r="O4278" s="25"/>
      <c r="P4278" s="25"/>
      <c r="Q4278" s="25"/>
      <c r="R4278" s="25"/>
      <c r="S4278" s="25"/>
      <c r="T4278" s="671"/>
      <c r="U4278" s="730" t="str">
        <f t="shared" si="69"/>
        <v/>
      </c>
    </row>
    <row r="4279" spans="1:21" x14ac:dyDescent="0.25">
      <c r="A4279" s="36" t="str">
        <f>'0'!$A$4</f>
        <v>………………..</v>
      </c>
      <c r="B4279" s="37">
        <f>'0'!$A$2</f>
        <v>46112</v>
      </c>
      <c r="C4279" s="37" t="s">
        <v>1197</v>
      </c>
      <c r="D4279" s="195"/>
      <c r="E4279" s="23"/>
      <c r="F4279" s="14"/>
      <c r="G4279" s="22"/>
      <c r="H4279" s="656"/>
      <c r="I4279" s="656"/>
      <c r="J4279" s="656"/>
      <c r="K4279" s="25"/>
      <c r="L4279" s="25"/>
      <c r="M4279" s="25"/>
      <c r="N4279" s="25"/>
      <c r="O4279" s="25"/>
      <c r="P4279" s="25"/>
      <c r="Q4279" s="25"/>
      <c r="R4279" s="25"/>
      <c r="S4279" s="25"/>
      <c r="T4279" s="671"/>
      <c r="U4279" s="730" t="str">
        <f t="shared" si="69"/>
        <v/>
      </c>
    </row>
    <row r="4280" spans="1:21" x14ac:dyDescent="0.25">
      <c r="A4280" s="36" t="str">
        <f>'0'!$A$4</f>
        <v>………………..</v>
      </c>
      <c r="B4280" s="37">
        <f>'0'!$A$2</f>
        <v>46112</v>
      </c>
      <c r="C4280" s="37" t="s">
        <v>1197</v>
      </c>
      <c r="D4280" s="195"/>
      <c r="E4280" s="23"/>
      <c r="F4280" s="14"/>
      <c r="G4280" s="22"/>
      <c r="H4280" s="656"/>
      <c r="I4280" s="656"/>
      <c r="J4280" s="656"/>
      <c r="K4280" s="25"/>
      <c r="L4280" s="25"/>
      <c r="M4280" s="25"/>
      <c r="N4280" s="25"/>
      <c r="O4280" s="25"/>
      <c r="P4280" s="25"/>
      <c r="Q4280" s="25"/>
      <c r="R4280" s="25"/>
      <c r="S4280" s="25"/>
      <c r="T4280" s="671"/>
      <c r="U4280" s="730" t="str">
        <f t="shared" si="69"/>
        <v/>
      </c>
    </row>
    <row r="4281" spans="1:21" x14ac:dyDescent="0.25">
      <c r="A4281" s="36" t="str">
        <f>'0'!$A$4</f>
        <v>………………..</v>
      </c>
      <c r="B4281" s="37">
        <f>'0'!$A$2</f>
        <v>46112</v>
      </c>
      <c r="C4281" s="37" t="s">
        <v>1197</v>
      </c>
      <c r="D4281" s="195"/>
      <c r="E4281" s="23"/>
      <c r="F4281" s="14"/>
      <c r="G4281" s="22"/>
      <c r="H4281" s="656"/>
      <c r="I4281" s="656"/>
      <c r="J4281" s="656"/>
      <c r="K4281" s="25"/>
      <c r="L4281" s="25"/>
      <c r="M4281" s="25"/>
      <c r="N4281" s="25"/>
      <c r="O4281" s="25"/>
      <c r="P4281" s="25"/>
      <c r="Q4281" s="25"/>
      <c r="R4281" s="25"/>
      <c r="S4281" s="25"/>
      <c r="T4281" s="671"/>
      <c r="U4281" s="730" t="str">
        <f t="shared" si="69"/>
        <v/>
      </c>
    </row>
    <row r="4282" spans="1:21" x14ac:dyDescent="0.25">
      <c r="A4282" s="36" t="str">
        <f>'0'!$A$4</f>
        <v>………………..</v>
      </c>
      <c r="B4282" s="37">
        <f>'0'!$A$2</f>
        <v>46112</v>
      </c>
      <c r="C4282" s="37" t="s">
        <v>1197</v>
      </c>
      <c r="D4282" s="195"/>
      <c r="E4282" s="23"/>
      <c r="F4282" s="14"/>
      <c r="G4282" s="22"/>
      <c r="H4282" s="656"/>
      <c r="I4282" s="656"/>
      <c r="J4282" s="656"/>
      <c r="K4282" s="25"/>
      <c r="L4282" s="25"/>
      <c r="M4282" s="25"/>
      <c r="N4282" s="25"/>
      <c r="O4282" s="25"/>
      <c r="P4282" s="25"/>
      <c r="Q4282" s="25"/>
      <c r="R4282" s="25"/>
      <c r="S4282" s="25"/>
      <c r="T4282" s="671"/>
      <c r="U4282" s="730" t="str">
        <f t="shared" si="69"/>
        <v/>
      </c>
    </row>
    <row r="4283" spans="1:21" x14ac:dyDescent="0.25">
      <c r="A4283" s="36" t="str">
        <f>'0'!$A$4</f>
        <v>………………..</v>
      </c>
      <c r="B4283" s="37">
        <f>'0'!$A$2</f>
        <v>46112</v>
      </c>
      <c r="C4283" s="37" t="s">
        <v>1197</v>
      </c>
      <c r="D4283" s="195"/>
      <c r="E4283" s="23"/>
      <c r="F4283" s="14"/>
      <c r="G4283" s="22"/>
      <c r="H4283" s="656"/>
      <c r="I4283" s="656"/>
      <c r="J4283" s="656"/>
      <c r="K4283" s="25"/>
      <c r="L4283" s="25"/>
      <c r="M4283" s="25"/>
      <c r="N4283" s="25"/>
      <c r="O4283" s="25"/>
      <c r="P4283" s="25"/>
      <c r="Q4283" s="25"/>
      <c r="R4283" s="25"/>
      <c r="S4283" s="25"/>
      <c r="T4283" s="671"/>
      <c r="U4283" s="730" t="str">
        <f t="shared" si="69"/>
        <v/>
      </c>
    </row>
    <row r="4284" spans="1:21" x14ac:dyDescent="0.25">
      <c r="A4284" s="36" t="str">
        <f>'0'!$A$4</f>
        <v>………………..</v>
      </c>
      <c r="B4284" s="37">
        <f>'0'!$A$2</f>
        <v>46112</v>
      </c>
      <c r="C4284" s="37" t="s">
        <v>1197</v>
      </c>
      <c r="D4284" s="195"/>
      <c r="E4284" s="23"/>
      <c r="F4284" s="14"/>
      <c r="G4284" s="22"/>
      <c r="H4284" s="656"/>
      <c r="I4284" s="656"/>
      <c r="J4284" s="656"/>
      <c r="K4284" s="25"/>
      <c r="L4284" s="25"/>
      <c r="M4284" s="25"/>
      <c r="N4284" s="25"/>
      <c r="O4284" s="25"/>
      <c r="P4284" s="25"/>
      <c r="Q4284" s="25"/>
      <c r="R4284" s="25"/>
      <c r="S4284" s="25"/>
      <c r="T4284" s="671"/>
      <c r="U4284" s="730" t="str">
        <f t="shared" si="69"/>
        <v/>
      </c>
    </row>
    <row r="4285" spans="1:21" x14ac:dyDescent="0.25">
      <c r="A4285" s="36" t="str">
        <f>'0'!$A$4</f>
        <v>………………..</v>
      </c>
      <c r="B4285" s="37">
        <f>'0'!$A$2</f>
        <v>46112</v>
      </c>
      <c r="C4285" s="37" t="s">
        <v>1197</v>
      </c>
      <c r="D4285" s="195"/>
      <c r="E4285" s="23"/>
      <c r="F4285" s="14"/>
      <c r="G4285" s="22"/>
      <c r="H4285" s="656"/>
      <c r="I4285" s="656"/>
      <c r="J4285" s="656"/>
      <c r="K4285" s="25"/>
      <c r="L4285" s="25"/>
      <c r="M4285" s="25"/>
      <c r="N4285" s="25"/>
      <c r="O4285" s="25"/>
      <c r="P4285" s="25"/>
      <c r="Q4285" s="25"/>
      <c r="R4285" s="25"/>
      <c r="S4285" s="25"/>
      <c r="T4285" s="671"/>
      <c r="U4285" s="730" t="str">
        <f t="shared" si="69"/>
        <v/>
      </c>
    </row>
    <row r="4286" spans="1:21" x14ac:dyDescent="0.25">
      <c r="A4286" s="36" t="str">
        <f>'0'!$A$4</f>
        <v>………………..</v>
      </c>
      <c r="B4286" s="37">
        <f>'0'!$A$2</f>
        <v>46112</v>
      </c>
      <c r="C4286" s="37" t="s">
        <v>1197</v>
      </c>
      <c r="D4286" s="195"/>
      <c r="E4286" s="23"/>
      <c r="F4286" s="14"/>
      <c r="G4286" s="22"/>
      <c r="H4286" s="656"/>
      <c r="I4286" s="656"/>
      <c r="J4286" s="656"/>
      <c r="K4286" s="25"/>
      <c r="L4286" s="25"/>
      <c r="M4286" s="25"/>
      <c r="N4286" s="25"/>
      <c r="O4286" s="25"/>
      <c r="P4286" s="25"/>
      <c r="Q4286" s="25"/>
      <c r="R4286" s="25"/>
      <c r="S4286" s="25"/>
      <c r="T4286" s="671"/>
      <c r="U4286" s="730" t="str">
        <f t="shared" si="69"/>
        <v/>
      </c>
    </row>
    <row r="4287" spans="1:21" x14ac:dyDescent="0.25">
      <c r="A4287" s="36" t="str">
        <f>'0'!$A$4</f>
        <v>………………..</v>
      </c>
      <c r="B4287" s="37">
        <f>'0'!$A$2</f>
        <v>46112</v>
      </c>
      <c r="C4287" s="37" t="s">
        <v>1197</v>
      </c>
      <c r="D4287" s="195"/>
      <c r="E4287" s="23"/>
      <c r="F4287" s="14"/>
      <c r="G4287" s="22"/>
      <c r="H4287" s="656"/>
      <c r="I4287" s="656"/>
      <c r="J4287" s="656"/>
      <c r="K4287" s="25"/>
      <c r="L4287" s="25"/>
      <c r="M4287" s="25"/>
      <c r="N4287" s="25"/>
      <c r="O4287" s="25"/>
      <c r="P4287" s="25"/>
      <c r="Q4287" s="25"/>
      <c r="R4287" s="25"/>
      <c r="S4287" s="25"/>
      <c r="T4287" s="671"/>
      <c r="U4287" s="730" t="str">
        <f t="shared" si="69"/>
        <v/>
      </c>
    </row>
    <row r="4288" spans="1:21" x14ac:dyDescent="0.25">
      <c r="A4288" s="36" t="str">
        <f>'0'!$A$4</f>
        <v>………………..</v>
      </c>
      <c r="B4288" s="37">
        <f>'0'!$A$2</f>
        <v>46112</v>
      </c>
      <c r="C4288" s="37" t="s">
        <v>1197</v>
      </c>
      <c r="D4288" s="195"/>
      <c r="E4288" s="23"/>
      <c r="F4288" s="14"/>
      <c r="G4288" s="22"/>
      <c r="H4288" s="656"/>
      <c r="I4288" s="656"/>
      <c r="J4288" s="656"/>
      <c r="K4288" s="25"/>
      <c r="L4288" s="25"/>
      <c r="M4288" s="25"/>
      <c r="N4288" s="25"/>
      <c r="O4288" s="25"/>
      <c r="P4288" s="25"/>
      <c r="Q4288" s="25"/>
      <c r="R4288" s="25"/>
      <c r="S4288" s="25"/>
      <c r="T4288" s="671"/>
      <c r="U4288" s="730" t="str">
        <f t="shared" si="69"/>
        <v/>
      </c>
    </row>
    <row r="4289" spans="1:21" x14ac:dyDescent="0.25">
      <c r="A4289" s="36" t="str">
        <f>'0'!$A$4</f>
        <v>………………..</v>
      </c>
      <c r="B4289" s="37">
        <f>'0'!$A$2</f>
        <v>46112</v>
      </c>
      <c r="C4289" s="37" t="s">
        <v>1197</v>
      </c>
      <c r="D4289" s="195"/>
      <c r="E4289" s="23"/>
      <c r="F4289" s="14"/>
      <c r="G4289" s="22"/>
      <c r="H4289" s="656"/>
      <c r="I4289" s="656"/>
      <c r="J4289" s="656"/>
      <c r="K4289" s="25"/>
      <c r="L4289" s="25"/>
      <c r="M4289" s="25"/>
      <c r="N4289" s="25"/>
      <c r="O4289" s="25"/>
      <c r="P4289" s="25"/>
      <c r="Q4289" s="25"/>
      <c r="R4289" s="25"/>
      <c r="S4289" s="25"/>
      <c r="T4289" s="671"/>
      <c r="U4289" s="730" t="str">
        <f t="shared" si="69"/>
        <v/>
      </c>
    </row>
    <row r="4290" spans="1:21" x14ac:dyDescent="0.25">
      <c r="A4290" s="36" t="str">
        <f>'0'!$A$4</f>
        <v>………………..</v>
      </c>
      <c r="B4290" s="37">
        <f>'0'!$A$2</f>
        <v>46112</v>
      </c>
      <c r="C4290" s="37" t="s">
        <v>1197</v>
      </c>
      <c r="D4290" s="195"/>
      <c r="E4290" s="23"/>
      <c r="F4290" s="14"/>
      <c r="G4290" s="22"/>
      <c r="H4290" s="656"/>
      <c r="I4290" s="656"/>
      <c r="J4290" s="656"/>
      <c r="K4290" s="25"/>
      <c r="L4290" s="25"/>
      <c r="M4290" s="25"/>
      <c r="N4290" s="25"/>
      <c r="O4290" s="25"/>
      <c r="P4290" s="25"/>
      <c r="Q4290" s="25"/>
      <c r="R4290" s="25"/>
      <c r="S4290" s="25"/>
      <c r="T4290" s="671"/>
      <c r="U4290" s="730" t="str">
        <f t="shared" si="69"/>
        <v/>
      </c>
    </row>
    <row r="4291" spans="1:21" x14ac:dyDescent="0.25">
      <c r="A4291" s="36" t="str">
        <f>'0'!$A$4</f>
        <v>………………..</v>
      </c>
      <c r="B4291" s="37">
        <f>'0'!$A$2</f>
        <v>46112</v>
      </c>
      <c r="C4291" s="37" t="s">
        <v>1197</v>
      </c>
      <c r="D4291" s="195"/>
      <c r="E4291" s="23"/>
      <c r="F4291" s="14"/>
      <c r="G4291" s="22"/>
      <c r="H4291" s="656"/>
      <c r="I4291" s="656"/>
      <c r="J4291" s="656"/>
      <c r="K4291" s="25"/>
      <c r="L4291" s="25"/>
      <c r="M4291" s="25"/>
      <c r="N4291" s="25"/>
      <c r="O4291" s="25"/>
      <c r="P4291" s="25"/>
      <c r="Q4291" s="25"/>
      <c r="R4291" s="25"/>
      <c r="S4291" s="25"/>
      <c r="T4291" s="671"/>
      <c r="U4291" s="730" t="str">
        <f t="shared" si="69"/>
        <v/>
      </c>
    </row>
    <row r="4292" spans="1:21" x14ac:dyDescent="0.25">
      <c r="A4292" s="36" t="str">
        <f>'0'!$A$4</f>
        <v>………………..</v>
      </c>
      <c r="B4292" s="37">
        <f>'0'!$A$2</f>
        <v>46112</v>
      </c>
      <c r="C4292" s="37" t="s">
        <v>1197</v>
      </c>
      <c r="D4292" s="195"/>
      <c r="E4292" s="23"/>
      <c r="F4292" s="14"/>
      <c r="G4292" s="22"/>
      <c r="H4292" s="656"/>
      <c r="I4292" s="656"/>
      <c r="J4292" s="656"/>
      <c r="K4292" s="25"/>
      <c r="L4292" s="25"/>
      <c r="M4292" s="25"/>
      <c r="N4292" s="25"/>
      <c r="O4292" s="25"/>
      <c r="P4292" s="25"/>
      <c r="Q4292" s="25"/>
      <c r="R4292" s="25"/>
      <c r="S4292" s="25"/>
      <c r="T4292" s="671"/>
      <c r="U4292" s="730" t="str">
        <f t="shared" si="69"/>
        <v/>
      </c>
    </row>
    <row r="4293" spans="1:21" x14ac:dyDescent="0.25">
      <c r="A4293" s="36" t="str">
        <f>'0'!$A$4</f>
        <v>………………..</v>
      </c>
      <c r="B4293" s="37">
        <f>'0'!$A$2</f>
        <v>46112</v>
      </c>
      <c r="C4293" s="37" t="s">
        <v>1197</v>
      </c>
      <c r="D4293" s="195"/>
      <c r="E4293" s="23"/>
      <c r="F4293" s="14"/>
      <c r="G4293" s="22"/>
      <c r="H4293" s="656"/>
      <c r="I4293" s="656"/>
      <c r="J4293" s="656"/>
      <c r="K4293" s="25"/>
      <c r="L4293" s="25"/>
      <c r="M4293" s="25"/>
      <c r="N4293" s="25"/>
      <c r="O4293" s="25"/>
      <c r="P4293" s="25"/>
      <c r="Q4293" s="25"/>
      <c r="R4293" s="25"/>
      <c r="S4293" s="25"/>
      <c r="T4293" s="671"/>
      <c r="U4293" s="730" t="str">
        <f t="shared" si="69"/>
        <v/>
      </c>
    </row>
    <row r="4294" spans="1:21" x14ac:dyDescent="0.25">
      <c r="A4294" s="36" t="str">
        <f>'0'!$A$4</f>
        <v>………………..</v>
      </c>
      <c r="B4294" s="37">
        <f>'0'!$A$2</f>
        <v>46112</v>
      </c>
      <c r="C4294" s="37" t="s">
        <v>1197</v>
      </c>
      <c r="D4294" s="195"/>
      <c r="E4294" s="23"/>
      <c r="F4294" s="14"/>
      <c r="G4294" s="22"/>
      <c r="H4294" s="656"/>
      <c r="I4294" s="656"/>
      <c r="J4294" s="656"/>
      <c r="K4294" s="25"/>
      <c r="L4294" s="25"/>
      <c r="M4294" s="25"/>
      <c r="N4294" s="25"/>
      <c r="O4294" s="25"/>
      <c r="P4294" s="25"/>
      <c r="Q4294" s="25"/>
      <c r="R4294" s="25"/>
      <c r="S4294" s="25"/>
      <c r="T4294" s="671"/>
      <c r="U4294" s="730" t="str">
        <f t="shared" si="69"/>
        <v/>
      </c>
    </row>
    <row r="4295" spans="1:21" x14ac:dyDescent="0.25">
      <c r="A4295" s="36" t="str">
        <f>'0'!$A$4</f>
        <v>………………..</v>
      </c>
      <c r="B4295" s="37">
        <f>'0'!$A$2</f>
        <v>46112</v>
      </c>
      <c r="C4295" s="37" t="s">
        <v>1197</v>
      </c>
      <c r="D4295" s="195"/>
      <c r="E4295" s="23"/>
      <c r="F4295" s="14"/>
      <c r="G4295" s="22"/>
      <c r="H4295" s="656"/>
      <c r="I4295" s="656"/>
      <c r="J4295" s="656"/>
      <c r="K4295" s="25"/>
      <c r="L4295" s="25"/>
      <c r="M4295" s="25"/>
      <c r="N4295" s="25"/>
      <c r="O4295" s="25"/>
      <c r="P4295" s="25"/>
      <c r="Q4295" s="25"/>
      <c r="R4295" s="25"/>
      <c r="S4295" s="25"/>
      <c r="T4295" s="671"/>
      <c r="U4295" s="730" t="str">
        <f t="shared" si="69"/>
        <v/>
      </c>
    </row>
    <row r="4296" spans="1:21" x14ac:dyDescent="0.25">
      <c r="A4296" s="36" t="str">
        <f>'0'!$A$4</f>
        <v>………………..</v>
      </c>
      <c r="B4296" s="37">
        <f>'0'!$A$2</f>
        <v>46112</v>
      </c>
      <c r="C4296" s="37" t="s">
        <v>1197</v>
      </c>
      <c r="D4296" s="195"/>
      <c r="E4296" s="23"/>
      <c r="F4296" s="14"/>
      <c r="G4296" s="22"/>
      <c r="H4296" s="656"/>
      <c r="I4296" s="656"/>
      <c r="J4296" s="656"/>
      <c r="K4296" s="25"/>
      <c r="L4296" s="25"/>
      <c r="M4296" s="25"/>
      <c r="N4296" s="25"/>
      <c r="O4296" s="25"/>
      <c r="P4296" s="25"/>
      <c r="Q4296" s="25"/>
      <c r="R4296" s="25"/>
      <c r="S4296" s="25"/>
      <c r="T4296" s="671"/>
      <c r="U4296" s="730" t="str">
        <f t="shared" si="69"/>
        <v/>
      </c>
    </row>
    <row r="4297" spans="1:21" x14ac:dyDescent="0.25">
      <c r="A4297" s="36" t="str">
        <f>'0'!$A$4</f>
        <v>………………..</v>
      </c>
      <c r="B4297" s="37">
        <f>'0'!$A$2</f>
        <v>46112</v>
      </c>
      <c r="C4297" s="37" t="s">
        <v>1197</v>
      </c>
      <c r="D4297" s="195"/>
      <c r="E4297" s="23"/>
      <c r="F4297" s="14"/>
      <c r="G4297" s="22"/>
      <c r="H4297" s="656"/>
      <c r="I4297" s="656"/>
      <c r="J4297" s="656"/>
      <c r="K4297" s="25"/>
      <c r="L4297" s="25"/>
      <c r="M4297" s="25"/>
      <c r="N4297" s="25"/>
      <c r="O4297" s="25"/>
      <c r="P4297" s="25"/>
      <c r="Q4297" s="25"/>
      <c r="R4297" s="25"/>
      <c r="S4297" s="25"/>
      <c r="T4297" s="671"/>
      <c r="U4297" s="730" t="str">
        <f t="shared" si="69"/>
        <v/>
      </c>
    </row>
    <row r="4298" spans="1:21" x14ac:dyDescent="0.25">
      <c r="A4298" s="36" t="str">
        <f>'0'!$A$4</f>
        <v>………………..</v>
      </c>
      <c r="B4298" s="37">
        <f>'0'!$A$2</f>
        <v>46112</v>
      </c>
      <c r="C4298" s="37" t="s">
        <v>1197</v>
      </c>
      <c r="D4298" s="195"/>
      <c r="E4298" s="23"/>
      <c r="F4298" s="14"/>
      <c r="G4298" s="22"/>
      <c r="H4298" s="656"/>
      <c r="I4298" s="656"/>
      <c r="J4298" s="656"/>
      <c r="K4298" s="25"/>
      <c r="L4298" s="25"/>
      <c r="M4298" s="25"/>
      <c r="N4298" s="25"/>
      <c r="O4298" s="25"/>
      <c r="P4298" s="25"/>
      <c r="Q4298" s="25"/>
      <c r="R4298" s="25"/>
      <c r="S4298" s="25"/>
      <c r="T4298" s="671"/>
      <c r="U4298" s="730" t="str">
        <f t="shared" si="69"/>
        <v/>
      </c>
    </row>
    <row r="4299" spans="1:21" x14ac:dyDescent="0.25">
      <c r="A4299" s="36" t="str">
        <f>'0'!$A$4</f>
        <v>………………..</v>
      </c>
      <c r="B4299" s="37">
        <f>'0'!$A$2</f>
        <v>46112</v>
      </c>
      <c r="C4299" s="37" t="s">
        <v>1197</v>
      </c>
      <c r="D4299" s="195"/>
      <c r="E4299" s="23"/>
      <c r="F4299" s="14"/>
      <c r="G4299" s="22"/>
      <c r="H4299" s="656"/>
      <c r="I4299" s="656"/>
      <c r="J4299" s="656"/>
      <c r="K4299" s="25"/>
      <c r="L4299" s="25"/>
      <c r="M4299" s="25"/>
      <c r="N4299" s="25"/>
      <c r="O4299" s="25"/>
      <c r="P4299" s="25"/>
      <c r="Q4299" s="25"/>
      <c r="R4299" s="25"/>
      <c r="S4299" s="25"/>
      <c r="T4299" s="671"/>
      <c r="U4299" s="730" t="str">
        <f t="shared" ref="U4299:U4362" si="70">IF(COUNTBLANK(D4299:S4299)=16,"",IF(D4299="999999999","",IF(ISNUMBER(VALUE(D4299)),IF(LEN(D4299)&lt;&gt;9,"Въведеното ЕИК е твърде късо или твърде дълго",IF(OR(MOD(MID(D4299,1,1)*1+MID(D4299,2,1)*2+MID(D4299,3,1)*3+MID(D4299,4,1)*4+MID(D4299,5,1)*5+MID(D4299,6,1)*6+MID(D4299,7,1)*7+MID(D4299,8,1)*8,11)-MID(D4299,9,1)=0,AND(MOD(MID(D4299,1,1)*3+MID(D4299,2,1)*4+MID(D4299,3,1)*5+MID(D4299,4,1)*6+MID(D4299,5,1)*7+MID(D4299,6,1)*8+MID(D4299,7,1)*9+MID(D4299,8,1)*10,11)=10,MID(D4299,9,1)*1=0),MOD(MID(D4299,1,1)*3+MID(D4299,2,1)*4+MID(D4299,3,1)*5+MID(D4299,4,1)*6+MID(D4299,5,1)*7+MID(D4299,6,1)*8+MID(D4299,7,1)*9+MID(D4299,8,1)*10,11)-MID(D4299,9,1)=0),"","Въведеното ЕИК е невалидно")),"Въведеното ЕИК съдържа непозволени символи")))</f>
        <v/>
      </c>
    </row>
    <row r="4300" spans="1:21" x14ac:dyDescent="0.25">
      <c r="A4300" s="36" t="str">
        <f>'0'!$A$4</f>
        <v>………………..</v>
      </c>
      <c r="B4300" s="37">
        <f>'0'!$A$2</f>
        <v>46112</v>
      </c>
      <c r="C4300" s="37" t="s">
        <v>1197</v>
      </c>
      <c r="D4300" s="195"/>
      <c r="E4300" s="23"/>
      <c r="F4300" s="14"/>
      <c r="G4300" s="22"/>
      <c r="H4300" s="656"/>
      <c r="I4300" s="656"/>
      <c r="J4300" s="656"/>
      <c r="K4300" s="25"/>
      <c r="L4300" s="25"/>
      <c r="M4300" s="25"/>
      <c r="N4300" s="25"/>
      <c r="O4300" s="25"/>
      <c r="P4300" s="25"/>
      <c r="Q4300" s="25"/>
      <c r="R4300" s="25"/>
      <c r="S4300" s="25"/>
      <c r="T4300" s="671"/>
      <c r="U4300" s="730" t="str">
        <f t="shared" si="70"/>
        <v/>
      </c>
    </row>
    <row r="4301" spans="1:21" x14ac:dyDescent="0.25">
      <c r="A4301" s="36" t="str">
        <f>'0'!$A$4</f>
        <v>………………..</v>
      </c>
      <c r="B4301" s="37">
        <f>'0'!$A$2</f>
        <v>46112</v>
      </c>
      <c r="C4301" s="37" t="s">
        <v>1197</v>
      </c>
      <c r="D4301" s="195"/>
      <c r="E4301" s="23"/>
      <c r="F4301" s="14"/>
      <c r="G4301" s="22"/>
      <c r="H4301" s="656"/>
      <c r="I4301" s="656"/>
      <c r="J4301" s="656"/>
      <c r="K4301" s="25"/>
      <c r="L4301" s="25"/>
      <c r="M4301" s="25"/>
      <c r="N4301" s="25"/>
      <c r="O4301" s="25"/>
      <c r="P4301" s="25"/>
      <c r="Q4301" s="25"/>
      <c r="R4301" s="25"/>
      <c r="S4301" s="25"/>
      <c r="T4301" s="671"/>
      <c r="U4301" s="730" t="str">
        <f t="shared" si="70"/>
        <v/>
      </c>
    </row>
    <row r="4302" spans="1:21" x14ac:dyDescent="0.25">
      <c r="A4302" s="36" t="str">
        <f>'0'!$A$4</f>
        <v>………………..</v>
      </c>
      <c r="B4302" s="37">
        <f>'0'!$A$2</f>
        <v>46112</v>
      </c>
      <c r="C4302" s="37" t="s">
        <v>1197</v>
      </c>
      <c r="D4302" s="195"/>
      <c r="E4302" s="23"/>
      <c r="F4302" s="14"/>
      <c r="G4302" s="22"/>
      <c r="H4302" s="656"/>
      <c r="I4302" s="656"/>
      <c r="J4302" s="656"/>
      <c r="K4302" s="25"/>
      <c r="L4302" s="25"/>
      <c r="M4302" s="25"/>
      <c r="N4302" s="25"/>
      <c r="O4302" s="25"/>
      <c r="P4302" s="25"/>
      <c r="Q4302" s="25"/>
      <c r="R4302" s="25"/>
      <c r="S4302" s="25"/>
      <c r="T4302" s="671"/>
      <c r="U4302" s="730" t="str">
        <f t="shared" si="70"/>
        <v/>
      </c>
    </row>
    <row r="4303" spans="1:21" x14ac:dyDescent="0.25">
      <c r="A4303" s="36" t="str">
        <f>'0'!$A$4</f>
        <v>………………..</v>
      </c>
      <c r="B4303" s="37">
        <f>'0'!$A$2</f>
        <v>46112</v>
      </c>
      <c r="C4303" s="37" t="s">
        <v>1197</v>
      </c>
      <c r="D4303" s="195"/>
      <c r="E4303" s="23"/>
      <c r="F4303" s="14"/>
      <c r="G4303" s="22"/>
      <c r="H4303" s="656"/>
      <c r="I4303" s="656"/>
      <c r="J4303" s="656"/>
      <c r="K4303" s="25"/>
      <c r="L4303" s="25"/>
      <c r="M4303" s="25"/>
      <c r="N4303" s="25"/>
      <c r="O4303" s="25"/>
      <c r="P4303" s="25"/>
      <c r="Q4303" s="25"/>
      <c r="R4303" s="25"/>
      <c r="S4303" s="25"/>
      <c r="T4303" s="671"/>
      <c r="U4303" s="730" t="str">
        <f t="shared" si="70"/>
        <v/>
      </c>
    </row>
    <row r="4304" spans="1:21" x14ac:dyDescent="0.25">
      <c r="A4304" s="36" t="str">
        <f>'0'!$A$4</f>
        <v>………………..</v>
      </c>
      <c r="B4304" s="37">
        <f>'0'!$A$2</f>
        <v>46112</v>
      </c>
      <c r="C4304" s="37" t="s">
        <v>1197</v>
      </c>
      <c r="D4304" s="195"/>
      <c r="E4304" s="23"/>
      <c r="F4304" s="14"/>
      <c r="G4304" s="22"/>
      <c r="H4304" s="656"/>
      <c r="I4304" s="656"/>
      <c r="J4304" s="656"/>
      <c r="K4304" s="25"/>
      <c r="L4304" s="25"/>
      <c r="M4304" s="25"/>
      <c r="N4304" s="25"/>
      <c r="O4304" s="25"/>
      <c r="P4304" s="25"/>
      <c r="Q4304" s="25"/>
      <c r="R4304" s="25"/>
      <c r="S4304" s="25"/>
      <c r="T4304" s="671"/>
      <c r="U4304" s="730" t="str">
        <f t="shared" si="70"/>
        <v/>
      </c>
    </row>
    <row r="4305" spans="1:21" x14ac:dyDescent="0.25">
      <c r="A4305" s="36" t="str">
        <f>'0'!$A$4</f>
        <v>………………..</v>
      </c>
      <c r="B4305" s="37">
        <f>'0'!$A$2</f>
        <v>46112</v>
      </c>
      <c r="C4305" s="37" t="s">
        <v>1197</v>
      </c>
      <c r="D4305" s="195"/>
      <c r="E4305" s="23"/>
      <c r="F4305" s="14"/>
      <c r="G4305" s="22"/>
      <c r="H4305" s="656"/>
      <c r="I4305" s="656"/>
      <c r="J4305" s="656"/>
      <c r="K4305" s="25"/>
      <c r="L4305" s="25"/>
      <c r="M4305" s="25"/>
      <c r="N4305" s="25"/>
      <c r="O4305" s="25"/>
      <c r="P4305" s="25"/>
      <c r="Q4305" s="25"/>
      <c r="R4305" s="25"/>
      <c r="S4305" s="25"/>
      <c r="T4305" s="671"/>
      <c r="U4305" s="730" t="str">
        <f t="shared" si="70"/>
        <v/>
      </c>
    </row>
    <row r="4306" spans="1:21" x14ac:dyDescent="0.25">
      <c r="A4306" s="36" t="str">
        <f>'0'!$A$4</f>
        <v>………………..</v>
      </c>
      <c r="B4306" s="37">
        <f>'0'!$A$2</f>
        <v>46112</v>
      </c>
      <c r="C4306" s="37" t="s">
        <v>1197</v>
      </c>
      <c r="D4306" s="195"/>
      <c r="E4306" s="23"/>
      <c r="F4306" s="14"/>
      <c r="G4306" s="22"/>
      <c r="H4306" s="656"/>
      <c r="I4306" s="656"/>
      <c r="J4306" s="656"/>
      <c r="K4306" s="25"/>
      <c r="L4306" s="25"/>
      <c r="M4306" s="25"/>
      <c r="N4306" s="25"/>
      <c r="O4306" s="25"/>
      <c r="P4306" s="25"/>
      <c r="Q4306" s="25"/>
      <c r="R4306" s="25"/>
      <c r="S4306" s="25"/>
      <c r="T4306" s="671"/>
      <c r="U4306" s="730" t="str">
        <f t="shared" si="70"/>
        <v/>
      </c>
    </row>
    <row r="4307" spans="1:21" x14ac:dyDescent="0.25">
      <c r="A4307" s="36" t="str">
        <f>'0'!$A$4</f>
        <v>………………..</v>
      </c>
      <c r="B4307" s="37">
        <f>'0'!$A$2</f>
        <v>46112</v>
      </c>
      <c r="C4307" s="37" t="s">
        <v>1197</v>
      </c>
      <c r="D4307" s="195"/>
      <c r="E4307" s="23"/>
      <c r="F4307" s="14"/>
      <c r="G4307" s="22"/>
      <c r="H4307" s="656"/>
      <c r="I4307" s="656"/>
      <c r="J4307" s="656"/>
      <c r="K4307" s="25"/>
      <c r="L4307" s="25"/>
      <c r="M4307" s="25"/>
      <c r="N4307" s="25"/>
      <c r="O4307" s="25"/>
      <c r="P4307" s="25"/>
      <c r="Q4307" s="25"/>
      <c r="R4307" s="25"/>
      <c r="S4307" s="25"/>
      <c r="T4307" s="671"/>
      <c r="U4307" s="730" t="str">
        <f t="shared" si="70"/>
        <v/>
      </c>
    </row>
    <row r="4308" spans="1:21" x14ac:dyDescent="0.25">
      <c r="A4308" s="36" t="str">
        <f>'0'!$A$4</f>
        <v>………………..</v>
      </c>
      <c r="B4308" s="37">
        <f>'0'!$A$2</f>
        <v>46112</v>
      </c>
      <c r="C4308" s="37" t="s">
        <v>1197</v>
      </c>
      <c r="D4308" s="195"/>
      <c r="E4308" s="23"/>
      <c r="F4308" s="14"/>
      <c r="G4308" s="22"/>
      <c r="H4308" s="656"/>
      <c r="I4308" s="656"/>
      <c r="J4308" s="656"/>
      <c r="K4308" s="25"/>
      <c r="L4308" s="25"/>
      <c r="M4308" s="25"/>
      <c r="N4308" s="25"/>
      <c r="O4308" s="25"/>
      <c r="P4308" s="25"/>
      <c r="Q4308" s="25"/>
      <c r="R4308" s="25"/>
      <c r="S4308" s="25"/>
      <c r="T4308" s="671"/>
      <c r="U4308" s="730" t="str">
        <f t="shared" si="70"/>
        <v/>
      </c>
    </row>
    <row r="4309" spans="1:21" x14ac:dyDescent="0.25">
      <c r="A4309" s="36" t="str">
        <f>'0'!$A$4</f>
        <v>………………..</v>
      </c>
      <c r="B4309" s="37">
        <f>'0'!$A$2</f>
        <v>46112</v>
      </c>
      <c r="C4309" s="37" t="s">
        <v>1197</v>
      </c>
      <c r="D4309" s="195"/>
      <c r="E4309" s="23"/>
      <c r="F4309" s="14"/>
      <c r="G4309" s="22"/>
      <c r="H4309" s="656"/>
      <c r="I4309" s="656"/>
      <c r="J4309" s="656"/>
      <c r="K4309" s="25"/>
      <c r="L4309" s="25"/>
      <c r="M4309" s="25"/>
      <c r="N4309" s="25"/>
      <c r="O4309" s="25"/>
      <c r="P4309" s="25"/>
      <c r="Q4309" s="25"/>
      <c r="R4309" s="25"/>
      <c r="S4309" s="25"/>
      <c r="T4309" s="671"/>
      <c r="U4309" s="730" t="str">
        <f t="shared" si="70"/>
        <v/>
      </c>
    </row>
    <row r="4310" spans="1:21" x14ac:dyDescent="0.25">
      <c r="A4310" s="36" t="str">
        <f>'0'!$A$4</f>
        <v>………………..</v>
      </c>
      <c r="B4310" s="37">
        <f>'0'!$A$2</f>
        <v>46112</v>
      </c>
      <c r="C4310" s="37" t="s">
        <v>1197</v>
      </c>
      <c r="D4310" s="195"/>
      <c r="E4310" s="23"/>
      <c r="F4310" s="14"/>
      <c r="G4310" s="22"/>
      <c r="H4310" s="656"/>
      <c r="I4310" s="656"/>
      <c r="J4310" s="656"/>
      <c r="K4310" s="25"/>
      <c r="L4310" s="25"/>
      <c r="M4310" s="25"/>
      <c r="N4310" s="25"/>
      <c r="O4310" s="25"/>
      <c r="P4310" s="25"/>
      <c r="Q4310" s="25"/>
      <c r="R4310" s="25"/>
      <c r="S4310" s="25"/>
      <c r="T4310" s="671"/>
      <c r="U4310" s="730" t="str">
        <f t="shared" si="70"/>
        <v/>
      </c>
    </row>
    <row r="4311" spans="1:21" x14ac:dyDescent="0.25">
      <c r="A4311" s="36" t="str">
        <f>'0'!$A$4</f>
        <v>………………..</v>
      </c>
      <c r="B4311" s="37">
        <f>'0'!$A$2</f>
        <v>46112</v>
      </c>
      <c r="C4311" s="37" t="s">
        <v>1197</v>
      </c>
      <c r="D4311" s="195"/>
      <c r="E4311" s="23"/>
      <c r="F4311" s="14"/>
      <c r="G4311" s="22"/>
      <c r="H4311" s="656"/>
      <c r="I4311" s="656"/>
      <c r="J4311" s="656"/>
      <c r="K4311" s="25"/>
      <c r="L4311" s="25"/>
      <c r="M4311" s="25"/>
      <c r="N4311" s="25"/>
      <c r="O4311" s="25"/>
      <c r="P4311" s="25"/>
      <c r="Q4311" s="25"/>
      <c r="R4311" s="25"/>
      <c r="S4311" s="25"/>
      <c r="T4311" s="671"/>
      <c r="U4311" s="730" t="str">
        <f t="shared" si="70"/>
        <v/>
      </c>
    </row>
    <row r="4312" spans="1:21" x14ac:dyDescent="0.25">
      <c r="A4312" s="36" t="str">
        <f>'0'!$A$4</f>
        <v>………………..</v>
      </c>
      <c r="B4312" s="37">
        <f>'0'!$A$2</f>
        <v>46112</v>
      </c>
      <c r="C4312" s="37" t="s">
        <v>1197</v>
      </c>
      <c r="D4312" s="195"/>
      <c r="E4312" s="23"/>
      <c r="F4312" s="14"/>
      <c r="G4312" s="22"/>
      <c r="H4312" s="656"/>
      <c r="I4312" s="656"/>
      <c r="J4312" s="656"/>
      <c r="K4312" s="25"/>
      <c r="L4312" s="25"/>
      <c r="M4312" s="25"/>
      <c r="N4312" s="25"/>
      <c r="O4312" s="25"/>
      <c r="P4312" s="25"/>
      <c r="Q4312" s="25"/>
      <c r="R4312" s="25"/>
      <c r="S4312" s="25"/>
      <c r="T4312" s="671"/>
      <c r="U4312" s="730" t="str">
        <f t="shared" si="70"/>
        <v/>
      </c>
    </row>
    <row r="4313" spans="1:21" x14ac:dyDescent="0.25">
      <c r="A4313" s="36" t="str">
        <f>'0'!$A$4</f>
        <v>………………..</v>
      </c>
      <c r="B4313" s="37">
        <f>'0'!$A$2</f>
        <v>46112</v>
      </c>
      <c r="C4313" s="37" t="s">
        <v>1197</v>
      </c>
      <c r="D4313" s="195"/>
      <c r="E4313" s="23"/>
      <c r="F4313" s="14"/>
      <c r="G4313" s="22"/>
      <c r="H4313" s="656"/>
      <c r="I4313" s="656"/>
      <c r="J4313" s="656"/>
      <c r="K4313" s="25"/>
      <c r="L4313" s="25"/>
      <c r="M4313" s="25"/>
      <c r="N4313" s="25"/>
      <c r="O4313" s="25"/>
      <c r="P4313" s="25"/>
      <c r="Q4313" s="25"/>
      <c r="R4313" s="25"/>
      <c r="S4313" s="25"/>
      <c r="T4313" s="671"/>
      <c r="U4313" s="730" t="str">
        <f t="shared" si="70"/>
        <v/>
      </c>
    </row>
    <row r="4314" spans="1:21" x14ac:dyDescent="0.25">
      <c r="A4314" s="36" t="str">
        <f>'0'!$A$4</f>
        <v>………………..</v>
      </c>
      <c r="B4314" s="37">
        <f>'0'!$A$2</f>
        <v>46112</v>
      </c>
      <c r="C4314" s="37" t="s">
        <v>1197</v>
      </c>
      <c r="D4314" s="195"/>
      <c r="E4314" s="23"/>
      <c r="F4314" s="14"/>
      <c r="G4314" s="22"/>
      <c r="H4314" s="656"/>
      <c r="I4314" s="656"/>
      <c r="J4314" s="656"/>
      <c r="K4314" s="25"/>
      <c r="L4314" s="25"/>
      <c r="M4314" s="25"/>
      <c r="N4314" s="25"/>
      <c r="O4314" s="25"/>
      <c r="P4314" s="25"/>
      <c r="Q4314" s="25"/>
      <c r="R4314" s="25"/>
      <c r="S4314" s="25"/>
      <c r="T4314" s="671"/>
      <c r="U4314" s="730" t="str">
        <f t="shared" si="70"/>
        <v/>
      </c>
    </row>
    <row r="4315" spans="1:21" x14ac:dyDescent="0.25">
      <c r="A4315" s="36" t="str">
        <f>'0'!$A$4</f>
        <v>………………..</v>
      </c>
      <c r="B4315" s="37">
        <f>'0'!$A$2</f>
        <v>46112</v>
      </c>
      <c r="C4315" s="37" t="s">
        <v>1197</v>
      </c>
      <c r="D4315" s="195"/>
      <c r="E4315" s="23"/>
      <c r="F4315" s="14"/>
      <c r="G4315" s="22"/>
      <c r="H4315" s="656"/>
      <c r="I4315" s="656"/>
      <c r="J4315" s="656"/>
      <c r="K4315" s="25"/>
      <c r="L4315" s="25"/>
      <c r="M4315" s="25"/>
      <c r="N4315" s="25"/>
      <c r="O4315" s="25"/>
      <c r="P4315" s="25"/>
      <c r="Q4315" s="25"/>
      <c r="R4315" s="25"/>
      <c r="S4315" s="25"/>
      <c r="T4315" s="671"/>
      <c r="U4315" s="730" t="str">
        <f t="shared" si="70"/>
        <v/>
      </c>
    </row>
    <row r="4316" spans="1:21" x14ac:dyDescent="0.25">
      <c r="A4316" s="36" t="str">
        <f>'0'!$A$4</f>
        <v>………………..</v>
      </c>
      <c r="B4316" s="37">
        <f>'0'!$A$2</f>
        <v>46112</v>
      </c>
      <c r="C4316" s="37" t="s">
        <v>1197</v>
      </c>
      <c r="D4316" s="195"/>
      <c r="E4316" s="23"/>
      <c r="F4316" s="14"/>
      <c r="G4316" s="22"/>
      <c r="H4316" s="656"/>
      <c r="I4316" s="656"/>
      <c r="J4316" s="656"/>
      <c r="K4316" s="25"/>
      <c r="L4316" s="25"/>
      <c r="M4316" s="25"/>
      <c r="N4316" s="25"/>
      <c r="O4316" s="25"/>
      <c r="P4316" s="25"/>
      <c r="Q4316" s="25"/>
      <c r="R4316" s="25"/>
      <c r="S4316" s="25"/>
      <c r="T4316" s="671"/>
      <c r="U4316" s="730" t="str">
        <f t="shared" si="70"/>
        <v/>
      </c>
    </row>
    <row r="4317" spans="1:21" x14ac:dyDescent="0.25">
      <c r="A4317" s="36" t="str">
        <f>'0'!$A$4</f>
        <v>………………..</v>
      </c>
      <c r="B4317" s="37">
        <f>'0'!$A$2</f>
        <v>46112</v>
      </c>
      <c r="C4317" s="37" t="s">
        <v>1197</v>
      </c>
      <c r="D4317" s="195"/>
      <c r="E4317" s="23"/>
      <c r="F4317" s="14"/>
      <c r="G4317" s="22"/>
      <c r="H4317" s="656"/>
      <c r="I4317" s="656"/>
      <c r="J4317" s="656"/>
      <c r="K4317" s="25"/>
      <c r="L4317" s="25"/>
      <c r="M4317" s="25"/>
      <c r="N4317" s="25"/>
      <c r="O4317" s="25"/>
      <c r="P4317" s="25"/>
      <c r="Q4317" s="25"/>
      <c r="R4317" s="25"/>
      <c r="S4317" s="25"/>
      <c r="T4317" s="671"/>
      <c r="U4317" s="730" t="str">
        <f t="shared" si="70"/>
        <v/>
      </c>
    </row>
    <row r="4318" spans="1:21" x14ac:dyDescent="0.25">
      <c r="A4318" s="36" t="str">
        <f>'0'!$A$4</f>
        <v>………………..</v>
      </c>
      <c r="B4318" s="37">
        <f>'0'!$A$2</f>
        <v>46112</v>
      </c>
      <c r="C4318" s="37" t="s">
        <v>1197</v>
      </c>
      <c r="D4318" s="195"/>
      <c r="E4318" s="23"/>
      <c r="F4318" s="14"/>
      <c r="G4318" s="22"/>
      <c r="H4318" s="656"/>
      <c r="I4318" s="656"/>
      <c r="J4318" s="656"/>
      <c r="K4318" s="25"/>
      <c r="L4318" s="25"/>
      <c r="M4318" s="25"/>
      <c r="N4318" s="25"/>
      <c r="O4318" s="25"/>
      <c r="P4318" s="25"/>
      <c r="Q4318" s="25"/>
      <c r="R4318" s="25"/>
      <c r="S4318" s="25"/>
      <c r="T4318" s="671"/>
      <c r="U4318" s="730" t="str">
        <f t="shared" si="70"/>
        <v/>
      </c>
    </row>
    <row r="4319" spans="1:21" x14ac:dyDescent="0.25">
      <c r="A4319" s="36" t="str">
        <f>'0'!$A$4</f>
        <v>………………..</v>
      </c>
      <c r="B4319" s="37">
        <f>'0'!$A$2</f>
        <v>46112</v>
      </c>
      <c r="C4319" s="37" t="s">
        <v>1197</v>
      </c>
      <c r="D4319" s="195"/>
      <c r="E4319" s="23"/>
      <c r="F4319" s="14"/>
      <c r="G4319" s="22"/>
      <c r="H4319" s="656"/>
      <c r="I4319" s="656"/>
      <c r="J4319" s="656"/>
      <c r="K4319" s="25"/>
      <c r="L4319" s="25"/>
      <c r="M4319" s="25"/>
      <c r="N4319" s="25"/>
      <c r="O4319" s="25"/>
      <c r="P4319" s="25"/>
      <c r="Q4319" s="25"/>
      <c r="R4319" s="25"/>
      <c r="S4319" s="25"/>
      <c r="T4319" s="671"/>
      <c r="U4319" s="730" t="str">
        <f t="shared" si="70"/>
        <v/>
      </c>
    </row>
    <row r="4320" spans="1:21" x14ac:dyDescent="0.25">
      <c r="A4320" s="36" t="str">
        <f>'0'!$A$4</f>
        <v>………………..</v>
      </c>
      <c r="B4320" s="37">
        <f>'0'!$A$2</f>
        <v>46112</v>
      </c>
      <c r="C4320" s="37" t="s">
        <v>1197</v>
      </c>
      <c r="D4320" s="195"/>
      <c r="E4320" s="23"/>
      <c r="F4320" s="14"/>
      <c r="G4320" s="22"/>
      <c r="H4320" s="656"/>
      <c r="I4320" s="656"/>
      <c r="J4320" s="656"/>
      <c r="K4320" s="25"/>
      <c r="L4320" s="25"/>
      <c r="M4320" s="25"/>
      <c r="N4320" s="25"/>
      <c r="O4320" s="25"/>
      <c r="P4320" s="25"/>
      <c r="Q4320" s="25"/>
      <c r="R4320" s="25"/>
      <c r="S4320" s="25"/>
      <c r="T4320" s="671"/>
      <c r="U4320" s="730" t="str">
        <f t="shared" si="70"/>
        <v/>
      </c>
    </row>
    <row r="4321" spans="1:21" x14ac:dyDescent="0.25">
      <c r="A4321" s="36" t="str">
        <f>'0'!$A$4</f>
        <v>………………..</v>
      </c>
      <c r="B4321" s="37">
        <f>'0'!$A$2</f>
        <v>46112</v>
      </c>
      <c r="C4321" s="37" t="s">
        <v>1197</v>
      </c>
      <c r="D4321" s="195"/>
      <c r="E4321" s="23"/>
      <c r="F4321" s="14"/>
      <c r="G4321" s="22"/>
      <c r="H4321" s="656"/>
      <c r="I4321" s="656"/>
      <c r="J4321" s="656"/>
      <c r="K4321" s="25"/>
      <c r="L4321" s="25"/>
      <c r="M4321" s="25"/>
      <c r="N4321" s="25"/>
      <c r="O4321" s="25"/>
      <c r="P4321" s="25"/>
      <c r="Q4321" s="25"/>
      <c r="R4321" s="25"/>
      <c r="S4321" s="25"/>
      <c r="T4321" s="671"/>
      <c r="U4321" s="730" t="str">
        <f t="shared" si="70"/>
        <v/>
      </c>
    </row>
    <row r="4322" spans="1:21" x14ac:dyDescent="0.25">
      <c r="A4322" s="36" t="str">
        <f>'0'!$A$4</f>
        <v>………………..</v>
      </c>
      <c r="B4322" s="37">
        <f>'0'!$A$2</f>
        <v>46112</v>
      </c>
      <c r="C4322" s="37" t="s">
        <v>1197</v>
      </c>
      <c r="D4322" s="195"/>
      <c r="E4322" s="23"/>
      <c r="F4322" s="14"/>
      <c r="G4322" s="22"/>
      <c r="H4322" s="656"/>
      <c r="I4322" s="656"/>
      <c r="J4322" s="656"/>
      <c r="K4322" s="25"/>
      <c r="L4322" s="25"/>
      <c r="M4322" s="25"/>
      <c r="N4322" s="25"/>
      <c r="O4322" s="25"/>
      <c r="P4322" s="25"/>
      <c r="Q4322" s="25"/>
      <c r="R4322" s="25"/>
      <c r="S4322" s="25"/>
      <c r="T4322" s="671"/>
      <c r="U4322" s="730" t="str">
        <f t="shared" si="70"/>
        <v/>
      </c>
    </row>
    <row r="4323" spans="1:21" x14ac:dyDescent="0.25">
      <c r="A4323" s="36" t="str">
        <f>'0'!$A$4</f>
        <v>………………..</v>
      </c>
      <c r="B4323" s="37">
        <f>'0'!$A$2</f>
        <v>46112</v>
      </c>
      <c r="C4323" s="37" t="s">
        <v>1197</v>
      </c>
      <c r="D4323" s="195"/>
      <c r="E4323" s="23"/>
      <c r="F4323" s="14"/>
      <c r="G4323" s="22"/>
      <c r="H4323" s="656"/>
      <c r="I4323" s="656"/>
      <c r="J4323" s="656"/>
      <c r="K4323" s="25"/>
      <c r="L4323" s="25"/>
      <c r="M4323" s="25"/>
      <c r="N4323" s="25"/>
      <c r="O4323" s="25"/>
      <c r="P4323" s="25"/>
      <c r="Q4323" s="25"/>
      <c r="R4323" s="25"/>
      <c r="S4323" s="25"/>
      <c r="T4323" s="671"/>
      <c r="U4323" s="730" t="str">
        <f t="shared" si="70"/>
        <v/>
      </c>
    </row>
    <row r="4324" spans="1:21" x14ac:dyDescent="0.25">
      <c r="A4324" s="36" t="str">
        <f>'0'!$A$4</f>
        <v>………………..</v>
      </c>
      <c r="B4324" s="37">
        <f>'0'!$A$2</f>
        <v>46112</v>
      </c>
      <c r="C4324" s="37" t="s">
        <v>1197</v>
      </c>
      <c r="D4324" s="195"/>
      <c r="E4324" s="23"/>
      <c r="F4324" s="14"/>
      <c r="G4324" s="22"/>
      <c r="H4324" s="656"/>
      <c r="I4324" s="656"/>
      <c r="J4324" s="656"/>
      <c r="K4324" s="25"/>
      <c r="L4324" s="25"/>
      <c r="M4324" s="25"/>
      <c r="N4324" s="25"/>
      <c r="O4324" s="25"/>
      <c r="P4324" s="25"/>
      <c r="Q4324" s="25"/>
      <c r="R4324" s="25"/>
      <c r="S4324" s="25"/>
      <c r="T4324" s="671"/>
      <c r="U4324" s="730" t="str">
        <f t="shared" si="70"/>
        <v/>
      </c>
    </row>
    <row r="4325" spans="1:21" x14ac:dyDescent="0.25">
      <c r="A4325" s="36" t="str">
        <f>'0'!$A$4</f>
        <v>………………..</v>
      </c>
      <c r="B4325" s="37">
        <f>'0'!$A$2</f>
        <v>46112</v>
      </c>
      <c r="C4325" s="37" t="s">
        <v>1197</v>
      </c>
      <c r="D4325" s="195"/>
      <c r="E4325" s="23"/>
      <c r="F4325" s="14"/>
      <c r="G4325" s="22"/>
      <c r="H4325" s="656"/>
      <c r="I4325" s="656"/>
      <c r="J4325" s="656"/>
      <c r="K4325" s="25"/>
      <c r="L4325" s="25"/>
      <c r="M4325" s="25"/>
      <c r="N4325" s="25"/>
      <c r="O4325" s="25"/>
      <c r="P4325" s="25"/>
      <c r="Q4325" s="25"/>
      <c r="R4325" s="25"/>
      <c r="S4325" s="25"/>
      <c r="T4325" s="671"/>
      <c r="U4325" s="730" t="str">
        <f t="shared" si="70"/>
        <v/>
      </c>
    </row>
    <row r="4326" spans="1:21" x14ac:dyDescent="0.25">
      <c r="A4326" s="36" t="str">
        <f>'0'!$A$4</f>
        <v>………………..</v>
      </c>
      <c r="B4326" s="37">
        <f>'0'!$A$2</f>
        <v>46112</v>
      </c>
      <c r="C4326" s="37" t="s">
        <v>1197</v>
      </c>
      <c r="D4326" s="195"/>
      <c r="E4326" s="23"/>
      <c r="F4326" s="14"/>
      <c r="G4326" s="22"/>
      <c r="H4326" s="656"/>
      <c r="I4326" s="656"/>
      <c r="J4326" s="656"/>
      <c r="K4326" s="25"/>
      <c r="L4326" s="25"/>
      <c r="M4326" s="25"/>
      <c r="N4326" s="25"/>
      <c r="O4326" s="25"/>
      <c r="P4326" s="25"/>
      <c r="Q4326" s="25"/>
      <c r="R4326" s="25"/>
      <c r="S4326" s="25"/>
      <c r="T4326" s="671"/>
      <c r="U4326" s="730" t="str">
        <f t="shared" si="70"/>
        <v/>
      </c>
    </row>
    <row r="4327" spans="1:21" x14ac:dyDescent="0.25">
      <c r="A4327" s="36" t="str">
        <f>'0'!$A$4</f>
        <v>………………..</v>
      </c>
      <c r="B4327" s="37">
        <f>'0'!$A$2</f>
        <v>46112</v>
      </c>
      <c r="C4327" s="37" t="s">
        <v>1197</v>
      </c>
      <c r="D4327" s="195"/>
      <c r="E4327" s="23"/>
      <c r="F4327" s="14"/>
      <c r="G4327" s="22"/>
      <c r="H4327" s="656"/>
      <c r="I4327" s="656"/>
      <c r="J4327" s="656"/>
      <c r="K4327" s="25"/>
      <c r="L4327" s="25"/>
      <c r="M4327" s="25"/>
      <c r="N4327" s="25"/>
      <c r="O4327" s="25"/>
      <c r="P4327" s="25"/>
      <c r="Q4327" s="25"/>
      <c r="R4327" s="25"/>
      <c r="S4327" s="25"/>
      <c r="T4327" s="671"/>
      <c r="U4327" s="730" t="str">
        <f t="shared" si="70"/>
        <v/>
      </c>
    </row>
    <row r="4328" spans="1:21" x14ac:dyDescent="0.25">
      <c r="A4328" s="36" t="str">
        <f>'0'!$A$4</f>
        <v>………………..</v>
      </c>
      <c r="B4328" s="37">
        <f>'0'!$A$2</f>
        <v>46112</v>
      </c>
      <c r="C4328" s="37" t="s">
        <v>1197</v>
      </c>
      <c r="D4328" s="195"/>
      <c r="E4328" s="23"/>
      <c r="F4328" s="14"/>
      <c r="G4328" s="22"/>
      <c r="H4328" s="656"/>
      <c r="I4328" s="656"/>
      <c r="J4328" s="656"/>
      <c r="K4328" s="25"/>
      <c r="L4328" s="25"/>
      <c r="M4328" s="25"/>
      <c r="N4328" s="25"/>
      <c r="O4328" s="25"/>
      <c r="P4328" s="25"/>
      <c r="Q4328" s="25"/>
      <c r="R4328" s="25"/>
      <c r="S4328" s="25"/>
      <c r="T4328" s="671"/>
      <c r="U4328" s="730" t="str">
        <f t="shared" si="70"/>
        <v/>
      </c>
    </row>
    <row r="4329" spans="1:21" x14ac:dyDescent="0.25">
      <c r="A4329" s="36" t="str">
        <f>'0'!$A$4</f>
        <v>………………..</v>
      </c>
      <c r="B4329" s="37">
        <f>'0'!$A$2</f>
        <v>46112</v>
      </c>
      <c r="C4329" s="37" t="s">
        <v>1197</v>
      </c>
      <c r="D4329" s="195"/>
      <c r="E4329" s="23"/>
      <c r="F4329" s="14"/>
      <c r="G4329" s="22"/>
      <c r="H4329" s="656"/>
      <c r="I4329" s="656"/>
      <c r="J4329" s="656"/>
      <c r="K4329" s="25"/>
      <c r="L4329" s="25"/>
      <c r="M4329" s="25"/>
      <c r="N4329" s="25"/>
      <c r="O4329" s="25"/>
      <c r="P4329" s="25"/>
      <c r="Q4329" s="25"/>
      <c r="R4329" s="25"/>
      <c r="S4329" s="25"/>
      <c r="T4329" s="671"/>
      <c r="U4329" s="730" t="str">
        <f t="shared" si="70"/>
        <v/>
      </c>
    </row>
    <row r="4330" spans="1:21" x14ac:dyDescent="0.25">
      <c r="A4330" s="36" t="str">
        <f>'0'!$A$4</f>
        <v>………………..</v>
      </c>
      <c r="B4330" s="37">
        <f>'0'!$A$2</f>
        <v>46112</v>
      </c>
      <c r="C4330" s="37" t="s">
        <v>1197</v>
      </c>
      <c r="D4330" s="195"/>
      <c r="E4330" s="23"/>
      <c r="F4330" s="14"/>
      <c r="G4330" s="22"/>
      <c r="H4330" s="656"/>
      <c r="I4330" s="656"/>
      <c r="J4330" s="656"/>
      <c r="K4330" s="25"/>
      <c r="L4330" s="25"/>
      <c r="M4330" s="25"/>
      <c r="N4330" s="25"/>
      <c r="O4330" s="25"/>
      <c r="P4330" s="25"/>
      <c r="Q4330" s="25"/>
      <c r="R4330" s="25"/>
      <c r="S4330" s="25"/>
      <c r="T4330" s="671"/>
      <c r="U4330" s="730" t="str">
        <f t="shared" si="70"/>
        <v/>
      </c>
    </row>
    <row r="4331" spans="1:21" x14ac:dyDescent="0.25">
      <c r="A4331" s="36" t="str">
        <f>'0'!$A$4</f>
        <v>………………..</v>
      </c>
      <c r="B4331" s="37">
        <f>'0'!$A$2</f>
        <v>46112</v>
      </c>
      <c r="C4331" s="37" t="s">
        <v>1197</v>
      </c>
      <c r="D4331" s="195"/>
      <c r="E4331" s="23"/>
      <c r="F4331" s="14"/>
      <c r="G4331" s="22"/>
      <c r="H4331" s="656"/>
      <c r="I4331" s="656"/>
      <c r="J4331" s="656"/>
      <c r="K4331" s="25"/>
      <c r="L4331" s="25"/>
      <c r="M4331" s="25"/>
      <c r="N4331" s="25"/>
      <c r="O4331" s="25"/>
      <c r="P4331" s="25"/>
      <c r="Q4331" s="25"/>
      <c r="R4331" s="25"/>
      <c r="S4331" s="25"/>
      <c r="T4331" s="671"/>
      <c r="U4331" s="730" t="str">
        <f t="shared" si="70"/>
        <v/>
      </c>
    </row>
    <row r="4332" spans="1:21" x14ac:dyDescent="0.25">
      <c r="A4332" s="36" t="str">
        <f>'0'!$A$4</f>
        <v>………………..</v>
      </c>
      <c r="B4332" s="37">
        <f>'0'!$A$2</f>
        <v>46112</v>
      </c>
      <c r="C4332" s="37" t="s">
        <v>1197</v>
      </c>
      <c r="D4332" s="195"/>
      <c r="E4332" s="23"/>
      <c r="F4332" s="14"/>
      <c r="G4332" s="22"/>
      <c r="H4332" s="656"/>
      <c r="I4332" s="656"/>
      <c r="J4332" s="656"/>
      <c r="K4332" s="25"/>
      <c r="L4332" s="25"/>
      <c r="M4332" s="25"/>
      <c r="N4332" s="25"/>
      <c r="O4332" s="25"/>
      <c r="P4332" s="25"/>
      <c r="Q4332" s="25"/>
      <c r="R4332" s="25"/>
      <c r="S4332" s="25"/>
      <c r="T4332" s="671"/>
      <c r="U4332" s="730" t="str">
        <f t="shared" si="70"/>
        <v/>
      </c>
    </row>
    <row r="4333" spans="1:21" x14ac:dyDescent="0.25">
      <c r="A4333" s="36" t="str">
        <f>'0'!$A$4</f>
        <v>………………..</v>
      </c>
      <c r="B4333" s="37">
        <f>'0'!$A$2</f>
        <v>46112</v>
      </c>
      <c r="C4333" s="37" t="s">
        <v>1197</v>
      </c>
      <c r="D4333" s="195"/>
      <c r="E4333" s="23"/>
      <c r="F4333" s="14"/>
      <c r="G4333" s="22"/>
      <c r="H4333" s="656"/>
      <c r="I4333" s="656"/>
      <c r="J4333" s="656"/>
      <c r="K4333" s="25"/>
      <c r="L4333" s="25"/>
      <c r="M4333" s="25"/>
      <c r="N4333" s="25"/>
      <c r="O4333" s="25"/>
      <c r="P4333" s="25"/>
      <c r="Q4333" s="25"/>
      <c r="R4333" s="25"/>
      <c r="S4333" s="25"/>
      <c r="T4333" s="671"/>
      <c r="U4333" s="730" t="str">
        <f t="shared" si="70"/>
        <v/>
      </c>
    </row>
    <row r="4334" spans="1:21" x14ac:dyDescent="0.25">
      <c r="A4334" s="36" t="str">
        <f>'0'!$A$4</f>
        <v>………………..</v>
      </c>
      <c r="B4334" s="37">
        <f>'0'!$A$2</f>
        <v>46112</v>
      </c>
      <c r="C4334" s="37" t="s">
        <v>1197</v>
      </c>
      <c r="D4334" s="195"/>
      <c r="E4334" s="23"/>
      <c r="F4334" s="14"/>
      <c r="G4334" s="22"/>
      <c r="H4334" s="656"/>
      <c r="I4334" s="656"/>
      <c r="J4334" s="656"/>
      <c r="K4334" s="25"/>
      <c r="L4334" s="25"/>
      <c r="M4334" s="25"/>
      <c r="N4334" s="25"/>
      <c r="O4334" s="25"/>
      <c r="P4334" s="25"/>
      <c r="Q4334" s="25"/>
      <c r="R4334" s="25"/>
      <c r="S4334" s="25"/>
      <c r="T4334" s="671"/>
      <c r="U4334" s="730" t="str">
        <f t="shared" si="70"/>
        <v/>
      </c>
    </row>
    <row r="4335" spans="1:21" x14ac:dyDescent="0.25">
      <c r="A4335" s="36" t="str">
        <f>'0'!$A$4</f>
        <v>………………..</v>
      </c>
      <c r="B4335" s="37">
        <f>'0'!$A$2</f>
        <v>46112</v>
      </c>
      <c r="C4335" s="37" t="s">
        <v>1197</v>
      </c>
      <c r="D4335" s="195"/>
      <c r="E4335" s="23"/>
      <c r="F4335" s="14"/>
      <c r="G4335" s="22"/>
      <c r="H4335" s="656"/>
      <c r="I4335" s="656"/>
      <c r="J4335" s="656"/>
      <c r="K4335" s="25"/>
      <c r="L4335" s="25"/>
      <c r="M4335" s="25"/>
      <c r="N4335" s="25"/>
      <c r="O4335" s="25"/>
      <c r="P4335" s="25"/>
      <c r="Q4335" s="25"/>
      <c r="R4335" s="25"/>
      <c r="S4335" s="25"/>
      <c r="T4335" s="671"/>
      <c r="U4335" s="730" t="str">
        <f t="shared" si="70"/>
        <v/>
      </c>
    </row>
    <row r="4336" spans="1:21" x14ac:dyDescent="0.25">
      <c r="A4336" s="36" t="str">
        <f>'0'!$A$4</f>
        <v>………………..</v>
      </c>
      <c r="B4336" s="37">
        <f>'0'!$A$2</f>
        <v>46112</v>
      </c>
      <c r="C4336" s="37" t="s">
        <v>1197</v>
      </c>
      <c r="D4336" s="195"/>
      <c r="E4336" s="23"/>
      <c r="F4336" s="14"/>
      <c r="G4336" s="22"/>
      <c r="H4336" s="656"/>
      <c r="I4336" s="656"/>
      <c r="J4336" s="656"/>
      <c r="K4336" s="25"/>
      <c r="L4336" s="25"/>
      <c r="M4336" s="25"/>
      <c r="N4336" s="25"/>
      <c r="O4336" s="25"/>
      <c r="P4336" s="25"/>
      <c r="Q4336" s="25"/>
      <c r="R4336" s="25"/>
      <c r="S4336" s="25"/>
      <c r="T4336" s="671"/>
      <c r="U4336" s="730" t="str">
        <f t="shared" si="70"/>
        <v/>
      </c>
    </row>
    <row r="4337" spans="1:21" x14ac:dyDescent="0.25">
      <c r="A4337" s="36" t="str">
        <f>'0'!$A$4</f>
        <v>………………..</v>
      </c>
      <c r="B4337" s="37">
        <f>'0'!$A$2</f>
        <v>46112</v>
      </c>
      <c r="C4337" s="37" t="s">
        <v>1197</v>
      </c>
      <c r="D4337" s="195"/>
      <c r="E4337" s="23"/>
      <c r="F4337" s="14"/>
      <c r="G4337" s="22"/>
      <c r="H4337" s="656"/>
      <c r="I4337" s="656"/>
      <c r="J4337" s="656"/>
      <c r="K4337" s="25"/>
      <c r="L4337" s="25"/>
      <c r="M4337" s="25"/>
      <c r="N4337" s="25"/>
      <c r="O4337" s="25"/>
      <c r="P4337" s="25"/>
      <c r="Q4337" s="25"/>
      <c r="R4337" s="25"/>
      <c r="S4337" s="25"/>
      <c r="T4337" s="671"/>
      <c r="U4337" s="730" t="str">
        <f t="shared" si="70"/>
        <v/>
      </c>
    </row>
    <row r="4338" spans="1:21" x14ac:dyDescent="0.25">
      <c r="A4338" s="36" t="str">
        <f>'0'!$A$4</f>
        <v>………………..</v>
      </c>
      <c r="B4338" s="37">
        <f>'0'!$A$2</f>
        <v>46112</v>
      </c>
      <c r="C4338" s="37" t="s">
        <v>1197</v>
      </c>
      <c r="D4338" s="195"/>
      <c r="E4338" s="23"/>
      <c r="F4338" s="14"/>
      <c r="G4338" s="22"/>
      <c r="H4338" s="656"/>
      <c r="I4338" s="656"/>
      <c r="J4338" s="656"/>
      <c r="K4338" s="25"/>
      <c r="L4338" s="25"/>
      <c r="M4338" s="25"/>
      <c r="N4338" s="25"/>
      <c r="O4338" s="25"/>
      <c r="P4338" s="25"/>
      <c r="Q4338" s="25"/>
      <c r="R4338" s="25"/>
      <c r="S4338" s="25"/>
      <c r="T4338" s="671"/>
      <c r="U4338" s="730" t="str">
        <f t="shared" si="70"/>
        <v/>
      </c>
    </row>
    <row r="4339" spans="1:21" x14ac:dyDescent="0.25">
      <c r="A4339" s="36" t="str">
        <f>'0'!$A$4</f>
        <v>………………..</v>
      </c>
      <c r="B4339" s="37">
        <f>'0'!$A$2</f>
        <v>46112</v>
      </c>
      <c r="C4339" s="37" t="s">
        <v>1197</v>
      </c>
      <c r="D4339" s="195"/>
      <c r="E4339" s="23"/>
      <c r="F4339" s="14"/>
      <c r="G4339" s="22"/>
      <c r="H4339" s="656"/>
      <c r="I4339" s="656"/>
      <c r="J4339" s="656"/>
      <c r="K4339" s="25"/>
      <c r="L4339" s="25"/>
      <c r="M4339" s="25"/>
      <c r="N4339" s="25"/>
      <c r="O4339" s="25"/>
      <c r="P4339" s="25"/>
      <c r="Q4339" s="25"/>
      <c r="R4339" s="25"/>
      <c r="S4339" s="25"/>
      <c r="T4339" s="671"/>
      <c r="U4339" s="730" t="str">
        <f t="shared" si="70"/>
        <v/>
      </c>
    </row>
    <row r="4340" spans="1:21" x14ac:dyDescent="0.25">
      <c r="A4340" s="36" t="str">
        <f>'0'!$A$4</f>
        <v>………………..</v>
      </c>
      <c r="B4340" s="37">
        <f>'0'!$A$2</f>
        <v>46112</v>
      </c>
      <c r="C4340" s="37" t="s">
        <v>1197</v>
      </c>
      <c r="D4340" s="195"/>
      <c r="E4340" s="23"/>
      <c r="F4340" s="14"/>
      <c r="G4340" s="22"/>
      <c r="H4340" s="656"/>
      <c r="I4340" s="656"/>
      <c r="J4340" s="656"/>
      <c r="K4340" s="25"/>
      <c r="L4340" s="25"/>
      <c r="M4340" s="25"/>
      <c r="N4340" s="25"/>
      <c r="O4340" s="25"/>
      <c r="P4340" s="25"/>
      <c r="Q4340" s="25"/>
      <c r="R4340" s="25"/>
      <c r="S4340" s="25"/>
      <c r="T4340" s="671"/>
      <c r="U4340" s="730" t="str">
        <f t="shared" si="70"/>
        <v/>
      </c>
    </row>
    <row r="4341" spans="1:21" x14ac:dyDescent="0.25">
      <c r="A4341" s="36" t="str">
        <f>'0'!$A$4</f>
        <v>………………..</v>
      </c>
      <c r="B4341" s="37">
        <f>'0'!$A$2</f>
        <v>46112</v>
      </c>
      <c r="C4341" s="37" t="s">
        <v>1197</v>
      </c>
      <c r="D4341" s="195"/>
      <c r="E4341" s="23"/>
      <c r="F4341" s="14"/>
      <c r="G4341" s="22"/>
      <c r="H4341" s="656"/>
      <c r="I4341" s="656"/>
      <c r="J4341" s="656"/>
      <c r="K4341" s="25"/>
      <c r="L4341" s="25"/>
      <c r="M4341" s="25"/>
      <c r="N4341" s="25"/>
      <c r="O4341" s="25"/>
      <c r="P4341" s="25"/>
      <c r="Q4341" s="25"/>
      <c r="R4341" s="25"/>
      <c r="S4341" s="25"/>
      <c r="T4341" s="671"/>
      <c r="U4341" s="730" t="str">
        <f t="shared" si="70"/>
        <v/>
      </c>
    </row>
    <row r="4342" spans="1:21" x14ac:dyDescent="0.25">
      <c r="A4342" s="36" t="str">
        <f>'0'!$A$4</f>
        <v>………………..</v>
      </c>
      <c r="B4342" s="37">
        <f>'0'!$A$2</f>
        <v>46112</v>
      </c>
      <c r="C4342" s="37" t="s">
        <v>1197</v>
      </c>
      <c r="D4342" s="195"/>
      <c r="E4342" s="23"/>
      <c r="F4342" s="14"/>
      <c r="G4342" s="22"/>
      <c r="H4342" s="656"/>
      <c r="I4342" s="656"/>
      <c r="J4342" s="656"/>
      <c r="K4342" s="25"/>
      <c r="L4342" s="25"/>
      <c r="M4342" s="25"/>
      <c r="N4342" s="25"/>
      <c r="O4342" s="25"/>
      <c r="P4342" s="25"/>
      <c r="Q4342" s="25"/>
      <c r="R4342" s="25"/>
      <c r="S4342" s="25"/>
      <c r="T4342" s="671"/>
      <c r="U4342" s="730" t="str">
        <f t="shared" si="70"/>
        <v/>
      </c>
    </row>
    <row r="4343" spans="1:21" x14ac:dyDescent="0.25">
      <c r="A4343" s="36" t="str">
        <f>'0'!$A$4</f>
        <v>………………..</v>
      </c>
      <c r="B4343" s="37">
        <f>'0'!$A$2</f>
        <v>46112</v>
      </c>
      <c r="C4343" s="37" t="s">
        <v>1197</v>
      </c>
      <c r="D4343" s="195"/>
      <c r="E4343" s="23"/>
      <c r="F4343" s="14"/>
      <c r="G4343" s="22"/>
      <c r="H4343" s="656"/>
      <c r="I4343" s="656"/>
      <c r="J4343" s="656"/>
      <c r="K4343" s="25"/>
      <c r="L4343" s="25"/>
      <c r="M4343" s="25"/>
      <c r="N4343" s="25"/>
      <c r="O4343" s="25"/>
      <c r="P4343" s="25"/>
      <c r="Q4343" s="25"/>
      <c r="R4343" s="25"/>
      <c r="S4343" s="25"/>
      <c r="T4343" s="671"/>
      <c r="U4343" s="730" t="str">
        <f t="shared" si="70"/>
        <v/>
      </c>
    </row>
    <row r="4344" spans="1:21" x14ac:dyDescent="0.25">
      <c r="A4344" s="36" t="str">
        <f>'0'!$A$4</f>
        <v>………………..</v>
      </c>
      <c r="B4344" s="37">
        <f>'0'!$A$2</f>
        <v>46112</v>
      </c>
      <c r="C4344" s="37" t="s">
        <v>1197</v>
      </c>
      <c r="D4344" s="195"/>
      <c r="E4344" s="23"/>
      <c r="F4344" s="14"/>
      <c r="G4344" s="22"/>
      <c r="H4344" s="656"/>
      <c r="I4344" s="656"/>
      <c r="J4344" s="656"/>
      <c r="K4344" s="25"/>
      <c r="L4344" s="25"/>
      <c r="M4344" s="25"/>
      <c r="N4344" s="25"/>
      <c r="O4344" s="25"/>
      <c r="P4344" s="25"/>
      <c r="Q4344" s="25"/>
      <c r="R4344" s="25"/>
      <c r="S4344" s="25"/>
      <c r="T4344" s="671"/>
      <c r="U4344" s="730" t="str">
        <f t="shared" si="70"/>
        <v/>
      </c>
    </row>
    <row r="4345" spans="1:21" x14ac:dyDescent="0.25">
      <c r="A4345" s="36" t="str">
        <f>'0'!$A$4</f>
        <v>………………..</v>
      </c>
      <c r="B4345" s="37">
        <f>'0'!$A$2</f>
        <v>46112</v>
      </c>
      <c r="C4345" s="37" t="s">
        <v>1197</v>
      </c>
      <c r="D4345" s="195"/>
      <c r="E4345" s="23"/>
      <c r="F4345" s="14"/>
      <c r="G4345" s="22"/>
      <c r="H4345" s="656"/>
      <c r="I4345" s="656"/>
      <c r="J4345" s="656"/>
      <c r="K4345" s="25"/>
      <c r="L4345" s="25"/>
      <c r="M4345" s="25"/>
      <c r="N4345" s="25"/>
      <c r="O4345" s="25"/>
      <c r="P4345" s="25"/>
      <c r="Q4345" s="25"/>
      <c r="R4345" s="25"/>
      <c r="S4345" s="25"/>
      <c r="T4345" s="671"/>
      <c r="U4345" s="730" t="str">
        <f t="shared" si="70"/>
        <v/>
      </c>
    </row>
    <row r="4346" spans="1:21" x14ac:dyDescent="0.25">
      <c r="A4346" s="36" t="str">
        <f>'0'!$A$4</f>
        <v>………………..</v>
      </c>
      <c r="B4346" s="37">
        <f>'0'!$A$2</f>
        <v>46112</v>
      </c>
      <c r="C4346" s="37" t="s">
        <v>1197</v>
      </c>
      <c r="D4346" s="195"/>
      <c r="E4346" s="23"/>
      <c r="F4346" s="14"/>
      <c r="G4346" s="22"/>
      <c r="H4346" s="656"/>
      <c r="I4346" s="656"/>
      <c r="J4346" s="656"/>
      <c r="K4346" s="25"/>
      <c r="L4346" s="25"/>
      <c r="M4346" s="25"/>
      <c r="N4346" s="25"/>
      <c r="O4346" s="25"/>
      <c r="P4346" s="25"/>
      <c r="Q4346" s="25"/>
      <c r="R4346" s="25"/>
      <c r="S4346" s="25"/>
      <c r="T4346" s="671"/>
      <c r="U4346" s="730" t="str">
        <f t="shared" si="70"/>
        <v/>
      </c>
    </row>
    <row r="4347" spans="1:21" x14ac:dyDescent="0.25">
      <c r="A4347" s="36" t="str">
        <f>'0'!$A$4</f>
        <v>………………..</v>
      </c>
      <c r="B4347" s="37">
        <f>'0'!$A$2</f>
        <v>46112</v>
      </c>
      <c r="C4347" s="37" t="s">
        <v>1197</v>
      </c>
      <c r="D4347" s="195"/>
      <c r="E4347" s="23"/>
      <c r="F4347" s="14"/>
      <c r="G4347" s="22"/>
      <c r="H4347" s="656"/>
      <c r="I4347" s="656"/>
      <c r="J4347" s="656"/>
      <c r="K4347" s="25"/>
      <c r="L4347" s="25"/>
      <c r="M4347" s="25"/>
      <c r="N4347" s="25"/>
      <c r="O4347" s="25"/>
      <c r="P4347" s="25"/>
      <c r="Q4347" s="25"/>
      <c r="R4347" s="25"/>
      <c r="S4347" s="25"/>
      <c r="T4347" s="671"/>
      <c r="U4347" s="730" t="str">
        <f t="shared" si="70"/>
        <v/>
      </c>
    </row>
    <row r="4348" spans="1:21" x14ac:dyDescent="0.25">
      <c r="A4348" s="36" t="str">
        <f>'0'!$A$4</f>
        <v>………………..</v>
      </c>
      <c r="B4348" s="37">
        <f>'0'!$A$2</f>
        <v>46112</v>
      </c>
      <c r="C4348" s="37" t="s">
        <v>1197</v>
      </c>
      <c r="D4348" s="195"/>
      <c r="E4348" s="23"/>
      <c r="F4348" s="14"/>
      <c r="G4348" s="22"/>
      <c r="H4348" s="656"/>
      <c r="I4348" s="656"/>
      <c r="J4348" s="656"/>
      <c r="K4348" s="25"/>
      <c r="L4348" s="25"/>
      <c r="M4348" s="25"/>
      <c r="N4348" s="25"/>
      <c r="O4348" s="25"/>
      <c r="P4348" s="25"/>
      <c r="Q4348" s="25"/>
      <c r="R4348" s="25"/>
      <c r="S4348" s="25"/>
      <c r="T4348" s="671"/>
      <c r="U4348" s="730" t="str">
        <f t="shared" si="70"/>
        <v/>
      </c>
    </row>
    <row r="4349" spans="1:21" x14ac:dyDescent="0.25">
      <c r="A4349" s="36" t="str">
        <f>'0'!$A$4</f>
        <v>………………..</v>
      </c>
      <c r="B4349" s="37">
        <f>'0'!$A$2</f>
        <v>46112</v>
      </c>
      <c r="C4349" s="37" t="s">
        <v>1197</v>
      </c>
      <c r="D4349" s="195"/>
      <c r="E4349" s="23"/>
      <c r="F4349" s="14"/>
      <c r="G4349" s="22"/>
      <c r="H4349" s="656"/>
      <c r="I4349" s="656"/>
      <c r="J4349" s="656"/>
      <c r="K4349" s="25"/>
      <c r="L4349" s="25"/>
      <c r="M4349" s="25"/>
      <c r="N4349" s="25"/>
      <c r="O4349" s="25"/>
      <c r="P4349" s="25"/>
      <c r="Q4349" s="25"/>
      <c r="R4349" s="25"/>
      <c r="S4349" s="25"/>
      <c r="T4349" s="671"/>
      <c r="U4349" s="730" t="str">
        <f t="shared" si="70"/>
        <v/>
      </c>
    </row>
    <row r="4350" spans="1:21" x14ac:dyDescent="0.25">
      <c r="A4350" s="36" t="str">
        <f>'0'!$A$4</f>
        <v>………………..</v>
      </c>
      <c r="B4350" s="37">
        <f>'0'!$A$2</f>
        <v>46112</v>
      </c>
      <c r="C4350" s="37" t="s">
        <v>1197</v>
      </c>
      <c r="D4350" s="195"/>
      <c r="E4350" s="23"/>
      <c r="F4350" s="14"/>
      <c r="G4350" s="22"/>
      <c r="H4350" s="656"/>
      <c r="I4350" s="656"/>
      <c r="J4350" s="656"/>
      <c r="K4350" s="25"/>
      <c r="L4350" s="25"/>
      <c r="M4350" s="25"/>
      <c r="N4350" s="25"/>
      <c r="O4350" s="25"/>
      <c r="P4350" s="25"/>
      <c r="Q4350" s="25"/>
      <c r="R4350" s="25"/>
      <c r="S4350" s="25"/>
      <c r="T4350" s="671"/>
      <c r="U4350" s="730" t="str">
        <f t="shared" si="70"/>
        <v/>
      </c>
    </row>
    <row r="4351" spans="1:21" x14ac:dyDescent="0.25">
      <c r="A4351" s="36" t="str">
        <f>'0'!$A$4</f>
        <v>………………..</v>
      </c>
      <c r="B4351" s="37">
        <f>'0'!$A$2</f>
        <v>46112</v>
      </c>
      <c r="C4351" s="37" t="s">
        <v>1197</v>
      </c>
      <c r="D4351" s="195"/>
      <c r="E4351" s="23"/>
      <c r="F4351" s="14"/>
      <c r="G4351" s="22"/>
      <c r="H4351" s="656"/>
      <c r="I4351" s="656"/>
      <c r="J4351" s="656"/>
      <c r="K4351" s="25"/>
      <c r="L4351" s="25"/>
      <c r="M4351" s="25"/>
      <c r="N4351" s="25"/>
      <c r="O4351" s="25"/>
      <c r="P4351" s="25"/>
      <c r="Q4351" s="25"/>
      <c r="R4351" s="25"/>
      <c r="S4351" s="25"/>
      <c r="T4351" s="671"/>
      <c r="U4351" s="730" t="str">
        <f t="shared" si="70"/>
        <v/>
      </c>
    </row>
    <row r="4352" spans="1:21" x14ac:dyDescent="0.25">
      <c r="A4352" s="36" t="str">
        <f>'0'!$A$4</f>
        <v>………………..</v>
      </c>
      <c r="B4352" s="37">
        <f>'0'!$A$2</f>
        <v>46112</v>
      </c>
      <c r="C4352" s="37" t="s">
        <v>1197</v>
      </c>
      <c r="D4352" s="195"/>
      <c r="E4352" s="23"/>
      <c r="F4352" s="14"/>
      <c r="G4352" s="22"/>
      <c r="H4352" s="656"/>
      <c r="I4352" s="656"/>
      <c r="J4352" s="656"/>
      <c r="K4352" s="25"/>
      <c r="L4352" s="25"/>
      <c r="M4352" s="25"/>
      <c r="N4352" s="25"/>
      <c r="O4352" s="25"/>
      <c r="P4352" s="25"/>
      <c r="Q4352" s="25"/>
      <c r="R4352" s="25"/>
      <c r="S4352" s="25"/>
      <c r="T4352" s="671"/>
      <c r="U4352" s="730" t="str">
        <f t="shared" si="70"/>
        <v/>
      </c>
    </row>
    <row r="4353" spans="1:21" x14ac:dyDescent="0.25">
      <c r="A4353" s="36" t="str">
        <f>'0'!$A$4</f>
        <v>………………..</v>
      </c>
      <c r="B4353" s="37">
        <f>'0'!$A$2</f>
        <v>46112</v>
      </c>
      <c r="C4353" s="37" t="s">
        <v>1197</v>
      </c>
      <c r="D4353" s="195"/>
      <c r="E4353" s="23"/>
      <c r="F4353" s="14"/>
      <c r="G4353" s="22"/>
      <c r="H4353" s="656"/>
      <c r="I4353" s="656"/>
      <c r="J4353" s="656"/>
      <c r="K4353" s="25"/>
      <c r="L4353" s="25"/>
      <c r="M4353" s="25"/>
      <c r="N4353" s="25"/>
      <c r="O4353" s="25"/>
      <c r="P4353" s="25"/>
      <c r="Q4353" s="25"/>
      <c r="R4353" s="25"/>
      <c r="S4353" s="25"/>
      <c r="T4353" s="671"/>
      <c r="U4353" s="730" t="str">
        <f t="shared" si="70"/>
        <v/>
      </c>
    </row>
    <row r="4354" spans="1:21" x14ac:dyDescent="0.25">
      <c r="A4354" s="36" t="str">
        <f>'0'!$A$4</f>
        <v>………………..</v>
      </c>
      <c r="B4354" s="37">
        <f>'0'!$A$2</f>
        <v>46112</v>
      </c>
      <c r="C4354" s="37" t="s">
        <v>1197</v>
      </c>
      <c r="D4354" s="195"/>
      <c r="E4354" s="23"/>
      <c r="F4354" s="14"/>
      <c r="G4354" s="22"/>
      <c r="H4354" s="656"/>
      <c r="I4354" s="656"/>
      <c r="J4354" s="656"/>
      <c r="K4354" s="25"/>
      <c r="L4354" s="25"/>
      <c r="M4354" s="25"/>
      <c r="N4354" s="25"/>
      <c r="O4354" s="25"/>
      <c r="P4354" s="25"/>
      <c r="Q4354" s="25"/>
      <c r="R4354" s="25"/>
      <c r="S4354" s="25"/>
      <c r="T4354" s="671"/>
      <c r="U4354" s="730" t="str">
        <f t="shared" si="70"/>
        <v/>
      </c>
    </row>
    <row r="4355" spans="1:21" x14ac:dyDescent="0.25">
      <c r="A4355" s="36" t="str">
        <f>'0'!$A$4</f>
        <v>………………..</v>
      </c>
      <c r="B4355" s="37">
        <f>'0'!$A$2</f>
        <v>46112</v>
      </c>
      <c r="C4355" s="37" t="s">
        <v>1197</v>
      </c>
      <c r="D4355" s="195"/>
      <c r="E4355" s="23"/>
      <c r="F4355" s="14"/>
      <c r="G4355" s="22"/>
      <c r="H4355" s="656"/>
      <c r="I4355" s="656"/>
      <c r="J4355" s="656"/>
      <c r="K4355" s="25"/>
      <c r="L4355" s="25"/>
      <c r="M4355" s="25"/>
      <c r="N4355" s="25"/>
      <c r="O4355" s="25"/>
      <c r="P4355" s="25"/>
      <c r="Q4355" s="25"/>
      <c r="R4355" s="25"/>
      <c r="S4355" s="25"/>
      <c r="T4355" s="671"/>
      <c r="U4355" s="730" t="str">
        <f t="shared" si="70"/>
        <v/>
      </c>
    </row>
    <row r="4356" spans="1:21" x14ac:dyDescent="0.25">
      <c r="A4356" s="36" t="str">
        <f>'0'!$A$4</f>
        <v>………………..</v>
      </c>
      <c r="B4356" s="37">
        <f>'0'!$A$2</f>
        <v>46112</v>
      </c>
      <c r="C4356" s="37" t="s">
        <v>1197</v>
      </c>
      <c r="D4356" s="195"/>
      <c r="E4356" s="23"/>
      <c r="F4356" s="14"/>
      <c r="G4356" s="22"/>
      <c r="H4356" s="656"/>
      <c r="I4356" s="656"/>
      <c r="J4356" s="656"/>
      <c r="K4356" s="25"/>
      <c r="L4356" s="25"/>
      <c r="M4356" s="25"/>
      <c r="N4356" s="25"/>
      <c r="O4356" s="25"/>
      <c r="P4356" s="25"/>
      <c r="Q4356" s="25"/>
      <c r="R4356" s="25"/>
      <c r="S4356" s="25"/>
      <c r="T4356" s="671"/>
      <c r="U4356" s="730" t="str">
        <f t="shared" si="70"/>
        <v/>
      </c>
    </row>
    <row r="4357" spans="1:21" x14ac:dyDescent="0.25">
      <c r="A4357" s="36" t="str">
        <f>'0'!$A$4</f>
        <v>………………..</v>
      </c>
      <c r="B4357" s="37">
        <f>'0'!$A$2</f>
        <v>46112</v>
      </c>
      <c r="C4357" s="37" t="s">
        <v>1197</v>
      </c>
      <c r="D4357" s="195"/>
      <c r="E4357" s="23"/>
      <c r="F4357" s="14"/>
      <c r="G4357" s="22"/>
      <c r="H4357" s="656"/>
      <c r="I4357" s="656"/>
      <c r="J4357" s="656"/>
      <c r="K4357" s="25"/>
      <c r="L4357" s="25"/>
      <c r="M4357" s="25"/>
      <c r="N4357" s="25"/>
      <c r="O4357" s="25"/>
      <c r="P4357" s="25"/>
      <c r="Q4357" s="25"/>
      <c r="R4357" s="25"/>
      <c r="S4357" s="25"/>
      <c r="T4357" s="671"/>
      <c r="U4357" s="730" t="str">
        <f t="shared" si="70"/>
        <v/>
      </c>
    </row>
    <row r="4358" spans="1:21" x14ac:dyDescent="0.25">
      <c r="A4358" s="36" t="str">
        <f>'0'!$A$4</f>
        <v>………………..</v>
      </c>
      <c r="B4358" s="37">
        <f>'0'!$A$2</f>
        <v>46112</v>
      </c>
      <c r="C4358" s="37" t="s">
        <v>1197</v>
      </c>
      <c r="D4358" s="195"/>
      <c r="E4358" s="23"/>
      <c r="F4358" s="14"/>
      <c r="G4358" s="22"/>
      <c r="H4358" s="656"/>
      <c r="I4358" s="656"/>
      <c r="J4358" s="656"/>
      <c r="K4358" s="25"/>
      <c r="L4358" s="25"/>
      <c r="M4358" s="25"/>
      <c r="N4358" s="25"/>
      <c r="O4358" s="25"/>
      <c r="P4358" s="25"/>
      <c r="Q4358" s="25"/>
      <c r="R4358" s="25"/>
      <c r="S4358" s="25"/>
      <c r="T4358" s="671"/>
      <c r="U4358" s="730" t="str">
        <f t="shared" si="70"/>
        <v/>
      </c>
    </row>
    <row r="4359" spans="1:21" x14ac:dyDescent="0.25">
      <c r="A4359" s="36" t="str">
        <f>'0'!$A$4</f>
        <v>………………..</v>
      </c>
      <c r="B4359" s="37">
        <f>'0'!$A$2</f>
        <v>46112</v>
      </c>
      <c r="C4359" s="37" t="s">
        <v>1197</v>
      </c>
      <c r="D4359" s="195"/>
      <c r="E4359" s="23"/>
      <c r="F4359" s="14"/>
      <c r="G4359" s="22"/>
      <c r="H4359" s="656"/>
      <c r="I4359" s="656"/>
      <c r="J4359" s="656"/>
      <c r="K4359" s="25"/>
      <c r="L4359" s="25"/>
      <c r="M4359" s="25"/>
      <c r="N4359" s="25"/>
      <c r="O4359" s="25"/>
      <c r="P4359" s="25"/>
      <c r="Q4359" s="25"/>
      <c r="R4359" s="25"/>
      <c r="S4359" s="25"/>
      <c r="T4359" s="671"/>
      <c r="U4359" s="730" t="str">
        <f t="shared" si="70"/>
        <v/>
      </c>
    </row>
    <row r="4360" spans="1:21" x14ac:dyDescent="0.25">
      <c r="A4360" s="36" t="str">
        <f>'0'!$A$4</f>
        <v>………………..</v>
      </c>
      <c r="B4360" s="37">
        <f>'0'!$A$2</f>
        <v>46112</v>
      </c>
      <c r="C4360" s="37" t="s">
        <v>1197</v>
      </c>
      <c r="D4360" s="195"/>
      <c r="E4360" s="23"/>
      <c r="F4360" s="14"/>
      <c r="G4360" s="22"/>
      <c r="H4360" s="656"/>
      <c r="I4360" s="656"/>
      <c r="J4360" s="656"/>
      <c r="K4360" s="25"/>
      <c r="L4360" s="25"/>
      <c r="M4360" s="25"/>
      <c r="N4360" s="25"/>
      <c r="O4360" s="25"/>
      <c r="P4360" s="25"/>
      <c r="Q4360" s="25"/>
      <c r="R4360" s="25"/>
      <c r="S4360" s="25"/>
      <c r="T4360" s="671"/>
      <c r="U4360" s="730" t="str">
        <f t="shared" si="70"/>
        <v/>
      </c>
    </row>
    <row r="4361" spans="1:21" x14ac:dyDescent="0.25">
      <c r="A4361" s="36" t="str">
        <f>'0'!$A$4</f>
        <v>………………..</v>
      </c>
      <c r="B4361" s="37">
        <f>'0'!$A$2</f>
        <v>46112</v>
      </c>
      <c r="C4361" s="37" t="s">
        <v>1197</v>
      </c>
      <c r="D4361" s="195"/>
      <c r="E4361" s="23"/>
      <c r="F4361" s="14"/>
      <c r="G4361" s="22"/>
      <c r="H4361" s="656"/>
      <c r="I4361" s="656"/>
      <c r="J4361" s="656"/>
      <c r="K4361" s="25"/>
      <c r="L4361" s="25"/>
      <c r="M4361" s="25"/>
      <c r="N4361" s="25"/>
      <c r="O4361" s="25"/>
      <c r="P4361" s="25"/>
      <c r="Q4361" s="25"/>
      <c r="R4361" s="25"/>
      <c r="S4361" s="25"/>
      <c r="T4361" s="671"/>
      <c r="U4361" s="730" t="str">
        <f t="shared" si="70"/>
        <v/>
      </c>
    </row>
    <row r="4362" spans="1:21" x14ac:dyDescent="0.25">
      <c r="A4362" s="36" t="str">
        <f>'0'!$A$4</f>
        <v>………………..</v>
      </c>
      <c r="B4362" s="37">
        <f>'0'!$A$2</f>
        <v>46112</v>
      </c>
      <c r="C4362" s="37" t="s">
        <v>1197</v>
      </c>
      <c r="D4362" s="195"/>
      <c r="E4362" s="23"/>
      <c r="F4362" s="14"/>
      <c r="G4362" s="22"/>
      <c r="H4362" s="656"/>
      <c r="I4362" s="656"/>
      <c r="J4362" s="656"/>
      <c r="K4362" s="25"/>
      <c r="L4362" s="25"/>
      <c r="M4362" s="25"/>
      <c r="N4362" s="25"/>
      <c r="O4362" s="25"/>
      <c r="P4362" s="25"/>
      <c r="Q4362" s="25"/>
      <c r="R4362" s="25"/>
      <c r="S4362" s="25"/>
      <c r="T4362" s="671"/>
      <c r="U4362" s="730" t="str">
        <f t="shared" si="70"/>
        <v/>
      </c>
    </row>
    <row r="4363" spans="1:21" x14ac:dyDescent="0.25">
      <c r="A4363" s="36" t="str">
        <f>'0'!$A$4</f>
        <v>………………..</v>
      </c>
      <c r="B4363" s="37">
        <f>'0'!$A$2</f>
        <v>46112</v>
      </c>
      <c r="C4363" s="37" t="s">
        <v>1197</v>
      </c>
      <c r="D4363" s="195"/>
      <c r="E4363" s="23"/>
      <c r="F4363" s="14"/>
      <c r="G4363" s="22"/>
      <c r="H4363" s="656"/>
      <c r="I4363" s="656"/>
      <c r="J4363" s="656"/>
      <c r="K4363" s="25"/>
      <c r="L4363" s="25"/>
      <c r="M4363" s="25"/>
      <c r="N4363" s="25"/>
      <c r="O4363" s="25"/>
      <c r="P4363" s="25"/>
      <c r="Q4363" s="25"/>
      <c r="R4363" s="25"/>
      <c r="S4363" s="25"/>
      <c r="T4363" s="671"/>
      <c r="U4363" s="730" t="str">
        <f t="shared" ref="U4363:U4426" si="71">IF(COUNTBLANK(D4363:S4363)=16,"",IF(D4363="999999999","",IF(ISNUMBER(VALUE(D4363)),IF(LEN(D4363)&lt;&gt;9,"Въведеното ЕИК е твърде късо или твърде дълго",IF(OR(MOD(MID(D4363,1,1)*1+MID(D4363,2,1)*2+MID(D4363,3,1)*3+MID(D4363,4,1)*4+MID(D4363,5,1)*5+MID(D4363,6,1)*6+MID(D4363,7,1)*7+MID(D4363,8,1)*8,11)-MID(D4363,9,1)=0,AND(MOD(MID(D4363,1,1)*3+MID(D4363,2,1)*4+MID(D4363,3,1)*5+MID(D4363,4,1)*6+MID(D4363,5,1)*7+MID(D4363,6,1)*8+MID(D4363,7,1)*9+MID(D4363,8,1)*10,11)=10,MID(D4363,9,1)*1=0),MOD(MID(D4363,1,1)*3+MID(D4363,2,1)*4+MID(D4363,3,1)*5+MID(D4363,4,1)*6+MID(D4363,5,1)*7+MID(D4363,6,1)*8+MID(D4363,7,1)*9+MID(D4363,8,1)*10,11)-MID(D4363,9,1)=0),"","Въведеното ЕИК е невалидно")),"Въведеното ЕИК съдържа непозволени символи")))</f>
        <v/>
      </c>
    </row>
    <row r="4364" spans="1:21" x14ac:dyDescent="0.25">
      <c r="A4364" s="36" t="str">
        <f>'0'!$A$4</f>
        <v>………………..</v>
      </c>
      <c r="B4364" s="37">
        <f>'0'!$A$2</f>
        <v>46112</v>
      </c>
      <c r="C4364" s="37" t="s">
        <v>1197</v>
      </c>
      <c r="D4364" s="195"/>
      <c r="E4364" s="23"/>
      <c r="F4364" s="14"/>
      <c r="G4364" s="22"/>
      <c r="H4364" s="656"/>
      <c r="I4364" s="656"/>
      <c r="J4364" s="656"/>
      <c r="K4364" s="25"/>
      <c r="L4364" s="25"/>
      <c r="M4364" s="25"/>
      <c r="N4364" s="25"/>
      <c r="O4364" s="25"/>
      <c r="P4364" s="25"/>
      <c r="Q4364" s="25"/>
      <c r="R4364" s="25"/>
      <c r="S4364" s="25"/>
      <c r="T4364" s="671"/>
      <c r="U4364" s="730" t="str">
        <f t="shared" si="71"/>
        <v/>
      </c>
    </row>
    <row r="4365" spans="1:21" x14ac:dyDescent="0.25">
      <c r="A4365" s="36" t="str">
        <f>'0'!$A$4</f>
        <v>………………..</v>
      </c>
      <c r="B4365" s="37">
        <f>'0'!$A$2</f>
        <v>46112</v>
      </c>
      <c r="C4365" s="37" t="s">
        <v>1197</v>
      </c>
      <c r="D4365" s="195"/>
      <c r="E4365" s="23"/>
      <c r="F4365" s="14"/>
      <c r="G4365" s="22"/>
      <c r="H4365" s="656"/>
      <c r="I4365" s="656"/>
      <c r="J4365" s="656"/>
      <c r="K4365" s="25"/>
      <c r="L4365" s="25"/>
      <c r="M4365" s="25"/>
      <c r="N4365" s="25"/>
      <c r="O4365" s="25"/>
      <c r="P4365" s="25"/>
      <c r="Q4365" s="25"/>
      <c r="R4365" s="25"/>
      <c r="S4365" s="25"/>
      <c r="T4365" s="671"/>
      <c r="U4365" s="730" t="str">
        <f t="shared" si="71"/>
        <v/>
      </c>
    </row>
    <row r="4366" spans="1:21" x14ac:dyDescent="0.25">
      <c r="A4366" s="36" t="str">
        <f>'0'!$A$4</f>
        <v>………………..</v>
      </c>
      <c r="B4366" s="37">
        <f>'0'!$A$2</f>
        <v>46112</v>
      </c>
      <c r="C4366" s="37" t="s">
        <v>1197</v>
      </c>
      <c r="D4366" s="195"/>
      <c r="E4366" s="23"/>
      <c r="F4366" s="14"/>
      <c r="G4366" s="22"/>
      <c r="H4366" s="656"/>
      <c r="I4366" s="656"/>
      <c r="J4366" s="656"/>
      <c r="K4366" s="25"/>
      <c r="L4366" s="25"/>
      <c r="M4366" s="25"/>
      <c r="N4366" s="25"/>
      <c r="O4366" s="25"/>
      <c r="P4366" s="25"/>
      <c r="Q4366" s="25"/>
      <c r="R4366" s="25"/>
      <c r="S4366" s="25"/>
      <c r="T4366" s="671"/>
      <c r="U4366" s="730" t="str">
        <f t="shared" si="71"/>
        <v/>
      </c>
    </row>
    <row r="4367" spans="1:21" x14ac:dyDescent="0.25">
      <c r="A4367" s="36" t="str">
        <f>'0'!$A$4</f>
        <v>………………..</v>
      </c>
      <c r="B4367" s="37">
        <f>'0'!$A$2</f>
        <v>46112</v>
      </c>
      <c r="C4367" s="37" t="s">
        <v>1197</v>
      </c>
      <c r="D4367" s="195"/>
      <c r="E4367" s="23"/>
      <c r="F4367" s="14"/>
      <c r="G4367" s="22"/>
      <c r="H4367" s="656"/>
      <c r="I4367" s="656"/>
      <c r="J4367" s="656"/>
      <c r="K4367" s="25"/>
      <c r="L4367" s="25"/>
      <c r="M4367" s="25"/>
      <c r="N4367" s="25"/>
      <c r="O4367" s="25"/>
      <c r="P4367" s="25"/>
      <c r="Q4367" s="25"/>
      <c r="R4367" s="25"/>
      <c r="S4367" s="25"/>
      <c r="T4367" s="671"/>
      <c r="U4367" s="730" t="str">
        <f t="shared" si="71"/>
        <v/>
      </c>
    </row>
    <row r="4368" spans="1:21" x14ac:dyDescent="0.25">
      <c r="A4368" s="36" t="str">
        <f>'0'!$A$4</f>
        <v>………………..</v>
      </c>
      <c r="B4368" s="37">
        <f>'0'!$A$2</f>
        <v>46112</v>
      </c>
      <c r="C4368" s="37" t="s">
        <v>1197</v>
      </c>
      <c r="D4368" s="195"/>
      <c r="E4368" s="23"/>
      <c r="F4368" s="14"/>
      <c r="G4368" s="22"/>
      <c r="H4368" s="656"/>
      <c r="I4368" s="656"/>
      <c r="J4368" s="656"/>
      <c r="K4368" s="25"/>
      <c r="L4368" s="25"/>
      <c r="M4368" s="25"/>
      <c r="N4368" s="25"/>
      <c r="O4368" s="25"/>
      <c r="P4368" s="25"/>
      <c r="Q4368" s="25"/>
      <c r="R4368" s="25"/>
      <c r="S4368" s="25"/>
      <c r="T4368" s="671"/>
      <c r="U4368" s="730" t="str">
        <f t="shared" si="71"/>
        <v/>
      </c>
    </row>
    <row r="4369" spans="1:21" x14ac:dyDescent="0.25">
      <c r="A4369" s="36" t="str">
        <f>'0'!$A$4</f>
        <v>………………..</v>
      </c>
      <c r="B4369" s="37">
        <f>'0'!$A$2</f>
        <v>46112</v>
      </c>
      <c r="C4369" s="37" t="s">
        <v>1197</v>
      </c>
      <c r="D4369" s="195"/>
      <c r="E4369" s="23"/>
      <c r="F4369" s="14"/>
      <c r="G4369" s="22"/>
      <c r="H4369" s="656"/>
      <c r="I4369" s="656"/>
      <c r="J4369" s="656"/>
      <c r="K4369" s="25"/>
      <c r="L4369" s="25"/>
      <c r="M4369" s="25"/>
      <c r="N4369" s="25"/>
      <c r="O4369" s="25"/>
      <c r="P4369" s="25"/>
      <c r="Q4369" s="25"/>
      <c r="R4369" s="25"/>
      <c r="S4369" s="25"/>
      <c r="T4369" s="671"/>
      <c r="U4369" s="730" t="str">
        <f t="shared" si="71"/>
        <v/>
      </c>
    </row>
    <row r="4370" spans="1:21" x14ac:dyDescent="0.25">
      <c r="A4370" s="36" t="str">
        <f>'0'!$A$4</f>
        <v>………………..</v>
      </c>
      <c r="B4370" s="37">
        <f>'0'!$A$2</f>
        <v>46112</v>
      </c>
      <c r="C4370" s="37" t="s">
        <v>1197</v>
      </c>
      <c r="D4370" s="195"/>
      <c r="E4370" s="23"/>
      <c r="F4370" s="14"/>
      <c r="G4370" s="22"/>
      <c r="H4370" s="656"/>
      <c r="I4370" s="656"/>
      <c r="J4370" s="656"/>
      <c r="K4370" s="25"/>
      <c r="L4370" s="25"/>
      <c r="M4370" s="25"/>
      <c r="N4370" s="25"/>
      <c r="O4370" s="25"/>
      <c r="P4370" s="25"/>
      <c r="Q4370" s="25"/>
      <c r="R4370" s="25"/>
      <c r="S4370" s="25"/>
      <c r="T4370" s="671"/>
      <c r="U4370" s="730" t="str">
        <f t="shared" si="71"/>
        <v/>
      </c>
    </row>
    <row r="4371" spans="1:21" x14ac:dyDescent="0.25">
      <c r="A4371" s="36" t="str">
        <f>'0'!$A$4</f>
        <v>………………..</v>
      </c>
      <c r="B4371" s="37">
        <f>'0'!$A$2</f>
        <v>46112</v>
      </c>
      <c r="C4371" s="37" t="s">
        <v>1197</v>
      </c>
      <c r="D4371" s="195"/>
      <c r="E4371" s="23"/>
      <c r="F4371" s="14"/>
      <c r="G4371" s="22"/>
      <c r="H4371" s="656"/>
      <c r="I4371" s="656"/>
      <c r="J4371" s="656"/>
      <c r="K4371" s="25"/>
      <c r="L4371" s="25"/>
      <c r="M4371" s="25"/>
      <c r="N4371" s="25"/>
      <c r="O4371" s="25"/>
      <c r="P4371" s="25"/>
      <c r="Q4371" s="25"/>
      <c r="R4371" s="25"/>
      <c r="S4371" s="25"/>
      <c r="T4371" s="671"/>
      <c r="U4371" s="730" t="str">
        <f t="shared" si="71"/>
        <v/>
      </c>
    </row>
    <row r="4372" spans="1:21" x14ac:dyDescent="0.25">
      <c r="A4372" s="36" t="str">
        <f>'0'!$A$4</f>
        <v>………………..</v>
      </c>
      <c r="B4372" s="37">
        <f>'0'!$A$2</f>
        <v>46112</v>
      </c>
      <c r="C4372" s="37" t="s">
        <v>1197</v>
      </c>
      <c r="D4372" s="195"/>
      <c r="E4372" s="23"/>
      <c r="F4372" s="14"/>
      <c r="G4372" s="22"/>
      <c r="H4372" s="656"/>
      <c r="I4372" s="656"/>
      <c r="J4372" s="656"/>
      <c r="K4372" s="25"/>
      <c r="L4372" s="25"/>
      <c r="M4372" s="25"/>
      <c r="N4372" s="25"/>
      <c r="O4372" s="25"/>
      <c r="P4372" s="25"/>
      <c r="Q4372" s="25"/>
      <c r="R4372" s="25"/>
      <c r="S4372" s="25"/>
      <c r="T4372" s="671"/>
      <c r="U4372" s="730" t="str">
        <f t="shared" si="71"/>
        <v/>
      </c>
    </row>
    <row r="4373" spans="1:21" x14ac:dyDescent="0.25">
      <c r="A4373" s="36" t="str">
        <f>'0'!$A$4</f>
        <v>………………..</v>
      </c>
      <c r="B4373" s="37">
        <f>'0'!$A$2</f>
        <v>46112</v>
      </c>
      <c r="C4373" s="37" t="s">
        <v>1197</v>
      </c>
      <c r="D4373" s="195"/>
      <c r="E4373" s="23"/>
      <c r="F4373" s="14"/>
      <c r="G4373" s="22"/>
      <c r="H4373" s="656"/>
      <c r="I4373" s="656"/>
      <c r="J4373" s="656"/>
      <c r="K4373" s="25"/>
      <c r="L4373" s="25"/>
      <c r="M4373" s="25"/>
      <c r="N4373" s="25"/>
      <c r="O4373" s="25"/>
      <c r="P4373" s="25"/>
      <c r="Q4373" s="25"/>
      <c r="R4373" s="25"/>
      <c r="S4373" s="25"/>
      <c r="T4373" s="671"/>
      <c r="U4373" s="730" t="str">
        <f t="shared" si="71"/>
        <v/>
      </c>
    </row>
    <row r="4374" spans="1:21" x14ac:dyDescent="0.25">
      <c r="A4374" s="36" t="str">
        <f>'0'!$A$4</f>
        <v>………………..</v>
      </c>
      <c r="B4374" s="37">
        <f>'0'!$A$2</f>
        <v>46112</v>
      </c>
      <c r="C4374" s="37" t="s">
        <v>1197</v>
      </c>
      <c r="D4374" s="195"/>
      <c r="E4374" s="23"/>
      <c r="F4374" s="14"/>
      <c r="G4374" s="22"/>
      <c r="H4374" s="656"/>
      <c r="I4374" s="656"/>
      <c r="J4374" s="656"/>
      <c r="K4374" s="25"/>
      <c r="L4374" s="25"/>
      <c r="M4374" s="25"/>
      <c r="N4374" s="25"/>
      <c r="O4374" s="25"/>
      <c r="P4374" s="25"/>
      <c r="Q4374" s="25"/>
      <c r="R4374" s="25"/>
      <c r="S4374" s="25"/>
      <c r="T4374" s="671"/>
      <c r="U4374" s="730" t="str">
        <f t="shared" si="71"/>
        <v/>
      </c>
    </row>
    <row r="4375" spans="1:21" x14ac:dyDescent="0.25">
      <c r="A4375" s="36" t="str">
        <f>'0'!$A$4</f>
        <v>………………..</v>
      </c>
      <c r="B4375" s="37">
        <f>'0'!$A$2</f>
        <v>46112</v>
      </c>
      <c r="C4375" s="37" t="s">
        <v>1197</v>
      </c>
      <c r="D4375" s="195"/>
      <c r="E4375" s="23"/>
      <c r="F4375" s="14"/>
      <c r="G4375" s="22"/>
      <c r="H4375" s="656"/>
      <c r="I4375" s="656"/>
      <c r="J4375" s="656"/>
      <c r="K4375" s="25"/>
      <c r="L4375" s="25"/>
      <c r="M4375" s="25"/>
      <c r="N4375" s="25"/>
      <c r="O4375" s="25"/>
      <c r="P4375" s="25"/>
      <c r="Q4375" s="25"/>
      <c r="R4375" s="25"/>
      <c r="S4375" s="25"/>
      <c r="T4375" s="671"/>
      <c r="U4375" s="730" t="str">
        <f t="shared" si="71"/>
        <v/>
      </c>
    </row>
    <row r="4376" spans="1:21" x14ac:dyDescent="0.25">
      <c r="A4376" s="36" t="str">
        <f>'0'!$A$4</f>
        <v>………………..</v>
      </c>
      <c r="B4376" s="37">
        <f>'0'!$A$2</f>
        <v>46112</v>
      </c>
      <c r="C4376" s="37" t="s">
        <v>1197</v>
      </c>
      <c r="D4376" s="195"/>
      <c r="E4376" s="23"/>
      <c r="F4376" s="14"/>
      <c r="G4376" s="22"/>
      <c r="H4376" s="656"/>
      <c r="I4376" s="656"/>
      <c r="J4376" s="656"/>
      <c r="K4376" s="25"/>
      <c r="L4376" s="25"/>
      <c r="M4376" s="25"/>
      <c r="N4376" s="25"/>
      <c r="O4376" s="25"/>
      <c r="P4376" s="25"/>
      <c r="Q4376" s="25"/>
      <c r="R4376" s="25"/>
      <c r="S4376" s="25"/>
      <c r="T4376" s="671"/>
      <c r="U4376" s="730" t="str">
        <f t="shared" si="71"/>
        <v/>
      </c>
    </row>
    <row r="4377" spans="1:21" x14ac:dyDescent="0.25">
      <c r="A4377" s="36" t="str">
        <f>'0'!$A$4</f>
        <v>………………..</v>
      </c>
      <c r="B4377" s="37">
        <f>'0'!$A$2</f>
        <v>46112</v>
      </c>
      <c r="C4377" s="37" t="s">
        <v>1197</v>
      </c>
      <c r="D4377" s="195"/>
      <c r="E4377" s="23"/>
      <c r="F4377" s="14"/>
      <c r="G4377" s="22"/>
      <c r="H4377" s="656"/>
      <c r="I4377" s="656"/>
      <c r="J4377" s="656"/>
      <c r="K4377" s="25"/>
      <c r="L4377" s="25"/>
      <c r="M4377" s="25"/>
      <c r="N4377" s="25"/>
      <c r="O4377" s="25"/>
      <c r="P4377" s="25"/>
      <c r="Q4377" s="25"/>
      <c r="R4377" s="25"/>
      <c r="S4377" s="25"/>
      <c r="T4377" s="671"/>
      <c r="U4377" s="730" t="str">
        <f t="shared" si="71"/>
        <v/>
      </c>
    </row>
    <row r="4378" spans="1:21" x14ac:dyDescent="0.25">
      <c r="A4378" s="36" t="str">
        <f>'0'!$A$4</f>
        <v>………………..</v>
      </c>
      <c r="B4378" s="37">
        <f>'0'!$A$2</f>
        <v>46112</v>
      </c>
      <c r="C4378" s="37" t="s">
        <v>1197</v>
      </c>
      <c r="D4378" s="195"/>
      <c r="E4378" s="23"/>
      <c r="F4378" s="14"/>
      <c r="G4378" s="22"/>
      <c r="H4378" s="656"/>
      <c r="I4378" s="656"/>
      <c r="J4378" s="656"/>
      <c r="K4378" s="25"/>
      <c r="L4378" s="25"/>
      <c r="M4378" s="25"/>
      <c r="N4378" s="25"/>
      <c r="O4378" s="25"/>
      <c r="P4378" s="25"/>
      <c r="Q4378" s="25"/>
      <c r="R4378" s="25"/>
      <c r="S4378" s="25"/>
      <c r="T4378" s="671"/>
      <c r="U4378" s="730" t="str">
        <f t="shared" si="71"/>
        <v/>
      </c>
    </row>
    <row r="4379" spans="1:21" x14ac:dyDescent="0.25">
      <c r="A4379" s="36" t="str">
        <f>'0'!$A$4</f>
        <v>………………..</v>
      </c>
      <c r="B4379" s="37">
        <f>'0'!$A$2</f>
        <v>46112</v>
      </c>
      <c r="C4379" s="37" t="s">
        <v>1197</v>
      </c>
      <c r="D4379" s="195"/>
      <c r="E4379" s="23"/>
      <c r="F4379" s="14"/>
      <c r="G4379" s="22"/>
      <c r="H4379" s="656"/>
      <c r="I4379" s="656"/>
      <c r="J4379" s="656"/>
      <c r="K4379" s="25"/>
      <c r="L4379" s="25"/>
      <c r="M4379" s="25"/>
      <c r="N4379" s="25"/>
      <c r="O4379" s="25"/>
      <c r="P4379" s="25"/>
      <c r="Q4379" s="25"/>
      <c r="R4379" s="25"/>
      <c r="S4379" s="25"/>
      <c r="T4379" s="671"/>
      <c r="U4379" s="730" t="str">
        <f t="shared" si="71"/>
        <v/>
      </c>
    </row>
    <row r="4380" spans="1:21" x14ac:dyDescent="0.25">
      <c r="A4380" s="36" t="str">
        <f>'0'!$A$4</f>
        <v>………………..</v>
      </c>
      <c r="B4380" s="37">
        <f>'0'!$A$2</f>
        <v>46112</v>
      </c>
      <c r="C4380" s="37" t="s">
        <v>1197</v>
      </c>
      <c r="D4380" s="195"/>
      <c r="E4380" s="23"/>
      <c r="F4380" s="14"/>
      <c r="G4380" s="22"/>
      <c r="H4380" s="656"/>
      <c r="I4380" s="656"/>
      <c r="J4380" s="656"/>
      <c r="K4380" s="25"/>
      <c r="L4380" s="25"/>
      <c r="M4380" s="25"/>
      <c r="N4380" s="25"/>
      <c r="O4380" s="25"/>
      <c r="P4380" s="25"/>
      <c r="Q4380" s="25"/>
      <c r="R4380" s="25"/>
      <c r="S4380" s="25"/>
      <c r="T4380" s="671"/>
      <c r="U4380" s="730" t="str">
        <f t="shared" si="71"/>
        <v/>
      </c>
    </row>
    <row r="4381" spans="1:21" x14ac:dyDescent="0.25">
      <c r="A4381" s="36" t="str">
        <f>'0'!$A$4</f>
        <v>………………..</v>
      </c>
      <c r="B4381" s="37">
        <f>'0'!$A$2</f>
        <v>46112</v>
      </c>
      <c r="C4381" s="37" t="s">
        <v>1197</v>
      </c>
      <c r="D4381" s="195"/>
      <c r="E4381" s="23"/>
      <c r="F4381" s="14"/>
      <c r="G4381" s="22"/>
      <c r="H4381" s="656"/>
      <c r="I4381" s="656"/>
      <c r="J4381" s="656"/>
      <c r="K4381" s="25"/>
      <c r="L4381" s="25"/>
      <c r="M4381" s="25"/>
      <c r="N4381" s="25"/>
      <c r="O4381" s="25"/>
      <c r="P4381" s="25"/>
      <c r="Q4381" s="25"/>
      <c r="R4381" s="25"/>
      <c r="S4381" s="25"/>
      <c r="T4381" s="671"/>
      <c r="U4381" s="730" t="str">
        <f t="shared" si="71"/>
        <v/>
      </c>
    </row>
    <row r="4382" spans="1:21" x14ac:dyDescent="0.25">
      <c r="A4382" s="36" t="str">
        <f>'0'!$A$4</f>
        <v>………………..</v>
      </c>
      <c r="B4382" s="37">
        <f>'0'!$A$2</f>
        <v>46112</v>
      </c>
      <c r="C4382" s="37" t="s">
        <v>1197</v>
      </c>
      <c r="D4382" s="195"/>
      <c r="E4382" s="23"/>
      <c r="F4382" s="14"/>
      <c r="G4382" s="22"/>
      <c r="H4382" s="656"/>
      <c r="I4382" s="656"/>
      <c r="J4382" s="656"/>
      <c r="K4382" s="25"/>
      <c r="L4382" s="25"/>
      <c r="M4382" s="25"/>
      <c r="N4382" s="25"/>
      <c r="O4382" s="25"/>
      <c r="P4382" s="25"/>
      <c r="Q4382" s="25"/>
      <c r="R4382" s="25"/>
      <c r="S4382" s="25"/>
      <c r="T4382" s="671"/>
      <c r="U4382" s="730" t="str">
        <f t="shared" si="71"/>
        <v/>
      </c>
    </row>
    <row r="4383" spans="1:21" x14ac:dyDescent="0.25">
      <c r="A4383" s="36" t="str">
        <f>'0'!$A$4</f>
        <v>………………..</v>
      </c>
      <c r="B4383" s="37">
        <f>'0'!$A$2</f>
        <v>46112</v>
      </c>
      <c r="C4383" s="37" t="s">
        <v>1197</v>
      </c>
      <c r="D4383" s="195"/>
      <c r="E4383" s="23"/>
      <c r="F4383" s="14"/>
      <c r="G4383" s="22"/>
      <c r="H4383" s="656"/>
      <c r="I4383" s="656"/>
      <c r="J4383" s="656"/>
      <c r="K4383" s="25"/>
      <c r="L4383" s="25"/>
      <c r="M4383" s="25"/>
      <c r="N4383" s="25"/>
      <c r="O4383" s="25"/>
      <c r="P4383" s="25"/>
      <c r="Q4383" s="25"/>
      <c r="R4383" s="25"/>
      <c r="S4383" s="25"/>
      <c r="T4383" s="671"/>
      <c r="U4383" s="730" t="str">
        <f t="shared" si="71"/>
        <v/>
      </c>
    </row>
    <row r="4384" spans="1:21" x14ac:dyDescent="0.25">
      <c r="A4384" s="36" t="str">
        <f>'0'!$A$4</f>
        <v>………………..</v>
      </c>
      <c r="B4384" s="37">
        <f>'0'!$A$2</f>
        <v>46112</v>
      </c>
      <c r="C4384" s="37" t="s">
        <v>1197</v>
      </c>
      <c r="D4384" s="195"/>
      <c r="E4384" s="23"/>
      <c r="F4384" s="14"/>
      <c r="G4384" s="22"/>
      <c r="H4384" s="656"/>
      <c r="I4384" s="656"/>
      <c r="J4384" s="656"/>
      <c r="K4384" s="25"/>
      <c r="L4384" s="25"/>
      <c r="M4384" s="25"/>
      <c r="N4384" s="25"/>
      <c r="O4384" s="25"/>
      <c r="P4384" s="25"/>
      <c r="Q4384" s="25"/>
      <c r="R4384" s="25"/>
      <c r="S4384" s="25"/>
      <c r="T4384" s="671"/>
      <c r="U4384" s="730" t="str">
        <f t="shared" si="71"/>
        <v/>
      </c>
    </row>
    <row r="4385" spans="1:21" x14ac:dyDescent="0.25">
      <c r="A4385" s="36" t="str">
        <f>'0'!$A$4</f>
        <v>………………..</v>
      </c>
      <c r="B4385" s="37">
        <f>'0'!$A$2</f>
        <v>46112</v>
      </c>
      <c r="C4385" s="37" t="s">
        <v>1197</v>
      </c>
      <c r="D4385" s="195"/>
      <c r="E4385" s="23"/>
      <c r="F4385" s="14"/>
      <c r="G4385" s="22"/>
      <c r="H4385" s="656"/>
      <c r="I4385" s="656"/>
      <c r="J4385" s="656"/>
      <c r="K4385" s="25"/>
      <c r="L4385" s="25"/>
      <c r="M4385" s="25"/>
      <c r="N4385" s="25"/>
      <c r="O4385" s="25"/>
      <c r="P4385" s="25"/>
      <c r="Q4385" s="25"/>
      <c r="R4385" s="25"/>
      <c r="S4385" s="25"/>
      <c r="T4385" s="671"/>
      <c r="U4385" s="730" t="str">
        <f t="shared" si="71"/>
        <v/>
      </c>
    </row>
    <row r="4386" spans="1:21" x14ac:dyDescent="0.25">
      <c r="A4386" s="36" t="str">
        <f>'0'!$A$4</f>
        <v>………………..</v>
      </c>
      <c r="B4386" s="37">
        <f>'0'!$A$2</f>
        <v>46112</v>
      </c>
      <c r="C4386" s="37" t="s">
        <v>1197</v>
      </c>
      <c r="D4386" s="195"/>
      <c r="E4386" s="23"/>
      <c r="F4386" s="14"/>
      <c r="G4386" s="22"/>
      <c r="H4386" s="656"/>
      <c r="I4386" s="656"/>
      <c r="J4386" s="656"/>
      <c r="K4386" s="25"/>
      <c r="L4386" s="25"/>
      <c r="M4386" s="25"/>
      <c r="N4386" s="25"/>
      <c r="O4386" s="25"/>
      <c r="P4386" s="25"/>
      <c r="Q4386" s="25"/>
      <c r="R4386" s="25"/>
      <c r="S4386" s="25"/>
      <c r="T4386" s="671"/>
      <c r="U4386" s="730" t="str">
        <f t="shared" si="71"/>
        <v/>
      </c>
    </row>
    <row r="4387" spans="1:21" x14ac:dyDescent="0.25">
      <c r="A4387" s="36" t="str">
        <f>'0'!$A$4</f>
        <v>………………..</v>
      </c>
      <c r="B4387" s="37">
        <f>'0'!$A$2</f>
        <v>46112</v>
      </c>
      <c r="C4387" s="37" t="s">
        <v>1197</v>
      </c>
      <c r="D4387" s="195"/>
      <c r="E4387" s="23"/>
      <c r="F4387" s="14"/>
      <c r="G4387" s="22"/>
      <c r="H4387" s="656"/>
      <c r="I4387" s="656"/>
      <c r="J4387" s="656"/>
      <c r="K4387" s="25"/>
      <c r="L4387" s="25"/>
      <c r="M4387" s="25"/>
      <c r="N4387" s="25"/>
      <c r="O4387" s="25"/>
      <c r="P4387" s="25"/>
      <c r="Q4387" s="25"/>
      <c r="R4387" s="25"/>
      <c r="S4387" s="25"/>
      <c r="T4387" s="671"/>
      <c r="U4387" s="730" t="str">
        <f t="shared" si="71"/>
        <v/>
      </c>
    </row>
    <row r="4388" spans="1:21" x14ac:dyDescent="0.25">
      <c r="A4388" s="36" t="str">
        <f>'0'!$A$4</f>
        <v>………………..</v>
      </c>
      <c r="B4388" s="37">
        <f>'0'!$A$2</f>
        <v>46112</v>
      </c>
      <c r="C4388" s="37" t="s">
        <v>1197</v>
      </c>
      <c r="D4388" s="195"/>
      <c r="E4388" s="23"/>
      <c r="F4388" s="14"/>
      <c r="G4388" s="22"/>
      <c r="H4388" s="656"/>
      <c r="I4388" s="656"/>
      <c r="J4388" s="656"/>
      <c r="K4388" s="25"/>
      <c r="L4388" s="25"/>
      <c r="M4388" s="25"/>
      <c r="N4388" s="25"/>
      <c r="O4388" s="25"/>
      <c r="P4388" s="25"/>
      <c r="Q4388" s="25"/>
      <c r="R4388" s="25"/>
      <c r="S4388" s="25"/>
      <c r="T4388" s="671"/>
      <c r="U4388" s="730" t="str">
        <f t="shared" si="71"/>
        <v/>
      </c>
    </row>
    <row r="4389" spans="1:21" x14ac:dyDescent="0.25">
      <c r="A4389" s="36" t="str">
        <f>'0'!$A$4</f>
        <v>………………..</v>
      </c>
      <c r="B4389" s="37">
        <f>'0'!$A$2</f>
        <v>46112</v>
      </c>
      <c r="C4389" s="37" t="s">
        <v>1197</v>
      </c>
      <c r="D4389" s="195"/>
      <c r="E4389" s="23"/>
      <c r="F4389" s="14"/>
      <c r="G4389" s="22"/>
      <c r="H4389" s="656"/>
      <c r="I4389" s="656"/>
      <c r="J4389" s="656"/>
      <c r="K4389" s="25"/>
      <c r="L4389" s="25"/>
      <c r="M4389" s="25"/>
      <c r="N4389" s="25"/>
      <c r="O4389" s="25"/>
      <c r="P4389" s="25"/>
      <c r="Q4389" s="25"/>
      <c r="R4389" s="25"/>
      <c r="S4389" s="25"/>
      <c r="T4389" s="671"/>
      <c r="U4389" s="730" t="str">
        <f t="shared" si="71"/>
        <v/>
      </c>
    </row>
    <row r="4390" spans="1:21" x14ac:dyDescent="0.25">
      <c r="A4390" s="36" t="str">
        <f>'0'!$A$4</f>
        <v>………………..</v>
      </c>
      <c r="B4390" s="37">
        <f>'0'!$A$2</f>
        <v>46112</v>
      </c>
      <c r="C4390" s="37" t="s">
        <v>1197</v>
      </c>
      <c r="D4390" s="195"/>
      <c r="E4390" s="23"/>
      <c r="F4390" s="14"/>
      <c r="G4390" s="22"/>
      <c r="H4390" s="656"/>
      <c r="I4390" s="656"/>
      <c r="J4390" s="656"/>
      <c r="K4390" s="25"/>
      <c r="L4390" s="25"/>
      <c r="M4390" s="25"/>
      <c r="N4390" s="25"/>
      <c r="O4390" s="25"/>
      <c r="P4390" s="25"/>
      <c r="Q4390" s="25"/>
      <c r="R4390" s="25"/>
      <c r="S4390" s="25"/>
      <c r="T4390" s="671"/>
      <c r="U4390" s="730" t="str">
        <f t="shared" si="71"/>
        <v/>
      </c>
    </row>
    <row r="4391" spans="1:21" x14ac:dyDescent="0.25">
      <c r="A4391" s="36" t="str">
        <f>'0'!$A$4</f>
        <v>………………..</v>
      </c>
      <c r="B4391" s="37">
        <f>'0'!$A$2</f>
        <v>46112</v>
      </c>
      <c r="C4391" s="37" t="s">
        <v>1197</v>
      </c>
      <c r="D4391" s="195"/>
      <c r="E4391" s="23"/>
      <c r="F4391" s="14"/>
      <c r="G4391" s="22"/>
      <c r="H4391" s="656"/>
      <c r="I4391" s="656"/>
      <c r="J4391" s="656"/>
      <c r="K4391" s="25"/>
      <c r="L4391" s="25"/>
      <c r="M4391" s="25"/>
      <c r="N4391" s="25"/>
      <c r="O4391" s="25"/>
      <c r="P4391" s="25"/>
      <c r="Q4391" s="25"/>
      <c r="R4391" s="25"/>
      <c r="S4391" s="25"/>
      <c r="T4391" s="671"/>
      <c r="U4391" s="730" t="str">
        <f t="shared" si="71"/>
        <v/>
      </c>
    </row>
    <row r="4392" spans="1:21" x14ac:dyDescent="0.25">
      <c r="A4392" s="36" t="str">
        <f>'0'!$A$4</f>
        <v>………………..</v>
      </c>
      <c r="B4392" s="37">
        <f>'0'!$A$2</f>
        <v>46112</v>
      </c>
      <c r="C4392" s="37" t="s">
        <v>1197</v>
      </c>
      <c r="D4392" s="195"/>
      <c r="E4392" s="23"/>
      <c r="F4392" s="14"/>
      <c r="G4392" s="22"/>
      <c r="H4392" s="656"/>
      <c r="I4392" s="656"/>
      <c r="J4392" s="656"/>
      <c r="K4392" s="25"/>
      <c r="L4392" s="25"/>
      <c r="M4392" s="25"/>
      <c r="N4392" s="25"/>
      <c r="O4392" s="25"/>
      <c r="P4392" s="25"/>
      <c r="Q4392" s="25"/>
      <c r="R4392" s="25"/>
      <c r="S4392" s="25"/>
      <c r="T4392" s="671"/>
      <c r="U4392" s="730" t="str">
        <f t="shared" si="71"/>
        <v/>
      </c>
    </row>
    <row r="4393" spans="1:21" x14ac:dyDescent="0.25">
      <c r="A4393" s="36" t="str">
        <f>'0'!$A$4</f>
        <v>………………..</v>
      </c>
      <c r="B4393" s="37">
        <f>'0'!$A$2</f>
        <v>46112</v>
      </c>
      <c r="C4393" s="37" t="s">
        <v>1197</v>
      </c>
      <c r="D4393" s="195"/>
      <c r="E4393" s="23"/>
      <c r="F4393" s="14"/>
      <c r="G4393" s="22"/>
      <c r="H4393" s="656"/>
      <c r="I4393" s="656"/>
      <c r="J4393" s="656"/>
      <c r="K4393" s="25"/>
      <c r="L4393" s="25"/>
      <c r="M4393" s="25"/>
      <c r="N4393" s="25"/>
      <c r="O4393" s="25"/>
      <c r="P4393" s="25"/>
      <c r="Q4393" s="25"/>
      <c r="R4393" s="25"/>
      <c r="S4393" s="25"/>
      <c r="T4393" s="671"/>
      <c r="U4393" s="730" t="str">
        <f t="shared" si="71"/>
        <v/>
      </c>
    </row>
    <row r="4394" spans="1:21" x14ac:dyDescent="0.25">
      <c r="A4394" s="36" t="str">
        <f>'0'!$A$4</f>
        <v>………………..</v>
      </c>
      <c r="B4394" s="37">
        <f>'0'!$A$2</f>
        <v>46112</v>
      </c>
      <c r="C4394" s="37" t="s">
        <v>1197</v>
      </c>
      <c r="D4394" s="195"/>
      <c r="E4394" s="23"/>
      <c r="F4394" s="14"/>
      <c r="G4394" s="22"/>
      <c r="H4394" s="656"/>
      <c r="I4394" s="656"/>
      <c r="J4394" s="656"/>
      <c r="K4394" s="25"/>
      <c r="L4394" s="25"/>
      <c r="M4394" s="25"/>
      <c r="N4394" s="25"/>
      <c r="O4394" s="25"/>
      <c r="P4394" s="25"/>
      <c r="Q4394" s="25"/>
      <c r="R4394" s="25"/>
      <c r="S4394" s="25"/>
      <c r="T4394" s="671"/>
      <c r="U4394" s="730" t="str">
        <f t="shared" si="71"/>
        <v/>
      </c>
    </row>
    <row r="4395" spans="1:21" x14ac:dyDescent="0.25">
      <c r="A4395" s="36" t="str">
        <f>'0'!$A$4</f>
        <v>………………..</v>
      </c>
      <c r="B4395" s="37">
        <f>'0'!$A$2</f>
        <v>46112</v>
      </c>
      <c r="C4395" s="37" t="s">
        <v>1197</v>
      </c>
      <c r="D4395" s="195"/>
      <c r="E4395" s="23"/>
      <c r="F4395" s="14"/>
      <c r="G4395" s="22"/>
      <c r="H4395" s="656"/>
      <c r="I4395" s="656"/>
      <c r="J4395" s="656"/>
      <c r="K4395" s="25"/>
      <c r="L4395" s="25"/>
      <c r="M4395" s="25"/>
      <c r="N4395" s="25"/>
      <c r="O4395" s="25"/>
      <c r="P4395" s="25"/>
      <c r="Q4395" s="25"/>
      <c r="R4395" s="25"/>
      <c r="S4395" s="25"/>
      <c r="T4395" s="671"/>
      <c r="U4395" s="730" t="str">
        <f t="shared" si="71"/>
        <v/>
      </c>
    </row>
    <row r="4396" spans="1:21" x14ac:dyDescent="0.25">
      <c r="A4396" s="36" t="str">
        <f>'0'!$A$4</f>
        <v>………………..</v>
      </c>
      <c r="B4396" s="37">
        <f>'0'!$A$2</f>
        <v>46112</v>
      </c>
      <c r="C4396" s="37" t="s">
        <v>1197</v>
      </c>
      <c r="D4396" s="195"/>
      <c r="E4396" s="23"/>
      <c r="F4396" s="14"/>
      <c r="G4396" s="22"/>
      <c r="H4396" s="656"/>
      <c r="I4396" s="656"/>
      <c r="J4396" s="656"/>
      <c r="K4396" s="25"/>
      <c r="L4396" s="25"/>
      <c r="M4396" s="25"/>
      <c r="N4396" s="25"/>
      <c r="O4396" s="25"/>
      <c r="P4396" s="25"/>
      <c r="Q4396" s="25"/>
      <c r="R4396" s="25"/>
      <c r="S4396" s="25"/>
      <c r="T4396" s="671"/>
      <c r="U4396" s="730" t="str">
        <f t="shared" si="71"/>
        <v/>
      </c>
    </row>
    <row r="4397" spans="1:21" x14ac:dyDescent="0.25">
      <c r="A4397" s="36" t="str">
        <f>'0'!$A$4</f>
        <v>………………..</v>
      </c>
      <c r="B4397" s="37">
        <f>'0'!$A$2</f>
        <v>46112</v>
      </c>
      <c r="C4397" s="37" t="s">
        <v>1197</v>
      </c>
      <c r="D4397" s="195"/>
      <c r="E4397" s="23"/>
      <c r="F4397" s="14"/>
      <c r="G4397" s="22"/>
      <c r="H4397" s="656"/>
      <c r="I4397" s="656"/>
      <c r="J4397" s="656"/>
      <c r="K4397" s="25"/>
      <c r="L4397" s="25"/>
      <c r="M4397" s="25"/>
      <c r="N4397" s="25"/>
      <c r="O4397" s="25"/>
      <c r="P4397" s="25"/>
      <c r="Q4397" s="25"/>
      <c r="R4397" s="25"/>
      <c r="S4397" s="25"/>
      <c r="T4397" s="671"/>
      <c r="U4397" s="730" t="str">
        <f t="shared" si="71"/>
        <v/>
      </c>
    </row>
    <row r="4398" spans="1:21" x14ac:dyDescent="0.25">
      <c r="A4398" s="36" t="str">
        <f>'0'!$A$4</f>
        <v>………………..</v>
      </c>
      <c r="B4398" s="37">
        <f>'0'!$A$2</f>
        <v>46112</v>
      </c>
      <c r="C4398" s="37" t="s">
        <v>1197</v>
      </c>
      <c r="D4398" s="195"/>
      <c r="E4398" s="23"/>
      <c r="F4398" s="14"/>
      <c r="G4398" s="22"/>
      <c r="H4398" s="656"/>
      <c r="I4398" s="656"/>
      <c r="J4398" s="656"/>
      <c r="K4398" s="25"/>
      <c r="L4398" s="25"/>
      <c r="M4398" s="25"/>
      <c r="N4398" s="25"/>
      <c r="O4398" s="25"/>
      <c r="P4398" s="25"/>
      <c r="Q4398" s="25"/>
      <c r="R4398" s="25"/>
      <c r="S4398" s="25"/>
      <c r="T4398" s="671"/>
      <c r="U4398" s="730" t="str">
        <f t="shared" si="71"/>
        <v/>
      </c>
    </row>
    <row r="4399" spans="1:21" x14ac:dyDescent="0.25">
      <c r="A4399" s="36" t="str">
        <f>'0'!$A$4</f>
        <v>………………..</v>
      </c>
      <c r="B4399" s="37">
        <f>'0'!$A$2</f>
        <v>46112</v>
      </c>
      <c r="C4399" s="37" t="s">
        <v>1197</v>
      </c>
      <c r="D4399" s="195"/>
      <c r="E4399" s="23"/>
      <c r="F4399" s="14"/>
      <c r="G4399" s="22"/>
      <c r="H4399" s="656"/>
      <c r="I4399" s="656"/>
      <c r="J4399" s="656"/>
      <c r="K4399" s="25"/>
      <c r="L4399" s="25"/>
      <c r="M4399" s="25"/>
      <c r="N4399" s="25"/>
      <c r="O4399" s="25"/>
      <c r="P4399" s="25"/>
      <c r="Q4399" s="25"/>
      <c r="R4399" s="25"/>
      <c r="S4399" s="25"/>
      <c r="T4399" s="671"/>
      <c r="U4399" s="730" t="str">
        <f t="shared" si="71"/>
        <v/>
      </c>
    </row>
    <row r="4400" spans="1:21" x14ac:dyDescent="0.25">
      <c r="A4400" s="36" t="str">
        <f>'0'!$A$4</f>
        <v>………………..</v>
      </c>
      <c r="B4400" s="37">
        <f>'0'!$A$2</f>
        <v>46112</v>
      </c>
      <c r="C4400" s="37" t="s">
        <v>1197</v>
      </c>
      <c r="D4400" s="195"/>
      <c r="E4400" s="23"/>
      <c r="F4400" s="14"/>
      <c r="G4400" s="22"/>
      <c r="H4400" s="656"/>
      <c r="I4400" s="656"/>
      <c r="J4400" s="656"/>
      <c r="K4400" s="25"/>
      <c r="L4400" s="25"/>
      <c r="M4400" s="25"/>
      <c r="N4400" s="25"/>
      <c r="O4400" s="25"/>
      <c r="P4400" s="25"/>
      <c r="Q4400" s="25"/>
      <c r="R4400" s="25"/>
      <c r="S4400" s="25"/>
      <c r="T4400" s="671"/>
      <c r="U4400" s="730" t="str">
        <f t="shared" si="71"/>
        <v/>
      </c>
    </row>
    <row r="4401" spans="1:21" x14ac:dyDescent="0.25">
      <c r="A4401" s="36" t="str">
        <f>'0'!$A$4</f>
        <v>………………..</v>
      </c>
      <c r="B4401" s="37">
        <f>'0'!$A$2</f>
        <v>46112</v>
      </c>
      <c r="C4401" s="37" t="s">
        <v>1197</v>
      </c>
      <c r="D4401" s="195"/>
      <c r="E4401" s="23"/>
      <c r="F4401" s="14"/>
      <c r="G4401" s="22"/>
      <c r="H4401" s="656"/>
      <c r="I4401" s="656"/>
      <c r="J4401" s="656"/>
      <c r="K4401" s="25"/>
      <c r="L4401" s="25"/>
      <c r="M4401" s="25"/>
      <c r="N4401" s="25"/>
      <c r="O4401" s="25"/>
      <c r="P4401" s="25"/>
      <c r="Q4401" s="25"/>
      <c r="R4401" s="25"/>
      <c r="S4401" s="25"/>
      <c r="T4401" s="671"/>
      <c r="U4401" s="730" t="str">
        <f t="shared" si="71"/>
        <v/>
      </c>
    </row>
    <row r="4402" spans="1:21" x14ac:dyDescent="0.25">
      <c r="A4402" s="36" t="str">
        <f>'0'!$A$4</f>
        <v>………………..</v>
      </c>
      <c r="B4402" s="37">
        <f>'0'!$A$2</f>
        <v>46112</v>
      </c>
      <c r="C4402" s="37" t="s">
        <v>1197</v>
      </c>
      <c r="D4402" s="195"/>
      <c r="E4402" s="23"/>
      <c r="F4402" s="14"/>
      <c r="G4402" s="22"/>
      <c r="H4402" s="656"/>
      <c r="I4402" s="656"/>
      <c r="J4402" s="656"/>
      <c r="K4402" s="25"/>
      <c r="L4402" s="25"/>
      <c r="M4402" s="25"/>
      <c r="N4402" s="25"/>
      <c r="O4402" s="25"/>
      <c r="P4402" s="25"/>
      <c r="Q4402" s="25"/>
      <c r="R4402" s="25"/>
      <c r="S4402" s="25"/>
      <c r="T4402" s="671"/>
      <c r="U4402" s="730" t="str">
        <f t="shared" si="71"/>
        <v/>
      </c>
    </row>
    <row r="4403" spans="1:21" x14ac:dyDescent="0.25">
      <c r="A4403" s="36" t="str">
        <f>'0'!$A$4</f>
        <v>………………..</v>
      </c>
      <c r="B4403" s="37">
        <f>'0'!$A$2</f>
        <v>46112</v>
      </c>
      <c r="C4403" s="37" t="s">
        <v>1197</v>
      </c>
      <c r="D4403" s="195"/>
      <c r="E4403" s="23"/>
      <c r="F4403" s="14"/>
      <c r="G4403" s="22"/>
      <c r="H4403" s="656"/>
      <c r="I4403" s="656"/>
      <c r="J4403" s="656"/>
      <c r="K4403" s="25"/>
      <c r="L4403" s="25"/>
      <c r="M4403" s="25"/>
      <c r="N4403" s="25"/>
      <c r="O4403" s="25"/>
      <c r="P4403" s="25"/>
      <c r="Q4403" s="25"/>
      <c r="R4403" s="25"/>
      <c r="S4403" s="25"/>
      <c r="T4403" s="671"/>
      <c r="U4403" s="730" t="str">
        <f t="shared" si="71"/>
        <v/>
      </c>
    </row>
    <row r="4404" spans="1:21" x14ac:dyDescent="0.25">
      <c r="A4404" s="36" t="str">
        <f>'0'!$A$4</f>
        <v>………………..</v>
      </c>
      <c r="B4404" s="37">
        <f>'0'!$A$2</f>
        <v>46112</v>
      </c>
      <c r="C4404" s="37" t="s">
        <v>1197</v>
      </c>
      <c r="D4404" s="195"/>
      <c r="E4404" s="23"/>
      <c r="F4404" s="14"/>
      <c r="G4404" s="22"/>
      <c r="H4404" s="656"/>
      <c r="I4404" s="656"/>
      <c r="J4404" s="656"/>
      <c r="K4404" s="25"/>
      <c r="L4404" s="25"/>
      <c r="M4404" s="25"/>
      <c r="N4404" s="25"/>
      <c r="O4404" s="25"/>
      <c r="P4404" s="25"/>
      <c r="Q4404" s="25"/>
      <c r="R4404" s="25"/>
      <c r="S4404" s="25"/>
      <c r="T4404" s="671"/>
      <c r="U4404" s="730" t="str">
        <f t="shared" si="71"/>
        <v/>
      </c>
    </row>
    <row r="4405" spans="1:21" x14ac:dyDescent="0.25">
      <c r="A4405" s="36" t="str">
        <f>'0'!$A$4</f>
        <v>………………..</v>
      </c>
      <c r="B4405" s="37">
        <f>'0'!$A$2</f>
        <v>46112</v>
      </c>
      <c r="C4405" s="37" t="s">
        <v>1197</v>
      </c>
      <c r="D4405" s="195"/>
      <c r="E4405" s="23"/>
      <c r="F4405" s="14"/>
      <c r="G4405" s="22"/>
      <c r="H4405" s="656"/>
      <c r="I4405" s="656"/>
      <c r="J4405" s="656"/>
      <c r="K4405" s="25"/>
      <c r="L4405" s="25"/>
      <c r="M4405" s="25"/>
      <c r="N4405" s="25"/>
      <c r="O4405" s="25"/>
      <c r="P4405" s="25"/>
      <c r="Q4405" s="25"/>
      <c r="R4405" s="25"/>
      <c r="S4405" s="25"/>
      <c r="T4405" s="671"/>
      <c r="U4405" s="730" t="str">
        <f t="shared" si="71"/>
        <v/>
      </c>
    </row>
    <row r="4406" spans="1:21" x14ac:dyDescent="0.25">
      <c r="A4406" s="36" t="str">
        <f>'0'!$A$4</f>
        <v>………………..</v>
      </c>
      <c r="B4406" s="37">
        <f>'0'!$A$2</f>
        <v>46112</v>
      </c>
      <c r="C4406" s="37" t="s">
        <v>1197</v>
      </c>
      <c r="D4406" s="195"/>
      <c r="E4406" s="23"/>
      <c r="F4406" s="14"/>
      <c r="G4406" s="22"/>
      <c r="H4406" s="656"/>
      <c r="I4406" s="656"/>
      <c r="J4406" s="656"/>
      <c r="K4406" s="25"/>
      <c r="L4406" s="25"/>
      <c r="M4406" s="25"/>
      <c r="N4406" s="25"/>
      <c r="O4406" s="25"/>
      <c r="P4406" s="25"/>
      <c r="Q4406" s="25"/>
      <c r="R4406" s="25"/>
      <c r="S4406" s="25"/>
      <c r="T4406" s="671"/>
      <c r="U4406" s="730" t="str">
        <f t="shared" si="71"/>
        <v/>
      </c>
    </row>
    <row r="4407" spans="1:21" x14ac:dyDescent="0.25">
      <c r="A4407" s="36" t="str">
        <f>'0'!$A$4</f>
        <v>………………..</v>
      </c>
      <c r="B4407" s="37">
        <f>'0'!$A$2</f>
        <v>46112</v>
      </c>
      <c r="C4407" s="37" t="s">
        <v>1197</v>
      </c>
      <c r="D4407" s="195"/>
      <c r="E4407" s="23"/>
      <c r="F4407" s="14"/>
      <c r="G4407" s="22"/>
      <c r="H4407" s="656"/>
      <c r="I4407" s="656"/>
      <c r="J4407" s="656"/>
      <c r="K4407" s="25"/>
      <c r="L4407" s="25"/>
      <c r="M4407" s="25"/>
      <c r="N4407" s="25"/>
      <c r="O4407" s="25"/>
      <c r="P4407" s="25"/>
      <c r="Q4407" s="25"/>
      <c r="R4407" s="25"/>
      <c r="S4407" s="25"/>
      <c r="T4407" s="671"/>
      <c r="U4407" s="730" t="str">
        <f t="shared" si="71"/>
        <v/>
      </c>
    </row>
    <row r="4408" spans="1:21" x14ac:dyDescent="0.25">
      <c r="A4408" s="36" t="str">
        <f>'0'!$A$4</f>
        <v>………………..</v>
      </c>
      <c r="B4408" s="37">
        <f>'0'!$A$2</f>
        <v>46112</v>
      </c>
      <c r="C4408" s="37" t="s">
        <v>1197</v>
      </c>
      <c r="D4408" s="195"/>
      <c r="E4408" s="23"/>
      <c r="F4408" s="14"/>
      <c r="G4408" s="22"/>
      <c r="H4408" s="656"/>
      <c r="I4408" s="656"/>
      <c r="J4408" s="656"/>
      <c r="K4408" s="25"/>
      <c r="L4408" s="25"/>
      <c r="M4408" s="25"/>
      <c r="N4408" s="25"/>
      <c r="O4408" s="25"/>
      <c r="P4408" s="25"/>
      <c r="Q4408" s="25"/>
      <c r="R4408" s="25"/>
      <c r="S4408" s="25"/>
      <c r="T4408" s="671"/>
      <c r="U4408" s="730" t="str">
        <f t="shared" si="71"/>
        <v/>
      </c>
    </row>
    <row r="4409" spans="1:21" x14ac:dyDescent="0.25">
      <c r="A4409" s="36" t="str">
        <f>'0'!$A$4</f>
        <v>………………..</v>
      </c>
      <c r="B4409" s="37">
        <f>'0'!$A$2</f>
        <v>46112</v>
      </c>
      <c r="C4409" s="37" t="s">
        <v>1197</v>
      </c>
      <c r="D4409" s="195"/>
      <c r="E4409" s="23"/>
      <c r="F4409" s="14"/>
      <c r="G4409" s="22"/>
      <c r="H4409" s="656"/>
      <c r="I4409" s="656"/>
      <c r="J4409" s="656"/>
      <c r="K4409" s="25"/>
      <c r="L4409" s="25"/>
      <c r="M4409" s="25"/>
      <c r="N4409" s="25"/>
      <c r="O4409" s="25"/>
      <c r="P4409" s="25"/>
      <c r="Q4409" s="25"/>
      <c r="R4409" s="25"/>
      <c r="S4409" s="25"/>
      <c r="T4409" s="671"/>
      <c r="U4409" s="730" t="str">
        <f t="shared" si="71"/>
        <v/>
      </c>
    </row>
    <row r="4410" spans="1:21" x14ac:dyDescent="0.25">
      <c r="A4410" s="36" t="str">
        <f>'0'!$A$4</f>
        <v>………………..</v>
      </c>
      <c r="B4410" s="37">
        <f>'0'!$A$2</f>
        <v>46112</v>
      </c>
      <c r="C4410" s="37" t="s">
        <v>1197</v>
      </c>
      <c r="D4410" s="195"/>
      <c r="E4410" s="23"/>
      <c r="F4410" s="14"/>
      <c r="G4410" s="22"/>
      <c r="H4410" s="656"/>
      <c r="I4410" s="656"/>
      <c r="J4410" s="656"/>
      <c r="K4410" s="25"/>
      <c r="L4410" s="25"/>
      <c r="M4410" s="25"/>
      <c r="N4410" s="25"/>
      <c r="O4410" s="25"/>
      <c r="P4410" s="25"/>
      <c r="Q4410" s="25"/>
      <c r="R4410" s="25"/>
      <c r="S4410" s="25"/>
      <c r="T4410" s="671"/>
      <c r="U4410" s="730" t="str">
        <f t="shared" si="71"/>
        <v/>
      </c>
    </row>
    <row r="4411" spans="1:21" x14ac:dyDescent="0.25">
      <c r="A4411" s="36" t="str">
        <f>'0'!$A$4</f>
        <v>………………..</v>
      </c>
      <c r="B4411" s="37">
        <f>'0'!$A$2</f>
        <v>46112</v>
      </c>
      <c r="C4411" s="37" t="s">
        <v>1197</v>
      </c>
      <c r="D4411" s="195"/>
      <c r="E4411" s="23"/>
      <c r="F4411" s="14"/>
      <c r="G4411" s="22"/>
      <c r="H4411" s="656"/>
      <c r="I4411" s="656"/>
      <c r="J4411" s="656"/>
      <c r="K4411" s="25"/>
      <c r="L4411" s="25"/>
      <c r="M4411" s="25"/>
      <c r="N4411" s="25"/>
      <c r="O4411" s="25"/>
      <c r="P4411" s="25"/>
      <c r="Q4411" s="25"/>
      <c r="R4411" s="25"/>
      <c r="S4411" s="25"/>
      <c r="T4411" s="671"/>
      <c r="U4411" s="730" t="str">
        <f t="shared" si="71"/>
        <v/>
      </c>
    </row>
    <row r="4412" spans="1:21" x14ac:dyDescent="0.25">
      <c r="A4412" s="36" t="str">
        <f>'0'!$A$4</f>
        <v>………………..</v>
      </c>
      <c r="B4412" s="37">
        <f>'0'!$A$2</f>
        <v>46112</v>
      </c>
      <c r="C4412" s="37" t="s">
        <v>1197</v>
      </c>
      <c r="D4412" s="195"/>
      <c r="E4412" s="23"/>
      <c r="F4412" s="14"/>
      <c r="G4412" s="22"/>
      <c r="H4412" s="656"/>
      <c r="I4412" s="656"/>
      <c r="J4412" s="656"/>
      <c r="K4412" s="25"/>
      <c r="L4412" s="25"/>
      <c r="M4412" s="25"/>
      <c r="N4412" s="25"/>
      <c r="O4412" s="25"/>
      <c r="P4412" s="25"/>
      <c r="Q4412" s="25"/>
      <c r="R4412" s="25"/>
      <c r="S4412" s="25"/>
      <c r="T4412" s="671"/>
      <c r="U4412" s="730" t="str">
        <f t="shared" si="71"/>
        <v/>
      </c>
    </row>
    <row r="4413" spans="1:21" x14ac:dyDescent="0.25">
      <c r="A4413" s="36" t="str">
        <f>'0'!$A$4</f>
        <v>………………..</v>
      </c>
      <c r="B4413" s="37">
        <f>'0'!$A$2</f>
        <v>46112</v>
      </c>
      <c r="C4413" s="37" t="s">
        <v>1197</v>
      </c>
      <c r="D4413" s="195"/>
      <c r="E4413" s="23"/>
      <c r="F4413" s="14"/>
      <c r="G4413" s="22"/>
      <c r="H4413" s="656"/>
      <c r="I4413" s="656"/>
      <c r="J4413" s="656"/>
      <c r="K4413" s="25"/>
      <c r="L4413" s="25"/>
      <c r="M4413" s="25"/>
      <c r="N4413" s="25"/>
      <c r="O4413" s="25"/>
      <c r="P4413" s="25"/>
      <c r="Q4413" s="25"/>
      <c r="R4413" s="25"/>
      <c r="S4413" s="25"/>
      <c r="T4413" s="671"/>
      <c r="U4413" s="730" t="str">
        <f t="shared" si="71"/>
        <v/>
      </c>
    </row>
    <row r="4414" spans="1:21" x14ac:dyDescent="0.25">
      <c r="A4414" s="36" t="str">
        <f>'0'!$A$4</f>
        <v>………………..</v>
      </c>
      <c r="B4414" s="37">
        <f>'0'!$A$2</f>
        <v>46112</v>
      </c>
      <c r="C4414" s="37" t="s">
        <v>1197</v>
      </c>
      <c r="D4414" s="195"/>
      <c r="E4414" s="23"/>
      <c r="F4414" s="14"/>
      <c r="G4414" s="22"/>
      <c r="H4414" s="656"/>
      <c r="I4414" s="656"/>
      <c r="J4414" s="656"/>
      <c r="K4414" s="25"/>
      <c r="L4414" s="25"/>
      <c r="M4414" s="25"/>
      <c r="N4414" s="25"/>
      <c r="O4414" s="25"/>
      <c r="P4414" s="25"/>
      <c r="Q4414" s="25"/>
      <c r="R4414" s="25"/>
      <c r="S4414" s="25"/>
      <c r="T4414" s="671"/>
      <c r="U4414" s="730" t="str">
        <f t="shared" si="71"/>
        <v/>
      </c>
    </row>
    <row r="4415" spans="1:21" x14ac:dyDescent="0.25">
      <c r="A4415" s="36" t="str">
        <f>'0'!$A$4</f>
        <v>………………..</v>
      </c>
      <c r="B4415" s="37">
        <f>'0'!$A$2</f>
        <v>46112</v>
      </c>
      <c r="C4415" s="37" t="s">
        <v>1197</v>
      </c>
      <c r="D4415" s="195"/>
      <c r="E4415" s="23"/>
      <c r="F4415" s="14"/>
      <c r="G4415" s="22"/>
      <c r="H4415" s="656"/>
      <c r="I4415" s="656"/>
      <c r="J4415" s="656"/>
      <c r="K4415" s="25"/>
      <c r="L4415" s="25"/>
      <c r="M4415" s="25"/>
      <c r="N4415" s="25"/>
      <c r="O4415" s="25"/>
      <c r="P4415" s="25"/>
      <c r="Q4415" s="25"/>
      <c r="R4415" s="25"/>
      <c r="S4415" s="25"/>
      <c r="T4415" s="671"/>
      <c r="U4415" s="730" t="str">
        <f t="shared" si="71"/>
        <v/>
      </c>
    </row>
    <row r="4416" spans="1:21" x14ac:dyDescent="0.25">
      <c r="A4416" s="36" t="str">
        <f>'0'!$A$4</f>
        <v>………………..</v>
      </c>
      <c r="B4416" s="37">
        <f>'0'!$A$2</f>
        <v>46112</v>
      </c>
      <c r="C4416" s="37" t="s">
        <v>1197</v>
      </c>
      <c r="D4416" s="195"/>
      <c r="E4416" s="23"/>
      <c r="F4416" s="14"/>
      <c r="G4416" s="22"/>
      <c r="H4416" s="656"/>
      <c r="I4416" s="656"/>
      <c r="J4416" s="656"/>
      <c r="K4416" s="25"/>
      <c r="L4416" s="25"/>
      <c r="M4416" s="25"/>
      <c r="N4416" s="25"/>
      <c r="O4416" s="25"/>
      <c r="P4416" s="25"/>
      <c r="Q4416" s="25"/>
      <c r="R4416" s="25"/>
      <c r="S4416" s="25"/>
      <c r="T4416" s="671"/>
      <c r="U4416" s="730" t="str">
        <f t="shared" si="71"/>
        <v/>
      </c>
    </row>
    <row r="4417" spans="1:21" x14ac:dyDescent="0.25">
      <c r="A4417" s="36" t="str">
        <f>'0'!$A$4</f>
        <v>………………..</v>
      </c>
      <c r="B4417" s="37">
        <f>'0'!$A$2</f>
        <v>46112</v>
      </c>
      <c r="C4417" s="37" t="s">
        <v>1197</v>
      </c>
      <c r="D4417" s="195"/>
      <c r="E4417" s="23"/>
      <c r="F4417" s="14"/>
      <c r="G4417" s="22"/>
      <c r="H4417" s="656"/>
      <c r="I4417" s="656"/>
      <c r="J4417" s="656"/>
      <c r="K4417" s="25"/>
      <c r="L4417" s="25"/>
      <c r="M4417" s="25"/>
      <c r="N4417" s="25"/>
      <c r="O4417" s="25"/>
      <c r="P4417" s="25"/>
      <c r="Q4417" s="25"/>
      <c r="R4417" s="25"/>
      <c r="S4417" s="25"/>
      <c r="T4417" s="671"/>
      <c r="U4417" s="730" t="str">
        <f t="shared" si="71"/>
        <v/>
      </c>
    </row>
    <row r="4418" spans="1:21" x14ac:dyDescent="0.25">
      <c r="A4418" s="36" t="str">
        <f>'0'!$A$4</f>
        <v>………………..</v>
      </c>
      <c r="B4418" s="37">
        <f>'0'!$A$2</f>
        <v>46112</v>
      </c>
      <c r="C4418" s="37" t="s">
        <v>1197</v>
      </c>
      <c r="D4418" s="195"/>
      <c r="E4418" s="23"/>
      <c r="F4418" s="14"/>
      <c r="G4418" s="22"/>
      <c r="H4418" s="656"/>
      <c r="I4418" s="656"/>
      <c r="J4418" s="656"/>
      <c r="K4418" s="25"/>
      <c r="L4418" s="25"/>
      <c r="M4418" s="25"/>
      <c r="N4418" s="25"/>
      <c r="O4418" s="25"/>
      <c r="P4418" s="25"/>
      <c r="Q4418" s="25"/>
      <c r="R4418" s="25"/>
      <c r="S4418" s="25"/>
      <c r="T4418" s="671"/>
      <c r="U4418" s="730" t="str">
        <f t="shared" si="71"/>
        <v/>
      </c>
    </row>
    <row r="4419" spans="1:21" x14ac:dyDescent="0.25">
      <c r="A4419" s="36" t="str">
        <f>'0'!$A$4</f>
        <v>………………..</v>
      </c>
      <c r="B4419" s="37">
        <f>'0'!$A$2</f>
        <v>46112</v>
      </c>
      <c r="C4419" s="37" t="s">
        <v>1197</v>
      </c>
      <c r="D4419" s="195"/>
      <c r="E4419" s="23"/>
      <c r="F4419" s="14"/>
      <c r="G4419" s="22"/>
      <c r="H4419" s="656"/>
      <c r="I4419" s="656"/>
      <c r="J4419" s="656"/>
      <c r="K4419" s="25"/>
      <c r="L4419" s="25"/>
      <c r="M4419" s="25"/>
      <c r="N4419" s="25"/>
      <c r="O4419" s="25"/>
      <c r="P4419" s="25"/>
      <c r="Q4419" s="25"/>
      <c r="R4419" s="25"/>
      <c r="S4419" s="25"/>
      <c r="T4419" s="671"/>
      <c r="U4419" s="730" t="str">
        <f t="shared" si="71"/>
        <v/>
      </c>
    </row>
    <row r="4420" spans="1:21" x14ac:dyDescent="0.25">
      <c r="A4420" s="36" t="str">
        <f>'0'!$A$4</f>
        <v>………………..</v>
      </c>
      <c r="B4420" s="37">
        <f>'0'!$A$2</f>
        <v>46112</v>
      </c>
      <c r="C4420" s="37" t="s">
        <v>1197</v>
      </c>
      <c r="D4420" s="195"/>
      <c r="E4420" s="23"/>
      <c r="F4420" s="14"/>
      <c r="G4420" s="22"/>
      <c r="H4420" s="656"/>
      <c r="I4420" s="656"/>
      <c r="J4420" s="656"/>
      <c r="K4420" s="25"/>
      <c r="L4420" s="25"/>
      <c r="M4420" s="25"/>
      <c r="N4420" s="25"/>
      <c r="O4420" s="25"/>
      <c r="P4420" s="25"/>
      <c r="Q4420" s="25"/>
      <c r="R4420" s="25"/>
      <c r="S4420" s="25"/>
      <c r="T4420" s="671"/>
      <c r="U4420" s="730" t="str">
        <f t="shared" si="71"/>
        <v/>
      </c>
    </row>
    <row r="4421" spans="1:21" x14ac:dyDescent="0.25">
      <c r="A4421" s="36" t="str">
        <f>'0'!$A$4</f>
        <v>………………..</v>
      </c>
      <c r="B4421" s="37">
        <f>'0'!$A$2</f>
        <v>46112</v>
      </c>
      <c r="C4421" s="37" t="s">
        <v>1197</v>
      </c>
      <c r="D4421" s="195"/>
      <c r="E4421" s="23"/>
      <c r="F4421" s="14"/>
      <c r="G4421" s="22"/>
      <c r="H4421" s="656"/>
      <c r="I4421" s="656"/>
      <c r="J4421" s="656"/>
      <c r="K4421" s="25"/>
      <c r="L4421" s="25"/>
      <c r="M4421" s="25"/>
      <c r="N4421" s="25"/>
      <c r="O4421" s="25"/>
      <c r="P4421" s="25"/>
      <c r="Q4421" s="25"/>
      <c r="R4421" s="25"/>
      <c r="S4421" s="25"/>
      <c r="T4421" s="671"/>
      <c r="U4421" s="730" t="str">
        <f t="shared" si="71"/>
        <v/>
      </c>
    </row>
    <row r="4422" spans="1:21" x14ac:dyDescent="0.25">
      <c r="A4422" s="36" t="str">
        <f>'0'!$A$4</f>
        <v>………………..</v>
      </c>
      <c r="B4422" s="37">
        <f>'0'!$A$2</f>
        <v>46112</v>
      </c>
      <c r="C4422" s="37" t="s">
        <v>1197</v>
      </c>
      <c r="D4422" s="195"/>
      <c r="E4422" s="23"/>
      <c r="F4422" s="14"/>
      <c r="G4422" s="22"/>
      <c r="H4422" s="656"/>
      <c r="I4422" s="656"/>
      <c r="J4422" s="656"/>
      <c r="K4422" s="25"/>
      <c r="L4422" s="25"/>
      <c r="M4422" s="25"/>
      <c r="N4422" s="25"/>
      <c r="O4422" s="25"/>
      <c r="P4422" s="25"/>
      <c r="Q4422" s="25"/>
      <c r="R4422" s="25"/>
      <c r="S4422" s="25"/>
      <c r="T4422" s="671"/>
      <c r="U4422" s="730" t="str">
        <f t="shared" si="71"/>
        <v/>
      </c>
    </row>
    <row r="4423" spans="1:21" x14ac:dyDescent="0.25">
      <c r="A4423" s="36" t="str">
        <f>'0'!$A$4</f>
        <v>………………..</v>
      </c>
      <c r="B4423" s="37">
        <f>'0'!$A$2</f>
        <v>46112</v>
      </c>
      <c r="C4423" s="37" t="s">
        <v>1197</v>
      </c>
      <c r="D4423" s="195"/>
      <c r="E4423" s="23"/>
      <c r="F4423" s="14"/>
      <c r="G4423" s="22"/>
      <c r="H4423" s="656"/>
      <c r="I4423" s="656"/>
      <c r="J4423" s="656"/>
      <c r="K4423" s="25"/>
      <c r="L4423" s="25"/>
      <c r="M4423" s="25"/>
      <c r="N4423" s="25"/>
      <c r="O4423" s="25"/>
      <c r="P4423" s="25"/>
      <c r="Q4423" s="25"/>
      <c r="R4423" s="25"/>
      <c r="S4423" s="25"/>
      <c r="T4423" s="671"/>
      <c r="U4423" s="730" t="str">
        <f t="shared" si="71"/>
        <v/>
      </c>
    </row>
    <row r="4424" spans="1:21" x14ac:dyDescent="0.25">
      <c r="A4424" s="36" t="str">
        <f>'0'!$A$4</f>
        <v>………………..</v>
      </c>
      <c r="B4424" s="37">
        <f>'0'!$A$2</f>
        <v>46112</v>
      </c>
      <c r="C4424" s="37" t="s">
        <v>1197</v>
      </c>
      <c r="D4424" s="195"/>
      <c r="E4424" s="23"/>
      <c r="F4424" s="14"/>
      <c r="G4424" s="22"/>
      <c r="H4424" s="656"/>
      <c r="I4424" s="656"/>
      <c r="J4424" s="656"/>
      <c r="K4424" s="25"/>
      <c r="L4424" s="25"/>
      <c r="M4424" s="25"/>
      <c r="N4424" s="25"/>
      <c r="O4424" s="25"/>
      <c r="P4424" s="25"/>
      <c r="Q4424" s="25"/>
      <c r="R4424" s="25"/>
      <c r="S4424" s="25"/>
      <c r="T4424" s="671"/>
      <c r="U4424" s="730" t="str">
        <f t="shared" si="71"/>
        <v/>
      </c>
    </row>
    <row r="4425" spans="1:21" x14ac:dyDescent="0.25">
      <c r="A4425" s="36" t="str">
        <f>'0'!$A$4</f>
        <v>………………..</v>
      </c>
      <c r="B4425" s="37">
        <f>'0'!$A$2</f>
        <v>46112</v>
      </c>
      <c r="C4425" s="37" t="s">
        <v>1197</v>
      </c>
      <c r="D4425" s="195"/>
      <c r="E4425" s="23"/>
      <c r="F4425" s="14"/>
      <c r="G4425" s="22"/>
      <c r="H4425" s="656"/>
      <c r="I4425" s="656"/>
      <c r="J4425" s="656"/>
      <c r="K4425" s="25"/>
      <c r="L4425" s="25"/>
      <c r="M4425" s="25"/>
      <c r="N4425" s="25"/>
      <c r="O4425" s="25"/>
      <c r="P4425" s="25"/>
      <c r="Q4425" s="25"/>
      <c r="R4425" s="25"/>
      <c r="S4425" s="25"/>
      <c r="T4425" s="671"/>
      <c r="U4425" s="730" t="str">
        <f t="shared" si="71"/>
        <v/>
      </c>
    </row>
    <row r="4426" spans="1:21" x14ac:dyDescent="0.25">
      <c r="A4426" s="36" t="str">
        <f>'0'!$A$4</f>
        <v>………………..</v>
      </c>
      <c r="B4426" s="37">
        <f>'0'!$A$2</f>
        <v>46112</v>
      </c>
      <c r="C4426" s="37" t="s">
        <v>1197</v>
      </c>
      <c r="D4426" s="195"/>
      <c r="E4426" s="23"/>
      <c r="F4426" s="14"/>
      <c r="G4426" s="22"/>
      <c r="H4426" s="656"/>
      <c r="I4426" s="656"/>
      <c r="J4426" s="656"/>
      <c r="K4426" s="25"/>
      <c r="L4426" s="25"/>
      <c r="M4426" s="25"/>
      <c r="N4426" s="25"/>
      <c r="O4426" s="25"/>
      <c r="P4426" s="25"/>
      <c r="Q4426" s="25"/>
      <c r="R4426" s="25"/>
      <c r="S4426" s="25"/>
      <c r="T4426" s="671"/>
      <c r="U4426" s="730" t="str">
        <f t="shared" si="71"/>
        <v/>
      </c>
    </row>
    <row r="4427" spans="1:21" x14ac:dyDescent="0.25">
      <c r="A4427" s="36" t="str">
        <f>'0'!$A$4</f>
        <v>………………..</v>
      </c>
      <c r="B4427" s="37">
        <f>'0'!$A$2</f>
        <v>46112</v>
      </c>
      <c r="C4427" s="37" t="s">
        <v>1197</v>
      </c>
      <c r="D4427" s="195"/>
      <c r="E4427" s="23"/>
      <c r="F4427" s="14"/>
      <c r="G4427" s="22"/>
      <c r="H4427" s="656"/>
      <c r="I4427" s="656"/>
      <c r="J4427" s="656"/>
      <c r="K4427" s="25"/>
      <c r="L4427" s="25"/>
      <c r="M4427" s="25"/>
      <c r="N4427" s="25"/>
      <c r="O4427" s="25"/>
      <c r="P4427" s="25"/>
      <c r="Q4427" s="25"/>
      <c r="R4427" s="25"/>
      <c r="S4427" s="25"/>
      <c r="T4427" s="671"/>
      <c r="U4427" s="730" t="str">
        <f t="shared" ref="U4427:U4490" si="72">IF(COUNTBLANK(D4427:S4427)=16,"",IF(D4427="999999999","",IF(ISNUMBER(VALUE(D4427)),IF(LEN(D4427)&lt;&gt;9,"Въведеното ЕИК е твърде късо или твърде дълго",IF(OR(MOD(MID(D4427,1,1)*1+MID(D4427,2,1)*2+MID(D4427,3,1)*3+MID(D4427,4,1)*4+MID(D4427,5,1)*5+MID(D4427,6,1)*6+MID(D4427,7,1)*7+MID(D4427,8,1)*8,11)-MID(D4427,9,1)=0,AND(MOD(MID(D4427,1,1)*3+MID(D4427,2,1)*4+MID(D4427,3,1)*5+MID(D4427,4,1)*6+MID(D4427,5,1)*7+MID(D4427,6,1)*8+MID(D4427,7,1)*9+MID(D4427,8,1)*10,11)=10,MID(D4427,9,1)*1=0),MOD(MID(D4427,1,1)*3+MID(D4427,2,1)*4+MID(D4427,3,1)*5+MID(D4427,4,1)*6+MID(D4427,5,1)*7+MID(D4427,6,1)*8+MID(D4427,7,1)*9+MID(D4427,8,1)*10,11)-MID(D4427,9,1)=0),"","Въведеното ЕИК е невалидно")),"Въведеното ЕИК съдържа непозволени символи")))</f>
        <v/>
      </c>
    </row>
    <row r="4428" spans="1:21" x14ac:dyDescent="0.25">
      <c r="A4428" s="36" t="str">
        <f>'0'!$A$4</f>
        <v>………………..</v>
      </c>
      <c r="B4428" s="37">
        <f>'0'!$A$2</f>
        <v>46112</v>
      </c>
      <c r="C4428" s="37" t="s">
        <v>1197</v>
      </c>
      <c r="D4428" s="195"/>
      <c r="E4428" s="23"/>
      <c r="F4428" s="14"/>
      <c r="G4428" s="22"/>
      <c r="H4428" s="656"/>
      <c r="I4428" s="656"/>
      <c r="J4428" s="656"/>
      <c r="K4428" s="25"/>
      <c r="L4428" s="25"/>
      <c r="M4428" s="25"/>
      <c r="N4428" s="25"/>
      <c r="O4428" s="25"/>
      <c r="P4428" s="25"/>
      <c r="Q4428" s="25"/>
      <c r="R4428" s="25"/>
      <c r="S4428" s="25"/>
      <c r="T4428" s="671"/>
      <c r="U4428" s="730" t="str">
        <f t="shared" si="72"/>
        <v/>
      </c>
    </row>
    <row r="4429" spans="1:21" x14ac:dyDescent="0.25">
      <c r="A4429" s="36" t="str">
        <f>'0'!$A$4</f>
        <v>………………..</v>
      </c>
      <c r="B4429" s="37">
        <f>'0'!$A$2</f>
        <v>46112</v>
      </c>
      <c r="C4429" s="37" t="s">
        <v>1197</v>
      </c>
      <c r="D4429" s="195"/>
      <c r="E4429" s="23"/>
      <c r="F4429" s="14"/>
      <c r="G4429" s="22"/>
      <c r="H4429" s="656"/>
      <c r="I4429" s="656"/>
      <c r="J4429" s="656"/>
      <c r="K4429" s="25"/>
      <c r="L4429" s="25"/>
      <c r="M4429" s="25"/>
      <c r="N4429" s="25"/>
      <c r="O4429" s="25"/>
      <c r="P4429" s="25"/>
      <c r="Q4429" s="25"/>
      <c r="R4429" s="25"/>
      <c r="S4429" s="25"/>
      <c r="T4429" s="671"/>
      <c r="U4429" s="730" t="str">
        <f t="shared" si="72"/>
        <v/>
      </c>
    </row>
    <row r="4430" spans="1:21" x14ac:dyDescent="0.25">
      <c r="A4430" s="36" t="str">
        <f>'0'!$A$4</f>
        <v>………………..</v>
      </c>
      <c r="B4430" s="37">
        <f>'0'!$A$2</f>
        <v>46112</v>
      </c>
      <c r="C4430" s="37" t="s">
        <v>1197</v>
      </c>
      <c r="D4430" s="195"/>
      <c r="E4430" s="23"/>
      <c r="F4430" s="14"/>
      <c r="G4430" s="22"/>
      <c r="H4430" s="656"/>
      <c r="I4430" s="656"/>
      <c r="J4430" s="656"/>
      <c r="K4430" s="25"/>
      <c r="L4430" s="25"/>
      <c r="M4430" s="25"/>
      <c r="N4430" s="25"/>
      <c r="O4430" s="25"/>
      <c r="P4430" s="25"/>
      <c r="Q4430" s="25"/>
      <c r="R4430" s="25"/>
      <c r="S4430" s="25"/>
      <c r="T4430" s="671"/>
      <c r="U4430" s="730" t="str">
        <f t="shared" si="72"/>
        <v/>
      </c>
    </row>
    <row r="4431" spans="1:21" x14ac:dyDescent="0.25">
      <c r="A4431" s="36" t="str">
        <f>'0'!$A$4</f>
        <v>………………..</v>
      </c>
      <c r="B4431" s="37">
        <f>'0'!$A$2</f>
        <v>46112</v>
      </c>
      <c r="C4431" s="37" t="s">
        <v>1197</v>
      </c>
      <c r="D4431" s="195"/>
      <c r="E4431" s="23"/>
      <c r="F4431" s="14"/>
      <c r="G4431" s="22"/>
      <c r="H4431" s="656"/>
      <c r="I4431" s="656"/>
      <c r="J4431" s="656"/>
      <c r="K4431" s="25"/>
      <c r="L4431" s="25"/>
      <c r="M4431" s="25"/>
      <c r="N4431" s="25"/>
      <c r="O4431" s="25"/>
      <c r="P4431" s="25"/>
      <c r="Q4431" s="25"/>
      <c r="R4431" s="25"/>
      <c r="S4431" s="25"/>
      <c r="T4431" s="671"/>
      <c r="U4431" s="730" t="str">
        <f t="shared" si="72"/>
        <v/>
      </c>
    </row>
    <row r="4432" spans="1:21" x14ac:dyDescent="0.25">
      <c r="A4432" s="36" t="str">
        <f>'0'!$A$4</f>
        <v>………………..</v>
      </c>
      <c r="B4432" s="37">
        <f>'0'!$A$2</f>
        <v>46112</v>
      </c>
      <c r="C4432" s="37" t="s">
        <v>1197</v>
      </c>
      <c r="D4432" s="195"/>
      <c r="E4432" s="23"/>
      <c r="F4432" s="14"/>
      <c r="G4432" s="22"/>
      <c r="H4432" s="656"/>
      <c r="I4432" s="656"/>
      <c r="J4432" s="656"/>
      <c r="K4432" s="25"/>
      <c r="L4432" s="25"/>
      <c r="M4432" s="25"/>
      <c r="N4432" s="25"/>
      <c r="O4432" s="25"/>
      <c r="P4432" s="25"/>
      <c r="Q4432" s="25"/>
      <c r="R4432" s="25"/>
      <c r="S4432" s="25"/>
      <c r="T4432" s="671"/>
      <c r="U4432" s="730" t="str">
        <f t="shared" si="72"/>
        <v/>
      </c>
    </row>
    <row r="4433" spans="1:21" x14ac:dyDescent="0.25">
      <c r="A4433" s="36" t="str">
        <f>'0'!$A$4</f>
        <v>………………..</v>
      </c>
      <c r="B4433" s="37">
        <f>'0'!$A$2</f>
        <v>46112</v>
      </c>
      <c r="C4433" s="37" t="s">
        <v>1197</v>
      </c>
      <c r="D4433" s="195"/>
      <c r="E4433" s="23"/>
      <c r="F4433" s="14"/>
      <c r="G4433" s="22"/>
      <c r="H4433" s="656"/>
      <c r="I4433" s="656"/>
      <c r="J4433" s="656"/>
      <c r="K4433" s="25"/>
      <c r="L4433" s="25"/>
      <c r="M4433" s="25"/>
      <c r="N4433" s="25"/>
      <c r="O4433" s="25"/>
      <c r="P4433" s="25"/>
      <c r="Q4433" s="25"/>
      <c r="R4433" s="25"/>
      <c r="S4433" s="25"/>
      <c r="T4433" s="671"/>
      <c r="U4433" s="730" t="str">
        <f t="shared" si="72"/>
        <v/>
      </c>
    </row>
    <row r="4434" spans="1:21" x14ac:dyDescent="0.25">
      <c r="A4434" s="36" t="str">
        <f>'0'!$A$4</f>
        <v>………………..</v>
      </c>
      <c r="B4434" s="37">
        <f>'0'!$A$2</f>
        <v>46112</v>
      </c>
      <c r="C4434" s="37" t="s">
        <v>1197</v>
      </c>
      <c r="D4434" s="195"/>
      <c r="E4434" s="23"/>
      <c r="F4434" s="14"/>
      <c r="G4434" s="22"/>
      <c r="H4434" s="656"/>
      <c r="I4434" s="656"/>
      <c r="J4434" s="656"/>
      <c r="K4434" s="25"/>
      <c r="L4434" s="25"/>
      <c r="M4434" s="25"/>
      <c r="N4434" s="25"/>
      <c r="O4434" s="25"/>
      <c r="P4434" s="25"/>
      <c r="Q4434" s="25"/>
      <c r="R4434" s="25"/>
      <c r="S4434" s="25"/>
      <c r="T4434" s="671"/>
      <c r="U4434" s="730" t="str">
        <f t="shared" si="72"/>
        <v/>
      </c>
    </row>
    <row r="4435" spans="1:21" x14ac:dyDescent="0.25">
      <c r="A4435" s="36" t="str">
        <f>'0'!$A$4</f>
        <v>………………..</v>
      </c>
      <c r="B4435" s="37">
        <f>'0'!$A$2</f>
        <v>46112</v>
      </c>
      <c r="C4435" s="37" t="s">
        <v>1197</v>
      </c>
      <c r="D4435" s="195"/>
      <c r="E4435" s="23"/>
      <c r="F4435" s="14"/>
      <c r="G4435" s="22"/>
      <c r="H4435" s="656"/>
      <c r="I4435" s="656"/>
      <c r="J4435" s="656"/>
      <c r="K4435" s="25"/>
      <c r="L4435" s="25"/>
      <c r="M4435" s="25"/>
      <c r="N4435" s="25"/>
      <c r="O4435" s="25"/>
      <c r="P4435" s="25"/>
      <c r="Q4435" s="25"/>
      <c r="R4435" s="25"/>
      <c r="S4435" s="25"/>
      <c r="T4435" s="671"/>
      <c r="U4435" s="730" t="str">
        <f t="shared" si="72"/>
        <v/>
      </c>
    </row>
    <row r="4436" spans="1:21" x14ac:dyDescent="0.25">
      <c r="A4436" s="36" t="str">
        <f>'0'!$A$4</f>
        <v>………………..</v>
      </c>
      <c r="B4436" s="37">
        <f>'0'!$A$2</f>
        <v>46112</v>
      </c>
      <c r="C4436" s="37" t="s">
        <v>1197</v>
      </c>
      <c r="D4436" s="195"/>
      <c r="E4436" s="23"/>
      <c r="F4436" s="14"/>
      <c r="G4436" s="22"/>
      <c r="H4436" s="656"/>
      <c r="I4436" s="656"/>
      <c r="J4436" s="656"/>
      <c r="K4436" s="25"/>
      <c r="L4436" s="25"/>
      <c r="M4436" s="25"/>
      <c r="N4436" s="25"/>
      <c r="O4436" s="25"/>
      <c r="P4436" s="25"/>
      <c r="Q4436" s="25"/>
      <c r="R4436" s="25"/>
      <c r="S4436" s="25"/>
      <c r="T4436" s="671"/>
      <c r="U4436" s="730" t="str">
        <f t="shared" si="72"/>
        <v/>
      </c>
    </row>
    <row r="4437" spans="1:21" x14ac:dyDescent="0.25">
      <c r="A4437" s="36" t="str">
        <f>'0'!$A$4</f>
        <v>………………..</v>
      </c>
      <c r="B4437" s="37">
        <f>'0'!$A$2</f>
        <v>46112</v>
      </c>
      <c r="C4437" s="37" t="s">
        <v>1197</v>
      </c>
      <c r="D4437" s="195"/>
      <c r="E4437" s="23"/>
      <c r="F4437" s="14"/>
      <c r="G4437" s="22"/>
      <c r="H4437" s="656"/>
      <c r="I4437" s="656"/>
      <c r="J4437" s="656"/>
      <c r="K4437" s="25"/>
      <c r="L4437" s="25"/>
      <c r="M4437" s="25"/>
      <c r="N4437" s="25"/>
      <c r="O4437" s="25"/>
      <c r="P4437" s="25"/>
      <c r="Q4437" s="25"/>
      <c r="R4437" s="25"/>
      <c r="S4437" s="25"/>
      <c r="T4437" s="671"/>
      <c r="U4437" s="730" t="str">
        <f t="shared" si="72"/>
        <v/>
      </c>
    </row>
    <row r="4438" spans="1:21" x14ac:dyDescent="0.25">
      <c r="A4438" s="36" t="str">
        <f>'0'!$A$4</f>
        <v>………………..</v>
      </c>
      <c r="B4438" s="37">
        <f>'0'!$A$2</f>
        <v>46112</v>
      </c>
      <c r="C4438" s="37" t="s">
        <v>1197</v>
      </c>
      <c r="D4438" s="195"/>
      <c r="E4438" s="23"/>
      <c r="F4438" s="14"/>
      <c r="G4438" s="22"/>
      <c r="H4438" s="656"/>
      <c r="I4438" s="656"/>
      <c r="J4438" s="656"/>
      <c r="K4438" s="25"/>
      <c r="L4438" s="25"/>
      <c r="M4438" s="25"/>
      <c r="N4438" s="25"/>
      <c r="O4438" s="25"/>
      <c r="P4438" s="25"/>
      <c r="Q4438" s="25"/>
      <c r="R4438" s="25"/>
      <c r="S4438" s="25"/>
      <c r="T4438" s="671"/>
      <c r="U4438" s="730" t="str">
        <f t="shared" si="72"/>
        <v/>
      </c>
    </row>
    <row r="4439" spans="1:21" x14ac:dyDescent="0.25">
      <c r="A4439" s="36" t="str">
        <f>'0'!$A$4</f>
        <v>………………..</v>
      </c>
      <c r="B4439" s="37">
        <f>'0'!$A$2</f>
        <v>46112</v>
      </c>
      <c r="C4439" s="37" t="s">
        <v>1197</v>
      </c>
      <c r="D4439" s="195"/>
      <c r="E4439" s="23"/>
      <c r="F4439" s="14"/>
      <c r="G4439" s="22"/>
      <c r="H4439" s="656"/>
      <c r="I4439" s="656"/>
      <c r="J4439" s="656"/>
      <c r="K4439" s="25"/>
      <c r="L4439" s="25"/>
      <c r="M4439" s="25"/>
      <c r="N4439" s="25"/>
      <c r="O4439" s="25"/>
      <c r="P4439" s="25"/>
      <c r="Q4439" s="25"/>
      <c r="R4439" s="25"/>
      <c r="S4439" s="25"/>
      <c r="T4439" s="671"/>
      <c r="U4439" s="730" t="str">
        <f t="shared" si="72"/>
        <v/>
      </c>
    </row>
    <row r="4440" spans="1:21" x14ac:dyDescent="0.25">
      <c r="A4440" s="36" t="str">
        <f>'0'!$A$4</f>
        <v>………………..</v>
      </c>
      <c r="B4440" s="37">
        <f>'0'!$A$2</f>
        <v>46112</v>
      </c>
      <c r="C4440" s="37" t="s">
        <v>1197</v>
      </c>
      <c r="D4440" s="195"/>
      <c r="E4440" s="23"/>
      <c r="F4440" s="14"/>
      <c r="G4440" s="22"/>
      <c r="H4440" s="656"/>
      <c r="I4440" s="656"/>
      <c r="J4440" s="656"/>
      <c r="K4440" s="25"/>
      <c r="L4440" s="25"/>
      <c r="M4440" s="25"/>
      <c r="N4440" s="25"/>
      <c r="O4440" s="25"/>
      <c r="P4440" s="25"/>
      <c r="Q4440" s="25"/>
      <c r="R4440" s="25"/>
      <c r="S4440" s="25"/>
      <c r="T4440" s="671"/>
      <c r="U4440" s="730" t="str">
        <f t="shared" si="72"/>
        <v/>
      </c>
    </row>
    <row r="4441" spans="1:21" x14ac:dyDescent="0.25">
      <c r="A4441" s="36" t="str">
        <f>'0'!$A$4</f>
        <v>………………..</v>
      </c>
      <c r="B4441" s="37">
        <f>'0'!$A$2</f>
        <v>46112</v>
      </c>
      <c r="C4441" s="37" t="s">
        <v>1197</v>
      </c>
      <c r="D4441" s="195"/>
      <c r="E4441" s="23"/>
      <c r="F4441" s="14"/>
      <c r="G4441" s="22"/>
      <c r="H4441" s="656"/>
      <c r="I4441" s="656"/>
      <c r="J4441" s="656"/>
      <c r="K4441" s="25"/>
      <c r="L4441" s="25"/>
      <c r="M4441" s="25"/>
      <c r="N4441" s="25"/>
      <c r="O4441" s="25"/>
      <c r="P4441" s="25"/>
      <c r="Q4441" s="25"/>
      <c r="R4441" s="25"/>
      <c r="S4441" s="25"/>
      <c r="T4441" s="671"/>
      <c r="U4441" s="730" t="str">
        <f t="shared" si="72"/>
        <v/>
      </c>
    </row>
    <row r="4442" spans="1:21" x14ac:dyDescent="0.25">
      <c r="A4442" s="36" t="str">
        <f>'0'!$A$4</f>
        <v>………………..</v>
      </c>
      <c r="B4442" s="37">
        <f>'0'!$A$2</f>
        <v>46112</v>
      </c>
      <c r="C4442" s="37" t="s">
        <v>1197</v>
      </c>
      <c r="D4442" s="195"/>
      <c r="E4442" s="23"/>
      <c r="F4442" s="14"/>
      <c r="G4442" s="22"/>
      <c r="H4442" s="656"/>
      <c r="I4442" s="656"/>
      <c r="J4442" s="656"/>
      <c r="K4442" s="25"/>
      <c r="L4442" s="25"/>
      <c r="M4442" s="25"/>
      <c r="N4442" s="25"/>
      <c r="O4442" s="25"/>
      <c r="P4442" s="25"/>
      <c r="Q4442" s="25"/>
      <c r="R4442" s="25"/>
      <c r="S4442" s="25"/>
      <c r="T4442" s="671"/>
      <c r="U4442" s="730" t="str">
        <f t="shared" si="72"/>
        <v/>
      </c>
    </row>
    <row r="4443" spans="1:21" x14ac:dyDescent="0.25">
      <c r="A4443" s="36" t="str">
        <f>'0'!$A$4</f>
        <v>………………..</v>
      </c>
      <c r="B4443" s="37">
        <f>'0'!$A$2</f>
        <v>46112</v>
      </c>
      <c r="C4443" s="37" t="s">
        <v>1197</v>
      </c>
      <c r="D4443" s="195"/>
      <c r="E4443" s="23"/>
      <c r="F4443" s="14"/>
      <c r="G4443" s="22"/>
      <c r="H4443" s="656"/>
      <c r="I4443" s="656"/>
      <c r="J4443" s="656"/>
      <c r="K4443" s="25"/>
      <c r="L4443" s="25"/>
      <c r="M4443" s="25"/>
      <c r="N4443" s="25"/>
      <c r="O4443" s="25"/>
      <c r="P4443" s="25"/>
      <c r="Q4443" s="25"/>
      <c r="R4443" s="25"/>
      <c r="S4443" s="25"/>
      <c r="T4443" s="671"/>
      <c r="U4443" s="730" t="str">
        <f t="shared" si="72"/>
        <v/>
      </c>
    </row>
    <row r="4444" spans="1:21" x14ac:dyDescent="0.25">
      <c r="A4444" s="36" t="str">
        <f>'0'!$A$4</f>
        <v>………………..</v>
      </c>
      <c r="B4444" s="37">
        <f>'0'!$A$2</f>
        <v>46112</v>
      </c>
      <c r="C4444" s="37" t="s">
        <v>1197</v>
      </c>
      <c r="D4444" s="195"/>
      <c r="E4444" s="23"/>
      <c r="F4444" s="14"/>
      <c r="G4444" s="22"/>
      <c r="H4444" s="656"/>
      <c r="I4444" s="656"/>
      <c r="J4444" s="656"/>
      <c r="K4444" s="25"/>
      <c r="L4444" s="25"/>
      <c r="M4444" s="25"/>
      <c r="N4444" s="25"/>
      <c r="O4444" s="25"/>
      <c r="P4444" s="25"/>
      <c r="Q4444" s="25"/>
      <c r="R4444" s="25"/>
      <c r="S4444" s="25"/>
      <c r="T4444" s="671"/>
      <c r="U4444" s="730" t="str">
        <f t="shared" si="72"/>
        <v/>
      </c>
    </row>
    <row r="4445" spans="1:21" x14ac:dyDescent="0.25">
      <c r="A4445" s="36" t="str">
        <f>'0'!$A$4</f>
        <v>………………..</v>
      </c>
      <c r="B4445" s="37">
        <f>'0'!$A$2</f>
        <v>46112</v>
      </c>
      <c r="C4445" s="37" t="s">
        <v>1197</v>
      </c>
      <c r="D4445" s="195"/>
      <c r="E4445" s="23"/>
      <c r="F4445" s="14"/>
      <c r="G4445" s="22"/>
      <c r="H4445" s="656"/>
      <c r="I4445" s="656"/>
      <c r="J4445" s="656"/>
      <c r="K4445" s="25"/>
      <c r="L4445" s="25"/>
      <c r="M4445" s="25"/>
      <c r="N4445" s="25"/>
      <c r="O4445" s="25"/>
      <c r="P4445" s="25"/>
      <c r="Q4445" s="25"/>
      <c r="R4445" s="25"/>
      <c r="S4445" s="25"/>
      <c r="T4445" s="671"/>
      <c r="U4445" s="730" t="str">
        <f t="shared" si="72"/>
        <v/>
      </c>
    </row>
    <row r="4446" spans="1:21" x14ac:dyDescent="0.25">
      <c r="A4446" s="36" t="str">
        <f>'0'!$A$4</f>
        <v>………………..</v>
      </c>
      <c r="B4446" s="37">
        <f>'0'!$A$2</f>
        <v>46112</v>
      </c>
      <c r="C4446" s="37" t="s">
        <v>1197</v>
      </c>
      <c r="D4446" s="195"/>
      <c r="E4446" s="23"/>
      <c r="F4446" s="14"/>
      <c r="G4446" s="22"/>
      <c r="H4446" s="656"/>
      <c r="I4446" s="656"/>
      <c r="J4446" s="656"/>
      <c r="K4446" s="25"/>
      <c r="L4446" s="25"/>
      <c r="M4446" s="25"/>
      <c r="N4446" s="25"/>
      <c r="O4446" s="25"/>
      <c r="P4446" s="25"/>
      <c r="Q4446" s="25"/>
      <c r="R4446" s="25"/>
      <c r="S4446" s="25"/>
      <c r="T4446" s="671"/>
      <c r="U4446" s="730" t="str">
        <f t="shared" si="72"/>
        <v/>
      </c>
    </row>
    <row r="4447" spans="1:21" x14ac:dyDescent="0.25">
      <c r="A4447" s="36" t="str">
        <f>'0'!$A$4</f>
        <v>………………..</v>
      </c>
      <c r="B4447" s="37">
        <f>'0'!$A$2</f>
        <v>46112</v>
      </c>
      <c r="C4447" s="37" t="s">
        <v>1197</v>
      </c>
      <c r="D4447" s="195"/>
      <c r="E4447" s="23"/>
      <c r="F4447" s="14"/>
      <c r="G4447" s="22"/>
      <c r="H4447" s="656"/>
      <c r="I4447" s="656"/>
      <c r="J4447" s="656"/>
      <c r="K4447" s="25"/>
      <c r="L4447" s="25"/>
      <c r="M4447" s="25"/>
      <c r="N4447" s="25"/>
      <c r="O4447" s="25"/>
      <c r="P4447" s="25"/>
      <c r="Q4447" s="25"/>
      <c r="R4447" s="25"/>
      <c r="S4447" s="25"/>
      <c r="T4447" s="671"/>
      <c r="U4447" s="730" t="str">
        <f t="shared" si="72"/>
        <v/>
      </c>
    </row>
    <row r="4448" spans="1:21" x14ac:dyDescent="0.25">
      <c r="A4448" s="36" t="str">
        <f>'0'!$A$4</f>
        <v>………………..</v>
      </c>
      <c r="B4448" s="37">
        <f>'0'!$A$2</f>
        <v>46112</v>
      </c>
      <c r="C4448" s="37" t="s">
        <v>1197</v>
      </c>
      <c r="D4448" s="195"/>
      <c r="E4448" s="23"/>
      <c r="F4448" s="14"/>
      <c r="G4448" s="22"/>
      <c r="H4448" s="656"/>
      <c r="I4448" s="656"/>
      <c r="J4448" s="656"/>
      <c r="K4448" s="25"/>
      <c r="L4448" s="25"/>
      <c r="M4448" s="25"/>
      <c r="N4448" s="25"/>
      <c r="O4448" s="25"/>
      <c r="P4448" s="25"/>
      <c r="Q4448" s="25"/>
      <c r="R4448" s="25"/>
      <c r="S4448" s="25"/>
      <c r="T4448" s="671"/>
      <c r="U4448" s="730" t="str">
        <f t="shared" si="72"/>
        <v/>
      </c>
    </row>
    <row r="4449" spans="1:21" x14ac:dyDescent="0.25">
      <c r="A4449" s="36" t="str">
        <f>'0'!$A$4</f>
        <v>………………..</v>
      </c>
      <c r="B4449" s="37">
        <f>'0'!$A$2</f>
        <v>46112</v>
      </c>
      <c r="C4449" s="37" t="s">
        <v>1197</v>
      </c>
      <c r="D4449" s="195"/>
      <c r="E4449" s="23"/>
      <c r="F4449" s="14"/>
      <c r="G4449" s="22"/>
      <c r="H4449" s="656"/>
      <c r="I4449" s="656"/>
      <c r="J4449" s="656"/>
      <c r="K4449" s="25"/>
      <c r="L4449" s="25"/>
      <c r="M4449" s="25"/>
      <c r="N4449" s="25"/>
      <c r="O4449" s="25"/>
      <c r="P4449" s="25"/>
      <c r="Q4449" s="25"/>
      <c r="R4449" s="25"/>
      <c r="S4449" s="25"/>
      <c r="T4449" s="671"/>
      <c r="U4449" s="730" t="str">
        <f t="shared" si="72"/>
        <v/>
      </c>
    </row>
    <row r="4450" spans="1:21" x14ac:dyDescent="0.25">
      <c r="A4450" s="36" t="str">
        <f>'0'!$A$4</f>
        <v>………………..</v>
      </c>
      <c r="B4450" s="37">
        <f>'0'!$A$2</f>
        <v>46112</v>
      </c>
      <c r="C4450" s="37" t="s">
        <v>1197</v>
      </c>
      <c r="D4450" s="195"/>
      <c r="E4450" s="23"/>
      <c r="F4450" s="14"/>
      <c r="G4450" s="22"/>
      <c r="H4450" s="656"/>
      <c r="I4450" s="656"/>
      <c r="J4450" s="656"/>
      <c r="K4450" s="25"/>
      <c r="L4450" s="25"/>
      <c r="M4450" s="25"/>
      <c r="N4450" s="25"/>
      <c r="O4450" s="25"/>
      <c r="P4450" s="25"/>
      <c r="Q4450" s="25"/>
      <c r="R4450" s="25"/>
      <c r="S4450" s="25"/>
      <c r="T4450" s="671"/>
      <c r="U4450" s="730" t="str">
        <f t="shared" si="72"/>
        <v/>
      </c>
    </row>
    <row r="4451" spans="1:21" x14ac:dyDescent="0.25">
      <c r="A4451" s="36" t="str">
        <f>'0'!$A$4</f>
        <v>………………..</v>
      </c>
      <c r="B4451" s="37">
        <f>'0'!$A$2</f>
        <v>46112</v>
      </c>
      <c r="C4451" s="37" t="s">
        <v>1197</v>
      </c>
      <c r="D4451" s="195"/>
      <c r="E4451" s="23"/>
      <c r="F4451" s="14"/>
      <c r="G4451" s="22"/>
      <c r="H4451" s="656"/>
      <c r="I4451" s="656"/>
      <c r="J4451" s="656"/>
      <c r="K4451" s="25"/>
      <c r="L4451" s="25"/>
      <c r="M4451" s="25"/>
      <c r="N4451" s="25"/>
      <c r="O4451" s="25"/>
      <c r="P4451" s="25"/>
      <c r="Q4451" s="25"/>
      <c r="R4451" s="25"/>
      <c r="S4451" s="25"/>
      <c r="T4451" s="671"/>
      <c r="U4451" s="730" t="str">
        <f t="shared" si="72"/>
        <v/>
      </c>
    </row>
    <row r="4452" spans="1:21" x14ac:dyDescent="0.25">
      <c r="A4452" s="36" t="str">
        <f>'0'!$A$4</f>
        <v>………………..</v>
      </c>
      <c r="B4452" s="37">
        <f>'0'!$A$2</f>
        <v>46112</v>
      </c>
      <c r="C4452" s="37" t="s">
        <v>1197</v>
      </c>
      <c r="D4452" s="195"/>
      <c r="E4452" s="23"/>
      <c r="F4452" s="14"/>
      <c r="G4452" s="22"/>
      <c r="H4452" s="656"/>
      <c r="I4452" s="656"/>
      <c r="J4452" s="656"/>
      <c r="K4452" s="25"/>
      <c r="L4452" s="25"/>
      <c r="M4452" s="25"/>
      <c r="N4452" s="25"/>
      <c r="O4452" s="25"/>
      <c r="P4452" s="25"/>
      <c r="Q4452" s="25"/>
      <c r="R4452" s="25"/>
      <c r="S4452" s="25"/>
      <c r="T4452" s="671"/>
      <c r="U4452" s="730" t="str">
        <f t="shared" si="72"/>
        <v/>
      </c>
    </row>
    <row r="4453" spans="1:21" x14ac:dyDescent="0.25">
      <c r="A4453" s="36" t="str">
        <f>'0'!$A$4</f>
        <v>………………..</v>
      </c>
      <c r="B4453" s="37">
        <f>'0'!$A$2</f>
        <v>46112</v>
      </c>
      <c r="C4453" s="37" t="s">
        <v>1197</v>
      </c>
      <c r="D4453" s="195"/>
      <c r="E4453" s="23"/>
      <c r="F4453" s="14"/>
      <c r="G4453" s="22"/>
      <c r="H4453" s="656"/>
      <c r="I4453" s="656"/>
      <c r="J4453" s="656"/>
      <c r="K4453" s="25"/>
      <c r="L4453" s="25"/>
      <c r="M4453" s="25"/>
      <c r="N4453" s="25"/>
      <c r="O4453" s="25"/>
      <c r="P4453" s="25"/>
      <c r="Q4453" s="25"/>
      <c r="R4453" s="25"/>
      <c r="S4453" s="25"/>
      <c r="T4453" s="671"/>
      <c r="U4453" s="730" t="str">
        <f t="shared" si="72"/>
        <v/>
      </c>
    </row>
    <row r="4454" spans="1:21" x14ac:dyDescent="0.25">
      <c r="A4454" s="36" t="str">
        <f>'0'!$A$4</f>
        <v>………………..</v>
      </c>
      <c r="B4454" s="37">
        <f>'0'!$A$2</f>
        <v>46112</v>
      </c>
      <c r="C4454" s="37" t="s">
        <v>1197</v>
      </c>
      <c r="D4454" s="195"/>
      <c r="E4454" s="23"/>
      <c r="F4454" s="14"/>
      <c r="G4454" s="22"/>
      <c r="H4454" s="656"/>
      <c r="I4454" s="656"/>
      <c r="J4454" s="656"/>
      <c r="K4454" s="25"/>
      <c r="L4454" s="25"/>
      <c r="M4454" s="25"/>
      <c r="N4454" s="25"/>
      <c r="O4454" s="25"/>
      <c r="P4454" s="25"/>
      <c r="Q4454" s="25"/>
      <c r="R4454" s="25"/>
      <c r="S4454" s="25"/>
      <c r="T4454" s="671"/>
      <c r="U4454" s="730" t="str">
        <f t="shared" si="72"/>
        <v/>
      </c>
    </row>
    <row r="4455" spans="1:21" x14ac:dyDescent="0.25">
      <c r="A4455" s="36" t="str">
        <f>'0'!$A$4</f>
        <v>………………..</v>
      </c>
      <c r="B4455" s="37">
        <f>'0'!$A$2</f>
        <v>46112</v>
      </c>
      <c r="C4455" s="37" t="s">
        <v>1197</v>
      </c>
      <c r="D4455" s="195"/>
      <c r="E4455" s="23"/>
      <c r="F4455" s="14"/>
      <c r="G4455" s="22"/>
      <c r="H4455" s="656"/>
      <c r="I4455" s="656"/>
      <c r="J4455" s="656"/>
      <c r="K4455" s="25"/>
      <c r="L4455" s="25"/>
      <c r="M4455" s="25"/>
      <c r="N4455" s="25"/>
      <c r="O4455" s="25"/>
      <c r="P4455" s="25"/>
      <c r="Q4455" s="25"/>
      <c r="R4455" s="25"/>
      <c r="S4455" s="25"/>
      <c r="T4455" s="671"/>
      <c r="U4455" s="730" t="str">
        <f t="shared" si="72"/>
        <v/>
      </c>
    </row>
    <row r="4456" spans="1:21" x14ac:dyDescent="0.25">
      <c r="A4456" s="36" t="str">
        <f>'0'!$A$4</f>
        <v>………………..</v>
      </c>
      <c r="B4456" s="37">
        <f>'0'!$A$2</f>
        <v>46112</v>
      </c>
      <c r="C4456" s="37" t="s">
        <v>1197</v>
      </c>
      <c r="D4456" s="195"/>
      <c r="E4456" s="23"/>
      <c r="F4456" s="14"/>
      <c r="G4456" s="22"/>
      <c r="H4456" s="656"/>
      <c r="I4456" s="656"/>
      <c r="J4456" s="656"/>
      <c r="K4456" s="25"/>
      <c r="L4456" s="25"/>
      <c r="M4456" s="25"/>
      <c r="N4456" s="25"/>
      <c r="O4456" s="25"/>
      <c r="P4456" s="25"/>
      <c r="Q4456" s="25"/>
      <c r="R4456" s="25"/>
      <c r="S4456" s="25"/>
      <c r="T4456" s="671"/>
      <c r="U4456" s="730" t="str">
        <f t="shared" si="72"/>
        <v/>
      </c>
    </row>
    <row r="4457" spans="1:21" x14ac:dyDescent="0.25">
      <c r="A4457" s="36" t="str">
        <f>'0'!$A$4</f>
        <v>………………..</v>
      </c>
      <c r="B4457" s="37">
        <f>'0'!$A$2</f>
        <v>46112</v>
      </c>
      <c r="C4457" s="37" t="s">
        <v>1197</v>
      </c>
      <c r="D4457" s="195"/>
      <c r="E4457" s="23"/>
      <c r="F4457" s="14"/>
      <c r="G4457" s="22"/>
      <c r="H4457" s="656"/>
      <c r="I4457" s="656"/>
      <c r="J4457" s="656"/>
      <c r="K4457" s="25"/>
      <c r="L4457" s="25"/>
      <c r="M4457" s="25"/>
      <c r="N4457" s="25"/>
      <c r="O4457" s="25"/>
      <c r="P4457" s="25"/>
      <c r="Q4457" s="25"/>
      <c r="R4457" s="25"/>
      <c r="S4457" s="25"/>
      <c r="T4457" s="671"/>
      <c r="U4457" s="730" t="str">
        <f t="shared" si="72"/>
        <v/>
      </c>
    </row>
    <row r="4458" spans="1:21" x14ac:dyDescent="0.25">
      <c r="A4458" s="36" t="str">
        <f>'0'!$A$4</f>
        <v>………………..</v>
      </c>
      <c r="B4458" s="37">
        <f>'0'!$A$2</f>
        <v>46112</v>
      </c>
      <c r="C4458" s="37" t="s">
        <v>1197</v>
      </c>
      <c r="D4458" s="195"/>
      <c r="E4458" s="23"/>
      <c r="F4458" s="14"/>
      <c r="G4458" s="22"/>
      <c r="H4458" s="656"/>
      <c r="I4458" s="656"/>
      <c r="J4458" s="656"/>
      <c r="K4458" s="25"/>
      <c r="L4458" s="25"/>
      <c r="M4458" s="25"/>
      <c r="N4458" s="25"/>
      <c r="O4458" s="25"/>
      <c r="P4458" s="25"/>
      <c r="Q4458" s="25"/>
      <c r="R4458" s="25"/>
      <c r="S4458" s="25"/>
      <c r="T4458" s="671"/>
      <c r="U4458" s="730" t="str">
        <f t="shared" si="72"/>
        <v/>
      </c>
    </row>
    <row r="4459" spans="1:21" x14ac:dyDescent="0.25">
      <c r="A4459" s="36" t="str">
        <f>'0'!$A$4</f>
        <v>………………..</v>
      </c>
      <c r="B4459" s="37">
        <f>'0'!$A$2</f>
        <v>46112</v>
      </c>
      <c r="C4459" s="37" t="s">
        <v>1197</v>
      </c>
      <c r="D4459" s="195"/>
      <c r="E4459" s="23"/>
      <c r="F4459" s="14"/>
      <c r="G4459" s="22"/>
      <c r="H4459" s="656"/>
      <c r="I4459" s="656"/>
      <c r="J4459" s="656"/>
      <c r="K4459" s="25"/>
      <c r="L4459" s="25"/>
      <c r="M4459" s="25"/>
      <c r="N4459" s="25"/>
      <c r="O4459" s="25"/>
      <c r="P4459" s="25"/>
      <c r="Q4459" s="25"/>
      <c r="R4459" s="25"/>
      <c r="S4459" s="25"/>
      <c r="T4459" s="671"/>
      <c r="U4459" s="730" t="str">
        <f t="shared" si="72"/>
        <v/>
      </c>
    </row>
    <row r="4460" spans="1:21" x14ac:dyDescent="0.25">
      <c r="A4460" s="36" t="str">
        <f>'0'!$A$4</f>
        <v>………………..</v>
      </c>
      <c r="B4460" s="37">
        <f>'0'!$A$2</f>
        <v>46112</v>
      </c>
      <c r="C4460" s="37" t="s">
        <v>1197</v>
      </c>
      <c r="D4460" s="195"/>
      <c r="E4460" s="23"/>
      <c r="F4460" s="14"/>
      <c r="G4460" s="22"/>
      <c r="H4460" s="656"/>
      <c r="I4460" s="656"/>
      <c r="J4460" s="656"/>
      <c r="K4460" s="25"/>
      <c r="L4460" s="25"/>
      <c r="M4460" s="25"/>
      <c r="N4460" s="25"/>
      <c r="O4460" s="25"/>
      <c r="P4460" s="25"/>
      <c r="Q4460" s="25"/>
      <c r="R4460" s="25"/>
      <c r="S4460" s="25"/>
      <c r="T4460" s="671"/>
      <c r="U4460" s="730" t="str">
        <f t="shared" si="72"/>
        <v/>
      </c>
    </row>
    <row r="4461" spans="1:21" x14ac:dyDescent="0.25">
      <c r="A4461" s="36" t="str">
        <f>'0'!$A$4</f>
        <v>………………..</v>
      </c>
      <c r="B4461" s="37">
        <f>'0'!$A$2</f>
        <v>46112</v>
      </c>
      <c r="C4461" s="37" t="s">
        <v>1197</v>
      </c>
      <c r="D4461" s="195"/>
      <c r="E4461" s="23"/>
      <c r="F4461" s="14"/>
      <c r="G4461" s="22"/>
      <c r="H4461" s="656"/>
      <c r="I4461" s="656"/>
      <c r="J4461" s="656"/>
      <c r="K4461" s="25"/>
      <c r="L4461" s="25"/>
      <c r="M4461" s="25"/>
      <c r="N4461" s="25"/>
      <c r="O4461" s="25"/>
      <c r="P4461" s="25"/>
      <c r="Q4461" s="25"/>
      <c r="R4461" s="25"/>
      <c r="S4461" s="25"/>
      <c r="T4461" s="671"/>
      <c r="U4461" s="730" t="str">
        <f t="shared" si="72"/>
        <v/>
      </c>
    </row>
    <row r="4462" spans="1:21" x14ac:dyDescent="0.25">
      <c r="A4462" s="36" t="str">
        <f>'0'!$A$4</f>
        <v>………………..</v>
      </c>
      <c r="B4462" s="37">
        <f>'0'!$A$2</f>
        <v>46112</v>
      </c>
      <c r="C4462" s="37" t="s">
        <v>1197</v>
      </c>
      <c r="D4462" s="195"/>
      <c r="E4462" s="23"/>
      <c r="F4462" s="14"/>
      <c r="G4462" s="22"/>
      <c r="H4462" s="656"/>
      <c r="I4462" s="656"/>
      <c r="J4462" s="656"/>
      <c r="K4462" s="25"/>
      <c r="L4462" s="25"/>
      <c r="M4462" s="25"/>
      <c r="N4462" s="25"/>
      <c r="O4462" s="25"/>
      <c r="P4462" s="25"/>
      <c r="Q4462" s="25"/>
      <c r="R4462" s="25"/>
      <c r="S4462" s="25"/>
      <c r="T4462" s="671"/>
      <c r="U4462" s="730" t="str">
        <f t="shared" si="72"/>
        <v/>
      </c>
    </row>
    <row r="4463" spans="1:21" x14ac:dyDescent="0.25">
      <c r="A4463" s="36" t="str">
        <f>'0'!$A$4</f>
        <v>………………..</v>
      </c>
      <c r="B4463" s="37">
        <f>'0'!$A$2</f>
        <v>46112</v>
      </c>
      <c r="C4463" s="37" t="s">
        <v>1197</v>
      </c>
      <c r="D4463" s="195"/>
      <c r="E4463" s="23"/>
      <c r="F4463" s="14"/>
      <c r="G4463" s="22"/>
      <c r="H4463" s="656"/>
      <c r="I4463" s="656"/>
      <c r="J4463" s="656"/>
      <c r="K4463" s="25"/>
      <c r="L4463" s="25"/>
      <c r="M4463" s="25"/>
      <c r="N4463" s="25"/>
      <c r="O4463" s="25"/>
      <c r="P4463" s="25"/>
      <c r="Q4463" s="25"/>
      <c r="R4463" s="25"/>
      <c r="S4463" s="25"/>
      <c r="T4463" s="671"/>
      <c r="U4463" s="730" t="str">
        <f t="shared" si="72"/>
        <v/>
      </c>
    </row>
    <row r="4464" spans="1:21" x14ac:dyDescent="0.25">
      <c r="A4464" s="36" t="str">
        <f>'0'!$A$4</f>
        <v>………………..</v>
      </c>
      <c r="B4464" s="37">
        <f>'0'!$A$2</f>
        <v>46112</v>
      </c>
      <c r="C4464" s="37" t="s">
        <v>1197</v>
      </c>
      <c r="D4464" s="195"/>
      <c r="E4464" s="23"/>
      <c r="F4464" s="14"/>
      <c r="G4464" s="22"/>
      <c r="H4464" s="656"/>
      <c r="I4464" s="656"/>
      <c r="J4464" s="656"/>
      <c r="K4464" s="25"/>
      <c r="L4464" s="25"/>
      <c r="M4464" s="25"/>
      <c r="N4464" s="25"/>
      <c r="O4464" s="25"/>
      <c r="P4464" s="25"/>
      <c r="Q4464" s="25"/>
      <c r="R4464" s="25"/>
      <c r="S4464" s="25"/>
      <c r="T4464" s="671"/>
      <c r="U4464" s="730" t="str">
        <f t="shared" si="72"/>
        <v/>
      </c>
    </row>
    <row r="4465" spans="1:21" x14ac:dyDescent="0.25">
      <c r="A4465" s="36" t="str">
        <f>'0'!$A$4</f>
        <v>………………..</v>
      </c>
      <c r="B4465" s="37">
        <f>'0'!$A$2</f>
        <v>46112</v>
      </c>
      <c r="C4465" s="37" t="s">
        <v>1197</v>
      </c>
      <c r="D4465" s="195"/>
      <c r="E4465" s="23"/>
      <c r="F4465" s="14"/>
      <c r="G4465" s="22"/>
      <c r="H4465" s="656"/>
      <c r="I4465" s="656"/>
      <c r="J4465" s="656"/>
      <c r="K4465" s="25"/>
      <c r="L4465" s="25"/>
      <c r="M4465" s="25"/>
      <c r="N4465" s="25"/>
      <c r="O4465" s="25"/>
      <c r="P4465" s="25"/>
      <c r="Q4465" s="25"/>
      <c r="R4465" s="25"/>
      <c r="S4465" s="25"/>
      <c r="T4465" s="671"/>
      <c r="U4465" s="730" t="str">
        <f t="shared" si="72"/>
        <v/>
      </c>
    </row>
    <row r="4466" spans="1:21" x14ac:dyDescent="0.25">
      <c r="A4466" s="36" t="str">
        <f>'0'!$A$4</f>
        <v>………………..</v>
      </c>
      <c r="B4466" s="37">
        <f>'0'!$A$2</f>
        <v>46112</v>
      </c>
      <c r="C4466" s="37" t="s">
        <v>1197</v>
      </c>
      <c r="D4466" s="195"/>
      <c r="E4466" s="23"/>
      <c r="F4466" s="14"/>
      <c r="G4466" s="22"/>
      <c r="H4466" s="656"/>
      <c r="I4466" s="656"/>
      <c r="J4466" s="656"/>
      <c r="K4466" s="25"/>
      <c r="L4466" s="25"/>
      <c r="M4466" s="25"/>
      <c r="N4466" s="25"/>
      <c r="O4466" s="25"/>
      <c r="P4466" s="25"/>
      <c r="Q4466" s="25"/>
      <c r="R4466" s="25"/>
      <c r="S4466" s="25"/>
      <c r="T4466" s="671"/>
      <c r="U4466" s="730" t="str">
        <f t="shared" si="72"/>
        <v/>
      </c>
    </row>
    <row r="4467" spans="1:21" x14ac:dyDescent="0.25">
      <c r="A4467" s="36" t="str">
        <f>'0'!$A$4</f>
        <v>………………..</v>
      </c>
      <c r="B4467" s="37">
        <f>'0'!$A$2</f>
        <v>46112</v>
      </c>
      <c r="C4467" s="37" t="s">
        <v>1197</v>
      </c>
      <c r="D4467" s="195"/>
      <c r="E4467" s="23"/>
      <c r="F4467" s="14"/>
      <c r="G4467" s="22"/>
      <c r="H4467" s="656"/>
      <c r="I4467" s="656"/>
      <c r="J4467" s="656"/>
      <c r="K4467" s="25"/>
      <c r="L4467" s="25"/>
      <c r="M4467" s="25"/>
      <c r="N4467" s="25"/>
      <c r="O4467" s="25"/>
      <c r="P4467" s="25"/>
      <c r="Q4467" s="25"/>
      <c r="R4467" s="25"/>
      <c r="S4467" s="25"/>
      <c r="T4467" s="671"/>
      <c r="U4467" s="730" t="str">
        <f t="shared" si="72"/>
        <v/>
      </c>
    </row>
    <row r="4468" spans="1:21" x14ac:dyDescent="0.25">
      <c r="A4468" s="36" t="str">
        <f>'0'!$A$4</f>
        <v>………………..</v>
      </c>
      <c r="B4468" s="37">
        <f>'0'!$A$2</f>
        <v>46112</v>
      </c>
      <c r="C4468" s="37" t="s">
        <v>1197</v>
      </c>
      <c r="D4468" s="195"/>
      <c r="E4468" s="23"/>
      <c r="F4468" s="14"/>
      <c r="G4468" s="22"/>
      <c r="H4468" s="656"/>
      <c r="I4468" s="656"/>
      <c r="J4468" s="656"/>
      <c r="K4468" s="25"/>
      <c r="L4468" s="25"/>
      <c r="M4468" s="25"/>
      <c r="N4468" s="25"/>
      <c r="O4468" s="25"/>
      <c r="P4468" s="25"/>
      <c r="Q4468" s="25"/>
      <c r="R4468" s="25"/>
      <c r="S4468" s="25"/>
      <c r="T4468" s="671"/>
      <c r="U4468" s="730" t="str">
        <f t="shared" si="72"/>
        <v/>
      </c>
    </row>
    <row r="4469" spans="1:21" x14ac:dyDescent="0.25">
      <c r="A4469" s="36" t="str">
        <f>'0'!$A$4</f>
        <v>………………..</v>
      </c>
      <c r="B4469" s="37">
        <f>'0'!$A$2</f>
        <v>46112</v>
      </c>
      <c r="C4469" s="37" t="s">
        <v>1197</v>
      </c>
      <c r="D4469" s="195"/>
      <c r="E4469" s="23"/>
      <c r="F4469" s="14"/>
      <c r="G4469" s="22"/>
      <c r="H4469" s="656"/>
      <c r="I4469" s="656"/>
      <c r="J4469" s="656"/>
      <c r="K4469" s="25"/>
      <c r="L4469" s="25"/>
      <c r="M4469" s="25"/>
      <c r="N4469" s="25"/>
      <c r="O4469" s="25"/>
      <c r="P4469" s="25"/>
      <c r="Q4469" s="25"/>
      <c r="R4469" s="25"/>
      <c r="S4469" s="25"/>
      <c r="T4469" s="671"/>
      <c r="U4469" s="730" t="str">
        <f t="shared" si="72"/>
        <v/>
      </c>
    </row>
    <row r="4470" spans="1:21" x14ac:dyDescent="0.25">
      <c r="A4470" s="36" t="str">
        <f>'0'!$A$4</f>
        <v>………………..</v>
      </c>
      <c r="B4470" s="37">
        <f>'0'!$A$2</f>
        <v>46112</v>
      </c>
      <c r="C4470" s="37" t="s">
        <v>1197</v>
      </c>
      <c r="D4470" s="195"/>
      <c r="E4470" s="23"/>
      <c r="F4470" s="14"/>
      <c r="G4470" s="22"/>
      <c r="H4470" s="656"/>
      <c r="I4470" s="656"/>
      <c r="J4470" s="656"/>
      <c r="K4470" s="25"/>
      <c r="L4470" s="25"/>
      <c r="M4470" s="25"/>
      <c r="N4470" s="25"/>
      <c r="O4470" s="25"/>
      <c r="P4470" s="25"/>
      <c r="Q4470" s="25"/>
      <c r="R4470" s="25"/>
      <c r="S4470" s="25"/>
      <c r="T4470" s="671"/>
      <c r="U4470" s="730" t="str">
        <f t="shared" si="72"/>
        <v/>
      </c>
    </row>
    <row r="4471" spans="1:21" x14ac:dyDescent="0.25">
      <c r="A4471" s="36" t="str">
        <f>'0'!$A$4</f>
        <v>………………..</v>
      </c>
      <c r="B4471" s="37">
        <f>'0'!$A$2</f>
        <v>46112</v>
      </c>
      <c r="C4471" s="37" t="s">
        <v>1197</v>
      </c>
      <c r="D4471" s="195"/>
      <c r="E4471" s="23"/>
      <c r="F4471" s="14"/>
      <c r="G4471" s="22"/>
      <c r="H4471" s="656"/>
      <c r="I4471" s="656"/>
      <c r="J4471" s="656"/>
      <c r="K4471" s="25"/>
      <c r="L4471" s="25"/>
      <c r="M4471" s="25"/>
      <c r="N4471" s="25"/>
      <c r="O4471" s="25"/>
      <c r="P4471" s="25"/>
      <c r="Q4471" s="25"/>
      <c r="R4471" s="25"/>
      <c r="S4471" s="25"/>
      <c r="T4471" s="671"/>
      <c r="U4471" s="730" t="str">
        <f t="shared" si="72"/>
        <v/>
      </c>
    </row>
    <row r="4472" spans="1:21" x14ac:dyDescent="0.25">
      <c r="A4472" s="36" t="str">
        <f>'0'!$A$4</f>
        <v>………………..</v>
      </c>
      <c r="B4472" s="37">
        <f>'0'!$A$2</f>
        <v>46112</v>
      </c>
      <c r="C4472" s="37" t="s">
        <v>1197</v>
      </c>
      <c r="D4472" s="195"/>
      <c r="E4472" s="23"/>
      <c r="F4472" s="14"/>
      <c r="G4472" s="22"/>
      <c r="H4472" s="656"/>
      <c r="I4472" s="656"/>
      <c r="J4472" s="656"/>
      <c r="K4472" s="25"/>
      <c r="L4472" s="25"/>
      <c r="M4472" s="25"/>
      <c r="N4472" s="25"/>
      <c r="O4472" s="25"/>
      <c r="P4472" s="25"/>
      <c r="Q4472" s="25"/>
      <c r="R4472" s="25"/>
      <c r="S4472" s="25"/>
      <c r="T4472" s="671"/>
      <c r="U4472" s="730" t="str">
        <f t="shared" si="72"/>
        <v/>
      </c>
    </row>
    <row r="4473" spans="1:21" x14ac:dyDescent="0.25">
      <c r="A4473" s="36" t="str">
        <f>'0'!$A$4</f>
        <v>………………..</v>
      </c>
      <c r="B4473" s="37">
        <f>'0'!$A$2</f>
        <v>46112</v>
      </c>
      <c r="C4473" s="37" t="s">
        <v>1197</v>
      </c>
      <c r="D4473" s="195"/>
      <c r="E4473" s="23"/>
      <c r="F4473" s="14"/>
      <c r="G4473" s="22"/>
      <c r="H4473" s="656"/>
      <c r="I4473" s="656"/>
      <c r="J4473" s="656"/>
      <c r="K4473" s="25"/>
      <c r="L4473" s="25"/>
      <c r="M4473" s="25"/>
      <c r="N4473" s="25"/>
      <c r="O4473" s="25"/>
      <c r="P4473" s="25"/>
      <c r="Q4473" s="25"/>
      <c r="R4473" s="25"/>
      <c r="S4473" s="25"/>
      <c r="T4473" s="671"/>
      <c r="U4473" s="730" t="str">
        <f t="shared" si="72"/>
        <v/>
      </c>
    </row>
    <row r="4474" spans="1:21" x14ac:dyDescent="0.25">
      <c r="A4474" s="36" t="str">
        <f>'0'!$A$4</f>
        <v>………………..</v>
      </c>
      <c r="B4474" s="37">
        <f>'0'!$A$2</f>
        <v>46112</v>
      </c>
      <c r="C4474" s="37" t="s">
        <v>1197</v>
      </c>
      <c r="D4474" s="195"/>
      <c r="E4474" s="23"/>
      <c r="F4474" s="14"/>
      <c r="G4474" s="22"/>
      <c r="H4474" s="656"/>
      <c r="I4474" s="656"/>
      <c r="J4474" s="656"/>
      <c r="K4474" s="25"/>
      <c r="L4474" s="25"/>
      <c r="M4474" s="25"/>
      <c r="N4474" s="25"/>
      <c r="O4474" s="25"/>
      <c r="P4474" s="25"/>
      <c r="Q4474" s="25"/>
      <c r="R4474" s="25"/>
      <c r="S4474" s="25"/>
      <c r="T4474" s="671"/>
      <c r="U4474" s="730" t="str">
        <f t="shared" si="72"/>
        <v/>
      </c>
    </row>
    <row r="4475" spans="1:21" x14ac:dyDescent="0.25">
      <c r="A4475" s="36" t="str">
        <f>'0'!$A$4</f>
        <v>………………..</v>
      </c>
      <c r="B4475" s="37">
        <f>'0'!$A$2</f>
        <v>46112</v>
      </c>
      <c r="C4475" s="37" t="s">
        <v>1197</v>
      </c>
      <c r="D4475" s="195"/>
      <c r="E4475" s="23"/>
      <c r="F4475" s="14"/>
      <c r="G4475" s="22"/>
      <c r="H4475" s="656"/>
      <c r="I4475" s="656"/>
      <c r="J4475" s="656"/>
      <c r="K4475" s="25"/>
      <c r="L4475" s="25"/>
      <c r="M4475" s="25"/>
      <c r="N4475" s="25"/>
      <c r="O4475" s="25"/>
      <c r="P4475" s="25"/>
      <c r="Q4475" s="25"/>
      <c r="R4475" s="25"/>
      <c r="S4475" s="25"/>
      <c r="T4475" s="671"/>
      <c r="U4475" s="730" t="str">
        <f t="shared" si="72"/>
        <v/>
      </c>
    </row>
    <row r="4476" spans="1:21" x14ac:dyDescent="0.25">
      <c r="A4476" s="36" t="str">
        <f>'0'!$A$4</f>
        <v>………………..</v>
      </c>
      <c r="B4476" s="37">
        <f>'0'!$A$2</f>
        <v>46112</v>
      </c>
      <c r="C4476" s="37" t="s">
        <v>1197</v>
      </c>
      <c r="D4476" s="195"/>
      <c r="E4476" s="23"/>
      <c r="F4476" s="14"/>
      <c r="G4476" s="22"/>
      <c r="H4476" s="656"/>
      <c r="I4476" s="656"/>
      <c r="J4476" s="656"/>
      <c r="K4476" s="25"/>
      <c r="L4476" s="25"/>
      <c r="M4476" s="25"/>
      <c r="N4476" s="25"/>
      <c r="O4476" s="25"/>
      <c r="P4476" s="25"/>
      <c r="Q4476" s="25"/>
      <c r="R4476" s="25"/>
      <c r="S4476" s="25"/>
      <c r="T4476" s="671"/>
      <c r="U4476" s="730" t="str">
        <f t="shared" si="72"/>
        <v/>
      </c>
    </row>
    <row r="4477" spans="1:21" x14ac:dyDescent="0.25">
      <c r="A4477" s="36" t="str">
        <f>'0'!$A$4</f>
        <v>………………..</v>
      </c>
      <c r="B4477" s="37">
        <f>'0'!$A$2</f>
        <v>46112</v>
      </c>
      <c r="C4477" s="37" t="s">
        <v>1197</v>
      </c>
      <c r="D4477" s="195"/>
      <c r="E4477" s="23"/>
      <c r="F4477" s="14"/>
      <c r="G4477" s="22"/>
      <c r="H4477" s="656"/>
      <c r="I4477" s="656"/>
      <c r="J4477" s="656"/>
      <c r="K4477" s="25"/>
      <c r="L4477" s="25"/>
      <c r="M4477" s="25"/>
      <c r="N4477" s="25"/>
      <c r="O4477" s="25"/>
      <c r="P4477" s="25"/>
      <c r="Q4477" s="25"/>
      <c r="R4477" s="25"/>
      <c r="S4477" s="25"/>
      <c r="T4477" s="671"/>
      <c r="U4477" s="730" t="str">
        <f t="shared" si="72"/>
        <v/>
      </c>
    </row>
    <row r="4478" spans="1:21" x14ac:dyDescent="0.25">
      <c r="A4478" s="36" t="str">
        <f>'0'!$A$4</f>
        <v>………………..</v>
      </c>
      <c r="B4478" s="37">
        <f>'0'!$A$2</f>
        <v>46112</v>
      </c>
      <c r="C4478" s="37" t="s">
        <v>1197</v>
      </c>
      <c r="D4478" s="195"/>
      <c r="E4478" s="23"/>
      <c r="F4478" s="14"/>
      <c r="G4478" s="22"/>
      <c r="H4478" s="656"/>
      <c r="I4478" s="656"/>
      <c r="J4478" s="656"/>
      <c r="K4478" s="25"/>
      <c r="L4478" s="25"/>
      <c r="M4478" s="25"/>
      <c r="N4478" s="25"/>
      <c r="O4478" s="25"/>
      <c r="P4478" s="25"/>
      <c r="Q4478" s="25"/>
      <c r="R4478" s="25"/>
      <c r="S4478" s="25"/>
      <c r="T4478" s="671"/>
      <c r="U4478" s="730" t="str">
        <f t="shared" si="72"/>
        <v/>
      </c>
    </row>
    <row r="4479" spans="1:21" x14ac:dyDescent="0.25">
      <c r="A4479" s="36" t="str">
        <f>'0'!$A$4</f>
        <v>………………..</v>
      </c>
      <c r="B4479" s="37">
        <f>'0'!$A$2</f>
        <v>46112</v>
      </c>
      <c r="C4479" s="37" t="s">
        <v>1197</v>
      </c>
      <c r="D4479" s="195"/>
      <c r="E4479" s="23"/>
      <c r="F4479" s="14"/>
      <c r="G4479" s="22"/>
      <c r="H4479" s="656"/>
      <c r="I4479" s="656"/>
      <c r="J4479" s="656"/>
      <c r="K4479" s="25"/>
      <c r="L4479" s="25"/>
      <c r="M4479" s="25"/>
      <c r="N4479" s="25"/>
      <c r="O4479" s="25"/>
      <c r="P4479" s="25"/>
      <c r="Q4479" s="25"/>
      <c r="R4479" s="25"/>
      <c r="S4479" s="25"/>
      <c r="T4479" s="671"/>
      <c r="U4479" s="730" t="str">
        <f t="shared" si="72"/>
        <v/>
      </c>
    </row>
    <row r="4480" spans="1:21" x14ac:dyDescent="0.25">
      <c r="A4480" s="36" t="str">
        <f>'0'!$A$4</f>
        <v>………………..</v>
      </c>
      <c r="B4480" s="37">
        <f>'0'!$A$2</f>
        <v>46112</v>
      </c>
      <c r="C4480" s="37" t="s">
        <v>1197</v>
      </c>
      <c r="D4480" s="195"/>
      <c r="E4480" s="23"/>
      <c r="F4480" s="14"/>
      <c r="G4480" s="22"/>
      <c r="H4480" s="656"/>
      <c r="I4480" s="656"/>
      <c r="J4480" s="656"/>
      <c r="K4480" s="25"/>
      <c r="L4480" s="25"/>
      <c r="M4480" s="25"/>
      <c r="N4480" s="25"/>
      <c r="O4480" s="25"/>
      <c r="P4480" s="25"/>
      <c r="Q4480" s="25"/>
      <c r="R4480" s="25"/>
      <c r="S4480" s="25"/>
      <c r="T4480" s="671"/>
      <c r="U4480" s="730" t="str">
        <f t="shared" si="72"/>
        <v/>
      </c>
    </row>
    <row r="4481" spans="1:21" x14ac:dyDescent="0.25">
      <c r="A4481" s="36" t="str">
        <f>'0'!$A$4</f>
        <v>………………..</v>
      </c>
      <c r="B4481" s="37">
        <f>'0'!$A$2</f>
        <v>46112</v>
      </c>
      <c r="C4481" s="37" t="s">
        <v>1197</v>
      </c>
      <c r="D4481" s="195"/>
      <c r="E4481" s="23"/>
      <c r="F4481" s="14"/>
      <c r="G4481" s="22"/>
      <c r="H4481" s="656"/>
      <c r="I4481" s="656"/>
      <c r="J4481" s="656"/>
      <c r="K4481" s="25"/>
      <c r="L4481" s="25"/>
      <c r="M4481" s="25"/>
      <c r="N4481" s="25"/>
      <c r="O4481" s="25"/>
      <c r="P4481" s="25"/>
      <c r="Q4481" s="25"/>
      <c r="R4481" s="25"/>
      <c r="S4481" s="25"/>
      <c r="T4481" s="671"/>
      <c r="U4481" s="730" t="str">
        <f t="shared" si="72"/>
        <v/>
      </c>
    </row>
    <row r="4482" spans="1:21" x14ac:dyDescent="0.25">
      <c r="A4482" s="36" t="str">
        <f>'0'!$A$4</f>
        <v>………………..</v>
      </c>
      <c r="B4482" s="37">
        <f>'0'!$A$2</f>
        <v>46112</v>
      </c>
      <c r="C4482" s="37" t="s">
        <v>1197</v>
      </c>
      <c r="D4482" s="195"/>
      <c r="E4482" s="23"/>
      <c r="F4482" s="14"/>
      <c r="G4482" s="22"/>
      <c r="H4482" s="656"/>
      <c r="I4482" s="656"/>
      <c r="J4482" s="656"/>
      <c r="K4482" s="25"/>
      <c r="L4482" s="25"/>
      <c r="M4482" s="25"/>
      <c r="N4482" s="25"/>
      <c r="O4482" s="25"/>
      <c r="P4482" s="25"/>
      <c r="Q4482" s="25"/>
      <c r="R4482" s="25"/>
      <c r="S4482" s="25"/>
      <c r="T4482" s="671"/>
      <c r="U4482" s="730" t="str">
        <f t="shared" si="72"/>
        <v/>
      </c>
    </row>
    <row r="4483" spans="1:21" x14ac:dyDescent="0.25">
      <c r="A4483" s="36" t="str">
        <f>'0'!$A$4</f>
        <v>………………..</v>
      </c>
      <c r="B4483" s="37">
        <f>'0'!$A$2</f>
        <v>46112</v>
      </c>
      <c r="C4483" s="37" t="s">
        <v>1197</v>
      </c>
      <c r="D4483" s="195"/>
      <c r="E4483" s="23"/>
      <c r="F4483" s="14"/>
      <c r="G4483" s="22"/>
      <c r="H4483" s="656"/>
      <c r="I4483" s="656"/>
      <c r="J4483" s="656"/>
      <c r="K4483" s="25"/>
      <c r="L4483" s="25"/>
      <c r="M4483" s="25"/>
      <c r="N4483" s="25"/>
      <c r="O4483" s="25"/>
      <c r="P4483" s="25"/>
      <c r="Q4483" s="25"/>
      <c r="R4483" s="25"/>
      <c r="S4483" s="25"/>
      <c r="T4483" s="671"/>
      <c r="U4483" s="730" t="str">
        <f t="shared" si="72"/>
        <v/>
      </c>
    </row>
    <row r="4484" spans="1:21" x14ac:dyDescent="0.25">
      <c r="A4484" s="36" t="str">
        <f>'0'!$A$4</f>
        <v>………………..</v>
      </c>
      <c r="B4484" s="37">
        <f>'0'!$A$2</f>
        <v>46112</v>
      </c>
      <c r="C4484" s="37" t="s">
        <v>1197</v>
      </c>
      <c r="D4484" s="195"/>
      <c r="E4484" s="23"/>
      <c r="F4484" s="14"/>
      <c r="G4484" s="22"/>
      <c r="H4484" s="656"/>
      <c r="I4484" s="656"/>
      <c r="J4484" s="656"/>
      <c r="K4484" s="25"/>
      <c r="L4484" s="25"/>
      <c r="M4484" s="25"/>
      <c r="N4484" s="25"/>
      <c r="O4484" s="25"/>
      <c r="P4484" s="25"/>
      <c r="Q4484" s="25"/>
      <c r="R4484" s="25"/>
      <c r="S4484" s="25"/>
      <c r="T4484" s="671"/>
      <c r="U4484" s="730" t="str">
        <f t="shared" si="72"/>
        <v/>
      </c>
    </row>
    <row r="4485" spans="1:21" x14ac:dyDescent="0.25">
      <c r="A4485" s="36" t="str">
        <f>'0'!$A$4</f>
        <v>………………..</v>
      </c>
      <c r="B4485" s="37">
        <f>'0'!$A$2</f>
        <v>46112</v>
      </c>
      <c r="C4485" s="37" t="s">
        <v>1197</v>
      </c>
      <c r="D4485" s="195"/>
      <c r="E4485" s="23"/>
      <c r="F4485" s="14"/>
      <c r="G4485" s="22"/>
      <c r="H4485" s="656"/>
      <c r="I4485" s="656"/>
      <c r="J4485" s="656"/>
      <c r="K4485" s="25"/>
      <c r="L4485" s="25"/>
      <c r="M4485" s="25"/>
      <c r="N4485" s="25"/>
      <c r="O4485" s="25"/>
      <c r="P4485" s="25"/>
      <c r="Q4485" s="25"/>
      <c r="R4485" s="25"/>
      <c r="S4485" s="25"/>
      <c r="T4485" s="671"/>
      <c r="U4485" s="730" t="str">
        <f t="shared" si="72"/>
        <v/>
      </c>
    </row>
    <row r="4486" spans="1:21" x14ac:dyDescent="0.25">
      <c r="A4486" s="36" t="str">
        <f>'0'!$A$4</f>
        <v>………………..</v>
      </c>
      <c r="B4486" s="37">
        <f>'0'!$A$2</f>
        <v>46112</v>
      </c>
      <c r="C4486" s="37" t="s">
        <v>1197</v>
      </c>
      <c r="D4486" s="195"/>
      <c r="E4486" s="23"/>
      <c r="F4486" s="14"/>
      <c r="G4486" s="22"/>
      <c r="H4486" s="656"/>
      <c r="I4486" s="656"/>
      <c r="J4486" s="656"/>
      <c r="K4486" s="25"/>
      <c r="L4486" s="25"/>
      <c r="M4486" s="25"/>
      <c r="N4486" s="25"/>
      <c r="O4486" s="25"/>
      <c r="P4486" s="25"/>
      <c r="Q4486" s="25"/>
      <c r="R4486" s="25"/>
      <c r="S4486" s="25"/>
      <c r="T4486" s="671"/>
      <c r="U4486" s="730" t="str">
        <f t="shared" si="72"/>
        <v/>
      </c>
    </row>
    <row r="4487" spans="1:21" x14ac:dyDescent="0.25">
      <c r="A4487" s="36" t="str">
        <f>'0'!$A$4</f>
        <v>………………..</v>
      </c>
      <c r="B4487" s="37">
        <f>'0'!$A$2</f>
        <v>46112</v>
      </c>
      <c r="C4487" s="37" t="s">
        <v>1197</v>
      </c>
      <c r="D4487" s="195"/>
      <c r="E4487" s="23"/>
      <c r="F4487" s="14"/>
      <c r="G4487" s="22"/>
      <c r="H4487" s="656"/>
      <c r="I4487" s="656"/>
      <c r="J4487" s="656"/>
      <c r="K4487" s="25"/>
      <c r="L4487" s="25"/>
      <c r="M4487" s="25"/>
      <c r="N4487" s="25"/>
      <c r="O4487" s="25"/>
      <c r="P4487" s="25"/>
      <c r="Q4487" s="25"/>
      <c r="R4487" s="25"/>
      <c r="S4487" s="25"/>
      <c r="T4487" s="671"/>
      <c r="U4487" s="730" t="str">
        <f t="shared" si="72"/>
        <v/>
      </c>
    </row>
    <row r="4488" spans="1:21" x14ac:dyDescent="0.25">
      <c r="A4488" s="36" t="str">
        <f>'0'!$A$4</f>
        <v>………………..</v>
      </c>
      <c r="B4488" s="37">
        <f>'0'!$A$2</f>
        <v>46112</v>
      </c>
      <c r="C4488" s="37" t="s">
        <v>1197</v>
      </c>
      <c r="D4488" s="195"/>
      <c r="E4488" s="23"/>
      <c r="F4488" s="14"/>
      <c r="G4488" s="22"/>
      <c r="H4488" s="656"/>
      <c r="I4488" s="656"/>
      <c r="J4488" s="656"/>
      <c r="K4488" s="25"/>
      <c r="L4488" s="25"/>
      <c r="M4488" s="25"/>
      <c r="N4488" s="25"/>
      <c r="O4488" s="25"/>
      <c r="P4488" s="25"/>
      <c r="Q4488" s="25"/>
      <c r="R4488" s="25"/>
      <c r="S4488" s="25"/>
      <c r="T4488" s="671"/>
      <c r="U4488" s="730" t="str">
        <f t="shared" si="72"/>
        <v/>
      </c>
    </row>
    <row r="4489" spans="1:21" x14ac:dyDescent="0.25">
      <c r="A4489" s="36" t="str">
        <f>'0'!$A$4</f>
        <v>………………..</v>
      </c>
      <c r="B4489" s="37">
        <f>'0'!$A$2</f>
        <v>46112</v>
      </c>
      <c r="C4489" s="37" t="s">
        <v>1197</v>
      </c>
      <c r="D4489" s="195"/>
      <c r="E4489" s="23"/>
      <c r="F4489" s="14"/>
      <c r="G4489" s="22"/>
      <c r="H4489" s="656"/>
      <c r="I4489" s="656"/>
      <c r="J4489" s="656"/>
      <c r="K4489" s="25"/>
      <c r="L4489" s="25"/>
      <c r="M4489" s="25"/>
      <c r="N4489" s="25"/>
      <c r="O4489" s="25"/>
      <c r="P4489" s="25"/>
      <c r="Q4489" s="25"/>
      <c r="R4489" s="25"/>
      <c r="S4489" s="25"/>
      <c r="T4489" s="671"/>
      <c r="U4489" s="730" t="str">
        <f t="shared" si="72"/>
        <v/>
      </c>
    </row>
    <row r="4490" spans="1:21" x14ac:dyDescent="0.25">
      <c r="A4490" s="36" t="str">
        <f>'0'!$A$4</f>
        <v>………………..</v>
      </c>
      <c r="B4490" s="37">
        <f>'0'!$A$2</f>
        <v>46112</v>
      </c>
      <c r="C4490" s="37" t="s">
        <v>1197</v>
      </c>
      <c r="D4490" s="195"/>
      <c r="E4490" s="23"/>
      <c r="F4490" s="14"/>
      <c r="G4490" s="22"/>
      <c r="H4490" s="656"/>
      <c r="I4490" s="656"/>
      <c r="J4490" s="656"/>
      <c r="K4490" s="25"/>
      <c r="L4490" s="25"/>
      <c r="M4490" s="25"/>
      <c r="N4490" s="25"/>
      <c r="O4490" s="25"/>
      <c r="P4490" s="25"/>
      <c r="Q4490" s="25"/>
      <c r="R4490" s="25"/>
      <c r="S4490" s="25"/>
      <c r="T4490" s="671"/>
      <c r="U4490" s="730" t="str">
        <f t="shared" si="72"/>
        <v/>
      </c>
    </row>
    <row r="4491" spans="1:21" x14ac:dyDescent="0.25">
      <c r="A4491" s="36" t="str">
        <f>'0'!$A$4</f>
        <v>………………..</v>
      </c>
      <c r="B4491" s="37">
        <f>'0'!$A$2</f>
        <v>46112</v>
      </c>
      <c r="C4491" s="37" t="s">
        <v>1197</v>
      </c>
      <c r="D4491" s="195"/>
      <c r="E4491" s="23"/>
      <c r="F4491" s="14"/>
      <c r="G4491" s="22"/>
      <c r="H4491" s="656"/>
      <c r="I4491" s="656"/>
      <c r="J4491" s="656"/>
      <c r="K4491" s="25"/>
      <c r="L4491" s="25"/>
      <c r="M4491" s="25"/>
      <c r="N4491" s="25"/>
      <c r="O4491" s="25"/>
      <c r="P4491" s="25"/>
      <c r="Q4491" s="25"/>
      <c r="R4491" s="25"/>
      <c r="S4491" s="25"/>
      <c r="T4491" s="671"/>
      <c r="U4491" s="730" t="str">
        <f t="shared" ref="U4491:U4554" si="73">IF(COUNTBLANK(D4491:S4491)=16,"",IF(D4491="999999999","",IF(ISNUMBER(VALUE(D4491)),IF(LEN(D4491)&lt;&gt;9,"Въведеното ЕИК е твърде късо или твърде дълго",IF(OR(MOD(MID(D4491,1,1)*1+MID(D4491,2,1)*2+MID(D4491,3,1)*3+MID(D4491,4,1)*4+MID(D4491,5,1)*5+MID(D4491,6,1)*6+MID(D4491,7,1)*7+MID(D4491,8,1)*8,11)-MID(D4491,9,1)=0,AND(MOD(MID(D4491,1,1)*3+MID(D4491,2,1)*4+MID(D4491,3,1)*5+MID(D4491,4,1)*6+MID(D4491,5,1)*7+MID(D4491,6,1)*8+MID(D4491,7,1)*9+MID(D4491,8,1)*10,11)=10,MID(D4491,9,1)*1=0),MOD(MID(D4491,1,1)*3+MID(D4491,2,1)*4+MID(D4491,3,1)*5+MID(D4491,4,1)*6+MID(D4491,5,1)*7+MID(D4491,6,1)*8+MID(D4491,7,1)*9+MID(D4491,8,1)*10,11)-MID(D4491,9,1)=0),"","Въведеното ЕИК е невалидно")),"Въведеното ЕИК съдържа непозволени символи")))</f>
        <v/>
      </c>
    </row>
    <row r="4492" spans="1:21" x14ac:dyDescent="0.25">
      <c r="A4492" s="36" t="str">
        <f>'0'!$A$4</f>
        <v>………………..</v>
      </c>
      <c r="B4492" s="37">
        <f>'0'!$A$2</f>
        <v>46112</v>
      </c>
      <c r="C4492" s="37" t="s">
        <v>1197</v>
      </c>
      <c r="D4492" s="195"/>
      <c r="E4492" s="23"/>
      <c r="F4492" s="14"/>
      <c r="G4492" s="22"/>
      <c r="H4492" s="656"/>
      <c r="I4492" s="656"/>
      <c r="J4492" s="656"/>
      <c r="K4492" s="25"/>
      <c r="L4492" s="25"/>
      <c r="M4492" s="25"/>
      <c r="N4492" s="25"/>
      <c r="O4492" s="25"/>
      <c r="P4492" s="25"/>
      <c r="Q4492" s="25"/>
      <c r="R4492" s="25"/>
      <c r="S4492" s="25"/>
      <c r="T4492" s="671"/>
      <c r="U4492" s="730" t="str">
        <f t="shared" si="73"/>
        <v/>
      </c>
    </row>
    <row r="4493" spans="1:21" x14ac:dyDescent="0.25">
      <c r="A4493" s="36" t="str">
        <f>'0'!$A$4</f>
        <v>………………..</v>
      </c>
      <c r="B4493" s="37">
        <f>'0'!$A$2</f>
        <v>46112</v>
      </c>
      <c r="C4493" s="37" t="s">
        <v>1197</v>
      </c>
      <c r="D4493" s="195"/>
      <c r="E4493" s="23"/>
      <c r="F4493" s="14"/>
      <c r="G4493" s="22"/>
      <c r="H4493" s="656"/>
      <c r="I4493" s="656"/>
      <c r="J4493" s="656"/>
      <c r="K4493" s="25"/>
      <c r="L4493" s="25"/>
      <c r="M4493" s="25"/>
      <c r="N4493" s="25"/>
      <c r="O4493" s="25"/>
      <c r="P4493" s="25"/>
      <c r="Q4493" s="25"/>
      <c r="R4493" s="25"/>
      <c r="S4493" s="25"/>
      <c r="T4493" s="671"/>
      <c r="U4493" s="730" t="str">
        <f t="shared" si="73"/>
        <v/>
      </c>
    </row>
    <row r="4494" spans="1:21" x14ac:dyDescent="0.25">
      <c r="A4494" s="36" t="str">
        <f>'0'!$A$4</f>
        <v>………………..</v>
      </c>
      <c r="B4494" s="37">
        <f>'0'!$A$2</f>
        <v>46112</v>
      </c>
      <c r="C4494" s="37" t="s">
        <v>1197</v>
      </c>
      <c r="D4494" s="195"/>
      <c r="E4494" s="23"/>
      <c r="F4494" s="14"/>
      <c r="G4494" s="22"/>
      <c r="H4494" s="656"/>
      <c r="I4494" s="656"/>
      <c r="J4494" s="656"/>
      <c r="K4494" s="25"/>
      <c r="L4494" s="25"/>
      <c r="M4494" s="25"/>
      <c r="N4494" s="25"/>
      <c r="O4494" s="25"/>
      <c r="P4494" s="25"/>
      <c r="Q4494" s="25"/>
      <c r="R4494" s="25"/>
      <c r="S4494" s="25"/>
      <c r="T4494" s="671"/>
      <c r="U4494" s="730" t="str">
        <f t="shared" si="73"/>
        <v/>
      </c>
    </row>
    <row r="4495" spans="1:21" x14ac:dyDescent="0.25">
      <c r="A4495" s="36" t="str">
        <f>'0'!$A$4</f>
        <v>………………..</v>
      </c>
      <c r="B4495" s="37">
        <f>'0'!$A$2</f>
        <v>46112</v>
      </c>
      <c r="C4495" s="37" t="s">
        <v>1197</v>
      </c>
      <c r="D4495" s="195"/>
      <c r="E4495" s="23"/>
      <c r="F4495" s="14"/>
      <c r="G4495" s="22"/>
      <c r="H4495" s="656"/>
      <c r="I4495" s="656"/>
      <c r="J4495" s="656"/>
      <c r="K4495" s="25"/>
      <c r="L4495" s="25"/>
      <c r="M4495" s="25"/>
      <c r="N4495" s="25"/>
      <c r="O4495" s="25"/>
      <c r="P4495" s="25"/>
      <c r="Q4495" s="25"/>
      <c r="R4495" s="25"/>
      <c r="S4495" s="25"/>
      <c r="T4495" s="671"/>
      <c r="U4495" s="730" t="str">
        <f t="shared" si="73"/>
        <v/>
      </c>
    </row>
    <row r="4496" spans="1:21" x14ac:dyDescent="0.25">
      <c r="A4496" s="36" t="str">
        <f>'0'!$A$4</f>
        <v>………………..</v>
      </c>
      <c r="B4496" s="37">
        <f>'0'!$A$2</f>
        <v>46112</v>
      </c>
      <c r="C4496" s="37" t="s">
        <v>1197</v>
      </c>
      <c r="D4496" s="195"/>
      <c r="E4496" s="23"/>
      <c r="F4496" s="14"/>
      <c r="G4496" s="22"/>
      <c r="H4496" s="656"/>
      <c r="I4496" s="656"/>
      <c r="J4496" s="656"/>
      <c r="K4496" s="25"/>
      <c r="L4496" s="25"/>
      <c r="M4496" s="25"/>
      <c r="N4496" s="25"/>
      <c r="O4496" s="25"/>
      <c r="P4496" s="25"/>
      <c r="Q4496" s="25"/>
      <c r="R4496" s="25"/>
      <c r="S4496" s="25"/>
      <c r="T4496" s="671"/>
      <c r="U4496" s="730" t="str">
        <f t="shared" si="73"/>
        <v/>
      </c>
    </row>
    <row r="4497" spans="1:21" x14ac:dyDescent="0.25">
      <c r="A4497" s="36" t="str">
        <f>'0'!$A$4</f>
        <v>………………..</v>
      </c>
      <c r="B4497" s="37">
        <f>'0'!$A$2</f>
        <v>46112</v>
      </c>
      <c r="C4497" s="37" t="s">
        <v>1197</v>
      </c>
      <c r="D4497" s="195"/>
      <c r="E4497" s="23"/>
      <c r="F4497" s="14"/>
      <c r="G4497" s="22"/>
      <c r="H4497" s="656"/>
      <c r="I4497" s="656"/>
      <c r="J4497" s="656"/>
      <c r="K4497" s="25"/>
      <c r="L4497" s="25"/>
      <c r="M4497" s="25"/>
      <c r="N4497" s="25"/>
      <c r="O4497" s="25"/>
      <c r="P4497" s="25"/>
      <c r="Q4497" s="25"/>
      <c r="R4497" s="25"/>
      <c r="S4497" s="25"/>
      <c r="T4497" s="671"/>
      <c r="U4497" s="730" t="str">
        <f t="shared" si="73"/>
        <v/>
      </c>
    </row>
    <row r="4498" spans="1:21" x14ac:dyDescent="0.25">
      <c r="A4498" s="36" t="str">
        <f>'0'!$A$4</f>
        <v>………………..</v>
      </c>
      <c r="B4498" s="37">
        <f>'0'!$A$2</f>
        <v>46112</v>
      </c>
      <c r="C4498" s="37" t="s">
        <v>1197</v>
      </c>
      <c r="D4498" s="195"/>
      <c r="E4498" s="23"/>
      <c r="F4498" s="14"/>
      <c r="G4498" s="22"/>
      <c r="H4498" s="656"/>
      <c r="I4498" s="656"/>
      <c r="J4498" s="656"/>
      <c r="K4498" s="25"/>
      <c r="L4498" s="25"/>
      <c r="M4498" s="25"/>
      <c r="N4498" s="25"/>
      <c r="O4498" s="25"/>
      <c r="P4498" s="25"/>
      <c r="Q4498" s="25"/>
      <c r="R4498" s="25"/>
      <c r="S4498" s="25"/>
      <c r="T4498" s="671"/>
      <c r="U4498" s="730" t="str">
        <f t="shared" si="73"/>
        <v/>
      </c>
    </row>
    <row r="4499" spans="1:21" x14ac:dyDescent="0.25">
      <c r="A4499" s="36" t="str">
        <f>'0'!$A$4</f>
        <v>………………..</v>
      </c>
      <c r="B4499" s="37">
        <f>'0'!$A$2</f>
        <v>46112</v>
      </c>
      <c r="C4499" s="37" t="s">
        <v>1197</v>
      </c>
      <c r="D4499" s="195"/>
      <c r="E4499" s="23"/>
      <c r="F4499" s="14"/>
      <c r="G4499" s="22"/>
      <c r="H4499" s="656"/>
      <c r="I4499" s="656"/>
      <c r="J4499" s="656"/>
      <c r="K4499" s="25"/>
      <c r="L4499" s="25"/>
      <c r="M4499" s="25"/>
      <c r="N4499" s="25"/>
      <c r="O4499" s="25"/>
      <c r="P4499" s="25"/>
      <c r="Q4499" s="25"/>
      <c r="R4499" s="25"/>
      <c r="S4499" s="25"/>
      <c r="T4499" s="671"/>
      <c r="U4499" s="730" t="str">
        <f t="shared" si="73"/>
        <v/>
      </c>
    </row>
    <row r="4500" spans="1:21" x14ac:dyDescent="0.25">
      <c r="A4500" s="36" t="str">
        <f>'0'!$A$4</f>
        <v>………………..</v>
      </c>
      <c r="B4500" s="37">
        <f>'0'!$A$2</f>
        <v>46112</v>
      </c>
      <c r="C4500" s="37" t="s">
        <v>1197</v>
      </c>
      <c r="D4500" s="195"/>
      <c r="E4500" s="23"/>
      <c r="F4500" s="14"/>
      <c r="G4500" s="22"/>
      <c r="H4500" s="656"/>
      <c r="I4500" s="656"/>
      <c r="J4500" s="656"/>
      <c r="K4500" s="25"/>
      <c r="L4500" s="25"/>
      <c r="M4500" s="25"/>
      <c r="N4500" s="25"/>
      <c r="O4500" s="25"/>
      <c r="P4500" s="25"/>
      <c r="Q4500" s="25"/>
      <c r="R4500" s="25"/>
      <c r="S4500" s="25"/>
      <c r="T4500" s="671"/>
      <c r="U4500" s="730" t="str">
        <f t="shared" si="73"/>
        <v/>
      </c>
    </row>
    <row r="4501" spans="1:21" x14ac:dyDescent="0.25">
      <c r="A4501" s="36" t="str">
        <f>'0'!$A$4</f>
        <v>………………..</v>
      </c>
      <c r="B4501" s="37">
        <f>'0'!$A$2</f>
        <v>46112</v>
      </c>
      <c r="C4501" s="37" t="s">
        <v>1197</v>
      </c>
      <c r="D4501" s="195"/>
      <c r="E4501" s="23"/>
      <c r="F4501" s="14"/>
      <c r="G4501" s="22"/>
      <c r="H4501" s="656"/>
      <c r="I4501" s="656"/>
      <c r="J4501" s="656"/>
      <c r="K4501" s="25"/>
      <c r="L4501" s="25"/>
      <c r="M4501" s="25"/>
      <c r="N4501" s="25"/>
      <c r="O4501" s="25"/>
      <c r="P4501" s="25"/>
      <c r="Q4501" s="25"/>
      <c r="R4501" s="25"/>
      <c r="S4501" s="25"/>
      <c r="T4501" s="671"/>
      <c r="U4501" s="730" t="str">
        <f t="shared" si="73"/>
        <v/>
      </c>
    </row>
    <row r="4502" spans="1:21" x14ac:dyDescent="0.25">
      <c r="A4502" s="36" t="str">
        <f>'0'!$A$4</f>
        <v>………………..</v>
      </c>
      <c r="B4502" s="37">
        <f>'0'!$A$2</f>
        <v>46112</v>
      </c>
      <c r="C4502" s="37" t="s">
        <v>1197</v>
      </c>
      <c r="D4502" s="195"/>
      <c r="E4502" s="23"/>
      <c r="F4502" s="14"/>
      <c r="G4502" s="22"/>
      <c r="H4502" s="656"/>
      <c r="I4502" s="656"/>
      <c r="J4502" s="656"/>
      <c r="K4502" s="25"/>
      <c r="L4502" s="25"/>
      <c r="M4502" s="25"/>
      <c r="N4502" s="25"/>
      <c r="O4502" s="25"/>
      <c r="P4502" s="25"/>
      <c r="Q4502" s="25"/>
      <c r="R4502" s="25"/>
      <c r="S4502" s="25"/>
      <c r="T4502" s="671"/>
      <c r="U4502" s="730" t="str">
        <f t="shared" si="73"/>
        <v/>
      </c>
    </row>
    <row r="4503" spans="1:21" x14ac:dyDescent="0.25">
      <c r="A4503" s="36" t="str">
        <f>'0'!$A$4</f>
        <v>………………..</v>
      </c>
      <c r="B4503" s="37">
        <f>'0'!$A$2</f>
        <v>46112</v>
      </c>
      <c r="C4503" s="37" t="s">
        <v>1197</v>
      </c>
      <c r="D4503" s="195"/>
      <c r="E4503" s="23"/>
      <c r="F4503" s="14"/>
      <c r="G4503" s="22"/>
      <c r="H4503" s="656"/>
      <c r="I4503" s="656"/>
      <c r="J4503" s="656"/>
      <c r="K4503" s="25"/>
      <c r="L4503" s="25"/>
      <c r="M4503" s="25"/>
      <c r="N4503" s="25"/>
      <c r="O4503" s="25"/>
      <c r="P4503" s="25"/>
      <c r="Q4503" s="25"/>
      <c r="R4503" s="25"/>
      <c r="S4503" s="25"/>
      <c r="T4503" s="671"/>
      <c r="U4503" s="730" t="str">
        <f t="shared" si="73"/>
        <v/>
      </c>
    </row>
    <row r="4504" spans="1:21" x14ac:dyDescent="0.25">
      <c r="A4504" s="36" t="str">
        <f>'0'!$A$4</f>
        <v>………………..</v>
      </c>
      <c r="B4504" s="37">
        <f>'0'!$A$2</f>
        <v>46112</v>
      </c>
      <c r="C4504" s="37" t="s">
        <v>1197</v>
      </c>
      <c r="D4504" s="195"/>
      <c r="E4504" s="23"/>
      <c r="F4504" s="14"/>
      <c r="G4504" s="22"/>
      <c r="H4504" s="656"/>
      <c r="I4504" s="656"/>
      <c r="J4504" s="656"/>
      <c r="K4504" s="25"/>
      <c r="L4504" s="25"/>
      <c r="M4504" s="25"/>
      <c r="N4504" s="25"/>
      <c r="O4504" s="25"/>
      <c r="P4504" s="25"/>
      <c r="Q4504" s="25"/>
      <c r="R4504" s="25"/>
      <c r="S4504" s="25"/>
      <c r="T4504" s="671"/>
      <c r="U4504" s="730" t="str">
        <f t="shared" si="73"/>
        <v/>
      </c>
    </row>
    <row r="4505" spans="1:21" x14ac:dyDescent="0.25">
      <c r="A4505" s="36" t="str">
        <f>'0'!$A$4</f>
        <v>………………..</v>
      </c>
      <c r="B4505" s="37">
        <f>'0'!$A$2</f>
        <v>46112</v>
      </c>
      <c r="C4505" s="37" t="s">
        <v>1197</v>
      </c>
      <c r="D4505" s="195"/>
      <c r="E4505" s="23"/>
      <c r="F4505" s="14"/>
      <c r="G4505" s="22"/>
      <c r="H4505" s="656"/>
      <c r="I4505" s="656"/>
      <c r="J4505" s="656"/>
      <c r="K4505" s="25"/>
      <c r="L4505" s="25"/>
      <c r="M4505" s="25"/>
      <c r="N4505" s="25"/>
      <c r="O4505" s="25"/>
      <c r="P4505" s="25"/>
      <c r="Q4505" s="25"/>
      <c r="R4505" s="25"/>
      <c r="S4505" s="25"/>
      <c r="T4505" s="671"/>
      <c r="U4505" s="730" t="str">
        <f t="shared" si="73"/>
        <v/>
      </c>
    </row>
    <row r="4506" spans="1:21" x14ac:dyDescent="0.25">
      <c r="A4506" s="36" t="str">
        <f>'0'!$A$4</f>
        <v>………………..</v>
      </c>
      <c r="B4506" s="37">
        <f>'0'!$A$2</f>
        <v>46112</v>
      </c>
      <c r="C4506" s="37" t="s">
        <v>1197</v>
      </c>
      <c r="D4506" s="195"/>
      <c r="E4506" s="23"/>
      <c r="F4506" s="14"/>
      <c r="G4506" s="22"/>
      <c r="H4506" s="656"/>
      <c r="I4506" s="656"/>
      <c r="J4506" s="656"/>
      <c r="K4506" s="25"/>
      <c r="L4506" s="25"/>
      <c r="M4506" s="25"/>
      <c r="N4506" s="25"/>
      <c r="O4506" s="25"/>
      <c r="P4506" s="25"/>
      <c r="Q4506" s="25"/>
      <c r="R4506" s="25"/>
      <c r="S4506" s="25"/>
      <c r="T4506" s="671"/>
      <c r="U4506" s="730" t="str">
        <f t="shared" si="73"/>
        <v/>
      </c>
    </row>
    <row r="4507" spans="1:21" x14ac:dyDescent="0.25">
      <c r="A4507" s="36" t="str">
        <f>'0'!$A$4</f>
        <v>………………..</v>
      </c>
      <c r="B4507" s="37">
        <f>'0'!$A$2</f>
        <v>46112</v>
      </c>
      <c r="C4507" s="37" t="s">
        <v>1197</v>
      </c>
      <c r="D4507" s="195"/>
      <c r="E4507" s="23"/>
      <c r="F4507" s="14"/>
      <c r="G4507" s="22"/>
      <c r="H4507" s="656"/>
      <c r="I4507" s="656"/>
      <c r="J4507" s="656"/>
      <c r="K4507" s="25"/>
      <c r="L4507" s="25"/>
      <c r="M4507" s="25"/>
      <c r="N4507" s="25"/>
      <c r="O4507" s="25"/>
      <c r="P4507" s="25"/>
      <c r="Q4507" s="25"/>
      <c r="R4507" s="25"/>
      <c r="S4507" s="25"/>
      <c r="T4507" s="671"/>
      <c r="U4507" s="730" t="str">
        <f t="shared" si="73"/>
        <v/>
      </c>
    </row>
    <row r="4508" spans="1:21" x14ac:dyDescent="0.25">
      <c r="A4508" s="36" t="str">
        <f>'0'!$A$4</f>
        <v>………………..</v>
      </c>
      <c r="B4508" s="37">
        <f>'0'!$A$2</f>
        <v>46112</v>
      </c>
      <c r="C4508" s="37" t="s">
        <v>1197</v>
      </c>
      <c r="D4508" s="195"/>
      <c r="E4508" s="23"/>
      <c r="F4508" s="14"/>
      <c r="G4508" s="22"/>
      <c r="H4508" s="656"/>
      <c r="I4508" s="656"/>
      <c r="J4508" s="656"/>
      <c r="K4508" s="25"/>
      <c r="L4508" s="25"/>
      <c r="M4508" s="25"/>
      <c r="N4508" s="25"/>
      <c r="O4508" s="25"/>
      <c r="P4508" s="25"/>
      <c r="Q4508" s="25"/>
      <c r="R4508" s="25"/>
      <c r="S4508" s="25"/>
      <c r="T4508" s="671"/>
      <c r="U4508" s="730" t="str">
        <f t="shared" si="73"/>
        <v/>
      </c>
    </row>
    <row r="4509" spans="1:21" x14ac:dyDescent="0.25">
      <c r="A4509" s="36" t="str">
        <f>'0'!$A$4</f>
        <v>………………..</v>
      </c>
      <c r="B4509" s="37">
        <f>'0'!$A$2</f>
        <v>46112</v>
      </c>
      <c r="C4509" s="37" t="s">
        <v>1197</v>
      </c>
      <c r="D4509" s="195"/>
      <c r="E4509" s="23"/>
      <c r="F4509" s="14"/>
      <c r="G4509" s="22"/>
      <c r="H4509" s="656"/>
      <c r="I4509" s="656"/>
      <c r="J4509" s="656"/>
      <c r="K4509" s="25"/>
      <c r="L4509" s="25"/>
      <c r="M4509" s="25"/>
      <c r="N4509" s="25"/>
      <c r="O4509" s="25"/>
      <c r="P4509" s="25"/>
      <c r="Q4509" s="25"/>
      <c r="R4509" s="25"/>
      <c r="S4509" s="25"/>
      <c r="T4509" s="671"/>
      <c r="U4509" s="730" t="str">
        <f t="shared" si="73"/>
        <v/>
      </c>
    </row>
    <row r="4510" spans="1:21" x14ac:dyDescent="0.25">
      <c r="A4510" s="36" t="str">
        <f>'0'!$A$4</f>
        <v>………………..</v>
      </c>
      <c r="B4510" s="37">
        <f>'0'!$A$2</f>
        <v>46112</v>
      </c>
      <c r="C4510" s="37" t="s">
        <v>1197</v>
      </c>
      <c r="D4510" s="195"/>
      <c r="E4510" s="23"/>
      <c r="F4510" s="14"/>
      <c r="G4510" s="22"/>
      <c r="H4510" s="656"/>
      <c r="I4510" s="656"/>
      <c r="J4510" s="656"/>
      <c r="K4510" s="25"/>
      <c r="L4510" s="25"/>
      <c r="M4510" s="25"/>
      <c r="N4510" s="25"/>
      <c r="O4510" s="25"/>
      <c r="P4510" s="25"/>
      <c r="Q4510" s="25"/>
      <c r="R4510" s="25"/>
      <c r="S4510" s="25"/>
      <c r="T4510" s="671"/>
      <c r="U4510" s="730" t="str">
        <f t="shared" si="73"/>
        <v/>
      </c>
    </row>
    <row r="4511" spans="1:21" x14ac:dyDescent="0.25">
      <c r="A4511" s="36" t="str">
        <f>'0'!$A$4</f>
        <v>………………..</v>
      </c>
      <c r="B4511" s="37">
        <f>'0'!$A$2</f>
        <v>46112</v>
      </c>
      <c r="C4511" s="37" t="s">
        <v>1197</v>
      </c>
      <c r="D4511" s="195"/>
      <c r="E4511" s="23"/>
      <c r="F4511" s="14"/>
      <c r="G4511" s="22"/>
      <c r="H4511" s="656"/>
      <c r="I4511" s="656"/>
      <c r="J4511" s="656"/>
      <c r="K4511" s="25"/>
      <c r="L4511" s="25"/>
      <c r="M4511" s="25"/>
      <c r="N4511" s="25"/>
      <c r="O4511" s="25"/>
      <c r="P4511" s="25"/>
      <c r="Q4511" s="25"/>
      <c r="R4511" s="25"/>
      <c r="S4511" s="25"/>
      <c r="T4511" s="671"/>
      <c r="U4511" s="730" t="str">
        <f t="shared" si="73"/>
        <v/>
      </c>
    </row>
    <row r="4512" spans="1:21" x14ac:dyDescent="0.25">
      <c r="A4512" s="36" t="str">
        <f>'0'!$A$4</f>
        <v>………………..</v>
      </c>
      <c r="B4512" s="37">
        <f>'0'!$A$2</f>
        <v>46112</v>
      </c>
      <c r="C4512" s="37" t="s">
        <v>1197</v>
      </c>
      <c r="D4512" s="195"/>
      <c r="E4512" s="23"/>
      <c r="F4512" s="14"/>
      <c r="G4512" s="22"/>
      <c r="H4512" s="656"/>
      <c r="I4512" s="656"/>
      <c r="J4512" s="656"/>
      <c r="K4512" s="25"/>
      <c r="L4512" s="25"/>
      <c r="M4512" s="25"/>
      <c r="N4512" s="25"/>
      <c r="O4512" s="25"/>
      <c r="P4512" s="25"/>
      <c r="Q4512" s="25"/>
      <c r="R4512" s="25"/>
      <c r="S4512" s="25"/>
      <c r="T4512" s="671"/>
      <c r="U4512" s="730" t="str">
        <f t="shared" si="73"/>
        <v/>
      </c>
    </row>
    <row r="4513" spans="1:21" x14ac:dyDescent="0.25">
      <c r="A4513" s="36" t="str">
        <f>'0'!$A$4</f>
        <v>………………..</v>
      </c>
      <c r="B4513" s="37">
        <f>'0'!$A$2</f>
        <v>46112</v>
      </c>
      <c r="C4513" s="37" t="s">
        <v>1197</v>
      </c>
      <c r="D4513" s="195"/>
      <c r="E4513" s="23"/>
      <c r="F4513" s="14"/>
      <c r="G4513" s="22"/>
      <c r="H4513" s="656"/>
      <c r="I4513" s="656"/>
      <c r="J4513" s="656"/>
      <c r="K4513" s="25"/>
      <c r="L4513" s="25"/>
      <c r="M4513" s="25"/>
      <c r="N4513" s="25"/>
      <c r="O4513" s="25"/>
      <c r="P4513" s="25"/>
      <c r="Q4513" s="25"/>
      <c r="R4513" s="25"/>
      <c r="S4513" s="25"/>
      <c r="T4513" s="671"/>
      <c r="U4513" s="730" t="str">
        <f t="shared" si="73"/>
        <v/>
      </c>
    </row>
    <row r="4514" spans="1:21" x14ac:dyDescent="0.25">
      <c r="A4514" s="36" t="str">
        <f>'0'!$A$4</f>
        <v>………………..</v>
      </c>
      <c r="B4514" s="37">
        <f>'0'!$A$2</f>
        <v>46112</v>
      </c>
      <c r="C4514" s="37" t="s">
        <v>1197</v>
      </c>
      <c r="D4514" s="195"/>
      <c r="E4514" s="23"/>
      <c r="F4514" s="14"/>
      <c r="G4514" s="22"/>
      <c r="H4514" s="656"/>
      <c r="I4514" s="656"/>
      <c r="J4514" s="656"/>
      <c r="K4514" s="25"/>
      <c r="L4514" s="25"/>
      <c r="M4514" s="25"/>
      <c r="N4514" s="25"/>
      <c r="O4514" s="25"/>
      <c r="P4514" s="25"/>
      <c r="Q4514" s="25"/>
      <c r="R4514" s="25"/>
      <c r="S4514" s="25"/>
      <c r="T4514" s="671"/>
      <c r="U4514" s="730" t="str">
        <f t="shared" si="73"/>
        <v/>
      </c>
    </row>
    <row r="4515" spans="1:21" x14ac:dyDescent="0.25">
      <c r="A4515" s="36" t="str">
        <f>'0'!$A$4</f>
        <v>………………..</v>
      </c>
      <c r="B4515" s="37">
        <f>'0'!$A$2</f>
        <v>46112</v>
      </c>
      <c r="C4515" s="37" t="s">
        <v>1197</v>
      </c>
      <c r="D4515" s="195"/>
      <c r="E4515" s="23"/>
      <c r="F4515" s="14"/>
      <c r="G4515" s="22"/>
      <c r="H4515" s="656"/>
      <c r="I4515" s="656"/>
      <c r="J4515" s="656"/>
      <c r="K4515" s="25"/>
      <c r="L4515" s="25"/>
      <c r="M4515" s="25"/>
      <c r="N4515" s="25"/>
      <c r="O4515" s="25"/>
      <c r="P4515" s="25"/>
      <c r="Q4515" s="25"/>
      <c r="R4515" s="25"/>
      <c r="S4515" s="25"/>
      <c r="T4515" s="671"/>
      <c r="U4515" s="730" t="str">
        <f t="shared" si="73"/>
        <v/>
      </c>
    </row>
    <row r="4516" spans="1:21" x14ac:dyDescent="0.25">
      <c r="A4516" s="36" t="str">
        <f>'0'!$A$4</f>
        <v>………………..</v>
      </c>
      <c r="B4516" s="37">
        <f>'0'!$A$2</f>
        <v>46112</v>
      </c>
      <c r="C4516" s="37" t="s">
        <v>1197</v>
      </c>
      <c r="D4516" s="195"/>
      <c r="E4516" s="23"/>
      <c r="F4516" s="14"/>
      <c r="G4516" s="22"/>
      <c r="H4516" s="656"/>
      <c r="I4516" s="656"/>
      <c r="J4516" s="656"/>
      <c r="K4516" s="25"/>
      <c r="L4516" s="25"/>
      <c r="M4516" s="25"/>
      <c r="N4516" s="25"/>
      <c r="O4516" s="25"/>
      <c r="P4516" s="25"/>
      <c r="Q4516" s="25"/>
      <c r="R4516" s="25"/>
      <c r="S4516" s="25"/>
      <c r="T4516" s="671"/>
      <c r="U4516" s="730" t="str">
        <f t="shared" si="73"/>
        <v/>
      </c>
    </row>
    <row r="4517" spans="1:21" x14ac:dyDescent="0.25">
      <c r="A4517" s="36" t="str">
        <f>'0'!$A$4</f>
        <v>………………..</v>
      </c>
      <c r="B4517" s="37">
        <f>'0'!$A$2</f>
        <v>46112</v>
      </c>
      <c r="C4517" s="37" t="s">
        <v>1197</v>
      </c>
      <c r="D4517" s="195"/>
      <c r="E4517" s="23"/>
      <c r="F4517" s="14"/>
      <c r="G4517" s="22"/>
      <c r="H4517" s="656"/>
      <c r="I4517" s="656"/>
      <c r="J4517" s="656"/>
      <c r="K4517" s="25"/>
      <c r="L4517" s="25"/>
      <c r="M4517" s="25"/>
      <c r="N4517" s="25"/>
      <c r="O4517" s="25"/>
      <c r="P4517" s="25"/>
      <c r="Q4517" s="25"/>
      <c r="R4517" s="25"/>
      <c r="S4517" s="25"/>
      <c r="T4517" s="671"/>
      <c r="U4517" s="730" t="str">
        <f t="shared" si="73"/>
        <v/>
      </c>
    </row>
    <row r="4518" spans="1:21" x14ac:dyDescent="0.25">
      <c r="A4518" s="36" t="str">
        <f>'0'!$A$4</f>
        <v>………………..</v>
      </c>
      <c r="B4518" s="37">
        <f>'0'!$A$2</f>
        <v>46112</v>
      </c>
      <c r="C4518" s="37" t="s">
        <v>1197</v>
      </c>
      <c r="D4518" s="195"/>
      <c r="E4518" s="23"/>
      <c r="F4518" s="14"/>
      <c r="G4518" s="22"/>
      <c r="H4518" s="656"/>
      <c r="I4518" s="656"/>
      <c r="J4518" s="656"/>
      <c r="K4518" s="25"/>
      <c r="L4518" s="25"/>
      <c r="M4518" s="25"/>
      <c r="N4518" s="25"/>
      <c r="O4518" s="25"/>
      <c r="P4518" s="25"/>
      <c r="Q4518" s="25"/>
      <c r="R4518" s="25"/>
      <c r="S4518" s="25"/>
      <c r="T4518" s="671"/>
      <c r="U4518" s="730" t="str">
        <f t="shared" si="73"/>
        <v/>
      </c>
    </row>
    <row r="4519" spans="1:21" x14ac:dyDescent="0.25">
      <c r="A4519" s="36" t="str">
        <f>'0'!$A$4</f>
        <v>………………..</v>
      </c>
      <c r="B4519" s="37">
        <f>'0'!$A$2</f>
        <v>46112</v>
      </c>
      <c r="C4519" s="37" t="s">
        <v>1197</v>
      </c>
      <c r="D4519" s="195"/>
      <c r="E4519" s="23"/>
      <c r="F4519" s="14"/>
      <c r="G4519" s="22"/>
      <c r="H4519" s="656"/>
      <c r="I4519" s="656"/>
      <c r="J4519" s="656"/>
      <c r="K4519" s="25"/>
      <c r="L4519" s="25"/>
      <c r="M4519" s="25"/>
      <c r="N4519" s="25"/>
      <c r="O4519" s="25"/>
      <c r="P4519" s="25"/>
      <c r="Q4519" s="25"/>
      <c r="R4519" s="25"/>
      <c r="S4519" s="25"/>
      <c r="T4519" s="671"/>
      <c r="U4519" s="730" t="str">
        <f t="shared" si="73"/>
        <v/>
      </c>
    </row>
    <row r="4520" spans="1:21" x14ac:dyDescent="0.25">
      <c r="A4520" s="36" t="str">
        <f>'0'!$A$4</f>
        <v>………………..</v>
      </c>
      <c r="B4520" s="37">
        <f>'0'!$A$2</f>
        <v>46112</v>
      </c>
      <c r="C4520" s="37" t="s">
        <v>1197</v>
      </c>
      <c r="D4520" s="195"/>
      <c r="E4520" s="23"/>
      <c r="F4520" s="14"/>
      <c r="G4520" s="22"/>
      <c r="H4520" s="656"/>
      <c r="I4520" s="656"/>
      <c r="J4520" s="656"/>
      <c r="K4520" s="25"/>
      <c r="L4520" s="25"/>
      <c r="M4520" s="25"/>
      <c r="N4520" s="25"/>
      <c r="O4520" s="25"/>
      <c r="P4520" s="25"/>
      <c r="Q4520" s="25"/>
      <c r="R4520" s="25"/>
      <c r="S4520" s="25"/>
      <c r="T4520" s="671"/>
      <c r="U4520" s="730" t="str">
        <f t="shared" si="73"/>
        <v/>
      </c>
    </row>
    <row r="4521" spans="1:21" x14ac:dyDescent="0.25">
      <c r="A4521" s="36" t="str">
        <f>'0'!$A$4</f>
        <v>………………..</v>
      </c>
      <c r="B4521" s="37">
        <f>'0'!$A$2</f>
        <v>46112</v>
      </c>
      <c r="C4521" s="37" t="s">
        <v>1197</v>
      </c>
      <c r="D4521" s="195"/>
      <c r="E4521" s="23"/>
      <c r="F4521" s="14"/>
      <c r="G4521" s="22"/>
      <c r="H4521" s="656"/>
      <c r="I4521" s="656"/>
      <c r="J4521" s="656"/>
      <c r="K4521" s="25"/>
      <c r="L4521" s="25"/>
      <c r="M4521" s="25"/>
      <c r="N4521" s="25"/>
      <c r="O4521" s="25"/>
      <c r="P4521" s="25"/>
      <c r="Q4521" s="25"/>
      <c r="R4521" s="25"/>
      <c r="S4521" s="25"/>
      <c r="T4521" s="671"/>
      <c r="U4521" s="730" t="str">
        <f t="shared" si="73"/>
        <v/>
      </c>
    </row>
    <row r="4522" spans="1:21" x14ac:dyDescent="0.25">
      <c r="A4522" s="36" t="str">
        <f>'0'!$A$4</f>
        <v>………………..</v>
      </c>
      <c r="B4522" s="37">
        <f>'0'!$A$2</f>
        <v>46112</v>
      </c>
      <c r="C4522" s="37" t="s">
        <v>1197</v>
      </c>
      <c r="D4522" s="195"/>
      <c r="E4522" s="23"/>
      <c r="F4522" s="14"/>
      <c r="G4522" s="22"/>
      <c r="H4522" s="656"/>
      <c r="I4522" s="656"/>
      <c r="J4522" s="656"/>
      <c r="K4522" s="25"/>
      <c r="L4522" s="25"/>
      <c r="M4522" s="25"/>
      <c r="N4522" s="25"/>
      <c r="O4522" s="25"/>
      <c r="P4522" s="25"/>
      <c r="Q4522" s="25"/>
      <c r="R4522" s="25"/>
      <c r="S4522" s="25"/>
      <c r="T4522" s="671"/>
      <c r="U4522" s="730" t="str">
        <f t="shared" si="73"/>
        <v/>
      </c>
    </row>
    <row r="4523" spans="1:21" x14ac:dyDescent="0.25">
      <c r="A4523" s="36" t="str">
        <f>'0'!$A$4</f>
        <v>………………..</v>
      </c>
      <c r="B4523" s="37">
        <f>'0'!$A$2</f>
        <v>46112</v>
      </c>
      <c r="C4523" s="37" t="s">
        <v>1197</v>
      </c>
      <c r="D4523" s="195"/>
      <c r="E4523" s="23"/>
      <c r="F4523" s="14"/>
      <c r="G4523" s="22"/>
      <c r="H4523" s="656"/>
      <c r="I4523" s="656"/>
      <c r="J4523" s="656"/>
      <c r="K4523" s="25"/>
      <c r="L4523" s="25"/>
      <c r="M4523" s="25"/>
      <c r="N4523" s="25"/>
      <c r="O4523" s="25"/>
      <c r="P4523" s="25"/>
      <c r="Q4523" s="25"/>
      <c r="R4523" s="25"/>
      <c r="S4523" s="25"/>
      <c r="T4523" s="671"/>
      <c r="U4523" s="730" t="str">
        <f t="shared" si="73"/>
        <v/>
      </c>
    </row>
    <row r="4524" spans="1:21" x14ac:dyDescent="0.25">
      <c r="A4524" s="36" t="str">
        <f>'0'!$A$4</f>
        <v>………………..</v>
      </c>
      <c r="B4524" s="37">
        <f>'0'!$A$2</f>
        <v>46112</v>
      </c>
      <c r="C4524" s="37" t="s">
        <v>1197</v>
      </c>
      <c r="D4524" s="195"/>
      <c r="E4524" s="23"/>
      <c r="F4524" s="14"/>
      <c r="G4524" s="22"/>
      <c r="H4524" s="656"/>
      <c r="I4524" s="656"/>
      <c r="J4524" s="656"/>
      <c r="K4524" s="25"/>
      <c r="L4524" s="25"/>
      <c r="M4524" s="25"/>
      <c r="N4524" s="25"/>
      <c r="O4524" s="25"/>
      <c r="P4524" s="25"/>
      <c r="Q4524" s="25"/>
      <c r="R4524" s="25"/>
      <c r="S4524" s="25"/>
      <c r="T4524" s="671"/>
      <c r="U4524" s="730" t="str">
        <f t="shared" si="73"/>
        <v/>
      </c>
    </row>
    <row r="4525" spans="1:21" x14ac:dyDescent="0.25">
      <c r="A4525" s="36" t="str">
        <f>'0'!$A$4</f>
        <v>………………..</v>
      </c>
      <c r="B4525" s="37">
        <f>'0'!$A$2</f>
        <v>46112</v>
      </c>
      <c r="C4525" s="37" t="s">
        <v>1197</v>
      </c>
      <c r="D4525" s="195"/>
      <c r="E4525" s="23"/>
      <c r="F4525" s="14"/>
      <c r="G4525" s="22"/>
      <c r="H4525" s="656"/>
      <c r="I4525" s="656"/>
      <c r="J4525" s="656"/>
      <c r="K4525" s="25"/>
      <c r="L4525" s="25"/>
      <c r="M4525" s="25"/>
      <c r="N4525" s="25"/>
      <c r="O4525" s="25"/>
      <c r="P4525" s="25"/>
      <c r="Q4525" s="25"/>
      <c r="R4525" s="25"/>
      <c r="S4525" s="25"/>
      <c r="T4525" s="671"/>
      <c r="U4525" s="730" t="str">
        <f t="shared" si="73"/>
        <v/>
      </c>
    </row>
    <row r="4526" spans="1:21" x14ac:dyDescent="0.25">
      <c r="A4526" s="36" t="str">
        <f>'0'!$A$4</f>
        <v>………………..</v>
      </c>
      <c r="B4526" s="37">
        <f>'0'!$A$2</f>
        <v>46112</v>
      </c>
      <c r="C4526" s="37" t="s">
        <v>1197</v>
      </c>
      <c r="D4526" s="195"/>
      <c r="E4526" s="23"/>
      <c r="F4526" s="14"/>
      <c r="G4526" s="22"/>
      <c r="H4526" s="656"/>
      <c r="I4526" s="656"/>
      <c r="J4526" s="656"/>
      <c r="K4526" s="25"/>
      <c r="L4526" s="25"/>
      <c r="M4526" s="25"/>
      <c r="N4526" s="25"/>
      <c r="O4526" s="25"/>
      <c r="P4526" s="25"/>
      <c r="Q4526" s="25"/>
      <c r="R4526" s="25"/>
      <c r="S4526" s="25"/>
      <c r="T4526" s="671"/>
      <c r="U4526" s="730" t="str">
        <f t="shared" si="73"/>
        <v/>
      </c>
    </row>
    <row r="4527" spans="1:21" x14ac:dyDescent="0.25">
      <c r="A4527" s="36" t="str">
        <f>'0'!$A$4</f>
        <v>………………..</v>
      </c>
      <c r="B4527" s="37">
        <f>'0'!$A$2</f>
        <v>46112</v>
      </c>
      <c r="C4527" s="37" t="s">
        <v>1197</v>
      </c>
      <c r="D4527" s="195"/>
      <c r="E4527" s="23"/>
      <c r="F4527" s="14"/>
      <c r="G4527" s="22"/>
      <c r="H4527" s="656"/>
      <c r="I4527" s="656"/>
      <c r="J4527" s="656"/>
      <c r="K4527" s="25"/>
      <c r="L4527" s="25"/>
      <c r="M4527" s="25"/>
      <c r="N4527" s="25"/>
      <c r="O4527" s="25"/>
      <c r="P4527" s="25"/>
      <c r="Q4527" s="25"/>
      <c r="R4527" s="25"/>
      <c r="S4527" s="25"/>
      <c r="T4527" s="671"/>
      <c r="U4527" s="730" t="str">
        <f t="shared" si="73"/>
        <v/>
      </c>
    </row>
    <row r="4528" spans="1:21" x14ac:dyDescent="0.25">
      <c r="A4528" s="36" t="str">
        <f>'0'!$A$4</f>
        <v>………………..</v>
      </c>
      <c r="B4528" s="37">
        <f>'0'!$A$2</f>
        <v>46112</v>
      </c>
      <c r="C4528" s="37" t="s">
        <v>1197</v>
      </c>
      <c r="D4528" s="195"/>
      <c r="E4528" s="23"/>
      <c r="F4528" s="14"/>
      <c r="G4528" s="22"/>
      <c r="H4528" s="656"/>
      <c r="I4528" s="656"/>
      <c r="J4528" s="656"/>
      <c r="K4528" s="25"/>
      <c r="L4528" s="25"/>
      <c r="M4528" s="25"/>
      <c r="N4528" s="25"/>
      <c r="O4528" s="25"/>
      <c r="P4528" s="25"/>
      <c r="Q4528" s="25"/>
      <c r="R4528" s="25"/>
      <c r="S4528" s="25"/>
      <c r="T4528" s="671"/>
      <c r="U4528" s="730" t="str">
        <f t="shared" si="73"/>
        <v/>
      </c>
    </row>
    <row r="4529" spans="1:21" x14ac:dyDescent="0.25">
      <c r="A4529" s="36" t="str">
        <f>'0'!$A$4</f>
        <v>………………..</v>
      </c>
      <c r="B4529" s="37">
        <f>'0'!$A$2</f>
        <v>46112</v>
      </c>
      <c r="C4529" s="37" t="s">
        <v>1197</v>
      </c>
      <c r="D4529" s="195"/>
      <c r="E4529" s="23"/>
      <c r="F4529" s="14"/>
      <c r="G4529" s="22"/>
      <c r="H4529" s="656"/>
      <c r="I4529" s="656"/>
      <c r="J4529" s="656"/>
      <c r="K4529" s="25"/>
      <c r="L4529" s="25"/>
      <c r="M4529" s="25"/>
      <c r="N4529" s="25"/>
      <c r="O4529" s="25"/>
      <c r="P4529" s="25"/>
      <c r="Q4529" s="25"/>
      <c r="R4529" s="25"/>
      <c r="S4529" s="25"/>
      <c r="T4529" s="671"/>
      <c r="U4529" s="730" t="str">
        <f t="shared" si="73"/>
        <v/>
      </c>
    </row>
    <row r="4530" spans="1:21" x14ac:dyDescent="0.25">
      <c r="A4530" s="36" t="str">
        <f>'0'!$A$4</f>
        <v>………………..</v>
      </c>
      <c r="B4530" s="37">
        <f>'0'!$A$2</f>
        <v>46112</v>
      </c>
      <c r="C4530" s="37" t="s">
        <v>1197</v>
      </c>
      <c r="D4530" s="195"/>
      <c r="E4530" s="23"/>
      <c r="F4530" s="14"/>
      <c r="G4530" s="22"/>
      <c r="H4530" s="656"/>
      <c r="I4530" s="656"/>
      <c r="J4530" s="656"/>
      <c r="K4530" s="25"/>
      <c r="L4530" s="25"/>
      <c r="M4530" s="25"/>
      <c r="N4530" s="25"/>
      <c r="O4530" s="25"/>
      <c r="P4530" s="25"/>
      <c r="Q4530" s="25"/>
      <c r="R4530" s="25"/>
      <c r="S4530" s="25"/>
      <c r="T4530" s="671"/>
      <c r="U4530" s="730" t="str">
        <f t="shared" si="73"/>
        <v/>
      </c>
    </row>
    <row r="4531" spans="1:21" x14ac:dyDescent="0.25">
      <c r="A4531" s="36" t="str">
        <f>'0'!$A$4</f>
        <v>………………..</v>
      </c>
      <c r="B4531" s="37">
        <f>'0'!$A$2</f>
        <v>46112</v>
      </c>
      <c r="C4531" s="37" t="s">
        <v>1197</v>
      </c>
      <c r="D4531" s="195"/>
      <c r="E4531" s="23"/>
      <c r="F4531" s="14"/>
      <c r="G4531" s="22"/>
      <c r="H4531" s="656"/>
      <c r="I4531" s="656"/>
      <c r="J4531" s="656"/>
      <c r="K4531" s="25"/>
      <c r="L4531" s="25"/>
      <c r="M4531" s="25"/>
      <c r="N4531" s="25"/>
      <c r="O4531" s="25"/>
      <c r="P4531" s="25"/>
      <c r="Q4531" s="25"/>
      <c r="R4531" s="25"/>
      <c r="S4531" s="25"/>
      <c r="T4531" s="671"/>
      <c r="U4531" s="730" t="str">
        <f t="shared" si="73"/>
        <v/>
      </c>
    </row>
    <row r="4532" spans="1:21" x14ac:dyDescent="0.25">
      <c r="A4532" s="36" t="str">
        <f>'0'!$A$4</f>
        <v>………………..</v>
      </c>
      <c r="B4532" s="37">
        <f>'0'!$A$2</f>
        <v>46112</v>
      </c>
      <c r="C4532" s="37" t="s">
        <v>1197</v>
      </c>
      <c r="D4532" s="195"/>
      <c r="E4532" s="23"/>
      <c r="F4532" s="14"/>
      <c r="G4532" s="22"/>
      <c r="H4532" s="656"/>
      <c r="I4532" s="656"/>
      <c r="J4532" s="656"/>
      <c r="K4532" s="25"/>
      <c r="L4532" s="25"/>
      <c r="M4532" s="25"/>
      <c r="N4532" s="25"/>
      <c r="O4532" s="25"/>
      <c r="P4532" s="25"/>
      <c r="Q4532" s="25"/>
      <c r="R4532" s="25"/>
      <c r="S4532" s="25"/>
      <c r="T4532" s="671"/>
      <c r="U4532" s="730" t="str">
        <f t="shared" si="73"/>
        <v/>
      </c>
    </row>
    <row r="4533" spans="1:21" x14ac:dyDescent="0.25">
      <c r="A4533" s="36" t="str">
        <f>'0'!$A$4</f>
        <v>………………..</v>
      </c>
      <c r="B4533" s="37">
        <f>'0'!$A$2</f>
        <v>46112</v>
      </c>
      <c r="C4533" s="37" t="s">
        <v>1197</v>
      </c>
      <c r="D4533" s="195"/>
      <c r="E4533" s="23"/>
      <c r="F4533" s="14"/>
      <c r="G4533" s="22"/>
      <c r="H4533" s="656"/>
      <c r="I4533" s="656"/>
      <c r="J4533" s="656"/>
      <c r="K4533" s="25"/>
      <c r="L4533" s="25"/>
      <c r="M4533" s="25"/>
      <c r="N4533" s="25"/>
      <c r="O4533" s="25"/>
      <c r="P4533" s="25"/>
      <c r="Q4533" s="25"/>
      <c r="R4533" s="25"/>
      <c r="S4533" s="25"/>
      <c r="T4533" s="671"/>
      <c r="U4533" s="730" t="str">
        <f t="shared" si="73"/>
        <v/>
      </c>
    </row>
    <row r="4534" spans="1:21" x14ac:dyDescent="0.25">
      <c r="A4534" s="36" t="str">
        <f>'0'!$A$4</f>
        <v>………………..</v>
      </c>
      <c r="B4534" s="37">
        <f>'0'!$A$2</f>
        <v>46112</v>
      </c>
      <c r="C4534" s="37" t="s">
        <v>1197</v>
      </c>
      <c r="D4534" s="195"/>
      <c r="E4534" s="23"/>
      <c r="F4534" s="14"/>
      <c r="G4534" s="22"/>
      <c r="H4534" s="656"/>
      <c r="I4534" s="656"/>
      <c r="J4534" s="656"/>
      <c r="K4534" s="25"/>
      <c r="L4534" s="25"/>
      <c r="M4534" s="25"/>
      <c r="N4534" s="25"/>
      <c r="O4534" s="25"/>
      <c r="P4534" s="25"/>
      <c r="Q4534" s="25"/>
      <c r="R4534" s="25"/>
      <c r="S4534" s="25"/>
      <c r="T4534" s="671"/>
      <c r="U4534" s="730" t="str">
        <f t="shared" si="73"/>
        <v/>
      </c>
    </row>
    <row r="4535" spans="1:21" x14ac:dyDescent="0.25">
      <c r="A4535" s="36" t="str">
        <f>'0'!$A$4</f>
        <v>………………..</v>
      </c>
      <c r="B4535" s="37">
        <f>'0'!$A$2</f>
        <v>46112</v>
      </c>
      <c r="C4535" s="37" t="s">
        <v>1197</v>
      </c>
      <c r="D4535" s="195"/>
      <c r="E4535" s="23"/>
      <c r="F4535" s="14"/>
      <c r="G4535" s="22"/>
      <c r="H4535" s="656"/>
      <c r="I4535" s="656"/>
      <c r="J4535" s="656"/>
      <c r="K4535" s="25"/>
      <c r="L4535" s="25"/>
      <c r="M4535" s="25"/>
      <c r="N4535" s="25"/>
      <c r="O4535" s="25"/>
      <c r="P4535" s="25"/>
      <c r="Q4535" s="25"/>
      <c r="R4535" s="25"/>
      <c r="S4535" s="25"/>
      <c r="T4535" s="671"/>
      <c r="U4535" s="730" t="str">
        <f t="shared" si="73"/>
        <v/>
      </c>
    </row>
    <row r="4536" spans="1:21" x14ac:dyDescent="0.25">
      <c r="A4536" s="36" t="str">
        <f>'0'!$A$4</f>
        <v>………………..</v>
      </c>
      <c r="B4536" s="37">
        <f>'0'!$A$2</f>
        <v>46112</v>
      </c>
      <c r="C4536" s="37" t="s">
        <v>1197</v>
      </c>
      <c r="D4536" s="195"/>
      <c r="E4536" s="23"/>
      <c r="F4536" s="14"/>
      <c r="G4536" s="22"/>
      <c r="H4536" s="656"/>
      <c r="I4536" s="656"/>
      <c r="J4536" s="656"/>
      <c r="K4536" s="25"/>
      <c r="L4536" s="25"/>
      <c r="M4536" s="25"/>
      <c r="N4536" s="25"/>
      <c r="O4536" s="25"/>
      <c r="P4536" s="25"/>
      <c r="Q4536" s="25"/>
      <c r="R4536" s="25"/>
      <c r="S4536" s="25"/>
      <c r="T4536" s="671"/>
      <c r="U4536" s="730" t="str">
        <f t="shared" si="73"/>
        <v/>
      </c>
    </row>
    <row r="4537" spans="1:21" x14ac:dyDescent="0.25">
      <c r="A4537" s="36" t="str">
        <f>'0'!$A$4</f>
        <v>………………..</v>
      </c>
      <c r="B4537" s="37">
        <f>'0'!$A$2</f>
        <v>46112</v>
      </c>
      <c r="C4537" s="37" t="s">
        <v>1197</v>
      </c>
      <c r="D4537" s="195"/>
      <c r="E4537" s="23"/>
      <c r="F4537" s="14"/>
      <c r="G4537" s="22"/>
      <c r="H4537" s="656"/>
      <c r="I4537" s="656"/>
      <c r="J4537" s="656"/>
      <c r="K4537" s="25"/>
      <c r="L4537" s="25"/>
      <c r="M4537" s="25"/>
      <c r="N4537" s="25"/>
      <c r="O4537" s="25"/>
      <c r="P4537" s="25"/>
      <c r="Q4537" s="25"/>
      <c r="R4537" s="25"/>
      <c r="S4537" s="25"/>
      <c r="T4537" s="671"/>
      <c r="U4537" s="730" t="str">
        <f t="shared" si="73"/>
        <v/>
      </c>
    </row>
    <row r="4538" spans="1:21" x14ac:dyDescent="0.25">
      <c r="A4538" s="36" t="str">
        <f>'0'!$A$4</f>
        <v>………………..</v>
      </c>
      <c r="B4538" s="37">
        <f>'0'!$A$2</f>
        <v>46112</v>
      </c>
      <c r="C4538" s="37" t="s">
        <v>1197</v>
      </c>
      <c r="D4538" s="195"/>
      <c r="E4538" s="23"/>
      <c r="F4538" s="14"/>
      <c r="G4538" s="22"/>
      <c r="H4538" s="656"/>
      <c r="I4538" s="656"/>
      <c r="J4538" s="656"/>
      <c r="K4538" s="25"/>
      <c r="L4538" s="25"/>
      <c r="M4538" s="25"/>
      <c r="N4538" s="25"/>
      <c r="O4538" s="25"/>
      <c r="P4538" s="25"/>
      <c r="Q4538" s="25"/>
      <c r="R4538" s="25"/>
      <c r="S4538" s="25"/>
      <c r="T4538" s="671"/>
      <c r="U4538" s="730" t="str">
        <f t="shared" si="73"/>
        <v/>
      </c>
    </row>
    <row r="4539" spans="1:21" x14ac:dyDescent="0.25">
      <c r="A4539" s="36" t="str">
        <f>'0'!$A$4</f>
        <v>………………..</v>
      </c>
      <c r="B4539" s="37">
        <f>'0'!$A$2</f>
        <v>46112</v>
      </c>
      <c r="C4539" s="37" t="s">
        <v>1197</v>
      </c>
      <c r="D4539" s="195"/>
      <c r="E4539" s="23"/>
      <c r="F4539" s="14"/>
      <c r="G4539" s="22"/>
      <c r="H4539" s="656"/>
      <c r="I4539" s="656"/>
      <c r="J4539" s="656"/>
      <c r="K4539" s="25"/>
      <c r="L4539" s="25"/>
      <c r="M4539" s="25"/>
      <c r="N4539" s="25"/>
      <c r="O4539" s="25"/>
      <c r="P4539" s="25"/>
      <c r="Q4539" s="25"/>
      <c r="R4539" s="25"/>
      <c r="S4539" s="25"/>
      <c r="T4539" s="671"/>
      <c r="U4539" s="730" t="str">
        <f t="shared" si="73"/>
        <v/>
      </c>
    </row>
    <row r="4540" spans="1:21" x14ac:dyDescent="0.25">
      <c r="A4540" s="36" t="str">
        <f>'0'!$A$4</f>
        <v>………………..</v>
      </c>
      <c r="B4540" s="37">
        <f>'0'!$A$2</f>
        <v>46112</v>
      </c>
      <c r="C4540" s="37" t="s">
        <v>1197</v>
      </c>
      <c r="D4540" s="195"/>
      <c r="E4540" s="23"/>
      <c r="F4540" s="14"/>
      <c r="G4540" s="22"/>
      <c r="H4540" s="656"/>
      <c r="I4540" s="656"/>
      <c r="J4540" s="656"/>
      <c r="K4540" s="25"/>
      <c r="L4540" s="25"/>
      <c r="M4540" s="25"/>
      <c r="N4540" s="25"/>
      <c r="O4540" s="25"/>
      <c r="P4540" s="25"/>
      <c r="Q4540" s="25"/>
      <c r="R4540" s="25"/>
      <c r="S4540" s="25"/>
      <c r="T4540" s="671"/>
      <c r="U4540" s="730" t="str">
        <f t="shared" si="73"/>
        <v/>
      </c>
    </row>
    <row r="4541" spans="1:21" x14ac:dyDescent="0.25">
      <c r="A4541" s="36" t="str">
        <f>'0'!$A$4</f>
        <v>………………..</v>
      </c>
      <c r="B4541" s="37">
        <f>'0'!$A$2</f>
        <v>46112</v>
      </c>
      <c r="C4541" s="37" t="s">
        <v>1197</v>
      </c>
      <c r="D4541" s="195"/>
      <c r="E4541" s="23"/>
      <c r="F4541" s="14"/>
      <c r="G4541" s="22"/>
      <c r="H4541" s="656"/>
      <c r="I4541" s="656"/>
      <c r="J4541" s="656"/>
      <c r="K4541" s="25"/>
      <c r="L4541" s="25"/>
      <c r="M4541" s="25"/>
      <c r="N4541" s="25"/>
      <c r="O4541" s="25"/>
      <c r="P4541" s="25"/>
      <c r="Q4541" s="25"/>
      <c r="R4541" s="25"/>
      <c r="S4541" s="25"/>
      <c r="T4541" s="671"/>
      <c r="U4541" s="730" t="str">
        <f t="shared" si="73"/>
        <v/>
      </c>
    </row>
    <row r="4542" spans="1:21" x14ac:dyDescent="0.25">
      <c r="A4542" s="36" t="str">
        <f>'0'!$A$4</f>
        <v>………………..</v>
      </c>
      <c r="B4542" s="37">
        <f>'0'!$A$2</f>
        <v>46112</v>
      </c>
      <c r="C4542" s="37" t="s">
        <v>1197</v>
      </c>
      <c r="D4542" s="195"/>
      <c r="E4542" s="23"/>
      <c r="F4542" s="14"/>
      <c r="G4542" s="22"/>
      <c r="H4542" s="656"/>
      <c r="I4542" s="656"/>
      <c r="J4542" s="656"/>
      <c r="K4542" s="25"/>
      <c r="L4542" s="25"/>
      <c r="M4542" s="25"/>
      <c r="N4542" s="25"/>
      <c r="O4542" s="25"/>
      <c r="P4542" s="25"/>
      <c r="Q4542" s="25"/>
      <c r="R4542" s="25"/>
      <c r="S4542" s="25"/>
      <c r="T4542" s="671"/>
      <c r="U4542" s="730" t="str">
        <f t="shared" si="73"/>
        <v/>
      </c>
    </row>
    <row r="4543" spans="1:21" x14ac:dyDescent="0.25">
      <c r="A4543" s="36" t="str">
        <f>'0'!$A$4</f>
        <v>………………..</v>
      </c>
      <c r="B4543" s="37">
        <f>'0'!$A$2</f>
        <v>46112</v>
      </c>
      <c r="C4543" s="37" t="s">
        <v>1197</v>
      </c>
      <c r="D4543" s="195"/>
      <c r="E4543" s="23"/>
      <c r="F4543" s="14"/>
      <c r="G4543" s="22"/>
      <c r="H4543" s="656"/>
      <c r="I4543" s="656"/>
      <c r="J4543" s="656"/>
      <c r="K4543" s="25"/>
      <c r="L4543" s="25"/>
      <c r="M4543" s="25"/>
      <c r="N4543" s="25"/>
      <c r="O4543" s="25"/>
      <c r="P4543" s="25"/>
      <c r="Q4543" s="25"/>
      <c r="R4543" s="25"/>
      <c r="S4543" s="25"/>
      <c r="T4543" s="671"/>
      <c r="U4543" s="730" t="str">
        <f t="shared" si="73"/>
        <v/>
      </c>
    </row>
    <row r="4544" spans="1:21" x14ac:dyDescent="0.25">
      <c r="A4544" s="36" t="str">
        <f>'0'!$A$4</f>
        <v>………………..</v>
      </c>
      <c r="B4544" s="37">
        <f>'0'!$A$2</f>
        <v>46112</v>
      </c>
      <c r="C4544" s="37" t="s">
        <v>1197</v>
      </c>
      <c r="D4544" s="195"/>
      <c r="E4544" s="23"/>
      <c r="F4544" s="14"/>
      <c r="G4544" s="22"/>
      <c r="H4544" s="656"/>
      <c r="I4544" s="656"/>
      <c r="J4544" s="656"/>
      <c r="K4544" s="25"/>
      <c r="L4544" s="25"/>
      <c r="M4544" s="25"/>
      <c r="N4544" s="25"/>
      <c r="O4544" s="25"/>
      <c r="P4544" s="25"/>
      <c r="Q4544" s="25"/>
      <c r="R4544" s="25"/>
      <c r="S4544" s="25"/>
      <c r="T4544" s="671"/>
      <c r="U4544" s="730" t="str">
        <f t="shared" si="73"/>
        <v/>
      </c>
    </row>
    <row r="4545" spans="1:21" x14ac:dyDescent="0.25">
      <c r="A4545" s="36" t="str">
        <f>'0'!$A$4</f>
        <v>………………..</v>
      </c>
      <c r="B4545" s="37">
        <f>'0'!$A$2</f>
        <v>46112</v>
      </c>
      <c r="C4545" s="37" t="s">
        <v>1197</v>
      </c>
      <c r="D4545" s="195"/>
      <c r="E4545" s="23"/>
      <c r="F4545" s="14"/>
      <c r="G4545" s="22"/>
      <c r="H4545" s="656"/>
      <c r="I4545" s="656"/>
      <c r="J4545" s="656"/>
      <c r="K4545" s="25"/>
      <c r="L4545" s="25"/>
      <c r="M4545" s="25"/>
      <c r="N4545" s="25"/>
      <c r="O4545" s="25"/>
      <c r="P4545" s="25"/>
      <c r="Q4545" s="25"/>
      <c r="R4545" s="25"/>
      <c r="S4545" s="25"/>
      <c r="T4545" s="671"/>
      <c r="U4545" s="730" t="str">
        <f t="shared" si="73"/>
        <v/>
      </c>
    </row>
    <row r="4546" spans="1:21" x14ac:dyDescent="0.25">
      <c r="A4546" s="36" t="str">
        <f>'0'!$A$4</f>
        <v>………………..</v>
      </c>
      <c r="B4546" s="37">
        <f>'0'!$A$2</f>
        <v>46112</v>
      </c>
      <c r="C4546" s="37" t="s">
        <v>1197</v>
      </c>
      <c r="D4546" s="195"/>
      <c r="E4546" s="23"/>
      <c r="F4546" s="14"/>
      <c r="G4546" s="22"/>
      <c r="H4546" s="656"/>
      <c r="I4546" s="656"/>
      <c r="J4546" s="656"/>
      <c r="K4546" s="25"/>
      <c r="L4546" s="25"/>
      <c r="M4546" s="25"/>
      <c r="N4546" s="25"/>
      <c r="O4546" s="25"/>
      <c r="P4546" s="25"/>
      <c r="Q4546" s="25"/>
      <c r="R4546" s="25"/>
      <c r="S4546" s="25"/>
      <c r="T4546" s="671"/>
      <c r="U4546" s="730" t="str">
        <f t="shared" si="73"/>
        <v/>
      </c>
    </row>
    <row r="4547" spans="1:21" x14ac:dyDescent="0.25">
      <c r="A4547" s="36" t="str">
        <f>'0'!$A$4</f>
        <v>………………..</v>
      </c>
      <c r="B4547" s="37">
        <f>'0'!$A$2</f>
        <v>46112</v>
      </c>
      <c r="C4547" s="37" t="s">
        <v>1197</v>
      </c>
      <c r="D4547" s="195"/>
      <c r="E4547" s="23"/>
      <c r="F4547" s="14"/>
      <c r="G4547" s="22"/>
      <c r="H4547" s="656"/>
      <c r="I4547" s="656"/>
      <c r="J4547" s="656"/>
      <c r="K4547" s="25"/>
      <c r="L4547" s="25"/>
      <c r="M4547" s="25"/>
      <c r="N4547" s="25"/>
      <c r="O4547" s="25"/>
      <c r="P4547" s="25"/>
      <c r="Q4547" s="25"/>
      <c r="R4547" s="25"/>
      <c r="S4547" s="25"/>
      <c r="T4547" s="671"/>
      <c r="U4547" s="730" t="str">
        <f t="shared" si="73"/>
        <v/>
      </c>
    </row>
    <row r="4548" spans="1:21" x14ac:dyDescent="0.25">
      <c r="A4548" s="36" t="str">
        <f>'0'!$A$4</f>
        <v>………………..</v>
      </c>
      <c r="B4548" s="37">
        <f>'0'!$A$2</f>
        <v>46112</v>
      </c>
      <c r="C4548" s="37" t="s">
        <v>1197</v>
      </c>
      <c r="D4548" s="195"/>
      <c r="E4548" s="23"/>
      <c r="F4548" s="14"/>
      <c r="G4548" s="22"/>
      <c r="H4548" s="656"/>
      <c r="I4548" s="656"/>
      <c r="J4548" s="656"/>
      <c r="K4548" s="25"/>
      <c r="L4548" s="25"/>
      <c r="M4548" s="25"/>
      <c r="N4548" s="25"/>
      <c r="O4548" s="25"/>
      <c r="P4548" s="25"/>
      <c r="Q4548" s="25"/>
      <c r="R4548" s="25"/>
      <c r="S4548" s="25"/>
      <c r="T4548" s="671"/>
      <c r="U4548" s="730" t="str">
        <f t="shared" si="73"/>
        <v/>
      </c>
    </row>
    <row r="4549" spans="1:21" x14ac:dyDescent="0.25">
      <c r="A4549" s="36" t="str">
        <f>'0'!$A$4</f>
        <v>………………..</v>
      </c>
      <c r="B4549" s="37">
        <f>'0'!$A$2</f>
        <v>46112</v>
      </c>
      <c r="C4549" s="37" t="s">
        <v>1197</v>
      </c>
      <c r="D4549" s="195"/>
      <c r="E4549" s="23"/>
      <c r="F4549" s="14"/>
      <c r="G4549" s="22"/>
      <c r="H4549" s="656"/>
      <c r="I4549" s="656"/>
      <c r="J4549" s="656"/>
      <c r="K4549" s="25"/>
      <c r="L4549" s="25"/>
      <c r="M4549" s="25"/>
      <c r="N4549" s="25"/>
      <c r="O4549" s="25"/>
      <c r="P4549" s="25"/>
      <c r="Q4549" s="25"/>
      <c r="R4549" s="25"/>
      <c r="S4549" s="25"/>
      <c r="T4549" s="671"/>
      <c r="U4549" s="730" t="str">
        <f t="shared" si="73"/>
        <v/>
      </c>
    </row>
    <row r="4550" spans="1:21" x14ac:dyDescent="0.25">
      <c r="A4550" s="36" t="str">
        <f>'0'!$A$4</f>
        <v>………………..</v>
      </c>
      <c r="B4550" s="37">
        <f>'0'!$A$2</f>
        <v>46112</v>
      </c>
      <c r="C4550" s="37" t="s">
        <v>1197</v>
      </c>
      <c r="D4550" s="195"/>
      <c r="E4550" s="23"/>
      <c r="F4550" s="14"/>
      <c r="G4550" s="22"/>
      <c r="H4550" s="656"/>
      <c r="I4550" s="656"/>
      <c r="J4550" s="656"/>
      <c r="K4550" s="25"/>
      <c r="L4550" s="25"/>
      <c r="M4550" s="25"/>
      <c r="N4550" s="25"/>
      <c r="O4550" s="25"/>
      <c r="P4550" s="25"/>
      <c r="Q4550" s="25"/>
      <c r="R4550" s="25"/>
      <c r="S4550" s="25"/>
      <c r="T4550" s="671"/>
      <c r="U4550" s="730" t="str">
        <f t="shared" si="73"/>
        <v/>
      </c>
    </row>
    <row r="4551" spans="1:21" x14ac:dyDescent="0.25">
      <c r="A4551" s="36" t="str">
        <f>'0'!$A$4</f>
        <v>………………..</v>
      </c>
      <c r="B4551" s="37">
        <f>'0'!$A$2</f>
        <v>46112</v>
      </c>
      <c r="C4551" s="37" t="s">
        <v>1197</v>
      </c>
      <c r="D4551" s="195"/>
      <c r="E4551" s="23"/>
      <c r="F4551" s="14"/>
      <c r="G4551" s="22"/>
      <c r="H4551" s="656"/>
      <c r="I4551" s="656"/>
      <c r="J4551" s="656"/>
      <c r="K4551" s="25"/>
      <c r="L4551" s="25"/>
      <c r="M4551" s="25"/>
      <c r="N4551" s="25"/>
      <c r="O4551" s="25"/>
      <c r="P4551" s="25"/>
      <c r="Q4551" s="25"/>
      <c r="R4551" s="25"/>
      <c r="S4551" s="25"/>
      <c r="T4551" s="671"/>
      <c r="U4551" s="730" t="str">
        <f t="shared" si="73"/>
        <v/>
      </c>
    </row>
    <row r="4552" spans="1:21" x14ac:dyDescent="0.25">
      <c r="A4552" s="36" t="str">
        <f>'0'!$A$4</f>
        <v>………………..</v>
      </c>
      <c r="B4552" s="37">
        <f>'0'!$A$2</f>
        <v>46112</v>
      </c>
      <c r="C4552" s="37" t="s">
        <v>1197</v>
      </c>
      <c r="D4552" s="195"/>
      <c r="E4552" s="23"/>
      <c r="F4552" s="14"/>
      <c r="G4552" s="22"/>
      <c r="H4552" s="656"/>
      <c r="I4552" s="656"/>
      <c r="J4552" s="656"/>
      <c r="K4552" s="25"/>
      <c r="L4552" s="25"/>
      <c r="M4552" s="25"/>
      <c r="N4552" s="25"/>
      <c r="O4552" s="25"/>
      <c r="P4552" s="25"/>
      <c r="Q4552" s="25"/>
      <c r="R4552" s="25"/>
      <c r="S4552" s="25"/>
      <c r="T4552" s="671"/>
      <c r="U4552" s="730" t="str">
        <f t="shared" si="73"/>
        <v/>
      </c>
    </row>
    <row r="4553" spans="1:21" x14ac:dyDescent="0.25">
      <c r="A4553" s="36" t="str">
        <f>'0'!$A$4</f>
        <v>………………..</v>
      </c>
      <c r="B4553" s="37">
        <f>'0'!$A$2</f>
        <v>46112</v>
      </c>
      <c r="C4553" s="37" t="s">
        <v>1197</v>
      </c>
      <c r="D4553" s="195"/>
      <c r="E4553" s="23"/>
      <c r="F4553" s="14"/>
      <c r="G4553" s="22"/>
      <c r="H4553" s="656"/>
      <c r="I4553" s="656"/>
      <c r="J4553" s="656"/>
      <c r="K4553" s="25"/>
      <c r="L4553" s="25"/>
      <c r="M4553" s="25"/>
      <c r="N4553" s="25"/>
      <c r="O4553" s="25"/>
      <c r="P4553" s="25"/>
      <c r="Q4553" s="25"/>
      <c r="R4553" s="25"/>
      <c r="S4553" s="25"/>
      <c r="T4553" s="671"/>
      <c r="U4553" s="730" t="str">
        <f t="shared" si="73"/>
        <v/>
      </c>
    </row>
    <row r="4554" spans="1:21" x14ac:dyDescent="0.25">
      <c r="A4554" s="36" t="str">
        <f>'0'!$A$4</f>
        <v>………………..</v>
      </c>
      <c r="B4554" s="37">
        <f>'0'!$A$2</f>
        <v>46112</v>
      </c>
      <c r="C4554" s="37" t="s">
        <v>1197</v>
      </c>
      <c r="D4554" s="195"/>
      <c r="E4554" s="23"/>
      <c r="F4554" s="14"/>
      <c r="G4554" s="22"/>
      <c r="H4554" s="656"/>
      <c r="I4554" s="656"/>
      <c r="J4554" s="656"/>
      <c r="K4554" s="25"/>
      <c r="L4554" s="25"/>
      <c r="M4554" s="25"/>
      <c r="N4554" s="25"/>
      <c r="O4554" s="25"/>
      <c r="P4554" s="25"/>
      <c r="Q4554" s="25"/>
      <c r="R4554" s="25"/>
      <c r="S4554" s="25"/>
      <c r="T4554" s="671"/>
      <c r="U4554" s="730" t="str">
        <f t="shared" si="73"/>
        <v/>
      </c>
    </row>
    <row r="4555" spans="1:21" x14ac:dyDescent="0.25">
      <c r="A4555" s="36" t="str">
        <f>'0'!$A$4</f>
        <v>………………..</v>
      </c>
      <c r="B4555" s="37">
        <f>'0'!$A$2</f>
        <v>46112</v>
      </c>
      <c r="C4555" s="37" t="s">
        <v>1197</v>
      </c>
      <c r="D4555" s="195"/>
      <c r="E4555" s="23"/>
      <c r="F4555" s="14"/>
      <c r="G4555" s="22"/>
      <c r="H4555" s="656"/>
      <c r="I4555" s="656"/>
      <c r="J4555" s="656"/>
      <c r="K4555" s="25"/>
      <c r="L4555" s="25"/>
      <c r="M4555" s="25"/>
      <c r="N4555" s="25"/>
      <c r="O4555" s="25"/>
      <c r="P4555" s="25"/>
      <c r="Q4555" s="25"/>
      <c r="R4555" s="25"/>
      <c r="S4555" s="25"/>
      <c r="T4555" s="671"/>
      <c r="U4555" s="730" t="str">
        <f t="shared" ref="U4555:U4618" si="74">IF(COUNTBLANK(D4555:S4555)=16,"",IF(D4555="999999999","",IF(ISNUMBER(VALUE(D4555)),IF(LEN(D4555)&lt;&gt;9,"Въведеното ЕИК е твърде късо или твърде дълго",IF(OR(MOD(MID(D4555,1,1)*1+MID(D4555,2,1)*2+MID(D4555,3,1)*3+MID(D4555,4,1)*4+MID(D4555,5,1)*5+MID(D4555,6,1)*6+MID(D4555,7,1)*7+MID(D4555,8,1)*8,11)-MID(D4555,9,1)=0,AND(MOD(MID(D4555,1,1)*3+MID(D4555,2,1)*4+MID(D4555,3,1)*5+MID(D4555,4,1)*6+MID(D4555,5,1)*7+MID(D4555,6,1)*8+MID(D4555,7,1)*9+MID(D4555,8,1)*10,11)=10,MID(D4555,9,1)*1=0),MOD(MID(D4555,1,1)*3+MID(D4555,2,1)*4+MID(D4555,3,1)*5+MID(D4555,4,1)*6+MID(D4555,5,1)*7+MID(D4555,6,1)*8+MID(D4555,7,1)*9+MID(D4555,8,1)*10,11)-MID(D4555,9,1)=0),"","Въведеното ЕИК е невалидно")),"Въведеното ЕИК съдържа непозволени символи")))</f>
        <v/>
      </c>
    </row>
    <row r="4556" spans="1:21" x14ac:dyDescent="0.25">
      <c r="A4556" s="36" t="str">
        <f>'0'!$A$4</f>
        <v>………………..</v>
      </c>
      <c r="B4556" s="37">
        <f>'0'!$A$2</f>
        <v>46112</v>
      </c>
      <c r="C4556" s="37" t="s">
        <v>1197</v>
      </c>
      <c r="D4556" s="195"/>
      <c r="E4556" s="23"/>
      <c r="F4556" s="14"/>
      <c r="G4556" s="22"/>
      <c r="H4556" s="656"/>
      <c r="I4556" s="656"/>
      <c r="J4556" s="656"/>
      <c r="K4556" s="25"/>
      <c r="L4556" s="25"/>
      <c r="M4556" s="25"/>
      <c r="N4556" s="25"/>
      <c r="O4556" s="25"/>
      <c r="P4556" s="25"/>
      <c r="Q4556" s="25"/>
      <c r="R4556" s="25"/>
      <c r="S4556" s="25"/>
      <c r="T4556" s="671"/>
      <c r="U4556" s="730" t="str">
        <f t="shared" si="74"/>
        <v/>
      </c>
    </row>
    <row r="4557" spans="1:21" x14ac:dyDescent="0.25">
      <c r="A4557" s="36" t="str">
        <f>'0'!$A$4</f>
        <v>………………..</v>
      </c>
      <c r="B4557" s="37">
        <f>'0'!$A$2</f>
        <v>46112</v>
      </c>
      <c r="C4557" s="37" t="s">
        <v>1197</v>
      </c>
      <c r="D4557" s="195"/>
      <c r="E4557" s="23"/>
      <c r="F4557" s="14"/>
      <c r="G4557" s="22"/>
      <c r="H4557" s="656"/>
      <c r="I4557" s="656"/>
      <c r="J4557" s="656"/>
      <c r="K4557" s="25"/>
      <c r="L4557" s="25"/>
      <c r="M4557" s="25"/>
      <c r="N4557" s="25"/>
      <c r="O4557" s="25"/>
      <c r="P4557" s="25"/>
      <c r="Q4557" s="25"/>
      <c r="R4557" s="25"/>
      <c r="S4557" s="25"/>
      <c r="T4557" s="671"/>
      <c r="U4557" s="730" t="str">
        <f t="shared" si="74"/>
        <v/>
      </c>
    </row>
    <row r="4558" spans="1:21" x14ac:dyDescent="0.25">
      <c r="A4558" s="36" t="str">
        <f>'0'!$A$4</f>
        <v>………………..</v>
      </c>
      <c r="B4558" s="37">
        <f>'0'!$A$2</f>
        <v>46112</v>
      </c>
      <c r="C4558" s="37" t="s">
        <v>1197</v>
      </c>
      <c r="D4558" s="195"/>
      <c r="E4558" s="23"/>
      <c r="F4558" s="14"/>
      <c r="G4558" s="22"/>
      <c r="H4558" s="656"/>
      <c r="I4558" s="656"/>
      <c r="J4558" s="656"/>
      <c r="K4558" s="25"/>
      <c r="L4558" s="25"/>
      <c r="M4558" s="25"/>
      <c r="N4558" s="25"/>
      <c r="O4558" s="25"/>
      <c r="P4558" s="25"/>
      <c r="Q4558" s="25"/>
      <c r="R4558" s="25"/>
      <c r="S4558" s="25"/>
      <c r="T4558" s="671"/>
      <c r="U4558" s="730" t="str">
        <f t="shared" si="74"/>
        <v/>
      </c>
    </row>
    <row r="4559" spans="1:21" x14ac:dyDescent="0.25">
      <c r="A4559" s="36" t="str">
        <f>'0'!$A$4</f>
        <v>………………..</v>
      </c>
      <c r="B4559" s="37">
        <f>'0'!$A$2</f>
        <v>46112</v>
      </c>
      <c r="C4559" s="37" t="s">
        <v>1197</v>
      </c>
      <c r="D4559" s="195"/>
      <c r="E4559" s="23"/>
      <c r="F4559" s="14"/>
      <c r="G4559" s="22"/>
      <c r="H4559" s="656"/>
      <c r="I4559" s="656"/>
      <c r="J4559" s="656"/>
      <c r="K4559" s="25"/>
      <c r="L4559" s="25"/>
      <c r="M4559" s="25"/>
      <c r="N4559" s="25"/>
      <c r="O4559" s="25"/>
      <c r="P4559" s="25"/>
      <c r="Q4559" s="25"/>
      <c r="R4559" s="25"/>
      <c r="S4559" s="25"/>
      <c r="T4559" s="671"/>
      <c r="U4559" s="730" t="str">
        <f t="shared" si="74"/>
        <v/>
      </c>
    </row>
    <row r="4560" spans="1:21" x14ac:dyDescent="0.25">
      <c r="A4560" s="36" t="str">
        <f>'0'!$A$4</f>
        <v>………………..</v>
      </c>
      <c r="B4560" s="37">
        <f>'0'!$A$2</f>
        <v>46112</v>
      </c>
      <c r="C4560" s="37" t="s">
        <v>1197</v>
      </c>
      <c r="D4560" s="195"/>
      <c r="E4560" s="23"/>
      <c r="F4560" s="14"/>
      <c r="G4560" s="22"/>
      <c r="H4560" s="656"/>
      <c r="I4560" s="656"/>
      <c r="J4560" s="656"/>
      <c r="K4560" s="25"/>
      <c r="L4560" s="25"/>
      <c r="M4560" s="25"/>
      <c r="N4560" s="25"/>
      <c r="O4560" s="25"/>
      <c r="P4560" s="25"/>
      <c r="Q4560" s="25"/>
      <c r="R4560" s="25"/>
      <c r="S4560" s="25"/>
      <c r="T4560" s="671"/>
      <c r="U4560" s="730" t="str">
        <f t="shared" si="74"/>
        <v/>
      </c>
    </row>
    <row r="4561" spans="1:21" x14ac:dyDescent="0.25">
      <c r="A4561" s="36" t="str">
        <f>'0'!$A$4</f>
        <v>………………..</v>
      </c>
      <c r="B4561" s="37">
        <f>'0'!$A$2</f>
        <v>46112</v>
      </c>
      <c r="C4561" s="37" t="s">
        <v>1197</v>
      </c>
      <c r="D4561" s="195"/>
      <c r="E4561" s="23"/>
      <c r="F4561" s="14"/>
      <c r="G4561" s="22"/>
      <c r="H4561" s="656"/>
      <c r="I4561" s="656"/>
      <c r="J4561" s="656"/>
      <c r="K4561" s="25"/>
      <c r="L4561" s="25"/>
      <c r="M4561" s="25"/>
      <c r="N4561" s="25"/>
      <c r="O4561" s="25"/>
      <c r="P4561" s="25"/>
      <c r="Q4561" s="25"/>
      <c r="R4561" s="25"/>
      <c r="S4561" s="25"/>
      <c r="T4561" s="671"/>
      <c r="U4561" s="730" t="str">
        <f t="shared" si="74"/>
        <v/>
      </c>
    </row>
    <row r="4562" spans="1:21" x14ac:dyDescent="0.25">
      <c r="A4562" s="36" t="str">
        <f>'0'!$A$4</f>
        <v>………………..</v>
      </c>
      <c r="B4562" s="37">
        <f>'0'!$A$2</f>
        <v>46112</v>
      </c>
      <c r="C4562" s="37" t="s">
        <v>1197</v>
      </c>
      <c r="D4562" s="195"/>
      <c r="E4562" s="23"/>
      <c r="F4562" s="14"/>
      <c r="G4562" s="22"/>
      <c r="H4562" s="656"/>
      <c r="I4562" s="656"/>
      <c r="J4562" s="656"/>
      <c r="K4562" s="25"/>
      <c r="L4562" s="25"/>
      <c r="M4562" s="25"/>
      <c r="N4562" s="25"/>
      <c r="O4562" s="25"/>
      <c r="P4562" s="25"/>
      <c r="Q4562" s="25"/>
      <c r="R4562" s="25"/>
      <c r="S4562" s="25"/>
      <c r="T4562" s="671"/>
      <c r="U4562" s="730" t="str">
        <f t="shared" si="74"/>
        <v/>
      </c>
    </row>
    <row r="4563" spans="1:21" x14ac:dyDescent="0.25">
      <c r="A4563" s="36" t="str">
        <f>'0'!$A$4</f>
        <v>………………..</v>
      </c>
      <c r="B4563" s="37">
        <f>'0'!$A$2</f>
        <v>46112</v>
      </c>
      <c r="C4563" s="37" t="s">
        <v>1197</v>
      </c>
      <c r="D4563" s="195"/>
      <c r="E4563" s="23"/>
      <c r="F4563" s="14"/>
      <c r="G4563" s="22"/>
      <c r="H4563" s="656"/>
      <c r="I4563" s="656"/>
      <c r="J4563" s="656"/>
      <c r="K4563" s="25"/>
      <c r="L4563" s="25"/>
      <c r="M4563" s="25"/>
      <c r="N4563" s="25"/>
      <c r="O4563" s="25"/>
      <c r="P4563" s="25"/>
      <c r="Q4563" s="25"/>
      <c r="R4563" s="25"/>
      <c r="S4563" s="25"/>
      <c r="T4563" s="671"/>
      <c r="U4563" s="730" t="str">
        <f t="shared" si="74"/>
        <v/>
      </c>
    </row>
    <row r="4564" spans="1:21" x14ac:dyDescent="0.25">
      <c r="A4564" s="36" t="str">
        <f>'0'!$A$4</f>
        <v>………………..</v>
      </c>
      <c r="B4564" s="37">
        <f>'0'!$A$2</f>
        <v>46112</v>
      </c>
      <c r="C4564" s="37" t="s">
        <v>1197</v>
      </c>
      <c r="D4564" s="195"/>
      <c r="E4564" s="23"/>
      <c r="F4564" s="14"/>
      <c r="G4564" s="22"/>
      <c r="H4564" s="656"/>
      <c r="I4564" s="656"/>
      <c r="J4564" s="656"/>
      <c r="K4564" s="25"/>
      <c r="L4564" s="25"/>
      <c r="M4564" s="25"/>
      <c r="N4564" s="25"/>
      <c r="O4564" s="25"/>
      <c r="P4564" s="25"/>
      <c r="Q4564" s="25"/>
      <c r="R4564" s="25"/>
      <c r="S4564" s="25"/>
      <c r="T4564" s="671"/>
      <c r="U4564" s="730" t="str">
        <f t="shared" si="74"/>
        <v/>
      </c>
    </row>
    <row r="4565" spans="1:21" x14ac:dyDescent="0.25">
      <c r="A4565" s="36" t="str">
        <f>'0'!$A$4</f>
        <v>………………..</v>
      </c>
      <c r="B4565" s="37">
        <f>'0'!$A$2</f>
        <v>46112</v>
      </c>
      <c r="C4565" s="37" t="s">
        <v>1197</v>
      </c>
      <c r="D4565" s="195"/>
      <c r="E4565" s="23"/>
      <c r="F4565" s="14"/>
      <c r="G4565" s="22"/>
      <c r="H4565" s="656"/>
      <c r="I4565" s="656"/>
      <c r="J4565" s="656"/>
      <c r="K4565" s="25"/>
      <c r="L4565" s="25"/>
      <c r="M4565" s="25"/>
      <c r="N4565" s="25"/>
      <c r="O4565" s="25"/>
      <c r="P4565" s="25"/>
      <c r="Q4565" s="25"/>
      <c r="R4565" s="25"/>
      <c r="S4565" s="25"/>
      <c r="T4565" s="671"/>
      <c r="U4565" s="730" t="str">
        <f t="shared" si="74"/>
        <v/>
      </c>
    </row>
    <row r="4566" spans="1:21" x14ac:dyDescent="0.25">
      <c r="A4566" s="36" t="str">
        <f>'0'!$A$4</f>
        <v>………………..</v>
      </c>
      <c r="B4566" s="37">
        <f>'0'!$A$2</f>
        <v>46112</v>
      </c>
      <c r="C4566" s="37" t="s">
        <v>1197</v>
      </c>
      <c r="D4566" s="195"/>
      <c r="E4566" s="23"/>
      <c r="F4566" s="14"/>
      <c r="G4566" s="22"/>
      <c r="H4566" s="656"/>
      <c r="I4566" s="656"/>
      <c r="J4566" s="656"/>
      <c r="K4566" s="25"/>
      <c r="L4566" s="25"/>
      <c r="M4566" s="25"/>
      <c r="N4566" s="25"/>
      <c r="O4566" s="25"/>
      <c r="P4566" s="25"/>
      <c r="Q4566" s="25"/>
      <c r="R4566" s="25"/>
      <c r="S4566" s="25"/>
      <c r="T4566" s="671"/>
      <c r="U4566" s="730" t="str">
        <f t="shared" si="74"/>
        <v/>
      </c>
    </row>
    <row r="4567" spans="1:21" x14ac:dyDescent="0.25">
      <c r="A4567" s="36" t="str">
        <f>'0'!$A$4</f>
        <v>………………..</v>
      </c>
      <c r="B4567" s="37">
        <f>'0'!$A$2</f>
        <v>46112</v>
      </c>
      <c r="C4567" s="37" t="s">
        <v>1197</v>
      </c>
      <c r="D4567" s="195"/>
      <c r="E4567" s="23"/>
      <c r="F4567" s="14"/>
      <c r="G4567" s="22"/>
      <c r="H4567" s="656"/>
      <c r="I4567" s="656"/>
      <c r="J4567" s="656"/>
      <c r="K4567" s="25"/>
      <c r="L4567" s="25"/>
      <c r="M4567" s="25"/>
      <c r="N4567" s="25"/>
      <c r="O4567" s="25"/>
      <c r="P4567" s="25"/>
      <c r="Q4567" s="25"/>
      <c r="R4567" s="25"/>
      <c r="S4567" s="25"/>
      <c r="T4567" s="671"/>
      <c r="U4567" s="730" t="str">
        <f t="shared" si="74"/>
        <v/>
      </c>
    </row>
    <row r="4568" spans="1:21" x14ac:dyDescent="0.25">
      <c r="A4568" s="36" t="str">
        <f>'0'!$A$4</f>
        <v>………………..</v>
      </c>
      <c r="B4568" s="37">
        <f>'0'!$A$2</f>
        <v>46112</v>
      </c>
      <c r="C4568" s="37" t="s">
        <v>1197</v>
      </c>
      <c r="D4568" s="195"/>
      <c r="E4568" s="23"/>
      <c r="F4568" s="14"/>
      <c r="G4568" s="22"/>
      <c r="H4568" s="656"/>
      <c r="I4568" s="656"/>
      <c r="J4568" s="656"/>
      <c r="K4568" s="25"/>
      <c r="L4568" s="25"/>
      <c r="M4568" s="25"/>
      <c r="N4568" s="25"/>
      <c r="O4568" s="25"/>
      <c r="P4568" s="25"/>
      <c r="Q4568" s="25"/>
      <c r="R4568" s="25"/>
      <c r="S4568" s="25"/>
      <c r="T4568" s="671"/>
      <c r="U4568" s="730" t="str">
        <f t="shared" si="74"/>
        <v/>
      </c>
    </row>
    <row r="4569" spans="1:21" x14ac:dyDescent="0.25">
      <c r="A4569" s="36" t="str">
        <f>'0'!$A$4</f>
        <v>………………..</v>
      </c>
      <c r="B4569" s="37">
        <f>'0'!$A$2</f>
        <v>46112</v>
      </c>
      <c r="C4569" s="37" t="s">
        <v>1197</v>
      </c>
      <c r="D4569" s="195"/>
      <c r="E4569" s="23"/>
      <c r="F4569" s="14"/>
      <c r="G4569" s="22"/>
      <c r="H4569" s="656"/>
      <c r="I4569" s="656"/>
      <c r="J4569" s="656"/>
      <c r="K4569" s="25"/>
      <c r="L4569" s="25"/>
      <c r="M4569" s="25"/>
      <c r="N4569" s="25"/>
      <c r="O4569" s="25"/>
      <c r="P4569" s="25"/>
      <c r="Q4569" s="25"/>
      <c r="R4569" s="25"/>
      <c r="S4569" s="25"/>
      <c r="T4569" s="671"/>
      <c r="U4569" s="730" t="str">
        <f t="shared" si="74"/>
        <v/>
      </c>
    </row>
    <row r="4570" spans="1:21" x14ac:dyDescent="0.25">
      <c r="A4570" s="36" t="str">
        <f>'0'!$A$4</f>
        <v>………………..</v>
      </c>
      <c r="B4570" s="37">
        <f>'0'!$A$2</f>
        <v>46112</v>
      </c>
      <c r="C4570" s="37" t="s">
        <v>1197</v>
      </c>
      <c r="D4570" s="195"/>
      <c r="E4570" s="23"/>
      <c r="F4570" s="14"/>
      <c r="G4570" s="22"/>
      <c r="H4570" s="656"/>
      <c r="I4570" s="656"/>
      <c r="J4570" s="656"/>
      <c r="K4570" s="25"/>
      <c r="L4570" s="25"/>
      <c r="M4570" s="25"/>
      <c r="N4570" s="25"/>
      <c r="O4570" s="25"/>
      <c r="P4570" s="25"/>
      <c r="Q4570" s="25"/>
      <c r="R4570" s="25"/>
      <c r="S4570" s="25"/>
      <c r="T4570" s="671"/>
      <c r="U4570" s="730" t="str">
        <f t="shared" si="74"/>
        <v/>
      </c>
    </row>
    <row r="4571" spans="1:21" x14ac:dyDescent="0.25">
      <c r="A4571" s="36" t="str">
        <f>'0'!$A$4</f>
        <v>………………..</v>
      </c>
      <c r="B4571" s="37">
        <f>'0'!$A$2</f>
        <v>46112</v>
      </c>
      <c r="C4571" s="37" t="s">
        <v>1197</v>
      </c>
      <c r="D4571" s="195"/>
      <c r="E4571" s="23"/>
      <c r="F4571" s="14"/>
      <c r="G4571" s="22"/>
      <c r="H4571" s="656"/>
      <c r="I4571" s="656"/>
      <c r="J4571" s="656"/>
      <c r="K4571" s="25"/>
      <c r="L4571" s="25"/>
      <c r="M4571" s="25"/>
      <c r="N4571" s="25"/>
      <c r="O4571" s="25"/>
      <c r="P4571" s="25"/>
      <c r="Q4571" s="25"/>
      <c r="R4571" s="25"/>
      <c r="S4571" s="25"/>
      <c r="T4571" s="671"/>
      <c r="U4571" s="730" t="str">
        <f t="shared" si="74"/>
        <v/>
      </c>
    </row>
    <row r="4572" spans="1:21" x14ac:dyDescent="0.25">
      <c r="A4572" s="36" t="str">
        <f>'0'!$A$4</f>
        <v>………………..</v>
      </c>
      <c r="B4572" s="37">
        <f>'0'!$A$2</f>
        <v>46112</v>
      </c>
      <c r="C4572" s="37" t="s">
        <v>1197</v>
      </c>
      <c r="D4572" s="195"/>
      <c r="E4572" s="23"/>
      <c r="F4572" s="14"/>
      <c r="G4572" s="22"/>
      <c r="H4572" s="656"/>
      <c r="I4572" s="656"/>
      <c r="J4572" s="656"/>
      <c r="K4572" s="25"/>
      <c r="L4572" s="25"/>
      <c r="M4572" s="25"/>
      <c r="N4572" s="25"/>
      <c r="O4572" s="25"/>
      <c r="P4572" s="25"/>
      <c r="Q4572" s="25"/>
      <c r="R4572" s="25"/>
      <c r="S4572" s="25"/>
      <c r="T4572" s="671"/>
      <c r="U4572" s="730" t="str">
        <f t="shared" si="74"/>
        <v/>
      </c>
    </row>
    <row r="4573" spans="1:21" x14ac:dyDescent="0.25">
      <c r="A4573" s="36" t="str">
        <f>'0'!$A$4</f>
        <v>………………..</v>
      </c>
      <c r="B4573" s="37">
        <f>'0'!$A$2</f>
        <v>46112</v>
      </c>
      <c r="C4573" s="37" t="s">
        <v>1197</v>
      </c>
      <c r="D4573" s="195"/>
      <c r="E4573" s="23"/>
      <c r="F4573" s="14"/>
      <c r="G4573" s="22"/>
      <c r="H4573" s="656"/>
      <c r="I4573" s="656"/>
      <c r="J4573" s="656"/>
      <c r="K4573" s="25"/>
      <c r="L4573" s="25"/>
      <c r="M4573" s="25"/>
      <c r="N4573" s="25"/>
      <c r="O4573" s="25"/>
      <c r="P4573" s="25"/>
      <c r="Q4573" s="25"/>
      <c r="R4573" s="25"/>
      <c r="S4573" s="25"/>
      <c r="T4573" s="671"/>
      <c r="U4573" s="730" t="str">
        <f t="shared" si="74"/>
        <v/>
      </c>
    </row>
    <row r="4574" spans="1:21" x14ac:dyDescent="0.25">
      <c r="A4574" s="36" t="str">
        <f>'0'!$A$4</f>
        <v>………………..</v>
      </c>
      <c r="B4574" s="37">
        <f>'0'!$A$2</f>
        <v>46112</v>
      </c>
      <c r="C4574" s="37" t="s">
        <v>1197</v>
      </c>
      <c r="D4574" s="195"/>
      <c r="E4574" s="23"/>
      <c r="F4574" s="14"/>
      <c r="G4574" s="22"/>
      <c r="H4574" s="656"/>
      <c r="I4574" s="656"/>
      <c r="J4574" s="656"/>
      <c r="K4574" s="25"/>
      <c r="L4574" s="25"/>
      <c r="M4574" s="25"/>
      <c r="N4574" s="25"/>
      <c r="O4574" s="25"/>
      <c r="P4574" s="25"/>
      <c r="Q4574" s="25"/>
      <c r="R4574" s="25"/>
      <c r="S4574" s="25"/>
      <c r="T4574" s="671"/>
      <c r="U4574" s="730" t="str">
        <f t="shared" si="74"/>
        <v/>
      </c>
    </row>
    <row r="4575" spans="1:21" x14ac:dyDescent="0.25">
      <c r="A4575" s="36" t="str">
        <f>'0'!$A$4</f>
        <v>………………..</v>
      </c>
      <c r="B4575" s="37">
        <f>'0'!$A$2</f>
        <v>46112</v>
      </c>
      <c r="C4575" s="37" t="s">
        <v>1197</v>
      </c>
      <c r="D4575" s="195"/>
      <c r="E4575" s="23"/>
      <c r="F4575" s="14"/>
      <c r="G4575" s="22"/>
      <c r="H4575" s="656"/>
      <c r="I4575" s="656"/>
      <c r="J4575" s="656"/>
      <c r="K4575" s="25"/>
      <c r="L4575" s="25"/>
      <c r="M4575" s="25"/>
      <c r="N4575" s="25"/>
      <c r="O4575" s="25"/>
      <c r="P4575" s="25"/>
      <c r="Q4575" s="25"/>
      <c r="R4575" s="25"/>
      <c r="S4575" s="25"/>
      <c r="T4575" s="671"/>
      <c r="U4575" s="730" t="str">
        <f t="shared" si="74"/>
        <v/>
      </c>
    </row>
    <row r="4576" spans="1:21" x14ac:dyDescent="0.25">
      <c r="A4576" s="36" t="str">
        <f>'0'!$A$4</f>
        <v>………………..</v>
      </c>
      <c r="B4576" s="37">
        <f>'0'!$A$2</f>
        <v>46112</v>
      </c>
      <c r="C4576" s="37" t="s">
        <v>1197</v>
      </c>
      <c r="D4576" s="195"/>
      <c r="E4576" s="23"/>
      <c r="F4576" s="14"/>
      <c r="G4576" s="22"/>
      <c r="H4576" s="656"/>
      <c r="I4576" s="656"/>
      <c r="J4576" s="656"/>
      <c r="K4576" s="25"/>
      <c r="L4576" s="25"/>
      <c r="M4576" s="25"/>
      <c r="N4576" s="25"/>
      <c r="O4576" s="25"/>
      <c r="P4576" s="25"/>
      <c r="Q4576" s="25"/>
      <c r="R4576" s="25"/>
      <c r="S4576" s="25"/>
      <c r="T4576" s="671"/>
      <c r="U4576" s="730" t="str">
        <f t="shared" si="74"/>
        <v/>
      </c>
    </row>
    <row r="4577" spans="1:21" x14ac:dyDescent="0.25">
      <c r="A4577" s="36" t="str">
        <f>'0'!$A$4</f>
        <v>………………..</v>
      </c>
      <c r="B4577" s="37">
        <f>'0'!$A$2</f>
        <v>46112</v>
      </c>
      <c r="C4577" s="37" t="s">
        <v>1197</v>
      </c>
      <c r="D4577" s="195"/>
      <c r="E4577" s="23"/>
      <c r="F4577" s="14"/>
      <c r="G4577" s="22"/>
      <c r="H4577" s="656"/>
      <c r="I4577" s="656"/>
      <c r="J4577" s="656"/>
      <c r="K4577" s="25"/>
      <c r="L4577" s="25"/>
      <c r="M4577" s="25"/>
      <c r="N4577" s="25"/>
      <c r="O4577" s="25"/>
      <c r="P4577" s="25"/>
      <c r="Q4577" s="25"/>
      <c r="R4577" s="25"/>
      <c r="S4577" s="25"/>
      <c r="T4577" s="671"/>
      <c r="U4577" s="730" t="str">
        <f t="shared" si="74"/>
        <v/>
      </c>
    </row>
    <row r="4578" spans="1:21" x14ac:dyDescent="0.25">
      <c r="A4578" s="36" t="str">
        <f>'0'!$A$4</f>
        <v>………………..</v>
      </c>
      <c r="B4578" s="37">
        <f>'0'!$A$2</f>
        <v>46112</v>
      </c>
      <c r="C4578" s="37" t="s">
        <v>1197</v>
      </c>
      <c r="D4578" s="195"/>
      <c r="E4578" s="23"/>
      <c r="F4578" s="14"/>
      <c r="G4578" s="22"/>
      <c r="H4578" s="656"/>
      <c r="I4578" s="656"/>
      <c r="J4578" s="656"/>
      <c r="K4578" s="25"/>
      <c r="L4578" s="25"/>
      <c r="M4578" s="25"/>
      <c r="N4578" s="25"/>
      <c r="O4578" s="25"/>
      <c r="P4578" s="25"/>
      <c r="Q4578" s="25"/>
      <c r="R4578" s="25"/>
      <c r="S4578" s="25"/>
      <c r="T4578" s="671"/>
      <c r="U4578" s="730" t="str">
        <f t="shared" si="74"/>
        <v/>
      </c>
    </row>
    <row r="4579" spans="1:21" x14ac:dyDescent="0.25">
      <c r="A4579" s="36" t="str">
        <f>'0'!$A$4</f>
        <v>………………..</v>
      </c>
      <c r="B4579" s="37">
        <f>'0'!$A$2</f>
        <v>46112</v>
      </c>
      <c r="C4579" s="37" t="s">
        <v>1197</v>
      </c>
      <c r="D4579" s="195"/>
      <c r="E4579" s="23"/>
      <c r="F4579" s="14"/>
      <c r="G4579" s="22"/>
      <c r="H4579" s="656"/>
      <c r="I4579" s="656"/>
      <c r="J4579" s="656"/>
      <c r="K4579" s="25"/>
      <c r="L4579" s="25"/>
      <c r="M4579" s="25"/>
      <c r="N4579" s="25"/>
      <c r="O4579" s="25"/>
      <c r="P4579" s="25"/>
      <c r="Q4579" s="25"/>
      <c r="R4579" s="25"/>
      <c r="S4579" s="25"/>
      <c r="T4579" s="671"/>
      <c r="U4579" s="730" t="str">
        <f t="shared" si="74"/>
        <v/>
      </c>
    </row>
    <row r="4580" spans="1:21" x14ac:dyDescent="0.25">
      <c r="A4580" s="36" t="str">
        <f>'0'!$A$4</f>
        <v>………………..</v>
      </c>
      <c r="B4580" s="37">
        <f>'0'!$A$2</f>
        <v>46112</v>
      </c>
      <c r="C4580" s="37" t="s">
        <v>1197</v>
      </c>
      <c r="D4580" s="195"/>
      <c r="E4580" s="23"/>
      <c r="F4580" s="14"/>
      <c r="G4580" s="22"/>
      <c r="H4580" s="656"/>
      <c r="I4580" s="656"/>
      <c r="J4580" s="656"/>
      <c r="K4580" s="25"/>
      <c r="L4580" s="25"/>
      <c r="M4580" s="25"/>
      <c r="N4580" s="25"/>
      <c r="O4580" s="25"/>
      <c r="P4580" s="25"/>
      <c r="Q4580" s="25"/>
      <c r="R4580" s="25"/>
      <c r="S4580" s="25"/>
      <c r="T4580" s="671"/>
      <c r="U4580" s="730" t="str">
        <f t="shared" si="74"/>
        <v/>
      </c>
    </row>
    <row r="4581" spans="1:21" x14ac:dyDescent="0.25">
      <c r="A4581" s="36" t="str">
        <f>'0'!$A$4</f>
        <v>………………..</v>
      </c>
      <c r="B4581" s="37">
        <f>'0'!$A$2</f>
        <v>46112</v>
      </c>
      <c r="C4581" s="37" t="s">
        <v>1197</v>
      </c>
      <c r="D4581" s="195"/>
      <c r="E4581" s="23"/>
      <c r="F4581" s="14"/>
      <c r="G4581" s="22"/>
      <c r="H4581" s="656"/>
      <c r="I4581" s="656"/>
      <c r="J4581" s="656"/>
      <c r="K4581" s="25"/>
      <c r="L4581" s="25"/>
      <c r="M4581" s="25"/>
      <c r="N4581" s="25"/>
      <c r="O4581" s="25"/>
      <c r="P4581" s="25"/>
      <c r="Q4581" s="25"/>
      <c r="R4581" s="25"/>
      <c r="S4581" s="25"/>
      <c r="T4581" s="671"/>
      <c r="U4581" s="730" t="str">
        <f t="shared" si="74"/>
        <v/>
      </c>
    </row>
    <row r="4582" spans="1:21" x14ac:dyDescent="0.25">
      <c r="A4582" s="36" t="str">
        <f>'0'!$A$4</f>
        <v>………………..</v>
      </c>
      <c r="B4582" s="37">
        <f>'0'!$A$2</f>
        <v>46112</v>
      </c>
      <c r="C4582" s="37" t="s">
        <v>1197</v>
      </c>
      <c r="D4582" s="195"/>
      <c r="E4582" s="23"/>
      <c r="F4582" s="14"/>
      <c r="G4582" s="22"/>
      <c r="H4582" s="656"/>
      <c r="I4582" s="656"/>
      <c r="J4582" s="656"/>
      <c r="K4582" s="25"/>
      <c r="L4582" s="25"/>
      <c r="M4582" s="25"/>
      <c r="N4582" s="25"/>
      <c r="O4582" s="25"/>
      <c r="P4582" s="25"/>
      <c r="Q4582" s="25"/>
      <c r="R4582" s="25"/>
      <c r="S4582" s="25"/>
      <c r="T4582" s="671"/>
      <c r="U4582" s="730" t="str">
        <f t="shared" si="74"/>
        <v/>
      </c>
    </row>
    <row r="4583" spans="1:21" x14ac:dyDescent="0.25">
      <c r="A4583" s="36" t="str">
        <f>'0'!$A$4</f>
        <v>………………..</v>
      </c>
      <c r="B4583" s="37">
        <f>'0'!$A$2</f>
        <v>46112</v>
      </c>
      <c r="C4583" s="37" t="s">
        <v>1197</v>
      </c>
      <c r="D4583" s="195"/>
      <c r="E4583" s="23"/>
      <c r="F4583" s="14"/>
      <c r="G4583" s="22"/>
      <c r="H4583" s="656"/>
      <c r="I4583" s="656"/>
      <c r="J4583" s="656"/>
      <c r="K4583" s="25"/>
      <c r="L4583" s="25"/>
      <c r="M4583" s="25"/>
      <c r="N4583" s="25"/>
      <c r="O4583" s="25"/>
      <c r="P4583" s="25"/>
      <c r="Q4583" s="25"/>
      <c r="R4583" s="25"/>
      <c r="S4583" s="25"/>
      <c r="T4583" s="671"/>
      <c r="U4583" s="730" t="str">
        <f t="shared" si="74"/>
        <v/>
      </c>
    </row>
    <row r="4584" spans="1:21" x14ac:dyDescent="0.25">
      <c r="A4584" s="36" t="str">
        <f>'0'!$A$4</f>
        <v>………………..</v>
      </c>
      <c r="B4584" s="37">
        <f>'0'!$A$2</f>
        <v>46112</v>
      </c>
      <c r="C4584" s="37" t="s">
        <v>1197</v>
      </c>
      <c r="D4584" s="195"/>
      <c r="E4584" s="23"/>
      <c r="F4584" s="14"/>
      <c r="G4584" s="22"/>
      <c r="H4584" s="656"/>
      <c r="I4584" s="656"/>
      <c r="J4584" s="656"/>
      <c r="K4584" s="25"/>
      <c r="L4584" s="25"/>
      <c r="M4584" s="25"/>
      <c r="N4584" s="25"/>
      <c r="O4584" s="25"/>
      <c r="P4584" s="25"/>
      <c r="Q4584" s="25"/>
      <c r="R4584" s="25"/>
      <c r="S4584" s="25"/>
      <c r="T4584" s="671"/>
      <c r="U4584" s="730" t="str">
        <f t="shared" si="74"/>
        <v/>
      </c>
    </row>
    <row r="4585" spans="1:21" x14ac:dyDescent="0.25">
      <c r="A4585" s="36" t="str">
        <f>'0'!$A$4</f>
        <v>………………..</v>
      </c>
      <c r="B4585" s="37">
        <f>'0'!$A$2</f>
        <v>46112</v>
      </c>
      <c r="C4585" s="37" t="s">
        <v>1197</v>
      </c>
      <c r="D4585" s="195"/>
      <c r="E4585" s="23"/>
      <c r="F4585" s="14"/>
      <c r="G4585" s="22"/>
      <c r="H4585" s="656"/>
      <c r="I4585" s="656"/>
      <c r="J4585" s="656"/>
      <c r="K4585" s="25"/>
      <c r="L4585" s="25"/>
      <c r="M4585" s="25"/>
      <c r="N4585" s="25"/>
      <c r="O4585" s="25"/>
      <c r="P4585" s="25"/>
      <c r="Q4585" s="25"/>
      <c r="R4585" s="25"/>
      <c r="S4585" s="25"/>
      <c r="T4585" s="671"/>
      <c r="U4585" s="730" t="str">
        <f t="shared" si="74"/>
        <v/>
      </c>
    </row>
    <row r="4586" spans="1:21" x14ac:dyDescent="0.25">
      <c r="A4586" s="36" t="str">
        <f>'0'!$A$4</f>
        <v>………………..</v>
      </c>
      <c r="B4586" s="37">
        <f>'0'!$A$2</f>
        <v>46112</v>
      </c>
      <c r="C4586" s="37" t="s">
        <v>1197</v>
      </c>
      <c r="D4586" s="195"/>
      <c r="E4586" s="23"/>
      <c r="F4586" s="14"/>
      <c r="G4586" s="22"/>
      <c r="H4586" s="656"/>
      <c r="I4586" s="656"/>
      <c r="J4586" s="656"/>
      <c r="K4586" s="25"/>
      <c r="L4586" s="25"/>
      <c r="M4586" s="25"/>
      <c r="N4586" s="25"/>
      <c r="O4586" s="25"/>
      <c r="P4586" s="25"/>
      <c r="Q4586" s="25"/>
      <c r="R4586" s="25"/>
      <c r="S4586" s="25"/>
      <c r="T4586" s="671"/>
      <c r="U4586" s="730" t="str">
        <f t="shared" si="74"/>
        <v/>
      </c>
    </row>
    <row r="4587" spans="1:21" x14ac:dyDescent="0.25">
      <c r="A4587" s="36" t="str">
        <f>'0'!$A$4</f>
        <v>………………..</v>
      </c>
      <c r="B4587" s="37">
        <f>'0'!$A$2</f>
        <v>46112</v>
      </c>
      <c r="C4587" s="37" t="s">
        <v>1197</v>
      </c>
      <c r="D4587" s="195"/>
      <c r="E4587" s="23"/>
      <c r="F4587" s="14"/>
      <c r="G4587" s="22"/>
      <c r="H4587" s="656"/>
      <c r="I4587" s="656"/>
      <c r="J4587" s="656"/>
      <c r="K4587" s="25"/>
      <c r="L4587" s="25"/>
      <c r="M4587" s="25"/>
      <c r="N4587" s="25"/>
      <c r="O4587" s="25"/>
      <c r="P4587" s="25"/>
      <c r="Q4587" s="25"/>
      <c r="R4587" s="25"/>
      <c r="S4587" s="25"/>
      <c r="T4587" s="671"/>
      <c r="U4587" s="730" t="str">
        <f t="shared" si="74"/>
        <v/>
      </c>
    </row>
    <row r="4588" spans="1:21" x14ac:dyDescent="0.25">
      <c r="A4588" s="36" t="str">
        <f>'0'!$A$4</f>
        <v>………………..</v>
      </c>
      <c r="B4588" s="37">
        <f>'0'!$A$2</f>
        <v>46112</v>
      </c>
      <c r="C4588" s="37" t="s">
        <v>1197</v>
      </c>
      <c r="D4588" s="195"/>
      <c r="E4588" s="23"/>
      <c r="F4588" s="14"/>
      <c r="G4588" s="22"/>
      <c r="H4588" s="656"/>
      <c r="I4588" s="656"/>
      <c r="J4588" s="656"/>
      <c r="K4588" s="25"/>
      <c r="L4588" s="25"/>
      <c r="M4588" s="25"/>
      <c r="N4588" s="25"/>
      <c r="O4588" s="25"/>
      <c r="P4588" s="25"/>
      <c r="Q4588" s="25"/>
      <c r="R4588" s="25"/>
      <c r="S4588" s="25"/>
      <c r="T4588" s="671"/>
      <c r="U4588" s="730" t="str">
        <f t="shared" si="74"/>
        <v/>
      </c>
    </row>
    <row r="4589" spans="1:21" x14ac:dyDescent="0.25">
      <c r="A4589" s="36" t="str">
        <f>'0'!$A$4</f>
        <v>………………..</v>
      </c>
      <c r="B4589" s="37">
        <f>'0'!$A$2</f>
        <v>46112</v>
      </c>
      <c r="C4589" s="37" t="s">
        <v>1197</v>
      </c>
      <c r="D4589" s="195"/>
      <c r="E4589" s="23"/>
      <c r="F4589" s="14"/>
      <c r="G4589" s="22"/>
      <c r="H4589" s="656"/>
      <c r="I4589" s="656"/>
      <c r="J4589" s="656"/>
      <c r="K4589" s="25"/>
      <c r="L4589" s="25"/>
      <c r="M4589" s="25"/>
      <c r="N4589" s="25"/>
      <c r="O4589" s="25"/>
      <c r="P4589" s="25"/>
      <c r="Q4589" s="25"/>
      <c r="R4589" s="25"/>
      <c r="S4589" s="25"/>
      <c r="T4589" s="671"/>
      <c r="U4589" s="730" t="str">
        <f t="shared" si="74"/>
        <v/>
      </c>
    </row>
    <row r="4590" spans="1:21" x14ac:dyDescent="0.25">
      <c r="A4590" s="36" t="str">
        <f>'0'!$A$4</f>
        <v>………………..</v>
      </c>
      <c r="B4590" s="37">
        <f>'0'!$A$2</f>
        <v>46112</v>
      </c>
      <c r="C4590" s="37" t="s">
        <v>1197</v>
      </c>
      <c r="D4590" s="195"/>
      <c r="E4590" s="23"/>
      <c r="F4590" s="14"/>
      <c r="G4590" s="22"/>
      <c r="H4590" s="656"/>
      <c r="I4590" s="656"/>
      <c r="J4590" s="656"/>
      <c r="K4590" s="25"/>
      <c r="L4590" s="25"/>
      <c r="M4590" s="25"/>
      <c r="N4590" s="25"/>
      <c r="O4590" s="25"/>
      <c r="P4590" s="25"/>
      <c r="Q4590" s="25"/>
      <c r="R4590" s="25"/>
      <c r="S4590" s="25"/>
      <c r="T4590" s="671"/>
      <c r="U4590" s="730" t="str">
        <f t="shared" si="74"/>
        <v/>
      </c>
    </row>
    <row r="4591" spans="1:21" x14ac:dyDescent="0.25">
      <c r="A4591" s="36" t="str">
        <f>'0'!$A$4</f>
        <v>………………..</v>
      </c>
      <c r="B4591" s="37">
        <f>'0'!$A$2</f>
        <v>46112</v>
      </c>
      <c r="C4591" s="37" t="s">
        <v>1197</v>
      </c>
      <c r="D4591" s="195"/>
      <c r="E4591" s="23"/>
      <c r="F4591" s="14"/>
      <c r="G4591" s="22"/>
      <c r="H4591" s="656"/>
      <c r="I4591" s="656"/>
      <c r="J4591" s="656"/>
      <c r="K4591" s="25"/>
      <c r="L4591" s="25"/>
      <c r="M4591" s="25"/>
      <c r="N4591" s="25"/>
      <c r="O4591" s="25"/>
      <c r="P4591" s="25"/>
      <c r="Q4591" s="25"/>
      <c r="R4591" s="25"/>
      <c r="S4591" s="25"/>
      <c r="T4591" s="671"/>
      <c r="U4591" s="730" t="str">
        <f t="shared" si="74"/>
        <v/>
      </c>
    </row>
    <row r="4592" spans="1:21" x14ac:dyDescent="0.25">
      <c r="A4592" s="36" t="str">
        <f>'0'!$A$4</f>
        <v>………………..</v>
      </c>
      <c r="B4592" s="37">
        <f>'0'!$A$2</f>
        <v>46112</v>
      </c>
      <c r="C4592" s="37" t="s">
        <v>1197</v>
      </c>
      <c r="D4592" s="195"/>
      <c r="E4592" s="23"/>
      <c r="F4592" s="14"/>
      <c r="G4592" s="22"/>
      <c r="H4592" s="656"/>
      <c r="I4592" s="656"/>
      <c r="J4592" s="656"/>
      <c r="K4592" s="25"/>
      <c r="L4592" s="25"/>
      <c r="M4592" s="25"/>
      <c r="N4592" s="25"/>
      <c r="O4592" s="25"/>
      <c r="P4592" s="25"/>
      <c r="Q4592" s="25"/>
      <c r="R4592" s="25"/>
      <c r="S4592" s="25"/>
      <c r="T4592" s="671"/>
      <c r="U4592" s="730" t="str">
        <f t="shared" si="74"/>
        <v/>
      </c>
    </row>
    <row r="4593" spans="1:21" x14ac:dyDescent="0.25">
      <c r="A4593" s="36" t="str">
        <f>'0'!$A$4</f>
        <v>………………..</v>
      </c>
      <c r="B4593" s="37">
        <f>'0'!$A$2</f>
        <v>46112</v>
      </c>
      <c r="C4593" s="37" t="s">
        <v>1197</v>
      </c>
      <c r="D4593" s="195"/>
      <c r="E4593" s="23"/>
      <c r="F4593" s="14"/>
      <c r="G4593" s="22"/>
      <c r="H4593" s="656"/>
      <c r="I4593" s="656"/>
      <c r="J4593" s="656"/>
      <c r="K4593" s="25"/>
      <c r="L4593" s="25"/>
      <c r="M4593" s="25"/>
      <c r="N4593" s="25"/>
      <c r="O4593" s="25"/>
      <c r="P4593" s="25"/>
      <c r="Q4593" s="25"/>
      <c r="R4593" s="25"/>
      <c r="S4593" s="25"/>
      <c r="T4593" s="671"/>
      <c r="U4593" s="730" t="str">
        <f t="shared" si="74"/>
        <v/>
      </c>
    </row>
    <row r="4594" spans="1:21" x14ac:dyDescent="0.25">
      <c r="A4594" s="36" t="str">
        <f>'0'!$A$4</f>
        <v>………………..</v>
      </c>
      <c r="B4594" s="37">
        <f>'0'!$A$2</f>
        <v>46112</v>
      </c>
      <c r="C4594" s="37" t="s">
        <v>1197</v>
      </c>
      <c r="D4594" s="195"/>
      <c r="E4594" s="23"/>
      <c r="F4594" s="14"/>
      <c r="G4594" s="22"/>
      <c r="H4594" s="656"/>
      <c r="I4594" s="656"/>
      <c r="J4594" s="656"/>
      <c r="K4594" s="25"/>
      <c r="L4594" s="25"/>
      <c r="M4594" s="25"/>
      <c r="N4594" s="25"/>
      <c r="O4594" s="25"/>
      <c r="P4594" s="25"/>
      <c r="Q4594" s="25"/>
      <c r="R4594" s="25"/>
      <c r="S4594" s="25"/>
      <c r="T4594" s="671"/>
      <c r="U4594" s="730" t="str">
        <f t="shared" si="74"/>
        <v/>
      </c>
    </row>
    <row r="4595" spans="1:21" x14ac:dyDescent="0.25">
      <c r="A4595" s="36" t="str">
        <f>'0'!$A$4</f>
        <v>………………..</v>
      </c>
      <c r="B4595" s="37">
        <f>'0'!$A$2</f>
        <v>46112</v>
      </c>
      <c r="C4595" s="37" t="s">
        <v>1197</v>
      </c>
      <c r="D4595" s="195"/>
      <c r="E4595" s="23"/>
      <c r="F4595" s="14"/>
      <c r="G4595" s="22"/>
      <c r="H4595" s="656"/>
      <c r="I4595" s="656"/>
      <c r="J4595" s="656"/>
      <c r="K4595" s="25"/>
      <c r="L4595" s="25"/>
      <c r="M4595" s="25"/>
      <c r="N4595" s="25"/>
      <c r="O4595" s="25"/>
      <c r="P4595" s="25"/>
      <c r="Q4595" s="25"/>
      <c r="R4595" s="25"/>
      <c r="S4595" s="25"/>
      <c r="T4595" s="671"/>
      <c r="U4595" s="730" t="str">
        <f t="shared" si="74"/>
        <v/>
      </c>
    </row>
    <row r="4596" spans="1:21" x14ac:dyDescent="0.25">
      <c r="A4596" s="36" t="str">
        <f>'0'!$A$4</f>
        <v>………………..</v>
      </c>
      <c r="B4596" s="37">
        <f>'0'!$A$2</f>
        <v>46112</v>
      </c>
      <c r="C4596" s="37" t="s">
        <v>1197</v>
      </c>
      <c r="D4596" s="195"/>
      <c r="E4596" s="23"/>
      <c r="F4596" s="14"/>
      <c r="G4596" s="22"/>
      <c r="H4596" s="656"/>
      <c r="I4596" s="656"/>
      <c r="J4596" s="656"/>
      <c r="K4596" s="25"/>
      <c r="L4596" s="25"/>
      <c r="M4596" s="25"/>
      <c r="N4596" s="25"/>
      <c r="O4596" s="25"/>
      <c r="P4596" s="25"/>
      <c r="Q4596" s="25"/>
      <c r="R4596" s="25"/>
      <c r="S4596" s="25"/>
      <c r="T4596" s="671"/>
      <c r="U4596" s="730" t="str">
        <f t="shared" si="74"/>
        <v/>
      </c>
    </row>
    <row r="4597" spans="1:21" x14ac:dyDescent="0.25">
      <c r="A4597" s="36" t="str">
        <f>'0'!$A$4</f>
        <v>………………..</v>
      </c>
      <c r="B4597" s="37">
        <f>'0'!$A$2</f>
        <v>46112</v>
      </c>
      <c r="C4597" s="37" t="s">
        <v>1197</v>
      </c>
      <c r="D4597" s="195"/>
      <c r="E4597" s="23"/>
      <c r="F4597" s="14"/>
      <c r="G4597" s="22"/>
      <c r="H4597" s="656"/>
      <c r="I4597" s="656"/>
      <c r="J4597" s="656"/>
      <c r="K4597" s="25"/>
      <c r="L4597" s="25"/>
      <c r="M4597" s="25"/>
      <c r="N4597" s="25"/>
      <c r="O4597" s="25"/>
      <c r="P4597" s="25"/>
      <c r="Q4597" s="25"/>
      <c r="R4597" s="25"/>
      <c r="S4597" s="25"/>
      <c r="T4597" s="671"/>
      <c r="U4597" s="730" t="str">
        <f t="shared" si="74"/>
        <v/>
      </c>
    </row>
    <row r="4598" spans="1:21" x14ac:dyDescent="0.25">
      <c r="A4598" s="36" t="str">
        <f>'0'!$A$4</f>
        <v>………………..</v>
      </c>
      <c r="B4598" s="37">
        <f>'0'!$A$2</f>
        <v>46112</v>
      </c>
      <c r="C4598" s="37" t="s">
        <v>1197</v>
      </c>
      <c r="D4598" s="195"/>
      <c r="E4598" s="23"/>
      <c r="F4598" s="14"/>
      <c r="G4598" s="22"/>
      <c r="H4598" s="656"/>
      <c r="I4598" s="656"/>
      <c r="J4598" s="656"/>
      <c r="K4598" s="25"/>
      <c r="L4598" s="25"/>
      <c r="M4598" s="25"/>
      <c r="N4598" s="25"/>
      <c r="O4598" s="25"/>
      <c r="P4598" s="25"/>
      <c r="Q4598" s="25"/>
      <c r="R4598" s="25"/>
      <c r="S4598" s="25"/>
      <c r="T4598" s="671"/>
      <c r="U4598" s="730" t="str">
        <f t="shared" si="74"/>
        <v/>
      </c>
    </row>
    <row r="4599" spans="1:21" x14ac:dyDescent="0.25">
      <c r="A4599" s="36" t="str">
        <f>'0'!$A$4</f>
        <v>………………..</v>
      </c>
      <c r="B4599" s="37">
        <f>'0'!$A$2</f>
        <v>46112</v>
      </c>
      <c r="C4599" s="37" t="s">
        <v>1197</v>
      </c>
      <c r="D4599" s="195"/>
      <c r="E4599" s="23"/>
      <c r="F4599" s="14"/>
      <c r="G4599" s="22"/>
      <c r="H4599" s="656"/>
      <c r="I4599" s="656"/>
      <c r="J4599" s="656"/>
      <c r="K4599" s="25"/>
      <c r="L4599" s="25"/>
      <c r="M4599" s="25"/>
      <c r="N4599" s="25"/>
      <c r="O4599" s="25"/>
      <c r="P4599" s="25"/>
      <c r="Q4599" s="25"/>
      <c r="R4599" s="25"/>
      <c r="S4599" s="25"/>
      <c r="T4599" s="671"/>
      <c r="U4599" s="730" t="str">
        <f t="shared" si="74"/>
        <v/>
      </c>
    </row>
    <row r="4600" spans="1:21" x14ac:dyDescent="0.25">
      <c r="A4600" s="36" t="str">
        <f>'0'!$A$4</f>
        <v>………………..</v>
      </c>
      <c r="B4600" s="37">
        <f>'0'!$A$2</f>
        <v>46112</v>
      </c>
      <c r="C4600" s="37" t="s">
        <v>1197</v>
      </c>
      <c r="D4600" s="195"/>
      <c r="E4600" s="23"/>
      <c r="F4600" s="14"/>
      <c r="G4600" s="22"/>
      <c r="H4600" s="656"/>
      <c r="I4600" s="656"/>
      <c r="J4600" s="656"/>
      <c r="K4600" s="25"/>
      <c r="L4600" s="25"/>
      <c r="M4600" s="25"/>
      <c r="N4600" s="25"/>
      <c r="O4600" s="25"/>
      <c r="P4600" s="25"/>
      <c r="Q4600" s="25"/>
      <c r="R4600" s="25"/>
      <c r="S4600" s="25"/>
      <c r="T4600" s="671"/>
      <c r="U4600" s="730" t="str">
        <f t="shared" si="74"/>
        <v/>
      </c>
    </row>
    <row r="4601" spans="1:21" x14ac:dyDescent="0.25">
      <c r="A4601" s="36" t="str">
        <f>'0'!$A$4</f>
        <v>………………..</v>
      </c>
      <c r="B4601" s="37">
        <f>'0'!$A$2</f>
        <v>46112</v>
      </c>
      <c r="C4601" s="37" t="s">
        <v>1197</v>
      </c>
      <c r="D4601" s="195"/>
      <c r="E4601" s="23"/>
      <c r="F4601" s="14"/>
      <c r="G4601" s="22"/>
      <c r="H4601" s="656"/>
      <c r="I4601" s="656"/>
      <c r="J4601" s="656"/>
      <c r="K4601" s="25"/>
      <c r="L4601" s="25"/>
      <c r="M4601" s="25"/>
      <c r="N4601" s="25"/>
      <c r="O4601" s="25"/>
      <c r="P4601" s="25"/>
      <c r="Q4601" s="25"/>
      <c r="R4601" s="25"/>
      <c r="S4601" s="25"/>
      <c r="T4601" s="671"/>
      <c r="U4601" s="730" t="str">
        <f t="shared" si="74"/>
        <v/>
      </c>
    </row>
    <row r="4602" spans="1:21" x14ac:dyDescent="0.25">
      <c r="A4602" s="36" t="str">
        <f>'0'!$A$4</f>
        <v>………………..</v>
      </c>
      <c r="B4602" s="37">
        <f>'0'!$A$2</f>
        <v>46112</v>
      </c>
      <c r="C4602" s="37" t="s">
        <v>1197</v>
      </c>
      <c r="D4602" s="195"/>
      <c r="E4602" s="23"/>
      <c r="F4602" s="14"/>
      <c r="G4602" s="22"/>
      <c r="H4602" s="656"/>
      <c r="I4602" s="656"/>
      <c r="J4602" s="656"/>
      <c r="K4602" s="25"/>
      <c r="L4602" s="25"/>
      <c r="M4602" s="25"/>
      <c r="N4602" s="25"/>
      <c r="O4602" s="25"/>
      <c r="P4602" s="25"/>
      <c r="Q4602" s="25"/>
      <c r="R4602" s="25"/>
      <c r="S4602" s="25"/>
      <c r="T4602" s="671"/>
      <c r="U4602" s="730" t="str">
        <f t="shared" si="74"/>
        <v/>
      </c>
    </row>
    <row r="4603" spans="1:21" x14ac:dyDescent="0.25">
      <c r="A4603" s="36" t="str">
        <f>'0'!$A$4</f>
        <v>………………..</v>
      </c>
      <c r="B4603" s="37">
        <f>'0'!$A$2</f>
        <v>46112</v>
      </c>
      <c r="C4603" s="37" t="s">
        <v>1197</v>
      </c>
      <c r="D4603" s="195"/>
      <c r="E4603" s="23"/>
      <c r="F4603" s="14"/>
      <c r="G4603" s="22"/>
      <c r="H4603" s="656"/>
      <c r="I4603" s="656"/>
      <c r="J4603" s="656"/>
      <c r="K4603" s="25"/>
      <c r="L4603" s="25"/>
      <c r="M4603" s="25"/>
      <c r="N4603" s="25"/>
      <c r="O4603" s="25"/>
      <c r="P4603" s="25"/>
      <c r="Q4603" s="25"/>
      <c r="R4603" s="25"/>
      <c r="S4603" s="25"/>
      <c r="T4603" s="671"/>
      <c r="U4603" s="730" t="str">
        <f t="shared" si="74"/>
        <v/>
      </c>
    </row>
    <row r="4604" spans="1:21" x14ac:dyDescent="0.25">
      <c r="A4604" s="36" t="str">
        <f>'0'!$A$4</f>
        <v>………………..</v>
      </c>
      <c r="B4604" s="37">
        <f>'0'!$A$2</f>
        <v>46112</v>
      </c>
      <c r="C4604" s="37" t="s">
        <v>1197</v>
      </c>
      <c r="D4604" s="195"/>
      <c r="E4604" s="23"/>
      <c r="F4604" s="14"/>
      <c r="G4604" s="22"/>
      <c r="H4604" s="656"/>
      <c r="I4604" s="656"/>
      <c r="J4604" s="656"/>
      <c r="K4604" s="25"/>
      <c r="L4604" s="25"/>
      <c r="M4604" s="25"/>
      <c r="N4604" s="25"/>
      <c r="O4604" s="25"/>
      <c r="P4604" s="25"/>
      <c r="Q4604" s="25"/>
      <c r="R4604" s="25"/>
      <c r="S4604" s="25"/>
      <c r="T4604" s="671"/>
      <c r="U4604" s="730" t="str">
        <f t="shared" si="74"/>
        <v/>
      </c>
    </row>
    <row r="4605" spans="1:21" x14ac:dyDescent="0.25">
      <c r="A4605" s="36" t="str">
        <f>'0'!$A$4</f>
        <v>………………..</v>
      </c>
      <c r="B4605" s="37">
        <f>'0'!$A$2</f>
        <v>46112</v>
      </c>
      <c r="C4605" s="37" t="s">
        <v>1197</v>
      </c>
      <c r="D4605" s="195"/>
      <c r="E4605" s="23"/>
      <c r="F4605" s="14"/>
      <c r="G4605" s="22"/>
      <c r="H4605" s="656"/>
      <c r="I4605" s="656"/>
      <c r="J4605" s="656"/>
      <c r="K4605" s="25"/>
      <c r="L4605" s="25"/>
      <c r="M4605" s="25"/>
      <c r="N4605" s="25"/>
      <c r="O4605" s="25"/>
      <c r="P4605" s="25"/>
      <c r="Q4605" s="25"/>
      <c r="R4605" s="25"/>
      <c r="S4605" s="25"/>
      <c r="T4605" s="671"/>
      <c r="U4605" s="730" t="str">
        <f t="shared" si="74"/>
        <v/>
      </c>
    </row>
    <row r="4606" spans="1:21" x14ac:dyDescent="0.25">
      <c r="A4606" s="36" t="str">
        <f>'0'!$A$4</f>
        <v>………………..</v>
      </c>
      <c r="B4606" s="37">
        <f>'0'!$A$2</f>
        <v>46112</v>
      </c>
      <c r="C4606" s="37" t="s">
        <v>1197</v>
      </c>
      <c r="D4606" s="195"/>
      <c r="E4606" s="23"/>
      <c r="F4606" s="14"/>
      <c r="G4606" s="22"/>
      <c r="H4606" s="656"/>
      <c r="I4606" s="656"/>
      <c r="J4606" s="656"/>
      <c r="K4606" s="25"/>
      <c r="L4606" s="25"/>
      <c r="M4606" s="25"/>
      <c r="N4606" s="25"/>
      <c r="O4606" s="25"/>
      <c r="P4606" s="25"/>
      <c r="Q4606" s="25"/>
      <c r="R4606" s="25"/>
      <c r="S4606" s="25"/>
      <c r="T4606" s="671"/>
      <c r="U4606" s="730" t="str">
        <f t="shared" si="74"/>
        <v/>
      </c>
    </row>
    <row r="4607" spans="1:21" x14ac:dyDescent="0.25">
      <c r="A4607" s="36" t="str">
        <f>'0'!$A$4</f>
        <v>………………..</v>
      </c>
      <c r="B4607" s="37">
        <f>'0'!$A$2</f>
        <v>46112</v>
      </c>
      <c r="C4607" s="37" t="s">
        <v>1197</v>
      </c>
      <c r="D4607" s="195"/>
      <c r="E4607" s="23"/>
      <c r="F4607" s="14"/>
      <c r="G4607" s="22"/>
      <c r="H4607" s="656"/>
      <c r="I4607" s="656"/>
      <c r="J4607" s="656"/>
      <c r="K4607" s="25"/>
      <c r="L4607" s="25"/>
      <c r="M4607" s="25"/>
      <c r="N4607" s="25"/>
      <c r="O4607" s="25"/>
      <c r="P4607" s="25"/>
      <c r="Q4607" s="25"/>
      <c r="R4607" s="25"/>
      <c r="S4607" s="25"/>
      <c r="T4607" s="671"/>
      <c r="U4607" s="730" t="str">
        <f t="shared" si="74"/>
        <v/>
      </c>
    </row>
    <row r="4608" spans="1:21" x14ac:dyDescent="0.25">
      <c r="A4608" s="36" t="str">
        <f>'0'!$A$4</f>
        <v>………………..</v>
      </c>
      <c r="B4608" s="37">
        <f>'0'!$A$2</f>
        <v>46112</v>
      </c>
      <c r="C4608" s="37" t="s">
        <v>1197</v>
      </c>
      <c r="D4608" s="195"/>
      <c r="E4608" s="23"/>
      <c r="F4608" s="14"/>
      <c r="G4608" s="22"/>
      <c r="H4608" s="656"/>
      <c r="I4608" s="656"/>
      <c r="J4608" s="656"/>
      <c r="K4608" s="25"/>
      <c r="L4608" s="25"/>
      <c r="M4608" s="25"/>
      <c r="N4608" s="25"/>
      <c r="O4608" s="25"/>
      <c r="P4608" s="25"/>
      <c r="Q4608" s="25"/>
      <c r="R4608" s="25"/>
      <c r="S4608" s="25"/>
      <c r="T4608" s="671"/>
      <c r="U4608" s="730" t="str">
        <f t="shared" si="74"/>
        <v/>
      </c>
    </row>
    <row r="4609" spans="1:21" x14ac:dyDescent="0.25">
      <c r="A4609" s="36" t="str">
        <f>'0'!$A$4</f>
        <v>………………..</v>
      </c>
      <c r="B4609" s="37">
        <f>'0'!$A$2</f>
        <v>46112</v>
      </c>
      <c r="C4609" s="37" t="s">
        <v>1197</v>
      </c>
      <c r="D4609" s="195"/>
      <c r="E4609" s="23"/>
      <c r="F4609" s="14"/>
      <c r="G4609" s="22"/>
      <c r="H4609" s="656"/>
      <c r="I4609" s="656"/>
      <c r="J4609" s="656"/>
      <c r="K4609" s="25"/>
      <c r="L4609" s="25"/>
      <c r="M4609" s="25"/>
      <c r="N4609" s="25"/>
      <c r="O4609" s="25"/>
      <c r="P4609" s="25"/>
      <c r="Q4609" s="25"/>
      <c r="R4609" s="25"/>
      <c r="S4609" s="25"/>
      <c r="T4609" s="671"/>
      <c r="U4609" s="730" t="str">
        <f t="shared" si="74"/>
        <v/>
      </c>
    </row>
    <row r="4610" spans="1:21" x14ac:dyDescent="0.25">
      <c r="A4610" s="36" t="str">
        <f>'0'!$A$4</f>
        <v>………………..</v>
      </c>
      <c r="B4610" s="37">
        <f>'0'!$A$2</f>
        <v>46112</v>
      </c>
      <c r="C4610" s="37" t="s">
        <v>1197</v>
      </c>
      <c r="D4610" s="195"/>
      <c r="E4610" s="23"/>
      <c r="F4610" s="14"/>
      <c r="G4610" s="22"/>
      <c r="H4610" s="656"/>
      <c r="I4610" s="656"/>
      <c r="J4610" s="656"/>
      <c r="K4610" s="25"/>
      <c r="L4610" s="25"/>
      <c r="M4610" s="25"/>
      <c r="N4610" s="25"/>
      <c r="O4610" s="25"/>
      <c r="P4610" s="25"/>
      <c r="Q4610" s="25"/>
      <c r="R4610" s="25"/>
      <c r="S4610" s="25"/>
      <c r="T4610" s="671"/>
      <c r="U4610" s="730" t="str">
        <f t="shared" si="74"/>
        <v/>
      </c>
    </row>
    <row r="4611" spans="1:21" x14ac:dyDescent="0.25">
      <c r="A4611" s="36" t="str">
        <f>'0'!$A$4</f>
        <v>………………..</v>
      </c>
      <c r="B4611" s="37">
        <f>'0'!$A$2</f>
        <v>46112</v>
      </c>
      <c r="C4611" s="37" t="s">
        <v>1197</v>
      </c>
      <c r="D4611" s="195"/>
      <c r="E4611" s="23"/>
      <c r="F4611" s="14"/>
      <c r="G4611" s="22"/>
      <c r="H4611" s="656"/>
      <c r="I4611" s="656"/>
      <c r="J4611" s="656"/>
      <c r="K4611" s="25"/>
      <c r="L4611" s="25"/>
      <c r="M4611" s="25"/>
      <c r="N4611" s="25"/>
      <c r="O4611" s="25"/>
      <c r="P4611" s="25"/>
      <c r="Q4611" s="25"/>
      <c r="R4611" s="25"/>
      <c r="S4611" s="25"/>
      <c r="T4611" s="671"/>
      <c r="U4611" s="730" t="str">
        <f t="shared" si="74"/>
        <v/>
      </c>
    </row>
    <row r="4612" spans="1:21" x14ac:dyDescent="0.25">
      <c r="A4612" s="36" t="str">
        <f>'0'!$A$4</f>
        <v>………………..</v>
      </c>
      <c r="B4612" s="37">
        <f>'0'!$A$2</f>
        <v>46112</v>
      </c>
      <c r="C4612" s="37" t="s">
        <v>1197</v>
      </c>
      <c r="D4612" s="195"/>
      <c r="E4612" s="23"/>
      <c r="F4612" s="14"/>
      <c r="G4612" s="22"/>
      <c r="H4612" s="656"/>
      <c r="I4612" s="656"/>
      <c r="J4612" s="656"/>
      <c r="K4612" s="25"/>
      <c r="L4612" s="25"/>
      <c r="M4612" s="25"/>
      <c r="N4612" s="25"/>
      <c r="O4612" s="25"/>
      <c r="P4612" s="25"/>
      <c r="Q4612" s="25"/>
      <c r="R4612" s="25"/>
      <c r="S4612" s="25"/>
      <c r="T4612" s="671"/>
      <c r="U4612" s="730" t="str">
        <f t="shared" si="74"/>
        <v/>
      </c>
    </row>
    <row r="4613" spans="1:21" x14ac:dyDescent="0.25">
      <c r="A4613" s="36" t="str">
        <f>'0'!$A$4</f>
        <v>………………..</v>
      </c>
      <c r="B4613" s="37">
        <f>'0'!$A$2</f>
        <v>46112</v>
      </c>
      <c r="C4613" s="37" t="s">
        <v>1197</v>
      </c>
      <c r="D4613" s="195"/>
      <c r="E4613" s="23"/>
      <c r="F4613" s="14"/>
      <c r="G4613" s="22"/>
      <c r="H4613" s="656"/>
      <c r="I4613" s="656"/>
      <c r="J4613" s="656"/>
      <c r="K4613" s="25"/>
      <c r="L4613" s="25"/>
      <c r="M4613" s="25"/>
      <c r="N4613" s="25"/>
      <c r="O4613" s="25"/>
      <c r="P4613" s="25"/>
      <c r="Q4613" s="25"/>
      <c r="R4613" s="25"/>
      <c r="S4613" s="25"/>
      <c r="T4613" s="671"/>
      <c r="U4613" s="730" t="str">
        <f t="shared" si="74"/>
        <v/>
      </c>
    </row>
    <row r="4614" spans="1:21" x14ac:dyDescent="0.25">
      <c r="A4614" s="36" t="str">
        <f>'0'!$A$4</f>
        <v>………………..</v>
      </c>
      <c r="B4614" s="37">
        <f>'0'!$A$2</f>
        <v>46112</v>
      </c>
      <c r="C4614" s="37" t="s">
        <v>1197</v>
      </c>
      <c r="D4614" s="195"/>
      <c r="E4614" s="23"/>
      <c r="F4614" s="14"/>
      <c r="G4614" s="22"/>
      <c r="H4614" s="656"/>
      <c r="I4614" s="656"/>
      <c r="J4614" s="656"/>
      <c r="K4614" s="25"/>
      <c r="L4614" s="25"/>
      <c r="M4614" s="25"/>
      <c r="N4614" s="25"/>
      <c r="O4614" s="25"/>
      <c r="P4614" s="25"/>
      <c r="Q4614" s="25"/>
      <c r="R4614" s="25"/>
      <c r="S4614" s="25"/>
      <c r="T4614" s="671"/>
      <c r="U4614" s="730" t="str">
        <f t="shared" si="74"/>
        <v/>
      </c>
    </row>
    <row r="4615" spans="1:21" x14ac:dyDescent="0.25">
      <c r="A4615" s="36" t="str">
        <f>'0'!$A$4</f>
        <v>………………..</v>
      </c>
      <c r="B4615" s="37">
        <f>'0'!$A$2</f>
        <v>46112</v>
      </c>
      <c r="C4615" s="37" t="s">
        <v>1197</v>
      </c>
      <c r="D4615" s="195"/>
      <c r="E4615" s="23"/>
      <c r="F4615" s="14"/>
      <c r="G4615" s="22"/>
      <c r="H4615" s="656"/>
      <c r="I4615" s="656"/>
      <c r="J4615" s="656"/>
      <c r="K4615" s="25"/>
      <c r="L4615" s="25"/>
      <c r="M4615" s="25"/>
      <c r="N4615" s="25"/>
      <c r="O4615" s="25"/>
      <c r="P4615" s="25"/>
      <c r="Q4615" s="25"/>
      <c r="R4615" s="25"/>
      <c r="S4615" s="25"/>
      <c r="T4615" s="671"/>
      <c r="U4615" s="730" t="str">
        <f t="shared" si="74"/>
        <v/>
      </c>
    </row>
    <row r="4616" spans="1:21" x14ac:dyDescent="0.25">
      <c r="A4616" s="36" t="str">
        <f>'0'!$A$4</f>
        <v>………………..</v>
      </c>
      <c r="B4616" s="37">
        <f>'0'!$A$2</f>
        <v>46112</v>
      </c>
      <c r="C4616" s="37" t="s">
        <v>1197</v>
      </c>
      <c r="D4616" s="195"/>
      <c r="E4616" s="23"/>
      <c r="F4616" s="14"/>
      <c r="G4616" s="22"/>
      <c r="H4616" s="656"/>
      <c r="I4616" s="656"/>
      <c r="J4616" s="656"/>
      <c r="K4616" s="25"/>
      <c r="L4616" s="25"/>
      <c r="M4616" s="25"/>
      <c r="N4616" s="25"/>
      <c r="O4616" s="25"/>
      <c r="P4616" s="25"/>
      <c r="Q4616" s="25"/>
      <c r="R4616" s="25"/>
      <c r="S4616" s="25"/>
      <c r="T4616" s="671"/>
      <c r="U4616" s="730" t="str">
        <f t="shared" si="74"/>
        <v/>
      </c>
    </row>
    <row r="4617" spans="1:21" x14ac:dyDescent="0.25">
      <c r="A4617" s="36" t="str">
        <f>'0'!$A$4</f>
        <v>………………..</v>
      </c>
      <c r="B4617" s="37">
        <f>'0'!$A$2</f>
        <v>46112</v>
      </c>
      <c r="C4617" s="37" t="s">
        <v>1197</v>
      </c>
      <c r="D4617" s="195"/>
      <c r="E4617" s="23"/>
      <c r="F4617" s="14"/>
      <c r="G4617" s="22"/>
      <c r="H4617" s="656"/>
      <c r="I4617" s="656"/>
      <c r="J4617" s="656"/>
      <c r="K4617" s="25"/>
      <c r="L4617" s="25"/>
      <c r="M4617" s="25"/>
      <c r="N4617" s="25"/>
      <c r="O4617" s="25"/>
      <c r="P4617" s="25"/>
      <c r="Q4617" s="25"/>
      <c r="R4617" s="25"/>
      <c r="S4617" s="25"/>
      <c r="T4617" s="671"/>
      <c r="U4617" s="730" t="str">
        <f t="shared" si="74"/>
        <v/>
      </c>
    </row>
    <row r="4618" spans="1:21" x14ac:dyDescent="0.25">
      <c r="A4618" s="36" t="str">
        <f>'0'!$A$4</f>
        <v>………………..</v>
      </c>
      <c r="B4618" s="37">
        <f>'0'!$A$2</f>
        <v>46112</v>
      </c>
      <c r="C4618" s="37" t="s">
        <v>1197</v>
      </c>
      <c r="D4618" s="195"/>
      <c r="E4618" s="23"/>
      <c r="F4618" s="14"/>
      <c r="G4618" s="22"/>
      <c r="H4618" s="656"/>
      <c r="I4618" s="656"/>
      <c r="J4618" s="656"/>
      <c r="K4618" s="25"/>
      <c r="L4618" s="25"/>
      <c r="M4618" s="25"/>
      <c r="N4618" s="25"/>
      <c r="O4618" s="25"/>
      <c r="P4618" s="25"/>
      <c r="Q4618" s="25"/>
      <c r="R4618" s="25"/>
      <c r="S4618" s="25"/>
      <c r="T4618" s="671"/>
      <c r="U4618" s="730" t="str">
        <f t="shared" si="74"/>
        <v/>
      </c>
    </row>
    <row r="4619" spans="1:21" x14ac:dyDescent="0.25">
      <c r="A4619" s="36" t="str">
        <f>'0'!$A$4</f>
        <v>………………..</v>
      </c>
      <c r="B4619" s="37">
        <f>'0'!$A$2</f>
        <v>46112</v>
      </c>
      <c r="C4619" s="37" t="s">
        <v>1197</v>
      </c>
      <c r="D4619" s="195"/>
      <c r="E4619" s="23"/>
      <c r="F4619" s="14"/>
      <c r="G4619" s="22"/>
      <c r="H4619" s="656"/>
      <c r="I4619" s="656"/>
      <c r="J4619" s="656"/>
      <c r="K4619" s="25"/>
      <c r="L4619" s="25"/>
      <c r="M4619" s="25"/>
      <c r="N4619" s="25"/>
      <c r="O4619" s="25"/>
      <c r="P4619" s="25"/>
      <c r="Q4619" s="25"/>
      <c r="R4619" s="25"/>
      <c r="S4619" s="25"/>
      <c r="T4619" s="671"/>
      <c r="U4619" s="730" t="str">
        <f t="shared" ref="U4619:U4682" si="75">IF(COUNTBLANK(D4619:S4619)=16,"",IF(D4619="999999999","",IF(ISNUMBER(VALUE(D4619)),IF(LEN(D4619)&lt;&gt;9,"Въведеното ЕИК е твърде късо или твърде дълго",IF(OR(MOD(MID(D4619,1,1)*1+MID(D4619,2,1)*2+MID(D4619,3,1)*3+MID(D4619,4,1)*4+MID(D4619,5,1)*5+MID(D4619,6,1)*6+MID(D4619,7,1)*7+MID(D4619,8,1)*8,11)-MID(D4619,9,1)=0,AND(MOD(MID(D4619,1,1)*3+MID(D4619,2,1)*4+MID(D4619,3,1)*5+MID(D4619,4,1)*6+MID(D4619,5,1)*7+MID(D4619,6,1)*8+MID(D4619,7,1)*9+MID(D4619,8,1)*10,11)=10,MID(D4619,9,1)*1=0),MOD(MID(D4619,1,1)*3+MID(D4619,2,1)*4+MID(D4619,3,1)*5+MID(D4619,4,1)*6+MID(D4619,5,1)*7+MID(D4619,6,1)*8+MID(D4619,7,1)*9+MID(D4619,8,1)*10,11)-MID(D4619,9,1)=0),"","Въведеното ЕИК е невалидно")),"Въведеното ЕИК съдържа непозволени символи")))</f>
        <v/>
      </c>
    </row>
    <row r="4620" spans="1:21" x14ac:dyDescent="0.25">
      <c r="A4620" s="36" t="str">
        <f>'0'!$A$4</f>
        <v>………………..</v>
      </c>
      <c r="B4620" s="37">
        <f>'0'!$A$2</f>
        <v>46112</v>
      </c>
      <c r="C4620" s="37" t="s">
        <v>1197</v>
      </c>
      <c r="D4620" s="195"/>
      <c r="E4620" s="23"/>
      <c r="F4620" s="14"/>
      <c r="G4620" s="22"/>
      <c r="H4620" s="656"/>
      <c r="I4620" s="656"/>
      <c r="J4620" s="656"/>
      <c r="K4620" s="25"/>
      <c r="L4620" s="25"/>
      <c r="M4620" s="25"/>
      <c r="N4620" s="25"/>
      <c r="O4620" s="25"/>
      <c r="P4620" s="25"/>
      <c r="Q4620" s="25"/>
      <c r="R4620" s="25"/>
      <c r="S4620" s="25"/>
      <c r="T4620" s="671"/>
      <c r="U4620" s="730" t="str">
        <f t="shared" si="75"/>
        <v/>
      </c>
    </row>
    <row r="4621" spans="1:21" x14ac:dyDescent="0.25">
      <c r="A4621" s="36" t="str">
        <f>'0'!$A$4</f>
        <v>………………..</v>
      </c>
      <c r="B4621" s="37">
        <f>'0'!$A$2</f>
        <v>46112</v>
      </c>
      <c r="C4621" s="37" t="s">
        <v>1197</v>
      </c>
      <c r="D4621" s="195"/>
      <c r="E4621" s="23"/>
      <c r="F4621" s="14"/>
      <c r="G4621" s="22"/>
      <c r="H4621" s="656"/>
      <c r="I4621" s="656"/>
      <c r="J4621" s="656"/>
      <c r="K4621" s="25"/>
      <c r="L4621" s="25"/>
      <c r="M4621" s="25"/>
      <c r="N4621" s="25"/>
      <c r="O4621" s="25"/>
      <c r="P4621" s="25"/>
      <c r="Q4621" s="25"/>
      <c r="R4621" s="25"/>
      <c r="S4621" s="25"/>
      <c r="T4621" s="671"/>
      <c r="U4621" s="730" t="str">
        <f t="shared" si="75"/>
        <v/>
      </c>
    </row>
    <row r="4622" spans="1:21" x14ac:dyDescent="0.25">
      <c r="A4622" s="36" t="str">
        <f>'0'!$A$4</f>
        <v>………………..</v>
      </c>
      <c r="B4622" s="37">
        <f>'0'!$A$2</f>
        <v>46112</v>
      </c>
      <c r="C4622" s="37" t="s">
        <v>1197</v>
      </c>
      <c r="D4622" s="195"/>
      <c r="E4622" s="23"/>
      <c r="F4622" s="14"/>
      <c r="G4622" s="22"/>
      <c r="H4622" s="656"/>
      <c r="I4622" s="656"/>
      <c r="J4622" s="656"/>
      <c r="K4622" s="25"/>
      <c r="L4622" s="25"/>
      <c r="M4622" s="25"/>
      <c r="N4622" s="25"/>
      <c r="O4622" s="25"/>
      <c r="P4622" s="25"/>
      <c r="Q4622" s="25"/>
      <c r="R4622" s="25"/>
      <c r="S4622" s="25"/>
      <c r="T4622" s="671"/>
      <c r="U4622" s="730" t="str">
        <f t="shared" si="75"/>
        <v/>
      </c>
    </row>
    <row r="4623" spans="1:21" x14ac:dyDescent="0.25">
      <c r="A4623" s="36" t="str">
        <f>'0'!$A$4</f>
        <v>………………..</v>
      </c>
      <c r="B4623" s="37">
        <f>'0'!$A$2</f>
        <v>46112</v>
      </c>
      <c r="C4623" s="37" t="s">
        <v>1197</v>
      </c>
      <c r="D4623" s="195"/>
      <c r="E4623" s="23"/>
      <c r="F4623" s="14"/>
      <c r="G4623" s="22"/>
      <c r="H4623" s="656"/>
      <c r="I4623" s="656"/>
      <c r="J4623" s="656"/>
      <c r="K4623" s="25"/>
      <c r="L4623" s="25"/>
      <c r="M4623" s="25"/>
      <c r="N4623" s="25"/>
      <c r="O4623" s="25"/>
      <c r="P4623" s="25"/>
      <c r="Q4623" s="25"/>
      <c r="R4623" s="25"/>
      <c r="S4623" s="25"/>
      <c r="T4623" s="671"/>
      <c r="U4623" s="730" t="str">
        <f t="shared" si="75"/>
        <v/>
      </c>
    </row>
    <row r="4624" spans="1:21" x14ac:dyDescent="0.25">
      <c r="A4624" s="36" t="str">
        <f>'0'!$A$4</f>
        <v>………………..</v>
      </c>
      <c r="B4624" s="37">
        <f>'0'!$A$2</f>
        <v>46112</v>
      </c>
      <c r="C4624" s="37" t="s">
        <v>1197</v>
      </c>
      <c r="D4624" s="195"/>
      <c r="E4624" s="23"/>
      <c r="F4624" s="14"/>
      <c r="G4624" s="22"/>
      <c r="H4624" s="656"/>
      <c r="I4624" s="656"/>
      <c r="J4624" s="656"/>
      <c r="K4624" s="25"/>
      <c r="L4624" s="25"/>
      <c r="M4624" s="25"/>
      <c r="N4624" s="25"/>
      <c r="O4624" s="25"/>
      <c r="P4624" s="25"/>
      <c r="Q4624" s="25"/>
      <c r="R4624" s="25"/>
      <c r="S4624" s="25"/>
      <c r="T4624" s="671"/>
      <c r="U4624" s="730" t="str">
        <f t="shared" si="75"/>
        <v/>
      </c>
    </row>
    <row r="4625" spans="1:21" x14ac:dyDescent="0.25">
      <c r="A4625" s="36" t="str">
        <f>'0'!$A$4</f>
        <v>………………..</v>
      </c>
      <c r="B4625" s="37">
        <f>'0'!$A$2</f>
        <v>46112</v>
      </c>
      <c r="C4625" s="37" t="s">
        <v>1197</v>
      </c>
      <c r="D4625" s="195"/>
      <c r="E4625" s="23"/>
      <c r="F4625" s="14"/>
      <c r="G4625" s="22"/>
      <c r="H4625" s="656"/>
      <c r="I4625" s="656"/>
      <c r="J4625" s="656"/>
      <c r="K4625" s="25"/>
      <c r="L4625" s="25"/>
      <c r="M4625" s="25"/>
      <c r="N4625" s="25"/>
      <c r="O4625" s="25"/>
      <c r="P4625" s="25"/>
      <c r="Q4625" s="25"/>
      <c r="R4625" s="25"/>
      <c r="S4625" s="25"/>
      <c r="T4625" s="671"/>
      <c r="U4625" s="730" t="str">
        <f t="shared" si="75"/>
        <v/>
      </c>
    </row>
    <row r="4626" spans="1:21" x14ac:dyDescent="0.25">
      <c r="A4626" s="36" t="str">
        <f>'0'!$A$4</f>
        <v>………………..</v>
      </c>
      <c r="B4626" s="37">
        <f>'0'!$A$2</f>
        <v>46112</v>
      </c>
      <c r="C4626" s="37" t="s">
        <v>1197</v>
      </c>
      <c r="D4626" s="195"/>
      <c r="E4626" s="23"/>
      <c r="F4626" s="14"/>
      <c r="G4626" s="22"/>
      <c r="H4626" s="656"/>
      <c r="I4626" s="656"/>
      <c r="J4626" s="656"/>
      <c r="K4626" s="25"/>
      <c r="L4626" s="25"/>
      <c r="M4626" s="25"/>
      <c r="N4626" s="25"/>
      <c r="O4626" s="25"/>
      <c r="P4626" s="25"/>
      <c r="Q4626" s="25"/>
      <c r="R4626" s="25"/>
      <c r="S4626" s="25"/>
      <c r="T4626" s="671"/>
      <c r="U4626" s="730" t="str">
        <f t="shared" si="75"/>
        <v/>
      </c>
    </row>
    <row r="4627" spans="1:21" x14ac:dyDescent="0.25">
      <c r="A4627" s="36" t="str">
        <f>'0'!$A$4</f>
        <v>………………..</v>
      </c>
      <c r="B4627" s="37">
        <f>'0'!$A$2</f>
        <v>46112</v>
      </c>
      <c r="C4627" s="37" t="s">
        <v>1197</v>
      </c>
      <c r="D4627" s="195"/>
      <c r="E4627" s="23"/>
      <c r="F4627" s="14"/>
      <c r="G4627" s="22"/>
      <c r="H4627" s="656"/>
      <c r="I4627" s="656"/>
      <c r="J4627" s="656"/>
      <c r="K4627" s="25"/>
      <c r="L4627" s="25"/>
      <c r="M4627" s="25"/>
      <c r="N4627" s="25"/>
      <c r="O4627" s="25"/>
      <c r="P4627" s="25"/>
      <c r="Q4627" s="25"/>
      <c r="R4627" s="25"/>
      <c r="S4627" s="25"/>
      <c r="T4627" s="671"/>
      <c r="U4627" s="730" t="str">
        <f t="shared" si="75"/>
        <v/>
      </c>
    </row>
    <row r="4628" spans="1:21" x14ac:dyDescent="0.25">
      <c r="A4628" s="36" t="str">
        <f>'0'!$A$4</f>
        <v>………………..</v>
      </c>
      <c r="B4628" s="37">
        <f>'0'!$A$2</f>
        <v>46112</v>
      </c>
      <c r="C4628" s="37" t="s">
        <v>1197</v>
      </c>
      <c r="D4628" s="195"/>
      <c r="E4628" s="23"/>
      <c r="F4628" s="14"/>
      <c r="G4628" s="22"/>
      <c r="H4628" s="656"/>
      <c r="I4628" s="656"/>
      <c r="J4628" s="656"/>
      <c r="K4628" s="25"/>
      <c r="L4628" s="25"/>
      <c r="M4628" s="25"/>
      <c r="N4628" s="25"/>
      <c r="O4628" s="25"/>
      <c r="P4628" s="25"/>
      <c r="Q4628" s="25"/>
      <c r="R4628" s="25"/>
      <c r="S4628" s="25"/>
      <c r="T4628" s="671"/>
      <c r="U4628" s="730" t="str">
        <f t="shared" si="75"/>
        <v/>
      </c>
    </row>
    <row r="4629" spans="1:21" x14ac:dyDescent="0.25">
      <c r="A4629" s="36" t="str">
        <f>'0'!$A$4</f>
        <v>………………..</v>
      </c>
      <c r="B4629" s="37">
        <f>'0'!$A$2</f>
        <v>46112</v>
      </c>
      <c r="C4629" s="37" t="s">
        <v>1197</v>
      </c>
      <c r="D4629" s="195"/>
      <c r="E4629" s="23"/>
      <c r="F4629" s="14"/>
      <c r="G4629" s="22"/>
      <c r="H4629" s="656"/>
      <c r="I4629" s="656"/>
      <c r="J4629" s="656"/>
      <c r="K4629" s="25"/>
      <c r="L4629" s="25"/>
      <c r="M4629" s="25"/>
      <c r="N4629" s="25"/>
      <c r="O4629" s="25"/>
      <c r="P4629" s="25"/>
      <c r="Q4629" s="25"/>
      <c r="R4629" s="25"/>
      <c r="S4629" s="25"/>
      <c r="T4629" s="671"/>
      <c r="U4629" s="730" t="str">
        <f t="shared" si="75"/>
        <v/>
      </c>
    </row>
    <row r="4630" spans="1:21" x14ac:dyDescent="0.25">
      <c r="A4630" s="36" t="str">
        <f>'0'!$A$4</f>
        <v>………………..</v>
      </c>
      <c r="B4630" s="37">
        <f>'0'!$A$2</f>
        <v>46112</v>
      </c>
      <c r="C4630" s="37" t="s">
        <v>1197</v>
      </c>
      <c r="D4630" s="195"/>
      <c r="E4630" s="23"/>
      <c r="F4630" s="14"/>
      <c r="G4630" s="22"/>
      <c r="H4630" s="656"/>
      <c r="I4630" s="656"/>
      <c r="J4630" s="656"/>
      <c r="K4630" s="25"/>
      <c r="L4630" s="25"/>
      <c r="M4630" s="25"/>
      <c r="N4630" s="25"/>
      <c r="O4630" s="25"/>
      <c r="P4630" s="25"/>
      <c r="Q4630" s="25"/>
      <c r="R4630" s="25"/>
      <c r="S4630" s="25"/>
      <c r="T4630" s="671"/>
      <c r="U4630" s="730" t="str">
        <f t="shared" si="75"/>
        <v/>
      </c>
    </row>
    <row r="4631" spans="1:21" x14ac:dyDescent="0.25">
      <c r="A4631" s="36" t="str">
        <f>'0'!$A$4</f>
        <v>………………..</v>
      </c>
      <c r="B4631" s="37">
        <f>'0'!$A$2</f>
        <v>46112</v>
      </c>
      <c r="C4631" s="37" t="s">
        <v>1197</v>
      </c>
      <c r="D4631" s="195"/>
      <c r="E4631" s="23"/>
      <c r="F4631" s="14"/>
      <c r="G4631" s="22"/>
      <c r="H4631" s="656"/>
      <c r="I4631" s="656"/>
      <c r="J4631" s="656"/>
      <c r="K4631" s="25"/>
      <c r="L4631" s="25"/>
      <c r="M4631" s="25"/>
      <c r="N4631" s="25"/>
      <c r="O4631" s="25"/>
      <c r="P4631" s="25"/>
      <c r="Q4631" s="25"/>
      <c r="R4631" s="25"/>
      <c r="S4631" s="25"/>
      <c r="T4631" s="671"/>
      <c r="U4631" s="730" t="str">
        <f t="shared" si="75"/>
        <v/>
      </c>
    </row>
    <row r="4632" spans="1:21" x14ac:dyDescent="0.25">
      <c r="A4632" s="36" t="str">
        <f>'0'!$A$4</f>
        <v>………………..</v>
      </c>
      <c r="B4632" s="37">
        <f>'0'!$A$2</f>
        <v>46112</v>
      </c>
      <c r="C4632" s="37" t="s">
        <v>1197</v>
      </c>
      <c r="D4632" s="195"/>
      <c r="E4632" s="23"/>
      <c r="F4632" s="14"/>
      <c r="G4632" s="22"/>
      <c r="H4632" s="656"/>
      <c r="I4632" s="656"/>
      <c r="J4632" s="656"/>
      <c r="K4632" s="25"/>
      <c r="L4632" s="25"/>
      <c r="M4632" s="25"/>
      <c r="N4632" s="25"/>
      <c r="O4632" s="25"/>
      <c r="P4632" s="25"/>
      <c r="Q4632" s="25"/>
      <c r="R4632" s="25"/>
      <c r="S4632" s="25"/>
      <c r="T4632" s="671"/>
      <c r="U4632" s="730" t="str">
        <f t="shared" si="75"/>
        <v/>
      </c>
    </row>
    <row r="4633" spans="1:21" x14ac:dyDescent="0.25">
      <c r="A4633" s="36" t="str">
        <f>'0'!$A$4</f>
        <v>………………..</v>
      </c>
      <c r="B4633" s="37">
        <f>'0'!$A$2</f>
        <v>46112</v>
      </c>
      <c r="C4633" s="37" t="s">
        <v>1197</v>
      </c>
      <c r="D4633" s="195"/>
      <c r="E4633" s="23"/>
      <c r="F4633" s="14"/>
      <c r="G4633" s="22"/>
      <c r="H4633" s="656"/>
      <c r="I4633" s="656"/>
      <c r="J4633" s="656"/>
      <c r="K4633" s="25"/>
      <c r="L4633" s="25"/>
      <c r="M4633" s="25"/>
      <c r="N4633" s="25"/>
      <c r="O4633" s="25"/>
      <c r="P4633" s="25"/>
      <c r="Q4633" s="25"/>
      <c r="R4633" s="25"/>
      <c r="S4633" s="25"/>
      <c r="T4633" s="671"/>
      <c r="U4633" s="730" t="str">
        <f t="shared" si="75"/>
        <v/>
      </c>
    </row>
    <row r="4634" spans="1:21" x14ac:dyDescent="0.25">
      <c r="A4634" s="36" t="str">
        <f>'0'!$A$4</f>
        <v>………………..</v>
      </c>
      <c r="B4634" s="37">
        <f>'0'!$A$2</f>
        <v>46112</v>
      </c>
      <c r="C4634" s="37" t="s">
        <v>1197</v>
      </c>
      <c r="D4634" s="195"/>
      <c r="E4634" s="23"/>
      <c r="F4634" s="14"/>
      <c r="G4634" s="22"/>
      <c r="H4634" s="656"/>
      <c r="I4634" s="656"/>
      <c r="J4634" s="656"/>
      <c r="K4634" s="25"/>
      <c r="L4634" s="25"/>
      <c r="M4634" s="25"/>
      <c r="N4634" s="25"/>
      <c r="O4634" s="25"/>
      <c r="P4634" s="25"/>
      <c r="Q4634" s="25"/>
      <c r="R4634" s="25"/>
      <c r="S4634" s="25"/>
      <c r="T4634" s="671"/>
      <c r="U4634" s="730" t="str">
        <f t="shared" si="75"/>
        <v/>
      </c>
    </row>
    <row r="4635" spans="1:21" x14ac:dyDescent="0.25">
      <c r="A4635" s="36" t="str">
        <f>'0'!$A$4</f>
        <v>………………..</v>
      </c>
      <c r="B4635" s="37">
        <f>'0'!$A$2</f>
        <v>46112</v>
      </c>
      <c r="C4635" s="37" t="s">
        <v>1197</v>
      </c>
      <c r="D4635" s="195"/>
      <c r="E4635" s="23"/>
      <c r="F4635" s="14"/>
      <c r="G4635" s="22"/>
      <c r="H4635" s="656"/>
      <c r="I4635" s="656"/>
      <c r="J4635" s="656"/>
      <c r="K4635" s="25"/>
      <c r="L4635" s="25"/>
      <c r="M4635" s="25"/>
      <c r="N4635" s="25"/>
      <c r="O4635" s="25"/>
      <c r="P4635" s="25"/>
      <c r="Q4635" s="25"/>
      <c r="R4635" s="25"/>
      <c r="S4635" s="25"/>
      <c r="T4635" s="671"/>
      <c r="U4635" s="730" t="str">
        <f t="shared" si="75"/>
        <v/>
      </c>
    </row>
    <row r="4636" spans="1:21" x14ac:dyDescent="0.25">
      <c r="A4636" s="36" t="str">
        <f>'0'!$A$4</f>
        <v>………………..</v>
      </c>
      <c r="B4636" s="37">
        <f>'0'!$A$2</f>
        <v>46112</v>
      </c>
      <c r="C4636" s="37" t="s">
        <v>1197</v>
      </c>
      <c r="D4636" s="195"/>
      <c r="E4636" s="23"/>
      <c r="F4636" s="14"/>
      <c r="G4636" s="22"/>
      <c r="H4636" s="656"/>
      <c r="I4636" s="656"/>
      <c r="J4636" s="656"/>
      <c r="K4636" s="25"/>
      <c r="L4636" s="25"/>
      <c r="M4636" s="25"/>
      <c r="N4636" s="25"/>
      <c r="O4636" s="25"/>
      <c r="P4636" s="25"/>
      <c r="Q4636" s="25"/>
      <c r="R4636" s="25"/>
      <c r="S4636" s="25"/>
      <c r="T4636" s="671"/>
      <c r="U4636" s="730" t="str">
        <f t="shared" si="75"/>
        <v/>
      </c>
    </row>
    <row r="4637" spans="1:21" x14ac:dyDescent="0.25">
      <c r="A4637" s="36" t="str">
        <f>'0'!$A$4</f>
        <v>………………..</v>
      </c>
      <c r="B4637" s="37">
        <f>'0'!$A$2</f>
        <v>46112</v>
      </c>
      <c r="C4637" s="37" t="s">
        <v>1197</v>
      </c>
      <c r="D4637" s="195"/>
      <c r="E4637" s="23"/>
      <c r="F4637" s="14"/>
      <c r="G4637" s="22"/>
      <c r="H4637" s="656"/>
      <c r="I4637" s="656"/>
      <c r="J4637" s="656"/>
      <c r="K4637" s="25"/>
      <c r="L4637" s="25"/>
      <c r="M4637" s="25"/>
      <c r="N4637" s="25"/>
      <c r="O4637" s="25"/>
      <c r="P4637" s="25"/>
      <c r="Q4637" s="25"/>
      <c r="R4637" s="25"/>
      <c r="S4637" s="25"/>
      <c r="T4637" s="671"/>
      <c r="U4637" s="730" t="str">
        <f t="shared" si="75"/>
        <v/>
      </c>
    </row>
    <row r="4638" spans="1:21" x14ac:dyDescent="0.25">
      <c r="A4638" s="36" t="str">
        <f>'0'!$A$4</f>
        <v>………………..</v>
      </c>
      <c r="B4638" s="37">
        <f>'0'!$A$2</f>
        <v>46112</v>
      </c>
      <c r="C4638" s="37" t="s">
        <v>1197</v>
      </c>
      <c r="D4638" s="195"/>
      <c r="E4638" s="23"/>
      <c r="F4638" s="14"/>
      <c r="G4638" s="22"/>
      <c r="H4638" s="656"/>
      <c r="I4638" s="656"/>
      <c r="J4638" s="656"/>
      <c r="K4638" s="25"/>
      <c r="L4638" s="25"/>
      <c r="M4638" s="25"/>
      <c r="N4638" s="25"/>
      <c r="O4638" s="25"/>
      <c r="P4638" s="25"/>
      <c r="Q4638" s="25"/>
      <c r="R4638" s="25"/>
      <c r="S4638" s="25"/>
      <c r="T4638" s="671"/>
      <c r="U4638" s="730" t="str">
        <f t="shared" si="75"/>
        <v/>
      </c>
    </row>
    <row r="4639" spans="1:21" x14ac:dyDescent="0.25">
      <c r="A4639" s="36" t="str">
        <f>'0'!$A$4</f>
        <v>………………..</v>
      </c>
      <c r="B4639" s="37">
        <f>'0'!$A$2</f>
        <v>46112</v>
      </c>
      <c r="C4639" s="37" t="s">
        <v>1197</v>
      </c>
      <c r="D4639" s="195"/>
      <c r="E4639" s="23"/>
      <c r="F4639" s="14"/>
      <c r="G4639" s="22"/>
      <c r="H4639" s="656"/>
      <c r="I4639" s="656"/>
      <c r="J4639" s="656"/>
      <c r="K4639" s="25"/>
      <c r="L4639" s="25"/>
      <c r="M4639" s="25"/>
      <c r="N4639" s="25"/>
      <c r="O4639" s="25"/>
      <c r="P4639" s="25"/>
      <c r="Q4639" s="25"/>
      <c r="R4639" s="25"/>
      <c r="S4639" s="25"/>
      <c r="T4639" s="671"/>
      <c r="U4639" s="730" t="str">
        <f t="shared" si="75"/>
        <v/>
      </c>
    </row>
    <row r="4640" spans="1:21" x14ac:dyDescent="0.25">
      <c r="A4640" s="36" t="str">
        <f>'0'!$A$4</f>
        <v>………………..</v>
      </c>
      <c r="B4640" s="37">
        <f>'0'!$A$2</f>
        <v>46112</v>
      </c>
      <c r="C4640" s="37" t="s">
        <v>1197</v>
      </c>
      <c r="D4640" s="195"/>
      <c r="E4640" s="23"/>
      <c r="F4640" s="14"/>
      <c r="G4640" s="22"/>
      <c r="H4640" s="656"/>
      <c r="I4640" s="656"/>
      <c r="J4640" s="656"/>
      <c r="K4640" s="25"/>
      <c r="L4640" s="25"/>
      <c r="M4640" s="25"/>
      <c r="N4640" s="25"/>
      <c r="O4640" s="25"/>
      <c r="P4640" s="25"/>
      <c r="Q4640" s="25"/>
      <c r="R4640" s="25"/>
      <c r="S4640" s="25"/>
      <c r="T4640" s="671"/>
      <c r="U4640" s="730" t="str">
        <f t="shared" si="75"/>
        <v/>
      </c>
    </row>
    <row r="4641" spans="1:21" x14ac:dyDescent="0.25">
      <c r="A4641" s="36" t="str">
        <f>'0'!$A$4</f>
        <v>………………..</v>
      </c>
      <c r="B4641" s="37">
        <f>'0'!$A$2</f>
        <v>46112</v>
      </c>
      <c r="C4641" s="37" t="s">
        <v>1197</v>
      </c>
      <c r="D4641" s="195"/>
      <c r="E4641" s="23"/>
      <c r="F4641" s="14"/>
      <c r="G4641" s="22"/>
      <c r="H4641" s="656"/>
      <c r="I4641" s="656"/>
      <c r="J4641" s="656"/>
      <c r="K4641" s="25"/>
      <c r="L4641" s="25"/>
      <c r="M4641" s="25"/>
      <c r="N4641" s="25"/>
      <c r="O4641" s="25"/>
      <c r="P4641" s="25"/>
      <c r="Q4641" s="25"/>
      <c r="R4641" s="25"/>
      <c r="S4641" s="25"/>
      <c r="T4641" s="671"/>
      <c r="U4641" s="730" t="str">
        <f t="shared" si="75"/>
        <v/>
      </c>
    </row>
    <row r="4642" spans="1:21" x14ac:dyDescent="0.25">
      <c r="A4642" s="36" t="str">
        <f>'0'!$A$4</f>
        <v>………………..</v>
      </c>
      <c r="B4642" s="37">
        <f>'0'!$A$2</f>
        <v>46112</v>
      </c>
      <c r="C4642" s="37" t="s">
        <v>1197</v>
      </c>
      <c r="D4642" s="195"/>
      <c r="E4642" s="23"/>
      <c r="F4642" s="14"/>
      <c r="G4642" s="22"/>
      <c r="H4642" s="656"/>
      <c r="I4642" s="656"/>
      <c r="J4642" s="656"/>
      <c r="K4642" s="25"/>
      <c r="L4642" s="25"/>
      <c r="M4642" s="25"/>
      <c r="N4642" s="25"/>
      <c r="O4642" s="25"/>
      <c r="P4642" s="25"/>
      <c r="Q4642" s="25"/>
      <c r="R4642" s="25"/>
      <c r="S4642" s="25"/>
      <c r="T4642" s="671"/>
      <c r="U4642" s="730" t="str">
        <f t="shared" si="75"/>
        <v/>
      </c>
    </row>
    <row r="4643" spans="1:21" x14ac:dyDescent="0.25">
      <c r="A4643" s="36" t="str">
        <f>'0'!$A$4</f>
        <v>………………..</v>
      </c>
      <c r="B4643" s="37">
        <f>'0'!$A$2</f>
        <v>46112</v>
      </c>
      <c r="C4643" s="37" t="s">
        <v>1197</v>
      </c>
      <c r="D4643" s="195"/>
      <c r="E4643" s="23"/>
      <c r="F4643" s="14"/>
      <c r="G4643" s="22"/>
      <c r="H4643" s="656"/>
      <c r="I4643" s="656"/>
      <c r="J4643" s="656"/>
      <c r="K4643" s="25"/>
      <c r="L4643" s="25"/>
      <c r="M4643" s="25"/>
      <c r="N4643" s="25"/>
      <c r="O4643" s="25"/>
      <c r="P4643" s="25"/>
      <c r="Q4643" s="25"/>
      <c r="R4643" s="25"/>
      <c r="S4643" s="25"/>
      <c r="T4643" s="671"/>
      <c r="U4643" s="730" t="str">
        <f t="shared" si="75"/>
        <v/>
      </c>
    </row>
    <row r="4644" spans="1:21" x14ac:dyDescent="0.25">
      <c r="A4644" s="36" t="str">
        <f>'0'!$A$4</f>
        <v>………………..</v>
      </c>
      <c r="B4644" s="37">
        <f>'0'!$A$2</f>
        <v>46112</v>
      </c>
      <c r="C4644" s="37" t="s">
        <v>1197</v>
      </c>
      <c r="D4644" s="195"/>
      <c r="E4644" s="23"/>
      <c r="F4644" s="14"/>
      <c r="G4644" s="22"/>
      <c r="H4644" s="656"/>
      <c r="I4644" s="656"/>
      <c r="J4644" s="656"/>
      <c r="K4644" s="25"/>
      <c r="L4644" s="25"/>
      <c r="M4644" s="25"/>
      <c r="N4644" s="25"/>
      <c r="O4644" s="25"/>
      <c r="P4644" s="25"/>
      <c r="Q4644" s="25"/>
      <c r="R4644" s="25"/>
      <c r="S4644" s="25"/>
      <c r="T4644" s="671"/>
      <c r="U4644" s="730" t="str">
        <f t="shared" si="75"/>
        <v/>
      </c>
    </row>
    <row r="4645" spans="1:21" x14ac:dyDescent="0.25">
      <c r="A4645" s="36" t="str">
        <f>'0'!$A$4</f>
        <v>………………..</v>
      </c>
      <c r="B4645" s="37">
        <f>'0'!$A$2</f>
        <v>46112</v>
      </c>
      <c r="C4645" s="37" t="s">
        <v>1197</v>
      </c>
      <c r="D4645" s="195"/>
      <c r="E4645" s="23"/>
      <c r="F4645" s="14"/>
      <c r="G4645" s="22"/>
      <c r="H4645" s="656"/>
      <c r="I4645" s="656"/>
      <c r="J4645" s="656"/>
      <c r="K4645" s="25"/>
      <c r="L4645" s="25"/>
      <c r="M4645" s="25"/>
      <c r="N4645" s="25"/>
      <c r="O4645" s="25"/>
      <c r="P4645" s="25"/>
      <c r="Q4645" s="25"/>
      <c r="R4645" s="25"/>
      <c r="S4645" s="25"/>
      <c r="T4645" s="671"/>
      <c r="U4645" s="730" t="str">
        <f t="shared" si="75"/>
        <v/>
      </c>
    </row>
    <row r="4646" spans="1:21" x14ac:dyDescent="0.25">
      <c r="A4646" s="36" t="str">
        <f>'0'!$A$4</f>
        <v>………………..</v>
      </c>
      <c r="B4646" s="37">
        <f>'0'!$A$2</f>
        <v>46112</v>
      </c>
      <c r="C4646" s="37" t="s">
        <v>1197</v>
      </c>
      <c r="D4646" s="195"/>
      <c r="E4646" s="23"/>
      <c r="F4646" s="14"/>
      <c r="G4646" s="22"/>
      <c r="H4646" s="656"/>
      <c r="I4646" s="656"/>
      <c r="J4646" s="656"/>
      <c r="K4646" s="25"/>
      <c r="L4646" s="25"/>
      <c r="M4646" s="25"/>
      <c r="N4646" s="25"/>
      <c r="O4646" s="25"/>
      <c r="P4646" s="25"/>
      <c r="Q4646" s="25"/>
      <c r="R4646" s="25"/>
      <c r="S4646" s="25"/>
      <c r="T4646" s="671"/>
      <c r="U4646" s="730" t="str">
        <f t="shared" si="75"/>
        <v/>
      </c>
    </row>
    <row r="4647" spans="1:21" x14ac:dyDescent="0.25">
      <c r="A4647" s="36" t="str">
        <f>'0'!$A$4</f>
        <v>………………..</v>
      </c>
      <c r="B4647" s="37">
        <f>'0'!$A$2</f>
        <v>46112</v>
      </c>
      <c r="C4647" s="37" t="s">
        <v>1197</v>
      </c>
      <c r="D4647" s="195"/>
      <c r="E4647" s="23"/>
      <c r="F4647" s="14"/>
      <c r="G4647" s="22"/>
      <c r="H4647" s="656"/>
      <c r="I4647" s="656"/>
      <c r="J4647" s="656"/>
      <c r="K4647" s="25"/>
      <c r="L4647" s="25"/>
      <c r="M4647" s="25"/>
      <c r="N4647" s="25"/>
      <c r="O4647" s="25"/>
      <c r="P4647" s="25"/>
      <c r="Q4647" s="25"/>
      <c r="R4647" s="25"/>
      <c r="S4647" s="25"/>
      <c r="T4647" s="671"/>
      <c r="U4647" s="730" t="str">
        <f t="shared" si="75"/>
        <v/>
      </c>
    </row>
    <row r="4648" spans="1:21" x14ac:dyDescent="0.25">
      <c r="A4648" s="36" t="str">
        <f>'0'!$A$4</f>
        <v>………………..</v>
      </c>
      <c r="B4648" s="37">
        <f>'0'!$A$2</f>
        <v>46112</v>
      </c>
      <c r="C4648" s="37" t="s">
        <v>1197</v>
      </c>
      <c r="D4648" s="195"/>
      <c r="E4648" s="23"/>
      <c r="F4648" s="14"/>
      <c r="G4648" s="22"/>
      <c r="H4648" s="656"/>
      <c r="I4648" s="656"/>
      <c r="J4648" s="656"/>
      <c r="K4648" s="25"/>
      <c r="L4648" s="25"/>
      <c r="M4648" s="25"/>
      <c r="N4648" s="25"/>
      <c r="O4648" s="25"/>
      <c r="P4648" s="25"/>
      <c r="Q4648" s="25"/>
      <c r="R4648" s="25"/>
      <c r="S4648" s="25"/>
      <c r="T4648" s="671"/>
      <c r="U4648" s="730" t="str">
        <f t="shared" si="75"/>
        <v/>
      </c>
    </row>
    <row r="4649" spans="1:21" x14ac:dyDescent="0.25">
      <c r="A4649" s="36" t="str">
        <f>'0'!$A$4</f>
        <v>………………..</v>
      </c>
      <c r="B4649" s="37">
        <f>'0'!$A$2</f>
        <v>46112</v>
      </c>
      <c r="C4649" s="37" t="s">
        <v>1197</v>
      </c>
      <c r="D4649" s="195"/>
      <c r="E4649" s="23"/>
      <c r="F4649" s="14"/>
      <c r="G4649" s="22"/>
      <c r="H4649" s="656"/>
      <c r="I4649" s="656"/>
      <c r="J4649" s="656"/>
      <c r="K4649" s="25"/>
      <c r="L4649" s="25"/>
      <c r="M4649" s="25"/>
      <c r="N4649" s="25"/>
      <c r="O4649" s="25"/>
      <c r="P4649" s="25"/>
      <c r="Q4649" s="25"/>
      <c r="R4649" s="25"/>
      <c r="S4649" s="25"/>
      <c r="T4649" s="671"/>
      <c r="U4649" s="730" t="str">
        <f t="shared" si="75"/>
        <v/>
      </c>
    </row>
    <row r="4650" spans="1:21" x14ac:dyDescent="0.25">
      <c r="A4650" s="36" t="str">
        <f>'0'!$A$4</f>
        <v>………………..</v>
      </c>
      <c r="B4650" s="37">
        <f>'0'!$A$2</f>
        <v>46112</v>
      </c>
      <c r="C4650" s="37" t="s">
        <v>1197</v>
      </c>
      <c r="D4650" s="195"/>
      <c r="E4650" s="23"/>
      <c r="F4650" s="14"/>
      <c r="G4650" s="22"/>
      <c r="H4650" s="656"/>
      <c r="I4650" s="656"/>
      <c r="J4650" s="656"/>
      <c r="K4650" s="25"/>
      <c r="L4650" s="25"/>
      <c r="M4650" s="25"/>
      <c r="N4650" s="25"/>
      <c r="O4650" s="25"/>
      <c r="P4650" s="25"/>
      <c r="Q4650" s="25"/>
      <c r="R4650" s="25"/>
      <c r="S4650" s="25"/>
      <c r="T4650" s="671"/>
      <c r="U4650" s="730" t="str">
        <f t="shared" si="75"/>
        <v/>
      </c>
    </row>
    <row r="4651" spans="1:21" x14ac:dyDescent="0.25">
      <c r="A4651" s="36" t="str">
        <f>'0'!$A$4</f>
        <v>………………..</v>
      </c>
      <c r="B4651" s="37">
        <f>'0'!$A$2</f>
        <v>46112</v>
      </c>
      <c r="C4651" s="37" t="s">
        <v>1197</v>
      </c>
      <c r="D4651" s="195"/>
      <c r="E4651" s="23"/>
      <c r="F4651" s="14"/>
      <c r="G4651" s="22"/>
      <c r="H4651" s="656"/>
      <c r="I4651" s="656"/>
      <c r="J4651" s="656"/>
      <c r="K4651" s="25"/>
      <c r="L4651" s="25"/>
      <c r="M4651" s="25"/>
      <c r="N4651" s="25"/>
      <c r="O4651" s="25"/>
      <c r="P4651" s="25"/>
      <c r="Q4651" s="25"/>
      <c r="R4651" s="25"/>
      <c r="S4651" s="25"/>
      <c r="T4651" s="671"/>
      <c r="U4651" s="730" t="str">
        <f t="shared" si="75"/>
        <v/>
      </c>
    </row>
    <row r="4652" spans="1:21" x14ac:dyDescent="0.25">
      <c r="A4652" s="36" t="str">
        <f>'0'!$A$4</f>
        <v>………………..</v>
      </c>
      <c r="B4652" s="37">
        <f>'0'!$A$2</f>
        <v>46112</v>
      </c>
      <c r="C4652" s="37" t="s">
        <v>1197</v>
      </c>
      <c r="D4652" s="195"/>
      <c r="E4652" s="23"/>
      <c r="F4652" s="14"/>
      <c r="G4652" s="22"/>
      <c r="H4652" s="656"/>
      <c r="I4652" s="656"/>
      <c r="J4652" s="656"/>
      <c r="K4652" s="25"/>
      <c r="L4652" s="25"/>
      <c r="M4652" s="25"/>
      <c r="N4652" s="25"/>
      <c r="O4652" s="25"/>
      <c r="P4652" s="25"/>
      <c r="Q4652" s="25"/>
      <c r="R4652" s="25"/>
      <c r="S4652" s="25"/>
      <c r="T4652" s="671"/>
      <c r="U4652" s="730" t="str">
        <f t="shared" si="75"/>
        <v/>
      </c>
    </row>
    <row r="4653" spans="1:21" x14ac:dyDescent="0.25">
      <c r="A4653" s="36" t="str">
        <f>'0'!$A$4</f>
        <v>………………..</v>
      </c>
      <c r="B4653" s="37">
        <f>'0'!$A$2</f>
        <v>46112</v>
      </c>
      <c r="C4653" s="37" t="s">
        <v>1197</v>
      </c>
      <c r="D4653" s="195"/>
      <c r="E4653" s="23"/>
      <c r="F4653" s="14"/>
      <c r="G4653" s="22"/>
      <c r="H4653" s="656"/>
      <c r="I4653" s="656"/>
      <c r="J4653" s="656"/>
      <c r="K4653" s="25"/>
      <c r="L4653" s="25"/>
      <c r="M4653" s="25"/>
      <c r="N4653" s="25"/>
      <c r="O4653" s="25"/>
      <c r="P4653" s="25"/>
      <c r="Q4653" s="25"/>
      <c r="R4653" s="25"/>
      <c r="S4653" s="25"/>
      <c r="T4653" s="671"/>
      <c r="U4653" s="730" t="str">
        <f t="shared" si="75"/>
        <v/>
      </c>
    </row>
    <row r="4654" spans="1:21" x14ac:dyDescent="0.25">
      <c r="A4654" s="36" t="str">
        <f>'0'!$A$4</f>
        <v>………………..</v>
      </c>
      <c r="B4654" s="37">
        <f>'0'!$A$2</f>
        <v>46112</v>
      </c>
      <c r="C4654" s="37" t="s">
        <v>1197</v>
      </c>
      <c r="D4654" s="195"/>
      <c r="E4654" s="23"/>
      <c r="F4654" s="14"/>
      <c r="G4654" s="22"/>
      <c r="H4654" s="656"/>
      <c r="I4654" s="656"/>
      <c r="J4654" s="656"/>
      <c r="K4654" s="25"/>
      <c r="L4654" s="25"/>
      <c r="M4654" s="25"/>
      <c r="N4654" s="25"/>
      <c r="O4654" s="25"/>
      <c r="P4654" s="25"/>
      <c r="Q4654" s="25"/>
      <c r="R4654" s="25"/>
      <c r="S4654" s="25"/>
      <c r="T4654" s="671"/>
      <c r="U4654" s="730" t="str">
        <f t="shared" si="75"/>
        <v/>
      </c>
    </row>
    <row r="4655" spans="1:21" x14ac:dyDescent="0.25">
      <c r="A4655" s="36" t="str">
        <f>'0'!$A$4</f>
        <v>………………..</v>
      </c>
      <c r="B4655" s="37">
        <f>'0'!$A$2</f>
        <v>46112</v>
      </c>
      <c r="C4655" s="37" t="s">
        <v>1197</v>
      </c>
      <c r="D4655" s="195"/>
      <c r="E4655" s="23"/>
      <c r="F4655" s="14"/>
      <c r="G4655" s="22"/>
      <c r="H4655" s="656"/>
      <c r="I4655" s="656"/>
      <c r="J4655" s="656"/>
      <c r="K4655" s="25"/>
      <c r="L4655" s="25"/>
      <c r="M4655" s="25"/>
      <c r="N4655" s="25"/>
      <c r="O4655" s="25"/>
      <c r="P4655" s="25"/>
      <c r="Q4655" s="25"/>
      <c r="R4655" s="25"/>
      <c r="S4655" s="25"/>
      <c r="T4655" s="671"/>
      <c r="U4655" s="730" t="str">
        <f t="shared" si="75"/>
        <v/>
      </c>
    </row>
    <row r="4656" spans="1:21" x14ac:dyDescent="0.25">
      <c r="A4656" s="36" t="str">
        <f>'0'!$A$4</f>
        <v>………………..</v>
      </c>
      <c r="B4656" s="37">
        <f>'0'!$A$2</f>
        <v>46112</v>
      </c>
      <c r="C4656" s="37" t="s">
        <v>1197</v>
      </c>
      <c r="D4656" s="195"/>
      <c r="E4656" s="23"/>
      <c r="F4656" s="14"/>
      <c r="G4656" s="22"/>
      <c r="H4656" s="656"/>
      <c r="I4656" s="656"/>
      <c r="J4656" s="656"/>
      <c r="K4656" s="25"/>
      <c r="L4656" s="25"/>
      <c r="M4656" s="25"/>
      <c r="N4656" s="25"/>
      <c r="O4656" s="25"/>
      <c r="P4656" s="25"/>
      <c r="Q4656" s="25"/>
      <c r="R4656" s="25"/>
      <c r="S4656" s="25"/>
      <c r="T4656" s="671"/>
      <c r="U4656" s="730" t="str">
        <f t="shared" si="75"/>
        <v/>
      </c>
    </row>
    <row r="4657" spans="1:21" x14ac:dyDescent="0.25">
      <c r="A4657" s="36" t="str">
        <f>'0'!$A$4</f>
        <v>………………..</v>
      </c>
      <c r="B4657" s="37">
        <f>'0'!$A$2</f>
        <v>46112</v>
      </c>
      <c r="C4657" s="37" t="s">
        <v>1197</v>
      </c>
      <c r="D4657" s="195"/>
      <c r="E4657" s="23"/>
      <c r="F4657" s="14"/>
      <c r="G4657" s="22"/>
      <c r="H4657" s="656"/>
      <c r="I4657" s="656"/>
      <c r="J4657" s="656"/>
      <c r="K4657" s="25"/>
      <c r="L4657" s="25"/>
      <c r="M4657" s="25"/>
      <c r="N4657" s="25"/>
      <c r="O4657" s="25"/>
      <c r="P4657" s="25"/>
      <c r="Q4657" s="25"/>
      <c r="R4657" s="25"/>
      <c r="S4657" s="25"/>
      <c r="T4657" s="671"/>
      <c r="U4657" s="730" t="str">
        <f t="shared" si="75"/>
        <v/>
      </c>
    </row>
    <row r="4658" spans="1:21" x14ac:dyDescent="0.25">
      <c r="A4658" s="36" t="str">
        <f>'0'!$A$4</f>
        <v>………………..</v>
      </c>
      <c r="B4658" s="37">
        <f>'0'!$A$2</f>
        <v>46112</v>
      </c>
      <c r="C4658" s="37" t="s">
        <v>1197</v>
      </c>
      <c r="D4658" s="195"/>
      <c r="E4658" s="23"/>
      <c r="F4658" s="14"/>
      <c r="G4658" s="22"/>
      <c r="H4658" s="656"/>
      <c r="I4658" s="656"/>
      <c r="J4658" s="656"/>
      <c r="K4658" s="25"/>
      <c r="L4658" s="25"/>
      <c r="M4658" s="25"/>
      <c r="N4658" s="25"/>
      <c r="O4658" s="25"/>
      <c r="P4658" s="25"/>
      <c r="Q4658" s="25"/>
      <c r="R4658" s="25"/>
      <c r="S4658" s="25"/>
      <c r="T4658" s="671"/>
      <c r="U4658" s="730" t="str">
        <f t="shared" si="75"/>
        <v/>
      </c>
    </row>
    <row r="4659" spans="1:21" x14ac:dyDescent="0.25">
      <c r="A4659" s="36" t="str">
        <f>'0'!$A$4</f>
        <v>………………..</v>
      </c>
      <c r="B4659" s="37">
        <f>'0'!$A$2</f>
        <v>46112</v>
      </c>
      <c r="C4659" s="37" t="s">
        <v>1197</v>
      </c>
      <c r="D4659" s="195"/>
      <c r="E4659" s="23"/>
      <c r="F4659" s="14"/>
      <c r="G4659" s="22"/>
      <c r="H4659" s="656"/>
      <c r="I4659" s="656"/>
      <c r="J4659" s="656"/>
      <c r="K4659" s="25"/>
      <c r="L4659" s="25"/>
      <c r="M4659" s="25"/>
      <c r="N4659" s="25"/>
      <c r="O4659" s="25"/>
      <c r="P4659" s="25"/>
      <c r="Q4659" s="25"/>
      <c r="R4659" s="25"/>
      <c r="S4659" s="25"/>
      <c r="T4659" s="671"/>
      <c r="U4659" s="730" t="str">
        <f t="shared" si="75"/>
        <v/>
      </c>
    </row>
    <row r="4660" spans="1:21" x14ac:dyDescent="0.25">
      <c r="A4660" s="36" t="str">
        <f>'0'!$A$4</f>
        <v>………………..</v>
      </c>
      <c r="B4660" s="37">
        <f>'0'!$A$2</f>
        <v>46112</v>
      </c>
      <c r="C4660" s="37" t="s">
        <v>1197</v>
      </c>
      <c r="D4660" s="195"/>
      <c r="E4660" s="23"/>
      <c r="F4660" s="14"/>
      <c r="G4660" s="22"/>
      <c r="H4660" s="656"/>
      <c r="I4660" s="656"/>
      <c r="J4660" s="656"/>
      <c r="K4660" s="25"/>
      <c r="L4660" s="25"/>
      <c r="M4660" s="25"/>
      <c r="N4660" s="25"/>
      <c r="O4660" s="25"/>
      <c r="P4660" s="25"/>
      <c r="Q4660" s="25"/>
      <c r="R4660" s="25"/>
      <c r="S4660" s="25"/>
      <c r="T4660" s="671"/>
      <c r="U4660" s="730" t="str">
        <f t="shared" si="75"/>
        <v/>
      </c>
    </row>
    <row r="4661" spans="1:21" x14ac:dyDescent="0.25">
      <c r="A4661" s="36" t="str">
        <f>'0'!$A$4</f>
        <v>………………..</v>
      </c>
      <c r="B4661" s="37">
        <f>'0'!$A$2</f>
        <v>46112</v>
      </c>
      <c r="C4661" s="37" t="s">
        <v>1197</v>
      </c>
      <c r="D4661" s="195"/>
      <c r="E4661" s="23"/>
      <c r="F4661" s="14"/>
      <c r="G4661" s="22"/>
      <c r="H4661" s="656"/>
      <c r="I4661" s="656"/>
      <c r="J4661" s="656"/>
      <c r="K4661" s="25"/>
      <c r="L4661" s="25"/>
      <c r="M4661" s="25"/>
      <c r="N4661" s="25"/>
      <c r="O4661" s="25"/>
      <c r="P4661" s="25"/>
      <c r="Q4661" s="25"/>
      <c r="R4661" s="25"/>
      <c r="S4661" s="25"/>
      <c r="T4661" s="671"/>
      <c r="U4661" s="730" t="str">
        <f t="shared" si="75"/>
        <v/>
      </c>
    </row>
    <row r="4662" spans="1:21" x14ac:dyDescent="0.25">
      <c r="A4662" s="36" t="str">
        <f>'0'!$A$4</f>
        <v>………………..</v>
      </c>
      <c r="B4662" s="37">
        <f>'0'!$A$2</f>
        <v>46112</v>
      </c>
      <c r="C4662" s="37" t="s">
        <v>1197</v>
      </c>
      <c r="D4662" s="195"/>
      <c r="E4662" s="23"/>
      <c r="F4662" s="14"/>
      <c r="G4662" s="22"/>
      <c r="H4662" s="656"/>
      <c r="I4662" s="656"/>
      <c r="J4662" s="656"/>
      <c r="K4662" s="25"/>
      <c r="L4662" s="25"/>
      <c r="M4662" s="25"/>
      <c r="N4662" s="25"/>
      <c r="O4662" s="25"/>
      <c r="P4662" s="25"/>
      <c r="Q4662" s="25"/>
      <c r="R4662" s="25"/>
      <c r="S4662" s="25"/>
      <c r="T4662" s="671"/>
      <c r="U4662" s="730" t="str">
        <f t="shared" si="75"/>
        <v/>
      </c>
    </row>
    <row r="4663" spans="1:21" x14ac:dyDescent="0.25">
      <c r="A4663" s="36" t="str">
        <f>'0'!$A$4</f>
        <v>………………..</v>
      </c>
      <c r="B4663" s="37">
        <f>'0'!$A$2</f>
        <v>46112</v>
      </c>
      <c r="C4663" s="37" t="s">
        <v>1197</v>
      </c>
      <c r="D4663" s="195"/>
      <c r="E4663" s="23"/>
      <c r="F4663" s="14"/>
      <c r="G4663" s="22"/>
      <c r="H4663" s="656"/>
      <c r="I4663" s="656"/>
      <c r="J4663" s="656"/>
      <c r="K4663" s="25"/>
      <c r="L4663" s="25"/>
      <c r="M4663" s="25"/>
      <c r="N4663" s="25"/>
      <c r="O4663" s="25"/>
      <c r="P4663" s="25"/>
      <c r="Q4663" s="25"/>
      <c r="R4663" s="25"/>
      <c r="S4663" s="25"/>
      <c r="T4663" s="671"/>
      <c r="U4663" s="730" t="str">
        <f t="shared" si="75"/>
        <v/>
      </c>
    </row>
    <row r="4664" spans="1:21" x14ac:dyDescent="0.25">
      <c r="A4664" s="36" t="str">
        <f>'0'!$A$4</f>
        <v>………………..</v>
      </c>
      <c r="B4664" s="37">
        <f>'0'!$A$2</f>
        <v>46112</v>
      </c>
      <c r="C4664" s="37" t="s">
        <v>1197</v>
      </c>
      <c r="D4664" s="195"/>
      <c r="E4664" s="23"/>
      <c r="F4664" s="14"/>
      <c r="G4664" s="22"/>
      <c r="H4664" s="656"/>
      <c r="I4664" s="656"/>
      <c r="J4664" s="656"/>
      <c r="K4664" s="25"/>
      <c r="L4664" s="25"/>
      <c r="M4664" s="25"/>
      <c r="N4664" s="25"/>
      <c r="O4664" s="25"/>
      <c r="P4664" s="25"/>
      <c r="Q4664" s="25"/>
      <c r="R4664" s="25"/>
      <c r="S4664" s="25"/>
      <c r="T4664" s="671"/>
      <c r="U4664" s="730" t="str">
        <f t="shared" si="75"/>
        <v/>
      </c>
    </row>
    <row r="4665" spans="1:21" x14ac:dyDescent="0.25">
      <c r="A4665" s="36" t="str">
        <f>'0'!$A$4</f>
        <v>………………..</v>
      </c>
      <c r="B4665" s="37">
        <f>'0'!$A$2</f>
        <v>46112</v>
      </c>
      <c r="C4665" s="37" t="s">
        <v>1197</v>
      </c>
      <c r="D4665" s="195"/>
      <c r="E4665" s="23"/>
      <c r="F4665" s="14"/>
      <c r="G4665" s="22"/>
      <c r="H4665" s="656"/>
      <c r="I4665" s="656"/>
      <c r="J4665" s="656"/>
      <c r="K4665" s="25"/>
      <c r="L4665" s="25"/>
      <c r="M4665" s="25"/>
      <c r="N4665" s="25"/>
      <c r="O4665" s="25"/>
      <c r="P4665" s="25"/>
      <c r="Q4665" s="25"/>
      <c r="R4665" s="25"/>
      <c r="S4665" s="25"/>
      <c r="T4665" s="671"/>
      <c r="U4665" s="730" t="str">
        <f t="shared" si="75"/>
        <v/>
      </c>
    </row>
    <row r="4666" spans="1:21" x14ac:dyDescent="0.25">
      <c r="A4666" s="36" t="str">
        <f>'0'!$A$4</f>
        <v>………………..</v>
      </c>
      <c r="B4666" s="37">
        <f>'0'!$A$2</f>
        <v>46112</v>
      </c>
      <c r="C4666" s="37" t="s">
        <v>1197</v>
      </c>
      <c r="D4666" s="195"/>
      <c r="E4666" s="23"/>
      <c r="F4666" s="14"/>
      <c r="G4666" s="22"/>
      <c r="H4666" s="656"/>
      <c r="I4666" s="656"/>
      <c r="J4666" s="656"/>
      <c r="K4666" s="25"/>
      <c r="L4666" s="25"/>
      <c r="M4666" s="25"/>
      <c r="N4666" s="25"/>
      <c r="O4666" s="25"/>
      <c r="P4666" s="25"/>
      <c r="Q4666" s="25"/>
      <c r="R4666" s="25"/>
      <c r="S4666" s="25"/>
      <c r="T4666" s="671"/>
      <c r="U4666" s="730" t="str">
        <f t="shared" si="75"/>
        <v/>
      </c>
    </row>
    <row r="4667" spans="1:21" x14ac:dyDescent="0.25">
      <c r="A4667" s="36" t="str">
        <f>'0'!$A$4</f>
        <v>………………..</v>
      </c>
      <c r="B4667" s="37">
        <f>'0'!$A$2</f>
        <v>46112</v>
      </c>
      <c r="C4667" s="37" t="s">
        <v>1197</v>
      </c>
      <c r="D4667" s="195"/>
      <c r="E4667" s="23"/>
      <c r="F4667" s="14"/>
      <c r="G4667" s="22"/>
      <c r="H4667" s="656"/>
      <c r="I4667" s="656"/>
      <c r="J4667" s="656"/>
      <c r="K4667" s="25"/>
      <c r="L4667" s="25"/>
      <c r="M4667" s="25"/>
      <c r="N4667" s="25"/>
      <c r="O4667" s="25"/>
      <c r="P4667" s="25"/>
      <c r="Q4667" s="25"/>
      <c r="R4667" s="25"/>
      <c r="S4667" s="25"/>
      <c r="T4667" s="671"/>
      <c r="U4667" s="730" t="str">
        <f t="shared" si="75"/>
        <v/>
      </c>
    </row>
    <row r="4668" spans="1:21" x14ac:dyDescent="0.25">
      <c r="A4668" s="36" t="str">
        <f>'0'!$A$4</f>
        <v>………………..</v>
      </c>
      <c r="B4668" s="37">
        <f>'0'!$A$2</f>
        <v>46112</v>
      </c>
      <c r="C4668" s="37" t="s">
        <v>1197</v>
      </c>
      <c r="D4668" s="195"/>
      <c r="E4668" s="23"/>
      <c r="F4668" s="14"/>
      <c r="G4668" s="22"/>
      <c r="H4668" s="656"/>
      <c r="I4668" s="656"/>
      <c r="J4668" s="656"/>
      <c r="K4668" s="25"/>
      <c r="L4668" s="25"/>
      <c r="M4668" s="25"/>
      <c r="N4668" s="25"/>
      <c r="O4668" s="25"/>
      <c r="P4668" s="25"/>
      <c r="Q4668" s="25"/>
      <c r="R4668" s="25"/>
      <c r="S4668" s="25"/>
      <c r="T4668" s="671"/>
      <c r="U4668" s="730" t="str">
        <f t="shared" si="75"/>
        <v/>
      </c>
    </row>
    <row r="4669" spans="1:21" x14ac:dyDescent="0.25">
      <c r="A4669" s="36" t="str">
        <f>'0'!$A$4</f>
        <v>………………..</v>
      </c>
      <c r="B4669" s="37">
        <f>'0'!$A$2</f>
        <v>46112</v>
      </c>
      <c r="C4669" s="37" t="s">
        <v>1197</v>
      </c>
      <c r="D4669" s="195"/>
      <c r="E4669" s="23"/>
      <c r="F4669" s="14"/>
      <c r="G4669" s="22"/>
      <c r="H4669" s="656"/>
      <c r="I4669" s="656"/>
      <c r="J4669" s="656"/>
      <c r="K4669" s="25"/>
      <c r="L4669" s="25"/>
      <c r="M4669" s="25"/>
      <c r="N4669" s="25"/>
      <c r="O4669" s="25"/>
      <c r="P4669" s="25"/>
      <c r="Q4669" s="25"/>
      <c r="R4669" s="25"/>
      <c r="S4669" s="25"/>
      <c r="T4669" s="671"/>
      <c r="U4669" s="730" t="str">
        <f t="shared" si="75"/>
        <v/>
      </c>
    </row>
    <row r="4670" spans="1:21" x14ac:dyDescent="0.25">
      <c r="A4670" s="36" t="str">
        <f>'0'!$A$4</f>
        <v>………………..</v>
      </c>
      <c r="B4670" s="37">
        <f>'0'!$A$2</f>
        <v>46112</v>
      </c>
      <c r="C4670" s="37" t="s">
        <v>1197</v>
      </c>
      <c r="D4670" s="195"/>
      <c r="E4670" s="23"/>
      <c r="F4670" s="14"/>
      <c r="G4670" s="22"/>
      <c r="H4670" s="656"/>
      <c r="I4670" s="656"/>
      <c r="J4670" s="656"/>
      <c r="K4670" s="25"/>
      <c r="L4670" s="25"/>
      <c r="M4670" s="25"/>
      <c r="N4670" s="25"/>
      <c r="O4670" s="25"/>
      <c r="P4670" s="25"/>
      <c r="Q4670" s="25"/>
      <c r="R4670" s="25"/>
      <c r="S4670" s="25"/>
      <c r="T4670" s="671"/>
      <c r="U4670" s="730" t="str">
        <f t="shared" si="75"/>
        <v/>
      </c>
    </row>
    <row r="4671" spans="1:21" x14ac:dyDescent="0.25">
      <c r="A4671" s="36" t="str">
        <f>'0'!$A$4</f>
        <v>………………..</v>
      </c>
      <c r="B4671" s="37">
        <f>'0'!$A$2</f>
        <v>46112</v>
      </c>
      <c r="C4671" s="37" t="s">
        <v>1197</v>
      </c>
      <c r="D4671" s="195"/>
      <c r="E4671" s="23"/>
      <c r="F4671" s="14"/>
      <c r="G4671" s="22"/>
      <c r="H4671" s="656"/>
      <c r="I4671" s="656"/>
      <c r="J4671" s="656"/>
      <c r="K4671" s="25"/>
      <c r="L4671" s="25"/>
      <c r="M4671" s="25"/>
      <c r="N4671" s="25"/>
      <c r="O4671" s="25"/>
      <c r="P4671" s="25"/>
      <c r="Q4671" s="25"/>
      <c r="R4671" s="25"/>
      <c r="S4671" s="25"/>
      <c r="T4671" s="671"/>
      <c r="U4671" s="730" t="str">
        <f t="shared" si="75"/>
        <v/>
      </c>
    </row>
    <row r="4672" spans="1:21" x14ac:dyDescent="0.25">
      <c r="A4672" s="36" t="str">
        <f>'0'!$A$4</f>
        <v>………………..</v>
      </c>
      <c r="B4672" s="37">
        <f>'0'!$A$2</f>
        <v>46112</v>
      </c>
      <c r="C4672" s="37" t="s">
        <v>1197</v>
      </c>
      <c r="D4672" s="195"/>
      <c r="E4672" s="23"/>
      <c r="F4672" s="14"/>
      <c r="G4672" s="22"/>
      <c r="H4672" s="656"/>
      <c r="I4672" s="656"/>
      <c r="J4672" s="656"/>
      <c r="K4672" s="25"/>
      <c r="L4672" s="25"/>
      <c r="M4672" s="25"/>
      <c r="N4672" s="25"/>
      <c r="O4672" s="25"/>
      <c r="P4672" s="25"/>
      <c r="Q4672" s="25"/>
      <c r="R4672" s="25"/>
      <c r="S4672" s="25"/>
      <c r="T4672" s="671"/>
      <c r="U4672" s="730" t="str">
        <f t="shared" si="75"/>
        <v/>
      </c>
    </row>
    <row r="4673" spans="1:21" x14ac:dyDescent="0.25">
      <c r="A4673" s="36" t="str">
        <f>'0'!$A$4</f>
        <v>………………..</v>
      </c>
      <c r="B4673" s="37">
        <f>'0'!$A$2</f>
        <v>46112</v>
      </c>
      <c r="C4673" s="37" t="s">
        <v>1197</v>
      </c>
      <c r="D4673" s="195"/>
      <c r="E4673" s="23"/>
      <c r="F4673" s="14"/>
      <c r="G4673" s="22"/>
      <c r="H4673" s="656"/>
      <c r="I4673" s="656"/>
      <c r="J4673" s="656"/>
      <c r="K4673" s="25"/>
      <c r="L4673" s="25"/>
      <c r="M4673" s="25"/>
      <c r="N4673" s="25"/>
      <c r="O4673" s="25"/>
      <c r="P4673" s="25"/>
      <c r="Q4673" s="25"/>
      <c r="R4673" s="25"/>
      <c r="S4673" s="25"/>
      <c r="T4673" s="671"/>
      <c r="U4673" s="730" t="str">
        <f t="shared" si="75"/>
        <v/>
      </c>
    </row>
    <row r="4674" spans="1:21" x14ac:dyDescent="0.25">
      <c r="A4674" s="36" t="str">
        <f>'0'!$A$4</f>
        <v>………………..</v>
      </c>
      <c r="B4674" s="37">
        <f>'0'!$A$2</f>
        <v>46112</v>
      </c>
      <c r="C4674" s="37" t="s">
        <v>1197</v>
      </c>
      <c r="D4674" s="195"/>
      <c r="E4674" s="23"/>
      <c r="F4674" s="14"/>
      <c r="G4674" s="22"/>
      <c r="H4674" s="656"/>
      <c r="I4674" s="656"/>
      <c r="J4674" s="656"/>
      <c r="K4674" s="25"/>
      <c r="L4674" s="25"/>
      <c r="M4674" s="25"/>
      <c r="N4674" s="25"/>
      <c r="O4674" s="25"/>
      <c r="P4674" s="25"/>
      <c r="Q4674" s="25"/>
      <c r="R4674" s="25"/>
      <c r="S4674" s="25"/>
      <c r="T4674" s="671"/>
      <c r="U4674" s="730" t="str">
        <f t="shared" si="75"/>
        <v/>
      </c>
    </row>
    <row r="4675" spans="1:21" x14ac:dyDescent="0.25">
      <c r="A4675" s="36" t="str">
        <f>'0'!$A$4</f>
        <v>………………..</v>
      </c>
      <c r="B4675" s="37">
        <f>'0'!$A$2</f>
        <v>46112</v>
      </c>
      <c r="C4675" s="37" t="s">
        <v>1197</v>
      </c>
      <c r="D4675" s="195"/>
      <c r="E4675" s="23"/>
      <c r="F4675" s="14"/>
      <c r="G4675" s="22"/>
      <c r="H4675" s="656"/>
      <c r="I4675" s="656"/>
      <c r="J4675" s="656"/>
      <c r="K4675" s="25"/>
      <c r="L4675" s="25"/>
      <c r="M4675" s="25"/>
      <c r="N4675" s="25"/>
      <c r="O4675" s="25"/>
      <c r="P4675" s="25"/>
      <c r="Q4675" s="25"/>
      <c r="R4675" s="25"/>
      <c r="S4675" s="25"/>
      <c r="T4675" s="671"/>
      <c r="U4675" s="730" t="str">
        <f t="shared" si="75"/>
        <v/>
      </c>
    </row>
    <row r="4676" spans="1:21" x14ac:dyDescent="0.25">
      <c r="A4676" s="36" t="str">
        <f>'0'!$A$4</f>
        <v>………………..</v>
      </c>
      <c r="B4676" s="37">
        <f>'0'!$A$2</f>
        <v>46112</v>
      </c>
      <c r="C4676" s="37" t="s">
        <v>1197</v>
      </c>
      <c r="D4676" s="195"/>
      <c r="E4676" s="23"/>
      <c r="F4676" s="14"/>
      <c r="G4676" s="22"/>
      <c r="H4676" s="656"/>
      <c r="I4676" s="656"/>
      <c r="J4676" s="656"/>
      <c r="K4676" s="25"/>
      <c r="L4676" s="25"/>
      <c r="M4676" s="25"/>
      <c r="N4676" s="25"/>
      <c r="O4676" s="25"/>
      <c r="P4676" s="25"/>
      <c r="Q4676" s="25"/>
      <c r="R4676" s="25"/>
      <c r="S4676" s="25"/>
      <c r="T4676" s="671"/>
      <c r="U4676" s="730" t="str">
        <f t="shared" si="75"/>
        <v/>
      </c>
    </row>
    <row r="4677" spans="1:21" x14ac:dyDescent="0.25">
      <c r="A4677" s="36" t="str">
        <f>'0'!$A$4</f>
        <v>………………..</v>
      </c>
      <c r="B4677" s="37">
        <f>'0'!$A$2</f>
        <v>46112</v>
      </c>
      <c r="C4677" s="37" t="s">
        <v>1197</v>
      </c>
      <c r="D4677" s="195"/>
      <c r="E4677" s="23"/>
      <c r="F4677" s="14"/>
      <c r="G4677" s="22"/>
      <c r="H4677" s="656"/>
      <c r="I4677" s="656"/>
      <c r="J4677" s="656"/>
      <c r="K4677" s="25"/>
      <c r="L4677" s="25"/>
      <c r="M4677" s="25"/>
      <c r="N4677" s="25"/>
      <c r="O4677" s="25"/>
      <c r="P4677" s="25"/>
      <c r="Q4677" s="25"/>
      <c r="R4677" s="25"/>
      <c r="S4677" s="25"/>
      <c r="T4677" s="671"/>
      <c r="U4677" s="730" t="str">
        <f t="shared" si="75"/>
        <v/>
      </c>
    </row>
    <row r="4678" spans="1:21" x14ac:dyDescent="0.25">
      <c r="A4678" s="36" t="str">
        <f>'0'!$A$4</f>
        <v>………………..</v>
      </c>
      <c r="B4678" s="37">
        <f>'0'!$A$2</f>
        <v>46112</v>
      </c>
      <c r="C4678" s="37" t="s">
        <v>1197</v>
      </c>
      <c r="D4678" s="195"/>
      <c r="E4678" s="23"/>
      <c r="F4678" s="14"/>
      <c r="G4678" s="22"/>
      <c r="H4678" s="656"/>
      <c r="I4678" s="656"/>
      <c r="J4678" s="656"/>
      <c r="K4678" s="25"/>
      <c r="L4678" s="25"/>
      <c r="M4678" s="25"/>
      <c r="N4678" s="25"/>
      <c r="O4678" s="25"/>
      <c r="P4678" s="25"/>
      <c r="Q4678" s="25"/>
      <c r="R4678" s="25"/>
      <c r="S4678" s="25"/>
      <c r="T4678" s="671"/>
      <c r="U4678" s="730" t="str">
        <f t="shared" si="75"/>
        <v/>
      </c>
    </row>
    <row r="4679" spans="1:21" x14ac:dyDescent="0.25">
      <c r="A4679" s="36" t="str">
        <f>'0'!$A$4</f>
        <v>………………..</v>
      </c>
      <c r="B4679" s="37">
        <f>'0'!$A$2</f>
        <v>46112</v>
      </c>
      <c r="C4679" s="37" t="s">
        <v>1197</v>
      </c>
      <c r="D4679" s="195"/>
      <c r="E4679" s="23"/>
      <c r="F4679" s="14"/>
      <c r="G4679" s="22"/>
      <c r="H4679" s="656"/>
      <c r="I4679" s="656"/>
      <c r="J4679" s="656"/>
      <c r="K4679" s="25"/>
      <c r="L4679" s="25"/>
      <c r="M4679" s="25"/>
      <c r="N4679" s="25"/>
      <c r="O4679" s="25"/>
      <c r="P4679" s="25"/>
      <c r="Q4679" s="25"/>
      <c r="R4679" s="25"/>
      <c r="S4679" s="25"/>
      <c r="T4679" s="671"/>
      <c r="U4679" s="730" t="str">
        <f t="shared" si="75"/>
        <v/>
      </c>
    </row>
    <row r="4680" spans="1:21" x14ac:dyDescent="0.25">
      <c r="A4680" s="36" t="str">
        <f>'0'!$A$4</f>
        <v>………………..</v>
      </c>
      <c r="B4680" s="37">
        <f>'0'!$A$2</f>
        <v>46112</v>
      </c>
      <c r="C4680" s="37" t="s">
        <v>1197</v>
      </c>
      <c r="D4680" s="195"/>
      <c r="E4680" s="23"/>
      <c r="F4680" s="14"/>
      <c r="G4680" s="22"/>
      <c r="H4680" s="656"/>
      <c r="I4680" s="656"/>
      <c r="J4680" s="656"/>
      <c r="K4680" s="25"/>
      <c r="L4680" s="25"/>
      <c r="M4680" s="25"/>
      <c r="N4680" s="25"/>
      <c r="O4680" s="25"/>
      <c r="P4680" s="25"/>
      <c r="Q4680" s="25"/>
      <c r="R4680" s="25"/>
      <c r="S4680" s="25"/>
      <c r="T4680" s="671"/>
      <c r="U4680" s="730" t="str">
        <f t="shared" si="75"/>
        <v/>
      </c>
    </row>
    <row r="4681" spans="1:21" x14ac:dyDescent="0.25">
      <c r="A4681" s="36" t="str">
        <f>'0'!$A$4</f>
        <v>………………..</v>
      </c>
      <c r="B4681" s="37">
        <f>'0'!$A$2</f>
        <v>46112</v>
      </c>
      <c r="C4681" s="37" t="s">
        <v>1197</v>
      </c>
      <c r="D4681" s="195"/>
      <c r="E4681" s="23"/>
      <c r="F4681" s="14"/>
      <c r="G4681" s="22"/>
      <c r="H4681" s="656"/>
      <c r="I4681" s="656"/>
      <c r="J4681" s="656"/>
      <c r="K4681" s="25"/>
      <c r="L4681" s="25"/>
      <c r="M4681" s="25"/>
      <c r="N4681" s="25"/>
      <c r="O4681" s="25"/>
      <c r="P4681" s="25"/>
      <c r="Q4681" s="25"/>
      <c r="R4681" s="25"/>
      <c r="S4681" s="25"/>
      <c r="T4681" s="671"/>
      <c r="U4681" s="730" t="str">
        <f t="shared" si="75"/>
        <v/>
      </c>
    </row>
    <row r="4682" spans="1:21" x14ac:dyDescent="0.25">
      <c r="A4682" s="36" t="str">
        <f>'0'!$A$4</f>
        <v>………………..</v>
      </c>
      <c r="B4682" s="37">
        <f>'0'!$A$2</f>
        <v>46112</v>
      </c>
      <c r="C4682" s="37" t="s">
        <v>1197</v>
      </c>
      <c r="D4682" s="195"/>
      <c r="E4682" s="23"/>
      <c r="F4682" s="14"/>
      <c r="G4682" s="22"/>
      <c r="H4682" s="656"/>
      <c r="I4682" s="656"/>
      <c r="J4682" s="656"/>
      <c r="K4682" s="25"/>
      <c r="L4682" s="25"/>
      <c r="M4682" s="25"/>
      <c r="N4682" s="25"/>
      <c r="O4682" s="25"/>
      <c r="P4682" s="25"/>
      <c r="Q4682" s="25"/>
      <c r="R4682" s="25"/>
      <c r="S4682" s="25"/>
      <c r="T4682" s="671"/>
      <c r="U4682" s="730" t="str">
        <f t="shared" si="75"/>
        <v/>
      </c>
    </row>
    <row r="4683" spans="1:21" x14ac:dyDescent="0.25">
      <c r="A4683" s="36" t="str">
        <f>'0'!$A$4</f>
        <v>………………..</v>
      </c>
      <c r="B4683" s="37">
        <f>'0'!$A$2</f>
        <v>46112</v>
      </c>
      <c r="C4683" s="37" t="s">
        <v>1197</v>
      </c>
      <c r="D4683" s="195"/>
      <c r="E4683" s="23"/>
      <c r="F4683" s="14"/>
      <c r="G4683" s="22"/>
      <c r="H4683" s="656"/>
      <c r="I4683" s="656"/>
      <c r="J4683" s="656"/>
      <c r="K4683" s="25"/>
      <c r="L4683" s="25"/>
      <c r="M4683" s="25"/>
      <c r="N4683" s="25"/>
      <c r="O4683" s="25"/>
      <c r="P4683" s="25"/>
      <c r="Q4683" s="25"/>
      <c r="R4683" s="25"/>
      <c r="S4683" s="25"/>
      <c r="T4683" s="671"/>
      <c r="U4683" s="730" t="str">
        <f t="shared" ref="U4683:U4746" si="76">IF(COUNTBLANK(D4683:S4683)=16,"",IF(D4683="999999999","",IF(ISNUMBER(VALUE(D4683)),IF(LEN(D4683)&lt;&gt;9,"Въведеното ЕИК е твърде късо или твърде дълго",IF(OR(MOD(MID(D4683,1,1)*1+MID(D4683,2,1)*2+MID(D4683,3,1)*3+MID(D4683,4,1)*4+MID(D4683,5,1)*5+MID(D4683,6,1)*6+MID(D4683,7,1)*7+MID(D4683,8,1)*8,11)-MID(D4683,9,1)=0,AND(MOD(MID(D4683,1,1)*3+MID(D4683,2,1)*4+MID(D4683,3,1)*5+MID(D4683,4,1)*6+MID(D4683,5,1)*7+MID(D4683,6,1)*8+MID(D4683,7,1)*9+MID(D4683,8,1)*10,11)=10,MID(D4683,9,1)*1=0),MOD(MID(D4683,1,1)*3+MID(D4683,2,1)*4+MID(D4683,3,1)*5+MID(D4683,4,1)*6+MID(D4683,5,1)*7+MID(D4683,6,1)*8+MID(D4683,7,1)*9+MID(D4683,8,1)*10,11)-MID(D4683,9,1)=0),"","Въведеното ЕИК е невалидно")),"Въведеното ЕИК съдържа непозволени символи")))</f>
        <v/>
      </c>
    </row>
    <row r="4684" spans="1:21" x14ac:dyDescent="0.25">
      <c r="A4684" s="36" t="str">
        <f>'0'!$A$4</f>
        <v>………………..</v>
      </c>
      <c r="B4684" s="37">
        <f>'0'!$A$2</f>
        <v>46112</v>
      </c>
      <c r="C4684" s="37" t="s">
        <v>1197</v>
      </c>
      <c r="D4684" s="195"/>
      <c r="E4684" s="23"/>
      <c r="F4684" s="14"/>
      <c r="G4684" s="22"/>
      <c r="H4684" s="656"/>
      <c r="I4684" s="656"/>
      <c r="J4684" s="656"/>
      <c r="K4684" s="25"/>
      <c r="L4684" s="25"/>
      <c r="M4684" s="25"/>
      <c r="N4684" s="25"/>
      <c r="O4684" s="25"/>
      <c r="P4684" s="25"/>
      <c r="Q4684" s="25"/>
      <c r="R4684" s="25"/>
      <c r="S4684" s="25"/>
      <c r="T4684" s="671"/>
      <c r="U4684" s="730" t="str">
        <f t="shared" si="76"/>
        <v/>
      </c>
    </row>
    <row r="4685" spans="1:21" x14ac:dyDescent="0.25">
      <c r="A4685" s="36" t="str">
        <f>'0'!$A$4</f>
        <v>………………..</v>
      </c>
      <c r="B4685" s="37">
        <f>'0'!$A$2</f>
        <v>46112</v>
      </c>
      <c r="C4685" s="37" t="s">
        <v>1197</v>
      </c>
      <c r="D4685" s="195"/>
      <c r="E4685" s="23"/>
      <c r="F4685" s="14"/>
      <c r="G4685" s="22"/>
      <c r="H4685" s="656"/>
      <c r="I4685" s="656"/>
      <c r="J4685" s="656"/>
      <c r="K4685" s="25"/>
      <c r="L4685" s="25"/>
      <c r="M4685" s="25"/>
      <c r="N4685" s="25"/>
      <c r="O4685" s="25"/>
      <c r="P4685" s="25"/>
      <c r="Q4685" s="25"/>
      <c r="R4685" s="25"/>
      <c r="S4685" s="25"/>
      <c r="T4685" s="671"/>
      <c r="U4685" s="730" t="str">
        <f t="shared" si="76"/>
        <v/>
      </c>
    </row>
    <row r="4686" spans="1:21" x14ac:dyDescent="0.25">
      <c r="A4686" s="36" t="str">
        <f>'0'!$A$4</f>
        <v>………………..</v>
      </c>
      <c r="B4686" s="37">
        <f>'0'!$A$2</f>
        <v>46112</v>
      </c>
      <c r="C4686" s="37" t="s">
        <v>1197</v>
      </c>
      <c r="D4686" s="195"/>
      <c r="E4686" s="23"/>
      <c r="F4686" s="14"/>
      <c r="G4686" s="22"/>
      <c r="H4686" s="656"/>
      <c r="I4686" s="656"/>
      <c r="J4686" s="656"/>
      <c r="K4686" s="25"/>
      <c r="L4686" s="25"/>
      <c r="M4686" s="25"/>
      <c r="N4686" s="25"/>
      <c r="O4686" s="25"/>
      <c r="P4686" s="25"/>
      <c r="Q4686" s="25"/>
      <c r="R4686" s="25"/>
      <c r="S4686" s="25"/>
      <c r="T4686" s="671"/>
      <c r="U4686" s="730" t="str">
        <f t="shared" si="76"/>
        <v/>
      </c>
    </row>
    <row r="4687" spans="1:21" x14ac:dyDescent="0.25">
      <c r="A4687" s="36" t="str">
        <f>'0'!$A$4</f>
        <v>………………..</v>
      </c>
      <c r="B4687" s="37">
        <f>'0'!$A$2</f>
        <v>46112</v>
      </c>
      <c r="C4687" s="37" t="s">
        <v>1197</v>
      </c>
      <c r="D4687" s="195"/>
      <c r="E4687" s="23"/>
      <c r="F4687" s="14"/>
      <c r="G4687" s="22"/>
      <c r="H4687" s="656"/>
      <c r="I4687" s="656"/>
      <c r="J4687" s="656"/>
      <c r="K4687" s="25"/>
      <c r="L4687" s="25"/>
      <c r="M4687" s="25"/>
      <c r="N4687" s="25"/>
      <c r="O4687" s="25"/>
      <c r="P4687" s="25"/>
      <c r="Q4687" s="25"/>
      <c r="R4687" s="25"/>
      <c r="S4687" s="25"/>
      <c r="T4687" s="671"/>
      <c r="U4687" s="730" t="str">
        <f t="shared" si="76"/>
        <v/>
      </c>
    </row>
    <row r="4688" spans="1:21" x14ac:dyDescent="0.25">
      <c r="A4688" s="36" t="str">
        <f>'0'!$A$4</f>
        <v>………………..</v>
      </c>
      <c r="B4688" s="37">
        <f>'0'!$A$2</f>
        <v>46112</v>
      </c>
      <c r="C4688" s="37" t="s">
        <v>1197</v>
      </c>
      <c r="D4688" s="195"/>
      <c r="E4688" s="23"/>
      <c r="F4688" s="14"/>
      <c r="G4688" s="22"/>
      <c r="H4688" s="656"/>
      <c r="I4688" s="656"/>
      <c r="J4688" s="656"/>
      <c r="K4688" s="25"/>
      <c r="L4688" s="25"/>
      <c r="M4688" s="25"/>
      <c r="N4688" s="25"/>
      <c r="O4688" s="25"/>
      <c r="P4688" s="25"/>
      <c r="Q4688" s="25"/>
      <c r="R4688" s="25"/>
      <c r="S4688" s="25"/>
      <c r="T4688" s="671"/>
      <c r="U4688" s="730" t="str">
        <f t="shared" si="76"/>
        <v/>
      </c>
    </row>
    <row r="4689" spans="1:21" x14ac:dyDescent="0.25">
      <c r="A4689" s="36" t="str">
        <f>'0'!$A$4</f>
        <v>………………..</v>
      </c>
      <c r="B4689" s="37">
        <f>'0'!$A$2</f>
        <v>46112</v>
      </c>
      <c r="C4689" s="37" t="s">
        <v>1197</v>
      </c>
      <c r="D4689" s="195"/>
      <c r="E4689" s="23"/>
      <c r="F4689" s="14"/>
      <c r="G4689" s="22"/>
      <c r="H4689" s="656"/>
      <c r="I4689" s="656"/>
      <c r="J4689" s="656"/>
      <c r="K4689" s="25"/>
      <c r="L4689" s="25"/>
      <c r="M4689" s="25"/>
      <c r="N4689" s="25"/>
      <c r="O4689" s="25"/>
      <c r="P4689" s="25"/>
      <c r="Q4689" s="25"/>
      <c r="R4689" s="25"/>
      <c r="S4689" s="25"/>
      <c r="T4689" s="671"/>
      <c r="U4689" s="730" t="str">
        <f t="shared" si="76"/>
        <v/>
      </c>
    </row>
    <row r="4690" spans="1:21" x14ac:dyDescent="0.25">
      <c r="A4690" s="36" t="str">
        <f>'0'!$A$4</f>
        <v>………………..</v>
      </c>
      <c r="B4690" s="37">
        <f>'0'!$A$2</f>
        <v>46112</v>
      </c>
      <c r="C4690" s="37" t="s">
        <v>1197</v>
      </c>
      <c r="D4690" s="195"/>
      <c r="E4690" s="23"/>
      <c r="F4690" s="14"/>
      <c r="G4690" s="22"/>
      <c r="H4690" s="656"/>
      <c r="I4690" s="656"/>
      <c r="J4690" s="656"/>
      <c r="K4690" s="25"/>
      <c r="L4690" s="25"/>
      <c r="M4690" s="25"/>
      <c r="N4690" s="25"/>
      <c r="O4690" s="25"/>
      <c r="P4690" s="25"/>
      <c r="Q4690" s="25"/>
      <c r="R4690" s="25"/>
      <c r="S4690" s="25"/>
      <c r="T4690" s="671"/>
      <c r="U4690" s="730" t="str">
        <f t="shared" si="76"/>
        <v/>
      </c>
    </row>
    <row r="4691" spans="1:21" x14ac:dyDescent="0.25">
      <c r="A4691" s="36" t="str">
        <f>'0'!$A$4</f>
        <v>………………..</v>
      </c>
      <c r="B4691" s="37">
        <f>'0'!$A$2</f>
        <v>46112</v>
      </c>
      <c r="C4691" s="37" t="s">
        <v>1197</v>
      </c>
      <c r="D4691" s="195"/>
      <c r="E4691" s="23"/>
      <c r="F4691" s="14"/>
      <c r="G4691" s="22"/>
      <c r="H4691" s="656"/>
      <c r="I4691" s="656"/>
      <c r="J4691" s="656"/>
      <c r="K4691" s="25"/>
      <c r="L4691" s="25"/>
      <c r="M4691" s="25"/>
      <c r="N4691" s="25"/>
      <c r="O4691" s="25"/>
      <c r="P4691" s="25"/>
      <c r="Q4691" s="25"/>
      <c r="R4691" s="25"/>
      <c r="S4691" s="25"/>
      <c r="T4691" s="671"/>
      <c r="U4691" s="730" t="str">
        <f t="shared" si="76"/>
        <v/>
      </c>
    </row>
    <row r="4692" spans="1:21" x14ac:dyDescent="0.25">
      <c r="A4692" s="36" t="str">
        <f>'0'!$A$4</f>
        <v>………………..</v>
      </c>
      <c r="B4692" s="37">
        <f>'0'!$A$2</f>
        <v>46112</v>
      </c>
      <c r="C4692" s="37" t="s">
        <v>1197</v>
      </c>
      <c r="D4692" s="195"/>
      <c r="E4692" s="23"/>
      <c r="F4692" s="14"/>
      <c r="G4692" s="22"/>
      <c r="H4692" s="656"/>
      <c r="I4692" s="656"/>
      <c r="J4692" s="656"/>
      <c r="K4692" s="25"/>
      <c r="L4692" s="25"/>
      <c r="M4692" s="25"/>
      <c r="N4692" s="25"/>
      <c r="O4692" s="25"/>
      <c r="P4692" s="25"/>
      <c r="Q4692" s="25"/>
      <c r="R4692" s="25"/>
      <c r="S4692" s="25"/>
      <c r="T4692" s="671"/>
      <c r="U4692" s="730" t="str">
        <f t="shared" si="76"/>
        <v/>
      </c>
    </row>
    <row r="4693" spans="1:21" x14ac:dyDescent="0.25">
      <c r="A4693" s="36" t="str">
        <f>'0'!$A$4</f>
        <v>………………..</v>
      </c>
      <c r="B4693" s="37">
        <f>'0'!$A$2</f>
        <v>46112</v>
      </c>
      <c r="C4693" s="37" t="s">
        <v>1197</v>
      </c>
      <c r="D4693" s="195"/>
      <c r="E4693" s="23"/>
      <c r="F4693" s="14"/>
      <c r="G4693" s="22"/>
      <c r="H4693" s="656"/>
      <c r="I4693" s="656"/>
      <c r="J4693" s="656"/>
      <c r="K4693" s="25"/>
      <c r="L4693" s="25"/>
      <c r="M4693" s="25"/>
      <c r="N4693" s="25"/>
      <c r="O4693" s="25"/>
      <c r="P4693" s="25"/>
      <c r="Q4693" s="25"/>
      <c r="R4693" s="25"/>
      <c r="S4693" s="25"/>
      <c r="T4693" s="671"/>
      <c r="U4693" s="730" t="str">
        <f t="shared" si="76"/>
        <v/>
      </c>
    </row>
    <row r="4694" spans="1:21" x14ac:dyDescent="0.25">
      <c r="A4694" s="36" t="str">
        <f>'0'!$A$4</f>
        <v>………………..</v>
      </c>
      <c r="B4694" s="37">
        <f>'0'!$A$2</f>
        <v>46112</v>
      </c>
      <c r="C4694" s="37" t="s">
        <v>1197</v>
      </c>
      <c r="D4694" s="195"/>
      <c r="E4694" s="23"/>
      <c r="F4694" s="14"/>
      <c r="G4694" s="22"/>
      <c r="H4694" s="656"/>
      <c r="I4694" s="656"/>
      <c r="J4694" s="656"/>
      <c r="K4694" s="25"/>
      <c r="L4694" s="25"/>
      <c r="M4694" s="25"/>
      <c r="N4694" s="25"/>
      <c r="O4694" s="25"/>
      <c r="P4694" s="25"/>
      <c r="Q4694" s="25"/>
      <c r="R4694" s="25"/>
      <c r="S4694" s="25"/>
      <c r="T4694" s="671"/>
      <c r="U4694" s="730" t="str">
        <f t="shared" si="76"/>
        <v/>
      </c>
    </row>
    <row r="4695" spans="1:21" x14ac:dyDescent="0.25">
      <c r="A4695" s="36" t="str">
        <f>'0'!$A$4</f>
        <v>………………..</v>
      </c>
      <c r="B4695" s="37">
        <f>'0'!$A$2</f>
        <v>46112</v>
      </c>
      <c r="C4695" s="37" t="s">
        <v>1197</v>
      </c>
      <c r="D4695" s="195"/>
      <c r="E4695" s="23"/>
      <c r="F4695" s="14"/>
      <c r="G4695" s="22"/>
      <c r="H4695" s="656"/>
      <c r="I4695" s="656"/>
      <c r="J4695" s="656"/>
      <c r="K4695" s="25"/>
      <c r="L4695" s="25"/>
      <c r="M4695" s="25"/>
      <c r="N4695" s="25"/>
      <c r="O4695" s="25"/>
      <c r="P4695" s="25"/>
      <c r="Q4695" s="25"/>
      <c r="R4695" s="25"/>
      <c r="S4695" s="25"/>
      <c r="T4695" s="671"/>
      <c r="U4695" s="730" t="str">
        <f t="shared" si="76"/>
        <v/>
      </c>
    </row>
    <row r="4696" spans="1:21" x14ac:dyDescent="0.25">
      <c r="A4696" s="36" t="str">
        <f>'0'!$A$4</f>
        <v>………………..</v>
      </c>
      <c r="B4696" s="37">
        <f>'0'!$A$2</f>
        <v>46112</v>
      </c>
      <c r="C4696" s="37" t="s">
        <v>1197</v>
      </c>
      <c r="D4696" s="195"/>
      <c r="E4696" s="23"/>
      <c r="F4696" s="14"/>
      <c r="G4696" s="22"/>
      <c r="H4696" s="656"/>
      <c r="I4696" s="656"/>
      <c r="J4696" s="656"/>
      <c r="K4696" s="25"/>
      <c r="L4696" s="25"/>
      <c r="M4696" s="25"/>
      <c r="N4696" s="25"/>
      <c r="O4696" s="25"/>
      <c r="P4696" s="25"/>
      <c r="Q4696" s="25"/>
      <c r="R4696" s="25"/>
      <c r="S4696" s="25"/>
      <c r="T4696" s="671"/>
      <c r="U4696" s="730" t="str">
        <f t="shared" si="76"/>
        <v/>
      </c>
    </row>
    <row r="4697" spans="1:21" x14ac:dyDescent="0.25">
      <c r="A4697" s="36" t="str">
        <f>'0'!$A$4</f>
        <v>………………..</v>
      </c>
      <c r="B4697" s="37">
        <f>'0'!$A$2</f>
        <v>46112</v>
      </c>
      <c r="C4697" s="37" t="s">
        <v>1197</v>
      </c>
      <c r="D4697" s="195"/>
      <c r="E4697" s="23"/>
      <c r="F4697" s="14"/>
      <c r="G4697" s="22"/>
      <c r="H4697" s="656"/>
      <c r="I4697" s="656"/>
      <c r="J4697" s="656"/>
      <c r="K4697" s="25"/>
      <c r="L4697" s="25"/>
      <c r="M4697" s="25"/>
      <c r="N4697" s="25"/>
      <c r="O4697" s="25"/>
      <c r="P4697" s="25"/>
      <c r="Q4697" s="25"/>
      <c r="R4697" s="25"/>
      <c r="S4697" s="25"/>
      <c r="T4697" s="671"/>
      <c r="U4697" s="730" t="str">
        <f t="shared" si="76"/>
        <v/>
      </c>
    </row>
    <row r="4698" spans="1:21" x14ac:dyDescent="0.25">
      <c r="A4698" s="36" t="str">
        <f>'0'!$A$4</f>
        <v>………………..</v>
      </c>
      <c r="B4698" s="37">
        <f>'0'!$A$2</f>
        <v>46112</v>
      </c>
      <c r="C4698" s="37" t="s">
        <v>1197</v>
      </c>
      <c r="D4698" s="195"/>
      <c r="E4698" s="23"/>
      <c r="F4698" s="14"/>
      <c r="G4698" s="22"/>
      <c r="H4698" s="656"/>
      <c r="I4698" s="656"/>
      <c r="J4698" s="656"/>
      <c r="K4698" s="25"/>
      <c r="L4698" s="25"/>
      <c r="M4698" s="25"/>
      <c r="N4698" s="25"/>
      <c r="O4698" s="25"/>
      <c r="P4698" s="25"/>
      <c r="Q4698" s="25"/>
      <c r="R4698" s="25"/>
      <c r="S4698" s="25"/>
      <c r="T4698" s="671"/>
      <c r="U4698" s="730" t="str">
        <f t="shared" si="76"/>
        <v/>
      </c>
    </row>
    <row r="4699" spans="1:21" x14ac:dyDescent="0.25">
      <c r="A4699" s="36" t="str">
        <f>'0'!$A$4</f>
        <v>………………..</v>
      </c>
      <c r="B4699" s="37">
        <f>'0'!$A$2</f>
        <v>46112</v>
      </c>
      <c r="C4699" s="37" t="s">
        <v>1197</v>
      </c>
      <c r="D4699" s="195"/>
      <c r="E4699" s="23"/>
      <c r="F4699" s="14"/>
      <c r="G4699" s="22"/>
      <c r="H4699" s="656"/>
      <c r="I4699" s="656"/>
      <c r="J4699" s="656"/>
      <c r="K4699" s="25"/>
      <c r="L4699" s="25"/>
      <c r="M4699" s="25"/>
      <c r="N4699" s="25"/>
      <c r="O4699" s="25"/>
      <c r="P4699" s="25"/>
      <c r="Q4699" s="25"/>
      <c r="R4699" s="25"/>
      <c r="S4699" s="25"/>
      <c r="T4699" s="671"/>
      <c r="U4699" s="730" t="str">
        <f t="shared" si="76"/>
        <v/>
      </c>
    </row>
    <row r="4700" spans="1:21" x14ac:dyDescent="0.25">
      <c r="A4700" s="36" t="str">
        <f>'0'!$A$4</f>
        <v>………………..</v>
      </c>
      <c r="B4700" s="37">
        <f>'0'!$A$2</f>
        <v>46112</v>
      </c>
      <c r="C4700" s="37" t="s">
        <v>1197</v>
      </c>
      <c r="D4700" s="195"/>
      <c r="E4700" s="23"/>
      <c r="F4700" s="14"/>
      <c r="G4700" s="22"/>
      <c r="H4700" s="656"/>
      <c r="I4700" s="656"/>
      <c r="J4700" s="656"/>
      <c r="K4700" s="25"/>
      <c r="L4700" s="25"/>
      <c r="M4700" s="25"/>
      <c r="N4700" s="25"/>
      <c r="O4700" s="25"/>
      <c r="P4700" s="25"/>
      <c r="Q4700" s="25"/>
      <c r="R4700" s="25"/>
      <c r="S4700" s="25"/>
      <c r="T4700" s="671"/>
      <c r="U4700" s="730" t="str">
        <f t="shared" si="76"/>
        <v/>
      </c>
    </row>
    <row r="4701" spans="1:21" x14ac:dyDescent="0.25">
      <c r="A4701" s="36" t="str">
        <f>'0'!$A$4</f>
        <v>………………..</v>
      </c>
      <c r="B4701" s="37">
        <f>'0'!$A$2</f>
        <v>46112</v>
      </c>
      <c r="C4701" s="37" t="s">
        <v>1197</v>
      </c>
      <c r="D4701" s="195"/>
      <c r="E4701" s="23"/>
      <c r="F4701" s="14"/>
      <c r="G4701" s="22"/>
      <c r="H4701" s="656"/>
      <c r="I4701" s="656"/>
      <c r="J4701" s="656"/>
      <c r="K4701" s="25"/>
      <c r="L4701" s="25"/>
      <c r="M4701" s="25"/>
      <c r="N4701" s="25"/>
      <c r="O4701" s="25"/>
      <c r="P4701" s="25"/>
      <c r="Q4701" s="25"/>
      <c r="R4701" s="25"/>
      <c r="S4701" s="25"/>
      <c r="T4701" s="671"/>
      <c r="U4701" s="730" t="str">
        <f t="shared" si="76"/>
        <v/>
      </c>
    </row>
    <row r="4702" spans="1:21" x14ac:dyDescent="0.25">
      <c r="A4702" s="36" t="str">
        <f>'0'!$A$4</f>
        <v>………………..</v>
      </c>
      <c r="B4702" s="37">
        <f>'0'!$A$2</f>
        <v>46112</v>
      </c>
      <c r="C4702" s="37" t="s">
        <v>1197</v>
      </c>
      <c r="D4702" s="195"/>
      <c r="E4702" s="23"/>
      <c r="F4702" s="14"/>
      <c r="G4702" s="22"/>
      <c r="H4702" s="656"/>
      <c r="I4702" s="656"/>
      <c r="J4702" s="656"/>
      <c r="K4702" s="25"/>
      <c r="L4702" s="25"/>
      <c r="M4702" s="25"/>
      <c r="N4702" s="25"/>
      <c r="O4702" s="25"/>
      <c r="P4702" s="25"/>
      <c r="Q4702" s="25"/>
      <c r="R4702" s="25"/>
      <c r="S4702" s="25"/>
      <c r="T4702" s="671"/>
      <c r="U4702" s="730" t="str">
        <f t="shared" si="76"/>
        <v/>
      </c>
    </row>
    <row r="4703" spans="1:21" x14ac:dyDescent="0.25">
      <c r="A4703" s="36" t="str">
        <f>'0'!$A$4</f>
        <v>………………..</v>
      </c>
      <c r="B4703" s="37">
        <f>'0'!$A$2</f>
        <v>46112</v>
      </c>
      <c r="C4703" s="37" t="s">
        <v>1197</v>
      </c>
      <c r="D4703" s="195"/>
      <c r="E4703" s="23"/>
      <c r="F4703" s="14"/>
      <c r="G4703" s="22"/>
      <c r="H4703" s="656"/>
      <c r="I4703" s="656"/>
      <c r="J4703" s="656"/>
      <c r="K4703" s="25"/>
      <c r="L4703" s="25"/>
      <c r="M4703" s="25"/>
      <c r="N4703" s="25"/>
      <c r="O4703" s="25"/>
      <c r="P4703" s="25"/>
      <c r="Q4703" s="25"/>
      <c r="R4703" s="25"/>
      <c r="S4703" s="25"/>
      <c r="T4703" s="671"/>
      <c r="U4703" s="730" t="str">
        <f t="shared" si="76"/>
        <v/>
      </c>
    </row>
    <row r="4704" spans="1:21" x14ac:dyDescent="0.25">
      <c r="A4704" s="36" t="str">
        <f>'0'!$A$4</f>
        <v>………………..</v>
      </c>
      <c r="B4704" s="37">
        <f>'0'!$A$2</f>
        <v>46112</v>
      </c>
      <c r="C4704" s="37" t="s">
        <v>1197</v>
      </c>
      <c r="D4704" s="195"/>
      <c r="E4704" s="23"/>
      <c r="F4704" s="14"/>
      <c r="G4704" s="22"/>
      <c r="H4704" s="656"/>
      <c r="I4704" s="656"/>
      <c r="J4704" s="656"/>
      <c r="K4704" s="25"/>
      <c r="L4704" s="25"/>
      <c r="M4704" s="25"/>
      <c r="N4704" s="25"/>
      <c r="O4704" s="25"/>
      <c r="P4704" s="25"/>
      <c r="Q4704" s="25"/>
      <c r="R4704" s="25"/>
      <c r="S4704" s="25"/>
      <c r="T4704" s="671"/>
      <c r="U4704" s="730" t="str">
        <f t="shared" si="76"/>
        <v/>
      </c>
    </row>
    <row r="4705" spans="1:21" x14ac:dyDescent="0.25">
      <c r="A4705" s="36" t="str">
        <f>'0'!$A$4</f>
        <v>………………..</v>
      </c>
      <c r="B4705" s="37">
        <f>'0'!$A$2</f>
        <v>46112</v>
      </c>
      <c r="C4705" s="37" t="s">
        <v>1197</v>
      </c>
      <c r="D4705" s="195"/>
      <c r="E4705" s="23"/>
      <c r="F4705" s="14"/>
      <c r="G4705" s="22"/>
      <c r="H4705" s="656"/>
      <c r="I4705" s="656"/>
      <c r="J4705" s="656"/>
      <c r="K4705" s="25"/>
      <c r="L4705" s="25"/>
      <c r="M4705" s="25"/>
      <c r="N4705" s="25"/>
      <c r="O4705" s="25"/>
      <c r="P4705" s="25"/>
      <c r="Q4705" s="25"/>
      <c r="R4705" s="25"/>
      <c r="S4705" s="25"/>
      <c r="T4705" s="671"/>
      <c r="U4705" s="730" t="str">
        <f t="shared" si="76"/>
        <v/>
      </c>
    </row>
    <row r="4706" spans="1:21" x14ac:dyDescent="0.25">
      <c r="A4706" s="36" t="str">
        <f>'0'!$A$4</f>
        <v>………………..</v>
      </c>
      <c r="B4706" s="37">
        <f>'0'!$A$2</f>
        <v>46112</v>
      </c>
      <c r="C4706" s="37" t="s">
        <v>1197</v>
      </c>
      <c r="D4706" s="195"/>
      <c r="E4706" s="23"/>
      <c r="F4706" s="14"/>
      <c r="G4706" s="22"/>
      <c r="H4706" s="656"/>
      <c r="I4706" s="656"/>
      <c r="J4706" s="656"/>
      <c r="K4706" s="25"/>
      <c r="L4706" s="25"/>
      <c r="M4706" s="25"/>
      <c r="N4706" s="25"/>
      <c r="O4706" s="25"/>
      <c r="P4706" s="25"/>
      <c r="Q4706" s="25"/>
      <c r="R4706" s="25"/>
      <c r="S4706" s="25"/>
      <c r="T4706" s="671"/>
      <c r="U4706" s="730" t="str">
        <f t="shared" si="76"/>
        <v/>
      </c>
    </row>
    <row r="4707" spans="1:21" x14ac:dyDescent="0.25">
      <c r="A4707" s="36" t="str">
        <f>'0'!$A$4</f>
        <v>………………..</v>
      </c>
      <c r="B4707" s="37">
        <f>'0'!$A$2</f>
        <v>46112</v>
      </c>
      <c r="C4707" s="37" t="s">
        <v>1197</v>
      </c>
      <c r="D4707" s="195"/>
      <c r="E4707" s="23"/>
      <c r="F4707" s="14"/>
      <c r="G4707" s="22"/>
      <c r="H4707" s="656"/>
      <c r="I4707" s="656"/>
      <c r="J4707" s="656"/>
      <c r="K4707" s="25"/>
      <c r="L4707" s="25"/>
      <c r="M4707" s="25"/>
      <c r="N4707" s="25"/>
      <c r="O4707" s="25"/>
      <c r="P4707" s="25"/>
      <c r="Q4707" s="25"/>
      <c r="R4707" s="25"/>
      <c r="S4707" s="25"/>
      <c r="T4707" s="671"/>
      <c r="U4707" s="730" t="str">
        <f t="shared" si="76"/>
        <v/>
      </c>
    </row>
    <row r="4708" spans="1:21" x14ac:dyDescent="0.25">
      <c r="A4708" s="36" t="str">
        <f>'0'!$A$4</f>
        <v>………………..</v>
      </c>
      <c r="B4708" s="37">
        <f>'0'!$A$2</f>
        <v>46112</v>
      </c>
      <c r="C4708" s="37" t="s">
        <v>1197</v>
      </c>
      <c r="D4708" s="195"/>
      <c r="E4708" s="23"/>
      <c r="F4708" s="14"/>
      <c r="G4708" s="22"/>
      <c r="H4708" s="656"/>
      <c r="I4708" s="656"/>
      <c r="J4708" s="656"/>
      <c r="K4708" s="25"/>
      <c r="L4708" s="25"/>
      <c r="M4708" s="25"/>
      <c r="N4708" s="25"/>
      <c r="O4708" s="25"/>
      <c r="P4708" s="25"/>
      <c r="Q4708" s="25"/>
      <c r="R4708" s="25"/>
      <c r="S4708" s="25"/>
      <c r="T4708" s="671"/>
      <c r="U4708" s="730" t="str">
        <f t="shared" si="76"/>
        <v/>
      </c>
    </row>
    <row r="4709" spans="1:21" x14ac:dyDescent="0.25">
      <c r="A4709" s="36" t="str">
        <f>'0'!$A$4</f>
        <v>………………..</v>
      </c>
      <c r="B4709" s="37">
        <f>'0'!$A$2</f>
        <v>46112</v>
      </c>
      <c r="C4709" s="37" t="s">
        <v>1197</v>
      </c>
      <c r="D4709" s="195"/>
      <c r="E4709" s="23"/>
      <c r="F4709" s="14"/>
      <c r="G4709" s="22"/>
      <c r="H4709" s="656"/>
      <c r="I4709" s="656"/>
      <c r="J4709" s="656"/>
      <c r="K4709" s="25"/>
      <c r="L4709" s="25"/>
      <c r="M4709" s="25"/>
      <c r="N4709" s="25"/>
      <c r="O4709" s="25"/>
      <c r="P4709" s="25"/>
      <c r="Q4709" s="25"/>
      <c r="R4709" s="25"/>
      <c r="S4709" s="25"/>
      <c r="T4709" s="671"/>
      <c r="U4709" s="730" t="str">
        <f t="shared" si="76"/>
        <v/>
      </c>
    </row>
    <row r="4710" spans="1:21" x14ac:dyDescent="0.25">
      <c r="A4710" s="36" t="str">
        <f>'0'!$A$4</f>
        <v>………………..</v>
      </c>
      <c r="B4710" s="37">
        <f>'0'!$A$2</f>
        <v>46112</v>
      </c>
      <c r="C4710" s="37" t="s">
        <v>1197</v>
      </c>
      <c r="D4710" s="195"/>
      <c r="E4710" s="23"/>
      <c r="F4710" s="14"/>
      <c r="G4710" s="22"/>
      <c r="H4710" s="656"/>
      <c r="I4710" s="656"/>
      <c r="J4710" s="656"/>
      <c r="K4710" s="25"/>
      <c r="L4710" s="25"/>
      <c r="M4710" s="25"/>
      <c r="N4710" s="25"/>
      <c r="O4710" s="25"/>
      <c r="P4710" s="25"/>
      <c r="Q4710" s="25"/>
      <c r="R4710" s="25"/>
      <c r="S4710" s="25"/>
      <c r="T4710" s="671"/>
      <c r="U4710" s="730" t="str">
        <f t="shared" si="76"/>
        <v/>
      </c>
    </row>
    <row r="4711" spans="1:21" x14ac:dyDescent="0.25">
      <c r="A4711" s="36" t="str">
        <f>'0'!$A$4</f>
        <v>………………..</v>
      </c>
      <c r="B4711" s="37">
        <f>'0'!$A$2</f>
        <v>46112</v>
      </c>
      <c r="C4711" s="37" t="s">
        <v>1197</v>
      </c>
      <c r="D4711" s="195"/>
      <c r="E4711" s="23"/>
      <c r="F4711" s="14"/>
      <c r="G4711" s="22"/>
      <c r="H4711" s="656"/>
      <c r="I4711" s="656"/>
      <c r="J4711" s="656"/>
      <c r="K4711" s="25"/>
      <c r="L4711" s="25"/>
      <c r="M4711" s="25"/>
      <c r="N4711" s="25"/>
      <c r="O4711" s="25"/>
      <c r="P4711" s="25"/>
      <c r="Q4711" s="25"/>
      <c r="R4711" s="25"/>
      <c r="S4711" s="25"/>
      <c r="T4711" s="671"/>
      <c r="U4711" s="730" t="str">
        <f t="shared" si="76"/>
        <v/>
      </c>
    </row>
    <row r="4712" spans="1:21" x14ac:dyDescent="0.25">
      <c r="A4712" s="36" t="str">
        <f>'0'!$A$4</f>
        <v>………………..</v>
      </c>
      <c r="B4712" s="37">
        <f>'0'!$A$2</f>
        <v>46112</v>
      </c>
      <c r="C4712" s="37" t="s">
        <v>1197</v>
      </c>
      <c r="D4712" s="195"/>
      <c r="E4712" s="23"/>
      <c r="F4712" s="14"/>
      <c r="G4712" s="22"/>
      <c r="H4712" s="656"/>
      <c r="I4712" s="656"/>
      <c r="J4712" s="656"/>
      <c r="K4712" s="25"/>
      <c r="L4712" s="25"/>
      <c r="M4712" s="25"/>
      <c r="N4712" s="25"/>
      <c r="O4712" s="25"/>
      <c r="P4712" s="25"/>
      <c r="Q4712" s="25"/>
      <c r="R4712" s="25"/>
      <c r="S4712" s="25"/>
      <c r="T4712" s="671"/>
      <c r="U4712" s="730" t="str">
        <f t="shared" si="76"/>
        <v/>
      </c>
    </row>
    <row r="4713" spans="1:21" x14ac:dyDescent="0.25">
      <c r="A4713" s="36" t="str">
        <f>'0'!$A$4</f>
        <v>………………..</v>
      </c>
      <c r="B4713" s="37">
        <f>'0'!$A$2</f>
        <v>46112</v>
      </c>
      <c r="C4713" s="37" t="s">
        <v>1197</v>
      </c>
      <c r="D4713" s="195"/>
      <c r="E4713" s="23"/>
      <c r="F4713" s="14"/>
      <c r="G4713" s="22"/>
      <c r="H4713" s="656"/>
      <c r="I4713" s="656"/>
      <c r="J4713" s="656"/>
      <c r="K4713" s="25"/>
      <c r="L4713" s="25"/>
      <c r="M4713" s="25"/>
      <c r="N4713" s="25"/>
      <c r="O4713" s="25"/>
      <c r="P4713" s="25"/>
      <c r="Q4713" s="25"/>
      <c r="R4713" s="25"/>
      <c r="S4713" s="25"/>
      <c r="T4713" s="671"/>
      <c r="U4713" s="730" t="str">
        <f t="shared" si="76"/>
        <v/>
      </c>
    </row>
    <row r="4714" spans="1:21" x14ac:dyDescent="0.25">
      <c r="A4714" s="36" t="str">
        <f>'0'!$A$4</f>
        <v>………………..</v>
      </c>
      <c r="B4714" s="37">
        <f>'0'!$A$2</f>
        <v>46112</v>
      </c>
      <c r="C4714" s="37" t="s">
        <v>1197</v>
      </c>
      <c r="D4714" s="195"/>
      <c r="E4714" s="23"/>
      <c r="F4714" s="14"/>
      <c r="G4714" s="22"/>
      <c r="H4714" s="656"/>
      <c r="I4714" s="656"/>
      <c r="J4714" s="656"/>
      <c r="K4714" s="25"/>
      <c r="L4714" s="25"/>
      <c r="M4714" s="25"/>
      <c r="N4714" s="25"/>
      <c r="O4714" s="25"/>
      <c r="P4714" s="25"/>
      <c r="Q4714" s="25"/>
      <c r="R4714" s="25"/>
      <c r="S4714" s="25"/>
      <c r="T4714" s="671"/>
      <c r="U4714" s="730" t="str">
        <f t="shared" si="76"/>
        <v/>
      </c>
    </row>
    <row r="4715" spans="1:21" x14ac:dyDescent="0.25">
      <c r="A4715" s="36" t="str">
        <f>'0'!$A$4</f>
        <v>………………..</v>
      </c>
      <c r="B4715" s="37">
        <f>'0'!$A$2</f>
        <v>46112</v>
      </c>
      <c r="C4715" s="37" t="s">
        <v>1197</v>
      </c>
      <c r="D4715" s="195"/>
      <c r="E4715" s="23"/>
      <c r="F4715" s="14"/>
      <c r="G4715" s="22"/>
      <c r="H4715" s="656"/>
      <c r="I4715" s="656"/>
      <c r="J4715" s="656"/>
      <c r="K4715" s="25"/>
      <c r="L4715" s="25"/>
      <c r="M4715" s="25"/>
      <c r="N4715" s="25"/>
      <c r="O4715" s="25"/>
      <c r="P4715" s="25"/>
      <c r="Q4715" s="25"/>
      <c r="R4715" s="25"/>
      <c r="S4715" s="25"/>
      <c r="T4715" s="671"/>
      <c r="U4715" s="730" t="str">
        <f t="shared" si="76"/>
        <v/>
      </c>
    </row>
    <row r="4716" spans="1:21" x14ac:dyDescent="0.25">
      <c r="A4716" s="36" t="str">
        <f>'0'!$A$4</f>
        <v>………………..</v>
      </c>
      <c r="B4716" s="37">
        <f>'0'!$A$2</f>
        <v>46112</v>
      </c>
      <c r="C4716" s="37" t="s">
        <v>1197</v>
      </c>
      <c r="D4716" s="195"/>
      <c r="E4716" s="23"/>
      <c r="F4716" s="14"/>
      <c r="G4716" s="22"/>
      <c r="H4716" s="656"/>
      <c r="I4716" s="656"/>
      <c r="J4716" s="656"/>
      <c r="K4716" s="25"/>
      <c r="L4716" s="25"/>
      <c r="M4716" s="25"/>
      <c r="N4716" s="25"/>
      <c r="O4716" s="25"/>
      <c r="P4716" s="25"/>
      <c r="Q4716" s="25"/>
      <c r="R4716" s="25"/>
      <c r="S4716" s="25"/>
      <c r="T4716" s="671"/>
      <c r="U4716" s="730" t="str">
        <f t="shared" si="76"/>
        <v/>
      </c>
    </row>
    <row r="4717" spans="1:21" x14ac:dyDescent="0.25">
      <c r="A4717" s="36" t="str">
        <f>'0'!$A$4</f>
        <v>………………..</v>
      </c>
      <c r="B4717" s="37">
        <f>'0'!$A$2</f>
        <v>46112</v>
      </c>
      <c r="C4717" s="37" t="s">
        <v>1197</v>
      </c>
      <c r="D4717" s="195"/>
      <c r="E4717" s="23"/>
      <c r="F4717" s="14"/>
      <c r="G4717" s="22"/>
      <c r="H4717" s="656"/>
      <c r="I4717" s="656"/>
      <c r="J4717" s="656"/>
      <c r="K4717" s="25"/>
      <c r="L4717" s="25"/>
      <c r="M4717" s="25"/>
      <c r="N4717" s="25"/>
      <c r="O4717" s="25"/>
      <c r="P4717" s="25"/>
      <c r="Q4717" s="25"/>
      <c r="R4717" s="25"/>
      <c r="S4717" s="25"/>
      <c r="T4717" s="671"/>
      <c r="U4717" s="730" t="str">
        <f t="shared" si="76"/>
        <v/>
      </c>
    </row>
    <row r="4718" spans="1:21" x14ac:dyDescent="0.25">
      <c r="A4718" s="36" t="str">
        <f>'0'!$A$4</f>
        <v>………………..</v>
      </c>
      <c r="B4718" s="37">
        <f>'0'!$A$2</f>
        <v>46112</v>
      </c>
      <c r="C4718" s="37" t="s">
        <v>1197</v>
      </c>
      <c r="D4718" s="195"/>
      <c r="E4718" s="23"/>
      <c r="F4718" s="14"/>
      <c r="G4718" s="22"/>
      <c r="H4718" s="656"/>
      <c r="I4718" s="656"/>
      <c r="J4718" s="656"/>
      <c r="K4718" s="25"/>
      <c r="L4718" s="25"/>
      <c r="M4718" s="25"/>
      <c r="N4718" s="25"/>
      <c r="O4718" s="25"/>
      <c r="P4718" s="25"/>
      <c r="Q4718" s="25"/>
      <c r="R4718" s="25"/>
      <c r="S4718" s="25"/>
      <c r="T4718" s="671"/>
      <c r="U4718" s="730" t="str">
        <f t="shared" si="76"/>
        <v/>
      </c>
    </row>
    <row r="4719" spans="1:21" x14ac:dyDescent="0.25">
      <c r="A4719" s="36" t="str">
        <f>'0'!$A$4</f>
        <v>………………..</v>
      </c>
      <c r="B4719" s="37">
        <f>'0'!$A$2</f>
        <v>46112</v>
      </c>
      <c r="C4719" s="37" t="s">
        <v>1197</v>
      </c>
      <c r="D4719" s="195"/>
      <c r="E4719" s="23"/>
      <c r="F4719" s="14"/>
      <c r="G4719" s="22"/>
      <c r="H4719" s="656"/>
      <c r="I4719" s="656"/>
      <c r="J4719" s="656"/>
      <c r="K4719" s="25"/>
      <c r="L4719" s="25"/>
      <c r="M4719" s="25"/>
      <c r="N4719" s="25"/>
      <c r="O4719" s="25"/>
      <c r="P4719" s="25"/>
      <c r="Q4719" s="25"/>
      <c r="R4719" s="25"/>
      <c r="S4719" s="25"/>
      <c r="T4719" s="671"/>
      <c r="U4719" s="730" t="str">
        <f t="shared" si="76"/>
        <v/>
      </c>
    </row>
    <row r="4720" spans="1:21" x14ac:dyDescent="0.25">
      <c r="A4720" s="36" t="str">
        <f>'0'!$A$4</f>
        <v>………………..</v>
      </c>
      <c r="B4720" s="37">
        <f>'0'!$A$2</f>
        <v>46112</v>
      </c>
      <c r="C4720" s="37" t="s">
        <v>1197</v>
      </c>
      <c r="D4720" s="195"/>
      <c r="E4720" s="23"/>
      <c r="F4720" s="14"/>
      <c r="G4720" s="22"/>
      <c r="H4720" s="656"/>
      <c r="I4720" s="656"/>
      <c r="J4720" s="656"/>
      <c r="K4720" s="25"/>
      <c r="L4720" s="25"/>
      <c r="M4720" s="25"/>
      <c r="N4720" s="25"/>
      <c r="O4720" s="25"/>
      <c r="P4720" s="25"/>
      <c r="Q4720" s="25"/>
      <c r="R4720" s="25"/>
      <c r="S4720" s="25"/>
      <c r="T4720" s="671"/>
      <c r="U4720" s="730" t="str">
        <f t="shared" si="76"/>
        <v/>
      </c>
    </row>
    <row r="4721" spans="1:21" x14ac:dyDescent="0.25">
      <c r="A4721" s="36" t="str">
        <f>'0'!$A$4</f>
        <v>………………..</v>
      </c>
      <c r="B4721" s="37">
        <f>'0'!$A$2</f>
        <v>46112</v>
      </c>
      <c r="C4721" s="37" t="s">
        <v>1197</v>
      </c>
      <c r="D4721" s="195"/>
      <c r="E4721" s="23"/>
      <c r="F4721" s="14"/>
      <c r="G4721" s="22"/>
      <c r="H4721" s="656"/>
      <c r="I4721" s="656"/>
      <c r="J4721" s="656"/>
      <c r="K4721" s="25"/>
      <c r="L4721" s="25"/>
      <c r="M4721" s="25"/>
      <c r="N4721" s="25"/>
      <c r="O4721" s="25"/>
      <c r="P4721" s="25"/>
      <c r="Q4721" s="25"/>
      <c r="R4721" s="25"/>
      <c r="S4721" s="25"/>
      <c r="T4721" s="671"/>
      <c r="U4721" s="730" t="str">
        <f t="shared" si="76"/>
        <v/>
      </c>
    </row>
    <row r="4722" spans="1:21" x14ac:dyDescent="0.25">
      <c r="A4722" s="36" t="str">
        <f>'0'!$A$4</f>
        <v>………………..</v>
      </c>
      <c r="B4722" s="37">
        <f>'0'!$A$2</f>
        <v>46112</v>
      </c>
      <c r="C4722" s="37" t="s">
        <v>1197</v>
      </c>
      <c r="D4722" s="195"/>
      <c r="E4722" s="23"/>
      <c r="F4722" s="14"/>
      <c r="G4722" s="22"/>
      <c r="H4722" s="656"/>
      <c r="I4722" s="656"/>
      <c r="J4722" s="656"/>
      <c r="K4722" s="25"/>
      <c r="L4722" s="25"/>
      <c r="M4722" s="25"/>
      <c r="N4722" s="25"/>
      <c r="O4722" s="25"/>
      <c r="P4722" s="25"/>
      <c r="Q4722" s="25"/>
      <c r="R4722" s="25"/>
      <c r="S4722" s="25"/>
      <c r="T4722" s="671"/>
      <c r="U4722" s="730" t="str">
        <f t="shared" si="76"/>
        <v/>
      </c>
    </row>
    <row r="4723" spans="1:21" x14ac:dyDescent="0.25">
      <c r="A4723" s="36" t="str">
        <f>'0'!$A$4</f>
        <v>………………..</v>
      </c>
      <c r="B4723" s="37">
        <f>'0'!$A$2</f>
        <v>46112</v>
      </c>
      <c r="C4723" s="37" t="s">
        <v>1197</v>
      </c>
      <c r="D4723" s="195"/>
      <c r="E4723" s="23"/>
      <c r="F4723" s="14"/>
      <c r="G4723" s="22"/>
      <c r="H4723" s="656"/>
      <c r="I4723" s="656"/>
      <c r="J4723" s="656"/>
      <c r="K4723" s="25"/>
      <c r="L4723" s="25"/>
      <c r="M4723" s="25"/>
      <c r="N4723" s="25"/>
      <c r="O4723" s="25"/>
      <c r="P4723" s="25"/>
      <c r="Q4723" s="25"/>
      <c r="R4723" s="25"/>
      <c r="S4723" s="25"/>
      <c r="T4723" s="671"/>
      <c r="U4723" s="730" t="str">
        <f t="shared" si="76"/>
        <v/>
      </c>
    </row>
    <row r="4724" spans="1:21" x14ac:dyDescent="0.25">
      <c r="A4724" s="36" t="str">
        <f>'0'!$A$4</f>
        <v>………………..</v>
      </c>
      <c r="B4724" s="37">
        <f>'0'!$A$2</f>
        <v>46112</v>
      </c>
      <c r="C4724" s="37" t="s">
        <v>1197</v>
      </c>
      <c r="D4724" s="195"/>
      <c r="E4724" s="23"/>
      <c r="F4724" s="14"/>
      <c r="G4724" s="22"/>
      <c r="H4724" s="656"/>
      <c r="I4724" s="656"/>
      <c r="J4724" s="656"/>
      <c r="K4724" s="25"/>
      <c r="L4724" s="25"/>
      <c r="M4724" s="25"/>
      <c r="N4724" s="25"/>
      <c r="O4724" s="25"/>
      <c r="P4724" s="25"/>
      <c r="Q4724" s="25"/>
      <c r="R4724" s="25"/>
      <c r="S4724" s="25"/>
      <c r="T4724" s="671"/>
      <c r="U4724" s="730" t="str">
        <f t="shared" si="76"/>
        <v/>
      </c>
    </row>
    <row r="4725" spans="1:21" x14ac:dyDescent="0.25">
      <c r="A4725" s="36" t="str">
        <f>'0'!$A$4</f>
        <v>………………..</v>
      </c>
      <c r="B4725" s="37">
        <f>'0'!$A$2</f>
        <v>46112</v>
      </c>
      <c r="C4725" s="37" t="s">
        <v>1197</v>
      </c>
      <c r="D4725" s="195"/>
      <c r="E4725" s="23"/>
      <c r="F4725" s="14"/>
      <c r="G4725" s="22"/>
      <c r="H4725" s="656"/>
      <c r="I4725" s="656"/>
      <c r="J4725" s="656"/>
      <c r="K4725" s="25"/>
      <c r="L4725" s="25"/>
      <c r="M4725" s="25"/>
      <c r="N4725" s="25"/>
      <c r="O4725" s="25"/>
      <c r="P4725" s="25"/>
      <c r="Q4725" s="25"/>
      <c r="R4725" s="25"/>
      <c r="S4725" s="25"/>
      <c r="T4725" s="671"/>
      <c r="U4725" s="730" t="str">
        <f t="shared" si="76"/>
        <v/>
      </c>
    </row>
    <row r="4726" spans="1:21" x14ac:dyDescent="0.25">
      <c r="A4726" s="36" t="str">
        <f>'0'!$A$4</f>
        <v>………………..</v>
      </c>
      <c r="B4726" s="37">
        <f>'0'!$A$2</f>
        <v>46112</v>
      </c>
      <c r="C4726" s="37" t="s">
        <v>1197</v>
      </c>
      <c r="D4726" s="195"/>
      <c r="E4726" s="23"/>
      <c r="F4726" s="14"/>
      <c r="G4726" s="22"/>
      <c r="H4726" s="656"/>
      <c r="I4726" s="656"/>
      <c r="J4726" s="656"/>
      <c r="K4726" s="25"/>
      <c r="L4726" s="25"/>
      <c r="M4726" s="25"/>
      <c r="N4726" s="25"/>
      <c r="O4726" s="25"/>
      <c r="P4726" s="25"/>
      <c r="Q4726" s="25"/>
      <c r="R4726" s="25"/>
      <c r="S4726" s="25"/>
      <c r="T4726" s="671"/>
      <c r="U4726" s="730" t="str">
        <f t="shared" si="76"/>
        <v/>
      </c>
    </row>
    <row r="4727" spans="1:21" x14ac:dyDescent="0.25">
      <c r="A4727" s="36" t="str">
        <f>'0'!$A$4</f>
        <v>………………..</v>
      </c>
      <c r="B4727" s="37">
        <f>'0'!$A$2</f>
        <v>46112</v>
      </c>
      <c r="C4727" s="37" t="s">
        <v>1197</v>
      </c>
      <c r="D4727" s="195"/>
      <c r="E4727" s="23"/>
      <c r="F4727" s="14"/>
      <c r="G4727" s="22"/>
      <c r="H4727" s="656"/>
      <c r="I4727" s="656"/>
      <c r="J4727" s="656"/>
      <c r="K4727" s="25"/>
      <c r="L4727" s="25"/>
      <c r="M4727" s="25"/>
      <c r="N4727" s="25"/>
      <c r="O4727" s="25"/>
      <c r="P4727" s="25"/>
      <c r="Q4727" s="25"/>
      <c r="R4727" s="25"/>
      <c r="S4727" s="25"/>
      <c r="T4727" s="671"/>
      <c r="U4727" s="730" t="str">
        <f t="shared" si="76"/>
        <v/>
      </c>
    </row>
    <row r="4728" spans="1:21" x14ac:dyDescent="0.25">
      <c r="A4728" s="36" t="str">
        <f>'0'!$A$4</f>
        <v>………………..</v>
      </c>
      <c r="B4728" s="37">
        <f>'0'!$A$2</f>
        <v>46112</v>
      </c>
      <c r="C4728" s="37" t="s">
        <v>1197</v>
      </c>
      <c r="D4728" s="195"/>
      <c r="E4728" s="23"/>
      <c r="F4728" s="14"/>
      <c r="G4728" s="22"/>
      <c r="H4728" s="656"/>
      <c r="I4728" s="656"/>
      <c r="J4728" s="656"/>
      <c r="K4728" s="25"/>
      <c r="L4728" s="25"/>
      <c r="M4728" s="25"/>
      <c r="N4728" s="25"/>
      <c r="O4728" s="25"/>
      <c r="P4728" s="25"/>
      <c r="Q4728" s="25"/>
      <c r="R4728" s="25"/>
      <c r="S4728" s="25"/>
      <c r="T4728" s="671"/>
      <c r="U4728" s="730" t="str">
        <f t="shared" si="76"/>
        <v/>
      </c>
    </row>
    <row r="4729" spans="1:21" x14ac:dyDescent="0.25">
      <c r="A4729" s="36" t="str">
        <f>'0'!$A$4</f>
        <v>………………..</v>
      </c>
      <c r="B4729" s="37">
        <f>'0'!$A$2</f>
        <v>46112</v>
      </c>
      <c r="C4729" s="37" t="s">
        <v>1197</v>
      </c>
      <c r="D4729" s="195"/>
      <c r="E4729" s="23"/>
      <c r="F4729" s="14"/>
      <c r="G4729" s="22"/>
      <c r="H4729" s="656"/>
      <c r="I4729" s="656"/>
      <c r="J4729" s="656"/>
      <c r="K4729" s="25"/>
      <c r="L4729" s="25"/>
      <c r="M4729" s="25"/>
      <c r="N4729" s="25"/>
      <c r="O4729" s="25"/>
      <c r="P4729" s="25"/>
      <c r="Q4729" s="25"/>
      <c r="R4729" s="25"/>
      <c r="S4729" s="25"/>
      <c r="T4729" s="671"/>
      <c r="U4729" s="730" t="str">
        <f t="shared" si="76"/>
        <v/>
      </c>
    </row>
    <row r="4730" spans="1:21" x14ac:dyDescent="0.25">
      <c r="A4730" s="36" t="str">
        <f>'0'!$A$4</f>
        <v>………………..</v>
      </c>
      <c r="B4730" s="37">
        <f>'0'!$A$2</f>
        <v>46112</v>
      </c>
      <c r="C4730" s="37" t="s">
        <v>1197</v>
      </c>
      <c r="D4730" s="195"/>
      <c r="E4730" s="23"/>
      <c r="F4730" s="14"/>
      <c r="G4730" s="22"/>
      <c r="H4730" s="656"/>
      <c r="I4730" s="656"/>
      <c r="J4730" s="656"/>
      <c r="K4730" s="25"/>
      <c r="L4730" s="25"/>
      <c r="M4730" s="25"/>
      <c r="N4730" s="25"/>
      <c r="O4730" s="25"/>
      <c r="P4730" s="25"/>
      <c r="Q4730" s="25"/>
      <c r="R4730" s="25"/>
      <c r="S4730" s="25"/>
      <c r="T4730" s="671"/>
      <c r="U4730" s="730" t="str">
        <f t="shared" si="76"/>
        <v/>
      </c>
    </row>
    <row r="4731" spans="1:21" x14ac:dyDescent="0.25">
      <c r="A4731" s="36" t="str">
        <f>'0'!$A$4</f>
        <v>………………..</v>
      </c>
      <c r="B4731" s="37">
        <f>'0'!$A$2</f>
        <v>46112</v>
      </c>
      <c r="C4731" s="37" t="s">
        <v>1197</v>
      </c>
      <c r="D4731" s="195"/>
      <c r="E4731" s="23"/>
      <c r="F4731" s="14"/>
      <c r="G4731" s="22"/>
      <c r="H4731" s="656"/>
      <c r="I4731" s="656"/>
      <c r="J4731" s="656"/>
      <c r="K4731" s="25"/>
      <c r="L4731" s="25"/>
      <c r="M4731" s="25"/>
      <c r="N4731" s="25"/>
      <c r="O4731" s="25"/>
      <c r="P4731" s="25"/>
      <c r="Q4731" s="25"/>
      <c r="R4731" s="25"/>
      <c r="S4731" s="25"/>
      <c r="T4731" s="671"/>
      <c r="U4731" s="730" t="str">
        <f t="shared" si="76"/>
        <v/>
      </c>
    </row>
    <row r="4732" spans="1:21" x14ac:dyDescent="0.25">
      <c r="A4732" s="36" t="str">
        <f>'0'!$A$4</f>
        <v>………………..</v>
      </c>
      <c r="B4732" s="37">
        <f>'0'!$A$2</f>
        <v>46112</v>
      </c>
      <c r="C4732" s="37" t="s">
        <v>1197</v>
      </c>
      <c r="D4732" s="195"/>
      <c r="E4732" s="23"/>
      <c r="F4732" s="14"/>
      <c r="G4732" s="22"/>
      <c r="H4732" s="656"/>
      <c r="I4732" s="656"/>
      <c r="J4732" s="656"/>
      <c r="K4732" s="25"/>
      <c r="L4732" s="25"/>
      <c r="M4732" s="25"/>
      <c r="N4732" s="25"/>
      <c r="O4732" s="25"/>
      <c r="P4732" s="25"/>
      <c r="Q4732" s="25"/>
      <c r="R4732" s="25"/>
      <c r="S4732" s="25"/>
      <c r="T4732" s="671"/>
      <c r="U4732" s="730" t="str">
        <f t="shared" si="76"/>
        <v/>
      </c>
    </row>
    <row r="4733" spans="1:21" x14ac:dyDescent="0.25">
      <c r="A4733" s="36" t="str">
        <f>'0'!$A$4</f>
        <v>………………..</v>
      </c>
      <c r="B4733" s="37">
        <f>'0'!$A$2</f>
        <v>46112</v>
      </c>
      <c r="C4733" s="37" t="s">
        <v>1197</v>
      </c>
      <c r="D4733" s="195"/>
      <c r="E4733" s="23"/>
      <c r="F4733" s="14"/>
      <c r="G4733" s="22"/>
      <c r="H4733" s="656"/>
      <c r="I4733" s="656"/>
      <c r="J4733" s="656"/>
      <c r="K4733" s="25"/>
      <c r="L4733" s="25"/>
      <c r="M4733" s="25"/>
      <c r="N4733" s="25"/>
      <c r="O4733" s="25"/>
      <c r="P4733" s="25"/>
      <c r="Q4733" s="25"/>
      <c r="R4733" s="25"/>
      <c r="S4733" s="25"/>
      <c r="T4733" s="671"/>
      <c r="U4733" s="730" t="str">
        <f t="shared" si="76"/>
        <v/>
      </c>
    </row>
    <row r="4734" spans="1:21" x14ac:dyDescent="0.25">
      <c r="A4734" s="36" t="str">
        <f>'0'!$A$4</f>
        <v>………………..</v>
      </c>
      <c r="B4734" s="37">
        <f>'0'!$A$2</f>
        <v>46112</v>
      </c>
      <c r="C4734" s="37" t="s">
        <v>1197</v>
      </c>
      <c r="D4734" s="195"/>
      <c r="E4734" s="23"/>
      <c r="F4734" s="14"/>
      <c r="G4734" s="22"/>
      <c r="H4734" s="656"/>
      <c r="I4734" s="656"/>
      <c r="J4734" s="656"/>
      <c r="K4734" s="25"/>
      <c r="L4734" s="25"/>
      <c r="M4734" s="25"/>
      <c r="N4734" s="25"/>
      <c r="O4734" s="25"/>
      <c r="P4734" s="25"/>
      <c r="Q4734" s="25"/>
      <c r="R4734" s="25"/>
      <c r="S4734" s="25"/>
      <c r="T4734" s="671"/>
      <c r="U4734" s="730" t="str">
        <f t="shared" si="76"/>
        <v/>
      </c>
    </row>
    <row r="4735" spans="1:21" x14ac:dyDescent="0.25">
      <c r="A4735" s="36" t="str">
        <f>'0'!$A$4</f>
        <v>………………..</v>
      </c>
      <c r="B4735" s="37">
        <f>'0'!$A$2</f>
        <v>46112</v>
      </c>
      <c r="C4735" s="37" t="s">
        <v>1197</v>
      </c>
      <c r="D4735" s="195"/>
      <c r="E4735" s="23"/>
      <c r="F4735" s="14"/>
      <c r="G4735" s="22"/>
      <c r="H4735" s="656"/>
      <c r="I4735" s="656"/>
      <c r="J4735" s="656"/>
      <c r="K4735" s="25"/>
      <c r="L4735" s="25"/>
      <c r="M4735" s="25"/>
      <c r="N4735" s="25"/>
      <c r="O4735" s="25"/>
      <c r="P4735" s="25"/>
      <c r="Q4735" s="25"/>
      <c r="R4735" s="25"/>
      <c r="S4735" s="25"/>
      <c r="T4735" s="671"/>
      <c r="U4735" s="730" t="str">
        <f t="shared" si="76"/>
        <v/>
      </c>
    </row>
    <row r="4736" spans="1:21" x14ac:dyDescent="0.25">
      <c r="A4736" s="36" t="str">
        <f>'0'!$A$4</f>
        <v>………………..</v>
      </c>
      <c r="B4736" s="37">
        <f>'0'!$A$2</f>
        <v>46112</v>
      </c>
      <c r="C4736" s="37" t="s">
        <v>1197</v>
      </c>
      <c r="D4736" s="195"/>
      <c r="E4736" s="23"/>
      <c r="F4736" s="14"/>
      <c r="G4736" s="22"/>
      <c r="H4736" s="656"/>
      <c r="I4736" s="656"/>
      <c r="J4736" s="656"/>
      <c r="K4736" s="25"/>
      <c r="L4736" s="25"/>
      <c r="M4736" s="25"/>
      <c r="N4736" s="25"/>
      <c r="O4736" s="25"/>
      <c r="P4736" s="25"/>
      <c r="Q4736" s="25"/>
      <c r="R4736" s="25"/>
      <c r="S4736" s="25"/>
      <c r="T4736" s="671"/>
      <c r="U4736" s="730" t="str">
        <f t="shared" si="76"/>
        <v/>
      </c>
    </row>
    <row r="4737" spans="1:21" x14ac:dyDescent="0.25">
      <c r="A4737" s="36" t="str">
        <f>'0'!$A$4</f>
        <v>………………..</v>
      </c>
      <c r="B4737" s="37">
        <f>'0'!$A$2</f>
        <v>46112</v>
      </c>
      <c r="C4737" s="37" t="s">
        <v>1197</v>
      </c>
      <c r="D4737" s="195"/>
      <c r="E4737" s="23"/>
      <c r="F4737" s="14"/>
      <c r="G4737" s="22"/>
      <c r="H4737" s="656"/>
      <c r="I4737" s="656"/>
      <c r="J4737" s="656"/>
      <c r="K4737" s="25"/>
      <c r="L4737" s="25"/>
      <c r="M4737" s="25"/>
      <c r="N4737" s="25"/>
      <c r="O4737" s="25"/>
      <c r="P4737" s="25"/>
      <c r="Q4737" s="25"/>
      <c r="R4737" s="25"/>
      <c r="S4737" s="25"/>
      <c r="T4737" s="671"/>
      <c r="U4737" s="730" t="str">
        <f t="shared" si="76"/>
        <v/>
      </c>
    </row>
    <row r="4738" spans="1:21" x14ac:dyDescent="0.25">
      <c r="A4738" s="36" t="str">
        <f>'0'!$A$4</f>
        <v>………………..</v>
      </c>
      <c r="B4738" s="37">
        <f>'0'!$A$2</f>
        <v>46112</v>
      </c>
      <c r="C4738" s="37" t="s">
        <v>1197</v>
      </c>
      <c r="D4738" s="195"/>
      <c r="E4738" s="23"/>
      <c r="F4738" s="14"/>
      <c r="G4738" s="22"/>
      <c r="H4738" s="656"/>
      <c r="I4738" s="656"/>
      <c r="J4738" s="656"/>
      <c r="K4738" s="25"/>
      <c r="L4738" s="25"/>
      <c r="M4738" s="25"/>
      <c r="N4738" s="25"/>
      <c r="O4738" s="25"/>
      <c r="P4738" s="25"/>
      <c r="Q4738" s="25"/>
      <c r="R4738" s="25"/>
      <c r="S4738" s="25"/>
      <c r="T4738" s="671"/>
      <c r="U4738" s="730" t="str">
        <f t="shared" si="76"/>
        <v/>
      </c>
    </row>
    <row r="4739" spans="1:21" x14ac:dyDescent="0.25">
      <c r="A4739" s="36" t="str">
        <f>'0'!$A$4</f>
        <v>………………..</v>
      </c>
      <c r="B4739" s="37">
        <f>'0'!$A$2</f>
        <v>46112</v>
      </c>
      <c r="C4739" s="37" t="s">
        <v>1197</v>
      </c>
      <c r="D4739" s="195"/>
      <c r="E4739" s="23"/>
      <c r="F4739" s="14"/>
      <c r="G4739" s="22"/>
      <c r="H4739" s="656"/>
      <c r="I4739" s="656"/>
      <c r="J4739" s="656"/>
      <c r="K4739" s="25"/>
      <c r="L4739" s="25"/>
      <c r="M4739" s="25"/>
      <c r="N4739" s="25"/>
      <c r="O4739" s="25"/>
      <c r="P4739" s="25"/>
      <c r="Q4739" s="25"/>
      <c r="R4739" s="25"/>
      <c r="S4739" s="25"/>
      <c r="T4739" s="671"/>
      <c r="U4739" s="730" t="str">
        <f t="shared" si="76"/>
        <v/>
      </c>
    </row>
    <row r="4740" spans="1:21" x14ac:dyDescent="0.25">
      <c r="A4740" s="36" t="str">
        <f>'0'!$A$4</f>
        <v>………………..</v>
      </c>
      <c r="B4740" s="37">
        <f>'0'!$A$2</f>
        <v>46112</v>
      </c>
      <c r="C4740" s="37" t="s">
        <v>1197</v>
      </c>
      <c r="D4740" s="195"/>
      <c r="E4740" s="23"/>
      <c r="F4740" s="14"/>
      <c r="G4740" s="22"/>
      <c r="H4740" s="656"/>
      <c r="I4740" s="656"/>
      <c r="J4740" s="656"/>
      <c r="K4740" s="25"/>
      <c r="L4740" s="25"/>
      <c r="M4740" s="25"/>
      <c r="N4740" s="25"/>
      <c r="O4740" s="25"/>
      <c r="P4740" s="25"/>
      <c r="Q4740" s="25"/>
      <c r="R4740" s="25"/>
      <c r="S4740" s="25"/>
      <c r="T4740" s="671"/>
      <c r="U4740" s="730" t="str">
        <f t="shared" si="76"/>
        <v/>
      </c>
    </row>
    <row r="4741" spans="1:21" x14ac:dyDescent="0.25">
      <c r="A4741" s="36" t="str">
        <f>'0'!$A$4</f>
        <v>………………..</v>
      </c>
      <c r="B4741" s="37">
        <f>'0'!$A$2</f>
        <v>46112</v>
      </c>
      <c r="C4741" s="37" t="s">
        <v>1197</v>
      </c>
      <c r="D4741" s="195"/>
      <c r="E4741" s="23"/>
      <c r="F4741" s="14"/>
      <c r="G4741" s="22"/>
      <c r="H4741" s="656"/>
      <c r="I4741" s="656"/>
      <c r="J4741" s="656"/>
      <c r="K4741" s="25"/>
      <c r="L4741" s="25"/>
      <c r="M4741" s="25"/>
      <c r="N4741" s="25"/>
      <c r="O4741" s="25"/>
      <c r="P4741" s="25"/>
      <c r="Q4741" s="25"/>
      <c r="R4741" s="25"/>
      <c r="S4741" s="25"/>
      <c r="T4741" s="671"/>
      <c r="U4741" s="730" t="str">
        <f t="shared" si="76"/>
        <v/>
      </c>
    </row>
    <row r="4742" spans="1:21" x14ac:dyDescent="0.25">
      <c r="A4742" s="36" t="str">
        <f>'0'!$A$4</f>
        <v>………………..</v>
      </c>
      <c r="B4742" s="37">
        <f>'0'!$A$2</f>
        <v>46112</v>
      </c>
      <c r="C4742" s="37" t="s">
        <v>1197</v>
      </c>
      <c r="D4742" s="195"/>
      <c r="E4742" s="23"/>
      <c r="F4742" s="14"/>
      <c r="G4742" s="22"/>
      <c r="H4742" s="656"/>
      <c r="I4742" s="656"/>
      <c r="J4742" s="656"/>
      <c r="K4742" s="25"/>
      <c r="L4742" s="25"/>
      <c r="M4742" s="25"/>
      <c r="N4742" s="25"/>
      <c r="O4742" s="25"/>
      <c r="P4742" s="25"/>
      <c r="Q4742" s="25"/>
      <c r="R4742" s="25"/>
      <c r="S4742" s="25"/>
      <c r="T4742" s="671"/>
      <c r="U4742" s="730" t="str">
        <f t="shared" si="76"/>
        <v/>
      </c>
    </row>
    <row r="4743" spans="1:21" x14ac:dyDescent="0.25">
      <c r="A4743" s="36" t="str">
        <f>'0'!$A$4</f>
        <v>………………..</v>
      </c>
      <c r="B4743" s="37">
        <f>'0'!$A$2</f>
        <v>46112</v>
      </c>
      <c r="C4743" s="37" t="s">
        <v>1197</v>
      </c>
      <c r="D4743" s="195"/>
      <c r="E4743" s="23"/>
      <c r="F4743" s="14"/>
      <c r="G4743" s="22"/>
      <c r="H4743" s="656"/>
      <c r="I4743" s="656"/>
      <c r="J4743" s="656"/>
      <c r="K4743" s="25"/>
      <c r="L4743" s="25"/>
      <c r="M4743" s="25"/>
      <c r="N4743" s="25"/>
      <c r="O4743" s="25"/>
      <c r="P4743" s="25"/>
      <c r="Q4743" s="25"/>
      <c r="R4743" s="25"/>
      <c r="S4743" s="25"/>
      <c r="T4743" s="671"/>
      <c r="U4743" s="730" t="str">
        <f t="shared" si="76"/>
        <v/>
      </c>
    </row>
    <row r="4744" spans="1:21" x14ac:dyDescent="0.25">
      <c r="A4744" s="36" t="str">
        <f>'0'!$A$4</f>
        <v>………………..</v>
      </c>
      <c r="B4744" s="37">
        <f>'0'!$A$2</f>
        <v>46112</v>
      </c>
      <c r="C4744" s="37" t="s">
        <v>1197</v>
      </c>
      <c r="D4744" s="195"/>
      <c r="E4744" s="23"/>
      <c r="F4744" s="14"/>
      <c r="G4744" s="22"/>
      <c r="H4744" s="656"/>
      <c r="I4744" s="656"/>
      <c r="J4744" s="656"/>
      <c r="K4744" s="25"/>
      <c r="L4744" s="25"/>
      <c r="M4744" s="25"/>
      <c r="N4744" s="25"/>
      <c r="O4744" s="25"/>
      <c r="P4744" s="25"/>
      <c r="Q4744" s="25"/>
      <c r="R4744" s="25"/>
      <c r="S4744" s="25"/>
      <c r="T4744" s="671"/>
      <c r="U4744" s="730" t="str">
        <f t="shared" si="76"/>
        <v/>
      </c>
    </row>
    <row r="4745" spans="1:21" x14ac:dyDescent="0.25">
      <c r="A4745" s="36" t="str">
        <f>'0'!$A$4</f>
        <v>………………..</v>
      </c>
      <c r="B4745" s="37">
        <f>'0'!$A$2</f>
        <v>46112</v>
      </c>
      <c r="C4745" s="37" t="s">
        <v>1197</v>
      </c>
      <c r="D4745" s="195"/>
      <c r="E4745" s="23"/>
      <c r="F4745" s="14"/>
      <c r="G4745" s="22"/>
      <c r="H4745" s="656"/>
      <c r="I4745" s="656"/>
      <c r="J4745" s="656"/>
      <c r="K4745" s="25"/>
      <c r="L4745" s="25"/>
      <c r="M4745" s="25"/>
      <c r="N4745" s="25"/>
      <c r="O4745" s="25"/>
      <c r="P4745" s="25"/>
      <c r="Q4745" s="25"/>
      <c r="R4745" s="25"/>
      <c r="S4745" s="25"/>
      <c r="T4745" s="671"/>
      <c r="U4745" s="730" t="str">
        <f t="shared" si="76"/>
        <v/>
      </c>
    </row>
    <row r="4746" spans="1:21" x14ac:dyDescent="0.25">
      <c r="A4746" s="36" t="str">
        <f>'0'!$A$4</f>
        <v>………………..</v>
      </c>
      <c r="B4746" s="37">
        <f>'0'!$A$2</f>
        <v>46112</v>
      </c>
      <c r="C4746" s="37" t="s">
        <v>1197</v>
      </c>
      <c r="D4746" s="195"/>
      <c r="E4746" s="23"/>
      <c r="F4746" s="14"/>
      <c r="G4746" s="22"/>
      <c r="H4746" s="656"/>
      <c r="I4746" s="656"/>
      <c r="J4746" s="656"/>
      <c r="K4746" s="25"/>
      <c r="L4746" s="25"/>
      <c r="M4746" s="25"/>
      <c r="N4746" s="25"/>
      <c r="O4746" s="25"/>
      <c r="P4746" s="25"/>
      <c r="Q4746" s="25"/>
      <c r="R4746" s="25"/>
      <c r="S4746" s="25"/>
      <c r="T4746" s="671"/>
      <c r="U4746" s="730" t="str">
        <f t="shared" si="76"/>
        <v/>
      </c>
    </row>
    <row r="4747" spans="1:21" x14ac:dyDescent="0.25">
      <c r="A4747" s="36" t="str">
        <f>'0'!$A$4</f>
        <v>………………..</v>
      </c>
      <c r="B4747" s="37">
        <f>'0'!$A$2</f>
        <v>46112</v>
      </c>
      <c r="C4747" s="37" t="s">
        <v>1197</v>
      </c>
      <c r="D4747" s="195"/>
      <c r="E4747" s="23"/>
      <c r="F4747" s="14"/>
      <c r="G4747" s="22"/>
      <c r="H4747" s="656"/>
      <c r="I4747" s="656"/>
      <c r="J4747" s="656"/>
      <c r="K4747" s="25"/>
      <c r="L4747" s="25"/>
      <c r="M4747" s="25"/>
      <c r="N4747" s="25"/>
      <c r="O4747" s="25"/>
      <c r="P4747" s="25"/>
      <c r="Q4747" s="25"/>
      <c r="R4747" s="25"/>
      <c r="S4747" s="25"/>
      <c r="T4747" s="671"/>
      <c r="U4747" s="730" t="str">
        <f t="shared" ref="U4747:U4810" si="77">IF(COUNTBLANK(D4747:S4747)=16,"",IF(D4747="999999999","",IF(ISNUMBER(VALUE(D4747)),IF(LEN(D4747)&lt;&gt;9,"Въведеното ЕИК е твърде късо или твърде дълго",IF(OR(MOD(MID(D4747,1,1)*1+MID(D4747,2,1)*2+MID(D4747,3,1)*3+MID(D4747,4,1)*4+MID(D4747,5,1)*5+MID(D4747,6,1)*6+MID(D4747,7,1)*7+MID(D4747,8,1)*8,11)-MID(D4747,9,1)=0,AND(MOD(MID(D4747,1,1)*3+MID(D4747,2,1)*4+MID(D4747,3,1)*5+MID(D4747,4,1)*6+MID(D4747,5,1)*7+MID(D4747,6,1)*8+MID(D4747,7,1)*9+MID(D4747,8,1)*10,11)=10,MID(D4747,9,1)*1=0),MOD(MID(D4747,1,1)*3+MID(D4747,2,1)*4+MID(D4747,3,1)*5+MID(D4747,4,1)*6+MID(D4747,5,1)*7+MID(D4747,6,1)*8+MID(D4747,7,1)*9+MID(D4747,8,1)*10,11)-MID(D4747,9,1)=0),"","Въведеното ЕИК е невалидно")),"Въведеното ЕИК съдържа непозволени символи")))</f>
        <v/>
      </c>
    </row>
    <row r="4748" spans="1:21" x14ac:dyDescent="0.25">
      <c r="A4748" s="36" t="str">
        <f>'0'!$A$4</f>
        <v>………………..</v>
      </c>
      <c r="B4748" s="37">
        <f>'0'!$A$2</f>
        <v>46112</v>
      </c>
      <c r="C4748" s="37" t="s">
        <v>1197</v>
      </c>
      <c r="D4748" s="195"/>
      <c r="E4748" s="23"/>
      <c r="F4748" s="14"/>
      <c r="G4748" s="22"/>
      <c r="H4748" s="656"/>
      <c r="I4748" s="656"/>
      <c r="J4748" s="656"/>
      <c r="K4748" s="25"/>
      <c r="L4748" s="25"/>
      <c r="M4748" s="25"/>
      <c r="N4748" s="25"/>
      <c r="O4748" s="25"/>
      <c r="P4748" s="25"/>
      <c r="Q4748" s="25"/>
      <c r="R4748" s="25"/>
      <c r="S4748" s="25"/>
      <c r="T4748" s="671"/>
      <c r="U4748" s="730" t="str">
        <f t="shared" si="77"/>
        <v/>
      </c>
    </row>
    <row r="4749" spans="1:21" x14ac:dyDescent="0.25">
      <c r="A4749" s="36" t="str">
        <f>'0'!$A$4</f>
        <v>………………..</v>
      </c>
      <c r="B4749" s="37">
        <f>'0'!$A$2</f>
        <v>46112</v>
      </c>
      <c r="C4749" s="37" t="s">
        <v>1197</v>
      </c>
      <c r="D4749" s="195"/>
      <c r="E4749" s="23"/>
      <c r="F4749" s="14"/>
      <c r="G4749" s="22"/>
      <c r="H4749" s="656"/>
      <c r="I4749" s="656"/>
      <c r="J4749" s="656"/>
      <c r="K4749" s="25"/>
      <c r="L4749" s="25"/>
      <c r="M4749" s="25"/>
      <c r="N4749" s="25"/>
      <c r="O4749" s="25"/>
      <c r="P4749" s="25"/>
      <c r="Q4749" s="25"/>
      <c r="R4749" s="25"/>
      <c r="S4749" s="25"/>
      <c r="T4749" s="671"/>
      <c r="U4749" s="730" t="str">
        <f t="shared" si="77"/>
        <v/>
      </c>
    </row>
    <row r="4750" spans="1:21" x14ac:dyDescent="0.25">
      <c r="A4750" s="36" t="str">
        <f>'0'!$A$4</f>
        <v>………………..</v>
      </c>
      <c r="B4750" s="37">
        <f>'0'!$A$2</f>
        <v>46112</v>
      </c>
      <c r="C4750" s="37" t="s">
        <v>1197</v>
      </c>
      <c r="D4750" s="195"/>
      <c r="E4750" s="23"/>
      <c r="F4750" s="14"/>
      <c r="G4750" s="22"/>
      <c r="H4750" s="656"/>
      <c r="I4750" s="656"/>
      <c r="J4750" s="656"/>
      <c r="K4750" s="25"/>
      <c r="L4750" s="25"/>
      <c r="M4750" s="25"/>
      <c r="N4750" s="25"/>
      <c r="O4750" s="25"/>
      <c r="P4750" s="25"/>
      <c r="Q4750" s="25"/>
      <c r="R4750" s="25"/>
      <c r="S4750" s="25"/>
      <c r="T4750" s="671"/>
      <c r="U4750" s="730" t="str">
        <f t="shared" si="77"/>
        <v/>
      </c>
    </row>
    <row r="4751" spans="1:21" x14ac:dyDescent="0.25">
      <c r="A4751" s="36" t="str">
        <f>'0'!$A$4</f>
        <v>………………..</v>
      </c>
      <c r="B4751" s="37">
        <f>'0'!$A$2</f>
        <v>46112</v>
      </c>
      <c r="C4751" s="37" t="s">
        <v>1197</v>
      </c>
      <c r="D4751" s="195"/>
      <c r="E4751" s="23"/>
      <c r="F4751" s="14"/>
      <c r="G4751" s="22"/>
      <c r="H4751" s="656"/>
      <c r="I4751" s="656"/>
      <c r="J4751" s="656"/>
      <c r="K4751" s="25"/>
      <c r="L4751" s="25"/>
      <c r="M4751" s="25"/>
      <c r="N4751" s="25"/>
      <c r="O4751" s="25"/>
      <c r="P4751" s="25"/>
      <c r="Q4751" s="25"/>
      <c r="R4751" s="25"/>
      <c r="S4751" s="25"/>
      <c r="T4751" s="671"/>
      <c r="U4751" s="730" t="str">
        <f t="shared" si="77"/>
        <v/>
      </c>
    </row>
    <row r="4752" spans="1:21" x14ac:dyDescent="0.25">
      <c r="A4752" s="36" t="str">
        <f>'0'!$A$4</f>
        <v>………………..</v>
      </c>
      <c r="B4752" s="37">
        <f>'0'!$A$2</f>
        <v>46112</v>
      </c>
      <c r="C4752" s="37" t="s">
        <v>1197</v>
      </c>
      <c r="D4752" s="195"/>
      <c r="E4752" s="23"/>
      <c r="F4752" s="14"/>
      <c r="G4752" s="22"/>
      <c r="H4752" s="656"/>
      <c r="I4752" s="656"/>
      <c r="J4752" s="656"/>
      <c r="K4752" s="25"/>
      <c r="L4752" s="25"/>
      <c r="M4752" s="25"/>
      <c r="N4752" s="25"/>
      <c r="O4752" s="25"/>
      <c r="P4752" s="25"/>
      <c r="Q4752" s="25"/>
      <c r="R4752" s="25"/>
      <c r="S4752" s="25"/>
      <c r="T4752" s="671"/>
      <c r="U4752" s="730" t="str">
        <f t="shared" si="77"/>
        <v/>
      </c>
    </row>
    <row r="4753" spans="1:21" x14ac:dyDescent="0.25">
      <c r="A4753" s="36" t="str">
        <f>'0'!$A$4</f>
        <v>………………..</v>
      </c>
      <c r="B4753" s="37">
        <f>'0'!$A$2</f>
        <v>46112</v>
      </c>
      <c r="C4753" s="37" t="s">
        <v>1197</v>
      </c>
      <c r="D4753" s="195"/>
      <c r="E4753" s="23"/>
      <c r="F4753" s="14"/>
      <c r="G4753" s="22"/>
      <c r="H4753" s="656"/>
      <c r="I4753" s="656"/>
      <c r="J4753" s="656"/>
      <c r="K4753" s="25"/>
      <c r="L4753" s="25"/>
      <c r="M4753" s="25"/>
      <c r="N4753" s="25"/>
      <c r="O4753" s="25"/>
      <c r="P4753" s="25"/>
      <c r="Q4753" s="25"/>
      <c r="R4753" s="25"/>
      <c r="S4753" s="25"/>
      <c r="T4753" s="671"/>
      <c r="U4753" s="730" t="str">
        <f t="shared" si="77"/>
        <v/>
      </c>
    </row>
    <row r="4754" spans="1:21" x14ac:dyDescent="0.25">
      <c r="A4754" s="36" t="str">
        <f>'0'!$A$4</f>
        <v>………………..</v>
      </c>
      <c r="B4754" s="37">
        <f>'0'!$A$2</f>
        <v>46112</v>
      </c>
      <c r="C4754" s="37" t="s">
        <v>1197</v>
      </c>
      <c r="D4754" s="195"/>
      <c r="E4754" s="23"/>
      <c r="F4754" s="14"/>
      <c r="G4754" s="22"/>
      <c r="H4754" s="656"/>
      <c r="I4754" s="656"/>
      <c r="J4754" s="656"/>
      <c r="K4754" s="25"/>
      <c r="L4754" s="25"/>
      <c r="M4754" s="25"/>
      <c r="N4754" s="25"/>
      <c r="O4754" s="25"/>
      <c r="P4754" s="25"/>
      <c r="Q4754" s="25"/>
      <c r="R4754" s="25"/>
      <c r="S4754" s="25"/>
      <c r="T4754" s="671"/>
      <c r="U4754" s="730" t="str">
        <f t="shared" si="77"/>
        <v/>
      </c>
    </row>
    <row r="4755" spans="1:21" x14ac:dyDescent="0.25">
      <c r="A4755" s="36" t="str">
        <f>'0'!$A$4</f>
        <v>………………..</v>
      </c>
      <c r="B4755" s="37">
        <f>'0'!$A$2</f>
        <v>46112</v>
      </c>
      <c r="C4755" s="37" t="s">
        <v>1197</v>
      </c>
      <c r="D4755" s="195"/>
      <c r="E4755" s="23"/>
      <c r="F4755" s="14"/>
      <c r="G4755" s="22"/>
      <c r="H4755" s="656"/>
      <c r="I4755" s="656"/>
      <c r="J4755" s="656"/>
      <c r="K4755" s="25"/>
      <c r="L4755" s="25"/>
      <c r="M4755" s="25"/>
      <c r="N4755" s="25"/>
      <c r="O4755" s="25"/>
      <c r="P4755" s="25"/>
      <c r="Q4755" s="25"/>
      <c r="R4755" s="25"/>
      <c r="S4755" s="25"/>
      <c r="T4755" s="671"/>
      <c r="U4755" s="730" t="str">
        <f t="shared" si="77"/>
        <v/>
      </c>
    </row>
    <row r="4756" spans="1:21" x14ac:dyDescent="0.25">
      <c r="A4756" s="36" t="str">
        <f>'0'!$A$4</f>
        <v>………………..</v>
      </c>
      <c r="B4756" s="37">
        <f>'0'!$A$2</f>
        <v>46112</v>
      </c>
      <c r="C4756" s="37" t="s">
        <v>1197</v>
      </c>
      <c r="D4756" s="195"/>
      <c r="E4756" s="23"/>
      <c r="F4756" s="14"/>
      <c r="G4756" s="22"/>
      <c r="H4756" s="656"/>
      <c r="I4756" s="656"/>
      <c r="J4756" s="656"/>
      <c r="K4756" s="25"/>
      <c r="L4756" s="25"/>
      <c r="M4756" s="25"/>
      <c r="N4756" s="25"/>
      <c r="O4756" s="25"/>
      <c r="P4756" s="25"/>
      <c r="Q4756" s="25"/>
      <c r="R4756" s="25"/>
      <c r="S4756" s="25"/>
      <c r="T4756" s="671"/>
      <c r="U4756" s="730" t="str">
        <f t="shared" si="77"/>
        <v/>
      </c>
    </row>
    <row r="4757" spans="1:21" x14ac:dyDescent="0.25">
      <c r="A4757" s="36" t="str">
        <f>'0'!$A$4</f>
        <v>………………..</v>
      </c>
      <c r="B4757" s="37">
        <f>'0'!$A$2</f>
        <v>46112</v>
      </c>
      <c r="C4757" s="37" t="s">
        <v>1197</v>
      </c>
      <c r="D4757" s="195"/>
      <c r="E4757" s="23"/>
      <c r="F4757" s="14"/>
      <c r="G4757" s="22"/>
      <c r="H4757" s="656"/>
      <c r="I4757" s="656"/>
      <c r="J4757" s="656"/>
      <c r="K4757" s="25"/>
      <c r="L4757" s="25"/>
      <c r="M4757" s="25"/>
      <c r="N4757" s="25"/>
      <c r="O4757" s="25"/>
      <c r="P4757" s="25"/>
      <c r="Q4757" s="25"/>
      <c r="R4757" s="25"/>
      <c r="S4757" s="25"/>
      <c r="T4757" s="671"/>
      <c r="U4757" s="730" t="str">
        <f t="shared" si="77"/>
        <v/>
      </c>
    </row>
    <row r="4758" spans="1:21" x14ac:dyDescent="0.25">
      <c r="A4758" s="36" t="str">
        <f>'0'!$A$4</f>
        <v>………………..</v>
      </c>
      <c r="B4758" s="37">
        <f>'0'!$A$2</f>
        <v>46112</v>
      </c>
      <c r="C4758" s="37" t="s">
        <v>1197</v>
      </c>
      <c r="D4758" s="195"/>
      <c r="E4758" s="23"/>
      <c r="F4758" s="14"/>
      <c r="G4758" s="22"/>
      <c r="H4758" s="656"/>
      <c r="I4758" s="656"/>
      <c r="J4758" s="656"/>
      <c r="K4758" s="25"/>
      <c r="L4758" s="25"/>
      <c r="M4758" s="25"/>
      <c r="N4758" s="25"/>
      <c r="O4758" s="25"/>
      <c r="P4758" s="25"/>
      <c r="Q4758" s="25"/>
      <c r="R4758" s="25"/>
      <c r="S4758" s="25"/>
      <c r="T4758" s="671"/>
      <c r="U4758" s="730" t="str">
        <f t="shared" si="77"/>
        <v/>
      </c>
    </row>
    <row r="4759" spans="1:21" x14ac:dyDescent="0.25">
      <c r="A4759" s="36" t="str">
        <f>'0'!$A$4</f>
        <v>………………..</v>
      </c>
      <c r="B4759" s="37">
        <f>'0'!$A$2</f>
        <v>46112</v>
      </c>
      <c r="C4759" s="37" t="s">
        <v>1197</v>
      </c>
      <c r="D4759" s="195"/>
      <c r="E4759" s="23"/>
      <c r="F4759" s="14"/>
      <c r="G4759" s="22"/>
      <c r="H4759" s="656"/>
      <c r="I4759" s="656"/>
      <c r="J4759" s="656"/>
      <c r="K4759" s="25"/>
      <c r="L4759" s="25"/>
      <c r="M4759" s="25"/>
      <c r="N4759" s="25"/>
      <c r="O4759" s="25"/>
      <c r="P4759" s="25"/>
      <c r="Q4759" s="25"/>
      <c r="R4759" s="25"/>
      <c r="S4759" s="25"/>
      <c r="T4759" s="671"/>
      <c r="U4759" s="730" t="str">
        <f t="shared" si="77"/>
        <v/>
      </c>
    </row>
    <row r="4760" spans="1:21" x14ac:dyDescent="0.25">
      <c r="A4760" s="36" t="str">
        <f>'0'!$A$4</f>
        <v>………………..</v>
      </c>
      <c r="B4760" s="37">
        <f>'0'!$A$2</f>
        <v>46112</v>
      </c>
      <c r="C4760" s="37" t="s">
        <v>1197</v>
      </c>
      <c r="D4760" s="195"/>
      <c r="E4760" s="23"/>
      <c r="F4760" s="14"/>
      <c r="G4760" s="22"/>
      <c r="H4760" s="656"/>
      <c r="I4760" s="656"/>
      <c r="J4760" s="656"/>
      <c r="K4760" s="25"/>
      <c r="L4760" s="25"/>
      <c r="M4760" s="25"/>
      <c r="N4760" s="25"/>
      <c r="O4760" s="25"/>
      <c r="P4760" s="25"/>
      <c r="Q4760" s="25"/>
      <c r="R4760" s="25"/>
      <c r="S4760" s="25"/>
      <c r="T4760" s="671"/>
      <c r="U4760" s="730" t="str">
        <f t="shared" si="77"/>
        <v/>
      </c>
    </row>
    <row r="4761" spans="1:21" x14ac:dyDescent="0.25">
      <c r="A4761" s="36" t="str">
        <f>'0'!$A$4</f>
        <v>………………..</v>
      </c>
      <c r="B4761" s="37">
        <f>'0'!$A$2</f>
        <v>46112</v>
      </c>
      <c r="C4761" s="37" t="s">
        <v>1197</v>
      </c>
      <c r="D4761" s="195"/>
      <c r="E4761" s="23"/>
      <c r="F4761" s="14"/>
      <c r="G4761" s="22"/>
      <c r="H4761" s="656"/>
      <c r="I4761" s="656"/>
      <c r="J4761" s="656"/>
      <c r="K4761" s="25"/>
      <c r="L4761" s="25"/>
      <c r="M4761" s="25"/>
      <c r="N4761" s="25"/>
      <c r="O4761" s="25"/>
      <c r="P4761" s="25"/>
      <c r="Q4761" s="25"/>
      <c r="R4761" s="25"/>
      <c r="S4761" s="25"/>
      <c r="T4761" s="671"/>
      <c r="U4761" s="730" t="str">
        <f t="shared" si="77"/>
        <v/>
      </c>
    </row>
    <row r="4762" spans="1:21" x14ac:dyDescent="0.25">
      <c r="A4762" s="36" t="str">
        <f>'0'!$A$4</f>
        <v>………………..</v>
      </c>
      <c r="B4762" s="37">
        <f>'0'!$A$2</f>
        <v>46112</v>
      </c>
      <c r="C4762" s="37" t="s">
        <v>1197</v>
      </c>
      <c r="D4762" s="195"/>
      <c r="E4762" s="23"/>
      <c r="F4762" s="14"/>
      <c r="G4762" s="22"/>
      <c r="H4762" s="656"/>
      <c r="I4762" s="656"/>
      <c r="J4762" s="656"/>
      <c r="K4762" s="25"/>
      <c r="L4762" s="25"/>
      <c r="M4762" s="25"/>
      <c r="N4762" s="25"/>
      <c r="O4762" s="25"/>
      <c r="P4762" s="25"/>
      <c r="Q4762" s="25"/>
      <c r="R4762" s="25"/>
      <c r="S4762" s="25"/>
      <c r="T4762" s="671"/>
      <c r="U4762" s="730" t="str">
        <f t="shared" si="77"/>
        <v/>
      </c>
    </row>
    <row r="4763" spans="1:21" x14ac:dyDescent="0.25">
      <c r="A4763" s="36" t="str">
        <f>'0'!$A$4</f>
        <v>………………..</v>
      </c>
      <c r="B4763" s="37">
        <f>'0'!$A$2</f>
        <v>46112</v>
      </c>
      <c r="C4763" s="37" t="s">
        <v>1197</v>
      </c>
      <c r="D4763" s="195"/>
      <c r="E4763" s="23"/>
      <c r="F4763" s="14"/>
      <c r="G4763" s="22"/>
      <c r="H4763" s="656"/>
      <c r="I4763" s="656"/>
      <c r="J4763" s="656"/>
      <c r="K4763" s="25"/>
      <c r="L4763" s="25"/>
      <c r="M4763" s="25"/>
      <c r="N4763" s="25"/>
      <c r="O4763" s="25"/>
      <c r="P4763" s="25"/>
      <c r="Q4763" s="25"/>
      <c r="R4763" s="25"/>
      <c r="S4763" s="25"/>
      <c r="T4763" s="671"/>
      <c r="U4763" s="730" t="str">
        <f t="shared" si="77"/>
        <v/>
      </c>
    </row>
    <row r="4764" spans="1:21" x14ac:dyDescent="0.25">
      <c r="A4764" s="36" t="str">
        <f>'0'!$A$4</f>
        <v>………………..</v>
      </c>
      <c r="B4764" s="37">
        <f>'0'!$A$2</f>
        <v>46112</v>
      </c>
      <c r="C4764" s="37" t="s">
        <v>1197</v>
      </c>
      <c r="D4764" s="195"/>
      <c r="E4764" s="23"/>
      <c r="F4764" s="14"/>
      <c r="G4764" s="22"/>
      <c r="H4764" s="656"/>
      <c r="I4764" s="656"/>
      <c r="J4764" s="656"/>
      <c r="K4764" s="25"/>
      <c r="L4764" s="25"/>
      <c r="M4764" s="25"/>
      <c r="N4764" s="25"/>
      <c r="O4764" s="25"/>
      <c r="P4764" s="25"/>
      <c r="Q4764" s="25"/>
      <c r="R4764" s="25"/>
      <c r="S4764" s="25"/>
      <c r="T4764" s="671"/>
      <c r="U4764" s="730" t="str">
        <f t="shared" si="77"/>
        <v/>
      </c>
    </row>
    <row r="4765" spans="1:21" x14ac:dyDescent="0.25">
      <c r="A4765" s="36" t="str">
        <f>'0'!$A$4</f>
        <v>………………..</v>
      </c>
      <c r="B4765" s="37">
        <f>'0'!$A$2</f>
        <v>46112</v>
      </c>
      <c r="C4765" s="37" t="s">
        <v>1197</v>
      </c>
      <c r="D4765" s="195"/>
      <c r="E4765" s="23"/>
      <c r="F4765" s="14"/>
      <c r="G4765" s="22"/>
      <c r="H4765" s="656"/>
      <c r="I4765" s="656"/>
      <c r="J4765" s="656"/>
      <c r="K4765" s="25"/>
      <c r="L4765" s="25"/>
      <c r="M4765" s="25"/>
      <c r="N4765" s="25"/>
      <c r="O4765" s="25"/>
      <c r="P4765" s="25"/>
      <c r="Q4765" s="25"/>
      <c r="R4765" s="25"/>
      <c r="S4765" s="25"/>
      <c r="T4765" s="671"/>
      <c r="U4765" s="730" t="str">
        <f t="shared" si="77"/>
        <v/>
      </c>
    </row>
    <row r="4766" spans="1:21" x14ac:dyDescent="0.25">
      <c r="A4766" s="36" t="str">
        <f>'0'!$A$4</f>
        <v>………………..</v>
      </c>
      <c r="B4766" s="37">
        <f>'0'!$A$2</f>
        <v>46112</v>
      </c>
      <c r="C4766" s="37" t="s">
        <v>1197</v>
      </c>
      <c r="D4766" s="195"/>
      <c r="E4766" s="23"/>
      <c r="F4766" s="14"/>
      <c r="G4766" s="22"/>
      <c r="H4766" s="656"/>
      <c r="I4766" s="656"/>
      <c r="J4766" s="656"/>
      <c r="K4766" s="25"/>
      <c r="L4766" s="25"/>
      <c r="M4766" s="25"/>
      <c r="N4766" s="25"/>
      <c r="O4766" s="25"/>
      <c r="P4766" s="25"/>
      <c r="Q4766" s="25"/>
      <c r="R4766" s="25"/>
      <c r="S4766" s="25"/>
      <c r="T4766" s="671"/>
      <c r="U4766" s="730" t="str">
        <f t="shared" si="77"/>
        <v/>
      </c>
    </row>
    <row r="4767" spans="1:21" x14ac:dyDescent="0.25">
      <c r="A4767" s="36" t="str">
        <f>'0'!$A$4</f>
        <v>………………..</v>
      </c>
      <c r="B4767" s="37">
        <f>'0'!$A$2</f>
        <v>46112</v>
      </c>
      <c r="C4767" s="37" t="s">
        <v>1197</v>
      </c>
      <c r="D4767" s="195"/>
      <c r="E4767" s="23"/>
      <c r="F4767" s="14"/>
      <c r="G4767" s="22"/>
      <c r="H4767" s="656"/>
      <c r="I4767" s="656"/>
      <c r="J4767" s="656"/>
      <c r="K4767" s="25"/>
      <c r="L4767" s="25"/>
      <c r="M4767" s="25"/>
      <c r="N4767" s="25"/>
      <c r="O4767" s="25"/>
      <c r="P4767" s="25"/>
      <c r="Q4767" s="25"/>
      <c r="R4767" s="25"/>
      <c r="S4767" s="25"/>
      <c r="T4767" s="671"/>
      <c r="U4767" s="730" t="str">
        <f t="shared" si="77"/>
        <v/>
      </c>
    </row>
    <row r="4768" spans="1:21" x14ac:dyDescent="0.25">
      <c r="A4768" s="36" t="str">
        <f>'0'!$A$4</f>
        <v>………………..</v>
      </c>
      <c r="B4768" s="37">
        <f>'0'!$A$2</f>
        <v>46112</v>
      </c>
      <c r="C4768" s="37" t="s">
        <v>1197</v>
      </c>
      <c r="D4768" s="195"/>
      <c r="E4768" s="23"/>
      <c r="F4768" s="14"/>
      <c r="G4768" s="22"/>
      <c r="H4768" s="656"/>
      <c r="I4768" s="656"/>
      <c r="J4768" s="656"/>
      <c r="K4768" s="25"/>
      <c r="L4768" s="25"/>
      <c r="M4768" s="25"/>
      <c r="N4768" s="25"/>
      <c r="O4768" s="25"/>
      <c r="P4768" s="25"/>
      <c r="Q4768" s="25"/>
      <c r="R4768" s="25"/>
      <c r="S4768" s="25"/>
      <c r="T4768" s="671"/>
      <c r="U4768" s="730" t="str">
        <f t="shared" si="77"/>
        <v/>
      </c>
    </row>
    <row r="4769" spans="1:21" x14ac:dyDescent="0.25">
      <c r="A4769" s="36" t="str">
        <f>'0'!$A$4</f>
        <v>………………..</v>
      </c>
      <c r="B4769" s="37">
        <f>'0'!$A$2</f>
        <v>46112</v>
      </c>
      <c r="C4769" s="37" t="s">
        <v>1197</v>
      </c>
      <c r="D4769" s="195"/>
      <c r="E4769" s="23"/>
      <c r="F4769" s="14"/>
      <c r="G4769" s="22"/>
      <c r="H4769" s="656"/>
      <c r="I4769" s="656"/>
      <c r="J4769" s="656"/>
      <c r="K4769" s="25"/>
      <c r="L4769" s="25"/>
      <c r="M4769" s="25"/>
      <c r="N4769" s="25"/>
      <c r="O4769" s="25"/>
      <c r="P4769" s="25"/>
      <c r="Q4769" s="25"/>
      <c r="R4769" s="25"/>
      <c r="S4769" s="25"/>
      <c r="T4769" s="671"/>
      <c r="U4769" s="730" t="str">
        <f t="shared" si="77"/>
        <v/>
      </c>
    </row>
    <row r="4770" spans="1:21" x14ac:dyDescent="0.25">
      <c r="A4770" s="36" t="str">
        <f>'0'!$A$4</f>
        <v>………………..</v>
      </c>
      <c r="B4770" s="37">
        <f>'0'!$A$2</f>
        <v>46112</v>
      </c>
      <c r="C4770" s="37" t="s">
        <v>1197</v>
      </c>
      <c r="D4770" s="195"/>
      <c r="E4770" s="23"/>
      <c r="F4770" s="14"/>
      <c r="G4770" s="22"/>
      <c r="H4770" s="656"/>
      <c r="I4770" s="656"/>
      <c r="J4770" s="656"/>
      <c r="K4770" s="25"/>
      <c r="L4770" s="25"/>
      <c r="M4770" s="25"/>
      <c r="N4770" s="25"/>
      <c r="O4770" s="25"/>
      <c r="P4770" s="25"/>
      <c r="Q4770" s="25"/>
      <c r="R4770" s="25"/>
      <c r="S4770" s="25"/>
      <c r="T4770" s="671"/>
      <c r="U4770" s="730" t="str">
        <f t="shared" si="77"/>
        <v/>
      </c>
    </row>
    <row r="4771" spans="1:21" x14ac:dyDescent="0.25">
      <c r="A4771" s="36" t="str">
        <f>'0'!$A$4</f>
        <v>………………..</v>
      </c>
      <c r="B4771" s="37">
        <f>'0'!$A$2</f>
        <v>46112</v>
      </c>
      <c r="C4771" s="37" t="s">
        <v>1197</v>
      </c>
      <c r="D4771" s="195"/>
      <c r="E4771" s="23"/>
      <c r="F4771" s="14"/>
      <c r="G4771" s="22"/>
      <c r="H4771" s="656"/>
      <c r="I4771" s="656"/>
      <c r="J4771" s="656"/>
      <c r="K4771" s="25"/>
      <c r="L4771" s="25"/>
      <c r="M4771" s="25"/>
      <c r="N4771" s="25"/>
      <c r="O4771" s="25"/>
      <c r="P4771" s="25"/>
      <c r="Q4771" s="25"/>
      <c r="R4771" s="25"/>
      <c r="S4771" s="25"/>
      <c r="T4771" s="671"/>
      <c r="U4771" s="730" t="str">
        <f t="shared" si="77"/>
        <v/>
      </c>
    </row>
    <row r="4772" spans="1:21" x14ac:dyDescent="0.25">
      <c r="A4772" s="36" t="str">
        <f>'0'!$A$4</f>
        <v>………………..</v>
      </c>
      <c r="B4772" s="37">
        <f>'0'!$A$2</f>
        <v>46112</v>
      </c>
      <c r="C4772" s="37" t="s">
        <v>1197</v>
      </c>
      <c r="D4772" s="195"/>
      <c r="E4772" s="23"/>
      <c r="F4772" s="14"/>
      <c r="G4772" s="22"/>
      <c r="H4772" s="656"/>
      <c r="I4772" s="656"/>
      <c r="J4772" s="656"/>
      <c r="K4772" s="25"/>
      <c r="L4772" s="25"/>
      <c r="M4772" s="25"/>
      <c r="N4772" s="25"/>
      <c r="O4772" s="25"/>
      <c r="P4772" s="25"/>
      <c r="Q4772" s="25"/>
      <c r="R4772" s="25"/>
      <c r="S4772" s="25"/>
      <c r="T4772" s="671"/>
      <c r="U4772" s="730" t="str">
        <f t="shared" si="77"/>
        <v/>
      </c>
    </row>
    <row r="4773" spans="1:21" x14ac:dyDescent="0.25">
      <c r="A4773" s="36" t="str">
        <f>'0'!$A$4</f>
        <v>………………..</v>
      </c>
      <c r="B4773" s="37">
        <f>'0'!$A$2</f>
        <v>46112</v>
      </c>
      <c r="C4773" s="37" t="s">
        <v>1197</v>
      </c>
      <c r="D4773" s="195"/>
      <c r="E4773" s="23"/>
      <c r="F4773" s="14"/>
      <c r="G4773" s="22"/>
      <c r="H4773" s="656"/>
      <c r="I4773" s="656"/>
      <c r="J4773" s="656"/>
      <c r="K4773" s="25"/>
      <c r="L4773" s="25"/>
      <c r="M4773" s="25"/>
      <c r="N4773" s="25"/>
      <c r="O4773" s="25"/>
      <c r="P4773" s="25"/>
      <c r="Q4773" s="25"/>
      <c r="R4773" s="25"/>
      <c r="S4773" s="25"/>
      <c r="T4773" s="671"/>
      <c r="U4773" s="730" t="str">
        <f t="shared" si="77"/>
        <v/>
      </c>
    </row>
    <row r="4774" spans="1:21" x14ac:dyDescent="0.25">
      <c r="A4774" s="36" t="str">
        <f>'0'!$A$4</f>
        <v>………………..</v>
      </c>
      <c r="B4774" s="37">
        <f>'0'!$A$2</f>
        <v>46112</v>
      </c>
      <c r="C4774" s="37" t="s">
        <v>1197</v>
      </c>
      <c r="D4774" s="195"/>
      <c r="E4774" s="23"/>
      <c r="F4774" s="14"/>
      <c r="G4774" s="22"/>
      <c r="H4774" s="656"/>
      <c r="I4774" s="656"/>
      <c r="J4774" s="656"/>
      <c r="K4774" s="25"/>
      <c r="L4774" s="25"/>
      <c r="M4774" s="25"/>
      <c r="N4774" s="25"/>
      <c r="O4774" s="25"/>
      <c r="P4774" s="25"/>
      <c r="Q4774" s="25"/>
      <c r="R4774" s="25"/>
      <c r="S4774" s="25"/>
      <c r="T4774" s="671"/>
      <c r="U4774" s="730" t="str">
        <f t="shared" si="77"/>
        <v/>
      </c>
    </row>
    <row r="4775" spans="1:21" x14ac:dyDescent="0.25">
      <c r="A4775" s="36" t="str">
        <f>'0'!$A$4</f>
        <v>………………..</v>
      </c>
      <c r="B4775" s="37">
        <f>'0'!$A$2</f>
        <v>46112</v>
      </c>
      <c r="C4775" s="37" t="s">
        <v>1197</v>
      </c>
      <c r="D4775" s="195"/>
      <c r="E4775" s="23"/>
      <c r="F4775" s="14"/>
      <c r="G4775" s="22"/>
      <c r="H4775" s="656"/>
      <c r="I4775" s="656"/>
      <c r="J4775" s="656"/>
      <c r="K4775" s="25"/>
      <c r="L4775" s="25"/>
      <c r="M4775" s="25"/>
      <c r="N4775" s="25"/>
      <c r="O4775" s="25"/>
      <c r="P4775" s="25"/>
      <c r="Q4775" s="25"/>
      <c r="R4775" s="25"/>
      <c r="S4775" s="25"/>
      <c r="T4775" s="671"/>
      <c r="U4775" s="730" t="str">
        <f t="shared" si="77"/>
        <v/>
      </c>
    </row>
    <row r="4776" spans="1:21" x14ac:dyDescent="0.25">
      <c r="A4776" s="36" t="str">
        <f>'0'!$A$4</f>
        <v>………………..</v>
      </c>
      <c r="B4776" s="37">
        <f>'0'!$A$2</f>
        <v>46112</v>
      </c>
      <c r="C4776" s="37" t="s">
        <v>1197</v>
      </c>
      <c r="D4776" s="195"/>
      <c r="E4776" s="23"/>
      <c r="F4776" s="14"/>
      <c r="G4776" s="22"/>
      <c r="H4776" s="656"/>
      <c r="I4776" s="656"/>
      <c r="J4776" s="656"/>
      <c r="K4776" s="25"/>
      <c r="L4776" s="25"/>
      <c r="M4776" s="25"/>
      <c r="N4776" s="25"/>
      <c r="O4776" s="25"/>
      <c r="P4776" s="25"/>
      <c r="Q4776" s="25"/>
      <c r="R4776" s="25"/>
      <c r="S4776" s="25"/>
      <c r="T4776" s="671"/>
      <c r="U4776" s="730" t="str">
        <f t="shared" si="77"/>
        <v/>
      </c>
    </row>
    <row r="4777" spans="1:21" x14ac:dyDescent="0.25">
      <c r="A4777" s="36" t="str">
        <f>'0'!$A$4</f>
        <v>………………..</v>
      </c>
      <c r="B4777" s="37">
        <f>'0'!$A$2</f>
        <v>46112</v>
      </c>
      <c r="C4777" s="37" t="s">
        <v>1197</v>
      </c>
      <c r="D4777" s="195"/>
      <c r="E4777" s="23"/>
      <c r="F4777" s="14"/>
      <c r="G4777" s="22"/>
      <c r="H4777" s="656"/>
      <c r="I4777" s="656"/>
      <c r="J4777" s="656"/>
      <c r="K4777" s="25"/>
      <c r="L4777" s="25"/>
      <c r="M4777" s="25"/>
      <c r="N4777" s="25"/>
      <c r="O4777" s="25"/>
      <c r="P4777" s="25"/>
      <c r="Q4777" s="25"/>
      <c r="R4777" s="25"/>
      <c r="S4777" s="25"/>
      <c r="T4777" s="671"/>
      <c r="U4777" s="730" t="str">
        <f t="shared" si="77"/>
        <v/>
      </c>
    </row>
    <row r="4778" spans="1:21" x14ac:dyDescent="0.25">
      <c r="A4778" s="36" t="str">
        <f>'0'!$A$4</f>
        <v>………………..</v>
      </c>
      <c r="B4778" s="37">
        <f>'0'!$A$2</f>
        <v>46112</v>
      </c>
      <c r="C4778" s="37" t="s">
        <v>1197</v>
      </c>
      <c r="D4778" s="195"/>
      <c r="E4778" s="23"/>
      <c r="F4778" s="14"/>
      <c r="G4778" s="22"/>
      <c r="H4778" s="656"/>
      <c r="I4778" s="656"/>
      <c r="J4778" s="656"/>
      <c r="K4778" s="25"/>
      <c r="L4778" s="25"/>
      <c r="M4778" s="25"/>
      <c r="N4778" s="25"/>
      <c r="O4778" s="25"/>
      <c r="P4778" s="25"/>
      <c r="Q4778" s="25"/>
      <c r="R4778" s="25"/>
      <c r="S4778" s="25"/>
      <c r="T4778" s="671"/>
      <c r="U4778" s="730" t="str">
        <f t="shared" si="77"/>
        <v/>
      </c>
    </row>
    <row r="4779" spans="1:21" x14ac:dyDescent="0.25">
      <c r="A4779" s="36" t="str">
        <f>'0'!$A$4</f>
        <v>………………..</v>
      </c>
      <c r="B4779" s="37">
        <f>'0'!$A$2</f>
        <v>46112</v>
      </c>
      <c r="C4779" s="37" t="s">
        <v>1197</v>
      </c>
      <c r="D4779" s="195"/>
      <c r="E4779" s="23"/>
      <c r="F4779" s="14"/>
      <c r="G4779" s="22"/>
      <c r="H4779" s="656"/>
      <c r="I4779" s="656"/>
      <c r="J4779" s="656"/>
      <c r="K4779" s="25"/>
      <c r="L4779" s="25"/>
      <c r="M4779" s="25"/>
      <c r="N4779" s="25"/>
      <c r="O4779" s="25"/>
      <c r="P4779" s="25"/>
      <c r="Q4779" s="25"/>
      <c r="R4779" s="25"/>
      <c r="S4779" s="25"/>
      <c r="T4779" s="671"/>
      <c r="U4779" s="730" t="str">
        <f t="shared" si="77"/>
        <v/>
      </c>
    </row>
    <row r="4780" spans="1:21" x14ac:dyDescent="0.25">
      <c r="A4780" s="36" t="str">
        <f>'0'!$A$4</f>
        <v>………………..</v>
      </c>
      <c r="B4780" s="37">
        <f>'0'!$A$2</f>
        <v>46112</v>
      </c>
      <c r="C4780" s="37" t="s">
        <v>1197</v>
      </c>
      <c r="D4780" s="195"/>
      <c r="E4780" s="23"/>
      <c r="F4780" s="14"/>
      <c r="G4780" s="22"/>
      <c r="H4780" s="656"/>
      <c r="I4780" s="656"/>
      <c r="J4780" s="656"/>
      <c r="K4780" s="25"/>
      <c r="L4780" s="25"/>
      <c r="M4780" s="25"/>
      <c r="N4780" s="25"/>
      <c r="O4780" s="25"/>
      <c r="P4780" s="25"/>
      <c r="Q4780" s="25"/>
      <c r="R4780" s="25"/>
      <c r="S4780" s="25"/>
      <c r="T4780" s="671"/>
      <c r="U4780" s="730" t="str">
        <f t="shared" si="77"/>
        <v/>
      </c>
    </row>
    <row r="4781" spans="1:21" x14ac:dyDescent="0.25">
      <c r="A4781" s="36" t="str">
        <f>'0'!$A$4</f>
        <v>………………..</v>
      </c>
      <c r="B4781" s="37">
        <f>'0'!$A$2</f>
        <v>46112</v>
      </c>
      <c r="C4781" s="37" t="s">
        <v>1197</v>
      </c>
      <c r="D4781" s="195"/>
      <c r="E4781" s="23"/>
      <c r="F4781" s="14"/>
      <c r="G4781" s="22"/>
      <c r="H4781" s="656"/>
      <c r="I4781" s="656"/>
      <c r="J4781" s="656"/>
      <c r="K4781" s="25"/>
      <c r="L4781" s="25"/>
      <c r="M4781" s="25"/>
      <c r="N4781" s="25"/>
      <c r="O4781" s="25"/>
      <c r="P4781" s="25"/>
      <c r="Q4781" s="25"/>
      <c r="R4781" s="25"/>
      <c r="S4781" s="25"/>
      <c r="T4781" s="671"/>
      <c r="U4781" s="730" t="str">
        <f t="shared" si="77"/>
        <v/>
      </c>
    </row>
    <row r="4782" spans="1:21" x14ac:dyDescent="0.25">
      <c r="A4782" s="36" t="str">
        <f>'0'!$A$4</f>
        <v>………………..</v>
      </c>
      <c r="B4782" s="37">
        <f>'0'!$A$2</f>
        <v>46112</v>
      </c>
      <c r="C4782" s="37" t="s">
        <v>1197</v>
      </c>
      <c r="D4782" s="195"/>
      <c r="E4782" s="23"/>
      <c r="F4782" s="14"/>
      <c r="G4782" s="22"/>
      <c r="H4782" s="656"/>
      <c r="I4782" s="656"/>
      <c r="J4782" s="656"/>
      <c r="K4782" s="25"/>
      <c r="L4782" s="25"/>
      <c r="M4782" s="25"/>
      <c r="N4782" s="25"/>
      <c r="O4782" s="25"/>
      <c r="P4782" s="25"/>
      <c r="Q4782" s="25"/>
      <c r="R4782" s="25"/>
      <c r="S4782" s="25"/>
      <c r="T4782" s="671"/>
      <c r="U4782" s="730" t="str">
        <f t="shared" si="77"/>
        <v/>
      </c>
    </row>
    <row r="4783" spans="1:21" x14ac:dyDescent="0.25">
      <c r="A4783" s="36" t="str">
        <f>'0'!$A$4</f>
        <v>………………..</v>
      </c>
      <c r="B4783" s="37">
        <f>'0'!$A$2</f>
        <v>46112</v>
      </c>
      <c r="C4783" s="37" t="s">
        <v>1197</v>
      </c>
      <c r="D4783" s="195"/>
      <c r="E4783" s="23"/>
      <c r="F4783" s="14"/>
      <c r="G4783" s="22"/>
      <c r="H4783" s="656"/>
      <c r="I4783" s="656"/>
      <c r="J4783" s="656"/>
      <c r="K4783" s="25"/>
      <c r="L4783" s="25"/>
      <c r="M4783" s="25"/>
      <c r="N4783" s="25"/>
      <c r="O4783" s="25"/>
      <c r="P4783" s="25"/>
      <c r="Q4783" s="25"/>
      <c r="R4783" s="25"/>
      <c r="S4783" s="25"/>
      <c r="T4783" s="671"/>
      <c r="U4783" s="730" t="str">
        <f t="shared" si="77"/>
        <v/>
      </c>
    </row>
    <row r="4784" spans="1:21" x14ac:dyDescent="0.25">
      <c r="A4784" s="36" t="str">
        <f>'0'!$A$4</f>
        <v>………………..</v>
      </c>
      <c r="B4784" s="37">
        <f>'0'!$A$2</f>
        <v>46112</v>
      </c>
      <c r="C4784" s="37" t="s">
        <v>1197</v>
      </c>
      <c r="D4784" s="195"/>
      <c r="E4784" s="23"/>
      <c r="F4784" s="14"/>
      <c r="G4784" s="22"/>
      <c r="H4784" s="656"/>
      <c r="I4784" s="656"/>
      <c r="J4784" s="656"/>
      <c r="K4784" s="25"/>
      <c r="L4784" s="25"/>
      <c r="M4784" s="25"/>
      <c r="N4784" s="25"/>
      <c r="O4784" s="25"/>
      <c r="P4784" s="25"/>
      <c r="Q4784" s="25"/>
      <c r="R4784" s="25"/>
      <c r="S4784" s="25"/>
      <c r="T4784" s="671"/>
      <c r="U4784" s="730" t="str">
        <f t="shared" si="77"/>
        <v/>
      </c>
    </row>
    <row r="4785" spans="1:21" x14ac:dyDescent="0.25">
      <c r="A4785" s="36" t="str">
        <f>'0'!$A$4</f>
        <v>………………..</v>
      </c>
      <c r="B4785" s="37">
        <f>'0'!$A$2</f>
        <v>46112</v>
      </c>
      <c r="C4785" s="37" t="s">
        <v>1197</v>
      </c>
      <c r="D4785" s="195"/>
      <c r="E4785" s="23"/>
      <c r="F4785" s="14"/>
      <c r="G4785" s="22"/>
      <c r="H4785" s="656"/>
      <c r="I4785" s="656"/>
      <c r="J4785" s="656"/>
      <c r="K4785" s="25"/>
      <c r="L4785" s="25"/>
      <c r="M4785" s="25"/>
      <c r="N4785" s="25"/>
      <c r="O4785" s="25"/>
      <c r="P4785" s="25"/>
      <c r="Q4785" s="25"/>
      <c r="R4785" s="25"/>
      <c r="S4785" s="25"/>
      <c r="T4785" s="671"/>
      <c r="U4785" s="730" t="str">
        <f t="shared" si="77"/>
        <v/>
      </c>
    </row>
    <row r="4786" spans="1:21" x14ac:dyDescent="0.25">
      <c r="A4786" s="36" t="str">
        <f>'0'!$A$4</f>
        <v>………………..</v>
      </c>
      <c r="B4786" s="37">
        <f>'0'!$A$2</f>
        <v>46112</v>
      </c>
      <c r="C4786" s="37" t="s">
        <v>1197</v>
      </c>
      <c r="D4786" s="195"/>
      <c r="E4786" s="23"/>
      <c r="F4786" s="14"/>
      <c r="G4786" s="22"/>
      <c r="H4786" s="656"/>
      <c r="I4786" s="656"/>
      <c r="J4786" s="656"/>
      <c r="K4786" s="25"/>
      <c r="L4786" s="25"/>
      <c r="M4786" s="25"/>
      <c r="N4786" s="25"/>
      <c r="O4786" s="25"/>
      <c r="P4786" s="25"/>
      <c r="Q4786" s="25"/>
      <c r="R4786" s="25"/>
      <c r="S4786" s="25"/>
      <c r="T4786" s="671"/>
      <c r="U4786" s="730" t="str">
        <f t="shared" si="77"/>
        <v/>
      </c>
    </row>
    <row r="4787" spans="1:21" x14ac:dyDescent="0.25">
      <c r="A4787" s="36" t="str">
        <f>'0'!$A$4</f>
        <v>………………..</v>
      </c>
      <c r="B4787" s="37">
        <f>'0'!$A$2</f>
        <v>46112</v>
      </c>
      <c r="C4787" s="37" t="s">
        <v>1197</v>
      </c>
      <c r="D4787" s="195"/>
      <c r="E4787" s="23"/>
      <c r="F4787" s="14"/>
      <c r="G4787" s="22"/>
      <c r="H4787" s="656"/>
      <c r="I4787" s="656"/>
      <c r="J4787" s="656"/>
      <c r="K4787" s="25"/>
      <c r="L4787" s="25"/>
      <c r="M4787" s="25"/>
      <c r="N4787" s="25"/>
      <c r="O4787" s="25"/>
      <c r="P4787" s="25"/>
      <c r="Q4787" s="25"/>
      <c r="R4787" s="25"/>
      <c r="S4787" s="25"/>
      <c r="T4787" s="671"/>
      <c r="U4787" s="730" t="str">
        <f t="shared" si="77"/>
        <v/>
      </c>
    </row>
    <row r="4788" spans="1:21" x14ac:dyDescent="0.25">
      <c r="A4788" s="36" t="str">
        <f>'0'!$A$4</f>
        <v>………………..</v>
      </c>
      <c r="B4788" s="37">
        <f>'0'!$A$2</f>
        <v>46112</v>
      </c>
      <c r="C4788" s="37" t="s">
        <v>1197</v>
      </c>
      <c r="D4788" s="195"/>
      <c r="E4788" s="23"/>
      <c r="F4788" s="14"/>
      <c r="G4788" s="22"/>
      <c r="H4788" s="656"/>
      <c r="I4788" s="656"/>
      <c r="J4788" s="656"/>
      <c r="K4788" s="25"/>
      <c r="L4788" s="25"/>
      <c r="M4788" s="25"/>
      <c r="N4788" s="25"/>
      <c r="O4788" s="25"/>
      <c r="P4788" s="25"/>
      <c r="Q4788" s="25"/>
      <c r="R4788" s="25"/>
      <c r="S4788" s="25"/>
      <c r="T4788" s="671"/>
      <c r="U4788" s="730" t="str">
        <f t="shared" si="77"/>
        <v/>
      </c>
    </row>
    <row r="4789" spans="1:21" x14ac:dyDescent="0.25">
      <c r="A4789" s="36" t="str">
        <f>'0'!$A$4</f>
        <v>………………..</v>
      </c>
      <c r="B4789" s="37">
        <f>'0'!$A$2</f>
        <v>46112</v>
      </c>
      <c r="C4789" s="37" t="s">
        <v>1197</v>
      </c>
      <c r="D4789" s="195"/>
      <c r="E4789" s="23"/>
      <c r="F4789" s="14"/>
      <c r="G4789" s="22"/>
      <c r="H4789" s="656"/>
      <c r="I4789" s="656"/>
      <c r="J4789" s="656"/>
      <c r="K4789" s="25"/>
      <c r="L4789" s="25"/>
      <c r="M4789" s="25"/>
      <c r="N4789" s="25"/>
      <c r="O4789" s="25"/>
      <c r="P4789" s="25"/>
      <c r="Q4789" s="25"/>
      <c r="R4789" s="25"/>
      <c r="S4789" s="25"/>
      <c r="T4789" s="671"/>
      <c r="U4789" s="730" t="str">
        <f t="shared" si="77"/>
        <v/>
      </c>
    </row>
    <row r="4790" spans="1:21" x14ac:dyDescent="0.25">
      <c r="A4790" s="36" t="str">
        <f>'0'!$A$4</f>
        <v>………………..</v>
      </c>
      <c r="B4790" s="37">
        <f>'0'!$A$2</f>
        <v>46112</v>
      </c>
      <c r="C4790" s="37" t="s">
        <v>1197</v>
      </c>
      <c r="D4790" s="195"/>
      <c r="E4790" s="23"/>
      <c r="F4790" s="14"/>
      <c r="G4790" s="22"/>
      <c r="H4790" s="656"/>
      <c r="I4790" s="656"/>
      <c r="J4790" s="656"/>
      <c r="K4790" s="25"/>
      <c r="L4790" s="25"/>
      <c r="M4790" s="25"/>
      <c r="N4790" s="25"/>
      <c r="O4790" s="25"/>
      <c r="P4790" s="25"/>
      <c r="Q4790" s="25"/>
      <c r="R4790" s="25"/>
      <c r="S4790" s="25"/>
      <c r="T4790" s="671"/>
      <c r="U4790" s="730" t="str">
        <f t="shared" si="77"/>
        <v/>
      </c>
    </row>
    <row r="4791" spans="1:21" x14ac:dyDescent="0.25">
      <c r="A4791" s="36" t="str">
        <f>'0'!$A$4</f>
        <v>………………..</v>
      </c>
      <c r="B4791" s="37">
        <f>'0'!$A$2</f>
        <v>46112</v>
      </c>
      <c r="C4791" s="37" t="s">
        <v>1197</v>
      </c>
      <c r="D4791" s="195"/>
      <c r="E4791" s="23"/>
      <c r="F4791" s="14"/>
      <c r="G4791" s="22"/>
      <c r="H4791" s="656"/>
      <c r="I4791" s="656"/>
      <c r="J4791" s="656"/>
      <c r="K4791" s="25"/>
      <c r="L4791" s="25"/>
      <c r="M4791" s="25"/>
      <c r="N4791" s="25"/>
      <c r="O4791" s="25"/>
      <c r="P4791" s="25"/>
      <c r="Q4791" s="25"/>
      <c r="R4791" s="25"/>
      <c r="S4791" s="25"/>
      <c r="T4791" s="671"/>
      <c r="U4791" s="730" t="str">
        <f t="shared" si="77"/>
        <v/>
      </c>
    </row>
    <row r="4792" spans="1:21" x14ac:dyDescent="0.25">
      <c r="A4792" s="36" t="str">
        <f>'0'!$A$4</f>
        <v>………………..</v>
      </c>
      <c r="B4792" s="37">
        <f>'0'!$A$2</f>
        <v>46112</v>
      </c>
      <c r="C4792" s="37" t="s">
        <v>1197</v>
      </c>
      <c r="D4792" s="195"/>
      <c r="E4792" s="23"/>
      <c r="F4792" s="14"/>
      <c r="G4792" s="22"/>
      <c r="H4792" s="656"/>
      <c r="I4792" s="656"/>
      <c r="J4792" s="656"/>
      <c r="K4792" s="25"/>
      <c r="L4792" s="25"/>
      <c r="M4792" s="25"/>
      <c r="N4792" s="25"/>
      <c r="O4792" s="25"/>
      <c r="P4792" s="25"/>
      <c r="Q4792" s="25"/>
      <c r="R4792" s="25"/>
      <c r="S4792" s="25"/>
      <c r="T4792" s="671"/>
      <c r="U4792" s="730" t="str">
        <f t="shared" si="77"/>
        <v/>
      </c>
    </row>
    <row r="4793" spans="1:21" x14ac:dyDescent="0.25">
      <c r="A4793" s="36" t="str">
        <f>'0'!$A$4</f>
        <v>………………..</v>
      </c>
      <c r="B4793" s="37">
        <f>'0'!$A$2</f>
        <v>46112</v>
      </c>
      <c r="C4793" s="37" t="s">
        <v>1197</v>
      </c>
      <c r="D4793" s="195"/>
      <c r="E4793" s="23"/>
      <c r="F4793" s="14"/>
      <c r="G4793" s="22"/>
      <c r="H4793" s="656"/>
      <c r="I4793" s="656"/>
      <c r="J4793" s="656"/>
      <c r="K4793" s="25"/>
      <c r="L4793" s="25"/>
      <c r="M4793" s="25"/>
      <c r="N4793" s="25"/>
      <c r="O4793" s="25"/>
      <c r="P4793" s="25"/>
      <c r="Q4793" s="25"/>
      <c r="R4793" s="25"/>
      <c r="S4793" s="25"/>
      <c r="T4793" s="671"/>
      <c r="U4793" s="730" t="str">
        <f t="shared" si="77"/>
        <v/>
      </c>
    </row>
    <row r="4794" spans="1:21" x14ac:dyDescent="0.25">
      <c r="A4794" s="36" t="str">
        <f>'0'!$A$4</f>
        <v>………………..</v>
      </c>
      <c r="B4794" s="37">
        <f>'0'!$A$2</f>
        <v>46112</v>
      </c>
      <c r="C4794" s="37" t="s">
        <v>1197</v>
      </c>
      <c r="D4794" s="195"/>
      <c r="E4794" s="23"/>
      <c r="F4794" s="14"/>
      <c r="G4794" s="22"/>
      <c r="H4794" s="656"/>
      <c r="I4794" s="656"/>
      <c r="J4794" s="656"/>
      <c r="K4794" s="25"/>
      <c r="L4794" s="25"/>
      <c r="M4794" s="25"/>
      <c r="N4794" s="25"/>
      <c r="O4794" s="25"/>
      <c r="P4794" s="25"/>
      <c r="Q4794" s="25"/>
      <c r="R4794" s="25"/>
      <c r="S4794" s="25"/>
      <c r="T4794" s="671"/>
      <c r="U4794" s="730" t="str">
        <f t="shared" si="77"/>
        <v/>
      </c>
    </row>
    <row r="4795" spans="1:21" x14ac:dyDescent="0.25">
      <c r="A4795" s="36" t="str">
        <f>'0'!$A$4</f>
        <v>………………..</v>
      </c>
      <c r="B4795" s="37">
        <f>'0'!$A$2</f>
        <v>46112</v>
      </c>
      <c r="C4795" s="37" t="s">
        <v>1197</v>
      </c>
      <c r="D4795" s="195"/>
      <c r="E4795" s="23"/>
      <c r="F4795" s="14"/>
      <c r="G4795" s="22"/>
      <c r="H4795" s="656"/>
      <c r="I4795" s="656"/>
      <c r="J4795" s="656"/>
      <c r="K4795" s="25"/>
      <c r="L4795" s="25"/>
      <c r="M4795" s="25"/>
      <c r="N4795" s="25"/>
      <c r="O4795" s="25"/>
      <c r="P4795" s="25"/>
      <c r="Q4795" s="25"/>
      <c r="R4795" s="25"/>
      <c r="S4795" s="25"/>
      <c r="T4795" s="671"/>
      <c r="U4795" s="730" t="str">
        <f t="shared" si="77"/>
        <v/>
      </c>
    </row>
    <row r="4796" spans="1:21" x14ac:dyDescent="0.25">
      <c r="A4796" s="36" t="str">
        <f>'0'!$A$4</f>
        <v>………………..</v>
      </c>
      <c r="B4796" s="37">
        <f>'0'!$A$2</f>
        <v>46112</v>
      </c>
      <c r="C4796" s="37" t="s">
        <v>1197</v>
      </c>
      <c r="D4796" s="195"/>
      <c r="E4796" s="23"/>
      <c r="F4796" s="14"/>
      <c r="G4796" s="22"/>
      <c r="H4796" s="656"/>
      <c r="I4796" s="656"/>
      <c r="J4796" s="656"/>
      <c r="K4796" s="25"/>
      <c r="L4796" s="25"/>
      <c r="M4796" s="25"/>
      <c r="N4796" s="25"/>
      <c r="O4796" s="25"/>
      <c r="P4796" s="25"/>
      <c r="Q4796" s="25"/>
      <c r="R4796" s="25"/>
      <c r="S4796" s="25"/>
      <c r="T4796" s="671"/>
      <c r="U4796" s="730" t="str">
        <f t="shared" si="77"/>
        <v/>
      </c>
    </row>
    <row r="4797" spans="1:21" x14ac:dyDescent="0.25">
      <c r="A4797" s="36" t="str">
        <f>'0'!$A$4</f>
        <v>………………..</v>
      </c>
      <c r="B4797" s="37">
        <f>'0'!$A$2</f>
        <v>46112</v>
      </c>
      <c r="C4797" s="37" t="s">
        <v>1197</v>
      </c>
      <c r="D4797" s="195"/>
      <c r="E4797" s="23"/>
      <c r="F4797" s="14"/>
      <c r="G4797" s="22"/>
      <c r="H4797" s="656"/>
      <c r="I4797" s="656"/>
      <c r="J4797" s="656"/>
      <c r="K4797" s="25"/>
      <c r="L4797" s="25"/>
      <c r="M4797" s="25"/>
      <c r="N4797" s="25"/>
      <c r="O4797" s="25"/>
      <c r="P4797" s="25"/>
      <c r="Q4797" s="25"/>
      <c r="R4797" s="25"/>
      <c r="S4797" s="25"/>
      <c r="T4797" s="671"/>
      <c r="U4797" s="730" t="str">
        <f t="shared" si="77"/>
        <v/>
      </c>
    </row>
    <row r="4798" spans="1:21" x14ac:dyDescent="0.25">
      <c r="A4798" s="36" t="str">
        <f>'0'!$A$4</f>
        <v>………………..</v>
      </c>
      <c r="B4798" s="37">
        <f>'0'!$A$2</f>
        <v>46112</v>
      </c>
      <c r="C4798" s="37" t="s">
        <v>1197</v>
      </c>
      <c r="D4798" s="195"/>
      <c r="E4798" s="23"/>
      <c r="F4798" s="14"/>
      <c r="G4798" s="22"/>
      <c r="H4798" s="656"/>
      <c r="I4798" s="656"/>
      <c r="J4798" s="656"/>
      <c r="K4798" s="25"/>
      <c r="L4798" s="25"/>
      <c r="M4798" s="25"/>
      <c r="N4798" s="25"/>
      <c r="O4798" s="25"/>
      <c r="P4798" s="25"/>
      <c r="Q4798" s="25"/>
      <c r="R4798" s="25"/>
      <c r="S4798" s="25"/>
      <c r="T4798" s="671"/>
      <c r="U4798" s="730" t="str">
        <f t="shared" si="77"/>
        <v/>
      </c>
    </row>
    <row r="4799" spans="1:21" x14ac:dyDescent="0.25">
      <c r="A4799" s="36" t="str">
        <f>'0'!$A$4</f>
        <v>………………..</v>
      </c>
      <c r="B4799" s="37">
        <f>'0'!$A$2</f>
        <v>46112</v>
      </c>
      <c r="C4799" s="37" t="s">
        <v>1197</v>
      </c>
      <c r="D4799" s="195"/>
      <c r="E4799" s="23"/>
      <c r="F4799" s="14"/>
      <c r="G4799" s="22"/>
      <c r="H4799" s="656"/>
      <c r="I4799" s="656"/>
      <c r="J4799" s="656"/>
      <c r="K4799" s="25"/>
      <c r="L4799" s="25"/>
      <c r="M4799" s="25"/>
      <c r="N4799" s="25"/>
      <c r="O4799" s="25"/>
      <c r="P4799" s="25"/>
      <c r="Q4799" s="25"/>
      <c r="R4799" s="25"/>
      <c r="S4799" s="25"/>
      <c r="T4799" s="671"/>
      <c r="U4799" s="730" t="str">
        <f t="shared" si="77"/>
        <v/>
      </c>
    </row>
    <row r="4800" spans="1:21" x14ac:dyDescent="0.25">
      <c r="A4800" s="36" t="str">
        <f>'0'!$A$4</f>
        <v>………………..</v>
      </c>
      <c r="B4800" s="37">
        <f>'0'!$A$2</f>
        <v>46112</v>
      </c>
      <c r="C4800" s="37" t="s">
        <v>1197</v>
      </c>
      <c r="D4800" s="195"/>
      <c r="E4800" s="23"/>
      <c r="F4800" s="14"/>
      <c r="G4800" s="22"/>
      <c r="H4800" s="656"/>
      <c r="I4800" s="656"/>
      <c r="J4800" s="656"/>
      <c r="K4800" s="25"/>
      <c r="L4800" s="25"/>
      <c r="M4800" s="25"/>
      <c r="N4800" s="25"/>
      <c r="O4800" s="25"/>
      <c r="P4800" s="25"/>
      <c r="Q4800" s="25"/>
      <c r="R4800" s="25"/>
      <c r="S4800" s="25"/>
      <c r="T4800" s="671"/>
      <c r="U4800" s="730" t="str">
        <f t="shared" si="77"/>
        <v/>
      </c>
    </row>
    <row r="4801" spans="1:21" x14ac:dyDescent="0.25">
      <c r="A4801" s="36" t="str">
        <f>'0'!$A$4</f>
        <v>………………..</v>
      </c>
      <c r="B4801" s="37">
        <f>'0'!$A$2</f>
        <v>46112</v>
      </c>
      <c r="C4801" s="37" t="s">
        <v>1197</v>
      </c>
      <c r="D4801" s="195"/>
      <c r="E4801" s="23"/>
      <c r="F4801" s="14"/>
      <c r="G4801" s="22"/>
      <c r="H4801" s="656"/>
      <c r="I4801" s="656"/>
      <c r="J4801" s="656"/>
      <c r="K4801" s="25"/>
      <c r="L4801" s="25"/>
      <c r="M4801" s="25"/>
      <c r="N4801" s="25"/>
      <c r="O4801" s="25"/>
      <c r="P4801" s="25"/>
      <c r="Q4801" s="25"/>
      <c r="R4801" s="25"/>
      <c r="S4801" s="25"/>
      <c r="T4801" s="671"/>
      <c r="U4801" s="730" t="str">
        <f t="shared" si="77"/>
        <v/>
      </c>
    </row>
    <row r="4802" spans="1:21" x14ac:dyDescent="0.25">
      <c r="A4802" s="36" t="str">
        <f>'0'!$A$4</f>
        <v>………………..</v>
      </c>
      <c r="B4802" s="37">
        <f>'0'!$A$2</f>
        <v>46112</v>
      </c>
      <c r="C4802" s="37" t="s">
        <v>1197</v>
      </c>
      <c r="D4802" s="195"/>
      <c r="E4802" s="23"/>
      <c r="F4802" s="14"/>
      <c r="G4802" s="22"/>
      <c r="H4802" s="656"/>
      <c r="I4802" s="656"/>
      <c r="J4802" s="656"/>
      <c r="K4802" s="25"/>
      <c r="L4802" s="25"/>
      <c r="M4802" s="25"/>
      <c r="N4802" s="25"/>
      <c r="O4802" s="25"/>
      <c r="P4802" s="25"/>
      <c r="Q4802" s="25"/>
      <c r="R4802" s="25"/>
      <c r="S4802" s="25"/>
      <c r="T4802" s="671"/>
      <c r="U4802" s="730" t="str">
        <f t="shared" si="77"/>
        <v/>
      </c>
    </row>
    <row r="4803" spans="1:21" x14ac:dyDescent="0.25">
      <c r="A4803" s="36" t="str">
        <f>'0'!$A$4</f>
        <v>………………..</v>
      </c>
      <c r="B4803" s="37">
        <f>'0'!$A$2</f>
        <v>46112</v>
      </c>
      <c r="C4803" s="37" t="s">
        <v>1197</v>
      </c>
      <c r="D4803" s="195"/>
      <c r="E4803" s="23"/>
      <c r="F4803" s="14"/>
      <c r="G4803" s="22"/>
      <c r="H4803" s="656"/>
      <c r="I4803" s="656"/>
      <c r="J4803" s="656"/>
      <c r="K4803" s="25"/>
      <c r="L4803" s="25"/>
      <c r="M4803" s="25"/>
      <c r="N4803" s="25"/>
      <c r="O4803" s="25"/>
      <c r="P4803" s="25"/>
      <c r="Q4803" s="25"/>
      <c r="R4803" s="25"/>
      <c r="S4803" s="25"/>
      <c r="T4803" s="671"/>
      <c r="U4803" s="730" t="str">
        <f t="shared" si="77"/>
        <v/>
      </c>
    </row>
    <row r="4804" spans="1:21" x14ac:dyDescent="0.25">
      <c r="A4804" s="36" t="str">
        <f>'0'!$A$4</f>
        <v>………………..</v>
      </c>
      <c r="B4804" s="37">
        <f>'0'!$A$2</f>
        <v>46112</v>
      </c>
      <c r="C4804" s="37" t="s">
        <v>1197</v>
      </c>
      <c r="D4804" s="195"/>
      <c r="E4804" s="23"/>
      <c r="F4804" s="14"/>
      <c r="G4804" s="22"/>
      <c r="H4804" s="656"/>
      <c r="I4804" s="656"/>
      <c r="J4804" s="656"/>
      <c r="K4804" s="25"/>
      <c r="L4804" s="25"/>
      <c r="M4804" s="25"/>
      <c r="N4804" s="25"/>
      <c r="O4804" s="25"/>
      <c r="P4804" s="25"/>
      <c r="Q4804" s="25"/>
      <c r="R4804" s="25"/>
      <c r="S4804" s="25"/>
      <c r="T4804" s="671"/>
      <c r="U4804" s="730" t="str">
        <f t="shared" si="77"/>
        <v/>
      </c>
    </row>
    <row r="4805" spans="1:21" x14ac:dyDescent="0.25">
      <c r="A4805" s="36" t="str">
        <f>'0'!$A$4</f>
        <v>………………..</v>
      </c>
      <c r="B4805" s="37">
        <f>'0'!$A$2</f>
        <v>46112</v>
      </c>
      <c r="C4805" s="37" t="s">
        <v>1197</v>
      </c>
      <c r="D4805" s="195"/>
      <c r="E4805" s="23"/>
      <c r="F4805" s="14"/>
      <c r="G4805" s="22"/>
      <c r="H4805" s="656"/>
      <c r="I4805" s="656"/>
      <c r="J4805" s="656"/>
      <c r="K4805" s="25"/>
      <c r="L4805" s="25"/>
      <c r="M4805" s="25"/>
      <c r="N4805" s="25"/>
      <c r="O4805" s="25"/>
      <c r="P4805" s="25"/>
      <c r="Q4805" s="25"/>
      <c r="R4805" s="25"/>
      <c r="S4805" s="25"/>
      <c r="T4805" s="671"/>
      <c r="U4805" s="730" t="str">
        <f t="shared" si="77"/>
        <v/>
      </c>
    </row>
    <row r="4806" spans="1:21" x14ac:dyDescent="0.25">
      <c r="A4806" s="36" t="str">
        <f>'0'!$A$4</f>
        <v>………………..</v>
      </c>
      <c r="B4806" s="37">
        <f>'0'!$A$2</f>
        <v>46112</v>
      </c>
      <c r="C4806" s="37" t="s">
        <v>1197</v>
      </c>
      <c r="D4806" s="195"/>
      <c r="E4806" s="23"/>
      <c r="F4806" s="14"/>
      <c r="G4806" s="22"/>
      <c r="H4806" s="656"/>
      <c r="I4806" s="656"/>
      <c r="J4806" s="656"/>
      <c r="K4806" s="25"/>
      <c r="L4806" s="25"/>
      <c r="M4806" s="25"/>
      <c r="N4806" s="25"/>
      <c r="O4806" s="25"/>
      <c r="P4806" s="25"/>
      <c r="Q4806" s="25"/>
      <c r="R4806" s="25"/>
      <c r="S4806" s="25"/>
      <c r="T4806" s="671"/>
      <c r="U4806" s="730" t="str">
        <f t="shared" si="77"/>
        <v/>
      </c>
    </row>
    <row r="4807" spans="1:21" x14ac:dyDescent="0.25">
      <c r="A4807" s="36" t="str">
        <f>'0'!$A$4</f>
        <v>………………..</v>
      </c>
      <c r="B4807" s="37">
        <f>'0'!$A$2</f>
        <v>46112</v>
      </c>
      <c r="C4807" s="37" t="s">
        <v>1197</v>
      </c>
      <c r="D4807" s="195"/>
      <c r="E4807" s="23"/>
      <c r="F4807" s="14"/>
      <c r="G4807" s="22"/>
      <c r="H4807" s="656"/>
      <c r="I4807" s="656"/>
      <c r="J4807" s="656"/>
      <c r="K4807" s="25"/>
      <c r="L4807" s="25"/>
      <c r="M4807" s="25"/>
      <c r="N4807" s="25"/>
      <c r="O4807" s="25"/>
      <c r="P4807" s="25"/>
      <c r="Q4807" s="25"/>
      <c r="R4807" s="25"/>
      <c r="S4807" s="25"/>
      <c r="T4807" s="671"/>
      <c r="U4807" s="730" t="str">
        <f t="shared" si="77"/>
        <v/>
      </c>
    </row>
    <row r="4808" spans="1:21" x14ac:dyDescent="0.25">
      <c r="A4808" s="36" t="str">
        <f>'0'!$A$4</f>
        <v>………………..</v>
      </c>
      <c r="B4808" s="37">
        <f>'0'!$A$2</f>
        <v>46112</v>
      </c>
      <c r="C4808" s="37" t="s">
        <v>1197</v>
      </c>
      <c r="D4808" s="195"/>
      <c r="E4808" s="23"/>
      <c r="F4808" s="14"/>
      <c r="G4808" s="22"/>
      <c r="H4808" s="656"/>
      <c r="I4808" s="656"/>
      <c r="J4808" s="656"/>
      <c r="K4808" s="25"/>
      <c r="L4808" s="25"/>
      <c r="M4808" s="25"/>
      <c r="N4808" s="25"/>
      <c r="O4808" s="25"/>
      <c r="P4808" s="25"/>
      <c r="Q4808" s="25"/>
      <c r="R4808" s="25"/>
      <c r="S4808" s="25"/>
      <c r="T4808" s="671"/>
      <c r="U4808" s="730" t="str">
        <f t="shared" si="77"/>
        <v/>
      </c>
    </row>
    <row r="4809" spans="1:21" x14ac:dyDescent="0.25">
      <c r="A4809" s="36" t="str">
        <f>'0'!$A$4</f>
        <v>………………..</v>
      </c>
      <c r="B4809" s="37">
        <f>'0'!$A$2</f>
        <v>46112</v>
      </c>
      <c r="C4809" s="37" t="s">
        <v>1197</v>
      </c>
      <c r="D4809" s="195"/>
      <c r="E4809" s="23"/>
      <c r="F4809" s="14"/>
      <c r="G4809" s="22"/>
      <c r="H4809" s="656"/>
      <c r="I4809" s="656"/>
      <c r="J4809" s="656"/>
      <c r="K4809" s="25"/>
      <c r="L4809" s="25"/>
      <c r="M4809" s="25"/>
      <c r="N4809" s="25"/>
      <c r="O4809" s="25"/>
      <c r="P4809" s="25"/>
      <c r="Q4809" s="25"/>
      <c r="R4809" s="25"/>
      <c r="S4809" s="25"/>
      <c r="T4809" s="671"/>
      <c r="U4809" s="730" t="str">
        <f t="shared" si="77"/>
        <v/>
      </c>
    </row>
    <row r="4810" spans="1:21" x14ac:dyDescent="0.25">
      <c r="A4810" s="36" t="str">
        <f>'0'!$A$4</f>
        <v>………………..</v>
      </c>
      <c r="B4810" s="37">
        <f>'0'!$A$2</f>
        <v>46112</v>
      </c>
      <c r="C4810" s="37" t="s">
        <v>1197</v>
      </c>
      <c r="D4810" s="195"/>
      <c r="E4810" s="23"/>
      <c r="F4810" s="14"/>
      <c r="G4810" s="22"/>
      <c r="H4810" s="656"/>
      <c r="I4810" s="656"/>
      <c r="J4810" s="656"/>
      <c r="K4810" s="25"/>
      <c r="L4810" s="25"/>
      <c r="M4810" s="25"/>
      <c r="N4810" s="25"/>
      <c r="O4810" s="25"/>
      <c r="P4810" s="25"/>
      <c r="Q4810" s="25"/>
      <c r="R4810" s="25"/>
      <c r="S4810" s="25"/>
      <c r="T4810" s="671"/>
      <c r="U4810" s="730" t="str">
        <f t="shared" si="77"/>
        <v/>
      </c>
    </row>
    <row r="4811" spans="1:21" x14ac:dyDescent="0.25">
      <c r="A4811" s="36" t="str">
        <f>'0'!$A$4</f>
        <v>………………..</v>
      </c>
      <c r="B4811" s="37">
        <f>'0'!$A$2</f>
        <v>46112</v>
      </c>
      <c r="C4811" s="37" t="s">
        <v>1197</v>
      </c>
      <c r="D4811" s="195"/>
      <c r="E4811" s="23"/>
      <c r="F4811" s="14"/>
      <c r="G4811" s="22"/>
      <c r="H4811" s="656"/>
      <c r="I4811" s="656"/>
      <c r="J4811" s="656"/>
      <c r="K4811" s="25"/>
      <c r="L4811" s="25"/>
      <c r="M4811" s="25"/>
      <c r="N4811" s="25"/>
      <c r="O4811" s="25"/>
      <c r="P4811" s="25"/>
      <c r="Q4811" s="25"/>
      <c r="R4811" s="25"/>
      <c r="S4811" s="25"/>
      <c r="T4811" s="671"/>
      <c r="U4811" s="730" t="str">
        <f t="shared" ref="U4811:U4874" si="78">IF(COUNTBLANK(D4811:S4811)=16,"",IF(D4811="999999999","",IF(ISNUMBER(VALUE(D4811)),IF(LEN(D4811)&lt;&gt;9,"Въведеното ЕИК е твърде късо или твърде дълго",IF(OR(MOD(MID(D4811,1,1)*1+MID(D4811,2,1)*2+MID(D4811,3,1)*3+MID(D4811,4,1)*4+MID(D4811,5,1)*5+MID(D4811,6,1)*6+MID(D4811,7,1)*7+MID(D4811,8,1)*8,11)-MID(D4811,9,1)=0,AND(MOD(MID(D4811,1,1)*3+MID(D4811,2,1)*4+MID(D4811,3,1)*5+MID(D4811,4,1)*6+MID(D4811,5,1)*7+MID(D4811,6,1)*8+MID(D4811,7,1)*9+MID(D4811,8,1)*10,11)=10,MID(D4811,9,1)*1=0),MOD(MID(D4811,1,1)*3+MID(D4811,2,1)*4+MID(D4811,3,1)*5+MID(D4811,4,1)*6+MID(D4811,5,1)*7+MID(D4811,6,1)*8+MID(D4811,7,1)*9+MID(D4811,8,1)*10,11)-MID(D4811,9,1)=0),"","Въведеното ЕИК е невалидно")),"Въведеното ЕИК съдържа непозволени символи")))</f>
        <v/>
      </c>
    </row>
    <row r="4812" spans="1:21" x14ac:dyDescent="0.25">
      <c r="A4812" s="36" t="str">
        <f>'0'!$A$4</f>
        <v>………………..</v>
      </c>
      <c r="B4812" s="37">
        <f>'0'!$A$2</f>
        <v>46112</v>
      </c>
      <c r="C4812" s="37" t="s">
        <v>1197</v>
      </c>
      <c r="D4812" s="195"/>
      <c r="E4812" s="23"/>
      <c r="F4812" s="14"/>
      <c r="G4812" s="22"/>
      <c r="H4812" s="656"/>
      <c r="I4812" s="656"/>
      <c r="J4812" s="656"/>
      <c r="K4812" s="25"/>
      <c r="L4812" s="25"/>
      <c r="M4812" s="25"/>
      <c r="N4812" s="25"/>
      <c r="O4812" s="25"/>
      <c r="P4812" s="25"/>
      <c r="Q4812" s="25"/>
      <c r="R4812" s="25"/>
      <c r="S4812" s="25"/>
      <c r="T4812" s="671"/>
      <c r="U4812" s="730" t="str">
        <f t="shared" si="78"/>
        <v/>
      </c>
    </row>
    <row r="4813" spans="1:21" x14ac:dyDescent="0.25">
      <c r="A4813" s="36" t="str">
        <f>'0'!$A$4</f>
        <v>………………..</v>
      </c>
      <c r="B4813" s="37">
        <f>'0'!$A$2</f>
        <v>46112</v>
      </c>
      <c r="C4813" s="37" t="s">
        <v>1197</v>
      </c>
      <c r="D4813" s="195"/>
      <c r="E4813" s="23"/>
      <c r="F4813" s="14"/>
      <c r="G4813" s="22"/>
      <c r="H4813" s="656"/>
      <c r="I4813" s="656"/>
      <c r="J4813" s="656"/>
      <c r="K4813" s="25"/>
      <c r="L4813" s="25"/>
      <c r="M4813" s="25"/>
      <c r="N4813" s="25"/>
      <c r="O4813" s="25"/>
      <c r="P4813" s="25"/>
      <c r="Q4813" s="25"/>
      <c r="R4813" s="25"/>
      <c r="S4813" s="25"/>
      <c r="T4813" s="671"/>
      <c r="U4813" s="730" t="str">
        <f t="shared" si="78"/>
        <v/>
      </c>
    </row>
    <row r="4814" spans="1:21" x14ac:dyDescent="0.25">
      <c r="A4814" s="36" t="str">
        <f>'0'!$A$4</f>
        <v>………………..</v>
      </c>
      <c r="B4814" s="37">
        <f>'0'!$A$2</f>
        <v>46112</v>
      </c>
      <c r="C4814" s="37" t="s">
        <v>1197</v>
      </c>
      <c r="D4814" s="195"/>
      <c r="E4814" s="23"/>
      <c r="F4814" s="14"/>
      <c r="G4814" s="22"/>
      <c r="H4814" s="656"/>
      <c r="I4814" s="656"/>
      <c r="J4814" s="656"/>
      <c r="K4814" s="25"/>
      <c r="L4814" s="25"/>
      <c r="M4814" s="25"/>
      <c r="N4814" s="25"/>
      <c r="O4814" s="25"/>
      <c r="P4814" s="25"/>
      <c r="Q4814" s="25"/>
      <c r="R4814" s="25"/>
      <c r="S4814" s="25"/>
      <c r="T4814" s="671"/>
      <c r="U4814" s="730" t="str">
        <f t="shared" si="78"/>
        <v/>
      </c>
    </row>
    <row r="4815" spans="1:21" x14ac:dyDescent="0.25">
      <c r="A4815" s="36" t="str">
        <f>'0'!$A$4</f>
        <v>………………..</v>
      </c>
      <c r="B4815" s="37">
        <f>'0'!$A$2</f>
        <v>46112</v>
      </c>
      <c r="C4815" s="37" t="s">
        <v>1197</v>
      </c>
      <c r="D4815" s="195"/>
      <c r="E4815" s="23"/>
      <c r="F4815" s="14"/>
      <c r="G4815" s="22"/>
      <c r="H4815" s="656"/>
      <c r="I4815" s="656"/>
      <c r="J4815" s="656"/>
      <c r="K4815" s="25"/>
      <c r="L4815" s="25"/>
      <c r="M4815" s="25"/>
      <c r="N4815" s="25"/>
      <c r="O4815" s="25"/>
      <c r="P4815" s="25"/>
      <c r="Q4815" s="25"/>
      <c r="R4815" s="25"/>
      <c r="S4815" s="25"/>
      <c r="T4815" s="671"/>
      <c r="U4815" s="730" t="str">
        <f t="shared" si="78"/>
        <v/>
      </c>
    </row>
    <row r="4816" spans="1:21" x14ac:dyDescent="0.25">
      <c r="A4816" s="36" t="str">
        <f>'0'!$A$4</f>
        <v>………………..</v>
      </c>
      <c r="B4816" s="37">
        <f>'0'!$A$2</f>
        <v>46112</v>
      </c>
      <c r="C4816" s="37" t="s">
        <v>1197</v>
      </c>
      <c r="D4816" s="195"/>
      <c r="E4816" s="23"/>
      <c r="F4816" s="14"/>
      <c r="G4816" s="22"/>
      <c r="H4816" s="656"/>
      <c r="I4816" s="656"/>
      <c r="J4816" s="656"/>
      <c r="K4816" s="25"/>
      <c r="L4816" s="25"/>
      <c r="M4816" s="25"/>
      <c r="N4816" s="25"/>
      <c r="O4816" s="25"/>
      <c r="P4816" s="25"/>
      <c r="Q4816" s="25"/>
      <c r="R4816" s="25"/>
      <c r="S4816" s="25"/>
      <c r="T4816" s="671"/>
      <c r="U4816" s="730" t="str">
        <f t="shared" si="78"/>
        <v/>
      </c>
    </row>
    <row r="4817" spans="1:21" x14ac:dyDescent="0.25">
      <c r="A4817" s="36" t="str">
        <f>'0'!$A$4</f>
        <v>………………..</v>
      </c>
      <c r="B4817" s="37">
        <f>'0'!$A$2</f>
        <v>46112</v>
      </c>
      <c r="C4817" s="37" t="s">
        <v>1197</v>
      </c>
      <c r="D4817" s="195"/>
      <c r="E4817" s="23"/>
      <c r="F4817" s="14"/>
      <c r="G4817" s="22"/>
      <c r="H4817" s="656"/>
      <c r="I4817" s="656"/>
      <c r="J4817" s="656"/>
      <c r="K4817" s="25"/>
      <c r="L4817" s="25"/>
      <c r="M4817" s="25"/>
      <c r="N4817" s="25"/>
      <c r="O4817" s="25"/>
      <c r="P4817" s="25"/>
      <c r="Q4817" s="25"/>
      <c r="R4817" s="25"/>
      <c r="S4817" s="25"/>
      <c r="T4817" s="671"/>
      <c r="U4817" s="730" t="str">
        <f t="shared" si="78"/>
        <v/>
      </c>
    </row>
    <row r="4818" spans="1:21" x14ac:dyDescent="0.25">
      <c r="A4818" s="36" t="str">
        <f>'0'!$A$4</f>
        <v>………………..</v>
      </c>
      <c r="B4818" s="37">
        <f>'0'!$A$2</f>
        <v>46112</v>
      </c>
      <c r="C4818" s="37" t="s">
        <v>1197</v>
      </c>
      <c r="D4818" s="195"/>
      <c r="E4818" s="23"/>
      <c r="F4818" s="14"/>
      <c r="G4818" s="22"/>
      <c r="H4818" s="656"/>
      <c r="I4818" s="656"/>
      <c r="J4818" s="656"/>
      <c r="K4818" s="25"/>
      <c r="L4818" s="25"/>
      <c r="M4818" s="25"/>
      <c r="N4818" s="25"/>
      <c r="O4818" s="25"/>
      <c r="P4818" s="25"/>
      <c r="Q4818" s="25"/>
      <c r="R4818" s="25"/>
      <c r="S4818" s="25"/>
      <c r="T4818" s="671"/>
      <c r="U4818" s="730" t="str">
        <f t="shared" si="78"/>
        <v/>
      </c>
    </row>
    <row r="4819" spans="1:21" x14ac:dyDescent="0.25">
      <c r="A4819" s="36" t="str">
        <f>'0'!$A$4</f>
        <v>………………..</v>
      </c>
      <c r="B4819" s="37">
        <f>'0'!$A$2</f>
        <v>46112</v>
      </c>
      <c r="C4819" s="37" t="s">
        <v>1197</v>
      </c>
      <c r="D4819" s="195"/>
      <c r="E4819" s="23"/>
      <c r="F4819" s="14"/>
      <c r="G4819" s="22"/>
      <c r="H4819" s="656"/>
      <c r="I4819" s="656"/>
      <c r="J4819" s="656"/>
      <c r="K4819" s="25"/>
      <c r="L4819" s="25"/>
      <c r="M4819" s="25"/>
      <c r="N4819" s="25"/>
      <c r="O4819" s="25"/>
      <c r="P4819" s="25"/>
      <c r="Q4819" s="25"/>
      <c r="R4819" s="25"/>
      <c r="S4819" s="25"/>
      <c r="T4819" s="671"/>
      <c r="U4819" s="730" t="str">
        <f t="shared" si="78"/>
        <v/>
      </c>
    </row>
    <row r="4820" spans="1:21" x14ac:dyDescent="0.25">
      <c r="A4820" s="36" t="str">
        <f>'0'!$A$4</f>
        <v>………………..</v>
      </c>
      <c r="B4820" s="37">
        <f>'0'!$A$2</f>
        <v>46112</v>
      </c>
      <c r="C4820" s="37" t="s">
        <v>1197</v>
      </c>
      <c r="D4820" s="195"/>
      <c r="E4820" s="23"/>
      <c r="F4820" s="14"/>
      <c r="G4820" s="22"/>
      <c r="H4820" s="656"/>
      <c r="I4820" s="656"/>
      <c r="J4820" s="656"/>
      <c r="K4820" s="25"/>
      <c r="L4820" s="25"/>
      <c r="M4820" s="25"/>
      <c r="N4820" s="25"/>
      <c r="O4820" s="25"/>
      <c r="P4820" s="25"/>
      <c r="Q4820" s="25"/>
      <c r="R4820" s="25"/>
      <c r="S4820" s="25"/>
      <c r="T4820" s="671"/>
      <c r="U4820" s="730" t="str">
        <f t="shared" si="78"/>
        <v/>
      </c>
    </row>
    <row r="4821" spans="1:21" x14ac:dyDescent="0.25">
      <c r="A4821" s="36" t="str">
        <f>'0'!$A$4</f>
        <v>………………..</v>
      </c>
      <c r="B4821" s="37">
        <f>'0'!$A$2</f>
        <v>46112</v>
      </c>
      <c r="C4821" s="37" t="s">
        <v>1197</v>
      </c>
      <c r="D4821" s="195"/>
      <c r="E4821" s="23"/>
      <c r="F4821" s="14"/>
      <c r="G4821" s="22"/>
      <c r="H4821" s="656"/>
      <c r="I4821" s="656"/>
      <c r="J4821" s="656"/>
      <c r="K4821" s="25"/>
      <c r="L4821" s="25"/>
      <c r="M4821" s="25"/>
      <c r="N4821" s="25"/>
      <c r="O4821" s="25"/>
      <c r="P4821" s="25"/>
      <c r="Q4821" s="25"/>
      <c r="R4821" s="25"/>
      <c r="S4821" s="25"/>
      <c r="T4821" s="671"/>
      <c r="U4821" s="730" t="str">
        <f t="shared" si="78"/>
        <v/>
      </c>
    </row>
    <row r="4822" spans="1:21" x14ac:dyDescent="0.25">
      <c r="A4822" s="36" t="str">
        <f>'0'!$A$4</f>
        <v>………………..</v>
      </c>
      <c r="B4822" s="37">
        <f>'0'!$A$2</f>
        <v>46112</v>
      </c>
      <c r="C4822" s="37" t="s">
        <v>1197</v>
      </c>
      <c r="D4822" s="195"/>
      <c r="E4822" s="23"/>
      <c r="F4822" s="14"/>
      <c r="G4822" s="22"/>
      <c r="H4822" s="656"/>
      <c r="I4822" s="656"/>
      <c r="J4822" s="656"/>
      <c r="K4822" s="25"/>
      <c r="L4822" s="25"/>
      <c r="M4822" s="25"/>
      <c r="N4822" s="25"/>
      <c r="O4822" s="25"/>
      <c r="P4822" s="25"/>
      <c r="Q4822" s="25"/>
      <c r="R4822" s="25"/>
      <c r="S4822" s="25"/>
      <c r="T4822" s="671"/>
      <c r="U4822" s="730" t="str">
        <f t="shared" si="78"/>
        <v/>
      </c>
    </row>
    <row r="4823" spans="1:21" x14ac:dyDescent="0.25">
      <c r="A4823" s="36" t="str">
        <f>'0'!$A$4</f>
        <v>………………..</v>
      </c>
      <c r="B4823" s="37">
        <f>'0'!$A$2</f>
        <v>46112</v>
      </c>
      <c r="C4823" s="37" t="s">
        <v>1197</v>
      </c>
      <c r="D4823" s="195"/>
      <c r="E4823" s="23"/>
      <c r="F4823" s="14"/>
      <c r="G4823" s="22"/>
      <c r="H4823" s="656"/>
      <c r="I4823" s="656"/>
      <c r="J4823" s="656"/>
      <c r="K4823" s="25"/>
      <c r="L4823" s="25"/>
      <c r="M4823" s="25"/>
      <c r="N4823" s="25"/>
      <c r="O4823" s="25"/>
      <c r="P4823" s="25"/>
      <c r="Q4823" s="25"/>
      <c r="R4823" s="25"/>
      <c r="S4823" s="25"/>
      <c r="T4823" s="671"/>
      <c r="U4823" s="730" t="str">
        <f t="shared" si="78"/>
        <v/>
      </c>
    </row>
    <row r="4824" spans="1:21" x14ac:dyDescent="0.25">
      <c r="A4824" s="36" t="str">
        <f>'0'!$A$4</f>
        <v>………………..</v>
      </c>
      <c r="B4824" s="37">
        <f>'0'!$A$2</f>
        <v>46112</v>
      </c>
      <c r="C4824" s="37" t="s">
        <v>1197</v>
      </c>
      <c r="D4824" s="195"/>
      <c r="E4824" s="23"/>
      <c r="F4824" s="14"/>
      <c r="G4824" s="22"/>
      <c r="H4824" s="656"/>
      <c r="I4824" s="656"/>
      <c r="J4824" s="656"/>
      <c r="K4824" s="25"/>
      <c r="L4824" s="25"/>
      <c r="M4824" s="25"/>
      <c r="N4824" s="25"/>
      <c r="O4824" s="25"/>
      <c r="P4824" s="25"/>
      <c r="Q4824" s="25"/>
      <c r="R4824" s="25"/>
      <c r="S4824" s="25"/>
      <c r="T4824" s="671"/>
      <c r="U4824" s="730" t="str">
        <f t="shared" si="78"/>
        <v/>
      </c>
    </row>
    <row r="4825" spans="1:21" x14ac:dyDescent="0.25">
      <c r="A4825" s="36" t="str">
        <f>'0'!$A$4</f>
        <v>………………..</v>
      </c>
      <c r="B4825" s="37">
        <f>'0'!$A$2</f>
        <v>46112</v>
      </c>
      <c r="C4825" s="37" t="s">
        <v>1197</v>
      </c>
      <c r="D4825" s="195"/>
      <c r="E4825" s="23"/>
      <c r="F4825" s="14"/>
      <c r="G4825" s="22"/>
      <c r="H4825" s="656"/>
      <c r="I4825" s="656"/>
      <c r="J4825" s="656"/>
      <c r="K4825" s="25"/>
      <c r="L4825" s="25"/>
      <c r="M4825" s="25"/>
      <c r="N4825" s="25"/>
      <c r="O4825" s="25"/>
      <c r="P4825" s="25"/>
      <c r="Q4825" s="25"/>
      <c r="R4825" s="25"/>
      <c r="S4825" s="25"/>
      <c r="T4825" s="671"/>
      <c r="U4825" s="730" t="str">
        <f t="shared" si="78"/>
        <v/>
      </c>
    </row>
    <row r="4826" spans="1:21" x14ac:dyDescent="0.25">
      <c r="A4826" s="36" t="str">
        <f>'0'!$A$4</f>
        <v>………………..</v>
      </c>
      <c r="B4826" s="37">
        <f>'0'!$A$2</f>
        <v>46112</v>
      </c>
      <c r="C4826" s="37" t="s">
        <v>1197</v>
      </c>
      <c r="D4826" s="195"/>
      <c r="E4826" s="23"/>
      <c r="F4826" s="14"/>
      <c r="G4826" s="22"/>
      <c r="H4826" s="656"/>
      <c r="I4826" s="656"/>
      <c r="J4826" s="656"/>
      <c r="K4826" s="25"/>
      <c r="L4826" s="25"/>
      <c r="M4826" s="25"/>
      <c r="N4826" s="25"/>
      <c r="O4826" s="25"/>
      <c r="P4826" s="25"/>
      <c r="Q4826" s="25"/>
      <c r="R4826" s="25"/>
      <c r="S4826" s="25"/>
      <c r="T4826" s="671"/>
      <c r="U4826" s="730" t="str">
        <f t="shared" si="78"/>
        <v/>
      </c>
    </row>
    <row r="4827" spans="1:21" x14ac:dyDescent="0.25">
      <c r="A4827" s="36" t="str">
        <f>'0'!$A$4</f>
        <v>………………..</v>
      </c>
      <c r="B4827" s="37">
        <f>'0'!$A$2</f>
        <v>46112</v>
      </c>
      <c r="C4827" s="37" t="s">
        <v>1197</v>
      </c>
      <c r="D4827" s="195"/>
      <c r="E4827" s="23"/>
      <c r="F4827" s="14"/>
      <c r="G4827" s="22"/>
      <c r="H4827" s="656"/>
      <c r="I4827" s="656"/>
      <c r="J4827" s="656"/>
      <c r="K4827" s="25"/>
      <c r="L4827" s="25"/>
      <c r="M4827" s="25"/>
      <c r="N4827" s="25"/>
      <c r="O4827" s="25"/>
      <c r="P4827" s="25"/>
      <c r="Q4827" s="25"/>
      <c r="R4827" s="25"/>
      <c r="S4827" s="25"/>
      <c r="T4827" s="671"/>
      <c r="U4827" s="730" t="str">
        <f t="shared" si="78"/>
        <v/>
      </c>
    </row>
    <row r="4828" spans="1:21" x14ac:dyDescent="0.25">
      <c r="A4828" s="36" t="str">
        <f>'0'!$A$4</f>
        <v>………………..</v>
      </c>
      <c r="B4828" s="37">
        <f>'0'!$A$2</f>
        <v>46112</v>
      </c>
      <c r="C4828" s="37" t="s">
        <v>1197</v>
      </c>
      <c r="D4828" s="195"/>
      <c r="E4828" s="23"/>
      <c r="F4828" s="14"/>
      <c r="G4828" s="22"/>
      <c r="H4828" s="656"/>
      <c r="I4828" s="656"/>
      <c r="J4828" s="656"/>
      <c r="K4828" s="25"/>
      <c r="L4828" s="25"/>
      <c r="M4828" s="25"/>
      <c r="N4828" s="25"/>
      <c r="O4828" s="25"/>
      <c r="P4828" s="25"/>
      <c r="Q4828" s="25"/>
      <c r="R4828" s="25"/>
      <c r="S4828" s="25"/>
      <c r="T4828" s="671"/>
      <c r="U4828" s="730" t="str">
        <f t="shared" si="78"/>
        <v/>
      </c>
    </row>
    <row r="4829" spans="1:21" x14ac:dyDescent="0.25">
      <c r="A4829" s="36" t="str">
        <f>'0'!$A$4</f>
        <v>………………..</v>
      </c>
      <c r="B4829" s="37">
        <f>'0'!$A$2</f>
        <v>46112</v>
      </c>
      <c r="C4829" s="37" t="s">
        <v>1197</v>
      </c>
      <c r="D4829" s="195"/>
      <c r="E4829" s="23"/>
      <c r="F4829" s="14"/>
      <c r="G4829" s="22"/>
      <c r="H4829" s="656"/>
      <c r="I4829" s="656"/>
      <c r="J4829" s="656"/>
      <c r="K4829" s="25"/>
      <c r="L4829" s="25"/>
      <c r="M4829" s="25"/>
      <c r="N4829" s="25"/>
      <c r="O4829" s="25"/>
      <c r="P4829" s="25"/>
      <c r="Q4829" s="25"/>
      <c r="R4829" s="25"/>
      <c r="S4829" s="25"/>
      <c r="T4829" s="671"/>
      <c r="U4829" s="730" t="str">
        <f t="shared" si="78"/>
        <v/>
      </c>
    </row>
    <row r="4830" spans="1:21" x14ac:dyDescent="0.25">
      <c r="A4830" s="36" t="str">
        <f>'0'!$A$4</f>
        <v>………………..</v>
      </c>
      <c r="B4830" s="37">
        <f>'0'!$A$2</f>
        <v>46112</v>
      </c>
      <c r="C4830" s="37" t="s">
        <v>1197</v>
      </c>
      <c r="D4830" s="195"/>
      <c r="E4830" s="23"/>
      <c r="F4830" s="14"/>
      <c r="G4830" s="22"/>
      <c r="H4830" s="656"/>
      <c r="I4830" s="656"/>
      <c r="J4830" s="656"/>
      <c r="K4830" s="25"/>
      <c r="L4830" s="25"/>
      <c r="M4830" s="25"/>
      <c r="N4830" s="25"/>
      <c r="O4830" s="25"/>
      <c r="P4830" s="25"/>
      <c r="Q4830" s="25"/>
      <c r="R4830" s="25"/>
      <c r="S4830" s="25"/>
      <c r="T4830" s="671"/>
      <c r="U4830" s="730" t="str">
        <f t="shared" si="78"/>
        <v/>
      </c>
    </row>
    <row r="4831" spans="1:21" x14ac:dyDescent="0.25">
      <c r="A4831" s="36" t="str">
        <f>'0'!$A$4</f>
        <v>………………..</v>
      </c>
      <c r="B4831" s="37">
        <f>'0'!$A$2</f>
        <v>46112</v>
      </c>
      <c r="C4831" s="37" t="s">
        <v>1197</v>
      </c>
      <c r="D4831" s="195"/>
      <c r="E4831" s="23"/>
      <c r="F4831" s="14"/>
      <c r="G4831" s="22"/>
      <c r="H4831" s="656"/>
      <c r="I4831" s="656"/>
      <c r="J4831" s="656"/>
      <c r="K4831" s="25"/>
      <c r="L4831" s="25"/>
      <c r="M4831" s="25"/>
      <c r="N4831" s="25"/>
      <c r="O4831" s="25"/>
      <c r="P4831" s="25"/>
      <c r="Q4831" s="25"/>
      <c r="R4831" s="25"/>
      <c r="S4831" s="25"/>
      <c r="T4831" s="671"/>
      <c r="U4831" s="730" t="str">
        <f t="shared" si="78"/>
        <v/>
      </c>
    </row>
    <row r="4832" spans="1:21" x14ac:dyDescent="0.25">
      <c r="A4832" s="36" t="str">
        <f>'0'!$A$4</f>
        <v>………………..</v>
      </c>
      <c r="B4832" s="37">
        <f>'0'!$A$2</f>
        <v>46112</v>
      </c>
      <c r="C4832" s="37" t="s">
        <v>1197</v>
      </c>
      <c r="D4832" s="195"/>
      <c r="E4832" s="23"/>
      <c r="F4832" s="14"/>
      <c r="G4832" s="22"/>
      <c r="H4832" s="656"/>
      <c r="I4832" s="656"/>
      <c r="J4832" s="656"/>
      <c r="K4832" s="25"/>
      <c r="L4832" s="25"/>
      <c r="M4832" s="25"/>
      <c r="N4832" s="25"/>
      <c r="O4832" s="25"/>
      <c r="P4832" s="25"/>
      <c r="Q4832" s="25"/>
      <c r="R4832" s="25"/>
      <c r="S4832" s="25"/>
      <c r="T4832" s="671"/>
      <c r="U4832" s="730" t="str">
        <f t="shared" si="78"/>
        <v/>
      </c>
    </row>
    <row r="4833" spans="1:21" x14ac:dyDescent="0.25">
      <c r="A4833" s="36" t="str">
        <f>'0'!$A$4</f>
        <v>………………..</v>
      </c>
      <c r="B4833" s="37">
        <f>'0'!$A$2</f>
        <v>46112</v>
      </c>
      <c r="C4833" s="37" t="s">
        <v>1197</v>
      </c>
      <c r="D4833" s="195"/>
      <c r="E4833" s="23"/>
      <c r="F4833" s="14"/>
      <c r="G4833" s="22"/>
      <c r="H4833" s="656"/>
      <c r="I4833" s="656"/>
      <c r="J4833" s="656"/>
      <c r="K4833" s="25"/>
      <c r="L4833" s="25"/>
      <c r="M4833" s="25"/>
      <c r="N4833" s="25"/>
      <c r="O4833" s="25"/>
      <c r="P4833" s="25"/>
      <c r="Q4833" s="25"/>
      <c r="R4833" s="25"/>
      <c r="S4833" s="25"/>
      <c r="T4833" s="671"/>
      <c r="U4833" s="730" t="str">
        <f t="shared" si="78"/>
        <v/>
      </c>
    </row>
    <row r="4834" spans="1:21" x14ac:dyDescent="0.25">
      <c r="A4834" s="36" t="str">
        <f>'0'!$A$4</f>
        <v>………………..</v>
      </c>
      <c r="B4834" s="37">
        <f>'0'!$A$2</f>
        <v>46112</v>
      </c>
      <c r="C4834" s="37" t="s">
        <v>1197</v>
      </c>
      <c r="D4834" s="195"/>
      <c r="E4834" s="23"/>
      <c r="F4834" s="14"/>
      <c r="G4834" s="22"/>
      <c r="H4834" s="656"/>
      <c r="I4834" s="656"/>
      <c r="J4834" s="656"/>
      <c r="K4834" s="25"/>
      <c r="L4834" s="25"/>
      <c r="M4834" s="25"/>
      <c r="N4834" s="25"/>
      <c r="O4834" s="25"/>
      <c r="P4834" s="25"/>
      <c r="Q4834" s="25"/>
      <c r="R4834" s="25"/>
      <c r="S4834" s="25"/>
      <c r="T4834" s="671"/>
      <c r="U4834" s="730" t="str">
        <f t="shared" si="78"/>
        <v/>
      </c>
    </row>
    <row r="4835" spans="1:21" x14ac:dyDescent="0.25">
      <c r="A4835" s="36" t="str">
        <f>'0'!$A$4</f>
        <v>………………..</v>
      </c>
      <c r="B4835" s="37">
        <f>'0'!$A$2</f>
        <v>46112</v>
      </c>
      <c r="C4835" s="37" t="s">
        <v>1197</v>
      </c>
      <c r="D4835" s="195"/>
      <c r="E4835" s="23"/>
      <c r="F4835" s="14"/>
      <c r="G4835" s="22"/>
      <c r="H4835" s="656"/>
      <c r="I4835" s="656"/>
      <c r="J4835" s="656"/>
      <c r="K4835" s="25"/>
      <c r="L4835" s="25"/>
      <c r="M4835" s="25"/>
      <c r="N4835" s="25"/>
      <c r="O4835" s="25"/>
      <c r="P4835" s="25"/>
      <c r="Q4835" s="25"/>
      <c r="R4835" s="25"/>
      <c r="S4835" s="25"/>
      <c r="T4835" s="671"/>
      <c r="U4835" s="730" t="str">
        <f t="shared" si="78"/>
        <v/>
      </c>
    </row>
    <row r="4836" spans="1:21" x14ac:dyDescent="0.25">
      <c r="A4836" s="36" t="str">
        <f>'0'!$A$4</f>
        <v>………………..</v>
      </c>
      <c r="B4836" s="37">
        <f>'0'!$A$2</f>
        <v>46112</v>
      </c>
      <c r="C4836" s="37" t="s">
        <v>1197</v>
      </c>
      <c r="D4836" s="195"/>
      <c r="E4836" s="23"/>
      <c r="F4836" s="14"/>
      <c r="G4836" s="22"/>
      <c r="H4836" s="656"/>
      <c r="I4836" s="656"/>
      <c r="J4836" s="656"/>
      <c r="K4836" s="25"/>
      <c r="L4836" s="25"/>
      <c r="M4836" s="25"/>
      <c r="N4836" s="25"/>
      <c r="O4836" s="25"/>
      <c r="P4836" s="25"/>
      <c r="Q4836" s="25"/>
      <c r="R4836" s="25"/>
      <c r="S4836" s="25"/>
      <c r="T4836" s="671"/>
      <c r="U4836" s="730" t="str">
        <f t="shared" si="78"/>
        <v/>
      </c>
    </row>
    <row r="4837" spans="1:21" x14ac:dyDescent="0.25">
      <c r="A4837" s="36" t="str">
        <f>'0'!$A$4</f>
        <v>………………..</v>
      </c>
      <c r="B4837" s="37">
        <f>'0'!$A$2</f>
        <v>46112</v>
      </c>
      <c r="C4837" s="37" t="s">
        <v>1197</v>
      </c>
      <c r="D4837" s="195"/>
      <c r="E4837" s="23"/>
      <c r="F4837" s="14"/>
      <c r="G4837" s="22"/>
      <c r="H4837" s="656"/>
      <c r="I4837" s="656"/>
      <c r="J4837" s="656"/>
      <c r="K4837" s="25"/>
      <c r="L4837" s="25"/>
      <c r="M4837" s="25"/>
      <c r="N4837" s="25"/>
      <c r="O4837" s="25"/>
      <c r="P4837" s="25"/>
      <c r="Q4837" s="25"/>
      <c r="R4837" s="25"/>
      <c r="S4837" s="25"/>
      <c r="T4837" s="671"/>
      <c r="U4837" s="730" t="str">
        <f t="shared" si="78"/>
        <v/>
      </c>
    </row>
    <row r="4838" spans="1:21" x14ac:dyDescent="0.25">
      <c r="A4838" s="36" t="str">
        <f>'0'!$A$4</f>
        <v>………………..</v>
      </c>
      <c r="B4838" s="37">
        <f>'0'!$A$2</f>
        <v>46112</v>
      </c>
      <c r="C4838" s="37" t="s">
        <v>1197</v>
      </c>
      <c r="D4838" s="195"/>
      <c r="E4838" s="23"/>
      <c r="F4838" s="14"/>
      <c r="G4838" s="22"/>
      <c r="H4838" s="656"/>
      <c r="I4838" s="656"/>
      <c r="J4838" s="656"/>
      <c r="K4838" s="25"/>
      <c r="L4838" s="25"/>
      <c r="M4838" s="25"/>
      <c r="N4838" s="25"/>
      <c r="O4838" s="25"/>
      <c r="P4838" s="25"/>
      <c r="Q4838" s="25"/>
      <c r="R4838" s="25"/>
      <c r="S4838" s="25"/>
      <c r="T4838" s="671"/>
      <c r="U4838" s="730" t="str">
        <f t="shared" si="78"/>
        <v/>
      </c>
    </row>
    <row r="4839" spans="1:21" x14ac:dyDescent="0.25">
      <c r="A4839" s="36" t="str">
        <f>'0'!$A$4</f>
        <v>………………..</v>
      </c>
      <c r="B4839" s="37">
        <f>'0'!$A$2</f>
        <v>46112</v>
      </c>
      <c r="C4839" s="37" t="s">
        <v>1197</v>
      </c>
      <c r="D4839" s="195"/>
      <c r="E4839" s="23"/>
      <c r="F4839" s="14"/>
      <c r="G4839" s="22"/>
      <c r="H4839" s="656"/>
      <c r="I4839" s="656"/>
      <c r="J4839" s="656"/>
      <c r="K4839" s="25"/>
      <c r="L4839" s="25"/>
      <c r="M4839" s="25"/>
      <c r="N4839" s="25"/>
      <c r="O4839" s="25"/>
      <c r="P4839" s="25"/>
      <c r="Q4839" s="25"/>
      <c r="R4839" s="25"/>
      <c r="S4839" s="25"/>
      <c r="T4839" s="671"/>
      <c r="U4839" s="730" t="str">
        <f t="shared" si="78"/>
        <v/>
      </c>
    </row>
    <row r="4840" spans="1:21" x14ac:dyDescent="0.25">
      <c r="A4840" s="36" t="str">
        <f>'0'!$A$4</f>
        <v>………………..</v>
      </c>
      <c r="B4840" s="37">
        <f>'0'!$A$2</f>
        <v>46112</v>
      </c>
      <c r="C4840" s="37" t="s">
        <v>1197</v>
      </c>
      <c r="D4840" s="195"/>
      <c r="E4840" s="23"/>
      <c r="F4840" s="14"/>
      <c r="G4840" s="22"/>
      <c r="H4840" s="656"/>
      <c r="I4840" s="656"/>
      <c r="J4840" s="656"/>
      <c r="K4840" s="25"/>
      <c r="L4840" s="25"/>
      <c r="M4840" s="25"/>
      <c r="N4840" s="25"/>
      <c r="O4840" s="25"/>
      <c r="P4840" s="25"/>
      <c r="Q4840" s="25"/>
      <c r="R4840" s="25"/>
      <c r="S4840" s="25"/>
      <c r="T4840" s="671"/>
      <c r="U4840" s="730" t="str">
        <f t="shared" si="78"/>
        <v/>
      </c>
    </row>
    <row r="4841" spans="1:21" x14ac:dyDescent="0.25">
      <c r="A4841" s="36" t="str">
        <f>'0'!$A$4</f>
        <v>………………..</v>
      </c>
      <c r="B4841" s="37">
        <f>'0'!$A$2</f>
        <v>46112</v>
      </c>
      <c r="C4841" s="37" t="s">
        <v>1197</v>
      </c>
      <c r="D4841" s="195"/>
      <c r="E4841" s="23"/>
      <c r="F4841" s="14"/>
      <c r="G4841" s="22"/>
      <c r="H4841" s="656"/>
      <c r="I4841" s="656"/>
      <c r="J4841" s="656"/>
      <c r="K4841" s="25"/>
      <c r="L4841" s="25"/>
      <c r="M4841" s="25"/>
      <c r="N4841" s="25"/>
      <c r="O4841" s="25"/>
      <c r="P4841" s="25"/>
      <c r="Q4841" s="25"/>
      <c r="R4841" s="25"/>
      <c r="S4841" s="25"/>
      <c r="T4841" s="671"/>
      <c r="U4841" s="730" t="str">
        <f t="shared" si="78"/>
        <v/>
      </c>
    </row>
    <row r="4842" spans="1:21" x14ac:dyDescent="0.25">
      <c r="A4842" s="36" t="str">
        <f>'0'!$A$4</f>
        <v>………………..</v>
      </c>
      <c r="B4842" s="37">
        <f>'0'!$A$2</f>
        <v>46112</v>
      </c>
      <c r="C4842" s="37" t="s">
        <v>1197</v>
      </c>
      <c r="D4842" s="195"/>
      <c r="E4842" s="23"/>
      <c r="F4842" s="14"/>
      <c r="G4842" s="22"/>
      <c r="H4842" s="656"/>
      <c r="I4842" s="656"/>
      <c r="J4842" s="656"/>
      <c r="K4842" s="25"/>
      <c r="L4842" s="25"/>
      <c r="M4842" s="25"/>
      <c r="N4842" s="25"/>
      <c r="O4842" s="25"/>
      <c r="P4842" s="25"/>
      <c r="Q4842" s="25"/>
      <c r="R4842" s="25"/>
      <c r="S4842" s="25"/>
      <c r="T4842" s="671"/>
      <c r="U4842" s="730" t="str">
        <f t="shared" si="78"/>
        <v/>
      </c>
    </row>
    <row r="4843" spans="1:21" x14ac:dyDescent="0.25">
      <c r="A4843" s="36" t="str">
        <f>'0'!$A$4</f>
        <v>………………..</v>
      </c>
      <c r="B4843" s="37">
        <f>'0'!$A$2</f>
        <v>46112</v>
      </c>
      <c r="C4843" s="37" t="s">
        <v>1197</v>
      </c>
      <c r="D4843" s="195"/>
      <c r="E4843" s="23"/>
      <c r="F4843" s="14"/>
      <c r="G4843" s="22"/>
      <c r="H4843" s="656"/>
      <c r="I4843" s="656"/>
      <c r="J4843" s="656"/>
      <c r="K4843" s="25"/>
      <c r="L4843" s="25"/>
      <c r="M4843" s="25"/>
      <c r="N4843" s="25"/>
      <c r="O4843" s="25"/>
      <c r="P4843" s="25"/>
      <c r="Q4843" s="25"/>
      <c r="R4843" s="25"/>
      <c r="S4843" s="25"/>
      <c r="T4843" s="671"/>
      <c r="U4843" s="730" t="str">
        <f t="shared" si="78"/>
        <v/>
      </c>
    </row>
    <row r="4844" spans="1:21" x14ac:dyDescent="0.25">
      <c r="A4844" s="36" t="str">
        <f>'0'!$A$4</f>
        <v>………………..</v>
      </c>
      <c r="B4844" s="37">
        <f>'0'!$A$2</f>
        <v>46112</v>
      </c>
      <c r="C4844" s="37" t="s">
        <v>1197</v>
      </c>
      <c r="D4844" s="195"/>
      <c r="E4844" s="23"/>
      <c r="F4844" s="14"/>
      <c r="G4844" s="22"/>
      <c r="H4844" s="656"/>
      <c r="I4844" s="656"/>
      <c r="J4844" s="656"/>
      <c r="K4844" s="25"/>
      <c r="L4844" s="25"/>
      <c r="M4844" s="25"/>
      <c r="N4844" s="25"/>
      <c r="O4844" s="25"/>
      <c r="P4844" s="25"/>
      <c r="Q4844" s="25"/>
      <c r="R4844" s="25"/>
      <c r="S4844" s="25"/>
      <c r="T4844" s="671"/>
      <c r="U4844" s="730" t="str">
        <f t="shared" si="78"/>
        <v/>
      </c>
    </row>
    <row r="4845" spans="1:21" x14ac:dyDescent="0.25">
      <c r="A4845" s="36" t="str">
        <f>'0'!$A$4</f>
        <v>………………..</v>
      </c>
      <c r="B4845" s="37">
        <f>'0'!$A$2</f>
        <v>46112</v>
      </c>
      <c r="C4845" s="37" t="s">
        <v>1197</v>
      </c>
      <c r="D4845" s="195"/>
      <c r="E4845" s="23"/>
      <c r="F4845" s="14"/>
      <c r="G4845" s="22"/>
      <c r="H4845" s="656"/>
      <c r="I4845" s="656"/>
      <c r="J4845" s="656"/>
      <c r="K4845" s="25"/>
      <c r="L4845" s="25"/>
      <c r="M4845" s="25"/>
      <c r="N4845" s="25"/>
      <c r="O4845" s="25"/>
      <c r="P4845" s="25"/>
      <c r="Q4845" s="25"/>
      <c r="R4845" s="25"/>
      <c r="S4845" s="25"/>
      <c r="T4845" s="671"/>
      <c r="U4845" s="730" t="str">
        <f t="shared" si="78"/>
        <v/>
      </c>
    </row>
    <row r="4846" spans="1:21" x14ac:dyDescent="0.25">
      <c r="A4846" s="36" t="str">
        <f>'0'!$A$4</f>
        <v>………………..</v>
      </c>
      <c r="B4846" s="37">
        <f>'0'!$A$2</f>
        <v>46112</v>
      </c>
      <c r="C4846" s="37" t="s">
        <v>1197</v>
      </c>
      <c r="D4846" s="195"/>
      <c r="E4846" s="23"/>
      <c r="F4846" s="14"/>
      <c r="G4846" s="22"/>
      <c r="H4846" s="656"/>
      <c r="I4846" s="656"/>
      <c r="J4846" s="656"/>
      <c r="K4846" s="25"/>
      <c r="L4846" s="25"/>
      <c r="M4846" s="25"/>
      <c r="N4846" s="25"/>
      <c r="O4846" s="25"/>
      <c r="P4846" s="25"/>
      <c r="Q4846" s="25"/>
      <c r="R4846" s="25"/>
      <c r="S4846" s="25"/>
      <c r="T4846" s="671"/>
      <c r="U4846" s="730" t="str">
        <f t="shared" si="78"/>
        <v/>
      </c>
    </row>
    <row r="4847" spans="1:21" x14ac:dyDescent="0.25">
      <c r="A4847" s="36" t="str">
        <f>'0'!$A$4</f>
        <v>………………..</v>
      </c>
      <c r="B4847" s="37">
        <f>'0'!$A$2</f>
        <v>46112</v>
      </c>
      <c r="C4847" s="37" t="s">
        <v>1197</v>
      </c>
      <c r="D4847" s="195"/>
      <c r="E4847" s="23"/>
      <c r="F4847" s="14"/>
      <c r="G4847" s="22"/>
      <c r="H4847" s="656"/>
      <c r="I4847" s="656"/>
      <c r="J4847" s="656"/>
      <c r="K4847" s="25"/>
      <c r="L4847" s="25"/>
      <c r="M4847" s="25"/>
      <c r="N4847" s="25"/>
      <c r="O4847" s="25"/>
      <c r="P4847" s="25"/>
      <c r="Q4847" s="25"/>
      <c r="R4847" s="25"/>
      <c r="S4847" s="25"/>
      <c r="T4847" s="671"/>
      <c r="U4847" s="730" t="str">
        <f t="shared" si="78"/>
        <v/>
      </c>
    </row>
    <row r="4848" spans="1:21" x14ac:dyDescent="0.25">
      <c r="A4848" s="36" t="str">
        <f>'0'!$A$4</f>
        <v>………………..</v>
      </c>
      <c r="B4848" s="37">
        <f>'0'!$A$2</f>
        <v>46112</v>
      </c>
      <c r="C4848" s="37" t="s">
        <v>1197</v>
      </c>
      <c r="D4848" s="195"/>
      <c r="E4848" s="23"/>
      <c r="F4848" s="14"/>
      <c r="G4848" s="22"/>
      <c r="H4848" s="656"/>
      <c r="I4848" s="656"/>
      <c r="J4848" s="656"/>
      <c r="K4848" s="25"/>
      <c r="L4848" s="25"/>
      <c r="M4848" s="25"/>
      <c r="N4848" s="25"/>
      <c r="O4848" s="25"/>
      <c r="P4848" s="25"/>
      <c r="Q4848" s="25"/>
      <c r="R4848" s="25"/>
      <c r="S4848" s="25"/>
      <c r="T4848" s="671"/>
      <c r="U4848" s="730" t="str">
        <f t="shared" si="78"/>
        <v/>
      </c>
    </row>
    <row r="4849" spans="1:21" x14ac:dyDescent="0.25">
      <c r="A4849" s="36" t="str">
        <f>'0'!$A$4</f>
        <v>………………..</v>
      </c>
      <c r="B4849" s="37">
        <f>'0'!$A$2</f>
        <v>46112</v>
      </c>
      <c r="C4849" s="37" t="s">
        <v>1197</v>
      </c>
      <c r="D4849" s="195"/>
      <c r="E4849" s="23"/>
      <c r="F4849" s="14"/>
      <c r="G4849" s="22"/>
      <c r="H4849" s="656"/>
      <c r="I4849" s="656"/>
      <c r="J4849" s="656"/>
      <c r="K4849" s="25"/>
      <c r="L4849" s="25"/>
      <c r="M4849" s="25"/>
      <c r="N4849" s="25"/>
      <c r="O4849" s="25"/>
      <c r="P4849" s="25"/>
      <c r="Q4849" s="25"/>
      <c r="R4849" s="25"/>
      <c r="S4849" s="25"/>
      <c r="T4849" s="671"/>
      <c r="U4849" s="730" t="str">
        <f t="shared" si="78"/>
        <v/>
      </c>
    </row>
    <row r="4850" spans="1:21" x14ac:dyDescent="0.25">
      <c r="A4850" s="36" t="str">
        <f>'0'!$A$4</f>
        <v>………………..</v>
      </c>
      <c r="B4850" s="37">
        <f>'0'!$A$2</f>
        <v>46112</v>
      </c>
      <c r="C4850" s="37" t="s">
        <v>1197</v>
      </c>
      <c r="D4850" s="195"/>
      <c r="E4850" s="23"/>
      <c r="F4850" s="14"/>
      <c r="G4850" s="22"/>
      <c r="H4850" s="656"/>
      <c r="I4850" s="656"/>
      <c r="J4850" s="656"/>
      <c r="K4850" s="25"/>
      <c r="L4850" s="25"/>
      <c r="M4850" s="25"/>
      <c r="N4850" s="25"/>
      <c r="O4850" s="25"/>
      <c r="P4850" s="25"/>
      <c r="Q4850" s="25"/>
      <c r="R4850" s="25"/>
      <c r="S4850" s="25"/>
      <c r="T4850" s="671"/>
      <c r="U4850" s="730" t="str">
        <f t="shared" si="78"/>
        <v/>
      </c>
    </row>
    <row r="4851" spans="1:21" x14ac:dyDescent="0.25">
      <c r="A4851" s="36" t="str">
        <f>'0'!$A$4</f>
        <v>………………..</v>
      </c>
      <c r="B4851" s="37">
        <f>'0'!$A$2</f>
        <v>46112</v>
      </c>
      <c r="C4851" s="37" t="s">
        <v>1197</v>
      </c>
      <c r="D4851" s="195"/>
      <c r="E4851" s="23"/>
      <c r="F4851" s="14"/>
      <c r="G4851" s="22"/>
      <c r="H4851" s="656"/>
      <c r="I4851" s="656"/>
      <c r="J4851" s="656"/>
      <c r="K4851" s="25"/>
      <c r="L4851" s="25"/>
      <c r="M4851" s="25"/>
      <c r="N4851" s="25"/>
      <c r="O4851" s="25"/>
      <c r="P4851" s="25"/>
      <c r="Q4851" s="25"/>
      <c r="R4851" s="25"/>
      <c r="S4851" s="25"/>
      <c r="T4851" s="671"/>
      <c r="U4851" s="730" t="str">
        <f t="shared" si="78"/>
        <v/>
      </c>
    </row>
    <row r="4852" spans="1:21" x14ac:dyDescent="0.25">
      <c r="A4852" s="36" t="str">
        <f>'0'!$A$4</f>
        <v>………………..</v>
      </c>
      <c r="B4852" s="37">
        <f>'0'!$A$2</f>
        <v>46112</v>
      </c>
      <c r="C4852" s="37" t="s">
        <v>1197</v>
      </c>
      <c r="D4852" s="195"/>
      <c r="E4852" s="23"/>
      <c r="F4852" s="14"/>
      <c r="G4852" s="22"/>
      <c r="H4852" s="656"/>
      <c r="I4852" s="656"/>
      <c r="J4852" s="656"/>
      <c r="K4852" s="25"/>
      <c r="L4852" s="25"/>
      <c r="M4852" s="25"/>
      <c r="N4852" s="25"/>
      <c r="O4852" s="25"/>
      <c r="P4852" s="25"/>
      <c r="Q4852" s="25"/>
      <c r="R4852" s="25"/>
      <c r="S4852" s="25"/>
      <c r="T4852" s="671"/>
      <c r="U4852" s="730" t="str">
        <f t="shared" si="78"/>
        <v/>
      </c>
    </row>
    <row r="4853" spans="1:21" x14ac:dyDescent="0.25">
      <c r="A4853" s="36" t="str">
        <f>'0'!$A$4</f>
        <v>………………..</v>
      </c>
      <c r="B4853" s="37">
        <f>'0'!$A$2</f>
        <v>46112</v>
      </c>
      <c r="C4853" s="37" t="s">
        <v>1197</v>
      </c>
      <c r="D4853" s="195"/>
      <c r="E4853" s="23"/>
      <c r="F4853" s="14"/>
      <c r="G4853" s="22"/>
      <c r="H4853" s="656"/>
      <c r="I4853" s="656"/>
      <c r="J4853" s="656"/>
      <c r="K4853" s="25"/>
      <c r="L4853" s="25"/>
      <c r="M4853" s="25"/>
      <c r="N4853" s="25"/>
      <c r="O4853" s="25"/>
      <c r="P4853" s="25"/>
      <c r="Q4853" s="25"/>
      <c r="R4853" s="25"/>
      <c r="S4853" s="25"/>
      <c r="T4853" s="671"/>
      <c r="U4853" s="730" t="str">
        <f t="shared" si="78"/>
        <v/>
      </c>
    </row>
    <row r="4854" spans="1:21" x14ac:dyDescent="0.25">
      <c r="A4854" s="36" t="str">
        <f>'0'!$A$4</f>
        <v>………………..</v>
      </c>
      <c r="B4854" s="37">
        <f>'0'!$A$2</f>
        <v>46112</v>
      </c>
      <c r="C4854" s="37" t="s">
        <v>1197</v>
      </c>
      <c r="D4854" s="195"/>
      <c r="E4854" s="23"/>
      <c r="F4854" s="14"/>
      <c r="G4854" s="22"/>
      <c r="H4854" s="656"/>
      <c r="I4854" s="656"/>
      <c r="J4854" s="656"/>
      <c r="K4854" s="25"/>
      <c r="L4854" s="25"/>
      <c r="M4854" s="25"/>
      <c r="N4854" s="25"/>
      <c r="O4854" s="25"/>
      <c r="P4854" s="25"/>
      <c r="Q4854" s="25"/>
      <c r="R4854" s="25"/>
      <c r="S4854" s="25"/>
      <c r="T4854" s="671"/>
      <c r="U4854" s="730" t="str">
        <f t="shared" si="78"/>
        <v/>
      </c>
    </row>
    <row r="4855" spans="1:21" x14ac:dyDescent="0.25">
      <c r="A4855" s="36" t="str">
        <f>'0'!$A$4</f>
        <v>………………..</v>
      </c>
      <c r="B4855" s="37">
        <f>'0'!$A$2</f>
        <v>46112</v>
      </c>
      <c r="C4855" s="37" t="s">
        <v>1197</v>
      </c>
      <c r="D4855" s="195"/>
      <c r="E4855" s="23"/>
      <c r="F4855" s="14"/>
      <c r="G4855" s="22"/>
      <c r="H4855" s="656"/>
      <c r="I4855" s="656"/>
      <c r="J4855" s="656"/>
      <c r="K4855" s="25"/>
      <c r="L4855" s="25"/>
      <c r="M4855" s="25"/>
      <c r="N4855" s="25"/>
      <c r="O4855" s="25"/>
      <c r="P4855" s="25"/>
      <c r="Q4855" s="25"/>
      <c r="R4855" s="25"/>
      <c r="S4855" s="25"/>
      <c r="T4855" s="671"/>
      <c r="U4855" s="730" t="str">
        <f t="shared" si="78"/>
        <v/>
      </c>
    </row>
    <row r="4856" spans="1:21" x14ac:dyDescent="0.25">
      <c r="A4856" s="36" t="str">
        <f>'0'!$A$4</f>
        <v>………………..</v>
      </c>
      <c r="B4856" s="37">
        <f>'0'!$A$2</f>
        <v>46112</v>
      </c>
      <c r="C4856" s="37" t="s">
        <v>1197</v>
      </c>
      <c r="D4856" s="195"/>
      <c r="E4856" s="23"/>
      <c r="F4856" s="14"/>
      <c r="G4856" s="22"/>
      <c r="H4856" s="656"/>
      <c r="I4856" s="656"/>
      <c r="J4856" s="656"/>
      <c r="K4856" s="25"/>
      <c r="L4856" s="25"/>
      <c r="M4856" s="25"/>
      <c r="N4856" s="25"/>
      <c r="O4856" s="25"/>
      <c r="P4856" s="25"/>
      <c r="Q4856" s="25"/>
      <c r="R4856" s="25"/>
      <c r="S4856" s="25"/>
      <c r="T4856" s="671"/>
      <c r="U4856" s="730" t="str">
        <f t="shared" si="78"/>
        <v/>
      </c>
    </row>
    <row r="4857" spans="1:21" x14ac:dyDescent="0.25">
      <c r="A4857" s="36" t="str">
        <f>'0'!$A$4</f>
        <v>………………..</v>
      </c>
      <c r="B4857" s="37">
        <f>'0'!$A$2</f>
        <v>46112</v>
      </c>
      <c r="C4857" s="37" t="s">
        <v>1197</v>
      </c>
      <c r="D4857" s="195"/>
      <c r="E4857" s="23"/>
      <c r="F4857" s="14"/>
      <c r="G4857" s="22"/>
      <c r="H4857" s="656"/>
      <c r="I4857" s="656"/>
      <c r="J4857" s="656"/>
      <c r="K4857" s="25"/>
      <c r="L4857" s="25"/>
      <c r="M4857" s="25"/>
      <c r="N4857" s="25"/>
      <c r="O4857" s="25"/>
      <c r="P4857" s="25"/>
      <c r="Q4857" s="25"/>
      <c r="R4857" s="25"/>
      <c r="S4857" s="25"/>
      <c r="T4857" s="671"/>
      <c r="U4857" s="730" t="str">
        <f t="shared" si="78"/>
        <v/>
      </c>
    </row>
    <row r="4858" spans="1:21" x14ac:dyDescent="0.25">
      <c r="A4858" s="36" t="str">
        <f>'0'!$A$4</f>
        <v>………………..</v>
      </c>
      <c r="B4858" s="37">
        <f>'0'!$A$2</f>
        <v>46112</v>
      </c>
      <c r="C4858" s="37" t="s">
        <v>1197</v>
      </c>
      <c r="D4858" s="195"/>
      <c r="E4858" s="23"/>
      <c r="F4858" s="14"/>
      <c r="G4858" s="22"/>
      <c r="H4858" s="656"/>
      <c r="I4858" s="656"/>
      <c r="J4858" s="656"/>
      <c r="K4858" s="25"/>
      <c r="L4858" s="25"/>
      <c r="M4858" s="25"/>
      <c r="N4858" s="25"/>
      <c r="O4858" s="25"/>
      <c r="P4858" s="25"/>
      <c r="Q4858" s="25"/>
      <c r="R4858" s="25"/>
      <c r="S4858" s="25"/>
      <c r="T4858" s="671"/>
      <c r="U4858" s="730" t="str">
        <f t="shared" si="78"/>
        <v/>
      </c>
    </row>
    <row r="4859" spans="1:21" x14ac:dyDescent="0.25">
      <c r="A4859" s="36" t="str">
        <f>'0'!$A$4</f>
        <v>………………..</v>
      </c>
      <c r="B4859" s="37">
        <f>'0'!$A$2</f>
        <v>46112</v>
      </c>
      <c r="C4859" s="37" t="s">
        <v>1197</v>
      </c>
      <c r="D4859" s="195"/>
      <c r="E4859" s="23"/>
      <c r="F4859" s="14"/>
      <c r="G4859" s="22"/>
      <c r="H4859" s="656"/>
      <c r="I4859" s="656"/>
      <c r="J4859" s="656"/>
      <c r="K4859" s="25"/>
      <c r="L4859" s="25"/>
      <c r="M4859" s="25"/>
      <c r="N4859" s="25"/>
      <c r="O4859" s="25"/>
      <c r="P4859" s="25"/>
      <c r="Q4859" s="25"/>
      <c r="R4859" s="25"/>
      <c r="S4859" s="25"/>
      <c r="T4859" s="671"/>
      <c r="U4859" s="730" t="str">
        <f t="shared" si="78"/>
        <v/>
      </c>
    </row>
    <row r="4860" spans="1:21" x14ac:dyDescent="0.25">
      <c r="A4860" s="36" t="str">
        <f>'0'!$A$4</f>
        <v>………………..</v>
      </c>
      <c r="B4860" s="37">
        <f>'0'!$A$2</f>
        <v>46112</v>
      </c>
      <c r="C4860" s="37" t="s">
        <v>1197</v>
      </c>
      <c r="D4860" s="195"/>
      <c r="E4860" s="23"/>
      <c r="F4860" s="14"/>
      <c r="G4860" s="22"/>
      <c r="H4860" s="656"/>
      <c r="I4860" s="656"/>
      <c r="J4860" s="656"/>
      <c r="K4860" s="25"/>
      <c r="L4860" s="25"/>
      <c r="M4860" s="25"/>
      <c r="N4860" s="25"/>
      <c r="O4860" s="25"/>
      <c r="P4860" s="25"/>
      <c r="Q4860" s="25"/>
      <c r="R4860" s="25"/>
      <c r="S4860" s="25"/>
      <c r="T4860" s="671"/>
      <c r="U4860" s="730" t="str">
        <f t="shared" si="78"/>
        <v/>
      </c>
    </row>
    <row r="4861" spans="1:21" x14ac:dyDescent="0.25">
      <c r="A4861" s="36" t="str">
        <f>'0'!$A$4</f>
        <v>………………..</v>
      </c>
      <c r="B4861" s="37">
        <f>'0'!$A$2</f>
        <v>46112</v>
      </c>
      <c r="C4861" s="37" t="s">
        <v>1197</v>
      </c>
      <c r="D4861" s="195"/>
      <c r="E4861" s="23"/>
      <c r="F4861" s="14"/>
      <c r="G4861" s="22"/>
      <c r="H4861" s="656"/>
      <c r="I4861" s="656"/>
      <c r="J4861" s="656"/>
      <c r="K4861" s="25"/>
      <c r="L4861" s="25"/>
      <c r="M4861" s="25"/>
      <c r="N4861" s="25"/>
      <c r="O4861" s="25"/>
      <c r="P4861" s="25"/>
      <c r="Q4861" s="25"/>
      <c r="R4861" s="25"/>
      <c r="S4861" s="25"/>
      <c r="T4861" s="671"/>
      <c r="U4861" s="730" t="str">
        <f t="shared" si="78"/>
        <v/>
      </c>
    </row>
    <row r="4862" spans="1:21" x14ac:dyDescent="0.25">
      <c r="A4862" s="36" t="str">
        <f>'0'!$A$4</f>
        <v>………………..</v>
      </c>
      <c r="B4862" s="37">
        <f>'0'!$A$2</f>
        <v>46112</v>
      </c>
      <c r="C4862" s="37" t="s">
        <v>1197</v>
      </c>
      <c r="D4862" s="195"/>
      <c r="E4862" s="23"/>
      <c r="F4862" s="14"/>
      <c r="G4862" s="22"/>
      <c r="H4862" s="656"/>
      <c r="I4862" s="656"/>
      <c r="J4862" s="656"/>
      <c r="K4862" s="25"/>
      <c r="L4862" s="25"/>
      <c r="M4862" s="25"/>
      <c r="N4862" s="25"/>
      <c r="O4862" s="25"/>
      <c r="P4862" s="25"/>
      <c r="Q4862" s="25"/>
      <c r="R4862" s="25"/>
      <c r="S4862" s="25"/>
      <c r="T4862" s="671"/>
      <c r="U4862" s="730" t="str">
        <f t="shared" si="78"/>
        <v/>
      </c>
    </row>
    <row r="4863" spans="1:21" x14ac:dyDescent="0.25">
      <c r="A4863" s="36" t="str">
        <f>'0'!$A$4</f>
        <v>………………..</v>
      </c>
      <c r="B4863" s="37">
        <f>'0'!$A$2</f>
        <v>46112</v>
      </c>
      <c r="C4863" s="37" t="s">
        <v>1197</v>
      </c>
      <c r="D4863" s="195"/>
      <c r="E4863" s="23"/>
      <c r="F4863" s="14"/>
      <c r="G4863" s="22"/>
      <c r="H4863" s="656"/>
      <c r="I4863" s="656"/>
      <c r="J4863" s="656"/>
      <c r="K4863" s="25"/>
      <c r="L4863" s="25"/>
      <c r="M4863" s="25"/>
      <c r="N4863" s="25"/>
      <c r="O4863" s="25"/>
      <c r="P4863" s="25"/>
      <c r="Q4863" s="25"/>
      <c r="R4863" s="25"/>
      <c r="S4863" s="25"/>
      <c r="T4863" s="671"/>
      <c r="U4863" s="730" t="str">
        <f t="shared" si="78"/>
        <v/>
      </c>
    </row>
    <row r="4864" spans="1:21" x14ac:dyDescent="0.25">
      <c r="A4864" s="36" t="str">
        <f>'0'!$A$4</f>
        <v>………………..</v>
      </c>
      <c r="B4864" s="37">
        <f>'0'!$A$2</f>
        <v>46112</v>
      </c>
      <c r="C4864" s="37" t="s">
        <v>1197</v>
      </c>
      <c r="D4864" s="195"/>
      <c r="E4864" s="23"/>
      <c r="F4864" s="14"/>
      <c r="G4864" s="22"/>
      <c r="H4864" s="656"/>
      <c r="I4864" s="656"/>
      <c r="J4864" s="656"/>
      <c r="K4864" s="25"/>
      <c r="L4864" s="25"/>
      <c r="M4864" s="25"/>
      <c r="N4864" s="25"/>
      <c r="O4864" s="25"/>
      <c r="P4864" s="25"/>
      <c r="Q4864" s="25"/>
      <c r="R4864" s="25"/>
      <c r="S4864" s="25"/>
      <c r="T4864" s="671"/>
      <c r="U4864" s="730" t="str">
        <f t="shared" si="78"/>
        <v/>
      </c>
    </row>
    <row r="4865" spans="1:21" x14ac:dyDescent="0.25">
      <c r="A4865" s="36" t="str">
        <f>'0'!$A$4</f>
        <v>………………..</v>
      </c>
      <c r="B4865" s="37">
        <f>'0'!$A$2</f>
        <v>46112</v>
      </c>
      <c r="C4865" s="37" t="s">
        <v>1197</v>
      </c>
      <c r="D4865" s="195"/>
      <c r="E4865" s="23"/>
      <c r="F4865" s="14"/>
      <c r="G4865" s="22"/>
      <c r="H4865" s="656"/>
      <c r="I4865" s="656"/>
      <c r="J4865" s="656"/>
      <c r="K4865" s="25"/>
      <c r="L4865" s="25"/>
      <c r="M4865" s="25"/>
      <c r="N4865" s="25"/>
      <c r="O4865" s="25"/>
      <c r="P4865" s="25"/>
      <c r="Q4865" s="25"/>
      <c r="R4865" s="25"/>
      <c r="S4865" s="25"/>
      <c r="T4865" s="671"/>
      <c r="U4865" s="730" t="str">
        <f t="shared" si="78"/>
        <v/>
      </c>
    </row>
    <row r="4866" spans="1:21" x14ac:dyDescent="0.25">
      <c r="A4866" s="36" t="str">
        <f>'0'!$A$4</f>
        <v>………………..</v>
      </c>
      <c r="B4866" s="37">
        <f>'0'!$A$2</f>
        <v>46112</v>
      </c>
      <c r="C4866" s="37" t="s">
        <v>1197</v>
      </c>
      <c r="D4866" s="195"/>
      <c r="E4866" s="23"/>
      <c r="F4866" s="14"/>
      <c r="G4866" s="22"/>
      <c r="H4866" s="656"/>
      <c r="I4866" s="656"/>
      <c r="J4866" s="656"/>
      <c r="K4866" s="25"/>
      <c r="L4866" s="25"/>
      <c r="M4866" s="25"/>
      <c r="N4866" s="25"/>
      <c r="O4866" s="25"/>
      <c r="P4866" s="25"/>
      <c r="Q4866" s="25"/>
      <c r="R4866" s="25"/>
      <c r="S4866" s="25"/>
      <c r="T4866" s="671"/>
      <c r="U4866" s="730" t="str">
        <f t="shared" si="78"/>
        <v/>
      </c>
    </row>
    <row r="4867" spans="1:21" x14ac:dyDescent="0.25">
      <c r="A4867" s="36" t="str">
        <f>'0'!$A$4</f>
        <v>………………..</v>
      </c>
      <c r="B4867" s="37">
        <f>'0'!$A$2</f>
        <v>46112</v>
      </c>
      <c r="C4867" s="37" t="s">
        <v>1197</v>
      </c>
      <c r="D4867" s="195"/>
      <c r="E4867" s="23"/>
      <c r="F4867" s="14"/>
      <c r="G4867" s="22"/>
      <c r="H4867" s="656"/>
      <c r="I4867" s="656"/>
      <c r="J4867" s="656"/>
      <c r="K4867" s="25"/>
      <c r="L4867" s="25"/>
      <c r="M4867" s="25"/>
      <c r="N4867" s="25"/>
      <c r="O4867" s="25"/>
      <c r="P4867" s="25"/>
      <c r="Q4867" s="25"/>
      <c r="R4867" s="25"/>
      <c r="S4867" s="25"/>
      <c r="T4867" s="671"/>
      <c r="U4867" s="730" t="str">
        <f t="shared" si="78"/>
        <v/>
      </c>
    </row>
    <row r="4868" spans="1:21" x14ac:dyDescent="0.25">
      <c r="A4868" s="36" t="str">
        <f>'0'!$A$4</f>
        <v>………………..</v>
      </c>
      <c r="B4868" s="37">
        <f>'0'!$A$2</f>
        <v>46112</v>
      </c>
      <c r="C4868" s="37" t="s">
        <v>1197</v>
      </c>
      <c r="D4868" s="195"/>
      <c r="E4868" s="23"/>
      <c r="F4868" s="14"/>
      <c r="G4868" s="22"/>
      <c r="H4868" s="656"/>
      <c r="I4868" s="656"/>
      <c r="J4868" s="656"/>
      <c r="K4868" s="25"/>
      <c r="L4868" s="25"/>
      <c r="M4868" s="25"/>
      <c r="N4868" s="25"/>
      <c r="O4868" s="25"/>
      <c r="P4868" s="25"/>
      <c r="Q4868" s="25"/>
      <c r="R4868" s="25"/>
      <c r="S4868" s="25"/>
      <c r="T4868" s="671"/>
      <c r="U4868" s="730" t="str">
        <f t="shared" si="78"/>
        <v/>
      </c>
    </row>
    <row r="4869" spans="1:21" x14ac:dyDescent="0.25">
      <c r="A4869" s="36" t="str">
        <f>'0'!$A$4</f>
        <v>………………..</v>
      </c>
      <c r="B4869" s="37">
        <f>'0'!$A$2</f>
        <v>46112</v>
      </c>
      <c r="C4869" s="37" t="s">
        <v>1197</v>
      </c>
      <c r="D4869" s="195"/>
      <c r="E4869" s="23"/>
      <c r="F4869" s="14"/>
      <c r="G4869" s="22"/>
      <c r="H4869" s="656"/>
      <c r="I4869" s="656"/>
      <c r="J4869" s="656"/>
      <c r="K4869" s="25"/>
      <c r="L4869" s="25"/>
      <c r="M4869" s="25"/>
      <c r="N4869" s="25"/>
      <c r="O4869" s="25"/>
      <c r="P4869" s="25"/>
      <c r="Q4869" s="25"/>
      <c r="R4869" s="25"/>
      <c r="S4869" s="25"/>
      <c r="T4869" s="671"/>
      <c r="U4869" s="730" t="str">
        <f t="shared" si="78"/>
        <v/>
      </c>
    </row>
    <row r="4870" spans="1:21" x14ac:dyDescent="0.25">
      <c r="A4870" s="36" t="str">
        <f>'0'!$A$4</f>
        <v>………………..</v>
      </c>
      <c r="B4870" s="37">
        <f>'0'!$A$2</f>
        <v>46112</v>
      </c>
      <c r="C4870" s="37" t="s">
        <v>1197</v>
      </c>
      <c r="D4870" s="195"/>
      <c r="E4870" s="23"/>
      <c r="F4870" s="14"/>
      <c r="G4870" s="22"/>
      <c r="H4870" s="656"/>
      <c r="I4870" s="656"/>
      <c r="J4870" s="656"/>
      <c r="K4870" s="25"/>
      <c r="L4870" s="25"/>
      <c r="M4870" s="25"/>
      <c r="N4870" s="25"/>
      <c r="O4870" s="25"/>
      <c r="P4870" s="25"/>
      <c r="Q4870" s="25"/>
      <c r="R4870" s="25"/>
      <c r="S4870" s="25"/>
      <c r="T4870" s="671"/>
      <c r="U4870" s="730" t="str">
        <f t="shared" si="78"/>
        <v/>
      </c>
    </row>
    <row r="4871" spans="1:21" x14ac:dyDescent="0.25">
      <c r="A4871" s="36" t="str">
        <f>'0'!$A$4</f>
        <v>………………..</v>
      </c>
      <c r="B4871" s="37">
        <f>'0'!$A$2</f>
        <v>46112</v>
      </c>
      <c r="C4871" s="37" t="s">
        <v>1197</v>
      </c>
      <c r="D4871" s="195"/>
      <c r="E4871" s="23"/>
      <c r="F4871" s="14"/>
      <c r="G4871" s="22"/>
      <c r="H4871" s="656"/>
      <c r="I4871" s="656"/>
      <c r="J4871" s="656"/>
      <c r="K4871" s="25"/>
      <c r="L4871" s="25"/>
      <c r="M4871" s="25"/>
      <c r="N4871" s="25"/>
      <c r="O4871" s="25"/>
      <c r="P4871" s="25"/>
      <c r="Q4871" s="25"/>
      <c r="R4871" s="25"/>
      <c r="S4871" s="25"/>
      <c r="T4871" s="671"/>
      <c r="U4871" s="730" t="str">
        <f t="shared" si="78"/>
        <v/>
      </c>
    </row>
    <row r="4872" spans="1:21" x14ac:dyDescent="0.25">
      <c r="A4872" s="36" t="str">
        <f>'0'!$A$4</f>
        <v>………………..</v>
      </c>
      <c r="B4872" s="37">
        <f>'0'!$A$2</f>
        <v>46112</v>
      </c>
      <c r="C4872" s="37" t="s">
        <v>1197</v>
      </c>
      <c r="D4872" s="195"/>
      <c r="E4872" s="23"/>
      <c r="F4872" s="14"/>
      <c r="G4872" s="22"/>
      <c r="H4872" s="656"/>
      <c r="I4872" s="656"/>
      <c r="J4872" s="656"/>
      <c r="K4872" s="25"/>
      <c r="L4872" s="25"/>
      <c r="M4872" s="25"/>
      <c r="N4872" s="25"/>
      <c r="O4872" s="25"/>
      <c r="P4872" s="25"/>
      <c r="Q4872" s="25"/>
      <c r="R4872" s="25"/>
      <c r="S4872" s="25"/>
      <c r="T4872" s="671"/>
      <c r="U4872" s="730" t="str">
        <f t="shared" si="78"/>
        <v/>
      </c>
    </row>
    <row r="4873" spans="1:21" x14ac:dyDescent="0.25">
      <c r="A4873" s="36" t="str">
        <f>'0'!$A$4</f>
        <v>………………..</v>
      </c>
      <c r="B4873" s="37">
        <f>'0'!$A$2</f>
        <v>46112</v>
      </c>
      <c r="C4873" s="37" t="s">
        <v>1197</v>
      </c>
      <c r="D4873" s="195"/>
      <c r="E4873" s="23"/>
      <c r="F4873" s="14"/>
      <c r="G4873" s="22"/>
      <c r="H4873" s="656"/>
      <c r="I4873" s="656"/>
      <c r="J4873" s="656"/>
      <c r="K4873" s="25"/>
      <c r="L4873" s="25"/>
      <c r="M4873" s="25"/>
      <c r="N4873" s="25"/>
      <c r="O4873" s="25"/>
      <c r="P4873" s="25"/>
      <c r="Q4873" s="25"/>
      <c r="R4873" s="25"/>
      <c r="S4873" s="25"/>
      <c r="T4873" s="671"/>
      <c r="U4873" s="730" t="str">
        <f t="shared" si="78"/>
        <v/>
      </c>
    </row>
    <row r="4874" spans="1:21" x14ac:dyDescent="0.25">
      <c r="A4874" s="36" t="str">
        <f>'0'!$A$4</f>
        <v>………………..</v>
      </c>
      <c r="B4874" s="37">
        <f>'0'!$A$2</f>
        <v>46112</v>
      </c>
      <c r="C4874" s="37" t="s">
        <v>1197</v>
      </c>
      <c r="D4874" s="195"/>
      <c r="E4874" s="23"/>
      <c r="F4874" s="14"/>
      <c r="G4874" s="22"/>
      <c r="H4874" s="656"/>
      <c r="I4874" s="656"/>
      <c r="J4874" s="656"/>
      <c r="K4874" s="25"/>
      <c r="L4874" s="25"/>
      <c r="M4874" s="25"/>
      <c r="N4874" s="25"/>
      <c r="O4874" s="25"/>
      <c r="P4874" s="25"/>
      <c r="Q4874" s="25"/>
      <c r="R4874" s="25"/>
      <c r="S4874" s="25"/>
      <c r="T4874" s="671"/>
      <c r="U4874" s="730" t="str">
        <f t="shared" si="78"/>
        <v/>
      </c>
    </row>
    <row r="4875" spans="1:21" x14ac:dyDescent="0.25">
      <c r="A4875" s="36" t="str">
        <f>'0'!$A$4</f>
        <v>………………..</v>
      </c>
      <c r="B4875" s="37">
        <f>'0'!$A$2</f>
        <v>46112</v>
      </c>
      <c r="C4875" s="37" t="s">
        <v>1197</v>
      </c>
      <c r="D4875" s="195"/>
      <c r="E4875" s="23"/>
      <c r="F4875" s="14"/>
      <c r="G4875" s="22"/>
      <c r="H4875" s="656"/>
      <c r="I4875" s="656"/>
      <c r="J4875" s="656"/>
      <c r="K4875" s="25"/>
      <c r="L4875" s="25"/>
      <c r="M4875" s="25"/>
      <c r="N4875" s="25"/>
      <c r="O4875" s="25"/>
      <c r="P4875" s="25"/>
      <c r="Q4875" s="25"/>
      <c r="R4875" s="25"/>
      <c r="S4875" s="25"/>
      <c r="T4875" s="671"/>
      <c r="U4875" s="730" t="str">
        <f t="shared" ref="U4875:U4938" si="79">IF(COUNTBLANK(D4875:S4875)=16,"",IF(D4875="999999999","",IF(ISNUMBER(VALUE(D4875)),IF(LEN(D4875)&lt;&gt;9,"Въведеното ЕИК е твърде късо или твърде дълго",IF(OR(MOD(MID(D4875,1,1)*1+MID(D4875,2,1)*2+MID(D4875,3,1)*3+MID(D4875,4,1)*4+MID(D4875,5,1)*5+MID(D4875,6,1)*6+MID(D4875,7,1)*7+MID(D4875,8,1)*8,11)-MID(D4875,9,1)=0,AND(MOD(MID(D4875,1,1)*3+MID(D4875,2,1)*4+MID(D4875,3,1)*5+MID(D4875,4,1)*6+MID(D4875,5,1)*7+MID(D4875,6,1)*8+MID(D4875,7,1)*9+MID(D4875,8,1)*10,11)=10,MID(D4875,9,1)*1=0),MOD(MID(D4875,1,1)*3+MID(D4875,2,1)*4+MID(D4875,3,1)*5+MID(D4875,4,1)*6+MID(D4875,5,1)*7+MID(D4875,6,1)*8+MID(D4875,7,1)*9+MID(D4875,8,1)*10,11)-MID(D4875,9,1)=0),"","Въведеното ЕИК е невалидно")),"Въведеното ЕИК съдържа непозволени символи")))</f>
        <v/>
      </c>
    </row>
    <row r="4876" spans="1:21" x14ac:dyDescent="0.25">
      <c r="A4876" s="36" t="str">
        <f>'0'!$A$4</f>
        <v>………………..</v>
      </c>
      <c r="B4876" s="37">
        <f>'0'!$A$2</f>
        <v>46112</v>
      </c>
      <c r="C4876" s="37" t="s">
        <v>1197</v>
      </c>
      <c r="D4876" s="195"/>
      <c r="E4876" s="23"/>
      <c r="F4876" s="14"/>
      <c r="G4876" s="22"/>
      <c r="H4876" s="656"/>
      <c r="I4876" s="656"/>
      <c r="J4876" s="656"/>
      <c r="K4876" s="25"/>
      <c r="L4876" s="25"/>
      <c r="M4876" s="25"/>
      <c r="N4876" s="25"/>
      <c r="O4876" s="25"/>
      <c r="P4876" s="25"/>
      <c r="Q4876" s="25"/>
      <c r="R4876" s="25"/>
      <c r="S4876" s="25"/>
      <c r="T4876" s="671"/>
      <c r="U4876" s="730" t="str">
        <f t="shared" si="79"/>
        <v/>
      </c>
    </row>
    <row r="4877" spans="1:21" x14ac:dyDescent="0.25">
      <c r="A4877" s="36" t="str">
        <f>'0'!$A$4</f>
        <v>………………..</v>
      </c>
      <c r="B4877" s="37">
        <f>'0'!$A$2</f>
        <v>46112</v>
      </c>
      <c r="C4877" s="37" t="s">
        <v>1197</v>
      </c>
      <c r="D4877" s="195"/>
      <c r="E4877" s="23"/>
      <c r="F4877" s="14"/>
      <c r="G4877" s="22"/>
      <c r="H4877" s="656"/>
      <c r="I4877" s="656"/>
      <c r="J4877" s="656"/>
      <c r="K4877" s="25"/>
      <c r="L4877" s="25"/>
      <c r="M4877" s="25"/>
      <c r="N4877" s="25"/>
      <c r="O4877" s="25"/>
      <c r="P4877" s="25"/>
      <c r="Q4877" s="25"/>
      <c r="R4877" s="25"/>
      <c r="S4877" s="25"/>
      <c r="T4877" s="671"/>
      <c r="U4877" s="730" t="str">
        <f t="shared" si="79"/>
        <v/>
      </c>
    </row>
    <row r="4878" spans="1:21" x14ac:dyDescent="0.25">
      <c r="A4878" s="36" t="str">
        <f>'0'!$A$4</f>
        <v>………………..</v>
      </c>
      <c r="B4878" s="37">
        <f>'0'!$A$2</f>
        <v>46112</v>
      </c>
      <c r="C4878" s="37" t="s">
        <v>1197</v>
      </c>
      <c r="D4878" s="195"/>
      <c r="E4878" s="23"/>
      <c r="F4878" s="14"/>
      <c r="G4878" s="22"/>
      <c r="H4878" s="656"/>
      <c r="I4878" s="656"/>
      <c r="J4878" s="656"/>
      <c r="K4878" s="25"/>
      <c r="L4878" s="25"/>
      <c r="M4878" s="25"/>
      <c r="N4878" s="25"/>
      <c r="O4878" s="25"/>
      <c r="P4878" s="25"/>
      <c r="Q4878" s="25"/>
      <c r="R4878" s="25"/>
      <c r="S4878" s="25"/>
      <c r="T4878" s="671"/>
      <c r="U4878" s="730" t="str">
        <f t="shared" si="79"/>
        <v/>
      </c>
    </row>
    <row r="4879" spans="1:21" x14ac:dyDescent="0.25">
      <c r="A4879" s="36" t="str">
        <f>'0'!$A$4</f>
        <v>………………..</v>
      </c>
      <c r="B4879" s="37">
        <f>'0'!$A$2</f>
        <v>46112</v>
      </c>
      <c r="C4879" s="37" t="s">
        <v>1197</v>
      </c>
      <c r="D4879" s="195"/>
      <c r="E4879" s="23"/>
      <c r="F4879" s="14"/>
      <c r="G4879" s="22"/>
      <c r="H4879" s="656"/>
      <c r="I4879" s="656"/>
      <c r="J4879" s="656"/>
      <c r="K4879" s="25"/>
      <c r="L4879" s="25"/>
      <c r="M4879" s="25"/>
      <c r="N4879" s="25"/>
      <c r="O4879" s="25"/>
      <c r="P4879" s="25"/>
      <c r="Q4879" s="25"/>
      <c r="R4879" s="25"/>
      <c r="S4879" s="25"/>
      <c r="T4879" s="671"/>
      <c r="U4879" s="730" t="str">
        <f t="shared" si="79"/>
        <v/>
      </c>
    </row>
    <row r="4880" spans="1:21" x14ac:dyDescent="0.25">
      <c r="A4880" s="36" t="str">
        <f>'0'!$A$4</f>
        <v>………………..</v>
      </c>
      <c r="B4880" s="37">
        <f>'0'!$A$2</f>
        <v>46112</v>
      </c>
      <c r="C4880" s="37" t="s">
        <v>1197</v>
      </c>
      <c r="D4880" s="195"/>
      <c r="E4880" s="23"/>
      <c r="F4880" s="14"/>
      <c r="G4880" s="22"/>
      <c r="H4880" s="656"/>
      <c r="I4880" s="656"/>
      <c r="J4880" s="656"/>
      <c r="K4880" s="25"/>
      <c r="L4880" s="25"/>
      <c r="M4880" s="25"/>
      <c r="N4880" s="25"/>
      <c r="O4880" s="25"/>
      <c r="P4880" s="25"/>
      <c r="Q4880" s="25"/>
      <c r="R4880" s="25"/>
      <c r="S4880" s="25"/>
      <c r="T4880" s="671"/>
      <c r="U4880" s="730" t="str">
        <f t="shared" si="79"/>
        <v/>
      </c>
    </row>
    <row r="4881" spans="1:21" x14ac:dyDescent="0.25">
      <c r="A4881" s="36" t="str">
        <f>'0'!$A$4</f>
        <v>………………..</v>
      </c>
      <c r="B4881" s="37">
        <f>'0'!$A$2</f>
        <v>46112</v>
      </c>
      <c r="C4881" s="37" t="s">
        <v>1197</v>
      </c>
      <c r="D4881" s="195"/>
      <c r="E4881" s="23"/>
      <c r="F4881" s="14"/>
      <c r="G4881" s="22"/>
      <c r="H4881" s="656"/>
      <c r="I4881" s="656"/>
      <c r="J4881" s="656"/>
      <c r="K4881" s="25"/>
      <c r="L4881" s="25"/>
      <c r="M4881" s="25"/>
      <c r="N4881" s="25"/>
      <c r="O4881" s="25"/>
      <c r="P4881" s="25"/>
      <c r="Q4881" s="25"/>
      <c r="R4881" s="25"/>
      <c r="S4881" s="25"/>
      <c r="T4881" s="671"/>
      <c r="U4881" s="730" t="str">
        <f t="shared" si="79"/>
        <v/>
      </c>
    </row>
    <row r="4882" spans="1:21" x14ac:dyDescent="0.25">
      <c r="A4882" s="36" t="str">
        <f>'0'!$A$4</f>
        <v>………………..</v>
      </c>
      <c r="B4882" s="37">
        <f>'0'!$A$2</f>
        <v>46112</v>
      </c>
      <c r="C4882" s="37" t="s">
        <v>1197</v>
      </c>
      <c r="D4882" s="195"/>
      <c r="E4882" s="23"/>
      <c r="F4882" s="14"/>
      <c r="G4882" s="22"/>
      <c r="H4882" s="656"/>
      <c r="I4882" s="656"/>
      <c r="J4882" s="656"/>
      <c r="K4882" s="25"/>
      <c r="L4882" s="25"/>
      <c r="M4882" s="25"/>
      <c r="N4882" s="25"/>
      <c r="O4882" s="25"/>
      <c r="P4882" s="25"/>
      <c r="Q4882" s="25"/>
      <c r="R4882" s="25"/>
      <c r="S4882" s="25"/>
      <c r="T4882" s="671"/>
      <c r="U4882" s="730" t="str">
        <f t="shared" si="79"/>
        <v/>
      </c>
    </row>
    <row r="4883" spans="1:21" x14ac:dyDescent="0.25">
      <c r="A4883" s="36" t="str">
        <f>'0'!$A$4</f>
        <v>………………..</v>
      </c>
      <c r="B4883" s="37">
        <f>'0'!$A$2</f>
        <v>46112</v>
      </c>
      <c r="C4883" s="37" t="s">
        <v>1197</v>
      </c>
      <c r="D4883" s="195"/>
      <c r="E4883" s="23"/>
      <c r="F4883" s="14"/>
      <c r="G4883" s="22"/>
      <c r="H4883" s="656"/>
      <c r="I4883" s="656"/>
      <c r="J4883" s="656"/>
      <c r="K4883" s="25"/>
      <c r="L4883" s="25"/>
      <c r="M4883" s="25"/>
      <c r="N4883" s="25"/>
      <c r="O4883" s="25"/>
      <c r="P4883" s="25"/>
      <c r="Q4883" s="25"/>
      <c r="R4883" s="25"/>
      <c r="S4883" s="25"/>
      <c r="T4883" s="671"/>
      <c r="U4883" s="730" t="str">
        <f t="shared" si="79"/>
        <v/>
      </c>
    </row>
    <row r="4884" spans="1:21" x14ac:dyDescent="0.25">
      <c r="A4884" s="36" t="str">
        <f>'0'!$A$4</f>
        <v>………………..</v>
      </c>
      <c r="B4884" s="37">
        <f>'0'!$A$2</f>
        <v>46112</v>
      </c>
      <c r="C4884" s="37" t="s">
        <v>1197</v>
      </c>
      <c r="D4884" s="195"/>
      <c r="E4884" s="23"/>
      <c r="F4884" s="14"/>
      <c r="G4884" s="22"/>
      <c r="H4884" s="656"/>
      <c r="I4884" s="656"/>
      <c r="J4884" s="656"/>
      <c r="K4884" s="25"/>
      <c r="L4884" s="25"/>
      <c r="M4884" s="25"/>
      <c r="N4884" s="25"/>
      <c r="O4884" s="25"/>
      <c r="P4884" s="25"/>
      <c r="Q4884" s="25"/>
      <c r="R4884" s="25"/>
      <c r="S4884" s="25"/>
      <c r="T4884" s="671"/>
      <c r="U4884" s="730" t="str">
        <f t="shared" si="79"/>
        <v/>
      </c>
    </row>
    <row r="4885" spans="1:21" x14ac:dyDescent="0.25">
      <c r="A4885" s="36" t="str">
        <f>'0'!$A$4</f>
        <v>………………..</v>
      </c>
      <c r="B4885" s="37">
        <f>'0'!$A$2</f>
        <v>46112</v>
      </c>
      <c r="C4885" s="37" t="s">
        <v>1197</v>
      </c>
      <c r="D4885" s="195"/>
      <c r="E4885" s="23"/>
      <c r="F4885" s="14"/>
      <c r="G4885" s="22"/>
      <c r="H4885" s="656"/>
      <c r="I4885" s="656"/>
      <c r="J4885" s="656"/>
      <c r="K4885" s="25"/>
      <c r="L4885" s="25"/>
      <c r="M4885" s="25"/>
      <c r="N4885" s="25"/>
      <c r="O4885" s="25"/>
      <c r="P4885" s="25"/>
      <c r="Q4885" s="25"/>
      <c r="R4885" s="25"/>
      <c r="S4885" s="25"/>
      <c r="T4885" s="671"/>
      <c r="U4885" s="730" t="str">
        <f t="shared" si="79"/>
        <v/>
      </c>
    </row>
    <row r="4886" spans="1:21" x14ac:dyDescent="0.25">
      <c r="A4886" s="36" t="str">
        <f>'0'!$A$4</f>
        <v>………………..</v>
      </c>
      <c r="B4886" s="37">
        <f>'0'!$A$2</f>
        <v>46112</v>
      </c>
      <c r="C4886" s="37" t="s">
        <v>1197</v>
      </c>
      <c r="D4886" s="195"/>
      <c r="E4886" s="23"/>
      <c r="F4886" s="14"/>
      <c r="G4886" s="22"/>
      <c r="H4886" s="656"/>
      <c r="I4886" s="656"/>
      <c r="J4886" s="656"/>
      <c r="K4886" s="25"/>
      <c r="L4886" s="25"/>
      <c r="M4886" s="25"/>
      <c r="N4886" s="25"/>
      <c r="O4886" s="25"/>
      <c r="P4886" s="25"/>
      <c r="Q4886" s="25"/>
      <c r="R4886" s="25"/>
      <c r="S4886" s="25"/>
      <c r="T4886" s="671"/>
      <c r="U4886" s="730" t="str">
        <f t="shared" si="79"/>
        <v/>
      </c>
    </row>
    <row r="4887" spans="1:21" x14ac:dyDescent="0.25">
      <c r="A4887" s="36" t="str">
        <f>'0'!$A$4</f>
        <v>………………..</v>
      </c>
      <c r="B4887" s="37">
        <f>'0'!$A$2</f>
        <v>46112</v>
      </c>
      <c r="C4887" s="37" t="s">
        <v>1197</v>
      </c>
      <c r="D4887" s="195"/>
      <c r="E4887" s="23"/>
      <c r="F4887" s="14"/>
      <c r="G4887" s="22"/>
      <c r="H4887" s="656"/>
      <c r="I4887" s="656"/>
      <c r="J4887" s="656"/>
      <c r="K4887" s="25"/>
      <c r="L4887" s="25"/>
      <c r="M4887" s="25"/>
      <c r="N4887" s="25"/>
      <c r="O4887" s="25"/>
      <c r="P4887" s="25"/>
      <c r="Q4887" s="25"/>
      <c r="R4887" s="25"/>
      <c r="S4887" s="25"/>
      <c r="T4887" s="671"/>
      <c r="U4887" s="730" t="str">
        <f t="shared" si="79"/>
        <v/>
      </c>
    </row>
    <row r="4888" spans="1:21" x14ac:dyDescent="0.25">
      <c r="A4888" s="36" t="str">
        <f>'0'!$A$4</f>
        <v>………………..</v>
      </c>
      <c r="B4888" s="37">
        <f>'0'!$A$2</f>
        <v>46112</v>
      </c>
      <c r="C4888" s="37" t="s">
        <v>1197</v>
      </c>
      <c r="D4888" s="195"/>
      <c r="E4888" s="23"/>
      <c r="F4888" s="14"/>
      <c r="G4888" s="22"/>
      <c r="H4888" s="656"/>
      <c r="I4888" s="656"/>
      <c r="J4888" s="656"/>
      <c r="K4888" s="25"/>
      <c r="L4888" s="25"/>
      <c r="M4888" s="25"/>
      <c r="N4888" s="25"/>
      <c r="O4888" s="25"/>
      <c r="P4888" s="25"/>
      <c r="Q4888" s="25"/>
      <c r="R4888" s="25"/>
      <c r="S4888" s="25"/>
      <c r="T4888" s="671"/>
      <c r="U4888" s="730" t="str">
        <f t="shared" si="79"/>
        <v/>
      </c>
    </row>
    <row r="4889" spans="1:21" x14ac:dyDescent="0.25">
      <c r="A4889" s="36" t="str">
        <f>'0'!$A$4</f>
        <v>………………..</v>
      </c>
      <c r="B4889" s="37">
        <f>'0'!$A$2</f>
        <v>46112</v>
      </c>
      <c r="C4889" s="37" t="s">
        <v>1197</v>
      </c>
      <c r="D4889" s="195"/>
      <c r="E4889" s="23"/>
      <c r="F4889" s="14"/>
      <c r="G4889" s="22"/>
      <c r="H4889" s="656"/>
      <c r="I4889" s="656"/>
      <c r="J4889" s="656"/>
      <c r="K4889" s="25"/>
      <c r="L4889" s="25"/>
      <c r="M4889" s="25"/>
      <c r="N4889" s="25"/>
      <c r="O4889" s="25"/>
      <c r="P4889" s="25"/>
      <c r="Q4889" s="25"/>
      <c r="R4889" s="25"/>
      <c r="S4889" s="25"/>
      <c r="T4889" s="671"/>
      <c r="U4889" s="730" t="str">
        <f t="shared" si="79"/>
        <v/>
      </c>
    </row>
    <row r="4890" spans="1:21" x14ac:dyDescent="0.25">
      <c r="A4890" s="36" t="str">
        <f>'0'!$A$4</f>
        <v>………………..</v>
      </c>
      <c r="B4890" s="37">
        <f>'0'!$A$2</f>
        <v>46112</v>
      </c>
      <c r="C4890" s="37" t="s">
        <v>1197</v>
      </c>
      <c r="D4890" s="195"/>
      <c r="E4890" s="23"/>
      <c r="F4890" s="14"/>
      <c r="G4890" s="22"/>
      <c r="H4890" s="656"/>
      <c r="I4890" s="656"/>
      <c r="J4890" s="656"/>
      <c r="K4890" s="25"/>
      <c r="L4890" s="25"/>
      <c r="M4890" s="25"/>
      <c r="N4890" s="25"/>
      <c r="O4890" s="25"/>
      <c r="P4890" s="25"/>
      <c r="Q4890" s="25"/>
      <c r="R4890" s="25"/>
      <c r="S4890" s="25"/>
      <c r="T4890" s="671"/>
      <c r="U4890" s="730" t="str">
        <f t="shared" si="79"/>
        <v/>
      </c>
    </row>
    <row r="4891" spans="1:21" x14ac:dyDescent="0.25">
      <c r="A4891" s="36" t="str">
        <f>'0'!$A$4</f>
        <v>………………..</v>
      </c>
      <c r="B4891" s="37">
        <f>'0'!$A$2</f>
        <v>46112</v>
      </c>
      <c r="C4891" s="37" t="s">
        <v>1197</v>
      </c>
      <c r="D4891" s="195"/>
      <c r="E4891" s="23"/>
      <c r="F4891" s="14"/>
      <c r="G4891" s="22"/>
      <c r="H4891" s="656"/>
      <c r="I4891" s="656"/>
      <c r="J4891" s="656"/>
      <c r="K4891" s="25"/>
      <c r="L4891" s="25"/>
      <c r="M4891" s="25"/>
      <c r="N4891" s="25"/>
      <c r="O4891" s="25"/>
      <c r="P4891" s="25"/>
      <c r="Q4891" s="25"/>
      <c r="R4891" s="25"/>
      <c r="S4891" s="25"/>
      <c r="T4891" s="671"/>
      <c r="U4891" s="730" t="str">
        <f t="shared" si="79"/>
        <v/>
      </c>
    </row>
    <row r="4892" spans="1:21" x14ac:dyDescent="0.25">
      <c r="A4892" s="36" t="str">
        <f>'0'!$A$4</f>
        <v>………………..</v>
      </c>
      <c r="B4892" s="37">
        <f>'0'!$A$2</f>
        <v>46112</v>
      </c>
      <c r="C4892" s="37" t="s">
        <v>1197</v>
      </c>
      <c r="D4892" s="195"/>
      <c r="E4892" s="23"/>
      <c r="F4892" s="14"/>
      <c r="G4892" s="22"/>
      <c r="H4892" s="656"/>
      <c r="I4892" s="656"/>
      <c r="J4892" s="656"/>
      <c r="K4892" s="25"/>
      <c r="L4892" s="25"/>
      <c r="M4892" s="25"/>
      <c r="N4892" s="25"/>
      <c r="O4892" s="25"/>
      <c r="P4892" s="25"/>
      <c r="Q4892" s="25"/>
      <c r="R4892" s="25"/>
      <c r="S4892" s="25"/>
      <c r="T4892" s="671"/>
      <c r="U4892" s="730" t="str">
        <f t="shared" si="79"/>
        <v/>
      </c>
    </row>
    <row r="4893" spans="1:21" x14ac:dyDescent="0.25">
      <c r="A4893" s="36" t="str">
        <f>'0'!$A$4</f>
        <v>………………..</v>
      </c>
      <c r="B4893" s="37">
        <f>'0'!$A$2</f>
        <v>46112</v>
      </c>
      <c r="C4893" s="37" t="s">
        <v>1197</v>
      </c>
      <c r="D4893" s="195"/>
      <c r="E4893" s="23"/>
      <c r="F4893" s="14"/>
      <c r="G4893" s="22"/>
      <c r="H4893" s="656"/>
      <c r="I4893" s="656"/>
      <c r="J4893" s="656"/>
      <c r="K4893" s="25"/>
      <c r="L4893" s="25"/>
      <c r="M4893" s="25"/>
      <c r="N4893" s="25"/>
      <c r="O4893" s="25"/>
      <c r="P4893" s="25"/>
      <c r="Q4893" s="25"/>
      <c r="R4893" s="25"/>
      <c r="S4893" s="25"/>
      <c r="T4893" s="671"/>
      <c r="U4893" s="730" t="str">
        <f t="shared" si="79"/>
        <v/>
      </c>
    </row>
    <row r="4894" spans="1:21" x14ac:dyDescent="0.25">
      <c r="A4894" s="36" t="str">
        <f>'0'!$A$4</f>
        <v>………………..</v>
      </c>
      <c r="B4894" s="37">
        <f>'0'!$A$2</f>
        <v>46112</v>
      </c>
      <c r="C4894" s="37" t="s">
        <v>1197</v>
      </c>
      <c r="D4894" s="195"/>
      <c r="E4894" s="23"/>
      <c r="F4894" s="14"/>
      <c r="G4894" s="22"/>
      <c r="H4894" s="656"/>
      <c r="I4894" s="656"/>
      <c r="J4894" s="656"/>
      <c r="K4894" s="25"/>
      <c r="L4894" s="25"/>
      <c r="M4894" s="25"/>
      <c r="N4894" s="25"/>
      <c r="O4894" s="25"/>
      <c r="P4894" s="25"/>
      <c r="Q4894" s="25"/>
      <c r="R4894" s="25"/>
      <c r="S4894" s="25"/>
      <c r="T4894" s="671"/>
      <c r="U4894" s="730" t="str">
        <f t="shared" si="79"/>
        <v/>
      </c>
    </row>
    <row r="4895" spans="1:21" x14ac:dyDescent="0.25">
      <c r="A4895" s="36" t="str">
        <f>'0'!$A$4</f>
        <v>………………..</v>
      </c>
      <c r="B4895" s="37">
        <f>'0'!$A$2</f>
        <v>46112</v>
      </c>
      <c r="C4895" s="37" t="s">
        <v>1197</v>
      </c>
      <c r="D4895" s="195"/>
      <c r="E4895" s="23"/>
      <c r="F4895" s="14"/>
      <c r="G4895" s="22"/>
      <c r="H4895" s="656"/>
      <c r="I4895" s="656"/>
      <c r="J4895" s="656"/>
      <c r="K4895" s="25"/>
      <c r="L4895" s="25"/>
      <c r="M4895" s="25"/>
      <c r="N4895" s="25"/>
      <c r="O4895" s="25"/>
      <c r="P4895" s="25"/>
      <c r="Q4895" s="25"/>
      <c r="R4895" s="25"/>
      <c r="S4895" s="25"/>
      <c r="T4895" s="671"/>
      <c r="U4895" s="730" t="str">
        <f t="shared" si="79"/>
        <v/>
      </c>
    </row>
    <row r="4896" spans="1:21" x14ac:dyDescent="0.25">
      <c r="A4896" s="36" t="str">
        <f>'0'!$A$4</f>
        <v>………………..</v>
      </c>
      <c r="B4896" s="37">
        <f>'0'!$A$2</f>
        <v>46112</v>
      </c>
      <c r="C4896" s="37" t="s">
        <v>1197</v>
      </c>
      <c r="D4896" s="195"/>
      <c r="E4896" s="23"/>
      <c r="F4896" s="14"/>
      <c r="G4896" s="22"/>
      <c r="H4896" s="656"/>
      <c r="I4896" s="656"/>
      <c r="J4896" s="656"/>
      <c r="K4896" s="25"/>
      <c r="L4896" s="25"/>
      <c r="M4896" s="25"/>
      <c r="N4896" s="25"/>
      <c r="O4896" s="25"/>
      <c r="P4896" s="25"/>
      <c r="Q4896" s="25"/>
      <c r="R4896" s="25"/>
      <c r="S4896" s="25"/>
      <c r="T4896" s="671"/>
      <c r="U4896" s="730" t="str">
        <f t="shared" si="79"/>
        <v/>
      </c>
    </row>
    <row r="4897" spans="1:21" x14ac:dyDescent="0.25">
      <c r="A4897" s="36" t="str">
        <f>'0'!$A$4</f>
        <v>………………..</v>
      </c>
      <c r="B4897" s="37">
        <f>'0'!$A$2</f>
        <v>46112</v>
      </c>
      <c r="C4897" s="37" t="s">
        <v>1197</v>
      </c>
      <c r="D4897" s="195"/>
      <c r="E4897" s="23"/>
      <c r="F4897" s="14"/>
      <c r="G4897" s="22"/>
      <c r="H4897" s="656"/>
      <c r="I4897" s="656"/>
      <c r="J4897" s="656"/>
      <c r="K4897" s="25"/>
      <c r="L4897" s="25"/>
      <c r="M4897" s="25"/>
      <c r="N4897" s="25"/>
      <c r="O4897" s="25"/>
      <c r="P4897" s="25"/>
      <c r="Q4897" s="25"/>
      <c r="R4897" s="25"/>
      <c r="S4897" s="25"/>
      <c r="T4897" s="671"/>
      <c r="U4897" s="730" t="str">
        <f t="shared" si="79"/>
        <v/>
      </c>
    </row>
    <row r="4898" spans="1:21" x14ac:dyDescent="0.25">
      <c r="A4898" s="36" t="str">
        <f>'0'!$A$4</f>
        <v>………………..</v>
      </c>
      <c r="B4898" s="37">
        <f>'0'!$A$2</f>
        <v>46112</v>
      </c>
      <c r="C4898" s="37" t="s">
        <v>1197</v>
      </c>
      <c r="D4898" s="195"/>
      <c r="E4898" s="23"/>
      <c r="F4898" s="14"/>
      <c r="G4898" s="22"/>
      <c r="H4898" s="656"/>
      <c r="I4898" s="656"/>
      <c r="J4898" s="656"/>
      <c r="K4898" s="25"/>
      <c r="L4898" s="25"/>
      <c r="M4898" s="25"/>
      <c r="N4898" s="25"/>
      <c r="O4898" s="25"/>
      <c r="P4898" s="25"/>
      <c r="Q4898" s="25"/>
      <c r="R4898" s="25"/>
      <c r="S4898" s="25"/>
      <c r="T4898" s="671"/>
      <c r="U4898" s="730" t="str">
        <f t="shared" si="79"/>
        <v/>
      </c>
    </row>
    <row r="4899" spans="1:21" x14ac:dyDescent="0.25">
      <c r="A4899" s="36" t="str">
        <f>'0'!$A$4</f>
        <v>………………..</v>
      </c>
      <c r="B4899" s="37">
        <f>'0'!$A$2</f>
        <v>46112</v>
      </c>
      <c r="C4899" s="37" t="s">
        <v>1197</v>
      </c>
      <c r="D4899" s="195"/>
      <c r="E4899" s="23"/>
      <c r="F4899" s="14"/>
      <c r="G4899" s="22"/>
      <c r="H4899" s="656"/>
      <c r="I4899" s="656"/>
      <c r="J4899" s="656"/>
      <c r="K4899" s="25"/>
      <c r="L4899" s="25"/>
      <c r="M4899" s="25"/>
      <c r="N4899" s="25"/>
      <c r="O4899" s="25"/>
      <c r="P4899" s="25"/>
      <c r="Q4899" s="25"/>
      <c r="R4899" s="25"/>
      <c r="S4899" s="25"/>
      <c r="T4899" s="671"/>
      <c r="U4899" s="730" t="str">
        <f t="shared" si="79"/>
        <v/>
      </c>
    </row>
    <row r="4900" spans="1:21" x14ac:dyDescent="0.25">
      <c r="A4900" s="36" t="str">
        <f>'0'!$A$4</f>
        <v>………………..</v>
      </c>
      <c r="B4900" s="37">
        <f>'0'!$A$2</f>
        <v>46112</v>
      </c>
      <c r="C4900" s="37" t="s">
        <v>1197</v>
      </c>
      <c r="D4900" s="195"/>
      <c r="E4900" s="23"/>
      <c r="F4900" s="14"/>
      <c r="G4900" s="22"/>
      <c r="H4900" s="656"/>
      <c r="I4900" s="656"/>
      <c r="J4900" s="656"/>
      <c r="K4900" s="25"/>
      <c r="L4900" s="25"/>
      <c r="M4900" s="25"/>
      <c r="N4900" s="25"/>
      <c r="O4900" s="25"/>
      <c r="P4900" s="25"/>
      <c r="Q4900" s="25"/>
      <c r="R4900" s="25"/>
      <c r="S4900" s="25"/>
      <c r="T4900" s="671"/>
      <c r="U4900" s="730" t="str">
        <f t="shared" si="79"/>
        <v/>
      </c>
    </row>
    <row r="4901" spans="1:21" x14ac:dyDescent="0.25">
      <c r="A4901" s="36" t="str">
        <f>'0'!$A$4</f>
        <v>………………..</v>
      </c>
      <c r="B4901" s="37">
        <f>'0'!$A$2</f>
        <v>46112</v>
      </c>
      <c r="C4901" s="37" t="s">
        <v>1197</v>
      </c>
      <c r="D4901" s="195"/>
      <c r="E4901" s="23"/>
      <c r="F4901" s="14"/>
      <c r="G4901" s="22"/>
      <c r="H4901" s="656"/>
      <c r="I4901" s="656"/>
      <c r="J4901" s="656"/>
      <c r="K4901" s="25"/>
      <c r="L4901" s="25"/>
      <c r="M4901" s="25"/>
      <c r="N4901" s="25"/>
      <c r="O4901" s="25"/>
      <c r="P4901" s="25"/>
      <c r="Q4901" s="25"/>
      <c r="R4901" s="25"/>
      <c r="S4901" s="25"/>
      <c r="T4901" s="671"/>
      <c r="U4901" s="730" t="str">
        <f t="shared" si="79"/>
        <v/>
      </c>
    </row>
    <row r="4902" spans="1:21" x14ac:dyDescent="0.25">
      <c r="A4902" s="36" t="str">
        <f>'0'!$A$4</f>
        <v>………………..</v>
      </c>
      <c r="B4902" s="37">
        <f>'0'!$A$2</f>
        <v>46112</v>
      </c>
      <c r="C4902" s="37" t="s">
        <v>1197</v>
      </c>
      <c r="D4902" s="195"/>
      <c r="E4902" s="23"/>
      <c r="F4902" s="14"/>
      <c r="G4902" s="22"/>
      <c r="H4902" s="656"/>
      <c r="I4902" s="656"/>
      <c r="J4902" s="656"/>
      <c r="K4902" s="25"/>
      <c r="L4902" s="25"/>
      <c r="M4902" s="25"/>
      <c r="N4902" s="25"/>
      <c r="O4902" s="25"/>
      <c r="P4902" s="25"/>
      <c r="Q4902" s="25"/>
      <c r="R4902" s="25"/>
      <c r="S4902" s="25"/>
      <c r="T4902" s="671"/>
      <c r="U4902" s="730" t="str">
        <f t="shared" si="79"/>
        <v/>
      </c>
    </row>
    <row r="4903" spans="1:21" x14ac:dyDescent="0.25">
      <c r="A4903" s="36" t="str">
        <f>'0'!$A$4</f>
        <v>………………..</v>
      </c>
      <c r="B4903" s="37">
        <f>'0'!$A$2</f>
        <v>46112</v>
      </c>
      <c r="C4903" s="37" t="s">
        <v>1197</v>
      </c>
      <c r="D4903" s="195"/>
      <c r="E4903" s="23"/>
      <c r="F4903" s="14"/>
      <c r="G4903" s="22"/>
      <c r="H4903" s="656"/>
      <c r="I4903" s="656"/>
      <c r="J4903" s="656"/>
      <c r="K4903" s="25"/>
      <c r="L4903" s="25"/>
      <c r="M4903" s="25"/>
      <c r="N4903" s="25"/>
      <c r="O4903" s="25"/>
      <c r="P4903" s="25"/>
      <c r="Q4903" s="25"/>
      <c r="R4903" s="25"/>
      <c r="S4903" s="25"/>
      <c r="T4903" s="671"/>
      <c r="U4903" s="730" t="str">
        <f t="shared" si="79"/>
        <v/>
      </c>
    </row>
    <row r="4904" spans="1:21" x14ac:dyDescent="0.25">
      <c r="A4904" s="36" t="str">
        <f>'0'!$A$4</f>
        <v>………………..</v>
      </c>
      <c r="B4904" s="37">
        <f>'0'!$A$2</f>
        <v>46112</v>
      </c>
      <c r="C4904" s="37" t="s">
        <v>1197</v>
      </c>
      <c r="D4904" s="195"/>
      <c r="E4904" s="23"/>
      <c r="F4904" s="14"/>
      <c r="G4904" s="22"/>
      <c r="H4904" s="656"/>
      <c r="I4904" s="656"/>
      <c r="J4904" s="656"/>
      <c r="K4904" s="25"/>
      <c r="L4904" s="25"/>
      <c r="M4904" s="25"/>
      <c r="N4904" s="25"/>
      <c r="O4904" s="25"/>
      <c r="P4904" s="25"/>
      <c r="Q4904" s="25"/>
      <c r="R4904" s="25"/>
      <c r="S4904" s="25"/>
      <c r="T4904" s="671"/>
      <c r="U4904" s="730" t="str">
        <f t="shared" si="79"/>
        <v/>
      </c>
    </row>
    <row r="4905" spans="1:21" x14ac:dyDescent="0.25">
      <c r="A4905" s="36" t="str">
        <f>'0'!$A$4</f>
        <v>………………..</v>
      </c>
      <c r="B4905" s="37">
        <f>'0'!$A$2</f>
        <v>46112</v>
      </c>
      <c r="C4905" s="37" t="s">
        <v>1197</v>
      </c>
      <c r="D4905" s="195"/>
      <c r="E4905" s="23"/>
      <c r="F4905" s="14"/>
      <c r="G4905" s="22"/>
      <c r="H4905" s="656"/>
      <c r="I4905" s="656"/>
      <c r="J4905" s="656"/>
      <c r="K4905" s="25"/>
      <c r="L4905" s="25"/>
      <c r="M4905" s="25"/>
      <c r="N4905" s="25"/>
      <c r="O4905" s="25"/>
      <c r="P4905" s="25"/>
      <c r="Q4905" s="25"/>
      <c r="R4905" s="25"/>
      <c r="S4905" s="25"/>
      <c r="T4905" s="671"/>
      <c r="U4905" s="730" t="str">
        <f t="shared" si="79"/>
        <v/>
      </c>
    </row>
    <row r="4906" spans="1:21" x14ac:dyDescent="0.25">
      <c r="A4906" s="36" t="str">
        <f>'0'!$A$4</f>
        <v>………………..</v>
      </c>
      <c r="B4906" s="37">
        <f>'0'!$A$2</f>
        <v>46112</v>
      </c>
      <c r="C4906" s="37" t="s">
        <v>1197</v>
      </c>
      <c r="D4906" s="195"/>
      <c r="E4906" s="23"/>
      <c r="F4906" s="14"/>
      <c r="G4906" s="22"/>
      <c r="H4906" s="656"/>
      <c r="I4906" s="656"/>
      <c r="J4906" s="656"/>
      <c r="K4906" s="25"/>
      <c r="L4906" s="25"/>
      <c r="M4906" s="25"/>
      <c r="N4906" s="25"/>
      <c r="O4906" s="25"/>
      <c r="P4906" s="25"/>
      <c r="Q4906" s="25"/>
      <c r="R4906" s="25"/>
      <c r="S4906" s="25"/>
      <c r="T4906" s="671"/>
      <c r="U4906" s="730" t="str">
        <f t="shared" si="79"/>
        <v/>
      </c>
    </row>
    <row r="4907" spans="1:21" x14ac:dyDescent="0.25">
      <c r="A4907" s="36" t="str">
        <f>'0'!$A$4</f>
        <v>………………..</v>
      </c>
      <c r="B4907" s="37">
        <f>'0'!$A$2</f>
        <v>46112</v>
      </c>
      <c r="C4907" s="37" t="s">
        <v>1197</v>
      </c>
      <c r="D4907" s="195"/>
      <c r="E4907" s="23"/>
      <c r="F4907" s="14"/>
      <c r="G4907" s="22"/>
      <c r="H4907" s="656"/>
      <c r="I4907" s="656"/>
      <c r="J4907" s="656"/>
      <c r="K4907" s="25"/>
      <c r="L4907" s="25"/>
      <c r="M4907" s="25"/>
      <c r="N4907" s="25"/>
      <c r="O4907" s="25"/>
      <c r="P4907" s="25"/>
      <c r="Q4907" s="25"/>
      <c r="R4907" s="25"/>
      <c r="S4907" s="25"/>
      <c r="T4907" s="671"/>
      <c r="U4907" s="730" t="str">
        <f t="shared" si="79"/>
        <v/>
      </c>
    </row>
    <row r="4908" spans="1:21" x14ac:dyDescent="0.25">
      <c r="A4908" s="36" t="str">
        <f>'0'!$A$4</f>
        <v>………………..</v>
      </c>
      <c r="B4908" s="37">
        <f>'0'!$A$2</f>
        <v>46112</v>
      </c>
      <c r="C4908" s="37" t="s">
        <v>1197</v>
      </c>
      <c r="D4908" s="195"/>
      <c r="E4908" s="23"/>
      <c r="F4908" s="14"/>
      <c r="G4908" s="22"/>
      <c r="H4908" s="656"/>
      <c r="I4908" s="656"/>
      <c r="J4908" s="656"/>
      <c r="K4908" s="25"/>
      <c r="L4908" s="25"/>
      <c r="M4908" s="25"/>
      <c r="N4908" s="25"/>
      <c r="O4908" s="25"/>
      <c r="P4908" s="25"/>
      <c r="Q4908" s="25"/>
      <c r="R4908" s="25"/>
      <c r="S4908" s="25"/>
      <c r="T4908" s="671"/>
      <c r="U4908" s="730" t="str">
        <f t="shared" si="79"/>
        <v/>
      </c>
    </row>
    <row r="4909" spans="1:21" x14ac:dyDescent="0.25">
      <c r="A4909" s="36" t="str">
        <f>'0'!$A$4</f>
        <v>………………..</v>
      </c>
      <c r="B4909" s="37">
        <f>'0'!$A$2</f>
        <v>46112</v>
      </c>
      <c r="C4909" s="37" t="s">
        <v>1197</v>
      </c>
      <c r="D4909" s="195"/>
      <c r="E4909" s="23"/>
      <c r="F4909" s="14"/>
      <c r="G4909" s="22"/>
      <c r="H4909" s="656"/>
      <c r="I4909" s="656"/>
      <c r="J4909" s="656"/>
      <c r="K4909" s="25"/>
      <c r="L4909" s="25"/>
      <c r="M4909" s="25"/>
      <c r="N4909" s="25"/>
      <c r="O4909" s="25"/>
      <c r="P4909" s="25"/>
      <c r="Q4909" s="25"/>
      <c r="R4909" s="25"/>
      <c r="S4909" s="25"/>
      <c r="T4909" s="671"/>
      <c r="U4909" s="730" t="str">
        <f t="shared" si="79"/>
        <v/>
      </c>
    </row>
    <row r="4910" spans="1:21" x14ac:dyDescent="0.25">
      <c r="A4910" s="36" t="str">
        <f>'0'!$A$4</f>
        <v>………………..</v>
      </c>
      <c r="B4910" s="37">
        <f>'0'!$A$2</f>
        <v>46112</v>
      </c>
      <c r="C4910" s="37" t="s">
        <v>1197</v>
      </c>
      <c r="D4910" s="195"/>
      <c r="E4910" s="23"/>
      <c r="F4910" s="14"/>
      <c r="G4910" s="22"/>
      <c r="H4910" s="656"/>
      <c r="I4910" s="656"/>
      <c r="J4910" s="656"/>
      <c r="K4910" s="25"/>
      <c r="L4910" s="25"/>
      <c r="M4910" s="25"/>
      <c r="N4910" s="25"/>
      <c r="O4910" s="25"/>
      <c r="P4910" s="25"/>
      <c r="Q4910" s="25"/>
      <c r="R4910" s="25"/>
      <c r="S4910" s="25"/>
      <c r="T4910" s="671"/>
      <c r="U4910" s="730" t="str">
        <f t="shared" si="79"/>
        <v/>
      </c>
    </row>
    <row r="4911" spans="1:21" x14ac:dyDescent="0.25">
      <c r="A4911" s="36" t="str">
        <f>'0'!$A$4</f>
        <v>………………..</v>
      </c>
      <c r="B4911" s="37">
        <f>'0'!$A$2</f>
        <v>46112</v>
      </c>
      <c r="C4911" s="37" t="s">
        <v>1197</v>
      </c>
      <c r="D4911" s="195"/>
      <c r="E4911" s="23"/>
      <c r="F4911" s="14"/>
      <c r="G4911" s="22"/>
      <c r="H4911" s="656"/>
      <c r="I4911" s="656"/>
      <c r="J4911" s="656"/>
      <c r="K4911" s="25"/>
      <c r="L4911" s="25"/>
      <c r="M4911" s="25"/>
      <c r="N4911" s="25"/>
      <c r="O4911" s="25"/>
      <c r="P4911" s="25"/>
      <c r="Q4911" s="25"/>
      <c r="R4911" s="25"/>
      <c r="S4911" s="25"/>
      <c r="T4911" s="671"/>
      <c r="U4911" s="730" t="str">
        <f t="shared" si="79"/>
        <v/>
      </c>
    </row>
    <row r="4912" spans="1:21" x14ac:dyDescent="0.25">
      <c r="A4912" s="36" t="str">
        <f>'0'!$A$4</f>
        <v>………………..</v>
      </c>
      <c r="B4912" s="37">
        <f>'0'!$A$2</f>
        <v>46112</v>
      </c>
      <c r="C4912" s="37" t="s">
        <v>1197</v>
      </c>
      <c r="D4912" s="195"/>
      <c r="E4912" s="23"/>
      <c r="F4912" s="14"/>
      <c r="G4912" s="22"/>
      <c r="H4912" s="656"/>
      <c r="I4912" s="656"/>
      <c r="J4912" s="656"/>
      <c r="K4912" s="25"/>
      <c r="L4912" s="25"/>
      <c r="M4912" s="25"/>
      <c r="N4912" s="25"/>
      <c r="O4912" s="25"/>
      <c r="P4912" s="25"/>
      <c r="Q4912" s="25"/>
      <c r="R4912" s="25"/>
      <c r="S4912" s="25"/>
      <c r="T4912" s="671"/>
      <c r="U4912" s="730" t="str">
        <f t="shared" si="79"/>
        <v/>
      </c>
    </row>
    <row r="4913" spans="1:21" x14ac:dyDescent="0.25">
      <c r="A4913" s="36" t="str">
        <f>'0'!$A$4</f>
        <v>………………..</v>
      </c>
      <c r="B4913" s="37">
        <f>'0'!$A$2</f>
        <v>46112</v>
      </c>
      <c r="C4913" s="37" t="s">
        <v>1197</v>
      </c>
      <c r="D4913" s="195"/>
      <c r="E4913" s="23"/>
      <c r="F4913" s="14"/>
      <c r="G4913" s="22"/>
      <c r="H4913" s="656"/>
      <c r="I4913" s="656"/>
      <c r="J4913" s="656"/>
      <c r="K4913" s="25"/>
      <c r="L4913" s="25"/>
      <c r="M4913" s="25"/>
      <c r="N4913" s="25"/>
      <c r="O4913" s="25"/>
      <c r="P4913" s="25"/>
      <c r="Q4913" s="25"/>
      <c r="R4913" s="25"/>
      <c r="S4913" s="25"/>
      <c r="T4913" s="671"/>
      <c r="U4913" s="730" t="str">
        <f t="shared" si="79"/>
        <v/>
      </c>
    </row>
    <row r="4914" spans="1:21" x14ac:dyDescent="0.25">
      <c r="A4914" s="36" t="str">
        <f>'0'!$A$4</f>
        <v>………………..</v>
      </c>
      <c r="B4914" s="37">
        <f>'0'!$A$2</f>
        <v>46112</v>
      </c>
      <c r="C4914" s="37" t="s">
        <v>1197</v>
      </c>
      <c r="D4914" s="195"/>
      <c r="E4914" s="23"/>
      <c r="F4914" s="14"/>
      <c r="G4914" s="22"/>
      <c r="H4914" s="656"/>
      <c r="I4914" s="656"/>
      <c r="J4914" s="656"/>
      <c r="K4914" s="25"/>
      <c r="L4914" s="25"/>
      <c r="M4914" s="25"/>
      <c r="N4914" s="25"/>
      <c r="O4914" s="25"/>
      <c r="P4914" s="25"/>
      <c r="Q4914" s="25"/>
      <c r="R4914" s="25"/>
      <c r="S4914" s="25"/>
      <c r="T4914" s="671"/>
      <c r="U4914" s="730" t="str">
        <f t="shared" si="79"/>
        <v/>
      </c>
    </row>
    <row r="4915" spans="1:21" x14ac:dyDescent="0.25">
      <c r="A4915" s="36" t="str">
        <f>'0'!$A$4</f>
        <v>………………..</v>
      </c>
      <c r="B4915" s="37">
        <f>'0'!$A$2</f>
        <v>46112</v>
      </c>
      <c r="C4915" s="37" t="s">
        <v>1197</v>
      </c>
      <c r="D4915" s="195"/>
      <c r="E4915" s="23"/>
      <c r="F4915" s="14"/>
      <c r="G4915" s="22"/>
      <c r="H4915" s="656"/>
      <c r="I4915" s="656"/>
      <c r="J4915" s="656"/>
      <c r="K4915" s="25"/>
      <c r="L4915" s="25"/>
      <c r="M4915" s="25"/>
      <c r="N4915" s="25"/>
      <c r="O4915" s="25"/>
      <c r="P4915" s="25"/>
      <c r="Q4915" s="25"/>
      <c r="R4915" s="25"/>
      <c r="S4915" s="25"/>
      <c r="T4915" s="671"/>
      <c r="U4915" s="730" t="str">
        <f t="shared" si="79"/>
        <v/>
      </c>
    </row>
    <row r="4916" spans="1:21" x14ac:dyDescent="0.25">
      <c r="A4916" s="36" t="str">
        <f>'0'!$A$4</f>
        <v>………………..</v>
      </c>
      <c r="B4916" s="37">
        <f>'0'!$A$2</f>
        <v>46112</v>
      </c>
      <c r="C4916" s="37" t="s">
        <v>1197</v>
      </c>
      <c r="D4916" s="195"/>
      <c r="E4916" s="23"/>
      <c r="F4916" s="14"/>
      <c r="G4916" s="22"/>
      <c r="H4916" s="656"/>
      <c r="I4916" s="656"/>
      <c r="J4916" s="656"/>
      <c r="K4916" s="25"/>
      <c r="L4916" s="25"/>
      <c r="M4916" s="25"/>
      <c r="N4916" s="25"/>
      <c r="O4916" s="25"/>
      <c r="P4916" s="25"/>
      <c r="Q4916" s="25"/>
      <c r="R4916" s="25"/>
      <c r="S4916" s="25"/>
      <c r="T4916" s="671"/>
      <c r="U4916" s="730" t="str">
        <f t="shared" si="79"/>
        <v/>
      </c>
    </row>
    <row r="4917" spans="1:21" x14ac:dyDescent="0.25">
      <c r="A4917" s="36" t="str">
        <f>'0'!$A$4</f>
        <v>………………..</v>
      </c>
      <c r="B4917" s="37">
        <f>'0'!$A$2</f>
        <v>46112</v>
      </c>
      <c r="C4917" s="37" t="s">
        <v>1197</v>
      </c>
      <c r="D4917" s="195"/>
      <c r="E4917" s="23"/>
      <c r="F4917" s="14"/>
      <c r="G4917" s="22"/>
      <c r="H4917" s="656"/>
      <c r="I4917" s="656"/>
      <c r="J4917" s="656"/>
      <c r="K4917" s="25"/>
      <c r="L4917" s="25"/>
      <c r="M4917" s="25"/>
      <c r="N4917" s="25"/>
      <c r="O4917" s="25"/>
      <c r="P4917" s="25"/>
      <c r="Q4917" s="25"/>
      <c r="R4917" s="25"/>
      <c r="S4917" s="25"/>
      <c r="T4917" s="671"/>
      <c r="U4917" s="730" t="str">
        <f t="shared" si="79"/>
        <v/>
      </c>
    </row>
    <row r="4918" spans="1:21" x14ac:dyDescent="0.25">
      <c r="A4918" s="36" t="str">
        <f>'0'!$A$4</f>
        <v>………………..</v>
      </c>
      <c r="B4918" s="37">
        <f>'0'!$A$2</f>
        <v>46112</v>
      </c>
      <c r="C4918" s="37" t="s">
        <v>1197</v>
      </c>
      <c r="D4918" s="195"/>
      <c r="E4918" s="23"/>
      <c r="F4918" s="14"/>
      <c r="G4918" s="22"/>
      <c r="H4918" s="656"/>
      <c r="I4918" s="656"/>
      <c r="J4918" s="656"/>
      <c r="K4918" s="25"/>
      <c r="L4918" s="25"/>
      <c r="M4918" s="25"/>
      <c r="N4918" s="25"/>
      <c r="O4918" s="25"/>
      <c r="P4918" s="25"/>
      <c r="Q4918" s="25"/>
      <c r="R4918" s="25"/>
      <c r="S4918" s="25"/>
      <c r="T4918" s="671"/>
      <c r="U4918" s="730" t="str">
        <f t="shared" si="79"/>
        <v/>
      </c>
    </row>
    <row r="4919" spans="1:21" x14ac:dyDescent="0.25">
      <c r="A4919" s="36" t="str">
        <f>'0'!$A$4</f>
        <v>………………..</v>
      </c>
      <c r="B4919" s="37">
        <f>'0'!$A$2</f>
        <v>46112</v>
      </c>
      <c r="C4919" s="37" t="s">
        <v>1197</v>
      </c>
      <c r="D4919" s="195"/>
      <c r="E4919" s="23"/>
      <c r="F4919" s="14"/>
      <c r="G4919" s="22"/>
      <c r="H4919" s="656"/>
      <c r="I4919" s="656"/>
      <c r="J4919" s="656"/>
      <c r="K4919" s="25"/>
      <c r="L4919" s="25"/>
      <c r="M4919" s="25"/>
      <c r="N4919" s="25"/>
      <c r="O4919" s="25"/>
      <c r="P4919" s="25"/>
      <c r="Q4919" s="25"/>
      <c r="R4919" s="25"/>
      <c r="S4919" s="25"/>
      <c r="T4919" s="671"/>
      <c r="U4919" s="730" t="str">
        <f t="shared" si="79"/>
        <v/>
      </c>
    </row>
    <row r="4920" spans="1:21" x14ac:dyDescent="0.25">
      <c r="A4920" s="36" t="str">
        <f>'0'!$A$4</f>
        <v>………………..</v>
      </c>
      <c r="B4920" s="37">
        <f>'0'!$A$2</f>
        <v>46112</v>
      </c>
      <c r="C4920" s="37" t="s">
        <v>1197</v>
      </c>
      <c r="D4920" s="195"/>
      <c r="E4920" s="23"/>
      <c r="F4920" s="14"/>
      <c r="G4920" s="22"/>
      <c r="H4920" s="656"/>
      <c r="I4920" s="656"/>
      <c r="J4920" s="656"/>
      <c r="K4920" s="25"/>
      <c r="L4920" s="25"/>
      <c r="M4920" s="25"/>
      <c r="N4920" s="25"/>
      <c r="O4920" s="25"/>
      <c r="P4920" s="25"/>
      <c r="Q4920" s="25"/>
      <c r="R4920" s="25"/>
      <c r="S4920" s="25"/>
      <c r="T4920" s="671"/>
      <c r="U4920" s="730" t="str">
        <f t="shared" si="79"/>
        <v/>
      </c>
    </row>
    <row r="4921" spans="1:21" x14ac:dyDescent="0.25">
      <c r="A4921" s="36" t="str">
        <f>'0'!$A$4</f>
        <v>………………..</v>
      </c>
      <c r="B4921" s="37">
        <f>'0'!$A$2</f>
        <v>46112</v>
      </c>
      <c r="C4921" s="37" t="s">
        <v>1197</v>
      </c>
      <c r="D4921" s="195"/>
      <c r="E4921" s="23"/>
      <c r="F4921" s="14"/>
      <c r="G4921" s="22"/>
      <c r="H4921" s="656"/>
      <c r="I4921" s="656"/>
      <c r="J4921" s="656"/>
      <c r="K4921" s="25"/>
      <c r="L4921" s="25"/>
      <c r="M4921" s="25"/>
      <c r="N4921" s="25"/>
      <c r="O4921" s="25"/>
      <c r="P4921" s="25"/>
      <c r="Q4921" s="25"/>
      <c r="R4921" s="25"/>
      <c r="S4921" s="25"/>
      <c r="T4921" s="671"/>
      <c r="U4921" s="730" t="str">
        <f t="shared" si="79"/>
        <v/>
      </c>
    </row>
    <row r="4922" spans="1:21" x14ac:dyDescent="0.25">
      <c r="A4922" s="36" t="str">
        <f>'0'!$A$4</f>
        <v>………………..</v>
      </c>
      <c r="B4922" s="37">
        <f>'0'!$A$2</f>
        <v>46112</v>
      </c>
      <c r="C4922" s="37" t="s">
        <v>1197</v>
      </c>
      <c r="D4922" s="195"/>
      <c r="E4922" s="23"/>
      <c r="F4922" s="14"/>
      <c r="G4922" s="22"/>
      <c r="H4922" s="656"/>
      <c r="I4922" s="656"/>
      <c r="J4922" s="656"/>
      <c r="K4922" s="25"/>
      <c r="L4922" s="25"/>
      <c r="M4922" s="25"/>
      <c r="N4922" s="25"/>
      <c r="O4922" s="25"/>
      <c r="P4922" s="25"/>
      <c r="Q4922" s="25"/>
      <c r="R4922" s="25"/>
      <c r="S4922" s="25"/>
      <c r="T4922" s="671"/>
      <c r="U4922" s="730" t="str">
        <f t="shared" si="79"/>
        <v/>
      </c>
    </row>
    <row r="4923" spans="1:21" x14ac:dyDescent="0.25">
      <c r="A4923" s="36" t="str">
        <f>'0'!$A$4</f>
        <v>………………..</v>
      </c>
      <c r="B4923" s="37">
        <f>'0'!$A$2</f>
        <v>46112</v>
      </c>
      <c r="C4923" s="37" t="s">
        <v>1197</v>
      </c>
      <c r="D4923" s="195"/>
      <c r="E4923" s="23"/>
      <c r="F4923" s="14"/>
      <c r="G4923" s="22"/>
      <c r="H4923" s="656"/>
      <c r="I4923" s="656"/>
      <c r="J4923" s="656"/>
      <c r="K4923" s="25"/>
      <c r="L4923" s="25"/>
      <c r="M4923" s="25"/>
      <c r="N4923" s="25"/>
      <c r="O4923" s="25"/>
      <c r="P4923" s="25"/>
      <c r="Q4923" s="25"/>
      <c r="R4923" s="25"/>
      <c r="S4923" s="25"/>
      <c r="T4923" s="671"/>
      <c r="U4923" s="730" t="str">
        <f t="shared" si="79"/>
        <v/>
      </c>
    </row>
    <row r="4924" spans="1:21" x14ac:dyDescent="0.25">
      <c r="A4924" s="36" t="str">
        <f>'0'!$A$4</f>
        <v>………………..</v>
      </c>
      <c r="B4924" s="37">
        <f>'0'!$A$2</f>
        <v>46112</v>
      </c>
      <c r="C4924" s="37" t="s">
        <v>1197</v>
      </c>
      <c r="D4924" s="195"/>
      <c r="E4924" s="23"/>
      <c r="F4924" s="14"/>
      <c r="G4924" s="22"/>
      <c r="H4924" s="656"/>
      <c r="I4924" s="656"/>
      <c r="J4924" s="656"/>
      <c r="K4924" s="25"/>
      <c r="L4924" s="25"/>
      <c r="M4924" s="25"/>
      <c r="N4924" s="25"/>
      <c r="O4924" s="25"/>
      <c r="P4924" s="25"/>
      <c r="Q4924" s="25"/>
      <c r="R4924" s="25"/>
      <c r="S4924" s="25"/>
      <c r="T4924" s="671"/>
      <c r="U4924" s="730" t="str">
        <f t="shared" si="79"/>
        <v/>
      </c>
    </row>
    <row r="4925" spans="1:21" x14ac:dyDescent="0.25">
      <c r="A4925" s="36" t="str">
        <f>'0'!$A$4</f>
        <v>………………..</v>
      </c>
      <c r="B4925" s="37">
        <f>'0'!$A$2</f>
        <v>46112</v>
      </c>
      <c r="C4925" s="37" t="s">
        <v>1197</v>
      </c>
      <c r="D4925" s="195"/>
      <c r="E4925" s="23"/>
      <c r="F4925" s="14"/>
      <c r="G4925" s="22"/>
      <c r="H4925" s="656"/>
      <c r="I4925" s="656"/>
      <c r="J4925" s="656"/>
      <c r="K4925" s="25"/>
      <c r="L4925" s="25"/>
      <c r="M4925" s="25"/>
      <c r="N4925" s="25"/>
      <c r="O4925" s="25"/>
      <c r="P4925" s="25"/>
      <c r="Q4925" s="25"/>
      <c r="R4925" s="25"/>
      <c r="S4925" s="25"/>
      <c r="T4925" s="671"/>
      <c r="U4925" s="730" t="str">
        <f t="shared" si="79"/>
        <v/>
      </c>
    </row>
    <row r="4926" spans="1:21" x14ac:dyDescent="0.25">
      <c r="A4926" s="36" t="str">
        <f>'0'!$A$4</f>
        <v>………………..</v>
      </c>
      <c r="B4926" s="37">
        <f>'0'!$A$2</f>
        <v>46112</v>
      </c>
      <c r="C4926" s="37" t="s">
        <v>1197</v>
      </c>
      <c r="D4926" s="195"/>
      <c r="E4926" s="23"/>
      <c r="F4926" s="14"/>
      <c r="G4926" s="22"/>
      <c r="H4926" s="656"/>
      <c r="I4926" s="656"/>
      <c r="J4926" s="656"/>
      <c r="K4926" s="25"/>
      <c r="L4926" s="25"/>
      <c r="M4926" s="25"/>
      <c r="N4926" s="25"/>
      <c r="O4926" s="25"/>
      <c r="P4926" s="25"/>
      <c r="Q4926" s="25"/>
      <c r="R4926" s="25"/>
      <c r="S4926" s="25"/>
      <c r="T4926" s="671"/>
      <c r="U4926" s="730" t="str">
        <f t="shared" si="79"/>
        <v/>
      </c>
    </row>
    <row r="4927" spans="1:21" x14ac:dyDescent="0.25">
      <c r="A4927" s="36" t="str">
        <f>'0'!$A$4</f>
        <v>………………..</v>
      </c>
      <c r="B4927" s="37">
        <f>'0'!$A$2</f>
        <v>46112</v>
      </c>
      <c r="C4927" s="37" t="s">
        <v>1197</v>
      </c>
      <c r="D4927" s="195"/>
      <c r="E4927" s="23"/>
      <c r="F4927" s="14"/>
      <c r="G4927" s="22"/>
      <c r="H4927" s="656"/>
      <c r="I4927" s="656"/>
      <c r="J4927" s="656"/>
      <c r="K4927" s="25"/>
      <c r="L4927" s="25"/>
      <c r="M4927" s="25"/>
      <c r="N4927" s="25"/>
      <c r="O4927" s="25"/>
      <c r="P4927" s="25"/>
      <c r="Q4927" s="25"/>
      <c r="R4927" s="25"/>
      <c r="S4927" s="25"/>
      <c r="T4927" s="671"/>
      <c r="U4927" s="730" t="str">
        <f t="shared" si="79"/>
        <v/>
      </c>
    </row>
    <row r="4928" spans="1:21" x14ac:dyDescent="0.25">
      <c r="A4928" s="36" t="str">
        <f>'0'!$A$4</f>
        <v>………………..</v>
      </c>
      <c r="B4928" s="37">
        <f>'0'!$A$2</f>
        <v>46112</v>
      </c>
      <c r="C4928" s="37" t="s">
        <v>1197</v>
      </c>
      <c r="D4928" s="195"/>
      <c r="E4928" s="23"/>
      <c r="F4928" s="14"/>
      <c r="G4928" s="22"/>
      <c r="H4928" s="656"/>
      <c r="I4928" s="656"/>
      <c r="J4928" s="656"/>
      <c r="K4928" s="25"/>
      <c r="L4928" s="25"/>
      <c r="M4928" s="25"/>
      <c r="N4928" s="25"/>
      <c r="O4928" s="25"/>
      <c r="P4928" s="25"/>
      <c r="Q4928" s="25"/>
      <c r="R4928" s="25"/>
      <c r="S4928" s="25"/>
      <c r="T4928" s="671"/>
      <c r="U4928" s="730" t="str">
        <f t="shared" si="79"/>
        <v/>
      </c>
    </row>
    <row r="4929" spans="1:21" x14ac:dyDescent="0.25">
      <c r="A4929" s="36" t="str">
        <f>'0'!$A$4</f>
        <v>………………..</v>
      </c>
      <c r="B4929" s="37">
        <f>'0'!$A$2</f>
        <v>46112</v>
      </c>
      <c r="C4929" s="37" t="s">
        <v>1197</v>
      </c>
      <c r="D4929" s="195"/>
      <c r="E4929" s="23"/>
      <c r="F4929" s="14"/>
      <c r="G4929" s="22"/>
      <c r="H4929" s="656"/>
      <c r="I4929" s="656"/>
      <c r="J4929" s="656"/>
      <c r="K4929" s="25"/>
      <c r="L4929" s="25"/>
      <c r="M4929" s="25"/>
      <c r="N4929" s="25"/>
      <c r="O4929" s="25"/>
      <c r="P4929" s="25"/>
      <c r="Q4929" s="25"/>
      <c r="R4929" s="25"/>
      <c r="S4929" s="25"/>
      <c r="T4929" s="671"/>
      <c r="U4929" s="730" t="str">
        <f t="shared" si="79"/>
        <v/>
      </c>
    </row>
    <row r="4930" spans="1:21" x14ac:dyDescent="0.25">
      <c r="A4930" s="36" t="str">
        <f>'0'!$A$4</f>
        <v>………………..</v>
      </c>
      <c r="B4930" s="37">
        <f>'0'!$A$2</f>
        <v>46112</v>
      </c>
      <c r="C4930" s="37" t="s">
        <v>1197</v>
      </c>
      <c r="D4930" s="195"/>
      <c r="E4930" s="23"/>
      <c r="F4930" s="14"/>
      <c r="G4930" s="22"/>
      <c r="H4930" s="656"/>
      <c r="I4930" s="656"/>
      <c r="J4930" s="656"/>
      <c r="K4930" s="25"/>
      <c r="L4930" s="25"/>
      <c r="M4930" s="25"/>
      <c r="N4930" s="25"/>
      <c r="O4930" s="25"/>
      <c r="P4930" s="25"/>
      <c r="Q4930" s="25"/>
      <c r="R4930" s="25"/>
      <c r="S4930" s="25"/>
      <c r="T4930" s="671"/>
      <c r="U4930" s="730" t="str">
        <f t="shared" si="79"/>
        <v/>
      </c>
    </row>
    <row r="4931" spans="1:21" x14ac:dyDescent="0.25">
      <c r="A4931" s="36" t="str">
        <f>'0'!$A$4</f>
        <v>………………..</v>
      </c>
      <c r="B4931" s="37">
        <f>'0'!$A$2</f>
        <v>46112</v>
      </c>
      <c r="C4931" s="37" t="s">
        <v>1197</v>
      </c>
      <c r="D4931" s="195"/>
      <c r="E4931" s="23"/>
      <c r="F4931" s="14"/>
      <c r="G4931" s="22"/>
      <c r="H4931" s="656"/>
      <c r="I4931" s="656"/>
      <c r="J4931" s="656"/>
      <c r="K4931" s="25"/>
      <c r="L4931" s="25"/>
      <c r="M4931" s="25"/>
      <c r="N4931" s="25"/>
      <c r="O4931" s="25"/>
      <c r="P4931" s="25"/>
      <c r="Q4931" s="25"/>
      <c r="R4931" s="25"/>
      <c r="S4931" s="25"/>
      <c r="T4931" s="671"/>
      <c r="U4931" s="730" t="str">
        <f t="shared" si="79"/>
        <v/>
      </c>
    </row>
    <row r="4932" spans="1:21" x14ac:dyDescent="0.25">
      <c r="A4932" s="36" t="str">
        <f>'0'!$A$4</f>
        <v>………………..</v>
      </c>
      <c r="B4932" s="37">
        <f>'0'!$A$2</f>
        <v>46112</v>
      </c>
      <c r="C4932" s="37" t="s">
        <v>1197</v>
      </c>
      <c r="D4932" s="195"/>
      <c r="E4932" s="23"/>
      <c r="F4932" s="14"/>
      <c r="G4932" s="22"/>
      <c r="H4932" s="656"/>
      <c r="I4932" s="656"/>
      <c r="J4932" s="656"/>
      <c r="K4932" s="25"/>
      <c r="L4932" s="25"/>
      <c r="M4932" s="25"/>
      <c r="N4932" s="25"/>
      <c r="O4932" s="25"/>
      <c r="P4932" s="25"/>
      <c r="Q4932" s="25"/>
      <c r="R4932" s="25"/>
      <c r="S4932" s="25"/>
      <c r="T4932" s="671"/>
      <c r="U4932" s="730" t="str">
        <f t="shared" si="79"/>
        <v/>
      </c>
    </row>
    <row r="4933" spans="1:21" x14ac:dyDescent="0.25">
      <c r="A4933" s="36" t="str">
        <f>'0'!$A$4</f>
        <v>………………..</v>
      </c>
      <c r="B4933" s="37">
        <f>'0'!$A$2</f>
        <v>46112</v>
      </c>
      <c r="C4933" s="37" t="s">
        <v>1197</v>
      </c>
      <c r="D4933" s="195"/>
      <c r="E4933" s="23"/>
      <c r="F4933" s="14"/>
      <c r="G4933" s="22"/>
      <c r="H4933" s="656"/>
      <c r="I4933" s="656"/>
      <c r="J4933" s="656"/>
      <c r="K4933" s="25"/>
      <c r="L4933" s="25"/>
      <c r="M4933" s="25"/>
      <c r="N4933" s="25"/>
      <c r="O4933" s="25"/>
      <c r="P4933" s="25"/>
      <c r="Q4933" s="25"/>
      <c r="R4933" s="25"/>
      <c r="S4933" s="25"/>
      <c r="T4933" s="671"/>
      <c r="U4933" s="730" t="str">
        <f t="shared" si="79"/>
        <v/>
      </c>
    </row>
    <row r="4934" spans="1:21" x14ac:dyDescent="0.25">
      <c r="A4934" s="36" t="str">
        <f>'0'!$A$4</f>
        <v>………………..</v>
      </c>
      <c r="B4934" s="37">
        <f>'0'!$A$2</f>
        <v>46112</v>
      </c>
      <c r="C4934" s="37" t="s">
        <v>1197</v>
      </c>
      <c r="D4934" s="195"/>
      <c r="E4934" s="23"/>
      <c r="F4934" s="14"/>
      <c r="G4934" s="22"/>
      <c r="H4934" s="656"/>
      <c r="I4934" s="656"/>
      <c r="J4934" s="656"/>
      <c r="K4934" s="25"/>
      <c r="L4934" s="25"/>
      <c r="M4934" s="25"/>
      <c r="N4934" s="25"/>
      <c r="O4934" s="25"/>
      <c r="P4934" s="25"/>
      <c r="Q4934" s="25"/>
      <c r="R4934" s="25"/>
      <c r="S4934" s="25"/>
      <c r="T4934" s="671"/>
      <c r="U4934" s="730" t="str">
        <f t="shared" si="79"/>
        <v/>
      </c>
    </row>
    <row r="4935" spans="1:21" x14ac:dyDescent="0.25">
      <c r="A4935" s="36" t="str">
        <f>'0'!$A$4</f>
        <v>………………..</v>
      </c>
      <c r="B4935" s="37">
        <f>'0'!$A$2</f>
        <v>46112</v>
      </c>
      <c r="C4935" s="37" t="s">
        <v>1197</v>
      </c>
      <c r="D4935" s="195"/>
      <c r="E4935" s="23"/>
      <c r="F4935" s="14"/>
      <c r="G4935" s="22"/>
      <c r="H4935" s="656"/>
      <c r="I4935" s="656"/>
      <c r="J4935" s="656"/>
      <c r="K4935" s="25"/>
      <c r="L4935" s="25"/>
      <c r="M4935" s="25"/>
      <c r="N4935" s="25"/>
      <c r="O4935" s="25"/>
      <c r="P4935" s="25"/>
      <c r="Q4935" s="25"/>
      <c r="R4935" s="25"/>
      <c r="S4935" s="25"/>
      <c r="T4935" s="671"/>
      <c r="U4935" s="730" t="str">
        <f t="shared" si="79"/>
        <v/>
      </c>
    </row>
    <row r="4936" spans="1:21" x14ac:dyDescent="0.25">
      <c r="A4936" s="36" t="str">
        <f>'0'!$A$4</f>
        <v>………………..</v>
      </c>
      <c r="B4936" s="37">
        <f>'0'!$A$2</f>
        <v>46112</v>
      </c>
      <c r="C4936" s="37" t="s">
        <v>1197</v>
      </c>
      <c r="D4936" s="195"/>
      <c r="E4936" s="23"/>
      <c r="F4936" s="14"/>
      <c r="G4936" s="22"/>
      <c r="H4936" s="656"/>
      <c r="I4936" s="656"/>
      <c r="J4936" s="656"/>
      <c r="K4936" s="25"/>
      <c r="L4936" s="25"/>
      <c r="M4936" s="25"/>
      <c r="N4936" s="25"/>
      <c r="O4936" s="25"/>
      <c r="P4936" s="25"/>
      <c r="Q4936" s="25"/>
      <c r="R4936" s="25"/>
      <c r="S4936" s="25"/>
      <c r="T4936" s="671"/>
      <c r="U4936" s="730" t="str">
        <f t="shared" si="79"/>
        <v/>
      </c>
    </row>
    <row r="4937" spans="1:21" x14ac:dyDescent="0.25">
      <c r="A4937" s="36" t="str">
        <f>'0'!$A$4</f>
        <v>………………..</v>
      </c>
      <c r="B4937" s="37">
        <f>'0'!$A$2</f>
        <v>46112</v>
      </c>
      <c r="C4937" s="37" t="s">
        <v>1197</v>
      </c>
      <c r="D4937" s="195"/>
      <c r="E4937" s="23"/>
      <c r="F4937" s="14"/>
      <c r="G4937" s="22"/>
      <c r="H4937" s="656"/>
      <c r="I4937" s="656"/>
      <c r="J4937" s="656"/>
      <c r="K4937" s="25"/>
      <c r="L4937" s="25"/>
      <c r="M4937" s="25"/>
      <c r="N4937" s="25"/>
      <c r="O4937" s="25"/>
      <c r="P4937" s="25"/>
      <c r="Q4937" s="25"/>
      <c r="R4937" s="25"/>
      <c r="S4937" s="25"/>
      <c r="T4937" s="671"/>
      <c r="U4937" s="730" t="str">
        <f t="shared" si="79"/>
        <v/>
      </c>
    </row>
    <row r="4938" spans="1:21" x14ac:dyDescent="0.25">
      <c r="A4938" s="36" t="str">
        <f>'0'!$A$4</f>
        <v>………………..</v>
      </c>
      <c r="B4938" s="37">
        <f>'0'!$A$2</f>
        <v>46112</v>
      </c>
      <c r="C4938" s="37" t="s">
        <v>1197</v>
      </c>
      <c r="D4938" s="195"/>
      <c r="E4938" s="23"/>
      <c r="F4938" s="14"/>
      <c r="G4938" s="22"/>
      <c r="H4938" s="656"/>
      <c r="I4938" s="656"/>
      <c r="J4938" s="656"/>
      <c r="K4938" s="25"/>
      <c r="L4938" s="25"/>
      <c r="M4938" s="25"/>
      <c r="N4938" s="25"/>
      <c r="O4938" s="25"/>
      <c r="P4938" s="25"/>
      <c r="Q4938" s="25"/>
      <c r="R4938" s="25"/>
      <c r="S4938" s="25"/>
      <c r="T4938" s="671"/>
      <c r="U4938" s="730" t="str">
        <f t="shared" si="79"/>
        <v/>
      </c>
    </row>
    <row r="4939" spans="1:21" x14ac:dyDescent="0.25">
      <c r="A4939" s="36" t="str">
        <f>'0'!$A$4</f>
        <v>………………..</v>
      </c>
      <c r="B4939" s="37">
        <f>'0'!$A$2</f>
        <v>46112</v>
      </c>
      <c r="C4939" s="37" t="s">
        <v>1197</v>
      </c>
      <c r="D4939" s="195"/>
      <c r="E4939" s="23"/>
      <c r="F4939" s="14"/>
      <c r="G4939" s="22"/>
      <c r="H4939" s="656"/>
      <c r="I4939" s="656"/>
      <c r="J4939" s="656"/>
      <c r="K4939" s="25"/>
      <c r="L4939" s="25"/>
      <c r="M4939" s="25"/>
      <c r="N4939" s="25"/>
      <c r="O4939" s="25"/>
      <c r="P4939" s="25"/>
      <c r="Q4939" s="25"/>
      <c r="R4939" s="25"/>
      <c r="S4939" s="25"/>
      <c r="T4939" s="671"/>
      <c r="U4939" s="730" t="str">
        <f t="shared" ref="U4939:U5002" si="80">IF(COUNTBLANK(D4939:S4939)=16,"",IF(D4939="999999999","",IF(ISNUMBER(VALUE(D4939)),IF(LEN(D4939)&lt;&gt;9,"Въведеното ЕИК е твърде късо или твърде дълго",IF(OR(MOD(MID(D4939,1,1)*1+MID(D4939,2,1)*2+MID(D4939,3,1)*3+MID(D4939,4,1)*4+MID(D4939,5,1)*5+MID(D4939,6,1)*6+MID(D4939,7,1)*7+MID(D4939,8,1)*8,11)-MID(D4939,9,1)=0,AND(MOD(MID(D4939,1,1)*3+MID(D4939,2,1)*4+MID(D4939,3,1)*5+MID(D4939,4,1)*6+MID(D4939,5,1)*7+MID(D4939,6,1)*8+MID(D4939,7,1)*9+MID(D4939,8,1)*10,11)=10,MID(D4939,9,1)*1=0),MOD(MID(D4939,1,1)*3+MID(D4939,2,1)*4+MID(D4939,3,1)*5+MID(D4939,4,1)*6+MID(D4939,5,1)*7+MID(D4939,6,1)*8+MID(D4939,7,1)*9+MID(D4939,8,1)*10,11)-MID(D4939,9,1)=0),"","Въведеното ЕИК е невалидно")),"Въведеното ЕИК съдържа непозволени символи")))</f>
        <v/>
      </c>
    </row>
    <row r="4940" spans="1:21" x14ac:dyDescent="0.25">
      <c r="A4940" s="36" t="str">
        <f>'0'!$A$4</f>
        <v>………………..</v>
      </c>
      <c r="B4940" s="37">
        <f>'0'!$A$2</f>
        <v>46112</v>
      </c>
      <c r="C4940" s="37" t="s">
        <v>1197</v>
      </c>
      <c r="D4940" s="195"/>
      <c r="E4940" s="23"/>
      <c r="F4940" s="14"/>
      <c r="G4940" s="22"/>
      <c r="H4940" s="656"/>
      <c r="I4940" s="656"/>
      <c r="J4940" s="656"/>
      <c r="K4940" s="25"/>
      <c r="L4940" s="25"/>
      <c r="M4940" s="25"/>
      <c r="N4940" s="25"/>
      <c r="O4940" s="25"/>
      <c r="P4940" s="25"/>
      <c r="Q4940" s="25"/>
      <c r="R4940" s="25"/>
      <c r="S4940" s="25"/>
      <c r="T4940" s="671"/>
      <c r="U4940" s="730" t="str">
        <f t="shared" si="80"/>
        <v/>
      </c>
    </row>
    <row r="4941" spans="1:21" x14ac:dyDescent="0.25">
      <c r="A4941" s="36" t="str">
        <f>'0'!$A$4</f>
        <v>………………..</v>
      </c>
      <c r="B4941" s="37">
        <f>'0'!$A$2</f>
        <v>46112</v>
      </c>
      <c r="C4941" s="37" t="s">
        <v>1197</v>
      </c>
      <c r="D4941" s="195"/>
      <c r="E4941" s="23"/>
      <c r="F4941" s="14"/>
      <c r="G4941" s="22"/>
      <c r="H4941" s="656"/>
      <c r="I4941" s="656"/>
      <c r="J4941" s="656"/>
      <c r="K4941" s="25"/>
      <c r="L4941" s="25"/>
      <c r="M4941" s="25"/>
      <c r="N4941" s="25"/>
      <c r="O4941" s="25"/>
      <c r="P4941" s="25"/>
      <c r="Q4941" s="25"/>
      <c r="R4941" s="25"/>
      <c r="S4941" s="25"/>
      <c r="T4941" s="671"/>
      <c r="U4941" s="730" t="str">
        <f t="shared" si="80"/>
        <v/>
      </c>
    </row>
    <row r="4942" spans="1:21" x14ac:dyDescent="0.25">
      <c r="A4942" s="36" t="str">
        <f>'0'!$A$4</f>
        <v>………………..</v>
      </c>
      <c r="B4942" s="37">
        <f>'0'!$A$2</f>
        <v>46112</v>
      </c>
      <c r="C4942" s="37" t="s">
        <v>1197</v>
      </c>
      <c r="D4942" s="195"/>
      <c r="E4942" s="23"/>
      <c r="F4942" s="14"/>
      <c r="G4942" s="22"/>
      <c r="H4942" s="656"/>
      <c r="I4942" s="656"/>
      <c r="J4942" s="656"/>
      <c r="K4942" s="25"/>
      <c r="L4942" s="25"/>
      <c r="M4942" s="25"/>
      <c r="N4942" s="25"/>
      <c r="O4942" s="25"/>
      <c r="P4942" s="25"/>
      <c r="Q4942" s="25"/>
      <c r="R4942" s="25"/>
      <c r="S4942" s="25"/>
      <c r="T4942" s="671"/>
      <c r="U4942" s="730" t="str">
        <f t="shared" si="80"/>
        <v/>
      </c>
    </row>
    <row r="4943" spans="1:21" x14ac:dyDescent="0.25">
      <c r="A4943" s="36" t="str">
        <f>'0'!$A$4</f>
        <v>………………..</v>
      </c>
      <c r="B4943" s="37">
        <f>'0'!$A$2</f>
        <v>46112</v>
      </c>
      <c r="C4943" s="37" t="s">
        <v>1197</v>
      </c>
      <c r="D4943" s="195"/>
      <c r="E4943" s="23"/>
      <c r="F4943" s="14"/>
      <c r="G4943" s="22"/>
      <c r="H4943" s="656"/>
      <c r="I4943" s="656"/>
      <c r="J4943" s="656"/>
      <c r="K4943" s="25"/>
      <c r="L4943" s="25"/>
      <c r="M4943" s="25"/>
      <c r="N4943" s="25"/>
      <c r="O4943" s="25"/>
      <c r="P4943" s="25"/>
      <c r="Q4943" s="25"/>
      <c r="R4943" s="25"/>
      <c r="S4943" s="25"/>
      <c r="T4943" s="671"/>
      <c r="U4943" s="730" t="str">
        <f t="shared" si="80"/>
        <v/>
      </c>
    </row>
    <row r="4944" spans="1:21" x14ac:dyDescent="0.25">
      <c r="A4944" s="36" t="str">
        <f>'0'!$A$4</f>
        <v>………………..</v>
      </c>
      <c r="B4944" s="37">
        <f>'0'!$A$2</f>
        <v>46112</v>
      </c>
      <c r="C4944" s="37" t="s">
        <v>1197</v>
      </c>
      <c r="D4944" s="195"/>
      <c r="E4944" s="23"/>
      <c r="F4944" s="14"/>
      <c r="G4944" s="22"/>
      <c r="H4944" s="656"/>
      <c r="I4944" s="656"/>
      <c r="J4944" s="656"/>
      <c r="K4944" s="25"/>
      <c r="L4944" s="25"/>
      <c r="M4944" s="25"/>
      <c r="N4944" s="25"/>
      <c r="O4944" s="25"/>
      <c r="P4944" s="25"/>
      <c r="Q4944" s="25"/>
      <c r="R4944" s="25"/>
      <c r="S4944" s="25"/>
      <c r="T4944" s="671"/>
      <c r="U4944" s="730" t="str">
        <f t="shared" si="80"/>
        <v/>
      </c>
    </row>
    <row r="4945" spans="1:21" x14ac:dyDescent="0.25">
      <c r="A4945" s="36" t="str">
        <f>'0'!$A$4</f>
        <v>………………..</v>
      </c>
      <c r="B4945" s="37">
        <f>'0'!$A$2</f>
        <v>46112</v>
      </c>
      <c r="C4945" s="37" t="s">
        <v>1197</v>
      </c>
      <c r="D4945" s="195"/>
      <c r="E4945" s="23"/>
      <c r="F4945" s="14"/>
      <c r="G4945" s="22"/>
      <c r="H4945" s="656"/>
      <c r="I4945" s="656"/>
      <c r="J4945" s="656"/>
      <c r="K4945" s="25"/>
      <c r="L4945" s="25"/>
      <c r="M4945" s="25"/>
      <c r="N4945" s="25"/>
      <c r="O4945" s="25"/>
      <c r="P4945" s="25"/>
      <c r="Q4945" s="25"/>
      <c r="R4945" s="25"/>
      <c r="S4945" s="25"/>
      <c r="T4945" s="671"/>
      <c r="U4945" s="730" t="str">
        <f t="shared" si="80"/>
        <v/>
      </c>
    </row>
    <row r="4946" spans="1:21" x14ac:dyDescent="0.25">
      <c r="A4946" s="36" t="str">
        <f>'0'!$A$4</f>
        <v>………………..</v>
      </c>
      <c r="B4946" s="37">
        <f>'0'!$A$2</f>
        <v>46112</v>
      </c>
      <c r="C4946" s="37" t="s">
        <v>1197</v>
      </c>
      <c r="D4946" s="195"/>
      <c r="E4946" s="23"/>
      <c r="F4946" s="14"/>
      <c r="G4946" s="22"/>
      <c r="H4946" s="656"/>
      <c r="I4946" s="656"/>
      <c r="J4946" s="656"/>
      <c r="K4946" s="25"/>
      <c r="L4946" s="25"/>
      <c r="M4946" s="25"/>
      <c r="N4946" s="25"/>
      <c r="O4946" s="25"/>
      <c r="P4946" s="25"/>
      <c r="Q4946" s="25"/>
      <c r="R4946" s="25"/>
      <c r="S4946" s="25"/>
      <c r="T4946" s="671"/>
      <c r="U4946" s="730" t="str">
        <f t="shared" si="80"/>
        <v/>
      </c>
    </row>
    <row r="4947" spans="1:21" x14ac:dyDescent="0.25">
      <c r="A4947" s="36" t="str">
        <f>'0'!$A$4</f>
        <v>………………..</v>
      </c>
      <c r="B4947" s="37">
        <f>'0'!$A$2</f>
        <v>46112</v>
      </c>
      <c r="C4947" s="37" t="s">
        <v>1197</v>
      </c>
      <c r="D4947" s="195"/>
      <c r="E4947" s="23"/>
      <c r="F4947" s="14"/>
      <c r="G4947" s="22"/>
      <c r="H4947" s="656"/>
      <c r="I4947" s="656"/>
      <c r="J4947" s="656"/>
      <c r="K4947" s="25"/>
      <c r="L4947" s="25"/>
      <c r="M4947" s="25"/>
      <c r="N4947" s="25"/>
      <c r="O4947" s="25"/>
      <c r="P4947" s="25"/>
      <c r="Q4947" s="25"/>
      <c r="R4947" s="25"/>
      <c r="S4947" s="25"/>
      <c r="T4947" s="671"/>
      <c r="U4947" s="730" t="str">
        <f t="shared" si="80"/>
        <v/>
      </c>
    </row>
    <row r="4948" spans="1:21" x14ac:dyDescent="0.25">
      <c r="A4948" s="36" t="str">
        <f>'0'!$A$4</f>
        <v>………………..</v>
      </c>
      <c r="B4948" s="37">
        <f>'0'!$A$2</f>
        <v>46112</v>
      </c>
      <c r="C4948" s="37" t="s">
        <v>1197</v>
      </c>
      <c r="D4948" s="195"/>
      <c r="E4948" s="23"/>
      <c r="F4948" s="14"/>
      <c r="G4948" s="22"/>
      <c r="H4948" s="656"/>
      <c r="I4948" s="656"/>
      <c r="J4948" s="656"/>
      <c r="K4948" s="25"/>
      <c r="L4948" s="25"/>
      <c r="M4948" s="25"/>
      <c r="N4948" s="25"/>
      <c r="O4948" s="25"/>
      <c r="P4948" s="25"/>
      <c r="Q4948" s="25"/>
      <c r="R4948" s="25"/>
      <c r="S4948" s="25"/>
      <c r="T4948" s="671"/>
      <c r="U4948" s="730" t="str">
        <f t="shared" si="80"/>
        <v/>
      </c>
    </row>
    <row r="4949" spans="1:21" x14ac:dyDescent="0.25">
      <c r="A4949" s="36" t="str">
        <f>'0'!$A$4</f>
        <v>………………..</v>
      </c>
      <c r="B4949" s="37">
        <f>'0'!$A$2</f>
        <v>46112</v>
      </c>
      <c r="C4949" s="37" t="s">
        <v>1197</v>
      </c>
      <c r="D4949" s="195"/>
      <c r="E4949" s="23"/>
      <c r="F4949" s="14"/>
      <c r="G4949" s="22"/>
      <c r="H4949" s="656"/>
      <c r="I4949" s="656"/>
      <c r="J4949" s="656"/>
      <c r="K4949" s="25"/>
      <c r="L4949" s="25"/>
      <c r="M4949" s="25"/>
      <c r="N4949" s="25"/>
      <c r="O4949" s="25"/>
      <c r="P4949" s="25"/>
      <c r="Q4949" s="25"/>
      <c r="R4949" s="25"/>
      <c r="S4949" s="25"/>
      <c r="T4949" s="671"/>
      <c r="U4949" s="730" t="str">
        <f t="shared" si="80"/>
        <v/>
      </c>
    </row>
    <row r="4950" spans="1:21" x14ac:dyDescent="0.25">
      <c r="A4950" s="36" t="str">
        <f>'0'!$A$4</f>
        <v>………………..</v>
      </c>
      <c r="B4950" s="37">
        <f>'0'!$A$2</f>
        <v>46112</v>
      </c>
      <c r="C4950" s="37" t="s">
        <v>1197</v>
      </c>
      <c r="D4950" s="195"/>
      <c r="E4950" s="23"/>
      <c r="F4950" s="14"/>
      <c r="G4950" s="22"/>
      <c r="H4950" s="656"/>
      <c r="I4950" s="656"/>
      <c r="J4950" s="656"/>
      <c r="K4950" s="25"/>
      <c r="L4950" s="25"/>
      <c r="M4950" s="25"/>
      <c r="N4950" s="25"/>
      <c r="O4950" s="25"/>
      <c r="P4950" s="25"/>
      <c r="Q4950" s="25"/>
      <c r="R4950" s="25"/>
      <c r="S4950" s="25"/>
      <c r="T4950" s="671"/>
      <c r="U4950" s="730" t="str">
        <f t="shared" si="80"/>
        <v/>
      </c>
    </row>
    <row r="4951" spans="1:21" x14ac:dyDescent="0.25">
      <c r="A4951" s="36" t="str">
        <f>'0'!$A$4</f>
        <v>………………..</v>
      </c>
      <c r="B4951" s="37">
        <f>'0'!$A$2</f>
        <v>46112</v>
      </c>
      <c r="C4951" s="37" t="s">
        <v>1197</v>
      </c>
      <c r="D4951" s="195"/>
      <c r="E4951" s="23"/>
      <c r="F4951" s="14"/>
      <c r="G4951" s="22"/>
      <c r="H4951" s="656"/>
      <c r="I4951" s="656"/>
      <c r="J4951" s="656"/>
      <c r="K4951" s="25"/>
      <c r="L4951" s="25"/>
      <c r="M4951" s="25"/>
      <c r="N4951" s="25"/>
      <c r="O4951" s="25"/>
      <c r="P4951" s="25"/>
      <c r="Q4951" s="25"/>
      <c r="R4951" s="25"/>
      <c r="S4951" s="25"/>
      <c r="T4951" s="671"/>
      <c r="U4951" s="730" t="str">
        <f t="shared" si="80"/>
        <v/>
      </c>
    </row>
    <row r="4952" spans="1:21" x14ac:dyDescent="0.25">
      <c r="A4952" s="36" t="str">
        <f>'0'!$A$4</f>
        <v>………………..</v>
      </c>
      <c r="B4952" s="37">
        <f>'0'!$A$2</f>
        <v>46112</v>
      </c>
      <c r="C4952" s="37" t="s">
        <v>1197</v>
      </c>
      <c r="D4952" s="195"/>
      <c r="E4952" s="23"/>
      <c r="F4952" s="14"/>
      <c r="G4952" s="22"/>
      <c r="H4952" s="656"/>
      <c r="I4952" s="656"/>
      <c r="J4952" s="656"/>
      <c r="K4952" s="25"/>
      <c r="L4952" s="25"/>
      <c r="M4952" s="25"/>
      <c r="N4952" s="25"/>
      <c r="O4952" s="25"/>
      <c r="P4952" s="25"/>
      <c r="Q4952" s="25"/>
      <c r="R4952" s="25"/>
      <c r="S4952" s="25"/>
      <c r="T4952" s="671"/>
      <c r="U4952" s="730" t="str">
        <f t="shared" si="80"/>
        <v/>
      </c>
    </row>
    <row r="4953" spans="1:21" x14ac:dyDescent="0.25">
      <c r="A4953" s="36" t="str">
        <f>'0'!$A$4</f>
        <v>………………..</v>
      </c>
      <c r="B4953" s="37">
        <f>'0'!$A$2</f>
        <v>46112</v>
      </c>
      <c r="C4953" s="37" t="s">
        <v>1197</v>
      </c>
      <c r="D4953" s="195"/>
      <c r="E4953" s="23"/>
      <c r="F4953" s="14"/>
      <c r="G4953" s="22"/>
      <c r="H4953" s="656"/>
      <c r="I4953" s="656"/>
      <c r="J4953" s="656"/>
      <c r="K4953" s="25"/>
      <c r="L4953" s="25"/>
      <c r="M4953" s="25"/>
      <c r="N4953" s="25"/>
      <c r="O4953" s="25"/>
      <c r="P4953" s="25"/>
      <c r="Q4953" s="25"/>
      <c r="R4953" s="25"/>
      <c r="S4953" s="25"/>
      <c r="T4953" s="671"/>
      <c r="U4953" s="730" t="str">
        <f t="shared" si="80"/>
        <v/>
      </c>
    </row>
    <row r="4954" spans="1:21" x14ac:dyDescent="0.25">
      <c r="A4954" s="36" t="str">
        <f>'0'!$A$4</f>
        <v>………………..</v>
      </c>
      <c r="B4954" s="37">
        <f>'0'!$A$2</f>
        <v>46112</v>
      </c>
      <c r="C4954" s="37" t="s">
        <v>1197</v>
      </c>
      <c r="D4954" s="195"/>
      <c r="E4954" s="23"/>
      <c r="F4954" s="14"/>
      <c r="G4954" s="22"/>
      <c r="H4954" s="656"/>
      <c r="I4954" s="656"/>
      <c r="J4954" s="656"/>
      <c r="K4954" s="25"/>
      <c r="L4954" s="25"/>
      <c r="M4954" s="25"/>
      <c r="N4954" s="25"/>
      <c r="O4954" s="25"/>
      <c r="P4954" s="25"/>
      <c r="Q4954" s="25"/>
      <c r="R4954" s="25"/>
      <c r="S4954" s="25"/>
      <c r="T4954" s="671"/>
      <c r="U4954" s="730" t="str">
        <f t="shared" si="80"/>
        <v/>
      </c>
    </row>
    <row r="4955" spans="1:21" x14ac:dyDescent="0.25">
      <c r="A4955" s="36" t="str">
        <f>'0'!$A$4</f>
        <v>………………..</v>
      </c>
      <c r="B4955" s="37">
        <f>'0'!$A$2</f>
        <v>46112</v>
      </c>
      <c r="C4955" s="37" t="s">
        <v>1197</v>
      </c>
      <c r="D4955" s="195"/>
      <c r="E4955" s="23"/>
      <c r="F4955" s="14"/>
      <c r="G4955" s="22"/>
      <c r="H4955" s="656"/>
      <c r="I4955" s="656"/>
      <c r="J4955" s="656"/>
      <c r="K4955" s="25"/>
      <c r="L4955" s="25"/>
      <c r="M4955" s="25"/>
      <c r="N4955" s="25"/>
      <c r="O4955" s="25"/>
      <c r="P4955" s="25"/>
      <c r="Q4955" s="25"/>
      <c r="R4955" s="25"/>
      <c r="S4955" s="25"/>
      <c r="T4955" s="671"/>
      <c r="U4955" s="730" t="str">
        <f t="shared" si="80"/>
        <v/>
      </c>
    </row>
    <row r="4956" spans="1:21" x14ac:dyDescent="0.25">
      <c r="A4956" s="36" t="str">
        <f>'0'!$A$4</f>
        <v>………………..</v>
      </c>
      <c r="B4956" s="37">
        <f>'0'!$A$2</f>
        <v>46112</v>
      </c>
      <c r="C4956" s="37" t="s">
        <v>1197</v>
      </c>
      <c r="D4956" s="195"/>
      <c r="E4956" s="23"/>
      <c r="F4956" s="14"/>
      <c r="G4956" s="22"/>
      <c r="H4956" s="656"/>
      <c r="I4956" s="656"/>
      <c r="J4956" s="656"/>
      <c r="K4956" s="25"/>
      <c r="L4956" s="25"/>
      <c r="M4956" s="25"/>
      <c r="N4956" s="25"/>
      <c r="O4956" s="25"/>
      <c r="P4956" s="25"/>
      <c r="Q4956" s="25"/>
      <c r="R4956" s="25"/>
      <c r="S4956" s="25"/>
      <c r="T4956" s="671"/>
      <c r="U4956" s="730" t="str">
        <f t="shared" si="80"/>
        <v/>
      </c>
    </row>
    <row r="4957" spans="1:21" x14ac:dyDescent="0.25">
      <c r="A4957" s="36" t="str">
        <f>'0'!$A$4</f>
        <v>………………..</v>
      </c>
      <c r="B4957" s="37">
        <f>'0'!$A$2</f>
        <v>46112</v>
      </c>
      <c r="C4957" s="37" t="s">
        <v>1197</v>
      </c>
      <c r="D4957" s="195"/>
      <c r="E4957" s="23"/>
      <c r="F4957" s="14"/>
      <c r="G4957" s="22"/>
      <c r="H4957" s="656"/>
      <c r="I4957" s="656"/>
      <c r="J4957" s="656"/>
      <c r="K4957" s="25"/>
      <c r="L4957" s="25"/>
      <c r="M4957" s="25"/>
      <c r="N4957" s="25"/>
      <c r="O4957" s="25"/>
      <c r="P4957" s="25"/>
      <c r="Q4957" s="25"/>
      <c r="R4957" s="25"/>
      <c r="S4957" s="25"/>
      <c r="T4957" s="671"/>
      <c r="U4957" s="730" t="str">
        <f t="shared" si="80"/>
        <v/>
      </c>
    </row>
    <row r="4958" spans="1:21" x14ac:dyDescent="0.25">
      <c r="A4958" s="36" t="str">
        <f>'0'!$A$4</f>
        <v>………………..</v>
      </c>
      <c r="B4958" s="37">
        <f>'0'!$A$2</f>
        <v>46112</v>
      </c>
      <c r="C4958" s="37" t="s">
        <v>1197</v>
      </c>
      <c r="D4958" s="195"/>
      <c r="E4958" s="23"/>
      <c r="F4958" s="14"/>
      <c r="G4958" s="22"/>
      <c r="H4958" s="656"/>
      <c r="I4958" s="656"/>
      <c r="J4958" s="656"/>
      <c r="K4958" s="25"/>
      <c r="L4958" s="25"/>
      <c r="M4958" s="25"/>
      <c r="N4958" s="25"/>
      <c r="O4958" s="25"/>
      <c r="P4958" s="25"/>
      <c r="Q4958" s="25"/>
      <c r="R4958" s="25"/>
      <c r="S4958" s="25"/>
      <c r="T4958" s="671"/>
      <c r="U4958" s="730" t="str">
        <f t="shared" si="80"/>
        <v/>
      </c>
    </row>
    <row r="4959" spans="1:21" x14ac:dyDescent="0.25">
      <c r="A4959" s="36" t="str">
        <f>'0'!$A$4</f>
        <v>………………..</v>
      </c>
      <c r="B4959" s="37">
        <f>'0'!$A$2</f>
        <v>46112</v>
      </c>
      <c r="C4959" s="37" t="s">
        <v>1197</v>
      </c>
      <c r="D4959" s="195"/>
      <c r="E4959" s="23"/>
      <c r="F4959" s="14"/>
      <c r="G4959" s="22"/>
      <c r="H4959" s="656"/>
      <c r="I4959" s="656"/>
      <c r="J4959" s="656"/>
      <c r="K4959" s="25"/>
      <c r="L4959" s="25"/>
      <c r="M4959" s="25"/>
      <c r="N4959" s="25"/>
      <c r="O4959" s="25"/>
      <c r="P4959" s="25"/>
      <c r="Q4959" s="25"/>
      <c r="R4959" s="25"/>
      <c r="S4959" s="25"/>
      <c r="T4959" s="671"/>
      <c r="U4959" s="730" t="str">
        <f t="shared" si="80"/>
        <v/>
      </c>
    </row>
    <row r="4960" spans="1:21" x14ac:dyDescent="0.25">
      <c r="A4960" s="36" t="str">
        <f>'0'!$A$4</f>
        <v>………………..</v>
      </c>
      <c r="B4960" s="37">
        <f>'0'!$A$2</f>
        <v>46112</v>
      </c>
      <c r="C4960" s="37" t="s">
        <v>1197</v>
      </c>
      <c r="D4960" s="195"/>
      <c r="E4960" s="23"/>
      <c r="F4960" s="14"/>
      <c r="G4960" s="22"/>
      <c r="H4960" s="656"/>
      <c r="I4960" s="656"/>
      <c r="J4960" s="656"/>
      <c r="K4960" s="25"/>
      <c r="L4960" s="25"/>
      <c r="M4960" s="25"/>
      <c r="N4960" s="25"/>
      <c r="O4960" s="25"/>
      <c r="P4960" s="25"/>
      <c r="Q4960" s="25"/>
      <c r="R4960" s="25"/>
      <c r="S4960" s="25"/>
      <c r="T4960" s="671"/>
      <c r="U4960" s="730" t="str">
        <f t="shared" si="80"/>
        <v/>
      </c>
    </row>
    <row r="4961" spans="1:21" x14ac:dyDescent="0.25">
      <c r="A4961" s="36" t="str">
        <f>'0'!$A$4</f>
        <v>………………..</v>
      </c>
      <c r="B4961" s="37">
        <f>'0'!$A$2</f>
        <v>46112</v>
      </c>
      <c r="C4961" s="37" t="s">
        <v>1197</v>
      </c>
      <c r="D4961" s="195"/>
      <c r="E4961" s="23"/>
      <c r="F4961" s="14"/>
      <c r="G4961" s="22"/>
      <c r="H4961" s="656"/>
      <c r="I4961" s="656"/>
      <c r="J4961" s="656"/>
      <c r="K4961" s="25"/>
      <c r="L4961" s="25"/>
      <c r="M4961" s="25"/>
      <c r="N4961" s="25"/>
      <c r="O4961" s="25"/>
      <c r="P4961" s="25"/>
      <c r="Q4961" s="25"/>
      <c r="R4961" s="25"/>
      <c r="S4961" s="25"/>
      <c r="T4961" s="671"/>
      <c r="U4961" s="730" t="str">
        <f t="shared" si="80"/>
        <v/>
      </c>
    </row>
    <row r="4962" spans="1:21" x14ac:dyDescent="0.25">
      <c r="A4962" s="36" t="str">
        <f>'0'!$A$4</f>
        <v>………………..</v>
      </c>
      <c r="B4962" s="37">
        <f>'0'!$A$2</f>
        <v>46112</v>
      </c>
      <c r="C4962" s="37" t="s">
        <v>1197</v>
      </c>
      <c r="D4962" s="195"/>
      <c r="E4962" s="23"/>
      <c r="F4962" s="14"/>
      <c r="G4962" s="22"/>
      <c r="H4962" s="656"/>
      <c r="I4962" s="656"/>
      <c r="J4962" s="656"/>
      <c r="K4962" s="25"/>
      <c r="L4962" s="25"/>
      <c r="M4962" s="25"/>
      <c r="N4962" s="25"/>
      <c r="O4962" s="25"/>
      <c r="P4962" s="25"/>
      <c r="Q4962" s="25"/>
      <c r="R4962" s="25"/>
      <c r="S4962" s="25"/>
      <c r="T4962" s="671"/>
      <c r="U4962" s="730" t="str">
        <f t="shared" si="80"/>
        <v/>
      </c>
    </row>
    <row r="4963" spans="1:21" x14ac:dyDescent="0.25">
      <c r="A4963" s="36" t="str">
        <f>'0'!$A$4</f>
        <v>………………..</v>
      </c>
      <c r="B4963" s="37">
        <f>'0'!$A$2</f>
        <v>46112</v>
      </c>
      <c r="C4963" s="37" t="s">
        <v>1197</v>
      </c>
      <c r="D4963" s="195"/>
      <c r="E4963" s="23"/>
      <c r="F4963" s="14"/>
      <c r="G4963" s="22"/>
      <c r="H4963" s="656"/>
      <c r="I4963" s="656"/>
      <c r="J4963" s="656"/>
      <c r="K4963" s="25"/>
      <c r="L4963" s="25"/>
      <c r="M4963" s="25"/>
      <c r="N4963" s="25"/>
      <c r="O4963" s="25"/>
      <c r="P4963" s="25"/>
      <c r="Q4963" s="25"/>
      <c r="R4963" s="25"/>
      <c r="S4963" s="25"/>
      <c r="T4963" s="671"/>
      <c r="U4963" s="730" t="str">
        <f t="shared" si="80"/>
        <v/>
      </c>
    </row>
    <row r="4964" spans="1:21" x14ac:dyDescent="0.25">
      <c r="A4964" s="36" t="str">
        <f>'0'!$A$4</f>
        <v>………………..</v>
      </c>
      <c r="B4964" s="37">
        <f>'0'!$A$2</f>
        <v>46112</v>
      </c>
      <c r="C4964" s="37" t="s">
        <v>1197</v>
      </c>
      <c r="D4964" s="195"/>
      <c r="E4964" s="23"/>
      <c r="F4964" s="14"/>
      <c r="G4964" s="22"/>
      <c r="H4964" s="656"/>
      <c r="I4964" s="656"/>
      <c r="J4964" s="656"/>
      <c r="K4964" s="25"/>
      <c r="L4964" s="25"/>
      <c r="M4964" s="25"/>
      <c r="N4964" s="25"/>
      <c r="O4964" s="25"/>
      <c r="P4964" s="25"/>
      <c r="Q4964" s="25"/>
      <c r="R4964" s="25"/>
      <c r="S4964" s="25"/>
      <c r="T4964" s="671"/>
      <c r="U4964" s="730" t="str">
        <f t="shared" si="80"/>
        <v/>
      </c>
    </row>
    <row r="4965" spans="1:21" x14ac:dyDescent="0.25">
      <c r="A4965" s="36" t="str">
        <f>'0'!$A$4</f>
        <v>………………..</v>
      </c>
      <c r="B4965" s="37">
        <f>'0'!$A$2</f>
        <v>46112</v>
      </c>
      <c r="C4965" s="37" t="s">
        <v>1197</v>
      </c>
      <c r="D4965" s="195"/>
      <c r="E4965" s="23"/>
      <c r="F4965" s="14"/>
      <c r="G4965" s="22"/>
      <c r="H4965" s="656"/>
      <c r="I4965" s="656"/>
      <c r="J4965" s="656"/>
      <c r="K4965" s="25"/>
      <c r="L4965" s="25"/>
      <c r="M4965" s="25"/>
      <c r="N4965" s="25"/>
      <c r="O4965" s="25"/>
      <c r="P4965" s="25"/>
      <c r="Q4965" s="25"/>
      <c r="R4965" s="25"/>
      <c r="S4965" s="25"/>
      <c r="T4965" s="671"/>
      <c r="U4965" s="730" t="str">
        <f t="shared" si="80"/>
        <v/>
      </c>
    </row>
    <row r="4966" spans="1:21" x14ac:dyDescent="0.25">
      <c r="A4966" s="36" t="str">
        <f>'0'!$A$4</f>
        <v>………………..</v>
      </c>
      <c r="B4966" s="37">
        <f>'0'!$A$2</f>
        <v>46112</v>
      </c>
      <c r="C4966" s="37" t="s">
        <v>1197</v>
      </c>
      <c r="D4966" s="195"/>
      <c r="E4966" s="23"/>
      <c r="F4966" s="14"/>
      <c r="G4966" s="22"/>
      <c r="H4966" s="656"/>
      <c r="I4966" s="656"/>
      <c r="J4966" s="656"/>
      <c r="K4966" s="25"/>
      <c r="L4966" s="25"/>
      <c r="M4966" s="25"/>
      <c r="N4966" s="25"/>
      <c r="O4966" s="25"/>
      <c r="P4966" s="25"/>
      <c r="Q4966" s="25"/>
      <c r="R4966" s="25"/>
      <c r="S4966" s="25"/>
      <c r="T4966" s="671"/>
      <c r="U4966" s="730" t="str">
        <f t="shared" si="80"/>
        <v/>
      </c>
    </row>
    <row r="4967" spans="1:21" x14ac:dyDescent="0.25">
      <c r="A4967" s="36" t="str">
        <f>'0'!$A$4</f>
        <v>………………..</v>
      </c>
      <c r="B4967" s="37">
        <f>'0'!$A$2</f>
        <v>46112</v>
      </c>
      <c r="C4967" s="37" t="s">
        <v>1197</v>
      </c>
      <c r="D4967" s="195"/>
      <c r="E4967" s="23"/>
      <c r="F4967" s="14"/>
      <c r="G4967" s="22"/>
      <c r="H4967" s="656"/>
      <c r="I4967" s="656"/>
      <c r="J4967" s="656"/>
      <c r="K4967" s="25"/>
      <c r="L4967" s="25"/>
      <c r="M4967" s="25"/>
      <c r="N4967" s="25"/>
      <c r="O4967" s="25"/>
      <c r="P4967" s="25"/>
      <c r="Q4967" s="25"/>
      <c r="R4967" s="25"/>
      <c r="S4967" s="25"/>
      <c r="T4967" s="671"/>
      <c r="U4967" s="730" t="str">
        <f t="shared" si="80"/>
        <v/>
      </c>
    </row>
    <row r="4968" spans="1:21" x14ac:dyDescent="0.25">
      <c r="A4968" s="36" t="str">
        <f>'0'!$A$4</f>
        <v>………………..</v>
      </c>
      <c r="B4968" s="37">
        <f>'0'!$A$2</f>
        <v>46112</v>
      </c>
      <c r="C4968" s="37" t="s">
        <v>1197</v>
      </c>
      <c r="D4968" s="195"/>
      <c r="E4968" s="23"/>
      <c r="F4968" s="14"/>
      <c r="G4968" s="22"/>
      <c r="H4968" s="656"/>
      <c r="I4968" s="656"/>
      <c r="J4968" s="656"/>
      <c r="K4968" s="25"/>
      <c r="L4968" s="25"/>
      <c r="M4968" s="25"/>
      <c r="N4968" s="25"/>
      <c r="O4968" s="25"/>
      <c r="P4968" s="25"/>
      <c r="Q4968" s="25"/>
      <c r="R4968" s="25"/>
      <c r="S4968" s="25"/>
      <c r="T4968" s="671"/>
      <c r="U4968" s="730" t="str">
        <f t="shared" si="80"/>
        <v/>
      </c>
    </row>
    <row r="4969" spans="1:21" x14ac:dyDescent="0.25">
      <c r="A4969" s="36" t="str">
        <f>'0'!$A$4</f>
        <v>………………..</v>
      </c>
      <c r="B4969" s="37">
        <f>'0'!$A$2</f>
        <v>46112</v>
      </c>
      <c r="C4969" s="37" t="s">
        <v>1197</v>
      </c>
      <c r="D4969" s="195"/>
      <c r="E4969" s="23"/>
      <c r="F4969" s="14"/>
      <c r="G4969" s="22"/>
      <c r="H4969" s="656"/>
      <c r="I4969" s="656"/>
      <c r="J4969" s="656"/>
      <c r="K4969" s="25"/>
      <c r="L4969" s="25"/>
      <c r="M4969" s="25"/>
      <c r="N4969" s="25"/>
      <c r="O4969" s="25"/>
      <c r="P4969" s="25"/>
      <c r="Q4969" s="25"/>
      <c r="R4969" s="25"/>
      <c r="S4969" s="25"/>
      <c r="T4969" s="671"/>
      <c r="U4969" s="730" t="str">
        <f t="shared" si="80"/>
        <v/>
      </c>
    </row>
    <row r="4970" spans="1:21" x14ac:dyDescent="0.25">
      <c r="A4970" s="36" t="str">
        <f>'0'!$A$4</f>
        <v>………………..</v>
      </c>
      <c r="B4970" s="37">
        <f>'0'!$A$2</f>
        <v>46112</v>
      </c>
      <c r="C4970" s="37" t="s">
        <v>1197</v>
      </c>
      <c r="D4970" s="195"/>
      <c r="E4970" s="23"/>
      <c r="F4970" s="14"/>
      <c r="G4970" s="22"/>
      <c r="H4970" s="656"/>
      <c r="I4970" s="656"/>
      <c r="J4970" s="656"/>
      <c r="K4970" s="25"/>
      <c r="L4970" s="25"/>
      <c r="M4970" s="25"/>
      <c r="N4970" s="25"/>
      <c r="O4970" s="25"/>
      <c r="P4970" s="25"/>
      <c r="Q4970" s="25"/>
      <c r="R4970" s="25"/>
      <c r="S4970" s="25"/>
      <c r="T4970" s="671"/>
      <c r="U4970" s="730" t="str">
        <f t="shared" si="80"/>
        <v/>
      </c>
    </row>
    <row r="4971" spans="1:21" x14ac:dyDescent="0.25">
      <c r="A4971" s="36" t="str">
        <f>'0'!$A$4</f>
        <v>………………..</v>
      </c>
      <c r="B4971" s="37">
        <f>'0'!$A$2</f>
        <v>46112</v>
      </c>
      <c r="C4971" s="37" t="s">
        <v>1197</v>
      </c>
      <c r="D4971" s="195"/>
      <c r="E4971" s="23"/>
      <c r="F4971" s="14"/>
      <c r="G4971" s="22"/>
      <c r="H4971" s="656"/>
      <c r="I4971" s="656"/>
      <c r="J4971" s="656"/>
      <c r="K4971" s="25"/>
      <c r="L4971" s="25"/>
      <c r="M4971" s="25"/>
      <c r="N4971" s="25"/>
      <c r="O4971" s="25"/>
      <c r="P4971" s="25"/>
      <c r="Q4971" s="25"/>
      <c r="R4971" s="25"/>
      <c r="S4971" s="25"/>
      <c r="T4971" s="671"/>
      <c r="U4971" s="730" t="str">
        <f t="shared" si="80"/>
        <v/>
      </c>
    </row>
    <row r="4972" spans="1:21" x14ac:dyDescent="0.25">
      <c r="A4972" s="36" t="str">
        <f>'0'!$A$4</f>
        <v>………………..</v>
      </c>
      <c r="B4972" s="37">
        <f>'0'!$A$2</f>
        <v>46112</v>
      </c>
      <c r="C4972" s="37" t="s">
        <v>1197</v>
      </c>
      <c r="D4972" s="195"/>
      <c r="E4972" s="23"/>
      <c r="F4972" s="14"/>
      <c r="G4972" s="22"/>
      <c r="H4972" s="656"/>
      <c r="I4972" s="656"/>
      <c r="J4972" s="656"/>
      <c r="K4972" s="25"/>
      <c r="L4972" s="25"/>
      <c r="M4972" s="25"/>
      <c r="N4972" s="25"/>
      <c r="O4972" s="25"/>
      <c r="P4972" s="25"/>
      <c r="Q4972" s="25"/>
      <c r="R4972" s="25"/>
      <c r="S4972" s="25"/>
      <c r="T4972" s="671"/>
      <c r="U4972" s="730" t="str">
        <f t="shared" si="80"/>
        <v/>
      </c>
    </row>
    <row r="4973" spans="1:21" x14ac:dyDescent="0.25">
      <c r="A4973" s="36" t="str">
        <f>'0'!$A$4</f>
        <v>………………..</v>
      </c>
      <c r="B4973" s="37">
        <f>'0'!$A$2</f>
        <v>46112</v>
      </c>
      <c r="C4973" s="37" t="s">
        <v>1197</v>
      </c>
      <c r="D4973" s="195"/>
      <c r="E4973" s="23"/>
      <c r="F4973" s="14"/>
      <c r="G4973" s="22"/>
      <c r="H4973" s="656"/>
      <c r="I4973" s="656"/>
      <c r="J4973" s="656"/>
      <c r="K4973" s="25"/>
      <c r="L4973" s="25"/>
      <c r="M4973" s="25"/>
      <c r="N4973" s="25"/>
      <c r="O4973" s="25"/>
      <c r="P4973" s="25"/>
      <c r="Q4973" s="25"/>
      <c r="R4973" s="25"/>
      <c r="S4973" s="25"/>
      <c r="T4973" s="671"/>
      <c r="U4973" s="730" t="str">
        <f t="shared" si="80"/>
        <v/>
      </c>
    </row>
    <row r="4974" spans="1:21" x14ac:dyDescent="0.25">
      <c r="A4974" s="36" t="str">
        <f>'0'!$A$4</f>
        <v>………………..</v>
      </c>
      <c r="B4974" s="37">
        <f>'0'!$A$2</f>
        <v>46112</v>
      </c>
      <c r="C4974" s="37" t="s">
        <v>1197</v>
      </c>
      <c r="D4974" s="195"/>
      <c r="E4974" s="23"/>
      <c r="F4974" s="14"/>
      <c r="G4974" s="22"/>
      <c r="H4974" s="656"/>
      <c r="I4974" s="656"/>
      <c r="J4974" s="656"/>
      <c r="K4974" s="25"/>
      <c r="L4974" s="25"/>
      <c r="M4974" s="25"/>
      <c r="N4974" s="25"/>
      <c r="O4974" s="25"/>
      <c r="P4974" s="25"/>
      <c r="Q4974" s="25"/>
      <c r="R4974" s="25"/>
      <c r="S4974" s="25"/>
      <c r="T4974" s="671"/>
      <c r="U4974" s="730" t="str">
        <f t="shared" si="80"/>
        <v/>
      </c>
    </row>
    <row r="4975" spans="1:21" x14ac:dyDescent="0.25">
      <c r="A4975" s="36" t="str">
        <f>'0'!$A$4</f>
        <v>………………..</v>
      </c>
      <c r="B4975" s="37">
        <f>'0'!$A$2</f>
        <v>46112</v>
      </c>
      <c r="C4975" s="37" t="s">
        <v>1197</v>
      </c>
      <c r="D4975" s="195"/>
      <c r="E4975" s="23"/>
      <c r="F4975" s="14"/>
      <c r="G4975" s="22"/>
      <c r="H4975" s="656"/>
      <c r="I4975" s="656"/>
      <c r="J4975" s="656"/>
      <c r="K4975" s="25"/>
      <c r="L4975" s="25"/>
      <c r="M4975" s="25"/>
      <c r="N4975" s="25"/>
      <c r="O4975" s="25"/>
      <c r="P4975" s="25"/>
      <c r="Q4975" s="25"/>
      <c r="R4975" s="25"/>
      <c r="S4975" s="25"/>
      <c r="T4975" s="671"/>
      <c r="U4975" s="730" t="str">
        <f t="shared" si="80"/>
        <v/>
      </c>
    </row>
    <row r="4976" spans="1:21" x14ac:dyDescent="0.25">
      <c r="A4976" s="36" t="str">
        <f>'0'!$A$4</f>
        <v>………………..</v>
      </c>
      <c r="B4976" s="37">
        <f>'0'!$A$2</f>
        <v>46112</v>
      </c>
      <c r="C4976" s="37" t="s">
        <v>1197</v>
      </c>
      <c r="D4976" s="195"/>
      <c r="E4976" s="23"/>
      <c r="F4976" s="14"/>
      <c r="G4976" s="22"/>
      <c r="H4976" s="656"/>
      <c r="I4976" s="656"/>
      <c r="J4976" s="656"/>
      <c r="K4976" s="25"/>
      <c r="L4976" s="25"/>
      <c r="M4976" s="25"/>
      <c r="N4976" s="25"/>
      <c r="O4976" s="25"/>
      <c r="P4976" s="25"/>
      <c r="Q4976" s="25"/>
      <c r="R4976" s="25"/>
      <c r="S4976" s="25"/>
      <c r="T4976" s="671"/>
      <c r="U4976" s="730" t="str">
        <f t="shared" si="80"/>
        <v/>
      </c>
    </row>
    <row r="4977" spans="1:21" x14ac:dyDescent="0.25">
      <c r="A4977" s="36" t="str">
        <f>'0'!$A$4</f>
        <v>………………..</v>
      </c>
      <c r="B4977" s="37">
        <f>'0'!$A$2</f>
        <v>46112</v>
      </c>
      <c r="C4977" s="37" t="s">
        <v>1197</v>
      </c>
      <c r="D4977" s="195"/>
      <c r="E4977" s="23"/>
      <c r="F4977" s="14"/>
      <c r="G4977" s="22"/>
      <c r="H4977" s="656"/>
      <c r="I4977" s="656"/>
      <c r="J4977" s="656"/>
      <c r="K4977" s="25"/>
      <c r="L4977" s="25"/>
      <c r="M4977" s="25"/>
      <c r="N4977" s="25"/>
      <c r="O4977" s="25"/>
      <c r="P4977" s="25"/>
      <c r="Q4977" s="25"/>
      <c r="R4977" s="25"/>
      <c r="S4977" s="25"/>
      <c r="T4977" s="671"/>
      <c r="U4977" s="730" t="str">
        <f t="shared" si="80"/>
        <v/>
      </c>
    </row>
    <row r="4978" spans="1:21" x14ac:dyDescent="0.25">
      <c r="A4978" s="36" t="str">
        <f>'0'!$A$4</f>
        <v>………………..</v>
      </c>
      <c r="B4978" s="37">
        <f>'0'!$A$2</f>
        <v>46112</v>
      </c>
      <c r="C4978" s="37" t="s">
        <v>1197</v>
      </c>
      <c r="D4978" s="195"/>
      <c r="E4978" s="23"/>
      <c r="F4978" s="14"/>
      <c r="G4978" s="22"/>
      <c r="H4978" s="656"/>
      <c r="I4978" s="656"/>
      <c r="J4978" s="656"/>
      <c r="K4978" s="25"/>
      <c r="L4978" s="25"/>
      <c r="M4978" s="25"/>
      <c r="N4978" s="25"/>
      <c r="O4978" s="25"/>
      <c r="P4978" s="25"/>
      <c r="Q4978" s="25"/>
      <c r="R4978" s="25"/>
      <c r="S4978" s="25"/>
      <c r="T4978" s="671"/>
      <c r="U4978" s="730" t="str">
        <f t="shared" si="80"/>
        <v/>
      </c>
    </row>
    <row r="4979" spans="1:21" x14ac:dyDescent="0.25">
      <c r="A4979" s="36" t="str">
        <f>'0'!$A$4</f>
        <v>………………..</v>
      </c>
      <c r="B4979" s="37">
        <f>'0'!$A$2</f>
        <v>46112</v>
      </c>
      <c r="C4979" s="37" t="s">
        <v>1197</v>
      </c>
      <c r="D4979" s="195"/>
      <c r="E4979" s="23"/>
      <c r="F4979" s="14"/>
      <c r="G4979" s="22"/>
      <c r="H4979" s="656"/>
      <c r="I4979" s="656"/>
      <c r="J4979" s="656"/>
      <c r="K4979" s="25"/>
      <c r="L4979" s="25"/>
      <c r="M4979" s="25"/>
      <c r="N4979" s="25"/>
      <c r="O4979" s="25"/>
      <c r="P4979" s="25"/>
      <c r="Q4979" s="25"/>
      <c r="R4979" s="25"/>
      <c r="S4979" s="25"/>
      <c r="T4979" s="671"/>
      <c r="U4979" s="730" t="str">
        <f t="shared" si="80"/>
        <v/>
      </c>
    </row>
    <row r="4980" spans="1:21" x14ac:dyDescent="0.25">
      <c r="A4980" s="36" t="str">
        <f>'0'!$A$4</f>
        <v>………………..</v>
      </c>
      <c r="B4980" s="37">
        <f>'0'!$A$2</f>
        <v>46112</v>
      </c>
      <c r="C4980" s="37" t="s">
        <v>1197</v>
      </c>
      <c r="D4980" s="195"/>
      <c r="E4980" s="23"/>
      <c r="F4980" s="14"/>
      <c r="G4980" s="22"/>
      <c r="H4980" s="656"/>
      <c r="I4980" s="656"/>
      <c r="J4980" s="656"/>
      <c r="K4980" s="25"/>
      <c r="L4980" s="25"/>
      <c r="M4980" s="25"/>
      <c r="N4980" s="25"/>
      <c r="O4980" s="25"/>
      <c r="P4980" s="25"/>
      <c r="Q4980" s="25"/>
      <c r="R4980" s="25"/>
      <c r="S4980" s="25"/>
      <c r="T4980" s="671"/>
      <c r="U4980" s="730" t="str">
        <f t="shared" si="80"/>
        <v/>
      </c>
    </row>
    <row r="4981" spans="1:21" x14ac:dyDescent="0.25">
      <c r="A4981" s="36" t="str">
        <f>'0'!$A$4</f>
        <v>………………..</v>
      </c>
      <c r="B4981" s="37">
        <f>'0'!$A$2</f>
        <v>46112</v>
      </c>
      <c r="C4981" s="37" t="s">
        <v>1197</v>
      </c>
      <c r="D4981" s="195"/>
      <c r="E4981" s="23"/>
      <c r="F4981" s="14"/>
      <c r="G4981" s="22"/>
      <c r="H4981" s="656"/>
      <c r="I4981" s="656"/>
      <c r="J4981" s="656"/>
      <c r="K4981" s="25"/>
      <c r="L4981" s="25"/>
      <c r="M4981" s="25"/>
      <c r="N4981" s="25"/>
      <c r="O4981" s="25"/>
      <c r="P4981" s="25"/>
      <c r="Q4981" s="25"/>
      <c r="R4981" s="25"/>
      <c r="S4981" s="25"/>
      <c r="T4981" s="671"/>
      <c r="U4981" s="730" t="str">
        <f t="shared" si="80"/>
        <v/>
      </c>
    </row>
    <row r="4982" spans="1:21" x14ac:dyDescent="0.25">
      <c r="A4982" s="36" t="str">
        <f>'0'!$A$4</f>
        <v>………………..</v>
      </c>
      <c r="B4982" s="37">
        <f>'0'!$A$2</f>
        <v>46112</v>
      </c>
      <c r="C4982" s="37" t="s">
        <v>1197</v>
      </c>
      <c r="D4982" s="195"/>
      <c r="E4982" s="23"/>
      <c r="F4982" s="14"/>
      <c r="G4982" s="22"/>
      <c r="H4982" s="656"/>
      <c r="I4982" s="656"/>
      <c r="J4982" s="656"/>
      <c r="K4982" s="25"/>
      <c r="L4982" s="25"/>
      <c r="M4982" s="25"/>
      <c r="N4982" s="25"/>
      <c r="O4982" s="25"/>
      <c r="P4982" s="25"/>
      <c r="Q4982" s="25"/>
      <c r="R4982" s="25"/>
      <c r="S4982" s="25"/>
      <c r="T4982" s="671"/>
      <c r="U4982" s="730" t="str">
        <f t="shared" si="80"/>
        <v/>
      </c>
    </row>
    <row r="4983" spans="1:21" x14ac:dyDescent="0.25">
      <c r="A4983" s="36" t="str">
        <f>'0'!$A$4</f>
        <v>………………..</v>
      </c>
      <c r="B4983" s="37">
        <f>'0'!$A$2</f>
        <v>46112</v>
      </c>
      <c r="C4983" s="37" t="s">
        <v>1197</v>
      </c>
      <c r="D4983" s="195"/>
      <c r="E4983" s="23"/>
      <c r="F4983" s="14"/>
      <c r="G4983" s="22"/>
      <c r="H4983" s="656"/>
      <c r="I4983" s="656"/>
      <c r="J4983" s="656"/>
      <c r="K4983" s="25"/>
      <c r="L4983" s="25"/>
      <c r="M4983" s="25"/>
      <c r="N4983" s="25"/>
      <c r="O4983" s="25"/>
      <c r="P4983" s="25"/>
      <c r="Q4983" s="25"/>
      <c r="R4983" s="25"/>
      <c r="S4983" s="25"/>
      <c r="T4983" s="671"/>
      <c r="U4983" s="730" t="str">
        <f t="shared" si="80"/>
        <v/>
      </c>
    </row>
    <row r="4984" spans="1:21" x14ac:dyDescent="0.25">
      <c r="A4984" s="36" t="str">
        <f>'0'!$A$4</f>
        <v>………………..</v>
      </c>
      <c r="B4984" s="37">
        <f>'0'!$A$2</f>
        <v>46112</v>
      </c>
      <c r="C4984" s="37" t="s">
        <v>1197</v>
      </c>
      <c r="D4984" s="195"/>
      <c r="E4984" s="23"/>
      <c r="F4984" s="14"/>
      <c r="G4984" s="22"/>
      <c r="H4984" s="656"/>
      <c r="I4984" s="656"/>
      <c r="J4984" s="656"/>
      <c r="K4984" s="25"/>
      <c r="L4984" s="25"/>
      <c r="M4984" s="25"/>
      <c r="N4984" s="25"/>
      <c r="O4984" s="25"/>
      <c r="P4984" s="25"/>
      <c r="Q4984" s="25"/>
      <c r="R4984" s="25"/>
      <c r="S4984" s="25"/>
      <c r="T4984" s="671"/>
      <c r="U4984" s="730" t="str">
        <f t="shared" si="80"/>
        <v/>
      </c>
    </row>
    <row r="4985" spans="1:21" x14ac:dyDescent="0.25">
      <c r="A4985" s="36" t="str">
        <f>'0'!$A$4</f>
        <v>………………..</v>
      </c>
      <c r="B4985" s="37">
        <f>'0'!$A$2</f>
        <v>46112</v>
      </c>
      <c r="C4985" s="37" t="s">
        <v>1197</v>
      </c>
      <c r="D4985" s="195"/>
      <c r="E4985" s="23"/>
      <c r="F4985" s="14"/>
      <c r="G4985" s="22"/>
      <c r="H4985" s="656"/>
      <c r="I4985" s="656"/>
      <c r="J4985" s="656"/>
      <c r="K4985" s="25"/>
      <c r="L4985" s="25"/>
      <c r="M4985" s="25"/>
      <c r="N4985" s="25"/>
      <c r="O4985" s="25"/>
      <c r="P4985" s="25"/>
      <c r="Q4985" s="25"/>
      <c r="R4985" s="25"/>
      <c r="S4985" s="25"/>
      <c r="T4985" s="671"/>
      <c r="U4985" s="730" t="str">
        <f t="shared" si="80"/>
        <v/>
      </c>
    </row>
    <row r="4986" spans="1:21" x14ac:dyDescent="0.25">
      <c r="A4986" s="36" t="str">
        <f>'0'!$A$4</f>
        <v>………………..</v>
      </c>
      <c r="B4986" s="37">
        <f>'0'!$A$2</f>
        <v>46112</v>
      </c>
      <c r="C4986" s="37" t="s">
        <v>1197</v>
      </c>
      <c r="D4986" s="195"/>
      <c r="E4986" s="23"/>
      <c r="F4986" s="14"/>
      <c r="G4986" s="22"/>
      <c r="H4986" s="656"/>
      <c r="I4986" s="656"/>
      <c r="J4986" s="656"/>
      <c r="K4986" s="25"/>
      <c r="L4986" s="25"/>
      <c r="M4986" s="25"/>
      <c r="N4986" s="25"/>
      <c r="O4986" s="25"/>
      <c r="P4986" s="25"/>
      <c r="Q4986" s="25"/>
      <c r="R4986" s="25"/>
      <c r="S4986" s="25"/>
      <c r="T4986" s="671"/>
      <c r="U4986" s="730" t="str">
        <f t="shared" si="80"/>
        <v/>
      </c>
    </row>
    <row r="4987" spans="1:21" x14ac:dyDescent="0.25">
      <c r="A4987" s="36" t="str">
        <f>'0'!$A$4</f>
        <v>………………..</v>
      </c>
      <c r="B4987" s="37">
        <f>'0'!$A$2</f>
        <v>46112</v>
      </c>
      <c r="C4987" s="37" t="s">
        <v>1197</v>
      </c>
      <c r="D4987" s="195"/>
      <c r="E4987" s="23"/>
      <c r="F4987" s="14"/>
      <c r="G4987" s="22"/>
      <c r="H4987" s="656"/>
      <c r="I4987" s="656"/>
      <c r="J4987" s="656"/>
      <c r="K4987" s="25"/>
      <c r="L4987" s="25"/>
      <c r="M4987" s="25"/>
      <c r="N4987" s="25"/>
      <c r="O4987" s="25"/>
      <c r="P4987" s="25"/>
      <c r="Q4987" s="25"/>
      <c r="R4987" s="25"/>
      <c r="S4987" s="25"/>
      <c r="T4987" s="671"/>
      <c r="U4987" s="730" t="str">
        <f t="shared" si="80"/>
        <v/>
      </c>
    </row>
    <row r="4988" spans="1:21" x14ac:dyDescent="0.25">
      <c r="A4988" s="36" t="str">
        <f>'0'!$A$4</f>
        <v>………………..</v>
      </c>
      <c r="B4988" s="37">
        <f>'0'!$A$2</f>
        <v>46112</v>
      </c>
      <c r="C4988" s="37" t="s">
        <v>1197</v>
      </c>
      <c r="D4988" s="195"/>
      <c r="E4988" s="23"/>
      <c r="F4988" s="14"/>
      <c r="G4988" s="22"/>
      <c r="H4988" s="656"/>
      <c r="I4988" s="656"/>
      <c r="J4988" s="656"/>
      <c r="K4988" s="25"/>
      <c r="L4988" s="25"/>
      <c r="M4988" s="25"/>
      <c r="N4988" s="25"/>
      <c r="O4988" s="25"/>
      <c r="P4988" s="25"/>
      <c r="Q4988" s="25"/>
      <c r="R4988" s="25"/>
      <c r="S4988" s="25"/>
      <c r="T4988" s="671"/>
      <c r="U4988" s="730" t="str">
        <f t="shared" si="80"/>
        <v/>
      </c>
    </row>
    <row r="4989" spans="1:21" x14ac:dyDescent="0.25">
      <c r="A4989" s="36" t="str">
        <f>'0'!$A$4</f>
        <v>………………..</v>
      </c>
      <c r="B4989" s="37">
        <f>'0'!$A$2</f>
        <v>46112</v>
      </c>
      <c r="C4989" s="37" t="s">
        <v>1197</v>
      </c>
      <c r="D4989" s="195"/>
      <c r="E4989" s="23"/>
      <c r="F4989" s="14"/>
      <c r="G4989" s="22"/>
      <c r="H4989" s="656"/>
      <c r="I4989" s="656"/>
      <c r="J4989" s="656"/>
      <c r="K4989" s="25"/>
      <c r="L4989" s="25"/>
      <c r="M4989" s="25"/>
      <c r="N4989" s="25"/>
      <c r="O4989" s="25"/>
      <c r="P4989" s="25"/>
      <c r="Q4989" s="25"/>
      <c r="R4989" s="25"/>
      <c r="S4989" s="25"/>
      <c r="T4989" s="671"/>
      <c r="U4989" s="730" t="str">
        <f t="shared" si="80"/>
        <v/>
      </c>
    </row>
    <row r="4990" spans="1:21" x14ac:dyDescent="0.25">
      <c r="A4990" s="36" t="str">
        <f>'0'!$A$4</f>
        <v>………………..</v>
      </c>
      <c r="B4990" s="37">
        <f>'0'!$A$2</f>
        <v>46112</v>
      </c>
      <c r="C4990" s="37" t="s">
        <v>1197</v>
      </c>
      <c r="D4990" s="195"/>
      <c r="E4990" s="23"/>
      <c r="F4990" s="14"/>
      <c r="G4990" s="22"/>
      <c r="H4990" s="656"/>
      <c r="I4990" s="656"/>
      <c r="J4990" s="656"/>
      <c r="K4990" s="25"/>
      <c r="L4990" s="25"/>
      <c r="M4990" s="25"/>
      <c r="N4990" s="25"/>
      <c r="O4990" s="25"/>
      <c r="P4990" s="25"/>
      <c r="Q4990" s="25"/>
      <c r="R4990" s="25"/>
      <c r="S4990" s="25"/>
      <c r="T4990" s="671"/>
      <c r="U4990" s="730" t="str">
        <f t="shared" si="80"/>
        <v/>
      </c>
    </row>
    <row r="4991" spans="1:21" x14ac:dyDescent="0.25">
      <c r="A4991" s="36" t="str">
        <f>'0'!$A$4</f>
        <v>………………..</v>
      </c>
      <c r="B4991" s="37">
        <f>'0'!$A$2</f>
        <v>46112</v>
      </c>
      <c r="C4991" s="37" t="s">
        <v>1197</v>
      </c>
      <c r="D4991" s="195"/>
      <c r="E4991" s="23"/>
      <c r="F4991" s="14"/>
      <c r="G4991" s="22"/>
      <c r="H4991" s="656"/>
      <c r="I4991" s="656"/>
      <c r="J4991" s="656"/>
      <c r="K4991" s="25"/>
      <c r="L4991" s="25"/>
      <c r="M4991" s="25"/>
      <c r="N4991" s="25"/>
      <c r="O4991" s="25"/>
      <c r="P4991" s="25"/>
      <c r="Q4991" s="25"/>
      <c r="R4991" s="25"/>
      <c r="S4991" s="25"/>
      <c r="T4991" s="671"/>
      <c r="U4991" s="730" t="str">
        <f t="shared" si="80"/>
        <v/>
      </c>
    </row>
    <row r="4992" spans="1:21" x14ac:dyDescent="0.25">
      <c r="A4992" s="36" t="str">
        <f>'0'!$A$4</f>
        <v>………………..</v>
      </c>
      <c r="B4992" s="37">
        <f>'0'!$A$2</f>
        <v>46112</v>
      </c>
      <c r="C4992" s="37" t="s">
        <v>1197</v>
      </c>
      <c r="D4992" s="195"/>
      <c r="E4992" s="23"/>
      <c r="F4992" s="14"/>
      <c r="G4992" s="22"/>
      <c r="H4992" s="656"/>
      <c r="I4992" s="656"/>
      <c r="J4992" s="656"/>
      <c r="K4992" s="25"/>
      <c r="L4992" s="25"/>
      <c r="M4992" s="25"/>
      <c r="N4992" s="25"/>
      <c r="O4992" s="25"/>
      <c r="P4992" s="25"/>
      <c r="Q4992" s="25"/>
      <c r="R4992" s="25"/>
      <c r="S4992" s="25"/>
      <c r="T4992" s="671"/>
      <c r="U4992" s="730" t="str">
        <f t="shared" si="80"/>
        <v/>
      </c>
    </row>
    <row r="4993" spans="1:21" x14ac:dyDescent="0.25">
      <c r="A4993" s="36" t="str">
        <f>'0'!$A$4</f>
        <v>………………..</v>
      </c>
      <c r="B4993" s="37">
        <f>'0'!$A$2</f>
        <v>46112</v>
      </c>
      <c r="C4993" s="37" t="s">
        <v>1197</v>
      </c>
      <c r="D4993" s="195"/>
      <c r="E4993" s="23"/>
      <c r="F4993" s="14"/>
      <c r="G4993" s="22"/>
      <c r="H4993" s="656"/>
      <c r="I4993" s="656"/>
      <c r="J4993" s="656"/>
      <c r="K4993" s="25"/>
      <c r="L4993" s="25"/>
      <c r="M4993" s="25"/>
      <c r="N4993" s="25"/>
      <c r="O4993" s="25"/>
      <c r="P4993" s="25"/>
      <c r="Q4993" s="25"/>
      <c r="R4993" s="25"/>
      <c r="S4993" s="25"/>
      <c r="T4993" s="671"/>
      <c r="U4993" s="730" t="str">
        <f t="shared" si="80"/>
        <v/>
      </c>
    </row>
    <row r="4994" spans="1:21" x14ac:dyDescent="0.25">
      <c r="A4994" s="36" t="str">
        <f>'0'!$A$4</f>
        <v>………………..</v>
      </c>
      <c r="B4994" s="37">
        <f>'0'!$A$2</f>
        <v>46112</v>
      </c>
      <c r="C4994" s="37" t="s">
        <v>1197</v>
      </c>
      <c r="D4994" s="195"/>
      <c r="E4994" s="23"/>
      <c r="F4994" s="14"/>
      <c r="G4994" s="22"/>
      <c r="H4994" s="656"/>
      <c r="I4994" s="656"/>
      <c r="J4994" s="656"/>
      <c r="K4994" s="25"/>
      <c r="L4994" s="25"/>
      <c r="M4994" s="25"/>
      <c r="N4994" s="25"/>
      <c r="O4994" s="25"/>
      <c r="P4994" s="25"/>
      <c r="Q4994" s="25"/>
      <c r="R4994" s="25"/>
      <c r="S4994" s="25"/>
      <c r="T4994" s="671"/>
      <c r="U4994" s="730" t="str">
        <f t="shared" si="80"/>
        <v/>
      </c>
    </row>
    <row r="4995" spans="1:21" x14ac:dyDescent="0.25">
      <c r="A4995" s="36" t="str">
        <f>'0'!$A$4</f>
        <v>………………..</v>
      </c>
      <c r="B4995" s="37">
        <f>'0'!$A$2</f>
        <v>46112</v>
      </c>
      <c r="C4995" s="37" t="s">
        <v>1197</v>
      </c>
      <c r="D4995" s="195"/>
      <c r="E4995" s="23"/>
      <c r="F4995" s="14"/>
      <c r="G4995" s="22"/>
      <c r="H4995" s="656"/>
      <c r="I4995" s="656"/>
      <c r="J4995" s="656"/>
      <c r="K4995" s="25"/>
      <c r="L4995" s="25"/>
      <c r="M4995" s="25"/>
      <c r="N4995" s="25"/>
      <c r="O4995" s="25"/>
      <c r="P4995" s="25"/>
      <c r="Q4995" s="25"/>
      <c r="R4995" s="25"/>
      <c r="S4995" s="25"/>
      <c r="T4995" s="671"/>
      <c r="U4995" s="730" t="str">
        <f t="shared" si="80"/>
        <v/>
      </c>
    </row>
    <row r="4996" spans="1:21" x14ac:dyDescent="0.25">
      <c r="A4996" s="36" t="str">
        <f>'0'!$A$4</f>
        <v>………………..</v>
      </c>
      <c r="B4996" s="37">
        <f>'0'!$A$2</f>
        <v>46112</v>
      </c>
      <c r="C4996" s="37" t="s">
        <v>1197</v>
      </c>
      <c r="D4996" s="195"/>
      <c r="E4996" s="23"/>
      <c r="F4996" s="14"/>
      <c r="G4996" s="22"/>
      <c r="H4996" s="656"/>
      <c r="I4996" s="656"/>
      <c r="J4996" s="656"/>
      <c r="K4996" s="25"/>
      <c r="L4996" s="25"/>
      <c r="M4996" s="25"/>
      <c r="N4996" s="25"/>
      <c r="O4996" s="25"/>
      <c r="P4996" s="25"/>
      <c r="Q4996" s="25"/>
      <c r="R4996" s="25"/>
      <c r="S4996" s="25"/>
      <c r="T4996" s="671"/>
      <c r="U4996" s="730" t="str">
        <f t="shared" si="80"/>
        <v/>
      </c>
    </row>
    <row r="4997" spans="1:21" x14ac:dyDescent="0.25">
      <c r="A4997" s="36" t="str">
        <f>'0'!$A$4</f>
        <v>………………..</v>
      </c>
      <c r="B4997" s="37">
        <f>'0'!$A$2</f>
        <v>46112</v>
      </c>
      <c r="C4997" s="37" t="s">
        <v>1197</v>
      </c>
      <c r="D4997" s="195"/>
      <c r="E4997" s="23"/>
      <c r="F4997" s="14"/>
      <c r="G4997" s="22"/>
      <c r="H4997" s="656"/>
      <c r="I4997" s="656"/>
      <c r="J4997" s="656"/>
      <c r="K4997" s="25"/>
      <c r="L4997" s="25"/>
      <c r="M4997" s="25"/>
      <c r="N4997" s="25"/>
      <c r="O4997" s="25"/>
      <c r="P4997" s="25"/>
      <c r="Q4997" s="25"/>
      <c r="R4997" s="25"/>
      <c r="S4997" s="25"/>
      <c r="T4997" s="671"/>
      <c r="U4997" s="730" t="str">
        <f t="shared" si="80"/>
        <v/>
      </c>
    </row>
    <row r="4998" spans="1:21" x14ac:dyDescent="0.25">
      <c r="A4998" s="36" t="str">
        <f>'0'!$A$4</f>
        <v>………………..</v>
      </c>
      <c r="B4998" s="37">
        <f>'0'!$A$2</f>
        <v>46112</v>
      </c>
      <c r="C4998" s="37" t="s">
        <v>1197</v>
      </c>
      <c r="D4998" s="195"/>
      <c r="E4998" s="23"/>
      <c r="F4998" s="14"/>
      <c r="G4998" s="22"/>
      <c r="H4998" s="656"/>
      <c r="I4998" s="656"/>
      <c r="J4998" s="656"/>
      <c r="K4998" s="25"/>
      <c r="L4998" s="25"/>
      <c r="M4998" s="25"/>
      <c r="N4998" s="25"/>
      <c r="O4998" s="25"/>
      <c r="P4998" s="25"/>
      <c r="Q4998" s="25"/>
      <c r="R4998" s="25"/>
      <c r="S4998" s="25"/>
      <c r="T4998" s="671"/>
      <c r="U4998" s="730" t="str">
        <f t="shared" si="80"/>
        <v/>
      </c>
    </row>
    <row r="4999" spans="1:21" x14ac:dyDescent="0.25">
      <c r="A4999" s="36" t="str">
        <f>'0'!$A$4</f>
        <v>………………..</v>
      </c>
      <c r="B4999" s="37">
        <f>'0'!$A$2</f>
        <v>46112</v>
      </c>
      <c r="C4999" s="37" t="s">
        <v>1197</v>
      </c>
      <c r="D4999" s="195"/>
      <c r="E4999" s="23"/>
      <c r="F4999" s="14"/>
      <c r="G4999" s="22"/>
      <c r="H4999" s="656"/>
      <c r="I4999" s="656"/>
      <c r="J4999" s="656"/>
      <c r="K4999" s="25"/>
      <c r="L4999" s="25"/>
      <c r="M4999" s="25"/>
      <c r="N4999" s="25"/>
      <c r="O4999" s="25"/>
      <c r="P4999" s="25"/>
      <c r="Q4999" s="25"/>
      <c r="R4999" s="25"/>
      <c r="S4999" s="25"/>
      <c r="T4999" s="671"/>
      <c r="U4999" s="730" t="str">
        <f t="shared" si="80"/>
        <v/>
      </c>
    </row>
    <row r="5000" spans="1:21" x14ac:dyDescent="0.25">
      <c r="A5000" s="36" t="str">
        <f>'0'!$A$4</f>
        <v>………………..</v>
      </c>
      <c r="B5000" s="37">
        <f>'0'!$A$2</f>
        <v>46112</v>
      </c>
      <c r="C5000" s="37" t="s">
        <v>1197</v>
      </c>
      <c r="D5000" s="195"/>
      <c r="E5000" s="23"/>
      <c r="F5000" s="14"/>
      <c r="G5000" s="22"/>
      <c r="H5000" s="656"/>
      <c r="I5000" s="656"/>
      <c r="J5000" s="656"/>
      <c r="K5000" s="25"/>
      <c r="L5000" s="25"/>
      <c r="M5000" s="25"/>
      <c r="N5000" s="25"/>
      <c r="O5000" s="25"/>
      <c r="P5000" s="25"/>
      <c r="Q5000" s="25"/>
      <c r="R5000" s="25"/>
      <c r="S5000" s="25"/>
      <c r="T5000" s="671"/>
      <c r="U5000" s="730" t="str">
        <f t="shared" si="80"/>
        <v/>
      </c>
    </row>
    <row r="5001" spans="1:21" x14ac:dyDescent="0.25">
      <c r="A5001" s="36" t="str">
        <f>'0'!$A$4</f>
        <v>………………..</v>
      </c>
      <c r="B5001" s="37">
        <f>'0'!$A$2</f>
        <v>46112</v>
      </c>
      <c r="C5001" s="37" t="s">
        <v>1197</v>
      </c>
      <c r="D5001" s="195"/>
      <c r="E5001" s="23"/>
      <c r="F5001" s="14"/>
      <c r="G5001" s="22"/>
      <c r="H5001" s="656"/>
      <c r="I5001" s="656"/>
      <c r="J5001" s="656"/>
      <c r="K5001" s="25"/>
      <c r="L5001" s="25"/>
      <c r="M5001" s="25"/>
      <c r="N5001" s="25"/>
      <c r="O5001" s="25"/>
      <c r="P5001" s="25"/>
      <c r="Q5001" s="25"/>
      <c r="R5001" s="25"/>
      <c r="S5001" s="25"/>
      <c r="T5001" s="671"/>
      <c r="U5001" s="730" t="str">
        <f t="shared" si="80"/>
        <v/>
      </c>
    </row>
    <row r="5002" spans="1:21" x14ac:dyDescent="0.25">
      <c r="A5002" s="36" t="str">
        <f>'0'!$A$4</f>
        <v>………………..</v>
      </c>
      <c r="B5002" s="37">
        <f>'0'!$A$2</f>
        <v>46112</v>
      </c>
      <c r="C5002" s="37" t="s">
        <v>1197</v>
      </c>
      <c r="D5002" s="195"/>
      <c r="E5002" s="23"/>
      <c r="F5002" s="14"/>
      <c r="G5002" s="22"/>
      <c r="H5002" s="656"/>
      <c r="I5002" s="656"/>
      <c r="J5002" s="656"/>
      <c r="K5002" s="25"/>
      <c r="L5002" s="25"/>
      <c r="M5002" s="25"/>
      <c r="N5002" s="25"/>
      <c r="O5002" s="25"/>
      <c r="P5002" s="25"/>
      <c r="Q5002" s="25"/>
      <c r="R5002" s="25"/>
      <c r="S5002" s="25"/>
      <c r="T5002" s="671"/>
      <c r="U5002" s="730" t="str">
        <f t="shared" si="80"/>
        <v/>
      </c>
    </row>
    <row r="5003" spans="1:21" x14ac:dyDescent="0.25">
      <c r="A5003" s="36" t="str">
        <f>'0'!$A$4</f>
        <v>………………..</v>
      </c>
      <c r="B5003" s="37">
        <f>'0'!$A$2</f>
        <v>46112</v>
      </c>
      <c r="C5003" s="37" t="s">
        <v>1197</v>
      </c>
      <c r="D5003" s="195"/>
      <c r="E5003" s="23"/>
      <c r="F5003" s="14"/>
      <c r="G5003" s="22"/>
      <c r="H5003" s="656"/>
      <c r="I5003" s="656"/>
      <c r="J5003" s="656"/>
      <c r="K5003" s="25"/>
      <c r="L5003" s="25"/>
      <c r="M5003" s="25"/>
      <c r="N5003" s="25"/>
      <c r="O5003" s="25"/>
      <c r="P5003" s="25"/>
      <c r="Q5003" s="25"/>
      <c r="R5003" s="25"/>
      <c r="S5003" s="25"/>
      <c r="T5003" s="671"/>
      <c r="U5003" s="730" t="str">
        <f t="shared" ref="U5003:U5004" si="81">IF(COUNTBLANK(D5003:S5003)=16,"",IF(D5003="999999999","",IF(ISNUMBER(VALUE(D5003)),IF(LEN(D5003)&lt;&gt;9,"Въведеното ЕИК е твърде късо или твърде дълго",IF(OR(MOD(MID(D5003,1,1)*1+MID(D5003,2,1)*2+MID(D5003,3,1)*3+MID(D5003,4,1)*4+MID(D5003,5,1)*5+MID(D5003,6,1)*6+MID(D5003,7,1)*7+MID(D5003,8,1)*8,11)-MID(D5003,9,1)=0,AND(MOD(MID(D5003,1,1)*3+MID(D5003,2,1)*4+MID(D5003,3,1)*5+MID(D5003,4,1)*6+MID(D5003,5,1)*7+MID(D5003,6,1)*8+MID(D5003,7,1)*9+MID(D5003,8,1)*10,11)=10,MID(D5003,9,1)*1=0),MOD(MID(D5003,1,1)*3+MID(D5003,2,1)*4+MID(D5003,3,1)*5+MID(D5003,4,1)*6+MID(D5003,5,1)*7+MID(D5003,6,1)*8+MID(D5003,7,1)*9+MID(D5003,8,1)*10,11)-MID(D5003,9,1)=0),"","Въведеното ЕИК е невалидно")),"Въведеното ЕИК съдържа непозволени символи")))</f>
        <v/>
      </c>
    </row>
    <row r="5004" spans="1:21" x14ac:dyDescent="0.25">
      <c r="A5004" s="36" t="str">
        <f>'0'!$A$4</f>
        <v>………………..</v>
      </c>
      <c r="B5004" s="37">
        <f>'0'!$A$2</f>
        <v>46112</v>
      </c>
      <c r="C5004" s="37" t="s">
        <v>1197</v>
      </c>
      <c r="D5004" s="672"/>
      <c r="E5004" s="555"/>
      <c r="F5004" s="673"/>
      <c r="G5004" s="554"/>
      <c r="H5004" s="674"/>
      <c r="I5004" s="674"/>
      <c r="J5004" s="674"/>
      <c r="K5004" s="557"/>
      <c r="L5004" s="557"/>
      <c r="M5004" s="557"/>
      <c r="N5004" s="557"/>
      <c r="O5004" s="557"/>
      <c r="P5004" s="557"/>
      <c r="Q5004" s="557"/>
      <c r="R5004" s="557"/>
      <c r="S5004" s="557"/>
      <c r="T5004" s="675"/>
      <c r="U5004" s="730" t="str">
        <f t="shared" si="81"/>
        <v/>
      </c>
    </row>
  </sheetData>
  <sheetProtection algorithmName="SHA-512" hashValue="uLblLWrVCFWs7j2/35EZAxmWqHnTMeDLaWnIlfDEdnGzkle/ieTIRqXxHg6yyEvcYi7rG0vcdxNUg2wfouZmzg==" saltValue="b9vENiXcXklMw4zT7QRGWQ==" spinCount="100000" sheet="1" autoFilter="0"/>
  <mergeCells count="2">
    <mergeCell ref="V1:V5"/>
    <mergeCell ref="D1:T1"/>
  </mergeCells>
  <dataValidations count="2">
    <dataValidation type="list" allowBlank="1" showInputMessage="1" showErrorMessage="1" sqref="F10:F5004">
      <formula1>energy</formula1>
    </dataValidation>
    <dataValidation type="date" operator="greaterThan" allowBlank="1" showInputMessage="1" showErrorMessage="1" sqref="H10:J5004">
      <formula1>44000</formula1>
    </dataValidation>
  </dataValidations>
  <pageMargins left="0" right="0" top="0" bottom="0" header="0" footer="0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P126"/>
  <sheetViews>
    <sheetView showGridLines="0" zoomScaleNormal="100" zoomScaleSheetLayoutView="115" workbookViewId="0">
      <pane xSplit="3" ySplit="1" topLeftCell="D2" activePane="bottomRight" state="frozen"/>
      <selection activeCell="C1" sqref="A1:C1048576"/>
      <selection pane="topRight" activeCell="C1" sqref="A1:C1048576"/>
      <selection pane="bottomLeft" activeCell="C1" sqref="A1:C1048576"/>
      <selection pane="bottomRight" activeCell="I7" sqref="I7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6" width="3.7109375" style="76" customWidth="1"/>
    <col min="7" max="7" width="71.42578125" style="48" customWidth="1"/>
    <col min="8" max="8" width="8.28515625" style="48" customWidth="1"/>
    <col min="9" max="9" width="15.7109375" style="193" customWidth="1"/>
    <col min="10" max="10" width="15.42578125" style="193" customWidth="1"/>
    <col min="11" max="11" width="7.42578125" style="209" customWidth="1"/>
    <col min="12" max="12" width="144.42578125" style="68" customWidth="1"/>
    <col min="13" max="13" width="9.140625" style="36"/>
    <col min="14" max="14" width="26" style="36" customWidth="1"/>
    <col min="15" max="16384" width="9.140625" style="36"/>
  </cols>
  <sheetData>
    <row r="1" spans="1:12" s="467" customFormat="1" ht="33.75" customHeight="1" x14ac:dyDescent="0.25">
      <c r="A1" s="68" t="str">
        <f>'0'!$A$4</f>
        <v>………………..</v>
      </c>
      <c r="B1" s="341">
        <f>'0'!$A$2</f>
        <v>46112</v>
      </c>
      <c r="C1" s="68"/>
      <c r="D1" s="773" t="str">
        <f>"Т01 ОТЧЕТ ЗА ВСЕОБХВАТНИЯ ДОХОД НА "&amp;'0'!A6&amp;" ОТ "&amp;TEXT(DATE(YEAR(B1),1,1),"DD-MM-YYYY")&amp;" ДО "&amp;TEXT(B1,"DD-MM-YYYY")</f>
        <v>Т01 ОТЧЕТ ЗА ВСЕОБХВАТНИЯ ДОХОД НА ЛЕЧЕБНО ЗАВЕДЕНИЕ ОТ 01-01-2026 ДО 31-03-2026</v>
      </c>
      <c r="E1" s="774"/>
      <c r="F1" s="774"/>
      <c r="G1" s="774"/>
      <c r="H1" s="615" t="s">
        <v>673</v>
      </c>
      <c r="I1" s="616" t="s">
        <v>1296</v>
      </c>
      <c r="J1" s="617" t="s">
        <v>1297</v>
      </c>
      <c r="K1" s="696">
        <f>COUNTBLANK(I6:J126)</f>
        <v>0</v>
      </c>
      <c r="L1" s="339" t="s">
        <v>750</v>
      </c>
    </row>
    <row r="2" spans="1:12" ht="5.25" customHeight="1" x14ac:dyDescent="0.2">
      <c r="B2" s="474"/>
      <c r="D2" s="618"/>
      <c r="E2" s="619"/>
      <c r="F2" s="619"/>
      <c r="G2" s="619"/>
      <c r="H2" s="620"/>
      <c r="I2" s="621"/>
      <c r="J2" s="622"/>
      <c r="K2" s="473"/>
      <c r="L2" s="187"/>
    </row>
    <row r="3" spans="1:12" ht="5.25" customHeight="1" x14ac:dyDescent="0.2">
      <c r="B3" s="474"/>
      <c r="D3" s="618"/>
      <c r="E3" s="619"/>
      <c r="F3" s="619"/>
      <c r="G3" s="619"/>
      <c r="H3" s="620"/>
      <c r="I3" s="621"/>
      <c r="J3" s="622"/>
      <c r="K3" s="473"/>
      <c r="L3" s="686"/>
    </row>
    <row r="4" spans="1:12" ht="14.25" customHeight="1" x14ac:dyDescent="0.2">
      <c r="A4" s="453" t="str">
        <f>'0'!$A$4</f>
        <v>………………..</v>
      </c>
      <c r="B4" s="474">
        <f>'0'!$A$2</f>
        <v>46112</v>
      </c>
      <c r="C4" s="453" t="s">
        <v>1190</v>
      </c>
      <c r="D4" s="623" t="s">
        <v>634</v>
      </c>
      <c r="E4" s="624" t="s">
        <v>634</v>
      </c>
      <c r="F4" s="624" t="s">
        <v>628</v>
      </c>
      <c r="G4" s="625" t="s">
        <v>912</v>
      </c>
      <c r="H4" s="625" t="str">
        <f t="shared" ref="H4:H75" si="0">D4&amp;E4&amp;F4</f>
        <v>000001</v>
      </c>
      <c r="I4" s="626">
        <f>I5+I55+I52</f>
        <v>0</v>
      </c>
      <c r="J4" s="627">
        <f>J5+J55+J52</f>
        <v>0</v>
      </c>
      <c r="L4" s="686"/>
    </row>
    <row r="5" spans="1:12" x14ac:dyDescent="0.2">
      <c r="A5" s="453" t="str">
        <f>'0'!$A$4</f>
        <v>………………..</v>
      </c>
      <c r="B5" s="474">
        <f>'0'!$A$2</f>
        <v>46112</v>
      </c>
      <c r="C5" s="453" t="s">
        <v>1190</v>
      </c>
      <c r="D5" s="628" t="s">
        <v>628</v>
      </c>
      <c r="E5" s="629" t="s">
        <v>634</v>
      </c>
      <c r="F5" s="629" t="s">
        <v>634</v>
      </c>
      <c r="G5" s="625" t="s">
        <v>937</v>
      </c>
      <c r="H5" s="625" t="str">
        <f t="shared" si="0"/>
        <v>010000</v>
      </c>
      <c r="I5" s="630">
        <f>+I6+SUM(I17:I24,I25,I33,I117)</f>
        <v>0</v>
      </c>
      <c r="J5" s="631">
        <f>+J6+SUM(J17:J24,J25,J33,J117)</f>
        <v>0</v>
      </c>
      <c r="L5" s="537"/>
    </row>
    <row r="6" spans="1:12" x14ac:dyDescent="0.2">
      <c r="A6" s="453" t="str">
        <f>'0'!$A$4</f>
        <v>………………..</v>
      </c>
      <c r="B6" s="474">
        <f>'0'!$A$2</f>
        <v>46112</v>
      </c>
      <c r="C6" s="453" t="s">
        <v>1190</v>
      </c>
      <c r="D6" s="245" t="s">
        <v>628</v>
      </c>
      <c r="E6" s="76" t="s">
        <v>628</v>
      </c>
      <c r="F6" s="246" t="s">
        <v>634</v>
      </c>
      <c r="G6" s="353" t="s">
        <v>747</v>
      </c>
      <c r="H6" s="353" t="str">
        <f t="shared" si="0"/>
        <v>010100</v>
      </c>
      <c r="I6" s="632">
        <f>SUM(I8:I16)</f>
        <v>0</v>
      </c>
      <c r="J6" s="633">
        <f>SUM(J8:J16)</f>
        <v>0</v>
      </c>
      <c r="L6" s="770" t="s">
        <v>867</v>
      </c>
    </row>
    <row r="7" spans="1:12" x14ac:dyDescent="0.2">
      <c r="A7" s="453" t="str">
        <f>'0'!$A$4</f>
        <v>………………..</v>
      </c>
      <c r="B7" s="474">
        <f>'0'!$A$2</f>
        <v>46112</v>
      </c>
      <c r="C7" s="453" t="s">
        <v>1190</v>
      </c>
      <c r="D7" s="247" t="s">
        <v>628</v>
      </c>
      <c r="E7" s="248" t="s">
        <v>628</v>
      </c>
      <c r="F7" s="249"/>
      <c r="G7" s="354" t="s">
        <v>828</v>
      </c>
      <c r="H7" s="355" t="str">
        <f t="shared" si="0"/>
        <v>0101</v>
      </c>
      <c r="I7" s="634">
        <v>0</v>
      </c>
      <c r="J7" s="635">
        <v>0</v>
      </c>
      <c r="L7" s="772"/>
    </row>
    <row r="8" spans="1:12" x14ac:dyDescent="0.2">
      <c r="A8" s="453" t="str">
        <f>'0'!$A$4</f>
        <v>………………..</v>
      </c>
      <c r="B8" s="474">
        <f>'0'!$A$2</f>
        <v>46112</v>
      </c>
      <c r="C8" s="453" t="s">
        <v>1190</v>
      </c>
      <c r="D8" s="231" t="s">
        <v>628</v>
      </c>
      <c r="E8" s="77" t="s">
        <v>628</v>
      </c>
      <c r="F8" s="74" t="s">
        <v>628</v>
      </c>
      <c r="G8" s="293" t="s">
        <v>597</v>
      </c>
      <c r="H8" s="347" t="str">
        <f t="shared" si="0"/>
        <v>010101</v>
      </c>
      <c r="I8" s="636">
        <f>'15'!F6</f>
        <v>0</v>
      </c>
      <c r="J8" s="637">
        <v>0</v>
      </c>
      <c r="L8" s="770" t="s">
        <v>749</v>
      </c>
    </row>
    <row r="9" spans="1:12" x14ac:dyDescent="0.2">
      <c r="A9" s="453" t="str">
        <f>'0'!$A$4</f>
        <v>………………..</v>
      </c>
      <c r="B9" s="474">
        <f>'0'!$A$2</f>
        <v>46112</v>
      </c>
      <c r="C9" s="453" t="s">
        <v>1190</v>
      </c>
      <c r="D9" s="231" t="s">
        <v>628</v>
      </c>
      <c r="E9" s="77" t="s">
        <v>628</v>
      </c>
      <c r="F9" s="74" t="s">
        <v>629</v>
      </c>
      <c r="G9" s="293" t="s">
        <v>598</v>
      </c>
      <c r="H9" s="347" t="str">
        <f t="shared" si="0"/>
        <v>010102</v>
      </c>
      <c r="I9" s="636">
        <f>'15'!F7</f>
        <v>0</v>
      </c>
      <c r="J9" s="637">
        <v>0</v>
      </c>
      <c r="L9" s="771"/>
    </row>
    <row r="10" spans="1:12" x14ac:dyDescent="0.2">
      <c r="A10" s="453" t="str">
        <f>'0'!$A$4</f>
        <v>………………..</v>
      </c>
      <c r="B10" s="474">
        <f>'0'!$A$2</f>
        <v>46112</v>
      </c>
      <c r="C10" s="453" t="s">
        <v>1190</v>
      </c>
      <c r="D10" s="231" t="s">
        <v>628</v>
      </c>
      <c r="E10" s="77" t="s">
        <v>628</v>
      </c>
      <c r="F10" s="74" t="s">
        <v>630</v>
      </c>
      <c r="G10" s="293" t="s">
        <v>599</v>
      </c>
      <c r="H10" s="347" t="str">
        <f t="shared" si="0"/>
        <v>010103</v>
      </c>
      <c r="I10" s="636">
        <f>'15'!F8</f>
        <v>0</v>
      </c>
      <c r="J10" s="637">
        <v>0</v>
      </c>
      <c r="L10" s="771"/>
    </row>
    <row r="11" spans="1:12" x14ac:dyDescent="0.2">
      <c r="A11" s="453" t="str">
        <f>'0'!$A$4</f>
        <v>………………..</v>
      </c>
      <c r="B11" s="474">
        <f>'0'!$A$2</f>
        <v>46112</v>
      </c>
      <c r="C11" s="453" t="s">
        <v>1190</v>
      </c>
      <c r="D11" s="231" t="s">
        <v>628</v>
      </c>
      <c r="E11" s="77" t="s">
        <v>628</v>
      </c>
      <c r="F11" s="74" t="s">
        <v>631</v>
      </c>
      <c r="G11" s="293" t="s">
        <v>600</v>
      </c>
      <c r="H11" s="347" t="str">
        <f t="shared" si="0"/>
        <v>010104</v>
      </c>
      <c r="I11" s="636">
        <f>'15'!J6+'15'!J7+'15'!J8</f>
        <v>0</v>
      </c>
      <c r="J11" s="637">
        <v>0</v>
      </c>
      <c r="L11" s="771"/>
    </row>
    <row r="12" spans="1:12" x14ac:dyDescent="0.2">
      <c r="A12" s="453" t="str">
        <f>'0'!$A$4</f>
        <v>………………..</v>
      </c>
      <c r="B12" s="474">
        <f>'0'!$A$2</f>
        <v>46112</v>
      </c>
      <c r="C12" s="453" t="s">
        <v>1190</v>
      </c>
      <c r="D12" s="231" t="s">
        <v>628</v>
      </c>
      <c r="E12" s="77" t="s">
        <v>628</v>
      </c>
      <c r="F12" s="74" t="s">
        <v>632</v>
      </c>
      <c r="G12" s="293" t="s">
        <v>601</v>
      </c>
      <c r="H12" s="347" t="str">
        <f t="shared" si="0"/>
        <v>010105</v>
      </c>
      <c r="I12" s="636">
        <f>'15'!K6+'15'!K7+'15'!K8</f>
        <v>0</v>
      </c>
      <c r="J12" s="637">
        <v>0</v>
      </c>
      <c r="L12" s="772"/>
    </row>
    <row r="13" spans="1:12" x14ac:dyDescent="0.2">
      <c r="A13" s="453" t="str">
        <f>'0'!$A$4</f>
        <v>………………..</v>
      </c>
      <c r="B13" s="474">
        <f>'0'!$A$2</f>
        <v>46112</v>
      </c>
      <c r="C13" s="453" t="s">
        <v>1190</v>
      </c>
      <c r="D13" s="231" t="s">
        <v>628</v>
      </c>
      <c r="E13" s="77" t="s">
        <v>628</v>
      </c>
      <c r="F13" s="74" t="s">
        <v>633</v>
      </c>
      <c r="G13" s="293" t="s">
        <v>619</v>
      </c>
      <c r="H13" s="347" t="str">
        <f t="shared" si="0"/>
        <v>010106</v>
      </c>
      <c r="I13" s="638">
        <f>'14'!BF9</f>
        <v>0</v>
      </c>
      <c r="J13" s="637">
        <v>0</v>
      </c>
      <c r="L13" s="678" t="s">
        <v>1224</v>
      </c>
    </row>
    <row r="14" spans="1:12" s="392" customFormat="1" x14ac:dyDescent="0.2">
      <c r="A14" s="475" t="str">
        <f>'0'!$A$4</f>
        <v>………………..</v>
      </c>
      <c r="B14" s="476">
        <f>'0'!$A$2</f>
        <v>46112</v>
      </c>
      <c r="C14" s="475" t="s">
        <v>1190</v>
      </c>
      <c r="D14" s="421" t="s">
        <v>628</v>
      </c>
      <c r="E14" s="358" t="s">
        <v>628</v>
      </c>
      <c r="F14" s="393" t="s">
        <v>637</v>
      </c>
      <c r="G14" s="384" t="s">
        <v>1144</v>
      </c>
      <c r="H14" s="385" t="str">
        <f t="shared" si="0"/>
        <v>010107</v>
      </c>
      <c r="I14" s="639">
        <v>0</v>
      </c>
      <c r="J14" s="640">
        <v>0</v>
      </c>
      <c r="K14" s="394"/>
      <c r="L14" s="677" t="s">
        <v>1187</v>
      </c>
    </row>
    <row r="15" spans="1:12" s="392" customFormat="1" x14ac:dyDescent="0.2">
      <c r="A15" s="477" t="str">
        <f>'0'!$A$4</f>
        <v>………………..</v>
      </c>
      <c r="B15" s="478">
        <f>'0'!$A$2</f>
        <v>46112</v>
      </c>
      <c r="C15" s="477" t="s">
        <v>1190</v>
      </c>
      <c r="D15" s="421" t="s">
        <v>628</v>
      </c>
      <c r="E15" s="358" t="s">
        <v>628</v>
      </c>
      <c r="F15" s="393" t="s">
        <v>638</v>
      </c>
      <c r="G15" s="384" t="s">
        <v>1184</v>
      </c>
      <c r="H15" s="385" t="str">
        <f t="shared" si="0"/>
        <v>010108</v>
      </c>
      <c r="I15" s="639">
        <v>0</v>
      </c>
      <c r="J15" s="640">
        <v>0</v>
      </c>
      <c r="K15" s="394"/>
      <c r="L15" s="677" t="s">
        <v>1186</v>
      </c>
    </row>
    <row r="16" spans="1:12" s="386" customFormat="1" x14ac:dyDescent="0.2">
      <c r="A16" s="477" t="str">
        <f>'0'!$A$4</f>
        <v>………………..</v>
      </c>
      <c r="B16" s="478">
        <f>'0'!$A$2</f>
        <v>46112</v>
      </c>
      <c r="C16" s="477" t="s">
        <v>1190</v>
      </c>
      <c r="D16" s="421" t="s">
        <v>628</v>
      </c>
      <c r="E16" s="358" t="s">
        <v>628</v>
      </c>
      <c r="F16" s="393" t="s">
        <v>639</v>
      </c>
      <c r="G16" s="384" t="s">
        <v>1161</v>
      </c>
      <c r="H16" s="385" t="str">
        <f t="shared" si="0"/>
        <v>010109</v>
      </c>
      <c r="I16" s="639">
        <v>0</v>
      </c>
      <c r="J16" s="640">
        <v>0</v>
      </c>
      <c r="K16" s="395"/>
      <c r="L16" s="677" t="s">
        <v>1152</v>
      </c>
    </row>
    <row r="17" spans="1:12" x14ac:dyDescent="0.2">
      <c r="A17" s="477" t="str">
        <f>'0'!$A$4</f>
        <v>………………..</v>
      </c>
      <c r="B17" s="478">
        <f>'0'!$A$2</f>
        <v>46112</v>
      </c>
      <c r="C17" s="477" t="s">
        <v>1190</v>
      </c>
      <c r="D17" s="243" t="s">
        <v>628</v>
      </c>
      <c r="E17" s="73" t="s">
        <v>629</v>
      </c>
      <c r="F17" s="77" t="s">
        <v>634</v>
      </c>
      <c r="G17" s="290" t="s">
        <v>11</v>
      </c>
      <c r="H17" s="290" t="str">
        <f t="shared" si="0"/>
        <v>010200</v>
      </c>
      <c r="I17" s="636">
        <f>'14'!BG9</f>
        <v>0</v>
      </c>
      <c r="J17" s="637">
        <v>0</v>
      </c>
      <c r="L17" s="679" t="s">
        <v>1225</v>
      </c>
    </row>
    <row r="18" spans="1:12" x14ac:dyDescent="0.2">
      <c r="A18" s="453" t="str">
        <f>'0'!$A$4</f>
        <v>………………..</v>
      </c>
      <c r="B18" s="474">
        <f>'0'!$A$2</f>
        <v>46112</v>
      </c>
      <c r="C18" s="453" t="s">
        <v>1190</v>
      </c>
      <c r="D18" s="243" t="s">
        <v>628</v>
      </c>
      <c r="E18" s="73" t="s">
        <v>630</v>
      </c>
      <c r="F18" s="77" t="s">
        <v>634</v>
      </c>
      <c r="G18" s="290" t="s">
        <v>722</v>
      </c>
      <c r="H18" s="290" t="str">
        <f t="shared" si="0"/>
        <v>010300</v>
      </c>
      <c r="I18" s="636">
        <f>'14'!BH9</f>
        <v>0</v>
      </c>
      <c r="J18" s="637">
        <v>0</v>
      </c>
      <c r="L18" s="679" t="s">
        <v>1226</v>
      </c>
    </row>
    <row r="19" spans="1:12" x14ac:dyDescent="0.2">
      <c r="A19" s="453" t="str">
        <f>'0'!$A$4</f>
        <v>………………..</v>
      </c>
      <c r="B19" s="474">
        <f>'0'!$A$2</f>
        <v>46112</v>
      </c>
      <c r="C19" s="453" t="s">
        <v>1190</v>
      </c>
      <c r="D19" s="243" t="s">
        <v>628</v>
      </c>
      <c r="E19" s="73" t="s">
        <v>631</v>
      </c>
      <c r="F19" s="77" t="s">
        <v>634</v>
      </c>
      <c r="G19" s="290" t="s">
        <v>12</v>
      </c>
      <c r="H19" s="290" t="str">
        <f t="shared" si="0"/>
        <v>010400</v>
      </c>
      <c r="I19" s="636">
        <f>'14'!BI9</f>
        <v>0</v>
      </c>
      <c r="J19" s="637">
        <v>0</v>
      </c>
      <c r="L19" s="679" t="s">
        <v>1227</v>
      </c>
    </row>
    <row r="20" spans="1:12" x14ac:dyDescent="0.2">
      <c r="A20" s="453" t="str">
        <f>'0'!$A$4</f>
        <v>………………..</v>
      </c>
      <c r="B20" s="474">
        <f>'0'!$A$2</f>
        <v>46112</v>
      </c>
      <c r="C20" s="453" t="s">
        <v>1190</v>
      </c>
      <c r="D20" s="243" t="s">
        <v>628</v>
      </c>
      <c r="E20" s="73" t="s">
        <v>632</v>
      </c>
      <c r="F20" s="77" t="s">
        <v>634</v>
      </c>
      <c r="G20" s="290" t="s">
        <v>748</v>
      </c>
      <c r="H20" s="290" t="str">
        <f t="shared" si="0"/>
        <v>010500</v>
      </c>
      <c r="I20" s="636">
        <f>'14'!BJ9</f>
        <v>0</v>
      </c>
      <c r="J20" s="637">
        <v>0</v>
      </c>
      <c r="L20" s="679" t="s">
        <v>1228</v>
      </c>
    </row>
    <row r="21" spans="1:12" x14ac:dyDescent="0.2">
      <c r="A21" s="453" t="str">
        <f>'0'!$A$4</f>
        <v>………………..</v>
      </c>
      <c r="B21" s="474">
        <f>'0'!$A$2</f>
        <v>46112</v>
      </c>
      <c r="C21" s="453" t="s">
        <v>1190</v>
      </c>
      <c r="D21" s="243" t="s">
        <v>628</v>
      </c>
      <c r="E21" s="73" t="s">
        <v>633</v>
      </c>
      <c r="F21" s="77" t="s">
        <v>634</v>
      </c>
      <c r="G21" s="290" t="s">
        <v>14</v>
      </c>
      <c r="H21" s="290" t="str">
        <f>D21&amp;E21&amp;F21</f>
        <v>010600</v>
      </c>
      <c r="I21" s="636">
        <f>'14'!BK9</f>
        <v>0</v>
      </c>
      <c r="J21" s="637">
        <v>0</v>
      </c>
      <c r="L21" s="679" t="s">
        <v>1229</v>
      </c>
    </row>
    <row r="22" spans="1:12" x14ac:dyDescent="0.2">
      <c r="A22" s="453" t="str">
        <f>'0'!$A$4</f>
        <v>………………..</v>
      </c>
      <c r="B22" s="474">
        <f>'0'!$A$2</f>
        <v>46112</v>
      </c>
      <c r="C22" s="453" t="s">
        <v>1190</v>
      </c>
      <c r="D22" s="243" t="s">
        <v>628</v>
      </c>
      <c r="E22" s="73" t="s">
        <v>637</v>
      </c>
      <c r="F22" s="77" t="s">
        <v>634</v>
      </c>
      <c r="G22" s="290" t="s">
        <v>13</v>
      </c>
      <c r="H22" s="290" t="str">
        <f>D22&amp;E22&amp;F22</f>
        <v>010700</v>
      </c>
      <c r="I22" s="636">
        <f>'14'!BL9</f>
        <v>0</v>
      </c>
      <c r="J22" s="637">
        <v>0</v>
      </c>
      <c r="L22" s="679" t="s">
        <v>1230</v>
      </c>
    </row>
    <row r="23" spans="1:12" x14ac:dyDescent="0.2">
      <c r="A23" s="453" t="str">
        <f>'0'!$A$4</f>
        <v>………………..</v>
      </c>
      <c r="B23" s="474">
        <f>'0'!$A$2</f>
        <v>46112</v>
      </c>
      <c r="C23" s="453" t="s">
        <v>1190</v>
      </c>
      <c r="D23" s="243" t="s">
        <v>628</v>
      </c>
      <c r="E23" s="73" t="s">
        <v>638</v>
      </c>
      <c r="F23" s="77" t="s">
        <v>634</v>
      </c>
      <c r="G23" s="290" t="s">
        <v>832</v>
      </c>
      <c r="H23" s="290" t="str">
        <f>D23&amp;E23&amp;F23</f>
        <v>010800</v>
      </c>
      <c r="I23" s="641">
        <f>'14'!BM9</f>
        <v>0</v>
      </c>
      <c r="J23" s="637">
        <v>0</v>
      </c>
      <c r="L23" s="679" t="s">
        <v>1231</v>
      </c>
    </row>
    <row r="24" spans="1:12" s="263" customFormat="1" x14ac:dyDescent="0.2">
      <c r="A24" s="479" t="str">
        <f>'0'!$A$4</f>
        <v>………………..</v>
      </c>
      <c r="B24" s="480">
        <f>'0'!$A$2</f>
        <v>46112</v>
      </c>
      <c r="C24" s="479" t="s">
        <v>1190</v>
      </c>
      <c r="D24" s="371" t="s">
        <v>628</v>
      </c>
      <c r="E24" s="372" t="s">
        <v>639</v>
      </c>
      <c r="F24" s="373" t="s">
        <v>634</v>
      </c>
      <c r="G24" s="353" t="s">
        <v>947</v>
      </c>
      <c r="H24" s="353" t="str">
        <f>D24&amp;E24&amp;F24</f>
        <v>010900</v>
      </c>
      <c r="I24" s="375">
        <v>0</v>
      </c>
      <c r="J24" s="374">
        <v>0</v>
      </c>
      <c r="K24" s="357"/>
      <c r="L24" s="693"/>
    </row>
    <row r="25" spans="1:12" x14ac:dyDescent="0.2">
      <c r="A25" s="453" t="str">
        <f>'0'!$A$4</f>
        <v>………………..</v>
      </c>
      <c r="B25" s="474">
        <f>'0'!$A$2</f>
        <v>46112</v>
      </c>
      <c r="C25" s="453" t="s">
        <v>1190</v>
      </c>
      <c r="D25" s="628" t="s">
        <v>629</v>
      </c>
      <c r="E25" s="629" t="s">
        <v>634</v>
      </c>
      <c r="F25" s="629" t="s">
        <v>634</v>
      </c>
      <c r="G25" s="625" t="s">
        <v>0</v>
      </c>
      <c r="H25" s="625" t="str">
        <f t="shared" si="0"/>
        <v>020000</v>
      </c>
      <c r="I25" s="630">
        <f>SUM(I26:I32)</f>
        <v>0</v>
      </c>
      <c r="J25" s="631">
        <f>SUM(J26:J32)</f>
        <v>0</v>
      </c>
      <c r="L25" s="678" t="s">
        <v>1232</v>
      </c>
    </row>
    <row r="26" spans="1:12" x14ac:dyDescent="0.2">
      <c r="A26" s="453" t="str">
        <f>'0'!$A$4</f>
        <v>………………..</v>
      </c>
      <c r="B26" s="474">
        <f>'0'!$A$2</f>
        <v>46112</v>
      </c>
      <c r="C26" s="453" t="s">
        <v>1190</v>
      </c>
      <c r="D26" s="243" t="s">
        <v>629</v>
      </c>
      <c r="E26" s="73" t="s">
        <v>628</v>
      </c>
      <c r="F26" s="77" t="s">
        <v>634</v>
      </c>
      <c r="G26" s="290" t="s">
        <v>834</v>
      </c>
      <c r="H26" s="290" t="str">
        <f t="shared" si="0"/>
        <v>020100</v>
      </c>
      <c r="I26" s="642">
        <v>0</v>
      </c>
      <c r="J26" s="637">
        <v>0</v>
      </c>
      <c r="L26" s="680"/>
    </row>
    <row r="27" spans="1:12" x14ac:dyDescent="0.2">
      <c r="A27" s="453" t="str">
        <f>'0'!$A$4</f>
        <v>………………..</v>
      </c>
      <c r="B27" s="474">
        <f>'0'!$A$2</f>
        <v>46112</v>
      </c>
      <c r="C27" s="453" t="s">
        <v>1190</v>
      </c>
      <c r="D27" s="243" t="s">
        <v>629</v>
      </c>
      <c r="E27" s="73" t="s">
        <v>629</v>
      </c>
      <c r="F27" s="77" t="s">
        <v>634</v>
      </c>
      <c r="G27" s="290" t="s">
        <v>15</v>
      </c>
      <c r="H27" s="290" t="str">
        <f t="shared" si="0"/>
        <v>020200</v>
      </c>
      <c r="I27" s="642">
        <v>0</v>
      </c>
      <c r="J27" s="637">
        <v>0</v>
      </c>
      <c r="L27" s="680"/>
    </row>
    <row r="28" spans="1:12" x14ac:dyDescent="0.2">
      <c r="A28" s="453" t="str">
        <f>'0'!$A$4</f>
        <v>………………..</v>
      </c>
      <c r="B28" s="474">
        <f>'0'!$A$2</f>
        <v>46112</v>
      </c>
      <c r="C28" s="453" t="s">
        <v>1190</v>
      </c>
      <c r="D28" s="243" t="s">
        <v>629</v>
      </c>
      <c r="E28" s="73" t="s">
        <v>630</v>
      </c>
      <c r="F28" s="77" t="s">
        <v>634</v>
      </c>
      <c r="G28" s="290" t="s">
        <v>16</v>
      </c>
      <c r="H28" s="290" t="str">
        <f t="shared" si="0"/>
        <v>020300</v>
      </c>
      <c r="I28" s="642">
        <v>0</v>
      </c>
      <c r="J28" s="637">
        <v>0</v>
      </c>
      <c r="L28" s="680"/>
    </row>
    <row r="29" spans="1:12" x14ac:dyDescent="0.2">
      <c r="A29" s="453" t="str">
        <f>'0'!$A$4</f>
        <v>………………..</v>
      </c>
      <c r="B29" s="474">
        <f>'0'!$A$2</f>
        <v>46112</v>
      </c>
      <c r="C29" s="453" t="s">
        <v>1190</v>
      </c>
      <c r="D29" s="243" t="s">
        <v>629</v>
      </c>
      <c r="E29" s="73" t="s">
        <v>631</v>
      </c>
      <c r="F29" s="77" t="s">
        <v>634</v>
      </c>
      <c r="G29" s="290" t="s">
        <v>17</v>
      </c>
      <c r="H29" s="290" t="str">
        <f t="shared" si="0"/>
        <v>020400</v>
      </c>
      <c r="I29" s="642">
        <v>0</v>
      </c>
      <c r="J29" s="637">
        <v>0</v>
      </c>
      <c r="L29" s="680"/>
    </row>
    <row r="30" spans="1:12" x14ac:dyDescent="0.2">
      <c r="A30" s="453" t="str">
        <f>'0'!$A$4</f>
        <v>………………..</v>
      </c>
      <c r="B30" s="474">
        <f>'0'!$A$2</f>
        <v>46112</v>
      </c>
      <c r="C30" s="453" t="s">
        <v>1190</v>
      </c>
      <c r="D30" s="243" t="s">
        <v>629</v>
      </c>
      <c r="E30" s="73" t="s">
        <v>632</v>
      </c>
      <c r="F30" s="77" t="s">
        <v>634</v>
      </c>
      <c r="G30" s="290" t="s">
        <v>833</v>
      </c>
      <c r="H30" s="290" t="str">
        <f t="shared" si="0"/>
        <v>020500</v>
      </c>
      <c r="I30" s="642">
        <v>0</v>
      </c>
      <c r="J30" s="637">
        <v>0</v>
      </c>
      <c r="L30" s="680"/>
    </row>
    <row r="31" spans="1:12" x14ac:dyDescent="0.2">
      <c r="A31" s="453" t="str">
        <f>'0'!$A$4</f>
        <v>………………..</v>
      </c>
      <c r="B31" s="474">
        <f>'0'!$A$2</f>
        <v>46112</v>
      </c>
      <c r="C31" s="453" t="s">
        <v>1190</v>
      </c>
      <c r="D31" s="243" t="s">
        <v>629</v>
      </c>
      <c r="E31" s="73" t="s">
        <v>633</v>
      </c>
      <c r="F31" s="77" t="s">
        <v>634</v>
      </c>
      <c r="G31" s="290" t="s">
        <v>827</v>
      </c>
      <c r="H31" s="290" t="str">
        <f t="shared" si="0"/>
        <v>020600</v>
      </c>
      <c r="I31" s="642">
        <v>0</v>
      </c>
      <c r="J31" s="637">
        <v>0</v>
      </c>
      <c r="L31" s="678" t="s">
        <v>842</v>
      </c>
    </row>
    <row r="32" spans="1:12" x14ac:dyDescent="0.2">
      <c r="A32" s="453" t="str">
        <f>'0'!$A$4</f>
        <v>………………..</v>
      </c>
      <c r="B32" s="474">
        <f>'0'!$A$2</f>
        <v>46112</v>
      </c>
      <c r="C32" s="453" t="s">
        <v>1190</v>
      </c>
      <c r="D32" s="243" t="s">
        <v>629</v>
      </c>
      <c r="E32" s="73" t="s">
        <v>637</v>
      </c>
      <c r="F32" s="77" t="s">
        <v>634</v>
      </c>
      <c r="G32" s="290" t="s">
        <v>18</v>
      </c>
      <c r="H32" s="290" t="str">
        <f t="shared" si="0"/>
        <v>020700</v>
      </c>
      <c r="I32" s="642">
        <v>0</v>
      </c>
      <c r="J32" s="637">
        <v>0</v>
      </c>
      <c r="L32" s="680"/>
    </row>
    <row r="33" spans="1:12" x14ac:dyDescent="0.2">
      <c r="A33" s="453" t="str">
        <f>'0'!$A$4</f>
        <v>………………..</v>
      </c>
      <c r="B33" s="474">
        <f>'0'!$A$2</f>
        <v>46112</v>
      </c>
      <c r="C33" s="453" t="s">
        <v>1190</v>
      </c>
      <c r="D33" s="628" t="s">
        <v>630</v>
      </c>
      <c r="E33" s="629" t="s">
        <v>634</v>
      </c>
      <c r="F33" s="629" t="s">
        <v>634</v>
      </c>
      <c r="G33" s="625" t="s">
        <v>1</v>
      </c>
      <c r="H33" s="625" t="str">
        <f t="shared" si="0"/>
        <v>030000</v>
      </c>
      <c r="I33" s="630">
        <f>I34+I42+I46+I49</f>
        <v>0</v>
      </c>
      <c r="J33" s="631">
        <f>J34+J42+J46+J49</f>
        <v>0</v>
      </c>
      <c r="L33" s="678" t="s">
        <v>1233</v>
      </c>
    </row>
    <row r="34" spans="1:12" x14ac:dyDescent="0.2">
      <c r="A34" s="453" t="str">
        <f>'0'!$A$4</f>
        <v>………………..</v>
      </c>
      <c r="B34" s="474">
        <f>'0'!$A$2</f>
        <v>46112</v>
      </c>
      <c r="C34" s="453" t="s">
        <v>1190</v>
      </c>
      <c r="D34" s="243" t="s">
        <v>630</v>
      </c>
      <c r="E34" s="73" t="s">
        <v>628</v>
      </c>
      <c r="F34" s="77" t="s">
        <v>634</v>
      </c>
      <c r="G34" s="290" t="s">
        <v>19</v>
      </c>
      <c r="H34" s="290" t="str">
        <f t="shared" si="0"/>
        <v>030100</v>
      </c>
      <c r="I34" s="643">
        <f>SUM(I35:I41)</f>
        <v>0</v>
      </c>
      <c r="J34" s="644">
        <f>SUM(J35:J41)</f>
        <v>0</v>
      </c>
      <c r="L34" s="770" t="s">
        <v>857</v>
      </c>
    </row>
    <row r="35" spans="1:12" x14ac:dyDescent="0.2">
      <c r="A35" s="453" t="str">
        <f>'0'!$A$4</f>
        <v>………………..</v>
      </c>
      <c r="B35" s="474">
        <f>'0'!$A$2</f>
        <v>46112</v>
      </c>
      <c r="C35" s="453" t="s">
        <v>1190</v>
      </c>
      <c r="D35" s="243" t="s">
        <v>630</v>
      </c>
      <c r="E35" s="77" t="s">
        <v>628</v>
      </c>
      <c r="F35" s="346" t="s">
        <v>628</v>
      </c>
      <c r="G35" s="293" t="s">
        <v>944</v>
      </c>
      <c r="H35" s="347" t="str">
        <f t="shared" si="0"/>
        <v>030101</v>
      </c>
      <c r="I35" s="642">
        <v>0</v>
      </c>
      <c r="J35" s="637">
        <v>0</v>
      </c>
      <c r="L35" s="771"/>
    </row>
    <row r="36" spans="1:12" x14ac:dyDescent="0.2">
      <c r="A36" s="453" t="str">
        <f>'0'!$A$4</f>
        <v>………………..</v>
      </c>
      <c r="B36" s="474">
        <f>'0'!$A$2</f>
        <v>46112</v>
      </c>
      <c r="C36" s="453" t="s">
        <v>1190</v>
      </c>
      <c r="D36" s="243" t="s">
        <v>630</v>
      </c>
      <c r="E36" s="77" t="s">
        <v>628</v>
      </c>
      <c r="F36" s="74" t="s">
        <v>629</v>
      </c>
      <c r="G36" s="293" t="s">
        <v>713</v>
      </c>
      <c r="H36" s="347" t="str">
        <f t="shared" si="0"/>
        <v>030102</v>
      </c>
      <c r="I36" s="642">
        <v>0</v>
      </c>
      <c r="J36" s="637">
        <v>0</v>
      </c>
      <c r="L36" s="771"/>
    </row>
    <row r="37" spans="1:12" x14ac:dyDescent="0.2">
      <c r="A37" s="453" t="str">
        <f>'0'!$A$4</f>
        <v>………………..</v>
      </c>
      <c r="B37" s="474">
        <f>'0'!$A$2</f>
        <v>46112</v>
      </c>
      <c r="C37" s="453" t="s">
        <v>1190</v>
      </c>
      <c r="D37" s="243" t="s">
        <v>630</v>
      </c>
      <c r="E37" s="77" t="s">
        <v>628</v>
      </c>
      <c r="F37" s="74" t="s">
        <v>630</v>
      </c>
      <c r="G37" s="82" t="s">
        <v>714</v>
      </c>
      <c r="H37" s="83" t="str">
        <f t="shared" si="0"/>
        <v>030103</v>
      </c>
      <c r="I37" s="642">
        <v>0</v>
      </c>
      <c r="J37" s="637">
        <v>0</v>
      </c>
      <c r="L37" s="771"/>
    </row>
    <row r="38" spans="1:12" x14ac:dyDescent="0.2">
      <c r="A38" s="453" t="str">
        <f>'0'!$A$4</f>
        <v>………………..</v>
      </c>
      <c r="B38" s="474">
        <f>'0'!$A$2</f>
        <v>46112</v>
      </c>
      <c r="C38" s="453" t="s">
        <v>1190</v>
      </c>
      <c r="D38" s="243" t="s">
        <v>630</v>
      </c>
      <c r="E38" s="77" t="s">
        <v>628</v>
      </c>
      <c r="F38" s="74" t="s">
        <v>631</v>
      </c>
      <c r="G38" s="82" t="s">
        <v>20</v>
      </c>
      <c r="H38" s="83" t="str">
        <f t="shared" si="0"/>
        <v>030104</v>
      </c>
      <c r="I38" s="642">
        <v>0</v>
      </c>
      <c r="J38" s="637">
        <v>0</v>
      </c>
      <c r="L38" s="771"/>
    </row>
    <row r="39" spans="1:12" x14ac:dyDescent="0.2">
      <c r="A39" s="453" t="str">
        <f>'0'!$A$4</f>
        <v>………………..</v>
      </c>
      <c r="B39" s="474">
        <f>'0'!$A$2</f>
        <v>46112</v>
      </c>
      <c r="C39" s="453" t="s">
        <v>1190</v>
      </c>
      <c r="D39" s="243" t="s">
        <v>630</v>
      </c>
      <c r="E39" s="77" t="s">
        <v>628</v>
      </c>
      <c r="F39" s="74" t="s">
        <v>632</v>
      </c>
      <c r="G39" s="82" t="s">
        <v>21</v>
      </c>
      <c r="H39" s="83" t="str">
        <f t="shared" si="0"/>
        <v>030105</v>
      </c>
      <c r="I39" s="642">
        <v>0</v>
      </c>
      <c r="J39" s="637">
        <v>0</v>
      </c>
      <c r="L39" s="771"/>
    </row>
    <row r="40" spans="1:12" x14ac:dyDescent="0.2">
      <c r="A40" s="453" t="str">
        <f>'0'!$A$4</f>
        <v>………………..</v>
      </c>
      <c r="B40" s="474">
        <f>'0'!$A$2</f>
        <v>46112</v>
      </c>
      <c r="C40" s="453" t="s">
        <v>1190</v>
      </c>
      <c r="D40" s="243" t="s">
        <v>630</v>
      </c>
      <c r="E40" s="77" t="s">
        <v>628</v>
      </c>
      <c r="F40" s="74" t="s">
        <v>633</v>
      </c>
      <c r="G40" s="82" t="s">
        <v>762</v>
      </c>
      <c r="H40" s="83" t="str">
        <f t="shared" si="0"/>
        <v>030106</v>
      </c>
      <c r="I40" s="642">
        <v>0</v>
      </c>
      <c r="J40" s="637">
        <v>0</v>
      </c>
      <c r="L40" s="771"/>
    </row>
    <row r="41" spans="1:12" x14ac:dyDescent="0.2">
      <c r="A41" s="453" t="str">
        <f>'0'!$A$4</f>
        <v>………………..</v>
      </c>
      <c r="B41" s="474">
        <f>'0'!$A$2</f>
        <v>46112</v>
      </c>
      <c r="C41" s="453" t="s">
        <v>1190</v>
      </c>
      <c r="D41" s="243" t="s">
        <v>630</v>
      </c>
      <c r="E41" s="77" t="s">
        <v>628</v>
      </c>
      <c r="F41" s="74" t="s">
        <v>637</v>
      </c>
      <c r="G41" s="82" t="s">
        <v>135</v>
      </c>
      <c r="H41" s="83" t="str">
        <f t="shared" si="0"/>
        <v>030107</v>
      </c>
      <c r="I41" s="642">
        <v>0</v>
      </c>
      <c r="J41" s="637">
        <v>0</v>
      </c>
      <c r="L41" s="772"/>
    </row>
    <row r="42" spans="1:12" x14ac:dyDescent="0.2">
      <c r="A42" s="453" t="str">
        <f>'0'!$A$4</f>
        <v>………………..</v>
      </c>
      <c r="B42" s="474">
        <f>'0'!$A$2</f>
        <v>46112</v>
      </c>
      <c r="C42" s="453" t="s">
        <v>1190</v>
      </c>
      <c r="D42" s="243" t="s">
        <v>630</v>
      </c>
      <c r="E42" s="73" t="s">
        <v>629</v>
      </c>
      <c r="F42" s="77" t="s">
        <v>634</v>
      </c>
      <c r="G42" s="39" t="s">
        <v>718</v>
      </c>
      <c r="H42" s="39" t="str">
        <f t="shared" si="0"/>
        <v>030200</v>
      </c>
      <c r="I42" s="643">
        <f>SUM(I43:I45)</f>
        <v>0</v>
      </c>
      <c r="J42" s="644">
        <f>SUM(J43:J45)</f>
        <v>0</v>
      </c>
      <c r="L42" s="680"/>
    </row>
    <row r="43" spans="1:12" x14ac:dyDescent="0.2">
      <c r="A43" s="453" t="str">
        <f>'0'!$A$4</f>
        <v>………………..</v>
      </c>
      <c r="B43" s="474">
        <f>'0'!$A$2</f>
        <v>46112</v>
      </c>
      <c r="C43" s="453" t="s">
        <v>1190</v>
      </c>
      <c r="D43" s="243" t="s">
        <v>630</v>
      </c>
      <c r="E43" s="77" t="s">
        <v>629</v>
      </c>
      <c r="F43" s="74" t="s">
        <v>628</v>
      </c>
      <c r="G43" s="82" t="s">
        <v>719</v>
      </c>
      <c r="H43" s="83" t="str">
        <f t="shared" si="0"/>
        <v>030201</v>
      </c>
      <c r="I43" s="642">
        <v>0</v>
      </c>
      <c r="J43" s="637">
        <v>0</v>
      </c>
      <c r="L43" s="680"/>
    </row>
    <row r="44" spans="1:12" x14ac:dyDescent="0.2">
      <c r="A44" s="477" t="str">
        <f>'0'!$A$4</f>
        <v>………………..</v>
      </c>
      <c r="B44" s="478">
        <f>'0'!$A$2</f>
        <v>46112</v>
      </c>
      <c r="C44" s="477" t="s">
        <v>1190</v>
      </c>
      <c r="D44" s="243" t="s">
        <v>630</v>
      </c>
      <c r="E44" s="77" t="s">
        <v>629</v>
      </c>
      <c r="F44" s="74" t="s">
        <v>629</v>
      </c>
      <c r="G44" s="82" t="s">
        <v>22</v>
      </c>
      <c r="H44" s="83" t="str">
        <f t="shared" si="0"/>
        <v>030202</v>
      </c>
      <c r="I44" s="642">
        <v>0</v>
      </c>
      <c r="J44" s="637">
        <v>0</v>
      </c>
      <c r="L44" s="680"/>
    </row>
    <row r="45" spans="1:12" s="71" customFormat="1" x14ac:dyDescent="0.2">
      <c r="A45" s="477" t="str">
        <f>'0'!$A$4</f>
        <v>………………..</v>
      </c>
      <c r="B45" s="478">
        <f>'0'!$A$2</f>
        <v>46112</v>
      </c>
      <c r="C45" s="477" t="s">
        <v>1190</v>
      </c>
      <c r="D45" s="243" t="s">
        <v>630</v>
      </c>
      <c r="E45" s="77" t="s">
        <v>629</v>
      </c>
      <c r="F45" s="383" t="s">
        <v>630</v>
      </c>
      <c r="G45" s="384" t="s">
        <v>1113</v>
      </c>
      <c r="H45" s="385" t="str">
        <f>D45&amp;E45&amp;F45</f>
        <v>030203</v>
      </c>
      <c r="I45" s="642">
        <v>0</v>
      </c>
      <c r="J45" s="637">
        <v>0</v>
      </c>
      <c r="K45" s="377"/>
      <c r="L45" s="687"/>
    </row>
    <row r="46" spans="1:12" x14ac:dyDescent="0.2">
      <c r="A46" s="477" t="str">
        <f>'0'!$A$4</f>
        <v>………………..</v>
      </c>
      <c r="B46" s="478">
        <f>'0'!$A$2</f>
        <v>46112</v>
      </c>
      <c r="C46" s="477" t="s">
        <v>1190</v>
      </c>
      <c r="D46" s="243" t="s">
        <v>630</v>
      </c>
      <c r="E46" s="73" t="s">
        <v>630</v>
      </c>
      <c r="F46" s="77" t="s">
        <v>634</v>
      </c>
      <c r="G46" s="39" t="s">
        <v>720</v>
      </c>
      <c r="H46" s="39" t="str">
        <f t="shared" si="0"/>
        <v>030300</v>
      </c>
      <c r="I46" s="643">
        <f>SUM(I47:I48)</f>
        <v>0</v>
      </c>
      <c r="J46" s="644">
        <f>SUM(J47:J48)</f>
        <v>0</v>
      </c>
      <c r="L46" s="680"/>
    </row>
    <row r="47" spans="1:12" x14ac:dyDescent="0.2">
      <c r="A47" s="453" t="str">
        <f>'0'!$A$4</f>
        <v>………………..</v>
      </c>
      <c r="B47" s="474">
        <f>'0'!$A$2</f>
        <v>46112</v>
      </c>
      <c r="C47" s="453" t="s">
        <v>1190</v>
      </c>
      <c r="D47" s="243" t="s">
        <v>630</v>
      </c>
      <c r="E47" s="77" t="s">
        <v>630</v>
      </c>
      <c r="F47" s="74" t="s">
        <v>628</v>
      </c>
      <c r="G47" s="82" t="s">
        <v>719</v>
      </c>
      <c r="H47" s="83" t="str">
        <f t="shared" si="0"/>
        <v>030301</v>
      </c>
      <c r="I47" s="642">
        <v>0</v>
      </c>
      <c r="J47" s="637">
        <v>0</v>
      </c>
      <c r="L47" s="680"/>
    </row>
    <row r="48" spans="1:12" x14ac:dyDescent="0.2">
      <c r="A48" s="453" t="str">
        <f>'0'!$A$4</f>
        <v>………………..</v>
      </c>
      <c r="B48" s="474">
        <f>'0'!$A$2</f>
        <v>46112</v>
      </c>
      <c r="C48" s="453" t="s">
        <v>1190</v>
      </c>
      <c r="D48" s="243" t="s">
        <v>630</v>
      </c>
      <c r="E48" s="77" t="s">
        <v>630</v>
      </c>
      <c r="F48" s="74" t="s">
        <v>629</v>
      </c>
      <c r="G48" s="82" t="s">
        <v>22</v>
      </c>
      <c r="H48" s="83" t="str">
        <f t="shared" si="0"/>
        <v>030302</v>
      </c>
      <c r="I48" s="642">
        <v>0</v>
      </c>
      <c r="J48" s="637">
        <v>0</v>
      </c>
      <c r="L48" s="680"/>
    </row>
    <row r="49" spans="1:12" x14ac:dyDescent="0.2">
      <c r="A49" s="453" t="str">
        <f>'0'!$A$4</f>
        <v>………………..</v>
      </c>
      <c r="B49" s="474">
        <f>'0'!$A$2</f>
        <v>46112</v>
      </c>
      <c r="C49" s="453" t="s">
        <v>1190</v>
      </c>
      <c r="D49" s="243" t="s">
        <v>630</v>
      </c>
      <c r="E49" s="73" t="s">
        <v>631</v>
      </c>
      <c r="F49" s="77" t="s">
        <v>634</v>
      </c>
      <c r="G49" s="39" t="s">
        <v>721</v>
      </c>
      <c r="H49" s="39" t="str">
        <f t="shared" si="0"/>
        <v>030400</v>
      </c>
      <c r="I49" s="643">
        <f>SUM(I50:I51)</f>
        <v>0</v>
      </c>
      <c r="J49" s="644">
        <f>SUM(J50:J51)</f>
        <v>0</v>
      </c>
      <c r="L49" s="680"/>
    </row>
    <row r="50" spans="1:12" x14ac:dyDescent="0.2">
      <c r="A50" s="453" t="str">
        <f>'0'!$A$4</f>
        <v>………………..</v>
      </c>
      <c r="B50" s="474">
        <f>'0'!$A$2</f>
        <v>46112</v>
      </c>
      <c r="C50" s="453" t="s">
        <v>1190</v>
      </c>
      <c r="D50" s="243" t="s">
        <v>630</v>
      </c>
      <c r="E50" s="77" t="s">
        <v>631</v>
      </c>
      <c r="F50" s="74" t="s">
        <v>628</v>
      </c>
      <c r="G50" s="82" t="s">
        <v>719</v>
      </c>
      <c r="H50" s="83" t="str">
        <f t="shared" si="0"/>
        <v>030401</v>
      </c>
      <c r="I50" s="642">
        <v>0</v>
      </c>
      <c r="J50" s="637">
        <v>0</v>
      </c>
      <c r="L50" s="680"/>
    </row>
    <row r="51" spans="1:12" x14ac:dyDescent="0.2">
      <c r="A51" s="453" t="str">
        <f>'0'!$A$4</f>
        <v>………………..</v>
      </c>
      <c r="B51" s="474">
        <f>'0'!$A$2</f>
        <v>46112</v>
      </c>
      <c r="C51" s="453" t="s">
        <v>1190</v>
      </c>
      <c r="D51" s="243" t="s">
        <v>630</v>
      </c>
      <c r="E51" s="77" t="s">
        <v>631</v>
      </c>
      <c r="F51" s="74" t="s">
        <v>629</v>
      </c>
      <c r="G51" s="82" t="s">
        <v>22</v>
      </c>
      <c r="H51" s="83" t="str">
        <f t="shared" si="0"/>
        <v>030402</v>
      </c>
      <c r="I51" s="642">
        <v>0</v>
      </c>
      <c r="J51" s="637">
        <v>0</v>
      </c>
      <c r="L51" s="680"/>
    </row>
    <row r="52" spans="1:12" x14ac:dyDescent="0.2">
      <c r="A52" s="453" t="str">
        <f>'0'!$A$4</f>
        <v>………………..</v>
      </c>
      <c r="B52" s="474">
        <f>'0'!$A$2</f>
        <v>46112</v>
      </c>
      <c r="C52" s="453" t="s">
        <v>1190</v>
      </c>
      <c r="D52" s="628" t="s">
        <v>631</v>
      </c>
      <c r="E52" s="629" t="s">
        <v>634</v>
      </c>
      <c r="F52" s="629" t="s">
        <v>634</v>
      </c>
      <c r="G52" s="645" t="s">
        <v>2</v>
      </c>
      <c r="H52" s="645" t="str">
        <f>D52&amp;E52&amp;F52</f>
        <v>040000</v>
      </c>
      <c r="I52" s="630">
        <f>SUM(I53:I54)</f>
        <v>0</v>
      </c>
      <c r="J52" s="631">
        <f>SUM(J53:J54)</f>
        <v>0</v>
      </c>
      <c r="L52" s="680"/>
    </row>
    <row r="53" spans="1:12" x14ac:dyDescent="0.2">
      <c r="A53" s="453" t="str">
        <f>'0'!$A$4</f>
        <v>………………..</v>
      </c>
      <c r="B53" s="474">
        <f>'0'!$A$2</f>
        <v>46112</v>
      </c>
      <c r="C53" s="453" t="s">
        <v>1190</v>
      </c>
      <c r="D53" s="243" t="s">
        <v>631</v>
      </c>
      <c r="E53" s="73" t="s">
        <v>628</v>
      </c>
      <c r="F53" s="77" t="s">
        <v>634</v>
      </c>
      <c r="G53" s="39" t="s">
        <v>23</v>
      </c>
      <c r="H53" s="39" t="str">
        <f>D53&amp;E53&amp;F53</f>
        <v>040100</v>
      </c>
      <c r="I53" s="642">
        <v>0</v>
      </c>
      <c r="J53" s="637">
        <v>0</v>
      </c>
      <c r="L53" s="680"/>
    </row>
    <row r="54" spans="1:12" x14ac:dyDescent="0.2">
      <c r="A54" s="453" t="str">
        <f>'0'!$A$4</f>
        <v>………………..</v>
      </c>
      <c r="B54" s="474">
        <f>'0'!$A$2</f>
        <v>46112</v>
      </c>
      <c r="C54" s="453" t="s">
        <v>1190</v>
      </c>
      <c r="D54" s="245" t="s">
        <v>631</v>
      </c>
      <c r="E54" s="76" t="s">
        <v>629</v>
      </c>
      <c r="F54" s="246" t="s">
        <v>634</v>
      </c>
      <c r="G54" s="48" t="s">
        <v>24</v>
      </c>
      <c r="H54" s="48" t="str">
        <f>D54&amp;E54&amp;F54</f>
        <v>040200</v>
      </c>
      <c r="I54" s="646">
        <v>0</v>
      </c>
      <c r="J54" s="647">
        <v>0</v>
      </c>
      <c r="L54" s="680"/>
    </row>
    <row r="55" spans="1:12" ht="30" customHeight="1" x14ac:dyDescent="0.2">
      <c r="A55" s="453" t="str">
        <f>'0'!$A$4</f>
        <v>………………..</v>
      </c>
      <c r="B55" s="474">
        <f>'0'!$A$2</f>
        <v>46112</v>
      </c>
      <c r="C55" s="453" t="s">
        <v>1190</v>
      </c>
      <c r="D55" s="628" t="s">
        <v>632</v>
      </c>
      <c r="E55" s="629" t="s">
        <v>634</v>
      </c>
      <c r="F55" s="629" t="s">
        <v>634</v>
      </c>
      <c r="G55" s="645" t="s">
        <v>344</v>
      </c>
      <c r="H55" s="645" t="str">
        <f>D55&amp;E55&amp;F55</f>
        <v>050000</v>
      </c>
      <c r="I55" s="630">
        <f>-'14'!BP9</f>
        <v>0</v>
      </c>
      <c r="J55" s="648">
        <v>0</v>
      </c>
      <c r="L55" s="685" t="s">
        <v>1235</v>
      </c>
    </row>
    <row r="56" spans="1:12" s="263" customFormat="1" x14ac:dyDescent="0.2">
      <c r="A56" s="479" t="str">
        <f>'0'!$A$4</f>
        <v>………………..</v>
      </c>
      <c r="B56" s="480">
        <f>'0'!$A$2</f>
        <v>46112</v>
      </c>
      <c r="C56" s="479" t="s">
        <v>1190</v>
      </c>
      <c r="D56" s="649" t="s">
        <v>634</v>
      </c>
      <c r="E56" s="650" t="s">
        <v>634</v>
      </c>
      <c r="F56" s="650" t="s">
        <v>629</v>
      </c>
      <c r="G56" s="625" t="s">
        <v>913</v>
      </c>
      <c r="H56" s="625" t="str">
        <f t="shared" si="0"/>
        <v>000002</v>
      </c>
      <c r="I56" s="651">
        <f>I57+I81+I98+I104+I105+I118</f>
        <v>0</v>
      </c>
      <c r="J56" s="652">
        <f>J57+J81+J98+J104+J105+J118</f>
        <v>0</v>
      </c>
      <c r="K56" s="357"/>
      <c r="L56" s="694"/>
    </row>
    <row r="57" spans="1:12" x14ac:dyDescent="0.2">
      <c r="A57" s="453" t="str">
        <f>'0'!$A$4</f>
        <v>………………..</v>
      </c>
      <c r="B57" s="474">
        <f>'0'!$A$2</f>
        <v>46112</v>
      </c>
      <c r="C57" s="453" t="s">
        <v>1190</v>
      </c>
      <c r="D57" s="628" t="s">
        <v>633</v>
      </c>
      <c r="E57" s="629" t="s">
        <v>634</v>
      </c>
      <c r="F57" s="629" t="s">
        <v>634</v>
      </c>
      <c r="G57" s="645" t="s">
        <v>3</v>
      </c>
      <c r="H57" s="645" t="str">
        <f t="shared" si="0"/>
        <v>060000</v>
      </c>
      <c r="I57" s="630">
        <f>I58+I64+SUM(I70:I80)</f>
        <v>0</v>
      </c>
      <c r="J57" s="631">
        <f>J58+J64+SUM(J70:J80)</f>
        <v>0</v>
      </c>
      <c r="L57" s="678" t="s">
        <v>1234</v>
      </c>
    </row>
    <row r="58" spans="1:12" x14ac:dyDescent="0.2">
      <c r="A58" s="453" t="str">
        <f>'0'!$A$4</f>
        <v>………………..</v>
      </c>
      <c r="B58" s="474">
        <f>'0'!$A$2</f>
        <v>46112</v>
      </c>
      <c r="C58" s="453" t="s">
        <v>1190</v>
      </c>
      <c r="D58" s="243" t="s">
        <v>633</v>
      </c>
      <c r="E58" s="73" t="s">
        <v>628</v>
      </c>
      <c r="F58" s="77" t="s">
        <v>634</v>
      </c>
      <c r="G58" s="290" t="s">
        <v>25</v>
      </c>
      <c r="H58" s="39" t="str">
        <f t="shared" si="0"/>
        <v>060100</v>
      </c>
      <c r="I58" s="643">
        <f>SUM(I59:I63)</f>
        <v>0</v>
      </c>
      <c r="J58" s="644">
        <f>SUM(J59:J63)</f>
        <v>0</v>
      </c>
      <c r="L58" s="770" t="s">
        <v>1236</v>
      </c>
    </row>
    <row r="59" spans="1:12" x14ac:dyDescent="0.2">
      <c r="A59" s="453" t="str">
        <f>'0'!$A$4</f>
        <v>………………..</v>
      </c>
      <c r="B59" s="474">
        <f>'0'!$A$2</f>
        <v>46112</v>
      </c>
      <c r="C59" s="453" t="s">
        <v>1190</v>
      </c>
      <c r="D59" s="243" t="s">
        <v>633</v>
      </c>
      <c r="E59" s="77" t="s">
        <v>628</v>
      </c>
      <c r="F59" s="74" t="s">
        <v>628</v>
      </c>
      <c r="G59" s="293" t="s">
        <v>757</v>
      </c>
      <c r="H59" s="83" t="str">
        <f t="shared" si="0"/>
        <v>060101</v>
      </c>
      <c r="I59" s="642">
        <v>0</v>
      </c>
      <c r="J59" s="637">
        <v>0</v>
      </c>
      <c r="L59" s="771"/>
    </row>
    <row r="60" spans="1:12" x14ac:dyDescent="0.2">
      <c r="A60" s="453" t="str">
        <f>'0'!$A$4</f>
        <v>………………..</v>
      </c>
      <c r="B60" s="474">
        <f>'0'!$A$2</f>
        <v>46112</v>
      </c>
      <c r="C60" s="453" t="s">
        <v>1190</v>
      </c>
      <c r="D60" s="243" t="s">
        <v>633</v>
      </c>
      <c r="E60" s="77" t="s">
        <v>628</v>
      </c>
      <c r="F60" s="74" t="s">
        <v>629</v>
      </c>
      <c r="G60" s="293" t="s">
        <v>921</v>
      </c>
      <c r="H60" s="83" t="str">
        <f t="shared" si="0"/>
        <v>060102</v>
      </c>
      <c r="I60" s="642">
        <v>0</v>
      </c>
      <c r="J60" s="637">
        <v>0</v>
      </c>
      <c r="L60" s="771"/>
    </row>
    <row r="61" spans="1:12" x14ac:dyDescent="0.2">
      <c r="A61" s="453" t="str">
        <f>'0'!$A$4</f>
        <v>………………..</v>
      </c>
      <c r="B61" s="474">
        <f>'0'!$A$2</f>
        <v>46112</v>
      </c>
      <c r="C61" s="453" t="s">
        <v>1190</v>
      </c>
      <c r="D61" s="243" t="s">
        <v>633</v>
      </c>
      <c r="E61" s="77" t="s">
        <v>628</v>
      </c>
      <c r="F61" s="74" t="s">
        <v>632</v>
      </c>
      <c r="G61" s="293" t="s">
        <v>920</v>
      </c>
      <c r="H61" s="83" t="str">
        <f t="shared" si="0"/>
        <v>060105</v>
      </c>
      <c r="I61" s="642">
        <v>0</v>
      </c>
      <c r="J61" s="637">
        <v>0</v>
      </c>
      <c r="L61" s="771"/>
    </row>
    <row r="62" spans="1:12" x14ac:dyDescent="0.2">
      <c r="A62" s="453" t="str">
        <f>'0'!$A$4</f>
        <v>………………..</v>
      </c>
      <c r="B62" s="474">
        <f>'0'!$A$2</f>
        <v>46112</v>
      </c>
      <c r="C62" s="453" t="s">
        <v>1190</v>
      </c>
      <c r="D62" s="243" t="s">
        <v>633</v>
      </c>
      <c r="E62" s="77" t="s">
        <v>628</v>
      </c>
      <c r="F62" s="74" t="s">
        <v>630</v>
      </c>
      <c r="G62" s="293" t="s">
        <v>27</v>
      </c>
      <c r="H62" s="83" t="str">
        <f t="shared" si="0"/>
        <v>060103</v>
      </c>
      <c r="I62" s="642">
        <v>0</v>
      </c>
      <c r="J62" s="637">
        <v>0</v>
      </c>
      <c r="L62" s="771"/>
    </row>
    <row r="63" spans="1:12" x14ac:dyDescent="0.2">
      <c r="A63" s="453" t="str">
        <f>'0'!$A$4</f>
        <v>………………..</v>
      </c>
      <c r="B63" s="474">
        <f>'0'!$A$2</f>
        <v>46112</v>
      </c>
      <c r="C63" s="453" t="s">
        <v>1190</v>
      </c>
      <c r="D63" s="243" t="s">
        <v>633</v>
      </c>
      <c r="E63" s="77" t="s">
        <v>628</v>
      </c>
      <c r="F63" s="74" t="s">
        <v>631</v>
      </c>
      <c r="G63" s="293" t="s">
        <v>620</v>
      </c>
      <c r="H63" s="83" t="str">
        <f t="shared" si="0"/>
        <v>060104</v>
      </c>
      <c r="I63" s="642">
        <v>0</v>
      </c>
      <c r="J63" s="637">
        <v>0</v>
      </c>
      <c r="L63" s="772"/>
    </row>
    <row r="64" spans="1:12" x14ac:dyDescent="0.2">
      <c r="A64" s="453" t="str">
        <f>'0'!$A$4</f>
        <v>………………..</v>
      </c>
      <c r="B64" s="474">
        <f>'0'!$A$2</f>
        <v>46112</v>
      </c>
      <c r="C64" s="453" t="s">
        <v>1190</v>
      </c>
      <c r="D64" s="243" t="s">
        <v>633</v>
      </c>
      <c r="E64" s="73" t="s">
        <v>629</v>
      </c>
      <c r="F64" s="77" t="s">
        <v>634</v>
      </c>
      <c r="G64" s="290" t="s">
        <v>26</v>
      </c>
      <c r="H64" s="39" t="str">
        <f t="shared" si="0"/>
        <v>060200</v>
      </c>
      <c r="I64" s="643">
        <f>SUM(I65:I69)</f>
        <v>0</v>
      </c>
      <c r="J64" s="644">
        <f>SUM(J65:J69)</f>
        <v>0</v>
      </c>
      <c r="L64" s="770" t="s">
        <v>751</v>
      </c>
    </row>
    <row r="65" spans="1:13" s="41" customFormat="1" x14ac:dyDescent="0.2">
      <c r="A65" s="453" t="str">
        <f>'0'!$A$4</f>
        <v>………………..</v>
      </c>
      <c r="B65" s="474">
        <f>'0'!$A$2</f>
        <v>46112</v>
      </c>
      <c r="C65" s="453" t="s">
        <v>1190</v>
      </c>
      <c r="D65" s="233" t="s">
        <v>633</v>
      </c>
      <c r="E65" s="77" t="s">
        <v>629</v>
      </c>
      <c r="F65" s="74" t="s">
        <v>628</v>
      </c>
      <c r="G65" s="293" t="s">
        <v>757</v>
      </c>
      <c r="H65" s="83" t="str">
        <f t="shared" si="0"/>
        <v>060201</v>
      </c>
      <c r="I65" s="642">
        <v>0</v>
      </c>
      <c r="J65" s="637">
        <v>0</v>
      </c>
      <c r="K65" s="209"/>
      <c r="L65" s="771"/>
      <c r="M65" s="36"/>
    </row>
    <row r="66" spans="1:13" s="41" customFormat="1" x14ac:dyDescent="0.2">
      <c r="A66" s="453" t="str">
        <f>'0'!$A$4</f>
        <v>………………..</v>
      </c>
      <c r="B66" s="474">
        <f>'0'!$A$2</f>
        <v>46112</v>
      </c>
      <c r="C66" s="453" t="s">
        <v>1190</v>
      </c>
      <c r="D66" s="233" t="s">
        <v>633</v>
      </c>
      <c r="E66" s="77" t="s">
        <v>629</v>
      </c>
      <c r="F66" s="74" t="s">
        <v>629</v>
      </c>
      <c r="G66" s="293" t="s">
        <v>921</v>
      </c>
      <c r="H66" s="83" t="str">
        <f t="shared" si="0"/>
        <v>060202</v>
      </c>
      <c r="I66" s="642">
        <v>0</v>
      </c>
      <c r="J66" s="637">
        <v>0</v>
      </c>
      <c r="K66" s="209"/>
      <c r="L66" s="771"/>
      <c r="M66" s="36"/>
    </row>
    <row r="67" spans="1:13" s="41" customFormat="1" x14ac:dyDescent="0.2">
      <c r="A67" s="453" t="str">
        <f>'0'!$A$4</f>
        <v>………………..</v>
      </c>
      <c r="B67" s="474">
        <f>'0'!$A$2</f>
        <v>46112</v>
      </c>
      <c r="C67" s="453" t="s">
        <v>1190</v>
      </c>
      <c r="D67" s="233" t="s">
        <v>633</v>
      </c>
      <c r="E67" s="77" t="s">
        <v>629</v>
      </c>
      <c r="F67" s="74" t="s">
        <v>632</v>
      </c>
      <c r="G67" s="293" t="s">
        <v>920</v>
      </c>
      <c r="H67" s="83" t="str">
        <f>D67&amp;E67&amp;F67</f>
        <v>060205</v>
      </c>
      <c r="I67" s="642">
        <v>0</v>
      </c>
      <c r="J67" s="637">
        <v>0</v>
      </c>
      <c r="K67" s="209"/>
      <c r="L67" s="771"/>
      <c r="M67" s="36"/>
    </row>
    <row r="68" spans="1:13" s="41" customFormat="1" x14ac:dyDescent="0.2">
      <c r="A68" s="453" t="str">
        <f>'0'!$A$4</f>
        <v>………………..</v>
      </c>
      <c r="B68" s="474">
        <f>'0'!$A$2</f>
        <v>46112</v>
      </c>
      <c r="C68" s="453" t="s">
        <v>1190</v>
      </c>
      <c r="D68" s="233" t="s">
        <v>633</v>
      </c>
      <c r="E68" s="358" t="s">
        <v>629</v>
      </c>
      <c r="F68" s="346" t="s">
        <v>630</v>
      </c>
      <c r="G68" s="293" t="s">
        <v>27</v>
      </c>
      <c r="H68" s="347" t="str">
        <f t="shared" si="0"/>
        <v>060203</v>
      </c>
      <c r="I68" s="642">
        <v>0</v>
      </c>
      <c r="J68" s="637">
        <v>0</v>
      </c>
      <c r="K68" s="209"/>
      <c r="L68" s="771"/>
      <c r="M68" s="36"/>
    </row>
    <row r="69" spans="1:13" s="41" customFormat="1" x14ac:dyDescent="0.2">
      <c r="A69" s="453" t="str">
        <f>'0'!$A$4</f>
        <v>………………..</v>
      </c>
      <c r="B69" s="474">
        <f>'0'!$A$2</f>
        <v>46112</v>
      </c>
      <c r="C69" s="453" t="s">
        <v>1190</v>
      </c>
      <c r="D69" s="234" t="s">
        <v>633</v>
      </c>
      <c r="E69" s="77" t="s">
        <v>629</v>
      </c>
      <c r="F69" s="74" t="s">
        <v>631</v>
      </c>
      <c r="G69" s="293" t="s">
        <v>667</v>
      </c>
      <c r="H69" s="83" t="str">
        <f t="shared" si="0"/>
        <v>060204</v>
      </c>
      <c r="I69" s="642">
        <v>0</v>
      </c>
      <c r="J69" s="637">
        <v>0</v>
      </c>
      <c r="K69" s="209"/>
      <c r="L69" s="772"/>
      <c r="M69" s="36"/>
    </row>
    <row r="70" spans="1:13" x14ac:dyDescent="0.2">
      <c r="A70" s="453" t="str">
        <f>'0'!$A$4</f>
        <v>………………..</v>
      </c>
      <c r="B70" s="474">
        <f>'0'!$A$2</f>
        <v>46112</v>
      </c>
      <c r="C70" s="453" t="s">
        <v>1190</v>
      </c>
      <c r="D70" s="243" t="s">
        <v>633</v>
      </c>
      <c r="E70" s="73" t="s">
        <v>630</v>
      </c>
      <c r="F70" s="77" t="s">
        <v>634</v>
      </c>
      <c r="G70" s="290" t="s">
        <v>752</v>
      </c>
      <c r="H70" s="39" t="str">
        <f t="shared" si="0"/>
        <v>060300</v>
      </c>
      <c r="I70" s="642">
        <v>0</v>
      </c>
      <c r="J70" s="637">
        <v>0</v>
      </c>
      <c r="L70" s="680"/>
    </row>
    <row r="71" spans="1:13" x14ac:dyDescent="0.2">
      <c r="A71" s="453" t="str">
        <f>'0'!$A$4</f>
        <v>………………..</v>
      </c>
      <c r="B71" s="474">
        <f>'0'!$A$2</f>
        <v>46112</v>
      </c>
      <c r="C71" s="453" t="s">
        <v>1190</v>
      </c>
      <c r="D71" s="243" t="s">
        <v>633</v>
      </c>
      <c r="E71" s="73" t="s">
        <v>631</v>
      </c>
      <c r="F71" s="77" t="s">
        <v>634</v>
      </c>
      <c r="G71" s="290" t="s">
        <v>49</v>
      </c>
      <c r="H71" s="39" t="str">
        <f t="shared" si="0"/>
        <v>060400</v>
      </c>
      <c r="I71" s="642">
        <v>0</v>
      </c>
      <c r="J71" s="637">
        <v>0</v>
      </c>
      <c r="L71" s="680"/>
    </row>
    <row r="72" spans="1:13" ht="11.25" customHeight="1" x14ac:dyDescent="0.2">
      <c r="A72" s="453" t="str">
        <f>'0'!$A$4</f>
        <v>………………..</v>
      </c>
      <c r="B72" s="474">
        <f>'0'!$A$2</f>
        <v>46112</v>
      </c>
      <c r="C72" s="453" t="s">
        <v>1190</v>
      </c>
      <c r="D72" s="243" t="s">
        <v>633</v>
      </c>
      <c r="E72" s="73" t="s">
        <v>632</v>
      </c>
      <c r="F72" s="77" t="s">
        <v>634</v>
      </c>
      <c r="G72" s="290" t="s">
        <v>28</v>
      </c>
      <c r="H72" s="39" t="str">
        <f t="shared" si="0"/>
        <v>060500</v>
      </c>
      <c r="I72" s="642">
        <v>0</v>
      </c>
      <c r="J72" s="637">
        <v>0</v>
      </c>
      <c r="L72" s="688"/>
    </row>
    <row r="73" spans="1:13" ht="13.5" customHeight="1" x14ac:dyDescent="0.2">
      <c r="A73" s="453" t="str">
        <f>'0'!$A$4</f>
        <v>………………..</v>
      </c>
      <c r="B73" s="474">
        <f>'0'!$A$2</f>
        <v>46112</v>
      </c>
      <c r="C73" s="453" t="s">
        <v>1190</v>
      </c>
      <c r="D73" s="243" t="s">
        <v>633</v>
      </c>
      <c r="E73" s="73" t="s">
        <v>633</v>
      </c>
      <c r="F73" s="77" t="s">
        <v>634</v>
      </c>
      <c r="G73" s="290" t="s">
        <v>29</v>
      </c>
      <c r="H73" s="39" t="str">
        <f t="shared" si="0"/>
        <v>060600</v>
      </c>
      <c r="I73" s="642">
        <v>0</v>
      </c>
      <c r="J73" s="637">
        <v>0</v>
      </c>
      <c r="L73" s="689" t="s">
        <v>753</v>
      </c>
    </row>
    <row r="74" spans="1:13" x14ac:dyDescent="0.2">
      <c r="A74" s="453" t="str">
        <f>'0'!$A$4</f>
        <v>………………..</v>
      </c>
      <c r="B74" s="474">
        <f>'0'!$A$2</f>
        <v>46112</v>
      </c>
      <c r="C74" s="453" t="s">
        <v>1190</v>
      </c>
      <c r="D74" s="243" t="s">
        <v>633</v>
      </c>
      <c r="E74" s="73" t="s">
        <v>637</v>
      </c>
      <c r="F74" s="77" t="s">
        <v>634</v>
      </c>
      <c r="G74" s="290" t="s">
        <v>58</v>
      </c>
      <c r="H74" s="39" t="str">
        <f t="shared" si="0"/>
        <v>060700</v>
      </c>
      <c r="I74" s="642">
        <v>0</v>
      </c>
      <c r="J74" s="637">
        <v>0</v>
      </c>
      <c r="L74" s="680"/>
    </row>
    <row r="75" spans="1:13" x14ac:dyDescent="0.2">
      <c r="A75" s="453" t="str">
        <f>'0'!$A$4</f>
        <v>………………..</v>
      </c>
      <c r="B75" s="474">
        <f>'0'!$A$2</f>
        <v>46112</v>
      </c>
      <c r="C75" s="453" t="s">
        <v>1190</v>
      </c>
      <c r="D75" s="243" t="s">
        <v>633</v>
      </c>
      <c r="E75" s="73" t="s">
        <v>638</v>
      </c>
      <c r="F75" s="77" t="s">
        <v>634</v>
      </c>
      <c r="G75" s="39" t="s">
        <v>30</v>
      </c>
      <c r="H75" s="39" t="str">
        <f t="shared" si="0"/>
        <v>060800</v>
      </c>
      <c r="I75" s="642">
        <v>0</v>
      </c>
      <c r="J75" s="637">
        <v>0</v>
      </c>
      <c r="L75" s="680"/>
    </row>
    <row r="76" spans="1:13" x14ac:dyDescent="0.2">
      <c r="A76" s="453" t="str">
        <f>'0'!$A$4</f>
        <v>………………..</v>
      </c>
      <c r="B76" s="474">
        <f>'0'!$A$2</f>
        <v>46112</v>
      </c>
      <c r="C76" s="453" t="s">
        <v>1190</v>
      </c>
      <c r="D76" s="243" t="s">
        <v>633</v>
      </c>
      <c r="E76" s="73" t="s">
        <v>639</v>
      </c>
      <c r="F76" s="77" t="s">
        <v>634</v>
      </c>
      <c r="G76" s="39" t="s">
        <v>50</v>
      </c>
      <c r="H76" s="39" t="str">
        <f t="shared" ref="H76:H126" si="1">D76&amp;E76&amp;F76</f>
        <v>060900</v>
      </c>
      <c r="I76" s="642">
        <v>0</v>
      </c>
      <c r="J76" s="637">
        <v>0</v>
      </c>
      <c r="L76" s="680"/>
    </row>
    <row r="77" spans="1:13" x14ac:dyDescent="0.2">
      <c r="A77" s="453" t="str">
        <f>'0'!$A$4</f>
        <v>………………..</v>
      </c>
      <c r="B77" s="474">
        <f>'0'!$A$2</f>
        <v>46112</v>
      </c>
      <c r="C77" s="453" t="s">
        <v>1190</v>
      </c>
      <c r="D77" s="243" t="s">
        <v>633</v>
      </c>
      <c r="E77" s="73">
        <v>10</v>
      </c>
      <c r="F77" s="77" t="s">
        <v>634</v>
      </c>
      <c r="G77" s="39" t="s">
        <v>31</v>
      </c>
      <c r="H77" s="39" t="str">
        <f t="shared" si="1"/>
        <v>061000</v>
      </c>
      <c r="I77" s="642">
        <v>0</v>
      </c>
      <c r="J77" s="637">
        <v>0</v>
      </c>
      <c r="L77" s="680"/>
    </row>
    <row r="78" spans="1:13" x14ac:dyDescent="0.2">
      <c r="A78" s="453" t="str">
        <f>'0'!$A$4</f>
        <v>………………..</v>
      </c>
      <c r="B78" s="474">
        <f>'0'!$A$2</f>
        <v>46112</v>
      </c>
      <c r="C78" s="453" t="s">
        <v>1190</v>
      </c>
      <c r="D78" s="243" t="s">
        <v>633</v>
      </c>
      <c r="E78" s="73">
        <v>11</v>
      </c>
      <c r="F78" s="77" t="s">
        <v>634</v>
      </c>
      <c r="G78" s="39" t="s">
        <v>32</v>
      </c>
      <c r="H78" s="39" t="str">
        <f t="shared" si="1"/>
        <v>061100</v>
      </c>
      <c r="I78" s="642">
        <v>0</v>
      </c>
      <c r="J78" s="637">
        <v>0</v>
      </c>
      <c r="L78" s="680"/>
    </row>
    <row r="79" spans="1:13" x14ac:dyDescent="0.2">
      <c r="A79" s="453" t="str">
        <f>'0'!$A$4</f>
        <v>………………..</v>
      </c>
      <c r="B79" s="474">
        <f>'0'!$A$2</f>
        <v>46112</v>
      </c>
      <c r="C79" s="453" t="s">
        <v>1190</v>
      </c>
      <c r="D79" s="243" t="s">
        <v>633</v>
      </c>
      <c r="E79" s="73">
        <v>12</v>
      </c>
      <c r="F79" s="77" t="s">
        <v>634</v>
      </c>
      <c r="G79" s="39" t="s">
        <v>33</v>
      </c>
      <c r="H79" s="39" t="str">
        <f t="shared" si="1"/>
        <v>061200</v>
      </c>
      <c r="I79" s="642">
        <v>0</v>
      </c>
      <c r="J79" s="637">
        <v>0</v>
      </c>
      <c r="L79" s="680"/>
    </row>
    <row r="80" spans="1:13" x14ac:dyDescent="0.2">
      <c r="A80" s="453" t="str">
        <f>'0'!$A$4</f>
        <v>………………..</v>
      </c>
      <c r="B80" s="474">
        <f>'0'!$A$2</f>
        <v>46112</v>
      </c>
      <c r="C80" s="453" t="s">
        <v>1190</v>
      </c>
      <c r="D80" s="243" t="s">
        <v>633</v>
      </c>
      <c r="E80" s="73">
        <v>13</v>
      </c>
      <c r="F80" s="77" t="s">
        <v>634</v>
      </c>
      <c r="G80" s="39" t="s">
        <v>34</v>
      </c>
      <c r="H80" s="39" t="str">
        <f t="shared" si="1"/>
        <v>061300</v>
      </c>
      <c r="I80" s="642">
        <v>0</v>
      </c>
      <c r="J80" s="637">
        <v>0</v>
      </c>
      <c r="L80" s="680"/>
    </row>
    <row r="81" spans="1:12" x14ac:dyDescent="0.2">
      <c r="A81" s="453" t="str">
        <f>'0'!$A$4</f>
        <v>………………..</v>
      </c>
      <c r="B81" s="474">
        <f>'0'!$A$2</f>
        <v>46112</v>
      </c>
      <c r="C81" s="453" t="s">
        <v>1190</v>
      </c>
      <c r="D81" s="628" t="s">
        <v>637</v>
      </c>
      <c r="E81" s="629" t="s">
        <v>634</v>
      </c>
      <c r="F81" s="629" t="s">
        <v>634</v>
      </c>
      <c r="G81" s="645" t="s">
        <v>4</v>
      </c>
      <c r="H81" s="645" t="str">
        <f t="shared" si="1"/>
        <v>070000</v>
      </c>
      <c r="I81" s="630">
        <f>SUM(I82:I97)</f>
        <v>0</v>
      </c>
      <c r="J81" s="631">
        <f>SUM(J82:J97)</f>
        <v>0</v>
      </c>
      <c r="L81" s="678" t="s">
        <v>1237</v>
      </c>
    </row>
    <row r="82" spans="1:12" x14ac:dyDescent="0.2">
      <c r="A82" s="453" t="str">
        <f>'0'!$A$4</f>
        <v>………………..</v>
      </c>
      <c r="B82" s="474">
        <f>'0'!$A$2</f>
        <v>46112</v>
      </c>
      <c r="C82" s="453" t="s">
        <v>1190</v>
      </c>
      <c r="D82" s="243" t="s">
        <v>637</v>
      </c>
      <c r="E82" s="73" t="s">
        <v>628</v>
      </c>
      <c r="F82" s="77" t="s">
        <v>634</v>
      </c>
      <c r="G82" s="39" t="s">
        <v>684</v>
      </c>
      <c r="H82" s="39" t="str">
        <f t="shared" si="1"/>
        <v>070100</v>
      </c>
      <c r="I82" s="642">
        <v>0</v>
      </c>
      <c r="J82" s="637">
        <v>0</v>
      </c>
      <c r="L82" s="680"/>
    </row>
    <row r="83" spans="1:12" x14ac:dyDescent="0.2">
      <c r="A83" s="453" t="str">
        <f>'0'!$A$4</f>
        <v>………………..</v>
      </c>
      <c r="B83" s="474">
        <f>'0'!$A$2</f>
        <v>46112</v>
      </c>
      <c r="C83" s="453" t="s">
        <v>1190</v>
      </c>
      <c r="D83" s="243" t="s">
        <v>637</v>
      </c>
      <c r="E83" s="73" t="s">
        <v>629</v>
      </c>
      <c r="F83" s="77" t="s">
        <v>634</v>
      </c>
      <c r="G83" s="39" t="s">
        <v>668</v>
      </c>
      <c r="H83" s="39" t="str">
        <f t="shared" si="1"/>
        <v>070200</v>
      </c>
      <c r="I83" s="642">
        <v>0</v>
      </c>
      <c r="J83" s="637">
        <v>0</v>
      </c>
      <c r="L83" s="680"/>
    </row>
    <row r="84" spans="1:12" x14ac:dyDescent="0.2">
      <c r="A84" s="453" t="str">
        <f>'0'!$A$4</f>
        <v>………………..</v>
      </c>
      <c r="B84" s="474">
        <f>'0'!$A$2</f>
        <v>46112</v>
      </c>
      <c r="C84" s="453" t="s">
        <v>1190</v>
      </c>
      <c r="D84" s="243" t="s">
        <v>637</v>
      </c>
      <c r="E84" s="73" t="s">
        <v>630</v>
      </c>
      <c r="F84" s="77" t="s">
        <v>634</v>
      </c>
      <c r="G84" s="39" t="s">
        <v>35</v>
      </c>
      <c r="H84" s="39" t="str">
        <f t="shared" si="1"/>
        <v>070300</v>
      </c>
      <c r="I84" s="642">
        <v>0</v>
      </c>
      <c r="J84" s="637">
        <v>0</v>
      </c>
      <c r="L84" s="680"/>
    </row>
    <row r="85" spans="1:12" x14ac:dyDescent="0.2">
      <c r="A85" s="453" t="str">
        <f>'0'!$A$4</f>
        <v>………………..</v>
      </c>
      <c r="B85" s="474">
        <f>'0'!$A$2</f>
        <v>46112</v>
      </c>
      <c r="C85" s="453" t="s">
        <v>1190</v>
      </c>
      <c r="D85" s="243" t="s">
        <v>637</v>
      </c>
      <c r="E85" s="73" t="s">
        <v>631</v>
      </c>
      <c r="F85" s="77" t="s">
        <v>634</v>
      </c>
      <c r="G85" s="39" t="s">
        <v>723</v>
      </c>
      <c r="H85" s="39" t="str">
        <f t="shared" si="1"/>
        <v>070400</v>
      </c>
      <c r="I85" s="642">
        <v>0</v>
      </c>
      <c r="J85" s="637">
        <v>0</v>
      </c>
      <c r="L85" s="680"/>
    </row>
    <row r="86" spans="1:12" x14ac:dyDescent="0.2">
      <c r="A86" s="453" t="str">
        <f>'0'!$A$4</f>
        <v>………………..</v>
      </c>
      <c r="B86" s="474">
        <f>'0'!$A$2</f>
        <v>46112</v>
      </c>
      <c r="C86" s="453" t="s">
        <v>1190</v>
      </c>
      <c r="D86" s="243" t="s">
        <v>637</v>
      </c>
      <c r="E86" s="73" t="s">
        <v>632</v>
      </c>
      <c r="F86" s="77" t="s">
        <v>634</v>
      </c>
      <c r="G86" s="39" t="s">
        <v>36</v>
      </c>
      <c r="H86" s="39" t="str">
        <f t="shared" si="1"/>
        <v>070500</v>
      </c>
      <c r="I86" s="642">
        <v>0</v>
      </c>
      <c r="J86" s="637">
        <v>0</v>
      </c>
      <c r="L86" s="680"/>
    </row>
    <row r="87" spans="1:12" x14ac:dyDescent="0.2">
      <c r="A87" s="453" t="str">
        <f>'0'!$A$4</f>
        <v>………………..</v>
      </c>
      <c r="B87" s="474">
        <f>'0'!$A$2</f>
        <v>46112</v>
      </c>
      <c r="C87" s="453" t="s">
        <v>1190</v>
      </c>
      <c r="D87" s="243" t="s">
        <v>637</v>
      </c>
      <c r="E87" s="73" t="s">
        <v>633</v>
      </c>
      <c r="F87" s="77" t="s">
        <v>634</v>
      </c>
      <c r="G87" s="39" t="s">
        <v>51</v>
      </c>
      <c r="H87" s="39" t="str">
        <f t="shared" si="1"/>
        <v>070600</v>
      </c>
      <c r="I87" s="642">
        <v>0</v>
      </c>
      <c r="J87" s="637">
        <v>0</v>
      </c>
      <c r="L87" s="680"/>
    </row>
    <row r="88" spans="1:12" x14ac:dyDescent="0.2">
      <c r="A88" s="453" t="str">
        <f>'0'!$A$4</f>
        <v>………………..</v>
      </c>
      <c r="B88" s="474">
        <f>'0'!$A$2</f>
        <v>46112</v>
      </c>
      <c r="C88" s="453" t="s">
        <v>1190</v>
      </c>
      <c r="D88" s="243" t="s">
        <v>637</v>
      </c>
      <c r="E88" s="73" t="s">
        <v>637</v>
      </c>
      <c r="F88" s="77" t="s">
        <v>634</v>
      </c>
      <c r="G88" s="39" t="s">
        <v>52</v>
      </c>
      <c r="H88" s="39" t="str">
        <f t="shared" si="1"/>
        <v>070700</v>
      </c>
      <c r="I88" s="642">
        <v>0</v>
      </c>
      <c r="J88" s="637">
        <v>0</v>
      </c>
      <c r="L88" s="680"/>
    </row>
    <row r="89" spans="1:12" x14ac:dyDescent="0.2">
      <c r="A89" s="453" t="str">
        <f>'0'!$A$4</f>
        <v>………………..</v>
      </c>
      <c r="B89" s="474">
        <f>'0'!$A$2</f>
        <v>46112</v>
      </c>
      <c r="C89" s="453" t="s">
        <v>1190</v>
      </c>
      <c r="D89" s="243" t="s">
        <v>637</v>
      </c>
      <c r="E89" s="73" t="s">
        <v>638</v>
      </c>
      <c r="F89" s="77" t="s">
        <v>634</v>
      </c>
      <c r="G89" s="39" t="s">
        <v>37</v>
      </c>
      <c r="H89" s="39" t="str">
        <f t="shared" si="1"/>
        <v>070800</v>
      </c>
      <c r="I89" s="642">
        <v>0</v>
      </c>
      <c r="J89" s="637">
        <v>0</v>
      </c>
      <c r="L89" s="680"/>
    </row>
    <row r="90" spans="1:12" x14ac:dyDescent="0.2">
      <c r="A90" s="453" t="str">
        <f>'0'!$A$4</f>
        <v>………………..</v>
      </c>
      <c r="B90" s="474">
        <f>'0'!$A$2</f>
        <v>46112</v>
      </c>
      <c r="C90" s="453" t="s">
        <v>1190</v>
      </c>
      <c r="D90" s="243" t="s">
        <v>637</v>
      </c>
      <c r="E90" s="73" t="s">
        <v>639</v>
      </c>
      <c r="F90" s="77" t="s">
        <v>634</v>
      </c>
      <c r="G90" s="39" t="s">
        <v>38</v>
      </c>
      <c r="H90" s="39" t="str">
        <f t="shared" si="1"/>
        <v>070900</v>
      </c>
      <c r="I90" s="642">
        <v>0</v>
      </c>
      <c r="J90" s="637">
        <v>0</v>
      </c>
      <c r="L90" s="680"/>
    </row>
    <row r="91" spans="1:12" x14ac:dyDescent="0.2">
      <c r="A91" s="453" t="str">
        <f>'0'!$A$4</f>
        <v>………………..</v>
      </c>
      <c r="B91" s="474">
        <f>'0'!$A$2</f>
        <v>46112</v>
      </c>
      <c r="C91" s="453" t="s">
        <v>1190</v>
      </c>
      <c r="D91" s="243" t="s">
        <v>637</v>
      </c>
      <c r="E91" s="73" t="s">
        <v>640</v>
      </c>
      <c r="F91" s="77" t="s">
        <v>634</v>
      </c>
      <c r="G91" s="39" t="s">
        <v>609</v>
      </c>
      <c r="H91" s="39" t="str">
        <f t="shared" si="1"/>
        <v>071000</v>
      </c>
      <c r="I91" s="642">
        <v>0</v>
      </c>
      <c r="J91" s="637">
        <v>0</v>
      </c>
      <c r="L91" s="680"/>
    </row>
    <row r="92" spans="1:12" x14ac:dyDescent="0.2">
      <c r="A92" s="453" t="str">
        <f>'0'!$A$4</f>
        <v>………………..</v>
      </c>
      <c r="B92" s="474">
        <f>'0'!$A$2</f>
        <v>46112</v>
      </c>
      <c r="C92" s="453" t="s">
        <v>1190</v>
      </c>
      <c r="D92" s="243" t="s">
        <v>637</v>
      </c>
      <c r="E92" s="73" t="s">
        <v>645</v>
      </c>
      <c r="F92" s="77" t="s">
        <v>634</v>
      </c>
      <c r="G92" s="39" t="s">
        <v>40</v>
      </c>
      <c r="H92" s="39" t="str">
        <f t="shared" si="1"/>
        <v>071100</v>
      </c>
      <c r="I92" s="642">
        <v>0</v>
      </c>
      <c r="J92" s="637">
        <v>0</v>
      </c>
      <c r="L92" s="680"/>
    </row>
    <row r="93" spans="1:12" x14ac:dyDescent="0.2">
      <c r="A93" s="453" t="str">
        <f>'0'!$A$4</f>
        <v>………………..</v>
      </c>
      <c r="B93" s="474">
        <f>'0'!$A$2</f>
        <v>46112</v>
      </c>
      <c r="C93" s="453" t="s">
        <v>1190</v>
      </c>
      <c r="D93" s="243" t="s">
        <v>637</v>
      </c>
      <c r="E93" s="73" t="s">
        <v>646</v>
      </c>
      <c r="F93" s="77" t="s">
        <v>634</v>
      </c>
      <c r="G93" s="39" t="s">
        <v>41</v>
      </c>
      <c r="H93" s="39" t="str">
        <f t="shared" si="1"/>
        <v>071200</v>
      </c>
      <c r="I93" s="642">
        <v>0</v>
      </c>
      <c r="J93" s="637">
        <v>0</v>
      </c>
      <c r="L93" s="680"/>
    </row>
    <row r="94" spans="1:12" x14ac:dyDescent="0.2">
      <c r="A94" s="453" t="str">
        <f>'0'!$A$4</f>
        <v>………………..</v>
      </c>
      <c r="B94" s="474">
        <f>'0'!$A$2</f>
        <v>46112</v>
      </c>
      <c r="C94" s="453" t="s">
        <v>1190</v>
      </c>
      <c r="D94" s="243" t="s">
        <v>637</v>
      </c>
      <c r="E94" s="73" t="s">
        <v>641</v>
      </c>
      <c r="F94" s="77" t="s">
        <v>634</v>
      </c>
      <c r="G94" s="39" t="s">
        <v>18</v>
      </c>
      <c r="H94" s="39" t="str">
        <f t="shared" si="1"/>
        <v>071300</v>
      </c>
      <c r="I94" s="642">
        <v>0</v>
      </c>
      <c r="J94" s="637">
        <v>0</v>
      </c>
      <c r="L94" s="680"/>
    </row>
    <row r="95" spans="1:12" x14ac:dyDescent="0.2">
      <c r="A95" s="453" t="str">
        <f>'0'!$A$4</f>
        <v>………………..</v>
      </c>
      <c r="B95" s="474">
        <f>'0'!$A$2</f>
        <v>46112</v>
      </c>
      <c r="C95" s="453" t="s">
        <v>1190</v>
      </c>
      <c r="D95" s="243" t="s">
        <v>637</v>
      </c>
      <c r="E95" s="73" t="s">
        <v>642</v>
      </c>
      <c r="F95" s="77" t="s">
        <v>634</v>
      </c>
      <c r="G95" s="39" t="s">
        <v>28</v>
      </c>
      <c r="H95" s="39" t="str">
        <f t="shared" si="1"/>
        <v>071400</v>
      </c>
      <c r="I95" s="642">
        <v>0</v>
      </c>
      <c r="J95" s="637">
        <v>0</v>
      </c>
      <c r="L95" s="680"/>
    </row>
    <row r="96" spans="1:12" x14ac:dyDescent="0.2">
      <c r="A96" s="453" t="str">
        <f>'0'!$A$4</f>
        <v>………………..</v>
      </c>
      <c r="B96" s="474">
        <f>'0'!$A$2</f>
        <v>46112</v>
      </c>
      <c r="C96" s="453" t="s">
        <v>1190</v>
      </c>
      <c r="D96" s="243" t="s">
        <v>637</v>
      </c>
      <c r="E96" s="73" t="s">
        <v>643</v>
      </c>
      <c r="F96" s="77" t="s">
        <v>634</v>
      </c>
      <c r="G96" s="39" t="s">
        <v>29</v>
      </c>
      <c r="H96" s="39" t="str">
        <f t="shared" si="1"/>
        <v>071500</v>
      </c>
      <c r="I96" s="642">
        <v>0</v>
      </c>
      <c r="J96" s="637">
        <v>0</v>
      </c>
      <c r="L96" s="680"/>
    </row>
    <row r="97" spans="1:12" x14ac:dyDescent="0.2">
      <c r="A97" s="453" t="str">
        <f>'0'!$A$4</f>
        <v>………………..</v>
      </c>
      <c r="B97" s="474">
        <f>'0'!$A$2</f>
        <v>46112</v>
      </c>
      <c r="C97" s="453" t="s">
        <v>1190</v>
      </c>
      <c r="D97" s="245" t="s">
        <v>637</v>
      </c>
      <c r="E97" s="76" t="s">
        <v>644</v>
      </c>
      <c r="F97" s="246" t="s">
        <v>634</v>
      </c>
      <c r="G97" s="353" t="s">
        <v>1185</v>
      </c>
      <c r="H97" s="48" t="str">
        <f t="shared" ref="H97" si="2">D97&amp;E97&amp;F97</f>
        <v>071600</v>
      </c>
      <c r="I97" s="642">
        <v>0</v>
      </c>
      <c r="J97" s="637">
        <v>0</v>
      </c>
      <c r="L97" s="680"/>
    </row>
    <row r="98" spans="1:12" x14ac:dyDescent="0.2">
      <c r="A98" s="453" t="str">
        <f>'0'!$A$4</f>
        <v>………………..</v>
      </c>
      <c r="B98" s="474">
        <f>'0'!$A$2</f>
        <v>46112</v>
      </c>
      <c r="C98" s="453" t="s">
        <v>1190</v>
      </c>
      <c r="D98" s="628" t="s">
        <v>638</v>
      </c>
      <c r="E98" s="629" t="s">
        <v>634</v>
      </c>
      <c r="F98" s="629" t="s">
        <v>634</v>
      </c>
      <c r="G98" s="645" t="s">
        <v>942</v>
      </c>
      <c r="H98" s="645" t="str">
        <f t="shared" si="1"/>
        <v>080000</v>
      </c>
      <c r="I98" s="630">
        <f>SUM(I100:I103)+I99</f>
        <v>0</v>
      </c>
      <c r="J98" s="631">
        <f>SUM(J100:J103)+J99</f>
        <v>0</v>
      </c>
      <c r="L98" s="678" t="s">
        <v>1238</v>
      </c>
    </row>
    <row r="99" spans="1:12" x14ac:dyDescent="0.2">
      <c r="A99" s="453" t="str">
        <f>'0'!$A$4</f>
        <v>………………..</v>
      </c>
      <c r="B99" s="474">
        <f>'0'!$A$2</f>
        <v>46112</v>
      </c>
      <c r="C99" s="453" t="s">
        <v>1190</v>
      </c>
      <c r="D99" s="243" t="s">
        <v>638</v>
      </c>
      <c r="E99" s="73" t="s">
        <v>628</v>
      </c>
      <c r="F99" s="77" t="s">
        <v>634</v>
      </c>
      <c r="G99" s="39" t="s">
        <v>1159</v>
      </c>
      <c r="H99" s="39" t="str">
        <f t="shared" si="1"/>
        <v>080100</v>
      </c>
      <c r="I99" s="643">
        <f>-'06'!I5</f>
        <v>0</v>
      </c>
      <c r="J99" s="644">
        <f>-'06'!J5</f>
        <v>0</v>
      </c>
      <c r="L99" s="678" t="s">
        <v>754</v>
      </c>
    </row>
    <row r="100" spans="1:12" ht="12.75" customHeight="1" x14ac:dyDescent="0.2">
      <c r="A100" s="453" t="str">
        <f>'0'!$A$4</f>
        <v>………………..</v>
      </c>
      <c r="B100" s="474">
        <f>'0'!$A$2</f>
        <v>46112</v>
      </c>
      <c r="C100" s="453" t="s">
        <v>1190</v>
      </c>
      <c r="D100" s="243" t="s">
        <v>638</v>
      </c>
      <c r="E100" s="73" t="s">
        <v>629</v>
      </c>
      <c r="F100" s="77" t="s">
        <v>634</v>
      </c>
      <c r="G100" s="39" t="s">
        <v>42</v>
      </c>
      <c r="H100" s="39" t="str">
        <f t="shared" si="1"/>
        <v>080200</v>
      </c>
      <c r="I100" s="643">
        <f>-'06'!I59</f>
        <v>0</v>
      </c>
      <c r="J100" s="644">
        <f>-'06'!J59</f>
        <v>0</v>
      </c>
      <c r="L100" s="685" t="s">
        <v>755</v>
      </c>
    </row>
    <row r="101" spans="1:12" ht="12.75" customHeight="1" x14ac:dyDescent="0.2">
      <c r="A101" s="453" t="str">
        <f>'0'!$A$4</f>
        <v>………………..</v>
      </c>
      <c r="B101" s="474">
        <f>'0'!$A$2</f>
        <v>46112</v>
      </c>
      <c r="C101" s="453" t="s">
        <v>1190</v>
      </c>
      <c r="D101" s="243" t="s">
        <v>638</v>
      </c>
      <c r="E101" s="73" t="s">
        <v>630</v>
      </c>
      <c r="F101" s="77" t="s">
        <v>634</v>
      </c>
      <c r="G101" s="290" t="s">
        <v>1160</v>
      </c>
      <c r="H101" s="39" t="str">
        <f t="shared" si="1"/>
        <v>080300</v>
      </c>
      <c r="I101" s="643">
        <f>-SUMIFS('11'!S7:S103,'11'!E7:E103,'0'!A4)</f>
        <v>0</v>
      </c>
      <c r="J101" s="644">
        <f>IF(COUNTBLANK('0'!A12:A16)=5,0,-'11'!S6)</f>
        <v>0</v>
      </c>
      <c r="L101" s="678" t="s">
        <v>756</v>
      </c>
    </row>
    <row r="102" spans="1:12" x14ac:dyDescent="0.2">
      <c r="A102" s="453" t="str">
        <f>'0'!$A$4</f>
        <v>………………..</v>
      </c>
      <c r="B102" s="474">
        <f>'0'!$A$2</f>
        <v>46112</v>
      </c>
      <c r="C102" s="453" t="s">
        <v>1190</v>
      </c>
      <c r="D102" s="243" t="s">
        <v>638</v>
      </c>
      <c r="E102" s="73" t="s">
        <v>631</v>
      </c>
      <c r="F102" s="77" t="s">
        <v>634</v>
      </c>
      <c r="G102" s="39" t="s">
        <v>43</v>
      </c>
      <c r="H102" s="39" t="str">
        <f t="shared" si="1"/>
        <v>080400</v>
      </c>
      <c r="I102" s="642">
        <v>0</v>
      </c>
      <c r="J102" s="637">
        <v>0</v>
      </c>
      <c r="L102" s="690"/>
    </row>
    <row r="103" spans="1:12" x14ac:dyDescent="0.2">
      <c r="A103" s="453" t="str">
        <f>'0'!$A$4</f>
        <v>………………..</v>
      </c>
      <c r="B103" s="474">
        <f>'0'!$A$2</f>
        <v>46112</v>
      </c>
      <c r="C103" s="453" t="s">
        <v>1190</v>
      </c>
      <c r="D103" s="245" t="s">
        <v>638</v>
      </c>
      <c r="E103" s="76" t="s">
        <v>632</v>
      </c>
      <c r="F103" s="246" t="s">
        <v>634</v>
      </c>
      <c r="G103" s="48" t="s">
        <v>44</v>
      </c>
      <c r="H103" s="48" t="str">
        <f t="shared" si="1"/>
        <v>080500</v>
      </c>
      <c r="I103" s="642">
        <v>0</v>
      </c>
      <c r="J103" s="647">
        <v>0</v>
      </c>
      <c r="L103" s="678" t="s">
        <v>782</v>
      </c>
    </row>
    <row r="104" spans="1:12" x14ac:dyDescent="0.2">
      <c r="A104" s="453" t="str">
        <f>'0'!$A$4</f>
        <v>………………..</v>
      </c>
      <c r="B104" s="474">
        <f>'0'!$A$2</f>
        <v>46112</v>
      </c>
      <c r="C104" s="453" t="s">
        <v>1190</v>
      </c>
      <c r="D104" s="628" t="s">
        <v>639</v>
      </c>
      <c r="E104" s="629" t="s">
        <v>634</v>
      </c>
      <c r="F104" s="629" t="s">
        <v>634</v>
      </c>
      <c r="G104" s="645" t="s">
        <v>6</v>
      </c>
      <c r="H104" s="645" t="str">
        <f t="shared" si="1"/>
        <v>090000</v>
      </c>
      <c r="I104" s="653">
        <f>-'14'!AY9</f>
        <v>0</v>
      </c>
      <c r="J104" s="648">
        <v>0</v>
      </c>
      <c r="L104" s="690"/>
    </row>
    <row r="105" spans="1:12" x14ac:dyDescent="0.2">
      <c r="A105" s="453" t="str">
        <f>'0'!$A$4</f>
        <v>………………..</v>
      </c>
      <c r="B105" s="474">
        <f>'0'!$A$2</f>
        <v>46112</v>
      </c>
      <c r="C105" s="453" t="s">
        <v>1190</v>
      </c>
      <c r="D105" s="628">
        <v>10</v>
      </c>
      <c r="E105" s="629" t="s">
        <v>634</v>
      </c>
      <c r="F105" s="629" t="s">
        <v>634</v>
      </c>
      <c r="G105" s="645" t="s">
        <v>7</v>
      </c>
      <c r="H105" s="645" t="str">
        <f t="shared" si="1"/>
        <v>100000</v>
      </c>
      <c r="I105" s="630">
        <f>SUM(I106:I113)+I115+I116</f>
        <v>0</v>
      </c>
      <c r="J105" s="631">
        <f>SUM(J106:J113)+J115+J116</f>
        <v>0</v>
      </c>
      <c r="L105" s="680"/>
    </row>
    <row r="106" spans="1:12" x14ac:dyDescent="0.2">
      <c r="A106" s="453" t="str">
        <f>'0'!$A$4</f>
        <v>………………..</v>
      </c>
      <c r="B106" s="474">
        <f>'0'!$A$2</f>
        <v>46112</v>
      </c>
      <c r="C106" s="453" t="s">
        <v>1190</v>
      </c>
      <c r="D106" s="243">
        <v>10</v>
      </c>
      <c r="E106" s="73" t="s">
        <v>628</v>
      </c>
      <c r="F106" s="77" t="s">
        <v>634</v>
      </c>
      <c r="G106" s="39" t="s">
        <v>45</v>
      </c>
      <c r="H106" s="39" t="str">
        <f t="shared" si="1"/>
        <v>100100</v>
      </c>
      <c r="I106" s="642">
        <v>0</v>
      </c>
      <c r="J106" s="637">
        <v>0</v>
      </c>
      <c r="L106" s="680"/>
    </row>
    <row r="107" spans="1:12" x14ac:dyDescent="0.2">
      <c r="A107" s="453" t="str">
        <f>'0'!$A$4</f>
        <v>………………..</v>
      </c>
      <c r="B107" s="474">
        <f>'0'!$A$2</f>
        <v>46112</v>
      </c>
      <c r="C107" s="453" t="s">
        <v>1190</v>
      </c>
      <c r="D107" s="243">
        <v>10</v>
      </c>
      <c r="E107" s="73" t="s">
        <v>629</v>
      </c>
      <c r="F107" s="77" t="s">
        <v>634</v>
      </c>
      <c r="G107" s="39" t="s">
        <v>331</v>
      </c>
      <c r="H107" s="39" t="str">
        <f t="shared" si="1"/>
        <v>100200</v>
      </c>
      <c r="I107" s="642">
        <v>0</v>
      </c>
      <c r="J107" s="637">
        <v>0</v>
      </c>
      <c r="L107" s="680"/>
    </row>
    <row r="108" spans="1:12" x14ac:dyDescent="0.2">
      <c r="A108" s="453" t="str">
        <f>'0'!$A$4</f>
        <v>………………..</v>
      </c>
      <c r="B108" s="474">
        <f>'0'!$A$2</f>
        <v>46112</v>
      </c>
      <c r="C108" s="453" t="s">
        <v>1190</v>
      </c>
      <c r="D108" s="243">
        <v>10</v>
      </c>
      <c r="E108" s="73" t="s">
        <v>630</v>
      </c>
      <c r="F108" s="77" t="s">
        <v>634</v>
      </c>
      <c r="G108" s="39" t="s">
        <v>332</v>
      </c>
      <c r="H108" s="39" t="str">
        <f t="shared" si="1"/>
        <v>100300</v>
      </c>
      <c r="I108" s="642">
        <v>0</v>
      </c>
      <c r="J108" s="637">
        <v>0</v>
      </c>
      <c r="L108" s="680"/>
    </row>
    <row r="109" spans="1:12" x14ac:dyDescent="0.2">
      <c r="A109" s="453" t="str">
        <f>'0'!$A$4</f>
        <v>………………..</v>
      </c>
      <c r="B109" s="474">
        <f>'0'!$A$2</f>
        <v>46112</v>
      </c>
      <c r="C109" s="453" t="s">
        <v>1190</v>
      </c>
      <c r="D109" s="243">
        <v>10</v>
      </c>
      <c r="E109" s="73" t="s">
        <v>631</v>
      </c>
      <c r="F109" s="77" t="s">
        <v>634</v>
      </c>
      <c r="G109" s="39" t="s">
        <v>333</v>
      </c>
      <c r="H109" s="39" t="str">
        <f t="shared" si="1"/>
        <v>100400</v>
      </c>
      <c r="I109" s="642">
        <v>0</v>
      </c>
      <c r="J109" s="637">
        <v>0</v>
      </c>
      <c r="L109" s="680"/>
    </row>
    <row r="110" spans="1:12" x14ac:dyDescent="0.2">
      <c r="A110" s="453" t="str">
        <f>'0'!$A$4</f>
        <v>………………..</v>
      </c>
      <c r="B110" s="474">
        <f>'0'!$A$2</f>
        <v>46112</v>
      </c>
      <c r="C110" s="453" t="s">
        <v>1190</v>
      </c>
      <c r="D110" s="243">
        <v>10</v>
      </c>
      <c r="E110" s="73" t="s">
        <v>632</v>
      </c>
      <c r="F110" s="77" t="s">
        <v>634</v>
      </c>
      <c r="G110" s="39" t="s">
        <v>48</v>
      </c>
      <c r="H110" s="39" t="str">
        <f t="shared" si="1"/>
        <v>100500</v>
      </c>
      <c r="I110" s="642">
        <v>0</v>
      </c>
      <c r="J110" s="637">
        <v>0</v>
      </c>
      <c r="L110" s="680"/>
    </row>
    <row r="111" spans="1:12" x14ac:dyDescent="0.2">
      <c r="A111" s="453" t="str">
        <f>'0'!$A$4</f>
        <v>………………..</v>
      </c>
      <c r="B111" s="474">
        <f>'0'!$A$2</f>
        <v>46112</v>
      </c>
      <c r="C111" s="453" t="s">
        <v>1190</v>
      </c>
      <c r="D111" s="243">
        <v>10</v>
      </c>
      <c r="E111" s="73" t="s">
        <v>633</v>
      </c>
      <c r="F111" s="77" t="s">
        <v>634</v>
      </c>
      <c r="G111" s="39" t="s">
        <v>46</v>
      </c>
      <c r="H111" s="39" t="str">
        <f t="shared" si="1"/>
        <v>100600</v>
      </c>
      <c r="I111" s="642">
        <v>0</v>
      </c>
      <c r="J111" s="637">
        <v>0</v>
      </c>
      <c r="L111" s="680"/>
    </row>
    <row r="112" spans="1:12" x14ac:dyDescent="0.2">
      <c r="A112" s="453" t="str">
        <f>'0'!$A$4</f>
        <v>………………..</v>
      </c>
      <c r="B112" s="474">
        <f>'0'!$A$2</f>
        <v>46112</v>
      </c>
      <c r="C112" s="453" t="s">
        <v>1190</v>
      </c>
      <c r="D112" s="243">
        <v>10</v>
      </c>
      <c r="E112" s="73" t="s">
        <v>637</v>
      </c>
      <c r="F112" s="77" t="s">
        <v>634</v>
      </c>
      <c r="G112" s="39" t="s">
        <v>47</v>
      </c>
      <c r="H112" s="39" t="str">
        <f t="shared" si="1"/>
        <v>100700</v>
      </c>
      <c r="I112" s="642">
        <v>0</v>
      </c>
      <c r="J112" s="637">
        <v>0</v>
      </c>
      <c r="L112" s="680"/>
    </row>
    <row r="113" spans="1:16" x14ac:dyDescent="0.2">
      <c r="A113" s="453" t="str">
        <f>'0'!$A$4</f>
        <v>………………..</v>
      </c>
      <c r="B113" s="474">
        <f>'0'!$A$2</f>
        <v>46112</v>
      </c>
      <c r="C113" s="453" t="s">
        <v>1190</v>
      </c>
      <c r="D113" s="243">
        <v>10</v>
      </c>
      <c r="E113" s="73" t="s">
        <v>638</v>
      </c>
      <c r="F113" s="77" t="s">
        <v>634</v>
      </c>
      <c r="G113" s="39" t="s">
        <v>53</v>
      </c>
      <c r="H113" s="39" t="str">
        <f t="shared" si="1"/>
        <v>100800</v>
      </c>
      <c r="I113" s="642">
        <v>0</v>
      </c>
      <c r="J113" s="637">
        <v>0</v>
      </c>
      <c r="L113" s="680"/>
    </row>
    <row r="114" spans="1:16" x14ac:dyDescent="0.2">
      <c r="A114" s="453" t="str">
        <f>'0'!$A$4</f>
        <v>………………..</v>
      </c>
      <c r="B114" s="474">
        <f>'0'!$A$2</f>
        <v>46112</v>
      </c>
      <c r="C114" s="453" t="s">
        <v>1190</v>
      </c>
      <c r="D114" s="243">
        <v>10</v>
      </c>
      <c r="E114" s="77" t="s">
        <v>638</v>
      </c>
      <c r="F114" s="77" t="s">
        <v>635</v>
      </c>
      <c r="G114" s="93" t="s">
        <v>829</v>
      </c>
      <c r="H114" s="39" t="str">
        <f t="shared" si="1"/>
        <v>10081</v>
      </c>
      <c r="I114" s="643">
        <f>-I7</f>
        <v>0</v>
      </c>
      <c r="J114" s="637">
        <v>0</v>
      </c>
      <c r="L114" s="680"/>
    </row>
    <row r="115" spans="1:16" x14ac:dyDescent="0.2">
      <c r="A115" s="453" t="str">
        <f>'0'!$A$4</f>
        <v>………………..</v>
      </c>
      <c r="B115" s="474">
        <f>'0'!$A$2</f>
        <v>46112</v>
      </c>
      <c r="C115" s="453" t="s">
        <v>1190</v>
      </c>
      <c r="D115" s="243">
        <v>10</v>
      </c>
      <c r="E115" s="73" t="s">
        <v>639</v>
      </c>
      <c r="F115" s="77" t="s">
        <v>634</v>
      </c>
      <c r="G115" s="39" t="s">
        <v>626</v>
      </c>
      <c r="H115" s="39" t="str">
        <f t="shared" si="1"/>
        <v>100900</v>
      </c>
      <c r="I115" s="642">
        <v>0</v>
      </c>
      <c r="J115" s="637">
        <v>0</v>
      </c>
      <c r="L115" s="680"/>
    </row>
    <row r="116" spans="1:16" x14ac:dyDescent="0.2">
      <c r="A116" s="453" t="str">
        <f>'0'!$A$4</f>
        <v>………………..</v>
      </c>
      <c r="B116" s="474">
        <f>'0'!$A$2</f>
        <v>46112</v>
      </c>
      <c r="C116" s="453" t="s">
        <v>1190</v>
      </c>
      <c r="D116" s="245">
        <v>10</v>
      </c>
      <c r="E116" s="76" t="s">
        <v>640</v>
      </c>
      <c r="F116" s="246" t="s">
        <v>634</v>
      </c>
      <c r="G116" s="48" t="s">
        <v>18</v>
      </c>
      <c r="H116" s="48" t="str">
        <f t="shared" si="1"/>
        <v>101000</v>
      </c>
      <c r="I116" s="646">
        <v>0</v>
      </c>
      <c r="J116" s="647">
        <v>0</v>
      </c>
      <c r="L116" s="680"/>
    </row>
    <row r="117" spans="1:16" x14ac:dyDescent="0.2">
      <c r="A117" s="453" t="str">
        <f>'0'!$A$4</f>
        <v>………………..</v>
      </c>
      <c r="B117" s="474">
        <f>'0'!$A$2</f>
        <v>46112</v>
      </c>
      <c r="C117" s="453" t="s">
        <v>1190</v>
      </c>
      <c r="D117" s="628">
        <v>11</v>
      </c>
      <c r="E117" s="629" t="s">
        <v>634</v>
      </c>
      <c r="F117" s="629" t="s">
        <v>634</v>
      </c>
      <c r="G117" s="645" t="s">
        <v>8</v>
      </c>
      <c r="H117" s="645" t="str">
        <f t="shared" si="1"/>
        <v>110000</v>
      </c>
      <c r="I117" s="654">
        <v>0</v>
      </c>
      <c r="J117" s="648">
        <v>0</v>
      </c>
      <c r="L117" s="680"/>
    </row>
    <row r="118" spans="1:16" x14ac:dyDescent="0.2">
      <c r="A118" s="453" t="str">
        <f>'0'!$A$4</f>
        <v>………………..</v>
      </c>
      <c r="B118" s="474">
        <f>'0'!$A$2</f>
        <v>46112</v>
      </c>
      <c r="C118" s="453" t="s">
        <v>1190</v>
      </c>
      <c r="D118" s="628">
        <v>12</v>
      </c>
      <c r="E118" s="629" t="s">
        <v>634</v>
      </c>
      <c r="F118" s="629" t="s">
        <v>634</v>
      </c>
      <c r="G118" s="645" t="s">
        <v>9</v>
      </c>
      <c r="H118" s="645" t="str">
        <f t="shared" si="1"/>
        <v>120000</v>
      </c>
      <c r="I118" s="332">
        <v>0</v>
      </c>
      <c r="J118" s="648">
        <v>0</v>
      </c>
      <c r="L118" s="680"/>
    </row>
    <row r="119" spans="1:16" x14ac:dyDescent="0.2">
      <c r="A119" s="453" t="str">
        <f>'0'!$A$4</f>
        <v>………………..</v>
      </c>
      <c r="B119" s="474">
        <f>'0'!$A$2</f>
        <v>46112</v>
      </c>
      <c r="C119" s="453" t="s">
        <v>1190</v>
      </c>
      <c r="D119" s="628" t="s">
        <v>641</v>
      </c>
      <c r="E119" s="629" t="s">
        <v>634</v>
      </c>
      <c r="F119" s="629" t="s">
        <v>634</v>
      </c>
      <c r="G119" s="645" t="s">
        <v>54</v>
      </c>
      <c r="H119" s="645" t="str">
        <f t="shared" si="1"/>
        <v>130000</v>
      </c>
      <c r="I119" s="630">
        <f>I4+I56</f>
        <v>0</v>
      </c>
      <c r="J119" s="631">
        <f>J4+J56</f>
        <v>0</v>
      </c>
      <c r="L119" s="680"/>
    </row>
    <row r="120" spans="1:16" x14ac:dyDescent="0.2">
      <c r="A120" s="453" t="str">
        <f>'0'!$A$4</f>
        <v>………………..</v>
      </c>
      <c r="B120" s="474">
        <f>'0'!$A$2</f>
        <v>46112</v>
      </c>
      <c r="C120" s="453" t="s">
        <v>1190</v>
      </c>
      <c r="D120" s="264" t="s">
        <v>642</v>
      </c>
      <c r="E120" s="265" t="s">
        <v>634</v>
      </c>
      <c r="F120" s="265" t="s">
        <v>634</v>
      </c>
      <c r="G120" s="266" t="s">
        <v>55</v>
      </c>
      <c r="H120" s="266" t="str">
        <f t="shared" si="1"/>
        <v>140000</v>
      </c>
      <c r="I120" s="269">
        <v>0</v>
      </c>
      <c r="J120" s="270">
        <v>0</v>
      </c>
      <c r="L120" s="680"/>
    </row>
    <row r="121" spans="1:16" s="42" customFormat="1" x14ac:dyDescent="0.2">
      <c r="A121" s="453" t="str">
        <f>'0'!$A$4</f>
        <v>………………..</v>
      </c>
      <c r="B121" s="474">
        <f>'0'!$A$2</f>
        <v>46112</v>
      </c>
      <c r="C121" s="453" t="s">
        <v>1190</v>
      </c>
      <c r="D121" s="264" t="s">
        <v>643</v>
      </c>
      <c r="E121" s="265" t="s">
        <v>634</v>
      </c>
      <c r="F121" s="265" t="s">
        <v>634</v>
      </c>
      <c r="G121" s="266" t="s">
        <v>56</v>
      </c>
      <c r="H121" s="266" t="str">
        <f t="shared" si="1"/>
        <v>150000</v>
      </c>
      <c r="I121" s="267">
        <f>+I119+I120</f>
        <v>0</v>
      </c>
      <c r="J121" s="268">
        <f>+J119+J120</f>
        <v>0</v>
      </c>
      <c r="K121" s="209"/>
      <c r="L121" s="691"/>
      <c r="M121" s="36"/>
      <c r="P121" s="36"/>
    </row>
    <row r="122" spans="1:16" s="42" customFormat="1" x14ac:dyDescent="0.2">
      <c r="A122" s="453" t="str">
        <f>'0'!$A$4</f>
        <v>………………..</v>
      </c>
      <c r="B122" s="474">
        <f>'0'!$A$2</f>
        <v>46112</v>
      </c>
      <c r="C122" s="453" t="s">
        <v>1190</v>
      </c>
      <c r="D122" s="628" t="s">
        <v>644</v>
      </c>
      <c r="E122" s="629" t="s">
        <v>634</v>
      </c>
      <c r="F122" s="629" t="s">
        <v>634</v>
      </c>
      <c r="G122" s="645" t="s">
        <v>57</v>
      </c>
      <c r="H122" s="645" t="str">
        <f t="shared" si="1"/>
        <v>160000</v>
      </c>
      <c r="I122" s="630">
        <f>SUM(I123:I124)</f>
        <v>0</v>
      </c>
      <c r="J122" s="631">
        <f>SUM(J123:J124)</f>
        <v>0</v>
      </c>
      <c r="K122" s="209"/>
      <c r="L122" s="691"/>
      <c r="M122" s="36"/>
      <c r="P122" s="36"/>
    </row>
    <row r="123" spans="1:16" x14ac:dyDescent="0.2">
      <c r="A123" s="453" t="str">
        <f>'0'!$A$4</f>
        <v>………………..</v>
      </c>
      <c r="B123" s="474">
        <f>'0'!$A$2</f>
        <v>46112</v>
      </c>
      <c r="C123" s="453" t="s">
        <v>1190</v>
      </c>
      <c r="D123" s="243" t="s">
        <v>644</v>
      </c>
      <c r="E123" s="73" t="s">
        <v>628</v>
      </c>
      <c r="F123" s="77" t="s">
        <v>634</v>
      </c>
      <c r="G123" s="39" t="s">
        <v>847</v>
      </c>
      <c r="H123" s="39" t="str">
        <f t="shared" si="1"/>
        <v>160100</v>
      </c>
      <c r="I123" s="643">
        <f>'10'!N14</f>
        <v>0</v>
      </c>
      <c r="J123" s="644">
        <f>'10'!N31</f>
        <v>0</v>
      </c>
      <c r="L123" s="678" t="s">
        <v>850</v>
      </c>
    </row>
    <row r="124" spans="1:16" ht="12.75" customHeight="1" x14ac:dyDescent="0.2">
      <c r="A124" s="453" t="str">
        <f>'0'!$A$4</f>
        <v>………………..</v>
      </c>
      <c r="B124" s="474">
        <f>'0'!$A$2</f>
        <v>46112</v>
      </c>
      <c r="C124" s="453" t="s">
        <v>1190</v>
      </c>
      <c r="D124" s="243" t="s">
        <v>644</v>
      </c>
      <c r="E124" s="73" t="s">
        <v>629</v>
      </c>
      <c r="F124" s="77" t="s">
        <v>634</v>
      </c>
      <c r="G124" s="39" t="s">
        <v>848</v>
      </c>
      <c r="H124" s="39" t="str">
        <f t="shared" si="1"/>
        <v>160200</v>
      </c>
      <c r="I124" s="643">
        <f>'10'!R15</f>
        <v>0</v>
      </c>
      <c r="J124" s="644">
        <f>'10'!R32</f>
        <v>0</v>
      </c>
      <c r="L124" s="685" t="s">
        <v>865</v>
      </c>
    </row>
    <row r="125" spans="1:16" x14ac:dyDescent="0.2">
      <c r="A125" s="453" t="str">
        <f>'0'!$A$4</f>
        <v>………………..</v>
      </c>
      <c r="B125" s="474">
        <f>'0'!$A$2</f>
        <v>46112</v>
      </c>
      <c r="C125" s="453" t="s">
        <v>1190</v>
      </c>
      <c r="D125" s="243" t="s">
        <v>644</v>
      </c>
      <c r="E125" s="77" t="s">
        <v>634</v>
      </c>
      <c r="F125" s="77" t="s">
        <v>635</v>
      </c>
      <c r="G125" s="118" t="s">
        <v>849</v>
      </c>
      <c r="H125" s="39" t="str">
        <f t="shared" si="1"/>
        <v>16001</v>
      </c>
      <c r="I125" s="642">
        <v>0</v>
      </c>
      <c r="J125" s="637">
        <v>0</v>
      </c>
      <c r="L125" s="678" t="s">
        <v>851</v>
      </c>
    </row>
    <row r="126" spans="1:16" s="42" customFormat="1" ht="16.5" customHeight="1" x14ac:dyDescent="0.2">
      <c r="A126" s="453" t="str">
        <f>'0'!$A$4</f>
        <v>………………..</v>
      </c>
      <c r="B126" s="474">
        <f>'0'!$A$2</f>
        <v>46112</v>
      </c>
      <c r="C126" s="453" t="s">
        <v>1190</v>
      </c>
      <c r="D126" s="628" t="s">
        <v>647</v>
      </c>
      <c r="E126" s="629" t="s">
        <v>634</v>
      </c>
      <c r="F126" s="629" t="s">
        <v>634</v>
      </c>
      <c r="G126" s="645" t="s">
        <v>59</v>
      </c>
      <c r="H126" s="645" t="str">
        <f t="shared" si="1"/>
        <v>170000</v>
      </c>
      <c r="I126" s="630">
        <f>+I121+I122</f>
        <v>0</v>
      </c>
      <c r="J126" s="631">
        <f>+J121+J122</f>
        <v>0</v>
      </c>
      <c r="K126" s="209"/>
      <c r="L126" s="691"/>
      <c r="M126" s="36"/>
    </row>
  </sheetData>
  <sheetProtection algorithmName="SHA-512" hashValue="mEbbkbHwo8vb9MTlxDkP9fYlU3u4a2GbOh/U7RVcoJeGkVA//gdnj0RCKvIWuFVxoDQg/q/AkotSOoHLafFoHg==" saltValue="RmY0tMML5tngj1MRtuo9hQ==" spinCount="100000" sheet="1" autoFilter="0"/>
  <protectedRanges>
    <protectedRange sqref="I7:J7 I24:J24 I26:J32 I35:J41 I43:J45 I47:J48 I50:J51 I53:J54 J55 I59:J63 I65:J80 I82:J97 I102:J103 J104 I106:J113 J114 I115:J118 I120:J120 I125:J125 J8:J23" name="Range1"/>
  </protectedRanges>
  <mergeCells count="6">
    <mergeCell ref="L8:L12"/>
    <mergeCell ref="L34:L41"/>
    <mergeCell ref="L58:L63"/>
    <mergeCell ref="L64:L69"/>
    <mergeCell ref="D1:G1"/>
    <mergeCell ref="L6:L7"/>
  </mergeCells>
  <conditionalFormatting sqref="K1:K3">
    <cfRule type="cellIs" dxfId="23" priority="4" operator="greaterThan">
      <formula>0</formula>
    </cfRule>
  </conditionalFormatting>
  <pageMargins left="0.39370078740157483" right="0" top="0" bottom="0" header="0" footer="0"/>
  <pageSetup paperSize="9" fitToHeight="2" orientation="portrait" r:id="rId1"/>
  <ignoredErrors>
    <ignoredError sqref="F58:F60 E57:F57 D98:F126 D4:F56 D58:E96 F62:F96" numberStoredAsText="1"/>
    <ignoredError sqref="I17:I19" unlockedFormula="1"/>
    <ignoredError sqref="I57:J57 J52:J55 I64 J5 J58:J64" formulaRange="1"/>
  </ignoredError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G819"/>
  <sheetViews>
    <sheetView topLeftCell="A18" zoomScaleNormal="100" workbookViewId="0">
      <selection activeCell="J43" sqref="J43"/>
    </sheetView>
  </sheetViews>
  <sheetFormatPr defaultRowHeight="15" x14ac:dyDescent="0.25"/>
  <cols>
    <col min="1" max="1" width="28" customWidth="1"/>
    <col min="2" max="2" width="7.5703125" customWidth="1"/>
    <col min="3" max="3" width="50.7109375" customWidth="1"/>
    <col min="4" max="4" width="7.7109375" customWidth="1"/>
    <col min="5" max="5" width="24" bestFit="1" customWidth="1"/>
    <col min="6" max="6" width="6.140625" customWidth="1"/>
    <col min="7" max="7" width="7.140625" customWidth="1"/>
    <col min="9" max="9" width="14" customWidth="1"/>
    <col min="10" max="10" width="14.7109375" style="7" customWidth="1"/>
    <col min="11" max="11" width="35.28515625" customWidth="1"/>
    <col min="12" max="12" width="9.85546875" customWidth="1"/>
    <col min="14" max="14" width="16" customWidth="1"/>
    <col min="18" max="18" width="25" style="578" customWidth="1"/>
    <col min="19" max="19" width="83.140625" style="578" customWidth="1"/>
    <col min="20" max="20" width="8.140625" style="579" customWidth="1"/>
    <col min="21" max="22" width="9.140625" style="578"/>
    <col min="23" max="23" width="9.140625" style="172"/>
    <col min="24" max="24" width="52.28515625" customWidth="1"/>
    <col min="26" max="26" width="22.85546875" customWidth="1"/>
    <col min="32" max="32" width="18.7109375" customWidth="1"/>
  </cols>
  <sheetData>
    <row r="1" spans="1:33" ht="15.75" customHeight="1" x14ac:dyDescent="0.25">
      <c r="A1" s="4" t="s">
        <v>234</v>
      </c>
      <c r="B1" s="171"/>
      <c r="C1" s="1" t="s">
        <v>230</v>
      </c>
      <c r="D1" s="171"/>
      <c r="E1" s="5" t="s">
        <v>135</v>
      </c>
      <c r="F1" s="171"/>
      <c r="G1" t="s">
        <v>92</v>
      </c>
      <c r="H1" s="171"/>
      <c r="I1" s="9">
        <v>46112</v>
      </c>
      <c r="J1" s="8" t="s">
        <v>167</v>
      </c>
      <c r="K1" s="1" t="s">
        <v>948</v>
      </c>
      <c r="L1" s="1">
        <v>1</v>
      </c>
      <c r="N1" s="46" t="s">
        <v>25</v>
      </c>
      <c r="O1" s="172"/>
      <c r="P1" s="5"/>
      <c r="R1" s="581" t="s">
        <v>671</v>
      </c>
      <c r="S1" s="581" t="s">
        <v>672</v>
      </c>
      <c r="T1" s="752">
        <v>1</v>
      </c>
      <c r="U1" s="581" t="s">
        <v>593</v>
      </c>
      <c r="V1" s="581" t="s">
        <v>1295</v>
      </c>
      <c r="W1" s="576"/>
      <c r="X1" s="655" t="s">
        <v>689</v>
      </c>
      <c r="Y1" s="172"/>
      <c r="Z1" s="655" t="s">
        <v>798</v>
      </c>
      <c r="AA1" s="172"/>
      <c r="AC1" t="s">
        <v>611</v>
      </c>
      <c r="AD1" s="172"/>
      <c r="AF1" t="s">
        <v>1213</v>
      </c>
      <c r="AG1" s="172"/>
    </row>
    <row r="2" spans="1:33" ht="15.75" customHeight="1" x14ac:dyDescent="0.25">
      <c r="A2" s="4" t="s">
        <v>235</v>
      </c>
      <c r="B2" s="171"/>
      <c r="C2" s="1" t="s">
        <v>314</v>
      </c>
      <c r="D2" s="171"/>
      <c r="E2" s="5" t="s">
        <v>320</v>
      </c>
      <c r="F2" s="171"/>
      <c r="G2" t="s">
        <v>94</v>
      </c>
      <c r="H2" s="171"/>
      <c r="I2" s="9">
        <v>46203</v>
      </c>
      <c r="J2" s="8" t="s">
        <v>1275</v>
      </c>
      <c r="K2" s="1" t="s">
        <v>949</v>
      </c>
      <c r="L2" s="1">
        <v>1</v>
      </c>
      <c r="N2" s="46" t="s">
        <v>26</v>
      </c>
      <c r="O2" s="172"/>
      <c r="R2" s="578" t="s">
        <v>1395</v>
      </c>
      <c r="S2" s="578" t="s">
        <v>407</v>
      </c>
      <c r="T2" s="753">
        <v>427.44</v>
      </c>
      <c r="U2" s="578" t="s">
        <v>593</v>
      </c>
      <c r="W2" s="576"/>
      <c r="X2" s="655" t="s">
        <v>688</v>
      </c>
      <c r="Y2" s="172"/>
      <c r="Z2" s="655" t="s">
        <v>799</v>
      </c>
      <c r="AA2" s="172"/>
      <c r="AC2" t="s">
        <v>881</v>
      </c>
      <c r="AD2" s="172"/>
      <c r="AF2" t="s">
        <v>1214</v>
      </c>
      <c r="AG2" s="172"/>
    </row>
    <row r="3" spans="1:33" ht="15.75" customHeight="1" x14ac:dyDescent="0.25">
      <c r="A3" s="4" t="s">
        <v>236</v>
      </c>
      <c r="B3" s="171"/>
      <c r="C3" s="1" t="s">
        <v>231</v>
      </c>
      <c r="D3" s="171"/>
      <c r="E3" s="5" t="s">
        <v>321</v>
      </c>
      <c r="F3" s="171"/>
      <c r="G3" t="s">
        <v>118</v>
      </c>
      <c r="H3" s="171"/>
      <c r="I3" s="9">
        <v>46295</v>
      </c>
      <c r="J3" s="8" t="s">
        <v>169</v>
      </c>
      <c r="K3" s="70" t="s">
        <v>1276</v>
      </c>
      <c r="L3" s="1">
        <v>1</v>
      </c>
      <c r="N3" s="46" t="s">
        <v>752</v>
      </c>
      <c r="O3" s="172"/>
      <c r="R3" s="578" t="s">
        <v>1396</v>
      </c>
      <c r="S3" s="578" t="s">
        <v>408</v>
      </c>
      <c r="T3" s="753">
        <v>669.79</v>
      </c>
      <c r="U3" s="578" t="s">
        <v>593</v>
      </c>
      <c r="W3" s="576"/>
      <c r="X3" t="s">
        <v>1178</v>
      </c>
      <c r="Y3" s="172"/>
      <c r="Z3" s="655" t="s">
        <v>800</v>
      </c>
      <c r="AA3" s="172"/>
      <c r="AC3" t="s">
        <v>610</v>
      </c>
      <c r="AD3" s="172"/>
      <c r="AF3" t="s">
        <v>1253</v>
      </c>
      <c r="AG3" s="172"/>
    </row>
    <row r="4" spans="1:33" ht="15.75" customHeight="1" x14ac:dyDescent="0.25">
      <c r="A4" s="4" t="s">
        <v>237</v>
      </c>
      <c r="B4" s="171"/>
      <c r="C4" s="1" t="s">
        <v>232</v>
      </c>
      <c r="D4" s="171"/>
      <c r="E4" s="5" t="s">
        <v>322</v>
      </c>
      <c r="F4" s="171"/>
      <c r="I4" s="9">
        <v>46387</v>
      </c>
      <c r="J4" s="8" t="s">
        <v>1277</v>
      </c>
      <c r="K4" s="1" t="s">
        <v>950</v>
      </c>
      <c r="L4" s="1">
        <v>1</v>
      </c>
      <c r="N4" s="46" t="s">
        <v>49</v>
      </c>
      <c r="O4" s="172"/>
      <c r="R4" s="578" t="s">
        <v>1397</v>
      </c>
      <c r="S4" s="578" t="s">
        <v>409</v>
      </c>
      <c r="T4" s="753">
        <v>209.63</v>
      </c>
      <c r="U4" s="578" t="s">
        <v>593</v>
      </c>
      <c r="W4" s="576"/>
      <c r="X4" t="s">
        <v>385</v>
      </c>
      <c r="Y4" s="172"/>
      <c r="Z4" s="655" t="s">
        <v>802</v>
      </c>
      <c r="AA4" s="172"/>
      <c r="AC4" t="s">
        <v>612</v>
      </c>
      <c r="AD4" s="172"/>
    </row>
    <row r="5" spans="1:33" ht="15.75" customHeight="1" x14ac:dyDescent="0.25">
      <c r="A5" s="4" t="s">
        <v>238</v>
      </c>
      <c r="B5" s="171"/>
      <c r="C5" s="1" t="s">
        <v>233</v>
      </c>
      <c r="D5" s="171"/>
      <c r="E5" s="5" t="s">
        <v>349</v>
      </c>
      <c r="F5" s="171"/>
      <c r="I5" s="9">
        <v>46477</v>
      </c>
      <c r="J5" s="8" t="s">
        <v>170</v>
      </c>
      <c r="K5" s="1" t="s">
        <v>1811</v>
      </c>
      <c r="L5" s="1">
        <v>1</v>
      </c>
      <c r="N5" s="46" t="s">
        <v>28</v>
      </c>
      <c r="O5" s="172"/>
      <c r="R5" s="578" t="s">
        <v>1398</v>
      </c>
      <c r="S5" s="578" t="s">
        <v>994</v>
      </c>
      <c r="T5" s="753">
        <v>206.05</v>
      </c>
      <c r="U5" s="578" t="s">
        <v>593</v>
      </c>
      <c r="W5" s="576"/>
      <c r="X5" t="s">
        <v>387</v>
      </c>
      <c r="Y5" s="172"/>
      <c r="Z5" s="655" t="s">
        <v>803</v>
      </c>
      <c r="AA5" s="172"/>
      <c r="AC5" t="s">
        <v>1320</v>
      </c>
      <c r="AD5" s="172"/>
    </row>
    <row r="6" spans="1:33" ht="15.75" customHeight="1" x14ac:dyDescent="0.25">
      <c r="A6" s="4" t="s">
        <v>239</v>
      </c>
      <c r="B6" s="171"/>
      <c r="C6" s="1" t="s">
        <v>310</v>
      </c>
      <c r="D6" s="171"/>
      <c r="E6" s="5" t="s">
        <v>350</v>
      </c>
      <c r="F6" s="171"/>
      <c r="I6" s="9">
        <v>46568</v>
      </c>
      <c r="J6" s="8" t="s">
        <v>168</v>
      </c>
      <c r="K6" s="1" t="s">
        <v>972</v>
      </c>
      <c r="L6" s="1">
        <v>1</v>
      </c>
      <c r="N6" s="46" t="s">
        <v>29</v>
      </c>
      <c r="O6" s="172"/>
      <c r="R6" s="578" t="s">
        <v>1399</v>
      </c>
      <c r="S6" s="578" t="s">
        <v>1330</v>
      </c>
      <c r="T6" s="753">
        <v>312.39999999999998</v>
      </c>
      <c r="U6" s="578" t="s">
        <v>593</v>
      </c>
      <c r="W6" s="576"/>
      <c r="X6" t="s">
        <v>386</v>
      </c>
      <c r="Y6" s="172"/>
      <c r="Z6" s="46"/>
      <c r="AC6" t="s">
        <v>1321</v>
      </c>
      <c r="AD6" s="172"/>
    </row>
    <row r="7" spans="1:33" ht="15.75" customHeight="1" x14ac:dyDescent="0.25">
      <c r="A7" s="4" t="s">
        <v>240</v>
      </c>
      <c r="B7" s="171"/>
      <c r="C7" s="1" t="s">
        <v>311</v>
      </c>
      <c r="D7" s="171"/>
      <c r="E7" s="5" t="s">
        <v>351</v>
      </c>
      <c r="F7" s="171"/>
      <c r="I7" s="9">
        <v>46660</v>
      </c>
      <c r="J7" s="8" t="s">
        <v>1278</v>
      </c>
      <c r="K7" s="1" t="s">
        <v>1812</v>
      </c>
      <c r="L7" s="1">
        <v>1</v>
      </c>
      <c r="N7" s="46" t="s">
        <v>58</v>
      </c>
      <c r="O7" s="172"/>
      <c r="R7" s="578" t="s">
        <v>1400</v>
      </c>
      <c r="S7" s="578" t="s">
        <v>1123</v>
      </c>
      <c r="T7" s="753">
        <v>944.81</v>
      </c>
      <c r="U7" s="578" t="s">
        <v>593</v>
      </c>
      <c r="W7" s="576"/>
      <c r="X7" t="s">
        <v>393</v>
      </c>
      <c r="Y7" s="172"/>
      <c r="Z7" s="46"/>
      <c r="AC7" t="s">
        <v>1328</v>
      </c>
      <c r="AD7" s="172"/>
    </row>
    <row r="8" spans="1:33" ht="15.75" customHeight="1" x14ac:dyDescent="0.25">
      <c r="A8" s="4" t="s">
        <v>241</v>
      </c>
      <c r="B8" s="171"/>
      <c r="C8" s="1" t="s">
        <v>227</v>
      </c>
      <c r="D8" s="171"/>
      <c r="I8" s="9">
        <v>46752</v>
      </c>
      <c r="J8" s="8" t="s">
        <v>172</v>
      </c>
      <c r="K8" s="1" t="s">
        <v>951</v>
      </c>
      <c r="L8" s="1">
        <v>1</v>
      </c>
      <c r="N8" s="46" t="s">
        <v>30</v>
      </c>
      <c r="O8" s="172"/>
      <c r="R8" s="578" t="s">
        <v>1401</v>
      </c>
      <c r="S8" s="578" t="s">
        <v>1124</v>
      </c>
      <c r="T8" s="753">
        <v>662.63</v>
      </c>
      <c r="U8" s="578" t="s">
        <v>593</v>
      </c>
      <c r="W8" s="576"/>
      <c r="X8" t="s">
        <v>390</v>
      </c>
      <c r="Y8" s="172"/>
      <c r="Z8" s="46"/>
      <c r="AC8" t="s">
        <v>1329</v>
      </c>
      <c r="AD8" s="172"/>
    </row>
    <row r="9" spans="1:33" ht="15.75" customHeight="1" x14ac:dyDescent="0.25">
      <c r="A9" s="4" t="s">
        <v>242</v>
      </c>
      <c r="B9" s="171"/>
      <c r="C9" s="1" t="s">
        <v>228</v>
      </c>
      <c r="D9" s="171"/>
      <c r="E9" s="204"/>
      <c r="F9" s="205"/>
      <c r="G9" s="205"/>
      <c r="H9" s="205"/>
      <c r="I9" s="9">
        <v>46843</v>
      </c>
      <c r="J9" s="8" t="s">
        <v>175</v>
      </c>
      <c r="K9" s="1" t="s">
        <v>973</v>
      </c>
      <c r="L9" s="1">
        <v>1</v>
      </c>
      <c r="N9" s="46" t="s">
        <v>50</v>
      </c>
      <c r="O9" s="172"/>
      <c r="R9" s="578" t="s">
        <v>1402</v>
      </c>
      <c r="S9" s="578" t="s">
        <v>410</v>
      </c>
      <c r="T9" s="753">
        <v>430.71</v>
      </c>
      <c r="U9" s="578" t="s">
        <v>593</v>
      </c>
      <c r="W9" s="576"/>
      <c r="X9" t="s">
        <v>396</v>
      </c>
      <c r="Y9" s="172"/>
      <c r="Z9" s="46"/>
      <c r="AC9" t="s">
        <v>882</v>
      </c>
      <c r="AD9" s="172"/>
    </row>
    <row r="10" spans="1:33" ht="15.75" customHeight="1" x14ac:dyDescent="0.25">
      <c r="A10" s="4" t="s">
        <v>243</v>
      </c>
      <c r="B10" s="171"/>
      <c r="C10" s="1" t="s">
        <v>745</v>
      </c>
      <c r="D10" s="171"/>
      <c r="E10" s="206" t="s">
        <v>1138</v>
      </c>
      <c r="F10" s="735"/>
      <c r="G10" s="376"/>
      <c r="H10" s="376"/>
      <c r="I10" s="9">
        <v>46934</v>
      </c>
      <c r="J10" s="8" t="s">
        <v>177</v>
      </c>
      <c r="K10" s="1" t="s">
        <v>974</v>
      </c>
      <c r="L10" s="1">
        <v>1</v>
      </c>
      <c r="N10" s="46" t="s">
        <v>31</v>
      </c>
      <c r="O10" s="172"/>
      <c r="R10" s="578" t="s">
        <v>1403</v>
      </c>
      <c r="S10" s="578" t="s">
        <v>411</v>
      </c>
      <c r="T10" s="753">
        <v>794.04</v>
      </c>
      <c r="U10" s="578" t="s">
        <v>593</v>
      </c>
      <c r="W10" s="576"/>
      <c r="X10" t="s">
        <v>394</v>
      </c>
      <c r="Y10" s="172"/>
      <c r="Z10" s="46"/>
    </row>
    <row r="11" spans="1:33" ht="15.75" customHeight="1" x14ac:dyDescent="0.25">
      <c r="A11" s="4" t="s">
        <v>244</v>
      </c>
      <c r="B11" s="171"/>
      <c r="C11" s="1" t="s">
        <v>229</v>
      </c>
      <c r="D11" s="171"/>
      <c r="E11" s="206" t="s">
        <v>1142</v>
      </c>
      <c r="F11" s="735"/>
      <c r="G11" s="376"/>
      <c r="H11" s="376"/>
      <c r="I11" s="9">
        <v>47026</v>
      </c>
      <c r="J11" s="8" t="s">
        <v>178</v>
      </c>
      <c r="K11" s="1" t="s">
        <v>1813</v>
      </c>
      <c r="L11" s="1">
        <v>1</v>
      </c>
      <c r="N11" s="46" t="s">
        <v>32</v>
      </c>
      <c r="O11" s="172"/>
      <c r="R11" s="578" t="s">
        <v>1404</v>
      </c>
      <c r="S11" s="578" t="s">
        <v>412</v>
      </c>
      <c r="T11" s="753">
        <v>1182.6199999999999</v>
      </c>
      <c r="U11" s="578" t="s">
        <v>593</v>
      </c>
      <c r="W11" s="576"/>
      <c r="X11" t="s">
        <v>388</v>
      </c>
      <c r="Y11" s="172"/>
      <c r="Z11" s="46"/>
    </row>
    <row r="12" spans="1:33" ht="15.75" customHeight="1" x14ac:dyDescent="0.25">
      <c r="A12" s="4" t="s">
        <v>245</v>
      </c>
      <c r="B12" s="171"/>
      <c r="C12" s="1" t="s">
        <v>224</v>
      </c>
      <c r="D12" s="171"/>
      <c r="E12" s="206" t="s">
        <v>1139</v>
      </c>
      <c r="F12" s="735"/>
      <c r="G12" s="376"/>
      <c r="H12" s="376"/>
      <c r="I12" s="9">
        <v>47118</v>
      </c>
      <c r="J12" s="8" t="s">
        <v>174</v>
      </c>
      <c r="K12" s="1" t="s">
        <v>975</v>
      </c>
      <c r="L12" s="1">
        <v>1</v>
      </c>
      <c r="N12" s="46" t="s">
        <v>33</v>
      </c>
      <c r="O12" s="172"/>
      <c r="R12" s="578" t="s">
        <v>1405</v>
      </c>
      <c r="S12" s="578" t="s">
        <v>413</v>
      </c>
      <c r="T12" s="753">
        <v>971.45</v>
      </c>
      <c r="U12" s="578" t="s">
        <v>593</v>
      </c>
      <c r="W12" s="576"/>
      <c r="X12" t="s">
        <v>1180</v>
      </c>
      <c r="Y12" s="172"/>
      <c r="Z12" s="46"/>
    </row>
    <row r="13" spans="1:33" ht="15.75" customHeight="1" x14ac:dyDescent="0.25">
      <c r="A13" s="4" t="s">
        <v>246</v>
      </c>
      <c r="B13" s="171"/>
      <c r="C13" s="1" t="s">
        <v>226</v>
      </c>
      <c r="D13" s="171"/>
      <c r="E13" s="206" t="s">
        <v>1140</v>
      </c>
      <c r="F13" s="735"/>
      <c r="G13" s="376"/>
      <c r="H13" s="376"/>
      <c r="I13" s="9"/>
      <c r="J13" s="8" t="s">
        <v>171</v>
      </c>
      <c r="K13" s="1" t="s">
        <v>976</v>
      </c>
      <c r="L13" s="1">
        <v>1</v>
      </c>
      <c r="N13" s="46" t="s">
        <v>34</v>
      </c>
      <c r="O13" s="172"/>
      <c r="R13" s="578" t="s">
        <v>1406</v>
      </c>
      <c r="S13" s="578" t="s">
        <v>414</v>
      </c>
      <c r="T13" s="753">
        <v>1283.3399999999999</v>
      </c>
      <c r="U13" s="578" t="s">
        <v>593</v>
      </c>
      <c r="W13" s="576"/>
      <c r="X13" t="s">
        <v>389</v>
      </c>
      <c r="Y13" s="172"/>
      <c r="Z13" s="46"/>
    </row>
    <row r="14" spans="1:33" ht="15.75" customHeight="1" x14ac:dyDescent="0.25">
      <c r="A14" s="4" t="s">
        <v>247</v>
      </c>
      <c r="B14" s="171"/>
      <c r="C14" s="1" t="s">
        <v>225</v>
      </c>
      <c r="D14" s="171"/>
      <c r="E14" s="206" t="s">
        <v>1141</v>
      </c>
      <c r="F14" s="735"/>
      <c r="G14" s="376"/>
      <c r="H14" s="376"/>
      <c r="I14" s="9"/>
      <c r="J14" s="8" t="s">
        <v>173</v>
      </c>
      <c r="K14" s="1" t="s">
        <v>977</v>
      </c>
      <c r="L14" s="1">
        <v>1</v>
      </c>
      <c r="N14" s="46" t="s">
        <v>684</v>
      </c>
      <c r="O14" s="172"/>
      <c r="R14" s="578" t="s">
        <v>1407</v>
      </c>
      <c r="S14" s="578" t="s">
        <v>415</v>
      </c>
      <c r="T14" s="753">
        <v>3682.74</v>
      </c>
      <c r="U14" s="578" t="s">
        <v>593</v>
      </c>
      <c r="W14" s="576"/>
      <c r="X14" t="s">
        <v>391</v>
      </c>
      <c r="Y14" s="172"/>
      <c r="Z14" s="46"/>
    </row>
    <row r="15" spans="1:33" ht="15.75" customHeight="1" x14ac:dyDescent="0.25">
      <c r="A15" s="4" t="s">
        <v>248</v>
      </c>
      <c r="B15" s="171"/>
      <c r="F15" s="376"/>
      <c r="G15" s="376"/>
      <c r="H15" s="376"/>
      <c r="J15" s="8" t="s">
        <v>665</v>
      </c>
      <c r="K15" s="1" t="s">
        <v>952</v>
      </c>
      <c r="L15" s="1">
        <v>1</v>
      </c>
      <c r="N15" s="46" t="s">
        <v>668</v>
      </c>
      <c r="O15" s="172"/>
      <c r="R15" s="578" t="s">
        <v>1408</v>
      </c>
      <c r="S15" s="578" t="s">
        <v>995</v>
      </c>
      <c r="T15" s="753">
        <v>1340.72</v>
      </c>
      <c r="U15" s="578" t="s">
        <v>593</v>
      </c>
      <c r="W15" s="576"/>
      <c r="X15" t="s">
        <v>395</v>
      </c>
      <c r="Y15" s="172"/>
      <c r="Z15" s="46"/>
    </row>
    <row r="16" spans="1:33" ht="15.75" customHeight="1" x14ac:dyDescent="0.25">
      <c r="A16" s="4" t="s">
        <v>249</v>
      </c>
      <c r="B16" s="171"/>
      <c r="F16" s="376"/>
      <c r="G16" s="376"/>
      <c r="H16" s="376"/>
      <c r="J16" s="8" t="s">
        <v>176</v>
      </c>
      <c r="K16" s="1" t="s">
        <v>1281</v>
      </c>
      <c r="L16" s="1">
        <v>1</v>
      </c>
      <c r="N16" s="46" t="s">
        <v>35</v>
      </c>
      <c r="O16" s="172"/>
      <c r="R16" s="578" t="s">
        <v>1409</v>
      </c>
      <c r="S16" s="578" t="s">
        <v>416</v>
      </c>
      <c r="T16" s="753">
        <v>1960.29</v>
      </c>
      <c r="U16" s="578" t="s">
        <v>593</v>
      </c>
      <c r="W16" s="576"/>
      <c r="X16" t="s">
        <v>392</v>
      </c>
      <c r="Y16" s="172"/>
      <c r="Z16" s="46"/>
    </row>
    <row r="17" spans="1:26" ht="15.75" customHeight="1" x14ac:dyDescent="0.25">
      <c r="A17" s="4" t="s">
        <v>250</v>
      </c>
      <c r="B17" s="171"/>
      <c r="G17" s="207"/>
      <c r="H17" s="207"/>
      <c r="J17" s="8" t="s">
        <v>1279</v>
      </c>
      <c r="K17" s="1" t="s">
        <v>1280</v>
      </c>
      <c r="L17" s="1">
        <v>1</v>
      </c>
      <c r="N17" s="46" t="s">
        <v>723</v>
      </c>
      <c r="O17" s="172"/>
      <c r="R17" s="578" t="s">
        <v>1410</v>
      </c>
      <c r="S17" s="578" t="s">
        <v>417</v>
      </c>
      <c r="T17" s="753">
        <v>3425.66</v>
      </c>
      <c r="U17" s="578" t="s">
        <v>593</v>
      </c>
      <c r="W17" s="576"/>
      <c r="X17" t="s">
        <v>1273</v>
      </c>
      <c r="Y17" s="172"/>
      <c r="Z17" s="46"/>
    </row>
    <row r="18" spans="1:26" ht="15.75" customHeight="1" x14ac:dyDescent="0.25">
      <c r="A18" s="4" t="s">
        <v>251</v>
      </c>
      <c r="B18" s="171"/>
      <c r="G18" s="207"/>
      <c r="H18" s="207"/>
      <c r="J18" s="8" t="s">
        <v>179</v>
      </c>
      <c r="K18" s="1" t="s">
        <v>953</v>
      </c>
      <c r="L18" s="1">
        <v>1</v>
      </c>
      <c r="N18" s="46" t="s">
        <v>36</v>
      </c>
      <c r="O18" s="172"/>
      <c r="R18" s="578" t="s">
        <v>1411</v>
      </c>
      <c r="S18" s="578" t="s">
        <v>996</v>
      </c>
      <c r="T18" s="753">
        <v>4322.25</v>
      </c>
      <c r="U18" s="578" t="s">
        <v>593</v>
      </c>
      <c r="W18" s="576"/>
      <c r="X18" t="s">
        <v>1319</v>
      </c>
      <c r="Y18" s="172"/>
      <c r="Z18" s="46"/>
    </row>
    <row r="19" spans="1:26" ht="15.75" customHeight="1" x14ac:dyDescent="0.25">
      <c r="A19" s="4" t="s">
        <v>252</v>
      </c>
      <c r="B19" s="171"/>
      <c r="J19" s="8" t="s">
        <v>180</v>
      </c>
      <c r="K19" s="1" t="s">
        <v>954</v>
      </c>
      <c r="L19" s="1">
        <v>1</v>
      </c>
      <c r="N19" s="46" t="s">
        <v>51</v>
      </c>
      <c r="O19" s="172"/>
      <c r="R19" s="578" t="s">
        <v>1412</v>
      </c>
      <c r="S19" s="578" t="s">
        <v>997</v>
      </c>
      <c r="T19" s="753">
        <v>7711.85</v>
      </c>
      <c r="U19" s="578" t="s">
        <v>593</v>
      </c>
      <c r="W19" s="576"/>
      <c r="X19" t="s">
        <v>696</v>
      </c>
      <c r="Y19" s="172"/>
      <c r="Z19" s="46"/>
    </row>
    <row r="20" spans="1:26" ht="15.75" customHeight="1" x14ac:dyDescent="0.25">
      <c r="A20" s="4" t="s">
        <v>253</v>
      </c>
      <c r="B20" s="171"/>
      <c r="J20" s="8" t="s">
        <v>181</v>
      </c>
      <c r="K20" s="1" t="s">
        <v>955</v>
      </c>
      <c r="L20" s="1">
        <v>1</v>
      </c>
      <c r="N20" s="46" t="s">
        <v>52</v>
      </c>
      <c r="O20" s="172"/>
      <c r="R20" s="578" t="s">
        <v>1413</v>
      </c>
      <c r="S20" s="578" t="s">
        <v>418</v>
      </c>
      <c r="T20" s="753">
        <v>398.81</v>
      </c>
      <c r="U20" s="578" t="s">
        <v>593</v>
      </c>
      <c r="W20" s="576"/>
      <c r="X20" t="s">
        <v>697</v>
      </c>
      <c r="Y20" s="172"/>
      <c r="Z20" s="46"/>
    </row>
    <row r="21" spans="1:26" ht="15.75" customHeight="1" x14ac:dyDescent="0.25">
      <c r="A21" s="4" t="s">
        <v>254</v>
      </c>
      <c r="B21" s="171"/>
      <c r="J21" s="8" t="s">
        <v>182</v>
      </c>
      <c r="K21" s="1" t="s">
        <v>956</v>
      </c>
      <c r="L21" s="1">
        <v>1</v>
      </c>
      <c r="N21" s="46" t="s">
        <v>37</v>
      </c>
      <c r="O21" s="172"/>
      <c r="R21" s="578" t="s">
        <v>1414</v>
      </c>
      <c r="S21" s="578" t="s">
        <v>998</v>
      </c>
      <c r="T21" s="753">
        <v>637.79</v>
      </c>
      <c r="U21" s="578" t="s">
        <v>593</v>
      </c>
      <c r="W21" s="576"/>
      <c r="X21" t="s">
        <v>1181</v>
      </c>
      <c r="Y21" s="172"/>
      <c r="Z21" s="46"/>
    </row>
    <row r="22" spans="1:26" ht="15.75" customHeight="1" x14ac:dyDescent="0.25">
      <c r="A22" s="4" t="s">
        <v>255</v>
      </c>
      <c r="B22" s="171"/>
      <c r="J22" s="8" t="s">
        <v>197</v>
      </c>
      <c r="K22" s="1" t="s">
        <v>957</v>
      </c>
      <c r="L22" s="1">
        <v>1</v>
      </c>
      <c r="N22" s="46" t="s">
        <v>38</v>
      </c>
      <c r="O22" s="172"/>
      <c r="R22" s="578" t="s">
        <v>1415</v>
      </c>
      <c r="S22" s="578" t="s">
        <v>999</v>
      </c>
      <c r="T22" s="753">
        <v>857.28</v>
      </c>
      <c r="U22" s="578" t="s">
        <v>593</v>
      </c>
      <c r="W22" s="576"/>
      <c r="X22" t="s">
        <v>698</v>
      </c>
      <c r="Y22" s="172"/>
      <c r="Z22" s="46"/>
    </row>
    <row r="23" spans="1:26" ht="15.75" customHeight="1" x14ac:dyDescent="0.25">
      <c r="A23" s="4" t="s">
        <v>256</v>
      </c>
      <c r="B23" s="171"/>
      <c r="J23" s="8" t="s">
        <v>198</v>
      </c>
      <c r="K23" s="1" t="s">
        <v>958</v>
      </c>
      <c r="L23" s="1">
        <v>1</v>
      </c>
      <c r="N23" s="46" t="s">
        <v>609</v>
      </c>
      <c r="O23" s="172"/>
      <c r="R23" s="578" t="s">
        <v>1416</v>
      </c>
      <c r="S23" s="578" t="s">
        <v>1000</v>
      </c>
      <c r="T23" s="753">
        <v>1143.04</v>
      </c>
      <c r="U23" s="578" t="s">
        <v>593</v>
      </c>
      <c r="W23" s="576"/>
      <c r="X23" t="s">
        <v>1182</v>
      </c>
      <c r="Y23" s="172"/>
      <c r="Z23" s="46"/>
    </row>
    <row r="24" spans="1:26" ht="15.75" customHeight="1" x14ac:dyDescent="0.25">
      <c r="A24" s="4" t="s">
        <v>257</v>
      </c>
      <c r="B24" s="171"/>
      <c r="J24" s="8" t="s">
        <v>199</v>
      </c>
      <c r="K24" s="1" t="s">
        <v>978</v>
      </c>
      <c r="L24" s="1">
        <v>1</v>
      </c>
      <c r="N24" s="46" t="s">
        <v>40</v>
      </c>
      <c r="O24" s="172"/>
      <c r="R24" s="578" t="s">
        <v>1417</v>
      </c>
      <c r="S24" s="578" t="s">
        <v>1001</v>
      </c>
      <c r="T24" s="753">
        <v>1524.06</v>
      </c>
      <c r="U24" s="578" t="s">
        <v>593</v>
      </c>
      <c r="W24" s="576"/>
      <c r="X24" t="s">
        <v>397</v>
      </c>
      <c r="Y24" s="172"/>
      <c r="Z24" s="46"/>
    </row>
    <row r="25" spans="1:26" ht="15.75" customHeight="1" x14ac:dyDescent="0.25">
      <c r="A25" s="4" t="s">
        <v>258</v>
      </c>
      <c r="B25" s="171"/>
      <c r="J25" s="8" t="s">
        <v>200</v>
      </c>
      <c r="K25" s="1" t="s">
        <v>979</v>
      </c>
      <c r="L25" s="1">
        <v>1</v>
      </c>
      <c r="N25" s="46" t="s">
        <v>41</v>
      </c>
      <c r="O25" s="172"/>
      <c r="R25" s="578" t="s">
        <v>1418</v>
      </c>
      <c r="S25" s="578" t="s">
        <v>1002</v>
      </c>
      <c r="T25" s="753">
        <v>607.41</v>
      </c>
      <c r="U25" s="578" t="s">
        <v>593</v>
      </c>
      <c r="W25" s="576"/>
      <c r="X25" t="s">
        <v>1179</v>
      </c>
      <c r="Y25" s="172"/>
      <c r="Z25" s="46"/>
    </row>
    <row r="26" spans="1:26" ht="15.75" customHeight="1" x14ac:dyDescent="0.25">
      <c r="A26" s="4" t="s">
        <v>259</v>
      </c>
      <c r="B26" s="171"/>
      <c r="J26" s="8" t="s">
        <v>201</v>
      </c>
      <c r="K26" s="1" t="s">
        <v>980</v>
      </c>
      <c r="L26" s="1">
        <v>1</v>
      </c>
      <c r="N26" s="46" t="s">
        <v>367</v>
      </c>
      <c r="O26" s="172"/>
      <c r="R26" s="578" t="s">
        <v>1419</v>
      </c>
      <c r="S26" s="578" t="s">
        <v>1003</v>
      </c>
      <c r="T26" s="753">
        <v>1032.6099999999999</v>
      </c>
      <c r="U26" s="578" t="s">
        <v>593</v>
      </c>
      <c r="W26" s="576"/>
      <c r="Z26" s="46"/>
    </row>
    <row r="27" spans="1:26" ht="15.75" customHeight="1" x14ac:dyDescent="0.25">
      <c r="A27" s="4" t="s">
        <v>260</v>
      </c>
      <c r="B27" s="171"/>
      <c r="J27" s="8" t="s">
        <v>202</v>
      </c>
      <c r="K27" s="1" t="s">
        <v>981</v>
      </c>
      <c r="L27" s="1">
        <v>1</v>
      </c>
      <c r="N27" s="46" t="s">
        <v>47</v>
      </c>
      <c r="O27" s="172"/>
      <c r="R27" s="578" t="s">
        <v>1420</v>
      </c>
      <c r="S27" s="578" t="s">
        <v>1004</v>
      </c>
      <c r="T27" s="753">
        <v>2365.6</v>
      </c>
      <c r="U27" s="578" t="s">
        <v>593</v>
      </c>
      <c r="W27" s="576"/>
      <c r="X27" s="452"/>
      <c r="Y27" s="452"/>
      <c r="Z27" s="46"/>
    </row>
    <row r="28" spans="1:26" ht="15.75" customHeight="1" x14ac:dyDescent="0.25">
      <c r="A28" s="4" t="s">
        <v>261</v>
      </c>
      <c r="B28" s="171"/>
      <c r="J28" s="8" t="s">
        <v>203</v>
      </c>
      <c r="K28" s="1" t="s">
        <v>982</v>
      </c>
      <c r="L28" s="1">
        <v>1</v>
      </c>
      <c r="N28" s="46" t="s">
        <v>626</v>
      </c>
      <c r="O28" s="172"/>
      <c r="R28" s="578" t="s">
        <v>1421</v>
      </c>
      <c r="S28" s="578" t="s">
        <v>1005</v>
      </c>
      <c r="T28" s="753">
        <v>3644.49</v>
      </c>
      <c r="U28" s="578" t="s">
        <v>593</v>
      </c>
      <c r="W28" s="576"/>
      <c r="Z28" s="46"/>
    </row>
    <row r="29" spans="1:26" ht="15.75" customHeight="1" x14ac:dyDescent="0.25">
      <c r="A29" s="4" t="s">
        <v>262</v>
      </c>
      <c r="B29" s="171"/>
      <c r="J29" s="8" t="s">
        <v>204</v>
      </c>
      <c r="K29" s="1" t="s">
        <v>959</v>
      </c>
      <c r="L29" s="1">
        <v>1</v>
      </c>
      <c r="N29" s="46" t="s">
        <v>790</v>
      </c>
      <c r="O29" s="172"/>
      <c r="R29" s="578" t="s">
        <v>1422</v>
      </c>
      <c r="S29" s="578" t="s">
        <v>1006</v>
      </c>
      <c r="T29" s="753">
        <v>2314.5500000000002</v>
      </c>
      <c r="U29" s="578" t="s">
        <v>593</v>
      </c>
      <c r="W29" s="576"/>
      <c r="Z29" s="46"/>
    </row>
    <row r="30" spans="1:26" ht="15.75" customHeight="1" x14ac:dyDescent="0.25">
      <c r="A30" s="4" t="s">
        <v>263</v>
      </c>
      <c r="B30" s="171"/>
      <c r="J30" s="8" t="s">
        <v>205</v>
      </c>
      <c r="K30" s="1" t="s">
        <v>983</v>
      </c>
      <c r="L30" s="1">
        <v>1</v>
      </c>
      <c r="N30" s="46" t="s">
        <v>368</v>
      </c>
      <c r="O30" s="172"/>
      <c r="R30" s="578" t="s">
        <v>1423</v>
      </c>
      <c r="S30" s="578" t="s">
        <v>1007</v>
      </c>
      <c r="T30" s="753">
        <v>2816.2</v>
      </c>
      <c r="U30" s="578" t="s">
        <v>593</v>
      </c>
      <c r="W30" s="576"/>
      <c r="Z30" s="46"/>
    </row>
    <row r="31" spans="1:26" ht="15.75" customHeight="1" x14ac:dyDescent="0.25">
      <c r="A31" s="4" t="s">
        <v>264</v>
      </c>
      <c r="B31" s="171"/>
      <c r="J31" s="8" t="s">
        <v>206</v>
      </c>
      <c r="K31" s="1" t="s">
        <v>984</v>
      </c>
      <c r="L31" s="1">
        <v>1</v>
      </c>
      <c r="N31" s="46" t="s">
        <v>369</v>
      </c>
      <c r="O31" s="172"/>
      <c r="R31" s="578" t="s">
        <v>1424</v>
      </c>
      <c r="S31" s="578" t="s">
        <v>1008</v>
      </c>
      <c r="T31" s="753">
        <v>2723</v>
      </c>
      <c r="U31" s="578" t="s">
        <v>593</v>
      </c>
      <c r="W31" s="576"/>
      <c r="Z31" s="46"/>
    </row>
    <row r="32" spans="1:26" ht="15.75" customHeight="1" x14ac:dyDescent="0.25">
      <c r="A32" s="4" t="s">
        <v>265</v>
      </c>
      <c r="B32" s="171"/>
      <c r="J32" s="8" t="s">
        <v>207</v>
      </c>
      <c r="K32" s="1" t="s">
        <v>985</v>
      </c>
      <c r="L32" s="1">
        <v>1</v>
      </c>
      <c r="N32" s="46" t="s">
        <v>370</v>
      </c>
      <c r="O32" s="172"/>
      <c r="R32" s="578" t="s">
        <v>1425</v>
      </c>
      <c r="S32" s="578" t="s">
        <v>1009</v>
      </c>
      <c r="T32" s="753">
        <v>3644.49</v>
      </c>
      <c r="U32" s="578" t="s">
        <v>593</v>
      </c>
      <c r="W32" s="576"/>
      <c r="Z32" s="46"/>
    </row>
    <row r="33" spans="1:23" ht="15.75" customHeight="1" x14ac:dyDescent="0.25">
      <c r="A33" s="4" t="s">
        <v>266</v>
      </c>
      <c r="B33" s="171"/>
      <c r="J33" s="8" t="s">
        <v>208</v>
      </c>
      <c r="K33" s="1" t="s">
        <v>986</v>
      </c>
      <c r="L33" s="1">
        <v>1</v>
      </c>
      <c r="N33" s="46" t="s">
        <v>669</v>
      </c>
      <c r="O33" s="172"/>
      <c r="R33" s="578" t="s">
        <v>1426</v>
      </c>
      <c r="S33" s="578" t="s">
        <v>1010</v>
      </c>
      <c r="T33" s="753">
        <v>2638.61</v>
      </c>
      <c r="U33" s="578" t="s">
        <v>593</v>
      </c>
      <c r="W33" s="576"/>
    </row>
    <row r="34" spans="1:23" ht="15.75" customHeight="1" x14ac:dyDescent="0.25">
      <c r="A34" s="4" t="s">
        <v>267</v>
      </c>
      <c r="B34" s="171"/>
      <c r="J34" s="8" t="s">
        <v>209</v>
      </c>
      <c r="K34" s="1" t="s">
        <v>960</v>
      </c>
      <c r="L34" s="1">
        <v>1</v>
      </c>
      <c r="N34" s="46" t="s">
        <v>618</v>
      </c>
      <c r="O34" s="172"/>
      <c r="R34" s="578" t="s">
        <v>1427</v>
      </c>
      <c r="S34" s="578" t="s">
        <v>1011</v>
      </c>
      <c r="T34" s="753">
        <v>3909.54</v>
      </c>
      <c r="U34" s="578" t="s">
        <v>593</v>
      </c>
      <c r="W34" s="576"/>
    </row>
    <row r="35" spans="1:23" ht="15.75" customHeight="1" x14ac:dyDescent="0.25">
      <c r="A35" s="4" t="s">
        <v>268</v>
      </c>
      <c r="B35" s="171"/>
      <c r="J35" s="8" t="s">
        <v>210</v>
      </c>
      <c r="K35" s="1" t="s">
        <v>987</v>
      </c>
      <c r="L35" s="1">
        <v>1</v>
      </c>
      <c r="R35" s="578" t="s">
        <v>1428</v>
      </c>
      <c r="S35" s="578" t="s">
        <v>419</v>
      </c>
      <c r="T35" s="753">
        <v>1035.3699999999999</v>
      </c>
      <c r="U35" s="578" t="s">
        <v>593</v>
      </c>
      <c r="W35" s="576"/>
    </row>
    <row r="36" spans="1:23" ht="15.75" customHeight="1" x14ac:dyDescent="0.25">
      <c r="A36" s="4" t="s">
        <v>269</v>
      </c>
      <c r="B36" s="171"/>
      <c r="J36" s="8" t="s">
        <v>211</v>
      </c>
      <c r="K36" s="1" t="s">
        <v>961</v>
      </c>
      <c r="L36" s="1">
        <v>1</v>
      </c>
      <c r="R36" s="578" t="s">
        <v>1429</v>
      </c>
      <c r="S36" s="578" t="s">
        <v>420</v>
      </c>
      <c r="T36" s="753">
        <v>753.75</v>
      </c>
      <c r="U36" s="578" t="s">
        <v>593</v>
      </c>
      <c r="W36" s="576"/>
    </row>
    <row r="37" spans="1:23" ht="15.75" customHeight="1" x14ac:dyDescent="0.25">
      <c r="A37" s="4" t="s">
        <v>270</v>
      </c>
      <c r="B37" s="171"/>
      <c r="J37" s="8" t="s">
        <v>212</v>
      </c>
      <c r="K37" s="1" t="s">
        <v>988</v>
      </c>
      <c r="L37" s="1">
        <v>1</v>
      </c>
      <c r="R37" s="578" t="s">
        <v>1430</v>
      </c>
      <c r="S37" s="578" t="s">
        <v>421</v>
      </c>
      <c r="T37" s="753">
        <v>2319.2199999999998</v>
      </c>
      <c r="U37" s="578" t="s">
        <v>593</v>
      </c>
      <c r="W37" s="576"/>
    </row>
    <row r="38" spans="1:23" ht="15.75" customHeight="1" x14ac:dyDescent="0.25">
      <c r="A38" s="4" t="s">
        <v>271</v>
      </c>
      <c r="B38" s="171"/>
      <c r="J38" s="8" t="s">
        <v>213</v>
      </c>
      <c r="K38" s="1" t="s">
        <v>989</v>
      </c>
      <c r="L38" s="1">
        <v>1</v>
      </c>
      <c r="R38" s="578" t="s">
        <v>1431</v>
      </c>
      <c r="S38" s="578" t="s">
        <v>422</v>
      </c>
      <c r="T38" s="753">
        <v>1774.18</v>
      </c>
      <c r="U38" s="578" t="s">
        <v>593</v>
      </c>
      <c r="W38" s="576"/>
    </row>
    <row r="39" spans="1:23" ht="15.75" customHeight="1" x14ac:dyDescent="0.25">
      <c r="A39" s="4" t="s">
        <v>272</v>
      </c>
      <c r="B39" s="171"/>
      <c r="J39" s="8" t="s">
        <v>214</v>
      </c>
      <c r="K39" s="1" t="s">
        <v>962</v>
      </c>
      <c r="L39" s="1">
        <v>1</v>
      </c>
      <c r="R39" s="578" t="s">
        <v>1432</v>
      </c>
      <c r="S39" s="578" t="s">
        <v>423</v>
      </c>
      <c r="T39" s="753">
        <v>3072.86</v>
      </c>
      <c r="U39" s="578" t="s">
        <v>593</v>
      </c>
      <c r="W39" s="576"/>
    </row>
    <row r="40" spans="1:23" ht="15.75" customHeight="1" x14ac:dyDescent="0.25">
      <c r="A40" s="4" t="s">
        <v>273</v>
      </c>
      <c r="B40" s="171"/>
      <c r="J40" s="8" t="s">
        <v>215</v>
      </c>
      <c r="K40" s="1" t="s">
        <v>990</v>
      </c>
      <c r="L40" s="1">
        <v>1</v>
      </c>
      <c r="R40" s="578" t="s">
        <v>1433</v>
      </c>
      <c r="S40" s="578" t="s">
        <v>424</v>
      </c>
      <c r="T40" s="753">
        <v>528.95000000000005</v>
      </c>
      <c r="U40" s="578" t="s">
        <v>593</v>
      </c>
      <c r="W40" s="576"/>
    </row>
    <row r="41" spans="1:23" ht="15.75" customHeight="1" x14ac:dyDescent="0.25">
      <c r="A41" s="4" t="s">
        <v>274</v>
      </c>
      <c r="B41" s="171"/>
      <c r="J41" s="8" t="s">
        <v>216</v>
      </c>
      <c r="K41" s="1" t="s">
        <v>991</v>
      </c>
      <c r="L41" s="1">
        <v>1</v>
      </c>
      <c r="R41" s="578" t="s">
        <v>1434</v>
      </c>
      <c r="S41" s="578" t="s">
        <v>1012</v>
      </c>
      <c r="T41" s="753">
        <v>1407.59</v>
      </c>
      <c r="U41" s="578" t="s">
        <v>593</v>
      </c>
      <c r="W41" s="576"/>
    </row>
    <row r="42" spans="1:23" ht="15.75" customHeight="1" x14ac:dyDescent="0.25">
      <c r="A42" s="4" t="s">
        <v>275</v>
      </c>
      <c r="B42" s="171"/>
      <c r="J42" s="8" t="s">
        <v>217</v>
      </c>
      <c r="K42" s="1" t="s">
        <v>1814</v>
      </c>
      <c r="L42" s="1">
        <v>1</v>
      </c>
      <c r="R42" s="578" t="s">
        <v>1435</v>
      </c>
      <c r="S42" s="578" t="s">
        <v>1013</v>
      </c>
      <c r="T42" s="753">
        <v>1621.15</v>
      </c>
      <c r="U42" s="578" t="s">
        <v>593</v>
      </c>
      <c r="W42" s="576"/>
    </row>
    <row r="43" spans="1:23" ht="15.75" customHeight="1" x14ac:dyDescent="0.25">
      <c r="A43" s="4" t="s">
        <v>276</v>
      </c>
      <c r="B43" s="171"/>
      <c r="J43" s="8" t="s">
        <v>218</v>
      </c>
      <c r="K43" s="1" t="s">
        <v>1815</v>
      </c>
      <c r="L43" s="1">
        <v>1</v>
      </c>
      <c r="R43" s="578" t="s">
        <v>1436</v>
      </c>
      <c r="S43" s="578" t="s">
        <v>1014</v>
      </c>
      <c r="T43" s="753">
        <v>4141.46</v>
      </c>
      <c r="U43" s="578" t="s">
        <v>593</v>
      </c>
      <c r="W43" s="576"/>
    </row>
    <row r="44" spans="1:23" ht="15.75" customHeight="1" x14ac:dyDescent="0.25">
      <c r="A44" s="4" t="s">
        <v>277</v>
      </c>
      <c r="B44" s="171"/>
      <c r="J44" s="8" t="s">
        <v>219</v>
      </c>
      <c r="K44" s="1" t="s">
        <v>963</v>
      </c>
      <c r="L44" s="1">
        <v>1</v>
      </c>
      <c r="R44" s="578" t="s">
        <v>1437</v>
      </c>
      <c r="S44" s="578" t="s">
        <v>1331</v>
      </c>
      <c r="T44" s="753">
        <v>4831.71</v>
      </c>
      <c r="U44" s="578" t="s">
        <v>593</v>
      </c>
      <c r="W44" s="576"/>
    </row>
    <row r="45" spans="1:23" ht="15.75" customHeight="1" x14ac:dyDescent="0.25">
      <c r="A45" s="4" t="s">
        <v>278</v>
      </c>
      <c r="B45" s="171"/>
      <c r="J45" s="8" t="s">
        <v>220</v>
      </c>
      <c r="K45" s="1" t="s">
        <v>964</v>
      </c>
      <c r="L45" s="1">
        <v>1</v>
      </c>
      <c r="R45" s="578" t="s">
        <v>1438</v>
      </c>
      <c r="S45" s="578" t="s">
        <v>1015</v>
      </c>
      <c r="T45" s="753">
        <v>501.07</v>
      </c>
      <c r="U45" s="578" t="s">
        <v>593</v>
      </c>
      <c r="W45" s="576"/>
    </row>
    <row r="46" spans="1:23" ht="15.75" customHeight="1" x14ac:dyDescent="0.25">
      <c r="A46" s="4" t="s">
        <v>279</v>
      </c>
      <c r="B46" s="171"/>
      <c r="J46" s="8" t="s">
        <v>221</v>
      </c>
      <c r="K46" s="1" t="s">
        <v>965</v>
      </c>
      <c r="L46" s="1">
        <v>1</v>
      </c>
      <c r="R46" s="578" t="s">
        <v>1439</v>
      </c>
      <c r="S46" s="578" t="s">
        <v>1016</v>
      </c>
      <c r="T46" s="753">
        <v>600.16</v>
      </c>
      <c r="U46" s="578" t="s">
        <v>593</v>
      </c>
      <c r="W46" s="576"/>
    </row>
    <row r="47" spans="1:23" ht="15.75" customHeight="1" x14ac:dyDescent="0.25">
      <c r="A47" s="4" t="s">
        <v>280</v>
      </c>
      <c r="B47" s="171"/>
      <c r="J47" s="8" t="s">
        <v>222</v>
      </c>
      <c r="K47" s="1" t="s">
        <v>992</v>
      </c>
      <c r="L47" s="1">
        <v>1</v>
      </c>
      <c r="R47" s="578" t="s">
        <v>1440</v>
      </c>
      <c r="S47" s="578" t="s">
        <v>425</v>
      </c>
      <c r="T47" s="753">
        <v>369.69</v>
      </c>
      <c r="U47" s="578" t="s">
        <v>593</v>
      </c>
      <c r="W47" s="576"/>
    </row>
    <row r="48" spans="1:23" ht="15.75" customHeight="1" x14ac:dyDescent="0.25">
      <c r="A48" s="4" t="s">
        <v>281</v>
      </c>
      <c r="B48" s="171"/>
      <c r="J48" s="8" t="s">
        <v>188</v>
      </c>
      <c r="K48" s="1" t="s">
        <v>966</v>
      </c>
      <c r="L48" s="1">
        <v>2</v>
      </c>
      <c r="R48" s="578" t="s">
        <v>1441</v>
      </c>
      <c r="S48" s="578" t="s">
        <v>426</v>
      </c>
      <c r="T48" s="753">
        <v>668.16</v>
      </c>
      <c r="U48" s="578" t="s">
        <v>593</v>
      </c>
      <c r="W48" s="576"/>
    </row>
    <row r="49" spans="1:23" ht="15.75" customHeight="1" x14ac:dyDescent="0.25">
      <c r="A49" s="4" t="s">
        <v>282</v>
      </c>
      <c r="B49" s="171"/>
      <c r="J49" s="8" t="s">
        <v>183</v>
      </c>
      <c r="K49" s="1" t="s">
        <v>1816</v>
      </c>
      <c r="L49" s="1">
        <v>2</v>
      </c>
      <c r="R49" s="578" t="s">
        <v>1442</v>
      </c>
      <c r="S49" s="578" t="s">
        <v>427</v>
      </c>
      <c r="T49" s="753">
        <v>1399.35</v>
      </c>
      <c r="U49" s="578" t="s">
        <v>593</v>
      </c>
      <c r="W49" s="576"/>
    </row>
    <row r="50" spans="1:23" ht="15.75" customHeight="1" x14ac:dyDescent="0.25">
      <c r="A50" s="4" t="s">
        <v>283</v>
      </c>
      <c r="B50" s="171"/>
      <c r="J50" s="8" t="s">
        <v>186</v>
      </c>
      <c r="K50" s="1" t="s">
        <v>1817</v>
      </c>
      <c r="L50" s="1">
        <v>2</v>
      </c>
      <c r="R50" s="578" t="s">
        <v>1443</v>
      </c>
      <c r="S50" s="578" t="s">
        <v>428</v>
      </c>
      <c r="T50" s="753">
        <v>676.55</v>
      </c>
      <c r="U50" s="578" t="s">
        <v>593</v>
      </c>
      <c r="W50" s="576"/>
    </row>
    <row r="51" spans="1:23" ht="15.75" customHeight="1" x14ac:dyDescent="0.25">
      <c r="A51" s="4" t="s">
        <v>284</v>
      </c>
      <c r="B51" s="171"/>
      <c r="J51" s="8" t="s">
        <v>187</v>
      </c>
      <c r="K51" s="1" t="s">
        <v>1818</v>
      </c>
      <c r="L51" s="1">
        <v>2</v>
      </c>
      <c r="R51" s="578" t="s">
        <v>1444</v>
      </c>
      <c r="S51" s="578" t="s">
        <v>429</v>
      </c>
      <c r="T51" s="753">
        <v>2624.96</v>
      </c>
      <c r="U51" s="578" t="s">
        <v>593</v>
      </c>
      <c r="W51" s="576"/>
    </row>
    <row r="52" spans="1:23" ht="15.75" customHeight="1" x14ac:dyDescent="0.25">
      <c r="A52" s="4" t="s">
        <v>285</v>
      </c>
      <c r="B52" s="171"/>
      <c r="J52" s="8" t="s">
        <v>184</v>
      </c>
      <c r="K52" s="1" t="s">
        <v>1819</v>
      </c>
      <c r="L52" s="1">
        <v>2</v>
      </c>
      <c r="R52" s="578" t="s">
        <v>1445</v>
      </c>
      <c r="S52" s="578" t="s">
        <v>886</v>
      </c>
      <c r="T52" s="753">
        <v>607.41</v>
      </c>
      <c r="U52" s="578" t="s">
        <v>593</v>
      </c>
      <c r="W52" s="576"/>
    </row>
    <row r="53" spans="1:23" ht="15.75" customHeight="1" x14ac:dyDescent="0.25">
      <c r="A53" s="4" t="s">
        <v>286</v>
      </c>
      <c r="B53" s="171"/>
      <c r="J53" s="8" t="s">
        <v>185</v>
      </c>
      <c r="K53" s="1" t="s">
        <v>1820</v>
      </c>
      <c r="L53" s="1">
        <v>2</v>
      </c>
      <c r="R53" s="578" t="s">
        <v>1446</v>
      </c>
      <c r="S53" s="578" t="s">
        <v>430</v>
      </c>
      <c r="T53" s="753">
        <v>775.28</v>
      </c>
      <c r="U53" s="578" t="s">
        <v>593</v>
      </c>
      <c r="W53" s="576"/>
    </row>
    <row r="54" spans="1:23" ht="15.75" customHeight="1" x14ac:dyDescent="0.25">
      <c r="A54" s="4" t="s">
        <v>287</v>
      </c>
      <c r="B54" s="171"/>
      <c r="J54" s="8" t="s">
        <v>189</v>
      </c>
      <c r="K54" s="1" t="s">
        <v>967</v>
      </c>
      <c r="L54" s="1">
        <v>2</v>
      </c>
      <c r="R54" s="578" t="s">
        <v>1447</v>
      </c>
      <c r="S54" s="578" t="s">
        <v>1332</v>
      </c>
      <c r="T54" s="753">
        <v>536.73</v>
      </c>
      <c r="U54" s="578" t="s">
        <v>593</v>
      </c>
      <c r="W54" s="576"/>
    </row>
    <row r="55" spans="1:23" ht="15.75" customHeight="1" x14ac:dyDescent="0.25">
      <c r="A55" s="4" t="s">
        <v>288</v>
      </c>
      <c r="B55" s="171"/>
      <c r="J55" s="8" t="s">
        <v>192</v>
      </c>
      <c r="K55" s="1" t="s">
        <v>1821</v>
      </c>
      <c r="L55" s="1">
        <v>2</v>
      </c>
      <c r="R55" s="578" t="s">
        <v>1448</v>
      </c>
      <c r="S55" s="578" t="s">
        <v>1017</v>
      </c>
      <c r="T55" s="753">
        <v>668.16</v>
      </c>
      <c r="U55" s="578" t="s">
        <v>593</v>
      </c>
      <c r="W55" s="576"/>
    </row>
    <row r="56" spans="1:23" ht="15.75" customHeight="1" x14ac:dyDescent="0.25">
      <c r="A56" s="4" t="s">
        <v>289</v>
      </c>
      <c r="B56" s="171"/>
      <c r="J56" s="8" t="s">
        <v>191</v>
      </c>
      <c r="K56" s="1" t="s">
        <v>993</v>
      </c>
      <c r="L56" s="1">
        <v>2</v>
      </c>
      <c r="R56" s="578" t="s">
        <v>1449</v>
      </c>
      <c r="S56" s="578" t="s">
        <v>1198</v>
      </c>
      <c r="T56" s="753">
        <v>376.6</v>
      </c>
      <c r="U56" s="578" t="s">
        <v>593</v>
      </c>
      <c r="W56" s="576"/>
    </row>
    <row r="57" spans="1:23" ht="15.75" customHeight="1" x14ac:dyDescent="0.25">
      <c r="A57" s="4" t="s">
        <v>290</v>
      </c>
      <c r="B57" s="171"/>
      <c r="J57" s="8" t="s">
        <v>190</v>
      </c>
      <c r="K57" s="1" t="s">
        <v>968</v>
      </c>
      <c r="L57" s="1">
        <v>2</v>
      </c>
      <c r="R57" s="578" t="s">
        <v>1450</v>
      </c>
      <c r="S57" s="578" t="s">
        <v>1199</v>
      </c>
      <c r="T57" s="753">
        <v>498.08</v>
      </c>
      <c r="U57" s="578" t="s">
        <v>593</v>
      </c>
      <c r="W57" s="576"/>
    </row>
    <row r="58" spans="1:23" ht="15.75" customHeight="1" x14ac:dyDescent="0.25">
      <c r="A58" s="4" t="s">
        <v>291</v>
      </c>
      <c r="B58" s="171"/>
      <c r="J58" s="8" t="s">
        <v>193</v>
      </c>
      <c r="K58" s="1" t="s">
        <v>1822</v>
      </c>
      <c r="L58" s="1">
        <v>2</v>
      </c>
      <c r="R58" s="578" t="s">
        <v>1451</v>
      </c>
      <c r="S58" s="578" t="s">
        <v>1018</v>
      </c>
      <c r="T58" s="753">
        <v>869.77</v>
      </c>
      <c r="U58" s="578" t="s">
        <v>593</v>
      </c>
      <c r="W58" s="576"/>
    </row>
    <row r="59" spans="1:23" ht="15.75" customHeight="1" x14ac:dyDescent="0.25">
      <c r="A59" s="4" t="s">
        <v>292</v>
      </c>
      <c r="B59" s="171"/>
      <c r="J59" s="8" t="s">
        <v>196</v>
      </c>
      <c r="K59" s="1" t="s">
        <v>969</v>
      </c>
      <c r="L59" s="1">
        <v>2</v>
      </c>
      <c r="R59" s="578" t="s">
        <v>1452</v>
      </c>
      <c r="S59" s="578" t="s">
        <v>1019</v>
      </c>
      <c r="T59" s="753">
        <v>1631.99</v>
      </c>
      <c r="U59" s="578" t="s">
        <v>593</v>
      </c>
      <c r="W59" s="576"/>
    </row>
    <row r="60" spans="1:23" ht="15.75" customHeight="1" x14ac:dyDescent="0.25">
      <c r="A60" s="4" t="s">
        <v>293</v>
      </c>
      <c r="B60" s="171"/>
      <c r="J60" s="8" t="s">
        <v>194</v>
      </c>
      <c r="K60" s="1" t="s">
        <v>970</v>
      </c>
      <c r="L60" s="1">
        <v>2</v>
      </c>
      <c r="R60" s="578" t="s">
        <v>1453</v>
      </c>
      <c r="S60" s="578" t="s">
        <v>431</v>
      </c>
      <c r="T60" s="753">
        <v>348.97</v>
      </c>
      <c r="U60" s="578" t="s">
        <v>593</v>
      </c>
      <c r="W60" s="576"/>
    </row>
    <row r="61" spans="1:23" ht="15.75" customHeight="1" x14ac:dyDescent="0.25">
      <c r="A61" s="4" t="s">
        <v>294</v>
      </c>
      <c r="B61" s="171"/>
      <c r="J61" s="8" t="s">
        <v>195</v>
      </c>
      <c r="K61" s="1" t="s">
        <v>1823</v>
      </c>
      <c r="L61" s="1">
        <v>2</v>
      </c>
      <c r="R61" s="578" t="s">
        <v>1454</v>
      </c>
      <c r="S61" s="578" t="s">
        <v>432</v>
      </c>
      <c r="T61" s="753">
        <v>775.28</v>
      </c>
      <c r="U61" s="578" t="s">
        <v>593</v>
      </c>
      <c r="W61" s="576"/>
    </row>
    <row r="62" spans="1:23" ht="15.75" customHeight="1" x14ac:dyDescent="0.25">
      <c r="A62" s="4" t="s">
        <v>295</v>
      </c>
      <c r="B62" s="171"/>
      <c r="J62" s="7" t="s">
        <v>971</v>
      </c>
      <c r="K62" s="1" t="s">
        <v>884</v>
      </c>
      <c r="L62" s="1"/>
      <c r="R62" s="578" t="s">
        <v>1455</v>
      </c>
      <c r="S62" s="578" t="s">
        <v>433</v>
      </c>
      <c r="T62" s="753">
        <v>649.52</v>
      </c>
      <c r="U62" s="578" t="s">
        <v>593</v>
      </c>
      <c r="W62" s="576"/>
    </row>
    <row r="63" spans="1:23" ht="15.75" customHeight="1" x14ac:dyDescent="0.25">
      <c r="A63" s="3" t="s">
        <v>1274</v>
      </c>
      <c r="B63" s="171"/>
      <c r="J63" s="7" t="s">
        <v>883</v>
      </c>
      <c r="K63" s="7" t="s">
        <v>883</v>
      </c>
      <c r="L63" s="7" t="s">
        <v>883</v>
      </c>
      <c r="R63" s="578" t="s">
        <v>1456</v>
      </c>
      <c r="S63" s="578" t="s">
        <v>434</v>
      </c>
      <c r="T63" s="753">
        <v>1399.33</v>
      </c>
      <c r="U63" s="578" t="s">
        <v>593</v>
      </c>
      <c r="W63" s="576"/>
    </row>
    <row r="64" spans="1:23" ht="15.75" customHeight="1" x14ac:dyDescent="0.25">
      <c r="A64" s="3" t="s">
        <v>296</v>
      </c>
      <c r="B64" s="171"/>
      <c r="J64" s="7" t="s">
        <v>883</v>
      </c>
      <c r="K64" s="7" t="s">
        <v>883</v>
      </c>
      <c r="L64" s="7" t="s">
        <v>883</v>
      </c>
      <c r="R64" s="578" t="s">
        <v>1457</v>
      </c>
      <c r="S64" s="578" t="s">
        <v>1020</v>
      </c>
      <c r="T64" s="753">
        <v>1794.63</v>
      </c>
      <c r="U64" s="578" t="s">
        <v>593</v>
      </c>
      <c r="W64" s="576"/>
    </row>
    <row r="65" spans="1:23" ht="15.75" customHeight="1" x14ac:dyDescent="0.25">
      <c r="A65" s="3" t="s">
        <v>297</v>
      </c>
      <c r="B65" s="171"/>
      <c r="J65" s="7" t="s">
        <v>883</v>
      </c>
      <c r="K65" s="7" t="s">
        <v>883</v>
      </c>
      <c r="L65" s="7" t="s">
        <v>883</v>
      </c>
      <c r="R65" s="578" t="s">
        <v>1458</v>
      </c>
      <c r="S65" s="578" t="s">
        <v>1021</v>
      </c>
      <c r="T65" s="753">
        <v>2084.37</v>
      </c>
      <c r="U65" s="578" t="s">
        <v>593</v>
      </c>
      <c r="W65" s="576"/>
    </row>
    <row r="66" spans="1:23" ht="15.75" customHeight="1" x14ac:dyDescent="0.25">
      <c r="A66" s="3" t="s">
        <v>298</v>
      </c>
      <c r="B66" s="171"/>
      <c r="J66" s="7" t="s">
        <v>883</v>
      </c>
      <c r="K66" s="7" t="s">
        <v>883</v>
      </c>
      <c r="L66" s="7" t="s">
        <v>883</v>
      </c>
      <c r="R66" s="578" t="s">
        <v>1459</v>
      </c>
      <c r="S66" s="578" t="s">
        <v>435</v>
      </c>
      <c r="T66" s="753">
        <v>850.38</v>
      </c>
      <c r="U66" s="578" t="s">
        <v>593</v>
      </c>
      <c r="W66" s="576"/>
    </row>
    <row r="67" spans="1:23" ht="15.75" customHeight="1" x14ac:dyDescent="0.25">
      <c r="A67" s="3" t="s">
        <v>299</v>
      </c>
      <c r="B67" s="171"/>
      <c r="R67" s="578" t="s">
        <v>1460</v>
      </c>
      <c r="S67" s="578" t="s">
        <v>887</v>
      </c>
      <c r="T67" s="753">
        <v>689.71</v>
      </c>
      <c r="U67" s="578" t="s">
        <v>593</v>
      </c>
      <c r="W67" s="576"/>
    </row>
    <row r="68" spans="1:23" ht="15.75" customHeight="1" x14ac:dyDescent="0.25">
      <c r="A68" s="3" t="s">
        <v>300</v>
      </c>
      <c r="B68" s="171"/>
      <c r="R68" s="578" t="s">
        <v>1461</v>
      </c>
      <c r="S68" s="578" t="s">
        <v>1022</v>
      </c>
      <c r="T68" s="753">
        <v>717.85</v>
      </c>
      <c r="U68" s="578" t="s">
        <v>593</v>
      </c>
      <c r="W68" s="576"/>
    </row>
    <row r="69" spans="1:23" ht="15.75" customHeight="1" x14ac:dyDescent="0.25">
      <c r="A69" s="3" t="s">
        <v>301</v>
      </c>
      <c r="B69" s="171"/>
      <c r="R69" s="578" t="s">
        <v>1462</v>
      </c>
      <c r="S69" s="578" t="s">
        <v>1023</v>
      </c>
      <c r="T69" s="753">
        <v>941.49</v>
      </c>
      <c r="U69" s="578" t="s">
        <v>593</v>
      </c>
      <c r="W69" s="576"/>
    </row>
    <row r="70" spans="1:23" ht="15.75" customHeight="1" x14ac:dyDescent="0.25">
      <c r="A70" s="3" t="s">
        <v>302</v>
      </c>
      <c r="B70" s="171"/>
      <c r="R70" s="578" t="s">
        <v>1463</v>
      </c>
      <c r="S70" s="578" t="s">
        <v>1290</v>
      </c>
      <c r="T70" s="753">
        <v>143.57</v>
      </c>
      <c r="U70" s="578" t="s">
        <v>593</v>
      </c>
      <c r="W70" s="576"/>
    </row>
    <row r="71" spans="1:23" ht="15.75" customHeight="1" x14ac:dyDescent="0.25">
      <c r="A71" s="3" t="s">
        <v>303</v>
      </c>
      <c r="B71" s="171"/>
      <c r="R71" s="578" t="s">
        <v>1464</v>
      </c>
      <c r="S71" s="578" t="s">
        <v>1290</v>
      </c>
      <c r="T71" s="753">
        <v>188.3</v>
      </c>
      <c r="U71" s="578" t="s">
        <v>593</v>
      </c>
      <c r="W71" s="576"/>
    </row>
    <row r="72" spans="1:23" ht="15.75" customHeight="1" x14ac:dyDescent="0.25">
      <c r="A72" s="3" t="s">
        <v>304</v>
      </c>
      <c r="B72" s="171"/>
      <c r="R72" s="578" t="s">
        <v>1465</v>
      </c>
      <c r="S72" s="578" t="s">
        <v>436</v>
      </c>
      <c r="T72" s="753">
        <v>2408.7199999999998</v>
      </c>
      <c r="U72" s="578" t="s">
        <v>593</v>
      </c>
      <c r="W72" s="576"/>
    </row>
    <row r="73" spans="1:23" ht="15.75" customHeight="1" x14ac:dyDescent="0.25">
      <c r="A73" s="3" t="s">
        <v>305</v>
      </c>
      <c r="B73" s="171"/>
      <c r="R73" s="578" t="s">
        <v>1466</v>
      </c>
      <c r="S73" s="578" t="s">
        <v>1024</v>
      </c>
      <c r="T73" s="753">
        <v>2578.8000000000002</v>
      </c>
      <c r="U73" s="578" t="s">
        <v>593</v>
      </c>
      <c r="W73" s="576"/>
    </row>
    <row r="74" spans="1:23" ht="15.75" customHeight="1" x14ac:dyDescent="0.25">
      <c r="A74" s="3" t="s">
        <v>306</v>
      </c>
      <c r="B74" s="171"/>
      <c r="R74" s="578" t="s">
        <v>1467</v>
      </c>
      <c r="S74" s="578" t="s">
        <v>1025</v>
      </c>
      <c r="T74" s="753">
        <v>1391.53</v>
      </c>
      <c r="U74" s="578" t="s">
        <v>593</v>
      </c>
      <c r="W74" s="576"/>
    </row>
    <row r="75" spans="1:23" ht="15.75" customHeight="1" x14ac:dyDescent="0.25">
      <c r="A75" s="3" t="s">
        <v>307</v>
      </c>
      <c r="B75" s="171"/>
      <c r="R75" s="578" t="s">
        <v>1468</v>
      </c>
      <c r="S75" s="578" t="s">
        <v>1026</v>
      </c>
      <c r="T75" s="753">
        <v>1708.68</v>
      </c>
      <c r="U75" s="578" t="s">
        <v>593</v>
      </c>
      <c r="W75" s="576"/>
    </row>
    <row r="76" spans="1:23" ht="15.75" customHeight="1" x14ac:dyDescent="0.25">
      <c r="A76" s="3" t="s">
        <v>308</v>
      </c>
      <c r="B76" s="171"/>
      <c r="R76" s="578" t="s">
        <v>1469</v>
      </c>
      <c r="S76" s="578" t="s">
        <v>1027</v>
      </c>
      <c r="T76" s="753">
        <v>1449.51</v>
      </c>
      <c r="U76" s="578" t="s">
        <v>593</v>
      </c>
      <c r="W76" s="576"/>
    </row>
    <row r="77" spans="1:23" ht="15.75" customHeight="1" x14ac:dyDescent="0.25">
      <c r="A77" s="3" t="s">
        <v>309</v>
      </c>
      <c r="B77" s="171"/>
      <c r="R77" s="578" t="s">
        <v>1470</v>
      </c>
      <c r="S77" s="578" t="s">
        <v>1028</v>
      </c>
      <c r="T77" s="753">
        <v>1795.24</v>
      </c>
      <c r="U77" s="578" t="s">
        <v>593</v>
      </c>
      <c r="W77" s="576"/>
    </row>
    <row r="78" spans="1:23" x14ac:dyDescent="0.25">
      <c r="R78" s="578" t="s">
        <v>1471</v>
      </c>
      <c r="S78" s="578" t="s">
        <v>1029</v>
      </c>
      <c r="T78" s="753">
        <v>6626.34</v>
      </c>
      <c r="U78" s="578" t="s">
        <v>593</v>
      </c>
      <c r="W78" s="576"/>
    </row>
    <row r="79" spans="1:23" x14ac:dyDescent="0.25">
      <c r="R79" s="578" t="s">
        <v>1472</v>
      </c>
      <c r="S79" s="578" t="s">
        <v>1030</v>
      </c>
      <c r="T79" s="753">
        <v>6819.61</v>
      </c>
      <c r="U79" s="578" t="s">
        <v>593</v>
      </c>
      <c r="W79" s="576"/>
    </row>
    <row r="80" spans="1:23" x14ac:dyDescent="0.25">
      <c r="R80" s="578" t="s">
        <v>1473</v>
      </c>
      <c r="S80" s="578" t="s">
        <v>1031</v>
      </c>
      <c r="T80" s="753">
        <v>8448.59</v>
      </c>
      <c r="U80" s="578" t="s">
        <v>593</v>
      </c>
      <c r="W80" s="576"/>
    </row>
    <row r="81" spans="18:23" x14ac:dyDescent="0.25">
      <c r="R81" s="578" t="s">
        <v>1474</v>
      </c>
      <c r="S81" s="578" t="s">
        <v>1032</v>
      </c>
      <c r="T81" s="753">
        <v>8490</v>
      </c>
      <c r="U81" s="578" t="s">
        <v>593</v>
      </c>
      <c r="W81" s="576"/>
    </row>
    <row r="82" spans="18:23" x14ac:dyDescent="0.25">
      <c r="R82" s="578" t="s">
        <v>1475</v>
      </c>
      <c r="S82" s="578" t="s">
        <v>1033</v>
      </c>
      <c r="T82" s="753">
        <v>463.84</v>
      </c>
      <c r="U82" s="578" t="s">
        <v>593</v>
      </c>
      <c r="W82" s="576"/>
    </row>
    <row r="83" spans="18:23" x14ac:dyDescent="0.25">
      <c r="R83" s="578" t="s">
        <v>1476</v>
      </c>
      <c r="S83" s="578" t="s">
        <v>1034</v>
      </c>
      <c r="T83" s="753">
        <v>607.41</v>
      </c>
      <c r="U83" s="578" t="s">
        <v>593</v>
      </c>
      <c r="W83" s="576"/>
    </row>
    <row r="84" spans="18:23" x14ac:dyDescent="0.25">
      <c r="R84" s="578" t="s">
        <v>1477</v>
      </c>
      <c r="S84" s="578" t="s">
        <v>1035</v>
      </c>
      <c r="T84" s="753">
        <v>1987.9</v>
      </c>
      <c r="U84" s="578" t="s">
        <v>593</v>
      </c>
      <c r="W84" s="576"/>
    </row>
    <row r="85" spans="18:23" x14ac:dyDescent="0.25">
      <c r="R85" s="578" t="s">
        <v>1478</v>
      </c>
      <c r="S85" s="578" t="s">
        <v>1036</v>
      </c>
      <c r="T85" s="753">
        <v>2484.88</v>
      </c>
      <c r="U85" s="578" t="s">
        <v>593</v>
      </c>
      <c r="W85" s="576"/>
    </row>
    <row r="86" spans="18:23" x14ac:dyDescent="0.25">
      <c r="R86" s="578" t="s">
        <v>1479</v>
      </c>
      <c r="S86" s="578" t="s">
        <v>1266</v>
      </c>
      <c r="T86" s="753">
        <v>829.57</v>
      </c>
      <c r="U86" s="578" t="s">
        <v>593</v>
      </c>
      <c r="W86" s="576"/>
    </row>
    <row r="87" spans="18:23" x14ac:dyDescent="0.25">
      <c r="R87" s="578" t="s">
        <v>1480</v>
      </c>
      <c r="S87" s="578" t="s">
        <v>1267</v>
      </c>
      <c r="T87" s="753">
        <v>907.17</v>
      </c>
      <c r="U87" s="578" t="s">
        <v>593</v>
      </c>
      <c r="W87" s="576"/>
    </row>
    <row r="88" spans="18:23" x14ac:dyDescent="0.25">
      <c r="R88" s="578" t="s">
        <v>1481</v>
      </c>
      <c r="S88" s="578" t="s">
        <v>1333</v>
      </c>
      <c r="T88" s="753">
        <v>572.65</v>
      </c>
      <c r="U88" s="578" t="s">
        <v>593</v>
      </c>
      <c r="W88" s="576"/>
    </row>
    <row r="89" spans="18:23" x14ac:dyDescent="0.25">
      <c r="R89" s="578" t="s">
        <v>1482</v>
      </c>
      <c r="S89" s="578" t="s">
        <v>1334</v>
      </c>
      <c r="T89" s="753">
        <v>577.13</v>
      </c>
      <c r="U89" s="578" t="s">
        <v>593</v>
      </c>
      <c r="W89" s="576"/>
    </row>
    <row r="90" spans="18:23" x14ac:dyDescent="0.25">
      <c r="R90" s="578" t="s">
        <v>1483</v>
      </c>
      <c r="S90" s="578" t="s">
        <v>1335</v>
      </c>
      <c r="T90" s="753">
        <v>619.07000000000005</v>
      </c>
      <c r="U90" s="578" t="s">
        <v>593</v>
      </c>
      <c r="W90" s="576"/>
    </row>
    <row r="91" spans="18:23" x14ac:dyDescent="0.25">
      <c r="R91" s="578" t="s">
        <v>1484</v>
      </c>
      <c r="S91" s="578" t="s">
        <v>1037</v>
      </c>
      <c r="T91" s="753">
        <v>483.17</v>
      </c>
      <c r="U91" s="578" t="s">
        <v>593</v>
      </c>
      <c r="W91" s="576"/>
    </row>
    <row r="92" spans="18:23" x14ac:dyDescent="0.25">
      <c r="R92" s="578" t="s">
        <v>1485</v>
      </c>
      <c r="S92" s="578" t="s">
        <v>1038</v>
      </c>
      <c r="T92" s="753">
        <v>549.64</v>
      </c>
      <c r="U92" s="578" t="s">
        <v>593</v>
      </c>
      <c r="W92" s="576"/>
    </row>
    <row r="93" spans="18:23" x14ac:dyDescent="0.25">
      <c r="R93" s="578" t="s">
        <v>1486</v>
      </c>
      <c r="S93" s="578" t="s">
        <v>1039</v>
      </c>
      <c r="T93" s="753">
        <v>825.53</v>
      </c>
      <c r="U93" s="578" t="s">
        <v>593</v>
      </c>
      <c r="W93" s="576"/>
    </row>
    <row r="94" spans="18:23" x14ac:dyDescent="0.25">
      <c r="R94" s="578" t="s">
        <v>1487</v>
      </c>
      <c r="S94" s="578" t="s">
        <v>1040</v>
      </c>
      <c r="T94" s="753">
        <v>1016.04</v>
      </c>
      <c r="U94" s="578" t="s">
        <v>593</v>
      </c>
      <c r="W94" s="576"/>
    </row>
    <row r="95" spans="18:23" x14ac:dyDescent="0.25">
      <c r="R95" s="578" t="s">
        <v>1488</v>
      </c>
      <c r="S95" s="578" t="s">
        <v>1336</v>
      </c>
      <c r="T95" s="753">
        <v>640.86</v>
      </c>
      <c r="U95" s="578" t="s">
        <v>593</v>
      </c>
      <c r="W95" s="576"/>
    </row>
    <row r="96" spans="18:23" x14ac:dyDescent="0.25">
      <c r="R96" s="578" t="s">
        <v>1489</v>
      </c>
      <c r="S96" s="578" t="s">
        <v>1337</v>
      </c>
      <c r="T96" s="753">
        <v>965.57</v>
      </c>
      <c r="U96" s="578" t="s">
        <v>593</v>
      </c>
      <c r="W96" s="576"/>
    </row>
    <row r="97" spans="18:23" x14ac:dyDescent="0.25">
      <c r="R97" s="578" t="s">
        <v>1490</v>
      </c>
      <c r="S97" s="578" t="s">
        <v>1041</v>
      </c>
      <c r="T97" s="753">
        <v>6695.37</v>
      </c>
      <c r="U97" s="578" t="s">
        <v>593</v>
      </c>
      <c r="W97" s="576"/>
    </row>
    <row r="98" spans="18:23" x14ac:dyDescent="0.25">
      <c r="R98" s="578" t="s">
        <v>1491</v>
      </c>
      <c r="S98" s="578" t="s">
        <v>1042</v>
      </c>
      <c r="T98" s="753">
        <v>7937.81</v>
      </c>
      <c r="U98" s="578" t="s">
        <v>593</v>
      </c>
      <c r="W98" s="576"/>
    </row>
    <row r="99" spans="18:23" x14ac:dyDescent="0.25">
      <c r="R99" s="578" t="s">
        <v>1492</v>
      </c>
      <c r="S99" s="578" t="s">
        <v>1043</v>
      </c>
      <c r="T99" s="753">
        <v>6902.44</v>
      </c>
      <c r="U99" s="578" t="s">
        <v>593</v>
      </c>
      <c r="W99" s="576"/>
    </row>
    <row r="100" spans="18:23" x14ac:dyDescent="0.25">
      <c r="R100" s="578" t="s">
        <v>1493</v>
      </c>
      <c r="S100" s="578" t="s">
        <v>1044</v>
      </c>
      <c r="T100" s="753">
        <v>8282.93</v>
      </c>
      <c r="U100" s="578" t="s">
        <v>593</v>
      </c>
      <c r="W100" s="576"/>
    </row>
    <row r="101" spans="18:23" x14ac:dyDescent="0.25">
      <c r="R101" s="578" t="s">
        <v>1494</v>
      </c>
      <c r="S101" s="578" t="s">
        <v>437</v>
      </c>
      <c r="T101" s="753">
        <v>511.29</v>
      </c>
      <c r="U101" s="578" t="s">
        <v>593</v>
      </c>
      <c r="W101" s="576"/>
    </row>
    <row r="102" spans="18:23" x14ac:dyDescent="0.25">
      <c r="R102" s="578" t="s">
        <v>1495</v>
      </c>
      <c r="S102" s="578" t="s">
        <v>1045</v>
      </c>
      <c r="T102" s="753">
        <v>321.93</v>
      </c>
      <c r="U102" s="578" t="s">
        <v>593</v>
      </c>
      <c r="W102" s="576"/>
    </row>
    <row r="103" spans="18:23" x14ac:dyDescent="0.25">
      <c r="R103" s="578" t="s">
        <v>1496</v>
      </c>
      <c r="S103" s="578" t="s">
        <v>1046</v>
      </c>
      <c r="T103" s="753">
        <v>370.52</v>
      </c>
      <c r="U103" s="578" t="s">
        <v>593</v>
      </c>
      <c r="W103" s="576"/>
    </row>
    <row r="104" spans="18:23" x14ac:dyDescent="0.25">
      <c r="R104" s="578" t="s">
        <v>1497</v>
      </c>
      <c r="S104" s="578" t="s">
        <v>1338</v>
      </c>
      <c r="T104" s="753">
        <v>498.08</v>
      </c>
      <c r="U104" s="578" t="s">
        <v>593</v>
      </c>
      <c r="W104" s="576"/>
    </row>
    <row r="105" spans="18:23" x14ac:dyDescent="0.25">
      <c r="R105" s="578" t="s">
        <v>1498</v>
      </c>
      <c r="S105" s="578" t="s">
        <v>1047</v>
      </c>
      <c r="T105" s="753">
        <v>629.5</v>
      </c>
      <c r="U105" s="578" t="s">
        <v>593</v>
      </c>
      <c r="W105" s="576"/>
    </row>
    <row r="106" spans="18:23" x14ac:dyDescent="0.25">
      <c r="R106" s="578" t="s">
        <v>1499</v>
      </c>
      <c r="S106" s="578" t="s">
        <v>1048</v>
      </c>
      <c r="T106" s="753">
        <v>1412.33</v>
      </c>
      <c r="U106" s="578" t="s">
        <v>593</v>
      </c>
      <c r="W106" s="576"/>
    </row>
    <row r="107" spans="18:23" x14ac:dyDescent="0.25">
      <c r="R107" s="578" t="s">
        <v>1500</v>
      </c>
      <c r="S107" s="578" t="s">
        <v>1049</v>
      </c>
      <c r="T107" s="753">
        <v>1754</v>
      </c>
      <c r="U107" s="578" t="s">
        <v>593</v>
      </c>
      <c r="W107" s="576"/>
    </row>
    <row r="108" spans="18:23" x14ac:dyDescent="0.25">
      <c r="R108" s="578" t="s">
        <v>1501</v>
      </c>
      <c r="S108" s="578" t="s">
        <v>1050</v>
      </c>
      <c r="T108" s="753">
        <v>330.21</v>
      </c>
      <c r="U108" s="578" t="s">
        <v>593</v>
      </c>
      <c r="W108" s="576"/>
    </row>
    <row r="109" spans="18:23" x14ac:dyDescent="0.25">
      <c r="R109" s="578" t="s">
        <v>1502</v>
      </c>
      <c r="S109" s="578" t="s">
        <v>1051</v>
      </c>
      <c r="T109" s="753">
        <v>411.5</v>
      </c>
      <c r="U109" s="578" t="s">
        <v>593</v>
      </c>
      <c r="W109" s="576"/>
    </row>
    <row r="110" spans="18:23" x14ac:dyDescent="0.25">
      <c r="R110" s="578" t="s">
        <v>1503</v>
      </c>
      <c r="S110" s="578" t="s">
        <v>1052</v>
      </c>
      <c r="T110" s="753">
        <v>690.24</v>
      </c>
      <c r="U110" s="578" t="s">
        <v>593</v>
      </c>
      <c r="W110" s="576"/>
    </row>
    <row r="111" spans="18:23" x14ac:dyDescent="0.25">
      <c r="R111" s="578" t="s">
        <v>1504</v>
      </c>
      <c r="S111" s="578" t="s">
        <v>1053</v>
      </c>
      <c r="T111" s="753">
        <v>911.37</v>
      </c>
      <c r="U111" s="578" t="s">
        <v>593</v>
      </c>
      <c r="W111" s="576"/>
    </row>
    <row r="112" spans="18:23" x14ac:dyDescent="0.25">
      <c r="R112" s="578" t="s">
        <v>1505</v>
      </c>
      <c r="S112" s="578" t="s">
        <v>1054</v>
      </c>
      <c r="T112" s="753">
        <v>1338.06</v>
      </c>
      <c r="U112" s="578" t="s">
        <v>593</v>
      </c>
      <c r="W112" s="576"/>
    </row>
    <row r="113" spans="18:23" x14ac:dyDescent="0.25">
      <c r="R113" s="578" t="s">
        <v>1506</v>
      </c>
      <c r="S113" s="578" t="s">
        <v>1055</v>
      </c>
      <c r="T113" s="753">
        <v>1561.1</v>
      </c>
      <c r="U113" s="578" t="s">
        <v>593</v>
      </c>
      <c r="W113" s="576"/>
    </row>
    <row r="114" spans="18:23" x14ac:dyDescent="0.25">
      <c r="R114" s="578" t="s">
        <v>1507</v>
      </c>
      <c r="S114" s="578" t="s">
        <v>1056</v>
      </c>
      <c r="T114" s="753">
        <v>725.01</v>
      </c>
      <c r="U114" s="578" t="s">
        <v>593</v>
      </c>
      <c r="W114" s="576"/>
    </row>
    <row r="115" spans="18:23" x14ac:dyDescent="0.25">
      <c r="R115" s="578" t="s">
        <v>1508</v>
      </c>
      <c r="S115" s="578" t="s">
        <v>1057</v>
      </c>
      <c r="T115" s="753">
        <v>788.42</v>
      </c>
      <c r="U115" s="578" t="s">
        <v>593</v>
      </c>
      <c r="W115" s="576"/>
    </row>
    <row r="116" spans="18:23" x14ac:dyDescent="0.25">
      <c r="R116" s="578" t="s">
        <v>1509</v>
      </c>
      <c r="S116" s="578" t="s">
        <v>1058</v>
      </c>
      <c r="T116" s="753">
        <v>1068.0899999999999</v>
      </c>
      <c r="U116" s="578" t="s">
        <v>593</v>
      </c>
      <c r="W116" s="576"/>
    </row>
    <row r="117" spans="18:23" x14ac:dyDescent="0.25">
      <c r="R117" s="578" t="s">
        <v>1510</v>
      </c>
      <c r="S117" s="578" t="s">
        <v>1059</v>
      </c>
      <c r="T117" s="753">
        <v>1329.36</v>
      </c>
      <c r="U117" s="578" t="s">
        <v>593</v>
      </c>
      <c r="W117" s="576"/>
    </row>
    <row r="118" spans="18:23" x14ac:dyDescent="0.25">
      <c r="R118" s="578" t="s">
        <v>1511</v>
      </c>
      <c r="S118" s="578" t="s">
        <v>1060</v>
      </c>
      <c r="T118" s="753">
        <v>668.16</v>
      </c>
      <c r="U118" s="578" t="s">
        <v>593</v>
      </c>
      <c r="W118" s="576"/>
    </row>
    <row r="119" spans="18:23" x14ac:dyDescent="0.25">
      <c r="R119" s="578" t="s">
        <v>1512</v>
      </c>
      <c r="S119" s="578" t="s">
        <v>1061</v>
      </c>
      <c r="T119" s="753">
        <v>907.07</v>
      </c>
      <c r="U119" s="578" t="s">
        <v>593</v>
      </c>
      <c r="W119" s="576"/>
    </row>
    <row r="120" spans="18:23" x14ac:dyDescent="0.25">
      <c r="R120" s="578" t="s">
        <v>1513</v>
      </c>
      <c r="S120" s="578" t="s">
        <v>1339</v>
      </c>
      <c r="T120" s="753">
        <v>410.7</v>
      </c>
      <c r="U120" s="578" t="s">
        <v>593</v>
      </c>
      <c r="W120" s="576"/>
    </row>
    <row r="121" spans="18:23" x14ac:dyDescent="0.25">
      <c r="R121" s="578" t="s">
        <v>1514</v>
      </c>
      <c r="S121" s="578" t="s">
        <v>1340</v>
      </c>
      <c r="T121" s="753">
        <v>638.63</v>
      </c>
      <c r="U121" s="578" t="s">
        <v>593</v>
      </c>
      <c r="W121" s="576"/>
    </row>
    <row r="122" spans="18:23" x14ac:dyDescent="0.25">
      <c r="R122" s="578" t="s">
        <v>1515</v>
      </c>
      <c r="S122" s="578" t="s">
        <v>1341</v>
      </c>
      <c r="T122" s="753">
        <v>678.67</v>
      </c>
      <c r="U122" s="578" t="s">
        <v>593</v>
      </c>
      <c r="W122" s="576"/>
    </row>
    <row r="123" spans="18:23" x14ac:dyDescent="0.25">
      <c r="R123" s="578" t="s">
        <v>1516</v>
      </c>
      <c r="S123" s="578" t="s">
        <v>1062</v>
      </c>
      <c r="T123" s="753">
        <v>357.24</v>
      </c>
      <c r="U123" s="578" t="s">
        <v>593</v>
      </c>
      <c r="W123" s="576"/>
    </row>
    <row r="124" spans="18:23" x14ac:dyDescent="0.25">
      <c r="R124" s="578" t="s">
        <v>1517</v>
      </c>
      <c r="S124" s="578" t="s">
        <v>1063</v>
      </c>
      <c r="T124" s="753">
        <v>414.94</v>
      </c>
      <c r="U124" s="578" t="s">
        <v>593</v>
      </c>
      <c r="W124" s="576"/>
    </row>
    <row r="125" spans="18:23" x14ac:dyDescent="0.25">
      <c r="R125" s="578" t="s">
        <v>1518</v>
      </c>
      <c r="S125" s="578" t="s">
        <v>1342</v>
      </c>
      <c r="T125" s="753">
        <v>618.46</v>
      </c>
      <c r="U125" s="578" t="s">
        <v>593</v>
      </c>
      <c r="W125" s="576"/>
    </row>
    <row r="126" spans="18:23" x14ac:dyDescent="0.25">
      <c r="R126" s="578" t="s">
        <v>1519</v>
      </c>
      <c r="S126" s="578" t="s">
        <v>1343</v>
      </c>
      <c r="T126" s="753">
        <v>789.76</v>
      </c>
      <c r="U126" s="578" t="s">
        <v>593</v>
      </c>
      <c r="W126" s="576"/>
    </row>
    <row r="127" spans="18:23" x14ac:dyDescent="0.25">
      <c r="R127" s="578" t="s">
        <v>1520</v>
      </c>
      <c r="S127" s="578" t="s">
        <v>1064</v>
      </c>
      <c r="T127" s="753">
        <v>517.67999999999995</v>
      </c>
      <c r="U127" s="578" t="s">
        <v>593</v>
      </c>
      <c r="W127" s="576"/>
    </row>
    <row r="128" spans="18:23" x14ac:dyDescent="0.25">
      <c r="R128" s="578" t="s">
        <v>1521</v>
      </c>
      <c r="S128" s="578" t="s">
        <v>1065</v>
      </c>
      <c r="T128" s="753">
        <v>677.46</v>
      </c>
      <c r="U128" s="578" t="s">
        <v>593</v>
      </c>
      <c r="W128" s="576"/>
    </row>
    <row r="129" spans="18:23" x14ac:dyDescent="0.25">
      <c r="R129" s="578" t="s">
        <v>1522</v>
      </c>
      <c r="S129" s="578" t="s">
        <v>1066</v>
      </c>
      <c r="T129" s="753">
        <v>434.6</v>
      </c>
      <c r="U129" s="578" t="s">
        <v>593</v>
      </c>
      <c r="W129" s="576"/>
    </row>
    <row r="130" spans="18:23" x14ac:dyDescent="0.25">
      <c r="R130" s="578" t="s">
        <v>1523</v>
      </c>
      <c r="S130" s="578" t="s">
        <v>1067</v>
      </c>
      <c r="T130" s="753">
        <v>615.08000000000004</v>
      </c>
      <c r="U130" s="578" t="s">
        <v>593</v>
      </c>
      <c r="W130" s="576"/>
    </row>
    <row r="131" spans="18:23" x14ac:dyDescent="0.25">
      <c r="R131" s="578" t="s">
        <v>1524</v>
      </c>
      <c r="S131" s="578" t="s">
        <v>1068</v>
      </c>
      <c r="T131" s="753">
        <v>513.27</v>
      </c>
      <c r="U131" s="578" t="s">
        <v>593</v>
      </c>
      <c r="W131" s="576"/>
    </row>
    <row r="132" spans="18:23" x14ac:dyDescent="0.25">
      <c r="R132" s="578" t="s">
        <v>1525</v>
      </c>
      <c r="S132" s="578" t="s">
        <v>1069</v>
      </c>
      <c r="T132" s="753">
        <v>726.55</v>
      </c>
      <c r="U132" s="578" t="s">
        <v>593</v>
      </c>
      <c r="W132" s="576"/>
    </row>
    <row r="133" spans="18:23" x14ac:dyDescent="0.25">
      <c r="R133" s="578" t="s">
        <v>1526</v>
      </c>
      <c r="S133" s="578" t="s">
        <v>1200</v>
      </c>
      <c r="T133" s="753">
        <v>593.1</v>
      </c>
      <c r="U133" s="578" t="s">
        <v>593</v>
      </c>
      <c r="W133" s="576"/>
    </row>
    <row r="134" spans="18:23" x14ac:dyDescent="0.25">
      <c r="R134" s="578" t="s">
        <v>1527</v>
      </c>
      <c r="S134" s="578" t="s">
        <v>1070</v>
      </c>
      <c r="T134" s="753">
        <v>1127.03</v>
      </c>
      <c r="U134" s="578" t="s">
        <v>593</v>
      </c>
      <c r="W134" s="576"/>
    </row>
    <row r="135" spans="18:23" x14ac:dyDescent="0.25">
      <c r="R135" s="578" t="s">
        <v>1528</v>
      </c>
      <c r="S135" s="578" t="s">
        <v>1071</v>
      </c>
      <c r="T135" s="753">
        <v>1291.27</v>
      </c>
      <c r="U135" s="578" t="s">
        <v>593</v>
      </c>
      <c r="W135" s="576"/>
    </row>
    <row r="136" spans="18:23" x14ac:dyDescent="0.25">
      <c r="R136" s="578" t="s">
        <v>1529</v>
      </c>
      <c r="S136" s="578" t="s">
        <v>1344</v>
      </c>
      <c r="T136" s="753">
        <v>996.99</v>
      </c>
      <c r="U136" s="578" t="s">
        <v>593</v>
      </c>
      <c r="W136" s="576"/>
    </row>
    <row r="137" spans="18:23" x14ac:dyDescent="0.25">
      <c r="R137" s="578" t="s">
        <v>1530</v>
      </c>
      <c r="S137" s="578" t="s">
        <v>1345</v>
      </c>
      <c r="T137" s="753">
        <v>1314.82</v>
      </c>
      <c r="U137" s="578" t="s">
        <v>593</v>
      </c>
      <c r="W137" s="576"/>
    </row>
    <row r="138" spans="18:23" x14ac:dyDescent="0.25">
      <c r="R138" s="578" t="s">
        <v>1531</v>
      </c>
      <c r="S138" s="578" t="s">
        <v>1346</v>
      </c>
      <c r="T138" s="753">
        <v>1061.1500000000001</v>
      </c>
      <c r="U138" s="578" t="s">
        <v>593</v>
      </c>
      <c r="W138" s="576"/>
    </row>
    <row r="139" spans="18:23" x14ac:dyDescent="0.25">
      <c r="R139" s="578" t="s">
        <v>1532</v>
      </c>
      <c r="S139" s="578" t="s">
        <v>1347</v>
      </c>
      <c r="T139" s="753">
        <v>1361.82</v>
      </c>
      <c r="U139" s="578" t="s">
        <v>593</v>
      </c>
      <c r="W139" s="576"/>
    </row>
    <row r="140" spans="18:23" x14ac:dyDescent="0.25">
      <c r="R140" s="578" t="s">
        <v>1533</v>
      </c>
      <c r="S140" s="578" t="s">
        <v>1348</v>
      </c>
      <c r="T140" s="753">
        <v>574.62</v>
      </c>
      <c r="U140" s="578" t="s">
        <v>593</v>
      </c>
      <c r="W140" s="576"/>
    </row>
    <row r="141" spans="18:23" x14ac:dyDescent="0.25">
      <c r="R141" s="578" t="s">
        <v>1534</v>
      </c>
      <c r="S141" s="578" t="s">
        <v>1349</v>
      </c>
      <c r="T141" s="753">
        <v>644.46</v>
      </c>
      <c r="U141" s="578" t="s">
        <v>593</v>
      </c>
      <c r="W141" s="576"/>
    </row>
    <row r="142" spans="18:23" x14ac:dyDescent="0.25">
      <c r="R142" s="578" t="s">
        <v>1535</v>
      </c>
      <c r="S142" s="578" t="s">
        <v>1072</v>
      </c>
      <c r="T142" s="753">
        <v>488.9</v>
      </c>
      <c r="U142" s="578" t="s">
        <v>593</v>
      </c>
      <c r="W142" s="576"/>
    </row>
    <row r="143" spans="18:23" x14ac:dyDescent="0.25">
      <c r="R143" s="578" t="s">
        <v>1536</v>
      </c>
      <c r="S143" s="578" t="s">
        <v>1073</v>
      </c>
      <c r="T143" s="753">
        <v>636.99</v>
      </c>
      <c r="U143" s="578" t="s">
        <v>593</v>
      </c>
      <c r="W143" s="576"/>
    </row>
    <row r="144" spans="18:23" x14ac:dyDescent="0.25">
      <c r="R144" s="578" t="s">
        <v>1537</v>
      </c>
      <c r="S144" s="578" t="s">
        <v>1074</v>
      </c>
      <c r="T144" s="753">
        <v>714.24</v>
      </c>
      <c r="U144" s="578" t="s">
        <v>593</v>
      </c>
      <c r="W144" s="576"/>
    </row>
    <row r="145" spans="18:23" x14ac:dyDescent="0.25">
      <c r="R145" s="578" t="s">
        <v>1538</v>
      </c>
      <c r="S145" s="578" t="s">
        <v>1075</v>
      </c>
      <c r="T145" s="753">
        <v>596.37</v>
      </c>
      <c r="U145" s="578" t="s">
        <v>593</v>
      </c>
      <c r="W145" s="576"/>
    </row>
    <row r="146" spans="18:23" x14ac:dyDescent="0.25">
      <c r="R146" s="578" t="s">
        <v>1539</v>
      </c>
      <c r="S146" s="578" t="s">
        <v>1076</v>
      </c>
      <c r="T146" s="753">
        <v>748.44</v>
      </c>
      <c r="U146" s="578" t="s">
        <v>593</v>
      </c>
      <c r="W146" s="576"/>
    </row>
    <row r="147" spans="18:23" x14ac:dyDescent="0.25">
      <c r="R147" s="578" t="s">
        <v>1540</v>
      </c>
      <c r="S147" s="578" t="s">
        <v>1350</v>
      </c>
      <c r="T147" s="753">
        <v>514.30999999999995</v>
      </c>
      <c r="U147" s="578" t="s">
        <v>593</v>
      </c>
      <c r="W147" s="576"/>
    </row>
    <row r="148" spans="18:23" x14ac:dyDescent="0.25">
      <c r="R148" s="578" t="s">
        <v>1541</v>
      </c>
      <c r="S148" s="578" t="s">
        <v>1351</v>
      </c>
      <c r="T148" s="753">
        <v>659.89</v>
      </c>
      <c r="U148" s="578" t="s">
        <v>593</v>
      </c>
      <c r="W148" s="576"/>
    </row>
    <row r="149" spans="18:23" x14ac:dyDescent="0.25">
      <c r="R149" s="578" t="s">
        <v>1542</v>
      </c>
      <c r="S149" s="578" t="s">
        <v>1352</v>
      </c>
      <c r="T149" s="753">
        <v>471.11</v>
      </c>
      <c r="U149" s="578" t="s">
        <v>593</v>
      </c>
      <c r="W149" s="576"/>
    </row>
    <row r="150" spans="18:23" x14ac:dyDescent="0.25">
      <c r="R150" s="578" t="s">
        <v>1543</v>
      </c>
      <c r="S150" s="578" t="s">
        <v>1353</v>
      </c>
      <c r="T150" s="753">
        <v>499.53</v>
      </c>
      <c r="U150" s="578" t="s">
        <v>593</v>
      </c>
      <c r="W150" s="576"/>
    </row>
    <row r="151" spans="18:23" x14ac:dyDescent="0.25">
      <c r="R151" s="578" t="s">
        <v>1544</v>
      </c>
      <c r="S151" s="578" t="s">
        <v>438</v>
      </c>
      <c r="T151" s="753">
        <v>424.68</v>
      </c>
      <c r="U151" s="578" t="s">
        <v>593</v>
      </c>
      <c r="W151" s="576"/>
    </row>
    <row r="152" spans="18:23" x14ac:dyDescent="0.25">
      <c r="R152" s="578" t="s">
        <v>1545</v>
      </c>
      <c r="S152" s="578" t="s">
        <v>888</v>
      </c>
      <c r="T152" s="753">
        <v>435.39</v>
      </c>
      <c r="U152" s="578" t="s">
        <v>593</v>
      </c>
      <c r="W152" s="576"/>
    </row>
    <row r="153" spans="18:23" x14ac:dyDescent="0.25">
      <c r="R153" s="578" t="s">
        <v>1546</v>
      </c>
      <c r="S153" s="578" t="s">
        <v>1354</v>
      </c>
      <c r="T153" s="753">
        <v>345.12</v>
      </c>
      <c r="U153" s="578" t="s">
        <v>593</v>
      </c>
      <c r="W153" s="576"/>
    </row>
    <row r="154" spans="18:23" x14ac:dyDescent="0.25">
      <c r="R154" s="578" t="s">
        <v>1547</v>
      </c>
      <c r="S154" s="578" t="s">
        <v>1268</v>
      </c>
      <c r="T154" s="753">
        <v>680.3</v>
      </c>
      <c r="U154" s="578" t="s">
        <v>593</v>
      </c>
      <c r="W154" s="576"/>
    </row>
    <row r="155" spans="18:23" x14ac:dyDescent="0.25">
      <c r="R155" s="578" t="s">
        <v>1548</v>
      </c>
      <c r="S155" s="578" t="s">
        <v>439</v>
      </c>
      <c r="T155" s="753">
        <v>658.07</v>
      </c>
      <c r="U155" s="578" t="s">
        <v>593</v>
      </c>
      <c r="W155" s="576"/>
    </row>
    <row r="156" spans="18:23" x14ac:dyDescent="0.25">
      <c r="R156" s="578" t="s">
        <v>1549</v>
      </c>
      <c r="S156" s="578" t="s">
        <v>440</v>
      </c>
      <c r="T156" s="753">
        <v>1243.48</v>
      </c>
      <c r="U156" s="578" t="s">
        <v>593</v>
      </c>
      <c r="W156" s="576"/>
    </row>
    <row r="157" spans="18:23" x14ac:dyDescent="0.25">
      <c r="R157" s="578" t="s">
        <v>1550</v>
      </c>
      <c r="S157" s="578" t="s">
        <v>441</v>
      </c>
      <c r="T157" s="753">
        <v>1416.16</v>
      </c>
      <c r="U157" s="578" t="s">
        <v>593</v>
      </c>
      <c r="W157" s="576"/>
    </row>
    <row r="158" spans="18:23" x14ac:dyDescent="0.25">
      <c r="R158" s="578" t="s">
        <v>1551</v>
      </c>
      <c r="S158" s="578" t="s">
        <v>442</v>
      </c>
      <c r="T158" s="753">
        <v>766.3</v>
      </c>
      <c r="U158" s="578" t="s">
        <v>593</v>
      </c>
      <c r="W158" s="576"/>
    </row>
    <row r="159" spans="18:23" x14ac:dyDescent="0.25">
      <c r="R159" s="578" t="s">
        <v>1552</v>
      </c>
      <c r="S159" s="578" t="s">
        <v>443</v>
      </c>
      <c r="T159" s="753">
        <v>766.3</v>
      </c>
      <c r="U159" s="578" t="s">
        <v>593</v>
      </c>
      <c r="W159" s="576"/>
    </row>
    <row r="160" spans="18:23" x14ac:dyDescent="0.25">
      <c r="R160" s="578" t="s">
        <v>1553</v>
      </c>
      <c r="S160" s="578" t="s">
        <v>1269</v>
      </c>
      <c r="T160" s="753">
        <v>850.38</v>
      </c>
      <c r="U160" s="578" t="s">
        <v>593</v>
      </c>
      <c r="W160" s="576"/>
    </row>
    <row r="161" spans="18:23" x14ac:dyDescent="0.25">
      <c r="R161" s="578" t="s">
        <v>1554</v>
      </c>
      <c r="S161" s="578" t="s">
        <v>444</v>
      </c>
      <c r="T161" s="753">
        <v>1104.3900000000001</v>
      </c>
      <c r="U161" s="578" t="s">
        <v>593</v>
      </c>
      <c r="W161" s="576"/>
    </row>
    <row r="162" spans="18:23" x14ac:dyDescent="0.25">
      <c r="R162" s="578" t="s">
        <v>1555</v>
      </c>
      <c r="S162" s="578" t="s">
        <v>1355</v>
      </c>
      <c r="T162" s="753">
        <v>513.59</v>
      </c>
      <c r="U162" s="578" t="s">
        <v>593</v>
      </c>
      <c r="W162" s="576"/>
    </row>
    <row r="163" spans="18:23" x14ac:dyDescent="0.25">
      <c r="R163" s="578" t="s">
        <v>1556</v>
      </c>
      <c r="S163" s="578" t="s">
        <v>1356</v>
      </c>
      <c r="T163" s="753">
        <v>593.22</v>
      </c>
      <c r="U163" s="578" t="s">
        <v>593</v>
      </c>
      <c r="W163" s="576"/>
    </row>
    <row r="164" spans="18:23" x14ac:dyDescent="0.25">
      <c r="R164" s="578" t="s">
        <v>1557</v>
      </c>
      <c r="S164" s="578" t="s">
        <v>445</v>
      </c>
      <c r="T164" s="753">
        <v>669.31</v>
      </c>
      <c r="U164" s="578" t="s">
        <v>593</v>
      </c>
      <c r="W164" s="576"/>
    </row>
    <row r="165" spans="18:23" x14ac:dyDescent="0.25">
      <c r="R165" s="578" t="s">
        <v>1558</v>
      </c>
      <c r="S165" s="578" t="s">
        <v>446</v>
      </c>
      <c r="T165" s="753">
        <v>2742.94</v>
      </c>
      <c r="U165" s="578" t="s">
        <v>593</v>
      </c>
      <c r="W165" s="576"/>
    </row>
    <row r="166" spans="18:23" x14ac:dyDescent="0.25">
      <c r="R166" s="578" t="s">
        <v>1559</v>
      </c>
      <c r="S166" s="578" t="s">
        <v>447</v>
      </c>
      <c r="T166" s="753">
        <v>2356.3000000000002</v>
      </c>
      <c r="U166" s="578" t="s">
        <v>593</v>
      </c>
      <c r="W166" s="576"/>
    </row>
    <row r="167" spans="18:23" x14ac:dyDescent="0.25">
      <c r="R167" s="578" t="s">
        <v>1560</v>
      </c>
      <c r="S167" s="578" t="s">
        <v>1077</v>
      </c>
      <c r="T167" s="753">
        <v>1840.65</v>
      </c>
      <c r="U167" s="578" t="s">
        <v>593</v>
      </c>
      <c r="W167" s="576"/>
    </row>
    <row r="168" spans="18:23" x14ac:dyDescent="0.25">
      <c r="R168" s="578" t="s">
        <v>1561</v>
      </c>
      <c r="S168" s="578" t="s">
        <v>1078</v>
      </c>
      <c r="T168" s="753">
        <v>2235.88</v>
      </c>
      <c r="U168" s="578" t="s">
        <v>593</v>
      </c>
      <c r="W168" s="576"/>
    </row>
    <row r="169" spans="18:23" x14ac:dyDescent="0.25">
      <c r="R169" s="578" t="s">
        <v>1562</v>
      </c>
      <c r="S169" s="578" t="s">
        <v>448</v>
      </c>
      <c r="T169" s="753">
        <v>381.01</v>
      </c>
      <c r="U169" s="578" t="s">
        <v>593</v>
      </c>
      <c r="W169" s="576"/>
    </row>
    <row r="170" spans="18:23" x14ac:dyDescent="0.25">
      <c r="R170" s="578" t="s">
        <v>1563</v>
      </c>
      <c r="S170" s="578" t="s">
        <v>449</v>
      </c>
      <c r="T170" s="753">
        <v>1656.59</v>
      </c>
      <c r="U170" s="578" t="s">
        <v>593</v>
      </c>
      <c r="W170" s="576"/>
    </row>
    <row r="171" spans="18:23" x14ac:dyDescent="0.25">
      <c r="R171" s="578" t="s">
        <v>1564</v>
      </c>
      <c r="S171" s="578" t="s">
        <v>1079</v>
      </c>
      <c r="T171" s="753">
        <v>204.52</v>
      </c>
      <c r="U171" s="578" t="s">
        <v>593</v>
      </c>
      <c r="W171" s="576"/>
    </row>
    <row r="172" spans="18:23" x14ac:dyDescent="0.25">
      <c r="R172" s="578" t="s">
        <v>1565</v>
      </c>
      <c r="S172" s="578" t="s">
        <v>1080</v>
      </c>
      <c r="T172" s="753">
        <v>381.84</v>
      </c>
      <c r="U172" s="578" t="s">
        <v>593</v>
      </c>
      <c r="W172" s="576"/>
    </row>
    <row r="173" spans="18:23" x14ac:dyDescent="0.25">
      <c r="R173" s="578" t="s">
        <v>1566</v>
      </c>
      <c r="S173" s="578" t="s">
        <v>1357</v>
      </c>
      <c r="T173" s="753">
        <v>2000.33</v>
      </c>
      <c r="U173" s="578" t="s">
        <v>593</v>
      </c>
      <c r="W173" s="576"/>
    </row>
    <row r="174" spans="18:23" x14ac:dyDescent="0.25">
      <c r="R174" s="578" t="s">
        <v>1567</v>
      </c>
      <c r="S174" s="578" t="s">
        <v>1358</v>
      </c>
      <c r="T174" s="753">
        <v>2730.61</v>
      </c>
      <c r="U174" s="578" t="s">
        <v>593</v>
      </c>
      <c r="W174" s="576"/>
    </row>
    <row r="175" spans="18:23" x14ac:dyDescent="0.25">
      <c r="R175" s="578" t="s">
        <v>1568</v>
      </c>
      <c r="S175" s="578" t="s">
        <v>450</v>
      </c>
      <c r="T175" s="753">
        <v>6150.84</v>
      </c>
      <c r="U175" s="578" t="s">
        <v>593</v>
      </c>
      <c r="W175" s="576"/>
    </row>
    <row r="176" spans="18:23" x14ac:dyDescent="0.25">
      <c r="R176" s="578" t="s">
        <v>1569</v>
      </c>
      <c r="S176" s="578" t="s">
        <v>451</v>
      </c>
      <c r="T176" s="753">
        <v>11480.14</v>
      </c>
      <c r="U176" s="578" t="s">
        <v>593</v>
      </c>
      <c r="W176" s="576"/>
    </row>
    <row r="177" spans="18:23" x14ac:dyDescent="0.25">
      <c r="R177" s="578" t="s">
        <v>1570</v>
      </c>
      <c r="S177" s="578" t="s">
        <v>452</v>
      </c>
      <c r="T177" s="753">
        <v>19671.96</v>
      </c>
      <c r="U177" s="578" t="s">
        <v>593</v>
      </c>
      <c r="W177" s="576"/>
    </row>
    <row r="178" spans="18:23" x14ac:dyDescent="0.25">
      <c r="R178" s="578" t="s">
        <v>1571</v>
      </c>
      <c r="S178" s="578" t="s">
        <v>453</v>
      </c>
      <c r="T178" s="753">
        <v>9857.7099999999991</v>
      </c>
      <c r="U178" s="578" t="s">
        <v>593</v>
      </c>
      <c r="W178" s="576"/>
    </row>
    <row r="179" spans="18:23" x14ac:dyDescent="0.25">
      <c r="R179" s="578" t="s">
        <v>1572</v>
      </c>
      <c r="S179" s="578" t="s">
        <v>1125</v>
      </c>
      <c r="T179" s="753">
        <v>10933.47</v>
      </c>
      <c r="U179" s="578" t="s">
        <v>593</v>
      </c>
      <c r="W179" s="576"/>
    </row>
    <row r="180" spans="18:23" x14ac:dyDescent="0.25">
      <c r="R180" s="578" t="s">
        <v>1573</v>
      </c>
      <c r="S180" s="578" t="s">
        <v>1126</v>
      </c>
      <c r="T180" s="753">
        <v>12573.49</v>
      </c>
      <c r="U180" s="578" t="s">
        <v>593</v>
      </c>
      <c r="W180" s="576"/>
    </row>
    <row r="181" spans="18:23" x14ac:dyDescent="0.25">
      <c r="R181" s="578" t="s">
        <v>1574</v>
      </c>
      <c r="S181" s="578" t="s">
        <v>454</v>
      </c>
      <c r="T181" s="753">
        <v>2403.0700000000002</v>
      </c>
      <c r="U181" s="578" t="s">
        <v>593</v>
      </c>
      <c r="W181" s="576"/>
    </row>
    <row r="182" spans="18:23" x14ac:dyDescent="0.25">
      <c r="R182" s="578" t="s">
        <v>1575</v>
      </c>
      <c r="S182" s="578" t="s">
        <v>1081</v>
      </c>
      <c r="T182" s="753">
        <v>3520.24</v>
      </c>
      <c r="U182" s="578" t="s">
        <v>593</v>
      </c>
      <c r="W182" s="576"/>
    </row>
    <row r="183" spans="18:23" x14ac:dyDescent="0.25">
      <c r="R183" s="578" t="s">
        <v>1576</v>
      </c>
      <c r="S183" s="578" t="s">
        <v>1282</v>
      </c>
      <c r="T183" s="753">
        <v>4058.63</v>
      </c>
      <c r="U183" s="578" t="s">
        <v>593</v>
      </c>
      <c r="W183" s="576"/>
    </row>
    <row r="184" spans="18:23" x14ac:dyDescent="0.25">
      <c r="R184" s="578" t="s">
        <v>1577</v>
      </c>
      <c r="S184" s="578" t="s">
        <v>1283</v>
      </c>
      <c r="T184" s="753">
        <v>7669.38</v>
      </c>
      <c r="U184" s="578" t="s">
        <v>593</v>
      </c>
      <c r="W184" s="576"/>
    </row>
    <row r="185" spans="18:23" x14ac:dyDescent="0.25">
      <c r="R185" s="578" t="s">
        <v>1578</v>
      </c>
      <c r="S185" s="578" t="s">
        <v>1082</v>
      </c>
      <c r="T185" s="753">
        <v>2760.98</v>
      </c>
      <c r="U185" s="578" t="s">
        <v>593</v>
      </c>
      <c r="W185" s="576"/>
    </row>
    <row r="186" spans="18:23" x14ac:dyDescent="0.25">
      <c r="R186" s="578" t="s">
        <v>1579</v>
      </c>
      <c r="S186" s="578" t="s">
        <v>1284</v>
      </c>
      <c r="T186" s="753">
        <v>1354.92</v>
      </c>
      <c r="U186" s="578" t="s">
        <v>593</v>
      </c>
      <c r="W186" s="576"/>
    </row>
    <row r="187" spans="18:23" x14ac:dyDescent="0.25">
      <c r="R187" s="578" t="s">
        <v>1580</v>
      </c>
      <c r="S187" s="578" t="s">
        <v>455</v>
      </c>
      <c r="T187" s="753">
        <v>1640.02</v>
      </c>
      <c r="U187" s="578" t="s">
        <v>593</v>
      </c>
      <c r="W187" s="576"/>
    </row>
    <row r="188" spans="18:23" x14ac:dyDescent="0.25">
      <c r="R188" s="578" t="s">
        <v>1581</v>
      </c>
      <c r="S188" s="578" t="s">
        <v>456</v>
      </c>
      <c r="T188" s="753">
        <v>1794.63</v>
      </c>
      <c r="U188" s="578" t="s">
        <v>593</v>
      </c>
      <c r="W188" s="576"/>
    </row>
    <row r="189" spans="18:23" x14ac:dyDescent="0.25">
      <c r="R189" s="578" t="s">
        <v>1582</v>
      </c>
      <c r="S189" s="578" t="s">
        <v>457</v>
      </c>
      <c r="T189" s="753">
        <v>1214.83</v>
      </c>
      <c r="U189" s="578" t="s">
        <v>593</v>
      </c>
      <c r="W189" s="576"/>
    </row>
    <row r="190" spans="18:23" x14ac:dyDescent="0.25">
      <c r="R190" s="578" t="s">
        <v>1583</v>
      </c>
      <c r="S190" s="578" t="s">
        <v>1083</v>
      </c>
      <c r="T190" s="753">
        <v>580.59</v>
      </c>
      <c r="U190" s="578" t="s">
        <v>593</v>
      </c>
      <c r="W190" s="576"/>
    </row>
    <row r="191" spans="18:23" x14ac:dyDescent="0.25">
      <c r="R191" s="578" t="s">
        <v>1584</v>
      </c>
      <c r="S191" s="578" t="s">
        <v>458</v>
      </c>
      <c r="T191" s="753">
        <v>359.27</v>
      </c>
      <c r="U191" s="578" t="s">
        <v>593</v>
      </c>
      <c r="W191" s="576"/>
    </row>
    <row r="192" spans="18:23" x14ac:dyDescent="0.25">
      <c r="R192" s="578" t="s">
        <v>1585</v>
      </c>
      <c r="S192" s="578" t="s">
        <v>1270</v>
      </c>
      <c r="T192" s="753">
        <v>449.94</v>
      </c>
      <c r="U192" s="578" t="s">
        <v>593</v>
      </c>
      <c r="W192" s="576"/>
    </row>
    <row r="193" spans="18:23" x14ac:dyDescent="0.25">
      <c r="R193" s="578" t="s">
        <v>1586</v>
      </c>
      <c r="S193" s="578" t="s">
        <v>1359</v>
      </c>
      <c r="T193" s="753">
        <v>332.34</v>
      </c>
      <c r="U193" s="578" t="s">
        <v>593</v>
      </c>
      <c r="W193" s="576"/>
    </row>
    <row r="194" spans="18:23" x14ac:dyDescent="0.25">
      <c r="R194" s="578" t="s">
        <v>1587</v>
      </c>
      <c r="S194" s="578" t="s">
        <v>459</v>
      </c>
      <c r="T194" s="753">
        <v>528.57000000000005</v>
      </c>
      <c r="U194" s="578" t="s">
        <v>593</v>
      </c>
      <c r="W194" s="576"/>
    </row>
    <row r="195" spans="18:23" x14ac:dyDescent="0.25">
      <c r="R195" s="578" t="s">
        <v>1588</v>
      </c>
      <c r="S195" s="578" t="s">
        <v>1360</v>
      </c>
      <c r="T195" s="753">
        <v>795.16</v>
      </c>
      <c r="U195" s="578" t="s">
        <v>593</v>
      </c>
      <c r="W195" s="576"/>
    </row>
    <row r="196" spans="18:23" x14ac:dyDescent="0.25">
      <c r="R196" s="578" t="s">
        <v>1589</v>
      </c>
      <c r="S196" s="578" t="s">
        <v>1361</v>
      </c>
      <c r="T196" s="753">
        <v>255.65</v>
      </c>
      <c r="U196" s="578" t="s">
        <v>593</v>
      </c>
      <c r="W196" s="576"/>
    </row>
    <row r="197" spans="18:23" x14ac:dyDescent="0.25">
      <c r="R197" s="578" t="s">
        <v>1590</v>
      </c>
      <c r="S197" s="578" t="s">
        <v>1362</v>
      </c>
      <c r="T197" s="753">
        <v>255.65</v>
      </c>
      <c r="U197" s="578" t="s">
        <v>593</v>
      </c>
      <c r="W197" s="576"/>
    </row>
    <row r="198" spans="18:23" x14ac:dyDescent="0.25">
      <c r="R198" s="578" t="s">
        <v>1591</v>
      </c>
      <c r="S198" s="578" t="s">
        <v>460</v>
      </c>
      <c r="T198" s="753">
        <v>862.79</v>
      </c>
      <c r="U198" s="578" t="s">
        <v>593</v>
      </c>
      <c r="W198" s="576"/>
    </row>
    <row r="199" spans="18:23" x14ac:dyDescent="0.25">
      <c r="R199" s="578" t="s">
        <v>1592</v>
      </c>
      <c r="S199" s="578" t="s">
        <v>461</v>
      </c>
      <c r="T199" s="753">
        <v>2519.39</v>
      </c>
      <c r="U199" s="578" t="s">
        <v>593</v>
      </c>
      <c r="W199" s="576"/>
    </row>
    <row r="200" spans="18:23" x14ac:dyDescent="0.25">
      <c r="R200" s="578" t="s">
        <v>1593</v>
      </c>
      <c r="S200" s="578" t="s">
        <v>462</v>
      </c>
      <c r="T200" s="753">
        <v>1154.0899999999999</v>
      </c>
      <c r="U200" s="578" t="s">
        <v>593</v>
      </c>
      <c r="W200" s="576"/>
    </row>
    <row r="201" spans="18:23" x14ac:dyDescent="0.25">
      <c r="R201" s="578" t="s">
        <v>1594</v>
      </c>
      <c r="S201" s="578" t="s">
        <v>463</v>
      </c>
      <c r="T201" s="753">
        <v>496.46</v>
      </c>
      <c r="U201" s="578" t="s">
        <v>593</v>
      </c>
      <c r="W201" s="576"/>
    </row>
    <row r="202" spans="18:23" x14ac:dyDescent="0.25">
      <c r="R202" s="578" t="s">
        <v>1595</v>
      </c>
      <c r="S202" s="578" t="s">
        <v>464</v>
      </c>
      <c r="T202" s="753">
        <v>412.1</v>
      </c>
      <c r="U202" s="578" t="s">
        <v>593</v>
      </c>
      <c r="W202" s="576"/>
    </row>
    <row r="203" spans="18:23" x14ac:dyDescent="0.25">
      <c r="R203" s="578" t="s">
        <v>1596</v>
      </c>
      <c r="S203" s="578" t="s">
        <v>1084</v>
      </c>
      <c r="T203" s="753">
        <v>255.65</v>
      </c>
      <c r="U203" s="578" t="s">
        <v>593</v>
      </c>
      <c r="W203" s="576"/>
    </row>
    <row r="204" spans="18:23" x14ac:dyDescent="0.25">
      <c r="R204" s="578" t="s">
        <v>1597</v>
      </c>
      <c r="S204" s="578" t="s">
        <v>1085</v>
      </c>
      <c r="T204" s="753">
        <v>255.65</v>
      </c>
      <c r="U204" s="578" t="s">
        <v>593</v>
      </c>
      <c r="W204" s="576"/>
    </row>
    <row r="205" spans="18:23" x14ac:dyDescent="0.25">
      <c r="R205" s="578" t="s">
        <v>1598</v>
      </c>
      <c r="S205" s="578" t="s">
        <v>465</v>
      </c>
      <c r="T205" s="753">
        <v>835.96</v>
      </c>
      <c r="U205" s="578" t="s">
        <v>593</v>
      </c>
      <c r="W205" s="576"/>
    </row>
    <row r="206" spans="18:23" x14ac:dyDescent="0.25">
      <c r="R206" s="578" t="s">
        <v>1599</v>
      </c>
      <c r="S206" s="578" t="s">
        <v>466</v>
      </c>
      <c r="T206" s="753">
        <v>3608.97</v>
      </c>
      <c r="U206" s="578" t="s">
        <v>593</v>
      </c>
      <c r="W206" s="576"/>
    </row>
    <row r="207" spans="18:23" x14ac:dyDescent="0.25">
      <c r="R207" s="578" t="s">
        <v>1600</v>
      </c>
      <c r="S207" s="578" t="s">
        <v>467</v>
      </c>
      <c r="T207" s="753">
        <v>892.2</v>
      </c>
      <c r="U207" s="578" t="s">
        <v>593</v>
      </c>
      <c r="W207" s="576"/>
    </row>
    <row r="208" spans="18:23" x14ac:dyDescent="0.25">
      <c r="R208" s="578" t="s">
        <v>1601</v>
      </c>
      <c r="S208" s="578" t="s">
        <v>468</v>
      </c>
      <c r="T208" s="753">
        <v>1119.96</v>
      </c>
      <c r="U208" s="578" t="s">
        <v>593</v>
      </c>
      <c r="W208" s="576"/>
    </row>
    <row r="209" spans="18:23" x14ac:dyDescent="0.25">
      <c r="R209" s="578" t="s">
        <v>1602</v>
      </c>
      <c r="S209" s="578" t="s">
        <v>469</v>
      </c>
      <c r="T209" s="753">
        <v>648.32000000000005</v>
      </c>
      <c r="U209" s="578" t="s">
        <v>593</v>
      </c>
      <c r="W209" s="576"/>
    </row>
    <row r="210" spans="18:23" x14ac:dyDescent="0.25">
      <c r="R210" s="578" t="s">
        <v>1603</v>
      </c>
      <c r="S210" s="578" t="s">
        <v>470</v>
      </c>
      <c r="T210" s="753">
        <v>2429.5</v>
      </c>
      <c r="U210" s="578" t="s">
        <v>593</v>
      </c>
      <c r="W210" s="576"/>
    </row>
    <row r="211" spans="18:23" x14ac:dyDescent="0.25">
      <c r="R211" s="578" t="s">
        <v>1604</v>
      </c>
      <c r="S211" s="578" t="s">
        <v>471</v>
      </c>
      <c r="T211" s="753">
        <v>577.04</v>
      </c>
      <c r="U211" s="578" t="s">
        <v>593</v>
      </c>
      <c r="W211" s="576"/>
    </row>
    <row r="212" spans="18:23" x14ac:dyDescent="0.25">
      <c r="R212" s="578" t="s">
        <v>1605</v>
      </c>
      <c r="S212" s="578" t="s">
        <v>472</v>
      </c>
      <c r="T212" s="753">
        <v>2166.14</v>
      </c>
      <c r="U212" s="578" t="s">
        <v>593</v>
      </c>
      <c r="W212" s="576"/>
    </row>
    <row r="213" spans="18:23" x14ac:dyDescent="0.25">
      <c r="R213" s="578" t="s">
        <v>1606</v>
      </c>
      <c r="S213" s="578" t="s">
        <v>473</v>
      </c>
      <c r="T213" s="753">
        <v>969.56</v>
      </c>
      <c r="U213" s="578" t="s">
        <v>593</v>
      </c>
      <c r="W213" s="576"/>
    </row>
    <row r="214" spans="18:23" x14ac:dyDescent="0.25">
      <c r="R214" s="578" t="s">
        <v>1607</v>
      </c>
      <c r="S214" s="578" t="s">
        <v>474</v>
      </c>
      <c r="T214" s="753">
        <v>696.03</v>
      </c>
      <c r="U214" s="578" t="s">
        <v>593</v>
      </c>
      <c r="W214" s="576"/>
    </row>
    <row r="215" spans="18:23" x14ac:dyDescent="0.25">
      <c r="R215" s="578" t="s">
        <v>1608</v>
      </c>
      <c r="S215" s="578" t="s">
        <v>475</v>
      </c>
      <c r="T215" s="753">
        <v>1149.72</v>
      </c>
      <c r="U215" s="578" t="s">
        <v>593</v>
      </c>
      <c r="W215" s="576"/>
    </row>
    <row r="216" spans="18:23" x14ac:dyDescent="0.25">
      <c r="R216" s="578" t="s">
        <v>1609</v>
      </c>
      <c r="S216" s="578" t="s">
        <v>476</v>
      </c>
      <c r="T216" s="753">
        <v>489.82</v>
      </c>
      <c r="U216" s="578" t="s">
        <v>593</v>
      </c>
      <c r="W216" s="576"/>
    </row>
    <row r="217" spans="18:23" x14ac:dyDescent="0.25">
      <c r="R217" s="578" t="s">
        <v>1610</v>
      </c>
      <c r="S217" s="578" t="s">
        <v>477</v>
      </c>
      <c r="T217" s="753">
        <v>971.7</v>
      </c>
      <c r="U217" s="578" t="s">
        <v>593</v>
      </c>
      <c r="W217" s="576"/>
    </row>
    <row r="218" spans="18:23" x14ac:dyDescent="0.25">
      <c r="R218" s="578" t="s">
        <v>1611</v>
      </c>
      <c r="S218" s="578" t="s">
        <v>478</v>
      </c>
      <c r="T218" s="753">
        <v>2614.2399999999998</v>
      </c>
      <c r="U218" s="578" t="s">
        <v>593</v>
      </c>
      <c r="W218" s="576"/>
    </row>
    <row r="219" spans="18:23" x14ac:dyDescent="0.25">
      <c r="R219" s="578" t="s">
        <v>1612</v>
      </c>
      <c r="S219" s="578" t="s">
        <v>479</v>
      </c>
      <c r="T219" s="753">
        <v>952.54</v>
      </c>
      <c r="U219" s="578" t="s">
        <v>593</v>
      </c>
      <c r="W219" s="576"/>
    </row>
    <row r="220" spans="18:23" x14ac:dyDescent="0.25">
      <c r="R220" s="578" t="s">
        <v>1613</v>
      </c>
      <c r="S220" s="578" t="s">
        <v>480</v>
      </c>
      <c r="T220" s="753">
        <v>3389.28</v>
      </c>
      <c r="U220" s="578" t="s">
        <v>593</v>
      </c>
      <c r="W220" s="576"/>
    </row>
    <row r="221" spans="18:23" x14ac:dyDescent="0.25">
      <c r="R221" s="578" t="s">
        <v>1614</v>
      </c>
      <c r="S221" s="578" t="s">
        <v>481</v>
      </c>
      <c r="T221" s="753">
        <v>2610.35</v>
      </c>
      <c r="U221" s="578" t="s">
        <v>593</v>
      </c>
      <c r="W221" s="576"/>
    </row>
    <row r="222" spans="18:23" x14ac:dyDescent="0.25">
      <c r="R222" s="578" t="s">
        <v>1615</v>
      </c>
      <c r="S222" s="578" t="s">
        <v>1271</v>
      </c>
      <c r="T222" s="753">
        <v>453</v>
      </c>
      <c r="U222" s="578" t="s">
        <v>593</v>
      </c>
      <c r="W222" s="576"/>
    </row>
    <row r="223" spans="18:23" x14ac:dyDescent="0.25">
      <c r="R223" s="578" t="s">
        <v>1616</v>
      </c>
      <c r="S223" s="578" t="s">
        <v>1363</v>
      </c>
      <c r="T223" s="753">
        <v>917.26</v>
      </c>
      <c r="U223" s="578" t="s">
        <v>593</v>
      </c>
      <c r="W223" s="576"/>
    </row>
    <row r="224" spans="18:23" x14ac:dyDescent="0.25">
      <c r="R224" s="578" t="s">
        <v>1617</v>
      </c>
      <c r="S224" s="578" t="s">
        <v>482</v>
      </c>
      <c r="T224" s="753">
        <v>915.21</v>
      </c>
      <c r="U224" s="578" t="s">
        <v>593</v>
      </c>
      <c r="W224" s="576"/>
    </row>
    <row r="225" spans="18:23" x14ac:dyDescent="0.25">
      <c r="R225" s="578" t="s">
        <v>1618</v>
      </c>
      <c r="S225" s="578" t="s">
        <v>483</v>
      </c>
      <c r="T225" s="753">
        <v>1545.24</v>
      </c>
      <c r="U225" s="578" t="s">
        <v>593</v>
      </c>
      <c r="W225" s="576"/>
    </row>
    <row r="226" spans="18:23" x14ac:dyDescent="0.25">
      <c r="R226" s="578" t="s">
        <v>1619</v>
      </c>
      <c r="S226" s="578" t="s">
        <v>484</v>
      </c>
      <c r="T226" s="753">
        <v>759.27</v>
      </c>
      <c r="U226" s="578" t="s">
        <v>593</v>
      </c>
      <c r="W226" s="576"/>
    </row>
    <row r="227" spans="18:23" x14ac:dyDescent="0.25">
      <c r="R227" s="578" t="s">
        <v>1620</v>
      </c>
      <c r="S227" s="578" t="s">
        <v>485</v>
      </c>
      <c r="T227" s="753">
        <v>386.03</v>
      </c>
      <c r="U227" s="578" t="s">
        <v>593</v>
      </c>
      <c r="W227" s="576"/>
    </row>
    <row r="228" spans="18:23" x14ac:dyDescent="0.25">
      <c r="R228" s="578" t="s">
        <v>1621</v>
      </c>
      <c r="S228" s="578" t="s">
        <v>486</v>
      </c>
      <c r="T228" s="753">
        <v>889.65</v>
      </c>
      <c r="U228" s="578" t="s">
        <v>593</v>
      </c>
      <c r="W228" s="576"/>
    </row>
    <row r="229" spans="18:23" x14ac:dyDescent="0.25">
      <c r="R229" s="578" t="s">
        <v>1622</v>
      </c>
      <c r="S229" s="578" t="s">
        <v>1364</v>
      </c>
      <c r="T229" s="753">
        <v>455.56</v>
      </c>
      <c r="U229" s="578" t="s">
        <v>593</v>
      </c>
      <c r="W229" s="576"/>
    </row>
    <row r="230" spans="18:23" x14ac:dyDescent="0.25">
      <c r="R230" s="578" t="s">
        <v>1623</v>
      </c>
      <c r="S230" s="578" t="s">
        <v>487</v>
      </c>
      <c r="T230" s="753">
        <v>889.65</v>
      </c>
      <c r="U230" s="578" t="s">
        <v>593</v>
      </c>
      <c r="W230" s="576"/>
    </row>
    <row r="231" spans="18:23" x14ac:dyDescent="0.25">
      <c r="R231" s="578" t="s">
        <v>1624</v>
      </c>
      <c r="S231" s="578" t="s">
        <v>488</v>
      </c>
      <c r="T231" s="753">
        <v>2609.12</v>
      </c>
      <c r="U231" s="578" t="s">
        <v>593</v>
      </c>
      <c r="W231" s="576"/>
    </row>
    <row r="232" spans="18:23" x14ac:dyDescent="0.25">
      <c r="R232" s="578" t="s">
        <v>1625</v>
      </c>
      <c r="S232" s="578" t="s">
        <v>1201</v>
      </c>
      <c r="T232" s="753">
        <v>5535.76</v>
      </c>
      <c r="U232" s="578" t="s">
        <v>593</v>
      </c>
      <c r="W232" s="576"/>
    </row>
    <row r="233" spans="18:23" x14ac:dyDescent="0.25">
      <c r="R233" s="578" t="s">
        <v>1626</v>
      </c>
      <c r="S233" s="578" t="s">
        <v>1202</v>
      </c>
      <c r="T233" s="753">
        <v>5757.19</v>
      </c>
      <c r="U233" s="578" t="s">
        <v>593</v>
      </c>
      <c r="W233" s="576"/>
    </row>
    <row r="234" spans="18:23" x14ac:dyDescent="0.25">
      <c r="R234" s="578" t="s">
        <v>1627</v>
      </c>
      <c r="S234" s="578" t="s">
        <v>489</v>
      </c>
      <c r="T234" s="753">
        <v>1855.38</v>
      </c>
      <c r="U234" s="578" t="s">
        <v>593</v>
      </c>
      <c r="W234" s="576"/>
    </row>
    <row r="235" spans="18:23" x14ac:dyDescent="0.25">
      <c r="R235" s="578" t="s">
        <v>1628</v>
      </c>
      <c r="S235" s="578" t="s">
        <v>1086</v>
      </c>
      <c r="T235" s="753">
        <v>7795.16</v>
      </c>
      <c r="U235" s="578" t="s">
        <v>593</v>
      </c>
      <c r="W235" s="576"/>
    </row>
    <row r="236" spans="18:23" x14ac:dyDescent="0.25">
      <c r="R236" s="578" t="s">
        <v>1629</v>
      </c>
      <c r="S236" s="578" t="s">
        <v>490</v>
      </c>
      <c r="T236" s="753">
        <v>2604.0100000000002</v>
      </c>
      <c r="U236" s="578" t="s">
        <v>593</v>
      </c>
      <c r="W236" s="576"/>
    </row>
    <row r="237" spans="18:23" x14ac:dyDescent="0.25">
      <c r="R237" s="578" t="s">
        <v>1630</v>
      </c>
      <c r="S237" s="578" t="s">
        <v>491</v>
      </c>
      <c r="T237" s="753">
        <v>4924.08</v>
      </c>
      <c r="U237" s="578" t="s">
        <v>593</v>
      </c>
      <c r="W237" s="576"/>
    </row>
    <row r="238" spans="18:23" x14ac:dyDescent="0.25">
      <c r="R238" s="578" t="s">
        <v>1631</v>
      </c>
      <c r="S238" s="578" t="s">
        <v>492</v>
      </c>
      <c r="T238" s="753">
        <v>2089.87</v>
      </c>
      <c r="U238" s="578" t="s">
        <v>593</v>
      </c>
      <c r="W238" s="576"/>
    </row>
    <row r="239" spans="18:23" x14ac:dyDescent="0.25">
      <c r="R239" s="578" t="s">
        <v>1632</v>
      </c>
      <c r="S239" s="578" t="s">
        <v>493</v>
      </c>
      <c r="T239" s="753">
        <v>2676.43</v>
      </c>
      <c r="U239" s="578" t="s">
        <v>593</v>
      </c>
      <c r="W239" s="576"/>
    </row>
    <row r="240" spans="18:23" x14ac:dyDescent="0.25">
      <c r="R240" s="578" t="s">
        <v>1633</v>
      </c>
      <c r="S240" s="578" t="s">
        <v>1365</v>
      </c>
      <c r="T240" s="753">
        <v>2772.58</v>
      </c>
      <c r="U240" s="578" t="s">
        <v>593</v>
      </c>
      <c r="W240" s="576"/>
    </row>
    <row r="241" spans="18:23" x14ac:dyDescent="0.25">
      <c r="R241" s="578" t="s">
        <v>1634</v>
      </c>
      <c r="S241" s="578" t="s">
        <v>494</v>
      </c>
      <c r="T241" s="753">
        <v>4075.08</v>
      </c>
      <c r="U241" s="578" t="s">
        <v>593</v>
      </c>
      <c r="W241" s="576"/>
    </row>
    <row r="242" spans="18:23" x14ac:dyDescent="0.25">
      <c r="R242" s="578" t="s">
        <v>1635</v>
      </c>
      <c r="S242" s="578" t="s">
        <v>495</v>
      </c>
      <c r="T242" s="753">
        <v>1143.04</v>
      </c>
      <c r="U242" s="578" t="s">
        <v>593</v>
      </c>
      <c r="W242" s="576"/>
    </row>
    <row r="243" spans="18:23" x14ac:dyDescent="0.25">
      <c r="R243" s="578" t="s">
        <v>1636</v>
      </c>
      <c r="S243" s="578" t="s">
        <v>496</v>
      </c>
      <c r="T243" s="753">
        <v>1853.76</v>
      </c>
      <c r="U243" s="578" t="s">
        <v>593</v>
      </c>
      <c r="W243" s="576"/>
    </row>
    <row r="244" spans="18:23" x14ac:dyDescent="0.25">
      <c r="R244" s="578" t="s">
        <v>1637</v>
      </c>
      <c r="S244" s="578" t="s">
        <v>497</v>
      </c>
      <c r="T244" s="753">
        <v>685.13</v>
      </c>
      <c r="U244" s="578" t="s">
        <v>593</v>
      </c>
      <c r="W244" s="576"/>
    </row>
    <row r="245" spans="18:23" x14ac:dyDescent="0.25">
      <c r="R245" s="578" t="s">
        <v>1638</v>
      </c>
      <c r="S245" s="578" t="s">
        <v>498</v>
      </c>
      <c r="T245" s="753">
        <v>707.86</v>
      </c>
      <c r="U245" s="578" t="s">
        <v>593</v>
      </c>
      <c r="W245" s="576"/>
    </row>
    <row r="246" spans="18:23" x14ac:dyDescent="0.25">
      <c r="R246" s="578" t="s">
        <v>1639</v>
      </c>
      <c r="S246" s="578" t="s">
        <v>499</v>
      </c>
      <c r="T246" s="753">
        <v>452.32</v>
      </c>
      <c r="U246" s="578" t="s">
        <v>593</v>
      </c>
      <c r="W246" s="576"/>
    </row>
    <row r="247" spans="18:23" x14ac:dyDescent="0.25">
      <c r="R247" s="578" t="s">
        <v>1640</v>
      </c>
      <c r="S247" s="578" t="s">
        <v>500</v>
      </c>
      <c r="T247" s="753">
        <v>634</v>
      </c>
      <c r="U247" s="578" t="s">
        <v>593</v>
      </c>
      <c r="W247" s="576"/>
    </row>
    <row r="248" spans="18:23" x14ac:dyDescent="0.25">
      <c r="R248" s="578" t="s">
        <v>1641</v>
      </c>
      <c r="S248" s="578" t="s">
        <v>501</v>
      </c>
      <c r="T248" s="753">
        <v>749.04</v>
      </c>
      <c r="U248" s="578" t="s">
        <v>593</v>
      </c>
      <c r="W248" s="576"/>
    </row>
    <row r="249" spans="18:23" x14ac:dyDescent="0.25">
      <c r="R249" s="578" t="s">
        <v>1642</v>
      </c>
      <c r="S249" s="578" t="s">
        <v>502</v>
      </c>
      <c r="T249" s="753">
        <v>1081.3800000000001</v>
      </c>
      <c r="U249" s="578" t="s">
        <v>593</v>
      </c>
      <c r="W249" s="576"/>
    </row>
    <row r="250" spans="18:23" x14ac:dyDescent="0.25">
      <c r="R250" s="578" t="s">
        <v>1643</v>
      </c>
      <c r="S250" s="578" t="s">
        <v>1366</v>
      </c>
      <c r="T250" s="753">
        <v>874.31</v>
      </c>
      <c r="U250" s="578" t="s">
        <v>593</v>
      </c>
      <c r="W250" s="576"/>
    </row>
    <row r="251" spans="18:23" x14ac:dyDescent="0.25">
      <c r="R251" s="578" t="s">
        <v>1644</v>
      </c>
      <c r="S251" s="578" t="s">
        <v>503</v>
      </c>
      <c r="T251" s="753">
        <v>2204.1799999999998</v>
      </c>
      <c r="U251" s="578" t="s">
        <v>593</v>
      </c>
      <c r="W251" s="576"/>
    </row>
    <row r="252" spans="18:23" x14ac:dyDescent="0.25">
      <c r="R252" s="578" t="s">
        <v>1645</v>
      </c>
      <c r="S252" s="578" t="s">
        <v>1291</v>
      </c>
      <c r="T252" s="753">
        <v>4090.34</v>
      </c>
      <c r="U252" s="578" t="s">
        <v>593</v>
      </c>
      <c r="W252" s="576"/>
    </row>
    <row r="253" spans="18:23" x14ac:dyDescent="0.25">
      <c r="R253" s="578" t="s">
        <v>1646</v>
      </c>
      <c r="S253" s="578" t="s">
        <v>1292</v>
      </c>
      <c r="T253" s="753">
        <v>1789.52</v>
      </c>
      <c r="U253" s="578" t="s">
        <v>593</v>
      </c>
      <c r="W253" s="576"/>
    </row>
    <row r="254" spans="18:23" x14ac:dyDescent="0.25">
      <c r="R254" s="578" t="s">
        <v>1647</v>
      </c>
      <c r="S254" s="578" t="s">
        <v>504</v>
      </c>
      <c r="T254" s="753">
        <v>1617.73</v>
      </c>
      <c r="U254" s="578" t="s">
        <v>593</v>
      </c>
      <c r="W254" s="576"/>
    </row>
    <row r="255" spans="18:23" x14ac:dyDescent="0.25">
      <c r="R255" s="578" t="s">
        <v>1648</v>
      </c>
      <c r="S255" s="578" t="s">
        <v>505</v>
      </c>
      <c r="T255" s="753">
        <v>4261.7299999999996</v>
      </c>
      <c r="U255" s="578" t="s">
        <v>593</v>
      </c>
      <c r="W255" s="576"/>
    </row>
    <row r="256" spans="18:23" x14ac:dyDescent="0.25">
      <c r="R256" s="578" t="s">
        <v>1649</v>
      </c>
      <c r="S256" s="578" t="s">
        <v>506</v>
      </c>
      <c r="T256" s="753">
        <v>1661.5</v>
      </c>
      <c r="U256" s="578" t="s">
        <v>593</v>
      </c>
      <c r="W256" s="576"/>
    </row>
    <row r="257" spans="18:23" x14ac:dyDescent="0.25">
      <c r="R257" s="578" t="s">
        <v>1650</v>
      </c>
      <c r="S257" s="578" t="s">
        <v>1367</v>
      </c>
      <c r="T257" s="753">
        <v>1055.82</v>
      </c>
      <c r="U257" s="578" t="s">
        <v>593</v>
      </c>
      <c r="W257" s="576"/>
    </row>
    <row r="258" spans="18:23" x14ac:dyDescent="0.25">
      <c r="R258" s="578" t="s">
        <v>1651</v>
      </c>
      <c r="S258" s="578" t="s">
        <v>1368</v>
      </c>
      <c r="T258" s="753">
        <v>1554.09</v>
      </c>
      <c r="U258" s="578" t="s">
        <v>593</v>
      </c>
      <c r="W258" s="576"/>
    </row>
    <row r="259" spans="18:23" x14ac:dyDescent="0.25">
      <c r="R259" s="578" t="s">
        <v>1652</v>
      </c>
      <c r="S259" s="578" t="s">
        <v>507</v>
      </c>
      <c r="T259" s="753">
        <v>1084.72</v>
      </c>
      <c r="U259" s="578" t="s">
        <v>593</v>
      </c>
      <c r="W259" s="576"/>
    </row>
    <row r="260" spans="18:23" x14ac:dyDescent="0.25">
      <c r="R260" s="578" t="s">
        <v>1653</v>
      </c>
      <c r="S260" s="578" t="s">
        <v>508</v>
      </c>
      <c r="T260" s="753">
        <v>1521.09</v>
      </c>
      <c r="U260" s="578" t="s">
        <v>593</v>
      </c>
      <c r="W260" s="576"/>
    </row>
    <row r="261" spans="18:23" x14ac:dyDescent="0.25">
      <c r="R261" s="578" t="s">
        <v>1654</v>
      </c>
      <c r="S261" s="578" t="s">
        <v>509</v>
      </c>
      <c r="T261" s="753">
        <v>362.21</v>
      </c>
      <c r="U261" s="578" t="s">
        <v>593</v>
      </c>
      <c r="W261" s="576"/>
    </row>
    <row r="262" spans="18:23" x14ac:dyDescent="0.25">
      <c r="R262" s="578" t="s">
        <v>1655</v>
      </c>
      <c r="S262" s="578" t="s">
        <v>510</v>
      </c>
      <c r="T262" s="753">
        <v>2261.52</v>
      </c>
      <c r="U262" s="578" t="s">
        <v>593</v>
      </c>
      <c r="W262" s="576"/>
    </row>
    <row r="263" spans="18:23" x14ac:dyDescent="0.25">
      <c r="R263" s="578" t="s">
        <v>1656</v>
      </c>
      <c r="S263" s="578" t="s">
        <v>511</v>
      </c>
      <c r="T263" s="753">
        <v>1459.8</v>
      </c>
      <c r="U263" s="578" t="s">
        <v>593</v>
      </c>
      <c r="W263" s="576"/>
    </row>
    <row r="264" spans="18:23" x14ac:dyDescent="0.25">
      <c r="R264" s="578" t="s">
        <v>1657</v>
      </c>
      <c r="S264" s="578" t="s">
        <v>512</v>
      </c>
      <c r="T264" s="753">
        <v>528.45000000000005</v>
      </c>
      <c r="U264" s="578" t="s">
        <v>593</v>
      </c>
      <c r="W264" s="576"/>
    </row>
    <row r="265" spans="18:23" x14ac:dyDescent="0.25">
      <c r="R265" s="578" t="s">
        <v>1658</v>
      </c>
      <c r="S265" s="578" t="s">
        <v>1272</v>
      </c>
      <c r="T265" s="753">
        <v>2070.73</v>
      </c>
      <c r="U265" s="578" t="s">
        <v>593</v>
      </c>
      <c r="W265" s="576"/>
    </row>
    <row r="266" spans="18:23" x14ac:dyDescent="0.25">
      <c r="R266" s="578" t="s">
        <v>1659</v>
      </c>
      <c r="S266" s="578" t="s">
        <v>889</v>
      </c>
      <c r="T266" s="753">
        <v>516.4</v>
      </c>
      <c r="U266" s="578" t="s">
        <v>593</v>
      </c>
      <c r="W266" s="576"/>
    </row>
    <row r="267" spans="18:23" x14ac:dyDescent="0.25">
      <c r="R267" s="578" t="s">
        <v>1660</v>
      </c>
      <c r="S267" s="578" t="s">
        <v>890</v>
      </c>
      <c r="T267" s="753">
        <v>245.42</v>
      </c>
      <c r="U267" s="578" t="s">
        <v>593</v>
      </c>
      <c r="W267" s="576"/>
    </row>
    <row r="268" spans="18:23" x14ac:dyDescent="0.25">
      <c r="R268" s="578" t="s">
        <v>1661</v>
      </c>
      <c r="S268" s="578" t="s">
        <v>513</v>
      </c>
      <c r="T268" s="753">
        <v>994.46</v>
      </c>
      <c r="U268" s="578" t="s">
        <v>593</v>
      </c>
      <c r="W268" s="576"/>
    </row>
    <row r="269" spans="18:23" x14ac:dyDescent="0.25">
      <c r="R269" s="578" t="s">
        <v>1662</v>
      </c>
      <c r="S269" s="578" t="s">
        <v>514</v>
      </c>
      <c r="T269" s="753">
        <v>1252.67</v>
      </c>
      <c r="U269" s="578" t="s">
        <v>593</v>
      </c>
      <c r="W269" s="576"/>
    </row>
    <row r="270" spans="18:23" x14ac:dyDescent="0.25">
      <c r="R270" s="578" t="s">
        <v>1663</v>
      </c>
      <c r="S270" s="578" t="s">
        <v>515</v>
      </c>
      <c r="T270" s="753">
        <v>782.28</v>
      </c>
      <c r="U270" s="578" t="s">
        <v>593</v>
      </c>
      <c r="W270" s="576"/>
    </row>
    <row r="271" spans="18:23" x14ac:dyDescent="0.25">
      <c r="R271" s="578" t="s">
        <v>1664</v>
      </c>
      <c r="S271" s="578" t="s">
        <v>516</v>
      </c>
      <c r="T271" s="753">
        <v>1520.09</v>
      </c>
      <c r="U271" s="578" t="s">
        <v>593</v>
      </c>
      <c r="W271" s="576"/>
    </row>
    <row r="272" spans="18:23" x14ac:dyDescent="0.25">
      <c r="R272" s="578" t="s">
        <v>1665</v>
      </c>
      <c r="S272" s="578" t="s">
        <v>891</v>
      </c>
      <c r="T272" s="753">
        <v>3312.79</v>
      </c>
      <c r="U272" s="578" t="s">
        <v>593</v>
      </c>
      <c r="W272" s="576"/>
    </row>
    <row r="273" spans="18:23" x14ac:dyDescent="0.25">
      <c r="R273" s="578" t="s">
        <v>1666</v>
      </c>
      <c r="S273" s="578" t="s">
        <v>892</v>
      </c>
      <c r="T273" s="753">
        <v>1302.77</v>
      </c>
      <c r="U273" s="578" t="s">
        <v>593</v>
      </c>
      <c r="W273" s="576"/>
    </row>
    <row r="274" spans="18:23" x14ac:dyDescent="0.25">
      <c r="R274" s="578" t="s">
        <v>1667</v>
      </c>
      <c r="S274" s="578" t="s">
        <v>1087</v>
      </c>
      <c r="T274" s="753">
        <v>2794.11</v>
      </c>
      <c r="U274" s="578" t="s">
        <v>593</v>
      </c>
      <c r="W274" s="576"/>
    </row>
    <row r="275" spans="18:23" x14ac:dyDescent="0.25">
      <c r="R275" s="578" t="s">
        <v>1668</v>
      </c>
      <c r="S275" s="578" t="s">
        <v>1088</v>
      </c>
      <c r="T275" s="753">
        <v>3963.38</v>
      </c>
      <c r="U275" s="578" t="s">
        <v>593</v>
      </c>
      <c r="W275" s="576"/>
    </row>
    <row r="276" spans="18:23" x14ac:dyDescent="0.25">
      <c r="R276" s="578" t="s">
        <v>1669</v>
      </c>
      <c r="S276" s="578" t="s">
        <v>1089</v>
      </c>
      <c r="T276" s="753">
        <v>1329.36</v>
      </c>
      <c r="U276" s="578" t="s">
        <v>593</v>
      </c>
      <c r="W276" s="576"/>
    </row>
    <row r="277" spans="18:23" x14ac:dyDescent="0.25">
      <c r="R277" s="578" t="s">
        <v>1670</v>
      </c>
      <c r="S277" s="578" t="s">
        <v>517</v>
      </c>
      <c r="T277" s="753">
        <v>1835.54</v>
      </c>
      <c r="U277" s="578" t="s">
        <v>593</v>
      </c>
      <c r="W277" s="576"/>
    </row>
    <row r="278" spans="18:23" x14ac:dyDescent="0.25">
      <c r="R278" s="578" t="s">
        <v>1671</v>
      </c>
      <c r="S278" s="578" t="s">
        <v>1369</v>
      </c>
      <c r="T278" s="753">
        <v>357.9</v>
      </c>
      <c r="U278" s="578" t="s">
        <v>593</v>
      </c>
      <c r="W278" s="576"/>
    </row>
    <row r="279" spans="18:23" x14ac:dyDescent="0.25">
      <c r="R279" s="578" t="s">
        <v>1672</v>
      </c>
      <c r="S279" s="578" t="s">
        <v>518</v>
      </c>
      <c r="T279" s="753">
        <v>1063.02</v>
      </c>
      <c r="U279" s="578" t="s">
        <v>593</v>
      </c>
      <c r="W279" s="576"/>
    </row>
    <row r="280" spans="18:23" x14ac:dyDescent="0.25">
      <c r="R280" s="578" t="s">
        <v>1673</v>
      </c>
      <c r="S280" s="578" t="s">
        <v>1090</v>
      </c>
      <c r="T280" s="753">
        <v>710.7</v>
      </c>
      <c r="U280" s="578" t="s">
        <v>593</v>
      </c>
      <c r="W280" s="576"/>
    </row>
    <row r="281" spans="18:23" x14ac:dyDescent="0.25">
      <c r="R281" s="578" t="s">
        <v>1674</v>
      </c>
      <c r="S281" s="578" t="s">
        <v>1091</v>
      </c>
      <c r="T281" s="753">
        <v>2349.9</v>
      </c>
      <c r="U281" s="578" t="s">
        <v>593</v>
      </c>
      <c r="W281" s="576"/>
    </row>
    <row r="282" spans="18:23" x14ac:dyDescent="0.25">
      <c r="R282" s="578" t="s">
        <v>1675</v>
      </c>
      <c r="S282" s="578" t="s">
        <v>1092</v>
      </c>
      <c r="T282" s="753">
        <v>2943.51</v>
      </c>
      <c r="U282" s="578" t="s">
        <v>593</v>
      </c>
      <c r="W282" s="576"/>
    </row>
    <row r="283" spans="18:23" x14ac:dyDescent="0.25">
      <c r="R283" s="578" t="s">
        <v>1676</v>
      </c>
      <c r="S283" s="578" t="s">
        <v>1093</v>
      </c>
      <c r="T283" s="753">
        <v>1482.75</v>
      </c>
      <c r="U283" s="578" t="s">
        <v>593</v>
      </c>
      <c r="W283" s="576"/>
    </row>
    <row r="284" spans="18:23" x14ac:dyDescent="0.25">
      <c r="R284" s="578" t="s">
        <v>1677</v>
      </c>
      <c r="S284" s="578" t="s">
        <v>519</v>
      </c>
      <c r="T284" s="753">
        <v>2385.48</v>
      </c>
      <c r="U284" s="578" t="s">
        <v>593</v>
      </c>
      <c r="W284" s="576"/>
    </row>
    <row r="285" spans="18:23" x14ac:dyDescent="0.25">
      <c r="R285" s="578" t="s">
        <v>1678</v>
      </c>
      <c r="S285" s="578" t="s">
        <v>520</v>
      </c>
      <c r="T285" s="753">
        <v>3081.25</v>
      </c>
      <c r="U285" s="578" t="s">
        <v>593</v>
      </c>
      <c r="W285" s="576"/>
    </row>
    <row r="286" spans="18:23" x14ac:dyDescent="0.25">
      <c r="R286" s="578" t="s">
        <v>1679</v>
      </c>
      <c r="S286" s="578" t="s">
        <v>521</v>
      </c>
      <c r="T286" s="753">
        <v>1598.58</v>
      </c>
      <c r="U286" s="578" t="s">
        <v>593</v>
      </c>
      <c r="W286" s="576"/>
    </row>
    <row r="287" spans="18:23" x14ac:dyDescent="0.25">
      <c r="R287" s="578" t="s">
        <v>1680</v>
      </c>
      <c r="S287" s="578" t="s">
        <v>522</v>
      </c>
      <c r="T287" s="753">
        <v>562.41999999999996</v>
      </c>
      <c r="U287" s="578" t="s">
        <v>593</v>
      </c>
      <c r="W287" s="576"/>
    </row>
    <row r="288" spans="18:23" x14ac:dyDescent="0.25">
      <c r="R288" s="578" t="s">
        <v>1681</v>
      </c>
      <c r="S288" s="578" t="s">
        <v>523</v>
      </c>
      <c r="T288" s="753">
        <v>1689.72</v>
      </c>
      <c r="U288" s="578" t="s">
        <v>593</v>
      </c>
      <c r="W288" s="576"/>
    </row>
    <row r="289" spans="18:23" x14ac:dyDescent="0.25">
      <c r="R289" s="578" t="s">
        <v>1682</v>
      </c>
      <c r="S289" s="578" t="s">
        <v>893</v>
      </c>
      <c r="T289" s="753">
        <v>3810.15</v>
      </c>
      <c r="U289" s="578" t="s">
        <v>593</v>
      </c>
      <c r="W289" s="576"/>
    </row>
    <row r="290" spans="18:23" x14ac:dyDescent="0.25">
      <c r="R290" s="578" t="s">
        <v>1683</v>
      </c>
      <c r="S290" s="578" t="s">
        <v>524</v>
      </c>
      <c r="T290" s="753">
        <v>4555.6099999999997</v>
      </c>
      <c r="U290" s="578" t="s">
        <v>593</v>
      </c>
      <c r="W290" s="576"/>
    </row>
    <row r="291" spans="18:23" x14ac:dyDescent="0.25">
      <c r="R291" s="578" t="s">
        <v>1684</v>
      </c>
      <c r="S291" s="578" t="s">
        <v>525</v>
      </c>
      <c r="T291" s="753">
        <v>1062.98</v>
      </c>
      <c r="U291" s="578" t="s">
        <v>593</v>
      </c>
      <c r="W291" s="576"/>
    </row>
    <row r="292" spans="18:23" x14ac:dyDescent="0.25">
      <c r="R292" s="578" t="s">
        <v>1685</v>
      </c>
      <c r="S292" s="578" t="s">
        <v>1370</v>
      </c>
      <c r="T292" s="753">
        <v>753.64</v>
      </c>
      <c r="U292" s="578" t="s">
        <v>593</v>
      </c>
      <c r="W292" s="576"/>
    </row>
    <row r="293" spans="18:23" x14ac:dyDescent="0.25">
      <c r="R293" s="578" t="s">
        <v>1686</v>
      </c>
      <c r="S293" s="578" t="s">
        <v>526</v>
      </c>
      <c r="T293" s="753">
        <v>811.73</v>
      </c>
      <c r="U293" s="578" t="s">
        <v>593</v>
      </c>
      <c r="W293" s="576"/>
    </row>
    <row r="294" spans="18:23" x14ac:dyDescent="0.25">
      <c r="R294" s="578" t="s">
        <v>1687</v>
      </c>
      <c r="S294" s="578" t="s">
        <v>1094</v>
      </c>
      <c r="T294" s="753">
        <v>1104.3900000000001</v>
      </c>
      <c r="U294" s="578" t="s">
        <v>593</v>
      </c>
      <c r="W294" s="576"/>
    </row>
    <row r="295" spans="18:23" x14ac:dyDescent="0.25">
      <c r="R295" s="578" t="s">
        <v>1688</v>
      </c>
      <c r="S295" s="578" t="s">
        <v>527</v>
      </c>
      <c r="T295" s="753">
        <v>1380.49</v>
      </c>
      <c r="U295" s="578" t="s">
        <v>593</v>
      </c>
      <c r="W295" s="576"/>
    </row>
    <row r="296" spans="18:23" x14ac:dyDescent="0.25">
      <c r="R296" s="578" t="s">
        <v>1689</v>
      </c>
      <c r="S296" s="578" t="s">
        <v>528</v>
      </c>
      <c r="T296" s="753">
        <v>405.97</v>
      </c>
      <c r="U296" s="578" t="s">
        <v>593</v>
      </c>
      <c r="W296" s="576"/>
    </row>
    <row r="297" spans="18:23" x14ac:dyDescent="0.25">
      <c r="R297" s="578" t="s">
        <v>1690</v>
      </c>
      <c r="S297" s="578" t="s">
        <v>529</v>
      </c>
      <c r="T297" s="753">
        <v>648.16</v>
      </c>
      <c r="U297" s="578" t="s">
        <v>593</v>
      </c>
      <c r="W297" s="576"/>
    </row>
    <row r="298" spans="18:23" x14ac:dyDescent="0.25">
      <c r="R298" s="578" t="s">
        <v>1691</v>
      </c>
      <c r="S298" s="578" t="s">
        <v>530</v>
      </c>
      <c r="T298" s="753">
        <v>2031.53</v>
      </c>
      <c r="U298" s="578" t="s">
        <v>593</v>
      </c>
      <c r="W298" s="576"/>
    </row>
    <row r="299" spans="18:23" x14ac:dyDescent="0.25">
      <c r="R299" s="578" t="s">
        <v>1692</v>
      </c>
      <c r="S299" s="578" t="s">
        <v>531</v>
      </c>
      <c r="T299" s="753">
        <v>1431.62</v>
      </c>
      <c r="U299" s="578" t="s">
        <v>593</v>
      </c>
      <c r="W299" s="576"/>
    </row>
    <row r="300" spans="18:23" x14ac:dyDescent="0.25">
      <c r="R300" s="578" t="s">
        <v>1693</v>
      </c>
      <c r="S300" s="578" t="s">
        <v>532</v>
      </c>
      <c r="T300" s="753">
        <v>724.53</v>
      </c>
      <c r="U300" s="578" t="s">
        <v>593</v>
      </c>
      <c r="W300" s="576"/>
    </row>
    <row r="301" spans="18:23" x14ac:dyDescent="0.25">
      <c r="R301" s="578" t="s">
        <v>1694</v>
      </c>
      <c r="S301" s="578" t="s">
        <v>533</v>
      </c>
      <c r="T301" s="753">
        <v>639.11</v>
      </c>
      <c r="U301" s="578" t="s">
        <v>593</v>
      </c>
      <c r="W301" s="576"/>
    </row>
    <row r="302" spans="18:23" x14ac:dyDescent="0.25">
      <c r="R302" s="578" t="s">
        <v>1695</v>
      </c>
      <c r="S302" s="578" t="s">
        <v>534</v>
      </c>
      <c r="T302" s="753">
        <v>495.95</v>
      </c>
      <c r="U302" s="578" t="s">
        <v>593</v>
      </c>
      <c r="W302" s="576"/>
    </row>
    <row r="303" spans="18:23" x14ac:dyDescent="0.25">
      <c r="R303" s="578" t="s">
        <v>1696</v>
      </c>
      <c r="S303" s="578" t="s">
        <v>535</v>
      </c>
      <c r="T303" s="753">
        <v>286.83</v>
      </c>
      <c r="U303" s="578" t="s">
        <v>593</v>
      </c>
      <c r="W303" s="576"/>
    </row>
    <row r="304" spans="18:23" x14ac:dyDescent="0.25">
      <c r="R304" s="578" t="s">
        <v>1697</v>
      </c>
      <c r="S304" s="578" t="s">
        <v>536</v>
      </c>
      <c r="T304" s="753">
        <v>1205.49</v>
      </c>
      <c r="U304" s="578" t="s">
        <v>593</v>
      </c>
      <c r="W304" s="576"/>
    </row>
    <row r="305" spans="18:23" x14ac:dyDescent="0.25">
      <c r="R305" s="578" t="s">
        <v>1698</v>
      </c>
      <c r="S305" s="578" t="s">
        <v>537</v>
      </c>
      <c r="T305" s="753">
        <v>637.79</v>
      </c>
      <c r="U305" s="578" t="s">
        <v>593</v>
      </c>
      <c r="W305" s="576"/>
    </row>
    <row r="306" spans="18:23" x14ac:dyDescent="0.25">
      <c r="R306" s="578" t="s">
        <v>1699</v>
      </c>
      <c r="S306" s="578" t="s">
        <v>538</v>
      </c>
      <c r="T306" s="753">
        <v>558.53</v>
      </c>
      <c r="U306" s="578" t="s">
        <v>593</v>
      </c>
      <c r="W306" s="576"/>
    </row>
    <row r="307" spans="18:23" x14ac:dyDescent="0.25">
      <c r="R307" s="578" t="s">
        <v>1700</v>
      </c>
      <c r="S307" s="578" t="s">
        <v>894</v>
      </c>
      <c r="T307" s="753">
        <v>2570.91</v>
      </c>
      <c r="U307" s="578" t="s">
        <v>593</v>
      </c>
      <c r="W307" s="576"/>
    </row>
    <row r="308" spans="18:23" x14ac:dyDescent="0.25">
      <c r="R308" s="578" t="s">
        <v>1701</v>
      </c>
      <c r="S308" s="578" t="s">
        <v>539</v>
      </c>
      <c r="T308" s="753">
        <v>7951.61</v>
      </c>
      <c r="U308" s="578" t="s">
        <v>593</v>
      </c>
      <c r="W308" s="576"/>
    </row>
    <row r="309" spans="18:23" x14ac:dyDescent="0.25">
      <c r="R309" s="578" t="s">
        <v>1702</v>
      </c>
      <c r="S309" s="578" t="s">
        <v>540</v>
      </c>
      <c r="T309" s="753">
        <v>540.9</v>
      </c>
      <c r="U309" s="578" t="s">
        <v>593</v>
      </c>
      <c r="W309" s="576"/>
    </row>
    <row r="310" spans="18:23" x14ac:dyDescent="0.25">
      <c r="R310" s="578" t="s">
        <v>1703</v>
      </c>
      <c r="S310" s="578" t="s">
        <v>541</v>
      </c>
      <c r="T310" s="753">
        <v>1418.04</v>
      </c>
      <c r="U310" s="578" t="s">
        <v>593</v>
      </c>
      <c r="W310" s="576"/>
    </row>
    <row r="311" spans="18:23" x14ac:dyDescent="0.25">
      <c r="R311" s="578" t="s">
        <v>1704</v>
      </c>
      <c r="S311" s="578" t="s">
        <v>542</v>
      </c>
      <c r="T311" s="753">
        <v>825.53</v>
      </c>
      <c r="U311" s="578" t="s">
        <v>593</v>
      </c>
      <c r="W311" s="576"/>
    </row>
    <row r="312" spans="18:23" x14ac:dyDescent="0.25">
      <c r="R312" s="578" t="s">
        <v>1705</v>
      </c>
      <c r="S312" s="578" t="s">
        <v>543</v>
      </c>
      <c r="T312" s="753">
        <v>6295.03</v>
      </c>
      <c r="U312" s="578" t="s">
        <v>593</v>
      </c>
      <c r="W312" s="576"/>
    </row>
    <row r="313" spans="18:23" x14ac:dyDescent="0.25">
      <c r="R313" s="578" t="s">
        <v>1706</v>
      </c>
      <c r="S313" s="578" t="s">
        <v>1371</v>
      </c>
      <c r="T313" s="753">
        <v>9970.81</v>
      </c>
      <c r="U313" s="578" t="s">
        <v>593</v>
      </c>
      <c r="W313" s="576"/>
    </row>
    <row r="314" spans="18:23" x14ac:dyDescent="0.25">
      <c r="R314" s="578" t="s">
        <v>1707</v>
      </c>
      <c r="S314" s="578" t="s">
        <v>544</v>
      </c>
      <c r="T314" s="753">
        <v>365.28</v>
      </c>
      <c r="U314" s="578" t="s">
        <v>593</v>
      </c>
      <c r="W314" s="576"/>
    </row>
    <row r="315" spans="18:23" x14ac:dyDescent="0.25">
      <c r="R315" s="578" t="s">
        <v>1708</v>
      </c>
      <c r="S315" s="578" t="s">
        <v>1095</v>
      </c>
      <c r="T315" s="753">
        <v>347.88</v>
      </c>
      <c r="U315" s="578" t="s">
        <v>593</v>
      </c>
      <c r="W315" s="576"/>
    </row>
    <row r="316" spans="18:23" x14ac:dyDescent="0.25">
      <c r="R316" s="578" t="s">
        <v>1709</v>
      </c>
      <c r="S316" s="578" t="s">
        <v>1096</v>
      </c>
      <c r="T316" s="753">
        <v>618.46</v>
      </c>
      <c r="U316" s="578" t="s">
        <v>593</v>
      </c>
      <c r="W316" s="576"/>
    </row>
    <row r="317" spans="18:23" x14ac:dyDescent="0.25">
      <c r="R317" s="578" t="s">
        <v>1710</v>
      </c>
      <c r="S317" s="578" t="s">
        <v>1097</v>
      </c>
      <c r="T317" s="753">
        <v>505.76</v>
      </c>
      <c r="U317" s="578" t="s">
        <v>593</v>
      </c>
      <c r="W317" s="576"/>
    </row>
    <row r="318" spans="18:23" x14ac:dyDescent="0.25">
      <c r="R318" s="578" t="s">
        <v>1711</v>
      </c>
      <c r="S318" s="578" t="s">
        <v>1098</v>
      </c>
      <c r="T318" s="753">
        <v>818.08</v>
      </c>
      <c r="U318" s="578" t="s">
        <v>593</v>
      </c>
      <c r="W318" s="576"/>
    </row>
    <row r="319" spans="18:23" x14ac:dyDescent="0.25">
      <c r="R319" s="578" t="s">
        <v>1712</v>
      </c>
      <c r="S319" s="578" t="s">
        <v>1372</v>
      </c>
      <c r="T319" s="753">
        <v>1050.27</v>
      </c>
      <c r="U319" s="578" t="s">
        <v>593</v>
      </c>
      <c r="W319" s="576"/>
    </row>
    <row r="320" spans="18:23" x14ac:dyDescent="0.25">
      <c r="R320" s="578" t="s">
        <v>1713</v>
      </c>
      <c r="S320" s="578" t="s">
        <v>545</v>
      </c>
      <c r="T320" s="753">
        <v>818.07</v>
      </c>
      <c r="U320" s="578" t="s">
        <v>593</v>
      </c>
      <c r="W320" s="576"/>
    </row>
    <row r="321" spans="18:23" x14ac:dyDescent="0.25">
      <c r="R321" s="578" t="s">
        <v>1714</v>
      </c>
      <c r="S321" s="578" t="s">
        <v>1099</v>
      </c>
      <c r="T321" s="753">
        <v>525.33000000000004</v>
      </c>
      <c r="U321" s="578" t="s">
        <v>593</v>
      </c>
      <c r="W321" s="576"/>
    </row>
    <row r="322" spans="18:23" x14ac:dyDescent="0.25">
      <c r="R322" s="578" t="s">
        <v>1715</v>
      </c>
      <c r="S322" s="578" t="s">
        <v>1100</v>
      </c>
      <c r="T322" s="753">
        <v>803.34</v>
      </c>
      <c r="U322" s="578" t="s">
        <v>593</v>
      </c>
      <c r="W322" s="576"/>
    </row>
    <row r="323" spans="18:23" x14ac:dyDescent="0.25">
      <c r="R323" s="578" t="s">
        <v>1716</v>
      </c>
      <c r="S323" s="578" t="s">
        <v>546</v>
      </c>
      <c r="T323" s="753">
        <v>1738.39</v>
      </c>
      <c r="U323" s="578" t="s">
        <v>593</v>
      </c>
      <c r="W323" s="576"/>
    </row>
    <row r="324" spans="18:23" x14ac:dyDescent="0.25">
      <c r="R324" s="578" t="s">
        <v>1717</v>
      </c>
      <c r="S324" s="578" t="s">
        <v>547</v>
      </c>
      <c r="T324" s="753">
        <v>550.80999999999995</v>
      </c>
      <c r="U324" s="578" t="s">
        <v>593</v>
      </c>
      <c r="W324" s="576"/>
    </row>
    <row r="325" spans="18:23" x14ac:dyDescent="0.25">
      <c r="R325" s="578" t="s">
        <v>1718</v>
      </c>
      <c r="S325" s="578" t="s">
        <v>1373</v>
      </c>
      <c r="T325" s="753">
        <v>301.66000000000003</v>
      </c>
      <c r="U325" s="578" t="s">
        <v>593</v>
      </c>
      <c r="W325" s="576"/>
    </row>
    <row r="326" spans="18:23" x14ac:dyDescent="0.25">
      <c r="R326" s="578" t="s">
        <v>1719</v>
      </c>
      <c r="S326" s="578" t="s">
        <v>1285</v>
      </c>
      <c r="T326" s="753">
        <v>2045.17</v>
      </c>
      <c r="U326" s="578" t="s">
        <v>593</v>
      </c>
      <c r="W326" s="576"/>
    </row>
    <row r="327" spans="18:23" x14ac:dyDescent="0.25">
      <c r="R327" s="578" t="s">
        <v>1720</v>
      </c>
      <c r="S327" s="578" t="s">
        <v>1286</v>
      </c>
      <c r="T327" s="753">
        <v>3936.95</v>
      </c>
      <c r="U327" s="578" t="s">
        <v>593</v>
      </c>
      <c r="W327" s="576"/>
    </row>
    <row r="328" spans="18:23" x14ac:dyDescent="0.25">
      <c r="R328" s="578" t="s">
        <v>1721</v>
      </c>
      <c r="S328" s="578" t="s">
        <v>548</v>
      </c>
      <c r="T328" s="753">
        <v>840.72</v>
      </c>
      <c r="U328" s="578" t="s">
        <v>593</v>
      </c>
      <c r="W328" s="576"/>
    </row>
    <row r="329" spans="18:23" x14ac:dyDescent="0.25">
      <c r="R329" s="578" t="s">
        <v>1722</v>
      </c>
      <c r="S329" s="578" t="s">
        <v>1374</v>
      </c>
      <c r="T329" s="753">
        <v>1391.53</v>
      </c>
      <c r="U329" s="578" t="s">
        <v>593</v>
      </c>
      <c r="W329" s="576"/>
    </row>
    <row r="330" spans="18:23" x14ac:dyDescent="0.25">
      <c r="R330" s="578" t="s">
        <v>1723</v>
      </c>
      <c r="S330" s="578" t="s">
        <v>1375</v>
      </c>
      <c r="T330" s="753">
        <v>2403.0700000000002</v>
      </c>
      <c r="U330" s="578" t="s">
        <v>593</v>
      </c>
      <c r="W330" s="576"/>
    </row>
    <row r="331" spans="18:23" x14ac:dyDescent="0.25">
      <c r="R331" s="578" t="s">
        <v>1724</v>
      </c>
      <c r="S331" s="578" t="s">
        <v>1101</v>
      </c>
      <c r="T331" s="753">
        <v>1739.41</v>
      </c>
      <c r="U331" s="578" t="s">
        <v>593</v>
      </c>
      <c r="W331" s="576"/>
    </row>
    <row r="332" spans="18:23" x14ac:dyDescent="0.25">
      <c r="R332" s="578" t="s">
        <v>1725</v>
      </c>
      <c r="S332" s="578" t="s">
        <v>1376</v>
      </c>
      <c r="T332" s="753">
        <v>3594.79</v>
      </c>
      <c r="U332" s="578" t="s">
        <v>593</v>
      </c>
      <c r="W332" s="576"/>
    </row>
    <row r="333" spans="18:23" x14ac:dyDescent="0.25">
      <c r="R333" s="578" t="s">
        <v>1726</v>
      </c>
      <c r="S333" s="578" t="s">
        <v>549</v>
      </c>
      <c r="T333" s="753">
        <v>2899.02</v>
      </c>
      <c r="U333" s="578" t="s">
        <v>593</v>
      </c>
      <c r="W333" s="576"/>
    </row>
    <row r="334" spans="18:23" x14ac:dyDescent="0.25">
      <c r="R334" s="578" t="s">
        <v>1727</v>
      </c>
      <c r="S334" s="578" t="s">
        <v>1102</v>
      </c>
      <c r="T334" s="753">
        <v>5334.21</v>
      </c>
      <c r="U334" s="578" t="s">
        <v>593</v>
      </c>
      <c r="W334" s="576"/>
    </row>
    <row r="335" spans="18:23" x14ac:dyDescent="0.25">
      <c r="R335" s="580" t="s">
        <v>1728</v>
      </c>
      <c r="S335" s="580" t="s">
        <v>1377</v>
      </c>
      <c r="T335" s="754">
        <v>107.68</v>
      </c>
      <c r="U335" s="580" t="s">
        <v>593</v>
      </c>
      <c r="V335" s="580" t="s">
        <v>1728</v>
      </c>
      <c r="W335" s="576"/>
    </row>
    <row r="336" spans="18:23" x14ac:dyDescent="0.25">
      <c r="R336" s="580" t="s">
        <v>1729</v>
      </c>
      <c r="S336" s="580" t="s">
        <v>1378</v>
      </c>
      <c r="T336" s="754">
        <v>50.8</v>
      </c>
      <c r="U336" s="580" t="s">
        <v>593</v>
      </c>
      <c r="V336" s="580" t="s">
        <v>1729</v>
      </c>
      <c r="W336" s="576"/>
    </row>
    <row r="337" spans="18:28" x14ac:dyDescent="0.25">
      <c r="R337" s="580" t="s">
        <v>1730</v>
      </c>
      <c r="S337" s="580" t="s">
        <v>1379</v>
      </c>
      <c r="T337" s="754">
        <v>49.99</v>
      </c>
      <c r="U337" s="580" t="s">
        <v>593</v>
      </c>
      <c r="V337" s="580" t="s">
        <v>1730</v>
      </c>
      <c r="W337" s="576"/>
    </row>
    <row r="338" spans="18:28" x14ac:dyDescent="0.25">
      <c r="R338" s="580" t="s">
        <v>1731</v>
      </c>
      <c r="S338" s="580" t="s">
        <v>1380</v>
      </c>
      <c r="T338" s="754">
        <v>69.540000000000006</v>
      </c>
      <c r="U338" s="580" t="s">
        <v>593</v>
      </c>
      <c r="V338" s="580" t="s">
        <v>1731</v>
      </c>
      <c r="W338" s="576"/>
    </row>
    <row r="339" spans="18:28" x14ac:dyDescent="0.25">
      <c r="R339" s="580" t="s">
        <v>1732</v>
      </c>
      <c r="S339" s="580" t="s">
        <v>1381</v>
      </c>
      <c r="T339" s="754">
        <v>88.85</v>
      </c>
      <c r="U339" s="580" t="s">
        <v>593</v>
      </c>
      <c r="V339" s="580" t="s">
        <v>1732</v>
      </c>
      <c r="W339" s="576"/>
      <c r="AA339" s="280"/>
    </row>
    <row r="340" spans="18:28" x14ac:dyDescent="0.25">
      <c r="R340" s="580" t="s">
        <v>1733</v>
      </c>
      <c r="S340" s="580" t="s">
        <v>1382</v>
      </c>
      <c r="T340" s="754">
        <v>33.75</v>
      </c>
      <c r="U340" s="580" t="s">
        <v>593</v>
      </c>
      <c r="V340" s="580" t="s">
        <v>1733</v>
      </c>
      <c r="W340" s="576"/>
      <c r="AA340" s="280"/>
    </row>
    <row r="341" spans="18:28" x14ac:dyDescent="0.25">
      <c r="R341" s="580" t="s">
        <v>1734</v>
      </c>
      <c r="S341" s="580" t="s">
        <v>1383</v>
      </c>
      <c r="T341" s="754">
        <v>33.75</v>
      </c>
      <c r="U341" s="580" t="s">
        <v>593</v>
      </c>
      <c r="V341" s="580" t="s">
        <v>1734</v>
      </c>
      <c r="W341" s="576"/>
    </row>
    <row r="342" spans="18:28" x14ac:dyDescent="0.25">
      <c r="R342" s="580" t="s">
        <v>1735</v>
      </c>
      <c r="S342" s="580" t="s">
        <v>1384</v>
      </c>
      <c r="T342" s="754">
        <v>61.36</v>
      </c>
      <c r="U342" s="580" t="s">
        <v>593</v>
      </c>
      <c r="V342" s="580" t="s">
        <v>1735</v>
      </c>
      <c r="W342" s="576"/>
    </row>
    <row r="343" spans="18:28" x14ac:dyDescent="0.25">
      <c r="R343" s="580" t="s">
        <v>1736</v>
      </c>
      <c r="S343" s="580" t="s">
        <v>1287</v>
      </c>
      <c r="T343" s="754">
        <v>112.48</v>
      </c>
      <c r="U343" s="580" t="s">
        <v>593</v>
      </c>
      <c r="V343" s="580" t="s">
        <v>1736</v>
      </c>
      <c r="W343" s="576"/>
      <c r="AA343" s="280"/>
    </row>
    <row r="344" spans="18:28" x14ac:dyDescent="0.25">
      <c r="R344" s="578" t="s">
        <v>1737</v>
      </c>
      <c r="S344" s="578" t="s">
        <v>1385</v>
      </c>
      <c r="T344" s="753">
        <v>424.36</v>
      </c>
      <c r="U344" s="578" t="s">
        <v>593</v>
      </c>
      <c r="W344" s="577"/>
      <c r="AA344" s="280"/>
    </row>
    <row r="345" spans="18:28" x14ac:dyDescent="0.25">
      <c r="R345" s="578" t="s">
        <v>1738</v>
      </c>
      <c r="S345" s="578" t="s">
        <v>895</v>
      </c>
      <c r="T345" s="753">
        <v>398.81</v>
      </c>
      <c r="U345" s="578" t="s">
        <v>593</v>
      </c>
      <c r="W345" s="577"/>
      <c r="AA345" s="280"/>
    </row>
    <row r="346" spans="18:28" x14ac:dyDescent="0.25">
      <c r="R346" s="578" t="s">
        <v>1739</v>
      </c>
      <c r="S346" s="578" t="s">
        <v>1293</v>
      </c>
      <c r="T346" s="753">
        <v>460.16</v>
      </c>
      <c r="U346" s="578" t="s">
        <v>593</v>
      </c>
      <c r="W346" s="577"/>
      <c r="AA346" s="280"/>
    </row>
    <row r="347" spans="18:28" x14ac:dyDescent="0.25">
      <c r="R347" s="578" t="s">
        <v>1740</v>
      </c>
      <c r="S347" s="578" t="s">
        <v>896</v>
      </c>
      <c r="T347" s="753">
        <v>256.14</v>
      </c>
      <c r="U347" s="578" t="s">
        <v>593</v>
      </c>
      <c r="W347" s="577"/>
      <c r="AA347" s="280"/>
      <c r="AB347" s="280"/>
    </row>
    <row r="348" spans="18:28" x14ac:dyDescent="0.25">
      <c r="R348" s="578" t="s">
        <v>1741</v>
      </c>
      <c r="S348" s="578" t="s">
        <v>1386</v>
      </c>
      <c r="T348" s="753">
        <v>460.16</v>
      </c>
      <c r="U348" s="578" t="s">
        <v>593</v>
      </c>
      <c r="W348" s="577"/>
      <c r="AA348" s="280"/>
      <c r="AB348" s="280"/>
    </row>
    <row r="349" spans="18:28" x14ac:dyDescent="0.25">
      <c r="R349" s="578" t="s">
        <v>1742</v>
      </c>
      <c r="S349" s="578" t="s">
        <v>897</v>
      </c>
      <c r="T349" s="753">
        <v>378.36</v>
      </c>
      <c r="U349" s="578" t="s">
        <v>593</v>
      </c>
      <c r="W349" s="577"/>
      <c r="AA349" s="280"/>
      <c r="AB349" s="280"/>
    </row>
    <row r="350" spans="18:28" x14ac:dyDescent="0.25">
      <c r="R350" s="578" t="s">
        <v>1743</v>
      </c>
      <c r="S350" s="578" t="s">
        <v>1387</v>
      </c>
      <c r="T350" s="753">
        <v>256.14</v>
      </c>
      <c r="U350" s="578" t="s">
        <v>593</v>
      </c>
      <c r="W350" s="577"/>
      <c r="AA350" s="280"/>
      <c r="AB350" s="280"/>
    </row>
    <row r="351" spans="18:28" x14ac:dyDescent="0.25">
      <c r="R351" s="578" t="s">
        <v>1744</v>
      </c>
      <c r="S351" s="578" t="s">
        <v>1288</v>
      </c>
      <c r="T351" s="753">
        <v>460.16</v>
      </c>
      <c r="U351" s="578" t="s">
        <v>593</v>
      </c>
      <c r="W351" s="577"/>
      <c r="AB351" s="280"/>
    </row>
    <row r="352" spans="18:28" x14ac:dyDescent="0.25">
      <c r="R352" s="578" t="s">
        <v>1745</v>
      </c>
      <c r="S352" s="578" t="s">
        <v>1294</v>
      </c>
      <c r="T352" s="753">
        <v>332.34</v>
      </c>
      <c r="U352" s="578" t="s">
        <v>593</v>
      </c>
      <c r="W352" s="577"/>
      <c r="AA352" s="280"/>
      <c r="AB352" s="280"/>
    </row>
    <row r="353" spans="18:28" x14ac:dyDescent="0.25">
      <c r="R353" s="578" t="s">
        <v>1746</v>
      </c>
      <c r="S353" s="578" t="s">
        <v>550</v>
      </c>
      <c r="T353" s="753">
        <v>292.07</v>
      </c>
      <c r="U353" s="578" t="s">
        <v>593</v>
      </c>
      <c r="W353" s="577"/>
      <c r="AA353" s="280"/>
      <c r="AB353" s="280"/>
    </row>
    <row r="354" spans="18:28" x14ac:dyDescent="0.25">
      <c r="R354" s="578" t="s">
        <v>1747</v>
      </c>
      <c r="S354" s="578" t="s">
        <v>1203</v>
      </c>
      <c r="T354" s="753">
        <v>291.44</v>
      </c>
      <c r="U354" s="578" t="s">
        <v>593</v>
      </c>
      <c r="W354" s="577"/>
      <c r="AB354" s="280"/>
    </row>
    <row r="355" spans="18:28" x14ac:dyDescent="0.25">
      <c r="R355" s="578" t="s">
        <v>1748</v>
      </c>
      <c r="S355" s="578" t="s">
        <v>551</v>
      </c>
      <c r="T355" s="753">
        <v>112.48</v>
      </c>
      <c r="U355" s="578" t="s">
        <v>593</v>
      </c>
      <c r="W355" s="577"/>
      <c r="AB355" s="280"/>
    </row>
    <row r="356" spans="18:28" x14ac:dyDescent="0.25">
      <c r="R356" s="750" t="s">
        <v>1749</v>
      </c>
      <c r="S356" s="750" t="s">
        <v>552</v>
      </c>
      <c r="T356" s="755">
        <v>145.72</v>
      </c>
      <c r="U356" s="750" t="s">
        <v>594</v>
      </c>
      <c r="V356" s="750"/>
      <c r="W356" s="577"/>
    </row>
    <row r="357" spans="18:28" x14ac:dyDescent="0.25">
      <c r="R357" s="750" t="s">
        <v>1750</v>
      </c>
      <c r="S357" s="750" t="s">
        <v>553</v>
      </c>
      <c r="T357" s="755">
        <v>179.46</v>
      </c>
      <c r="U357" s="750" t="s">
        <v>594</v>
      </c>
      <c r="V357" s="750"/>
      <c r="W357" s="577"/>
      <c r="AA357" s="280"/>
    </row>
    <row r="358" spans="18:28" x14ac:dyDescent="0.25">
      <c r="R358" s="750" t="s">
        <v>1751</v>
      </c>
      <c r="S358" s="750" t="s">
        <v>1122</v>
      </c>
      <c r="T358" s="755">
        <v>409.03</v>
      </c>
      <c r="U358" s="750" t="s">
        <v>594</v>
      </c>
      <c r="V358" s="750"/>
      <c r="W358" s="577"/>
      <c r="AA358" s="280"/>
    </row>
    <row r="359" spans="18:28" x14ac:dyDescent="0.25">
      <c r="R359" s="750" t="s">
        <v>1752</v>
      </c>
      <c r="S359" s="750" t="s">
        <v>1204</v>
      </c>
      <c r="T359" s="755">
        <v>206.56</v>
      </c>
      <c r="U359" s="750" t="s">
        <v>594</v>
      </c>
      <c r="V359" s="750"/>
      <c r="W359" s="577"/>
      <c r="AA359" s="280"/>
    </row>
    <row r="360" spans="18:28" x14ac:dyDescent="0.25">
      <c r="R360" s="750" t="s">
        <v>1753</v>
      </c>
      <c r="S360" s="750" t="s">
        <v>554</v>
      </c>
      <c r="T360" s="755">
        <v>184.07</v>
      </c>
      <c r="U360" s="750" t="s">
        <v>594</v>
      </c>
      <c r="V360" s="750"/>
      <c r="W360" s="577"/>
      <c r="AA360" s="280"/>
      <c r="AB360" s="280"/>
    </row>
    <row r="361" spans="18:28" x14ac:dyDescent="0.25">
      <c r="R361" s="750" t="s">
        <v>1754</v>
      </c>
      <c r="S361" s="750" t="s">
        <v>1103</v>
      </c>
      <c r="T361" s="755">
        <v>667.24</v>
      </c>
      <c r="U361" s="750" t="s">
        <v>594</v>
      </c>
      <c r="V361" s="750"/>
      <c r="W361" s="577"/>
      <c r="AB361" s="280"/>
    </row>
    <row r="362" spans="18:28" x14ac:dyDescent="0.25">
      <c r="R362" s="750" t="s">
        <v>1755</v>
      </c>
      <c r="S362" s="750" t="s">
        <v>1104</v>
      </c>
      <c r="T362" s="755">
        <v>2261.44</v>
      </c>
      <c r="U362" s="750" t="s">
        <v>594</v>
      </c>
      <c r="V362" s="750"/>
      <c r="W362" s="577"/>
      <c r="AB362" s="280"/>
    </row>
    <row r="363" spans="18:28" x14ac:dyDescent="0.25">
      <c r="R363" s="750" t="s">
        <v>1756</v>
      </c>
      <c r="S363" s="750" t="s">
        <v>1289</v>
      </c>
      <c r="T363" s="755">
        <v>1380.49</v>
      </c>
      <c r="U363" s="750" t="s">
        <v>594</v>
      </c>
      <c r="V363" s="750"/>
      <c r="W363" s="577"/>
    </row>
    <row r="364" spans="18:28" x14ac:dyDescent="0.25">
      <c r="R364" s="751" t="s">
        <v>1757</v>
      </c>
      <c r="S364" s="751" t="s">
        <v>555</v>
      </c>
      <c r="T364" s="756">
        <v>127.82</v>
      </c>
      <c r="U364" s="751" t="s">
        <v>595</v>
      </c>
      <c r="V364" s="751"/>
      <c r="W364" s="577"/>
      <c r="AB364" s="280"/>
    </row>
    <row r="365" spans="18:28" x14ac:dyDescent="0.25">
      <c r="R365" s="751" t="s">
        <v>1758</v>
      </c>
      <c r="S365" s="751" t="s">
        <v>1388</v>
      </c>
      <c r="T365" s="756">
        <v>205.42</v>
      </c>
      <c r="U365" s="751" t="s">
        <v>595</v>
      </c>
      <c r="V365" s="751"/>
      <c r="W365" s="577"/>
      <c r="AB365" s="280"/>
    </row>
    <row r="366" spans="18:28" x14ac:dyDescent="0.25">
      <c r="R366" s="751" t="s">
        <v>1759</v>
      </c>
      <c r="S366" s="751" t="s">
        <v>556</v>
      </c>
      <c r="T366" s="756">
        <v>110.44</v>
      </c>
      <c r="U366" s="751" t="s">
        <v>595</v>
      </c>
      <c r="V366" s="751"/>
      <c r="W366" s="577"/>
      <c r="AA366" s="280"/>
      <c r="AB366" s="280"/>
    </row>
    <row r="367" spans="18:28" x14ac:dyDescent="0.25">
      <c r="R367" s="751" t="s">
        <v>1760</v>
      </c>
      <c r="S367" s="751" t="s">
        <v>557</v>
      </c>
      <c r="T367" s="756">
        <v>87.43</v>
      </c>
      <c r="U367" s="751" t="s">
        <v>595</v>
      </c>
      <c r="V367" s="751"/>
      <c r="W367" s="577"/>
      <c r="AB367" s="280"/>
    </row>
    <row r="368" spans="18:28" x14ac:dyDescent="0.25">
      <c r="R368" s="751" t="s">
        <v>1761</v>
      </c>
      <c r="S368" s="751" t="s">
        <v>558</v>
      </c>
      <c r="T368" s="756">
        <v>314.75</v>
      </c>
      <c r="U368" s="751" t="s">
        <v>595</v>
      </c>
      <c r="V368" s="751"/>
      <c r="W368" s="577"/>
      <c r="AA368" s="280"/>
      <c r="AB368" s="280"/>
    </row>
    <row r="369" spans="18:28" x14ac:dyDescent="0.25">
      <c r="R369" s="751" t="s">
        <v>1762</v>
      </c>
      <c r="S369" s="751" t="s">
        <v>559</v>
      </c>
      <c r="T369" s="756">
        <v>30.68</v>
      </c>
      <c r="U369" s="751" t="s">
        <v>595</v>
      </c>
      <c r="V369" s="751"/>
      <c r="W369" s="577"/>
      <c r="AA369" s="280"/>
      <c r="AB369" s="280"/>
    </row>
    <row r="370" spans="18:28" x14ac:dyDescent="0.25">
      <c r="R370" s="751" t="s">
        <v>1763</v>
      </c>
      <c r="S370" s="751" t="s">
        <v>560</v>
      </c>
      <c r="T370" s="756">
        <v>110.44</v>
      </c>
      <c r="U370" s="751" t="s">
        <v>595</v>
      </c>
      <c r="V370" s="751"/>
      <c r="W370" s="577"/>
      <c r="AB370" s="280"/>
    </row>
    <row r="371" spans="18:28" x14ac:dyDescent="0.25">
      <c r="R371" s="751" t="s">
        <v>1764</v>
      </c>
      <c r="S371" s="751" t="s">
        <v>1389</v>
      </c>
      <c r="T371" s="756">
        <v>7.67</v>
      </c>
      <c r="U371" s="751" t="s">
        <v>595</v>
      </c>
      <c r="V371" s="751"/>
      <c r="W371" s="577"/>
      <c r="AA371" s="280"/>
      <c r="AB371" s="280"/>
    </row>
    <row r="372" spans="18:28" x14ac:dyDescent="0.25">
      <c r="R372" s="751" t="s">
        <v>1765</v>
      </c>
      <c r="S372" s="751" t="s">
        <v>561</v>
      </c>
      <c r="T372" s="756">
        <v>82.83</v>
      </c>
      <c r="U372" s="751" t="s">
        <v>595</v>
      </c>
      <c r="V372" s="751"/>
      <c r="W372" s="577"/>
      <c r="AB372" s="280"/>
    </row>
    <row r="373" spans="18:28" x14ac:dyDescent="0.25">
      <c r="R373" s="751" t="s">
        <v>1766</v>
      </c>
      <c r="S373" s="751" t="s">
        <v>1390</v>
      </c>
      <c r="T373" s="756">
        <v>7.67</v>
      </c>
      <c r="U373" s="751" t="s">
        <v>595</v>
      </c>
      <c r="V373" s="751"/>
      <c r="W373" s="577"/>
      <c r="AB373" s="280"/>
    </row>
    <row r="374" spans="18:28" x14ac:dyDescent="0.25">
      <c r="R374" s="751" t="s">
        <v>1767</v>
      </c>
      <c r="S374" s="751" t="s">
        <v>562</v>
      </c>
      <c r="T374" s="756">
        <v>173.94</v>
      </c>
      <c r="U374" s="751" t="s">
        <v>595</v>
      </c>
      <c r="V374" s="751"/>
      <c r="W374" s="577"/>
      <c r="AB374" s="280"/>
    </row>
    <row r="375" spans="18:28" x14ac:dyDescent="0.25">
      <c r="R375" s="751" t="s">
        <v>1768</v>
      </c>
      <c r="S375" s="751" t="s">
        <v>563</v>
      </c>
      <c r="T375" s="756">
        <v>76.69</v>
      </c>
      <c r="U375" s="751" t="s">
        <v>595</v>
      </c>
      <c r="V375" s="751"/>
      <c r="W375" s="577"/>
      <c r="AB375" s="280"/>
    </row>
    <row r="376" spans="18:28" x14ac:dyDescent="0.25">
      <c r="R376" s="751" t="s">
        <v>1769</v>
      </c>
      <c r="S376" s="751" t="s">
        <v>564</v>
      </c>
      <c r="T376" s="756">
        <v>143.57</v>
      </c>
      <c r="U376" s="751" t="s">
        <v>595</v>
      </c>
      <c r="V376" s="751"/>
      <c r="W376" s="577"/>
      <c r="AB376" s="280"/>
    </row>
    <row r="377" spans="18:28" x14ac:dyDescent="0.25">
      <c r="R377" s="751" t="s">
        <v>1770</v>
      </c>
      <c r="S377" s="751" t="s">
        <v>565</v>
      </c>
      <c r="T377" s="756">
        <v>214.74</v>
      </c>
      <c r="U377" s="751" t="s">
        <v>595</v>
      </c>
      <c r="V377" s="751"/>
      <c r="W377" s="577"/>
    </row>
    <row r="378" spans="18:28" x14ac:dyDescent="0.25">
      <c r="R378" s="751" t="s">
        <v>1771</v>
      </c>
      <c r="S378" s="751" t="s">
        <v>898</v>
      </c>
      <c r="T378" s="756">
        <v>255.65</v>
      </c>
      <c r="U378" s="751" t="s">
        <v>595</v>
      </c>
      <c r="V378" s="751"/>
      <c r="W378" s="577"/>
    </row>
    <row r="379" spans="18:28" x14ac:dyDescent="0.25">
      <c r="R379" s="751" t="s">
        <v>1772</v>
      </c>
      <c r="S379" s="751" t="s">
        <v>566</v>
      </c>
      <c r="T379" s="756">
        <v>132.53</v>
      </c>
      <c r="U379" s="751" t="s">
        <v>595</v>
      </c>
      <c r="V379" s="751"/>
      <c r="W379" s="577"/>
      <c r="AB379" s="280"/>
    </row>
    <row r="380" spans="18:28" x14ac:dyDescent="0.25">
      <c r="R380" s="751" t="s">
        <v>1773</v>
      </c>
      <c r="S380" s="751" t="s">
        <v>567</v>
      </c>
      <c r="T380" s="756">
        <v>198.79</v>
      </c>
      <c r="U380" s="751" t="s">
        <v>595</v>
      </c>
      <c r="V380" s="751"/>
      <c r="W380" s="577"/>
      <c r="AB380" s="280"/>
    </row>
    <row r="381" spans="18:28" x14ac:dyDescent="0.25">
      <c r="R381" s="751" t="s">
        <v>1774</v>
      </c>
      <c r="S381" s="751" t="s">
        <v>568</v>
      </c>
      <c r="T381" s="756">
        <v>165.66</v>
      </c>
      <c r="U381" s="751" t="s">
        <v>595</v>
      </c>
      <c r="V381" s="751"/>
      <c r="W381" s="577"/>
      <c r="AA381" s="280"/>
      <c r="AB381" s="280"/>
    </row>
    <row r="382" spans="18:28" x14ac:dyDescent="0.25">
      <c r="R382" s="751" t="s">
        <v>1775</v>
      </c>
      <c r="S382" s="751" t="s">
        <v>569</v>
      </c>
      <c r="T382" s="756">
        <v>41.41</v>
      </c>
      <c r="U382" s="751" t="s">
        <v>595</v>
      </c>
      <c r="V382" s="751"/>
      <c r="W382" s="577"/>
      <c r="AA382" s="280"/>
    </row>
    <row r="383" spans="18:28" x14ac:dyDescent="0.25">
      <c r="R383" s="751" t="s">
        <v>1776</v>
      </c>
      <c r="S383" s="751" t="s">
        <v>570</v>
      </c>
      <c r="T383" s="756">
        <v>41.41</v>
      </c>
      <c r="U383" s="751" t="s">
        <v>595</v>
      </c>
      <c r="V383" s="751"/>
      <c r="W383" s="577"/>
      <c r="AB383" s="280"/>
    </row>
    <row r="384" spans="18:28" x14ac:dyDescent="0.25">
      <c r="R384" s="751" t="s">
        <v>1777</v>
      </c>
      <c r="S384" s="751" t="s">
        <v>571</v>
      </c>
      <c r="T384" s="756">
        <v>193.27</v>
      </c>
      <c r="U384" s="751" t="s">
        <v>595</v>
      </c>
      <c r="V384" s="751"/>
      <c r="W384" s="577"/>
      <c r="AA384" s="280"/>
      <c r="AB384" s="280"/>
    </row>
    <row r="385" spans="18:28" x14ac:dyDescent="0.25">
      <c r="R385" s="751" t="s">
        <v>1778</v>
      </c>
      <c r="S385" s="751" t="s">
        <v>572</v>
      </c>
      <c r="T385" s="756">
        <v>311.44</v>
      </c>
      <c r="U385" s="751" t="s">
        <v>595</v>
      </c>
      <c r="V385" s="751"/>
      <c r="W385" s="577"/>
      <c r="AA385" s="280"/>
      <c r="AB385" s="280"/>
    </row>
    <row r="386" spans="18:28" x14ac:dyDescent="0.25">
      <c r="R386" s="751" t="s">
        <v>1779</v>
      </c>
      <c r="S386" s="751" t="s">
        <v>573</v>
      </c>
      <c r="T386" s="756">
        <v>455.56</v>
      </c>
      <c r="U386" s="751" t="s">
        <v>595</v>
      </c>
      <c r="V386" s="751"/>
      <c r="W386" s="577"/>
      <c r="AB386" s="280"/>
    </row>
    <row r="387" spans="18:28" x14ac:dyDescent="0.25">
      <c r="R387" s="751" t="s">
        <v>1780</v>
      </c>
      <c r="S387" s="751" t="s">
        <v>574</v>
      </c>
      <c r="T387" s="756">
        <v>127.82</v>
      </c>
      <c r="U387" s="751" t="s">
        <v>595</v>
      </c>
      <c r="V387" s="751"/>
      <c r="W387" s="577"/>
      <c r="AB387" s="280"/>
    </row>
    <row r="388" spans="18:28" x14ac:dyDescent="0.25">
      <c r="R388" s="751" t="s">
        <v>1781</v>
      </c>
      <c r="S388" s="751" t="s">
        <v>575</v>
      </c>
      <c r="T388" s="756">
        <v>212.04</v>
      </c>
      <c r="U388" s="751" t="s">
        <v>595</v>
      </c>
      <c r="V388" s="751"/>
      <c r="W388" s="577"/>
      <c r="AB388" s="280"/>
    </row>
    <row r="389" spans="18:28" x14ac:dyDescent="0.25">
      <c r="R389" s="751" t="s">
        <v>1782</v>
      </c>
      <c r="S389" s="751" t="s">
        <v>576</v>
      </c>
      <c r="T389" s="756">
        <v>281.62</v>
      </c>
      <c r="U389" s="751" t="s">
        <v>595</v>
      </c>
      <c r="V389" s="751"/>
      <c r="W389" s="577"/>
    </row>
    <row r="390" spans="18:28" x14ac:dyDescent="0.25">
      <c r="R390" s="751" t="s">
        <v>1783</v>
      </c>
      <c r="S390" s="751" t="s">
        <v>1105</v>
      </c>
      <c r="T390" s="756">
        <v>161.52000000000001</v>
      </c>
      <c r="U390" s="751" t="s">
        <v>595</v>
      </c>
      <c r="V390" s="751"/>
      <c r="W390" s="577"/>
    </row>
    <row r="391" spans="18:28" x14ac:dyDescent="0.25">
      <c r="R391" s="751" t="s">
        <v>1784</v>
      </c>
      <c r="S391" s="751" t="s">
        <v>577</v>
      </c>
      <c r="T391" s="756">
        <v>102.26</v>
      </c>
      <c r="U391" s="751" t="s">
        <v>595</v>
      </c>
      <c r="V391" s="751"/>
      <c r="W391" s="577"/>
    </row>
    <row r="392" spans="18:28" x14ac:dyDescent="0.25">
      <c r="R392" s="751" t="s">
        <v>1785</v>
      </c>
      <c r="S392" s="751" t="s">
        <v>578</v>
      </c>
      <c r="T392" s="756">
        <v>124.24</v>
      </c>
      <c r="U392" s="751" t="s">
        <v>595</v>
      </c>
      <c r="V392" s="751"/>
      <c r="W392" s="577"/>
      <c r="AA392" s="280"/>
    </row>
    <row r="393" spans="18:28" x14ac:dyDescent="0.25">
      <c r="R393" s="751" t="s">
        <v>1786</v>
      </c>
      <c r="S393" s="751" t="s">
        <v>579</v>
      </c>
      <c r="T393" s="756">
        <v>220.37</v>
      </c>
      <c r="U393" s="751" t="s">
        <v>595</v>
      </c>
      <c r="V393" s="751"/>
      <c r="W393" s="577"/>
      <c r="AA393" s="280"/>
    </row>
    <row r="394" spans="18:28" x14ac:dyDescent="0.25">
      <c r="R394" s="751" t="s">
        <v>1787</v>
      </c>
      <c r="S394" s="751" t="s">
        <v>580</v>
      </c>
      <c r="T394" s="756">
        <v>102.26</v>
      </c>
      <c r="U394" s="751" t="s">
        <v>595</v>
      </c>
      <c r="V394" s="751"/>
      <c r="W394" s="577"/>
    </row>
    <row r="395" spans="18:28" x14ac:dyDescent="0.25">
      <c r="R395" s="751" t="s">
        <v>1788</v>
      </c>
      <c r="S395" s="751" t="s">
        <v>581</v>
      </c>
      <c r="T395" s="756">
        <v>153.38999999999999</v>
      </c>
      <c r="U395" s="751" t="s">
        <v>595</v>
      </c>
      <c r="V395" s="751"/>
      <c r="W395" s="577"/>
      <c r="AA395" s="280"/>
    </row>
    <row r="396" spans="18:28" x14ac:dyDescent="0.25">
      <c r="R396" s="751" t="s">
        <v>1789</v>
      </c>
      <c r="S396" s="751" t="s">
        <v>582</v>
      </c>
      <c r="T396" s="756">
        <v>61.36</v>
      </c>
      <c r="U396" s="751" t="s">
        <v>595</v>
      </c>
      <c r="V396" s="751"/>
      <c r="W396" s="577"/>
      <c r="AA396" s="280"/>
    </row>
    <row r="397" spans="18:28" x14ac:dyDescent="0.25">
      <c r="R397" s="751" t="s">
        <v>1790</v>
      </c>
      <c r="S397" s="751" t="s">
        <v>583</v>
      </c>
      <c r="T397" s="756">
        <v>51.13</v>
      </c>
      <c r="U397" s="751" t="s">
        <v>595</v>
      </c>
      <c r="V397" s="751"/>
      <c r="W397" s="577"/>
      <c r="AA397" s="280"/>
    </row>
    <row r="398" spans="18:28" x14ac:dyDescent="0.25">
      <c r="R398" s="751" t="s">
        <v>1791</v>
      </c>
      <c r="S398" s="751" t="s">
        <v>584</v>
      </c>
      <c r="T398" s="756">
        <v>51.13</v>
      </c>
      <c r="U398" s="751" t="s">
        <v>595</v>
      </c>
      <c r="V398" s="751"/>
      <c r="W398" s="577"/>
      <c r="AA398" s="280"/>
    </row>
    <row r="399" spans="18:28" x14ac:dyDescent="0.25">
      <c r="R399" s="751" t="s">
        <v>1792</v>
      </c>
      <c r="S399" s="751" t="s">
        <v>1391</v>
      </c>
      <c r="T399" s="756">
        <v>25.56</v>
      </c>
      <c r="U399" s="751" t="s">
        <v>595</v>
      </c>
      <c r="V399" s="751"/>
      <c r="W399" s="577"/>
      <c r="AA399" s="280"/>
    </row>
    <row r="400" spans="18:28" x14ac:dyDescent="0.25">
      <c r="R400" s="751" t="s">
        <v>1793</v>
      </c>
      <c r="S400" s="751" t="s">
        <v>1392</v>
      </c>
      <c r="T400" s="756">
        <v>695.87</v>
      </c>
      <c r="U400" s="751" t="s">
        <v>595</v>
      </c>
      <c r="V400" s="751"/>
      <c r="W400" s="577"/>
      <c r="AA400" s="280"/>
    </row>
    <row r="401" spans="18:27" x14ac:dyDescent="0.25">
      <c r="R401" s="751" t="s">
        <v>1794</v>
      </c>
      <c r="S401" s="751" t="s">
        <v>585</v>
      </c>
      <c r="T401" s="756">
        <v>255.65</v>
      </c>
      <c r="U401" s="751" t="s">
        <v>595</v>
      </c>
      <c r="V401" s="751"/>
      <c r="W401" s="577"/>
      <c r="AA401" s="280"/>
    </row>
    <row r="402" spans="18:27" x14ac:dyDescent="0.25">
      <c r="R402" s="751" t="s">
        <v>1795</v>
      </c>
      <c r="S402" s="751" t="s">
        <v>586</v>
      </c>
      <c r="T402" s="756">
        <v>81.81</v>
      </c>
      <c r="U402" s="751" t="s">
        <v>595</v>
      </c>
      <c r="V402" s="751"/>
      <c r="W402" s="577"/>
      <c r="AA402" s="280"/>
    </row>
    <row r="403" spans="18:27" x14ac:dyDescent="0.25">
      <c r="R403" s="751" t="s">
        <v>1796</v>
      </c>
      <c r="S403" s="751" t="s">
        <v>1106</v>
      </c>
      <c r="T403" s="756">
        <v>940.78</v>
      </c>
      <c r="U403" s="751" t="s">
        <v>595</v>
      </c>
      <c r="V403" s="751"/>
      <c r="W403" s="577"/>
      <c r="AA403" s="280"/>
    </row>
    <row r="404" spans="18:27" x14ac:dyDescent="0.25">
      <c r="R404" s="751" t="s">
        <v>1797</v>
      </c>
      <c r="S404" s="751" t="s">
        <v>899</v>
      </c>
      <c r="T404" s="756">
        <v>253.6</v>
      </c>
      <c r="U404" s="751" t="s">
        <v>595</v>
      </c>
      <c r="V404" s="751"/>
      <c r="W404" s="577"/>
      <c r="AA404" s="280"/>
    </row>
    <row r="405" spans="18:27" x14ac:dyDescent="0.25">
      <c r="R405" s="751" t="s">
        <v>1798</v>
      </c>
      <c r="S405" s="751" t="s">
        <v>1107</v>
      </c>
      <c r="T405" s="756">
        <v>30.68</v>
      </c>
      <c r="U405" s="751" t="s">
        <v>595</v>
      </c>
      <c r="V405" s="751"/>
      <c r="W405" s="577"/>
      <c r="AA405" s="280"/>
    </row>
    <row r="406" spans="18:27" x14ac:dyDescent="0.25">
      <c r="R406" s="751" t="s">
        <v>1799</v>
      </c>
      <c r="S406" s="751" t="s">
        <v>1108</v>
      </c>
      <c r="T406" s="756">
        <v>127.82</v>
      </c>
      <c r="U406" s="751" t="s">
        <v>595</v>
      </c>
      <c r="V406" s="751"/>
      <c r="W406" s="577"/>
      <c r="AA406" s="280"/>
    </row>
    <row r="407" spans="18:27" x14ac:dyDescent="0.25">
      <c r="R407" s="751" t="s">
        <v>1800</v>
      </c>
      <c r="S407" s="751" t="s">
        <v>587</v>
      </c>
      <c r="T407" s="756">
        <v>78.23</v>
      </c>
      <c r="U407" s="751" t="s">
        <v>595</v>
      </c>
      <c r="V407" s="751"/>
      <c r="W407" s="577"/>
      <c r="AA407" s="280"/>
    </row>
    <row r="408" spans="18:27" x14ac:dyDescent="0.25">
      <c r="R408" s="751" t="s">
        <v>1801</v>
      </c>
      <c r="S408" s="751" t="s">
        <v>588</v>
      </c>
      <c r="T408" s="756">
        <v>76.69</v>
      </c>
      <c r="U408" s="751" t="s">
        <v>595</v>
      </c>
      <c r="V408" s="751"/>
      <c r="W408" s="577"/>
      <c r="AA408" s="280"/>
    </row>
    <row r="409" spans="18:27" x14ac:dyDescent="0.25">
      <c r="R409" s="751" t="s">
        <v>1802</v>
      </c>
      <c r="S409" s="751" t="s">
        <v>1109</v>
      </c>
      <c r="T409" s="756">
        <v>76.69</v>
      </c>
      <c r="U409" s="751" t="s">
        <v>595</v>
      </c>
      <c r="V409" s="751"/>
      <c r="W409" s="577"/>
      <c r="AA409" s="280"/>
    </row>
    <row r="410" spans="18:27" x14ac:dyDescent="0.25">
      <c r="R410" s="751" t="s">
        <v>1803</v>
      </c>
      <c r="S410" s="751" t="s">
        <v>1110</v>
      </c>
      <c r="T410" s="756">
        <v>331.32</v>
      </c>
      <c r="U410" s="751" t="s">
        <v>595</v>
      </c>
      <c r="V410" s="751"/>
      <c r="W410" s="577"/>
      <c r="AA410" s="280"/>
    </row>
    <row r="411" spans="18:27" x14ac:dyDescent="0.25">
      <c r="R411" s="751" t="s">
        <v>1804</v>
      </c>
      <c r="S411" s="751" t="s">
        <v>1111</v>
      </c>
      <c r="T411" s="756">
        <v>430.71</v>
      </c>
      <c r="U411" s="751" t="s">
        <v>595</v>
      </c>
      <c r="V411" s="751"/>
      <c r="W411" s="577"/>
      <c r="AA411" s="280"/>
    </row>
    <row r="412" spans="18:27" x14ac:dyDescent="0.25">
      <c r="R412" s="751" t="s">
        <v>1805</v>
      </c>
      <c r="S412" s="751" t="s">
        <v>1205</v>
      </c>
      <c r="T412" s="756">
        <v>470.39</v>
      </c>
      <c r="U412" s="751" t="s">
        <v>595</v>
      </c>
      <c r="V412" s="751"/>
      <c r="W412" s="577"/>
      <c r="AA412" s="280"/>
    </row>
    <row r="413" spans="18:27" x14ac:dyDescent="0.25">
      <c r="R413" s="751" t="s">
        <v>1806</v>
      </c>
      <c r="S413" s="751" t="s">
        <v>1206</v>
      </c>
      <c r="T413" s="756">
        <v>66.260000000000005</v>
      </c>
      <c r="U413" s="751" t="s">
        <v>595</v>
      </c>
      <c r="V413" s="751"/>
      <c r="W413" s="577"/>
      <c r="AA413" s="280"/>
    </row>
    <row r="414" spans="18:27" x14ac:dyDescent="0.25">
      <c r="R414" s="751" t="s">
        <v>1807</v>
      </c>
      <c r="S414" s="751" t="s">
        <v>1207</v>
      </c>
      <c r="T414" s="756">
        <v>39.76</v>
      </c>
      <c r="U414" s="751" t="s">
        <v>595</v>
      </c>
      <c r="V414" s="751"/>
      <c r="W414" s="577"/>
      <c r="AA414" s="280"/>
    </row>
    <row r="415" spans="18:27" x14ac:dyDescent="0.25">
      <c r="R415" s="751" t="s">
        <v>1808</v>
      </c>
      <c r="S415" s="751" t="s">
        <v>1393</v>
      </c>
      <c r="T415" s="756">
        <v>35.79</v>
      </c>
      <c r="U415" s="751" t="s">
        <v>595</v>
      </c>
      <c r="V415" s="751"/>
      <c r="W415" s="577"/>
      <c r="AA415" s="280"/>
    </row>
    <row r="416" spans="18:27" x14ac:dyDescent="0.25">
      <c r="R416" s="751" t="s">
        <v>1809</v>
      </c>
      <c r="S416" s="751" t="s">
        <v>1394</v>
      </c>
      <c r="T416" s="756">
        <v>25.56</v>
      </c>
      <c r="U416" s="751" t="s">
        <v>595</v>
      </c>
      <c r="V416" s="751"/>
      <c r="W416" s="577"/>
      <c r="AA416" s="280"/>
    </row>
    <row r="417" spans="27:27" x14ac:dyDescent="0.25">
      <c r="AA417" s="280"/>
    </row>
    <row r="418" spans="27:27" x14ac:dyDescent="0.25">
      <c r="AA418" s="280"/>
    </row>
    <row r="419" spans="27:27" x14ac:dyDescent="0.25">
      <c r="AA419" s="280"/>
    </row>
    <row r="420" spans="27:27" x14ac:dyDescent="0.25">
      <c r="AA420" s="280"/>
    </row>
    <row r="421" spans="27:27" x14ac:dyDescent="0.25">
      <c r="AA421" s="280"/>
    </row>
    <row r="422" spans="27:27" x14ac:dyDescent="0.25">
      <c r="AA422" s="280"/>
    </row>
    <row r="423" spans="27:27" x14ac:dyDescent="0.25">
      <c r="AA423" s="280"/>
    </row>
    <row r="424" spans="27:27" x14ac:dyDescent="0.25">
      <c r="AA424" s="280"/>
    </row>
    <row r="425" spans="27:27" x14ac:dyDescent="0.25">
      <c r="AA425" s="280"/>
    </row>
    <row r="426" spans="27:27" x14ac:dyDescent="0.25">
      <c r="AA426" s="280"/>
    </row>
    <row r="427" spans="27:27" x14ac:dyDescent="0.25">
      <c r="AA427" s="280"/>
    </row>
    <row r="428" spans="27:27" x14ac:dyDescent="0.25">
      <c r="AA428" s="280"/>
    </row>
    <row r="429" spans="27:27" x14ac:dyDescent="0.25">
      <c r="AA429" s="280"/>
    </row>
    <row r="430" spans="27:27" x14ac:dyDescent="0.25">
      <c r="AA430" s="280"/>
    </row>
    <row r="431" spans="27:27" x14ac:dyDescent="0.25">
      <c r="AA431" s="280"/>
    </row>
    <row r="432" spans="27:27" x14ac:dyDescent="0.25">
      <c r="AA432" s="280"/>
    </row>
    <row r="433" spans="27:27" x14ac:dyDescent="0.25">
      <c r="AA433" s="280"/>
    </row>
    <row r="434" spans="27:27" x14ac:dyDescent="0.25">
      <c r="AA434" s="280"/>
    </row>
    <row r="435" spans="27:27" x14ac:dyDescent="0.25">
      <c r="AA435" s="280"/>
    </row>
    <row r="436" spans="27:27" x14ac:dyDescent="0.25">
      <c r="AA436" s="280"/>
    </row>
    <row r="437" spans="27:27" x14ac:dyDescent="0.25">
      <c r="AA437" s="280"/>
    </row>
    <row r="438" spans="27:27" x14ac:dyDescent="0.25">
      <c r="AA438" s="280"/>
    </row>
    <row r="439" spans="27:27" x14ac:dyDescent="0.25">
      <c r="AA439" s="280"/>
    </row>
    <row r="440" spans="27:27" x14ac:dyDescent="0.25">
      <c r="AA440" s="280"/>
    </row>
    <row r="441" spans="27:27" x14ac:dyDescent="0.25">
      <c r="AA441" s="280"/>
    </row>
    <row r="442" spans="27:27" x14ac:dyDescent="0.25">
      <c r="AA442" s="280"/>
    </row>
    <row r="443" spans="27:27" x14ac:dyDescent="0.25">
      <c r="AA443" s="280"/>
    </row>
    <row r="444" spans="27:27" x14ac:dyDescent="0.25">
      <c r="AA444" s="280"/>
    </row>
    <row r="445" spans="27:27" x14ac:dyDescent="0.25">
      <c r="AA445" s="280"/>
    </row>
    <row r="446" spans="27:27" x14ac:dyDescent="0.25">
      <c r="AA446" s="280"/>
    </row>
    <row r="447" spans="27:27" x14ac:dyDescent="0.25">
      <c r="AA447" s="280"/>
    </row>
    <row r="448" spans="27:27" x14ac:dyDescent="0.25">
      <c r="AA448" s="280"/>
    </row>
    <row r="449" spans="27:27" x14ac:dyDescent="0.25">
      <c r="AA449" s="280"/>
    </row>
    <row r="450" spans="27:27" x14ac:dyDescent="0.25">
      <c r="AA450" s="280"/>
    </row>
    <row r="451" spans="27:27" x14ac:dyDescent="0.25">
      <c r="AA451" s="280"/>
    </row>
    <row r="452" spans="27:27" x14ac:dyDescent="0.25">
      <c r="AA452" s="280"/>
    </row>
    <row r="453" spans="27:27" x14ac:dyDescent="0.25">
      <c r="AA453" s="280"/>
    </row>
    <row r="454" spans="27:27" x14ac:dyDescent="0.25">
      <c r="AA454" s="280"/>
    </row>
    <row r="455" spans="27:27" x14ac:dyDescent="0.25">
      <c r="AA455" s="280"/>
    </row>
    <row r="456" spans="27:27" x14ac:dyDescent="0.25">
      <c r="AA456" s="280"/>
    </row>
    <row r="457" spans="27:27" x14ac:dyDescent="0.25">
      <c r="AA457" s="280"/>
    </row>
    <row r="458" spans="27:27" x14ac:dyDescent="0.25">
      <c r="AA458" s="280"/>
    </row>
    <row r="459" spans="27:27" x14ac:dyDescent="0.25">
      <c r="AA459" s="280"/>
    </row>
    <row r="460" spans="27:27" x14ac:dyDescent="0.25">
      <c r="AA460" s="280"/>
    </row>
    <row r="461" spans="27:27" x14ac:dyDescent="0.25">
      <c r="AA461" s="280"/>
    </row>
    <row r="462" spans="27:27" x14ac:dyDescent="0.25">
      <c r="AA462" s="280"/>
    </row>
    <row r="463" spans="27:27" x14ac:dyDescent="0.25">
      <c r="AA463" s="280"/>
    </row>
    <row r="464" spans="27:27" x14ac:dyDescent="0.25">
      <c r="AA464" s="280"/>
    </row>
    <row r="465" spans="27:27" x14ac:dyDescent="0.25">
      <c r="AA465" s="280"/>
    </row>
    <row r="466" spans="27:27" x14ac:dyDescent="0.25">
      <c r="AA466" s="280"/>
    </row>
    <row r="467" spans="27:27" x14ac:dyDescent="0.25">
      <c r="AA467" s="280"/>
    </row>
    <row r="468" spans="27:27" x14ac:dyDescent="0.25">
      <c r="AA468" s="280"/>
    </row>
    <row r="469" spans="27:27" x14ac:dyDescent="0.25">
      <c r="AA469" s="280"/>
    </row>
    <row r="470" spans="27:27" x14ac:dyDescent="0.25">
      <c r="AA470" s="280"/>
    </row>
    <row r="471" spans="27:27" x14ac:dyDescent="0.25">
      <c r="AA471" s="280"/>
    </row>
    <row r="472" spans="27:27" x14ac:dyDescent="0.25">
      <c r="AA472" s="280"/>
    </row>
    <row r="473" spans="27:27" x14ac:dyDescent="0.25">
      <c r="AA473" s="280"/>
    </row>
    <row r="474" spans="27:27" x14ac:dyDescent="0.25">
      <c r="AA474" s="280"/>
    </row>
    <row r="475" spans="27:27" x14ac:dyDescent="0.25">
      <c r="AA475" s="280"/>
    </row>
    <row r="476" spans="27:27" x14ac:dyDescent="0.25">
      <c r="AA476" s="280"/>
    </row>
    <row r="477" spans="27:27" x14ac:dyDescent="0.25">
      <c r="AA477" s="280"/>
    </row>
    <row r="478" spans="27:27" x14ac:dyDescent="0.25">
      <c r="AA478" s="280"/>
    </row>
    <row r="479" spans="27:27" x14ac:dyDescent="0.25">
      <c r="AA479" s="280"/>
    </row>
    <row r="480" spans="27:27" x14ac:dyDescent="0.25">
      <c r="AA480" s="280"/>
    </row>
    <row r="481" spans="27:27" x14ac:dyDescent="0.25">
      <c r="AA481" s="280"/>
    </row>
    <row r="482" spans="27:27" x14ac:dyDescent="0.25">
      <c r="AA482" s="280"/>
    </row>
    <row r="483" spans="27:27" x14ac:dyDescent="0.25">
      <c r="AA483" s="280"/>
    </row>
    <row r="484" spans="27:27" x14ac:dyDescent="0.25">
      <c r="AA484" s="280"/>
    </row>
    <row r="485" spans="27:27" x14ac:dyDescent="0.25">
      <c r="AA485" s="280"/>
    </row>
    <row r="486" spans="27:27" x14ac:dyDescent="0.25">
      <c r="AA486" s="280"/>
    </row>
    <row r="487" spans="27:27" x14ac:dyDescent="0.25">
      <c r="AA487" s="280"/>
    </row>
    <row r="488" spans="27:27" x14ac:dyDescent="0.25">
      <c r="AA488" s="280"/>
    </row>
    <row r="489" spans="27:27" x14ac:dyDescent="0.25">
      <c r="AA489" s="280"/>
    </row>
    <row r="490" spans="27:27" x14ac:dyDescent="0.25">
      <c r="AA490" s="280"/>
    </row>
    <row r="491" spans="27:27" x14ac:dyDescent="0.25">
      <c r="AA491" s="280"/>
    </row>
    <row r="492" spans="27:27" x14ac:dyDescent="0.25">
      <c r="AA492" s="280"/>
    </row>
    <row r="493" spans="27:27" x14ac:dyDescent="0.25">
      <c r="AA493" s="280"/>
    </row>
    <row r="494" spans="27:27" x14ac:dyDescent="0.25">
      <c r="AA494" s="280"/>
    </row>
    <row r="495" spans="27:27" x14ac:dyDescent="0.25">
      <c r="AA495" s="280"/>
    </row>
    <row r="496" spans="27:27" x14ac:dyDescent="0.25">
      <c r="AA496" s="280"/>
    </row>
    <row r="497" spans="27:27" x14ac:dyDescent="0.25">
      <c r="AA497" s="280"/>
    </row>
    <row r="498" spans="27:27" x14ac:dyDescent="0.25">
      <c r="AA498" s="280"/>
    </row>
    <row r="499" spans="27:27" x14ac:dyDescent="0.25">
      <c r="AA499" s="280"/>
    </row>
    <row r="500" spans="27:27" x14ac:dyDescent="0.25">
      <c r="AA500" s="280"/>
    </row>
    <row r="501" spans="27:27" x14ac:dyDescent="0.25">
      <c r="AA501" s="280"/>
    </row>
    <row r="502" spans="27:27" x14ac:dyDescent="0.25">
      <c r="AA502" s="280"/>
    </row>
    <row r="503" spans="27:27" x14ac:dyDescent="0.25">
      <c r="AA503" s="280"/>
    </row>
    <row r="504" spans="27:27" x14ac:dyDescent="0.25">
      <c r="AA504" s="280"/>
    </row>
    <row r="505" spans="27:27" x14ac:dyDescent="0.25">
      <c r="AA505" s="280"/>
    </row>
    <row r="506" spans="27:27" x14ac:dyDescent="0.25">
      <c r="AA506" s="280"/>
    </row>
    <row r="507" spans="27:27" x14ac:dyDescent="0.25">
      <c r="AA507" s="280"/>
    </row>
    <row r="508" spans="27:27" x14ac:dyDescent="0.25">
      <c r="AA508" s="280"/>
    </row>
    <row r="509" spans="27:27" x14ac:dyDescent="0.25">
      <c r="AA509" s="280"/>
    </row>
    <row r="510" spans="27:27" x14ac:dyDescent="0.25">
      <c r="AA510" s="280"/>
    </row>
    <row r="511" spans="27:27" x14ac:dyDescent="0.25">
      <c r="AA511" s="280"/>
    </row>
    <row r="512" spans="27:27" x14ac:dyDescent="0.25">
      <c r="AA512" s="280"/>
    </row>
    <row r="513" spans="27:27" x14ac:dyDescent="0.25">
      <c r="AA513" s="280"/>
    </row>
    <row r="514" spans="27:27" x14ac:dyDescent="0.25">
      <c r="AA514" s="280"/>
    </row>
    <row r="515" spans="27:27" x14ac:dyDescent="0.25">
      <c r="AA515" s="280"/>
    </row>
    <row r="516" spans="27:27" x14ac:dyDescent="0.25">
      <c r="AA516" s="280"/>
    </row>
    <row r="517" spans="27:27" x14ac:dyDescent="0.25">
      <c r="AA517" s="280"/>
    </row>
    <row r="518" spans="27:27" x14ac:dyDescent="0.25">
      <c r="AA518" s="280"/>
    </row>
    <row r="519" spans="27:27" x14ac:dyDescent="0.25">
      <c r="AA519" s="280"/>
    </row>
    <row r="520" spans="27:27" x14ac:dyDescent="0.25">
      <c r="AA520" s="280"/>
    </row>
    <row r="521" spans="27:27" x14ac:dyDescent="0.25">
      <c r="AA521" s="280"/>
    </row>
    <row r="522" spans="27:27" x14ac:dyDescent="0.25">
      <c r="AA522" s="280"/>
    </row>
    <row r="523" spans="27:27" x14ac:dyDescent="0.25">
      <c r="AA523" s="280"/>
    </row>
    <row r="524" spans="27:27" x14ac:dyDescent="0.25">
      <c r="AA524" s="280"/>
    </row>
    <row r="525" spans="27:27" x14ac:dyDescent="0.25">
      <c r="AA525" s="280"/>
    </row>
    <row r="526" spans="27:27" x14ac:dyDescent="0.25">
      <c r="AA526" s="280"/>
    </row>
    <row r="527" spans="27:27" x14ac:dyDescent="0.25">
      <c r="AA527" s="280"/>
    </row>
    <row r="528" spans="27:27" x14ac:dyDescent="0.25">
      <c r="AA528" s="280"/>
    </row>
    <row r="529" spans="27:27" x14ac:dyDescent="0.25">
      <c r="AA529" s="280"/>
    </row>
    <row r="530" spans="27:27" x14ac:dyDescent="0.25">
      <c r="AA530" s="280"/>
    </row>
    <row r="531" spans="27:27" x14ac:dyDescent="0.25">
      <c r="AA531" s="280"/>
    </row>
    <row r="532" spans="27:27" x14ac:dyDescent="0.25">
      <c r="AA532" s="280"/>
    </row>
    <row r="533" spans="27:27" x14ac:dyDescent="0.25">
      <c r="AA533" s="280"/>
    </row>
    <row r="534" spans="27:27" x14ac:dyDescent="0.25">
      <c r="AA534" s="280"/>
    </row>
    <row r="535" spans="27:27" x14ac:dyDescent="0.25">
      <c r="AA535" s="280"/>
    </row>
    <row r="536" spans="27:27" x14ac:dyDescent="0.25">
      <c r="AA536" s="280"/>
    </row>
    <row r="537" spans="27:27" x14ac:dyDescent="0.25">
      <c r="AA537" s="280"/>
    </row>
    <row r="538" spans="27:27" x14ac:dyDescent="0.25">
      <c r="AA538" s="280"/>
    </row>
    <row r="539" spans="27:27" x14ac:dyDescent="0.25">
      <c r="AA539" s="280"/>
    </row>
    <row r="540" spans="27:27" x14ac:dyDescent="0.25">
      <c r="AA540" s="280"/>
    </row>
    <row r="541" spans="27:27" x14ac:dyDescent="0.25">
      <c r="AA541" s="280"/>
    </row>
    <row r="542" spans="27:27" x14ac:dyDescent="0.25">
      <c r="AA542" s="280"/>
    </row>
    <row r="543" spans="27:27" x14ac:dyDescent="0.25">
      <c r="AA543" s="280"/>
    </row>
    <row r="544" spans="27:27" x14ac:dyDescent="0.25">
      <c r="AA544" s="280"/>
    </row>
    <row r="545" spans="27:27" x14ac:dyDescent="0.25">
      <c r="AA545" s="280"/>
    </row>
    <row r="546" spans="27:27" x14ac:dyDescent="0.25">
      <c r="AA546" s="280"/>
    </row>
    <row r="547" spans="27:27" x14ac:dyDescent="0.25">
      <c r="AA547" s="280"/>
    </row>
    <row r="548" spans="27:27" x14ac:dyDescent="0.25">
      <c r="AA548" s="280"/>
    </row>
    <row r="549" spans="27:27" x14ac:dyDescent="0.25">
      <c r="AA549" s="280"/>
    </row>
    <row r="550" spans="27:27" x14ac:dyDescent="0.25">
      <c r="AA550" s="280"/>
    </row>
    <row r="551" spans="27:27" x14ac:dyDescent="0.25">
      <c r="AA551" s="280"/>
    </row>
    <row r="552" spans="27:27" x14ac:dyDescent="0.25">
      <c r="AA552" s="280"/>
    </row>
    <row r="553" spans="27:27" x14ac:dyDescent="0.25">
      <c r="AA553" s="280"/>
    </row>
    <row r="554" spans="27:27" x14ac:dyDescent="0.25">
      <c r="AA554" s="280"/>
    </row>
    <row r="555" spans="27:27" x14ac:dyDescent="0.25">
      <c r="AA555" s="280"/>
    </row>
    <row r="556" spans="27:27" x14ac:dyDescent="0.25">
      <c r="AA556" s="280"/>
    </row>
    <row r="557" spans="27:27" x14ac:dyDescent="0.25">
      <c r="AA557" s="280"/>
    </row>
    <row r="558" spans="27:27" x14ac:dyDescent="0.25">
      <c r="AA558" s="280"/>
    </row>
    <row r="559" spans="27:27" x14ac:dyDescent="0.25">
      <c r="AA559" s="280"/>
    </row>
    <row r="560" spans="27:27" x14ac:dyDescent="0.25">
      <c r="AA560" s="280"/>
    </row>
    <row r="561" spans="27:27" x14ac:dyDescent="0.25">
      <c r="AA561" s="280"/>
    </row>
    <row r="562" spans="27:27" x14ac:dyDescent="0.25">
      <c r="AA562" s="280"/>
    </row>
    <row r="563" spans="27:27" x14ac:dyDescent="0.25">
      <c r="AA563" s="280"/>
    </row>
    <row r="564" spans="27:27" x14ac:dyDescent="0.25">
      <c r="AA564" s="280"/>
    </row>
    <row r="565" spans="27:27" x14ac:dyDescent="0.25">
      <c r="AA565" s="280"/>
    </row>
    <row r="566" spans="27:27" x14ac:dyDescent="0.25">
      <c r="AA566" s="280"/>
    </row>
    <row r="567" spans="27:27" x14ac:dyDescent="0.25">
      <c r="AA567" s="280"/>
    </row>
    <row r="568" spans="27:27" x14ac:dyDescent="0.25">
      <c r="AA568" s="280"/>
    </row>
    <row r="569" spans="27:27" x14ac:dyDescent="0.25">
      <c r="AA569" s="280"/>
    </row>
    <row r="570" spans="27:27" x14ac:dyDescent="0.25">
      <c r="AA570" s="280"/>
    </row>
    <row r="571" spans="27:27" x14ac:dyDescent="0.25">
      <c r="AA571" s="280"/>
    </row>
    <row r="572" spans="27:27" x14ac:dyDescent="0.25">
      <c r="AA572" s="280"/>
    </row>
    <row r="573" spans="27:27" x14ac:dyDescent="0.25">
      <c r="AA573" s="280"/>
    </row>
    <row r="574" spans="27:27" x14ac:dyDescent="0.25">
      <c r="AA574" s="280"/>
    </row>
    <row r="575" spans="27:27" x14ac:dyDescent="0.25">
      <c r="AA575" s="280"/>
    </row>
    <row r="576" spans="27:27" x14ac:dyDescent="0.25">
      <c r="AA576" s="280"/>
    </row>
    <row r="577" spans="27:27" x14ac:dyDescent="0.25">
      <c r="AA577" s="280"/>
    </row>
    <row r="578" spans="27:27" x14ac:dyDescent="0.25">
      <c r="AA578" s="280"/>
    </row>
    <row r="579" spans="27:27" x14ac:dyDescent="0.25">
      <c r="AA579" s="280"/>
    </row>
    <row r="580" spans="27:27" x14ac:dyDescent="0.25">
      <c r="AA580" s="280"/>
    </row>
    <row r="581" spans="27:27" x14ac:dyDescent="0.25">
      <c r="AA581" s="280"/>
    </row>
    <row r="582" spans="27:27" x14ac:dyDescent="0.25">
      <c r="AA582" s="280"/>
    </row>
    <row r="583" spans="27:27" x14ac:dyDescent="0.25">
      <c r="AA583" s="280"/>
    </row>
    <row r="584" spans="27:27" x14ac:dyDescent="0.25">
      <c r="AA584" s="280"/>
    </row>
    <row r="585" spans="27:27" x14ac:dyDescent="0.25">
      <c r="AA585" s="280"/>
    </row>
    <row r="586" spans="27:27" x14ac:dyDescent="0.25">
      <c r="AA586" s="280"/>
    </row>
    <row r="587" spans="27:27" x14ac:dyDescent="0.25">
      <c r="AA587" s="280"/>
    </row>
    <row r="588" spans="27:27" x14ac:dyDescent="0.25">
      <c r="AA588" s="280"/>
    </row>
    <row r="589" spans="27:27" x14ac:dyDescent="0.25">
      <c r="AA589" s="280"/>
    </row>
    <row r="590" spans="27:27" x14ac:dyDescent="0.25">
      <c r="AA590" s="280"/>
    </row>
    <row r="591" spans="27:27" x14ac:dyDescent="0.25">
      <c r="AA591" s="280"/>
    </row>
    <row r="592" spans="27:27" x14ac:dyDescent="0.25">
      <c r="AA592" s="280"/>
    </row>
    <row r="593" spans="27:27" x14ac:dyDescent="0.25">
      <c r="AA593" s="280"/>
    </row>
    <row r="594" spans="27:27" x14ac:dyDescent="0.25">
      <c r="AA594" s="280"/>
    </row>
    <row r="595" spans="27:27" x14ac:dyDescent="0.25">
      <c r="AA595" s="280"/>
    </row>
    <row r="596" spans="27:27" x14ac:dyDescent="0.25">
      <c r="AA596" s="280"/>
    </row>
    <row r="597" spans="27:27" x14ac:dyDescent="0.25">
      <c r="AA597" s="280"/>
    </row>
    <row r="598" spans="27:27" x14ac:dyDescent="0.25">
      <c r="AA598" s="280"/>
    </row>
    <row r="599" spans="27:27" x14ac:dyDescent="0.25">
      <c r="AA599" s="280"/>
    </row>
    <row r="600" spans="27:27" x14ac:dyDescent="0.25">
      <c r="AA600" s="280"/>
    </row>
    <row r="601" spans="27:27" x14ac:dyDescent="0.25">
      <c r="AA601" s="280"/>
    </row>
    <row r="602" spans="27:27" x14ac:dyDescent="0.25">
      <c r="AA602" s="280"/>
    </row>
    <row r="603" spans="27:27" x14ac:dyDescent="0.25">
      <c r="AA603" s="280"/>
    </row>
    <row r="604" spans="27:27" x14ac:dyDescent="0.25">
      <c r="AA604" s="280"/>
    </row>
    <row r="605" spans="27:27" x14ac:dyDescent="0.25">
      <c r="AA605" s="280"/>
    </row>
    <row r="606" spans="27:27" x14ac:dyDescent="0.25">
      <c r="AA606" s="280"/>
    </row>
    <row r="607" spans="27:27" x14ac:dyDescent="0.25">
      <c r="AA607" s="280"/>
    </row>
    <row r="608" spans="27:27" x14ac:dyDescent="0.25">
      <c r="AA608" s="280"/>
    </row>
    <row r="609" spans="27:27" x14ac:dyDescent="0.25">
      <c r="AA609" s="280"/>
    </row>
    <row r="610" spans="27:27" x14ac:dyDescent="0.25">
      <c r="AA610" s="280"/>
    </row>
    <row r="611" spans="27:27" x14ac:dyDescent="0.25">
      <c r="AA611" s="280"/>
    </row>
    <row r="612" spans="27:27" x14ac:dyDescent="0.25">
      <c r="AA612" s="280"/>
    </row>
    <row r="613" spans="27:27" x14ac:dyDescent="0.25">
      <c r="AA613" s="280"/>
    </row>
    <row r="614" spans="27:27" x14ac:dyDescent="0.25">
      <c r="AA614" s="280"/>
    </row>
    <row r="615" spans="27:27" x14ac:dyDescent="0.25">
      <c r="AA615" s="280"/>
    </row>
    <row r="616" spans="27:27" x14ac:dyDescent="0.25">
      <c r="AA616" s="280"/>
    </row>
    <row r="617" spans="27:27" x14ac:dyDescent="0.25">
      <c r="AA617" s="280"/>
    </row>
    <row r="618" spans="27:27" x14ac:dyDescent="0.25">
      <c r="AA618" s="280"/>
    </row>
    <row r="619" spans="27:27" x14ac:dyDescent="0.25">
      <c r="AA619" s="280"/>
    </row>
    <row r="620" spans="27:27" x14ac:dyDescent="0.25">
      <c r="AA620" s="280"/>
    </row>
    <row r="621" spans="27:27" x14ac:dyDescent="0.25">
      <c r="AA621" s="280"/>
    </row>
    <row r="622" spans="27:27" x14ac:dyDescent="0.25">
      <c r="AA622" s="280"/>
    </row>
    <row r="623" spans="27:27" x14ac:dyDescent="0.25">
      <c r="AA623" s="280"/>
    </row>
    <row r="624" spans="27:27" x14ac:dyDescent="0.25">
      <c r="AA624" s="280"/>
    </row>
    <row r="625" spans="27:27" x14ac:dyDescent="0.25">
      <c r="AA625" s="280"/>
    </row>
    <row r="626" spans="27:27" x14ac:dyDescent="0.25">
      <c r="AA626" s="280"/>
    </row>
    <row r="627" spans="27:27" x14ac:dyDescent="0.25">
      <c r="AA627" s="280"/>
    </row>
    <row r="628" spans="27:27" x14ac:dyDescent="0.25">
      <c r="AA628" s="280"/>
    </row>
    <row r="629" spans="27:27" x14ac:dyDescent="0.25">
      <c r="AA629" s="280"/>
    </row>
    <row r="630" spans="27:27" x14ac:dyDescent="0.25">
      <c r="AA630" s="280"/>
    </row>
    <row r="631" spans="27:27" x14ac:dyDescent="0.25">
      <c r="AA631" s="280"/>
    </row>
    <row r="632" spans="27:27" x14ac:dyDescent="0.25">
      <c r="AA632" s="280"/>
    </row>
    <row r="633" spans="27:27" x14ac:dyDescent="0.25">
      <c r="AA633" s="280"/>
    </row>
    <row r="634" spans="27:27" x14ac:dyDescent="0.25">
      <c r="AA634" s="280"/>
    </row>
    <row r="635" spans="27:27" x14ac:dyDescent="0.25">
      <c r="AA635" s="280"/>
    </row>
    <row r="636" spans="27:27" x14ac:dyDescent="0.25">
      <c r="AA636" s="280"/>
    </row>
    <row r="637" spans="27:27" x14ac:dyDescent="0.25">
      <c r="AA637" s="280"/>
    </row>
    <row r="638" spans="27:27" x14ac:dyDescent="0.25">
      <c r="AA638" s="280"/>
    </row>
    <row r="639" spans="27:27" x14ac:dyDescent="0.25">
      <c r="AA639" s="280"/>
    </row>
    <row r="640" spans="27:27" x14ac:dyDescent="0.25">
      <c r="AA640" s="280"/>
    </row>
    <row r="641" spans="27:27" x14ac:dyDescent="0.25">
      <c r="AA641" s="280"/>
    </row>
    <row r="642" spans="27:27" x14ac:dyDescent="0.25">
      <c r="AA642" s="280"/>
    </row>
    <row r="643" spans="27:27" x14ac:dyDescent="0.25">
      <c r="AA643" s="280"/>
    </row>
    <row r="644" spans="27:27" x14ac:dyDescent="0.25">
      <c r="AA644" s="280"/>
    </row>
    <row r="645" spans="27:27" x14ac:dyDescent="0.25">
      <c r="AA645" s="280"/>
    </row>
    <row r="646" spans="27:27" x14ac:dyDescent="0.25">
      <c r="AA646" s="280"/>
    </row>
    <row r="647" spans="27:27" x14ac:dyDescent="0.25">
      <c r="AA647" s="280"/>
    </row>
    <row r="648" spans="27:27" x14ac:dyDescent="0.25">
      <c r="AA648" s="280"/>
    </row>
    <row r="649" spans="27:27" x14ac:dyDescent="0.25">
      <c r="AA649" s="280"/>
    </row>
    <row r="650" spans="27:27" x14ac:dyDescent="0.25">
      <c r="AA650" s="280"/>
    </row>
    <row r="651" spans="27:27" x14ac:dyDescent="0.25">
      <c r="AA651" s="280"/>
    </row>
    <row r="652" spans="27:27" x14ac:dyDescent="0.25">
      <c r="AA652" s="280"/>
    </row>
    <row r="653" spans="27:27" x14ac:dyDescent="0.25">
      <c r="AA653" s="280"/>
    </row>
    <row r="654" spans="27:27" x14ac:dyDescent="0.25">
      <c r="AA654" s="280"/>
    </row>
    <row r="655" spans="27:27" x14ac:dyDescent="0.25">
      <c r="AA655" s="280"/>
    </row>
    <row r="656" spans="27:27" x14ac:dyDescent="0.25">
      <c r="AA656" s="280"/>
    </row>
    <row r="657" spans="27:27" x14ac:dyDescent="0.25">
      <c r="AA657" s="280"/>
    </row>
    <row r="658" spans="27:27" x14ac:dyDescent="0.25">
      <c r="AA658" s="280"/>
    </row>
    <row r="659" spans="27:27" x14ac:dyDescent="0.25">
      <c r="AA659" s="280"/>
    </row>
    <row r="660" spans="27:27" x14ac:dyDescent="0.25">
      <c r="AA660" s="280"/>
    </row>
    <row r="661" spans="27:27" x14ac:dyDescent="0.25">
      <c r="AA661" s="280"/>
    </row>
    <row r="662" spans="27:27" x14ac:dyDescent="0.25">
      <c r="AA662" s="280"/>
    </row>
    <row r="663" spans="27:27" x14ac:dyDescent="0.25">
      <c r="AA663" s="280"/>
    </row>
    <row r="664" spans="27:27" x14ac:dyDescent="0.25">
      <c r="AA664" s="280"/>
    </row>
    <row r="665" spans="27:27" x14ac:dyDescent="0.25">
      <c r="AA665" s="280"/>
    </row>
    <row r="666" spans="27:27" x14ac:dyDescent="0.25">
      <c r="AA666" s="280"/>
    </row>
    <row r="667" spans="27:27" x14ac:dyDescent="0.25">
      <c r="AA667" s="280"/>
    </row>
    <row r="668" spans="27:27" x14ac:dyDescent="0.25">
      <c r="AA668" s="280"/>
    </row>
    <row r="669" spans="27:27" x14ac:dyDescent="0.25">
      <c r="AA669" s="280"/>
    </row>
    <row r="670" spans="27:27" x14ac:dyDescent="0.25">
      <c r="AA670" s="280"/>
    </row>
    <row r="671" spans="27:27" x14ac:dyDescent="0.25">
      <c r="AA671" s="280"/>
    </row>
    <row r="672" spans="27:27" x14ac:dyDescent="0.25">
      <c r="AA672" s="280"/>
    </row>
    <row r="673" spans="27:27" x14ac:dyDescent="0.25">
      <c r="AA673" s="280"/>
    </row>
    <row r="674" spans="27:27" x14ac:dyDescent="0.25">
      <c r="AA674" s="280"/>
    </row>
    <row r="675" spans="27:27" x14ac:dyDescent="0.25">
      <c r="AA675" s="280"/>
    </row>
    <row r="676" spans="27:27" x14ac:dyDescent="0.25">
      <c r="AA676" s="280"/>
    </row>
    <row r="677" spans="27:27" x14ac:dyDescent="0.25">
      <c r="AA677" s="280"/>
    </row>
    <row r="678" spans="27:27" x14ac:dyDescent="0.25">
      <c r="AA678" s="280"/>
    </row>
    <row r="679" spans="27:27" x14ac:dyDescent="0.25">
      <c r="AA679" s="280"/>
    </row>
    <row r="680" spans="27:27" x14ac:dyDescent="0.25">
      <c r="AA680" s="280"/>
    </row>
    <row r="681" spans="27:27" x14ac:dyDescent="0.25">
      <c r="AA681" s="280"/>
    </row>
    <row r="682" spans="27:27" x14ac:dyDescent="0.25">
      <c r="AA682" s="280"/>
    </row>
    <row r="683" spans="27:27" x14ac:dyDescent="0.25">
      <c r="AA683" s="280"/>
    </row>
    <row r="684" spans="27:27" x14ac:dyDescent="0.25">
      <c r="AA684" s="280"/>
    </row>
    <row r="685" spans="27:27" x14ac:dyDescent="0.25">
      <c r="AA685" s="280"/>
    </row>
    <row r="686" spans="27:27" x14ac:dyDescent="0.25">
      <c r="AA686" s="280"/>
    </row>
    <row r="687" spans="27:27" x14ac:dyDescent="0.25">
      <c r="AA687" s="280"/>
    </row>
    <row r="688" spans="27:27" x14ac:dyDescent="0.25">
      <c r="AA688" s="280"/>
    </row>
    <row r="689" spans="27:27" x14ac:dyDescent="0.25">
      <c r="AA689" s="280"/>
    </row>
    <row r="690" spans="27:27" x14ac:dyDescent="0.25">
      <c r="AA690" s="280"/>
    </row>
    <row r="691" spans="27:27" x14ac:dyDescent="0.25">
      <c r="AA691" s="280"/>
    </row>
    <row r="692" spans="27:27" x14ac:dyDescent="0.25">
      <c r="AA692" s="280"/>
    </row>
    <row r="693" spans="27:27" x14ac:dyDescent="0.25">
      <c r="AA693" s="280"/>
    </row>
    <row r="694" spans="27:27" x14ac:dyDescent="0.25">
      <c r="AA694" s="280"/>
    </row>
    <row r="695" spans="27:27" x14ac:dyDescent="0.25">
      <c r="AA695" s="280"/>
    </row>
    <row r="696" spans="27:27" x14ac:dyDescent="0.25">
      <c r="AA696" s="280"/>
    </row>
    <row r="697" spans="27:27" x14ac:dyDescent="0.25">
      <c r="AA697" s="280"/>
    </row>
    <row r="698" spans="27:27" x14ac:dyDescent="0.25">
      <c r="AA698" s="280"/>
    </row>
    <row r="699" spans="27:27" x14ac:dyDescent="0.25">
      <c r="AA699" s="280"/>
    </row>
    <row r="700" spans="27:27" x14ac:dyDescent="0.25">
      <c r="AA700" s="280"/>
    </row>
    <row r="701" spans="27:27" x14ac:dyDescent="0.25">
      <c r="AA701" s="280"/>
    </row>
    <row r="702" spans="27:27" x14ac:dyDescent="0.25">
      <c r="AA702" s="280"/>
    </row>
    <row r="703" spans="27:27" x14ac:dyDescent="0.25">
      <c r="AA703" s="280"/>
    </row>
    <row r="704" spans="27:27" x14ac:dyDescent="0.25">
      <c r="AA704" s="280"/>
    </row>
    <row r="705" spans="27:27" x14ac:dyDescent="0.25">
      <c r="AA705" s="280"/>
    </row>
    <row r="706" spans="27:27" x14ac:dyDescent="0.25">
      <c r="AA706" s="280"/>
    </row>
    <row r="707" spans="27:27" x14ac:dyDescent="0.25">
      <c r="AA707" s="280"/>
    </row>
    <row r="708" spans="27:27" x14ac:dyDescent="0.25">
      <c r="AA708" s="280"/>
    </row>
    <row r="709" spans="27:27" x14ac:dyDescent="0.25">
      <c r="AA709" s="280"/>
    </row>
    <row r="710" spans="27:27" x14ac:dyDescent="0.25">
      <c r="AA710" s="280"/>
    </row>
    <row r="711" spans="27:27" x14ac:dyDescent="0.25">
      <c r="AA711" s="280"/>
    </row>
    <row r="712" spans="27:27" x14ac:dyDescent="0.25">
      <c r="AA712" s="280"/>
    </row>
    <row r="713" spans="27:27" x14ac:dyDescent="0.25">
      <c r="AA713" s="280"/>
    </row>
    <row r="714" spans="27:27" x14ac:dyDescent="0.25">
      <c r="AA714" s="280"/>
    </row>
    <row r="715" spans="27:27" x14ac:dyDescent="0.25">
      <c r="AA715" s="280"/>
    </row>
    <row r="716" spans="27:27" x14ac:dyDescent="0.25">
      <c r="AA716" s="280"/>
    </row>
    <row r="717" spans="27:27" x14ac:dyDescent="0.25">
      <c r="AA717" s="280"/>
    </row>
    <row r="718" spans="27:27" x14ac:dyDescent="0.25">
      <c r="AA718" s="280"/>
    </row>
    <row r="719" spans="27:27" x14ac:dyDescent="0.25">
      <c r="AA719" s="280"/>
    </row>
    <row r="720" spans="27:27" x14ac:dyDescent="0.25">
      <c r="AA720" s="280"/>
    </row>
    <row r="721" spans="27:27" x14ac:dyDescent="0.25">
      <c r="AA721" s="280"/>
    </row>
    <row r="722" spans="27:27" x14ac:dyDescent="0.25">
      <c r="AA722" s="280"/>
    </row>
    <row r="723" spans="27:27" x14ac:dyDescent="0.25">
      <c r="AA723" s="280"/>
    </row>
    <row r="724" spans="27:27" x14ac:dyDescent="0.25">
      <c r="AA724" s="280"/>
    </row>
    <row r="725" spans="27:27" x14ac:dyDescent="0.25">
      <c r="AA725" s="280"/>
    </row>
    <row r="726" spans="27:27" x14ac:dyDescent="0.25">
      <c r="AA726" s="280"/>
    </row>
    <row r="727" spans="27:27" x14ac:dyDescent="0.25">
      <c r="AA727" s="280"/>
    </row>
    <row r="728" spans="27:27" x14ac:dyDescent="0.25">
      <c r="AA728" s="280"/>
    </row>
    <row r="729" spans="27:27" x14ac:dyDescent="0.25">
      <c r="AA729" s="280"/>
    </row>
    <row r="730" spans="27:27" x14ac:dyDescent="0.25">
      <c r="AA730" s="280"/>
    </row>
    <row r="731" spans="27:27" x14ac:dyDescent="0.25">
      <c r="AA731" s="280"/>
    </row>
    <row r="732" spans="27:27" x14ac:dyDescent="0.25">
      <c r="AA732" s="280"/>
    </row>
    <row r="733" spans="27:27" x14ac:dyDescent="0.25">
      <c r="AA733" s="280"/>
    </row>
    <row r="734" spans="27:27" x14ac:dyDescent="0.25">
      <c r="AA734" s="280"/>
    </row>
    <row r="735" spans="27:27" x14ac:dyDescent="0.25">
      <c r="AA735" s="280"/>
    </row>
    <row r="736" spans="27:27" x14ac:dyDescent="0.25">
      <c r="AA736" s="280"/>
    </row>
    <row r="737" spans="27:28" x14ac:dyDescent="0.25">
      <c r="AA737" s="280"/>
    </row>
    <row r="738" spans="27:28" x14ac:dyDescent="0.25">
      <c r="AA738" s="280"/>
    </row>
    <row r="739" spans="27:28" x14ac:dyDescent="0.25">
      <c r="AA739" s="280"/>
    </row>
    <row r="742" spans="27:28" x14ac:dyDescent="0.25">
      <c r="AA742" s="280"/>
    </row>
    <row r="743" spans="27:28" x14ac:dyDescent="0.25">
      <c r="AA743" s="280"/>
    </row>
    <row r="744" spans="27:28" x14ac:dyDescent="0.25">
      <c r="AA744" s="280"/>
    </row>
    <row r="745" spans="27:28" x14ac:dyDescent="0.25">
      <c r="AA745" s="280"/>
    </row>
    <row r="746" spans="27:28" x14ac:dyDescent="0.25">
      <c r="AA746" s="280"/>
      <c r="AB746" s="280"/>
    </row>
    <row r="747" spans="27:28" x14ac:dyDescent="0.25">
      <c r="AA747" s="280"/>
      <c r="AB747" s="280"/>
    </row>
    <row r="748" spans="27:28" x14ac:dyDescent="0.25">
      <c r="AA748" s="280"/>
      <c r="AB748" s="280"/>
    </row>
    <row r="749" spans="27:28" x14ac:dyDescent="0.25">
      <c r="AA749" s="280"/>
      <c r="AB749" s="280"/>
    </row>
    <row r="750" spans="27:28" x14ac:dyDescent="0.25">
      <c r="AB750" s="280"/>
    </row>
    <row r="751" spans="27:28" x14ac:dyDescent="0.25">
      <c r="AA751" s="280"/>
      <c r="AB751" s="280"/>
    </row>
    <row r="752" spans="27:28" x14ac:dyDescent="0.25">
      <c r="AA752" s="280"/>
      <c r="AB752" s="280"/>
    </row>
    <row r="753" spans="27:28" x14ac:dyDescent="0.25">
      <c r="AB753" s="280"/>
    </row>
    <row r="754" spans="27:28" x14ac:dyDescent="0.25">
      <c r="AB754" s="280"/>
    </row>
    <row r="756" spans="27:28" x14ac:dyDescent="0.25">
      <c r="AA756" s="280"/>
    </row>
    <row r="757" spans="27:28" x14ac:dyDescent="0.25">
      <c r="AA757" s="280"/>
    </row>
    <row r="758" spans="27:28" x14ac:dyDescent="0.25">
      <c r="AA758" s="280"/>
    </row>
    <row r="759" spans="27:28" x14ac:dyDescent="0.25">
      <c r="AA759" s="280"/>
      <c r="AB759" s="280"/>
    </row>
    <row r="760" spans="27:28" x14ac:dyDescent="0.25">
      <c r="AB760" s="280"/>
    </row>
    <row r="761" spans="27:28" x14ac:dyDescent="0.25">
      <c r="AB761" s="280"/>
    </row>
    <row r="763" spans="27:28" x14ac:dyDescent="0.25">
      <c r="AB763" s="280"/>
    </row>
    <row r="764" spans="27:28" x14ac:dyDescent="0.25">
      <c r="AB764" s="280"/>
    </row>
    <row r="765" spans="27:28" x14ac:dyDescent="0.25">
      <c r="AA765" s="280"/>
      <c r="AB765" s="280"/>
    </row>
    <row r="766" spans="27:28" x14ac:dyDescent="0.25">
      <c r="AB766" s="280"/>
    </row>
    <row r="767" spans="27:28" x14ac:dyDescent="0.25">
      <c r="AA767" s="280"/>
      <c r="AB767" s="280"/>
    </row>
    <row r="768" spans="27:28" x14ac:dyDescent="0.25">
      <c r="AA768" s="280"/>
      <c r="AB768" s="280"/>
    </row>
    <row r="769" spans="27:28" x14ac:dyDescent="0.25">
      <c r="AB769" s="280"/>
    </row>
    <row r="770" spans="27:28" x14ac:dyDescent="0.25">
      <c r="AA770" s="280"/>
      <c r="AB770" s="280"/>
    </row>
    <row r="771" spans="27:28" x14ac:dyDescent="0.25">
      <c r="AB771" s="280"/>
    </row>
    <row r="772" spans="27:28" x14ac:dyDescent="0.25">
      <c r="AB772" s="280"/>
    </row>
    <row r="773" spans="27:28" x14ac:dyDescent="0.25">
      <c r="AB773" s="280"/>
    </row>
    <row r="774" spans="27:28" x14ac:dyDescent="0.25">
      <c r="AB774" s="280"/>
    </row>
    <row r="775" spans="27:28" x14ac:dyDescent="0.25">
      <c r="AB775" s="280"/>
    </row>
    <row r="778" spans="27:28" x14ac:dyDescent="0.25">
      <c r="AB778" s="280"/>
    </row>
    <row r="779" spans="27:28" x14ac:dyDescent="0.25">
      <c r="AB779" s="280"/>
    </row>
    <row r="780" spans="27:28" x14ac:dyDescent="0.25">
      <c r="AA780" s="280"/>
      <c r="AB780" s="280"/>
    </row>
    <row r="781" spans="27:28" x14ac:dyDescent="0.25">
      <c r="AA781" s="280"/>
    </row>
    <row r="782" spans="27:28" x14ac:dyDescent="0.25">
      <c r="AB782" s="280"/>
    </row>
    <row r="783" spans="27:28" x14ac:dyDescent="0.25">
      <c r="AA783" s="280"/>
      <c r="AB783" s="280"/>
    </row>
    <row r="784" spans="27:28" x14ac:dyDescent="0.25">
      <c r="AA784" s="280"/>
      <c r="AB784" s="280"/>
    </row>
    <row r="785" spans="27:28" x14ac:dyDescent="0.25">
      <c r="AB785" s="280"/>
    </row>
    <row r="786" spans="27:28" x14ac:dyDescent="0.25">
      <c r="AB786" s="280"/>
    </row>
    <row r="787" spans="27:28" x14ac:dyDescent="0.25">
      <c r="AB787" s="280"/>
    </row>
    <row r="791" spans="27:28" x14ac:dyDescent="0.25">
      <c r="AA791" s="280"/>
    </row>
    <row r="792" spans="27:28" x14ac:dyDescent="0.25">
      <c r="AA792" s="280"/>
    </row>
    <row r="794" spans="27:28" x14ac:dyDescent="0.25">
      <c r="AA794" s="280"/>
    </row>
    <row r="795" spans="27:28" x14ac:dyDescent="0.25">
      <c r="AB795" s="280"/>
    </row>
    <row r="797" spans="27:28" x14ac:dyDescent="0.25">
      <c r="AA797" s="280"/>
    </row>
    <row r="799" spans="27:28" x14ac:dyDescent="0.25">
      <c r="AA799" s="280"/>
    </row>
    <row r="800" spans="27:28" x14ac:dyDescent="0.25">
      <c r="AA800" s="280"/>
    </row>
    <row r="802" spans="27:28" x14ac:dyDescent="0.25">
      <c r="AA802" s="280"/>
    </row>
    <row r="803" spans="27:28" x14ac:dyDescent="0.25">
      <c r="AA803" s="280"/>
      <c r="AB803" s="280"/>
    </row>
    <row r="805" spans="27:28" x14ac:dyDescent="0.25">
      <c r="AA805" s="280"/>
    </row>
    <row r="806" spans="27:28" x14ac:dyDescent="0.25">
      <c r="AA806" s="280"/>
    </row>
    <row r="807" spans="27:28" x14ac:dyDescent="0.25">
      <c r="AB807" s="280"/>
    </row>
    <row r="808" spans="27:28" x14ac:dyDescent="0.25">
      <c r="AA808" s="280"/>
      <c r="AB808" s="280"/>
    </row>
    <row r="809" spans="27:28" x14ac:dyDescent="0.25">
      <c r="AB809" s="280"/>
    </row>
    <row r="810" spans="27:28" x14ac:dyDescent="0.25">
      <c r="AA810" s="280"/>
      <c r="AB810" s="280"/>
    </row>
    <row r="811" spans="27:28" x14ac:dyDescent="0.25">
      <c r="AA811" s="280"/>
    </row>
    <row r="812" spans="27:28" x14ac:dyDescent="0.25">
      <c r="AA812" s="280"/>
    </row>
    <row r="816" spans="27:28" x14ac:dyDescent="0.25">
      <c r="AB816" s="280"/>
    </row>
    <row r="817" spans="27:28" x14ac:dyDescent="0.25">
      <c r="AA817" s="280"/>
      <c r="AB817" s="280"/>
    </row>
    <row r="818" spans="27:28" x14ac:dyDescent="0.25">
      <c r="AA818" s="280"/>
      <c r="AB818" s="280"/>
    </row>
    <row r="819" spans="27:28" x14ac:dyDescent="0.25">
      <c r="AA819" s="280"/>
      <c r="AB819" s="280"/>
    </row>
  </sheetData>
  <phoneticPr fontId="5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M126"/>
  <sheetViews>
    <sheetView showGridLines="0" topLeftCell="D1" zoomScaleNormal="100" zoomScaleSheetLayoutView="115" workbookViewId="0">
      <selection activeCell="I20" sqref="I20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4" width="3" style="76" customWidth="1"/>
    <col min="5" max="5" width="3.28515625" style="76" customWidth="1"/>
    <col min="6" max="6" width="3.140625" style="76" customWidth="1"/>
    <col min="7" max="7" width="71.42578125" style="48" customWidth="1"/>
    <col min="8" max="8" width="8.28515625" style="48" customWidth="1"/>
    <col min="9" max="10" width="14.85546875" style="193" customWidth="1"/>
    <col min="11" max="11" width="5.5703125" style="36" customWidth="1"/>
    <col min="12" max="12" width="74.7109375" style="36" customWidth="1"/>
    <col min="13" max="13" width="26" style="36" customWidth="1"/>
    <col min="14" max="16384" width="9.140625" style="36"/>
  </cols>
  <sheetData>
    <row r="1" spans="1:13" s="68" customFormat="1" ht="33.75" customHeight="1" x14ac:dyDescent="0.25">
      <c r="A1" s="68" t="str">
        <f>'0'!$A$4</f>
        <v>………………..</v>
      </c>
      <c r="B1" s="341">
        <f>'0'!$A$2</f>
        <v>46112</v>
      </c>
      <c r="D1" s="778" t="str">
        <f>"Т02 ОТЧЕТ ЗА ФИНАНСОВОТО СЪСТОЯНИЕ НА "&amp;'0'!A6&amp;" КЪМ "&amp;TEXT(B1,"DD-MM-YYYY")</f>
        <v>Т02 ОТЧЕТ ЗА ФИНАНСОВОТО СЪСТОЯНИЕ НА ЛЕЧЕБНО ЗАВЕДЕНИЕ КЪМ 31-03-2026</v>
      </c>
      <c r="E1" s="779"/>
      <c r="F1" s="779"/>
      <c r="G1" s="779"/>
      <c r="H1" s="339" t="s">
        <v>673</v>
      </c>
      <c r="I1" s="337" t="s">
        <v>1296</v>
      </c>
      <c r="J1" s="338" t="s">
        <v>1297</v>
      </c>
      <c r="K1" s="400">
        <f>COUNTBLANK(I4:J125)</f>
        <v>0</v>
      </c>
      <c r="L1" s="482" t="str">
        <f>IF(ROUND(I4-I43,2)=0,"OK","Неравнен баланс")</f>
        <v>OK</v>
      </c>
      <c r="M1" s="482" t="str">
        <f>IF(ROUND(J4-J43,2)=0,"OK","Неравнен баланс")</f>
        <v>OK</v>
      </c>
    </row>
    <row r="2" spans="1:13" ht="5.25" customHeight="1" x14ac:dyDescent="0.2">
      <c r="B2" s="474"/>
      <c r="D2" s="222"/>
      <c r="E2" s="223"/>
      <c r="F2" s="223"/>
      <c r="G2" s="223"/>
      <c r="H2" s="224"/>
      <c r="I2" s="225"/>
      <c r="J2" s="226"/>
    </row>
    <row r="3" spans="1:13" ht="5.25" customHeight="1" x14ac:dyDescent="0.2">
      <c r="B3" s="474"/>
      <c r="D3" s="222"/>
      <c r="E3" s="223"/>
      <c r="F3" s="223"/>
      <c r="G3" s="223"/>
      <c r="H3" s="224"/>
      <c r="I3" s="225"/>
      <c r="J3" s="226"/>
    </row>
    <row r="4" spans="1:13" x14ac:dyDescent="0.2">
      <c r="A4" s="453" t="str">
        <f>'0'!$A$4</f>
        <v>………………..</v>
      </c>
      <c r="B4" s="474">
        <f>'0'!$A$2</f>
        <v>46112</v>
      </c>
      <c r="C4" s="453" t="s">
        <v>1191</v>
      </c>
      <c r="D4" s="254" t="s">
        <v>634</v>
      </c>
      <c r="E4" s="78" t="s">
        <v>634</v>
      </c>
      <c r="F4" s="78" t="s">
        <v>628</v>
      </c>
      <c r="G4" s="251" t="s">
        <v>91</v>
      </c>
      <c r="H4" s="251" t="str">
        <f t="shared" ref="H4:H67" si="0">D4&amp;E4&amp;F4</f>
        <v>000001</v>
      </c>
      <c r="I4" s="253">
        <f>I5+I18</f>
        <v>0</v>
      </c>
      <c r="J4" s="252">
        <f>J5+J18</f>
        <v>0</v>
      </c>
    </row>
    <row r="5" spans="1:13" x14ac:dyDescent="0.2">
      <c r="A5" s="453" t="str">
        <f>'0'!$A$4</f>
        <v>………………..</v>
      </c>
      <c r="B5" s="474">
        <f>'0'!$A$2</f>
        <v>46112</v>
      </c>
      <c r="C5" s="453" t="s">
        <v>1191</v>
      </c>
      <c r="D5" s="250" t="s">
        <v>628</v>
      </c>
      <c r="E5" s="78" t="s">
        <v>634</v>
      </c>
      <c r="F5" s="78" t="s">
        <v>634</v>
      </c>
      <c r="G5" s="251" t="s">
        <v>60</v>
      </c>
      <c r="H5" s="251" t="str">
        <f t="shared" si="0"/>
        <v>010000</v>
      </c>
      <c r="I5" s="253">
        <f>I6+I15+I16+I17</f>
        <v>0</v>
      </c>
      <c r="J5" s="252">
        <f>J6+J15+J16+J17</f>
        <v>0</v>
      </c>
      <c r="L5" s="775" t="s">
        <v>759</v>
      </c>
    </row>
    <row r="6" spans="1:13" x14ac:dyDescent="0.2">
      <c r="A6" s="453" t="str">
        <f>'0'!$A$4</f>
        <v>………………..</v>
      </c>
      <c r="B6" s="474">
        <f>'0'!$A$2</f>
        <v>46112</v>
      </c>
      <c r="C6" s="453" t="s">
        <v>1191</v>
      </c>
      <c r="D6" s="243" t="s">
        <v>628</v>
      </c>
      <c r="E6" s="73" t="s">
        <v>628</v>
      </c>
      <c r="F6" s="77" t="s">
        <v>634</v>
      </c>
      <c r="G6" s="39" t="s">
        <v>61</v>
      </c>
      <c r="H6" s="39" t="str">
        <f t="shared" si="0"/>
        <v>010100</v>
      </c>
      <c r="I6" s="227">
        <f>SUM(I7:I14)</f>
        <v>0</v>
      </c>
      <c r="J6" s="228">
        <f>SUM(J7:J14)</f>
        <v>0</v>
      </c>
      <c r="L6" s="776"/>
    </row>
    <row r="7" spans="1:13" x14ac:dyDescent="0.2">
      <c r="A7" s="453" t="str">
        <f>'0'!$A$4</f>
        <v>………………..</v>
      </c>
      <c r="B7" s="474">
        <f>'0'!$A$2</f>
        <v>46112</v>
      </c>
      <c r="C7" s="453" t="s">
        <v>1191</v>
      </c>
      <c r="D7" s="243" t="s">
        <v>628</v>
      </c>
      <c r="E7" s="91" t="s">
        <v>628</v>
      </c>
      <c r="F7" s="74" t="s">
        <v>628</v>
      </c>
      <c r="G7" s="82" t="s">
        <v>95</v>
      </c>
      <c r="H7" s="83" t="str">
        <f t="shared" si="0"/>
        <v>010101</v>
      </c>
      <c r="I7" s="232">
        <f>'09'!W8</f>
        <v>0</v>
      </c>
      <c r="J7" s="236">
        <f>'09'!W26</f>
        <v>0</v>
      </c>
      <c r="L7" s="776"/>
    </row>
    <row r="8" spans="1:13" x14ac:dyDescent="0.2">
      <c r="A8" s="453" t="str">
        <f>'0'!$A$4</f>
        <v>………………..</v>
      </c>
      <c r="B8" s="474">
        <f>'0'!$A$2</f>
        <v>46112</v>
      </c>
      <c r="C8" s="453" t="s">
        <v>1191</v>
      </c>
      <c r="D8" s="243" t="s">
        <v>628</v>
      </c>
      <c r="E8" s="91" t="s">
        <v>628</v>
      </c>
      <c r="F8" s="74" t="s">
        <v>629</v>
      </c>
      <c r="G8" s="82" t="s">
        <v>88</v>
      </c>
      <c r="H8" s="83" t="str">
        <f t="shared" si="0"/>
        <v>010102</v>
      </c>
      <c r="I8" s="232">
        <f>'09'!W9</f>
        <v>0</v>
      </c>
      <c r="J8" s="236">
        <f>'09'!W27</f>
        <v>0</v>
      </c>
      <c r="L8" s="776"/>
    </row>
    <row r="9" spans="1:13" x14ac:dyDescent="0.2">
      <c r="A9" s="453" t="str">
        <f>'0'!$A$4</f>
        <v>………………..</v>
      </c>
      <c r="B9" s="474">
        <f>'0'!$A$2</f>
        <v>46112</v>
      </c>
      <c r="C9" s="453" t="s">
        <v>1191</v>
      </c>
      <c r="D9" s="243" t="s">
        <v>628</v>
      </c>
      <c r="E9" s="91" t="s">
        <v>628</v>
      </c>
      <c r="F9" s="74" t="s">
        <v>630</v>
      </c>
      <c r="G9" s="82" t="s">
        <v>96</v>
      </c>
      <c r="H9" s="83" t="str">
        <f t="shared" si="0"/>
        <v>010103</v>
      </c>
      <c r="I9" s="232">
        <f>'09'!W10</f>
        <v>0</v>
      </c>
      <c r="J9" s="236">
        <f>'09'!W28</f>
        <v>0</v>
      </c>
      <c r="L9" s="776"/>
    </row>
    <row r="10" spans="1:13" x14ac:dyDescent="0.2">
      <c r="A10" s="453" t="str">
        <f>'0'!$A$4</f>
        <v>………………..</v>
      </c>
      <c r="B10" s="474">
        <f>'0'!$A$2</f>
        <v>46112</v>
      </c>
      <c r="C10" s="453" t="s">
        <v>1191</v>
      </c>
      <c r="D10" s="243" t="s">
        <v>628</v>
      </c>
      <c r="E10" s="91" t="s">
        <v>628</v>
      </c>
      <c r="F10" s="74" t="s">
        <v>631</v>
      </c>
      <c r="G10" s="82" t="s">
        <v>89</v>
      </c>
      <c r="H10" s="83" t="str">
        <f t="shared" si="0"/>
        <v>010104</v>
      </c>
      <c r="I10" s="232">
        <f>'09'!W11</f>
        <v>0</v>
      </c>
      <c r="J10" s="236">
        <f>'09'!W29</f>
        <v>0</v>
      </c>
      <c r="L10" s="776"/>
    </row>
    <row r="11" spans="1:13" x14ac:dyDescent="0.2">
      <c r="A11" s="453" t="str">
        <f>'0'!$A$4</f>
        <v>………………..</v>
      </c>
      <c r="B11" s="474">
        <f>'0'!$A$2</f>
        <v>46112</v>
      </c>
      <c r="C11" s="453" t="s">
        <v>1191</v>
      </c>
      <c r="D11" s="243" t="s">
        <v>628</v>
      </c>
      <c r="E11" s="91" t="s">
        <v>628</v>
      </c>
      <c r="F11" s="74" t="s">
        <v>632</v>
      </c>
      <c r="G11" s="82" t="s">
        <v>97</v>
      </c>
      <c r="H11" s="83" t="str">
        <f t="shared" si="0"/>
        <v>010105</v>
      </c>
      <c r="I11" s="232">
        <f>'09'!W12</f>
        <v>0</v>
      </c>
      <c r="J11" s="236">
        <f>'09'!W30</f>
        <v>0</v>
      </c>
      <c r="L11" s="776"/>
    </row>
    <row r="12" spans="1:13" x14ac:dyDescent="0.2">
      <c r="A12" s="453" t="str">
        <f>'0'!$A$4</f>
        <v>………………..</v>
      </c>
      <c r="B12" s="474">
        <f>'0'!$A$2</f>
        <v>46112</v>
      </c>
      <c r="C12" s="453" t="s">
        <v>1191</v>
      </c>
      <c r="D12" s="243" t="s">
        <v>628</v>
      </c>
      <c r="E12" s="91" t="s">
        <v>628</v>
      </c>
      <c r="F12" s="74" t="s">
        <v>633</v>
      </c>
      <c r="G12" s="82" t="s">
        <v>98</v>
      </c>
      <c r="H12" s="83" t="str">
        <f t="shared" si="0"/>
        <v>010106</v>
      </c>
      <c r="I12" s="232">
        <f>'09'!W13</f>
        <v>0</v>
      </c>
      <c r="J12" s="236">
        <f>'09'!W31</f>
        <v>0</v>
      </c>
      <c r="L12" s="776"/>
    </row>
    <row r="13" spans="1:13" x14ac:dyDescent="0.2">
      <c r="A13" s="453" t="str">
        <f>'0'!$A$4</f>
        <v>………………..</v>
      </c>
      <c r="B13" s="474">
        <f>'0'!$A$2</f>
        <v>46112</v>
      </c>
      <c r="C13" s="453" t="s">
        <v>1191</v>
      </c>
      <c r="D13" s="243" t="s">
        <v>628</v>
      </c>
      <c r="E13" s="91" t="s">
        <v>628</v>
      </c>
      <c r="F13" s="74" t="s">
        <v>637</v>
      </c>
      <c r="G13" s="82" t="s">
        <v>99</v>
      </c>
      <c r="H13" s="83" t="str">
        <f t="shared" si="0"/>
        <v>010107</v>
      </c>
      <c r="I13" s="232">
        <f>'09'!W14</f>
        <v>0</v>
      </c>
      <c r="J13" s="236">
        <f>'09'!W32</f>
        <v>0</v>
      </c>
      <c r="L13" s="776"/>
    </row>
    <row r="14" spans="1:13" x14ac:dyDescent="0.2">
      <c r="A14" s="453" t="str">
        <f>'0'!$A$4</f>
        <v>………………..</v>
      </c>
      <c r="B14" s="474">
        <f>'0'!$A$2</f>
        <v>46112</v>
      </c>
      <c r="C14" s="453" t="s">
        <v>1191</v>
      </c>
      <c r="D14" s="243" t="s">
        <v>628</v>
      </c>
      <c r="E14" s="91" t="s">
        <v>628</v>
      </c>
      <c r="F14" s="74" t="s">
        <v>638</v>
      </c>
      <c r="G14" s="82" t="s">
        <v>90</v>
      </c>
      <c r="H14" s="83" t="str">
        <f t="shared" si="0"/>
        <v>010108</v>
      </c>
      <c r="I14" s="232">
        <f>'09'!W15</f>
        <v>0</v>
      </c>
      <c r="J14" s="236">
        <f>'09'!W33</f>
        <v>0</v>
      </c>
      <c r="L14" s="776"/>
    </row>
    <row r="15" spans="1:13" x14ac:dyDescent="0.2">
      <c r="A15" s="453" t="str">
        <f>'0'!$A$4</f>
        <v>………………..</v>
      </c>
      <c r="B15" s="474">
        <f>'0'!$A$2</f>
        <v>46112</v>
      </c>
      <c r="C15" s="453" t="s">
        <v>1191</v>
      </c>
      <c r="D15" s="243" t="s">
        <v>628</v>
      </c>
      <c r="E15" s="73" t="s">
        <v>629</v>
      </c>
      <c r="F15" s="77" t="s">
        <v>634</v>
      </c>
      <c r="G15" s="39" t="s">
        <v>62</v>
      </c>
      <c r="H15" s="39" t="str">
        <f t="shared" si="0"/>
        <v>010200</v>
      </c>
      <c r="I15" s="232">
        <f>'09'!W16</f>
        <v>0</v>
      </c>
      <c r="J15" s="236">
        <f>'09'!W34</f>
        <v>0</v>
      </c>
      <c r="L15" s="776"/>
    </row>
    <row r="16" spans="1:13" x14ac:dyDescent="0.2">
      <c r="A16" s="453" t="str">
        <f>'0'!$A$4</f>
        <v>………………..</v>
      </c>
      <c r="B16" s="474">
        <f>'0'!$A$2</f>
        <v>46112</v>
      </c>
      <c r="C16" s="453" t="s">
        <v>1191</v>
      </c>
      <c r="D16" s="243" t="s">
        <v>628</v>
      </c>
      <c r="E16" s="73" t="s">
        <v>630</v>
      </c>
      <c r="F16" s="77" t="s">
        <v>634</v>
      </c>
      <c r="G16" s="39" t="s">
        <v>63</v>
      </c>
      <c r="H16" s="39" t="str">
        <f t="shared" si="0"/>
        <v>010300</v>
      </c>
      <c r="I16" s="232">
        <f>'09'!W17</f>
        <v>0</v>
      </c>
      <c r="J16" s="236">
        <f>'09'!W35</f>
        <v>0</v>
      </c>
      <c r="L16" s="776"/>
    </row>
    <row r="17" spans="1:12" x14ac:dyDescent="0.2">
      <c r="A17" s="453" t="str">
        <f>'0'!$A$4</f>
        <v>………………..</v>
      </c>
      <c r="B17" s="474">
        <f>'0'!$A$2</f>
        <v>46112</v>
      </c>
      <c r="C17" s="453" t="s">
        <v>1191</v>
      </c>
      <c r="D17" s="243" t="s">
        <v>628</v>
      </c>
      <c r="E17" s="73" t="s">
        <v>631</v>
      </c>
      <c r="F17" s="77" t="s">
        <v>634</v>
      </c>
      <c r="G17" s="48" t="s">
        <v>726</v>
      </c>
      <c r="H17" s="39" t="str">
        <f t="shared" si="0"/>
        <v>010400</v>
      </c>
      <c r="I17" s="232">
        <f>'09'!W18</f>
        <v>0</v>
      </c>
      <c r="J17" s="236">
        <f>'09'!W36</f>
        <v>0</v>
      </c>
      <c r="L17" s="777"/>
    </row>
    <row r="18" spans="1:12" x14ac:dyDescent="0.2">
      <c r="A18" s="453" t="str">
        <f>'0'!$A$4</f>
        <v>………………..</v>
      </c>
      <c r="B18" s="474">
        <f>'0'!$A$2</f>
        <v>46112</v>
      </c>
      <c r="C18" s="453" t="s">
        <v>1191</v>
      </c>
      <c r="D18" s="250" t="s">
        <v>629</v>
      </c>
      <c r="E18" s="78" t="s">
        <v>634</v>
      </c>
      <c r="F18" s="78" t="s">
        <v>634</v>
      </c>
      <c r="G18" s="251" t="s">
        <v>64</v>
      </c>
      <c r="H18" s="251" t="str">
        <f t="shared" si="0"/>
        <v>020000</v>
      </c>
      <c r="I18" s="253">
        <f>I19+I27+I37+I42</f>
        <v>0</v>
      </c>
      <c r="J18" s="252">
        <f>J19+J27+J37+J42</f>
        <v>0</v>
      </c>
    </row>
    <row r="19" spans="1:12" x14ac:dyDescent="0.2">
      <c r="A19" s="453" t="str">
        <f>'0'!$A$4</f>
        <v>………………..</v>
      </c>
      <c r="B19" s="474">
        <f>'0'!$A$2</f>
        <v>46112</v>
      </c>
      <c r="C19" s="453" t="s">
        <v>1191</v>
      </c>
      <c r="D19" s="243" t="s">
        <v>629</v>
      </c>
      <c r="E19" s="73" t="s">
        <v>628</v>
      </c>
      <c r="F19" s="77" t="s">
        <v>634</v>
      </c>
      <c r="G19" s="39" t="s">
        <v>65</v>
      </c>
      <c r="H19" s="39" t="str">
        <f t="shared" si="0"/>
        <v>020100</v>
      </c>
      <c r="I19" s="227">
        <f>SUM(I20:I26)</f>
        <v>0</v>
      </c>
      <c r="J19" s="228">
        <f>SUM(J20:J26)</f>
        <v>0</v>
      </c>
    </row>
    <row r="20" spans="1:12" x14ac:dyDescent="0.2">
      <c r="A20" s="453" t="str">
        <f>'0'!$A$4</f>
        <v>………………..</v>
      </c>
      <c r="B20" s="474">
        <f>'0'!$A$2</f>
        <v>46112</v>
      </c>
      <c r="C20" s="453" t="s">
        <v>1191</v>
      </c>
      <c r="D20" s="233" t="s">
        <v>629</v>
      </c>
      <c r="E20" s="77" t="s">
        <v>628</v>
      </c>
      <c r="F20" s="74" t="s">
        <v>628</v>
      </c>
      <c r="G20" s="82" t="s">
        <v>10</v>
      </c>
      <c r="H20" s="83" t="str">
        <f t="shared" si="0"/>
        <v>020101</v>
      </c>
      <c r="I20" s="229">
        <v>0</v>
      </c>
      <c r="J20" s="230">
        <v>0</v>
      </c>
    </row>
    <row r="21" spans="1:12" x14ac:dyDescent="0.2">
      <c r="A21" s="453" t="str">
        <f>'0'!$A$4</f>
        <v>………………..</v>
      </c>
      <c r="B21" s="474">
        <f>'0'!$A$2</f>
        <v>46112</v>
      </c>
      <c r="C21" s="453" t="s">
        <v>1191</v>
      </c>
      <c r="D21" s="233" t="s">
        <v>629</v>
      </c>
      <c r="E21" s="77" t="s">
        <v>628</v>
      </c>
      <c r="F21" s="74" t="s">
        <v>629</v>
      </c>
      <c r="G21" s="82" t="s">
        <v>80</v>
      </c>
      <c r="H21" s="83" t="str">
        <f t="shared" si="0"/>
        <v>020102</v>
      </c>
      <c r="I21" s="229">
        <v>0</v>
      </c>
      <c r="J21" s="230">
        <v>0</v>
      </c>
    </row>
    <row r="22" spans="1:12" x14ac:dyDescent="0.2">
      <c r="A22" s="453" t="str">
        <f>'0'!$A$4</f>
        <v>………………..</v>
      </c>
      <c r="B22" s="474">
        <f>'0'!$A$2</f>
        <v>46112</v>
      </c>
      <c r="C22" s="453" t="s">
        <v>1191</v>
      </c>
      <c r="D22" s="233" t="s">
        <v>629</v>
      </c>
      <c r="E22" s="77" t="s">
        <v>628</v>
      </c>
      <c r="F22" s="74" t="s">
        <v>630</v>
      </c>
      <c r="G22" s="82" t="s">
        <v>81</v>
      </c>
      <c r="H22" s="83" t="str">
        <f t="shared" si="0"/>
        <v>020103</v>
      </c>
      <c r="I22" s="229">
        <v>0</v>
      </c>
      <c r="J22" s="230">
        <v>0</v>
      </c>
    </row>
    <row r="23" spans="1:12" x14ac:dyDescent="0.2">
      <c r="A23" s="453" t="str">
        <f>'0'!$A$4</f>
        <v>………………..</v>
      </c>
      <c r="B23" s="474">
        <f>'0'!$A$2</f>
        <v>46112</v>
      </c>
      <c r="C23" s="453" t="s">
        <v>1191</v>
      </c>
      <c r="D23" s="233" t="s">
        <v>629</v>
      </c>
      <c r="E23" s="77" t="s">
        <v>628</v>
      </c>
      <c r="F23" s="74" t="s">
        <v>631</v>
      </c>
      <c r="G23" s="82" t="s">
        <v>82</v>
      </c>
      <c r="H23" s="83" t="str">
        <f t="shared" si="0"/>
        <v>020104</v>
      </c>
      <c r="I23" s="229">
        <v>0</v>
      </c>
      <c r="J23" s="230">
        <v>0</v>
      </c>
    </row>
    <row r="24" spans="1:12" x14ac:dyDescent="0.2">
      <c r="A24" s="453" t="str">
        <f>'0'!$A$4</f>
        <v>………………..</v>
      </c>
      <c r="B24" s="474">
        <f>'0'!$A$2</f>
        <v>46112</v>
      </c>
      <c r="C24" s="453" t="s">
        <v>1191</v>
      </c>
      <c r="D24" s="233" t="s">
        <v>629</v>
      </c>
      <c r="E24" s="77" t="s">
        <v>628</v>
      </c>
      <c r="F24" s="74" t="s">
        <v>632</v>
      </c>
      <c r="G24" s="82" t="s">
        <v>83</v>
      </c>
      <c r="H24" s="83" t="str">
        <f t="shared" si="0"/>
        <v>020105</v>
      </c>
      <c r="I24" s="229">
        <v>0</v>
      </c>
      <c r="J24" s="230">
        <v>0</v>
      </c>
    </row>
    <row r="25" spans="1:12" x14ac:dyDescent="0.2">
      <c r="A25" s="453" t="str">
        <f>'0'!$A$4</f>
        <v>………………..</v>
      </c>
      <c r="B25" s="474">
        <f>'0'!$A$2</f>
        <v>46112</v>
      </c>
      <c r="C25" s="453" t="s">
        <v>1191</v>
      </c>
      <c r="D25" s="233" t="s">
        <v>629</v>
      </c>
      <c r="E25" s="77" t="s">
        <v>628</v>
      </c>
      <c r="F25" s="74" t="s">
        <v>633</v>
      </c>
      <c r="G25" s="82" t="s">
        <v>84</v>
      </c>
      <c r="H25" s="83" t="str">
        <f t="shared" si="0"/>
        <v>020106</v>
      </c>
      <c r="I25" s="229">
        <v>0</v>
      </c>
      <c r="J25" s="230">
        <v>0</v>
      </c>
    </row>
    <row r="26" spans="1:12" x14ac:dyDescent="0.2">
      <c r="A26" s="453" t="str">
        <f>'0'!$A$4</f>
        <v>………………..</v>
      </c>
      <c r="B26" s="474">
        <f>'0'!$A$2</f>
        <v>46112</v>
      </c>
      <c r="C26" s="453" t="s">
        <v>1191</v>
      </c>
      <c r="D26" s="233" t="s">
        <v>629</v>
      </c>
      <c r="E26" s="77" t="s">
        <v>628</v>
      </c>
      <c r="F26" s="74" t="s">
        <v>637</v>
      </c>
      <c r="G26" s="82" t="s">
        <v>85</v>
      </c>
      <c r="H26" s="83" t="str">
        <f t="shared" si="0"/>
        <v>020107</v>
      </c>
      <c r="I26" s="229">
        <v>0</v>
      </c>
      <c r="J26" s="230">
        <v>0</v>
      </c>
    </row>
    <row r="27" spans="1:12" x14ac:dyDescent="0.2">
      <c r="A27" s="453" t="str">
        <f>'0'!$A$4</f>
        <v>………………..</v>
      </c>
      <c r="B27" s="474">
        <f>'0'!$A$2</f>
        <v>46112</v>
      </c>
      <c r="C27" s="453" t="s">
        <v>1191</v>
      </c>
      <c r="D27" s="243" t="s">
        <v>629</v>
      </c>
      <c r="E27" s="73" t="s">
        <v>629</v>
      </c>
      <c r="F27" s="77" t="s">
        <v>634</v>
      </c>
      <c r="G27" s="39" t="s">
        <v>66</v>
      </c>
      <c r="H27" s="39" t="str">
        <f t="shared" si="0"/>
        <v>020200</v>
      </c>
      <c r="I27" s="227">
        <f>SUM(I30:I36)+I28</f>
        <v>0</v>
      </c>
      <c r="J27" s="228">
        <f>SUM(J30:J36)+J28</f>
        <v>0</v>
      </c>
    </row>
    <row r="28" spans="1:12" x14ac:dyDescent="0.2">
      <c r="A28" s="453" t="str">
        <f>'0'!$A$4</f>
        <v>………………..</v>
      </c>
      <c r="B28" s="474">
        <f>'0'!$A$2</f>
        <v>46112</v>
      </c>
      <c r="C28" s="453" t="s">
        <v>1191</v>
      </c>
      <c r="D28" s="233" t="s">
        <v>629</v>
      </c>
      <c r="E28" s="77" t="s">
        <v>629</v>
      </c>
      <c r="F28" s="74" t="s">
        <v>628</v>
      </c>
      <c r="G28" s="82" t="s">
        <v>100</v>
      </c>
      <c r="H28" s="83" t="str">
        <f t="shared" si="0"/>
        <v>020201</v>
      </c>
      <c r="I28" s="229">
        <v>0</v>
      </c>
      <c r="J28" s="230">
        <v>0</v>
      </c>
    </row>
    <row r="29" spans="1:12" x14ac:dyDescent="0.2">
      <c r="A29" s="453" t="str">
        <f>'0'!$A$4</f>
        <v>………………..</v>
      </c>
      <c r="B29" s="474">
        <f>'0'!$A$2</f>
        <v>46112</v>
      </c>
      <c r="C29" s="453" t="s">
        <v>1191</v>
      </c>
      <c r="D29" s="233" t="s">
        <v>629</v>
      </c>
      <c r="E29" s="77" t="s">
        <v>629</v>
      </c>
      <c r="F29" s="74" t="s">
        <v>635</v>
      </c>
      <c r="G29" s="40" t="s">
        <v>760</v>
      </c>
      <c r="H29" s="83" t="str">
        <f t="shared" si="0"/>
        <v>02021</v>
      </c>
      <c r="I29" s="229">
        <v>0</v>
      </c>
      <c r="J29" s="230">
        <v>0</v>
      </c>
      <c r="L29" s="89" t="s">
        <v>761</v>
      </c>
    </row>
    <row r="30" spans="1:12" x14ac:dyDescent="0.2">
      <c r="A30" s="453" t="str">
        <f>'0'!$A$4</f>
        <v>………………..</v>
      </c>
      <c r="B30" s="474">
        <f>'0'!$A$2</f>
        <v>46112</v>
      </c>
      <c r="C30" s="453" t="s">
        <v>1191</v>
      </c>
      <c r="D30" s="233" t="s">
        <v>629</v>
      </c>
      <c r="E30" s="77" t="s">
        <v>629</v>
      </c>
      <c r="F30" s="74" t="s">
        <v>629</v>
      </c>
      <c r="G30" s="82" t="s">
        <v>727</v>
      </c>
      <c r="H30" s="83" t="str">
        <f t="shared" si="0"/>
        <v>020202</v>
      </c>
      <c r="I30" s="229">
        <v>0</v>
      </c>
      <c r="J30" s="230">
        <v>0</v>
      </c>
    </row>
    <row r="31" spans="1:12" x14ac:dyDescent="0.2">
      <c r="A31" s="453" t="str">
        <f>'0'!$A$4</f>
        <v>………………..</v>
      </c>
      <c r="B31" s="474">
        <f>'0'!$A$2</f>
        <v>46112</v>
      </c>
      <c r="C31" s="453" t="s">
        <v>1191</v>
      </c>
      <c r="D31" s="233" t="s">
        <v>629</v>
      </c>
      <c r="E31" s="77" t="s">
        <v>629</v>
      </c>
      <c r="F31" s="74" t="s">
        <v>630</v>
      </c>
      <c r="G31" s="82" t="s">
        <v>101</v>
      </c>
      <c r="H31" s="83" t="str">
        <f t="shared" si="0"/>
        <v>020203</v>
      </c>
      <c r="I31" s="229">
        <v>0</v>
      </c>
      <c r="J31" s="230">
        <v>0</v>
      </c>
    </row>
    <row r="32" spans="1:12" x14ac:dyDescent="0.2">
      <c r="A32" s="453" t="str">
        <f>'0'!$A$4</f>
        <v>………………..</v>
      </c>
      <c r="B32" s="474">
        <f>'0'!$A$2</f>
        <v>46112</v>
      </c>
      <c r="C32" s="453" t="s">
        <v>1191</v>
      </c>
      <c r="D32" s="233" t="s">
        <v>629</v>
      </c>
      <c r="E32" s="77" t="s">
        <v>629</v>
      </c>
      <c r="F32" s="74" t="s">
        <v>631</v>
      </c>
      <c r="G32" s="82" t="s">
        <v>102</v>
      </c>
      <c r="H32" s="83" t="str">
        <f t="shared" si="0"/>
        <v>020204</v>
      </c>
      <c r="I32" s="229">
        <v>0</v>
      </c>
      <c r="J32" s="230">
        <v>0</v>
      </c>
    </row>
    <row r="33" spans="1:12" x14ac:dyDescent="0.2">
      <c r="A33" s="453" t="str">
        <f>'0'!$A$4</f>
        <v>………………..</v>
      </c>
      <c r="B33" s="474">
        <f>'0'!$A$2</f>
        <v>46112</v>
      </c>
      <c r="C33" s="453" t="s">
        <v>1191</v>
      </c>
      <c r="D33" s="233" t="s">
        <v>629</v>
      </c>
      <c r="E33" s="77" t="s">
        <v>629</v>
      </c>
      <c r="F33" s="74" t="s">
        <v>632</v>
      </c>
      <c r="G33" s="82" t="s">
        <v>728</v>
      </c>
      <c r="H33" s="83" t="str">
        <f t="shared" si="0"/>
        <v>020205</v>
      </c>
      <c r="I33" s="229">
        <v>0</v>
      </c>
      <c r="J33" s="230">
        <v>0</v>
      </c>
    </row>
    <row r="34" spans="1:12" x14ac:dyDescent="0.2">
      <c r="A34" s="453" t="str">
        <f>'0'!$A$4</f>
        <v>………………..</v>
      </c>
      <c r="B34" s="474">
        <f>'0'!$A$2</f>
        <v>46112</v>
      </c>
      <c r="C34" s="453" t="s">
        <v>1191</v>
      </c>
      <c r="D34" s="233" t="s">
        <v>629</v>
      </c>
      <c r="E34" s="77" t="s">
        <v>629</v>
      </c>
      <c r="F34" s="74" t="s">
        <v>633</v>
      </c>
      <c r="G34" s="82" t="s">
        <v>103</v>
      </c>
      <c r="H34" s="83" t="str">
        <f t="shared" si="0"/>
        <v>020206</v>
      </c>
      <c r="I34" s="229">
        <v>0</v>
      </c>
      <c r="J34" s="230">
        <v>0</v>
      </c>
    </row>
    <row r="35" spans="1:12" x14ac:dyDescent="0.2">
      <c r="A35" s="453" t="str">
        <f>'0'!$A$4</f>
        <v>………………..</v>
      </c>
      <c r="B35" s="474">
        <f>'0'!$A$2</f>
        <v>46112</v>
      </c>
      <c r="C35" s="453" t="s">
        <v>1191</v>
      </c>
      <c r="D35" s="233" t="s">
        <v>629</v>
      </c>
      <c r="E35" s="77" t="s">
        <v>629</v>
      </c>
      <c r="F35" s="74" t="s">
        <v>637</v>
      </c>
      <c r="G35" s="86" t="s">
        <v>715</v>
      </c>
      <c r="H35" s="83" t="str">
        <f t="shared" si="0"/>
        <v>020207</v>
      </c>
      <c r="I35" s="229">
        <v>0</v>
      </c>
      <c r="J35" s="230">
        <v>0</v>
      </c>
    </row>
    <row r="36" spans="1:12" x14ac:dyDescent="0.2">
      <c r="A36" s="453" t="str">
        <f>'0'!$A$4</f>
        <v>………………..</v>
      </c>
      <c r="B36" s="474">
        <f>'0'!$A$2</f>
        <v>46112</v>
      </c>
      <c r="C36" s="453" t="s">
        <v>1191</v>
      </c>
      <c r="D36" s="233" t="s">
        <v>629</v>
      </c>
      <c r="E36" s="77" t="s">
        <v>629</v>
      </c>
      <c r="F36" s="74" t="s">
        <v>638</v>
      </c>
      <c r="G36" s="261" t="s">
        <v>716</v>
      </c>
      <c r="H36" s="83" t="str">
        <f t="shared" si="0"/>
        <v>020208</v>
      </c>
      <c r="I36" s="229">
        <v>0</v>
      </c>
      <c r="J36" s="230">
        <v>0</v>
      </c>
    </row>
    <row r="37" spans="1:12" x14ac:dyDescent="0.2">
      <c r="A37" s="453" t="str">
        <f>'0'!$A$4</f>
        <v>………………..</v>
      </c>
      <c r="B37" s="474">
        <f>'0'!$A$2</f>
        <v>46112</v>
      </c>
      <c r="C37" s="453" t="s">
        <v>1191</v>
      </c>
      <c r="D37" s="233" t="s">
        <v>629</v>
      </c>
      <c r="E37" s="73" t="s">
        <v>630</v>
      </c>
      <c r="F37" s="77" t="s">
        <v>634</v>
      </c>
      <c r="G37" s="39" t="s">
        <v>67</v>
      </c>
      <c r="H37" s="39" t="str">
        <f t="shared" si="0"/>
        <v>020300</v>
      </c>
      <c r="I37" s="227">
        <f>I38+I39+I41</f>
        <v>0</v>
      </c>
      <c r="J37" s="228">
        <f>J38+J39+J41</f>
        <v>0</v>
      </c>
    </row>
    <row r="38" spans="1:12" x14ac:dyDescent="0.2">
      <c r="A38" s="453" t="str">
        <f>'0'!$A$4</f>
        <v>………………..</v>
      </c>
      <c r="B38" s="474">
        <f>'0'!$A$2</f>
        <v>46112</v>
      </c>
      <c r="C38" s="453" t="s">
        <v>1191</v>
      </c>
      <c r="D38" s="233" t="s">
        <v>629</v>
      </c>
      <c r="E38" s="91" t="s">
        <v>630</v>
      </c>
      <c r="F38" s="74" t="s">
        <v>628</v>
      </c>
      <c r="G38" s="82" t="s">
        <v>86</v>
      </c>
      <c r="H38" s="83" t="str">
        <f t="shared" si="0"/>
        <v>020301</v>
      </c>
      <c r="I38" s="229">
        <v>0</v>
      </c>
      <c r="J38" s="230">
        <v>0</v>
      </c>
    </row>
    <row r="39" spans="1:12" x14ac:dyDescent="0.2">
      <c r="A39" s="453" t="str">
        <f>'0'!$A$4</f>
        <v>………………..</v>
      </c>
      <c r="B39" s="474">
        <f>'0'!$A$2</f>
        <v>46112</v>
      </c>
      <c r="C39" s="453" t="s">
        <v>1191</v>
      </c>
      <c r="D39" s="233" t="s">
        <v>629</v>
      </c>
      <c r="E39" s="91" t="s">
        <v>630</v>
      </c>
      <c r="F39" s="74" t="s">
        <v>629</v>
      </c>
      <c r="G39" s="82" t="s">
        <v>87</v>
      </c>
      <c r="H39" s="83" t="str">
        <f t="shared" si="0"/>
        <v>020302</v>
      </c>
      <c r="I39" s="229">
        <v>0</v>
      </c>
      <c r="J39" s="230">
        <v>0</v>
      </c>
    </row>
    <row r="40" spans="1:12" x14ac:dyDescent="0.2">
      <c r="A40" s="453" t="str">
        <f>'0'!$A$4</f>
        <v>………………..</v>
      </c>
      <c r="B40" s="474">
        <f>'0'!$A$2</f>
        <v>46112</v>
      </c>
      <c r="C40" s="453" t="s">
        <v>1191</v>
      </c>
      <c r="D40" s="233" t="s">
        <v>629</v>
      </c>
      <c r="E40" s="91" t="s">
        <v>630</v>
      </c>
      <c r="F40" s="91" t="s">
        <v>636</v>
      </c>
      <c r="G40" s="367" t="s">
        <v>627</v>
      </c>
      <c r="H40" s="83" t="str">
        <f t="shared" si="0"/>
        <v>02032</v>
      </c>
      <c r="I40" s="229">
        <v>0</v>
      </c>
      <c r="J40" s="230">
        <v>0</v>
      </c>
    </row>
    <row r="41" spans="1:12" x14ac:dyDescent="0.2">
      <c r="A41" s="453" t="str">
        <f>'0'!$A$4</f>
        <v>………………..</v>
      </c>
      <c r="B41" s="474">
        <f>'0'!$A$2</f>
        <v>46112</v>
      </c>
      <c r="C41" s="453" t="s">
        <v>1191</v>
      </c>
      <c r="D41" s="233" t="s">
        <v>629</v>
      </c>
      <c r="E41" s="91" t="s">
        <v>630</v>
      </c>
      <c r="F41" s="74" t="s">
        <v>630</v>
      </c>
      <c r="G41" s="93" t="s">
        <v>686</v>
      </c>
      <c r="H41" s="83" t="str">
        <f t="shared" si="0"/>
        <v>020303</v>
      </c>
      <c r="I41" s="229">
        <v>0</v>
      </c>
      <c r="J41" s="230">
        <v>0</v>
      </c>
    </row>
    <row r="42" spans="1:12" x14ac:dyDescent="0.2">
      <c r="A42" s="453" t="str">
        <f>'0'!$A$4</f>
        <v>………………..</v>
      </c>
      <c r="B42" s="474">
        <f>'0'!$A$2</f>
        <v>46112</v>
      </c>
      <c r="C42" s="453" t="s">
        <v>1191</v>
      </c>
      <c r="D42" s="233" t="s">
        <v>629</v>
      </c>
      <c r="E42" s="73" t="s">
        <v>631</v>
      </c>
      <c r="F42" s="87" t="s">
        <v>634</v>
      </c>
      <c r="G42" s="290" t="s">
        <v>119</v>
      </c>
      <c r="H42" s="39" t="str">
        <f t="shared" si="0"/>
        <v>020400</v>
      </c>
      <c r="I42" s="229">
        <v>0</v>
      </c>
      <c r="J42" s="230">
        <v>0</v>
      </c>
    </row>
    <row r="43" spans="1:12" x14ac:dyDescent="0.2">
      <c r="A43" s="453" t="str">
        <f>'0'!$A$4</f>
        <v>………………..</v>
      </c>
      <c r="B43" s="474">
        <f>'0'!$A$2</f>
        <v>46112</v>
      </c>
      <c r="C43" s="453" t="s">
        <v>1191</v>
      </c>
      <c r="D43" s="254" t="s">
        <v>634</v>
      </c>
      <c r="E43" s="78" t="s">
        <v>634</v>
      </c>
      <c r="F43" s="78" t="s">
        <v>629</v>
      </c>
      <c r="G43" s="352" t="s">
        <v>117</v>
      </c>
      <c r="H43" s="251" t="str">
        <f t="shared" si="0"/>
        <v>000002</v>
      </c>
      <c r="I43" s="253">
        <f>I44+I57</f>
        <v>0</v>
      </c>
      <c r="J43" s="252">
        <f>J44+J57</f>
        <v>0</v>
      </c>
    </row>
    <row r="44" spans="1:12" x14ac:dyDescent="0.2">
      <c r="A44" s="453" t="str">
        <f>'0'!$A$4</f>
        <v>………………..</v>
      </c>
      <c r="B44" s="474">
        <f>'0'!$A$2</f>
        <v>46112</v>
      </c>
      <c r="C44" s="453" t="s">
        <v>1191</v>
      </c>
      <c r="D44" s="254" t="s">
        <v>634</v>
      </c>
      <c r="E44" s="78" t="s">
        <v>634</v>
      </c>
      <c r="F44" s="78" t="s">
        <v>630</v>
      </c>
      <c r="G44" s="251" t="s">
        <v>93</v>
      </c>
      <c r="H44" s="251" t="str">
        <f t="shared" si="0"/>
        <v>000003</v>
      </c>
      <c r="I44" s="253">
        <f>I45+I48+I49+I50+I54+I55+I56</f>
        <v>0</v>
      </c>
      <c r="J44" s="252">
        <f>J45+J48+J49+J50+J54+J55+J56</f>
        <v>0</v>
      </c>
      <c r="L44" s="783" t="s">
        <v>855</v>
      </c>
    </row>
    <row r="45" spans="1:12" ht="13.5" customHeight="1" x14ac:dyDescent="0.2">
      <c r="A45" s="453" t="str">
        <f>'0'!$A$4</f>
        <v>………………..</v>
      </c>
      <c r="B45" s="474">
        <f>'0'!$A$2</f>
        <v>46112</v>
      </c>
      <c r="C45" s="453" t="s">
        <v>1191</v>
      </c>
      <c r="D45" s="250" t="s">
        <v>630</v>
      </c>
      <c r="E45" s="78" t="s">
        <v>634</v>
      </c>
      <c r="F45" s="271" t="s">
        <v>634</v>
      </c>
      <c r="G45" s="251" t="s">
        <v>68</v>
      </c>
      <c r="H45" s="251" t="str">
        <f t="shared" si="0"/>
        <v>030000</v>
      </c>
      <c r="I45" s="253">
        <f>SUM(I46:I47)</f>
        <v>0</v>
      </c>
      <c r="J45" s="252">
        <f>SUM(J46:J47)</f>
        <v>0</v>
      </c>
      <c r="L45" s="784"/>
    </row>
    <row r="46" spans="1:12" x14ac:dyDescent="0.2">
      <c r="A46" s="453" t="str">
        <f>'0'!$A$4</f>
        <v>………………..</v>
      </c>
      <c r="B46" s="474">
        <f>'0'!$A$2</f>
        <v>46112</v>
      </c>
      <c r="C46" s="453" t="s">
        <v>1191</v>
      </c>
      <c r="D46" s="233" t="s">
        <v>630</v>
      </c>
      <c r="E46" s="73" t="s">
        <v>628</v>
      </c>
      <c r="F46" s="87" t="s">
        <v>634</v>
      </c>
      <c r="G46" s="39" t="s">
        <v>336</v>
      </c>
      <c r="H46" s="39" t="str">
        <f t="shared" si="0"/>
        <v>030100</v>
      </c>
      <c r="I46" s="227">
        <f>'10'!J17</f>
        <v>0</v>
      </c>
      <c r="J46" s="228">
        <f>'10'!J34</f>
        <v>0</v>
      </c>
      <c r="L46" s="784"/>
    </row>
    <row r="47" spans="1:12" x14ac:dyDescent="0.2">
      <c r="A47" s="453" t="str">
        <f>'0'!$A$4</f>
        <v>………………..</v>
      </c>
      <c r="B47" s="474">
        <f>'0'!$A$2</f>
        <v>46112</v>
      </c>
      <c r="C47" s="453" t="s">
        <v>1191</v>
      </c>
      <c r="D47" s="233" t="s">
        <v>630</v>
      </c>
      <c r="E47" s="73" t="s">
        <v>629</v>
      </c>
      <c r="F47" s="87" t="s">
        <v>634</v>
      </c>
      <c r="G47" s="39" t="s">
        <v>835</v>
      </c>
      <c r="H47" s="39" t="str">
        <f t="shared" si="0"/>
        <v>030200</v>
      </c>
      <c r="I47" s="227">
        <f>'10'!K17</f>
        <v>0</v>
      </c>
      <c r="J47" s="228">
        <f>'10'!K34</f>
        <v>0</v>
      </c>
      <c r="L47" s="784"/>
    </row>
    <row r="48" spans="1:12" x14ac:dyDescent="0.2">
      <c r="A48" s="453" t="str">
        <f>'0'!$A$4</f>
        <v>………………..</v>
      </c>
      <c r="B48" s="474">
        <f>'0'!$A$2</f>
        <v>46112</v>
      </c>
      <c r="C48" s="453" t="s">
        <v>1191</v>
      </c>
      <c r="D48" s="250" t="s">
        <v>631</v>
      </c>
      <c r="E48" s="78" t="s">
        <v>634</v>
      </c>
      <c r="F48" s="271" t="s">
        <v>634</v>
      </c>
      <c r="G48" s="352" t="s">
        <v>858</v>
      </c>
      <c r="H48" s="251" t="str">
        <f t="shared" si="0"/>
        <v>040000</v>
      </c>
      <c r="I48" s="253">
        <f>'10'!L17</f>
        <v>0</v>
      </c>
      <c r="J48" s="252">
        <f>'10'!L34</f>
        <v>0</v>
      </c>
      <c r="L48" s="784"/>
    </row>
    <row r="49" spans="1:12" x14ac:dyDescent="0.2">
      <c r="A49" s="453" t="str">
        <f>'0'!$A$4</f>
        <v>………………..</v>
      </c>
      <c r="B49" s="474">
        <f>'0'!$A$2</f>
        <v>46112</v>
      </c>
      <c r="C49" s="453" t="s">
        <v>1191</v>
      </c>
      <c r="D49" s="250" t="s">
        <v>632</v>
      </c>
      <c r="E49" s="78" t="s">
        <v>634</v>
      </c>
      <c r="F49" s="271" t="s">
        <v>634</v>
      </c>
      <c r="G49" s="251" t="s">
        <v>69</v>
      </c>
      <c r="H49" s="251" t="str">
        <f t="shared" si="0"/>
        <v>050000</v>
      </c>
      <c r="I49" s="253">
        <f>'10'!M17</f>
        <v>0</v>
      </c>
      <c r="J49" s="252">
        <f>'10'!M34</f>
        <v>0</v>
      </c>
      <c r="L49" s="784"/>
    </row>
    <row r="50" spans="1:12" x14ac:dyDescent="0.2">
      <c r="A50" s="453" t="str">
        <f>'0'!$A$4</f>
        <v>………………..</v>
      </c>
      <c r="B50" s="474">
        <f>'0'!$A$2</f>
        <v>46112</v>
      </c>
      <c r="C50" s="453" t="s">
        <v>1191</v>
      </c>
      <c r="D50" s="250" t="s">
        <v>633</v>
      </c>
      <c r="E50" s="78" t="s">
        <v>634</v>
      </c>
      <c r="F50" s="271" t="s">
        <v>634</v>
      </c>
      <c r="G50" s="251" t="s">
        <v>854</v>
      </c>
      <c r="H50" s="251" t="str">
        <f t="shared" si="0"/>
        <v>060000</v>
      </c>
      <c r="I50" s="253">
        <f>SUM(I51:I53)</f>
        <v>0</v>
      </c>
      <c r="J50" s="252">
        <f>SUM(J51:J53)</f>
        <v>0</v>
      </c>
      <c r="L50" s="784"/>
    </row>
    <row r="51" spans="1:12" x14ac:dyDescent="0.2">
      <c r="A51" s="453" t="str">
        <f>'0'!$A$4</f>
        <v>………………..</v>
      </c>
      <c r="B51" s="474">
        <f>'0'!$A$2</f>
        <v>46112</v>
      </c>
      <c r="C51" s="453" t="s">
        <v>1191</v>
      </c>
      <c r="D51" s="233" t="s">
        <v>633</v>
      </c>
      <c r="E51" s="73" t="s">
        <v>628</v>
      </c>
      <c r="F51" s="87" t="s">
        <v>634</v>
      </c>
      <c r="G51" s="39" t="s">
        <v>337</v>
      </c>
      <c r="H51" s="39" t="str">
        <f t="shared" si="0"/>
        <v>060100</v>
      </c>
      <c r="I51" s="227">
        <f>'10'!O17</f>
        <v>0</v>
      </c>
      <c r="J51" s="228">
        <f>'10'!O34</f>
        <v>0</v>
      </c>
      <c r="L51" s="784"/>
    </row>
    <row r="52" spans="1:12" x14ac:dyDescent="0.2">
      <c r="A52" s="453" t="str">
        <f>'0'!$A$4</f>
        <v>………………..</v>
      </c>
      <c r="B52" s="474">
        <f>'0'!$A$2</f>
        <v>46112</v>
      </c>
      <c r="C52" s="453" t="s">
        <v>1191</v>
      </c>
      <c r="D52" s="233" t="s">
        <v>633</v>
      </c>
      <c r="E52" s="73" t="s">
        <v>629</v>
      </c>
      <c r="F52" s="87" t="s">
        <v>634</v>
      </c>
      <c r="G52" s="39" t="s">
        <v>338</v>
      </c>
      <c r="H52" s="39" t="str">
        <f t="shared" si="0"/>
        <v>060200</v>
      </c>
      <c r="I52" s="227">
        <f>'10'!P17</f>
        <v>0</v>
      </c>
      <c r="J52" s="228">
        <f>'10'!P34</f>
        <v>0</v>
      </c>
      <c r="L52" s="784"/>
    </row>
    <row r="53" spans="1:12" x14ac:dyDescent="0.2">
      <c r="A53" s="453" t="str">
        <f>'0'!$A$4</f>
        <v>………………..</v>
      </c>
      <c r="B53" s="474">
        <f>'0'!$A$2</f>
        <v>46112</v>
      </c>
      <c r="C53" s="453" t="s">
        <v>1191</v>
      </c>
      <c r="D53" s="233" t="s">
        <v>633</v>
      </c>
      <c r="E53" s="73" t="s">
        <v>630</v>
      </c>
      <c r="F53" s="87" t="s">
        <v>634</v>
      </c>
      <c r="G53" s="39" t="s">
        <v>339</v>
      </c>
      <c r="H53" s="39" t="str">
        <f t="shared" si="0"/>
        <v>060300</v>
      </c>
      <c r="I53" s="227">
        <f>'10'!Q17</f>
        <v>0</v>
      </c>
      <c r="J53" s="228">
        <f>'10'!Q34</f>
        <v>0</v>
      </c>
      <c r="L53" s="784"/>
    </row>
    <row r="54" spans="1:12" x14ac:dyDescent="0.2">
      <c r="A54" s="453" t="str">
        <f>'0'!$A$4</f>
        <v>………………..</v>
      </c>
      <c r="B54" s="474">
        <f>'0'!$A$2</f>
        <v>46112</v>
      </c>
      <c r="C54" s="453" t="s">
        <v>1191</v>
      </c>
      <c r="D54" s="250" t="s">
        <v>637</v>
      </c>
      <c r="E54" s="78" t="s">
        <v>634</v>
      </c>
      <c r="F54" s="271" t="s">
        <v>634</v>
      </c>
      <c r="G54" s="251" t="s">
        <v>866</v>
      </c>
      <c r="H54" s="251" t="str">
        <f>D54&amp;E54&amp;F54</f>
        <v>070000</v>
      </c>
      <c r="I54" s="253">
        <f>'10'!R17</f>
        <v>0</v>
      </c>
      <c r="J54" s="252">
        <f>'10'!R34</f>
        <v>0</v>
      </c>
      <c r="L54" s="784"/>
    </row>
    <row r="55" spans="1:12" x14ac:dyDescent="0.2">
      <c r="A55" s="453" t="str">
        <f>'0'!$A$4</f>
        <v>………………..</v>
      </c>
      <c r="B55" s="474">
        <f>'0'!$A$2</f>
        <v>46112</v>
      </c>
      <c r="C55" s="453" t="s">
        <v>1191</v>
      </c>
      <c r="D55" s="272" t="s">
        <v>638</v>
      </c>
      <c r="E55" s="78" t="s">
        <v>634</v>
      </c>
      <c r="F55" s="271" t="s">
        <v>634</v>
      </c>
      <c r="G55" s="251" t="s">
        <v>70</v>
      </c>
      <c r="H55" s="251" t="str">
        <f t="shared" si="0"/>
        <v>080000</v>
      </c>
      <c r="I55" s="253">
        <f>'10'!S17</f>
        <v>0</v>
      </c>
      <c r="J55" s="252">
        <f>'10'!S34</f>
        <v>0</v>
      </c>
      <c r="L55" s="784"/>
    </row>
    <row r="56" spans="1:12" x14ac:dyDescent="0.2">
      <c r="A56" s="453" t="str">
        <f>'0'!$A$4</f>
        <v>………………..</v>
      </c>
      <c r="B56" s="474">
        <f>'0'!$A$2</f>
        <v>46112</v>
      </c>
      <c r="C56" s="453" t="s">
        <v>1191</v>
      </c>
      <c r="D56" s="272" t="s">
        <v>639</v>
      </c>
      <c r="E56" s="78" t="s">
        <v>634</v>
      </c>
      <c r="F56" s="271" t="s">
        <v>634</v>
      </c>
      <c r="G56" s="251" t="s">
        <v>71</v>
      </c>
      <c r="H56" s="251" t="str">
        <f t="shared" si="0"/>
        <v>090000</v>
      </c>
      <c r="I56" s="253">
        <f>'10'!T17</f>
        <v>0</v>
      </c>
      <c r="J56" s="252">
        <f>'10'!T34</f>
        <v>0</v>
      </c>
      <c r="L56" s="785"/>
    </row>
    <row r="57" spans="1:12" x14ac:dyDescent="0.2">
      <c r="A57" s="453" t="str">
        <f>'0'!$A$4</f>
        <v>………………..</v>
      </c>
      <c r="B57" s="474">
        <f>'0'!$A$2</f>
        <v>46112</v>
      </c>
      <c r="C57" s="453" t="s">
        <v>1191</v>
      </c>
      <c r="D57" s="254" t="s">
        <v>634</v>
      </c>
      <c r="E57" s="78" t="s">
        <v>634</v>
      </c>
      <c r="F57" s="78" t="s">
        <v>631</v>
      </c>
      <c r="G57" s="251" t="s">
        <v>104</v>
      </c>
      <c r="H57" s="251" t="str">
        <f t="shared" si="0"/>
        <v>000004</v>
      </c>
      <c r="I57" s="253">
        <f>I58+I74</f>
        <v>0</v>
      </c>
      <c r="J57" s="252">
        <f>J58+J74</f>
        <v>0</v>
      </c>
    </row>
    <row r="58" spans="1:12" x14ac:dyDescent="0.2">
      <c r="A58" s="453" t="str">
        <f>'0'!$A$4</f>
        <v>………………..</v>
      </c>
      <c r="B58" s="474">
        <f>'0'!$A$2</f>
        <v>46112</v>
      </c>
      <c r="C58" s="453" t="s">
        <v>1191</v>
      </c>
      <c r="D58" s="272" t="s">
        <v>640</v>
      </c>
      <c r="E58" s="78" t="s">
        <v>634</v>
      </c>
      <c r="F58" s="271" t="s">
        <v>634</v>
      </c>
      <c r="G58" s="251" t="s">
        <v>72</v>
      </c>
      <c r="H58" s="251" t="str">
        <f t="shared" si="0"/>
        <v>100000</v>
      </c>
      <c r="I58" s="253">
        <f>I59+I60+I63+I64+I65+I66+I69</f>
        <v>0</v>
      </c>
      <c r="J58" s="252">
        <f>J59+J60+J63+J64+J65+J66+J69</f>
        <v>0</v>
      </c>
    </row>
    <row r="59" spans="1:12" x14ac:dyDescent="0.2">
      <c r="A59" s="453" t="str">
        <f>'0'!$A$4</f>
        <v>………………..</v>
      </c>
      <c r="B59" s="474">
        <f>'0'!$A$2</f>
        <v>46112</v>
      </c>
      <c r="C59" s="453" t="s">
        <v>1191</v>
      </c>
      <c r="D59" s="243" t="s">
        <v>640</v>
      </c>
      <c r="E59" s="73" t="s">
        <v>628</v>
      </c>
      <c r="F59" s="87" t="s">
        <v>634</v>
      </c>
      <c r="G59" s="39" t="s">
        <v>73</v>
      </c>
      <c r="H59" s="39" t="str">
        <f t="shared" si="0"/>
        <v>100100</v>
      </c>
      <c r="I59" s="229">
        <v>0</v>
      </c>
      <c r="J59" s="230">
        <v>0</v>
      </c>
    </row>
    <row r="60" spans="1:12" x14ac:dyDescent="0.2">
      <c r="A60" s="453" t="str">
        <f>'0'!$A$4</f>
        <v>………………..</v>
      </c>
      <c r="B60" s="474">
        <f>'0'!$A$2</f>
        <v>46112</v>
      </c>
      <c r="C60" s="453" t="s">
        <v>1191</v>
      </c>
      <c r="D60" s="243" t="s">
        <v>640</v>
      </c>
      <c r="E60" s="73" t="s">
        <v>629</v>
      </c>
      <c r="F60" s="87" t="s">
        <v>634</v>
      </c>
      <c r="G60" s="290" t="s">
        <v>120</v>
      </c>
      <c r="H60" s="39" t="str">
        <f t="shared" si="0"/>
        <v>100200</v>
      </c>
      <c r="I60" s="229">
        <v>0</v>
      </c>
      <c r="J60" s="230">
        <v>0</v>
      </c>
    </row>
    <row r="61" spans="1:12" x14ac:dyDescent="0.2">
      <c r="A61" s="453" t="str">
        <f>'0'!$A$4</f>
        <v>………………..</v>
      </c>
      <c r="B61" s="474">
        <f>'0'!$A$2</f>
        <v>46112</v>
      </c>
      <c r="C61" s="453" t="s">
        <v>1191</v>
      </c>
      <c r="D61" s="243" t="s">
        <v>640</v>
      </c>
      <c r="E61" s="77" t="s">
        <v>629</v>
      </c>
      <c r="F61" s="74" t="s">
        <v>635</v>
      </c>
      <c r="G61" s="40" t="s">
        <v>334</v>
      </c>
      <c r="H61" s="83" t="str">
        <f t="shared" si="0"/>
        <v>10021</v>
      </c>
      <c r="I61" s="229">
        <v>0</v>
      </c>
      <c r="J61" s="230">
        <v>0</v>
      </c>
    </row>
    <row r="62" spans="1:12" x14ac:dyDescent="0.2">
      <c r="A62" s="453" t="str">
        <f>'0'!$A$4</f>
        <v>………………..</v>
      </c>
      <c r="B62" s="474">
        <f>'0'!$A$2</f>
        <v>46112</v>
      </c>
      <c r="C62" s="453" t="s">
        <v>1191</v>
      </c>
      <c r="D62" s="243" t="s">
        <v>640</v>
      </c>
      <c r="E62" s="77" t="s">
        <v>629</v>
      </c>
      <c r="F62" s="88" t="s">
        <v>636</v>
      </c>
      <c r="G62" s="40" t="s">
        <v>335</v>
      </c>
      <c r="H62" s="83" t="str">
        <f t="shared" si="0"/>
        <v>10022</v>
      </c>
      <c r="I62" s="229">
        <v>0</v>
      </c>
      <c r="J62" s="230">
        <v>0</v>
      </c>
    </row>
    <row r="63" spans="1:12" x14ac:dyDescent="0.2">
      <c r="A63" s="453" t="str">
        <f>'0'!$A$4</f>
        <v>………………..</v>
      </c>
      <c r="B63" s="474">
        <f>'0'!$A$2</f>
        <v>46112</v>
      </c>
      <c r="C63" s="453" t="s">
        <v>1191</v>
      </c>
      <c r="D63" s="243" t="s">
        <v>640</v>
      </c>
      <c r="E63" s="73" t="s">
        <v>630</v>
      </c>
      <c r="F63" s="87" t="s">
        <v>634</v>
      </c>
      <c r="G63" s="39" t="s">
        <v>670</v>
      </c>
      <c r="H63" s="39" t="str">
        <f t="shared" si="0"/>
        <v>100300</v>
      </c>
      <c r="I63" s="229">
        <v>0</v>
      </c>
      <c r="J63" s="230">
        <v>0</v>
      </c>
    </row>
    <row r="64" spans="1:12" x14ac:dyDescent="0.2">
      <c r="A64" s="453" t="str">
        <f>'0'!$A$4</f>
        <v>………………..</v>
      </c>
      <c r="B64" s="474">
        <f>'0'!$A$2</f>
        <v>46112</v>
      </c>
      <c r="C64" s="453" t="s">
        <v>1191</v>
      </c>
      <c r="D64" s="243" t="s">
        <v>640</v>
      </c>
      <c r="E64" s="73" t="s">
        <v>631</v>
      </c>
      <c r="F64" s="87" t="s">
        <v>634</v>
      </c>
      <c r="G64" s="39" t="s">
        <v>108</v>
      </c>
      <c r="H64" s="39" t="str">
        <f t="shared" si="0"/>
        <v>100400</v>
      </c>
      <c r="I64" s="229">
        <v>0</v>
      </c>
      <c r="J64" s="230">
        <v>0</v>
      </c>
    </row>
    <row r="65" spans="1:12" x14ac:dyDescent="0.2">
      <c r="A65" s="453" t="str">
        <f>'0'!$A$4</f>
        <v>………………..</v>
      </c>
      <c r="B65" s="474">
        <f>'0'!$A$2</f>
        <v>46112</v>
      </c>
      <c r="C65" s="453" t="s">
        <v>1191</v>
      </c>
      <c r="D65" s="243" t="s">
        <v>640</v>
      </c>
      <c r="E65" s="73" t="s">
        <v>632</v>
      </c>
      <c r="F65" s="87" t="s">
        <v>634</v>
      </c>
      <c r="G65" s="39" t="s">
        <v>724</v>
      </c>
      <c r="H65" s="39" t="str">
        <f t="shared" si="0"/>
        <v>100500</v>
      </c>
      <c r="I65" s="229">
        <v>0</v>
      </c>
      <c r="J65" s="230">
        <v>0</v>
      </c>
    </row>
    <row r="66" spans="1:12" s="467" customFormat="1" ht="25.5" x14ac:dyDescent="0.25">
      <c r="A66" s="68" t="str">
        <f>'0'!$A$4</f>
        <v>………………..</v>
      </c>
      <c r="B66" s="341">
        <f>'0'!$A$2</f>
        <v>46112</v>
      </c>
      <c r="C66" s="68" t="s">
        <v>1191</v>
      </c>
      <c r="D66" s="468" t="s">
        <v>640</v>
      </c>
      <c r="E66" s="466" t="s">
        <v>633</v>
      </c>
      <c r="F66" s="469" t="s">
        <v>634</v>
      </c>
      <c r="G66" s="470" t="s">
        <v>763</v>
      </c>
      <c r="H66" s="470" t="str">
        <f t="shared" si="0"/>
        <v>100600</v>
      </c>
      <c r="I66" s="471">
        <f>'16'!J7-'16'!K7</f>
        <v>0</v>
      </c>
      <c r="J66" s="472">
        <f>SUM(J67:J68)</f>
        <v>0</v>
      </c>
      <c r="L66" s="780" t="s">
        <v>797</v>
      </c>
    </row>
    <row r="67" spans="1:12" x14ac:dyDescent="0.2">
      <c r="A67" s="453" t="str">
        <f>'0'!$A$4</f>
        <v>………………..</v>
      </c>
      <c r="B67" s="474">
        <f>'0'!$A$2</f>
        <v>46112</v>
      </c>
      <c r="C67" s="453" t="s">
        <v>1191</v>
      </c>
      <c r="D67" s="243" t="s">
        <v>640</v>
      </c>
      <c r="E67" s="77" t="s">
        <v>633</v>
      </c>
      <c r="F67" s="88" t="s">
        <v>628</v>
      </c>
      <c r="G67" s="261" t="s">
        <v>817</v>
      </c>
      <c r="H67" s="262" t="str">
        <f t="shared" si="0"/>
        <v>100601</v>
      </c>
      <c r="I67" s="260">
        <f t="array" ref="I67">SUM(IF('16'!J8:J37-'16'!K8:K37&gt;='16'!O8:O37,'16'!O8:O37,'16'!J8:J37-'16'!K8:K37))</f>
        <v>0</v>
      </c>
      <c r="J67" s="230">
        <v>0</v>
      </c>
      <c r="L67" s="781"/>
    </row>
    <row r="68" spans="1:12" x14ac:dyDescent="0.2">
      <c r="A68" s="453" t="str">
        <f>'0'!$A$4</f>
        <v>………………..</v>
      </c>
      <c r="B68" s="474">
        <f>'0'!$A$2</f>
        <v>46112</v>
      </c>
      <c r="C68" s="453" t="s">
        <v>1191</v>
      </c>
      <c r="D68" s="243" t="s">
        <v>640</v>
      </c>
      <c r="E68" s="77" t="s">
        <v>633</v>
      </c>
      <c r="F68" s="88" t="s">
        <v>629</v>
      </c>
      <c r="G68" s="261" t="s">
        <v>818</v>
      </c>
      <c r="H68" s="262" t="str">
        <f t="shared" ref="H68:H125" si="1">D68&amp;E68&amp;F68</f>
        <v>100602</v>
      </c>
      <c r="I68" s="260">
        <f>I66-I67</f>
        <v>0</v>
      </c>
      <c r="J68" s="230">
        <v>0</v>
      </c>
      <c r="L68" s="782"/>
    </row>
    <row r="69" spans="1:12" x14ac:dyDescent="0.2">
      <c r="A69" s="453" t="str">
        <f>'0'!$A$4</f>
        <v>………………..</v>
      </c>
      <c r="B69" s="474">
        <f>'0'!$A$2</f>
        <v>46112</v>
      </c>
      <c r="C69" s="453" t="s">
        <v>1191</v>
      </c>
      <c r="D69" s="243" t="s">
        <v>640</v>
      </c>
      <c r="E69" s="73" t="s">
        <v>637</v>
      </c>
      <c r="F69" s="87" t="s">
        <v>634</v>
      </c>
      <c r="G69" s="39" t="s">
        <v>116</v>
      </c>
      <c r="H69" s="39" t="str">
        <f t="shared" si="1"/>
        <v>100700</v>
      </c>
      <c r="I69" s="227">
        <f>SUM(I70:I73)</f>
        <v>0</v>
      </c>
      <c r="J69" s="228">
        <f>SUM(J70:J73)</f>
        <v>0</v>
      </c>
    </row>
    <row r="70" spans="1:12" x14ac:dyDescent="0.2">
      <c r="A70" s="453" t="str">
        <f>'0'!$A$4</f>
        <v>………………..</v>
      </c>
      <c r="B70" s="474">
        <f>'0'!$A$2</f>
        <v>46112</v>
      </c>
      <c r="C70" s="453" t="s">
        <v>1191</v>
      </c>
      <c r="D70" s="243" t="s">
        <v>640</v>
      </c>
      <c r="E70" s="77" t="s">
        <v>637</v>
      </c>
      <c r="F70" s="74" t="s">
        <v>628</v>
      </c>
      <c r="G70" s="82" t="s">
        <v>725</v>
      </c>
      <c r="H70" s="83" t="str">
        <f t="shared" si="1"/>
        <v>100701</v>
      </c>
      <c r="I70" s="229">
        <v>0</v>
      </c>
      <c r="J70" s="230">
        <v>0</v>
      </c>
    </row>
    <row r="71" spans="1:12" x14ac:dyDescent="0.2">
      <c r="A71" s="453" t="str">
        <f>'0'!$A$4</f>
        <v>………………..</v>
      </c>
      <c r="B71" s="474">
        <f>'0'!$A$2</f>
        <v>46112</v>
      </c>
      <c r="C71" s="453" t="s">
        <v>1191</v>
      </c>
      <c r="D71" s="243" t="s">
        <v>640</v>
      </c>
      <c r="E71" s="77" t="s">
        <v>637</v>
      </c>
      <c r="F71" s="74" t="s">
        <v>629</v>
      </c>
      <c r="G71" s="82" t="s">
        <v>112</v>
      </c>
      <c r="H71" s="83" t="str">
        <f t="shared" si="1"/>
        <v>100702</v>
      </c>
      <c r="I71" s="229">
        <v>0</v>
      </c>
      <c r="J71" s="230">
        <v>0</v>
      </c>
    </row>
    <row r="72" spans="1:12" x14ac:dyDescent="0.2">
      <c r="A72" s="453" t="str">
        <f>'0'!$A$4</f>
        <v>………………..</v>
      </c>
      <c r="B72" s="474">
        <f>'0'!$A$2</f>
        <v>46112</v>
      </c>
      <c r="C72" s="453" t="s">
        <v>1191</v>
      </c>
      <c r="D72" s="243" t="s">
        <v>640</v>
      </c>
      <c r="E72" s="77" t="s">
        <v>637</v>
      </c>
      <c r="F72" s="74" t="s">
        <v>630</v>
      </c>
      <c r="G72" s="82" t="s">
        <v>113</v>
      </c>
      <c r="H72" s="83" t="str">
        <f t="shared" si="1"/>
        <v>100703</v>
      </c>
      <c r="I72" s="229">
        <v>0</v>
      </c>
      <c r="J72" s="230">
        <v>0</v>
      </c>
    </row>
    <row r="73" spans="1:12" x14ac:dyDescent="0.2">
      <c r="A73" s="453" t="str">
        <f>'0'!$A$4</f>
        <v>………………..</v>
      </c>
      <c r="B73" s="474">
        <f>'0'!$A$2</f>
        <v>46112</v>
      </c>
      <c r="C73" s="453" t="s">
        <v>1191</v>
      </c>
      <c r="D73" s="243" t="s">
        <v>640</v>
      </c>
      <c r="E73" s="77" t="s">
        <v>637</v>
      </c>
      <c r="F73" s="74" t="s">
        <v>631</v>
      </c>
      <c r="G73" s="82" t="s">
        <v>114</v>
      </c>
      <c r="H73" s="83" t="str">
        <f t="shared" si="1"/>
        <v>100704</v>
      </c>
      <c r="I73" s="229">
        <v>0</v>
      </c>
      <c r="J73" s="230">
        <v>0</v>
      </c>
    </row>
    <row r="74" spans="1:12" x14ac:dyDescent="0.2">
      <c r="A74" s="453" t="str">
        <f>'0'!$A$4</f>
        <v>………………..</v>
      </c>
      <c r="B74" s="474">
        <f>'0'!$A$2</f>
        <v>46112</v>
      </c>
      <c r="C74" s="453" t="s">
        <v>1191</v>
      </c>
      <c r="D74" s="272" t="s">
        <v>645</v>
      </c>
      <c r="E74" s="78" t="s">
        <v>634</v>
      </c>
      <c r="F74" s="271" t="s">
        <v>634</v>
      </c>
      <c r="G74" s="251" t="s">
        <v>77</v>
      </c>
      <c r="H74" s="251" t="str">
        <f t="shared" si="1"/>
        <v>110000</v>
      </c>
      <c r="I74" s="253">
        <f>I75+I92+I96+I100+I107+I112+I116+I121+I122</f>
        <v>0</v>
      </c>
      <c r="J74" s="252">
        <f>J75+J92+J96+J100+J107+J112+J116+J121+J122</f>
        <v>0</v>
      </c>
    </row>
    <row r="75" spans="1:12" x14ac:dyDescent="0.2">
      <c r="A75" s="453" t="str">
        <f>'0'!$A$4</f>
        <v>………………..</v>
      </c>
      <c r="B75" s="474">
        <f>'0'!$A$2</f>
        <v>46112</v>
      </c>
      <c r="C75" s="453" t="s">
        <v>1191</v>
      </c>
      <c r="D75" s="243" t="s">
        <v>645</v>
      </c>
      <c r="E75" s="73" t="s">
        <v>628</v>
      </c>
      <c r="F75" s="87" t="s">
        <v>634</v>
      </c>
      <c r="G75" s="39" t="s">
        <v>78</v>
      </c>
      <c r="H75" s="39" t="str">
        <f t="shared" si="1"/>
        <v>110100</v>
      </c>
      <c r="I75" s="227">
        <f>I76+I80+I84+I88</f>
        <v>0</v>
      </c>
      <c r="J75" s="228">
        <f>J76+J80+J84+J88</f>
        <v>0</v>
      </c>
    </row>
    <row r="76" spans="1:12" x14ac:dyDescent="0.2">
      <c r="A76" s="453" t="str">
        <f>'0'!$A$4</f>
        <v>………………..</v>
      </c>
      <c r="B76" s="474">
        <f>'0'!$A$2</f>
        <v>46112</v>
      </c>
      <c r="C76" s="453" t="s">
        <v>1191</v>
      </c>
      <c r="D76" s="243" t="s">
        <v>645</v>
      </c>
      <c r="E76" s="77" t="s">
        <v>628</v>
      </c>
      <c r="F76" s="94" t="s">
        <v>628</v>
      </c>
      <c r="G76" s="82" t="s">
        <v>729</v>
      </c>
      <c r="H76" s="83" t="str">
        <f t="shared" si="1"/>
        <v>110101</v>
      </c>
      <c r="I76" s="232">
        <f>SUM(I77:I79)</f>
        <v>0</v>
      </c>
      <c r="J76" s="236">
        <f>SUM(J77:J79)</f>
        <v>0</v>
      </c>
    </row>
    <row r="77" spans="1:12" x14ac:dyDescent="0.2">
      <c r="A77" s="453" t="str">
        <f>'0'!$A$4</f>
        <v>………………..</v>
      </c>
      <c r="B77" s="474">
        <f>'0'!$A$2</f>
        <v>46112</v>
      </c>
      <c r="C77" s="453" t="s">
        <v>1191</v>
      </c>
      <c r="D77" s="243" t="s">
        <v>645</v>
      </c>
      <c r="E77" s="77" t="s">
        <v>628</v>
      </c>
      <c r="F77" s="95" t="s">
        <v>645</v>
      </c>
      <c r="G77" s="40" t="s">
        <v>107</v>
      </c>
      <c r="H77" s="83" t="str">
        <f t="shared" si="1"/>
        <v>110111</v>
      </c>
      <c r="I77" s="229">
        <v>0</v>
      </c>
      <c r="J77" s="230">
        <v>0</v>
      </c>
    </row>
    <row r="78" spans="1:12" x14ac:dyDescent="0.2">
      <c r="A78" s="453" t="str">
        <f>'0'!$A$4</f>
        <v>………………..</v>
      </c>
      <c r="B78" s="474">
        <f>'0'!$A$2</f>
        <v>46112</v>
      </c>
      <c r="C78" s="453" t="s">
        <v>1191</v>
      </c>
      <c r="D78" s="243" t="s">
        <v>645</v>
      </c>
      <c r="E78" s="77" t="s">
        <v>628</v>
      </c>
      <c r="F78" s="95" t="s">
        <v>646</v>
      </c>
      <c r="G78" s="40" t="s">
        <v>106</v>
      </c>
      <c r="H78" s="83" t="str">
        <f t="shared" si="1"/>
        <v>110112</v>
      </c>
      <c r="I78" s="229">
        <v>0</v>
      </c>
      <c r="J78" s="230">
        <v>0</v>
      </c>
    </row>
    <row r="79" spans="1:12" x14ac:dyDescent="0.2">
      <c r="A79" s="453" t="str">
        <f>'0'!$A$4</f>
        <v>………………..</v>
      </c>
      <c r="B79" s="474">
        <f>'0'!$A$2</f>
        <v>46112</v>
      </c>
      <c r="C79" s="453" t="s">
        <v>1191</v>
      </c>
      <c r="D79" s="243" t="s">
        <v>645</v>
      </c>
      <c r="E79" s="77" t="s">
        <v>628</v>
      </c>
      <c r="F79" s="95" t="s">
        <v>641</v>
      </c>
      <c r="G79" s="40" t="s">
        <v>105</v>
      </c>
      <c r="H79" s="83" t="str">
        <f t="shared" si="1"/>
        <v>110113</v>
      </c>
      <c r="I79" s="229">
        <v>0</v>
      </c>
      <c r="J79" s="230">
        <v>0</v>
      </c>
    </row>
    <row r="80" spans="1:12" x14ac:dyDescent="0.2">
      <c r="A80" s="453" t="str">
        <f>'0'!$A$4</f>
        <v>………………..</v>
      </c>
      <c r="B80" s="474">
        <f>'0'!$A$2</f>
        <v>46112</v>
      </c>
      <c r="C80" s="453" t="s">
        <v>1191</v>
      </c>
      <c r="D80" s="243" t="s">
        <v>645</v>
      </c>
      <c r="E80" s="77" t="s">
        <v>628</v>
      </c>
      <c r="F80" s="74" t="s">
        <v>629</v>
      </c>
      <c r="G80" s="82" t="s">
        <v>730</v>
      </c>
      <c r="H80" s="83" t="str">
        <f t="shared" si="1"/>
        <v>110102</v>
      </c>
      <c r="I80" s="232">
        <f>SUM(I81:I83)</f>
        <v>0</v>
      </c>
      <c r="J80" s="236">
        <f>SUM(J81:J83)</f>
        <v>0</v>
      </c>
    </row>
    <row r="81" spans="1:10" x14ac:dyDescent="0.2">
      <c r="A81" s="453" t="str">
        <f>'0'!$A$4</f>
        <v>………………..</v>
      </c>
      <c r="B81" s="474">
        <f>'0'!$A$2</f>
        <v>46112</v>
      </c>
      <c r="C81" s="453" t="s">
        <v>1191</v>
      </c>
      <c r="D81" s="243" t="s">
        <v>645</v>
      </c>
      <c r="E81" s="77" t="s">
        <v>628</v>
      </c>
      <c r="F81" s="95" t="s">
        <v>652</v>
      </c>
      <c r="G81" s="40" t="s">
        <v>107</v>
      </c>
      <c r="H81" s="83" t="str">
        <f t="shared" si="1"/>
        <v>110121</v>
      </c>
      <c r="I81" s="229">
        <v>0</v>
      </c>
      <c r="J81" s="230">
        <v>0</v>
      </c>
    </row>
    <row r="82" spans="1:10" x14ac:dyDescent="0.2">
      <c r="A82" s="453" t="str">
        <f>'0'!$A$4</f>
        <v>………………..</v>
      </c>
      <c r="B82" s="474">
        <f>'0'!$A$2</f>
        <v>46112</v>
      </c>
      <c r="C82" s="453" t="s">
        <v>1191</v>
      </c>
      <c r="D82" s="243" t="s">
        <v>645</v>
      </c>
      <c r="E82" s="77" t="s">
        <v>628</v>
      </c>
      <c r="F82" s="95" t="s">
        <v>653</v>
      </c>
      <c r="G82" s="40" t="s">
        <v>106</v>
      </c>
      <c r="H82" s="83" t="str">
        <f t="shared" si="1"/>
        <v>110122</v>
      </c>
      <c r="I82" s="229">
        <v>0</v>
      </c>
      <c r="J82" s="230">
        <v>0</v>
      </c>
    </row>
    <row r="83" spans="1:10" x14ac:dyDescent="0.2">
      <c r="A83" s="453" t="str">
        <f>'0'!$A$4</f>
        <v>………………..</v>
      </c>
      <c r="B83" s="474">
        <f>'0'!$A$2</f>
        <v>46112</v>
      </c>
      <c r="C83" s="453" t="s">
        <v>1191</v>
      </c>
      <c r="D83" s="243" t="s">
        <v>645</v>
      </c>
      <c r="E83" s="77" t="s">
        <v>628</v>
      </c>
      <c r="F83" s="95" t="s">
        <v>654</v>
      </c>
      <c r="G83" s="40" t="s">
        <v>105</v>
      </c>
      <c r="H83" s="83" t="str">
        <f t="shared" si="1"/>
        <v>110123</v>
      </c>
      <c r="I83" s="229">
        <v>0</v>
      </c>
      <c r="J83" s="230">
        <v>0</v>
      </c>
    </row>
    <row r="84" spans="1:10" x14ac:dyDescent="0.2">
      <c r="A84" s="453" t="str">
        <f>'0'!$A$4</f>
        <v>………………..</v>
      </c>
      <c r="B84" s="474">
        <f>'0'!$A$2</f>
        <v>46112</v>
      </c>
      <c r="C84" s="453" t="s">
        <v>1191</v>
      </c>
      <c r="D84" s="243" t="s">
        <v>645</v>
      </c>
      <c r="E84" s="77" t="s">
        <v>628</v>
      </c>
      <c r="F84" s="74" t="s">
        <v>630</v>
      </c>
      <c r="G84" s="82" t="s">
        <v>731</v>
      </c>
      <c r="H84" s="83" t="str">
        <f t="shared" si="1"/>
        <v>110103</v>
      </c>
      <c r="I84" s="232">
        <f>SUM(I85:I87)</f>
        <v>0</v>
      </c>
      <c r="J84" s="236">
        <f>SUM(J85:J87)</f>
        <v>0</v>
      </c>
    </row>
    <row r="85" spans="1:10" x14ac:dyDescent="0.2">
      <c r="A85" s="453" t="str">
        <f>'0'!$A$4</f>
        <v>………………..</v>
      </c>
      <c r="B85" s="474">
        <f>'0'!$A$2</f>
        <v>46112</v>
      </c>
      <c r="C85" s="453" t="s">
        <v>1191</v>
      </c>
      <c r="D85" s="243" t="s">
        <v>645</v>
      </c>
      <c r="E85" s="77" t="s">
        <v>628</v>
      </c>
      <c r="F85" s="95" t="s">
        <v>661</v>
      </c>
      <c r="G85" s="40" t="s">
        <v>107</v>
      </c>
      <c r="H85" s="83" t="str">
        <f t="shared" si="1"/>
        <v>110131</v>
      </c>
      <c r="I85" s="229">
        <v>0</v>
      </c>
      <c r="J85" s="230">
        <v>0</v>
      </c>
    </row>
    <row r="86" spans="1:10" x14ac:dyDescent="0.2">
      <c r="A86" s="453" t="str">
        <f>'0'!$A$4</f>
        <v>………………..</v>
      </c>
      <c r="B86" s="474">
        <f>'0'!$A$2</f>
        <v>46112</v>
      </c>
      <c r="C86" s="453" t="s">
        <v>1191</v>
      </c>
      <c r="D86" s="243" t="s">
        <v>645</v>
      </c>
      <c r="E86" s="77" t="s">
        <v>628</v>
      </c>
      <c r="F86" s="95" t="s">
        <v>662</v>
      </c>
      <c r="G86" s="40" t="s">
        <v>106</v>
      </c>
      <c r="H86" s="83" t="str">
        <f t="shared" si="1"/>
        <v>110132</v>
      </c>
      <c r="I86" s="229">
        <v>0</v>
      </c>
      <c r="J86" s="230">
        <v>0</v>
      </c>
    </row>
    <row r="87" spans="1:10" x14ac:dyDescent="0.2">
      <c r="A87" s="453" t="str">
        <f>'0'!$A$4</f>
        <v>………………..</v>
      </c>
      <c r="B87" s="474">
        <f>'0'!$A$2</f>
        <v>46112</v>
      </c>
      <c r="C87" s="453" t="s">
        <v>1191</v>
      </c>
      <c r="D87" s="243" t="s">
        <v>645</v>
      </c>
      <c r="E87" s="77" t="s">
        <v>628</v>
      </c>
      <c r="F87" s="95" t="s">
        <v>663</v>
      </c>
      <c r="G87" s="40" t="s">
        <v>105</v>
      </c>
      <c r="H87" s="83" t="str">
        <f t="shared" si="1"/>
        <v>110133</v>
      </c>
      <c r="I87" s="229">
        <v>0</v>
      </c>
      <c r="J87" s="230">
        <v>0</v>
      </c>
    </row>
    <row r="88" spans="1:10" x14ac:dyDescent="0.2">
      <c r="A88" s="453" t="str">
        <f>'0'!$A$4</f>
        <v>………………..</v>
      </c>
      <c r="B88" s="474">
        <f>'0'!$A$2</f>
        <v>46112</v>
      </c>
      <c r="C88" s="453" t="s">
        <v>1191</v>
      </c>
      <c r="D88" s="243" t="s">
        <v>645</v>
      </c>
      <c r="E88" s="77" t="s">
        <v>628</v>
      </c>
      <c r="F88" s="74" t="s">
        <v>631</v>
      </c>
      <c r="G88" s="86" t="s">
        <v>732</v>
      </c>
      <c r="H88" s="83" t="str">
        <f t="shared" si="1"/>
        <v>110104</v>
      </c>
      <c r="I88" s="232">
        <f>SUM(I89:I91)</f>
        <v>0</v>
      </c>
      <c r="J88" s="236">
        <f>SUM(J89:J91)</f>
        <v>0</v>
      </c>
    </row>
    <row r="89" spans="1:10" x14ac:dyDescent="0.2">
      <c r="A89" s="453" t="str">
        <f>'0'!$A$4</f>
        <v>………………..</v>
      </c>
      <c r="B89" s="474">
        <f>'0'!$A$2</f>
        <v>46112</v>
      </c>
      <c r="C89" s="453" t="s">
        <v>1191</v>
      </c>
      <c r="D89" s="243" t="s">
        <v>645</v>
      </c>
      <c r="E89" s="77" t="s">
        <v>628</v>
      </c>
      <c r="F89" s="95" t="s">
        <v>739</v>
      </c>
      <c r="G89" s="40" t="s">
        <v>107</v>
      </c>
      <c r="H89" s="83" t="str">
        <f t="shared" si="1"/>
        <v>110141</v>
      </c>
      <c r="I89" s="229">
        <v>0</v>
      </c>
      <c r="J89" s="230">
        <v>0</v>
      </c>
    </row>
    <row r="90" spans="1:10" x14ac:dyDescent="0.2">
      <c r="A90" s="453" t="str">
        <f>'0'!$A$4</f>
        <v>………………..</v>
      </c>
      <c r="B90" s="474">
        <f>'0'!$A$2</f>
        <v>46112</v>
      </c>
      <c r="C90" s="453" t="s">
        <v>1191</v>
      </c>
      <c r="D90" s="243" t="s">
        <v>645</v>
      </c>
      <c r="E90" s="77" t="s">
        <v>628</v>
      </c>
      <c r="F90" s="95" t="s">
        <v>740</v>
      </c>
      <c r="G90" s="40" t="s">
        <v>106</v>
      </c>
      <c r="H90" s="83" t="str">
        <f t="shared" si="1"/>
        <v>110142</v>
      </c>
      <c r="I90" s="229">
        <v>0</v>
      </c>
      <c r="J90" s="230">
        <v>0</v>
      </c>
    </row>
    <row r="91" spans="1:10" x14ac:dyDescent="0.2">
      <c r="A91" s="453" t="str">
        <f>'0'!$A$4</f>
        <v>………………..</v>
      </c>
      <c r="B91" s="474">
        <f>'0'!$A$2</f>
        <v>46112</v>
      </c>
      <c r="C91" s="453" t="s">
        <v>1191</v>
      </c>
      <c r="D91" s="243" t="s">
        <v>645</v>
      </c>
      <c r="E91" s="77" t="s">
        <v>628</v>
      </c>
      <c r="F91" s="95" t="s">
        <v>741</v>
      </c>
      <c r="G91" s="40" t="s">
        <v>105</v>
      </c>
      <c r="H91" s="83" t="str">
        <f t="shared" si="1"/>
        <v>110143</v>
      </c>
      <c r="I91" s="229">
        <v>0</v>
      </c>
      <c r="J91" s="230">
        <v>0</v>
      </c>
    </row>
    <row r="92" spans="1:10" x14ac:dyDescent="0.2">
      <c r="A92" s="453" t="str">
        <f>'0'!$A$4</f>
        <v>………………..</v>
      </c>
      <c r="B92" s="474">
        <f>'0'!$A$2</f>
        <v>46112</v>
      </c>
      <c r="C92" s="453" t="s">
        <v>1191</v>
      </c>
      <c r="D92" s="243" t="s">
        <v>645</v>
      </c>
      <c r="E92" s="73" t="s">
        <v>629</v>
      </c>
      <c r="F92" s="87" t="s">
        <v>634</v>
      </c>
      <c r="G92" s="39" t="s">
        <v>79</v>
      </c>
      <c r="H92" s="39" t="str">
        <f t="shared" si="1"/>
        <v>110200</v>
      </c>
      <c r="I92" s="227">
        <f>SUM(I93:I95)</f>
        <v>0</v>
      </c>
      <c r="J92" s="228">
        <f>SUM(J93:J95)</f>
        <v>0</v>
      </c>
    </row>
    <row r="93" spans="1:10" x14ac:dyDescent="0.2">
      <c r="A93" s="453" t="str">
        <f>'0'!$A$4</f>
        <v>………………..</v>
      </c>
      <c r="B93" s="474">
        <f>'0'!$A$2</f>
        <v>46112</v>
      </c>
      <c r="C93" s="453" t="s">
        <v>1191</v>
      </c>
      <c r="D93" s="243" t="s">
        <v>645</v>
      </c>
      <c r="E93" s="91" t="s">
        <v>629</v>
      </c>
      <c r="F93" s="74" t="s">
        <v>628</v>
      </c>
      <c r="G93" s="82" t="s">
        <v>398</v>
      </c>
      <c r="H93" s="83" t="str">
        <f t="shared" si="1"/>
        <v>110201</v>
      </c>
      <c r="I93" s="229">
        <v>0</v>
      </c>
      <c r="J93" s="230">
        <v>0</v>
      </c>
    </row>
    <row r="94" spans="1:10" x14ac:dyDescent="0.2">
      <c r="A94" s="453" t="str">
        <f>'0'!$A$4</f>
        <v>………………..</v>
      </c>
      <c r="B94" s="474">
        <f>'0'!$A$2</f>
        <v>46112</v>
      </c>
      <c r="C94" s="453" t="s">
        <v>1191</v>
      </c>
      <c r="D94" s="243" t="s">
        <v>645</v>
      </c>
      <c r="E94" s="91" t="s">
        <v>629</v>
      </c>
      <c r="F94" s="74" t="s">
        <v>629</v>
      </c>
      <c r="G94" s="82" t="s">
        <v>106</v>
      </c>
      <c r="H94" s="83" t="str">
        <f t="shared" si="1"/>
        <v>110202</v>
      </c>
      <c r="I94" s="229">
        <v>0</v>
      </c>
      <c r="J94" s="230">
        <v>0</v>
      </c>
    </row>
    <row r="95" spans="1:10" x14ac:dyDescent="0.2">
      <c r="A95" s="453" t="str">
        <f>'0'!$A$4</f>
        <v>………………..</v>
      </c>
      <c r="B95" s="474">
        <f>'0'!$A$2</f>
        <v>46112</v>
      </c>
      <c r="C95" s="453" t="s">
        <v>1191</v>
      </c>
      <c r="D95" s="243" t="s">
        <v>645</v>
      </c>
      <c r="E95" s="91" t="s">
        <v>629</v>
      </c>
      <c r="F95" s="74" t="s">
        <v>630</v>
      </c>
      <c r="G95" s="82" t="s">
        <v>399</v>
      </c>
      <c r="H95" s="83" t="str">
        <f t="shared" si="1"/>
        <v>110203</v>
      </c>
      <c r="I95" s="229">
        <v>0</v>
      </c>
      <c r="J95" s="230">
        <v>0</v>
      </c>
    </row>
    <row r="96" spans="1:10" x14ac:dyDescent="0.2">
      <c r="A96" s="453" t="str">
        <f>'0'!$A$4</f>
        <v>………………..</v>
      </c>
      <c r="B96" s="474">
        <f>'0'!$A$2</f>
        <v>46112</v>
      </c>
      <c r="C96" s="453" t="s">
        <v>1191</v>
      </c>
      <c r="D96" s="243" t="s">
        <v>645</v>
      </c>
      <c r="E96" s="73" t="s">
        <v>630</v>
      </c>
      <c r="F96" s="87" t="s">
        <v>634</v>
      </c>
      <c r="G96" s="39" t="s">
        <v>109</v>
      </c>
      <c r="H96" s="39" t="str">
        <f t="shared" si="1"/>
        <v>110300</v>
      </c>
      <c r="I96" s="227">
        <f>SUM(I97:I99)</f>
        <v>0</v>
      </c>
      <c r="J96" s="228">
        <f>SUM(J97:J99)</f>
        <v>0</v>
      </c>
    </row>
    <row r="97" spans="1:10" x14ac:dyDescent="0.2">
      <c r="A97" s="453" t="str">
        <f>'0'!$A$4</f>
        <v>………………..</v>
      </c>
      <c r="B97" s="474">
        <f>'0'!$A$2</f>
        <v>46112</v>
      </c>
      <c r="C97" s="453" t="s">
        <v>1191</v>
      </c>
      <c r="D97" s="243" t="s">
        <v>645</v>
      </c>
      <c r="E97" s="91" t="s">
        <v>630</v>
      </c>
      <c r="F97" s="74" t="s">
        <v>628</v>
      </c>
      <c r="G97" s="82" t="s">
        <v>398</v>
      </c>
      <c r="H97" s="83" t="str">
        <f t="shared" si="1"/>
        <v>110301</v>
      </c>
      <c r="I97" s="229">
        <v>0</v>
      </c>
      <c r="J97" s="230">
        <v>0</v>
      </c>
    </row>
    <row r="98" spans="1:10" x14ac:dyDescent="0.2">
      <c r="A98" s="453" t="str">
        <f>'0'!$A$4</f>
        <v>………………..</v>
      </c>
      <c r="B98" s="474">
        <f>'0'!$A$2</f>
        <v>46112</v>
      </c>
      <c r="C98" s="453" t="s">
        <v>1191</v>
      </c>
      <c r="D98" s="243" t="s">
        <v>645</v>
      </c>
      <c r="E98" s="91" t="s">
        <v>630</v>
      </c>
      <c r="F98" s="74" t="s">
        <v>629</v>
      </c>
      <c r="G98" s="82" t="s">
        <v>106</v>
      </c>
      <c r="H98" s="83" t="str">
        <f t="shared" si="1"/>
        <v>110302</v>
      </c>
      <c r="I98" s="229">
        <v>0</v>
      </c>
      <c r="J98" s="230">
        <v>0</v>
      </c>
    </row>
    <row r="99" spans="1:10" x14ac:dyDescent="0.2">
      <c r="A99" s="453" t="str">
        <f>'0'!$A$4</f>
        <v>………………..</v>
      </c>
      <c r="B99" s="474">
        <f>'0'!$A$2</f>
        <v>46112</v>
      </c>
      <c r="C99" s="453" t="s">
        <v>1191</v>
      </c>
      <c r="D99" s="243" t="s">
        <v>645</v>
      </c>
      <c r="E99" s="91" t="s">
        <v>630</v>
      </c>
      <c r="F99" s="74" t="s">
        <v>630</v>
      </c>
      <c r="G99" s="82" t="s">
        <v>399</v>
      </c>
      <c r="H99" s="83" t="str">
        <f t="shared" si="1"/>
        <v>110303</v>
      </c>
      <c r="I99" s="229">
        <v>0</v>
      </c>
      <c r="J99" s="230">
        <v>0</v>
      </c>
    </row>
    <row r="100" spans="1:10" x14ac:dyDescent="0.2">
      <c r="A100" s="453" t="str">
        <f>'0'!$A$4</f>
        <v>………………..</v>
      </c>
      <c r="B100" s="474">
        <f>'0'!$A$2</f>
        <v>46112</v>
      </c>
      <c r="C100" s="453" t="s">
        <v>1191</v>
      </c>
      <c r="D100" s="243" t="s">
        <v>645</v>
      </c>
      <c r="E100" s="73" t="s">
        <v>631</v>
      </c>
      <c r="F100" s="87" t="s">
        <v>634</v>
      </c>
      <c r="G100" s="39" t="s">
        <v>74</v>
      </c>
      <c r="H100" s="39" t="str">
        <f t="shared" si="1"/>
        <v>110400</v>
      </c>
      <c r="I100" s="227">
        <f>I101+I105+I106</f>
        <v>0</v>
      </c>
      <c r="J100" s="228">
        <f>J101+J105+J106</f>
        <v>0</v>
      </c>
    </row>
    <row r="101" spans="1:10" x14ac:dyDescent="0.2">
      <c r="A101" s="453" t="str">
        <f>'0'!$A$4</f>
        <v>………………..</v>
      </c>
      <c r="B101" s="474">
        <f>'0'!$A$2</f>
        <v>46112</v>
      </c>
      <c r="C101" s="453" t="s">
        <v>1191</v>
      </c>
      <c r="D101" s="243" t="s">
        <v>645</v>
      </c>
      <c r="E101" s="77" t="s">
        <v>631</v>
      </c>
      <c r="F101" s="74" t="s">
        <v>628</v>
      </c>
      <c r="G101" s="82" t="s">
        <v>945</v>
      </c>
      <c r="H101" s="83" t="str">
        <f t="shared" si="1"/>
        <v>110401</v>
      </c>
      <c r="I101" s="232">
        <f>SUM(I102:I104)</f>
        <v>0</v>
      </c>
      <c r="J101" s="236">
        <f>SUM(J102:J104)</f>
        <v>0</v>
      </c>
    </row>
    <row r="102" spans="1:10" x14ac:dyDescent="0.2">
      <c r="A102" s="453" t="str">
        <f>'0'!$A$4</f>
        <v>………………..</v>
      </c>
      <c r="B102" s="474">
        <f>'0'!$A$2</f>
        <v>46112</v>
      </c>
      <c r="C102" s="453" t="s">
        <v>1191</v>
      </c>
      <c r="D102" s="243" t="s">
        <v>645</v>
      </c>
      <c r="E102" s="77" t="s">
        <v>631</v>
      </c>
      <c r="F102" s="74" t="s">
        <v>645</v>
      </c>
      <c r="G102" s="82" t="s">
        <v>107</v>
      </c>
      <c r="H102" s="83" t="str">
        <f t="shared" si="1"/>
        <v>110411</v>
      </c>
      <c r="I102" s="229">
        <v>0</v>
      </c>
      <c r="J102" s="230">
        <v>0</v>
      </c>
    </row>
    <row r="103" spans="1:10" x14ac:dyDescent="0.2">
      <c r="A103" s="453" t="str">
        <f>'0'!$A$4</f>
        <v>………………..</v>
      </c>
      <c r="B103" s="474">
        <f>'0'!$A$2</f>
        <v>46112</v>
      </c>
      <c r="C103" s="453" t="s">
        <v>1191</v>
      </c>
      <c r="D103" s="243" t="s">
        <v>645</v>
      </c>
      <c r="E103" s="77" t="s">
        <v>631</v>
      </c>
      <c r="F103" s="74" t="s">
        <v>646</v>
      </c>
      <c r="G103" s="82" t="s">
        <v>106</v>
      </c>
      <c r="H103" s="83" t="str">
        <f t="shared" si="1"/>
        <v>110412</v>
      </c>
      <c r="I103" s="229">
        <v>0</v>
      </c>
      <c r="J103" s="230">
        <v>0</v>
      </c>
    </row>
    <row r="104" spans="1:10" x14ac:dyDescent="0.2">
      <c r="A104" s="453" t="str">
        <f>'0'!$A$4</f>
        <v>………………..</v>
      </c>
      <c r="B104" s="474">
        <f>'0'!$A$2</f>
        <v>46112</v>
      </c>
      <c r="C104" s="453" t="s">
        <v>1191</v>
      </c>
      <c r="D104" s="243" t="s">
        <v>645</v>
      </c>
      <c r="E104" s="77" t="s">
        <v>631</v>
      </c>
      <c r="F104" s="74" t="s">
        <v>641</v>
      </c>
      <c r="G104" s="82" t="s">
        <v>105</v>
      </c>
      <c r="H104" s="83" t="str">
        <f t="shared" si="1"/>
        <v>110413</v>
      </c>
      <c r="I104" s="229">
        <v>0</v>
      </c>
      <c r="J104" s="230">
        <v>0</v>
      </c>
    </row>
    <row r="105" spans="1:10" x14ac:dyDescent="0.2">
      <c r="A105" s="453" t="str">
        <f>'0'!$A$4</f>
        <v>………………..</v>
      </c>
      <c r="B105" s="474">
        <f>'0'!$A$2</f>
        <v>46112</v>
      </c>
      <c r="C105" s="453" t="s">
        <v>1191</v>
      </c>
      <c r="D105" s="243" t="s">
        <v>645</v>
      </c>
      <c r="E105" s="77" t="s">
        <v>631</v>
      </c>
      <c r="F105" s="74" t="s">
        <v>629</v>
      </c>
      <c r="G105" s="82" t="s">
        <v>110</v>
      </c>
      <c r="H105" s="83" t="str">
        <f t="shared" si="1"/>
        <v>110402</v>
      </c>
      <c r="I105" s="229">
        <v>0</v>
      </c>
      <c r="J105" s="230">
        <v>0</v>
      </c>
    </row>
    <row r="106" spans="1:10" x14ac:dyDescent="0.2">
      <c r="A106" s="453" t="str">
        <f>'0'!$A$4</f>
        <v>………………..</v>
      </c>
      <c r="B106" s="474">
        <f>'0'!$A$2</f>
        <v>46112</v>
      </c>
      <c r="C106" s="453" t="s">
        <v>1191</v>
      </c>
      <c r="D106" s="243" t="s">
        <v>645</v>
      </c>
      <c r="E106" s="77" t="s">
        <v>631</v>
      </c>
      <c r="F106" s="74" t="s">
        <v>630</v>
      </c>
      <c r="G106" s="82" t="s">
        <v>111</v>
      </c>
      <c r="H106" s="83" t="str">
        <f t="shared" si="1"/>
        <v>110403</v>
      </c>
      <c r="I106" s="229">
        <v>0</v>
      </c>
      <c r="J106" s="230">
        <v>0</v>
      </c>
    </row>
    <row r="107" spans="1:10" x14ac:dyDescent="0.2">
      <c r="A107" s="453" t="str">
        <f>'0'!$A$4</f>
        <v>………………..</v>
      </c>
      <c r="B107" s="474">
        <f>'0'!$A$2</f>
        <v>46112</v>
      </c>
      <c r="C107" s="453" t="s">
        <v>1191</v>
      </c>
      <c r="D107" s="243" t="s">
        <v>645</v>
      </c>
      <c r="E107" s="73" t="s">
        <v>632</v>
      </c>
      <c r="F107" s="87" t="s">
        <v>634</v>
      </c>
      <c r="G107" s="39" t="s">
        <v>75</v>
      </c>
      <c r="H107" s="39" t="str">
        <f t="shared" si="1"/>
        <v>110500</v>
      </c>
      <c r="I107" s="227">
        <f>SUM(I108:I111)</f>
        <v>0</v>
      </c>
      <c r="J107" s="228">
        <f>SUM(J108:J111)</f>
        <v>0</v>
      </c>
    </row>
    <row r="108" spans="1:10" x14ac:dyDescent="0.2">
      <c r="A108" s="453" t="str">
        <f>'0'!$A$4</f>
        <v>………………..</v>
      </c>
      <c r="B108" s="474">
        <f>'0'!$A$2</f>
        <v>46112</v>
      </c>
      <c r="C108" s="453" t="s">
        <v>1191</v>
      </c>
      <c r="D108" s="243" t="s">
        <v>645</v>
      </c>
      <c r="E108" s="77" t="s">
        <v>632</v>
      </c>
      <c r="F108" s="74" t="s">
        <v>628</v>
      </c>
      <c r="G108" s="82" t="s">
        <v>107</v>
      </c>
      <c r="H108" s="83" t="str">
        <f t="shared" si="1"/>
        <v>110501</v>
      </c>
      <c r="I108" s="229">
        <v>0</v>
      </c>
      <c r="J108" s="230">
        <v>0</v>
      </c>
    </row>
    <row r="109" spans="1:10" x14ac:dyDescent="0.2">
      <c r="A109" s="453" t="str">
        <f>'0'!$A$4</f>
        <v>………………..</v>
      </c>
      <c r="B109" s="474">
        <f>'0'!$A$2</f>
        <v>46112</v>
      </c>
      <c r="C109" s="453" t="s">
        <v>1191</v>
      </c>
      <c r="D109" s="243" t="s">
        <v>645</v>
      </c>
      <c r="E109" s="77" t="s">
        <v>632</v>
      </c>
      <c r="F109" s="88" t="s">
        <v>629</v>
      </c>
      <c r="G109" s="82" t="s">
        <v>106</v>
      </c>
      <c r="H109" s="83" t="str">
        <f t="shared" si="1"/>
        <v>110502</v>
      </c>
      <c r="I109" s="229">
        <v>0</v>
      </c>
      <c r="J109" s="230">
        <v>0</v>
      </c>
    </row>
    <row r="110" spans="1:10" x14ac:dyDescent="0.2">
      <c r="A110" s="453" t="str">
        <f>'0'!$A$4</f>
        <v>………………..</v>
      </c>
      <c r="B110" s="474">
        <f>'0'!$A$2</f>
        <v>46112</v>
      </c>
      <c r="C110" s="453" t="s">
        <v>1191</v>
      </c>
      <c r="D110" s="243" t="s">
        <v>645</v>
      </c>
      <c r="E110" s="77" t="s">
        <v>632</v>
      </c>
      <c r="F110" s="88" t="s">
        <v>630</v>
      </c>
      <c r="G110" s="82" t="s">
        <v>105</v>
      </c>
      <c r="H110" s="83" t="str">
        <f t="shared" si="1"/>
        <v>110503</v>
      </c>
      <c r="I110" s="229">
        <v>0</v>
      </c>
      <c r="J110" s="230">
        <v>0</v>
      </c>
    </row>
    <row r="111" spans="1:10" x14ac:dyDescent="0.2">
      <c r="A111" s="453" t="str">
        <f>'0'!$A$4</f>
        <v>………………..</v>
      </c>
      <c r="B111" s="474">
        <f>'0'!$A$2</f>
        <v>46112</v>
      </c>
      <c r="C111" s="453" t="s">
        <v>1191</v>
      </c>
      <c r="D111" s="243" t="s">
        <v>645</v>
      </c>
      <c r="E111" s="77" t="s">
        <v>632</v>
      </c>
      <c r="F111" s="88" t="s">
        <v>631</v>
      </c>
      <c r="G111" s="86" t="s">
        <v>733</v>
      </c>
      <c r="H111" s="83" t="str">
        <f t="shared" si="1"/>
        <v>110504</v>
      </c>
      <c r="I111" s="229">
        <v>0</v>
      </c>
      <c r="J111" s="230">
        <v>0</v>
      </c>
    </row>
    <row r="112" spans="1:10" x14ac:dyDescent="0.2">
      <c r="A112" s="453" t="str">
        <f>'0'!$A$4</f>
        <v>………………..</v>
      </c>
      <c r="B112" s="474">
        <f>'0'!$A$2</f>
        <v>46112</v>
      </c>
      <c r="C112" s="453" t="s">
        <v>1191</v>
      </c>
      <c r="D112" s="243" t="s">
        <v>645</v>
      </c>
      <c r="E112" s="73" t="s">
        <v>633</v>
      </c>
      <c r="F112" s="87" t="s">
        <v>634</v>
      </c>
      <c r="G112" s="39" t="s">
        <v>76</v>
      </c>
      <c r="H112" s="39" t="str">
        <f t="shared" si="1"/>
        <v>110600</v>
      </c>
      <c r="I112" s="227">
        <f>SUM(I113:I115)</f>
        <v>0</v>
      </c>
      <c r="J112" s="228">
        <f>SUM(J113:J115)</f>
        <v>0</v>
      </c>
    </row>
    <row r="113" spans="1:10" x14ac:dyDescent="0.2">
      <c r="A113" s="453" t="str">
        <f>'0'!$A$4</f>
        <v>………………..</v>
      </c>
      <c r="B113" s="474">
        <f>'0'!$A$2</f>
        <v>46112</v>
      </c>
      <c r="C113" s="453" t="s">
        <v>1191</v>
      </c>
      <c r="D113" s="243" t="s">
        <v>645</v>
      </c>
      <c r="E113" s="77" t="s">
        <v>633</v>
      </c>
      <c r="F113" s="74" t="s">
        <v>628</v>
      </c>
      <c r="G113" s="82" t="s">
        <v>398</v>
      </c>
      <c r="H113" s="83" t="str">
        <f>D113&amp;E113&amp;F113</f>
        <v>110601</v>
      </c>
      <c r="I113" s="229">
        <v>0</v>
      </c>
      <c r="J113" s="230">
        <v>0</v>
      </c>
    </row>
    <row r="114" spans="1:10" x14ac:dyDescent="0.2">
      <c r="A114" s="453" t="str">
        <f>'0'!$A$4</f>
        <v>………………..</v>
      </c>
      <c r="B114" s="474">
        <f>'0'!$A$2</f>
        <v>46112</v>
      </c>
      <c r="C114" s="453" t="s">
        <v>1191</v>
      </c>
      <c r="D114" s="243" t="s">
        <v>645</v>
      </c>
      <c r="E114" s="77" t="s">
        <v>633</v>
      </c>
      <c r="F114" s="74" t="s">
        <v>629</v>
      </c>
      <c r="G114" s="82" t="s">
        <v>106</v>
      </c>
      <c r="H114" s="83" t="str">
        <f>D114&amp;E114&amp;F114</f>
        <v>110602</v>
      </c>
      <c r="I114" s="229">
        <v>0</v>
      </c>
      <c r="J114" s="230">
        <v>0</v>
      </c>
    </row>
    <row r="115" spans="1:10" x14ac:dyDescent="0.2">
      <c r="A115" s="453" t="str">
        <f>'0'!$A$4</f>
        <v>………………..</v>
      </c>
      <c r="B115" s="474">
        <f>'0'!$A$2</f>
        <v>46112</v>
      </c>
      <c r="C115" s="453" t="s">
        <v>1191</v>
      </c>
      <c r="D115" s="243" t="s">
        <v>645</v>
      </c>
      <c r="E115" s="77" t="s">
        <v>633</v>
      </c>
      <c r="F115" s="74" t="s">
        <v>630</v>
      </c>
      <c r="G115" s="82" t="s">
        <v>399</v>
      </c>
      <c r="H115" s="83" t="str">
        <f>D115&amp;E115&amp;F115</f>
        <v>110603</v>
      </c>
      <c r="I115" s="229">
        <v>0</v>
      </c>
      <c r="J115" s="230">
        <v>0</v>
      </c>
    </row>
    <row r="116" spans="1:10" x14ac:dyDescent="0.2">
      <c r="A116" s="453" t="str">
        <f>'0'!$A$4</f>
        <v>………………..</v>
      </c>
      <c r="B116" s="474">
        <f>'0'!$A$2</f>
        <v>46112</v>
      </c>
      <c r="C116" s="453" t="s">
        <v>1191</v>
      </c>
      <c r="D116" s="243" t="s">
        <v>645</v>
      </c>
      <c r="E116" s="73" t="s">
        <v>637</v>
      </c>
      <c r="F116" s="87" t="s">
        <v>634</v>
      </c>
      <c r="G116" s="39" t="s">
        <v>115</v>
      </c>
      <c r="H116" s="39" t="str">
        <f t="shared" si="1"/>
        <v>110700</v>
      </c>
      <c r="I116" s="227">
        <f>SUM(I117:I120)</f>
        <v>0</v>
      </c>
      <c r="J116" s="228">
        <f>SUM(J117:J120)</f>
        <v>0</v>
      </c>
    </row>
    <row r="117" spans="1:10" x14ac:dyDescent="0.2">
      <c r="A117" s="453" t="str">
        <f>'0'!$A$4</f>
        <v>………………..</v>
      </c>
      <c r="B117" s="474">
        <f>'0'!$A$2</f>
        <v>46112</v>
      </c>
      <c r="C117" s="453" t="s">
        <v>1191</v>
      </c>
      <c r="D117" s="243" t="s">
        <v>645</v>
      </c>
      <c r="E117" s="77" t="s">
        <v>637</v>
      </c>
      <c r="F117" s="74" t="s">
        <v>628</v>
      </c>
      <c r="G117" s="82" t="s">
        <v>725</v>
      </c>
      <c r="H117" s="83" t="str">
        <f t="shared" si="1"/>
        <v>110701</v>
      </c>
      <c r="I117" s="229">
        <v>0</v>
      </c>
      <c r="J117" s="230">
        <v>0</v>
      </c>
    </row>
    <row r="118" spans="1:10" x14ac:dyDescent="0.2">
      <c r="A118" s="453" t="str">
        <f>'0'!$A$4</f>
        <v>………………..</v>
      </c>
      <c r="B118" s="474">
        <f>'0'!$A$2</f>
        <v>46112</v>
      </c>
      <c r="C118" s="453" t="s">
        <v>1191</v>
      </c>
      <c r="D118" s="243" t="s">
        <v>645</v>
      </c>
      <c r="E118" s="77" t="s">
        <v>637</v>
      </c>
      <c r="F118" s="74" t="s">
        <v>629</v>
      </c>
      <c r="G118" s="82" t="s">
        <v>112</v>
      </c>
      <c r="H118" s="83" t="str">
        <f t="shared" si="1"/>
        <v>110702</v>
      </c>
      <c r="I118" s="229">
        <v>0</v>
      </c>
      <c r="J118" s="230">
        <v>0</v>
      </c>
    </row>
    <row r="119" spans="1:10" x14ac:dyDescent="0.2">
      <c r="A119" s="453" t="str">
        <f>'0'!$A$4</f>
        <v>………………..</v>
      </c>
      <c r="B119" s="474">
        <f>'0'!$A$2</f>
        <v>46112</v>
      </c>
      <c r="C119" s="453" t="s">
        <v>1191</v>
      </c>
      <c r="D119" s="243" t="s">
        <v>645</v>
      </c>
      <c r="E119" s="77" t="s">
        <v>637</v>
      </c>
      <c r="F119" s="74" t="s">
        <v>630</v>
      </c>
      <c r="G119" s="82" t="s">
        <v>113</v>
      </c>
      <c r="H119" s="83" t="str">
        <f t="shared" si="1"/>
        <v>110703</v>
      </c>
      <c r="I119" s="229">
        <v>0</v>
      </c>
      <c r="J119" s="230">
        <v>0</v>
      </c>
    </row>
    <row r="120" spans="1:10" x14ac:dyDescent="0.2">
      <c r="A120" s="453" t="str">
        <f>'0'!$A$4</f>
        <v>………………..</v>
      </c>
      <c r="B120" s="474">
        <f>'0'!$A$2</f>
        <v>46112</v>
      </c>
      <c r="C120" s="453" t="s">
        <v>1191</v>
      </c>
      <c r="D120" s="243" t="s">
        <v>645</v>
      </c>
      <c r="E120" s="77" t="s">
        <v>637</v>
      </c>
      <c r="F120" s="74" t="s">
        <v>631</v>
      </c>
      <c r="G120" s="82" t="s">
        <v>114</v>
      </c>
      <c r="H120" s="83" t="str">
        <f t="shared" si="1"/>
        <v>110704</v>
      </c>
      <c r="I120" s="229">
        <v>0</v>
      </c>
      <c r="J120" s="230">
        <v>0</v>
      </c>
    </row>
    <row r="121" spans="1:10" x14ac:dyDescent="0.2">
      <c r="A121" s="453" t="str">
        <f>'0'!$A$4</f>
        <v>………………..</v>
      </c>
      <c r="B121" s="474">
        <f>'0'!$A$2</f>
        <v>46112</v>
      </c>
      <c r="C121" s="453" t="s">
        <v>1191</v>
      </c>
      <c r="D121" s="243" t="s">
        <v>645</v>
      </c>
      <c r="E121" s="73" t="s">
        <v>638</v>
      </c>
      <c r="F121" s="87" t="s">
        <v>634</v>
      </c>
      <c r="G121" s="39" t="s">
        <v>717</v>
      </c>
      <c r="H121" s="39" t="str">
        <f t="shared" si="1"/>
        <v>110800</v>
      </c>
      <c r="I121" s="229">
        <v>0</v>
      </c>
      <c r="J121" s="230">
        <v>0</v>
      </c>
    </row>
    <row r="122" spans="1:10" x14ac:dyDescent="0.2">
      <c r="A122" s="453" t="str">
        <f>'0'!$A$4</f>
        <v>………………..</v>
      </c>
      <c r="B122" s="474">
        <f>'0'!$A$2</f>
        <v>46112</v>
      </c>
      <c r="C122" s="453" t="s">
        <v>1191</v>
      </c>
      <c r="D122" s="243" t="s">
        <v>645</v>
      </c>
      <c r="E122" s="73" t="s">
        <v>639</v>
      </c>
      <c r="F122" s="87" t="s">
        <v>634</v>
      </c>
      <c r="G122" s="290" t="s">
        <v>18</v>
      </c>
      <c r="H122" s="39" t="str">
        <f t="shared" si="1"/>
        <v>110900</v>
      </c>
      <c r="I122" s="232">
        <f>SUM(I123:I125)</f>
        <v>0</v>
      </c>
      <c r="J122" s="236">
        <f>SUM(J123:J125)</f>
        <v>0</v>
      </c>
    </row>
    <row r="123" spans="1:10" x14ac:dyDescent="0.2">
      <c r="A123" s="453" t="str">
        <f>'0'!$A$4</f>
        <v>………………..</v>
      </c>
      <c r="B123" s="474">
        <f>'0'!$A$2</f>
        <v>46112</v>
      </c>
      <c r="C123" s="453" t="s">
        <v>1191</v>
      </c>
      <c r="D123" s="243" t="s">
        <v>645</v>
      </c>
      <c r="E123" s="77" t="s">
        <v>639</v>
      </c>
      <c r="F123" s="74" t="s">
        <v>628</v>
      </c>
      <c r="G123" s="82" t="s">
        <v>107</v>
      </c>
      <c r="H123" s="83" t="str">
        <f t="shared" si="1"/>
        <v>110901</v>
      </c>
      <c r="I123" s="229">
        <v>0</v>
      </c>
      <c r="J123" s="230">
        <v>0</v>
      </c>
    </row>
    <row r="124" spans="1:10" x14ac:dyDescent="0.2">
      <c r="A124" s="453" t="str">
        <f>'0'!$A$4</f>
        <v>………………..</v>
      </c>
      <c r="B124" s="474">
        <f>'0'!$A$2</f>
        <v>46112</v>
      </c>
      <c r="C124" s="453" t="s">
        <v>1191</v>
      </c>
      <c r="D124" s="243" t="s">
        <v>645</v>
      </c>
      <c r="E124" s="77" t="s">
        <v>639</v>
      </c>
      <c r="F124" s="88" t="s">
        <v>629</v>
      </c>
      <c r="G124" s="82" t="s">
        <v>106</v>
      </c>
      <c r="H124" s="83" t="str">
        <f t="shared" si="1"/>
        <v>110902</v>
      </c>
      <c r="I124" s="229">
        <v>0</v>
      </c>
      <c r="J124" s="230">
        <v>0</v>
      </c>
    </row>
    <row r="125" spans="1:10" x14ac:dyDescent="0.2">
      <c r="A125" s="453" t="str">
        <f>'0'!$A$4</f>
        <v>………………..</v>
      </c>
      <c r="B125" s="474">
        <f>'0'!$A$2</f>
        <v>46112</v>
      </c>
      <c r="C125" s="453" t="s">
        <v>1191</v>
      </c>
      <c r="D125" s="237" t="s">
        <v>645</v>
      </c>
      <c r="E125" s="288" t="s">
        <v>639</v>
      </c>
      <c r="F125" s="238" t="s">
        <v>630</v>
      </c>
      <c r="G125" s="239" t="s">
        <v>105</v>
      </c>
      <c r="H125" s="240" t="str">
        <f t="shared" si="1"/>
        <v>110903</v>
      </c>
      <c r="I125" s="229">
        <v>0</v>
      </c>
      <c r="J125" s="274">
        <v>0</v>
      </c>
    </row>
    <row r="126" spans="1:10" x14ac:dyDescent="0.2">
      <c r="A126" s="453" t="str">
        <f>'0'!$A$4</f>
        <v>………………..</v>
      </c>
      <c r="B126" s="474">
        <f>'0'!$A$2</f>
        <v>46112</v>
      </c>
      <c r="C126" s="453" t="s">
        <v>1191</v>
      </c>
      <c r="D126" s="359" t="s">
        <v>646</v>
      </c>
      <c r="E126" s="356" t="s">
        <v>634</v>
      </c>
      <c r="F126" s="360" t="s">
        <v>634</v>
      </c>
      <c r="G126" s="361" t="s">
        <v>918</v>
      </c>
      <c r="H126" s="361" t="str">
        <f>D126&amp;E126&amp;F126</f>
        <v>120000</v>
      </c>
      <c r="I126" s="321">
        <f>SUM(I55:I56)</f>
        <v>0</v>
      </c>
      <c r="J126" s="322">
        <f>SUM(J55:J56)</f>
        <v>0</v>
      </c>
    </row>
  </sheetData>
  <sheetProtection algorithmName="SHA-512" hashValue="7Js3OhqQ6jxVzzq6Y9w8nFbYIluY/oEKEoKOMI/2gA+5q30ZfuhxOvSSeSVuwrO4sk/I0VvmHPGLvffSn/YUnA==" saltValue="VwsZTbmwMjdR9PUzyF1GRg==" spinCount="100000" sheet="1" autoFilter="0"/>
  <mergeCells count="4">
    <mergeCell ref="L5:L17"/>
    <mergeCell ref="D1:G1"/>
    <mergeCell ref="L66:L68"/>
    <mergeCell ref="L44:L56"/>
  </mergeCells>
  <conditionalFormatting sqref="K1">
    <cfRule type="cellIs" dxfId="22" priority="3" operator="greaterThan">
      <formula>0</formula>
    </cfRule>
  </conditionalFormatting>
  <conditionalFormatting sqref="L1:M3">
    <cfRule type="cellIs" dxfId="21" priority="4" operator="equal">
      <formula>"OK"</formula>
    </cfRule>
  </conditionalFormatting>
  <pageMargins left="0" right="0" top="0" bottom="0" header="0" footer="0"/>
  <pageSetup paperSize="9" scale="96" fitToHeight="2" orientation="portrait" r:id="rId1"/>
  <ignoredErrors>
    <ignoredError sqref="I7:I15 J7:J17" unlockedFormula="1"/>
    <ignoredError sqref="D4:F48 D49:E49 D50:D53 E50:F53 F49 E75:F75 E59:F59 E74:F74 E76:F112 E58:F58 E60:F65 D57:F57 E113 E116:F125 E55:F55 E56:F56 E66:F73 D54:F54 D75 D66:D73 D59 D116:D125 D114:F115 D113 F113 D60:D65 D76:D112 D126:F126" numberStoredAsText="1"/>
    <ignoredError sqref="I101:J103 I107:J109 J104:J106 I112:J114 J110:J111 I116:J119 J115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M75"/>
  <sheetViews>
    <sheetView showGridLines="0" topLeftCell="D1" zoomScaleNormal="100" zoomScaleSheetLayoutView="100" workbookViewId="0">
      <selection activeCell="I5" sqref="I5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4" width="3.42578125" style="76" customWidth="1"/>
    <col min="5" max="6" width="3.5703125" style="76" customWidth="1"/>
    <col min="7" max="7" width="71.42578125" style="48" customWidth="1"/>
    <col min="8" max="8" width="8.28515625" style="48" customWidth="1"/>
    <col min="9" max="9" width="15.5703125" style="49" customWidth="1"/>
    <col min="10" max="10" width="16.85546875" style="49" bestFit="1" customWidth="1"/>
    <col min="11" max="11" width="9.140625" style="36"/>
    <col min="12" max="12" width="59.7109375" style="36" customWidth="1"/>
    <col min="13" max="13" width="26" style="36" customWidth="1"/>
    <col min="14" max="16384" width="9.140625" style="36"/>
  </cols>
  <sheetData>
    <row r="1" spans="1:13" s="68" customFormat="1" ht="33.75" customHeight="1" x14ac:dyDescent="0.25">
      <c r="A1" s="68" t="str">
        <f>'0'!$A$4</f>
        <v>………………..</v>
      </c>
      <c r="B1" s="341">
        <f>'0'!$A$2</f>
        <v>46112</v>
      </c>
      <c r="D1" s="778" t="str">
        <f>"Т03 ОТЧЕТ ЗА ПАРИЧНИЯ ПОТОК ПО ПРЕКИЯ МЕТОД НА "&amp;'0'!$A$6&amp;" ОТ "&amp;TEXT(DATE(YEAR(B1),1,1),"DD-MM-YYYY")&amp;" ДО "&amp;TEXT(B1,"DD-MM-YYYY")</f>
        <v>Т03 ОТЧЕТ ЗА ПАРИЧНИЯ ПОТОК ПО ПРЕКИЯ МЕТОД НА ЛЕЧЕБНО ЗАВЕДЕНИЕ ОТ 01-01-2026 ДО 31-03-2026</v>
      </c>
      <c r="E1" s="779"/>
      <c r="F1" s="779"/>
      <c r="G1" s="779"/>
      <c r="H1" s="779"/>
      <c r="I1" s="339" t="s">
        <v>1296</v>
      </c>
      <c r="J1" s="340" t="s">
        <v>1297</v>
      </c>
      <c r="K1" s="400">
        <f>COUNTBLANK(I4:J40)</f>
        <v>0</v>
      </c>
      <c r="L1" s="482" t="str">
        <f>IF(ROUND(I40-'02'!I37,2)=0,"OK","Неравнен поток с баланса")</f>
        <v>OK</v>
      </c>
      <c r="M1" s="482" t="str">
        <f>IF(ROUND(J40-'02'!J37,2)=0,"OK","Неравнен поток с баланса")</f>
        <v>OK</v>
      </c>
    </row>
    <row r="2" spans="1:13" ht="5.25" customHeight="1" x14ac:dyDescent="0.2">
      <c r="B2" s="474"/>
      <c r="D2" s="241"/>
      <c r="E2" s="184"/>
      <c r="F2" s="184"/>
      <c r="G2" s="184"/>
      <c r="H2" s="184"/>
      <c r="I2" s="255"/>
      <c r="J2" s="256"/>
    </row>
    <row r="3" spans="1:13" ht="5.25" customHeight="1" x14ac:dyDescent="0.2">
      <c r="B3" s="474"/>
      <c r="D3" s="241"/>
      <c r="E3" s="184"/>
      <c r="F3" s="184"/>
      <c r="G3" s="184"/>
      <c r="H3" s="184"/>
      <c r="I3" s="255"/>
      <c r="J3" s="256"/>
    </row>
    <row r="4" spans="1:13" x14ac:dyDescent="0.2">
      <c r="A4" s="453" t="str">
        <f>'0'!$A$4</f>
        <v>………………..</v>
      </c>
      <c r="B4" s="474">
        <f>'0'!$A$2</f>
        <v>46112</v>
      </c>
      <c r="C4" s="453" t="s">
        <v>1192</v>
      </c>
      <c r="D4" s="250" t="s">
        <v>628</v>
      </c>
      <c r="E4" s="78" t="s">
        <v>634</v>
      </c>
      <c r="F4" s="78" t="s">
        <v>634</v>
      </c>
      <c r="G4" s="44" t="s">
        <v>126</v>
      </c>
      <c r="H4" s="44" t="str">
        <f t="shared" ref="H4:H40" si="0">D4&amp;E4&amp;F4</f>
        <v>010000</v>
      </c>
      <c r="I4" s="38">
        <f>I6++I9+SUM(I14:I20)</f>
        <v>0</v>
      </c>
      <c r="J4" s="257">
        <f>J6++J9+SUM(J14:J20)</f>
        <v>0</v>
      </c>
    </row>
    <row r="5" spans="1:13" x14ac:dyDescent="0.2">
      <c r="A5" s="453" t="str">
        <f>'0'!$A$4</f>
        <v>………………..</v>
      </c>
      <c r="B5" s="474">
        <f>'0'!$A$2</f>
        <v>46112</v>
      </c>
      <c r="C5" s="453" t="s">
        <v>1192</v>
      </c>
      <c r="D5" s="233" t="s">
        <v>628</v>
      </c>
      <c r="E5" s="91" t="s">
        <v>634</v>
      </c>
      <c r="F5" s="91" t="s">
        <v>635</v>
      </c>
      <c r="G5" s="45" t="s">
        <v>764</v>
      </c>
      <c r="H5" s="81" t="str">
        <f t="shared" si="0"/>
        <v>01001</v>
      </c>
      <c r="I5" s="11">
        <v>0</v>
      </c>
      <c r="J5" s="454">
        <v>0</v>
      </c>
    </row>
    <row r="6" spans="1:13" x14ac:dyDescent="0.2">
      <c r="A6" s="453" t="str">
        <f>'0'!$A$4</f>
        <v>………………..</v>
      </c>
      <c r="B6" s="474">
        <f>'0'!$A$2</f>
        <v>46112</v>
      </c>
      <c r="C6" s="453" t="s">
        <v>1192</v>
      </c>
      <c r="D6" s="243" t="s">
        <v>628</v>
      </c>
      <c r="E6" s="73" t="s">
        <v>628</v>
      </c>
      <c r="F6" s="77" t="s">
        <v>634</v>
      </c>
      <c r="G6" s="46" t="s">
        <v>121</v>
      </c>
      <c r="H6" s="46" t="str">
        <f t="shared" si="0"/>
        <v>010100</v>
      </c>
      <c r="I6" s="27">
        <f>SUM(I7:I8)</f>
        <v>0</v>
      </c>
      <c r="J6" s="455">
        <f>SUM(J7:J8)</f>
        <v>0</v>
      </c>
    </row>
    <row r="7" spans="1:13" x14ac:dyDescent="0.2">
      <c r="A7" s="453" t="str">
        <f>'0'!$A$4</f>
        <v>………………..</v>
      </c>
      <c r="B7" s="474">
        <f>'0'!$A$2</f>
        <v>46112</v>
      </c>
      <c r="C7" s="453" t="s">
        <v>1192</v>
      </c>
      <c r="D7" s="233" t="s">
        <v>628</v>
      </c>
      <c r="E7" s="77" t="s">
        <v>628</v>
      </c>
      <c r="F7" s="74" t="s">
        <v>628</v>
      </c>
      <c r="G7" s="82" t="s">
        <v>136</v>
      </c>
      <c r="H7" s="83" t="str">
        <f t="shared" si="0"/>
        <v>010101</v>
      </c>
      <c r="I7" s="229">
        <v>0</v>
      </c>
      <c r="J7" s="366">
        <v>0</v>
      </c>
    </row>
    <row r="8" spans="1:13" x14ac:dyDescent="0.2">
      <c r="A8" s="453" t="str">
        <f>'0'!$A$4</f>
        <v>………………..</v>
      </c>
      <c r="B8" s="474">
        <f>'0'!$A$2</f>
        <v>46112</v>
      </c>
      <c r="C8" s="453" t="s">
        <v>1192</v>
      </c>
      <c r="D8" s="233" t="s">
        <v>628</v>
      </c>
      <c r="E8" s="77" t="s">
        <v>628</v>
      </c>
      <c r="F8" s="74" t="s">
        <v>629</v>
      </c>
      <c r="G8" s="82" t="s">
        <v>734</v>
      </c>
      <c r="H8" s="83" t="str">
        <f t="shared" si="0"/>
        <v>010102</v>
      </c>
      <c r="I8" s="229">
        <v>0</v>
      </c>
      <c r="J8" s="366">
        <v>0</v>
      </c>
    </row>
    <row r="9" spans="1:13" x14ac:dyDescent="0.2">
      <c r="A9" s="453" t="str">
        <f>'0'!$A$4</f>
        <v>………………..</v>
      </c>
      <c r="B9" s="474">
        <f>'0'!$A$2</f>
        <v>46112</v>
      </c>
      <c r="C9" s="453" t="s">
        <v>1192</v>
      </c>
      <c r="D9" s="243" t="s">
        <v>628</v>
      </c>
      <c r="E9" s="73" t="s">
        <v>629</v>
      </c>
      <c r="F9" s="77" t="s">
        <v>634</v>
      </c>
      <c r="G9" s="46" t="s">
        <v>765</v>
      </c>
      <c r="H9" s="46" t="str">
        <f t="shared" si="0"/>
        <v>010200</v>
      </c>
      <c r="I9" s="27">
        <f>SUM(I10:I13)</f>
        <v>0</v>
      </c>
      <c r="J9" s="455">
        <f>SUM(J10:J13)</f>
        <v>0</v>
      </c>
      <c r="L9" s="89" t="s">
        <v>838</v>
      </c>
    </row>
    <row r="10" spans="1:13" x14ac:dyDescent="0.2">
      <c r="A10" s="453" t="str">
        <f>'0'!$A$4</f>
        <v>………………..</v>
      </c>
      <c r="B10" s="474">
        <f>'0'!$A$2</f>
        <v>46112</v>
      </c>
      <c r="C10" s="453" t="s">
        <v>1192</v>
      </c>
      <c r="D10" s="243" t="s">
        <v>628</v>
      </c>
      <c r="E10" s="77" t="s">
        <v>629</v>
      </c>
      <c r="F10" s="74" t="s">
        <v>628</v>
      </c>
      <c r="G10" s="82" t="s">
        <v>725</v>
      </c>
      <c r="H10" s="83" t="str">
        <f t="shared" si="0"/>
        <v>010201</v>
      </c>
      <c r="I10" s="11">
        <v>0</v>
      </c>
      <c r="J10" s="454">
        <v>0</v>
      </c>
    </row>
    <row r="11" spans="1:13" x14ac:dyDescent="0.2">
      <c r="A11" s="453" t="str">
        <f>'0'!$A$4</f>
        <v>………………..</v>
      </c>
      <c r="B11" s="474">
        <f>'0'!$A$2</f>
        <v>46112</v>
      </c>
      <c r="C11" s="453" t="s">
        <v>1192</v>
      </c>
      <c r="D11" s="243" t="s">
        <v>628</v>
      </c>
      <c r="E11" s="77" t="s">
        <v>629</v>
      </c>
      <c r="F11" s="74" t="s">
        <v>629</v>
      </c>
      <c r="G11" s="82" t="s">
        <v>112</v>
      </c>
      <c r="H11" s="83" t="str">
        <f t="shared" si="0"/>
        <v>010202</v>
      </c>
      <c r="I11" s="11">
        <v>0</v>
      </c>
      <c r="J11" s="454">
        <v>0</v>
      </c>
    </row>
    <row r="12" spans="1:13" x14ac:dyDescent="0.2">
      <c r="A12" s="453" t="str">
        <f>'0'!$A$4</f>
        <v>………………..</v>
      </c>
      <c r="B12" s="474">
        <f>'0'!$A$2</f>
        <v>46112</v>
      </c>
      <c r="C12" s="453" t="s">
        <v>1192</v>
      </c>
      <c r="D12" s="243" t="s">
        <v>628</v>
      </c>
      <c r="E12" s="77" t="s">
        <v>629</v>
      </c>
      <c r="F12" s="74" t="s">
        <v>630</v>
      </c>
      <c r="G12" s="82" t="s">
        <v>113</v>
      </c>
      <c r="H12" s="83" t="str">
        <f t="shared" si="0"/>
        <v>010203</v>
      </c>
      <c r="I12" s="11">
        <v>0</v>
      </c>
      <c r="J12" s="454">
        <v>0</v>
      </c>
    </row>
    <row r="13" spans="1:13" x14ac:dyDescent="0.2">
      <c r="A13" s="453" t="str">
        <f>'0'!$A$4</f>
        <v>………………..</v>
      </c>
      <c r="B13" s="474">
        <f>'0'!$A$2</f>
        <v>46112</v>
      </c>
      <c r="C13" s="453" t="s">
        <v>1192</v>
      </c>
      <c r="D13" s="243" t="s">
        <v>628</v>
      </c>
      <c r="E13" s="77" t="s">
        <v>629</v>
      </c>
      <c r="F13" s="74" t="s">
        <v>631</v>
      </c>
      <c r="G13" s="82" t="s">
        <v>114</v>
      </c>
      <c r="H13" s="83" t="str">
        <f t="shared" si="0"/>
        <v>010204</v>
      </c>
      <c r="I13" s="229">
        <v>0</v>
      </c>
      <c r="J13" s="366">
        <v>0</v>
      </c>
    </row>
    <row r="14" spans="1:13" x14ac:dyDescent="0.2">
      <c r="A14" s="453" t="str">
        <f>'0'!$A$4</f>
        <v>………………..</v>
      </c>
      <c r="B14" s="474">
        <f>'0'!$A$2</f>
        <v>46112</v>
      </c>
      <c r="C14" s="453" t="s">
        <v>1192</v>
      </c>
      <c r="D14" s="243" t="s">
        <v>628</v>
      </c>
      <c r="E14" s="73" t="s">
        <v>630</v>
      </c>
      <c r="F14" s="77" t="s">
        <v>634</v>
      </c>
      <c r="G14" s="46" t="s">
        <v>735</v>
      </c>
      <c r="H14" s="46" t="str">
        <f t="shared" si="0"/>
        <v>010300</v>
      </c>
      <c r="I14" s="229">
        <v>0</v>
      </c>
      <c r="J14" s="366">
        <v>0</v>
      </c>
      <c r="L14" s="89" t="s">
        <v>830</v>
      </c>
    </row>
    <row r="15" spans="1:13" x14ac:dyDescent="0.2">
      <c r="A15" s="453" t="str">
        <f>'0'!$A$4</f>
        <v>………………..</v>
      </c>
      <c r="B15" s="474">
        <f>'0'!$A$2</f>
        <v>46112</v>
      </c>
      <c r="C15" s="453" t="s">
        <v>1192</v>
      </c>
      <c r="D15" s="243" t="s">
        <v>628</v>
      </c>
      <c r="E15" s="73" t="s">
        <v>631</v>
      </c>
      <c r="F15" s="77" t="s">
        <v>634</v>
      </c>
      <c r="G15" s="46" t="s">
        <v>122</v>
      </c>
      <c r="H15" s="46" t="str">
        <f t="shared" si="0"/>
        <v>010400</v>
      </c>
      <c r="I15" s="229">
        <v>0</v>
      </c>
      <c r="J15" s="366">
        <v>0</v>
      </c>
    </row>
    <row r="16" spans="1:13" x14ac:dyDescent="0.2">
      <c r="A16" s="453" t="str">
        <f>'0'!$A$4</f>
        <v>………………..</v>
      </c>
      <c r="B16" s="474">
        <f>'0'!$A$2</f>
        <v>46112</v>
      </c>
      <c r="C16" s="453" t="s">
        <v>1192</v>
      </c>
      <c r="D16" s="243" t="s">
        <v>628</v>
      </c>
      <c r="E16" s="73" t="s">
        <v>632</v>
      </c>
      <c r="F16" s="77" t="s">
        <v>634</v>
      </c>
      <c r="G16" s="46" t="s">
        <v>123</v>
      </c>
      <c r="H16" s="46" t="str">
        <f t="shared" si="0"/>
        <v>010500</v>
      </c>
      <c r="I16" s="229">
        <v>0</v>
      </c>
      <c r="J16" s="366">
        <v>0</v>
      </c>
      <c r="L16" s="89" t="s">
        <v>839</v>
      </c>
    </row>
    <row r="17" spans="1:12" x14ac:dyDescent="0.2">
      <c r="A17" s="453" t="str">
        <f>'0'!$A$4</f>
        <v>………………..</v>
      </c>
      <c r="B17" s="474">
        <f>'0'!$A$2</f>
        <v>46112</v>
      </c>
      <c r="C17" s="453" t="s">
        <v>1192</v>
      </c>
      <c r="D17" s="243" t="s">
        <v>628</v>
      </c>
      <c r="E17" s="73" t="s">
        <v>633</v>
      </c>
      <c r="F17" s="77" t="s">
        <v>634</v>
      </c>
      <c r="G17" s="46" t="s">
        <v>124</v>
      </c>
      <c r="H17" s="46" t="str">
        <f t="shared" si="0"/>
        <v>010600</v>
      </c>
      <c r="I17" s="229">
        <v>0</v>
      </c>
      <c r="J17" s="366">
        <v>0</v>
      </c>
    </row>
    <row r="18" spans="1:12" x14ac:dyDescent="0.2">
      <c r="A18" s="453" t="str">
        <f>'0'!$A$4</f>
        <v>………………..</v>
      </c>
      <c r="B18" s="474">
        <f>'0'!$A$2</f>
        <v>46112</v>
      </c>
      <c r="C18" s="453" t="s">
        <v>1192</v>
      </c>
      <c r="D18" s="243" t="s">
        <v>628</v>
      </c>
      <c r="E18" s="73" t="s">
        <v>637</v>
      </c>
      <c r="F18" s="77" t="s">
        <v>634</v>
      </c>
      <c r="G18" s="46" t="s">
        <v>736</v>
      </c>
      <c r="H18" s="46" t="str">
        <f t="shared" si="0"/>
        <v>010700</v>
      </c>
      <c r="I18" s="11">
        <v>0</v>
      </c>
      <c r="J18" s="454">
        <v>0</v>
      </c>
    </row>
    <row r="19" spans="1:12" x14ac:dyDescent="0.2">
      <c r="A19" s="453" t="str">
        <f>'0'!$A$4</f>
        <v>………………..</v>
      </c>
      <c r="B19" s="474">
        <f>'0'!$A$2</f>
        <v>46112</v>
      </c>
      <c r="C19" s="453" t="s">
        <v>1192</v>
      </c>
      <c r="D19" s="243" t="s">
        <v>628</v>
      </c>
      <c r="E19" s="73" t="s">
        <v>638</v>
      </c>
      <c r="F19" s="77" t="s">
        <v>634</v>
      </c>
      <c r="G19" s="46" t="s">
        <v>737</v>
      </c>
      <c r="H19" s="46" t="str">
        <f t="shared" si="0"/>
        <v>010800</v>
      </c>
      <c r="I19" s="229">
        <v>0</v>
      </c>
      <c r="J19" s="366">
        <v>0</v>
      </c>
    </row>
    <row r="20" spans="1:12" x14ac:dyDescent="0.2">
      <c r="A20" s="453" t="str">
        <f>'0'!$A$4</f>
        <v>………………..</v>
      </c>
      <c r="B20" s="474">
        <f>'0'!$A$2</f>
        <v>46112</v>
      </c>
      <c r="C20" s="453" t="s">
        <v>1192</v>
      </c>
      <c r="D20" s="243" t="s">
        <v>628</v>
      </c>
      <c r="E20" s="73" t="s">
        <v>639</v>
      </c>
      <c r="F20" s="77" t="s">
        <v>634</v>
      </c>
      <c r="G20" s="46" t="s">
        <v>125</v>
      </c>
      <c r="H20" s="46" t="str">
        <f t="shared" si="0"/>
        <v>010900</v>
      </c>
      <c r="I20" s="229">
        <v>0</v>
      </c>
      <c r="J20" s="366">
        <v>0</v>
      </c>
    </row>
    <row r="21" spans="1:12" x14ac:dyDescent="0.2">
      <c r="A21" s="453" t="str">
        <f>'0'!$A$4</f>
        <v>………………..</v>
      </c>
      <c r="B21" s="474">
        <f>'0'!$A$2</f>
        <v>46112</v>
      </c>
      <c r="C21" s="453" t="s">
        <v>1192</v>
      </c>
      <c r="D21" s="250" t="s">
        <v>629</v>
      </c>
      <c r="E21" s="78" t="s">
        <v>634</v>
      </c>
      <c r="F21" s="78" t="s">
        <v>634</v>
      </c>
      <c r="G21" s="44" t="s">
        <v>129</v>
      </c>
      <c r="H21" s="44" t="str">
        <f t="shared" si="0"/>
        <v>020000</v>
      </c>
      <c r="I21" s="38">
        <f>SUM(I22:I25)</f>
        <v>0</v>
      </c>
      <c r="J21" s="257">
        <f>SUM(J22:J25)</f>
        <v>0</v>
      </c>
    </row>
    <row r="22" spans="1:12" x14ac:dyDescent="0.2">
      <c r="A22" s="453" t="str">
        <f>'0'!$A$4</f>
        <v>………………..</v>
      </c>
      <c r="B22" s="474">
        <f>'0'!$A$2</f>
        <v>46112</v>
      </c>
      <c r="C22" s="453" t="s">
        <v>1192</v>
      </c>
      <c r="D22" s="243" t="s">
        <v>629</v>
      </c>
      <c r="E22" s="73" t="s">
        <v>628</v>
      </c>
      <c r="F22" s="77" t="s">
        <v>634</v>
      </c>
      <c r="G22" s="46" t="s">
        <v>127</v>
      </c>
      <c r="H22" s="46" t="str">
        <f t="shared" si="0"/>
        <v>020100</v>
      </c>
      <c r="I22" s="229">
        <v>0</v>
      </c>
      <c r="J22" s="366">
        <v>0</v>
      </c>
    </row>
    <row r="23" spans="1:12" x14ac:dyDescent="0.2">
      <c r="A23" s="453" t="str">
        <f>'0'!$A$4</f>
        <v>………………..</v>
      </c>
      <c r="B23" s="474">
        <f>'0'!$A$2</f>
        <v>46112</v>
      </c>
      <c r="C23" s="453" t="s">
        <v>1192</v>
      </c>
      <c r="D23" s="243" t="s">
        <v>629</v>
      </c>
      <c r="E23" s="73" t="s">
        <v>629</v>
      </c>
      <c r="F23" s="77" t="s">
        <v>634</v>
      </c>
      <c r="G23" s="46" t="s">
        <v>17</v>
      </c>
      <c r="H23" s="46" t="str">
        <f t="shared" si="0"/>
        <v>020200</v>
      </c>
      <c r="I23" s="11">
        <v>0</v>
      </c>
      <c r="J23" s="454">
        <v>0</v>
      </c>
    </row>
    <row r="24" spans="1:12" x14ac:dyDescent="0.2">
      <c r="A24" s="453" t="str">
        <f>'0'!$A$4</f>
        <v>………………..</v>
      </c>
      <c r="B24" s="474">
        <f>'0'!$A$2</f>
        <v>46112</v>
      </c>
      <c r="C24" s="453" t="s">
        <v>1192</v>
      </c>
      <c r="D24" s="243" t="s">
        <v>629</v>
      </c>
      <c r="E24" s="73" t="s">
        <v>630</v>
      </c>
      <c r="F24" s="77" t="s">
        <v>634</v>
      </c>
      <c r="G24" s="46" t="s">
        <v>137</v>
      </c>
      <c r="H24" s="46" t="str">
        <f t="shared" si="0"/>
        <v>020300</v>
      </c>
      <c r="I24" s="11">
        <v>0</v>
      </c>
      <c r="J24" s="454">
        <v>0</v>
      </c>
    </row>
    <row r="25" spans="1:12" x14ac:dyDescent="0.2">
      <c r="A25" s="453" t="str">
        <f>'0'!$A$4</f>
        <v>………………..</v>
      </c>
      <c r="B25" s="474">
        <f>'0'!$A$2</f>
        <v>46112</v>
      </c>
      <c r="C25" s="453" t="s">
        <v>1192</v>
      </c>
      <c r="D25" s="243" t="s">
        <v>629</v>
      </c>
      <c r="E25" s="73" t="s">
        <v>631</v>
      </c>
      <c r="F25" s="77" t="s">
        <v>634</v>
      </c>
      <c r="G25" s="46" t="s">
        <v>128</v>
      </c>
      <c r="H25" s="46" t="str">
        <f t="shared" si="0"/>
        <v>020400</v>
      </c>
      <c r="I25" s="27">
        <f>SUM(I26:I30)</f>
        <v>0</v>
      </c>
      <c r="J25" s="455">
        <f>SUM(J26:J30)</f>
        <v>0</v>
      </c>
      <c r="L25" s="780" t="s">
        <v>836</v>
      </c>
    </row>
    <row r="26" spans="1:12" x14ac:dyDescent="0.2">
      <c r="A26" s="453" t="str">
        <f>'0'!$A$4</f>
        <v>………………..</v>
      </c>
      <c r="B26" s="474">
        <f>'0'!$A$2</f>
        <v>46112</v>
      </c>
      <c r="C26" s="453" t="s">
        <v>1192</v>
      </c>
      <c r="D26" s="233" t="s">
        <v>629</v>
      </c>
      <c r="E26" s="77" t="s">
        <v>631</v>
      </c>
      <c r="F26" s="74" t="s">
        <v>628</v>
      </c>
      <c r="G26" s="82" t="s">
        <v>725</v>
      </c>
      <c r="H26" s="83" t="str">
        <f t="shared" si="0"/>
        <v>020401</v>
      </c>
      <c r="I26" s="229">
        <v>0</v>
      </c>
      <c r="J26" s="366">
        <v>0</v>
      </c>
      <c r="L26" s="781"/>
    </row>
    <row r="27" spans="1:12" x14ac:dyDescent="0.2">
      <c r="A27" s="453" t="str">
        <f>'0'!$A$4</f>
        <v>………………..</v>
      </c>
      <c r="B27" s="474">
        <f>'0'!$A$2</f>
        <v>46112</v>
      </c>
      <c r="C27" s="453" t="s">
        <v>1192</v>
      </c>
      <c r="D27" s="233" t="s">
        <v>629</v>
      </c>
      <c r="E27" s="77" t="s">
        <v>631</v>
      </c>
      <c r="F27" s="74" t="s">
        <v>629</v>
      </c>
      <c r="G27" s="82" t="s">
        <v>112</v>
      </c>
      <c r="H27" s="83" t="str">
        <f t="shared" si="0"/>
        <v>020402</v>
      </c>
      <c r="I27" s="11">
        <v>0</v>
      </c>
      <c r="J27" s="454">
        <v>0</v>
      </c>
      <c r="L27" s="781"/>
    </row>
    <row r="28" spans="1:12" x14ac:dyDescent="0.2">
      <c r="A28" s="453" t="str">
        <f>'0'!$A$4</f>
        <v>………………..</v>
      </c>
      <c r="B28" s="474">
        <f>'0'!$A$2</f>
        <v>46112</v>
      </c>
      <c r="C28" s="453" t="s">
        <v>1192</v>
      </c>
      <c r="D28" s="233" t="s">
        <v>629</v>
      </c>
      <c r="E28" s="77" t="s">
        <v>631</v>
      </c>
      <c r="F28" s="74" t="s">
        <v>630</v>
      </c>
      <c r="G28" s="82" t="s">
        <v>113</v>
      </c>
      <c r="H28" s="83" t="str">
        <f t="shared" si="0"/>
        <v>020403</v>
      </c>
      <c r="I28" s="11">
        <v>0</v>
      </c>
      <c r="J28" s="454">
        <v>0</v>
      </c>
      <c r="L28" s="781"/>
    </row>
    <row r="29" spans="1:12" x14ac:dyDescent="0.2">
      <c r="A29" s="453" t="str">
        <f>'0'!$A$4</f>
        <v>………………..</v>
      </c>
      <c r="B29" s="474">
        <f>'0'!$A$2</f>
        <v>46112</v>
      </c>
      <c r="C29" s="453" t="s">
        <v>1192</v>
      </c>
      <c r="D29" s="233" t="s">
        <v>629</v>
      </c>
      <c r="E29" s="77" t="s">
        <v>631</v>
      </c>
      <c r="F29" s="74" t="s">
        <v>631</v>
      </c>
      <c r="G29" s="82" t="s">
        <v>114</v>
      </c>
      <c r="H29" s="83" t="str">
        <f t="shared" si="0"/>
        <v>020404</v>
      </c>
      <c r="I29" s="11">
        <v>0</v>
      </c>
      <c r="J29" s="454">
        <v>0</v>
      </c>
      <c r="L29" s="781"/>
    </row>
    <row r="30" spans="1:12" x14ac:dyDescent="0.2">
      <c r="A30" s="453" t="str">
        <f>'0'!$A$4</f>
        <v>………………..</v>
      </c>
      <c r="B30" s="474">
        <f>'0'!$A$2</f>
        <v>46112</v>
      </c>
      <c r="C30" s="453" t="s">
        <v>1192</v>
      </c>
      <c r="D30" s="233" t="s">
        <v>629</v>
      </c>
      <c r="E30" s="77" t="s">
        <v>631</v>
      </c>
      <c r="F30" s="74" t="s">
        <v>632</v>
      </c>
      <c r="G30" s="82" t="s">
        <v>18</v>
      </c>
      <c r="H30" s="83" t="str">
        <f t="shared" si="0"/>
        <v>020405</v>
      </c>
      <c r="I30" s="11">
        <v>0</v>
      </c>
      <c r="J30" s="454">
        <v>0</v>
      </c>
      <c r="L30" s="782"/>
    </row>
    <row r="31" spans="1:12" x14ac:dyDescent="0.2">
      <c r="A31" s="453" t="str">
        <f>'0'!$A$4</f>
        <v>………………..</v>
      </c>
      <c r="B31" s="474">
        <f>'0'!$A$2</f>
        <v>46112</v>
      </c>
      <c r="C31" s="453" t="s">
        <v>1192</v>
      </c>
      <c r="D31" s="250" t="s">
        <v>630</v>
      </c>
      <c r="E31" s="78" t="s">
        <v>634</v>
      </c>
      <c r="F31" s="78" t="s">
        <v>634</v>
      </c>
      <c r="G31" s="44" t="s">
        <v>132</v>
      </c>
      <c r="H31" s="44" t="str">
        <f t="shared" si="0"/>
        <v>030000</v>
      </c>
      <c r="I31" s="38">
        <f>SUM(I32:I37)</f>
        <v>0</v>
      </c>
      <c r="J31" s="257">
        <f>SUM(J32:J37)</f>
        <v>0</v>
      </c>
    </row>
    <row r="32" spans="1:12" x14ac:dyDescent="0.2">
      <c r="A32" s="453" t="str">
        <f>'0'!$A$4</f>
        <v>………………..</v>
      </c>
      <c r="B32" s="474">
        <f>'0'!$A$2</f>
        <v>46112</v>
      </c>
      <c r="C32" s="453" t="s">
        <v>1192</v>
      </c>
      <c r="D32" s="243" t="s">
        <v>630</v>
      </c>
      <c r="E32" s="73" t="s">
        <v>628</v>
      </c>
      <c r="F32" s="77" t="s">
        <v>634</v>
      </c>
      <c r="G32" s="46" t="s">
        <v>831</v>
      </c>
      <c r="H32" s="46" t="str">
        <f t="shared" si="0"/>
        <v>030100</v>
      </c>
      <c r="I32" s="11">
        <v>0</v>
      </c>
      <c r="J32" s="454">
        <v>0</v>
      </c>
      <c r="L32" s="89" t="s">
        <v>837</v>
      </c>
    </row>
    <row r="33" spans="1:12" x14ac:dyDescent="0.2">
      <c r="A33" s="453" t="str">
        <f>'0'!$A$4</f>
        <v>………………..</v>
      </c>
      <c r="B33" s="474">
        <f>'0'!$A$2</f>
        <v>46112</v>
      </c>
      <c r="C33" s="453" t="s">
        <v>1192</v>
      </c>
      <c r="D33" s="243" t="s">
        <v>630</v>
      </c>
      <c r="E33" s="73" t="s">
        <v>629</v>
      </c>
      <c r="F33" s="77" t="s">
        <v>634</v>
      </c>
      <c r="G33" s="46" t="s">
        <v>130</v>
      </c>
      <c r="H33" s="46" t="str">
        <f t="shared" si="0"/>
        <v>030200</v>
      </c>
      <c r="I33" s="11">
        <v>0</v>
      </c>
      <c r="J33" s="454">
        <v>0</v>
      </c>
    </row>
    <row r="34" spans="1:12" x14ac:dyDescent="0.2">
      <c r="A34" s="453" t="str">
        <f>'0'!$A$4</f>
        <v>………………..</v>
      </c>
      <c r="B34" s="474">
        <f>'0'!$A$2</f>
        <v>46112</v>
      </c>
      <c r="C34" s="453" t="s">
        <v>1192</v>
      </c>
      <c r="D34" s="243" t="s">
        <v>630</v>
      </c>
      <c r="E34" s="73" t="s">
        <v>630</v>
      </c>
      <c r="F34" s="77" t="s">
        <v>634</v>
      </c>
      <c r="G34" s="46" t="s">
        <v>138</v>
      </c>
      <c r="H34" s="46" t="str">
        <f t="shared" si="0"/>
        <v>030300</v>
      </c>
      <c r="I34" s="11">
        <v>0</v>
      </c>
      <c r="J34" s="454">
        <v>0</v>
      </c>
    </row>
    <row r="35" spans="1:12" x14ac:dyDescent="0.2">
      <c r="A35" s="453" t="str">
        <f>'0'!$A$4</f>
        <v>………………..</v>
      </c>
      <c r="B35" s="474">
        <f>'0'!$A$2</f>
        <v>46112</v>
      </c>
      <c r="C35" s="453" t="s">
        <v>1192</v>
      </c>
      <c r="D35" s="243" t="s">
        <v>630</v>
      </c>
      <c r="E35" s="73" t="s">
        <v>631</v>
      </c>
      <c r="F35" s="77" t="s">
        <v>634</v>
      </c>
      <c r="G35" s="46" t="s">
        <v>139</v>
      </c>
      <c r="H35" s="46" t="str">
        <f t="shared" si="0"/>
        <v>030400</v>
      </c>
      <c r="I35" s="11">
        <v>0</v>
      </c>
      <c r="J35" s="454">
        <v>0</v>
      </c>
    </row>
    <row r="36" spans="1:12" x14ac:dyDescent="0.2">
      <c r="A36" s="453" t="str">
        <f>'0'!$A$4</f>
        <v>………………..</v>
      </c>
      <c r="B36" s="474">
        <f>'0'!$A$2</f>
        <v>46112</v>
      </c>
      <c r="C36" s="453" t="s">
        <v>1192</v>
      </c>
      <c r="D36" s="243" t="s">
        <v>630</v>
      </c>
      <c r="E36" s="73" t="s">
        <v>632</v>
      </c>
      <c r="F36" s="77" t="s">
        <v>634</v>
      </c>
      <c r="G36" s="46" t="s">
        <v>131</v>
      </c>
      <c r="H36" s="46" t="str">
        <f t="shared" si="0"/>
        <v>030500</v>
      </c>
      <c r="I36" s="229">
        <v>0</v>
      </c>
      <c r="J36" s="366">
        <v>0</v>
      </c>
    </row>
    <row r="37" spans="1:12" x14ac:dyDescent="0.2">
      <c r="A37" s="453" t="str">
        <f>'0'!$A$4</f>
        <v>………………..</v>
      </c>
      <c r="B37" s="474">
        <f>'0'!$A$2</f>
        <v>46112</v>
      </c>
      <c r="C37" s="453" t="s">
        <v>1192</v>
      </c>
      <c r="D37" s="243" t="s">
        <v>630</v>
      </c>
      <c r="E37" s="73" t="s">
        <v>633</v>
      </c>
      <c r="F37" s="77" t="s">
        <v>634</v>
      </c>
      <c r="G37" s="46" t="s">
        <v>738</v>
      </c>
      <c r="H37" s="46" t="str">
        <f t="shared" si="0"/>
        <v>030600</v>
      </c>
      <c r="I37" s="11">
        <v>0</v>
      </c>
      <c r="J37" s="454">
        <v>0</v>
      </c>
    </row>
    <row r="38" spans="1:12" x14ac:dyDescent="0.2">
      <c r="A38" s="453" t="str">
        <f>'0'!$A$4</f>
        <v>………………..</v>
      </c>
      <c r="B38" s="474">
        <f>'0'!$A$2</f>
        <v>46112</v>
      </c>
      <c r="C38" s="453" t="s">
        <v>1192</v>
      </c>
      <c r="D38" s="250" t="s">
        <v>631</v>
      </c>
      <c r="E38" s="78" t="s">
        <v>634</v>
      </c>
      <c r="F38" s="78" t="s">
        <v>634</v>
      </c>
      <c r="G38" s="44" t="s">
        <v>922</v>
      </c>
      <c r="H38" s="44" t="str">
        <f t="shared" si="0"/>
        <v>040000</v>
      </c>
      <c r="I38" s="38">
        <f>+I4+I21+I31</f>
        <v>0</v>
      </c>
      <c r="J38" s="257">
        <f>+J4+J21+J31</f>
        <v>0</v>
      </c>
    </row>
    <row r="39" spans="1:12" x14ac:dyDescent="0.2">
      <c r="A39" s="453" t="str">
        <f>'0'!$A$4</f>
        <v>………………..</v>
      </c>
      <c r="B39" s="474">
        <f>'0'!$A$2</f>
        <v>46112</v>
      </c>
      <c r="C39" s="453" t="s">
        <v>1192</v>
      </c>
      <c r="D39" s="250" t="s">
        <v>632</v>
      </c>
      <c r="E39" s="78" t="s">
        <v>634</v>
      </c>
      <c r="F39" s="78" t="s">
        <v>634</v>
      </c>
      <c r="G39" s="44" t="s">
        <v>133</v>
      </c>
      <c r="H39" s="44" t="str">
        <f t="shared" si="0"/>
        <v>050000</v>
      </c>
      <c r="I39" s="11">
        <v>0</v>
      </c>
      <c r="J39" s="366">
        <v>0</v>
      </c>
    </row>
    <row r="40" spans="1:12" x14ac:dyDescent="0.2">
      <c r="A40" s="453" t="str">
        <f>'0'!$A$4</f>
        <v>………………..</v>
      </c>
      <c r="B40" s="474">
        <f>'0'!$A$2</f>
        <v>46112</v>
      </c>
      <c r="C40" s="453" t="s">
        <v>1192</v>
      </c>
      <c r="D40" s="250" t="s">
        <v>633</v>
      </c>
      <c r="E40" s="78" t="s">
        <v>634</v>
      </c>
      <c r="F40" s="78" t="s">
        <v>634</v>
      </c>
      <c r="G40" s="44" t="s">
        <v>134</v>
      </c>
      <c r="H40" s="44" t="str">
        <f t="shared" si="0"/>
        <v>060000</v>
      </c>
      <c r="I40" s="38">
        <f>SUM(I38:I39)</f>
        <v>0</v>
      </c>
      <c r="J40" s="257">
        <f>SUM(J38:J39)</f>
        <v>0</v>
      </c>
      <c r="L40" s="89" t="s">
        <v>766</v>
      </c>
    </row>
    <row r="41" spans="1:12" x14ac:dyDescent="0.2">
      <c r="B41" s="474"/>
      <c r="D41" s="75"/>
      <c r="E41" s="75"/>
      <c r="F41" s="75"/>
      <c r="G41" s="36"/>
      <c r="H41" s="36"/>
    </row>
    <row r="75" spans="13:13" ht="14.25" x14ac:dyDescent="0.2">
      <c r="M75" s="50"/>
    </row>
  </sheetData>
  <sheetProtection algorithmName="SHA-512" hashValue="izcsJ/MREoCM4/dYNBeQhvtrGKYNulGcdAmGNIWHkR2pFJ+3nbEQEb/CfyiknyO1lZIUeAMLCr+T5Wl1Y1F4SA==" saltValue="oH1YC6dm6ETaUyKS1pI/Fg==" spinCount="100000" sheet="1" autoFilter="0"/>
  <mergeCells count="2">
    <mergeCell ref="D1:H1"/>
    <mergeCell ref="L25:L30"/>
  </mergeCells>
  <conditionalFormatting sqref="K1">
    <cfRule type="cellIs" dxfId="20" priority="3" operator="greaterThan">
      <formula>0</formula>
    </cfRule>
  </conditionalFormatting>
  <conditionalFormatting sqref="L1:M3">
    <cfRule type="cellIs" dxfId="19" priority="6" operator="equal">
      <formula>"OK"</formula>
    </cfRule>
  </conditionalFormatting>
  <pageMargins left="0" right="0" top="0" bottom="0.15748031496062992" header="0" footer="0"/>
  <pageSetup paperSize="9" scale="88" orientation="portrait" r:id="rId1"/>
  <colBreaks count="1" manualBreakCount="1">
    <brk id="10" max="1048575" man="1"/>
  </colBreaks>
  <ignoredErrors>
    <ignoredError sqref="D4:F40" numberStoredAsText="1"/>
    <ignoredError sqref="I4:J6 I9:J9 J7:J8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L57"/>
  <sheetViews>
    <sheetView showGridLines="0" topLeftCell="D1" zoomScaleNormal="100" zoomScaleSheetLayoutView="84" workbookViewId="0">
      <selection activeCell="J7" sqref="J7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4" width="3.140625" style="246" customWidth="1"/>
    <col min="5" max="5" width="2.42578125" style="246" customWidth="1"/>
    <col min="6" max="6" width="3" style="246" customWidth="1"/>
    <col min="7" max="7" width="71.42578125" style="48" customWidth="1"/>
    <col min="8" max="8" width="8.28515625" style="48" customWidth="1"/>
    <col min="9" max="9" width="12.42578125" style="49" customWidth="1"/>
    <col min="10" max="10" width="13.5703125" style="49" customWidth="1"/>
    <col min="11" max="11" width="9.140625" style="36" customWidth="1"/>
    <col min="12" max="12" width="55.140625" style="36" customWidth="1"/>
    <col min="13" max="14" width="9.140625" style="36"/>
    <col min="15" max="15" width="35.7109375" style="36" customWidth="1"/>
    <col min="16" max="16384" width="9.140625" style="36"/>
  </cols>
  <sheetData>
    <row r="1" spans="1:12" s="467" customFormat="1" ht="33.75" customHeight="1" x14ac:dyDescent="0.25">
      <c r="A1" s="68" t="str">
        <f>'0'!$A$4</f>
        <v>………………..</v>
      </c>
      <c r="B1" s="341">
        <f>'0'!$A$2</f>
        <v>46112</v>
      </c>
      <c r="C1" s="68"/>
      <c r="D1" s="778" t="str">
        <f>"Т04 РЕКАПИТУЛАЦИЯ ПО Т12 НА "&amp;'0'!$A$6&amp;" КЪМ "&amp;TEXT(B1,"DD-MM-YYYY")</f>
        <v>Т04 РЕКАПИТУЛАЦИЯ ПО Т12 НА ЛЕЧЕБНО ЗАВЕДЕНИЕ КЪМ 31-03-2026</v>
      </c>
      <c r="E1" s="779"/>
      <c r="F1" s="779"/>
      <c r="G1" s="779"/>
      <c r="H1" s="779"/>
      <c r="I1" s="339" t="s">
        <v>1298</v>
      </c>
      <c r="J1" s="340" t="s">
        <v>1299</v>
      </c>
      <c r="L1" s="483" t="str">
        <f>IF(ROUND(I14-'02'!I74,0)=0,"OK","Неравнение с баланса на текущите задължения, проверете за некоректни номенклатури в Т12!")</f>
        <v>OK</v>
      </c>
    </row>
    <row r="2" spans="1:12" ht="5.25" customHeight="1" x14ac:dyDescent="0.25">
      <c r="B2" s="474"/>
      <c r="D2" s="462"/>
      <c r="E2" s="463"/>
      <c r="F2" s="463"/>
      <c r="G2" s="175"/>
      <c r="H2" s="175"/>
      <c r="I2" s="224"/>
      <c r="J2" s="464"/>
      <c r="L2" s="465"/>
    </row>
    <row r="3" spans="1:12" ht="5.25" customHeight="1" x14ac:dyDescent="0.25">
      <c r="B3" s="474"/>
      <c r="D3" s="462"/>
      <c r="E3" s="463"/>
      <c r="F3" s="463"/>
      <c r="G3" s="175"/>
      <c r="H3" s="175"/>
      <c r="I3" s="224"/>
      <c r="J3" s="464"/>
      <c r="L3" s="465"/>
    </row>
    <row r="4" spans="1:12" s="467" customFormat="1" ht="14.25" customHeight="1" x14ac:dyDescent="0.25">
      <c r="A4" s="68" t="str">
        <f>'0'!$A$4</f>
        <v>………………..</v>
      </c>
      <c r="B4" s="341">
        <f>'0'!$A$2</f>
        <v>46112</v>
      </c>
      <c r="C4" s="68" t="s">
        <v>1193</v>
      </c>
      <c r="D4" s="484" t="s">
        <v>634</v>
      </c>
      <c r="E4" s="485" t="s">
        <v>634</v>
      </c>
      <c r="F4" s="485" t="s">
        <v>628</v>
      </c>
      <c r="G4" s="486" t="s">
        <v>914</v>
      </c>
      <c r="H4" s="487" t="str">
        <f t="shared" ref="H4:H14" si="0">D4&amp;E4&amp;F4</f>
        <v>000001</v>
      </c>
      <c r="I4" s="488">
        <f>I6+I14</f>
        <v>0</v>
      </c>
      <c r="J4" s="489">
        <f>J6+J14</f>
        <v>0</v>
      </c>
    </row>
    <row r="5" spans="1:12" s="467" customFormat="1" ht="38.25" customHeight="1" x14ac:dyDescent="0.25">
      <c r="A5" s="68" t="str">
        <f>'0'!$A$4</f>
        <v>………………..</v>
      </c>
      <c r="B5" s="341">
        <f>'0'!$A$2</f>
        <v>46112</v>
      </c>
      <c r="C5" s="68" t="s">
        <v>1193</v>
      </c>
      <c r="D5" s="484" t="s">
        <v>634</v>
      </c>
      <c r="E5" s="485" t="s">
        <v>634</v>
      </c>
      <c r="F5" s="485" t="s">
        <v>629</v>
      </c>
      <c r="G5" s="490" t="s">
        <v>938</v>
      </c>
      <c r="H5" s="487" t="str">
        <f t="shared" si="0"/>
        <v>000002</v>
      </c>
      <c r="I5" s="488">
        <f>SUM(I7:I11,I14)</f>
        <v>0</v>
      </c>
      <c r="J5" s="489">
        <f>SUM(J7:J11,J14)</f>
        <v>0</v>
      </c>
    </row>
    <row r="6" spans="1:12" s="467" customFormat="1" x14ac:dyDescent="0.25">
      <c r="A6" s="68" t="str">
        <f>'0'!$A$4</f>
        <v>………………..</v>
      </c>
      <c r="B6" s="341">
        <f>'0'!$A$2</f>
        <v>46112</v>
      </c>
      <c r="C6" s="68" t="s">
        <v>1193</v>
      </c>
      <c r="D6" s="491" t="s">
        <v>628</v>
      </c>
      <c r="E6" s="492" t="s">
        <v>634</v>
      </c>
      <c r="F6" s="492" t="s">
        <v>634</v>
      </c>
      <c r="G6" s="493" t="s">
        <v>72</v>
      </c>
      <c r="H6" s="493" t="str">
        <f t="shared" si="0"/>
        <v>010000</v>
      </c>
      <c r="I6" s="494">
        <f>SUM(I7:I13)</f>
        <v>0</v>
      </c>
      <c r="J6" s="495">
        <f>SUM(J7:J13)</f>
        <v>0</v>
      </c>
    </row>
    <row r="7" spans="1:12" s="467" customFormat="1" x14ac:dyDescent="0.25">
      <c r="A7" s="68" t="str">
        <f>'0'!$A$4</f>
        <v>………………..</v>
      </c>
      <c r="B7" s="341">
        <f>'0'!$A$2</f>
        <v>46112</v>
      </c>
      <c r="C7" s="68" t="s">
        <v>1193</v>
      </c>
      <c r="D7" s="468" t="s">
        <v>628</v>
      </c>
      <c r="E7" s="496" t="s">
        <v>628</v>
      </c>
      <c r="F7" s="497" t="s">
        <v>634</v>
      </c>
      <c r="G7" s="498" t="s">
        <v>73</v>
      </c>
      <c r="H7" s="498" t="str">
        <f t="shared" si="0"/>
        <v>010100</v>
      </c>
      <c r="I7" s="499">
        <f>'02'!I59</f>
        <v>0</v>
      </c>
      <c r="J7" s="572"/>
    </row>
    <row r="8" spans="1:12" s="467" customFormat="1" x14ac:dyDescent="0.25">
      <c r="A8" s="68" t="str">
        <f>'0'!$A$4</f>
        <v>………………..</v>
      </c>
      <c r="B8" s="341">
        <f>'0'!$A$2</f>
        <v>46112</v>
      </c>
      <c r="C8" s="68" t="s">
        <v>1193</v>
      </c>
      <c r="D8" s="468" t="s">
        <v>628</v>
      </c>
      <c r="E8" s="496" t="s">
        <v>629</v>
      </c>
      <c r="F8" s="497" t="s">
        <v>634</v>
      </c>
      <c r="G8" s="498" t="s">
        <v>120</v>
      </c>
      <c r="H8" s="498" t="str">
        <f t="shared" si="0"/>
        <v>010200</v>
      </c>
      <c r="I8" s="499">
        <f>'02'!I60</f>
        <v>0</v>
      </c>
      <c r="J8" s="572"/>
    </row>
    <row r="9" spans="1:12" s="467" customFormat="1" x14ac:dyDescent="0.25">
      <c r="A9" s="68" t="str">
        <f>'0'!$A$4</f>
        <v>………………..</v>
      </c>
      <c r="B9" s="341">
        <f>'0'!$A$2</f>
        <v>46112</v>
      </c>
      <c r="C9" s="68" t="s">
        <v>1193</v>
      </c>
      <c r="D9" s="468" t="s">
        <v>628</v>
      </c>
      <c r="E9" s="496" t="s">
        <v>630</v>
      </c>
      <c r="F9" s="497" t="s">
        <v>634</v>
      </c>
      <c r="G9" s="498" t="s">
        <v>670</v>
      </c>
      <c r="H9" s="498" t="str">
        <f t="shared" si="0"/>
        <v>010300</v>
      </c>
      <c r="I9" s="499">
        <f>'02'!I63</f>
        <v>0</v>
      </c>
      <c r="J9" s="572"/>
    </row>
    <row r="10" spans="1:12" s="467" customFormat="1" x14ac:dyDescent="0.25">
      <c r="A10" s="68" t="str">
        <f>'0'!$A$4</f>
        <v>………………..</v>
      </c>
      <c r="B10" s="341">
        <f>'0'!$A$2</f>
        <v>46112</v>
      </c>
      <c r="C10" s="68" t="s">
        <v>1193</v>
      </c>
      <c r="D10" s="468" t="s">
        <v>628</v>
      </c>
      <c r="E10" s="496" t="s">
        <v>631</v>
      </c>
      <c r="F10" s="497" t="s">
        <v>634</v>
      </c>
      <c r="G10" s="498" t="s">
        <v>108</v>
      </c>
      <c r="H10" s="498" t="str">
        <f t="shared" si="0"/>
        <v>010400</v>
      </c>
      <c r="I10" s="499">
        <f>'02'!I64</f>
        <v>0</v>
      </c>
      <c r="J10" s="572"/>
    </row>
    <row r="11" spans="1:12" s="467" customFormat="1" x14ac:dyDescent="0.25">
      <c r="A11" s="68" t="str">
        <f>'0'!$A$4</f>
        <v>………………..</v>
      </c>
      <c r="B11" s="341">
        <f>'0'!$A$2</f>
        <v>46112</v>
      </c>
      <c r="C11" s="68" t="s">
        <v>1193</v>
      </c>
      <c r="D11" s="468" t="s">
        <v>628</v>
      </c>
      <c r="E11" s="496" t="s">
        <v>632</v>
      </c>
      <c r="F11" s="497" t="s">
        <v>634</v>
      </c>
      <c r="G11" s="498" t="s">
        <v>724</v>
      </c>
      <c r="H11" s="498" t="str">
        <f t="shared" si="0"/>
        <v>010500</v>
      </c>
      <c r="I11" s="499">
        <f>'02'!I65</f>
        <v>0</v>
      </c>
      <c r="J11" s="572"/>
    </row>
    <row r="12" spans="1:12" s="467" customFormat="1" ht="25.5" x14ac:dyDescent="0.25">
      <c r="A12" s="68" t="str">
        <f>'0'!$A$4</f>
        <v>………………..</v>
      </c>
      <c r="B12" s="341">
        <f>'0'!$A$2</f>
        <v>46112</v>
      </c>
      <c r="C12" s="68" t="s">
        <v>1193</v>
      </c>
      <c r="D12" s="468" t="s">
        <v>628</v>
      </c>
      <c r="E12" s="496" t="s">
        <v>633</v>
      </c>
      <c r="F12" s="497" t="s">
        <v>634</v>
      </c>
      <c r="G12" s="533" t="s">
        <v>946</v>
      </c>
      <c r="H12" s="498" t="str">
        <f t="shared" si="0"/>
        <v>010600</v>
      </c>
      <c r="I12" s="499">
        <f>'02'!I66</f>
        <v>0</v>
      </c>
      <c r="J12" s="572"/>
    </row>
    <row r="13" spans="1:12" s="467" customFormat="1" x14ac:dyDescent="0.25">
      <c r="A13" s="68" t="str">
        <f>'0'!$A$4</f>
        <v>………………..</v>
      </c>
      <c r="B13" s="341">
        <f>'0'!$A$2</f>
        <v>46112</v>
      </c>
      <c r="C13" s="68" t="s">
        <v>1193</v>
      </c>
      <c r="D13" s="468" t="s">
        <v>628</v>
      </c>
      <c r="E13" s="496" t="s">
        <v>637</v>
      </c>
      <c r="F13" s="497" t="s">
        <v>634</v>
      </c>
      <c r="G13" s="498" t="s">
        <v>116</v>
      </c>
      <c r="H13" s="498" t="str">
        <f t="shared" si="0"/>
        <v>010700</v>
      </c>
      <c r="I13" s="499">
        <f>'02'!I69</f>
        <v>0</v>
      </c>
      <c r="J13" s="572"/>
    </row>
    <row r="14" spans="1:12" s="467" customFormat="1" x14ac:dyDescent="0.25">
      <c r="A14" s="68" t="str">
        <f>'0'!$A$4</f>
        <v>………………..</v>
      </c>
      <c r="B14" s="341">
        <f>'0'!$A$2</f>
        <v>46112</v>
      </c>
      <c r="C14" s="68" t="s">
        <v>1193</v>
      </c>
      <c r="D14" s="491" t="s">
        <v>629</v>
      </c>
      <c r="E14" s="492" t="s">
        <v>634</v>
      </c>
      <c r="F14" s="492" t="s">
        <v>634</v>
      </c>
      <c r="G14" s="493" t="s">
        <v>77</v>
      </c>
      <c r="H14" s="493" t="str">
        <f t="shared" si="0"/>
        <v>020000</v>
      </c>
      <c r="I14" s="494">
        <f>I15+I50+I51+I52+I53+I54</f>
        <v>0</v>
      </c>
      <c r="J14" s="495">
        <f>J15+J50+J51+J52</f>
        <v>0</v>
      </c>
    </row>
    <row r="15" spans="1:12" s="467" customFormat="1" ht="14.25" customHeight="1" x14ac:dyDescent="0.25">
      <c r="A15" s="68" t="str">
        <f>'0'!$A$4</f>
        <v>………………..</v>
      </c>
      <c r="B15" s="341">
        <f>'0'!$A$2</f>
        <v>46112</v>
      </c>
      <c r="C15" s="68" t="s">
        <v>1193</v>
      </c>
      <c r="D15" s="468" t="s">
        <v>629</v>
      </c>
      <c r="E15" s="496" t="s">
        <v>628</v>
      </c>
      <c r="F15" s="497" t="s">
        <v>634</v>
      </c>
      <c r="G15" s="498" t="s">
        <v>795</v>
      </c>
      <c r="H15" s="498" t="str">
        <f t="shared" ref="H15:H50" si="1">D15&amp;E15&amp;F15</f>
        <v>020100</v>
      </c>
      <c r="I15" s="499">
        <f>SUM(I16:I49)</f>
        <v>0</v>
      </c>
      <c r="J15" s="500">
        <f>SUM(J16:J49)</f>
        <v>0</v>
      </c>
    </row>
    <row r="16" spans="1:12" s="467" customFormat="1" x14ac:dyDescent="0.25">
      <c r="A16" s="68" t="str">
        <f>'0'!$A$4</f>
        <v>………………..</v>
      </c>
      <c r="B16" s="341">
        <f>'0'!$A$2</f>
        <v>46112</v>
      </c>
      <c r="C16" s="68" t="s">
        <v>1193</v>
      </c>
      <c r="D16" s="468" t="s">
        <v>629</v>
      </c>
      <c r="E16" s="497" t="s">
        <v>628</v>
      </c>
      <c r="F16" s="501" t="s">
        <v>628</v>
      </c>
      <c r="G16" s="502" t="s">
        <v>25</v>
      </c>
      <c r="H16" s="503" t="str">
        <f t="shared" si="1"/>
        <v>020101</v>
      </c>
      <c r="I16" s="504">
        <f>SUMIFS('12'!$T:$T,'12'!$F:$F,'04'!$G16)</f>
        <v>0</v>
      </c>
      <c r="J16" s="505">
        <f>SUMIFS('12'!$V:$V,'12'!$F:$F,'04'!$G16)</f>
        <v>0</v>
      </c>
    </row>
    <row r="17" spans="1:10" s="467" customFormat="1" x14ac:dyDescent="0.25">
      <c r="A17" s="68" t="str">
        <f>'0'!$A$4</f>
        <v>………………..</v>
      </c>
      <c r="B17" s="341">
        <f>'0'!$A$2</f>
        <v>46112</v>
      </c>
      <c r="C17" s="68" t="s">
        <v>1193</v>
      </c>
      <c r="D17" s="468" t="s">
        <v>629</v>
      </c>
      <c r="E17" s="497" t="s">
        <v>628</v>
      </c>
      <c r="F17" s="501" t="s">
        <v>629</v>
      </c>
      <c r="G17" s="502" t="s">
        <v>26</v>
      </c>
      <c r="H17" s="503" t="str">
        <f t="shared" si="1"/>
        <v>020102</v>
      </c>
      <c r="I17" s="504">
        <f>SUMIFS('12'!$T:$T,'12'!$F:$F,'04'!$G17)</f>
        <v>0</v>
      </c>
      <c r="J17" s="505">
        <f>SUMIFS('12'!$V:$V,'12'!$F:$F,'04'!$G17)</f>
        <v>0</v>
      </c>
    </row>
    <row r="18" spans="1:10" s="467" customFormat="1" x14ac:dyDescent="0.25">
      <c r="A18" s="68" t="str">
        <f>'0'!$A$4</f>
        <v>………………..</v>
      </c>
      <c r="B18" s="341">
        <f>'0'!$A$2</f>
        <v>46112</v>
      </c>
      <c r="C18" s="68" t="s">
        <v>1193</v>
      </c>
      <c r="D18" s="468" t="s">
        <v>629</v>
      </c>
      <c r="E18" s="497" t="s">
        <v>628</v>
      </c>
      <c r="F18" s="501" t="s">
        <v>630</v>
      </c>
      <c r="G18" s="502" t="s">
        <v>752</v>
      </c>
      <c r="H18" s="503" t="str">
        <f t="shared" si="1"/>
        <v>020103</v>
      </c>
      <c r="I18" s="504">
        <f>SUMIFS('12'!$T:$T,'12'!$F:$F,'04'!$G18)</f>
        <v>0</v>
      </c>
      <c r="J18" s="505">
        <f>SUMIFS('12'!$V:$V,'12'!$F:$F,'04'!$G18)</f>
        <v>0</v>
      </c>
    </row>
    <row r="19" spans="1:10" s="467" customFormat="1" x14ac:dyDescent="0.25">
      <c r="A19" s="68" t="str">
        <f>'0'!$A$4</f>
        <v>………………..</v>
      </c>
      <c r="B19" s="341">
        <f>'0'!$A$2</f>
        <v>46112</v>
      </c>
      <c r="C19" s="68" t="s">
        <v>1193</v>
      </c>
      <c r="D19" s="468" t="s">
        <v>629</v>
      </c>
      <c r="E19" s="497" t="s">
        <v>628</v>
      </c>
      <c r="F19" s="501" t="s">
        <v>631</v>
      </c>
      <c r="G19" s="502" t="s">
        <v>49</v>
      </c>
      <c r="H19" s="503" t="str">
        <f t="shared" si="1"/>
        <v>020104</v>
      </c>
      <c r="I19" s="504">
        <f>SUMIFS('12'!$T:$T,'12'!$F:$F,'04'!$G19)</f>
        <v>0</v>
      </c>
      <c r="J19" s="505">
        <f>SUMIFS('12'!$V:$V,'12'!$F:$F,'04'!$G19)</f>
        <v>0</v>
      </c>
    </row>
    <row r="20" spans="1:10" s="467" customFormat="1" x14ac:dyDescent="0.25">
      <c r="A20" s="68" t="str">
        <f>'0'!$A$4</f>
        <v>………………..</v>
      </c>
      <c r="B20" s="341">
        <f>'0'!$A$2</f>
        <v>46112</v>
      </c>
      <c r="C20" s="68" t="s">
        <v>1193</v>
      </c>
      <c r="D20" s="468" t="s">
        <v>629</v>
      </c>
      <c r="E20" s="497" t="s">
        <v>628</v>
      </c>
      <c r="F20" s="501" t="s">
        <v>632</v>
      </c>
      <c r="G20" s="502" t="s">
        <v>28</v>
      </c>
      <c r="H20" s="503" t="str">
        <f t="shared" si="1"/>
        <v>020105</v>
      </c>
      <c r="I20" s="504">
        <f>SUMIFS('12'!$T:$T,'12'!$F:$F,'04'!$G20)</f>
        <v>0</v>
      </c>
      <c r="J20" s="505">
        <f>SUMIFS('12'!$V:$V,'12'!$F:$F,'04'!$G20)</f>
        <v>0</v>
      </c>
    </row>
    <row r="21" spans="1:10" s="467" customFormat="1" x14ac:dyDescent="0.25">
      <c r="A21" s="68" t="str">
        <f>'0'!$A$4</f>
        <v>………………..</v>
      </c>
      <c r="B21" s="341">
        <f>'0'!$A$2</f>
        <v>46112</v>
      </c>
      <c r="C21" s="68" t="s">
        <v>1193</v>
      </c>
      <c r="D21" s="468" t="s">
        <v>629</v>
      </c>
      <c r="E21" s="497" t="s">
        <v>628</v>
      </c>
      <c r="F21" s="501" t="s">
        <v>633</v>
      </c>
      <c r="G21" s="506" t="s">
        <v>29</v>
      </c>
      <c r="H21" s="503" t="str">
        <f t="shared" si="1"/>
        <v>020106</v>
      </c>
      <c r="I21" s="504">
        <f>SUMIFS('12'!$T:$T,'12'!$F:$F,'04'!$G21)</f>
        <v>0</v>
      </c>
      <c r="J21" s="505">
        <f>SUMIFS('12'!$V:$V,'12'!$F:$F,'04'!$G21)</f>
        <v>0</v>
      </c>
    </row>
    <row r="22" spans="1:10" s="467" customFormat="1" x14ac:dyDescent="0.25">
      <c r="A22" s="68" t="str">
        <f>'0'!$A$4</f>
        <v>………………..</v>
      </c>
      <c r="B22" s="341">
        <f>'0'!$A$2</f>
        <v>46112</v>
      </c>
      <c r="C22" s="68" t="s">
        <v>1193</v>
      </c>
      <c r="D22" s="468" t="s">
        <v>629</v>
      </c>
      <c r="E22" s="497" t="s">
        <v>628</v>
      </c>
      <c r="F22" s="501" t="s">
        <v>637</v>
      </c>
      <c r="G22" s="502" t="s">
        <v>58</v>
      </c>
      <c r="H22" s="503" t="str">
        <f t="shared" si="1"/>
        <v>020107</v>
      </c>
      <c r="I22" s="504">
        <f>SUMIFS('12'!$T:$T,'12'!$F:$F,'04'!$G22)</f>
        <v>0</v>
      </c>
      <c r="J22" s="505">
        <f>SUMIFS('12'!$V:$V,'12'!$F:$F,'04'!$G22)</f>
        <v>0</v>
      </c>
    </row>
    <row r="23" spans="1:10" s="467" customFormat="1" x14ac:dyDescent="0.25">
      <c r="A23" s="68" t="str">
        <f>'0'!$A$4</f>
        <v>………………..</v>
      </c>
      <c r="B23" s="341">
        <f>'0'!$A$2</f>
        <v>46112</v>
      </c>
      <c r="C23" s="68" t="s">
        <v>1193</v>
      </c>
      <c r="D23" s="468" t="s">
        <v>629</v>
      </c>
      <c r="E23" s="497" t="s">
        <v>628</v>
      </c>
      <c r="F23" s="501" t="s">
        <v>638</v>
      </c>
      <c r="G23" s="502" t="s">
        <v>30</v>
      </c>
      <c r="H23" s="503" t="str">
        <f t="shared" si="1"/>
        <v>020108</v>
      </c>
      <c r="I23" s="504">
        <f>SUMIFS('12'!$T:$T,'12'!$F:$F,'04'!$G23)</f>
        <v>0</v>
      </c>
      <c r="J23" s="505">
        <f>SUMIFS('12'!$V:$V,'12'!$F:$F,'04'!$G23)</f>
        <v>0</v>
      </c>
    </row>
    <row r="24" spans="1:10" s="467" customFormat="1" x14ac:dyDescent="0.25">
      <c r="A24" s="68" t="str">
        <f>'0'!$A$4</f>
        <v>………………..</v>
      </c>
      <c r="B24" s="341">
        <f>'0'!$A$2</f>
        <v>46112</v>
      </c>
      <c r="C24" s="68" t="s">
        <v>1193</v>
      </c>
      <c r="D24" s="468" t="s">
        <v>629</v>
      </c>
      <c r="E24" s="497" t="s">
        <v>628</v>
      </c>
      <c r="F24" s="501" t="s">
        <v>639</v>
      </c>
      <c r="G24" s="502" t="s">
        <v>50</v>
      </c>
      <c r="H24" s="503" t="str">
        <f t="shared" si="1"/>
        <v>020109</v>
      </c>
      <c r="I24" s="504">
        <f>SUMIFS('12'!$T:$T,'12'!$F:$F,'04'!$G24)</f>
        <v>0</v>
      </c>
      <c r="J24" s="505">
        <f>SUMIFS('12'!$V:$V,'12'!$F:$F,'04'!$G24)</f>
        <v>0</v>
      </c>
    </row>
    <row r="25" spans="1:10" s="467" customFormat="1" x14ac:dyDescent="0.25">
      <c r="A25" s="68" t="str">
        <f>'0'!$A$4</f>
        <v>………………..</v>
      </c>
      <c r="B25" s="341">
        <f>'0'!$A$2</f>
        <v>46112</v>
      </c>
      <c r="C25" s="68" t="s">
        <v>1193</v>
      </c>
      <c r="D25" s="468" t="s">
        <v>629</v>
      </c>
      <c r="E25" s="497" t="s">
        <v>628</v>
      </c>
      <c r="F25" s="501" t="s">
        <v>640</v>
      </c>
      <c r="G25" s="502" t="s">
        <v>31</v>
      </c>
      <c r="H25" s="503" t="str">
        <f t="shared" si="1"/>
        <v>020110</v>
      </c>
      <c r="I25" s="504">
        <f>SUMIFS('12'!$T:$T,'12'!$F:$F,'04'!$G25)</f>
        <v>0</v>
      </c>
      <c r="J25" s="505">
        <f>SUMIFS('12'!$V:$V,'12'!$F:$F,'04'!$G25)</f>
        <v>0</v>
      </c>
    </row>
    <row r="26" spans="1:10" s="467" customFormat="1" x14ac:dyDescent="0.25">
      <c r="A26" s="68" t="str">
        <f>'0'!$A$4</f>
        <v>………………..</v>
      </c>
      <c r="B26" s="341">
        <f>'0'!$A$2</f>
        <v>46112</v>
      </c>
      <c r="C26" s="68" t="s">
        <v>1193</v>
      </c>
      <c r="D26" s="468" t="s">
        <v>629</v>
      </c>
      <c r="E26" s="497" t="s">
        <v>628</v>
      </c>
      <c r="F26" s="501" t="s">
        <v>645</v>
      </c>
      <c r="G26" s="502" t="s">
        <v>32</v>
      </c>
      <c r="H26" s="503" t="str">
        <f t="shared" si="1"/>
        <v>020111</v>
      </c>
      <c r="I26" s="504">
        <f>SUMIFS('12'!$T:$T,'12'!$F:$F,'04'!$G26)</f>
        <v>0</v>
      </c>
      <c r="J26" s="505">
        <f>SUMIFS('12'!$V:$V,'12'!$F:$F,'04'!$G26)</f>
        <v>0</v>
      </c>
    </row>
    <row r="27" spans="1:10" s="467" customFormat="1" x14ac:dyDescent="0.25">
      <c r="A27" s="68" t="str">
        <f>'0'!$A$4</f>
        <v>………………..</v>
      </c>
      <c r="B27" s="341">
        <f>'0'!$A$2</f>
        <v>46112</v>
      </c>
      <c r="C27" s="68" t="s">
        <v>1193</v>
      </c>
      <c r="D27" s="468" t="s">
        <v>629</v>
      </c>
      <c r="E27" s="497" t="s">
        <v>628</v>
      </c>
      <c r="F27" s="501" t="s">
        <v>646</v>
      </c>
      <c r="G27" s="502" t="s">
        <v>33</v>
      </c>
      <c r="H27" s="503" t="str">
        <f t="shared" si="1"/>
        <v>020112</v>
      </c>
      <c r="I27" s="504">
        <f>SUMIFS('12'!$T:$T,'12'!$F:$F,'04'!$G27)</f>
        <v>0</v>
      </c>
      <c r="J27" s="505">
        <f>SUMIFS('12'!$V:$V,'12'!$F:$F,'04'!$G27)</f>
        <v>0</v>
      </c>
    </row>
    <row r="28" spans="1:10" s="467" customFormat="1" x14ac:dyDescent="0.25">
      <c r="A28" s="68" t="str">
        <f>'0'!$A$4</f>
        <v>………………..</v>
      </c>
      <c r="B28" s="341">
        <f>'0'!$A$2</f>
        <v>46112</v>
      </c>
      <c r="C28" s="68" t="s">
        <v>1193</v>
      </c>
      <c r="D28" s="468" t="s">
        <v>629</v>
      </c>
      <c r="E28" s="497" t="s">
        <v>628</v>
      </c>
      <c r="F28" s="501" t="s">
        <v>641</v>
      </c>
      <c r="G28" s="502" t="s">
        <v>34</v>
      </c>
      <c r="H28" s="503" t="str">
        <f t="shared" si="1"/>
        <v>020113</v>
      </c>
      <c r="I28" s="504">
        <f>SUMIFS('12'!$T:$T,'12'!$F:$F,'04'!$G28)</f>
        <v>0</v>
      </c>
      <c r="J28" s="505">
        <f>SUMIFS('12'!$V:$V,'12'!$F:$F,'04'!$G28)</f>
        <v>0</v>
      </c>
    </row>
    <row r="29" spans="1:10" s="467" customFormat="1" x14ac:dyDescent="0.25">
      <c r="A29" s="68" t="str">
        <f>'0'!$A$4</f>
        <v>………………..</v>
      </c>
      <c r="B29" s="341">
        <f>'0'!$A$2</f>
        <v>46112</v>
      </c>
      <c r="C29" s="68" t="s">
        <v>1193</v>
      </c>
      <c r="D29" s="468" t="s">
        <v>629</v>
      </c>
      <c r="E29" s="497" t="s">
        <v>628</v>
      </c>
      <c r="F29" s="501" t="s">
        <v>642</v>
      </c>
      <c r="G29" s="502" t="s">
        <v>684</v>
      </c>
      <c r="H29" s="503" t="str">
        <f t="shared" si="1"/>
        <v>020114</v>
      </c>
      <c r="I29" s="504">
        <f>SUMIFS('12'!$T:$T,'12'!$F:$F,'04'!$G29)</f>
        <v>0</v>
      </c>
      <c r="J29" s="505">
        <f>SUMIFS('12'!$V:$V,'12'!$F:$F,'04'!$G29)</f>
        <v>0</v>
      </c>
    </row>
    <row r="30" spans="1:10" s="467" customFormat="1" x14ac:dyDescent="0.25">
      <c r="A30" s="68" t="str">
        <f>'0'!$A$4</f>
        <v>………………..</v>
      </c>
      <c r="B30" s="341">
        <f>'0'!$A$2</f>
        <v>46112</v>
      </c>
      <c r="C30" s="68" t="s">
        <v>1193</v>
      </c>
      <c r="D30" s="468" t="s">
        <v>629</v>
      </c>
      <c r="E30" s="497" t="s">
        <v>628</v>
      </c>
      <c r="F30" s="501" t="s">
        <v>643</v>
      </c>
      <c r="G30" s="502" t="s">
        <v>668</v>
      </c>
      <c r="H30" s="503" t="str">
        <f t="shared" si="1"/>
        <v>020115</v>
      </c>
      <c r="I30" s="504">
        <f>SUMIFS('12'!$T:$T,'12'!$F:$F,'04'!$G30)</f>
        <v>0</v>
      </c>
      <c r="J30" s="505">
        <f>SUMIFS('12'!$V:$V,'12'!$F:$F,'04'!$G30)</f>
        <v>0</v>
      </c>
    </row>
    <row r="31" spans="1:10" s="467" customFormat="1" x14ac:dyDescent="0.25">
      <c r="A31" s="68" t="str">
        <f>'0'!$A$4</f>
        <v>………………..</v>
      </c>
      <c r="B31" s="341">
        <f>'0'!$A$2</f>
        <v>46112</v>
      </c>
      <c r="C31" s="68" t="s">
        <v>1193</v>
      </c>
      <c r="D31" s="468" t="s">
        <v>629</v>
      </c>
      <c r="E31" s="497" t="s">
        <v>628</v>
      </c>
      <c r="F31" s="501" t="s">
        <v>644</v>
      </c>
      <c r="G31" s="502" t="s">
        <v>35</v>
      </c>
      <c r="H31" s="503" t="str">
        <f t="shared" si="1"/>
        <v>020116</v>
      </c>
      <c r="I31" s="504">
        <f>SUMIFS('12'!$T:$T,'12'!$F:$F,'04'!$G31)</f>
        <v>0</v>
      </c>
      <c r="J31" s="505">
        <f>SUMIFS('12'!$V:$V,'12'!$F:$F,'04'!$G31)</f>
        <v>0</v>
      </c>
    </row>
    <row r="32" spans="1:10" s="467" customFormat="1" x14ac:dyDescent="0.25">
      <c r="A32" s="68" t="str">
        <f>'0'!$A$4</f>
        <v>………………..</v>
      </c>
      <c r="B32" s="341">
        <f>'0'!$A$2</f>
        <v>46112</v>
      </c>
      <c r="C32" s="68" t="s">
        <v>1193</v>
      </c>
      <c r="D32" s="468" t="s">
        <v>629</v>
      </c>
      <c r="E32" s="497" t="s">
        <v>628</v>
      </c>
      <c r="F32" s="501" t="s">
        <v>647</v>
      </c>
      <c r="G32" s="502" t="s">
        <v>723</v>
      </c>
      <c r="H32" s="503" t="str">
        <f t="shared" si="1"/>
        <v>020117</v>
      </c>
      <c r="I32" s="504">
        <f>SUMIFS('12'!$T:$T,'12'!$F:$F,'04'!$G32)</f>
        <v>0</v>
      </c>
      <c r="J32" s="505">
        <f>SUMIFS('12'!$V:$V,'12'!$F:$F,'04'!$G32)</f>
        <v>0</v>
      </c>
    </row>
    <row r="33" spans="1:10" s="467" customFormat="1" x14ac:dyDescent="0.25">
      <c r="A33" s="68" t="str">
        <f>'0'!$A$4</f>
        <v>………………..</v>
      </c>
      <c r="B33" s="341">
        <f>'0'!$A$2</f>
        <v>46112</v>
      </c>
      <c r="C33" s="68" t="s">
        <v>1193</v>
      </c>
      <c r="D33" s="468" t="s">
        <v>629</v>
      </c>
      <c r="E33" s="497" t="s">
        <v>628</v>
      </c>
      <c r="F33" s="501" t="s">
        <v>648</v>
      </c>
      <c r="G33" s="502" t="s">
        <v>36</v>
      </c>
      <c r="H33" s="503" t="str">
        <f t="shared" si="1"/>
        <v>020118</v>
      </c>
      <c r="I33" s="504">
        <f>SUMIFS('12'!$T:$T,'12'!$F:$F,'04'!$G33)</f>
        <v>0</v>
      </c>
      <c r="J33" s="505">
        <f>SUMIFS('12'!$V:$V,'12'!$F:$F,'04'!$G33)</f>
        <v>0</v>
      </c>
    </row>
    <row r="34" spans="1:10" s="467" customFormat="1" x14ac:dyDescent="0.25">
      <c r="A34" s="68" t="str">
        <f>'0'!$A$4</f>
        <v>………………..</v>
      </c>
      <c r="B34" s="341">
        <f>'0'!$A$2</f>
        <v>46112</v>
      </c>
      <c r="C34" s="68" t="s">
        <v>1193</v>
      </c>
      <c r="D34" s="468" t="s">
        <v>629</v>
      </c>
      <c r="E34" s="497" t="s">
        <v>628</v>
      </c>
      <c r="F34" s="501" t="s">
        <v>651</v>
      </c>
      <c r="G34" s="502" t="s">
        <v>51</v>
      </c>
      <c r="H34" s="503" t="str">
        <f t="shared" si="1"/>
        <v>020119</v>
      </c>
      <c r="I34" s="504">
        <f>SUMIFS('12'!$T:$T,'12'!$F:$F,'04'!$G34)</f>
        <v>0</v>
      </c>
      <c r="J34" s="505">
        <f>SUMIFS('12'!$V:$V,'12'!$F:$F,'04'!$G34)</f>
        <v>0</v>
      </c>
    </row>
    <row r="35" spans="1:10" s="467" customFormat="1" x14ac:dyDescent="0.25">
      <c r="A35" s="68" t="str">
        <f>'0'!$A$4</f>
        <v>………………..</v>
      </c>
      <c r="B35" s="341">
        <f>'0'!$A$2</f>
        <v>46112</v>
      </c>
      <c r="C35" s="68" t="s">
        <v>1193</v>
      </c>
      <c r="D35" s="468" t="s">
        <v>629</v>
      </c>
      <c r="E35" s="497" t="s">
        <v>628</v>
      </c>
      <c r="F35" s="501" t="s">
        <v>649</v>
      </c>
      <c r="G35" s="502" t="s">
        <v>52</v>
      </c>
      <c r="H35" s="503" t="str">
        <f t="shared" si="1"/>
        <v>020120</v>
      </c>
      <c r="I35" s="504">
        <f>SUMIFS('12'!$T:$T,'12'!$F:$F,'04'!$G35)</f>
        <v>0</v>
      </c>
      <c r="J35" s="505">
        <f>SUMIFS('12'!$V:$V,'12'!$F:$F,'04'!$G35)</f>
        <v>0</v>
      </c>
    </row>
    <row r="36" spans="1:10" s="467" customFormat="1" x14ac:dyDescent="0.25">
      <c r="A36" s="68" t="str">
        <f>'0'!$A$4</f>
        <v>………………..</v>
      </c>
      <c r="B36" s="341">
        <f>'0'!$A$2</f>
        <v>46112</v>
      </c>
      <c r="C36" s="68" t="s">
        <v>1193</v>
      </c>
      <c r="D36" s="468" t="s">
        <v>629</v>
      </c>
      <c r="E36" s="497" t="s">
        <v>628</v>
      </c>
      <c r="F36" s="501" t="s">
        <v>652</v>
      </c>
      <c r="G36" s="502" t="s">
        <v>37</v>
      </c>
      <c r="H36" s="503" t="str">
        <f t="shared" si="1"/>
        <v>020121</v>
      </c>
      <c r="I36" s="504">
        <f>SUMIFS('12'!$T:$T,'12'!$F:$F,'04'!$G36)</f>
        <v>0</v>
      </c>
      <c r="J36" s="505">
        <f>SUMIFS('12'!$V:$V,'12'!$F:$F,'04'!$G36)</f>
        <v>0</v>
      </c>
    </row>
    <row r="37" spans="1:10" s="467" customFormat="1" x14ac:dyDescent="0.25">
      <c r="A37" s="68" t="str">
        <f>'0'!$A$4</f>
        <v>………………..</v>
      </c>
      <c r="B37" s="341">
        <f>'0'!$A$2</f>
        <v>46112</v>
      </c>
      <c r="C37" s="68" t="s">
        <v>1193</v>
      </c>
      <c r="D37" s="468" t="s">
        <v>629</v>
      </c>
      <c r="E37" s="497" t="s">
        <v>628</v>
      </c>
      <c r="F37" s="501" t="s">
        <v>653</v>
      </c>
      <c r="G37" s="502" t="s">
        <v>38</v>
      </c>
      <c r="H37" s="503" t="str">
        <f t="shared" si="1"/>
        <v>020122</v>
      </c>
      <c r="I37" s="504">
        <f>SUMIFS('12'!$T:$T,'12'!$F:$F,'04'!$G37)</f>
        <v>0</v>
      </c>
      <c r="J37" s="505">
        <f>SUMIFS('12'!$V:$V,'12'!$F:$F,'04'!$G37)</f>
        <v>0</v>
      </c>
    </row>
    <row r="38" spans="1:10" s="467" customFormat="1" x14ac:dyDescent="0.25">
      <c r="A38" s="68" t="str">
        <f>'0'!$A$4</f>
        <v>………………..</v>
      </c>
      <c r="B38" s="341">
        <f>'0'!$A$2</f>
        <v>46112</v>
      </c>
      <c r="C38" s="68" t="s">
        <v>1193</v>
      </c>
      <c r="D38" s="468" t="s">
        <v>629</v>
      </c>
      <c r="E38" s="497" t="s">
        <v>628</v>
      </c>
      <c r="F38" s="501" t="s">
        <v>654</v>
      </c>
      <c r="G38" s="502" t="s">
        <v>609</v>
      </c>
      <c r="H38" s="503" t="str">
        <f t="shared" si="1"/>
        <v>020123</v>
      </c>
      <c r="I38" s="504">
        <f>SUMIFS('12'!$T:$T,'12'!$F:$F,'04'!$G38)</f>
        <v>0</v>
      </c>
      <c r="J38" s="505">
        <f>SUMIFS('12'!$V:$V,'12'!$F:$F,'04'!$G38)</f>
        <v>0</v>
      </c>
    </row>
    <row r="39" spans="1:10" s="467" customFormat="1" x14ac:dyDescent="0.25">
      <c r="A39" s="68" t="str">
        <f>'0'!$A$4</f>
        <v>………………..</v>
      </c>
      <c r="B39" s="341">
        <f>'0'!$A$2</f>
        <v>46112</v>
      </c>
      <c r="C39" s="68" t="s">
        <v>1193</v>
      </c>
      <c r="D39" s="468" t="s">
        <v>629</v>
      </c>
      <c r="E39" s="497" t="s">
        <v>628</v>
      </c>
      <c r="F39" s="501" t="s">
        <v>655</v>
      </c>
      <c r="G39" s="502" t="s">
        <v>40</v>
      </c>
      <c r="H39" s="503" t="str">
        <f t="shared" si="1"/>
        <v>020124</v>
      </c>
      <c r="I39" s="504">
        <f>SUMIFS('12'!$T:$T,'12'!$F:$F,'04'!$G39)</f>
        <v>0</v>
      </c>
      <c r="J39" s="505">
        <f>SUMIFS('12'!$V:$V,'12'!$F:$F,'04'!$G39)</f>
        <v>0</v>
      </c>
    </row>
    <row r="40" spans="1:10" s="467" customFormat="1" x14ac:dyDescent="0.25">
      <c r="A40" s="68" t="str">
        <f>'0'!$A$4</f>
        <v>………………..</v>
      </c>
      <c r="B40" s="341">
        <f>'0'!$A$2</f>
        <v>46112</v>
      </c>
      <c r="C40" s="68" t="s">
        <v>1193</v>
      </c>
      <c r="D40" s="468" t="s">
        <v>629</v>
      </c>
      <c r="E40" s="497" t="s">
        <v>628</v>
      </c>
      <c r="F40" s="501" t="s">
        <v>656</v>
      </c>
      <c r="G40" s="502" t="s">
        <v>41</v>
      </c>
      <c r="H40" s="503" t="str">
        <f t="shared" si="1"/>
        <v>020125</v>
      </c>
      <c r="I40" s="504">
        <f>SUMIFS('12'!$T:$T,'12'!$F:$F,'04'!$G40)</f>
        <v>0</v>
      </c>
      <c r="J40" s="505">
        <f>SUMIFS('12'!$V:$V,'12'!$F:$F,'04'!$G40)</f>
        <v>0</v>
      </c>
    </row>
    <row r="41" spans="1:10" s="467" customFormat="1" x14ac:dyDescent="0.25">
      <c r="A41" s="68" t="str">
        <f>'0'!$A$4</f>
        <v>………………..</v>
      </c>
      <c r="B41" s="341">
        <f>'0'!$A$2</f>
        <v>46112</v>
      </c>
      <c r="C41" s="68" t="s">
        <v>1193</v>
      </c>
      <c r="D41" s="468" t="s">
        <v>629</v>
      </c>
      <c r="E41" s="497" t="s">
        <v>628</v>
      </c>
      <c r="F41" s="501" t="s">
        <v>657</v>
      </c>
      <c r="G41" s="502" t="s">
        <v>367</v>
      </c>
      <c r="H41" s="503" t="str">
        <f t="shared" si="1"/>
        <v>020126</v>
      </c>
      <c r="I41" s="504">
        <f>SUMIFS('12'!$T:$T,'12'!$F:$F,'04'!$G41)</f>
        <v>0</v>
      </c>
      <c r="J41" s="505">
        <f>SUMIFS('12'!$V:$V,'12'!$F:$F,'04'!$G41)</f>
        <v>0</v>
      </c>
    </row>
    <row r="42" spans="1:10" s="467" customFormat="1" x14ac:dyDescent="0.25">
      <c r="A42" s="68" t="str">
        <f>'0'!$A$4</f>
        <v>………………..</v>
      </c>
      <c r="B42" s="341">
        <f>'0'!$A$2</f>
        <v>46112</v>
      </c>
      <c r="C42" s="68" t="s">
        <v>1193</v>
      </c>
      <c r="D42" s="468" t="s">
        <v>629</v>
      </c>
      <c r="E42" s="497" t="s">
        <v>628</v>
      </c>
      <c r="F42" s="501" t="s">
        <v>658</v>
      </c>
      <c r="G42" s="502" t="s">
        <v>47</v>
      </c>
      <c r="H42" s="503" t="str">
        <f t="shared" si="1"/>
        <v>020127</v>
      </c>
      <c r="I42" s="504">
        <f>SUMIFS('12'!$T:$T,'12'!$F:$F,'04'!$G42)</f>
        <v>0</v>
      </c>
      <c r="J42" s="505">
        <f>SUMIFS('12'!$V:$V,'12'!$F:$F,'04'!$G42)</f>
        <v>0</v>
      </c>
    </row>
    <row r="43" spans="1:10" s="467" customFormat="1" x14ac:dyDescent="0.25">
      <c r="A43" s="68" t="str">
        <f>'0'!$A$4</f>
        <v>………………..</v>
      </c>
      <c r="B43" s="341">
        <f>'0'!$A$2</f>
        <v>46112</v>
      </c>
      <c r="C43" s="68" t="s">
        <v>1193</v>
      </c>
      <c r="D43" s="468" t="s">
        <v>629</v>
      </c>
      <c r="E43" s="497" t="s">
        <v>628</v>
      </c>
      <c r="F43" s="501" t="s">
        <v>659</v>
      </c>
      <c r="G43" s="502" t="s">
        <v>626</v>
      </c>
      <c r="H43" s="503" t="str">
        <f t="shared" si="1"/>
        <v>020128</v>
      </c>
      <c r="I43" s="504">
        <f>SUMIFS('12'!$T:$T,'12'!$F:$F,'04'!$G43)</f>
        <v>0</v>
      </c>
      <c r="J43" s="505">
        <f>SUMIFS('12'!$V:$V,'12'!$F:$F,'04'!$G43)</f>
        <v>0</v>
      </c>
    </row>
    <row r="44" spans="1:10" s="467" customFormat="1" x14ac:dyDescent="0.25">
      <c r="A44" s="68" t="str">
        <f>'0'!$A$4</f>
        <v>………………..</v>
      </c>
      <c r="B44" s="341">
        <f>'0'!$A$2</f>
        <v>46112</v>
      </c>
      <c r="C44" s="68" t="s">
        <v>1193</v>
      </c>
      <c r="D44" s="468" t="s">
        <v>629</v>
      </c>
      <c r="E44" s="497" t="s">
        <v>628</v>
      </c>
      <c r="F44" s="501" t="s">
        <v>660</v>
      </c>
      <c r="G44" s="502" t="s">
        <v>790</v>
      </c>
      <c r="H44" s="503" t="str">
        <f t="shared" si="1"/>
        <v>020129</v>
      </c>
      <c r="I44" s="504">
        <f>SUMIFS('12'!$T:$T,'12'!$F:$F,'04'!$G44)</f>
        <v>0</v>
      </c>
      <c r="J44" s="505">
        <f>SUMIFS('12'!$V:$V,'12'!$F:$F,'04'!$G44)</f>
        <v>0</v>
      </c>
    </row>
    <row r="45" spans="1:10" s="467" customFormat="1" x14ac:dyDescent="0.25">
      <c r="A45" s="68" t="str">
        <f>'0'!$A$4</f>
        <v>………………..</v>
      </c>
      <c r="B45" s="341">
        <f>'0'!$A$2</f>
        <v>46112</v>
      </c>
      <c r="C45" s="68" t="s">
        <v>1193</v>
      </c>
      <c r="D45" s="468" t="s">
        <v>629</v>
      </c>
      <c r="E45" s="497" t="s">
        <v>628</v>
      </c>
      <c r="F45" s="501" t="s">
        <v>650</v>
      </c>
      <c r="G45" s="502" t="s">
        <v>368</v>
      </c>
      <c r="H45" s="503" t="str">
        <f t="shared" si="1"/>
        <v>020130</v>
      </c>
      <c r="I45" s="504">
        <f>SUMIFS('12'!$T:$T,'12'!$F:$F,'04'!$G45)</f>
        <v>0</v>
      </c>
      <c r="J45" s="505">
        <f>SUMIFS('12'!$V:$V,'12'!$F:$F,'04'!$G45)</f>
        <v>0</v>
      </c>
    </row>
    <row r="46" spans="1:10" s="467" customFormat="1" x14ac:dyDescent="0.25">
      <c r="A46" s="68" t="str">
        <f>'0'!$A$4</f>
        <v>………………..</v>
      </c>
      <c r="B46" s="341">
        <f>'0'!$A$2</f>
        <v>46112</v>
      </c>
      <c r="C46" s="68" t="s">
        <v>1193</v>
      </c>
      <c r="D46" s="468" t="s">
        <v>629</v>
      </c>
      <c r="E46" s="497" t="s">
        <v>628</v>
      </c>
      <c r="F46" s="501" t="s">
        <v>661</v>
      </c>
      <c r="G46" s="502" t="s">
        <v>369</v>
      </c>
      <c r="H46" s="503" t="str">
        <f t="shared" si="1"/>
        <v>020131</v>
      </c>
      <c r="I46" s="504">
        <f>SUMIFS('12'!$T:$T,'12'!$F:$F,'04'!$G46)</f>
        <v>0</v>
      </c>
      <c r="J46" s="505">
        <f>SUMIFS('12'!$V:$V,'12'!$F:$F,'04'!$G46)</f>
        <v>0</v>
      </c>
    </row>
    <row r="47" spans="1:10" s="467" customFormat="1" ht="12.75" customHeight="1" x14ac:dyDescent="0.25">
      <c r="A47" s="68" t="str">
        <f>'0'!$A$4</f>
        <v>………………..</v>
      </c>
      <c r="B47" s="341">
        <f>'0'!$A$2</f>
        <v>46112</v>
      </c>
      <c r="C47" s="68" t="s">
        <v>1193</v>
      </c>
      <c r="D47" s="468" t="s">
        <v>629</v>
      </c>
      <c r="E47" s="497" t="s">
        <v>628</v>
      </c>
      <c r="F47" s="501" t="s">
        <v>662</v>
      </c>
      <c r="G47" s="502" t="s">
        <v>370</v>
      </c>
      <c r="H47" s="503" t="str">
        <f t="shared" si="1"/>
        <v>020132</v>
      </c>
      <c r="I47" s="504">
        <f>SUMIFS('12'!$T:$T,'12'!$F:$F,'04'!$G47)</f>
        <v>0</v>
      </c>
      <c r="J47" s="505">
        <f>SUMIFS('12'!$V:$V,'12'!$F:$F,'04'!$G47)</f>
        <v>0</v>
      </c>
    </row>
    <row r="48" spans="1:10" s="467" customFormat="1" x14ac:dyDescent="0.25">
      <c r="A48" s="68" t="str">
        <f>'0'!$A$4</f>
        <v>………………..</v>
      </c>
      <c r="B48" s="341">
        <f>'0'!$A$2</f>
        <v>46112</v>
      </c>
      <c r="C48" s="68" t="s">
        <v>1193</v>
      </c>
      <c r="D48" s="468" t="s">
        <v>629</v>
      </c>
      <c r="E48" s="497" t="s">
        <v>628</v>
      </c>
      <c r="F48" s="501" t="s">
        <v>663</v>
      </c>
      <c r="G48" s="502" t="s">
        <v>669</v>
      </c>
      <c r="H48" s="503" t="str">
        <f t="shared" si="1"/>
        <v>020133</v>
      </c>
      <c r="I48" s="504">
        <f>SUMIFS('12'!$T:$T,'12'!$F:$F,'04'!$G48)</f>
        <v>0</v>
      </c>
      <c r="J48" s="505">
        <f>SUMIFS('12'!$V:$V,'12'!$F:$F,'04'!$G48)</f>
        <v>0</v>
      </c>
    </row>
    <row r="49" spans="1:10" s="467" customFormat="1" x14ac:dyDescent="0.25">
      <c r="A49" s="68" t="str">
        <f>'0'!$A$4</f>
        <v>………………..</v>
      </c>
      <c r="B49" s="341">
        <f>'0'!$A$2</f>
        <v>46112</v>
      </c>
      <c r="C49" s="68" t="s">
        <v>1193</v>
      </c>
      <c r="D49" s="468" t="s">
        <v>629</v>
      </c>
      <c r="E49" s="497" t="s">
        <v>628</v>
      </c>
      <c r="F49" s="501" t="s">
        <v>796</v>
      </c>
      <c r="G49" s="502" t="s">
        <v>618</v>
      </c>
      <c r="H49" s="503" t="str">
        <f t="shared" si="1"/>
        <v>020134</v>
      </c>
      <c r="I49" s="504">
        <f>SUMIFS('12'!$T:$T,'12'!$F:$F,'04'!$G49)</f>
        <v>0</v>
      </c>
      <c r="J49" s="505">
        <f>SUMIFS('12'!$V:$V,'12'!$F:$F,'04'!$G49)</f>
        <v>0</v>
      </c>
    </row>
    <row r="50" spans="1:10" s="467" customFormat="1" ht="14.25" customHeight="1" x14ac:dyDescent="0.25">
      <c r="A50" s="68" t="str">
        <f>'0'!$A$4</f>
        <v>………………..</v>
      </c>
      <c r="B50" s="341">
        <f>'0'!$A$2</f>
        <v>46112</v>
      </c>
      <c r="C50" s="68" t="s">
        <v>1193</v>
      </c>
      <c r="D50" s="468" t="s">
        <v>629</v>
      </c>
      <c r="E50" s="496" t="s">
        <v>629</v>
      </c>
      <c r="F50" s="497" t="s">
        <v>634</v>
      </c>
      <c r="G50" s="498" t="s">
        <v>74</v>
      </c>
      <c r="H50" s="498" t="str">
        <f t="shared" si="1"/>
        <v>020200</v>
      </c>
      <c r="I50" s="499">
        <f>'02'!I100</f>
        <v>0</v>
      </c>
      <c r="J50" s="500">
        <f>'02'!I102</f>
        <v>0</v>
      </c>
    </row>
    <row r="51" spans="1:10" s="467" customFormat="1" x14ac:dyDescent="0.25">
      <c r="A51" s="68" t="str">
        <f>'0'!$A$4</f>
        <v>………………..</v>
      </c>
      <c r="B51" s="341">
        <f>'0'!$A$2</f>
        <v>46112</v>
      </c>
      <c r="C51" s="68" t="s">
        <v>1193</v>
      </c>
      <c r="D51" s="468" t="s">
        <v>629</v>
      </c>
      <c r="E51" s="496" t="s">
        <v>630</v>
      </c>
      <c r="F51" s="497" t="s">
        <v>634</v>
      </c>
      <c r="G51" s="507" t="s">
        <v>75</v>
      </c>
      <c r="H51" s="498" t="str">
        <f>D51&amp;E51&amp;F51</f>
        <v>020300</v>
      </c>
      <c r="I51" s="499">
        <f>'02'!I107</f>
        <v>0</v>
      </c>
      <c r="J51" s="500">
        <f>'02'!I108</f>
        <v>0</v>
      </c>
    </row>
    <row r="52" spans="1:10" s="467" customFormat="1" x14ac:dyDescent="0.25">
      <c r="A52" s="68" t="str">
        <f>'0'!$A$4</f>
        <v>………………..</v>
      </c>
      <c r="B52" s="341">
        <f>'0'!$A$2</f>
        <v>46112</v>
      </c>
      <c r="C52" s="68" t="s">
        <v>1193</v>
      </c>
      <c r="D52" s="468" t="s">
        <v>629</v>
      </c>
      <c r="E52" s="496" t="s">
        <v>631</v>
      </c>
      <c r="F52" s="497" t="s">
        <v>634</v>
      </c>
      <c r="G52" s="507" t="s">
        <v>76</v>
      </c>
      <c r="H52" s="498" t="str">
        <f>D52&amp;E52&amp;F52</f>
        <v>020400</v>
      </c>
      <c r="I52" s="499">
        <f>'02'!I112</f>
        <v>0</v>
      </c>
      <c r="J52" s="500">
        <f>'02'!I113</f>
        <v>0</v>
      </c>
    </row>
    <row r="53" spans="1:10" s="467" customFormat="1" x14ac:dyDescent="0.25">
      <c r="A53" s="68" t="str">
        <f>'0'!$A$4</f>
        <v>………………..</v>
      </c>
      <c r="B53" s="341">
        <f>'0'!$A$2</f>
        <v>46112</v>
      </c>
      <c r="C53" s="68" t="s">
        <v>1193</v>
      </c>
      <c r="D53" s="468" t="s">
        <v>629</v>
      </c>
      <c r="E53" s="496" t="s">
        <v>632</v>
      </c>
      <c r="F53" s="497" t="s">
        <v>634</v>
      </c>
      <c r="G53" s="507" t="s">
        <v>115</v>
      </c>
      <c r="H53" s="498" t="str">
        <f>D53&amp;E53&amp;F53</f>
        <v>020500</v>
      </c>
      <c r="I53" s="499">
        <f>'02'!I116</f>
        <v>0</v>
      </c>
      <c r="J53" s="572"/>
    </row>
    <row r="54" spans="1:10" s="467" customFormat="1" x14ac:dyDescent="0.25">
      <c r="A54" s="68" t="str">
        <f>'0'!$A$4</f>
        <v>………………..</v>
      </c>
      <c r="B54" s="341">
        <f>'0'!$A$2</f>
        <v>46112</v>
      </c>
      <c r="C54" s="68" t="s">
        <v>1193</v>
      </c>
      <c r="D54" s="508" t="s">
        <v>629</v>
      </c>
      <c r="E54" s="509" t="s">
        <v>633</v>
      </c>
      <c r="F54" s="510" t="s">
        <v>634</v>
      </c>
      <c r="G54" s="511" t="s">
        <v>717</v>
      </c>
      <c r="H54" s="512" t="str">
        <f>D54&amp;E54&amp;F54</f>
        <v>020600</v>
      </c>
      <c r="I54" s="513">
        <f>'02'!I121</f>
        <v>0</v>
      </c>
      <c r="J54" s="608"/>
    </row>
    <row r="55" spans="1:10" s="518" customFormat="1" x14ac:dyDescent="0.25">
      <c r="A55" s="68" t="str">
        <f>'0'!$A$4</f>
        <v>………………..</v>
      </c>
      <c r="B55" s="341">
        <f>'0'!$A$2</f>
        <v>46112</v>
      </c>
      <c r="C55" s="68" t="s">
        <v>1193</v>
      </c>
      <c r="D55" s="514" t="s">
        <v>630</v>
      </c>
      <c r="E55" s="515" t="s">
        <v>634</v>
      </c>
      <c r="F55" s="515" t="s">
        <v>634</v>
      </c>
      <c r="G55" s="487" t="s">
        <v>1148</v>
      </c>
      <c r="H55" s="487" t="str">
        <f t="shared" ref="H55:H57" si="2">D55&amp;E55&amp;F55</f>
        <v>030000</v>
      </c>
      <c r="I55" s="516"/>
      <c r="J55" s="517"/>
    </row>
    <row r="56" spans="1:10" s="518" customFormat="1" x14ac:dyDescent="0.25">
      <c r="A56" s="68" t="str">
        <f>'0'!$A$4</f>
        <v>………………..</v>
      </c>
      <c r="B56" s="341">
        <f>'0'!$A$2</f>
        <v>46112</v>
      </c>
      <c r="C56" s="68" t="s">
        <v>1193</v>
      </c>
      <c r="D56" s="519" t="s">
        <v>630</v>
      </c>
      <c r="E56" s="520" t="s">
        <v>628</v>
      </c>
      <c r="F56" s="521" t="s">
        <v>634</v>
      </c>
      <c r="G56" s="522" t="s">
        <v>1147</v>
      </c>
      <c r="H56" s="523" t="str">
        <f t="shared" si="2"/>
        <v>030100</v>
      </c>
      <c r="I56" s="524" t="str">
        <f>IF('01'!$I$4=0,"",I5/'01'!$I$4)</f>
        <v/>
      </c>
      <c r="J56" s="525" t="str">
        <f>IF('01'!$I$4=0,"",J5/'01'!$I$4)</f>
        <v/>
      </c>
    </row>
    <row r="57" spans="1:10" s="518" customFormat="1" x14ac:dyDescent="0.25">
      <c r="A57" s="68" t="str">
        <f>'0'!$A$4</f>
        <v>………………..</v>
      </c>
      <c r="B57" s="341">
        <f>'0'!$A$2</f>
        <v>46112</v>
      </c>
      <c r="C57" s="68" t="s">
        <v>1193</v>
      </c>
      <c r="D57" s="526" t="s">
        <v>630</v>
      </c>
      <c r="E57" s="527" t="s">
        <v>629</v>
      </c>
      <c r="F57" s="528" t="s">
        <v>634</v>
      </c>
      <c r="G57" s="529" t="s">
        <v>1146</v>
      </c>
      <c r="H57" s="530" t="str">
        <f t="shared" si="2"/>
        <v>030200</v>
      </c>
      <c r="I57" s="531" t="str">
        <f>IF('01'!$I$56=0,"",I5/'01'!$I$56)</f>
        <v/>
      </c>
      <c r="J57" s="532" t="str">
        <f>IF('01'!$I$56=0,"",J5/'01'!$I$56)</f>
        <v/>
      </c>
    </row>
  </sheetData>
  <sheetProtection algorithmName="SHA-512" hashValue="PWswO7di8fSTa3JeIagzCopsS3td2ICS2UeJHtB/HMzCOiWJcroFmDXDSeMrVfgl2+0iJkvGnOS2B4rvp9Gqgw==" saltValue="Pe05+EMmyseYIrQ7b1PKTw==" spinCount="100000" sheet="1" autoFilter="0"/>
  <mergeCells count="1">
    <mergeCell ref="D1:H1"/>
  </mergeCells>
  <conditionalFormatting sqref="L1:L3">
    <cfRule type="cellIs" dxfId="18" priority="3" operator="equal">
      <formula>"OK"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D6:F49 D53:D54 D50 F50 D51 F51 D52 F52 F53:F54 E53:E54 E50:E52 D5:E5 D4:F4 F5 D55:F5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9"/>
  <sheetViews>
    <sheetView showGridLines="0" topLeftCell="D1" zoomScaleNormal="100" zoomScaleSheetLayoutView="82" workbookViewId="0">
      <selection activeCell="I4" sqref="I4"/>
    </sheetView>
  </sheetViews>
  <sheetFormatPr defaultColWidth="9.140625" defaultRowHeight="12.75" x14ac:dyDescent="0.2"/>
  <cols>
    <col min="1" max="1" width="12.140625" style="68" hidden="1" customWidth="1"/>
    <col min="2" max="2" width="7.85546875" style="68" hidden="1" customWidth="1"/>
    <col min="3" max="3" width="3.85546875" style="68" hidden="1" customWidth="1"/>
    <col min="4" max="5" width="2.42578125" style="76" customWidth="1"/>
    <col min="6" max="6" width="2.5703125" style="76" customWidth="1"/>
    <col min="7" max="7" width="71.42578125" style="48" customWidth="1"/>
    <col min="8" max="8" width="8.28515625" style="48" customWidth="1"/>
    <col min="9" max="9" width="14.5703125" style="49" customWidth="1"/>
    <col min="10" max="10" width="14.7109375" style="49" customWidth="1"/>
    <col min="11" max="11" width="11.140625" style="36" customWidth="1"/>
    <col min="12" max="12" width="33.28515625" style="36" customWidth="1"/>
    <col min="13" max="14" width="11.5703125" style="36" customWidth="1"/>
    <col min="15" max="16384" width="9.140625" style="36"/>
  </cols>
  <sheetData>
    <row r="1" spans="1:13" ht="33.75" customHeight="1" x14ac:dyDescent="0.2">
      <c r="A1" s="68" t="str">
        <f>'0'!$A$4</f>
        <v>………………..</v>
      </c>
      <c r="B1" s="341">
        <f>'0'!$A$2</f>
        <v>46112</v>
      </c>
      <c r="D1" s="778" t="str">
        <f>"Т05 ИКОНОМИЧЕСКИ ПОКАЗАТЕЛИ ЗА ДЕЙНОСТТА НА "&amp;'0'!$A$6&amp;" КЪМ "&amp;TEXT(B1,"DD-MM-YYYY")</f>
        <v>Т05 ИКОНОМИЧЕСКИ ПОКАЗАТЕЛИ ЗА ДЕЙНОСТТА НА ЛЕЧЕБНО ЗАВЕДЕНИЕ КЪМ 31-03-2026</v>
      </c>
      <c r="E1" s="779"/>
      <c r="F1" s="779"/>
      <c r="G1" s="779"/>
      <c r="H1" s="779"/>
      <c r="I1" s="339" t="s">
        <v>1300</v>
      </c>
      <c r="J1" s="340" t="s">
        <v>1301</v>
      </c>
    </row>
    <row r="2" spans="1:13" ht="5.25" customHeight="1" x14ac:dyDescent="0.2">
      <c r="B2" s="341"/>
      <c r="D2" s="241"/>
      <c r="E2" s="184"/>
      <c r="F2" s="184"/>
      <c r="G2" s="184"/>
      <c r="H2" s="184"/>
      <c r="I2" s="255"/>
      <c r="J2" s="256"/>
    </row>
    <row r="3" spans="1:13" ht="5.25" customHeight="1" x14ac:dyDescent="0.2">
      <c r="B3" s="341"/>
      <c r="D3" s="241"/>
      <c r="E3" s="184"/>
      <c r="F3" s="184"/>
      <c r="G3" s="184"/>
      <c r="H3" s="184"/>
      <c r="I3" s="255"/>
      <c r="J3" s="256"/>
    </row>
    <row r="4" spans="1:13" s="42" customFormat="1" x14ac:dyDescent="0.2">
      <c r="A4" s="68" t="str">
        <f>'0'!$A$4</f>
        <v>………………..</v>
      </c>
      <c r="B4" s="341">
        <f>'0'!$A$2</f>
        <v>46112</v>
      </c>
      <c r="C4" s="68" t="s">
        <v>1194</v>
      </c>
      <c r="D4" s="250" t="s">
        <v>628</v>
      </c>
      <c r="E4" s="78" t="s">
        <v>634</v>
      </c>
      <c r="F4" s="78" t="s">
        <v>634</v>
      </c>
      <c r="G4" s="251" t="s">
        <v>1322</v>
      </c>
      <c r="H4" s="251" t="str">
        <f t="shared" ref="H4:H38" si="0">D4&amp;E4&amp;F4</f>
        <v>010000</v>
      </c>
      <c r="I4" s="38">
        <f>+I16+I5</f>
        <v>0</v>
      </c>
      <c r="J4" s="257">
        <f>+J16+J5</f>
        <v>0</v>
      </c>
      <c r="M4" s="313"/>
    </row>
    <row r="5" spans="1:13" x14ac:dyDescent="0.2">
      <c r="A5" s="68" t="str">
        <f>'0'!$A$4</f>
        <v>………………..</v>
      </c>
      <c r="B5" s="341">
        <f>'0'!$A$2</f>
        <v>46112</v>
      </c>
      <c r="C5" s="68" t="s">
        <v>1194</v>
      </c>
      <c r="D5" s="243" t="s">
        <v>628</v>
      </c>
      <c r="E5" s="73" t="s">
        <v>628</v>
      </c>
      <c r="F5" s="77" t="s">
        <v>634</v>
      </c>
      <c r="G5" s="39" t="s">
        <v>354</v>
      </c>
      <c r="H5" s="39" t="str">
        <f t="shared" si="0"/>
        <v>010100</v>
      </c>
      <c r="I5" s="295">
        <f>SUM(I6:I15)</f>
        <v>0</v>
      </c>
      <c r="J5" s="296">
        <f>SUM(J6:J15)</f>
        <v>0</v>
      </c>
      <c r="K5" s="42"/>
      <c r="M5" s="313"/>
    </row>
    <row r="6" spans="1:13" x14ac:dyDescent="0.2">
      <c r="A6" s="68" t="str">
        <f>'0'!$A$4</f>
        <v>………………..</v>
      </c>
      <c r="B6" s="341">
        <f>'0'!$A$2</f>
        <v>46112</v>
      </c>
      <c r="C6" s="68" t="s">
        <v>1194</v>
      </c>
      <c r="D6" s="243" t="s">
        <v>628</v>
      </c>
      <c r="E6" s="77" t="s">
        <v>628</v>
      </c>
      <c r="F6" s="73" t="s">
        <v>628</v>
      </c>
      <c r="G6" s="45" t="s">
        <v>742</v>
      </c>
      <c r="H6" s="81" t="str">
        <f t="shared" si="0"/>
        <v>010101</v>
      </c>
      <c r="I6" s="13">
        <f>'02'!I77</f>
        <v>0</v>
      </c>
      <c r="J6" s="244">
        <f>'02'!J77</f>
        <v>0</v>
      </c>
      <c r="K6" s="42"/>
      <c r="L6" s="90" t="s">
        <v>868</v>
      </c>
      <c r="M6" s="313"/>
    </row>
    <row r="7" spans="1:13" x14ac:dyDescent="0.2">
      <c r="A7" s="68" t="str">
        <f>'0'!$A$4</f>
        <v>………………..</v>
      </c>
      <c r="B7" s="341">
        <f>'0'!$A$2</f>
        <v>46112</v>
      </c>
      <c r="C7" s="68" t="s">
        <v>1194</v>
      </c>
      <c r="D7" s="243" t="s">
        <v>628</v>
      </c>
      <c r="E7" s="77" t="s">
        <v>628</v>
      </c>
      <c r="F7" s="73" t="s">
        <v>629</v>
      </c>
      <c r="G7" s="45" t="s">
        <v>743</v>
      </c>
      <c r="H7" s="81" t="str">
        <f t="shared" si="0"/>
        <v>010102</v>
      </c>
      <c r="I7" s="13">
        <f>'02'!I81</f>
        <v>0</v>
      </c>
      <c r="J7" s="244">
        <f>'02'!J81</f>
        <v>0</v>
      </c>
      <c r="K7" s="42"/>
      <c r="L7" s="90" t="s">
        <v>869</v>
      </c>
      <c r="M7" s="313"/>
    </row>
    <row r="8" spans="1:13" x14ac:dyDescent="0.2">
      <c r="A8" s="68" t="str">
        <f>'0'!$A$4</f>
        <v>………………..</v>
      </c>
      <c r="B8" s="341">
        <f>'0'!$A$2</f>
        <v>46112</v>
      </c>
      <c r="C8" s="68" t="s">
        <v>1194</v>
      </c>
      <c r="D8" s="243" t="s">
        <v>628</v>
      </c>
      <c r="E8" s="77" t="s">
        <v>628</v>
      </c>
      <c r="F8" s="73" t="s">
        <v>630</v>
      </c>
      <c r="G8" s="45" t="s">
        <v>744</v>
      </c>
      <c r="H8" s="81" t="str">
        <f t="shared" si="0"/>
        <v>010103</v>
      </c>
      <c r="I8" s="13">
        <f>'02'!I85</f>
        <v>0</v>
      </c>
      <c r="J8" s="244">
        <f>'02'!J85</f>
        <v>0</v>
      </c>
      <c r="K8" s="42"/>
      <c r="L8" s="90" t="s">
        <v>870</v>
      </c>
      <c r="M8" s="313"/>
    </row>
    <row r="9" spans="1:13" x14ac:dyDescent="0.2">
      <c r="A9" s="68" t="str">
        <f>'0'!$A$4</f>
        <v>………………..</v>
      </c>
      <c r="B9" s="341">
        <f>'0'!$A$2</f>
        <v>46112</v>
      </c>
      <c r="C9" s="68" t="s">
        <v>1194</v>
      </c>
      <c r="D9" s="243" t="s">
        <v>628</v>
      </c>
      <c r="E9" s="77" t="s">
        <v>628</v>
      </c>
      <c r="F9" s="73" t="s">
        <v>631</v>
      </c>
      <c r="G9" s="45" t="s">
        <v>788</v>
      </c>
      <c r="H9" s="81" t="str">
        <f t="shared" si="0"/>
        <v>010104</v>
      </c>
      <c r="I9" s="13">
        <f>'02'!I89</f>
        <v>0</v>
      </c>
      <c r="J9" s="244">
        <f>'02'!J89</f>
        <v>0</v>
      </c>
      <c r="K9" s="42"/>
      <c r="L9" s="90" t="s">
        <v>871</v>
      </c>
      <c r="M9" s="313"/>
    </row>
    <row r="10" spans="1:13" x14ac:dyDescent="0.2">
      <c r="A10" s="68" t="str">
        <f>'0'!$A$4</f>
        <v>………………..</v>
      </c>
      <c r="B10" s="341">
        <f>'0'!$A$2</f>
        <v>46112</v>
      </c>
      <c r="C10" s="68" t="s">
        <v>1194</v>
      </c>
      <c r="D10" s="243" t="s">
        <v>628</v>
      </c>
      <c r="E10" s="77" t="s">
        <v>628</v>
      </c>
      <c r="F10" s="73" t="s">
        <v>632</v>
      </c>
      <c r="G10" s="45" t="s">
        <v>79</v>
      </c>
      <c r="H10" s="81" t="str">
        <f t="shared" si="0"/>
        <v>010105</v>
      </c>
      <c r="I10" s="13">
        <f>'02'!I93</f>
        <v>0</v>
      </c>
      <c r="J10" s="244">
        <f>'02'!J93</f>
        <v>0</v>
      </c>
      <c r="K10" s="42"/>
      <c r="L10" s="90" t="s">
        <v>872</v>
      </c>
      <c r="M10" s="313"/>
    </row>
    <row r="11" spans="1:13" x14ac:dyDescent="0.2">
      <c r="A11" s="68" t="str">
        <f>'0'!$A$4</f>
        <v>………………..</v>
      </c>
      <c r="B11" s="341">
        <f>'0'!$A$2</f>
        <v>46112</v>
      </c>
      <c r="C11" s="68" t="s">
        <v>1194</v>
      </c>
      <c r="D11" s="243" t="s">
        <v>628</v>
      </c>
      <c r="E11" s="77" t="s">
        <v>628</v>
      </c>
      <c r="F11" s="73" t="s">
        <v>633</v>
      </c>
      <c r="G11" s="45" t="s">
        <v>109</v>
      </c>
      <c r="H11" s="81" t="str">
        <f t="shared" si="0"/>
        <v>010106</v>
      </c>
      <c r="I11" s="13">
        <f>'02'!I97</f>
        <v>0</v>
      </c>
      <c r="J11" s="244">
        <f>'02'!J97</f>
        <v>0</v>
      </c>
      <c r="K11" s="42"/>
      <c r="L11" s="90" t="s">
        <v>873</v>
      </c>
      <c r="M11" s="313"/>
    </row>
    <row r="12" spans="1:13" x14ac:dyDescent="0.2">
      <c r="A12" s="68" t="str">
        <f>'0'!$A$4</f>
        <v>………………..</v>
      </c>
      <c r="B12" s="341">
        <f>'0'!$A$2</f>
        <v>46112</v>
      </c>
      <c r="C12" s="68" t="s">
        <v>1194</v>
      </c>
      <c r="D12" s="243" t="s">
        <v>628</v>
      </c>
      <c r="E12" s="77" t="s">
        <v>628</v>
      </c>
      <c r="F12" s="73" t="s">
        <v>637</v>
      </c>
      <c r="G12" s="45" t="s">
        <v>74</v>
      </c>
      <c r="H12" s="81" t="str">
        <f t="shared" si="0"/>
        <v>010107</v>
      </c>
      <c r="I12" s="13">
        <f>'02'!I102</f>
        <v>0</v>
      </c>
      <c r="J12" s="244">
        <f>'02'!J102</f>
        <v>0</v>
      </c>
      <c r="K12" s="42"/>
      <c r="L12" s="90" t="s">
        <v>874</v>
      </c>
      <c r="M12" s="313"/>
    </row>
    <row r="13" spans="1:13" x14ac:dyDescent="0.2">
      <c r="A13" s="68" t="str">
        <f>'0'!$A$4</f>
        <v>………………..</v>
      </c>
      <c r="B13" s="341">
        <f>'0'!$A$2</f>
        <v>46112</v>
      </c>
      <c r="C13" s="68" t="s">
        <v>1194</v>
      </c>
      <c r="D13" s="243" t="s">
        <v>628</v>
      </c>
      <c r="E13" s="77" t="s">
        <v>628</v>
      </c>
      <c r="F13" s="73" t="s">
        <v>638</v>
      </c>
      <c r="G13" s="45" t="s">
        <v>75</v>
      </c>
      <c r="H13" s="81" t="str">
        <f t="shared" si="0"/>
        <v>010108</v>
      </c>
      <c r="I13" s="13">
        <f>'02'!I108</f>
        <v>0</v>
      </c>
      <c r="J13" s="244">
        <f>'02'!J108</f>
        <v>0</v>
      </c>
      <c r="K13" s="42"/>
      <c r="L13" s="90" t="s">
        <v>875</v>
      </c>
      <c r="M13" s="313"/>
    </row>
    <row r="14" spans="1:13" x14ac:dyDescent="0.2">
      <c r="A14" s="68" t="str">
        <f>'0'!$A$4</f>
        <v>………………..</v>
      </c>
      <c r="B14" s="341">
        <f>'0'!$A$2</f>
        <v>46112</v>
      </c>
      <c r="C14" s="68" t="s">
        <v>1194</v>
      </c>
      <c r="D14" s="243" t="s">
        <v>628</v>
      </c>
      <c r="E14" s="77" t="s">
        <v>628</v>
      </c>
      <c r="F14" s="73" t="s">
        <v>639</v>
      </c>
      <c r="G14" s="45" t="s">
        <v>76</v>
      </c>
      <c r="H14" s="81" t="str">
        <f t="shared" si="0"/>
        <v>010109</v>
      </c>
      <c r="I14" s="13">
        <f>'02'!I113</f>
        <v>0</v>
      </c>
      <c r="J14" s="244">
        <f>'02'!J113</f>
        <v>0</v>
      </c>
      <c r="K14" s="42"/>
      <c r="L14" s="90" t="s">
        <v>876</v>
      </c>
      <c r="M14" s="313"/>
    </row>
    <row r="15" spans="1:13" x14ac:dyDescent="0.2">
      <c r="A15" s="68" t="str">
        <f>'0'!$A$4</f>
        <v>………………..</v>
      </c>
      <c r="B15" s="341">
        <f>'0'!$A$2</f>
        <v>46112</v>
      </c>
      <c r="C15" s="68" t="s">
        <v>1194</v>
      </c>
      <c r="D15" s="243" t="s">
        <v>628</v>
      </c>
      <c r="E15" s="77" t="s">
        <v>628</v>
      </c>
      <c r="F15" s="73" t="s">
        <v>640</v>
      </c>
      <c r="G15" s="99" t="s">
        <v>18</v>
      </c>
      <c r="H15" s="81" t="str">
        <f t="shared" si="0"/>
        <v>010110</v>
      </c>
      <c r="I15" s="13">
        <f>'02'!I123</f>
        <v>0</v>
      </c>
      <c r="J15" s="244">
        <f>'02'!J123</f>
        <v>0</v>
      </c>
      <c r="K15" s="42"/>
      <c r="L15" s="90" t="s">
        <v>877</v>
      </c>
      <c r="M15" s="313"/>
    </row>
    <row r="16" spans="1:13" x14ac:dyDescent="0.2">
      <c r="A16" s="68" t="str">
        <f>'0'!$A$4</f>
        <v>………………..</v>
      </c>
      <c r="B16" s="341">
        <f>'0'!$A$2</f>
        <v>46112</v>
      </c>
      <c r="C16" s="68" t="s">
        <v>1194</v>
      </c>
      <c r="D16" s="243" t="s">
        <v>628</v>
      </c>
      <c r="E16" s="73" t="s">
        <v>629</v>
      </c>
      <c r="F16" s="77" t="s">
        <v>634</v>
      </c>
      <c r="G16" s="39" t="s">
        <v>355</v>
      </c>
      <c r="H16" s="39" t="str">
        <f t="shared" si="0"/>
        <v>010200</v>
      </c>
      <c r="I16" s="227">
        <f>'02'!I78+'02'!I82+'02'!I86+'02'!I90+'02'!I94+'02'!I98+'02'!I103+'02'!I109+'02'!I114+'02'!I124</f>
        <v>0</v>
      </c>
      <c r="J16" s="228">
        <f>'02'!J78+'02'!J82+'02'!J86+'02'!J90+'02'!J94+'02'!J98+'02'!J103+'02'!J109+'02'!J114+'02'!J124</f>
        <v>0</v>
      </c>
      <c r="K16" s="42"/>
      <c r="M16" s="313"/>
    </row>
    <row r="17" spans="1:13" s="42" customFormat="1" x14ac:dyDescent="0.2">
      <c r="A17" s="68" t="str">
        <f>'0'!$A$4</f>
        <v>………………..</v>
      </c>
      <c r="B17" s="341">
        <f>'0'!$A$2</f>
        <v>46112</v>
      </c>
      <c r="C17" s="68" t="s">
        <v>1194</v>
      </c>
      <c r="D17" s="250" t="s">
        <v>629</v>
      </c>
      <c r="E17" s="78" t="s">
        <v>634</v>
      </c>
      <c r="F17" s="78" t="s">
        <v>634</v>
      </c>
      <c r="G17" s="251" t="s">
        <v>1323</v>
      </c>
      <c r="H17" s="251" t="str">
        <f t="shared" si="0"/>
        <v>020000</v>
      </c>
      <c r="I17" s="38">
        <f>+I18-I19</f>
        <v>0</v>
      </c>
      <c r="J17" s="257">
        <f>+J18-J19</f>
        <v>0</v>
      </c>
      <c r="M17" s="313"/>
    </row>
    <row r="18" spans="1:13" x14ac:dyDescent="0.2">
      <c r="A18" s="68" t="str">
        <f>'0'!$A$4</f>
        <v>………………..</v>
      </c>
      <c r="B18" s="341">
        <f>'0'!$A$2</f>
        <v>46112</v>
      </c>
      <c r="C18" s="68" t="s">
        <v>1194</v>
      </c>
      <c r="D18" s="243" t="s">
        <v>629</v>
      </c>
      <c r="E18" s="73" t="s">
        <v>628</v>
      </c>
      <c r="F18" s="77" t="s">
        <v>634</v>
      </c>
      <c r="G18" s="39" t="s">
        <v>1324</v>
      </c>
      <c r="H18" s="39" t="str">
        <f t="shared" si="0"/>
        <v>020100</v>
      </c>
      <c r="I18" s="27">
        <f>'02'!I18</f>
        <v>0</v>
      </c>
      <c r="J18" s="242">
        <f>'02'!J18</f>
        <v>0</v>
      </c>
      <c r="K18" s="42"/>
      <c r="M18" s="313"/>
    </row>
    <row r="19" spans="1:13" x14ac:dyDescent="0.2">
      <c r="A19" s="68" t="str">
        <f>'0'!$A$4</f>
        <v>………………..</v>
      </c>
      <c r="B19" s="341">
        <f>'0'!$A$2</f>
        <v>46112</v>
      </c>
      <c r="C19" s="68" t="s">
        <v>1194</v>
      </c>
      <c r="D19" s="243" t="s">
        <v>629</v>
      </c>
      <c r="E19" s="73" t="s">
        <v>629</v>
      </c>
      <c r="F19" s="77" t="s">
        <v>634</v>
      </c>
      <c r="G19" s="39" t="s">
        <v>1325</v>
      </c>
      <c r="H19" s="39" t="str">
        <f t="shared" si="0"/>
        <v>020200</v>
      </c>
      <c r="I19" s="27">
        <f>'02'!I74</f>
        <v>0</v>
      </c>
      <c r="J19" s="242">
        <f>'02'!J74</f>
        <v>0</v>
      </c>
      <c r="K19" s="42"/>
      <c r="M19" s="313"/>
    </row>
    <row r="20" spans="1:13" s="42" customFormat="1" x14ac:dyDescent="0.2">
      <c r="A20" s="68" t="str">
        <f>'0'!$A$4</f>
        <v>………………..</v>
      </c>
      <c r="B20" s="341">
        <f>'0'!$A$2</f>
        <v>46112</v>
      </c>
      <c r="C20" s="68" t="s">
        <v>1194</v>
      </c>
      <c r="D20" s="250" t="s">
        <v>630</v>
      </c>
      <c r="E20" s="78" t="s">
        <v>634</v>
      </c>
      <c r="F20" s="78" t="s">
        <v>634</v>
      </c>
      <c r="G20" s="251" t="s">
        <v>375</v>
      </c>
      <c r="H20" s="251" t="str">
        <f t="shared" si="0"/>
        <v>030000</v>
      </c>
      <c r="I20" s="38"/>
      <c r="J20" s="257"/>
      <c r="L20" s="315"/>
      <c r="M20" s="313"/>
    </row>
    <row r="21" spans="1:13" x14ac:dyDescent="0.2">
      <c r="A21" s="68" t="str">
        <f>'0'!$A$4</f>
        <v>………………..</v>
      </c>
      <c r="B21" s="341">
        <f>'0'!$A$2</f>
        <v>46112</v>
      </c>
      <c r="C21" s="68" t="s">
        <v>1194</v>
      </c>
      <c r="D21" s="243" t="s">
        <v>630</v>
      </c>
      <c r="E21" s="73" t="s">
        <v>628</v>
      </c>
      <c r="F21" s="77" t="s">
        <v>634</v>
      </c>
      <c r="G21" s="39" t="s">
        <v>360</v>
      </c>
      <c r="H21" s="39" t="str">
        <f t="shared" si="0"/>
        <v>030100</v>
      </c>
      <c r="I21" s="258" t="str">
        <f>IF(I19=0,"",I18/I19)</f>
        <v/>
      </c>
      <c r="J21" s="317" t="str">
        <f>IF(J19=0,"",J18/J19)</f>
        <v/>
      </c>
      <c r="K21" s="315"/>
      <c r="L21" s="201"/>
      <c r="M21" s="313"/>
    </row>
    <row r="22" spans="1:13" x14ac:dyDescent="0.2">
      <c r="A22" s="68" t="str">
        <f>'0'!$A$4</f>
        <v>………………..</v>
      </c>
      <c r="B22" s="341">
        <f>'0'!$A$2</f>
        <v>46112</v>
      </c>
      <c r="C22" s="68" t="s">
        <v>1194</v>
      </c>
      <c r="D22" s="243" t="s">
        <v>630</v>
      </c>
      <c r="E22" s="73" t="s">
        <v>629</v>
      </c>
      <c r="F22" s="77" t="s">
        <v>634</v>
      </c>
      <c r="G22" s="39" t="s">
        <v>361</v>
      </c>
      <c r="H22" s="39" t="str">
        <f t="shared" si="0"/>
        <v>030200</v>
      </c>
      <c r="I22" s="258" t="str">
        <f>IF(I19=0,"",(I18-'02'!I19)/I19)</f>
        <v/>
      </c>
      <c r="J22" s="228" t="str">
        <f>IF(J19=0,"",(J18-'02'!J19)/J19)</f>
        <v/>
      </c>
      <c r="K22" s="315"/>
      <c r="L22" s="201"/>
      <c r="M22" s="313"/>
    </row>
    <row r="23" spans="1:13" ht="12.75" customHeight="1" x14ac:dyDescent="0.2">
      <c r="A23" s="68" t="str">
        <f>'0'!$A$4</f>
        <v>………………..</v>
      </c>
      <c r="B23" s="341">
        <f>'0'!$A$2</f>
        <v>46112</v>
      </c>
      <c r="C23" s="68" t="s">
        <v>1194</v>
      </c>
      <c r="D23" s="243" t="s">
        <v>630</v>
      </c>
      <c r="E23" s="73" t="s">
        <v>630</v>
      </c>
      <c r="F23" s="77" t="s">
        <v>634</v>
      </c>
      <c r="G23" s="39" t="s">
        <v>362</v>
      </c>
      <c r="H23" s="39" t="str">
        <f t="shared" si="0"/>
        <v>030300</v>
      </c>
      <c r="I23" s="258" t="str">
        <f>IF(I19=0,"",(I18-'02'!I19-'02'!I27)/I19)</f>
        <v/>
      </c>
      <c r="J23" s="318" t="str">
        <f>IF(J19=0,"",(J18-'02'!J19-'02'!J27)/J19)</f>
        <v/>
      </c>
      <c r="K23" s="315"/>
      <c r="L23" s="201"/>
      <c r="M23" s="313"/>
    </row>
    <row r="24" spans="1:13" s="42" customFormat="1" x14ac:dyDescent="0.2">
      <c r="A24" s="68" t="str">
        <f>'0'!$A$4</f>
        <v>………………..</v>
      </c>
      <c r="B24" s="341">
        <f>'0'!$A$2</f>
        <v>46112</v>
      </c>
      <c r="C24" s="68" t="s">
        <v>1194</v>
      </c>
      <c r="D24" s="250" t="s">
        <v>631</v>
      </c>
      <c r="E24" s="78" t="s">
        <v>634</v>
      </c>
      <c r="F24" s="78" t="s">
        <v>634</v>
      </c>
      <c r="G24" s="251" t="s">
        <v>376</v>
      </c>
      <c r="H24" s="251" t="str">
        <f t="shared" si="0"/>
        <v>040000</v>
      </c>
      <c r="I24" s="38"/>
      <c r="J24" s="257"/>
      <c r="K24" s="315"/>
      <c r="L24" s="201"/>
      <c r="M24" s="313"/>
    </row>
    <row r="25" spans="1:13" ht="12" customHeight="1" x14ac:dyDescent="0.2">
      <c r="A25" s="68" t="str">
        <f>'0'!$A$4</f>
        <v>………………..</v>
      </c>
      <c r="B25" s="341">
        <f>'0'!$A$2</f>
        <v>46112</v>
      </c>
      <c r="C25" s="68" t="s">
        <v>1194</v>
      </c>
      <c r="D25" s="243" t="s">
        <v>631</v>
      </c>
      <c r="E25" s="73" t="s">
        <v>628</v>
      </c>
      <c r="F25" s="77" t="s">
        <v>634</v>
      </c>
      <c r="G25" s="39" t="s">
        <v>924</v>
      </c>
      <c r="H25" s="39" t="str">
        <f t="shared" si="0"/>
        <v>040100</v>
      </c>
      <c r="I25" s="295" t="str">
        <f>IF('02'!I44=0,"",'02'!I4/'02'!I44)</f>
        <v/>
      </c>
      <c r="J25" s="296" t="str">
        <f>IF('02'!J44=0,"",'02'!J4/'02'!J44)</f>
        <v/>
      </c>
      <c r="K25" s="315"/>
      <c r="L25" s="201"/>
      <c r="M25" s="313"/>
    </row>
    <row r="26" spans="1:13" ht="12" customHeight="1" x14ac:dyDescent="0.2">
      <c r="A26" s="68" t="str">
        <f>'0'!$A$4</f>
        <v>………………..</v>
      </c>
      <c r="B26" s="341">
        <f>'0'!$A$2</f>
        <v>46112</v>
      </c>
      <c r="C26" s="68" t="s">
        <v>1194</v>
      </c>
      <c r="D26" s="243" t="s">
        <v>631</v>
      </c>
      <c r="E26" s="73" t="s">
        <v>629</v>
      </c>
      <c r="F26" s="77" t="s">
        <v>634</v>
      </c>
      <c r="G26" s="39" t="s">
        <v>925</v>
      </c>
      <c r="H26" s="39" t="str">
        <f t="shared" si="0"/>
        <v>040200</v>
      </c>
      <c r="I26" s="295" t="str">
        <f>IF('02'!I44=0,"",'02'!I57/'02'!I44)</f>
        <v/>
      </c>
      <c r="J26" s="296" t="str">
        <f>IF('02'!J44=0,"",'02'!J57/'02'!J44)</f>
        <v/>
      </c>
      <c r="K26" s="315"/>
      <c r="L26" s="201"/>
      <c r="M26" s="313"/>
    </row>
    <row r="27" spans="1:13" ht="12" customHeight="1" x14ac:dyDescent="0.2">
      <c r="A27" s="68" t="str">
        <f>'0'!$A$4</f>
        <v>………………..</v>
      </c>
      <c r="B27" s="341">
        <f>'0'!$A$2</f>
        <v>46112</v>
      </c>
      <c r="C27" s="68" t="s">
        <v>1194</v>
      </c>
      <c r="D27" s="243" t="s">
        <v>631</v>
      </c>
      <c r="E27" s="73" t="s">
        <v>630</v>
      </c>
      <c r="F27" s="77" t="s">
        <v>634</v>
      </c>
      <c r="G27" s="39" t="s">
        <v>923</v>
      </c>
      <c r="H27" s="39" t="str">
        <f t="shared" si="0"/>
        <v>040300</v>
      </c>
      <c r="I27" s="295" t="str">
        <f>IF('02'!I57=0,"",'02'!I44/'02'!I57)</f>
        <v/>
      </c>
      <c r="J27" s="296" t="str">
        <f>IF('02'!J57=0,"",'02'!J44/'02'!J57)</f>
        <v/>
      </c>
      <c r="K27" s="315"/>
      <c r="L27" s="201"/>
      <c r="M27" s="314"/>
    </row>
    <row r="28" spans="1:13" s="42" customFormat="1" x14ac:dyDescent="0.2">
      <c r="A28" s="68" t="str">
        <f>'0'!$A$4</f>
        <v>………………..</v>
      </c>
      <c r="B28" s="341">
        <f>'0'!$A$2</f>
        <v>46112</v>
      </c>
      <c r="C28" s="68" t="s">
        <v>1194</v>
      </c>
      <c r="D28" s="250" t="s">
        <v>632</v>
      </c>
      <c r="E28" s="78" t="s">
        <v>634</v>
      </c>
      <c r="F28" s="78" t="s">
        <v>634</v>
      </c>
      <c r="G28" s="251" t="s">
        <v>377</v>
      </c>
      <c r="H28" s="251" t="str">
        <f t="shared" si="0"/>
        <v>050000</v>
      </c>
      <c r="I28" s="334"/>
      <c r="J28" s="319"/>
      <c r="K28" s="315"/>
      <c r="L28" s="201"/>
      <c r="M28" s="313"/>
    </row>
    <row r="29" spans="1:13" s="467" customFormat="1" ht="37.5" customHeight="1" x14ac:dyDescent="0.25">
      <c r="A29" s="68" t="str">
        <f>'0'!$A$4</f>
        <v>………………..</v>
      </c>
      <c r="B29" s="341">
        <f>'0'!$A$2</f>
        <v>46112</v>
      </c>
      <c r="C29" s="68" t="s">
        <v>1194</v>
      </c>
      <c r="D29" s="468" t="s">
        <v>632</v>
      </c>
      <c r="E29" s="466" t="s">
        <v>628</v>
      </c>
      <c r="F29" s="497" t="s">
        <v>634</v>
      </c>
      <c r="G29" s="507" t="s">
        <v>379</v>
      </c>
      <c r="H29" s="507" t="str">
        <f t="shared" si="0"/>
        <v>050100</v>
      </c>
      <c r="I29" s="589" t="str">
        <f>IF('02'!I19=0,"",('01'!I6+'01'!I17+'01'!I18+'01'!I19+'01'!I20+'01'!I21+'01'!I22+'01'!I23)/MONTH($B29)*(365/12)/'02'!I19)</f>
        <v/>
      </c>
      <c r="J29" s="590" t="str">
        <f>IF('02'!J19=0,"",('01'!J6+'01'!J17+'01'!J18+'01'!J19+'01'!J20+'01'!J21+'01'!J22+'01'!J23)/MONTH($B29)*(365/12)/'02'!J19)</f>
        <v/>
      </c>
      <c r="K29" s="591"/>
      <c r="L29" s="592"/>
      <c r="M29" s="593"/>
    </row>
    <row r="30" spans="1:13" s="467" customFormat="1" ht="26.25" customHeight="1" x14ac:dyDescent="0.25">
      <c r="A30" s="68" t="str">
        <f>'0'!$A$4</f>
        <v>………………..</v>
      </c>
      <c r="B30" s="341">
        <f>'0'!$A$2</f>
        <v>46112</v>
      </c>
      <c r="C30" s="68" t="s">
        <v>1194</v>
      </c>
      <c r="D30" s="468" t="s">
        <v>632</v>
      </c>
      <c r="E30" s="466" t="s">
        <v>629</v>
      </c>
      <c r="F30" s="497" t="s">
        <v>634</v>
      </c>
      <c r="G30" s="507" t="s">
        <v>378</v>
      </c>
      <c r="H30" s="507" t="str">
        <f t="shared" si="0"/>
        <v>050200</v>
      </c>
      <c r="I30" s="589" t="str">
        <f>IF(('01'!I6+'01'!I17+'01'!I18+'01'!I19+'01'!I20+'01'!I21+'01'!I22+'01'!I23)=0,"",'02'!I27/(('01'!I6+'01'!I17+'01'!I18+'01'!I19+'01'!I20+'01'!I21+'01'!I22+'01'!I23)/MONTH($B30))*(365/12))</f>
        <v/>
      </c>
      <c r="J30" s="590" t="str">
        <f>IF(('01'!J6+'01'!J17+'01'!J18+'01'!J19+'01'!J20+'01'!J21+'01'!J22+'01'!J23)=0,"",'02'!J27/(('01'!J6+'01'!J17+'01'!J18+'01'!J19+'01'!J20+'01'!J21+'01'!J22+'01'!J23)/MONTH($B30))*(365/12))</f>
        <v/>
      </c>
      <c r="K30" s="594"/>
      <c r="L30" s="595"/>
      <c r="M30" s="593"/>
    </row>
    <row r="31" spans="1:13" s="467" customFormat="1" ht="26.25" customHeight="1" x14ac:dyDescent="0.25">
      <c r="A31" s="68" t="str">
        <f>'0'!$A$4</f>
        <v>………………..</v>
      </c>
      <c r="B31" s="341">
        <f>'0'!$A$2</f>
        <v>46112</v>
      </c>
      <c r="C31" s="68" t="s">
        <v>1194</v>
      </c>
      <c r="D31" s="468" t="s">
        <v>632</v>
      </c>
      <c r="E31" s="466" t="s">
        <v>630</v>
      </c>
      <c r="F31" s="497" t="s">
        <v>634</v>
      </c>
      <c r="G31" s="507" t="s">
        <v>380</v>
      </c>
      <c r="H31" s="507" t="str">
        <f t="shared" si="0"/>
        <v>050300</v>
      </c>
      <c r="I31" s="589" t="str">
        <f>IF(('01'!I57+'01'!I81)=0,"",-'02'!I75/(('01'!I81+'01'!I57)/MONTH($B31))*(365/12))</f>
        <v/>
      </c>
      <c r="J31" s="596" t="str">
        <f>IF(('01'!J57+'01'!J81)=0,"",-'02'!J75/(('01'!J81+'01'!J57)/MONTH($B31))*(365/12))</f>
        <v/>
      </c>
      <c r="K31" s="591"/>
      <c r="L31" s="592"/>
      <c r="M31" s="593"/>
    </row>
    <row r="32" spans="1:13" x14ac:dyDescent="0.2">
      <c r="A32" s="68" t="str">
        <f>'0'!$A$4</f>
        <v>………………..</v>
      </c>
      <c r="B32" s="341">
        <f>'0'!$A$2</f>
        <v>46112</v>
      </c>
      <c r="C32" s="68" t="s">
        <v>1194</v>
      </c>
      <c r="D32" s="243" t="s">
        <v>632</v>
      </c>
      <c r="E32" s="73" t="s">
        <v>631</v>
      </c>
      <c r="F32" s="77" t="s">
        <v>634</v>
      </c>
      <c r="G32" s="289" t="s">
        <v>381</v>
      </c>
      <c r="H32" s="39" t="str">
        <f t="shared" si="0"/>
        <v>050400</v>
      </c>
      <c r="I32" s="324" t="str">
        <f>IF('02'!I18=0,"",('01'!I6+'01'!I17+'01'!I18+'01'!I19+'01'!I20+'01'!I21+'01'!I22+'01'!I23)/MONTH($B32)*12/'02'!I5)</f>
        <v/>
      </c>
      <c r="J32" s="323" t="str">
        <f>IF('02'!J18=0,"",('01'!J6+'01'!J17+'01'!J18+'01'!J19+'01'!J20+'01'!J21+'01'!J22+'01'!J23)/MONTH($B32)*12/'02'!J5)</f>
        <v/>
      </c>
      <c r="K32" s="315"/>
      <c r="L32" s="201"/>
      <c r="M32" s="316"/>
    </row>
    <row r="33" spans="1:13" x14ac:dyDescent="0.2">
      <c r="A33" s="68" t="str">
        <f>'0'!$A$4</f>
        <v>………………..</v>
      </c>
      <c r="B33" s="341">
        <f>'0'!$A$2</f>
        <v>46112</v>
      </c>
      <c r="C33" s="68" t="s">
        <v>1194</v>
      </c>
      <c r="D33" s="243" t="s">
        <v>632</v>
      </c>
      <c r="E33" s="73" t="s">
        <v>632</v>
      </c>
      <c r="F33" s="77" t="s">
        <v>634</v>
      </c>
      <c r="G33" s="289" t="s">
        <v>382</v>
      </c>
      <c r="H33" s="39" t="str">
        <f t="shared" si="0"/>
        <v>050500</v>
      </c>
      <c r="I33" s="324" t="str">
        <f>IF('02'!I4=0,"",('01'!I6+'01'!I17+'01'!I18+'01'!I19+'01'!I20+'01'!I21+'01'!I22+'01'!I23)/MONTH($B33)*12/'02'!I4)</f>
        <v/>
      </c>
      <c r="J33" s="323" t="str">
        <f>IF('02'!J4=0,"",('01'!J6+'01'!J17+'01'!J18+'01'!J19+'01'!J20+'01'!J21+'01'!J22+'01'!J23)/MONTH($B33)*12/'02'!J4)</f>
        <v/>
      </c>
      <c r="K33" s="315"/>
      <c r="L33" s="201"/>
      <c r="M33" s="316"/>
    </row>
    <row r="34" spans="1:13" x14ac:dyDescent="0.2">
      <c r="A34" s="68" t="str">
        <f>'0'!$A$4</f>
        <v>………………..</v>
      </c>
      <c r="B34" s="341">
        <f>'0'!$A$2</f>
        <v>46112</v>
      </c>
      <c r="C34" s="68" t="s">
        <v>1194</v>
      </c>
      <c r="D34" s="250" t="s">
        <v>633</v>
      </c>
      <c r="E34" s="78" t="s">
        <v>634</v>
      </c>
      <c r="F34" s="78" t="s">
        <v>634</v>
      </c>
      <c r="G34" s="251" t="s">
        <v>919</v>
      </c>
      <c r="H34" s="251" t="str">
        <f t="shared" si="0"/>
        <v>060000</v>
      </c>
      <c r="I34" s="335"/>
      <c r="J34" s="319"/>
      <c r="K34" s="315"/>
      <c r="L34" s="201"/>
      <c r="M34" s="313"/>
    </row>
    <row r="35" spans="1:13" x14ac:dyDescent="0.2">
      <c r="A35" s="68" t="str">
        <f>'0'!$A$4</f>
        <v>………………..</v>
      </c>
      <c r="B35" s="341">
        <f>'0'!$A$2</f>
        <v>46112</v>
      </c>
      <c r="C35" s="68" t="s">
        <v>1194</v>
      </c>
      <c r="D35" s="243" t="s">
        <v>633</v>
      </c>
      <c r="E35" s="73" t="s">
        <v>628</v>
      </c>
      <c r="F35" s="77" t="s">
        <v>634</v>
      </c>
      <c r="G35" s="289" t="s">
        <v>931</v>
      </c>
      <c r="H35" s="39" t="str">
        <f t="shared" si="0"/>
        <v>060100</v>
      </c>
      <c r="I35" s="324" t="str">
        <f>IF(('01'!I52+'01'!I55+'01'!I56)=0,"",-'01'!I5/('01'!I52+'01'!I55+'01'!I56))</f>
        <v/>
      </c>
      <c r="J35" s="325" t="str">
        <f>IF(('01'!J52+'01'!J55+'01'!J56)=0,"",-'01'!J5/('01'!J52+'01'!J55+'01'!J56))</f>
        <v/>
      </c>
      <c r="K35" s="315"/>
      <c r="L35" s="201"/>
      <c r="M35" s="313"/>
    </row>
    <row r="36" spans="1:13" x14ac:dyDescent="0.2">
      <c r="A36" s="68" t="str">
        <f>'0'!$A$4</f>
        <v>………………..</v>
      </c>
      <c r="B36" s="341">
        <f>'0'!$A$2</f>
        <v>46112</v>
      </c>
      <c r="C36" s="68" t="s">
        <v>1194</v>
      </c>
      <c r="D36" s="243" t="s">
        <v>633</v>
      </c>
      <c r="E36" s="73" t="s">
        <v>629</v>
      </c>
      <c r="F36" s="77" t="s">
        <v>634</v>
      </c>
      <c r="G36" s="289" t="s">
        <v>932</v>
      </c>
      <c r="H36" s="39" t="str">
        <f t="shared" si="0"/>
        <v>060200</v>
      </c>
      <c r="I36" s="324" t="str">
        <f>IF(('01'!I5)=0,"",'01'!I121/('01'!I5))</f>
        <v/>
      </c>
      <c r="J36" s="323" t="str">
        <f>IF(('01'!J5)=0,"",'01'!J121/('01'!J5))</f>
        <v/>
      </c>
      <c r="K36" s="315"/>
      <c r="L36" s="201"/>
      <c r="M36" s="314"/>
    </row>
    <row r="37" spans="1:13" x14ac:dyDescent="0.2">
      <c r="A37" s="68" t="str">
        <f>'0'!$A$4</f>
        <v>………………..</v>
      </c>
      <c r="B37" s="341">
        <f>'0'!$A$2</f>
        <v>46112</v>
      </c>
      <c r="C37" s="68" t="s">
        <v>1194</v>
      </c>
      <c r="D37" s="243" t="s">
        <v>633</v>
      </c>
      <c r="E37" s="73" t="s">
        <v>630</v>
      </c>
      <c r="F37" s="77" t="s">
        <v>634</v>
      </c>
      <c r="G37" s="289" t="s">
        <v>383</v>
      </c>
      <c r="H37" s="39" t="str">
        <f t="shared" si="0"/>
        <v>060300</v>
      </c>
      <c r="I37" s="336" t="str">
        <f>IF('02'!I4=0,"",'02'!I56/'02'!I4)</f>
        <v/>
      </c>
      <c r="J37" s="320" t="str">
        <f>IF('02'!J4=0,"",'02'!J56/'02'!J4)</f>
        <v/>
      </c>
      <c r="K37" s="315"/>
      <c r="L37" s="201"/>
      <c r="M37" s="313"/>
    </row>
    <row r="38" spans="1:13" x14ac:dyDescent="0.2">
      <c r="A38" s="68" t="str">
        <f>'0'!$A$4</f>
        <v>………………..</v>
      </c>
      <c r="B38" s="341">
        <f>'0'!$A$2</f>
        <v>46112</v>
      </c>
      <c r="C38" s="68" t="s">
        <v>1194</v>
      </c>
      <c r="D38" s="250" t="s">
        <v>637</v>
      </c>
      <c r="E38" s="78" t="s">
        <v>634</v>
      </c>
      <c r="F38" s="78" t="s">
        <v>634</v>
      </c>
      <c r="G38" s="301" t="s">
        <v>56</v>
      </c>
      <c r="H38" s="251" t="str">
        <f t="shared" si="0"/>
        <v>070000</v>
      </c>
      <c r="I38" s="38">
        <f>'01'!I121</f>
        <v>0</v>
      </c>
      <c r="J38" s="257">
        <f>'01'!J121</f>
        <v>0</v>
      </c>
      <c r="K38" s="42"/>
      <c r="M38" s="313"/>
    </row>
    <row r="39" spans="1:13" x14ac:dyDescent="0.2">
      <c r="A39" s="534"/>
      <c r="B39" s="534"/>
      <c r="C39" s="534"/>
      <c r="D39" s="75"/>
      <c r="E39" s="75"/>
      <c r="F39" s="75"/>
      <c r="G39" s="36"/>
      <c r="H39" s="36"/>
      <c r="I39" s="36"/>
      <c r="J39" s="36"/>
    </row>
  </sheetData>
  <sheetProtection algorithmName="SHA-512" hashValue="7XlL+BwW0RqpXtt8eyqyg0q79SUjI8c4hyMMnvWglk5s7VXMxRUiIhcqGo+kyLYHIbzJA9NBFoDwKz2b3/TQvw==" saltValue="0PoSMslwUSnq+cVCVkrjxQ==" spinCount="100000" sheet="1" autoFilter="0"/>
  <mergeCells count="1">
    <mergeCell ref="D1:H1"/>
  </mergeCells>
  <pageMargins left="0" right="0" top="0" bottom="0" header="0" footer="0"/>
  <pageSetup paperSize="9" scale="81" orientation="portrait" r:id="rId1"/>
  <ignoredErrors>
    <ignoredError sqref="D17:F38 E16 D4:F1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T81"/>
  <sheetViews>
    <sheetView showGridLines="0" topLeftCell="D1" zoomScaleNormal="100" zoomScaleSheetLayoutView="87" workbookViewId="0">
      <selection activeCell="J6" sqref="J6"/>
    </sheetView>
  </sheetViews>
  <sheetFormatPr defaultColWidth="9.140625" defaultRowHeight="12.75" x14ac:dyDescent="0.2"/>
  <cols>
    <col min="1" max="1" width="12.140625" style="535" hidden="1" customWidth="1"/>
    <col min="2" max="2" width="7.85546875" style="535" hidden="1" customWidth="1"/>
    <col min="3" max="3" width="3.85546875" style="535" hidden="1" customWidth="1"/>
    <col min="4" max="4" width="3.140625" style="396" customWidth="1"/>
    <col min="5" max="5" width="2.85546875" style="396" customWidth="1"/>
    <col min="6" max="6" width="4.85546875" style="396" customWidth="1"/>
    <col min="7" max="7" width="71.42578125" style="48" customWidth="1"/>
    <col min="8" max="8" width="8.28515625" style="48" customWidth="1"/>
    <col min="9" max="10" width="14.42578125" style="49" bestFit="1" customWidth="1"/>
    <col min="11" max="11" width="9.28515625" style="36" customWidth="1"/>
    <col min="12" max="12" width="218.42578125" style="36" customWidth="1"/>
    <col min="13" max="13" width="66.85546875" style="36" customWidth="1"/>
    <col min="14" max="14" width="31.5703125" style="36" customWidth="1"/>
    <col min="15" max="16384" width="9.140625" style="36"/>
  </cols>
  <sheetData>
    <row r="1" spans="1:12" s="68" customFormat="1" ht="33.75" customHeight="1" x14ac:dyDescent="0.25">
      <c r="A1" s="535" t="str">
        <f>'0'!$A$4</f>
        <v>………………..</v>
      </c>
      <c r="B1" s="536">
        <f>'0'!$A$2</f>
        <v>46112</v>
      </c>
      <c r="C1" s="535"/>
      <c r="D1" s="778" t="str">
        <f>"Т06 СПРАВКА ЗА ПЕРСОНАЛ НА "&amp;'0'!A6&amp;" ОТ "&amp;TEXT(DATE(YEAR(B1),1,1),"DD-MM-YYYY")&amp;" ДО "&amp;TEXT(B1,"DD-MM-YYYY")</f>
        <v>Т06 СПРАВКА ЗА ПЕРСОНАЛ НА ЛЕЧЕБНО ЗАВЕДЕНИЕ ОТ 01-01-2026 ДО 31-03-2026</v>
      </c>
      <c r="E1" s="779"/>
      <c r="F1" s="779"/>
      <c r="G1" s="779"/>
      <c r="H1" s="339" t="s">
        <v>673</v>
      </c>
      <c r="I1" s="401" t="s">
        <v>1296</v>
      </c>
      <c r="J1" s="402" t="s">
        <v>1297</v>
      </c>
      <c r="K1" s="400">
        <f>COUNTBLANK(I$5:I$41)+COUNTBLANK($I$59:$I$68)+COUNTBLANK(I$75:I$76)</f>
        <v>0</v>
      </c>
      <c r="L1" s="342" t="s">
        <v>941</v>
      </c>
    </row>
    <row r="2" spans="1:12" ht="5.25" customHeight="1" x14ac:dyDescent="0.2">
      <c r="B2" s="536"/>
      <c r="D2" s="432"/>
      <c r="E2" s="433"/>
      <c r="F2" s="433"/>
      <c r="G2" s="433"/>
      <c r="H2" s="294"/>
      <c r="I2" s="255"/>
      <c r="J2" s="403"/>
    </row>
    <row r="3" spans="1:12" ht="5.25" customHeight="1" x14ac:dyDescent="0.2">
      <c r="B3" s="536"/>
      <c r="D3" s="432"/>
      <c r="E3" s="433"/>
      <c r="F3" s="433"/>
      <c r="G3" s="433"/>
      <c r="H3" s="392"/>
      <c r="I3" s="255"/>
      <c r="J3" s="403"/>
    </row>
    <row r="4" spans="1:12" x14ac:dyDescent="0.2">
      <c r="A4" s="535" t="str">
        <f>'0'!$A$4</f>
        <v>………………..</v>
      </c>
      <c r="B4" s="536">
        <f>'0'!$A$2</f>
        <v>46112</v>
      </c>
      <c r="C4" s="535" t="s">
        <v>1222</v>
      </c>
      <c r="D4" s="434" t="s">
        <v>628</v>
      </c>
      <c r="E4" s="419" t="s">
        <v>634</v>
      </c>
      <c r="F4" s="419" t="s">
        <v>634</v>
      </c>
      <c r="G4" s="362" t="s">
        <v>157</v>
      </c>
      <c r="H4" s="362" t="str">
        <f t="shared" ref="H4:H70" si="0">D4&amp;E4&amp;F4</f>
        <v>010000</v>
      </c>
      <c r="I4" s="47"/>
      <c r="J4" s="404"/>
      <c r="K4" s="235">
        <f>COUNTBLANK(J$5:J$41)+COUNTBLANK(I5:I41)+COUNTBLANK(J$59:J$68)+COUNTBLANK(J$75:J$76)</f>
        <v>0</v>
      </c>
      <c r="L4" s="19"/>
    </row>
    <row r="5" spans="1:12" x14ac:dyDescent="0.2">
      <c r="A5" s="535" t="str">
        <f>'0'!$A$4</f>
        <v>………………..</v>
      </c>
      <c r="B5" s="536">
        <f>'0'!$A$2</f>
        <v>46112</v>
      </c>
      <c r="C5" s="535" t="s">
        <v>1222</v>
      </c>
      <c r="D5" s="448" t="s">
        <v>628</v>
      </c>
      <c r="E5" s="382" t="s">
        <v>628</v>
      </c>
      <c r="F5" s="358" t="s">
        <v>634</v>
      </c>
      <c r="G5" s="435" t="s">
        <v>158</v>
      </c>
      <c r="H5" s="435" t="str">
        <f t="shared" si="0"/>
        <v>010100</v>
      </c>
      <c r="I5" s="398">
        <f>SUM(I20:I23)+I16+I9+I15</f>
        <v>0</v>
      </c>
      <c r="J5" s="405">
        <f>SUM(J20:J23)+J16+J9+J15</f>
        <v>0</v>
      </c>
      <c r="L5" s="450" t="s">
        <v>767</v>
      </c>
    </row>
    <row r="6" spans="1:12" x14ac:dyDescent="0.2">
      <c r="A6" s="535" t="str">
        <f>'0'!$A$4</f>
        <v>………………..</v>
      </c>
      <c r="B6" s="536">
        <f>'0'!$A$2</f>
        <v>46112</v>
      </c>
      <c r="C6" s="535" t="s">
        <v>1222</v>
      </c>
      <c r="D6" s="422" t="s">
        <v>628</v>
      </c>
      <c r="E6" s="358" t="s">
        <v>628</v>
      </c>
      <c r="F6" s="436">
        <v>1</v>
      </c>
      <c r="G6" s="384" t="s">
        <v>1183</v>
      </c>
      <c r="H6" s="420" t="str">
        <f t="shared" si="0"/>
        <v>01011</v>
      </c>
      <c r="I6" s="397">
        <f>'14'!AV9</f>
        <v>0</v>
      </c>
      <c r="J6" s="406">
        <v>0</v>
      </c>
      <c r="L6" s="449" t="s">
        <v>1157</v>
      </c>
    </row>
    <row r="7" spans="1:12" s="263" customFormat="1" x14ac:dyDescent="0.2">
      <c r="A7" s="537" t="str">
        <f>'0'!$A$4</f>
        <v>………………..</v>
      </c>
      <c r="B7" s="538">
        <f>'0'!$A$2</f>
        <v>46112</v>
      </c>
      <c r="C7" s="537" t="s">
        <v>1222</v>
      </c>
      <c r="D7" s="422" t="s">
        <v>628</v>
      </c>
      <c r="E7" s="358" t="s">
        <v>628</v>
      </c>
      <c r="F7" s="436">
        <v>2</v>
      </c>
      <c r="G7" s="368" t="s">
        <v>1188</v>
      </c>
      <c r="H7" s="388" t="str">
        <f t="shared" si="0"/>
        <v>01012</v>
      </c>
      <c r="I7" s="669">
        <f>'14'!AW9</f>
        <v>0</v>
      </c>
      <c r="J7" s="407">
        <v>0</v>
      </c>
      <c r="L7" s="449" t="s">
        <v>1254</v>
      </c>
    </row>
    <row r="8" spans="1:12" s="603" customFormat="1" x14ac:dyDescent="0.2">
      <c r="A8" s="537" t="str">
        <f>'0'!$A$4</f>
        <v>………………..</v>
      </c>
      <c r="B8" s="538">
        <f>'0'!$A$2</f>
        <v>46112</v>
      </c>
      <c r="C8" s="535" t="s">
        <v>1222</v>
      </c>
      <c r="D8" s="599" t="s">
        <v>628</v>
      </c>
      <c r="E8" s="521" t="s">
        <v>628</v>
      </c>
      <c r="F8" s="600">
        <v>3</v>
      </c>
      <c r="G8" s="368" t="s">
        <v>1220</v>
      </c>
      <c r="H8" s="601" t="str">
        <f t="shared" si="0"/>
        <v>01013</v>
      </c>
      <c r="I8" s="670">
        <f>'14'!AX9</f>
        <v>0</v>
      </c>
      <c r="J8" s="602">
        <v>0</v>
      </c>
      <c r="L8" s="678" t="s">
        <v>1255</v>
      </c>
    </row>
    <row r="9" spans="1:12" ht="13.5" x14ac:dyDescent="0.25">
      <c r="A9" s="537" t="str">
        <f>'0'!$A$4</f>
        <v>………………..</v>
      </c>
      <c r="B9" s="538">
        <f>'0'!$A$2</f>
        <v>46112</v>
      </c>
      <c r="C9" s="535" t="s">
        <v>1222</v>
      </c>
      <c r="D9" s="422" t="s">
        <v>628</v>
      </c>
      <c r="E9" s="358" t="s">
        <v>628</v>
      </c>
      <c r="F9" s="383" t="s">
        <v>1164</v>
      </c>
      <c r="G9" s="437" t="s">
        <v>1158</v>
      </c>
      <c r="H9" s="388" t="str">
        <f t="shared" si="0"/>
        <v>0101001</v>
      </c>
      <c r="I9" s="260">
        <f>SUM(I10:I14)</f>
        <v>0</v>
      </c>
      <c r="J9" s="569">
        <f>SUM(J10:J14)</f>
        <v>0</v>
      </c>
    </row>
    <row r="10" spans="1:12" x14ac:dyDescent="0.2">
      <c r="A10" s="537" t="str">
        <f>'0'!$A$4</f>
        <v>………………..</v>
      </c>
      <c r="B10" s="538">
        <f>'0'!$A$2</f>
        <v>46112</v>
      </c>
      <c r="C10" s="535" t="s">
        <v>1222</v>
      </c>
      <c r="D10" s="422" t="s">
        <v>628</v>
      </c>
      <c r="E10" s="358" t="s">
        <v>628</v>
      </c>
      <c r="F10" s="383" t="s">
        <v>1165</v>
      </c>
      <c r="G10" s="368" t="s">
        <v>1129</v>
      </c>
      <c r="H10" s="388" t="str">
        <f t="shared" si="0"/>
        <v>0101002</v>
      </c>
      <c r="I10" s="229">
        <v>0</v>
      </c>
      <c r="J10" s="407">
        <v>0</v>
      </c>
    </row>
    <row r="11" spans="1:12" x14ac:dyDescent="0.2">
      <c r="A11" s="537" t="str">
        <f>'0'!$A$4</f>
        <v>………………..</v>
      </c>
      <c r="B11" s="538">
        <f>'0'!$A$2</f>
        <v>46112</v>
      </c>
      <c r="C11" s="535" t="s">
        <v>1222</v>
      </c>
      <c r="D11" s="422" t="s">
        <v>628</v>
      </c>
      <c r="E11" s="358" t="s">
        <v>628</v>
      </c>
      <c r="F11" s="383" t="s">
        <v>1166</v>
      </c>
      <c r="G11" s="368" t="s">
        <v>1130</v>
      </c>
      <c r="H11" s="388" t="str">
        <f t="shared" si="0"/>
        <v>0101003</v>
      </c>
      <c r="I11" s="229">
        <v>0</v>
      </c>
      <c r="J11" s="407">
        <v>0</v>
      </c>
    </row>
    <row r="12" spans="1:12" x14ac:dyDescent="0.2">
      <c r="A12" s="537" t="str">
        <f>'0'!$A$4</f>
        <v>………………..</v>
      </c>
      <c r="B12" s="538">
        <f>'0'!$A$2</f>
        <v>46112</v>
      </c>
      <c r="C12" s="535" t="s">
        <v>1222</v>
      </c>
      <c r="D12" s="422" t="s">
        <v>628</v>
      </c>
      <c r="E12" s="358" t="s">
        <v>628</v>
      </c>
      <c r="F12" s="383" t="s">
        <v>1167</v>
      </c>
      <c r="G12" s="368" t="s">
        <v>1149</v>
      </c>
      <c r="H12" s="388" t="str">
        <f t="shared" si="0"/>
        <v>0101004</v>
      </c>
      <c r="I12" s="229">
        <v>0</v>
      </c>
      <c r="J12" s="407">
        <v>0</v>
      </c>
    </row>
    <row r="13" spans="1:12" x14ac:dyDescent="0.2">
      <c r="A13" s="537" t="str">
        <f>'0'!$A$4</f>
        <v>………………..</v>
      </c>
      <c r="B13" s="538">
        <f>'0'!$A$2</f>
        <v>46112</v>
      </c>
      <c r="C13" s="535" t="s">
        <v>1222</v>
      </c>
      <c r="D13" s="422" t="s">
        <v>628</v>
      </c>
      <c r="E13" s="358" t="s">
        <v>628</v>
      </c>
      <c r="F13" s="383" t="s">
        <v>1168</v>
      </c>
      <c r="G13" s="368" t="s">
        <v>1150</v>
      </c>
      <c r="H13" s="388" t="str">
        <f t="shared" si="0"/>
        <v>0101005</v>
      </c>
      <c r="I13" s="229">
        <v>0</v>
      </c>
      <c r="J13" s="407">
        <v>0</v>
      </c>
    </row>
    <row r="14" spans="1:12" x14ac:dyDescent="0.2">
      <c r="A14" s="537" t="str">
        <f>'0'!$A$4</f>
        <v>………………..</v>
      </c>
      <c r="B14" s="538">
        <f>'0'!$A$2</f>
        <v>46112</v>
      </c>
      <c r="C14" s="535" t="s">
        <v>1222</v>
      </c>
      <c r="D14" s="422" t="s">
        <v>628</v>
      </c>
      <c r="E14" s="358" t="s">
        <v>628</v>
      </c>
      <c r="F14" s="383" t="s">
        <v>1169</v>
      </c>
      <c r="G14" s="368" t="s">
        <v>1134</v>
      </c>
      <c r="H14" s="388" t="str">
        <f t="shared" si="0"/>
        <v>0101006</v>
      </c>
      <c r="I14" s="229">
        <v>0</v>
      </c>
      <c r="J14" s="407">
        <v>0</v>
      </c>
    </row>
    <row r="15" spans="1:12" ht="13.5" x14ac:dyDescent="0.25">
      <c r="A15" s="537" t="str">
        <f>'0'!$A$4</f>
        <v>………………..</v>
      </c>
      <c r="B15" s="538">
        <f>'0'!$A$2</f>
        <v>46112</v>
      </c>
      <c r="C15" s="535" t="s">
        <v>1222</v>
      </c>
      <c r="D15" s="422" t="s">
        <v>628</v>
      </c>
      <c r="E15" s="358" t="s">
        <v>628</v>
      </c>
      <c r="F15" s="383" t="s">
        <v>1170</v>
      </c>
      <c r="G15" s="437" t="s">
        <v>1151</v>
      </c>
      <c r="H15" s="388" t="str">
        <f t="shared" si="0"/>
        <v>0101007</v>
      </c>
      <c r="I15" s="229">
        <v>0</v>
      </c>
      <c r="J15" s="407">
        <v>0</v>
      </c>
    </row>
    <row r="16" spans="1:12" ht="13.5" x14ac:dyDescent="0.25">
      <c r="A16" s="537" t="str">
        <f>'0'!$A$4</f>
        <v>………………..</v>
      </c>
      <c r="B16" s="538">
        <f>'0'!$A$2</f>
        <v>46112</v>
      </c>
      <c r="C16" s="535" t="s">
        <v>1222</v>
      </c>
      <c r="D16" s="422" t="s">
        <v>628</v>
      </c>
      <c r="E16" s="358" t="s">
        <v>628</v>
      </c>
      <c r="F16" s="383" t="s">
        <v>1171</v>
      </c>
      <c r="G16" s="437" t="s">
        <v>160</v>
      </c>
      <c r="H16" s="388" t="str">
        <f t="shared" si="0"/>
        <v>0101008</v>
      </c>
      <c r="I16" s="260">
        <f>SUM(I17:I19)</f>
        <v>0</v>
      </c>
      <c r="J16" s="569">
        <f>SUM(J17:J19)</f>
        <v>0</v>
      </c>
    </row>
    <row r="17" spans="1:12" x14ac:dyDescent="0.2">
      <c r="A17" s="537" t="str">
        <f>'0'!$A$4</f>
        <v>………………..</v>
      </c>
      <c r="B17" s="538">
        <f>'0'!$A$2</f>
        <v>46112</v>
      </c>
      <c r="C17" s="535" t="s">
        <v>1222</v>
      </c>
      <c r="D17" s="422" t="s">
        <v>628</v>
      </c>
      <c r="E17" s="358" t="s">
        <v>628</v>
      </c>
      <c r="F17" s="383" t="s">
        <v>1172</v>
      </c>
      <c r="G17" s="368" t="s">
        <v>1136</v>
      </c>
      <c r="H17" s="388" t="str">
        <f t="shared" si="0"/>
        <v>0101009</v>
      </c>
      <c r="I17" s="229">
        <v>0</v>
      </c>
      <c r="J17" s="407">
        <v>0</v>
      </c>
    </row>
    <row r="18" spans="1:12" ht="25.5" x14ac:dyDescent="0.2">
      <c r="A18" s="537" t="str">
        <f>'0'!$A$4</f>
        <v>………………..</v>
      </c>
      <c r="B18" s="538">
        <f>'0'!$A$2</f>
        <v>46112</v>
      </c>
      <c r="C18" s="535" t="s">
        <v>1222</v>
      </c>
      <c r="D18" s="422" t="s">
        <v>628</v>
      </c>
      <c r="E18" s="358" t="s">
        <v>628</v>
      </c>
      <c r="F18" s="383" t="s">
        <v>1173</v>
      </c>
      <c r="G18" s="368" t="s">
        <v>1137</v>
      </c>
      <c r="H18" s="388" t="str">
        <f t="shared" si="0"/>
        <v>0101010</v>
      </c>
      <c r="I18" s="229">
        <v>0</v>
      </c>
      <c r="J18" s="407">
        <v>0</v>
      </c>
    </row>
    <row r="19" spans="1:12" ht="25.5" x14ac:dyDescent="0.2">
      <c r="A19" s="537" t="str">
        <f>'0'!$A$4</f>
        <v>………………..</v>
      </c>
      <c r="B19" s="538">
        <f>'0'!$A$2</f>
        <v>46112</v>
      </c>
      <c r="C19" s="535" t="s">
        <v>1222</v>
      </c>
      <c r="D19" s="422" t="s">
        <v>628</v>
      </c>
      <c r="E19" s="358" t="s">
        <v>628</v>
      </c>
      <c r="F19" s="383" t="s">
        <v>1163</v>
      </c>
      <c r="G19" s="368" t="s">
        <v>1156</v>
      </c>
      <c r="H19" s="388" t="str">
        <f t="shared" si="0"/>
        <v>0101011</v>
      </c>
      <c r="I19" s="229">
        <v>0</v>
      </c>
      <c r="J19" s="407">
        <v>0</v>
      </c>
      <c r="L19" s="342" t="s">
        <v>939</v>
      </c>
    </row>
    <row r="20" spans="1:12" ht="13.5" x14ac:dyDescent="0.25">
      <c r="A20" s="537" t="str">
        <f>'0'!$A$4</f>
        <v>………………..</v>
      </c>
      <c r="B20" s="538">
        <f>'0'!$A$2</f>
        <v>46112</v>
      </c>
      <c r="C20" s="535" t="s">
        <v>1222</v>
      </c>
      <c r="D20" s="422" t="s">
        <v>628</v>
      </c>
      <c r="E20" s="358" t="s">
        <v>628</v>
      </c>
      <c r="F20" s="383" t="s">
        <v>1174</v>
      </c>
      <c r="G20" s="437" t="s">
        <v>1133</v>
      </c>
      <c r="H20" s="388" t="str">
        <f>D20&amp;E20&amp;F20</f>
        <v>0101012</v>
      </c>
      <c r="I20" s="229">
        <v>0</v>
      </c>
      <c r="J20" s="407">
        <v>0</v>
      </c>
    </row>
    <row r="21" spans="1:12" ht="13.5" x14ac:dyDescent="0.25">
      <c r="A21" s="537" t="str">
        <f>'0'!$A$4</f>
        <v>………………..</v>
      </c>
      <c r="B21" s="538">
        <f>'0'!$A$2</f>
        <v>46112</v>
      </c>
      <c r="C21" s="535" t="s">
        <v>1222</v>
      </c>
      <c r="D21" s="422" t="s">
        <v>628</v>
      </c>
      <c r="E21" s="358" t="s">
        <v>628</v>
      </c>
      <c r="F21" s="383" t="s">
        <v>1175</v>
      </c>
      <c r="G21" s="437" t="s">
        <v>1135</v>
      </c>
      <c r="H21" s="388" t="str">
        <f t="shared" si="0"/>
        <v>0101013</v>
      </c>
      <c r="I21" s="229">
        <v>0</v>
      </c>
      <c r="J21" s="407">
        <v>0</v>
      </c>
      <c r="L21" s="89" t="s">
        <v>768</v>
      </c>
    </row>
    <row r="22" spans="1:12" ht="13.5" x14ac:dyDescent="0.25">
      <c r="A22" s="537" t="str">
        <f>'0'!$A$4</f>
        <v>………………..</v>
      </c>
      <c r="B22" s="538">
        <f>'0'!$A$2</f>
        <v>46112</v>
      </c>
      <c r="C22" s="535" t="s">
        <v>1222</v>
      </c>
      <c r="D22" s="422" t="s">
        <v>628</v>
      </c>
      <c r="E22" s="358" t="s">
        <v>628</v>
      </c>
      <c r="F22" s="383" t="s">
        <v>1176</v>
      </c>
      <c r="G22" s="438" t="s">
        <v>161</v>
      </c>
      <c r="H22" s="388" t="str">
        <f t="shared" si="0"/>
        <v>0101014</v>
      </c>
      <c r="I22" s="229">
        <v>0</v>
      </c>
      <c r="J22" s="407">
        <v>0</v>
      </c>
    </row>
    <row r="23" spans="1:12" ht="13.5" x14ac:dyDescent="0.25">
      <c r="A23" s="537" t="str">
        <f>'0'!$A$4</f>
        <v>………………..</v>
      </c>
      <c r="B23" s="538">
        <f>'0'!$A$2</f>
        <v>46112</v>
      </c>
      <c r="C23" s="535" t="s">
        <v>1222</v>
      </c>
      <c r="D23" s="422" t="s">
        <v>628</v>
      </c>
      <c r="E23" s="358" t="s">
        <v>628</v>
      </c>
      <c r="F23" s="383" t="s">
        <v>1177</v>
      </c>
      <c r="G23" s="438" t="s">
        <v>135</v>
      </c>
      <c r="H23" s="388" t="str">
        <f t="shared" si="0"/>
        <v>0101015</v>
      </c>
      <c r="I23" s="229">
        <v>0</v>
      </c>
      <c r="J23" s="407">
        <v>0</v>
      </c>
    </row>
    <row r="24" spans="1:12" x14ac:dyDescent="0.2">
      <c r="A24" s="537" t="str">
        <f>'0'!$A$4</f>
        <v>………………..</v>
      </c>
      <c r="B24" s="538">
        <f>'0'!$A$2</f>
        <v>46112</v>
      </c>
      <c r="C24" s="535" t="s">
        <v>1222</v>
      </c>
      <c r="D24" s="448" t="s">
        <v>628</v>
      </c>
      <c r="E24" s="382" t="s">
        <v>629</v>
      </c>
      <c r="F24" s="358" t="s">
        <v>634</v>
      </c>
      <c r="G24" s="435" t="s">
        <v>1145</v>
      </c>
      <c r="H24" s="697" t="str">
        <f>D24&amp;E24&amp;F24</f>
        <v>010200</v>
      </c>
      <c r="I24" s="398">
        <f>SUM(I38:I41)+I34+I27+I33</f>
        <v>0</v>
      </c>
      <c r="J24" s="405">
        <f>SUM(J38:J41)+J34+J27+J33</f>
        <v>0</v>
      </c>
    </row>
    <row r="25" spans="1:12" s="263" customFormat="1" x14ac:dyDescent="0.2">
      <c r="A25" s="537" t="str">
        <f>'0'!$A$4</f>
        <v>………………..</v>
      </c>
      <c r="B25" s="538">
        <f>'0'!$A$2</f>
        <v>46112</v>
      </c>
      <c r="C25" s="537" t="s">
        <v>1222</v>
      </c>
      <c r="D25" s="423" t="s">
        <v>628</v>
      </c>
      <c r="E25" s="424" t="s">
        <v>629</v>
      </c>
      <c r="F25" s="393" t="s">
        <v>635</v>
      </c>
      <c r="G25" s="302" t="s">
        <v>1218</v>
      </c>
      <c r="H25" s="388" t="str">
        <f t="shared" si="0"/>
        <v>01021</v>
      </c>
      <c r="I25" s="229">
        <v>0</v>
      </c>
      <c r="J25" s="407">
        <v>0</v>
      </c>
      <c r="L25" s="389" t="s">
        <v>1155</v>
      </c>
    </row>
    <row r="26" spans="1:12" s="263" customFormat="1" ht="14.25" customHeight="1" x14ac:dyDescent="0.2">
      <c r="A26" s="537" t="str">
        <f>'0'!$A$4</f>
        <v>………………..</v>
      </c>
      <c r="B26" s="538">
        <f>'0'!$A$2</f>
        <v>46112</v>
      </c>
      <c r="C26" s="537" t="s">
        <v>1222</v>
      </c>
      <c r="D26" s="423" t="s">
        <v>628</v>
      </c>
      <c r="E26" s="424" t="s">
        <v>629</v>
      </c>
      <c r="F26" s="393" t="s">
        <v>636</v>
      </c>
      <c r="G26" s="385" t="s">
        <v>1162</v>
      </c>
      <c r="H26" s="388" t="str">
        <f t="shared" si="0"/>
        <v>01022</v>
      </c>
      <c r="I26" s="229">
        <v>0</v>
      </c>
      <c r="J26" s="407">
        <v>0</v>
      </c>
      <c r="L26" s="449" t="s">
        <v>1154</v>
      </c>
    </row>
    <row r="27" spans="1:12" s="71" customFormat="1" ht="13.5" x14ac:dyDescent="0.25">
      <c r="A27" s="537" t="str">
        <f>'0'!$A$4</f>
        <v>………………..</v>
      </c>
      <c r="B27" s="538">
        <f>'0'!$A$2</f>
        <v>46112</v>
      </c>
      <c r="C27" s="535" t="s">
        <v>1222</v>
      </c>
      <c r="D27" s="422" t="s">
        <v>628</v>
      </c>
      <c r="E27" s="358" t="s">
        <v>629</v>
      </c>
      <c r="F27" s="383" t="s">
        <v>1164</v>
      </c>
      <c r="G27" s="437" t="s">
        <v>1128</v>
      </c>
      <c r="H27" s="388" t="str">
        <f t="shared" si="0"/>
        <v>0102001</v>
      </c>
      <c r="I27" s="570">
        <f>SUM(I28:I32)</f>
        <v>0</v>
      </c>
      <c r="J27" s="571">
        <f>SUM(J28:J32)</f>
        <v>0</v>
      </c>
    </row>
    <row r="28" spans="1:12" s="71" customFormat="1" x14ac:dyDescent="0.2">
      <c r="A28" s="537" t="str">
        <f>'0'!$A$4</f>
        <v>………………..</v>
      </c>
      <c r="B28" s="538">
        <f>'0'!$A$2</f>
        <v>46112</v>
      </c>
      <c r="C28" s="535" t="s">
        <v>1222</v>
      </c>
      <c r="D28" s="422" t="s">
        <v>628</v>
      </c>
      <c r="E28" s="358" t="s">
        <v>629</v>
      </c>
      <c r="F28" s="383" t="s">
        <v>1165</v>
      </c>
      <c r="G28" s="368" t="s">
        <v>1129</v>
      </c>
      <c r="H28" s="388" t="str">
        <f t="shared" si="0"/>
        <v>0102002</v>
      </c>
      <c r="I28" s="348">
        <v>0</v>
      </c>
      <c r="J28" s="408">
        <v>0</v>
      </c>
    </row>
    <row r="29" spans="1:12" s="71" customFormat="1" x14ac:dyDescent="0.2">
      <c r="A29" s="537" t="str">
        <f>'0'!$A$4</f>
        <v>………………..</v>
      </c>
      <c r="B29" s="538">
        <f>'0'!$A$2</f>
        <v>46112</v>
      </c>
      <c r="C29" s="535" t="s">
        <v>1222</v>
      </c>
      <c r="D29" s="422" t="s">
        <v>628</v>
      </c>
      <c r="E29" s="358" t="s">
        <v>629</v>
      </c>
      <c r="F29" s="383" t="s">
        <v>1166</v>
      </c>
      <c r="G29" s="368" t="s">
        <v>1130</v>
      </c>
      <c r="H29" s="388" t="str">
        <f t="shared" si="0"/>
        <v>0102003</v>
      </c>
      <c r="I29" s="348">
        <v>0</v>
      </c>
      <c r="J29" s="408">
        <v>0</v>
      </c>
    </row>
    <row r="30" spans="1:12" s="71" customFormat="1" x14ac:dyDescent="0.2">
      <c r="A30" s="535" t="str">
        <f>'0'!$A$4</f>
        <v>………………..</v>
      </c>
      <c r="B30" s="538">
        <f>'0'!$A$2</f>
        <v>46112</v>
      </c>
      <c r="C30" s="535" t="s">
        <v>1222</v>
      </c>
      <c r="D30" s="422" t="s">
        <v>628</v>
      </c>
      <c r="E30" s="358" t="s">
        <v>629</v>
      </c>
      <c r="F30" s="383" t="s">
        <v>1167</v>
      </c>
      <c r="G30" s="368" t="s">
        <v>1131</v>
      </c>
      <c r="H30" s="388" t="str">
        <f t="shared" si="0"/>
        <v>0102004</v>
      </c>
      <c r="I30" s="348">
        <v>0</v>
      </c>
      <c r="J30" s="408">
        <v>0</v>
      </c>
    </row>
    <row r="31" spans="1:12" s="71" customFormat="1" x14ac:dyDescent="0.2">
      <c r="A31" s="535" t="str">
        <f>'0'!$A$4</f>
        <v>………………..</v>
      </c>
      <c r="B31" s="538">
        <f>'0'!$A$2</f>
        <v>46112</v>
      </c>
      <c r="C31" s="535" t="s">
        <v>1222</v>
      </c>
      <c r="D31" s="422" t="s">
        <v>628</v>
      </c>
      <c r="E31" s="358" t="s">
        <v>629</v>
      </c>
      <c r="F31" s="383" t="s">
        <v>1168</v>
      </c>
      <c r="G31" s="368" t="s">
        <v>1132</v>
      </c>
      <c r="H31" s="388" t="str">
        <f t="shared" si="0"/>
        <v>0102005</v>
      </c>
      <c r="I31" s="348">
        <v>0</v>
      </c>
      <c r="J31" s="408">
        <v>0</v>
      </c>
    </row>
    <row r="32" spans="1:12" s="71" customFormat="1" x14ac:dyDescent="0.2">
      <c r="A32" s="535" t="str">
        <f>'0'!$A$4</f>
        <v>………………..</v>
      </c>
      <c r="B32" s="538">
        <f>'0'!$A$2</f>
        <v>46112</v>
      </c>
      <c r="C32" s="535" t="s">
        <v>1222</v>
      </c>
      <c r="D32" s="422" t="s">
        <v>628</v>
      </c>
      <c r="E32" s="358" t="s">
        <v>629</v>
      </c>
      <c r="F32" s="383" t="s">
        <v>1169</v>
      </c>
      <c r="G32" s="368" t="s">
        <v>1134</v>
      </c>
      <c r="H32" s="388" t="str">
        <f t="shared" si="0"/>
        <v>0102006</v>
      </c>
      <c r="I32" s="348">
        <v>0</v>
      </c>
      <c r="J32" s="408">
        <v>0</v>
      </c>
    </row>
    <row r="33" spans="1:10" s="71" customFormat="1" ht="13.5" x14ac:dyDescent="0.25">
      <c r="A33" s="535" t="str">
        <f>'0'!$A$4</f>
        <v>………………..</v>
      </c>
      <c r="B33" s="538">
        <f>'0'!$A$2</f>
        <v>46112</v>
      </c>
      <c r="C33" s="535" t="s">
        <v>1222</v>
      </c>
      <c r="D33" s="422" t="s">
        <v>628</v>
      </c>
      <c r="E33" s="358" t="s">
        <v>629</v>
      </c>
      <c r="F33" s="383" t="s">
        <v>1170</v>
      </c>
      <c r="G33" s="437" t="s">
        <v>406</v>
      </c>
      <c r="H33" s="388" t="str">
        <f t="shared" si="0"/>
        <v>0102007</v>
      </c>
      <c r="I33" s="348">
        <v>0</v>
      </c>
      <c r="J33" s="408">
        <v>0</v>
      </c>
    </row>
    <row r="34" spans="1:10" s="71" customFormat="1" ht="13.5" x14ac:dyDescent="0.25">
      <c r="A34" s="535" t="str">
        <f>'0'!$A$4</f>
        <v>………………..</v>
      </c>
      <c r="B34" s="538">
        <f>'0'!$A$2</f>
        <v>46112</v>
      </c>
      <c r="C34" s="535" t="s">
        <v>1222</v>
      </c>
      <c r="D34" s="422" t="s">
        <v>628</v>
      </c>
      <c r="E34" s="358" t="s">
        <v>629</v>
      </c>
      <c r="F34" s="383" t="s">
        <v>1171</v>
      </c>
      <c r="G34" s="437" t="s">
        <v>160</v>
      </c>
      <c r="H34" s="431" t="str">
        <f t="shared" si="0"/>
        <v>0102008</v>
      </c>
      <c r="I34" s="570">
        <f>SUM(I35:I37)</f>
        <v>0</v>
      </c>
      <c r="J34" s="571">
        <f>SUM(J35:J37)</f>
        <v>0</v>
      </c>
    </row>
    <row r="35" spans="1:10" s="71" customFormat="1" x14ac:dyDescent="0.2">
      <c r="A35" s="535" t="str">
        <f>'0'!$A$4</f>
        <v>………………..</v>
      </c>
      <c r="B35" s="538">
        <f>'0'!$A$2</f>
        <v>46112</v>
      </c>
      <c r="C35" s="535" t="s">
        <v>1222</v>
      </c>
      <c r="D35" s="422" t="s">
        <v>628</v>
      </c>
      <c r="E35" s="358" t="s">
        <v>629</v>
      </c>
      <c r="F35" s="383" t="s">
        <v>1172</v>
      </c>
      <c r="G35" s="368" t="s">
        <v>1136</v>
      </c>
      <c r="H35" s="431" t="str">
        <f t="shared" si="0"/>
        <v>0102009</v>
      </c>
      <c r="I35" s="348">
        <v>0</v>
      </c>
      <c r="J35" s="408">
        <v>0</v>
      </c>
    </row>
    <row r="36" spans="1:10" s="71" customFormat="1" ht="25.5" customHeight="1" x14ac:dyDescent="0.2">
      <c r="A36" s="535" t="str">
        <f>'0'!$A$4</f>
        <v>………………..</v>
      </c>
      <c r="B36" s="538">
        <f>'0'!$A$2</f>
        <v>46112</v>
      </c>
      <c r="C36" s="535" t="s">
        <v>1222</v>
      </c>
      <c r="D36" s="422" t="s">
        <v>628</v>
      </c>
      <c r="E36" s="358" t="s">
        <v>629</v>
      </c>
      <c r="F36" s="383" t="s">
        <v>1173</v>
      </c>
      <c r="G36" s="368" t="s">
        <v>1137</v>
      </c>
      <c r="H36" s="431" t="str">
        <f t="shared" si="0"/>
        <v>0102010</v>
      </c>
      <c r="I36" s="348">
        <v>0</v>
      </c>
      <c r="J36" s="408">
        <v>0</v>
      </c>
    </row>
    <row r="37" spans="1:10" s="71" customFormat="1" ht="25.5" x14ac:dyDescent="0.2">
      <c r="A37" s="535" t="str">
        <f>'0'!$A$4</f>
        <v>………………..</v>
      </c>
      <c r="B37" s="538">
        <f>'0'!$A$2</f>
        <v>46112</v>
      </c>
      <c r="C37" s="535" t="s">
        <v>1222</v>
      </c>
      <c r="D37" s="422" t="s">
        <v>628</v>
      </c>
      <c r="E37" s="358" t="s">
        <v>629</v>
      </c>
      <c r="F37" s="383" t="s">
        <v>1163</v>
      </c>
      <c r="G37" s="368" t="s">
        <v>1156</v>
      </c>
      <c r="H37" s="431" t="str">
        <f t="shared" si="0"/>
        <v>0102011</v>
      </c>
      <c r="I37" s="348">
        <v>0</v>
      </c>
      <c r="J37" s="408">
        <v>0</v>
      </c>
    </row>
    <row r="38" spans="1:10" s="71" customFormat="1" ht="13.5" x14ac:dyDescent="0.25">
      <c r="A38" s="535" t="str">
        <f>'0'!$A$4</f>
        <v>………………..</v>
      </c>
      <c r="B38" s="538">
        <f>'0'!$A$2</f>
        <v>46112</v>
      </c>
      <c r="C38" s="535" t="s">
        <v>1222</v>
      </c>
      <c r="D38" s="423" t="s">
        <v>628</v>
      </c>
      <c r="E38" s="358" t="s">
        <v>629</v>
      </c>
      <c r="F38" s="383" t="s">
        <v>1174</v>
      </c>
      <c r="G38" s="437" t="s">
        <v>1133</v>
      </c>
      <c r="H38" s="297" t="str">
        <f t="shared" si="0"/>
        <v>0102012</v>
      </c>
      <c r="I38" s="348">
        <v>0</v>
      </c>
      <c r="J38" s="408">
        <v>0</v>
      </c>
    </row>
    <row r="39" spans="1:10" s="71" customFormat="1" ht="13.5" x14ac:dyDescent="0.25">
      <c r="A39" s="535" t="str">
        <f>'0'!$A$4</f>
        <v>………………..</v>
      </c>
      <c r="B39" s="538">
        <f>'0'!$A$2</f>
        <v>46112</v>
      </c>
      <c r="C39" s="535" t="s">
        <v>1222</v>
      </c>
      <c r="D39" s="423" t="s">
        <v>628</v>
      </c>
      <c r="E39" s="358" t="s">
        <v>629</v>
      </c>
      <c r="F39" s="383" t="s">
        <v>1175</v>
      </c>
      <c r="G39" s="437" t="s">
        <v>1135</v>
      </c>
      <c r="H39" s="297" t="str">
        <f t="shared" si="0"/>
        <v>0102013</v>
      </c>
      <c r="I39" s="348">
        <v>0</v>
      </c>
      <c r="J39" s="408">
        <v>0</v>
      </c>
    </row>
    <row r="40" spans="1:10" s="71" customFormat="1" ht="13.5" x14ac:dyDescent="0.25">
      <c r="A40" s="535" t="str">
        <f>'0'!$A$4</f>
        <v>………………..</v>
      </c>
      <c r="B40" s="538">
        <f>'0'!$A$2</f>
        <v>46112</v>
      </c>
      <c r="C40" s="535" t="s">
        <v>1222</v>
      </c>
      <c r="D40" s="423" t="s">
        <v>628</v>
      </c>
      <c r="E40" s="358" t="s">
        <v>629</v>
      </c>
      <c r="F40" s="383" t="s">
        <v>1176</v>
      </c>
      <c r="G40" s="438" t="s">
        <v>161</v>
      </c>
      <c r="H40" s="297" t="str">
        <f t="shared" si="0"/>
        <v>0102014</v>
      </c>
      <c r="I40" s="348">
        <v>0</v>
      </c>
      <c r="J40" s="408">
        <v>0</v>
      </c>
    </row>
    <row r="41" spans="1:10" s="71" customFormat="1" ht="13.5" x14ac:dyDescent="0.25">
      <c r="A41" s="535" t="str">
        <f>'0'!$A$4</f>
        <v>………………..</v>
      </c>
      <c r="B41" s="538">
        <f>'0'!$A$2</f>
        <v>46112</v>
      </c>
      <c r="C41" s="535" t="s">
        <v>1222</v>
      </c>
      <c r="D41" s="423" t="s">
        <v>628</v>
      </c>
      <c r="E41" s="358" t="s">
        <v>629</v>
      </c>
      <c r="F41" s="383" t="s">
        <v>1177</v>
      </c>
      <c r="G41" s="438" t="s">
        <v>135</v>
      </c>
      <c r="H41" s="297" t="str">
        <f t="shared" si="0"/>
        <v>0102015</v>
      </c>
      <c r="I41" s="348">
        <v>0</v>
      </c>
      <c r="J41" s="408">
        <v>0</v>
      </c>
    </row>
    <row r="42" spans="1:10" s="71" customFormat="1" x14ac:dyDescent="0.2">
      <c r="A42" s="535" t="str">
        <f>'0'!$A$4</f>
        <v>………………..</v>
      </c>
      <c r="B42" s="538">
        <f>'0'!$A$2</f>
        <v>46112</v>
      </c>
      <c r="C42" s="535" t="s">
        <v>1222</v>
      </c>
      <c r="D42" s="448" t="s">
        <v>628</v>
      </c>
      <c r="E42" s="382" t="s">
        <v>630</v>
      </c>
      <c r="F42" s="358" t="s">
        <v>634</v>
      </c>
      <c r="G42" s="435" t="s">
        <v>940</v>
      </c>
      <c r="H42" s="435" t="str">
        <f t="shared" si="0"/>
        <v>010300</v>
      </c>
      <c r="I42" s="398" t="str">
        <f>IF(I24=0,"",I5/I24/MONTH($B42))</f>
        <v/>
      </c>
      <c r="J42" s="405" t="str">
        <f>IF(J24=0,"",J5/J24/MONTH($B42))</f>
        <v/>
      </c>
    </row>
    <row r="43" spans="1:10" s="71" customFormat="1" ht="13.5" x14ac:dyDescent="0.25">
      <c r="A43" s="535" t="str">
        <f>'0'!$A$4</f>
        <v>………………..</v>
      </c>
      <c r="B43" s="538">
        <f>'0'!$A$2</f>
        <v>46112</v>
      </c>
      <c r="C43" s="535" t="s">
        <v>1222</v>
      </c>
      <c r="D43" s="448" t="s">
        <v>628</v>
      </c>
      <c r="E43" s="358" t="s">
        <v>630</v>
      </c>
      <c r="F43" s="383" t="s">
        <v>1164</v>
      </c>
      <c r="G43" s="437" t="s">
        <v>1128</v>
      </c>
      <c r="H43" s="431" t="str">
        <f t="shared" si="0"/>
        <v>0103001</v>
      </c>
      <c r="I43" s="351" t="str">
        <f t="shared" ref="I43:J49" si="1">IF(I27=0,"",I9/I27/MONTH($B43))</f>
        <v/>
      </c>
      <c r="J43" s="412" t="str">
        <f t="shared" si="1"/>
        <v/>
      </c>
    </row>
    <row r="44" spans="1:10" s="71" customFormat="1" x14ac:dyDescent="0.2">
      <c r="A44" s="535" t="str">
        <f>'0'!$A$4</f>
        <v>………………..</v>
      </c>
      <c r="B44" s="538">
        <f>'0'!$A$2</f>
        <v>46112</v>
      </c>
      <c r="C44" s="535" t="s">
        <v>1222</v>
      </c>
      <c r="D44" s="422" t="s">
        <v>628</v>
      </c>
      <c r="E44" s="358" t="s">
        <v>630</v>
      </c>
      <c r="F44" s="383" t="s">
        <v>1165</v>
      </c>
      <c r="G44" s="368" t="s">
        <v>1129</v>
      </c>
      <c r="H44" s="388" t="str">
        <f t="shared" si="0"/>
        <v>0103002</v>
      </c>
      <c r="I44" s="351" t="str">
        <f t="shared" si="1"/>
        <v/>
      </c>
      <c r="J44" s="412" t="str">
        <f t="shared" si="1"/>
        <v/>
      </c>
    </row>
    <row r="45" spans="1:10" s="71" customFormat="1" x14ac:dyDescent="0.2">
      <c r="A45" s="535" t="str">
        <f>'0'!$A$4</f>
        <v>………………..</v>
      </c>
      <c r="B45" s="538">
        <f>'0'!$A$2</f>
        <v>46112</v>
      </c>
      <c r="C45" s="535" t="s">
        <v>1222</v>
      </c>
      <c r="D45" s="422" t="s">
        <v>628</v>
      </c>
      <c r="E45" s="358" t="s">
        <v>630</v>
      </c>
      <c r="F45" s="383" t="s">
        <v>1166</v>
      </c>
      <c r="G45" s="368" t="s">
        <v>1130</v>
      </c>
      <c r="H45" s="388" t="str">
        <f t="shared" si="0"/>
        <v>0103003</v>
      </c>
      <c r="I45" s="351" t="str">
        <f t="shared" si="1"/>
        <v/>
      </c>
      <c r="J45" s="412" t="str">
        <f t="shared" si="1"/>
        <v/>
      </c>
    </row>
    <row r="46" spans="1:10" s="71" customFormat="1" x14ac:dyDescent="0.2">
      <c r="A46" s="535" t="str">
        <f>'0'!$A$4</f>
        <v>………………..</v>
      </c>
      <c r="B46" s="538">
        <f>'0'!$A$2</f>
        <v>46112</v>
      </c>
      <c r="C46" s="535" t="s">
        <v>1222</v>
      </c>
      <c r="D46" s="422" t="s">
        <v>628</v>
      </c>
      <c r="E46" s="358" t="s">
        <v>630</v>
      </c>
      <c r="F46" s="383" t="s">
        <v>1167</v>
      </c>
      <c r="G46" s="368" t="s">
        <v>1131</v>
      </c>
      <c r="H46" s="388" t="str">
        <f t="shared" si="0"/>
        <v>0103004</v>
      </c>
      <c r="I46" s="351" t="str">
        <f t="shared" si="1"/>
        <v/>
      </c>
      <c r="J46" s="412" t="str">
        <f t="shared" si="1"/>
        <v/>
      </c>
    </row>
    <row r="47" spans="1:10" s="71" customFormat="1" x14ac:dyDescent="0.2">
      <c r="A47" s="535" t="str">
        <f>'0'!$A$4</f>
        <v>………………..</v>
      </c>
      <c r="B47" s="538">
        <f>'0'!$A$2</f>
        <v>46112</v>
      </c>
      <c r="C47" s="535" t="s">
        <v>1222</v>
      </c>
      <c r="D47" s="448" t="s">
        <v>628</v>
      </c>
      <c r="E47" s="358" t="s">
        <v>630</v>
      </c>
      <c r="F47" s="383" t="s">
        <v>1168</v>
      </c>
      <c r="G47" s="368" t="s">
        <v>1132</v>
      </c>
      <c r="H47" s="431" t="str">
        <f t="shared" si="0"/>
        <v>0103005</v>
      </c>
      <c r="I47" s="351" t="str">
        <f t="shared" si="1"/>
        <v/>
      </c>
      <c r="J47" s="412" t="str">
        <f t="shared" si="1"/>
        <v/>
      </c>
    </row>
    <row r="48" spans="1:10" s="71" customFormat="1" x14ac:dyDescent="0.2">
      <c r="A48" s="535" t="str">
        <f>'0'!$A$4</f>
        <v>………………..</v>
      </c>
      <c r="B48" s="538">
        <f>'0'!$A$2</f>
        <v>46112</v>
      </c>
      <c r="C48" s="535" t="s">
        <v>1222</v>
      </c>
      <c r="D48" s="448" t="s">
        <v>628</v>
      </c>
      <c r="E48" s="358" t="s">
        <v>630</v>
      </c>
      <c r="F48" s="383" t="s">
        <v>1169</v>
      </c>
      <c r="G48" s="368" t="s">
        <v>1134</v>
      </c>
      <c r="H48" s="431" t="str">
        <f t="shared" si="0"/>
        <v>0103006</v>
      </c>
      <c r="I48" s="351" t="str">
        <f t="shared" si="1"/>
        <v/>
      </c>
      <c r="J48" s="412" t="str">
        <f t="shared" si="1"/>
        <v/>
      </c>
    </row>
    <row r="49" spans="1:20" s="71" customFormat="1" ht="13.5" x14ac:dyDescent="0.25">
      <c r="A49" s="535" t="str">
        <f>'0'!$A$4</f>
        <v>………………..</v>
      </c>
      <c r="B49" s="538">
        <f>'0'!$A$2</f>
        <v>46112</v>
      </c>
      <c r="C49" s="535" t="s">
        <v>1222</v>
      </c>
      <c r="D49" s="448" t="s">
        <v>628</v>
      </c>
      <c r="E49" s="358" t="s">
        <v>630</v>
      </c>
      <c r="F49" s="383" t="s">
        <v>1170</v>
      </c>
      <c r="G49" s="437" t="s">
        <v>406</v>
      </c>
      <c r="H49" s="431" t="str">
        <f t="shared" si="0"/>
        <v>0103007</v>
      </c>
      <c r="I49" s="351" t="str">
        <f>IF(I33=0,"",I15/I33/MONTH($B49))</f>
        <v/>
      </c>
      <c r="J49" s="412" t="str">
        <f t="shared" si="1"/>
        <v/>
      </c>
    </row>
    <row r="50" spans="1:20" s="71" customFormat="1" ht="13.5" x14ac:dyDescent="0.25">
      <c r="A50" s="535" t="str">
        <f>'0'!$A$4</f>
        <v>………………..</v>
      </c>
      <c r="B50" s="538">
        <f>'0'!$A$2</f>
        <v>46112</v>
      </c>
      <c r="C50" s="535" t="s">
        <v>1222</v>
      </c>
      <c r="D50" s="448" t="s">
        <v>628</v>
      </c>
      <c r="E50" s="358" t="s">
        <v>630</v>
      </c>
      <c r="F50" s="383" t="s">
        <v>1171</v>
      </c>
      <c r="G50" s="437" t="s">
        <v>160</v>
      </c>
      <c r="H50" s="431" t="str">
        <f t="shared" si="0"/>
        <v>0103008</v>
      </c>
      <c r="I50" s="351" t="str">
        <f t="shared" ref="I50:J57" si="2">IF(I34=0,"",I16/I34/MONTH($B50))</f>
        <v/>
      </c>
      <c r="J50" s="412" t="str">
        <f t="shared" si="2"/>
        <v/>
      </c>
    </row>
    <row r="51" spans="1:20" s="71" customFormat="1" x14ac:dyDescent="0.2">
      <c r="A51" s="535" t="str">
        <f>'0'!$A$4</f>
        <v>………………..</v>
      </c>
      <c r="B51" s="538">
        <f>'0'!$A$2</f>
        <v>46112</v>
      </c>
      <c r="C51" s="535" t="s">
        <v>1222</v>
      </c>
      <c r="D51" s="448" t="s">
        <v>628</v>
      </c>
      <c r="E51" s="358" t="s">
        <v>630</v>
      </c>
      <c r="F51" s="383" t="s">
        <v>1172</v>
      </c>
      <c r="G51" s="368" t="s">
        <v>1136</v>
      </c>
      <c r="H51" s="431" t="str">
        <f t="shared" si="0"/>
        <v>0103009</v>
      </c>
      <c r="I51" s="351" t="str">
        <f t="shared" si="2"/>
        <v/>
      </c>
      <c r="J51" s="412" t="str">
        <f t="shared" si="2"/>
        <v/>
      </c>
    </row>
    <row r="52" spans="1:20" s="71" customFormat="1" ht="25.5" x14ac:dyDescent="0.2">
      <c r="A52" s="535" t="str">
        <f>'0'!$A$4</f>
        <v>………………..</v>
      </c>
      <c r="B52" s="538">
        <f>'0'!$A$2</f>
        <v>46112</v>
      </c>
      <c r="C52" s="535" t="s">
        <v>1222</v>
      </c>
      <c r="D52" s="448" t="s">
        <v>628</v>
      </c>
      <c r="E52" s="358" t="s">
        <v>630</v>
      </c>
      <c r="F52" s="383" t="s">
        <v>1173</v>
      </c>
      <c r="G52" s="368" t="s">
        <v>1137</v>
      </c>
      <c r="H52" s="431" t="str">
        <f t="shared" si="0"/>
        <v>0103010</v>
      </c>
      <c r="I52" s="351" t="str">
        <f t="shared" si="2"/>
        <v/>
      </c>
      <c r="J52" s="412" t="str">
        <f t="shared" si="2"/>
        <v/>
      </c>
    </row>
    <row r="53" spans="1:20" s="71" customFormat="1" ht="25.5" x14ac:dyDescent="0.2">
      <c r="A53" s="535" t="str">
        <f>'0'!$A$4</f>
        <v>………………..</v>
      </c>
      <c r="B53" s="538">
        <f>'0'!$A$2</f>
        <v>46112</v>
      </c>
      <c r="C53" s="535" t="s">
        <v>1222</v>
      </c>
      <c r="D53" s="448" t="s">
        <v>628</v>
      </c>
      <c r="E53" s="358" t="s">
        <v>630</v>
      </c>
      <c r="F53" s="383" t="s">
        <v>1163</v>
      </c>
      <c r="G53" s="368" t="s">
        <v>1156</v>
      </c>
      <c r="H53" s="431" t="str">
        <f t="shared" si="0"/>
        <v>0103011</v>
      </c>
      <c r="I53" s="351" t="str">
        <f t="shared" si="2"/>
        <v/>
      </c>
      <c r="J53" s="412" t="str">
        <f t="shared" si="2"/>
        <v/>
      </c>
    </row>
    <row r="54" spans="1:20" s="71" customFormat="1" ht="13.5" x14ac:dyDescent="0.25">
      <c r="A54" s="535" t="str">
        <f>'0'!$A$4</f>
        <v>………………..</v>
      </c>
      <c r="B54" s="538">
        <f>'0'!$A$2</f>
        <v>46112</v>
      </c>
      <c r="C54" s="535" t="s">
        <v>1222</v>
      </c>
      <c r="D54" s="448" t="s">
        <v>628</v>
      </c>
      <c r="E54" s="358" t="s">
        <v>630</v>
      </c>
      <c r="F54" s="383" t="s">
        <v>1174</v>
      </c>
      <c r="G54" s="437" t="s">
        <v>1133</v>
      </c>
      <c r="H54" s="297" t="str">
        <f t="shared" si="0"/>
        <v>0103012</v>
      </c>
      <c r="I54" s="351" t="str">
        <f t="shared" si="2"/>
        <v/>
      </c>
      <c r="J54" s="412" t="str">
        <f t="shared" si="2"/>
        <v/>
      </c>
    </row>
    <row r="55" spans="1:20" s="71" customFormat="1" ht="13.5" x14ac:dyDescent="0.25">
      <c r="A55" s="535" t="str">
        <f>'0'!$A$4</f>
        <v>………………..</v>
      </c>
      <c r="B55" s="538">
        <f>'0'!$A$2</f>
        <v>46112</v>
      </c>
      <c r="C55" s="535" t="s">
        <v>1222</v>
      </c>
      <c r="D55" s="448" t="s">
        <v>628</v>
      </c>
      <c r="E55" s="358" t="s">
        <v>630</v>
      </c>
      <c r="F55" s="383" t="s">
        <v>1175</v>
      </c>
      <c r="G55" s="437" t="s">
        <v>1135</v>
      </c>
      <c r="H55" s="297" t="str">
        <f t="shared" si="0"/>
        <v>0103013</v>
      </c>
      <c r="I55" s="351" t="str">
        <f t="shared" si="2"/>
        <v/>
      </c>
      <c r="J55" s="412" t="str">
        <f t="shared" si="2"/>
        <v/>
      </c>
    </row>
    <row r="56" spans="1:20" s="71" customFormat="1" ht="13.5" x14ac:dyDescent="0.25">
      <c r="A56" s="535" t="str">
        <f>'0'!$A$4</f>
        <v>………………..</v>
      </c>
      <c r="B56" s="538">
        <f>'0'!$A$2</f>
        <v>46112</v>
      </c>
      <c r="C56" s="535" t="s">
        <v>1222</v>
      </c>
      <c r="D56" s="448" t="s">
        <v>628</v>
      </c>
      <c r="E56" s="358" t="s">
        <v>630</v>
      </c>
      <c r="F56" s="383" t="s">
        <v>1176</v>
      </c>
      <c r="G56" s="438" t="s">
        <v>161</v>
      </c>
      <c r="H56" s="297" t="str">
        <f t="shared" si="0"/>
        <v>0103014</v>
      </c>
      <c r="I56" s="351" t="str">
        <f t="shared" si="2"/>
        <v/>
      </c>
      <c r="J56" s="412" t="str">
        <f t="shared" si="2"/>
        <v/>
      </c>
    </row>
    <row r="57" spans="1:20" s="71" customFormat="1" ht="13.5" x14ac:dyDescent="0.25">
      <c r="A57" s="535" t="str">
        <f>'0'!$A$4</f>
        <v>………………..</v>
      </c>
      <c r="B57" s="538">
        <f>'0'!$A$2</f>
        <v>46112</v>
      </c>
      <c r="C57" s="535" t="s">
        <v>1222</v>
      </c>
      <c r="D57" s="448" t="s">
        <v>628</v>
      </c>
      <c r="E57" s="358" t="s">
        <v>630</v>
      </c>
      <c r="F57" s="383" t="s">
        <v>1177</v>
      </c>
      <c r="G57" s="438" t="s">
        <v>135</v>
      </c>
      <c r="H57" s="297" t="str">
        <f t="shared" si="0"/>
        <v>0103015</v>
      </c>
      <c r="I57" s="351" t="str">
        <f t="shared" si="2"/>
        <v/>
      </c>
      <c r="J57" s="412" t="str">
        <f t="shared" si="2"/>
        <v/>
      </c>
    </row>
    <row r="58" spans="1:20" x14ac:dyDescent="0.2">
      <c r="A58" s="535" t="str">
        <f>'0'!$A$4</f>
        <v>………………..</v>
      </c>
      <c r="B58" s="538">
        <f>'0'!$A$2</f>
        <v>46112</v>
      </c>
      <c r="C58" s="535" t="s">
        <v>1222</v>
      </c>
      <c r="D58" s="434" t="s">
        <v>629</v>
      </c>
      <c r="E58" s="356" t="s">
        <v>634</v>
      </c>
      <c r="F58" s="356" t="s">
        <v>634</v>
      </c>
      <c r="G58" s="362" t="s">
        <v>163</v>
      </c>
      <c r="H58" s="362" t="str">
        <f t="shared" si="0"/>
        <v>020000</v>
      </c>
      <c r="I58" s="47"/>
      <c r="J58" s="404"/>
    </row>
    <row r="59" spans="1:20" x14ac:dyDescent="0.2">
      <c r="A59" s="535" t="str">
        <f>'0'!$A$4</f>
        <v>………………..</v>
      </c>
      <c r="B59" s="538">
        <f>'0'!$A$2</f>
        <v>46112</v>
      </c>
      <c r="C59" s="535" t="s">
        <v>1222</v>
      </c>
      <c r="D59" s="448" t="s">
        <v>629</v>
      </c>
      <c r="E59" s="382" t="s">
        <v>628</v>
      </c>
      <c r="F59" s="358" t="s">
        <v>634</v>
      </c>
      <c r="G59" s="297" t="s">
        <v>158</v>
      </c>
      <c r="H59" s="297" t="str">
        <f t="shared" si="0"/>
        <v>020100</v>
      </c>
      <c r="I59" s="27">
        <f>SUM(I61:I63)+I60</f>
        <v>0</v>
      </c>
      <c r="J59" s="409">
        <f>SUM(J61:J63)+J60</f>
        <v>0</v>
      </c>
      <c r="L59" s="89" t="s">
        <v>769</v>
      </c>
    </row>
    <row r="60" spans="1:20" x14ac:dyDescent="0.2">
      <c r="A60" s="535" t="str">
        <f>'0'!$A$4</f>
        <v>………………..</v>
      </c>
      <c r="B60" s="538">
        <f>'0'!$A$2</f>
        <v>46112</v>
      </c>
      <c r="C60" s="535" t="s">
        <v>1222</v>
      </c>
      <c r="D60" s="448" t="s">
        <v>629</v>
      </c>
      <c r="E60" s="358" t="s">
        <v>628</v>
      </c>
      <c r="F60" s="383" t="s">
        <v>628</v>
      </c>
      <c r="G60" s="350" t="s">
        <v>156</v>
      </c>
      <c r="H60" s="431" t="str">
        <f t="shared" si="0"/>
        <v>020101</v>
      </c>
      <c r="I60" s="229">
        <v>0</v>
      </c>
      <c r="J60" s="407">
        <v>0</v>
      </c>
    </row>
    <row r="61" spans="1:20" x14ac:dyDescent="0.2">
      <c r="A61" s="535" t="str">
        <f>'0'!$A$4</f>
        <v>………………..</v>
      </c>
      <c r="B61" s="538">
        <f>'0'!$A$2</f>
        <v>46112</v>
      </c>
      <c r="C61" s="535" t="s">
        <v>1222</v>
      </c>
      <c r="D61" s="448" t="s">
        <v>629</v>
      </c>
      <c r="E61" s="358" t="s">
        <v>628</v>
      </c>
      <c r="F61" s="383" t="s">
        <v>629</v>
      </c>
      <c r="G61" s="350" t="s">
        <v>160</v>
      </c>
      <c r="H61" s="431" t="str">
        <f t="shared" si="0"/>
        <v>020102</v>
      </c>
      <c r="I61" s="229">
        <v>0</v>
      </c>
      <c r="J61" s="407">
        <v>0</v>
      </c>
    </row>
    <row r="62" spans="1:20" x14ac:dyDescent="0.2">
      <c r="A62" s="535" t="str">
        <f>'0'!$A$4</f>
        <v>………………..</v>
      </c>
      <c r="B62" s="538">
        <f>'0'!$A$2</f>
        <v>46112</v>
      </c>
      <c r="C62" s="535" t="s">
        <v>1222</v>
      </c>
      <c r="D62" s="448" t="s">
        <v>629</v>
      </c>
      <c r="E62" s="358" t="s">
        <v>628</v>
      </c>
      <c r="F62" s="383" t="s">
        <v>631</v>
      </c>
      <c r="G62" s="350" t="s">
        <v>161</v>
      </c>
      <c r="H62" s="431" t="str">
        <f t="shared" si="0"/>
        <v>020104</v>
      </c>
      <c r="I62" s="348">
        <v>0</v>
      </c>
      <c r="J62" s="408">
        <v>0</v>
      </c>
      <c r="K62" s="19"/>
      <c r="L62" s="19"/>
      <c r="M62" s="71"/>
      <c r="N62" s="71"/>
      <c r="O62" s="71"/>
      <c r="P62" s="71"/>
      <c r="Q62" s="71"/>
      <c r="R62" s="71"/>
      <c r="S62" s="71"/>
      <c r="T62" s="71"/>
    </row>
    <row r="63" spans="1:20" x14ac:dyDescent="0.2">
      <c r="A63" s="535" t="str">
        <f>'0'!$A$4</f>
        <v>………………..</v>
      </c>
      <c r="B63" s="538">
        <f>'0'!$A$2</f>
        <v>46112</v>
      </c>
      <c r="C63" s="535" t="s">
        <v>1222</v>
      </c>
      <c r="D63" s="448" t="s">
        <v>629</v>
      </c>
      <c r="E63" s="358" t="s">
        <v>628</v>
      </c>
      <c r="F63" s="383" t="s">
        <v>630</v>
      </c>
      <c r="G63" s="350" t="s">
        <v>135</v>
      </c>
      <c r="H63" s="431" t="str">
        <f t="shared" si="0"/>
        <v>020103</v>
      </c>
      <c r="I63" s="348">
        <v>0</v>
      </c>
      <c r="J63" s="408">
        <v>0</v>
      </c>
      <c r="K63" s="19"/>
      <c r="L63" s="19"/>
    </row>
    <row r="64" spans="1:20" x14ac:dyDescent="0.2">
      <c r="A64" s="535" t="str">
        <f>'0'!$A$4</f>
        <v>………………..</v>
      </c>
      <c r="B64" s="538">
        <f>'0'!$A$2</f>
        <v>46112</v>
      </c>
      <c r="C64" s="535" t="s">
        <v>1222</v>
      </c>
      <c r="D64" s="448" t="s">
        <v>629</v>
      </c>
      <c r="E64" s="382" t="s">
        <v>629</v>
      </c>
      <c r="F64" s="358" t="s">
        <v>634</v>
      </c>
      <c r="G64" s="297" t="s">
        <v>685</v>
      </c>
      <c r="H64" s="297" t="str">
        <f t="shared" si="0"/>
        <v>020200</v>
      </c>
      <c r="I64" s="349">
        <f>SUM(I65:I68)</f>
        <v>0</v>
      </c>
      <c r="J64" s="410">
        <f>SUM(J65:J68)</f>
        <v>0</v>
      </c>
      <c r="K64" s="19"/>
      <c r="L64" s="19"/>
    </row>
    <row r="65" spans="1:12" x14ac:dyDescent="0.2">
      <c r="A65" s="535" t="str">
        <f>'0'!$A$4</f>
        <v>………………..</v>
      </c>
      <c r="B65" s="538">
        <f>'0'!$A$2</f>
        <v>46112</v>
      </c>
      <c r="C65" s="535" t="s">
        <v>1222</v>
      </c>
      <c r="D65" s="448" t="s">
        <v>629</v>
      </c>
      <c r="E65" s="358" t="s">
        <v>629</v>
      </c>
      <c r="F65" s="383" t="s">
        <v>628</v>
      </c>
      <c r="G65" s="350" t="s">
        <v>156</v>
      </c>
      <c r="H65" s="431" t="str">
        <f t="shared" si="0"/>
        <v>020201</v>
      </c>
      <c r="I65" s="348">
        <v>0</v>
      </c>
      <c r="J65" s="408">
        <v>0</v>
      </c>
      <c r="K65" s="19"/>
      <c r="L65" s="19"/>
    </row>
    <row r="66" spans="1:12" x14ac:dyDescent="0.2">
      <c r="A66" s="535" t="str">
        <f>'0'!$A$4</f>
        <v>………………..</v>
      </c>
      <c r="B66" s="538">
        <f>'0'!$A$2</f>
        <v>46112</v>
      </c>
      <c r="C66" s="535" t="s">
        <v>1222</v>
      </c>
      <c r="D66" s="448" t="s">
        <v>629</v>
      </c>
      <c r="E66" s="358" t="s">
        <v>629</v>
      </c>
      <c r="F66" s="383" t="s">
        <v>629</v>
      </c>
      <c r="G66" s="350" t="s">
        <v>160</v>
      </c>
      <c r="H66" s="431" t="str">
        <f t="shared" si="0"/>
        <v>020202</v>
      </c>
      <c r="I66" s="348">
        <v>0</v>
      </c>
      <c r="J66" s="411">
        <v>0</v>
      </c>
      <c r="K66" s="19"/>
      <c r="L66" s="19"/>
    </row>
    <row r="67" spans="1:12" x14ac:dyDescent="0.2">
      <c r="A67" s="535" t="str">
        <f>'0'!$A$4</f>
        <v>………………..</v>
      </c>
      <c r="B67" s="538">
        <f>'0'!$A$2</f>
        <v>46112</v>
      </c>
      <c r="C67" s="535" t="s">
        <v>1222</v>
      </c>
      <c r="D67" s="448" t="s">
        <v>629</v>
      </c>
      <c r="E67" s="358" t="s">
        <v>629</v>
      </c>
      <c r="F67" s="383" t="s">
        <v>631</v>
      </c>
      <c r="G67" s="350" t="s">
        <v>161</v>
      </c>
      <c r="H67" s="431" t="str">
        <f t="shared" si="0"/>
        <v>020204</v>
      </c>
      <c r="I67" s="348">
        <v>0</v>
      </c>
      <c r="J67" s="408">
        <v>0</v>
      </c>
      <c r="K67" s="19"/>
      <c r="L67" s="19"/>
    </row>
    <row r="68" spans="1:12" x14ac:dyDescent="0.2">
      <c r="A68" s="535" t="str">
        <f>'0'!$A$4</f>
        <v>………………..</v>
      </c>
      <c r="B68" s="538">
        <f>'0'!$A$2</f>
        <v>46112</v>
      </c>
      <c r="C68" s="535" t="s">
        <v>1222</v>
      </c>
      <c r="D68" s="448" t="s">
        <v>629</v>
      </c>
      <c r="E68" s="358" t="s">
        <v>629</v>
      </c>
      <c r="F68" s="383" t="s">
        <v>630</v>
      </c>
      <c r="G68" s="350" t="s">
        <v>135</v>
      </c>
      <c r="H68" s="431" t="str">
        <f t="shared" si="0"/>
        <v>020203</v>
      </c>
      <c r="I68" s="348">
        <v>0</v>
      </c>
      <c r="J68" s="411">
        <v>0</v>
      </c>
      <c r="K68" s="19" t="s">
        <v>1196</v>
      </c>
      <c r="L68" s="19"/>
    </row>
    <row r="69" spans="1:12" x14ac:dyDescent="0.2">
      <c r="A69" s="535" t="str">
        <f>'0'!$A$4</f>
        <v>………………..</v>
      </c>
      <c r="B69" s="538">
        <f>'0'!$A$2</f>
        <v>46112</v>
      </c>
      <c r="C69" s="535" t="s">
        <v>1222</v>
      </c>
      <c r="D69" s="448" t="s">
        <v>629</v>
      </c>
      <c r="E69" s="382" t="s">
        <v>630</v>
      </c>
      <c r="F69" s="358" t="s">
        <v>634</v>
      </c>
      <c r="G69" s="297" t="s">
        <v>162</v>
      </c>
      <c r="H69" s="431" t="str">
        <f t="shared" si="0"/>
        <v>020300</v>
      </c>
      <c r="I69" s="351" t="str">
        <f>IF(I58=0,"",#REF!/I58/MONTH($B69))</f>
        <v/>
      </c>
      <c r="J69" s="410" t="str">
        <f>IF(J64=0,"",J59/J64/MONTH($B69))</f>
        <v/>
      </c>
      <c r="K69" s="19"/>
      <c r="L69" s="19"/>
    </row>
    <row r="70" spans="1:12" x14ac:dyDescent="0.2">
      <c r="A70" s="535" t="str">
        <f>'0'!$A$4</f>
        <v>………………..</v>
      </c>
      <c r="B70" s="538">
        <f>'0'!$A$2</f>
        <v>46112</v>
      </c>
      <c r="C70" s="535" t="s">
        <v>1222</v>
      </c>
      <c r="D70" s="448" t="s">
        <v>629</v>
      </c>
      <c r="E70" s="358" t="s">
        <v>630</v>
      </c>
      <c r="F70" s="383" t="s">
        <v>628</v>
      </c>
      <c r="G70" s="350" t="s">
        <v>156</v>
      </c>
      <c r="H70" s="431" t="str">
        <f t="shared" si="0"/>
        <v>020301</v>
      </c>
      <c r="I70" s="351" t="str">
        <f>IF(I65=0,"",I60/I65/MONTH($B70))</f>
        <v/>
      </c>
      <c r="J70" s="412" t="str">
        <f>IF(J65=0,"",J60/J65/MONTH($B70))</f>
        <v/>
      </c>
      <c r="K70" s="19"/>
      <c r="L70" s="19"/>
    </row>
    <row r="71" spans="1:12" x14ac:dyDescent="0.2">
      <c r="A71" s="535" t="str">
        <f>'0'!$A$4</f>
        <v>………………..</v>
      </c>
      <c r="B71" s="538">
        <f>'0'!$A$2</f>
        <v>46112</v>
      </c>
      <c r="C71" s="535" t="s">
        <v>1222</v>
      </c>
      <c r="D71" s="448" t="s">
        <v>629</v>
      </c>
      <c r="E71" s="358" t="s">
        <v>630</v>
      </c>
      <c r="F71" s="383" t="s">
        <v>629</v>
      </c>
      <c r="G71" s="350" t="s">
        <v>160</v>
      </c>
      <c r="H71" s="431" t="str">
        <f t="shared" ref="H71:H81" si="3">D71&amp;E71&amp;F71</f>
        <v>020302</v>
      </c>
      <c r="I71" s="351" t="str">
        <f>IF(I66=0,"",I61/I66/MONTH($B71))</f>
        <v/>
      </c>
      <c r="J71" s="412" t="str">
        <f>IF(J66=0,"",-J61/J66/MONTH($B71))</f>
        <v/>
      </c>
      <c r="K71" s="19"/>
      <c r="L71" s="19"/>
    </row>
    <row r="72" spans="1:12" x14ac:dyDescent="0.2">
      <c r="A72" s="535" t="str">
        <f>'0'!$A$4</f>
        <v>………………..</v>
      </c>
      <c r="B72" s="538">
        <f>'0'!$A$2</f>
        <v>46112</v>
      </c>
      <c r="C72" s="535" t="s">
        <v>1222</v>
      </c>
      <c r="D72" s="448" t="s">
        <v>629</v>
      </c>
      <c r="E72" s="358" t="s">
        <v>630</v>
      </c>
      <c r="F72" s="383" t="s">
        <v>631</v>
      </c>
      <c r="G72" s="350" t="s">
        <v>161</v>
      </c>
      <c r="H72" s="431" t="str">
        <f t="shared" si="3"/>
        <v>020304</v>
      </c>
      <c r="I72" s="351" t="str">
        <f>IF(I67=0,"",I62/I67/MONTH($B72))</f>
        <v/>
      </c>
      <c r="J72" s="412" t="str">
        <f>IF(J67=0,"",-J62/J67/MONTH($B72))</f>
        <v/>
      </c>
      <c r="K72" s="19"/>
      <c r="L72" s="19"/>
    </row>
    <row r="73" spans="1:12" x14ac:dyDescent="0.2">
      <c r="A73" s="535" t="str">
        <f>'0'!$A$4</f>
        <v>………………..</v>
      </c>
      <c r="B73" s="538">
        <f>'0'!$A$2</f>
        <v>46112</v>
      </c>
      <c r="C73" s="535" t="s">
        <v>1222</v>
      </c>
      <c r="D73" s="448" t="s">
        <v>629</v>
      </c>
      <c r="E73" s="358" t="s">
        <v>630</v>
      </c>
      <c r="F73" s="383" t="s">
        <v>630</v>
      </c>
      <c r="G73" s="350" t="s">
        <v>135</v>
      </c>
      <c r="H73" s="431" t="str">
        <f t="shared" si="3"/>
        <v>020303</v>
      </c>
      <c r="I73" s="351" t="str">
        <f>IF(I68=0,"",I63/I68/MONTH($B73))</f>
        <v/>
      </c>
      <c r="J73" s="412" t="str">
        <f>IF(J68=0,"",J63/J68/MONTH($B73))</f>
        <v/>
      </c>
      <c r="K73" s="19"/>
      <c r="L73" s="19"/>
    </row>
    <row r="74" spans="1:12" x14ac:dyDescent="0.2">
      <c r="A74" s="535" t="str">
        <f>'0'!$A$4</f>
        <v>………………..</v>
      </c>
      <c r="B74" s="538">
        <f>'0'!$A$2</f>
        <v>46112</v>
      </c>
      <c r="C74" s="535" t="s">
        <v>1222</v>
      </c>
      <c r="D74" s="434" t="s">
        <v>630</v>
      </c>
      <c r="E74" s="356" t="s">
        <v>634</v>
      </c>
      <c r="F74" s="356" t="s">
        <v>634</v>
      </c>
      <c r="G74" s="362" t="s">
        <v>165</v>
      </c>
      <c r="H74" s="362" t="str">
        <f t="shared" si="3"/>
        <v>030000</v>
      </c>
      <c r="I74" s="47"/>
      <c r="J74" s="404"/>
    </row>
    <row r="75" spans="1:12" x14ac:dyDescent="0.2">
      <c r="A75" s="535" t="str">
        <f>'0'!$A$4</f>
        <v>………………..</v>
      </c>
      <c r="B75" s="538">
        <f>'0'!$A$2</f>
        <v>46112</v>
      </c>
      <c r="C75" s="535" t="s">
        <v>1222</v>
      </c>
      <c r="D75" s="448" t="s">
        <v>630</v>
      </c>
      <c r="E75" s="382" t="s">
        <v>628</v>
      </c>
      <c r="F75" s="358" t="s">
        <v>634</v>
      </c>
      <c r="G75" s="297" t="s">
        <v>158</v>
      </c>
      <c r="H75" s="297" t="str">
        <f t="shared" si="3"/>
        <v>030100</v>
      </c>
      <c r="I75" s="27">
        <f>-'01'!I101</f>
        <v>0</v>
      </c>
      <c r="J75" s="409">
        <f>-'01'!J101</f>
        <v>0</v>
      </c>
      <c r="L75" s="89" t="s">
        <v>770</v>
      </c>
    </row>
    <row r="76" spans="1:12" x14ac:dyDescent="0.2">
      <c r="A76" s="535" t="str">
        <f>'0'!$A$4</f>
        <v>………………..</v>
      </c>
      <c r="B76" s="538">
        <f>'0'!$A$2</f>
        <v>46112</v>
      </c>
      <c r="C76" s="535" t="s">
        <v>1222</v>
      </c>
      <c r="D76" s="448" t="s">
        <v>630</v>
      </c>
      <c r="E76" s="382" t="s">
        <v>629</v>
      </c>
      <c r="F76" s="358" t="s">
        <v>634</v>
      </c>
      <c r="G76" s="297" t="s">
        <v>164</v>
      </c>
      <c r="H76" s="297" t="str">
        <f t="shared" si="3"/>
        <v>030200</v>
      </c>
      <c r="I76" s="229">
        <v>0</v>
      </c>
      <c r="J76" s="413">
        <v>0</v>
      </c>
    </row>
    <row r="77" spans="1:12" x14ac:dyDescent="0.2">
      <c r="A77" s="535" t="str">
        <f>'0'!$A$4</f>
        <v>………………..</v>
      </c>
      <c r="B77" s="538">
        <f>'0'!$A$2</f>
        <v>46112</v>
      </c>
      <c r="C77" s="535" t="s">
        <v>1222</v>
      </c>
      <c r="D77" s="448" t="s">
        <v>630</v>
      </c>
      <c r="E77" s="382" t="s">
        <v>630</v>
      </c>
      <c r="F77" s="358" t="s">
        <v>634</v>
      </c>
      <c r="G77" s="297" t="s">
        <v>162</v>
      </c>
      <c r="H77" s="297" t="str">
        <f t="shared" si="3"/>
        <v>030300</v>
      </c>
      <c r="I77" s="381" t="str">
        <f>IF(I76=0,"",I75/I76/MONTH($B77))</f>
        <v/>
      </c>
      <c r="J77" s="414" t="str">
        <f>IF(J76=0,"",J75/J76/MONTH($B77))</f>
        <v/>
      </c>
    </row>
    <row r="78" spans="1:12" x14ac:dyDescent="0.2">
      <c r="A78" s="535" t="str">
        <f>'0'!$A$4</f>
        <v>………………..</v>
      </c>
      <c r="B78" s="538">
        <f>'0'!$A$2</f>
        <v>46112</v>
      </c>
      <c r="C78" s="535" t="s">
        <v>1222</v>
      </c>
      <c r="D78" s="434" t="s">
        <v>631</v>
      </c>
      <c r="E78" s="356" t="s">
        <v>634</v>
      </c>
      <c r="F78" s="356" t="s">
        <v>634</v>
      </c>
      <c r="G78" s="362" t="s">
        <v>1116</v>
      </c>
      <c r="H78" s="362" t="str">
        <f t="shared" si="3"/>
        <v>040000</v>
      </c>
      <c r="I78" s="398">
        <f>-'01'!I98</f>
        <v>0</v>
      </c>
      <c r="J78" s="405">
        <f>-'01'!J98</f>
        <v>0</v>
      </c>
    </row>
    <row r="79" spans="1:12" x14ac:dyDescent="0.2">
      <c r="A79" s="535" t="str">
        <f>'0'!$A$4</f>
        <v>………………..</v>
      </c>
      <c r="B79" s="538">
        <f>'0'!$A$2</f>
        <v>46112</v>
      </c>
      <c r="C79" s="535" t="s">
        <v>1222</v>
      </c>
      <c r="D79" s="425" t="s">
        <v>631</v>
      </c>
      <c r="E79" s="439" t="s">
        <v>628</v>
      </c>
      <c r="F79" s="426" t="s">
        <v>634</v>
      </c>
      <c r="G79" s="440" t="s">
        <v>1117</v>
      </c>
      <c r="H79" s="441" t="str">
        <f t="shared" si="3"/>
        <v>040100</v>
      </c>
      <c r="I79" s="380">
        <v>0</v>
      </c>
      <c r="J79" s="415">
        <v>0</v>
      </c>
    </row>
    <row r="80" spans="1:12" ht="12.75" customHeight="1" x14ac:dyDescent="0.2">
      <c r="A80" s="535" t="str">
        <f>'0'!$A$4</f>
        <v>………………..</v>
      </c>
      <c r="B80" s="538">
        <f>'0'!$A$2</f>
        <v>46112</v>
      </c>
      <c r="C80" s="535" t="s">
        <v>1222</v>
      </c>
      <c r="D80" s="427" t="s">
        <v>631</v>
      </c>
      <c r="E80" s="442" t="s">
        <v>629</v>
      </c>
      <c r="F80" s="428" t="s">
        <v>634</v>
      </c>
      <c r="G80" s="443" t="s">
        <v>1118</v>
      </c>
      <c r="H80" s="444" t="str">
        <f t="shared" si="3"/>
        <v>040200</v>
      </c>
      <c r="I80" s="379" t="str">
        <f>IF(SUM('01'!I8:I10)=0,"",(I78/SUM('01'!I8:I10)))</f>
        <v/>
      </c>
      <c r="J80" s="416" t="str">
        <f>IF(SUM('01'!J8:J10)=0,"",(J78/SUM('01'!J8:J10)))</f>
        <v/>
      </c>
    </row>
    <row r="81" spans="1:10" ht="12" customHeight="1" x14ac:dyDescent="0.2">
      <c r="A81" s="535" t="str">
        <f>'0'!$A$4</f>
        <v>………………..</v>
      </c>
      <c r="B81" s="538">
        <f>'0'!$A$2</f>
        <v>46112</v>
      </c>
      <c r="C81" s="535" t="s">
        <v>1222</v>
      </c>
      <c r="D81" s="429" t="s">
        <v>631</v>
      </c>
      <c r="E81" s="445" t="s">
        <v>630</v>
      </c>
      <c r="F81" s="430" t="s">
        <v>634</v>
      </c>
      <c r="G81" s="446" t="s">
        <v>1119</v>
      </c>
      <c r="H81" s="447" t="str">
        <f t="shared" si="3"/>
        <v>040300</v>
      </c>
      <c r="I81" s="417" t="str">
        <f>IF(I78=0,"",(I79/I78))</f>
        <v/>
      </c>
      <c r="J81" s="418" t="str">
        <f>IF(J78=0,"",(J79/J78))</f>
        <v/>
      </c>
    </row>
  </sheetData>
  <sheetProtection algorithmName="SHA-512" hashValue="mZ0Y35K/S2MTGKhbxMsxXMmZhWXPBCJh7dBIBeMTW3pbUkHNxdSe3yPNtf4sY7E0C7764xb9Y2nhNmjYyGcLmA==" saltValue="EclpR14UAbYwNE0D61o6cQ==" spinCount="100000" sheet="1" autoFilter="0"/>
  <mergeCells count="1">
    <mergeCell ref="D1:G1"/>
  </mergeCells>
  <conditionalFormatting sqref="K1:K4">
    <cfRule type="cellIs" dxfId="17" priority="3" operator="greaterThan">
      <formula>0</formula>
    </cfRule>
  </conditionalFormatting>
  <printOptions horizontalCentered="1"/>
  <pageMargins left="0" right="0" top="0" bottom="0" header="0" footer="0"/>
  <pageSetup paperSize="9" scale="75" orientation="portrait" r:id="rId1"/>
  <ignoredErrors>
    <ignoredError sqref="D69:E69 D72:D73 D65:D67 D70:D71 D62:E64 E65:E66 E70:E73 D4:F6 D24:E24 D58:F61 D25:F25 D7:E7 D74:F81 F62:F66 D9:F9 D42:F42 D47:E47 D48:E48 D44:E46 D43:E43 D8:E8 D10:F23 D33:E33 D28:E30 D35:E35 D32:E32 D31:E31 D34:E34 D27:E27 D26:F26 F28:F30 F27 F35 F34 F33 F31 F32 D36:E36 D37:E37 F36 D38:F41 F37 D51:E51 D50:E50 D49:F49 F51 F50 F43:F48 D52:E52 D53:E53 F52 D54:F57 F53 F69:F73 F67:F68 E67:E68 D68" numberStoredAsText="1"/>
    <ignoredError sqref="J80 J6 J8 I11:J14 I17:J23 I28:J29 I34:J34 I25:J26" formulaRange="1"/>
    <ignoredError sqref="I10:J10 I16:J16 J27 J9" formulaRange="1" unlocked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U25"/>
  <sheetViews>
    <sheetView showGridLines="0" topLeftCell="D1" zoomScaleNormal="100" zoomScaleSheetLayoutView="100" workbookViewId="0">
      <selection activeCell="I4" sqref="I4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6" width="2.7109375" style="76" customWidth="1"/>
    <col min="7" max="7" width="71.42578125" style="48" customWidth="1"/>
    <col min="8" max="8" width="8.28515625" style="48" customWidth="1"/>
    <col min="9" max="10" width="11" style="49" customWidth="1"/>
    <col min="11" max="11" width="50.7109375" style="36" customWidth="1"/>
    <col min="12" max="18" width="11" style="36" customWidth="1"/>
    <col min="19" max="16384" width="9.140625" style="36"/>
  </cols>
  <sheetData>
    <row r="1" spans="1:21" s="467" customFormat="1" ht="33.75" customHeight="1" x14ac:dyDescent="0.25">
      <c r="A1" s="68" t="str">
        <f>'0'!$A$4</f>
        <v>………………..</v>
      </c>
      <c r="B1" s="341">
        <f>'0'!$A$2</f>
        <v>46112</v>
      </c>
      <c r="C1" s="68"/>
      <c r="D1" s="778" t="str">
        <f>"Т07 НАТУРАЛНИ ПОКАЗАТЕЛИ ЗА ДЕЙНОСТТА НА СТАЦИОНАРА НА "&amp;'0'!$A$6&amp;" ОТ "&amp;TEXT(DATE(YEAR(B1),1,1),"DD-MM-YYYY")&amp;" ДО "&amp;TEXT(B1,"DD-MM-YYYY")</f>
        <v>Т07 НАТУРАЛНИ ПОКАЗАТЕЛИ ЗА ДЕЙНОСТТА НА СТАЦИОНАРА НА ЛЕЧЕБНО ЗАВЕДЕНИЕ ОТ 01-01-2026 ДО 31-03-2026</v>
      </c>
      <c r="E1" s="779"/>
      <c r="F1" s="779"/>
      <c r="G1" s="779"/>
      <c r="H1" s="456" t="s">
        <v>673</v>
      </c>
      <c r="I1" s="457" t="s">
        <v>936</v>
      </c>
      <c r="J1" s="481"/>
    </row>
    <row r="2" spans="1:21" ht="5.25" customHeight="1" x14ac:dyDescent="0.2">
      <c r="B2" s="474"/>
      <c r="D2" s="222"/>
      <c r="E2" s="223"/>
      <c r="F2" s="223"/>
      <c r="G2" s="223"/>
      <c r="H2" s="186"/>
      <c r="I2" s="458"/>
    </row>
    <row r="3" spans="1:21" ht="5.25" customHeight="1" x14ac:dyDescent="0.2">
      <c r="B3" s="474"/>
      <c r="D3" s="222"/>
      <c r="E3" s="223"/>
      <c r="F3" s="223"/>
      <c r="G3" s="223"/>
      <c r="H3" s="186"/>
      <c r="I3" s="458"/>
    </row>
    <row r="4" spans="1:21" s="467" customFormat="1" x14ac:dyDescent="0.25">
      <c r="A4" s="68"/>
      <c r="B4" s="341"/>
      <c r="C4" s="68"/>
      <c r="D4" s="491" t="s">
        <v>628</v>
      </c>
      <c r="E4" s="492" t="s">
        <v>634</v>
      </c>
      <c r="F4" s="492" t="s">
        <v>634</v>
      </c>
      <c r="G4" s="587" t="s">
        <v>781</v>
      </c>
      <c r="H4" s="587"/>
      <c r="I4" s="588"/>
      <c r="J4" s="481"/>
    </row>
    <row r="5" spans="1:21" x14ac:dyDescent="0.2">
      <c r="A5" s="453" t="str">
        <f>'0'!$A$4</f>
        <v>………………..</v>
      </c>
      <c r="B5" s="474">
        <f>'0'!$A$2</f>
        <v>46112</v>
      </c>
      <c r="C5" s="453" t="s">
        <v>1189</v>
      </c>
      <c r="D5" s="243" t="s">
        <v>628</v>
      </c>
      <c r="E5" s="101" t="s">
        <v>628</v>
      </c>
      <c r="F5" s="77" t="s">
        <v>634</v>
      </c>
      <c r="G5" s="297" t="s">
        <v>356</v>
      </c>
      <c r="H5" s="297" t="str">
        <f t="shared" ref="H5:H17" si="0">D5&amp;E5&amp;F5</f>
        <v>010100</v>
      </c>
      <c r="I5" s="459">
        <f>'14'!O9</f>
        <v>0</v>
      </c>
      <c r="K5" s="89" t="s">
        <v>771</v>
      </c>
      <c r="U5" s="84"/>
    </row>
    <row r="6" spans="1:21" x14ac:dyDescent="0.2">
      <c r="A6" s="453" t="str">
        <f>'0'!$A$4</f>
        <v>………………..</v>
      </c>
      <c r="B6" s="474">
        <f>'0'!$A$2</f>
        <v>46112</v>
      </c>
      <c r="C6" s="453" t="s">
        <v>1189</v>
      </c>
      <c r="D6" s="234" t="s">
        <v>628</v>
      </c>
      <c r="E6" s="87" t="s">
        <v>628</v>
      </c>
      <c r="F6" s="102" t="s">
        <v>635</v>
      </c>
      <c r="G6" s="302" t="s">
        <v>778</v>
      </c>
      <c r="H6" s="302" t="str">
        <f t="shared" si="0"/>
        <v>01011</v>
      </c>
      <c r="I6" s="459">
        <f>'14'!P9</f>
        <v>0</v>
      </c>
      <c r="K6" s="89" t="s">
        <v>779</v>
      </c>
      <c r="U6" s="84"/>
    </row>
    <row r="7" spans="1:21" x14ac:dyDescent="0.2">
      <c r="A7" s="453" t="str">
        <f>'0'!$A$4</f>
        <v>………………..</v>
      </c>
      <c r="B7" s="474">
        <f>'0'!$A$2</f>
        <v>46112</v>
      </c>
      <c r="C7" s="453" t="s">
        <v>1189</v>
      </c>
      <c r="D7" s="243" t="s">
        <v>628</v>
      </c>
      <c r="E7" s="101" t="s">
        <v>629</v>
      </c>
      <c r="F7" s="77" t="s">
        <v>634</v>
      </c>
      <c r="G7" s="297" t="s">
        <v>323</v>
      </c>
      <c r="H7" s="297" t="str">
        <f t="shared" si="0"/>
        <v>010200</v>
      </c>
      <c r="I7" s="459">
        <f>'14'!Q9</f>
        <v>0</v>
      </c>
      <c r="K7" s="89" t="s">
        <v>772</v>
      </c>
      <c r="U7" s="84"/>
    </row>
    <row r="8" spans="1:21" x14ac:dyDescent="0.2">
      <c r="A8" s="453" t="str">
        <f>'0'!$A$4</f>
        <v>………………..</v>
      </c>
      <c r="B8" s="474">
        <f>'0'!$A$2</f>
        <v>46112</v>
      </c>
      <c r="C8" s="453" t="s">
        <v>1189</v>
      </c>
      <c r="D8" s="234" t="s">
        <v>628</v>
      </c>
      <c r="E8" s="87" t="s">
        <v>629</v>
      </c>
      <c r="F8" s="102" t="s">
        <v>635</v>
      </c>
      <c r="G8" s="302" t="s">
        <v>778</v>
      </c>
      <c r="H8" s="302" t="str">
        <f t="shared" si="0"/>
        <v>01021</v>
      </c>
      <c r="I8" s="459">
        <f>'14'!R9</f>
        <v>0</v>
      </c>
      <c r="K8" s="89" t="s">
        <v>780</v>
      </c>
      <c r="U8" s="84"/>
    </row>
    <row r="9" spans="1:21" x14ac:dyDescent="0.2">
      <c r="A9" s="453" t="str">
        <f>'0'!$A$4</f>
        <v>………………..</v>
      </c>
      <c r="B9" s="474">
        <f>'0'!$A$2</f>
        <v>46112</v>
      </c>
      <c r="C9" s="453" t="s">
        <v>1189</v>
      </c>
      <c r="D9" s="243" t="s">
        <v>628</v>
      </c>
      <c r="E9" s="101" t="s">
        <v>630</v>
      </c>
      <c r="F9" s="77" t="s">
        <v>634</v>
      </c>
      <c r="G9" s="297" t="s">
        <v>357</v>
      </c>
      <c r="H9" s="297" t="str">
        <f t="shared" si="0"/>
        <v>010300</v>
      </c>
      <c r="I9" s="459">
        <f>'14'!S9</f>
        <v>0</v>
      </c>
      <c r="K9" s="89" t="s">
        <v>773</v>
      </c>
      <c r="U9" s="84"/>
    </row>
    <row r="10" spans="1:21" s="49" customFormat="1" x14ac:dyDescent="0.2">
      <c r="A10" s="453" t="str">
        <f>'0'!$A$4</f>
        <v>………………..</v>
      </c>
      <c r="B10" s="474">
        <f>'0'!$A$2</f>
        <v>46112</v>
      </c>
      <c r="C10" s="453" t="s">
        <v>1189</v>
      </c>
      <c r="D10" s="243" t="s">
        <v>628</v>
      </c>
      <c r="E10" s="101" t="s">
        <v>631</v>
      </c>
      <c r="F10" s="77" t="s">
        <v>634</v>
      </c>
      <c r="G10" s="297" t="s">
        <v>324</v>
      </c>
      <c r="H10" s="297" t="str">
        <f t="shared" si="0"/>
        <v>010400</v>
      </c>
      <c r="I10" s="459">
        <f>'14'!T9</f>
        <v>0</v>
      </c>
      <c r="K10" s="89" t="s">
        <v>774</v>
      </c>
      <c r="L10" s="36"/>
      <c r="M10" s="36"/>
      <c r="N10" s="36"/>
      <c r="O10" s="36"/>
      <c r="T10" s="36"/>
      <c r="U10" s="275"/>
    </row>
    <row r="11" spans="1:21" s="49" customFormat="1" x14ac:dyDescent="0.2">
      <c r="A11" s="453" t="str">
        <f>'0'!$A$4</f>
        <v>………………..</v>
      </c>
      <c r="B11" s="474">
        <f>'0'!$A$2</f>
        <v>46112</v>
      </c>
      <c r="C11" s="453" t="s">
        <v>1189</v>
      </c>
      <c r="D11" s="421" t="s">
        <v>628</v>
      </c>
      <c r="E11" s="358" t="s">
        <v>631</v>
      </c>
      <c r="F11" s="382" t="s">
        <v>635</v>
      </c>
      <c r="G11" s="302" t="s">
        <v>1112</v>
      </c>
      <c r="H11" s="302" t="str">
        <f>D11&amp;E11&amp;F11</f>
        <v>01041</v>
      </c>
      <c r="I11" s="459">
        <f>'14'!U9</f>
        <v>0</v>
      </c>
      <c r="K11" s="89" t="s">
        <v>777</v>
      </c>
      <c r="L11" s="36"/>
      <c r="M11" s="36"/>
      <c r="N11" s="36"/>
      <c r="O11" s="36"/>
      <c r="T11" s="36"/>
      <c r="U11" s="275"/>
    </row>
    <row r="12" spans="1:21" s="49" customFormat="1" x14ac:dyDescent="0.2">
      <c r="A12" s="453" t="str">
        <f>'0'!$A$4</f>
        <v>………………..</v>
      </c>
      <c r="B12" s="474">
        <f>'0'!$A$2</f>
        <v>46112</v>
      </c>
      <c r="C12" s="453" t="s">
        <v>1189</v>
      </c>
      <c r="D12" s="243" t="s">
        <v>628</v>
      </c>
      <c r="E12" s="101" t="s">
        <v>632</v>
      </c>
      <c r="F12" s="77" t="s">
        <v>634</v>
      </c>
      <c r="G12" s="297" t="s">
        <v>775</v>
      </c>
      <c r="H12" s="297" t="str">
        <f t="shared" si="0"/>
        <v>010500</v>
      </c>
      <c r="I12" s="459">
        <f>'14'!V9</f>
        <v>0</v>
      </c>
      <c r="K12" s="89" t="s">
        <v>1115</v>
      </c>
      <c r="L12" s="36"/>
      <c r="M12" s="36"/>
      <c r="N12" s="36"/>
      <c r="O12" s="36"/>
      <c r="T12" s="36"/>
      <c r="U12" s="275"/>
    </row>
    <row r="13" spans="1:21" s="49" customFormat="1" x14ac:dyDescent="0.2">
      <c r="A13" s="453" t="str">
        <f>'0'!$A$4</f>
        <v>………………..</v>
      </c>
      <c r="B13" s="474">
        <f>'0'!$A$2</f>
        <v>46112</v>
      </c>
      <c r="C13" s="453" t="s">
        <v>1189</v>
      </c>
      <c r="D13" s="243" t="s">
        <v>628</v>
      </c>
      <c r="E13" s="101" t="s">
        <v>633</v>
      </c>
      <c r="F13" s="77" t="s">
        <v>634</v>
      </c>
      <c r="G13" s="297" t="s">
        <v>776</v>
      </c>
      <c r="H13" s="297" t="str">
        <f t="shared" si="0"/>
        <v>010600</v>
      </c>
      <c r="I13" s="459">
        <f>'14'!X9</f>
        <v>0</v>
      </c>
      <c r="K13" s="89" t="s">
        <v>1114</v>
      </c>
      <c r="L13" s="36"/>
      <c r="M13" s="36"/>
      <c r="N13" s="36"/>
      <c r="O13" s="36"/>
      <c r="U13" s="275"/>
    </row>
    <row r="14" spans="1:21" s="49" customFormat="1" x14ac:dyDescent="0.2">
      <c r="A14" s="453" t="str">
        <f>'0'!$A$4</f>
        <v>………………..</v>
      </c>
      <c r="B14" s="474">
        <f>'0'!$A$2</f>
        <v>46112</v>
      </c>
      <c r="C14" s="453" t="s">
        <v>1189</v>
      </c>
      <c r="D14" s="243" t="s">
        <v>628</v>
      </c>
      <c r="E14" s="101" t="s">
        <v>637</v>
      </c>
      <c r="F14" s="77" t="s">
        <v>634</v>
      </c>
      <c r="G14" s="297" t="s">
        <v>928</v>
      </c>
      <c r="H14" s="297" t="str">
        <f t="shared" si="0"/>
        <v>010700</v>
      </c>
      <c r="I14" s="459">
        <f>IF(I10=0,0,I9/I10)</f>
        <v>0</v>
      </c>
      <c r="K14" s="36"/>
      <c r="L14" s="36"/>
      <c r="M14" s="36"/>
      <c r="N14" s="36"/>
      <c r="O14" s="36"/>
      <c r="U14" s="275"/>
    </row>
    <row r="15" spans="1:21" s="49" customFormat="1" x14ac:dyDescent="0.2">
      <c r="A15" s="453" t="str">
        <f>'0'!$A$4</f>
        <v>………………..</v>
      </c>
      <c r="B15" s="474">
        <f>'0'!$A$2</f>
        <v>46112</v>
      </c>
      <c r="C15" s="453" t="s">
        <v>1189</v>
      </c>
      <c r="D15" s="243" t="s">
        <v>628</v>
      </c>
      <c r="E15" s="101" t="s">
        <v>638</v>
      </c>
      <c r="F15" s="77" t="s">
        <v>634</v>
      </c>
      <c r="G15" s="297" t="s">
        <v>325</v>
      </c>
      <c r="H15" s="297" t="str">
        <f t="shared" si="0"/>
        <v>010800</v>
      </c>
      <c r="I15" s="459">
        <f>IF(I16=0,0,(B15-DATE(YEAR(B15),1,1))*I16)</f>
        <v>0</v>
      </c>
      <c r="K15" s="36"/>
      <c r="L15" s="36"/>
      <c r="M15" s="36"/>
      <c r="N15" s="36"/>
      <c r="O15" s="36"/>
      <c r="U15" s="275"/>
    </row>
    <row r="16" spans="1:21" s="49" customFormat="1" x14ac:dyDescent="0.2">
      <c r="A16" s="453" t="str">
        <f>'0'!$A$4</f>
        <v>………………..</v>
      </c>
      <c r="B16" s="474">
        <f>'0'!$A$2</f>
        <v>46112</v>
      </c>
      <c r="C16" s="453" t="s">
        <v>1189</v>
      </c>
      <c r="D16" s="243" t="s">
        <v>628</v>
      </c>
      <c r="E16" s="101" t="s">
        <v>639</v>
      </c>
      <c r="F16" s="77" t="s">
        <v>634</v>
      </c>
      <c r="G16" s="297" t="s">
        <v>358</v>
      </c>
      <c r="H16" s="297" t="str">
        <f t="shared" si="0"/>
        <v>010900</v>
      </c>
      <c r="I16" s="733">
        <f>IF(I7=0,0,I9/((B16-DATE(YEAR(B16),1,1))*I7))</f>
        <v>0</v>
      </c>
      <c r="K16" s="36"/>
      <c r="L16" s="36"/>
      <c r="M16" s="36"/>
      <c r="N16" s="36"/>
      <c r="O16" s="36"/>
      <c r="U16" s="275"/>
    </row>
    <row r="17" spans="1:21" s="49" customFormat="1" x14ac:dyDescent="0.2">
      <c r="A17" s="453" t="str">
        <f>'0'!$A$4</f>
        <v>………………..</v>
      </c>
      <c r="B17" s="474">
        <f>'0'!$A$2</f>
        <v>46112</v>
      </c>
      <c r="C17" s="453" t="s">
        <v>1189</v>
      </c>
      <c r="D17" s="243" t="s">
        <v>628</v>
      </c>
      <c r="E17" s="101" t="s">
        <v>640</v>
      </c>
      <c r="F17" s="77" t="s">
        <v>634</v>
      </c>
      <c r="G17" s="297" t="s">
        <v>326</v>
      </c>
      <c r="H17" s="297" t="str">
        <f t="shared" si="0"/>
        <v>011000</v>
      </c>
      <c r="I17" s="459">
        <f>IF(I7=0,0,I10/I7)</f>
        <v>0</v>
      </c>
      <c r="K17" s="36"/>
      <c r="L17" s="36"/>
      <c r="M17" s="36"/>
      <c r="N17" s="36"/>
      <c r="O17" s="36"/>
      <c r="U17" s="275"/>
    </row>
    <row r="18" spans="1:21" s="49" customFormat="1" x14ac:dyDescent="0.2">
      <c r="A18" s="453" t="str">
        <f>'0'!$A$4</f>
        <v>………………..</v>
      </c>
      <c r="B18" s="474">
        <f>'0'!$A$2</f>
        <v>46112</v>
      </c>
      <c r="C18" s="453" t="s">
        <v>1189</v>
      </c>
      <c r="D18" s="243" t="s">
        <v>628</v>
      </c>
      <c r="E18" s="101" t="s">
        <v>641</v>
      </c>
      <c r="F18" s="77" t="s">
        <v>634</v>
      </c>
      <c r="G18" s="297" t="s">
        <v>927</v>
      </c>
      <c r="H18" s="297" t="str">
        <f>D18&amp;E18&amp;F18</f>
        <v>011300</v>
      </c>
      <c r="I18" s="734">
        <f>IF(I10=0,0,I13/I10)</f>
        <v>0</v>
      </c>
      <c r="K18" s="36"/>
      <c r="L18" s="36"/>
      <c r="M18" s="36"/>
      <c r="N18" s="36"/>
      <c r="O18" s="36"/>
      <c r="U18" s="275"/>
    </row>
    <row r="19" spans="1:21" s="49" customFormat="1" x14ac:dyDescent="0.2">
      <c r="A19" s="453" t="str">
        <f>'0'!$A$4</f>
        <v>………………..</v>
      </c>
      <c r="B19" s="474">
        <f>'0'!$A$2</f>
        <v>46112</v>
      </c>
      <c r="C19" s="453" t="s">
        <v>1189</v>
      </c>
      <c r="D19" s="243" t="s">
        <v>628</v>
      </c>
      <c r="E19" s="101" t="s">
        <v>642</v>
      </c>
      <c r="F19" s="77" t="s">
        <v>628</v>
      </c>
      <c r="G19" s="297" t="s">
        <v>926</v>
      </c>
      <c r="H19" s="297" t="str">
        <f>D19&amp;E19&amp;F19</f>
        <v>011401</v>
      </c>
      <c r="I19" s="459">
        <f>IF(OR(I14=0,'08'!I4=0),0,I14*'08'!I4)</f>
        <v>0</v>
      </c>
      <c r="K19" s="36"/>
      <c r="L19" s="36"/>
      <c r="M19" s="36"/>
      <c r="N19" s="36"/>
      <c r="O19" s="36"/>
      <c r="U19" s="275"/>
    </row>
    <row r="20" spans="1:21" s="386" customFormat="1" x14ac:dyDescent="0.2">
      <c r="A20" s="453" t="str">
        <f>'0'!$A$4</f>
        <v>………………..</v>
      </c>
      <c r="B20" s="474">
        <f>'0'!$A$2</f>
        <v>46112</v>
      </c>
      <c r="C20" s="453" t="s">
        <v>1189</v>
      </c>
      <c r="D20" s="371" t="s">
        <v>628</v>
      </c>
      <c r="E20" s="582" t="s">
        <v>643</v>
      </c>
      <c r="F20" s="373" t="s">
        <v>634</v>
      </c>
      <c r="G20" s="392" t="s">
        <v>1120</v>
      </c>
      <c r="H20" s="392" t="str">
        <f t="shared" ref="H20:H21" si="1">D20&amp;E20&amp;F20</f>
        <v>011500</v>
      </c>
      <c r="I20" s="459">
        <f>IF('06'!I27=0,0,'07'!I10/'06'!I27/MONTH($B20))</f>
        <v>0</v>
      </c>
      <c r="J20" s="399"/>
    </row>
    <row r="21" spans="1:21" s="386" customFormat="1" x14ac:dyDescent="0.2">
      <c r="A21" s="453" t="str">
        <f>'0'!$A$4</f>
        <v>………………..</v>
      </c>
      <c r="B21" s="474">
        <f>'0'!$A$2</f>
        <v>46112</v>
      </c>
      <c r="C21" s="453" t="s">
        <v>1189</v>
      </c>
      <c r="D21" s="583" t="s">
        <v>628</v>
      </c>
      <c r="E21" s="584" t="s">
        <v>644</v>
      </c>
      <c r="F21" s="585" t="s">
        <v>634</v>
      </c>
      <c r="G21" s="586" t="s">
        <v>1121</v>
      </c>
      <c r="H21" s="586" t="str">
        <f t="shared" si="1"/>
        <v>011600</v>
      </c>
      <c r="I21" s="657">
        <f>IF('06'!I34=0,0,'07'!I10/'06'!I34/MONTH($B21))</f>
        <v>0</v>
      </c>
      <c r="J21" s="399"/>
    </row>
    <row r="25" spans="1:21" ht="14.25" x14ac:dyDescent="0.2">
      <c r="M25" s="50"/>
    </row>
  </sheetData>
  <sheetProtection algorithmName="SHA-512" hashValue="7tCYLyzE2txz6aaGTbtHTOV5lQqEYGwkKtXVw4PRF/4QEXIo+hGYnUAdCOVooKP4I+2PL5hbTyEmOfHTeVj12Q==" saltValue="pWsH10/dhhG+qR8IBGK5iw==" spinCount="100000" sheet="1" autoFilter="0"/>
  <mergeCells count="1">
    <mergeCell ref="D1:G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4:F6 E7:F10 E12:F12 F13:F17 D11:F11 D13:E17 D12 D7:D10 D19:E19 D18:E18 D20:F21 F18 F1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N39"/>
  <sheetViews>
    <sheetView showGridLines="0" topLeftCell="D1" zoomScaleNormal="100" zoomScaleSheetLayoutView="100" workbookViewId="0">
      <selection activeCell="I4" sqref="I4"/>
    </sheetView>
  </sheetViews>
  <sheetFormatPr defaultColWidth="9.140625" defaultRowHeight="12.75" x14ac:dyDescent="0.2"/>
  <cols>
    <col min="1" max="1" width="12.140625" style="453" hidden="1" customWidth="1"/>
    <col min="2" max="2" width="7.85546875" style="453" hidden="1" customWidth="1"/>
    <col min="3" max="3" width="3.85546875" style="453" hidden="1" customWidth="1"/>
    <col min="4" max="6" width="2.7109375" style="76" bestFit="1" customWidth="1"/>
    <col min="7" max="7" width="71.42578125" style="48" customWidth="1"/>
    <col min="8" max="8" width="8.28515625" style="48" customWidth="1"/>
    <col min="9" max="9" width="14.42578125" style="49" bestFit="1" customWidth="1"/>
    <col min="10" max="10" width="5.28515625" style="49" customWidth="1"/>
    <col min="11" max="11" width="29.85546875" style="36" customWidth="1"/>
    <col min="12" max="16384" width="9.140625" style="36"/>
  </cols>
  <sheetData>
    <row r="1" spans="1:14" s="49" customFormat="1" ht="33.75" customHeight="1" x14ac:dyDescent="0.2">
      <c r="A1" s="453" t="str">
        <f>'0'!$A$4</f>
        <v>………………..</v>
      </c>
      <c r="B1" s="474">
        <f>'0'!$A$2</f>
        <v>46112</v>
      </c>
      <c r="C1" s="453"/>
      <c r="D1" s="778" t="str">
        <f>"Т08 РАЗХОДИ НА ЛЕГЛОДЕН ПО ВИДОВЕ НА "&amp;'0'!$A$6&amp;" ОТ "&amp;TEXT(DATE(YEAR(B1),1,1),"DD-MM-YYYY")&amp;" ДО "&amp;TEXT(B1,"DD-MM-YYYY")</f>
        <v>Т08 РАЗХОДИ НА ЛЕГЛОДЕН ПО ВИДОВЕ НА ЛЕЧЕБНО ЗАВЕДЕНИЕ ОТ 01-01-2026 ДО 31-03-2026</v>
      </c>
      <c r="E1" s="779"/>
      <c r="F1" s="779"/>
      <c r="G1" s="779"/>
      <c r="H1" s="456" t="s">
        <v>673</v>
      </c>
      <c r="I1" s="457" t="s">
        <v>1302</v>
      </c>
      <c r="K1" s="36"/>
      <c r="L1" s="36"/>
      <c r="M1" s="36"/>
      <c r="N1" s="36"/>
    </row>
    <row r="2" spans="1:14" s="49" customFormat="1" ht="5.25" customHeight="1" x14ac:dyDescent="0.2">
      <c r="A2" s="453"/>
      <c r="B2" s="474"/>
      <c r="C2" s="453"/>
      <c r="D2" s="222"/>
      <c r="E2" s="223"/>
      <c r="F2" s="223"/>
      <c r="G2" s="223"/>
      <c r="H2" s="186"/>
      <c r="I2" s="458"/>
      <c r="K2" s="36"/>
      <c r="L2" s="36"/>
      <c r="M2" s="36"/>
      <c r="N2" s="36"/>
    </row>
    <row r="3" spans="1:14" s="49" customFormat="1" ht="5.25" customHeight="1" x14ac:dyDescent="0.2">
      <c r="A3" s="453"/>
      <c r="B3" s="474"/>
      <c r="C3" s="453"/>
      <c r="D3" s="222"/>
      <c r="E3" s="223"/>
      <c r="F3" s="223"/>
      <c r="G3" s="223"/>
      <c r="H3" s="186"/>
      <c r="I3" s="458"/>
      <c r="K3" s="36"/>
      <c r="L3" s="36"/>
      <c r="M3" s="36"/>
      <c r="N3" s="36"/>
    </row>
    <row r="4" spans="1:14" s="49" customFormat="1" x14ac:dyDescent="0.2">
      <c r="A4" s="453" t="str">
        <f>'0'!$A$4</f>
        <v>………………..</v>
      </c>
      <c r="B4" s="474">
        <f>'0'!$A$2</f>
        <v>46112</v>
      </c>
      <c r="C4" s="453" t="s">
        <v>1221</v>
      </c>
      <c r="D4" s="254" t="s">
        <v>634</v>
      </c>
      <c r="E4" s="78" t="s">
        <v>634</v>
      </c>
      <c r="F4" s="78" t="s">
        <v>634</v>
      </c>
      <c r="G4" s="251" t="s">
        <v>359</v>
      </c>
      <c r="H4" s="251" t="str">
        <f t="shared" ref="H4:H39" si="0">D4&amp;E4&amp;F4</f>
        <v>000000</v>
      </c>
      <c r="I4" s="257">
        <f>IF('07'!$I$9=0,0,-('01'!I57+'01'!I81+'01'!I98+'01'!I104+'01'!I105)/'07'!$I$9)</f>
        <v>0</v>
      </c>
      <c r="K4" s="780" t="s">
        <v>878</v>
      </c>
      <c r="L4" s="36"/>
      <c r="M4" s="36"/>
      <c r="N4" s="36"/>
    </row>
    <row r="5" spans="1:14" s="49" customFormat="1" x14ac:dyDescent="0.2">
      <c r="A5" s="453" t="str">
        <f>'0'!$A$4</f>
        <v>………………..</v>
      </c>
      <c r="B5" s="474">
        <f>'0'!$A$2</f>
        <v>46112</v>
      </c>
      <c r="C5" s="453" t="s">
        <v>1221</v>
      </c>
      <c r="D5" s="250" t="s">
        <v>628</v>
      </c>
      <c r="E5" s="78" t="s">
        <v>634</v>
      </c>
      <c r="F5" s="78" t="s">
        <v>634</v>
      </c>
      <c r="G5" s="251" t="s">
        <v>3</v>
      </c>
      <c r="H5" s="251" t="str">
        <f t="shared" si="0"/>
        <v>010000</v>
      </c>
      <c r="I5" s="257">
        <f>IF('07'!$I$9=0,0,-'01'!I57/'07'!$I$9)</f>
        <v>0</v>
      </c>
      <c r="K5" s="781"/>
      <c r="L5" s="36"/>
      <c r="M5" s="36"/>
      <c r="N5" s="36"/>
    </row>
    <row r="6" spans="1:14" s="49" customFormat="1" x14ac:dyDescent="0.2">
      <c r="A6" s="453" t="str">
        <f>'0'!$A$4</f>
        <v>………………..</v>
      </c>
      <c r="B6" s="474">
        <f>'0'!$A$2</f>
        <v>46112</v>
      </c>
      <c r="C6" s="453" t="s">
        <v>1221</v>
      </c>
      <c r="D6" s="243" t="s">
        <v>628</v>
      </c>
      <c r="E6" s="73" t="s">
        <v>628</v>
      </c>
      <c r="F6" s="77" t="s">
        <v>634</v>
      </c>
      <c r="G6" s="39" t="s">
        <v>25</v>
      </c>
      <c r="H6" s="39" t="str">
        <f t="shared" si="0"/>
        <v>010100</v>
      </c>
      <c r="I6" s="460">
        <f>IF('07'!$I$9=0,0,-'01'!I58/'07'!$I$9)</f>
        <v>0</v>
      </c>
      <c r="K6" s="781"/>
      <c r="L6" s="36"/>
      <c r="M6" s="36"/>
      <c r="N6" s="36"/>
    </row>
    <row r="7" spans="1:14" s="49" customFormat="1" x14ac:dyDescent="0.2">
      <c r="A7" s="453" t="str">
        <f>'0'!$A$4</f>
        <v>………………..</v>
      </c>
      <c r="B7" s="474">
        <f>'0'!$A$2</f>
        <v>46112</v>
      </c>
      <c r="C7" s="453" t="s">
        <v>1221</v>
      </c>
      <c r="D7" s="243" t="s">
        <v>628</v>
      </c>
      <c r="E7" s="73" t="s">
        <v>629</v>
      </c>
      <c r="F7" s="77" t="s">
        <v>634</v>
      </c>
      <c r="G7" s="39" t="s">
        <v>26</v>
      </c>
      <c r="H7" s="39" t="str">
        <f t="shared" si="0"/>
        <v>010200</v>
      </c>
      <c r="I7" s="460">
        <f>IF('07'!$I$9=0,0,-'01'!I64/'07'!$I$9)</f>
        <v>0</v>
      </c>
      <c r="K7" s="781"/>
      <c r="L7" s="36"/>
      <c r="M7" s="36"/>
      <c r="N7" s="36"/>
    </row>
    <row r="8" spans="1:14" s="49" customFormat="1" x14ac:dyDescent="0.2">
      <c r="A8" s="453" t="str">
        <f>'0'!$A$4</f>
        <v>………………..</v>
      </c>
      <c r="B8" s="474">
        <f>'0'!$A$2</f>
        <v>46112</v>
      </c>
      <c r="C8" s="453" t="s">
        <v>1221</v>
      </c>
      <c r="D8" s="243" t="s">
        <v>628</v>
      </c>
      <c r="E8" s="73" t="s">
        <v>630</v>
      </c>
      <c r="F8" s="77" t="s">
        <v>634</v>
      </c>
      <c r="G8" s="39" t="s">
        <v>752</v>
      </c>
      <c r="H8" s="39" t="str">
        <f t="shared" si="0"/>
        <v>010300</v>
      </c>
      <c r="I8" s="460">
        <f>IF('07'!$I$9=0,0,-'01'!I70/'07'!$I$9)</f>
        <v>0</v>
      </c>
      <c r="K8" s="781"/>
      <c r="L8" s="36"/>
      <c r="M8" s="36"/>
      <c r="N8" s="36"/>
    </row>
    <row r="9" spans="1:14" s="49" customFormat="1" x14ac:dyDescent="0.2">
      <c r="A9" s="453" t="str">
        <f>'0'!$A$4</f>
        <v>………………..</v>
      </c>
      <c r="B9" s="474">
        <f>'0'!$A$2</f>
        <v>46112</v>
      </c>
      <c r="C9" s="453" t="s">
        <v>1221</v>
      </c>
      <c r="D9" s="243" t="s">
        <v>628</v>
      </c>
      <c r="E9" s="73" t="s">
        <v>631</v>
      </c>
      <c r="F9" s="77" t="s">
        <v>634</v>
      </c>
      <c r="G9" s="39" t="s">
        <v>49</v>
      </c>
      <c r="H9" s="39" t="str">
        <f t="shared" si="0"/>
        <v>010400</v>
      </c>
      <c r="I9" s="460">
        <f>IF('07'!$I$9=0,0,-'01'!I71/'07'!$I$9)</f>
        <v>0</v>
      </c>
      <c r="K9" s="781"/>
      <c r="L9" s="36"/>
      <c r="M9" s="36"/>
      <c r="N9" s="36"/>
    </row>
    <row r="10" spans="1:14" s="49" customFormat="1" x14ac:dyDescent="0.2">
      <c r="A10" s="453" t="str">
        <f>'0'!$A$4</f>
        <v>………………..</v>
      </c>
      <c r="B10" s="474">
        <f>'0'!$A$2</f>
        <v>46112</v>
      </c>
      <c r="C10" s="453" t="s">
        <v>1221</v>
      </c>
      <c r="D10" s="243" t="s">
        <v>628</v>
      </c>
      <c r="E10" s="73" t="s">
        <v>632</v>
      </c>
      <c r="F10" s="77" t="s">
        <v>634</v>
      </c>
      <c r="G10" s="39" t="s">
        <v>28</v>
      </c>
      <c r="H10" s="39" t="str">
        <f t="shared" si="0"/>
        <v>010500</v>
      </c>
      <c r="I10" s="460">
        <f>IF('07'!$I$9=0,0,-'01'!I72/'07'!$I$9)</f>
        <v>0</v>
      </c>
      <c r="K10" s="781"/>
      <c r="L10" s="36"/>
      <c r="M10" s="36"/>
      <c r="N10" s="36"/>
    </row>
    <row r="11" spans="1:14" s="49" customFormat="1" x14ac:dyDescent="0.2">
      <c r="A11" s="453" t="str">
        <f>'0'!$A$4</f>
        <v>………………..</v>
      </c>
      <c r="B11" s="474">
        <f>'0'!$A$2</f>
        <v>46112</v>
      </c>
      <c r="C11" s="453" t="s">
        <v>1221</v>
      </c>
      <c r="D11" s="243" t="s">
        <v>628</v>
      </c>
      <c r="E11" s="73" t="s">
        <v>633</v>
      </c>
      <c r="F11" s="77" t="s">
        <v>634</v>
      </c>
      <c r="G11" s="39" t="s">
        <v>29</v>
      </c>
      <c r="H11" s="39" t="str">
        <f t="shared" si="0"/>
        <v>010600</v>
      </c>
      <c r="I11" s="460">
        <f>IF('07'!$I$9=0,0,-'01'!I73/'07'!$I$9)</f>
        <v>0</v>
      </c>
      <c r="K11" s="781"/>
      <c r="L11" s="36"/>
      <c r="M11" s="36"/>
      <c r="N11" s="36"/>
    </row>
    <row r="12" spans="1:14" s="49" customFormat="1" x14ac:dyDescent="0.2">
      <c r="A12" s="453" t="str">
        <f>'0'!$A$4</f>
        <v>………………..</v>
      </c>
      <c r="B12" s="474">
        <f>'0'!$A$2</f>
        <v>46112</v>
      </c>
      <c r="C12" s="453" t="s">
        <v>1221</v>
      </c>
      <c r="D12" s="243" t="s">
        <v>628</v>
      </c>
      <c r="E12" s="73" t="s">
        <v>637</v>
      </c>
      <c r="F12" s="77" t="s">
        <v>634</v>
      </c>
      <c r="G12" s="39" t="s">
        <v>58</v>
      </c>
      <c r="H12" s="39" t="str">
        <f t="shared" si="0"/>
        <v>010700</v>
      </c>
      <c r="I12" s="460">
        <f>IF('07'!$I$9=0,0,-'01'!I74/'07'!$I$9)</f>
        <v>0</v>
      </c>
      <c r="K12" s="781"/>
      <c r="L12" s="36"/>
      <c r="M12" s="36"/>
      <c r="N12" s="36"/>
    </row>
    <row r="13" spans="1:14" s="49" customFormat="1" x14ac:dyDescent="0.2">
      <c r="A13" s="453" t="str">
        <f>'0'!$A$4</f>
        <v>………………..</v>
      </c>
      <c r="B13" s="474">
        <f>'0'!$A$2</f>
        <v>46112</v>
      </c>
      <c r="C13" s="453" t="s">
        <v>1221</v>
      </c>
      <c r="D13" s="243" t="s">
        <v>628</v>
      </c>
      <c r="E13" s="73" t="s">
        <v>638</v>
      </c>
      <c r="F13" s="77" t="s">
        <v>634</v>
      </c>
      <c r="G13" s="39" t="s">
        <v>30</v>
      </c>
      <c r="H13" s="39" t="str">
        <f t="shared" si="0"/>
        <v>010800</v>
      </c>
      <c r="I13" s="460">
        <f>IF('07'!$I$9=0,0,-'01'!I75/'07'!$I$9)</f>
        <v>0</v>
      </c>
      <c r="K13" s="781"/>
      <c r="L13" s="36"/>
      <c r="M13" s="36"/>
      <c r="N13" s="36"/>
    </row>
    <row r="14" spans="1:14" s="49" customFormat="1" x14ac:dyDescent="0.2">
      <c r="A14" s="453" t="str">
        <f>'0'!$A$4</f>
        <v>………………..</v>
      </c>
      <c r="B14" s="474">
        <f>'0'!$A$2</f>
        <v>46112</v>
      </c>
      <c r="C14" s="453" t="s">
        <v>1221</v>
      </c>
      <c r="D14" s="243" t="s">
        <v>628</v>
      </c>
      <c r="E14" s="73" t="s">
        <v>639</v>
      </c>
      <c r="F14" s="77" t="s">
        <v>634</v>
      </c>
      <c r="G14" s="39" t="s">
        <v>50</v>
      </c>
      <c r="H14" s="39" t="str">
        <f t="shared" si="0"/>
        <v>010900</v>
      </c>
      <c r="I14" s="460">
        <f>IF('07'!$I$9=0,0,-'01'!I76/'07'!$I$9)</f>
        <v>0</v>
      </c>
      <c r="K14" s="781"/>
      <c r="L14" s="36"/>
      <c r="M14" s="36"/>
      <c r="N14" s="36"/>
    </row>
    <row r="15" spans="1:14" s="49" customFormat="1" x14ac:dyDescent="0.2">
      <c r="A15" s="453" t="str">
        <f>'0'!$A$4</f>
        <v>………………..</v>
      </c>
      <c r="B15" s="474">
        <f>'0'!$A$2</f>
        <v>46112</v>
      </c>
      <c r="C15" s="453" t="s">
        <v>1221</v>
      </c>
      <c r="D15" s="243" t="s">
        <v>628</v>
      </c>
      <c r="E15" s="73">
        <v>10</v>
      </c>
      <c r="F15" s="77" t="s">
        <v>634</v>
      </c>
      <c r="G15" s="39" t="s">
        <v>31</v>
      </c>
      <c r="H15" s="39" t="str">
        <f t="shared" si="0"/>
        <v>011000</v>
      </c>
      <c r="I15" s="460">
        <f>IF('07'!$I$9=0,0,-'01'!I77/'07'!$I$9)</f>
        <v>0</v>
      </c>
      <c r="K15" s="782"/>
      <c r="L15" s="36"/>
      <c r="M15" s="36"/>
      <c r="N15" s="36"/>
    </row>
    <row r="16" spans="1:14" s="49" customFormat="1" x14ac:dyDescent="0.2">
      <c r="A16" s="453" t="str">
        <f>'0'!$A$4</f>
        <v>………………..</v>
      </c>
      <c r="B16" s="474">
        <f>'0'!$A$2</f>
        <v>46112</v>
      </c>
      <c r="C16" s="453" t="s">
        <v>1221</v>
      </c>
      <c r="D16" s="243" t="s">
        <v>628</v>
      </c>
      <c r="E16" s="73">
        <v>11</v>
      </c>
      <c r="F16" s="77" t="s">
        <v>634</v>
      </c>
      <c r="G16" s="39" t="s">
        <v>32</v>
      </c>
      <c r="H16" s="39" t="str">
        <f t="shared" si="0"/>
        <v>011100</v>
      </c>
      <c r="I16" s="460">
        <f>IF('07'!$I$9=0,0,-'01'!I78/'07'!$I$9)</f>
        <v>0</v>
      </c>
      <c r="K16" s="36"/>
      <c r="L16" s="36"/>
      <c r="M16" s="36"/>
      <c r="N16" s="36"/>
    </row>
    <row r="17" spans="1:14" s="49" customFormat="1" x14ac:dyDescent="0.2">
      <c r="A17" s="453" t="str">
        <f>'0'!$A$4</f>
        <v>………………..</v>
      </c>
      <c r="B17" s="474">
        <f>'0'!$A$2</f>
        <v>46112</v>
      </c>
      <c r="C17" s="453" t="s">
        <v>1221</v>
      </c>
      <c r="D17" s="243" t="s">
        <v>628</v>
      </c>
      <c r="E17" s="73">
        <v>12</v>
      </c>
      <c r="F17" s="77" t="s">
        <v>634</v>
      </c>
      <c r="G17" s="39" t="s">
        <v>33</v>
      </c>
      <c r="H17" s="39" t="str">
        <f t="shared" si="0"/>
        <v>011200</v>
      </c>
      <c r="I17" s="460">
        <f>IF('07'!$I$9=0,0,-'01'!I79/'07'!$I$9)</f>
        <v>0</v>
      </c>
      <c r="K17" s="36"/>
      <c r="L17" s="36"/>
      <c r="M17" s="36"/>
      <c r="N17" s="36"/>
    </row>
    <row r="18" spans="1:14" s="49" customFormat="1" x14ac:dyDescent="0.2">
      <c r="A18" s="453" t="str">
        <f>'0'!$A$4</f>
        <v>………………..</v>
      </c>
      <c r="B18" s="474">
        <f>'0'!$A$2</f>
        <v>46112</v>
      </c>
      <c r="C18" s="453" t="s">
        <v>1221</v>
      </c>
      <c r="D18" s="243" t="s">
        <v>628</v>
      </c>
      <c r="E18" s="73">
        <v>13</v>
      </c>
      <c r="F18" s="77" t="s">
        <v>634</v>
      </c>
      <c r="G18" s="39" t="s">
        <v>34</v>
      </c>
      <c r="H18" s="39" t="str">
        <f t="shared" si="0"/>
        <v>011300</v>
      </c>
      <c r="I18" s="460">
        <f>IF('07'!$I$9=0,0,-'01'!I80/'07'!$I$9)</f>
        <v>0</v>
      </c>
      <c r="K18" s="36"/>
      <c r="L18" s="36"/>
      <c r="M18" s="36"/>
      <c r="N18" s="36"/>
    </row>
    <row r="19" spans="1:14" s="49" customFormat="1" x14ac:dyDescent="0.2">
      <c r="A19" s="453" t="str">
        <f>'0'!$A$4</f>
        <v>………………..</v>
      </c>
      <c r="B19" s="474">
        <f>'0'!$A$2</f>
        <v>46112</v>
      </c>
      <c r="C19" s="453" t="s">
        <v>1221</v>
      </c>
      <c r="D19" s="250" t="s">
        <v>629</v>
      </c>
      <c r="E19" s="78" t="s">
        <v>634</v>
      </c>
      <c r="F19" s="78" t="s">
        <v>634</v>
      </c>
      <c r="G19" s="251" t="s">
        <v>4</v>
      </c>
      <c r="H19" s="251" t="str">
        <f t="shared" si="0"/>
        <v>020000</v>
      </c>
      <c r="I19" s="257">
        <f>IF('07'!$I$9=0,0,-'01'!I81/'07'!$I$9)</f>
        <v>0</v>
      </c>
      <c r="K19" s="36"/>
      <c r="L19" s="36"/>
      <c r="M19" s="36"/>
      <c r="N19" s="36"/>
    </row>
    <row r="20" spans="1:14" s="49" customFormat="1" x14ac:dyDescent="0.2">
      <c r="A20" s="453" t="str">
        <f>'0'!$A$4</f>
        <v>………………..</v>
      </c>
      <c r="B20" s="474">
        <f>'0'!$A$2</f>
        <v>46112</v>
      </c>
      <c r="C20" s="453" t="s">
        <v>1221</v>
      </c>
      <c r="D20" s="243" t="s">
        <v>629</v>
      </c>
      <c r="E20" s="73" t="s">
        <v>628</v>
      </c>
      <c r="F20" s="77" t="s">
        <v>634</v>
      </c>
      <c r="G20" s="39" t="s">
        <v>684</v>
      </c>
      <c r="H20" s="39" t="str">
        <f t="shared" si="0"/>
        <v>020100</v>
      </c>
      <c r="I20" s="460">
        <f>IF('07'!$I$9=0,0,-'01'!I82/'07'!$I$9)</f>
        <v>0</v>
      </c>
      <c r="K20" s="36"/>
      <c r="L20" s="36"/>
      <c r="M20" s="36"/>
      <c r="N20" s="36"/>
    </row>
    <row r="21" spans="1:14" s="49" customFormat="1" x14ac:dyDescent="0.2">
      <c r="A21" s="453" t="str">
        <f>'0'!$A$4</f>
        <v>………………..</v>
      </c>
      <c r="B21" s="474">
        <f>'0'!$A$2</f>
        <v>46112</v>
      </c>
      <c r="C21" s="453" t="s">
        <v>1221</v>
      </c>
      <c r="D21" s="243" t="s">
        <v>629</v>
      </c>
      <c r="E21" s="73" t="s">
        <v>629</v>
      </c>
      <c r="F21" s="77" t="s">
        <v>634</v>
      </c>
      <c r="G21" s="39" t="s">
        <v>668</v>
      </c>
      <c r="H21" s="39" t="str">
        <f t="shared" si="0"/>
        <v>020200</v>
      </c>
      <c r="I21" s="460">
        <f>IF('07'!$I$9=0,0,-'01'!I83/'07'!$I$9)</f>
        <v>0</v>
      </c>
      <c r="K21" s="36"/>
      <c r="L21" s="36"/>
      <c r="M21" s="36"/>
      <c r="N21" s="36"/>
    </row>
    <row r="22" spans="1:14" s="49" customFormat="1" x14ac:dyDescent="0.2">
      <c r="A22" s="453" t="str">
        <f>'0'!$A$4</f>
        <v>………………..</v>
      </c>
      <c r="B22" s="474">
        <f>'0'!$A$2</f>
        <v>46112</v>
      </c>
      <c r="C22" s="453" t="s">
        <v>1221</v>
      </c>
      <c r="D22" s="243" t="s">
        <v>629</v>
      </c>
      <c r="E22" s="73" t="s">
        <v>630</v>
      </c>
      <c r="F22" s="77" t="s">
        <v>634</v>
      </c>
      <c r="G22" s="39" t="s">
        <v>35</v>
      </c>
      <c r="H22" s="39" t="str">
        <f t="shared" si="0"/>
        <v>020300</v>
      </c>
      <c r="I22" s="460">
        <f>IF('07'!$I$9=0,0,-'01'!I84/'07'!$I$9)</f>
        <v>0</v>
      </c>
      <c r="K22" s="36"/>
      <c r="L22" s="36"/>
      <c r="M22" s="36"/>
      <c r="N22" s="36"/>
    </row>
    <row r="23" spans="1:14" s="49" customFormat="1" x14ac:dyDescent="0.2">
      <c r="A23" s="453" t="str">
        <f>'0'!$A$4</f>
        <v>………………..</v>
      </c>
      <c r="B23" s="474">
        <f>'0'!$A$2</f>
        <v>46112</v>
      </c>
      <c r="C23" s="453" t="s">
        <v>1221</v>
      </c>
      <c r="D23" s="243" t="s">
        <v>629</v>
      </c>
      <c r="E23" s="73" t="s">
        <v>631</v>
      </c>
      <c r="F23" s="77" t="s">
        <v>634</v>
      </c>
      <c r="G23" s="39" t="s">
        <v>723</v>
      </c>
      <c r="H23" s="39" t="str">
        <f t="shared" si="0"/>
        <v>020400</v>
      </c>
      <c r="I23" s="460">
        <f>IF('07'!$I$9=0,0,-'01'!I85/'07'!$I$9)</f>
        <v>0</v>
      </c>
      <c r="K23" s="36"/>
      <c r="L23" s="36"/>
      <c r="M23" s="36"/>
      <c r="N23" s="36"/>
    </row>
    <row r="24" spans="1:14" s="49" customFormat="1" x14ac:dyDescent="0.2">
      <c r="A24" s="453" t="str">
        <f>'0'!$A$4</f>
        <v>………………..</v>
      </c>
      <c r="B24" s="474">
        <f>'0'!$A$2</f>
        <v>46112</v>
      </c>
      <c r="C24" s="453" t="s">
        <v>1221</v>
      </c>
      <c r="D24" s="243" t="s">
        <v>629</v>
      </c>
      <c r="E24" s="73" t="s">
        <v>632</v>
      </c>
      <c r="F24" s="77" t="s">
        <v>634</v>
      </c>
      <c r="G24" s="39" t="s">
        <v>36</v>
      </c>
      <c r="H24" s="39" t="str">
        <f t="shared" si="0"/>
        <v>020500</v>
      </c>
      <c r="I24" s="460">
        <f>IF('07'!$I$9=0,0,-'01'!I86/'07'!$I$9)</f>
        <v>0</v>
      </c>
      <c r="K24" s="36"/>
      <c r="L24" s="36"/>
      <c r="M24" s="36"/>
      <c r="N24" s="36"/>
    </row>
    <row r="25" spans="1:14" s="49" customFormat="1" x14ac:dyDescent="0.2">
      <c r="A25" s="453" t="str">
        <f>'0'!$A$4</f>
        <v>………………..</v>
      </c>
      <c r="B25" s="474">
        <f>'0'!$A$2</f>
        <v>46112</v>
      </c>
      <c r="C25" s="453" t="s">
        <v>1221</v>
      </c>
      <c r="D25" s="243" t="s">
        <v>629</v>
      </c>
      <c r="E25" s="73" t="s">
        <v>633</v>
      </c>
      <c r="F25" s="77" t="s">
        <v>634</v>
      </c>
      <c r="G25" s="39" t="s">
        <v>51</v>
      </c>
      <c r="H25" s="39" t="str">
        <f t="shared" si="0"/>
        <v>020600</v>
      </c>
      <c r="I25" s="460">
        <f>IF('07'!$I$9=0,0,-'01'!I87/'07'!$I$9)</f>
        <v>0</v>
      </c>
      <c r="K25" s="36"/>
      <c r="L25" s="36"/>
      <c r="M25" s="36"/>
      <c r="N25" s="36"/>
    </row>
    <row r="26" spans="1:14" s="49" customFormat="1" x14ac:dyDescent="0.2">
      <c r="A26" s="453" t="str">
        <f>'0'!$A$4</f>
        <v>………………..</v>
      </c>
      <c r="B26" s="474">
        <f>'0'!$A$2</f>
        <v>46112</v>
      </c>
      <c r="C26" s="453" t="s">
        <v>1221</v>
      </c>
      <c r="D26" s="243" t="s">
        <v>629</v>
      </c>
      <c r="E26" s="73" t="s">
        <v>637</v>
      </c>
      <c r="F26" s="77" t="s">
        <v>634</v>
      </c>
      <c r="G26" s="39" t="s">
        <v>52</v>
      </c>
      <c r="H26" s="39" t="str">
        <f t="shared" si="0"/>
        <v>020700</v>
      </c>
      <c r="I26" s="460">
        <f>IF('07'!$I$9=0,0,-'01'!I88/'07'!$I$9)</f>
        <v>0</v>
      </c>
      <c r="K26" s="36"/>
      <c r="L26" s="36"/>
      <c r="M26" s="36"/>
      <c r="N26" s="36"/>
    </row>
    <row r="27" spans="1:14" s="49" customFormat="1" x14ac:dyDescent="0.2">
      <c r="A27" s="453" t="str">
        <f>'0'!$A$4</f>
        <v>………………..</v>
      </c>
      <c r="B27" s="474">
        <f>'0'!$A$2</f>
        <v>46112</v>
      </c>
      <c r="C27" s="453" t="s">
        <v>1221</v>
      </c>
      <c r="D27" s="243" t="s">
        <v>629</v>
      </c>
      <c r="E27" s="73" t="s">
        <v>638</v>
      </c>
      <c r="F27" s="77" t="s">
        <v>634</v>
      </c>
      <c r="G27" s="39" t="s">
        <v>37</v>
      </c>
      <c r="H27" s="39" t="str">
        <f t="shared" si="0"/>
        <v>020800</v>
      </c>
      <c r="I27" s="460">
        <f>IF('07'!$I$9=0,0,-'01'!I89/'07'!$I$9)</f>
        <v>0</v>
      </c>
      <c r="K27" s="36"/>
      <c r="L27" s="36"/>
      <c r="M27" s="36"/>
      <c r="N27" s="36"/>
    </row>
    <row r="28" spans="1:14" s="49" customFormat="1" x14ac:dyDescent="0.2">
      <c r="A28" s="453" t="str">
        <f>'0'!$A$4</f>
        <v>………………..</v>
      </c>
      <c r="B28" s="474">
        <f>'0'!$A$2</f>
        <v>46112</v>
      </c>
      <c r="C28" s="453" t="s">
        <v>1221</v>
      </c>
      <c r="D28" s="243" t="s">
        <v>629</v>
      </c>
      <c r="E28" s="73" t="s">
        <v>639</v>
      </c>
      <c r="F28" s="77" t="s">
        <v>634</v>
      </c>
      <c r="G28" s="39" t="s">
        <v>38</v>
      </c>
      <c r="H28" s="39" t="str">
        <f t="shared" si="0"/>
        <v>020900</v>
      </c>
      <c r="I28" s="460">
        <f>IF('07'!$I$9=0,0,-'01'!I90/'07'!$I$9)</f>
        <v>0</v>
      </c>
      <c r="K28" s="36"/>
      <c r="L28" s="36"/>
      <c r="M28" s="36"/>
      <c r="N28" s="36"/>
    </row>
    <row r="29" spans="1:14" s="49" customFormat="1" x14ac:dyDescent="0.2">
      <c r="A29" s="453" t="str">
        <f>'0'!$A$4</f>
        <v>………………..</v>
      </c>
      <c r="B29" s="474">
        <f>'0'!$A$2</f>
        <v>46112</v>
      </c>
      <c r="C29" s="453" t="s">
        <v>1221</v>
      </c>
      <c r="D29" s="243" t="s">
        <v>629</v>
      </c>
      <c r="E29" s="73" t="s">
        <v>640</v>
      </c>
      <c r="F29" s="77" t="s">
        <v>634</v>
      </c>
      <c r="G29" s="39" t="s">
        <v>609</v>
      </c>
      <c r="H29" s="39" t="str">
        <f t="shared" si="0"/>
        <v>021000</v>
      </c>
      <c r="I29" s="460">
        <f>IF('07'!$I$9=0,0,-'01'!I91/'07'!$I$9)</f>
        <v>0</v>
      </c>
      <c r="K29" s="36"/>
      <c r="L29" s="36"/>
      <c r="M29" s="36"/>
      <c r="N29" s="36"/>
    </row>
    <row r="30" spans="1:14" s="49" customFormat="1" x14ac:dyDescent="0.2">
      <c r="A30" s="453" t="str">
        <f>'0'!$A$4</f>
        <v>………………..</v>
      </c>
      <c r="B30" s="474">
        <f>'0'!$A$2</f>
        <v>46112</v>
      </c>
      <c r="C30" s="453" t="s">
        <v>1221</v>
      </c>
      <c r="D30" s="243" t="s">
        <v>629</v>
      </c>
      <c r="E30" s="73" t="s">
        <v>645</v>
      </c>
      <c r="F30" s="77" t="s">
        <v>634</v>
      </c>
      <c r="G30" s="39" t="s">
        <v>40</v>
      </c>
      <c r="H30" s="39" t="str">
        <f t="shared" si="0"/>
        <v>021100</v>
      </c>
      <c r="I30" s="460">
        <f>IF('07'!$I$9=0,0,-'01'!I92/'07'!$I$9)</f>
        <v>0</v>
      </c>
      <c r="K30" s="36"/>
      <c r="L30" s="36"/>
      <c r="M30" s="36"/>
      <c r="N30" s="36"/>
    </row>
    <row r="31" spans="1:14" s="49" customFormat="1" x14ac:dyDescent="0.2">
      <c r="A31" s="453" t="str">
        <f>'0'!$A$4</f>
        <v>………………..</v>
      </c>
      <c r="B31" s="474">
        <f>'0'!$A$2</f>
        <v>46112</v>
      </c>
      <c r="C31" s="453" t="s">
        <v>1221</v>
      </c>
      <c r="D31" s="243" t="s">
        <v>629</v>
      </c>
      <c r="E31" s="73" t="s">
        <v>646</v>
      </c>
      <c r="F31" s="77" t="s">
        <v>634</v>
      </c>
      <c r="G31" s="39" t="s">
        <v>41</v>
      </c>
      <c r="H31" s="39" t="str">
        <f t="shared" si="0"/>
        <v>021200</v>
      </c>
      <c r="I31" s="460">
        <f>IF('07'!$I$9=0,0,-'01'!I93/'07'!$I$9)</f>
        <v>0</v>
      </c>
      <c r="K31" s="36"/>
      <c r="L31" s="36"/>
      <c r="M31" s="36"/>
      <c r="N31" s="36"/>
    </row>
    <row r="32" spans="1:14" s="49" customFormat="1" x14ac:dyDescent="0.2">
      <c r="A32" s="453" t="str">
        <f>'0'!$A$4</f>
        <v>………………..</v>
      </c>
      <c r="B32" s="474">
        <f>'0'!$A$2</f>
        <v>46112</v>
      </c>
      <c r="C32" s="453" t="s">
        <v>1221</v>
      </c>
      <c r="D32" s="243" t="s">
        <v>629</v>
      </c>
      <c r="E32" s="73" t="s">
        <v>641</v>
      </c>
      <c r="F32" s="77" t="s">
        <v>634</v>
      </c>
      <c r="G32" s="39" t="s">
        <v>18</v>
      </c>
      <c r="H32" s="39" t="str">
        <f t="shared" si="0"/>
        <v>021300</v>
      </c>
      <c r="I32" s="460">
        <f>IF('07'!$I$9=0,0,-'01'!I94/'07'!$I$9)</f>
        <v>0</v>
      </c>
      <c r="K32" s="36"/>
      <c r="L32" s="36"/>
      <c r="M32" s="36"/>
      <c r="N32" s="36"/>
    </row>
    <row r="33" spans="1:14" s="49" customFormat="1" x14ac:dyDescent="0.2">
      <c r="A33" s="453" t="str">
        <f>'0'!$A$4</f>
        <v>………………..</v>
      </c>
      <c r="B33" s="474">
        <f>'0'!$A$2</f>
        <v>46112</v>
      </c>
      <c r="C33" s="453" t="s">
        <v>1221</v>
      </c>
      <c r="D33" s="243" t="s">
        <v>629</v>
      </c>
      <c r="E33" s="73" t="s">
        <v>642</v>
      </c>
      <c r="F33" s="77" t="s">
        <v>634</v>
      </c>
      <c r="G33" s="39" t="s">
        <v>28</v>
      </c>
      <c r="H33" s="39" t="str">
        <f>D33&amp;E33&amp;F33</f>
        <v>021400</v>
      </c>
      <c r="I33" s="461">
        <f>IF('07'!$I$9=0,0,-'01'!I95/'07'!$I$9)</f>
        <v>0</v>
      </c>
      <c r="K33" s="36"/>
      <c r="L33" s="36"/>
      <c r="M33" s="36"/>
      <c r="N33" s="36"/>
    </row>
    <row r="34" spans="1:14" s="49" customFormat="1" x14ac:dyDescent="0.2">
      <c r="A34" s="453" t="str">
        <f>'0'!$A$4</f>
        <v>………………..</v>
      </c>
      <c r="B34" s="474">
        <f>'0'!$A$2</f>
        <v>46112</v>
      </c>
      <c r="C34" s="453" t="s">
        <v>1221</v>
      </c>
      <c r="D34" s="243" t="s">
        <v>629</v>
      </c>
      <c r="E34" s="73" t="s">
        <v>643</v>
      </c>
      <c r="F34" s="77" t="s">
        <v>634</v>
      </c>
      <c r="G34" s="39" t="s">
        <v>29</v>
      </c>
      <c r="H34" s="39" t="str">
        <f>D34&amp;E34&amp;F34</f>
        <v>021500</v>
      </c>
      <c r="I34" s="460">
        <f>IF('07'!$I$9=0,0,-'01'!I96/'07'!$I$9)</f>
        <v>0</v>
      </c>
      <c r="K34" s="36"/>
      <c r="L34" s="36"/>
      <c r="M34" s="36"/>
      <c r="N34" s="36"/>
    </row>
    <row r="35" spans="1:14" s="49" customFormat="1" x14ac:dyDescent="0.2">
      <c r="A35" s="453" t="str">
        <f>'0'!$A$4</f>
        <v>………………..</v>
      </c>
      <c r="B35" s="474">
        <f>'0'!$A$2</f>
        <v>46112</v>
      </c>
      <c r="C35" s="453" t="s">
        <v>1221</v>
      </c>
      <c r="D35" s="250" t="s">
        <v>630</v>
      </c>
      <c r="E35" s="78" t="s">
        <v>634</v>
      </c>
      <c r="F35" s="78" t="s">
        <v>634</v>
      </c>
      <c r="G35" s="251" t="s">
        <v>942</v>
      </c>
      <c r="H35" s="251" t="str">
        <f t="shared" si="0"/>
        <v>030000</v>
      </c>
      <c r="I35" s="257">
        <f>IF('07'!$I$9=0,0,-'01'!I98/'07'!$I$9)</f>
        <v>0</v>
      </c>
      <c r="K35" s="36"/>
      <c r="L35" s="36"/>
      <c r="M35" s="36"/>
      <c r="N35" s="36"/>
    </row>
    <row r="36" spans="1:14" s="49" customFormat="1" x14ac:dyDescent="0.2">
      <c r="A36" s="453" t="str">
        <f>'0'!$A$4</f>
        <v>………………..</v>
      </c>
      <c r="B36" s="474">
        <f>'0'!$A$2</f>
        <v>46112</v>
      </c>
      <c r="C36" s="453" t="s">
        <v>1221</v>
      </c>
      <c r="D36" s="243" t="s">
        <v>630</v>
      </c>
      <c r="E36" s="73" t="s">
        <v>628</v>
      </c>
      <c r="F36" s="77" t="s">
        <v>634</v>
      </c>
      <c r="G36" s="45" t="s">
        <v>786</v>
      </c>
      <c r="H36" s="39" t="str">
        <f t="shared" si="0"/>
        <v>030100</v>
      </c>
      <c r="I36" s="460">
        <f>IF('07'!$I$9=0,0,'06'!I9/'07'!$I$9)</f>
        <v>0</v>
      </c>
      <c r="K36" s="36"/>
      <c r="L36" s="36"/>
      <c r="M36" s="36"/>
      <c r="N36" s="36"/>
    </row>
    <row r="37" spans="1:14" s="49" customFormat="1" x14ac:dyDescent="0.2">
      <c r="A37" s="453" t="str">
        <f>'0'!$A$4</f>
        <v>………………..</v>
      </c>
      <c r="B37" s="474">
        <f>'0'!$A$2</f>
        <v>46112</v>
      </c>
      <c r="C37" s="453" t="s">
        <v>1221</v>
      </c>
      <c r="D37" s="243" t="s">
        <v>630</v>
      </c>
      <c r="E37" s="73" t="s">
        <v>629</v>
      </c>
      <c r="F37" s="77" t="s">
        <v>634</v>
      </c>
      <c r="G37" s="45" t="s">
        <v>787</v>
      </c>
      <c r="H37" s="39" t="str">
        <f t="shared" si="0"/>
        <v>030200</v>
      </c>
      <c r="I37" s="460">
        <f>IF('07'!$I$9=0,0,'06'!I17/'07'!$I$9)</f>
        <v>0</v>
      </c>
      <c r="K37" s="36"/>
      <c r="L37" s="36"/>
      <c r="M37" s="36"/>
      <c r="N37" s="36"/>
    </row>
    <row r="38" spans="1:14" s="49" customFormat="1" x14ac:dyDescent="0.2">
      <c r="A38" s="453" t="str">
        <f>'0'!$A$4</f>
        <v>………………..</v>
      </c>
      <c r="B38" s="474">
        <f>'0'!$A$2</f>
        <v>46112</v>
      </c>
      <c r="C38" s="453" t="s">
        <v>1221</v>
      </c>
      <c r="D38" s="250" t="s">
        <v>631</v>
      </c>
      <c r="E38" s="78" t="s">
        <v>634</v>
      </c>
      <c r="F38" s="78" t="s">
        <v>634</v>
      </c>
      <c r="G38" s="251" t="s">
        <v>6</v>
      </c>
      <c r="H38" s="251" t="str">
        <f t="shared" si="0"/>
        <v>040000</v>
      </c>
      <c r="I38" s="257">
        <f>IF('07'!$I$9=0,0,-'01'!I104/'07'!$I$9)</f>
        <v>0</v>
      </c>
      <c r="K38" s="36"/>
      <c r="L38" s="36"/>
      <c r="M38" s="36"/>
      <c r="N38" s="36"/>
    </row>
    <row r="39" spans="1:14" s="49" customFormat="1" x14ac:dyDescent="0.2">
      <c r="A39" s="453" t="str">
        <f>'0'!$A$4</f>
        <v>………………..</v>
      </c>
      <c r="B39" s="474">
        <f>'0'!$A$2</f>
        <v>46112</v>
      </c>
      <c r="C39" s="453" t="s">
        <v>1221</v>
      </c>
      <c r="D39" s="250" t="s">
        <v>632</v>
      </c>
      <c r="E39" s="78" t="s">
        <v>634</v>
      </c>
      <c r="F39" s="78" t="s">
        <v>634</v>
      </c>
      <c r="G39" s="251" t="s">
        <v>7</v>
      </c>
      <c r="H39" s="251" t="str">
        <f t="shared" si="0"/>
        <v>050000</v>
      </c>
      <c r="I39" s="257">
        <f>IF('07'!$I$9=0,0,-'01'!I105/'07'!$I$9)</f>
        <v>0</v>
      </c>
      <c r="K39" s="36"/>
      <c r="L39" s="36"/>
      <c r="M39" s="36"/>
      <c r="N39" s="36"/>
    </row>
  </sheetData>
  <sheetProtection algorithmName="SHA-512" hashValue="CTt7IjZNivH8VEoEUhL93HRBt/y+N39z8qCT+WMLtjw4TFQeAJRzg9IeHdMoAbCi4K4qeS+bqLPTbO9mvfKqyA==" saltValue="q9ZNQa8KixIG7q/TfXIBKA==" spinCount="100000" sheet="1" autoFilter="0"/>
  <mergeCells count="2">
    <mergeCell ref="D1:G1"/>
    <mergeCell ref="K4:K15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D35:F39 D4:F30 E31:F31 E32:F32 D31 D33:F34 D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36</vt:i4>
      </vt:variant>
    </vt:vector>
  </HeadingPairs>
  <TitlesOfParts>
    <vt:vector size="56" baseType="lpstr">
      <vt:lpstr>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номенклатури</vt:lpstr>
      <vt:lpstr>banki</vt:lpstr>
      <vt:lpstr>DATA</vt:lpstr>
      <vt:lpstr>deinosti</vt:lpstr>
      <vt:lpstr>dogovori</vt:lpstr>
      <vt:lpstr>EIK</vt:lpstr>
      <vt:lpstr>eiklz</vt:lpstr>
      <vt:lpstr>energy</vt:lpstr>
      <vt:lpstr>KZ</vt:lpstr>
      <vt:lpstr>NHIF</vt:lpstr>
      <vt:lpstr>nivo</vt:lpstr>
      <vt:lpstr>OP</vt:lpstr>
      <vt:lpstr>'0'!Print_Area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'01'!Print_Titles</vt:lpstr>
      <vt:lpstr>'06'!Print_Titles</vt:lpstr>
      <vt:lpstr>'14'!Print_Titles</vt:lpstr>
      <vt:lpstr>specialnosti</vt:lpstr>
      <vt:lpstr>typelz</vt:lpstr>
      <vt:lpstr>zvena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Lyubomira Shklifova</dc:creator>
  <cp:lastModifiedBy>Milena Matorova</cp:lastModifiedBy>
  <cp:lastPrinted>2022-05-25T09:45:06Z</cp:lastPrinted>
  <dcterms:created xsi:type="dcterms:W3CDTF">2017-12-20T12:16:11Z</dcterms:created>
  <dcterms:modified xsi:type="dcterms:W3CDTF">2026-03-27T14:13:31Z</dcterms:modified>
</cp:coreProperties>
</file>